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585" yWindow="465" windowWidth="14460" windowHeight="11745" activeTab="6"/>
  </bookViews>
  <sheets>
    <sheet name="%" sheetId="19" r:id="rId1"/>
    <sheet name="საანალიზო" sheetId="21" r:id="rId2"/>
    <sheet name="დამტკ. ნაერთი" sheetId="6" r:id="rId3"/>
    <sheet name="დამტკ. ბიუჯ." sheetId="4" r:id="rId4"/>
    <sheet name="დამტკ. საკუთ." sheetId="5" r:id="rId5"/>
    <sheet name="დაზუსტ. ნაერთი" sheetId="18" r:id="rId6"/>
    <sheet name="დაზუსტ. ბიუჯ." sheetId="7" r:id="rId7"/>
    <sheet name="დაზუსტ. საკუთ." sheetId="8" r:id="rId8"/>
    <sheet name="დაზუსტ. ბიუჯ. ფონდ." sheetId="22" r:id="rId9"/>
    <sheet name="ცვლილ. ნაერთი" sheetId="13" r:id="rId10"/>
    <sheet name="ცვლილ. ბიუჯ." sheetId="9" r:id="rId11"/>
    <sheet name="ცვლილ. საკუთ." sheetId="12" r:id="rId12"/>
    <sheet name="მთავრ. ფონდი" sheetId="14" r:id="rId13"/>
    <sheet name="პრეზ. ფონდი" sheetId="15" r:id="rId14"/>
    <sheet name="საკასო თვეებით" sheetId="24" r:id="rId15"/>
    <sheet name="მიზნ.გრანტის საკასო " sheetId="26" r:id="rId16"/>
    <sheet name="გრანტის საკასო" sheetId="27" r:id="rId17"/>
  </sheets>
  <definedNames>
    <definedName name="_xlnm._FilterDatabase" localSheetId="16" hidden="1">'გრანტის საკასო'!$A$2:$G$1142</definedName>
    <definedName name="_xlnm._FilterDatabase" localSheetId="6" hidden="1">'დაზუსტ. ბიუჯ.'!$A$2:$J$1142</definedName>
    <definedName name="_xlnm._FilterDatabase" localSheetId="8" hidden="1">'დაზუსტ. ბიუჯ. ფონდ.'!$A$2:$J$2</definedName>
    <definedName name="_xlnm._FilterDatabase" localSheetId="5" hidden="1">'დაზუსტ. ნაერთი'!$A$2:$J$2</definedName>
    <definedName name="_xlnm._FilterDatabase" localSheetId="7" hidden="1">'დაზუსტ. საკუთ.'!$A$2:$K$1142</definedName>
    <definedName name="_xlnm._FilterDatabase" localSheetId="3" hidden="1">'დამტკ. ბიუჯ.'!$A$2:$K$1142</definedName>
    <definedName name="_xlnm._FilterDatabase" localSheetId="2" hidden="1">'დამტკ. ნაერთი'!$A$2:$K$1142</definedName>
    <definedName name="_xlnm._FilterDatabase" localSheetId="4" hidden="1">'დამტკ. საკუთ.'!$A$2:$K$1142</definedName>
    <definedName name="_xlnm._FilterDatabase" localSheetId="12" hidden="1">'მთავრ. ფონდი'!$A$2:$K$1142</definedName>
    <definedName name="_xlnm._FilterDatabase" localSheetId="15" hidden="1">'მიზნ.გრანტის საკასო '!$A$2:$G$1142</definedName>
    <definedName name="_xlnm._FilterDatabase" localSheetId="13" hidden="1">'პრეზ. ფონდი'!$A$2:$K$1142</definedName>
    <definedName name="_xlnm._FilterDatabase" localSheetId="1" hidden="1">საანალიზო!$A$2:$CA$2</definedName>
    <definedName name="_xlnm._FilterDatabase" localSheetId="14" hidden="1">'საკასო თვეებით'!$A$2:$AB$1143</definedName>
    <definedName name="_xlnm._FilterDatabase" localSheetId="10" hidden="1">'ცვლილ. ბიუჯ.'!$A$2:$K$1142</definedName>
    <definedName name="_xlnm._FilterDatabase" localSheetId="9" hidden="1">'ცვლილ. ნაერთი'!$A$2:$J$1142</definedName>
    <definedName name="_xlnm._FilterDatabase" localSheetId="11" hidden="1">'ცვლილ. საკუთ.'!$A$2:$K$1142</definedName>
    <definedName name="DATA1" localSheetId="16">#REF!</definedName>
    <definedName name="DATA1">#REF!</definedName>
    <definedName name="_xlnm.Print_Area" localSheetId="0">'%'!$B$2:$E$27,'%'!$G$2:$J$169,'%'!$L$2:$O$29,'%'!$Q$2:$T$29</definedName>
    <definedName name="_xlnm.Print_Area" localSheetId="16">'გრანტის საკასო'!$B$1:$J$1142</definedName>
    <definedName name="_xlnm.Print_Area" localSheetId="6">'დაზუსტ. ბიუჯ.'!$B$1:$H$1142</definedName>
    <definedName name="_xlnm.Print_Area" localSheetId="8">'დაზუსტ. ბიუჯ. ფონდ.'!$B$1:$H$1142</definedName>
    <definedName name="_xlnm.Print_Area" localSheetId="5">'დაზუსტ. ნაერთი'!$B$1:$H$1142</definedName>
    <definedName name="_xlnm.Print_Area" localSheetId="7">'დაზუსტ. საკუთ.'!$B$1:$H$1142</definedName>
    <definedName name="_xlnm.Print_Area" localSheetId="3">'დამტკ. ბიუჯ.'!$B$1:$H$1142</definedName>
    <definedName name="_xlnm.Print_Area" localSheetId="2">'დამტკ. ნაერთი'!$B$1:$H$1142</definedName>
    <definedName name="_xlnm.Print_Area" localSheetId="4">'დამტკ. საკუთ.'!$B$1:$H$1142</definedName>
    <definedName name="_xlnm.Print_Area" localSheetId="12">'მთავრ. ფონდი'!$B$1:$I$1142</definedName>
    <definedName name="_xlnm.Print_Area" localSheetId="15">'მიზნ.გრანტის საკასო '!$B$1:$J$1142</definedName>
    <definedName name="_xlnm.Print_Area" localSheetId="13">'პრეზ. ფონდი'!$B$1:$I$1142</definedName>
    <definedName name="_xlnm.Print_Area" localSheetId="1">საანალიზო!$B$1:$CA$1142</definedName>
    <definedName name="_xlnm.Print_Area" localSheetId="14">'საკასო თვეებით'!$B$1:$AB$1143</definedName>
    <definedName name="_xlnm.Print_Area" localSheetId="10">'ცვლილ. ბიუჯ.'!$A$1:$I$1142</definedName>
    <definedName name="_xlnm.Print_Area" localSheetId="9">'ცვლილ. ნაერთი'!$B$1:$H$1142</definedName>
    <definedName name="_xlnm.Print_Area" localSheetId="11">'ცვლილ. საკუთ.'!$B$1:$I$1142</definedName>
    <definedName name="_xlnm.Print_Titles" localSheetId="6">'დაზუსტ. ბიუჯ.'!$2:$2</definedName>
    <definedName name="Z_D5A2A8BA_BDA4_4AA2_8B7D_A1E1AFC3D0A5_.wvu.FilterData" localSheetId="16" hidden="1">'გრანტის საკასო'!$A$2:$G$2</definedName>
    <definedName name="Z_D5A2A8BA_BDA4_4AA2_8B7D_A1E1AFC3D0A5_.wvu.FilterData" localSheetId="6" hidden="1">'დაზუსტ. ბიუჯ.'!$A$2:$J$2</definedName>
    <definedName name="Z_D5A2A8BA_BDA4_4AA2_8B7D_A1E1AFC3D0A5_.wvu.FilterData" localSheetId="5" hidden="1">'დაზუსტ. ნაერთი'!$A$2:$J$2</definedName>
    <definedName name="Z_D5A2A8BA_BDA4_4AA2_8B7D_A1E1AFC3D0A5_.wvu.FilterData" localSheetId="7" hidden="1">'დაზუსტ. საკუთ.'!$A$2:$J$2</definedName>
    <definedName name="Z_D5A2A8BA_BDA4_4AA2_8B7D_A1E1AFC3D0A5_.wvu.FilterData" localSheetId="3" hidden="1">'დამტკ. ბიუჯ.'!$A$2:$J$2</definedName>
    <definedName name="Z_D5A2A8BA_BDA4_4AA2_8B7D_A1E1AFC3D0A5_.wvu.FilterData" localSheetId="2" hidden="1">'დამტკ. ნაერთი'!$A$2:$J$2</definedName>
    <definedName name="Z_D5A2A8BA_BDA4_4AA2_8B7D_A1E1AFC3D0A5_.wvu.FilterData" localSheetId="4" hidden="1">'დამტკ. საკუთ.'!$A$2:$J$2</definedName>
    <definedName name="Z_D5A2A8BA_BDA4_4AA2_8B7D_A1E1AFC3D0A5_.wvu.FilterData" localSheetId="12" hidden="1">'მთავრ. ფონდი'!$A$2:$K$2</definedName>
    <definedName name="Z_D5A2A8BA_BDA4_4AA2_8B7D_A1E1AFC3D0A5_.wvu.FilterData" localSheetId="15" hidden="1">'მიზნ.გრანტის საკასო '!$A$2:$G$2</definedName>
    <definedName name="Z_D5A2A8BA_BDA4_4AA2_8B7D_A1E1AFC3D0A5_.wvu.FilterData" localSheetId="13" hidden="1">'პრეზ. ფონდი'!$A$2:$K$2</definedName>
    <definedName name="Z_D5A2A8BA_BDA4_4AA2_8B7D_A1E1AFC3D0A5_.wvu.FilterData" localSheetId="14" hidden="1">'საკასო თვეებით'!$A$2:$AB$2</definedName>
    <definedName name="Z_D5A2A8BA_BDA4_4AA2_8B7D_A1E1AFC3D0A5_.wvu.FilterData" localSheetId="10" hidden="1">'ცვლილ. ბიუჯ.'!$A$2:$K$2</definedName>
    <definedName name="Z_D5A2A8BA_BDA4_4AA2_8B7D_A1E1AFC3D0A5_.wvu.FilterData" localSheetId="9" hidden="1">'ცვლილ. ნაერთი'!$A$2:$J$2</definedName>
    <definedName name="Z_D5A2A8BA_BDA4_4AA2_8B7D_A1E1AFC3D0A5_.wvu.FilterData" localSheetId="11" hidden="1">'ცვლილ. საკუთ.'!$A$2:$K$2</definedName>
    <definedName name="Z_D5A2A8BA_BDA4_4AA2_8B7D_A1E1AFC3D0A5_.wvu.PrintArea" localSheetId="0" hidden="1">'%'!$B$2:$E$25</definedName>
    <definedName name="Z_D5A2A8BA_BDA4_4AA2_8B7D_A1E1AFC3D0A5_.wvu.PrintArea" localSheetId="16" hidden="1">'გრანტის საკასო'!$B$1:$G$1142</definedName>
    <definedName name="Z_D5A2A8BA_BDA4_4AA2_8B7D_A1E1AFC3D0A5_.wvu.PrintArea" localSheetId="6" hidden="1">'დაზუსტ. ბიუჯ.'!$B$1:$H$1142</definedName>
    <definedName name="Z_D5A2A8BA_BDA4_4AA2_8B7D_A1E1AFC3D0A5_.wvu.PrintArea" localSheetId="5" hidden="1">'დაზუსტ. ნაერთი'!$A$1:$H$1142</definedName>
    <definedName name="Z_D5A2A8BA_BDA4_4AA2_8B7D_A1E1AFC3D0A5_.wvu.PrintArea" localSheetId="7" hidden="1">'დაზუსტ. საკუთ.'!$A$1:$H$1142</definedName>
    <definedName name="Z_D5A2A8BA_BDA4_4AA2_8B7D_A1E1AFC3D0A5_.wvu.PrintArea" localSheetId="3" hidden="1">'დამტკ. ბიუჯ.'!$B$1:$H$1142</definedName>
    <definedName name="Z_D5A2A8BA_BDA4_4AA2_8B7D_A1E1AFC3D0A5_.wvu.PrintArea" localSheetId="2" hidden="1">'დამტკ. ნაერთი'!$B$1:$H$1142</definedName>
    <definedName name="Z_D5A2A8BA_BDA4_4AA2_8B7D_A1E1AFC3D0A5_.wvu.PrintArea" localSheetId="4" hidden="1">'დამტკ. საკუთ.'!$B$1:$H$1142</definedName>
    <definedName name="Z_D5A2A8BA_BDA4_4AA2_8B7D_A1E1AFC3D0A5_.wvu.PrintArea" localSheetId="12" hidden="1">'მთავრ. ფონდი'!$B$1:$I$1142</definedName>
    <definedName name="Z_D5A2A8BA_BDA4_4AA2_8B7D_A1E1AFC3D0A5_.wvu.PrintArea" localSheetId="15" hidden="1">'მიზნ.გრანტის საკასო '!$B$1:$G$1142</definedName>
    <definedName name="Z_D5A2A8BA_BDA4_4AA2_8B7D_A1E1AFC3D0A5_.wvu.PrintArea" localSheetId="13" hidden="1">'პრეზ. ფონდი'!$B$1:$I$1142</definedName>
    <definedName name="Z_D5A2A8BA_BDA4_4AA2_8B7D_A1E1AFC3D0A5_.wvu.PrintArea" localSheetId="14" hidden="1">'საკასო თვეებით'!$B$1:$AB$1143</definedName>
    <definedName name="Z_D5A2A8BA_BDA4_4AA2_8B7D_A1E1AFC3D0A5_.wvu.PrintArea" localSheetId="10" hidden="1">'ცვლილ. ბიუჯ.'!$B$1:$I$1142</definedName>
    <definedName name="Z_D5A2A8BA_BDA4_4AA2_8B7D_A1E1AFC3D0A5_.wvu.PrintArea" localSheetId="9" hidden="1">'ცვლილ. ნაერთი'!$B$1:$H$1142</definedName>
    <definedName name="Z_D5A2A8BA_BDA4_4AA2_8B7D_A1E1AFC3D0A5_.wvu.PrintArea" localSheetId="11" hidden="1">'ცვლილ. საკუთ.'!$B$1:$I$1142</definedName>
  </definedNames>
  <calcPr calcId="145621"/>
  <customWorkbookViews>
    <customWorkbookView name="ss" guid="{D5A2A8BA-BDA4-4AA2-8B7D-A1E1AFC3D0A5}" maximized="1" windowWidth="1362" windowHeight="543" activeSheetId="19"/>
  </customWorkbookViews>
</workbook>
</file>

<file path=xl/calcChain.xml><?xml version="1.0" encoding="utf-8"?>
<calcChain xmlns="http://schemas.openxmlformats.org/spreadsheetml/2006/main">
  <c r="G287" i="9" l="1"/>
  <c r="G286" i="9"/>
  <c r="G562" i="9" l="1"/>
  <c r="I29" i="9"/>
  <c r="H29" i="9"/>
  <c r="G257" i="9"/>
  <c r="J51" i="19"/>
  <c r="G118" i="9"/>
  <c r="G114" i="9"/>
  <c r="G113" i="9"/>
  <c r="G29" i="9"/>
  <c r="I802" i="9"/>
  <c r="G802" i="9"/>
  <c r="I563" i="9"/>
  <c r="H562" i="9"/>
  <c r="I538" i="9"/>
  <c r="I526" i="9"/>
  <c r="I514" i="9"/>
  <c r="I502" i="9"/>
  <c r="I298" i="9"/>
  <c r="H298" i="9"/>
  <c r="G298" i="9"/>
  <c r="I438" i="9" l="1"/>
  <c r="G438" i="9"/>
  <c r="I383" i="9"/>
  <c r="G383" i="9"/>
  <c r="I346" i="9"/>
  <c r="G346" i="9"/>
  <c r="G1110" i="9"/>
  <c r="G1050" i="9" l="1"/>
  <c r="I702" i="9"/>
  <c r="G298" i="14" l="1"/>
  <c r="I1006" i="9" l="1"/>
  <c r="G1006" i="9"/>
  <c r="I418" i="9"/>
  <c r="G418" i="9"/>
  <c r="I286" i="9"/>
  <c r="J44" i="19"/>
  <c r="G934" i="9"/>
  <c r="G30" i="9"/>
  <c r="I982" i="9" l="1"/>
  <c r="H982" i="9"/>
  <c r="G982" i="9"/>
  <c r="I970" i="9"/>
  <c r="H970" i="9"/>
  <c r="G970" i="9"/>
  <c r="E53" i="9" l="1"/>
  <c r="E54" i="9"/>
  <c r="E55" i="9"/>
  <c r="E56" i="9"/>
  <c r="E57" i="9"/>
  <c r="E58" i="9"/>
  <c r="E59" i="9"/>
  <c r="E60" i="9"/>
  <c r="E61" i="9"/>
  <c r="E62" i="9"/>
  <c r="F51" i="7"/>
  <c r="G51" i="7"/>
  <c r="F52" i="7"/>
  <c r="G52" i="7"/>
  <c r="F53" i="7"/>
  <c r="G53" i="7"/>
  <c r="H53" i="7"/>
  <c r="F54" i="7"/>
  <c r="G54" i="7"/>
  <c r="H54" i="7"/>
  <c r="F55" i="7"/>
  <c r="G55" i="7"/>
  <c r="H55" i="7"/>
  <c r="F56" i="7"/>
  <c r="G56" i="7"/>
  <c r="H56" i="7"/>
  <c r="F57" i="7"/>
  <c r="G57" i="7"/>
  <c r="H57" i="7"/>
  <c r="F58" i="7"/>
  <c r="G58" i="7"/>
  <c r="H58" i="7"/>
  <c r="F59" i="7"/>
  <c r="G59" i="7"/>
  <c r="H59" i="7"/>
  <c r="F60" i="7"/>
  <c r="G60" i="7"/>
  <c r="H60" i="7"/>
  <c r="F61" i="7"/>
  <c r="G61" i="7"/>
  <c r="H61" i="7"/>
  <c r="F62" i="7"/>
  <c r="G62" i="7"/>
  <c r="H62" i="7"/>
  <c r="G290" i="9"/>
  <c r="G54" i="9"/>
  <c r="H53" i="9"/>
  <c r="G53" i="9"/>
  <c r="F545" i="9"/>
  <c r="G545" i="9"/>
  <c r="H545" i="9"/>
  <c r="I545" i="9"/>
  <c r="F546" i="9"/>
  <c r="H546" i="9"/>
  <c r="F547" i="9"/>
  <c r="G547" i="9"/>
  <c r="H547" i="9"/>
  <c r="I547" i="9"/>
  <c r="F548" i="9"/>
  <c r="G548" i="9"/>
  <c r="H548" i="9"/>
  <c r="I548" i="9"/>
  <c r="F549" i="9"/>
  <c r="G549" i="9"/>
  <c r="H549" i="9"/>
  <c r="I549" i="9"/>
  <c r="F550" i="9"/>
  <c r="G551" i="9"/>
  <c r="I551" i="9"/>
  <c r="F552" i="9"/>
  <c r="G552" i="9"/>
  <c r="H552" i="9"/>
  <c r="I552" i="9"/>
  <c r="F553" i="9"/>
  <c r="G553" i="9"/>
  <c r="H553" i="9"/>
  <c r="I553" i="9"/>
  <c r="F554" i="9"/>
  <c r="G554" i="9"/>
  <c r="H554" i="9"/>
  <c r="I554" i="9"/>
  <c r="E545" i="9"/>
  <c r="E547" i="9"/>
  <c r="E548" i="9"/>
  <c r="E549" i="9"/>
  <c r="E552" i="9"/>
  <c r="E553" i="9"/>
  <c r="E554" i="9"/>
  <c r="F1050" i="9"/>
  <c r="F855" i="9"/>
  <c r="F856" i="9"/>
  <c r="F857" i="9"/>
  <c r="G857" i="9"/>
  <c r="H857" i="9"/>
  <c r="I857" i="9"/>
  <c r="F858" i="9"/>
  <c r="G858" i="9"/>
  <c r="H858" i="9"/>
  <c r="I858" i="9"/>
  <c r="F859" i="9"/>
  <c r="G859" i="9"/>
  <c r="H859" i="9"/>
  <c r="I859" i="9"/>
  <c r="F860" i="9"/>
  <c r="G860" i="9"/>
  <c r="H860" i="9"/>
  <c r="I860" i="9"/>
  <c r="F861" i="9"/>
  <c r="G861" i="9"/>
  <c r="H861" i="9"/>
  <c r="I861" i="9"/>
  <c r="F862" i="9"/>
  <c r="F863" i="9"/>
  <c r="G863" i="9"/>
  <c r="H863" i="9"/>
  <c r="I863" i="9"/>
  <c r="F864" i="9"/>
  <c r="G864" i="9"/>
  <c r="H864" i="9"/>
  <c r="I864" i="9"/>
  <c r="F865" i="9"/>
  <c r="G865" i="9"/>
  <c r="H865" i="9"/>
  <c r="I865" i="9"/>
  <c r="F866" i="9"/>
  <c r="G866" i="9"/>
  <c r="H866" i="9"/>
  <c r="I866" i="9"/>
  <c r="E857" i="9"/>
  <c r="E859" i="9"/>
  <c r="E860" i="9"/>
  <c r="E861" i="9"/>
  <c r="E863" i="9"/>
  <c r="E864" i="9"/>
  <c r="E865" i="9"/>
  <c r="E866" i="9"/>
  <c r="F567" i="9"/>
  <c r="H567" i="9"/>
  <c r="F568" i="9"/>
  <c r="H568" i="9"/>
  <c r="F569" i="9"/>
  <c r="G569" i="9"/>
  <c r="H569" i="9"/>
  <c r="I569" i="9"/>
  <c r="F570" i="9"/>
  <c r="H570" i="9"/>
  <c r="F571" i="9"/>
  <c r="G571" i="9"/>
  <c r="H571" i="9"/>
  <c r="I571" i="9"/>
  <c r="F572" i="9"/>
  <c r="G572" i="9"/>
  <c r="H572" i="9"/>
  <c r="I572" i="9"/>
  <c r="F573" i="9"/>
  <c r="G573" i="9"/>
  <c r="H573" i="9"/>
  <c r="I573" i="9"/>
  <c r="F574" i="9"/>
  <c r="G574" i="9"/>
  <c r="H574" i="9"/>
  <c r="I574" i="9"/>
  <c r="F575" i="9"/>
  <c r="G575" i="9"/>
  <c r="H575" i="9"/>
  <c r="I575" i="9"/>
  <c r="F576" i="9"/>
  <c r="G576" i="9"/>
  <c r="H576" i="9"/>
  <c r="I576" i="9"/>
  <c r="F577" i="9"/>
  <c r="G577" i="9"/>
  <c r="H577" i="9"/>
  <c r="I577" i="9"/>
  <c r="F578" i="9"/>
  <c r="G578" i="9"/>
  <c r="H578" i="9"/>
  <c r="I578" i="9"/>
  <c r="E569" i="9"/>
  <c r="E571" i="9"/>
  <c r="E572" i="9"/>
  <c r="E573" i="9"/>
  <c r="E575" i="9"/>
  <c r="E576" i="9"/>
  <c r="E577" i="9"/>
  <c r="E578" i="9"/>
  <c r="J33" i="19"/>
  <c r="I838" i="9"/>
  <c r="G994" i="9"/>
  <c r="G990" i="9"/>
  <c r="D1023" i="8" l="1"/>
  <c r="E1023" i="8"/>
  <c r="F1023" i="8"/>
  <c r="G1023" i="8"/>
  <c r="H1023" i="8"/>
  <c r="D1024" i="8"/>
  <c r="E1024" i="8"/>
  <c r="F1024" i="8"/>
  <c r="G1024" i="8"/>
  <c r="H1024" i="8"/>
  <c r="D1025" i="8"/>
  <c r="E1025" i="8"/>
  <c r="F1025" i="8"/>
  <c r="G1025" i="8"/>
  <c r="H1025" i="8"/>
  <c r="D1026" i="8"/>
  <c r="E1026" i="8"/>
  <c r="F1026" i="8"/>
  <c r="G1026" i="8"/>
  <c r="H1026" i="8"/>
  <c r="D1027" i="8"/>
  <c r="E1027" i="8"/>
  <c r="F1027" i="8"/>
  <c r="G1027" i="8"/>
  <c r="H1027" i="8"/>
  <c r="D1028" i="8"/>
  <c r="E1028" i="8"/>
  <c r="F1028" i="8"/>
  <c r="G1028" i="8"/>
  <c r="H1028" i="8"/>
  <c r="D1029" i="8"/>
  <c r="E1029" i="8"/>
  <c r="F1029" i="8"/>
  <c r="G1029" i="8"/>
  <c r="H1029" i="8"/>
  <c r="D1030" i="8"/>
  <c r="E1030" i="8"/>
  <c r="F1030" i="8"/>
  <c r="G1030" i="8"/>
  <c r="H1030" i="8"/>
  <c r="D1031" i="8"/>
  <c r="E1031" i="8"/>
  <c r="F1031" i="8"/>
  <c r="G1031" i="8"/>
  <c r="H1031" i="8"/>
  <c r="D1032" i="8"/>
  <c r="E1032" i="8"/>
  <c r="F1032" i="8"/>
  <c r="G1032" i="8"/>
  <c r="H1032" i="8"/>
  <c r="D1033" i="8"/>
  <c r="E1033" i="8"/>
  <c r="F1033" i="8"/>
  <c r="G1033" i="8"/>
  <c r="H1033" i="8"/>
  <c r="D1034" i="8"/>
  <c r="E1034" i="8"/>
  <c r="F1034" i="8"/>
  <c r="G1034" i="8"/>
  <c r="H1034" i="8"/>
  <c r="E1023" i="18" l="1"/>
  <c r="F1023" i="18"/>
  <c r="E1024" i="18"/>
  <c r="F1024" i="18"/>
  <c r="D1025" i="18"/>
  <c r="E1025" i="18"/>
  <c r="F1025" i="18"/>
  <c r="G1025" i="18"/>
  <c r="H1025" i="18"/>
  <c r="E1026" i="18"/>
  <c r="F1026" i="18"/>
  <c r="G1026" i="18"/>
  <c r="D1027" i="18"/>
  <c r="E1027" i="18"/>
  <c r="F1027" i="18"/>
  <c r="G1027" i="18"/>
  <c r="H1027" i="18"/>
  <c r="D1028" i="18"/>
  <c r="E1028" i="18"/>
  <c r="F1028" i="18"/>
  <c r="G1028" i="18"/>
  <c r="H1028" i="18"/>
  <c r="D1029" i="18"/>
  <c r="E1029" i="18"/>
  <c r="F1029" i="18"/>
  <c r="G1029" i="18"/>
  <c r="H1029" i="18"/>
  <c r="E1030" i="18"/>
  <c r="F1030" i="18"/>
  <c r="G1030" i="18"/>
  <c r="D1031" i="18"/>
  <c r="E1031" i="18"/>
  <c r="F1031" i="18"/>
  <c r="G1031" i="18"/>
  <c r="H1031" i="18"/>
  <c r="D1032" i="18"/>
  <c r="E1032" i="18"/>
  <c r="F1032" i="18"/>
  <c r="G1032" i="18"/>
  <c r="H1032" i="18"/>
  <c r="D1033" i="18"/>
  <c r="E1033" i="18"/>
  <c r="F1033" i="18"/>
  <c r="G1033" i="18"/>
  <c r="H1033" i="18"/>
  <c r="D1034" i="18"/>
  <c r="E1034" i="18"/>
  <c r="F1034" i="18"/>
  <c r="G1034" i="18"/>
  <c r="H1034" i="18"/>
  <c r="E1024" i="24"/>
  <c r="G1024" i="24"/>
  <c r="H1024" i="24"/>
  <c r="E1025" i="24"/>
  <c r="G1025" i="24"/>
  <c r="H1025" i="24"/>
  <c r="D1026" i="24"/>
  <c r="E1026" i="24"/>
  <c r="F1026" i="24"/>
  <c r="G1026" i="24"/>
  <c r="H1026" i="24"/>
  <c r="D1027" i="24"/>
  <c r="E1027" i="24"/>
  <c r="F1027" i="24"/>
  <c r="G1027" i="24"/>
  <c r="H1027" i="24"/>
  <c r="D1028" i="24"/>
  <c r="E1028" i="24"/>
  <c r="F1028" i="24"/>
  <c r="G1028" i="24"/>
  <c r="H1028" i="24"/>
  <c r="D1029" i="24"/>
  <c r="E1029" i="24"/>
  <c r="F1029" i="24"/>
  <c r="G1029" i="24"/>
  <c r="H1029" i="24"/>
  <c r="D1030" i="24"/>
  <c r="E1030" i="24"/>
  <c r="F1030" i="24"/>
  <c r="G1030" i="24"/>
  <c r="H1030" i="24"/>
  <c r="D1031" i="24"/>
  <c r="E1031" i="24"/>
  <c r="F1031" i="24"/>
  <c r="G1031" i="24"/>
  <c r="H1031" i="24"/>
  <c r="D1032" i="24"/>
  <c r="E1032" i="24"/>
  <c r="F1032" i="24"/>
  <c r="G1032" i="24"/>
  <c r="H1032" i="24"/>
  <c r="D1033" i="24"/>
  <c r="E1033" i="24"/>
  <c r="F1033" i="24"/>
  <c r="G1033" i="24"/>
  <c r="H1033" i="24"/>
  <c r="D1034" i="24"/>
  <c r="E1034" i="24"/>
  <c r="F1034" i="24"/>
  <c r="G1034" i="24"/>
  <c r="H1034" i="24"/>
  <c r="D1035" i="24"/>
  <c r="E1035" i="24"/>
  <c r="F1035" i="24"/>
  <c r="G1035" i="24"/>
  <c r="H1035" i="24"/>
  <c r="D1025" i="13"/>
  <c r="E1025" i="13"/>
  <c r="F1025" i="13"/>
  <c r="G1025" i="13"/>
  <c r="H1025" i="13"/>
  <c r="E1026" i="13"/>
  <c r="F1026" i="13"/>
  <c r="G1026" i="13"/>
  <c r="H1026" i="13"/>
  <c r="H1026" i="18" s="1"/>
  <c r="E1027" i="13"/>
  <c r="F1027" i="13"/>
  <c r="G1027" i="13"/>
  <c r="H1027" i="13"/>
  <c r="D1028" i="13"/>
  <c r="E1028" i="13"/>
  <c r="F1028" i="13"/>
  <c r="G1028" i="13"/>
  <c r="H1028" i="13"/>
  <c r="D1029" i="13"/>
  <c r="E1029" i="13"/>
  <c r="F1029" i="13"/>
  <c r="G1029" i="13"/>
  <c r="H1029" i="13"/>
  <c r="E1030" i="13"/>
  <c r="F1030" i="13"/>
  <c r="G1030" i="13"/>
  <c r="H1030" i="13"/>
  <c r="H1030" i="18" s="1"/>
  <c r="D1031" i="13"/>
  <c r="E1031" i="13"/>
  <c r="F1031" i="13"/>
  <c r="G1031" i="13"/>
  <c r="H1031" i="13"/>
  <c r="D1032" i="13"/>
  <c r="E1032" i="13"/>
  <c r="F1032" i="13"/>
  <c r="G1032" i="13"/>
  <c r="H1032" i="13"/>
  <c r="D1033" i="13"/>
  <c r="E1033" i="13"/>
  <c r="F1033" i="13"/>
  <c r="G1033" i="13"/>
  <c r="H1033" i="13"/>
  <c r="D1034" i="13"/>
  <c r="E1034" i="13"/>
  <c r="F1034" i="13"/>
  <c r="G1034" i="13"/>
  <c r="H1034" i="13"/>
  <c r="D1031" i="22"/>
  <c r="F1031" i="22"/>
  <c r="H1031" i="22"/>
  <c r="E1032" i="22"/>
  <c r="G1032" i="22"/>
  <c r="D1033" i="22"/>
  <c r="F1033" i="22"/>
  <c r="H1033" i="22"/>
  <c r="E1034" i="22"/>
  <c r="G1034" i="22"/>
  <c r="D1025" i="7"/>
  <c r="D1025" i="22" s="1"/>
  <c r="E1025" i="7"/>
  <c r="E1025" i="22" s="1"/>
  <c r="F1025" i="7"/>
  <c r="F1025" i="22" s="1"/>
  <c r="G1025" i="7"/>
  <c r="G1025" i="22" s="1"/>
  <c r="H1025" i="7"/>
  <c r="H1025" i="22" s="1"/>
  <c r="E1026" i="7"/>
  <c r="E1026" i="22" s="1"/>
  <c r="F1026" i="7"/>
  <c r="F1026" i="22" s="1"/>
  <c r="G1026" i="7"/>
  <c r="G1026" i="22" s="1"/>
  <c r="H1026" i="7"/>
  <c r="H1026" i="22" s="1"/>
  <c r="E1027" i="7"/>
  <c r="E1027" i="22" s="1"/>
  <c r="F1027" i="7"/>
  <c r="F1027" i="22" s="1"/>
  <c r="G1027" i="7"/>
  <c r="G1027" i="22" s="1"/>
  <c r="H1027" i="7"/>
  <c r="H1027" i="22" s="1"/>
  <c r="D1028" i="7"/>
  <c r="D1028" i="22" s="1"/>
  <c r="E1028" i="7"/>
  <c r="E1028" i="22" s="1"/>
  <c r="F1028" i="7"/>
  <c r="F1028" i="22" s="1"/>
  <c r="G1028" i="7"/>
  <c r="G1028" i="22" s="1"/>
  <c r="H1028" i="7"/>
  <c r="H1028" i="22" s="1"/>
  <c r="D1029" i="7"/>
  <c r="D1029" i="22" s="1"/>
  <c r="E1029" i="7"/>
  <c r="E1029" i="22" s="1"/>
  <c r="F1029" i="7"/>
  <c r="F1029" i="22" s="1"/>
  <c r="G1029" i="7"/>
  <c r="G1029" i="22" s="1"/>
  <c r="H1029" i="7"/>
  <c r="H1029" i="22" s="1"/>
  <c r="E1030" i="7"/>
  <c r="E1030" i="22" s="1"/>
  <c r="F1030" i="7"/>
  <c r="F1030" i="22" s="1"/>
  <c r="G1030" i="7"/>
  <c r="G1030" i="22" s="1"/>
  <c r="H1030" i="7"/>
  <c r="H1030" i="22" s="1"/>
  <c r="D1031" i="7"/>
  <c r="E1031" i="7"/>
  <c r="E1031" i="22" s="1"/>
  <c r="F1031" i="7"/>
  <c r="G1031" i="7"/>
  <c r="G1031" i="22" s="1"/>
  <c r="H1031" i="7"/>
  <c r="D1032" i="7"/>
  <c r="D1032" i="22" s="1"/>
  <c r="E1032" i="7"/>
  <c r="F1032" i="7"/>
  <c r="F1032" i="22" s="1"/>
  <c r="G1032" i="7"/>
  <c r="H1032" i="7"/>
  <c r="H1032" i="22" s="1"/>
  <c r="D1033" i="7"/>
  <c r="E1033" i="7"/>
  <c r="E1033" i="22" s="1"/>
  <c r="F1033" i="7"/>
  <c r="G1033" i="7"/>
  <c r="G1033" i="22" s="1"/>
  <c r="H1033" i="7"/>
  <c r="D1034" i="7"/>
  <c r="D1034" i="22" s="1"/>
  <c r="E1034" i="7"/>
  <c r="F1034" i="7"/>
  <c r="F1034" i="22" s="1"/>
  <c r="G1034" i="7"/>
  <c r="H1034" i="7"/>
  <c r="H1034" i="22" s="1"/>
  <c r="D1023" i="6"/>
  <c r="E1023" i="6"/>
  <c r="F1023" i="6"/>
  <c r="G1023" i="6"/>
  <c r="H1023" i="6"/>
  <c r="D1024" i="6"/>
  <c r="E1024" i="6"/>
  <c r="F1024" i="6"/>
  <c r="G1024" i="6"/>
  <c r="H1024" i="6"/>
  <c r="D1025" i="6"/>
  <c r="E1025" i="6"/>
  <c r="F1025" i="6"/>
  <c r="G1025" i="6"/>
  <c r="H1025" i="6"/>
  <c r="D1026" i="6"/>
  <c r="E1026" i="6"/>
  <c r="F1026" i="6"/>
  <c r="G1026" i="6"/>
  <c r="H1026" i="6"/>
  <c r="D1027" i="6"/>
  <c r="E1027" i="6"/>
  <c r="F1027" i="6"/>
  <c r="G1027" i="6"/>
  <c r="H1027" i="6"/>
  <c r="D1028" i="6"/>
  <c r="E1028" i="6"/>
  <c r="F1028" i="6"/>
  <c r="G1028" i="6"/>
  <c r="H1028" i="6"/>
  <c r="D1029" i="6"/>
  <c r="E1029" i="6"/>
  <c r="F1029" i="6"/>
  <c r="G1029" i="6"/>
  <c r="H1029" i="6"/>
  <c r="D1030" i="6"/>
  <c r="E1030" i="6"/>
  <c r="F1030" i="6"/>
  <c r="G1030" i="6"/>
  <c r="H1030" i="6"/>
  <c r="D1031" i="6"/>
  <c r="E1031" i="6"/>
  <c r="F1031" i="6"/>
  <c r="G1031" i="6"/>
  <c r="H1031" i="6"/>
  <c r="D1032" i="6"/>
  <c r="E1032" i="6"/>
  <c r="F1032" i="6"/>
  <c r="G1032" i="6"/>
  <c r="H1032" i="6"/>
  <c r="D1033" i="6"/>
  <c r="E1033" i="6"/>
  <c r="F1033" i="6"/>
  <c r="G1033" i="6"/>
  <c r="H1033" i="6"/>
  <c r="D1034" i="6"/>
  <c r="E1034" i="6"/>
  <c r="F1034" i="6"/>
  <c r="G1034" i="6"/>
  <c r="H1034" i="6"/>
  <c r="F855" i="5"/>
  <c r="G855" i="5"/>
  <c r="H855" i="5"/>
  <c r="F856" i="5"/>
  <c r="G856" i="5"/>
  <c r="H856" i="5"/>
  <c r="F857" i="5"/>
  <c r="G857" i="5"/>
  <c r="H857" i="5"/>
  <c r="F858" i="5"/>
  <c r="G858" i="5"/>
  <c r="H858" i="5"/>
  <c r="F859" i="5"/>
  <c r="G859" i="5"/>
  <c r="H859" i="5"/>
  <c r="F860" i="5"/>
  <c r="G860" i="5"/>
  <c r="H860" i="5"/>
  <c r="F861" i="5"/>
  <c r="G861" i="5"/>
  <c r="H861" i="5"/>
  <c r="F862" i="5"/>
  <c r="G862" i="5"/>
  <c r="H862" i="5"/>
  <c r="F863" i="5"/>
  <c r="G863" i="5"/>
  <c r="H863" i="5"/>
  <c r="F864" i="5"/>
  <c r="G864" i="5"/>
  <c r="H864" i="5"/>
  <c r="F865" i="5"/>
  <c r="G865" i="5"/>
  <c r="H865" i="5"/>
  <c r="F866" i="5"/>
  <c r="G866" i="5"/>
  <c r="H866" i="5"/>
  <c r="E856" i="5"/>
  <c r="E857" i="5"/>
  <c r="E858" i="5"/>
  <c r="E859" i="5"/>
  <c r="E860" i="5"/>
  <c r="E861" i="5"/>
  <c r="E862" i="5"/>
  <c r="E863" i="5"/>
  <c r="E864" i="5"/>
  <c r="E865" i="5"/>
  <c r="E866" i="5"/>
  <c r="E855" i="5"/>
  <c r="F855" i="4"/>
  <c r="G855" i="4"/>
  <c r="H855" i="4"/>
  <c r="F856" i="4"/>
  <c r="G856" i="4"/>
  <c r="H856" i="4"/>
  <c r="F857" i="4"/>
  <c r="G857" i="4"/>
  <c r="H857" i="4"/>
  <c r="F858" i="4"/>
  <c r="G858" i="4"/>
  <c r="H858" i="4"/>
  <c r="F859" i="4"/>
  <c r="G859" i="4"/>
  <c r="H859" i="4"/>
  <c r="F860" i="4"/>
  <c r="G860" i="4"/>
  <c r="H860" i="4"/>
  <c r="F861" i="4"/>
  <c r="G861" i="4"/>
  <c r="H861" i="4"/>
  <c r="F862" i="4"/>
  <c r="G862" i="4"/>
  <c r="H862" i="4"/>
  <c r="F863" i="4"/>
  <c r="G863" i="4"/>
  <c r="H863" i="4"/>
  <c r="F864" i="4"/>
  <c r="G864" i="4"/>
  <c r="H864" i="4"/>
  <c r="F865" i="4"/>
  <c r="G865" i="4"/>
  <c r="H865" i="4"/>
  <c r="F866" i="4"/>
  <c r="G866" i="4"/>
  <c r="H866" i="4"/>
  <c r="E856" i="4"/>
  <c r="E857" i="4"/>
  <c r="E858" i="4"/>
  <c r="E859" i="4"/>
  <c r="E860" i="4"/>
  <c r="E861" i="4"/>
  <c r="E862" i="4"/>
  <c r="E863" i="4"/>
  <c r="E864" i="4"/>
  <c r="E865" i="4"/>
  <c r="E866" i="4"/>
  <c r="E855" i="4"/>
  <c r="A1034" i="27" l="1"/>
  <c r="A1033" i="27"/>
  <c r="A1032" i="27"/>
  <c r="A1031" i="27"/>
  <c r="A1030" i="27"/>
  <c r="A1029" i="27"/>
  <c r="A1028" i="27"/>
  <c r="A1027" i="27"/>
  <c r="A1026" i="27"/>
  <c r="A1025" i="27"/>
  <c r="G1024" i="27"/>
  <c r="F1024" i="27"/>
  <c r="E1024" i="27"/>
  <c r="E1023" i="27" s="1"/>
  <c r="A1023" i="27" s="1"/>
  <c r="D1024" i="27"/>
  <c r="G1023" i="27"/>
  <c r="F1023" i="27"/>
  <c r="D1023" i="27"/>
  <c r="A1034" i="26"/>
  <c r="A1033" i="26"/>
  <c r="A1032" i="26"/>
  <c r="A1031" i="26"/>
  <c r="A1030" i="26"/>
  <c r="A1029" i="26"/>
  <c r="A1028" i="26"/>
  <c r="A1027" i="26"/>
  <c r="A1026" i="26"/>
  <c r="A1025" i="26"/>
  <c r="G1024" i="26"/>
  <c r="F1024" i="26"/>
  <c r="E1024" i="26"/>
  <c r="D1024" i="26"/>
  <c r="A1024" i="26" s="1"/>
  <c r="G1023" i="26"/>
  <c r="F1023" i="26"/>
  <c r="E1023" i="26"/>
  <c r="R1035" i="24"/>
  <c r="W1035" i="24" s="1"/>
  <c r="Q1035" i="24"/>
  <c r="P1035" i="24"/>
  <c r="O1035" i="24"/>
  <c r="T1035" i="24" s="1"/>
  <c r="N1035" i="24"/>
  <c r="S1035" i="24" s="1"/>
  <c r="M1035" i="24"/>
  <c r="L1035" i="24"/>
  <c r="K1035" i="24"/>
  <c r="J1035" i="24"/>
  <c r="I1035" i="24"/>
  <c r="A1035" i="24"/>
  <c r="R1034" i="24"/>
  <c r="W1034" i="24" s="1"/>
  <c r="Q1034" i="24"/>
  <c r="P1034" i="24"/>
  <c r="U1034" i="24" s="1"/>
  <c r="O1034" i="24"/>
  <c r="N1034" i="24"/>
  <c r="S1034" i="24" s="1"/>
  <c r="M1034" i="24"/>
  <c r="L1034" i="24"/>
  <c r="K1034" i="24"/>
  <c r="J1034" i="24"/>
  <c r="I1034" i="24"/>
  <c r="A1034" i="24"/>
  <c r="R1033" i="24"/>
  <c r="W1033" i="24" s="1"/>
  <c r="Q1033" i="24"/>
  <c r="V1033" i="24" s="1"/>
  <c r="P1033" i="24"/>
  <c r="O1033" i="24"/>
  <c r="N1033" i="24"/>
  <c r="M1033" i="24"/>
  <c r="L1033" i="24"/>
  <c r="K1033" i="24"/>
  <c r="J1033" i="24"/>
  <c r="I1033" i="24"/>
  <c r="A1033" i="24"/>
  <c r="R1032" i="24"/>
  <c r="Q1032" i="24"/>
  <c r="P1032" i="24"/>
  <c r="O1032" i="24"/>
  <c r="N1032" i="24"/>
  <c r="S1032" i="24" s="1"/>
  <c r="M1032" i="24"/>
  <c r="L1032" i="24"/>
  <c r="V1032" i="24" s="1"/>
  <c r="K1032" i="24"/>
  <c r="J1032" i="24"/>
  <c r="I1032" i="24"/>
  <c r="W1032" i="24"/>
  <c r="A1032" i="24"/>
  <c r="R1031" i="24"/>
  <c r="Q1031" i="24"/>
  <c r="P1031" i="24"/>
  <c r="O1031" i="24"/>
  <c r="T1031" i="24" s="1"/>
  <c r="N1031" i="24"/>
  <c r="M1031" i="24"/>
  <c r="L1031" i="24"/>
  <c r="K1031" i="24"/>
  <c r="J1031" i="24"/>
  <c r="I1031" i="24"/>
  <c r="A1031" i="24"/>
  <c r="R1030" i="24"/>
  <c r="Q1030" i="24"/>
  <c r="P1030" i="24"/>
  <c r="O1030" i="24"/>
  <c r="N1030" i="24"/>
  <c r="S1030" i="24" s="1"/>
  <c r="M1030" i="24"/>
  <c r="L1030" i="24"/>
  <c r="K1030" i="24"/>
  <c r="U1030" i="24" s="1"/>
  <c r="J1030" i="24"/>
  <c r="T1030" i="24" s="1"/>
  <c r="I1030" i="24"/>
  <c r="A1030" i="24"/>
  <c r="R1029" i="24"/>
  <c r="Q1029" i="24"/>
  <c r="V1029" i="24" s="1"/>
  <c r="P1029" i="24"/>
  <c r="O1029" i="24"/>
  <c r="N1029" i="24"/>
  <c r="M1029" i="24"/>
  <c r="L1029" i="24"/>
  <c r="K1029" i="24"/>
  <c r="U1029" i="24" s="1"/>
  <c r="J1029" i="24"/>
  <c r="I1029" i="24"/>
  <c r="R1028" i="24"/>
  <c r="Q1028" i="24"/>
  <c r="P1028" i="24"/>
  <c r="U1028" i="24" s="1"/>
  <c r="O1028" i="24"/>
  <c r="T1028" i="24" s="1"/>
  <c r="N1028" i="24"/>
  <c r="S1028" i="24" s="1"/>
  <c r="M1028" i="24"/>
  <c r="L1028" i="24"/>
  <c r="V1028" i="24" s="1"/>
  <c r="K1028" i="24"/>
  <c r="J1028" i="24"/>
  <c r="I1028" i="24"/>
  <c r="A1028" i="24"/>
  <c r="R1027" i="24"/>
  <c r="Q1027" i="24"/>
  <c r="P1027" i="24"/>
  <c r="O1027" i="24"/>
  <c r="T1027" i="24" s="1"/>
  <c r="N1027" i="24"/>
  <c r="M1027" i="24"/>
  <c r="W1027" i="24" s="1"/>
  <c r="L1027" i="24"/>
  <c r="K1027" i="24"/>
  <c r="J1027" i="24"/>
  <c r="I1027" i="24"/>
  <c r="A1027" i="24"/>
  <c r="R1026" i="24"/>
  <c r="Q1026" i="24"/>
  <c r="P1026" i="24"/>
  <c r="O1026" i="24"/>
  <c r="N1026" i="24"/>
  <c r="M1026" i="24"/>
  <c r="L1026" i="24"/>
  <c r="K1026" i="24"/>
  <c r="U1026" i="24" s="1"/>
  <c r="J1026" i="24"/>
  <c r="I1026" i="24"/>
  <c r="A1026" i="24"/>
  <c r="AB1025" i="24"/>
  <c r="AA1025" i="24"/>
  <c r="Z1025" i="24"/>
  <c r="R1025" i="24"/>
  <c r="Q1025" i="24"/>
  <c r="P1025" i="24"/>
  <c r="O1025" i="24"/>
  <c r="M1025" i="24"/>
  <c r="L1025" i="24"/>
  <c r="J1025" i="24"/>
  <c r="AB1024" i="24"/>
  <c r="AA1024" i="24"/>
  <c r="Z1024" i="24"/>
  <c r="R1024" i="24"/>
  <c r="Q1024" i="24"/>
  <c r="P1024" i="24"/>
  <c r="O1024" i="24"/>
  <c r="M1024" i="24"/>
  <c r="L1024" i="24"/>
  <c r="J1024" i="24"/>
  <c r="U1031" i="24" l="1"/>
  <c r="U1032" i="24"/>
  <c r="U1027" i="24"/>
  <c r="U1033" i="24"/>
  <c r="U1035" i="24"/>
  <c r="T1024" i="24"/>
  <c r="T1025" i="24"/>
  <c r="T1026" i="24"/>
  <c r="T1034" i="24"/>
  <c r="T1033" i="24"/>
  <c r="T1029" i="24"/>
  <c r="T1032" i="24"/>
  <c r="S1029" i="24"/>
  <c r="S1026" i="24"/>
  <c r="S1033" i="24"/>
  <c r="S1031" i="24"/>
  <c r="S1027" i="24"/>
  <c r="V1026" i="24"/>
  <c r="V1027" i="24"/>
  <c r="V1030" i="24"/>
  <c r="V1031" i="24"/>
  <c r="V1034" i="24"/>
  <c r="V1035" i="24"/>
  <c r="V1025" i="24"/>
  <c r="A1024" i="27"/>
  <c r="V1024" i="24"/>
  <c r="W1028" i="24"/>
  <c r="W1026" i="24"/>
  <c r="W1025" i="24"/>
  <c r="W1031" i="24"/>
  <c r="W1024" i="24"/>
  <c r="A1029" i="24"/>
  <c r="W1029" i="24"/>
  <c r="W1030" i="24"/>
  <c r="D1023" i="26"/>
  <c r="A1023" i="26" s="1"/>
  <c r="K1034" i="15" l="1"/>
  <c r="J1034" i="15"/>
  <c r="E1034" i="15"/>
  <c r="A1034" i="15"/>
  <c r="K1033" i="15"/>
  <c r="J1033" i="15"/>
  <c r="E1033" i="15"/>
  <c r="A1033" i="15"/>
  <c r="K1032" i="15"/>
  <c r="J1032" i="15"/>
  <c r="E1032" i="15"/>
  <c r="A1032" i="15"/>
  <c r="K1031" i="15"/>
  <c r="J1031" i="15"/>
  <c r="E1031" i="15"/>
  <c r="A1031" i="15"/>
  <c r="K1030" i="15"/>
  <c r="J1030" i="15"/>
  <c r="E1030" i="15"/>
  <c r="A1030" i="15"/>
  <c r="K1029" i="15"/>
  <c r="J1029" i="15"/>
  <c r="E1029" i="15"/>
  <c r="A1029" i="15"/>
  <c r="K1028" i="15"/>
  <c r="J1028" i="15"/>
  <c r="E1028" i="15"/>
  <c r="A1028" i="15"/>
  <c r="K1027" i="15"/>
  <c r="J1027" i="15"/>
  <c r="E1027" i="15"/>
  <c r="A1027" i="15"/>
  <c r="K1026" i="15"/>
  <c r="J1026" i="15"/>
  <c r="E1026" i="15"/>
  <c r="A1026" i="15"/>
  <c r="K1025" i="15"/>
  <c r="J1025" i="15"/>
  <c r="E1025" i="15"/>
  <c r="A1025" i="15"/>
  <c r="I1024" i="15"/>
  <c r="H1024" i="15"/>
  <c r="E1024" i="15" s="1"/>
  <c r="A1024" i="15" s="1"/>
  <c r="G1024" i="15"/>
  <c r="K1024" i="15" s="1"/>
  <c r="F1024" i="15"/>
  <c r="J1024" i="15" s="1"/>
  <c r="I1023" i="15"/>
  <c r="H1023" i="15"/>
  <c r="E1023" i="15" s="1"/>
  <c r="A1023" i="15" s="1"/>
  <c r="G1023" i="15"/>
  <c r="K1023" i="15" s="1"/>
  <c r="F1023" i="15"/>
  <c r="J1023" i="15" s="1"/>
  <c r="K1034" i="14"/>
  <c r="J1034" i="14"/>
  <c r="E1034" i="14"/>
  <c r="A1034" i="14"/>
  <c r="K1033" i="14"/>
  <c r="J1033" i="14"/>
  <c r="E1033" i="14"/>
  <c r="A1033" i="14"/>
  <c r="K1032" i="14"/>
  <c r="J1032" i="14"/>
  <c r="E1032" i="14"/>
  <c r="A1032" i="14"/>
  <c r="K1031" i="14"/>
  <c r="J1031" i="14"/>
  <c r="E1031" i="14"/>
  <c r="A1031" i="14"/>
  <c r="K1030" i="14"/>
  <c r="J1030" i="14"/>
  <c r="E1030" i="14"/>
  <c r="A1030" i="14"/>
  <c r="K1029" i="14"/>
  <c r="J1029" i="14"/>
  <c r="E1029" i="14"/>
  <c r="A1029" i="14"/>
  <c r="K1028" i="14"/>
  <c r="J1028" i="14"/>
  <c r="E1028" i="14"/>
  <c r="A1028" i="14"/>
  <c r="K1027" i="14"/>
  <c r="J1027" i="14"/>
  <c r="E1027" i="14"/>
  <c r="A1027" i="14"/>
  <c r="K1026" i="14"/>
  <c r="J1026" i="14"/>
  <c r="E1026" i="14"/>
  <c r="A1026" i="14"/>
  <c r="K1025" i="14"/>
  <c r="J1025" i="14"/>
  <c r="E1025" i="14"/>
  <c r="A1025" i="14"/>
  <c r="I1024" i="14"/>
  <c r="H1024" i="14"/>
  <c r="G1024" i="14"/>
  <c r="F1024" i="14"/>
  <c r="K1024" i="14" s="1"/>
  <c r="I1023" i="14"/>
  <c r="H1023" i="14"/>
  <c r="G1023" i="14"/>
  <c r="F1023" i="14"/>
  <c r="K1023" i="14" s="1"/>
  <c r="K1034" i="12"/>
  <c r="J1034" i="12"/>
  <c r="E1034" i="12"/>
  <c r="A1034" i="12"/>
  <c r="K1033" i="12"/>
  <c r="J1033" i="12"/>
  <c r="E1033" i="12"/>
  <c r="A1033" i="12"/>
  <c r="K1032" i="12"/>
  <c r="J1032" i="12"/>
  <c r="E1032" i="12"/>
  <c r="A1032" i="12"/>
  <c r="K1031" i="12"/>
  <c r="J1031" i="12"/>
  <c r="E1031" i="12"/>
  <c r="A1031" i="12"/>
  <c r="K1030" i="12"/>
  <c r="J1030" i="12"/>
  <c r="E1030" i="12"/>
  <c r="A1030" i="12"/>
  <c r="K1029" i="12"/>
  <c r="J1029" i="12"/>
  <c r="E1029" i="12"/>
  <c r="A1029" i="12"/>
  <c r="K1028" i="12"/>
  <c r="J1028" i="12"/>
  <c r="E1028" i="12"/>
  <c r="A1028" i="12"/>
  <c r="K1027" i="12"/>
  <c r="J1027" i="12"/>
  <c r="E1027" i="12"/>
  <c r="A1027" i="12"/>
  <c r="K1026" i="12"/>
  <c r="J1026" i="12"/>
  <c r="E1026" i="12"/>
  <c r="A1026" i="12"/>
  <c r="K1025" i="12"/>
  <c r="J1025" i="12"/>
  <c r="E1025" i="12"/>
  <c r="A1025" i="12"/>
  <c r="I1024" i="12"/>
  <c r="H1024" i="12"/>
  <c r="G1024" i="12"/>
  <c r="F1024" i="12"/>
  <c r="K1024" i="12" s="1"/>
  <c r="I1023" i="12"/>
  <c r="H1023" i="12"/>
  <c r="E1023" i="12" s="1"/>
  <c r="A1023" i="12" s="1"/>
  <c r="G1023" i="12"/>
  <c r="F1023" i="12"/>
  <c r="K1023" i="12" s="1"/>
  <c r="K1034" i="9"/>
  <c r="J1034" i="9"/>
  <c r="E1034" i="9"/>
  <c r="A1034" i="9"/>
  <c r="K1033" i="9"/>
  <c r="J1033" i="9"/>
  <c r="E1033" i="9"/>
  <c r="A1033" i="9"/>
  <c r="K1032" i="9"/>
  <c r="J1032" i="9"/>
  <c r="E1032" i="9"/>
  <c r="A1032" i="9"/>
  <c r="K1031" i="9"/>
  <c r="J1031" i="9"/>
  <c r="E1031" i="9"/>
  <c r="A1031" i="9"/>
  <c r="K1030" i="9"/>
  <c r="J1030" i="9"/>
  <c r="E1030" i="9"/>
  <c r="K1029" i="9"/>
  <c r="J1029" i="9"/>
  <c r="E1029" i="9"/>
  <c r="A1029" i="9"/>
  <c r="K1028" i="9"/>
  <c r="J1028" i="9"/>
  <c r="E1028" i="9"/>
  <c r="A1028" i="9"/>
  <c r="K1027" i="9"/>
  <c r="J1027" i="9"/>
  <c r="E1027" i="9"/>
  <c r="A1027" i="9"/>
  <c r="K1026" i="9"/>
  <c r="J1026" i="9"/>
  <c r="E1026" i="9"/>
  <c r="A1026" i="9" s="1"/>
  <c r="K1025" i="9"/>
  <c r="J1025" i="9"/>
  <c r="E1025" i="9"/>
  <c r="A1025" i="9"/>
  <c r="I1024" i="9"/>
  <c r="H1024" i="9"/>
  <c r="H1023" i="9" s="1"/>
  <c r="G1024" i="9"/>
  <c r="F1024" i="9"/>
  <c r="I1023" i="9"/>
  <c r="G1023" i="9"/>
  <c r="F1023" i="9"/>
  <c r="I1034" i="13"/>
  <c r="I1032" i="13"/>
  <c r="I1028" i="13"/>
  <c r="I1027" i="13"/>
  <c r="I1025" i="13"/>
  <c r="F1025" i="24"/>
  <c r="K1024" i="8"/>
  <c r="I1024" i="8"/>
  <c r="K1023" i="8"/>
  <c r="J1034" i="7"/>
  <c r="J1033" i="7"/>
  <c r="J1030" i="7"/>
  <c r="J1029" i="7"/>
  <c r="J1025" i="7"/>
  <c r="K1034" i="5"/>
  <c r="J1034" i="5"/>
  <c r="I1034" i="5"/>
  <c r="D1034" i="5"/>
  <c r="A1034" i="5" s="1"/>
  <c r="K1033" i="5"/>
  <c r="J1033" i="5"/>
  <c r="I1033" i="5"/>
  <c r="D1033" i="5"/>
  <c r="A1033" i="5"/>
  <c r="K1032" i="5"/>
  <c r="J1032" i="5"/>
  <c r="I1032" i="5"/>
  <c r="D1032" i="5"/>
  <c r="A1032" i="5"/>
  <c r="K1031" i="5"/>
  <c r="J1031" i="5"/>
  <c r="I1031" i="5"/>
  <c r="D1031" i="5"/>
  <c r="A1031" i="5"/>
  <c r="K1030" i="5"/>
  <c r="J1030" i="5"/>
  <c r="I1030" i="5"/>
  <c r="D1030" i="5"/>
  <c r="A1030" i="5" s="1"/>
  <c r="K1029" i="5"/>
  <c r="J1029" i="5"/>
  <c r="I1029" i="5"/>
  <c r="D1029" i="5"/>
  <c r="A1029" i="5"/>
  <c r="K1028" i="5"/>
  <c r="J1028" i="5"/>
  <c r="I1028" i="5"/>
  <c r="D1028" i="5"/>
  <c r="A1028" i="5"/>
  <c r="K1027" i="5"/>
  <c r="J1027" i="5"/>
  <c r="I1027" i="5"/>
  <c r="D1027" i="5"/>
  <c r="A1027" i="5"/>
  <c r="K1026" i="5"/>
  <c r="J1026" i="5"/>
  <c r="I1026" i="5"/>
  <c r="D1026" i="5"/>
  <c r="A1026" i="5" s="1"/>
  <c r="K1025" i="5"/>
  <c r="J1025" i="5"/>
  <c r="I1025" i="5"/>
  <c r="D1025" i="5"/>
  <c r="A1025" i="5"/>
  <c r="K1024" i="5"/>
  <c r="J1024" i="5"/>
  <c r="H1024" i="5"/>
  <c r="G1024" i="5"/>
  <c r="F1024" i="5"/>
  <c r="F1023" i="5" s="1"/>
  <c r="D1023" i="5" s="1"/>
  <c r="A1023" i="5" s="1"/>
  <c r="E1024" i="5"/>
  <c r="I1024" i="5" s="1"/>
  <c r="K1023" i="5"/>
  <c r="H1023" i="5"/>
  <c r="G1023" i="5"/>
  <c r="E1023" i="5"/>
  <c r="J1023" i="5" s="1"/>
  <c r="K1034" i="4"/>
  <c r="J1034" i="4"/>
  <c r="I1034" i="4"/>
  <c r="D1034" i="4"/>
  <c r="A1034" i="4"/>
  <c r="K1033" i="4"/>
  <c r="J1033" i="4"/>
  <c r="I1033" i="4"/>
  <c r="D1033" i="4"/>
  <c r="A1033" i="4"/>
  <c r="K1032" i="4"/>
  <c r="J1032" i="4"/>
  <c r="I1032" i="4"/>
  <c r="D1032" i="4"/>
  <c r="A1032" i="4" s="1"/>
  <c r="K1031" i="4"/>
  <c r="J1031" i="4"/>
  <c r="I1031" i="4"/>
  <c r="D1031" i="4"/>
  <c r="A1031" i="4"/>
  <c r="K1030" i="4"/>
  <c r="J1030" i="4"/>
  <c r="I1030" i="4"/>
  <c r="D1030" i="4"/>
  <c r="A1030" i="4"/>
  <c r="K1029" i="4"/>
  <c r="J1029" i="4"/>
  <c r="I1029" i="4"/>
  <c r="D1029" i="4"/>
  <c r="A1029" i="4"/>
  <c r="K1028" i="4"/>
  <c r="J1028" i="4"/>
  <c r="I1028" i="4"/>
  <c r="D1028" i="4"/>
  <c r="A1028" i="4" s="1"/>
  <c r="K1027" i="4"/>
  <c r="J1027" i="4"/>
  <c r="I1027" i="4"/>
  <c r="D1027" i="4"/>
  <c r="A1027" i="4"/>
  <c r="K1026" i="4"/>
  <c r="J1026" i="4"/>
  <c r="I1026" i="4"/>
  <c r="D1026" i="4"/>
  <c r="K1025" i="4"/>
  <c r="J1025" i="4"/>
  <c r="I1025" i="4"/>
  <c r="D1025" i="4"/>
  <c r="A1025" i="4"/>
  <c r="K1024" i="4"/>
  <c r="H1024" i="4"/>
  <c r="H1023" i="4" s="1"/>
  <c r="G1024" i="4"/>
  <c r="F1024" i="4"/>
  <c r="E1024" i="4"/>
  <c r="J1024" i="4" s="1"/>
  <c r="K1023" i="4"/>
  <c r="G1023" i="4"/>
  <c r="F1023" i="4"/>
  <c r="E1023" i="4"/>
  <c r="K1025" i="24" l="1"/>
  <c r="U1025" i="24" s="1"/>
  <c r="D1030" i="13"/>
  <c r="D1030" i="18" s="1"/>
  <c r="D1030" i="7"/>
  <c r="D1030" i="22" s="1"/>
  <c r="A1030" i="9"/>
  <c r="H1023" i="7"/>
  <c r="H1023" i="22" s="1"/>
  <c r="H1023" i="13"/>
  <c r="H1023" i="18" s="1"/>
  <c r="H1024" i="7"/>
  <c r="H1024" i="22" s="1"/>
  <c r="H1024" i="13"/>
  <c r="H1024" i="18" s="1"/>
  <c r="G1023" i="13"/>
  <c r="G1023" i="18" s="1"/>
  <c r="G1023" i="7"/>
  <c r="G1023" i="22" s="1"/>
  <c r="G1024" i="13"/>
  <c r="G1024" i="18" s="1"/>
  <c r="G1024" i="7"/>
  <c r="G1024" i="22" s="1"/>
  <c r="N1025" i="24"/>
  <c r="D1025" i="24"/>
  <c r="A1025" i="24" s="1"/>
  <c r="I1025" i="24"/>
  <c r="F1023" i="13"/>
  <c r="F1023" i="7"/>
  <c r="F1023" i="22" s="1"/>
  <c r="F1024" i="13"/>
  <c r="F1024" i="7"/>
  <c r="F1024" i="22" s="1"/>
  <c r="D1026" i="13"/>
  <c r="D1026" i="18" s="1"/>
  <c r="D1026" i="7"/>
  <c r="D1026" i="22" s="1"/>
  <c r="D1027" i="13"/>
  <c r="D1027" i="7"/>
  <c r="D1027" i="22" s="1"/>
  <c r="K1023" i="9"/>
  <c r="E1023" i="13"/>
  <c r="E1023" i="7"/>
  <c r="E1023" i="22" s="1"/>
  <c r="K1024" i="9"/>
  <c r="E1024" i="13"/>
  <c r="E1024" i="7"/>
  <c r="E1024" i="22" s="1"/>
  <c r="E1023" i="9"/>
  <c r="E1024" i="9"/>
  <c r="J1026" i="7"/>
  <c r="J1023" i="4"/>
  <c r="D1024" i="4"/>
  <c r="A1024" i="4" s="1"/>
  <c r="A1026" i="4"/>
  <c r="E1023" i="14"/>
  <c r="A1023" i="14" s="1"/>
  <c r="E1024" i="14"/>
  <c r="A1024" i="14" s="1"/>
  <c r="J1023" i="14"/>
  <c r="J1024" i="14"/>
  <c r="J1024" i="8"/>
  <c r="J1025" i="8"/>
  <c r="J1027" i="8"/>
  <c r="J1029" i="8"/>
  <c r="J1031" i="8"/>
  <c r="J1033" i="8"/>
  <c r="J1031" i="13"/>
  <c r="E1024" i="12"/>
  <c r="A1024" i="12" s="1"/>
  <c r="I1023" i="13"/>
  <c r="I1026" i="13"/>
  <c r="I1029" i="13"/>
  <c r="J1023" i="12"/>
  <c r="J1024" i="12"/>
  <c r="J1026" i="8"/>
  <c r="J1028" i="8"/>
  <c r="J1030" i="8"/>
  <c r="J1032" i="8"/>
  <c r="J1034" i="8"/>
  <c r="I1024" i="13"/>
  <c r="I1030" i="13"/>
  <c r="I1033" i="13"/>
  <c r="A1028" i="22"/>
  <c r="A1032" i="22"/>
  <c r="I1025" i="22"/>
  <c r="I1029" i="22"/>
  <c r="I1028" i="22"/>
  <c r="I1032" i="22"/>
  <c r="J1032" i="22"/>
  <c r="I1034" i="22"/>
  <c r="J1024" i="13"/>
  <c r="J1026" i="13"/>
  <c r="J1028" i="13"/>
  <c r="J1032" i="13"/>
  <c r="J1034" i="13"/>
  <c r="J1027" i="7"/>
  <c r="J1031" i="7"/>
  <c r="I1027" i="22"/>
  <c r="I1031" i="22"/>
  <c r="J1033" i="22"/>
  <c r="J1029" i="13"/>
  <c r="J1023" i="9"/>
  <c r="J1024" i="9"/>
  <c r="J1028" i="7"/>
  <c r="J1032" i="7"/>
  <c r="I1026" i="22"/>
  <c r="I1030" i="22"/>
  <c r="J1025" i="13"/>
  <c r="J1027" i="13"/>
  <c r="J1030" i="13"/>
  <c r="I1031" i="13"/>
  <c r="J1033" i="13"/>
  <c r="F1024" i="24"/>
  <c r="J1028" i="22"/>
  <c r="J1034" i="22"/>
  <c r="I1023" i="8"/>
  <c r="J1023" i="8"/>
  <c r="I1025" i="8"/>
  <c r="I1026" i="8"/>
  <c r="I1027" i="8"/>
  <c r="I1028" i="8"/>
  <c r="I1029" i="8"/>
  <c r="I1030" i="8"/>
  <c r="I1031" i="8"/>
  <c r="I1032" i="8"/>
  <c r="I1033" i="8"/>
  <c r="I1034" i="8"/>
  <c r="I1023" i="7"/>
  <c r="A1025" i="7"/>
  <c r="A1026" i="7"/>
  <c r="A1028" i="7"/>
  <c r="A1029" i="7"/>
  <c r="A1031" i="7"/>
  <c r="A1032" i="7"/>
  <c r="A1033" i="7"/>
  <c r="A1034" i="7"/>
  <c r="I1025" i="7"/>
  <c r="I1026" i="7"/>
  <c r="I1027" i="7"/>
  <c r="I1028" i="7"/>
  <c r="I1029" i="7"/>
  <c r="I1030" i="7"/>
  <c r="I1031" i="7"/>
  <c r="I1032" i="7"/>
  <c r="I1033" i="7"/>
  <c r="I1034" i="7"/>
  <c r="I1023" i="5"/>
  <c r="D1024" i="5"/>
  <c r="A1024" i="5" s="1"/>
  <c r="I1023" i="4"/>
  <c r="I1024" i="4"/>
  <c r="D1023" i="4"/>
  <c r="K1024" i="24" l="1"/>
  <c r="U1024" i="24" s="1"/>
  <c r="J1023" i="7"/>
  <c r="I1023" i="22"/>
  <c r="S1025" i="24"/>
  <c r="J1023" i="13"/>
  <c r="A1030" i="7"/>
  <c r="N1024" i="24"/>
  <c r="D1024" i="24"/>
  <c r="A1024" i="24" s="1"/>
  <c r="I1024" i="24"/>
  <c r="A1027" i="7"/>
  <c r="A1023" i="9"/>
  <c r="D1023" i="13"/>
  <c r="D1023" i="18" s="1"/>
  <c r="D1023" i="7"/>
  <c r="D1023" i="22" s="1"/>
  <c r="A1023" i="22" s="1"/>
  <c r="A1024" i="9"/>
  <c r="D1024" i="13"/>
  <c r="D1024" i="18" s="1"/>
  <c r="D1024" i="7"/>
  <c r="D1024" i="22" s="1"/>
  <c r="J1024" i="7"/>
  <c r="J1023" i="22"/>
  <c r="I1024" i="7"/>
  <c r="A1023" i="4"/>
  <c r="A1025" i="22"/>
  <c r="A1027" i="22"/>
  <c r="J1027" i="22"/>
  <c r="A1026" i="22"/>
  <c r="J1031" i="22"/>
  <c r="A1031" i="22"/>
  <c r="A1030" i="22"/>
  <c r="J1030" i="22"/>
  <c r="I1033" i="22"/>
  <c r="A1033" i="22"/>
  <c r="A1034" i="22"/>
  <c r="J1026" i="22"/>
  <c r="A1029" i="22"/>
  <c r="J1029" i="22"/>
  <c r="J1025" i="22"/>
  <c r="S1024" i="24" l="1"/>
  <c r="A1024" i="7"/>
  <c r="A1023" i="7"/>
  <c r="J1024" i="22"/>
  <c r="A1024" i="22"/>
  <c r="I1024" i="22"/>
  <c r="P16" i="24"/>
  <c r="P28" i="24"/>
  <c r="P29" i="24"/>
  <c r="P30" i="24"/>
  <c r="P31" i="24"/>
  <c r="P32" i="24"/>
  <c r="P33" i="24"/>
  <c r="P34" i="24"/>
  <c r="P35" i="24"/>
  <c r="P36" i="24"/>
  <c r="P37" i="24"/>
  <c r="P38" i="24"/>
  <c r="P39" i="24"/>
  <c r="P40" i="24"/>
  <c r="P52" i="24"/>
  <c r="P53" i="24"/>
  <c r="P54" i="24"/>
  <c r="P55" i="24"/>
  <c r="P56" i="24"/>
  <c r="P57" i="24"/>
  <c r="P58" i="24"/>
  <c r="P59" i="24"/>
  <c r="P60" i="24"/>
  <c r="P61" i="24"/>
  <c r="P62" i="24"/>
  <c r="P63" i="24"/>
  <c r="P64" i="24"/>
  <c r="P65" i="24"/>
  <c r="P66" i="24"/>
  <c r="P67" i="24"/>
  <c r="P68" i="24"/>
  <c r="P69" i="24"/>
  <c r="P70" i="24"/>
  <c r="P71" i="24"/>
  <c r="P72" i="24"/>
  <c r="P73" i="24"/>
  <c r="P74" i="24"/>
  <c r="P75" i="24"/>
  <c r="P76" i="24"/>
  <c r="P77" i="24"/>
  <c r="P78" i="24"/>
  <c r="P79" i="24"/>
  <c r="P80" i="24"/>
  <c r="P81" i="24"/>
  <c r="P82" i="24"/>
  <c r="P83" i="24"/>
  <c r="P84" i="24"/>
  <c r="P85" i="24"/>
  <c r="P86" i="24"/>
  <c r="P87" i="24"/>
  <c r="P88" i="24"/>
  <c r="P89" i="24"/>
  <c r="P90" i="24"/>
  <c r="P91" i="24"/>
  <c r="P92" i="24"/>
  <c r="P93" i="24"/>
  <c r="P94" i="24"/>
  <c r="P95" i="24"/>
  <c r="P96" i="24"/>
  <c r="P97" i="24"/>
  <c r="P98" i="24"/>
  <c r="P99" i="24"/>
  <c r="P100" i="24"/>
  <c r="P112" i="24"/>
  <c r="P113" i="24"/>
  <c r="P114" i="24"/>
  <c r="P115" i="24"/>
  <c r="P116" i="24"/>
  <c r="P117" i="24"/>
  <c r="P118" i="24"/>
  <c r="P119" i="24"/>
  <c r="P120" i="24"/>
  <c r="P121" i="24"/>
  <c r="P122" i="24"/>
  <c r="P123" i="24"/>
  <c r="P124" i="24"/>
  <c r="P125" i="24"/>
  <c r="P126" i="24"/>
  <c r="P127" i="24"/>
  <c r="P128" i="24"/>
  <c r="P129" i="24"/>
  <c r="P130" i="24"/>
  <c r="P131" i="24"/>
  <c r="P132" i="24"/>
  <c r="P133" i="24"/>
  <c r="P134" i="24"/>
  <c r="P135" i="24"/>
  <c r="P136" i="24"/>
  <c r="P137" i="24"/>
  <c r="P138" i="24"/>
  <c r="P139" i="24"/>
  <c r="P140" i="24"/>
  <c r="P141" i="24"/>
  <c r="P142" i="24"/>
  <c r="P143" i="24"/>
  <c r="P144" i="24"/>
  <c r="P145" i="24"/>
  <c r="P146" i="24"/>
  <c r="P147" i="24"/>
  <c r="P148" i="24"/>
  <c r="P149" i="24"/>
  <c r="P150" i="24"/>
  <c r="P151" i="24"/>
  <c r="P152" i="24"/>
  <c r="P153" i="24"/>
  <c r="P154" i="24"/>
  <c r="P155" i="24"/>
  <c r="P156" i="24"/>
  <c r="P157" i="24"/>
  <c r="P158" i="24"/>
  <c r="P159" i="24"/>
  <c r="P160" i="24"/>
  <c r="P161" i="24"/>
  <c r="P162" i="24"/>
  <c r="P163" i="24"/>
  <c r="P164" i="24"/>
  <c r="P165" i="24"/>
  <c r="P166" i="24"/>
  <c r="P167" i="24"/>
  <c r="P168" i="24"/>
  <c r="P169" i="24"/>
  <c r="P170" i="24"/>
  <c r="P171" i="24"/>
  <c r="P172" i="24"/>
  <c r="P173" i="24"/>
  <c r="P174" i="24"/>
  <c r="P175" i="24"/>
  <c r="P176" i="24"/>
  <c r="P177" i="24"/>
  <c r="P178" i="24"/>
  <c r="P179" i="24"/>
  <c r="P180" i="24"/>
  <c r="P181" i="24"/>
  <c r="P182" i="24"/>
  <c r="P183" i="24"/>
  <c r="P184" i="24"/>
  <c r="P185" i="24"/>
  <c r="P186" i="24"/>
  <c r="P187" i="24"/>
  <c r="P188" i="24"/>
  <c r="P189" i="24"/>
  <c r="P190" i="24"/>
  <c r="P191" i="24"/>
  <c r="P192" i="24"/>
  <c r="P193" i="24"/>
  <c r="P194" i="24"/>
  <c r="P195" i="24"/>
  <c r="P196" i="24"/>
  <c r="P197" i="24"/>
  <c r="P198" i="24"/>
  <c r="P199" i="24"/>
  <c r="P200" i="24"/>
  <c r="P201" i="24"/>
  <c r="P202" i="24"/>
  <c r="P203" i="24"/>
  <c r="P204" i="24"/>
  <c r="P205" i="24"/>
  <c r="P206" i="24"/>
  <c r="P207" i="24"/>
  <c r="P208" i="24"/>
  <c r="P209" i="24"/>
  <c r="P210" i="24"/>
  <c r="P211" i="24"/>
  <c r="P212" i="24"/>
  <c r="P213" i="24"/>
  <c r="P214" i="24"/>
  <c r="P215" i="24"/>
  <c r="P216" i="24"/>
  <c r="P217" i="24"/>
  <c r="P218" i="24"/>
  <c r="P219" i="24"/>
  <c r="P220" i="24"/>
  <c r="P221" i="24"/>
  <c r="P222" i="24"/>
  <c r="P223" i="24"/>
  <c r="P224" i="24"/>
  <c r="P225" i="24"/>
  <c r="P226" i="24"/>
  <c r="P227" i="24"/>
  <c r="P228" i="24"/>
  <c r="P229" i="24"/>
  <c r="P230" i="24"/>
  <c r="P231" i="24"/>
  <c r="P232" i="24"/>
  <c r="P233" i="24"/>
  <c r="P234" i="24"/>
  <c r="P235" i="24"/>
  <c r="P236" i="24"/>
  <c r="P237" i="24"/>
  <c r="P238" i="24"/>
  <c r="P239" i="24"/>
  <c r="P240" i="24"/>
  <c r="P241" i="24"/>
  <c r="P242" i="24"/>
  <c r="P243" i="24"/>
  <c r="P244" i="24"/>
  <c r="P245" i="24"/>
  <c r="P246" i="24"/>
  <c r="P247" i="24"/>
  <c r="P248" i="24"/>
  <c r="P249" i="24"/>
  <c r="P250" i="24"/>
  <c r="P251" i="24"/>
  <c r="P252" i="24"/>
  <c r="P253" i="24"/>
  <c r="P254" i="24"/>
  <c r="P255" i="24"/>
  <c r="P256" i="24"/>
  <c r="P257" i="24"/>
  <c r="P258" i="24"/>
  <c r="P259" i="24"/>
  <c r="P260" i="24"/>
  <c r="P261" i="24"/>
  <c r="P262" i="24"/>
  <c r="P263" i="24"/>
  <c r="P264" i="24"/>
  <c r="P265" i="24"/>
  <c r="P266" i="24"/>
  <c r="P267" i="24"/>
  <c r="P280" i="24"/>
  <c r="P281" i="24"/>
  <c r="P282" i="24"/>
  <c r="P283" i="24"/>
  <c r="P284" i="24"/>
  <c r="P285" i="24"/>
  <c r="P286" i="24"/>
  <c r="P287" i="24"/>
  <c r="P288" i="24"/>
  <c r="P289" i="24"/>
  <c r="P290" i="24"/>
  <c r="P291" i="24"/>
  <c r="P292" i="24"/>
  <c r="P293" i="24"/>
  <c r="P294" i="24"/>
  <c r="P295" i="24"/>
  <c r="P296" i="24"/>
  <c r="P297" i="24"/>
  <c r="P298" i="24"/>
  <c r="P299" i="24"/>
  <c r="P300" i="24"/>
  <c r="P301" i="24"/>
  <c r="P302" i="24"/>
  <c r="P303" i="24"/>
  <c r="P316" i="24"/>
  <c r="P317" i="24"/>
  <c r="P318" i="24"/>
  <c r="P319" i="24"/>
  <c r="P320" i="24"/>
  <c r="P321" i="24"/>
  <c r="P322" i="24"/>
  <c r="P323" i="24"/>
  <c r="P324" i="24"/>
  <c r="P325" i="24"/>
  <c r="P326" i="24"/>
  <c r="P327" i="24"/>
  <c r="P328" i="24"/>
  <c r="P329" i="24"/>
  <c r="P330" i="24"/>
  <c r="P331" i="24"/>
  <c r="P332" i="24"/>
  <c r="P333" i="24"/>
  <c r="P334" i="24"/>
  <c r="P335" i="24"/>
  <c r="P336" i="24"/>
  <c r="P337" i="24"/>
  <c r="P338" i="24"/>
  <c r="P339" i="24"/>
  <c r="P340" i="24"/>
  <c r="P341" i="24"/>
  <c r="P342" i="24"/>
  <c r="P343" i="24"/>
  <c r="P344" i="24"/>
  <c r="P345" i="24"/>
  <c r="P346" i="24"/>
  <c r="P347" i="24"/>
  <c r="P348" i="24"/>
  <c r="P349" i="24"/>
  <c r="P350" i="24"/>
  <c r="P351" i="24"/>
  <c r="P352" i="24"/>
  <c r="P353" i="24"/>
  <c r="P354" i="24"/>
  <c r="P355" i="24"/>
  <c r="P356" i="24"/>
  <c r="P357" i="24"/>
  <c r="P358" i="24"/>
  <c r="P359" i="24"/>
  <c r="P360" i="24"/>
  <c r="P361" i="24"/>
  <c r="P362" i="24"/>
  <c r="P363" i="24"/>
  <c r="P364" i="24"/>
  <c r="P365" i="24"/>
  <c r="P366" i="24"/>
  <c r="P367" i="24"/>
  <c r="P368" i="24"/>
  <c r="P369" i="24"/>
  <c r="P370" i="24"/>
  <c r="P371" i="24"/>
  <c r="P372" i="24"/>
  <c r="P373" i="24"/>
  <c r="P374" i="24"/>
  <c r="P375" i="24"/>
  <c r="P376" i="24"/>
  <c r="P377" i="24"/>
  <c r="P378" i="24"/>
  <c r="P379" i="24"/>
  <c r="P380" i="24"/>
  <c r="P381" i="24"/>
  <c r="P382" i="24"/>
  <c r="P383" i="24"/>
  <c r="P384" i="24"/>
  <c r="P385" i="24"/>
  <c r="P386" i="24"/>
  <c r="P387" i="24"/>
  <c r="P388" i="24"/>
  <c r="P389" i="24"/>
  <c r="P390" i="24"/>
  <c r="P391" i="24"/>
  <c r="P392" i="24"/>
  <c r="P393" i="24"/>
  <c r="P394" i="24"/>
  <c r="P395" i="24"/>
  <c r="P396" i="24"/>
  <c r="P397" i="24"/>
  <c r="P398" i="24"/>
  <c r="P399" i="24"/>
  <c r="P400" i="24"/>
  <c r="P401" i="24"/>
  <c r="P402" i="24"/>
  <c r="P403" i="24"/>
  <c r="P404" i="24"/>
  <c r="P405" i="24"/>
  <c r="P406" i="24"/>
  <c r="P407" i="24"/>
  <c r="P408" i="24"/>
  <c r="P409" i="24"/>
  <c r="P410" i="24"/>
  <c r="P411" i="24"/>
  <c r="P412" i="24"/>
  <c r="P413" i="24"/>
  <c r="P414" i="24"/>
  <c r="P415" i="24"/>
  <c r="P416" i="24"/>
  <c r="P417" i="24"/>
  <c r="P418" i="24"/>
  <c r="P419" i="24"/>
  <c r="P420" i="24"/>
  <c r="P421" i="24"/>
  <c r="P422" i="24"/>
  <c r="P423" i="24"/>
  <c r="P424" i="24"/>
  <c r="P425" i="24"/>
  <c r="P426" i="24"/>
  <c r="P427" i="24"/>
  <c r="P428" i="24"/>
  <c r="P429" i="24"/>
  <c r="P430" i="24"/>
  <c r="P431" i="24"/>
  <c r="P432" i="24"/>
  <c r="P433" i="24"/>
  <c r="P434" i="24"/>
  <c r="P435" i="24"/>
  <c r="P436" i="24"/>
  <c r="P437" i="24"/>
  <c r="P438" i="24"/>
  <c r="P439" i="24"/>
  <c r="P440" i="24"/>
  <c r="P441" i="24"/>
  <c r="P442" i="24"/>
  <c r="P443" i="24"/>
  <c r="P444" i="24"/>
  <c r="P445" i="24"/>
  <c r="P446" i="24"/>
  <c r="P447" i="24"/>
  <c r="P448" i="24"/>
  <c r="P449" i="24"/>
  <c r="P450" i="24"/>
  <c r="P451" i="24"/>
  <c r="P452" i="24"/>
  <c r="P453" i="24"/>
  <c r="P454" i="24"/>
  <c r="P455" i="24"/>
  <c r="P456" i="24"/>
  <c r="P457" i="24"/>
  <c r="P458" i="24"/>
  <c r="P459" i="24"/>
  <c r="P460" i="24"/>
  <c r="P461" i="24"/>
  <c r="P462" i="24"/>
  <c r="P463" i="24"/>
  <c r="P464" i="24"/>
  <c r="P465" i="24"/>
  <c r="P466" i="24"/>
  <c r="P467" i="24"/>
  <c r="P468" i="24"/>
  <c r="P469" i="24"/>
  <c r="P470" i="24"/>
  <c r="P471" i="24"/>
  <c r="P472" i="24"/>
  <c r="P473" i="24"/>
  <c r="P474" i="24"/>
  <c r="P475" i="24"/>
  <c r="P476" i="24"/>
  <c r="P477" i="24"/>
  <c r="P478" i="24"/>
  <c r="P479" i="24"/>
  <c r="P480" i="24"/>
  <c r="P481" i="24"/>
  <c r="P482" i="24"/>
  <c r="P483" i="24"/>
  <c r="P484" i="24"/>
  <c r="P485" i="24"/>
  <c r="P486" i="24"/>
  <c r="P487" i="24"/>
  <c r="P488" i="24"/>
  <c r="P489" i="24"/>
  <c r="P490" i="24"/>
  <c r="P491" i="24"/>
  <c r="P492" i="24"/>
  <c r="P493" i="24"/>
  <c r="P494" i="24"/>
  <c r="P495" i="24"/>
  <c r="P496" i="24"/>
  <c r="P497" i="24"/>
  <c r="P498" i="24"/>
  <c r="P499" i="24"/>
  <c r="P500" i="24"/>
  <c r="P501" i="24"/>
  <c r="P502" i="24"/>
  <c r="P503" i="24"/>
  <c r="P504" i="24"/>
  <c r="P505" i="24"/>
  <c r="P506" i="24"/>
  <c r="P507" i="24"/>
  <c r="P508" i="24"/>
  <c r="P509" i="24"/>
  <c r="P510" i="24"/>
  <c r="P511" i="24"/>
  <c r="P512" i="24"/>
  <c r="P513" i="24"/>
  <c r="P514" i="24"/>
  <c r="P515" i="24"/>
  <c r="P516" i="24"/>
  <c r="P517" i="24"/>
  <c r="P518" i="24"/>
  <c r="P519" i="24"/>
  <c r="P520" i="24"/>
  <c r="P521" i="24"/>
  <c r="P522" i="24"/>
  <c r="P523" i="24"/>
  <c r="P524" i="24"/>
  <c r="P525" i="24"/>
  <c r="P526" i="24"/>
  <c r="P527" i="24"/>
  <c r="P528" i="24"/>
  <c r="P529" i="24"/>
  <c r="P530" i="24"/>
  <c r="P531" i="24"/>
  <c r="P532" i="24"/>
  <c r="P533" i="24"/>
  <c r="P534" i="24"/>
  <c r="P535" i="24"/>
  <c r="P536" i="24"/>
  <c r="P537" i="24"/>
  <c r="P538" i="24"/>
  <c r="P539" i="24"/>
  <c r="P540" i="24"/>
  <c r="P541" i="24"/>
  <c r="P542" i="24"/>
  <c r="P543" i="24"/>
  <c r="P556" i="24"/>
  <c r="P557" i="24"/>
  <c r="P558" i="24"/>
  <c r="P559" i="24"/>
  <c r="P560" i="24"/>
  <c r="P561" i="24"/>
  <c r="P562" i="24"/>
  <c r="P563" i="24"/>
  <c r="P564" i="24"/>
  <c r="P565" i="24"/>
  <c r="P566" i="24"/>
  <c r="P567" i="24"/>
  <c r="P580" i="24"/>
  <c r="P581" i="24"/>
  <c r="P582" i="24"/>
  <c r="P583" i="24"/>
  <c r="P584" i="24"/>
  <c r="P585" i="24"/>
  <c r="P586" i="24"/>
  <c r="P587" i="24"/>
  <c r="P588" i="24"/>
  <c r="P589" i="24"/>
  <c r="P590" i="24"/>
  <c r="P591" i="24"/>
  <c r="P592" i="24"/>
  <c r="P593" i="24"/>
  <c r="P594" i="24"/>
  <c r="P595" i="24"/>
  <c r="P596" i="24"/>
  <c r="P597" i="24"/>
  <c r="P598" i="24"/>
  <c r="P599" i="24"/>
  <c r="P600" i="24"/>
  <c r="P601" i="24"/>
  <c r="P602" i="24"/>
  <c r="P603" i="24"/>
  <c r="P604" i="24"/>
  <c r="P605" i="24"/>
  <c r="P606" i="24"/>
  <c r="P607" i="24"/>
  <c r="P608" i="24"/>
  <c r="P609" i="24"/>
  <c r="P610" i="24"/>
  <c r="P611" i="24"/>
  <c r="P612" i="24"/>
  <c r="P613" i="24"/>
  <c r="P614" i="24"/>
  <c r="P615" i="24"/>
  <c r="P616" i="24"/>
  <c r="P617" i="24"/>
  <c r="P618" i="24"/>
  <c r="P619" i="24"/>
  <c r="P620" i="24"/>
  <c r="P621" i="24"/>
  <c r="P622" i="24"/>
  <c r="P623" i="24"/>
  <c r="P624" i="24"/>
  <c r="P625" i="24"/>
  <c r="P626" i="24"/>
  <c r="P627" i="24"/>
  <c r="P628" i="24"/>
  <c r="P629" i="24"/>
  <c r="P630" i="24"/>
  <c r="P631" i="24"/>
  <c r="P632" i="24"/>
  <c r="P633" i="24"/>
  <c r="P634" i="24"/>
  <c r="P635" i="24"/>
  <c r="P636" i="24"/>
  <c r="P637" i="24"/>
  <c r="P638" i="24"/>
  <c r="P639" i="24"/>
  <c r="P640" i="24"/>
  <c r="P641" i="24"/>
  <c r="P652" i="24"/>
  <c r="P653" i="24"/>
  <c r="P654" i="24"/>
  <c r="P655" i="24"/>
  <c r="P656" i="24"/>
  <c r="P657" i="24"/>
  <c r="P658" i="24"/>
  <c r="P659" i="24"/>
  <c r="P660" i="24"/>
  <c r="P661" i="24"/>
  <c r="P662" i="24"/>
  <c r="P663" i="24"/>
  <c r="P664" i="24"/>
  <c r="P676" i="24"/>
  <c r="P677" i="24"/>
  <c r="P678" i="24"/>
  <c r="P679" i="24"/>
  <c r="P680" i="24"/>
  <c r="P681" i="24"/>
  <c r="P682" i="24"/>
  <c r="P683" i="24"/>
  <c r="P684" i="24"/>
  <c r="P685" i="24"/>
  <c r="P686" i="24"/>
  <c r="P687" i="24"/>
  <c r="P688" i="24"/>
  <c r="P689" i="24"/>
  <c r="P690" i="24"/>
  <c r="P691" i="24"/>
  <c r="P692" i="24"/>
  <c r="P693" i="24"/>
  <c r="P694" i="24"/>
  <c r="P695" i="24"/>
  <c r="P696" i="24"/>
  <c r="P697" i="24"/>
  <c r="P698" i="24"/>
  <c r="P699" i="24"/>
  <c r="P700" i="24"/>
  <c r="P701" i="24"/>
  <c r="P702" i="24"/>
  <c r="P703" i="24"/>
  <c r="P704" i="24"/>
  <c r="P705" i="24"/>
  <c r="P706" i="24"/>
  <c r="P707" i="24"/>
  <c r="P708" i="24"/>
  <c r="P709" i="24"/>
  <c r="P710" i="24"/>
  <c r="P711" i="24"/>
  <c r="P712" i="24"/>
  <c r="P724" i="24"/>
  <c r="P725" i="24"/>
  <c r="P726" i="24"/>
  <c r="P727" i="24"/>
  <c r="P728" i="24"/>
  <c r="P729" i="24"/>
  <c r="P730" i="24"/>
  <c r="P731" i="24"/>
  <c r="P732" i="24"/>
  <c r="P733" i="24"/>
  <c r="P734" i="24"/>
  <c r="P735" i="24"/>
  <c r="P736" i="24"/>
  <c r="P737" i="24"/>
  <c r="P738" i="24"/>
  <c r="P739" i="24"/>
  <c r="P740" i="24"/>
  <c r="P741" i="24"/>
  <c r="P742" i="24"/>
  <c r="P743" i="24"/>
  <c r="P744" i="24"/>
  <c r="P745" i="24"/>
  <c r="P746" i="24"/>
  <c r="P747" i="24"/>
  <c r="P748" i="24"/>
  <c r="P749" i="24"/>
  <c r="P750" i="24"/>
  <c r="P751" i="24"/>
  <c r="P752" i="24"/>
  <c r="P753" i="24"/>
  <c r="P754" i="24"/>
  <c r="P755" i="24"/>
  <c r="P756" i="24"/>
  <c r="P757" i="24"/>
  <c r="P758" i="24"/>
  <c r="P759" i="24"/>
  <c r="P760" i="24"/>
  <c r="P772" i="24"/>
  <c r="P773" i="24"/>
  <c r="P774" i="24"/>
  <c r="P775" i="24"/>
  <c r="P776" i="24"/>
  <c r="P777" i="24"/>
  <c r="P778" i="24"/>
  <c r="P779" i="24"/>
  <c r="P780" i="24"/>
  <c r="P781" i="24"/>
  <c r="P782" i="24"/>
  <c r="P783" i="24"/>
  <c r="P784" i="24"/>
  <c r="P785" i="24"/>
  <c r="P786" i="24"/>
  <c r="P787" i="24"/>
  <c r="P788" i="24"/>
  <c r="P789" i="24"/>
  <c r="P790" i="24"/>
  <c r="P791" i="24"/>
  <c r="P792" i="24"/>
  <c r="P793" i="24"/>
  <c r="P794" i="24"/>
  <c r="P795" i="24"/>
  <c r="P796" i="24"/>
  <c r="P797" i="24"/>
  <c r="P798" i="24"/>
  <c r="P799" i="24"/>
  <c r="P800" i="24"/>
  <c r="P801" i="24"/>
  <c r="P802" i="24"/>
  <c r="P803" i="24"/>
  <c r="P804" i="24"/>
  <c r="P805" i="24"/>
  <c r="P806" i="24"/>
  <c r="P807" i="24"/>
  <c r="P808" i="24"/>
  <c r="P809" i="24"/>
  <c r="P810" i="24"/>
  <c r="P811" i="24"/>
  <c r="P812" i="24"/>
  <c r="P813" i="24"/>
  <c r="P814" i="24"/>
  <c r="P815" i="24"/>
  <c r="P816" i="24"/>
  <c r="P817" i="24"/>
  <c r="P818" i="24"/>
  <c r="P819" i="24"/>
  <c r="P820" i="24"/>
  <c r="P821" i="24"/>
  <c r="P822" i="24"/>
  <c r="P823" i="24"/>
  <c r="P824" i="24"/>
  <c r="P825" i="24"/>
  <c r="P826" i="24"/>
  <c r="P827" i="24"/>
  <c r="P828" i="24"/>
  <c r="P829" i="24"/>
  <c r="P830" i="24"/>
  <c r="P831" i="24"/>
  <c r="P832" i="24"/>
  <c r="P833" i="24"/>
  <c r="P834" i="24"/>
  <c r="P835" i="24"/>
  <c r="P836" i="24"/>
  <c r="P837" i="24"/>
  <c r="P838" i="24"/>
  <c r="P839" i="24"/>
  <c r="P840" i="24"/>
  <c r="P841" i="24"/>
  <c r="P842" i="24"/>
  <c r="P843" i="24"/>
  <c r="P844" i="24"/>
  <c r="P845" i="24"/>
  <c r="P846" i="24"/>
  <c r="P847" i="24"/>
  <c r="P848" i="24"/>
  <c r="P849" i="24"/>
  <c r="P850" i="24"/>
  <c r="P851" i="24"/>
  <c r="P852" i="24"/>
  <c r="P853" i="24"/>
  <c r="P854" i="24"/>
  <c r="P855" i="24"/>
  <c r="P856" i="24"/>
  <c r="P868" i="24"/>
  <c r="P869" i="24"/>
  <c r="P870" i="24"/>
  <c r="P871" i="24"/>
  <c r="P872" i="24"/>
  <c r="P873" i="24"/>
  <c r="P874" i="24"/>
  <c r="P875" i="24"/>
  <c r="P876" i="24"/>
  <c r="P877" i="24"/>
  <c r="P878" i="24"/>
  <c r="P879" i="24"/>
  <c r="P880" i="24"/>
  <c r="P881" i="24"/>
  <c r="P882" i="24"/>
  <c r="P883" i="24"/>
  <c r="P884" i="24"/>
  <c r="P885" i="24"/>
  <c r="P886" i="24"/>
  <c r="P887" i="24"/>
  <c r="P888" i="24"/>
  <c r="P889" i="24"/>
  <c r="P890" i="24"/>
  <c r="P891" i="24"/>
  <c r="P892" i="24"/>
  <c r="P893" i="24"/>
  <c r="P894" i="24"/>
  <c r="P895" i="24"/>
  <c r="P896" i="24"/>
  <c r="P897" i="24"/>
  <c r="P898" i="24"/>
  <c r="P899" i="24"/>
  <c r="P900" i="24"/>
  <c r="P901" i="24"/>
  <c r="P902" i="24"/>
  <c r="P903" i="24"/>
  <c r="P904" i="24"/>
  <c r="P905" i="24"/>
  <c r="P916" i="24"/>
  <c r="P917" i="24"/>
  <c r="P918" i="24"/>
  <c r="P919" i="24"/>
  <c r="P920" i="24"/>
  <c r="P921" i="24"/>
  <c r="P922" i="24"/>
  <c r="P923" i="24"/>
  <c r="P924" i="24"/>
  <c r="P925" i="24"/>
  <c r="P926" i="24"/>
  <c r="P927" i="24"/>
  <c r="P928" i="24"/>
  <c r="P929" i="24"/>
  <c r="P930" i="24"/>
  <c r="P931" i="24"/>
  <c r="P932" i="24"/>
  <c r="P933" i="24"/>
  <c r="P934" i="24"/>
  <c r="P935" i="24"/>
  <c r="P936" i="24"/>
  <c r="P937" i="24"/>
  <c r="P938" i="24"/>
  <c r="P939" i="24"/>
  <c r="P940" i="24"/>
  <c r="P941" i="24"/>
  <c r="P942" i="24"/>
  <c r="P943" i="24"/>
  <c r="P944" i="24"/>
  <c r="P945" i="24"/>
  <c r="P946" i="24"/>
  <c r="P947" i="24"/>
  <c r="P948" i="24"/>
  <c r="P949" i="24"/>
  <c r="P950" i="24"/>
  <c r="P951" i="24"/>
  <c r="P952" i="24"/>
  <c r="P964" i="24"/>
  <c r="P965" i="24"/>
  <c r="P966" i="24"/>
  <c r="P967" i="24"/>
  <c r="P968" i="24"/>
  <c r="P969" i="24"/>
  <c r="P970" i="24"/>
  <c r="P971" i="24"/>
  <c r="P972" i="24"/>
  <c r="P973" i="24"/>
  <c r="P974" i="24"/>
  <c r="P975" i="24"/>
  <c r="P976" i="24"/>
  <c r="P977" i="24"/>
  <c r="P978" i="24"/>
  <c r="P979" i="24"/>
  <c r="P980" i="24"/>
  <c r="P981" i="24"/>
  <c r="P982" i="24"/>
  <c r="P983" i="24"/>
  <c r="P984" i="24"/>
  <c r="P985" i="24"/>
  <c r="P986" i="24"/>
  <c r="P987" i="24"/>
  <c r="P988" i="24"/>
  <c r="P989" i="24"/>
  <c r="P990" i="24"/>
  <c r="P991" i="24"/>
  <c r="P992" i="24"/>
  <c r="P993" i="24"/>
  <c r="P994" i="24"/>
  <c r="P995" i="24"/>
  <c r="P996" i="24"/>
  <c r="P997" i="24"/>
  <c r="P998" i="24"/>
  <c r="P999" i="24"/>
  <c r="P1000" i="24"/>
  <c r="P1001" i="24"/>
  <c r="P1002" i="24"/>
  <c r="P1003" i="24"/>
  <c r="P1004" i="24"/>
  <c r="P1005" i="24"/>
  <c r="P1006" i="24"/>
  <c r="P1007" i="24"/>
  <c r="P1008" i="24"/>
  <c r="P1009" i="24"/>
  <c r="P1010" i="24"/>
  <c r="P1011" i="24"/>
  <c r="P1012" i="24"/>
  <c r="P1013" i="24"/>
  <c r="P1014" i="24"/>
  <c r="P1015" i="24"/>
  <c r="P1016" i="24"/>
  <c r="P1017" i="24"/>
  <c r="P1018" i="24"/>
  <c r="P1019" i="24"/>
  <c r="P1020" i="24"/>
  <c r="P1021" i="24"/>
  <c r="P1022" i="24"/>
  <c r="P1023" i="24"/>
  <c r="P1036" i="24"/>
  <c r="P1037" i="24"/>
  <c r="P1038" i="24"/>
  <c r="P1039" i="24"/>
  <c r="P1040" i="24"/>
  <c r="P1041" i="24"/>
  <c r="P1042" i="24"/>
  <c r="P1043" i="24"/>
  <c r="P1044" i="24"/>
  <c r="P1045" i="24"/>
  <c r="P1046" i="24"/>
  <c r="P1047" i="24"/>
  <c r="P1048" i="24"/>
  <c r="P1049" i="24"/>
  <c r="P1050" i="24"/>
  <c r="P1051" i="24"/>
  <c r="P1052" i="24"/>
  <c r="P1053" i="24"/>
  <c r="P1054" i="24"/>
  <c r="P1055" i="24"/>
  <c r="P1056" i="24"/>
  <c r="P1057" i="24"/>
  <c r="P1058" i="24"/>
  <c r="P1059" i="24"/>
  <c r="P1060" i="24"/>
  <c r="P1061" i="24"/>
  <c r="P1062" i="24"/>
  <c r="P1063" i="24"/>
  <c r="P1064" i="24"/>
  <c r="P1065" i="24"/>
  <c r="P1066" i="24"/>
  <c r="P1067" i="24"/>
  <c r="P1068" i="24"/>
  <c r="P1069" i="24"/>
  <c r="P1070" i="24"/>
  <c r="P1071" i="24"/>
  <c r="P1072" i="24"/>
  <c r="P1073" i="24"/>
  <c r="P1074" i="24"/>
  <c r="P1075" i="24"/>
  <c r="P1076" i="24"/>
  <c r="P1077" i="24"/>
  <c r="P1078" i="24"/>
  <c r="P1079" i="24"/>
  <c r="P1080" i="24"/>
  <c r="P1081" i="24"/>
  <c r="P1082" i="24"/>
  <c r="P1083" i="24"/>
  <c r="P1084" i="24"/>
  <c r="P1085" i="24"/>
  <c r="P1086" i="24"/>
  <c r="P1087" i="24"/>
  <c r="P1088" i="24"/>
  <c r="P1089" i="24"/>
  <c r="P1090" i="24"/>
  <c r="P1091" i="24"/>
  <c r="P1092" i="24"/>
  <c r="P1093" i="24"/>
  <c r="P1094" i="24"/>
  <c r="P1095" i="24"/>
  <c r="P1096" i="24"/>
  <c r="P1097" i="24"/>
  <c r="P1098" i="24"/>
  <c r="P1099" i="24"/>
  <c r="P1100" i="24"/>
  <c r="P1101" i="24"/>
  <c r="P1102" i="24"/>
  <c r="P1103" i="24"/>
  <c r="P1104" i="24"/>
  <c r="P1105" i="24"/>
  <c r="P1106" i="24"/>
  <c r="P1107" i="24"/>
  <c r="P1108" i="24"/>
  <c r="P1109" i="24"/>
  <c r="P1110" i="24"/>
  <c r="P1111" i="24"/>
  <c r="P1112" i="24"/>
  <c r="P1113" i="24"/>
  <c r="P1114" i="24"/>
  <c r="P1115" i="24"/>
  <c r="P1116" i="24"/>
  <c r="P1117" i="24"/>
  <c r="P1118" i="24"/>
  <c r="P1119" i="24"/>
  <c r="P1120" i="24"/>
  <c r="P1121" i="24"/>
  <c r="P1122" i="24"/>
  <c r="P1123" i="24"/>
  <c r="P1124" i="24"/>
  <c r="P1125" i="24"/>
  <c r="P1126" i="24"/>
  <c r="P1127" i="24"/>
  <c r="P1128" i="24"/>
  <c r="P1129" i="24"/>
  <c r="P1130" i="24"/>
  <c r="P1131" i="24"/>
  <c r="P1132" i="24"/>
  <c r="P1133" i="24"/>
  <c r="P1134" i="24"/>
  <c r="P1135" i="24"/>
  <c r="P1136" i="24"/>
  <c r="P1137" i="24"/>
  <c r="P1138" i="24"/>
  <c r="P1139" i="24"/>
  <c r="P1140" i="24"/>
  <c r="P1141" i="24"/>
  <c r="P1142" i="24"/>
  <c r="P1143" i="24"/>
  <c r="N16" i="24" l="1"/>
  <c r="N28" i="24"/>
  <c r="N29" i="24"/>
  <c r="N30" i="24"/>
  <c r="N31" i="24"/>
  <c r="N32" i="24"/>
  <c r="N33" i="24"/>
  <c r="N34" i="24"/>
  <c r="N35" i="24"/>
  <c r="N36" i="24"/>
  <c r="N37" i="24"/>
  <c r="N38" i="24"/>
  <c r="N39" i="24"/>
  <c r="N40" i="24"/>
  <c r="N52" i="24"/>
  <c r="N53" i="24"/>
  <c r="N54" i="24"/>
  <c r="N55" i="24"/>
  <c r="N56" i="24"/>
  <c r="N57" i="24"/>
  <c r="N58" i="24"/>
  <c r="N59" i="24"/>
  <c r="N60" i="24"/>
  <c r="N61" i="24"/>
  <c r="N62" i="24"/>
  <c r="N63" i="24"/>
  <c r="N64" i="24"/>
  <c r="N65" i="24"/>
  <c r="N66" i="24"/>
  <c r="N67" i="24"/>
  <c r="N68" i="24"/>
  <c r="N69" i="24"/>
  <c r="N70" i="24"/>
  <c r="N71" i="24"/>
  <c r="N72" i="24"/>
  <c r="N73" i="24"/>
  <c r="N74" i="24"/>
  <c r="N75" i="24"/>
  <c r="N76" i="24"/>
  <c r="N77" i="24"/>
  <c r="N78" i="24"/>
  <c r="N79" i="24"/>
  <c r="N80" i="24"/>
  <c r="N81" i="24"/>
  <c r="N82" i="24"/>
  <c r="N83" i="24"/>
  <c r="N84" i="24"/>
  <c r="N85" i="24"/>
  <c r="N86" i="24"/>
  <c r="N87" i="24"/>
  <c r="N88" i="24"/>
  <c r="N89" i="24"/>
  <c r="N90" i="24"/>
  <c r="N91" i="24"/>
  <c r="N92" i="24"/>
  <c r="N93" i="24"/>
  <c r="N94" i="24"/>
  <c r="N95" i="24"/>
  <c r="N96" i="24"/>
  <c r="N97" i="24"/>
  <c r="N98" i="24"/>
  <c r="N99" i="24"/>
  <c r="N100" i="24"/>
  <c r="N112" i="24"/>
  <c r="N113" i="24"/>
  <c r="N114" i="24"/>
  <c r="N115" i="24"/>
  <c r="N116" i="24"/>
  <c r="N117" i="24"/>
  <c r="N118" i="24"/>
  <c r="N119" i="24"/>
  <c r="N120" i="24"/>
  <c r="N121" i="24"/>
  <c r="N122" i="24"/>
  <c r="N123" i="24"/>
  <c r="N124" i="24"/>
  <c r="N125" i="24"/>
  <c r="N126" i="24"/>
  <c r="N127" i="24"/>
  <c r="N128" i="24"/>
  <c r="N129" i="24"/>
  <c r="N130" i="24"/>
  <c r="N131" i="24"/>
  <c r="N132" i="24"/>
  <c r="N133" i="24"/>
  <c r="N134" i="24"/>
  <c r="N135" i="24"/>
  <c r="N136" i="24"/>
  <c r="N137" i="24"/>
  <c r="N138" i="24"/>
  <c r="N139" i="24"/>
  <c r="N140" i="24"/>
  <c r="N141" i="24"/>
  <c r="N142" i="24"/>
  <c r="N143" i="24"/>
  <c r="N144" i="24"/>
  <c r="N145" i="24"/>
  <c r="N146" i="24"/>
  <c r="N147" i="24"/>
  <c r="N148" i="24"/>
  <c r="N149" i="24"/>
  <c r="N150" i="24"/>
  <c r="N151" i="24"/>
  <c r="N152" i="24"/>
  <c r="N153" i="24"/>
  <c r="N154" i="24"/>
  <c r="N155" i="24"/>
  <c r="N156" i="24"/>
  <c r="N157" i="24"/>
  <c r="N158" i="24"/>
  <c r="N159" i="24"/>
  <c r="N160" i="24"/>
  <c r="N161" i="24"/>
  <c r="N162" i="24"/>
  <c r="N163" i="24"/>
  <c r="N164" i="24"/>
  <c r="N165" i="24"/>
  <c r="N166" i="24"/>
  <c r="N167" i="24"/>
  <c r="N168" i="24"/>
  <c r="N169" i="24"/>
  <c r="N170" i="24"/>
  <c r="N171" i="24"/>
  <c r="N172" i="24"/>
  <c r="N173" i="24"/>
  <c r="N174" i="24"/>
  <c r="N175" i="24"/>
  <c r="N176" i="24"/>
  <c r="N177" i="24"/>
  <c r="N178" i="24"/>
  <c r="N179" i="24"/>
  <c r="N180" i="24"/>
  <c r="N181" i="24"/>
  <c r="N182" i="24"/>
  <c r="N183" i="24"/>
  <c r="N184" i="24"/>
  <c r="N185" i="24"/>
  <c r="N186" i="24"/>
  <c r="N187" i="24"/>
  <c r="N188" i="24"/>
  <c r="N189" i="24"/>
  <c r="N190" i="24"/>
  <c r="N191" i="24"/>
  <c r="N192" i="24"/>
  <c r="N193" i="24"/>
  <c r="N194" i="24"/>
  <c r="N195" i="24"/>
  <c r="N196" i="24"/>
  <c r="N197" i="24"/>
  <c r="N198" i="24"/>
  <c r="N199" i="24"/>
  <c r="N200" i="24"/>
  <c r="N201" i="24"/>
  <c r="N202" i="24"/>
  <c r="N203" i="24"/>
  <c r="N204" i="24"/>
  <c r="N205" i="24"/>
  <c r="N206" i="24"/>
  <c r="N207" i="24"/>
  <c r="N208" i="24"/>
  <c r="N209" i="24"/>
  <c r="N210" i="24"/>
  <c r="N211" i="24"/>
  <c r="N212" i="24"/>
  <c r="N213" i="24"/>
  <c r="N214" i="24"/>
  <c r="N215" i="24"/>
  <c r="N216" i="24"/>
  <c r="N217" i="24"/>
  <c r="N218" i="24"/>
  <c r="N219" i="24"/>
  <c r="N220" i="24"/>
  <c r="N221" i="24"/>
  <c r="N222" i="24"/>
  <c r="N223" i="24"/>
  <c r="N224" i="24"/>
  <c r="N225" i="24"/>
  <c r="N226" i="24"/>
  <c r="N227" i="24"/>
  <c r="N228" i="24"/>
  <c r="N229" i="24"/>
  <c r="N230" i="24"/>
  <c r="N231" i="24"/>
  <c r="N232" i="24"/>
  <c r="N233" i="24"/>
  <c r="N234" i="24"/>
  <c r="N235" i="24"/>
  <c r="N236" i="24"/>
  <c r="N237" i="24"/>
  <c r="N238" i="24"/>
  <c r="N239" i="24"/>
  <c r="N240" i="24"/>
  <c r="N241" i="24"/>
  <c r="N242" i="24"/>
  <c r="N243" i="24"/>
  <c r="N244" i="24"/>
  <c r="N245" i="24"/>
  <c r="N246" i="24"/>
  <c r="N247" i="24"/>
  <c r="N248" i="24"/>
  <c r="N249" i="24"/>
  <c r="N250" i="24"/>
  <c r="N251" i="24"/>
  <c r="N252" i="24"/>
  <c r="N253" i="24"/>
  <c r="N254" i="24"/>
  <c r="N255" i="24"/>
  <c r="N256" i="24"/>
  <c r="N257" i="24"/>
  <c r="N258" i="24"/>
  <c r="N259" i="24"/>
  <c r="N260" i="24"/>
  <c r="N261" i="24"/>
  <c r="N262" i="24"/>
  <c r="N263" i="24"/>
  <c r="N264" i="24"/>
  <c r="N265" i="24"/>
  <c r="N266" i="24"/>
  <c r="N267" i="24"/>
  <c r="N280" i="24"/>
  <c r="N281" i="24"/>
  <c r="N282" i="24"/>
  <c r="N283" i="24"/>
  <c r="N284" i="24"/>
  <c r="N285" i="24"/>
  <c r="N286" i="24"/>
  <c r="N287" i="24"/>
  <c r="N288" i="24"/>
  <c r="N289" i="24"/>
  <c r="N290" i="24"/>
  <c r="N291" i="24"/>
  <c r="N292" i="24"/>
  <c r="N293" i="24"/>
  <c r="N294" i="24"/>
  <c r="N295" i="24"/>
  <c r="N296" i="24"/>
  <c r="N297" i="24"/>
  <c r="N298" i="24"/>
  <c r="N299" i="24"/>
  <c r="N300" i="24"/>
  <c r="N301" i="24"/>
  <c r="N302" i="24"/>
  <c r="N303" i="24"/>
  <c r="N311" i="24"/>
  <c r="N316" i="24"/>
  <c r="N317" i="24"/>
  <c r="N318" i="24"/>
  <c r="N319" i="24"/>
  <c r="N320" i="24"/>
  <c r="N321" i="24"/>
  <c r="N322" i="24"/>
  <c r="N323" i="24"/>
  <c r="N324" i="24"/>
  <c r="N325" i="24"/>
  <c r="N326" i="24"/>
  <c r="N327" i="24"/>
  <c r="N328" i="24"/>
  <c r="N329" i="24"/>
  <c r="N330" i="24"/>
  <c r="N331" i="24"/>
  <c r="N332" i="24"/>
  <c r="N333" i="24"/>
  <c r="N334" i="24"/>
  <c r="N335" i="24"/>
  <c r="N336" i="24"/>
  <c r="N337" i="24"/>
  <c r="N338" i="24"/>
  <c r="N339" i="24"/>
  <c r="N340" i="24"/>
  <c r="N341" i="24"/>
  <c r="N342" i="24"/>
  <c r="N343" i="24"/>
  <c r="N344" i="24"/>
  <c r="N345" i="24"/>
  <c r="N346" i="24"/>
  <c r="N347" i="24"/>
  <c r="N348" i="24"/>
  <c r="N349" i="24"/>
  <c r="N350" i="24"/>
  <c r="N351" i="24"/>
  <c r="N352" i="24"/>
  <c r="N353" i="24"/>
  <c r="N354" i="24"/>
  <c r="N355" i="24"/>
  <c r="N356" i="24"/>
  <c r="N357" i="24"/>
  <c r="N358" i="24"/>
  <c r="N359" i="24"/>
  <c r="N360" i="24"/>
  <c r="N361" i="24"/>
  <c r="N362" i="24"/>
  <c r="N363" i="24"/>
  <c r="N364" i="24"/>
  <c r="N365" i="24"/>
  <c r="N366" i="24"/>
  <c r="N367" i="24"/>
  <c r="N368" i="24"/>
  <c r="N369" i="24"/>
  <c r="N370" i="24"/>
  <c r="N371" i="24"/>
  <c r="N372" i="24"/>
  <c r="N373" i="24"/>
  <c r="N374" i="24"/>
  <c r="N375" i="24"/>
  <c r="N376" i="24"/>
  <c r="N377" i="24"/>
  <c r="N378" i="24"/>
  <c r="N379" i="24"/>
  <c r="N380" i="24"/>
  <c r="N381" i="24"/>
  <c r="N382" i="24"/>
  <c r="N383" i="24"/>
  <c r="N384" i="24"/>
  <c r="N385" i="24"/>
  <c r="N386" i="24"/>
  <c r="N387" i="24"/>
  <c r="N388" i="24"/>
  <c r="N389" i="24"/>
  <c r="N390" i="24"/>
  <c r="N391" i="24"/>
  <c r="N392" i="24"/>
  <c r="N393" i="24"/>
  <c r="N394" i="24"/>
  <c r="N395" i="24"/>
  <c r="N396" i="24"/>
  <c r="N397" i="24"/>
  <c r="N398" i="24"/>
  <c r="N399" i="24"/>
  <c r="N400" i="24"/>
  <c r="N401" i="24"/>
  <c r="N402" i="24"/>
  <c r="N403" i="24"/>
  <c r="N404" i="24"/>
  <c r="N405" i="24"/>
  <c r="N406" i="24"/>
  <c r="N407" i="24"/>
  <c r="N408" i="24"/>
  <c r="N409" i="24"/>
  <c r="N410" i="24"/>
  <c r="N411" i="24"/>
  <c r="N412" i="24"/>
  <c r="N413" i="24"/>
  <c r="N414" i="24"/>
  <c r="N415" i="24"/>
  <c r="N416" i="24"/>
  <c r="N417" i="24"/>
  <c r="N418" i="24"/>
  <c r="N419" i="24"/>
  <c r="N420" i="24"/>
  <c r="N421" i="24"/>
  <c r="N422" i="24"/>
  <c r="N423" i="24"/>
  <c r="N424" i="24"/>
  <c r="N425" i="24"/>
  <c r="N426" i="24"/>
  <c r="N427" i="24"/>
  <c r="N428" i="24"/>
  <c r="N429" i="24"/>
  <c r="N430" i="24"/>
  <c r="N431" i="24"/>
  <c r="N432" i="24"/>
  <c r="N433" i="24"/>
  <c r="N434" i="24"/>
  <c r="N435" i="24"/>
  <c r="N436" i="24"/>
  <c r="N437" i="24"/>
  <c r="N438" i="24"/>
  <c r="N439" i="24"/>
  <c r="N440" i="24"/>
  <c r="N441" i="24"/>
  <c r="N442" i="24"/>
  <c r="N443" i="24"/>
  <c r="N444" i="24"/>
  <c r="N445" i="24"/>
  <c r="N446" i="24"/>
  <c r="N447" i="24"/>
  <c r="N448" i="24"/>
  <c r="N449" i="24"/>
  <c r="N450" i="24"/>
  <c r="N451" i="24"/>
  <c r="N452" i="24"/>
  <c r="N453" i="24"/>
  <c r="N454" i="24"/>
  <c r="N455" i="24"/>
  <c r="N456" i="24"/>
  <c r="N457" i="24"/>
  <c r="N458" i="24"/>
  <c r="N459" i="24"/>
  <c r="N460" i="24"/>
  <c r="N461" i="24"/>
  <c r="N462" i="24"/>
  <c r="N463" i="24"/>
  <c r="N464" i="24"/>
  <c r="N465" i="24"/>
  <c r="N466" i="24"/>
  <c r="N467" i="24"/>
  <c r="N468" i="24"/>
  <c r="N469" i="24"/>
  <c r="N470" i="24"/>
  <c r="N471" i="24"/>
  <c r="N472" i="24"/>
  <c r="N473" i="24"/>
  <c r="N474" i="24"/>
  <c r="N475" i="24"/>
  <c r="N476" i="24"/>
  <c r="N477" i="24"/>
  <c r="N478" i="24"/>
  <c r="N479" i="24"/>
  <c r="N480" i="24"/>
  <c r="N481" i="24"/>
  <c r="N482" i="24"/>
  <c r="N483" i="24"/>
  <c r="N484" i="24"/>
  <c r="N496" i="24"/>
  <c r="N497" i="24"/>
  <c r="N498" i="24"/>
  <c r="N499" i="24"/>
  <c r="N500" i="24"/>
  <c r="N501" i="24"/>
  <c r="N502" i="24"/>
  <c r="N503" i="24"/>
  <c r="N504" i="24"/>
  <c r="N505" i="24"/>
  <c r="N506" i="24"/>
  <c r="N507" i="24"/>
  <c r="N508" i="24"/>
  <c r="N509" i="24"/>
  <c r="N510" i="24"/>
  <c r="N511" i="24"/>
  <c r="N512" i="24"/>
  <c r="N513" i="24"/>
  <c r="N514" i="24"/>
  <c r="N515" i="24"/>
  <c r="N516" i="24"/>
  <c r="N517" i="24"/>
  <c r="N518" i="24"/>
  <c r="N519" i="24"/>
  <c r="N520" i="24"/>
  <c r="N521" i="24"/>
  <c r="N522" i="24"/>
  <c r="N523" i="24"/>
  <c r="N524" i="24"/>
  <c r="N525" i="24"/>
  <c r="N526" i="24"/>
  <c r="N527" i="24"/>
  <c r="N528" i="24"/>
  <c r="N529" i="24"/>
  <c r="N530" i="24"/>
  <c r="N531" i="24"/>
  <c r="N532" i="24"/>
  <c r="N533" i="24"/>
  <c r="N534" i="24"/>
  <c r="N535" i="24"/>
  <c r="N536" i="24"/>
  <c r="N537" i="24"/>
  <c r="N538" i="24"/>
  <c r="N539" i="24"/>
  <c r="N540" i="24"/>
  <c r="N541" i="24"/>
  <c r="N542" i="24"/>
  <c r="N543" i="24"/>
  <c r="N556" i="24"/>
  <c r="N557" i="24"/>
  <c r="N558" i="24"/>
  <c r="N559" i="24"/>
  <c r="N560" i="24"/>
  <c r="N561" i="24"/>
  <c r="N562" i="24"/>
  <c r="N563" i="24"/>
  <c r="N564" i="24"/>
  <c r="N565" i="24"/>
  <c r="N566" i="24"/>
  <c r="N567" i="24"/>
  <c r="N568" i="24"/>
  <c r="N580" i="24"/>
  <c r="N581" i="24"/>
  <c r="N582" i="24"/>
  <c r="N583" i="24"/>
  <c r="N584" i="24"/>
  <c r="N585" i="24"/>
  <c r="N586" i="24"/>
  <c r="N587" i="24"/>
  <c r="N588" i="24"/>
  <c r="N589" i="24"/>
  <c r="N590" i="24"/>
  <c r="N591" i="24"/>
  <c r="N592" i="24"/>
  <c r="N593" i="24"/>
  <c r="N594" i="24"/>
  <c r="N595" i="24"/>
  <c r="N596" i="24"/>
  <c r="N597" i="24"/>
  <c r="N598" i="24"/>
  <c r="N599" i="24"/>
  <c r="N600" i="24"/>
  <c r="N601" i="24"/>
  <c r="N602" i="24"/>
  <c r="N603" i="24"/>
  <c r="N604" i="24"/>
  <c r="N605" i="24"/>
  <c r="N606" i="24"/>
  <c r="N607" i="24"/>
  <c r="N608" i="24"/>
  <c r="N609" i="24"/>
  <c r="N610" i="24"/>
  <c r="N611" i="24"/>
  <c r="N612" i="24"/>
  <c r="N613" i="24"/>
  <c r="N614" i="24"/>
  <c r="N615" i="24"/>
  <c r="N616" i="24"/>
  <c r="N617" i="24"/>
  <c r="N618" i="24"/>
  <c r="N619" i="24"/>
  <c r="N620" i="24"/>
  <c r="N621" i="24"/>
  <c r="N622" i="24"/>
  <c r="N623" i="24"/>
  <c r="N624" i="24"/>
  <c r="N625" i="24"/>
  <c r="N626" i="24"/>
  <c r="N627" i="24"/>
  <c r="N628" i="24"/>
  <c r="N629" i="24"/>
  <c r="N630" i="24"/>
  <c r="N631" i="24"/>
  <c r="N632" i="24"/>
  <c r="N633" i="24"/>
  <c r="N634" i="24"/>
  <c r="N635" i="24"/>
  <c r="N636" i="24"/>
  <c r="N637" i="24"/>
  <c r="N638" i="24"/>
  <c r="N639" i="24"/>
  <c r="N640" i="24"/>
  <c r="N652" i="24"/>
  <c r="N653" i="24"/>
  <c r="N654" i="24"/>
  <c r="N655" i="24"/>
  <c r="N656" i="24"/>
  <c r="N657" i="24"/>
  <c r="N658" i="24"/>
  <c r="N659" i="24"/>
  <c r="N660" i="24"/>
  <c r="N661" i="24"/>
  <c r="N662" i="24"/>
  <c r="N663" i="24"/>
  <c r="N664" i="24"/>
  <c r="N676" i="24"/>
  <c r="N677" i="24"/>
  <c r="N678" i="24"/>
  <c r="N679" i="24"/>
  <c r="N680" i="24"/>
  <c r="N681" i="24"/>
  <c r="N682" i="24"/>
  <c r="N683" i="24"/>
  <c r="N684" i="24"/>
  <c r="N685" i="24"/>
  <c r="N686" i="24"/>
  <c r="N687" i="24"/>
  <c r="N688" i="24"/>
  <c r="N689" i="24"/>
  <c r="N690" i="24"/>
  <c r="N691" i="24"/>
  <c r="N692" i="24"/>
  <c r="N693" i="24"/>
  <c r="N694" i="24"/>
  <c r="N695" i="24"/>
  <c r="N696" i="24"/>
  <c r="N697" i="24"/>
  <c r="N698" i="24"/>
  <c r="N699" i="24"/>
  <c r="N700" i="24"/>
  <c r="N701" i="24"/>
  <c r="N702" i="24"/>
  <c r="N703" i="24"/>
  <c r="N704" i="24"/>
  <c r="N705" i="24"/>
  <c r="N706" i="24"/>
  <c r="N707" i="24"/>
  <c r="N708" i="24"/>
  <c r="N709" i="24"/>
  <c r="N710" i="24"/>
  <c r="N711" i="24"/>
  <c r="N712" i="24"/>
  <c r="N724" i="24"/>
  <c r="N725" i="24"/>
  <c r="N726" i="24"/>
  <c r="N727" i="24"/>
  <c r="N728" i="24"/>
  <c r="N729" i="24"/>
  <c r="N730" i="24"/>
  <c r="N731" i="24"/>
  <c r="N732" i="24"/>
  <c r="N733" i="24"/>
  <c r="N734" i="24"/>
  <c r="N735" i="24"/>
  <c r="N736" i="24"/>
  <c r="N737" i="24"/>
  <c r="N738" i="24"/>
  <c r="N739" i="24"/>
  <c r="N740" i="24"/>
  <c r="N741" i="24"/>
  <c r="N742" i="24"/>
  <c r="N743" i="24"/>
  <c r="N744" i="24"/>
  <c r="N745" i="24"/>
  <c r="N746" i="24"/>
  <c r="N747" i="24"/>
  <c r="N748" i="24"/>
  <c r="N749" i="24"/>
  <c r="N750" i="24"/>
  <c r="N751" i="24"/>
  <c r="N752" i="24"/>
  <c r="N753" i="24"/>
  <c r="N754" i="24"/>
  <c r="N755" i="24"/>
  <c r="N756" i="24"/>
  <c r="N757" i="24"/>
  <c r="N758" i="24"/>
  <c r="N759" i="24"/>
  <c r="N760" i="24"/>
  <c r="N772" i="24"/>
  <c r="N773" i="24"/>
  <c r="N774" i="24"/>
  <c r="N775" i="24"/>
  <c r="N776" i="24"/>
  <c r="N777" i="24"/>
  <c r="N778" i="24"/>
  <c r="N779" i="24"/>
  <c r="N780" i="24"/>
  <c r="N781" i="24"/>
  <c r="N782" i="24"/>
  <c r="N783" i="24"/>
  <c r="N784" i="24"/>
  <c r="N785" i="24"/>
  <c r="N786" i="24"/>
  <c r="N787" i="24"/>
  <c r="N788" i="24"/>
  <c r="N789" i="24"/>
  <c r="N790" i="24"/>
  <c r="N791" i="24"/>
  <c r="N792" i="24"/>
  <c r="N793" i="24"/>
  <c r="N794" i="24"/>
  <c r="N795" i="24"/>
  <c r="N796" i="24"/>
  <c r="N797" i="24"/>
  <c r="N798" i="24"/>
  <c r="N799" i="24"/>
  <c r="N800" i="24"/>
  <c r="N801" i="24"/>
  <c r="N802" i="24"/>
  <c r="N803" i="24"/>
  <c r="N804" i="24"/>
  <c r="N805" i="24"/>
  <c r="N806" i="24"/>
  <c r="N807" i="24"/>
  <c r="N808" i="24"/>
  <c r="N809" i="24"/>
  <c r="N810" i="24"/>
  <c r="N811" i="24"/>
  <c r="N812" i="24"/>
  <c r="N813" i="24"/>
  <c r="N814" i="24"/>
  <c r="N815" i="24"/>
  <c r="N816" i="24"/>
  <c r="N817" i="24"/>
  <c r="N818" i="24"/>
  <c r="N819" i="24"/>
  <c r="N820" i="24"/>
  <c r="N821" i="24"/>
  <c r="N822" i="24"/>
  <c r="N823" i="24"/>
  <c r="N824" i="24"/>
  <c r="N825" i="24"/>
  <c r="N826" i="24"/>
  <c r="N827" i="24"/>
  <c r="N828" i="24"/>
  <c r="N829" i="24"/>
  <c r="N830" i="24"/>
  <c r="N831" i="24"/>
  <c r="N832" i="24"/>
  <c r="N833" i="24"/>
  <c r="N834" i="24"/>
  <c r="N835" i="24"/>
  <c r="N836" i="24"/>
  <c r="N837" i="24"/>
  <c r="N838" i="24"/>
  <c r="N839" i="24"/>
  <c r="N840" i="24"/>
  <c r="N841" i="24"/>
  <c r="N842" i="24"/>
  <c r="N843" i="24"/>
  <c r="N844" i="24"/>
  <c r="N845" i="24"/>
  <c r="N846" i="24"/>
  <c r="N847" i="24"/>
  <c r="N848" i="24"/>
  <c r="N849" i="24"/>
  <c r="N850" i="24"/>
  <c r="N851" i="24"/>
  <c r="N852" i="24"/>
  <c r="N853" i="24"/>
  <c r="N854" i="24"/>
  <c r="N855" i="24"/>
  <c r="N856" i="24"/>
  <c r="N868" i="24"/>
  <c r="N869" i="24"/>
  <c r="N870" i="24"/>
  <c r="N871" i="24"/>
  <c r="N872" i="24"/>
  <c r="N873" i="24"/>
  <c r="N874" i="24"/>
  <c r="N875" i="24"/>
  <c r="N876" i="24"/>
  <c r="N877" i="24"/>
  <c r="N878" i="24"/>
  <c r="N879" i="24"/>
  <c r="N880" i="24"/>
  <c r="N881" i="24"/>
  <c r="N882" i="24"/>
  <c r="N883" i="24"/>
  <c r="N884" i="24"/>
  <c r="N885" i="24"/>
  <c r="N886" i="24"/>
  <c r="N887" i="24"/>
  <c r="N888" i="24"/>
  <c r="N889" i="24"/>
  <c r="N890" i="24"/>
  <c r="N891" i="24"/>
  <c r="N892" i="24"/>
  <c r="N893" i="24"/>
  <c r="N894" i="24"/>
  <c r="N895" i="24"/>
  <c r="N896" i="24"/>
  <c r="N897" i="24"/>
  <c r="N898" i="24"/>
  <c r="N899" i="24"/>
  <c r="N900" i="24"/>
  <c r="N901" i="24"/>
  <c r="N902" i="24"/>
  <c r="N903" i="24"/>
  <c r="N904" i="24"/>
  <c r="N916" i="24"/>
  <c r="N917" i="24"/>
  <c r="N918" i="24"/>
  <c r="N919" i="24"/>
  <c r="N920" i="24"/>
  <c r="N921" i="24"/>
  <c r="N922" i="24"/>
  <c r="N923" i="24"/>
  <c r="N924" i="24"/>
  <c r="N925" i="24"/>
  <c r="N926" i="24"/>
  <c r="N927" i="24"/>
  <c r="N928" i="24"/>
  <c r="N929" i="24"/>
  <c r="N930" i="24"/>
  <c r="N931" i="24"/>
  <c r="N932" i="24"/>
  <c r="N933" i="24"/>
  <c r="N934" i="24"/>
  <c r="N935" i="24"/>
  <c r="N936" i="24"/>
  <c r="N937" i="24"/>
  <c r="N938" i="24"/>
  <c r="N939" i="24"/>
  <c r="N940" i="24"/>
  <c r="N941" i="24"/>
  <c r="N942" i="24"/>
  <c r="N943" i="24"/>
  <c r="N944" i="24"/>
  <c r="N945" i="24"/>
  <c r="N946" i="24"/>
  <c r="N947" i="24"/>
  <c r="N948" i="24"/>
  <c r="N949" i="24"/>
  <c r="N950" i="24"/>
  <c r="N951" i="24"/>
  <c r="N952" i="24"/>
  <c r="N964" i="24"/>
  <c r="N965" i="24"/>
  <c r="N966" i="24"/>
  <c r="N967" i="24"/>
  <c r="N968" i="24"/>
  <c r="N969" i="24"/>
  <c r="N970" i="24"/>
  <c r="N971" i="24"/>
  <c r="N972" i="24"/>
  <c r="N973" i="24"/>
  <c r="N974" i="24"/>
  <c r="N975" i="24"/>
  <c r="N976" i="24"/>
  <c r="N977" i="24"/>
  <c r="N978" i="24"/>
  <c r="N979" i="24"/>
  <c r="N980" i="24"/>
  <c r="N981" i="24"/>
  <c r="N982" i="24"/>
  <c r="N983" i="24"/>
  <c r="N984" i="24"/>
  <c r="N985" i="24"/>
  <c r="N986" i="24"/>
  <c r="N987" i="24"/>
  <c r="N988" i="24"/>
  <c r="N989" i="24"/>
  <c r="N990" i="24"/>
  <c r="N991" i="24"/>
  <c r="N992" i="24"/>
  <c r="N993" i="24"/>
  <c r="N994" i="24"/>
  <c r="N995" i="24"/>
  <c r="N996" i="24"/>
  <c r="N997" i="24"/>
  <c r="N998" i="24"/>
  <c r="N999" i="24"/>
  <c r="N1000" i="24"/>
  <c r="N1001" i="24"/>
  <c r="N1002" i="24"/>
  <c r="N1003" i="24"/>
  <c r="N1004" i="24"/>
  <c r="N1005" i="24"/>
  <c r="N1006" i="24"/>
  <c r="N1007" i="24"/>
  <c r="N1008" i="24"/>
  <c r="N1009" i="24"/>
  <c r="N1010" i="24"/>
  <c r="N1011" i="24"/>
  <c r="N1012" i="24"/>
  <c r="N1013" i="24"/>
  <c r="N1014" i="24"/>
  <c r="N1015" i="24"/>
  <c r="N1016" i="24"/>
  <c r="N1017" i="24"/>
  <c r="N1018" i="24"/>
  <c r="N1019" i="24"/>
  <c r="N1020" i="24"/>
  <c r="N1021" i="24"/>
  <c r="N1022" i="24"/>
  <c r="N1023" i="24"/>
  <c r="N1036" i="24"/>
  <c r="N1037" i="24"/>
  <c r="N1038" i="24"/>
  <c r="N1039" i="24"/>
  <c r="N1040" i="24"/>
  <c r="N1041" i="24"/>
  <c r="N1042" i="24"/>
  <c r="N1043" i="24"/>
  <c r="N1044" i="24"/>
  <c r="N1045" i="24"/>
  <c r="N1046" i="24"/>
  <c r="N1047" i="24"/>
  <c r="N1048" i="24"/>
  <c r="N1049" i="24"/>
  <c r="N1050" i="24"/>
  <c r="N1051" i="24"/>
  <c r="N1052" i="24"/>
  <c r="N1053" i="24"/>
  <c r="N1054" i="24"/>
  <c r="N1055" i="24"/>
  <c r="N1056" i="24"/>
  <c r="N1057" i="24"/>
  <c r="N1058" i="24"/>
  <c r="N1059" i="24"/>
  <c r="N1060" i="24"/>
  <c r="N1061" i="24"/>
  <c r="N1062" i="24"/>
  <c r="N1063" i="24"/>
  <c r="N1064" i="24"/>
  <c r="N1065" i="24"/>
  <c r="N1066" i="24"/>
  <c r="N1067" i="24"/>
  <c r="N1068" i="24"/>
  <c r="N1069" i="24"/>
  <c r="N1070" i="24"/>
  <c r="N1071" i="24"/>
  <c r="N1072" i="24"/>
  <c r="N1073" i="24"/>
  <c r="N1074" i="24"/>
  <c r="N1075" i="24"/>
  <c r="N1076" i="24"/>
  <c r="N1077" i="24"/>
  <c r="N1078" i="24"/>
  <c r="N1079" i="24"/>
  <c r="N1080" i="24"/>
  <c r="N1081" i="24"/>
  <c r="N1082" i="24"/>
  <c r="N1083" i="24"/>
  <c r="N1084" i="24"/>
  <c r="N1085" i="24"/>
  <c r="N1086" i="24"/>
  <c r="N1087" i="24"/>
  <c r="N1088" i="24"/>
  <c r="N1089" i="24"/>
  <c r="N1090" i="24"/>
  <c r="N1091" i="24"/>
  <c r="N1092" i="24"/>
  <c r="N1093" i="24"/>
  <c r="N1094" i="24"/>
  <c r="N1095" i="24"/>
  <c r="N1096" i="24"/>
  <c r="N1097" i="24"/>
  <c r="N1098" i="24"/>
  <c r="N1099" i="24"/>
  <c r="N1100" i="24"/>
  <c r="N1101" i="24"/>
  <c r="N1102" i="24"/>
  <c r="N1103" i="24"/>
  <c r="N1104" i="24"/>
  <c r="N1105" i="24"/>
  <c r="N1106" i="24"/>
  <c r="N1107" i="24"/>
  <c r="N1108" i="24"/>
  <c r="N1109" i="24"/>
  <c r="N1110" i="24"/>
  <c r="N1111" i="24"/>
  <c r="N1112" i="24"/>
  <c r="N1113" i="24"/>
  <c r="N1114" i="24"/>
  <c r="N1115" i="24"/>
  <c r="N1116" i="24"/>
  <c r="N1117" i="24"/>
  <c r="N1118" i="24"/>
  <c r="N1119" i="24"/>
  <c r="N1120" i="24"/>
  <c r="N1121" i="24"/>
  <c r="N1122" i="24"/>
  <c r="N1123" i="24"/>
  <c r="N1124" i="24"/>
  <c r="N1125" i="24"/>
  <c r="N1126" i="24"/>
  <c r="N1127" i="24"/>
  <c r="N1128" i="24"/>
  <c r="N1129" i="24"/>
  <c r="N1130" i="24"/>
  <c r="N1131" i="24"/>
  <c r="N1132" i="24"/>
  <c r="N1133" i="24"/>
  <c r="N1134" i="24"/>
  <c r="N1135" i="24"/>
  <c r="N1136" i="24"/>
  <c r="N1137" i="24"/>
  <c r="N1138" i="24"/>
  <c r="N1139" i="24"/>
  <c r="N1140" i="24"/>
  <c r="N1141" i="24"/>
  <c r="N1142" i="24"/>
  <c r="N1143" i="24"/>
  <c r="F298" i="9" l="1"/>
  <c r="F1006" i="9"/>
  <c r="E1001" i="7"/>
  <c r="E1002" i="7"/>
  <c r="E1003" i="7"/>
  <c r="E1004" i="7"/>
  <c r="E1005" i="7"/>
  <c r="E1006" i="7"/>
  <c r="E1007" i="7"/>
  <c r="E1008" i="7"/>
  <c r="E1009" i="7"/>
  <c r="E1010" i="7"/>
  <c r="H802" i="9"/>
  <c r="F802" i="9"/>
  <c r="G761" i="9"/>
  <c r="H761" i="9"/>
  <c r="I761" i="9"/>
  <c r="G762" i="9"/>
  <c r="H762" i="9"/>
  <c r="I762" i="9"/>
  <c r="G763" i="9"/>
  <c r="H763" i="9"/>
  <c r="I763" i="9"/>
  <c r="G764" i="9"/>
  <c r="H764" i="9"/>
  <c r="I764" i="9"/>
  <c r="G765" i="9"/>
  <c r="H765" i="9"/>
  <c r="I765" i="9"/>
  <c r="G766" i="9"/>
  <c r="H766" i="9"/>
  <c r="I766" i="9"/>
  <c r="G767" i="9"/>
  <c r="H767" i="9"/>
  <c r="I767" i="9"/>
  <c r="G768" i="9"/>
  <c r="H768" i="9"/>
  <c r="I768" i="9"/>
  <c r="G769" i="9"/>
  <c r="H769" i="9"/>
  <c r="I769" i="9"/>
  <c r="G770" i="9"/>
  <c r="H770" i="9"/>
  <c r="I770" i="9"/>
  <c r="F761" i="9"/>
  <c r="F762" i="9"/>
  <c r="F763" i="9"/>
  <c r="F764" i="9"/>
  <c r="F765" i="9"/>
  <c r="F766" i="9"/>
  <c r="F767" i="9"/>
  <c r="F768" i="9"/>
  <c r="F769" i="9"/>
  <c r="F770" i="9"/>
  <c r="G639" i="9"/>
  <c r="H639" i="9"/>
  <c r="I639" i="9"/>
  <c r="G640" i="9"/>
  <c r="H640" i="9"/>
  <c r="I640" i="9"/>
  <c r="G641" i="9"/>
  <c r="H641" i="9"/>
  <c r="I641" i="9"/>
  <c r="G642" i="9"/>
  <c r="H642" i="9"/>
  <c r="I642" i="9"/>
  <c r="G643" i="9"/>
  <c r="H643" i="9"/>
  <c r="I643" i="9"/>
  <c r="G644" i="9"/>
  <c r="H644" i="9"/>
  <c r="I644" i="9"/>
  <c r="G645" i="9"/>
  <c r="H645" i="9"/>
  <c r="I645" i="9"/>
  <c r="G646" i="9"/>
  <c r="H646" i="9"/>
  <c r="I646" i="9"/>
  <c r="G647" i="9"/>
  <c r="H647" i="9"/>
  <c r="I647" i="9"/>
  <c r="G648" i="9"/>
  <c r="H648" i="9"/>
  <c r="I648" i="9"/>
  <c r="G649" i="9"/>
  <c r="H649" i="9"/>
  <c r="I649" i="9"/>
  <c r="G650" i="9"/>
  <c r="H650" i="9"/>
  <c r="I650" i="9"/>
  <c r="F640" i="9"/>
  <c r="F641" i="9"/>
  <c r="F642" i="9"/>
  <c r="F643" i="9"/>
  <c r="F644" i="9"/>
  <c r="F645" i="9"/>
  <c r="F646" i="9"/>
  <c r="F647" i="9"/>
  <c r="F648" i="9"/>
  <c r="F649" i="9"/>
  <c r="F650" i="9"/>
  <c r="F639" i="9"/>
  <c r="F1114" i="9"/>
  <c r="F1110" i="9"/>
  <c r="F994" i="9"/>
  <c r="F970" i="9"/>
  <c r="G898" i="9"/>
  <c r="F898" i="9"/>
  <c r="F886" i="9"/>
  <c r="G798" i="9"/>
  <c r="F798" i="9"/>
  <c r="G778" i="9"/>
  <c r="F778" i="9"/>
  <c r="F682" i="9"/>
  <c r="I562" i="9"/>
  <c r="F418" i="9"/>
  <c r="I370" i="9"/>
  <c r="F370" i="9"/>
  <c r="I294" i="9"/>
  <c r="F294" i="9"/>
  <c r="F286" i="9"/>
  <c r="R1143" i="24" l="1"/>
  <c r="Q1143" i="24"/>
  <c r="O1143" i="24"/>
  <c r="R1142" i="24"/>
  <c r="Q1142" i="24"/>
  <c r="O1142" i="24"/>
  <c r="R1141" i="24"/>
  <c r="Q1141" i="24"/>
  <c r="V1141" i="24" s="1"/>
  <c r="O1141" i="24"/>
  <c r="R1140" i="24"/>
  <c r="Q1140" i="24"/>
  <c r="O1140" i="24"/>
  <c r="R1139" i="24"/>
  <c r="Q1139" i="24"/>
  <c r="O1139" i="24"/>
  <c r="R1138" i="24"/>
  <c r="Q1138" i="24"/>
  <c r="O1138" i="24"/>
  <c r="R1137" i="24"/>
  <c r="Q1137" i="24"/>
  <c r="V1137" i="24" s="1"/>
  <c r="O1137" i="24"/>
  <c r="R1136" i="24"/>
  <c r="Q1136" i="24"/>
  <c r="O1136" i="24"/>
  <c r="R1135" i="24"/>
  <c r="Q1135" i="24"/>
  <c r="O1135" i="24"/>
  <c r="R1134" i="24"/>
  <c r="Q1134" i="24"/>
  <c r="O1134" i="24"/>
  <c r="R1133" i="24"/>
  <c r="Q1133" i="24"/>
  <c r="V1133" i="24" s="1"/>
  <c r="O1133" i="24"/>
  <c r="R1132" i="24"/>
  <c r="Q1132" i="24"/>
  <c r="O1132" i="24"/>
  <c r="R1131" i="24"/>
  <c r="Q1131" i="24"/>
  <c r="O1131" i="24"/>
  <c r="R1130" i="24"/>
  <c r="Q1130" i="24"/>
  <c r="O1130" i="24"/>
  <c r="R1129" i="24"/>
  <c r="Q1129" i="24"/>
  <c r="V1129" i="24" s="1"/>
  <c r="O1129" i="24"/>
  <c r="R1128" i="24"/>
  <c r="Q1128" i="24"/>
  <c r="O1128" i="24"/>
  <c r="R1127" i="24"/>
  <c r="Q1127" i="24"/>
  <c r="O1127" i="24"/>
  <c r="R1126" i="24"/>
  <c r="Q1126" i="24"/>
  <c r="O1126" i="24"/>
  <c r="R1125" i="24"/>
  <c r="Q1125" i="24"/>
  <c r="V1125" i="24" s="1"/>
  <c r="O1125" i="24"/>
  <c r="R1124" i="24"/>
  <c r="Q1124" i="24"/>
  <c r="O1124" i="24"/>
  <c r="R1123" i="24"/>
  <c r="Q1123" i="24"/>
  <c r="O1123" i="24"/>
  <c r="R1122" i="24"/>
  <c r="Q1122" i="24"/>
  <c r="O1122" i="24"/>
  <c r="R1121" i="24"/>
  <c r="Q1121" i="24"/>
  <c r="V1121" i="24" s="1"/>
  <c r="O1121" i="24"/>
  <c r="R1120" i="24"/>
  <c r="Q1120" i="24"/>
  <c r="O1120" i="24"/>
  <c r="R1119" i="24"/>
  <c r="Q1119" i="24"/>
  <c r="O1119" i="24"/>
  <c r="R1118" i="24"/>
  <c r="Q1118" i="24"/>
  <c r="O1118" i="24"/>
  <c r="R1117" i="24"/>
  <c r="Q1117" i="24"/>
  <c r="V1117" i="24" s="1"/>
  <c r="O1117" i="24"/>
  <c r="R1116" i="24"/>
  <c r="Q1116" i="24"/>
  <c r="O1116" i="24"/>
  <c r="R1115" i="24"/>
  <c r="Q1115" i="24"/>
  <c r="O1115" i="24"/>
  <c r="R1114" i="24"/>
  <c r="Q1114" i="24"/>
  <c r="O1114" i="24"/>
  <c r="R1113" i="24"/>
  <c r="Q1113" i="24"/>
  <c r="V1113" i="24" s="1"/>
  <c r="O1113" i="24"/>
  <c r="R1112" i="24"/>
  <c r="Q1112" i="24"/>
  <c r="O1112" i="24"/>
  <c r="R1111" i="24"/>
  <c r="Q1111" i="24"/>
  <c r="O1111" i="24"/>
  <c r="R1110" i="24"/>
  <c r="Q1110" i="24"/>
  <c r="O1110" i="24"/>
  <c r="R1109" i="24"/>
  <c r="Q1109" i="24"/>
  <c r="V1109" i="24" s="1"/>
  <c r="O1109" i="24"/>
  <c r="R1108" i="24"/>
  <c r="Q1108" i="24"/>
  <c r="O1108" i="24"/>
  <c r="R1107" i="24"/>
  <c r="Q1107" i="24"/>
  <c r="O1107" i="24"/>
  <c r="R1106" i="24"/>
  <c r="Q1106" i="24"/>
  <c r="O1106" i="24"/>
  <c r="R1105" i="24"/>
  <c r="Q1105" i="24"/>
  <c r="V1105" i="24" s="1"/>
  <c r="O1105" i="24"/>
  <c r="R1104" i="24"/>
  <c r="Q1104" i="24"/>
  <c r="O1104" i="24"/>
  <c r="R1103" i="24"/>
  <c r="Q1103" i="24"/>
  <c r="O1103" i="24"/>
  <c r="R1102" i="24"/>
  <c r="Q1102" i="24"/>
  <c r="O1102" i="24"/>
  <c r="R1101" i="24"/>
  <c r="Q1101" i="24"/>
  <c r="V1101" i="24" s="1"/>
  <c r="O1101" i="24"/>
  <c r="R1100" i="24"/>
  <c r="Q1100" i="24"/>
  <c r="O1100" i="24"/>
  <c r="R1099" i="24"/>
  <c r="Q1099" i="24"/>
  <c r="O1099" i="24"/>
  <c r="R1098" i="24"/>
  <c r="Q1098" i="24"/>
  <c r="O1098" i="24"/>
  <c r="R1097" i="24"/>
  <c r="Q1097" i="24"/>
  <c r="V1097" i="24" s="1"/>
  <c r="O1097" i="24"/>
  <c r="R1096" i="24"/>
  <c r="Q1096" i="24"/>
  <c r="O1096" i="24"/>
  <c r="R1095" i="24"/>
  <c r="Q1095" i="24"/>
  <c r="O1095" i="24"/>
  <c r="R1094" i="24"/>
  <c r="Q1094" i="24"/>
  <c r="O1094" i="24"/>
  <c r="R1093" i="24"/>
  <c r="Q1093" i="24"/>
  <c r="V1093" i="24" s="1"/>
  <c r="O1093" i="24"/>
  <c r="R1092" i="24"/>
  <c r="Q1092" i="24"/>
  <c r="O1092" i="24"/>
  <c r="R1091" i="24"/>
  <c r="Q1091" i="24"/>
  <c r="O1091" i="24"/>
  <c r="R1090" i="24"/>
  <c r="Q1090" i="24"/>
  <c r="O1090" i="24"/>
  <c r="R1089" i="24"/>
  <c r="Q1089" i="24"/>
  <c r="V1089" i="24" s="1"/>
  <c r="O1089" i="24"/>
  <c r="R1088" i="24"/>
  <c r="Q1088" i="24"/>
  <c r="O1088" i="24"/>
  <c r="R1087" i="24"/>
  <c r="Q1087" i="24"/>
  <c r="O1087" i="24"/>
  <c r="R1086" i="24"/>
  <c r="Q1086" i="24"/>
  <c r="O1086" i="24"/>
  <c r="R1085" i="24"/>
  <c r="Q1085" i="24"/>
  <c r="V1085" i="24" s="1"/>
  <c r="O1085" i="24"/>
  <c r="R1084" i="24"/>
  <c r="Q1084" i="24"/>
  <c r="O1084" i="24"/>
  <c r="R1083" i="24"/>
  <c r="Q1083" i="24"/>
  <c r="O1083" i="24"/>
  <c r="R1082" i="24"/>
  <c r="Q1082" i="24"/>
  <c r="O1082" i="24"/>
  <c r="R1081" i="24"/>
  <c r="Q1081" i="24"/>
  <c r="V1081" i="24" s="1"/>
  <c r="O1081" i="24"/>
  <c r="R1080" i="24"/>
  <c r="Q1080" i="24"/>
  <c r="O1080" i="24"/>
  <c r="R1079" i="24"/>
  <c r="Q1079" i="24"/>
  <c r="O1079" i="24"/>
  <c r="R1078" i="24"/>
  <c r="Q1078" i="24"/>
  <c r="O1078" i="24"/>
  <c r="R1077" i="24"/>
  <c r="Q1077" i="24"/>
  <c r="V1077" i="24" s="1"/>
  <c r="O1077" i="24"/>
  <c r="R1076" i="24"/>
  <c r="Q1076" i="24"/>
  <c r="O1076" i="24"/>
  <c r="R1075" i="24"/>
  <c r="Q1075" i="24"/>
  <c r="O1075" i="24"/>
  <c r="R1074" i="24"/>
  <c r="Q1074" i="24"/>
  <c r="O1074" i="24"/>
  <c r="R1073" i="24"/>
  <c r="Q1073" i="24"/>
  <c r="V1073" i="24" s="1"/>
  <c r="O1073" i="24"/>
  <c r="R1072" i="24"/>
  <c r="Q1072" i="24"/>
  <c r="O1072" i="24"/>
  <c r="R1071" i="24"/>
  <c r="Q1071" i="24"/>
  <c r="O1071" i="24"/>
  <c r="R1070" i="24"/>
  <c r="Q1070" i="24"/>
  <c r="O1070" i="24"/>
  <c r="R1069" i="24"/>
  <c r="Q1069" i="24"/>
  <c r="V1069" i="24" s="1"/>
  <c r="O1069" i="24"/>
  <c r="R1068" i="24"/>
  <c r="Q1068" i="24"/>
  <c r="O1068" i="24"/>
  <c r="R1067" i="24"/>
  <c r="Q1067" i="24"/>
  <c r="O1067" i="24"/>
  <c r="R1066" i="24"/>
  <c r="Q1066" i="24"/>
  <c r="O1066" i="24"/>
  <c r="R1065" i="24"/>
  <c r="Q1065" i="24"/>
  <c r="V1065" i="24" s="1"/>
  <c r="O1065" i="24"/>
  <c r="R1064" i="24"/>
  <c r="Q1064" i="24"/>
  <c r="O1064" i="24"/>
  <c r="R1063" i="24"/>
  <c r="Q1063" i="24"/>
  <c r="O1063" i="24"/>
  <c r="R1062" i="24"/>
  <c r="Q1062" i="24"/>
  <c r="O1062" i="24"/>
  <c r="R1061" i="24"/>
  <c r="Q1061" i="24"/>
  <c r="V1061" i="24" s="1"/>
  <c r="O1061" i="24"/>
  <c r="R1060" i="24"/>
  <c r="Q1060" i="24"/>
  <c r="O1060" i="24"/>
  <c r="R1059" i="24"/>
  <c r="Q1059" i="24"/>
  <c r="O1059" i="24"/>
  <c r="R1058" i="24"/>
  <c r="Q1058" i="24"/>
  <c r="O1058" i="24"/>
  <c r="R1057" i="24"/>
  <c r="Q1057" i="24"/>
  <c r="V1057" i="24" s="1"/>
  <c r="O1057" i="24"/>
  <c r="R1056" i="24"/>
  <c r="Q1056" i="24"/>
  <c r="O1056" i="24"/>
  <c r="R1055" i="24"/>
  <c r="Q1055" i="24"/>
  <c r="O1055" i="24"/>
  <c r="R1054" i="24"/>
  <c r="Q1054" i="24"/>
  <c r="O1054" i="24"/>
  <c r="R1053" i="24"/>
  <c r="Q1053" i="24"/>
  <c r="V1053" i="24" s="1"/>
  <c r="O1053" i="24"/>
  <c r="R1052" i="24"/>
  <c r="Q1052" i="24"/>
  <c r="O1052" i="24"/>
  <c r="R1051" i="24"/>
  <c r="Q1051" i="24"/>
  <c r="O1051" i="24"/>
  <c r="R1050" i="24"/>
  <c r="Q1050" i="24"/>
  <c r="O1050" i="24"/>
  <c r="R1049" i="24"/>
  <c r="Q1049" i="24"/>
  <c r="V1049" i="24" s="1"/>
  <c r="O1049" i="24"/>
  <c r="R1048" i="24"/>
  <c r="Q1048" i="24"/>
  <c r="O1048" i="24"/>
  <c r="R1047" i="24"/>
  <c r="Q1047" i="24"/>
  <c r="O1047" i="24"/>
  <c r="R1046" i="24"/>
  <c r="Q1046" i="24"/>
  <c r="O1046" i="24"/>
  <c r="R1045" i="24"/>
  <c r="Q1045" i="24"/>
  <c r="V1045" i="24" s="1"/>
  <c r="O1045" i="24"/>
  <c r="R1044" i="24"/>
  <c r="Q1044" i="24"/>
  <c r="O1044" i="24"/>
  <c r="R1043" i="24"/>
  <c r="Q1043" i="24"/>
  <c r="O1043" i="24"/>
  <c r="R1042" i="24"/>
  <c r="Q1042" i="24"/>
  <c r="O1042" i="24"/>
  <c r="R1041" i="24"/>
  <c r="Q1041" i="24"/>
  <c r="V1041" i="24" s="1"/>
  <c r="O1041" i="24"/>
  <c r="R1040" i="24"/>
  <c r="Q1040" i="24"/>
  <c r="O1040" i="24"/>
  <c r="R1039" i="24"/>
  <c r="Q1039" i="24"/>
  <c r="O1039" i="24"/>
  <c r="R1038" i="24"/>
  <c r="Q1038" i="24"/>
  <c r="O1038" i="24"/>
  <c r="R1037" i="24"/>
  <c r="Q1037" i="24"/>
  <c r="V1037" i="24" s="1"/>
  <c r="O1037" i="24"/>
  <c r="R1036" i="24"/>
  <c r="Q1036" i="24"/>
  <c r="O1036" i="24"/>
  <c r="R1023" i="24"/>
  <c r="Q1023" i="24"/>
  <c r="O1023" i="24"/>
  <c r="R1022" i="24"/>
  <c r="Q1022" i="24"/>
  <c r="O1022" i="24"/>
  <c r="R1021" i="24"/>
  <c r="Q1021" i="24"/>
  <c r="V1021" i="24" s="1"/>
  <c r="O1021" i="24"/>
  <c r="R1020" i="24"/>
  <c r="Q1020" i="24"/>
  <c r="O1020" i="24"/>
  <c r="R1019" i="24"/>
  <c r="Q1019" i="24"/>
  <c r="O1019" i="24"/>
  <c r="R1018" i="24"/>
  <c r="Q1018" i="24"/>
  <c r="O1018" i="24"/>
  <c r="R1017" i="24"/>
  <c r="Q1017" i="24"/>
  <c r="V1017" i="24" s="1"/>
  <c r="O1017" i="24"/>
  <c r="R1016" i="24"/>
  <c r="Q1016" i="24"/>
  <c r="O1016" i="24"/>
  <c r="R1015" i="24"/>
  <c r="Q1015" i="24"/>
  <c r="O1015" i="24"/>
  <c r="R1014" i="24"/>
  <c r="Q1014" i="24"/>
  <c r="O1014" i="24"/>
  <c r="R1013" i="24"/>
  <c r="Q1013" i="24"/>
  <c r="V1013" i="24" s="1"/>
  <c r="O1013" i="24"/>
  <c r="R1012" i="24"/>
  <c r="Q1012" i="24"/>
  <c r="O1012" i="24"/>
  <c r="R1011" i="24"/>
  <c r="Q1011" i="24"/>
  <c r="O1011" i="24"/>
  <c r="R1010" i="24"/>
  <c r="Q1010" i="24"/>
  <c r="O1010" i="24"/>
  <c r="R1009" i="24"/>
  <c r="Q1009" i="24"/>
  <c r="V1009" i="24" s="1"/>
  <c r="O1009" i="24"/>
  <c r="R1008" i="24"/>
  <c r="Q1008" i="24"/>
  <c r="O1008" i="24"/>
  <c r="R1007" i="24"/>
  <c r="Q1007" i="24"/>
  <c r="O1007" i="24"/>
  <c r="R1006" i="24"/>
  <c r="Q1006" i="24"/>
  <c r="O1006" i="24"/>
  <c r="R1005" i="24"/>
  <c r="Q1005" i="24"/>
  <c r="V1005" i="24" s="1"/>
  <c r="O1005" i="24"/>
  <c r="R1004" i="24"/>
  <c r="Q1004" i="24"/>
  <c r="O1004" i="24"/>
  <c r="R1003" i="24"/>
  <c r="Q1003" i="24"/>
  <c r="O1003" i="24"/>
  <c r="R1002" i="24"/>
  <c r="Q1002" i="24"/>
  <c r="O1002" i="24"/>
  <c r="R1001" i="24"/>
  <c r="Q1001" i="24"/>
  <c r="V1001" i="24" s="1"/>
  <c r="O1001" i="24"/>
  <c r="R1000" i="24"/>
  <c r="Q1000" i="24"/>
  <c r="O1000" i="24"/>
  <c r="R999" i="24"/>
  <c r="Q999" i="24"/>
  <c r="O999" i="24"/>
  <c r="R998" i="24"/>
  <c r="Q998" i="24"/>
  <c r="O998" i="24"/>
  <c r="R997" i="24"/>
  <c r="Q997" i="24"/>
  <c r="V997" i="24" s="1"/>
  <c r="O997" i="24"/>
  <c r="R996" i="24"/>
  <c r="Q996" i="24"/>
  <c r="O996" i="24"/>
  <c r="R995" i="24"/>
  <c r="Q995" i="24"/>
  <c r="O995" i="24"/>
  <c r="R994" i="24"/>
  <c r="Q994" i="24"/>
  <c r="O994" i="24"/>
  <c r="R993" i="24"/>
  <c r="Q993" i="24"/>
  <c r="V993" i="24" s="1"/>
  <c r="O993" i="24"/>
  <c r="R992" i="24"/>
  <c r="Q992" i="24"/>
  <c r="O992" i="24"/>
  <c r="R991" i="24"/>
  <c r="Q991" i="24"/>
  <c r="O991" i="24"/>
  <c r="R990" i="24"/>
  <c r="Q990" i="24"/>
  <c r="O990" i="24"/>
  <c r="R989" i="24"/>
  <c r="Q989" i="24"/>
  <c r="V989" i="24" s="1"/>
  <c r="O989" i="24"/>
  <c r="R988" i="24"/>
  <c r="Q988" i="24"/>
  <c r="O988" i="24"/>
  <c r="R987" i="24"/>
  <c r="Q987" i="24"/>
  <c r="O987" i="24"/>
  <c r="R986" i="24"/>
  <c r="Q986" i="24"/>
  <c r="O986" i="24"/>
  <c r="R985" i="24"/>
  <c r="Q985" i="24"/>
  <c r="V985" i="24" s="1"/>
  <c r="O985" i="24"/>
  <c r="R984" i="24"/>
  <c r="Q984" i="24"/>
  <c r="O984" i="24"/>
  <c r="R983" i="24"/>
  <c r="Q983" i="24"/>
  <c r="O983" i="24"/>
  <c r="R982" i="24"/>
  <c r="Q982" i="24"/>
  <c r="O982" i="24"/>
  <c r="R981" i="24"/>
  <c r="Q981" i="24"/>
  <c r="V981" i="24" s="1"/>
  <c r="O981" i="24"/>
  <c r="R980" i="24"/>
  <c r="Q980" i="24"/>
  <c r="O980" i="24"/>
  <c r="R979" i="24"/>
  <c r="Q979" i="24"/>
  <c r="O979" i="24"/>
  <c r="R978" i="24"/>
  <c r="Q978" i="24"/>
  <c r="O978" i="24"/>
  <c r="R977" i="24"/>
  <c r="Q977" i="24"/>
  <c r="V977" i="24" s="1"/>
  <c r="O977" i="24"/>
  <c r="R976" i="24"/>
  <c r="Q976" i="24"/>
  <c r="O976" i="24"/>
  <c r="R975" i="24"/>
  <c r="Q975" i="24"/>
  <c r="O975" i="24"/>
  <c r="R974" i="24"/>
  <c r="Q974" i="24"/>
  <c r="O974" i="24"/>
  <c r="R973" i="24"/>
  <c r="Q973" i="24"/>
  <c r="V973" i="24" s="1"/>
  <c r="O973" i="24"/>
  <c r="R972" i="24"/>
  <c r="Q972" i="24"/>
  <c r="O972" i="24"/>
  <c r="R971" i="24"/>
  <c r="Q971" i="24"/>
  <c r="O971" i="24"/>
  <c r="R970" i="24"/>
  <c r="Q970" i="24"/>
  <c r="O970" i="24"/>
  <c r="R969" i="24"/>
  <c r="Q969" i="24"/>
  <c r="V969" i="24" s="1"/>
  <c r="O969" i="24"/>
  <c r="R968" i="24"/>
  <c r="Q968" i="24"/>
  <c r="O968" i="24"/>
  <c r="R967" i="24"/>
  <c r="Q967" i="24"/>
  <c r="O967" i="24"/>
  <c r="R966" i="24"/>
  <c r="Q966" i="24"/>
  <c r="O966" i="24"/>
  <c r="R965" i="24"/>
  <c r="Q965" i="24"/>
  <c r="V965" i="24" s="1"/>
  <c r="O965" i="24"/>
  <c r="R964" i="24"/>
  <c r="Q964" i="24"/>
  <c r="O964" i="24"/>
  <c r="R963" i="24"/>
  <c r="Q963" i="24"/>
  <c r="O963" i="24"/>
  <c r="R962" i="24"/>
  <c r="Q962" i="24"/>
  <c r="O962" i="24"/>
  <c r="R961" i="24"/>
  <c r="Q961" i="24"/>
  <c r="O961" i="24"/>
  <c r="R960" i="24"/>
  <c r="Q960" i="24"/>
  <c r="O960" i="24"/>
  <c r="R959" i="24"/>
  <c r="Q959" i="24"/>
  <c r="O959" i="24"/>
  <c r="R958" i="24"/>
  <c r="Q958" i="24"/>
  <c r="O958" i="24"/>
  <c r="R957" i="24"/>
  <c r="Q957" i="24"/>
  <c r="O957" i="24"/>
  <c r="R956" i="24"/>
  <c r="Q956" i="24"/>
  <c r="O956" i="24"/>
  <c r="R955" i="24"/>
  <c r="Q955" i="24"/>
  <c r="O955" i="24"/>
  <c r="R954" i="24"/>
  <c r="Q954" i="24"/>
  <c r="O954" i="24"/>
  <c r="R953" i="24"/>
  <c r="Q953" i="24"/>
  <c r="O953" i="24"/>
  <c r="R952" i="24"/>
  <c r="Q952" i="24"/>
  <c r="O952" i="24"/>
  <c r="R951" i="24"/>
  <c r="Q951" i="24"/>
  <c r="O951" i="24"/>
  <c r="R950" i="24"/>
  <c r="Q950" i="24"/>
  <c r="O950" i="24"/>
  <c r="R949" i="24"/>
  <c r="Q949" i="24"/>
  <c r="V949" i="24" s="1"/>
  <c r="O949" i="24"/>
  <c r="R948" i="24"/>
  <c r="Q948" i="24"/>
  <c r="O948" i="24"/>
  <c r="R947" i="24"/>
  <c r="Q947" i="24"/>
  <c r="O947" i="24"/>
  <c r="R946" i="24"/>
  <c r="Q946" i="24"/>
  <c r="O946" i="24"/>
  <c r="R945" i="24"/>
  <c r="Q945" i="24"/>
  <c r="V945" i="24" s="1"/>
  <c r="O945" i="24"/>
  <c r="R944" i="24"/>
  <c r="Q944" i="24"/>
  <c r="O944" i="24"/>
  <c r="R943" i="24"/>
  <c r="Q943" i="24"/>
  <c r="O943" i="24"/>
  <c r="R942" i="24"/>
  <c r="Q942" i="24"/>
  <c r="O942" i="24"/>
  <c r="R941" i="24"/>
  <c r="Q941" i="24"/>
  <c r="V941" i="24" s="1"/>
  <c r="O941" i="24"/>
  <c r="R940" i="24"/>
  <c r="Q940" i="24"/>
  <c r="O940" i="24"/>
  <c r="R939" i="24"/>
  <c r="Q939" i="24"/>
  <c r="O939" i="24"/>
  <c r="R938" i="24"/>
  <c r="Q938" i="24"/>
  <c r="O938" i="24"/>
  <c r="R937" i="24"/>
  <c r="Q937" i="24"/>
  <c r="V937" i="24" s="1"/>
  <c r="O937" i="24"/>
  <c r="R936" i="24"/>
  <c r="Q936" i="24"/>
  <c r="O936" i="24"/>
  <c r="R935" i="24"/>
  <c r="Q935" i="24"/>
  <c r="O935" i="24"/>
  <c r="R934" i="24"/>
  <c r="Q934" i="24"/>
  <c r="O934" i="24"/>
  <c r="R933" i="24"/>
  <c r="Q933" i="24"/>
  <c r="V933" i="24" s="1"/>
  <c r="O933" i="24"/>
  <c r="R932" i="24"/>
  <c r="Q932" i="24"/>
  <c r="O932" i="24"/>
  <c r="R931" i="24"/>
  <c r="Q931" i="24"/>
  <c r="O931" i="24"/>
  <c r="R930" i="24"/>
  <c r="Q930" i="24"/>
  <c r="O930" i="24"/>
  <c r="R929" i="24"/>
  <c r="Q929" i="24"/>
  <c r="V929" i="24" s="1"/>
  <c r="O929" i="24"/>
  <c r="R928" i="24"/>
  <c r="Q928" i="24"/>
  <c r="O928" i="24"/>
  <c r="R927" i="24"/>
  <c r="Q927" i="24"/>
  <c r="O927" i="24"/>
  <c r="R926" i="24"/>
  <c r="Q926" i="24"/>
  <c r="O926" i="24"/>
  <c r="R925" i="24"/>
  <c r="Q925" i="24"/>
  <c r="V925" i="24" s="1"/>
  <c r="O925" i="24"/>
  <c r="R924" i="24"/>
  <c r="Q924" i="24"/>
  <c r="O924" i="24"/>
  <c r="R923" i="24"/>
  <c r="Q923" i="24"/>
  <c r="O923" i="24"/>
  <c r="R922" i="24"/>
  <c r="Q922" i="24"/>
  <c r="O922" i="24"/>
  <c r="R921" i="24"/>
  <c r="Q921" i="24"/>
  <c r="V921" i="24" s="1"/>
  <c r="O921" i="24"/>
  <c r="R920" i="24"/>
  <c r="Q920" i="24"/>
  <c r="O920" i="24"/>
  <c r="R919" i="24"/>
  <c r="Q919" i="24"/>
  <c r="O919" i="24"/>
  <c r="R918" i="24"/>
  <c r="Q918" i="24"/>
  <c r="O918" i="24"/>
  <c r="R917" i="24"/>
  <c r="Q917" i="24"/>
  <c r="V917" i="24" s="1"/>
  <c r="O917" i="24"/>
  <c r="R916" i="24"/>
  <c r="Q916" i="24"/>
  <c r="O916" i="24"/>
  <c r="R915" i="24"/>
  <c r="Q915" i="24"/>
  <c r="O915" i="24"/>
  <c r="R914" i="24"/>
  <c r="Q914" i="24"/>
  <c r="O914" i="24"/>
  <c r="R913" i="24"/>
  <c r="Q913" i="24"/>
  <c r="O913" i="24"/>
  <c r="R912" i="24"/>
  <c r="Q912" i="24"/>
  <c r="O912" i="24"/>
  <c r="R911" i="24"/>
  <c r="Q911" i="24"/>
  <c r="O911" i="24"/>
  <c r="R910" i="24"/>
  <c r="Q910" i="24"/>
  <c r="O910" i="24"/>
  <c r="R909" i="24"/>
  <c r="Q909" i="24"/>
  <c r="O909" i="24"/>
  <c r="R908" i="24"/>
  <c r="Q908" i="24"/>
  <c r="O908" i="24"/>
  <c r="R907" i="24"/>
  <c r="Q907" i="24"/>
  <c r="O907" i="24"/>
  <c r="R906" i="24"/>
  <c r="Q906" i="24"/>
  <c r="O906" i="24"/>
  <c r="R905" i="24"/>
  <c r="Q905" i="24"/>
  <c r="O905" i="24"/>
  <c r="R904" i="24"/>
  <c r="Q904" i="24"/>
  <c r="O904" i="24"/>
  <c r="R903" i="24"/>
  <c r="Q903" i="24"/>
  <c r="O903" i="24"/>
  <c r="R902" i="24"/>
  <c r="Q902" i="24"/>
  <c r="O902" i="24"/>
  <c r="R901" i="24"/>
  <c r="Q901" i="24"/>
  <c r="V901" i="24" s="1"/>
  <c r="O901" i="24"/>
  <c r="R900" i="24"/>
  <c r="Q900" i="24"/>
  <c r="O900" i="24"/>
  <c r="R899" i="24"/>
  <c r="Q899" i="24"/>
  <c r="O899" i="24"/>
  <c r="R898" i="24"/>
  <c r="Q898" i="24"/>
  <c r="O898" i="24"/>
  <c r="R897" i="24"/>
  <c r="Q897" i="24"/>
  <c r="V897" i="24" s="1"/>
  <c r="O897" i="24"/>
  <c r="R896" i="24"/>
  <c r="Q896" i="24"/>
  <c r="O896" i="24"/>
  <c r="R895" i="24"/>
  <c r="Q895" i="24"/>
  <c r="O895" i="24"/>
  <c r="R894" i="24"/>
  <c r="Q894" i="24"/>
  <c r="O894" i="24"/>
  <c r="R893" i="24"/>
  <c r="Q893" i="24"/>
  <c r="V893" i="24" s="1"/>
  <c r="O893" i="24"/>
  <c r="R892" i="24"/>
  <c r="Q892" i="24"/>
  <c r="O892" i="24"/>
  <c r="R891" i="24"/>
  <c r="Q891" i="24"/>
  <c r="O891" i="24"/>
  <c r="R890" i="24"/>
  <c r="Q890" i="24"/>
  <c r="O890" i="24"/>
  <c r="R889" i="24"/>
  <c r="Q889" i="24"/>
  <c r="V889" i="24" s="1"/>
  <c r="O889" i="24"/>
  <c r="R888" i="24"/>
  <c r="Q888" i="24"/>
  <c r="O888" i="24"/>
  <c r="R887" i="24"/>
  <c r="Q887" i="24"/>
  <c r="O887" i="24"/>
  <c r="R886" i="24"/>
  <c r="Q886" i="24"/>
  <c r="O886" i="24"/>
  <c r="R885" i="24"/>
  <c r="Q885" i="24"/>
  <c r="V885" i="24" s="1"/>
  <c r="O885" i="24"/>
  <c r="R884" i="24"/>
  <c r="Q884" i="24"/>
  <c r="O884" i="24"/>
  <c r="R883" i="24"/>
  <c r="Q883" i="24"/>
  <c r="O883" i="24"/>
  <c r="R882" i="24"/>
  <c r="Q882" i="24"/>
  <c r="O882" i="24"/>
  <c r="R881" i="24"/>
  <c r="Q881" i="24"/>
  <c r="O881" i="24"/>
  <c r="R880" i="24"/>
  <c r="Q880" i="24"/>
  <c r="O880" i="24"/>
  <c r="R879" i="24"/>
  <c r="Q879" i="24"/>
  <c r="O879" i="24"/>
  <c r="R878" i="24"/>
  <c r="Q878" i="24"/>
  <c r="O878" i="24"/>
  <c r="R877" i="24"/>
  <c r="Q877" i="24"/>
  <c r="V877" i="24" s="1"/>
  <c r="O877" i="24"/>
  <c r="R876" i="24"/>
  <c r="Q876" i="24"/>
  <c r="O876" i="24"/>
  <c r="R875" i="24"/>
  <c r="Q875" i="24"/>
  <c r="O875" i="24"/>
  <c r="R874" i="24"/>
  <c r="Q874" i="24"/>
  <c r="O874" i="24"/>
  <c r="R873" i="24"/>
  <c r="Q873" i="24"/>
  <c r="V873" i="24" s="1"/>
  <c r="O873" i="24"/>
  <c r="R872" i="24"/>
  <c r="Q872" i="24"/>
  <c r="O872" i="24"/>
  <c r="R871" i="24"/>
  <c r="Q871" i="24"/>
  <c r="O871" i="24"/>
  <c r="R870" i="24"/>
  <c r="Q870" i="24"/>
  <c r="O870" i="24"/>
  <c r="R869" i="24"/>
  <c r="Q869" i="24"/>
  <c r="O869" i="24"/>
  <c r="R868" i="24"/>
  <c r="Q868" i="24"/>
  <c r="O868" i="24"/>
  <c r="R867" i="24"/>
  <c r="Q867" i="24"/>
  <c r="O867" i="24"/>
  <c r="R866" i="24"/>
  <c r="Q866" i="24"/>
  <c r="O866" i="24"/>
  <c r="R865" i="24"/>
  <c r="Q865" i="24"/>
  <c r="O865" i="24"/>
  <c r="R864" i="24"/>
  <c r="Q864" i="24"/>
  <c r="O864" i="24"/>
  <c r="R863" i="24"/>
  <c r="Q863" i="24"/>
  <c r="O863" i="24"/>
  <c r="R862" i="24"/>
  <c r="Q862" i="24"/>
  <c r="O862" i="24"/>
  <c r="R861" i="24"/>
  <c r="Q861" i="24"/>
  <c r="O861" i="24"/>
  <c r="R860" i="24"/>
  <c r="Q860" i="24"/>
  <c r="O860" i="24"/>
  <c r="R859" i="24"/>
  <c r="Q859" i="24"/>
  <c r="O859" i="24"/>
  <c r="R858" i="24"/>
  <c r="Q858" i="24"/>
  <c r="O858" i="24"/>
  <c r="R857" i="24"/>
  <c r="Q857" i="24"/>
  <c r="O857" i="24"/>
  <c r="R856" i="24"/>
  <c r="Q856" i="24"/>
  <c r="O856" i="24"/>
  <c r="R855" i="24"/>
  <c r="Q855" i="24"/>
  <c r="O855" i="24"/>
  <c r="R854" i="24"/>
  <c r="Q854" i="24"/>
  <c r="O854" i="24"/>
  <c r="R853" i="24"/>
  <c r="Q853" i="24"/>
  <c r="V853" i="24" s="1"/>
  <c r="O853" i="24"/>
  <c r="R852" i="24"/>
  <c r="Q852" i="24"/>
  <c r="O852" i="24"/>
  <c r="R851" i="24"/>
  <c r="Q851" i="24"/>
  <c r="O851" i="24"/>
  <c r="R850" i="24"/>
  <c r="Q850" i="24"/>
  <c r="O850" i="24"/>
  <c r="R849" i="24"/>
  <c r="Q849" i="24"/>
  <c r="V849" i="24" s="1"/>
  <c r="O849" i="24"/>
  <c r="R848" i="24"/>
  <c r="Q848" i="24"/>
  <c r="O848" i="24"/>
  <c r="R847" i="24"/>
  <c r="Q847" i="24"/>
  <c r="O847" i="24"/>
  <c r="R846" i="24"/>
  <c r="Q846" i="24"/>
  <c r="O846" i="24"/>
  <c r="R845" i="24"/>
  <c r="Q845" i="24"/>
  <c r="V845" i="24" s="1"/>
  <c r="O845" i="24"/>
  <c r="R844" i="24"/>
  <c r="Q844" i="24"/>
  <c r="O844" i="24"/>
  <c r="R843" i="24"/>
  <c r="Q843" i="24"/>
  <c r="O843" i="24"/>
  <c r="R842" i="24"/>
  <c r="Q842" i="24"/>
  <c r="O842" i="24"/>
  <c r="R841" i="24"/>
  <c r="Q841" i="24"/>
  <c r="V841" i="24" s="1"/>
  <c r="O841" i="24"/>
  <c r="R840" i="24"/>
  <c r="Q840" i="24"/>
  <c r="O840" i="24"/>
  <c r="R839" i="24"/>
  <c r="Q839" i="24"/>
  <c r="O839" i="24"/>
  <c r="R838" i="24"/>
  <c r="Q838" i="24"/>
  <c r="O838" i="24"/>
  <c r="R837" i="24"/>
  <c r="Q837" i="24"/>
  <c r="V837" i="24" s="1"/>
  <c r="O837" i="24"/>
  <c r="R836" i="24"/>
  <c r="Q836" i="24"/>
  <c r="O836" i="24"/>
  <c r="R835" i="24"/>
  <c r="Q835" i="24"/>
  <c r="O835" i="24"/>
  <c r="R834" i="24"/>
  <c r="Q834" i="24"/>
  <c r="O834" i="24"/>
  <c r="R833" i="24"/>
  <c r="Q833" i="24"/>
  <c r="V833" i="24" s="1"/>
  <c r="O833" i="24"/>
  <c r="R832" i="24"/>
  <c r="Q832" i="24"/>
  <c r="O832" i="24"/>
  <c r="R831" i="24"/>
  <c r="Q831" i="24"/>
  <c r="O831" i="24"/>
  <c r="R830" i="24"/>
  <c r="Q830" i="24"/>
  <c r="O830" i="24"/>
  <c r="R829" i="24"/>
  <c r="Q829" i="24"/>
  <c r="O829" i="24"/>
  <c r="R828" i="24"/>
  <c r="Q828" i="24"/>
  <c r="O828" i="24"/>
  <c r="R827" i="24"/>
  <c r="Q827" i="24"/>
  <c r="O827" i="24"/>
  <c r="R826" i="24"/>
  <c r="Q826" i="24"/>
  <c r="O826" i="24"/>
  <c r="R825" i="24"/>
  <c r="Q825" i="24"/>
  <c r="O825" i="24"/>
  <c r="R824" i="24"/>
  <c r="Q824" i="24"/>
  <c r="O824" i="24"/>
  <c r="R823" i="24"/>
  <c r="Q823" i="24"/>
  <c r="O823" i="24"/>
  <c r="R822" i="24"/>
  <c r="Q822" i="24"/>
  <c r="O822" i="24"/>
  <c r="R821" i="24"/>
  <c r="Q821" i="24"/>
  <c r="O821" i="24"/>
  <c r="R820" i="24"/>
  <c r="Q820" i="24"/>
  <c r="O820" i="24"/>
  <c r="R819" i="24"/>
  <c r="Q819" i="24"/>
  <c r="O819" i="24"/>
  <c r="R818" i="24"/>
  <c r="Q818" i="24"/>
  <c r="O818" i="24"/>
  <c r="R817" i="24"/>
  <c r="Q817" i="24"/>
  <c r="V817" i="24" s="1"/>
  <c r="O817" i="24"/>
  <c r="R816" i="24"/>
  <c r="Q816" i="24"/>
  <c r="O816" i="24"/>
  <c r="R815" i="24"/>
  <c r="Q815" i="24"/>
  <c r="O815" i="24"/>
  <c r="R814" i="24"/>
  <c r="Q814" i="24"/>
  <c r="O814" i="24"/>
  <c r="R813" i="24"/>
  <c r="Q813" i="24"/>
  <c r="V813" i="24" s="1"/>
  <c r="O813" i="24"/>
  <c r="R812" i="24"/>
  <c r="Q812" i="24"/>
  <c r="O812" i="24"/>
  <c r="R811" i="24"/>
  <c r="Q811" i="24"/>
  <c r="O811" i="24"/>
  <c r="R810" i="24"/>
  <c r="Q810" i="24"/>
  <c r="O810" i="24"/>
  <c r="R809" i="24"/>
  <c r="Q809" i="24"/>
  <c r="V809" i="24" s="1"/>
  <c r="O809" i="24"/>
  <c r="R808" i="24"/>
  <c r="Q808" i="24"/>
  <c r="O808" i="24"/>
  <c r="R807" i="24"/>
  <c r="Q807" i="24"/>
  <c r="O807" i="24"/>
  <c r="R806" i="24"/>
  <c r="Q806" i="24"/>
  <c r="O806" i="24"/>
  <c r="R805" i="24"/>
  <c r="Q805" i="24"/>
  <c r="V805" i="24" s="1"/>
  <c r="O805" i="24"/>
  <c r="R804" i="24"/>
  <c r="Q804" i="24"/>
  <c r="O804" i="24"/>
  <c r="R803" i="24"/>
  <c r="Q803" i="24"/>
  <c r="O803" i="24"/>
  <c r="R802" i="24"/>
  <c r="Q802" i="24"/>
  <c r="O802" i="24"/>
  <c r="R801" i="24"/>
  <c r="Q801" i="24"/>
  <c r="V801" i="24" s="1"/>
  <c r="O801" i="24"/>
  <c r="R800" i="24"/>
  <c r="Q800" i="24"/>
  <c r="O800" i="24"/>
  <c r="R799" i="24"/>
  <c r="Q799" i="24"/>
  <c r="O799" i="24"/>
  <c r="R798" i="24"/>
  <c r="Q798" i="24"/>
  <c r="O798" i="24"/>
  <c r="R797" i="24"/>
  <c r="Q797" i="24"/>
  <c r="V797" i="24" s="1"/>
  <c r="O797" i="24"/>
  <c r="R796" i="24"/>
  <c r="Q796" i="24"/>
  <c r="O796" i="24"/>
  <c r="R795" i="24"/>
  <c r="Q795" i="24"/>
  <c r="O795" i="24"/>
  <c r="R794" i="24"/>
  <c r="Q794" i="24"/>
  <c r="O794" i="24"/>
  <c r="R793" i="24"/>
  <c r="Q793" i="24"/>
  <c r="V793" i="24" s="1"/>
  <c r="O793" i="24"/>
  <c r="R792" i="24"/>
  <c r="Q792" i="24"/>
  <c r="O792" i="24"/>
  <c r="R791" i="24"/>
  <c r="Q791" i="24"/>
  <c r="O791" i="24"/>
  <c r="R790" i="24"/>
  <c r="Q790" i="24"/>
  <c r="O790" i="24"/>
  <c r="R789" i="24"/>
  <c r="Q789" i="24"/>
  <c r="V789" i="24" s="1"/>
  <c r="O789" i="24"/>
  <c r="R788" i="24"/>
  <c r="Q788" i="24"/>
  <c r="O788" i="24"/>
  <c r="R787" i="24"/>
  <c r="Q787" i="24"/>
  <c r="O787" i="24"/>
  <c r="R786" i="24"/>
  <c r="Q786" i="24"/>
  <c r="O786" i="24"/>
  <c r="R785" i="24"/>
  <c r="Q785" i="24"/>
  <c r="V785" i="24" s="1"/>
  <c r="O785" i="24"/>
  <c r="R784" i="24"/>
  <c r="Q784" i="24"/>
  <c r="O784" i="24"/>
  <c r="R783" i="24"/>
  <c r="Q783" i="24"/>
  <c r="O783" i="24"/>
  <c r="R782" i="24"/>
  <c r="Q782" i="24"/>
  <c r="O782" i="24"/>
  <c r="R781" i="24"/>
  <c r="Q781" i="24"/>
  <c r="V781" i="24" s="1"/>
  <c r="O781" i="24"/>
  <c r="R780" i="24"/>
  <c r="Q780" i="24"/>
  <c r="O780" i="24"/>
  <c r="R779" i="24"/>
  <c r="Q779" i="24"/>
  <c r="O779" i="24"/>
  <c r="R778" i="24"/>
  <c r="Q778" i="24"/>
  <c r="O778" i="24"/>
  <c r="R777" i="24"/>
  <c r="Q777" i="24"/>
  <c r="V777" i="24" s="1"/>
  <c r="O777" i="24"/>
  <c r="R776" i="24"/>
  <c r="Q776" i="24"/>
  <c r="O776" i="24"/>
  <c r="R775" i="24"/>
  <c r="Q775" i="24"/>
  <c r="O775" i="24"/>
  <c r="R774" i="24"/>
  <c r="Q774" i="24"/>
  <c r="O774" i="24"/>
  <c r="R773" i="24"/>
  <c r="Q773" i="24"/>
  <c r="V773" i="24" s="1"/>
  <c r="O773" i="24"/>
  <c r="R772" i="24"/>
  <c r="Q772" i="24"/>
  <c r="O772" i="24"/>
  <c r="R771" i="24"/>
  <c r="Q771" i="24"/>
  <c r="O771" i="24"/>
  <c r="R770" i="24"/>
  <c r="Q770" i="24"/>
  <c r="O770" i="24"/>
  <c r="R769" i="24"/>
  <c r="Q769" i="24"/>
  <c r="O769" i="24"/>
  <c r="R768" i="24"/>
  <c r="Q768" i="24"/>
  <c r="O768" i="24"/>
  <c r="R767" i="24"/>
  <c r="Q767" i="24"/>
  <c r="O767" i="24"/>
  <c r="R766" i="24"/>
  <c r="Q766" i="24"/>
  <c r="O766" i="24"/>
  <c r="R765" i="24"/>
  <c r="Q765" i="24"/>
  <c r="O765" i="24"/>
  <c r="R764" i="24"/>
  <c r="Q764" i="24"/>
  <c r="O764" i="24"/>
  <c r="R763" i="24"/>
  <c r="Q763" i="24"/>
  <c r="O763" i="24"/>
  <c r="R762" i="24"/>
  <c r="Q762" i="24"/>
  <c r="O762" i="24"/>
  <c r="R761" i="24"/>
  <c r="Q761" i="24"/>
  <c r="O761" i="24"/>
  <c r="R760" i="24"/>
  <c r="Q760" i="24"/>
  <c r="O760" i="24"/>
  <c r="R759" i="24"/>
  <c r="Q759" i="24"/>
  <c r="O759" i="24"/>
  <c r="R758" i="24"/>
  <c r="Q758" i="24"/>
  <c r="O758" i="24"/>
  <c r="R757" i="24"/>
  <c r="Q757" i="24"/>
  <c r="V757" i="24" s="1"/>
  <c r="O757" i="24"/>
  <c r="R756" i="24"/>
  <c r="Q756" i="24"/>
  <c r="O756" i="24"/>
  <c r="R755" i="24"/>
  <c r="Q755" i="24"/>
  <c r="O755" i="24"/>
  <c r="R754" i="24"/>
  <c r="Q754" i="24"/>
  <c r="O754" i="24"/>
  <c r="R753" i="24"/>
  <c r="Q753" i="24"/>
  <c r="V753" i="24" s="1"/>
  <c r="O753" i="24"/>
  <c r="R752" i="24"/>
  <c r="Q752" i="24"/>
  <c r="O752" i="24"/>
  <c r="R751" i="24"/>
  <c r="Q751" i="24"/>
  <c r="O751" i="24"/>
  <c r="R750" i="24"/>
  <c r="Q750" i="24"/>
  <c r="O750" i="24"/>
  <c r="R749" i="24"/>
  <c r="Q749" i="24"/>
  <c r="V749" i="24" s="1"/>
  <c r="O749" i="24"/>
  <c r="R748" i="24"/>
  <c r="Q748" i="24"/>
  <c r="O748" i="24"/>
  <c r="R747" i="24"/>
  <c r="Q747" i="24"/>
  <c r="O747" i="24"/>
  <c r="R746" i="24"/>
  <c r="Q746" i="24"/>
  <c r="O746" i="24"/>
  <c r="R745" i="24"/>
  <c r="Q745" i="24"/>
  <c r="V745" i="24" s="1"/>
  <c r="O745" i="24"/>
  <c r="R744" i="24"/>
  <c r="Q744" i="24"/>
  <c r="O744" i="24"/>
  <c r="R743" i="24"/>
  <c r="Q743" i="24"/>
  <c r="O743" i="24"/>
  <c r="R742" i="24"/>
  <c r="Q742" i="24"/>
  <c r="O742" i="24"/>
  <c r="R741" i="24"/>
  <c r="Q741" i="24"/>
  <c r="V741" i="24" s="1"/>
  <c r="O741" i="24"/>
  <c r="R740" i="24"/>
  <c r="Q740" i="24"/>
  <c r="O740" i="24"/>
  <c r="R739" i="24"/>
  <c r="Q739" i="24"/>
  <c r="O739" i="24"/>
  <c r="R738" i="24"/>
  <c r="Q738" i="24"/>
  <c r="O738" i="24"/>
  <c r="R737" i="24"/>
  <c r="Q737" i="24"/>
  <c r="O737" i="24"/>
  <c r="R736" i="24"/>
  <c r="Q736" i="24"/>
  <c r="O736" i="24"/>
  <c r="R735" i="24"/>
  <c r="Q735" i="24"/>
  <c r="O735" i="24"/>
  <c r="R734" i="24"/>
  <c r="Q734" i="24"/>
  <c r="O734" i="24"/>
  <c r="R733" i="24"/>
  <c r="Q733" i="24"/>
  <c r="V733" i="24" s="1"/>
  <c r="O733" i="24"/>
  <c r="R732" i="24"/>
  <c r="Q732" i="24"/>
  <c r="O732" i="24"/>
  <c r="R731" i="24"/>
  <c r="Q731" i="24"/>
  <c r="O731" i="24"/>
  <c r="R730" i="24"/>
  <c r="Q730" i="24"/>
  <c r="O730" i="24"/>
  <c r="R729" i="24"/>
  <c r="Q729" i="24"/>
  <c r="V729" i="24" s="1"/>
  <c r="O729" i="24"/>
  <c r="R728" i="24"/>
  <c r="Q728" i="24"/>
  <c r="O728" i="24"/>
  <c r="R727" i="24"/>
  <c r="Q727" i="24"/>
  <c r="O727" i="24"/>
  <c r="R726" i="24"/>
  <c r="Q726" i="24"/>
  <c r="O726" i="24"/>
  <c r="R725" i="24"/>
  <c r="Q725" i="24"/>
  <c r="O725" i="24"/>
  <c r="R724" i="24"/>
  <c r="Q724" i="24"/>
  <c r="O724" i="24"/>
  <c r="R723" i="24"/>
  <c r="Q723" i="24"/>
  <c r="O723" i="24"/>
  <c r="R722" i="24"/>
  <c r="Q722" i="24"/>
  <c r="O722" i="24"/>
  <c r="R721" i="24"/>
  <c r="Q721" i="24"/>
  <c r="O721" i="24"/>
  <c r="R720" i="24"/>
  <c r="Q720" i="24"/>
  <c r="O720" i="24"/>
  <c r="R719" i="24"/>
  <c r="Q719" i="24"/>
  <c r="O719" i="24"/>
  <c r="R718" i="24"/>
  <c r="Q718" i="24"/>
  <c r="O718" i="24"/>
  <c r="R717" i="24"/>
  <c r="Q717" i="24"/>
  <c r="O717" i="24"/>
  <c r="R716" i="24"/>
  <c r="Q716" i="24"/>
  <c r="O716" i="24"/>
  <c r="R715" i="24"/>
  <c r="Q715" i="24"/>
  <c r="O715" i="24"/>
  <c r="R714" i="24"/>
  <c r="Q714" i="24"/>
  <c r="O714" i="24"/>
  <c r="R713" i="24"/>
  <c r="Q713" i="24"/>
  <c r="O713" i="24"/>
  <c r="R712" i="24"/>
  <c r="Q712" i="24"/>
  <c r="O712" i="24"/>
  <c r="R711" i="24"/>
  <c r="Q711" i="24"/>
  <c r="O711" i="24"/>
  <c r="R710" i="24"/>
  <c r="Q710" i="24"/>
  <c r="O710" i="24"/>
  <c r="R709" i="24"/>
  <c r="Q709" i="24"/>
  <c r="V709" i="24" s="1"/>
  <c r="O709" i="24"/>
  <c r="R708" i="24"/>
  <c r="Q708" i="24"/>
  <c r="O708" i="24"/>
  <c r="R707" i="24"/>
  <c r="Q707" i="24"/>
  <c r="O707" i="24"/>
  <c r="R706" i="24"/>
  <c r="Q706" i="24"/>
  <c r="O706" i="24"/>
  <c r="R705" i="24"/>
  <c r="Q705" i="24"/>
  <c r="V705" i="24" s="1"/>
  <c r="O705" i="24"/>
  <c r="R704" i="24"/>
  <c r="Q704" i="24"/>
  <c r="O704" i="24"/>
  <c r="R703" i="24"/>
  <c r="Q703" i="24"/>
  <c r="O703" i="24"/>
  <c r="R702" i="24"/>
  <c r="Q702" i="24"/>
  <c r="O702" i="24"/>
  <c r="R701" i="24"/>
  <c r="Q701" i="24"/>
  <c r="V701" i="24" s="1"/>
  <c r="O701" i="24"/>
  <c r="R700" i="24"/>
  <c r="Q700" i="24"/>
  <c r="O700" i="24"/>
  <c r="R699" i="24"/>
  <c r="Q699" i="24"/>
  <c r="O699" i="24"/>
  <c r="R698" i="24"/>
  <c r="Q698" i="24"/>
  <c r="O698" i="24"/>
  <c r="R697" i="24"/>
  <c r="Q697" i="24"/>
  <c r="V697" i="24" s="1"/>
  <c r="O697" i="24"/>
  <c r="R696" i="24"/>
  <c r="Q696" i="24"/>
  <c r="O696" i="24"/>
  <c r="R695" i="24"/>
  <c r="Q695" i="24"/>
  <c r="O695" i="24"/>
  <c r="R694" i="24"/>
  <c r="Q694" i="24"/>
  <c r="O694" i="24"/>
  <c r="R693" i="24"/>
  <c r="Q693" i="24"/>
  <c r="V693" i="24" s="1"/>
  <c r="O693" i="24"/>
  <c r="R692" i="24"/>
  <c r="Q692" i="24"/>
  <c r="O692" i="24"/>
  <c r="R691" i="24"/>
  <c r="Q691" i="24"/>
  <c r="O691" i="24"/>
  <c r="R690" i="24"/>
  <c r="Q690" i="24"/>
  <c r="O690" i="24"/>
  <c r="R689" i="24"/>
  <c r="Q689" i="24"/>
  <c r="V689" i="24" s="1"/>
  <c r="O689" i="24"/>
  <c r="R688" i="24"/>
  <c r="Q688" i="24"/>
  <c r="O688" i="24"/>
  <c r="R687" i="24"/>
  <c r="Q687" i="24"/>
  <c r="O687" i="24"/>
  <c r="R686" i="24"/>
  <c r="Q686" i="24"/>
  <c r="O686" i="24"/>
  <c r="R685" i="24"/>
  <c r="Q685" i="24"/>
  <c r="V685" i="24" s="1"/>
  <c r="O685" i="24"/>
  <c r="R684" i="24"/>
  <c r="Q684" i="24"/>
  <c r="O684" i="24"/>
  <c r="R683" i="24"/>
  <c r="Q683" i="24"/>
  <c r="O683" i="24"/>
  <c r="R682" i="24"/>
  <c r="Q682" i="24"/>
  <c r="O682" i="24"/>
  <c r="R681" i="24"/>
  <c r="Q681" i="24"/>
  <c r="V681" i="24" s="1"/>
  <c r="O681" i="24"/>
  <c r="R680" i="24"/>
  <c r="Q680" i="24"/>
  <c r="O680" i="24"/>
  <c r="R679" i="24"/>
  <c r="Q679" i="24"/>
  <c r="O679" i="24"/>
  <c r="R678" i="24"/>
  <c r="Q678" i="24"/>
  <c r="O678" i="24"/>
  <c r="R677" i="24"/>
  <c r="Q677" i="24"/>
  <c r="V677" i="24" s="1"/>
  <c r="O677" i="24"/>
  <c r="R676" i="24"/>
  <c r="Q676" i="24"/>
  <c r="O676" i="24"/>
  <c r="R675" i="24"/>
  <c r="Q675" i="24"/>
  <c r="O675" i="24"/>
  <c r="R674" i="24"/>
  <c r="Q674" i="24"/>
  <c r="O674" i="24"/>
  <c r="R673" i="24"/>
  <c r="Q673" i="24"/>
  <c r="O673" i="24"/>
  <c r="R672" i="24"/>
  <c r="Q672" i="24"/>
  <c r="O672" i="24"/>
  <c r="R671" i="24"/>
  <c r="Q671" i="24"/>
  <c r="O671" i="24"/>
  <c r="R670" i="24"/>
  <c r="Q670" i="24"/>
  <c r="O670" i="24"/>
  <c r="R669" i="24"/>
  <c r="Q669" i="24"/>
  <c r="O669" i="24"/>
  <c r="R668" i="24"/>
  <c r="Q668" i="24"/>
  <c r="O668" i="24"/>
  <c r="R667" i="24"/>
  <c r="Q667" i="24"/>
  <c r="O667" i="24"/>
  <c r="R666" i="24"/>
  <c r="Q666" i="24"/>
  <c r="O666" i="24"/>
  <c r="R665" i="24"/>
  <c r="Q665" i="24"/>
  <c r="O665" i="24"/>
  <c r="R664" i="24"/>
  <c r="Q664" i="24"/>
  <c r="O664" i="24"/>
  <c r="R663" i="24"/>
  <c r="Q663" i="24"/>
  <c r="O663" i="24"/>
  <c r="R662" i="24"/>
  <c r="Q662" i="24"/>
  <c r="O662" i="24"/>
  <c r="R661" i="24"/>
  <c r="Q661" i="24"/>
  <c r="V661" i="24" s="1"/>
  <c r="O661" i="24"/>
  <c r="R660" i="24"/>
  <c r="Q660" i="24"/>
  <c r="O660" i="24"/>
  <c r="R659" i="24"/>
  <c r="Q659" i="24"/>
  <c r="O659" i="24"/>
  <c r="R658" i="24"/>
  <c r="Q658" i="24"/>
  <c r="O658" i="24"/>
  <c r="R657" i="24"/>
  <c r="Q657" i="24"/>
  <c r="V657" i="24" s="1"/>
  <c r="O657" i="24"/>
  <c r="R656" i="24"/>
  <c r="Q656" i="24"/>
  <c r="O656" i="24"/>
  <c r="R655" i="24"/>
  <c r="Q655" i="24"/>
  <c r="O655" i="24"/>
  <c r="R654" i="24"/>
  <c r="Q654" i="24"/>
  <c r="O654" i="24"/>
  <c r="R653" i="24"/>
  <c r="Q653" i="24"/>
  <c r="V653" i="24" s="1"/>
  <c r="O653" i="24"/>
  <c r="R652" i="24"/>
  <c r="Q652" i="24"/>
  <c r="O652" i="24"/>
  <c r="R651" i="24"/>
  <c r="Q651" i="24"/>
  <c r="O651" i="24"/>
  <c r="R650" i="24"/>
  <c r="Q650" i="24"/>
  <c r="O650" i="24"/>
  <c r="R649" i="24"/>
  <c r="Q649" i="24"/>
  <c r="O649" i="24"/>
  <c r="R648" i="24"/>
  <c r="Q648" i="24"/>
  <c r="O648" i="24"/>
  <c r="R647" i="24"/>
  <c r="Q647" i="24"/>
  <c r="O647" i="24"/>
  <c r="R646" i="24"/>
  <c r="Q646" i="24"/>
  <c r="O646" i="24"/>
  <c r="R645" i="24"/>
  <c r="Q645" i="24"/>
  <c r="O645" i="24"/>
  <c r="R644" i="24"/>
  <c r="Q644" i="24"/>
  <c r="O644" i="24"/>
  <c r="R643" i="24"/>
  <c r="Q643" i="24"/>
  <c r="O643" i="24"/>
  <c r="R642" i="24"/>
  <c r="Q642" i="24"/>
  <c r="O642" i="24"/>
  <c r="R641" i="24"/>
  <c r="Q641" i="24"/>
  <c r="O641" i="24"/>
  <c r="R640" i="24"/>
  <c r="Q640" i="24"/>
  <c r="O640" i="24"/>
  <c r="R639" i="24"/>
  <c r="Q639" i="24"/>
  <c r="O639" i="24"/>
  <c r="R638" i="24"/>
  <c r="Q638" i="24"/>
  <c r="O638" i="24"/>
  <c r="R637" i="24"/>
  <c r="Q637" i="24"/>
  <c r="V637" i="24" s="1"/>
  <c r="O637" i="24"/>
  <c r="R636" i="24"/>
  <c r="Q636" i="24"/>
  <c r="O636" i="24"/>
  <c r="R635" i="24"/>
  <c r="Q635" i="24"/>
  <c r="O635" i="24"/>
  <c r="R634" i="24"/>
  <c r="Q634" i="24"/>
  <c r="O634" i="24"/>
  <c r="R633" i="24"/>
  <c r="Q633" i="24"/>
  <c r="V633" i="24" s="1"/>
  <c r="O633" i="24"/>
  <c r="R632" i="24"/>
  <c r="Q632" i="24"/>
  <c r="O632" i="24"/>
  <c r="R631" i="24"/>
  <c r="Q631" i="24"/>
  <c r="O631" i="24"/>
  <c r="R630" i="24"/>
  <c r="Q630" i="24"/>
  <c r="O630" i="24"/>
  <c r="R629" i="24"/>
  <c r="Q629" i="24"/>
  <c r="V629" i="24" s="1"/>
  <c r="O629" i="24"/>
  <c r="R628" i="24"/>
  <c r="Q628" i="24"/>
  <c r="O628" i="24"/>
  <c r="R627" i="24"/>
  <c r="Q627" i="24"/>
  <c r="O627" i="24"/>
  <c r="R626" i="24"/>
  <c r="Q626" i="24"/>
  <c r="O626" i="24"/>
  <c r="R625" i="24"/>
  <c r="Q625" i="24"/>
  <c r="V625" i="24" s="1"/>
  <c r="O625" i="24"/>
  <c r="R624" i="24"/>
  <c r="Q624" i="24"/>
  <c r="O624" i="24"/>
  <c r="R623" i="24"/>
  <c r="Q623" i="24"/>
  <c r="O623" i="24"/>
  <c r="R622" i="24"/>
  <c r="Q622" i="24"/>
  <c r="O622" i="24"/>
  <c r="R621" i="24"/>
  <c r="Q621" i="24"/>
  <c r="V621" i="24" s="1"/>
  <c r="O621" i="24"/>
  <c r="R620" i="24"/>
  <c r="Q620" i="24"/>
  <c r="O620" i="24"/>
  <c r="R619" i="24"/>
  <c r="Q619" i="24"/>
  <c r="O619" i="24"/>
  <c r="R618" i="24"/>
  <c r="Q618" i="24"/>
  <c r="O618" i="24"/>
  <c r="R617" i="24"/>
  <c r="Q617" i="24"/>
  <c r="O617" i="24"/>
  <c r="R616" i="24"/>
  <c r="Q616" i="24"/>
  <c r="O616" i="24"/>
  <c r="R615" i="24"/>
  <c r="Q615" i="24"/>
  <c r="O615" i="24"/>
  <c r="R614" i="24"/>
  <c r="Q614" i="24"/>
  <c r="O614" i="24"/>
  <c r="R613" i="24"/>
  <c r="Q613" i="24"/>
  <c r="V613" i="24" s="1"/>
  <c r="O613" i="24"/>
  <c r="R612" i="24"/>
  <c r="Q612" i="24"/>
  <c r="O612" i="24"/>
  <c r="R611" i="24"/>
  <c r="Q611" i="24"/>
  <c r="O611" i="24"/>
  <c r="R610" i="24"/>
  <c r="Q610" i="24"/>
  <c r="O610" i="24"/>
  <c r="R609" i="24"/>
  <c r="Q609" i="24"/>
  <c r="V609" i="24" s="1"/>
  <c r="O609" i="24"/>
  <c r="R608" i="24"/>
  <c r="Q608" i="24"/>
  <c r="O608" i="24"/>
  <c r="R607" i="24"/>
  <c r="Q607" i="24"/>
  <c r="O607" i="24"/>
  <c r="R606" i="24"/>
  <c r="Q606" i="24"/>
  <c r="O606" i="24"/>
  <c r="R605" i="24"/>
  <c r="Q605" i="24"/>
  <c r="O605" i="24"/>
  <c r="R604" i="24"/>
  <c r="Q604" i="24"/>
  <c r="O604" i="24"/>
  <c r="R603" i="24"/>
  <c r="Q603" i="24"/>
  <c r="O603" i="24"/>
  <c r="R602" i="24"/>
  <c r="Q602" i="24"/>
  <c r="O602" i="24"/>
  <c r="R601" i="24"/>
  <c r="Q601" i="24"/>
  <c r="V601" i="24" s="1"/>
  <c r="O601" i="24"/>
  <c r="R600" i="24"/>
  <c r="Q600" i="24"/>
  <c r="O600" i="24"/>
  <c r="R599" i="24"/>
  <c r="Q599" i="24"/>
  <c r="O599" i="24"/>
  <c r="R598" i="24"/>
  <c r="Q598" i="24"/>
  <c r="O598" i="24"/>
  <c r="R597" i="24"/>
  <c r="Q597" i="24"/>
  <c r="V597" i="24" s="1"/>
  <c r="O597" i="24"/>
  <c r="R596" i="24"/>
  <c r="Q596" i="24"/>
  <c r="O596" i="24"/>
  <c r="R595" i="24"/>
  <c r="Q595" i="24"/>
  <c r="O595" i="24"/>
  <c r="R594" i="24"/>
  <c r="Q594" i="24"/>
  <c r="O594" i="24"/>
  <c r="R593" i="24"/>
  <c r="Q593" i="24"/>
  <c r="O593" i="24"/>
  <c r="R592" i="24"/>
  <c r="Q592" i="24"/>
  <c r="O592" i="24"/>
  <c r="R591" i="24"/>
  <c r="Q591" i="24"/>
  <c r="O591" i="24"/>
  <c r="R590" i="24"/>
  <c r="Q590" i="24"/>
  <c r="O590" i="24"/>
  <c r="R589" i="24"/>
  <c r="Q589" i="24"/>
  <c r="V589" i="24" s="1"/>
  <c r="O589" i="24"/>
  <c r="R588" i="24"/>
  <c r="Q588" i="24"/>
  <c r="O588" i="24"/>
  <c r="R587" i="24"/>
  <c r="Q587" i="24"/>
  <c r="O587" i="24"/>
  <c r="R586" i="24"/>
  <c r="Q586" i="24"/>
  <c r="O586" i="24"/>
  <c r="R585" i="24"/>
  <c r="Q585" i="24"/>
  <c r="V585" i="24" s="1"/>
  <c r="O585" i="24"/>
  <c r="R584" i="24"/>
  <c r="Q584" i="24"/>
  <c r="O584" i="24"/>
  <c r="R583" i="24"/>
  <c r="Q583" i="24"/>
  <c r="O583" i="24"/>
  <c r="R582" i="24"/>
  <c r="Q582" i="24"/>
  <c r="O582" i="24"/>
  <c r="R581" i="24"/>
  <c r="Q581" i="24"/>
  <c r="O581" i="24"/>
  <c r="R580" i="24"/>
  <c r="Q580" i="24"/>
  <c r="O580" i="24"/>
  <c r="R579" i="24"/>
  <c r="Q579" i="24"/>
  <c r="O579" i="24"/>
  <c r="R578" i="24"/>
  <c r="Q578" i="24"/>
  <c r="O578" i="24"/>
  <c r="R577" i="24"/>
  <c r="Q577" i="24"/>
  <c r="O577" i="24"/>
  <c r="R576" i="24"/>
  <c r="Q576" i="24"/>
  <c r="O576" i="24"/>
  <c r="R575" i="24"/>
  <c r="Q575" i="24"/>
  <c r="O575" i="24"/>
  <c r="R574" i="24"/>
  <c r="Q574" i="24"/>
  <c r="O574" i="24"/>
  <c r="R573" i="24"/>
  <c r="Q573" i="24"/>
  <c r="O573" i="24"/>
  <c r="R572" i="24"/>
  <c r="Q572" i="24"/>
  <c r="O572" i="24"/>
  <c r="R571" i="24"/>
  <c r="Q571" i="24"/>
  <c r="O571" i="24"/>
  <c r="R570" i="24"/>
  <c r="Q570" i="24"/>
  <c r="O570" i="24"/>
  <c r="R569" i="24"/>
  <c r="Q569" i="24"/>
  <c r="O569" i="24"/>
  <c r="R568" i="24"/>
  <c r="Q568" i="24"/>
  <c r="O568" i="24"/>
  <c r="R567" i="24"/>
  <c r="Q567" i="24"/>
  <c r="O567" i="24"/>
  <c r="R566" i="24"/>
  <c r="Q566" i="24"/>
  <c r="O566" i="24"/>
  <c r="R565" i="24"/>
  <c r="Q565" i="24"/>
  <c r="V565" i="24" s="1"/>
  <c r="O565" i="24"/>
  <c r="R564" i="24"/>
  <c r="Q564" i="24"/>
  <c r="O564" i="24"/>
  <c r="R563" i="24"/>
  <c r="Q563" i="24"/>
  <c r="O563" i="24"/>
  <c r="R562" i="24"/>
  <c r="Q562" i="24"/>
  <c r="O562" i="24"/>
  <c r="R561" i="24"/>
  <c r="Q561" i="24"/>
  <c r="V561" i="24" s="1"/>
  <c r="O561" i="24"/>
  <c r="R560" i="24"/>
  <c r="Q560" i="24"/>
  <c r="O560" i="24"/>
  <c r="R559" i="24"/>
  <c r="Q559" i="24"/>
  <c r="O559" i="24"/>
  <c r="R558" i="24"/>
  <c r="Q558" i="24"/>
  <c r="O558" i="24"/>
  <c r="R557" i="24"/>
  <c r="Q557" i="24"/>
  <c r="V557" i="24" s="1"/>
  <c r="O557" i="24"/>
  <c r="R556" i="24"/>
  <c r="Q556" i="24"/>
  <c r="O556" i="24"/>
  <c r="R555" i="24"/>
  <c r="Q555" i="24"/>
  <c r="R554" i="24"/>
  <c r="Q554" i="24"/>
  <c r="R553" i="24"/>
  <c r="Q553" i="24"/>
  <c r="R552" i="24"/>
  <c r="Q552" i="24"/>
  <c r="R551" i="24"/>
  <c r="Q551" i="24"/>
  <c r="R550" i="24"/>
  <c r="Q550" i="24"/>
  <c r="R549" i="24"/>
  <c r="Q549" i="24"/>
  <c r="R548" i="24"/>
  <c r="Q548" i="24"/>
  <c r="R547" i="24"/>
  <c r="Q547" i="24"/>
  <c r="R546" i="24"/>
  <c r="Q546" i="24"/>
  <c r="R545" i="24"/>
  <c r="Q545" i="24"/>
  <c r="R544" i="24"/>
  <c r="Q544" i="24"/>
  <c r="R543" i="24"/>
  <c r="Q543" i="24"/>
  <c r="O543" i="24"/>
  <c r="R542" i="24"/>
  <c r="Q542" i="24"/>
  <c r="O542" i="24"/>
  <c r="R541" i="24"/>
  <c r="Q541" i="24"/>
  <c r="V541" i="24" s="1"/>
  <c r="O541" i="24"/>
  <c r="R540" i="24"/>
  <c r="Q540" i="24"/>
  <c r="O540" i="24"/>
  <c r="R539" i="24"/>
  <c r="Q539" i="24"/>
  <c r="O539" i="24"/>
  <c r="R538" i="24"/>
  <c r="Q538" i="24"/>
  <c r="O538" i="24"/>
  <c r="R537" i="24"/>
  <c r="Q537" i="24"/>
  <c r="V537" i="24" s="1"/>
  <c r="O537" i="24"/>
  <c r="R536" i="24"/>
  <c r="Q536" i="24"/>
  <c r="O536" i="24"/>
  <c r="R535" i="24"/>
  <c r="Q535" i="24"/>
  <c r="O535" i="24"/>
  <c r="R534" i="24"/>
  <c r="Q534" i="24"/>
  <c r="O534" i="24"/>
  <c r="R533" i="24"/>
  <c r="Q533" i="24"/>
  <c r="O533" i="24"/>
  <c r="R532" i="24"/>
  <c r="Q532" i="24"/>
  <c r="O532" i="24"/>
  <c r="R531" i="24"/>
  <c r="Q531" i="24"/>
  <c r="O531" i="24"/>
  <c r="R530" i="24"/>
  <c r="Q530" i="24"/>
  <c r="O530" i="24"/>
  <c r="R529" i="24"/>
  <c r="Q529" i="24"/>
  <c r="O529" i="24"/>
  <c r="R528" i="24"/>
  <c r="Q528" i="24"/>
  <c r="O528" i="24"/>
  <c r="R527" i="24"/>
  <c r="Q527" i="24"/>
  <c r="O527" i="24"/>
  <c r="R526" i="24"/>
  <c r="Q526" i="24"/>
  <c r="O526" i="24"/>
  <c r="R525" i="24"/>
  <c r="Q525" i="24"/>
  <c r="O525" i="24"/>
  <c r="R524" i="24"/>
  <c r="Q524" i="24"/>
  <c r="O524" i="24"/>
  <c r="R523" i="24"/>
  <c r="Q523" i="24"/>
  <c r="O523" i="24"/>
  <c r="R522" i="24"/>
  <c r="Q522" i="24"/>
  <c r="O522" i="24"/>
  <c r="R521" i="24"/>
  <c r="Q521" i="24"/>
  <c r="O521" i="24"/>
  <c r="R520" i="24"/>
  <c r="Q520" i="24"/>
  <c r="O520" i="24"/>
  <c r="R519" i="24"/>
  <c r="Q519" i="24"/>
  <c r="O519" i="24"/>
  <c r="R518" i="24"/>
  <c r="Q518" i="24"/>
  <c r="O518" i="24"/>
  <c r="R517" i="24"/>
  <c r="Q517" i="24"/>
  <c r="V517" i="24" s="1"/>
  <c r="O517" i="24"/>
  <c r="R516" i="24"/>
  <c r="Q516" i="24"/>
  <c r="O516" i="24"/>
  <c r="R515" i="24"/>
  <c r="Q515" i="24"/>
  <c r="O515" i="24"/>
  <c r="R514" i="24"/>
  <c r="Q514" i="24"/>
  <c r="O514" i="24"/>
  <c r="R513" i="24"/>
  <c r="Q513" i="24"/>
  <c r="V513" i="24" s="1"/>
  <c r="O513" i="24"/>
  <c r="R512" i="24"/>
  <c r="Q512" i="24"/>
  <c r="O512" i="24"/>
  <c r="R511" i="24"/>
  <c r="Q511" i="24"/>
  <c r="O511" i="24"/>
  <c r="R510" i="24"/>
  <c r="Q510" i="24"/>
  <c r="O510" i="24"/>
  <c r="R509" i="24"/>
  <c r="Q509" i="24"/>
  <c r="O509" i="24"/>
  <c r="R508" i="24"/>
  <c r="Q508" i="24"/>
  <c r="O508" i="24"/>
  <c r="R507" i="24"/>
  <c r="Q507" i="24"/>
  <c r="O507" i="24"/>
  <c r="R506" i="24"/>
  <c r="Q506" i="24"/>
  <c r="O506" i="24"/>
  <c r="R505" i="24"/>
  <c r="Q505" i="24"/>
  <c r="V505" i="24" s="1"/>
  <c r="O505" i="24"/>
  <c r="R504" i="24"/>
  <c r="Q504" i="24"/>
  <c r="O504" i="24"/>
  <c r="R503" i="24"/>
  <c r="Q503" i="24"/>
  <c r="O503" i="24"/>
  <c r="R502" i="24"/>
  <c r="Q502" i="24"/>
  <c r="O502" i="24"/>
  <c r="R501" i="24"/>
  <c r="Q501" i="24"/>
  <c r="V501" i="24" s="1"/>
  <c r="O501" i="24"/>
  <c r="R500" i="24"/>
  <c r="Q500" i="24"/>
  <c r="O500" i="24"/>
  <c r="R499" i="24"/>
  <c r="Q499" i="24"/>
  <c r="O499" i="24"/>
  <c r="R498" i="24"/>
  <c r="Q498" i="24"/>
  <c r="O498" i="24"/>
  <c r="R497" i="24"/>
  <c r="Q497" i="24"/>
  <c r="O497" i="24"/>
  <c r="R496" i="24"/>
  <c r="Q496" i="24"/>
  <c r="O496" i="24"/>
  <c r="R495" i="24"/>
  <c r="Q495" i="24"/>
  <c r="O495" i="24"/>
  <c r="R494" i="24"/>
  <c r="Q494" i="24"/>
  <c r="O494" i="24"/>
  <c r="R493" i="24"/>
  <c r="Q493" i="24"/>
  <c r="O493" i="24"/>
  <c r="R492" i="24"/>
  <c r="Q492" i="24"/>
  <c r="O492" i="24"/>
  <c r="R491" i="24"/>
  <c r="Q491" i="24"/>
  <c r="O491" i="24"/>
  <c r="R490" i="24"/>
  <c r="Q490" i="24"/>
  <c r="O490" i="24"/>
  <c r="R489" i="24"/>
  <c r="Q489" i="24"/>
  <c r="O489" i="24"/>
  <c r="R488" i="24"/>
  <c r="Q488" i="24"/>
  <c r="O488" i="24"/>
  <c r="R487" i="24"/>
  <c r="Q487" i="24"/>
  <c r="O487" i="24"/>
  <c r="R486" i="24"/>
  <c r="Q486" i="24"/>
  <c r="O486" i="24"/>
  <c r="R485" i="24"/>
  <c r="Q485" i="24"/>
  <c r="O485" i="24"/>
  <c r="R484" i="24"/>
  <c r="Q484" i="24"/>
  <c r="O484" i="24"/>
  <c r="R483" i="24"/>
  <c r="Q483" i="24"/>
  <c r="O483" i="24"/>
  <c r="R482" i="24"/>
  <c r="Q482" i="24"/>
  <c r="O482" i="24"/>
  <c r="R481" i="24"/>
  <c r="Q481" i="24"/>
  <c r="V481" i="24" s="1"/>
  <c r="O481" i="24"/>
  <c r="R480" i="24"/>
  <c r="Q480" i="24"/>
  <c r="O480" i="24"/>
  <c r="R479" i="24"/>
  <c r="Q479" i="24"/>
  <c r="O479" i="24"/>
  <c r="R478" i="24"/>
  <c r="Q478" i="24"/>
  <c r="O478" i="24"/>
  <c r="R477" i="24"/>
  <c r="Q477" i="24"/>
  <c r="V477" i="24" s="1"/>
  <c r="O477" i="24"/>
  <c r="R476" i="24"/>
  <c r="Q476" i="24"/>
  <c r="O476" i="24"/>
  <c r="R475" i="24"/>
  <c r="Q475" i="24"/>
  <c r="O475" i="24"/>
  <c r="R474" i="24"/>
  <c r="Q474" i="24"/>
  <c r="O474" i="24"/>
  <c r="R473" i="24"/>
  <c r="Q473" i="24"/>
  <c r="V473" i="24" s="1"/>
  <c r="O473" i="24"/>
  <c r="R472" i="24"/>
  <c r="Q472" i="24"/>
  <c r="O472" i="24"/>
  <c r="R471" i="24"/>
  <c r="Q471" i="24"/>
  <c r="O471" i="24"/>
  <c r="R470" i="24"/>
  <c r="Q470" i="24"/>
  <c r="O470" i="24"/>
  <c r="R469" i="24"/>
  <c r="Q469" i="24"/>
  <c r="V469" i="24" s="1"/>
  <c r="O469" i="24"/>
  <c r="R468" i="24"/>
  <c r="Q468" i="24"/>
  <c r="O468" i="24"/>
  <c r="R467" i="24"/>
  <c r="Q467" i="24"/>
  <c r="O467" i="24"/>
  <c r="R466" i="24"/>
  <c r="Q466" i="24"/>
  <c r="O466" i="24"/>
  <c r="R465" i="24"/>
  <c r="Q465" i="24"/>
  <c r="V465" i="24" s="1"/>
  <c r="O465" i="24"/>
  <c r="R464" i="24"/>
  <c r="Q464" i="24"/>
  <c r="O464" i="24"/>
  <c r="R463" i="24"/>
  <c r="Q463" i="24"/>
  <c r="O463" i="24"/>
  <c r="R462" i="24"/>
  <c r="Q462" i="24"/>
  <c r="O462" i="24"/>
  <c r="R461" i="24"/>
  <c r="Q461" i="24"/>
  <c r="O461" i="24"/>
  <c r="R460" i="24"/>
  <c r="Q460" i="24"/>
  <c r="O460" i="24"/>
  <c r="R459" i="24"/>
  <c r="Q459" i="24"/>
  <c r="O459" i="24"/>
  <c r="R458" i="24"/>
  <c r="Q458" i="24"/>
  <c r="O458" i="24"/>
  <c r="R457" i="24"/>
  <c r="Q457" i="24"/>
  <c r="V457" i="24" s="1"/>
  <c r="O457" i="24"/>
  <c r="R456" i="24"/>
  <c r="Q456" i="24"/>
  <c r="O456" i="24"/>
  <c r="R455" i="24"/>
  <c r="Q455" i="24"/>
  <c r="O455" i="24"/>
  <c r="R454" i="24"/>
  <c r="Q454" i="24"/>
  <c r="O454" i="24"/>
  <c r="R453" i="24"/>
  <c r="Q453" i="24"/>
  <c r="V453" i="24" s="1"/>
  <c r="O453" i="24"/>
  <c r="R452" i="24"/>
  <c r="Q452" i="24"/>
  <c r="O452" i="24"/>
  <c r="R451" i="24"/>
  <c r="Q451" i="24"/>
  <c r="O451" i="24"/>
  <c r="R450" i="24"/>
  <c r="Q450" i="24"/>
  <c r="O450" i="24"/>
  <c r="R449" i="24"/>
  <c r="Q449" i="24"/>
  <c r="O449" i="24"/>
  <c r="R448" i="24"/>
  <c r="Q448" i="24"/>
  <c r="O448" i="24"/>
  <c r="R447" i="24"/>
  <c r="Q447" i="24"/>
  <c r="O447" i="24"/>
  <c r="R446" i="24"/>
  <c r="Q446" i="24"/>
  <c r="O446" i="24"/>
  <c r="R445" i="24"/>
  <c r="Q445" i="24"/>
  <c r="V445" i="24" s="1"/>
  <c r="O445" i="24"/>
  <c r="R444" i="24"/>
  <c r="Q444" i="24"/>
  <c r="O444" i="24"/>
  <c r="R443" i="24"/>
  <c r="Q443" i="24"/>
  <c r="O443" i="24"/>
  <c r="R442" i="24"/>
  <c r="Q442" i="24"/>
  <c r="O442" i="24"/>
  <c r="R441" i="24"/>
  <c r="Q441" i="24"/>
  <c r="V441" i="24" s="1"/>
  <c r="O441" i="24"/>
  <c r="R440" i="24"/>
  <c r="Q440" i="24"/>
  <c r="O440" i="24"/>
  <c r="R439" i="24"/>
  <c r="Q439" i="24"/>
  <c r="O439" i="24"/>
  <c r="R438" i="24"/>
  <c r="Q438" i="24"/>
  <c r="O438" i="24"/>
  <c r="R437" i="24"/>
  <c r="Q437" i="24"/>
  <c r="O437" i="24"/>
  <c r="R436" i="24"/>
  <c r="Q436" i="24"/>
  <c r="O436" i="24"/>
  <c r="R435" i="24"/>
  <c r="Q435" i="24"/>
  <c r="O435" i="24"/>
  <c r="R434" i="24"/>
  <c r="Q434" i="24"/>
  <c r="O434" i="24"/>
  <c r="R433" i="24"/>
  <c r="Q433" i="24"/>
  <c r="V433" i="24" s="1"/>
  <c r="O433" i="24"/>
  <c r="R432" i="24"/>
  <c r="Q432" i="24"/>
  <c r="O432" i="24"/>
  <c r="R431" i="24"/>
  <c r="Q431" i="24"/>
  <c r="O431" i="24"/>
  <c r="R430" i="24"/>
  <c r="Q430" i="24"/>
  <c r="O430" i="24"/>
  <c r="R429" i="24"/>
  <c r="Q429" i="24"/>
  <c r="V429" i="24" s="1"/>
  <c r="O429" i="24"/>
  <c r="R428" i="24"/>
  <c r="Q428" i="24"/>
  <c r="O428" i="24"/>
  <c r="R427" i="24"/>
  <c r="Q427" i="24"/>
  <c r="O427" i="24"/>
  <c r="R426" i="24"/>
  <c r="Q426" i="24"/>
  <c r="O426" i="24"/>
  <c r="R425" i="24"/>
  <c r="Q425" i="24"/>
  <c r="O425" i="24"/>
  <c r="R424" i="24"/>
  <c r="Q424" i="24"/>
  <c r="O424" i="24"/>
  <c r="R423" i="24"/>
  <c r="Q423" i="24"/>
  <c r="O423" i="24"/>
  <c r="R422" i="24"/>
  <c r="Q422" i="24"/>
  <c r="O422" i="24"/>
  <c r="R421" i="24"/>
  <c r="Q421" i="24"/>
  <c r="V421" i="24" s="1"/>
  <c r="O421" i="24"/>
  <c r="R420" i="24"/>
  <c r="Q420" i="24"/>
  <c r="O420" i="24"/>
  <c r="R419" i="24"/>
  <c r="Q419" i="24"/>
  <c r="O419" i="24"/>
  <c r="R418" i="24"/>
  <c r="Q418" i="24"/>
  <c r="O418" i="24"/>
  <c r="R417" i="24"/>
  <c r="Q417" i="24"/>
  <c r="V417" i="24" s="1"/>
  <c r="O417" i="24"/>
  <c r="R416" i="24"/>
  <c r="Q416" i="24"/>
  <c r="O416" i="24"/>
  <c r="R415" i="24"/>
  <c r="Q415" i="24"/>
  <c r="O415" i="24"/>
  <c r="R414" i="24"/>
  <c r="Q414" i="24"/>
  <c r="O414" i="24"/>
  <c r="R413" i="24"/>
  <c r="Q413" i="24"/>
  <c r="O413" i="24"/>
  <c r="R412" i="24"/>
  <c r="Q412" i="24"/>
  <c r="O412" i="24"/>
  <c r="R411" i="24"/>
  <c r="Q411" i="24"/>
  <c r="O411" i="24"/>
  <c r="R410" i="24"/>
  <c r="Q410" i="24"/>
  <c r="O410" i="24"/>
  <c r="R409" i="24"/>
  <c r="Q409" i="24"/>
  <c r="O409" i="24"/>
  <c r="R408" i="24"/>
  <c r="Q408" i="24"/>
  <c r="O408" i="24"/>
  <c r="R407" i="24"/>
  <c r="Q407" i="24"/>
  <c r="O407" i="24"/>
  <c r="R406" i="24"/>
  <c r="Q406" i="24"/>
  <c r="O406" i="24"/>
  <c r="R405" i="24"/>
  <c r="Q405" i="24"/>
  <c r="O405" i="24"/>
  <c r="R404" i="24"/>
  <c r="Q404" i="24"/>
  <c r="O404" i="24"/>
  <c r="R403" i="24"/>
  <c r="Q403" i="24"/>
  <c r="O403" i="24"/>
  <c r="R402" i="24"/>
  <c r="Q402" i="24"/>
  <c r="O402" i="24"/>
  <c r="R401" i="24"/>
  <c r="Q401" i="24"/>
  <c r="O401" i="24"/>
  <c r="R400" i="24"/>
  <c r="Q400" i="24"/>
  <c r="O400" i="24"/>
  <c r="R399" i="24"/>
  <c r="Q399" i="24"/>
  <c r="O399" i="24"/>
  <c r="R398" i="24"/>
  <c r="Q398" i="24"/>
  <c r="O398" i="24"/>
  <c r="R397" i="24"/>
  <c r="Q397" i="24"/>
  <c r="V397" i="24" s="1"/>
  <c r="O397" i="24"/>
  <c r="R396" i="24"/>
  <c r="Q396" i="24"/>
  <c r="O396" i="24"/>
  <c r="R395" i="24"/>
  <c r="Q395" i="24"/>
  <c r="O395" i="24"/>
  <c r="R394" i="24"/>
  <c r="Q394" i="24"/>
  <c r="O394" i="24"/>
  <c r="R393" i="24"/>
  <c r="Q393" i="24"/>
  <c r="V393" i="24" s="1"/>
  <c r="O393" i="24"/>
  <c r="R392" i="24"/>
  <c r="Q392" i="24"/>
  <c r="O392" i="24"/>
  <c r="R391" i="24"/>
  <c r="Q391" i="24"/>
  <c r="O391" i="24"/>
  <c r="R390" i="24"/>
  <c r="Q390" i="24"/>
  <c r="O390" i="24"/>
  <c r="R389" i="24"/>
  <c r="Q389" i="24"/>
  <c r="O389" i="24"/>
  <c r="R388" i="24"/>
  <c r="Q388" i="24"/>
  <c r="O388" i="24"/>
  <c r="R387" i="24"/>
  <c r="Q387" i="24"/>
  <c r="O387" i="24"/>
  <c r="R386" i="24"/>
  <c r="Q386" i="24"/>
  <c r="O386" i="24"/>
  <c r="R385" i="24"/>
  <c r="Q385" i="24"/>
  <c r="V385" i="24" s="1"/>
  <c r="O385" i="24"/>
  <c r="R384" i="24"/>
  <c r="Q384" i="24"/>
  <c r="O384" i="24"/>
  <c r="R383" i="24"/>
  <c r="Q383" i="24"/>
  <c r="O383" i="24"/>
  <c r="R382" i="24"/>
  <c r="Q382" i="24"/>
  <c r="O382" i="24"/>
  <c r="R381" i="24"/>
  <c r="Q381" i="24"/>
  <c r="V381" i="24" s="1"/>
  <c r="O381" i="24"/>
  <c r="R380" i="24"/>
  <c r="Q380" i="24"/>
  <c r="O380" i="24"/>
  <c r="R379" i="24"/>
  <c r="Q379" i="24"/>
  <c r="O379" i="24"/>
  <c r="R378" i="24"/>
  <c r="Q378" i="24"/>
  <c r="O378" i="24"/>
  <c r="R377" i="24"/>
  <c r="Q377" i="24"/>
  <c r="O377" i="24"/>
  <c r="R376" i="24"/>
  <c r="Q376" i="24"/>
  <c r="O376" i="24"/>
  <c r="R375" i="24"/>
  <c r="Q375" i="24"/>
  <c r="O375" i="24"/>
  <c r="R374" i="24"/>
  <c r="Q374" i="24"/>
  <c r="O374" i="24"/>
  <c r="R373" i="24"/>
  <c r="Q373" i="24"/>
  <c r="V373" i="24" s="1"/>
  <c r="O373" i="24"/>
  <c r="R372" i="24"/>
  <c r="Q372" i="24"/>
  <c r="O372" i="24"/>
  <c r="R371" i="24"/>
  <c r="Q371" i="24"/>
  <c r="O371" i="24"/>
  <c r="R370" i="24"/>
  <c r="Q370" i="24"/>
  <c r="O370" i="24"/>
  <c r="R369" i="24"/>
  <c r="Q369" i="24"/>
  <c r="V369" i="24" s="1"/>
  <c r="O369" i="24"/>
  <c r="R368" i="24"/>
  <c r="Q368" i="24"/>
  <c r="O368" i="24"/>
  <c r="R367" i="24"/>
  <c r="Q367" i="24"/>
  <c r="O367" i="24"/>
  <c r="R366" i="24"/>
  <c r="Q366" i="24"/>
  <c r="O366" i="24"/>
  <c r="R365" i="24"/>
  <c r="Q365" i="24"/>
  <c r="O365" i="24"/>
  <c r="R364" i="24"/>
  <c r="Q364" i="24"/>
  <c r="O364" i="24"/>
  <c r="R363" i="24"/>
  <c r="Q363" i="24"/>
  <c r="O363" i="24"/>
  <c r="R362" i="24"/>
  <c r="Q362" i="24"/>
  <c r="O362" i="24"/>
  <c r="R361" i="24"/>
  <c r="Q361" i="24"/>
  <c r="V361" i="24" s="1"/>
  <c r="O361" i="24"/>
  <c r="R360" i="24"/>
  <c r="Q360" i="24"/>
  <c r="O360" i="24"/>
  <c r="R359" i="24"/>
  <c r="Q359" i="24"/>
  <c r="O359" i="24"/>
  <c r="R358" i="24"/>
  <c r="Q358" i="24"/>
  <c r="O358" i="24"/>
  <c r="R357" i="24"/>
  <c r="Q357" i="24"/>
  <c r="V357" i="24" s="1"/>
  <c r="O357" i="24"/>
  <c r="R356" i="24"/>
  <c r="Q356" i="24"/>
  <c r="O356" i="24"/>
  <c r="R355" i="24"/>
  <c r="Q355" i="24"/>
  <c r="O355" i="24"/>
  <c r="R354" i="24"/>
  <c r="Q354" i="24"/>
  <c r="O354" i="24"/>
  <c r="R353" i="24"/>
  <c r="Q353" i="24"/>
  <c r="O353" i="24"/>
  <c r="R352" i="24"/>
  <c r="Q352" i="24"/>
  <c r="O352" i="24"/>
  <c r="R351" i="24"/>
  <c r="Q351" i="24"/>
  <c r="O351" i="24"/>
  <c r="R350" i="24"/>
  <c r="Q350" i="24"/>
  <c r="O350" i="24"/>
  <c r="R349" i="24"/>
  <c r="Q349" i="24"/>
  <c r="V349" i="24" s="1"/>
  <c r="O349" i="24"/>
  <c r="R348" i="24"/>
  <c r="Q348" i="24"/>
  <c r="O348" i="24"/>
  <c r="R347" i="24"/>
  <c r="Q347" i="24"/>
  <c r="O347" i="24"/>
  <c r="R346" i="24"/>
  <c r="Q346" i="24"/>
  <c r="O346" i="24"/>
  <c r="R345" i="24"/>
  <c r="Q345" i="24"/>
  <c r="V345" i="24" s="1"/>
  <c r="O345" i="24"/>
  <c r="R344" i="24"/>
  <c r="Q344" i="24"/>
  <c r="O344" i="24"/>
  <c r="R343" i="24"/>
  <c r="Q343" i="24"/>
  <c r="O343" i="24"/>
  <c r="R342" i="24"/>
  <c r="Q342" i="24"/>
  <c r="O342" i="24"/>
  <c r="R341" i="24"/>
  <c r="Q341" i="24"/>
  <c r="O341" i="24"/>
  <c r="R340" i="24"/>
  <c r="Q340" i="24"/>
  <c r="O340" i="24"/>
  <c r="R339" i="24"/>
  <c r="Q339" i="24"/>
  <c r="O339" i="24"/>
  <c r="R338" i="24"/>
  <c r="Q338" i="24"/>
  <c r="O338" i="24"/>
  <c r="R337" i="24"/>
  <c r="Q337" i="24"/>
  <c r="V337" i="24" s="1"/>
  <c r="O337" i="24"/>
  <c r="R336" i="24"/>
  <c r="Q336" i="24"/>
  <c r="O336" i="24"/>
  <c r="R335" i="24"/>
  <c r="Q335" i="24"/>
  <c r="O335" i="24"/>
  <c r="R334" i="24"/>
  <c r="Q334" i="24"/>
  <c r="O334" i="24"/>
  <c r="R333" i="24"/>
  <c r="Q333" i="24"/>
  <c r="V333" i="24" s="1"/>
  <c r="O333" i="24"/>
  <c r="R332" i="24"/>
  <c r="Q332" i="24"/>
  <c r="O332" i="24"/>
  <c r="R331" i="24"/>
  <c r="Q331" i="24"/>
  <c r="O331" i="24"/>
  <c r="R330" i="24"/>
  <c r="Q330" i="24"/>
  <c r="O330" i="24"/>
  <c r="R329" i="24"/>
  <c r="Q329" i="24"/>
  <c r="O329" i="24"/>
  <c r="R328" i="24"/>
  <c r="Q328" i="24"/>
  <c r="O328" i="24"/>
  <c r="R327" i="24"/>
  <c r="Q327" i="24"/>
  <c r="O327" i="24"/>
  <c r="R326" i="24"/>
  <c r="Q326" i="24"/>
  <c r="O326" i="24"/>
  <c r="R325" i="24"/>
  <c r="Q325" i="24"/>
  <c r="V325" i="24" s="1"/>
  <c r="O325" i="24"/>
  <c r="R324" i="24"/>
  <c r="Q324" i="24"/>
  <c r="O324" i="24"/>
  <c r="R323" i="24"/>
  <c r="Q323" i="24"/>
  <c r="O323" i="24"/>
  <c r="R322" i="24"/>
  <c r="Q322" i="24"/>
  <c r="O322" i="24"/>
  <c r="R321" i="24"/>
  <c r="Q321" i="24"/>
  <c r="V321" i="24" s="1"/>
  <c r="O321" i="24"/>
  <c r="R320" i="24"/>
  <c r="Q320" i="24"/>
  <c r="O320" i="24"/>
  <c r="R319" i="24"/>
  <c r="Q319" i="24"/>
  <c r="O319" i="24"/>
  <c r="R318" i="24"/>
  <c r="Q318" i="24"/>
  <c r="O318" i="24"/>
  <c r="R317" i="24"/>
  <c r="Q317" i="24"/>
  <c r="V317" i="24" s="1"/>
  <c r="O317" i="24"/>
  <c r="R316" i="24"/>
  <c r="Q316" i="24"/>
  <c r="O316" i="24"/>
  <c r="R315" i="24"/>
  <c r="Q315" i="24"/>
  <c r="O315" i="24"/>
  <c r="R314" i="24"/>
  <c r="Q314" i="24"/>
  <c r="O314" i="24"/>
  <c r="R313" i="24"/>
  <c r="Q313" i="24"/>
  <c r="O313" i="24"/>
  <c r="R312" i="24"/>
  <c r="Q312" i="24"/>
  <c r="O312" i="24"/>
  <c r="R311" i="24"/>
  <c r="Q311" i="24"/>
  <c r="O311" i="24"/>
  <c r="R310" i="24"/>
  <c r="Q310" i="24"/>
  <c r="O310" i="24"/>
  <c r="R309" i="24"/>
  <c r="Q309" i="24"/>
  <c r="O309" i="24"/>
  <c r="R308" i="24"/>
  <c r="Q308" i="24"/>
  <c r="O308" i="24"/>
  <c r="R307" i="24"/>
  <c r="Q307" i="24"/>
  <c r="O307" i="24"/>
  <c r="R306" i="24"/>
  <c r="Q306" i="24"/>
  <c r="O306" i="24"/>
  <c r="R305" i="24"/>
  <c r="Q305" i="24"/>
  <c r="O305" i="24"/>
  <c r="R304" i="24"/>
  <c r="Q304" i="24"/>
  <c r="O304" i="24"/>
  <c r="R303" i="24"/>
  <c r="Q303" i="24"/>
  <c r="O303" i="24"/>
  <c r="R302" i="24"/>
  <c r="Q302" i="24"/>
  <c r="O302" i="24"/>
  <c r="R301" i="24"/>
  <c r="Q301" i="24"/>
  <c r="V301" i="24" s="1"/>
  <c r="O301" i="24"/>
  <c r="R300" i="24"/>
  <c r="Q300" i="24"/>
  <c r="O300" i="24"/>
  <c r="R299" i="24"/>
  <c r="Q299" i="24"/>
  <c r="O299" i="24"/>
  <c r="R298" i="24"/>
  <c r="Q298" i="24"/>
  <c r="O298" i="24"/>
  <c r="R297" i="24"/>
  <c r="Q297" i="24"/>
  <c r="V297" i="24" s="1"/>
  <c r="O297" i="24"/>
  <c r="R296" i="24"/>
  <c r="Q296" i="24"/>
  <c r="O296" i="24"/>
  <c r="R295" i="24"/>
  <c r="Q295" i="24"/>
  <c r="O295" i="24"/>
  <c r="R294" i="24"/>
  <c r="Q294" i="24"/>
  <c r="O294" i="24"/>
  <c r="R293" i="24"/>
  <c r="Q293" i="24"/>
  <c r="V293" i="24" s="1"/>
  <c r="O293" i="24"/>
  <c r="R292" i="24"/>
  <c r="Q292" i="24"/>
  <c r="O292" i="24"/>
  <c r="R291" i="24"/>
  <c r="Q291" i="24"/>
  <c r="O291" i="24"/>
  <c r="R290" i="24"/>
  <c r="Q290" i="24"/>
  <c r="O290" i="24"/>
  <c r="R289" i="24"/>
  <c r="Q289" i="24"/>
  <c r="V289" i="24" s="1"/>
  <c r="O289" i="24"/>
  <c r="R288" i="24"/>
  <c r="Q288" i="24"/>
  <c r="O288" i="24"/>
  <c r="R287" i="24"/>
  <c r="Q287" i="24"/>
  <c r="O287" i="24"/>
  <c r="R286" i="24"/>
  <c r="Q286" i="24"/>
  <c r="O286" i="24"/>
  <c r="R285" i="24"/>
  <c r="Q285" i="24"/>
  <c r="V285" i="24" s="1"/>
  <c r="O285" i="24"/>
  <c r="R284" i="24"/>
  <c r="Q284" i="24"/>
  <c r="O284" i="24"/>
  <c r="R283" i="24"/>
  <c r="Q283" i="24"/>
  <c r="O283" i="24"/>
  <c r="R282" i="24"/>
  <c r="Q282" i="24"/>
  <c r="O282" i="24"/>
  <c r="R281" i="24"/>
  <c r="Q281" i="24"/>
  <c r="V281" i="24" s="1"/>
  <c r="O281" i="24"/>
  <c r="R280" i="24"/>
  <c r="Q280" i="24"/>
  <c r="O280" i="24"/>
  <c r="R279" i="24"/>
  <c r="Q279" i="24"/>
  <c r="O279" i="24"/>
  <c r="R278" i="24"/>
  <c r="Q278" i="24"/>
  <c r="O278" i="24"/>
  <c r="R277" i="24"/>
  <c r="Q277" i="24"/>
  <c r="O277" i="24"/>
  <c r="R276" i="24"/>
  <c r="Q276" i="24"/>
  <c r="O276" i="24"/>
  <c r="R275" i="24"/>
  <c r="Q275" i="24"/>
  <c r="O275" i="24"/>
  <c r="R274" i="24"/>
  <c r="Q274" i="24"/>
  <c r="O274" i="24"/>
  <c r="R273" i="24"/>
  <c r="Q273" i="24"/>
  <c r="O273" i="24"/>
  <c r="R272" i="24"/>
  <c r="Q272" i="24"/>
  <c r="O272" i="24"/>
  <c r="R271" i="24"/>
  <c r="Q271" i="24"/>
  <c r="O271" i="24"/>
  <c r="R270" i="24"/>
  <c r="Q270" i="24"/>
  <c r="O270" i="24"/>
  <c r="R269" i="24"/>
  <c r="Q269" i="24"/>
  <c r="O269" i="24"/>
  <c r="R268" i="24"/>
  <c r="Q268" i="24"/>
  <c r="O268" i="24"/>
  <c r="R267" i="24"/>
  <c r="Q267" i="24"/>
  <c r="O267" i="24"/>
  <c r="R266" i="24"/>
  <c r="Q266" i="24"/>
  <c r="O266" i="24"/>
  <c r="R265" i="24"/>
  <c r="Q265" i="24"/>
  <c r="V265" i="24" s="1"/>
  <c r="O265" i="24"/>
  <c r="R264" i="24"/>
  <c r="Q264" i="24"/>
  <c r="O264" i="24"/>
  <c r="R263" i="24"/>
  <c r="Q263" i="24"/>
  <c r="O263" i="24"/>
  <c r="R262" i="24"/>
  <c r="Q262" i="24"/>
  <c r="O262" i="24"/>
  <c r="R261" i="24"/>
  <c r="Q261" i="24"/>
  <c r="V261" i="24" s="1"/>
  <c r="O261" i="24"/>
  <c r="R260" i="24"/>
  <c r="Q260" i="24"/>
  <c r="O260" i="24"/>
  <c r="R259" i="24"/>
  <c r="Q259" i="24"/>
  <c r="O259" i="24"/>
  <c r="R258" i="24"/>
  <c r="Q258" i="24"/>
  <c r="O258" i="24"/>
  <c r="R257" i="24"/>
  <c r="Q257" i="24"/>
  <c r="V257" i="24" s="1"/>
  <c r="O257" i="24"/>
  <c r="R256" i="24"/>
  <c r="Q256" i="24"/>
  <c r="O256" i="24"/>
  <c r="R255" i="24"/>
  <c r="Q255" i="24"/>
  <c r="O255" i="24"/>
  <c r="R254" i="24"/>
  <c r="Q254" i="24"/>
  <c r="O254" i="24"/>
  <c r="R253" i="24"/>
  <c r="Q253" i="24"/>
  <c r="V253" i="24" s="1"/>
  <c r="O253" i="24"/>
  <c r="R252" i="24"/>
  <c r="Q252" i="24"/>
  <c r="O252" i="24"/>
  <c r="R251" i="24"/>
  <c r="Q251" i="24"/>
  <c r="O251" i="24"/>
  <c r="R250" i="24"/>
  <c r="Q250" i="24"/>
  <c r="O250" i="24"/>
  <c r="R249" i="24"/>
  <c r="Q249" i="24"/>
  <c r="V249" i="24" s="1"/>
  <c r="O249" i="24"/>
  <c r="R248" i="24"/>
  <c r="Q248" i="24"/>
  <c r="O248" i="24"/>
  <c r="R247" i="24"/>
  <c r="Q247" i="24"/>
  <c r="O247" i="24"/>
  <c r="R246" i="24"/>
  <c r="Q246" i="24"/>
  <c r="O246" i="24"/>
  <c r="R245" i="24"/>
  <c r="Q245" i="24"/>
  <c r="V245" i="24" s="1"/>
  <c r="O245" i="24"/>
  <c r="R244" i="24"/>
  <c r="Q244" i="24"/>
  <c r="O244" i="24"/>
  <c r="R243" i="24"/>
  <c r="Q243" i="24"/>
  <c r="O243" i="24"/>
  <c r="R242" i="24"/>
  <c r="Q242" i="24"/>
  <c r="O242" i="24"/>
  <c r="R241" i="24"/>
  <c r="Q241" i="24"/>
  <c r="V241" i="24" s="1"/>
  <c r="O241" i="24"/>
  <c r="R240" i="24"/>
  <c r="Q240" i="24"/>
  <c r="O240" i="24"/>
  <c r="R239" i="24"/>
  <c r="Q239" i="24"/>
  <c r="O239" i="24"/>
  <c r="R238" i="24"/>
  <c r="Q238" i="24"/>
  <c r="O238" i="24"/>
  <c r="R237" i="24"/>
  <c r="Q237" i="24"/>
  <c r="V237" i="24" s="1"/>
  <c r="O237" i="24"/>
  <c r="R236" i="24"/>
  <c r="Q236" i="24"/>
  <c r="O236" i="24"/>
  <c r="R235" i="24"/>
  <c r="Q235" i="24"/>
  <c r="O235" i="24"/>
  <c r="R234" i="24"/>
  <c r="Q234" i="24"/>
  <c r="O234" i="24"/>
  <c r="R233" i="24"/>
  <c r="Q233" i="24"/>
  <c r="V233" i="24" s="1"/>
  <c r="O233" i="24"/>
  <c r="R232" i="24"/>
  <c r="Q232" i="24"/>
  <c r="O232" i="24"/>
  <c r="R231" i="24"/>
  <c r="Q231" i="24"/>
  <c r="O231" i="24"/>
  <c r="R230" i="24"/>
  <c r="Q230" i="24"/>
  <c r="O230" i="24"/>
  <c r="R229" i="24"/>
  <c r="Q229" i="24"/>
  <c r="V229" i="24" s="1"/>
  <c r="O229" i="24"/>
  <c r="R228" i="24"/>
  <c r="Q228" i="24"/>
  <c r="O228" i="24"/>
  <c r="R227" i="24"/>
  <c r="Q227" i="24"/>
  <c r="O227" i="24"/>
  <c r="R226" i="24"/>
  <c r="Q226" i="24"/>
  <c r="O226" i="24"/>
  <c r="R225" i="24"/>
  <c r="Q225" i="24"/>
  <c r="V225" i="24" s="1"/>
  <c r="O225" i="24"/>
  <c r="R224" i="24"/>
  <c r="Q224" i="24"/>
  <c r="O224" i="24"/>
  <c r="R223" i="24"/>
  <c r="Q223" i="24"/>
  <c r="O223" i="24"/>
  <c r="R222" i="24"/>
  <c r="Q222" i="24"/>
  <c r="O222" i="24"/>
  <c r="R221" i="24"/>
  <c r="Q221" i="24"/>
  <c r="V221" i="24" s="1"/>
  <c r="O221" i="24"/>
  <c r="R220" i="24"/>
  <c r="Q220" i="24"/>
  <c r="O220" i="24"/>
  <c r="R219" i="24"/>
  <c r="Q219" i="24"/>
  <c r="O219" i="24"/>
  <c r="R218" i="24"/>
  <c r="Q218" i="24"/>
  <c r="O218" i="24"/>
  <c r="R217" i="24"/>
  <c r="Q217" i="24"/>
  <c r="V217" i="24" s="1"/>
  <c r="O217" i="24"/>
  <c r="R216" i="24"/>
  <c r="Q216" i="24"/>
  <c r="O216" i="24"/>
  <c r="R215" i="24"/>
  <c r="Q215" i="24"/>
  <c r="O215" i="24"/>
  <c r="R214" i="24"/>
  <c r="Q214" i="24"/>
  <c r="O214" i="24"/>
  <c r="R213" i="24"/>
  <c r="Q213" i="24"/>
  <c r="V213" i="24" s="1"/>
  <c r="O213" i="24"/>
  <c r="R212" i="24"/>
  <c r="Q212" i="24"/>
  <c r="O212" i="24"/>
  <c r="R211" i="24"/>
  <c r="Q211" i="24"/>
  <c r="O211" i="24"/>
  <c r="R210" i="24"/>
  <c r="Q210" i="24"/>
  <c r="O210" i="24"/>
  <c r="R209" i="24"/>
  <c r="Q209" i="24"/>
  <c r="V209" i="24" s="1"/>
  <c r="O209" i="24"/>
  <c r="R208" i="24"/>
  <c r="Q208" i="24"/>
  <c r="O208" i="24"/>
  <c r="R207" i="24"/>
  <c r="Q207" i="24"/>
  <c r="O207" i="24"/>
  <c r="R206" i="24"/>
  <c r="Q206" i="24"/>
  <c r="O206" i="24"/>
  <c r="R205" i="24"/>
  <c r="Q205" i="24"/>
  <c r="V205" i="24" s="1"/>
  <c r="O205" i="24"/>
  <c r="R204" i="24"/>
  <c r="Q204" i="24"/>
  <c r="O204" i="24"/>
  <c r="R203" i="24"/>
  <c r="Q203" i="24"/>
  <c r="O203" i="24"/>
  <c r="R202" i="24"/>
  <c r="Q202" i="24"/>
  <c r="O202" i="24"/>
  <c r="R201" i="24"/>
  <c r="Q201" i="24"/>
  <c r="V201" i="24" s="1"/>
  <c r="O201" i="24"/>
  <c r="R200" i="24"/>
  <c r="Q200" i="24"/>
  <c r="O200" i="24"/>
  <c r="R199" i="24"/>
  <c r="Q199" i="24"/>
  <c r="O199" i="24"/>
  <c r="R198" i="24"/>
  <c r="Q198" i="24"/>
  <c r="O198" i="24"/>
  <c r="R197" i="24"/>
  <c r="Q197" i="24"/>
  <c r="V197" i="24" s="1"/>
  <c r="O197" i="24"/>
  <c r="R196" i="24"/>
  <c r="Q196" i="24"/>
  <c r="O196" i="24"/>
  <c r="R195" i="24"/>
  <c r="Q195" i="24"/>
  <c r="O195" i="24"/>
  <c r="R194" i="24"/>
  <c r="Q194" i="24"/>
  <c r="O194" i="24"/>
  <c r="R193" i="24"/>
  <c r="Q193" i="24"/>
  <c r="V193" i="24" s="1"/>
  <c r="O193" i="24"/>
  <c r="R192" i="24"/>
  <c r="Q192" i="24"/>
  <c r="O192" i="24"/>
  <c r="R191" i="24"/>
  <c r="Q191" i="24"/>
  <c r="O191" i="24"/>
  <c r="R190" i="24"/>
  <c r="Q190" i="24"/>
  <c r="O190" i="24"/>
  <c r="R189" i="24"/>
  <c r="Q189" i="24"/>
  <c r="V189" i="24" s="1"/>
  <c r="O189" i="24"/>
  <c r="R188" i="24"/>
  <c r="Q188" i="24"/>
  <c r="O188" i="24"/>
  <c r="R187" i="24"/>
  <c r="Q187" i="24"/>
  <c r="O187" i="24"/>
  <c r="R186" i="24"/>
  <c r="Q186" i="24"/>
  <c r="O186" i="24"/>
  <c r="R185" i="24"/>
  <c r="Q185" i="24"/>
  <c r="V185" i="24" s="1"/>
  <c r="O185" i="24"/>
  <c r="R184" i="24"/>
  <c r="Q184" i="24"/>
  <c r="O184" i="24"/>
  <c r="R183" i="24"/>
  <c r="Q183" i="24"/>
  <c r="O183" i="24"/>
  <c r="R182" i="24"/>
  <c r="Q182" i="24"/>
  <c r="O182" i="24"/>
  <c r="R181" i="24"/>
  <c r="Q181" i="24"/>
  <c r="V181" i="24" s="1"/>
  <c r="O181" i="24"/>
  <c r="R180" i="24"/>
  <c r="Q180" i="24"/>
  <c r="O180" i="24"/>
  <c r="R179" i="24"/>
  <c r="Q179" i="24"/>
  <c r="O179" i="24"/>
  <c r="R178" i="24"/>
  <c r="Q178" i="24"/>
  <c r="O178" i="24"/>
  <c r="R177" i="24"/>
  <c r="Q177" i="24"/>
  <c r="V177" i="24" s="1"/>
  <c r="O177" i="24"/>
  <c r="R176" i="24"/>
  <c r="Q176" i="24"/>
  <c r="O176" i="24"/>
  <c r="R175" i="24"/>
  <c r="Q175" i="24"/>
  <c r="O175" i="24"/>
  <c r="R174" i="24"/>
  <c r="Q174" i="24"/>
  <c r="O174" i="24"/>
  <c r="R173" i="24"/>
  <c r="Q173" i="24"/>
  <c r="V173" i="24" s="1"/>
  <c r="O173" i="24"/>
  <c r="R172" i="24"/>
  <c r="Q172" i="24"/>
  <c r="O172" i="24"/>
  <c r="R171" i="24"/>
  <c r="Q171" i="24"/>
  <c r="O171" i="24"/>
  <c r="R170" i="24"/>
  <c r="Q170" i="24"/>
  <c r="O170" i="24"/>
  <c r="R169" i="24"/>
  <c r="Q169" i="24"/>
  <c r="V169" i="24" s="1"/>
  <c r="O169" i="24"/>
  <c r="R168" i="24"/>
  <c r="Q168" i="24"/>
  <c r="O168" i="24"/>
  <c r="R167" i="24"/>
  <c r="Q167" i="24"/>
  <c r="O167" i="24"/>
  <c r="R166" i="24"/>
  <c r="Q166" i="24"/>
  <c r="O166" i="24"/>
  <c r="R165" i="24"/>
  <c r="Q165" i="24"/>
  <c r="V165" i="24" s="1"/>
  <c r="O165" i="24"/>
  <c r="R164" i="24"/>
  <c r="Q164" i="24"/>
  <c r="O164" i="24"/>
  <c r="R163" i="24"/>
  <c r="Q163" i="24"/>
  <c r="O163" i="24"/>
  <c r="R162" i="24"/>
  <c r="Q162" i="24"/>
  <c r="O162" i="24"/>
  <c r="R161" i="24"/>
  <c r="Q161" i="24"/>
  <c r="V161" i="24" s="1"/>
  <c r="O161" i="24"/>
  <c r="R160" i="24"/>
  <c r="Q160" i="24"/>
  <c r="O160" i="24"/>
  <c r="R159" i="24"/>
  <c r="Q159" i="24"/>
  <c r="O159" i="24"/>
  <c r="R158" i="24"/>
  <c r="Q158" i="24"/>
  <c r="O158" i="24"/>
  <c r="R157" i="24"/>
  <c r="Q157" i="24"/>
  <c r="V157" i="24" s="1"/>
  <c r="O157" i="24"/>
  <c r="R156" i="24"/>
  <c r="Q156" i="24"/>
  <c r="O156" i="24"/>
  <c r="R155" i="24"/>
  <c r="Q155" i="24"/>
  <c r="O155" i="24"/>
  <c r="R154" i="24"/>
  <c r="Q154" i="24"/>
  <c r="O154" i="24"/>
  <c r="R153" i="24"/>
  <c r="Q153" i="24"/>
  <c r="V153" i="24" s="1"/>
  <c r="O153" i="24"/>
  <c r="R152" i="24"/>
  <c r="Q152" i="24"/>
  <c r="O152" i="24"/>
  <c r="R151" i="24"/>
  <c r="Q151" i="24"/>
  <c r="O151" i="24"/>
  <c r="R150" i="24"/>
  <c r="Q150" i="24"/>
  <c r="O150" i="24"/>
  <c r="R149" i="24"/>
  <c r="Q149" i="24"/>
  <c r="V149" i="24" s="1"/>
  <c r="O149" i="24"/>
  <c r="R148" i="24"/>
  <c r="Q148" i="24"/>
  <c r="O148" i="24"/>
  <c r="R147" i="24"/>
  <c r="Q147" i="24"/>
  <c r="O147" i="24"/>
  <c r="R146" i="24"/>
  <c r="Q146" i="24"/>
  <c r="O146" i="24"/>
  <c r="R145" i="24"/>
  <c r="Q145" i="24"/>
  <c r="V145" i="24" s="1"/>
  <c r="O145" i="24"/>
  <c r="R144" i="24"/>
  <c r="Q144" i="24"/>
  <c r="O144" i="24"/>
  <c r="R143" i="24"/>
  <c r="Q143" i="24"/>
  <c r="O143" i="24"/>
  <c r="R142" i="24"/>
  <c r="Q142" i="24"/>
  <c r="O142" i="24"/>
  <c r="R141" i="24"/>
  <c r="Q141" i="24"/>
  <c r="V141" i="24" s="1"/>
  <c r="O141" i="24"/>
  <c r="R140" i="24"/>
  <c r="Q140" i="24"/>
  <c r="O140" i="24"/>
  <c r="R139" i="24"/>
  <c r="Q139" i="24"/>
  <c r="O139" i="24"/>
  <c r="R138" i="24"/>
  <c r="Q138" i="24"/>
  <c r="O138" i="24"/>
  <c r="R137" i="24"/>
  <c r="Q137" i="24"/>
  <c r="V137" i="24" s="1"/>
  <c r="O137" i="24"/>
  <c r="R136" i="24"/>
  <c r="Q136" i="24"/>
  <c r="O136" i="24"/>
  <c r="R135" i="24"/>
  <c r="Q135" i="24"/>
  <c r="O135" i="24"/>
  <c r="R134" i="24"/>
  <c r="Q134" i="24"/>
  <c r="O134" i="24"/>
  <c r="R133" i="24"/>
  <c r="Q133" i="24"/>
  <c r="V133" i="24" s="1"/>
  <c r="O133" i="24"/>
  <c r="R132" i="24"/>
  <c r="Q132" i="24"/>
  <c r="O132" i="24"/>
  <c r="R131" i="24"/>
  <c r="Q131" i="24"/>
  <c r="O131" i="24"/>
  <c r="R130" i="24"/>
  <c r="Q130" i="24"/>
  <c r="O130" i="24"/>
  <c r="R129" i="24"/>
  <c r="Q129" i="24"/>
  <c r="V129" i="24" s="1"/>
  <c r="O129" i="24"/>
  <c r="R128" i="24"/>
  <c r="Q128" i="24"/>
  <c r="O128" i="24"/>
  <c r="R127" i="24"/>
  <c r="Q127" i="24"/>
  <c r="O127" i="24"/>
  <c r="R126" i="24"/>
  <c r="Q126" i="24"/>
  <c r="O126" i="24"/>
  <c r="R125" i="24"/>
  <c r="Q125" i="24"/>
  <c r="V125" i="24" s="1"/>
  <c r="O125" i="24"/>
  <c r="R124" i="24"/>
  <c r="Q124" i="24"/>
  <c r="O124" i="24"/>
  <c r="R123" i="24"/>
  <c r="Q123" i="24"/>
  <c r="O123" i="24"/>
  <c r="R122" i="24"/>
  <c r="Q122" i="24"/>
  <c r="O122" i="24"/>
  <c r="R121" i="24"/>
  <c r="Q121" i="24"/>
  <c r="V121" i="24" s="1"/>
  <c r="O121" i="24"/>
  <c r="R120" i="24"/>
  <c r="Q120" i="24"/>
  <c r="O120" i="24"/>
  <c r="R119" i="24"/>
  <c r="Q119" i="24"/>
  <c r="O119" i="24"/>
  <c r="R118" i="24"/>
  <c r="Q118" i="24"/>
  <c r="O118" i="24"/>
  <c r="R117" i="24"/>
  <c r="Q117" i="24"/>
  <c r="V117" i="24" s="1"/>
  <c r="O117" i="24"/>
  <c r="R116" i="24"/>
  <c r="Q116" i="24"/>
  <c r="O116" i="24"/>
  <c r="R115" i="24"/>
  <c r="Q115" i="24"/>
  <c r="O115" i="24"/>
  <c r="R114" i="24"/>
  <c r="Q114" i="24"/>
  <c r="O114" i="24"/>
  <c r="R113" i="24"/>
  <c r="Q113" i="24"/>
  <c r="V113" i="24" s="1"/>
  <c r="O113" i="24"/>
  <c r="R112" i="24"/>
  <c r="Q112" i="24"/>
  <c r="O112" i="24"/>
  <c r="R111" i="24"/>
  <c r="Q111" i="24"/>
  <c r="O111" i="24"/>
  <c r="R110" i="24"/>
  <c r="Q110" i="24"/>
  <c r="O110" i="24"/>
  <c r="R109" i="24"/>
  <c r="Q109" i="24"/>
  <c r="V109" i="24" s="1"/>
  <c r="O109" i="24"/>
  <c r="R108" i="24"/>
  <c r="Q108" i="24"/>
  <c r="O108" i="24"/>
  <c r="R107" i="24"/>
  <c r="Q107" i="24"/>
  <c r="O107" i="24"/>
  <c r="R106" i="24"/>
  <c r="Q106" i="24"/>
  <c r="O106" i="24"/>
  <c r="R105" i="24"/>
  <c r="Q105" i="24"/>
  <c r="O105" i="24"/>
  <c r="R104" i="24"/>
  <c r="Q104" i="24"/>
  <c r="O104" i="24"/>
  <c r="R103" i="24"/>
  <c r="Q103" i="24"/>
  <c r="O103" i="24"/>
  <c r="R102" i="24"/>
  <c r="Q102" i="24"/>
  <c r="O102" i="24"/>
  <c r="R101" i="24"/>
  <c r="Q101" i="24"/>
  <c r="O101" i="24"/>
  <c r="R100" i="24"/>
  <c r="Q100" i="24"/>
  <c r="O100" i="24"/>
  <c r="R99" i="24"/>
  <c r="Q99" i="24"/>
  <c r="O99" i="24"/>
  <c r="R98" i="24"/>
  <c r="Q98" i="24"/>
  <c r="O98" i="24"/>
  <c r="R97" i="24"/>
  <c r="Q97" i="24"/>
  <c r="V97" i="24" s="1"/>
  <c r="O97" i="24"/>
  <c r="R96" i="24"/>
  <c r="Q96" i="24"/>
  <c r="O96" i="24"/>
  <c r="R95" i="24"/>
  <c r="Q95" i="24"/>
  <c r="O95" i="24"/>
  <c r="R94" i="24"/>
  <c r="Q94" i="24"/>
  <c r="O94" i="24"/>
  <c r="R93" i="24"/>
  <c r="Q93" i="24"/>
  <c r="V93" i="24" s="1"/>
  <c r="O93" i="24"/>
  <c r="R92" i="24"/>
  <c r="Q92" i="24"/>
  <c r="O92" i="24"/>
  <c r="R91" i="24"/>
  <c r="Q91" i="24"/>
  <c r="O91" i="24"/>
  <c r="R90" i="24"/>
  <c r="Q90" i="24"/>
  <c r="O90" i="24"/>
  <c r="R89" i="24"/>
  <c r="Q89" i="24"/>
  <c r="V89" i="24" s="1"/>
  <c r="O89" i="24"/>
  <c r="R88" i="24"/>
  <c r="Q88" i="24"/>
  <c r="O88" i="24"/>
  <c r="R87" i="24"/>
  <c r="Q87" i="24"/>
  <c r="O87" i="24"/>
  <c r="R86" i="24"/>
  <c r="Q86" i="24"/>
  <c r="O86" i="24"/>
  <c r="R85" i="24"/>
  <c r="Q85" i="24"/>
  <c r="V85" i="24" s="1"/>
  <c r="O85" i="24"/>
  <c r="R84" i="24"/>
  <c r="Q84" i="24"/>
  <c r="O84" i="24"/>
  <c r="R83" i="24"/>
  <c r="Q83" i="24"/>
  <c r="O83" i="24"/>
  <c r="R82" i="24"/>
  <c r="Q82" i="24"/>
  <c r="O82" i="24"/>
  <c r="R81" i="24"/>
  <c r="Q81" i="24"/>
  <c r="V81" i="24" s="1"/>
  <c r="O81" i="24"/>
  <c r="R80" i="24"/>
  <c r="Q80" i="24"/>
  <c r="O80" i="24"/>
  <c r="R79" i="24"/>
  <c r="Q79" i="24"/>
  <c r="O79" i="24"/>
  <c r="R78" i="24"/>
  <c r="Q78" i="24"/>
  <c r="O78" i="24"/>
  <c r="R77" i="24"/>
  <c r="Q77" i="24"/>
  <c r="V77" i="24" s="1"/>
  <c r="O77" i="24"/>
  <c r="R76" i="24"/>
  <c r="Q76" i="24"/>
  <c r="O76" i="24"/>
  <c r="R75" i="24"/>
  <c r="Q75" i="24"/>
  <c r="O75" i="24"/>
  <c r="R74" i="24"/>
  <c r="Q74" i="24"/>
  <c r="O74" i="24"/>
  <c r="R73" i="24"/>
  <c r="Q73" i="24"/>
  <c r="V73" i="24" s="1"/>
  <c r="O73" i="24"/>
  <c r="R72" i="24"/>
  <c r="Q72" i="24"/>
  <c r="O72" i="24"/>
  <c r="R71" i="24"/>
  <c r="Q71" i="24"/>
  <c r="O71" i="24"/>
  <c r="R70" i="24"/>
  <c r="Q70" i="24"/>
  <c r="O70" i="24"/>
  <c r="R69" i="24"/>
  <c r="Q69" i="24"/>
  <c r="V69" i="24" s="1"/>
  <c r="O69" i="24"/>
  <c r="R68" i="24"/>
  <c r="Q68" i="24"/>
  <c r="O68" i="24"/>
  <c r="R67" i="24"/>
  <c r="Q67" i="24"/>
  <c r="O67" i="24"/>
  <c r="R66" i="24"/>
  <c r="Q66" i="24"/>
  <c r="O66" i="24"/>
  <c r="R65" i="24"/>
  <c r="Q65" i="24"/>
  <c r="V65" i="24" s="1"/>
  <c r="O65" i="24"/>
  <c r="R64" i="24"/>
  <c r="Q64" i="24"/>
  <c r="O64" i="24"/>
  <c r="R63" i="24"/>
  <c r="Q63" i="24"/>
  <c r="O63" i="24"/>
  <c r="R62" i="24"/>
  <c r="Q62" i="24"/>
  <c r="O62" i="24"/>
  <c r="R61" i="24"/>
  <c r="Q61" i="24"/>
  <c r="V61" i="24" s="1"/>
  <c r="O61" i="24"/>
  <c r="R60" i="24"/>
  <c r="Q60" i="24"/>
  <c r="O60" i="24"/>
  <c r="R59" i="24"/>
  <c r="Q59" i="24"/>
  <c r="O59" i="24"/>
  <c r="R58" i="24"/>
  <c r="Q58" i="24"/>
  <c r="O58" i="24"/>
  <c r="R57" i="24"/>
  <c r="Q57" i="24"/>
  <c r="V57" i="24" s="1"/>
  <c r="O57" i="24"/>
  <c r="R56" i="24"/>
  <c r="Q56" i="24"/>
  <c r="O56" i="24"/>
  <c r="R55" i="24"/>
  <c r="Q55" i="24"/>
  <c r="O55" i="24"/>
  <c r="R54" i="24"/>
  <c r="Q54" i="24"/>
  <c r="O54" i="24"/>
  <c r="R53" i="24"/>
  <c r="Q53" i="24"/>
  <c r="V53" i="24" s="1"/>
  <c r="O53" i="24"/>
  <c r="R52" i="24"/>
  <c r="Q52" i="24"/>
  <c r="O52" i="24"/>
  <c r="R51" i="24"/>
  <c r="Q51" i="24"/>
  <c r="O51" i="24"/>
  <c r="R50" i="24"/>
  <c r="Q50" i="24"/>
  <c r="O50" i="24"/>
  <c r="R49" i="24"/>
  <c r="Q49" i="24"/>
  <c r="O49" i="24"/>
  <c r="R48" i="24"/>
  <c r="Q48" i="24"/>
  <c r="O48" i="24"/>
  <c r="R47" i="24"/>
  <c r="Q47" i="24"/>
  <c r="O47" i="24"/>
  <c r="R46" i="24"/>
  <c r="Q46" i="24"/>
  <c r="O46" i="24"/>
  <c r="R45" i="24"/>
  <c r="Q45" i="24"/>
  <c r="V45" i="24" s="1"/>
  <c r="O45" i="24"/>
  <c r="R44" i="24"/>
  <c r="Q44" i="24"/>
  <c r="O44" i="24"/>
  <c r="R43" i="24"/>
  <c r="Q43" i="24"/>
  <c r="O43" i="24"/>
  <c r="R42" i="24"/>
  <c r="Q42" i="24"/>
  <c r="O42" i="24"/>
  <c r="R41" i="24"/>
  <c r="Q41" i="24"/>
  <c r="O41" i="24"/>
  <c r="R40" i="24"/>
  <c r="Q40" i="24"/>
  <c r="O40" i="24"/>
  <c r="R39" i="24"/>
  <c r="Q39" i="24"/>
  <c r="O39" i="24"/>
  <c r="R38" i="24"/>
  <c r="Q38" i="24"/>
  <c r="O38" i="24"/>
  <c r="R37" i="24"/>
  <c r="Q37" i="24"/>
  <c r="V37" i="24" s="1"/>
  <c r="O37" i="24"/>
  <c r="R36" i="24"/>
  <c r="Q36" i="24"/>
  <c r="O36" i="24"/>
  <c r="R35" i="24"/>
  <c r="Q35" i="24"/>
  <c r="O35" i="24"/>
  <c r="R34" i="24"/>
  <c r="Q34" i="24"/>
  <c r="O34" i="24"/>
  <c r="R33" i="24"/>
  <c r="Q33" i="24"/>
  <c r="V33" i="24" s="1"/>
  <c r="O33" i="24"/>
  <c r="R32" i="24"/>
  <c r="Q32" i="24"/>
  <c r="O32" i="24"/>
  <c r="R31" i="24"/>
  <c r="Q31" i="24"/>
  <c r="O31" i="24"/>
  <c r="R30" i="24"/>
  <c r="Q30" i="24"/>
  <c r="O30" i="24"/>
  <c r="R29" i="24"/>
  <c r="Q29" i="24"/>
  <c r="V29" i="24" s="1"/>
  <c r="O29" i="24"/>
  <c r="R28" i="24"/>
  <c r="Q28" i="24"/>
  <c r="O28" i="24"/>
  <c r="R27" i="24"/>
  <c r="Q27" i="24"/>
  <c r="O27" i="24"/>
  <c r="R26" i="24"/>
  <c r="Q26" i="24"/>
  <c r="O26" i="24"/>
  <c r="R25" i="24"/>
  <c r="Q25" i="24"/>
  <c r="O25" i="24"/>
  <c r="R24" i="24"/>
  <c r="Q24" i="24"/>
  <c r="O24" i="24"/>
  <c r="R23" i="24"/>
  <c r="Q23" i="24"/>
  <c r="O23" i="24"/>
  <c r="R22" i="24"/>
  <c r="Q22" i="24"/>
  <c r="O22" i="24"/>
  <c r="R21" i="24"/>
  <c r="Q21" i="24"/>
  <c r="O21" i="24"/>
  <c r="R20" i="24"/>
  <c r="Q20" i="24"/>
  <c r="O20" i="24"/>
  <c r="R19" i="24"/>
  <c r="Q19" i="24"/>
  <c r="O19" i="24"/>
  <c r="R18" i="24"/>
  <c r="Q18" i="24"/>
  <c r="O18" i="24"/>
  <c r="R17" i="24"/>
  <c r="Q17" i="24"/>
  <c r="O17" i="24"/>
  <c r="R16" i="24"/>
  <c r="Q16" i="24"/>
  <c r="O16" i="24"/>
  <c r="R15" i="24"/>
  <c r="Q15" i="24"/>
  <c r="R14" i="24"/>
  <c r="Q14" i="24"/>
  <c r="R13" i="24"/>
  <c r="Q13" i="24"/>
  <c r="R12" i="24"/>
  <c r="Q12" i="24"/>
  <c r="R11" i="24"/>
  <c r="Q11" i="24"/>
  <c r="R10" i="24"/>
  <c r="Q10" i="24"/>
  <c r="R9" i="24"/>
  <c r="Q9" i="24"/>
  <c r="R8" i="24"/>
  <c r="Q8" i="24"/>
  <c r="R7" i="24"/>
  <c r="Q7" i="24"/>
  <c r="R6" i="24"/>
  <c r="Q6" i="24"/>
  <c r="R5" i="24"/>
  <c r="Q5" i="24"/>
  <c r="R4" i="24"/>
  <c r="Q4" i="24"/>
  <c r="L16" i="24"/>
  <c r="L28" i="24"/>
  <c r="L29" i="24"/>
  <c r="L30" i="24"/>
  <c r="L31" i="24"/>
  <c r="L32" i="24"/>
  <c r="L33" i="24"/>
  <c r="L34" i="24"/>
  <c r="L35" i="24"/>
  <c r="L36" i="24"/>
  <c r="L37" i="24"/>
  <c r="L38" i="24"/>
  <c r="L39" i="24"/>
  <c r="L40" i="24"/>
  <c r="L45" i="24"/>
  <c r="L52" i="24"/>
  <c r="L53" i="24"/>
  <c r="L54" i="24"/>
  <c r="L55" i="24"/>
  <c r="L56" i="24"/>
  <c r="L57" i="24"/>
  <c r="L58" i="24"/>
  <c r="L59" i="24"/>
  <c r="L60" i="24"/>
  <c r="L61" i="24"/>
  <c r="L62" i="24"/>
  <c r="L63" i="24"/>
  <c r="L64" i="24"/>
  <c r="L65" i="24"/>
  <c r="L66" i="24"/>
  <c r="L67" i="24"/>
  <c r="L68" i="24"/>
  <c r="L69" i="24"/>
  <c r="L70" i="24"/>
  <c r="L71" i="24"/>
  <c r="L72" i="24"/>
  <c r="L73" i="24"/>
  <c r="L74" i="24"/>
  <c r="L75" i="24"/>
  <c r="L76" i="24"/>
  <c r="L77" i="24"/>
  <c r="L78" i="24"/>
  <c r="L79" i="24"/>
  <c r="L80" i="24"/>
  <c r="L81" i="24"/>
  <c r="L82" i="24"/>
  <c r="L83" i="24"/>
  <c r="L84" i="24"/>
  <c r="L85" i="24"/>
  <c r="L86" i="24"/>
  <c r="L87" i="24"/>
  <c r="L88" i="24"/>
  <c r="L89" i="24"/>
  <c r="L90" i="24"/>
  <c r="L91" i="24"/>
  <c r="L92" i="24"/>
  <c r="L93" i="24"/>
  <c r="L94" i="24"/>
  <c r="L95" i="24"/>
  <c r="L96" i="24"/>
  <c r="L97" i="24"/>
  <c r="L98" i="24"/>
  <c r="L99" i="24"/>
  <c r="L100" i="24"/>
  <c r="L112" i="24"/>
  <c r="L113" i="24"/>
  <c r="L114" i="24"/>
  <c r="L115" i="24"/>
  <c r="L116" i="24"/>
  <c r="L117" i="24"/>
  <c r="L118" i="24"/>
  <c r="L119" i="24"/>
  <c r="L120" i="24"/>
  <c r="L121" i="24"/>
  <c r="L122" i="24"/>
  <c r="L123" i="24"/>
  <c r="L124" i="24"/>
  <c r="L125" i="24"/>
  <c r="L126" i="24"/>
  <c r="L127" i="24"/>
  <c r="L128" i="24"/>
  <c r="L129" i="24"/>
  <c r="L130" i="24"/>
  <c r="L131" i="24"/>
  <c r="L132" i="24"/>
  <c r="L133" i="24"/>
  <c r="L134" i="24"/>
  <c r="L135" i="24"/>
  <c r="L136" i="24"/>
  <c r="L137" i="24"/>
  <c r="L138" i="24"/>
  <c r="L139" i="24"/>
  <c r="L140" i="24"/>
  <c r="L141" i="24"/>
  <c r="L142" i="24"/>
  <c r="L143" i="24"/>
  <c r="L144" i="24"/>
  <c r="L145" i="24"/>
  <c r="L146" i="24"/>
  <c r="L147" i="24"/>
  <c r="L148" i="24"/>
  <c r="L149" i="24"/>
  <c r="L150" i="24"/>
  <c r="L151" i="24"/>
  <c r="L152" i="24"/>
  <c r="L153" i="24"/>
  <c r="L154" i="24"/>
  <c r="L155" i="24"/>
  <c r="L156" i="24"/>
  <c r="L157" i="24"/>
  <c r="L158" i="24"/>
  <c r="L159" i="24"/>
  <c r="L160" i="24"/>
  <c r="L161" i="24"/>
  <c r="L162" i="24"/>
  <c r="L163" i="24"/>
  <c r="L164" i="24"/>
  <c r="L165" i="24"/>
  <c r="L166" i="24"/>
  <c r="L167" i="24"/>
  <c r="L168" i="24"/>
  <c r="L169" i="24"/>
  <c r="L170" i="24"/>
  <c r="L171" i="24"/>
  <c r="L172" i="24"/>
  <c r="L173" i="24"/>
  <c r="L174" i="24"/>
  <c r="L175" i="24"/>
  <c r="L176" i="24"/>
  <c r="L177" i="24"/>
  <c r="L178" i="24"/>
  <c r="L179" i="24"/>
  <c r="L180" i="24"/>
  <c r="L181" i="24"/>
  <c r="L182" i="24"/>
  <c r="L183" i="24"/>
  <c r="L184" i="24"/>
  <c r="L185" i="24"/>
  <c r="L186" i="24"/>
  <c r="L187" i="24"/>
  <c r="L188" i="24"/>
  <c r="L189" i="24"/>
  <c r="L190" i="24"/>
  <c r="L191" i="24"/>
  <c r="L192" i="24"/>
  <c r="L193" i="24"/>
  <c r="L194" i="24"/>
  <c r="L195" i="24"/>
  <c r="L196" i="24"/>
  <c r="L197" i="24"/>
  <c r="L198" i="24"/>
  <c r="L199" i="24"/>
  <c r="L200" i="24"/>
  <c r="L201" i="24"/>
  <c r="L202" i="24"/>
  <c r="L203" i="24"/>
  <c r="L204" i="24"/>
  <c r="L205" i="24"/>
  <c r="L206" i="24"/>
  <c r="L207" i="24"/>
  <c r="L208" i="24"/>
  <c r="L209" i="24"/>
  <c r="L210" i="24"/>
  <c r="L211" i="24"/>
  <c r="L212" i="24"/>
  <c r="L213" i="24"/>
  <c r="L214" i="24"/>
  <c r="L215" i="24"/>
  <c r="L216" i="24"/>
  <c r="L217" i="24"/>
  <c r="L218" i="24"/>
  <c r="L219" i="24"/>
  <c r="L220" i="24"/>
  <c r="L221" i="24"/>
  <c r="L222" i="24"/>
  <c r="L223" i="24"/>
  <c r="L224" i="24"/>
  <c r="L225" i="24"/>
  <c r="L226" i="24"/>
  <c r="L227" i="24"/>
  <c r="L228" i="24"/>
  <c r="L229" i="24"/>
  <c r="L230" i="24"/>
  <c r="L231" i="24"/>
  <c r="L232" i="24"/>
  <c r="L233" i="24"/>
  <c r="L234" i="24"/>
  <c r="L235" i="24"/>
  <c r="L236" i="24"/>
  <c r="L237" i="24"/>
  <c r="L238" i="24"/>
  <c r="L239" i="24"/>
  <c r="L240" i="24"/>
  <c r="L241" i="24"/>
  <c r="L242" i="24"/>
  <c r="L243" i="24"/>
  <c r="L244" i="24"/>
  <c r="L245" i="24"/>
  <c r="L246" i="24"/>
  <c r="L247" i="24"/>
  <c r="L248" i="24"/>
  <c r="L249" i="24"/>
  <c r="L250" i="24"/>
  <c r="L251" i="24"/>
  <c r="L252" i="24"/>
  <c r="L253" i="24"/>
  <c r="L254" i="24"/>
  <c r="L255" i="24"/>
  <c r="L256" i="24"/>
  <c r="L257" i="24"/>
  <c r="L258" i="24"/>
  <c r="L259" i="24"/>
  <c r="L260" i="24"/>
  <c r="L261" i="24"/>
  <c r="L262" i="24"/>
  <c r="L263" i="24"/>
  <c r="L264" i="24"/>
  <c r="L265" i="24"/>
  <c r="L266" i="24"/>
  <c r="L267" i="24"/>
  <c r="L280" i="24"/>
  <c r="L281" i="24"/>
  <c r="L282" i="24"/>
  <c r="L283" i="24"/>
  <c r="L284" i="24"/>
  <c r="L285" i="24"/>
  <c r="L286" i="24"/>
  <c r="L287" i="24"/>
  <c r="L288" i="24"/>
  <c r="L289" i="24"/>
  <c r="L290" i="24"/>
  <c r="L291" i="24"/>
  <c r="L292" i="24"/>
  <c r="L293" i="24"/>
  <c r="L294" i="24"/>
  <c r="L295" i="24"/>
  <c r="L296" i="24"/>
  <c r="L297" i="24"/>
  <c r="L298" i="24"/>
  <c r="L299" i="24"/>
  <c r="L300" i="24"/>
  <c r="L301" i="24"/>
  <c r="L302" i="24"/>
  <c r="L303" i="24"/>
  <c r="L316" i="24"/>
  <c r="L317" i="24"/>
  <c r="L318" i="24"/>
  <c r="L319" i="24"/>
  <c r="L320" i="24"/>
  <c r="L321" i="24"/>
  <c r="L322" i="24"/>
  <c r="L323" i="24"/>
  <c r="L324" i="24"/>
  <c r="L325" i="24"/>
  <c r="L326" i="24"/>
  <c r="L327" i="24"/>
  <c r="L330" i="24"/>
  <c r="L331" i="24"/>
  <c r="L332" i="24"/>
  <c r="L333" i="24"/>
  <c r="L334" i="24"/>
  <c r="L335" i="24"/>
  <c r="L336" i="24"/>
  <c r="L337" i="24"/>
  <c r="L338" i="24"/>
  <c r="L339" i="24"/>
  <c r="L342" i="24"/>
  <c r="L343" i="24"/>
  <c r="L344" i="24"/>
  <c r="L345" i="24"/>
  <c r="L346" i="24"/>
  <c r="L347" i="24"/>
  <c r="L348" i="24"/>
  <c r="L349" i="24"/>
  <c r="L350" i="24"/>
  <c r="L351" i="24"/>
  <c r="L353" i="24"/>
  <c r="L354" i="24"/>
  <c r="L355" i="24"/>
  <c r="L356" i="24"/>
  <c r="L357" i="24"/>
  <c r="L358" i="24"/>
  <c r="L359" i="24"/>
  <c r="L360" i="24"/>
  <c r="L361" i="24"/>
  <c r="L362" i="24"/>
  <c r="L363" i="24"/>
  <c r="L366" i="24"/>
  <c r="L367" i="24"/>
  <c r="L368" i="24"/>
  <c r="L369" i="24"/>
  <c r="L370" i="24"/>
  <c r="L371" i="24"/>
  <c r="L372" i="24"/>
  <c r="L373" i="24"/>
  <c r="L374" i="24"/>
  <c r="L375" i="24"/>
  <c r="L378" i="24"/>
  <c r="L379" i="24"/>
  <c r="L380" i="24"/>
  <c r="L381" i="24"/>
  <c r="L382" i="24"/>
  <c r="L383" i="24"/>
  <c r="L384" i="24"/>
  <c r="L385" i="24"/>
  <c r="L386" i="24"/>
  <c r="L387" i="24"/>
  <c r="L390" i="24"/>
  <c r="L391" i="24"/>
  <c r="L392" i="24"/>
  <c r="L393" i="24"/>
  <c r="L394" i="24"/>
  <c r="L395" i="24"/>
  <c r="L396" i="24"/>
  <c r="L397" i="24"/>
  <c r="L398" i="24"/>
  <c r="L399" i="24"/>
  <c r="L402" i="24"/>
  <c r="L403" i="24"/>
  <c r="L404" i="24"/>
  <c r="L405" i="24"/>
  <c r="L406" i="24"/>
  <c r="L407" i="24"/>
  <c r="L408" i="24"/>
  <c r="L409" i="24"/>
  <c r="L410" i="24"/>
  <c r="L411" i="24"/>
  <c r="L414" i="24"/>
  <c r="L415" i="24"/>
  <c r="L416" i="24"/>
  <c r="L417" i="24"/>
  <c r="L418" i="24"/>
  <c r="L419" i="24"/>
  <c r="L420" i="24"/>
  <c r="L421" i="24"/>
  <c r="L422" i="24"/>
  <c r="L423" i="24"/>
  <c r="L426" i="24"/>
  <c r="L427" i="24"/>
  <c r="L428" i="24"/>
  <c r="L429" i="24"/>
  <c r="L430" i="24"/>
  <c r="L431" i="24"/>
  <c r="L432" i="24"/>
  <c r="L433" i="24"/>
  <c r="L434" i="24"/>
  <c r="L435" i="24"/>
  <c r="L438" i="24"/>
  <c r="L439" i="24"/>
  <c r="L440" i="24"/>
  <c r="L441" i="24"/>
  <c r="L442" i="24"/>
  <c r="L443" i="24"/>
  <c r="L444" i="24"/>
  <c r="L445" i="24"/>
  <c r="L446" i="24"/>
  <c r="L447" i="24"/>
  <c r="L450" i="24"/>
  <c r="L451" i="24"/>
  <c r="L452" i="24"/>
  <c r="L453" i="24"/>
  <c r="L454" i="24"/>
  <c r="L455" i="24"/>
  <c r="L456" i="24"/>
  <c r="L457" i="24"/>
  <c r="L458" i="24"/>
  <c r="L459" i="24"/>
  <c r="L462" i="24"/>
  <c r="L463" i="24"/>
  <c r="L464" i="24"/>
  <c r="L465" i="24"/>
  <c r="L466" i="24"/>
  <c r="L467" i="24"/>
  <c r="L468" i="24"/>
  <c r="L469" i="24"/>
  <c r="L470" i="24"/>
  <c r="L471" i="24"/>
  <c r="L472" i="24"/>
  <c r="L473" i="24"/>
  <c r="L474" i="24"/>
  <c r="L475" i="24"/>
  <c r="L476" i="24"/>
  <c r="L477" i="24"/>
  <c r="L478" i="24"/>
  <c r="L479" i="24"/>
  <c r="L480" i="24"/>
  <c r="L481" i="24"/>
  <c r="L482" i="24"/>
  <c r="L483" i="24"/>
  <c r="L487" i="24"/>
  <c r="L493" i="24"/>
  <c r="L498" i="24"/>
  <c r="L499" i="24"/>
  <c r="L500" i="24"/>
  <c r="L501" i="24"/>
  <c r="L502" i="24"/>
  <c r="L503" i="24"/>
  <c r="L504" i="24"/>
  <c r="L505" i="24"/>
  <c r="L506" i="24"/>
  <c r="L507" i="24"/>
  <c r="L510" i="24"/>
  <c r="L511" i="24"/>
  <c r="L512" i="24"/>
  <c r="L513" i="24"/>
  <c r="L514" i="24"/>
  <c r="L515" i="24"/>
  <c r="L516" i="24"/>
  <c r="L517" i="24"/>
  <c r="L518" i="24"/>
  <c r="L519" i="24"/>
  <c r="L521" i="24"/>
  <c r="L522" i="24"/>
  <c r="L523" i="24"/>
  <c r="L524" i="24"/>
  <c r="L525" i="24"/>
  <c r="L526" i="24"/>
  <c r="L527" i="24"/>
  <c r="L528" i="24"/>
  <c r="L529" i="24"/>
  <c r="L530" i="24"/>
  <c r="L531" i="24"/>
  <c r="L534" i="24"/>
  <c r="L535" i="24"/>
  <c r="L536" i="24"/>
  <c r="L537" i="24"/>
  <c r="L538" i="24"/>
  <c r="L539" i="24"/>
  <c r="L540" i="24"/>
  <c r="L541" i="24"/>
  <c r="L542" i="24"/>
  <c r="L543" i="24"/>
  <c r="L556" i="24"/>
  <c r="L557" i="24"/>
  <c r="L558" i="24"/>
  <c r="L559" i="24"/>
  <c r="L560" i="24"/>
  <c r="L561" i="24"/>
  <c r="L562" i="24"/>
  <c r="L563" i="24"/>
  <c r="L564" i="24"/>
  <c r="L565" i="24"/>
  <c r="L566" i="24"/>
  <c r="L567" i="24"/>
  <c r="L582" i="24"/>
  <c r="L583" i="24"/>
  <c r="L584" i="24"/>
  <c r="L585" i="24"/>
  <c r="L586" i="24"/>
  <c r="L587" i="24"/>
  <c r="L588" i="24"/>
  <c r="L589" i="24"/>
  <c r="L590" i="24"/>
  <c r="L591" i="24"/>
  <c r="L594" i="24"/>
  <c r="L595" i="24"/>
  <c r="L596" i="24"/>
  <c r="L597" i="24"/>
  <c r="L598" i="24"/>
  <c r="L599" i="24"/>
  <c r="L600" i="24"/>
  <c r="L601" i="24"/>
  <c r="L602" i="24"/>
  <c r="L603" i="24"/>
  <c r="L606" i="24"/>
  <c r="L607" i="24"/>
  <c r="L608" i="24"/>
  <c r="L609" i="24"/>
  <c r="L610" i="24"/>
  <c r="L611" i="24"/>
  <c r="L612" i="24"/>
  <c r="L613" i="24"/>
  <c r="L614" i="24"/>
  <c r="L615" i="24"/>
  <c r="L618" i="24"/>
  <c r="L619" i="24"/>
  <c r="L620" i="24"/>
  <c r="L621" i="24"/>
  <c r="L622" i="24"/>
  <c r="L623" i="24"/>
  <c r="L624" i="24"/>
  <c r="L625" i="24"/>
  <c r="L626" i="24"/>
  <c r="L627" i="24"/>
  <c r="L628" i="24"/>
  <c r="L629" i="24"/>
  <c r="L630" i="24"/>
  <c r="L631" i="24"/>
  <c r="L632" i="24"/>
  <c r="L633" i="24"/>
  <c r="L634" i="24"/>
  <c r="L635" i="24"/>
  <c r="L636" i="24"/>
  <c r="L637" i="24"/>
  <c r="L638" i="24"/>
  <c r="L639" i="24"/>
  <c r="L640" i="24"/>
  <c r="L643" i="24"/>
  <c r="L649" i="24"/>
  <c r="L652" i="24"/>
  <c r="L653" i="24"/>
  <c r="L654" i="24"/>
  <c r="L655" i="24"/>
  <c r="L656" i="24"/>
  <c r="L657" i="24"/>
  <c r="L658" i="24"/>
  <c r="L659" i="24"/>
  <c r="L660" i="24"/>
  <c r="L661" i="24"/>
  <c r="L662" i="24"/>
  <c r="L663" i="24"/>
  <c r="L664" i="24"/>
  <c r="L676" i="24"/>
  <c r="L677" i="24"/>
  <c r="L678" i="24"/>
  <c r="L679" i="24"/>
  <c r="L680" i="24"/>
  <c r="L681" i="24"/>
  <c r="L682" i="24"/>
  <c r="L683" i="24"/>
  <c r="L684" i="24"/>
  <c r="L685" i="24"/>
  <c r="L686" i="24"/>
  <c r="L687" i="24"/>
  <c r="L688" i="24"/>
  <c r="L689" i="24"/>
  <c r="L690" i="24"/>
  <c r="L691" i="24"/>
  <c r="L692" i="24"/>
  <c r="L693" i="24"/>
  <c r="L694" i="24"/>
  <c r="L695" i="24"/>
  <c r="L696" i="24"/>
  <c r="L697" i="24"/>
  <c r="L698" i="24"/>
  <c r="L699" i="24"/>
  <c r="L700" i="24"/>
  <c r="L701" i="24"/>
  <c r="L702" i="24"/>
  <c r="L703" i="24"/>
  <c r="L704" i="24"/>
  <c r="L705" i="24"/>
  <c r="L706" i="24"/>
  <c r="L707" i="24"/>
  <c r="L708" i="24"/>
  <c r="L709" i="24"/>
  <c r="L710" i="24"/>
  <c r="L711" i="24"/>
  <c r="L718" i="24"/>
  <c r="L723" i="24"/>
  <c r="L726" i="24"/>
  <c r="L727" i="24"/>
  <c r="L728" i="24"/>
  <c r="L729" i="24"/>
  <c r="L730" i="24"/>
  <c r="L731" i="24"/>
  <c r="L732" i="24"/>
  <c r="L733" i="24"/>
  <c r="L734" i="24"/>
  <c r="L735" i="24"/>
  <c r="L738" i="24"/>
  <c r="L739" i="24"/>
  <c r="L740" i="24"/>
  <c r="L741" i="24"/>
  <c r="L742" i="24"/>
  <c r="L743" i="24"/>
  <c r="L744" i="24"/>
  <c r="L745" i="24"/>
  <c r="L746" i="24"/>
  <c r="L747" i="24"/>
  <c r="L748" i="24"/>
  <c r="L749" i="24"/>
  <c r="L750" i="24"/>
  <c r="L751" i="24"/>
  <c r="L752" i="24"/>
  <c r="L753" i="24"/>
  <c r="L754" i="24"/>
  <c r="L755" i="24"/>
  <c r="L756" i="24"/>
  <c r="L757" i="24"/>
  <c r="L758" i="24"/>
  <c r="L759" i="24"/>
  <c r="L760" i="24"/>
  <c r="L764" i="24"/>
  <c r="L768" i="24"/>
  <c r="L772" i="24"/>
  <c r="L773" i="24"/>
  <c r="L774" i="24"/>
  <c r="L775" i="24"/>
  <c r="L776" i="24"/>
  <c r="L777" i="24"/>
  <c r="L778" i="24"/>
  <c r="L779" i="24"/>
  <c r="L780" i="24"/>
  <c r="L781" i="24"/>
  <c r="L782" i="24"/>
  <c r="L783" i="24"/>
  <c r="L784" i="24"/>
  <c r="L785" i="24"/>
  <c r="L786" i="24"/>
  <c r="L787" i="24"/>
  <c r="L788" i="24"/>
  <c r="L789" i="24"/>
  <c r="L790" i="24"/>
  <c r="L791" i="24"/>
  <c r="L792" i="24"/>
  <c r="L793" i="24"/>
  <c r="L794" i="24"/>
  <c r="L795" i="24"/>
  <c r="L796" i="24"/>
  <c r="L797" i="24"/>
  <c r="L798" i="24"/>
  <c r="L799" i="24"/>
  <c r="L800" i="24"/>
  <c r="L801" i="24"/>
  <c r="L802" i="24"/>
  <c r="L803" i="24"/>
  <c r="L804" i="24"/>
  <c r="L805" i="24"/>
  <c r="L806" i="24"/>
  <c r="L807" i="24"/>
  <c r="L808" i="24"/>
  <c r="L809" i="24"/>
  <c r="L810" i="24"/>
  <c r="L811" i="24"/>
  <c r="L812" i="24"/>
  <c r="L813" i="24"/>
  <c r="L814" i="24"/>
  <c r="L815" i="24"/>
  <c r="L816" i="24"/>
  <c r="L817" i="24"/>
  <c r="L818" i="24"/>
  <c r="L819" i="24"/>
  <c r="L820" i="24"/>
  <c r="L824" i="24"/>
  <c r="L828" i="24"/>
  <c r="L832" i="24"/>
  <c r="L833" i="24"/>
  <c r="L834" i="24"/>
  <c r="L835" i="24"/>
  <c r="L836" i="24"/>
  <c r="L837" i="24"/>
  <c r="L838" i="24"/>
  <c r="L839" i="24"/>
  <c r="L840" i="24"/>
  <c r="L841" i="24"/>
  <c r="L842" i="24"/>
  <c r="L843" i="24"/>
  <c r="L844" i="24"/>
  <c r="L845" i="24"/>
  <c r="L846" i="24"/>
  <c r="L847" i="24"/>
  <c r="L848" i="24"/>
  <c r="L849" i="24"/>
  <c r="L850" i="24"/>
  <c r="L851" i="24"/>
  <c r="L852" i="24"/>
  <c r="L853" i="24"/>
  <c r="L854" i="24"/>
  <c r="L855" i="24"/>
  <c r="L870" i="24"/>
  <c r="L871" i="24"/>
  <c r="L872" i="24"/>
  <c r="L873" i="24"/>
  <c r="L874" i="24"/>
  <c r="L875" i="24"/>
  <c r="L876" i="24"/>
  <c r="L877" i="24"/>
  <c r="L878" i="24"/>
  <c r="L879" i="24"/>
  <c r="L882" i="24"/>
  <c r="L883" i="24"/>
  <c r="L884" i="24"/>
  <c r="L885" i="24"/>
  <c r="L886" i="24"/>
  <c r="L887" i="24"/>
  <c r="L888" i="24"/>
  <c r="L889" i="24"/>
  <c r="L890" i="24"/>
  <c r="L891" i="24"/>
  <c r="L892" i="24"/>
  <c r="L893" i="24"/>
  <c r="L894" i="24"/>
  <c r="L895" i="24"/>
  <c r="L896" i="24"/>
  <c r="L897" i="24"/>
  <c r="L898" i="24"/>
  <c r="L899" i="24"/>
  <c r="L900" i="24"/>
  <c r="L901" i="24"/>
  <c r="L902" i="24"/>
  <c r="L903" i="24"/>
  <c r="L904" i="24"/>
  <c r="L908" i="24"/>
  <c r="L912" i="24"/>
  <c r="L916" i="24"/>
  <c r="L917" i="24"/>
  <c r="L918" i="24"/>
  <c r="L919" i="24"/>
  <c r="L920" i="24"/>
  <c r="L921" i="24"/>
  <c r="L922" i="24"/>
  <c r="L923" i="24"/>
  <c r="L924" i="24"/>
  <c r="L925" i="24"/>
  <c r="L926" i="24"/>
  <c r="L927" i="24"/>
  <c r="L928" i="24"/>
  <c r="L929" i="24"/>
  <c r="L930" i="24"/>
  <c r="L931" i="24"/>
  <c r="L932" i="24"/>
  <c r="L933" i="24"/>
  <c r="L934" i="24"/>
  <c r="L935" i="24"/>
  <c r="L936" i="24"/>
  <c r="L937" i="24"/>
  <c r="L938" i="24"/>
  <c r="L939" i="24"/>
  <c r="L940" i="24"/>
  <c r="L941" i="24"/>
  <c r="L942" i="24"/>
  <c r="L943" i="24"/>
  <c r="L944" i="24"/>
  <c r="L945" i="24"/>
  <c r="L946" i="24"/>
  <c r="L947" i="24"/>
  <c r="L948" i="24"/>
  <c r="L949" i="24"/>
  <c r="L950" i="24"/>
  <c r="L951" i="24"/>
  <c r="L952" i="24"/>
  <c r="L964" i="24"/>
  <c r="L965" i="24"/>
  <c r="L966" i="24"/>
  <c r="L967" i="24"/>
  <c r="L968" i="24"/>
  <c r="L969" i="24"/>
  <c r="L970" i="24"/>
  <c r="L971" i="24"/>
  <c r="L972" i="24"/>
  <c r="L973" i="24"/>
  <c r="L974" i="24"/>
  <c r="L975" i="24"/>
  <c r="L976" i="24"/>
  <c r="L977" i="24"/>
  <c r="L978" i="24"/>
  <c r="L979" i="24"/>
  <c r="L980" i="24"/>
  <c r="L981" i="24"/>
  <c r="L982" i="24"/>
  <c r="L983" i="24"/>
  <c r="L984" i="24"/>
  <c r="L985" i="24"/>
  <c r="L986" i="24"/>
  <c r="L987" i="24"/>
  <c r="L988" i="24"/>
  <c r="L989" i="24"/>
  <c r="L990" i="24"/>
  <c r="L991" i="24"/>
  <c r="L992" i="24"/>
  <c r="L993" i="24"/>
  <c r="L994" i="24"/>
  <c r="L995" i="24"/>
  <c r="L996" i="24"/>
  <c r="L997" i="24"/>
  <c r="L998" i="24"/>
  <c r="L999" i="24"/>
  <c r="L1000" i="24"/>
  <c r="L1001" i="24"/>
  <c r="L1002" i="24"/>
  <c r="L1003" i="24"/>
  <c r="L1004" i="24"/>
  <c r="L1005" i="24"/>
  <c r="L1006" i="24"/>
  <c r="L1007" i="24"/>
  <c r="L1008" i="24"/>
  <c r="L1009" i="24"/>
  <c r="L1010" i="24"/>
  <c r="L1011" i="24"/>
  <c r="L1012" i="24"/>
  <c r="L1013" i="24"/>
  <c r="L1014" i="24"/>
  <c r="L1015" i="24"/>
  <c r="L1016" i="24"/>
  <c r="L1017" i="24"/>
  <c r="L1018" i="24"/>
  <c r="L1019" i="24"/>
  <c r="L1020" i="24"/>
  <c r="L1021" i="24"/>
  <c r="L1022" i="24"/>
  <c r="L1023" i="24"/>
  <c r="L1036" i="24"/>
  <c r="L1037" i="24"/>
  <c r="L1038" i="24"/>
  <c r="L1039" i="24"/>
  <c r="L1040" i="24"/>
  <c r="L1041" i="24"/>
  <c r="L1042" i="24"/>
  <c r="L1043" i="24"/>
  <c r="L1044" i="24"/>
  <c r="L1045" i="24"/>
  <c r="L1046" i="24"/>
  <c r="L1047" i="24"/>
  <c r="L1048" i="24"/>
  <c r="L1049" i="24"/>
  <c r="L1050" i="24"/>
  <c r="L1051" i="24"/>
  <c r="L1052" i="24"/>
  <c r="L1053" i="24"/>
  <c r="L1054" i="24"/>
  <c r="L1055" i="24"/>
  <c r="L1056" i="24"/>
  <c r="L1057" i="24"/>
  <c r="L1058" i="24"/>
  <c r="L1059" i="24"/>
  <c r="L1060" i="24"/>
  <c r="L1061" i="24"/>
  <c r="L1062" i="24"/>
  <c r="L1063" i="24"/>
  <c r="L1064" i="24"/>
  <c r="L1065" i="24"/>
  <c r="L1066" i="24"/>
  <c r="L1067" i="24"/>
  <c r="L1068" i="24"/>
  <c r="L1069" i="24"/>
  <c r="L1070" i="24"/>
  <c r="L1071" i="24"/>
  <c r="L1072" i="24"/>
  <c r="L1073" i="24"/>
  <c r="L1074" i="24"/>
  <c r="L1075" i="24"/>
  <c r="L1076" i="24"/>
  <c r="L1077" i="24"/>
  <c r="L1078" i="24"/>
  <c r="L1079" i="24"/>
  <c r="L1080" i="24"/>
  <c r="L1081" i="24"/>
  <c r="L1082" i="24"/>
  <c r="L1083" i="24"/>
  <c r="L1084" i="24"/>
  <c r="L1085" i="24"/>
  <c r="L1086" i="24"/>
  <c r="L1087" i="24"/>
  <c r="L1088" i="24"/>
  <c r="L1089" i="24"/>
  <c r="L1090" i="24"/>
  <c r="L1091" i="24"/>
  <c r="L1092" i="24"/>
  <c r="L1093" i="24"/>
  <c r="L1094" i="24"/>
  <c r="L1095" i="24"/>
  <c r="L1096" i="24"/>
  <c r="L1097" i="24"/>
  <c r="L1098" i="24"/>
  <c r="L1099" i="24"/>
  <c r="L1100" i="24"/>
  <c r="L1101" i="24"/>
  <c r="L1102" i="24"/>
  <c r="L1103" i="24"/>
  <c r="L1104" i="24"/>
  <c r="L1105" i="24"/>
  <c r="L1106" i="24"/>
  <c r="L1107" i="24"/>
  <c r="L1108" i="24"/>
  <c r="L1109" i="24"/>
  <c r="L1110" i="24"/>
  <c r="L1111" i="24"/>
  <c r="L1112" i="24"/>
  <c r="L1113" i="24"/>
  <c r="L1114" i="24"/>
  <c r="L1115" i="24"/>
  <c r="L1116" i="24"/>
  <c r="L1117" i="24"/>
  <c r="L1118" i="24"/>
  <c r="L1119" i="24"/>
  <c r="L1120" i="24"/>
  <c r="L1121" i="24"/>
  <c r="L1122" i="24"/>
  <c r="L1123" i="24"/>
  <c r="L1124" i="24"/>
  <c r="L1125" i="24"/>
  <c r="L1126" i="24"/>
  <c r="L1127" i="24"/>
  <c r="L1128" i="24"/>
  <c r="L1129" i="24"/>
  <c r="L1130" i="24"/>
  <c r="L1131" i="24"/>
  <c r="L1132" i="24"/>
  <c r="L1133" i="24"/>
  <c r="L1134" i="24"/>
  <c r="L1135" i="24"/>
  <c r="L1136" i="24"/>
  <c r="L1137" i="24"/>
  <c r="L1138" i="24"/>
  <c r="L1139" i="24"/>
  <c r="L1140" i="24"/>
  <c r="L1141" i="24"/>
  <c r="L1142" i="24"/>
  <c r="L1143" i="24"/>
  <c r="G16" i="24"/>
  <c r="G28" i="24"/>
  <c r="G29" i="24"/>
  <c r="G30" i="24"/>
  <c r="G31" i="24"/>
  <c r="G32" i="24"/>
  <c r="G33" i="24"/>
  <c r="G34" i="24"/>
  <c r="G35" i="24"/>
  <c r="G36" i="24"/>
  <c r="G37" i="24"/>
  <c r="G38" i="24"/>
  <c r="G39" i="24"/>
  <c r="G40" i="24"/>
  <c r="G44" i="24"/>
  <c r="G52" i="24"/>
  <c r="G53" i="24"/>
  <c r="G54" i="24"/>
  <c r="G55" i="24"/>
  <c r="G56" i="24"/>
  <c r="G57" i="24"/>
  <c r="G58" i="24"/>
  <c r="G59" i="24"/>
  <c r="G60" i="24"/>
  <c r="G61" i="24"/>
  <c r="G62" i="24"/>
  <c r="G63" i="24"/>
  <c r="G64" i="24"/>
  <c r="G65" i="24"/>
  <c r="G66" i="24"/>
  <c r="G67" i="24"/>
  <c r="G68" i="24"/>
  <c r="G69" i="24"/>
  <c r="G70" i="24"/>
  <c r="G71" i="24"/>
  <c r="G72" i="24"/>
  <c r="G73" i="24"/>
  <c r="G74" i="24"/>
  <c r="G75" i="24"/>
  <c r="G76" i="24"/>
  <c r="G77" i="24"/>
  <c r="G78" i="24"/>
  <c r="G79" i="24"/>
  <c r="G80" i="24"/>
  <c r="G81" i="24"/>
  <c r="G82" i="24"/>
  <c r="G83" i="24"/>
  <c r="G84" i="24"/>
  <c r="G85" i="24"/>
  <c r="G86" i="24"/>
  <c r="G87" i="24"/>
  <c r="G88" i="24"/>
  <c r="G89" i="24"/>
  <c r="G90" i="24"/>
  <c r="G91" i="24"/>
  <c r="G92" i="24"/>
  <c r="G93" i="24"/>
  <c r="G94" i="24"/>
  <c r="G95" i="24"/>
  <c r="G96" i="24"/>
  <c r="G97" i="24"/>
  <c r="G98" i="24"/>
  <c r="G99" i="24"/>
  <c r="G100" i="24"/>
  <c r="G104" i="24"/>
  <c r="G108" i="24"/>
  <c r="G112" i="24"/>
  <c r="G113" i="24"/>
  <c r="G114" i="24"/>
  <c r="G115" i="24"/>
  <c r="G116" i="24"/>
  <c r="G117" i="24"/>
  <c r="G118" i="24"/>
  <c r="G119" i="24"/>
  <c r="G120" i="24"/>
  <c r="G121" i="24"/>
  <c r="G122" i="24"/>
  <c r="G123" i="24"/>
  <c r="G124" i="24"/>
  <c r="G125" i="24"/>
  <c r="G126" i="24"/>
  <c r="G127" i="24"/>
  <c r="G128" i="24"/>
  <c r="G129" i="24"/>
  <c r="G130" i="24"/>
  <c r="G131" i="24"/>
  <c r="G132" i="24"/>
  <c r="G133" i="24"/>
  <c r="G134" i="24"/>
  <c r="G135" i="24"/>
  <c r="G136" i="24"/>
  <c r="G137" i="24"/>
  <c r="G138" i="24"/>
  <c r="G139" i="24"/>
  <c r="G140" i="24"/>
  <c r="G141" i="24"/>
  <c r="G142" i="24"/>
  <c r="G143" i="24"/>
  <c r="G144" i="24"/>
  <c r="G145" i="24"/>
  <c r="G146" i="24"/>
  <c r="G147" i="24"/>
  <c r="G148" i="24"/>
  <c r="G149" i="24"/>
  <c r="G150" i="24"/>
  <c r="G151" i="24"/>
  <c r="G152" i="24"/>
  <c r="G153" i="24"/>
  <c r="G154" i="24"/>
  <c r="G155" i="24"/>
  <c r="G156" i="24"/>
  <c r="G157" i="24"/>
  <c r="G158" i="24"/>
  <c r="G159" i="24"/>
  <c r="G160" i="24"/>
  <c r="G161" i="24"/>
  <c r="G162" i="24"/>
  <c r="G163" i="24"/>
  <c r="G164" i="24"/>
  <c r="G165" i="24"/>
  <c r="G166" i="24"/>
  <c r="G167" i="24"/>
  <c r="G168" i="24"/>
  <c r="G169" i="24"/>
  <c r="G170" i="24"/>
  <c r="G171" i="24"/>
  <c r="G172" i="24"/>
  <c r="G173" i="24"/>
  <c r="G174" i="24"/>
  <c r="G175" i="24"/>
  <c r="G176" i="24"/>
  <c r="G177" i="24"/>
  <c r="G178" i="24"/>
  <c r="G179" i="24"/>
  <c r="G180" i="24"/>
  <c r="G181" i="24"/>
  <c r="G182" i="24"/>
  <c r="G183" i="24"/>
  <c r="G184" i="24"/>
  <c r="G185" i="24"/>
  <c r="G186" i="24"/>
  <c r="G187" i="24"/>
  <c r="G188" i="24"/>
  <c r="G189" i="24"/>
  <c r="G190" i="24"/>
  <c r="G191" i="24"/>
  <c r="G192" i="24"/>
  <c r="G193" i="24"/>
  <c r="G194" i="24"/>
  <c r="G195" i="24"/>
  <c r="G196" i="24"/>
  <c r="G197" i="24"/>
  <c r="G198" i="24"/>
  <c r="G199" i="24"/>
  <c r="G200" i="24"/>
  <c r="G201" i="24"/>
  <c r="G202" i="24"/>
  <c r="G203" i="24"/>
  <c r="G204" i="24"/>
  <c r="G205" i="24"/>
  <c r="G206" i="24"/>
  <c r="G207" i="24"/>
  <c r="G208" i="24"/>
  <c r="G209" i="24"/>
  <c r="G210" i="24"/>
  <c r="G211" i="24"/>
  <c r="G212" i="24"/>
  <c r="G213" i="24"/>
  <c r="G214" i="24"/>
  <c r="G215" i="24"/>
  <c r="G216" i="24"/>
  <c r="G217" i="24"/>
  <c r="G218" i="24"/>
  <c r="G219" i="24"/>
  <c r="G220" i="24"/>
  <c r="G221" i="24"/>
  <c r="G222" i="24"/>
  <c r="G223" i="24"/>
  <c r="G224" i="24"/>
  <c r="G225" i="24"/>
  <c r="G226" i="24"/>
  <c r="G227" i="24"/>
  <c r="G228" i="24"/>
  <c r="G229" i="24"/>
  <c r="G230" i="24"/>
  <c r="G231" i="24"/>
  <c r="G232" i="24"/>
  <c r="G233" i="24"/>
  <c r="G234" i="24"/>
  <c r="G235" i="24"/>
  <c r="G236" i="24"/>
  <c r="G237" i="24"/>
  <c r="G238" i="24"/>
  <c r="G239" i="24"/>
  <c r="G240" i="24"/>
  <c r="G241" i="24"/>
  <c r="G242" i="24"/>
  <c r="G243" i="24"/>
  <c r="G244" i="24"/>
  <c r="G245" i="24"/>
  <c r="G246" i="24"/>
  <c r="G247" i="24"/>
  <c r="G248" i="24"/>
  <c r="G249" i="24"/>
  <c r="G250" i="24"/>
  <c r="G251" i="24"/>
  <c r="G252" i="24"/>
  <c r="G253" i="24"/>
  <c r="G254" i="24"/>
  <c r="G255" i="24"/>
  <c r="G256" i="24"/>
  <c r="G257" i="24"/>
  <c r="G258" i="24"/>
  <c r="G259" i="24"/>
  <c r="G260" i="24"/>
  <c r="G261" i="24"/>
  <c r="G262" i="24"/>
  <c r="G263" i="24"/>
  <c r="G264" i="24"/>
  <c r="G265" i="24"/>
  <c r="G266" i="24"/>
  <c r="G267" i="24"/>
  <c r="G280" i="24"/>
  <c r="G281" i="24"/>
  <c r="G282" i="24"/>
  <c r="G283" i="24"/>
  <c r="G284" i="24"/>
  <c r="G285" i="24"/>
  <c r="G286" i="24"/>
  <c r="G287" i="24"/>
  <c r="G288" i="24"/>
  <c r="G289" i="24"/>
  <c r="G290" i="24"/>
  <c r="G291" i="24"/>
  <c r="G292" i="24"/>
  <c r="G293" i="24"/>
  <c r="G294" i="24"/>
  <c r="G295" i="24"/>
  <c r="G296" i="24"/>
  <c r="G297" i="24"/>
  <c r="G298" i="24"/>
  <c r="G299" i="24"/>
  <c r="G300" i="24"/>
  <c r="G301" i="24"/>
  <c r="G302" i="24"/>
  <c r="G303" i="24"/>
  <c r="G312" i="24"/>
  <c r="G316" i="24"/>
  <c r="G317" i="24"/>
  <c r="G318" i="24"/>
  <c r="G319" i="24"/>
  <c r="G320" i="24"/>
  <c r="G321" i="24"/>
  <c r="G322" i="24"/>
  <c r="G323" i="24"/>
  <c r="G324" i="24"/>
  <c r="G325" i="24"/>
  <c r="G326" i="24"/>
  <c r="G327" i="24"/>
  <c r="G330" i="24"/>
  <c r="G331" i="24"/>
  <c r="G332" i="24"/>
  <c r="G333" i="24"/>
  <c r="G334" i="24"/>
  <c r="G335" i="24"/>
  <c r="G336" i="24"/>
  <c r="G337" i="24"/>
  <c r="G338" i="24"/>
  <c r="G339" i="24"/>
  <c r="G342" i="24"/>
  <c r="G343" i="24"/>
  <c r="G344" i="24"/>
  <c r="G345" i="24"/>
  <c r="G346" i="24"/>
  <c r="G347" i="24"/>
  <c r="G348" i="24"/>
  <c r="G349" i="24"/>
  <c r="G350" i="24"/>
  <c r="G351" i="24"/>
  <c r="G354" i="24"/>
  <c r="G355" i="24"/>
  <c r="G356" i="24"/>
  <c r="G357" i="24"/>
  <c r="G358" i="24"/>
  <c r="G359" i="24"/>
  <c r="G360" i="24"/>
  <c r="G361" i="24"/>
  <c r="G362" i="24"/>
  <c r="G363" i="24"/>
  <c r="G366" i="24"/>
  <c r="G367" i="24"/>
  <c r="G368" i="24"/>
  <c r="G369" i="24"/>
  <c r="G370" i="24"/>
  <c r="G371" i="24"/>
  <c r="G372" i="24"/>
  <c r="G373" i="24"/>
  <c r="G374" i="24"/>
  <c r="G375" i="24"/>
  <c r="G378" i="24"/>
  <c r="G379" i="24"/>
  <c r="G380" i="24"/>
  <c r="G381" i="24"/>
  <c r="G382" i="24"/>
  <c r="G383" i="24"/>
  <c r="G384" i="24"/>
  <c r="G385" i="24"/>
  <c r="G386" i="24"/>
  <c r="G387" i="24"/>
  <c r="G390" i="24"/>
  <c r="G391" i="24"/>
  <c r="G392" i="24"/>
  <c r="G393" i="24"/>
  <c r="G394" i="24"/>
  <c r="G395" i="24"/>
  <c r="G396" i="24"/>
  <c r="G397" i="24"/>
  <c r="G398" i="24"/>
  <c r="G399" i="24"/>
  <c r="G402" i="24"/>
  <c r="G403" i="24"/>
  <c r="G404" i="24"/>
  <c r="G405" i="24"/>
  <c r="G406" i="24"/>
  <c r="G407" i="24"/>
  <c r="G408" i="24"/>
  <c r="G409" i="24"/>
  <c r="G410" i="24"/>
  <c r="G411" i="24"/>
  <c r="G414" i="24"/>
  <c r="G415" i="24"/>
  <c r="G416" i="24"/>
  <c r="G417" i="24"/>
  <c r="G418" i="24"/>
  <c r="G419" i="24"/>
  <c r="G420" i="24"/>
  <c r="G421" i="24"/>
  <c r="G422" i="24"/>
  <c r="G423" i="24"/>
  <c r="G426" i="24"/>
  <c r="G427" i="24"/>
  <c r="G428" i="24"/>
  <c r="G429" i="24"/>
  <c r="G430" i="24"/>
  <c r="G431" i="24"/>
  <c r="G432" i="24"/>
  <c r="G433" i="24"/>
  <c r="G434" i="24"/>
  <c r="G435" i="24"/>
  <c r="G438" i="24"/>
  <c r="G439" i="24"/>
  <c r="G440" i="24"/>
  <c r="G441" i="24"/>
  <c r="G442" i="24"/>
  <c r="G443" i="24"/>
  <c r="G444" i="24"/>
  <c r="G445" i="24"/>
  <c r="G446" i="24"/>
  <c r="G447" i="24"/>
  <c r="G450" i="24"/>
  <c r="G451" i="24"/>
  <c r="G452" i="24"/>
  <c r="G453" i="24"/>
  <c r="G454" i="24"/>
  <c r="G455" i="24"/>
  <c r="G456" i="24"/>
  <c r="G457" i="24"/>
  <c r="G458" i="24"/>
  <c r="G459" i="24"/>
  <c r="G462" i="24"/>
  <c r="G463" i="24"/>
  <c r="G464" i="24"/>
  <c r="G465" i="24"/>
  <c r="G466" i="24"/>
  <c r="G467" i="24"/>
  <c r="G468" i="24"/>
  <c r="G469" i="24"/>
  <c r="G470" i="24"/>
  <c r="G471" i="24"/>
  <c r="G472" i="24"/>
  <c r="G473" i="24"/>
  <c r="G474" i="24"/>
  <c r="G475" i="24"/>
  <c r="G476" i="24"/>
  <c r="G477" i="24"/>
  <c r="G478" i="24"/>
  <c r="G479" i="24"/>
  <c r="G480" i="24"/>
  <c r="G481" i="24"/>
  <c r="G482" i="24"/>
  <c r="G483" i="24"/>
  <c r="G487" i="24"/>
  <c r="G498" i="24"/>
  <c r="G499" i="24"/>
  <c r="G500" i="24"/>
  <c r="G501" i="24"/>
  <c r="G502" i="24"/>
  <c r="G503" i="24"/>
  <c r="G504" i="24"/>
  <c r="G505" i="24"/>
  <c r="G506" i="24"/>
  <c r="G507" i="24"/>
  <c r="G510" i="24"/>
  <c r="G511" i="24"/>
  <c r="G512" i="24"/>
  <c r="G513" i="24"/>
  <c r="G514" i="24"/>
  <c r="G515" i="24"/>
  <c r="G516" i="24"/>
  <c r="G517" i="24"/>
  <c r="G518" i="24"/>
  <c r="G519" i="24"/>
  <c r="G522" i="24"/>
  <c r="G523" i="24"/>
  <c r="G524" i="24"/>
  <c r="G525" i="24"/>
  <c r="G526" i="24"/>
  <c r="G527" i="24"/>
  <c r="G528" i="24"/>
  <c r="G529" i="24"/>
  <c r="G530" i="24"/>
  <c r="G531" i="24"/>
  <c r="G534" i="24"/>
  <c r="G535" i="24"/>
  <c r="G536" i="24"/>
  <c r="G537" i="24"/>
  <c r="G538" i="24"/>
  <c r="G539" i="24"/>
  <c r="G540" i="24"/>
  <c r="G541" i="24"/>
  <c r="G542" i="24"/>
  <c r="G543" i="24"/>
  <c r="G556" i="24"/>
  <c r="G557" i="24"/>
  <c r="G558" i="24"/>
  <c r="G559" i="24"/>
  <c r="G560" i="24"/>
  <c r="G561" i="24"/>
  <c r="G562" i="24"/>
  <c r="G563" i="24"/>
  <c r="G564" i="24"/>
  <c r="G565" i="24"/>
  <c r="G566" i="24"/>
  <c r="G567" i="24"/>
  <c r="G580" i="24"/>
  <c r="G582" i="24"/>
  <c r="G583" i="24"/>
  <c r="G584" i="24"/>
  <c r="G585" i="24"/>
  <c r="G586" i="24"/>
  <c r="G587" i="24"/>
  <c r="G588" i="24"/>
  <c r="G589" i="24"/>
  <c r="G590" i="24"/>
  <c r="G591" i="24"/>
  <c r="G594" i="24"/>
  <c r="G595" i="24"/>
  <c r="G596" i="24"/>
  <c r="G597" i="24"/>
  <c r="G598" i="24"/>
  <c r="G599" i="24"/>
  <c r="G600" i="24"/>
  <c r="G601" i="24"/>
  <c r="G602" i="24"/>
  <c r="G603" i="24"/>
  <c r="G604" i="24"/>
  <c r="G606" i="24"/>
  <c r="G607" i="24"/>
  <c r="G608" i="24"/>
  <c r="G609" i="24"/>
  <c r="G610" i="24"/>
  <c r="G611" i="24"/>
  <c r="G612" i="24"/>
  <c r="G613" i="24"/>
  <c r="G614" i="24"/>
  <c r="G615" i="24"/>
  <c r="G618" i="24"/>
  <c r="G619" i="24"/>
  <c r="G620" i="24"/>
  <c r="G621" i="24"/>
  <c r="G622" i="24"/>
  <c r="G623" i="24"/>
  <c r="G624" i="24"/>
  <c r="G625" i="24"/>
  <c r="G626" i="24"/>
  <c r="G627" i="24"/>
  <c r="G628" i="24"/>
  <c r="G629" i="24"/>
  <c r="G630" i="24"/>
  <c r="G631" i="24"/>
  <c r="G632" i="24"/>
  <c r="G633" i="24"/>
  <c r="G634" i="24"/>
  <c r="G635" i="24"/>
  <c r="G636" i="24"/>
  <c r="G637" i="24"/>
  <c r="G638" i="24"/>
  <c r="G639" i="24"/>
  <c r="G640" i="24"/>
  <c r="G652" i="24"/>
  <c r="G653" i="24"/>
  <c r="G654" i="24"/>
  <c r="G655" i="24"/>
  <c r="G656" i="24"/>
  <c r="G657" i="24"/>
  <c r="G658" i="24"/>
  <c r="G659" i="24"/>
  <c r="G660" i="24"/>
  <c r="G661" i="24"/>
  <c r="G662" i="24"/>
  <c r="G663" i="24"/>
  <c r="G664" i="24"/>
  <c r="G666" i="24"/>
  <c r="G668" i="24"/>
  <c r="G670" i="24"/>
  <c r="G672" i="24"/>
  <c r="G674" i="24"/>
  <c r="G676" i="24"/>
  <c r="G677" i="24"/>
  <c r="G678" i="24"/>
  <c r="G679" i="24"/>
  <c r="G680" i="24"/>
  <c r="G681" i="24"/>
  <c r="G682" i="24"/>
  <c r="G683" i="24"/>
  <c r="G684" i="24"/>
  <c r="G685" i="24"/>
  <c r="G686" i="24"/>
  <c r="G687" i="24"/>
  <c r="G688" i="24"/>
  <c r="G689" i="24"/>
  <c r="G690" i="24"/>
  <c r="G691" i="24"/>
  <c r="G692" i="24"/>
  <c r="G693" i="24"/>
  <c r="G694" i="24"/>
  <c r="G695" i="24"/>
  <c r="G696" i="24"/>
  <c r="G697" i="24"/>
  <c r="G698" i="24"/>
  <c r="G699" i="24"/>
  <c r="G700" i="24"/>
  <c r="G701" i="24"/>
  <c r="G702" i="24"/>
  <c r="G703" i="24"/>
  <c r="G704" i="24"/>
  <c r="G705" i="24"/>
  <c r="G706" i="24"/>
  <c r="G707" i="24"/>
  <c r="G708" i="24"/>
  <c r="G709" i="24"/>
  <c r="G710" i="24"/>
  <c r="G711" i="24"/>
  <c r="G714" i="24"/>
  <c r="G718" i="24"/>
  <c r="G722" i="24"/>
  <c r="G726" i="24"/>
  <c r="G727" i="24"/>
  <c r="G728" i="24"/>
  <c r="G729" i="24"/>
  <c r="G730" i="24"/>
  <c r="G731" i="24"/>
  <c r="G732" i="24"/>
  <c r="G733" i="24"/>
  <c r="G734" i="24"/>
  <c r="G735" i="24"/>
  <c r="G738" i="24"/>
  <c r="G739" i="24"/>
  <c r="G740" i="24"/>
  <c r="G741" i="24"/>
  <c r="G742" i="24"/>
  <c r="G743" i="24"/>
  <c r="G744" i="24"/>
  <c r="G745" i="24"/>
  <c r="G746" i="24"/>
  <c r="G747" i="24"/>
  <c r="G748" i="24"/>
  <c r="G749" i="24"/>
  <c r="G750" i="24"/>
  <c r="G751" i="24"/>
  <c r="G752" i="24"/>
  <c r="G753" i="24"/>
  <c r="G754" i="24"/>
  <c r="G755" i="24"/>
  <c r="G756" i="24"/>
  <c r="G757" i="24"/>
  <c r="G758" i="24"/>
  <c r="G759" i="24"/>
  <c r="G760" i="24"/>
  <c r="G762" i="24"/>
  <c r="G766" i="24"/>
  <c r="G770" i="24"/>
  <c r="G772" i="24"/>
  <c r="G773" i="24"/>
  <c r="G774" i="24"/>
  <c r="G775" i="24"/>
  <c r="G776" i="24"/>
  <c r="G777" i="24"/>
  <c r="G778" i="24"/>
  <c r="G779" i="24"/>
  <c r="G780" i="24"/>
  <c r="G781" i="24"/>
  <c r="G782" i="24"/>
  <c r="G783" i="24"/>
  <c r="G784" i="24"/>
  <c r="G785" i="24"/>
  <c r="G786" i="24"/>
  <c r="G787" i="24"/>
  <c r="G788" i="24"/>
  <c r="G789" i="24"/>
  <c r="G790" i="24"/>
  <c r="G791" i="24"/>
  <c r="G792" i="24"/>
  <c r="G793" i="24"/>
  <c r="G794" i="24"/>
  <c r="G795" i="24"/>
  <c r="G796" i="24"/>
  <c r="G797" i="24"/>
  <c r="G798" i="24"/>
  <c r="G799" i="24"/>
  <c r="G800" i="24"/>
  <c r="G801" i="24"/>
  <c r="G802" i="24"/>
  <c r="G803" i="24"/>
  <c r="G804" i="24"/>
  <c r="G805" i="24"/>
  <c r="G806" i="24"/>
  <c r="G807" i="24"/>
  <c r="G808" i="24"/>
  <c r="G809" i="24"/>
  <c r="G810" i="24"/>
  <c r="G811" i="24"/>
  <c r="G812" i="24"/>
  <c r="G813" i="24"/>
  <c r="G814" i="24"/>
  <c r="G815" i="24"/>
  <c r="G816" i="24"/>
  <c r="G817" i="24"/>
  <c r="G818" i="24"/>
  <c r="G819" i="24"/>
  <c r="G820" i="24"/>
  <c r="G822" i="24"/>
  <c r="G826" i="24"/>
  <c r="G832" i="24"/>
  <c r="G833" i="24"/>
  <c r="G834" i="24"/>
  <c r="G835" i="24"/>
  <c r="G836" i="24"/>
  <c r="G837" i="24"/>
  <c r="G838" i="24"/>
  <c r="G839" i="24"/>
  <c r="G840" i="24"/>
  <c r="G841" i="24"/>
  <c r="G842" i="24"/>
  <c r="G843" i="24"/>
  <c r="G844" i="24"/>
  <c r="G845" i="24"/>
  <c r="G846" i="24"/>
  <c r="G847" i="24"/>
  <c r="G848" i="24"/>
  <c r="G849" i="24"/>
  <c r="G850" i="24"/>
  <c r="G851" i="24"/>
  <c r="G852" i="24"/>
  <c r="G853" i="24"/>
  <c r="G854" i="24"/>
  <c r="G855" i="24"/>
  <c r="G862" i="24"/>
  <c r="G866" i="24"/>
  <c r="G870" i="24"/>
  <c r="G871" i="24"/>
  <c r="G872" i="24"/>
  <c r="G873" i="24"/>
  <c r="G874" i="24"/>
  <c r="G875" i="24"/>
  <c r="G876" i="24"/>
  <c r="G877" i="24"/>
  <c r="G878" i="24"/>
  <c r="G879" i="24"/>
  <c r="G880" i="24"/>
  <c r="G882" i="24"/>
  <c r="G883" i="24"/>
  <c r="G884" i="24"/>
  <c r="G885" i="24"/>
  <c r="G886" i="24"/>
  <c r="G887" i="24"/>
  <c r="G888" i="24"/>
  <c r="G889" i="24"/>
  <c r="G890" i="24"/>
  <c r="G891" i="24"/>
  <c r="G892" i="24"/>
  <c r="G893" i="24"/>
  <c r="G894" i="24"/>
  <c r="G895" i="24"/>
  <c r="G896" i="24"/>
  <c r="G897" i="24"/>
  <c r="G898" i="24"/>
  <c r="G899" i="24"/>
  <c r="G900" i="24"/>
  <c r="G901" i="24"/>
  <c r="G902" i="24"/>
  <c r="G903" i="24"/>
  <c r="G904" i="24"/>
  <c r="G906" i="24"/>
  <c r="G910" i="24"/>
  <c r="G914" i="24"/>
  <c r="G916" i="24"/>
  <c r="G917" i="24"/>
  <c r="G918" i="24"/>
  <c r="G919" i="24"/>
  <c r="G920" i="24"/>
  <c r="G921" i="24"/>
  <c r="G922" i="24"/>
  <c r="G923" i="24"/>
  <c r="G924" i="24"/>
  <c r="G925" i="24"/>
  <c r="G926" i="24"/>
  <c r="G927" i="24"/>
  <c r="G928" i="24"/>
  <c r="G929" i="24"/>
  <c r="G930" i="24"/>
  <c r="G931" i="24"/>
  <c r="G932" i="24"/>
  <c r="G933" i="24"/>
  <c r="G934" i="24"/>
  <c r="G935" i="24"/>
  <c r="G936" i="24"/>
  <c r="G937" i="24"/>
  <c r="G938" i="24"/>
  <c r="G939" i="24"/>
  <c r="G940" i="24"/>
  <c r="G941" i="24"/>
  <c r="G942" i="24"/>
  <c r="G943" i="24"/>
  <c r="G944" i="24"/>
  <c r="G945" i="24"/>
  <c r="G946" i="24"/>
  <c r="G947" i="24"/>
  <c r="G948" i="24"/>
  <c r="G949" i="24"/>
  <c r="G950" i="24"/>
  <c r="G951" i="24"/>
  <c r="G952" i="24"/>
  <c r="G954" i="24"/>
  <c r="G956" i="24"/>
  <c r="G958" i="24"/>
  <c r="G960" i="24"/>
  <c r="G962" i="24"/>
  <c r="G964" i="24"/>
  <c r="G965" i="24"/>
  <c r="G966" i="24"/>
  <c r="G967" i="24"/>
  <c r="G968" i="24"/>
  <c r="G969" i="24"/>
  <c r="G970" i="24"/>
  <c r="G971" i="24"/>
  <c r="G972" i="24"/>
  <c r="G973" i="24"/>
  <c r="G974" i="24"/>
  <c r="G975" i="24"/>
  <c r="G976" i="24"/>
  <c r="G977" i="24"/>
  <c r="G978" i="24"/>
  <c r="G979" i="24"/>
  <c r="G980" i="24"/>
  <c r="G981" i="24"/>
  <c r="G982" i="24"/>
  <c r="G983" i="24"/>
  <c r="G984" i="24"/>
  <c r="G985" i="24"/>
  <c r="G986" i="24"/>
  <c r="G987" i="24"/>
  <c r="G988" i="24"/>
  <c r="G989" i="24"/>
  <c r="G990" i="24"/>
  <c r="G991" i="24"/>
  <c r="G992" i="24"/>
  <c r="G993" i="24"/>
  <c r="G994" i="24"/>
  <c r="G995" i="24"/>
  <c r="G996" i="24"/>
  <c r="G997" i="24"/>
  <c r="G998" i="24"/>
  <c r="G999" i="24"/>
  <c r="G1000" i="24"/>
  <c r="G1001" i="24"/>
  <c r="G1002" i="24"/>
  <c r="G1003" i="24"/>
  <c r="G1004" i="24"/>
  <c r="G1005" i="24"/>
  <c r="G1006" i="24"/>
  <c r="G1007" i="24"/>
  <c r="G1008" i="24"/>
  <c r="G1009" i="24"/>
  <c r="G1010" i="24"/>
  <c r="G1011" i="24"/>
  <c r="G1012" i="24"/>
  <c r="G1013" i="24"/>
  <c r="G1014" i="24"/>
  <c r="G1015" i="24"/>
  <c r="G1016" i="24"/>
  <c r="G1017" i="24"/>
  <c r="G1018" i="24"/>
  <c r="G1019" i="24"/>
  <c r="G1020" i="24"/>
  <c r="G1021" i="24"/>
  <c r="G1022" i="24"/>
  <c r="G1023" i="24"/>
  <c r="G1036" i="24"/>
  <c r="G1037" i="24"/>
  <c r="G1038" i="24"/>
  <c r="G1039" i="24"/>
  <c r="G1040" i="24"/>
  <c r="G1041" i="24"/>
  <c r="G1042" i="24"/>
  <c r="G1043" i="24"/>
  <c r="G1044" i="24"/>
  <c r="G1045" i="24"/>
  <c r="G1046" i="24"/>
  <c r="G1047" i="24"/>
  <c r="G1048" i="24"/>
  <c r="G1049" i="24"/>
  <c r="G1050" i="24"/>
  <c r="G1051" i="24"/>
  <c r="G1052" i="24"/>
  <c r="G1053" i="24"/>
  <c r="G1054" i="24"/>
  <c r="G1055" i="24"/>
  <c r="G1056" i="24"/>
  <c r="G1057" i="24"/>
  <c r="G1058" i="24"/>
  <c r="G1059" i="24"/>
  <c r="G1060" i="24"/>
  <c r="G1061" i="24"/>
  <c r="G1062" i="24"/>
  <c r="G1063" i="24"/>
  <c r="G1064" i="24"/>
  <c r="G1065" i="24"/>
  <c r="G1066" i="24"/>
  <c r="G1067" i="24"/>
  <c r="G1068" i="24"/>
  <c r="G1069" i="24"/>
  <c r="G1070" i="24"/>
  <c r="G1071" i="24"/>
  <c r="G1072" i="24"/>
  <c r="G1073" i="24"/>
  <c r="G1074" i="24"/>
  <c r="G1075" i="24"/>
  <c r="G1076" i="24"/>
  <c r="G1077" i="24"/>
  <c r="G1078" i="24"/>
  <c r="G1079" i="24"/>
  <c r="G1080" i="24"/>
  <c r="G1081" i="24"/>
  <c r="G1082" i="24"/>
  <c r="G1083" i="24"/>
  <c r="G1084" i="24"/>
  <c r="G1085" i="24"/>
  <c r="G1086" i="24"/>
  <c r="G1087" i="24"/>
  <c r="G1088" i="24"/>
  <c r="G1089" i="24"/>
  <c r="G1090" i="24"/>
  <c r="G1091" i="24"/>
  <c r="G1092" i="24"/>
  <c r="G1093" i="24"/>
  <c r="G1094" i="24"/>
  <c r="G1095" i="24"/>
  <c r="G1096" i="24"/>
  <c r="G1097" i="24"/>
  <c r="G1098" i="24"/>
  <c r="G1099" i="24"/>
  <c r="G1100" i="24"/>
  <c r="G1101" i="24"/>
  <c r="G1102" i="24"/>
  <c r="G1103" i="24"/>
  <c r="G1104" i="24"/>
  <c r="G1105" i="24"/>
  <c r="G1106" i="24"/>
  <c r="G1107" i="24"/>
  <c r="G1108" i="24"/>
  <c r="G1109" i="24"/>
  <c r="G1110" i="24"/>
  <c r="G1111" i="24"/>
  <c r="G1112" i="24"/>
  <c r="G1113" i="24"/>
  <c r="G1114" i="24"/>
  <c r="G1115" i="24"/>
  <c r="G1116" i="24"/>
  <c r="G1117" i="24"/>
  <c r="G1118" i="24"/>
  <c r="G1119" i="24"/>
  <c r="G1120" i="24"/>
  <c r="G1121" i="24"/>
  <c r="G1122" i="24"/>
  <c r="G1123" i="24"/>
  <c r="G1124" i="24"/>
  <c r="G1125" i="24"/>
  <c r="G1126" i="24"/>
  <c r="G1127" i="24"/>
  <c r="G1128" i="24"/>
  <c r="G1129" i="24"/>
  <c r="G1130" i="24"/>
  <c r="G1131" i="24"/>
  <c r="G1132" i="24"/>
  <c r="G1133" i="24"/>
  <c r="G1134" i="24"/>
  <c r="G1135" i="24"/>
  <c r="G1136" i="24"/>
  <c r="G1137" i="24"/>
  <c r="G1138" i="24"/>
  <c r="G1139" i="24"/>
  <c r="G1140" i="24"/>
  <c r="G1141" i="24"/>
  <c r="G1142" i="24"/>
  <c r="G1143" i="24"/>
  <c r="G748" i="27"/>
  <c r="F748" i="27"/>
  <c r="E748" i="27"/>
  <c r="D748" i="27"/>
  <c r="G747" i="27"/>
  <c r="F747" i="27"/>
  <c r="E747" i="27"/>
  <c r="D747" i="27"/>
  <c r="G700" i="27"/>
  <c r="F700" i="27"/>
  <c r="E700" i="27"/>
  <c r="D700" i="27"/>
  <c r="G699" i="27"/>
  <c r="F699" i="27"/>
  <c r="E699" i="27"/>
  <c r="D699" i="27"/>
  <c r="G244" i="27"/>
  <c r="F244" i="27"/>
  <c r="E244" i="27"/>
  <c r="D244" i="27"/>
  <c r="G243" i="27"/>
  <c r="F243" i="27"/>
  <c r="E243" i="27"/>
  <c r="D243" i="27"/>
  <c r="A1142" i="27"/>
  <c r="A1141" i="27"/>
  <c r="A1140" i="27"/>
  <c r="A1139" i="27"/>
  <c r="A1138" i="27"/>
  <c r="A1137" i="27"/>
  <c r="A1136" i="27"/>
  <c r="A1135" i="27"/>
  <c r="A1134" i="27"/>
  <c r="A1133" i="27"/>
  <c r="G1132" i="27"/>
  <c r="F1132" i="27"/>
  <c r="E1132" i="27"/>
  <c r="E1131" i="27" s="1"/>
  <c r="D1132" i="27"/>
  <c r="G1131" i="27"/>
  <c r="D1131" i="27"/>
  <c r="A1130" i="27"/>
  <c r="A1129" i="27"/>
  <c r="A1128" i="27"/>
  <c r="A1127" i="27"/>
  <c r="A1126" i="27"/>
  <c r="A1125" i="27"/>
  <c r="A1124" i="27"/>
  <c r="A1123" i="27"/>
  <c r="A1122" i="27"/>
  <c r="A1121" i="27"/>
  <c r="G1120" i="27"/>
  <c r="F1120" i="27"/>
  <c r="E1120" i="27"/>
  <c r="E1119" i="27" s="1"/>
  <c r="D1120" i="27"/>
  <c r="G1119" i="27"/>
  <c r="D1119" i="27"/>
  <c r="A1118" i="27"/>
  <c r="A1117" i="27"/>
  <c r="A1116" i="27"/>
  <c r="A1115" i="27"/>
  <c r="A1114" i="27"/>
  <c r="A1113" i="27"/>
  <c r="A1112" i="27"/>
  <c r="A1111" i="27"/>
  <c r="A1110" i="27"/>
  <c r="A1109" i="27"/>
  <c r="G1108" i="27"/>
  <c r="F1108" i="27"/>
  <c r="E1108" i="27"/>
  <c r="E1107" i="27" s="1"/>
  <c r="D1108" i="27"/>
  <c r="G1107" i="27"/>
  <c r="D1107" i="27"/>
  <c r="A1106" i="27"/>
  <c r="A1105" i="27"/>
  <c r="A1104" i="27"/>
  <c r="A1103" i="27"/>
  <c r="A1102" i="27"/>
  <c r="A1101" i="27"/>
  <c r="A1100" i="27"/>
  <c r="A1099" i="27"/>
  <c r="A1098" i="27"/>
  <c r="A1097" i="27"/>
  <c r="G1096" i="27"/>
  <c r="F1096" i="27"/>
  <c r="E1096" i="27"/>
  <c r="E1095" i="27" s="1"/>
  <c r="E1083" i="27" s="1"/>
  <c r="D1096" i="27"/>
  <c r="G1095" i="27"/>
  <c r="D1095" i="27"/>
  <c r="D1083" i="27" s="1"/>
  <c r="G1094" i="27"/>
  <c r="F1094" i="27"/>
  <c r="E1094" i="27"/>
  <c r="D1094" i="27"/>
  <c r="A1094" i="27" s="1"/>
  <c r="G1093" i="27"/>
  <c r="F1093" i="27"/>
  <c r="E1093" i="27"/>
  <c r="D1093" i="27"/>
  <c r="A1093" i="27" s="1"/>
  <c r="G1092" i="27"/>
  <c r="F1092" i="27"/>
  <c r="E1092" i="27"/>
  <c r="D1092" i="27"/>
  <c r="G1091" i="27"/>
  <c r="F1091" i="27"/>
  <c r="E1091" i="27"/>
  <c r="D1091" i="27"/>
  <c r="A1091" i="27" s="1"/>
  <c r="G1090" i="27"/>
  <c r="F1090" i="27"/>
  <c r="E1090" i="27"/>
  <c r="D1090" i="27"/>
  <c r="G1089" i="27"/>
  <c r="F1089" i="27"/>
  <c r="E1089" i="27"/>
  <c r="D1089" i="27"/>
  <c r="G1088" i="27"/>
  <c r="F1088" i="27"/>
  <c r="A1088" i="27" s="1"/>
  <c r="E1088" i="27"/>
  <c r="D1088" i="27"/>
  <c r="G1087" i="27"/>
  <c r="F1087" i="27"/>
  <c r="E1087" i="27"/>
  <c r="D1087" i="27"/>
  <c r="G1086" i="27"/>
  <c r="F1086" i="27"/>
  <c r="E1086" i="27"/>
  <c r="D1086" i="27"/>
  <c r="G1085" i="27"/>
  <c r="F1085" i="27"/>
  <c r="E1085" i="27"/>
  <c r="D1085" i="27"/>
  <c r="G1084" i="27"/>
  <c r="E1084" i="27"/>
  <c r="D1084" i="27"/>
  <c r="A1082" i="27"/>
  <c r="A1081" i="27"/>
  <c r="A1080" i="27"/>
  <c r="A1079" i="27"/>
  <c r="A1078" i="27"/>
  <c r="A1077" i="27"/>
  <c r="A1076" i="27"/>
  <c r="A1075" i="27"/>
  <c r="A1074" i="27"/>
  <c r="A1073" i="27"/>
  <c r="G1072" i="27"/>
  <c r="F1072" i="27"/>
  <c r="E1072" i="27"/>
  <c r="E1071" i="27" s="1"/>
  <c r="D1072" i="27"/>
  <c r="D1071" i="27" s="1"/>
  <c r="G1071" i="27"/>
  <c r="A1070" i="27"/>
  <c r="A1069" i="27"/>
  <c r="A1068" i="27"/>
  <c r="A1067" i="27"/>
  <c r="A1066" i="27"/>
  <c r="A1065" i="27"/>
  <c r="A1064" i="27"/>
  <c r="A1063" i="27"/>
  <c r="A1062" i="27"/>
  <c r="A1061" i="27"/>
  <c r="G1060" i="27"/>
  <c r="F1060" i="27"/>
  <c r="E1060" i="27"/>
  <c r="E1059" i="27" s="1"/>
  <c r="D1060" i="27"/>
  <c r="D1059" i="27" s="1"/>
  <c r="G1059" i="27"/>
  <c r="A1058" i="27"/>
  <c r="A1057" i="27"/>
  <c r="A1056" i="27"/>
  <c r="A1055" i="27"/>
  <c r="A1054" i="27"/>
  <c r="A1053" i="27"/>
  <c r="A1052" i="27"/>
  <c r="A1051" i="27"/>
  <c r="A1050" i="27"/>
  <c r="A1049" i="27"/>
  <c r="G1048" i="27"/>
  <c r="F1048" i="27"/>
  <c r="E1048" i="27"/>
  <c r="E1047" i="27" s="1"/>
  <c r="E1035" i="27" s="1"/>
  <c r="D1048" i="27"/>
  <c r="D1047" i="27" s="1"/>
  <c r="D1035" i="27" s="1"/>
  <c r="G1047" i="27"/>
  <c r="G1046" i="27"/>
  <c r="F1046" i="27"/>
  <c r="E1046" i="27"/>
  <c r="D1046" i="27"/>
  <c r="G1045" i="27"/>
  <c r="F1045" i="27"/>
  <c r="E1045" i="27"/>
  <c r="D1045" i="27"/>
  <c r="G1044" i="27"/>
  <c r="F1044" i="27"/>
  <c r="A1044" i="27" s="1"/>
  <c r="E1044" i="27"/>
  <c r="D1044" i="27"/>
  <c r="G1043" i="27"/>
  <c r="F1043" i="27"/>
  <c r="A1043" i="27" s="1"/>
  <c r="E1043" i="27"/>
  <c r="D1043" i="27"/>
  <c r="G1042" i="27"/>
  <c r="F1042" i="27"/>
  <c r="E1042" i="27"/>
  <c r="D1042" i="27"/>
  <c r="G1041" i="27"/>
  <c r="F1041" i="27"/>
  <c r="E1041" i="27"/>
  <c r="D1041" i="27"/>
  <c r="G1040" i="27"/>
  <c r="F1040" i="27"/>
  <c r="E1040" i="27"/>
  <c r="D1040" i="27"/>
  <c r="G1039" i="27"/>
  <c r="F1039" i="27"/>
  <c r="E1039" i="27"/>
  <c r="D1039" i="27"/>
  <c r="A1039" i="27"/>
  <c r="G1038" i="27"/>
  <c r="F1038" i="27"/>
  <c r="E1038" i="27"/>
  <c r="D1038" i="27"/>
  <c r="A1038" i="27" s="1"/>
  <c r="G1037" i="27"/>
  <c r="F1037" i="27"/>
  <c r="E1037" i="27"/>
  <c r="D1037" i="27"/>
  <c r="G1036" i="27"/>
  <c r="F1036" i="27"/>
  <c r="D1036" i="27"/>
  <c r="G1035" i="27"/>
  <c r="A1022" i="27"/>
  <c r="A1021" i="27"/>
  <c r="A1020" i="27"/>
  <c r="A1019" i="27"/>
  <c r="A1018" i="27"/>
  <c r="A1017" i="27"/>
  <c r="A1016" i="27"/>
  <c r="A1015" i="27"/>
  <c r="A1014" i="27"/>
  <c r="A1013" i="27"/>
  <c r="G1012" i="27"/>
  <c r="F1012" i="27"/>
  <c r="E1012" i="27"/>
  <c r="E1011" i="27" s="1"/>
  <c r="D1012" i="27"/>
  <c r="D1011" i="27" s="1"/>
  <c r="G1011" i="27"/>
  <c r="A1010" i="27"/>
  <c r="A1009" i="27"/>
  <c r="A1008" i="27"/>
  <c r="A1007" i="27"/>
  <c r="A1006" i="27"/>
  <c r="A1005" i="27"/>
  <c r="A1004" i="27"/>
  <c r="A1003" i="27"/>
  <c r="A1002" i="27"/>
  <c r="A1001" i="27"/>
  <c r="G1000" i="27"/>
  <c r="F1000" i="27"/>
  <c r="E1000" i="27"/>
  <c r="E999" i="27" s="1"/>
  <c r="D1000" i="27"/>
  <c r="D999" i="27" s="1"/>
  <c r="G999" i="27"/>
  <c r="A998" i="27"/>
  <c r="A997" i="27"/>
  <c r="A996" i="27"/>
  <c r="A995" i="27"/>
  <c r="A994" i="27"/>
  <c r="A993" i="27"/>
  <c r="A992" i="27"/>
  <c r="A991" i="27"/>
  <c r="A990" i="27"/>
  <c r="A989" i="27"/>
  <c r="G988" i="27"/>
  <c r="F988" i="27"/>
  <c r="E988" i="27"/>
  <c r="E987" i="27" s="1"/>
  <c r="D988" i="27"/>
  <c r="D987" i="27" s="1"/>
  <c r="G987" i="27"/>
  <c r="A986" i="27"/>
  <c r="A985" i="27"/>
  <c r="A984" i="27"/>
  <c r="A983" i="27"/>
  <c r="A982" i="27"/>
  <c r="A981" i="27"/>
  <c r="A980" i="27"/>
  <c r="A979" i="27"/>
  <c r="A978" i="27"/>
  <c r="A977" i="27"/>
  <c r="G976" i="27"/>
  <c r="F976" i="27"/>
  <c r="E976" i="27"/>
  <c r="E975" i="27" s="1"/>
  <c r="D976" i="27"/>
  <c r="D975" i="27" s="1"/>
  <c r="G975" i="27"/>
  <c r="A974" i="27"/>
  <c r="A973" i="27"/>
  <c r="A972" i="27"/>
  <c r="A971" i="27"/>
  <c r="A970" i="27"/>
  <c r="A969" i="27"/>
  <c r="A968" i="27"/>
  <c r="A967" i="27"/>
  <c r="A966" i="27"/>
  <c r="A965" i="27"/>
  <c r="G964" i="27"/>
  <c r="F964" i="27"/>
  <c r="F952" i="27" s="1"/>
  <c r="E964" i="27"/>
  <c r="D964" i="27"/>
  <c r="D963" i="27" s="1"/>
  <c r="D951" i="27" s="1"/>
  <c r="G963" i="27"/>
  <c r="G951" i="27" s="1"/>
  <c r="G962" i="27"/>
  <c r="F962" i="27"/>
  <c r="E962" i="27"/>
  <c r="L963" i="24" s="1"/>
  <c r="D962" i="27"/>
  <c r="G963" i="24" s="1"/>
  <c r="G961" i="27"/>
  <c r="F961" i="27"/>
  <c r="E961" i="27"/>
  <c r="L962" i="24" s="1"/>
  <c r="D961" i="27"/>
  <c r="G960" i="27"/>
  <c r="G864" i="27" s="1"/>
  <c r="F960" i="27"/>
  <c r="E960" i="27"/>
  <c r="L961" i="24" s="1"/>
  <c r="D960" i="27"/>
  <c r="G961" i="24" s="1"/>
  <c r="G959" i="27"/>
  <c r="F959" i="27"/>
  <c r="E959" i="27"/>
  <c r="L960" i="24" s="1"/>
  <c r="D959" i="27"/>
  <c r="G958" i="27"/>
  <c r="F958" i="27"/>
  <c r="E958" i="27"/>
  <c r="L959" i="24" s="1"/>
  <c r="D958" i="27"/>
  <c r="G959" i="24" s="1"/>
  <c r="G957" i="27"/>
  <c r="F957" i="27"/>
  <c r="E957" i="27"/>
  <c r="L958" i="24" s="1"/>
  <c r="D957" i="27"/>
  <c r="G956" i="27"/>
  <c r="F956" i="27"/>
  <c r="E956" i="27"/>
  <c r="L957" i="24" s="1"/>
  <c r="D956" i="27"/>
  <c r="G957" i="24" s="1"/>
  <c r="G955" i="27"/>
  <c r="F955" i="27"/>
  <c r="E955" i="27"/>
  <c r="L956" i="24" s="1"/>
  <c r="D955" i="27"/>
  <c r="G954" i="27"/>
  <c r="F954" i="27"/>
  <c r="E954" i="27"/>
  <c r="L955" i="24" s="1"/>
  <c r="D954" i="27"/>
  <c r="G953" i="27"/>
  <c r="F953" i="27"/>
  <c r="E953" i="27"/>
  <c r="L954" i="24" s="1"/>
  <c r="D953" i="27"/>
  <c r="G952" i="27"/>
  <c r="D952" i="27"/>
  <c r="G953" i="24" s="1"/>
  <c r="A950" i="27"/>
  <c r="A949" i="27"/>
  <c r="A948" i="27"/>
  <c r="A947" i="27"/>
  <c r="A946" i="27"/>
  <c r="A945" i="27"/>
  <c r="A944" i="27"/>
  <c r="A943" i="27"/>
  <c r="A942" i="27"/>
  <c r="A941" i="27"/>
  <c r="G940" i="27"/>
  <c r="F940" i="27"/>
  <c r="E940" i="27"/>
  <c r="E939" i="27" s="1"/>
  <c r="D940" i="27"/>
  <c r="G939" i="27"/>
  <c r="D939" i="27"/>
  <c r="A938" i="27"/>
  <c r="A937" i="27"/>
  <c r="A936" i="27"/>
  <c r="A935" i="27"/>
  <c r="A934" i="27"/>
  <c r="A933" i="27"/>
  <c r="A932" i="27"/>
  <c r="A931" i="27"/>
  <c r="A930" i="27"/>
  <c r="A929" i="27"/>
  <c r="G928" i="27"/>
  <c r="F928" i="27"/>
  <c r="E928" i="27"/>
  <c r="E927" i="27" s="1"/>
  <c r="D928" i="27"/>
  <c r="G927" i="27"/>
  <c r="D927" i="27"/>
  <c r="A926" i="27"/>
  <c r="A925" i="27"/>
  <c r="A924" i="27"/>
  <c r="A923" i="27"/>
  <c r="A922" i="27"/>
  <c r="A921" i="27"/>
  <c r="A920" i="27"/>
  <c r="A919" i="27"/>
  <c r="A918" i="27"/>
  <c r="A917" i="27"/>
  <c r="G916" i="27"/>
  <c r="G904" i="27" s="1"/>
  <c r="F916" i="27"/>
  <c r="F904" i="27" s="1"/>
  <c r="E916" i="27"/>
  <c r="E915" i="27" s="1"/>
  <c r="E903" i="27" s="1"/>
  <c r="D916" i="27"/>
  <c r="G915" i="27"/>
  <c r="G903" i="27" s="1"/>
  <c r="D915" i="27"/>
  <c r="D903" i="27" s="1"/>
  <c r="G914" i="27"/>
  <c r="F914" i="27"/>
  <c r="E914" i="27"/>
  <c r="L915" i="24" s="1"/>
  <c r="D914" i="27"/>
  <c r="G915" i="24" s="1"/>
  <c r="G913" i="27"/>
  <c r="F913" i="27"/>
  <c r="E913" i="27"/>
  <c r="D913" i="27"/>
  <c r="G912" i="27"/>
  <c r="F912" i="27"/>
  <c r="E912" i="27"/>
  <c r="D912" i="27"/>
  <c r="G911" i="27"/>
  <c r="F911" i="27"/>
  <c r="E911" i="27"/>
  <c r="D911" i="27"/>
  <c r="D863" i="27" s="1"/>
  <c r="G864" i="24" s="1"/>
  <c r="G910" i="27"/>
  <c r="F910" i="27"/>
  <c r="F862" i="27" s="1"/>
  <c r="E910" i="27"/>
  <c r="D910" i="27"/>
  <c r="G909" i="27"/>
  <c r="F909" i="27"/>
  <c r="F861" i="27" s="1"/>
  <c r="E909" i="27"/>
  <c r="D909" i="27"/>
  <c r="D861" i="27" s="1"/>
  <c r="G908" i="27"/>
  <c r="F908" i="27"/>
  <c r="E908" i="27"/>
  <c r="D908" i="27"/>
  <c r="G907" i="27"/>
  <c r="F907" i="27"/>
  <c r="E907" i="27"/>
  <c r="D907" i="27"/>
  <c r="D859" i="27" s="1"/>
  <c r="G860" i="24" s="1"/>
  <c r="G906" i="27"/>
  <c r="F906" i="27"/>
  <c r="E906" i="27"/>
  <c r="E858" i="27" s="1"/>
  <c r="L859" i="24" s="1"/>
  <c r="D906" i="27"/>
  <c r="G907" i="24" s="1"/>
  <c r="G905" i="27"/>
  <c r="F905" i="27"/>
  <c r="E905" i="27"/>
  <c r="D905" i="27"/>
  <c r="E904" i="27"/>
  <c r="L905" i="24" s="1"/>
  <c r="D904" i="27"/>
  <c r="G905" i="24" s="1"/>
  <c r="A902" i="27"/>
  <c r="A901" i="27"/>
  <c r="A900" i="27"/>
  <c r="A899" i="27"/>
  <c r="A898" i="27"/>
  <c r="A897" i="27"/>
  <c r="A896" i="27"/>
  <c r="A895" i="27"/>
  <c r="A894" i="27"/>
  <c r="A893" i="27"/>
  <c r="G892" i="27"/>
  <c r="F892" i="27"/>
  <c r="E892" i="27"/>
  <c r="E891" i="27" s="1"/>
  <c r="D892" i="27"/>
  <c r="D891" i="27" s="1"/>
  <c r="G891" i="27"/>
  <c r="A890" i="27"/>
  <c r="A889" i="27"/>
  <c r="A888" i="27"/>
  <c r="A887" i="27"/>
  <c r="A886" i="27"/>
  <c r="A885" i="27"/>
  <c r="A884" i="27"/>
  <c r="A883" i="27"/>
  <c r="A882" i="27"/>
  <c r="A881" i="27"/>
  <c r="G880" i="27"/>
  <c r="F880" i="27"/>
  <c r="E880" i="27"/>
  <c r="D880" i="27"/>
  <c r="D879" i="27" s="1"/>
  <c r="G879" i="27"/>
  <c r="A878" i="27"/>
  <c r="A877" i="27"/>
  <c r="A876" i="27"/>
  <c r="A875" i="27"/>
  <c r="A874" i="27"/>
  <c r="A873" i="27"/>
  <c r="A872" i="27"/>
  <c r="A871" i="27"/>
  <c r="A870" i="27"/>
  <c r="A869" i="27"/>
  <c r="G868" i="27"/>
  <c r="F868" i="27"/>
  <c r="E868" i="27"/>
  <c r="D868" i="27"/>
  <c r="G867" i="27"/>
  <c r="D865" i="27"/>
  <c r="G863" i="27"/>
  <c r="G862" i="27"/>
  <c r="G861" i="27"/>
  <c r="G860" i="27"/>
  <c r="F859" i="27"/>
  <c r="G858" i="27"/>
  <c r="F858" i="27"/>
  <c r="G857" i="27"/>
  <c r="F857" i="27"/>
  <c r="A854" i="27"/>
  <c r="A853" i="27"/>
  <c r="A852" i="27"/>
  <c r="A851" i="27"/>
  <c r="A850" i="27"/>
  <c r="A849" i="27"/>
  <c r="A848" i="27"/>
  <c r="A847" i="27"/>
  <c r="A846" i="27"/>
  <c r="A845" i="27"/>
  <c r="G844" i="27"/>
  <c r="F844" i="27"/>
  <c r="E844" i="27"/>
  <c r="E843" i="27" s="1"/>
  <c r="D844" i="27"/>
  <c r="D843" i="27" s="1"/>
  <c r="G843" i="27"/>
  <c r="G819" i="27" s="1"/>
  <c r="A842" i="27"/>
  <c r="A841" i="27"/>
  <c r="A840" i="27"/>
  <c r="A839" i="27"/>
  <c r="A838" i="27"/>
  <c r="A837" i="27"/>
  <c r="A836" i="27"/>
  <c r="A835" i="27"/>
  <c r="A834" i="27"/>
  <c r="A833" i="27"/>
  <c r="G832" i="27"/>
  <c r="G820" i="27" s="1"/>
  <c r="F832" i="27"/>
  <c r="E832" i="27"/>
  <c r="E831" i="27" s="1"/>
  <c r="E819" i="27" s="1"/>
  <c r="D832" i="27"/>
  <c r="G831" i="27"/>
  <c r="G830" i="27"/>
  <c r="F830" i="27"/>
  <c r="E830" i="27"/>
  <c r="L831" i="24" s="1"/>
  <c r="D830" i="27"/>
  <c r="G831" i="24" s="1"/>
  <c r="G829" i="27"/>
  <c r="F829" i="27"/>
  <c r="E829" i="27"/>
  <c r="L830" i="24" s="1"/>
  <c r="D829" i="27"/>
  <c r="G830" i="24" s="1"/>
  <c r="G828" i="27"/>
  <c r="F828" i="27"/>
  <c r="E828" i="27"/>
  <c r="L829" i="24" s="1"/>
  <c r="D828" i="27"/>
  <c r="G829" i="24" s="1"/>
  <c r="G827" i="27"/>
  <c r="F827" i="27"/>
  <c r="E827" i="27"/>
  <c r="D827" i="27"/>
  <c r="G828" i="24" s="1"/>
  <c r="G826" i="27"/>
  <c r="F826" i="27"/>
  <c r="E826" i="27"/>
  <c r="L827" i="24" s="1"/>
  <c r="D826" i="27"/>
  <c r="G827" i="24" s="1"/>
  <c r="G825" i="27"/>
  <c r="F825" i="27"/>
  <c r="E825" i="27"/>
  <c r="L826" i="24" s="1"/>
  <c r="D825" i="27"/>
  <c r="G824" i="27"/>
  <c r="F824" i="27"/>
  <c r="E824" i="27"/>
  <c r="L825" i="24" s="1"/>
  <c r="D824" i="27"/>
  <c r="G825" i="24" s="1"/>
  <c r="G823" i="27"/>
  <c r="F823" i="27"/>
  <c r="E823" i="27"/>
  <c r="D823" i="27"/>
  <c r="G824" i="24" s="1"/>
  <c r="G822" i="27"/>
  <c r="F822" i="27"/>
  <c r="E822" i="27"/>
  <c r="L823" i="24" s="1"/>
  <c r="D822" i="27"/>
  <c r="G821" i="27"/>
  <c r="F821" i="27"/>
  <c r="E821" i="27"/>
  <c r="L822" i="24" s="1"/>
  <c r="D821" i="27"/>
  <c r="E820" i="27"/>
  <c r="L821" i="24" s="1"/>
  <c r="A818" i="27"/>
  <c r="A817" i="27"/>
  <c r="A816" i="27"/>
  <c r="A815" i="27"/>
  <c r="A814" i="27"/>
  <c r="A813" i="27"/>
  <c r="A812" i="27"/>
  <c r="A811" i="27"/>
  <c r="A810" i="27"/>
  <c r="A809" i="27"/>
  <c r="G808" i="27"/>
  <c r="F808" i="27"/>
  <c r="E808" i="27"/>
  <c r="E807" i="27" s="1"/>
  <c r="D808" i="27"/>
  <c r="G807" i="27"/>
  <c r="D807" i="27"/>
  <c r="A806" i="27"/>
  <c r="A805" i="27"/>
  <c r="A804" i="27"/>
  <c r="A803" i="27"/>
  <c r="A802" i="27"/>
  <c r="A801" i="27"/>
  <c r="A800" i="27"/>
  <c r="A799" i="27"/>
  <c r="A798" i="27"/>
  <c r="A797" i="27"/>
  <c r="G796" i="27"/>
  <c r="F796" i="27"/>
  <c r="E796" i="27"/>
  <c r="E795" i="27" s="1"/>
  <c r="D796" i="27"/>
  <c r="G795" i="27"/>
  <c r="D795" i="27"/>
  <c r="A794" i="27"/>
  <c r="A793" i="27"/>
  <c r="A792" i="27"/>
  <c r="A791" i="27"/>
  <c r="A790" i="27"/>
  <c r="A789" i="27"/>
  <c r="A788" i="27"/>
  <c r="A787" i="27"/>
  <c r="A786" i="27"/>
  <c r="A785" i="27"/>
  <c r="G784" i="27"/>
  <c r="F784" i="27"/>
  <c r="E784" i="27"/>
  <c r="E783" i="27" s="1"/>
  <c r="D784" i="27"/>
  <c r="G783" i="27"/>
  <c r="D783" i="27"/>
  <c r="A782" i="27"/>
  <c r="A781" i="27"/>
  <c r="A780" i="27"/>
  <c r="A779" i="27"/>
  <c r="A778" i="27"/>
  <c r="A777" i="27"/>
  <c r="A776" i="27"/>
  <c r="A775" i="27"/>
  <c r="A774" i="27"/>
  <c r="A773" i="27"/>
  <c r="G772" i="27"/>
  <c r="G760" i="27" s="1"/>
  <c r="F772" i="27"/>
  <c r="F760" i="27" s="1"/>
  <c r="E772" i="27"/>
  <c r="E771" i="27" s="1"/>
  <c r="E759" i="27" s="1"/>
  <c r="D772" i="27"/>
  <c r="G771" i="27"/>
  <c r="G759" i="27" s="1"/>
  <c r="D771" i="27"/>
  <c r="D759" i="27" s="1"/>
  <c r="G770" i="27"/>
  <c r="F770" i="27"/>
  <c r="E770" i="27"/>
  <c r="L771" i="24" s="1"/>
  <c r="D770" i="27"/>
  <c r="G769" i="27"/>
  <c r="F769" i="27"/>
  <c r="E769" i="27"/>
  <c r="L770" i="24" s="1"/>
  <c r="D769" i="27"/>
  <c r="G768" i="27"/>
  <c r="F768" i="27"/>
  <c r="E768" i="27"/>
  <c r="L769" i="24" s="1"/>
  <c r="D768" i="27"/>
  <c r="G769" i="24" s="1"/>
  <c r="G767" i="27"/>
  <c r="F767" i="27"/>
  <c r="E767" i="27"/>
  <c r="D767" i="27"/>
  <c r="A767" i="27" s="1"/>
  <c r="G766" i="27"/>
  <c r="F766" i="27"/>
  <c r="E766" i="27"/>
  <c r="L767" i="24" s="1"/>
  <c r="D766" i="27"/>
  <c r="G767" i="24" s="1"/>
  <c r="G765" i="27"/>
  <c r="F765" i="27"/>
  <c r="E765" i="27"/>
  <c r="L766" i="24" s="1"/>
  <c r="D765" i="27"/>
  <c r="G764" i="27"/>
  <c r="F764" i="27"/>
  <c r="E764" i="27"/>
  <c r="L765" i="24" s="1"/>
  <c r="D764" i="27"/>
  <c r="G765" i="24" s="1"/>
  <c r="G763" i="27"/>
  <c r="F763" i="27"/>
  <c r="E763" i="27"/>
  <c r="D763" i="27"/>
  <c r="A763" i="27" s="1"/>
  <c r="G762" i="27"/>
  <c r="F762" i="27"/>
  <c r="E762" i="27"/>
  <c r="L763" i="24" s="1"/>
  <c r="D762" i="27"/>
  <c r="G763" i="24" s="1"/>
  <c r="G761" i="27"/>
  <c r="F761" i="27"/>
  <c r="E761" i="27"/>
  <c r="L762" i="24" s="1"/>
  <c r="D761" i="27"/>
  <c r="E760" i="27"/>
  <c r="L761" i="24" s="1"/>
  <c r="D760" i="27"/>
  <c r="G761" i="24" s="1"/>
  <c r="A758" i="27"/>
  <c r="A757" i="27"/>
  <c r="A756" i="27"/>
  <c r="A755" i="27"/>
  <c r="A754" i="27"/>
  <c r="A753" i="27"/>
  <c r="A752" i="27"/>
  <c r="A751" i="27"/>
  <c r="A750" i="27"/>
  <c r="A749" i="27"/>
  <c r="A746" i="27"/>
  <c r="A745" i="27"/>
  <c r="A744" i="27"/>
  <c r="A743" i="27"/>
  <c r="A742" i="27"/>
  <c r="A741" i="27"/>
  <c r="A740" i="27"/>
  <c r="A739" i="27"/>
  <c r="A738" i="27"/>
  <c r="A737" i="27"/>
  <c r="G736" i="27"/>
  <c r="F736" i="27"/>
  <c r="E736" i="27"/>
  <c r="D736" i="27"/>
  <c r="G735" i="27"/>
  <c r="A734" i="27"/>
  <c r="A733" i="27"/>
  <c r="A732" i="27"/>
  <c r="A731" i="27"/>
  <c r="A730" i="27"/>
  <c r="A729" i="27"/>
  <c r="A728" i="27"/>
  <c r="A727" i="27"/>
  <c r="A726" i="27"/>
  <c r="A725" i="27"/>
  <c r="G724" i="27"/>
  <c r="G712" i="27" s="1"/>
  <c r="F724" i="27"/>
  <c r="E724" i="27"/>
  <c r="L725" i="24" s="1"/>
  <c r="D724" i="27"/>
  <c r="G725" i="24" s="1"/>
  <c r="G723" i="27"/>
  <c r="G722" i="27"/>
  <c r="F722" i="27"/>
  <c r="E722" i="27"/>
  <c r="D722" i="27"/>
  <c r="G723" i="24" s="1"/>
  <c r="G721" i="27"/>
  <c r="F721" i="27"/>
  <c r="E721" i="27"/>
  <c r="L722" i="24" s="1"/>
  <c r="D721" i="27"/>
  <c r="G720" i="27"/>
  <c r="F720" i="27"/>
  <c r="E720" i="27"/>
  <c r="L721" i="24" s="1"/>
  <c r="D720" i="27"/>
  <c r="G721" i="24" s="1"/>
  <c r="G719" i="27"/>
  <c r="F719" i="27"/>
  <c r="E719" i="27"/>
  <c r="L720" i="24" s="1"/>
  <c r="D719" i="27"/>
  <c r="G720" i="24" s="1"/>
  <c r="G718" i="27"/>
  <c r="F718" i="27"/>
  <c r="E718" i="27"/>
  <c r="L719" i="24" s="1"/>
  <c r="D718" i="27"/>
  <c r="G719" i="24" s="1"/>
  <c r="G717" i="27"/>
  <c r="F717" i="27"/>
  <c r="E717" i="27"/>
  <c r="D717" i="27"/>
  <c r="G716" i="27"/>
  <c r="F716" i="27"/>
  <c r="E716" i="27"/>
  <c r="D716" i="27"/>
  <c r="G717" i="24" s="1"/>
  <c r="G715" i="27"/>
  <c r="F715" i="27"/>
  <c r="E715" i="27"/>
  <c r="L716" i="24" s="1"/>
  <c r="D715" i="27"/>
  <c r="G716" i="24" s="1"/>
  <c r="G714" i="27"/>
  <c r="F714" i="27"/>
  <c r="E714" i="27"/>
  <c r="L715" i="24" s="1"/>
  <c r="D714" i="27"/>
  <c r="G715" i="24" s="1"/>
  <c r="G713" i="27"/>
  <c r="F713" i="27"/>
  <c r="E713" i="27"/>
  <c r="L714" i="24" s="1"/>
  <c r="D713" i="27"/>
  <c r="A710" i="27"/>
  <c r="A709" i="27"/>
  <c r="A708" i="27"/>
  <c r="A707" i="27"/>
  <c r="A706" i="27"/>
  <c r="A705" i="27"/>
  <c r="A704" i="27"/>
  <c r="A703" i="27"/>
  <c r="A702" i="27"/>
  <c r="A701" i="27"/>
  <c r="A698" i="27"/>
  <c r="A697" i="27"/>
  <c r="A696" i="27"/>
  <c r="A695" i="27"/>
  <c r="A694" i="27"/>
  <c r="A693" i="27"/>
  <c r="A692" i="27"/>
  <c r="A691" i="27"/>
  <c r="A690" i="27"/>
  <c r="A689" i="27"/>
  <c r="G688" i="27"/>
  <c r="F688" i="27"/>
  <c r="E688" i="27"/>
  <c r="E687" i="27" s="1"/>
  <c r="D688" i="27"/>
  <c r="G687" i="27"/>
  <c r="D687" i="27"/>
  <c r="A686" i="27"/>
  <c r="A685" i="27"/>
  <c r="A684" i="27"/>
  <c r="A683" i="27"/>
  <c r="A682" i="27"/>
  <c r="A681" i="27"/>
  <c r="A680" i="27"/>
  <c r="A679" i="27"/>
  <c r="A678" i="27"/>
  <c r="A677" i="27"/>
  <c r="G676" i="27"/>
  <c r="F676" i="27"/>
  <c r="E676" i="27"/>
  <c r="E675" i="27" s="1"/>
  <c r="E663" i="27" s="1"/>
  <c r="D676" i="27"/>
  <c r="G675" i="27"/>
  <c r="G663" i="27" s="1"/>
  <c r="D675" i="27"/>
  <c r="G674" i="27"/>
  <c r="F674" i="27"/>
  <c r="E674" i="27"/>
  <c r="L675" i="24" s="1"/>
  <c r="D674" i="27"/>
  <c r="G675" i="24" s="1"/>
  <c r="G673" i="27"/>
  <c r="F673" i="27"/>
  <c r="E673" i="27"/>
  <c r="L674" i="24" s="1"/>
  <c r="D673" i="27"/>
  <c r="G672" i="27"/>
  <c r="F672" i="27"/>
  <c r="E672" i="27"/>
  <c r="L673" i="24" s="1"/>
  <c r="D672" i="27"/>
  <c r="G673" i="24" s="1"/>
  <c r="G671" i="27"/>
  <c r="F671" i="27"/>
  <c r="E671" i="27"/>
  <c r="D671" i="27"/>
  <c r="G670" i="27"/>
  <c r="F670" i="27"/>
  <c r="E670" i="27"/>
  <c r="L671" i="24" s="1"/>
  <c r="D670" i="27"/>
  <c r="G671" i="24" s="1"/>
  <c r="G669" i="27"/>
  <c r="F669" i="27"/>
  <c r="E669" i="27"/>
  <c r="L670" i="24" s="1"/>
  <c r="D669" i="27"/>
  <c r="G668" i="27"/>
  <c r="F668" i="27"/>
  <c r="E668" i="27"/>
  <c r="L669" i="24" s="1"/>
  <c r="D668" i="27"/>
  <c r="G669" i="24" s="1"/>
  <c r="G667" i="27"/>
  <c r="F667" i="27"/>
  <c r="E667" i="27"/>
  <c r="L668" i="24" s="1"/>
  <c r="D667" i="27"/>
  <c r="G666" i="27"/>
  <c r="F666" i="27"/>
  <c r="E666" i="27"/>
  <c r="L667" i="24" s="1"/>
  <c r="D666" i="27"/>
  <c r="G667" i="24" s="1"/>
  <c r="G665" i="27"/>
  <c r="F665" i="27"/>
  <c r="E665" i="27"/>
  <c r="L666" i="24" s="1"/>
  <c r="D665" i="27"/>
  <c r="G664" i="27"/>
  <c r="D664" i="27"/>
  <c r="G665" i="24" s="1"/>
  <c r="A662" i="27"/>
  <c r="A661" i="27"/>
  <c r="A660" i="27"/>
  <c r="A659" i="27"/>
  <c r="A658" i="27"/>
  <c r="A657" i="27"/>
  <c r="A656" i="27"/>
  <c r="A655" i="27"/>
  <c r="A654" i="27"/>
  <c r="A653" i="27"/>
  <c r="G652" i="27"/>
  <c r="G651" i="27" s="1"/>
  <c r="G639" i="27" s="1"/>
  <c r="F652" i="27"/>
  <c r="E652" i="27"/>
  <c r="D652" i="27"/>
  <c r="F651" i="27"/>
  <c r="F639" i="27" s="1"/>
  <c r="G650" i="27"/>
  <c r="F650" i="27"/>
  <c r="E650" i="27"/>
  <c r="L651" i="24" s="1"/>
  <c r="D650" i="27"/>
  <c r="G651" i="24" s="1"/>
  <c r="G649" i="27"/>
  <c r="F649" i="27"/>
  <c r="E649" i="27"/>
  <c r="L650" i="24" s="1"/>
  <c r="D649" i="27"/>
  <c r="G648" i="27"/>
  <c r="F648" i="27"/>
  <c r="E648" i="27"/>
  <c r="D648" i="27"/>
  <c r="G649" i="24" s="1"/>
  <c r="G647" i="27"/>
  <c r="F647" i="27"/>
  <c r="E647" i="27"/>
  <c r="L648" i="24" s="1"/>
  <c r="D647" i="27"/>
  <c r="G648" i="24" s="1"/>
  <c r="G646" i="27"/>
  <c r="F646" i="27"/>
  <c r="E646" i="27"/>
  <c r="L647" i="24" s="1"/>
  <c r="D646" i="27"/>
  <c r="G647" i="24" s="1"/>
  <c r="G645" i="27"/>
  <c r="F645" i="27"/>
  <c r="E645" i="27"/>
  <c r="L646" i="24" s="1"/>
  <c r="D645" i="27"/>
  <c r="G646" i="24" s="1"/>
  <c r="G644" i="27"/>
  <c r="F644" i="27"/>
  <c r="E644" i="27"/>
  <c r="L645" i="24" s="1"/>
  <c r="D644" i="27"/>
  <c r="G645" i="24" s="1"/>
  <c r="G643" i="27"/>
  <c r="F643" i="27"/>
  <c r="E643" i="27"/>
  <c r="L644" i="24" s="1"/>
  <c r="D643" i="27"/>
  <c r="G644" i="24" s="1"/>
  <c r="G642" i="27"/>
  <c r="F642" i="27"/>
  <c r="E642" i="27"/>
  <c r="D642" i="27"/>
  <c r="G643" i="24" s="1"/>
  <c r="G641" i="27"/>
  <c r="F641" i="27"/>
  <c r="E641" i="27"/>
  <c r="L642" i="24" s="1"/>
  <c r="D641" i="27"/>
  <c r="G642" i="24" s="1"/>
  <c r="G640" i="27"/>
  <c r="F640" i="27"/>
  <c r="A638" i="27"/>
  <c r="A637" i="27"/>
  <c r="A636" i="27"/>
  <c r="A635" i="27"/>
  <c r="A634" i="27"/>
  <c r="A633" i="27"/>
  <c r="A632" i="27"/>
  <c r="A631" i="27"/>
  <c r="A630" i="27"/>
  <c r="A629" i="27"/>
  <c r="G628" i="27"/>
  <c r="F628" i="27"/>
  <c r="F627" i="27" s="1"/>
  <c r="E628" i="27"/>
  <c r="E627" i="27" s="1"/>
  <c r="D628" i="27"/>
  <c r="G627" i="27"/>
  <c r="D627" i="27"/>
  <c r="A627" i="27" s="1"/>
  <c r="A626" i="27"/>
  <c r="A625" i="27"/>
  <c r="A624" i="27"/>
  <c r="A623" i="27"/>
  <c r="A622" i="27"/>
  <c r="A621" i="27"/>
  <c r="A620" i="27"/>
  <c r="A619" i="27"/>
  <c r="A618" i="27"/>
  <c r="A617" i="27"/>
  <c r="G616" i="27"/>
  <c r="G615" i="27" s="1"/>
  <c r="F616" i="27"/>
  <c r="F615" i="27" s="1"/>
  <c r="E616" i="27"/>
  <c r="D616" i="27"/>
  <c r="A614" i="27"/>
  <c r="A613" i="27"/>
  <c r="A612" i="27"/>
  <c r="A611" i="27"/>
  <c r="A610" i="27"/>
  <c r="A609" i="27"/>
  <c r="A608" i="27"/>
  <c r="A607" i="27"/>
  <c r="A606" i="27"/>
  <c r="A605" i="27"/>
  <c r="G604" i="27"/>
  <c r="F604" i="27"/>
  <c r="F603" i="27" s="1"/>
  <c r="E604" i="27"/>
  <c r="D604" i="27"/>
  <c r="G605" i="24" s="1"/>
  <c r="G603" i="27"/>
  <c r="D603" i="27"/>
  <c r="A602" i="27"/>
  <c r="A601" i="27"/>
  <c r="A600" i="27"/>
  <c r="A599" i="27"/>
  <c r="A598" i="27"/>
  <c r="A597" i="27"/>
  <c r="A596" i="27"/>
  <c r="A595" i="27"/>
  <c r="A594" i="27"/>
  <c r="A593" i="27"/>
  <c r="G592" i="27"/>
  <c r="F592" i="27"/>
  <c r="F591" i="27" s="1"/>
  <c r="E592" i="27"/>
  <c r="L593" i="24" s="1"/>
  <c r="D592" i="27"/>
  <c r="G593" i="24" s="1"/>
  <c r="D591" i="27"/>
  <c r="G592" i="24" s="1"/>
  <c r="A590" i="27"/>
  <c r="A589" i="27"/>
  <c r="A588" i="27"/>
  <c r="A587" i="27"/>
  <c r="A586" i="27"/>
  <c r="A585" i="27"/>
  <c r="A584" i="27"/>
  <c r="A583" i="27"/>
  <c r="A582" i="27"/>
  <c r="A581" i="27"/>
  <c r="G580" i="27"/>
  <c r="F580" i="27"/>
  <c r="E580" i="27"/>
  <c r="E579" i="27" s="1"/>
  <c r="L580" i="24" s="1"/>
  <c r="D580" i="27"/>
  <c r="G581" i="24" s="1"/>
  <c r="G579" i="27"/>
  <c r="D579" i="27"/>
  <c r="D572" i="27"/>
  <c r="A566" i="27"/>
  <c r="A565" i="27"/>
  <c r="A564" i="27"/>
  <c r="A563" i="27"/>
  <c r="A562" i="27"/>
  <c r="A561" i="27"/>
  <c r="A560" i="27"/>
  <c r="A559" i="27"/>
  <c r="A558" i="27"/>
  <c r="A557" i="27"/>
  <c r="G556" i="27"/>
  <c r="G555" i="27" s="1"/>
  <c r="F556" i="27"/>
  <c r="E556" i="27"/>
  <c r="D556" i="27"/>
  <c r="D555" i="27" s="1"/>
  <c r="F555" i="27"/>
  <c r="A542" i="27"/>
  <c r="A541" i="27"/>
  <c r="A540" i="27"/>
  <c r="A539" i="27"/>
  <c r="A538" i="27"/>
  <c r="A537" i="27"/>
  <c r="A536" i="27"/>
  <c r="A535" i="27"/>
  <c r="A534" i="27"/>
  <c r="A533" i="27"/>
  <c r="G532" i="27"/>
  <c r="F532" i="27"/>
  <c r="F531" i="27" s="1"/>
  <c r="E532" i="27"/>
  <c r="D532" i="27"/>
  <c r="G533" i="24" s="1"/>
  <c r="G531" i="27"/>
  <c r="A530" i="27"/>
  <c r="A529" i="27"/>
  <c r="A528" i="27"/>
  <c r="A527" i="27"/>
  <c r="A526" i="27"/>
  <c r="A525" i="27"/>
  <c r="A524" i="27"/>
  <c r="A523" i="27"/>
  <c r="A522" i="27"/>
  <c r="A521" i="27"/>
  <c r="G520" i="27"/>
  <c r="F520" i="27"/>
  <c r="F519" i="27" s="1"/>
  <c r="E520" i="27"/>
  <c r="E519" i="27" s="1"/>
  <c r="L520" i="24" s="1"/>
  <c r="D520" i="27"/>
  <c r="G521" i="24" s="1"/>
  <c r="G519" i="27"/>
  <c r="A518" i="27"/>
  <c r="A517" i="27"/>
  <c r="A516" i="27"/>
  <c r="A515" i="27"/>
  <c r="A514" i="27"/>
  <c r="A513" i="27"/>
  <c r="A512" i="27"/>
  <c r="A511" i="27"/>
  <c r="A510" i="27"/>
  <c r="A509" i="27"/>
  <c r="G508" i="27"/>
  <c r="F508" i="27"/>
  <c r="F507" i="27" s="1"/>
  <c r="E508" i="27"/>
  <c r="D508" i="27"/>
  <c r="G509" i="24" s="1"/>
  <c r="G507" i="27"/>
  <c r="A506" i="27"/>
  <c r="A505" i="27"/>
  <c r="A504" i="27"/>
  <c r="A503" i="27"/>
  <c r="A502" i="27"/>
  <c r="A501" i="27"/>
  <c r="A500" i="27"/>
  <c r="A499" i="27"/>
  <c r="A498" i="27"/>
  <c r="A497" i="27"/>
  <c r="G496" i="27"/>
  <c r="F496" i="27"/>
  <c r="F484" i="27" s="1"/>
  <c r="E496" i="27"/>
  <c r="D496" i="27"/>
  <c r="G497" i="24" s="1"/>
  <c r="G495" i="27"/>
  <c r="F495" i="27"/>
  <c r="E495" i="27"/>
  <c r="L496" i="24" s="1"/>
  <c r="G494" i="27"/>
  <c r="F494" i="27"/>
  <c r="A494" i="27" s="1"/>
  <c r="E494" i="27"/>
  <c r="L495" i="24" s="1"/>
  <c r="D494" i="27"/>
  <c r="G495" i="24" s="1"/>
  <c r="G493" i="27"/>
  <c r="F493" i="27"/>
  <c r="F277" i="27" s="1"/>
  <c r="E493" i="27"/>
  <c r="L494" i="24" s="1"/>
  <c r="D493" i="27"/>
  <c r="G494" i="24" s="1"/>
  <c r="G492" i="27"/>
  <c r="F492" i="27"/>
  <c r="F276" i="27" s="1"/>
  <c r="E492" i="27"/>
  <c r="D492" i="27"/>
  <c r="G493" i="24" s="1"/>
  <c r="G491" i="27"/>
  <c r="F491" i="27"/>
  <c r="F275" i="27" s="1"/>
  <c r="E491" i="27"/>
  <c r="L492" i="24" s="1"/>
  <c r="D491" i="27"/>
  <c r="G492" i="24" s="1"/>
  <c r="G490" i="27"/>
  <c r="F490" i="27"/>
  <c r="F274" i="27" s="1"/>
  <c r="E490" i="27"/>
  <c r="L491" i="24" s="1"/>
  <c r="D490" i="27"/>
  <c r="G491" i="24" s="1"/>
  <c r="G489" i="27"/>
  <c r="F489" i="27"/>
  <c r="E489" i="27"/>
  <c r="L490" i="24" s="1"/>
  <c r="D489" i="27"/>
  <c r="G490" i="24" s="1"/>
  <c r="G488" i="27"/>
  <c r="F488" i="27"/>
  <c r="E488" i="27"/>
  <c r="L489" i="24" s="1"/>
  <c r="D488" i="27"/>
  <c r="G489" i="24" s="1"/>
  <c r="G487" i="27"/>
  <c r="F487" i="27"/>
  <c r="A487" i="27" s="1"/>
  <c r="E487" i="27"/>
  <c r="L488" i="24" s="1"/>
  <c r="D487" i="27"/>
  <c r="G488" i="24" s="1"/>
  <c r="G486" i="27"/>
  <c r="F486" i="27"/>
  <c r="E486" i="27"/>
  <c r="D486" i="27"/>
  <c r="G485" i="27"/>
  <c r="F485" i="27"/>
  <c r="E485" i="27"/>
  <c r="L486" i="24" s="1"/>
  <c r="D485" i="27"/>
  <c r="G486" i="24" s="1"/>
  <c r="A482" i="27"/>
  <c r="A481" i="27"/>
  <c r="A480" i="27"/>
  <c r="A479" i="27"/>
  <c r="A478" i="27"/>
  <c r="A477" i="27"/>
  <c r="A476" i="27"/>
  <c r="A475" i="27"/>
  <c r="A474" i="27"/>
  <c r="A473" i="27"/>
  <c r="G472" i="27"/>
  <c r="F472" i="27"/>
  <c r="E472" i="27"/>
  <c r="D472" i="27"/>
  <c r="G471" i="27"/>
  <c r="F471" i="27"/>
  <c r="E471" i="27"/>
  <c r="A470" i="27"/>
  <c r="A469" i="27"/>
  <c r="A468" i="27"/>
  <c r="A467" i="27"/>
  <c r="A466" i="27"/>
  <c r="A465" i="27"/>
  <c r="A464" i="27"/>
  <c r="A463" i="27"/>
  <c r="A462" i="27"/>
  <c r="A461" i="27"/>
  <c r="G460" i="27"/>
  <c r="F460" i="27"/>
  <c r="E460" i="27"/>
  <c r="L461" i="24" s="1"/>
  <c r="D460" i="27"/>
  <c r="G461" i="24" s="1"/>
  <c r="G459" i="27"/>
  <c r="F459" i="27"/>
  <c r="E459" i="27"/>
  <c r="L460" i="24" s="1"/>
  <c r="A458" i="27"/>
  <c r="A457" i="27"/>
  <c r="A456" i="27"/>
  <c r="A455" i="27"/>
  <c r="A454" i="27"/>
  <c r="A453" i="27"/>
  <c r="A452" i="27"/>
  <c r="A451" i="27"/>
  <c r="A450" i="27"/>
  <c r="A449" i="27"/>
  <c r="G448" i="27"/>
  <c r="G447" i="27" s="1"/>
  <c r="F448" i="27"/>
  <c r="F447" i="27" s="1"/>
  <c r="E448" i="27"/>
  <c r="D448" i="27"/>
  <c r="G449" i="24" s="1"/>
  <c r="A446" i="27"/>
  <c r="A445" i="27"/>
  <c r="A444" i="27"/>
  <c r="A443" i="27"/>
  <c r="A442" i="27"/>
  <c r="A441" i="27"/>
  <c r="A440" i="27"/>
  <c r="A439" i="27"/>
  <c r="A438" i="27"/>
  <c r="A437" i="27"/>
  <c r="G436" i="27"/>
  <c r="G435" i="27" s="1"/>
  <c r="F436" i="27"/>
  <c r="F435" i="27" s="1"/>
  <c r="E436" i="27"/>
  <c r="D436" i="27"/>
  <c r="G437" i="24" s="1"/>
  <c r="A434" i="27"/>
  <c r="A433" i="27"/>
  <c r="A432" i="27"/>
  <c r="A431" i="27"/>
  <c r="A430" i="27"/>
  <c r="A429" i="27"/>
  <c r="A428" i="27"/>
  <c r="A427" i="27"/>
  <c r="A426" i="27"/>
  <c r="A425" i="27"/>
  <c r="G424" i="27"/>
  <c r="G423" i="27" s="1"/>
  <c r="F424" i="27"/>
  <c r="E424" i="27"/>
  <c r="D424" i="27"/>
  <c r="G425" i="24" s="1"/>
  <c r="F423" i="27"/>
  <c r="A422" i="27"/>
  <c r="A421" i="27"/>
  <c r="A420" i="27"/>
  <c r="A419" i="27"/>
  <c r="A418" i="27"/>
  <c r="A417" i="27"/>
  <c r="A416" i="27"/>
  <c r="A415" i="27"/>
  <c r="A414" i="27"/>
  <c r="A413" i="27"/>
  <c r="G412" i="27"/>
  <c r="G411" i="27" s="1"/>
  <c r="F412" i="27"/>
  <c r="F411" i="27" s="1"/>
  <c r="E412" i="27"/>
  <c r="E411" i="27" s="1"/>
  <c r="L412" i="24" s="1"/>
  <c r="D412" i="27"/>
  <c r="G413" i="24" s="1"/>
  <c r="A410" i="27"/>
  <c r="A409" i="27"/>
  <c r="A408" i="27"/>
  <c r="A407" i="27"/>
  <c r="A406" i="27"/>
  <c r="A405" i="27"/>
  <c r="A404" i="27"/>
  <c r="A403" i="27"/>
  <c r="A402" i="27"/>
  <c r="A401" i="27"/>
  <c r="G400" i="27"/>
  <c r="G399" i="27" s="1"/>
  <c r="F400" i="27"/>
  <c r="E400" i="27"/>
  <c r="E399" i="27" s="1"/>
  <c r="L400" i="24" s="1"/>
  <c r="D400" i="27"/>
  <c r="G401" i="24" s="1"/>
  <c r="F399" i="27"/>
  <c r="A398" i="27"/>
  <c r="A397" i="27"/>
  <c r="A396" i="27"/>
  <c r="A395" i="27"/>
  <c r="A394" i="27"/>
  <c r="A393" i="27"/>
  <c r="A392" i="27"/>
  <c r="A391" i="27"/>
  <c r="A390" i="27"/>
  <c r="A389" i="27"/>
  <c r="G388" i="27"/>
  <c r="G387" i="27" s="1"/>
  <c r="F388" i="27"/>
  <c r="F387" i="27" s="1"/>
  <c r="E388" i="27"/>
  <c r="D388" i="27"/>
  <c r="G389" i="24" s="1"/>
  <c r="A386" i="27"/>
  <c r="A385" i="27"/>
  <c r="A384" i="27"/>
  <c r="A383" i="27"/>
  <c r="A382" i="27"/>
  <c r="A381" i="27"/>
  <c r="A380" i="27"/>
  <c r="A379" i="27"/>
  <c r="A378" i="27"/>
  <c r="A377" i="27"/>
  <c r="G376" i="27"/>
  <c r="G375" i="27" s="1"/>
  <c r="F376" i="27"/>
  <c r="F375" i="27" s="1"/>
  <c r="E376" i="27"/>
  <c r="D376" i="27"/>
  <c r="G377" i="24" s="1"/>
  <c r="A374" i="27"/>
  <c r="A373" i="27"/>
  <c r="A372" i="27"/>
  <c r="A371" i="27"/>
  <c r="A370" i="27"/>
  <c r="A369" i="27"/>
  <c r="A368" i="27"/>
  <c r="A367" i="27"/>
  <c r="A366" i="27"/>
  <c r="A365" i="27"/>
  <c r="G364" i="27"/>
  <c r="G363" i="27" s="1"/>
  <c r="F364" i="27"/>
  <c r="E364" i="27"/>
  <c r="D364" i="27"/>
  <c r="G365" i="24" s="1"/>
  <c r="F363" i="27"/>
  <c r="A362" i="27"/>
  <c r="A361" i="27"/>
  <c r="A360" i="27"/>
  <c r="A359" i="27"/>
  <c r="A358" i="27"/>
  <c r="A357" i="27"/>
  <c r="A356" i="27"/>
  <c r="A355" i="27"/>
  <c r="A354" i="27"/>
  <c r="A353" i="27"/>
  <c r="G352" i="27"/>
  <c r="G351" i="27" s="1"/>
  <c r="F352" i="27"/>
  <c r="F351" i="27" s="1"/>
  <c r="E352" i="27"/>
  <c r="E351" i="27" s="1"/>
  <c r="L352" i="24" s="1"/>
  <c r="D352" i="27"/>
  <c r="G353" i="24" s="1"/>
  <c r="A350" i="27"/>
  <c r="A349" i="27"/>
  <c r="A348" i="27"/>
  <c r="A347" i="27"/>
  <c r="A346" i="27"/>
  <c r="A345" i="27"/>
  <c r="A344" i="27"/>
  <c r="A343" i="27"/>
  <c r="A342" i="27"/>
  <c r="A341" i="27"/>
  <c r="G340" i="27"/>
  <c r="G339" i="27" s="1"/>
  <c r="F340" i="27"/>
  <c r="F339" i="27" s="1"/>
  <c r="E340" i="27"/>
  <c r="D340" i="27"/>
  <c r="G341" i="24" s="1"/>
  <c r="A338" i="27"/>
  <c r="A337" i="27"/>
  <c r="A336" i="27"/>
  <c r="A335" i="27"/>
  <c r="A334" i="27"/>
  <c r="A333" i="27"/>
  <c r="A332" i="27"/>
  <c r="A331" i="27"/>
  <c r="A330" i="27"/>
  <c r="A329" i="27"/>
  <c r="G328" i="27"/>
  <c r="G327" i="27" s="1"/>
  <c r="F328" i="27"/>
  <c r="F327" i="27" s="1"/>
  <c r="E328" i="27"/>
  <c r="D328" i="27"/>
  <c r="G329" i="24" s="1"/>
  <c r="A326" i="27"/>
  <c r="A325" i="27"/>
  <c r="A324" i="27"/>
  <c r="A323" i="27"/>
  <c r="A322" i="27"/>
  <c r="A321" i="27"/>
  <c r="A320" i="27"/>
  <c r="A319" i="27"/>
  <c r="A318" i="27"/>
  <c r="A317" i="27"/>
  <c r="G316" i="27"/>
  <c r="F316" i="27"/>
  <c r="F315" i="27" s="1"/>
  <c r="E316" i="27"/>
  <c r="E315" i="27" s="1"/>
  <c r="D316" i="27"/>
  <c r="G314" i="27"/>
  <c r="G278" i="27" s="1"/>
  <c r="F314" i="27"/>
  <c r="E314" i="27"/>
  <c r="D314" i="27"/>
  <c r="G313" i="27"/>
  <c r="G277" i="27" s="1"/>
  <c r="F313" i="27"/>
  <c r="E313" i="27"/>
  <c r="L314" i="24" s="1"/>
  <c r="D313" i="27"/>
  <c r="G312" i="27"/>
  <c r="G276" i="27" s="1"/>
  <c r="F312" i="27"/>
  <c r="E312" i="27"/>
  <c r="D312" i="27"/>
  <c r="G313" i="24" s="1"/>
  <c r="G311" i="27"/>
  <c r="G275" i="27" s="1"/>
  <c r="F311" i="27"/>
  <c r="E311" i="27"/>
  <c r="D311" i="27"/>
  <c r="G310" i="27"/>
  <c r="G274" i="27" s="1"/>
  <c r="F310" i="27"/>
  <c r="E310" i="27"/>
  <c r="E274" i="27" s="1"/>
  <c r="L275" i="24" s="1"/>
  <c r="D310" i="27"/>
  <c r="G311" i="24" s="1"/>
  <c r="A310" i="27"/>
  <c r="G309" i="27"/>
  <c r="F309" i="27"/>
  <c r="E309" i="27"/>
  <c r="L310" i="24" s="1"/>
  <c r="D309" i="27"/>
  <c r="G308" i="27"/>
  <c r="F308" i="27"/>
  <c r="E308" i="27"/>
  <c r="L309" i="24" s="1"/>
  <c r="D308" i="27"/>
  <c r="G307" i="27"/>
  <c r="F307" i="27"/>
  <c r="E307" i="27"/>
  <c r="L308" i="24" s="1"/>
  <c r="D307" i="27"/>
  <c r="G306" i="27"/>
  <c r="F306" i="27"/>
  <c r="E306" i="27"/>
  <c r="D306" i="27"/>
  <c r="G307" i="24" s="1"/>
  <c r="G305" i="27"/>
  <c r="F305" i="27"/>
  <c r="F269" i="27" s="1"/>
  <c r="E305" i="27"/>
  <c r="L306" i="24" s="1"/>
  <c r="D305" i="27"/>
  <c r="A302" i="27"/>
  <c r="A301" i="27"/>
  <c r="A300" i="27"/>
  <c r="A299" i="27"/>
  <c r="A298" i="27"/>
  <c r="A297" i="27"/>
  <c r="A296" i="27"/>
  <c r="A295" i="27"/>
  <c r="A294" i="27"/>
  <c r="A293" i="27"/>
  <c r="G292" i="27"/>
  <c r="G291" i="27" s="1"/>
  <c r="F292" i="27"/>
  <c r="F291" i="27" s="1"/>
  <c r="E292" i="27"/>
  <c r="D292" i="27"/>
  <c r="E291" i="27"/>
  <c r="A290" i="27"/>
  <c r="A289" i="27"/>
  <c r="A288" i="27"/>
  <c r="A287" i="27"/>
  <c r="A286" i="27"/>
  <c r="A285" i="27"/>
  <c r="A284" i="27"/>
  <c r="A283" i="27"/>
  <c r="A282" i="27"/>
  <c r="A281" i="27"/>
  <c r="G280" i="27"/>
  <c r="G279" i="27" s="1"/>
  <c r="F280" i="27"/>
  <c r="F279" i="27" s="1"/>
  <c r="E280" i="27"/>
  <c r="D280" i="27"/>
  <c r="E279" i="27"/>
  <c r="E277" i="27"/>
  <c r="L278" i="24" s="1"/>
  <c r="D275" i="27"/>
  <c r="G276" i="24" s="1"/>
  <c r="G273" i="27"/>
  <c r="E273" i="27"/>
  <c r="L274" i="24" s="1"/>
  <c r="D273" i="27"/>
  <c r="G274" i="24" s="1"/>
  <c r="E272" i="27"/>
  <c r="L273" i="24" s="1"/>
  <c r="E271" i="27"/>
  <c r="L272" i="24" s="1"/>
  <c r="A266" i="27"/>
  <c r="A265" i="27"/>
  <c r="A264" i="27"/>
  <c r="A263" i="27"/>
  <c r="A262" i="27"/>
  <c r="A261" i="27"/>
  <c r="A260" i="27"/>
  <c r="A259" i="27"/>
  <c r="A258" i="27"/>
  <c r="A257" i="27"/>
  <c r="G256" i="27"/>
  <c r="G255" i="27" s="1"/>
  <c r="F256" i="27"/>
  <c r="E256" i="27"/>
  <c r="E255" i="27" s="1"/>
  <c r="D256" i="27"/>
  <c r="F255" i="27"/>
  <c r="A254" i="27"/>
  <c r="A253" i="27"/>
  <c r="A252" i="27"/>
  <c r="A251" i="27"/>
  <c r="A250" i="27"/>
  <c r="A249" i="27"/>
  <c r="A248" i="27"/>
  <c r="A247" i="27"/>
  <c r="A246" i="27"/>
  <c r="A245" i="27"/>
  <c r="A242" i="27"/>
  <c r="A241" i="27"/>
  <c r="A240" i="27"/>
  <c r="A239" i="27"/>
  <c r="A238" i="27"/>
  <c r="A237" i="27"/>
  <c r="A236" i="27"/>
  <c r="A235" i="27"/>
  <c r="A234" i="27"/>
  <c r="A233" i="27"/>
  <c r="G232" i="27"/>
  <c r="G231" i="27" s="1"/>
  <c r="F232" i="27"/>
  <c r="E232" i="27"/>
  <c r="E231" i="27" s="1"/>
  <c r="D232" i="27"/>
  <c r="F231" i="27"/>
  <c r="A230" i="27"/>
  <c r="A229" i="27"/>
  <c r="A228" i="27"/>
  <c r="A227" i="27"/>
  <c r="A226" i="27"/>
  <c r="A225" i="27"/>
  <c r="A224" i="27"/>
  <c r="A223" i="27"/>
  <c r="A222" i="27"/>
  <c r="A221" i="27"/>
  <c r="G220" i="27"/>
  <c r="G219" i="27" s="1"/>
  <c r="F220" i="27"/>
  <c r="E220" i="27"/>
  <c r="E219" i="27" s="1"/>
  <c r="D220" i="27"/>
  <c r="F219" i="27"/>
  <c r="A218" i="27"/>
  <c r="A217" i="27"/>
  <c r="A216" i="27"/>
  <c r="A215" i="27"/>
  <c r="A214" i="27"/>
  <c r="A213" i="27"/>
  <c r="A212" i="27"/>
  <c r="A211" i="27"/>
  <c r="A210" i="27"/>
  <c r="A209" i="27"/>
  <c r="G208" i="27"/>
  <c r="G207" i="27" s="1"/>
  <c r="F208" i="27"/>
  <c r="E208" i="27"/>
  <c r="E207" i="27" s="1"/>
  <c r="D208" i="27"/>
  <c r="F207" i="27"/>
  <c r="A206" i="27"/>
  <c r="A205" i="27"/>
  <c r="A204" i="27"/>
  <c r="A203" i="27"/>
  <c r="A202" i="27"/>
  <c r="A201" i="27"/>
  <c r="A200" i="27"/>
  <c r="A199" i="27"/>
  <c r="A198" i="27"/>
  <c r="A197" i="27"/>
  <c r="G196" i="27"/>
  <c r="G195" i="27" s="1"/>
  <c r="F196" i="27"/>
  <c r="E196" i="27"/>
  <c r="E195" i="27" s="1"/>
  <c r="D196" i="27"/>
  <c r="F195" i="27"/>
  <c r="A194" i="27"/>
  <c r="A193" i="27"/>
  <c r="A192" i="27"/>
  <c r="A191" i="27"/>
  <c r="A190" i="27"/>
  <c r="A189" i="27"/>
  <c r="A188" i="27"/>
  <c r="A187" i="27"/>
  <c r="A186" i="27"/>
  <c r="A185" i="27"/>
  <c r="G184" i="27"/>
  <c r="G183" i="27" s="1"/>
  <c r="F184" i="27"/>
  <c r="E184" i="27"/>
  <c r="E183" i="27" s="1"/>
  <c r="D184" i="27"/>
  <c r="F183" i="27"/>
  <c r="A182" i="27"/>
  <c r="A181" i="27"/>
  <c r="A180" i="27"/>
  <c r="A179" i="27"/>
  <c r="A178" i="27"/>
  <c r="A177" i="27"/>
  <c r="A176" i="27"/>
  <c r="A175" i="27"/>
  <c r="A174" i="27"/>
  <c r="A173" i="27"/>
  <c r="G172" i="27"/>
  <c r="G171" i="27" s="1"/>
  <c r="F172" i="27"/>
  <c r="E172" i="27"/>
  <c r="E171" i="27" s="1"/>
  <c r="D172" i="27"/>
  <c r="F171" i="27"/>
  <c r="A170" i="27"/>
  <c r="A169" i="27"/>
  <c r="A168" i="27"/>
  <c r="A167" i="27"/>
  <c r="A166" i="27"/>
  <c r="A165" i="27"/>
  <c r="A164" i="27"/>
  <c r="A163" i="27"/>
  <c r="A162" i="27"/>
  <c r="A161" i="27"/>
  <c r="G160" i="27"/>
  <c r="G159" i="27" s="1"/>
  <c r="F160" i="27"/>
  <c r="E160" i="27"/>
  <c r="E159" i="27" s="1"/>
  <c r="D160" i="27"/>
  <c r="F159" i="27"/>
  <c r="A158" i="27"/>
  <c r="A157" i="27"/>
  <c r="A156" i="27"/>
  <c r="A155" i="27"/>
  <c r="A154" i="27"/>
  <c r="A153" i="27"/>
  <c r="A152" i="27"/>
  <c r="A151" i="27"/>
  <c r="A150" i="27"/>
  <c r="A149" i="27"/>
  <c r="G148" i="27"/>
  <c r="G147" i="27" s="1"/>
  <c r="F148" i="27"/>
  <c r="E148" i="27"/>
  <c r="E147" i="27" s="1"/>
  <c r="D148" i="27"/>
  <c r="F147" i="27"/>
  <c r="A146" i="27"/>
  <c r="A145" i="27"/>
  <c r="A144" i="27"/>
  <c r="A143" i="27"/>
  <c r="A142" i="27"/>
  <c r="A141" i="27"/>
  <c r="A140" i="27"/>
  <c r="A139" i="27"/>
  <c r="A138" i="27"/>
  <c r="A137" i="27"/>
  <c r="G136" i="27"/>
  <c r="G135" i="27" s="1"/>
  <c r="F136" i="27"/>
  <c r="E136" i="27"/>
  <c r="E135" i="27" s="1"/>
  <c r="D136" i="27"/>
  <c r="F135" i="27"/>
  <c r="A134" i="27"/>
  <c r="A133" i="27"/>
  <c r="A132" i="27"/>
  <c r="A131" i="27"/>
  <c r="A130" i="27"/>
  <c r="A129" i="27"/>
  <c r="A128" i="27"/>
  <c r="A127" i="27"/>
  <c r="A126" i="27"/>
  <c r="A125" i="27"/>
  <c r="G124" i="27"/>
  <c r="G123" i="27" s="1"/>
  <c r="F124" i="27"/>
  <c r="E124" i="27"/>
  <c r="E123" i="27" s="1"/>
  <c r="D124" i="27"/>
  <c r="F123" i="27"/>
  <c r="A122" i="27"/>
  <c r="A121" i="27"/>
  <c r="A120" i="27"/>
  <c r="A119" i="27"/>
  <c r="A118" i="27"/>
  <c r="A117" i="27"/>
  <c r="A116" i="27"/>
  <c r="A115" i="27"/>
  <c r="A114" i="27"/>
  <c r="A113" i="27"/>
  <c r="G112" i="27"/>
  <c r="G111" i="27" s="1"/>
  <c r="F112" i="27"/>
  <c r="E112" i="27"/>
  <c r="E111" i="27" s="1"/>
  <c r="D112" i="27"/>
  <c r="F111" i="27"/>
  <c r="F99" i="27" s="1"/>
  <c r="G110" i="27"/>
  <c r="G26" i="27" s="1"/>
  <c r="F110" i="27"/>
  <c r="E110" i="27"/>
  <c r="L111" i="24" s="1"/>
  <c r="D110" i="27"/>
  <c r="G111" i="24" s="1"/>
  <c r="G109" i="27"/>
  <c r="F109" i="27"/>
  <c r="E109" i="27"/>
  <c r="L110" i="24" s="1"/>
  <c r="D109" i="27"/>
  <c r="G110" i="24" s="1"/>
  <c r="G108" i="27"/>
  <c r="F108" i="27"/>
  <c r="E108" i="27"/>
  <c r="L109" i="24" s="1"/>
  <c r="D108" i="27"/>
  <c r="G109" i="24" s="1"/>
  <c r="G107" i="27"/>
  <c r="F107" i="27"/>
  <c r="E107" i="27"/>
  <c r="L108" i="24" s="1"/>
  <c r="D107" i="27"/>
  <c r="G106" i="27"/>
  <c r="F106" i="27"/>
  <c r="E106" i="27"/>
  <c r="D106" i="27"/>
  <c r="G107" i="24" s="1"/>
  <c r="G105" i="27"/>
  <c r="F105" i="27"/>
  <c r="E105" i="27"/>
  <c r="D105" i="27"/>
  <c r="G106" i="24" s="1"/>
  <c r="G104" i="27"/>
  <c r="F104" i="27"/>
  <c r="E104" i="27"/>
  <c r="L105" i="24" s="1"/>
  <c r="D104" i="27"/>
  <c r="G103" i="27"/>
  <c r="F103" i="27"/>
  <c r="E103" i="27"/>
  <c r="D103" i="27"/>
  <c r="G102" i="27"/>
  <c r="F102" i="27"/>
  <c r="E102" i="27"/>
  <c r="L103" i="24" s="1"/>
  <c r="D102" i="27"/>
  <c r="G101" i="27"/>
  <c r="F101" i="27"/>
  <c r="E101" i="27"/>
  <c r="D101" i="27"/>
  <c r="F100" i="27"/>
  <c r="D100" i="27"/>
  <c r="G101" i="24" s="1"/>
  <c r="A98" i="27"/>
  <c r="A97" i="27"/>
  <c r="A96" i="27"/>
  <c r="A95" i="27"/>
  <c r="A94" i="27"/>
  <c r="A93" i="27"/>
  <c r="A92" i="27"/>
  <c r="A91" i="27"/>
  <c r="A90" i="27"/>
  <c r="A89" i="27"/>
  <c r="G88" i="27"/>
  <c r="G87" i="27" s="1"/>
  <c r="F88" i="27"/>
  <c r="F87" i="27" s="1"/>
  <c r="E88" i="27"/>
  <c r="D88" i="27"/>
  <c r="E87" i="27"/>
  <c r="A86" i="27"/>
  <c r="A85" i="27"/>
  <c r="A84" i="27"/>
  <c r="A83" i="27"/>
  <c r="A82" i="27"/>
  <c r="A81" i="27"/>
  <c r="A80" i="27"/>
  <c r="A79" i="27"/>
  <c r="A78" i="27"/>
  <c r="A77" i="27"/>
  <c r="G76" i="27"/>
  <c r="G75" i="27" s="1"/>
  <c r="F76" i="27"/>
  <c r="F75" i="27" s="1"/>
  <c r="E76" i="27"/>
  <c r="D76" i="27"/>
  <c r="E75" i="27"/>
  <c r="A74" i="27"/>
  <c r="A73" i="27"/>
  <c r="A72" i="27"/>
  <c r="A71" i="27"/>
  <c r="A70" i="27"/>
  <c r="A69" i="27"/>
  <c r="A68" i="27"/>
  <c r="A67" i="27"/>
  <c r="A66" i="27"/>
  <c r="A65" i="27"/>
  <c r="G64" i="27"/>
  <c r="G63" i="27" s="1"/>
  <c r="F64" i="27"/>
  <c r="F40" i="27" s="1"/>
  <c r="E64" i="27"/>
  <c r="E63" i="27" s="1"/>
  <c r="D64" i="27"/>
  <c r="A62" i="27"/>
  <c r="A61" i="27"/>
  <c r="A60" i="27"/>
  <c r="A59" i="27"/>
  <c r="A58" i="27"/>
  <c r="A57" i="27"/>
  <c r="A56" i="27"/>
  <c r="A55" i="27"/>
  <c r="A54" i="27"/>
  <c r="A53" i="27"/>
  <c r="G52" i="27"/>
  <c r="G51" i="27" s="1"/>
  <c r="G39" i="27" s="1"/>
  <c r="F52" i="27"/>
  <c r="E52" i="27"/>
  <c r="E51" i="27" s="1"/>
  <c r="E39" i="27" s="1"/>
  <c r="D52" i="27"/>
  <c r="F51" i="27"/>
  <c r="G50" i="27"/>
  <c r="F50" i="27"/>
  <c r="E50" i="27"/>
  <c r="D50" i="27"/>
  <c r="G49" i="27"/>
  <c r="F49" i="27"/>
  <c r="F25" i="27" s="1"/>
  <c r="E49" i="27"/>
  <c r="D49" i="27"/>
  <c r="G48" i="27"/>
  <c r="F48" i="27"/>
  <c r="F24" i="27" s="1"/>
  <c r="E48" i="27"/>
  <c r="D48" i="27"/>
  <c r="G49" i="24" s="1"/>
  <c r="G47" i="27"/>
  <c r="F47" i="27"/>
  <c r="F23" i="27" s="1"/>
  <c r="E47" i="27"/>
  <c r="D47" i="27"/>
  <c r="G48" i="24" s="1"/>
  <c r="G46" i="27"/>
  <c r="F46" i="27"/>
  <c r="F22" i="27" s="1"/>
  <c r="E46" i="27"/>
  <c r="L47" i="24" s="1"/>
  <c r="D46" i="27"/>
  <c r="G47" i="24" s="1"/>
  <c r="G45" i="27"/>
  <c r="F45" i="27"/>
  <c r="F21" i="27" s="1"/>
  <c r="E45" i="27"/>
  <c r="L46" i="24" s="1"/>
  <c r="D45" i="27"/>
  <c r="G46" i="24" s="1"/>
  <c r="G44" i="27"/>
  <c r="F44" i="27"/>
  <c r="F20" i="27" s="1"/>
  <c r="E44" i="27"/>
  <c r="D44" i="27"/>
  <c r="G45" i="24" s="1"/>
  <c r="G43" i="27"/>
  <c r="F43" i="27"/>
  <c r="F19" i="27" s="1"/>
  <c r="E43" i="27"/>
  <c r="L44" i="24" s="1"/>
  <c r="D43" i="27"/>
  <c r="G42" i="27"/>
  <c r="F42" i="27"/>
  <c r="F18" i="27" s="1"/>
  <c r="E42" i="27"/>
  <c r="L43" i="24" s="1"/>
  <c r="D42" i="27"/>
  <c r="G43" i="24" s="1"/>
  <c r="G41" i="27"/>
  <c r="F41" i="27"/>
  <c r="F17" i="27" s="1"/>
  <c r="E41" i="27"/>
  <c r="L42" i="24" s="1"/>
  <c r="D41" i="27"/>
  <c r="G42" i="24" s="1"/>
  <c r="D40" i="27"/>
  <c r="G41" i="24" s="1"/>
  <c r="A38" i="27"/>
  <c r="A37" i="27"/>
  <c r="A36" i="27"/>
  <c r="A35" i="27"/>
  <c r="A34" i="27"/>
  <c r="A33" i="27"/>
  <c r="A32" i="27"/>
  <c r="A31" i="27"/>
  <c r="A30" i="27"/>
  <c r="A29" i="27"/>
  <c r="G28" i="27"/>
  <c r="G27" i="27" s="1"/>
  <c r="F28" i="27"/>
  <c r="E28" i="27"/>
  <c r="E27" i="27" s="1"/>
  <c r="D28" i="27"/>
  <c r="F27" i="27"/>
  <c r="D25" i="27"/>
  <c r="G26" i="24" s="1"/>
  <c r="D24" i="27"/>
  <c r="G25" i="24" s="1"/>
  <c r="D23" i="27"/>
  <c r="G24" i="24" s="1"/>
  <c r="D22" i="27"/>
  <c r="G23" i="24" s="1"/>
  <c r="E20" i="27"/>
  <c r="L21" i="24" s="1"/>
  <c r="E18" i="27"/>
  <c r="L19" i="24" s="1"/>
  <c r="F302" i="9"/>
  <c r="F290" i="9"/>
  <c r="J27" i="19"/>
  <c r="E423" i="27" l="1"/>
  <c r="L424" i="24" s="1"/>
  <c r="L425" i="24"/>
  <c r="E447" i="27"/>
  <c r="L448" i="24" s="1"/>
  <c r="L449" i="24"/>
  <c r="L533" i="24"/>
  <c r="E531" i="27"/>
  <c r="L532" i="24" s="1"/>
  <c r="G573" i="24"/>
  <c r="A616" i="27"/>
  <c r="G617" i="24"/>
  <c r="D615" i="27"/>
  <c r="G616" i="24" s="1"/>
  <c r="G650" i="24"/>
  <c r="V650" i="24" s="1"/>
  <c r="D577" i="27"/>
  <c r="G578" i="24" s="1"/>
  <c r="V21" i="24"/>
  <c r="V309" i="24"/>
  <c r="A49" i="27"/>
  <c r="G50" i="24"/>
  <c r="V50" i="24" s="1"/>
  <c r="G51" i="24"/>
  <c r="D26" i="27"/>
  <c r="G27" i="24" s="1"/>
  <c r="D269" i="27"/>
  <c r="G270" i="24" s="1"/>
  <c r="G306" i="24"/>
  <c r="D271" i="27"/>
  <c r="G272" i="24" s="1"/>
  <c r="V272" i="24" s="1"/>
  <c r="G308" i="24"/>
  <c r="V308" i="24" s="1"/>
  <c r="D272" i="27"/>
  <c r="G273" i="24" s="1"/>
  <c r="V273" i="24" s="1"/>
  <c r="G309" i="24"/>
  <c r="A309" i="27"/>
  <c r="G310" i="24"/>
  <c r="V310" i="24" s="1"/>
  <c r="G483" i="27"/>
  <c r="G484" i="27"/>
  <c r="A770" i="27"/>
  <c r="G771" i="24"/>
  <c r="G909" i="24"/>
  <c r="D860" i="27"/>
  <c r="G861" i="24" s="1"/>
  <c r="G911" i="24"/>
  <c r="D862" i="27"/>
  <c r="G863" i="24" s="1"/>
  <c r="G913" i="24"/>
  <c r="D864" i="27"/>
  <c r="G865" i="24" s="1"/>
  <c r="G912" i="24"/>
  <c r="G768" i="24"/>
  <c r="V768" i="24" s="1"/>
  <c r="L311" i="24"/>
  <c r="E363" i="27"/>
  <c r="L364" i="24" s="1"/>
  <c r="L365" i="24"/>
  <c r="E435" i="27"/>
  <c r="L436" i="24" s="1"/>
  <c r="L437" i="24"/>
  <c r="L509" i="24"/>
  <c r="E507" i="27"/>
  <c r="A671" i="27"/>
  <c r="L672" i="24"/>
  <c r="A823" i="27"/>
  <c r="A50" i="27"/>
  <c r="L102" i="24"/>
  <c r="V102" i="24" s="1"/>
  <c r="E17" i="27"/>
  <c r="L18" i="24" s="1"/>
  <c r="L104" i="24"/>
  <c r="V104" i="24" s="1"/>
  <c r="E19" i="27"/>
  <c r="L20" i="24" s="1"/>
  <c r="L106" i="24"/>
  <c r="V106" i="24" s="1"/>
  <c r="E21" i="27"/>
  <c r="L22" i="24" s="1"/>
  <c r="A106" i="27"/>
  <c r="L107" i="24"/>
  <c r="E275" i="27"/>
  <c r="L276" i="24" s="1"/>
  <c r="V276" i="24" s="1"/>
  <c r="L312" i="24"/>
  <c r="E276" i="27"/>
  <c r="L277" i="24" s="1"/>
  <c r="L313" i="24"/>
  <c r="L315" i="24"/>
  <c r="V315" i="24" s="1"/>
  <c r="E278" i="27"/>
  <c r="L279" i="24" s="1"/>
  <c r="E484" i="27"/>
  <c r="L485" i="24" s="1"/>
  <c r="L497" i="24"/>
  <c r="V497" i="24" s="1"/>
  <c r="E603" i="27"/>
  <c r="L604" i="24" s="1"/>
  <c r="V604" i="24" s="1"/>
  <c r="L605" i="24"/>
  <c r="D735" i="27"/>
  <c r="G736" i="24" s="1"/>
  <c r="G737" i="24"/>
  <c r="A764" i="27"/>
  <c r="D867" i="27"/>
  <c r="G868" i="24" s="1"/>
  <c r="G869" i="24"/>
  <c r="E879" i="27"/>
  <c r="L880" i="24" s="1"/>
  <c r="L881" i="24"/>
  <c r="V881" i="24" s="1"/>
  <c r="A954" i="27"/>
  <c r="G955" i="24"/>
  <c r="A955" i="27"/>
  <c r="G908" i="24"/>
  <c r="V908" i="24" s="1"/>
  <c r="G764" i="24"/>
  <c r="L401" i="24"/>
  <c r="V313" i="24"/>
  <c r="V353" i="24"/>
  <c r="V365" i="24"/>
  <c r="V377" i="24"/>
  <c r="V401" i="24"/>
  <c r="V405" i="24"/>
  <c r="V409" i="24"/>
  <c r="V425" i="24"/>
  <c r="V437" i="24"/>
  <c r="V449" i="24"/>
  <c r="V461" i="24"/>
  <c r="V489" i="24"/>
  <c r="V493" i="24"/>
  <c r="V509" i="24"/>
  <c r="V521" i="24"/>
  <c r="V525" i="24"/>
  <c r="V529" i="24"/>
  <c r="V533" i="24"/>
  <c r="V593" i="24"/>
  <c r="V605" i="24"/>
  <c r="V617" i="24"/>
  <c r="V645" i="24"/>
  <c r="V649" i="24"/>
  <c r="V665" i="24"/>
  <c r="V669" i="24"/>
  <c r="V673" i="24"/>
  <c r="V721" i="24"/>
  <c r="V725" i="24"/>
  <c r="V737" i="24"/>
  <c r="V761" i="24"/>
  <c r="V765" i="24"/>
  <c r="V769" i="24"/>
  <c r="V825" i="24"/>
  <c r="V829" i="24"/>
  <c r="V905" i="24"/>
  <c r="V909" i="24"/>
  <c r="V957" i="24"/>
  <c r="V961" i="24"/>
  <c r="G17" i="27"/>
  <c r="G18" i="27"/>
  <c r="G19" i="27"/>
  <c r="G20" i="27"/>
  <c r="A20" i="27" s="1"/>
  <c r="G21" i="27"/>
  <c r="A46" i="27"/>
  <c r="G23" i="27"/>
  <c r="G24" i="27"/>
  <c r="A102" i="27"/>
  <c r="F303" i="27"/>
  <c r="E339" i="27"/>
  <c r="L340" i="24" s="1"/>
  <c r="L341" i="24"/>
  <c r="V341" i="24" s="1"/>
  <c r="E375" i="27"/>
  <c r="L376" i="24" s="1"/>
  <c r="L377" i="24"/>
  <c r="G569" i="27"/>
  <c r="G545" i="27" s="1"/>
  <c r="G570" i="27"/>
  <c r="G546" i="27" s="1"/>
  <c r="F569" i="27"/>
  <c r="F545" i="27" s="1"/>
  <c r="F570" i="27"/>
  <c r="A821" i="27"/>
  <c r="A822" i="27"/>
  <c r="E867" i="27"/>
  <c r="L868" i="24" s="1"/>
  <c r="L869" i="24"/>
  <c r="V869" i="24" s="1"/>
  <c r="G865" i="27"/>
  <c r="G866" i="27"/>
  <c r="G823" i="24"/>
  <c r="L907" i="24"/>
  <c r="L581" i="24"/>
  <c r="V581" i="24" s="1"/>
  <c r="L413" i="24"/>
  <c r="V413" i="24" s="1"/>
  <c r="E22" i="27"/>
  <c r="L23" i="24" s="1"/>
  <c r="E23" i="27"/>
  <c r="L24" i="24" s="1"/>
  <c r="V24" i="24" s="1"/>
  <c r="L48" i="24"/>
  <c r="V48" i="24" s="1"/>
  <c r="E24" i="27"/>
  <c r="L25" i="24" s="1"/>
  <c r="V25" i="24" s="1"/>
  <c r="L49" i="24"/>
  <c r="V49" i="24" s="1"/>
  <c r="E25" i="27"/>
  <c r="L26" i="24" s="1"/>
  <c r="V26" i="24" s="1"/>
  <c r="L50" i="24"/>
  <c r="E26" i="27"/>
  <c r="L27" i="24" s="1"/>
  <c r="L51" i="24"/>
  <c r="F16" i="27"/>
  <c r="D17" i="27"/>
  <c r="G18" i="24" s="1"/>
  <c r="G102" i="24"/>
  <c r="D18" i="27"/>
  <c r="G19" i="24" s="1"/>
  <c r="D19" i="27"/>
  <c r="G20" i="24" s="1"/>
  <c r="D20" i="27"/>
  <c r="G21" i="24" s="1"/>
  <c r="G105" i="24"/>
  <c r="V105" i="24" s="1"/>
  <c r="E270" i="27"/>
  <c r="L271" i="24" s="1"/>
  <c r="L307" i="24"/>
  <c r="D274" i="27"/>
  <c r="G275" i="24" s="1"/>
  <c r="V275" i="24" s="1"/>
  <c r="D277" i="27"/>
  <c r="G278" i="24" s="1"/>
  <c r="V278" i="24" s="1"/>
  <c r="G314" i="24"/>
  <c r="D278" i="27"/>
  <c r="G279" i="24" s="1"/>
  <c r="E327" i="27"/>
  <c r="L328" i="24" s="1"/>
  <c r="L329" i="24"/>
  <c r="V329" i="24" s="1"/>
  <c r="E387" i="27"/>
  <c r="L388" i="24" s="1"/>
  <c r="L389" i="24"/>
  <c r="V389" i="24" s="1"/>
  <c r="G271" i="27"/>
  <c r="G272" i="27"/>
  <c r="E615" i="27"/>
  <c r="L616" i="24" s="1"/>
  <c r="L617" i="24"/>
  <c r="E572" i="27"/>
  <c r="L573" i="24" s="1"/>
  <c r="V573" i="24" s="1"/>
  <c r="E735" i="27"/>
  <c r="L736" i="24" s="1"/>
  <c r="V736" i="24" s="1"/>
  <c r="L737" i="24"/>
  <c r="G856" i="27"/>
  <c r="E857" i="27"/>
  <c r="L858" i="24" s="1"/>
  <c r="L906" i="24"/>
  <c r="V906" i="24" s="1"/>
  <c r="E859" i="27"/>
  <c r="L860" i="24" s="1"/>
  <c r="E860" i="27"/>
  <c r="L861" i="24" s="1"/>
  <c r="V861" i="24" s="1"/>
  <c r="L909" i="24"/>
  <c r="E861" i="27"/>
  <c r="L862" i="24" s="1"/>
  <c r="V862" i="24" s="1"/>
  <c r="L910" i="24"/>
  <c r="E862" i="27"/>
  <c r="L863" i="24" s="1"/>
  <c r="V863" i="24" s="1"/>
  <c r="E863" i="27"/>
  <c r="L864" i="24" s="1"/>
  <c r="E864" i="27"/>
  <c r="L865" i="24" s="1"/>
  <c r="V865" i="24" s="1"/>
  <c r="L913" i="24"/>
  <c r="V913" i="24" s="1"/>
  <c r="E865" i="27"/>
  <c r="L866" i="24" s="1"/>
  <c r="L914" i="24"/>
  <c r="E866" i="27"/>
  <c r="L867" i="24" s="1"/>
  <c r="F863" i="27"/>
  <c r="A960" i="27"/>
  <c r="F866" i="27"/>
  <c r="G881" i="24"/>
  <c r="G315" i="24"/>
  <c r="G103" i="24"/>
  <c r="V103" i="24" s="1"/>
  <c r="L911" i="24"/>
  <c r="L717" i="24"/>
  <c r="V717" i="24" s="1"/>
  <c r="V16" i="24"/>
  <c r="V20" i="24"/>
  <c r="V28" i="24"/>
  <c r="V32" i="24"/>
  <c r="V36" i="24"/>
  <c r="V40" i="24"/>
  <c r="V44" i="24"/>
  <c r="V52" i="24"/>
  <c r="V56" i="24"/>
  <c r="V60" i="24"/>
  <c r="V64" i="24"/>
  <c r="V68" i="24"/>
  <c r="V72" i="24"/>
  <c r="V76" i="24"/>
  <c r="V80" i="24"/>
  <c r="V84" i="24"/>
  <c r="V88" i="24"/>
  <c r="V92" i="24"/>
  <c r="V96" i="24"/>
  <c r="V100" i="24"/>
  <c r="V108" i="24"/>
  <c r="V112" i="24"/>
  <c r="V116" i="24"/>
  <c r="V120" i="24"/>
  <c r="V124" i="24"/>
  <c r="V128" i="24"/>
  <c r="V132" i="24"/>
  <c r="V136" i="24"/>
  <c r="V140" i="24"/>
  <c r="V144" i="24"/>
  <c r="V148" i="24"/>
  <c r="V152" i="24"/>
  <c r="V156" i="24"/>
  <c r="V160" i="24"/>
  <c r="V164" i="24"/>
  <c r="V168" i="24"/>
  <c r="V172" i="24"/>
  <c r="V176" i="24"/>
  <c r="V180" i="24"/>
  <c r="V184" i="24"/>
  <c r="V188" i="24"/>
  <c r="V192" i="24"/>
  <c r="V196" i="24"/>
  <c r="V200" i="24"/>
  <c r="V204" i="24"/>
  <c r="V208" i="24"/>
  <c r="V212" i="24"/>
  <c r="V216" i="24"/>
  <c r="V220" i="24"/>
  <c r="V224" i="24"/>
  <c r="V228" i="24"/>
  <c r="V232" i="24"/>
  <c r="V236" i="24"/>
  <c r="V240" i="24"/>
  <c r="V244" i="24"/>
  <c r="V248" i="24"/>
  <c r="V252" i="24"/>
  <c r="V256" i="24"/>
  <c r="V260" i="24"/>
  <c r="V264" i="24"/>
  <c r="V280" i="24"/>
  <c r="V284" i="24"/>
  <c r="V288" i="24"/>
  <c r="W982" i="24"/>
  <c r="W73" i="24"/>
  <c r="V292" i="24"/>
  <c r="V296" i="24"/>
  <c r="V300" i="24"/>
  <c r="V312" i="24"/>
  <c r="V316" i="24"/>
  <c r="V320" i="24"/>
  <c r="V324" i="24"/>
  <c r="V332" i="24"/>
  <c r="V336" i="24"/>
  <c r="V344" i="24"/>
  <c r="V348" i="24"/>
  <c r="V356" i="24"/>
  <c r="V360" i="24"/>
  <c r="V368" i="24"/>
  <c r="V372" i="24"/>
  <c r="V380" i="24"/>
  <c r="V384" i="24"/>
  <c r="V392" i="24"/>
  <c r="V396" i="24"/>
  <c r="V404" i="24"/>
  <c r="W405" i="24"/>
  <c r="V408" i="24"/>
  <c r="W409" i="24"/>
  <c r="V416" i="24"/>
  <c r="V420" i="24"/>
  <c r="W421" i="24"/>
  <c r="V428" i="24"/>
  <c r="V432" i="24"/>
  <c r="V440" i="24"/>
  <c r="V444" i="24"/>
  <c r="V452" i="24"/>
  <c r="V456" i="24"/>
  <c r="V464" i="24"/>
  <c r="V468" i="24"/>
  <c r="V472" i="24"/>
  <c r="V476" i="24"/>
  <c r="V480" i="24"/>
  <c r="V488" i="24"/>
  <c r="V492" i="24"/>
  <c r="V500" i="24"/>
  <c r="V504" i="24"/>
  <c r="V512" i="24"/>
  <c r="V516" i="24"/>
  <c r="V19" i="24"/>
  <c r="V23" i="24"/>
  <c r="V27" i="24"/>
  <c r="V31" i="24"/>
  <c r="V35" i="24"/>
  <c r="V39" i="24"/>
  <c r="V43" i="24"/>
  <c r="V47" i="24"/>
  <c r="V51" i="24"/>
  <c r="V55" i="24"/>
  <c r="V59" i="24"/>
  <c r="V63" i="24"/>
  <c r="V67" i="24"/>
  <c r="V71" i="24"/>
  <c r="V75" i="24"/>
  <c r="V79" i="24"/>
  <c r="V83" i="24"/>
  <c r="V87" i="24"/>
  <c r="V91" i="24"/>
  <c r="V95" i="24"/>
  <c r="V99" i="24"/>
  <c r="V107" i="24"/>
  <c r="V111" i="24"/>
  <c r="V115" i="24"/>
  <c r="V119" i="24"/>
  <c r="V123" i="24"/>
  <c r="V127" i="24"/>
  <c r="V131" i="24"/>
  <c r="V135" i="24"/>
  <c r="V139" i="24"/>
  <c r="V143" i="24"/>
  <c r="V147" i="24"/>
  <c r="V151" i="24"/>
  <c r="W152" i="24"/>
  <c r="V155" i="24"/>
  <c r="W156" i="24"/>
  <c r="V159" i="24"/>
  <c r="V163" i="24"/>
  <c r="V167" i="24"/>
  <c r="W168" i="24"/>
  <c r="V171" i="24"/>
  <c r="V175" i="24"/>
  <c r="V179" i="24"/>
  <c r="V183" i="24"/>
  <c r="V187" i="24"/>
  <c r="V191" i="24"/>
  <c r="V195" i="24"/>
  <c r="V199" i="24"/>
  <c r="V203" i="24"/>
  <c r="V207" i="24"/>
  <c r="V211" i="24"/>
  <c r="V215" i="24"/>
  <c r="V219" i="24"/>
  <c r="V223" i="24"/>
  <c r="V227" i="24"/>
  <c r="V231" i="24"/>
  <c r="V235" i="24"/>
  <c r="V239" i="24"/>
  <c r="V243" i="24"/>
  <c r="V247" i="24"/>
  <c r="V251" i="24"/>
  <c r="V255" i="24"/>
  <c r="V259" i="24"/>
  <c r="V263" i="24"/>
  <c r="V267" i="24"/>
  <c r="V271" i="24"/>
  <c r="V279" i="24"/>
  <c r="V283" i="24"/>
  <c r="V291" i="24"/>
  <c r="V295" i="24"/>
  <c r="V299" i="24"/>
  <c r="V303" i="24"/>
  <c r="V307" i="24"/>
  <c r="V311" i="24"/>
  <c r="V319" i="24"/>
  <c r="V323" i="24"/>
  <c r="V327" i="24"/>
  <c r="V331" i="24"/>
  <c r="V335" i="24"/>
  <c r="V339" i="24"/>
  <c r="V343" i="24"/>
  <c r="V347" i="24"/>
  <c r="V351" i="24"/>
  <c r="V355" i="24"/>
  <c r="V359" i="24"/>
  <c r="V363" i="24"/>
  <c r="V367" i="24"/>
  <c r="V371" i="24"/>
  <c r="V375" i="24"/>
  <c r="V379" i="24"/>
  <c r="V383" i="24"/>
  <c r="V387" i="24"/>
  <c r="V391" i="24"/>
  <c r="V395" i="24"/>
  <c r="V399" i="24"/>
  <c r="V403" i="24"/>
  <c r="V407" i="24"/>
  <c r="V411" i="24"/>
  <c r="V415" i="24"/>
  <c r="V419" i="24"/>
  <c r="V423" i="24"/>
  <c r="V427" i="24"/>
  <c r="V431" i="24"/>
  <c r="V435" i="24"/>
  <c r="V439" i="24"/>
  <c r="V443" i="24"/>
  <c r="V447" i="24"/>
  <c r="V451" i="24"/>
  <c r="V455" i="24"/>
  <c r="V459" i="24"/>
  <c r="V463" i="24"/>
  <c r="V467" i="24"/>
  <c r="V471" i="24"/>
  <c r="V475" i="24"/>
  <c r="V479" i="24"/>
  <c r="V483" i="24"/>
  <c r="V487" i="24"/>
  <c r="V491" i="24"/>
  <c r="V495" i="24"/>
  <c r="V499" i="24"/>
  <c r="V503" i="24"/>
  <c r="V507" i="24"/>
  <c r="V511" i="24"/>
  <c r="V515" i="24"/>
  <c r="V519" i="24"/>
  <c r="V523" i="24"/>
  <c r="V527" i="24"/>
  <c r="V531" i="24"/>
  <c r="V535" i="24"/>
  <c r="V539" i="24"/>
  <c r="V543" i="24"/>
  <c r="V559" i="24"/>
  <c r="V563" i="24"/>
  <c r="V567" i="24"/>
  <c r="V583" i="24"/>
  <c r="V587" i="24"/>
  <c r="V591" i="24"/>
  <c r="V595" i="24"/>
  <c r="V599" i="24"/>
  <c r="V603" i="24"/>
  <c r="V607" i="24"/>
  <c r="V611" i="24"/>
  <c r="V615" i="24"/>
  <c r="V619" i="24"/>
  <c r="V623" i="24"/>
  <c r="V627" i="24"/>
  <c r="V631" i="24"/>
  <c r="V635" i="24"/>
  <c r="V639" i="24"/>
  <c r="V643" i="24"/>
  <c r="V647" i="24"/>
  <c r="V651" i="24"/>
  <c r="V655" i="24"/>
  <c r="V659" i="24"/>
  <c r="V663" i="24"/>
  <c r="V667" i="24"/>
  <c r="V671" i="24"/>
  <c r="V675" i="24"/>
  <c r="V679" i="24"/>
  <c r="V683" i="24"/>
  <c r="V687" i="24"/>
  <c r="V691" i="24"/>
  <c r="V695" i="24"/>
  <c r="V699" i="24"/>
  <c r="V703" i="24"/>
  <c r="V707" i="24"/>
  <c r="V711" i="24"/>
  <c r="V715" i="24"/>
  <c r="V719" i="24"/>
  <c r="V723" i="24"/>
  <c r="V727" i="24"/>
  <c r="V731" i="24"/>
  <c r="V735" i="24"/>
  <c r="V739" i="24"/>
  <c r="V743" i="24"/>
  <c r="V747" i="24"/>
  <c r="V751" i="24"/>
  <c r="V755" i="24"/>
  <c r="V759" i="24"/>
  <c r="V763" i="24"/>
  <c r="V767" i="24"/>
  <c r="V771" i="24"/>
  <c r="V775" i="24"/>
  <c r="V779" i="24"/>
  <c r="V783" i="24"/>
  <c r="V787" i="24"/>
  <c r="V791" i="24"/>
  <c r="V795" i="24"/>
  <c r="V799" i="24"/>
  <c r="V803" i="24"/>
  <c r="V807" i="24"/>
  <c r="V811" i="24"/>
  <c r="V815" i="24"/>
  <c r="V819" i="24"/>
  <c r="V823" i="24"/>
  <c r="V827" i="24"/>
  <c r="V831" i="24"/>
  <c r="V835" i="24"/>
  <c r="V839" i="24"/>
  <c r="V843" i="24"/>
  <c r="V847" i="24"/>
  <c r="V851" i="24"/>
  <c r="V855" i="24"/>
  <c r="V871" i="24"/>
  <c r="V875" i="24"/>
  <c r="V879" i="24"/>
  <c r="V883" i="24"/>
  <c r="V887" i="24"/>
  <c r="V891" i="24"/>
  <c r="V895" i="24"/>
  <c r="V899" i="24"/>
  <c r="V903" i="24"/>
  <c r="V907" i="24"/>
  <c r="V911" i="24"/>
  <c r="V915" i="24"/>
  <c r="V919" i="24"/>
  <c r="V923" i="24"/>
  <c r="V927" i="24"/>
  <c r="V931" i="24"/>
  <c r="V935" i="24"/>
  <c r="V939" i="24"/>
  <c r="V943" i="24"/>
  <c r="V947" i="24"/>
  <c r="V951" i="24"/>
  <c r="V955" i="24"/>
  <c r="V959" i="24"/>
  <c r="V963" i="24"/>
  <c r="V967" i="24"/>
  <c r="V971" i="24"/>
  <c r="V975" i="24"/>
  <c r="V979" i="24"/>
  <c r="V983" i="24"/>
  <c r="V987" i="24"/>
  <c r="V991" i="24"/>
  <c r="V995" i="24"/>
  <c r="V999" i="24"/>
  <c r="V1003" i="24"/>
  <c r="V1007" i="24"/>
  <c r="V1011" i="24"/>
  <c r="V1015" i="24"/>
  <c r="V1019" i="24"/>
  <c r="V1023" i="24"/>
  <c r="V1039" i="24"/>
  <c r="V1043" i="24"/>
  <c r="V1047" i="24"/>
  <c r="V1051" i="24"/>
  <c r="V1055" i="24"/>
  <c r="V1059" i="24"/>
  <c r="V1063" i="24"/>
  <c r="V1067" i="24"/>
  <c r="V1071" i="24"/>
  <c r="V1075" i="24"/>
  <c r="V1079" i="24"/>
  <c r="V1083" i="24"/>
  <c r="V1087" i="24"/>
  <c r="V1091" i="24"/>
  <c r="V1095" i="24"/>
  <c r="V1099" i="24"/>
  <c r="V1103" i="24"/>
  <c r="V1107" i="24"/>
  <c r="V1111" i="24"/>
  <c r="V1115" i="24"/>
  <c r="V1119" i="24"/>
  <c r="V1123" i="24"/>
  <c r="V1127" i="24"/>
  <c r="V1131" i="24"/>
  <c r="V1135" i="24"/>
  <c r="V1139" i="24"/>
  <c r="V1143" i="24"/>
  <c r="W170" i="24"/>
  <c r="W234" i="24"/>
  <c r="W382" i="24"/>
  <c r="W562" i="24"/>
  <c r="V287" i="24"/>
  <c r="V18" i="24"/>
  <c r="V30" i="24"/>
  <c r="V34" i="24"/>
  <c r="V38" i="24"/>
  <c r="V42" i="24"/>
  <c r="V46" i="24"/>
  <c r="V54" i="24"/>
  <c r="V58" i="24"/>
  <c r="W59" i="24"/>
  <c r="V62" i="24"/>
  <c r="V66" i="24"/>
  <c r="V70" i="24"/>
  <c r="V74" i="24"/>
  <c r="V78" i="24"/>
  <c r="V82" i="24"/>
  <c r="V86" i="24"/>
  <c r="V90" i="24"/>
  <c r="V94" i="24"/>
  <c r="V98" i="24"/>
  <c r="V110" i="24"/>
  <c r="V114" i="24"/>
  <c r="V118" i="24"/>
  <c r="V122" i="24"/>
  <c r="V126" i="24"/>
  <c r="V130" i="24"/>
  <c r="V134" i="24"/>
  <c r="V138" i="24"/>
  <c r="V142" i="24"/>
  <c r="V146" i="24"/>
  <c r="V150" i="24"/>
  <c r="V154" i="24"/>
  <c r="V158" i="24"/>
  <c r="V162" i="24"/>
  <c r="V166" i="24"/>
  <c r="V170" i="24"/>
  <c r="V174" i="24"/>
  <c r="V178" i="24"/>
  <c r="V182" i="24"/>
  <c r="V186" i="24"/>
  <c r="V190" i="24"/>
  <c r="V194" i="24"/>
  <c r="V198" i="24"/>
  <c r="V202" i="24"/>
  <c r="V206" i="24"/>
  <c r="V210" i="24"/>
  <c r="V214" i="24"/>
  <c r="V218" i="24"/>
  <c r="V222" i="24"/>
  <c r="V226" i="24"/>
  <c r="V230" i="24"/>
  <c r="V234" i="24"/>
  <c r="V238" i="24"/>
  <c r="V242" i="24"/>
  <c r="V246" i="24"/>
  <c r="V250" i="24"/>
  <c r="V254" i="24"/>
  <c r="V258" i="24"/>
  <c r="V262" i="24"/>
  <c r="V266" i="24"/>
  <c r="V274" i="24"/>
  <c r="V282" i="24"/>
  <c r="V286" i="24"/>
  <c r="V290" i="24"/>
  <c r="V294" i="24"/>
  <c r="V298" i="24"/>
  <c r="V302" i="24"/>
  <c r="V306" i="24"/>
  <c r="V314" i="24"/>
  <c r="V318" i="24"/>
  <c r="V322" i="24"/>
  <c r="V326" i="24"/>
  <c r="V330" i="24"/>
  <c r="V334" i="24"/>
  <c r="V338" i="24"/>
  <c r="V342" i="24"/>
  <c r="V346" i="24"/>
  <c r="V350" i="24"/>
  <c r="V354" i="24"/>
  <c r="V358" i="24"/>
  <c r="V362" i="24"/>
  <c r="V366" i="24"/>
  <c r="V370" i="24"/>
  <c r="W371" i="24"/>
  <c r="V374" i="24"/>
  <c r="V378" i="24"/>
  <c r="V382" i="24"/>
  <c r="V386" i="24"/>
  <c r="V390" i="24"/>
  <c r="V394" i="24"/>
  <c r="V398" i="24"/>
  <c r="V402" i="24"/>
  <c r="V406" i="24"/>
  <c r="V410" i="24"/>
  <c r="V414" i="24"/>
  <c r="V418" i="24"/>
  <c r="V422" i="24"/>
  <c r="V426" i="24"/>
  <c r="V430" i="24"/>
  <c r="V434" i="24"/>
  <c r="V438" i="24"/>
  <c r="V442" i="24"/>
  <c r="V446" i="24"/>
  <c r="V450" i="24"/>
  <c r="V524" i="24"/>
  <c r="V528" i="24"/>
  <c r="V536" i="24"/>
  <c r="V540" i="24"/>
  <c r="V556" i="24"/>
  <c r="V560" i="24"/>
  <c r="V564" i="24"/>
  <c r="V580" i="24"/>
  <c r="V584" i="24"/>
  <c r="V588" i="24"/>
  <c r="V596" i="24"/>
  <c r="V600" i="24"/>
  <c r="V608" i="24"/>
  <c r="V612" i="24"/>
  <c r="V616" i="24"/>
  <c r="V620" i="24"/>
  <c r="V624" i="24"/>
  <c r="V628" i="24"/>
  <c r="V632" i="24"/>
  <c r="W633" i="24"/>
  <c r="V636" i="24"/>
  <c r="V640" i="24"/>
  <c r="V644" i="24"/>
  <c r="V648" i="24"/>
  <c r="V652" i="24"/>
  <c r="V656" i="24"/>
  <c r="V660" i="24"/>
  <c r="V664" i="24"/>
  <c r="V668" i="24"/>
  <c r="V672" i="24"/>
  <c r="V676" i="24"/>
  <c r="V680" i="24"/>
  <c r="V684" i="24"/>
  <c r="V688" i="24"/>
  <c r="V692" i="24"/>
  <c r="V696" i="24"/>
  <c r="V700" i="24"/>
  <c r="V704" i="24"/>
  <c r="V708" i="24"/>
  <c r="V716" i="24"/>
  <c r="V720" i="24"/>
  <c r="V728" i="24"/>
  <c r="V732" i="24"/>
  <c r="V740" i="24"/>
  <c r="V744" i="24"/>
  <c r="V748" i="24"/>
  <c r="V752" i="24"/>
  <c r="V756" i="24"/>
  <c r="V760" i="24"/>
  <c r="V764" i="24"/>
  <c r="V772" i="24"/>
  <c r="V776" i="24"/>
  <c r="V780" i="24"/>
  <c r="V784" i="24"/>
  <c r="V788" i="24"/>
  <c r="V792" i="24"/>
  <c r="V796" i="24"/>
  <c r="V800" i="24"/>
  <c r="V804" i="24"/>
  <c r="V808" i="24"/>
  <c r="V812" i="24"/>
  <c r="V816" i="24"/>
  <c r="V820" i="24"/>
  <c r="V824" i="24"/>
  <c r="V828" i="24"/>
  <c r="V832" i="24"/>
  <c r="V836" i="24"/>
  <c r="V840" i="24"/>
  <c r="V844" i="24"/>
  <c r="V848" i="24"/>
  <c r="V852" i="24"/>
  <c r="V860" i="24"/>
  <c r="V864" i="24"/>
  <c r="V868" i="24"/>
  <c r="V872" i="24"/>
  <c r="W873" i="24"/>
  <c r="V876" i="24"/>
  <c r="V880" i="24"/>
  <c r="V884" i="24"/>
  <c r="V888" i="24"/>
  <c r="V892" i="24"/>
  <c r="V896" i="24"/>
  <c r="V900" i="24"/>
  <c r="V904" i="24"/>
  <c r="V912" i="24"/>
  <c r="V916" i="24"/>
  <c r="V920" i="24"/>
  <c r="V924" i="24"/>
  <c r="V928" i="24"/>
  <c r="V932" i="24"/>
  <c r="V936" i="24"/>
  <c r="V940" i="24"/>
  <c r="V944" i="24"/>
  <c r="V948" i="24"/>
  <c r="V952" i="24"/>
  <c r="V956" i="24"/>
  <c r="V960" i="24"/>
  <c r="V964" i="24"/>
  <c r="V968" i="24"/>
  <c r="V972" i="24"/>
  <c r="V976" i="24"/>
  <c r="V980" i="24"/>
  <c r="V984" i="24"/>
  <c r="V988" i="24"/>
  <c r="V992" i="24"/>
  <c r="V996" i="24"/>
  <c r="V1000" i="24"/>
  <c r="V1004" i="24"/>
  <c r="V1008" i="24"/>
  <c r="V1012" i="24"/>
  <c r="V1016" i="24"/>
  <c r="V1020" i="24"/>
  <c r="V1036" i="24"/>
  <c r="V1040" i="24"/>
  <c r="V1044" i="24"/>
  <c r="V1048" i="24"/>
  <c r="V1052" i="24"/>
  <c r="V1056" i="24"/>
  <c r="V1060" i="24"/>
  <c r="V1064" i="24"/>
  <c r="V1068" i="24"/>
  <c r="V1072" i="24"/>
  <c r="V1076" i="24"/>
  <c r="V1080" i="24"/>
  <c r="V1084" i="24"/>
  <c r="V1088" i="24"/>
  <c r="V1092" i="24"/>
  <c r="V1096" i="24"/>
  <c r="V1100" i="24"/>
  <c r="V1104" i="24"/>
  <c r="V1108" i="24"/>
  <c r="V1112" i="24"/>
  <c r="V1116" i="24"/>
  <c r="V1120" i="24"/>
  <c r="V1124" i="24"/>
  <c r="V1128" i="24"/>
  <c r="V1132" i="24"/>
  <c r="V1136" i="24"/>
  <c r="V1140" i="24"/>
  <c r="V454" i="24"/>
  <c r="V458" i="24"/>
  <c r="V462" i="24"/>
  <c r="V466" i="24"/>
  <c r="V470" i="24"/>
  <c r="V474" i="24"/>
  <c r="V478" i="24"/>
  <c r="V482" i="24"/>
  <c r="V486" i="24"/>
  <c r="V490" i="24"/>
  <c r="V494" i="24"/>
  <c r="V498" i="24"/>
  <c r="V502" i="24"/>
  <c r="V506" i="24"/>
  <c r="V510" i="24"/>
  <c r="V514" i="24"/>
  <c r="V518" i="24"/>
  <c r="V522" i="24"/>
  <c r="V526" i="24"/>
  <c r="V530" i="24"/>
  <c r="V534" i="24"/>
  <c r="V538" i="24"/>
  <c r="V542" i="24"/>
  <c r="V558" i="24"/>
  <c r="V562" i="24"/>
  <c r="V566" i="24"/>
  <c r="V582" i="24"/>
  <c r="V586" i="24"/>
  <c r="V590" i="24"/>
  <c r="V594" i="24"/>
  <c r="V598" i="24"/>
  <c r="V602" i="24"/>
  <c r="V606" i="24"/>
  <c r="V610" i="24"/>
  <c r="V614" i="24"/>
  <c r="V618" i="24"/>
  <c r="V622" i="24"/>
  <c r="V626" i="24"/>
  <c r="V630" i="24"/>
  <c r="V634" i="24"/>
  <c r="V638" i="24"/>
  <c r="V642" i="24"/>
  <c r="V646" i="24"/>
  <c r="V654" i="24"/>
  <c r="V658" i="24"/>
  <c r="V662" i="24"/>
  <c r="V666" i="24"/>
  <c r="V670" i="24"/>
  <c r="V674" i="24"/>
  <c r="V678" i="24"/>
  <c r="V682" i="24"/>
  <c r="V686" i="24"/>
  <c r="V690" i="24"/>
  <c r="V694" i="24"/>
  <c r="V698" i="24"/>
  <c r="V702" i="24"/>
  <c r="V706" i="24"/>
  <c r="V710" i="24"/>
  <c r="V714" i="24"/>
  <c r="V718" i="24"/>
  <c r="V722" i="24"/>
  <c r="V726" i="24"/>
  <c r="V730" i="24"/>
  <c r="V734" i="24"/>
  <c r="V738" i="24"/>
  <c r="V742" i="24"/>
  <c r="V746" i="24"/>
  <c r="V750" i="24"/>
  <c r="V754" i="24"/>
  <c r="V758" i="24"/>
  <c r="V762" i="24"/>
  <c r="V766" i="24"/>
  <c r="V770" i="24"/>
  <c r="V774" i="24"/>
  <c r="V778" i="24"/>
  <c r="V782" i="24"/>
  <c r="V786" i="24"/>
  <c r="V790" i="24"/>
  <c r="V794" i="24"/>
  <c r="V798" i="24"/>
  <c r="V802" i="24"/>
  <c r="V806" i="24"/>
  <c r="V810" i="24"/>
  <c r="V814" i="24"/>
  <c r="V818" i="24"/>
  <c r="V822" i="24"/>
  <c r="V826" i="24"/>
  <c r="V830" i="24"/>
  <c r="V834" i="24"/>
  <c r="V838" i="24"/>
  <c r="V842" i="24"/>
  <c r="V846" i="24"/>
  <c r="V850" i="24"/>
  <c r="V854" i="24"/>
  <c r="V866" i="24"/>
  <c r="V870" i="24"/>
  <c r="V874" i="24"/>
  <c r="V878" i="24"/>
  <c r="V882" i="24"/>
  <c r="V886" i="24"/>
  <c r="V890" i="24"/>
  <c r="V894" i="24"/>
  <c r="V898" i="24"/>
  <c r="V902" i="24"/>
  <c r="V910" i="24"/>
  <c r="V914" i="24"/>
  <c r="V918" i="24"/>
  <c r="V922" i="24"/>
  <c r="V926" i="24"/>
  <c r="V930" i="24"/>
  <c r="V934" i="24"/>
  <c r="W935" i="24"/>
  <c r="V938" i="24"/>
  <c r="V942" i="24"/>
  <c r="V946" i="24"/>
  <c r="V950" i="24"/>
  <c r="V954" i="24"/>
  <c r="V958" i="24"/>
  <c r="V962" i="24"/>
  <c r="V966" i="24"/>
  <c r="V970" i="24"/>
  <c r="V974" i="24"/>
  <c r="V978" i="24"/>
  <c r="V982" i="24"/>
  <c r="V986" i="24"/>
  <c r="V990" i="24"/>
  <c r="V994" i="24"/>
  <c r="V998" i="24"/>
  <c r="V1002" i="24"/>
  <c r="V1006" i="24"/>
  <c r="V1010" i="24"/>
  <c r="V1014" i="24"/>
  <c r="V1018" i="24"/>
  <c r="V1022" i="24"/>
  <c r="V1038" i="24"/>
  <c r="V1042" i="24"/>
  <c r="V1046" i="24"/>
  <c r="V1050" i="24"/>
  <c r="V1054" i="24"/>
  <c r="V1058" i="24"/>
  <c r="W1059" i="24"/>
  <c r="V1062" i="24"/>
  <c r="V1066" i="24"/>
  <c r="V1070" i="24"/>
  <c r="V1074" i="24"/>
  <c r="V1078" i="24"/>
  <c r="V1082" i="24"/>
  <c r="V1086" i="24"/>
  <c r="V1090" i="24"/>
  <c r="V1094" i="24"/>
  <c r="V1098" i="24"/>
  <c r="V1102" i="24"/>
  <c r="V1106" i="24"/>
  <c r="V1110" i="24"/>
  <c r="V1114" i="24"/>
  <c r="V1118" i="24"/>
  <c r="V1122" i="24"/>
  <c r="V1126" i="24"/>
  <c r="V1130" i="24"/>
  <c r="V1134" i="24"/>
  <c r="V1138" i="24"/>
  <c r="V1142" i="24"/>
  <c r="F712" i="27"/>
  <c r="G575" i="27"/>
  <c r="G551" i="27" s="1"/>
  <c r="G577" i="27"/>
  <c r="G553" i="27" s="1"/>
  <c r="G578" i="27"/>
  <c r="G554" i="27" s="1"/>
  <c r="G14" i="27" s="1"/>
  <c r="G711" i="27"/>
  <c r="A715" i="27"/>
  <c r="A716" i="27"/>
  <c r="A720" i="27"/>
  <c r="A668" i="27"/>
  <c r="A670" i="27"/>
  <c r="E575" i="27"/>
  <c r="F571" i="27"/>
  <c r="F547" i="27" s="1"/>
  <c r="F7" i="27" s="1"/>
  <c r="F574" i="27"/>
  <c r="F550" i="27" s="1"/>
  <c r="F575" i="27"/>
  <c r="F551" i="27" s="1"/>
  <c r="F11" i="27" s="1"/>
  <c r="F576" i="27"/>
  <c r="F578" i="27"/>
  <c r="F554" i="27" s="1"/>
  <c r="D663" i="27"/>
  <c r="A18" i="27"/>
  <c r="F10" i="27"/>
  <c r="E99" i="27"/>
  <c r="F39" i="27"/>
  <c r="F15" i="27" s="1"/>
  <c r="A17" i="27"/>
  <c r="A274" i="27"/>
  <c r="A306" i="27"/>
  <c r="F271" i="27"/>
  <c r="F272" i="27"/>
  <c r="F273" i="27"/>
  <c r="A273" i="27" s="1"/>
  <c r="A489" i="27"/>
  <c r="F546" i="27"/>
  <c r="A646" i="27"/>
  <c r="D576" i="27"/>
  <c r="E664" i="27"/>
  <c r="L665" i="24" s="1"/>
  <c r="F5" i="27"/>
  <c r="E723" i="27"/>
  <c r="E712" i="27"/>
  <c r="L713" i="24" s="1"/>
  <c r="D831" i="27"/>
  <c r="D819" i="27" s="1"/>
  <c r="D820" i="27"/>
  <c r="G821" i="24" s="1"/>
  <c r="V821" i="24" s="1"/>
  <c r="A863" i="27"/>
  <c r="A953" i="27"/>
  <c r="D857" i="27"/>
  <c r="E963" i="27"/>
  <c r="E951" i="27" s="1"/>
  <c r="E855" i="27" s="1"/>
  <c r="L856" i="24" s="1"/>
  <c r="V856" i="24" s="1"/>
  <c r="E952" i="27"/>
  <c r="A1087" i="27"/>
  <c r="E40" i="27"/>
  <c r="A45" i="27"/>
  <c r="A47" i="27"/>
  <c r="A48" i="27"/>
  <c r="F63" i="27"/>
  <c r="G100" i="27"/>
  <c r="A101" i="27"/>
  <c r="A110" i="27"/>
  <c r="F304" i="27"/>
  <c r="F268" i="27" s="1"/>
  <c r="A491" i="27"/>
  <c r="F483" i="27"/>
  <c r="E571" i="27"/>
  <c r="E573" i="27"/>
  <c r="E574" i="27"/>
  <c r="E577" i="27"/>
  <c r="D651" i="27"/>
  <c r="D639" i="27" s="1"/>
  <c r="D640" i="27"/>
  <c r="A713" i="27"/>
  <c r="A714" i="27"/>
  <c r="A719" i="27"/>
  <c r="A824" i="27"/>
  <c r="A828" i="27"/>
  <c r="D856" i="27"/>
  <c r="G857" i="24" s="1"/>
  <c r="A862" i="27"/>
  <c r="A911" i="27"/>
  <c r="A914" i="27"/>
  <c r="D866" i="27"/>
  <c r="A904" i="27"/>
  <c r="A957" i="27"/>
  <c r="A958" i="27"/>
  <c r="A959" i="27"/>
  <c r="G1083" i="27"/>
  <c r="E15" i="27"/>
  <c r="A23" i="27"/>
  <c r="A41" i="27"/>
  <c r="G99" i="27"/>
  <c r="G15" i="27" s="1"/>
  <c r="D16" i="27"/>
  <c r="G17" i="24" s="1"/>
  <c r="F26" i="27"/>
  <c r="A105" i="27"/>
  <c r="A109" i="27"/>
  <c r="G11" i="27"/>
  <c r="A760" i="27"/>
  <c r="D21" i="27"/>
  <c r="G22" i="27"/>
  <c r="A22" i="27" s="1"/>
  <c r="G25" i="27"/>
  <c r="G13" i="27" s="1"/>
  <c r="G40" i="27"/>
  <c r="A42" i="27"/>
  <c r="E100" i="27"/>
  <c r="A107" i="27"/>
  <c r="A108" i="27"/>
  <c r="A311" i="27"/>
  <c r="A312" i="27"/>
  <c r="G315" i="27"/>
  <c r="G304" i="27"/>
  <c r="E548" i="27"/>
  <c r="A643" i="27"/>
  <c r="G573" i="27"/>
  <c r="G549" i="27" s="1"/>
  <c r="G9" i="27" s="1"/>
  <c r="A666" i="27"/>
  <c r="D723" i="27"/>
  <c r="D712" i="27"/>
  <c r="A827" i="27"/>
  <c r="D855" i="27"/>
  <c r="G856" i="24" s="1"/>
  <c r="A908" i="27"/>
  <c r="F860" i="27"/>
  <c r="A860" i="27" s="1"/>
  <c r="E1036" i="27"/>
  <c r="A1042" i="27"/>
  <c r="G269" i="27"/>
  <c r="G270" i="27"/>
  <c r="G6" i="27" s="1"/>
  <c r="F278" i="27"/>
  <c r="E269" i="27"/>
  <c r="L270" i="24" s="1"/>
  <c r="V270" i="24" s="1"/>
  <c r="A488" i="27"/>
  <c r="A493" i="27"/>
  <c r="E569" i="27"/>
  <c r="G574" i="27"/>
  <c r="G550" i="27" s="1"/>
  <c r="G576" i="27"/>
  <c r="G552" i="27" s="1"/>
  <c r="A717" i="27"/>
  <c r="A718" i="27"/>
  <c r="A722" i="27"/>
  <c r="A761" i="27"/>
  <c r="A762" i="27"/>
  <c r="A768" i="27"/>
  <c r="A826" i="27"/>
  <c r="G859" i="27"/>
  <c r="A859" i="27" s="1"/>
  <c r="A912" i="27"/>
  <c r="F865" i="27"/>
  <c r="A962" i="27"/>
  <c r="A1036" i="27"/>
  <c r="A1045" i="27"/>
  <c r="A1046" i="27"/>
  <c r="A1086" i="27"/>
  <c r="A1092" i="27"/>
  <c r="A490" i="27"/>
  <c r="A492" i="27"/>
  <c r="D569" i="27"/>
  <c r="G572" i="27"/>
  <c r="G548" i="27" s="1"/>
  <c r="A765" i="27"/>
  <c r="A766" i="27"/>
  <c r="A830" i="27"/>
  <c r="F856" i="27"/>
  <c r="A905" i="27"/>
  <c r="A906" i="27"/>
  <c r="A909" i="27"/>
  <c r="A910" i="27"/>
  <c r="A956" i="27"/>
  <c r="A1040" i="27"/>
  <c r="A1090" i="27"/>
  <c r="A278" i="27"/>
  <c r="A271" i="27"/>
  <c r="A313" i="27"/>
  <c r="A316" i="27"/>
  <c r="D315" i="27"/>
  <c r="A328" i="27"/>
  <c r="D327" i="27"/>
  <c r="A364" i="27"/>
  <c r="D363" i="27"/>
  <c r="A388" i="27"/>
  <c r="D387" i="27"/>
  <c r="A412" i="27"/>
  <c r="D411" i="27"/>
  <c r="A436" i="27"/>
  <c r="D435" i="27"/>
  <c r="F879" i="27"/>
  <c r="A879" i="27" s="1"/>
  <c r="A880" i="27"/>
  <c r="F1131" i="27"/>
  <c r="A1131" i="27" s="1"/>
  <c r="A1132" i="27"/>
  <c r="A25" i="27"/>
  <c r="A28" i="27"/>
  <c r="D27" i="27"/>
  <c r="A52" i="27"/>
  <c r="D51" i="27"/>
  <c r="A76" i="27"/>
  <c r="D75" i="27"/>
  <c r="A75" i="27" s="1"/>
  <c r="A124" i="27"/>
  <c r="D123" i="27"/>
  <c r="A123" i="27" s="1"/>
  <c r="A148" i="27"/>
  <c r="D147" i="27"/>
  <c r="A147" i="27" s="1"/>
  <c r="A172" i="27"/>
  <c r="D171" i="27"/>
  <c r="A171" i="27" s="1"/>
  <c r="A196" i="27"/>
  <c r="D195" i="27"/>
  <c r="A195" i="27" s="1"/>
  <c r="A220" i="27"/>
  <c r="D219" i="27"/>
  <c r="A219" i="27" s="1"/>
  <c r="A292" i="27"/>
  <c r="D291" i="27"/>
  <c r="A291" i="27" s="1"/>
  <c r="A314" i="27"/>
  <c r="D570" i="27"/>
  <c r="G571" i="24" s="1"/>
  <c r="A642" i="27"/>
  <c r="G571" i="27"/>
  <c r="F687" i="27"/>
  <c r="A687" i="27" s="1"/>
  <c r="A688" i="27"/>
  <c r="F664" i="27"/>
  <c r="G855" i="27"/>
  <c r="F270" i="27"/>
  <c r="E304" i="27"/>
  <c r="A307" i="27"/>
  <c r="A308" i="27"/>
  <c r="A485" i="27"/>
  <c r="A486" i="27"/>
  <c r="D270" i="27"/>
  <c r="G271" i="24" s="1"/>
  <c r="D484" i="27"/>
  <c r="F579" i="27"/>
  <c r="A579" i="27" s="1"/>
  <c r="A580" i="27"/>
  <c r="E651" i="27"/>
  <c r="E640" i="27"/>
  <c r="A652" i="27"/>
  <c r="A674" i="27"/>
  <c r="E578" i="27"/>
  <c r="F783" i="27"/>
  <c r="A783" i="27" s="1"/>
  <c r="A784" i="27"/>
  <c r="F831" i="27"/>
  <c r="A832" i="27"/>
  <c r="F820" i="27"/>
  <c r="A820" i="27" s="1"/>
  <c r="F864" i="27"/>
  <c r="F975" i="27"/>
  <c r="A975" i="27" s="1"/>
  <c r="A976" i="27"/>
  <c r="A305" i="27"/>
  <c r="A340" i="27"/>
  <c r="D339" i="27"/>
  <c r="A352" i="27"/>
  <c r="D351" i="27"/>
  <c r="A376" i="27"/>
  <c r="D375" i="27"/>
  <c r="A400" i="27"/>
  <c r="D399" i="27"/>
  <c r="A424" i="27"/>
  <c r="D423" i="27"/>
  <c r="A448" i="27"/>
  <c r="D447" i="27"/>
  <c r="E555" i="27"/>
  <c r="A556" i="27"/>
  <c r="E576" i="27"/>
  <c r="L577" i="24" s="1"/>
  <c r="A648" i="27"/>
  <c r="A64" i="27"/>
  <c r="D63" i="27"/>
  <c r="A88" i="27"/>
  <c r="D87" i="27"/>
  <c r="A87" i="27" s="1"/>
  <c r="A112" i="27"/>
  <c r="D111" i="27"/>
  <c r="A136" i="27"/>
  <c r="D135" i="27"/>
  <c r="A135" i="27" s="1"/>
  <c r="A160" i="27"/>
  <c r="D159" i="27"/>
  <c r="A159" i="27" s="1"/>
  <c r="A184" i="27"/>
  <c r="D183" i="27"/>
  <c r="A183" i="27" s="1"/>
  <c r="A208" i="27"/>
  <c r="D207" i="27"/>
  <c r="A207" i="27" s="1"/>
  <c r="A232" i="27"/>
  <c r="D231" i="27"/>
  <c r="A231" i="27" s="1"/>
  <c r="A244" i="27"/>
  <c r="A243" i="27"/>
  <c r="A256" i="27"/>
  <c r="D255" i="27"/>
  <c r="A255" i="27" s="1"/>
  <c r="D276" i="27"/>
  <c r="A280" i="27"/>
  <c r="D279" i="27"/>
  <c r="D304" i="27"/>
  <c r="G305" i="24" s="1"/>
  <c r="A907" i="27"/>
  <c r="A19" i="27"/>
  <c r="A43" i="27"/>
  <c r="A44" i="27"/>
  <c r="A103" i="27"/>
  <c r="A104" i="27"/>
  <c r="A272" i="27"/>
  <c r="G303" i="27"/>
  <c r="G267" i="27" s="1"/>
  <c r="A472" i="27"/>
  <c r="D471" i="27"/>
  <c r="A471" i="27" s="1"/>
  <c r="A520" i="27"/>
  <c r="D519" i="27"/>
  <c r="A532" i="27"/>
  <c r="D531" i="27"/>
  <c r="A615" i="27"/>
  <c r="A667" i="27"/>
  <c r="D571" i="27"/>
  <c r="G572" i="24" s="1"/>
  <c r="F577" i="27"/>
  <c r="F553" i="27" s="1"/>
  <c r="F13" i="27" s="1"/>
  <c r="F735" i="27"/>
  <c r="A736" i="27"/>
  <c r="D858" i="27"/>
  <c r="F927" i="27"/>
  <c r="A927" i="27" s="1"/>
  <c r="A928" i="27"/>
  <c r="F1084" i="27"/>
  <c r="A1084" i="27" s="1"/>
  <c r="A645" i="27"/>
  <c r="D573" i="27"/>
  <c r="G574" i="24" s="1"/>
  <c r="A699" i="27"/>
  <c r="A700" i="27"/>
  <c r="F843" i="27"/>
  <c r="A843" i="27" s="1"/>
  <c r="A844" i="27"/>
  <c r="F939" i="27"/>
  <c r="A939" i="27" s="1"/>
  <c r="A940" i="27"/>
  <c r="F987" i="27"/>
  <c r="A987" i="27" s="1"/>
  <c r="A988" i="27"/>
  <c r="F1047" i="27"/>
  <c r="A1048" i="27"/>
  <c r="F1095" i="27"/>
  <c r="A1096" i="27"/>
  <c r="A460" i="27"/>
  <c r="D459" i="27"/>
  <c r="A496" i="27"/>
  <c r="D495" i="27"/>
  <c r="G496" i="24" s="1"/>
  <c r="V496" i="24" s="1"/>
  <c r="E570" i="27"/>
  <c r="D574" i="27"/>
  <c r="G575" i="24" s="1"/>
  <c r="D575" i="27"/>
  <c r="G576" i="24" s="1"/>
  <c r="A647" i="27"/>
  <c r="A673" i="27"/>
  <c r="A721" i="27"/>
  <c r="A769" i="27"/>
  <c r="F807" i="27"/>
  <c r="A807" i="27" s="1"/>
  <c r="A808" i="27"/>
  <c r="A825" i="27"/>
  <c r="A865" i="27"/>
  <c r="A913" i="27"/>
  <c r="A961" i="27"/>
  <c r="F999" i="27"/>
  <c r="A999" i="27" s="1"/>
  <c r="A1000" i="27"/>
  <c r="A1037" i="27"/>
  <c r="F1059" i="27"/>
  <c r="A1059" i="27" s="1"/>
  <c r="A1060" i="27"/>
  <c r="A1085" i="27"/>
  <c r="F1107" i="27"/>
  <c r="A1107" i="27" s="1"/>
  <c r="A1108" i="27"/>
  <c r="D553" i="27"/>
  <c r="G554" i="24" s="1"/>
  <c r="E591" i="27"/>
  <c r="A747" i="27"/>
  <c r="A748" i="27"/>
  <c r="F795" i="27"/>
  <c r="A795" i="27" s="1"/>
  <c r="A796" i="27"/>
  <c r="F891" i="27"/>
  <c r="A891" i="27" s="1"/>
  <c r="A892" i="27"/>
  <c r="A508" i="27"/>
  <c r="D507" i="27"/>
  <c r="A592" i="27"/>
  <c r="G591" i="27"/>
  <c r="G567" i="27" s="1"/>
  <c r="G543" i="27" s="1"/>
  <c r="G568" i="27"/>
  <c r="A644" i="27"/>
  <c r="F572" i="27"/>
  <c r="F573" i="27"/>
  <c r="F549" i="27" s="1"/>
  <c r="A650" i="27"/>
  <c r="D578" i="27"/>
  <c r="G579" i="24" s="1"/>
  <c r="A665" i="27"/>
  <c r="A672" i="27"/>
  <c r="A675" i="27"/>
  <c r="A676" i="27"/>
  <c r="F675" i="27"/>
  <c r="F723" i="27"/>
  <c r="A724" i="27"/>
  <c r="F771" i="27"/>
  <c r="A772" i="27"/>
  <c r="A829" i="27"/>
  <c r="F867" i="27"/>
  <c r="A868" i="27"/>
  <c r="F915" i="27"/>
  <c r="A916" i="27"/>
  <c r="F963" i="27"/>
  <c r="A964" i="27"/>
  <c r="F1011" i="27"/>
  <c r="A1011" i="27" s="1"/>
  <c r="A1012" i="27"/>
  <c r="A1041" i="27"/>
  <c r="F1071" i="27"/>
  <c r="A1071" i="27" s="1"/>
  <c r="A1072" i="27"/>
  <c r="A1089" i="27"/>
  <c r="F1119" i="27"/>
  <c r="A1119" i="27" s="1"/>
  <c r="A1120" i="27"/>
  <c r="A628" i="27"/>
  <c r="A641" i="27"/>
  <c r="A604" i="27"/>
  <c r="A649" i="27"/>
  <c r="A669" i="27"/>
  <c r="M30" i="24"/>
  <c r="M31" i="24"/>
  <c r="M32" i="24"/>
  <c r="M33" i="24"/>
  <c r="M34" i="24"/>
  <c r="M35" i="24"/>
  <c r="M36" i="24"/>
  <c r="M37" i="24"/>
  <c r="W37" i="24" s="1"/>
  <c r="M38" i="24"/>
  <c r="M39" i="24"/>
  <c r="M54" i="24"/>
  <c r="M55" i="24"/>
  <c r="M56" i="24"/>
  <c r="M57" i="24"/>
  <c r="M58" i="24"/>
  <c r="M59" i="24"/>
  <c r="M60" i="24"/>
  <c r="M61" i="24"/>
  <c r="M62" i="24"/>
  <c r="M63" i="24"/>
  <c r="M66" i="24"/>
  <c r="M67" i="24"/>
  <c r="M68" i="24"/>
  <c r="M69" i="24"/>
  <c r="M70" i="24"/>
  <c r="M71" i="24"/>
  <c r="M72" i="24"/>
  <c r="M73" i="24"/>
  <c r="M74" i="24"/>
  <c r="M75" i="24"/>
  <c r="M78" i="24"/>
  <c r="M79" i="24"/>
  <c r="M80" i="24"/>
  <c r="M81" i="24"/>
  <c r="M82" i="24"/>
  <c r="M83" i="24"/>
  <c r="M84" i="24"/>
  <c r="M85" i="24"/>
  <c r="M86" i="24"/>
  <c r="M87" i="24"/>
  <c r="M90" i="24"/>
  <c r="M91" i="24"/>
  <c r="M92" i="24"/>
  <c r="M93" i="24"/>
  <c r="M94" i="24"/>
  <c r="M95" i="24"/>
  <c r="M96" i="24"/>
  <c r="M97" i="24"/>
  <c r="M98" i="24"/>
  <c r="M99" i="24"/>
  <c r="M114" i="24"/>
  <c r="M115" i="24"/>
  <c r="W115" i="24" s="1"/>
  <c r="M116" i="24"/>
  <c r="M117" i="24"/>
  <c r="M118" i="24"/>
  <c r="M119" i="24"/>
  <c r="M120" i="24"/>
  <c r="M121" i="24"/>
  <c r="M122" i="24"/>
  <c r="M123" i="24"/>
  <c r="M126" i="24"/>
  <c r="M127" i="24"/>
  <c r="M128" i="24"/>
  <c r="M129" i="24"/>
  <c r="M130" i="24"/>
  <c r="M131" i="24"/>
  <c r="M132" i="24"/>
  <c r="M133" i="24"/>
  <c r="M134" i="24"/>
  <c r="M135" i="24"/>
  <c r="M138" i="24"/>
  <c r="M139" i="24"/>
  <c r="M140" i="24"/>
  <c r="M141" i="24"/>
  <c r="M142" i="24"/>
  <c r="M143" i="24"/>
  <c r="M144" i="24"/>
  <c r="M145" i="24"/>
  <c r="M146" i="24"/>
  <c r="M147" i="24"/>
  <c r="M150" i="24"/>
  <c r="M151" i="24"/>
  <c r="M152" i="24"/>
  <c r="M153" i="24"/>
  <c r="M154" i="24"/>
  <c r="M155" i="24"/>
  <c r="M156" i="24"/>
  <c r="M157" i="24"/>
  <c r="M158" i="24"/>
  <c r="M159" i="24"/>
  <c r="M162" i="24"/>
  <c r="M163" i="24"/>
  <c r="M164" i="24"/>
  <c r="M165" i="24"/>
  <c r="M166" i="24"/>
  <c r="M167" i="24"/>
  <c r="M168" i="24"/>
  <c r="M169" i="24"/>
  <c r="M170" i="24"/>
  <c r="M171" i="24"/>
  <c r="M174" i="24"/>
  <c r="M175" i="24"/>
  <c r="M176" i="24"/>
  <c r="M177" i="24"/>
  <c r="M178" i="24"/>
  <c r="M179" i="24"/>
  <c r="M180" i="24"/>
  <c r="M181" i="24"/>
  <c r="M182" i="24"/>
  <c r="M183" i="24"/>
  <c r="M186" i="24"/>
  <c r="M187" i="24"/>
  <c r="M188" i="24"/>
  <c r="M189" i="24"/>
  <c r="M190" i="24"/>
  <c r="M191" i="24"/>
  <c r="M192" i="24"/>
  <c r="M193" i="24"/>
  <c r="M194" i="24"/>
  <c r="W194" i="24" s="1"/>
  <c r="M195" i="24"/>
  <c r="M198" i="24"/>
  <c r="M199" i="24"/>
  <c r="M200" i="24"/>
  <c r="M201" i="24"/>
  <c r="M202" i="24"/>
  <c r="M203" i="24"/>
  <c r="M204" i="24"/>
  <c r="M205" i="24"/>
  <c r="M206" i="24"/>
  <c r="M207" i="24"/>
  <c r="M210" i="24"/>
  <c r="M211" i="24"/>
  <c r="M212" i="24"/>
  <c r="M213" i="24"/>
  <c r="M214" i="24"/>
  <c r="M215" i="24"/>
  <c r="M216" i="24"/>
  <c r="M217" i="24"/>
  <c r="M218" i="24"/>
  <c r="M219" i="24"/>
  <c r="M222" i="24"/>
  <c r="M223" i="24"/>
  <c r="M224" i="24"/>
  <c r="M225" i="24"/>
  <c r="M226" i="24"/>
  <c r="M227" i="24"/>
  <c r="M228" i="24"/>
  <c r="M229" i="24"/>
  <c r="M230" i="24"/>
  <c r="M231" i="24"/>
  <c r="M234" i="24"/>
  <c r="M235" i="24"/>
  <c r="M236" i="24"/>
  <c r="M237" i="24"/>
  <c r="M238" i="24"/>
  <c r="M239" i="24"/>
  <c r="M240" i="24"/>
  <c r="M241" i="24"/>
  <c r="M242" i="24"/>
  <c r="M243" i="24"/>
  <c r="M246" i="24"/>
  <c r="M247" i="24"/>
  <c r="W247" i="24" s="1"/>
  <c r="M248" i="24"/>
  <c r="M249" i="24"/>
  <c r="W249" i="24" s="1"/>
  <c r="M250" i="24"/>
  <c r="M251" i="24"/>
  <c r="W251" i="24" s="1"/>
  <c r="M252" i="24"/>
  <c r="M253" i="24"/>
  <c r="M254" i="24"/>
  <c r="M255" i="24"/>
  <c r="W255" i="24" s="1"/>
  <c r="M258" i="24"/>
  <c r="M259" i="24"/>
  <c r="M260" i="24"/>
  <c r="M261" i="24"/>
  <c r="W261" i="24" s="1"/>
  <c r="M262" i="24"/>
  <c r="M263" i="24"/>
  <c r="M264" i="24"/>
  <c r="M265" i="24"/>
  <c r="W265" i="24" s="1"/>
  <c r="M266" i="24"/>
  <c r="M267" i="24"/>
  <c r="M282" i="24"/>
  <c r="M283" i="24"/>
  <c r="W283" i="24" s="1"/>
  <c r="M284" i="24"/>
  <c r="M285" i="24"/>
  <c r="M286" i="24"/>
  <c r="M287" i="24"/>
  <c r="W287" i="24" s="1"/>
  <c r="M288" i="24"/>
  <c r="M289" i="24"/>
  <c r="M290" i="24"/>
  <c r="M291" i="24"/>
  <c r="W291" i="24" s="1"/>
  <c r="M293" i="24"/>
  <c r="M294" i="24"/>
  <c r="M295" i="24"/>
  <c r="M296" i="24"/>
  <c r="M297" i="24"/>
  <c r="M298" i="24"/>
  <c r="M299" i="24"/>
  <c r="M300" i="24"/>
  <c r="M301" i="24"/>
  <c r="M302" i="24"/>
  <c r="M303" i="24"/>
  <c r="M318" i="24"/>
  <c r="M319" i="24"/>
  <c r="M320" i="24"/>
  <c r="M321" i="24"/>
  <c r="M322" i="24"/>
  <c r="M323" i="24"/>
  <c r="M324" i="24"/>
  <c r="M325" i="24"/>
  <c r="W325" i="24" s="1"/>
  <c r="M326" i="24"/>
  <c r="M327" i="24"/>
  <c r="M330" i="24"/>
  <c r="M331" i="24"/>
  <c r="M332" i="24"/>
  <c r="M333" i="24"/>
  <c r="M334" i="24"/>
  <c r="M335" i="24"/>
  <c r="M336" i="24"/>
  <c r="M337" i="24"/>
  <c r="M338" i="24"/>
  <c r="M339" i="24"/>
  <c r="M342" i="24"/>
  <c r="M343" i="24"/>
  <c r="M344" i="24"/>
  <c r="M345" i="24"/>
  <c r="M346" i="24"/>
  <c r="M347" i="24"/>
  <c r="M348" i="24"/>
  <c r="M349" i="24"/>
  <c r="M350" i="24"/>
  <c r="M351" i="24"/>
  <c r="M354" i="24"/>
  <c r="M355" i="24"/>
  <c r="M356" i="24"/>
  <c r="M357" i="24"/>
  <c r="M358" i="24"/>
  <c r="M359" i="24"/>
  <c r="M360" i="24"/>
  <c r="M361" i="24"/>
  <c r="M362" i="24"/>
  <c r="M363" i="24"/>
  <c r="M366" i="24"/>
  <c r="M367" i="24"/>
  <c r="M368" i="24"/>
  <c r="M369" i="24"/>
  <c r="M370" i="24"/>
  <c r="M371" i="24"/>
  <c r="M372" i="24"/>
  <c r="M373" i="24"/>
  <c r="M374" i="24"/>
  <c r="M375" i="24"/>
  <c r="M378" i="24"/>
  <c r="M379" i="24"/>
  <c r="M380" i="24"/>
  <c r="M381" i="24"/>
  <c r="M382" i="24"/>
  <c r="M383" i="24"/>
  <c r="M384" i="24"/>
  <c r="M385" i="24"/>
  <c r="M386" i="24"/>
  <c r="M387" i="24"/>
  <c r="M390" i="24"/>
  <c r="M391" i="24"/>
  <c r="M392" i="24"/>
  <c r="M393" i="24"/>
  <c r="M394" i="24"/>
  <c r="M395" i="24"/>
  <c r="M396" i="24"/>
  <c r="M397" i="24"/>
  <c r="M398" i="24"/>
  <c r="M399" i="24"/>
  <c r="M402" i="24"/>
  <c r="M403" i="24"/>
  <c r="M404" i="24"/>
  <c r="M405" i="24"/>
  <c r="M406" i="24"/>
  <c r="M407" i="24"/>
  <c r="M408" i="24"/>
  <c r="M409" i="24"/>
  <c r="M410" i="24"/>
  <c r="M411" i="24"/>
  <c r="M414" i="24"/>
  <c r="M415" i="24"/>
  <c r="M416" i="24"/>
  <c r="M417" i="24"/>
  <c r="M418" i="24"/>
  <c r="M419" i="24"/>
  <c r="M420" i="24"/>
  <c r="M421" i="24"/>
  <c r="M422" i="24"/>
  <c r="M423" i="24"/>
  <c r="M426" i="24"/>
  <c r="M427" i="24"/>
  <c r="M428" i="24"/>
  <c r="M429" i="24"/>
  <c r="M430" i="24"/>
  <c r="M431" i="24"/>
  <c r="M432" i="24"/>
  <c r="M433" i="24"/>
  <c r="M434" i="24"/>
  <c r="M435" i="24"/>
  <c r="M438" i="24"/>
  <c r="M439" i="24"/>
  <c r="M440" i="24"/>
  <c r="M441" i="24"/>
  <c r="M442" i="24"/>
  <c r="M443" i="24"/>
  <c r="M444" i="24"/>
  <c r="M445" i="24"/>
  <c r="M446" i="24"/>
  <c r="M447" i="24"/>
  <c r="M450" i="24"/>
  <c r="M451" i="24"/>
  <c r="M452" i="24"/>
  <c r="M453" i="24"/>
  <c r="M454" i="24"/>
  <c r="M455" i="24"/>
  <c r="M456" i="24"/>
  <c r="M457" i="24"/>
  <c r="M458" i="24"/>
  <c r="M459" i="24"/>
  <c r="M462" i="24"/>
  <c r="M463" i="24"/>
  <c r="M464" i="24"/>
  <c r="M465" i="24"/>
  <c r="M466" i="24"/>
  <c r="M467" i="24"/>
  <c r="M468" i="24"/>
  <c r="M469" i="24"/>
  <c r="M470" i="24"/>
  <c r="M471" i="24"/>
  <c r="M474" i="24"/>
  <c r="M475" i="24"/>
  <c r="M476" i="24"/>
  <c r="M477" i="24"/>
  <c r="M478" i="24"/>
  <c r="M479" i="24"/>
  <c r="M480" i="24"/>
  <c r="M481" i="24"/>
  <c r="M482" i="24"/>
  <c r="M483" i="24"/>
  <c r="M498" i="24"/>
  <c r="M499" i="24"/>
  <c r="M500" i="24"/>
  <c r="M501" i="24"/>
  <c r="M502" i="24"/>
  <c r="M503" i="24"/>
  <c r="M504" i="24"/>
  <c r="M505" i="24"/>
  <c r="M506" i="24"/>
  <c r="M507" i="24"/>
  <c r="M510" i="24"/>
  <c r="M511" i="24"/>
  <c r="M512" i="24"/>
  <c r="M513" i="24"/>
  <c r="M514" i="24"/>
  <c r="M515" i="24"/>
  <c r="M516" i="24"/>
  <c r="M517" i="24"/>
  <c r="W517" i="24" s="1"/>
  <c r="M518" i="24"/>
  <c r="M519" i="24"/>
  <c r="M522" i="24"/>
  <c r="W522" i="24" s="1"/>
  <c r="M523" i="24"/>
  <c r="M524" i="24"/>
  <c r="W524" i="24" s="1"/>
  <c r="M525" i="24"/>
  <c r="M526" i="24"/>
  <c r="W526" i="24" s="1"/>
  <c r="M527" i="24"/>
  <c r="M528" i="24"/>
  <c r="W528" i="24" s="1"/>
  <c r="M529" i="24"/>
  <c r="M530" i="24"/>
  <c r="W530" i="24" s="1"/>
  <c r="M531" i="24"/>
  <c r="M534" i="24"/>
  <c r="M535" i="24"/>
  <c r="M536" i="24"/>
  <c r="M537" i="24"/>
  <c r="M538" i="24"/>
  <c r="M539" i="24"/>
  <c r="M540" i="24"/>
  <c r="M541" i="24"/>
  <c r="M542" i="24"/>
  <c r="M543" i="24"/>
  <c r="M558" i="24"/>
  <c r="M559" i="24"/>
  <c r="M560" i="24"/>
  <c r="M561" i="24"/>
  <c r="M562" i="24"/>
  <c r="M563" i="24"/>
  <c r="M564" i="24"/>
  <c r="M565" i="24"/>
  <c r="M566" i="24"/>
  <c r="M567" i="24"/>
  <c r="M582" i="24"/>
  <c r="M583" i="24"/>
  <c r="M584" i="24"/>
  <c r="M585" i="24"/>
  <c r="M586" i="24"/>
  <c r="M587" i="24"/>
  <c r="M588" i="24"/>
  <c r="M589" i="24"/>
  <c r="M590" i="24"/>
  <c r="M591" i="24"/>
  <c r="M594" i="24"/>
  <c r="M595" i="24"/>
  <c r="W595" i="24" s="1"/>
  <c r="M596" i="24"/>
  <c r="M597" i="24"/>
  <c r="W597" i="24" s="1"/>
  <c r="M598" i="24"/>
  <c r="M599" i="24"/>
  <c r="W599" i="24" s="1"/>
  <c r="M600" i="24"/>
  <c r="M601" i="24"/>
  <c r="W601" i="24" s="1"/>
  <c r="M602" i="24"/>
  <c r="M603" i="24"/>
  <c r="W603" i="24" s="1"/>
  <c r="M606" i="24"/>
  <c r="M607" i="24"/>
  <c r="M608" i="24"/>
  <c r="M609" i="24"/>
  <c r="M610" i="24"/>
  <c r="M611" i="24"/>
  <c r="M612" i="24"/>
  <c r="M613" i="24"/>
  <c r="M614" i="24"/>
  <c r="M615" i="24"/>
  <c r="M618" i="24"/>
  <c r="W618" i="24" s="1"/>
  <c r="M619" i="24"/>
  <c r="M620" i="24"/>
  <c r="W620" i="24" s="1"/>
  <c r="M621" i="24"/>
  <c r="M622" i="24"/>
  <c r="W622" i="24" s="1"/>
  <c r="M623" i="24"/>
  <c r="M624" i="24"/>
  <c r="W624" i="24" s="1"/>
  <c r="M625" i="24"/>
  <c r="M626" i="24"/>
  <c r="W626" i="24" s="1"/>
  <c r="M627" i="24"/>
  <c r="M630" i="24"/>
  <c r="W630" i="24" s="1"/>
  <c r="M631" i="24"/>
  <c r="M632" i="24"/>
  <c r="W632" i="24" s="1"/>
  <c r="M633" i="24"/>
  <c r="M634" i="24"/>
  <c r="W634" i="24" s="1"/>
  <c r="M635" i="24"/>
  <c r="M636" i="24"/>
  <c r="W636" i="24" s="1"/>
  <c r="M637" i="24"/>
  <c r="M638" i="24"/>
  <c r="W638" i="24" s="1"/>
  <c r="M639" i="24"/>
  <c r="M654" i="24"/>
  <c r="W654" i="24" s="1"/>
  <c r="M655" i="24"/>
  <c r="M656" i="24"/>
  <c r="W656" i="24" s="1"/>
  <c r="M657" i="24"/>
  <c r="M658" i="24"/>
  <c r="W658" i="24" s="1"/>
  <c r="M659" i="24"/>
  <c r="M660" i="24"/>
  <c r="W660" i="24" s="1"/>
  <c r="M661" i="24"/>
  <c r="M662" i="24"/>
  <c r="W662" i="24" s="1"/>
  <c r="M663" i="24"/>
  <c r="M678" i="24"/>
  <c r="W678" i="24" s="1"/>
  <c r="M679" i="24"/>
  <c r="M680" i="24"/>
  <c r="M681" i="24"/>
  <c r="M682" i="24"/>
  <c r="W682" i="24" s="1"/>
  <c r="M683" i="24"/>
  <c r="M684" i="24"/>
  <c r="W684" i="24" s="1"/>
  <c r="M685" i="24"/>
  <c r="M686" i="24"/>
  <c r="W686" i="24" s="1"/>
  <c r="M687" i="24"/>
  <c r="M690" i="24"/>
  <c r="W690" i="24" s="1"/>
  <c r="M691" i="24"/>
  <c r="M692" i="24"/>
  <c r="W692" i="24" s="1"/>
  <c r="M693" i="24"/>
  <c r="M694" i="24"/>
  <c r="W694" i="24" s="1"/>
  <c r="M695" i="24"/>
  <c r="M696" i="24"/>
  <c r="W696" i="24" s="1"/>
  <c r="M697" i="24"/>
  <c r="M698" i="24"/>
  <c r="W698" i="24" s="1"/>
  <c r="M699" i="24"/>
  <c r="M702" i="24"/>
  <c r="W702" i="24" s="1"/>
  <c r="M703" i="24"/>
  <c r="M704" i="24"/>
  <c r="W704" i="24" s="1"/>
  <c r="M705" i="24"/>
  <c r="M706" i="24"/>
  <c r="W706" i="24" s="1"/>
  <c r="M707" i="24"/>
  <c r="M708" i="24"/>
  <c r="W708" i="24" s="1"/>
  <c r="M709" i="24"/>
  <c r="M710" i="24"/>
  <c r="W710" i="24" s="1"/>
  <c r="M711" i="24"/>
  <c r="W711" i="24" s="1"/>
  <c r="M726" i="24"/>
  <c r="W726" i="24" s="1"/>
  <c r="M727" i="24"/>
  <c r="M728" i="24"/>
  <c r="W728" i="24" s="1"/>
  <c r="M729" i="24"/>
  <c r="M730" i="24"/>
  <c r="W730" i="24" s="1"/>
  <c r="M731" i="24"/>
  <c r="M732" i="24"/>
  <c r="W732" i="24" s="1"/>
  <c r="M733" i="24"/>
  <c r="M734" i="24"/>
  <c r="W734" i="24" s="1"/>
  <c r="M735" i="24"/>
  <c r="M738" i="24"/>
  <c r="W738" i="24" s="1"/>
  <c r="M739" i="24"/>
  <c r="M740" i="24"/>
  <c r="W740" i="24" s="1"/>
  <c r="M741" i="24"/>
  <c r="M742" i="24"/>
  <c r="W742" i="24" s="1"/>
  <c r="M743" i="24"/>
  <c r="M744" i="24"/>
  <c r="W744" i="24" s="1"/>
  <c r="M745" i="24"/>
  <c r="M746" i="24"/>
  <c r="W746" i="24" s="1"/>
  <c r="M747" i="24"/>
  <c r="M750" i="24"/>
  <c r="W750" i="24" s="1"/>
  <c r="M751" i="24"/>
  <c r="M752" i="24"/>
  <c r="W752" i="24" s="1"/>
  <c r="M753" i="24"/>
  <c r="W753" i="24" s="1"/>
  <c r="M754" i="24"/>
  <c r="W754" i="24" s="1"/>
  <c r="M755" i="24"/>
  <c r="M756" i="24"/>
  <c r="W756" i="24" s="1"/>
  <c r="M757" i="24"/>
  <c r="W757" i="24" s="1"/>
  <c r="M758" i="24"/>
  <c r="W758" i="24" s="1"/>
  <c r="M759" i="24"/>
  <c r="M774" i="24"/>
  <c r="W774" i="24" s="1"/>
  <c r="M775" i="24"/>
  <c r="M776" i="24"/>
  <c r="M777" i="24"/>
  <c r="M778" i="24"/>
  <c r="W778" i="24" s="1"/>
  <c r="M779" i="24"/>
  <c r="M780" i="24"/>
  <c r="W780" i="24" s="1"/>
  <c r="M781" i="24"/>
  <c r="M782" i="24"/>
  <c r="W782" i="24" s="1"/>
  <c r="M783" i="24"/>
  <c r="M786" i="24"/>
  <c r="M787" i="24"/>
  <c r="M788" i="24"/>
  <c r="W788" i="24" s="1"/>
  <c r="M789" i="24"/>
  <c r="M790" i="24"/>
  <c r="M791" i="24"/>
  <c r="M792" i="24"/>
  <c r="W792" i="24" s="1"/>
  <c r="M793" i="24"/>
  <c r="W793" i="24" s="1"/>
  <c r="M794" i="24"/>
  <c r="W794" i="24" s="1"/>
  <c r="M795" i="24"/>
  <c r="M798" i="24"/>
  <c r="W798" i="24" s="1"/>
  <c r="M799" i="24"/>
  <c r="M800" i="24"/>
  <c r="W800" i="24" s="1"/>
  <c r="M801" i="24"/>
  <c r="M802" i="24"/>
  <c r="W802" i="24" s="1"/>
  <c r="M803" i="24"/>
  <c r="M804" i="24"/>
  <c r="W804" i="24" s="1"/>
  <c r="M805" i="24"/>
  <c r="M806" i="24"/>
  <c r="W806" i="24" s="1"/>
  <c r="M807" i="24"/>
  <c r="M810" i="24"/>
  <c r="W810" i="24" s="1"/>
  <c r="M811" i="24"/>
  <c r="M812" i="24"/>
  <c r="W812" i="24" s="1"/>
  <c r="M813" i="24"/>
  <c r="M814" i="24"/>
  <c r="W814" i="24" s="1"/>
  <c r="M815" i="24"/>
  <c r="M816" i="24"/>
  <c r="W816" i="24" s="1"/>
  <c r="M817" i="24"/>
  <c r="M818" i="24"/>
  <c r="W818" i="24" s="1"/>
  <c r="M819" i="24"/>
  <c r="M834" i="24"/>
  <c r="W834" i="24" s="1"/>
  <c r="M835" i="24"/>
  <c r="M836" i="24"/>
  <c r="W836" i="24" s="1"/>
  <c r="M837" i="24"/>
  <c r="M838" i="24"/>
  <c r="W838" i="24" s="1"/>
  <c r="M839" i="24"/>
  <c r="M840" i="24"/>
  <c r="M841" i="24"/>
  <c r="M842" i="24"/>
  <c r="W842" i="24" s="1"/>
  <c r="M843" i="24"/>
  <c r="M846" i="24"/>
  <c r="W846" i="24" s="1"/>
  <c r="M847" i="24"/>
  <c r="M848" i="24"/>
  <c r="W848" i="24" s="1"/>
  <c r="M849" i="24"/>
  <c r="M850" i="24"/>
  <c r="M851" i="24"/>
  <c r="M852" i="24"/>
  <c r="W852" i="24" s="1"/>
  <c r="M853" i="24"/>
  <c r="M854" i="24"/>
  <c r="M855" i="24"/>
  <c r="M870" i="24"/>
  <c r="W870" i="24" s="1"/>
  <c r="M871" i="24"/>
  <c r="M872" i="24"/>
  <c r="M873" i="24"/>
  <c r="M874" i="24"/>
  <c r="W874" i="24" s="1"/>
  <c r="M875" i="24"/>
  <c r="M876" i="24"/>
  <c r="W876" i="24" s="1"/>
  <c r="M877" i="24"/>
  <c r="M878" i="24"/>
  <c r="W878" i="24" s="1"/>
  <c r="M879" i="24"/>
  <c r="M882" i="24"/>
  <c r="M883" i="24"/>
  <c r="M884" i="24"/>
  <c r="W884" i="24" s="1"/>
  <c r="M885" i="24"/>
  <c r="M886" i="24"/>
  <c r="M887" i="24"/>
  <c r="M888" i="24"/>
  <c r="W888" i="24" s="1"/>
  <c r="M889" i="24"/>
  <c r="M890" i="24"/>
  <c r="W890" i="24" s="1"/>
  <c r="M891" i="24"/>
  <c r="M894" i="24"/>
  <c r="W894" i="24" s="1"/>
  <c r="M895" i="24"/>
  <c r="M896" i="24"/>
  <c r="M897" i="24"/>
  <c r="M898" i="24"/>
  <c r="W898" i="24" s="1"/>
  <c r="M899" i="24"/>
  <c r="M900" i="24"/>
  <c r="W900" i="24" s="1"/>
  <c r="M901" i="24"/>
  <c r="M902" i="24"/>
  <c r="W902" i="24" s="1"/>
  <c r="M903" i="24"/>
  <c r="M918" i="24"/>
  <c r="M919" i="24"/>
  <c r="M920" i="24"/>
  <c r="M921" i="24"/>
  <c r="M922" i="24"/>
  <c r="M923" i="24"/>
  <c r="M924" i="24"/>
  <c r="M925" i="24"/>
  <c r="M926" i="24"/>
  <c r="M927" i="24"/>
  <c r="M930" i="24"/>
  <c r="M931" i="24"/>
  <c r="M932" i="24"/>
  <c r="M933" i="24"/>
  <c r="M934" i="24"/>
  <c r="M935" i="24"/>
  <c r="M936" i="24"/>
  <c r="M937" i="24"/>
  <c r="M938" i="24"/>
  <c r="M939" i="24"/>
  <c r="M942" i="24"/>
  <c r="M943" i="24"/>
  <c r="M944" i="24"/>
  <c r="M945" i="24"/>
  <c r="W945" i="24" s="1"/>
  <c r="M946" i="24"/>
  <c r="M947" i="24"/>
  <c r="M948" i="24"/>
  <c r="M949" i="24"/>
  <c r="W949" i="24" s="1"/>
  <c r="M950" i="24"/>
  <c r="M951" i="24"/>
  <c r="M965" i="24"/>
  <c r="M966" i="24"/>
  <c r="M967" i="24"/>
  <c r="M968" i="24"/>
  <c r="M969" i="24"/>
  <c r="M970" i="24"/>
  <c r="M971" i="24"/>
  <c r="M972" i="24"/>
  <c r="M973" i="24"/>
  <c r="M974" i="24"/>
  <c r="M975" i="24"/>
  <c r="M978" i="24"/>
  <c r="M979" i="24"/>
  <c r="M980" i="24"/>
  <c r="M981" i="24"/>
  <c r="M982" i="24"/>
  <c r="M983" i="24"/>
  <c r="M984" i="24"/>
  <c r="M985" i="24"/>
  <c r="M986" i="24"/>
  <c r="M987" i="24"/>
  <c r="M990" i="24"/>
  <c r="M991" i="24"/>
  <c r="M992" i="24"/>
  <c r="M993" i="24"/>
  <c r="M994" i="24"/>
  <c r="M995" i="24"/>
  <c r="M996" i="24"/>
  <c r="M997" i="24"/>
  <c r="M998" i="24"/>
  <c r="M999" i="24"/>
  <c r="M1002" i="24"/>
  <c r="M1003" i="24"/>
  <c r="M1004" i="24"/>
  <c r="M1005" i="24"/>
  <c r="M1006" i="24"/>
  <c r="M1007" i="24"/>
  <c r="M1008" i="24"/>
  <c r="W1008" i="24" s="1"/>
  <c r="M1009" i="24"/>
  <c r="M1010" i="24"/>
  <c r="M1011" i="24"/>
  <c r="M1014" i="24"/>
  <c r="W1014" i="24" s="1"/>
  <c r="M1015" i="24"/>
  <c r="M1016" i="24"/>
  <c r="M1017" i="24"/>
  <c r="M1018" i="24"/>
  <c r="M1019" i="24"/>
  <c r="M1020" i="24"/>
  <c r="M1021" i="24"/>
  <c r="M1022" i="24"/>
  <c r="M1023" i="24"/>
  <c r="M1040" i="24"/>
  <c r="M1050" i="24"/>
  <c r="M1051" i="24"/>
  <c r="M1052" i="24"/>
  <c r="M1053" i="24"/>
  <c r="M1054" i="24"/>
  <c r="M1055" i="24"/>
  <c r="M1056" i="24"/>
  <c r="M1057" i="24"/>
  <c r="M1058" i="24"/>
  <c r="M1059" i="24"/>
  <c r="M1062" i="24"/>
  <c r="M1063" i="24"/>
  <c r="M1064" i="24"/>
  <c r="M1065" i="24"/>
  <c r="M1066" i="24"/>
  <c r="M1067" i="24"/>
  <c r="M1068" i="24"/>
  <c r="M1069" i="24"/>
  <c r="M1070" i="24"/>
  <c r="M1071" i="24"/>
  <c r="M1074" i="24"/>
  <c r="M1075" i="24"/>
  <c r="M1076" i="24"/>
  <c r="M1077" i="24"/>
  <c r="M1078" i="24"/>
  <c r="M1079" i="24"/>
  <c r="M1080" i="24"/>
  <c r="M1081" i="24"/>
  <c r="M1082" i="24"/>
  <c r="M1083" i="24"/>
  <c r="M1098" i="24"/>
  <c r="W1098" i="24" s="1"/>
  <c r="M1099" i="24"/>
  <c r="M1100" i="24"/>
  <c r="W1100" i="24" s="1"/>
  <c r="M1101" i="24"/>
  <c r="M1102" i="24"/>
  <c r="W1102" i="24" s="1"/>
  <c r="M1103" i="24"/>
  <c r="M1104" i="24"/>
  <c r="W1104" i="24" s="1"/>
  <c r="M1105" i="24"/>
  <c r="M1106" i="24"/>
  <c r="W1106" i="24" s="1"/>
  <c r="M1107" i="24"/>
  <c r="M1110" i="24"/>
  <c r="W1110" i="24" s="1"/>
  <c r="M1111" i="24"/>
  <c r="M1112" i="24"/>
  <c r="W1112" i="24" s="1"/>
  <c r="M1113" i="24"/>
  <c r="M1114" i="24"/>
  <c r="W1114" i="24" s="1"/>
  <c r="M1115" i="24"/>
  <c r="M1116" i="24"/>
  <c r="W1116" i="24" s="1"/>
  <c r="M1117" i="24"/>
  <c r="M1118" i="24"/>
  <c r="W1118" i="24" s="1"/>
  <c r="M1119" i="24"/>
  <c r="M1122" i="24"/>
  <c r="W1122" i="24" s="1"/>
  <c r="M1123" i="24"/>
  <c r="M1124" i="24"/>
  <c r="W1124" i="24" s="1"/>
  <c r="M1125" i="24"/>
  <c r="M1126" i="24"/>
  <c r="W1126" i="24" s="1"/>
  <c r="M1127" i="24"/>
  <c r="M1128" i="24"/>
  <c r="W1128" i="24" s="1"/>
  <c r="M1129" i="24"/>
  <c r="M1130" i="24"/>
  <c r="W1130" i="24" s="1"/>
  <c r="M1131" i="24"/>
  <c r="M1134" i="24"/>
  <c r="W1134" i="24" s="1"/>
  <c r="M1135" i="24"/>
  <c r="M1136" i="24"/>
  <c r="W1136" i="24" s="1"/>
  <c r="M1137" i="24"/>
  <c r="M1138" i="24"/>
  <c r="W1138" i="24" s="1"/>
  <c r="M1139" i="24"/>
  <c r="M1140" i="24"/>
  <c r="W1140" i="24" s="1"/>
  <c r="M1141" i="24"/>
  <c r="M1142" i="24"/>
  <c r="W1142" i="24" s="1"/>
  <c r="M1143" i="24"/>
  <c r="H30" i="24"/>
  <c r="H31" i="24"/>
  <c r="H32" i="24"/>
  <c r="W32" i="24" s="1"/>
  <c r="H33" i="24"/>
  <c r="H34" i="24"/>
  <c r="W34" i="24" s="1"/>
  <c r="H35" i="24"/>
  <c r="H36" i="24"/>
  <c r="W36" i="24" s="1"/>
  <c r="H37" i="24"/>
  <c r="H38" i="24"/>
  <c r="H39" i="24"/>
  <c r="H54" i="24"/>
  <c r="H55" i="24"/>
  <c r="H56" i="24"/>
  <c r="W56" i="24" s="1"/>
  <c r="H57" i="24"/>
  <c r="H58" i="24"/>
  <c r="W58" i="24" s="1"/>
  <c r="H59" i="24"/>
  <c r="H60" i="24"/>
  <c r="H61" i="24"/>
  <c r="H62" i="24"/>
  <c r="W62" i="24" s="1"/>
  <c r="H63" i="24"/>
  <c r="H66" i="24"/>
  <c r="H67" i="24"/>
  <c r="H68" i="24"/>
  <c r="W68" i="24" s="1"/>
  <c r="H69" i="24"/>
  <c r="H70" i="24"/>
  <c r="H71" i="24"/>
  <c r="H72" i="24"/>
  <c r="W72" i="24" s="1"/>
  <c r="H73" i="24"/>
  <c r="H74" i="24"/>
  <c r="H75" i="24"/>
  <c r="H78" i="24"/>
  <c r="W78" i="24" s="1"/>
  <c r="H79" i="24"/>
  <c r="H80" i="24"/>
  <c r="H81" i="24"/>
  <c r="H82" i="24"/>
  <c r="W82" i="24" s="1"/>
  <c r="H83" i="24"/>
  <c r="H84" i="24"/>
  <c r="H85" i="24"/>
  <c r="H86" i="24"/>
  <c r="H87" i="24"/>
  <c r="H90" i="24"/>
  <c r="H91" i="24"/>
  <c r="H92" i="24"/>
  <c r="W92" i="24" s="1"/>
  <c r="H93" i="24"/>
  <c r="H94" i="24"/>
  <c r="H95" i="24"/>
  <c r="H96" i="24"/>
  <c r="W96" i="24" s="1"/>
  <c r="H97" i="24"/>
  <c r="H98" i="24"/>
  <c r="W98" i="24" s="1"/>
  <c r="H99" i="24"/>
  <c r="H114" i="24"/>
  <c r="W114" i="24" s="1"/>
  <c r="H115" i="24"/>
  <c r="H116" i="24"/>
  <c r="H117" i="24"/>
  <c r="H118" i="24"/>
  <c r="H119" i="24"/>
  <c r="H120" i="24"/>
  <c r="W120" i="24" s="1"/>
  <c r="H121" i="24"/>
  <c r="H122" i="24"/>
  <c r="W122" i="24" s="1"/>
  <c r="H123" i="24"/>
  <c r="H126" i="24"/>
  <c r="H127" i="24"/>
  <c r="H128" i="24"/>
  <c r="W128" i="24" s="1"/>
  <c r="H129" i="24"/>
  <c r="H130" i="24"/>
  <c r="H131" i="24"/>
  <c r="H132" i="24"/>
  <c r="W132" i="24" s="1"/>
  <c r="H133" i="24"/>
  <c r="H134" i="24"/>
  <c r="H135" i="24"/>
  <c r="H137" i="24"/>
  <c r="H138" i="24"/>
  <c r="W138" i="24" s="1"/>
  <c r="H139" i="24"/>
  <c r="W139" i="24" s="1"/>
  <c r="H140" i="24"/>
  <c r="H141" i="24"/>
  <c r="H142" i="24"/>
  <c r="H143" i="24"/>
  <c r="H144" i="24"/>
  <c r="H145" i="24"/>
  <c r="H146" i="24"/>
  <c r="W146" i="24" s="1"/>
  <c r="H147" i="24"/>
  <c r="H150" i="24"/>
  <c r="H151" i="24"/>
  <c r="H152" i="24"/>
  <c r="H153" i="24"/>
  <c r="H154" i="24"/>
  <c r="H155" i="24"/>
  <c r="H156" i="24"/>
  <c r="H157" i="24"/>
  <c r="H158" i="24"/>
  <c r="H159" i="24"/>
  <c r="H162" i="24"/>
  <c r="H163" i="24"/>
  <c r="H164" i="24"/>
  <c r="H165" i="24"/>
  <c r="H166" i="24"/>
  <c r="H167" i="24"/>
  <c r="H168" i="24"/>
  <c r="H169" i="24"/>
  <c r="H170" i="24"/>
  <c r="H171" i="24"/>
  <c r="H174" i="24"/>
  <c r="H175" i="24"/>
  <c r="H176" i="24"/>
  <c r="H177" i="24"/>
  <c r="H178" i="24"/>
  <c r="H179" i="24"/>
  <c r="H180" i="24"/>
  <c r="H181" i="24"/>
  <c r="H182" i="24"/>
  <c r="H183" i="24"/>
  <c r="H186" i="24"/>
  <c r="H187" i="24"/>
  <c r="W187" i="24" s="1"/>
  <c r="H188" i="24"/>
  <c r="H189" i="24"/>
  <c r="H190" i="24"/>
  <c r="H191" i="24"/>
  <c r="H192" i="24"/>
  <c r="H193" i="24"/>
  <c r="H194" i="24"/>
  <c r="H195" i="24"/>
  <c r="H198" i="24"/>
  <c r="H199" i="24"/>
  <c r="H200" i="24"/>
  <c r="H201" i="24"/>
  <c r="W201" i="24" s="1"/>
  <c r="H202" i="24"/>
  <c r="H203" i="24"/>
  <c r="H204" i="24"/>
  <c r="H205" i="24"/>
  <c r="H206" i="24"/>
  <c r="H207" i="24"/>
  <c r="H210" i="24"/>
  <c r="H211" i="24"/>
  <c r="H212" i="24"/>
  <c r="H213" i="24"/>
  <c r="H214" i="24"/>
  <c r="H215" i="24"/>
  <c r="H216" i="24"/>
  <c r="W216" i="24" s="1"/>
  <c r="H217" i="24"/>
  <c r="H218" i="24"/>
  <c r="H219" i="24"/>
  <c r="H222" i="24"/>
  <c r="H223" i="24"/>
  <c r="H224" i="24"/>
  <c r="H225" i="24"/>
  <c r="H226" i="24"/>
  <c r="H227" i="24"/>
  <c r="H228" i="24"/>
  <c r="H229" i="24"/>
  <c r="H230" i="24"/>
  <c r="H231" i="24"/>
  <c r="H234" i="24"/>
  <c r="H235" i="24"/>
  <c r="W235" i="24" s="1"/>
  <c r="H236" i="24"/>
  <c r="H237" i="24"/>
  <c r="H238" i="24"/>
  <c r="H239" i="24"/>
  <c r="H240" i="24"/>
  <c r="H241" i="24"/>
  <c r="H242" i="24"/>
  <c r="H243" i="24"/>
  <c r="H245" i="24"/>
  <c r="H246" i="24"/>
  <c r="H247" i="24"/>
  <c r="H248" i="24"/>
  <c r="H249" i="24"/>
  <c r="H250" i="24"/>
  <c r="H251" i="24"/>
  <c r="H252" i="24"/>
  <c r="W252" i="24" s="1"/>
  <c r="H253" i="24"/>
  <c r="H254" i="24"/>
  <c r="H255" i="24"/>
  <c r="H258" i="24"/>
  <c r="H259" i="24"/>
  <c r="W259" i="24" s="1"/>
  <c r="H260" i="24"/>
  <c r="H261" i="24"/>
  <c r="H262" i="24"/>
  <c r="H263" i="24"/>
  <c r="H264" i="24"/>
  <c r="W264" i="24" s="1"/>
  <c r="H265" i="24"/>
  <c r="H266" i="24"/>
  <c r="W266" i="24" s="1"/>
  <c r="H267" i="24"/>
  <c r="W267" i="24" s="1"/>
  <c r="H282" i="24"/>
  <c r="H283" i="24"/>
  <c r="H284" i="24"/>
  <c r="W284" i="24" s="1"/>
  <c r="H285" i="24"/>
  <c r="H286" i="24"/>
  <c r="H287" i="24"/>
  <c r="H288" i="24"/>
  <c r="H289" i="24"/>
  <c r="H290" i="24"/>
  <c r="W290" i="24" s="1"/>
  <c r="H291" i="24"/>
  <c r="H294" i="24"/>
  <c r="H295" i="24"/>
  <c r="H296" i="24"/>
  <c r="H297" i="24"/>
  <c r="H298" i="24"/>
  <c r="H299" i="24"/>
  <c r="H300" i="24"/>
  <c r="H301" i="24"/>
  <c r="H302" i="24"/>
  <c r="W302" i="24" s="1"/>
  <c r="H303" i="24"/>
  <c r="H318" i="24"/>
  <c r="H319" i="24"/>
  <c r="H320" i="24"/>
  <c r="H321" i="24"/>
  <c r="H322" i="24"/>
  <c r="H323" i="24"/>
  <c r="H324" i="24"/>
  <c r="H325" i="24"/>
  <c r="H326" i="24"/>
  <c r="H327" i="24"/>
  <c r="H330" i="24"/>
  <c r="H331" i="24"/>
  <c r="H332" i="24"/>
  <c r="H333" i="24"/>
  <c r="H334" i="24"/>
  <c r="H335" i="24"/>
  <c r="H336" i="24"/>
  <c r="H337" i="24"/>
  <c r="H338" i="24"/>
  <c r="H339" i="24"/>
  <c r="H342" i="24"/>
  <c r="H343" i="24"/>
  <c r="H344" i="24"/>
  <c r="H345" i="24"/>
  <c r="H346" i="24"/>
  <c r="H347" i="24"/>
  <c r="H348" i="24"/>
  <c r="H349" i="24"/>
  <c r="H350" i="24"/>
  <c r="H351" i="24"/>
  <c r="H354" i="24"/>
  <c r="H355" i="24"/>
  <c r="H356" i="24"/>
  <c r="H357" i="24"/>
  <c r="H358" i="24"/>
  <c r="H359" i="24"/>
  <c r="H360" i="24"/>
  <c r="H361" i="24"/>
  <c r="H362" i="24"/>
  <c r="H363" i="24"/>
  <c r="H366" i="24"/>
  <c r="H367" i="24"/>
  <c r="H368" i="24"/>
  <c r="H369" i="24"/>
  <c r="H370" i="24"/>
  <c r="H371" i="24"/>
  <c r="H372" i="24"/>
  <c r="H373" i="24"/>
  <c r="H374" i="24"/>
  <c r="H375" i="24"/>
  <c r="H378" i="24"/>
  <c r="H379" i="24"/>
  <c r="H380" i="24"/>
  <c r="H381" i="24"/>
  <c r="H382" i="24"/>
  <c r="H383" i="24"/>
  <c r="H384" i="24"/>
  <c r="H385" i="24"/>
  <c r="H386" i="24"/>
  <c r="H387" i="24"/>
  <c r="H390" i="24"/>
  <c r="H391" i="24"/>
  <c r="H392" i="24"/>
  <c r="W392" i="24" s="1"/>
  <c r="H393" i="24"/>
  <c r="H394" i="24"/>
  <c r="H395" i="24"/>
  <c r="H396" i="24"/>
  <c r="H397" i="24"/>
  <c r="H398" i="24"/>
  <c r="H399" i="24"/>
  <c r="H402" i="24"/>
  <c r="H403" i="24"/>
  <c r="H404" i="24"/>
  <c r="H405" i="24"/>
  <c r="H406" i="24"/>
  <c r="H407" i="24"/>
  <c r="H408" i="24"/>
  <c r="H409" i="24"/>
  <c r="H410" i="24"/>
  <c r="H411" i="24"/>
  <c r="H414" i="24"/>
  <c r="H415" i="24"/>
  <c r="H416" i="24"/>
  <c r="H417" i="24"/>
  <c r="H418" i="24"/>
  <c r="H419" i="24"/>
  <c r="H420" i="24"/>
  <c r="H421" i="24"/>
  <c r="H422" i="24"/>
  <c r="H423" i="24"/>
  <c r="H426" i="24"/>
  <c r="H427" i="24"/>
  <c r="H428" i="24"/>
  <c r="H429" i="24"/>
  <c r="H430" i="24"/>
  <c r="H431" i="24"/>
  <c r="H432" i="24"/>
  <c r="H433" i="24"/>
  <c r="H434" i="24"/>
  <c r="W434" i="24" s="1"/>
  <c r="H435" i="24"/>
  <c r="H438" i="24"/>
  <c r="H439" i="24"/>
  <c r="H440" i="24"/>
  <c r="H441" i="24"/>
  <c r="H442" i="24"/>
  <c r="H443" i="24"/>
  <c r="H444" i="24"/>
  <c r="H445" i="24"/>
  <c r="H446" i="24"/>
  <c r="H447" i="24"/>
  <c r="H450" i="24"/>
  <c r="H451" i="24"/>
  <c r="H452" i="24"/>
  <c r="H453" i="24"/>
  <c r="H454" i="24"/>
  <c r="H455" i="24"/>
  <c r="H456" i="24"/>
  <c r="H457" i="24"/>
  <c r="H458" i="24"/>
  <c r="H459" i="24"/>
  <c r="H462" i="24"/>
  <c r="H463" i="24"/>
  <c r="H464" i="24"/>
  <c r="H465" i="24"/>
  <c r="H466" i="24"/>
  <c r="H467" i="24"/>
  <c r="H468" i="24"/>
  <c r="H469" i="24"/>
  <c r="H470" i="24"/>
  <c r="H471" i="24"/>
  <c r="H474" i="24"/>
  <c r="H475" i="24"/>
  <c r="H476" i="24"/>
  <c r="H477" i="24"/>
  <c r="H478" i="24"/>
  <c r="H479" i="24"/>
  <c r="H480" i="24"/>
  <c r="H481" i="24"/>
  <c r="H482" i="24"/>
  <c r="H483" i="24"/>
  <c r="H498" i="24"/>
  <c r="H499" i="24"/>
  <c r="H500" i="24"/>
  <c r="H501" i="24"/>
  <c r="H502" i="24"/>
  <c r="H503" i="24"/>
  <c r="W503" i="24" s="1"/>
  <c r="H504" i="24"/>
  <c r="W504" i="24" s="1"/>
  <c r="H505" i="24"/>
  <c r="H506" i="24"/>
  <c r="H507" i="24"/>
  <c r="H510" i="24"/>
  <c r="W510" i="24" s="1"/>
  <c r="H511" i="24"/>
  <c r="H512" i="24"/>
  <c r="H513" i="24"/>
  <c r="W513" i="24" s="1"/>
  <c r="H514" i="24"/>
  <c r="W514" i="24" s="1"/>
  <c r="H515" i="24"/>
  <c r="H516" i="24"/>
  <c r="H517" i="24"/>
  <c r="H518" i="24"/>
  <c r="H519" i="24"/>
  <c r="H522" i="24"/>
  <c r="H523" i="24"/>
  <c r="H524" i="24"/>
  <c r="H525" i="24"/>
  <c r="H526" i="24"/>
  <c r="H527" i="24"/>
  <c r="W527" i="24" s="1"/>
  <c r="H528" i="24"/>
  <c r="H529" i="24"/>
  <c r="H530" i="24"/>
  <c r="H531" i="24"/>
  <c r="H534" i="24"/>
  <c r="H535" i="24"/>
  <c r="H536" i="24"/>
  <c r="W536" i="24" s="1"/>
  <c r="H537" i="24"/>
  <c r="W537" i="24" s="1"/>
  <c r="H538" i="24"/>
  <c r="H539" i="24"/>
  <c r="H540" i="24"/>
  <c r="H541" i="24"/>
  <c r="H542" i="24"/>
  <c r="H543" i="24"/>
  <c r="H558" i="24"/>
  <c r="W558" i="24" s="1"/>
  <c r="H559" i="24"/>
  <c r="W559" i="24" s="1"/>
  <c r="H560" i="24"/>
  <c r="H561" i="24"/>
  <c r="H562" i="24"/>
  <c r="H563" i="24"/>
  <c r="H564" i="24"/>
  <c r="H565" i="24"/>
  <c r="H566" i="24"/>
  <c r="H567" i="24"/>
  <c r="W567" i="24" s="1"/>
  <c r="H582" i="24"/>
  <c r="H583" i="24"/>
  <c r="H584" i="24"/>
  <c r="W584" i="24" s="1"/>
  <c r="H585" i="24"/>
  <c r="W585" i="24" s="1"/>
  <c r="H586" i="24"/>
  <c r="H587" i="24"/>
  <c r="H588" i="24"/>
  <c r="H589" i="24"/>
  <c r="H590" i="24"/>
  <c r="H591" i="24"/>
  <c r="H594" i="24"/>
  <c r="W594" i="24" s="1"/>
  <c r="H595" i="24"/>
  <c r="H596" i="24"/>
  <c r="H597" i="24"/>
  <c r="H598" i="24"/>
  <c r="H599" i="24"/>
  <c r="H600" i="24"/>
  <c r="H601" i="24"/>
  <c r="H602" i="24"/>
  <c r="W602" i="24" s="1"/>
  <c r="H603" i="24"/>
  <c r="H605" i="24"/>
  <c r="H606" i="24"/>
  <c r="H607" i="24"/>
  <c r="H608" i="24"/>
  <c r="H609" i="24"/>
  <c r="H610" i="24"/>
  <c r="H611" i="24"/>
  <c r="H612" i="24"/>
  <c r="H613" i="24"/>
  <c r="H614" i="24"/>
  <c r="H615" i="24"/>
  <c r="H618" i="24"/>
  <c r="H619" i="24"/>
  <c r="H620" i="24"/>
  <c r="H621" i="24"/>
  <c r="H622" i="24"/>
  <c r="H623" i="24"/>
  <c r="H624" i="24"/>
  <c r="H625" i="24"/>
  <c r="H626" i="24"/>
  <c r="H627" i="24"/>
  <c r="H630" i="24"/>
  <c r="H631" i="24"/>
  <c r="H632" i="24"/>
  <c r="H633" i="24"/>
  <c r="H634" i="24"/>
  <c r="H635" i="24"/>
  <c r="H636" i="24"/>
  <c r="H637" i="24"/>
  <c r="H638" i="24"/>
  <c r="H639" i="24"/>
  <c r="H654" i="24"/>
  <c r="H655" i="24"/>
  <c r="H656" i="24"/>
  <c r="H657" i="24"/>
  <c r="H658" i="24"/>
  <c r="H659" i="24"/>
  <c r="H660" i="24"/>
  <c r="H661" i="24"/>
  <c r="H662" i="24"/>
  <c r="H663" i="24"/>
  <c r="H668" i="24"/>
  <c r="H677" i="24"/>
  <c r="H678" i="24"/>
  <c r="H679" i="24"/>
  <c r="W679" i="24" s="1"/>
  <c r="H680" i="24"/>
  <c r="H681" i="24"/>
  <c r="H682" i="24"/>
  <c r="H683" i="24"/>
  <c r="H684" i="24"/>
  <c r="H685" i="24"/>
  <c r="H686" i="24"/>
  <c r="H687" i="24"/>
  <c r="W687" i="24" s="1"/>
  <c r="H689" i="24"/>
  <c r="H690" i="24"/>
  <c r="H691" i="24"/>
  <c r="H692" i="24"/>
  <c r="H693" i="24"/>
  <c r="W693" i="24" s="1"/>
  <c r="H694" i="24"/>
  <c r="H695" i="24"/>
  <c r="H696" i="24"/>
  <c r="H697" i="24"/>
  <c r="W697" i="24" s="1"/>
  <c r="H698" i="24"/>
  <c r="H699" i="24"/>
  <c r="H701" i="24"/>
  <c r="H702" i="24"/>
  <c r="H703" i="24"/>
  <c r="H704" i="24"/>
  <c r="H705" i="24"/>
  <c r="H706" i="24"/>
  <c r="H707" i="24"/>
  <c r="H708" i="24"/>
  <c r="H709" i="24"/>
  <c r="H710" i="24"/>
  <c r="H711" i="24"/>
  <c r="H726" i="24"/>
  <c r="H727" i="24"/>
  <c r="H728" i="24"/>
  <c r="H729" i="24"/>
  <c r="H730" i="24"/>
  <c r="H731" i="24"/>
  <c r="H732" i="24"/>
  <c r="H733" i="24"/>
  <c r="H734" i="24"/>
  <c r="H735" i="24"/>
  <c r="H738" i="24"/>
  <c r="H739" i="24"/>
  <c r="H740" i="24"/>
  <c r="H741" i="24"/>
  <c r="H742" i="24"/>
  <c r="H743" i="24"/>
  <c r="H744" i="24"/>
  <c r="H745" i="24"/>
  <c r="H746" i="24"/>
  <c r="H747" i="24"/>
  <c r="H750" i="24"/>
  <c r="H751" i="24"/>
  <c r="H752" i="24"/>
  <c r="H753" i="24"/>
  <c r="H754" i="24"/>
  <c r="H755" i="24"/>
  <c r="H756" i="24"/>
  <c r="H757" i="24"/>
  <c r="H758" i="24"/>
  <c r="H759" i="24"/>
  <c r="H773" i="24"/>
  <c r="H774" i="24"/>
  <c r="H775" i="24"/>
  <c r="H776" i="24"/>
  <c r="H777" i="24"/>
  <c r="W777" i="24" s="1"/>
  <c r="H778" i="24"/>
  <c r="H779" i="24"/>
  <c r="H780" i="24"/>
  <c r="H781" i="24"/>
  <c r="H782" i="24"/>
  <c r="H783" i="24"/>
  <c r="H785" i="24"/>
  <c r="H786" i="24"/>
  <c r="H787" i="24"/>
  <c r="H788" i="24"/>
  <c r="H789" i="24"/>
  <c r="W789" i="24" s="1"/>
  <c r="H790" i="24"/>
  <c r="H791" i="24"/>
  <c r="H792" i="24"/>
  <c r="H793" i="24"/>
  <c r="H794" i="24"/>
  <c r="H795" i="24"/>
  <c r="H797" i="24"/>
  <c r="H798" i="24"/>
  <c r="H799" i="24"/>
  <c r="W799" i="24" s="1"/>
  <c r="H800" i="24"/>
  <c r="H801" i="24"/>
  <c r="H802" i="24"/>
  <c r="H803" i="24"/>
  <c r="H804" i="24"/>
  <c r="H805" i="24"/>
  <c r="H806" i="24"/>
  <c r="H807" i="24"/>
  <c r="W807" i="24" s="1"/>
  <c r="H809" i="24"/>
  <c r="H810" i="24"/>
  <c r="H811" i="24"/>
  <c r="H812" i="24"/>
  <c r="H813" i="24"/>
  <c r="H814" i="24"/>
  <c r="H815" i="24"/>
  <c r="H816" i="24"/>
  <c r="H817" i="24"/>
  <c r="H818" i="24"/>
  <c r="H819" i="24"/>
  <c r="H828" i="24"/>
  <c r="H833" i="24"/>
  <c r="H834" i="24"/>
  <c r="H835" i="24"/>
  <c r="H836" i="24"/>
  <c r="H837" i="24"/>
  <c r="H838" i="24"/>
  <c r="H839" i="24"/>
  <c r="W839" i="24" s="1"/>
  <c r="H840" i="24"/>
  <c r="H841" i="24"/>
  <c r="H842" i="24"/>
  <c r="H843" i="24"/>
  <c r="H846" i="24"/>
  <c r="H847" i="24"/>
  <c r="H848" i="24"/>
  <c r="H849" i="24"/>
  <c r="H850" i="24"/>
  <c r="H851" i="24"/>
  <c r="H852" i="24"/>
  <c r="H853" i="24"/>
  <c r="W853" i="24" s="1"/>
  <c r="H854" i="24"/>
  <c r="H855" i="24"/>
  <c r="H870" i="24"/>
  <c r="H871" i="24"/>
  <c r="W871" i="24" s="1"/>
  <c r="H872" i="24"/>
  <c r="H873" i="24"/>
  <c r="H874" i="24"/>
  <c r="H875" i="24"/>
  <c r="H876" i="24"/>
  <c r="H877" i="24"/>
  <c r="H878" i="24"/>
  <c r="H879" i="24"/>
  <c r="W879" i="24" s="1"/>
  <c r="H882" i="24"/>
  <c r="H883" i="24"/>
  <c r="H884" i="24"/>
  <c r="H885" i="24"/>
  <c r="W885" i="24" s="1"/>
  <c r="H886" i="24"/>
  <c r="H887" i="24"/>
  <c r="H888" i="24"/>
  <c r="H889" i="24"/>
  <c r="H890" i="24"/>
  <c r="H891" i="24"/>
  <c r="H894" i="24"/>
  <c r="H895" i="24"/>
  <c r="W895" i="24" s="1"/>
  <c r="H896" i="24"/>
  <c r="H897" i="24"/>
  <c r="H898" i="24"/>
  <c r="H899" i="24"/>
  <c r="H900" i="24"/>
  <c r="H901" i="24"/>
  <c r="H902" i="24"/>
  <c r="H903" i="24"/>
  <c r="W903" i="24" s="1"/>
  <c r="H918" i="24"/>
  <c r="H919" i="24"/>
  <c r="H920" i="24"/>
  <c r="H921" i="24"/>
  <c r="H922" i="24"/>
  <c r="H923" i="24"/>
  <c r="H924" i="24"/>
  <c r="H925" i="24"/>
  <c r="H926" i="24"/>
  <c r="H927" i="24"/>
  <c r="H930" i="24"/>
  <c r="H931" i="24"/>
  <c r="H932" i="24"/>
  <c r="H933" i="24"/>
  <c r="H934" i="24"/>
  <c r="H935" i="24"/>
  <c r="H936" i="24"/>
  <c r="H937" i="24"/>
  <c r="H938" i="24"/>
  <c r="H939" i="24"/>
  <c r="H942" i="24"/>
  <c r="H943" i="24"/>
  <c r="H944" i="24"/>
  <c r="H945" i="24"/>
  <c r="H946" i="24"/>
  <c r="H947" i="24"/>
  <c r="H948" i="24"/>
  <c r="H949" i="24"/>
  <c r="H950" i="24"/>
  <c r="H951" i="24"/>
  <c r="H966" i="24"/>
  <c r="H967" i="24"/>
  <c r="H968" i="24"/>
  <c r="H969" i="24"/>
  <c r="H970" i="24"/>
  <c r="H971" i="24"/>
  <c r="H972" i="24"/>
  <c r="H973" i="24"/>
  <c r="H974" i="24"/>
  <c r="H975" i="24"/>
  <c r="H978" i="24"/>
  <c r="H979" i="24"/>
  <c r="H980" i="24"/>
  <c r="H981" i="24"/>
  <c r="H982" i="24"/>
  <c r="H983" i="24"/>
  <c r="H984" i="24"/>
  <c r="H985" i="24"/>
  <c r="H986" i="24"/>
  <c r="H987" i="24"/>
  <c r="H990" i="24"/>
  <c r="H991" i="24"/>
  <c r="H992" i="24"/>
  <c r="H993" i="24"/>
  <c r="H994" i="24"/>
  <c r="H995" i="24"/>
  <c r="H996" i="24"/>
  <c r="H997" i="24"/>
  <c r="H998" i="24"/>
  <c r="H999" i="24"/>
  <c r="H1002" i="24"/>
  <c r="H1003" i="24"/>
  <c r="H1004" i="24"/>
  <c r="H1005" i="24"/>
  <c r="H1006" i="24"/>
  <c r="H1007" i="24"/>
  <c r="H1008" i="24"/>
  <c r="H1009" i="24"/>
  <c r="H1010" i="24"/>
  <c r="H1011" i="24"/>
  <c r="H1014" i="24"/>
  <c r="H1015" i="24"/>
  <c r="H1016" i="24"/>
  <c r="H1017" i="24"/>
  <c r="H1018" i="24"/>
  <c r="H1019" i="24"/>
  <c r="H1020" i="24"/>
  <c r="H1021" i="24"/>
  <c r="H1022" i="24"/>
  <c r="H1023" i="24"/>
  <c r="H1038" i="24"/>
  <c r="H1039" i="24"/>
  <c r="H1042" i="24"/>
  <c r="H1046" i="24"/>
  <c r="H1047" i="24"/>
  <c r="H1050" i="24"/>
  <c r="H1051" i="24"/>
  <c r="H1052" i="24"/>
  <c r="H1053" i="24"/>
  <c r="H1054" i="24"/>
  <c r="H1055" i="24"/>
  <c r="H1056" i="24"/>
  <c r="H1057" i="24"/>
  <c r="H1058" i="24"/>
  <c r="H1059" i="24"/>
  <c r="H1062" i="24"/>
  <c r="H1063" i="24"/>
  <c r="H1064" i="24"/>
  <c r="H1065" i="24"/>
  <c r="H1066" i="24"/>
  <c r="H1067" i="24"/>
  <c r="H1068" i="24"/>
  <c r="H1069" i="24"/>
  <c r="H1070" i="24"/>
  <c r="H1071" i="24"/>
  <c r="H1074" i="24"/>
  <c r="H1075" i="24"/>
  <c r="H1076" i="24"/>
  <c r="H1077" i="24"/>
  <c r="H1078" i="24"/>
  <c r="H1079" i="24"/>
  <c r="H1080" i="24"/>
  <c r="H1081" i="24"/>
  <c r="H1082" i="24"/>
  <c r="H1083" i="24"/>
  <c r="H1087" i="24"/>
  <c r="H1090" i="24"/>
  <c r="H1095" i="24"/>
  <c r="H1098" i="24"/>
  <c r="H1099" i="24"/>
  <c r="H1100" i="24"/>
  <c r="H1101" i="24"/>
  <c r="W1101" i="24" s="1"/>
  <c r="H1102" i="24"/>
  <c r="H1103" i="24"/>
  <c r="H1104" i="24"/>
  <c r="H1105" i="24"/>
  <c r="W1105" i="24" s="1"/>
  <c r="H1106" i="24"/>
  <c r="H1107" i="24"/>
  <c r="H1110" i="24"/>
  <c r="H1111" i="24"/>
  <c r="H1112" i="24"/>
  <c r="H1113" i="24"/>
  <c r="H1114" i="24"/>
  <c r="H1115" i="24"/>
  <c r="W1115" i="24" s="1"/>
  <c r="H1116" i="24"/>
  <c r="H1117" i="24"/>
  <c r="H1118" i="24"/>
  <c r="H1119" i="24"/>
  <c r="H1122" i="24"/>
  <c r="H1123" i="24"/>
  <c r="H1124" i="24"/>
  <c r="H1125" i="24"/>
  <c r="W1125" i="24" s="1"/>
  <c r="H1126" i="24"/>
  <c r="H1127" i="24"/>
  <c r="H1128" i="24"/>
  <c r="H1129" i="24"/>
  <c r="W1129" i="24" s="1"/>
  <c r="H1130" i="24"/>
  <c r="H1131" i="24"/>
  <c r="H1134" i="24"/>
  <c r="H1135" i="24"/>
  <c r="H1136" i="24"/>
  <c r="H1137" i="24"/>
  <c r="H1138" i="24"/>
  <c r="H1139" i="24"/>
  <c r="W1139" i="24" s="1"/>
  <c r="H1140" i="24"/>
  <c r="H1141" i="24"/>
  <c r="H1142" i="24"/>
  <c r="H1143" i="24"/>
  <c r="G1132" i="26"/>
  <c r="G1131" i="26" s="1"/>
  <c r="G1120" i="26"/>
  <c r="G1119" i="26"/>
  <c r="G1108" i="26"/>
  <c r="G1107" i="26" s="1"/>
  <c r="G1096" i="26"/>
  <c r="G1095" i="26" s="1"/>
  <c r="G1094" i="26"/>
  <c r="G1093" i="26"/>
  <c r="G1092" i="26"/>
  <c r="G1091" i="26"/>
  <c r="G1090" i="26"/>
  <c r="G1089" i="26"/>
  <c r="G1088" i="26"/>
  <c r="G1087" i="26"/>
  <c r="G1086" i="26"/>
  <c r="G1085" i="26"/>
  <c r="G1072" i="26"/>
  <c r="G1071" i="26" s="1"/>
  <c r="G1060" i="26"/>
  <c r="G1059" i="26"/>
  <c r="G1048" i="26"/>
  <c r="G1047" i="26" s="1"/>
  <c r="G1035" i="26" s="1"/>
  <c r="G1046" i="26"/>
  <c r="G1045" i="26"/>
  <c r="G1044" i="26"/>
  <c r="G1043" i="26"/>
  <c r="G1042" i="26"/>
  <c r="G1041" i="26"/>
  <c r="G1040" i="26"/>
  <c r="G1039" i="26"/>
  <c r="G1038" i="26"/>
  <c r="G1037" i="26"/>
  <c r="G1012" i="26"/>
  <c r="G1011" i="26" s="1"/>
  <c r="G1000" i="26"/>
  <c r="G999" i="26" s="1"/>
  <c r="G988" i="26"/>
  <c r="G987" i="26"/>
  <c r="G976" i="26"/>
  <c r="G975" i="26" s="1"/>
  <c r="G964" i="26"/>
  <c r="G963" i="26"/>
  <c r="G962" i="26"/>
  <c r="G961" i="26"/>
  <c r="G960" i="26"/>
  <c r="G959" i="26"/>
  <c r="G958" i="26"/>
  <c r="G957" i="26"/>
  <c r="G956" i="26"/>
  <c r="G955" i="26"/>
  <c r="G859" i="26" s="1"/>
  <c r="G954" i="26"/>
  <c r="G953" i="26"/>
  <c r="G940" i="26"/>
  <c r="G939" i="26" s="1"/>
  <c r="G928" i="26"/>
  <c r="G927" i="26" s="1"/>
  <c r="G916" i="26"/>
  <c r="G915" i="26" s="1"/>
  <c r="G903" i="26" s="1"/>
  <c r="G914" i="26"/>
  <c r="G866" i="26" s="1"/>
  <c r="G913" i="26"/>
  <c r="G865" i="26" s="1"/>
  <c r="G912" i="26"/>
  <c r="G911" i="26"/>
  <c r="G910" i="26"/>
  <c r="G862" i="26" s="1"/>
  <c r="G909" i="26"/>
  <c r="G861" i="26" s="1"/>
  <c r="G908" i="26"/>
  <c r="G907" i="26"/>
  <c r="G906" i="26"/>
  <c r="G858" i="26" s="1"/>
  <c r="G905" i="26"/>
  <c r="G857" i="26" s="1"/>
  <c r="G904" i="26"/>
  <c r="G892" i="26"/>
  <c r="G891" i="26"/>
  <c r="G880" i="26"/>
  <c r="G879" i="26" s="1"/>
  <c r="G868" i="26"/>
  <c r="G867" i="26" s="1"/>
  <c r="G864" i="26"/>
  <c r="G863" i="26"/>
  <c r="G860" i="26"/>
  <c r="G844" i="26"/>
  <c r="G832" i="26"/>
  <c r="G831" i="26" s="1"/>
  <c r="G830" i="26"/>
  <c r="G829" i="26"/>
  <c r="G828" i="26"/>
  <c r="G827" i="26"/>
  <c r="G826" i="26"/>
  <c r="G825" i="26"/>
  <c r="G824" i="26"/>
  <c r="G823" i="26"/>
  <c r="G822" i="26"/>
  <c r="G821" i="26"/>
  <c r="G808" i="26"/>
  <c r="G807" i="26" s="1"/>
  <c r="G796" i="26"/>
  <c r="G795" i="26" s="1"/>
  <c r="G784" i="26"/>
  <c r="G783" i="26" s="1"/>
  <c r="G772" i="26"/>
  <c r="G771" i="26"/>
  <c r="G770" i="26"/>
  <c r="G769" i="26"/>
  <c r="G768" i="26"/>
  <c r="G767" i="26"/>
  <c r="G766" i="26"/>
  <c r="G765" i="26"/>
  <c r="G764" i="26"/>
  <c r="G763" i="26"/>
  <c r="G571" i="26" s="1"/>
  <c r="G547" i="26" s="1"/>
  <c r="G762" i="26"/>
  <c r="G761" i="26"/>
  <c r="G748" i="26"/>
  <c r="G747" i="26" s="1"/>
  <c r="G736" i="26"/>
  <c r="G724" i="26"/>
  <c r="G723" i="26" s="1"/>
  <c r="G722" i="26"/>
  <c r="G721" i="26"/>
  <c r="G720" i="26"/>
  <c r="G719" i="26"/>
  <c r="G718" i="26"/>
  <c r="G717" i="26"/>
  <c r="G716" i="26"/>
  <c r="G715" i="26"/>
  <c r="G714" i="26"/>
  <c r="G713" i="26"/>
  <c r="G700" i="26"/>
  <c r="G699" i="26" s="1"/>
  <c r="G688" i="26"/>
  <c r="G687" i="26" s="1"/>
  <c r="G676" i="26"/>
  <c r="G675" i="26" s="1"/>
  <c r="G674" i="26"/>
  <c r="G673" i="26"/>
  <c r="G672" i="26"/>
  <c r="G671" i="26"/>
  <c r="G670" i="26"/>
  <c r="G669" i="26"/>
  <c r="G668" i="26"/>
  <c r="G667" i="26"/>
  <c r="G666" i="26"/>
  <c r="G665" i="26"/>
  <c r="G664" i="26"/>
  <c r="G652" i="26"/>
  <c r="G651" i="26" s="1"/>
  <c r="G639" i="26" s="1"/>
  <c r="G650" i="26"/>
  <c r="G649" i="26"/>
  <c r="G577" i="26" s="1"/>
  <c r="G553" i="26" s="1"/>
  <c r="G648" i="26"/>
  <c r="G576" i="26" s="1"/>
  <c r="G647" i="26"/>
  <c r="G646" i="26"/>
  <c r="G645" i="26"/>
  <c r="G573" i="26" s="1"/>
  <c r="G549" i="26" s="1"/>
  <c r="G644" i="26"/>
  <c r="G643" i="26"/>
  <c r="G642" i="26"/>
  <c r="G641" i="26"/>
  <c r="G569" i="26" s="1"/>
  <c r="G545" i="26" s="1"/>
  <c r="G640" i="26"/>
  <c r="G628" i="26"/>
  <c r="G627" i="26" s="1"/>
  <c r="G616" i="26"/>
  <c r="G615" i="26" s="1"/>
  <c r="G604" i="26"/>
  <c r="G603" i="26" s="1"/>
  <c r="G592" i="26"/>
  <c r="G591" i="26" s="1"/>
  <c r="G580" i="26"/>
  <c r="G579" i="26" s="1"/>
  <c r="G572" i="26"/>
  <c r="G548" i="26" s="1"/>
  <c r="G556" i="26"/>
  <c r="G555" i="26" s="1"/>
  <c r="G532" i="26"/>
  <c r="G531" i="26" s="1"/>
  <c r="G520" i="26"/>
  <c r="G519" i="26" s="1"/>
  <c r="G508" i="26"/>
  <c r="G507" i="26" s="1"/>
  <c r="G496" i="26"/>
  <c r="G495" i="26" s="1"/>
  <c r="G494" i="26"/>
  <c r="G278" i="26" s="1"/>
  <c r="G493" i="26"/>
  <c r="G492" i="26"/>
  <c r="G491" i="26"/>
  <c r="G490" i="26"/>
  <c r="G489" i="26"/>
  <c r="G488" i="26"/>
  <c r="G487" i="26"/>
  <c r="G271" i="26" s="1"/>
  <c r="G486" i="26"/>
  <c r="G270" i="26" s="1"/>
  <c r="G485" i="26"/>
  <c r="G472" i="26"/>
  <c r="G471" i="26"/>
  <c r="G460" i="26"/>
  <c r="G459" i="26" s="1"/>
  <c r="G448" i="26"/>
  <c r="G447" i="26" s="1"/>
  <c r="G436" i="26"/>
  <c r="G435" i="26" s="1"/>
  <c r="G424" i="26"/>
  <c r="G423" i="26" s="1"/>
  <c r="G412" i="26"/>
  <c r="G411" i="26" s="1"/>
  <c r="G400" i="26"/>
  <c r="G399" i="26" s="1"/>
  <c r="G388" i="26"/>
  <c r="G387" i="26" s="1"/>
  <c r="G376" i="26"/>
  <c r="G375" i="26" s="1"/>
  <c r="G364" i="26"/>
  <c r="G363" i="26" s="1"/>
  <c r="G352" i="26"/>
  <c r="G351" i="26" s="1"/>
  <c r="G340" i="26"/>
  <c r="G339" i="26" s="1"/>
  <c r="G328" i="26"/>
  <c r="G316" i="26"/>
  <c r="G315" i="26" s="1"/>
  <c r="G314" i="26"/>
  <c r="G313" i="26"/>
  <c r="G277" i="26" s="1"/>
  <c r="G312" i="26"/>
  <c r="G276" i="26" s="1"/>
  <c r="G311" i="26"/>
  <c r="G310" i="26"/>
  <c r="G274" i="26" s="1"/>
  <c r="G309" i="26"/>
  <c r="G273" i="26" s="1"/>
  <c r="G308" i="26"/>
  <c r="G272" i="26" s="1"/>
  <c r="G307" i="26"/>
  <c r="G306" i="26"/>
  <c r="G305" i="26"/>
  <c r="G269" i="26" s="1"/>
  <c r="G292" i="26"/>
  <c r="G291" i="26" s="1"/>
  <c r="G280" i="26"/>
  <c r="G279" i="26" s="1"/>
  <c r="G275" i="26"/>
  <c r="G256" i="26"/>
  <c r="G255" i="26"/>
  <c r="G244" i="26"/>
  <c r="G243" i="26" s="1"/>
  <c r="G232" i="26"/>
  <c r="G231" i="26" s="1"/>
  <c r="G220" i="26"/>
  <c r="G219" i="26" s="1"/>
  <c r="G208" i="26"/>
  <c r="G207" i="26" s="1"/>
  <c r="G196" i="26"/>
  <c r="G195" i="26" s="1"/>
  <c r="G184" i="26"/>
  <c r="G183" i="26"/>
  <c r="G172" i="26"/>
  <c r="G171" i="26" s="1"/>
  <c r="G160" i="26"/>
  <c r="G159" i="26"/>
  <c r="G148" i="26"/>
  <c r="G147" i="26" s="1"/>
  <c r="G136" i="26"/>
  <c r="G135" i="26" s="1"/>
  <c r="G124" i="26"/>
  <c r="G123" i="26" s="1"/>
  <c r="G112" i="26"/>
  <c r="G111" i="26" s="1"/>
  <c r="G110" i="26"/>
  <c r="G109" i="26"/>
  <c r="G108" i="26"/>
  <c r="G107" i="26"/>
  <c r="G106" i="26"/>
  <c r="G105" i="26"/>
  <c r="G104" i="26"/>
  <c r="G103" i="26"/>
  <c r="G102" i="26"/>
  <c r="G101" i="26"/>
  <c r="G88" i="26"/>
  <c r="G87" i="26" s="1"/>
  <c r="G76" i="26"/>
  <c r="G75" i="26"/>
  <c r="G64" i="26"/>
  <c r="G52" i="26"/>
  <c r="G51" i="26" s="1"/>
  <c r="G50" i="26"/>
  <c r="G26" i="26" s="1"/>
  <c r="G49" i="26"/>
  <c r="G48" i="26"/>
  <c r="G47" i="26"/>
  <c r="G46" i="26"/>
  <c r="G22" i="26" s="1"/>
  <c r="G45" i="26"/>
  <c r="G21" i="26" s="1"/>
  <c r="G44" i="26"/>
  <c r="G43" i="26"/>
  <c r="G42" i="26"/>
  <c r="G18" i="26" s="1"/>
  <c r="G41" i="26"/>
  <c r="G17" i="26" s="1"/>
  <c r="G28" i="26"/>
  <c r="G27" i="26" s="1"/>
  <c r="G25" i="26"/>
  <c r="F1132" i="26"/>
  <c r="F1131" i="26" s="1"/>
  <c r="F1120" i="26"/>
  <c r="F1119" i="26" s="1"/>
  <c r="F1108" i="26"/>
  <c r="F1107" i="26" s="1"/>
  <c r="F1096" i="26"/>
  <c r="F1095" i="26" s="1"/>
  <c r="F1094" i="26"/>
  <c r="F1093" i="26"/>
  <c r="A1093" i="26" s="1"/>
  <c r="F1092" i="26"/>
  <c r="F1091" i="26"/>
  <c r="F1090" i="26"/>
  <c r="F1089" i="26"/>
  <c r="F1088" i="26"/>
  <c r="F1087" i="26"/>
  <c r="F1086" i="26"/>
  <c r="F1085" i="26"/>
  <c r="A1085" i="26" s="1"/>
  <c r="F1072" i="26"/>
  <c r="F1071" i="26" s="1"/>
  <c r="F1060" i="26"/>
  <c r="F1059" i="26" s="1"/>
  <c r="F1048" i="26"/>
  <c r="F1047" i="26" s="1"/>
  <c r="F1035" i="26" s="1"/>
  <c r="F1046" i="26"/>
  <c r="F1045" i="26"/>
  <c r="F1044" i="26"/>
  <c r="F1043" i="26"/>
  <c r="F1042" i="26"/>
  <c r="F1041" i="26"/>
  <c r="F1040" i="26"/>
  <c r="F1039" i="26"/>
  <c r="F1038" i="26"/>
  <c r="F1037" i="26"/>
  <c r="F1012" i="26"/>
  <c r="F1011" i="26" s="1"/>
  <c r="F1000" i="26"/>
  <c r="F999" i="26" s="1"/>
  <c r="F988" i="26"/>
  <c r="F987" i="26" s="1"/>
  <c r="F976" i="26"/>
  <c r="F975" i="26"/>
  <c r="F964" i="26"/>
  <c r="F963" i="26" s="1"/>
  <c r="F962" i="26"/>
  <c r="F961" i="26"/>
  <c r="F960" i="26"/>
  <c r="F864" i="26" s="1"/>
  <c r="F959" i="26"/>
  <c r="F958" i="26"/>
  <c r="F957" i="26"/>
  <c r="F956" i="26"/>
  <c r="F860" i="26" s="1"/>
  <c r="F955" i="26"/>
  <c r="F954" i="26"/>
  <c r="F953" i="26"/>
  <c r="F952" i="26"/>
  <c r="F940" i="26"/>
  <c r="F939" i="26" s="1"/>
  <c r="F928" i="26"/>
  <c r="F927" i="26" s="1"/>
  <c r="F916" i="26"/>
  <c r="F915" i="26"/>
  <c r="F914" i="26"/>
  <c r="F913" i="26"/>
  <c r="F912" i="26"/>
  <c r="F911" i="26"/>
  <c r="F863" i="26" s="1"/>
  <c r="F910" i="26"/>
  <c r="F862" i="26" s="1"/>
  <c r="F909" i="26"/>
  <c r="F908" i="26"/>
  <c r="F907" i="26"/>
  <c r="F859" i="26" s="1"/>
  <c r="F906" i="26"/>
  <c r="F905" i="26"/>
  <c r="F904" i="26"/>
  <c r="F903" i="26"/>
  <c r="F892" i="26"/>
  <c r="F891" i="26" s="1"/>
  <c r="F880" i="26"/>
  <c r="F879" i="26" s="1"/>
  <c r="F868" i="26"/>
  <c r="F867" i="26" s="1"/>
  <c r="F865" i="26"/>
  <c r="F861" i="26"/>
  <c r="F857" i="26"/>
  <c r="F844" i="26"/>
  <c r="F832" i="26"/>
  <c r="F831" i="26" s="1"/>
  <c r="F830" i="26"/>
  <c r="F829" i="26"/>
  <c r="F828" i="26"/>
  <c r="F827" i="26"/>
  <c r="F826" i="26"/>
  <c r="F825" i="26"/>
  <c r="F824" i="26"/>
  <c r="F823" i="26"/>
  <c r="F822" i="26"/>
  <c r="F821" i="26"/>
  <c r="F808" i="26"/>
  <c r="F807" i="26"/>
  <c r="F796" i="26"/>
  <c r="F795" i="26" s="1"/>
  <c r="F784" i="26"/>
  <c r="F783" i="26" s="1"/>
  <c r="F772" i="26"/>
  <c r="F771" i="26" s="1"/>
  <c r="F759" i="26" s="1"/>
  <c r="F770" i="26"/>
  <c r="F769" i="26"/>
  <c r="F768" i="26"/>
  <c r="F767" i="26"/>
  <c r="F766" i="26"/>
  <c r="F765" i="26"/>
  <c r="F764" i="26"/>
  <c r="F763" i="26"/>
  <c r="F762" i="26"/>
  <c r="F761" i="26"/>
  <c r="F748" i="26"/>
  <c r="F747" i="26"/>
  <c r="F736" i="26"/>
  <c r="F724" i="26"/>
  <c r="F723" i="26" s="1"/>
  <c r="F722" i="26"/>
  <c r="F721" i="26"/>
  <c r="F720" i="26"/>
  <c r="F719" i="26"/>
  <c r="F718" i="26"/>
  <c r="F717" i="26"/>
  <c r="F716" i="26"/>
  <c r="F715" i="26"/>
  <c r="F714" i="26"/>
  <c r="F713" i="26"/>
  <c r="F569" i="26" s="1"/>
  <c r="F545" i="26" s="1"/>
  <c r="F700" i="26"/>
  <c r="F699" i="26" s="1"/>
  <c r="F688" i="26"/>
  <c r="F687" i="26"/>
  <c r="F676" i="26"/>
  <c r="F675" i="26" s="1"/>
  <c r="F663" i="26" s="1"/>
  <c r="F674" i="26"/>
  <c r="F673" i="26"/>
  <c r="F672" i="26"/>
  <c r="F671" i="26"/>
  <c r="F670" i="26"/>
  <c r="F669" i="26"/>
  <c r="F668" i="26"/>
  <c r="F667" i="26"/>
  <c r="F666" i="26"/>
  <c r="F665" i="26"/>
  <c r="F652" i="26"/>
  <c r="F651" i="26" s="1"/>
  <c r="F639" i="26" s="1"/>
  <c r="F650" i="26"/>
  <c r="F649" i="26"/>
  <c r="F648" i="26"/>
  <c r="F647" i="26"/>
  <c r="F646" i="26"/>
  <c r="F645" i="26"/>
  <c r="F644" i="26"/>
  <c r="F643" i="26"/>
  <c r="F642" i="26"/>
  <c r="F641" i="26"/>
  <c r="F628" i="26"/>
  <c r="F627" i="26" s="1"/>
  <c r="F616" i="26"/>
  <c r="F615" i="26" s="1"/>
  <c r="F604" i="26"/>
  <c r="F603" i="26" s="1"/>
  <c r="F592" i="26"/>
  <c r="F591" i="26"/>
  <c r="F580" i="26"/>
  <c r="F579" i="26" s="1"/>
  <c r="F556" i="26"/>
  <c r="F555" i="26" s="1"/>
  <c r="F532" i="26"/>
  <c r="F531" i="26" s="1"/>
  <c r="F520" i="26"/>
  <c r="F519" i="26" s="1"/>
  <c r="F508" i="26"/>
  <c r="F496" i="26"/>
  <c r="F495" i="26"/>
  <c r="F494" i="26"/>
  <c r="F493" i="26"/>
  <c r="F492" i="26"/>
  <c r="F491" i="26"/>
  <c r="F490" i="26"/>
  <c r="F489" i="26"/>
  <c r="F488" i="26"/>
  <c r="F487" i="26"/>
  <c r="F486" i="26"/>
  <c r="F485" i="26"/>
  <c r="F472" i="26"/>
  <c r="F471" i="26" s="1"/>
  <c r="F460" i="26"/>
  <c r="F459" i="26" s="1"/>
  <c r="F448" i="26"/>
  <c r="F447" i="26" s="1"/>
  <c r="F436" i="26"/>
  <c r="F435" i="26"/>
  <c r="F424" i="26"/>
  <c r="F423" i="26" s="1"/>
  <c r="F412" i="26"/>
  <c r="F411" i="26" s="1"/>
  <c r="F400" i="26"/>
  <c r="F399" i="26" s="1"/>
  <c r="F388" i="26"/>
  <c r="F387" i="26" s="1"/>
  <c r="F376" i="26"/>
  <c r="F375" i="26" s="1"/>
  <c r="F364" i="26"/>
  <c r="F363" i="26" s="1"/>
  <c r="F352" i="26"/>
  <c r="F351" i="26" s="1"/>
  <c r="F340" i="26"/>
  <c r="F339" i="26" s="1"/>
  <c r="F328" i="26"/>
  <c r="F316" i="26"/>
  <c r="F315" i="26" s="1"/>
  <c r="F314" i="26"/>
  <c r="F313" i="26"/>
  <c r="F277" i="26" s="1"/>
  <c r="F312" i="26"/>
  <c r="F276" i="26" s="1"/>
  <c r="F311" i="26"/>
  <c r="F310" i="26"/>
  <c r="F274" i="26" s="1"/>
  <c r="F309" i="26"/>
  <c r="F273" i="26" s="1"/>
  <c r="F308" i="26"/>
  <c r="F272" i="26" s="1"/>
  <c r="F307" i="26"/>
  <c r="F306" i="26"/>
  <c r="F305" i="26"/>
  <c r="F269" i="26" s="1"/>
  <c r="F292" i="26"/>
  <c r="F280" i="26"/>
  <c r="F279" i="26"/>
  <c r="F278" i="26"/>
  <c r="F275" i="26"/>
  <c r="F271" i="26"/>
  <c r="F270" i="26"/>
  <c r="F256" i="26"/>
  <c r="F255" i="26" s="1"/>
  <c r="F244" i="26"/>
  <c r="F243" i="26"/>
  <c r="F232" i="26"/>
  <c r="F231" i="26" s="1"/>
  <c r="F220" i="26"/>
  <c r="F219" i="26"/>
  <c r="F208" i="26"/>
  <c r="F207" i="26" s="1"/>
  <c r="F196" i="26"/>
  <c r="F195" i="26" s="1"/>
  <c r="F184" i="26"/>
  <c r="F183" i="26" s="1"/>
  <c r="F172" i="26"/>
  <c r="F171" i="26" s="1"/>
  <c r="F160" i="26"/>
  <c r="F159" i="26" s="1"/>
  <c r="F148" i="26"/>
  <c r="F147" i="26" s="1"/>
  <c r="F136" i="26"/>
  <c r="F135" i="26" s="1"/>
  <c r="F124" i="26"/>
  <c r="F123" i="26"/>
  <c r="F112" i="26"/>
  <c r="F111" i="26" s="1"/>
  <c r="F110" i="26"/>
  <c r="F109" i="26"/>
  <c r="F108" i="26"/>
  <c r="F107" i="26"/>
  <c r="F106" i="26"/>
  <c r="F105" i="26"/>
  <c r="F104" i="26"/>
  <c r="F103" i="26"/>
  <c r="F102" i="26"/>
  <c r="F101" i="26"/>
  <c r="F88" i="26"/>
  <c r="F87" i="26" s="1"/>
  <c r="F76" i="26"/>
  <c r="F75" i="26" s="1"/>
  <c r="F64" i="26"/>
  <c r="F63" i="26"/>
  <c r="F52" i="26"/>
  <c r="F51" i="26" s="1"/>
  <c r="F50" i="26"/>
  <c r="F49" i="26"/>
  <c r="F25" i="26" s="1"/>
  <c r="F48" i="26"/>
  <c r="F24" i="26" s="1"/>
  <c r="F47" i="26"/>
  <c r="F23" i="26" s="1"/>
  <c r="F46" i="26"/>
  <c r="F45" i="26"/>
  <c r="F21" i="26" s="1"/>
  <c r="F44" i="26"/>
  <c r="F20" i="26" s="1"/>
  <c r="F43" i="26"/>
  <c r="F42" i="26"/>
  <c r="F41" i="26"/>
  <c r="F17" i="26" s="1"/>
  <c r="F28" i="26"/>
  <c r="F27" i="26" s="1"/>
  <c r="F26" i="26"/>
  <c r="F22" i="26"/>
  <c r="F19" i="26"/>
  <c r="F18" i="26"/>
  <c r="A29" i="26"/>
  <c r="A30" i="26"/>
  <c r="A31" i="26"/>
  <c r="A32" i="26"/>
  <c r="A33" i="26"/>
  <c r="A34" i="26"/>
  <c r="A35" i="26"/>
  <c r="A36" i="26"/>
  <c r="A37" i="26"/>
  <c r="A38" i="26"/>
  <c r="A53" i="26"/>
  <c r="A54" i="26"/>
  <c r="A55" i="26"/>
  <c r="A56" i="26"/>
  <c r="A57" i="26"/>
  <c r="A58" i="26"/>
  <c r="A59" i="26"/>
  <c r="A60" i="26"/>
  <c r="A61" i="26"/>
  <c r="A62" i="26"/>
  <c r="A65" i="26"/>
  <c r="A66" i="26"/>
  <c r="A67" i="26"/>
  <c r="A68" i="26"/>
  <c r="A69" i="26"/>
  <c r="A70" i="26"/>
  <c r="A71" i="26"/>
  <c r="A72" i="26"/>
  <c r="A73" i="26"/>
  <c r="A74" i="26"/>
  <c r="A77" i="26"/>
  <c r="A78" i="26"/>
  <c r="A79" i="26"/>
  <c r="A80" i="26"/>
  <c r="A81" i="26"/>
  <c r="A82" i="26"/>
  <c r="A83" i="26"/>
  <c r="A84" i="26"/>
  <c r="A85" i="26"/>
  <c r="A86" i="26"/>
  <c r="A89" i="26"/>
  <c r="A90" i="26"/>
  <c r="A91" i="26"/>
  <c r="A92" i="26"/>
  <c r="A93" i="26"/>
  <c r="A94" i="26"/>
  <c r="A95" i="26"/>
  <c r="A96" i="26"/>
  <c r="A97" i="26"/>
  <c r="A98" i="26"/>
  <c r="A113" i="26"/>
  <c r="A114" i="26"/>
  <c r="A115" i="26"/>
  <c r="A116" i="26"/>
  <c r="A117" i="26"/>
  <c r="A118" i="26"/>
  <c r="A119" i="26"/>
  <c r="A120" i="26"/>
  <c r="A121" i="26"/>
  <c r="A122" i="26"/>
  <c r="A125" i="26"/>
  <c r="A126" i="26"/>
  <c r="A127" i="26"/>
  <c r="A128" i="26"/>
  <c r="A129" i="26"/>
  <c r="A130" i="26"/>
  <c r="A131" i="26"/>
  <c r="A132" i="26"/>
  <c r="A133" i="26"/>
  <c r="A134" i="26"/>
  <c r="A137" i="26"/>
  <c r="A138" i="26"/>
  <c r="A139" i="26"/>
  <c r="A140" i="26"/>
  <c r="A141" i="26"/>
  <c r="A142" i="26"/>
  <c r="A143" i="26"/>
  <c r="A144" i="26"/>
  <c r="A145" i="26"/>
  <c r="A146" i="26"/>
  <c r="A149" i="26"/>
  <c r="A150" i="26"/>
  <c r="A151" i="26"/>
  <c r="A152" i="26"/>
  <c r="A153" i="26"/>
  <c r="A154" i="26"/>
  <c r="A155" i="26"/>
  <c r="A156" i="26"/>
  <c r="A157" i="26"/>
  <c r="A158" i="26"/>
  <c r="A161" i="26"/>
  <c r="A162" i="26"/>
  <c r="A163" i="26"/>
  <c r="A164" i="26"/>
  <c r="A165" i="26"/>
  <c r="A166" i="26"/>
  <c r="A167" i="26"/>
  <c r="A168" i="26"/>
  <c r="A169" i="26"/>
  <c r="A170" i="26"/>
  <c r="A173" i="26"/>
  <c r="A174" i="26"/>
  <c r="A175" i="26"/>
  <c r="A176" i="26"/>
  <c r="A177" i="26"/>
  <c r="A178" i="26"/>
  <c r="A179" i="26"/>
  <c r="A180" i="26"/>
  <c r="A181" i="26"/>
  <c r="A182" i="26"/>
  <c r="A185" i="26"/>
  <c r="A186" i="26"/>
  <c r="A187" i="26"/>
  <c r="A188" i="26"/>
  <c r="A189" i="26"/>
  <c r="A190" i="26"/>
  <c r="A191" i="26"/>
  <c r="A192" i="26"/>
  <c r="A193" i="26"/>
  <c r="A194" i="26"/>
  <c r="A197" i="26"/>
  <c r="A198" i="26"/>
  <c r="A199" i="26"/>
  <c r="A200" i="26"/>
  <c r="A201" i="26"/>
  <c r="A202" i="26"/>
  <c r="A203" i="26"/>
  <c r="A204" i="26"/>
  <c r="A205" i="26"/>
  <c r="A206" i="26"/>
  <c r="A209" i="26"/>
  <c r="A210" i="26"/>
  <c r="A211" i="26"/>
  <c r="A212" i="26"/>
  <c r="A213" i="26"/>
  <c r="A214" i="26"/>
  <c r="A215" i="26"/>
  <c r="A216" i="26"/>
  <c r="A217" i="26"/>
  <c r="A218" i="26"/>
  <c r="A221" i="26"/>
  <c r="A222" i="26"/>
  <c r="A223" i="26"/>
  <c r="A224" i="26"/>
  <c r="A225" i="26"/>
  <c r="A226" i="26"/>
  <c r="A227" i="26"/>
  <c r="A228" i="26"/>
  <c r="A229" i="26"/>
  <c r="A230" i="26"/>
  <c r="A233" i="26"/>
  <c r="A234" i="26"/>
  <c r="A235" i="26"/>
  <c r="A236" i="26"/>
  <c r="A237" i="26"/>
  <c r="A238" i="26"/>
  <c r="A239" i="26"/>
  <c r="A240" i="26"/>
  <c r="A241" i="26"/>
  <c r="A242" i="26"/>
  <c r="A245" i="26"/>
  <c r="A246" i="26"/>
  <c r="A247" i="26"/>
  <c r="A248" i="26"/>
  <c r="A249" i="26"/>
  <c r="A250" i="26"/>
  <c r="A251" i="26"/>
  <c r="A252" i="26"/>
  <c r="A253" i="26"/>
  <c r="A254" i="26"/>
  <c r="A257" i="26"/>
  <c r="A258" i="26"/>
  <c r="A259" i="26"/>
  <c r="A260" i="26"/>
  <c r="A261" i="26"/>
  <c r="A262" i="26"/>
  <c r="A263" i="26"/>
  <c r="A264" i="26"/>
  <c r="A265" i="26"/>
  <c r="A266" i="26"/>
  <c r="A281" i="26"/>
  <c r="A282" i="26"/>
  <c r="A283" i="26"/>
  <c r="A284" i="26"/>
  <c r="A285" i="26"/>
  <c r="A286" i="26"/>
  <c r="A287" i="26"/>
  <c r="A288" i="26"/>
  <c r="A289" i="26"/>
  <c r="A290" i="26"/>
  <c r="A293" i="26"/>
  <c r="A294" i="26"/>
  <c r="A295" i="26"/>
  <c r="A296" i="26"/>
  <c r="A297" i="26"/>
  <c r="A298" i="26"/>
  <c r="A299" i="26"/>
  <c r="A300" i="26"/>
  <c r="A301" i="26"/>
  <c r="A302" i="26"/>
  <c r="A317" i="26"/>
  <c r="A318" i="26"/>
  <c r="A319" i="26"/>
  <c r="A320" i="26"/>
  <c r="A321" i="26"/>
  <c r="A322" i="26"/>
  <c r="A323" i="26"/>
  <c r="A324" i="26"/>
  <c r="A325" i="26"/>
  <c r="A326" i="26"/>
  <c r="A329" i="26"/>
  <c r="A330" i="26"/>
  <c r="A331" i="26"/>
  <c r="A332" i="26"/>
  <c r="A333" i="26"/>
  <c r="A334" i="26"/>
  <c r="A335" i="26"/>
  <c r="A336" i="26"/>
  <c r="A337" i="26"/>
  <c r="A338" i="26"/>
  <c r="A341" i="26"/>
  <c r="A342" i="26"/>
  <c r="A343" i="26"/>
  <c r="A344" i="26"/>
  <c r="A345" i="26"/>
  <c r="A346" i="26"/>
  <c r="A347" i="26"/>
  <c r="A348" i="26"/>
  <c r="A349" i="26"/>
  <c r="A350" i="26"/>
  <c r="A353" i="26"/>
  <c r="A354" i="26"/>
  <c r="A355" i="26"/>
  <c r="A356" i="26"/>
  <c r="A357" i="26"/>
  <c r="A358" i="26"/>
  <c r="A359" i="26"/>
  <c r="A360" i="26"/>
  <c r="A361" i="26"/>
  <c r="A362" i="26"/>
  <c r="A365" i="26"/>
  <c r="A366" i="26"/>
  <c r="A367" i="26"/>
  <c r="A368" i="26"/>
  <c r="A369" i="26"/>
  <c r="A370" i="26"/>
  <c r="A371" i="26"/>
  <c r="A372" i="26"/>
  <c r="A373" i="26"/>
  <c r="A374" i="26"/>
  <c r="A377" i="26"/>
  <c r="A378" i="26"/>
  <c r="A379" i="26"/>
  <c r="A380" i="26"/>
  <c r="A381" i="26"/>
  <c r="A382" i="26"/>
  <c r="A383" i="26"/>
  <c r="A384" i="26"/>
  <c r="A385" i="26"/>
  <c r="A386" i="26"/>
  <c r="A389" i="26"/>
  <c r="A390" i="26"/>
  <c r="A391" i="26"/>
  <c r="A392" i="26"/>
  <c r="A393" i="26"/>
  <c r="A394" i="26"/>
  <c r="A395" i="26"/>
  <c r="A396" i="26"/>
  <c r="A397" i="26"/>
  <c r="A398" i="26"/>
  <c r="A401" i="26"/>
  <c r="A402" i="26"/>
  <c r="A403" i="26"/>
  <c r="A404" i="26"/>
  <c r="A405" i="26"/>
  <c r="A406" i="26"/>
  <c r="A407" i="26"/>
  <c r="A408" i="26"/>
  <c r="A409" i="26"/>
  <c r="A410" i="26"/>
  <c r="A413" i="26"/>
  <c r="A414" i="26"/>
  <c r="A415" i="26"/>
  <c r="A416" i="26"/>
  <c r="A417" i="26"/>
  <c r="A418" i="26"/>
  <c r="A419" i="26"/>
  <c r="A420" i="26"/>
  <c r="A421" i="26"/>
  <c r="A422" i="26"/>
  <c r="A425" i="26"/>
  <c r="A426" i="26"/>
  <c r="A427" i="26"/>
  <c r="A428" i="26"/>
  <c r="A429" i="26"/>
  <c r="A430" i="26"/>
  <c r="A431" i="26"/>
  <c r="A432" i="26"/>
  <c r="A433" i="26"/>
  <c r="A434" i="26"/>
  <c r="A437" i="26"/>
  <c r="A438" i="26"/>
  <c r="A439" i="26"/>
  <c r="A440" i="26"/>
  <c r="A441" i="26"/>
  <c r="A442" i="26"/>
  <c r="A443" i="26"/>
  <c r="A444" i="26"/>
  <c r="A445" i="26"/>
  <c r="A446" i="26"/>
  <c r="A449" i="26"/>
  <c r="A450" i="26"/>
  <c r="A451" i="26"/>
  <c r="A452" i="26"/>
  <c r="A453" i="26"/>
  <c r="A454" i="26"/>
  <c r="A455" i="26"/>
  <c r="A456" i="26"/>
  <c r="A457" i="26"/>
  <c r="A458" i="26"/>
  <c r="A461" i="26"/>
  <c r="A462" i="26"/>
  <c r="A463" i="26"/>
  <c r="A464" i="26"/>
  <c r="A465" i="26"/>
  <c r="A466" i="26"/>
  <c r="A467" i="26"/>
  <c r="A468" i="26"/>
  <c r="A469" i="26"/>
  <c r="A470" i="26"/>
  <c r="A473" i="26"/>
  <c r="A474" i="26"/>
  <c r="A475" i="26"/>
  <c r="A476" i="26"/>
  <c r="A477" i="26"/>
  <c r="A478" i="26"/>
  <c r="A479" i="26"/>
  <c r="A480" i="26"/>
  <c r="A481" i="26"/>
  <c r="A482" i="26"/>
  <c r="A497" i="26"/>
  <c r="A498" i="26"/>
  <c r="A499" i="26"/>
  <c r="A500" i="26"/>
  <c r="A501" i="26"/>
  <c r="A502" i="26"/>
  <c r="A503" i="26"/>
  <c r="A504" i="26"/>
  <c r="A505" i="26"/>
  <c r="A506" i="26"/>
  <c r="A509" i="26"/>
  <c r="A510" i="26"/>
  <c r="A511" i="26"/>
  <c r="A512" i="26"/>
  <c r="A513" i="26"/>
  <c r="A514" i="26"/>
  <c r="A515" i="26"/>
  <c r="A516" i="26"/>
  <c r="A517" i="26"/>
  <c r="A518" i="26"/>
  <c r="A521" i="26"/>
  <c r="A522" i="26"/>
  <c r="A523" i="26"/>
  <c r="A524" i="26"/>
  <c r="A525" i="26"/>
  <c r="A526" i="26"/>
  <c r="A527" i="26"/>
  <c r="A528" i="26"/>
  <c r="A529" i="26"/>
  <c r="A530" i="26"/>
  <c r="A533" i="26"/>
  <c r="A534" i="26"/>
  <c r="A535" i="26"/>
  <c r="A536" i="26"/>
  <c r="A537" i="26"/>
  <c r="A538" i="26"/>
  <c r="A539" i="26"/>
  <c r="A540" i="26"/>
  <c r="A541" i="26"/>
  <c r="A542" i="26"/>
  <c r="A557" i="26"/>
  <c r="A558" i="26"/>
  <c r="A559" i="26"/>
  <c r="A560" i="26"/>
  <c r="A561" i="26"/>
  <c r="A562" i="26"/>
  <c r="A563" i="26"/>
  <c r="A564" i="26"/>
  <c r="A565" i="26"/>
  <c r="A566" i="26"/>
  <c r="A581" i="26"/>
  <c r="A582" i="26"/>
  <c r="A583" i="26"/>
  <c r="A584" i="26"/>
  <c r="A585" i="26"/>
  <c r="A586" i="26"/>
  <c r="A587" i="26"/>
  <c r="A588" i="26"/>
  <c r="A589" i="26"/>
  <c r="A590" i="26"/>
  <c r="A593" i="26"/>
  <c r="A594" i="26"/>
  <c r="A595" i="26"/>
  <c r="A596" i="26"/>
  <c r="A597" i="26"/>
  <c r="A598" i="26"/>
  <c r="A599" i="26"/>
  <c r="A600" i="26"/>
  <c r="A601" i="26"/>
  <c r="A602" i="26"/>
  <c r="A605" i="26"/>
  <c r="A606" i="26"/>
  <c r="A607" i="26"/>
  <c r="A608" i="26"/>
  <c r="A609" i="26"/>
  <c r="A610" i="26"/>
  <c r="A611" i="26"/>
  <c r="A612" i="26"/>
  <c r="A613" i="26"/>
  <c r="A614" i="26"/>
  <c r="A617" i="26"/>
  <c r="A618" i="26"/>
  <c r="A619" i="26"/>
  <c r="A620" i="26"/>
  <c r="A621" i="26"/>
  <c r="A622" i="26"/>
  <c r="A623" i="26"/>
  <c r="A624" i="26"/>
  <c r="A625" i="26"/>
  <c r="A626" i="26"/>
  <c r="A629" i="26"/>
  <c r="A630" i="26"/>
  <c r="A631" i="26"/>
  <c r="A632" i="26"/>
  <c r="A633" i="26"/>
  <c r="A634" i="26"/>
  <c r="A635" i="26"/>
  <c r="A636" i="26"/>
  <c r="A637" i="26"/>
  <c r="A638" i="26"/>
  <c r="A653" i="26"/>
  <c r="A654" i="26"/>
  <c r="A655" i="26"/>
  <c r="A656" i="26"/>
  <c r="A657" i="26"/>
  <c r="A658" i="26"/>
  <c r="A659" i="26"/>
  <c r="A660" i="26"/>
  <c r="A661" i="26"/>
  <c r="A662" i="26"/>
  <c r="A677" i="26"/>
  <c r="A678" i="26"/>
  <c r="A679" i="26"/>
  <c r="A680" i="26"/>
  <c r="A681" i="26"/>
  <c r="A682" i="26"/>
  <c r="A683" i="26"/>
  <c r="A684" i="26"/>
  <c r="A685" i="26"/>
  <c r="A686" i="26"/>
  <c r="A689" i="26"/>
  <c r="A690" i="26"/>
  <c r="A691" i="26"/>
  <c r="A692" i="26"/>
  <c r="A693" i="26"/>
  <c r="A694" i="26"/>
  <c r="A695" i="26"/>
  <c r="A696" i="26"/>
  <c r="A697" i="26"/>
  <c r="A698" i="26"/>
  <c r="A701" i="26"/>
  <c r="A702" i="26"/>
  <c r="A703" i="26"/>
  <c r="A704" i="26"/>
  <c r="A705" i="26"/>
  <c r="A706" i="26"/>
  <c r="A707" i="26"/>
  <c r="A708" i="26"/>
  <c r="A709" i="26"/>
  <c r="A710" i="26"/>
  <c r="A725" i="26"/>
  <c r="A726" i="26"/>
  <c r="A727" i="26"/>
  <c r="A728" i="26"/>
  <c r="A729" i="26"/>
  <c r="A730" i="26"/>
  <c r="A731" i="26"/>
  <c r="A732" i="26"/>
  <c r="A733" i="26"/>
  <c r="A734" i="26"/>
  <c r="A737" i="26"/>
  <c r="A738" i="26"/>
  <c r="A739" i="26"/>
  <c r="A740" i="26"/>
  <c r="A741" i="26"/>
  <c r="A742" i="26"/>
  <c r="A743" i="26"/>
  <c r="A744" i="26"/>
  <c r="A745" i="26"/>
  <c r="A746" i="26"/>
  <c r="A749" i="26"/>
  <c r="A750" i="26"/>
  <c r="A751" i="26"/>
  <c r="A752" i="26"/>
  <c r="A753" i="26"/>
  <c r="A754" i="26"/>
  <c r="A755" i="26"/>
  <c r="A756" i="26"/>
  <c r="A757" i="26"/>
  <c r="A758" i="26"/>
  <c r="A773" i="26"/>
  <c r="A774" i="26"/>
  <c r="A775" i="26"/>
  <c r="A776" i="26"/>
  <c r="A777" i="26"/>
  <c r="A778" i="26"/>
  <c r="A779" i="26"/>
  <c r="A780" i="26"/>
  <c r="A781" i="26"/>
  <c r="A782" i="26"/>
  <c r="A785" i="26"/>
  <c r="A786" i="26"/>
  <c r="A787" i="26"/>
  <c r="A788" i="26"/>
  <c r="A789" i="26"/>
  <c r="A790" i="26"/>
  <c r="A791" i="26"/>
  <c r="A792" i="26"/>
  <c r="A793" i="26"/>
  <c r="A794" i="26"/>
  <c r="A797" i="26"/>
  <c r="A798" i="26"/>
  <c r="A799" i="26"/>
  <c r="A800" i="26"/>
  <c r="A801" i="26"/>
  <c r="A802" i="26"/>
  <c r="A803" i="26"/>
  <c r="A804" i="26"/>
  <c r="A805" i="26"/>
  <c r="A806" i="26"/>
  <c r="A809" i="26"/>
  <c r="A810" i="26"/>
  <c r="A811" i="26"/>
  <c r="A812" i="26"/>
  <c r="A813" i="26"/>
  <c r="A814" i="26"/>
  <c r="A815" i="26"/>
  <c r="A816" i="26"/>
  <c r="A817" i="26"/>
  <c r="A818" i="26"/>
  <c r="A833" i="26"/>
  <c r="A834" i="26"/>
  <c r="A835" i="26"/>
  <c r="A836" i="26"/>
  <c r="A837" i="26"/>
  <c r="A838" i="26"/>
  <c r="A839" i="26"/>
  <c r="A840" i="26"/>
  <c r="A841" i="26"/>
  <c r="A842" i="26"/>
  <c r="A845" i="26"/>
  <c r="A846" i="26"/>
  <c r="A847" i="26"/>
  <c r="A848" i="26"/>
  <c r="A849" i="26"/>
  <c r="A850" i="26"/>
  <c r="A851" i="26"/>
  <c r="A852" i="26"/>
  <c r="A853" i="26"/>
  <c r="A854" i="26"/>
  <c r="A869" i="26"/>
  <c r="A870" i="26"/>
  <c r="A871" i="26"/>
  <c r="A872" i="26"/>
  <c r="A873" i="26"/>
  <c r="A874" i="26"/>
  <c r="A875" i="26"/>
  <c r="A876" i="26"/>
  <c r="A877" i="26"/>
  <c r="A878" i="26"/>
  <c r="A881" i="26"/>
  <c r="A882" i="26"/>
  <c r="A883" i="26"/>
  <c r="A884" i="26"/>
  <c r="A885" i="26"/>
  <c r="A886" i="26"/>
  <c r="A887" i="26"/>
  <c r="A888" i="26"/>
  <c r="A889" i="26"/>
  <c r="A890" i="26"/>
  <c r="A893" i="26"/>
  <c r="A894" i="26"/>
  <c r="A895" i="26"/>
  <c r="A896" i="26"/>
  <c r="A897" i="26"/>
  <c r="A898" i="26"/>
  <c r="A899" i="26"/>
  <c r="A900" i="26"/>
  <c r="A901" i="26"/>
  <c r="A902" i="26"/>
  <c r="A917" i="26"/>
  <c r="A918" i="26"/>
  <c r="A919" i="26"/>
  <c r="A920" i="26"/>
  <c r="A921" i="26"/>
  <c r="A922" i="26"/>
  <c r="A923" i="26"/>
  <c r="A924" i="26"/>
  <c r="A925" i="26"/>
  <c r="A926" i="26"/>
  <c r="A929" i="26"/>
  <c r="A930" i="26"/>
  <c r="A931" i="26"/>
  <c r="A932" i="26"/>
  <c r="A933" i="26"/>
  <c r="A934" i="26"/>
  <c r="A935" i="26"/>
  <c r="A936" i="26"/>
  <c r="A937" i="26"/>
  <c r="A938" i="26"/>
  <c r="A941" i="26"/>
  <c r="A942" i="26"/>
  <c r="A943" i="26"/>
  <c r="A944" i="26"/>
  <c r="A945" i="26"/>
  <c r="A946" i="26"/>
  <c r="A947" i="26"/>
  <c r="A948" i="26"/>
  <c r="A949" i="26"/>
  <c r="A950" i="26"/>
  <c r="A965" i="26"/>
  <c r="A966" i="26"/>
  <c r="A967" i="26"/>
  <c r="A968" i="26"/>
  <c r="A969" i="26"/>
  <c r="A970" i="26"/>
  <c r="A971" i="26"/>
  <c r="A972" i="26"/>
  <c r="A973" i="26"/>
  <c r="A974" i="26"/>
  <c r="A977" i="26"/>
  <c r="A978" i="26"/>
  <c r="A979" i="26"/>
  <c r="A980" i="26"/>
  <c r="A981" i="26"/>
  <c r="A982" i="26"/>
  <c r="A983" i="26"/>
  <c r="A984" i="26"/>
  <c r="A985" i="26"/>
  <c r="A986" i="26"/>
  <c r="A989" i="26"/>
  <c r="A990" i="26"/>
  <c r="A991" i="26"/>
  <c r="A992" i="26"/>
  <c r="A993" i="26"/>
  <c r="A994" i="26"/>
  <c r="A995" i="26"/>
  <c r="A996" i="26"/>
  <c r="A997" i="26"/>
  <c r="A998" i="26"/>
  <c r="A1001" i="26"/>
  <c r="A1002" i="26"/>
  <c r="A1003" i="26"/>
  <c r="A1004" i="26"/>
  <c r="A1005" i="26"/>
  <c r="A1006" i="26"/>
  <c r="A1007" i="26"/>
  <c r="A1008" i="26"/>
  <c r="A1009" i="26"/>
  <c r="A1010" i="26"/>
  <c r="A1013" i="26"/>
  <c r="A1014" i="26"/>
  <c r="A1015" i="26"/>
  <c r="A1016" i="26"/>
  <c r="A1017" i="26"/>
  <c r="A1018" i="26"/>
  <c r="A1019" i="26"/>
  <c r="A1020" i="26"/>
  <c r="A1021" i="26"/>
  <c r="A1022" i="26"/>
  <c r="A1049" i="26"/>
  <c r="A1050" i="26"/>
  <c r="A1051" i="26"/>
  <c r="A1052" i="26"/>
  <c r="A1053" i="26"/>
  <c r="A1054" i="26"/>
  <c r="A1055" i="26"/>
  <c r="A1056" i="26"/>
  <c r="A1057" i="26"/>
  <c r="A1058" i="26"/>
  <c r="A1061" i="26"/>
  <c r="A1062" i="26"/>
  <c r="A1063" i="26"/>
  <c r="A1064" i="26"/>
  <c r="A1065" i="26"/>
  <c r="A1066" i="26"/>
  <c r="A1067" i="26"/>
  <c r="A1068" i="26"/>
  <c r="A1069" i="26"/>
  <c r="A1070" i="26"/>
  <c r="A1073" i="26"/>
  <c r="A1074" i="26"/>
  <c r="A1075" i="26"/>
  <c r="A1076" i="26"/>
  <c r="A1077" i="26"/>
  <c r="A1078" i="26"/>
  <c r="A1079" i="26"/>
  <c r="A1080" i="26"/>
  <c r="A1081" i="26"/>
  <c r="A1082" i="26"/>
  <c r="A1097" i="26"/>
  <c r="A1098" i="26"/>
  <c r="A1099" i="26"/>
  <c r="A1100" i="26"/>
  <c r="A1101" i="26"/>
  <c r="A1102" i="26"/>
  <c r="A1103" i="26"/>
  <c r="A1104" i="26"/>
  <c r="A1105" i="26"/>
  <c r="A1106" i="26"/>
  <c r="A1109" i="26"/>
  <c r="A1110" i="26"/>
  <c r="A1111" i="26"/>
  <c r="A1112" i="26"/>
  <c r="A1113" i="26"/>
  <c r="A1114" i="26"/>
  <c r="A1115" i="26"/>
  <c r="A1116" i="26"/>
  <c r="A1117" i="26"/>
  <c r="A1118" i="26"/>
  <c r="A1121" i="26"/>
  <c r="A1122" i="26"/>
  <c r="A1123" i="26"/>
  <c r="A1124" i="26"/>
  <c r="A1125" i="26"/>
  <c r="A1126" i="26"/>
  <c r="A1127" i="26"/>
  <c r="A1128" i="26"/>
  <c r="A1129" i="26"/>
  <c r="A1130" i="26"/>
  <c r="A1133" i="26"/>
  <c r="A1134" i="26"/>
  <c r="A1135" i="26"/>
  <c r="A1136" i="26"/>
  <c r="A1137" i="26"/>
  <c r="A1138" i="26"/>
  <c r="A1139" i="26"/>
  <c r="A1140" i="26"/>
  <c r="A1141" i="26"/>
  <c r="A1142" i="26"/>
  <c r="E1132" i="26"/>
  <c r="E1120" i="26"/>
  <c r="E1108" i="26"/>
  <c r="E1096" i="26"/>
  <c r="E1094" i="26"/>
  <c r="E1093" i="26"/>
  <c r="M1094" i="24" s="1"/>
  <c r="W1094" i="24" s="1"/>
  <c r="E1092" i="26"/>
  <c r="M1093" i="24" s="1"/>
  <c r="E1091" i="26"/>
  <c r="E1090" i="26"/>
  <c r="E1089" i="26"/>
  <c r="M1090" i="24" s="1"/>
  <c r="W1090" i="24" s="1"/>
  <c r="E1088" i="26"/>
  <c r="M1089" i="24" s="1"/>
  <c r="E1087" i="26"/>
  <c r="E1086" i="26"/>
  <c r="E1085" i="26"/>
  <c r="M1086" i="24" s="1"/>
  <c r="W1086" i="24" s="1"/>
  <c r="E1072" i="26"/>
  <c r="E1060" i="26"/>
  <c r="E1048" i="26"/>
  <c r="E1046" i="26"/>
  <c r="M1047" i="24" s="1"/>
  <c r="W1047" i="24" s="1"/>
  <c r="E1045" i="26"/>
  <c r="M1046" i="24" s="1"/>
  <c r="E1044" i="26"/>
  <c r="E1043" i="26"/>
  <c r="E1042" i="26"/>
  <c r="M1043" i="24" s="1"/>
  <c r="W1043" i="24" s="1"/>
  <c r="E1041" i="26"/>
  <c r="M1042" i="24" s="1"/>
  <c r="W1042" i="24" s="1"/>
  <c r="E1040" i="26"/>
  <c r="E1039" i="26"/>
  <c r="E1038" i="26"/>
  <c r="M1039" i="24" s="1"/>
  <c r="W1039" i="24" s="1"/>
  <c r="E1037" i="26"/>
  <c r="M1038" i="24" s="1"/>
  <c r="E1036" i="26"/>
  <c r="E1012" i="26"/>
  <c r="E1011" i="26" s="1"/>
  <c r="E1000" i="26"/>
  <c r="E988" i="26"/>
  <c r="E976" i="26"/>
  <c r="E964" i="26"/>
  <c r="E963" i="26" s="1"/>
  <c r="E962" i="26"/>
  <c r="M963" i="24" s="1"/>
  <c r="E961" i="26"/>
  <c r="E960" i="26"/>
  <c r="E959" i="26"/>
  <c r="E958" i="26"/>
  <c r="M959" i="24" s="1"/>
  <c r="E957" i="26"/>
  <c r="E956" i="26"/>
  <c r="E955" i="26"/>
  <c r="E954" i="26"/>
  <c r="M955" i="24" s="1"/>
  <c r="E953" i="26"/>
  <c r="E952" i="26"/>
  <c r="E940" i="26"/>
  <c r="E928" i="26"/>
  <c r="E916" i="26"/>
  <c r="E914" i="26"/>
  <c r="E913" i="26"/>
  <c r="E912" i="26"/>
  <c r="E911" i="26"/>
  <c r="E910" i="26"/>
  <c r="E909" i="26"/>
  <c r="E908" i="26"/>
  <c r="E907" i="26"/>
  <c r="E906" i="26"/>
  <c r="E905" i="26"/>
  <c r="E892" i="26"/>
  <c r="E880" i="26"/>
  <c r="E868" i="26"/>
  <c r="E867" i="26" s="1"/>
  <c r="E844" i="26"/>
  <c r="E832" i="26"/>
  <c r="M833" i="24" s="1"/>
  <c r="W833" i="24" s="1"/>
  <c r="E830" i="26"/>
  <c r="E829" i="26"/>
  <c r="E828" i="26"/>
  <c r="E827" i="26"/>
  <c r="M828" i="24" s="1"/>
  <c r="W828" i="24" s="1"/>
  <c r="E826" i="26"/>
  <c r="E825" i="26"/>
  <c r="E824" i="26"/>
  <c r="E823" i="26"/>
  <c r="M824" i="24" s="1"/>
  <c r="E822" i="26"/>
  <c r="E821" i="26"/>
  <c r="E808" i="26"/>
  <c r="E807" i="26" s="1"/>
  <c r="E796" i="26"/>
  <c r="E784" i="26"/>
  <c r="E772" i="26"/>
  <c r="E771" i="26" s="1"/>
  <c r="E770" i="26"/>
  <c r="E769" i="26"/>
  <c r="E768" i="26"/>
  <c r="E767" i="26"/>
  <c r="E766" i="26"/>
  <c r="E765" i="26"/>
  <c r="M766" i="24" s="1"/>
  <c r="E764" i="26"/>
  <c r="E763" i="26"/>
  <c r="E762" i="26"/>
  <c r="E761" i="26"/>
  <c r="E748" i="26"/>
  <c r="E736" i="26"/>
  <c r="E724" i="26"/>
  <c r="E722" i="26"/>
  <c r="M723" i="24" s="1"/>
  <c r="W723" i="24" s="1"/>
  <c r="E721" i="26"/>
  <c r="E720" i="26"/>
  <c r="E719" i="26"/>
  <c r="E718" i="26"/>
  <c r="M719" i="24" s="1"/>
  <c r="W719" i="24" s="1"/>
  <c r="E717" i="26"/>
  <c r="E716" i="26"/>
  <c r="E715" i="26"/>
  <c r="E714" i="26"/>
  <c r="M715" i="24" s="1"/>
  <c r="W715" i="24" s="1"/>
  <c r="E713" i="26"/>
  <c r="E700" i="26"/>
  <c r="E688" i="26"/>
  <c r="E676" i="26"/>
  <c r="E674" i="26"/>
  <c r="E673" i="26"/>
  <c r="E672" i="26"/>
  <c r="E671" i="26"/>
  <c r="E670" i="26"/>
  <c r="E669" i="26"/>
  <c r="E668" i="26"/>
  <c r="E667" i="26"/>
  <c r="M668" i="24" s="1"/>
  <c r="W668" i="24" s="1"/>
  <c r="E666" i="26"/>
  <c r="E665" i="26"/>
  <c r="E652" i="26"/>
  <c r="E650" i="26"/>
  <c r="M651" i="24" s="1"/>
  <c r="W651" i="24" s="1"/>
  <c r="E649" i="26"/>
  <c r="E648" i="26"/>
  <c r="E647" i="26"/>
  <c r="E646" i="26"/>
  <c r="M647" i="24" s="1"/>
  <c r="W647" i="24" s="1"/>
  <c r="E645" i="26"/>
  <c r="E644" i="26"/>
  <c r="E643" i="26"/>
  <c r="E642" i="26"/>
  <c r="M643" i="24" s="1"/>
  <c r="W643" i="24" s="1"/>
  <c r="E641" i="26"/>
  <c r="E628" i="26"/>
  <c r="E627" i="26" s="1"/>
  <c r="E616" i="26"/>
  <c r="E615" i="26" s="1"/>
  <c r="E604" i="26"/>
  <c r="E592" i="26"/>
  <c r="E580" i="26"/>
  <c r="E579" i="26" s="1"/>
  <c r="E556" i="26"/>
  <c r="E532" i="26"/>
  <c r="E531" i="26" s="1"/>
  <c r="E520" i="26"/>
  <c r="E508" i="26"/>
  <c r="E496" i="26"/>
  <c r="E494" i="26"/>
  <c r="M495" i="24" s="1"/>
  <c r="W495" i="24" s="1"/>
  <c r="E493" i="26"/>
  <c r="E492" i="26"/>
  <c r="E491" i="26"/>
  <c r="E490" i="26"/>
  <c r="M491" i="24" s="1"/>
  <c r="W491" i="24" s="1"/>
  <c r="E489" i="26"/>
  <c r="E488" i="26"/>
  <c r="E487" i="26"/>
  <c r="E486" i="26"/>
  <c r="M487" i="24" s="1"/>
  <c r="W487" i="24" s="1"/>
  <c r="E485" i="26"/>
  <c r="E472" i="26"/>
  <c r="E460" i="26"/>
  <c r="E448" i="26"/>
  <c r="E436" i="26"/>
  <c r="E424" i="26"/>
  <c r="E412" i="26"/>
  <c r="E400" i="26"/>
  <c r="E388" i="26"/>
  <c r="E376" i="26"/>
  <c r="E364" i="26"/>
  <c r="E352" i="26"/>
  <c r="E340" i="26"/>
  <c r="E328" i="26"/>
  <c r="M329" i="24" s="1"/>
  <c r="W329" i="24" s="1"/>
  <c r="E316" i="26"/>
  <c r="E314" i="26"/>
  <c r="E313" i="26"/>
  <c r="E312" i="26"/>
  <c r="M313" i="24" s="1"/>
  <c r="W313" i="24" s="1"/>
  <c r="E311" i="26"/>
  <c r="E310" i="26"/>
  <c r="E309" i="26"/>
  <c r="E308" i="26"/>
  <c r="M309" i="24" s="1"/>
  <c r="W309" i="24" s="1"/>
  <c r="E307" i="26"/>
  <c r="E306" i="26"/>
  <c r="E305" i="26"/>
  <c r="E292" i="26"/>
  <c r="E280" i="26"/>
  <c r="E279" i="26" s="1"/>
  <c r="E278" i="26"/>
  <c r="E277" i="26"/>
  <c r="E276" i="26"/>
  <c r="E275" i="26"/>
  <c r="E274" i="26"/>
  <c r="E273" i="26"/>
  <c r="E272" i="26"/>
  <c r="E271" i="26"/>
  <c r="E270" i="26"/>
  <c r="E269" i="26"/>
  <c r="E256" i="26"/>
  <c r="E244" i="26"/>
  <c r="E232" i="26"/>
  <c r="E220" i="26"/>
  <c r="E208" i="26"/>
  <c r="E196" i="26"/>
  <c r="E184" i="26"/>
  <c r="E172" i="26"/>
  <c r="E160" i="26"/>
  <c r="E148" i="26"/>
  <c r="E136" i="26"/>
  <c r="E124" i="26"/>
  <c r="E112" i="26"/>
  <c r="E110" i="26"/>
  <c r="E109" i="26"/>
  <c r="E108" i="26"/>
  <c r="E107" i="26"/>
  <c r="E106" i="26"/>
  <c r="E105" i="26"/>
  <c r="E104" i="26"/>
  <c r="E103" i="26"/>
  <c r="E102" i="26"/>
  <c r="E101" i="26"/>
  <c r="E88" i="26"/>
  <c r="E76" i="26"/>
  <c r="E64" i="26"/>
  <c r="E52" i="26"/>
  <c r="E50" i="26"/>
  <c r="E49" i="26"/>
  <c r="E48" i="26"/>
  <c r="E47" i="26"/>
  <c r="E46" i="26"/>
  <c r="E45" i="26"/>
  <c r="E44" i="26"/>
  <c r="E43" i="26"/>
  <c r="E42" i="26"/>
  <c r="E41" i="26"/>
  <c r="E28" i="26"/>
  <c r="D1132" i="26"/>
  <c r="H1133" i="24" s="1"/>
  <c r="D1120" i="26"/>
  <c r="H1121" i="24" s="1"/>
  <c r="D1108" i="26"/>
  <c r="D1096" i="26"/>
  <c r="H1097" i="24" s="1"/>
  <c r="D1094" i="26"/>
  <c r="D1093" i="26"/>
  <c r="H1094" i="24" s="1"/>
  <c r="D1092" i="26"/>
  <c r="H1093" i="24" s="1"/>
  <c r="W1093" i="24" s="1"/>
  <c r="D1091" i="26"/>
  <c r="H1092" i="24" s="1"/>
  <c r="D1090" i="26"/>
  <c r="D1089" i="26"/>
  <c r="D1088" i="26"/>
  <c r="H1089" i="24" s="1"/>
  <c r="W1089" i="24" s="1"/>
  <c r="D1087" i="26"/>
  <c r="H1088" i="24" s="1"/>
  <c r="D1086" i="26"/>
  <c r="D1085" i="26"/>
  <c r="H1086" i="24" s="1"/>
  <c r="D1072" i="26"/>
  <c r="H1073" i="24" s="1"/>
  <c r="D1060" i="26"/>
  <c r="H1061" i="24" s="1"/>
  <c r="D1048" i="26"/>
  <c r="D1046" i="26"/>
  <c r="D1045" i="26"/>
  <c r="D1044" i="26"/>
  <c r="D1043" i="26"/>
  <c r="H1044" i="24" s="1"/>
  <c r="D1042" i="26"/>
  <c r="H1043" i="24" s="1"/>
  <c r="D1041" i="26"/>
  <c r="D1040" i="26"/>
  <c r="D1039" i="26"/>
  <c r="H1040" i="24" s="1"/>
  <c r="D1038" i="26"/>
  <c r="D1037" i="26"/>
  <c r="D1036" i="26"/>
  <c r="D1012" i="26"/>
  <c r="H1013" i="24" s="1"/>
  <c r="D1000" i="26"/>
  <c r="D988" i="26"/>
  <c r="H989" i="24" s="1"/>
  <c r="D976" i="26"/>
  <c r="H977" i="24" s="1"/>
  <c r="D964" i="26"/>
  <c r="H965" i="24" s="1"/>
  <c r="D962" i="26"/>
  <c r="D961" i="26"/>
  <c r="H962" i="24" s="1"/>
  <c r="D960" i="26"/>
  <c r="D959" i="26"/>
  <c r="H960" i="24" s="1"/>
  <c r="D958" i="26"/>
  <c r="D957" i="26"/>
  <c r="D956" i="26"/>
  <c r="H957" i="24" s="1"/>
  <c r="D955" i="26"/>
  <c r="H956" i="24" s="1"/>
  <c r="D954" i="26"/>
  <c r="D953" i="26"/>
  <c r="H954" i="24" s="1"/>
  <c r="D940" i="26"/>
  <c r="D939" i="26" s="1"/>
  <c r="H940" i="24" s="1"/>
  <c r="D928" i="26"/>
  <c r="H929" i="24" s="1"/>
  <c r="D916" i="26"/>
  <c r="D914" i="26"/>
  <c r="H915" i="24" s="1"/>
  <c r="D913" i="26"/>
  <c r="D912" i="26"/>
  <c r="D911" i="26"/>
  <c r="H912" i="24" s="1"/>
  <c r="D910" i="26"/>
  <c r="H911" i="24" s="1"/>
  <c r="D909" i="26"/>
  <c r="H910" i="24" s="1"/>
  <c r="D908" i="26"/>
  <c r="H909" i="24" s="1"/>
  <c r="D907" i="26"/>
  <c r="H908" i="24" s="1"/>
  <c r="D906" i="26"/>
  <c r="H907" i="24" s="1"/>
  <c r="D905" i="26"/>
  <c r="D892" i="26"/>
  <c r="H893" i="24" s="1"/>
  <c r="D880" i="26"/>
  <c r="H881" i="24" s="1"/>
  <c r="D868" i="26"/>
  <c r="M869" i="24" s="1"/>
  <c r="D844" i="26"/>
  <c r="H845" i="24" s="1"/>
  <c r="D843" i="26"/>
  <c r="H844" i="24" s="1"/>
  <c r="D832" i="26"/>
  <c r="D830" i="26"/>
  <c r="D829" i="26"/>
  <c r="H830" i="24" s="1"/>
  <c r="D828" i="26"/>
  <c r="H829" i="24" s="1"/>
  <c r="D827" i="26"/>
  <c r="D826" i="26"/>
  <c r="D825" i="26"/>
  <c r="H826" i="24" s="1"/>
  <c r="D824" i="26"/>
  <c r="H825" i="24" s="1"/>
  <c r="D823" i="26"/>
  <c r="D822" i="26"/>
  <c r="D821" i="26"/>
  <c r="H822" i="24" s="1"/>
  <c r="D808" i="26"/>
  <c r="D796" i="26"/>
  <c r="D784" i="26"/>
  <c r="A784" i="26" s="1"/>
  <c r="D772" i="26"/>
  <c r="D770" i="26"/>
  <c r="D769" i="26"/>
  <c r="H770" i="24" s="1"/>
  <c r="D768" i="26"/>
  <c r="H769" i="24" s="1"/>
  <c r="D767" i="26"/>
  <c r="H768" i="24" s="1"/>
  <c r="D766" i="26"/>
  <c r="D765" i="26"/>
  <c r="D764" i="26"/>
  <c r="H765" i="24" s="1"/>
  <c r="D763" i="26"/>
  <c r="H764" i="24" s="1"/>
  <c r="D762" i="26"/>
  <c r="D761" i="26"/>
  <c r="H762" i="24" s="1"/>
  <c r="D748" i="26"/>
  <c r="H749" i="24" s="1"/>
  <c r="D736" i="26"/>
  <c r="H737" i="24" s="1"/>
  <c r="D724" i="26"/>
  <c r="H725" i="24" s="1"/>
  <c r="D722" i="26"/>
  <c r="H723" i="24" s="1"/>
  <c r="D721" i="26"/>
  <c r="H722" i="24" s="1"/>
  <c r="D720" i="26"/>
  <c r="H721" i="24" s="1"/>
  <c r="D719" i="26"/>
  <c r="H720" i="24" s="1"/>
  <c r="D718" i="26"/>
  <c r="H719" i="24" s="1"/>
  <c r="D717" i="26"/>
  <c r="D716" i="26"/>
  <c r="D715" i="26"/>
  <c r="H716" i="24" s="1"/>
  <c r="D714" i="26"/>
  <c r="H715" i="24" s="1"/>
  <c r="D713" i="26"/>
  <c r="H714" i="24" s="1"/>
  <c r="D700" i="26"/>
  <c r="D688" i="26"/>
  <c r="D676" i="26"/>
  <c r="D674" i="26"/>
  <c r="H675" i="24" s="1"/>
  <c r="D673" i="26"/>
  <c r="H674" i="24" s="1"/>
  <c r="D672" i="26"/>
  <c r="H673" i="24" s="1"/>
  <c r="D671" i="26"/>
  <c r="D670" i="26"/>
  <c r="D669" i="26"/>
  <c r="H670" i="24" s="1"/>
  <c r="D668" i="26"/>
  <c r="H669" i="24" s="1"/>
  <c r="D667" i="26"/>
  <c r="D666" i="26"/>
  <c r="H667" i="24" s="1"/>
  <c r="D665" i="26"/>
  <c r="H666" i="24" s="1"/>
  <c r="D652" i="26"/>
  <c r="D650" i="26"/>
  <c r="H651" i="24" s="1"/>
  <c r="D649" i="26"/>
  <c r="D648" i="26"/>
  <c r="D647" i="26"/>
  <c r="H648" i="24" s="1"/>
  <c r="D646" i="26"/>
  <c r="H647" i="24" s="1"/>
  <c r="D645" i="26"/>
  <c r="H646" i="24" s="1"/>
  <c r="D644" i="26"/>
  <c r="H645" i="24" s="1"/>
  <c r="D643" i="26"/>
  <c r="H644" i="24" s="1"/>
  <c r="D642" i="26"/>
  <c r="H643" i="24" s="1"/>
  <c r="D641" i="26"/>
  <c r="D628" i="26"/>
  <c r="H629" i="24" s="1"/>
  <c r="D616" i="26"/>
  <c r="H617" i="24" s="1"/>
  <c r="D604" i="26"/>
  <c r="D592" i="26"/>
  <c r="H593" i="24" s="1"/>
  <c r="D580" i="26"/>
  <c r="M581" i="24" s="1"/>
  <c r="D556" i="26"/>
  <c r="D555" i="26" s="1"/>
  <c r="H556" i="24" s="1"/>
  <c r="D532" i="26"/>
  <c r="H533" i="24" s="1"/>
  <c r="D520" i="26"/>
  <c r="H521" i="24" s="1"/>
  <c r="D508" i="26"/>
  <c r="H509" i="24" s="1"/>
  <c r="D496" i="26"/>
  <c r="H497" i="24" s="1"/>
  <c r="D494" i="26"/>
  <c r="H495" i="24" s="1"/>
  <c r="D493" i="26"/>
  <c r="H494" i="24" s="1"/>
  <c r="D492" i="26"/>
  <c r="D491" i="26"/>
  <c r="H492" i="24" s="1"/>
  <c r="D490" i="26"/>
  <c r="H491" i="24" s="1"/>
  <c r="D489" i="26"/>
  <c r="H490" i="24" s="1"/>
  <c r="D488" i="26"/>
  <c r="D487" i="26"/>
  <c r="H488" i="24" s="1"/>
  <c r="D486" i="26"/>
  <c r="H487" i="24" s="1"/>
  <c r="D485" i="26"/>
  <c r="H486" i="24" s="1"/>
  <c r="D472" i="26"/>
  <c r="H473" i="24" s="1"/>
  <c r="D460" i="26"/>
  <c r="D448" i="26"/>
  <c r="H449" i="24" s="1"/>
  <c r="D436" i="26"/>
  <c r="H437" i="24" s="1"/>
  <c r="D424" i="26"/>
  <c r="H425" i="24" s="1"/>
  <c r="D412" i="26"/>
  <c r="H413" i="24" s="1"/>
  <c r="D400" i="26"/>
  <c r="H401" i="24" s="1"/>
  <c r="D388" i="26"/>
  <c r="D387" i="26"/>
  <c r="H388" i="24" s="1"/>
  <c r="D376" i="26"/>
  <c r="H377" i="24" s="1"/>
  <c r="D364" i="26"/>
  <c r="D363" i="26"/>
  <c r="H364" i="24" s="1"/>
  <c r="D352" i="26"/>
  <c r="H353" i="24" s="1"/>
  <c r="D340" i="26"/>
  <c r="H341" i="24" s="1"/>
  <c r="D328" i="26"/>
  <c r="H329" i="24" s="1"/>
  <c r="D316" i="26"/>
  <c r="H317" i="24" s="1"/>
  <c r="D314" i="26"/>
  <c r="H315" i="24" s="1"/>
  <c r="D313" i="26"/>
  <c r="H314" i="24" s="1"/>
  <c r="D312" i="26"/>
  <c r="H313" i="24" s="1"/>
  <c r="D311" i="26"/>
  <c r="H312" i="24" s="1"/>
  <c r="D310" i="26"/>
  <c r="H311" i="24" s="1"/>
  <c r="D309" i="26"/>
  <c r="H310" i="24" s="1"/>
  <c r="D308" i="26"/>
  <c r="H309" i="24" s="1"/>
  <c r="D307" i="26"/>
  <c r="H308" i="24" s="1"/>
  <c r="D306" i="26"/>
  <c r="H307" i="24" s="1"/>
  <c r="D305" i="26"/>
  <c r="H306" i="24" s="1"/>
  <c r="D292" i="26"/>
  <c r="H293" i="24" s="1"/>
  <c r="D280" i="26"/>
  <c r="H281" i="24" s="1"/>
  <c r="D278" i="26"/>
  <c r="H279" i="24" s="1"/>
  <c r="D256" i="26"/>
  <c r="H257" i="24" s="1"/>
  <c r="D244" i="26"/>
  <c r="D232" i="26"/>
  <c r="H233" i="24" s="1"/>
  <c r="D220" i="26"/>
  <c r="H221" i="24" s="1"/>
  <c r="D208" i="26"/>
  <c r="H209" i="24" s="1"/>
  <c r="D196" i="26"/>
  <c r="H197" i="24" s="1"/>
  <c r="D195" i="26"/>
  <c r="H196" i="24" s="1"/>
  <c r="D184" i="26"/>
  <c r="H185" i="24" s="1"/>
  <c r="D172" i="26"/>
  <c r="D160" i="26"/>
  <c r="H161" i="24" s="1"/>
  <c r="D148" i="26"/>
  <c r="H149" i="24" s="1"/>
  <c r="D136" i="26"/>
  <c r="D124" i="26"/>
  <c r="D112" i="26"/>
  <c r="H113" i="24" s="1"/>
  <c r="D110" i="26"/>
  <c r="H111" i="24" s="1"/>
  <c r="D109" i="26"/>
  <c r="H110" i="24" s="1"/>
  <c r="D108" i="26"/>
  <c r="H109" i="24" s="1"/>
  <c r="D107" i="26"/>
  <c r="D106" i="26"/>
  <c r="D105" i="26"/>
  <c r="H106" i="24" s="1"/>
  <c r="D104" i="26"/>
  <c r="H105" i="24" s="1"/>
  <c r="D103" i="26"/>
  <c r="D102" i="26"/>
  <c r="H103" i="24" s="1"/>
  <c r="D101" i="26"/>
  <c r="H102" i="24" s="1"/>
  <c r="D88" i="26"/>
  <c r="D87" i="26"/>
  <c r="H88" i="24" s="1"/>
  <c r="D76" i="26"/>
  <c r="H77" i="24" s="1"/>
  <c r="D64" i="26"/>
  <c r="H65" i="24" s="1"/>
  <c r="D52" i="26"/>
  <c r="H53" i="24" s="1"/>
  <c r="D50" i="26"/>
  <c r="D49" i="26"/>
  <c r="H50" i="24" s="1"/>
  <c r="D48" i="26"/>
  <c r="H49" i="24" s="1"/>
  <c r="D47" i="26"/>
  <c r="H48" i="24" s="1"/>
  <c r="D46" i="26"/>
  <c r="D45" i="26"/>
  <c r="H46" i="24" s="1"/>
  <c r="D44" i="26"/>
  <c r="H45" i="24" s="1"/>
  <c r="D43" i="26"/>
  <c r="H44" i="24" s="1"/>
  <c r="D42" i="26"/>
  <c r="D41" i="26"/>
  <c r="H42" i="24" s="1"/>
  <c r="D28" i="26"/>
  <c r="K30" i="24"/>
  <c r="K31" i="24"/>
  <c r="K32" i="24"/>
  <c r="K33" i="24"/>
  <c r="K34" i="24"/>
  <c r="K35" i="24"/>
  <c r="K36" i="24"/>
  <c r="K37" i="24"/>
  <c r="K38" i="24"/>
  <c r="K39" i="24"/>
  <c r="K54" i="24"/>
  <c r="K55" i="24"/>
  <c r="K56" i="24"/>
  <c r="K57" i="24"/>
  <c r="K58" i="24"/>
  <c r="K59" i="24"/>
  <c r="K60" i="24"/>
  <c r="K61" i="24"/>
  <c r="K62" i="24"/>
  <c r="K63" i="24"/>
  <c r="K66" i="24"/>
  <c r="K67" i="24"/>
  <c r="K68" i="24"/>
  <c r="K69" i="24"/>
  <c r="K70" i="24"/>
  <c r="K71" i="24"/>
  <c r="K72" i="24"/>
  <c r="K73" i="24"/>
  <c r="K74" i="24"/>
  <c r="K75" i="24"/>
  <c r="K78" i="24"/>
  <c r="K79" i="24"/>
  <c r="K80" i="24"/>
  <c r="K81" i="24"/>
  <c r="K82" i="24"/>
  <c r="K83" i="24"/>
  <c r="K84" i="24"/>
  <c r="K85" i="24"/>
  <c r="K86" i="24"/>
  <c r="K87" i="24"/>
  <c r="K90" i="24"/>
  <c r="K91" i="24"/>
  <c r="K92" i="24"/>
  <c r="K93" i="24"/>
  <c r="K94" i="24"/>
  <c r="K95" i="24"/>
  <c r="K96" i="24"/>
  <c r="K97" i="24"/>
  <c r="K98" i="24"/>
  <c r="K99" i="24"/>
  <c r="K114" i="24"/>
  <c r="K115" i="24"/>
  <c r="K116" i="24"/>
  <c r="K117" i="24"/>
  <c r="K118" i="24"/>
  <c r="K119" i="24"/>
  <c r="K120" i="24"/>
  <c r="K121" i="24"/>
  <c r="K122" i="24"/>
  <c r="K123" i="24"/>
  <c r="K126" i="24"/>
  <c r="K127" i="24"/>
  <c r="K128" i="24"/>
  <c r="K129" i="24"/>
  <c r="K130" i="24"/>
  <c r="K131" i="24"/>
  <c r="K132" i="24"/>
  <c r="K133" i="24"/>
  <c r="K134" i="24"/>
  <c r="K135" i="24"/>
  <c r="K138" i="24"/>
  <c r="K139" i="24"/>
  <c r="K140" i="24"/>
  <c r="K141" i="24"/>
  <c r="K142" i="24"/>
  <c r="K143" i="24"/>
  <c r="K144" i="24"/>
  <c r="K145" i="24"/>
  <c r="K146" i="24"/>
  <c r="K147" i="24"/>
  <c r="K150" i="24"/>
  <c r="K151" i="24"/>
  <c r="K152" i="24"/>
  <c r="K153" i="24"/>
  <c r="K154" i="24"/>
  <c r="K155" i="24"/>
  <c r="K156" i="24"/>
  <c r="K157" i="24"/>
  <c r="K158" i="24"/>
  <c r="K159" i="24"/>
  <c r="K162" i="24"/>
  <c r="K163" i="24"/>
  <c r="K164" i="24"/>
  <c r="K165" i="24"/>
  <c r="K166" i="24"/>
  <c r="K167" i="24"/>
  <c r="K168" i="24"/>
  <c r="K169" i="24"/>
  <c r="K170" i="24"/>
  <c r="K171" i="24"/>
  <c r="K174" i="24"/>
  <c r="K175" i="24"/>
  <c r="K176" i="24"/>
  <c r="K177" i="24"/>
  <c r="K178" i="24"/>
  <c r="K179" i="24"/>
  <c r="K180" i="24"/>
  <c r="K181" i="24"/>
  <c r="K182" i="24"/>
  <c r="K183" i="24"/>
  <c r="K186" i="24"/>
  <c r="K187" i="24"/>
  <c r="K188" i="24"/>
  <c r="K189" i="24"/>
  <c r="K190" i="24"/>
  <c r="K191" i="24"/>
  <c r="K192" i="24"/>
  <c r="K193" i="24"/>
  <c r="K194" i="24"/>
  <c r="K195" i="24"/>
  <c r="K198" i="24"/>
  <c r="K199" i="24"/>
  <c r="K200" i="24"/>
  <c r="K201" i="24"/>
  <c r="K202" i="24"/>
  <c r="K203" i="24"/>
  <c r="K204" i="24"/>
  <c r="K205" i="24"/>
  <c r="K206" i="24"/>
  <c r="K207" i="24"/>
  <c r="K210" i="24"/>
  <c r="K211" i="24"/>
  <c r="K212" i="24"/>
  <c r="K213" i="24"/>
  <c r="K214" i="24"/>
  <c r="K215" i="24"/>
  <c r="K216" i="24"/>
  <c r="K217" i="24"/>
  <c r="K218" i="24"/>
  <c r="K219" i="24"/>
  <c r="K222" i="24"/>
  <c r="K223" i="24"/>
  <c r="K224" i="24"/>
  <c r="K225" i="24"/>
  <c r="K226" i="24"/>
  <c r="K227" i="24"/>
  <c r="K228" i="24"/>
  <c r="K229" i="24"/>
  <c r="K230" i="24"/>
  <c r="K231" i="24"/>
  <c r="K234" i="24"/>
  <c r="K235" i="24"/>
  <c r="K236" i="24"/>
  <c r="K237" i="24"/>
  <c r="K238" i="24"/>
  <c r="K239" i="24"/>
  <c r="K240" i="24"/>
  <c r="K241" i="24"/>
  <c r="K242" i="24"/>
  <c r="K243" i="24"/>
  <c r="K246" i="24"/>
  <c r="K247" i="24"/>
  <c r="K248" i="24"/>
  <c r="K249" i="24"/>
  <c r="K250" i="24"/>
  <c r="K251" i="24"/>
  <c r="K252" i="24"/>
  <c r="K253" i="24"/>
  <c r="K254" i="24"/>
  <c r="K255" i="24"/>
  <c r="K258" i="24"/>
  <c r="K259" i="24"/>
  <c r="K260" i="24"/>
  <c r="K261" i="24"/>
  <c r="K262" i="24"/>
  <c r="K263" i="24"/>
  <c r="K264" i="24"/>
  <c r="K265" i="24"/>
  <c r="K266" i="24"/>
  <c r="K267" i="24"/>
  <c r="K282" i="24"/>
  <c r="K283" i="24"/>
  <c r="K284" i="24"/>
  <c r="K285" i="24"/>
  <c r="K286" i="24"/>
  <c r="K287" i="24"/>
  <c r="K288" i="24"/>
  <c r="K289" i="24"/>
  <c r="K290" i="24"/>
  <c r="K291" i="24"/>
  <c r="K294" i="24"/>
  <c r="K295" i="24"/>
  <c r="K296" i="24"/>
  <c r="K297" i="24"/>
  <c r="K298" i="24"/>
  <c r="K299" i="24"/>
  <c r="K300" i="24"/>
  <c r="K301" i="24"/>
  <c r="K302" i="24"/>
  <c r="K303" i="24"/>
  <c r="K318" i="24"/>
  <c r="K319" i="24"/>
  <c r="K320" i="24"/>
  <c r="K321" i="24"/>
  <c r="K322" i="24"/>
  <c r="K323" i="24"/>
  <c r="K324" i="24"/>
  <c r="K325" i="24"/>
  <c r="K326" i="24"/>
  <c r="K327" i="24"/>
  <c r="K330" i="24"/>
  <c r="K331" i="24"/>
  <c r="K332" i="24"/>
  <c r="K333" i="24"/>
  <c r="K334" i="24"/>
  <c r="K335" i="24"/>
  <c r="K336" i="24"/>
  <c r="K337" i="24"/>
  <c r="K338" i="24"/>
  <c r="K339" i="24"/>
  <c r="K342" i="24"/>
  <c r="K343" i="24"/>
  <c r="K344" i="24"/>
  <c r="K345" i="24"/>
  <c r="K346" i="24"/>
  <c r="K347" i="24"/>
  <c r="K348" i="24"/>
  <c r="K349" i="24"/>
  <c r="K350" i="24"/>
  <c r="K351" i="24"/>
  <c r="K354" i="24"/>
  <c r="K355" i="24"/>
  <c r="K356" i="24"/>
  <c r="K357" i="24"/>
  <c r="K358" i="24"/>
  <c r="K359" i="24"/>
  <c r="K360" i="24"/>
  <c r="K361" i="24"/>
  <c r="K362" i="24"/>
  <c r="K363" i="24"/>
  <c r="K366" i="24"/>
  <c r="K367" i="24"/>
  <c r="K368" i="24"/>
  <c r="K369" i="24"/>
  <c r="K370" i="24"/>
  <c r="K371" i="24"/>
  <c r="K372" i="24"/>
  <c r="K373" i="24"/>
  <c r="K374" i="24"/>
  <c r="K375" i="24"/>
  <c r="K378" i="24"/>
  <c r="K379" i="24"/>
  <c r="K380" i="24"/>
  <c r="K381" i="24"/>
  <c r="K382" i="24"/>
  <c r="K383" i="24"/>
  <c r="K384" i="24"/>
  <c r="K385" i="24"/>
  <c r="K386" i="24"/>
  <c r="K387" i="24"/>
  <c r="K390" i="24"/>
  <c r="K391" i="24"/>
  <c r="K392" i="24"/>
  <c r="K393" i="24"/>
  <c r="K394" i="24"/>
  <c r="K395" i="24"/>
  <c r="K396" i="24"/>
  <c r="K397" i="24"/>
  <c r="K398" i="24"/>
  <c r="K399" i="24"/>
  <c r="K402" i="24"/>
  <c r="K403" i="24"/>
  <c r="K404" i="24"/>
  <c r="K405" i="24"/>
  <c r="K406" i="24"/>
  <c r="K407" i="24"/>
  <c r="K408" i="24"/>
  <c r="K409" i="24"/>
  <c r="K410" i="24"/>
  <c r="K411" i="24"/>
  <c r="K414" i="24"/>
  <c r="K415" i="24"/>
  <c r="K416" i="24"/>
  <c r="K417" i="24"/>
  <c r="K418" i="24"/>
  <c r="K419" i="24"/>
  <c r="K420" i="24"/>
  <c r="K421" i="24"/>
  <c r="K422" i="24"/>
  <c r="K423" i="24"/>
  <c r="K426" i="24"/>
  <c r="K427" i="24"/>
  <c r="K428" i="24"/>
  <c r="K429" i="24"/>
  <c r="K430" i="24"/>
  <c r="K431" i="24"/>
  <c r="K432" i="24"/>
  <c r="K433" i="24"/>
  <c r="K434" i="24"/>
  <c r="K435" i="24"/>
  <c r="K438" i="24"/>
  <c r="K439" i="24"/>
  <c r="K440" i="24"/>
  <c r="K441" i="24"/>
  <c r="K442" i="24"/>
  <c r="K443" i="24"/>
  <c r="K444" i="24"/>
  <c r="K445" i="24"/>
  <c r="K446" i="24"/>
  <c r="K447" i="24"/>
  <c r="K450" i="24"/>
  <c r="K451" i="24"/>
  <c r="K452" i="24"/>
  <c r="K453" i="24"/>
  <c r="K454" i="24"/>
  <c r="K455" i="24"/>
  <c r="K456" i="24"/>
  <c r="K457" i="24"/>
  <c r="K458" i="24"/>
  <c r="K459" i="24"/>
  <c r="K462" i="24"/>
  <c r="K463" i="24"/>
  <c r="K464" i="24"/>
  <c r="K465" i="24"/>
  <c r="K466" i="24"/>
  <c r="K467" i="24"/>
  <c r="K468" i="24"/>
  <c r="K469" i="24"/>
  <c r="K470" i="24"/>
  <c r="K471" i="24"/>
  <c r="K474" i="24"/>
  <c r="K475" i="24"/>
  <c r="K476" i="24"/>
  <c r="K477" i="24"/>
  <c r="K478" i="24"/>
  <c r="K479" i="24"/>
  <c r="K480" i="24"/>
  <c r="K481" i="24"/>
  <c r="K482" i="24"/>
  <c r="K483" i="24"/>
  <c r="K486" i="24"/>
  <c r="K487" i="24"/>
  <c r="K488" i="24"/>
  <c r="K489" i="24"/>
  <c r="K490" i="24"/>
  <c r="K491" i="24"/>
  <c r="K492" i="24"/>
  <c r="K493" i="24"/>
  <c r="K494" i="24"/>
  <c r="K495" i="24"/>
  <c r="K498" i="24"/>
  <c r="K499" i="24"/>
  <c r="K500" i="24"/>
  <c r="K501" i="24"/>
  <c r="K502" i="24"/>
  <c r="K503" i="24"/>
  <c r="K504" i="24"/>
  <c r="K505" i="24"/>
  <c r="K506" i="24"/>
  <c r="K507" i="24"/>
  <c r="K510" i="24"/>
  <c r="K511" i="24"/>
  <c r="K512" i="24"/>
  <c r="K513" i="24"/>
  <c r="K514" i="24"/>
  <c r="K515" i="24"/>
  <c r="K516" i="24"/>
  <c r="K517" i="24"/>
  <c r="K518" i="24"/>
  <c r="K519" i="24"/>
  <c r="K522" i="24"/>
  <c r="K523" i="24"/>
  <c r="K524" i="24"/>
  <c r="K525" i="24"/>
  <c r="K526" i="24"/>
  <c r="K527" i="24"/>
  <c r="K528" i="24"/>
  <c r="K529" i="24"/>
  <c r="K530" i="24"/>
  <c r="K531" i="24"/>
  <c r="K534" i="24"/>
  <c r="K535" i="24"/>
  <c r="K536" i="24"/>
  <c r="K537" i="24"/>
  <c r="K538" i="24"/>
  <c r="K539" i="24"/>
  <c r="K540" i="24"/>
  <c r="K541" i="24"/>
  <c r="K542" i="24"/>
  <c r="K543" i="24"/>
  <c r="K558" i="24"/>
  <c r="K559" i="24"/>
  <c r="K560" i="24"/>
  <c r="K561" i="24"/>
  <c r="K562" i="24"/>
  <c r="K563" i="24"/>
  <c r="K564" i="24"/>
  <c r="K565" i="24"/>
  <c r="K566" i="24"/>
  <c r="K567" i="24"/>
  <c r="K582" i="24"/>
  <c r="K583" i="24"/>
  <c r="K584" i="24"/>
  <c r="K585" i="24"/>
  <c r="K586" i="24"/>
  <c r="K587" i="24"/>
  <c r="K588" i="24"/>
  <c r="K589" i="24"/>
  <c r="K590" i="24"/>
  <c r="K591" i="24"/>
  <c r="K594" i="24"/>
  <c r="K595" i="24"/>
  <c r="K596" i="24"/>
  <c r="K597" i="24"/>
  <c r="K598" i="24"/>
  <c r="K599" i="24"/>
  <c r="K600" i="24"/>
  <c r="K601" i="24"/>
  <c r="K602" i="24"/>
  <c r="K603" i="24"/>
  <c r="K606" i="24"/>
  <c r="K607" i="24"/>
  <c r="K608" i="24"/>
  <c r="K609" i="24"/>
  <c r="K610" i="24"/>
  <c r="K611" i="24"/>
  <c r="K612" i="24"/>
  <c r="K613" i="24"/>
  <c r="K614" i="24"/>
  <c r="K615" i="24"/>
  <c r="K618" i="24"/>
  <c r="K619" i="24"/>
  <c r="K620" i="24"/>
  <c r="K621" i="24"/>
  <c r="K622" i="24"/>
  <c r="K623" i="24"/>
  <c r="K624" i="24"/>
  <c r="K625" i="24"/>
  <c r="K626" i="24"/>
  <c r="K627" i="24"/>
  <c r="K630" i="24"/>
  <c r="K631" i="24"/>
  <c r="K632" i="24"/>
  <c r="K633" i="24"/>
  <c r="K634" i="24"/>
  <c r="K635" i="24"/>
  <c r="K636" i="24"/>
  <c r="K637" i="24"/>
  <c r="K638" i="24"/>
  <c r="K639" i="24"/>
  <c r="K654" i="24"/>
  <c r="K655" i="24"/>
  <c r="K656" i="24"/>
  <c r="K657" i="24"/>
  <c r="K658" i="24"/>
  <c r="K659" i="24"/>
  <c r="K660" i="24"/>
  <c r="K661" i="24"/>
  <c r="K662" i="24"/>
  <c r="K663" i="24"/>
  <c r="K678" i="24"/>
  <c r="K679" i="24"/>
  <c r="K680" i="24"/>
  <c r="K681" i="24"/>
  <c r="K682" i="24"/>
  <c r="K683" i="24"/>
  <c r="K684" i="24"/>
  <c r="K685" i="24"/>
  <c r="K686" i="24"/>
  <c r="K687" i="24"/>
  <c r="K690" i="24"/>
  <c r="K691" i="24"/>
  <c r="K692" i="24"/>
  <c r="K693" i="24"/>
  <c r="K694" i="24"/>
  <c r="K695" i="24"/>
  <c r="K696" i="24"/>
  <c r="K697" i="24"/>
  <c r="K698" i="24"/>
  <c r="K699" i="24"/>
  <c r="K702" i="24"/>
  <c r="K703" i="24"/>
  <c r="K704" i="24"/>
  <c r="K705" i="24"/>
  <c r="K706" i="24"/>
  <c r="K707" i="24"/>
  <c r="K708" i="24"/>
  <c r="K709" i="24"/>
  <c r="K710" i="24"/>
  <c r="K711" i="24"/>
  <c r="K726" i="24"/>
  <c r="K727" i="24"/>
  <c r="K728" i="24"/>
  <c r="K729" i="24"/>
  <c r="K730" i="24"/>
  <c r="K731" i="24"/>
  <c r="K732" i="24"/>
  <c r="K733" i="24"/>
  <c r="K734" i="24"/>
  <c r="K735" i="24"/>
  <c r="K738" i="24"/>
  <c r="K739" i="24"/>
  <c r="K740" i="24"/>
  <c r="K741" i="24"/>
  <c r="K742" i="24"/>
  <c r="K743" i="24"/>
  <c r="K744" i="24"/>
  <c r="K745" i="24"/>
  <c r="K746" i="24"/>
  <c r="K747" i="24"/>
  <c r="K750" i="24"/>
  <c r="K751" i="24"/>
  <c r="K752" i="24"/>
  <c r="K753" i="24"/>
  <c r="K754" i="24"/>
  <c r="K755" i="24"/>
  <c r="K756" i="24"/>
  <c r="K757" i="24"/>
  <c r="K758" i="24"/>
  <c r="K759" i="24"/>
  <c r="K774" i="24"/>
  <c r="K775" i="24"/>
  <c r="K776" i="24"/>
  <c r="K777" i="24"/>
  <c r="K778" i="24"/>
  <c r="K779" i="24"/>
  <c r="K780" i="24"/>
  <c r="K781" i="24"/>
  <c r="K782" i="24"/>
  <c r="K783" i="24"/>
  <c r="K786" i="24"/>
  <c r="K787" i="24"/>
  <c r="K788" i="24"/>
  <c r="K789" i="24"/>
  <c r="K790" i="24"/>
  <c r="K791" i="24"/>
  <c r="K792" i="24"/>
  <c r="K793" i="24"/>
  <c r="K794" i="24"/>
  <c r="K795" i="24"/>
  <c r="K798" i="24"/>
  <c r="K799" i="24"/>
  <c r="K800" i="24"/>
  <c r="K801" i="24"/>
  <c r="K802" i="24"/>
  <c r="K803" i="24"/>
  <c r="K804" i="24"/>
  <c r="K805" i="24"/>
  <c r="K806" i="24"/>
  <c r="K807" i="24"/>
  <c r="K810" i="24"/>
  <c r="K811" i="24"/>
  <c r="K812" i="24"/>
  <c r="K813" i="24"/>
  <c r="K814" i="24"/>
  <c r="K815" i="24"/>
  <c r="K816" i="24"/>
  <c r="K817" i="24"/>
  <c r="K818" i="24"/>
  <c r="K819" i="24"/>
  <c r="K822" i="24"/>
  <c r="K823" i="24"/>
  <c r="K824" i="24"/>
  <c r="K825" i="24"/>
  <c r="K826" i="24"/>
  <c r="K827" i="24"/>
  <c r="K828" i="24"/>
  <c r="K829" i="24"/>
  <c r="K830" i="24"/>
  <c r="K831" i="24"/>
  <c r="K834" i="24"/>
  <c r="K835" i="24"/>
  <c r="K836" i="24"/>
  <c r="K837" i="24"/>
  <c r="K838" i="24"/>
  <c r="K839" i="24"/>
  <c r="K840" i="24"/>
  <c r="K841" i="24"/>
  <c r="K842" i="24"/>
  <c r="K843" i="24"/>
  <c r="K846" i="24"/>
  <c r="K847" i="24"/>
  <c r="K848" i="24"/>
  <c r="K849" i="24"/>
  <c r="K850" i="24"/>
  <c r="K851" i="24"/>
  <c r="K852" i="24"/>
  <c r="K853" i="24"/>
  <c r="K854" i="24"/>
  <c r="K855" i="24"/>
  <c r="K870" i="24"/>
  <c r="K871" i="24"/>
  <c r="K872" i="24"/>
  <c r="K873" i="24"/>
  <c r="K874" i="24"/>
  <c r="K875" i="24"/>
  <c r="K876" i="24"/>
  <c r="K877" i="24"/>
  <c r="K878" i="24"/>
  <c r="K879" i="24"/>
  <c r="K882" i="24"/>
  <c r="K883" i="24"/>
  <c r="K884" i="24"/>
  <c r="K885" i="24"/>
  <c r="K886" i="24"/>
  <c r="K887" i="24"/>
  <c r="K888" i="24"/>
  <c r="K889" i="24"/>
  <c r="K890" i="24"/>
  <c r="K891" i="24"/>
  <c r="K894" i="24"/>
  <c r="K895" i="24"/>
  <c r="K896" i="24"/>
  <c r="K897" i="24"/>
  <c r="K898" i="24"/>
  <c r="K899" i="24"/>
  <c r="K900" i="24"/>
  <c r="K901" i="24"/>
  <c r="K902" i="24"/>
  <c r="K903" i="24"/>
  <c r="K918" i="24"/>
  <c r="K919" i="24"/>
  <c r="K920" i="24"/>
  <c r="K921" i="24"/>
  <c r="K922" i="24"/>
  <c r="K923" i="24"/>
  <c r="K924" i="24"/>
  <c r="K925" i="24"/>
  <c r="K926" i="24"/>
  <c r="K927" i="24"/>
  <c r="K930" i="24"/>
  <c r="K931" i="24"/>
  <c r="K932" i="24"/>
  <c r="K933" i="24"/>
  <c r="K934" i="24"/>
  <c r="K935" i="24"/>
  <c r="K936" i="24"/>
  <c r="K937" i="24"/>
  <c r="K938" i="24"/>
  <c r="K939" i="24"/>
  <c r="K942" i="24"/>
  <c r="K943" i="24"/>
  <c r="K944" i="24"/>
  <c r="K945" i="24"/>
  <c r="K946" i="24"/>
  <c r="K947" i="24"/>
  <c r="K948" i="24"/>
  <c r="K949" i="24"/>
  <c r="K950" i="24"/>
  <c r="K951" i="24"/>
  <c r="K966" i="24"/>
  <c r="K967" i="24"/>
  <c r="K968" i="24"/>
  <c r="K969" i="24"/>
  <c r="K970" i="24"/>
  <c r="K971" i="24"/>
  <c r="K972" i="24"/>
  <c r="K973" i="24"/>
  <c r="K974" i="24"/>
  <c r="K975" i="24"/>
  <c r="K978" i="24"/>
  <c r="K979" i="24"/>
  <c r="K980" i="24"/>
  <c r="K981" i="24"/>
  <c r="K982" i="24"/>
  <c r="K983" i="24"/>
  <c r="K984" i="24"/>
  <c r="K985" i="24"/>
  <c r="K986" i="24"/>
  <c r="K987" i="24"/>
  <c r="K990" i="24"/>
  <c r="K991" i="24"/>
  <c r="K992" i="24"/>
  <c r="K993" i="24"/>
  <c r="K994" i="24"/>
  <c r="K995" i="24"/>
  <c r="K996" i="24"/>
  <c r="K997" i="24"/>
  <c r="K998" i="24"/>
  <c r="K999" i="24"/>
  <c r="K1002" i="24"/>
  <c r="K1003" i="24"/>
  <c r="K1004" i="24"/>
  <c r="K1005" i="24"/>
  <c r="K1006" i="24"/>
  <c r="K1007" i="24"/>
  <c r="K1008" i="24"/>
  <c r="K1009" i="24"/>
  <c r="K1010" i="24"/>
  <c r="K1011" i="24"/>
  <c r="K1014" i="24"/>
  <c r="K1015" i="24"/>
  <c r="K1016" i="24"/>
  <c r="K1017" i="24"/>
  <c r="K1018" i="24"/>
  <c r="K1019" i="24"/>
  <c r="K1020" i="24"/>
  <c r="K1021" i="24"/>
  <c r="K1022" i="24"/>
  <c r="K1023" i="24"/>
  <c r="K1050" i="24"/>
  <c r="K1051" i="24"/>
  <c r="K1052" i="24"/>
  <c r="K1053" i="24"/>
  <c r="K1054" i="24"/>
  <c r="K1055" i="24"/>
  <c r="K1056" i="24"/>
  <c r="K1057" i="24"/>
  <c r="K1058" i="24"/>
  <c r="K1059" i="24"/>
  <c r="K1062" i="24"/>
  <c r="K1063" i="24"/>
  <c r="K1064" i="24"/>
  <c r="K1065" i="24"/>
  <c r="K1066" i="24"/>
  <c r="K1067" i="24"/>
  <c r="K1068" i="24"/>
  <c r="K1069" i="24"/>
  <c r="K1070" i="24"/>
  <c r="K1071" i="24"/>
  <c r="K1074" i="24"/>
  <c r="K1075" i="24"/>
  <c r="K1076" i="24"/>
  <c r="K1077" i="24"/>
  <c r="K1078" i="24"/>
  <c r="K1079" i="24"/>
  <c r="K1080" i="24"/>
  <c r="K1081" i="24"/>
  <c r="K1082" i="24"/>
  <c r="K1083" i="24"/>
  <c r="K1098" i="24"/>
  <c r="K1099" i="24"/>
  <c r="K1100" i="24"/>
  <c r="K1101" i="24"/>
  <c r="K1102" i="24"/>
  <c r="K1103" i="24"/>
  <c r="K1104" i="24"/>
  <c r="K1105" i="24"/>
  <c r="K1106" i="24"/>
  <c r="K1107" i="24"/>
  <c r="K1110" i="24"/>
  <c r="K1111" i="24"/>
  <c r="K1112" i="24"/>
  <c r="K1113" i="24"/>
  <c r="K1114" i="24"/>
  <c r="K1115" i="24"/>
  <c r="K1116" i="24"/>
  <c r="K1117" i="24"/>
  <c r="K1118" i="24"/>
  <c r="K1119" i="24"/>
  <c r="K1122" i="24"/>
  <c r="K1123" i="24"/>
  <c r="K1124" i="24"/>
  <c r="K1125" i="24"/>
  <c r="K1126" i="24"/>
  <c r="K1127" i="24"/>
  <c r="K1128" i="24"/>
  <c r="K1129" i="24"/>
  <c r="K1130" i="24"/>
  <c r="K1131" i="24"/>
  <c r="K1134" i="24"/>
  <c r="K1135" i="24"/>
  <c r="K1136" i="24"/>
  <c r="K1137" i="24"/>
  <c r="K1138" i="24"/>
  <c r="K1139" i="24"/>
  <c r="K1140" i="24"/>
  <c r="K1141" i="24"/>
  <c r="K1142" i="24"/>
  <c r="K1143" i="24"/>
  <c r="J28" i="24"/>
  <c r="J29" i="24"/>
  <c r="J30" i="24"/>
  <c r="J31" i="24"/>
  <c r="J32" i="24"/>
  <c r="J33" i="24"/>
  <c r="J34" i="24"/>
  <c r="J35" i="24"/>
  <c r="J36" i="24"/>
  <c r="J37" i="24"/>
  <c r="J38" i="24"/>
  <c r="J39" i="24"/>
  <c r="J40" i="24"/>
  <c r="J52" i="24"/>
  <c r="J53" i="24"/>
  <c r="J54" i="24"/>
  <c r="J55" i="24"/>
  <c r="J56" i="24"/>
  <c r="J57" i="24"/>
  <c r="J58" i="24"/>
  <c r="J59" i="24"/>
  <c r="J60" i="24"/>
  <c r="J61" i="24"/>
  <c r="J62" i="24"/>
  <c r="J63" i="24"/>
  <c r="J64" i="24"/>
  <c r="J65" i="24"/>
  <c r="J66" i="24"/>
  <c r="J67" i="24"/>
  <c r="J68" i="24"/>
  <c r="J69" i="24"/>
  <c r="J70" i="24"/>
  <c r="J71" i="24"/>
  <c r="J72" i="24"/>
  <c r="J73" i="24"/>
  <c r="J74" i="24"/>
  <c r="J75" i="24"/>
  <c r="J76" i="24"/>
  <c r="J77" i="24"/>
  <c r="J78" i="24"/>
  <c r="J79" i="24"/>
  <c r="J80" i="24"/>
  <c r="J81" i="24"/>
  <c r="J82" i="24"/>
  <c r="J83" i="24"/>
  <c r="J84" i="24"/>
  <c r="J85" i="24"/>
  <c r="J86" i="24"/>
  <c r="J87" i="24"/>
  <c r="J90" i="24"/>
  <c r="J91" i="24"/>
  <c r="J92" i="24"/>
  <c r="J93" i="24"/>
  <c r="J94" i="24"/>
  <c r="J95" i="24"/>
  <c r="J96" i="24"/>
  <c r="J97" i="24"/>
  <c r="J98" i="24"/>
  <c r="J99" i="24"/>
  <c r="J114" i="24"/>
  <c r="J115" i="24"/>
  <c r="J116" i="24"/>
  <c r="J117" i="24"/>
  <c r="J118" i="24"/>
  <c r="J119" i="24"/>
  <c r="J120" i="24"/>
  <c r="J121" i="24"/>
  <c r="J122" i="24"/>
  <c r="J123" i="24"/>
  <c r="J124" i="24"/>
  <c r="J125" i="24"/>
  <c r="J126" i="24"/>
  <c r="J127" i="24"/>
  <c r="J128" i="24"/>
  <c r="J129" i="24"/>
  <c r="J130" i="24"/>
  <c r="J131" i="24"/>
  <c r="J132" i="24"/>
  <c r="J133" i="24"/>
  <c r="J134" i="24"/>
  <c r="J135" i="24"/>
  <c r="J136" i="24"/>
  <c r="J137" i="24"/>
  <c r="J138" i="24"/>
  <c r="J139" i="24"/>
  <c r="J140" i="24"/>
  <c r="J141" i="24"/>
  <c r="J142" i="24"/>
  <c r="J143" i="24"/>
  <c r="J144" i="24"/>
  <c r="J145" i="24"/>
  <c r="J146" i="24"/>
  <c r="J147" i="24"/>
  <c r="J148" i="24"/>
  <c r="J149" i="24"/>
  <c r="J150" i="24"/>
  <c r="J151" i="24"/>
  <c r="J152" i="24"/>
  <c r="J153" i="24"/>
  <c r="J154" i="24"/>
  <c r="J155" i="24"/>
  <c r="J156" i="24"/>
  <c r="J157" i="24"/>
  <c r="J158" i="24"/>
  <c r="J159" i="24"/>
  <c r="J160" i="24"/>
  <c r="J161" i="24"/>
  <c r="J162" i="24"/>
  <c r="J163" i="24"/>
  <c r="J164" i="24"/>
  <c r="J165" i="24"/>
  <c r="J166" i="24"/>
  <c r="J167" i="24"/>
  <c r="J168" i="24"/>
  <c r="J169" i="24"/>
  <c r="J170" i="24"/>
  <c r="J171" i="24"/>
  <c r="J172" i="24"/>
  <c r="J173" i="24"/>
  <c r="J174" i="24"/>
  <c r="J175" i="24"/>
  <c r="J176" i="24"/>
  <c r="J177" i="24"/>
  <c r="J178" i="24"/>
  <c r="J179" i="24"/>
  <c r="J180" i="24"/>
  <c r="J181" i="24"/>
  <c r="J182" i="24"/>
  <c r="J183" i="24"/>
  <c r="J184" i="24"/>
  <c r="J185" i="24"/>
  <c r="J186" i="24"/>
  <c r="J187" i="24"/>
  <c r="J188" i="24"/>
  <c r="J189" i="24"/>
  <c r="J190" i="24"/>
  <c r="J191" i="24"/>
  <c r="J192" i="24"/>
  <c r="J193" i="24"/>
  <c r="J194" i="24"/>
  <c r="J195" i="24"/>
  <c r="J196" i="24"/>
  <c r="J197" i="24"/>
  <c r="J198" i="24"/>
  <c r="J199" i="24"/>
  <c r="J200" i="24"/>
  <c r="J201" i="24"/>
  <c r="J202" i="24"/>
  <c r="J203" i="24"/>
  <c r="J204" i="24"/>
  <c r="J205" i="24"/>
  <c r="J206" i="24"/>
  <c r="J207" i="24"/>
  <c r="J208" i="24"/>
  <c r="J209" i="24"/>
  <c r="J210" i="24"/>
  <c r="J211" i="24"/>
  <c r="J212" i="24"/>
  <c r="J213" i="24"/>
  <c r="J214" i="24"/>
  <c r="J215" i="24"/>
  <c r="J216" i="24"/>
  <c r="J217" i="24"/>
  <c r="J218" i="24"/>
  <c r="J219" i="24"/>
  <c r="J220" i="24"/>
  <c r="J221" i="24"/>
  <c r="J222" i="24"/>
  <c r="J223" i="24"/>
  <c r="J224" i="24"/>
  <c r="J225" i="24"/>
  <c r="J226" i="24"/>
  <c r="J227" i="24"/>
  <c r="J228" i="24"/>
  <c r="J229" i="24"/>
  <c r="J230" i="24"/>
  <c r="J231" i="24"/>
  <c r="J232" i="24"/>
  <c r="J233" i="24"/>
  <c r="J234" i="24"/>
  <c r="J235" i="24"/>
  <c r="J236" i="24"/>
  <c r="J237" i="24"/>
  <c r="J238" i="24"/>
  <c r="J239" i="24"/>
  <c r="J240" i="24"/>
  <c r="J241" i="24"/>
  <c r="J242" i="24"/>
  <c r="J243" i="24"/>
  <c r="J246" i="24"/>
  <c r="J247" i="24"/>
  <c r="J248" i="24"/>
  <c r="J249" i="24"/>
  <c r="J250" i="24"/>
  <c r="J251" i="24"/>
  <c r="J252" i="24"/>
  <c r="J253" i="24"/>
  <c r="J254" i="24"/>
  <c r="J255" i="24"/>
  <c r="J258" i="24"/>
  <c r="J259" i="24"/>
  <c r="J260" i="24"/>
  <c r="J261" i="24"/>
  <c r="J262" i="24"/>
  <c r="J263" i="24"/>
  <c r="J264" i="24"/>
  <c r="J265" i="24"/>
  <c r="J266" i="24"/>
  <c r="J267" i="24"/>
  <c r="J268" i="24"/>
  <c r="J280" i="24"/>
  <c r="J281" i="24"/>
  <c r="J282" i="24"/>
  <c r="J283" i="24"/>
  <c r="J284" i="24"/>
  <c r="J285" i="24"/>
  <c r="J286" i="24"/>
  <c r="J287" i="24"/>
  <c r="J288" i="24"/>
  <c r="J289" i="24"/>
  <c r="J290" i="24"/>
  <c r="J291" i="24"/>
  <c r="J292" i="24"/>
  <c r="J293" i="24"/>
  <c r="J294" i="24"/>
  <c r="J295" i="24"/>
  <c r="J296" i="24"/>
  <c r="J297" i="24"/>
  <c r="J298" i="24"/>
  <c r="J299" i="24"/>
  <c r="J300" i="24"/>
  <c r="J301" i="24"/>
  <c r="J302" i="24"/>
  <c r="J303" i="24"/>
  <c r="J304" i="24"/>
  <c r="J316" i="24"/>
  <c r="J317" i="24"/>
  <c r="J318" i="24"/>
  <c r="J319" i="24"/>
  <c r="J320" i="24"/>
  <c r="J321" i="24"/>
  <c r="J322" i="24"/>
  <c r="J323" i="24"/>
  <c r="J324" i="24"/>
  <c r="J325" i="24"/>
  <c r="J326" i="24"/>
  <c r="J327" i="24"/>
  <c r="J328" i="24"/>
  <c r="J329" i="24"/>
  <c r="J330" i="24"/>
  <c r="J331" i="24"/>
  <c r="J332" i="24"/>
  <c r="J333" i="24"/>
  <c r="J334" i="24"/>
  <c r="J335" i="24"/>
  <c r="J336" i="24"/>
  <c r="J337" i="24"/>
  <c r="J338" i="24"/>
  <c r="J339" i="24"/>
  <c r="J340" i="24"/>
  <c r="J341" i="24"/>
  <c r="J342" i="24"/>
  <c r="J343" i="24"/>
  <c r="J344" i="24"/>
  <c r="J345" i="24"/>
  <c r="J346" i="24"/>
  <c r="J347" i="24"/>
  <c r="J348" i="24"/>
  <c r="J349" i="24"/>
  <c r="J350" i="24"/>
  <c r="J351" i="24"/>
  <c r="J352" i="24"/>
  <c r="J353" i="24"/>
  <c r="J354" i="24"/>
  <c r="J355" i="24"/>
  <c r="J356" i="24"/>
  <c r="J357" i="24"/>
  <c r="J358" i="24"/>
  <c r="J359" i="24"/>
  <c r="J360" i="24"/>
  <c r="J361" i="24"/>
  <c r="J362" i="24"/>
  <c r="J363" i="24"/>
  <c r="J364" i="24"/>
  <c r="J365" i="24"/>
  <c r="J366" i="24"/>
  <c r="J367" i="24"/>
  <c r="J368" i="24"/>
  <c r="J369" i="24"/>
  <c r="J370" i="24"/>
  <c r="J371" i="24"/>
  <c r="J372" i="24"/>
  <c r="J373" i="24"/>
  <c r="J374" i="24"/>
  <c r="J375" i="24"/>
  <c r="J376" i="24"/>
  <c r="J377" i="24"/>
  <c r="J378" i="24"/>
  <c r="J379" i="24"/>
  <c r="J380" i="24"/>
  <c r="J381" i="24"/>
  <c r="J382" i="24"/>
  <c r="J383" i="24"/>
  <c r="J384" i="24"/>
  <c r="J385" i="24"/>
  <c r="J386" i="24"/>
  <c r="J387" i="24"/>
  <c r="J388" i="24"/>
  <c r="J389" i="24"/>
  <c r="J390" i="24"/>
  <c r="J391" i="24"/>
  <c r="J392" i="24"/>
  <c r="J393" i="24"/>
  <c r="J394" i="24"/>
  <c r="J395" i="24"/>
  <c r="J396" i="24"/>
  <c r="J397" i="24"/>
  <c r="J398" i="24"/>
  <c r="J399" i="24"/>
  <c r="J400" i="24"/>
  <c r="J401" i="24"/>
  <c r="J402" i="24"/>
  <c r="J403" i="24"/>
  <c r="J404" i="24"/>
  <c r="J405" i="24"/>
  <c r="J406" i="24"/>
  <c r="J407" i="24"/>
  <c r="J408" i="24"/>
  <c r="J409" i="24"/>
  <c r="J410" i="24"/>
  <c r="J411" i="24"/>
  <c r="J412" i="24"/>
  <c r="J413" i="24"/>
  <c r="J414" i="24"/>
  <c r="J415" i="24"/>
  <c r="J416" i="24"/>
  <c r="J417" i="24"/>
  <c r="J418" i="24"/>
  <c r="J419" i="24"/>
  <c r="J420" i="24"/>
  <c r="J421" i="24"/>
  <c r="J422" i="24"/>
  <c r="J423" i="24"/>
  <c r="J424" i="24"/>
  <c r="J425" i="24"/>
  <c r="J426" i="24"/>
  <c r="J427" i="24"/>
  <c r="J428" i="24"/>
  <c r="J429" i="24"/>
  <c r="J430" i="24"/>
  <c r="J431" i="24"/>
  <c r="J432" i="24"/>
  <c r="J433" i="24"/>
  <c r="J434" i="24"/>
  <c r="J435" i="24"/>
  <c r="J436" i="24"/>
  <c r="J437" i="24"/>
  <c r="J438" i="24"/>
  <c r="J439" i="24"/>
  <c r="J440" i="24"/>
  <c r="J441" i="24"/>
  <c r="J442" i="24"/>
  <c r="J443" i="24"/>
  <c r="J444" i="24"/>
  <c r="J445" i="24"/>
  <c r="J446" i="24"/>
  <c r="J447" i="24"/>
  <c r="J448" i="24"/>
  <c r="J449" i="24"/>
  <c r="J450" i="24"/>
  <c r="J451" i="24"/>
  <c r="J452" i="24"/>
  <c r="J453" i="24"/>
  <c r="J454" i="24"/>
  <c r="J455" i="24"/>
  <c r="J456" i="24"/>
  <c r="J457" i="24"/>
  <c r="J458" i="24"/>
  <c r="J459" i="24"/>
  <c r="J460" i="24"/>
  <c r="J461" i="24"/>
  <c r="J462" i="24"/>
  <c r="J463" i="24"/>
  <c r="J464" i="24"/>
  <c r="J465" i="24"/>
  <c r="J466" i="24"/>
  <c r="J467" i="24"/>
  <c r="J468" i="24"/>
  <c r="J469" i="24"/>
  <c r="J470" i="24"/>
  <c r="J471" i="24"/>
  <c r="J472" i="24"/>
  <c r="J473" i="24"/>
  <c r="J474" i="24"/>
  <c r="J475" i="24"/>
  <c r="J476" i="24"/>
  <c r="J477" i="24"/>
  <c r="J478" i="24"/>
  <c r="J479" i="24"/>
  <c r="J480" i="24"/>
  <c r="J481" i="24"/>
  <c r="J482" i="24"/>
  <c r="J483" i="24"/>
  <c r="J484" i="24"/>
  <c r="J485" i="24"/>
  <c r="J486" i="24"/>
  <c r="J487" i="24"/>
  <c r="J488" i="24"/>
  <c r="J489" i="24"/>
  <c r="J490" i="24"/>
  <c r="J491" i="24"/>
  <c r="J492" i="24"/>
  <c r="J493" i="24"/>
  <c r="J494" i="24"/>
  <c r="J495" i="24"/>
  <c r="J496" i="24"/>
  <c r="J497" i="24"/>
  <c r="J498" i="24"/>
  <c r="J499" i="24"/>
  <c r="J500" i="24"/>
  <c r="J501" i="24"/>
  <c r="J502" i="24"/>
  <c r="J503" i="24"/>
  <c r="J504" i="24"/>
  <c r="J505" i="24"/>
  <c r="J506" i="24"/>
  <c r="J507" i="24"/>
  <c r="J508" i="24"/>
  <c r="J509" i="24"/>
  <c r="J510" i="24"/>
  <c r="J511" i="24"/>
  <c r="J512" i="24"/>
  <c r="J513" i="24"/>
  <c r="J514" i="24"/>
  <c r="J515" i="24"/>
  <c r="J516" i="24"/>
  <c r="J517" i="24"/>
  <c r="J518" i="24"/>
  <c r="J519" i="24"/>
  <c r="J520" i="24"/>
  <c r="J521" i="24"/>
  <c r="J522" i="24"/>
  <c r="J523" i="24"/>
  <c r="J524" i="24"/>
  <c r="J525" i="24"/>
  <c r="J526" i="24"/>
  <c r="J527" i="24"/>
  <c r="J528" i="24"/>
  <c r="J529" i="24"/>
  <c r="J530" i="24"/>
  <c r="J531" i="24"/>
  <c r="J532" i="24"/>
  <c r="J533" i="24"/>
  <c r="J534" i="24"/>
  <c r="J535" i="24"/>
  <c r="J536" i="24"/>
  <c r="J537" i="24"/>
  <c r="J538" i="24"/>
  <c r="J539" i="24"/>
  <c r="J540" i="24"/>
  <c r="J541" i="24"/>
  <c r="J542" i="24"/>
  <c r="J543" i="24"/>
  <c r="J556" i="24"/>
  <c r="J557" i="24"/>
  <c r="J558" i="24"/>
  <c r="J559" i="24"/>
  <c r="J560" i="24"/>
  <c r="J561" i="24"/>
  <c r="J562" i="24"/>
  <c r="J563" i="24"/>
  <c r="J564" i="24"/>
  <c r="J565" i="24"/>
  <c r="J566" i="24"/>
  <c r="J567" i="24"/>
  <c r="J568" i="24"/>
  <c r="J580" i="24"/>
  <c r="J581" i="24"/>
  <c r="J582" i="24"/>
  <c r="J583" i="24"/>
  <c r="J584" i="24"/>
  <c r="J585" i="24"/>
  <c r="J586" i="24"/>
  <c r="J587" i="24"/>
  <c r="J588" i="24"/>
  <c r="J589" i="24"/>
  <c r="J590" i="24"/>
  <c r="J591" i="24"/>
  <c r="J592" i="24"/>
  <c r="J593" i="24"/>
  <c r="J594" i="24"/>
  <c r="J595" i="24"/>
  <c r="J596" i="24"/>
  <c r="J597" i="24"/>
  <c r="J598" i="24"/>
  <c r="J599" i="24"/>
  <c r="J600" i="24"/>
  <c r="J601" i="24"/>
  <c r="J602" i="24"/>
  <c r="J603" i="24"/>
  <c r="J604" i="24"/>
  <c r="J605" i="24"/>
  <c r="J606" i="24"/>
  <c r="J607" i="24"/>
  <c r="J608" i="24"/>
  <c r="J609" i="24"/>
  <c r="J610" i="24"/>
  <c r="J611" i="24"/>
  <c r="J612" i="24"/>
  <c r="J613" i="24"/>
  <c r="J614" i="24"/>
  <c r="J615" i="24"/>
  <c r="J616" i="24"/>
  <c r="J617" i="24"/>
  <c r="J618" i="24"/>
  <c r="J619" i="24"/>
  <c r="J620" i="24"/>
  <c r="J621" i="24"/>
  <c r="J622" i="24"/>
  <c r="J623" i="24"/>
  <c r="J624" i="24"/>
  <c r="J625" i="24"/>
  <c r="J626" i="24"/>
  <c r="J627" i="24"/>
  <c r="J628" i="24"/>
  <c r="J629" i="24"/>
  <c r="J630" i="24"/>
  <c r="J631" i="24"/>
  <c r="J632" i="24"/>
  <c r="J633" i="24"/>
  <c r="J634" i="24"/>
  <c r="J635" i="24"/>
  <c r="J636" i="24"/>
  <c r="J637" i="24"/>
  <c r="J638" i="24"/>
  <c r="J639" i="24"/>
  <c r="J640" i="24"/>
  <c r="J652" i="24"/>
  <c r="J653" i="24"/>
  <c r="J654" i="24"/>
  <c r="J655" i="24"/>
  <c r="J656" i="24"/>
  <c r="J657" i="24"/>
  <c r="J658" i="24"/>
  <c r="J659" i="24"/>
  <c r="J660" i="24"/>
  <c r="J661" i="24"/>
  <c r="J662" i="24"/>
  <c r="J663" i="24"/>
  <c r="J664" i="24"/>
  <c r="J676" i="24"/>
  <c r="J677" i="24"/>
  <c r="J678" i="24"/>
  <c r="J679" i="24"/>
  <c r="J680" i="24"/>
  <c r="J681" i="24"/>
  <c r="J682" i="24"/>
  <c r="J683" i="24"/>
  <c r="J684" i="24"/>
  <c r="J685" i="24"/>
  <c r="J686" i="24"/>
  <c r="J687" i="24"/>
  <c r="J688" i="24"/>
  <c r="J689" i="24"/>
  <c r="J690" i="24"/>
  <c r="J691" i="24"/>
  <c r="J692" i="24"/>
  <c r="J693" i="24"/>
  <c r="J694" i="24"/>
  <c r="J695" i="24"/>
  <c r="J696" i="24"/>
  <c r="J697" i="24"/>
  <c r="J698" i="24"/>
  <c r="J699" i="24"/>
  <c r="J700" i="24"/>
  <c r="J701" i="24"/>
  <c r="J702" i="24"/>
  <c r="J703" i="24"/>
  <c r="J704" i="24"/>
  <c r="J705" i="24"/>
  <c r="J706" i="24"/>
  <c r="J707" i="24"/>
  <c r="J708" i="24"/>
  <c r="J709" i="24"/>
  <c r="J710" i="24"/>
  <c r="J711" i="24"/>
  <c r="J712" i="24"/>
  <c r="J724" i="24"/>
  <c r="J725" i="24"/>
  <c r="J726" i="24"/>
  <c r="J727" i="24"/>
  <c r="J728" i="24"/>
  <c r="J729" i="24"/>
  <c r="J730" i="24"/>
  <c r="J731" i="24"/>
  <c r="J732" i="24"/>
  <c r="J733" i="24"/>
  <c r="J734" i="24"/>
  <c r="J735" i="24"/>
  <c r="J736" i="24"/>
  <c r="J737" i="24"/>
  <c r="J738" i="24"/>
  <c r="J739" i="24"/>
  <c r="J740" i="24"/>
  <c r="J741" i="24"/>
  <c r="J742" i="24"/>
  <c r="J743" i="24"/>
  <c r="J744" i="24"/>
  <c r="J745" i="24"/>
  <c r="J746" i="24"/>
  <c r="J747" i="24"/>
  <c r="J748" i="24"/>
  <c r="J749" i="24"/>
  <c r="J750" i="24"/>
  <c r="J751" i="24"/>
  <c r="J752" i="24"/>
  <c r="J753" i="24"/>
  <c r="J754" i="24"/>
  <c r="J755" i="24"/>
  <c r="J756" i="24"/>
  <c r="J757" i="24"/>
  <c r="J758" i="24"/>
  <c r="J759" i="24"/>
  <c r="J760" i="24"/>
  <c r="J772" i="24"/>
  <c r="J773" i="24"/>
  <c r="J774" i="24"/>
  <c r="J775" i="24"/>
  <c r="J776" i="24"/>
  <c r="J777" i="24"/>
  <c r="J778" i="24"/>
  <c r="J779" i="24"/>
  <c r="J780" i="24"/>
  <c r="J781" i="24"/>
  <c r="J782" i="24"/>
  <c r="J783" i="24"/>
  <c r="J784" i="24"/>
  <c r="J785" i="24"/>
  <c r="J786" i="24"/>
  <c r="J787" i="24"/>
  <c r="J788" i="24"/>
  <c r="J789" i="24"/>
  <c r="J790" i="24"/>
  <c r="J791" i="24"/>
  <c r="J792" i="24"/>
  <c r="J793" i="24"/>
  <c r="J794" i="24"/>
  <c r="J795" i="24"/>
  <c r="J796" i="24"/>
  <c r="J797" i="24"/>
  <c r="J798" i="24"/>
  <c r="J799" i="24"/>
  <c r="J800" i="24"/>
  <c r="J801" i="24"/>
  <c r="J802" i="24"/>
  <c r="J803" i="24"/>
  <c r="J804" i="24"/>
  <c r="J805" i="24"/>
  <c r="J806" i="24"/>
  <c r="J807" i="24"/>
  <c r="J808" i="24"/>
  <c r="J809" i="24"/>
  <c r="J810" i="24"/>
  <c r="J811" i="24"/>
  <c r="J812" i="24"/>
  <c r="J813" i="24"/>
  <c r="J814" i="24"/>
  <c r="J815" i="24"/>
  <c r="J816" i="24"/>
  <c r="J817" i="24"/>
  <c r="J818" i="24"/>
  <c r="J819" i="24"/>
  <c r="J820" i="24"/>
  <c r="J821" i="24"/>
  <c r="J822" i="24"/>
  <c r="J823" i="24"/>
  <c r="J824" i="24"/>
  <c r="J825" i="24"/>
  <c r="J826" i="24"/>
  <c r="J827" i="24"/>
  <c r="J828" i="24"/>
  <c r="J829" i="24"/>
  <c r="J830" i="24"/>
  <c r="J831" i="24"/>
  <c r="J832" i="24"/>
  <c r="J833" i="24"/>
  <c r="J834" i="24"/>
  <c r="J835" i="24"/>
  <c r="J836" i="24"/>
  <c r="J837" i="24"/>
  <c r="J838" i="24"/>
  <c r="J839" i="24"/>
  <c r="J840" i="24"/>
  <c r="J841" i="24"/>
  <c r="J842" i="24"/>
  <c r="J843" i="24"/>
  <c r="J844" i="24"/>
  <c r="J845" i="24"/>
  <c r="J846" i="24"/>
  <c r="J847" i="24"/>
  <c r="J848" i="24"/>
  <c r="J849" i="24"/>
  <c r="J850" i="24"/>
  <c r="J851" i="24"/>
  <c r="J852" i="24"/>
  <c r="J853" i="24"/>
  <c r="J854" i="24"/>
  <c r="J855" i="24"/>
  <c r="J868" i="24"/>
  <c r="J869" i="24"/>
  <c r="J870" i="24"/>
  <c r="J871" i="24"/>
  <c r="J872" i="24"/>
  <c r="J873" i="24"/>
  <c r="J874" i="24"/>
  <c r="J875" i="24"/>
  <c r="J876" i="24"/>
  <c r="J877" i="24"/>
  <c r="J878" i="24"/>
  <c r="J879" i="24"/>
  <c r="J880" i="24"/>
  <c r="J881" i="24"/>
  <c r="J882" i="24"/>
  <c r="J883" i="24"/>
  <c r="J884" i="24"/>
  <c r="J885" i="24"/>
  <c r="J886" i="24"/>
  <c r="J887" i="24"/>
  <c r="J888" i="24"/>
  <c r="J889" i="24"/>
  <c r="J890" i="24"/>
  <c r="J891" i="24"/>
  <c r="J892" i="24"/>
  <c r="J893" i="24"/>
  <c r="J894" i="24"/>
  <c r="J895" i="24"/>
  <c r="J896" i="24"/>
  <c r="J897" i="24"/>
  <c r="J898" i="24"/>
  <c r="J899" i="24"/>
  <c r="J900" i="24"/>
  <c r="J901" i="24"/>
  <c r="J902" i="24"/>
  <c r="J903" i="24"/>
  <c r="J904" i="24"/>
  <c r="J916" i="24"/>
  <c r="J917" i="24"/>
  <c r="J918" i="24"/>
  <c r="J919" i="24"/>
  <c r="J920" i="24"/>
  <c r="J921" i="24"/>
  <c r="J922" i="24"/>
  <c r="J923" i="24"/>
  <c r="J924" i="24"/>
  <c r="J925" i="24"/>
  <c r="J926" i="24"/>
  <c r="J927" i="24"/>
  <c r="J928" i="24"/>
  <c r="J929" i="24"/>
  <c r="J930" i="24"/>
  <c r="J931" i="24"/>
  <c r="J932" i="24"/>
  <c r="J933" i="24"/>
  <c r="J934" i="24"/>
  <c r="J935" i="24"/>
  <c r="J936" i="24"/>
  <c r="J937" i="24"/>
  <c r="J938" i="24"/>
  <c r="J939" i="24"/>
  <c r="J940" i="24"/>
  <c r="J941" i="24"/>
  <c r="J942" i="24"/>
  <c r="J943" i="24"/>
  <c r="J944" i="24"/>
  <c r="J945" i="24"/>
  <c r="J946" i="24"/>
  <c r="J947" i="24"/>
  <c r="J948" i="24"/>
  <c r="J949" i="24"/>
  <c r="J950" i="24"/>
  <c r="J951" i="24"/>
  <c r="J964" i="24"/>
  <c r="J965" i="24"/>
  <c r="J966" i="24"/>
  <c r="J967" i="24"/>
  <c r="J968" i="24"/>
  <c r="J969" i="24"/>
  <c r="J970" i="24"/>
  <c r="J971" i="24"/>
  <c r="J972" i="24"/>
  <c r="J973" i="24"/>
  <c r="J974" i="24"/>
  <c r="J975" i="24"/>
  <c r="J978" i="24"/>
  <c r="J979" i="24"/>
  <c r="J980" i="24"/>
  <c r="J981" i="24"/>
  <c r="J982" i="24"/>
  <c r="J983" i="24"/>
  <c r="J984" i="24"/>
  <c r="J985" i="24"/>
  <c r="J986" i="24"/>
  <c r="J987" i="24"/>
  <c r="J988" i="24"/>
  <c r="J989" i="24"/>
  <c r="J990" i="24"/>
  <c r="J991" i="24"/>
  <c r="J992" i="24"/>
  <c r="J993" i="24"/>
  <c r="J994" i="24"/>
  <c r="J995" i="24"/>
  <c r="J996" i="24"/>
  <c r="J997" i="24"/>
  <c r="J998" i="24"/>
  <c r="J999" i="24"/>
  <c r="J1000" i="24"/>
  <c r="J1001" i="24"/>
  <c r="J1002" i="24"/>
  <c r="J1003" i="24"/>
  <c r="J1004" i="24"/>
  <c r="J1005" i="24"/>
  <c r="J1006" i="24"/>
  <c r="J1007" i="24"/>
  <c r="J1008" i="24"/>
  <c r="J1009" i="24"/>
  <c r="J1010" i="24"/>
  <c r="J1011" i="24"/>
  <c r="J1012" i="24"/>
  <c r="J1013" i="24"/>
  <c r="J1014" i="24"/>
  <c r="J1015" i="24"/>
  <c r="J1016" i="24"/>
  <c r="J1017" i="24"/>
  <c r="J1018" i="24"/>
  <c r="J1019" i="24"/>
  <c r="J1020" i="24"/>
  <c r="J1021" i="24"/>
  <c r="J1022" i="24"/>
  <c r="J1023" i="24"/>
  <c r="J1036" i="24"/>
  <c r="J1037" i="24"/>
  <c r="J1038" i="24"/>
  <c r="J1039" i="24"/>
  <c r="J1040" i="24"/>
  <c r="J1041" i="24"/>
  <c r="J1042" i="24"/>
  <c r="J1043" i="24"/>
  <c r="J1044" i="24"/>
  <c r="J1045" i="24"/>
  <c r="J1046" i="24"/>
  <c r="J1047" i="24"/>
  <c r="J1048" i="24"/>
  <c r="J1049" i="24"/>
  <c r="J1050" i="24"/>
  <c r="J1051" i="24"/>
  <c r="J1052" i="24"/>
  <c r="J1053" i="24"/>
  <c r="J1054" i="24"/>
  <c r="J1055" i="24"/>
  <c r="J1056" i="24"/>
  <c r="J1057" i="24"/>
  <c r="J1058" i="24"/>
  <c r="J1059" i="24"/>
  <c r="J1060" i="24"/>
  <c r="J1061" i="24"/>
  <c r="J1062" i="24"/>
  <c r="J1063" i="24"/>
  <c r="J1064" i="24"/>
  <c r="J1065" i="24"/>
  <c r="J1066" i="24"/>
  <c r="J1067" i="24"/>
  <c r="J1068" i="24"/>
  <c r="J1069" i="24"/>
  <c r="J1070" i="24"/>
  <c r="J1071" i="24"/>
  <c r="J1072" i="24"/>
  <c r="J1073" i="24"/>
  <c r="J1074" i="24"/>
  <c r="J1075" i="24"/>
  <c r="J1076" i="24"/>
  <c r="J1077" i="24"/>
  <c r="J1078" i="24"/>
  <c r="J1079" i="24"/>
  <c r="J1080" i="24"/>
  <c r="J1081" i="24"/>
  <c r="J1082" i="24"/>
  <c r="J1083" i="24"/>
  <c r="J1084" i="24"/>
  <c r="J1085" i="24"/>
  <c r="J1086" i="24"/>
  <c r="J1087" i="24"/>
  <c r="J1088" i="24"/>
  <c r="J1089" i="24"/>
  <c r="J1090" i="24"/>
  <c r="J1091" i="24"/>
  <c r="J1092" i="24"/>
  <c r="J1093" i="24"/>
  <c r="J1094" i="24"/>
  <c r="J1095" i="24"/>
  <c r="J1096" i="24"/>
  <c r="J1097" i="24"/>
  <c r="J1098" i="24"/>
  <c r="J1099" i="24"/>
  <c r="J1100" i="24"/>
  <c r="J1101" i="24"/>
  <c r="J1102" i="24"/>
  <c r="J1103" i="24"/>
  <c r="J1104" i="24"/>
  <c r="J1105" i="24"/>
  <c r="J1106" i="24"/>
  <c r="J1107" i="24"/>
  <c r="J1108" i="24"/>
  <c r="J1109" i="24"/>
  <c r="J1110" i="24"/>
  <c r="J1111" i="24"/>
  <c r="J1112" i="24"/>
  <c r="J1113" i="24"/>
  <c r="J1114" i="24"/>
  <c r="J1115" i="24"/>
  <c r="J1116" i="24"/>
  <c r="J1117" i="24"/>
  <c r="J1118" i="24"/>
  <c r="J1119" i="24"/>
  <c r="J1120" i="24"/>
  <c r="J1121" i="24"/>
  <c r="J1122" i="24"/>
  <c r="J1123" i="24"/>
  <c r="J1124" i="24"/>
  <c r="J1125" i="24"/>
  <c r="J1126" i="24"/>
  <c r="J1127" i="24"/>
  <c r="J1128" i="24"/>
  <c r="J1129" i="24"/>
  <c r="J1130" i="24"/>
  <c r="J1131" i="24"/>
  <c r="J1132" i="24"/>
  <c r="J1133" i="24"/>
  <c r="J1134" i="24"/>
  <c r="J1135" i="24"/>
  <c r="J1136" i="24"/>
  <c r="J1137" i="24"/>
  <c r="J1138" i="24"/>
  <c r="J1139" i="24"/>
  <c r="J1140" i="24"/>
  <c r="J1141" i="24"/>
  <c r="J1142" i="24"/>
  <c r="J1143" i="24"/>
  <c r="F53" i="9"/>
  <c r="F30" i="9"/>
  <c r="J23" i="19"/>
  <c r="F190" i="9"/>
  <c r="F118" i="9"/>
  <c r="F114" i="9"/>
  <c r="J22" i="19"/>
  <c r="I778" i="9"/>
  <c r="H778" i="9"/>
  <c r="I478" i="9"/>
  <c r="H478" i="9"/>
  <c r="F478" i="9"/>
  <c r="V713" i="24" l="1"/>
  <c r="A447" i="27"/>
  <c r="G448" i="24"/>
  <c r="V448" i="24" s="1"/>
  <c r="E547" i="27"/>
  <c r="L572" i="24"/>
  <c r="V572" i="24" s="1"/>
  <c r="D552" i="27"/>
  <c r="G553" i="24" s="1"/>
  <c r="G577" i="24"/>
  <c r="V577" i="24" s="1"/>
  <c r="G544" i="27"/>
  <c r="A603" i="27"/>
  <c r="A858" i="27"/>
  <c r="G859" i="24"/>
  <c r="V859" i="24" s="1"/>
  <c r="A531" i="27"/>
  <c r="G532" i="24"/>
  <c r="V532" i="24" s="1"/>
  <c r="E554" i="27"/>
  <c r="L579" i="24"/>
  <c r="V579" i="24" s="1"/>
  <c r="A484" i="27"/>
  <c r="G485" i="24"/>
  <c r="V485" i="24" s="1"/>
  <c r="A435" i="27"/>
  <c r="G436" i="24"/>
  <c r="V436" i="24" s="1"/>
  <c r="A387" i="27"/>
  <c r="G388" i="24"/>
  <c r="V388" i="24" s="1"/>
  <c r="A327" i="27"/>
  <c r="G328" i="24"/>
  <c r="V328" i="24" s="1"/>
  <c r="A277" i="27"/>
  <c r="A856" i="27"/>
  <c r="G8" i="27"/>
  <c r="G12" i="27"/>
  <c r="A269" i="27"/>
  <c r="A712" i="27"/>
  <c r="G713" i="24"/>
  <c r="A100" i="27"/>
  <c r="L101" i="24"/>
  <c r="V101" i="24" s="1"/>
  <c r="A866" i="27"/>
  <c r="G867" i="24"/>
  <c r="V867" i="24" s="1"/>
  <c r="E553" i="27"/>
  <c r="L578" i="24"/>
  <c r="V578" i="24" s="1"/>
  <c r="F267" i="27"/>
  <c r="E856" i="27"/>
  <c r="L857" i="24" s="1"/>
  <c r="V857" i="24" s="1"/>
  <c r="L953" i="24"/>
  <c r="V953" i="24" s="1"/>
  <c r="E711" i="27"/>
  <c r="L712" i="24" s="1"/>
  <c r="L724" i="24"/>
  <c r="V724" i="24" s="1"/>
  <c r="E551" i="27"/>
  <c r="L576" i="24"/>
  <c r="V576" i="24" s="1"/>
  <c r="E483" i="27"/>
  <c r="L484" i="24" s="1"/>
  <c r="L508" i="24"/>
  <c r="V508" i="24" s="1"/>
  <c r="D548" i="27"/>
  <c r="A507" i="27"/>
  <c r="G508" i="24"/>
  <c r="A591" i="27"/>
  <c r="L592" i="24"/>
  <c r="V592" i="24" s="1"/>
  <c r="A399" i="27"/>
  <c r="G400" i="24"/>
  <c r="V400" i="24" s="1"/>
  <c r="A351" i="27"/>
  <c r="G352" i="24"/>
  <c r="V352" i="24" s="1"/>
  <c r="A640" i="27"/>
  <c r="L641" i="24"/>
  <c r="A459" i="27"/>
  <c r="G460" i="24"/>
  <c r="V460" i="24" s="1"/>
  <c r="A423" i="27"/>
  <c r="G424" i="24"/>
  <c r="V424" i="24" s="1"/>
  <c r="A375" i="27"/>
  <c r="G376" i="24"/>
  <c r="V376" i="24" s="1"/>
  <c r="A339" i="27"/>
  <c r="G340" i="24"/>
  <c r="V340" i="24" s="1"/>
  <c r="A569" i="27"/>
  <c r="G570" i="24"/>
  <c r="D711" i="27"/>
  <c r="G724" i="24"/>
  <c r="E8" i="27"/>
  <c r="L9" i="24" s="1"/>
  <c r="L549" i="24"/>
  <c r="A21" i="27"/>
  <c r="G22" i="24"/>
  <c r="V22" i="24" s="1"/>
  <c r="A24" i="27"/>
  <c r="E550" i="27"/>
  <c r="L575" i="24"/>
  <c r="V575" i="24" s="1"/>
  <c r="E546" i="27"/>
  <c r="L571" i="24"/>
  <c r="V571" i="24" s="1"/>
  <c r="A735" i="27"/>
  <c r="D545" i="27"/>
  <c r="G546" i="24" s="1"/>
  <c r="A519" i="27"/>
  <c r="G520" i="24"/>
  <c r="V520" i="24" s="1"/>
  <c r="A276" i="27"/>
  <c r="G277" i="24"/>
  <c r="V277" i="24" s="1"/>
  <c r="A864" i="27"/>
  <c r="E268" i="27"/>
  <c r="L269" i="24" s="1"/>
  <c r="L305" i="24"/>
  <c r="V305" i="24" s="1"/>
  <c r="A275" i="27"/>
  <c r="A411" i="27"/>
  <c r="G412" i="24"/>
  <c r="V412" i="24" s="1"/>
  <c r="A363" i="27"/>
  <c r="G364" i="24"/>
  <c r="V364" i="24" s="1"/>
  <c r="E303" i="27"/>
  <c r="E545" i="27"/>
  <c r="L546" i="24" s="1"/>
  <c r="L570" i="24"/>
  <c r="V570" i="24" s="1"/>
  <c r="A861" i="27"/>
  <c r="G268" i="27"/>
  <c r="G16" i="27"/>
  <c r="G4" i="27" s="1"/>
  <c r="A26" i="27"/>
  <c r="A40" i="27"/>
  <c r="D568" i="27"/>
  <c r="G641" i="24"/>
  <c r="E549" i="27"/>
  <c r="L574" i="24"/>
  <c r="V574" i="24" s="1"/>
  <c r="E16" i="27"/>
  <c r="L17" i="24" s="1"/>
  <c r="V17" i="24" s="1"/>
  <c r="L41" i="24"/>
  <c r="V41" i="24" s="1"/>
  <c r="A857" i="27"/>
  <c r="G858" i="24"/>
  <c r="V858" i="24" s="1"/>
  <c r="M44" i="24"/>
  <c r="W44" i="24" s="1"/>
  <c r="M913" i="24"/>
  <c r="W1017" i="24"/>
  <c r="W1080" i="24"/>
  <c r="W1076" i="24"/>
  <c r="W1070" i="24"/>
  <c r="W1066" i="24"/>
  <c r="W1062" i="24"/>
  <c r="W1056" i="24"/>
  <c r="W1052" i="24"/>
  <c r="W1023" i="24"/>
  <c r="W1019" i="24"/>
  <c r="W1015" i="24"/>
  <c r="W1009" i="24"/>
  <c r="W1005" i="24"/>
  <c r="W999" i="24"/>
  <c r="W995" i="24"/>
  <c r="W991" i="24"/>
  <c r="W985" i="24"/>
  <c r="W981" i="24"/>
  <c r="W975" i="24"/>
  <c r="W971" i="24"/>
  <c r="W967" i="24"/>
  <c r="W950" i="24"/>
  <c r="W946" i="24"/>
  <c r="W942" i="24"/>
  <c r="W936" i="24"/>
  <c r="W932" i="24"/>
  <c r="W926" i="24"/>
  <c r="W922" i="24"/>
  <c r="W918" i="24"/>
  <c r="W288" i="24"/>
  <c r="W248" i="24"/>
  <c r="W896" i="24"/>
  <c r="W886" i="24"/>
  <c r="W882" i="24"/>
  <c r="W872" i="24"/>
  <c r="W854" i="24"/>
  <c r="W850" i="24"/>
  <c r="W840" i="24"/>
  <c r="W790" i="24"/>
  <c r="W786" i="24"/>
  <c r="W680" i="24"/>
  <c r="W615" i="24"/>
  <c r="W611" i="24"/>
  <c r="W607" i="24"/>
  <c r="W591" i="24"/>
  <c r="W587" i="24"/>
  <c r="W583" i="24"/>
  <c r="W565" i="24"/>
  <c r="W561" i="24"/>
  <c r="W543" i="24"/>
  <c r="W539" i="24"/>
  <c r="W535" i="24"/>
  <c r="W516" i="24"/>
  <c r="W512" i="24"/>
  <c r="W506" i="24"/>
  <c r="W502" i="24"/>
  <c r="W498" i="24"/>
  <c r="W480" i="24"/>
  <c r="W476" i="24"/>
  <c r="W470" i="24"/>
  <c r="W466" i="24"/>
  <c r="W462" i="24"/>
  <c r="W456" i="24"/>
  <c r="W452" i="24"/>
  <c r="W446" i="24"/>
  <c r="W442" i="24"/>
  <c r="W438" i="24"/>
  <c r="W432" i="24"/>
  <c r="W428" i="24"/>
  <c r="W422" i="24"/>
  <c r="W418" i="24"/>
  <c r="W414" i="24"/>
  <c r="W408" i="24"/>
  <c r="W404" i="24"/>
  <c r="W398" i="24"/>
  <c r="W394" i="24"/>
  <c r="W390" i="24"/>
  <c r="W384" i="24"/>
  <c r="W380" i="24"/>
  <c r="W374" i="24"/>
  <c r="W370" i="24"/>
  <c r="W366" i="24"/>
  <c r="W360" i="24"/>
  <c r="W356" i="24"/>
  <c r="W350" i="24"/>
  <c r="W346" i="24"/>
  <c r="W342" i="24"/>
  <c r="W336" i="24"/>
  <c r="W332" i="24"/>
  <c r="W326" i="24"/>
  <c r="W322" i="24"/>
  <c r="W318" i="24"/>
  <c r="W300" i="24"/>
  <c r="W296" i="24"/>
  <c r="W241" i="24"/>
  <c r="W237" i="24"/>
  <c r="M48" i="24"/>
  <c r="W48" i="24" s="1"/>
  <c r="M909" i="24"/>
  <c r="W909" i="24" s="1"/>
  <c r="W1082" i="24"/>
  <c r="W1078" i="24"/>
  <c r="W1074" i="24"/>
  <c r="W1068" i="24"/>
  <c r="W1064" i="24"/>
  <c r="W1058" i="24"/>
  <c r="W1054" i="24"/>
  <c r="W1050" i="24"/>
  <c r="W1021" i="24"/>
  <c r="W1011" i="24"/>
  <c r="W1007" i="24"/>
  <c r="W1003" i="24"/>
  <c r="W997" i="24"/>
  <c r="W993" i="24"/>
  <c r="W987" i="24"/>
  <c r="W983" i="24"/>
  <c r="W979" i="24"/>
  <c r="W973" i="24"/>
  <c r="W969" i="24"/>
  <c r="W965" i="24"/>
  <c r="W948" i="24"/>
  <c r="W944" i="24"/>
  <c r="W938" i="24"/>
  <c r="W934" i="24"/>
  <c r="W930" i="24"/>
  <c r="W924" i="24"/>
  <c r="W920" i="24"/>
  <c r="M649" i="24"/>
  <c r="W613" i="24"/>
  <c r="W609" i="24"/>
  <c r="W589" i="24"/>
  <c r="W563" i="24"/>
  <c r="W541" i="24"/>
  <c r="M533" i="24"/>
  <c r="W533" i="24" s="1"/>
  <c r="W518" i="24"/>
  <c r="W500" i="24"/>
  <c r="W482" i="24"/>
  <c r="W478" i="24"/>
  <c r="W474" i="24"/>
  <c r="W468" i="24"/>
  <c r="W464" i="24"/>
  <c r="W458" i="24"/>
  <c r="W454" i="24"/>
  <c r="W450" i="24"/>
  <c r="W440" i="24"/>
  <c r="W402" i="24"/>
  <c r="W344" i="24"/>
  <c r="W338" i="24"/>
  <c r="W211" i="24"/>
  <c r="W163" i="24"/>
  <c r="W153" i="24"/>
  <c r="D864" i="26"/>
  <c r="H865" i="24" s="1"/>
  <c r="M308" i="24"/>
  <c r="W308" i="24" s="1"/>
  <c r="M644" i="24"/>
  <c r="W644" i="24" s="1"/>
  <c r="A825" i="26"/>
  <c r="W1038" i="24"/>
  <c r="W776" i="24"/>
  <c r="W1141" i="24"/>
  <c r="W1137" i="24"/>
  <c r="W1131" i="24"/>
  <c r="W1127" i="24"/>
  <c r="W1123" i="24"/>
  <c r="W1117" i="24"/>
  <c r="W1113" i="24"/>
  <c r="W1107" i="24"/>
  <c r="W1103" i="24"/>
  <c r="W1099" i="24"/>
  <c r="W1081" i="24"/>
  <c r="W1077" i="24"/>
  <c r="W1071" i="24"/>
  <c r="W1067" i="24"/>
  <c r="W1063" i="24"/>
  <c r="W1057" i="24"/>
  <c r="W1053" i="24"/>
  <c r="W1040" i="24"/>
  <c r="W1020" i="24"/>
  <c r="W1016" i="24"/>
  <c r="W1010" i="24"/>
  <c r="W1006" i="24"/>
  <c r="W1002" i="24"/>
  <c r="W996" i="24"/>
  <c r="W992" i="24"/>
  <c r="W986" i="24"/>
  <c r="W978" i="24"/>
  <c r="W972" i="24"/>
  <c r="W968" i="24"/>
  <c r="W951" i="24"/>
  <c r="W947" i="24"/>
  <c r="W943" i="24"/>
  <c r="W937" i="24"/>
  <c r="W933" i="24"/>
  <c r="W927" i="24"/>
  <c r="W923" i="24"/>
  <c r="W919" i="24"/>
  <c r="W901" i="24"/>
  <c r="W897" i="24"/>
  <c r="W891" i="24"/>
  <c r="W887" i="24"/>
  <c r="W883" i="24"/>
  <c r="W877" i="24"/>
  <c r="W855" i="24"/>
  <c r="W851" i="24"/>
  <c r="W847" i="24"/>
  <c r="W841" i="24"/>
  <c r="W837" i="24"/>
  <c r="W819" i="24"/>
  <c r="W815" i="24"/>
  <c r="W811" i="24"/>
  <c r="W805" i="24"/>
  <c r="W801" i="24"/>
  <c r="W795" i="24"/>
  <c r="W791" i="24"/>
  <c r="W787" i="24"/>
  <c r="W781" i="24"/>
  <c r="W759" i="24"/>
  <c r="W755" i="24"/>
  <c r="W751" i="24"/>
  <c r="W745" i="24"/>
  <c r="W741" i="24"/>
  <c r="W735" i="24"/>
  <c r="W731" i="24"/>
  <c r="W727" i="24"/>
  <c r="W709" i="24"/>
  <c r="W705" i="24"/>
  <c r="W699" i="24"/>
  <c r="W695" i="24"/>
  <c r="W691" i="24"/>
  <c r="W685" i="24"/>
  <c r="W681" i="24"/>
  <c r="W663" i="24"/>
  <c r="W659" i="24"/>
  <c r="W655" i="24"/>
  <c r="W637" i="24"/>
  <c r="W627" i="24"/>
  <c r="W623" i="24"/>
  <c r="W619" i="24"/>
  <c r="W614" i="24"/>
  <c r="W610" i="24"/>
  <c r="W606" i="24"/>
  <c r="W600" i="24"/>
  <c r="W596" i="24"/>
  <c r="W590" i="24"/>
  <c r="W586" i="24"/>
  <c r="W582" i="24"/>
  <c r="W564" i="24"/>
  <c r="W560" i="24"/>
  <c r="W542" i="24"/>
  <c r="W538" i="24"/>
  <c r="W534" i="24"/>
  <c r="W529" i="24"/>
  <c r="W525" i="24"/>
  <c r="W519" i="24"/>
  <c r="W515" i="24"/>
  <c r="W511" i="24"/>
  <c r="W505" i="24"/>
  <c r="W501" i="24"/>
  <c r="W483" i="24"/>
  <c r="W479" i="24"/>
  <c r="W475" i="24"/>
  <c r="W469" i="24"/>
  <c r="W465" i="24"/>
  <c r="W459" i="24"/>
  <c r="W455" i="24"/>
  <c r="W451" i="24"/>
  <c r="W445" i="24"/>
  <c r="W441" i="24"/>
  <c r="W435" i="24"/>
  <c r="W431" i="24"/>
  <c r="W427" i="24"/>
  <c r="W417" i="24"/>
  <c r="W411" i="24"/>
  <c r="W407" i="24"/>
  <c r="W403" i="24"/>
  <c r="W397" i="24"/>
  <c r="W393" i="24"/>
  <c r="W387" i="24"/>
  <c r="W383" i="24"/>
  <c r="W379" i="24"/>
  <c r="W373" i="24"/>
  <c r="W369" i="24"/>
  <c r="W363" i="24"/>
  <c r="W359" i="24"/>
  <c r="W355" i="24"/>
  <c r="W349" i="24"/>
  <c r="W345" i="24"/>
  <c r="W339" i="24"/>
  <c r="W335" i="24"/>
  <c r="W331" i="24"/>
  <c r="W321" i="24"/>
  <c r="W303" i="24"/>
  <c r="W299" i="24"/>
  <c r="W295" i="24"/>
  <c r="W286" i="24"/>
  <c r="W282" i="24"/>
  <c r="W240" i="24"/>
  <c r="W226" i="24"/>
  <c r="W192" i="24"/>
  <c r="W178" i="24"/>
  <c r="W144" i="24"/>
  <c r="W130" i="24"/>
  <c r="W80" i="24"/>
  <c r="W66" i="24"/>
  <c r="A107" i="26"/>
  <c r="W1046" i="24"/>
  <c r="W1143" i="24"/>
  <c r="W1135" i="24"/>
  <c r="W1119" i="24"/>
  <c r="W1111" i="24"/>
  <c r="W1083" i="24"/>
  <c r="W1079" i="24"/>
  <c r="W1075" i="24"/>
  <c r="W1069" i="24"/>
  <c r="W1065" i="24"/>
  <c r="W1055" i="24"/>
  <c r="W1051" i="24"/>
  <c r="W1022" i="24"/>
  <c r="W1018" i="24"/>
  <c r="W1004" i="24"/>
  <c r="W998" i="24"/>
  <c r="W994" i="24"/>
  <c r="W990" i="24"/>
  <c r="W984" i="24"/>
  <c r="W980" i="24"/>
  <c r="W974" i="24"/>
  <c r="W970" i="24"/>
  <c r="W966" i="24"/>
  <c r="W939" i="24"/>
  <c r="W931" i="24"/>
  <c r="W925" i="24"/>
  <c r="W921" i="24"/>
  <c r="W899" i="24"/>
  <c r="W889" i="24"/>
  <c r="W875" i="24"/>
  <c r="W849" i="24"/>
  <c r="W843" i="24"/>
  <c r="W835" i="24"/>
  <c r="W817" i="24"/>
  <c r="W813" i="24"/>
  <c r="W803" i="24"/>
  <c r="W783" i="24"/>
  <c r="W779" i="24"/>
  <c r="W775" i="24"/>
  <c r="W747" i="24"/>
  <c r="W743" i="24"/>
  <c r="W739" i="24"/>
  <c r="W733" i="24"/>
  <c r="W729" i="24"/>
  <c r="W707" i="24"/>
  <c r="W703" i="24"/>
  <c r="W683" i="24"/>
  <c r="W661" i="24"/>
  <c r="W657" i="24"/>
  <c r="W639" i="24"/>
  <c r="W635" i="24"/>
  <c r="W631" i="24"/>
  <c r="W625" i="24"/>
  <c r="W621" i="24"/>
  <c r="M617" i="24"/>
  <c r="W617" i="24" s="1"/>
  <c r="W612" i="24"/>
  <c r="W608" i="24"/>
  <c r="W598" i="24"/>
  <c r="W588" i="24"/>
  <c r="W566" i="24"/>
  <c r="W540" i="24"/>
  <c r="W531" i="24"/>
  <c r="W523" i="24"/>
  <c r="W507" i="24"/>
  <c r="W499" i="24"/>
  <c r="W481" i="24"/>
  <c r="W477" i="24"/>
  <c r="W471" i="24"/>
  <c r="W467" i="24"/>
  <c r="W463" i="24"/>
  <c r="W457" i="24"/>
  <c r="W453" i="24"/>
  <c r="W447" i="24"/>
  <c r="W443" i="24"/>
  <c r="W439" i="24"/>
  <c r="W433" i="24"/>
  <c r="W429" i="24"/>
  <c r="W423" i="24"/>
  <c r="W419" i="24"/>
  <c r="W415" i="24"/>
  <c r="W399" i="24"/>
  <c r="W395" i="24"/>
  <c r="W391" i="24"/>
  <c r="W385" i="24"/>
  <c r="W381" i="24"/>
  <c r="W375" i="24"/>
  <c r="W367" i="24"/>
  <c r="W361" i="24"/>
  <c r="W357" i="24"/>
  <c r="W351" i="24"/>
  <c r="W347" i="24"/>
  <c r="W343" i="24"/>
  <c r="W337" i="24"/>
  <c r="W333" i="24"/>
  <c r="W327" i="24"/>
  <c r="W323" i="24"/>
  <c r="W319" i="24"/>
  <c r="W301" i="24"/>
  <c r="W297" i="24"/>
  <c r="W293" i="24"/>
  <c r="W262" i="24"/>
  <c r="W258" i="24"/>
  <c r="W242" i="24"/>
  <c r="W238" i="24"/>
  <c r="W228" i="24"/>
  <c r="W224" i="24"/>
  <c r="W218" i="24"/>
  <c r="W214" i="24"/>
  <c r="W210" i="24"/>
  <c r="W204" i="24"/>
  <c r="W200" i="24"/>
  <c r="W190" i="24"/>
  <c r="W186" i="24"/>
  <c r="W180" i="24"/>
  <c r="W176" i="24"/>
  <c r="W162" i="24"/>
  <c r="W142" i="24"/>
  <c r="W231" i="24"/>
  <c r="W227" i="24"/>
  <c r="W223" i="24"/>
  <c r="W217" i="24"/>
  <c r="W213" i="24"/>
  <c r="W207" i="24"/>
  <c r="W203" i="24"/>
  <c r="W199" i="24"/>
  <c r="W193" i="24"/>
  <c r="W189" i="24"/>
  <c r="W183" i="24"/>
  <c r="W179" i="24"/>
  <c r="W175" i="24"/>
  <c r="W169" i="24"/>
  <c r="W165" i="24"/>
  <c r="W159" i="24"/>
  <c r="W155" i="24"/>
  <c r="W151" i="24"/>
  <c r="W145" i="24"/>
  <c r="W141" i="24"/>
  <c r="W135" i="24"/>
  <c r="W131" i="24"/>
  <c r="W127" i="24"/>
  <c r="W121" i="24"/>
  <c r="W117" i="24"/>
  <c r="W99" i="24"/>
  <c r="W95" i="24"/>
  <c r="W91" i="24"/>
  <c r="W85" i="24"/>
  <c r="W81" i="24"/>
  <c r="W75" i="24"/>
  <c r="W71" i="24"/>
  <c r="W67" i="24"/>
  <c r="W61" i="24"/>
  <c r="W57" i="24"/>
  <c r="W39" i="24"/>
  <c r="W35" i="24"/>
  <c r="W31" i="24"/>
  <c r="W444" i="24"/>
  <c r="W430" i="24"/>
  <c r="W426" i="24"/>
  <c r="W420" i="24"/>
  <c r="W416" i="24"/>
  <c r="W410" i="24"/>
  <c r="W406" i="24"/>
  <c r="W396" i="24"/>
  <c r="W386" i="24"/>
  <c r="W378" i="24"/>
  <c r="W372" i="24"/>
  <c r="W368" i="24"/>
  <c r="W362" i="24"/>
  <c r="W358" i="24"/>
  <c r="W354" i="24"/>
  <c r="W348" i="24"/>
  <c r="W334" i="24"/>
  <c r="W330" i="24"/>
  <c r="W324" i="24"/>
  <c r="W320" i="24"/>
  <c r="W298" i="24"/>
  <c r="W294" i="24"/>
  <c r="W289" i="24"/>
  <c r="W285" i="24"/>
  <c r="W263" i="24"/>
  <c r="W253" i="24"/>
  <c r="W243" i="24"/>
  <c r="W239" i="24"/>
  <c r="W229" i="24"/>
  <c r="W225" i="24"/>
  <c r="W219" i="24"/>
  <c r="W215" i="24"/>
  <c r="W205" i="24"/>
  <c r="W195" i="24"/>
  <c r="W191" i="24"/>
  <c r="W181" i="24"/>
  <c r="W177" i="24"/>
  <c r="W171" i="24"/>
  <c r="W167" i="24"/>
  <c r="W157" i="24"/>
  <c r="W147" i="24"/>
  <c r="W143" i="24"/>
  <c r="W133" i="24"/>
  <c r="W129" i="24"/>
  <c r="W123" i="24"/>
  <c r="W119" i="24"/>
  <c r="W97" i="24"/>
  <c r="W93" i="24"/>
  <c r="W87" i="24"/>
  <c r="W83" i="24"/>
  <c r="W79" i="24"/>
  <c r="W69" i="24"/>
  <c r="W63" i="24"/>
  <c r="W55" i="24"/>
  <c r="W33" i="24"/>
  <c r="W260" i="24"/>
  <c r="W254" i="24"/>
  <c r="W250" i="24"/>
  <c r="W246" i="24"/>
  <c r="W236" i="24"/>
  <c r="W230" i="24"/>
  <c r="W222" i="24"/>
  <c r="W212" i="24"/>
  <c r="W206" i="24"/>
  <c r="W202" i="24"/>
  <c r="W198" i="24"/>
  <c r="W188" i="24"/>
  <c r="W182" i="24"/>
  <c r="W174" i="24"/>
  <c r="W164" i="24"/>
  <c r="W158" i="24"/>
  <c r="W154" i="24"/>
  <c r="W150" i="24"/>
  <c r="W140" i="24"/>
  <c r="W134" i="24"/>
  <c r="W126" i="24"/>
  <c r="W116" i="24"/>
  <c r="W94" i="24"/>
  <c r="W90" i="24"/>
  <c r="W84" i="24"/>
  <c r="W74" i="24"/>
  <c r="W70" i="24"/>
  <c r="W60" i="24"/>
  <c r="W38" i="24"/>
  <c r="W30" i="24"/>
  <c r="W166" i="24"/>
  <c r="W118" i="24"/>
  <c r="W86" i="24"/>
  <c r="W54" i="24"/>
  <c r="W581" i="24"/>
  <c r="W869" i="24"/>
  <c r="A106" i="26"/>
  <c r="H107" i="24"/>
  <c r="G9" i="26"/>
  <c r="G712" i="26"/>
  <c r="G568" i="26" s="1"/>
  <c r="G735" i="26"/>
  <c r="D22" i="26"/>
  <c r="H23" i="24" s="1"/>
  <c r="D26" i="26"/>
  <c r="H51" i="24"/>
  <c r="A388" i="26"/>
  <c r="H389" i="24"/>
  <c r="A766" i="26"/>
  <c r="H767" i="24"/>
  <c r="M42" i="24"/>
  <c r="W42" i="24" s="1"/>
  <c r="M50" i="24"/>
  <c r="W50" i="24" s="1"/>
  <c r="M104" i="24"/>
  <c r="E159" i="26"/>
  <c r="M161" i="24"/>
  <c r="W161" i="24" s="1"/>
  <c r="E375" i="26"/>
  <c r="M376" i="24" s="1"/>
  <c r="M377" i="24"/>
  <c r="W377" i="24" s="1"/>
  <c r="M1045" i="24"/>
  <c r="W1045" i="24" s="1"/>
  <c r="A28" i="26"/>
  <c r="H29" i="24"/>
  <c r="A172" i="26"/>
  <c r="H173" i="24"/>
  <c r="A460" i="26"/>
  <c r="H461" i="24"/>
  <c r="D569" i="26"/>
  <c r="H570" i="24" s="1"/>
  <c r="H642" i="24"/>
  <c r="H650" i="24"/>
  <c r="D577" i="26"/>
  <c r="H578" i="24" s="1"/>
  <c r="A670" i="26"/>
  <c r="H671" i="24"/>
  <c r="H718" i="24"/>
  <c r="A717" i="26"/>
  <c r="A822" i="26"/>
  <c r="H823" i="24"/>
  <c r="H827" i="24"/>
  <c r="A826" i="26"/>
  <c r="A830" i="26"/>
  <c r="H831" i="24"/>
  <c r="D860" i="26"/>
  <c r="H861" i="24" s="1"/>
  <c r="D857" i="26"/>
  <c r="H858" i="24" s="1"/>
  <c r="H906" i="24"/>
  <c r="D861" i="26"/>
  <c r="H862" i="24" s="1"/>
  <c r="D865" i="26"/>
  <c r="H866" i="24" s="1"/>
  <c r="A1048" i="26"/>
  <c r="H1049" i="24"/>
  <c r="A1086" i="26"/>
  <c r="A1090" i="26"/>
  <c r="A1094" i="26"/>
  <c r="E51" i="26"/>
  <c r="E40" i="26"/>
  <c r="M102" i="24"/>
  <c r="W102" i="24" s="1"/>
  <c r="M106" i="24"/>
  <c r="W106" i="24" s="1"/>
  <c r="M110" i="24"/>
  <c r="W110" i="24" s="1"/>
  <c r="M137" i="24"/>
  <c r="W137" i="24" s="1"/>
  <c r="E183" i="26"/>
  <c r="M185" i="24"/>
  <c r="W185" i="24" s="1"/>
  <c r="E231" i="26"/>
  <c r="M233" i="24"/>
  <c r="W233" i="24" s="1"/>
  <c r="M279" i="24"/>
  <c r="W279" i="24" s="1"/>
  <c r="M307" i="24"/>
  <c r="W307" i="24" s="1"/>
  <c r="M311" i="24"/>
  <c r="W311" i="24" s="1"/>
  <c r="M315" i="24"/>
  <c r="W315" i="24" s="1"/>
  <c r="E351" i="26"/>
  <c r="M353" i="24"/>
  <c r="W353" i="24" s="1"/>
  <c r="E399" i="26"/>
  <c r="M401" i="24"/>
  <c r="W401" i="24" s="1"/>
  <c r="E447" i="26"/>
  <c r="M449" i="24"/>
  <c r="W449" i="24" s="1"/>
  <c r="E603" i="26"/>
  <c r="M605" i="24"/>
  <c r="W605" i="24" s="1"/>
  <c r="E575" i="26"/>
  <c r="M672" i="24"/>
  <c r="E675" i="26"/>
  <c r="M676" i="24" s="1"/>
  <c r="M677" i="24"/>
  <c r="W677" i="24" s="1"/>
  <c r="A761" i="26"/>
  <c r="M762" i="24"/>
  <c r="W762" i="24" s="1"/>
  <c r="A769" i="26"/>
  <c r="M770" i="24"/>
  <c r="W770" i="24" s="1"/>
  <c r="E795" i="26"/>
  <c r="M797" i="24"/>
  <c r="W797" i="24" s="1"/>
  <c r="E891" i="26"/>
  <c r="M893" i="24"/>
  <c r="W893" i="24" s="1"/>
  <c r="E927" i="26"/>
  <c r="M929" i="24"/>
  <c r="W929" i="24" s="1"/>
  <c r="E999" i="26"/>
  <c r="M1001" i="24"/>
  <c r="E1119" i="26"/>
  <c r="M1121" i="24"/>
  <c r="W1121" i="24" s="1"/>
  <c r="F39" i="26"/>
  <c r="F951" i="26"/>
  <c r="G304" i="26"/>
  <c r="G327" i="26"/>
  <c r="G303" i="26" s="1"/>
  <c r="G552" i="26"/>
  <c r="G663" i="26"/>
  <c r="G1083" i="26"/>
  <c r="H1091" i="24"/>
  <c r="H914" i="24"/>
  <c r="H581" i="24"/>
  <c r="M281" i="24"/>
  <c r="W281" i="24" s="1"/>
  <c r="A488" i="26"/>
  <c r="H489" i="24"/>
  <c r="A492" i="26"/>
  <c r="H493" i="24"/>
  <c r="A556" i="26"/>
  <c r="H557" i="24"/>
  <c r="A940" i="26"/>
  <c r="H941" i="24"/>
  <c r="H1037" i="24"/>
  <c r="A1040" i="26"/>
  <c r="H1041" i="24"/>
  <c r="A1044" i="26"/>
  <c r="H1045" i="24"/>
  <c r="E27" i="26"/>
  <c r="M29" i="24"/>
  <c r="F843" i="26"/>
  <c r="F820" i="26"/>
  <c r="F856" i="26"/>
  <c r="G5" i="26"/>
  <c r="G13" i="26"/>
  <c r="M1092" i="24"/>
  <c r="W1092" i="24" s="1"/>
  <c r="M489" i="24"/>
  <c r="W489" i="24" s="1"/>
  <c r="D18" i="26"/>
  <c r="H43" i="24"/>
  <c r="A46" i="26"/>
  <c r="H47" i="24"/>
  <c r="A103" i="26"/>
  <c r="H104" i="24"/>
  <c r="D651" i="26"/>
  <c r="H652" i="24" s="1"/>
  <c r="H653" i="24"/>
  <c r="A762" i="26"/>
  <c r="H763" i="24"/>
  <c r="A770" i="26"/>
  <c r="H771" i="24"/>
  <c r="A916" i="26"/>
  <c r="H917" i="24"/>
  <c r="D904" i="26"/>
  <c r="H905" i="24" s="1"/>
  <c r="A957" i="26"/>
  <c r="H958" i="24"/>
  <c r="M46" i="24"/>
  <c r="W46" i="24" s="1"/>
  <c r="E75" i="26"/>
  <c r="M76" i="24" s="1"/>
  <c r="M77" i="24"/>
  <c r="W77" i="24" s="1"/>
  <c r="M108" i="24"/>
  <c r="E111" i="26"/>
  <c r="M112" i="24" s="1"/>
  <c r="M113" i="24"/>
  <c r="W113" i="24" s="1"/>
  <c r="E207" i="26"/>
  <c r="M209" i="24"/>
  <c r="W209" i="24" s="1"/>
  <c r="E255" i="26"/>
  <c r="M256" i="24" s="1"/>
  <c r="M257" i="24"/>
  <c r="W257" i="24" s="1"/>
  <c r="E423" i="26"/>
  <c r="M425" i="24"/>
  <c r="W425" i="24" s="1"/>
  <c r="F640" i="26"/>
  <c r="F664" i="26"/>
  <c r="F572" i="26"/>
  <c r="F548" i="26" s="1"/>
  <c r="F576" i="26"/>
  <c r="F552" i="26" s="1"/>
  <c r="G483" i="26"/>
  <c r="G843" i="26"/>
  <c r="G819" i="26" s="1"/>
  <c r="G820" i="26"/>
  <c r="G1036" i="26"/>
  <c r="D27" i="26"/>
  <c r="H28" i="24" s="1"/>
  <c r="A88" i="26"/>
  <c r="H89" i="24"/>
  <c r="A124" i="26"/>
  <c r="H125" i="24"/>
  <c r="D171" i="26"/>
  <c r="H172" i="24" s="1"/>
  <c r="A364" i="26"/>
  <c r="H365" i="24"/>
  <c r="D640" i="26"/>
  <c r="H641" i="24" s="1"/>
  <c r="A644" i="26"/>
  <c r="A648" i="26"/>
  <c r="H649" i="24"/>
  <c r="A716" i="26"/>
  <c r="H717" i="24"/>
  <c r="D760" i="26"/>
  <c r="H761" i="24" s="1"/>
  <c r="A1000" i="26"/>
  <c r="H1001" i="24"/>
  <c r="D999" i="26"/>
  <c r="H1000" i="24" s="1"/>
  <c r="M43" i="24"/>
  <c r="M47" i="24"/>
  <c r="M51" i="24"/>
  <c r="W51" i="24" s="1"/>
  <c r="E87" i="26"/>
  <c r="M88" i="24" s="1"/>
  <c r="W88" i="24" s="1"/>
  <c r="M89" i="24"/>
  <c r="W89" i="24" s="1"/>
  <c r="M105" i="24"/>
  <c r="W105" i="24" s="1"/>
  <c r="M109" i="24"/>
  <c r="W109" i="24" s="1"/>
  <c r="E123" i="26"/>
  <c r="M124" i="24" s="1"/>
  <c r="M125" i="24"/>
  <c r="E171" i="26"/>
  <c r="M173" i="24"/>
  <c r="W173" i="24" s="1"/>
  <c r="E219" i="26"/>
  <c r="M220" i="24" s="1"/>
  <c r="M221" i="24"/>
  <c r="W221" i="24" s="1"/>
  <c r="M306" i="24"/>
  <c r="W306" i="24" s="1"/>
  <c r="M310" i="24"/>
  <c r="W310" i="24" s="1"/>
  <c r="M314" i="24"/>
  <c r="W314" i="24" s="1"/>
  <c r="E339" i="26"/>
  <c r="M341" i="24"/>
  <c r="W341" i="24" s="1"/>
  <c r="E387" i="26"/>
  <c r="M388" i="24" s="1"/>
  <c r="W388" i="24" s="1"/>
  <c r="M389" i="24"/>
  <c r="W389" i="24" s="1"/>
  <c r="E435" i="26"/>
  <c r="M437" i="24"/>
  <c r="W437" i="24" s="1"/>
  <c r="M486" i="24"/>
  <c r="W486" i="24" s="1"/>
  <c r="M490" i="24"/>
  <c r="W490" i="24" s="1"/>
  <c r="M494" i="24"/>
  <c r="W494" i="24" s="1"/>
  <c r="E519" i="26"/>
  <c r="M521" i="24"/>
  <c r="W521" i="24" s="1"/>
  <c r="E591" i="26"/>
  <c r="M593" i="24"/>
  <c r="W593" i="24" s="1"/>
  <c r="M642" i="24"/>
  <c r="W642" i="24" s="1"/>
  <c r="M646" i="24"/>
  <c r="W646" i="24" s="1"/>
  <c r="M650" i="24"/>
  <c r="W650" i="24" s="1"/>
  <c r="A666" i="26"/>
  <c r="M667" i="24"/>
  <c r="W667" i="24" s="1"/>
  <c r="M671" i="24"/>
  <c r="M675" i="24"/>
  <c r="W675" i="24" s="1"/>
  <c r="M714" i="24"/>
  <c r="W714" i="24" s="1"/>
  <c r="M718" i="24"/>
  <c r="W718" i="24" s="1"/>
  <c r="M722" i="24"/>
  <c r="W722" i="24" s="1"/>
  <c r="E747" i="26"/>
  <c r="M749" i="24"/>
  <c r="W749" i="24" s="1"/>
  <c r="M765" i="24"/>
  <c r="W765" i="24" s="1"/>
  <c r="M769" i="24"/>
  <c r="W769" i="24" s="1"/>
  <c r="E783" i="26"/>
  <c r="E759" i="26" s="1"/>
  <c r="M785" i="24"/>
  <c r="W785" i="24" s="1"/>
  <c r="M823" i="24"/>
  <c r="W823" i="24" s="1"/>
  <c r="M827" i="24"/>
  <c r="W827" i="24" s="1"/>
  <c r="M831" i="24"/>
  <c r="E879" i="26"/>
  <c r="M881" i="24"/>
  <c r="W881" i="24" s="1"/>
  <c r="E859" i="26"/>
  <c r="M908" i="24"/>
  <c r="W908" i="24" s="1"/>
  <c r="E863" i="26"/>
  <c r="M912" i="24"/>
  <c r="W912" i="24" s="1"/>
  <c r="E915" i="26"/>
  <c r="M917" i="24"/>
  <c r="M954" i="24"/>
  <c r="W954" i="24" s="1"/>
  <c r="M958" i="24"/>
  <c r="W958" i="24" s="1"/>
  <c r="M962" i="24"/>
  <c r="W962" i="24" s="1"/>
  <c r="E987" i="26"/>
  <c r="M988" i="24" s="1"/>
  <c r="M989" i="24"/>
  <c r="W989" i="24" s="1"/>
  <c r="E1071" i="26"/>
  <c r="M1073" i="24"/>
  <c r="W1073" i="24" s="1"/>
  <c r="E1107" i="26"/>
  <c r="M1109" i="24"/>
  <c r="F573" i="26"/>
  <c r="F549" i="26" s="1"/>
  <c r="F577" i="26"/>
  <c r="F553" i="26" s="1"/>
  <c r="F1036" i="26"/>
  <c r="A1036" i="26" s="1"/>
  <c r="G63" i="26"/>
  <c r="G39" i="26" s="1"/>
  <c r="G40" i="26"/>
  <c r="G16" i="26" s="1"/>
  <c r="G100" i="26"/>
  <c r="G99" i="26"/>
  <c r="G575" i="26"/>
  <c r="G551" i="26" s="1"/>
  <c r="H961" i="24"/>
  <c r="H869" i="24"/>
  <c r="H108" i="24"/>
  <c r="M53" i="24"/>
  <c r="W53" i="24" s="1"/>
  <c r="A520" i="26"/>
  <c r="A671" i="26"/>
  <c r="A765" i="26"/>
  <c r="H766" i="24"/>
  <c r="W766" i="24" s="1"/>
  <c r="A823" i="26"/>
  <c r="A827" i="26"/>
  <c r="A908" i="26"/>
  <c r="A912" i="26"/>
  <c r="A954" i="26"/>
  <c r="H955" i="24"/>
  <c r="W955" i="24" s="1"/>
  <c r="A958" i="26"/>
  <c r="H959" i="24"/>
  <c r="W959" i="24" s="1"/>
  <c r="A962" i="26"/>
  <c r="H963" i="24"/>
  <c r="W963" i="24" s="1"/>
  <c r="A1037" i="26"/>
  <c r="A1041" i="26"/>
  <c r="A1045" i="26"/>
  <c r="A1108" i="26"/>
  <c r="E20" i="26"/>
  <c r="M45" i="24"/>
  <c r="W45" i="24" s="1"/>
  <c r="E24" i="26"/>
  <c r="M49" i="24"/>
  <c r="W49" i="24" s="1"/>
  <c r="E63" i="26"/>
  <c r="M65" i="24"/>
  <c r="W65" i="24" s="1"/>
  <c r="E18" i="26"/>
  <c r="M19" i="24" s="1"/>
  <c r="M103" i="24"/>
  <c r="W103" i="24" s="1"/>
  <c r="E22" i="26"/>
  <c r="M23" i="24" s="1"/>
  <c r="W23" i="24" s="1"/>
  <c r="M107" i="24"/>
  <c r="E26" i="26"/>
  <c r="M111" i="24"/>
  <c r="W111" i="24" s="1"/>
  <c r="E147" i="26"/>
  <c r="M148" i="24" s="1"/>
  <c r="M149" i="24"/>
  <c r="W149" i="24" s="1"/>
  <c r="E195" i="26"/>
  <c r="M196" i="24" s="1"/>
  <c r="W196" i="24" s="1"/>
  <c r="M197" i="24"/>
  <c r="W197" i="24" s="1"/>
  <c r="E243" i="26"/>
  <c r="M244" i="24" s="1"/>
  <c r="M245" i="24"/>
  <c r="W245" i="24" s="1"/>
  <c r="M312" i="24"/>
  <c r="W312" i="24" s="1"/>
  <c r="E315" i="26"/>
  <c r="M317" i="24"/>
  <c r="W317" i="24" s="1"/>
  <c r="E363" i="26"/>
  <c r="M364" i="24" s="1"/>
  <c r="W364" i="24" s="1"/>
  <c r="M365" i="24"/>
  <c r="W365" i="24" s="1"/>
  <c r="E411" i="26"/>
  <c r="M413" i="24"/>
  <c r="W413" i="24" s="1"/>
  <c r="E459" i="26"/>
  <c r="M461" i="24"/>
  <c r="M488" i="24"/>
  <c r="W488" i="24" s="1"/>
  <c r="M492" i="24"/>
  <c r="W492" i="24" s="1"/>
  <c r="E495" i="26"/>
  <c r="M497" i="24"/>
  <c r="W497" i="24" s="1"/>
  <c r="E555" i="26"/>
  <c r="M556" i="24" s="1"/>
  <c r="W556" i="24" s="1"/>
  <c r="M557" i="24"/>
  <c r="W557" i="24" s="1"/>
  <c r="A647" i="26"/>
  <c r="M648" i="24"/>
  <c r="W648" i="24" s="1"/>
  <c r="M653" i="24"/>
  <c r="W653" i="24" s="1"/>
  <c r="M669" i="24"/>
  <c r="W669" i="24" s="1"/>
  <c r="M673" i="24"/>
  <c r="W673" i="24" s="1"/>
  <c r="E687" i="26"/>
  <c r="M689" i="24"/>
  <c r="W689" i="24" s="1"/>
  <c r="M716" i="24"/>
  <c r="W716" i="24" s="1"/>
  <c r="M720" i="24"/>
  <c r="W720" i="24" s="1"/>
  <c r="E723" i="26"/>
  <c r="M725" i="24"/>
  <c r="W725" i="24" s="1"/>
  <c r="M763" i="24"/>
  <c r="M767" i="24"/>
  <c r="W767" i="24" s="1"/>
  <c r="M771" i="24"/>
  <c r="M825" i="24"/>
  <c r="W825" i="24" s="1"/>
  <c r="M829" i="24"/>
  <c r="W829" i="24" s="1"/>
  <c r="E843" i="26"/>
  <c r="M844" i="24" s="1"/>
  <c r="W844" i="24" s="1"/>
  <c r="M845" i="24"/>
  <c r="W845" i="24" s="1"/>
  <c r="M906" i="24"/>
  <c r="M910" i="24"/>
  <c r="W910" i="24" s="1"/>
  <c r="M914" i="24"/>
  <c r="E939" i="26"/>
  <c r="M940" i="24" s="1"/>
  <c r="W940" i="24" s="1"/>
  <c r="M941" i="24"/>
  <c r="M956" i="24"/>
  <c r="W956" i="24" s="1"/>
  <c r="M960" i="24"/>
  <c r="W960" i="24" s="1"/>
  <c r="M1044" i="24"/>
  <c r="W1044" i="24" s="1"/>
  <c r="E1047" i="26"/>
  <c r="M1049" i="24"/>
  <c r="W1049" i="24" s="1"/>
  <c r="M1087" i="24"/>
  <c r="W1087" i="24" s="1"/>
  <c r="M1091" i="24"/>
  <c r="W1091" i="24" s="1"/>
  <c r="M1095" i="24"/>
  <c r="W1095" i="24" s="1"/>
  <c r="E1131" i="26"/>
  <c r="M1133" i="24"/>
  <c r="W1133" i="24" s="1"/>
  <c r="F5" i="26"/>
  <c r="F13" i="26"/>
  <c r="A109" i="26"/>
  <c r="F819" i="26"/>
  <c r="A953" i="26"/>
  <c r="A961" i="26"/>
  <c r="A1038" i="26"/>
  <c r="A1046" i="26"/>
  <c r="G19" i="26"/>
  <c r="G7" i="26" s="1"/>
  <c r="G23" i="26"/>
  <c r="G570" i="26"/>
  <c r="G574" i="26"/>
  <c r="G550" i="26" s="1"/>
  <c r="G10" i="26" s="1"/>
  <c r="G578" i="26"/>
  <c r="G554" i="26" s="1"/>
  <c r="G14" i="26" s="1"/>
  <c r="G760" i="26"/>
  <c r="G952" i="26"/>
  <c r="G856" i="26" s="1"/>
  <c r="H1109" i="24"/>
  <c r="H913" i="24"/>
  <c r="M773" i="24"/>
  <c r="W773" i="24" s="1"/>
  <c r="M629" i="24"/>
  <c r="W629" i="24" s="1"/>
  <c r="E471" i="26"/>
  <c r="M473" i="24"/>
  <c r="W473" i="24" s="1"/>
  <c r="M493" i="24"/>
  <c r="M509" i="24"/>
  <c r="W509" i="24" s="1"/>
  <c r="M628" i="24"/>
  <c r="M645" i="24"/>
  <c r="W645" i="24" s="1"/>
  <c r="M666" i="24"/>
  <c r="W666" i="24" s="1"/>
  <c r="M670" i="24"/>
  <c r="W670" i="24" s="1"/>
  <c r="M674" i="24"/>
  <c r="W674" i="24" s="1"/>
  <c r="M701" i="24"/>
  <c r="W701" i="24" s="1"/>
  <c r="M717" i="24"/>
  <c r="W717" i="24" s="1"/>
  <c r="M721" i="24"/>
  <c r="W721" i="24" s="1"/>
  <c r="M737" i="24"/>
  <c r="W737" i="24" s="1"/>
  <c r="M764" i="24"/>
  <c r="W764" i="24" s="1"/>
  <c r="M768" i="24"/>
  <c r="W768" i="24" s="1"/>
  <c r="M822" i="24"/>
  <c r="W822" i="24" s="1"/>
  <c r="M826" i="24"/>
  <c r="W826" i="24" s="1"/>
  <c r="M830" i="24"/>
  <c r="W830" i="24" s="1"/>
  <c r="E858" i="26"/>
  <c r="M907" i="24"/>
  <c r="W907" i="24" s="1"/>
  <c r="E862" i="26"/>
  <c r="M911" i="24"/>
  <c r="W911" i="24" s="1"/>
  <c r="E866" i="26"/>
  <c r="M915" i="24"/>
  <c r="W915" i="24" s="1"/>
  <c r="E860" i="26"/>
  <c r="M861" i="24" s="1"/>
  <c r="W861" i="24" s="1"/>
  <c r="M957" i="24"/>
  <c r="W957" i="24" s="1"/>
  <c r="E864" i="26"/>
  <c r="M865" i="24" s="1"/>
  <c r="W865" i="24" s="1"/>
  <c r="M961" i="24"/>
  <c r="E975" i="26"/>
  <c r="M976" i="24" s="1"/>
  <c r="M977" i="24"/>
  <c r="W977" i="24" s="1"/>
  <c r="M1037" i="24"/>
  <c r="W1037" i="24" s="1"/>
  <c r="M1041" i="24"/>
  <c r="W1041" i="24" s="1"/>
  <c r="E1059" i="26"/>
  <c r="M1060" i="24" s="1"/>
  <c r="M1061" i="24"/>
  <c r="W1061" i="24" s="1"/>
  <c r="M1088" i="24"/>
  <c r="W1088" i="24" s="1"/>
  <c r="M1097" i="24"/>
  <c r="W1097" i="24" s="1"/>
  <c r="F571" i="26"/>
  <c r="F547" i="26" s="1"/>
  <c r="F7" i="26" s="1"/>
  <c r="F575" i="26"/>
  <c r="F551" i="26" s="1"/>
  <c r="F11" i="26" s="1"/>
  <c r="G20" i="26"/>
  <c r="G24" i="26"/>
  <c r="G484" i="26"/>
  <c r="G268" i="26" s="1"/>
  <c r="G759" i="26"/>
  <c r="G951" i="26"/>
  <c r="G1084" i="26"/>
  <c r="H824" i="24"/>
  <c r="W824" i="24" s="1"/>
  <c r="H672" i="24"/>
  <c r="M1013" i="24"/>
  <c r="W1013" i="24" s="1"/>
  <c r="M809" i="24"/>
  <c r="W809" i="24" s="1"/>
  <c r="A553" i="27"/>
  <c r="F6" i="27"/>
  <c r="A664" i="27"/>
  <c r="F9" i="27"/>
  <c r="A577" i="27"/>
  <c r="A63" i="27"/>
  <c r="D12" i="27"/>
  <c r="G13" i="24" s="1"/>
  <c r="A16" i="27"/>
  <c r="G5" i="27"/>
  <c r="G10" i="27"/>
  <c r="A952" i="27"/>
  <c r="G3" i="27"/>
  <c r="G547" i="27"/>
  <c r="G7" i="27" s="1"/>
  <c r="F14" i="27"/>
  <c r="F759" i="27"/>
  <c r="A759" i="27" s="1"/>
  <c r="A771" i="27"/>
  <c r="D554" i="27"/>
  <c r="G555" i="24" s="1"/>
  <c r="A578" i="27"/>
  <c r="D551" i="27"/>
  <c r="G552" i="24" s="1"/>
  <c r="A575" i="27"/>
  <c r="D546" i="27"/>
  <c r="A570" i="27"/>
  <c r="F951" i="27"/>
  <c r="A951" i="27" s="1"/>
  <c r="A963" i="27"/>
  <c r="F711" i="27"/>
  <c r="A711" i="27" s="1"/>
  <c r="A723" i="27"/>
  <c r="E568" i="27"/>
  <c r="L569" i="24" s="1"/>
  <c r="D550" i="27"/>
  <c r="G551" i="24" s="1"/>
  <c r="A574" i="27"/>
  <c r="F1083" i="27"/>
  <c r="A1083" i="27" s="1"/>
  <c r="A1095" i="27"/>
  <c r="A571" i="27"/>
  <c r="D547" i="27"/>
  <c r="G548" i="24" s="1"/>
  <c r="A304" i="27"/>
  <c r="D268" i="27"/>
  <c r="G269" i="24" s="1"/>
  <c r="A555" i="27"/>
  <c r="F819" i="27"/>
  <c r="A819" i="27" s="1"/>
  <c r="A831" i="27"/>
  <c r="F568" i="27"/>
  <c r="F544" i="27" s="1"/>
  <c r="F4" i="27" s="1"/>
  <c r="F552" i="27"/>
  <c r="F12" i="27" s="1"/>
  <c r="F1035" i="27"/>
  <c r="A1035" i="27" s="1"/>
  <c r="A1047" i="27"/>
  <c r="A545" i="27"/>
  <c r="D99" i="27"/>
  <c r="A99" i="27" s="1"/>
  <c r="A111" i="27"/>
  <c r="A867" i="27"/>
  <c r="D483" i="27"/>
  <c r="A495" i="27"/>
  <c r="A573" i="27"/>
  <c r="D549" i="27"/>
  <c r="G550" i="24" s="1"/>
  <c r="E639" i="27"/>
  <c r="A651" i="27"/>
  <c r="A270" i="27"/>
  <c r="D39" i="27"/>
  <c r="A39" i="27" s="1"/>
  <c r="A51" i="27"/>
  <c r="D303" i="27"/>
  <c r="A315" i="27"/>
  <c r="D13" i="27"/>
  <c r="F903" i="27"/>
  <c r="A903" i="27" s="1"/>
  <c r="A915" i="27"/>
  <c r="F663" i="27"/>
  <c r="A663" i="27" s="1"/>
  <c r="A572" i="27"/>
  <c r="F548" i="27"/>
  <c r="A279" i="27"/>
  <c r="A576" i="27"/>
  <c r="E552" i="27"/>
  <c r="L553" i="24" s="1"/>
  <c r="V553" i="24" s="1"/>
  <c r="A27" i="27"/>
  <c r="G15" i="26"/>
  <c r="G546" i="26"/>
  <c r="G6" i="26" s="1"/>
  <c r="G711" i="26"/>
  <c r="G567" i="26" s="1"/>
  <c r="G543" i="26" s="1"/>
  <c r="G855" i="26"/>
  <c r="G8" i="26"/>
  <c r="A195" i="26"/>
  <c r="A363" i="26"/>
  <c r="A999" i="26"/>
  <c r="A305" i="26"/>
  <c r="A309" i="26"/>
  <c r="A313" i="26"/>
  <c r="A763" i="26"/>
  <c r="A767" i="26"/>
  <c r="A955" i="26"/>
  <c r="A959" i="26"/>
  <c r="A555" i="26"/>
  <c r="A278" i="26"/>
  <c r="A306" i="26"/>
  <c r="A310" i="26"/>
  <c r="A314" i="26"/>
  <c r="A387" i="26"/>
  <c r="A645" i="26"/>
  <c r="A649" i="26"/>
  <c r="A721" i="26"/>
  <c r="A764" i="26"/>
  <c r="A768" i="26"/>
  <c r="A1087" i="26"/>
  <c r="A1091" i="26"/>
  <c r="F291" i="26"/>
  <c r="F484" i="26"/>
  <c r="F268" i="26" s="1"/>
  <c r="F507" i="26"/>
  <c r="F483" i="26" s="1"/>
  <c r="F40" i="26"/>
  <c r="F8" i="26"/>
  <c r="F12" i="26"/>
  <c r="F99" i="26"/>
  <c r="F304" i="26"/>
  <c r="F327" i="26"/>
  <c r="F303" i="26" s="1"/>
  <c r="F570" i="26"/>
  <c r="F574" i="26"/>
  <c r="F550" i="26" s="1"/>
  <c r="F10" i="26" s="1"/>
  <c r="F578" i="26"/>
  <c r="F9" i="26"/>
  <c r="F100" i="26"/>
  <c r="F760" i="26"/>
  <c r="F858" i="26"/>
  <c r="A906" i="26"/>
  <c r="F866" i="26"/>
  <c r="A914" i="26"/>
  <c r="F1083" i="26"/>
  <c r="F712" i="26"/>
  <c r="F735" i="26"/>
  <c r="F711" i="26" s="1"/>
  <c r="F567" i="26" s="1"/>
  <c r="F855" i="26"/>
  <c r="F1084" i="26"/>
  <c r="A232" i="26"/>
  <c r="A722" i="26"/>
  <c r="A832" i="26"/>
  <c r="A1088" i="26"/>
  <c r="A1092" i="26"/>
  <c r="A101" i="26"/>
  <c r="A105" i="26"/>
  <c r="A487" i="26"/>
  <c r="A491" i="26"/>
  <c r="A669" i="26"/>
  <c r="A673" i="26"/>
  <c r="A736" i="26"/>
  <c r="A821" i="26"/>
  <c r="A829" i="26"/>
  <c r="A910" i="26"/>
  <c r="A956" i="26"/>
  <c r="A960" i="26"/>
  <c r="A1039" i="26"/>
  <c r="A1043" i="26"/>
  <c r="A52" i="26"/>
  <c r="A104" i="26"/>
  <c r="A108" i="26"/>
  <c r="A486" i="26"/>
  <c r="A490" i="26"/>
  <c r="A494" i="26"/>
  <c r="A824" i="26"/>
  <c r="A828" i="26"/>
  <c r="A843" i="26"/>
  <c r="A939" i="26"/>
  <c r="A1042" i="26"/>
  <c r="A1089" i="26"/>
  <c r="A1120" i="26"/>
  <c r="A45" i="26"/>
  <c r="A665" i="26"/>
  <c r="A674" i="26"/>
  <c r="A713" i="26"/>
  <c r="A720" i="26"/>
  <c r="D639" i="26"/>
  <c r="H640" i="24" s="1"/>
  <c r="D111" i="26"/>
  <c r="A112" i="26"/>
  <c r="D159" i="26"/>
  <c r="A160" i="26"/>
  <c r="D351" i="26"/>
  <c r="A352" i="26"/>
  <c r="D495" i="26"/>
  <c r="A496" i="26"/>
  <c r="D531" i="26"/>
  <c r="M532" i="24" s="1"/>
  <c r="A532" i="26"/>
  <c r="D699" i="26"/>
  <c r="H700" i="24" s="1"/>
  <c r="A700" i="26"/>
  <c r="D795" i="26"/>
  <c r="A796" i="26"/>
  <c r="A641" i="26"/>
  <c r="D271" i="26"/>
  <c r="M272" i="24" s="1"/>
  <c r="A307" i="26"/>
  <c r="D574" i="26"/>
  <c r="H575" i="24" s="1"/>
  <c r="D747" i="26"/>
  <c r="A748" i="26"/>
  <c r="D963" i="26"/>
  <c r="A964" i="26"/>
  <c r="D1131" i="26"/>
  <c r="A1132" i="26"/>
  <c r="E571" i="26"/>
  <c r="A913" i="26"/>
  <c r="A905" i="26"/>
  <c r="A715" i="26"/>
  <c r="A44" i="26"/>
  <c r="A48" i="26"/>
  <c r="D63" i="26"/>
  <c r="A64" i="26"/>
  <c r="D135" i="26"/>
  <c r="H136" i="24" s="1"/>
  <c r="A136" i="26"/>
  <c r="D207" i="26"/>
  <c r="A208" i="26"/>
  <c r="D255" i="26"/>
  <c r="A256" i="26"/>
  <c r="A292" i="26"/>
  <c r="D272" i="26"/>
  <c r="M273" i="24" s="1"/>
  <c r="A308" i="26"/>
  <c r="D276" i="26"/>
  <c r="M277" i="24" s="1"/>
  <c r="A312" i="26"/>
  <c r="A328" i="26"/>
  <c r="D399" i="26"/>
  <c r="A400" i="26"/>
  <c r="D447" i="26"/>
  <c r="A448" i="26"/>
  <c r="D269" i="26"/>
  <c r="A485" i="26"/>
  <c r="D273" i="26"/>
  <c r="A489" i="26"/>
  <c r="D277" i="26"/>
  <c r="M278" i="24" s="1"/>
  <c r="D519" i="26"/>
  <c r="D591" i="26"/>
  <c r="A592" i="26"/>
  <c r="A643" i="26"/>
  <c r="A667" i="26"/>
  <c r="A676" i="26"/>
  <c r="A714" i="26"/>
  <c r="A718" i="26"/>
  <c r="D783" i="26"/>
  <c r="A844" i="26"/>
  <c r="D859" i="26"/>
  <c r="A907" i="26"/>
  <c r="D863" i="26"/>
  <c r="A911" i="26"/>
  <c r="D915" i="26"/>
  <c r="H916" i="24" s="1"/>
  <c r="D975" i="26"/>
  <c r="A976" i="26"/>
  <c r="D1011" i="26"/>
  <c r="A1012" i="26"/>
  <c r="D1071" i="26"/>
  <c r="A1072" i="26"/>
  <c r="D1107" i="26"/>
  <c r="E1084" i="26"/>
  <c r="A646" i="26"/>
  <c r="A42" i="26"/>
  <c r="D423" i="26"/>
  <c r="A424" i="26"/>
  <c r="D615" i="26"/>
  <c r="M616" i="24" s="1"/>
  <c r="A616" i="26"/>
  <c r="D879" i="26"/>
  <c r="A880" i="26"/>
  <c r="D927" i="26"/>
  <c r="A928" i="26"/>
  <c r="A50" i="26"/>
  <c r="D19" i="26"/>
  <c r="H20" i="24" s="1"/>
  <c r="A43" i="26"/>
  <c r="D23" i="26"/>
  <c r="A47" i="26"/>
  <c r="A196" i="26"/>
  <c r="D243" i="26"/>
  <c r="A244" i="26"/>
  <c r="D279" i="26"/>
  <c r="A280" i="26"/>
  <c r="D275" i="26"/>
  <c r="A311" i="26"/>
  <c r="D315" i="26"/>
  <c r="A316" i="26"/>
  <c r="D435" i="26"/>
  <c r="A436" i="26"/>
  <c r="D471" i="26"/>
  <c r="A472" i="26"/>
  <c r="D484" i="26"/>
  <c r="H485" i="24" s="1"/>
  <c r="A508" i="26"/>
  <c r="D579" i="26"/>
  <c r="M580" i="24" s="1"/>
  <c r="A580" i="26"/>
  <c r="D627" i="26"/>
  <c r="A628" i="26"/>
  <c r="D570" i="26"/>
  <c r="H571" i="24" s="1"/>
  <c r="D578" i="26"/>
  <c r="H579" i="24" s="1"/>
  <c r="A650" i="26"/>
  <c r="D771" i="26"/>
  <c r="A772" i="26"/>
  <c r="D807" i="26"/>
  <c r="M808" i="24" s="1"/>
  <c r="A808" i="26"/>
  <c r="D891" i="26"/>
  <c r="A892" i="26"/>
  <c r="D1059" i="26"/>
  <c r="A1060" i="26"/>
  <c r="D1095" i="26"/>
  <c r="H1096" i="24" s="1"/>
  <c r="A1096" i="26"/>
  <c r="E651" i="26"/>
  <c r="E640" i="26"/>
  <c r="A41" i="26"/>
  <c r="A49" i="26"/>
  <c r="D75" i="26"/>
  <c r="A76" i="26"/>
  <c r="A102" i="26"/>
  <c r="A110" i="26"/>
  <c r="D147" i="26"/>
  <c r="A148" i="26"/>
  <c r="D183" i="26"/>
  <c r="A184" i="26"/>
  <c r="D219" i="26"/>
  <c r="A220" i="26"/>
  <c r="D274" i="26"/>
  <c r="M275" i="24" s="1"/>
  <c r="D339" i="26"/>
  <c r="A340" i="26"/>
  <c r="D375" i="26"/>
  <c r="A376" i="26"/>
  <c r="D411" i="26"/>
  <c r="A412" i="26"/>
  <c r="D459" i="26"/>
  <c r="D573" i="26"/>
  <c r="H574" i="24" s="1"/>
  <c r="D603" i="26"/>
  <c r="A604" i="26"/>
  <c r="A652" i="26"/>
  <c r="A668" i="26"/>
  <c r="A672" i="26"/>
  <c r="D687" i="26"/>
  <c r="A688" i="26"/>
  <c r="A719" i="26"/>
  <c r="D723" i="26"/>
  <c r="A724" i="26"/>
  <c r="D867" i="26"/>
  <c r="A868" i="26"/>
  <c r="D987" i="26"/>
  <c r="A988" i="26"/>
  <c r="D1047" i="26"/>
  <c r="H1048" i="24" s="1"/>
  <c r="E19" i="26"/>
  <c r="E23" i="26"/>
  <c r="A909" i="26"/>
  <c r="A642" i="26"/>
  <c r="A493" i="26"/>
  <c r="E17" i="26"/>
  <c r="E25" i="26"/>
  <c r="E572" i="26"/>
  <c r="E576" i="26"/>
  <c r="E712" i="26"/>
  <c r="D51" i="26"/>
  <c r="D40" i="26"/>
  <c r="H41" i="24" s="1"/>
  <c r="D123" i="26"/>
  <c r="D100" i="26"/>
  <c r="H101" i="24" s="1"/>
  <c r="E135" i="26"/>
  <c r="E100" i="26"/>
  <c r="E699" i="26"/>
  <c r="E664" i="26"/>
  <c r="D858" i="26"/>
  <c r="H859" i="24" s="1"/>
  <c r="D862" i="26"/>
  <c r="H863" i="24" s="1"/>
  <c r="D866" i="26"/>
  <c r="E21" i="26"/>
  <c r="E831" i="26"/>
  <c r="E820" i="26"/>
  <c r="D268" i="26"/>
  <c r="H269" i="24" s="1"/>
  <c r="D572" i="26"/>
  <c r="H573" i="24" s="1"/>
  <c r="D831" i="26"/>
  <c r="H832" i="24" s="1"/>
  <c r="D820" i="26"/>
  <c r="H821" i="24" s="1"/>
  <c r="E569" i="26"/>
  <c r="E573" i="26"/>
  <c r="E577" i="26"/>
  <c r="D304" i="26"/>
  <c r="H305" i="24" s="1"/>
  <c r="D575" i="26"/>
  <c r="H576" i="24" s="1"/>
  <c r="E570" i="26"/>
  <c r="E574" i="26"/>
  <c r="E550" i="26" s="1"/>
  <c r="E578" i="26"/>
  <c r="D20" i="26"/>
  <c r="D24" i="26"/>
  <c r="D270" i="26"/>
  <c r="H271" i="24" s="1"/>
  <c r="D576" i="26"/>
  <c r="H577" i="24" s="1"/>
  <c r="D952" i="26"/>
  <c r="M953" i="24" s="1"/>
  <c r="D1084" i="26"/>
  <c r="H1085" i="24" s="1"/>
  <c r="E304" i="26"/>
  <c r="M305" i="24" s="1"/>
  <c r="E484" i="26"/>
  <c r="M485" i="24" s="1"/>
  <c r="W485" i="24" s="1"/>
  <c r="E760" i="26"/>
  <c r="M761" i="24" s="1"/>
  <c r="W761" i="24" s="1"/>
  <c r="E904" i="26"/>
  <c r="D571" i="26"/>
  <c r="H572" i="24" s="1"/>
  <c r="D664" i="26"/>
  <c r="H665" i="24" s="1"/>
  <c r="D712" i="26"/>
  <c r="H713" i="24" s="1"/>
  <c r="D951" i="26"/>
  <c r="H952" i="24" s="1"/>
  <c r="D17" i="26"/>
  <c r="H18" i="24" s="1"/>
  <c r="D21" i="26"/>
  <c r="H22" i="24" s="1"/>
  <c r="D25" i="26"/>
  <c r="E857" i="26"/>
  <c r="E861" i="26"/>
  <c r="E865" i="26"/>
  <c r="E951" i="26"/>
  <c r="E291" i="26"/>
  <c r="E327" i="26"/>
  <c r="E507" i="26"/>
  <c r="E735" i="26"/>
  <c r="E1095" i="26"/>
  <c r="D231" i="26"/>
  <c r="D291" i="26"/>
  <c r="D327" i="26"/>
  <c r="H328" i="24" s="1"/>
  <c r="D507" i="26"/>
  <c r="H508" i="24" s="1"/>
  <c r="D675" i="26"/>
  <c r="H676" i="24" s="1"/>
  <c r="D735" i="26"/>
  <c r="H736" i="24" s="1"/>
  <c r="D1119" i="26"/>
  <c r="H1120" i="24" s="1"/>
  <c r="J18" i="19"/>
  <c r="F113" i="9"/>
  <c r="G712" i="24" l="1"/>
  <c r="D567" i="27"/>
  <c r="E13" i="27"/>
  <c r="L14" i="24" s="1"/>
  <c r="V14" i="24" s="1"/>
  <c r="L554" i="24"/>
  <c r="V554" i="24" s="1"/>
  <c r="A303" i="27"/>
  <c r="G304" i="24"/>
  <c r="E5" i="27"/>
  <c r="L6" i="24" s="1"/>
  <c r="E9" i="27"/>
  <c r="L10" i="24" s="1"/>
  <c r="L550" i="24"/>
  <c r="V550" i="24" s="1"/>
  <c r="E10" i="27"/>
  <c r="L11" i="24" s="1"/>
  <c r="L551" i="24"/>
  <c r="V551" i="24" s="1"/>
  <c r="V549" i="24"/>
  <c r="G549" i="24"/>
  <c r="D8" i="27"/>
  <c r="G9" i="24" s="1"/>
  <c r="E11" i="27"/>
  <c r="L12" i="24" s="1"/>
  <c r="L552" i="24"/>
  <c r="V552" i="24" s="1"/>
  <c r="E14" i="27"/>
  <c r="L15" i="24" s="1"/>
  <c r="L555" i="24"/>
  <c r="V555" i="24" s="1"/>
  <c r="A546" i="27"/>
  <c r="G547" i="24"/>
  <c r="V546" i="24"/>
  <c r="V269" i="24"/>
  <c r="V9" i="24"/>
  <c r="G14" i="24"/>
  <c r="A483" i="27"/>
  <c r="G484" i="24"/>
  <c r="V484" i="24" s="1"/>
  <c r="D5" i="27"/>
  <c r="D544" i="27"/>
  <c r="G545" i="24" s="1"/>
  <c r="G569" i="24"/>
  <c r="V569" i="24" s="1"/>
  <c r="E267" i="27"/>
  <c r="L268" i="24" s="1"/>
  <c r="L304" i="24"/>
  <c r="V304" i="24" s="1"/>
  <c r="E6" i="27"/>
  <c r="L7" i="24" s="1"/>
  <c r="L547" i="24"/>
  <c r="V547" i="24" s="1"/>
  <c r="V641" i="24"/>
  <c r="V712" i="24"/>
  <c r="L548" i="24"/>
  <c r="V548" i="24" s="1"/>
  <c r="E7" i="27"/>
  <c r="L8" i="24" s="1"/>
  <c r="M867" i="24"/>
  <c r="M859" i="24"/>
  <c r="M892" i="24"/>
  <c r="M574" i="24"/>
  <c r="W574" i="24" s="1"/>
  <c r="M18" i="24"/>
  <c r="W18" i="24" s="1"/>
  <c r="F543" i="26"/>
  <c r="W913" i="24"/>
  <c r="W771" i="24"/>
  <c r="G267" i="26"/>
  <c r="M400" i="24"/>
  <c r="M271" i="24"/>
  <c r="M20" i="24"/>
  <c r="W20" i="24" s="1"/>
  <c r="W914" i="24"/>
  <c r="W461" i="24"/>
  <c r="M821" i="24"/>
  <c r="M101" i="24"/>
  <c r="W101" i="24" s="1"/>
  <c r="A864" i="26"/>
  <c r="M460" i="24"/>
  <c r="W107" i="24"/>
  <c r="M864" i="24"/>
  <c r="M436" i="24"/>
  <c r="W47" i="24"/>
  <c r="W649" i="24"/>
  <c r="W108" i="24"/>
  <c r="W29" i="24"/>
  <c r="W821" i="24"/>
  <c r="W961" i="24"/>
  <c r="W1109" i="24"/>
  <c r="W436" i="24"/>
  <c r="W1001" i="24"/>
  <c r="W104" i="24"/>
  <c r="W305" i="24"/>
  <c r="W808" i="24"/>
  <c r="W859" i="24"/>
  <c r="W493" i="24"/>
  <c r="W941" i="24"/>
  <c r="W906" i="24"/>
  <c r="W917" i="24"/>
  <c r="W831" i="24"/>
  <c r="W125" i="24"/>
  <c r="W43" i="24"/>
  <c r="W676" i="24"/>
  <c r="W1060" i="24"/>
  <c r="W763" i="24"/>
  <c r="W671" i="24"/>
  <c r="W124" i="24"/>
  <c r="W672" i="24"/>
  <c r="W271" i="24"/>
  <c r="M952" i="24"/>
  <c r="W952" i="24" s="1"/>
  <c r="A25" i="26"/>
  <c r="H26" i="24"/>
  <c r="A20" i="26"/>
  <c r="H21" i="24"/>
  <c r="E552" i="26"/>
  <c r="M577" i="24"/>
  <c r="W577" i="24" s="1"/>
  <c r="A603" i="26"/>
  <c r="H604" i="24"/>
  <c r="A339" i="26"/>
  <c r="H340" i="24"/>
  <c r="A471" i="26"/>
  <c r="H472" i="24"/>
  <c r="A879" i="26"/>
  <c r="H880" i="24"/>
  <c r="A1107" i="26"/>
  <c r="H1108" i="24"/>
  <c r="A1011" i="26"/>
  <c r="H1012" i="24"/>
  <c r="A591" i="26"/>
  <c r="H592" i="24"/>
  <c r="A447" i="26"/>
  <c r="H448" i="24"/>
  <c r="A495" i="26"/>
  <c r="H496" i="24"/>
  <c r="M64" i="24"/>
  <c r="M880" i="24"/>
  <c r="W880" i="24" s="1"/>
  <c r="M340" i="24"/>
  <c r="M1000" i="24"/>
  <c r="W1000" i="24" s="1"/>
  <c r="M160" i="24"/>
  <c r="E483" i="26"/>
  <c r="M508" i="24"/>
  <c r="W508" i="24" s="1"/>
  <c r="A865" i="26"/>
  <c r="M866" i="24"/>
  <c r="W866" i="24" s="1"/>
  <c r="D553" i="26"/>
  <c r="H554" i="24" s="1"/>
  <c r="E819" i="26"/>
  <c r="M832" i="24"/>
  <c r="W832" i="24" s="1"/>
  <c r="E99" i="26"/>
  <c r="M136" i="24"/>
  <c r="W136" i="24" s="1"/>
  <c r="E548" i="26"/>
  <c r="M573" i="24"/>
  <c r="W573" i="24" s="1"/>
  <c r="A867" i="26"/>
  <c r="H868" i="24"/>
  <c r="A771" i="26"/>
  <c r="H772" i="24"/>
  <c r="A23" i="26"/>
  <c r="H24" i="24"/>
  <c r="A783" i="26"/>
  <c r="H784" i="24"/>
  <c r="A519" i="26"/>
  <c r="H520" i="24"/>
  <c r="M868" i="24"/>
  <c r="M772" i="24"/>
  <c r="W772" i="24" s="1"/>
  <c r="M1012" i="24"/>
  <c r="M496" i="24"/>
  <c r="W496" i="24" s="1"/>
  <c r="M748" i="24"/>
  <c r="M592" i="24"/>
  <c r="W592" i="24" s="1"/>
  <c r="M184" i="24"/>
  <c r="A26" i="26"/>
  <c r="H27" i="24"/>
  <c r="A231" i="26"/>
  <c r="H232" i="24"/>
  <c r="E303" i="26"/>
  <c r="M328" i="24"/>
  <c r="W328" i="24" s="1"/>
  <c r="A861" i="26"/>
  <c r="M862" i="24"/>
  <c r="W862" i="24" s="1"/>
  <c r="M575" i="24"/>
  <c r="W575" i="24" s="1"/>
  <c r="E16" i="26"/>
  <c r="D545" i="26"/>
  <c r="H546" i="24" s="1"/>
  <c r="M22" i="24"/>
  <c r="W22" i="24" s="1"/>
  <c r="M665" i="24"/>
  <c r="W665" i="24" s="1"/>
  <c r="M26" i="24"/>
  <c r="A687" i="26"/>
  <c r="H688" i="24"/>
  <c r="A640" i="26"/>
  <c r="A459" i="26"/>
  <c r="H460" i="24"/>
  <c r="W460" i="24" s="1"/>
  <c r="A375" i="26"/>
  <c r="H376" i="24"/>
  <c r="W376" i="24" s="1"/>
  <c r="M641" i="24"/>
  <c r="W641" i="24" s="1"/>
  <c r="A627" i="26"/>
  <c r="H628" i="24"/>
  <c r="W628" i="24" s="1"/>
  <c r="A435" i="26"/>
  <c r="H436" i="24"/>
  <c r="A275" i="26"/>
  <c r="H276" i="24"/>
  <c r="M276" i="24"/>
  <c r="W276" i="24" s="1"/>
  <c r="A243" i="26"/>
  <c r="H244" i="24"/>
  <c r="W244" i="24" s="1"/>
  <c r="A927" i="26"/>
  <c r="H928" i="24"/>
  <c r="A615" i="26"/>
  <c r="H616" i="24"/>
  <c r="W616" i="24" s="1"/>
  <c r="A1071" i="26"/>
  <c r="H1072" i="24"/>
  <c r="A975" i="26"/>
  <c r="H976" i="24"/>
  <c r="W976" i="24" s="1"/>
  <c r="A277" i="26"/>
  <c r="H278" i="24"/>
  <c r="W278" i="24" s="1"/>
  <c r="A269" i="26"/>
  <c r="H270" i="24"/>
  <c r="A399" i="26"/>
  <c r="H400" i="24"/>
  <c r="W400" i="24" s="1"/>
  <c r="A255" i="26"/>
  <c r="H256" i="24"/>
  <c r="W256" i="24" s="1"/>
  <c r="E547" i="26"/>
  <c r="M572" i="24"/>
  <c r="W572" i="24" s="1"/>
  <c r="A963" i="26"/>
  <c r="H964" i="24"/>
  <c r="A795" i="26"/>
  <c r="H796" i="24"/>
  <c r="A531" i="26"/>
  <c r="H532" i="24"/>
  <c r="W532" i="24" s="1"/>
  <c r="A351" i="26"/>
  <c r="H352" i="24"/>
  <c r="A111" i="26"/>
  <c r="H112" i="24"/>
  <c r="W112" i="24" s="1"/>
  <c r="A87" i="26"/>
  <c r="A171" i="26"/>
  <c r="A27" i="26"/>
  <c r="F568" i="26"/>
  <c r="F544" i="26" s="1"/>
  <c r="G12" i="26"/>
  <c r="M863" i="24"/>
  <c r="W863" i="24" s="1"/>
  <c r="M1132" i="24"/>
  <c r="M964" i="24"/>
  <c r="W964" i="24" s="1"/>
  <c r="M27" i="24"/>
  <c r="W27" i="24" s="1"/>
  <c r="M25" i="24"/>
  <c r="W25" i="24" s="1"/>
  <c r="E903" i="26"/>
  <c r="M916" i="24"/>
  <c r="W916" i="24" s="1"/>
  <c r="M860" i="24"/>
  <c r="M270" i="24"/>
  <c r="M172" i="24"/>
  <c r="W172" i="24" s="1"/>
  <c r="A18" i="26"/>
  <c r="H19" i="24"/>
  <c r="W19" i="24" s="1"/>
  <c r="M1120" i="24"/>
  <c r="W1120" i="24" s="1"/>
  <c r="M928" i="24"/>
  <c r="M796" i="24"/>
  <c r="E551" i="26"/>
  <c r="E11" i="26" s="1"/>
  <c r="M576" i="24"/>
  <c r="W576" i="24" s="1"/>
  <c r="M41" i="24"/>
  <c r="W41" i="24" s="1"/>
  <c r="E711" i="26"/>
  <c r="M736" i="24"/>
  <c r="W736" i="24" s="1"/>
  <c r="E10" i="26"/>
  <c r="A952" i="26"/>
  <c r="H953" i="24"/>
  <c r="W953" i="24" s="1"/>
  <c r="A411" i="26"/>
  <c r="H412" i="24"/>
  <c r="A579" i="26"/>
  <c r="H580" i="24"/>
  <c r="W580" i="24" s="1"/>
  <c r="A315" i="26"/>
  <c r="H316" i="24"/>
  <c r="A279" i="26"/>
  <c r="H280" i="24"/>
  <c r="A423" i="26"/>
  <c r="H424" i="24"/>
  <c r="A273" i="26"/>
  <c r="H274" i="24"/>
  <c r="A207" i="26"/>
  <c r="H208" i="24"/>
  <c r="A63" i="26"/>
  <c r="H64" i="24"/>
  <c r="A1131" i="26"/>
  <c r="H1132" i="24"/>
  <c r="A747" i="26"/>
  <c r="H748" i="24"/>
  <c r="A159" i="26"/>
  <c r="H160" i="24"/>
  <c r="M21" i="24"/>
  <c r="W21" i="24" s="1"/>
  <c r="M604" i="24"/>
  <c r="G544" i="26"/>
  <c r="G4" i="26" s="1"/>
  <c r="A291" i="26"/>
  <c r="H292" i="24"/>
  <c r="E39" i="26"/>
  <c r="E554" i="26"/>
  <c r="M579" i="24"/>
  <c r="W579" i="24" s="1"/>
  <c r="A569" i="26"/>
  <c r="M570" i="24"/>
  <c r="W570" i="24" s="1"/>
  <c r="A51" i="26"/>
  <c r="H52" i="24"/>
  <c r="A274" i="26"/>
  <c r="H275" i="24"/>
  <c r="W275" i="24" s="1"/>
  <c r="A183" i="26"/>
  <c r="H184" i="24"/>
  <c r="A891" i="26"/>
  <c r="H892" i="24"/>
  <c r="W892" i="24" s="1"/>
  <c r="A863" i="26"/>
  <c r="H864" i="24"/>
  <c r="A276" i="26"/>
  <c r="H277" i="24"/>
  <c r="W277" i="24" s="1"/>
  <c r="A760" i="26"/>
  <c r="M472" i="24"/>
  <c r="M280" i="24"/>
  <c r="M1108" i="24"/>
  <c r="M784" i="24"/>
  <c r="W784" i="24" s="1"/>
  <c r="M274" i="24"/>
  <c r="E1083" i="26"/>
  <c r="M1096" i="24"/>
  <c r="W1096" i="24" s="1"/>
  <c r="M292" i="24"/>
  <c r="E7" i="26"/>
  <c r="A857" i="26"/>
  <c r="M858" i="24"/>
  <c r="W858" i="24" s="1"/>
  <c r="E856" i="26"/>
  <c r="M905" i="24"/>
  <c r="W905" i="24" s="1"/>
  <c r="A24" i="26"/>
  <c r="H25" i="24"/>
  <c r="E546" i="26"/>
  <c r="M571" i="24"/>
  <c r="W571" i="24" s="1"/>
  <c r="A577" i="26"/>
  <c r="M578" i="24"/>
  <c r="W578" i="24" s="1"/>
  <c r="A866" i="26"/>
  <c r="H867" i="24"/>
  <c r="W867" i="24" s="1"/>
  <c r="E663" i="26"/>
  <c r="M700" i="24"/>
  <c r="W700" i="24" s="1"/>
  <c r="A123" i="26"/>
  <c r="H124" i="24"/>
  <c r="M713" i="24"/>
  <c r="W713" i="24" s="1"/>
  <c r="M24" i="24"/>
  <c r="A987" i="26"/>
  <c r="H988" i="24"/>
  <c r="W988" i="24" s="1"/>
  <c r="A723" i="26"/>
  <c r="H724" i="24"/>
  <c r="A219" i="26"/>
  <c r="H220" i="24"/>
  <c r="W220" i="24" s="1"/>
  <c r="A147" i="26"/>
  <c r="H148" i="24"/>
  <c r="W148" i="24" s="1"/>
  <c r="A75" i="26"/>
  <c r="H76" i="24"/>
  <c r="W76" i="24" s="1"/>
  <c r="E639" i="26"/>
  <c r="M640" i="24" s="1"/>
  <c r="W640" i="24" s="1"/>
  <c r="M652" i="24"/>
  <c r="W652" i="24" s="1"/>
  <c r="A1059" i="26"/>
  <c r="H1060" i="24"/>
  <c r="A807" i="26"/>
  <c r="H808" i="24"/>
  <c r="M1085" i="24"/>
  <c r="W1085" i="24" s="1"/>
  <c r="A859" i="26"/>
  <c r="H860" i="24"/>
  <c r="A272" i="26"/>
  <c r="H273" i="24"/>
  <c r="W273" i="24" s="1"/>
  <c r="A271" i="26"/>
  <c r="H272" i="24"/>
  <c r="W272" i="24" s="1"/>
  <c r="A22" i="26"/>
  <c r="F15" i="26"/>
  <c r="A860" i="26"/>
  <c r="G11" i="26"/>
  <c r="E1035" i="26"/>
  <c r="M1048" i="24"/>
  <c r="W1048" i="24" s="1"/>
  <c r="M724" i="24"/>
  <c r="M688" i="24"/>
  <c r="M412" i="24"/>
  <c r="W412" i="24" s="1"/>
  <c r="M316" i="24"/>
  <c r="W316" i="24" s="1"/>
  <c r="M1072" i="24"/>
  <c r="M520" i="24"/>
  <c r="M424" i="24"/>
  <c r="W424" i="24" s="1"/>
  <c r="M208" i="24"/>
  <c r="W208" i="24" s="1"/>
  <c r="M28" i="24"/>
  <c r="W28" i="24" s="1"/>
  <c r="M448" i="24"/>
  <c r="M352" i="24"/>
  <c r="W352" i="24" s="1"/>
  <c r="M232" i="24"/>
  <c r="M52" i="24"/>
  <c r="W52" i="24" s="1"/>
  <c r="D6" i="27"/>
  <c r="F855" i="27"/>
  <c r="A855" i="27" s="1"/>
  <c r="A552" i="27"/>
  <c r="E12" i="27"/>
  <c r="A639" i="27"/>
  <c r="E567" i="27"/>
  <c r="L568" i="24" s="1"/>
  <c r="A268" i="27"/>
  <c r="D4" i="27"/>
  <c r="G5" i="24" s="1"/>
  <c r="A568" i="27"/>
  <c r="E544" i="27"/>
  <c r="L545" i="24" s="1"/>
  <c r="V545" i="24" s="1"/>
  <c r="F8" i="27"/>
  <c r="A8" i="27" s="1"/>
  <c r="A548" i="27"/>
  <c r="A549" i="27"/>
  <c r="D9" i="27"/>
  <c r="A551" i="27"/>
  <c r="D11" i="27"/>
  <c r="D7" i="27"/>
  <c r="A547" i="27"/>
  <c r="D15" i="27"/>
  <c r="D267" i="27"/>
  <c r="F567" i="27"/>
  <c r="D10" i="27"/>
  <c r="A550" i="27"/>
  <c r="A554" i="27"/>
  <c r="D14" i="27"/>
  <c r="G3" i="26"/>
  <c r="F546" i="26"/>
  <c r="F6" i="26" s="1"/>
  <c r="A100" i="26"/>
  <c r="F554" i="26"/>
  <c r="F14" i="26" s="1"/>
  <c r="F16" i="26"/>
  <c r="F267" i="26"/>
  <c r="A664" i="26"/>
  <c r="A570" i="26"/>
  <c r="A699" i="26"/>
  <c r="A712" i="26"/>
  <c r="D552" i="26"/>
  <c r="D12" i="26" s="1"/>
  <c r="A576" i="26"/>
  <c r="E549" i="26"/>
  <c r="E9" i="26" s="1"/>
  <c r="A1047" i="26"/>
  <c r="D1035" i="26"/>
  <c r="D663" i="26"/>
  <c r="H664" i="24" s="1"/>
  <c r="A675" i="26"/>
  <c r="A21" i="26"/>
  <c r="E268" i="26"/>
  <c r="M269" i="24" s="1"/>
  <c r="W269" i="24" s="1"/>
  <c r="E545" i="26"/>
  <c r="A820" i="26"/>
  <c r="D546" i="26"/>
  <c r="A858" i="26"/>
  <c r="E568" i="26"/>
  <c r="A1095" i="26"/>
  <c r="D483" i="26"/>
  <c r="A507" i="26"/>
  <c r="D856" i="26"/>
  <c r="A17" i="26"/>
  <c r="A951" i="26"/>
  <c r="A1084" i="26"/>
  <c r="A304" i="26"/>
  <c r="D819" i="26"/>
  <c r="A831" i="26"/>
  <c r="A484" i="26"/>
  <c r="A574" i="26"/>
  <c r="A639" i="26"/>
  <c r="D711" i="26"/>
  <c r="A735" i="26"/>
  <c r="D551" i="26"/>
  <c r="H552" i="24" s="1"/>
  <c r="A575" i="26"/>
  <c r="D550" i="26"/>
  <c r="H551" i="24" s="1"/>
  <c r="A862" i="26"/>
  <c r="A915" i="26"/>
  <c r="D903" i="26"/>
  <c r="D547" i="26"/>
  <c r="H548" i="24" s="1"/>
  <c r="A571" i="26"/>
  <c r="D6" i="26"/>
  <c r="A270" i="26"/>
  <c r="D549" i="26"/>
  <c r="H550" i="24" s="1"/>
  <c r="A573" i="26"/>
  <c r="D1083" i="26"/>
  <c r="A1119" i="26"/>
  <c r="D303" i="26"/>
  <c r="A327" i="26"/>
  <c r="D39" i="26"/>
  <c r="D759" i="26"/>
  <c r="D548" i="26"/>
  <c r="A572" i="26"/>
  <c r="D16" i="26"/>
  <c r="A40" i="26"/>
  <c r="A904" i="26"/>
  <c r="A578" i="26"/>
  <c r="A19" i="26"/>
  <c r="A135" i="26"/>
  <c r="A651" i="26"/>
  <c r="D554" i="26"/>
  <c r="H555" i="24" s="1"/>
  <c r="D99" i="26"/>
  <c r="H100" i="24" s="1"/>
  <c r="E267" i="26"/>
  <c r="D8" i="26"/>
  <c r="E553" i="26"/>
  <c r="D568" i="26"/>
  <c r="H569" i="24" s="1"/>
  <c r="F254" i="9"/>
  <c r="F246" i="9"/>
  <c r="A11" i="27" l="1"/>
  <c r="G12" i="24"/>
  <c r="V12" i="24" s="1"/>
  <c r="A12" i="27"/>
  <c r="L13" i="24"/>
  <c r="V13" i="24" s="1"/>
  <c r="V7" i="24"/>
  <c r="G568" i="24"/>
  <c r="V568" i="24" s="1"/>
  <c r="D543" i="27"/>
  <c r="G544" i="24" s="1"/>
  <c r="A14" i="27"/>
  <c r="G15" i="24"/>
  <c r="A7" i="27"/>
  <c r="G8" i="24"/>
  <c r="V8" i="24" s="1"/>
  <c r="A6" i="27"/>
  <c r="G7" i="24"/>
  <c r="V268" i="24"/>
  <c r="A267" i="27"/>
  <c r="G268" i="24"/>
  <c r="A10" i="27"/>
  <c r="G11" i="24"/>
  <c r="V11" i="24" s="1"/>
  <c r="A9" i="27"/>
  <c r="G10" i="24"/>
  <c r="V10" i="24" s="1"/>
  <c r="A5" i="27"/>
  <c r="G6" i="24"/>
  <c r="V6" i="24" s="1"/>
  <c r="A13" i="27"/>
  <c r="V15" i="24"/>
  <c r="D13" i="26"/>
  <c r="F3" i="26"/>
  <c r="W472" i="24"/>
  <c r="W864" i="24"/>
  <c r="M551" i="24"/>
  <c r="M17" i="24"/>
  <c r="W292" i="24"/>
  <c r="W270" i="24"/>
  <c r="A268" i="26"/>
  <c r="W1108" i="24"/>
  <c r="W604" i="24"/>
  <c r="W860" i="24"/>
  <c r="W184" i="24"/>
  <c r="W160" i="24"/>
  <c r="W520" i="24"/>
  <c r="W64" i="24"/>
  <c r="W1072" i="24"/>
  <c r="W688" i="24"/>
  <c r="W280" i="24"/>
  <c r="W796" i="24"/>
  <c r="W448" i="24"/>
  <c r="W24" i="24"/>
  <c r="W1012" i="24"/>
  <c r="W232" i="24"/>
  <c r="W724" i="24"/>
  <c r="W274" i="24"/>
  <c r="W551" i="24"/>
  <c r="W928" i="24"/>
  <c r="W1132" i="24"/>
  <c r="W26" i="24"/>
  <c r="W748" i="24"/>
  <c r="W868" i="24"/>
  <c r="W340" i="24"/>
  <c r="N492" i="24"/>
  <c r="N488" i="24"/>
  <c r="N494" i="24"/>
  <c r="N490" i="24"/>
  <c r="N486" i="24"/>
  <c r="N314" i="24"/>
  <c r="N310" i="24"/>
  <c r="N306" i="24"/>
  <c r="N495" i="24"/>
  <c r="N491" i="24"/>
  <c r="N487" i="24"/>
  <c r="N315" i="24"/>
  <c r="N307" i="24"/>
  <c r="N312" i="24"/>
  <c r="N308" i="24"/>
  <c r="N279" i="24"/>
  <c r="N273" i="24"/>
  <c r="N493" i="24"/>
  <c r="N489" i="24"/>
  <c r="N313" i="24"/>
  <c r="N309" i="24"/>
  <c r="M712" i="24"/>
  <c r="M664" i="24"/>
  <c r="W664" i="24" s="1"/>
  <c r="H13" i="24"/>
  <c r="A552" i="26"/>
  <c r="H553" i="24"/>
  <c r="M1084" i="24"/>
  <c r="A483" i="26"/>
  <c r="H484" i="24"/>
  <c r="M904" i="24"/>
  <c r="M820" i="24"/>
  <c r="E855" i="26"/>
  <c r="D267" i="26"/>
  <c r="H268" i="24" s="1"/>
  <c r="H14" i="24"/>
  <c r="A548" i="26"/>
  <c r="H549" i="24"/>
  <c r="A303" i="26"/>
  <c r="H304" i="24"/>
  <c r="A856" i="26"/>
  <c r="H857" i="24"/>
  <c r="M550" i="24"/>
  <c r="W550" i="24" s="1"/>
  <c r="F4" i="26"/>
  <c r="E6" i="26"/>
  <c r="M7" i="24" s="1"/>
  <c r="M547" i="24"/>
  <c r="M857" i="24"/>
  <c r="E14" i="26"/>
  <c r="M555" i="24"/>
  <c r="W555" i="24" s="1"/>
  <c r="M304" i="24"/>
  <c r="M484" i="24"/>
  <c r="H9" i="24"/>
  <c r="A39" i="26"/>
  <c r="H40" i="24"/>
  <c r="A1083" i="26"/>
  <c r="H1084" i="24"/>
  <c r="A903" i="26"/>
  <c r="H904" i="24"/>
  <c r="A819" i="26"/>
  <c r="H820" i="24"/>
  <c r="A1035" i="26"/>
  <c r="H1036" i="24"/>
  <c r="H7" i="24"/>
  <c r="D5" i="26"/>
  <c r="H6" i="24" s="1"/>
  <c r="A546" i="26"/>
  <c r="H547" i="24"/>
  <c r="E8" i="26"/>
  <c r="M9" i="24" s="1"/>
  <c r="W9" i="24" s="1"/>
  <c r="M549" i="24"/>
  <c r="E567" i="26"/>
  <c r="E13" i="26"/>
  <c r="M14" i="24" s="1"/>
  <c r="M554" i="24"/>
  <c r="W554" i="24" s="1"/>
  <c r="A16" i="26"/>
  <c r="H17" i="24"/>
  <c r="W17" i="24" s="1"/>
  <c r="A759" i="26"/>
  <c r="H760" i="24"/>
  <c r="A553" i="26"/>
  <c r="A711" i="26"/>
  <c r="H712" i="24"/>
  <c r="D855" i="26"/>
  <c r="E544" i="26"/>
  <c r="M569" i="24"/>
  <c r="W569" i="24" s="1"/>
  <c r="E5" i="26"/>
  <c r="A5" i="26" s="1"/>
  <c r="M546" i="24"/>
  <c r="W546" i="24" s="1"/>
  <c r="M1036" i="24"/>
  <c r="M40" i="24"/>
  <c r="W40" i="24" s="1"/>
  <c r="M552" i="24"/>
  <c r="W552" i="24" s="1"/>
  <c r="M548" i="24"/>
  <c r="W548" i="24" s="1"/>
  <c r="E15" i="26"/>
  <c r="M100" i="24"/>
  <c r="W100" i="24" s="1"/>
  <c r="E12" i="26"/>
  <c r="M13" i="24" s="1"/>
  <c r="M553" i="24"/>
  <c r="W553" i="24" s="1"/>
  <c r="M760" i="24"/>
  <c r="F543" i="27"/>
  <c r="F3" i="27" s="1"/>
  <c r="A544" i="27"/>
  <c r="E4" i="27"/>
  <c r="E543" i="27"/>
  <c r="L544" i="24" s="1"/>
  <c r="V544" i="24" s="1"/>
  <c r="A567" i="27"/>
  <c r="A15" i="27"/>
  <c r="E4" i="26"/>
  <c r="D14" i="26"/>
  <c r="A554" i="26"/>
  <c r="D7" i="26"/>
  <c r="M8" i="24" s="1"/>
  <c r="A547" i="26"/>
  <c r="D10" i="26"/>
  <c r="M11" i="24" s="1"/>
  <c r="A550" i="26"/>
  <c r="A545" i="26"/>
  <c r="D567" i="26"/>
  <c r="H568" i="24" s="1"/>
  <c r="A663" i="26"/>
  <c r="D544" i="26"/>
  <c r="H545" i="24" s="1"/>
  <c r="A568" i="26"/>
  <c r="D15" i="26"/>
  <c r="H16" i="24" s="1"/>
  <c r="A99" i="26"/>
  <c r="D11" i="26"/>
  <c r="A551" i="26"/>
  <c r="A549" i="26"/>
  <c r="D9" i="26"/>
  <c r="M10" i="24" s="1"/>
  <c r="A4" i="27" l="1"/>
  <c r="L5" i="24"/>
  <c r="V5" i="24" s="1"/>
  <c r="D3" i="27"/>
  <c r="G4" i="24" s="1"/>
  <c r="M268" i="24"/>
  <c r="W268" i="24" s="1"/>
  <c r="W484" i="24"/>
  <c r="W857" i="24"/>
  <c r="A13" i="26"/>
  <c r="A267" i="26"/>
  <c r="W760" i="24"/>
  <c r="W1036" i="24"/>
  <c r="M545" i="24"/>
  <c r="W545" i="24" s="1"/>
  <c r="W549" i="24"/>
  <c r="W7" i="24"/>
  <c r="W1084" i="24"/>
  <c r="W14" i="24"/>
  <c r="W904" i="24"/>
  <c r="W820" i="24"/>
  <c r="W13" i="24"/>
  <c r="W304" i="24"/>
  <c r="W547" i="24"/>
  <c r="W712" i="24"/>
  <c r="N271" i="24"/>
  <c r="N278" i="24"/>
  <c r="N276" i="24"/>
  <c r="N270" i="24"/>
  <c r="N274" i="24"/>
  <c r="N275" i="24"/>
  <c r="N272" i="24"/>
  <c r="N277" i="24"/>
  <c r="M15" i="24"/>
  <c r="A9" i="26"/>
  <c r="H10" i="24"/>
  <c r="W10" i="24" s="1"/>
  <c r="A855" i="26"/>
  <c r="H856" i="24"/>
  <c r="A11" i="26"/>
  <c r="H12" i="24"/>
  <c r="M6" i="24"/>
  <c r="W6" i="24" s="1"/>
  <c r="A6" i="26"/>
  <c r="A12" i="26"/>
  <c r="M16" i="24"/>
  <c r="W16" i="24" s="1"/>
  <c r="A7" i="26"/>
  <c r="H8" i="24"/>
  <c r="W8" i="24" s="1"/>
  <c r="A10" i="26"/>
  <c r="H11" i="24"/>
  <c r="W11" i="24" s="1"/>
  <c r="A14" i="26"/>
  <c r="H15" i="24"/>
  <c r="E543" i="26"/>
  <c r="M568" i="24"/>
  <c r="W568" i="24" s="1"/>
  <c r="A8" i="26"/>
  <c r="M856" i="24"/>
  <c r="W856" i="24" s="1"/>
  <c r="M12" i="24"/>
  <c r="E3" i="27"/>
  <c r="A543" i="27"/>
  <c r="D543" i="26"/>
  <c r="A567" i="26"/>
  <c r="D4" i="26"/>
  <c r="A544" i="26"/>
  <c r="D3" i="26"/>
  <c r="A15" i="26"/>
  <c r="F30" i="24"/>
  <c r="U30" i="24" s="1"/>
  <c r="F31" i="24"/>
  <c r="U31" i="24" s="1"/>
  <c r="F32" i="24"/>
  <c r="U32" i="24" s="1"/>
  <c r="F33" i="24"/>
  <c r="U33" i="24" s="1"/>
  <c r="F34" i="24"/>
  <c r="U34" i="24" s="1"/>
  <c r="F35" i="24"/>
  <c r="U35" i="24" s="1"/>
  <c r="F36" i="24"/>
  <c r="U36" i="24" s="1"/>
  <c r="F37" i="24"/>
  <c r="U37" i="24" s="1"/>
  <c r="F38" i="24"/>
  <c r="U38" i="24" s="1"/>
  <c r="F39" i="24"/>
  <c r="U39" i="24" s="1"/>
  <c r="F54" i="24"/>
  <c r="U54" i="24" s="1"/>
  <c r="F55" i="24"/>
  <c r="U55" i="24" s="1"/>
  <c r="F56" i="24"/>
  <c r="U56" i="24" s="1"/>
  <c r="F57" i="24"/>
  <c r="U57" i="24" s="1"/>
  <c r="F58" i="24"/>
  <c r="U58" i="24" s="1"/>
  <c r="F59" i="24"/>
  <c r="U59" i="24" s="1"/>
  <c r="F60" i="24"/>
  <c r="U60" i="24" s="1"/>
  <c r="F61" i="24"/>
  <c r="U61" i="24" s="1"/>
  <c r="F62" i="24"/>
  <c r="U62" i="24" s="1"/>
  <c r="F63" i="24"/>
  <c r="U63" i="24" s="1"/>
  <c r="F66" i="24"/>
  <c r="U66" i="24" s="1"/>
  <c r="F67" i="24"/>
  <c r="U67" i="24" s="1"/>
  <c r="F68" i="24"/>
  <c r="U68" i="24" s="1"/>
  <c r="F69" i="24"/>
  <c r="U69" i="24" s="1"/>
  <c r="F70" i="24"/>
  <c r="U70" i="24" s="1"/>
  <c r="F71" i="24"/>
  <c r="U71" i="24" s="1"/>
  <c r="F72" i="24"/>
  <c r="U72" i="24" s="1"/>
  <c r="F73" i="24"/>
  <c r="U73" i="24" s="1"/>
  <c r="F74" i="24"/>
  <c r="U74" i="24" s="1"/>
  <c r="F75" i="24"/>
  <c r="U75" i="24" s="1"/>
  <c r="F78" i="24"/>
  <c r="U78" i="24" s="1"/>
  <c r="F79" i="24"/>
  <c r="U79" i="24" s="1"/>
  <c r="F80" i="24"/>
  <c r="U80" i="24" s="1"/>
  <c r="F81" i="24"/>
  <c r="U81" i="24" s="1"/>
  <c r="F82" i="24"/>
  <c r="U82" i="24" s="1"/>
  <c r="F83" i="24"/>
  <c r="U83" i="24" s="1"/>
  <c r="F84" i="24"/>
  <c r="U84" i="24" s="1"/>
  <c r="F85" i="24"/>
  <c r="U85" i="24" s="1"/>
  <c r="F86" i="24"/>
  <c r="U86" i="24" s="1"/>
  <c r="F87" i="24"/>
  <c r="U87" i="24" s="1"/>
  <c r="F90" i="24"/>
  <c r="U90" i="24" s="1"/>
  <c r="F91" i="24"/>
  <c r="U91" i="24" s="1"/>
  <c r="F92" i="24"/>
  <c r="U92" i="24" s="1"/>
  <c r="F93" i="24"/>
  <c r="U93" i="24" s="1"/>
  <c r="F94" i="24"/>
  <c r="U94" i="24" s="1"/>
  <c r="F95" i="24"/>
  <c r="U95" i="24" s="1"/>
  <c r="F96" i="24"/>
  <c r="U96" i="24" s="1"/>
  <c r="F97" i="24"/>
  <c r="U97" i="24" s="1"/>
  <c r="F98" i="24"/>
  <c r="U98" i="24" s="1"/>
  <c r="F99" i="24"/>
  <c r="U99" i="24" s="1"/>
  <c r="F114" i="24"/>
  <c r="U114" i="24" s="1"/>
  <c r="F115" i="24"/>
  <c r="U115" i="24" s="1"/>
  <c r="F116" i="24"/>
  <c r="U116" i="24" s="1"/>
  <c r="F117" i="24"/>
  <c r="U117" i="24" s="1"/>
  <c r="F118" i="24"/>
  <c r="U118" i="24" s="1"/>
  <c r="F119" i="24"/>
  <c r="U119" i="24" s="1"/>
  <c r="F120" i="24"/>
  <c r="U120" i="24" s="1"/>
  <c r="F121" i="24"/>
  <c r="U121" i="24" s="1"/>
  <c r="F122" i="24"/>
  <c r="U122" i="24" s="1"/>
  <c r="F123" i="24"/>
  <c r="U123" i="24" s="1"/>
  <c r="F126" i="24"/>
  <c r="U126" i="24" s="1"/>
  <c r="F127" i="24"/>
  <c r="U127" i="24" s="1"/>
  <c r="F128" i="24"/>
  <c r="U128" i="24" s="1"/>
  <c r="F129" i="24"/>
  <c r="U129" i="24" s="1"/>
  <c r="F130" i="24"/>
  <c r="U130" i="24" s="1"/>
  <c r="F131" i="24"/>
  <c r="U131" i="24" s="1"/>
  <c r="F132" i="24"/>
  <c r="U132" i="24" s="1"/>
  <c r="F133" i="24"/>
  <c r="U133" i="24" s="1"/>
  <c r="F134" i="24"/>
  <c r="U134" i="24" s="1"/>
  <c r="F135" i="24"/>
  <c r="U135" i="24" s="1"/>
  <c r="F138" i="24"/>
  <c r="U138" i="24" s="1"/>
  <c r="F139" i="24"/>
  <c r="U139" i="24" s="1"/>
  <c r="F140" i="24"/>
  <c r="U140" i="24" s="1"/>
  <c r="F141" i="24"/>
  <c r="U141" i="24" s="1"/>
  <c r="F142" i="24"/>
  <c r="U142" i="24" s="1"/>
  <c r="F143" i="24"/>
  <c r="U143" i="24" s="1"/>
  <c r="F144" i="24"/>
  <c r="U144" i="24" s="1"/>
  <c r="F145" i="24"/>
  <c r="U145" i="24" s="1"/>
  <c r="F146" i="24"/>
  <c r="U146" i="24" s="1"/>
  <c r="F147" i="24"/>
  <c r="U147" i="24" s="1"/>
  <c r="F150" i="24"/>
  <c r="U150" i="24" s="1"/>
  <c r="F151" i="24"/>
  <c r="U151" i="24" s="1"/>
  <c r="F152" i="24"/>
  <c r="U152" i="24" s="1"/>
  <c r="F153" i="24"/>
  <c r="U153" i="24" s="1"/>
  <c r="F154" i="24"/>
  <c r="U154" i="24" s="1"/>
  <c r="F155" i="24"/>
  <c r="U155" i="24" s="1"/>
  <c r="F156" i="24"/>
  <c r="U156" i="24" s="1"/>
  <c r="F157" i="24"/>
  <c r="U157" i="24" s="1"/>
  <c r="F158" i="24"/>
  <c r="U158" i="24" s="1"/>
  <c r="F159" i="24"/>
  <c r="U159" i="24" s="1"/>
  <c r="F162" i="24"/>
  <c r="U162" i="24" s="1"/>
  <c r="F163" i="24"/>
  <c r="U163" i="24" s="1"/>
  <c r="F164" i="24"/>
  <c r="U164" i="24" s="1"/>
  <c r="F165" i="24"/>
  <c r="U165" i="24" s="1"/>
  <c r="F166" i="24"/>
  <c r="U166" i="24" s="1"/>
  <c r="F167" i="24"/>
  <c r="U167" i="24" s="1"/>
  <c r="F168" i="24"/>
  <c r="U168" i="24" s="1"/>
  <c r="F169" i="24"/>
  <c r="U169" i="24" s="1"/>
  <c r="F170" i="24"/>
  <c r="U170" i="24" s="1"/>
  <c r="F171" i="24"/>
  <c r="U171" i="24" s="1"/>
  <c r="F174" i="24"/>
  <c r="U174" i="24" s="1"/>
  <c r="F175" i="24"/>
  <c r="U175" i="24" s="1"/>
  <c r="F176" i="24"/>
  <c r="U176" i="24" s="1"/>
  <c r="F177" i="24"/>
  <c r="U177" i="24" s="1"/>
  <c r="F178" i="24"/>
  <c r="U178" i="24" s="1"/>
  <c r="F179" i="24"/>
  <c r="U179" i="24" s="1"/>
  <c r="F180" i="24"/>
  <c r="U180" i="24" s="1"/>
  <c r="F181" i="24"/>
  <c r="U181" i="24" s="1"/>
  <c r="F182" i="24"/>
  <c r="U182" i="24" s="1"/>
  <c r="F183" i="24"/>
  <c r="U183" i="24" s="1"/>
  <c r="F186" i="24"/>
  <c r="U186" i="24" s="1"/>
  <c r="F187" i="24"/>
  <c r="U187" i="24" s="1"/>
  <c r="F188" i="24"/>
  <c r="U188" i="24" s="1"/>
  <c r="F189" i="24"/>
  <c r="U189" i="24" s="1"/>
  <c r="F190" i="24"/>
  <c r="U190" i="24" s="1"/>
  <c r="F191" i="24"/>
  <c r="U191" i="24" s="1"/>
  <c r="F192" i="24"/>
  <c r="U192" i="24" s="1"/>
  <c r="F193" i="24"/>
  <c r="U193" i="24" s="1"/>
  <c r="F194" i="24"/>
  <c r="U194" i="24" s="1"/>
  <c r="F195" i="24"/>
  <c r="U195" i="24" s="1"/>
  <c r="F198" i="24"/>
  <c r="U198" i="24" s="1"/>
  <c r="F199" i="24"/>
  <c r="U199" i="24" s="1"/>
  <c r="F200" i="24"/>
  <c r="U200" i="24" s="1"/>
  <c r="F201" i="24"/>
  <c r="U201" i="24" s="1"/>
  <c r="F202" i="24"/>
  <c r="U202" i="24" s="1"/>
  <c r="F203" i="24"/>
  <c r="U203" i="24" s="1"/>
  <c r="F204" i="24"/>
  <c r="U204" i="24" s="1"/>
  <c r="F205" i="24"/>
  <c r="U205" i="24" s="1"/>
  <c r="F206" i="24"/>
  <c r="U206" i="24" s="1"/>
  <c r="F207" i="24"/>
  <c r="U207" i="24" s="1"/>
  <c r="F210" i="24"/>
  <c r="U210" i="24" s="1"/>
  <c r="F211" i="24"/>
  <c r="U211" i="24" s="1"/>
  <c r="F212" i="24"/>
  <c r="U212" i="24" s="1"/>
  <c r="F213" i="24"/>
  <c r="U213" i="24" s="1"/>
  <c r="F214" i="24"/>
  <c r="U214" i="24" s="1"/>
  <c r="F215" i="24"/>
  <c r="U215" i="24" s="1"/>
  <c r="F216" i="24"/>
  <c r="U216" i="24" s="1"/>
  <c r="F217" i="24"/>
  <c r="U217" i="24" s="1"/>
  <c r="F218" i="24"/>
  <c r="U218" i="24" s="1"/>
  <c r="F219" i="24"/>
  <c r="U219" i="24" s="1"/>
  <c r="F222" i="24"/>
  <c r="U222" i="24" s="1"/>
  <c r="F223" i="24"/>
  <c r="U223" i="24" s="1"/>
  <c r="F224" i="24"/>
  <c r="U224" i="24" s="1"/>
  <c r="F225" i="24"/>
  <c r="U225" i="24" s="1"/>
  <c r="F226" i="24"/>
  <c r="U226" i="24" s="1"/>
  <c r="F227" i="24"/>
  <c r="U227" i="24" s="1"/>
  <c r="F228" i="24"/>
  <c r="U228" i="24" s="1"/>
  <c r="F229" i="24"/>
  <c r="U229" i="24" s="1"/>
  <c r="F230" i="24"/>
  <c r="U230" i="24" s="1"/>
  <c r="F231" i="24"/>
  <c r="U231" i="24" s="1"/>
  <c r="F234" i="24"/>
  <c r="U234" i="24" s="1"/>
  <c r="F235" i="24"/>
  <c r="U235" i="24" s="1"/>
  <c r="F236" i="24"/>
  <c r="U236" i="24" s="1"/>
  <c r="F237" i="24"/>
  <c r="U237" i="24" s="1"/>
  <c r="F238" i="24"/>
  <c r="U238" i="24" s="1"/>
  <c r="F239" i="24"/>
  <c r="U239" i="24" s="1"/>
  <c r="F240" i="24"/>
  <c r="U240" i="24" s="1"/>
  <c r="F241" i="24"/>
  <c r="U241" i="24" s="1"/>
  <c r="F242" i="24"/>
  <c r="U242" i="24" s="1"/>
  <c r="F243" i="24"/>
  <c r="U243" i="24" s="1"/>
  <c r="F246" i="24"/>
  <c r="U246" i="24" s="1"/>
  <c r="F247" i="24"/>
  <c r="U247" i="24" s="1"/>
  <c r="F248" i="24"/>
  <c r="U248" i="24" s="1"/>
  <c r="F249" i="24"/>
  <c r="U249" i="24" s="1"/>
  <c r="F250" i="24"/>
  <c r="U250" i="24" s="1"/>
  <c r="F251" i="24"/>
  <c r="U251" i="24" s="1"/>
  <c r="F252" i="24"/>
  <c r="U252" i="24" s="1"/>
  <c r="F253" i="24"/>
  <c r="U253" i="24" s="1"/>
  <c r="F254" i="24"/>
  <c r="U254" i="24" s="1"/>
  <c r="F255" i="24"/>
  <c r="U255" i="24" s="1"/>
  <c r="F258" i="24"/>
  <c r="U258" i="24" s="1"/>
  <c r="F259" i="24"/>
  <c r="U259" i="24" s="1"/>
  <c r="F260" i="24"/>
  <c r="U260" i="24" s="1"/>
  <c r="F261" i="24"/>
  <c r="U261" i="24" s="1"/>
  <c r="F262" i="24"/>
  <c r="U262" i="24" s="1"/>
  <c r="F263" i="24"/>
  <c r="U263" i="24" s="1"/>
  <c r="F264" i="24"/>
  <c r="U264" i="24" s="1"/>
  <c r="F265" i="24"/>
  <c r="U265" i="24" s="1"/>
  <c r="F266" i="24"/>
  <c r="U266" i="24" s="1"/>
  <c r="F267" i="24"/>
  <c r="U267" i="24" s="1"/>
  <c r="F282" i="24"/>
  <c r="U282" i="24" s="1"/>
  <c r="F283" i="24"/>
  <c r="U283" i="24" s="1"/>
  <c r="F284" i="24"/>
  <c r="U284" i="24" s="1"/>
  <c r="F285" i="24"/>
  <c r="U285" i="24" s="1"/>
  <c r="F286" i="24"/>
  <c r="U286" i="24" s="1"/>
  <c r="F287" i="24"/>
  <c r="U287" i="24" s="1"/>
  <c r="F288" i="24"/>
  <c r="U288" i="24" s="1"/>
  <c r="F289" i="24"/>
  <c r="U289" i="24" s="1"/>
  <c r="F290" i="24"/>
  <c r="U290" i="24" s="1"/>
  <c r="F291" i="24"/>
  <c r="U291" i="24" s="1"/>
  <c r="F294" i="24"/>
  <c r="U294" i="24" s="1"/>
  <c r="F295" i="24"/>
  <c r="U295" i="24" s="1"/>
  <c r="F296" i="24"/>
  <c r="U296" i="24" s="1"/>
  <c r="F297" i="24"/>
  <c r="U297" i="24" s="1"/>
  <c r="F298" i="24"/>
  <c r="U298" i="24" s="1"/>
  <c r="F299" i="24"/>
  <c r="U299" i="24" s="1"/>
  <c r="F300" i="24"/>
  <c r="U300" i="24" s="1"/>
  <c r="F301" i="24"/>
  <c r="U301" i="24" s="1"/>
  <c r="F302" i="24"/>
  <c r="U302" i="24" s="1"/>
  <c r="F303" i="24"/>
  <c r="U303" i="24" s="1"/>
  <c r="F318" i="24"/>
  <c r="U318" i="24" s="1"/>
  <c r="F319" i="24"/>
  <c r="U319" i="24" s="1"/>
  <c r="F320" i="24"/>
  <c r="U320" i="24" s="1"/>
  <c r="F321" i="24"/>
  <c r="U321" i="24" s="1"/>
  <c r="F322" i="24"/>
  <c r="U322" i="24" s="1"/>
  <c r="F323" i="24"/>
  <c r="U323" i="24" s="1"/>
  <c r="F324" i="24"/>
  <c r="U324" i="24" s="1"/>
  <c r="F325" i="24"/>
  <c r="U325" i="24" s="1"/>
  <c r="F326" i="24"/>
  <c r="U326" i="24" s="1"/>
  <c r="F327" i="24"/>
  <c r="U327" i="24" s="1"/>
  <c r="F330" i="24"/>
  <c r="U330" i="24" s="1"/>
  <c r="F331" i="24"/>
  <c r="U331" i="24" s="1"/>
  <c r="F332" i="24"/>
  <c r="U332" i="24" s="1"/>
  <c r="F333" i="24"/>
  <c r="U333" i="24" s="1"/>
  <c r="F334" i="24"/>
  <c r="U334" i="24" s="1"/>
  <c r="F335" i="24"/>
  <c r="U335" i="24" s="1"/>
  <c r="F336" i="24"/>
  <c r="U336" i="24" s="1"/>
  <c r="F337" i="24"/>
  <c r="U337" i="24" s="1"/>
  <c r="F338" i="24"/>
  <c r="U338" i="24" s="1"/>
  <c r="F339" i="24"/>
  <c r="U339" i="24" s="1"/>
  <c r="F342" i="24"/>
  <c r="U342" i="24" s="1"/>
  <c r="F343" i="24"/>
  <c r="U343" i="24" s="1"/>
  <c r="F344" i="24"/>
  <c r="U344" i="24" s="1"/>
  <c r="F345" i="24"/>
  <c r="U345" i="24" s="1"/>
  <c r="F346" i="24"/>
  <c r="U346" i="24" s="1"/>
  <c r="F347" i="24"/>
  <c r="U347" i="24" s="1"/>
  <c r="F348" i="24"/>
  <c r="U348" i="24" s="1"/>
  <c r="F349" i="24"/>
  <c r="U349" i="24" s="1"/>
  <c r="F350" i="24"/>
  <c r="U350" i="24" s="1"/>
  <c r="F351" i="24"/>
  <c r="U351" i="24" s="1"/>
  <c r="F354" i="24"/>
  <c r="U354" i="24" s="1"/>
  <c r="F355" i="24"/>
  <c r="U355" i="24" s="1"/>
  <c r="F356" i="24"/>
  <c r="U356" i="24" s="1"/>
  <c r="F357" i="24"/>
  <c r="U357" i="24" s="1"/>
  <c r="F358" i="24"/>
  <c r="U358" i="24" s="1"/>
  <c r="F359" i="24"/>
  <c r="U359" i="24" s="1"/>
  <c r="F360" i="24"/>
  <c r="U360" i="24" s="1"/>
  <c r="F361" i="24"/>
  <c r="U361" i="24" s="1"/>
  <c r="F362" i="24"/>
  <c r="U362" i="24" s="1"/>
  <c r="F363" i="24"/>
  <c r="U363" i="24" s="1"/>
  <c r="F366" i="24"/>
  <c r="U366" i="24" s="1"/>
  <c r="F367" i="24"/>
  <c r="U367" i="24" s="1"/>
  <c r="F368" i="24"/>
  <c r="U368" i="24" s="1"/>
  <c r="F369" i="24"/>
  <c r="U369" i="24" s="1"/>
  <c r="F370" i="24"/>
  <c r="U370" i="24" s="1"/>
  <c r="F371" i="24"/>
  <c r="U371" i="24" s="1"/>
  <c r="F372" i="24"/>
  <c r="U372" i="24" s="1"/>
  <c r="F373" i="24"/>
  <c r="U373" i="24" s="1"/>
  <c r="F374" i="24"/>
  <c r="U374" i="24" s="1"/>
  <c r="F375" i="24"/>
  <c r="U375" i="24" s="1"/>
  <c r="F378" i="24"/>
  <c r="U378" i="24" s="1"/>
  <c r="F379" i="24"/>
  <c r="U379" i="24" s="1"/>
  <c r="F380" i="24"/>
  <c r="U380" i="24" s="1"/>
  <c r="F381" i="24"/>
  <c r="U381" i="24" s="1"/>
  <c r="F382" i="24"/>
  <c r="U382" i="24" s="1"/>
  <c r="F383" i="24"/>
  <c r="U383" i="24" s="1"/>
  <c r="F384" i="24"/>
  <c r="U384" i="24" s="1"/>
  <c r="F385" i="24"/>
  <c r="U385" i="24" s="1"/>
  <c r="F386" i="24"/>
  <c r="U386" i="24" s="1"/>
  <c r="F387" i="24"/>
  <c r="U387" i="24" s="1"/>
  <c r="F390" i="24"/>
  <c r="U390" i="24" s="1"/>
  <c r="F391" i="24"/>
  <c r="U391" i="24" s="1"/>
  <c r="F392" i="24"/>
  <c r="U392" i="24" s="1"/>
  <c r="F393" i="24"/>
  <c r="U393" i="24" s="1"/>
  <c r="F394" i="24"/>
  <c r="U394" i="24" s="1"/>
  <c r="F395" i="24"/>
  <c r="U395" i="24" s="1"/>
  <c r="F396" i="24"/>
  <c r="U396" i="24" s="1"/>
  <c r="F397" i="24"/>
  <c r="U397" i="24" s="1"/>
  <c r="F398" i="24"/>
  <c r="U398" i="24" s="1"/>
  <c r="F399" i="24"/>
  <c r="U399" i="24" s="1"/>
  <c r="F402" i="24"/>
  <c r="U402" i="24" s="1"/>
  <c r="F403" i="24"/>
  <c r="U403" i="24" s="1"/>
  <c r="F404" i="24"/>
  <c r="U404" i="24" s="1"/>
  <c r="F405" i="24"/>
  <c r="U405" i="24" s="1"/>
  <c r="F406" i="24"/>
  <c r="U406" i="24" s="1"/>
  <c r="F407" i="24"/>
  <c r="U407" i="24" s="1"/>
  <c r="F408" i="24"/>
  <c r="U408" i="24" s="1"/>
  <c r="F409" i="24"/>
  <c r="U409" i="24" s="1"/>
  <c r="F410" i="24"/>
  <c r="U410" i="24" s="1"/>
  <c r="F411" i="24"/>
  <c r="U411" i="24" s="1"/>
  <c r="F414" i="24"/>
  <c r="U414" i="24" s="1"/>
  <c r="F415" i="24"/>
  <c r="U415" i="24" s="1"/>
  <c r="F416" i="24"/>
  <c r="U416" i="24" s="1"/>
  <c r="F417" i="24"/>
  <c r="U417" i="24" s="1"/>
  <c r="F418" i="24"/>
  <c r="U418" i="24" s="1"/>
  <c r="F419" i="24"/>
  <c r="U419" i="24" s="1"/>
  <c r="F420" i="24"/>
  <c r="U420" i="24" s="1"/>
  <c r="F421" i="24"/>
  <c r="U421" i="24" s="1"/>
  <c r="F422" i="24"/>
  <c r="U422" i="24" s="1"/>
  <c r="F423" i="24"/>
  <c r="U423" i="24" s="1"/>
  <c r="F426" i="24"/>
  <c r="U426" i="24" s="1"/>
  <c r="F427" i="24"/>
  <c r="U427" i="24" s="1"/>
  <c r="F428" i="24"/>
  <c r="U428" i="24" s="1"/>
  <c r="F429" i="24"/>
  <c r="U429" i="24" s="1"/>
  <c r="F430" i="24"/>
  <c r="U430" i="24" s="1"/>
  <c r="F431" i="24"/>
  <c r="U431" i="24" s="1"/>
  <c r="F432" i="24"/>
  <c r="U432" i="24" s="1"/>
  <c r="F433" i="24"/>
  <c r="U433" i="24" s="1"/>
  <c r="F434" i="24"/>
  <c r="U434" i="24" s="1"/>
  <c r="F435" i="24"/>
  <c r="U435" i="24" s="1"/>
  <c r="F438" i="24"/>
  <c r="U438" i="24" s="1"/>
  <c r="F439" i="24"/>
  <c r="U439" i="24" s="1"/>
  <c r="F440" i="24"/>
  <c r="U440" i="24" s="1"/>
  <c r="F441" i="24"/>
  <c r="U441" i="24" s="1"/>
  <c r="F442" i="24"/>
  <c r="U442" i="24" s="1"/>
  <c r="F443" i="24"/>
  <c r="U443" i="24" s="1"/>
  <c r="F444" i="24"/>
  <c r="U444" i="24" s="1"/>
  <c r="F445" i="24"/>
  <c r="U445" i="24" s="1"/>
  <c r="F446" i="24"/>
  <c r="U446" i="24" s="1"/>
  <c r="F447" i="24"/>
  <c r="U447" i="24" s="1"/>
  <c r="F450" i="24"/>
  <c r="U450" i="24" s="1"/>
  <c r="F451" i="24"/>
  <c r="U451" i="24" s="1"/>
  <c r="F452" i="24"/>
  <c r="U452" i="24" s="1"/>
  <c r="F453" i="24"/>
  <c r="U453" i="24" s="1"/>
  <c r="F454" i="24"/>
  <c r="U454" i="24" s="1"/>
  <c r="F455" i="24"/>
  <c r="U455" i="24" s="1"/>
  <c r="F456" i="24"/>
  <c r="U456" i="24" s="1"/>
  <c r="F457" i="24"/>
  <c r="U457" i="24" s="1"/>
  <c r="F458" i="24"/>
  <c r="U458" i="24" s="1"/>
  <c r="F459" i="24"/>
  <c r="U459" i="24" s="1"/>
  <c r="F462" i="24"/>
  <c r="U462" i="24" s="1"/>
  <c r="F463" i="24"/>
  <c r="U463" i="24" s="1"/>
  <c r="F464" i="24"/>
  <c r="U464" i="24" s="1"/>
  <c r="F465" i="24"/>
  <c r="U465" i="24" s="1"/>
  <c r="F466" i="24"/>
  <c r="U466" i="24" s="1"/>
  <c r="F467" i="24"/>
  <c r="U467" i="24" s="1"/>
  <c r="F468" i="24"/>
  <c r="U468" i="24" s="1"/>
  <c r="F469" i="24"/>
  <c r="U469" i="24" s="1"/>
  <c r="F470" i="24"/>
  <c r="U470" i="24" s="1"/>
  <c r="F471" i="24"/>
  <c r="U471" i="24" s="1"/>
  <c r="F474" i="24"/>
  <c r="U474" i="24" s="1"/>
  <c r="F475" i="24"/>
  <c r="U475" i="24" s="1"/>
  <c r="F476" i="24"/>
  <c r="U476" i="24" s="1"/>
  <c r="F477" i="24"/>
  <c r="U477" i="24" s="1"/>
  <c r="F478" i="24"/>
  <c r="U478" i="24" s="1"/>
  <c r="F479" i="24"/>
  <c r="U479" i="24" s="1"/>
  <c r="F480" i="24"/>
  <c r="U480" i="24" s="1"/>
  <c r="F481" i="24"/>
  <c r="U481" i="24" s="1"/>
  <c r="F482" i="24"/>
  <c r="U482" i="24" s="1"/>
  <c r="F483" i="24"/>
  <c r="U483" i="24" s="1"/>
  <c r="F486" i="24"/>
  <c r="U486" i="24" s="1"/>
  <c r="F487" i="24"/>
  <c r="U487" i="24" s="1"/>
  <c r="F488" i="24"/>
  <c r="U488" i="24" s="1"/>
  <c r="F489" i="24"/>
  <c r="U489" i="24" s="1"/>
  <c r="F490" i="24"/>
  <c r="U490" i="24" s="1"/>
  <c r="F491" i="24"/>
  <c r="U491" i="24" s="1"/>
  <c r="F492" i="24"/>
  <c r="U492" i="24" s="1"/>
  <c r="F493" i="24"/>
  <c r="U493" i="24" s="1"/>
  <c r="F494" i="24"/>
  <c r="U494" i="24" s="1"/>
  <c r="F495" i="24"/>
  <c r="U495" i="24" s="1"/>
  <c r="F498" i="24"/>
  <c r="U498" i="24" s="1"/>
  <c r="F499" i="24"/>
  <c r="U499" i="24" s="1"/>
  <c r="F500" i="24"/>
  <c r="U500" i="24" s="1"/>
  <c r="F501" i="24"/>
  <c r="U501" i="24" s="1"/>
  <c r="F502" i="24"/>
  <c r="U502" i="24" s="1"/>
  <c r="F503" i="24"/>
  <c r="U503" i="24" s="1"/>
  <c r="F504" i="24"/>
  <c r="U504" i="24" s="1"/>
  <c r="F505" i="24"/>
  <c r="U505" i="24" s="1"/>
  <c r="F506" i="24"/>
  <c r="U506" i="24" s="1"/>
  <c r="F507" i="24"/>
  <c r="U507" i="24" s="1"/>
  <c r="F510" i="24"/>
  <c r="U510" i="24" s="1"/>
  <c r="F511" i="24"/>
  <c r="U511" i="24" s="1"/>
  <c r="F512" i="24"/>
  <c r="U512" i="24" s="1"/>
  <c r="F513" i="24"/>
  <c r="U513" i="24" s="1"/>
  <c r="F514" i="24"/>
  <c r="U514" i="24" s="1"/>
  <c r="F515" i="24"/>
  <c r="U515" i="24" s="1"/>
  <c r="F516" i="24"/>
  <c r="U516" i="24" s="1"/>
  <c r="F517" i="24"/>
  <c r="U517" i="24" s="1"/>
  <c r="F518" i="24"/>
  <c r="U518" i="24" s="1"/>
  <c r="F519" i="24"/>
  <c r="U519" i="24" s="1"/>
  <c r="F522" i="24"/>
  <c r="U522" i="24" s="1"/>
  <c r="F523" i="24"/>
  <c r="U523" i="24" s="1"/>
  <c r="F524" i="24"/>
  <c r="U524" i="24" s="1"/>
  <c r="F525" i="24"/>
  <c r="U525" i="24" s="1"/>
  <c r="F526" i="24"/>
  <c r="U526" i="24" s="1"/>
  <c r="F527" i="24"/>
  <c r="U527" i="24" s="1"/>
  <c r="F528" i="24"/>
  <c r="U528" i="24" s="1"/>
  <c r="F529" i="24"/>
  <c r="U529" i="24" s="1"/>
  <c r="F530" i="24"/>
  <c r="U530" i="24" s="1"/>
  <c r="F531" i="24"/>
  <c r="U531" i="24" s="1"/>
  <c r="F534" i="24"/>
  <c r="U534" i="24" s="1"/>
  <c r="F535" i="24"/>
  <c r="U535" i="24" s="1"/>
  <c r="F536" i="24"/>
  <c r="U536" i="24" s="1"/>
  <c r="F537" i="24"/>
  <c r="U537" i="24" s="1"/>
  <c r="F538" i="24"/>
  <c r="U538" i="24" s="1"/>
  <c r="F539" i="24"/>
  <c r="U539" i="24" s="1"/>
  <c r="F540" i="24"/>
  <c r="U540" i="24" s="1"/>
  <c r="F541" i="24"/>
  <c r="U541" i="24" s="1"/>
  <c r="F542" i="24"/>
  <c r="U542" i="24" s="1"/>
  <c r="F543" i="24"/>
  <c r="U543" i="24" s="1"/>
  <c r="F558" i="24"/>
  <c r="U558" i="24" s="1"/>
  <c r="F559" i="24"/>
  <c r="U559" i="24" s="1"/>
  <c r="F560" i="24"/>
  <c r="U560" i="24" s="1"/>
  <c r="F561" i="24"/>
  <c r="U561" i="24" s="1"/>
  <c r="F562" i="24"/>
  <c r="U562" i="24" s="1"/>
  <c r="F563" i="24"/>
  <c r="U563" i="24" s="1"/>
  <c r="F564" i="24"/>
  <c r="U564" i="24" s="1"/>
  <c r="F565" i="24"/>
  <c r="U565" i="24" s="1"/>
  <c r="F566" i="24"/>
  <c r="U566" i="24" s="1"/>
  <c r="F567" i="24"/>
  <c r="U567" i="24" s="1"/>
  <c r="F582" i="24"/>
  <c r="U582" i="24" s="1"/>
  <c r="F583" i="24"/>
  <c r="U583" i="24" s="1"/>
  <c r="F584" i="24"/>
  <c r="U584" i="24" s="1"/>
  <c r="F585" i="24"/>
  <c r="U585" i="24" s="1"/>
  <c r="F586" i="24"/>
  <c r="U586" i="24" s="1"/>
  <c r="F587" i="24"/>
  <c r="U587" i="24" s="1"/>
  <c r="F588" i="24"/>
  <c r="U588" i="24" s="1"/>
  <c r="F589" i="24"/>
  <c r="U589" i="24" s="1"/>
  <c r="F590" i="24"/>
  <c r="U590" i="24" s="1"/>
  <c r="F591" i="24"/>
  <c r="U591" i="24" s="1"/>
  <c r="F594" i="24"/>
  <c r="U594" i="24" s="1"/>
  <c r="F595" i="24"/>
  <c r="U595" i="24" s="1"/>
  <c r="F596" i="24"/>
  <c r="U596" i="24" s="1"/>
  <c r="F597" i="24"/>
  <c r="U597" i="24" s="1"/>
  <c r="F598" i="24"/>
  <c r="U598" i="24" s="1"/>
  <c r="F599" i="24"/>
  <c r="U599" i="24" s="1"/>
  <c r="F600" i="24"/>
  <c r="U600" i="24" s="1"/>
  <c r="F601" i="24"/>
  <c r="U601" i="24" s="1"/>
  <c r="F602" i="24"/>
  <c r="U602" i="24" s="1"/>
  <c r="F603" i="24"/>
  <c r="U603" i="24" s="1"/>
  <c r="F606" i="24"/>
  <c r="U606" i="24" s="1"/>
  <c r="F607" i="24"/>
  <c r="U607" i="24" s="1"/>
  <c r="F608" i="24"/>
  <c r="U608" i="24" s="1"/>
  <c r="F609" i="24"/>
  <c r="U609" i="24" s="1"/>
  <c r="F610" i="24"/>
  <c r="U610" i="24" s="1"/>
  <c r="F611" i="24"/>
  <c r="U611" i="24" s="1"/>
  <c r="F612" i="24"/>
  <c r="U612" i="24" s="1"/>
  <c r="F613" i="24"/>
  <c r="U613" i="24" s="1"/>
  <c r="F614" i="24"/>
  <c r="U614" i="24" s="1"/>
  <c r="F615" i="24"/>
  <c r="U615" i="24" s="1"/>
  <c r="F618" i="24"/>
  <c r="U618" i="24" s="1"/>
  <c r="F619" i="24"/>
  <c r="U619" i="24" s="1"/>
  <c r="F620" i="24"/>
  <c r="U620" i="24" s="1"/>
  <c r="F621" i="24"/>
  <c r="U621" i="24" s="1"/>
  <c r="F622" i="24"/>
  <c r="U622" i="24" s="1"/>
  <c r="F623" i="24"/>
  <c r="U623" i="24" s="1"/>
  <c r="F624" i="24"/>
  <c r="U624" i="24" s="1"/>
  <c r="F625" i="24"/>
  <c r="U625" i="24" s="1"/>
  <c r="F626" i="24"/>
  <c r="U626" i="24" s="1"/>
  <c r="F627" i="24"/>
  <c r="U627" i="24" s="1"/>
  <c r="F630" i="24"/>
  <c r="U630" i="24" s="1"/>
  <c r="F631" i="24"/>
  <c r="U631" i="24" s="1"/>
  <c r="F632" i="24"/>
  <c r="U632" i="24" s="1"/>
  <c r="F633" i="24"/>
  <c r="U633" i="24" s="1"/>
  <c r="F634" i="24"/>
  <c r="U634" i="24" s="1"/>
  <c r="F635" i="24"/>
  <c r="U635" i="24" s="1"/>
  <c r="F636" i="24"/>
  <c r="U636" i="24" s="1"/>
  <c r="F637" i="24"/>
  <c r="U637" i="24" s="1"/>
  <c r="F638" i="24"/>
  <c r="U638" i="24" s="1"/>
  <c r="F639" i="24"/>
  <c r="U639" i="24" s="1"/>
  <c r="F654" i="24"/>
  <c r="U654" i="24" s="1"/>
  <c r="F655" i="24"/>
  <c r="U655" i="24" s="1"/>
  <c r="F656" i="24"/>
  <c r="U656" i="24" s="1"/>
  <c r="F657" i="24"/>
  <c r="U657" i="24" s="1"/>
  <c r="F658" i="24"/>
  <c r="U658" i="24" s="1"/>
  <c r="F659" i="24"/>
  <c r="U659" i="24" s="1"/>
  <c r="F660" i="24"/>
  <c r="U660" i="24" s="1"/>
  <c r="F661" i="24"/>
  <c r="U661" i="24" s="1"/>
  <c r="F662" i="24"/>
  <c r="U662" i="24" s="1"/>
  <c r="F663" i="24"/>
  <c r="U663" i="24" s="1"/>
  <c r="F678" i="24"/>
  <c r="U678" i="24" s="1"/>
  <c r="F679" i="24"/>
  <c r="U679" i="24" s="1"/>
  <c r="F680" i="24"/>
  <c r="U680" i="24" s="1"/>
  <c r="F681" i="24"/>
  <c r="U681" i="24" s="1"/>
  <c r="F682" i="24"/>
  <c r="U682" i="24" s="1"/>
  <c r="F683" i="24"/>
  <c r="U683" i="24" s="1"/>
  <c r="F684" i="24"/>
  <c r="U684" i="24" s="1"/>
  <c r="F685" i="24"/>
  <c r="U685" i="24" s="1"/>
  <c r="F686" i="24"/>
  <c r="U686" i="24" s="1"/>
  <c r="F687" i="24"/>
  <c r="U687" i="24" s="1"/>
  <c r="F690" i="24"/>
  <c r="U690" i="24" s="1"/>
  <c r="F691" i="24"/>
  <c r="U691" i="24" s="1"/>
  <c r="F692" i="24"/>
  <c r="U692" i="24" s="1"/>
  <c r="F693" i="24"/>
  <c r="U693" i="24" s="1"/>
  <c r="F694" i="24"/>
  <c r="U694" i="24" s="1"/>
  <c r="F695" i="24"/>
  <c r="U695" i="24" s="1"/>
  <c r="F696" i="24"/>
  <c r="U696" i="24" s="1"/>
  <c r="F697" i="24"/>
  <c r="U697" i="24" s="1"/>
  <c r="F698" i="24"/>
  <c r="U698" i="24" s="1"/>
  <c r="F699" i="24"/>
  <c r="U699" i="24" s="1"/>
  <c r="F702" i="24"/>
  <c r="U702" i="24" s="1"/>
  <c r="F703" i="24"/>
  <c r="U703" i="24" s="1"/>
  <c r="F704" i="24"/>
  <c r="U704" i="24" s="1"/>
  <c r="F705" i="24"/>
  <c r="U705" i="24" s="1"/>
  <c r="F706" i="24"/>
  <c r="U706" i="24" s="1"/>
  <c r="F707" i="24"/>
  <c r="U707" i="24" s="1"/>
  <c r="F708" i="24"/>
  <c r="U708" i="24" s="1"/>
  <c r="F709" i="24"/>
  <c r="U709" i="24" s="1"/>
  <c r="F710" i="24"/>
  <c r="U710" i="24" s="1"/>
  <c r="F711" i="24"/>
  <c r="U711" i="24" s="1"/>
  <c r="F726" i="24"/>
  <c r="U726" i="24" s="1"/>
  <c r="F727" i="24"/>
  <c r="U727" i="24" s="1"/>
  <c r="F728" i="24"/>
  <c r="U728" i="24" s="1"/>
  <c r="F729" i="24"/>
  <c r="U729" i="24" s="1"/>
  <c r="F730" i="24"/>
  <c r="U730" i="24" s="1"/>
  <c r="F731" i="24"/>
  <c r="U731" i="24" s="1"/>
  <c r="F732" i="24"/>
  <c r="U732" i="24" s="1"/>
  <c r="F733" i="24"/>
  <c r="U733" i="24" s="1"/>
  <c r="F734" i="24"/>
  <c r="U734" i="24" s="1"/>
  <c r="F735" i="24"/>
  <c r="U735" i="24" s="1"/>
  <c r="F738" i="24"/>
  <c r="U738" i="24" s="1"/>
  <c r="F739" i="24"/>
  <c r="U739" i="24" s="1"/>
  <c r="F740" i="24"/>
  <c r="U740" i="24" s="1"/>
  <c r="F741" i="24"/>
  <c r="U741" i="24" s="1"/>
  <c r="F742" i="24"/>
  <c r="U742" i="24" s="1"/>
  <c r="F743" i="24"/>
  <c r="U743" i="24" s="1"/>
  <c r="F744" i="24"/>
  <c r="U744" i="24" s="1"/>
  <c r="F745" i="24"/>
  <c r="U745" i="24" s="1"/>
  <c r="F746" i="24"/>
  <c r="U746" i="24" s="1"/>
  <c r="F747" i="24"/>
  <c r="U747" i="24" s="1"/>
  <c r="F750" i="24"/>
  <c r="U750" i="24" s="1"/>
  <c r="F751" i="24"/>
  <c r="U751" i="24" s="1"/>
  <c r="F752" i="24"/>
  <c r="U752" i="24" s="1"/>
  <c r="F753" i="24"/>
  <c r="U753" i="24" s="1"/>
  <c r="F754" i="24"/>
  <c r="U754" i="24" s="1"/>
  <c r="F755" i="24"/>
  <c r="U755" i="24" s="1"/>
  <c r="F756" i="24"/>
  <c r="U756" i="24" s="1"/>
  <c r="F757" i="24"/>
  <c r="U757" i="24" s="1"/>
  <c r="F758" i="24"/>
  <c r="U758" i="24" s="1"/>
  <c r="F759" i="24"/>
  <c r="U759" i="24" s="1"/>
  <c r="F774" i="24"/>
  <c r="U774" i="24" s="1"/>
  <c r="F775" i="24"/>
  <c r="U775" i="24" s="1"/>
  <c r="F776" i="24"/>
  <c r="U776" i="24" s="1"/>
  <c r="F777" i="24"/>
  <c r="U777" i="24" s="1"/>
  <c r="F778" i="24"/>
  <c r="U778" i="24" s="1"/>
  <c r="F779" i="24"/>
  <c r="U779" i="24" s="1"/>
  <c r="F780" i="24"/>
  <c r="U780" i="24" s="1"/>
  <c r="F781" i="24"/>
  <c r="U781" i="24" s="1"/>
  <c r="F782" i="24"/>
  <c r="U782" i="24" s="1"/>
  <c r="F783" i="24"/>
  <c r="U783" i="24" s="1"/>
  <c r="F786" i="24"/>
  <c r="U786" i="24" s="1"/>
  <c r="F787" i="24"/>
  <c r="U787" i="24" s="1"/>
  <c r="F788" i="24"/>
  <c r="U788" i="24" s="1"/>
  <c r="F789" i="24"/>
  <c r="U789" i="24" s="1"/>
  <c r="F790" i="24"/>
  <c r="U790" i="24" s="1"/>
  <c r="F791" i="24"/>
  <c r="U791" i="24" s="1"/>
  <c r="F792" i="24"/>
  <c r="U792" i="24" s="1"/>
  <c r="F793" i="24"/>
  <c r="U793" i="24" s="1"/>
  <c r="F794" i="24"/>
  <c r="U794" i="24" s="1"/>
  <c r="F795" i="24"/>
  <c r="U795" i="24" s="1"/>
  <c r="F798" i="24"/>
  <c r="U798" i="24" s="1"/>
  <c r="F799" i="24"/>
  <c r="U799" i="24" s="1"/>
  <c r="F800" i="24"/>
  <c r="U800" i="24" s="1"/>
  <c r="F801" i="24"/>
  <c r="U801" i="24" s="1"/>
  <c r="F802" i="24"/>
  <c r="U802" i="24" s="1"/>
  <c r="F803" i="24"/>
  <c r="U803" i="24" s="1"/>
  <c r="F804" i="24"/>
  <c r="U804" i="24" s="1"/>
  <c r="F805" i="24"/>
  <c r="U805" i="24" s="1"/>
  <c r="F806" i="24"/>
  <c r="U806" i="24" s="1"/>
  <c r="F807" i="24"/>
  <c r="U807" i="24" s="1"/>
  <c r="F810" i="24"/>
  <c r="U810" i="24" s="1"/>
  <c r="F811" i="24"/>
  <c r="U811" i="24" s="1"/>
  <c r="F812" i="24"/>
  <c r="U812" i="24" s="1"/>
  <c r="F813" i="24"/>
  <c r="U813" i="24" s="1"/>
  <c r="F814" i="24"/>
  <c r="U814" i="24" s="1"/>
  <c r="F815" i="24"/>
  <c r="U815" i="24" s="1"/>
  <c r="F816" i="24"/>
  <c r="U816" i="24" s="1"/>
  <c r="F817" i="24"/>
  <c r="U817" i="24" s="1"/>
  <c r="F818" i="24"/>
  <c r="U818" i="24" s="1"/>
  <c r="F819" i="24"/>
  <c r="U819" i="24" s="1"/>
  <c r="F822" i="24"/>
  <c r="U822" i="24" s="1"/>
  <c r="F823" i="24"/>
  <c r="U823" i="24" s="1"/>
  <c r="F824" i="24"/>
  <c r="U824" i="24" s="1"/>
  <c r="F825" i="24"/>
  <c r="U825" i="24" s="1"/>
  <c r="F826" i="24"/>
  <c r="U826" i="24" s="1"/>
  <c r="F827" i="24"/>
  <c r="U827" i="24" s="1"/>
  <c r="F828" i="24"/>
  <c r="U828" i="24" s="1"/>
  <c r="F829" i="24"/>
  <c r="U829" i="24" s="1"/>
  <c r="F830" i="24"/>
  <c r="U830" i="24" s="1"/>
  <c r="F831" i="24"/>
  <c r="U831" i="24" s="1"/>
  <c r="F834" i="24"/>
  <c r="U834" i="24" s="1"/>
  <c r="F835" i="24"/>
  <c r="U835" i="24" s="1"/>
  <c r="F836" i="24"/>
  <c r="U836" i="24" s="1"/>
  <c r="F837" i="24"/>
  <c r="U837" i="24" s="1"/>
  <c r="F838" i="24"/>
  <c r="U838" i="24" s="1"/>
  <c r="F839" i="24"/>
  <c r="U839" i="24" s="1"/>
  <c r="F840" i="24"/>
  <c r="U840" i="24" s="1"/>
  <c r="F841" i="24"/>
  <c r="U841" i="24" s="1"/>
  <c r="F842" i="24"/>
  <c r="U842" i="24" s="1"/>
  <c r="F843" i="24"/>
  <c r="U843" i="24" s="1"/>
  <c r="F846" i="24"/>
  <c r="U846" i="24" s="1"/>
  <c r="F847" i="24"/>
  <c r="U847" i="24" s="1"/>
  <c r="F848" i="24"/>
  <c r="U848" i="24" s="1"/>
  <c r="F849" i="24"/>
  <c r="U849" i="24" s="1"/>
  <c r="F850" i="24"/>
  <c r="U850" i="24" s="1"/>
  <c r="F851" i="24"/>
  <c r="U851" i="24" s="1"/>
  <c r="F852" i="24"/>
  <c r="U852" i="24" s="1"/>
  <c r="F853" i="24"/>
  <c r="U853" i="24" s="1"/>
  <c r="F854" i="24"/>
  <c r="U854" i="24" s="1"/>
  <c r="F855" i="24"/>
  <c r="U855" i="24" s="1"/>
  <c r="F870" i="24"/>
  <c r="U870" i="24" s="1"/>
  <c r="F871" i="24"/>
  <c r="U871" i="24" s="1"/>
  <c r="F872" i="24"/>
  <c r="U872" i="24" s="1"/>
  <c r="F873" i="24"/>
  <c r="U873" i="24" s="1"/>
  <c r="F874" i="24"/>
  <c r="U874" i="24" s="1"/>
  <c r="F875" i="24"/>
  <c r="U875" i="24" s="1"/>
  <c r="F876" i="24"/>
  <c r="U876" i="24" s="1"/>
  <c r="F877" i="24"/>
  <c r="U877" i="24" s="1"/>
  <c r="F878" i="24"/>
  <c r="U878" i="24" s="1"/>
  <c r="F879" i="24"/>
  <c r="U879" i="24" s="1"/>
  <c r="F882" i="24"/>
  <c r="U882" i="24" s="1"/>
  <c r="F883" i="24"/>
  <c r="U883" i="24" s="1"/>
  <c r="F884" i="24"/>
  <c r="U884" i="24" s="1"/>
  <c r="F885" i="24"/>
  <c r="U885" i="24" s="1"/>
  <c r="F886" i="24"/>
  <c r="U886" i="24" s="1"/>
  <c r="F887" i="24"/>
  <c r="U887" i="24" s="1"/>
  <c r="F888" i="24"/>
  <c r="U888" i="24" s="1"/>
  <c r="F889" i="24"/>
  <c r="U889" i="24" s="1"/>
  <c r="F890" i="24"/>
  <c r="U890" i="24" s="1"/>
  <c r="F891" i="24"/>
  <c r="U891" i="24" s="1"/>
  <c r="F894" i="24"/>
  <c r="U894" i="24" s="1"/>
  <c r="F895" i="24"/>
  <c r="U895" i="24" s="1"/>
  <c r="F896" i="24"/>
  <c r="U896" i="24" s="1"/>
  <c r="F897" i="24"/>
  <c r="U897" i="24" s="1"/>
  <c r="F898" i="24"/>
  <c r="U898" i="24" s="1"/>
  <c r="F899" i="24"/>
  <c r="U899" i="24" s="1"/>
  <c r="F900" i="24"/>
  <c r="U900" i="24" s="1"/>
  <c r="F901" i="24"/>
  <c r="U901" i="24" s="1"/>
  <c r="F902" i="24"/>
  <c r="U902" i="24" s="1"/>
  <c r="F903" i="24"/>
  <c r="U903" i="24" s="1"/>
  <c r="F918" i="24"/>
  <c r="U918" i="24" s="1"/>
  <c r="F919" i="24"/>
  <c r="U919" i="24" s="1"/>
  <c r="F920" i="24"/>
  <c r="U920" i="24" s="1"/>
  <c r="F921" i="24"/>
  <c r="U921" i="24" s="1"/>
  <c r="F922" i="24"/>
  <c r="U922" i="24" s="1"/>
  <c r="F923" i="24"/>
  <c r="U923" i="24" s="1"/>
  <c r="F924" i="24"/>
  <c r="U924" i="24" s="1"/>
  <c r="F925" i="24"/>
  <c r="U925" i="24" s="1"/>
  <c r="F926" i="24"/>
  <c r="U926" i="24" s="1"/>
  <c r="F927" i="24"/>
  <c r="U927" i="24" s="1"/>
  <c r="F930" i="24"/>
  <c r="U930" i="24" s="1"/>
  <c r="F931" i="24"/>
  <c r="U931" i="24" s="1"/>
  <c r="F932" i="24"/>
  <c r="U932" i="24" s="1"/>
  <c r="F933" i="24"/>
  <c r="U933" i="24" s="1"/>
  <c r="F934" i="24"/>
  <c r="U934" i="24" s="1"/>
  <c r="F935" i="24"/>
  <c r="U935" i="24" s="1"/>
  <c r="F936" i="24"/>
  <c r="U936" i="24" s="1"/>
  <c r="F937" i="24"/>
  <c r="U937" i="24" s="1"/>
  <c r="F938" i="24"/>
  <c r="U938" i="24" s="1"/>
  <c r="F939" i="24"/>
  <c r="U939" i="24" s="1"/>
  <c r="F942" i="24"/>
  <c r="U942" i="24" s="1"/>
  <c r="F943" i="24"/>
  <c r="U943" i="24" s="1"/>
  <c r="F944" i="24"/>
  <c r="U944" i="24" s="1"/>
  <c r="F945" i="24"/>
  <c r="U945" i="24" s="1"/>
  <c r="F946" i="24"/>
  <c r="U946" i="24" s="1"/>
  <c r="F947" i="24"/>
  <c r="U947" i="24" s="1"/>
  <c r="F948" i="24"/>
  <c r="U948" i="24" s="1"/>
  <c r="F949" i="24"/>
  <c r="U949" i="24" s="1"/>
  <c r="F950" i="24"/>
  <c r="U950" i="24" s="1"/>
  <c r="F951" i="24"/>
  <c r="U951" i="24" s="1"/>
  <c r="F966" i="24"/>
  <c r="U966" i="24" s="1"/>
  <c r="F967" i="24"/>
  <c r="U967" i="24" s="1"/>
  <c r="F968" i="24"/>
  <c r="U968" i="24" s="1"/>
  <c r="F969" i="24"/>
  <c r="U969" i="24" s="1"/>
  <c r="F970" i="24"/>
  <c r="U970" i="24" s="1"/>
  <c r="F971" i="24"/>
  <c r="U971" i="24" s="1"/>
  <c r="F972" i="24"/>
  <c r="U972" i="24" s="1"/>
  <c r="F973" i="24"/>
  <c r="U973" i="24" s="1"/>
  <c r="F974" i="24"/>
  <c r="U974" i="24" s="1"/>
  <c r="F975" i="24"/>
  <c r="U975" i="24" s="1"/>
  <c r="F978" i="24"/>
  <c r="U978" i="24" s="1"/>
  <c r="F979" i="24"/>
  <c r="U979" i="24" s="1"/>
  <c r="F980" i="24"/>
  <c r="U980" i="24" s="1"/>
  <c r="F981" i="24"/>
  <c r="U981" i="24" s="1"/>
  <c r="F982" i="24"/>
  <c r="U982" i="24" s="1"/>
  <c r="F983" i="24"/>
  <c r="U983" i="24" s="1"/>
  <c r="F984" i="24"/>
  <c r="U984" i="24" s="1"/>
  <c r="F985" i="24"/>
  <c r="U985" i="24" s="1"/>
  <c r="F986" i="24"/>
  <c r="U986" i="24" s="1"/>
  <c r="F987" i="24"/>
  <c r="U987" i="24" s="1"/>
  <c r="F990" i="24"/>
  <c r="U990" i="24" s="1"/>
  <c r="F991" i="24"/>
  <c r="U991" i="24" s="1"/>
  <c r="F992" i="24"/>
  <c r="U992" i="24" s="1"/>
  <c r="F993" i="24"/>
  <c r="U993" i="24" s="1"/>
  <c r="F994" i="24"/>
  <c r="U994" i="24" s="1"/>
  <c r="F995" i="24"/>
  <c r="U995" i="24" s="1"/>
  <c r="F996" i="24"/>
  <c r="U996" i="24" s="1"/>
  <c r="F997" i="24"/>
  <c r="U997" i="24" s="1"/>
  <c r="F998" i="24"/>
  <c r="U998" i="24" s="1"/>
  <c r="F999" i="24"/>
  <c r="U999" i="24" s="1"/>
  <c r="F1002" i="24"/>
  <c r="U1002" i="24" s="1"/>
  <c r="F1003" i="24"/>
  <c r="U1003" i="24" s="1"/>
  <c r="F1004" i="24"/>
  <c r="U1004" i="24" s="1"/>
  <c r="F1005" i="24"/>
  <c r="U1005" i="24" s="1"/>
  <c r="F1006" i="24"/>
  <c r="U1006" i="24" s="1"/>
  <c r="F1007" i="24"/>
  <c r="U1007" i="24" s="1"/>
  <c r="F1008" i="24"/>
  <c r="U1008" i="24" s="1"/>
  <c r="F1009" i="24"/>
  <c r="U1009" i="24" s="1"/>
  <c r="F1010" i="24"/>
  <c r="U1010" i="24" s="1"/>
  <c r="F1011" i="24"/>
  <c r="U1011" i="24" s="1"/>
  <c r="F1014" i="24"/>
  <c r="U1014" i="24" s="1"/>
  <c r="F1015" i="24"/>
  <c r="U1015" i="24" s="1"/>
  <c r="F1016" i="24"/>
  <c r="U1016" i="24" s="1"/>
  <c r="F1017" i="24"/>
  <c r="U1017" i="24" s="1"/>
  <c r="F1018" i="24"/>
  <c r="U1018" i="24" s="1"/>
  <c r="F1019" i="24"/>
  <c r="U1019" i="24" s="1"/>
  <c r="F1020" i="24"/>
  <c r="U1020" i="24" s="1"/>
  <c r="F1021" i="24"/>
  <c r="U1021" i="24" s="1"/>
  <c r="F1022" i="24"/>
  <c r="U1022" i="24" s="1"/>
  <c r="F1023" i="24"/>
  <c r="U1023" i="24" s="1"/>
  <c r="F1050" i="24"/>
  <c r="U1050" i="24" s="1"/>
  <c r="F1051" i="24"/>
  <c r="U1051" i="24" s="1"/>
  <c r="F1052" i="24"/>
  <c r="U1052" i="24" s="1"/>
  <c r="F1053" i="24"/>
  <c r="U1053" i="24" s="1"/>
  <c r="F1054" i="24"/>
  <c r="U1054" i="24" s="1"/>
  <c r="F1055" i="24"/>
  <c r="U1055" i="24" s="1"/>
  <c r="F1056" i="24"/>
  <c r="U1056" i="24" s="1"/>
  <c r="F1057" i="24"/>
  <c r="U1057" i="24" s="1"/>
  <c r="F1058" i="24"/>
  <c r="U1058" i="24" s="1"/>
  <c r="F1059" i="24"/>
  <c r="U1059" i="24" s="1"/>
  <c r="F1062" i="24"/>
  <c r="U1062" i="24" s="1"/>
  <c r="F1063" i="24"/>
  <c r="U1063" i="24" s="1"/>
  <c r="F1064" i="24"/>
  <c r="U1064" i="24" s="1"/>
  <c r="F1065" i="24"/>
  <c r="U1065" i="24" s="1"/>
  <c r="F1066" i="24"/>
  <c r="U1066" i="24" s="1"/>
  <c r="F1067" i="24"/>
  <c r="U1067" i="24" s="1"/>
  <c r="F1068" i="24"/>
  <c r="U1068" i="24" s="1"/>
  <c r="F1069" i="24"/>
  <c r="U1069" i="24" s="1"/>
  <c r="F1070" i="24"/>
  <c r="U1070" i="24" s="1"/>
  <c r="F1071" i="24"/>
  <c r="U1071" i="24" s="1"/>
  <c r="F1074" i="24"/>
  <c r="U1074" i="24" s="1"/>
  <c r="F1075" i="24"/>
  <c r="U1075" i="24" s="1"/>
  <c r="F1076" i="24"/>
  <c r="U1076" i="24" s="1"/>
  <c r="F1077" i="24"/>
  <c r="U1077" i="24" s="1"/>
  <c r="F1078" i="24"/>
  <c r="U1078" i="24" s="1"/>
  <c r="F1079" i="24"/>
  <c r="U1079" i="24" s="1"/>
  <c r="F1080" i="24"/>
  <c r="U1080" i="24" s="1"/>
  <c r="F1081" i="24"/>
  <c r="U1081" i="24" s="1"/>
  <c r="F1082" i="24"/>
  <c r="U1082" i="24" s="1"/>
  <c r="F1083" i="24"/>
  <c r="U1083" i="24" s="1"/>
  <c r="F1098" i="24"/>
  <c r="U1098" i="24" s="1"/>
  <c r="F1099" i="24"/>
  <c r="U1099" i="24" s="1"/>
  <c r="F1100" i="24"/>
  <c r="U1100" i="24" s="1"/>
  <c r="F1101" i="24"/>
  <c r="U1101" i="24" s="1"/>
  <c r="F1102" i="24"/>
  <c r="U1102" i="24" s="1"/>
  <c r="F1103" i="24"/>
  <c r="U1103" i="24" s="1"/>
  <c r="F1104" i="24"/>
  <c r="U1104" i="24" s="1"/>
  <c r="F1105" i="24"/>
  <c r="U1105" i="24" s="1"/>
  <c r="F1106" i="24"/>
  <c r="U1106" i="24" s="1"/>
  <c r="F1107" i="24"/>
  <c r="U1107" i="24" s="1"/>
  <c r="F1110" i="24"/>
  <c r="U1110" i="24" s="1"/>
  <c r="F1111" i="24"/>
  <c r="U1111" i="24" s="1"/>
  <c r="F1112" i="24"/>
  <c r="U1112" i="24" s="1"/>
  <c r="F1113" i="24"/>
  <c r="U1113" i="24" s="1"/>
  <c r="F1114" i="24"/>
  <c r="U1114" i="24" s="1"/>
  <c r="F1115" i="24"/>
  <c r="U1115" i="24" s="1"/>
  <c r="F1116" i="24"/>
  <c r="U1116" i="24" s="1"/>
  <c r="F1117" i="24"/>
  <c r="U1117" i="24" s="1"/>
  <c r="F1118" i="24"/>
  <c r="U1118" i="24" s="1"/>
  <c r="F1119" i="24"/>
  <c r="U1119" i="24" s="1"/>
  <c r="F1122" i="24"/>
  <c r="U1122" i="24" s="1"/>
  <c r="F1123" i="24"/>
  <c r="U1123" i="24" s="1"/>
  <c r="F1124" i="24"/>
  <c r="U1124" i="24" s="1"/>
  <c r="F1125" i="24"/>
  <c r="U1125" i="24" s="1"/>
  <c r="F1126" i="24"/>
  <c r="U1126" i="24" s="1"/>
  <c r="F1127" i="24"/>
  <c r="U1127" i="24" s="1"/>
  <c r="F1128" i="24"/>
  <c r="U1128" i="24" s="1"/>
  <c r="F1129" i="24"/>
  <c r="U1129" i="24" s="1"/>
  <c r="F1130" i="24"/>
  <c r="U1130" i="24" s="1"/>
  <c r="F1131" i="24"/>
  <c r="U1131" i="24" s="1"/>
  <c r="F1134" i="24"/>
  <c r="U1134" i="24" s="1"/>
  <c r="F1135" i="24"/>
  <c r="U1135" i="24" s="1"/>
  <c r="F1136" i="24"/>
  <c r="U1136" i="24" s="1"/>
  <c r="F1137" i="24"/>
  <c r="U1137" i="24" s="1"/>
  <c r="F1138" i="24"/>
  <c r="U1138" i="24" s="1"/>
  <c r="F1139" i="24"/>
  <c r="U1139" i="24" s="1"/>
  <c r="F1140" i="24"/>
  <c r="U1140" i="24" s="1"/>
  <c r="F1141" i="24"/>
  <c r="U1141" i="24" s="1"/>
  <c r="F1142" i="24"/>
  <c r="U1142" i="24" s="1"/>
  <c r="F1143" i="24"/>
  <c r="U1143" i="24" s="1"/>
  <c r="E28" i="24"/>
  <c r="T28" i="24" s="1"/>
  <c r="E29" i="24"/>
  <c r="T29" i="24" s="1"/>
  <c r="E30" i="24"/>
  <c r="T30" i="24" s="1"/>
  <c r="E31" i="24"/>
  <c r="T31" i="24" s="1"/>
  <c r="E32" i="24"/>
  <c r="T32" i="24" s="1"/>
  <c r="E33" i="24"/>
  <c r="T33" i="24" s="1"/>
  <c r="E34" i="24"/>
  <c r="T34" i="24" s="1"/>
  <c r="E35" i="24"/>
  <c r="T35" i="24" s="1"/>
  <c r="E36" i="24"/>
  <c r="T36" i="24" s="1"/>
  <c r="E37" i="24"/>
  <c r="T37" i="24" s="1"/>
  <c r="E38" i="24"/>
  <c r="T38" i="24" s="1"/>
  <c r="E39" i="24"/>
  <c r="T39" i="24" s="1"/>
  <c r="E40" i="24"/>
  <c r="T40" i="24" s="1"/>
  <c r="E52" i="24"/>
  <c r="T52" i="24" s="1"/>
  <c r="E53" i="24"/>
  <c r="T53" i="24" s="1"/>
  <c r="E54" i="24"/>
  <c r="T54" i="24" s="1"/>
  <c r="E55" i="24"/>
  <c r="T55" i="24" s="1"/>
  <c r="E56" i="24"/>
  <c r="T56" i="24" s="1"/>
  <c r="E57" i="24"/>
  <c r="T57" i="24" s="1"/>
  <c r="E58" i="24"/>
  <c r="T58" i="24" s="1"/>
  <c r="E59" i="24"/>
  <c r="T59" i="24" s="1"/>
  <c r="E60" i="24"/>
  <c r="T60" i="24" s="1"/>
  <c r="E61" i="24"/>
  <c r="T61" i="24" s="1"/>
  <c r="E62" i="24"/>
  <c r="T62" i="24" s="1"/>
  <c r="E63" i="24"/>
  <c r="T63" i="24" s="1"/>
  <c r="E64" i="24"/>
  <c r="T64" i="24" s="1"/>
  <c r="E65" i="24"/>
  <c r="T65" i="24" s="1"/>
  <c r="E66" i="24"/>
  <c r="T66" i="24" s="1"/>
  <c r="E67" i="24"/>
  <c r="T67" i="24" s="1"/>
  <c r="E68" i="24"/>
  <c r="T68" i="24" s="1"/>
  <c r="E69" i="24"/>
  <c r="T69" i="24" s="1"/>
  <c r="E70" i="24"/>
  <c r="T70" i="24" s="1"/>
  <c r="E71" i="24"/>
  <c r="T71" i="24" s="1"/>
  <c r="E72" i="24"/>
  <c r="T72" i="24" s="1"/>
  <c r="E73" i="24"/>
  <c r="T73" i="24" s="1"/>
  <c r="E74" i="24"/>
  <c r="T74" i="24" s="1"/>
  <c r="E75" i="24"/>
  <c r="T75" i="24" s="1"/>
  <c r="E76" i="24"/>
  <c r="T76" i="24" s="1"/>
  <c r="E77" i="24"/>
  <c r="T77" i="24" s="1"/>
  <c r="E78" i="24"/>
  <c r="T78" i="24" s="1"/>
  <c r="E79" i="24"/>
  <c r="T79" i="24" s="1"/>
  <c r="E80" i="24"/>
  <c r="T80" i="24" s="1"/>
  <c r="E81" i="24"/>
  <c r="T81" i="24" s="1"/>
  <c r="E82" i="24"/>
  <c r="T82" i="24" s="1"/>
  <c r="E83" i="24"/>
  <c r="T83" i="24" s="1"/>
  <c r="E84" i="24"/>
  <c r="T84" i="24" s="1"/>
  <c r="E85" i="24"/>
  <c r="T85" i="24" s="1"/>
  <c r="E86" i="24"/>
  <c r="T86" i="24" s="1"/>
  <c r="E87" i="24"/>
  <c r="T87" i="24" s="1"/>
  <c r="E90" i="24"/>
  <c r="T90" i="24" s="1"/>
  <c r="E91" i="24"/>
  <c r="T91" i="24" s="1"/>
  <c r="E92" i="24"/>
  <c r="T92" i="24" s="1"/>
  <c r="E93" i="24"/>
  <c r="T93" i="24" s="1"/>
  <c r="E94" i="24"/>
  <c r="T94" i="24" s="1"/>
  <c r="E95" i="24"/>
  <c r="T95" i="24" s="1"/>
  <c r="E96" i="24"/>
  <c r="T96" i="24" s="1"/>
  <c r="E97" i="24"/>
  <c r="T97" i="24" s="1"/>
  <c r="E98" i="24"/>
  <c r="T98" i="24" s="1"/>
  <c r="E99" i="24"/>
  <c r="T99" i="24" s="1"/>
  <c r="E114" i="24"/>
  <c r="T114" i="24" s="1"/>
  <c r="E115" i="24"/>
  <c r="T115" i="24" s="1"/>
  <c r="E116" i="24"/>
  <c r="T116" i="24" s="1"/>
  <c r="E117" i="24"/>
  <c r="T117" i="24" s="1"/>
  <c r="E118" i="24"/>
  <c r="T118" i="24" s="1"/>
  <c r="E119" i="24"/>
  <c r="T119" i="24" s="1"/>
  <c r="E120" i="24"/>
  <c r="T120" i="24" s="1"/>
  <c r="E121" i="24"/>
  <c r="T121" i="24" s="1"/>
  <c r="E122" i="24"/>
  <c r="T122" i="24" s="1"/>
  <c r="E123" i="24"/>
  <c r="T123" i="24" s="1"/>
  <c r="E124" i="24"/>
  <c r="T124" i="24" s="1"/>
  <c r="E125" i="24"/>
  <c r="T125" i="24" s="1"/>
  <c r="E126" i="24"/>
  <c r="T126" i="24" s="1"/>
  <c r="E127" i="24"/>
  <c r="T127" i="24" s="1"/>
  <c r="E128" i="24"/>
  <c r="T128" i="24" s="1"/>
  <c r="E129" i="24"/>
  <c r="T129" i="24" s="1"/>
  <c r="E130" i="24"/>
  <c r="T130" i="24" s="1"/>
  <c r="E131" i="24"/>
  <c r="T131" i="24" s="1"/>
  <c r="E132" i="24"/>
  <c r="T132" i="24" s="1"/>
  <c r="E133" i="24"/>
  <c r="T133" i="24" s="1"/>
  <c r="E134" i="24"/>
  <c r="T134" i="24" s="1"/>
  <c r="E135" i="24"/>
  <c r="T135" i="24" s="1"/>
  <c r="E136" i="24"/>
  <c r="T136" i="24" s="1"/>
  <c r="E137" i="24"/>
  <c r="T137" i="24" s="1"/>
  <c r="E138" i="24"/>
  <c r="T138" i="24" s="1"/>
  <c r="E139" i="24"/>
  <c r="T139" i="24" s="1"/>
  <c r="E140" i="24"/>
  <c r="T140" i="24" s="1"/>
  <c r="E141" i="24"/>
  <c r="T141" i="24" s="1"/>
  <c r="E142" i="24"/>
  <c r="T142" i="24" s="1"/>
  <c r="E143" i="24"/>
  <c r="T143" i="24" s="1"/>
  <c r="E144" i="24"/>
  <c r="T144" i="24" s="1"/>
  <c r="E145" i="24"/>
  <c r="T145" i="24" s="1"/>
  <c r="E146" i="24"/>
  <c r="T146" i="24" s="1"/>
  <c r="E147" i="24"/>
  <c r="T147" i="24" s="1"/>
  <c r="E148" i="24"/>
  <c r="T148" i="24" s="1"/>
  <c r="E149" i="24"/>
  <c r="T149" i="24" s="1"/>
  <c r="E150" i="24"/>
  <c r="T150" i="24" s="1"/>
  <c r="E151" i="24"/>
  <c r="T151" i="24" s="1"/>
  <c r="E152" i="24"/>
  <c r="T152" i="24" s="1"/>
  <c r="E153" i="24"/>
  <c r="T153" i="24" s="1"/>
  <c r="E154" i="24"/>
  <c r="T154" i="24" s="1"/>
  <c r="E155" i="24"/>
  <c r="T155" i="24" s="1"/>
  <c r="E156" i="24"/>
  <c r="T156" i="24" s="1"/>
  <c r="E157" i="24"/>
  <c r="T157" i="24" s="1"/>
  <c r="E158" i="24"/>
  <c r="T158" i="24" s="1"/>
  <c r="E159" i="24"/>
  <c r="T159" i="24" s="1"/>
  <c r="E160" i="24"/>
  <c r="T160" i="24" s="1"/>
  <c r="E161" i="24"/>
  <c r="T161" i="24" s="1"/>
  <c r="E162" i="24"/>
  <c r="T162" i="24" s="1"/>
  <c r="E163" i="24"/>
  <c r="T163" i="24" s="1"/>
  <c r="E164" i="24"/>
  <c r="T164" i="24" s="1"/>
  <c r="E165" i="24"/>
  <c r="T165" i="24" s="1"/>
  <c r="E166" i="24"/>
  <c r="T166" i="24" s="1"/>
  <c r="E167" i="24"/>
  <c r="T167" i="24" s="1"/>
  <c r="E168" i="24"/>
  <c r="T168" i="24" s="1"/>
  <c r="E169" i="24"/>
  <c r="T169" i="24" s="1"/>
  <c r="E170" i="24"/>
  <c r="T170" i="24" s="1"/>
  <c r="E171" i="24"/>
  <c r="T171" i="24" s="1"/>
  <c r="E172" i="24"/>
  <c r="T172" i="24" s="1"/>
  <c r="E173" i="24"/>
  <c r="T173" i="24" s="1"/>
  <c r="E174" i="24"/>
  <c r="T174" i="24" s="1"/>
  <c r="E175" i="24"/>
  <c r="T175" i="24" s="1"/>
  <c r="E176" i="24"/>
  <c r="T176" i="24" s="1"/>
  <c r="E177" i="24"/>
  <c r="T177" i="24" s="1"/>
  <c r="E178" i="24"/>
  <c r="T178" i="24" s="1"/>
  <c r="E179" i="24"/>
  <c r="T179" i="24" s="1"/>
  <c r="E180" i="24"/>
  <c r="T180" i="24" s="1"/>
  <c r="E181" i="24"/>
  <c r="T181" i="24" s="1"/>
  <c r="E182" i="24"/>
  <c r="T182" i="24" s="1"/>
  <c r="E183" i="24"/>
  <c r="T183" i="24" s="1"/>
  <c r="E184" i="24"/>
  <c r="T184" i="24" s="1"/>
  <c r="E185" i="24"/>
  <c r="T185" i="24" s="1"/>
  <c r="E186" i="24"/>
  <c r="T186" i="24" s="1"/>
  <c r="E187" i="24"/>
  <c r="T187" i="24" s="1"/>
  <c r="E188" i="24"/>
  <c r="T188" i="24" s="1"/>
  <c r="E189" i="24"/>
  <c r="T189" i="24" s="1"/>
  <c r="E190" i="24"/>
  <c r="T190" i="24" s="1"/>
  <c r="E191" i="24"/>
  <c r="T191" i="24" s="1"/>
  <c r="E192" i="24"/>
  <c r="T192" i="24" s="1"/>
  <c r="E193" i="24"/>
  <c r="T193" i="24" s="1"/>
  <c r="E194" i="24"/>
  <c r="T194" i="24" s="1"/>
  <c r="E195" i="24"/>
  <c r="T195" i="24" s="1"/>
  <c r="E196" i="24"/>
  <c r="T196" i="24" s="1"/>
  <c r="E197" i="24"/>
  <c r="T197" i="24" s="1"/>
  <c r="E198" i="24"/>
  <c r="T198" i="24" s="1"/>
  <c r="E199" i="24"/>
  <c r="T199" i="24" s="1"/>
  <c r="E200" i="24"/>
  <c r="T200" i="24" s="1"/>
  <c r="E201" i="24"/>
  <c r="T201" i="24" s="1"/>
  <c r="E202" i="24"/>
  <c r="T202" i="24" s="1"/>
  <c r="E203" i="24"/>
  <c r="T203" i="24" s="1"/>
  <c r="E204" i="24"/>
  <c r="T204" i="24" s="1"/>
  <c r="E205" i="24"/>
  <c r="T205" i="24" s="1"/>
  <c r="E206" i="24"/>
  <c r="T206" i="24" s="1"/>
  <c r="E207" i="24"/>
  <c r="T207" i="24" s="1"/>
  <c r="E208" i="24"/>
  <c r="T208" i="24" s="1"/>
  <c r="E209" i="24"/>
  <c r="T209" i="24" s="1"/>
  <c r="E210" i="24"/>
  <c r="T210" i="24" s="1"/>
  <c r="E211" i="24"/>
  <c r="T211" i="24" s="1"/>
  <c r="E212" i="24"/>
  <c r="T212" i="24" s="1"/>
  <c r="E213" i="24"/>
  <c r="T213" i="24" s="1"/>
  <c r="E214" i="24"/>
  <c r="T214" i="24" s="1"/>
  <c r="E215" i="24"/>
  <c r="T215" i="24" s="1"/>
  <c r="E216" i="24"/>
  <c r="T216" i="24" s="1"/>
  <c r="E217" i="24"/>
  <c r="T217" i="24" s="1"/>
  <c r="E218" i="24"/>
  <c r="T218" i="24" s="1"/>
  <c r="E219" i="24"/>
  <c r="T219" i="24" s="1"/>
  <c r="E220" i="24"/>
  <c r="T220" i="24" s="1"/>
  <c r="E221" i="24"/>
  <c r="T221" i="24" s="1"/>
  <c r="E222" i="24"/>
  <c r="T222" i="24" s="1"/>
  <c r="E223" i="24"/>
  <c r="T223" i="24" s="1"/>
  <c r="E224" i="24"/>
  <c r="T224" i="24" s="1"/>
  <c r="E225" i="24"/>
  <c r="T225" i="24" s="1"/>
  <c r="E226" i="24"/>
  <c r="T226" i="24" s="1"/>
  <c r="E227" i="24"/>
  <c r="T227" i="24" s="1"/>
  <c r="E228" i="24"/>
  <c r="T228" i="24" s="1"/>
  <c r="E229" i="24"/>
  <c r="T229" i="24" s="1"/>
  <c r="E230" i="24"/>
  <c r="T230" i="24" s="1"/>
  <c r="E231" i="24"/>
  <c r="T231" i="24" s="1"/>
  <c r="E232" i="24"/>
  <c r="T232" i="24" s="1"/>
  <c r="E233" i="24"/>
  <c r="T233" i="24" s="1"/>
  <c r="E234" i="24"/>
  <c r="T234" i="24" s="1"/>
  <c r="E235" i="24"/>
  <c r="T235" i="24" s="1"/>
  <c r="E236" i="24"/>
  <c r="T236" i="24" s="1"/>
  <c r="E237" i="24"/>
  <c r="T237" i="24" s="1"/>
  <c r="E238" i="24"/>
  <c r="T238" i="24" s="1"/>
  <c r="E239" i="24"/>
  <c r="T239" i="24" s="1"/>
  <c r="E240" i="24"/>
  <c r="T240" i="24" s="1"/>
  <c r="E241" i="24"/>
  <c r="T241" i="24" s="1"/>
  <c r="E242" i="24"/>
  <c r="T242" i="24" s="1"/>
  <c r="E243" i="24"/>
  <c r="T243" i="24" s="1"/>
  <c r="E246" i="24"/>
  <c r="T246" i="24" s="1"/>
  <c r="E247" i="24"/>
  <c r="T247" i="24" s="1"/>
  <c r="E248" i="24"/>
  <c r="T248" i="24" s="1"/>
  <c r="E249" i="24"/>
  <c r="T249" i="24" s="1"/>
  <c r="E250" i="24"/>
  <c r="T250" i="24" s="1"/>
  <c r="E251" i="24"/>
  <c r="T251" i="24" s="1"/>
  <c r="E252" i="24"/>
  <c r="T252" i="24" s="1"/>
  <c r="E253" i="24"/>
  <c r="T253" i="24" s="1"/>
  <c r="E254" i="24"/>
  <c r="T254" i="24" s="1"/>
  <c r="E255" i="24"/>
  <c r="T255" i="24" s="1"/>
  <c r="E258" i="24"/>
  <c r="T258" i="24" s="1"/>
  <c r="E259" i="24"/>
  <c r="T259" i="24" s="1"/>
  <c r="E260" i="24"/>
  <c r="T260" i="24" s="1"/>
  <c r="E261" i="24"/>
  <c r="T261" i="24" s="1"/>
  <c r="E262" i="24"/>
  <c r="T262" i="24" s="1"/>
  <c r="E263" i="24"/>
  <c r="T263" i="24" s="1"/>
  <c r="E264" i="24"/>
  <c r="T264" i="24" s="1"/>
  <c r="E265" i="24"/>
  <c r="T265" i="24" s="1"/>
  <c r="E266" i="24"/>
  <c r="T266" i="24" s="1"/>
  <c r="E267" i="24"/>
  <c r="T267" i="24" s="1"/>
  <c r="E268" i="24"/>
  <c r="T268" i="24" s="1"/>
  <c r="E280" i="24"/>
  <c r="T280" i="24" s="1"/>
  <c r="E281" i="24"/>
  <c r="T281" i="24" s="1"/>
  <c r="E282" i="24"/>
  <c r="T282" i="24" s="1"/>
  <c r="E283" i="24"/>
  <c r="T283" i="24" s="1"/>
  <c r="E284" i="24"/>
  <c r="T284" i="24" s="1"/>
  <c r="E285" i="24"/>
  <c r="T285" i="24" s="1"/>
  <c r="E286" i="24"/>
  <c r="T286" i="24" s="1"/>
  <c r="E287" i="24"/>
  <c r="T287" i="24" s="1"/>
  <c r="E288" i="24"/>
  <c r="T288" i="24" s="1"/>
  <c r="E289" i="24"/>
  <c r="T289" i="24" s="1"/>
  <c r="E290" i="24"/>
  <c r="T290" i="24" s="1"/>
  <c r="E291" i="24"/>
  <c r="T291" i="24" s="1"/>
  <c r="E292" i="24"/>
  <c r="T292" i="24" s="1"/>
  <c r="E293" i="24"/>
  <c r="T293" i="24" s="1"/>
  <c r="E294" i="24"/>
  <c r="T294" i="24" s="1"/>
  <c r="E295" i="24"/>
  <c r="T295" i="24" s="1"/>
  <c r="E296" i="24"/>
  <c r="T296" i="24" s="1"/>
  <c r="E297" i="24"/>
  <c r="T297" i="24" s="1"/>
  <c r="E298" i="24"/>
  <c r="T298" i="24" s="1"/>
  <c r="E299" i="24"/>
  <c r="T299" i="24" s="1"/>
  <c r="E300" i="24"/>
  <c r="T300" i="24" s="1"/>
  <c r="E301" i="24"/>
  <c r="T301" i="24" s="1"/>
  <c r="E302" i="24"/>
  <c r="T302" i="24" s="1"/>
  <c r="E303" i="24"/>
  <c r="T303" i="24" s="1"/>
  <c r="E304" i="24"/>
  <c r="T304" i="24" s="1"/>
  <c r="E316" i="24"/>
  <c r="T316" i="24" s="1"/>
  <c r="E317" i="24"/>
  <c r="T317" i="24" s="1"/>
  <c r="E318" i="24"/>
  <c r="T318" i="24" s="1"/>
  <c r="E319" i="24"/>
  <c r="T319" i="24" s="1"/>
  <c r="E320" i="24"/>
  <c r="T320" i="24" s="1"/>
  <c r="E321" i="24"/>
  <c r="T321" i="24" s="1"/>
  <c r="E322" i="24"/>
  <c r="T322" i="24" s="1"/>
  <c r="E323" i="24"/>
  <c r="T323" i="24" s="1"/>
  <c r="E324" i="24"/>
  <c r="T324" i="24" s="1"/>
  <c r="E325" i="24"/>
  <c r="T325" i="24" s="1"/>
  <c r="E326" i="24"/>
  <c r="T326" i="24" s="1"/>
  <c r="E327" i="24"/>
  <c r="T327" i="24" s="1"/>
  <c r="E328" i="24"/>
  <c r="T328" i="24" s="1"/>
  <c r="E329" i="24"/>
  <c r="T329" i="24" s="1"/>
  <c r="E330" i="24"/>
  <c r="T330" i="24" s="1"/>
  <c r="E331" i="24"/>
  <c r="T331" i="24" s="1"/>
  <c r="E332" i="24"/>
  <c r="T332" i="24" s="1"/>
  <c r="E333" i="24"/>
  <c r="T333" i="24" s="1"/>
  <c r="E334" i="24"/>
  <c r="T334" i="24" s="1"/>
  <c r="E335" i="24"/>
  <c r="T335" i="24" s="1"/>
  <c r="E336" i="24"/>
  <c r="T336" i="24" s="1"/>
  <c r="E337" i="24"/>
  <c r="T337" i="24" s="1"/>
  <c r="E338" i="24"/>
  <c r="T338" i="24" s="1"/>
  <c r="E339" i="24"/>
  <c r="T339" i="24" s="1"/>
  <c r="E340" i="24"/>
  <c r="T340" i="24" s="1"/>
  <c r="E341" i="24"/>
  <c r="T341" i="24" s="1"/>
  <c r="E342" i="24"/>
  <c r="T342" i="24" s="1"/>
  <c r="E343" i="24"/>
  <c r="T343" i="24" s="1"/>
  <c r="E344" i="24"/>
  <c r="T344" i="24" s="1"/>
  <c r="E345" i="24"/>
  <c r="T345" i="24" s="1"/>
  <c r="E346" i="24"/>
  <c r="T346" i="24" s="1"/>
  <c r="E347" i="24"/>
  <c r="T347" i="24" s="1"/>
  <c r="E348" i="24"/>
  <c r="T348" i="24" s="1"/>
  <c r="E349" i="24"/>
  <c r="T349" i="24" s="1"/>
  <c r="E350" i="24"/>
  <c r="T350" i="24" s="1"/>
  <c r="E351" i="24"/>
  <c r="T351" i="24" s="1"/>
  <c r="E352" i="24"/>
  <c r="T352" i="24" s="1"/>
  <c r="E353" i="24"/>
  <c r="T353" i="24" s="1"/>
  <c r="E354" i="24"/>
  <c r="T354" i="24" s="1"/>
  <c r="E355" i="24"/>
  <c r="T355" i="24" s="1"/>
  <c r="E356" i="24"/>
  <c r="T356" i="24" s="1"/>
  <c r="E357" i="24"/>
  <c r="T357" i="24" s="1"/>
  <c r="E358" i="24"/>
  <c r="T358" i="24" s="1"/>
  <c r="E359" i="24"/>
  <c r="T359" i="24" s="1"/>
  <c r="E360" i="24"/>
  <c r="T360" i="24" s="1"/>
  <c r="E361" i="24"/>
  <c r="T361" i="24" s="1"/>
  <c r="E362" i="24"/>
  <c r="T362" i="24" s="1"/>
  <c r="E363" i="24"/>
  <c r="T363" i="24" s="1"/>
  <c r="E364" i="24"/>
  <c r="T364" i="24" s="1"/>
  <c r="E365" i="24"/>
  <c r="T365" i="24" s="1"/>
  <c r="E366" i="24"/>
  <c r="T366" i="24" s="1"/>
  <c r="E367" i="24"/>
  <c r="T367" i="24" s="1"/>
  <c r="E368" i="24"/>
  <c r="T368" i="24" s="1"/>
  <c r="E369" i="24"/>
  <c r="T369" i="24" s="1"/>
  <c r="E370" i="24"/>
  <c r="T370" i="24" s="1"/>
  <c r="E371" i="24"/>
  <c r="T371" i="24" s="1"/>
  <c r="E372" i="24"/>
  <c r="T372" i="24" s="1"/>
  <c r="E373" i="24"/>
  <c r="T373" i="24" s="1"/>
  <c r="E374" i="24"/>
  <c r="T374" i="24" s="1"/>
  <c r="E375" i="24"/>
  <c r="T375" i="24" s="1"/>
  <c r="E376" i="24"/>
  <c r="T376" i="24" s="1"/>
  <c r="E377" i="24"/>
  <c r="T377" i="24" s="1"/>
  <c r="E378" i="24"/>
  <c r="T378" i="24" s="1"/>
  <c r="E379" i="24"/>
  <c r="T379" i="24" s="1"/>
  <c r="E380" i="24"/>
  <c r="T380" i="24" s="1"/>
  <c r="E381" i="24"/>
  <c r="T381" i="24" s="1"/>
  <c r="E382" i="24"/>
  <c r="T382" i="24" s="1"/>
  <c r="E383" i="24"/>
  <c r="T383" i="24" s="1"/>
  <c r="E384" i="24"/>
  <c r="T384" i="24" s="1"/>
  <c r="E385" i="24"/>
  <c r="T385" i="24" s="1"/>
  <c r="E386" i="24"/>
  <c r="T386" i="24" s="1"/>
  <c r="E387" i="24"/>
  <c r="T387" i="24" s="1"/>
  <c r="E388" i="24"/>
  <c r="T388" i="24" s="1"/>
  <c r="E389" i="24"/>
  <c r="T389" i="24" s="1"/>
  <c r="E390" i="24"/>
  <c r="T390" i="24" s="1"/>
  <c r="E391" i="24"/>
  <c r="T391" i="24" s="1"/>
  <c r="E392" i="24"/>
  <c r="T392" i="24" s="1"/>
  <c r="E393" i="24"/>
  <c r="T393" i="24" s="1"/>
  <c r="E394" i="24"/>
  <c r="T394" i="24" s="1"/>
  <c r="E395" i="24"/>
  <c r="T395" i="24" s="1"/>
  <c r="E396" i="24"/>
  <c r="T396" i="24" s="1"/>
  <c r="E397" i="24"/>
  <c r="T397" i="24" s="1"/>
  <c r="E398" i="24"/>
  <c r="T398" i="24" s="1"/>
  <c r="E399" i="24"/>
  <c r="T399" i="24" s="1"/>
  <c r="E400" i="24"/>
  <c r="T400" i="24" s="1"/>
  <c r="E401" i="24"/>
  <c r="T401" i="24" s="1"/>
  <c r="E402" i="24"/>
  <c r="T402" i="24" s="1"/>
  <c r="E403" i="24"/>
  <c r="T403" i="24" s="1"/>
  <c r="E404" i="24"/>
  <c r="T404" i="24" s="1"/>
  <c r="E405" i="24"/>
  <c r="T405" i="24" s="1"/>
  <c r="E406" i="24"/>
  <c r="T406" i="24" s="1"/>
  <c r="E407" i="24"/>
  <c r="T407" i="24" s="1"/>
  <c r="E408" i="24"/>
  <c r="T408" i="24" s="1"/>
  <c r="E409" i="24"/>
  <c r="T409" i="24" s="1"/>
  <c r="E410" i="24"/>
  <c r="T410" i="24" s="1"/>
  <c r="E411" i="24"/>
  <c r="T411" i="24" s="1"/>
  <c r="E412" i="24"/>
  <c r="T412" i="24" s="1"/>
  <c r="E413" i="24"/>
  <c r="T413" i="24" s="1"/>
  <c r="E414" i="24"/>
  <c r="T414" i="24" s="1"/>
  <c r="E415" i="24"/>
  <c r="T415" i="24" s="1"/>
  <c r="E416" i="24"/>
  <c r="T416" i="24" s="1"/>
  <c r="E417" i="24"/>
  <c r="T417" i="24" s="1"/>
  <c r="E418" i="24"/>
  <c r="T418" i="24" s="1"/>
  <c r="E419" i="24"/>
  <c r="T419" i="24" s="1"/>
  <c r="E420" i="24"/>
  <c r="T420" i="24" s="1"/>
  <c r="E421" i="24"/>
  <c r="T421" i="24" s="1"/>
  <c r="E422" i="24"/>
  <c r="T422" i="24" s="1"/>
  <c r="E423" i="24"/>
  <c r="T423" i="24" s="1"/>
  <c r="E424" i="24"/>
  <c r="T424" i="24" s="1"/>
  <c r="E425" i="24"/>
  <c r="T425" i="24" s="1"/>
  <c r="E426" i="24"/>
  <c r="T426" i="24" s="1"/>
  <c r="E427" i="24"/>
  <c r="T427" i="24" s="1"/>
  <c r="E428" i="24"/>
  <c r="T428" i="24" s="1"/>
  <c r="E429" i="24"/>
  <c r="T429" i="24" s="1"/>
  <c r="E430" i="24"/>
  <c r="T430" i="24" s="1"/>
  <c r="E431" i="24"/>
  <c r="T431" i="24" s="1"/>
  <c r="E432" i="24"/>
  <c r="T432" i="24" s="1"/>
  <c r="E433" i="24"/>
  <c r="T433" i="24" s="1"/>
  <c r="E434" i="24"/>
  <c r="T434" i="24" s="1"/>
  <c r="E435" i="24"/>
  <c r="T435" i="24" s="1"/>
  <c r="E436" i="24"/>
  <c r="T436" i="24" s="1"/>
  <c r="E437" i="24"/>
  <c r="T437" i="24" s="1"/>
  <c r="E438" i="24"/>
  <c r="T438" i="24" s="1"/>
  <c r="E439" i="24"/>
  <c r="T439" i="24" s="1"/>
  <c r="E440" i="24"/>
  <c r="T440" i="24" s="1"/>
  <c r="E441" i="24"/>
  <c r="T441" i="24" s="1"/>
  <c r="E442" i="24"/>
  <c r="T442" i="24" s="1"/>
  <c r="E443" i="24"/>
  <c r="T443" i="24" s="1"/>
  <c r="E444" i="24"/>
  <c r="T444" i="24" s="1"/>
  <c r="E445" i="24"/>
  <c r="T445" i="24" s="1"/>
  <c r="E446" i="24"/>
  <c r="T446" i="24" s="1"/>
  <c r="E447" i="24"/>
  <c r="T447" i="24" s="1"/>
  <c r="E448" i="24"/>
  <c r="T448" i="24" s="1"/>
  <c r="E449" i="24"/>
  <c r="T449" i="24" s="1"/>
  <c r="E450" i="24"/>
  <c r="T450" i="24" s="1"/>
  <c r="E451" i="24"/>
  <c r="T451" i="24" s="1"/>
  <c r="E452" i="24"/>
  <c r="T452" i="24" s="1"/>
  <c r="E453" i="24"/>
  <c r="T453" i="24" s="1"/>
  <c r="E454" i="24"/>
  <c r="T454" i="24" s="1"/>
  <c r="E455" i="24"/>
  <c r="T455" i="24" s="1"/>
  <c r="E456" i="24"/>
  <c r="T456" i="24" s="1"/>
  <c r="E457" i="24"/>
  <c r="T457" i="24" s="1"/>
  <c r="E458" i="24"/>
  <c r="T458" i="24" s="1"/>
  <c r="E459" i="24"/>
  <c r="T459" i="24" s="1"/>
  <c r="E460" i="24"/>
  <c r="T460" i="24" s="1"/>
  <c r="E461" i="24"/>
  <c r="T461" i="24" s="1"/>
  <c r="E462" i="24"/>
  <c r="T462" i="24" s="1"/>
  <c r="E463" i="24"/>
  <c r="T463" i="24" s="1"/>
  <c r="E464" i="24"/>
  <c r="T464" i="24" s="1"/>
  <c r="E465" i="24"/>
  <c r="T465" i="24" s="1"/>
  <c r="E466" i="24"/>
  <c r="T466" i="24" s="1"/>
  <c r="E467" i="24"/>
  <c r="T467" i="24" s="1"/>
  <c r="E468" i="24"/>
  <c r="T468" i="24" s="1"/>
  <c r="E469" i="24"/>
  <c r="T469" i="24" s="1"/>
  <c r="E470" i="24"/>
  <c r="T470" i="24" s="1"/>
  <c r="E471" i="24"/>
  <c r="T471" i="24" s="1"/>
  <c r="E472" i="24"/>
  <c r="T472" i="24" s="1"/>
  <c r="E473" i="24"/>
  <c r="T473" i="24" s="1"/>
  <c r="E474" i="24"/>
  <c r="T474" i="24" s="1"/>
  <c r="E475" i="24"/>
  <c r="T475" i="24" s="1"/>
  <c r="E476" i="24"/>
  <c r="T476" i="24" s="1"/>
  <c r="E477" i="24"/>
  <c r="T477" i="24" s="1"/>
  <c r="E478" i="24"/>
  <c r="T478" i="24" s="1"/>
  <c r="E479" i="24"/>
  <c r="T479" i="24" s="1"/>
  <c r="E480" i="24"/>
  <c r="T480" i="24" s="1"/>
  <c r="E481" i="24"/>
  <c r="T481" i="24" s="1"/>
  <c r="E482" i="24"/>
  <c r="T482" i="24" s="1"/>
  <c r="E483" i="24"/>
  <c r="T483" i="24" s="1"/>
  <c r="E484" i="24"/>
  <c r="T484" i="24" s="1"/>
  <c r="E485" i="24"/>
  <c r="T485" i="24" s="1"/>
  <c r="E486" i="24"/>
  <c r="T486" i="24" s="1"/>
  <c r="E487" i="24"/>
  <c r="T487" i="24" s="1"/>
  <c r="E488" i="24"/>
  <c r="T488" i="24" s="1"/>
  <c r="E489" i="24"/>
  <c r="T489" i="24" s="1"/>
  <c r="E490" i="24"/>
  <c r="T490" i="24" s="1"/>
  <c r="E491" i="24"/>
  <c r="T491" i="24" s="1"/>
  <c r="E492" i="24"/>
  <c r="T492" i="24" s="1"/>
  <c r="E493" i="24"/>
  <c r="T493" i="24" s="1"/>
  <c r="E494" i="24"/>
  <c r="T494" i="24" s="1"/>
  <c r="E495" i="24"/>
  <c r="T495" i="24" s="1"/>
  <c r="E496" i="24"/>
  <c r="T496" i="24" s="1"/>
  <c r="E497" i="24"/>
  <c r="T497" i="24" s="1"/>
  <c r="E498" i="24"/>
  <c r="T498" i="24" s="1"/>
  <c r="E499" i="24"/>
  <c r="T499" i="24" s="1"/>
  <c r="E500" i="24"/>
  <c r="T500" i="24" s="1"/>
  <c r="E501" i="24"/>
  <c r="T501" i="24" s="1"/>
  <c r="E502" i="24"/>
  <c r="T502" i="24" s="1"/>
  <c r="E503" i="24"/>
  <c r="T503" i="24" s="1"/>
  <c r="E504" i="24"/>
  <c r="T504" i="24" s="1"/>
  <c r="E505" i="24"/>
  <c r="T505" i="24" s="1"/>
  <c r="E506" i="24"/>
  <c r="T506" i="24" s="1"/>
  <c r="E507" i="24"/>
  <c r="T507" i="24" s="1"/>
  <c r="E508" i="24"/>
  <c r="T508" i="24" s="1"/>
  <c r="E509" i="24"/>
  <c r="T509" i="24" s="1"/>
  <c r="E510" i="24"/>
  <c r="T510" i="24" s="1"/>
  <c r="E511" i="24"/>
  <c r="T511" i="24" s="1"/>
  <c r="E512" i="24"/>
  <c r="T512" i="24" s="1"/>
  <c r="E513" i="24"/>
  <c r="T513" i="24" s="1"/>
  <c r="E514" i="24"/>
  <c r="T514" i="24" s="1"/>
  <c r="E515" i="24"/>
  <c r="T515" i="24" s="1"/>
  <c r="E516" i="24"/>
  <c r="T516" i="24" s="1"/>
  <c r="E517" i="24"/>
  <c r="T517" i="24" s="1"/>
  <c r="E518" i="24"/>
  <c r="T518" i="24" s="1"/>
  <c r="E519" i="24"/>
  <c r="T519" i="24" s="1"/>
  <c r="E520" i="24"/>
  <c r="T520" i="24" s="1"/>
  <c r="E521" i="24"/>
  <c r="T521" i="24" s="1"/>
  <c r="E522" i="24"/>
  <c r="T522" i="24" s="1"/>
  <c r="E523" i="24"/>
  <c r="T523" i="24" s="1"/>
  <c r="E524" i="24"/>
  <c r="T524" i="24" s="1"/>
  <c r="E525" i="24"/>
  <c r="T525" i="24" s="1"/>
  <c r="E526" i="24"/>
  <c r="T526" i="24" s="1"/>
  <c r="E527" i="24"/>
  <c r="T527" i="24" s="1"/>
  <c r="E528" i="24"/>
  <c r="T528" i="24" s="1"/>
  <c r="E529" i="24"/>
  <c r="T529" i="24" s="1"/>
  <c r="E530" i="24"/>
  <c r="T530" i="24" s="1"/>
  <c r="E531" i="24"/>
  <c r="T531" i="24" s="1"/>
  <c r="E532" i="24"/>
  <c r="T532" i="24" s="1"/>
  <c r="E533" i="24"/>
  <c r="T533" i="24" s="1"/>
  <c r="E534" i="24"/>
  <c r="T534" i="24" s="1"/>
  <c r="E535" i="24"/>
  <c r="T535" i="24" s="1"/>
  <c r="E536" i="24"/>
  <c r="T536" i="24" s="1"/>
  <c r="E537" i="24"/>
  <c r="T537" i="24" s="1"/>
  <c r="E538" i="24"/>
  <c r="T538" i="24" s="1"/>
  <c r="E539" i="24"/>
  <c r="T539" i="24" s="1"/>
  <c r="E540" i="24"/>
  <c r="T540" i="24" s="1"/>
  <c r="E541" i="24"/>
  <c r="T541" i="24" s="1"/>
  <c r="E542" i="24"/>
  <c r="T542" i="24" s="1"/>
  <c r="E543" i="24"/>
  <c r="T543" i="24" s="1"/>
  <c r="E556" i="24"/>
  <c r="T556" i="24" s="1"/>
  <c r="E557" i="24"/>
  <c r="T557" i="24" s="1"/>
  <c r="E558" i="24"/>
  <c r="T558" i="24" s="1"/>
  <c r="E559" i="24"/>
  <c r="T559" i="24" s="1"/>
  <c r="E560" i="24"/>
  <c r="T560" i="24" s="1"/>
  <c r="E561" i="24"/>
  <c r="T561" i="24" s="1"/>
  <c r="E562" i="24"/>
  <c r="T562" i="24" s="1"/>
  <c r="E563" i="24"/>
  <c r="T563" i="24" s="1"/>
  <c r="E564" i="24"/>
  <c r="T564" i="24" s="1"/>
  <c r="E565" i="24"/>
  <c r="T565" i="24" s="1"/>
  <c r="E566" i="24"/>
  <c r="T566" i="24" s="1"/>
  <c r="E567" i="24"/>
  <c r="T567" i="24" s="1"/>
  <c r="E568" i="24"/>
  <c r="T568" i="24" s="1"/>
  <c r="E580" i="24"/>
  <c r="T580" i="24" s="1"/>
  <c r="E581" i="24"/>
  <c r="T581" i="24" s="1"/>
  <c r="E582" i="24"/>
  <c r="T582" i="24" s="1"/>
  <c r="E583" i="24"/>
  <c r="T583" i="24" s="1"/>
  <c r="E584" i="24"/>
  <c r="T584" i="24" s="1"/>
  <c r="E585" i="24"/>
  <c r="T585" i="24" s="1"/>
  <c r="E586" i="24"/>
  <c r="T586" i="24" s="1"/>
  <c r="E587" i="24"/>
  <c r="T587" i="24" s="1"/>
  <c r="E588" i="24"/>
  <c r="T588" i="24" s="1"/>
  <c r="E589" i="24"/>
  <c r="T589" i="24" s="1"/>
  <c r="E590" i="24"/>
  <c r="T590" i="24" s="1"/>
  <c r="E591" i="24"/>
  <c r="T591" i="24" s="1"/>
  <c r="E592" i="24"/>
  <c r="T592" i="24" s="1"/>
  <c r="E593" i="24"/>
  <c r="T593" i="24" s="1"/>
  <c r="E594" i="24"/>
  <c r="T594" i="24" s="1"/>
  <c r="E595" i="24"/>
  <c r="T595" i="24" s="1"/>
  <c r="E596" i="24"/>
  <c r="T596" i="24" s="1"/>
  <c r="E597" i="24"/>
  <c r="T597" i="24" s="1"/>
  <c r="E598" i="24"/>
  <c r="T598" i="24" s="1"/>
  <c r="E599" i="24"/>
  <c r="T599" i="24" s="1"/>
  <c r="E600" i="24"/>
  <c r="T600" i="24" s="1"/>
  <c r="E601" i="24"/>
  <c r="T601" i="24" s="1"/>
  <c r="E602" i="24"/>
  <c r="T602" i="24" s="1"/>
  <c r="E603" i="24"/>
  <c r="T603" i="24" s="1"/>
  <c r="E604" i="24"/>
  <c r="T604" i="24" s="1"/>
  <c r="E605" i="24"/>
  <c r="T605" i="24" s="1"/>
  <c r="E606" i="24"/>
  <c r="T606" i="24" s="1"/>
  <c r="E607" i="24"/>
  <c r="T607" i="24" s="1"/>
  <c r="E608" i="24"/>
  <c r="T608" i="24" s="1"/>
  <c r="E609" i="24"/>
  <c r="T609" i="24" s="1"/>
  <c r="E610" i="24"/>
  <c r="T610" i="24" s="1"/>
  <c r="E611" i="24"/>
  <c r="T611" i="24" s="1"/>
  <c r="E612" i="24"/>
  <c r="T612" i="24" s="1"/>
  <c r="E613" i="24"/>
  <c r="T613" i="24" s="1"/>
  <c r="E614" i="24"/>
  <c r="T614" i="24" s="1"/>
  <c r="E615" i="24"/>
  <c r="T615" i="24" s="1"/>
  <c r="E616" i="24"/>
  <c r="T616" i="24" s="1"/>
  <c r="E617" i="24"/>
  <c r="T617" i="24" s="1"/>
  <c r="E618" i="24"/>
  <c r="T618" i="24" s="1"/>
  <c r="E619" i="24"/>
  <c r="T619" i="24" s="1"/>
  <c r="E620" i="24"/>
  <c r="T620" i="24" s="1"/>
  <c r="E621" i="24"/>
  <c r="T621" i="24" s="1"/>
  <c r="E622" i="24"/>
  <c r="T622" i="24" s="1"/>
  <c r="E623" i="24"/>
  <c r="T623" i="24" s="1"/>
  <c r="E624" i="24"/>
  <c r="T624" i="24" s="1"/>
  <c r="E625" i="24"/>
  <c r="T625" i="24" s="1"/>
  <c r="E626" i="24"/>
  <c r="T626" i="24" s="1"/>
  <c r="E627" i="24"/>
  <c r="T627" i="24" s="1"/>
  <c r="E628" i="24"/>
  <c r="T628" i="24" s="1"/>
  <c r="E629" i="24"/>
  <c r="T629" i="24" s="1"/>
  <c r="E630" i="24"/>
  <c r="T630" i="24" s="1"/>
  <c r="E631" i="24"/>
  <c r="T631" i="24" s="1"/>
  <c r="E632" i="24"/>
  <c r="T632" i="24" s="1"/>
  <c r="E633" i="24"/>
  <c r="T633" i="24" s="1"/>
  <c r="E634" i="24"/>
  <c r="T634" i="24" s="1"/>
  <c r="E635" i="24"/>
  <c r="T635" i="24" s="1"/>
  <c r="E636" i="24"/>
  <c r="T636" i="24" s="1"/>
  <c r="E637" i="24"/>
  <c r="T637" i="24" s="1"/>
  <c r="E638" i="24"/>
  <c r="T638" i="24" s="1"/>
  <c r="E639" i="24"/>
  <c r="T639" i="24" s="1"/>
  <c r="E640" i="24"/>
  <c r="T640" i="24" s="1"/>
  <c r="E652" i="24"/>
  <c r="T652" i="24" s="1"/>
  <c r="E653" i="24"/>
  <c r="T653" i="24" s="1"/>
  <c r="E654" i="24"/>
  <c r="T654" i="24" s="1"/>
  <c r="E655" i="24"/>
  <c r="T655" i="24" s="1"/>
  <c r="E656" i="24"/>
  <c r="T656" i="24" s="1"/>
  <c r="E657" i="24"/>
  <c r="T657" i="24" s="1"/>
  <c r="E658" i="24"/>
  <c r="T658" i="24" s="1"/>
  <c r="E659" i="24"/>
  <c r="T659" i="24" s="1"/>
  <c r="E660" i="24"/>
  <c r="T660" i="24" s="1"/>
  <c r="E661" i="24"/>
  <c r="T661" i="24" s="1"/>
  <c r="E662" i="24"/>
  <c r="T662" i="24" s="1"/>
  <c r="E663" i="24"/>
  <c r="T663" i="24" s="1"/>
  <c r="E664" i="24"/>
  <c r="T664" i="24" s="1"/>
  <c r="E676" i="24"/>
  <c r="T676" i="24" s="1"/>
  <c r="E677" i="24"/>
  <c r="T677" i="24" s="1"/>
  <c r="E678" i="24"/>
  <c r="T678" i="24" s="1"/>
  <c r="E679" i="24"/>
  <c r="T679" i="24" s="1"/>
  <c r="E680" i="24"/>
  <c r="T680" i="24" s="1"/>
  <c r="E681" i="24"/>
  <c r="T681" i="24" s="1"/>
  <c r="E682" i="24"/>
  <c r="T682" i="24" s="1"/>
  <c r="E683" i="24"/>
  <c r="T683" i="24" s="1"/>
  <c r="E684" i="24"/>
  <c r="T684" i="24" s="1"/>
  <c r="E685" i="24"/>
  <c r="T685" i="24" s="1"/>
  <c r="E686" i="24"/>
  <c r="T686" i="24" s="1"/>
  <c r="E687" i="24"/>
  <c r="T687" i="24" s="1"/>
  <c r="E688" i="24"/>
  <c r="T688" i="24" s="1"/>
  <c r="E689" i="24"/>
  <c r="T689" i="24" s="1"/>
  <c r="E690" i="24"/>
  <c r="T690" i="24" s="1"/>
  <c r="E691" i="24"/>
  <c r="T691" i="24" s="1"/>
  <c r="E692" i="24"/>
  <c r="T692" i="24" s="1"/>
  <c r="E693" i="24"/>
  <c r="T693" i="24" s="1"/>
  <c r="E694" i="24"/>
  <c r="T694" i="24" s="1"/>
  <c r="E695" i="24"/>
  <c r="T695" i="24" s="1"/>
  <c r="E696" i="24"/>
  <c r="T696" i="24" s="1"/>
  <c r="E697" i="24"/>
  <c r="T697" i="24" s="1"/>
  <c r="E698" i="24"/>
  <c r="T698" i="24" s="1"/>
  <c r="E699" i="24"/>
  <c r="T699" i="24" s="1"/>
  <c r="E700" i="24"/>
  <c r="T700" i="24" s="1"/>
  <c r="E701" i="24"/>
  <c r="T701" i="24" s="1"/>
  <c r="E702" i="24"/>
  <c r="T702" i="24" s="1"/>
  <c r="E703" i="24"/>
  <c r="T703" i="24" s="1"/>
  <c r="E704" i="24"/>
  <c r="T704" i="24" s="1"/>
  <c r="E705" i="24"/>
  <c r="T705" i="24" s="1"/>
  <c r="E706" i="24"/>
  <c r="T706" i="24" s="1"/>
  <c r="E707" i="24"/>
  <c r="T707" i="24" s="1"/>
  <c r="E708" i="24"/>
  <c r="T708" i="24" s="1"/>
  <c r="E709" i="24"/>
  <c r="T709" i="24" s="1"/>
  <c r="E710" i="24"/>
  <c r="T710" i="24" s="1"/>
  <c r="E711" i="24"/>
  <c r="T711" i="24" s="1"/>
  <c r="E712" i="24"/>
  <c r="T712" i="24" s="1"/>
  <c r="E724" i="24"/>
  <c r="T724" i="24" s="1"/>
  <c r="E725" i="24"/>
  <c r="T725" i="24" s="1"/>
  <c r="E726" i="24"/>
  <c r="T726" i="24" s="1"/>
  <c r="E727" i="24"/>
  <c r="T727" i="24" s="1"/>
  <c r="E728" i="24"/>
  <c r="T728" i="24" s="1"/>
  <c r="E729" i="24"/>
  <c r="T729" i="24" s="1"/>
  <c r="E730" i="24"/>
  <c r="T730" i="24" s="1"/>
  <c r="E731" i="24"/>
  <c r="T731" i="24" s="1"/>
  <c r="E732" i="24"/>
  <c r="T732" i="24" s="1"/>
  <c r="E733" i="24"/>
  <c r="T733" i="24" s="1"/>
  <c r="E734" i="24"/>
  <c r="T734" i="24" s="1"/>
  <c r="E735" i="24"/>
  <c r="T735" i="24" s="1"/>
  <c r="E736" i="24"/>
  <c r="T736" i="24" s="1"/>
  <c r="E737" i="24"/>
  <c r="T737" i="24" s="1"/>
  <c r="E738" i="24"/>
  <c r="T738" i="24" s="1"/>
  <c r="E739" i="24"/>
  <c r="T739" i="24" s="1"/>
  <c r="E740" i="24"/>
  <c r="T740" i="24" s="1"/>
  <c r="E741" i="24"/>
  <c r="T741" i="24" s="1"/>
  <c r="E742" i="24"/>
  <c r="T742" i="24" s="1"/>
  <c r="E743" i="24"/>
  <c r="T743" i="24" s="1"/>
  <c r="E744" i="24"/>
  <c r="T744" i="24" s="1"/>
  <c r="E745" i="24"/>
  <c r="T745" i="24" s="1"/>
  <c r="E746" i="24"/>
  <c r="T746" i="24" s="1"/>
  <c r="E747" i="24"/>
  <c r="T747" i="24" s="1"/>
  <c r="E748" i="24"/>
  <c r="T748" i="24" s="1"/>
  <c r="E749" i="24"/>
  <c r="T749" i="24" s="1"/>
  <c r="E750" i="24"/>
  <c r="T750" i="24" s="1"/>
  <c r="E751" i="24"/>
  <c r="T751" i="24" s="1"/>
  <c r="E752" i="24"/>
  <c r="T752" i="24" s="1"/>
  <c r="E753" i="24"/>
  <c r="T753" i="24" s="1"/>
  <c r="E754" i="24"/>
  <c r="T754" i="24" s="1"/>
  <c r="E755" i="24"/>
  <c r="T755" i="24" s="1"/>
  <c r="E756" i="24"/>
  <c r="T756" i="24" s="1"/>
  <c r="E757" i="24"/>
  <c r="T757" i="24" s="1"/>
  <c r="E758" i="24"/>
  <c r="T758" i="24" s="1"/>
  <c r="E759" i="24"/>
  <c r="T759" i="24" s="1"/>
  <c r="E760" i="24"/>
  <c r="T760" i="24" s="1"/>
  <c r="E772" i="24"/>
  <c r="T772" i="24" s="1"/>
  <c r="E773" i="24"/>
  <c r="T773" i="24" s="1"/>
  <c r="E774" i="24"/>
  <c r="T774" i="24" s="1"/>
  <c r="E775" i="24"/>
  <c r="T775" i="24" s="1"/>
  <c r="E776" i="24"/>
  <c r="T776" i="24" s="1"/>
  <c r="E777" i="24"/>
  <c r="T777" i="24" s="1"/>
  <c r="E778" i="24"/>
  <c r="T778" i="24" s="1"/>
  <c r="E779" i="24"/>
  <c r="T779" i="24" s="1"/>
  <c r="E780" i="24"/>
  <c r="T780" i="24" s="1"/>
  <c r="E781" i="24"/>
  <c r="T781" i="24" s="1"/>
  <c r="E782" i="24"/>
  <c r="T782" i="24" s="1"/>
  <c r="E783" i="24"/>
  <c r="T783" i="24" s="1"/>
  <c r="E784" i="24"/>
  <c r="T784" i="24" s="1"/>
  <c r="E785" i="24"/>
  <c r="T785" i="24" s="1"/>
  <c r="E786" i="24"/>
  <c r="T786" i="24" s="1"/>
  <c r="E787" i="24"/>
  <c r="T787" i="24" s="1"/>
  <c r="E788" i="24"/>
  <c r="T788" i="24" s="1"/>
  <c r="E789" i="24"/>
  <c r="T789" i="24" s="1"/>
  <c r="E790" i="24"/>
  <c r="T790" i="24" s="1"/>
  <c r="E791" i="24"/>
  <c r="T791" i="24" s="1"/>
  <c r="E792" i="24"/>
  <c r="T792" i="24" s="1"/>
  <c r="E793" i="24"/>
  <c r="T793" i="24" s="1"/>
  <c r="E794" i="24"/>
  <c r="T794" i="24" s="1"/>
  <c r="E795" i="24"/>
  <c r="T795" i="24" s="1"/>
  <c r="E796" i="24"/>
  <c r="T796" i="24" s="1"/>
  <c r="E797" i="24"/>
  <c r="T797" i="24" s="1"/>
  <c r="E798" i="24"/>
  <c r="T798" i="24" s="1"/>
  <c r="E799" i="24"/>
  <c r="T799" i="24" s="1"/>
  <c r="E800" i="24"/>
  <c r="T800" i="24" s="1"/>
  <c r="E801" i="24"/>
  <c r="T801" i="24" s="1"/>
  <c r="E802" i="24"/>
  <c r="T802" i="24" s="1"/>
  <c r="E803" i="24"/>
  <c r="T803" i="24" s="1"/>
  <c r="E804" i="24"/>
  <c r="T804" i="24" s="1"/>
  <c r="E805" i="24"/>
  <c r="T805" i="24" s="1"/>
  <c r="E806" i="24"/>
  <c r="T806" i="24" s="1"/>
  <c r="E807" i="24"/>
  <c r="T807" i="24" s="1"/>
  <c r="E808" i="24"/>
  <c r="T808" i="24" s="1"/>
  <c r="E809" i="24"/>
  <c r="T809" i="24" s="1"/>
  <c r="E810" i="24"/>
  <c r="T810" i="24" s="1"/>
  <c r="E811" i="24"/>
  <c r="T811" i="24" s="1"/>
  <c r="E812" i="24"/>
  <c r="T812" i="24" s="1"/>
  <c r="E813" i="24"/>
  <c r="T813" i="24" s="1"/>
  <c r="E814" i="24"/>
  <c r="T814" i="24" s="1"/>
  <c r="E815" i="24"/>
  <c r="T815" i="24" s="1"/>
  <c r="E816" i="24"/>
  <c r="T816" i="24" s="1"/>
  <c r="E817" i="24"/>
  <c r="T817" i="24" s="1"/>
  <c r="E818" i="24"/>
  <c r="T818" i="24" s="1"/>
  <c r="E819" i="24"/>
  <c r="T819" i="24" s="1"/>
  <c r="E820" i="24"/>
  <c r="T820" i="24" s="1"/>
  <c r="E821" i="24"/>
  <c r="T821" i="24" s="1"/>
  <c r="E822" i="24"/>
  <c r="T822" i="24" s="1"/>
  <c r="E823" i="24"/>
  <c r="T823" i="24" s="1"/>
  <c r="E824" i="24"/>
  <c r="T824" i="24" s="1"/>
  <c r="E825" i="24"/>
  <c r="T825" i="24" s="1"/>
  <c r="E826" i="24"/>
  <c r="T826" i="24" s="1"/>
  <c r="E827" i="24"/>
  <c r="T827" i="24" s="1"/>
  <c r="E828" i="24"/>
  <c r="T828" i="24" s="1"/>
  <c r="E829" i="24"/>
  <c r="T829" i="24" s="1"/>
  <c r="E830" i="24"/>
  <c r="T830" i="24" s="1"/>
  <c r="E831" i="24"/>
  <c r="T831" i="24" s="1"/>
  <c r="E832" i="24"/>
  <c r="T832" i="24" s="1"/>
  <c r="E833" i="24"/>
  <c r="T833" i="24" s="1"/>
  <c r="E834" i="24"/>
  <c r="T834" i="24" s="1"/>
  <c r="E835" i="24"/>
  <c r="T835" i="24" s="1"/>
  <c r="E836" i="24"/>
  <c r="T836" i="24" s="1"/>
  <c r="E837" i="24"/>
  <c r="T837" i="24" s="1"/>
  <c r="E838" i="24"/>
  <c r="T838" i="24" s="1"/>
  <c r="E839" i="24"/>
  <c r="T839" i="24" s="1"/>
  <c r="E840" i="24"/>
  <c r="T840" i="24" s="1"/>
  <c r="E841" i="24"/>
  <c r="T841" i="24" s="1"/>
  <c r="E842" i="24"/>
  <c r="T842" i="24" s="1"/>
  <c r="E843" i="24"/>
  <c r="T843" i="24" s="1"/>
  <c r="E844" i="24"/>
  <c r="T844" i="24" s="1"/>
  <c r="E845" i="24"/>
  <c r="T845" i="24" s="1"/>
  <c r="E846" i="24"/>
  <c r="T846" i="24" s="1"/>
  <c r="E847" i="24"/>
  <c r="T847" i="24" s="1"/>
  <c r="E848" i="24"/>
  <c r="T848" i="24" s="1"/>
  <c r="E849" i="24"/>
  <c r="T849" i="24" s="1"/>
  <c r="E850" i="24"/>
  <c r="T850" i="24" s="1"/>
  <c r="E851" i="24"/>
  <c r="T851" i="24" s="1"/>
  <c r="E852" i="24"/>
  <c r="T852" i="24" s="1"/>
  <c r="E853" i="24"/>
  <c r="T853" i="24" s="1"/>
  <c r="E854" i="24"/>
  <c r="T854" i="24" s="1"/>
  <c r="E855" i="24"/>
  <c r="T855" i="24" s="1"/>
  <c r="E868" i="24"/>
  <c r="T868" i="24" s="1"/>
  <c r="E869" i="24"/>
  <c r="T869" i="24" s="1"/>
  <c r="E870" i="24"/>
  <c r="T870" i="24" s="1"/>
  <c r="E871" i="24"/>
  <c r="T871" i="24" s="1"/>
  <c r="E872" i="24"/>
  <c r="T872" i="24" s="1"/>
  <c r="E873" i="24"/>
  <c r="T873" i="24" s="1"/>
  <c r="E874" i="24"/>
  <c r="T874" i="24" s="1"/>
  <c r="E875" i="24"/>
  <c r="T875" i="24" s="1"/>
  <c r="E876" i="24"/>
  <c r="T876" i="24" s="1"/>
  <c r="E877" i="24"/>
  <c r="T877" i="24" s="1"/>
  <c r="E878" i="24"/>
  <c r="T878" i="24" s="1"/>
  <c r="E879" i="24"/>
  <c r="T879" i="24" s="1"/>
  <c r="E880" i="24"/>
  <c r="T880" i="24" s="1"/>
  <c r="E881" i="24"/>
  <c r="T881" i="24" s="1"/>
  <c r="E882" i="24"/>
  <c r="T882" i="24" s="1"/>
  <c r="E883" i="24"/>
  <c r="T883" i="24" s="1"/>
  <c r="E884" i="24"/>
  <c r="T884" i="24" s="1"/>
  <c r="E885" i="24"/>
  <c r="T885" i="24" s="1"/>
  <c r="E886" i="24"/>
  <c r="T886" i="24" s="1"/>
  <c r="E887" i="24"/>
  <c r="T887" i="24" s="1"/>
  <c r="E888" i="24"/>
  <c r="T888" i="24" s="1"/>
  <c r="E889" i="24"/>
  <c r="T889" i="24" s="1"/>
  <c r="E890" i="24"/>
  <c r="T890" i="24" s="1"/>
  <c r="E891" i="24"/>
  <c r="T891" i="24" s="1"/>
  <c r="E892" i="24"/>
  <c r="T892" i="24" s="1"/>
  <c r="E893" i="24"/>
  <c r="T893" i="24" s="1"/>
  <c r="E894" i="24"/>
  <c r="T894" i="24" s="1"/>
  <c r="E895" i="24"/>
  <c r="T895" i="24" s="1"/>
  <c r="E896" i="24"/>
  <c r="T896" i="24" s="1"/>
  <c r="E897" i="24"/>
  <c r="T897" i="24" s="1"/>
  <c r="E898" i="24"/>
  <c r="T898" i="24" s="1"/>
  <c r="E899" i="24"/>
  <c r="T899" i="24" s="1"/>
  <c r="E900" i="24"/>
  <c r="T900" i="24" s="1"/>
  <c r="E901" i="24"/>
  <c r="T901" i="24" s="1"/>
  <c r="E902" i="24"/>
  <c r="T902" i="24" s="1"/>
  <c r="E903" i="24"/>
  <c r="T903" i="24" s="1"/>
  <c r="E904" i="24"/>
  <c r="T904" i="24" s="1"/>
  <c r="E916" i="24"/>
  <c r="T916" i="24" s="1"/>
  <c r="E917" i="24"/>
  <c r="T917" i="24" s="1"/>
  <c r="E918" i="24"/>
  <c r="T918" i="24" s="1"/>
  <c r="E919" i="24"/>
  <c r="T919" i="24" s="1"/>
  <c r="E920" i="24"/>
  <c r="T920" i="24" s="1"/>
  <c r="E921" i="24"/>
  <c r="T921" i="24" s="1"/>
  <c r="E922" i="24"/>
  <c r="T922" i="24" s="1"/>
  <c r="E923" i="24"/>
  <c r="T923" i="24" s="1"/>
  <c r="E924" i="24"/>
  <c r="T924" i="24" s="1"/>
  <c r="E925" i="24"/>
  <c r="T925" i="24" s="1"/>
  <c r="E926" i="24"/>
  <c r="T926" i="24" s="1"/>
  <c r="E927" i="24"/>
  <c r="T927" i="24" s="1"/>
  <c r="E928" i="24"/>
  <c r="T928" i="24" s="1"/>
  <c r="E929" i="24"/>
  <c r="T929" i="24" s="1"/>
  <c r="E930" i="24"/>
  <c r="T930" i="24" s="1"/>
  <c r="E931" i="24"/>
  <c r="T931" i="24" s="1"/>
  <c r="E932" i="24"/>
  <c r="T932" i="24" s="1"/>
  <c r="E933" i="24"/>
  <c r="T933" i="24" s="1"/>
  <c r="E934" i="24"/>
  <c r="T934" i="24" s="1"/>
  <c r="E935" i="24"/>
  <c r="T935" i="24" s="1"/>
  <c r="E936" i="24"/>
  <c r="T936" i="24" s="1"/>
  <c r="E937" i="24"/>
  <c r="T937" i="24" s="1"/>
  <c r="E938" i="24"/>
  <c r="T938" i="24" s="1"/>
  <c r="E939" i="24"/>
  <c r="T939" i="24" s="1"/>
  <c r="E940" i="24"/>
  <c r="T940" i="24" s="1"/>
  <c r="E941" i="24"/>
  <c r="T941" i="24" s="1"/>
  <c r="E942" i="24"/>
  <c r="T942" i="24" s="1"/>
  <c r="E943" i="24"/>
  <c r="T943" i="24" s="1"/>
  <c r="E944" i="24"/>
  <c r="T944" i="24" s="1"/>
  <c r="E945" i="24"/>
  <c r="T945" i="24" s="1"/>
  <c r="E946" i="24"/>
  <c r="T946" i="24" s="1"/>
  <c r="E947" i="24"/>
  <c r="T947" i="24" s="1"/>
  <c r="E948" i="24"/>
  <c r="T948" i="24" s="1"/>
  <c r="E949" i="24"/>
  <c r="T949" i="24" s="1"/>
  <c r="E950" i="24"/>
  <c r="T950" i="24" s="1"/>
  <c r="E951" i="24"/>
  <c r="T951" i="24" s="1"/>
  <c r="E964" i="24"/>
  <c r="T964" i="24" s="1"/>
  <c r="E965" i="24"/>
  <c r="T965" i="24" s="1"/>
  <c r="E966" i="24"/>
  <c r="T966" i="24" s="1"/>
  <c r="E967" i="24"/>
  <c r="T967" i="24" s="1"/>
  <c r="E968" i="24"/>
  <c r="T968" i="24" s="1"/>
  <c r="E969" i="24"/>
  <c r="T969" i="24" s="1"/>
  <c r="E970" i="24"/>
  <c r="T970" i="24" s="1"/>
  <c r="E971" i="24"/>
  <c r="T971" i="24" s="1"/>
  <c r="E972" i="24"/>
  <c r="T972" i="24" s="1"/>
  <c r="E973" i="24"/>
  <c r="T973" i="24" s="1"/>
  <c r="E974" i="24"/>
  <c r="T974" i="24" s="1"/>
  <c r="E975" i="24"/>
  <c r="T975" i="24" s="1"/>
  <c r="E977" i="24"/>
  <c r="E978" i="24"/>
  <c r="T978" i="24" s="1"/>
  <c r="E979" i="24"/>
  <c r="T979" i="24" s="1"/>
  <c r="E980" i="24"/>
  <c r="T980" i="24" s="1"/>
  <c r="E981" i="24"/>
  <c r="T981" i="24" s="1"/>
  <c r="E982" i="24"/>
  <c r="T982" i="24" s="1"/>
  <c r="E983" i="24"/>
  <c r="T983" i="24" s="1"/>
  <c r="E984" i="24"/>
  <c r="T984" i="24" s="1"/>
  <c r="E985" i="24"/>
  <c r="T985" i="24" s="1"/>
  <c r="E986" i="24"/>
  <c r="T986" i="24" s="1"/>
  <c r="E987" i="24"/>
  <c r="T987" i="24" s="1"/>
  <c r="E988" i="24"/>
  <c r="T988" i="24" s="1"/>
  <c r="E989" i="24"/>
  <c r="T989" i="24" s="1"/>
  <c r="E990" i="24"/>
  <c r="T990" i="24" s="1"/>
  <c r="E991" i="24"/>
  <c r="T991" i="24" s="1"/>
  <c r="E992" i="24"/>
  <c r="T992" i="24" s="1"/>
  <c r="E993" i="24"/>
  <c r="T993" i="24" s="1"/>
  <c r="E994" i="24"/>
  <c r="T994" i="24" s="1"/>
  <c r="E995" i="24"/>
  <c r="T995" i="24" s="1"/>
  <c r="E996" i="24"/>
  <c r="T996" i="24" s="1"/>
  <c r="E997" i="24"/>
  <c r="T997" i="24" s="1"/>
  <c r="E998" i="24"/>
  <c r="T998" i="24" s="1"/>
  <c r="E999" i="24"/>
  <c r="T999" i="24" s="1"/>
  <c r="E1000" i="24"/>
  <c r="T1000" i="24" s="1"/>
  <c r="E1001" i="24"/>
  <c r="T1001" i="24" s="1"/>
  <c r="E1002" i="24"/>
  <c r="T1002" i="24" s="1"/>
  <c r="E1003" i="24"/>
  <c r="T1003" i="24" s="1"/>
  <c r="E1004" i="24"/>
  <c r="T1004" i="24" s="1"/>
  <c r="E1005" i="24"/>
  <c r="T1005" i="24" s="1"/>
  <c r="E1006" i="24"/>
  <c r="T1006" i="24" s="1"/>
  <c r="E1007" i="24"/>
  <c r="T1007" i="24" s="1"/>
  <c r="E1008" i="24"/>
  <c r="T1008" i="24" s="1"/>
  <c r="E1009" i="24"/>
  <c r="T1009" i="24" s="1"/>
  <c r="E1010" i="24"/>
  <c r="T1010" i="24" s="1"/>
  <c r="E1011" i="24"/>
  <c r="T1011" i="24" s="1"/>
  <c r="E1012" i="24"/>
  <c r="T1012" i="24" s="1"/>
  <c r="E1013" i="24"/>
  <c r="T1013" i="24" s="1"/>
  <c r="E1014" i="24"/>
  <c r="T1014" i="24" s="1"/>
  <c r="E1015" i="24"/>
  <c r="T1015" i="24" s="1"/>
  <c r="E1016" i="24"/>
  <c r="T1016" i="24" s="1"/>
  <c r="E1017" i="24"/>
  <c r="T1017" i="24" s="1"/>
  <c r="E1018" i="24"/>
  <c r="T1018" i="24" s="1"/>
  <c r="E1019" i="24"/>
  <c r="T1019" i="24" s="1"/>
  <c r="E1020" i="24"/>
  <c r="T1020" i="24" s="1"/>
  <c r="E1021" i="24"/>
  <c r="T1021" i="24" s="1"/>
  <c r="E1022" i="24"/>
  <c r="T1022" i="24" s="1"/>
  <c r="E1023" i="24"/>
  <c r="T1023" i="24" s="1"/>
  <c r="E1036" i="24"/>
  <c r="T1036" i="24" s="1"/>
  <c r="E1037" i="24"/>
  <c r="T1037" i="24" s="1"/>
  <c r="E1038" i="24"/>
  <c r="T1038" i="24" s="1"/>
  <c r="E1039" i="24"/>
  <c r="T1039" i="24" s="1"/>
  <c r="E1040" i="24"/>
  <c r="T1040" i="24" s="1"/>
  <c r="E1041" i="24"/>
  <c r="T1041" i="24" s="1"/>
  <c r="E1042" i="24"/>
  <c r="T1042" i="24" s="1"/>
  <c r="E1043" i="24"/>
  <c r="T1043" i="24" s="1"/>
  <c r="E1044" i="24"/>
  <c r="T1044" i="24" s="1"/>
  <c r="E1045" i="24"/>
  <c r="T1045" i="24" s="1"/>
  <c r="E1046" i="24"/>
  <c r="T1046" i="24" s="1"/>
  <c r="E1047" i="24"/>
  <c r="T1047" i="24" s="1"/>
  <c r="E1048" i="24"/>
  <c r="T1048" i="24" s="1"/>
  <c r="E1049" i="24"/>
  <c r="T1049" i="24" s="1"/>
  <c r="E1050" i="24"/>
  <c r="T1050" i="24" s="1"/>
  <c r="E1051" i="24"/>
  <c r="T1051" i="24" s="1"/>
  <c r="E1052" i="24"/>
  <c r="T1052" i="24" s="1"/>
  <c r="E1053" i="24"/>
  <c r="T1053" i="24" s="1"/>
  <c r="E1054" i="24"/>
  <c r="T1054" i="24" s="1"/>
  <c r="E1055" i="24"/>
  <c r="T1055" i="24" s="1"/>
  <c r="E1056" i="24"/>
  <c r="T1056" i="24" s="1"/>
  <c r="E1057" i="24"/>
  <c r="T1057" i="24" s="1"/>
  <c r="E1058" i="24"/>
  <c r="T1058" i="24" s="1"/>
  <c r="E1059" i="24"/>
  <c r="T1059" i="24" s="1"/>
  <c r="E1060" i="24"/>
  <c r="T1060" i="24" s="1"/>
  <c r="E1061" i="24"/>
  <c r="T1061" i="24" s="1"/>
  <c r="E1062" i="24"/>
  <c r="T1062" i="24" s="1"/>
  <c r="E1063" i="24"/>
  <c r="T1063" i="24" s="1"/>
  <c r="E1064" i="24"/>
  <c r="T1064" i="24" s="1"/>
  <c r="E1065" i="24"/>
  <c r="T1065" i="24" s="1"/>
  <c r="E1066" i="24"/>
  <c r="T1066" i="24" s="1"/>
  <c r="E1067" i="24"/>
  <c r="T1067" i="24" s="1"/>
  <c r="E1068" i="24"/>
  <c r="T1068" i="24" s="1"/>
  <c r="E1069" i="24"/>
  <c r="T1069" i="24" s="1"/>
  <c r="E1070" i="24"/>
  <c r="T1070" i="24" s="1"/>
  <c r="E1071" i="24"/>
  <c r="T1071" i="24" s="1"/>
  <c r="E1072" i="24"/>
  <c r="T1072" i="24" s="1"/>
  <c r="E1073" i="24"/>
  <c r="T1073" i="24" s="1"/>
  <c r="E1074" i="24"/>
  <c r="T1074" i="24" s="1"/>
  <c r="E1075" i="24"/>
  <c r="T1075" i="24" s="1"/>
  <c r="E1076" i="24"/>
  <c r="T1076" i="24" s="1"/>
  <c r="E1077" i="24"/>
  <c r="T1077" i="24" s="1"/>
  <c r="E1078" i="24"/>
  <c r="T1078" i="24" s="1"/>
  <c r="E1079" i="24"/>
  <c r="T1079" i="24" s="1"/>
  <c r="E1080" i="24"/>
  <c r="T1080" i="24" s="1"/>
  <c r="E1081" i="24"/>
  <c r="T1081" i="24" s="1"/>
  <c r="E1082" i="24"/>
  <c r="T1082" i="24" s="1"/>
  <c r="E1083" i="24"/>
  <c r="T1083" i="24" s="1"/>
  <c r="E1084" i="24"/>
  <c r="T1084" i="24" s="1"/>
  <c r="E1085" i="24"/>
  <c r="T1085" i="24" s="1"/>
  <c r="E1086" i="24"/>
  <c r="T1086" i="24" s="1"/>
  <c r="E1087" i="24"/>
  <c r="T1087" i="24" s="1"/>
  <c r="E1088" i="24"/>
  <c r="T1088" i="24" s="1"/>
  <c r="E1089" i="24"/>
  <c r="T1089" i="24" s="1"/>
  <c r="E1090" i="24"/>
  <c r="T1090" i="24" s="1"/>
  <c r="E1091" i="24"/>
  <c r="T1091" i="24" s="1"/>
  <c r="E1092" i="24"/>
  <c r="T1092" i="24" s="1"/>
  <c r="E1093" i="24"/>
  <c r="T1093" i="24" s="1"/>
  <c r="E1094" i="24"/>
  <c r="T1094" i="24" s="1"/>
  <c r="E1095" i="24"/>
  <c r="T1095" i="24" s="1"/>
  <c r="E1096" i="24"/>
  <c r="T1096" i="24" s="1"/>
  <c r="E1097" i="24"/>
  <c r="T1097" i="24" s="1"/>
  <c r="E1098" i="24"/>
  <c r="T1098" i="24" s="1"/>
  <c r="E1099" i="24"/>
  <c r="T1099" i="24" s="1"/>
  <c r="E1100" i="24"/>
  <c r="T1100" i="24" s="1"/>
  <c r="E1101" i="24"/>
  <c r="T1101" i="24" s="1"/>
  <c r="E1102" i="24"/>
  <c r="T1102" i="24" s="1"/>
  <c r="E1103" i="24"/>
  <c r="T1103" i="24" s="1"/>
  <c r="E1104" i="24"/>
  <c r="T1104" i="24" s="1"/>
  <c r="E1105" i="24"/>
  <c r="T1105" i="24" s="1"/>
  <c r="E1106" i="24"/>
  <c r="T1106" i="24" s="1"/>
  <c r="E1107" i="24"/>
  <c r="T1107" i="24" s="1"/>
  <c r="E1108" i="24"/>
  <c r="T1108" i="24" s="1"/>
  <c r="E1109" i="24"/>
  <c r="T1109" i="24" s="1"/>
  <c r="E1110" i="24"/>
  <c r="T1110" i="24" s="1"/>
  <c r="E1111" i="24"/>
  <c r="T1111" i="24" s="1"/>
  <c r="E1112" i="24"/>
  <c r="T1112" i="24" s="1"/>
  <c r="E1113" i="24"/>
  <c r="T1113" i="24" s="1"/>
  <c r="E1114" i="24"/>
  <c r="T1114" i="24" s="1"/>
  <c r="E1115" i="24"/>
  <c r="T1115" i="24" s="1"/>
  <c r="E1116" i="24"/>
  <c r="T1116" i="24" s="1"/>
  <c r="E1117" i="24"/>
  <c r="T1117" i="24" s="1"/>
  <c r="E1118" i="24"/>
  <c r="T1118" i="24" s="1"/>
  <c r="E1119" i="24"/>
  <c r="T1119" i="24" s="1"/>
  <c r="E1120" i="24"/>
  <c r="T1120" i="24" s="1"/>
  <c r="E1121" i="24"/>
  <c r="T1121" i="24" s="1"/>
  <c r="E1122" i="24"/>
  <c r="T1122" i="24" s="1"/>
  <c r="E1123" i="24"/>
  <c r="T1123" i="24" s="1"/>
  <c r="E1124" i="24"/>
  <c r="T1124" i="24" s="1"/>
  <c r="E1125" i="24"/>
  <c r="T1125" i="24" s="1"/>
  <c r="E1126" i="24"/>
  <c r="T1126" i="24" s="1"/>
  <c r="E1127" i="24"/>
  <c r="T1127" i="24" s="1"/>
  <c r="E1128" i="24"/>
  <c r="T1128" i="24" s="1"/>
  <c r="E1129" i="24"/>
  <c r="T1129" i="24" s="1"/>
  <c r="E1130" i="24"/>
  <c r="T1130" i="24" s="1"/>
  <c r="E1131" i="24"/>
  <c r="T1131" i="24" s="1"/>
  <c r="E1132" i="24"/>
  <c r="T1132" i="24" s="1"/>
  <c r="E1133" i="24"/>
  <c r="T1133" i="24" s="1"/>
  <c r="E1134" i="24"/>
  <c r="T1134" i="24" s="1"/>
  <c r="E1135" i="24"/>
  <c r="T1135" i="24" s="1"/>
  <c r="E1136" i="24"/>
  <c r="T1136" i="24" s="1"/>
  <c r="E1137" i="24"/>
  <c r="T1137" i="24" s="1"/>
  <c r="E1138" i="24"/>
  <c r="T1138" i="24" s="1"/>
  <c r="E1139" i="24"/>
  <c r="T1139" i="24" s="1"/>
  <c r="E1140" i="24"/>
  <c r="T1140" i="24" s="1"/>
  <c r="E1141" i="24"/>
  <c r="T1141" i="24" s="1"/>
  <c r="E1142" i="24"/>
  <c r="T1142" i="24" s="1"/>
  <c r="E1143" i="24"/>
  <c r="T1143" i="24" s="1"/>
  <c r="I30" i="24"/>
  <c r="I31" i="24"/>
  <c r="I32" i="24"/>
  <c r="I33" i="24"/>
  <c r="I34" i="24"/>
  <c r="I35" i="24"/>
  <c r="I36" i="24"/>
  <c r="I37" i="24"/>
  <c r="I38" i="24"/>
  <c r="I39" i="24"/>
  <c r="I54" i="24"/>
  <c r="I55" i="24"/>
  <c r="I56" i="24"/>
  <c r="I57" i="24"/>
  <c r="I58" i="24"/>
  <c r="I59" i="24"/>
  <c r="I60" i="24"/>
  <c r="I61" i="24"/>
  <c r="I62" i="24"/>
  <c r="I63" i="24"/>
  <c r="I64" i="24"/>
  <c r="I65" i="24"/>
  <c r="I66" i="24"/>
  <c r="I67" i="24"/>
  <c r="I68" i="24"/>
  <c r="I69" i="24"/>
  <c r="I70" i="24"/>
  <c r="I71" i="24"/>
  <c r="I72" i="24"/>
  <c r="I73" i="24"/>
  <c r="I74" i="24"/>
  <c r="I75" i="24"/>
  <c r="I78" i="24"/>
  <c r="I79" i="24"/>
  <c r="I80" i="24"/>
  <c r="I81" i="24"/>
  <c r="I82" i="24"/>
  <c r="I83" i="24"/>
  <c r="I84" i="24"/>
  <c r="I85" i="24"/>
  <c r="I86" i="24"/>
  <c r="I87" i="24"/>
  <c r="I90" i="24"/>
  <c r="I91" i="24"/>
  <c r="I92" i="24"/>
  <c r="I93" i="24"/>
  <c r="I94" i="24"/>
  <c r="I95" i="24"/>
  <c r="I96" i="24"/>
  <c r="I97" i="24"/>
  <c r="I98" i="24"/>
  <c r="I99" i="24"/>
  <c r="I114" i="24"/>
  <c r="I115" i="24"/>
  <c r="I116" i="24"/>
  <c r="I117" i="24"/>
  <c r="I118" i="24"/>
  <c r="I119" i="24"/>
  <c r="I120" i="24"/>
  <c r="I121" i="24"/>
  <c r="I122" i="24"/>
  <c r="I123" i="24"/>
  <c r="I126" i="24"/>
  <c r="I127" i="24"/>
  <c r="I128" i="24"/>
  <c r="I129" i="24"/>
  <c r="I130" i="24"/>
  <c r="I131" i="24"/>
  <c r="I132" i="24"/>
  <c r="I133" i="24"/>
  <c r="I134" i="24"/>
  <c r="I135" i="24"/>
  <c r="I138" i="24"/>
  <c r="I139" i="24"/>
  <c r="I140" i="24"/>
  <c r="I141" i="24"/>
  <c r="I142" i="24"/>
  <c r="I143" i="24"/>
  <c r="I144" i="24"/>
  <c r="I145" i="24"/>
  <c r="I146" i="24"/>
  <c r="I147" i="24"/>
  <c r="I150" i="24"/>
  <c r="I151" i="24"/>
  <c r="I152" i="24"/>
  <c r="I153" i="24"/>
  <c r="I154" i="24"/>
  <c r="I155" i="24"/>
  <c r="I156" i="24"/>
  <c r="I157" i="24"/>
  <c r="I158" i="24"/>
  <c r="I159" i="24"/>
  <c r="I162" i="24"/>
  <c r="I163" i="24"/>
  <c r="I164" i="24"/>
  <c r="I165" i="24"/>
  <c r="I166" i="24"/>
  <c r="I167" i="24"/>
  <c r="I168" i="24"/>
  <c r="I169" i="24"/>
  <c r="I170" i="24"/>
  <c r="I171" i="24"/>
  <c r="I174" i="24"/>
  <c r="I175" i="24"/>
  <c r="I176" i="24"/>
  <c r="I177" i="24"/>
  <c r="I178" i="24"/>
  <c r="I179" i="24"/>
  <c r="I180" i="24"/>
  <c r="I181" i="24"/>
  <c r="I182" i="24"/>
  <c r="I183" i="24"/>
  <c r="I186" i="24"/>
  <c r="I187" i="24"/>
  <c r="I188" i="24"/>
  <c r="I189" i="24"/>
  <c r="I190" i="24"/>
  <c r="I191" i="24"/>
  <c r="I192" i="24"/>
  <c r="I193" i="24"/>
  <c r="I194" i="24"/>
  <c r="I195" i="24"/>
  <c r="I198" i="24"/>
  <c r="I199" i="24"/>
  <c r="I200" i="24"/>
  <c r="I201" i="24"/>
  <c r="I202" i="24"/>
  <c r="I203" i="24"/>
  <c r="I204" i="24"/>
  <c r="I205" i="24"/>
  <c r="I206" i="24"/>
  <c r="I207" i="24"/>
  <c r="I210" i="24"/>
  <c r="I211" i="24"/>
  <c r="I212" i="24"/>
  <c r="I213" i="24"/>
  <c r="I214" i="24"/>
  <c r="I215" i="24"/>
  <c r="I216" i="24"/>
  <c r="I217" i="24"/>
  <c r="I218" i="24"/>
  <c r="I219" i="24"/>
  <c r="I222" i="24"/>
  <c r="I223" i="24"/>
  <c r="I224" i="24"/>
  <c r="I225" i="24"/>
  <c r="I226" i="24"/>
  <c r="I227" i="24"/>
  <c r="I228" i="24"/>
  <c r="I229" i="24"/>
  <c r="I230" i="24"/>
  <c r="I231" i="24"/>
  <c r="I234" i="24"/>
  <c r="I235" i="24"/>
  <c r="I236" i="24"/>
  <c r="I237" i="24"/>
  <c r="I238" i="24"/>
  <c r="I239" i="24"/>
  <c r="I240" i="24"/>
  <c r="I241" i="24"/>
  <c r="I242" i="24"/>
  <c r="I243" i="24"/>
  <c r="I246" i="24"/>
  <c r="I247" i="24"/>
  <c r="I248" i="24"/>
  <c r="I249" i="24"/>
  <c r="I250" i="24"/>
  <c r="I251" i="24"/>
  <c r="I252" i="24"/>
  <c r="I253" i="24"/>
  <c r="I254" i="24"/>
  <c r="I255" i="24"/>
  <c r="I258" i="24"/>
  <c r="I259" i="24"/>
  <c r="I260" i="24"/>
  <c r="I261" i="24"/>
  <c r="I262" i="24"/>
  <c r="I263" i="24"/>
  <c r="I264" i="24"/>
  <c r="I265" i="24"/>
  <c r="I266" i="24"/>
  <c r="I267" i="24"/>
  <c r="I282" i="24"/>
  <c r="I283" i="24"/>
  <c r="I284" i="24"/>
  <c r="I285" i="24"/>
  <c r="I286" i="24"/>
  <c r="I287" i="24"/>
  <c r="I288" i="24"/>
  <c r="I289" i="24"/>
  <c r="I290" i="24"/>
  <c r="I291" i="24"/>
  <c r="I294" i="24"/>
  <c r="I295" i="24"/>
  <c r="I296" i="24"/>
  <c r="I297" i="24"/>
  <c r="I298" i="24"/>
  <c r="I299" i="24"/>
  <c r="I300" i="24"/>
  <c r="I301" i="24"/>
  <c r="I302" i="24"/>
  <c r="I303" i="24"/>
  <c r="I306" i="24"/>
  <c r="I308" i="24"/>
  <c r="I309" i="24"/>
  <c r="I310" i="24"/>
  <c r="I312" i="24"/>
  <c r="I313" i="24"/>
  <c r="I314" i="24"/>
  <c r="I315" i="24"/>
  <c r="I318" i="24"/>
  <c r="I319" i="24"/>
  <c r="I320" i="24"/>
  <c r="I321" i="24"/>
  <c r="I322" i="24"/>
  <c r="I323" i="24"/>
  <c r="I324" i="24"/>
  <c r="I325" i="24"/>
  <c r="I326" i="24"/>
  <c r="I327" i="24"/>
  <c r="I330" i="24"/>
  <c r="I331" i="24"/>
  <c r="I332" i="24"/>
  <c r="I333" i="24"/>
  <c r="I334" i="24"/>
  <c r="I335" i="24"/>
  <c r="I336" i="24"/>
  <c r="I337" i="24"/>
  <c r="I338" i="24"/>
  <c r="I339" i="24"/>
  <c r="I342" i="24"/>
  <c r="I343" i="24"/>
  <c r="I344" i="24"/>
  <c r="I345" i="24"/>
  <c r="I346" i="24"/>
  <c r="I347" i="24"/>
  <c r="I348" i="24"/>
  <c r="I349" i="24"/>
  <c r="I350" i="24"/>
  <c r="I351" i="24"/>
  <c r="I352" i="24"/>
  <c r="I353" i="24"/>
  <c r="I354" i="24"/>
  <c r="I355" i="24"/>
  <c r="I356" i="24"/>
  <c r="I357" i="24"/>
  <c r="I358" i="24"/>
  <c r="I359" i="24"/>
  <c r="I360" i="24"/>
  <c r="I361" i="24"/>
  <c r="I362" i="24"/>
  <c r="I363" i="24"/>
  <c r="I366" i="24"/>
  <c r="I367" i="24"/>
  <c r="I368" i="24"/>
  <c r="I369" i="24"/>
  <c r="I370" i="24"/>
  <c r="I371" i="24"/>
  <c r="I372" i="24"/>
  <c r="I373" i="24"/>
  <c r="I374" i="24"/>
  <c r="I375" i="24"/>
  <c r="I378" i="24"/>
  <c r="I379" i="24"/>
  <c r="I380" i="24"/>
  <c r="I381" i="24"/>
  <c r="I382" i="24"/>
  <c r="I383" i="24"/>
  <c r="I384" i="24"/>
  <c r="I385" i="24"/>
  <c r="I386" i="24"/>
  <c r="I387" i="24"/>
  <c r="I390" i="24"/>
  <c r="I391" i="24"/>
  <c r="I392" i="24"/>
  <c r="I393" i="24"/>
  <c r="I394" i="24"/>
  <c r="I395" i="24"/>
  <c r="I396" i="24"/>
  <c r="I397" i="24"/>
  <c r="I398" i="24"/>
  <c r="I399" i="24"/>
  <c r="I402" i="24"/>
  <c r="I403" i="24"/>
  <c r="I404" i="24"/>
  <c r="I405" i="24"/>
  <c r="I406" i="24"/>
  <c r="I407" i="24"/>
  <c r="I408" i="24"/>
  <c r="I409" i="24"/>
  <c r="I410" i="24"/>
  <c r="I411" i="24"/>
  <c r="I414" i="24"/>
  <c r="I415" i="24"/>
  <c r="I416" i="24"/>
  <c r="I417" i="24"/>
  <c r="I418" i="24"/>
  <c r="I419" i="24"/>
  <c r="I420" i="24"/>
  <c r="I421" i="24"/>
  <c r="I422" i="24"/>
  <c r="I423" i="24"/>
  <c r="I426" i="24"/>
  <c r="I427" i="24"/>
  <c r="I428" i="24"/>
  <c r="I429" i="24"/>
  <c r="I430" i="24"/>
  <c r="I431" i="24"/>
  <c r="I432" i="24"/>
  <c r="I433" i="24"/>
  <c r="I434" i="24"/>
  <c r="I435" i="24"/>
  <c r="I438" i="24"/>
  <c r="I439" i="24"/>
  <c r="I440" i="24"/>
  <c r="I441" i="24"/>
  <c r="I442" i="24"/>
  <c r="I443" i="24"/>
  <c r="I444" i="24"/>
  <c r="I445" i="24"/>
  <c r="I446" i="24"/>
  <c r="I447" i="24"/>
  <c r="I450" i="24"/>
  <c r="I451" i="24"/>
  <c r="I452" i="24"/>
  <c r="I453" i="24"/>
  <c r="I454" i="24"/>
  <c r="I455" i="24"/>
  <c r="I456" i="24"/>
  <c r="I457" i="24"/>
  <c r="I458" i="24"/>
  <c r="I459" i="24"/>
  <c r="I462" i="24"/>
  <c r="I463" i="24"/>
  <c r="I464" i="24"/>
  <c r="I465" i="24"/>
  <c r="I466" i="24"/>
  <c r="I467" i="24"/>
  <c r="I468" i="24"/>
  <c r="I469" i="24"/>
  <c r="I470" i="24"/>
  <c r="I471" i="24"/>
  <c r="I474" i="24"/>
  <c r="I475" i="24"/>
  <c r="I476" i="24"/>
  <c r="I477" i="24"/>
  <c r="I478" i="24"/>
  <c r="I479" i="24"/>
  <c r="I480" i="24"/>
  <c r="I481" i="24"/>
  <c r="I482" i="24"/>
  <c r="I483" i="24"/>
  <c r="I486" i="24"/>
  <c r="I487" i="24"/>
  <c r="I488" i="24"/>
  <c r="I489" i="24"/>
  <c r="I490" i="24"/>
  <c r="I492" i="24"/>
  <c r="I493" i="24"/>
  <c r="I494" i="24"/>
  <c r="I495" i="24"/>
  <c r="I498" i="24"/>
  <c r="I499" i="24"/>
  <c r="I500" i="24"/>
  <c r="I501" i="24"/>
  <c r="I502" i="24"/>
  <c r="I503" i="24"/>
  <c r="I504" i="24"/>
  <c r="I505" i="24"/>
  <c r="I506" i="24"/>
  <c r="I507" i="24"/>
  <c r="I510" i="24"/>
  <c r="I511" i="24"/>
  <c r="I512" i="24"/>
  <c r="I513" i="24"/>
  <c r="I514" i="24"/>
  <c r="I515" i="24"/>
  <c r="I516" i="24"/>
  <c r="I517" i="24"/>
  <c r="I518" i="24"/>
  <c r="I519" i="24"/>
  <c r="I522" i="24"/>
  <c r="I523" i="24"/>
  <c r="I524" i="24"/>
  <c r="I525" i="24"/>
  <c r="I526" i="24"/>
  <c r="I527" i="24"/>
  <c r="I528" i="24"/>
  <c r="I529" i="24"/>
  <c r="I530" i="24"/>
  <c r="I531" i="24"/>
  <c r="I532" i="24"/>
  <c r="I533" i="24"/>
  <c r="I534" i="24"/>
  <c r="I535" i="24"/>
  <c r="I536" i="24"/>
  <c r="I537" i="24"/>
  <c r="I538" i="24"/>
  <c r="I539" i="24"/>
  <c r="I540" i="24"/>
  <c r="I541" i="24"/>
  <c r="I542" i="24"/>
  <c r="I543" i="24"/>
  <c r="I558" i="24"/>
  <c r="I559" i="24"/>
  <c r="I560" i="24"/>
  <c r="I561" i="24"/>
  <c r="I562" i="24"/>
  <c r="I563" i="24"/>
  <c r="I564" i="24"/>
  <c r="I565" i="24"/>
  <c r="I566" i="24"/>
  <c r="I567" i="24"/>
  <c r="I582" i="24"/>
  <c r="I583" i="24"/>
  <c r="I584" i="24"/>
  <c r="I585" i="24"/>
  <c r="I586" i="24"/>
  <c r="I587" i="24"/>
  <c r="I588" i="24"/>
  <c r="I589" i="24"/>
  <c r="I590" i="24"/>
  <c r="I591" i="24"/>
  <c r="I594" i="24"/>
  <c r="I595" i="24"/>
  <c r="I596" i="24"/>
  <c r="I597" i="24"/>
  <c r="I598" i="24"/>
  <c r="I599" i="24"/>
  <c r="I600" i="24"/>
  <c r="I601" i="24"/>
  <c r="I602" i="24"/>
  <c r="I603" i="24"/>
  <c r="I606" i="24"/>
  <c r="I607" i="24"/>
  <c r="I608" i="24"/>
  <c r="I609" i="24"/>
  <c r="I610" i="24"/>
  <c r="I611" i="24"/>
  <c r="I612" i="24"/>
  <c r="I613" i="24"/>
  <c r="I614" i="24"/>
  <c r="I615" i="24"/>
  <c r="I618" i="24"/>
  <c r="I619" i="24"/>
  <c r="I620" i="24"/>
  <c r="I621" i="24"/>
  <c r="I622" i="24"/>
  <c r="I623" i="24"/>
  <c r="I624" i="24"/>
  <c r="I625" i="24"/>
  <c r="I626" i="24"/>
  <c r="I627" i="24"/>
  <c r="I630" i="24"/>
  <c r="I631" i="24"/>
  <c r="I632" i="24"/>
  <c r="I633" i="24"/>
  <c r="I634" i="24"/>
  <c r="I635" i="24"/>
  <c r="I636" i="24"/>
  <c r="I637" i="24"/>
  <c r="I638" i="24"/>
  <c r="I639" i="24"/>
  <c r="I654" i="24"/>
  <c r="I655" i="24"/>
  <c r="I656" i="24"/>
  <c r="I657" i="24"/>
  <c r="I658" i="24"/>
  <c r="I659" i="24"/>
  <c r="I660" i="24"/>
  <c r="I661" i="24"/>
  <c r="I662" i="24"/>
  <c r="I663" i="24"/>
  <c r="I678" i="24"/>
  <c r="I679" i="24"/>
  <c r="I680" i="24"/>
  <c r="I681" i="24"/>
  <c r="I682" i="24"/>
  <c r="I683" i="24"/>
  <c r="I684" i="24"/>
  <c r="I685" i="24"/>
  <c r="I686" i="24"/>
  <c r="I687" i="24"/>
  <c r="I690" i="24"/>
  <c r="I691" i="24"/>
  <c r="I692" i="24"/>
  <c r="I693" i="24"/>
  <c r="I694" i="24"/>
  <c r="I695" i="24"/>
  <c r="I696" i="24"/>
  <c r="I697" i="24"/>
  <c r="I698" i="24"/>
  <c r="I699" i="24"/>
  <c r="I700" i="24"/>
  <c r="I701" i="24"/>
  <c r="I702" i="24"/>
  <c r="I703" i="24"/>
  <c r="I704" i="24"/>
  <c r="I705" i="24"/>
  <c r="I706" i="24"/>
  <c r="I707" i="24"/>
  <c r="I708" i="24"/>
  <c r="I709" i="24"/>
  <c r="I710" i="24"/>
  <c r="I711" i="24"/>
  <c r="I726" i="24"/>
  <c r="I727" i="24"/>
  <c r="I728" i="24"/>
  <c r="I729" i="24"/>
  <c r="I730" i="24"/>
  <c r="I731" i="24"/>
  <c r="I732" i="24"/>
  <c r="I733" i="24"/>
  <c r="I734" i="24"/>
  <c r="I735" i="24"/>
  <c r="I738" i="24"/>
  <c r="I739" i="24"/>
  <c r="I740" i="24"/>
  <c r="I741" i="24"/>
  <c r="I742" i="24"/>
  <c r="I743" i="24"/>
  <c r="I744" i="24"/>
  <c r="I745" i="24"/>
  <c r="I746" i="24"/>
  <c r="I747" i="24"/>
  <c r="I748" i="24"/>
  <c r="I749" i="24"/>
  <c r="I750" i="24"/>
  <c r="I751" i="24"/>
  <c r="I752" i="24"/>
  <c r="I753" i="24"/>
  <c r="I754" i="24"/>
  <c r="I755" i="24"/>
  <c r="I756" i="24"/>
  <c r="I757" i="24"/>
  <c r="I758" i="24"/>
  <c r="I759" i="24"/>
  <c r="I774" i="24"/>
  <c r="I775" i="24"/>
  <c r="I776" i="24"/>
  <c r="I777" i="24"/>
  <c r="I778" i="24"/>
  <c r="I779" i="24"/>
  <c r="I780" i="24"/>
  <c r="I781" i="24"/>
  <c r="I782" i="24"/>
  <c r="I783" i="24"/>
  <c r="I786" i="24"/>
  <c r="I787" i="24"/>
  <c r="I788" i="24"/>
  <c r="I789" i="24"/>
  <c r="I790" i="24"/>
  <c r="I791" i="24"/>
  <c r="I792" i="24"/>
  <c r="I793" i="24"/>
  <c r="I794" i="24"/>
  <c r="I795" i="24"/>
  <c r="I798" i="24"/>
  <c r="I799" i="24"/>
  <c r="I800" i="24"/>
  <c r="I801" i="24"/>
  <c r="I802" i="24"/>
  <c r="I803" i="24"/>
  <c r="I804" i="24"/>
  <c r="I805" i="24"/>
  <c r="I806" i="24"/>
  <c r="I807" i="24"/>
  <c r="I808" i="24"/>
  <c r="I809" i="24"/>
  <c r="I810" i="24"/>
  <c r="I811" i="24"/>
  <c r="I812" i="24"/>
  <c r="I813" i="24"/>
  <c r="I814" i="24"/>
  <c r="I815" i="24"/>
  <c r="I816" i="24"/>
  <c r="I817" i="24"/>
  <c r="I818" i="24"/>
  <c r="I819" i="24"/>
  <c r="I822" i="24"/>
  <c r="I824" i="24"/>
  <c r="I825" i="24"/>
  <c r="I826" i="24"/>
  <c r="I828" i="24"/>
  <c r="I829" i="24"/>
  <c r="I830" i="24"/>
  <c r="I831" i="24"/>
  <c r="I834" i="24"/>
  <c r="I835" i="24"/>
  <c r="I836" i="24"/>
  <c r="I837" i="24"/>
  <c r="I838" i="24"/>
  <c r="I839" i="24"/>
  <c r="I840" i="24"/>
  <c r="I841" i="24"/>
  <c r="I842" i="24"/>
  <c r="I843" i="24"/>
  <c r="I846" i="24"/>
  <c r="I847" i="24"/>
  <c r="I848" i="24"/>
  <c r="I849" i="24"/>
  <c r="I850" i="24"/>
  <c r="I851" i="24"/>
  <c r="I852" i="24"/>
  <c r="I853" i="24"/>
  <c r="I854" i="24"/>
  <c r="I855" i="24"/>
  <c r="I870" i="24"/>
  <c r="S870" i="24" s="1"/>
  <c r="I871" i="24"/>
  <c r="I872" i="24"/>
  <c r="I873" i="24"/>
  <c r="I874" i="24"/>
  <c r="S874" i="24" s="1"/>
  <c r="I875" i="24"/>
  <c r="I876" i="24"/>
  <c r="I877" i="24"/>
  <c r="I878" i="24"/>
  <c r="S878" i="24" s="1"/>
  <c r="I879" i="24"/>
  <c r="I882" i="24"/>
  <c r="I883" i="24"/>
  <c r="I884" i="24"/>
  <c r="S884" i="24" s="1"/>
  <c r="I885" i="24"/>
  <c r="I886" i="24"/>
  <c r="I887" i="24"/>
  <c r="I888" i="24"/>
  <c r="S888" i="24" s="1"/>
  <c r="I889" i="24"/>
  <c r="I890" i="24"/>
  <c r="I891" i="24"/>
  <c r="I894" i="24"/>
  <c r="S894" i="24" s="1"/>
  <c r="I895" i="24"/>
  <c r="I896" i="24"/>
  <c r="I897" i="24"/>
  <c r="I898" i="24"/>
  <c r="S898" i="24" s="1"/>
  <c r="I899" i="24"/>
  <c r="I900" i="24"/>
  <c r="I901" i="24"/>
  <c r="I902" i="24"/>
  <c r="S902" i="24" s="1"/>
  <c r="I903" i="24"/>
  <c r="I918" i="24"/>
  <c r="I919" i="24"/>
  <c r="I920" i="24"/>
  <c r="S920" i="24" s="1"/>
  <c r="I921" i="24"/>
  <c r="I922" i="24"/>
  <c r="I923" i="24"/>
  <c r="I924" i="24"/>
  <c r="S924" i="24" s="1"/>
  <c r="I925" i="24"/>
  <c r="I926" i="24"/>
  <c r="I927" i="24"/>
  <c r="I930" i="24"/>
  <c r="S930" i="24" s="1"/>
  <c r="I931" i="24"/>
  <c r="I932" i="24"/>
  <c r="I933" i="24"/>
  <c r="I934" i="24"/>
  <c r="S934" i="24" s="1"/>
  <c r="I935" i="24"/>
  <c r="I936" i="24"/>
  <c r="I937" i="24"/>
  <c r="I938" i="24"/>
  <c r="S938" i="24" s="1"/>
  <c r="I939" i="24"/>
  <c r="I942" i="24"/>
  <c r="I943" i="24"/>
  <c r="I944" i="24"/>
  <c r="S944" i="24" s="1"/>
  <c r="I945" i="24"/>
  <c r="I946" i="24"/>
  <c r="I947" i="24"/>
  <c r="I948" i="24"/>
  <c r="S948" i="24" s="1"/>
  <c r="I949" i="24"/>
  <c r="I950" i="24"/>
  <c r="I951" i="24"/>
  <c r="I966" i="24"/>
  <c r="I967" i="24"/>
  <c r="I968" i="24"/>
  <c r="I969" i="24"/>
  <c r="I970" i="24"/>
  <c r="I971" i="24"/>
  <c r="I972" i="24"/>
  <c r="I973" i="24"/>
  <c r="I974" i="24"/>
  <c r="I975" i="24"/>
  <c r="I978" i="24"/>
  <c r="I979" i="24"/>
  <c r="I980" i="24"/>
  <c r="I981" i="24"/>
  <c r="I982" i="24"/>
  <c r="I983" i="24"/>
  <c r="I984" i="24"/>
  <c r="I985" i="24"/>
  <c r="I986" i="24"/>
  <c r="I987" i="24"/>
  <c r="I990" i="24"/>
  <c r="I991" i="24"/>
  <c r="I992" i="24"/>
  <c r="I993" i="24"/>
  <c r="I994" i="24"/>
  <c r="I995" i="24"/>
  <c r="I996" i="24"/>
  <c r="I997" i="24"/>
  <c r="I998" i="24"/>
  <c r="I999" i="24"/>
  <c r="I1002" i="24"/>
  <c r="I1003" i="24"/>
  <c r="I1004" i="24"/>
  <c r="I1005" i="24"/>
  <c r="I1006" i="24"/>
  <c r="I1007" i="24"/>
  <c r="I1008" i="24"/>
  <c r="I1009" i="24"/>
  <c r="I1010" i="24"/>
  <c r="I1011" i="24"/>
  <c r="I1014" i="24"/>
  <c r="I1015" i="24"/>
  <c r="I1016" i="24"/>
  <c r="I1017" i="24"/>
  <c r="I1018" i="24"/>
  <c r="I1019" i="24"/>
  <c r="I1020" i="24"/>
  <c r="I1021" i="24"/>
  <c r="I1022" i="24"/>
  <c r="I1023" i="24"/>
  <c r="I1036" i="24"/>
  <c r="I1037" i="24"/>
  <c r="I1038" i="24"/>
  <c r="I1039" i="24"/>
  <c r="I1040" i="24"/>
  <c r="I1041" i="24"/>
  <c r="I1042" i="24"/>
  <c r="I1043" i="24"/>
  <c r="I1044" i="24"/>
  <c r="I1045" i="24"/>
  <c r="I1046" i="24"/>
  <c r="I1047" i="24"/>
  <c r="I1048" i="24"/>
  <c r="I1049" i="24"/>
  <c r="I1050" i="24"/>
  <c r="I1051" i="24"/>
  <c r="I1052" i="24"/>
  <c r="I1053" i="24"/>
  <c r="I1054" i="24"/>
  <c r="I1055" i="24"/>
  <c r="I1056" i="24"/>
  <c r="I1057" i="24"/>
  <c r="I1058" i="24"/>
  <c r="I1059" i="24"/>
  <c r="I1060" i="24"/>
  <c r="I1061" i="24"/>
  <c r="I1062" i="24"/>
  <c r="I1063" i="24"/>
  <c r="I1064" i="24"/>
  <c r="I1065" i="24"/>
  <c r="I1066" i="24"/>
  <c r="I1067" i="24"/>
  <c r="I1068" i="24"/>
  <c r="I1069" i="24"/>
  <c r="I1070" i="24"/>
  <c r="I1071" i="24"/>
  <c r="I1074" i="24"/>
  <c r="I1075" i="24"/>
  <c r="I1076" i="24"/>
  <c r="I1077" i="24"/>
  <c r="I1078" i="24"/>
  <c r="I1079" i="24"/>
  <c r="I1080" i="24"/>
  <c r="I1081" i="24"/>
  <c r="I1082" i="24"/>
  <c r="I1083" i="24"/>
  <c r="I1086" i="24"/>
  <c r="I1088" i="24"/>
  <c r="I1089" i="24"/>
  <c r="I1090" i="24"/>
  <c r="I1091" i="24"/>
  <c r="I1092" i="24"/>
  <c r="I1093" i="24"/>
  <c r="I1094" i="24"/>
  <c r="I1095" i="24"/>
  <c r="I1096" i="24"/>
  <c r="I1097" i="24"/>
  <c r="I1098" i="24"/>
  <c r="I1099" i="24"/>
  <c r="I1100" i="24"/>
  <c r="I1101" i="24"/>
  <c r="I1102" i="24"/>
  <c r="I1103" i="24"/>
  <c r="I1104" i="24"/>
  <c r="I1105" i="24"/>
  <c r="I1106" i="24"/>
  <c r="I1107" i="24"/>
  <c r="I1110" i="24"/>
  <c r="I1111" i="24"/>
  <c r="I1112" i="24"/>
  <c r="I1113" i="24"/>
  <c r="I1114" i="24"/>
  <c r="I1115" i="24"/>
  <c r="I1116" i="24"/>
  <c r="I1117" i="24"/>
  <c r="I1118" i="24"/>
  <c r="I1119" i="24"/>
  <c r="I1122" i="24"/>
  <c r="I1123" i="24"/>
  <c r="I1124" i="24"/>
  <c r="I1125" i="24"/>
  <c r="I1126" i="24"/>
  <c r="I1127" i="24"/>
  <c r="I1128" i="24"/>
  <c r="I1129" i="24"/>
  <c r="I1130" i="24"/>
  <c r="I1131" i="24"/>
  <c r="I1132" i="24"/>
  <c r="I1133" i="24"/>
  <c r="I1134" i="24"/>
  <c r="I1135" i="24"/>
  <c r="I1136" i="24"/>
  <c r="I1137" i="24"/>
  <c r="I1138" i="24"/>
  <c r="I1139" i="24"/>
  <c r="I1140" i="24"/>
  <c r="I1141" i="24"/>
  <c r="I1142" i="24"/>
  <c r="I1143" i="24"/>
  <c r="D30" i="24"/>
  <c r="D31" i="24"/>
  <c r="D32" i="24"/>
  <c r="D33" i="24"/>
  <c r="D34" i="24"/>
  <c r="D35" i="24"/>
  <c r="D36" i="24"/>
  <c r="D37" i="24"/>
  <c r="D38" i="24"/>
  <c r="D39" i="24"/>
  <c r="D54" i="24"/>
  <c r="D55" i="24"/>
  <c r="D56" i="24"/>
  <c r="D57" i="24"/>
  <c r="D58" i="24"/>
  <c r="D59" i="24"/>
  <c r="D60" i="24"/>
  <c r="D61" i="24"/>
  <c r="D62" i="24"/>
  <c r="D63" i="24"/>
  <c r="D64" i="24"/>
  <c r="D65" i="24"/>
  <c r="D66" i="24"/>
  <c r="D67" i="24"/>
  <c r="D68" i="24"/>
  <c r="D69" i="24"/>
  <c r="D70" i="24"/>
  <c r="D71" i="24"/>
  <c r="D72" i="24"/>
  <c r="D73" i="24"/>
  <c r="D74" i="24"/>
  <c r="D75" i="24"/>
  <c r="D78" i="24"/>
  <c r="D79" i="24"/>
  <c r="D80" i="24"/>
  <c r="D81" i="24"/>
  <c r="A81" i="24" s="1"/>
  <c r="D82" i="24"/>
  <c r="D83" i="24"/>
  <c r="D84" i="24"/>
  <c r="D85" i="24"/>
  <c r="A85" i="24" s="1"/>
  <c r="D86" i="24"/>
  <c r="D87" i="24"/>
  <c r="D90" i="24"/>
  <c r="D91" i="24"/>
  <c r="A91" i="24" s="1"/>
  <c r="D92" i="24"/>
  <c r="D93" i="24"/>
  <c r="D94" i="24"/>
  <c r="D95" i="24"/>
  <c r="A95" i="24" s="1"/>
  <c r="D96" i="24"/>
  <c r="D97" i="24"/>
  <c r="D98" i="24"/>
  <c r="D99" i="24"/>
  <c r="A99" i="24" s="1"/>
  <c r="D114" i="24"/>
  <c r="D115" i="24"/>
  <c r="D116" i="24"/>
  <c r="A116" i="24" s="1"/>
  <c r="D117" i="24"/>
  <c r="A117" i="24" s="1"/>
  <c r="D118" i="24"/>
  <c r="D119" i="24"/>
  <c r="D120" i="24"/>
  <c r="A120" i="24" s="1"/>
  <c r="D121" i="24"/>
  <c r="A121" i="24" s="1"/>
  <c r="D122" i="24"/>
  <c r="D123" i="24"/>
  <c r="D126" i="24"/>
  <c r="D127" i="24"/>
  <c r="D128" i="24"/>
  <c r="D129" i="24"/>
  <c r="D130" i="24"/>
  <c r="D131" i="24"/>
  <c r="D132" i="24"/>
  <c r="D133" i="24"/>
  <c r="D134" i="24"/>
  <c r="D135" i="24"/>
  <c r="D138" i="24"/>
  <c r="D139" i="24"/>
  <c r="D140" i="24"/>
  <c r="A140" i="24" s="1"/>
  <c r="D141" i="24"/>
  <c r="A141" i="24" s="1"/>
  <c r="D142" i="24"/>
  <c r="D143" i="24"/>
  <c r="D144" i="24"/>
  <c r="A144" i="24" s="1"/>
  <c r="D145" i="24"/>
  <c r="A145" i="24" s="1"/>
  <c r="D146" i="24"/>
  <c r="D147" i="24"/>
  <c r="D150" i="24"/>
  <c r="D151" i="24"/>
  <c r="D152" i="24"/>
  <c r="D153" i="24"/>
  <c r="D154" i="24"/>
  <c r="D155" i="24"/>
  <c r="D156" i="24"/>
  <c r="D157" i="24"/>
  <c r="D158" i="24"/>
  <c r="D159" i="24"/>
  <c r="D162" i="24"/>
  <c r="D163" i="24"/>
  <c r="D164" i="24"/>
  <c r="A164" i="24" s="1"/>
  <c r="D165" i="24"/>
  <c r="A165" i="24" s="1"/>
  <c r="D166" i="24"/>
  <c r="D167" i="24"/>
  <c r="D168" i="24"/>
  <c r="A168" i="24" s="1"/>
  <c r="D169" i="24"/>
  <c r="A169" i="24" s="1"/>
  <c r="D170" i="24"/>
  <c r="D171" i="24"/>
  <c r="D174" i="24"/>
  <c r="D175" i="24"/>
  <c r="D176" i="24"/>
  <c r="D177" i="24"/>
  <c r="D178" i="24"/>
  <c r="D179" i="24"/>
  <c r="D180" i="24"/>
  <c r="D181" i="24"/>
  <c r="D182" i="24"/>
  <c r="D183" i="24"/>
  <c r="D186" i="24"/>
  <c r="D187" i="24"/>
  <c r="D188" i="24"/>
  <c r="A188" i="24" s="1"/>
  <c r="D189" i="24"/>
  <c r="A189" i="24" s="1"/>
  <c r="D190" i="24"/>
  <c r="D191" i="24"/>
  <c r="D192" i="24"/>
  <c r="A192" i="24" s="1"/>
  <c r="D193" i="24"/>
  <c r="A193" i="24" s="1"/>
  <c r="D194" i="24"/>
  <c r="D195" i="24"/>
  <c r="D198" i="24"/>
  <c r="D199" i="24"/>
  <c r="D200" i="24"/>
  <c r="D201" i="24"/>
  <c r="D202" i="24"/>
  <c r="D203" i="24"/>
  <c r="D204" i="24"/>
  <c r="D205" i="24"/>
  <c r="D206" i="24"/>
  <c r="D207" i="24"/>
  <c r="D210" i="24"/>
  <c r="D211" i="24"/>
  <c r="D212" i="24"/>
  <c r="A212" i="24" s="1"/>
  <c r="D213" i="24"/>
  <c r="A213" i="24" s="1"/>
  <c r="D214" i="24"/>
  <c r="D215" i="24"/>
  <c r="D216" i="24"/>
  <c r="A216" i="24" s="1"/>
  <c r="D217" i="24"/>
  <c r="A217" i="24" s="1"/>
  <c r="D218" i="24"/>
  <c r="D219" i="24"/>
  <c r="D222" i="24"/>
  <c r="D223" i="24"/>
  <c r="D224" i="24"/>
  <c r="D225" i="24"/>
  <c r="D226" i="24"/>
  <c r="D227" i="24"/>
  <c r="D228" i="24"/>
  <c r="D229" i="24"/>
  <c r="D230" i="24"/>
  <c r="D231" i="24"/>
  <c r="D234" i="24"/>
  <c r="D235" i="24"/>
  <c r="D236" i="24"/>
  <c r="A236" i="24" s="1"/>
  <c r="D237" i="24"/>
  <c r="A237" i="24" s="1"/>
  <c r="D238" i="24"/>
  <c r="D239" i="24"/>
  <c r="D240" i="24"/>
  <c r="A240" i="24" s="1"/>
  <c r="D241" i="24"/>
  <c r="A241" i="24" s="1"/>
  <c r="D242" i="24"/>
  <c r="D243" i="24"/>
  <c r="D246" i="24"/>
  <c r="A246" i="24" s="1"/>
  <c r="D247" i="24"/>
  <c r="A247" i="24" s="1"/>
  <c r="D248" i="24"/>
  <c r="D249" i="24"/>
  <c r="D250" i="24"/>
  <c r="A250" i="24" s="1"/>
  <c r="D251" i="24"/>
  <c r="A251" i="24" s="1"/>
  <c r="D252" i="24"/>
  <c r="D253" i="24"/>
  <c r="D254" i="24"/>
  <c r="A254" i="24" s="1"/>
  <c r="D255" i="24"/>
  <c r="A255" i="24" s="1"/>
  <c r="D258" i="24"/>
  <c r="D259" i="24"/>
  <c r="D260" i="24"/>
  <c r="A260" i="24" s="1"/>
  <c r="D261" i="24"/>
  <c r="A261" i="24" s="1"/>
  <c r="D262" i="24"/>
  <c r="D263" i="24"/>
  <c r="D264" i="24"/>
  <c r="A264" i="24" s="1"/>
  <c r="D265" i="24"/>
  <c r="A265" i="24" s="1"/>
  <c r="D266" i="24"/>
  <c r="D267" i="24"/>
  <c r="D282" i="24"/>
  <c r="D283" i="24"/>
  <c r="A283" i="24" s="1"/>
  <c r="D284" i="24"/>
  <c r="D285" i="24"/>
  <c r="D286" i="24"/>
  <c r="D287" i="24"/>
  <c r="A287" i="24" s="1"/>
  <c r="D288" i="24"/>
  <c r="D289" i="24"/>
  <c r="D290" i="24"/>
  <c r="D291" i="24"/>
  <c r="A291" i="24" s="1"/>
  <c r="D294" i="24"/>
  <c r="A294" i="24" s="1"/>
  <c r="D295" i="24"/>
  <c r="D296" i="24"/>
  <c r="A296" i="24" s="1"/>
  <c r="D297" i="24"/>
  <c r="A297" i="24" s="1"/>
  <c r="D298" i="24"/>
  <c r="A298" i="24" s="1"/>
  <c r="D299" i="24"/>
  <c r="D300" i="24"/>
  <c r="A300" i="24" s="1"/>
  <c r="D301" i="24"/>
  <c r="A301" i="24" s="1"/>
  <c r="D302" i="24"/>
  <c r="A302" i="24" s="1"/>
  <c r="D303" i="24"/>
  <c r="D306" i="24"/>
  <c r="D308" i="24"/>
  <c r="D309" i="24"/>
  <c r="D310" i="24"/>
  <c r="S310" i="24" s="1"/>
  <c r="D312" i="24"/>
  <c r="D313" i="24"/>
  <c r="D314" i="24"/>
  <c r="D315" i="24"/>
  <c r="S315" i="24" s="1"/>
  <c r="D318" i="24"/>
  <c r="A318" i="24" s="1"/>
  <c r="D319" i="24"/>
  <c r="A319" i="24" s="1"/>
  <c r="D320" i="24"/>
  <c r="D321" i="24"/>
  <c r="D322" i="24"/>
  <c r="A322" i="24" s="1"/>
  <c r="D323" i="24"/>
  <c r="A323" i="24" s="1"/>
  <c r="D324" i="24"/>
  <c r="D325" i="24"/>
  <c r="D326" i="24"/>
  <c r="A326" i="24" s="1"/>
  <c r="D327" i="24"/>
  <c r="A327" i="24" s="1"/>
  <c r="D330" i="24"/>
  <c r="A330" i="24" s="1"/>
  <c r="D331" i="24"/>
  <c r="D332" i="24"/>
  <c r="D333" i="24"/>
  <c r="D334" i="24"/>
  <c r="A334" i="24" s="1"/>
  <c r="D335" i="24"/>
  <c r="D336" i="24"/>
  <c r="D337" i="24"/>
  <c r="D338" i="24"/>
  <c r="A338" i="24" s="1"/>
  <c r="D339" i="24"/>
  <c r="D340" i="24"/>
  <c r="D341" i="24"/>
  <c r="D342" i="24"/>
  <c r="D343" i="24"/>
  <c r="D344" i="24"/>
  <c r="D345" i="24"/>
  <c r="D346" i="24"/>
  <c r="D347" i="24"/>
  <c r="D348" i="24"/>
  <c r="D349" i="24"/>
  <c r="D350" i="24"/>
  <c r="D351" i="24"/>
  <c r="D352" i="24"/>
  <c r="D353" i="24"/>
  <c r="D354" i="24"/>
  <c r="A354" i="24" s="1"/>
  <c r="D355" i="24"/>
  <c r="D356" i="24"/>
  <c r="D357" i="24"/>
  <c r="D358" i="24"/>
  <c r="A358" i="24" s="1"/>
  <c r="D359" i="24"/>
  <c r="D360" i="24"/>
  <c r="D361" i="24"/>
  <c r="D362" i="24"/>
  <c r="A362" i="24" s="1"/>
  <c r="D363" i="24"/>
  <c r="D366" i="24"/>
  <c r="A366" i="24" s="1"/>
  <c r="D367" i="24"/>
  <c r="A367" i="24" s="1"/>
  <c r="D368" i="24"/>
  <c r="D369" i="24"/>
  <c r="D370" i="24"/>
  <c r="A370" i="24" s="1"/>
  <c r="D371" i="24"/>
  <c r="A371" i="24" s="1"/>
  <c r="D372" i="24"/>
  <c r="D373" i="24"/>
  <c r="D374" i="24"/>
  <c r="A374" i="24" s="1"/>
  <c r="D375" i="24"/>
  <c r="A375" i="24" s="1"/>
  <c r="D376" i="24"/>
  <c r="D377" i="24"/>
  <c r="D378" i="24"/>
  <c r="D379" i="24"/>
  <c r="D380" i="24"/>
  <c r="D381" i="24"/>
  <c r="D382" i="24"/>
  <c r="D383" i="24"/>
  <c r="D384" i="24"/>
  <c r="D385" i="24"/>
  <c r="D386" i="24"/>
  <c r="D387" i="24"/>
  <c r="D390" i="24"/>
  <c r="D391" i="24"/>
  <c r="D392" i="24"/>
  <c r="D393" i="24"/>
  <c r="D394" i="24"/>
  <c r="D395" i="24"/>
  <c r="D396" i="24"/>
  <c r="D397" i="24"/>
  <c r="D398" i="24"/>
  <c r="D399" i="24"/>
  <c r="D402" i="24"/>
  <c r="D403" i="24"/>
  <c r="D404" i="24"/>
  <c r="D405" i="24"/>
  <c r="D406" i="24"/>
  <c r="D407" i="24"/>
  <c r="D408" i="24"/>
  <c r="D409" i="24"/>
  <c r="D410" i="24"/>
  <c r="D411" i="24"/>
  <c r="D414" i="24"/>
  <c r="D415" i="24"/>
  <c r="D416" i="24"/>
  <c r="D417" i="24"/>
  <c r="D418" i="24"/>
  <c r="D419" i="24"/>
  <c r="D420" i="24"/>
  <c r="D421" i="24"/>
  <c r="D422" i="24"/>
  <c r="D423" i="24"/>
  <c r="D426" i="24"/>
  <c r="D427" i="24"/>
  <c r="D428" i="24"/>
  <c r="D429" i="24"/>
  <c r="D430" i="24"/>
  <c r="D431" i="24"/>
  <c r="D432" i="24"/>
  <c r="D433" i="24"/>
  <c r="D434" i="24"/>
  <c r="D435" i="24"/>
  <c r="D438" i="24"/>
  <c r="D439" i="24"/>
  <c r="D440" i="24"/>
  <c r="D441" i="24"/>
  <c r="D442" i="24"/>
  <c r="D443" i="24"/>
  <c r="D444" i="24"/>
  <c r="D445" i="24"/>
  <c r="D446" i="24"/>
  <c r="D447" i="24"/>
  <c r="D450" i="24"/>
  <c r="D451" i="24"/>
  <c r="D452" i="24"/>
  <c r="D453" i="24"/>
  <c r="D454" i="24"/>
  <c r="D455" i="24"/>
  <c r="D456" i="24"/>
  <c r="D457" i="24"/>
  <c r="D458" i="24"/>
  <c r="D459" i="24"/>
  <c r="D462" i="24"/>
  <c r="D463" i="24"/>
  <c r="D464" i="24"/>
  <c r="D465" i="24"/>
  <c r="D466" i="24"/>
  <c r="D467" i="24"/>
  <c r="D468" i="24"/>
  <c r="D469" i="24"/>
  <c r="D470" i="24"/>
  <c r="D471" i="24"/>
  <c r="D474" i="24"/>
  <c r="D475" i="24"/>
  <c r="D476" i="24"/>
  <c r="D477" i="24"/>
  <c r="D478" i="24"/>
  <c r="D479" i="24"/>
  <c r="D480" i="24"/>
  <c r="D481" i="24"/>
  <c r="D482" i="24"/>
  <c r="D483" i="24"/>
  <c r="D486" i="24"/>
  <c r="D487" i="24"/>
  <c r="S487" i="24" s="1"/>
  <c r="D488" i="24"/>
  <c r="D489" i="24"/>
  <c r="D490" i="24"/>
  <c r="D492" i="24"/>
  <c r="S492" i="24" s="1"/>
  <c r="D493" i="24"/>
  <c r="D494" i="24"/>
  <c r="D495" i="24"/>
  <c r="D498" i="24"/>
  <c r="D499" i="24"/>
  <c r="D500" i="24"/>
  <c r="D501" i="24"/>
  <c r="D502" i="24"/>
  <c r="D503" i="24"/>
  <c r="D504" i="24"/>
  <c r="D505" i="24"/>
  <c r="D506" i="24"/>
  <c r="D507" i="24"/>
  <c r="D510" i="24"/>
  <c r="D511" i="24"/>
  <c r="D512" i="24"/>
  <c r="D513" i="24"/>
  <c r="D514" i="24"/>
  <c r="D515" i="24"/>
  <c r="D516" i="24"/>
  <c r="D517" i="24"/>
  <c r="D518" i="24"/>
  <c r="D519" i="24"/>
  <c r="D522" i="24"/>
  <c r="D523" i="24"/>
  <c r="D524" i="24"/>
  <c r="D525" i="24"/>
  <c r="D526" i="24"/>
  <c r="D527" i="24"/>
  <c r="D528" i="24"/>
  <c r="D529" i="24"/>
  <c r="D530" i="24"/>
  <c r="D531" i="24"/>
  <c r="D532" i="24"/>
  <c r="D533" i="24"/>
  <c r="D534" i="24"/>
  <c r="D535" i="24"/>
  <c r="D536" i="24"/>
  <c r="D537" i="24"/>
  <c r="D538" i="24"/>
  <c r="D539" i="24"/>
  <c r="D540" i="24"/>
  <c r="D541" i="24"/>
  <c r="D542" i="24"/>
  <c r="D543" i="24"/>
  <c r="D558" i="24"/>
  <c r="D559" i="24"/>
  <c r="D560" i="24"/>
  <c r="D561" i="24"/>
  <c r="D562" i="24"/>
  <c r="D563" i="24"/>
  <c r="D564" i="24"/>
  <c r="D565" i="24"/>
  <c r="D566" i="24"/>
  <c r="D567" i="24"/>
  <c r="D582" i="24"/>
  <c r="D583" i="24"/>
  <c r="D584" i="24"/>
  <c r="D585" i="24"/>
  <c r="D586" i="24"/>
  <c r="D587" i="24"/>
  <c r="D588" i="24"/>
  <c r="D589" i="24"/>
  <c r="D590" i="24"/>
  <c r="D591" i="24"/>
  <c r="D594" i="24"/>
  <c r="D595" i="24"/>
  <c r="D596" i="24"/>
  <c r="D597" i="24"/>
  <c r="D598" i="24"/>
  <c r="D599" i="24"/>
  <c r="D600" i="24"/>
  <c r="D601" i="24"/>
  <c r="D602" i="24"/>
  <c r="D603" i="24"/>
  <c r="D606" i="24"/>
  <c r="D607" i="24"/>
  <c r="D608" i="24"/>
  <c r="D609" i="24"/>
  <c r="D610" i="24"/>
  <c r="D611" i="24"/>
  <c r="D612" i="24"/>
  <c r="D613" i="24"/>
  <c r="D614" i="24"/>
  <c r="D615" i="24"/>
  <c r="D618" i="24"/>
  <c r="D619" i="24"/>
  <c r="D620" i="24"/>
  <c r="D621" i="24"/>
  <c r="D622" i="24"/>
  <c r="D623" i="24"/>
  <c r="D624" i="24"/>
  <c r="D625" i="24"/>
  <c r="D626" i="24"/>
  <c r="D627" i="24"/>
  <c r="D630" i="24"/>
  <c r="D631" i="24"/>
  <c r="D632" i="24"/>
  <c r="D633" i="24"/>
  <c r="D634" i="24"/>
  <c r="D635" i="24"/>
  <c r="D636" i="24"/>
  <c r="D637" i="24"/>
  <c r="D638" i="24"/>
  <c r="D639" i="24"/>
  <c r="D654" i="24"/>
  <c r="D655" i="24"/>
  <c r="D656" i="24"/>
  <c r="D657" i="24"/>
  <c r="D658" i="24"/>
  <c r="D659" i="24"/>
  <c r="D660" i="24"/>
  <c r="D661" i="24"/>
  <c r="D662" i="24"/>
  <c r="D663" i="24"/>
  <c r="D678" i="24"/>
  <c r="D679" i="24"/>
  <c r="D680" i="24"/>
  <c r="D681" i="24"/>
  <c r="D682" i="24"/>
  <c r="D683" i="24"/>
  <c r="D684" i="24"/>
  <c r="D685" i="24"/>
  <c r="D686" i="24"/>
  <c r="D687" i="24"/>
  <c r="D690" i="24"/>
  <c r="D691" i="24"/>
  <c r="D692" i="24"/>
  <c r="D693" i="24"/>
  <c r="D694" i="24"/>
  <c r="D695" i="24"/>
  <c r="D696" i="24"/>
  <c r="D697" i="24"/>
  <c r="D698" i="24"/>
  <c r="D699" i="24"/>
  <c r="D700" i="24"/>
  <c r="D701" i="24"/>
  <c r="D702" i="24"/>
  <c r="D703" i="24"/>
  <c r="D704" i="24"/>
  <c r="D705" i="24"/>
  <c r="D706" i="24"/>
  <c r="D707" i="24"/>
  <c r="D708" i="24"/>
  <c r="D709" i="24"/>
  <c r="D710" i="24"/>
  <c r="D711" i="24"/>
  <c r="D726" i="24"/>
  <c r="D727" i="24"/>
  <c r="D728" i="24"/>
  <c r="D729" i="24"/>
  <c r="D730" i="24"/>
  <c r="D731" i="24"/>
  <c r="D732" i="24"/>
  <c r="D733" i="24"/>
  <c r="D734" i="24"/>
  <c r="D735" i="24"/>
  <c r="D736" i="24"/>
  <c r="D737" i="24"/>
  <c r="D738" i="24"/>
  <c r="D739" i="24"/>
  <c r="D740" i="24"/>
  <c r="D741" i="24"/>
  <c r="D742" i="24"/>
  <c r="D743" i="24"/>
  <c r="D744" i="24"/>
  <c r="D745" i="24"/>
  <c r="D746" i="24"/>
  <c r="D747" i="24"/>
  <c r="D748" i="24"/>
  <c r="D749" i="24"/>
  <c r="D750" i="24"/>
  <c r="D751" i="24"/>
  <c r="D752" i="24"/>
  <c r="D753" i="24"/>
  <c r="D754" i="24"/>
  <c r="D755" i="24"/>
  <c r="D756" i="24"/>
  <c r="D757" i="24"/>
  <c r="D758" i="24"/>
  <c r="D759" i="24"/>
  <c r="D774" i="24"/>
  <c r="D775" i="24"/>
  <c r="D776" i="24"/>
  <c r="D777" i="24"/>
  <c r="D778" i="24"/>
  <c r="D779" i="24"/>
  <c r="D780" i="24"/>
  <c r="D781" i="24"/>
  <c r="D782" i="24"/>
  <c r="D783" i="24"/>
  <c r="D786" i="24"/>
  <c r="D787" i="24"/>
  <c r="D788" i="24"/>
  <c r="D789" i="24"/>
  <c r="D790" i="24"/>
  <c r="D791" i="24"/>
  <c r="D792" i="24"/>
  <c r="D793" i="24"/>
  <c r="D794" i="24"/>
  <c r="D795" i="24"/>
  <c r="D798" i="24"/>
  <c r="D799" i="24"/>
  <c r="D800" i="24"/>
  <c r="D801" i="24"/>
  <c r="D802" i="24"/>
  <c r="D803" i="24"/>
  <c r="D804" i="24"/>
  <c r="D805" i="24"/>
  <c r="D806" i="24"/>
  <c r="D807" i="24"/>
  <c r="D808" i="24"/>
  <c r="D809" i="24"/>
  <c r="D810" i="24"/>
  <c r="D811" i="24"/>
  <c r="D812" i="24"/>
  <c r="D813" i="24"/>
  <c r="D814" i="24"/>
  <c r="D815" i="24"/>
  <c r="D816" i="24"/>
  <c r="D817" i="24"/>
  <c r="D818" i="24"/>
  <c r="D819" i="24"/>
  <c r="D822" i="24"/>
  <c r="D824" i="24"/>
  <c r="D825" i="24"/>
  <c r="D826" i="24"/>
  <c r="D828" i="24"/>
  <c r="D829" i="24"/>
  <c r="D830" i="24"/>
  <c r="D831" i="24"/>
  <c r="D834" i="24"/>
  <c r="D835" i="24"/>
  <c r="D836" i="24"/>
  <c r="D837" i="24"/>
  <c r="D838" i="24"/>
  <c r="D839" i="24"/>
  <c r="D840" i="24"/>
  <c r="D841" i="24"/>
  <c r="D842" i="24"/>
  <c r="D843" i="24"/>
  <c r="D846" i="24"/>
  <c r="D847" i="24"/>
  <c r="D848" i="24"/>
  <c r="D849" i="24"/>
  <c r="D850" i="24"/>
  <c r="D851" i="24"/>
  <c r="D852" i="24"/>
  <c r="D853" i="24"/>
  <c r="D854" i="24"/>
  <c r="D855" i="24"/>
  <c r="D870" i="24"/>
  <c r="D871" i="24"/>
  <c r="D872" i="24"/>
  <c r="D873" i="24"/>
  <c r="D874" i="24"/>
  <c r="D875" i="24"/>
  <c r="D876" i="24"/>
  <c r="D877" i="24"/>
  <c r="D878" i="24"/>
  <c r="D879" i="24"/>
  <c r="D882" i="24"/>
  <c r="D883" i="24"/>
  <c r="D884" i="24"/>
  <c r="D885" i="24"/>
  <c r="D886" i="24"/>
  <c r="D887" i="24"/>
  <c r="D888" i="24"/>
  <c r="D889" i="24"/>
  <c r="D890" i="24"/>
  <c r="D891" i="24"/>
  <c r="D894" i="24"/>
  <c r="D895" i="24"/>
  <c r="D896" i="24"/>
  <c r="D897" i="24"/>
  <c r="D898" i="24"/>
  <c r="D899" i="24"/>
  <c r="D900" i="24"/>
  <c r="D901" i="24"/>
  <c r="D902" i="24"/>
  <c r="D903" i="24"/>
  <c r="D918" i="24"/>
  <c r="D919" i="24"/>
  <c r="D920" i="24"/>
  <c r="D921" i="24"/>
  <c r="D922" i="24"/>
  <c r="D923" i="24"/>
  <c r="D924" i="24"/>
  <c r="D925" i="24"/>
  <c r="D926" i="24"/>
  <c r="D927" i="24"/>
  <c r="D930" i="24"/>
  <c r="D931" i="24"/>
  <c r="D932" i="24"/>
  <c r="D933" i="24"/>
  <c r="D934" i="24"/>
  <c r="D935" i="24"/>
  <c r="D936" i="24"/>
  <c r="D937" i="24"/>
  <c r="D938" i="24"/>
  <c r="D939" i="24"/>
  <c r="D942" i="24"/>
  <c r="D943" i="24"/>
  <c r="D944" i="24"/>
  <c r="D945" i="24"/>
  <c r="D946" i="24"/>
  <c r="D947" i="24"/>
  <c r="D948" i="24"/>
  <c r="D949" i="24"/>
  <c r="D950" i="24"/>
  <c r="D951" i="24"/>
  <c r="D966" i="24"/>
  <c r="D967" i="24"/>
  <c r="D968" i="24"/>
  <c r="D969" i="24"/>
  <c r="D970" i="24"/>
  <c r="D971" i="24"/>
  <c r="D972" i="24"/>
  <c r="D973" i="24"/>
  <c r="D974" i="24"/>
  <c r="D975" i="24"/>
  <c r="D978" i="24"/>
  <c r="D979" i="24"/>
  <c r="D980" i="24"/>
  <c r="D981" i="24"/>
  <c r="D982" i="24"/>
  <c r="D983" i="24"/>
  <c r="D984" i="24"/>
  <c r="D985" i="24"/>
  <c r="D986" i="24"/>
  <c r="D987" i="24"/>
  <c r="D990" i="24"/>
  <c r="D991" i="24"/>
  <c r="D992" i="24"/>
  <c r="D993" i="24"/>
  <c r="D994" i="24"/>
  <c r="D995" i="24"/>
  <c r="D996" i="24"/>
  <c r="D997" i="24"/>
  <c r="D998" i="24"/>
  <c r="D999" i="24"/>
  <c r="D1002" i="24"/>
  <c r="D1003" i="24"/>
  <c r="D1004" i="24"/>
  <c r="D1005" i="24"/>
  <c r="D1006" i="24"/>
  <c r="D1007" i="24"/>
  <c r="D1008" i="24"/>
  <c r="D1009" i="24"/>
  <c r="D1010" i="24"/>
  <c r="D1011" i="24"/>
  <c r="D1014" i="24"/>
  <c r="D1015" i="24"/>
  <c r="D1016" i="24"/>
  <c r="D1017" i="24"/>
  <c r="D1018" i="24"/>
  <c r="D1019" i="24"/>
  <c r="D1020" i="24"/>
  <c r="D1021" i="24"/>
  <c r="D1022" i="24"/>
  <c r="D1023" i="24"/>
  <c r="D1036" i="24"/>
  <c r="D1037" i="24"/>
  <c r="D1038" i="24"/>
  <c r="D1039" i="24"/>
  <c r="D1040" i="24"/>
  <c r="D1041" i="24"/>
  <c r="D1042" i="24"/>
  <c r="D1043" i="24"/>
  <c r="D1044" i="24"/>
  <c r="D1045" i="24"/>
  <c r="D1046" i="24"/>
  <c r="D1047" i="24"/>
  <c r="D1048" i="24"/>
  <c r="D1049" i="24"/>
  <c r="D1050" i="24"/>
  <c r="D1051" i="24"/>
  <c r="D1052" i="24"/>
  <c r="D1053" i="24"/>
  <c r="D1054" i="24"/>
  <c r="D1055" i="24"/>
  <c r="D1056" i="24"/>
  <c r="D1057" i="24"/>
  <c r="D1058" i="24"/>
  <c r="D1059" i="24"/>
  <c r="D1060" i="24"/>
  <c r="D1061" i="24"/>
  <c r="D1062" i="24"/>
  <c r="D1063" i="24"/>
  <c r="D1064" i="24"/>
  <c r="D1065" i="24"/>
  <c r="D1066" i="24"/>
  <c r="D1067" i="24"/>
  <c r="D1068" i="24"/>
  <c r="D1069" i="24"/>
  <c r="D1070" i="24"/>
  <c r="D1071" i="24"/>
  <c r="D1072" i="24"/>
  <c r="D1073" i="24"/>
  <c r="D1074" i="24"/>
  <c r="D1075" i="24"/>
  <c r="D1076" i="24"/>
  <c r="D1077" i="24"/>
  <c r="D1078" i="24"/>
  <c r="D1079" i="24"/>
  <c r="D1080" i="24"/>
  <c r="D1081" i="24"/>
  <c r="D1082" i="24"/>
  <c r="D1083" i="24"/>
  <c r="D1086" i="24"/>
  <c r="D1088" i="24"/>
  <c r="D1089" i="24"/>
  <c r="D1090" i="24"/>
  <c r="D1091" i="24"/>
  <c r="D1092" i="24"/>
  <c r="D1093" i="24"/>
  <c r="D1094" i="24"/>
  <c r="D1095" i="24"/>
  <c r="D1096" i="24"/>
  <c r="D1097" i="24"/>
  <c r="D1098" i="24"/>
  <c r="D1099" i="24"/>
  <c r="D1100" i="24"/>
  <c r="D1101" i="24"/>
  <c r="D1102" i="24"/>
  <c r="D1103" i="24"/>
  <c r="D1104" i="24"/>
  <c r="D1105" i="24"/>
  <c r="D1106" i="24"/>
  <c r="D1107" i="24"/>
  <c r="D1110" i="24"/>
  <c r="D1111" i="24"/>
  <c r="D1112" i="24"/>
  <c r="D1113" i="24"/>
  <c r="D1114" i="24"/>
  <c r="D1115" i="24"/>
  <c r="D1116" i="24"/>
  <c r="D1117" i="24"/>
  <c r="D1118" i="24"/>
  <c r="D1119" i="24"/>
  <c r="D1122" i="24"/>
  <c r="D1123" i="24"/>
  <c r="D1124" i="24"/>
  <c r="D1125" i="24"/>
  <c r="D1126" i="24"/>
  <c r="D1127" i="24"/>
  <c r="D1128" i="24"/>
  <c r="D1129" i="24"/>
  <c r="D1130" i="24"/>
  <c r="D1131" i="24"/>
  <c r="D1132" i="24"/>
  <c r="D1133" i="24"/>
  <c r="D1134" i="24"/>
  <c r="D1135" i="24"/>
  <c r="A1135" i="24" s="1"/>
  <c r="D1136" i="24"/>
  <c r="D1137" i="24"/>
  <c r="D1138" i="24"/>
  <c r="D1139" i="24"/>
  <c r="A1139" i="24" s="1"/>
  <c r="D1140" i="24"/>
  <c r="D1141" i="24"/>
  <c r="D1142" i="24"/>
  <c r="D1143" i="24"/>
  <c r="A1143" i="24" s="1"/>
  <c r="AB1133" i="24"/>
  <c r="AB1132" i="24" s="1"/>
  <c r="AA1133" i="24"/>
  <c r="Z1133" i="24"/>
  <c r="Z1132" i="24" s="1"/>
  <c r="AB1121" i="24"/>
  <c r="AB1120" i="24" s="1"/>
  <c r="AA1121" i="24"/>
  <c r="AA1120" i="24" s="1"/>
  <c r="Z1121" i="24"/>
  <c r="Z1120" i="24" s="1"/>
  <c r="AB1109" i="24"/>
  <c r="AB1108" i="24" s="1"/>
  <c r="AA1109" i="24"/>
  <c r="Z1109" i="24"/>
  <c r="Z1108" i="24"/>
  <c r="AB1097" i="24"/>
  <c r="AB1096" i="24" s="1"/>
  <c r="AA1097" i="24"/>
  <c r="AA1096" i="24" s="1"/>
  <c r="Z1097" i="24"/>
  <c r="Z1096" i="24"/>
  <c r="AB1095" i="24"/>
  <c r="AA1095" i="24"/>
  <c r="Z1095" i="24"/>
  <c r="AB1094" i="24"/>
  <c r="AA1094" i="24"/>
  <c r="Z1094" i="24"/>
  <c r="AB1093" i="24"/>
  <c r="AA1093" i="24"/>
  <c r="Z1093" i="24"/>
  <c r="AB1092" i="24"/>
  <c r="AA1092" i="24"/>
  <c r="Z1092" i="24"/>
  <c r="AB1091" i="24"/>
  <c r="AA1091" i="24"/>
  <c r="Z1091" i="24"/>
  <c r="AB1090" i="24"/>
  <c r="AA1090" i="24"/>
  <c r="Z1090" i="24"/>
  <c r="AB1089" i="24"/>
  <c r="AA1089" i="24"/>
  <c r="Z1089" i="24"/>
  <c r="AB1088" i="24"/>
  <c r="AA1088" i="24"/>
  <c r="Z1088" i="24"/>
  <c r="AB1087" i="24"/>
  <c r="AA1087" i="24"/>
  <c r="Z1087" i="24"/>
  <c r="AB1086" i="24"/>
  <c r="AA1086" i="24"/>
  <c r="Z1086" i="24"/>
  <c r="AB1073" i="24"/>
  <c r="AB1072" i="24" s="1"/>
  <c r="AA1073" i="24"/>
  <c r="Z1073" i="24"/>
  <c r="Z1072" i="24" s="1"/>
  <c r="AB1061" i="24"/>
  <c r="AB1060" i="24" s="1"/>
  <c r="AA1061" i="24"/>
  <c r="AA1060" i="24" s="1"/>
  <c r="Z1061" i="24"/>
  <c r="Z1060" i="24" s="1"/>
  <c r="AB1049" i="24"/>
  <c r="AB1048" i="24" s="1"/>
  <c r="AB1036" i="24" s="1"/>
  <c r="AA1049" i="24"/>
  <c r="AA1037" i="24" s="1"/>
  <c r="Z1049" i="24"/>
  <c r="Z1048" i="24" s="1"/>
  <c r="Z1036" i="24" s="1"/>
  <c r="AB1047" i="24"/>
  <c r="AA1047" i="24"/>
  <c r="Z1047" i="24"/>
  <c r="AB1046" i="24"/>
  <c r="AA1046" i="24"/>
  <c r="Z1046" i="24"/>
  <c r="AB1045" i="24"/>
  <c r="AA1045" i="24"/>
  <c r="Z1045" i="24"/>
  <c r="AB1044" i="24"/>
  <c r="AA1044" i="24"/>
  <c r="Z1044" i="24"/>
  <c r="AB1043" i="24"/>
  <c r="AA1043" i="24"/>
  <c r="Z1043" i="24"/>
  <c r="AB1042" i="24"/>
  <c r="AA1042" i="24"/>
  <c r="Z1042" i="24"/>
  <c r="AB1041" i="24"/>
  <c r="AA1041" i="24"/>
  <c r="Z1041" i="24"/>
  <c r="AB1040" i="24"/>
  <c r="AA1040" i="24"/>
  <c r="Z1040" i="24"/>
  <c r="AB1039" i="24"/>
  <c r="AA1039" i="24"/>
  <c r="Z1039" i="24"/>
  <c r="AB1038" i="24"/>
  <c r="AA1038" i="24"/>
  <c r="Z1038" i="24"/>
  <c r="Z1037" i="24"/>
  <c r="AB1013" i="24"/>
  <c r="AA1013" i="24"/>
  <c r="Z1013" i="24"/>
  <c r="Z1012" i="24" s="1"/>
  <c r="AB1012" i="24"/>
  <c r="AB1001" i="24"/>
  <c r="AB1000" i="24" s="1"/>
  <c r="AA1001" i="24"/>
  <c r="Z1001" i="24"/>
  <c r="Z1000" i="24" s="1"/>
  <c r="AB989" i="24"/>
  <c r="AB988" i="24" s="1"/>
  <c r="AA989" i="24"/>
  <c r="AA988" i="24" s="1"/>
  <c r="Z989" i="24"/>
  <c r="Z988" i="24" s="1"/>
  <c r="AB977" i="24"/>
  <c r="AB976" i="24" s="1"/>
  <c r="AA977" i="24"/>
  <c r="Z977" i="24"/>
  <c r="Z976" i="24" s="1"/>
  <c r="AB965" i="24"/>
  <c r="AB953" i="24" s="1"/>
  <c r="AA965" i="24"/>
  <c r="AA964" i="24" s="1"/>
  <c r="Z965" i="24"/>
  <c r="Z964" i="24" s="1"/>
  <c r="AB963" i="24"/>
  <c r="AA963" i="24"/>
  <c r="Z963" i="24"/>
  <c r="AB962" i="24"/>
  <c r="AA962" i="24"/>
  <c r="Z962" i="24"/>
  <c r="AB961" i="24"/>
  <c r="AA961" i="24"/>
  <c r="Z961" i="24"/>
  <c r="AB960" i="24"/>
  <c r="AA960" i="24"/>
  <c r="Z960" i="24"/>
  <c r="AB959" i="24"/>
  <c r="AA959" i="24"/>
  <c r="Z959" i="24"/>
  <c r="AB958" i="24"/>
  <c r="AA958" i="24"/>
  <c r="Z958" i="24"/>
  <c r="AB957" i="24"/>
  <c r="AA957" i="24"/>
  <c r="Z957" i="24"/>
  <c r="AB956" i="24"/>
  <c r="AA956" i="24"/>
  <c r="Z956" i="24"/>
  <c r="AB955" i="24"/>
  <c r="AA955" i="24"/>
  <c r="Z955" i="24"/>
  <c r="AB954" i="24"/>
  <c r="AA954" i="24"/>
  <c r="Z954" i="24"/>
  <c r="AB941" i="24"/>
  <c r="AB940" i="24" s="1"/>
  <c r="AA941" i="24"/>
  <c r="Z941" i="24"/>
  <c r="Z940" i="24" s="1"/>
  <c r="AB929" i="24"/>
  <c r="AA929" i="24"/>
  <c r="AA928" i="24" s="1"/>
  <c r="Z929" i="24"/>
  <c r="Z928" i="24" s="1"/>
  <c r="AB917" i="24"/>
  <c r="AB916" i="24" s="1"/>
  <c r="AB904" i="24" s="1"/>
  <c r="AA917" i="24"/>
  <c r="Z917" i="24"/>
  <c r="AB915" i="24"/>
  <c r="AA915" i="24"/>
  <c r="Z915" i="24"/>
  <c r="AB914" i="24"/>
  <c r="AA914" i="24"/>
  <c r="Z914" i="24"/>
  <c r="AB913" i="24"/>
  <c r="AA913" i="24"/>
  <c r="Z913" i="24"/>
  <c r="AB912" i="24"/>
  <c r="AA912" i="24"/>
  <c r="Z912" i="24"/>
  <c r="AB911" i="24"/>
  <c r="AA911" i="24"/>
  <c r="Z911" i="24"/>
  <c r="AB910" i="24"/>
  <c r="AA910" i="24"/>
  <c r="Z910" i="24"/>
  <c r="AB909" i="24"/>
  <c r="AA909" i="24"/>
  <c r="Z909" i="24"/>
  <c r="AB908" i="24"/>
  <c r="AA908" i="24"/>
  <c r="Z908" i="24"/>
  <c r="AB907" i="24"/>
  <c r="AA907" i="24"/>
  <c r="Z907" i="24"/>
  <c r="AB906" i="24"/>
  <c r="AA906" i="24"/>
  <c r="Z906" i="24"/>
  <c r="AB893" i="24"/>
  <c r="AB892" i="24" s="1"/>
  <c r="AA893" i="24"/>
  <c r="AA892" i="24" s="1"/>
  <c r="Z893" i="24"/>
  <c r="Z892" i="24" s="1"/>
  <c r="AB881" i="24"/>
  <c r="AB880" i="24" s="1"/>
  <c r="AA881" i="24"/>
  <c r="Z881" i="24"/>
  <c r="Z880" i="24" s="1"/>
  <c r="AB869" i="24"/>
  <c r="AB868" i="24" s="1"/>
  <c r="AA869" i="24"/>
  <c r="Z869" i="24"/>
  <c r="Z868" i="24" s="1"/>
  <c r="AB845" i="24"/>
  <c r="AB844" i="24" s="1"/>
  <c r="AA845" i="24"/>
  <c r="Z845" i="24"/>
  <c r="Z844" i="24" s="1"/>
  <c r="AB833" i="24"/>
  <c r="AA833" i="24"/>
  <c r="AA832" i="24" s="1"/>
  <c r="Z833" i="24"/>
  <c r="Z832" i="24" s="1"/>
  <c r="AB831" i="24"/>
  <c r="AA831" i="24"/>
  <c r="Z831" i="24"/>
  <c r="AB830" i="24"/>
  <c r="AA830" i="24"/>
  <c r="Z830" i="24"/>
  <c r="AB829" i="24"/>
  <c r="AA829" i="24"/>
  <c r="Z829" i="24"/>
  <c r="AB828" i="24"/>
  <c r="AA828" i="24"/>
  <c r="Z828" i="24"/>
  <c r="AB827" i="24"/>
  <c r="AA827" i="24"/>
  <c r="Z827" i="24"/>
  <c r="AB826" i="24"/>
  <c r="AA826" i="24"/>
  <c r="Z826" i="24"/>
  <c r="AB825" i="24"/>
  <c r="AA825" i="24"/>
  <c r="Z825" i="24"/>
  <c r="AB824" i="24"/>
  <c r="AA824" i="24"/>
  <c r="Z824" i="24"/>
  <c r="AB823" i="24"/>
  <c r="AA823" i="24"/>
  <c r="Z823" i="24"/>
  <c r="AB822" i="24"/>
  <c r="AA822" i="24"/>
  <c r="Z822" i="24"/>
  <c r="AB809" i="24"/>
  <c r="AB808" i="24" s="1"/>
  <c r="AA809" i="24"/>
  <c r="AA808" i="24" s="1"/>
  <c r="Z809" i="24"/>
  <c r="AB797" i="24"/>
  <c r="AB796" i="24" s="1"/>
  <c r="AA797" i="24"/>
  <c r="AA796" i="24" s="1"/>
  <c r="Z797" i="24"/>
  <c r="Z796" i="24" s="1"/>
  <c r="AB785" i="24"/>
  <c r="AB784" i="24" s="1"/>
  <c r="AA785" i="24"/>
  <c r="Z785" i="24"/>
  <c r="Z784" i="24" s="1"/>
  <c r="AB773" i="24"/>
  <c r="AB772" i="24" s="1"/>
  <c r="AA773" i="24"/>
  <c r="AA772" i="24" s="1"/>
  <c r="Z773" i="24"/>
  <c r="Z772" i="24" s="1"/>
  <c r="AB771" i="24"/>
  <c r="AA771" i="24"/>
  <c r="Z771" i="24"/>
  <c r="AB770" i="24"/>
  <c r="AA770" i="24"/>
  <c r="Z770" i="24"/>
  <c r="AB769" i="24"/>
  <c r="AA769" i="24"/>
  <c r="Z769" i="24"/>
  <c r="AB768" i="24"/>
  <c r="AA768" i="24"/>
  <c r="Z768" i="24"/>
  <c r="AB767" i="24"/>
  <c r="AA767" i="24"/>
  <c r="Z767" i="24"/>
  <c r="AB766" i="24"/>
  <c r="AA766" i="24"/>
  <c r="Z766" i="24"/>
  <c r="AB765" i="24"/>
  <c r="AA765" i="24"/>
  <c r="Z765" i="24"/>
  <c r="AB764" i="24"/>
  <c r="AA764" i="24"/>
  <c r="Z764" i="24"/>
  <c r="AB763" i="24"/>
  <c r="AA763" i="24"/>
  <c r="Z763" i="24"/>
  <c r="AB762" i="24"/>
  <c r="AA762" i="24"/>
  <c r="Z762" i="24"/>
  <c r="AB749" i="24"/>
  <c r="AB748" i="24" s="1"/>
  <c r="AA749" i="24"/>
  <c r="AA748" i="24" s="1"/>
  <c r="Z749" i="24"/>
  <c r="Z748" i="24" s="1"/>
  <c r="AB737" i="24"/>
  <c r="AB736" i="24" s="1"/>
  <c r="AA737" i="24"/>
  <c r="AA736" i="24" s="1"/>
  <c r="Z737" i="24"/>
  <c r="Z736" i="24" s="1"/>
  <c r="AB725" i="24"/>
  <c r="AA725" i="24"/>
  <c r="AA724" i="24" s="1"/>
  <c r="Z725" i="24"/>
  <c r="Z724" i="24" s="1"/>
  <c r="AB723" i="24"/>
  <c r="AA723" i="24"/>
  <c r="Z723" i="24"/>
  <c r="AB722" i="24"/>
  <c r="AA722" i="24"/>
  <c r="Z722" i="24"/>
  <c r="AB721" i="24"/>
  <c r="AA721" i="24"/>
  <c r="Z721" i="24"/>
  <c r="AB720" i="24"/>
  <c r="AA720" i="24"/>
  <c r="Z720" i="24"/>
  <c r="AB719" i="24"/>
  <c r="AA719" i="24"/>
  <c r="Z719" i="24"/>
  <c r="AB718" i="24"/>
  <c r="AA718" i="24"/>
  <c r="Z718" i="24"/>
  <c r="AB717" i="24"/>
  <c r="AA717" i="24"/>
  <c r="Z717" i="24"/>
  <c r="AB716" i="24"/>
  <c r="AA716" i="24"/>
  <c r="Z716" i="24"/>
  <c r="AB715" i="24"/>
  <c r="AA715" i="24"/>
  <c r="Z715" i="24"/>
  <c r="AB714" i="24"/>
  <c r="AA714" i="24"/>
  <c r="Z714" i="24"/>
  <c r="AB701" i="24"/>
  <c r="AB700" i="24" s="1"/>
  <c r="AA701" i="24"/>
  <c r="AA700" i="24" s="1"/>
  <c r="Z701" i="24"/>
  <c r="AB689" i="24"/>
  <c r="AA689" i="24"/>
  <c r="Z689" i="24"/>
  <c r="Z688" i="24" s="1"/>
  <c r="AB677" i="24"/>
  <c r="AB676" i="24" s="1"/>
  <c r="AA677" i="24"/>
  <c r="AA676" i="24" s="1"/>
  <c r="Z677" i="24"/>
  <c r="Z665" i="24" s="1"/>
  <c r="AB675" i="24"/>
  <c r="AA675" i="24"/>
  <c r="Z675" i="24"/>
  <c r="AB674" i="24"/>
  <c r="AA674" i="24"/>
  <c r="Z674" i="24"/>
  <c r="AB673" i="24"/>
  <c r="AA673" i="24"/>
  <c r="Z673" i="24"/>
  <c r="AB672" i="24"/>
  <c r="AA672" i="24"/>
  <c r="Z672" i="24"/>
  <c r="AB671" i="24"/>
  <c r="AA671" i="24"/>
  <c r="Z671" i="24"/>
  <c r="AB670" i="24"/>
  <c r="AA670" i="24"/>
  <c r="Z670" i="24"/>
  <c r="AB669" i="24"/>
  <c r="AA669" i="24"/>
  <c r="Z669" i="24"/>
  <c r="AB668" i="24"/>
  <c r="AA668" i="24"/>
  <c r="Z668" i="24"/>
  <c r="AB667" i="24"/>
  <c r="AA667" i="24"/>
  <c r="Z667" i="24"/>
  <c r="AB666" i="24"/>
  <c r="AA666" i="24"/>
  <c r="Z666" i="24"/>
  <c r="AB653" i="24"/>
  <c r="AA653" i="24"/>
  <c r="AA652" i="24" s="1"/>
  <c r="AA640" i="24" s="1"/>
  <c r="Z653" i="24"/>
  <c r="Z652" i="24"/>
  <c r="Z640" i="24" s="1"/>
  <c r="AB651" i="24"/>
  <c r="AA651" i="24"/>
  <c r="Z651" i="24"/>
  <c r="AB650" i="24"/>
  <c r="AA650" i="24"/>
  <c r="Z650" i="24"/>
  <c r="AB649" i="24"/>
  <c r="AA649" i="24"/>
  <c r="Z649" i="24"/>
  <c r="AB648" i="24"/>
  <c r="AA648" i="24"/>
  <c r="Z648" i="24"/>
  <c r="AB647" i="24"/>
  <c r="AA647" i="24"/>
  <c r="Z647" i="24"/>
  <c r="AB646" i="24"/>
  <c r="AA646" i="24"/>
  <c r="Z646" i="24"/>
  <c r="AB645" i="24"/>
  <c r="AA645" i="24"/>
  <c r="Z645" i="24"/>
  <c r="AB644" i="24"/>
  <c r="AA644" i="24"/>
  <c r="Z644" i="24"/>
  <c r="AB643" i="24"/>
  <c r="AA643" i="24"/>
  <c r="Z643" i="24"/>
  <c r="AB642" i="24"/>
  <c r="AA642" i="24"/>
  <c r="Z642" i="24"/>
  <c r="Z641" i="24"/>
  <c r="AB629" i="24"/>
  <c r="AB628" i="24" s="1"/>
  <c r="AA629" i="24"/>
  <c r="AA628" i="24" s="1"/>
  <c r="Z629" i="24"/>
  <c r="AB617" i="24"/>
  <c r="AB616" i="24" s="1"/>
  <c r="AA617" i="24"/>
  <c r="AA616" i="24" s="1"/>
  <c r="Z617" i="24"/>
  <c r="AB605" i="24"/>
  <c r="AB604" i="24" s="1"/>
  <c r="AA605" i="24"/>
  <c r="Z605" i="24"/>
  <c r="Z604" i="24" s="1"/>
  <c r="AA604" i="24"/>
  <c r="AB593" i="24"/>
  <c r="AA593" i="24"/>
  <c r="AA592" i="24" s="1"/>
  <c r="Z593" i="24"/>
  <c r="AB581" i="24"/>
  <c r="AB580" i="24" s="1"/>
  <c r="AA581" i="24"/>
  <c r="AA580" i="24" s="1"/>
  <c r="Z581" i="24"/>
  <c r="Z580" i="24" s="1"/>
  <c r="AB557" i="24"/>
  <c r="AB556" i="24" s="1"/>
  <c r="AA557" i="24"/>
  <c r="Z557" i="24"/>
  <c r="Z556" i="24" s="1"/>
  <c r="AA556" i="24"/>
  <c r="AB533" i="24"/>
  <c r="AB532" i="24" s="1"/>
  <c r="AA533" i="24"/>
  <c r="AA532" i="24" s="1"/>
  <c r="Z533" i="24"/>
  <c r="Z532" i="24" s="1"/>
  <c r="AB521" i="24"/>
  <c r="AB520" i="24" s="1"/>
  <c r="AA521" i="24"/>
  <c r="AA520" i="24" s="1"/>
  <c r="Z521" i="24"/>
  <c r="Z520" i="24" s="1"/>
  <c r="AB509" i="24"/>
  <c r="AA509" i="24"/>
  <c r="AA508" i="24" s="1"/>
  <c r="Z509" i="24"/>
  <c r="AB497" i="24"/>
  <c r="AB496" i="24" s="1"/>
  <c r="AA497" i="24"/>
  <c r="Z497" i="24"/>
  <c r="Z496" i="24" s="1"/>
  <c r="AB495" i="24"/>
  <c r="AA495" i="24"/>
  <c r="Z495" i="24"/>
  <c r="AB494" i="24"/>
  <c r="AA494" i="24"/>
  <c r="Z494" i="24"/>
  <c r="AB493" i="24"/>
  <c r="AA493" i="24"/>
  <c r="Z493" i="24"/>
  <c r="AB492" i="24"/>
  <c r="AA492" i="24"/>
  <c r="Z492" i="24"/>
  <c r="AB491" i="24"/>
  <c r="AA491" i="24"/>
  <c r="Z491" i="24"/>
  <c r="AB490" i="24"/>
  <c r="AA490" i="24"/>
  <c r="Z490" i="24"/>
  <c r="AB489" i="24"/>
  <c r="AA489" i="24"/>
  <c r="Z489" i="24"/>
  <c r="AB488" i="24"/>
  <c r="AA488" i="24"/>
  <c r="Z488" i="24"/>
  <c r="AB487" i="24"/>
  <c r="AA487" i="24"/>
  <c r="Z487" i="24"/>
  <c r="AB486" i="24"/>
  <c r="AA486" i="24"/>
  <c r="Z486" i="24"/>
  <c r="AB473" i="24"/>
  <c r="AB472" i="24" s="1"/>
  <c r="AA473" i="24"/>
  <c r="AA472" i="24" s="1"/>
  <c r="Z473" i="24"/>
  <c r="Z472" i="24" s="1"/>
  <c r="AB461" i="24"/>
  <c r="AB460" i="24" s="1"/>
  <c r="AA461" i="24"/>
  <c r="AA460" i="24" s="1"/>
  <c r="Z461" i="24"/>
  <c r="AB449" i="24"/>
  <c r="AB448" i="24" s="1"/>
  <c r="AA449" i="24"/>
  <c r="AA448" i="24" s="1"/>
  <c r="Z449" i="24"/>
  <c r="Z448" i="24"/>
  <c r="AB437" i="24"/>
  <c r="AB436" i="24" s="1"/>
  <c r="AA437" i="24"/>
  <c r="AA436" i="24" s="1"/>
  <c r="Z437" i="24"/>
  <c r="Z436" i="24"/>
  <c r="AB425" i="24"/>
  <c r="AB424" i="24" s="1"/>
  <c r="AA425" i="24"/>
  <c r="AA424" i="24" s="1"/>
  <c r="Z425" i="24"/>
  <c r="AB413" i="24"/>
  <c r="AB412" i="24" s="1"/>
  <c r="AA413" i="24"/>
  <c r="AA412" i="24" s="1"/>
  <c r="Z413" i="24"/>
  <c r="Z412" i="24" s="1"/>
  <c r="AB401" i="24"/>
  <c r="AB400" i="24" s="1"/>
  <c r="AA401" i="24"/>
  <c r="AA400" i="24" s="1"/>
  <c r="Z401" i="24"/>
  <c r="Z400" i="24" s="1"/>
  <c r="AB389" i="24"/>
  <c r="AB388" i="24" s="1"/>
  <c r="AA389" i="24"/>
  <c r="Z389" i="24"/>
  <c r="Z388" i="24" s="1"/>
  <c r="AA388" i="24"/>
  <c r="AB377" i="24"/>
  <c r="AB376" i="24" s="1"/>
  <c r="AA377" i="24"/>
  <c r="Z377" i="24"/>
  <c r="AA376" i="24"/>
  <c r="AB365" i="24"/>
  <c r="AB364" i="24" s="1"/>
  <c r="AA365" i="24"/>
  <c r="AA364" i="24" s="1"/>
  <c r="Z365" i="24"/>
  <c r="Z364" i="24" s="1"/>
  <c r="AB353" i="24"/>
  <c r="AB352" i="24" s="1"/>
  <c r="AA353" i="24"/>
  <c r="AA352" i="24" s="1"/>
  <c r="Z353" i="24"/>
  <c r="Z352" i="24" s="1"/>
  <c r="AB341" i="24"/>
  <c r="AB340" i="24" s="1"/>
  <c r="AA341" i="24"/>
  <c r="AA340" i="24" s="1"/>
  <c r="Z341" i="24"/>
  <c r="Z340" i="24" s="1"/>
  <c r="AB329" i="24"/>
  <c r="AB328" i="24" s="1"/>
  <c r="AA329" i="24"/>
  <c r="AA328" i="24" s="1"/>
  <c r="Z329" i="24"/>
  <c r="Z328" i="24" s="1"/>
  <c r="AB317" i="24"/>
  <c r="AB316" i="24" s="1"/>
  <c r="AA317" i="24"/>
  <c r="Z317" i="24"/>
  <c r="Z316" i="24" s="1"/>
  <c r="AB315" i="24"/>
  <c r="AA315" i="24"/>
  <c r="Z315" i="24"/>
  <c r="AB314" i="24"/>
  <c r="AB278" i="24" s="1"/>
  <c r="AA314" i="24"/>
  <c r="Z314" i="24"/>
  <c r="Z278" i="24" s="1"/>
  <c r="AB313" i="24"/>
  <c r="AA313" i="24"/>
  <c r="Z313" i="24"/>
  <c r="AB312" i="24"/>
  <c r="AA312" i="24"/>
  <c r="Z312" i="24"/>
  <c r="AB311" i="24"/>
  <c r="AA311" i="24"/>
  <c r="Z311" i="24"/>
  <c r="AB310" i="24"/>
  <c r="AA310" i="24"/>
  <c r="Z310" i="24"/>
  <c r="AB309" i="24"/>
  <c r="AA309" i="24"/>
  <c r="Z309" i="24"/>
  <c r="AB308" i="24"/>
  <c r="AA308" i="24"/>
  <c r="Z308" i="24"/>
  <c r="AB307" i="24"/>
  <c r="AA307" i="24"/>
  <c r="Z307" i="24"/>
  <c r="AB306" i="24"/>
  <c r="AA306" i="24"/>
  <c r="Z306" i="24"/>
  <c r="AB293" i="24"/>
  <c r="AB292" i="24" s="1"/>
  <c r="AA293" i="24"/>
  <c r="AA292" i="24" s="1"/>
  <c r="Z293" i="24"/>
  <c r="Z292" i="24" s="1"/>
  <c r="AB281" i="24"/>
  <c r="AB280" i="24" s="1"/>
  <c r="AA281" i="24"/>
  <c r="AA280" i="24" s="1"/>
  <c r="Z281" i="24"/>
  <c r="AB257" i="24"/>
  <c r="AB256" i="24" s="1"/>
  <c r="AA257" i="24"/>
  <c r="AA256" i="24" s="1"/>
  <c r="Z257" i="24"/>
  <c r="Z256" i="24" s="1"/>
  <c r="AB245" i="24"/>
  <c r="AB244" i="24" s="1"/>
  <c r="AA245" i="24"/>
  <c r="AA244" i="24" s="1"/>
  <c r="Z245" i="24"/>
  <c r="Z244" i="24" s="1"/>
  <c r="AB233" i="24"/>
  <c r="AB232" i="24" s="1"/>
  <c r="AA233" i="24"/>
  <c r="AA232" i="24" s="1"/>
  <c r="Z233" i="24"/>
  <c r="Z232" i="24" s="1"/>
  <c r="AB221" i="24"/>
  <c r="AB220" i="24" s="1"/>
  <c r="AA221" i="24"/>
  <c r="AA220" i="24" s="1"/>
  <c r="Z221" i="24"/>
  <c r="AB209" i="24"/>
  <c r="AB208" i="24" s="1"/>
  <c r="AA209" i="24"/>
  <c r="AA208" i="24" s="1"/>
  <c r="Z209" i="24"/>
  <c r="Z208" i="24" s="1"/>
  <c r="AB197" i="24"/>
  <c r="AA197" i="24"/>
  <c r="AA196" i="24" s="1"/>
  <c r="Z197" i="24"/>
  <c r="Z196" i="24" s="1"/>
  <c r="AB185" i="24"/>
  <c r="AB184" i="24" s="1"/>
  <c r="AA185" i="24"/>
  <c r="AA184" i="24" s="1"/>
  <c r="Z185" i="24"/>
  <c r="Z184" i="24" s="1"/>
  <c r="AB173" i="24"/>
  <c r="AB172" i="24" s="1"/>
  <c r="AA173" i="24"/>
  <c r="AA172" i="24" s="1"/>
  <c r="Z173" i="24"/>
  <c r="Z172" i="24" s="1"/>
  <c r="AB161" i="24"/>
  <c r="AB160" i="24" s="1"/>
  <c r="AA161" i="24"/>
  <c r="AA160" i="24" s="1"/>
  <c r="Z161" i="24"/>
  <c r="Z160" i="24" s="1"/>
  <c r="AB149" i="24"/>
  <c r="AB148" i="24" s="1"/>
  <c r="AA149" i="24"/>
  <c r="AA148" i="24" s="1"/>
  <c r="Z149" i="24"/>
  <c r="Z148" i="24" s="1"/>
  <c r="AB137" i="24"/>
  <c r="AB136" i="24" s="1"/>
  <c r="AA137" i="24"/>
  <c r="AA136" i="24" s="1"/>
  <c r="Z137" i="24"/>
  <c r="Z136" i="24" s="1"/>
  <c r="AB125" i="24"/>
  <c r="AB124" i="24" s="1"/>
  <c r="AA125" i="24"/>
  <c r="AA124" i="24" s="1"/>
  <c r="Z125" i="24"/>
  <c r="Z124" i="24" s="1"/>
  <c r="AB113" i="24"/>
  <c r="AB112" i="24" s="1"/>
  <c r="AA113" i="24"/>
  <c r="AA112" i="24" s="1"/>
  <c r="Z113" i="24"/>
  <c r="Z112" i="24" s="1"/>
  <c r="AB111" i="24"/>
  <c r="AA111" i="24"/>
  <c r="Z111" i="24"/>
  <c r="AB110" i="24"/>
  <c r="AA110" i="24"/>
  <c r="Z110" i="24"/>
  <c r="AB109" i="24"/>
  <c r="AA109" i="24"/>
  <c r="Z109" i="24"/>
  <c r="AB108" i="24"/>
  <c r="AA108" i="24"/>
  <c r="Z108" i="24"/>
  <c r="AB107" i="24"/>
  <c r="AA107" i="24"/>
  <c r="Z107" i="24"/>
  <c r="AB106" i="24"/>
  <c r="AA106" i="24"/>
  <c r="Z106" i="24"/>
  <c r="AB105" i="24"/>
  <c r="AA105" i="24"/>
  <c r="Z105" i="24"/>
  <c r="AB104" i="24"/>
  <c r="AA104" i="24"/>
  <c r="Z104" i="24"/>
  <c r="AB103" i="24"/>
  <c r="AA103" i="24"/>
  <c r="Z103" i="24"/>
  <c r="AB102" i="24"/>
  <c r="AA102" i="24"/>
  <c r="Z102" i="24"/>
  <c r="AB89" i="24"/>
  <c r="AA89" i="24"/>
  <c r="AA88" i="24" s="1"/>
  <c r="Z89" i="24"/>
  <c r="Z88" i="24" s="1"/>
  <c r="AB88" i="24"/>
  <c r="AB77" i="24"/>
  <c r="AA77" i="24"/>
  <c r="AA76" i="24" s="1"/>
  <c r="Z77" i="24"/>
  <c r="Z76" i="24" s="1"/>
  <c r="AB76" i="24"/>
  <c r="AB65" i="24"/>
  <c r="AA65" i="24"/>
  <c r="AA64" i="24" s="1"/>
  <c r="Z65" i="24"/>
  <c r="Z64" i="24" s="1"/>
  <c r="AB64" i="24"/>
  <c r="AB53" i="24"/>
  <c r="AB52" i="24" s="1"/>
  <c r="AA53" i="24"/>
  <c r="AA41" i="24" s="1"/>
  <c r="Z53" i="24"/>
  <c r="Z52" i="24" s="1"/>
  <c r="AB51" i="24"/>
  <c r="AA51" i="24"/>
  <c r="Z51" i="24"/>
  <c r="AB50" i="24"/>
  <c r="AA50" i="24"/>
  <c r="Z50" i="24"/>
  <c r="AB49" i="24"/>
  <c r="AA49" i="24"/>
  <c r="Z49" i="24"/>
  <c r="AB48" i="24"/>
  <c r="AA48" i="24"/>
  <c r="Z48" i="24"/>
  <c r="AB47" i="24"/>
  <c r="AA47" i="24"/>
  <c r="Z47" i="24"/>
  <c r="AB46" i="24"/>
  <c r="AA46" i="24"/>
  <c r="Z46" i="24"/>
  <c r="AB45" i="24"/>
  <c r="AA45" i="24"/>
  <c r="Z45" i="24"/>
  <c r="AB44" i="24"/>
  <c r="AA44" i="24"/>
  <c r="Z44" i="24"/>
  <c r="AB43" i="24"/>
  <c r="AA43" i="24"/>
  <c r="Z43" i="24"/>
  <c r="AB42" i="24"/>
  <c r="AA42" i="24"/>
  <c r="Z42" i="24"/>
  <c r="AB41" i="24"/>
  <c r="AB29" i="24"/>
  <c r="AA29" i="24"/>
  <c r="AA28" i="24" s="1"/>
  <c r="Z29" i="24"/>
  <c r="Z28" i="24" s="1"/>
  <c r="AB28" i="24"/>
  <c r="J11" i="19"/>
  <c r="J8" i="19"/>
  <c r="J5" i="19"/>
  <c r="J3" i="19"/>
  <c r="J4" i="19"/>
  <c r="I983" i="12"/>
  <c r="H983" i="12"/>
  <c r="G983" i="12"/>
  <c r="F983" i="12"/>
  <c r="F982" i="9"/>
  <c r="F978" i="9"/>
  <c r="F986" i="9"/>
  <c r="F983" i="9"/>
  <c r="F266" i="9"/>
  <c r="F258" i="9"/>
  <c r="A542" i="24" l="1"/>
  <c r="A534" i="24"/>
  <c r="A490" i="24"/>
  <c r="A486" i="24"/>
  <c r="A470" i="24"/>
  <c r="A466" i="24"/>
  <c r="A462" i="24"/>
  <c r="A446" i="24"/>
  <c r="A442" i="24"/>
  <c r="A438" i="24"/>
  <c r="A422" i="24"/>
  <c r="A418" i="24"/>
  <c r="A414" i="24"/>
  <c r="A398" i="24"/>
  <c r="A394" i="24"/>
  <c r="A390" i="24"/>
  <c r="A350" i="24"/>
  <c r="A346" i="24"/>
  <c r="A342" i="24"/>
  <c r="A746" i="24"/>
  <c r="A742" i="24"/>
  <c r="A738" i="24"/>
  <c r="A538" i="24"/>
  <c r="A1131" i="24"/>
  <c r="A1127" i="24"/>
  <c r="A1123" i="24"/>
  <c r="A1117" i="24"/>
  <c r="A1113" i="24"/>
  <c r="A1107" i="24"/>
  <c r="A1103" i="24"/>
  <c r="A1099" i="24"/>
  <c r="A1010" i="24"/>
  <c r="A1006" i="24"/>
  <c r="A1002" i="24"/>
  <c r="A986" i="24"/>
  <c r="A982" i="24"/>
  <c r="A978" i="24"/>
  <c r="A972" i="24"/>
  <c r="A968" i="24"/>
  <c r="A950" i="24"/>
  <c r="A946" i="24"/>
  <c r="A942" i="24"/>
  <c r="A926" i="24"/>
  <c r="A922" i="24"/>
  <c r="A918" i="24"/>
  <c r="A890" i="24"/>
  <c r="A886" i="24"/>
  <c r="A882" i="24"/>
  <c r="A854" i="24"/>
  <c r="A850" i="24"/>
  <c r="A846" i="24"/>
  <c r="A830" i="24"/>
  <c r="A825" i="24"/>
  <c r="A806" i="24"/>
  <c r="A802" i="24"/>
  <c r="A798" i="24"/>
  <c r="A782" i="24"/>
  <c r="A778" i="24"/>
  <c r="A774" i="24"/>
  <c r="A756" i="24"/>
  <c r="A752" i="24"/>
  <c r="A732" i="24"/>
  <c r="A728" i="24"/>
  <c r="A528" i="24"/>
  <c r="A524" i="24"/>
  <c r="A518" i="24"/>
  <c r="A514" i="24"/>
  <c r="A510" i="24"/>
  <c r="A504" i="24"/>
  <c r="A500" i="24"/>
  <c r="A494" i="24"/>
  <c r="A483" i="24"/>
  <c r="A479" i="24"/>
  <c r="A475" i="24"/>
  <c r="A459" i="24"/>
  <c r="A455" i="24"/>
  <c r="A451" i="24"/>
  <c r="A435" i="24"/>
  <c r="A431" i="24"/>
  <c r="A427" i="24"/>
  <c r="A411" i="24"/>
  <c r="A407" i="24"/>
  <c r="A403" i="24"/>
  <c r="A387" i="24"/>
  <c r="A383" i="24"/>
  <c r="A379" i="24"/>
  <c r="A1071" i="24"/>
  <c r="A1067" i="24"/>
  <c r="A1063" i="24"/>
  <c r="A1023" i="24"/>
  <c r="A1019" i="24"/>
  <c r="A1015" i="24"/>
  <c r="A999" i="24"/>
  <c r="A995" i="24"/>
  <c r="A991" i="24"/>
  <c r="A360" i="24"/>
  <c r="A356" i="24"/>
  <c r="A336" i="24"/>
  <c r="A332" i="24"/>
  <c r="A230" i="24"/>
  <c r="A226" i="24"/>
  <c r="A222" i="24"/>
  <c r="A206" i="24"/>
  <c r="A202" i="24"/>
  <c r="A198" i="24"/>
  <c r="A182" i="24"/>
  <c r="A178" i="24"/>
  <c r="A174" i="24"/>
  <c r="A158" i="24"/>
  <c r="A154" i="24"/>
  <c r="A150" i="24"/>
  <c r="A134" i="24"/>
  <c r="A130" i="24"/>
  <c r="A126" i="24"/>
  <c r="A822" i="24"/>
  <c r="A638" i="24"/>
  <c r="A634" i="24"/>
  <c r="A630" i="24"/>
  <c r="A614" i="24"/>
  <c r="A610" i="24"/>
  <c r="A606" i="24"/>
  <c r="A590" i="24"/>
  <c r="A586" i="24"/>
  <c r="A582" i="24"/>
  <c r="A826" i="24"/>
  <c r="A266" i="24"/>
  <c r="A262" i="24"/>
  <c r="A258" i="24"/>
  <c r="A242" i="24"/>
  <c r="A238" i="24"/>
  <c r="A234" i="24"/>
  <c r="A218" i="24"/>
  <c r="A214" i="24"/>
  <c r="A210" i="24"/>
  <c r="A194" i="24"/>
  <c r="A190" i="24"/>
  <c r="A186" i="24"/>
  <c r="A170" i="24"/>
  <c r="A166" i="24"/>
  <c r="A162" i="24"/>
  <c r="A146" i="24"/>
  <c r="A142" i="24"/>
  <c r="A138" i="24"/>
  <c r="A122" i="24"/>
  <c r="A118" i="24"/>
  <c r="A114" i="24"/>
  <c r="S306" i="24"/>
  <c r="S374" i="24"/>
  <c r="S370" i="24"/>
  <c r="S366" i="24"/>
  <c r="S360" i="24"/>
  <c r="S356" i="24"/>
  <c r="S352" i="24"/>
  <c r="S348" i="24"/>
  <c r="S344" i="24"/>
  <c r="A3" i="27"/>
  <c r="L4" i="24"/>
  <c r="V4" i="24" s="1"/>
  <c r="W12" i="24"/>
  <c r="S711" i="24"/>
  <c r="S695" i="24"/>
  <c r="S685" i="24"/>
  <c r="S655" i="24"/>
  <c r="S533" i="24"/>
  <c r="S525" i="24"/>
  <c r="S515" i="24"/>
  <c r="S501" i="24"/>
  <c r="S490" i="24"/>
  <c r="S480" i="24"/>
  <c r="S476" i="24"/>
  <c r="S466" i="24"/>
  <c r="S456" i="24"/>
  <c r="S442" i="24"/>
  <c r="S432" i="24"/>
  <c r="S418" i="24"/>
  <c r="S408" i="24"/>
  <c r="S398" i="24"/>
  <c r="S390" i="24"/>
  <c r="S334" i="24"/>
  <c r="S324" i="24"/>
  <c r="S314" i="24"/>
  <c r="S302" i="24"/>
  <c r="S294" i="24"/>
  <c r="S284" i="24"/>
  <c r="S266" i="24"/>
  <c r="S258" i="24"/>
  <c r="S248" i="24"/>
  <c r="S238" i="24"/>
  <c r="S228" i="24"/>
  <c r="S218" i="24"/>
  <c r="S210" i="24"/>
  <c r="S200" i="24"/>
  <c r="S190" i="24"/>
  <c r="S180" i="24"/>
  <c r="S170" i="24"/>
  <c r="S162" i="24"/>
  <c r="S146" i="24"/>
  <c r="S138" i="24"/>
  <c r="S128" i="24"/>
  <c r="S118" i="24"/>
  <c r="S38" i="24"/>
  <c r="S30" i="24"/>
  <c r="W15" i="24"/>
  <c r="S540" i="24"/>
  <c r="S536" i="24"/>
  <c r="S532" i="24"/>
  <c r="S528" i="24"/>
  <c r="S524" i="24"/>
  <c r="S518" i="24"/>
  <c r="S514" i="24"/>
  <c r="S510" i="24"/>
  <c r="S504" i="24"/>
  <c r="S500" i="24"/>
  <c r="S494" i="24"/>
  <c r="S489" i="24"/>
  <c r="S483" i="24"/>
  <c r="S479" i="24"/>
  <c r="S475" i="24"/>
  <c r="S469" i="24"/>
  <c r="S465" i="24"/>
  <c r="S459" i="24"/>
  <c r="S455" i="24"/>
  <c r="S451" i="24"/>
  <c r="S445" i="24"/>
  <c r="S441" i="24"/>
  <c r="S435" i="24"/>
  <c r="S431" i="24"/>
  <c r="S427" i="24"/>
  <c r="S421" i="24"/>
  <c r="S417" i="24"/>
  <c r="S411" i="24"/>
  <c r="S407" i="24"/>
  <c r="S403" i="24"/>
  <c r="S397" i="24"/>
  <c r="S393" i="24"/>
  <c r="S387" i="24"/>
  <c r="S383" i="24"/>
  <c r="S379" i="24"/>
  <c r="S337" i="24"/>
  <c r="S333" i="24"/>
  <c r="S327" i="24"/>
  <c r="S323" i="24"/>
  <c r="S319" i="24"/>
  <c r="S313" i="24"/>
  <c r="S308" i="24"/>
  <c r="S301" i="24"/>
  <c r="S297" i="24"/>
  <c r="S291" i="24"/>
  <c r="S287" i="24"/>
  <c r="S283" i="24"/>
  <c r="S265" i="24"/>
  <c r="S261" i="24"/>
  <c r="S255" i="24"/>
  <c r="S251" i="24"/>
  <c r="S247" i="24"/>
  <c r="S241" i="24"/>
  <c r="S237" i="24"/>
  <c r="S231" i="24"/>
  <c r="S227" i="24"/>
  <c r="S223" i="24"/>
  <c r="S217" i="24"/>
  <c r="S213" i="24"/>
  <c r="S207" i="24"/>
  <c r="S203" i="24"/>
  <c r="S199" i="24"/>
  <c r="S193" i="24"/>
  <c r="S189" i="24"/>
  <c r="S183" i="24"/>
  <c r="S179" i="24"/>
  <c r="S175" i="24"/>
  <c r="S169" i="24"/>
  <c r="S165" i="24"/>
  <c r="S159" i="24"/>
  <c r="S155" i="24"/>
  <c r="S151" i="24"/>
  <c r="S145" i="24"/>
  <c r="S141" i="24"/>
  <c r="S135" i="24"/>
  <c r="S131" i="24"/>
  <c r="S127" i="24"/>
  <c r="S121" i="24"/>
  <c r="S117" i="24"/>
  <c r="S99" i="24"/>
  <c r="S95" i="24"/>
  <c r="S91" i="24"/>
  <c r="S85" i="24"/>
  <c r="S81" i="24"/>
  <c r="S75" i="24"/>
  <c r="S71" i="24"/>
  <c r="S67" i="24"/>
  <c r="S63" i="24"/>
  <c r="S59" i="24"/>
  <c r="S55" i="24"/>
  <c r="A1080" i="24"/>
  <c r="A836" i="24"/>
  <c r="A814" i="24"/>
  <c r="A792" i="24"/>
  <c r="A788" i="24"/>
  <c r="A740" i="24"/>
  <c r="A710" i="24"/>
  <c r="A698" i="24"/>
  <c r="A684" i="24"/>
  <c r="A662" i="24"/>
  <c r="A654" i="24"/>
  <c r="A622" i="24"/>
  <c r="A602" i="24"/>
  <c r="A598" i="24"/>
  <c r="A566" i="24"/>
  <c r="A540" i="24"/>
  <c r="A465" i="24"/>
  <c r="A441" i="24"/>
  <c r="A421" i="24"/>
  <c r="A417" i="24"/>
  <c r="A397" i="24"/>
  <c r="A361" i="24"/>
  <c r="A349" i="24"/>
  <c r="A223" i="24"/>
  <c r="A203" i="24"/>
  <c r="A179" i="24"/>
  <c r="A155" i="24"/>
  <c r="A135" i="24"/>
  <c r="A67" i="24"/>
  <c r="A59" i="24"/>
  <c r="A824" i="24"/>
  <c r="A488" i="24"/>
  <c r="A482" i="24"/>
  <c r="A478" i="24"/>
  <c r="A474" i="24"/>
  <c r="A468" i="24"/>
  <c r="A464" i="24"/>
  <c r="A458" i="24"/>
  <c r="A454" i="24"/>
  <c r="A450" i="24"/>
  <c r="A444" i="24"/>
  <c r="A440" i="24"/>
  <c r="A434" i="24"/>
  <c r="A430" i="24"/>
  <c r="A426" i="24"/>
  <c r="A420" i="24"/>
  <c r="A416" i="24"/>
  <c r="A410" i="24"/>
  <c r="A406" i="24"/>
  <c r="A402" i="24"/>
  <c r="A396" i="24"/>
  <c r="A392" i="24"/>
  <c r="A386" i="24"/>
  <c r="A382" i="24"/>
  <c r="A378" i="24"/>
  <c r="A348" i="24"/>
  <c r="A344" i="24"/>
  <c r="A290" i="24"/>
  <c r="A286" i="24"/>
  <c r="A282" i="24"/>
  <c r="S639" i="24"/>
  <c r="S635" i="24"/>
  <c r="S631" i="24"/>
  <c r="S625" i="24"/>
  <c r="S621" i="24"/>
  <c r="S615" i="24"/>
  <c r="S611" i="24"/>
  <c r="S607" i="24"/>
  <c r="S601" i="24"/>
  <c r="S597" i="24"/>
  <c r="S591" i="24"/>
  <c r="S587" i="24"/>
  <c r="S583" i="24"/>
  <c r="S565" i="24"/>
  <c r="S561" i="24"/>
  <c r="S493" i="24"/>
  <c r="S312" i="24"/>
  <c r="S98" i="24"/>
  <c r="S94" i="24"/>
  <c r="S90" i="24"/>
  <c r="S84" i="24"/>
  <c r="S80" i="24"/>
  <c r="S74" i="24"/>
  <c r="S70" i="24"/>
  <c r="S66" i="24"/>
  <c r="S62" i="24"/>
  <c r="S58" i="24"/>
  <c r="S54" i="24"/>
  <c r="S707" i="24"/>
  <c r="S703" i="24"/>
  <c r="S699" i="24"/>
  <c r="S691" i="24"/>
  <c r="S681" i="24"/>
  <c r="S663" i="24"/>
  <c r="S659" i="24"/>
  <c r="S541" i="24"/>
  <c r="S537" i="24"/>
  <c r="S529" i="24"/>
  <c r="S519" i="24"/>
  <c r="S511" i="24"/>
  <c r="S505" i="24"/>
  <c r="S495" i="24"/>
  <c r="S486" i="24"/>
  <c r="S470" i="24"/>
  <c r="S462" i="24"/>
  <c r="S452" i="24"/>
  <c r="S446" i="24"/>
  <c r="S438" i="24"/>
  <c r="S428" i="24"/>
  <c r="S422" i="24"/>
  <c r="S414" i="24"/>
  <c r="S404" i="24"/>
  <c r="S394" i="24"/>
  <c r="S384" i="24"/>
  <c r="S380" i="24"/>
  <c r="S338" i="24"/>
  <c r="S330" i="24"/>
  <c r="S320" i="24"/>
  <c r="S309" i="24"/>
  <c r="S298" i="24"/>
  <c r="S288" i="24"/>
  <c r="S262" i="24"/>
  <c r="S252" i="24"/>
  <c r="S242" i="24"/>
  <c r="S234" i="24"/>
  <c r="S224" i="24"/>
  <c r="S214" i="24"/>
  <c r="S204" i="24"/>
  <c r="S194" i="24"/>
  <c r="S186" i="24"/>
  <c r="S176" i="24"/>
  <c r="S166" i="24"/>
  <c r="S156" i="24"/>
  <c r="S152" i="24"/>
  <c r="S142" i="24"/>
  <c r="S132" i="24"/>
  <c r="S122" i="24"/>
  <c r="S114" i="24"/>
  <c r="S34" i="24"/>
  <c r="A1076" i="24"/>
  <c r="A1068" i="24"/>
  <c r="A1064" i="24"/>
  <c r="A1056" i="24"/>
  <c r="A1052" i="24"/>
  <c r="A1020" i="24"/>
  <c r="A1016" i="24"/>
  <c r="A996" i="24"/>
  <c r="A992" i="24"/>
  <c r="A840" i="24"/>
  <c r="A818" i="24"/>
  <c r="A810" i="24"/>
  <c r="A744" i="24"/>
  <c r="A706" i="24"/>
  <c r="A702" i="24"/>
  <c r="A694" i="24"/>
  <c r="A690" i="24"/>
  <c r="A680" i="24"/>
  <c r="A658" i="24"/>
  <c r="A626" i="24"/>
  <c r="A618" i="24"/>
  <c r="A594" i="24"/>
  <c r="A562" i="24"/>
  <c r="A558" i="24"/>
  <c r="A536" i="24"/>
  <c r="A489" i="24"/>
  <c r="A469" i="24"/>
  <c r="A445" i="24"/>
  <c r="A393" i="24"/>
  <c r="A357" i="24"/>
  <c r="A345" i="24"/>
  <c r="A337" i="24"/>
  <c r="A333" i="24"/>
  <c r="A231" i="24"/>
  <c r="A227" i="24"/>
  <c r="A207" i="24"/>
  <c r="A199" i="24"/>
  <c r="A183" i="24"/>
  <c r="A175" i="24"/>
  <c r="A159" i="24"/>
  <c r="A151" i="24"/>
  <c r="A131" i="24"/>
  <c r="A127" i="24"/>
  <c r="A75" i="24"/>
  <c r="A71" i="24"/>
  <c r="A63" i="24"/>
  <c r="A55" i="24"/>
  <c r="A974" i="24"/>
  <c r="A970" i="24"/>
  <c r="A966" i="24"/>
  <c r="A948" i="24"/>
  <c r="A944" i="24"/>
  <c r="A938" i="24"/>
  <c r="A934" i="24"/>
  <c r="A930" i="24"/>
  <c r="A924" i="24"/>
  <c r="A920" i="24"/>
  <c r="A902" i="24"/>
  <c r="A898" i="24"/>
  <c r="A894" i="24"/>
  <c r="A888" i="24"/>
  <c r="A884" i="24"/>
  <c r="A878" i="24"/>
  <c r="A874" i="24"/>
  <c r="A870" i="24"/>
  <c r="A842" i="24"/>
  <c r="A838" i="24"/>
  <c r="A834" i="24"/>
  <c r="A794" i="24"/>
  <c r="A790" i="24"/>
  <c r="A786" i="24"/>
  <c r="A758" i="24"/>
  <c r="A754" i="24"/>
  <c r="A750" i="24"/>
  <c r="A734" i="24"/>
  <c r="A730" i="24"/>
  <c r="A726" i="24"/>
  <c r="A686" i="24"/>
  <c r="A682" i="24"/>
  <c r="A678" i="24"/>
  <c r="A624" i="24"/>
  <c r="A620" i="24"/>
  <c r="A600" i="24"/>
  <c r="A596" i="24"/>
  <c r="A564" i="24"/>
  <c r="A560" i="24"/>
  <c r="A530" i="24"/>
  <c r="A526" i="24"/>
  <c r="A522" i="24"/>
  <c r="A506" i="24"/>
  <c r="A502" i="24"/>
  <c r="A498" i="24"/>
  <c r="A87" i="24"/>
  <c r="A83" i="24"/>
  <c r="A79" i="24"/>
  <c r="S1068" i="24"/>
  <c r="S1064" i="24"/>
  <c r="S1060" i="24"/>
  <c r="S1056" i="24"/>
  <c r="S1052" i="24"/>
  <c r="S1048" i="24"/>
  <c r="S1044" i="24"/>
  <c r="S1040" i="24"/>
  <c r="S1036" i="24"/>
  <c r="S1020" i="24"/>
  <c r="S1016" i="24"/>
  <c r="S1010" i="24"/>
  <c r="S1006" i="24"/>
  <c r="S1002" i="24"/>
  <c r="S996" i="24"/>
  <c r="S992" i="24"/>
  <c r="S986" i="24"/>
  <c r="S982" i="24"/>
  <c r="S978" i="24"/>
  <c r="S972" i="24"/>
  <c r="S968" i="24"/>
  <c r="S854" i="24"/>
  <c r="S850" i="24"/>
  <c r="S846" i="24"/>
  <c r="S840" i="24"/>
  <c r="S836" i="24"/>
  <c r="S830" i="24"/>
  <c r="S825" i="24"/>
  <c r="S818" i="24"/>
  <c r="S814" i="24"/>
  <c r="S810" i="24"/>
  <c r="S806" i="24"/>
  <c r="S802" i="24"/>
  <c r="S798" i="24"/>
  <c r="S792" i="24"/>
  <c r="S788" i="24"/>
  <c r="S782" i="24"/>
  <c r="S778" i="24"/>
  <c r="S774" i="24"/>
  <c r="S756" i="24"/>
  <c r="S752" i="24"/>
  <c r="S748" i="24"/>
  <c r="S744" i="24"/>
  <c r="S740" i="24"/>
  <c r="S708" i="24"/>
  <c r="S704" i="24"/>
  <c r="S700" i="24"/>
  <c r="S696" i="24"/>
  <c r="S692" i="24"/>
  <c r="S686" i="24"/>
  <c r="S682" i="24"/>
  <c r="S678" i="24"/>
  <c r="S660" i="24"/>
  <c r="S656" i="24"/>
  <c r="S638" i="24"/>
  <c r="S634" i="24"/>
  <c r="S630" i="24"/>
  <c r="S624" i="24"/>
  <c r="S620" i="24"/>
  <c r="S614" i="24"/>
  <c r="S610" i="24"/>
  <c r="S606" i="24"/>
  <c r="S600" i="24"/>
  <c r="S596" i="24"/>
  <c r="S590" i="24"/>
  <c r="S586" i="24"/>
  <c r="S582" i="24"/>
  <c r="S564" i="24"/>
  <c r="S560" i="24"/>
  <c r="S39" i="24"/>
  <c r="S35" i="24"/>
  <c r="S31" i="24"/>
  <c r="A1079" i="24"/>
  <c r="A1055" i="24"/>
  <c r="A1119" i="24"/>
  <c r="A1115" i="24"/>
  <c r="A1111" i="24"/>
  <c r="A39" i="24"/>
  <c r="A35" i="24"/>
  <c r="A31" i="24"/>
  <c r="A1083" i="24"/>
  <c r="A1075" i="24"/>
  <c r="A1059" i="24"/>
  <c r="A1051" i="24"/>
  <c r="A1011" i="24"/>
  <c r="A1007" i="24"/>
  <c r="A1003" i="24"/>
  <c r="A987" i="24"/>
  <c r="A983" i="24"/>
  <c r="A979" i="24"/>
  <c r="A1116" i="24"/>
  <c r="A1112" i="24"/>
  <c r="A975" i="24"/>
  <c r="A971" i="24"/>
  <c r="A967" i="24"/>
  <c r="A843" i="24"/>
  <c r="A839" i="24"/>
  <c r="A835" i="24"/>
  <c r="A795" i="24"/>
  <c r="A791" i="24"/>
  <c r="A787" i="24"/>
  <c r="A759" i="24"/>
  <c r="A755" i="24"/>
  <c r="A751" i="24"/>
  <c r="A747" i="24"/>
  <c r="A743" i="24"/>
  <c r="A739" i="24"/>
  <c r="A735" i="24"/>
  <c r="A731" i="24"/>
  <c r="A727" i="24"/>
  <c r="A687" i="24"/>
  <c r="A683" i="24"/>
  <c r="A679" i="24"/>
  <c r="A639" i="24"/>
  <c r="A635" i="24"/>
  <c r="A631" i="24"/>
  <c r="A615" i="24"/>
  <c r="A611" i="24"/>
  <c r="A607" i="24"/>
  <c r="A591" i="24"/>
  <c r="A587" i="24"/>
  <c r="A583" i="24"/>
  <c r="A74" i="24"/>
  <c r="A70" i="24"/>
  <c r="A66" i="24"/>
  <c r="A62" i="24"/>
  <c r="A58" i="24"/>
  <c r="A54" i="24"/>
  <c r="A855" i="24"/>
  <c r="A851" i="24"/>
  <c r="A847" i="24"/>
  <c r="A831" i="24"/>
  <c r="A819" i="24"/>
  <c r="A815" i="24"/>
  <c r="A811" i="24"/>
  <c r="A807" i="24"/>
  <c r="A803" i="24"/>
  <c r="A799" i="24"/>
  <c r="A783" i="24"/>
  <c r="A779" i="24"/>
  <c r="A775" i="24"/>
  <c r="A711" i="24"/>
  <c r="A707" i="24"/>
  <c r="A703" i="24"/>
  <c r="A699" i="24"/>
  <c r="A695" i="24"/>
  <c r="A691" i="24"/>
  <c r="A685" i="24"/>
  <c r="A681" i="24"/>
  <c r="A663" i="24"/>
  <c r="A659" i="24"/>
  <c r="A655" i="24"/>
  <c r="A627" i="24"/>
  <c r="A623" i="24"/>
  <c r="A619" i="24"/>
  <c r="A603" i="24"/>
  <c r="A599" i="24"/>
  <c r="A595" i="24"/>
  <c r="A567" i="24"/>
  <c r="A563" i="24"/>
  <c r="A559" i="24"/>
  <c r="A86" i="24"/>
  <c r="A82" i="24"/>
  <c r="A78" i="24"/>
  <c r="A38" i="24"/>
  <c r="A34" i="24"/>
  <c r="A30" i="24"/>
  <c r="S1141" i="24"/>
  <c r="S1137" i="24"/>
  <c r="S1129" i="24"/>
  <c r="S1119" i="24"/>
  <c r="S1105" i="24"/>
  <c r="S1097" i="24"/>
  <c r="S1093" i="24"/>
  <c r="S1078" i="24"/>
  <c r="S734" i="24"/>
  <c r="S726" i="24"/>
  <c r="S1140" i="24"/>
  <c r="S1136" i="24"/>
  <c r="S1132" i="24"/>
  <c r="S1128" i="24"/>
  <c r="S1124" i="24"/>
  <c r="S1118" i="24"/>
  <c r="S1114" i="24"/>
  <c r="S1110" i="24"/>
  <c r="S1104" i="24"/>
  <c r="S1100" i="24"/>
  <c r="S1096" i="24"/>
  <c r="S1092" i="24"/>
  <c r="S1088" i="24"/>
  <c r="S1081" i="24"/>
  <c r="S1077" i="24"/>
  <c r="S1071" i="24"/>
  <c r="S1067" i="24"/>
  <c r="S1063" i="24"/>
  <c r="S1059" i="24"/>
  <c r="S1055" i="24"/>
  <c r="S1051" i="24"/>
  <c r="S1047" i="24"/>
  <c r="S1043" i="24"/>
  <c r="S1039" i="24"/>
  <c r="S1023" i="24"/>
  <c r="S1019" i="24"/>
  <c r="S1015" i="24"/>
  <c r="S1009" i="24"/>
  <c r="S1005" i="24"/>
  <c r="S999" i="24"/>
  <c r="S995" i="24"/>
  <c r="S991" i="24"/>
  <c r="S985" i="24"/>
  <c r="S981" i="24"/>
  <c r="S975" i="24"/>
  <c r="S971" i="24"/>
  <c r="S967" i="24"/>
  <c r="S951" i="24"/>
  <c r="S947" i="24"/>
  <c r="S943" i="24"/>
  <c r="S937" i="24"/>
  <c r="S933" i="24"/>
  <c r="S927" i="24"/>
  <c r="S923" i="24"/>
  <c r="S919" i="24"/>
  <c r="S901" i="24"/>
  <c r="S897" i="24"/>
  <c r="S891" i="24"/>
  <c r="S887" i="24"/>
  <c r="S883" i="24"/>
  <c r="S877" i="24"/>
  <c r="S873" i="24"/>
  <c r="S853" i="24"/>
  <c r="S849" i="24"/>
  <c r="S843" i="24"/>
  <c r="S839" i="24"/>
  <c r="S835" i="24"/>
  <c r="S829" i="24"/>
  <c r="S824" i="24"/>
  <c r="S817" i="24"/>
  <c r="S813" i="24"/>
  <c r="S809" i="24"/>
  <c r="S805" i="24"/>
  <c r="S801" i="24"/>
  <c r="S795" i="24"/>
  <c r="S791" i="24"/>
  <c r="S787" i="24"/>
  <c r="S781" i="24"/>
  <c r="S777" i="24"/>
  <c r="S759" i="24"/>
  <c r="S755" i="24"/>
  <c r="S751" i="24"/>
  <c r="S747" i="24"/>
  <c r="S743" i="24"/>
  <c r="S739" i="24"/>
  <c r="S733" i="24"/>
  <c r="S729" i="24"/>
  <c r="S373" i="24"/>
  <c r="S369" i="24"/>
  <c r="S363" i="24"/>
  <c r="S359" i="24"/>
  <c r="S355" i="24"/>
  <c r="S351" i="24"/>
  <c r="S347" i="24"/>
  <c r="S343" i="24"/>
  <c r="S488" i="24"/>
  <c r="S1133" i="24"/>
  <c r="S1125" i="24"/>
  <c r="S1115" i="24"/>
  <c r="S1111" i="24"/>
  <c r="S1101" i="24"/>
  <c r="S1089" i="24"/>
  <c r="S1082" i="24"/>
  <c r="S1074" i="24"/>
  <c r="S730" i="24"/>
  <c r="S1143" i="24"/>
  <c r="S1139" i="24"/>
  <c r="S1135" i="24"/>
  <c r="S1131" i="24"/>
  <c r="S1127" i="24"/>
  <c r="S1123" i="24"/>
  <c r="S1117" i="24"/>
  <c r="S1113" i="24"/>
  <c r="S1107" i="24"/>
  <c r="S1103" i="24"/>
  <c r="S1099" i="24"/>
  <c r="S1095" i="24"/>
  <c r="S1091" i="24"/>
  <c r="S1086" i="24"/>
  <c r="S1080" i="24"/>
  <c r="S1076" i="24"/>
  <c r="S1070" i="24"/>
  <c r="S1066" i="24"/>
  <c r="S1062" i="24"/>
  <c r="S1058" i="24"/>
  <c r="S1054" i="24"/>
  <c r="S1050" i="24"/>
  <c r="S1046" i="24"/>
  <c r="S1042" i="24"/>
  <c r="S1038" i="24"/>
  <c r="S1022" i="24"/>
  <c r="S1018" i="24"/>
  <c r="S1014" i="24"/>
  <c r="S1008" i="24"/>
  <c r="S1004" i="24"/>
  <c r="S998" i="24"/>
  <c r="S994" i="24"/>
  <c r="S990" i="24"/>
  <c r="S984" i="24"/>
  <c r="S980" i="24"/>
  <c r="S974" i="24"/>
  <c r="S970" i="24"/>
  <c r="S966" i="24"/>
  <c r="S950" i="24"/>
  <c r="S946" i="24"/>
  <c r="S942" i="24"/>
  <c r="S936" i="24"/>
  <c r="S932" i="24"/>
  <c r="S926" i="24"/>
  <c r="S922" i="24"/>
  <c r="S918" i="24"/>
  <c r="S900" i="24"/>
  <c r="S896" i="24"/>
  <c r="S890" i="24"/>
  <c r="S886" i="24"/>
  <c r="S882" i="24"/>
  <c r="S876" i="24"/>
  <c r="S872" i="24"/>
  <c r="S852" i="24"/>
  <c r="S848" i="24"/>
  <c r="S842" i="24"/>
  <c r="S838" i="24"/>
  <c r="S834" i="24"/>
  <c r="S828" i="24"/>
  <c r="S822" i="24"/>
  <c r="S816" i="24"/>
  <c r="S812" i="24"/>
  <c r="S808" i="24"/>
  <c r="S804" i="24"/>
  <c r="S800" i="24"/>
  <c r="S794" i="24"/>
  <c r="S790" i="24"/>
  <c r="S786" i="24"/>
  <c r="S780" i="24"/>
  <c r="S776" i="24"/>
  <c r="S758" i="24"/>
  <c r="S754" i="24"/>
  <c r="S750" i="24"/>
  <c r="S746" i="24"/>
  <c r="S742" i="24"/>
  <c r="S738" i="24"/>
  <c r="S732" i="24"/>
  <c r="S728" i="24"/>
  <c r="S710" i="24"/>
  <c r="S706" i="24"/>
  <c r="S702" i="24"/>
  <c r="S698" i="24"/>
  <c r="S694" i="24"/>
  <c r="S690" i="24"/>
  <c r="S684" i="24"/>
  <c r="S680" i="24"/>
  <c r="S662" i="24"/>
  <c r="S658" i="24"/>
  <c r="S654" i="24"/>
  <c r="S637" i="24"/>
  <c r="S633" i="24"/>
  <c r="S627" i="24"/>
  <c r="S623" i="24"/>
  <c r="S619" i="24"/>
  <c r="S613" i="24"/>
  <c r="S609" i="24"/>
  <c r="S603" i="24"/>
  <c r="S599" i="24"/>
  <c r="S595" i="24"/>
  <c r="S589" i="24"/>
  <c r="S585" i="24"/>
  <c r="S567" i="24"/>
  <c r="S563" i="24"/>
  <c r="S559" i="24"/>
  <c r="S543" i="24"/>
  <c r="S539" i="24"/>
  <c r="S535" i="24"/>
  <c r="S531" i="24"/>
  <c r="S527" i="24"/>
  <c r="S523" i="24"/>
  <c r="S517" i="24"/>
  <c r="S513" i="24"/>
  <c r="S507" i="24"/>
  <c r="S503" i="24"/>
  <c r="S499" i="24"/>
  <c r="S482" i="24"/>
  <c r="S478" i="24"/>
  <c r="S474" i="24"/>
  <c r="S468" i="24"/>
  <c r="S464" i="24"/>
  <c r="S458" i="24"/>
  <c r="S454" i="24"/>
  <c r="S450" i="24"/>
  <c r="S444" i="24"/>
  <c r="S440" i="24"/>
  <c r="S434" i="24"/>
  <c r="S430" i="24"/>
  <c r="S426" i="24"/>
  <c r="S420" i="24"/>
  <c r="S416" i="24"/>
  <c r="S410" i="24"/>
  <c r="S406" i="24"/>
  <c r="S402" i="24"/>
  <c r="S396" i="24"/>
  <c r="S392" i="24"/>
  <c r="S386" i="24"/>
  <c r="S382" i="24"/>
  <c r="S378" i="24"/>
  <c r="S372" i="24"/>
  <c r="S368" i="24"/>
  <c r="S362" i="24"/>
  <c r="S358" i="24"/>
  <c r="S354" i="24"/>
  <c r="S350" i="24"/>
  <c r="S346" i="24"/>
  <c r="S342" i="24"/>
  <c r="S336" i="24"/>
  <c r="S332" i="24"/>
  <c r="S326" i="24"/>
  <c r="S322" i="24"/>
  <c r="S318" i="24"/>
  <c r="S300" i="24"/>
  <c r="S296" i="24"/>
  <c r="S290" i="24"/>
  <c r="S286" i="24"/>
  <c r="S282" i="24"/>
  <c r="S264" i="24"/>
  <c r="S260" i="24"/>
  <c r="S254" i="24"/>
  <c r="S250" i="24"/>
  <c r="S246" i="24"/>
  <c r="S240" i="24"/>
  <c r="S236" i="24"/>
  <c r="S230" i="24"/>
  <c r="S226" i="24"/>
  <c r="S222" i="24"/>
  <c r="S216" i="24"/>
  <c r="S212" i="24"/>
  <c r="S206" i="24"/>
  <c r="S202" i="24"/>
  <c r="S198" i="24"/>
  <c r="S192" i="24"/>
  <c r="S188" i="24"/>
  <c r="S182" i="24"/>
  <c r="S178" i="24"/>
  <c r="S174" i="24"/>
  <c r="S168" i="24"/>
  <c r="S164" i="24"/>
  <c r="S158" i="24"/>
  <c r="S154" i="24"/>
  <c r="S150" i="24"/>
  <c r="S144" i="24"/>
  <c r="S140" i="24"/>
  <c r="S134" i="24"/>
  <c r="S130" i="24"/>
  <c r="S126" i="24"/>
  <c r="S120" i="24"/>
  <c r="S116" i="24"/>
  <c r="S97" i="24"/>
  <c r="S93" i="24"/>
  <c r="S87" i="24"/>
  <c r="S83" i="24"/>
  <c r="S79" i="24"/>
  <c r="S73" i="24"/>
  <c r="S69" i="24"/>
  <c r="S65" i="24"/>
  <c r="S61" i="24"/>
  <c r="S57" i="24"/>
  <c r="S37" i="24"/>
  <c r="S33" i="24"/>
  <c r="S1142" i="24"/>
  <c r="S1138" i="24"/>
  <c r="S1134" i="24"/>
  <c r="S1130" i="24"/>
  <c r="S1126" i="24"/>
  <c r="S1122" i="24"/>
  <c r="S1116" i="24"/>
  <c r="S1112" i="24"/>
  <c r="S1106" i="24"/>
  <c r="S1102" i="24"/>
  <c r="S1098" i="24"/>
  <c r="S1094" i="24"/>
  <c r="S1090" i="24"/>
  <c r="S1083" i="24"/>
  <c r="S1079" i="24"/>
  <c r="S1075" i="24"/>
  <c r="S1069" i="24"/>
  <c r="S1065" i="24"/>
  <c r="S1061" i="24"/>
  <c r="S1057" i="24"/>
  <c r="S1053" i="24"/>
  <c r="S1049" i="24"/>
  <c r="S1045" i="24"/>
  <c r="S1041" i="24"/>
  <c r="S1037" i="24"/>
  <c r="S1021" i="24"/>
  <c r="S1017" i="24"/>
  <c r="S1011" i="24"/>
  <c r="S1007" i="24"/>
  <c r="S1003" i="24"/>
  <c r="S997" i="24"/>
  <c r="S993" i="24"/>
  <c r="S987" i="24"/>
  <c r="S983" i="24"/>
  <c r="S979" i="24"/>
  <c r="S973" i="24"/>
  <c r="S969" i="24"/>
  <c r="S949" i="24"/>
  <c r="S945" i="24"/>
  <c r="S939" i="24"/>
  <c r="S935" i="24"/>
  <c r="S931" i="24"/>
  <c r="S925" i="24"/>
  <c r="S921" i="24"/>
  <c r="S903" i="24"/>
  <c r="S899" i="24"/>
  <c r="S895" i="24"/>
  <c r="S889" i="24"/>
  <c r="S885" i="24"/>
  <c r="S879" i="24"/>
  <c r="S875" i="24"/>
  <c r="S871" i="24"/>
  <c r="S855" i="24"/>
  <c r="S851" i="24"/>
  <c r="S847" i="24"/>
  <c r="S841" i="24"/>
  <c r="S837" i="24"/>
  <c r="S831" i="24"/>
  <c r="S826" i="24"/>
  <c r="S819" i="24"/>
  <c r="S815" i="24"/>
  <c r="S811" i="24"/>
  <c r="S807" i="24"/>
  <c r="S803" i="24"/>
  <c r="S799" i="24"/>
  <c r="S793" i="24"/>
  <c r="S789" i="24"/>
  <c r="S783" i="24"/>
  <c r="S779" i="24"/>
  <c r="S775" i="24"/>
  <c r="S757" i="24"/>
  <c r="S753" i="24"/>
  <c r="S749" i="24"/>
  <c r="S745" i="24"/>
  <c r="S741" i="24"/>
  <c r="S735" i="24"/>
  <c r="S731" i="24"/>
  <c r="S727" i="24"/>
  <c r="S709" i="24"/>
  <c r="S705" i="24"/>
  <c r="S701" i="24"/>
  <c r="S697" i="24"/>
  <c r="S693" i="24"/>
  <c r="S687" i="24"/>
  <c r="S683" i="24"/>
  <c r="S679" i="24"/>
  <c r="S661" i="24"/>
  <c r="S657" i="24"/>
  <c r="S636" i="24"/>
  <c r="S632" i="24"/>
  <c r="S626" i="24"/>
  <c r="S622" i="24"/>
  <c r="S618" i="24"/>
  <c r="S612" i="24"/>
  <c r="S608" i="24"/>
  <c r="S602" i="24"/>
  <c r="S598" i="24"/>
  <c r="S594" i="24"/>
  <c r="S588" i="24"/>
  <c r="S584" i="24"/>
  <c r="S566" i="24"/>
  <c r="S562" i="24"/>
  <c r="S558" i="24"/>
  <c r="S542" i="24"/>
  <c r="S538" i="24"/>
  <c r="S534" i="24"/>
  <c r="S530" i="24"/>
  <c r="S526" i="24"/>
  <c r="S522" i="24"/>
  <c r="S516" i="24"/>
  <c r="S512" i="24"/>
  <c r="S506" i="24"/>
  <c r="S502" i="24"/>
  <c r="S498" i="24"/>
  <c r="S481" i="24"/>
  <c r="S477" i="24"/>
  <c r="S471" i="24"/>
  <c r="S467" i="24"/>
  <c r="S463" i="24"/>
  <c r="S457" i="24"/>
  <c r="S453" i="24"/>
  <c r="S447" i="24"/>
  <c r="S443" i="24"/>
  <c r="S439" i="24"/>
  <c r="S433" i="24"/>
  <c r="S429" i="24"/>
  <c r="S423" i="24"/>
  <c r="S419" i="24"/>
  <c r="S415" i="24"/>
  <c r="S409" i="24"/>
  <c r="S405" i="24"/>
  <c r="S399" i="24"/>
  <c r="S395" i="24"/>
  <c r="S391" i="24"/>
  <c r="S385" i="24"/>
  <c r="S381" i="24"/>
  <c r="S375" i="24"/>
  <c r="S371" i="24"/>
  <c r="S367" i="24"/>
  <c r="S361" i="24"/>
  <c r="S357" i="24"/>
  <c r="S353" i="24"/>
  <c r="S349" i="24"/>
  <c r="S345" i="24"/>
  <c r="S339" i="24"/>
  <c r="S335" i="24"/>
  <c r="S331" i="24"/>
  <c r="S325" i="24"/>
  <c r="S321" i="24"/>
  <c r="S303" i="24"/>
  <c r="S299" i="24"/>
  <c r="S295" i="24"/>
  <c r="S289" i="24"/>
  <c r="S285" i="24"/>
  <c r="S267" i="24"/>
  <c r="S263" i="24"/>
  <c r="S259" i="24"/>
  <c r="S253" i="24"/>
  <c r="S249" i="24"/>
  <c r="S243" i="24"/>
  <c r="S239" i="24"/>
  <c r="S235" i="24"/>
  <c r="S229" i="24"/>
  <c r="S225" i="24"/>
  <c r="S219" i="24"/>
  <c r="S215" i="24"/>
  <c r="S211" i="24"/>
  <c r="S205" i="24"/>
  <c r="S201" i="24"/>
  <c r="S195" i="24"/>
  <c r="S191" i="24"/>
  <c r="S187" i="24"/>
  <c r="S181" i="24"/>
  <c r="S177" i="24"/>
  <c r="S171" i="24"/>
  <c r="S167" i="24"/>
  <c r="S163" i="24"/>
  <c r="S157" i="24"/>
  <c r="S153" i="24"/>
  <c r="S147" i="24"/>
  <c r="S143" i="24"/>
  <c r="S139" i="24"/>
  <c r="S133" i="24"/>
  <c r="S129" i="24"/>
  <c r="S123" i="24"/>
  <c r="S119" i="24"/>
  <c r="S115" i="24"/>
  <c r="S96" i="24"/>
  <c r="S92" i="24"/>
  <c r="S86" i="24"/>
  <c r="S82" i="24"/>
  <c r="S78" i="24"/>
  <c r="S72" i="24"/>
  <c r="S68" i="24"/>
  <c r="S64" i="24"/>
  <c r="S60" i="24"/>
  <c r="S56" i="24"/>
  <c r="S36" i="24"/>
  <c r="S32" i="24"/>
  <c r="A1008" i="24"/>
  <c r="A1004" i="24"/>
  <c r="A984" i="24"/>
  <c r="A980" i="24"/>
  <c r="A936" i="24"/>
  <c r="A932" i="24"/>
  <c r="A900" i="24"/>
  <c r="A896" i="24"/>
  <c r="A876" i="24"/>
  <c r="A872" i="24"/>
  <c r="A852" i="24"/>
  <c r="A848" i="24"/>
  <c r="A828" i="24"/>
  <c r="A816" i="24"/>
  <c r="A812" i="24"/>
  <c r="A804" i="24"/>
  <c r="A800" i="24"/>
  <c r="A780" i="24"/>
  <c r="A776" i="24"/>
  <c r="A636" i="24"/>
  <c r="A632" i="24"/>
  <c r="A612" i="24"/>
  <c r="A608" i="24"/>
  <c r="A588" i="24"/>
  <c r="A584" i="24"/>
  <c r="A516" i="24"/>
  <c r="A512" i="24"/>
  <c r="A492" i="24"/>
  <c r="A708" i="24"/>
  <c r="A704" i="24"/>
  <c r="A696" i="24"/>
  <c r="A692" i="24"/>
  <c r="A660" i="24"/>
  <c r="A656" i="24"/>
  <c r="A480" i="24"/>
  <c r="A476" i="24"/>
  <c r="A456" i="24"/>
  <c r="A452" i="24"/>
  <c r="A432" i="24"/>
  <c r="A428" i="24"/>
  <c r="A408" i="24"/>
  <c r="A404" i="24"/>
  <c r="A384" i="24"/>
  <c r="A380" i="24"/>
  <c r="A372" i="24"/>
  <c r="A368" i="24"/>
  <c r="A324" i="24"/>
  <c r="A320" i="24"/>
  <c r="A288" i="24"/>
  <c r="A284" i="24"/>
  <c r="A252" i="24"/>
  <c r="A248" i="24"/>
  <c r="A228" i="24"/>
  <c r="A224" i="24"/>
  <c r="A204" i="24"/>
  <c r="A200" i="24"/>
  <c r="A180" i="24"/>
  <c r="A176" i="24"/>
  <c r="A156" i="24"/>
  <c r="A152" i="24"/>
  <c r="A132" i="24"/>
  <c r="A128" i="24"/>
  <c r="A96" i="24"/>
  <c r="A92" i="24"/>
  <c r="A1141" i="24"/>
  <c r="A1105" i="24"/>
  <c r="A1101" i="24"/>
  <c r="A705" i="24"/>
  <c r="A697" i="24"/>
  <c r="A661" i="24"/>
  <c r="A1009" i="24"/>
  <c r="A1005" i="24"/>
  <c r="A985" i="24"/>
  <c r="A981" i="24"/>
  <c r="A951" i="24"/>
  <c r="A947" i="24"/>
  <c r="A943" i="24"/>
  <c r="A937" i="24"/>
  <c r="A933" i="24"/>
  <c r="A927" i="24"/>
  <c r="A923" i="24"/>
  <c r="A919" i="24"/>
  <c r="A901" i="24"/>
  <c r="A897" i="24"/>
  <c r="A891" i="24"/>
  <c r="A887" i="24"/>
  <c r="A883" i="24"/>
  <c r="A877" i="24"/>
  <c r="A873" i="24"/>
  <c r="A853" i="24"/>
  <c r="A849" i="24"/>
  <c r="A829" i="24"/>
  <c r="A817" i="24"/>
  <c r="A813" i="24"/>
  <c r="A805" i="24"/>
  <c r="A801" i="24"/>
  <c r="A781" i="24"/>
  <c r="A777" i="24"/>
  <c r="A1137" i="24"/>
  <c r="A1129" i="24"/>
  <c r="A1125" i="24"/>
  <c r="A709" i="24"/>
  <c r="A693" i="24"/>
  <c r="A657" i="24"/>
  <c r="A171" i="24"/>
  <c r="A637" i="24"/>
  <c r="A633" i="24"/>
  <c r="A613" i="24"/>
  <c r="A609" i="24"/>
  <c r="A589" i="24"/>
  <c r="A585" i="24"/>
  <c r="A543" i="24"/>
  <c r="A539" i="24"/>
  <c r="A535" i="24"/>
  <c r="A531" i="24"/>
  <c r="A527" i="24"/>
  <c r="A523" i="24"/>
  <c r="A517" i="24"/>
  <c r="A513" i="24"/>
  <c r="A507" i="24"/>
  <c r="A503" i="24"/>
  <c r="A499" i="24"/>
  <c r="A493" i="24"/>
  <c r="A487" i="24"/>
  <c r="A481" i="24"/>
  <c r="A477" i="24"/>
  <c r="A471" i="24"/>
  <c r="A467" i="24"/>
  <c r="A463" i="24"/>
  <c r="A457" i="24"/>
  <c r="A453" i="24"/>
  <c r="A447" i="24"/>
  <c r="A443" i="24"/>
  <c r="A439" i="24"/>
  <c r="A433" i="24"/>
  <c r="A429" i="24"/>
  <c r="A423" i="24"/>
  <c r="A419" i="24"/>
  <c r="A415" i="24"/>
  <c r="A409" i="24"/>
  <c r="A405" i="24"/>
  <c r="A399" i="24"/>
  <c r="A395" i="24"/>
  <c r="A391" i="24"/>
  <c r="A385" i="24"/>
  <c r="A381" i="24"/>
  <c r="A373" i="24"/>
  <c r="A369" i="24"/>
  <c r="A363" i="24"/>
  <c r="A359" i="24"/>
  <c r="A355" i="24"/>
  <c r="A351" i="24"/>
  <c r="A347" i="24"/>
  <c r="A343" i="24"/>
  <c r="A339" i="24"/>
  <c r="A335" i="24"/>
  <c r="A331" i="24"/>
  <c r="A325" i="24"/>
  <c r="A321" i="24"/>
  <c r="A303" i="24"/>
  <c r="A299" i="24"/>
  <c r="A295" i="24"/>
  <c r="A289" i="24"/>
  <c r="A285" i="24"/>
  <c r="A267" i="24"/>
  <c r="A263" i="24"/>
  <c r="A259" i="24"/>
  <c r="A253" i="24"/>
  <c r="A249" i="24"/>
  <c r="A243" i="24"/>
  <c r="A239" i="24"/>
  <c r="A235" i="24"/>
  <c r="A229" i="24"/>
  <c r="A225" i="24"/>
  <c r="A219" i="24"/>
  <c r="A215" i="24"/>
  <c r="A211" i="24"/>
  <c r="A205" i="24"/>
  <c r="A201" i="24"/>
  <c r="A195" i="24"/>
  <c r="A191" i="24"/>
  <c r="A187" i="24"/>
  <c r="A181" i="24"/>
  <c r="A177" i="24"/>
  <c r="A167" i="24"/>
  <c r="A163" i="24"/>
  <c r="A157" i="24"/>
  <c r="A153" i="24"/>
  <c r="A147" i="24"/>
  <c r="A143" i="24"/>
  <c r="A139" i="24"/>
  <c r="A133" i="24"/>
  <c r="A129" i="24"/>
  <c r="A123" i="24"/>
  <c r="A119" i="24"/>
  <c r="A115" i="24"/>
  <c r="A97" i="24"/>
  <c r="A93" i="24"/>
  <c r="A73" i="24"/>
  <c r="A69" i="24"/>
  <c r="A61" i="24"/>
  <c r="A57" i="24"/>
  <c r="A37" i="24"/>
  <c r="A33" i="24"/>
  <c r="A1140" i="24"/>
  <c r="A1136" i="24"/>
  <c r="A1128" i="24"/>
  <c r="A1124" i="24"/>
  <c r="A1104" i="24"/>
  <c r="A1100" i="24"/>
  <c r="A1081" i="24"/>
  <c r="A1077" i="24"/>
  <c r="A1069" i="24"/>
  <c r="A1065" i="24"/>
  <c r="A1057" i="24"/>
  <c r="A1053" i="24"/>
  <c r="A1021" i="24"/>
  <c r="A1017" i="24"/>
  <c r="A997" i="24"/>
  <c r="A993" i="24"/>
  <c r="A949" i="24"/>
  <c r="A945" i="24"/>
  <c r="A939" i="24"/>
  <c r="A935" i="24"/>
  <c r="A931" i="24"/>
  <c r="A925" i="24"/>
  <c r="A921" i="24"/>
  <c r="A889" i="24"/>
  <c r="A885" i="24"/>
  <c r="A1142" i="24"/>
  <c r="A1138" i="24"/>
  <c r="A1134" i="24"/>
  <c r="A1130" i="24"/>
  <c r="A1126" i="24"/>
  <c r="A1122" i="24"/>
  <c r="A1106" i="24"/>
  <c r="A1102" i="24"/>
  <c r="A1098" i="24"/>
  <c r="A98" i="24"/>
  <c r="A94" i="24"/>
  <c r="A90" i="24"/>
  <c r="A84" i="24"/>
  <c r="A80" i="24"/>
  <c r="A1082" i="24"/>
  <c r="A1078" i="24"/>
  <c r="A1074" i="24"/>
  <c r="A1070" i="24"/>
  <c r="A1066" i="24"/>
  <c r="A1062" i="24"/>
  <c r="A1058" i="24"/>
  <c r="A1054" i="24"/>
  <c r="A1050" i="24"/>
  <c r="A1022" i="24"/>
  <c r="A1018" i="24"/>
  <c r="A1014" i="24"/>
  <c r="A998" i="24"/>
  <c r="A994" i="24"/>
  <c r="A990" i="24"/>
  <c r="AA278" i="24"/>
  <c r="AB279" i="24"/>
  <c r="AB1085" i="24"/>
  <c r="A1118" i="24"/>
  <c r="A1114" i="24"/>
  <c r="A1110" i="24"/>
  <c r="A973" i="24"/>
  <c r="A969" i="24"/>
  <c r="A903" i="24"/>
  <c r="A899" i="24"/>
  <c r="A895" i="24"/>
  <c r="A879" i="24"/>
  <c r="A875" i="24"/>
  <c r="A871" i="24"/>
  <c r="A841" i="24"/>
  <c r="A837" i="24"/>
  <c r="A793" i="24"/>
  <c r="A789" i="24"/>
  <c r="A757" i="24"/>
  <c r="A753" i="24"/>
  <c r="A745" i="24"/>
  <c r="A741" i="24"/>
  <c r="A733" i="24"/>
  <c r="A729" i="24"/>
  <c r="A625" i="24"/>
  <c r="A621" i="24"/>
  <c r="A601" i="24"/>
  <c r="A597" i="24"/>
  <c r="A565" i="24"/>
  <c r="A561" i="24"/>
  <c r="A541" i="24"/>
  <c r="A537" i="24"/>
  <c r="A529" i="24"/>
  <c r="A525" i="24"/>
  <c r="A519" i="24"/>
  <c r="A515" i="24"/>
  <c r="A511" i="24"/>
  <c r="A505" i="24"/>
  <c r="A501" i="24"/>
  <c r="A495" i="24"/>
  <c r="A72" i="24"/>
  <c r="A68" i="24"/>
  <c r="A60" i="24"/>
  <c r="A56" i="24"/>
  <c r="A36" i="24"/>
  <c r="A32" i="24"/>
  <c r="A4" i="26"/>
  <c r="H5" i="24"/>
  <c r="E3" i="26"/>
  <c r="M4" i="24" s="1"/>
  <c r="M544" i="24"/>
  <c r="H4" i="24"/>
  <c r="A543" i="26"/>
  <c r="H544" i="24"/>
  <c r="M5" i="24"/>
  <c r="AA101" i="24"/>
  <c r="AA485" i="24"/>
  <c r="AB760" i="24"/>
  <c r="Z1085" i="24"/>
  <c r="AB271" i="24"/>
  <c r="AB964" i="24"/>
  <c r="AB952" i="24" s="1"/>
  <c r="Z40" i="24"/>
  <c r="AB270" i="24"/>
  <c r="AA712" i="24"/>
  <c r="Z41" i="24"/>
  <c r="AA52" i="24"/>
  <c r="AA40" i="24" s="1"/>
  <c r="AB40" i="24"/>
  <c r="AB305" i="24"/>
  <c r="Z485" i="24"/>
  <c r="Z1084" i="24"/>
  <c r="AA100" i="24"/>
  <c r="AA16" i="24" s="1"/>
  <c r="AB101" i="24"/>
  <c r="AB905" i="24"/>
  <c r="AB857" i="24" s="1"/>
  <c r="Z952" i="24"/>
  <c r="AB1037" i="24"/>
  <c r="Z26" i="24"/>
  <c r="AA273" i="24"/>
  <c r="AA274" i="24"/>
  <c r="AA275" i="24"/>
  <c r="AA276" i="24"/>
  <c r="AA277" i="24"/>
  <c r="AA867" i="24"/>
  <c r="Z273" i="24"/>
  <c r="AA270" i="24"/>
  <c r="AA271" i="24"/>
  <c r="AA272" i="24"/>
  <c r="AB860" i="24"/>
  <c r="AB862" i="24"/>
  <c r="AB863" i="24"/>
  <c r="AB864" i="24"/>
  <c r="AB865" i="24"/>
  <c r="AB866" i="24"/>
  <c r="AB867" i="24"/>
  <c r="Z274" i="24"/>
  <c r="Z858" i="24"/>
  <c r="Z859" i="24"/>
  <c r="Z860" i="24"/>
  <c r="Z861" i="24"/>
  <c r="Z862" i="24"/>
  <c r="Z863" i="24"/>
  <c r="Z864" i="24"/>
  <c r="AA858" i="24"/>
  <c r="AA859" i="24"/>
  <c r="AA866" i="24"/>
  <c r="AB18" i="24"/>
  <c r="AB19" i="24"/>
  <c r="AB20" i="24"/>
  <c r="AB21" i="24"/>
  <c r="AB22" i="24"/>
  <c r="AB23" i="24"/>
  <c r="AB24" i="24"/>
  <c r="AB25" i="24"/>
  <c r="AB26" i="24"/>
  <c r="AB27" i="24"/>
  <c r="AB574" i="24"/>
  <c r="AB577" i="24"/>
  <c r="AB553" i="24" s="1"/>
  <c r="AA18" i="24"/>
  <c r="AA19" i="24"/>
  <c r="AA20" i="24"/>
  <c r="AA21" i="24"/>
  <c r="AA22" i="24"/>
  <c r="AA23" i="24"/>
  <c r="AA24" i="24"/>
  <c r="AA25" i="24"/>
  <c r="AA26" i="24"/>
  <c r="AA27" i="24"/>
  <c r="Z18" i="24"/>
  <c r="Z24" i="24"/>
  <c r="AB274" i="24"/>
  <c r="AB275" i="24"/>
  <c r="AB277" i="24"/>
  <c r="Z270" i="24"/>
  <c r="Z20" i="24"/>
  <c r="Z22" i="24"/>
  <c r="AB576" i="24"/>
  <c r="AB552" i="24" s="1"/>
  <c r="AA17" i="24"/>
  <c r="Z275" i="24"/>
  <c r="Z276" i="24"/>
  <c r="AA573" i="24"/>
  <c r="AA576" i="24"/>
  <c r="AA860" i="24"/>
  <c r="AA863" i="24"/>
  <c r="AB859" i="24"/>
  <c r="Z19" i="24"/>
  <c r="Z21" i="24"/>
  <c r="Z23" i="24"/>
  <c r="Z25" i="24"/>
  <c r="Z27" i="24"/>
  <c r="AB573" i="24"/>
  <c r="AB575" i="24"/>
  <c r="AB273" i="24"/>
  <c r="AA279" i="24"/>
  <c r="Z101" i="24"/>
  <c r="Z17" i="24" s="1"/>
  <c r="AB724" i="24"/>
  <c r="AB712" i="24" s="1"/>
  <c r="AB713" i="24"/>
  <c r="Z220" i="24"/>
  <c r="Z100" i="24" s="1"/>
  <c r="Z16" i="24" s="1"/>
  <c r="Z280" i="24"/>
  <c r="Z460" i="24"/>
  <c r="AA496" i="24"/>
  <c r="AA484" i="24" s="1"/>
  <c r="AA305" i="24"/>
  <c r="AB508" i="24"/>
  <c r="AB484" i="24" s="1"/>
  <c r="AB485" i="24"/>
  <c r="Z592" i="24"/>
  <c r="AB17" i="24"/>
  <c r="AB272" i="24"/>
  <c r="Z277" i="24"/>
  <c r="Z279" i="24"/>
  <c r="AA316" i="24"/>
  <c r="AA304" i="24" s="1"/>
  <c r="Z616" i="24"/>
  <c r="Z865" i="24"/>
  <c r="AB304" i="24"/>
  <c r="Z272" i="24"/>
  <c r="Z508" i="24"/>
  <c r="Z484" i="24" s="1"/>
  <c r="AB570" i="24"/>
  <c r="AA577" i="24"/>
  <c r="AB571" i="24"/>
  <c r="AA578" i="24"/>
  <c r="AA868" i="24"/>
  <c r="Z866" i="24"/>
  <c r="Z867" i="24"/>
  <c r="AA864" i="24"/>
  <c r="AB572" i="24"/>
  <c r="AA574" i="24"/>
  <c r="AA861" i="24"/>
  <c r="AA865" i="24"/>
  <c r="Z905" i="24"/>
  <c r="Z916" i="24"/>
  <c r="Z904" i="24" s="1"/>
  <c r="Z856" i="24" s="1"/>
  <c r="Z271" i="24"/>
  <c r="AB276" i="24"/>
  <c r="AB578" i="24"/>
  <c r="AA570" i="24"/>
  <c r="AB579" i="24"/>
  <c r="AB858" i="24"/>
  <c r="AA1012" i="24"/>
  <c r="AB861" i="24"/>
  <c r="AB1084" i="24"/>
  <c r="AA665" i="24"/>
  <c r="Z953" i="24"/>
  <c r="Z570" i="24"/>
  <c r="Z575" i="24"/>
  <c r="Z712" i="24"/>
  <c r="Z305" i="24"/>
  <c r="Z376" i="24"/>
  <c r="Z424" i="24"/>
  <c r="AA575" i="24"/>
  <c r="Z700" i="24"/>
  <c r="Z760" i="24"/>
  <c r="Z578" i="24"/>
  <c r="AB196" i="24"/>
  <c r="AB100" i="24" s="1"/>
  <c r="Z572" i="24"/>
  <c r="AB592" i="24"/>
  <c r="AB652" i="24"/>
  <c r="AB640" i="24" s="1"/>
  <c r="AB641" i="24"/>
  <c r="Z573" i="24"/>
  <c r="AB665" i="24"/>
  <c r="AB688" i="24"/>
  <c r="AB664" i="24" s="1"/>
  <c r="AA713" i="24"/>
  <c r="Z808" i="24"/>
  <c r="AA880" i="24"/>
  <c r="AA916" i="24"/>
  <c r="AA904" i="24" s="1"/>
  <c r="AA905" i="24"/>
  <c r="Z628" i="24"/>
  <c r="AA641" i="24"/>
  <c r="AA572" i="24"/>
  <c r="Z574" i="24"/>
  <c r="Z577" i="24"/>
  <c r="AA688" i="24"/>
  <c r="AA664" i="24" s="1"/>
  <c r="Z713" i="24"/>
  <c r="AB832" i="24"/>
  <c r="AB821" i="24"/>
  <c r="AA821" i="24"/>
  <c r="AA844" i="24"/>
  <c r="Z571" i="24"/>
  <c r="Z576" i="24"/>
  <c r="Z579" i="24"/>
  <c r="AA571" i="24"/>
  <c r="AA579" i="24"/>
  <c r="Z676" i="24"/>
  <c r="AA862" i="24"/>
  <c r="AB761" i="24"/>
  <c r="Z761" i="24"/>
  <c r="Z820" i="24"/>
  <c r="AA1072" i="24"/>
  <c r="AA761" i="24"/>
  <c r="AA784" i="24"/>
  <c r="Z821" i="24"/>
  <c r="AB928" i="24"/>
  <c r="AA940" i="24"/>
  <c r="AA1048" i="24"/>
  <c r="AA1036" i="24" s="1"/>
  <c r="AA1000" i="24"/>
  <c r="AA1132" i="24"/>
  <c r="AA953" i="24"/>
  <c r="AA976" i="24"/>
  <c r="AA1085" i="24"/>
  <c r="AA1108" i="24"/>
  <c r="AA1084" i="24" s="1"/>
  <c r="BS27" i="21"/>
  <c r="BT27" i="21"/>
  <c r="BV27" i="21"/>
  <c r="BW27" i="21"/>
  <c r="BX27" i="21"/>
  <c r="BS28" i="21"/>
  <c r="BT28" i="21"/>
  <c r="BV28" i="21"/>
  <c r="BW28" i="21"/>
  <c r="BX28" i="21"/>
  <c r="BS29" i="21"/>
  <c r="BT29" i="21"/>
  <c r="BU29" i="21"/>
  <c r="BV29" i="21"/>
  <c r="BW29" i="21"/>
  <c r="BX29" i="21"/>
  <c r="BS30" i="21"/>
  <c r="BT30" i="21"/>
  <c r="BU30" i="21"/>
  <c r="BV30" i="21"/>
  <c r="BW30" i="21"/>
  <c r="BX30" i="21"/>
  <c r="BS31" i="21"/>
  <c r="BT31" i="21"/>
  <c r="BU31" i="21"/>
  <c r="BV31" i="21"/>
  <c r="BW31" i="21"/>
  <c r="BX31" i="21"/>
  <c r="BS32" i="21"/>
  <c r="BT32" i="21"/>
  <c r="BU32" i="21"/>
  <c r="BV32" i="21"/>
  <c r="BW32" i="21"/>
  <c r="BX32" i="21"/>
  <c r="BS33" i="21"/>
  <c r="BT33" i="21"/>
  <c r="BU33" i="21"/>
  <c r="BV33" i="21"/>
  <c r="BW33" i="21"/>
  <c r="BX33" i="21"/>
  <c r="BS34" i="21"/>
  <c r="BT34" i="21"/>
  <c r="BU34" i="21"/>
  <c r="BV34" i="21"/>
  <c r="BW34" i="21"/>
  <c r="BX34" i="21"/>
  <c r="BS35" i="21"/>
  <c r="BT35" i="21"/>
  <c r="BU35" i="21"/>
  <c r="BV35" i="21"/>
  <c r="BW35" i="21"/>
  <c r="BX35" i="21"/>
  <c r="BS36" i="21"/>
  <c r="BT36" i="21"/>
  <c r="BU36" i="21"/>
  <c r="BV36" i="21"/>
  <c r="BW36" i="21"/>
  <c r="BX36" i="21"/>
  <c r="BS37" i="21"/>
  <c r="BT37" i="21"/>
  <c r="BU37" i="21"/>
  <c r="BV37" i="21"/>
  <c r="BW37" i="21"/>
  <c r="BX37" i="21"/>
  <c r="BS38" i="21"/>
  <c r="BT38" i="21"/>
  <c r="BU38" i="21"/>
  <c r="BV38" i="21"/>
  <c r="BW38" i="21"/>
  <c r="BX38" i="21"/>
  <c r="BS39" i="21"/>
  <c r="BT39" i="21"/>
  <c r="BV39" i="21"/>
  <c r="BW39" i="21"/>
  <c r="BX39" i="21"/>
  <c r="BS51" i="21"/>
  <c r="BT51" i="21"/>
  <c r="BV51" i="21"/>
  <c r="BW51" i="21"/>
  <c r="BX51" i="21"/>
  <c r="BS52" i="21"/>
  <c r="BT52" i="21"/>
  <c r="BV52" i="21"/>
  <c r="BW52" i="21"/>
  <c r="BX52" i="21"/>
  <c r="BS53" i="21"/>
  <c r="BT53" i="21"/>
  <c r="BU53" i="21"/>
  <c r="BV53" i="21"/>
  <c r="BW53" i="21"/>
  <c r="BX53" i="21"/>
  <c r="BS54" i="21"/>
  <c r="BT54" i="21"/>
  <c r="BU54" i="21"/>
  <c r="BV54" i="21"/>
  <c r="BW54" i="21"/>
  <c r="BX54" i="21"/>
  <c r="BS55" i="21"/>
  <c r="BT55" i="21"/>
  <c r="BU55" i="21"/>
  <c r="BV55" i="21"/>
  <c r="BW55" i="21"/>
  <c r="BX55" i="21"/>
  <c r="BS56" i="21"/>
  <c r="BT56" i="21"/>
  <c r="BU56" i="21"/>
  <c r="BV56" i="21"/>
  <c r="BW56" i="21"/>
  <c r="BX56" i="21"/>
  <c r="BS57" i="21"/>
  <c r="BT57" i="21"/>
  <c r="BU57" i="21"/>
  <c r="BV57" i="21"/>
  <c r="BW57" i="21"/>
  <c r="BX57" i="21"/>
  <c r="BS58" i="21"/>
  <c r="BT58" i="21"/>
  <c r="BU58" i="21"/>
  <c r="BV58" i="21"/>
  <c r="BW58" i="21"/>
  <c r="BX58" i="21"/>
  <c r="BS59" i="21"/>
  <c r="BT59" i="21"/>
  <c r="BU59" i="21"/>
  <c r="BV59" i="21"/>
  <c r="BW59" i="21"/>
  <c r="BX59" i="21"/>
  <c r="BS60" i="21"/>
  <c r="BT60" i="21"/>
  <c r="BU60" i="21"/>
  <c r="BV60" i="21"/>
  <c r="BW60" i="21"/>
  <c r="BX60" i="21"/>
  <c r="BS61" i="21"/>
  <c r="BT61" i="21"/>
  <c r="BU61" i="21"/>
  <c r="BV61" i="21"/>
  <c r="BW61" i="21"/>
  <c r="BX61" i="21"/>
  <c r="BS62" i="21"/>
  <c r="BT62" i="21"/>
  <c r="BU62" i="21"/>
  <c r="BV62" i="21"/>
  <c r="BW62" i="21"/>
  <c r="BX62" i="21"/>
  <c r="BS63" i="21"/>
  <c r="BT63" i="21"/>
  <c r="BU63" i="21"/>
  <c r="BV63" i="21"/>
  <c r="BW63" i="21"/>
  <c r="BX63" i="21"/>
  <c r="BS64" i="21"/>
  <c r="BT64" i="21"/>
  <c r="BU64" i="21"/>
  <c r="BV64" i="21"/>
  <c r="BW64" i="21"/>
  <c r="BX64" i="21"/>
  <c r="BS65" i="21"/>
  <c r="BT65" i="21"/>
  <c r="BU65" i="21"/>
  <c r="BV65" i="21"/>
  <c r="BW65" i="21"/>
  <c r="BX65" i="21"/>
  <c r="BS66" i="21"/>
  <c r="BT66" i="21"/>
  <c r="BU66" i="21"/>
  <c r="BV66" i="21"/>
  <c r="BW66" i="21"/>
  <c r="BX66" i="21"/>
  <c r="BS67" i="21"/>
  <c r="BT67" i="21"/>
  <c r="BU67" i="21"/>
  <c r="BV67" i="21"/>
  <c r="BW67" i="21"/>
  <c r="BX67" i="21"/>
  <c r="BS68" i="21"/>
  <c r="BT68" i="21"/>
  <c r="BU68" i="21"/>
  <c r="BV68" i="21"/>
  <c r="BW68" i="21"/>
  <c r="BX68" i="21"/>
  <c r="BS69" i="21"/>
  <c r="BT69" i="21"/>
  <c r="BU69" i="21"/>
  <c r="BV69" i="21"/>
  <c r="BW69" i="21"/>
  <c r="BX69" i="21"/>
  <c r="BS70" i="21"/>
  <c r="BT70" i="21"/>
  <c r="BU70" i="21"/>
  <c r="BV70" i="21"/>
  <c r="BW70" i="21"/>
  <c r="BX70" i="21"/>
  <c r="BS71" i="21"/>
  <c r="BT71" i="21"/>
  <c r="BU71" i="21"/>
  <c r="BV71" i="21"/>
  <c r="BW71" i="21"/>
  <c r="BX71" i="21"/>
  <c r="BS72" i="21"/>
  <c r="BT72" i="21"/>
  <c r="BU72" i="21"/>
  <c r="BV72" i="21"/>
  <c r="BW72" i="21"/>
  <c r="BX72" i="21"/>
  <c r="BS73" i="21"/>
  <c r="BT73" i="21"/>
  <c r="BU73" i="21"/>
  <c r="BV73" i="21"/>
  <c r="BW73" i="21"/>
  <c r="BX73" i="21"/>
  <c r="BS74" i="21"/>
  <c r="BT74" i="21"/>
  <c r="BU74" i="21"/>
  <c r="BV74" i="21"/>
  <c r="BW74" i="21"/>
  <c r="BX74" i="21"/>
  <c r="BS75" i="21"/>
  <c r="BT75" i="21"/>
  <c r="BU75" i="21"/>
  <c r="BV75" i="21"/>
  <c r="BW75" i="21"/>
  <c r="BX75" i="21"/>
  <c r="BS76" i="21"/>
  <c r="BT76" i="21"/>
  <c r="BU76" i="21"/>
  <c r="BV76" i="21"/>
  <c r="BW76" i="21"/>
  <c r="BX76" i="21"/>
  <c r="BS77" i="21"/>
  <c r="BT77" i="21"/>
  <c r="BU77" i="21"/>
  <c r="BV77" i="21"/>
  <c r="BW77" i="21"/>
  <c r="BX77" i="21"/>
  <c r="BS78" i="21"/>
  <c r="BT78" i="21"/>
  <c r="BU78" i="21"/>
  <c r="BV78" i="21"/>
  <c r="BW78" i="21"/>
  <c r="BX78" i="21"/>
  <c r="BS79" i="21"/>
  <c r="BT79" i="21"/>
  <c r="BU79" i="21"/>
  <c r="BV79" i="21"/>
  <c r="BW79" i="21"/>
  <c r="BX79" i="21"/>
  <c r="BS80" i="21"/>
  <c r="BT80" i="21"/>
  <c r="BU80" i="21"/>
  <c r="BV80" i="21"/>
  <c r="BW80" i="21"/>
  <c r="BX80" i="21"/>
  <c r="BS81" i="21"/>
  <c r="BT81" i="21"/>
  <c r="BU81" i="21"/>
  <c r="BV81" i="21"/>
  <c r="BW81" i="21"/>
  <c r="BX81" i="21"/>
  <c r="BS82" i="21"/>
  <c r="BT82" i="21"/>
  <c r="BU82" i="21"/>
  <c r="BV82" i="21"/>
  <c r="BW82" i="21"/>
  <c r="BX82" i="21"/>
  <c r="BS83" i="21"/>
  <c r="BT83" i="21"/>
  <c r="BU83" i="21"/>
  <c r="BV83" i="21"/>
  <c r="BW83" i="21"/>
  <c r="BX83" i="21"/>
  <c r="BS84" i="21"/>
  <c r="BT84" i="21"/>
  <c r="BU84" i="21"/>
  <c r="BV84" i="21"/>
  <c r="BW84" i="21"/>
  <c r="BX84" i="21"/>
  <c r="BS85" i="21"/>
  <c r="BT85" i="21"/>
  <c r="BU85" i="21"/>
  <c r="BV85" i="21"/>
  <c r="BW85" i="21"/>
  <c r="BX85" i="21"/>
  <c r="BS86" i="21"/>
  <c r="BT86" i="21"/>
  <c r="BU86" i="21"/>
  <c r="BV86" i="21"/>
  <c r="BW86" i="21"/>
  <c r="BX86" i="21"/>
  <c r="BS87" i="21"/>
  <c r="BT87" i="21"/>
  <c r="BU87" i="21"/>
  <c r="BV87" i="21"/>
  <c r="BW87" i="21"/>
  <c r="BX87" i="21"/>
  <c r="BS88" i="21"/>
  <c r="BT88" i="21"/>
  <c r="BU88" i="21"/>
  <c r="BV88" i="21"/>
  <c r="BW88" i="21"/>
  <c r="BX88" i="21"/>
  <c r="BS89" i="21"/>
  <c r="BT89" i="21"/>
  <c r="BU89" i="21"/>
  <c r="BV89" i="21"/>
  <c r="BW89" i="21"/>
  <c r="BX89" i="21"/>
  <c r="BS90" i="21"/>
  <c r="BT90" i="21"/>
  <c r="BU90" i="21"/>
  <c r="BV90" i="21"/>
  <c r="BW90" i="21"/>
  <c r="BX90" i="21"/>
  <c r="BS91" i="21"/>
  <c r="BT91" i="21"/>
  <c r="BU91" i="21"/>
  <c r="BV91" i="21"/>
  <c r="BW91" i="21"/>
  <c r="BX91" i="21"/>
  <c r="BS92" i="21"/>
  <c r="BT92" i="21"/>
  <c r="BU92" i="21"/>
  <c r="BV92" i="21"/>
  <c r="BW92" i="21"/>
  <c r="BX92" i="21"/>
  <c r="BS93" i="21"/>
  <c r="BT93" i="21"/>
  <c r="BU93" i="21"/>
  <c r="BV93" i="21"/>
  <c r="BW93" i="21"/>
  <c r="BX93" i="21"/>
  <c r="BS94" i="21"/>
  <c r="BT94" i="21"/>
  <c r="BU94" i="21"/>
  <c r="BV94" i="21"/>
  <c r="BW94" i="21"/>
  <c r="BX94" i="21"/>
  <c r="BS95" i="21"/>
  <c r="BT95" i="21"/>
  <c r="BU95" i="21"/>
  <c r="BV95" i="21"/>
  <c r="BW95" i="21"/>
  <c r="BX95" i="21"/>
  <c r="BS96" i="21"/>
  <c r="BT96" i="21"/>
  <c r="BU96" i="21"/>
  <c r="BV96" i="21"/>
  <c r="BW96" i="21"/>
  <c r="BX96" i="21"/>
  <c r="BS97" i="21"/>
  <c r="BT97" i="21"/>
  <c r="BU97" i="21"/>
  <c r="BV97" i="21"/>
  <c r="BW97" i="21"/>
  <c r="BX97" i="21"/>
  <c r="BS98" i="21"/>
  <c r="BT98" i="21"/>
  <c r="BU98" i="21"/>
  <c r="BV98" i="21"/>
  <c r="BW98" i="21"/>
  <c r="BX98" i="21"/>
  <c r="BS99" i="21"/>
  <c r="BT99" i="21"/>
  <c r="BV99" i="21"/>
  <c r="BW99" i="21"/>
  <c r="BX99" i="21"/>
  <c r="BS100" i="21"/>
  <c r="BS101" i="21"/>
  <c r="BS102" i="21"/>
  <c r="BS103" i="21"/>
  <c r="BS104" i="21"/>
  <c r="BS105" i="21"/>
  <c r="BS106" i="21"/>
  <c r="BS107" i="21"/>
  <c r="BS108" i="21"/>
  <c r="BS109" i="21"/>
  <c r="BS110" i="21"/>
  <c r="BS111" i="21"/>
  <c r="BT111" i="21"/>
  <c r="BV111" i="21"/>
  <c r="BW111" i="21"/>
  <c r="BX111" i="21"/>
  <c r="BS112" i="21"/>
  <c r="BT112" i="21"/>
  <c r="BV112" i="21"/>
  <c r="BW112" i="21"/>
  <c r="BX112" i="21"/>
  <c r="BS113" i="21"/>
  <c r="BT113" i="21"/>
  <c r="BU113" i="21"/>
  <c r="BV113" i="21"/>
  <c r="BW113" i="21"/>
  <c r="BX113" i="21"/>
  <c r="BS114" i="21"/>
  <c r="BT114" i="21"/>
  <c r="BU114" i="21"/>
  <c r="BV114" i="21"/>
  <c r="BW114" i="21"/>
  <c r="BX114" i="21"/>
  <c r="BS115" i="21"/>
  <c r="BT115" i="21"/>
  <c r="BU115" i="21"/>
  <c r="BV115" i="21"/>
  <c r="BW115" i="21"/>
  <c r="BX115" i="21"/>
  <c r="BS116" i="21"/>
  <c r="BT116" i="21"/>
  <c r="BU116" i="21"/>
  <c r="BV116" i="21"/>
  <c r="BW116" i="21"/>
  <c r="BX116" i="21"/>
  <c r="BS117" i="21"/>
  <c r="BT117" i="21"/>
  <c r="BU117" i="21"/>
  <c r="BV117" i="21"/>
  <c r="BW117" i="21"/>
  <c r="BX117" i="21"/>
  <c r="BS118" i="21"/>
  <c r="BT118" i="21"/>
  <c r="BU118" i="21"/>
  <c r="BV118" i="21"/>
  <c r="BW118" i="21"/>
  <c r="BX118" i="21"/>
  <c r="BS119" i="21"/>
  <c r="BT119" i="21"/>
  <c r="BU119" i="21"/>
  <c r="BV119" i="21"/>
  <c r="BW119" i="21"/>
  <c r="BX119" i="21"/>
  <c r="BS120" i="21"/>
  <c r="BT120" i="21"/>
  <c r="BU120" i="21"/>
  <c r="BV120" i="21"/>
  <c r="BW120" i="21"/>
  <c r="BX120" i="21"/>
  <c r="BS121" i="21"/>
  <c r="BT121" i="21"/>
  <c r="BU121" i="21"/>
  <c r="BV121" i="21"/>
  <c r="BW121" i="21"/>
  <c r="BX121" i="21"/>
  <c r="BS122" i="21"/>
  <c r="BT122" i="21"/>
  <c r="BU122" i="21"/>
  <c r="BV122" i="21"/>
  <c r="BW122" i="21"/>
  <c r="BX122" i="21"/>
  <c r="BS123" i="21"/>
  <c r="BT123" i="21"/>
  <c r="BU123" i="21"/>
  <c r="BV123" i="21"/>
  <c r="BW123" i="21"/>
  <c r="BX123" i="21"/>
  <c r="BS124" i="21"/>
  <c r="BT124" i="21"/>
  <c r="BU124" i="21"/>
  <c r="BV124" i="21"/>
  <c r="BW124" i="21"/>
  <c r="BX124" i="21"/>
  <c r="BS125" i="21"/>
  <c r="BT125" i="21"/>
  <c r="BU125" i="21"/>
  <c r="BV125" i="21"/>
  <c r="BW125" i="21"/>
  <c r="BX125" i="21"/>
  <c r="BS126" i="21"/>
  <c r="BT126" i="21"/>
  <c r="BU126" i="21"/>
  <c r="BV126" i="21"/>
  <c r="BW126" i="21"/>
  <c r="BX126" i="21"/>
  <c r="BS127" i="21"/>
  <c r="BT127" i="21"/>
  <c r="BU127" i="21"/>
  <c r="BV127" i="21"/>
  <c r="BW127" i="21"/>
  <c r="BX127" i="21"/>
  <c r="BS128" i="21"/>
  <c r="BT128" i="21"/>
  <c r="BU128" i="21"/>
  <c r="BV128" i="21"/>
  <c r="BW128" i="21"/>
  <c r="BX128" i="21"/>
  <c r="BS129" i="21"/>
  <c r="BT129" i="21"/>
  <c r="BU129" i="21"/>
  <c r="BV129" i="21"/>
  <c r="BW129" i="21"/>
  <c r="BX129" i="21"/>
  <c r="BS130" i="21"/>
  <c r="BT130" i="21"/>
  <c r="BU130" i="21"/>
  <c r="BV130" i="21"/>
  <c r="BW130" i="21"/>
  <c r="BX130" i="21"/>
  <c r="BS131" i="21"/>
  <c r="BT131" i="21"/>
  <c r="BU131" i="21"/>
  <c r="BV131" i="21"/>
  <c r="BW131" i="21"/>
  <c r="BX131" i="21"/>
  <c r="BS132" i="21"/>
  <c r="BT132" i="21"/>
  <c r="BU132" i="21"/>
  <c r="BV132" i="21"/>
  <c r="BW132" i="21"/>
  <c r="BX132" i="21"/>
  <c r="BS133" i="21"/>
  <c r="BT133" i="21"/>
  <c r="BU133" i="21"/>
  <c r="BV133" i="21"/>
  <c r="BW133" i="21"/>
  <c r="BX133" i="21"/>
  <c r="BS134" i="21"/>
  <c r="BT134" i="21"/>
  <c r="BU134" i="21"/>
  <c r="BV134" i="21"/>
  <c r="BW134" i="21"/>
  <c r="BX134" i="21"/>
  <c r="BS135" i="21"/>
  <c r="BT135" i="21"/>
  <c r="BU135" i="21"/>
  <c r="BV135" i="21"/>
  <c r="BW135" i="21"/>
  <c r="BX135" i="21"/>
  <c r="BS136" i="21"/>
  <c r="BT136" i="21"/>
  <c r="BU136" i="21"/>
  <c r="BV136" i="21"/>
  <c r="BW136" i="21"/>
  <c r="BX136" i="21"/>
  <c r="BS137" i="21"/>
  <c r="BT137" i="21"/>
  <c r="BU137" i="21"/>
  <c r="BV137" i="21"/>
  <c r="BW137" i="21"/>
  <c r="BX137" i="21"/>
  <c r="BS138" i="21"/>
  <c r="BT138" i="21"/>
  <c r="BU138" i="21"/>
  <c r="BV138" i="21"/>
  <c r="BW138" i="21"/>
  <c r="BX138" i="21"/>
  <c r="BS139" i="21"/>
  <c r="BT139" i="21"/>
  <c r="BU139" i="21"/>
  <c r="BV139" i="21"/>
  <c r="BW139" i="21"/>
  <c r="BX139" i="21"/>
  <c r="BS140" i="21"/>
  <c r="BT140" i="21"/>
  <c r="BU140" i="21"/>
  <c r="BV140" i="21"/>
  <c r="BW140" i="21"/>
  <c r="BX140" i="21"/>
  <c r="BS141" i="21"/>
  <c r="BT141" i="21"/>
  <c r="BU141" i="21"/>
  <c r="BV141" i="21"/>
  <c r="BW141" i="21"/>
  <c r="BX141" i="21"/>
  <c r="BS142" i="21"/>
  <c r="BT142" i="21"/>
  <c r="BU142" i="21"/>
  <c r="BV142" i="21"/>
  <c r="BW142" i="21"/>
  <c r="BX142" i="21"/>
  <c r="BS143" i="21"/>
  <c r="BT143" i="21"/>
  <c r="BU143" i="21"/>
  <c r="BV143" i="21"/>
  <c r="BW143" i="21"/>
  <c r="BX143" i="21"/>
  <c r="BS144" i="21"/>
  <c r="BT144" i="21"/>
  <c r="BU144" i="21"/>
  <c r="BV144" i="21"/>
  <c r="BW144" i="21"/>
  <c r="BX144" i="21"/>
  <c r="BS145" i="21"/>
  <c r="BT145" i="21"/>
  <c r="BU145" i="21"/>
  <c r="BV145" i="21"/>
  <c r="BW145" i="21"/>
  <c r="BX145" i="21"/>
  <c r="BS146" i="21"/>
  <c r="BT146" i="21"/>
  <c r="BU146" i="21"/>
  <c r="BV146" i="21"/>
  <c r="BW146" i="21"/>
  <c r="BX146" i="21"/>
  <c r="BS147" i="21"/>
  <c r="BT147" i="21"/>
  <c r="BU147" i="21"/>
  <c r="BV147" i="21"/>
  <c r="BW147" i="21"/>
  <c r="BX147" i="21"/>
  <c r="BS148" i="21"/>
  <c r="BT148" i="21"/>
  <c r="BU148" i="21"/>
  <c r="BV148" i="21"/>
  <c r="BW148" i="21"/>
  <c r="BX148" i="21"/>
  <c r="BS149" i="21"/>
  <c r="BT149" i="21"/>
  <c r="BU149" i="21"/>
  <c r="BV149" i="21"/>
  <c r="BW149" i="21"/>
  <c r="BX149" i="21"/>
  <c r="BS150" i="21"/>
  <c r="BT150" i="21"/>
  <c r="BU150" i="21"/>
  <c r="BV150" i="21"/>
  <c r="BW150" i="21"/>
  <c r="BX150" i="21"/>
  <c r="BS151" i="21"/>
  <c r="BT151" i="21"/>
  <c r="BU151" i="21"/>
  <c r="BV151" i="21"/>
  <c r="BW151" i="21"/>
  <c r="BX151" i="21"/>
  <c r="BS152" i="21"/>
  <c r="BT152" i="21"/>
  <c r="BU152" i="21"/>
  <c r="BV152" i="21"/>
  <c r="BW152" i="21"/>
  <c r="BX152" i="21"/>
  <c r="BS153" i="21"/>
  <c r="BT153" i="21"/>
  <c r="BU153" i="21"/>
  <c r="BV153" i="21"/>
  <c r="BW153" i="21"/>
  <c r="BX153" i="21"/>
  <c r="BS154" i="21"/>
  <c r="BT154" i="21"/>
  <c r="BU154" i="21"/>
  <c r="BV154" i="21"/>
  <c r="BW154" i="21"/>
  <c r="BX154" i="21"/>
  <c r="BS155" i="21"/>
  <c r="BT155" i="21"/>
  <c r="BU155" i="21"/>
  <c r="BV155" i="21"/>
  <c r="BW155" i="21"/>
  <c r="BX155" i="21"/>
  <c r="BS156" i="21"/>
  <c r="BT156" i="21"/>
  <c r="BU156" i="21"/>
  <c r="BV156" i="21"/>
  <c r="BW156" i="21"/>
  <c r="BX156" i="21"/>
  <c r="BS157" i="21"/>
  <c r="BT157" i="21"/>
  <c r="BU157" i="21"/>
  <c r="BV157" i="21"/>
  <c r="BW157" i="21"/>
  <c r="BX157" i="21"/>
  <c r="BS158" i="21"/>
  <c r="BT158" i="21"/>
  <c r="BU158" i="21"/>
  <c r="BV158" i="21"/>
  <c r="BW158" i="21"/>
  <c r="BX158" i="21"/>
  <c r="BS159" i="21"/>
  <c r="BT159" i="21"/>
  <c r="BU159" i="21"/>
  <c r="BV159" i="21"/>
  <c r="BW159" i="21"/>
  <c r="BX159" i="21"/>
  <c r="BS160" i="21"/>
  <c r="BT160" i="21"/>
  <c r="BU160" i="21"/>
  <c r="BV160" i="21"/>
  <c r="BW160" i="21"/>
  <c r="BX160" i="21"/>
  <c r="BS161" i="21"/>
  <c r="BT161" i="21"/>
  <c r="BU161" i="21"/>
  <c r="BV161" i="21"/>
  <c r="BW161" i="21"/>
  <c r="BX161" i="21"/>
  <c r="BS162" i="21"/>
  <c r="BT162" i="21"/>
  <c r="BU162" i="21"/>
  <c r="BV162" i="21"/>
  <c r="BW162" i="21"/>
  <c r="BX162" i="21"/>
  <c r="BS163" i="21"/>
  <c r="BT163" i="21"/>
  <c r="BU163" i="21"/>
  <c r="BV163" i="21"/>
  <c r="BW163" i="21"/>
  <c r="BX163" i="21"/>
  <c r="BS164" i="21"/>
  <c r="BT164" i="21"/>
  <c r="BU164" i="21"/>
  <c r="BV164" i="21"/>
  <c r="BW164" i="21"/>
  <c r="BX164" i="21"/>
  <c r="BS165" i="21"/>
  <c r="BT165" i="21"/>
  <c r="BU165" i="21"/>
  <c r="BV165" i="21"/>
  <c r="BW165" i="21"/>
  <c r="BX165" i="21"/>
  <c r="BS166" i="21"/>
  <c r="BT166" i="21"/>
  <c r="BU166" i="21"/>
  <c r="BV166" i="21"/>
  <c r="BW166" i="21"/>
  <c r="BX166" i="21"/>
  <c r="BS167" i="21"/>
  <c r="BT167" i="21"/>
  <c r="BU167" i="21"/>
  <c r="BV167" i="21"/>
  <c r="BW167" i="21"/>
  <c r="BX167" i="21"/>
  <c r="BS168" i="21"/>
  <c r="BT168" i="21"/>
  <c r="BU168" i="21"/>
  <c r="BV168" i="21"/>
  <c r="BW168" i="21"/>
  <c r="BX168" i="21"/>
  <c r="BS169" i="21"/>
  <c r="BT169" i="21"/>
  <c r="BU169" i="21"/>
  <c r="BV169" i="21"/>
  <c r="BW169" i="21"/>
  <c r="BX169" i="21"/>
  <c r="BS170" i="21"/>
  <c r="BT170" i="21"/>
  <c r="BU170" i="21"/>
  <c r="BV170" i="21"/>
  <c r="BW170" i="21"/>
  <c r="BX170" i="21"/>
  <c r="BS171" i="21"/>
  <c r="BT171" i="21"/>
  <c r="BV171" i="21"/>
  <c r="BW171" i="21"/>
  <c r="BX171" i="21"/>
  <c r="BS172" i="21"/>
  <c r="BT172" i="21"/>
  <c r="BV172" i="21"/>
  <c r="BW172" i="21"/>
  <c r="BX172" i="21"/>
  <c r="BS173" i="21"/>
  <c r="BT173" i="21"/>
  <c r="BU173" i="21"/>
  <c r="BV173" i="21"/>
  <c r="BW173" i="21"/>
  <c r="BX173" i="21"/>
  <c r="BS174" i="21"/>
  <c r="BT174" i="21"/>
  <c r="BU174" i="21"/>
  <c r="BV174" i="21"/>
  <c r="BW174" i="21"/>
  <c r="BX174" i="21"/>
  <c r="BS175" i="21"/>
  <c r="BT175" i="21"/>
  <c r="BU175" i="21"/>
  <c r="BV175" i="21"/>
  <c r="BW175" i="21"/>
  <c r="BX175" i="21"/>
  <c r="BS176" i="21"/>
  <c r="BT176" i="21"/>
  <c r="BU176" i="21"/>
  <c r="BV176" i="21"/>
  <c r="BW176" i="21"/>
  <c r="BX176" i="21"/>
  <c r="BS177" i="21"/>
  <c r="BT177" i="21"/>
  <c r="BU177" i="21"/>
  <c r="BV177" i="21"/>
  <c r="BW177" i="21"/>
  <c r="BX177" i="21"/>
  <c r="BS178" i="21"/>
  <c r="BT178" i="21"/>
  <c r="BU178" i="21"/>
  <c r="BV178" i="21"/>
  <c r="BW178" i="21"/>
  <c r="BX178" i="21"/>
  <c r="BS179" i="21"/>
  <c r="BT179" i="21"/>
  <c r="BU179" i="21"/>
  <c r="BV179" i="21"/>
  <c r="BW179" i="21"/>
  <c r="BX179" i="21"/>
  <c r="BS180" i="21"/>
  <c r="BT180" i="21"/>
  <c r="BU180" i="21"/>
  <c r="BV180" i="21"/>
  <c r="BW180" i="21"/>
  <c r="BX180" i="21"/>
  <c r="BS181" i="21"/>
  <c r="BT181" i="21"/>
  <c r="BU181" i="21"/>
  <c r="BV181" i="21"/>
  <c r="BW181" i="21"/>
  <c r="BX181" i="21"/>
  <c r="BS182" i="21"/>
  <c r="BT182" i="21"/>
  <c r="BU182" i="21"/>
  <c r="BV182" i="21"/>
  <c r="BW182" i="21"/>
  <c r="BX182" i="21"/>
  <c r="BS183" i="21"/>
  <c r="BT183" i="21"/>
  <c r="BU183" i="21"/>
  <c r="BV183" i="21"/>
  <c r="BW183" i="21"/>
  <c r="BX183" i="21"/>
  <c r="BS184" i="21"/>
  <c r="BT184" i="21"/>
  <c r="BU184" i="21"/>
  <c r="BV184" i="21"/>
  <c r="BW184" i="21"/>
  <c r="BX184" i="21"/>
  <c r="BS185" i="21"/>
  <c r="BT185" i="21"/>
  <c r="BU185" i="21"/>
  <c r="BV185" i="21"/>
  <c r="BW185" i="21"/>
  <c r="BX185" i="21"/>
  <c r="BS186" i="21"/>
  <c r="BT186" i="21"/>
  <c r="BU186" i="21"/>
  <c r="BV186" i="21"/>
  <c r="BW186" i="21"/>
  <c r="BX186" i="21"/>
  <c r="BS187" i="21"/>
  <c r="BT187" i="21"/>
  <c r="BU187" i="21"/>
  <c r="BV187" i="21"/>
  <c r="BW187" i="21"/>
  <c r="BX187" i="21"/>
  <c r="BS188" i="21"/>
  <c r="BT188" i="21"/>
  <c r="BU188" i="21"/>
  <c r="BV188" i="21"/>
  <c r="BW188" i="21"/>
  <c r="BX188" i="21"/>
  <c r="BS189" i="21"/>
  <c r="BT189" i="21"/>
  <c r="BU189" i="21"/>
  <c r="BV189" i="21"/>
  <c r="BW189" i="21"/>
  <c r="BX189" i="21"/>
  <c r="BS190" i="21"/>
  <c r="BT190" i="21"/>
  <c r="BU190" i="21"/>
  <c r="BV190" i="21"/>
  <c r="BW190" i="21"/>
  <c r="BX190" i="21"/>
  <c r="BS191" i="21"/>
  <c r="BT191" i="21"/>
  <c r="BU191" i="21"/>
  <c r="BV191" i="21"/>
  <c r="BW191" i="21"/>
  <c r="BX191" i="21"/>
  <c r="BS192" i="21"/>
  <c r="BT192" i="21"/>
  <c r="BU192" i="21"/>
  <c r="BV192" i="21"/>
  <c r="BW192" i="21"/>
  <c r="BX192" i="21"/>
  <c r="BS193" i="21"/>
  <c r="BT193" i="21"/>
  <c r="BU193" i="21"/>
  <c r="BV193" i="21"/>
  <c r="BW193" i="21"/>
  <c r="BX193" i="21"/>
  <c r="BS194" i="21"/>
  <c r="BT194" i="21"/>
  <c r="BU194" i="21"/>
  <c r="BV194" i="21"/>
  <c r="BW194" i="21"/>
  <c r="BX194" i="21"/>
  <c r="BS195" i="21"/>
  <c r="BT195" i="21"/>
  <c r="BU195" i="21"/>
  <c r="BV195" i="21"/>
  <c r="BW195" i="21"/>
  <c r="BX195" i="21"/>
  <c r="BS196" i="21"/>
  <c r="BT196" i="21"/>
  <c r="BU196" i="21"/>
  <c r="BV196" i="21"/>
  <c r="BW196" i="21"/>
  <c r="BX196" i="21"/>
  <c r="BS197" i="21"/>
  <c r="BT197" i="21"/>
  <c r="BU197" i="21"/>
  <c r="BV197" i="21"/>
  <c r="BW197" i="21"/>
  <c r="BX197" i="21"/>
  <c r="BS198" i="21"/>
  <c r="BT198" i="21"/>
  <c r="BU198" i="21"/>
  <c r="BV198" i="21"/>
  <c r="BW198" i="21"/>
  <c r="BX198" i="21"/>
  <c r="BS199" i="21"/>
  <c r="BT199" i="21"/>
  <c r="BU199" i="21"/>
  <c r="BV199" i="21"/>
  <c r="BW199" i="21"/>
  <c r="BX199" i="21"/>
  <c r="BS200" i="21"/>
  <c r="BT200" i="21"/>
  <c r="BU200" i="21"/>
  <c r="BV200" i="21"/>
  <c r="BW200" i="21"/>
  <c r="BX200" i="21"/>
  <c r="BS201" i="21"/>
  <c r="BT201" i="21"/>
  <c r="BU201" i="21"/>
  <c r="BV201" i="21"/>
  <c r="BW201" i="21"/>
  <c r="BX201" i="21"/>
  <c r="BS202" i="21"/>
  <c r="BT202" i="21"/>
  <c r="BU202" i="21"/>
  <c r="BV202" i="21"/>
  <c r="BW202" i="21"/>
  <c r="BX202" i="21"/>
  <c r="BS203" i="21"/>
  <c r="BT203" i="21"/>
  <c r="BU203" i="21"/>
  <c r="BV203" i="21"/>
  <c r="BW203" i="21"/>
  <c r="BX203" i="21"/>
  <c r="BS204" i="21"/>
  <c r="BT204" i="21"/>
  <c r="BU204" i="21"/>
  <c r="BV204" i="21"/>
  <c r="BW204" i="21"/>
  <c r="BX204" i="21"/>
  <c r="BS205" i="21"/>
  <c r="BT205" i="21"/>
  <c r="BU205" i="21"/>
  <c r="BV205" i="21"/>
  <c r="BW205" i="21"/>
  <c r="BX205" i="21"/>
  <c r="BS206" i="21"/>
  <c r="BT206" i="21"/>
  <c r="BU206" i="21"/>
  <c r="BV206" i="21"/>
  <c r="BW206" i="21"/>
  <c r="BX206" i="21"/>
  <c r="BS207" i="21"/>
  <c r="BT207" i="21"/>
  <c r="BV207" i="21"/>
  <c r="BW207" i="21"/>
  <c r="BX207" i="21"/>
  <c r="BS208" i="21"/>
  <c r="BT208" i="21"/>
  <c r="BV208" i="21"/>
  <c r="BW208" i="21"/>
  <c r="BX208" i="21"/>
  <c r="BS209" i="21"/>
  <c r="BT209" i="21"/>
  <c r="BU209" i="21"/>
  <c r="BV209" i="21"/>
  <c r="BW209" i="21"/>
  <c r="BX209" i="21"/>
  <c r="BS210" i="21"/>
  <c r="BT210" i="21"/>
  <c r="BU210" i="21"/>
  <c r="BV210" i="21"/>
  <c r="BW210" i="21"/>
  <c r="BX210" i="21"/>
  <c r="BS211" i="21"/>
  <c r="BT211" i="21"/>
  <c r="BU211" i="21"/>
  <c r="BV211" i="21"/>
  <c r="BW211" i="21"/>
  <c r="BX211" i="21"/>
  <c r="BS212" i="21"/>
  <c r="BT212" i="21"/>
  <c r="BU212" i="21"/>
  <c r="BV212" i="21"/>
  <c r="BW212" i="21"/>
  <c r="BX212" i="21"/>
  <c r="BS213" i="21"/>
  <c r="BT213" i="21"/>
  <c r="BU213" i="21"/>
  <c r="BV213" i="21"/>
  <c r="BW213" i="21"/>
  <c r="BX213" i="21"/>
  <c r="BS214" i="21"/>
  <c r="BT214" i="21"/>
  <c r="BU214" i="21"/>
  <c r="BV214" i="21"/>
  <c r="BW214" i="21"/>
  <c r="BX214" i="21"/>
  <c r="BS215" i="21"/>
  <c r="BT215" i="21"/>
  <c r="BU215" i="21"/>
  <c r="BV215" i="21"/>
  <c r="BW215" i="21"/>
  <c r="BX215" i="21"/>
  <c r="BS216" i="21"/>
  <c r="BT216" i="21"/>
  <c r="BU216" i="21"/>
  <c r="BV216" i="21"/>
  <c r="BW216" i="21"/>
  <c r="BX216" i="21"/>
  <c r="BS217" i="21"/>
  <c r="BT217" i="21"/>
  <c r="BU217" i="21"/>
  <c r="BV217" i="21"/>
  <c r="BW217" i="21"/>
  <c r="BX217" i="21"/>
  <c r="BS218" i="21"/>
  <c r="BT218" i="21"/>
  <c r="BU218" i="21"/>
  <c r="BV218" i="21"/>
  <c r="BW218" i="21"/>
  <c r="BX218" i="21"/>
  <c r="BS219" i="21"/>
  <c r="BT219" i="21"/>
  <c r="BU219" i="21"/>
  <c r="BV219" i="21"/>
  <c r="BW219" i="21"/>
  <c r="BX219" i="21"/>
  <c r="BS220" i="21"/>
  <c r="BT220" i="21"/>
  <c r="BU220" i="21"/>
  <c r="BV220" i="21"/>
  <c r="BW220" i="21"/>
  <c r="BX220" i="21"/>
  <c r="BS221" i="21"/>
  <c r="BT221" i="21"/>
  <c r="BU221" i="21"/>
  <c r="BV221" i="21"/>
  <c r="BW221" i="21"/>
  <c r="BX221" i="21"/>
  <c r="BS222" i="21"/>
  <c r="BT222" i="21"/>
  <c r="BU222" i="21"/>
  <c r="BV222" i="21"/>
  <c r="BW222" i="21"/>
  <c r="BX222" i="21"/>
  <c r="BS223" i="21"/>
  <c r="BT223" i="21"/>
  <c r="BU223" i="21"/>
  <c r="BV223" i="21"/>
  <c r="BW223" i="21"/>
  <c r="BX223" i="21"/>
  <c r="BS224" i="21"/>
  <c r="BT224" i="21"/>
  <c r="BU224" i="21"/>
  <c r="BV224" i="21"/>
  <c r="BW224" i="21"/>
  <c r="BX224" i="21"/>
  <c r="BS225" i="21"/>
  <c r="BT225" i="21"/>
  <c r="BU225" i="21"/>
  <c r="BV225" i="21"/>
  <c r="BW225" i="21"/>
  <c r="BX225" i="21"/>
  <c r="BS226" i="21"/>
  <c r="BT226" i="21"/>
  <c r="BU226" i="21"/>
  <c r="BV226" i="21"/>
  <c r="BW226" i="21"/>
  <c r="BX226" i="21"/>
  <c r="BS227" i="21"/>
  <c r="BT227" i="21"/>
  <c r="BU227" i="21"/>
  <c r="BV227" i="21"/>
  <c r="BW227" i="21"/>
  <c r="BX227" i="21"/>
  <c r="BS228" i="21"/>
  <c r="BT228" i="21"/>
  <c r="BU228" i="21"/>
  <c r="BV228" i="21"/>
  <c r="BW228" i="21"/>
  <c r="BX228" i="21"/>
  <c r="BS229" i="21"/>
  <c r="BT229" i="21"/>
  <c r="BU229" i="21"/>
  <c r="BV229" i="21"/>
  <c r="BW229" i="21"/>
  <c r="BX229" i="21"/>
  <c r="BS230" i="21"/>
  <c r="BT230" i="21"/>
  <c r="BU230" i="21"/>
  <c r="BV230" i="21"/>
  <c r="BW230" i="21"/>
  <c r="BX230" i="21"/>
  <c r="BS231" i="21"/>
  <c r="BT231" i="21"/>
  <c r="BV231" i="21"/>
  <c r="BW231" i="21"/>
  <c r="BX231" i="21"/>
  <c r="BS232" i="21"/>
  <c r="BT232" i="21"/>
  <c r="BV232" i="21"/>
  <c r="BW232" i="21"/>
  <c r="BX232" i="21"/>
  <c r="BS233" i="21"/>
  <c r="BT233" i="21"/>
  <c r="BU233" i="21"/>
  <c r="BV233" i="21"/>
  <c r="BW233" i="21"/>
  <c r="BX233" i="21"/>
  <c r="BS234" i="21"/>
  <c r="BT234" i="21"/>
  <c r="BU234" i="21"/>
  <c r="BV234" i="21"/>
  <c r="BW234" i="21"/>
  <c r="BX234" i="21"/>
  <c r="BS235" i="21"/>
  <c r="BT235" i="21"/>
  <c r="BU235" i="21"/>
  <c r="BV235" i="21"/>
  <c r="BW235" i="21"/>
  <c r="BX235" i="21"/>
  <c r="BS236" i="21"/>
  <c r="BT236" i="21"/>
  <c r="BU236" i="21"/>
  <c r="BV236" i="21"/>
  <c r="BW236" i="21"/>
  <c r="BX236" i="21"/>
  <c r="BS237" i="21"/>
  <c r="BT237" i="21"/>
  <c r="BU237" i="21"/>
  <c r="BV237" i="21"/>
  <c r="BW237" i="21"/>
  <c r="BX237" i="21"/>
  <c r="BS238" i="21"/>
  <c r="BT238" i="21"/>
  <c r="BU238" i="21"/>
  <c r="BV238" i="21"/>
  <c r="BW238" i="21"/>
  <c r="BX238" i="21"/>
  <c r="BS239" i="21"/>
  <c r="BT239" i="21"/>
  <c r="BU239" i="21"/>
  <c r="BV239" i="21"/>
  <c r="BW239" i="21"/>
  <c r="BX239" i="21"/>
  <c r="BS240" i="21"/>
  <c r="BT240" i="21"/>
  <c r="BU240" i="21"/>
  <c r="BV240" i="21"/>
  <c r="BW240" i="21"/>
  <c r="BX240" i="21"/>
  <c r="BS241" i="21"/>
  <c r="BT241" i="21"/>
  <c r="BU241" i="21"/>
  <c r="BV241" i="21"/>
  <c r="BW241" i="21"/>
  <c r="BX241" i="21"/>
  <c r="BS242" i="21"/>
  <c r="BT242" i="21"/>
  <c r="BU242" i="21"/>
  <c r="BV242" i="21"/>
  <c r="BW242" i="21"/>
  <c r="BX242" i="21"/>
  <c r="BS243" i="21"/>
  <c r="BT243" i="21"/>
  <c r="BU243" i="21"/>
  <c r="BW243" i="21"/>
  <c r="BX243" i="21"/>
  <c r="BS244" i="21"/>
  <c r="BT244" i="21"/>
  <c r="BU244" i="21"/>
  <c r="BW244" i="21"/>
  <c r="BX244" i="21"/>
  <c r="BS245" i="21"/>
  <c r="BT245" i="21"/>
  <c r="BU245" i="21"/>
  <c r="BV245" i="21"/>
  <c r="BW245" i="21"/>
  <c r="BX245" i="21"/>
  <c r="BS246" i="21"/>
  <c r="BT246" i="21"/>
  <c r="BU246" i="21"/>
  <c r="BV246" i="21"/>
  <c r="BW246" i="21"/>
  <c r="BX246" i="21"/>
  <c r="BS247" i="21"/>
  <c r="BT247" i="21"/>
  <c r="BU247" i="21"/>
  <c r="BV247" i="21"/>
  <c r="BW247" i="21"/>
  <c r="BX247" i="21"/>
  <c r="BS248" i="21"/>
  <c r="BT248" i="21"/>
  <c r="BU248" i="21"/>
  <c r="BV248" i="21"/>
  <c r="BW248" i="21"/>
  <c r="BX248" i="21"/>
  <c r="BS249" i="21"/>
  <c r="BT249" i="21"/>
  <c r="BU249" i="21"/>
  <c r="BV249" i="21"/>
  <c r="BW249" i="21"/>
  <c r="BX249" i="21"/>
  <c r="BS250" i="21"/>
  <c r="BT250" i="21"/>
  <c r="BU250" i="21"/>
  <c r="BV250" i="21"/>
  <c r="BW250" i="21"/>
  <c r="BX250" i="21"/>
  <c r="BS251" i="21"/>
  <c r="BT251" i="21"/>
  <c r="BU251" i="21"/>
  <c r="BV251" i="21"/>
  <c r="BW251" i="21"/>
  <c r="BX251" i="21"/>
  <c r="BS252" i="21"/>
  <c r="BT252" i="21"/>
  <c r="BU252" i="21"/>
  <c r="BV252" i="21"/>
  <c r="BW252" i="21"/>
  <c r="BX252" i="21"/>
  <c r="BS253" i="21"/>
  <c r="BT253" i="21"/>
  <c r="BU253" i="21"/>
  <c r="BV253" i="21"/>
  <c r="BW253" i="21"/>
  <c r="BX253" i="21"/>
  <c r="BS254" i="21"/>
  <c r="BT254" i="21"/>
  <c r="BU254" i="21"/>
  <c r="BV254" i="21"/>
  <c r="BW254" i="21"/>
  <c r="BX254" i="21"/>
  <c r="BS255" i="21"/>
  <c r="BT255" i="21"/>
  <c r="BV255" i="21"/>
  <c r="BW255" i="21"/>
  <c r="BX255" i="21"/>
  <c r="BS256" i="21"/>
  <c r="BT256" i="21"/>
  <c r="BV256" i="21"/>
  <c r="BW256" i="21"/>
  <c r="BX256" i="21"/>
  <c r="BS257" i="21"/>
  <c r="BT257" i="21"/>
  <c r="BU257" i="21"/>
  <c r="BV257" i="21"/>
  <c r="BW257" i="21"/>
  <c r="BX257" i="21"/>
  <c r="BS258" i="21"/>
  <c r="BT258" i="21"/>
  <c r="BU258" i="21"/>
  <c r="BV258" i="21"/>
  <c r="BW258" i="21"/>
  <c r="BX258" i="21"/>
  <c r="BS259" i="21"/>
  <c r="BT259" i="21"/>
  <c r="BU259" i="21"/>
  <c r="BV259" i="21"/>
  <c r="BW259" i="21"/>
  <c r="BX259" i="21"/>
  <c r="BS260" i="21"/>
  <c r="BT260" i="21"/>
  <c r="BU260" i="21"/>
  <c r="BV260" i="21"/>
  <c r="BW260" i="21"/>
  <c r="BX260" i="21"/>
  <c r="BS261" i="21"/>
  <c r="BT261" i="21"/>
  <c r="BU261" i="21"/>
  <c r="BV261" i="21"/>
  <c r="BW261" i="21"/>
  <c r="BX261" i="21"/>
  <c r="BS262" i="21"/>
  <c r="BT262" i="21"/>
  <c r="BU262" i="21"/>
  <c r="BV262" i="21"/>
  <c r="BW262" i="21"/>
  <c r="BX262" i="21"/>
  <c r="BS263" i="21"/>
  <c r="BT263" i="21"/>
  <c r="BU263" i="21"/>
  <c r="BV263" i="21"/>
  <c r="BW263" i="21"/>
  <c r="BX263" i="21"/>
  <c r="BS264" i="21"/>
  <c r="BT264" i="21"/>
  <c r="BU264" i="21"/>
  <c r="BV264" i="21"/>
  <c r="BW264" i="21"/>
  <c r="BX264" i="21"/>
  <c r="BS265" i="21"/>
  <c r="BT265" i="21"/>
  <c r="BU265" i="21"/>
  <c r="BV265" i="21"/>
  <c r="BW265" i="21"/>
  <c r="BX265" i="21"/>
  <c r="BS266" i="21"/>
  <c r="BT266" i="21"/>
  <c r="BU266" i="21"/>
  <c r="BV266" i="21"/>
  <c r="BW266" i="21"/>
  <c r="BX266" i="21"/>
  <c r="BS267" i="21"/>
  <c r="BT267" i="21"/>
  <c r="BV267" i="21"/>
  <c r="BW267" i="21"/>
  <c r="BX267" i="21"/>
  <c r="BS279" i="21"/>
  <c r="BT279" i="21"/>
  <c r="BV279" i="21"/>
  <c r="BW279" i="21"/>
  <c r="BX279" i="21"/>
  <c r="BS280" i="21"/>
  <c r="BT280" i="21"/>
  <c r="BV280" i="21"/>
  <c r="BW280" i="21"/>
  <c r="BX280" i="21"/>
  <c r="BS281" i="21"/>
  <c r="BT281" i="21"/>
  <c r="BU281" i="21"/>
  <c r="BV281" i="21"/>
  <c r="BW281" i="21"/>
  <c r="BX281" i="21"/>
  <c r="BS282" i="21"/>
  <c r="BT282" i="21"/>
  <c r="BU282" i="21"/>
  <c r="BV282" i="21"/>
  <c r="BW282" i="21"/>
  <c r="BX282" i="21"/>
  <c r="BS283" i="21"/>
  <c r="BT283" i="21"/>
  <c r="BU283" i="21"/>
  <c r="BV283" i="21"/>
  <c r="BW283" i="21"/>
  <c r="BX283" i="21"/>
  <c r="BS284" i="21"/>
  <c r="BT284" i="21"/>
  <c r="BU284" i="21"/>
  <c r="BV284" i="21"/>
  <c r="BW284" i="21"/>
  <c r="BX284" i="21"/>
  <c r="BS285" i="21"/>
  <c r="BT285" i="21"/>
  <c r="BU285" i="21"/>
  <c r="BV285" i="21"/>
  <c r="BW285" i="21"/>
  <c r="BX285" i="21"/>
  <c r="BS286" i="21"/>
  <c r="BT286" i="21"/>
  <c r="BU286" i="21"/>
  <c r="BV286" i="21"/>
  <c r="BW286" i="21"/>
  <c r="BX286" i="21"/>
  <c r="BS287" i="21"/>
  <c r="BT287" i="21"/>
  <c r="BU287" i="21"/>
  <c r="BV287" i="21"/>
  <c r="BW287" i="21"/>
  <c r="BX287" i="21"/>
  <c r="BS288" i="21"/>
  <c r="BT288" i="21"/>
  <c r="BU288" i="21"/>
  <c r="BV288" i="21"/>
  <c r="BW288" i="21"/>
  <c r="BX288" i="21"/>
  <c r="BS289" i="21"/>
  <c r="BT289" i="21"/>
  <c r="BU289" i="21"/>
  <c r="BV289" i="21"/>
  <c r="BW289" i="21"/>
  <c r="BX289" i="21"/>
  <c r="BS290" i="21"/>
  <c r="BT290" i="21"/>
  <c r="BU290" i="21"/>
  <c r="BV290" i="21"/>
  <c r="BW290" i="21"/>
  <c r="BX290" i="21"/>
  <c r="BS291" i="21"/>
  <c r="BT291" i="21"/>
  <c r="BV291" i="21"/>
  <c r="BW291" i="21"/>
  <c r="BX291" i="21"/>
  <c r="BS292" i="21"/>
  <c r="BT292" i="21"/>
  <c r="BV292" i="21"/>
  <c r="BW292" i="21"/>
  <c r="BX292" i="21"/>
  <c r="BS293" i="21"/>
  <c r="BT293" i="21"/>
  <c r="BU293" i="21"/>
  <c r="BV293" i="21"/>
  <c r="BW293" i="21"/>
  <c r="BX293" i="21"/>
  <c r="BS294" i="21"/>
  <c r="BT294" i="21"/>
  <c r="BU294" i="21"/>
  <c r="BV294" i="21"/>
  <c r="BW294" i="21"/>
  <c r="BX294" i="21"/>
  <c r="BS295" i="21"/>
  <c r="BT295" i="21"/>
  <c r="BU295" i="21"/>
  <c r="BV295" i="21"/>
  <c r="BW295" i="21"/>
  <c r="BX295" i="21"/>
  <c r="BS296" i="21"/>
  <c r="BT296" i="21"/>
  <c r="BU296" i="21"/>
  <c r="BV296" i="21"/>
  <c r="BW296" i="21"/>
  <c r="BX296" i="21"/>
  <c r="BS297" i="21"/>
  <c r="BT297" i="21"/>
  <c r="BU297" i="21"/>
  <c r="BV297" i="21"/>
  <c r="BW297" i="21"/>
  <c r="BX297" i="21"/>
  <c r="BS298" i="21"/>
  <c r="BT298" i="21"/>
  <c r="BU298" i="21"/>
  <c r="BV298" i="21"/>
  <c r="BW298" i="21"/>
  <c r="BX298" i="21"/>
  <c r="BS299" i="21"/>
  <c r="BT299" i="21"/>
  <c r="BU299" i="21"/>
  <c r="BV299" i="21"/>
  <c r="BW299" i="21"/>
  <c r="BX299" i="21"/>
  <c r="BS300" i="21"/>
  <c r="BT300" i="21"/>
  <c r="BU300" i="21"/>
  <c r="BV300" i="21"/>
  <c r="BW300" i="21"/>
  <c r="BX300" i="21"/>
  <c r="BS301" i="21"/>
  <c r="BT301" i="21"/>
  <c r="BU301" i="21"/>
  <c r="BV301" i="21"/>
  <c r="BW301" i="21"/>
  <c r="BX301" i="21"/>
  <c r="BS302" i="21"/>
  <c r="BT302" i="21"/>
  <c r="BU302" i="21"/>
  <c r="BV302" i="21"/>
  <c r="BW302" i="21"/>
  <c r="BX302" i="21"/>
  <c r="BS303" i="21"/>
  <c r="BT303" i="21"/>
  <c r="BV303" i="21"/>
  <c r="BW303" i="21"/>
  <c r="BX303" i="21"/>
  <c r="BS315" i="21"/>
  <c r="BT315" i="21"/>
  <c r="BV315" i="21"/>
  <c r="BW315" i="21"/>
  <c r="BX315" i="21"/>
  <c r="BS316" i="21"/>
  <c r="BT316" i="21"/>
  <c r="BV316" i="21"/>
  <c r="BW316" i="21"/>
  <c r="BX316" i="21"/>
  <c r="BS317" i="21"/>
  <c r="BT317" i="21"/>
  <c r="BU317" i="21"/>
  <c r="BV317" i="21"/>
  <c r="BW317" i="21"/>
  <c r="BX317" i="21"/>
  <c r="BS318" i="21"/>
  <c r="BT318" i="21"/>
  <c r="BU318" i="21"/>
  <c r="BV318" i="21"/>
  <c r="BW318" i="21"/>
  <c r="BX318" i="21"/>
  <c r="BS319" i="21"/>
  <c r="BT319" i="21"/>
  <c r="BU319" i="21"/>
  <c r="BV319" i="21"/>
  <c r="BW319" i="21"/>
  <c r="BX319" i="21"/>
  <c r="BS320" i="21"/>
  <c r="BT320" i="21"/>
  <c r="BU320" i="21"/>
  <c r="BV320" i="21"/>
  <c r="BW320" i="21"/>
  <c r="BX320" i="21"/>
  <c r="BS321" i="21"/>
  <c r="BT321" i="21"/>
  <c r="BU321" i="21"/>
  <c r="BV321" i="21"/>
  <c r="BW321" i="21"/>
  <c r="BX321" i="21"/>
  <c r="BS322" i="21"/>
  <c r="BT322" i="21"/>
  <c r="BU322" i="21"/>
  <c r="BV322" i="21"/>
  <c r="BW322" i="21"/>
  <c r="BX322" i="21"/>
  <c r="BS323" i="21"/>
  <c r="BT323" i="21"/>
  <c r="BU323" i="21"/>
  <c r="BV323" i="21"/>
  <c r="BW323" i="21"/>
  <c r="BX323" i="21"/>
  <c r="BS324" i="21"/>
  <c r="BT324" i="21"/>
  <c r="BU324" i="21"/>
  <c r="BV324" i="21"/>
  <c r="BW324" i="21"/>
  <c r="BX324" i="21"/>
  <c r="BS325" i="21"/>
  <c r="BT325" i="21"/>
  <c r="BU325" i="21"/>
  <c r="BV325" i="21"/>
  <c r="BW325" i="21"/>
  <c r="BX325" i="21"/>
  <c r="BS326" i="21"/>
  <c r="BT326" i="21"/>
  <c r="BU326" i="21"/>
  <c r="BV326" i="21"/>
  <c r="BW326" i="21"/>
  <c r="BX326" i="21"/>
  <c r="BS327" i="21"/>
  <c r="BT327" i="21"/>
  <c r="BV327" i="21"/>
  <c r="BW327" i="21"/>
  <c r="BX327" i="21"/>
  <c r="BS328" i="21"/>
  <c r="BT328" i="21"/>
  <c r="BV328" i="21"/>
  <c r="BW328" i="21"/>
  <c r="BX328" i="21"/>
  <c r="BS329" i="21"/>
  <c r="BT329" i="21"/>
  <c r="BU329" i="21"/>
  <c r="BV329" i="21"/>
  <c r="BW329" i="21"/>
  <c r="BX329" i="21"/>
  <c r="BS330" i="21"/>
  <c r="BT330" i="21"/>
  <c r="BU330" i="21"/>
  <c r="BV330" i="21"/>
  <c r="BW330" i="21"/>
  <c r="BX330" i="21"/>
  <c r="BS331" i="21"/>
  <c r="BT331" i="21"/>
  <c r="BU331" i="21"/>
  <c r="BV331" i="21"/>
  <c r="BW331" i="21"/>
  <c r="BX331" i="21"/>
  <c r="BS332" i="21"/>
  <c r="BT332" i="21"/>
  <c r="BU332" i="21"/>
  <c r="BV332" i="21"/>
  <c r="BW332" i="21"/>
  <c r="BX332" i="21"/>
  <c r="BS333" i="21"/>
  <c r="BT333" i="21"/>
  <c r="BU333" i="21"/>
  <c r="BV333" i="21"/>
  <c r="BW333" i="21"/>
  <c r="BX333" i="21"/>
  <c r="BS334" i="21"/>
  <c r="BT334" i="21"/>
  <c r="BU334" i="21"/>
  <c r="BV334" i="21"/>
  <c r="BW334" i="21"/>
  <c r="BX334" i="21"/>
  <c r="BS335" i="21"/>
  <c r="BT335" i="21"/>
  <c r="BU335" i="21"/>
  <c r="BV335" i="21"/>
  <c r="BW335" i="21"/>
  <c r="BX335" i="21"/>
  <c r="BS336" i="21"/>
  <c r="BT336" i="21"/>
  <c r="BU336" i="21"/>
  <c r="BV336" i="21"/>
  <c r="BW336" i="21"/>
  <c r="BX336" i="21"/>
  <c r="BS337" i="21"/>
  <c r="BT337" i="21"/>
  <c r="BU337" i="21"/>
  <c r="BV337" i="21"/>
  <c r="BW337" i="21"/>
  <c r="BX337" i="21"/>
  <c r="BS338" i="21"/>
  <c r="BT338" i="21"/>
  <c r="BU338" i="21"/>
  <c r="BV338" i="21"/>
  <c r="BW338" i="21"/>
  <c r="BX338" i="21"/>
  <c r="BS339" i="21"/>
  <c r="BT339" i="21"/>
  <c r="BV339" i="21"/>
  <c r="BW339" i="21"/>
  <c r="BX339" i="21"/>
  <c r="BS340" i="21"/>
  <c r="BT340" i="21"/>
  <c r="BV340" i="21"/>
  <c r="BW340" i="21"/>
  <c r="BX340" i="21"/>
  <c r="BS341" i="21"/>
  <c r="BT341" i="21"/>
  <c r="BU341" i="21"/>
  <c r="BV341" i="21"/>
  <c r="BW341" i="21"/>
  <c r="BX341" i="21"/>
  <c r="BS342" i="21"/>
  <c r="BT342" i="21"/>
  <c r="BU342" i="21"/>
  <c r="BV342" i="21"/>
  <c r="BW342" i="21"/>
  <c r="BX342" i="21"/>
  <c r="BS343" i="21"/>
  <c r="BT343" i="21"/>
  <c r="BU343" i="21"/>
  <c r="BV343" i="21"/>
  <c r="BW343" i="21"/>
  <c r="BX343" i="21"/>
  <c r="BS344" i="21"/>
  <c r="BT344" i="21"/>
  <c r="BU344" i="21"/>
  <c r="BV344" i="21"/>
  <c r="BW344" i="21"/>
  <c r="BX344" i="21"/>
  <c r="BS345" i="21"/>
  <c r="BT345" i="21"/>
  <c r="BU345" i="21"/>
  <c r="BV345" i="21"/>
  <c r="BW345" i="21"/>
  <c r="BX345" i="21"/>
  <c r="BS346" i="21"/>
  <c r="BT346" i="21"/>
  <c r="BU346" i="21"/>
  <c r="BV346" i="21"/>
  <c r="BW346" i="21"/>
  <c r="BX346" i="21"/>
  <c r="BS347" i="21"/>
  <c r="BT347" i="21"/>
  <c r="BU347" i="21"/>
  <c r="BV347" i="21"/>
  <c r="BW347" i="21"/>
  <c r="BX347" i="21"/>
  <c r="BS348" i="21"/>
  <c r="BT348" i="21"/>
  <c r="BU348" i="21"/>
  <c r="BV348" i="21"/>
  <c r="BW348" i="21"/>
  <c r="BX348" i="21"/>
  <c r="BS349" i="21"/>
  <c r="BT349" i="21"/>
  <c r="BU349" i="21"/>
  <c r="BV349" i="21"/>
  <c r="BW349" i="21"/>
  <c r="BX349" i="21"/>
  <c r="BS350" i="21"/>
  <c r="BT350" i="21"/>
  <c r="BU350" i="21"/>
  <c r="BV350" i="21"/>
  <c r="BW350" i="21"/>
  <c r="BX350" i="21"/>
  <c r="BS351" i="21"/>
  <c r="BT351" i="21"/>
  <c r="BV351" i="21"/>
  <c r="BW351" i="21"/>
  <c r="BX351" i="21"/>
  <c r="BS352" i="21"/>
  <c r="BT352" i="21"/>
  <c r="BV352" i="21"/>
  <c r="BW352" i="21"/>
  <c r="BX352" i="21"/>
  <c r="BS353" i="21"/>
  <c r="BT353" i="21"/>
  <c r="BU353" i="21"/>
  <c r="BV353" i="21"/>
  <c r="BW353" i="21"/>
  <c r="BX353" i="21"/>
  <c r="BS354" i="21"/>
  <c r="BT354" i="21"/>
  <c r="BU354" i="21"/>
  <c r="BV354" i="21"/>
  <c r="BW354" i="21"/>
  <c r="BX354" i="21"/>
  <c r="BS355" i="21"/>
  <c r="BT355" i="21"/>
  <c r="BU355" i="21"/>
  <c r="BV355" i="21"/>
  <c r="BW355" i="21"/>
  <c r="BX355" i="21"/>
  <c r="BS356" i="21"/>
  <c r="BT356" i="21"/>
  <c r="BU356" i="21"/>
  <c r="BV356" i="21"/>
  <c r="BW356" i="21"/>
  <c r="BX356" i="21"/>
  <c r="BS357" i="21"/>
  <c r="BT357" i="21"/>
  <c r="BU357" i="21"/>
  <c r="BV357" i="21"/>
  <c r="BW357" i="21"/>
  <c r="BX357" i="21"/>
  <c r="BS358" i="21"/>
  <c r="BT358" i="21"/>
  <c r="BU358" i="21"/>
  <c r="BV358" i="21"/>
  <c r="BW358" i="21"/>
  <c r="BX358" i="21"/>
  <c r="BS359" i="21"/>
  <c r="BT359" i="21"/>
  <c r="BU359" i="21"/>
  <c r="BV359" i="21"/>
  <c r="BW359" i="21"/>
  <c r="BX359" i="21"/>
  <c r="BS360" i="21"/>
  <c r="BT360" i="21"/>
  <c r="BU360" i="21"/>
  <c r="BV360" i="21"/>
  <c r="BW360" i="21"/>
  <c r="BX360" i="21"/>
  <c r="BS361" i="21"/>
  <c r="BT361" i="21"/>
  <c r="BU361" i="21"/>
  <c r="BV361" i="21"/>
  <c r="BW361" i="21"/>
  <c r="BX361" i="21"/>
  <c r="BS362" i="21"/>
  <c r="BT362" i="21"/>
  <c r="BU362" i="21"/>
  <c r="BV362" i="21"/>
  <c r="BW362" i="21"/>
  <c r="BX362" i="21"/>
  <c r="BS363" i="21"/>
  <c r="BT363" i="21"/>
  <c r="BV363" i="21"/>
  <c r="BW363" i="21"/>
  <c r="BX363" i="21"/>
  <c r="BS364" i="21"/>
  <c r="BT364" i="21"/>
  <c r="BV364" i="21"/>
  <c r="BW364" i="21"/>
  <c r="BX364" i="21"/>
  <c r="BS365" i="21"/>
  <c r="BT365" i="21"/>
  <c r="BU365" i="21"/>
  <c r="BV365" i="21"/>
  <c r="BW365" i="21"/>
  <c r="BX365" i="21"/>
  <c r="BS366" i="21"/>
  <c r="BT366" i="21"/>
  <c r="BU366" i="21"/>
  <c r="BV366" i="21"/>
  <c r="BW366" i="21"/>
  <c r="BX366" i="21"/>
  <c r="BS367" i="21"/>
  <c r="BT367" i="21"/>
  <c r="BU367" i="21"/>
  <c r="BV367" i="21"/>
  <c r="BW367" i="21"/>
  <c r="BX367" i="21"/>
  <c r="BS368" i="21"/>
  <c r="BT368" i="21"/>
  <c r="BU368" i="21"/>
  <c r="BV368" i="21"/>
  <c r="BW368" i="21"/>
  <c r="BX368" i="21"/>
  <c r="BS369" i="21"/>
  <c r="BT369" i="21"/>
  <c r="BU369" i="21"/>
  <c r="BV369" i="21"/>
  <c r="BW369" i="21"/>
  <c r="BX369" i="21"/>
  <c r="BS370" i="21"/>
  <c r="BT370" i="21"/>
  <c r="BU370" i="21"/>
  <c r="BV370" i="21"/>
  <c r="BW370" i="21"/>
  <c r="BX370" i="21"/>
  <c r="BS371" i="21"/>
  <c r="BT371" i="21"/>
  <c r="BU371" i="21"/>
  <c r="BV371" i="21"/>
  <c r="BW371" i="21"/>
  <c r="BX371" i="21"/>
  <c r="BS372" i="21"/>
  <c r="BT372" i="21"/>
  <c r="BU372" i="21"/>
  <c r="BV372" i="21"/>
  <c r="BW372" i="21"/>
  <c r="BX372" i="21"/>
  <c r="BS373" i="21"/>
  <c r="BT373" i="21"/>
  <c r="BU373" i="21"/>
  <c r="BV373" i="21"/>
  <c r="BW373" i="21"/>
  <c r="BX373" i="21"/>
  <c r="BS374" i="21"/>
  <c r="BT374" i="21"/>
  <c r="BU374" i="21"/>
  <c r="BV374" i="21"/>
  <c r="BW374" i="21"/>
  <c r="BX374" i="21"/>
  <c r="BS375" i="21"/>
  <c r="BT375" i="21"/>
  <c r="BV375" i="21"/>
  <c r="BW375" i="21"/>
  <c r="BX375" i="21"/>
  <c r="BS376" i="21"/>
  <c r="BT376" i="21"/>
  <c r="BV376" i="21"/>
  <c r="BW376" i="21"/>
  <c r="BX376" i="21"/>
  <c r="BS377" i="21"/>
  <c r="BT377" i="21"/>
  <c r="BU377" i="21"/>
  <c r="BV377" i="21"/>
  <c r="BW377" i="21"/>
  <c r="BX377" i="21"/>
  <c r="BS378" i="21"/>
  <c r="BT378" i="21"/>
  <c r="BU378" i="21"/>
  <c r="BV378" i="21"/>
  <c r="BW378" i="21"/>
  <c r="BX378" i="21"/>
  <c r="BS379" i="21"/>
  <c r="BT379" i="21"/>
  <c r="BU379" i="21"/>
  <c r="BV379" i="21"/>
  <c r="BW379" i="21"/>
  <c r="BX379" i="21"/>
  <c r="BS380" i="21"/>
  <c r="BT380" i="21"/>
  <c r="BU380" i="21"/>
  <c r="BV380" i="21"/>
  <c r="BW380" i="21"/>
  <c r="BX380" i="21"/>
  <c r="BS381" i="21"/>
  <c r="BT381" i="21"/>
  <c r="BU381" i="21"/>
  <c r="BV381" i="21"/>
  <c r="BW381" i="21"/>
  <c r="BX381" i="21"/>
  <c r="BS382" i="21"/>
  <c r="BT382" i="21"/>
  <c r="BU382" i="21"/>
  <c r="BV382" i="21"/>
  <c r="BW382" i="21"/>
  <c r="BX382" i="21"/>
  <c r="BS383" i="21"/>
  <c r="BT383" i="21"/>
  <c r="BU383" i="21"/>
  <c r="BV383" i="21"/>
  <c r="BW383" i="21"/>
  <c r="BX383" i="21"/>
  <c r="BS384" i="21"/>
  <c r="BT384" i="21"/>
  <c r="BU384" i="21"/>
  <c r="BV384" i="21"/>
  <c r="BW384" i="21"/>
  <c r="BX384" i="21"/>
  <c r="BS385" i="21"/>
  <c r="BT385" i="21"/>
  <c r="BU385" i="21"/>
  <c r="BV385" i="21"/>
  <c r="BW385" i="21"/>
  <c r="BX385" i="21"/>
  <c r="BS386" i="21"/>
  <c r="BT386" i="21"/>
  <c r="BU386" i="21"/>
  <c r="BV386" i="21"/>
  <c r="BW386" i="21"/>
  <c r="BX386" i="21"/>
  <c r="BS387" i="21"/>
  <c r="BT387" i="21"/>
  <c r="BV387" i="21"/>
  <c r="BW387" i="21"/>
  <c r="BX387" i="21"/>
  <c r="BS388" i="21"/>
  <c r="BT388" i="21"/>
  <c r="BV388" i="21"/>
  <c r="BW388" i="21"/>
  <c r="BX388" i="21"/>
  <c r="BS389" i="21"/>
  <c r="BT389" i="21"/>
  <c r="BU389" i="21"/>
  <c r="BV389" i="21"/>
  <c r="BW389" i="21"/>
  <c r="BX389" i="21"/>
  <c r="BS390" i="21"/>
  <c r="BT390" i="21"/>
  <c r="BU390" i="21"/>
  <c r="BV390" i="21"/>
  <c r="BW390" i="21"/>
  <c r="BX390" i="21"/>
  <c r="BS391" i="21"/>
  <c r="BT391" i="21"/>
  <c r="BU391" i="21"/>
  <c r="BV391" i="21"/>
  <c r="BW391" i="21"/>
  <c r="BX391" i="21"/>
  <c r="BS392" i="21"/>
  <c r="BT392" i="21"/>
  <c r="BU392" i="21"/>
  <c r="BV392" i="21"/>
  <c r="BW392" i="21"/>
  <c r="BX392" i="21"/>
  <c r="BS393" i="21"/>
  <c r="BT393" i="21"/>
  <c r="BU393" i="21"/>
  <c r="BV393" i="21"/>
  <c r="BW393" i="21"/>
  <c r="BX393" i="21"/>
  <c r="BS394" i="21"/>
  <c r="BT394" i="21"/>
  <c r="BU394" i="21"/>
  <c r="BV394" i="21"/>
  <c r="BW394" i="21"/>
  <c r="BX394" i="21"/>
  <c r="BS395" i="21"/>
  <c r="BT395" i="21"/>
  <c r="BU395" i="21"/>
  <c r="BV395" i="21"/>
  <c r="BW395" i="21"/>
  <c r="BX395" i="21"/>
  <c r="BS396" i="21"/>
  <c r="BT396" i="21"/>
  <c r="BU396" i="21"/>
  <c r="BV396" i="21"/>
  <c r="BW396" i="21"/>
  <c r="BX396" i="21"/>
  <c r="BS397" i="21"/>
  <c r="BT397" i="21"/>
  <c r="BU397" i="21"/>
  <c r="BV397" i="21"/>
  <c r="BW397" i="21"/>
  <c r="BX397" i="21"/>
  <c r="BS398" i="21"/>
  <c r="BT398" i="21"/>
  <c r="BU398" i="21"/>
  <c r="BV398" i="21"/>
  <c r="BW398" i="21"/>
  <c r="BX398" i="21"/>
  <c r="BS399" i="21"/>
  <c r="BT399" i="21"/>
  <c r="BV399" i="21"/>
  <c r="BW399" i="21"/>
  <c r="BX399" i="21"/>
  <c r="BS400" i="21"/>
  <c r="BT400" i="21"/>
  <c r="BV400" i="21"/>
  <c r="BW400" i="21"/>
  <c r="BX400" i="21"/>
  <c r="BS401" i="21"/>
  <c r="BT401" i="21"/>
  <c r="BU401" i="21"/>
  <c r="BV401" i="21"/>
  <c r="BW401" i="21"/>
  <c r="BX401" i="21"/>
  <c r="BS402" i="21"/>
  <c r="BT402" i="21"/>
  <c r="BU402" i="21"/>
  <c r="BV402" i="21"/>
  <c r="BW402" i="21"/>
  <c r="BX402" i="21"/>
  <c r="BS403" i="21"/>
  <c r="BT403" i="21"/>
  <c r="BU403" i="21"/>
  <c r="BV403" i="21"/>
  <c r="BW403" i="21"/>
  <c r="BX403" i="21"/>
  <c r="BS404" i="21"/>
  <c r="BT404" i="21"/>
  <c r="BU404" i="21"/>
  <c r="BV404" i="21"/>
  <c r="BW404" i="21"/>
  <c r="BX404" i="21"/>
  <c r="BS405" i="21"/>
  <c r="BT405" i="21"/>
  <c r="BU405" i="21"/>
  <c r="BV405" i="21"/>
  <c r="BW405" i="21"/>
  <c r="BX405" i="21"/>
  <c r="BS406" i="21"/>
  <c r="BT406" i="21"/>
  <c r="BU406" i="21"/>
  <c r="BV406" i="21"/>
  <c r="BW406" i="21"/>
  <c r="BX406" i="21"/>
  <c r="BS407" i="21"/>
  <c r="BT407" i="21"/>
  <c r="BU407" i="21"/>
  <c r="BV407" i="21"/>
  <c r="BW407" i="21"/>
  <c r="BX407" i="21"/>
  <c r="BS408" i="21"/>
  <c r="BT408" i="21"/>
  <c r="BU408" i="21"/>
  <c r="BV408" i="21"/>
  <c r="BW408" i="21"/>
  <c r="BX408" i="21"/>
  <c r="BS409" i="21"/>
  <c r="BT409" i="21"/>
  <c r="BU409" i="21"/>
  <c r="BV409" i="21"/>
  <c r="BW409" i="21"/>
  <c r="BX409" i="21"/>
  <c r="BS410" i="21"/>
  <c r="BT410" i="21"/>
  <c r="BU410" i="21"/>
  <c r="BV410" i="21"/>
  <c r="BW410" i="21"/>
  <c r="BX410" i="21"/>
  <c r="BS411" i="21"/>
  <c r="BT411" i="21"/>
  <c r="BV411" i="21"/>
  <c r="BW411" i="21"/>
  <c r="BX411" i="21"/>
  <c r="BS412" i="21"/>
  <c r="BT412" i="21"/>
  <c r="BV412" i="21"/>
  <c r="BW412" i="21"/>
  <c r="BX412" i="21"/>
  <c r="BS413" i="21"/>
  <c r="BT413" i="21"/>
  <c r="BU413" i="21"/>
  <c r="BV413" i="21"/>
  <c r="BW413" i="21"/>
  <c r="BX413" i="21"/>
  <c r="BS414" i="21"/>
  <c r="BT414" i="21"/>
  <c r="BU414" i="21"/>
  <c r="BV414" i="21"/>
  <c r="BW414" i="21"/>
  <c r="BX414" i="21"/>
  <c r="BS415" i="21"/>
  <c r="BT415" i="21"/>
  <c r="BU415" i="21"/>
  <c r="BV415" i="21"/>
  <c r="BW415" i="21"/>
  <c r="BX415" i="21"/>
  <c r="BS416" i="21"/>
  <c r="BT416" i="21"/>
  <c r="BU416" i="21"/>
  <c r="BV416" i="21"/>
  <c r="BW416" i="21"/>
  <c r="BX416" i="21"/>
  <c r="BS417" i="21"/>
  <c r="BT417" i="21"/>
  <c r="BU417" i="21"/>
  <c r="BV417" i="21"/>
  <c r="BW417" i="21"/>
  <c r="BX417" i="21"/>
  <c r="BS418" i="21"/>
  <c r="BT418" i="21"/>
  <c r="BU418" i="21"/>
  <c r="BV418" i="21"/>
  <c r="BW418" i="21"/>
  <c r="BX418" i="21"/>
  <c r="BS419" i="21"/>
  <c r="BT419" i="21"/>
  <c r="BU419" i="21"/>
  <c r="BV419" i="21"/>
  <c r="BW419" i="21"/>
  <c r="BX419" i="21"/>
  <c r="BS420" i="21"/>
  <c r="BT420" i="21"/>
  <c r="BU420" i="21"/>
  <c r="BV420" i="21"/>
  <c r="BW420" i="21"/>
  <c r="BX420" i="21"/>
  <c r="BS421" i="21"/>
  <c r="BT421" i="21"/>
  <c r="BU421" i="21"/>
  <c r="BV421" i="21"/>
  <c r="BW421" i="21"/>
  <c r="BX421" i="21"/>
  <c r="BS422" i="21"/>
  <c r="BT422" i="21"/>
  <c r="BU422" i="21"/>
  <c r="BV422" i="21"/>
  <c r="BW422" i="21"/>
  <c r="BX422" i="21"/>
  <c r="BS423" i="21"/>
  <c r="BT423" i="21"/>
  <c r="BV423" i="21"/>
  <c r="BW423" i="21"/>
  <c r="BX423" i="21"/>
  <c r="BS424" i="21"/>
  <c r="BT424" i="21"/>
  <c r="BV424" i="21"/>
  <c r="BW424" i="21"/>
  <c r="BX424" i="21"/>
  <c r="BS425" i="21"/>
  <c r="BT425" i="21"/>
  <c r="BU425" i="21"/>
  <c r="BV425" i="21"/>
  <c r="BW425" i="21"/>
  <c r="BX425" i="21"/>
  <c r="BS426" i="21"/>
  <c r="BT426" i="21"/>
  <c r="BU426" i="21"/>
  <c r="BV426" i="21"/>
  <c r="BW426" i="21"/>
  <c r="BX426" i="21"/>
  <c r="BS427" i="21"/>
  <c r="BT427" i="21"/>
  <c r="BU427" i="21"/>
  <c r="BV427" i="21"/>
  <c r="BW427" i="21"/>
  <c r="BX427" i="21"/>
  <c r="BS428" i="21"/>
  <c r="BT428" i="21"/>
  <c r="BU428" i="21"/>
  <c r="BV428" i="21"/>
  <c r="BW428" i="21"/>
  <c r="BX428" i="21"/>
  <c r="BS429" i="21"/>
  <c r="BT429" i="21"/>
  <c r="BU429" i="21"/>
  <c r="BV429" i="21"/>
  <c r="BW429" i="21"/>
  <c r="BX429" i="21"/>
  <c r="BS430" i="21"/>
  <c r="BT430" i="21"/>
  <c r="BU430" i="21"/>
  <c r="BV430" i="21"/>
  <c r="BW430" i="21"/>
  <c r="BX430" i="21"/>
  <c r="BS431" i="21"/>
  <c r="BT431" i="21"/>
  <c r="BU431" i="21"/>
  <c r="BV431" i="21"/>
  <c r="BW431" i="21"/>
  <c r="BX431" i="21"/>
  <c r="BS432" i="21"/>
  <c r="BT432" i="21"/>
  <c r="BU432" i="21"/>
  <c r="BV432" i="21"/>
  <c r="BW432" i="21"/>
  <c r="BX432" i="21"/>
  <c r="BS433" i="21"/>
  <c r="BT433" i="21"/>
  <c r="BU433" i="21"/>
  <c r="BV433" i="21"/>
  <c r="BW433" i="21"/>
  <c r="BX433" i="21"/>
  <c r="BS434" i="21"/>
  <c r="BT434" i="21"/>
  <c r="BU434" i="21"/>
  <c r="BV434" i="21"/>
  <c r="BW434" i="21"/>
  <c r="BX434" i="21"/>
  <c r="BS435" i="21"/>
  <c r="BT435" i="21"/>
  <c r="BV435" i="21"/>
  <c r="BW435" i="21"/>
  <c r="BX435" i="21"/>
  <c r="BS436" i="21"/>
  <c r="BT436" i="21"/>
  <c r="BV436" i="21"/>
  <c r="BW436" i="21"/>
  <c r="BX436" i="21"/>
  <c r="BS437" i="21"/>
  <c r="BT437" i="21"/>
  <c r="BU437" i="21"/>
  <c r="BV437" i="21"/>
  <c r="BW437" i="21"/>
  <c r="BX437" i="21"/>
  <c r="BS438" i="21"/>
  <c r="BT438" i="21"/>
  <c r="BU438" i="21"/>
  <c r="BV438" i="21"/>
  <c r="BW438" i="21"/>
  <c r="BX438" i="21"/>
  <c r="BS439" i="21"/>
  <c r="BT439" i="21"/>
  <c r="BU439" i="21"/>
  <c r="BV439" i="21"/>
  <c r="BW439" i="21"/>
  <c r="BX439" i="21"/>
  <c r="BS440" i="21"/>
  <c r="BT440" i="21"/>
  <c r="BU440" i="21"/>
  <c r="BV440" i="21"/>
  <c r="BW440" i="21"/>
  <c r="BX440" i="21"/>
  <c r="BS441" i="21"/>
  <c r="BT441" i="21"/>
  <c r="BU441" i="21"/>
  <c r="BV441" i="21"/>
  <c r="BW441" i="21"/>
  <c r="BX441" i="21"/>
  <c r="BS442" i="21"/>
  <c r="BT442" i="21"/>
  <c r="BU442" i="21"/>
  <c r="BV442" i="21"/>
  <c r="BW442" i="21"/>
  <c r="BX442" i="21"/>
  <c r="BS443" i="21"/>
  <c r="BT443" i="21"/>
  <c r="BU443" i="21"/>
  <c r="BV443" i="21"/>
  <c r="BW443" i="21"/>
  <c r="BX443" i="21"/>
  <c r="BS444" i="21"/>
  <c r="BT444" i="21"/>
  <c r="BU444" i="21"/>
  <c r="BV444" i="21"/>
  <c r="BW444" i="21"/>
  <c r="BX444" i="21"/>
  <c r="BS445" i="21"/>
  <c r="BT445" i="21"/>
  <c r="BU445" i="21"/>
  <c r="BV445" i="21"/>
  <c r="BW445" i="21"/>
  <c r="BX445" i="21"/>
  <c r="BS446" i="21"/>
  <c r="BT446" i="21"/>
  <c r="BU446" i="21"/>
  <c r="BV446" i="21"/>
  <c r="BW446" i="21"/>
  <c r="BX446" i="21"/>
  <c r="BS447" i="21"/>
  <c r="BT447" i="21"/>
  <c r="BV447" i="21"/>
  <c r="BW447" i="21"/>
  <c r="BX447" i="21"/>
  <c r="BS448" i="21"/>
  <c r="BT448" i="21"/>
  <c r="BV448" i="21"/>
  <c r="BW448" i="21"/>
  <c r="BX448" i="21"/>
  <c r="BS449" i="21"/>
  <c r="BT449" i="21"/>
  <c r="BU449" i="21"/>
  <c r="BV449" i="21"/>
  <c r="BW449" i="21"/>
  <c r="BX449" i="21"/>
  <c r="BS450" i="21"/>
  <c r="BT450" i="21"/>
  <c r="BU450" i="21"/>
  <c r="BV450" i="21"/>
  <c r="BW450" i="21"/>
  <c r="BX450" i="21"/>
  <c r="BS451" i="21"/>
  <c r="BT451" i="21"/>
  <c r="BU451" i="21"/>
  <c r="BV451" i="21"/>
  <c r="BW451" i="21"/>
  <c r="BX451" i="21"/>
  <c r="BS452" i="21"/>
  <c r="BT452" i="21"/>
  <c r="BU452" i="21"/>
  <c r="BV452" i="21"/>
  <c r="BW452" i="21"/>
  <c r="BX452" i="21"/>
  <c r="BS453" i="21"/>
  <c r="BT453" i="21"/>
  <c r="BU453" i="21"/>
  <c r="BV453" i="21"/>
  <c r="BW453" i="21"/>
  <c r="BX453" i="21"/>
  <c r="BS454" i="21"/>
  <c r="BT454" i="21"/>
  <c r="BU454" i="21"/>
  <c r="BV454" i="21"/>
  <c r="BW454" i="21"/>
  <c r="BX454" i="21"/>
  <c r="BS455" i="21"/>
  <c r="BT455" i="21"/>
  <c r="BU455" i="21"/>
  <c r="BV455" i="21"/>
  <c r="BW455" i="21"/>
  <c r="BX455" i="21"/>
  <c r="BS456" i="21"/>
  <c r="BT456" i="21"/>
  <c r="BU456" i="21"/>
  <c r="BV456" i="21"/>
  <c r="BW456" i="21"/>
  <c r="BX456" i="21"/>
  <c r="BS457" i="21"/>
  <c r="BT457" i="21"/>
  <c r="BU457" i="21"/>
  <c r="BV457" i="21"/>
  <c r="BW457" i="21"/>
  <c r="BX457" i="21"/>
  <c r="BS458" i="21"/>
  <c r="BT458" i="21"/>
  <c r="BU458" i="21"/>
  <c r="BV458" i="21"/>
  <c r="BW458" i="21"/>
  <c r="BX458" i="21"/>
  <c r="BS459" i="21"/>
  <c r="BT459" i="21"/>
  <c r="BU459" i="21"/>
  <c r="BV459" i="21"/>
  <c r="BW459" i="21"/>
  <c r="BX459" i="21"/>
  <c r="BS460" i="21"/>
  <c r="BT460" i="21"/>
  <c r="BU460" i="21"/>
  <c r="BV460" i="21"/>
  <c r="BW460" i="21"/>
  <c r="BX460" i="21"/>
  <c r="BS461" i="21"/>
  <c r="BT461" i="21"/>
  <c r="BU461" i="21"/>
  <c r="BV461" i="21"/>
  <c r="BW461" i="21"/>
  <c r="BX461" i="21"/>
  <c r="BS462" i="21"/>
  <c r="BT462" i="21"/>
  <c r="BU462" i="21"/>
  <c r="BV462" i="21"/>
  <c r="BW462" i="21"/>
  <c r="BX462" i="21"/>
  <c r="BS463" i="21"/>
  <c r="BT463" i="21"/>
  <c r="BU463" i="21"/>
  <c r="BV463" i="21"/>
  <c r="BW463" i="21"/>
  <c r="BX463" i="21"/>
  <c r="BS464" i="21"/>
  <c r="BT464" i="21"/>
  <c r="BU464" i="21"/>
  <c r="BV464" i="21"/>
  <c r="BW464" i="21"/>
  <c r="BX464" i="21"/>
  <c r="BS465" i="21"/>
  <c r="BT465" i="21"/>
  <c r="BU465" i="21"/>
  <c r="BV465" i="21"/>
  <c r="BW465" i="21"/>
  <c r="BX465" i="21"/>
  <c r="BS466" i="21"/>
  <c r="BT466" i="21"/>
  <c r="BU466" i="21"/>
  <c r="BV466" i="21"/>
  <c r="BW466" i="21"/>
  <c r="BX466" i="21"/>
  <c r="BS467" i="21"/>
  <c r="BT467" i="21"/>
  <c r="BU467" i="21"/>
  <c r="BV467" i="21"/>
  <c r="BW467" i="21"/>
  <c r="BX467" i="21"/>
  <c r="BS468" i="21"/>
  <c r="BT468" i="21"/>
  <c r="BU468" i="21"/>
  <c r="BV468" i="21"/>
  <c r="BW468" i="21"/>
  <c r="BX468" i="21"/>
  <c r="BS469" i="21"/>
  <c r="BT469" i="21"/>
  <c r="BU469" i="21"/>
  <c r="BV469" i="21"/>
  <c r="BW469" i="21"/>
  <c r="BX469" i="21"/>
  <c r="BS470" i="21"/>
  <c r="BT470" i="21"/>
  <c r="BU470" i="21"/>
  <c r="BV470" i="21"/>
  <c r="BW470" i="21"/>
  <c r="BX470" i="21"/>
  <c r="BS471" i="21"/>
  <c r="BT471" i="21"/>
  <c r="BV471" i="21"/>
  <c r="BW471" i="21"/>
  <c r="BX471" i="21"/>
  <c r="BS472" i="21"/>
  <c r="BT472" i="21"/>
  <c r="BV472" i="21"/>
  <c r="BW472" i="21"/>
  <c r="BX472" i="21"/>
  <c r="BS473" i="21"/>
  <c r="BT473" i="21"/>
  <c r="BU473" i="21"/>
  <c r="BV473" i="21"/>
  <c r="BW473" i="21"/>
  <c r="BX473" i="21"/>
  <c r="BS474" i="21"/>
  <c r="BT474" i="21"/>
  <c r="BU474" i="21"/>
  <c r="BV474" i="21"/>
  <c r="BW474" i="21"/>
  <c r="BX474" i="21"/>
  <c r="BS475" i="21"/>
  <c r="BT475" i="21"/>
  <c r="BU475" i="21"/>
  <c r="BV475" i="21"/>
  <c r="BW475" i="21"/>
  <c r="BX475" i="21"/>
  <c r="BS476" i="21"/>
  <c r="BT476" i="21"/>
  <c r="BU476" i="21"/>
  <c r="BV476" i="21"/>
  <c r="BW476" i="21"/>
  <c r="BX476" i="21"/>
  <c r="BS477" i="21"/>
  <c r="BT477" i="21"/>
  <c r="BU477" i="21"/>
  <c r="BV477" i="21"/>
  <c r="BW477" i="21"/>
  <c r="BX477" i="21"/>
  <c r="BS478" i="21"/>
  <c r="BT478" i="21"/>
  <c r="BU478" i="21"/>
  <c r="BV478" i="21"/>
  <c r="BW478" i="21"/>
  <c r="BX478" i="21"/>
  <c r="BS479" i="21"/>
  <c r="BT479" i="21"/>
  <c r="BU479" i="21"/>
  <c r="BV479" i="21"/>
  <c r="BW479" i="21"/>
  <c r="BX479" i="21"/>
  <c r="BS480" i="21"/>
  <c r="BT480" i="21"/>
  <c r="BU480" i="21"/>
  <c r="BV480" i="21"/>
  <c r="BW480" i="21"/>
  <c r="BX480" i="21"/>
  <c r="BS481" i="21"/>
  <c r="BT481" i="21"/>
  <c r="BU481" i="21"/>
  <c r="BV481" i="21"/>
  <c r="BW481" i="21"/>
  <c r="BX481" i="21"/>
  <c r="BS482" i="21"/>
  <c r="BT482" i="21"/>
  <c r="BU482" i="21"/>
  <c r="BV482" i="21"/>
  <c r="BW482" i="21"/>
  <c r="BX482" i="21"/>
  <c r="BS483" i="21"/>
  <c r="BT483" i="21"/>
  <c r="BV483" i="21"/>
  <c r="BW483" i="21"/>
  <c r="BX483" i="21"/>
  <c r="BS495" i="21"/>
  <c r="BT495" i="21"/>
  <c r="BV495" i="21"/>
  <c r="BW495" i="21"/>
  <c r="BX495" i="21"/>
  <c r="BS496" i="21"/>
  <c r="BT496" i="21"/>
  <c r="BV496" i="21"/>
  <c r="BW496" i="21"/>
  <c r="BX496" i="21"/>
  <c r="BS497" i="21"/>
  <c r="BT497" i="21"/>
  <c r="BU497" i="21"/>
  <c r="BV497" i="21"/>
  <c r="BW497" i="21"/>
  <c r="BX497" i="21"/>
  <c r="BS498" i="21"/>
  <c r="BT498" i="21"/>
  <c r="BU498" i="21"/>
  <c r="BV498" i="21"/>
  <c r="BW498" i="21"/>
  <c r="BX498" i="21"/>
  <c r="BS499" i="21"/>
  <c r="BT499" i="21"/>
  <c r="BU499" i="21"/>
  <c r="BV499" i="21"/>
  <c r="BW499" i="21"/>
  <c r="BX499" i="21"/>
  <c r="BS500" i="21"/>
  <c r="BT500" i="21"/>
  <c r="BU500" i="21"/>
  <c r="BV500" i="21"/>
  <c r="BW500" i="21"/>
  <c r="BX500" i="21"/>
  <c r="BS501" i="21"/>
  <c r="BT501" i="21"/>
  <c r="BU501" i="21"/>
  <c r="BV501" i="21"/>
  <c r="BW501" i="21"/>
  <c r="BX501" i="21"/>
  <c r="BS502" i="21"/>
  <c r="BT502" i="21"/>
  <c r="BU502" i="21"/>
  <c r="BV502" i="21"/>
  <c r="BW502" i="21"/>
  <c r="BX502" i="21"/>
  <c r="BS503" i="21"/>
  <c r="BT503" i="21"/>
  <c r="BU503" i="21"/>
  <c r="BV503" i="21"/>
  <c r="BW503" i="21"/>
  <c r="BX503" i="21"/>
  <c r="BS504" i="21"/>
  <c r="BT504" i="21"/>
  <c r="BU504" i="21"/>
  <c r="BV504" i="21"/>
  <c r="BW504" i="21"/>
  <c r="BX504" i="21"/>
  <c r="BS505" i="21"/>
  <c r="BT505" i="21"/>
  <c r="BU505" i="21"/>
  <c r="BV505" i="21"/>
  <c r="BW505" i="21"/>
  <c r="BX505" i="21"/>
  <c r="BS506" i="21"/>
  <c r="BT506" i="21"/>
  <c r="BU506" i="21"/>
  <c r="BV506" i="21"/>
  <c r="BW506" i="21"/>
  <c r="BX506" i="21"/>
  <c r="BS507" i="21"/>
  <c r="BT507" i="21"/>
  <c r="BV507" i="21"/>
  <c r="BW507" i="21"/>
  <c r="BX507" i="21"/>
  <c r="BS508" i="21"/>
  <c r="BT508" i="21"/>
  <c r="BV508" i="21"/>
  <c r="BW508" i="21"/>
  <c r="BX508" i="21"/>
  <c r="BS509" i="21"/>
  <c r="BT509" i="21"/>
  <c r="BU509" i="21"/>
  <c r="BV509" i="21"/>
  <c r="BW509" i="21"/>
  <c r="BX509" i="21"/>
  <c r="BS510" i="21"/>
  <c r="BT510" i="21"/>
  <c r="BU510" i="21"/>
  <c r="BV510" i="21"/>
  <c r="BW510" i="21"/>
  <c r="BX510" i="21"/>
  <c r="BS511" i="21"/>
  <c r="BT511" i="21"/>
  <c r="BU511" i="21"/>
  <c r="BV511" i="21"/>
  <c r="BW511" i="21"/>
  <c r="BX511" i="21"/>
  <c r="BS512" i="21"/>
  <c r="BT512" i="21"/>
  <c r="BU512" i="21"/>
  <c r="BV512" i="21"/>
  <c r="BW512" i="21"/>
  <c r="BX512" i="21"/>
  <c r="BS513" i="21"/>
  <c r="BT513" i="21"/>
  <c r="BU513" i="21"/>
  <c r="BV513" i="21"/>
  <c r="BW513" i="21"/>
  <c r="BX513" i="21"/>
  <c r="BS514" i="21"/>
  <c r="BT514" i="21"/>
  <c r="BU514" i="21"/>
  <c r="BV514" i="21"/>
  <c r="BW514" i="21"/>
  <c r="BX514" i="21"/>
  <c r="BS515" i="21"/>
  <c r="BT515" i="21"/>
  <c r="BU515" i="21"/>
  <c r="BV515" i="21"/>
  <c r="BW515" i="21"/>
  <c r="BX515" i="21"/>
  <c r="BS516" i="21"/>
  <c r="BT516" i="21"/>
  <c r="BU516" i="21"/>
  <c r="BV516" i="21"/>
  <c r="BW516" i="21"/>
  <c r="BX516" i="21"/>
  <c r="BS517" i="21"/>
  <c r="BT517" i="21"/>
  <c r="BU517" i="21"/>
  <c r="BV517" i="21"/>
  <c r="BW517" i="21"/>
  <c r="BX517" i="21"/>
  <c r="BS518" i="21"/>
  <c r="BT518" i="21"/>
  <c r="BU518" i="21"/>
  <c r="BV518" i="21"/>
  <c r="BW518" i="21"/>
  <c r="BX518" i="21"/>
  <c r="BS519" i="21"/>
  <c r="BT519" i="21"/>
  <c r="BV519" i="21"/>
  <c r="BW519" i="21"/>
  <c r="BX519" i="21"/>
  <c r="BS520" i="21"/>
  <c r="BT520" i="21"/>
  <c r="BV520" i="21"/>
  <c r="BW520" i="21"/>
  <c r="BX520" i="21"/>
  <c r="BS521" i="21"/>
  <c r="BT521" i="21"/>
  <c r="BU521" i="21"/>
  <c r="BV521" i="21"/>
  <c r="BW521" i="21"/>
  <c r="BX521" i="21"/>
  <c r="BS522" i="21"/>
  <c r="BT522" i="21"/>
  <c r="BU522" i="21"/>
  <c r="BV522" i="21"/>
  <c r="BW522" i="21"/>
  <c r="BX522" i="21"/>
  <c r="BS523" i="21"/>
  <c r="BT523" i="21"/>
  <c r="BU523" i="21"/>
  <c r="BV523" i="21"/>
  <c r="BW523" i="21"/>
  <c r="BX523" i="21"/>
  <c r="BS524" i="21"/>
  <c r="BT524" i="21"/>
  <c r="BU524" i="21"/>
  <c r="BV524" i="21"/>
  <c r="BW524" i="21"/>
  <c r="BX524" i="21"/>
  <c r="BS525" i="21"/>
  <c r="BT525" i="21"/>
  <c r="BU525" i="21"/>
  <c r="BV525" i="21"/>
  <c r="BW525" i="21"/>
  <c r="BX525" i="21"/>
  <c r="BS526" i="21"/>
  <c r="BT526" i="21"/>
  <c r="BU526" i="21"/>
  <c r="BV526" i="21"/>
  <c r="BW526" i="21"/>
  <c r="BX526" i="21"/>
  <c r="BS527" i="21"/>
  <c r="BT527" i="21"/>
  <c r="BU527" i="21"/>
  <c r="BV527" i="21"/>
  <c r="BW527" i="21"/>
  <c r="BX527" i="21"/>
  <c r="BS528" i="21"/>
  <c r="BT528" i="21"/>
  <c r="BU528" i="21"/>
  <c r="BV528" i="21"/>
  <c r="BW528" i="21"/>
  <c r="BX528" i="21"/>
  <c r="BS529" i="21"/>
  <c r="BT529" i="21"/>
  <c r="BU529" i="21"/>
  <c r="BV529" i="21"/>
  <c r="BW529" i="21"/>
  <c r="BX529" i="21"/>
  <c r="BS530" i="21"/>
  <c r="BT530" i="21"/>
  <c r="BU530" i="21"/>
  <c r="BV530" i="21"/>
  <c r="BW530" i="21"/>
  <c r="BX530" i="21"/>
  <c r="BS531" i="21"/>
  <c r="BT531" i="21"/>
  <c r="BV531" i="21"/>
  <c r="BW531" i="21"/>
  <c r="BX531" i="21"/>
  <c r="BS532" i="21"/>
  <c r="BT532" i="21"/>
  <c r="BV532" i="21"/>
  <c r="BW532" i="21"/>
  <c r="BX532" i="21"/>
  <c r="BS533" i="21"/>
  <c r="BT533" i="21"/>
  <c r="BU533" i="21"/>
  <c r="BV533" i="21"/>
  <c r="BW533" i="21"/>
  <c r="BX533" i="21"/>
  <c r="BS534" i="21"/>
  <c r="BT534" i="21"/>
  <c r="BU534" i="21"/>
  <c r="BV534" i="21"/>
  <c r="BW534" i="21"/>
  <c r="BX534" i="21"/>
  <c r="BS535" i="21"/>
  <c r="BT535" i="21"/>
  <c r="BU535" i="21"/>
  <c r="BV535" i="21"/>
  <c r="BW535" i="21"/>
  <c r="BX535" i="21"/>
  <c r="BS536" i="21"/>
  <c r="BT536" i="21"/>
  <c r="BU536" i="21"/>
  <c r="BV536" i="21"/>
  <c r="BW536" i="21"/>
  <c r="BX536" i="21"/>
  <c r="BS537" i="21"/>
  <c r="BT537" i="21"/>
  <c r="BU537" i="21"/>
  <c r="BV537" i="21"/>
  <c r="BW537" i="21"/>
  <c r="BX537" i="21"/>
  <c r="BS538" i="21"/>
  <c r="BT538" i="21"/>
  <c r="BU538" i="21"/>
  <c r="BV538" i="21"/>
  <c r="BW538" i="21"/>
  <c r="BX538" i="21"/>
  <c r="BS539" i="21"/>
  <c r="BT539" i="21"/>
  <c r="BU539" i="21"/>
  <c r="BV539" i="21"/>
  <c r="BW539" i="21"/>
  <c r="BX539" i="21"/>
  <c r="BS540" i="21"/>
  <c r="BT540" i="21"/>
  <c r="BU540" i="21"/>
  <c r="BV540" i="21"/>
  <c r="BW540" i="21"/>
  <c r="BX540" i="21"/>
  <c r="BS541" i="21"/>
  <c r="BT541" i="21"/>
  <c r="BR541" i="21" s="1"/>
  <c r="BU541" i="21"/>
  <c r="BV541" i="21"/>
  <c r="BW541" i="21"/>
  <c r="BX541" i="21"/>
  <c r="BS542" i="21"/>
  <c r="BR542" i="21" s="1"/>
  <c r="BT542" i="21"/>
  <c r="BU542" i="21"/>
  <c r="BV542" i="21"/>
  <c r="BW542" i="21"/>
  <c r="BX542" i="21"/>
  <c r="BW543" i="21"/>
  <c r="BX543" i="21"/>
  <c r="BS555" i="21"/>
  <c r="BT555" i="21"/>
  <c r="BV555" i="21"/>
  <c r="BW555" i="21"/>
  <c r="BX555" i="21"/>
  <c r="BS556" i="21"/>
  <c r="BT556" i="21"/>
  <c r="BV556" i="21"/>
  <c r="BW556" i="21"/>
  <c r="BX556" i="21"/>
  <c r="BS557" i="21"/>
  <c r="BT557" i="21"/>
  <c r="BU557" i="21"/>
  <c r="BV557" i="21"/>
  <c r="BW557" i="21"/>
  <c r="BX557" i="21"/>
  <c r="BS558" i="21"/>
  <c r="BT558" i="21"/>
  <c r="BU558" i="21"/>
  <c r="BV558" i="21"/>
  <c r="BW558" i="21"/>
  <c r="BX558" i="21"/>
  <c r="BS559" i="21"/>
  <c r="BT559" i="21"/>
  <c r="BU559" i="21"/>
  <c r="BV559" i="21"/>
  <c r="BW559" i="21"/>
  <c r="BX559" i="21"/>
  <c r="BS560" i="21"/>
  <c r="BT560" i="21"/>
  <c r="BU560" i="21"/>
  <c r="BV560" i="21"/>
  <c r="BW560" i="21"/>
  <c r="BX560" i="21"/>
  <c r="BS561" i="21"/>
  <c r="BT561" i="21"/>
  <c r="BU561" i="21"/>
  <c r="BV561" i="21"/>
  <c r="BW561" i="21"/>
  <c r="BX561" i="21"/>
  <c r="BS562" i="21"/>
  <c r="BT562" i="21"/>
  <c r="BU562" i="21"/>
  <c r="BV562" i="21"/>
  <c r="BW562" i="21"/>
  <c r="BX562" i="21"/>
  <c r="BS563" i="21"/>
  <c r="BT563" i="21"/>
  <c r="BU563" i="21"/>
  <c r="BV563" i="21"/>
  <c r="BW563" i="21"/>
  <c r="BX563" i="21"/>
  <c r="BS564" i="21"/>
  <c r="BT564" i="21"/>
  <c r="BU564" i="21"/>
  <c r="BV564" i="21"/>
  <c r="BW564" i="21"/>
  <c r="BX564" i="21"/>
  <c r="BS565" i="21"/>
  <c r="BT565" i="21"/>
  <c r="BU565" i="21"/>
  <c r="BV565" i="21"/>
  <c r="BW565" i="21"/>
  <c r="BX565" i="21"/>
  <c r="BS566" i="21"/>
  <c r="BT566" i="21"/>
  <c r="BU566" i="21"/>
  <c r="BV566" i="21"/>
  <c r="BW566" i="21"/>
  <c r="BX566" i="21"/>
  <c r="BT567" i="21"/>
  <c r="BV567" i="21"/>
  <c r="BW567" i="21"/>
  <c r="BX567" i="21"/>
  <c r="BS579" i="21"/>
  <c r="BT579" i="21"/>
  <c r="BU579" i="21"/>
  <c r="BV579" i="21"/>
  <c r="BW579" i="21"/>
  <c r="BX579" i="21"/>
  <c r="BS580" i="21"/>
  <c r="BT580" i="21"/>
  <c r="BU580" i="21"/>
  <c r="BV580" i="21"/>
  <c r="BW580" i="21"/>
  <c r="BX580" i="21"/>
  <c r="BS581" i="21"/>
  <c r="BT581" i="21"/>
  <c r="BU581" i="21"/>
  <c r="BV581" i="21"/>
  <c r="BW581" i="21"/>
  <c r="BX581" i="21"/>
  <c r="BS582" i="21"/>
  <c r="BT582" i="21"/>
  <c r="BU582" i="21"/>
  <c r="BV582" i="21"/>
  <c r="BW582" i="21"/>
  <c r="BX582" i="21"/>
  <c r="BS583" i="21"/>
  <c r="BT583" i="21"/>
  <c r="BU583" i="21"/>
  <c r="BV583" i="21"/>
  <c r="BW583" i="21"/>
  <c r="BX583" i="21"/>
  <c r="BS584" i="21"/>
  <c r="BT584" i="21"/>
  <c r="BU584" i="21"/>
  <c r="BV584" i="21"/>
  <c r="BW584" i="21"/>
  <c r="BX584" i="21"/>
  <c r="BS585" i="21"/>
  <c r="BT585" i="21"/>
  <c r="BU585" i="21"/>
  <c r="BV585" i="21"/>
  <c r="BW585" i="21"/>
  <c r="BX585" i="21"/>
  <c r="BS586" i="21"/>
  <c r="BT586" i="21"/>
  <c r="BU586" i="21"/>
  <c r="BV586" i="21"/>
  <c r="BW586" i="21"/>
  <c r="BX586" i="21"/>
  <c r="BS587" i="21"/>
  <c r="BT587" i="21"/>
  <c r="BU587" i="21"/>
  <c r="BV587" i="21"/>
  <c r="BW587" i="21"/>
  <c r="BX587" i="21"/>
  <c r="BS588" i="21"/>
  <c r="BT588" i="21"/>
  <c r="BU588" i="21"/>
  <c r="BV588" i="21"/>
  <c r="BW588" i="21"/>
  <c r="BX588" i="21"/>
  <c r="BS589" i="21"/>
  <c r="BT589" i="21"/>
  <c r="BU589" i="21"/>
  <c r="BV589" i="21"/>
  <c r="BW589" i="21"/>
  <c r="BX589" i="21"/>
  <c r="BS590" i="21"/>
  <c r="BT590" i="21"/>
  <c r="BU590" i="21"/>
  <c r="BV590" i="21"/>
  <c r="BW590" i="21"/>
  <c r="BX590" i="21"/>
  <c r="BS591" i="21"/>
  <c r="BT591" i="21"/>
  <c r="BU591" i="21"/>
  <c r="BV591" i="21"/>
  <c r="BW591" i="21"/>
  <c r="BX591" i="21"/>
  <c r="BS592" i="21"/>
  <c r="BT592" i="21"/>
  <c r="BU592" i="21"/>
  <c r="BV592" i="21"/>
  <c r="BW592" i="21"/>
  <c r="BX592" i="21"/>
  <c r="BS593" i="21"/>
  <c r="BT593" i="21"/>
  <c r="BU593" i="21"/>
  <c r="BV593" i="21"/>
  <c r="BW593" i="21"/>
  <c r="BX593" i="21"/>
  <c r="BS594" i="21"/>
  <c r="BT594" i="21"/>
  <c r="BU594" i="21"/>
  <c r="BV594" i="21"/>
  <c r="BW594" i="21"/>
  <c r="BX594" i="21"/>
  <c r="BS595" i="21"/>
  <c r="BT595" i="21"/>
  <c r="BU595" i="21"/>
  <c r="BV595" i="21"/>
  <c r="BW595" i="21"/>
  <c r="BX595" i="21"/>
  <c r="BS596" i="21"/>
  <c r="BT596" i="21"/>
  <c r="BU596" i="21"/>
  <c r="BV596" i="21"/>
  <c r="BW596" i="21"/>
  <c r="BX596" i="21"/>
  <c r="BS597" i="21"/>
  <c r="BT597" i="21"/>
  <c r="BU597" i="21"/>
  <c r="BV597" i="21"/>
  <c r="BW597" i="21"/>
  <c r="BX597" i="21"/>
  <c r="BS598" i="21"/>
  <c r="BT598" i="21"/>
  <c r="BU598" i="21"/>
  <c r="BV598" i="21"/>
  <c r="BW598" i="21"/>
  <c r="BX598" i="21"/>
  <c r="BS599" i="21"/>
  <c r="BT599" i="21"/>
  <c r="BU599" i="21"/>
  <c r="BV599" i="21"/>
  <c r="BW599" i="21"/>
  <c r="BX599" i="21"/>
  <c r="BS600" i="21"/>
  <c r="BT600" i="21"/>
  <c r="BU600" i="21"/>
  <c r="BV600" i="21"/>
  <c r="BW600" i="21"/>
  <c r="BX600" i="21"/>
  <c r="BS601" i="21"/>
  <c r="BT601" i="21"/>
  <c r="BU601" i="21"/>
  <c r="BV601" i="21"/>
  <c r="BW601" i="21"/>
  <c r="BX601" i="21"/>
  <c r="BS602" i="21"/>
  <c r="BT602" i="21"/>
  <c r="BU602" i="21"/>
  <c r="BV602" i="21"/>
  <c r="BW602" i="21"/>
  <c r="BX602" i="21"/>
  <c r="BS603" i="21"/>
  <c r="BT603" i="21"/>
  <c r="BU603" i="21"/>
  <c r="BV603" i="21"/>
  <c r="BW603" i="21"/>
  <c r="BX603" i="21"/>
  <c r="BS604" i="21"/>
  <c r="BT604" i="21"/>
  <c r="BU604" i="21"/>
  <c r="BV604" i="21"/>
  <c r="BW604" i="21"/>
  <c r="BX604" i="21"/>
  <c r="BS605" i="21"/>
  <c r="BT605" i="21"/>
  <c r="BU605" i="21"/>
  <c r="BV605" i="21"/>
  <c r="BW605" i="21"/>
  <c r="BX605" i="21"/>
  <c r="BS606" i="21"/>
  <c r="BT606" i="21"/>
  <c r="BU606" i="21"/>
  <c r="BV606" i="21"/>
  <c r="BW606" i="21"/>
  <c r="BX606" i="21"/>
  <c r="BS607" i="21"/>
  <c r="BT607" i="21"/>
  <c r="BU607" i="21"/>
  <c r="BV607" i="21"/>
  <c r="BW607" i="21"/>
  <c r="BX607" i="21"/>
  <c r="BS608" i="21"/>
  <c r="BT608" i="21"/>
  <c r="BU608" i="21"/>
  <c r="BV608" i="21"/>
  <c r="BW608" i="21"/>
  <c r="BX608" i="21"/>
  <c r="BS609" i="21"/>
  <c r="BT609" i="21"/>
  <c r="BU609" i="21"/>
  <c r="BV609" i="21"/>
  <c r="BW609" i="21"/>
  <c r="BX609" i="21"/>
  <c r="BS610" i="21"/>
  <c r="BT610" i="21"/>
  <c r="BU610" i="21"/>
  <c r="BV610" i="21"/>
  <c r="BW610" i="21"/>
  <c r="BX610" i="21"/>
  <c r="BS611" i="21"/>
  <c r="BT611" i="21"/>
  <c r="BU611" i="21"/>
  <c r="BV611" i="21"/>
  <c r="BW611" i="21"/>
  <c r="BX611" i="21"/>
  <c r="BS612" i="21"/>
  <c r="BT612" i="21"/>
  <c r="BU612" i="21"/>
  <c r="BV612" i="21"/>
  <c r="BW612" i="21"/>
  <c r="BX612" i="21"/>
  <c r="BS613" i="21"/>
  <c r="BT613" i="21"/>
  <c r="BU613" i="21"/>
  <c r="BV613" i="21"/>
  <c r="BW613" i="21"/>
  <c r="BX613" i="21"/>
  <c r="BS614" i="21"/>
  <c r="BT614" i="21"/>
  <c r="BU614" i="21"/>
  <c r="BV614" i="21"/>
  <c r="BW614" i="21"/>
  <c r="BX614" i="21"/>
  <c r="BS615" i="21"/>
  <c r="BT615" i="21"/>
  <c r="BU615" i="21"/>
  <c r="BV615" i="21"/>
  <c r="BW615" i="21"/>
  <c r="BX615" i="21"/>
  <c r="BS616" i="21"/>
  <c r="BT616" i="21"/>
  <c r="BU616" i="21"/>
  <c r="BV616" i="21"/>
  <c r="BW616" i="21"/>
  <c r="BX616" i="21"/>
  <c r="BS617" i="21"/>
  <c r="BT617" i="21"/>
  <c r="BU617" i="21"/>
  <c r="BV617" i="21"/>
  <c r="BW617" i="21"/>
  <c r="BX617" i="21"/>
  <c r="BS618" i="21"/>
  <c r="BT618" i="21"/>
  <c r="BU618" i="21"/>
  <c r="BV618" i="21"/>
  <c r="BW618" i="21"/>
  <c r="BX618" i="21"/>
  <c r="BS619" i="21"/>
  <c r="BT619" i="21"/>
  <c r="BU619" i="21"/>
  <c r="BV619" i="21"/>
  <c r="BW619" i="21"/>
  <c r="BX619" i="21"/>
  <c r="BS620" i="21"/>
  <c r="BT620" i="21"/>
  <c r="BU620" i="21"/>
  <c r="BV620" i="21"/>
  <c r="BW620" i="21"/>
  <c r="BX620" i="21"/>
  <c r="BS621" i="21"/>
  <c r="BT621" i="21"/>
  <c r="BU621" i="21"/>
  <c r="BV621" i="21"/>
  <c r="BW621" i="21"/>
  <c r="BX621" i="21"/>
  <c r="BS622" i="21"/>
  <c r="BT622" i="21"/>
  <c r="BU622" i="21"/>
  <c r="BV622" i="21"/>
  <c r="BW622" i="21"/>
  <c r="BX622" i="21"/>
  <c r="BS623" i="21"/>
  <c r="BT623" i="21"/>
  <c r="BU623" i="21"/>
  <c r="BV623" i="21"/>
  <c r="BW623" i="21"/>
  <c r="BX623" i="21"/>
  <c r="BS624" i="21"/>
  <c r="BT624" i="21"/>
  <c r="BU624" i="21"/>
  <c r="BV624" i="21"/>
  <c r="BW624" i="21"/>
  <c r="BX624" i="21"/>
  <c r="BS625" i="21"/>
  <c r="BT625" i="21"/>
  <c r="BU625" i="21"/>
  <c r="BV625" i="21"/>
  <c r="BW625" i="21"/>
  <c r="BX625" i="21"/>
  <c r="BS626" i="21"/>
  <c r="BT626" i="21"/>
  <c r="BU626" i="21"/>
  <c r="BV626" i="21"/>
  <c r="BW626" i="21"/>
  <c r="BX626" i="21"/>
  <c r="BS627" i="21"/>
  <c r="BT627" i="21"/>
  <c r="BU627" i="21"/>
  <c r="BV627" i="21"/>
  <c r="BW627" i="21"/>
  <c r="BX627" i="21"/>
  <c r="BS628" i="21"/>
  <c r="BT628" i="21"/>
  <c r="BU628" i="21"/>
  <c r="BV628" i="21"/>
  <c r="BW628" i="21"/>
  <c r="BX628" i="21"/>
  <c r="BS629" i="21"/>
  <c r="BT629" i="21"/>
  <c r="BU629" i="21"/>
  <c r="BV629" i="21"/>
  <c r="BW629" i="21"/>
  <c r="BX629" i="21"/>
  <c r="BS630" i="21"/>
  <c r="BT630" i="21"/>
  <c r="BU630" i="21"/>
  <c r="BV630" i="21"/>
  <c r="BW630" i="21"/>
  <c r="BX630" i="21"/>
  <c r="BS631" i="21"/>
  <c r="BT631" i="21"/>
  <c r="BU631" i="21"/>
  <c r="BV631" i="21"/>
  <c r="BW631" i="21"/>
  <c r="BX631" i="21"/>
  <c r="BS632" i="21"/>
  <c r="BT632" i="21"/>
  <c r="BU632" i="21"/>
  <c r="BV632" i="21"/>
  <c r="BW632" i="21"/>
  <c r="BX632" i="21"/>
  <c r="BS633" i="21"/>
  <c r="BT633" i="21"/>
  <c r="BU633" i="21"/>
  <c r="BV633" i="21"/>
  <c r="BW633" i="21"/>
  <c r="BX633" i="21"/>
  <c r="BS634" i="21"/>
  <c r="BT634" i="21"/>
  <c r="BU634" i="21"/>
  <c r="BV634" i="21"/>
  <c r="BW634" i="21"/>
  <c r="BX634" i="21"/>
  <c r="BS635" i="21"/>
  <c r="BT635" i="21"/>
  <c r="BU635" i="21"/>
  <c r="BV635" i="21"/>
  <c r="BW635" i="21"/>
  <c r="BX635" i="21"/>
  <c r="BS636" i="21"/>
  <c r="BT636" i="21"/>
  <c r="BU636" i="21"/>
  <c r="BV636" i="21"/>
  <c r="BW636" i="21"/>
  <c r="BX636" i="21"/>
  <c r="BS637" i="21"/>
  <c r="BT637" i="21"/>
  <c r="BU637" i="21"/>
  <c r="BV637" i="21"/>
  <c r="BW637" i="21"/>
  <c r="BX637" i="21"/>
  <c r="BS638" i="21"/>
  <c r="BT638" i="21"/>
  <c r="BU638" i="21"/>
  <c r="BV638" i="21"/>
  <c r="BW638" i="21"/>
  <c r="BX638" i="21"/>
  <c r="BT639" i="21"/>
  <c r="BU639" i="21"/>
  <c r="BV639" i="21"/>
  <c r="BW639" i="21"/>
  <c r="BX639" i="21"/>
  <c r="BU640" i="21"/>
  <c r="BU641" i="21"/>
  <c r="BU642" i="21"/>
  <c r="BU643" i="21"/>
  <c r="BU644" i="21"/>
  <c r="BU645" i="21"/>
  <c r="BU646" i="21"/>
  <c r="BU647" i="21"/>
  <c r="BU648" i="21"/>
  <c r="BU649" i="21"/>
  <c r="BU650" i="21"/>
  <c r="BS651" i="21"/>
  <c r="BT651" i="21"/>
  <c r="BU651" i="21"/>
  <c r="BV651" i="21"/>
  <c r="BW651" i="21"/>
  <c r="BX651" i="21"/>
  <c r="BS652" i="21"/>
  <c r="BT652" i="21"/>
  <c r="BU652" i="21"/>
  <c r="BV652" i="21"/>
  <c r="BW652" i="21"/>
  <c r="BX652" i="21"/>
  <c r="BS653" i="21"/>
  <c r="BT653" i="21"/>
  <c r="BU653" i="21"/>
  <c r="BV653" i="21"/>
  <c r="BW653" i="21"/>
  <c r="BX653" i="21"/>
  <c r="BS654" i="21"/>
  <c r="BT654" i="21"/>
  <c r="BU654" i="21"/>
  <c r="BV654" i="21"/>
  <c r="BW654" i="21"/>
  <c r="BX654" i="21"/>
  <c r="BS655" i="21"/>
  <c r="BT655" i="21"/>
  <c r="BU655" i="21"/>
  <c r="BV655" i="21"/>
  <c r="BW655" i="21"/>
  <c r="BX655" i="21"/>
  <c r="BS656" i="21"/>
  <c r="BT656" i="21"/>
  <c r="BU656" i="21"/>
  <c r="BV656" i="21"/>
  <c r="BW656" i="21"/>
  <c r="BX656" i="21"/>
  <c r="BS657" i="21"/>
  <c r="BT657" i="21"/>
  <c r="BU657" i="21"/>
  <c r="BV657" i="21"/>
  <c r="BW657" i="21"/>
  <c r="BX657" i="21"/>
  <c r="BS658" i="21"/>
  <c r="BT658" i="21"/>
  <c r="BU658" i="21"/>
  <c r="BV658" i="21"/>
  <c r="BW658" i="21"/>
  <c r="BX658" i="21"/>
  <c r="BS659" i="21"/>
  <c r="BT659" i="21"/>
  <c r="BU659" i="21"/>
  <c r="BV659" i="21"/>
  <c r="BW659" i="21"/>
  <c r="BX659" i="21"/>
  <c r="BS660" i="21"/>
  <c r="BT660" i="21"/>
  <c r="BU660" i="21"/>
  <c r="BV660" i="21"/>
  <c r="BW660" i="21"/>
  <c r="BX660" i="21"/>
  <c r="BS661" i="21"/>
  <c r="BT661" i="21"/>
  <c r="BU661" i="21"/>
  <c r="BV661" i="21"/>
  <c r="BW661" i="21"/>
  <c r="BX661" i="21"/>
  <c r="BS662" i="21"/>
  <c r="BT662" i="21"/>
  <c r="BU662" i="21"/>
  <c r="BV662" i="21"/>
  <c r="BW662" i="21"/>
  <c r="BX662" i="21"/>
  <c r="BS663" i="21"/>
  <c r="BT663" i="21"/>
  <c r="BV663" i="21"/>
  <c r="BW663" i="21"/>
  <c r="BX663" i="21"/>
  <c r="BS675" i="21"/>
  <c r="BT675" i="21"/>
  <c r="BU675" i="21"/>
  <c r="BV675" i="21"/>
  <c r="BW675" i="21"/>
  <c r="BX675" i="21"/>
  <c r="BS676" i="21"/>
  <c r="BT676" i="21"/>
  <c r="BU676" i="21"/>
  <c r="BV676" i="21"/>
  <c r="BW676" i="21"/>
  <c r="BX676" i="21"/>
  <c r="BS677" i="21"/>
  <c r="BT677" i="21"/>
  <c r="BU677" i="21"/>
  <c r="BV677" i="21"/>
  <c r="BW677" i="21"/>
  <c r="BX677" i="21"/>
  <c r="BS678" i="21"/>
  <c r="BT678" i="21"/>
  <c r="BU678" i="21"/>
  <c r="BV678" i="21"/>
  <c r="BW678" i="21"/>
  <c r="BX678" i="21"/>
  <c r="BS679" i="21"/>
  <c r="BT679" i="21"/>
  <c r="BU679" i="21"/>
  <c r="BV679" i="21"/>
  <c r="BW679" i="21"/>
  <c r="BX679" i="21"/>
  <c r="BS680" i="21"/>
  <c r="BT680" i="21"/>
  <c r="BU680" i="21"/>
  <c r="BV680" i="21"/>
  <c r="BW680" i="21"/>
  <c r="BX680" i="21"/>
  <c r="BS681" i="21"/>
  <c r="BT681" i="21"/>
  <c r="BU681" i="21"/>
  <c r="BV681" i="21"/>
  <c r="BW681" i="21"/>
  <c r="BX681" i="21"/>
  <c r="BS682" i="21"/>
  <c r="BT682" i="21"/>
  <c r="BU682" i="21"/>
  <c r="BV682" i="21"/>
  <c r="BW682" i="21"/>
  <c r="BX682" i="21"/>
  <c r="BS683" i="21"/>
  <c r="BT683" i="21"/>
  <c r="BU683" i="21"/>
  <c r="BV683" i="21"/>
  <c r="BW683" i="21"/>
  <c r="BX683" i="21"/>
  <c r="BS684" i="21"/>
  <c r="BT684" i="21"/>
  <c r="BU684" i="21"/>
  <c r="BV684" i="21"/>
  <c r="BW684" i="21"/>
  <c r="BX684" i="21"/>
  <c r="BS685" i="21"/>
  <c r="BT685" i="21"/>
  <c r="BU685" i="21"/>
  <c r="BV685" i="21"/>
  <c r="BW685" i="21"/>
  <c r="BX685" i="21"/>
  <c r="BS686" i="21"/>
  <c r="BT686" i="21"/>
  <c r="BU686" i="21"/>
  <c r="BV686" i="21"/>
  <c r="BW686" i="21"/>
  <c r="BX686" i="21"/>
  <c r="BS687" i="21"/>
  <c r="BT687" i="21"/>
  <c r="BU687" i="21"/>
  <c r="BV687" i="21"/>
  <c r="BW687" i="21"/>
  <c r="BX687" i="21"/>
  <c r="BS688" i="21"/>
  <c r="BT688" i="21"/>
  <c r="BU688" i="21"/>
  <c r="BV688" i="21"/>
  <c r="BW688" i="21"/>
  <c r="BX688" i="21"/>
  <c r="BS689" i="21"/>
  <c r="BT689" i="21"/>
  <c r="BU689" i="21"/>
  <c r="BV689" i="21"/>
  <c r="BW689" i="21"/>
  <c r="BX689" i="21"/>
  <c r="BS690" i="21"/>
  <c r="BT690" i="21"/>
  <c r="BU690" i="21"/>
  <c r="BV690" i="21"/>
  <c r="BW690" i="21"/>
  <c r="BX690" i="21"/>
  <c r="BS691" i="21"/>
  <c r="BT691" i="21"/>
  <c r="BU691" i="21"/>
  <c r="BV691" i="21"/>
  <c r="BW691" i="21"/>
  <c r="BX691" i="21"/>
  <c r="BS692" i="21"/>
  <c r="BT692" i="21"/>
  <c r="BU692" i="21"/>
  <c r="BV692" i="21"/>
  <c r="BW692" i="21"/>
  <c r="BX692" i="21"/>
  <c r="BS693" i="21"/>
  <c r="BT693" i="21"/>
  <c r="BU693" i="21"/>
  <c r="BV693" i="21"/>
  <c r="BW693" i="21"/>
  <c r="BX693" i="21"/>
  <c r="BS694" i="21"/>
  <c r="BT694" i="21"/>
  <c r="BU694" i="21"/>
  <c r="BV694" i="21"/>
  <c r="BW694" i="21"/>
  <c r="BX694" i="21"/>
  <c r="BS695" i="21"/>
  <c r="BT695" i="21"/>
  <c r="BU695" i="21"/>
  <c r="BV695" i="21"/>
  <c r="BW695" i="21"/>
  <c r="BX695" i="21"/>
  <c r="BS696" i="21"/>
  <c r="BT696" i="21"/>
  <c r="BU696" i="21"/>
  <c r="BV696" i="21"/>
  <c r="BW696" i="21"/>
  <c r="BX696" i="21"/>
  <c r="BS697" i="21"/>
  <c r="BT697" i="21"/>
  <c r="BU697" i="21"/>
  <c r="BV697" i="21"/>
  <c r="BW697" i="21"/>
  <c r="BX697" i="21"/>
  <c r="BS698" i="21"/>
  <c r="BT698" i="21"/>
  <c r="BU698" i="21"/>
  <c r="BV698" i="21"/>
  <c r="BW698" i="21"/>
  <c r="BX698" i="21"/>
  <c r="BS699" i="21"/>
  <c r="BT699" i="21"/>
  <c r="BV699" i="21"/>
  <c r="BW699" i="21"/>
  <c r="BX699" i="21"/>
  <c r="BS700" i="21"/>
  <c r="BT700" i="21"/>
  <c r="BV700" i="21"/>
  <c r="BW700" i="21"/>
  <c r="BX700" i="21"/>
  <c r="BS701" i="21"/>
  <c r="BT701" i="21"/>
  <c r="BU701" i="21"/>
  <c r="BV701" i="21"/>
  <c r="BW701" i="21"/>
  <c r="BX701" i="21"/>
  <c r="BS702" i="21"/>
  <c r="BT702" i="21"/>
  <c r="BU702" i="21"/>
  <c r="BV702" i="21"/>
  <c r="BW702" i="21"/>
  <c r="BX702" i="21"/>
  <c r="BS703" i="21"/>
  <c r="BT703" i="21"/>
  <c r="BU703" i="21"/>
  <c r="BV703" i="21"/>
  <c r="BW703" i="21"/>
  <c r="BX703" i="21"/>
  <c r="BS704" i="21"/>
  <c r="BT704" i="21"/>
  <c r="BU704" i="21"/>
  <c r="BV704" i="21"/>
  <c r="BW704" i="21"/>
  <c r="BX704" i="21"/>
  <c r="BS705" i="21"/>
  <c r="BT705" i="21"/>
  <c r="BU705" i="21"/>
  <c r="BV705" i="21"/>
  <c r="BW705" i="21"/>
  <c r="BX705" i="21"/>
  <c r="BS706" i="21"/>
  <c r="BT706" i="21"/>
  <c r="BU706" i="21"/>
  <c r="BV706" i="21"/>
  <c r="BW706" i="21"/>
  <c r="BX706" i="21"/>
  <c r="BS707" i="21"/>
  <c r="BT707" i="21"/>
  <c r="BU707" i="21"/>
  <c r="BV707" i="21"/>
  <c r="BW707" i="21"/>
  <c r="BX707" i="21"/>
  <c r="BS708" i="21"/>
  <c r="BT708" i="21"/>
  <c r="BU708" i="21"/>
  <c r="BV708" i="21"/>
  <c r="BW708" i="21"/>
  <c r="BX708" i="21"/>
  <c r="BS709" i="21"/>
  <c r="BT709" i="21"/>
  <c r="BU709" i="21"/>
  <c r="BV709" i="21"/>
  <c r="BW709" i="21"/>
  <c r="BX709" i="21"/>
  <c r="BS710" i="21"/>
  <c r="BT710" i="21"/>
  <c r="BU710" i="21"/>
  <c r="BV710" i="21"/>
  <c r="BW710" i="21"/>
  <c r="BX710" i="21"/>
  <c r="BS711" i="21"/>
  <c r="BT711" i="21"/>
  <c r="BU711" i="21"/>
  <c r="BV711" i="21"/>
  <c r="BW711" i="21"/>
  <c r="BX711" i="21"/>
  <c r="BS723" i="21"/>
  <c r="BT723" i="21"/>
  <c r="BU723" i="21"/>
  <c r="BV723" i="21"/>
  <c r="BW723" i="21"/>
  <c r="BX723" i="21"/>
  <c r="BS724" i="21"/>
  <c r="BT724" i="21"/>
  <c r="BU724" i="21"/>
  <c r="BV724" i="21"/>
  <c r="BW724" i="21"/>
  <c r="BX724" i="21"/>
  <c r="BS725" i="21"/>
  <c r="BT725" i="21"/>
  <c r="BU725" i="21"/>
  <c r="BV725" i="21"/>
  <c r="BW725" i="21"/>
  <c r="BX725" i="21"/>
  <c r="BS726" i="21"/>
  <c r="BT726" i="21"/>
  <c r="BU726" i="21"/>
  <c r="BV726" i="21"/>
  <c r="BW726" i="21"/>
  <c r="BX726" i="21"/>
  <c r="BS727" i="21"/>
  <c r="BT727" i="21"/>
  <c r="BU727" i="21"/>
  <c r="BV727" i="21"/>
  <c r="BW727" i="21"/>
  <c r="BX727" i="21"/>
  <c r="BS728" i="21"/>
  <c r="BT728" i="21"/>
  <c r="BU728" i="21"/>
  <c r="BV728" i="21"/>
  <c r="BW728" i="21"/>
  <c r="BX728" i="21"/>
  <c r="BS729" i="21"/>
  <c r="BT729" i="21"/>
  <c r="BU729" i="21"/>
  <c r="BV729" i="21"/>
  <c r="BW729" i="21"/>
  <c r="BX729" i="21"/>
  <c r="BS730" i="21"/>
  <c r="BT730" i="21"/>
  <c r="BU730" i="21"/>
  <c r="BV730" i="21"/>
  <c r="BW730" i="21"/>
  <c r="BX730" i="21"/>
  <c r="BS731" i="21"/>
  <c r="BT731" i="21"/>
  <c r="BU731" i="21"/>
  <c r="BV731" i="21"/>
  <c r="BW731" i="21"/>
  <c r="BX731" i="21"/>
  <c r="BS732" i="21"/>
  <c r="BT732" i="21"/>
  <c r="BU732" i="21"/>
  <c r="BV732" i="21"/>
  <c r="BW732" i="21"/>
  <c r="BX732" i="21"/>
  <c r="BS733" i="21"/>
  <c r="BT733" i="21"/>
  <c r="BU733" i="21"/>
  <c r="BV733" i="21"/>
  <c r="BW733" i="21"/>
  <c r="BX733" i="21"/>
  <c r="BS734" i="21"/>
  <c r="BT734" i="21"/>
  <c r="BU734" i="21"/>
  <c r="BV734" i="21"/>
  <c r="BW734" i="21"/>
  <c r="BX734" i="21"/>
  <c r="BS735" i="21"/>
  <c r="BT735" i="21"/>
  <c r="BU735" i="21"/>
  <c r="BV735" i="21"/>
  <c r="BW735" i="21"/>
  <c r="BX735" i="21"/>
  <c r="BS736" i="21"/>
  <c r="BT736" i="21"/>
  <c r="BU736" i="21"/>
  <c r="BV736" i="21"/>
  <c r="BW736" i="21"/>
  <c r="BX736" i="21"/>
  <c r="BS737" i="21"/>
  <c r="BT737" i="21"/>
  <c r="BU737" i="21"/>
  <c r="BV737" i="21"/>
  <c r="BW737" i="21"/>
  <c r="BX737" i="21"/>
  <c r="BS738" i="21"/>
  <c r="BT738" i="21"/>
  <c r="BU738" i="21"/>
  <c r="BV738" i="21"/>
  <c r="BW738" i="21"/>
  <c r="BX738" i="21"/>
  <c r="BS739" i="21"/>
  <c r="BT739" i="21"/>
  <c r="BU739" i="21"/>
  <c r="BV739" i="21"/>
  <c r="BW739" i="21"/>
  <c r="BX739" i="21"/>
  <c r="BS740" i="21"/>
  <c r="BT740" i="21"/>
  <c r="BU740" i="21"/>
  <c r="BV740" i="21"/>
  <c r="BW740" i="21"/>
  <c r="BX740" i="21"/>
  <c r="BS741" i="21"/>
  <c r="BT741" i="21"/>
  <c r="BU741" i="21"/>
  <c r="BV741" i="21"/>
  <c r="BW741" i="21"/>
  <c r="BX741" i="21"/>
  <c r="BS742" i="21"/>
  <c r="BT742" i="21"/>
  <c r="BU742" i="21"/>
  <c r="BV742" i="21"/>
  <c r="BW742" i="21"/>
  <c r="BX742" i="21"/>
  <c r="BS743" i="21"/>
  <c r="BT743" i="21"/>
  <c r="BU743" i="21"/>
  <c r="BV743" i="21"/>
  <c r="BW743" i="21"/>
  <c r="BX743" i="21"/>
  <c r="BS744" i="21"/>
  <c r="BT744" i="21"/>
  <c r="BU744" i="21"/>
  <c r="BV744" i="21"/>
  <c r="BW744" i="21"/>
  <c r="BX744" i="21"/>
  <c r="BS745" i="21"/>
  <c r="BT745" i="21"/>
  <c r="BU745" i="21"/>
  <c r="BV745" i="21"/>
  <c r="BW745" i="21"/>
  <c r="BX745" i="21"/>
  <c r="BS746" i="21"/>
  <c r="BT746" i="21"/>
  <c r="BU746" i="21"/>
  <c r="BV746" i="21"/>
  <c r="BW746" i="21"/>
  <c r="BX746" i="21"/>
  <c r="BS747" i="21"/>
  <c r="BT747" i="21"/>
  <c r="BU747" i="21"/>
  <c r="BV747" i="21"/>
  <c r="BW747" i="21"/>
  <c r="BX747" i="21"/>
  <c r="BS748" i="21"/>
  <c r="BT748" i="21"/>
  <c r="BU748" i="21"/>
  <c r="BV748" i="21"/>
  <c r="BW748" i="21"/>
  <c r="BX748" i="21"/>
  <c r="BS749" i="21"/>
  <c r="BT749" i="21"/>
  <c r="BU749" i="21"/>
  <c r="BV749" i="21"/>
  <c r="BW749" i="21"/>
  <c r="BX749" i="21"/>
  <c r="BS750" i="21"/>
  <c r="BT750" i="21"/>
  <c r="BU750" i="21"/>
  <c r="BV750" i="21"/>
  <c r="BW750" i="21"/>
  <c r="BX750" i="21"/>
  <c r="BS751" i="21"/>
  <c r="BT751" i="21"/>
  <c r="BU751" i="21"/>
  <c r="BV751" i="21"/>
  <c r="BW751" i="21"/>
  <c r="BX751" i="21"/>
  <c r="BS752" i="21"/>
  <c r="BT752" i="21"/>
  <c r="BU752" i="21"/>
  <c r="BV752" i="21"/>
  <c r="BW752" i="21"/>
  <c r="BX752" i="21"/>
  <c r="BS753" i="21"/>
  <c r="BT753" i="21"/>
  <c r="BU753" i="21"/>
  <c r="BV753" i="21"/>
  <c r="BW753" i="21"/>
  <c r="BX753" i="21"/>
  <c r="BS754" i="21"/>
  <c r="BT754" i="21"/>
  <c r="BU754" i="21"/>
  <c r="BV754" i="21"/>
  <c r="BW754" i="21"/>
  <c r="BX754" i="21"/>
  <c r="BS755" i="21"/>
  <c r="BT755" i="21"/>
  <c r="BU755" i="21"/>
  <c r="BV755" i="21"/>
  <c r="BW755" i="21"/>
  <c r="BX755" i="21"/>
  <c r="BS756" i="21"/>
  <c r="BT756" i="21"/>
  <c r="BU756" i="21"/>
  <c r="BV756" i="21"/>
  <c r="BW756" i="21"/>
  <c r="BX756" i="21"/>
  <c r="BS757" i="21"/>
  <c r="BT757" i="21"/>
  <c r="BU757" i="21"/>
  <c r="BV757" i="21"/>
  <c r="BW757" i="21"/>
  <c r="BX757" i="21"/>
  <c r="BS758" i="21"/>
  <c r="BT758" i="21"/>
  <c r="BU758" i="21"/>
  <c r="BV758" i="21"/>
  <c r="BW758" i="21"/>
  <c r="BX758" i="21"/>
  <c r="BS759" i="21"/>
  <c r="BT759" i="21"/>
  <c r="BV759" i="21"/>
  <c r="BW759" i="21"/>
  <c r="BX759" i="21"/>
  <c r="BU761" i="21"/>
  <c r="BU763" i="21"/>
  <c r="BU764" i="21"/>
  <c r="BU765" i="21"/>
  <c r="BU767" i="21"/>
  <c r="BU768" i="21"/>
  <c r="BU769" i="21"/>
  <c r="BU770" i="21"/>
  <c r="BS771" i="21"/>
  <c r="BT771" i="21"/>
  <c r="BV771" i="21"/>
  <c r="BW771" i="21"/>
  <c r="BX771" i="21"/>
  <c r="BS772" i="21"/>
  <c r="BT772" i="21"/>
  <c r="BV772" i="21"/>
  <c r="BW772" i="21"/>
  <c r="BX772" i="21"/>
  <c r="BS773" i="21"/>
  <c r="BT773" i="21"/>
  <c r="BU773" i="21"/>
  <c r="BV773" i="21"/>
  <c r="BW773" i="21"/>
  <c r="BX773" i="21"/>
  <c r="BS774" i="21"/>
  <c r="BT774" i="21"/>
  <c r="BU774" i="21"/>
  <c r="BV774" i="21"/>
  <c r="BW774" i="21"/>
  <c r="BX774" i="21"/>
  <c r="BS775" i="21"/>
  <c r="BT775" i="21"/>
  <c r="BU775" i="21"/>
  <c r="BV775" i="21"/>
  <c r="BW775" i="21"/>
  <c r="BX775" i="21"/>
  <c r="BS776" i="21"/>
  <c r="BT776" i="21"/>
  <c r="BU776" i="21"/>
  <c r="BV776" i="21"/>
  <c r="BW776" i="21"/>
  <c r="BX776" i="21"/>
  <c r="BS777" i="21"/>
  <c r="BT777" i="21"/>
  <c r="BU777" i="21"/>
  <c r="BV777" i="21"/>
  <c r="BW777" i="21"/>
  <c r="BX777" i="21"/>
  <c r="BS778" i="21"/>
  <c r="BT778" i="21"/>
  <c r="BU778" i="21"/>
  <c r="BV778" i="21"/>
  <c r="BW778" i="21"/>
  <c r="BX778" i="21"/>
  <c r="BS779" i="21"/>
  <c r="BT779" i="21"/>
  <c r="BU779" i="21"/>
  <c r="BV779" i="21"/>
  <c r="BW779" i="21"/>
  <c r="BX779" i="21"/>
  <c r="BS780" i="21"/>
  <c r="BT780" i="21"/>
  <c r="BU780" i="21"/>
  <c r="BV780" i="21"/>
  <c r="BW780" i="21"/>
  <c r="BX780" i="21"/>
  <c r="BS781" i="21"/>
  <c r="BT781" i="21"/>
  <c r="BU781" i="21"/>
  <c r="BV781" i="21"/>
  <c r="BW781" i="21"/>
  <c r="BX781" i="21"/>
  <c r="BS782" i="21"/>
  <c r="BT782" i="21"/>
  <c r="BU782" i="21"/>
  <c r="BV782" i="21"/>
  <c r="BW782" i="21"/>
  <c r="BX782" i="21"/>
  <c r="BS783" i="21"/>
  <c r="BT783" i="21"/>
  <c r="BV783" i="21"/>
  <c r="BW783" i="21"/>
  <c r="BX783" i="21"/>
  <c r="BS784" i="21"/>
  <c r="BT784" i="21"/>
  <c r="BV784" i="21"/>
  <c r="BW784" i="21"/>
  <c r="BX784" i="21"/>
  <c r="BS785" i="21"/>
  <c r="BT785" i="21"/>
  <c r="BU785" i="21"/>
  <c r="BV785" i="21"/>
  <c r="BW785" i="21"/>
  <c r="BX785" i="21"/>
  <c r="BS786" i="21"/>
  <c r="BT786" i="21"/>
  <c r="BU786" i="21"/>
  <c r="BV786" i="21"/>
  <c r="BW786" i="21"/>
  <c r="BX786" i="21"/>
  <c r="BS787" i="21"/>
  <c r="BT787" i="21"/>
  <c r="BU787" i="21"/>
  <c r="BV787" i="21"/>
  <c r="BW787" i="21"/>
  <c r="BX787" i="21"/>
  <c r="BS788" i="21"/>
  <c r="BT788" i="21"/>
  <c r="BU788" i="21"/>
  <c r="BV788" i="21"/>
  <c r="BW788" i="21"/>
  <c r="BX788" i="21"/>
  <c r="BS789" i="21"/>
  <c r="BT789" i="21"/>
  <c r="BU789" i="21"/>
  <c r="BV789" i="21"/>
  <c r="BW789" i="21"/>
  <c r="BX789" i="21"/>
  <c r="BS790" i="21"/>
  <c r="BT790" i="21"/>
  <c r="BU790" i="21"/>
  <c r="BV790" i="21"/>
  <c r="BW790" i="21"/>
  <c r="BX790" i="21"/>
  <c r="BS791" i="21"/>
  <c r="BT791" i="21"/>
  <c r="BU791" i="21"/>
  <c r="BV791" i="21"/>
  <c r="BW791" i="21"/>
  <c r="BX791" i="21"/>
  <c r="BS792" i="21"/>
  <c r="BT792" i="21"/>
  <c r="BU792" i="21"/>
  <c r="BV792" i="21"/>
  <c r="BW792" i="21"/>
  <c r="BX792" i="21"/>
  <c r="BS793" i="21"/>
  <c r="BT793" i="21"/>
  <c r="BU793" i="21"/>
  <c r="BV793" i="21"/>
  <c r="BW793" i="21"/>
  <c r="BX793" i="21"/>
  <c r="BS794" i="21"/>
  <c r="BT794" i="21"/>
  <c r="BU794" i="21"/>
  <c r="BV794" i="21"/>
  <c r="BW794" i="21"/>
  <c r="BX794" i="21"/>
  <c r="BS795" i="21"/>
  <c r="BT795" i="21"/>
  <c r="BV795" i="21"/>
  <c r="BW795" i="21"/>
  <c r="BX795" i="21"/>
  <c r="BS796" i="21"/>
  <c r="BT796" i="21"/>
  <c r="BV796" i="21"/>
  <c r="BW796" i="21"/>
  <c r="BX796" i="21"/>
  <c r="BS797" i="21"/>
  <c r="BT797" i="21"/>
  <c r="BU797" i="21"/>
  <c r="BV797" i="21"/>
  <c r="BW797" i="21"/>
  <c r="BX797" i="21"/>
  <c r="BS798" i="21"/>
  <c r="BT798" i="21"/>
  <c r="BU798" i="21"/>
  <c r="BV798" i="21"/>
  <c r="BW798" i="21"/>
  <c r="BX798" i="21"/>
  <c r="BS799" i="21"/>
  <c r="BT799" i="21"/>
  <c r="BU799" i="21"/>
  <c r="BV799" i="21"/>
  <c r="BW799" i="21"/>
  <c r="BX799" i="21"/>
  <c r="BS800" i="21"/>
  <c r="BT800" i="21"/>
  <c r="BU800" i="21"/>
  <c r="BV800" i="21"/>
  <c r="BW800" i="21"/>
  <c r="BX800" i="21"/>
  <c r="BS801" i="21"/>
  <c r="BT801" i="21"/>
  <c r="BU801" i="21"/>
  <c r="BV801" i="21"/>
  <c r="BW801" i="21"/>
  <c r="BX801" i="21"/>
  <c r="BS802" i="21"/>
  <c r="BT802" i="21"/>
  <c r="BU802" i="21"/>
  <c r="BV802" i="21"/>
  <c r="BW802" i="21"/>
  <c r="BX802" i="21"/>
  <c r="BS803" i="21"/>
  <c r="BT803" i="21"/>
  <c r="BU803" i="21"/>
  <c r="BV803" i="21"/>
  <c r="BW803" i="21"/>
  <c r="BX803" i="21"/>
  <c r="BS804" i="21"/>
  <c r="BT804" i="21"/>
  <c r="BU804" i="21"/>
  <c r="BV804" i="21"/>
  <c r="BW804" i="21"/>
  <c r="BX804" i="21"/>
  <c r="BS805" i="21"/>
  <c r="BT805" i="21"/>
  <c r="BU805" i="21"/>
  <c r="BV805" i="21"/>
  <c r="BW805" i="21"/>
  <c r="BX805" i="21"/>
  <c r="BS806" i="21"/>
  <c r="BT806" i="21"/>
  <c r="BU806" i="21"/>
  <c r="BV806" i="21"/>
  <c r="BW806" i="21"/>
  <c r="BX806" i="21"/>
  <c r="BS807" i="21"/>
  <c r="BT807" i="21"/>
  <c r="BU807" i="21"/>
  <c r="BV807" i="21"/>
  <c r="BW807" i="21"/>
  <c r="BX807" i="21"/>
  <c r="BS808" i="21"/>
  <c r="BT808" i="21"/>
  <c r="BU808" i="21"/>
  <c r="BV808" i="21"/>
  <c r="BW808" i="21"/>
  <c r="BX808" i="21"/>
  <c r="BS809" i="21"/>
  <c r="BT809" i="21"/>
  <c r="BU809" i="21"/>
  <c r="BV809" i="21"/>
  <c r="BW809" i="21"/>
  <c r="BX809" i="21"/>
  <c r="BS810" i="21"/>
  <c r="BT810" i="21"/>
  <c r="BU810" i="21"/>
  <c r="BV810" i="21"/>
  <c r="BW810" i="21"/>
  <c r="BX810" i="21"/>
  <c r="BS811" i="21"/>
  <c r="BT811" i="21"/>
  <c r="BU811" i="21"/>
  <c r="BV811" i="21"/>
  <c r="BW811" i="21"/>
  <c r="BX811" i="21"/>
  <c r="BS812" i="21"/>
  <c r="BT812" i="21"/>
  <c r="BU812" i="21"/>
  <c r="BV812" i="21"/>
  <c r="BW812" i="21"/>
  <c r="BX812" i="21"/>
  <c r="BS813" i="21"/>
  <c r="BT813" i="21"/>
  <c r="BU813" i="21"/>
  <c r="BV813" i="21"/>
  <c r="BW813" i="21"/>
  <c r="BX813" i="21"/>
  <c r="BS814" i="21"/>
  <c r="BT814" i="21"/>
  <c r="BU814" i="21"/>
  <c r="BV814" i="21"/>
  <c r="BW814" i="21"/>
  <c r="BX814" i="21"/>
  <c r="BS815" i="21"/>
  <c r="BT815" i="21"/>
  <c r="BU815" i="21"/>
  <c r="BV815" i="21"/>
  <c r="BW815" i="21"/>
  <c r="BX815" i="21"/>
  <c r="BS816" i="21"/>
  <c r="BT816" i="21"/>
  <c r="BU816" i="21"/>
  <c r="BV816" i="21"/>
  <c r="BW816" i="21"/>
  <c r="BX816" i="21"/>
  <c r="BS817" i="21"/>
  <c r="BT817" i="21"/>
  <c r="BU817" i="21"/>
  <c r="BV817" i="21"/>
  <c r="BW817" i="21"/>
  <c r="BX817" i="21"/>
  <c r="BS818" i="21"/>
  <c r="BT818" i="21"/>
  <c r="BU818" i="21"/>
  <c r="BV818" i="21"/>
  <c r="BW818" i="21"/>
  <c r="BX818" i="21"/>
  <c r="BS819" i="21"/>
  <c r="BT819" i="21"/>
  <c r="BV819" i="21"/>
  <c r="BW819" i="21"/>
  <c r="BX819" i="21"/>
  <c r="BS820" i="21"/>
  <c r="BT820" i="21"/>
  <c r="BW820" i="21"/>
  <c r="BX820" i="21"/>
  <c r="BS821" i="21"/>
  <c r="BT821" i="21"/>
  <c r="BU821" i="21"/>
  <c r="BW821" i="21"/>
  <c r="BX821" i="21"/>
  <c r="BS822" i="21"/>
  <c r="BT822" i="21"/>
  <c r="BW822" i="21"/>
  <c r="BX822" i="21"/>
  <c r="BS823" i="21"/>
  <c r="BT823" i="21"/>
  <c r="BU823" i="21"/>
  <c r="BW823" i="21"/>
  <c r="BX823" i="21"/>
  <c r="BS824" i="21"/>
  <c r="BT824" i="21"/>
  <c r="BU824" i="21"/>
  <c r="BW824" i="21"/>
  <c r="BX824" i="21"/>
  <c r="BS825" i="21"/>
  <c r="BT825" i="21"/>
  <c r="BU825" i="21"/>
  <c r="BW825" i="21"/>
  <c r="BX825" i="21"/>
  <c r="BS826" i="21"/>
  <c r="BT826" i="21"/>
  <c r="BW826" i="21"/>
  <c r="BX826" i="21"/>
  <c r="BS827" i="21"/>
  <c r="BT827" i="21"/>
  <c r="BU827" i="21"/>
  <c r="BW827" i="21"/>
  <c r="BX827" i="21"/>
  <c r="BS828" i="21"/>
  <c r="BT828" i="21"/>
  <c r="BU828" i="21"/>
  <c r="BW828" i="21"/>
  <c r="BX828" i="21"/>
  <c r="BS829" i="21"/>
  <c r="BT829" i="21"/>
  <c r="BU829" i="21"/>
  <c r="BW829" i="21"/>
  <c r="BX829" i="21"/>
  <c r="BS830" i="21"/>
  <c r="BT830" i="21"/>
  <c r="BU830" i="21"/>
  <c r="BW830" i="21"/>
  <c r="BX830" i="21"/>
  <c r="BS831" i="21"/>
  <c r="BT831" i="21"/>
  <c r="BV831" i="21"/>
  <c r="BW831" i="21"/>
  <c r="BX831" i="21"/>
  <c r="BS832" i="21"/>
  <c r="BT832" i="21"/>
  <c r="BV832" i="21"/>
  <c r="BW832" i="21"/>
  <c r="BX832" i="21"/>
  <c r="BS833" i="21"/>
  <c r="BT833" i="21"/>
  <c r="BU833" i="21"/>
  <c r="BV833" i="21"/>
  <c r="BW833" i="21"/>
  <c r="BX833" i="21"/>
  <c r="BS834" i="21"/>
  <c r="BT834" i="21"/>
  <c r="BU834" i="21"/>
  <c r="BV834" i="21"/>
  <c r="BW834" i="21"/>
  <c r="BX834" i="21"/>
  <c r="BS835" i="21"/>
  <c r="BT835" i="21"/>
  <c r="BU835" i="21"/>
  <c r="BV835" i="21"/>
  <c r="BW835" i="21"/>
  <c r="BX835" i="21"/>
  <c r="BS836" i="21"/>
  <c r="BT836" i="21"/>
  <c r="BU836" i="21"/>
  <c r="BV836" i="21"/>
  <c r="BW836" i="21"/>
  <c r="BX836" i="21"/>
  <c r="BS837" i="21"/>
  <c r="BT837" i="21"/>
  <c r="BU837" i="21"/>
  <c r="BV837" i="21"/>
  <c r="BW837" i="21"/>
  <c r="BX837" i="21"/>
  <c r="BS838" i="21"/>
  <c r="BT838" i="21"/>
  <c r="BU838" i="21"/>
  <c r="BV838" i="21"/>
  <c r="BW838" i="21"/>
  <c r="BX838" i="21"/>
  <c r="BS839" i="21"/>
  <c r="BT839" i="21"/>
  <c r="BU839" i="21"/>
  <c r="BV839" i="21"/>
  <c r="BW839" i="21"/>
  <c r="BX839" i="21"/>
  <c r="BS840" i="21"/>
  <c r="BT840" i="21"/>
  <c r="BU840" i="21"/>
  <c r="BV840" i="21"/>
  <c r="BW840" i="21"/>
  <c r="BX840" i="21"/>
  <c r="BS841" i="21"/>
  <c r="BT841" i="21"/>
  <c r="BU841" i="21"/>
  <c r="BV841" i="21"/>
  <c r="BW841" i="21"/>
  <c r="BX841" i="21"/>
  <c r="BS842" i="21"/>
  <c r="BT842" i="21"/>
  <c r="BU842" i="21"/>
  <c r="BV842" i="21"/>
  <c r="BW842" i="21"/>
  <c r="BX842" i="21"/>
  <c r="BS843" i="21"/>
  <c r="BT843" i="21"/>
  <c r="BU843" i="21"/>
  <c r="BV843" i="21"/>
  <c r="BW843" i="21"/>
  <c r="BX843" i="21"/>
  <c r="BS844" i="21"/>
  <c r="BT844" i="21"/>
  <c r="BU844" i="21"/>
  <c r="BV844" i="21"/>
  <c r="BW844" i="21"/>
  <c r="BX844" i="21"/>
  <c r="BS845" i="21"/>
  <c r="BT845" i="21"/>
  <c r="BU845" i="21"/>
  <c r="BV845" i="21"/>
  <c r="BW845" i="21"/>
  <c r="BX845" i="21"/>
  <c r="BS846" i="21"/>
  <c r="BT846" i="21"/>
  <c r="BU846" i="21"/>
  <c r="BV846" i="21"/>
  <c r="BW846" i="21"/>
  <c r="BX846" i="21"/>
  <c r="BS847" i="21"/>
  <c r="BT847" i="21"/>
  <c r="BU847" i="21"/>
  <c r="BV847" i="21"/>
  <c r="BW847" i="21"/>
  <c r="BX847" i="21"/>
  <c r="BS848" i="21"/>
  <c r="BT848" i="21"/>
  <c r="BU848" i="21"/>
  <c r="BV848" i="21"/>
  <c r="BW848" i="21"/>
  <c r="BX848" i="21"/>
  <c r="BS849" i="21"/>
  <c r="BT849" i="21"/>
  <c r="BU849" i="21"/>
  <c r="BV849" i="21"/>
  <c r="BW849" i="21"/>
  <c r="BX849" i="21"/>
  <c r="BS850" i="21"/>
  <c r="BT850" i="21"/>
  <c r="BU850" i="21"/>
  <c r="BV850" i="21"/>
  <c r="BW850" i="21"/>
  <c r="BX850" i="21"/>
  <c r="BS851" i="21"/>
  <c r="BT851" i="21"/>
  <c r="BU851" i="21"/>
  <c r="BV851" i="21"/>
  <c r="BW851" i="21"/>
  <c r="BX851" i="21"/>
  <c r="BS852" i="21"/>
  <c r="BT852" i="21"/>
  <c r="BU852" i="21"/>
  <c r="BV852" i="21"/>
  <c r="BW852" i="21"/>
  <c r="BX852" i="21"/>
  <c r="BS853" i="21"/>
  <c r="BT853" i="21"/>
  <c r="BU853" i="21"/>
  <c r="BV853" i="21"/>
  <c r="BW853" i="21"/>
  <c r="BX853" i="21"/>
  <c r="BS854" i="21"/>
  <c r="BT854" i="21"/>
  <c r="BU854" i="21"/>
  <c r="BV854" i="21"/>
  <c r="BW854" i="21"/>
  <c r="BX854" i="21"/>
  <c r="BS855" i="21"/>
  <c r="BT855" i="21"/>
  <c r="BW855" i="21"/>
  <c r="BX855" i="21"/>
  <c r="BS867" i="21"/>
  <c r="BT867" i="21"/>
  <c r="BU867" i="21"/>
  <c r="BV867" i="21"/>
  <c r="BW867" i="21"/>
  <c r="BX867" i="21"/>
  <c r="BS868" i="21"/>
  <c r="BT868" i="21"/>
  <c r="BU868" i="21"/>
  <c r="BV868" i="21"/>
  <c r="BW868" i="21"/>
  <c r="BX868" i="21"/>
  <c r="BS869" i="21"/>
  <c r="BT869" i="21"/>
  <c r="BU869" i="21"/>
  <c r="BV869" i="21"/>
  <c r="BW869" i="21"/>
  <c r="BX869" i="21"/>
  <c r="BS870" i="21"/>
  <c r="BT870" i="21"/>
  <c r="BU870" i="21"/>
  <c r="BV870" i="21"/>
  <c r="BW870" i="21"/>
  <c r="BX870" i="21"/>
  <c r="BS871" i="21"/>
  <c r="BT871" i="21"/>
  <c r="BU871" i="21"/>
  <c r="BV871" i="21"/>
  <c r="BW871" i="21"/>
  <c r="BX871" i="21"/>
  <c r="BS872" i="21"/>
  <c r="BT872" i="21"/>
  <c r="BU872" i="21"/>
  <c r="BV872" i="21"/>
  <c r="BW872" i="21"/>
  <c r="BX872" i="21"/>
  <c r="BS873" i="21"/>
  <c r="BT873" i="21"/>
  <c r="BU873" i="21"/>
  <c r="BV873" i="21"/>
  <c r="BW873" i="21"/>
  <c r="BX873" i="21"/>
  <c r="BS874" i="21"/>
  <c r="BT874" i="21"/>
  <c r="BU874" i="21"/>
  <c r="BV874" i="21"/>
  <c r="BW874" i="21"/>
  <c r="BX874" i="21"/>
  <c r="BS875" i="21"/>
  <c r="BT875" i="21"/>
  <c r="BU875" i="21"/>
  <c r="BV875" i="21"/>
  <c r="BW875" i="21"/>
  <c r="BX875" i="21"/>
  <c r="BS876" i="21"/>
  <c r="BT876" i="21"/>
  <c r="BU876" i="21"/>
  <c r="BV876" i="21"/>
  <c r="BW876" i="21"/>
  <c r="BX876" i="21"/>
  <c r="BS877" i="21"/>
  <c r="BT877" i="21"/>
  <c r="BU877" i="21"/>
  <c r="BV877" i="21"/>
  <c r="BW877" i="21"/>
  <c r="BX877" i="21"/>
  <c r="BS878" i="21"/>
  <c r="BT878" i="21"/>
  <c r="BU878" i="21"/>
  <c r="BV878" i="21"/>
  <c r="BW878" i="21"/>
  <c r="BX878" i="21"/>
  <c r="BS879" i="21"/>
  <c r="BT879" i="21"/>
  <c r="BV879" i="21"/>
  <c r="BW879" i="21"/>
  <c r="BX879" i="21"/>
  <c r="BS880" i="21"/>
  <c r="BT880" i="21"/>
  <c r="BV880" i="21"/>
  <c r="BW880" i="21"/>
  <c r="BX880" i="21"/>
  <c r="BS881" i="21"/>
  <c r="BT881" i="21"/>
  <c r="BU881" i="21"/>
  <c r="BV881" i="21"/>
  <c r="BW881" i="21"/>
  <c r="BX881" i="21"/>
  <c r="BS882" i="21"/>
  <c r="BT882" i="21"/>
  <c r="BU882" i="21"/>
  <c r="BV882" i="21"/>
  <c r="BW882" i="21"/>
  <c r="BX882" i="21"/>
  <c r="BS883" i="21"/>
  <c r="BT883" i="21"/>
  <c r="BU883" i="21"/>
  <c r="BV883" i="21"/>
  <c r="BW883" i="21"/>
  <c r="BX883" i="21"/>
  <c r="BS884" i="21"/>
  <c r="BT884" i="21"/>
  <c r="BU884" i="21"/>
  <c r="BV884" i="21"/>
  <c r="BW884" i="21"/>
  <c r="BX884" i="21"/>
  <c r="BS885" i="21"/>
  <c r="BT885" i="21"/>
  <c r="BU885" i="21"/>
  <c r="BV885" i="21"/>
  <c r="BW885" i="21"/>
  <c r="BX885" i="21"/>
  <c r="BS886" i="21"/>
  <c r="BT886" i="21"/>
  <c r="BU886" i="21"/>
  <c r="BV886" i="21"/>
  <c r="BW886" i="21"/>
  <c r="BX886" i="21"/>
  <c r="BS887" i="21"/>
  <c r="BT887" i="21"/>
  <c r="BU887" i="21"/>
  <c r="BV887" i="21"/>
  <c r="BW887" i="21"/>
  <c r="BX887" i="21"/>
  <c r="BS888" i="21"/>
  <c r="BT888" i="21"/>
  <c r="BU888" i="21"/>
  <c r="BV888" i="21"/>
  <c r="BW888" i="21"/>
  <c r="BX888" i="21"/>
  <c r="BS889" i="21"/>
  <c r="BT889" i="21"/>
  <c r="BU889" i="21"/>
  <c r="BV889" i="21"/>
  <c r="BW889" i="21"/>
  <c r="BX889" i="21"/>
  <c r="BS890" i="21"/>
  <c r="BT890" i="21"/>
  <c r="BU890" i="21"/>
  <c r="BV890" i="21"/>
  <c r="BW890" i="21"/>
  <c r="BX890" i="21"/>
  <c r="BS891" i="21"/>
  <c r="BT891" i="21"/>
  <c r="BV891" i="21"/>
  <c r="BW891" i="21"/>
  <c r="BX891" i="21"/>
  <c r="BS892" i="21"/>
  <c r="BT892" i="21"/>
  <c r="BV892" i="21"/>
  <c r="BW892" i="21"/>
  <c r="BX892" i="21"/>
  <c r="BS893" i="21"/>
  <c r="BT893" i="21"/>
  <c r="BU893" i="21"/>
  <c r="BV893" i="21"/>
  <c r="BW893" i="21"/>
  <c r="BX893" i="21"/>
  <c r="BS894" i="21"/>
  <c r="BT894" i="21"/>
  <c r="BU894" i="21"/>
  <c r="BV894" i="21"/>
  <c r="BW894" i="21"/>
  <c r="BX894" i="21"/>
  <c r="BS895" i="21"/>
  <c r="BT895" i="21"/>
  <c r="BU895" i="21"/>
  <c r="BV895" i="21"/>
  <c r="BW895" i="21"/>
  <c r="BX895" i="21"/>
  <c r="BS896" i="21"/>
  <c r="BT896" i="21"/>
  <c r="BU896" i="21"/>
  <c r="BV896" i="21"/>
  <c r="BW896" i="21"/>
  <c r="BX896" i="21"/>
  <c r="BS897" i="21"/>
  <c r="BT897" i="21"/>
  <c r="BU897" i="21"/>
  <c r="BV897" i="21"/>
  <c r="BW897" i="21"/>
  <c r="BX897" i="21"/>
  <c r="BS898" i="21"/>
  <c r="BT898" i="21"/>
  <c r="BU898" i="21"/>
  <c r="BV898" i="21"/>
  <c r="BW898" i="21"/>
  <c r="BX898" i="21"/>
  <c r="BS899" i="21"/>
  <c r="BT899" i="21"/>
  <c r="BU899" i="21"/>
  <c r="BV899" i="21"/>
  <c r="BW899" i="21"/>
  <c r="BX899" i="21"/>
  <c r="BS900" i="21"/>
  <c r="BT900" i="21"/>
  <c r="BU900" i="21"/>
  <c r="BV900" i="21"/>
  <c r="BW900" i="21"/>
  <c r="BX900" i="21"/>
  <c r="BS901" i="21"/>
  <c r="BT901" i="21"/>
  <c r="BU901" i="21"/>
  <c r="BV901" i="21"/>
  <c r="BW901" i="21"/>
  <c r="BX901" i="21"/>
  <c r="BS902" i="21"/>
  <c r="BT902" i="21"/>
  <c r="BU902" i="21"/>
  <c r="BV902" i="21"/>
  <c r="BW902" i="21"/>
  <c r="BX902" i="21"/>
  <c r="BS903" i="21"/>
  <c r="BT903" i="21"/>
  <c r="BU903" i="21"/>
  <c r="BV903" i="21"/>
  <c r="BW903" i="21"/>
  <c r="BX903" i="21"/>
  <c r="BS915" i="21"/>
  <c r="BT915" i="21"/>
  <c r="BU915" i="21"/>
  <c r="BV915" i="21"/>
  <c r="BW915" i="21"/>
  <c r="BX915" i="21"/>
  <c r="BS916" i="21"/>
  <c r="BT916" i="21"/>
  <c r="BU916" i="21"/>
  <c r="BV916" i="21"/>
  <c r="BW916" i="21"/>
  <c r="BX916" i="21"/>
  <c r="BS917" i="21"/>
  <c r="BT917" i="21"/>
  <c r="BU917" i="21"/>
  <c r="BV917" i="21"/>
  <c r="BW917" i="21"/>
  <c r="BX917" i="21"/>
  <c r="BS918" i="21"/>
  <c r="BT918" i="21"/>
  <c r="BU918" i="21"/>
  <c r="BV918" i="21"/>
  <c r="BW918" i="21"/>
  <c r="BX918" i="21"/>
  <c r="BS919" i="21"/>
  <c r="BT919" i="21"/>
  <c r="BU919" i="21"/>
  <c r="BV919" i="21"/>
  <c r="BW919" i="21"/>
  <c r="BX919" i="21"/>
  <c r="BS920" i="21"/>
  <c r="BT920" i="21"/>
  <c r="BU920" i="21"/>
  <c r="BV920" i="21"/>
  <c r="BW920" i="21"/>
  <c r="BX920" i="21"/>
  <c r="BS921" i="21"/>
  <c r="BT921" i="21"/>
  <c r="BU921" i="21"/>
  <c r="BV921" i="21"/>
  <c r="BW921" i="21"/>
  <c r="BX921" i="21"/>
  <c r="BS922" i="21"/>
  <c r="BT922" i="21"/>
  <c r="BU922" i="21"/>
  <c r="BV922" i="21"/>
  <c r="BW922" i="21"/>
  <c r="BX922" i="21"/>
  <c r="BS923" i="21"/>
  <c r="BT923" i="21"/>
  <c r="BU923" i="21"/>
  <c r="BV923" i="21"/>
  <c r="BW923" i="21"/>
  <c r="BX923" i="21"/>
  <c r="BS924" i="21"/>
  <c r="BT924" i="21"/>
  <c r="BU924" i="21"/>
  <c r="BV924" i="21"/>
  <c r="BW924" i="21"/>
  <c r="BX924" i="21"/>
  <c r="BS925" i="21"/>
  <c r="BT925" i="21"/>
  <c r="BU925" i="21"/>
  <c r="BV925" i="21"/>
  <c r="BW925" i="21"/>
  <c r="BX925" i="21"/>
  <c r="BS926" i="21"/>
  <c r="BT926" i="21"/>
  <c r="BU926" i="21"/>
  <c r="BV926" i="21"/>
  <c r="BW926" i="21"/>
  <c r="BX926" i="21"/>
  <c r="BS927" i="21"/>
  <c r="BT927" i="21"/>
  <c r="BU927" i="21"/>
  <c r="BV927" i="21"/>
  <c r="BW927" i="21"/>
  <c r="BX927" i="21"/>
  <c r="BS928" i="21"/>
  <c r="BT928" i="21"/>
  <c r="BU928" i="21"/>
  <c r="BV928" i="21"/>
  <c r="BW928" i="21"/>
  <c r="BX928" i="21"/>
  <c r="BS929" i="21"/>
  <c r="BT929" i="21"/>
  <c r="BU929" i="21"/>
  <c r="BV929" i="21"/>
  <c r="BW929" i="21"/>
  <c r="BX929" i="21"/>
  <c r="BS930" i="21"/>
  <c r="BT930" i="21"/>
  <c r="BU930" i="21"/>
  <c r="BV930" i="21"/>
  <c r="BW930" i="21"/>
  <c r="BX930" i="21"/>
  <c r="BS931" i="21"/>
  <c r="BT931" i="21"/>
  <c r="BU931" i="21"/>
  <c r="BV931" i="21"/>
  <c r="BW931" i="21"/>
  <c r="BX931" i="21"/>
  <c r="BS932" i="21"/>
  <c r="BT932" i="21"/>
  <c r="BU932" i="21"/>
  <c r="BV932" i="21"/>
  <c r="BW932" i="21"/>
  <c r="BX932" i="21"/>
  <c r="BS933" i="21"/>
  <c r="BT933" i="21"/>
  <c r="BU933" i="21"/>
  <c r="BV933" i="21"/>
  <c r="BW933" i="21"/>
  <c r="BX933" i="21"/>
  <c r="BS934" i="21"/>
  <c r="BT934" i="21"/>
  <c r="BU934" i="21"/>
  <c r="BV934" i="21"/>
  <c r="BW934" i="21"/>
  <c r="BX934" i="21"/>
  <c r="BS935" i="21"/>
  <c r="BT935" i="21"/>
  <c r="BU935" i="21"/>
  <c r="BV935" i="21"/>
  <c r="BW935" i="21"/>
  <c r="BX935" i="21"/>
  <c r="BS936" i="21"/>
  <c r="BT936" i="21"/>
  <c r="BU936" i="21"/>
  <c r="BV936" i="21"/>
  <c r="BW936" i="21"/>
  <c r="BX936" i="21"/>
  <c r="BS937" i="21"/>
  <c r="BT937" i="21"/>
  <c r="BU937" i="21"/>
  <c r="BV937" i="21"/>
  <c r="BW937" i="21"/>
  <c r="BX937" i="21"/>
  <c r="BS938" i="21"/>
  <c r="BT938" i="21"/>
  <c r="BU938" i="21"/>
  <c r="BV938" i="21"/>
  <c r="BW938" i="21"/>
  <c r="BX938" i="21"/>
  <c r="BS939" i="21"/>
  <c r="BT939" i="21"/>
  <c r="BU939" i="21"/>
  <c r="BV939" i="21"/>
  <c r="BW939" i="21"/>
  <c r="BX939" i="21"/>
  <c r="BS940" i="21"/>
  <c r="BT940" i="21"/>
  <c r="BU940" i="21"/>
  <c r="BV940" i="21"/>
  <c r="BW940" i="21"/>
  <c r="BX940" i="21"/>
  <c r="BS941" i="21"/>
  <c r="BT941" i="21"/>
  <c r="BU941" i="21"/>
  <c r="BV941" i="21"/>
  <c r="BW941" i="21"/>
  <c r="BX941" i="21"/>
  <c r="BS942" i="21"/>
  <c r="BT942" i="21"/>
  <c r="BU942" i="21"/>
  <c r="BV942" i="21"/>
  <c r="BW942" i="21"/>
  <c r="BX942" i="21"/>
  <c r="BS943" i="21"/>
  <c r="BT943" i="21"/>
  <c r="BU943" i="21"/>
  <c r="BV943" i="21"/>
  <c r="BW943" i="21"/>
  <c r="BX943" i="21"/>
  <c r="BS944" i="21"/>
  <c r="BT944" i="21"/>
  <c r="BU944" i="21"/>
  <c r="BV944" i="21"/>
  <c r="BW944" i="21"/>
  <c r="BX944" i="21"/>
  <c r="BS945" i="21"/>
  <c r="BT945" i="21"/>
  <c r="BU945" i="21"/>
  <c r="BV945" i="21"/>
  <c r="BW945" i="21"/>
  <c r="BX945" i="21"/>
  <c r="BS946" i="21"/>
  <c r="BT946" i="21"/>
  <c r="BU946" i="21"/>
  <c r="BV946" i="21"/>
  <c r="BW946" i="21"/>
  <c r="BX946" i="21"/>
  <c r="BS947" i="21"/>
  <c r="BT947" i="21"/>
  <c r="BU947" i="21"/>
  <c r="BV947" i="21"/>
  <c r="BW947" i="21"/>
  <c r="BX947" i="21"/>
  <c r="BS948" i="21"/>
  <c r="BT948" i="21"/>
  <c r="BU948" i="21"/>
  <c r="BV948" i="21"/>
  <c r="BW948" i="21"/>
  <c r="BX948" i="21"/>
  <c r="BS949" i="21"/>
  <c r="BT949" i="21"/>
  <c r="BU949" i="21"/>
  <c r="BV949" i="21"/>
  <c r="BW949" i="21"/>
  <c r="BX949" i="21"/>
  <c r="BS950" i="21"/>
  <c r="BT950" i="21"/>
  <c r="BU950" i="21"/>
  <c r="BV950" i="21"/>
  <c r="BW950" i="21"/>
  <c r="BX950" i="21"/>
  <c r="BS951" i="21"/>
  <c r="BT951" i="21"/>
  <c r="BW951" i="21"/>
  <c r="BX951" i="21"/>
  <c r="BS963" i="21"/>
  <c r="BT963" i="21"/>
  <c r="BV963" i="21"/>
  <c r="BW963" i="21"/>
  <c r="BX963" i="21"/>
  <c r="BS964" i="21"/>
  <c r="BT964" i="21"/>
  <c r="BV964" i="21"/>
  <c r="BW964" i="21"/>
  <c r="BX964" i="21"/>
  <c r="BS965" i="21"/>
  <c r="BT965" i="21"/>
  <c r="BU965" i="21"/>
  <c r="BV965" i="21"/>
  <c r="BW965" i="21"/>
  <c r="BX965" i="21"/>
  <c r="BS966" i="21"/>
  <c r="BT966" i="21"/>
  <c r="BU966" i="21"/>
  <c r="BV966" i="21"/>
  <c r="BW966" i="21"/>
  <c r="BX966" i="21"/>
  <c r="BS967" i="21"/>
  <c r="BT967" i="21"/>
  <c r="BU967" i="21"/>
  <c r="BV967" i="21"/>
  <c r="BW967" i="21"/>
  <c r="BX967" i="21"/>
  <c r="BS968" i="21"/>
  <c r="BT968" i="21"/>
  <c r="BU968" i="21"/>
  <c r="BV968" i="21"/>
  <c r="BW968" i="21"/>
  <c r="BX968" i="21"/>
  <c r="BS969" i="21"/>
  <c r="BT969" i="21"/>
  <c r="BU969" i="21"/>
  <c r="BV969" i="21"/>
  <c r="BW969" i="21"/>
  <c r="BX969" i="21"/>
  <c r="BS970" i="21"/>
  <c r="BT970" i="21"/>
  <c r="BU970" i="21"/>
  <c r="BV970" i="21"/>
  <c r="BW970" i="21"/>
  <c r="BX970" i="21"/>
  <c r="BS971" i="21"/>
  <c r="BT971" i="21"/>
  <c r="BU971" i="21"/>
  <c r="BV971" i="21"/>
  <c r="BW971" i="21"/>
  <c r="BX971" i="21"/>
  <c r="BS972" i="21"/>
  <c r="BT972" i="21"/>
  <c r="BU972" i="21"/>
  <c r="BV972" i="21"/>
  <c r="BW972" i="21"/>
  <c r="BX972" i="21"/>
  <c r="BS973" i="21"/>
  <c r="BT973" i="21"/>
  <c r="BU973" i="21"/>
  <c r="BV973" i="21"/>
  <c r="BW973" i="21"/>
  <c r="BX973" i="21"/>
  <c r="BS974" i="21"/>
  <c r="BT974" i="21"/>
  <c r="BU974" i="21"/>
  <c r="BV974" i="21"/>
  <c r="BW974" i="21"/>
  <c r="BX974" i="21"/>
  <c r="BS975" i="21"/>
  <c r="BT975" i="21"/>
  <c r="BW975" i="21"/>
  <c r="BX975" i="21"/>
  <c r="BS976" i="21"/>
  <c r="BT976" i="21"/>
  <c r="BW976" i="21"/>
  <c r="BX976" i="21"/>
  <c r="BS977" i="21"/>
  <c r="BT977" i="21"/>
  <c r="BU977" i="21"/>
  <c r="BV977" i="21"/>
  <c r="BW977" i="21"/>
  <c r="BX977" i="21"/>
  <c r="BS978" i="21"/>
  <c r="BT978" i="21"/>
  <c r="BU978" i="21"/>
  <c r="BV978" i="21"/>
  <c r="BW978" i="21"/>
  <c r="BX978" i="21"/>
  <c r="BS979" i="21"/>
  <c r="BT979" i="21"/>
  <c r="BU979" i="21"/>
  <c r="BV979" i="21"/>
  <c r="BW979" i="21"/>
  <c r="BX979" i="21"/>
  <c r="BS980" i="21"/>
  <c r="BT980" i="21"/>
  <c r="BU980" i="21"/>
  <c r="BV980" i="21"/>
  <c r="BW980" i="21"/>
  <c r="BX980" i="21"/>
  <c r="BS981" i="21"/>
  <c r="BT981" i="21"/>
  <c r="BU981" i="21"/>
  <c r="BV981" i="21"/>
  <c r="BW981" i="21"/>
  <c r="BX981" i="21"/>
  <c r="BS982" i="21"/>
  <c r="BT982" i="21"/>
  <c r="BU982" i="21"/>
  <c r="BV982" i="21"/>
  <c r="BW982" i="21"/>
  <c r="BX982" i="21"/>
  <c r="BS983" i="21"/>
  <c r="BT983" i="21"/>
  <c r="BU983" i="21"/>
  <c r="BV983" i="21"/>
  <c r="BW983" i="21"/>
  <c r="BX983" i="21"/>
  <c r="BS984" i="21"/>
  <c r="BT984" i="21"/>
  <c r="BU984" i="21"/>
  <c r="BV984" i="21"/>
  <c r="BW984" i="21"/>
  <c r="BX984" i="21"/>
  <c r="BS985" i="21"/>
  <c r="BT985" i="21"/>
  <c r="BU985" i="21"/>
  <c r="BV985" i="21"/>
  <c r="BW985" i="21"/>
  <c r="BX985" i="21"/>
  <c r="BS986" i="21"/>
  <c r="BT986" i="21"/>
  <c r="BU986" i="21"/>
  <c r="BV986" i="21"/>
  <c r="BW986" i="21"/>
  <c r="BX986" i="21"/>
  <c r="BS987" i="21"/>
  <c r="BT987" i="21"/>
  <c r="BU987" i="21"/>
  <c r="BV987" i="21"/>
  <c r="BW987" i="21"/>
  <c r="BX987" i="21"/>
  <c r="BS988" i="21"/>
  <c r="BT988" i="21"/>
  <c r="BU988" i="21"/>
  <c r="BV988" i="21"/>
  <c r="BW988" i="21"/>
  <c r="BX988" i="21"/>
  <c r="BS989" i="21"/>
  <c r="BT989" i="21"/>
  <c r="BU989" i="21"/>
  <c r="BV989" i="21"/>
  <c r="BW989" i="21"/>
  <c r="BX989" i="21"/>
  <c r="BS990" i="21"/>
  <c r="BT990" i="21"/>
  <c r="BU990" i="21"/>
  <c r="BV990" i="21"/>
  <c r="BW990" i="21"/>
  <c r="BX990" i="21"/>
  <c r="BS991" i="21"/>
  <c r="BT991" i="21"/>
  <c r="BU991" i="21"/>
  <c r="BV991" i="21"/>
  <c r="BW991" i="21"/>
  <c r="BX991" i="21"/>
  <c r="BS992" i="21"/>
  <c r="BT992" i="21"/>
  <c r="BU992" i="21"/>
  <c r="BV992" i="21"/>
  <c r="BW992" i="21"/>
  <c r="BX992" i="21"/>
  <c r="BS993" i="21"/>
  <c r="BT993" i="21"/>
  <c r="BU993" i="21"/>
  <c r="BV993" i="21"/>
  <c r="BW993" i="21"/>
  <c r="BX993" i="21"/>
  <c r="BS994" i="21"/>
  <c r="BT994" i="21"/>
  <c r="BU994" i="21"/>
  <c r="BV994" i="21"/>
  <c r="BW994" i="21"/>
  <c r="BX994" i="21"/>
  <c r="BS995" i="21"/>
  <c r="BT995" i="21"/>
  <c r="BU995" i="21"/>
  <c r="BV995" i="21"/>
  <c r="BW995" i="21"/>
  <c r="BX995" i="21"/>
  <c r="BS996" i="21"/>
  <c r="BT996" i="21"/>
  <c r="BU996" i="21"/>
  <c r="BV996" i="21"/>
  <c r="BW996" i="21"/>
  <c r="BX996" i="21"/>
  <c r="BS997" i="21"/>
  <c r="BT997" i="21"/>
  <c r="BU997" i="21"/>
  <c r="BV997" i="21"/>
  <c r="BW997" i="21"/>
  <c r="BX997" i="21"/>
  <c r="BS998" i="21"/>
  <c r="BT998" i="21"/>
  <c r="BU998" i="21"/>
  <c r="BV998" i="21"/>
  <c r="BW998" i="21"/>
  <c r="BX998" i="21"/>
  <c r="BS999" i="21"/>
  <c r="BT999" i="21"/>
  <c r="BV999" i="21"/>
  <c r="BW999" i="21"/>
  <c r="BX999" i="21"/>
  <c r="BS1000" i="21"/>
  <c r="BT1000" i="21"/>
  <c r="BV1000" i="21"/>
  <c r="BW1000" i="21"/>
  <c r="BX1000" i="21"/>
  <c r="BS1001" i="21"/>
  <c r="BT1001" i="21"/>
  <c r="BU1001" i="21"/>
  <c r="BV1001" i="21"/>
  <c r="BW1001" i="21"/>
  <c r="BX1001" i="21"/>
  <c r="BS1002" i="21"/>
  <c r="BT1002" i="21"/>
  <c r="BU1002" i="21"/>
  <c r="BV1002" i="21"/>
  <c r="BW1002" i="21"/>
  <c r="BX1002" i="21"/>
  <c r="BS1003" i="21"/>
  <c r="BT1003" i="21"/>
  <c r="BU1003" i="21"/>
  <c r="BV1003" i="21"/>
  <c r="BW1003" i="21"/>
  <c r="BX1003" i="21"/>
  <c r="BS1004" i="21"/>
  <c r="BT1004" i="21"/>
  <c r="BU1004" i="21"/>
  <c r="BV1004" i="21"/>
  <c r="BW1004" i="21"/>
  <c r="BX1004" i="21"/>
  <c r="BS1005" i="21"/>
  <c r="BT1005" i="21"/>
  <c r="BU1005" i="21"/>
  <c r="BV1005" i="21"/>
  <c r="BW1005" i="21"/>
  <c r="BX1005" i="21"/>
  <c r="BS1006" i="21"/>
  <c r="BT1006" i="21"/>
  <c r="BU1006" i="21"/>
  <c r="BV1006" i="21"/>
  <c r="BW1006" i="21"/>
  <c r="BX1006" i="21"/>
  <c r="BS1007" i="21"/>
  <c r="BT1007" i="21"/>
  <c r="BU1007" i="21"/>
  <c r="BV1007" i="21"/>
  <c r="BW1007" i="21"/>
  <c r="BX1007" i="21"/>
  <c r="BS1008" i="21"/>
  <c r="BT1008" i="21"/>
  <c r="BU1008" i="21"/>
  <c r="BV1008" i="21"/>
  <c r="BW1008" i="21"/>
  <c r="BX1008" i="21"/>
  <c r="BS1009" i="21"/>
  <c r="BT1009" i="21"/>
  <c r="BU1009" i="21"/>
  <c r="BV1009" i="21"/>
  <c r="BW1009" i="21"/>
  <c r="BX1009" i="21"/>
  <c r="BS1010" i="21"/>
  <c r="BT1010" i="21"/>
  <c r="BU1010" i="21"/>
  <c r="BV1010" i="21"/>
  <c r="BW1010" i="21"/>
  <c r="BX1010" i="21"/>
  <c r="BS1011" i="21"/>
  <c r="BT1011" i="21"/>
  <c r="BU1011" i="21"/>
  <c r="BV1011" i="21"/>
  <c r="BW1011" i="21"/>
  <c r="BX1011" i="21"/>
  <c r="BS1012" i="21"/>
  <c r="BT1012" i="21"/>
  <c r="BU1012" i="21"/>
  <c r="BV1012" i="21"/>
  <c r="BW1012" i="21"/>
  <c r="BX1012" i="21"/>
  <c r="BS1013" i="21"/>
  <c r="BT1013" i="21"/>
  <c r="BU1013" i="21"/>
  <c r="BV1013" i="21"/>
  <c r="BW1013" i="21"/>
  <c r="BX1013" i="21"/>
  <c r="BS1014" i="21"/>
  <c r="BT1014" i="21"/>
  <c r="BU1014" i="21"/>
  <c r="BV1014" i="21"/>
  <c r="BW1014" i="21"/>
  <c r="BX1014" i="21"/>
  <c r="BS1015" i="21"/>
  <c r="BT1015" i="21"/>
  <c r="BU1015" i="21"/>
  <c r="BV1015" i="21"/>
  <c r="BW1015" i="21"/>
  <c r="BX1015" i="21"/>
  <c r="BS1016" i="21"/>
  <c r="BT1016" i="21"/>
  <c r="BU1016" i="21"/>
  <c r="BV1016" i="21"/>
  <c r="BW1016" i="21"/>
  <c r="BX1016" i="21"/>
  <c r="BS1017" i="21"/>
  <c r="BT1017" i="21"/>
  <c r="BU1017" i="21"/>
  <c r="BV1017" i="21"/>
  <c r="BW1017" i="21"/>
  <c r="BX1017" i="21"/>
  <c r="BS1018" i="21"/>
  <c r="BT1018" i="21"/>
  <c r="BU1018" i="21"/>
  <c r="BV1018" i="21"/>
  <c r="BW1018" i="21"/>
  <c r="BX1018" i="21"/>
  <c r="BS1019" i="21"/>
  <c r="BT1019" i="21"/>
  <c r="BU1019" i="21"/>
  <c r="BV1019" i="21"/>
  <c r="BW1019" i="21"/>
  <c r="BX1019" i="21"/>
  <c r="BS1020" i="21"/>
  <c r="BT1020" i="21"/>
  <c r="BU1020" i="21"/>
  <c r="BV1020" i="21"/>
  <c r="BW1020" i="21"/>
  <c r="BX1020" i="21"/>
  <c r="BS1021" i="21"/>
  <c r="BT1021" i="21"/>
  <c r="BU1021" i="21"/>
  <c r="BV1021" i="21"/>
  <c r="BW1021" i="21"/>
  <c r="BX1021" i="21"/>
  <c r="BS1022" i="21"/>
  <c r="BT1022" i="21"/>
  <c r="BU1022" i="21"/>
  <c r="BV1022" i="21"/>
  <c r="BW1022" i="21"/>
  <c r="BX1022" i="21"/>
  <c r="BS1035" i="21"/>
  <c r="BT1035" i="21"/>
  <c r="BV1035" i="21"/>
  <c r="BW1035" i="21"/>
  <c r="BX1035" i="21"/>
  <c r="BS1036" i="21"/>
  <c r="BT1036" i="21"/>
  <c r="BV1036" i="21"/>
  <c r="BW1036" i="21"/>
  <c r="BX1036" i="21"/>
  <c r="BS1037" i="21"/>
  <c r="BT1037" i="21"/>
  <c r="BU1037" i="21"/>
  <c r="BV1037" i="21"/>
  <c r="BW1037" i="21"/>
  <c r="BX1037" i="21"/>
  <c r="BS1038" i="21"/>
  <c r="BT1038" i="21"/>
  <c r="BV1038" i="21"/>
  <c r="BW1038" i="21"/>
  <c r="BX1038" i="21"/>
  <c r="BS1039" i="21"/>
  <c r="BT1039" i="21"/>
  <c r="BU1039" i="21"/>
  <c r="BV1039" i="21"/>
  <c r="BW1039" i="21"/>
  <c r="BX1039" i="21"/>
  <c r="BS1040" i="21"/>
  <c r="BT1040" i="21"/>
  <c r="BU1040" i="21"/>
  <c r="BV1040" i="21"/>
  <c r="BW1040" i="21"/>
  <c r="BX1040" i="21"/>
  <c r="BS1041" i="21"/>
  <c r="BT1041" i="21"/>
  <c r="BU1041" i="21"/>
  <c r="BV1041" i="21"/>
  <c r="BW1041" i="21"/>
  <c r="BX1041" i="21"/>
  <c r="BS1042" i="21"/>
  <c r="BT1042" i="21"/>
  <c r="BU1042" i="21"/>
  <c r="BV1042" i="21"/>
  <c r="BW1042" i="21"/>
  <c r="BX1042" i="21"/>
  <c r="BS1043" i="21"/>
  <c r="BT1043" i="21"/>
  <c r="BU1043" i="21"/>
  <c r="BV1043" i="21"/>
  <c r="BW1043" i="21"/>
  <c r="BX1043" i="21"/>
  <c r="BS1044" i="21"/>
  <c r="BT1044" i="21"/>
  <c r="BU1044" i="21"/>
  <c r="BV1044" i="21"/>
  <c r="BW1044" i="21"/>
  <c r="BX1044" i="21"/>
  <c r="BS1045" i="21"/>
  <c r="BT1045" i="21"/>
  <c r="BU1045" i="21"/>
  <c r="BV1045" i="21"/>
  <c r="BW1045" i="21"/>
  <c r="BX1045" i="21"/>
  <c r="BS1046" i="21"/>
  <c r="BT1046" i="21"/>
  <c r="BU1046" i="21"/>
  <c r="BV1046" i="21"/>
  <c r="BW1046" i="21"/>
  <c r="BX1046" i="21"/>
  <c r="BS1047" i="21"/>
  <c r="BT1047" i="21"/>
  <c r="BV1047" i="21"/>
  <c r="BW1047" i="21"/>
  <c r="BX1047" i="21"/>
  <c r="BS1048" i="21"/>
  <c r="BT1048" i="21"/>
  <c r="BV1048" i="21"/>
  <c r="BW1048" i="21"/>
  <c r="BX1048" i="21"/>
  <c r="BS1049" i="21"/>
  <c r="BT1049" i="21"/>
  <c r="BU1049" i="21"/>
  <c r="BV1049" i="21"/>
  <c r="BW1049" i="21"/>
  <c r="BX1049" i="21"/>
  <c r="BS1050" i="21"/>
  <c r="BT1050" i="21"/>
  <c r="BU1050" i="21"/>
  <c r="BV1050" i="21"/>
  <c r="BW1050" i="21"/>
  <c r="BX1050" i="21"/>
  <c r="BS1051" i="21"/>
  <c r="BT1051" i="21"/>
  <c r="BU1051" i="21"/>
  <c r="BV1051" i="21"/>
  <c r="BW1051" i="21"/>
  <c r="BX1051" i="21"/>
  <c r="BS1052" i="21"/>
  <c r="BT1052" i="21"/>
  <c r="BU1052" i="21"/>
  <c r="BV1052" i="21"/>
  <c r="BW1052" i="21"/>
  <c r="BX1052" i="21"/>
  <c r="BS1053" i="21"/>
  <c r="BT1053" i="21"/>
  <c r="BU1053" i="21"/>
  <c r="BV1053" i="21"/>
  <c r="BW1053" i="21"/>
  <c r="BX1053" i="21"/>
  <c r="BS1054" i="21"/>
  <c r="BT1054" i="21"/>
  <c r="BU1054" i="21"/>
  <c r="BV1054" i="21"/>
  <c r="BW1054" i="21"/>
  <c r="BX1054" i="21"/>
  <c r="BS1055" i="21"/>
  <c r="BT1055" i="21"/>
  <c r="BU1055" i="21"/>
  <c r="BV1055" i="21"/>
  <c r="BW1055" i="21"/>
  <c r="BX1055" i="21"/>
  <c r="BS1056" i="21"/>
  <c r="BT1056" i="21"/>
  <c r="BU1056" i="21"/>
  <c r="BV1056" i="21"/>
  <c r="BW1056" i="21"/>
  <c r="BX1056" i="21"/>
  <c r="BS1057" i="21"/>
  <c r="BT1057" i="21"/>
  <c r="BU1057" i="21"/>
  <c r="BV1057" i="21"/>
  <c r="BW1057" i="21"/>
  <c r="BX1057" i="21"/>
  <c r="BS1058" i="21"/>
  <c r="BT1058" i="21"/>
  <c r="BU1058" i="21"/>
  <c r="BV1058" i="21"/>
  <c r="BW1058" i="21"/>
  <c r="BX1058" i="21"/>
  <c r="BS1059" i="21"/>
  <c r="BT1059" i="21"/>
  <c r="BU1059" i="21"/>
  <c r="BV1059" i="21"/>
  <c r="BW1059" i="21"/>
  <c r="BX1059" i="21"/>
  <c r="BS1060" i="21"/>
  <c r="BT1060" i="21"/>
  <c r="BU1060" i="21"/>
  <c r="BV1060" i="21"/>
  <c r="BW1060" i="21"/>
  <c r="BX1060" i="21"/>
  <c r="BS1061" i="21"/>
  <c r="BT1061" i="21"/>
  <c r="BU1061" i="21"/>
  <c r="BV1061" i="21"/>
  <c r="BW1061" i="21"/>
  <c r="BX1061" i="21"/>
  <c r="BS1062" i="21"/>
  <c r="BT1062" i="21"/>
  <c r="BU1062" i="21"/>
  <c r="BV1062" i="21"/>
  <c r="BW1062" i="21"/>
  <c r="BX1062" i="21"/>
  <c r="BS1063" i="21"/>
  <c r="BT1063" i="21"/>
  <c r="BU1063" i="21"/>
  <c r="BV1063" i="21"/>
  <c r="BW1063" i="21"/>
  <c r="BX1063" i="21"/>
  <c r="BS1064" i="21"/>
  <c r="BT1064" i="21"/>
  <c r="BU1064" i="21"/>
  <c r="BV1064" i="21"/>
  <c r="BW1064" i="21"/>
  <c r="BX1064" i="21"/>
  <c r="BS1065" i="21"/>
  <c r="BT1065" i="21"/>
  <c r="BU1065" i="21"/>
  <c r="BV1065" i="21"/>
  <c r="BW1065" i="21"/>
  <c r="BX1065" i="21"/>
  <c r="BS1066" i="21"/>
  <c r="BT1066" i="21"/>
  <c r="BU1066" i="21"/>
  <c r="BV1066" i="21"/>
  <c r="BW1066" i="21"/>
  <c r="BX1066" i="21"/>
  <c r="BS1067" i="21"/>
  <c r="BT1067" i="21"/>
  <c r="BU1067" i="21"/>
  <c r="BV1067" i="21"/>
  <c r="BW1067" i="21"/>
  <c r="BX1067" i="21"/>
  <c r="BS1068" i="21"/>
  <c r="BT1068" i="21"/>
  <c r="BU1068" i="21"/>
  <c r="BV1068" i="21"/>
  <c r="BW1068" i="21"/>
  <c r="BX1068" i="21"/>
  <c r="BS1069" i="21"/>
  <c r="BT1069" i="21"/>
  <c r="BU1069" i="21"/>
  <c r="BV1069" i="21"/>
  <c r="BW1069" i="21"/>
  <c r="BX1069" i="21"/>
  <c r="BS1070" i="21"/>
  <c r="BT1070" i="21"/>
  <c r="BU1070" i="21"/>
  <c r="BV1070" i="21"/>
  <c r="BW1070" i="21"/>
  <c r="BX1070" i="21"/>
  <c r="BS1071" i="21"/>
  <c r="BT1071" i="21"/>
  <c r="BV1071" i="21"/>
  <c r="BW1071" i="21"/>
  <c r="BX1071" i="21"/>
  <c r="BS1072" i="21"/>
  <c r="BT1072" i="21"/>
  <c r="BV1072" i="21"/>
  <c r="BW1072" i="21"/>
  <c r="BX1072" i="21"/>
  <c r="BS1073" i="21"/>
  <c r="BT1073" i="21"/>
  <c r="BU1073" i="21"/>
  <c r="BV1073" i="21"/>
  <c r="BW1073" i="21"/>
  <c r="BX1073" i="21"/>
  <c r="BS1074" i="21"/>
  <c r="BT1074" i="21"/>
  <c r="BU1074" i="21"/>
  <c r="BV1074" i="21"/>
  <c r="BW1074" i="21"/>
  <c r="BX1074" i="21"/>
  <c r="BS1075" i="21"/>
  <c r="BT1075" i="21"/>
  <c r="BU1075" i="21"/>
  <c r="BV1075" i="21"/>
  <c r="BW1075" i="21"/>
  <c r="BX1075" i="21"/>
  <c r="BS1076" i="21"/>
  <c r="BT1076" i="21"/>
  <c r="BU1076" i="21"/>
  <c r="BV1076" i="21"/>
  <c r="BW1076" i="21"/>
  <c r="BX1076" i="21"/>
  <c r="BS1077" i="21"/>
  <c r="BT1077" i="21"/>
  <c r="BU1077" i="21"/>
  <c r="BV1077" i="21"/>
  <c r="BW1077" i="21"/>
  <c r="BX1077" i="21"/>
  <c r="BS1078" i="21"/>
  <c r="BT1078" i="21"/>
  <c r="BU1078" i="21"/>
  <c r="BV1078" i="21"/>
  <c r="BW1078" i="21"/>
  <c r="BX1078" i="21"/>
  <c r="BS1079" i="21"/>
  <c r="BT1079" i="21"/>
  <c r="BU1079" i="21"/>
  <c r="BV1079" i="21"/>
  <c r="BW1079" i="21"/>
  <c r="BX1079" i="21"/>
  <c r="BS1080" i="21"/>
  <c r="BT1080" i="21"/>
  <c r="BU1080" i="21"/>
  <c r="BV1080" i="21"/>
  <c r="BW1080" i="21"/>
  <c r="BX1080" i="21"/>
  <c r="BS1081" i="21"/>
  <c r="BT1081" i="21"/>
  <c r="BU1081" i="21"/>
  <c r="BV1081" i="21"/>
  <c r="BW1081" i="21"/>
  <c r="BX1081" i="21"/>
  <c r="BS1082" i="21"/>
  <c r="BT1082" i="21"/>
  <c r="BU1082" i="21"/>
  <c r="BV1082" i="21"/>
  <c r="BW1082" i="21"/>
  <c r="BX1082" i="21"/>
  <c r="BS1083" i="21"/>
  <c r="BT1083" i="21"/>
  <c r="BV1083" i="21"/>
  <c r="BW1083" i="21"/>
  <c r="BX1083" i="21"/>
  <c r="BS1084" i="21"/>
  <c r="BT1084" i="21"/>
  <c r="BV1084" i="21"/>
  <c r="BW1084" i="21"/>
  <c r="BX1084" i="21"/>
  <c r="BS1085" i="21"/>
  <c r="BT1085" i="21"/>
  <c r="BU1085" i="21"/>
  <c r="BV1085" i="21"/>
  <c r="BW1085" i="21"/>
  <c r="BX1085" i="21"/>
  <c r="BS1086" i="21"/>
  <c r="BT1086" i="21"/>
  <c r="BV1086" i="21"/>
  <c r="BW1086" i="21"/>
  <c r="BX1086" i="21"/>
  <c r="BS1087" i="21"/>
  <c r="BT1087" i="21"/>
  <c r="BU1087" i="21"/>
  <c r="BV1087" i="21"/>
  <c r="BW1087" i="21"/>
  <c r="BX1087" i="21"/>
  <c r="BS1088" i="21"/>
  <c r="BT1088" i="21"/>
  <c r="BU1088" i="21"/>
  <c r="BV1088" i="21"/>
  <c r="BW1088" i="21"/>
  <c r="BX1088" i="21"/>
  <c r="BS1089" i="21"/>
  <c r="BT1089" i="21"/>
  <c r="BU1089" i="21"/>
  <c r="BV1089" i="21"/>
  <c r="BW1089" i="21"/>
  <c r="BX1089" i="21"/>
  <c r="BS1090" i="21"/>
  <c r="BT1090" i="21"/>
  <c r="BV1090" i="21"/>
  <c r="BW1090" i="21"/>
  <c r="BX1090" i="21"/>
  <c r="BS1091" i="21"/>
  <c r="BT1091" i="21"/>
  <c r="BU1091" i="21"/>
  <c r="BV1091" i="21"/>
  <c r="BW1091" i="21"/>
  <c r="BX1091" i="21"/>
  <c r="BS1092" i="21"/>
  <c r="BT1092" i="21"/>
  <c r="BU1092" i="21"/>
  <c r="BV1092" i="21"/>
  <c r="BW1092" i="21"/>
  <c r="BX1092" i="21"/>
  <c r="BS1093" i="21"/>
  <c r="BT1093" i="21"/>
  <c r="BU1093" i="21"/>
  <c r="BV1093" i="21"/>
  <c r="BW1093" i="21"/>
  <c r="BX1093" i="21"/>
  <c r="BS1094" i="21"/>
  <c r="BT1094" i="21"/>
  <c r="BU1094" i="21"/>
  <c r="BV1094" i="21"/>
  <c r="BW1094" i="21"/>
  <c r="BX1094" i="21"/>
  <c r="BS1095" i="21"/>
  <c r="BT1095" i="21"/>
  <c r="BU1095" i="21"/>
  <c r="BV1095" i="21"/>
  <c r="BW1095" i="21"/>
  <c r="BX1095" i="21"/>
  <c r="BS1096" i="21"/>
  <c r="BT1096" i="21"/>
  <c r="BU1096" i="21"/>
  <c r="BV1096" i="21"/>
  <c r="BW1096" i="21"/>
  <c r="BX1096" i="21"/>
  <c r="BS1097" i="21"/>
  <c r="BT1097" i="21"/>
  <c r="BU1097" i="21"/>
  <c r="BV1097" i="21"/>
  <c r="BW1097" i="21"/>
  <c r="BX1097" i="21"/>
  <c r="BS1098" i="21"/>
  <c r="BT1098" i="21"/>
  <c r="BU1098" i="21"/>
  <c r="BV1098" i="21"/>
  <c r="BW1098" i="21"/>
  <c r="BX1098" i="21"/>
  <c r="BS1099" i="21"/>
  <c r="BT1099" i="21"/>
  <c r="BU1099" i="21"/>
  <c r="BV1099" i="21"/>
  <c r="BW1099" i="21"/>
  <c r="BX1099" i="21"/>
  <c r="BS1100" i="21"/>
  <c r="BT1100" i="21"/>
  <c r="BU1100" i="21"/>
  <c r="BV1100" i="21"/>
  <c r="BW1100" i="21"/>
  <c r="BX1100" i="21"/>
  <c r="BS1101" i="21"/>
  <c r="BT1101" i="21"/>
  <c r="BU1101" i="21"/>
  <c r="BV1101" i="21"/>
  <c r="BW1101" i="21"/>
  <c r="BX1101" i="21"/>
  <c r="BS1102" i="21"/>
  <c r="BT1102" i="21"/>
  <c r="BU1102" i="21"/>
  <c r="BV1102" i="21"/>
  <c r="BW1102" i="21"/>
  <c r="BX1102" i="21"/>
  <c r="BS1103" i="21"/>
  <c r="BT1103" i="21"/>
  <c r="BU1103" i="21"/>
  <c r="BV1103" i="21"/>
  <c r="BW1103" i="21"/>
  <c r="BX1103" i="21"/>
  <c r="BS1104" i="21"/>
  <c r="BT1104" i="21"/>
  <c r="BU1104" i="21"/>
  <c r="BV1104" i="21"/>
  <c r="BW1104" i="21"/>
  <c r="BX1104" i="21"/>
  <c r="BS1105" i="21"/>
  <c r="BT1105" i="21"/>
  <c r="BU1105" i="21"/>
  <c r="BV1105" i="21"/>
  <c r="BW1105" i="21"/>
  <c r="BX1105" i="21"/>
  <c r="BS1106" i="21"/>
  <c r="BT1106" i="21"/>
  <c r="BU1106" i="21"/>
  <c r="BV1106" i="21"/>
  <c r="BW1106" i="21"/>
  <c r="BX1106" i="21"/>
  <c r="BS1107" i="21"/>
  <c r="BT1107" i="21"/>
  <c r="BV1107" i="21"/>
  <c r="BW1107" i="21"/>
  <c r="BX1107" i="21"/>
  <c r="BS1108" i="21"/>
  <c r="BT1108" i="21"/>
  <c r="BV1108" i="21"/>
  <c r="BW1108" i="21"/>
  <c r="BX1108" i="21"/>
  <c r="BS1109" i="21"/>
  <c r="BT1109" i="21"/>
  <c r="BU1109" i="21"/>
  <c r="BV1109" i="21"/>
  <c r="BW1109" i="21"/>
  <c r="BX1109" i="21"/>
  <c r="BS1110" i="21"/>
  <c r="BT1110" i="21"/>
  <c r="BU1110" i="21"/>
  <c r="BV1110" i="21"/>
  <c r="BW1110" i="21"/>
  <c r="BX1110" i="21"/>
  <c r="BS1111" i="21"/>
  <c r="BT1111" i="21"/>
  <c r="BU1111" i="21"/>
  <c r="BV1111" i="21"/>
  <c r="BW1111" i="21"/>
  <c r="BX1111" i="21"/>
  <c r="BS1112" i="21"/>
  <c r="BT1112" i="21"/>
  <c r="BU1112" i="21"/>
  <c r="BV1112" i="21"/>
  <c r="BW1112" i="21"/>
  <c r="BX1112" i="21"/>
  <c r="BS1113" i="21"/>
  <c r="BT1113" i="21"/>
  <c r="BU1113" i="21"/>
  <c r="BV1113" i="21"/>
  <c r="BW1113" i="21"/>
  <c r="BX1113" i="21"/>
  <c r="BS1114" i="21"/>
  <c r="BT1114" i="21"/>
  <c r="BU1114" i="21"/>
  <c r="BV1114" i="21"/>
  <c r="BW1114" i="21"/>
  <c r="BX1114" i="21"/>
  <c r="BS1115" i="21"/>
  <c r="BT1115" i="21"/>
  <c r="BU1115" i="21"/>
  <c r="BV1115" i="21"/>
  <c r="BW1115" i="21"/>
  <c r="BX1115" i="21"/>
  <c r="BS1116" i="21"/>
  <c r="BT1116" i="21"/>
  <c r="BU1116" i="21"/>
  <c r="BV1116" i="21"/>
  <c r="BW1116" i="21"/>
  <c r="BX1116" i="21"/>
  <c r="BS1117" i="21"/>
  <c r="BT1117" i="21"/>
  <c r="BU1117" i="21"/>
  <c r="BV1117" i="21"/>
  <c r="BW1117" i="21"/>
  <c r="BX1117" i="21"/>
  <c r="BS1118" i="21"/>
  <c r="BT1118" i="21"/>
  <c r="BU1118" i="21"/>
  <c r="BV1118" i="21"/>
  <c r="BW1118" i="21"/>
  <c r="BX1118" i="21"/>
  <c r="BS1119" i="21"/>
  <c r="BT1119" i="21"/>
  <c r="BU1119" i="21"/>
  <c r="BV1119" i="21"/>
  <c r="BW1119" i="21"/>
  <c r="BX1119" i="21"/>
  <c r="BS1120" i="21"/>
  <c r="BT1120" i="21"/>
  <c r="BU1120" i="21"/>
  <c r="BV1120" i="21"/>
  <c r="BW1120" i="21"/>
  <c r="BX1120" i="21"/>
  <c r="BS1121" i="21"/>
  <c r="BT1121" i="21"/>
  <c r="BU1121" i="21"/>
  <c r="BV1121" i="21"/>
  <c r="BW1121" i="21"/>
  <c r="BX1121" i="21"/>
  <c r="BS1122" i="21"/>
  <c r="BT1122" i="21"/>
  <c r="BU1122" i="21"/>
  <c r="BV1122" i="21"/>
  <c r="BW1122" i="21"/>
  <c r="BX1122" i="21"/>
  <c r="BS1123" i="21"/>
  <c r="BT1123" i="21"/>
  <c r="BU1123" i="21"/>
  <c r="BV1123" i="21"/>
  <c r="BW1123" i="21"/>
  <c r="BX1123" i="21"/>
  <c r="BS1124" i="21"/>
  <c r="BT1124" i="21"/>
  <c r="BU1124" i="21"/>
  <c r="BV1124" i="21"/>
  <c r="BW1124" i="21"/>
  <c r="BX1124" i="21"/>
  <c r="BS1125" i="21"/>
  <c r="BT1125" i="21"/>
  <c r="BU1125" i="21"/>
  <c r="BV1125" i="21"/>
  <c r="BW1125" i="21"/>
  <c r="BX1125" i="21"/>
  <c r="BS1126" i="21"/>
  <c r="BT1126" i="21"/>
  <c r="BU1126" i="21"/>
  <c r="BV1126" i="21"/>
  <c r="BW1126" i="21"/>
  <c r="BX1126" i="21"/>
  <c r="BS1127" i="21"/>
  <c r="BT1127" i="21"/>
  <c r="BU1127" i="21"/>
  <c r="BV1127" i="21"/>
  <c r="BW1127" i="21"/>
  <c r="BX1127" i="21"/>
  <c r="BS1128" i="21"/>
  <c r="BT1128" i="21"/>
  <c r="BU1128" i="21"/>
  <c r="BV1128" i="21"/>
  <c r="BW1128" i="21"/>
  <c r="BX1128" i="21"/>
  <c r="BS1129" i="21"/>
  <c r="BT1129" i="21"/>
  <c r="BU1129" i="21"/>
  <c r="BV1129" i="21"/>
  <c r="BW1129" i="21"/>
  <c r="BX1129" i="21"/>
  <c r="BS1130" i="21"/>
  <c r="BT1130" i="21"/>
  <c r="BU1130" i="21"/>
  <c r="BV1130" i="21"/>
  <c r="BW1130" i="21"/>
  <c r="BX1130" i="21"/>
  <c r="BS1131" i="21"/>
  <c r="BT1131" i="21"/>
  <c r="BU1131" i="21"/>
  <c r="BV1131" i="21"/>
  <c r="BW1131" i="21"/>
  <c r="BX1131" i="21"/>
  <c r="BS1132" i="21"/>
  <c r="BT1132" i="21"/>
  <c r="BU1132" i="21"/>
  <c r="BV1132" i="21"/>
  <c r="BW1132" i="21"/>
  <c r="BX1132" i="21"/>
  <c r="BS1133" i="21"/>
  <c r="BT1133" i="21"/>
  <c r="BU1133" i="21"/>
  <c r="BV1133" i="21"/>
  <c r="BW1133" i="21"/>
  <c r="BX1133" i="21"/>
  <c r="BS1134" i="21"/>
  <c r="BT1134" i="21"/>
  <c r="BU1134" i="21"/>
  <c r="BV1134" i="21"/>
  <c r="BW1134" i="21"/>
  <c r="BX1134" i="21"/>
  <c r="BS1135" i="21"/>
  <c r="BT1135" i="21"/>
  <c r="BU1135" i="21"/>
  <c r="BV1135" i="21"/>
  <c r="BW1135" i="21"/>
  <c r="BX1135" i="21"/>
  <c r="BS1136" i="21"/>
  <c r="BT1136" i="21"/>
  <c r="BU1136" i="21"/>
  <c r="BV1136" i="21"/>
  <c r="BW1136" i="21"/>
  <c r="BX1136" i="21"/>
  <c r="BS1137" i="21"/>
  <c r="BT1137" i="21"/>
  <c r="BU1137" i="21"/>
  <c r="BV1137" i="21"/>
  <c r="BW1137" i="21"/>
  <c r="BX1137" i="21"/>
  <c r="BS1138" i="21"/>
  <c r="BT1138" i="21"/>
  <c r="BU1138" i="21"/>
  <c r="BV1138" i="21"/>
  <c r="BW1138" i="21"/>
  <c r="BX1138" i="21"/>
  <c r="BS1139" i="21"/>
  <c r="BT1139" i="21"/>
  <c r="BU1139" i="21"/>
  <c r="BV1139" i="21"/>
  <c r="BW1139" i="21"/>
  <c r="BX1139" i="21"/>
  <c r="BS1140" i="21"/>
  <c r="BT1140" i="21"/>
  <c r="BU1140" i="21"/>
  <c r="BV1140" i="21"/>
  <c r="BW1140" i="21"/>
  <c r="BX1140" i="21"/>
  <c r="BS1141" i="21"/>
  <c r="BT1141" i="21"/>
  <c r="BU1141" i="21"/>
  <c r="BV1141" i="21"/>
  <c r="BW1141" i="21"/>
  <c r="BX1141" i="21"/>
  <c r="BS1142" i="21"/>
  <c r="BT1142" i="21"/>
  <c r="BU1142" i="21"/>
  <c r="BV1142" i="21"/>
  <c r="BW1142" i="21"/>
  <c r="BX1142" i="21"/>
  <c r="AW27" i="21"/>
  <c r="AX27" i="21"/>
  <c r="AZ27" i="21"/>
  <c r="BA27" i="21"/>
  <c r="BB27" i="21"/>
  <c r="AW28" i="21"/>
  <c r="AX28" i="21"/>
  <c r="AZ28" i="21"/>
  <c r="BA28" i="21"/>
  <c r="BB28" i="21"/>
  <c r="AW29" i="21"/>
  <c r="AX29" i="21"/>
  <c r="AY29" i="21"/>
  <c r="AZ29" i="21"/>
  <c r="BA29" i="21"/>
  <c r="BB29" i="21"/>
  <c r="AW30" i="21"/>
  <c r="AX30" i="21"/>
  <c r="AY30" i="21"/>
  <c r="AZ30" i="21"/>
  <c r="BA30" i="21"/>
  <c r="BB30" i="21"/>
  <c r="AW31" i="21"/>
  <c r="AX31" i="21"/>
  <c r="AY31" i="21"/>
  <c r="AZ31" i="21"/>
  <c r="BA31" i="21"/>
  <c r="BB31" i="21"/>
  <c r="AW32" i="21"/>
  <c r="AX32" i="21"/>
  <c r="AY32" i="21"/>
  <c r="AZ32" i="21"/>
  <c r="BA32" i="21"/>
  <c r="BB32" i="21"/>
  <c r="AW33" i="21"/>
  <c r="AX33" i="21"/>
  <c r="AY33" i="21"/>
  <c r="AZ33" i="21"/>
  <c r="BA33" i="21"/>
  <c r="BB33" i="21"/>
  <c r="AW34" i="21"/>
  <c r="AX34" i="21"/>
  <c r="AY34" i="21"/>
  <c r="AZ34" i="21"/>
  <c r="BA34" i="21"/>
  <c r="BB34" i="21"/>
  <c r="AW35" i="21"/>
  <c r="AX35" i="21"/>
  <c r="AY35" i="21"/>
  <c r="AZ35" i="21"/>
  <c r="BA35" i="21"/>
  <c r="BB35" i="21"/>
  <c r="AW36" i="21"/>
  <c r="AX36" i="21"/>
  <c r="AY36" i="21"/>
  <c r="AZ36" i="21"/>
  <c r="BA36" i="21"/>
  <c r="BB36" i="21"/>
  <c r="AW37" i="21"/>
  <c r="AX37" i="21"/>
  <c r="AY37" i="21"/>
  <c r="AZ37" i="21"/>
  <c r="BA37" i="21"/>
  <c r="BB37" i="21"/>
  <c r="AW38" i="21"/>
  <c r="AX38" i="21"/>
  <c r="AY38" i="21"/>
  <c r="AZ38" i="21"/>
  <c r="BA38" i="21"/>
  <c r="BB38" i="21"/>
  <c r="AW39" i="21"/>
  <c r="AX39" i="21"/>
  <c r="AZ39" i="21"/>
  <c r="BA39" i="21"/>
  <c r="BB39" i="21"/>
  <c r="AW51" i="21"/>
  <c r="AX51" i="21"/>
  <c r="AZ51" i="21"/>
  <c r="BA51" i="21"/>
  <c r="BB51" i="21"/>
  <c r="AW52" i="21"/>
  <c r="AX52" i="21"/>
  <c r="AZ52" i="21"/>
  <c r="BA52" i="21"/>
  <c r="BB52" i="21"/>
  <c r="AW53" i="21"/>
  <c r="AX53" i="21"/>
  <c r="AY53" i="21"/>
  <c r="AZ53" i="21"/>
  <c r="BA53" i="21"/>
  <c r="BB53" i="21"/>
  <c r="AW54" i="21"/>
  <c r="AX54" i="21"/>
  <c r="AY54" i="21"/>
  <c r="AZ54" i="21"/>
  <c r="BA54" i="21"/>
  <c r="BB54" i="21"/>
  <c r="AW55" i="21"/>
  <c r="AX55" i="21"/>
  <c r="AY55" i="21"/>
  <c r="AZ55" i="21"/>
  <c r="BA55" i="21"/>
  <c r="BB55" i="21"/>
  <c r="AW56" i="21"/>
  <c r="AX56" i="21"/>
  <c r="AY56" i="21"/>
  <c r="AZ56" i="21"/>
  <c r="BA56" i="21"/>
  <c r="BB56" i="21"/>
  <c r="AW57" i="21"/>
  <c r="AX57" i="21"/>
  <c r="AY57" i="21"/>
  <c r="AZ57" i="21"/>
  <c r="BA57" i="21"/>
  <c r="BB57" i="21"/>
  <c r="AW58" i="21"/>
  <c r="AX58" i="21"/>
  <c r="AY58" i="21"/>
  <c r="AZ58" i="21"/>
  <c r="BA58" i="21"/>
  <c r="BB58" i="21"/>
  <c r="AW59" i="21"/>
  <c r="AX59" i="21"/>
  <c r="AY59" i="21"/>
  <c r="AZ59" i="21"/>
  <c r="BA59" i="21"/>
  <c r="BB59" i="21"/>
  <c r="AW60" i="21"/>
  <c r="AX60" i="21"/>
  <c r="AY60" i="21"/>
  <c r="AZ60" i="21"/>
  <c r="BA60" i="21"/>
  <c r="BB60" i="21"/>
  <c r="AW61" i="21"/>
  <c r="AX61" i="21"/>
  <c r="AY61" i="21"/>
  <c r="AZ61" i="21"/>
  <c r="BA61" i="21"/>
  <c r="BB61" i="21"/>
  <c r="AW62" i="21"/>
  <c r="AX62" i="21"/>
  <c r="AY62" i="21"/>
  <c r="AZ62" i="21"/>
  <c r="BA62" i="21"/>
  <c r="BB62" i="21"/>
  <c r="AW63" i="21"/>
  <c r="AX63" i="21"/>
  <c r="AY63" i="21"/>
  <c r="AZ63" i="21"/>
  <c r="BA63" i="21"/>
  <c r="BB63" i="21"/>
  <c r="AW64" i="21"/>
  <c r="AX64" i="21"/>
  <c r="AY64" i="21"/>
  <c r="AZ64" i="21"/>
  <c r="BA64" i="21"/>
  <c r="BB64" i="21"/>
  <c r="AW65" i="21"/>
  <c r="AX65" i="21"/>
  <c r="AY65" i="21"/>
  <c r="AZ65" i="21"/>
  <c r="BA65" i="21"/>
  <c r="BB65" i="21"/>
  <c r="AW66" i="21"/>
  <c r="AX66" i="21"/>
  <c r="AY66" i="21"/>
  <c r="AZ66" i="21"/>
  <c r="BA66" i="21"/>
  <c r="BB66" i="21"/>
  <c r="AW67" i="21"/>
  <c r="AX67" i="21"/>
  <c r="AY67" i="21"/>
  <c r="AZ67" i="21"/>
  <c r="BA67" i="21"/>
  <c r="BB67" i="21"/>
  <c r="AW68" i="21"/>
  <c r="AX68" i="21"/>
  <c r="AY68" i="21"/>
  <c r="AZ68" i="21"/>
  <c r="BA68" i="21"/>
  <c r="BB68" i="21"/>
  <c r="AW69" i="21"/>
  <c r="AX69" i="21"/>
  <c r="AY69" i="21"/>
  <c r="AZ69" i="21"/>
  <c r="BA69" i="21"/>
  <c r="BB69" i="21"/>
  <c r="AW70" i="21"/>
  <c r="AX70" i="21"/>
  <c r="AY70" i="21"/>
  <c r="AZ70" i="21"/>
  <c r="BA70" i="21"/>
  <c r="BB70" i="21"/>
  <c r="AW71" i="21"/>
  <c r="AX71" i="21"/>
  <c r="AY71" i="21"/>
  <c r="AZ71" i="21"/>
  <c r="BA71" i="21"/>
  <c r="BB71" i="21"/>
  <c r="AW72" i="21"/>
  <c r="AX72" i="21"/>
  <c r="AY72" i="21"/>
  <c r="AZ72" i="21"/>
  <c r="BA72" i="21"/>
  <c r="BB72" i="21"/>
  <c r="AW73" i="21"/>
  <c r="AX73" i="21"/>
  <c r="AY73" i="21"/>
  <c r="AZ73" i="21"/>
  <c r="BA73" i="21"/>
  <c r="BB73" i="21"/>
  <c r="AW74" i="21"/>
  <c r="AX74" i="21"/>
  <c r="AY74" i="21"/>
  <c r="AZ74" i="21"/>
  <c r="BA74" i="21"/>
  <c r="BB74" i="21"/>
  <c r="AW75" i="21"/>
  <c r="AX75" i="21"/>
  <c r="AY75" i="21"/>
  <c r="AZ75" i="21"/>
  <c r="BA75" i="21"/>
  <c r="BB75" i="21"/>
  <c r="AW76" i="21"/>
  <c r="AX76" i="21"/>
  <c r="AY76" i="21"/>
  <c r="AZ76" i="21"/>
  <c r="BA76" i="21"/>
  <c r="BB76" i="21"/>
  <c r="AW77" i="21"/>
  <c r="AX77" i="21"/>
  <c r="AY77" i="21"/>
  <c r="AZ77" i="21"/>
  <c r="BA77" i="21"/>
  <c r="BB77" i="21"/>
  <c r="AW78" i="21"/>
  <c r="AX78" i="21"/>
  <c r="AY78" i="21"/>
  <c r="AZ78" i="21"/>
  <c r="BA78" i="21"/>
  <c r="BB78" i="21"/>
  <c r="AW79" i="21"/>
  <c r="AX79" i="21"/>
  <c r="AY79" i="21"/>
  <c r="AZ79" i="21"/>
  <c r="BA79" i="21"/>
  <c r="BB79" i="21"/>
  <c r="AW80" i="21"/>
  <c r="AX80" i="21"/>
  <c r="AY80" i="21"/>
  <c r="AZ80" i="21"/>
  <c r="BA80" i="21"/>
  <c r="BB80" i="21"/>
  <c r="AW81" i="21"/>
  <c r="AX81" i="21"/>
  <c r="AY81" i="21"/>
  <c r="AZ81" i="21"/>
  <c r="BA81" i="21"/>
  <c r="BB81" i="21"/>
  <c r="AW82" i="21"/>
  <c r="AX82" i="21"/>
  <c r="AY82" i="21"/>
  <c r="AZ82" i="21"/>
  <c r="BA82" i="21"/>
  <c r="BB82" i="21"/>
  <c r="AW83" i="21"/>
  <c r="AX83" i="21"/>
  <c r="AY83" i="21"/>
  <c r="AZ83" i="21"/>
  <c r="BA83" i="21"/>
  <c r="BB83" i="21"/>
  <c r="AW84" i="21"/>
  <c r="AX84" i="21"/>
  <c r="AY84" i="21"/>
  <c r="AZ84" i="21"/>
  <c r="BA84" i="21"/>
  <c r="BB84" i="21"/>
  <c r="AW85" i="21"/>
  <c r="AX85" i="21"/>
  <c r="AY85" i="21"/>
  <c r="AZ85" i="21"/>
  <c r="BA85" i="21"/>
  <c r="BB85" i="21"/>
  <c r="AW86" i="21"/>
  <c r="AX86" i="21"/>
  <c r="AY86" i="21"/>
  <c r="AZ86" i="21"/>
  <c r="BA86" i="21"/>
  <c r="BB86" i="21"/>
  <c r="AW87" i="21"/>
  <c r="AX87" i="21"/>
  <c r="AY87" i="21"/>
  <c r="AZ87" i="21"/>
  <c r="BA87" i="21"/>
  <c r="BB87" i="21"/>
  <c r="AW88" i="21"/>
  <c r="AX88" i="21"/>
  <c r="AY88" i="21"/>
  <c r="AZ88" i="21"/>
  <c r="BA88" i="21"/>
  <c r="BB88" i="21"/>
  <c r="AW89" i="21"/>
  <c r="AX89" i="21"/>
  <c r="AY89" i="21"/>
  <c r="AZ89" i="21"/>
  <c r="BA89" i="21"/>
  <c r="BB89" i="21"/>
  <c r="AW90" i="21"/>
  <c r="AX90" i="21"/>
  <c r="AY90" i="21"/>
  <c r="AZ90" i="21"/>
  <c r="BA90" i="21"/>
  <c r="BB90" i="21"/>
  <c r="AW91" i="21"/>
  <c r="AX91" i="21"/>
  <c r="AY91" i="21"/>
  <c r="AZ91" i="21"/>
  <c r="BA91" i="21"/>
  <c r="BB91" i="21"/>
  <c r="AW92" i="21"/>
  <c r="AX92" i="21"/>
  <c r="AY92" i="21"/>
  <c r="AZ92" i="21"/>
  <c r="BA92" i="21"/>
  <c r="BB92" i="21"/>
  <c r="AW93" i="21"/>
  <c r="AX93" i="21"/>
  <c r="AY93" i="21"/>
  <c r="AZ93" i="21"/>
  <c r="BA93" i="21"/>
  <c r="BB93" i="21"/>
  <c r="AW94" i="21"/>
  <c r="AX94" i="21"/>
  <c r="AY94" i="21"/>
  <c r="AZ94" i="21"/>
  <c r="BA94" i="21"/>
  <c r="BB94" i="21"/>
  <c r="AW95" i="21"/>
  <c r="AX95" i="21"/>
  <c r="AY95" i="21"/>
  <c r="AZ95" i="21"/>
  <c r="BA95" i="21"/>
  <c r="BB95" i="21"/>
  <c r="AW96" i="21"/>
  <c r="AX96" i="21"/>
  <c r="AY96" i="21"/>
  <c r="AZ96" i="21"/>
  <c r="BA96" i="21"/>
  <c r="BB96" i="21"/>
  <c r="AW97" i="21"/>
  <c r="AX97" i="21"/>
  <c r="AY97" i="21"/>
  <c r="AZ97" i="21"/>
  <c r="BA97" i="21"/>
  <c r="BB97" i="21"/>
  <c r="AW98" i="21"/>
  <c r="AX98" i="21"/>
  <c r="AY98" i="21"/>
  <c r="AZ98" i="21"/>
  <c r="BA98" i="21"/>
  <c r="BB98" i="21"/>
  <c r="AW99" i="21"/>
  <c r="AX99" i="21"/>
  <c r="AZ99" i="21"/>
  <c r="BA99" i="21"/>
  <c r="BB99" i="21"/>
  <c r="AW100" i="21"/>
  <c r="AW101" i="21"/>
  <c r="AW102" i="21"/>
  <c r="AW103" i="21"/>
  <c r="AW104" i="21"/>
  <c r="AW105" i="21"/>
  <c r="AW106" i="21"/>
  <c r="AW107" i="21"/>
  <c r="AW108" i="21"/>
  <c r="AW109" i="21"/>
  <c r="AW110" i="21"/>
  <c r="AW111" i="21"/>
  <c r="AX111" i="21"/>
  <c r="AZ111" i="21"/>
  <c r="BA111" i="21"/>
  <c r="BB111" i="21"/>
  <c r="AW112" i="21"/>
  <c r="AX112" i="21"/>
  <c r="AZ112" i="21"/>
  <c r="BA112" i="21"/>
  <c r="BB112" i="21"/>
  <c r="AW113" i="21"/>
  <c r="AX113" i="21"/>
  <c r="AY113" i="21"/>
  <c r="AZ113" i="21"/>
  <c r="BA113" i="21"/>
  <c r="BB113" i="21"/>
  <c r="AW114" i="21"/>
  <c r="AX114" i="21"/>
  <c r="AY114" i="21"/>
  <c r="AZ114" i="21"/>
  <c r="BA114" i="21"/>
  <c r="BB114" i="21"/>
  <c r="AW115" i="21"/>
  <c r="AX115" i="21"/>
  <c r="AY115" i="21"/>
  <c r="AZ115" i="21"/>
  <c r="BA115" i="21"/>
  <c r="BB115" i="21"/>
  <c r="AW116" i="21"/>
  <c r="AX116" i="21"/>
  <c r="AY116" i="21"/>
  <c r="AZ116" i="21"/>
  <c r="BA116" i="21"/>
  <c r="BB116" i="21"/>
  <c r="AW117" i="21"/>
  <c r="AX117" i="21"/>
  <c r="AY117" i="21"/>
  <c r="AZ117" i="21"/>
  <c r="BA117" i="21"/>
  <c r="BB117" i="21"/>
  <c r="AW118" i="21"/>
  <c r="AX118" i="21"/>
  <c r="AY118" i="21"/>
  <c r="AZ118" i="21"/>
  <c r="BA118" i="21"/>
  <c r="BB118" i="21"/>
  <c r="AW119" i="21"/>
  <c r="AX119" i="21"/>
  <c r="AY119" i="21"/>
  <c r="AZ119" i="21"/>
  <c r="BA119" i="21"/>
  <c r="BB119" i="21"/>
  <c r="AW120" i="21"/>
  <c r="AX120" i="21"/>
  <c r="AY120" i="21"/>
  <c r="AZ120" i="21"/>
  <c r="BA120" i="21"/>
  <c r="BB120" i="21"/>
  <c r="AW121" i="21"/>
  <c r="AX121" i="21"/>
  <c r="AY121" i="21"/>
  <c r="AZ121" i="21"/>
  <c r="BA121" i="21"/>
  <c r="BB121" i="21"/>
  <c r="AW122" i="21"/>
  <c r="AX122" i="21"/>
  <c r="AY122" i="21"/>
  <c r="AZ122" i="21"/>
  <c r="BA122" i="21"/>
  <c r="BB122" i="21"/>
  <c r="AW123" i="21"/>
  <c r="AX123" i="21"/>
  <c r="AY123" i="21"/>
  <c r="AZ123" i="21"/>
  <c r="BA123" i="21"/>
  <c r="BB123" i="21"/>
  <c r="AW124" i="21"/>
  <c r="AX124" i="21"/>
  <c r="AY124" i="21"/>
  <c r="AZ124" i="21"/>
  <c r="BA124" i="21"/>
  <c r="BB124" i="21"/>
  <c r="AW125" i="21"/>
  <c r="AX125" i="21"/>
  <c r="AY125" i="21"/>
  <c r="AZ125" i="21"/>
  <c r="BA125" i="21"/>
  <c r="BB125" i="21"/>
  <c r="AW126" i="21"/>
  <c r="AX126" i="21"/>
  <c r="AY126" i="21"/>
  <c r="AZ126" i="21"/>
  <c r="BA126" i="21"/>
  <c r="BB126" i="21"/>
  <c r="AW127" i="21"/>
  <c r="AX127" i="21"/>
  <c r="AY127" i="21"/>
  <c r="AZ127" i="21"/>
  <c r="BA127" i="21"/>
  <c r="BB127" i="21"/>
  <c r="AW128" i="21"/>
  <c r="AX128" i="21"/>
  <c r="AY128" i="21"/>
  <c r="AZ128" i="21"/>
  <c r="BA128" i="21"/>
  <c r="BB128" i="21"/>
  <c r="AW129" i="21"/>
  <c r="AX129" i="21"/>
  <c r="AY129" i="21"/>
  <c r="AZ129" i="21"/>
  <c r="BA129" i="21"/>
  <c r="BB129" i="21"/>
  <c r="AW130" i="21"/>
  <c r="AX130" i="21"/>
  <c r="AY130" i="21"/>
  <c r="AZ130" i="21"/>
  <c r="BA130" i="21"/>
  <c r="BB130" i="21"/>
  <c r="AW131" i="21"/>
  <c r="AX131" i="21"/>
  <c r="AY131" i="21"/>
  <c r="AZ131" i="21"/>
  <c r="BA131" i="21"/>
  <c r="BB131" i="21"/>
  <c r="AW132" i="21"/>
  <c r="AX132" i="21"/>
  <c r="AY132" i="21"/>
  <c r="AZ132" i="21"/>
  <c r="BA132" i="21"/>
  <c r="BB132" i="21"/>
  <c r="AW133" i="21"/>
  <c r="AX133" i="21"/>
  <c r="AY133" i="21"/>
  <c r="AZ133" i="21"/>
  <c r="BA133" i="21"/>
  <c r="BB133" i="21"/>
  <c r="AW134" i="21"/>
  <c r="AX134" i="21"/>
  <c r="AY134" i="21"/>
  <c r="AZ134" i="21"/>
  <c r="BA134" i="21"/>
  <c r="BB134" i="21"/>
  <c r="AW135" i="21"/>
  <c r="AX135" i="21"/>
  <c r="AY135" i="21"/>
  <c r="AZ135" i="21"/>
  <c r="BA135" i="21"/>
  <c r="BB135" i="21"/>
  <c r="AW136" i="21"/>
  <c r="AX136" i="21"/>
  <c r="AY136" i="21"/>
  <c r="AZ136" i="21"/>
  <c r="BA136" i="21"/>
  <c r="BB136" i="21"/>
  <c r="AW137" i="21"/>
  <c r="AX137" i="21"/>
  <c r="AY137" i="21"/>
  <c r="AZ137" i="21"/>
  <c r="BA137" i="21"/>
  <c r="BB137" i="21"/>
  <c r="AW138" i="21"/>
  <c r="AX138" i="21"/>
  <c r="AY138" i="21"/>
  <c r="AZ138" i="21"/>
  <c r="BA138" i="21"/>
  <c r="BB138" i="21"/>
  <c r="AW139" i="21"/>
  <c r="AX139" i="21"/>
  <c r="AY139" i="21"/>
  <c r="AZ139" i="21"/>
  <c r="BA139" i="21"/>
  <c r="BB139" i="21"/>
  <c r="AW140" i="21"/>
  <c r="AX140" i="21"/>
  <c r="AY140" i="21"/>
  <c r="AZ140" i="21"/>
  <c r="BA140" i="21"/>
  <c r="BB140" i="21"/>
  <c r="AW141" i="21"/>
  <c r="AX141" i="21"/>
  <c r="AY141" i="21"/>
  <c r="AZ141" i="21"/>
  <c r="BA141" i="21"/>
  <c r="BB141" i="21"/>
  <c r="AW142" i="21"/>
  <c r="AX142" i="21"/>
  <c r="AY142" i="21"/>
  <c r="AZ142" i="21"/>
  <c r="BA142" i="21"/>
  <c r="BB142" i="21"/>
  <c r="AW143" i="21"/>
  <c r="AX143" i="21"/>
  <c r="AY143" i="21"/>
  <c r="AZ143" i="21"/>
  <c r="BA143" i="21"/>
  <c r="BB143" i="21"/>
  <c r="AW144" i="21"/>
  <c r="AX144" i="21"/>
  <c r="AY144" i="21"/>
  <c r="AZ144" i="21"/>
  <c r="BA144" i="21"/>
  <c r="BB144" i="21"/>
  <c r="AW145" i="21"/>
  <c r="AX145" i="21"/>
  <c r="AY145" i="21"/>
  <c r="AZ145" i="21"/>
  <c r="BA145" i="21"/>
  <c r="BB145" i="21"/>
  <c r="AW146" i="21"/>
  <c r="AX146" i="21"/>
  <c r="AY146" i="21"/>
  <c r="AZ146" i="21"/>
  <c r="BA146" i="21"/>
  <c r="BB146" i="21"/>
  <c r="AW147" i="21"/>
  <c r="AX147" i="21"/>
  <c r="AY147" i="21"/>
  <c r="AZ147" i="21"/>
  <c r="BA147" i="21"/>
  <c r="BB147" i="21"/>
  <c r="AW148" i="21"/>
  <c r="AX148" i="21"/>
  <c r="AY148" i="21"/>
  <c r="AZ148" i="21"/>
  <c r="BA148" i="21"/>
  <c r="BB148" i="21"/>
  <c r="AW149" i="21"/>
  <c r="AX149" i="21"/>
  <c r="AY149" i="21"/>
  <c r="AZ149" i="21"/>
  <c r="BA149" i="21"/>
  <c r="BB149" i="21"/>
  <c r="AW150" i="21"/>
  <c r="AX150" i="21"/>
  <c r="AY150" i="21"/>
  <c r="AZ150" i="21"/>
  <c r="BA150" i="21"/>
  <c r="BB150" i="21"/>
  <c r="AW151" i="21"/>
  <c r="AX151" i="21"/>
  <c r="AY151" i="21"/>
  <c r="AZ151" i="21"/>
  <c r="BA151" i="21"/>
  <c r="BB151" i="21"/>
  <c r="AW152" i="21"/>
  <c r="AX152" i="21"/>
  <c r="AY152" i="21"/>
  <c r="AZ152" i="21"/>
  <c r="BA152" i="21"/>
  <c r="BB152" i="21"/>
  <c r="AW153" i="21"/>
  <c r="AX153" i="21"/>
  <c r="AY153" i="21"/>
  <c r="AZ153" i="21"/>
  <c r="BA153" i="21"/>
  <c r="BB153" i="21"/>
  <c r="AW154" i="21"/>
  <c r="AX154" i="21"/>
  <c r="AY154" i="21"/>
  <c r="AZ154" i="21"/>
  <c r="BA154" i="21"/>
  <c r="BB154" i="21"/>
  <c r="AW155" i="21"/>
  <c r="AX155" i="21"/>
  <c r="AY155" i="21"/>
  <c r="AZ155" i="21"/>
  <c r="BA155" i="21"/>
  <c r="BB155" i="21"/>
  <c r="AW156" i="21"/>
  <c r="AX156" i="21"/>
  <c r="AY156" i="21"/>
  <c r="AZ156" i="21"/>
  <c r="BA156" i="21"/>
  <c r="BB156" i="21"/>
  <c r="AW157" i="21"/>
  <c r="AX157" i="21"/>
  <c r="AY157" i="21"/>
  <c r="AZ157" i="21"/>
  <c r="BA157" i="21"/>
  <c r="BB157" i="21"/>
  <c r="AW158" i="21"/>
  <c r="AX158" i="21"/>
  <c r="AY158" i="21"/>
  <c r="AZ158" i="21"/>
  <c r="BA158" i="21"/>
  <c r="BB158" i="21"/>
  <c r="AW159" i="21"/>
  <c r="AX159" i="21"/>
  <c r="AY159" i="21"/>
  <c r="AZ159" i="21"/>
  <c r="BA159" i="21"/>
  <c r="BB159" i="21"/>
  <c r="AW160" i="21"/>
  <c r="AX160" i="21"/>
  <c r="AY160" i="21"/>
  <c r="AZ160" i="21"/>
  <c r="BA160" i="21"/>
  <c r="BB160" i="21"/>
  <c r="AW161" i="21"/>
  <c r="AX161" i="21"/>
  <c r="AY161" i="21"/>
  <c r="AZ161" i="21"/>
  <c r="BA161" i="21"/>
  <c r="BB161" i="21"/>
  <c r="AW162" i="21"/>
  <c r="AX162" i="21"/>
  <c r="AY162" i="21"/>
  <c r="AZ162" i="21"/>
  <c r="BA162" i="21"/>
  <c r="BB162" i="21"/>
  <c r="AW163" i="21"/>
  <c r="AX163" i="21"/>
  <c r="AY163" i="21"/>
  <c r="AZ163" i="21"/>
  <c r="BA163" i="21"/>
  <c r="BB163" i="21"/>
  <c r="AW164" i="21"/>
  <c r="AX164" i="21"/>
  <c r="AY164" i="21"/>
  <c r="AZ164" i="21"/>
  <c r="BA164" i="21"/>
  <c r="BB164" i="21"/>
  <c r="AW165" i="21"/>
  <c r="AX165" i="21"/>
  <c r="AY165" i="21"/>
  <c r="AZ165" i="21"/>
  <c r="BA165" i="21"/>
  <c r="BB165" i="21"/>
  <c r="AW166" i="21"/>
  <c r="AX166" i="21"/>
  <c r="AY166" i="21"/>
  <c r="AZ166" i="21"/>
  <c r="BA166" i="21"/>
  <c r="BB166" i="21"/>
  <c r="AW167" i="21"/>
  <c r="AX167" i="21"/>
  <c r="AY167" i="21"/>
  <c r="AZ167" i="21"/>
  <c r="BA167" i="21"/>
  <c r="BB167" i="21"/>
  <c r="AW168" i="21"/>
  <c r="AX168" i="21"/>
  <c r="AY168" i="21"/>
  <c r="AZ168" i="21"/>
  <c r="BA168" i="21"/>
  <c r="BB168" i="21"/>
  <c r="AW169" i="21"/>
  <c r="AX169" i="21"/>
  <c r="AY169" i="21"/>
  <c r="AZ169" i="21"/>
  <c r="BA169" i="21"/>
  <c r="BB169" i="21"/>
  <c r="AW170" i="21"/>
  <c r="AX170" i="21"/>
  <c r="AY170" i="21"/>
  <c r="AZ170" i="21"/>
  <c r="BA170" i="21"/>
  <c r="BB170" i="21"/>
  <c r="AW171" i="21"/>
  <c r="AX171" i="21"/>
  <c r="AZ171" i="21"/>
  <c r="BA171" i="21"/>
  <c r="BB171" i="21"/>
  <c r="AW172" i="21"/>
  <c r="AX172" i="21"/>
  <c r="AZ172" i="21"/>
  <c r="BA172" i="21"/>
  <c r="BB172" i="21"/>
  <c r="AW173" i="21"/>
  <c r="AX173" i="21"/>
  <c r="AY173" i="21"/>
  <c r="AZ173" i="21"/>
  <c r="BA173" i="21"/>
  <c r="BB173" i="21"/>
  <c r="AW174" i="21"/>
  <c r="AX174" i="21"/>
  <c r="AY174" i="21"/>
  <c r="AZ174" i="21"/>
  <c r="BA174" i="21"/>
  <c r="BB174" i="21"/>
  <c r="AW175" i="21"/>
  <c r="AX175" i="21"/>
  <c r="AY175" i="21"/>
  <c r="AZ175" i="21"/>
  <c r="BA175" i="21"/>
  <c r="BB175" i="21"/>
  <c r="AW176" i="21"/>
  <c r="AX176" i="21"/>
  <c r="AY176" i="21"/>
  <c r="AZ176" i="21"/>
  <c r="BA176" i="21"/>
  <c r="BB176" i="21"/>
  <c r="AW177" i="21"/>
  <c r="AX177" i="21"/>
  <c r="AY177" i="21"/>
  <c r="AZ177" i="21"/>
  <c r="BA177" i="21"/>
  <c r="BB177" i="21"/>
  <c r="AW178" i="21"/>
  <c r="AX178" i="21"/>
  <c r="AY178" i="21"/>
  <c r="AZ178" i="21"/>
  <c r="BA178" i="21"/>
  <c r="BB178" i="21"/>
  <c r="AW179" i="21"/>
  <c r="AX179" i="21"/>
  <c r="AY179" i="21"/>
  <c r="AZ179" i="21"/>
  <c r="BA179" i="21"/>
  <c r="BB179" i="21"/>
  <c r="AW180" i="21"/>
  <c r="AX180" i="21"/>
  <c r="AY180" i="21"/>
  <c r="AZ180" i="21"/>
  <c r="BA180" i="21"/>
  <c r="BB180" i="21"/>
  <c r="AW181" i="21"/>
  <c r="AX181" i="21"/>
  <c r="AY181" i="21"/>
  <c r="AZ181" i="21"/>
  <c r="BA181" i="21"/>
  <c r="BB181" i="21"/>
  <c r="AW182" i="21"/>
  <c r="AX182" i="21"/>
  <c r="AY182" i="21"/>
  <c r="AZ182" i="21"/>
  <c r="BA182" i="21"/>
  <c r="BB182" i="21"/>
  <c r="AW183" i="21"/>
  <c r="AX183" i="21"/>
  <c r="AY183" i="21"/>
  <c r="AZ183" i="21"/>
  <c r="BA183" i="21"/>
  <c r="BB183" i="21"/>
  <c r="AW184" i="21"/>
  <c r="AX184" i="21"/>
  <c r="AY184" i="21"/>
  <c r="AZ184" i="21"/>
  <c r="BA184" i="21"/>
  <c r="BB184" i="21"/>
  <c r="AW185" i="21"/>
  <c r="AX185" i="21"/>
  <c r="AY185" i="21"/>
  <c r="AZ185" i="21"/>
  <c r="BA185" i="21"/>
  <c r="BB185" i="21"/>
  <c r="AW186" i="21"/>
  <c r="AX186" i="21"/>
  <c r="AY186" i="21"/>
  <c r="AZ186" i="21"/>
  <c r="BA186" i="21"/>
  <c r="BB186" i="21"/>
  <c r="AW187" i="21"/>
  <c r="AX187" i="21"/>
  <c r="AY187" i="21"/>
  <c r="AZ187" i="21"/>
  <c r="BA187" i="21"/>
  <c r="BB187" i="21"/>
  <c r="AW188" i="21"/>
  <c r="AX188" i="21"/>
  <c r="AY188" i="21"/>
  <c r="AZ188" i="21"/>
  <c r="BA188" i="21"/>
  <c r="BB188" i="21"/>
  <c r="AW189" i="21"/>
  <c r="AX189" i="21"/>
  <c r="AY189" i="21"/>
  <c r="AZ189" i="21"/>
  <c r="BA189" i="21"/>
  <c r="BB189" i="21"/>
  <c r="AW190" i="21"/>
  <c r="AX190" i="21"/>
  <c r="AY190" i="21"/>
  <c r="AZ190" i="21"/>
  <c r="BA190" i="21"/>
  <c r="BB190" i="21"/>
  <c r="AW191" i="21"/>
  <c r="AX191" i="21"/>
  <c r="AY191" i="21"/>
  <c r="AZ191" i="21"/>
  <c r="BA191" i="21"/>
  <c r="BB191" i="21"/>
  <c r="AW192" i="21"/>
  <c r="AX192" i="21"/>
  <c r="AY192" i="21"/>
  <c r="AZ192" i="21"/>
  <c r="BA192" i="21"/>
  <c r="BB192" i="21"/>
  <c r="AW193" i="21"/>
  <c r="AX193" i="21"/>
  <c r="AY193" i="21"/>
  <c r="AZ193" i="21"/>
  <c r="BA193" i="21"/>
  <c r="BB193" i="21"/>
  <c r="AW194" i="21"/>
  <c r="AX194" i="21"/>
  <c r="AY194" i="21"/>
  <c r="AZ194" i="21"/>
  <c r="BA194" i="21"/>
  <c r="BB194" i="21"/>
  <c r="AW195" i="21"/>
  <c r="AX195" i="21"/>
  <c r="AY195" i="21"/>
  <c r="AZ195" i="21"/>
  <c r="BA195" i="21"/>
  <c r="BB195" i="21"/>
  <c r="AW196" i="21"/>
  <c r="AX196" i="21"/>
  <c r="AY196" i="21"/>
  <c r="AZ196" i="21"/>
  <c r="BA196" i="21"/>
  <c r="BB196" i="21"/>
  <c r="AW197" i="21"/>
  <c r="AX197" i="21"/>
  <c r="AY197" i="21"/>
  <c r="AZ197" i="21"/>
  <c r="BA197" i="21"/>
  <c r="BB197" i="21"/>
  <c r="AW198" i="21"/>
  <c r="AX198" i="21"/>
  <c r="AY198" i="21"/>
  <c r="AZ198" i="21"/>
  <c r="BA198" i="21"/>
  <c r="BB198" i="21"/>
  <c r="AW199" i="21"/>
  <c r="AX199" i="21"/>
  <c r="AY199" i="21"/>
  <c r="AZ199" i="21"/>
  <c r="BA199" i="21"/>
  <c r="BB199" i="21"/>
  <c r="AW200" i="21"/>
  <c r="AX200" i="21"/>
  <c r="AY200" i="21"/>
  <c r="AZ200" i="21"/>
  <c r="BA200" i="21"/>
  <c r="BB200" i="21"/>
  <c r="AW201" i="21"/>
  <c r="AX201" i="21"/>
  <c r="AY201" i="21"/>
  <c r="AZ201" i="21"/>
  <c r="BA201" i="21"/>
  <c r="BB201" i="21"/>
  <c r="AW202" i="21"/>
  <c r="AX202" i="21"/>
  <c r="AY202" i="21"/>
  <c r="AZ202" i="21"/>
  <c r="BA202" i="21"/>
  <c r="BB202" i="21"/>
  <c r="AW203" i="21"/>
  <c r="AX203" i="21"/>
  <c r="AY203" i="21"/>
  <c r="AZ203" i="21"/>
  <c r="BA203" i="21"/>
  <c r="BB203" i="21"/>
  <c r="AW204" i="21"/>
  <c r="AX204" i="21"/>
  <c r="AY204" i="21"/>
  <c r="AZ204" i="21"/>
  <c r="BA204" i="21"/>
  <c r="BB204" i="21"/>
  <c r="AW205" i="21"/>
  <c r="AX205" i="21"/>
  <c r="AY205" i="21"/>
  <c r="AZ205" i="21"/>
  <c r="BA205" i="21"/>
  <c r="BB205" i="21"/>
  <c r="AW206" i="21"/>
  <c r="AX206" i="21"/>
  <c r="AY206" i="21"/>
  <c r="AZ206" i="21"/>
  <c r="BA206" i="21"/>
  <c r="BB206" i="21"/>
  <c r="AW207" i="21"/>
  <c r="AX207" i="21"/>
  <c r="AZ207" i="21"/>
  <c r="BA207" i="21"/>
  <c r="BB207" i="21"/>
  <c r="AW208" i="21"/>
  <c r="AX208" i="21"/>
  <c r="AZ208" i="21"/>
  <c r="BA208" i="21"/>
  <c r="BB208" i="21"/>
  <c r="AW209" i="21"/>
  <c r="AX209" i="21"/>
  <c r="AY209" i="21"/>
  <c r="AZ209" i="21"/>
  <c r="BA209" i="21"/>
  <c r="BB209" i="21"/>
  <c r="AW210" i="21"/>
  <c r="AX210" i="21"/>
  <c r="AY210" i="21"/>
  <c r="AZ210" i="21"/>
  <c r="BA210" i="21"/>
  <c r="BB210" i="21"/>
  <c r="AW211" i="21"/>
  <c r="AX211" i="21"/>
  <c r="AY211" i="21"/>
  <c r="AZ211" i="21"/>
  <c r="BA211" i="21"/>
  <c r="BB211" i="21"/>
  <c r="AW212" i="21"/>
  <c r="AX212" i="21"/>
  <c r="AY212" i="21"/>
  <c r="AZ212" i="21"/>
  <c r="BA212" i="21"/>
  <c r="BB212" i="21"/>
  <c r="AW213" i="21"/>
  <c r="AX213" i="21"/>
  <c r="AY213" i="21"/>
  <c r="AZ213" i="21"/>
  <c r="BA213" i="21"/>
  <c r="BB213" i="21"/>
  <c r="AW214" i="21"/>
  <c r="AX214" i="21"/>
  <c r="AY214" i="21"/>
  <c r="AZ214" i="21"/>
  <c r="BA214" i="21"/>
  <c r="BB214" i="21"/>
  <c r="AW215" i="21"/>
  <c r="AX215" i="21"/>
  <c r="AY215" i="21"/>
  <c r="AZ215" i="21"/>
  <c r="BA215" i="21"/>
  <c r="BB215" i="21"/>
  <c r="AW216" i="21"/>
  <c r="AX216" i="21"/>
  <c r="AY216" i="21"/>
  <c r="AZ216" i="21"/>
  <c r="BA216" i="21"/>
  <c r="BB216" i="21"/>
  <c r="AW217" i="21"/>
  <c r="AX217" i="21"/>
  <c r="AY217" i="21"/>
  <c r="AZ217" i="21"/>
  <c r="BA217" i="21"/>
  <c r="BB217" i="21"/>
  <c r="AW218" i="21"/>
  <c r="AX218" i="21"/>
  <c r="AY218" i="21"/>
  <c r="AZ218" i="21"/>
  <c r="BA218" i="21"/>
  <c r="BB218" i="21"/>
  <c r="AW219" i="21"/>
  <c r="AX219" i="21"/>
  <c r="AZ219" i="21"/>
  <c r="BA219" i="21"/>
  <c r="BB219" i="21"/>
  <c r="AW220" i="21"/>
  <c r="AX220" i="21"/>
  <c r="AZ220" i="21"/>
  <c r="BA220" i="21"/>
  <c r="BB220" i="21"/>
  <c r="AW221" i="21"/>
  <c r="AX221" i="21"/>
  <c r="AY221" i="21"/>
  <c r="AZ221" i="21"/>
  <c r="BA221" i="21"/>
  <c r="BB221" i="21"/>
  <c r="AW222" i="21"/>
  <c r="AX222" i="21"/>
  <c r="AY222" i="21"/>
  <c r="AZ222" i="21"/>
  <c r="BA222" i="21"/>
  <c r="BB222" i="21"/>
  <c r="AW223" i="21"/>
  <c r="AX223" i="21"/>
  <c r="AY223" i="21"/>
  <c r="AZ223" i="21"/>
  <c r="BA223" i="21"/>
  <c r="BB223" i="21"/>
  <c r="AW224" i="21"/>
  <c r="AX224" i="21"/>
  <c r="AY224" i="21"/>
  <c r="AZ224" i="21"/>
  <c r="BA224" i="21"/>
  <c r="BB224" i="21"/>
  <c r="AW225" i="21"/>
  <c r="AX225" i="21"/>
  <c r="AY225" i="21"/>
  <c r="AZ225" i="21"/>
  <c r="BA225" i="21"/>
  <c r="BB225" i="21"/>
  <c r="AW226" i="21"/>
  <c r="AX226" i="21"/>
  <c r="AY226" i="21"/>
  <c r="AZ226" i="21"/>
  <c r="BA226" i="21"/>
  <c r="BB226" i="21"/>
  <c r="AW227" i="21"/>
  <c r="AX227" i="21"/>
  <c r="AY227" i="21"/>
  <c r="AZ227" i="21"/>
  <c r="BA227" i="21"/>
  <c r="BB227" i="21"/>
  <c r="AW228" i="21"/>
  <c r="AX228" i="21"/>
  <c r="AY228" i="21"/>
  <c r="AZ228" i="21"/>
  <c r="BA228" i="21"/>
  <c r="BB228" i="21"/>
  <c r="AW229" i="21"/>
  <c r="AX229" i="21"/>
  <c r="AY229" i="21"/>
  <c r="AZ229" i="21"/>
  <c r="BA229" i="21"/>
  <c r="BB229" i="21"/>
  <c r="AW230" i="21"/>
  <c r="AX230" i="21"/>
  <c r="AY230" i="21"/>
  <c r="AZ230" i="21"/>
  <c r="BA230" i="21"/>
  <c r="BB230" i="21"/>
  <c r="AW231" i="21"/>
  <c r="AX231" i="21"/>
  <c r="AZ231" i="21"/>
  <c r="BA231" i="21"/>
  <c r="BB231" i="21"/>
  <c r="AW232" i="21"/>
  <c r="AX232" i="21"/>
  <c r="AZ232" i="21"/>
  <c r="BA232" i="21"/>
  <c r="BB232" i="21"/>
  <c r="AW233" i="21"/>
  <c r="AX233" i="21"/>
  <c r="AY233" i="21"/>
  <c r="AZ233" i="21"/>
  <c r="BA233" i="21"/>
  <c r="BB233" i="21"/>
  <c r="AW234" i="21"/>
  <c r="AX234" i="21"/>
  <c r="AY234" i="21"/>
  <c r="AZ234" i="21"/>
  <c r="BA234" i="21"/>
  <c r="BB234" i="21"/>
  <c r="AW235" i="21"/>
  <c r="AX235" i="21"/>
  <c r="AY235" i="21"/>
  <c r="AZ235" i="21"/>
  <c r="BA235" i="21"/>
  <c r="BB235" i="21"/>
  <c r="AW236" i="21"/>
  <c r="AX236" i="21"/>
  <c r="AY236" i="21"/>
  <c r="AZ236" i="21"/>
  <c r="BA236" i="21"/>
  <c r="BB236" i="21"/>
  <c r="AW237" i="21"/>
  <c r="AX237" i="21"/>
  <c r="AY237" i="21"/>
  <c r="AZ237" i="21"/>
  <c r="BA237" i="21"/>
  <c r="BB237" i="21"/>
  <c r="AW238" i="21"/>
  <c r="AX238" i="21"/>
  <c r="AY238" i="21"/>
  <c r="AZ238" i="21"/>
  <c r="BA238" i="21"/>
  <c r="BB238" i="21"/>
  <c r="AW239" i="21"/>
  <c r="AX239" i="21"/>
  <c r="AY239" i="21"/>
  <c r="AZ239" i="21"/>
  <c r="BA239" i="21"/>
  <c r="BB239" i="21"/>
  <c r="AW240" i="21"/>
  <c r="AX240" i="21"/>
  <c r="AY240" i="21"/>
  <c r="AZ240" i="21"/>
  <c r="BA240" i="21"/>
  <c r="BB240" i="21"/>
  <c r="AW241" i="21"/>
  <c r="AX241" i="21"/>
  <c r="AY241" i="21"/>
  <c r="AZ241" i="21"/>
  <c r="BA241" i="21"/>
  <c r="BB241" i="21"/>
  <c r="AW242" i="21"/>
  <c r="AX242" i="21"/>
  <c r="AY242" i="21"/>
  <c r="AZ242" i="21"/>
  <c r="BA242" i="21"/>
  <c r="BB242" i="21"/>
  <c r="AW243" i="21"/>
  <c r="AX243" i="21"/>
  <c r="AY243" i="21"/>
  <c r="BA243" i="21"/>
  <c r="BB243" i="21"/>
  <c r="AW244" i="21"/>
  <c r="AX244" i="21"/>
  <c r="AY244" i="21"/>
  <c r="BA244" i="21"/>
  <c r="BB244" i="21"/>
  <c r="AW245" i="21"/>
  <c r="AX245" i="21"/>
  <c r="AY245" i="21"/>
  <c r="AZ245" i="21"/>
  <c r="BA245" i="21"/>
  <c r="BB245" i="21"/>
  <c r="AW246" i="21"/>
  <c r="AX246" i="21"/>
  <c r="AY246" i="21"/>
  <c r="AZ246" i="21"/>
  <c r="BA246" i="21"/>
  <c r="BB246" i="21"/>
  <c r="AW247" i="21"/>
  <c r="AX247" i="21"/>
  <c r="AY247" i="21"/>
  <c r="AZ247" i="21"/>
  <c r="BA247" i="21"/>
  <c r="BB247" i="21"/>
  <c r="AW248" i="21"/>
  <c r="AX248" i="21"/>
  <c r="AY248" i="21"/>
  <c r="AZ248" i="21"/>
  <c r="BA248" i="21"/>
  <c r="BB248" i="21"/>
  <c r="AW249" i="21"/>
  <c r="AX249" i="21"/>
  <c r="AY249" i="21"/>
  <c r="AZ249" i="21"/>
  <c r="BA249" i="21"/>
  <c r="BB249" i="21"/>
  <c r="AW250" i="21"/>
  <c r="AX250" i="21"/>
  <c r="AY250" i="21"/>
  <c r="AZ250" i="21"/>
  <c r="BA250" i="21"/>
  <c r="BB250" i="21"/>
  <c r="AW251" i="21"/>
  <c r="AX251" i="21"/>
  <c r="AY251" i="21"/>
  <c r="AZ251" i="21"/>
  <c r="BA251" i="21"/>
  <c r="BB251" i="21"/>
  <c r="AW252" i="21"/>
  <c r="AX252" i="21"/>
  <c r="AY252" i="21"/>
  <c r="AZ252" i="21"/>
  <c r="BA252" i="21"/>
  <c r="BB252" i="21"/>
  <c r="AW253" i="21"/>
  <c r="AX253" i="21"/>
  <c r="AY253" i="21"/>
  <c r="AZ253" i="21"/>
  <c r="BA253" i="21"/>
  <c r="BB253" i="21"/>
  <c r="AW254" i="21"/>
  <c r="AX254" i="21"/>
  <c r="AY254" i="21"/>
  <c r="AZ254" i="21"/>
  <c r="BA254" i="21"/>
  <c r="BB254" i="21"/>
  <c r="AW255" i="21"/>
  <c r="AX255" i="21"/>
  <c r="AZ255" i="21"/>
  <c r="BA255" i="21"/>
  <c r="BB255" i="21"/>
  <c r="AW256" i="21"/>
  <c r="AX256" i="21"/>
  <c r="AZ256" i="21"/>
  <c r="BA256" i="21"/>
  <c r="BB256" i="21"/>
  <c r="AW257" i="21"/>
  <c r="AX257" i="21"/>
  <c r="AY257" i="21"/>
  <c r="AZ257" i="21"/>
  <c r="BA257" i="21"/>
  <c r="BB257" i="21"/>
  <c r="AW258" i="21"/>
  <c r="AX258" i="21"/>
  <c r="AY258" i="21"/>
  <c r="AZ258" i="21"/>
  <c r="BA258" i="21"/>
  <c r="BB258" i="21"/>
  <c r="AW259" i="21"/>
  <c r="AX259" i="21"/>
  <c r="AY259" i="21"/>
  <c r="AZ259" i="21"/>
  <c r="BA259" i="21"/>
  <c r="BB259" i="21"/>
  <c r="AW260" i="21"/>
  <c r="AX260" i="21"/>
  <c r="AY260" i="21"/>
  <c r="AZ260" i="21"/>
  <c r="BA260" i="21"/>
  <c r="BB260" i="21"/>
  <c r="AW261" i="21"/>
  <c r="AX261" i="21"/>
  <c r="AY261" i="21"/>
  <c r="AZ261" i="21"/>
  <c r="BA261" i="21"/>
  <c r="BB261" i="21"/>
  <c r="AW262" i="21"/>
  <c r="AX262" i="21"/>
  <c r="AY262" i="21"/>
  <c r="AZ262" i="21"/>
  <c r="BA262" i="21"/>
  <c r="BB262" i="21"/>
  <c r="AW263" i="21"/>
  <c r="AX263" i="21"/>
  <c r="AY263" i="21"/>
  <c r="AZ263" i="21"/>
  <c r="BA263" i="21"/>
  <c r="BB263" i="21"/>
  <c r="AW264" i="21"/>
  <c r="AX264" i="21"/>
  <c r="AY264" i="21"/>
  <c r="AZ264" i="21"/>
  <c r="BA264" i="21"/>
  <c r="BB264" i="21"/>
  <c r="AW265" i="21"/>
  <c r="AX265" i="21"/>
  <c r="AY265" i="21"/>
  <c r="AZ265" i="21"/>
  <c r="BA265" i="21"/>
  <c r="BB265" i="21"/>
  <c r="AW266" i="21"/>
  <c r="AX266" i="21"/>
  <c r="AY266" i="21"/>
  <c r="AZ266" i="21"/>
  <c r="BA266" i="21"/>
  <c r="BB266" i="21"/>
  <c r="AW267" i="21"/>
  <c r="AX267" i="21"/>
  <c r="AZ267" i="21"/>
  <c r="BA267" i="21"/>
  <c r="BB267" i="21"/>
  <c r="AW279" i="21"/>
  <c r="AX279" i="21"/>
  <c r="AY279" i="21"/>
  <c r="AZ279" i="21"/>
  <c r="BA279" i="21"/>
  <c r="BB279" i="21"/>
  <c r="AW280" i="21"/>
  <c r="AX280" i="21"/>
  <c r="AY280" i="21"/>
  <c r="AZ280" i="21"/>
  <c r="BA280" i="21"/>
  <c r="BB280" i="21"/>
  <c r="AW281" i="21"/>
  <c r="AX281" i="21"/>
  <c r="AY281" i="21"/>
  <c r="AZ281" i="21"/>
  <c r="BA281" i="21"/>
  <c r="BB281" i="21"/>
  <c r="AW282" i="21"/>
  <c r="AX282" i="21"/>
  <c r="AY282" i="21"/>
  <c r="AZ282" i="21"/>
  <c r="BA282" i="21"/>
  <c r="BB282" i="21"/>
  <c r="AW283" i="21"/>
  <c r="AX283" i="21"/>
  <c r="AY283" i="21"/>
  <c r="AZ283" i="21"/>
  <c r="BA283" i="21"/>
  <c r="BB283" i="21"/>
  <c r="AW284" i="21"/>
  <c r="AX284" i="21"/>
  <c r="AY284" i="21"/>
  <c r="AZ284" i="21"/>
  <c r="BA284" i="21"/>
  <c r="BB284" i="21"/>
  <c r="AW285" i="21"/>
  <c r="AX285" i="21"/>
  <c r="AY285" i="21"/>
  <c r="AZ285" i="21"/>
  <c r="BA285" i="21"/>
  <c r="BB285" i="21"/>
  <c r="AW286" i="21"/>
  <c r="AX286" i="21"/>
  <c r="AY286" i="21"/>
  <c r="AZ286" i="21"/>
  <c r="BA286" i="21"/>
  <c r="BB286" i="21"/>
  <c r="AW287" i="21"/>
  <c r="AX287" i="21"/>
  <c r="AY287" i="21"/>
  <c r="AZ287" i="21"/>
  <c r="BA287" i="21"/>
  <c r="BB287" i="21"/>
  <c r="AW288" i="21"/>
  <c r="AX288" i="21"/>
  <c r="AY288" i="21"/>
  <c r="AZ288" i="21"/>
  <c r="BA288" i="21"/>
  <c r="BB288" i="21"/>
  <c r="AW289" i="21"/>
  <c r="AX289" i="21"/>
  <c r="AY289" i="21"/>
  <c r="AZ289" i="21"/>
  <c r="BA289" i="21"/>
  <c r="BB289" i="21"/>
  <c r="AW290" i="21"/>
  <c r="AX290" i="21"/>
  <c r="AY290" i="21"/>
  <c r="AZ290" i="21"/>
  <c r="BA290" i="21"/>
  <c r="BB290" i="21"/>
  <c r="AW291" i="21"/>
  <c r="AX291" i="21"/>
  <c r="AZ291" i="21"/>
  <c r="BA291" i="21"/>
  <c r="BB291" i="21"/>
  <c r="AW292" i="21"/>
  <c r="AX292" i="21"/>
  <c r="AZ292" i="21"/>
  <c r="BA292" i="21"/>
  <c r="BB292" i="21"/>
  <c r="AW293" i="21"/>
  <c r="AX293" i="21"/>
  <c r="AY293" i="21"/>
  <c r="AZ293" i="21"/>
  <c r="BA293" i="21"/>
  <c r="BB293" i="21"/>
  <c r="AW294" i="21"/>
  <c r="AX294" i="21"/>
  <c r="AY294" i="21"/>
  <c r="AZ294" i="21"/>
  <c r="BA294" i="21"/>
  <c r="BB294" i="21"/>
  <c r="AW295" i="21"/>
  <c r="AX295" i="21"/>
  <c r="AY295" i="21"/>
  <c r="AZ295" i="21"/>
  <c r="BA295" i="21"/>
  <c r="BB295" i="21"/>
  <c r="AW296" i="21"/>
  <c r="AX296" i="21"/>
  <c r="AY296" i="21"/>
  <c r="AZ296" i="21"/>
  <c r="BA296" i="21"/>
  <c r="BB296" i="21"/>
  <c r="AW297" i="21"/>
  <c r="AX297" i="21"/>
  <c r="AY297" i="21"/>
  <c r="AZ297" i="21"/>
  <c r="BA297" i="21"/>
  <c r="BB297" i="21"/>
  <c r="AW298" i="21"/>
  <c r="AX298" i="21"/>
  <c r="AY298" i="21"/>
  <c r="AZ298" i="21"/>
  <c r="BA298" i="21"/>
  <c r="BB298" i="21"/>
  <c r="AW299" i="21"/>
  <c r="AX299" i="21"/>
  <c r="AY299" i="21"/>
  <c r="AZ299" i="21"/>
  <c r="BA299" i="21"/>
  <c r="BB299" i="21"/>
  <c r="AW300" i="21"/>
  <c r="AX300" i="21"/>
  <c r="AY300" i="21"/>
  <c r="AZ300" i="21"/>
  <c r="BA300" i="21"/>
  <c r="BB300" i="21"/>
  <c r="AW301" i="21"/>
  <c r="AX301" i="21"/>
  <c r="AY301" i="21"/>
  <c r="AZ301" i="21"/>
  <c r="BA301" i="21"/>
  <c r="BB301" i="21"/>
  <c r="AW302" i="21"/>
  <c r="AX302" i="21"/>
  <c r="AY302" i="21"/>
  <c r="AZ302" i="21"/>
  <c r="BA302" i="21"/>
  <c r="BB302" i="21"/>
  <c r="AW303" i="21"/>
  <c r="AX303" i="21"/>
  <c r="AZ303" i="21"/>
  <c r="BA303" i="21"/>
  <c r="BB303" i="21"/>
  <c r="AW315" i="21"/>
  <c r="AX315" i="21"/>
  <c r="AZ315" i="21"/>
  <c r="BA315" i="21"/>
  <c r="BB315" i="21"/>
  <c r="AW316" i="21"/>
  <c r="AX316" i="21"/>
  <c r="AZ316" i="21"/>
  <c r="BA316" i="21"/>
  <c r="BB316" i="21"/>
  <c r="AW317" i="21"/>
  <c r="AX317" i="21"/>
  <c r="AY317" i="21"/>
  <c r="AZ317" i="21"/>
  <c r="BA317" i="21"/>
  <c r="BB317" i="21"/>
  <c r="AW318" i="21"/>
  <c r="AX318" i="21"/>
  <c r="AY318" i="21"/>
  <c r="AZ318" i="21"/>
  <c r="BA318" i="21"/>
  <c r="BB318" i="21"/>
  <c r="AW319" i="21"/>
  <c r="AX319" i="21"/>
  <c r="AY319" i="21"/>
  <c r="AZ319" i="21"/>
  <c r="BA319" i="21"/>
  <c r="BB319" i="21"/>
  <c r="AW320" i="21"/>
  <c r="AX320" i="21"/>
  <c r="AY320" i="21"/>
  <c r="AZ320" i="21"/>
  <c r="BA320" i="21"/>
  <c r="BB320" i="21"/>
  <c r="AW321" i="21"/>
  <c r="AX321" i="21"/>
  <c r="AY321" i="21"/>
  <c r="AZ321" i="21"/>
  <c r="BA321" i="21"/>
  <c r="BB321" i="21"/>
  <c r="AW322" i="21"/>
  <c r="AX322" i="21"/>
  <c r="AY322" i="21"/>
  <c r="AZ322" i="21"/>
  <c r="BA322" i="21"/>
  <c r="BB322" i="21"/>
  <c r="AW323" i="21"/>
  <c r="AX323" i="21"/>
  <c r="AY323" i="21"/>
  <c r="AZ323" i="21"/>
  <c r="BA323" i="21"/>
  <c r="BB323" i="21"/>
  <c r="AW324" i="21"/>
  <c r="AX324" i="21"/>
  <c r="AY324" i="21"/>
  <c r="AZ324" i="21"/>
  <c r="BA324" i="21"/>
  <c r="BB324" i="21"/>
  <c r="AW325" i="21"/>
  <c r="AX325" i="21"/>
  <c r="AY325" i="21"/>
  <c r="AZ325" i="21"/>
  <c r="BA325" i="21"/>
  <c r="BB325" i="21"/>
  <c r="AW326" i="21"/>
  <c r="AX326" i="21"/>
  <c r="AY326" i="21"/>
  <c r="AZ326" i="21"/>
  <c r="BA326" i="21"/>
  <c r="BB326" i="21"/>
  <c r="AW327" i="21"/>
  <c r="AX327" i="21"/>
  <c r="AZ327" i="21"/>
  <c r="BA327" i="21"/>
  <c r="BB327" i="21"/>
  <c r="AW328" i="21"/>
  <c r="AX328" i="21"/>
  <c r="AZ328" i="21"/>
  <c r="BA328" i="21"/>
  <c r="BB328" i="21"/>
  <c r="AW329" i="21"/>
  <c r="AX329" i="21"/>
  <c r="AY329" i="21"/>
  <c r="AZ329" i="21"/>
  <c r="BA329" i="21"/>
  <c r="BB329" i="21"/>
  <c r="AW330" i="21"/>
  <c r="AX330" i="21"/>
  <c r="AY330" i="21"/>
  <c r="AZ330" i="21"/>
  <c r="BA330" i="21"/>
  <c r="BB330" i="21"/>
  <c r="AW331" i="21"/>
  <c r="AX331" i="21"/>
  <c r="AY331" i="21"/>
  <c r="AZ331" i="21"/>
  <c r="BA331" i="21"/>
  <c r="BB331" i="21"/>
  <c r="AW332" i="21"/>
  <c r="AX332" i="21"/>
  <c r="AY332" i="21"/>
  <c r="AZ332" i="21"/>
  <c r="BA332" i="21"/>
  <c r="BB332" i="21"/>
  <c r="AW333" i="21"/>
  <c r="AX333" i="21"/>
  <c r="AY333" i="21"/>
  <c r="AZ333" i="21"/>
  <c r="BA333" i="21"/>
  <c r="BB333" i="21"/>
  <c r="AW334" i="21"/>
  <c r="AX334" i="21"/>
  <c r="AY334" i="21"/>
  <c r="AZ334" i="21"/>
  <c r="BA334" i="21"/>
  <c r="BB334" i="21"/>
  <c r="AW335" i="21"/>
  <c r="AX335" i="21"/>
  <c r="AY335" i="21"/>
  <c r="AZ335" i="21"/>
  <c r="BA335" i="21"/>
  <c r="BB335" i="21"/>
  <c r="AW336" i="21"/>
  <c r="AX336" i="21"/>
  <c r="AY336" i="21"/>
  <c r="AZ336" i="21"/>
  <c r="BA336" i="21"/>
  <c r="BB336" i="21"/>
  <c r="AW337" i="21"/>
  <c r="AX337" i="21"/>
  <c r="AY337" i="21"/>
  <c r="AZ337" i="21"/>
  <c r="BA337" i="21"/>
  <c r="BB337" i="21"/>
  <c r="AW338" i="21"/>
  <c r="AX338" i="21"/>
  <c r="AY338" i="21"/>
  <c r="AZ338" i="21"/>
  <c r="BA338" i="21"/>
  <c r="BB338" i="21"/>
  <c r="AW339" i="21"/>
  <c r="AX339" i="21"/>
  <c r="AZ339" i="21"/>
  <c r="BA339" i="21"/>
  <c r="BB339" i="21"/>
  <c r="AW340" i="21"/>
  <c r="AX340" i="21"/>
  <c r="AZ340" i="21"/>
  <c r="BA340" i="21"/>
  <c r="BB340" i="21"/>
  <c r="AW341" i="21"/>
  <c r="AX341" i="21"/>
  <c r="AY341" i="21"/>
  <c r="AZ341" i="21"/>
  <c r="BA341" i="21"/>
  <c r="BB341" i="21"/>
  <c r="AW342" i="21"/>
  <c r="AX342" i="21"/>
  <c r="AY342" i="21"/>
  <c r="AZ342" i="21"/>
  <c r="BA342" i="21"/>
  <c r="BB342" i="21"/>
  <c r="AW343" i="21"/>
  <c r="AX343" i="21"/>
  <c r="AY343" i="21"/>
  <c r="AZ343" i="21"/>
  <c r="BA343" i="21"/>
  <c r="BB343" i="21"/>
  <c r="AW344" i="21"/>
  <c r="AX344" i="21"/>
  <c r="AY344" i="21"/>
  <c r="AZ344" i="21"/>
  <c r="BA344" i="21"/>
  <c r="BB344" i="21"/>
  <c r="AW345" i="21"/>
  <c r="AX345" i="21"/>
  <c r="AY345" i="21"/>
  <c r="AZ345" i="21"/>
  <c r="BA345" i="21"/>
  <c r="BB345" i="21"/>
  <c r="AW346" i="21"/>
  <c r="AX346" i="21"/>
  <c r="AY346" i="21"/>
  <c r="AZ346" i="21"/>
  <c r="BA346" i="21"/>
  <c r="BB346" i="21"/>
  <c r="AW347" i="21"/>
  <c r="AX347" i="21"/>
  <c r="AY347" i="21"/>
  <c r="AZ347" i="21"/>
  <c r="BA347" i="21"/>
  <c r="BB347" i="21"/>
  <c r="AW348" i="21"/>
  <c r="AX348" i="21"/>
  <c r="AY348" i="21"/>
  <c r="AZ348" i="21"/>
  <c r="BA348" i="21"/>
  <c r="BB348" i="21"/>
  <c r="AW349" i="21"/>
  <c r="AX349" i="21"/>
  <c r="AY349" i="21"/>
  <c r="AZ349" i="21"/>
  <c r="BA349" i="21"/>
  <c r="BB349" i="21"/>
  <c r="AW350" i="21"/>
  <c r="AX350" i="21"/>
  <c r="AY350" i="21"/>
  <c r="AZ350" i="21"/>
  <c r="BA350" i="21"/>
  <c r="BB350" i="21"/>
  <c r="AW351" i="21"/>
  <c r="AX351" i="21"/>
  <c r="AZ351" i="21"/>
  <c r="BA351" i="21"/>
  <c r="BB351" i="21"/>
  <c r="AW352" i="21"/>
  <c r="AX352" i="21"/>
  <c r="AZ352" i="21"/>
  <c r="BA352" i="21"/>
  <c r="BB352" i="21"/>
  <c r="AW353" i="21"/>
  <c r="AX353" i="21"/>
  <c r="AY353" i="21"/>
  <c r="AZ353" i="21"/>
  <c r="BA353" i="21"/>
  <c r="BB353" i="21"/>
  <c r="AW354" i="21"/>
  <c r="AX354" i="21"/>
  <c r="AY354" i="21"/>
  <c r="AZ354" i="21"/>
  <c r="BA354" i="21"/>
  <c r="BB354" i="21"/>
  <c r="AW355" i="21"/>
  <c r="AX355" i="21"/>
  <c r="AY355" i="21"/>
  <c r="AZ355" i="21"/>
  <c r="BA355" i="21"/>
  <c r="BB355" i="21"/>
  <c r="AW356" i="21"/>
  <c r="AX356" i="21"/>
  <c r="AY356" i="21"/>
  <c r="AZ356" i="21"/>
  <c r="BA356" i="21"/>
  <c r="BB356" i="21"/>
  <c r="AW357" i="21"/>
  <c r="AX357" i="21"/>
  <c r="AY357" i="21"/>
  <c r="AZ357" i="21"/>
  <c r="BA357" i="21"/>
  <c r="BB357" i="21"/>
  <c r="AW358" i="21"/>
  <c r="AX358" i="21"/>
  <c r="AY358" i="21"/>
  <c r="AZ358" i="21"/>
  <c r="BA358" i="21"/>
  <c r="BB358" i="21"/>
  <c r="AW359" i="21"/>
  <c r="AX359" i="21"/>
  <c r="AY359" i="21"/>
  <c r="AZ359" i="21"/>
  <c r="BA359" i="21"/>
  <c r="BB359" i="21"/>
  <c r="AW360" i="21"/>
  <c r="AX360" i="21"/>
  <c r="AY360" i="21"/>
  <c r="AZ360" i="21"/>
  <c r="BA360" i="21"/>
  <c r="BB360" i="21"/>
  <c r="AW361" i="21"/>
  <c r="AX361" i="21"/>
  <c r="AY361" i="21"/>
  <c r="AZ361" i="21"/>
  <c r="BA361" i="21"/>
  <c r="BB361" i="21"/>
  <c r="AW362" i="21"/>
  <c r="AX362" i="21"/>
  <c r="AY362" i="21"/>
  <c r="AZ362" i="21"/>
  <c r="BA362" i="21"/>
  <c r="BB362" i="21"/>
  <c r="AW363" i="21"/>
  <c r="AX363" i="21"/>
  <c r="AZ363" i="21"/>
  <c r="BA363" i="21"/>
  <c r="BB363" i="21"/>
  <c r="AW364" i="21"/>
  <c r="AX364" i="21"/>
  <c r="AZ364" i="21"/>
  <c r="BA364" i="21"/>
  <c r="BB364" i="21"/>
  <c r="AW365" i="21"/>
  <c r="AX365" i="21"/>
  <c r="AY365" i="21"/>
  <c r="AZ365" i="21"/>
  <c r="BA365" i="21"/>
  <c r="BB365" i="21"/>
  <c r="AW366" i="21"/>
  <c r="AX366" i="21"/>
  <c r="AY366" i="21"/>
  <c r="AZ366" i="21"/>
  <c r="BA366" i="21"/>
  <c r="BB366" i="21"/>
  <c r="AW367" i="21"/>
  <c r="AX367" i="21"/>
  <c r="AY367" i="21"/>
  <c r="AZ367" i="21"/>
  <c r="BA367" i="21"/>
  <c r="BB367" i="21"/>
  <c r="AW368" i="21"/>
  <c r="AX368" i="21"/>
  <c r="AY368" i="21"/>
  <c r="AZ368" i="21"/>
  <c r="BA368" i="21"/>
  <c r="BB368" i="21"/>
  <c r="AW369" i="21"/>
  <c r="AX369" i="21"/>
  <c r="AY369" i="21"/>
  <c r="AZ369" i="21"/>
  <c r="BA369" i="21"/>
  <c r="BB369" i="21"/>
  <c r="AW370" i="21"/>
  <c r="AX370" i="21"/>
  <c r="AY370" i="21"/>
  <c r="AZ370" i="21"/>
  <c r="BA370" i="21"/>
  <c r="BB370" i="21"/>
  <c r="AW371" i="21"/>
  <c r="AX371" i="21"/>
  <c r="AY371" i="21"/>
  <c r="AZ371" i="21"/>
  <c r="BA371" i="21"/>
  <c r="BB371" i="21"/>
  <c r="AW372" i="21"/>
  <c r="AX372" i="21"/>
  <c r="AY372" i="21"/>
  <c r="AZ372" i="21"/>
  <c r="BA372" i="21"/>
  <c r="BB372" i="21"/>
  <c r="AW373" i="21"/>
  <c r="AX373" i="21"/>
  <c r="AY373" i="21"/>
  <c r="AZ373" i="21"/>
  <c r="BA373" i="21"/>
  <c r="BB373" i="21"/>
  <c r="AW374" i="21"/>
  <c r="AX374" i="21"/>
  <c r="AY374" i="21"/>
  <c r="AZ374" i="21"/>
  <c r="BA374" i="21"/>
  <c r="BB374" i="21"/>
  <c r="AW375" i="21"/>
  <c r="AX375" i="21"/>
  <c r="AZ375" i="21"/>
  <c r="BA375" i="21"/>
  <c r="BB375" i="21"/>
  <c r="AW376" i="21"/>
  <c r="AX376" i="21"/>
  <c r="AZ376" i="21"/>
  <c r="BA376" i="21"/>
  <c r="BB376" i="21"/>
  <c r="AW377" i="21"/>
  <c r="AX377" i="21"/>
  <c r="AY377" i="21"/>
  <c r="AZ377" i="21"/>
  <c r="BA377" i="21"/>
  <c r="BB377" i="21"/>
  <c r="AW378" i="21"/>
  <c r="AX378" i="21"/>
  <c r="AY378" i="21"/>
  <c r="AZ378" i="21"/>
  <c r="BA378" i="21"/>
  <c r="BB378" i="21"/>
  <c r="AW379" i="21"/>
  <c r="AX379" i="21"/>
  <c r="AY379" i="21"/>
  <c r="AZ379" i="21"/>
  <c r="BA379" i="21"/>
  <c r="BB379" i="21"/>
  <c r="AW380" i="21"/>
  <c r="AX380" i="21"/>
  <c r="AY380" i="21"/>
  <c r="AZ380" i="21"/>
  <c r="BA380" i="21"/>
  <c r="BB380" i="21"/>
  <c r="AW381" i="21"/>
  <c r="AX381" i="21"/>
  <c r="AY381" i="21"/>
  <c r="AZ381" i="21"/>
  <c r="BA381" i="21"/>
  <c r="BB381" i="21"/>
  <c r="AW382" i="21"/>
  <c r="AX382" i="21"/>
  <c r="AY382" i="21"/>
  <c r="AZ382" i="21"/>
  <c r="BA382" i="21"/>
  <c r="BB382" i="21"/>
  <c r="AW383" i="21"/>
  <c r="AX383" i="21"/>
  <c r="AY383" i="21"/>
  <c r="AZ383" i="21"/>
  <c r="BA383" i="21"/>
  <c r="BB383" i="21"/>
  <c r="AW384" i="21"/>
  <c r="AX384" i="21"/>
  <c r="AY384" i="21"/>
  <c r="AZ384" i="21"/>
  <c r="BA384" i="21"/>
  <c r="BB384" i="21"/>
  <c r="AW385" i="21"/>
  <c r="AX385" i="21"/>
  <c r="AY385" i="21"/>
  <c r="AZ385" i="21"/>
  <c r="BA385" i="21"/>
  <c r="BB385" i="21"/>
  <c r="AW386" i="21"/>
  <c r="AX386" i="21"/>
  <c r="AY386" i="21"/>
  <c r="AZ386" i="21"/>
  <c r="BA386" i="21"/>
  <c r="BB386" i="21"/>
  <c r="AW387" i="21"/>
  <c r="AX387" i="21"/>
  <c r="AZ387" i="21"/>
  <c r="BA387" i="21"/>
  <c r="BB387" i="21"/>
  <c r="AW388" i="21"/>
  <c r="AX388" i="21"/>
  <c r="AZ388" i="21"/>
  <c r="BA388" i="21"/>
  <c r="BB388" i="21"/>
  <c r="AW389" i="21"/>
  <c r="AX389" i="21"/>
  <c r="AY389" i="21"/>
  <c r="AZ389" i="21"/>
  <c r="BA389" i="21"/>
  <c r="BB389" i="21"/>
  <c r="AW390" i="21"/>
  <c r="AX390" i="21"/>
  <c r="AY390" i="21"/>
  <c r="AZ390" i="21"/>
  <c r="BA390" i="21"/>
  <c r="BB390" i="21"/>
  <c r="AW391" i="21"/>
  <c r="AX391" i="21"/>
  <c r="AY391" i="21"/>
  <c r="AZ391" i="21"/>
  <c r="BA391" i="21"/>
  <c r="BB391" i="21"/>
  <c r="AW392" i="21"/>
  <c r="AX392" i="21"/>
  <c r="AY392" i="21"/>
  <c r="AZ392" i="21"/>
  <c r="BA392" i="21"/>
  <c r="BB392" i="21"/>
  <c r="AW393" i="21"/>
  <c r="AX393" i="21"/>
  <c r="AY393" i="21"/>
  <c r="AZ393" i="21"/>
  <c r="BA393" i="21"/>
  <c r="BB393" i="21"/>
  <c r="AW394" i="21"/>
  <c r="AX394" i="21"/>
  <c r="AY394" i="21"/>
  <c r="AZ394" i="21"/>
  <c r="BA394" i="21"/>
  <c r="BB394" i="21"/>
  <c r="AW395" i="21"/>
  <c r="AX395" i="21"/>
  <c r="AY395" i="21"/>
  <c r="AZ395" i="21"/>
  <c r="BA395" i="21"/>
  <c r="BB395" i="21"/>
  <c r="AW396" i="21"/>
  <c r="AX396" i="21"/>
  <c r="AY396" i="21"/>
  <c r="AZ396" i="21"/>
  <c r="BA396" i="21"/>
  <c r="BB396" i="21"/>
  <c r="AW397" i="21"/>
  <c r="AX397" i="21"/>
  <c r="AY397" i="21"/>
  <c r="AZ397" i="21"/>
  <c r="BA397" i="21"/>
  <c r="BB397" i="21"/>
  <c r="AW398" i="21"/>
  <c r="AX398" i="21"/>
  <c r="AY398" i="21"/>
  <c r="AZ398" i="21"/>
  <c r="BA398" i="21"/>
  <c r="BB398" i="21"/>
  <c r="AW399" i="21"/>
  <c r="AX399" i="21"/>
  <c r="AZ399" i="21"/>
  <c r="BA399" i="21"/>
  <c r="BB399" i="21"/>
  <c r="AW400" i="21"/>
  <c r="AX400" i="21"/>
  <c r="AZ400" i="21"/>
  <c r="BA400" i="21"/>
  <c r="BB400" i="21"/>
  <c r="AW401" i="21"/>
  <c r="AX401" i="21"/>
  <c r="AY401" i="21"/>
  <c r="AZ401" i="21"/>
  <c r="BA401" i="21"/>
  <c r="BB401" i="21"/>
  <c r="AW402" i="21"/>
  <c r="AX402" i="21"/>
  <c r="AY402" i="21"/>
  <c r="AZ402" i="21"/>
  <c r="BA402" i="21"/>
  <c r="BB402" i="21"/>
  <c r="AW403" i="21"/>
  <c r="AX403" i="21"/>
  <c r="AY403" i="21"/>
  <c r="AZ403" i="21"/>
  <c r="BA403" i="21"/>
  <c r="BB403" i="21"/>
  <c r="AW404" i="21"/>
  <c r="AX404" i="21"/>
  <c r="AY404" i="21"/>
  <c r="AZ404" i="21"/>
  <c r="BA404" i="21"/>
  <c r="BB404" i="21"/>
  <c r="AW405" i="21"/>
  <c r="AX405" i="21"/>
  <c r="AY405" i="21"/>
  <c r="AZ405" i="21"/>
  <c r="BA405" i="21"/>
  <c r="BB405" i="21"/>
  <c r="AW406" i="21"/>
  <c r="AX406" i="21"/>
  <c r="AY406" i="21"/>
  <c r="AZ406" i="21"/>
  <c r="BA406" i="21"/>
  <c r="BB406" i="21"/>
  <c r="AW407" i="21"/>
  <c r="AX407" i="21"/>
  <c r="AY407" i="21"/>
  <c r="AZ407" i="21"/>
  <c r="BA407" i="21"/>
  <c r="BB407" i="21"/>
  <c r="AW408" i="21"/>
  <c r="AX408" i="21"/>
  <c r="AY408" i="21"/>
  <c r="AZ408" i="21"/>
  <c r="BA408" i="21"/>
  <c r="BB408" i="21"/>
  <c r="AW409" i="21"/>
  <c r="AX409" i="21"/>
  <c r="AY409" i="21"/>
  <c r="AZ409" i="21"/>
  <c r="BA409" i="21"/>
  <c r="BB409" i="21"/>
  <c r="AW410" i="21"/>
  <c r="AX410" i="21"/>
  <c r="AY410" i="21"/>
  <c r="AZ410" i="21"/>
  <c r="BA410" i="21"/>
  <c r="BB410" i="21"/>
  <c r="AW411" i="21"/>
  <c r="AX411" i="21"/>
  <c r="AZ411" i="21"/>
  <c r="BA411" i="21"/>
  <c r="BB411" i="21"/>
  <c r="AW412" i="21"/>
  <c r="AX412" i="21"/>
  <c r="AZ412" i="21"/>
  <c r="BA412" i="21"/>
  <c r="BB412" i="21"/>
  <c r="AW413" i="21"/>
  <c r="AX413" i="21"/>
  <c r="AY413" i="21"/>
  <c r="AZ413" i="21"/>
  <c r="BA413" i="21"/>
  <c r="BB413" i="21"/>
  <c r="AW414" i="21"/>
  <c r="AX414" i="21"/>
  <c r="AY414" i="21"/>
  <c r="AZ414" i="21"/>
  <c r="BA414" i="21"/>
  <c r="BB414" i="21"/>
  <c r="AW415" i="21"/>
  <c r="AX415" i="21"/>
  <c r="AY415" i="21"/>
  <c r="AZ415" i="21"/>
  <c r="BA415" i="21"/>
  <c r="BB415" i="21"/>
  <c r="AW416" i="21"/>
  <c r="AX416" i="21"/>
  <c r="AY416" i="21"/>
  <c r="AZ416" i="21"/>
  <c r="BA416" i="21"/>
  <c r="BB416" i="21"/>
  <c r="AW417" i="21"/>
  <c r="AX417" i="21"/>
  <c r="AY417" i="21"/>
  <c r="AZ417" i="21"/>
  <c r="BA417" i="21"/>
  <c r="BB417" i="21"/>
  <c r="AW418" i="21"/>
  <c r="AX418" i="21"/>
  <c r="AY418" i="21"/>
  <c r="AZ418" i="21"/>
  <c r="BA418" i="21"/>
  <c r="BB418" i="21"/>
  <c r="AW419" i="21"/>
  <c r="AX419" i="21"/>
  <c r="AY419" i="21"/>
  <c r="AZ419" i="21"/>
  <c r="BA419" i="21"/>
  <c r="BB419" i="21"/>
  <c r="AW420" i="21"/>
  <c r="AX420" i="21"/>
  <c r="AY420" i="21"/>
  <c r="AZ420" i="21"/>
  <c r="BA420" i="21"/>
  <c r="BB420" i="21"/>
  <c r="AW421" i="21"/>
  <c r="AX421" i="21"/>
  <c r="AY421" i="21"/>
  <c r="AZ421" i="21"/>
  <c r="BA421" i="21"/>
  <c r="BB421" i="21"/>
  <c r="AW422" i="21"/>
  <c r="AX422" i="21"/>
  <c r="AY422" i="21"/>
  <c r="AZ422" i="21"/>
  <c r="BA422" i="21"/>
  <c r="BB422" i="21"/>
  <c r="AW423" i="21"/>
  <c r="AX423" i="21"/>
  <c r="AZ423" i="21"/>
  <c r="BA423" i="21"/>
  <c r="BB423" i="21"/>
  <c r="AW424" i="21"/>
  <c r="AX424" i="21"/>
  <c r="AZ424" i="21"/>
  <c r="BA424" i="21"/>
  <c r="BB424" i="21"/>
  <c r="AW425" i="21"/>
  <c r="AX425" i="21"/>
  <c r="AY425" i="21"/>
  <c r="AZ425" i="21"/>
  <c r="BA425" i="21"/>
  <c r="BB425" i="21"/>
  <c r="AW426" i="21"/>
  <c r="AX426" i="21"/>
  <c r="AY426" i="21"/>
  <c r="AZ426" i="21"/>
  <c r="BA426" i="21"/>
  <c r="BB426" i="21"/>
  <c r="AW427" i="21"/>
  <c r="AX427" i="21"/>
  <c r="AY427" i="21"/>
  <c r="AZ427" i="21"/>
  <c r="BA427" i="21"/>
  <c r="BB427" i="21"/>
  <c r="AW428" i="21"/>
  <c r="AX428" i="21"/>
  <c r="AY428" i="21"/>
  <c r="AZ428" i="21"/>
  <c r="BA428" i="21"/>
  <c r="BB428" i="21"/>
  <c r="AW429" i="21"/>
  <c r="AX429" i="21"/>
  <c r="AY429" i="21"/>
  <c r="AZ429" i="21"/>
  <c r="BA429" i="21"/>
  <c r="BB429" i="21"/>
  <c r="AW430" i="21"/>
  <c r="AX430" i="21"/>
  <c r="AY430" i="21"/>
  <c r="AZ430" i="21"/>
  <c r="BA430" i="21"/>
  <c r="BB430" i="21"/>
  <c r="AW431" i="21"/>
  <c r="AX431" i="21"/>
  <c r="AY431" i="21"/>
  <c r="AZ431" i="21"/>
  <c r="BA431" i="21"/>
  <c r="BB431" i="21"/>
  <c r="AW432" i="21"/>
  <c r="AX432" i="21"/>
  <c r="AY432" i="21"/>
  <c r="AZ432" i="21"/>
  <c r="BA432" i="21"/>
  <c r="BB432" i="21"/>
  <c r="AW433" i="21"/>
  <c r="AX433" i="21"/>
  <c r="AY433" i="21"/>
  <c r="AZ433" i="21"/>
  <c r="BA433" i="21"/>
  <c r="BB433" i="21"/>
  <c r="AW434" i="21"/>
  <c r="AX434" i="21"/>
  <c r="AY434" i="21"/>
  <c r="AZ434" i="21"/>
  <c r="BA434" i="21"/>
  <c r="BB434" i="21"/>
  <c r="AW435" i="21"/>
  <c r="AX435" i="21"/>
  <c r="AZ435" i="21"/>
  <c r="BA435" i="21"/>
  <c r="BB435" i="21"/>
  <c r="AW436" i="21"/>
  <c r="AX436" i="21"/>
  <c r="AZ436" i="21"/>
  <c r="BA436" i="21"/>
  <c r="BB436" i="21"/>
  <c r="AW437" i="21"/>
  <c r="AX437" i="21"/>
  <c r="AY437" i="21"/>
  <c r="AZ437" i="21"/>
  <c r="BA437" i="21"/>
  <c r="BB437" i="21"/>
  <c r="AW438" i="21"/>
  <c r="AX438" i="21"/>
  <c r="AY438" i="21"/>
  <c r="AZ438" i="21"/>
  <c r="BA438" i="21"/>
  <c r="BB438" i="21"/>
  <c r="AW439" i="21"/>
  <c r="AX439" i="21"/>
  <c r="AY439" i="21"/>
  <c r="AZ439" i="21"/>
  <c r="BA439" i="21"/>
  <c r="BB439" i="21"/>
  <c r="AW440" i="21"/>
  <c r="AX440" i="21"/>
  <c r="AY440" i="21"/>
  <c r="AZ440" i="21"/>
  <c r="BA440" i="21"/>
  <c r="BB440" i="21"/>
  <c r="AW441" i="21"/>
  <c r="AX441" i="21"/>
  <c r="AY441" i="21"/>
  <c r="AZ441" i="21"/>
  <c r="BA441" i="21"/>
  <c r="BB441" i="21"/>
  <c r="AW442" i="21"/>
  <c r="AX442" i="21"/>
  <c r="AY442" i="21"/>
  <c r="AZ442" i="21"/>
  <c r="BA442" i="21"/>
  <c r="BB442" i="21"/>
  <c r="AW443" i="21"/>
  <c r="AX443" i="21"/>
  <c r="AY443" i="21"/>
  <c r="AZ443" i="21"/>
  <c r="BA443" i="21"/>
  <c r="BB443" i="21"/>
  <c r="AW444" i="21"/>
  <c r="AX444" i="21"/>
  <c r="AY444" i="21"/>
  <c r="AZ444" i="21"/>
  <c r="BA444" i="21"/>
  <c r="BB444" i="21"/>
  <c r="AW445" i="21"/>
  <c r="AX445" i="21"/>
  <c r="AY445" i="21"/>
  <c r="AZ445" i="21"/>
  <c r="BA445" i="21"/>
  <c r="BB445" i="21"/>
  <c r="AW446" i="21"/>
  <c r="AX446" i="21"/>
  <c r="AY446" i="21"/>
  <c r="AZ446" i="21"/>
  <c r="BA446" i="21"/>
  <c r="BB446" i="21"/>
  <c r="AW447" i="21"/>
  <c r="AX447" i="21"/>
  <c r="AZ447" i="21"/>
  <c r="BA447" i="21"/>
  <c r="BB447" i="21"/>
  <c r="AW448" i="21"/>
  <c r="AX448" i="21"/>
  <c r="AZ448" i="21"/>
  <c r="BA448" i="21"/>
  <c r="BB448" i="21"/>
  <c r="AW449" i="21"/>
  <c r="AX449" i="21"/>
  <c r="AY449" i="21"/>
  <c r="AZ449" i="21"/>
  <c r="BA449" i="21"/>
  <c r="BB449" i="21"/>
  <c r="AW450" i="21"/>
  <c r="AX450" i="21"/>
  <c r="AY450" i="21"/>
  <c r="AZ450" i="21"/>
  <c r="BA450" i="21"/>
  <c r="BB450" i="21"/>
  <c r="AW451" i="21"/>
  <c r="AX451" i="21"/>
  <c r="AY451" i="21"/>
  <c r="AZ451" i="21"/>
  <c r="BA451" i="21"/>
  <c r="BB451" i="21"/>
  <c r="AW452" i="21"/>
  <c r="AX452" i="21"/>
  <c r="AY452" i="21"/>
  <c r="AZ452" i="21"/>
  <c r="BA452" i="21"/>
  <c r="BB452" i="21"/>
  <c r="AW453" i="21"/>
  <c r="AX453" i="21"/>
  <c r="AY453" i="21"/>
  <c r="AZ453" i="21"/>
  <c r="BA453" i="21"/>
  <c r="BB453" i="21"/>
  <c r="AW454" i="21"/>
  <c r="AX454" i="21"/>
  <c r="AY454" i="21"/>
  <c r="AZ454" i="21"/>
  <c r="BA454" i="21"/>
  <c r="BB454" i="21"/>
  <c r="AW455" i="21"/>
  <c r="AX455" i="21"/>
  <c r="AY455" i="21"/>
  <c r="AZ455" i="21"/>
  <c r="BA455" i="21"/>
  <c r="BB455" i="21"/>
  <c r="AW456" i="21"/>
  <c r="AX456" i="21"/>
  <c r="AY456" i="21"/>
  <c r="AZ456" i="21"/>
  <c r="BA456" i="21"/>
  <c r="BB456" i="21"/>
  <c r="AW457" i="21"/>
  <c r="AX457" i="21"/>
  <c r="AY457" i="21"/>
  <c r="AZ457" i="21"/>
  <c r="BA457" i="21"/>
  <c r="BB457" i="21"/>
  <c r="AW458" i="21"/>
  <c r="AX458" i="21"/>
  <c r="AY458" i="21"/>
  <c r="AZ458" i="21"/>
  <c r="BA458" i="21"/>
  <c r="BB458" i="21"/>
  <c r="AW459" i="21"/>
  <c r="AX459" i="21"/>
  <c r="AY459" i="21"/>
  <c r="AZ459" i="21"/>
  <c r="BA459" i="21"/>
  <c r="BB459" i="21"/>
  <c r="AW460" i="21"/>
  <c r="AX460" i="21"/>
  <c r="AY460" i="21"/>
  <c r="AZ460" i="21"/>
  <c r="BA460" i="21"/>
  <c r="BB460" i="21"/>
  <c r="AW461" i="21"/>
  <c r="AX461" i="21"/>
  <c r="AY461" i="21"/>
  <c r="AZ461" i="21"/>
  <c r="BA461" i="21"/>
  <c r="BB461" i="21"/>
  <c r="AW462" i="21"/>
  <c r="AX462" i="21"/>
  <c r="AY462" i="21"/>
  <c r="AZ462" i="21"/>
  <c r="BA462" i="21"/>
  <c r="BB462" i="21"/>
  <c r="AW463" i="21"/>
  <c r="AX463" i="21"/>
  <c r="AY463" i="21"/>
  <c r="AZ463" i="21"/>
  <c r="BA463" i="21"/>
  <c r="BB463" i="21"/>
  <c r="AW464" i="21"/>
  <c r="AX464" i="21"/>
  <c r="AY464" i="21"/>
  <c r="AZ464" i="21"/>
  <c r="BA464" i="21"/>
  <c r="BB464" i="21"/>
  <c r="AW465" i="21"/>
  <c r="AX465" i="21"/>
  <c r="AY465" i="21"/>
  <c r="AZ465" i="21"/>
  <c r="BA465" i="21"/>
  <c r="BB465" i="21"/>
  <c r="AW466" i="21"/>
  <c r="AX466" i="21"/>
  <c r="AY466" i="21"/>
  <c r="AZ466" i="21"/>
  <c r="BA466" i="21"/>
  <c r="BB466" i="21"/>
  <c r="AW467" i="21"/>
  <c r="AX467" i="21"/>
  <c r="AY467" i="21"/>
  <c r="AZ467" i="21"/>
  <c r="BA467" i="21"/>
  <c r="BB467" i="21"/>
  <c r="AW468" i="21"/>
  <c r="AX468" i="21"/>
  <c r="AY468" i="21"/>
  <c r="AZ468" i="21"/>
  <c r="BA468" i="21"/>
  <c r="BB468" i="21"/>
  <c r="AW469" i="21"/>
  <c r="AX469" i="21"/>
  <c r="AY469" i="21"/>
  <c r="AZ469" i="21"/>
  <c r="BA469" i="21"/>
  <c r="BB469" i="21"/>
  <c r="AW470" i="21"/>
  <c r="AX470" i="21"/>
  <c r="AY470" i="21"/>
  <c r="AZ470" i="21"/>
  <c r="BA470" i="21"/>
  <c r="BB470" i="21"/>
  <c r="AW471" i="21"/>
  <c r="AX471" i="21"/>
  <c r="AZ471" i="21"/>
  <c r="BA471" i="21"/>
  <c r="BB471" i="21"/>
  <c r="AW472" i="21"/>
  <c r="AX472" i="21"/>
  <c r="AZ472" i="21"/>
  <c r="BA472" i="21"/>
  <c r="BB472" i="21"/>
  <c r="AW473" i="21"/>
  <c r="AX473" i="21"/>
  <c r="AY473" i="21"/>
  <c r="AZ473" i="21"/>
  <c r="BA473" i="21"/>
  <c r="BB473" i="21"/>
  <c r="AW474" i="21"/>
  <c r="AX474" i="21"/>
  <c r="AY474" i="21"/>
  <c r="AZ474" i="21"/>
  <c r="BA474" i="21"/>
  <c r="BB474" i="21"/>
  <c r="AW475" i="21"/>
  <c r="AX475" i="21"/>
  <c r="AY475" i="21"/>
  <c r="AZ475" i="21"/>
  <c r="BA475" i="21"/>
  <c r="BB475" i="21"/>
  <c r="AW476" i="21"/>
  <c r="AX476" i="21"/>
  <c r="AY476" i="21"/>
  <c r="AZ476" i="21"/>
  <c r="BA476" i="21"/>
  <c r="BB476" i="21"/>
  <c r="AW477" i="21"/>
  <c r="AX477" i="21"/>
  <c r="AY477" i="21"/>
  <c r="AZ477" i="21"/>
  <c r="BA477" i="21"/>
  <c r="BB477" i="21"/>
  <c r="AW478" i="21"/>
  <c r="AX478" i="21"/>
  <c r="AY478" i="21"/>
  <c r="AZ478" i="21"/>
  <c r="BA478" i="21"/>
  <c r="BB478" i="21"/>
  <c r="AW479" i="21"/>
  <c r="AX479" i="21"/>
  <c r="AY479" i="21"/>
  <c r="AZ479" i="21"/>
  <c r="BA479" i="21"/>
  <c r="BB479" i="21"/>
  <c r="AW480" i="21"/>
  <c r="AX480" i="21"/>
  <c r="AY480" i="21"/>
  <c r="AZ480" i="21"/>
  <c r="BA480" i="21"/>
  <c r="BB480" i="21"/>
  <c r="AW481" i="21"/>
  <c r="AX481" i="21"/>
  <c r="AY481" i="21"/>
  <c r="AZ481" i="21"/>
  <c r="BA481" i="21"/>
  <c r="BB481" i="21"/>
  <c r="AW482" i="21"/>
  <c r="AX482" i="21"/>
  <c r="AY482" i="21"/>
  <c r="AZ482" i="21"/>
  <c r="BA482" i="21"/>
  <c r="BB482" i="21"/>
  <c r="AW483" i="21"/>
  <c r="AX483" i="21"/>
  <c r="AZ483" i="21"/>
  <c r="BA483" i="21"/>
  <c r="BB483" i="21"/>
  <c r="BB485" i="21"/>
  <c r="BB493" i="21"/>
  <c r="AW495" i="21"/>
  <c r="AX495" i="21"/>
  <c r="AY495" i="21"/>
  <c r="AZ495" i="21"/>
  <c r="BA495" i="21"/>
  <c r="BB495" i="21"/>
  <c r="AW496" i="21"/>
  <c r="AX496" i="21"/>
  <c r="AY496" i="21"/>
  <c r="AZ496" i="21"/>
  <c r="BA496" i="21"/>
  <c r="BB496" i="21"/>
  <c r="AW497" i="21"/>
  <c r="AX497" i="21"/>
  <c r="AY497" i="21"/>
  <c r="AZ497" i="21"/>
  <c r="BA497" i="21"/>
  <c r="BB497" i="21"/>
  <c r="AW498" i="21"/>
  <c r="AX498" i="21"/>
  <c r="AY498" i="21"/>
  <c r="AZ498" i="21"/>
  <c r="BA498" i="21"/>
  <c r="BB498" i="21"/>
  <c r="AW499" i="21"/>
  <c r="AX499" i="21"/>
  <c r="AY499" i="21"/>
  <c r="AZ499" i="21"/>
  <c r="BA499" i="21"/>
  <c r="BB499" i="21"/>
  <c r="AW500" i="21"/>
  <c r="AX500" i="21"/>
  <c r="AY500" i="21"/>
  <c r="AZ500" i="21"/>
  <c r="BA500" i="21"/>
  <c r="BB500" i="21"/>
  <c r="AW501" i="21"/>
  <c r="AX501" i="21"/>
  <c r="AY501" i="21"/>
  <c r="AZ501" i="21"/>
  <c r="BA501" i="21"/>
  <c r="BB501" i="21"/>
  <c r="AW502" i="21"/>
  <c r="AX502" i="21"/>
  <c r="AY502" i="21"/>
  <c r="AZ502" i="21"/>
  <c r="BA502" i="21"/>
  <c r="BB502" i="21"/>
  <c r="AW503" i="21"/>
  <c r="AX503" i="21"/>
  <c r="AY503" i="21"/>
  <c r="AZ503" i="21"/>
  <c r="BA503" i="21"/>
  <c r="BB503" i="21"/>
  <c r="AW504" i="21"/>
  <c r="AX504" i="21"/>
  <c r="AY504" i="21"/>
  <c r="AZ504" i="21"/>
  <c r="BA504" i="21"/>
  <c r="BB504" i="21"/>
  <c r="AW505" i="21"/>
  <c r="AX505" i="21"/>
  <c r="AY505" i="21"/>
  <c r="AZ505" i="21"/>
  <c r="BA505" i="21"/>
  <c r="BB505" i="21"/>
  <c r="AW506" i="21"/>
  <c r="AX506" i="21"/>
  <c r="AY506" i="21"/>
  <c r="AZ506" i="21"/>
  <c r="BA506" i="21"/>
  <c r="BB506" i="21"/>
  <c r="AW507" i="21"/>
  <c r="AX507" i="21"/>
  <c r="AY507" i="21"/>
  <c r="AZ507" i="21"/>
  <c r="BA507" i="21"/>
  <c r="BB507" i="21"/>
  <c r="AW508" i="21"/>
  <c r="AX508" i="21"/>
  <c r="AY508" i="21"/>
  <c r="AZ508" i="21"/>
  <c r="BA508" i="21"/>
  <c r="BB508" i="21"/>
  <c r="AW509" i="21"/>
  <c r="AX509" i="21"/>
  <c r="AY509" i="21"/>
  <c r="AZ509" i="21"/>
  <c r="BA509" i="21"/>
  <c r="BB509" i="21"/>
  <c r="AW510" i="21"/>
  <c r="AX510" i="21"/>
  <c r="AY510" i="21"/>
  <c r="AZ510" i="21"/>
  <c r="BA510" i="21"/>
  <c r="BB510" i="21"/>
  <c r="AW511" i="21"/>
  <c r="AX511" i="21"/>
  <c r="AY511" i="21"/>
  <c r="AZ511" i="21"/>
  <c r="BA511" i="21"/>
  <c r="BB511" i="21"/>
  <c r="AW512" i="21"/>
  <c r="AX512" i="21"/>
  <c r="AY512" i="21"/>
  <c r="AZ512" i="21"/>
  <c r="BA512" i="21"/>
  <c r="BB512" i="21"/>
  <c r="AW513" i="21"/>
  <c r="AX513" i="21"/>
  <c r="AY513" i="21"/>
  <c r="AZ513" i="21"/>
  <c r="BA513" i="21"/>
  <c r="BB513" i="21"/>
  <c r="AW514" i="21"/>
  <c r="AX514" i="21"/>
  <c r="AY514" i="21"/>
  <c r="AZ514" i="21"/>
  <c r="BA514" i="21"/>
  <c r="BB514" i="21"/>
  <c r="AW515" i="21"/>
  <c r="AX515" i="21"/>
  <c r="AY515" i="21"/>
  <c r="AZ515" i="21"/>
  <c r="BA515" i="21"/>
  <c r="BB515" i="21"/>
  <c r="AW516" i="21"/>
  <c r="AX516" i="21"/>
  <c r="AY516" i="21"/>
  <c r="AZ516" i="21"/>
  <c r="BA516" i="21"/>
  <c r="BB516" i="21"/>
  <c r="AW517" i="21"/>
  <c r="AX517" i="21"/>
  <c r="AY517" i="21"/>
  <c r="AZ517" i="21"/>
  <c r="BA517" i="21"/>
  <c r="BB517" i="21"/>
  <c r="AW518" i="21"/>
  <c r="AX518" i="21"/>
  <c r="AY518" i="21"/>
  <c r="AZ518" i="21"/>
  <c r="BA518" i="21"/>
  <c r="BB518" i="21"/>
  <c r="AW519" i="21"/>
  <c r="AX519" i="21"/>
  <c r="AY519" i="21"/>
  <c r="AZ519" i="21"/>
  <c r="BA519" i="21"/>
  <c r="BB519" i="21"/>
  <c r="AW520" i="21"/>
  <c r="AX520" i="21"/>
  <c r="AY520" i="21"/>
  <c r="AZ520" i="21"/>
  <c r="BA520" i="21"/>
  <c r="BB520" i="21"/>
  <c r="AW521" i="21"/>
  <c r="AX521" i="21"/>
  <c r="AY521" i="21"/>
  <c r="AZ521" i="21"/>
  <c r="BA521" i="21"/>
  <c r="BB521" i="21"/>
  <c r="AW522" i="21"/>
  <c r="AX522" i="21"/>
  <c r="AY522" i="21"/>
  <c r="AZ522" i="21"/>
  <c r="BA522" i="21"/>
  <c r="BB522" i="21"/>
  <c r="AW523" i="21"/>
  <c r="AX523" i="21"/>
  <c r="AY523" i="21"/>
  <c r="AZ523" i="21"/>
  <c r="BA523" i="21"/>
  <c r="BB523" i="21"/>
  <c r="AW524" i="21"/>
  <c r="AX524" i="21"/>
  <c r="AY524" i="21"/>
  <c r="AZ524" i="21"/>
  <c r="BA524" i="21"/>
  <c r="BB524" i="21"/>
  <c r="AW525" i="21"/>
  <c r="AX525" i="21"/>
  <c r="AY525" i="21"/>
  <c r="AZ525" i="21"/>
  <c r="BA525" i="21"/>
  <c r="BB525" i="21"/>
  <c r="AW526" i="21"/>
  <c r="AX526" i="21"/>
  <c r="AY526" i="21"/>
  <c r="AZ526" i="21"/>
  <c r="BA526" i="21"/>
  <c r="BB526" i="21"/>
  <c r="AW527" i="21"/>
  <c r="AX527" i="21"/>
  <c r="AY527" i="21"/>
  <c r="AZ527" i="21"/>
  <c r="BA527" i="21"/>
  <c r="BB527" i="21"/>
  <c r="AW528" i="21"/>
  <c r="AX528" i="21"/>
  <c r="AY528" i="21"/>
  <c r="AZ528" i="21"/>
  <c r="BA528" i="21"/>
  <c r="BB528" i="21"/>
  <c r="AW529" i="21"/>
  <c r="AX529" i="21"/>
  <c r="AY529" i="21"/>
  <c r="AZ529" i="21"/>
  <c r="BA529" i="21"/>
  <c r="BB529" i="21"/>
  <c r="AW530" i="21"/>
  <c r="AX530" i="21"/>
  <c r="AY530" i="21"/>
  <c r="AZ530" i="21"/>
  <c r="BA530" i="21"/>
  <c r="BB530" i="21"/>
  <c r="AW531" i="21"/>
  <c r="AV531" i="21" s="1"/>
  <c r="AX531" i="21"/>
  <c r="AZ531" i="21"/>
  <c r="BA531" i="21"/>
  <c r="BB531" i="21"/>
  <c r="AW532" i="21"/>
  <c r="AX532" i="21"/>
  <c r="AZ532" i="21"/>
  <c r="BA532" i="21"/>
  <c r="BB532" i="21"/>
  <c r="AW533" i="21"/>
  <c r="AX533" i="21"/>
  <c r="AY533" i="21"/>
  <c r="AZ533" i="21"/>
  <c r="BA533" i="21"/>
  <c r="BB533" i="21"/>
  <c r="AW534" i="21"/>
  <c r="AX534" i="21"/>
  <c r="AY534" i="21"/>
  <c r="AZ534" i="21"/>
  <c r="BA534" i="21"/>
  <c r="BB534" i="21"/>
  <c r="AW535" i="21"/>
  <c r="AV535" i="21" s="1"/>
  <c r="AX535" i="21"/>
  <c r="AY535" i="21"/>
  <c r="AZ535" i="21"/>
  <c r="BA535" i="21"/>
  <c r="BB535" i="21"/>
  <c r="AW536" i="21"/>
  <c r="AX536" i="21"/>
  <c r="AY536" i="21"/>
  <c r="AZ536" i="21"/>
  <c r="BA536" i="21"/>
  <c r="BB536" i="21"/>
  <c r="AW537" i="21"/>
  <c r="AX537" i="21"/>
  <c r="AY537" i="21"/>
  <c r="AZ537" i="21"/>
  <c r="BA537" i="21"/>
  <c r="BB537" i="21"/>
  <c r="AW538" i="21"/>
  <c r="AX538" i="21"/>
  <c r="AY538" i="21"/>
  <c r="AZ538" i="21"/>
  <c r="BA538" i="21"/>
  <c r="BB538" i="21"/>
  <c r="AW539" i="21"/>
  <c r="AX539" i="21"/>
  <c r="AY539" i="21"/>
  <c r="AZ539" i="21"/>
  <c r="BA539" i="21"/>
  <c r="BB539" i="21"/>
  <c r="AW540" i="21"/>
  <c r="AX540" i="21"/>
  <c r="AY540" i="21"/>
  <c r="AZ540" i="21"/>
  <c r="BA540" i="21"/>
  <c r="BB540" i="21"/>
  <c r="AW541" i="21"/>
  <c r="AX541" i="21"/>
  <c r="AY541" i="21"/>
  <c r="AZ541" i="21"/>
  <c r="BA541" i="21"/>
  <c r="BB541" i="21"/>
  <c r="AW542" i="21"/>
  <c r="AX542" i="21"/>
  <c r="AY542" i="21"/>
  <c r="AZ542" i="21"/>
  <c r="BA542" i="21"/>
  <c r="BB542" i="21"/>
  <c r="BA543" i="21"/>
  <c r="BB543" i="21"/>
  <c r="AW555" i="21"/>
  <c r="AX555" i="21"/>
  <c r="AZ555" i="21"/>
  <c r="BA555" i="21"/>
  <c r="BB555" i="21"/>
  <c r="AW556" i="21"/>
  <c r="AX556" i="21"/>
  <c r="AZ556" i="21"/>
  <c r="BA556" i="21"/>
  <c r="BB556" i="21"/>
  <c r="AW557" i="21"/>
  <c r="AX557" i="21"/>
  <c r="AY557" i="21"/>
  <c r="AZ557" i="21"/>
  <c r="BA557" i="21"/>
  <c r="BB557" i="21"/>
  <c r="AW558" i="21"/>
  <c r="AX558" i="21"/>
  <c r="AY558" i="21"/>
  <c r="AZ558" i="21"/>
  <c r="BA558" i="21"/>
  <c r="BB558" i="21"/>
  <c r="AW559" i="21"/>
  <c r="AX559" i="21"/>
  <c r="AY559" i="21"/>
  <c r="AZ559" i="21"/>
  <c r="BA559" i="21"/>
  <c r="BB559" i="21"/>
  <c r="AW560" i="21"/>
  <c r="AX560" i="21"/>
  <c r="AY560" i="21"/>
  <c r="AZ560" i="21"/>
  <c r="BA560" i="21"/>
  <c r="BB560" i="21"/>
  <c r="AW561" i="21"/>
  <c r="AX561" i="21"/>
  <c r="AY561" i="21"/>
  <c r="AZ561" i="21"/>
  <c r="BA561" i="21"/>
  <c r="BB561" i="21"/>
  <c r="AW562" i="21"/>
  <c r="AX562" i="21"/>
  <c r="AY562" i="21"/>
  <c r="AZ562" i="21"/>
  <c r="BA562" i="21"/>
  <c r="BB562" i="21"/>
  <c r="AW563" i="21"/>
  <c r="AX563" i="21"/>
  <c r="AY563" i="21"/>
  <c r="AZ563" i="21"/>
  <c r="BA563" i="21"/>
  <c r="BB563" i="21"/>
  <c r="AW564" i="21"/>
  <c r="AX564" i="21"/>
  <c r="AY564" i="21"/>
  <c r="AZ564" i="21"/>
  <c r="BA564" i="21"/>
  <c r="BB564" i="21"/>
  <c r="AW565" i="21"/>
  <c r="AX565" i="21"/>
  <c r="AY565" i="21"/>
  <c r="AZ565" i="21"/>
  <c r="BA565" i="21"/>
  <c r="BB565" i="21"/>
  <c r="AW566" i="21"/>
  <c r="AX566" i="21"/>
  <c r="AY566" i="21"/>
  <c r="AZ566" i="21"/>
  <c r="BA566" i="21"/>
  <c r="BB566" i="21"/>
  <c r="AX567" i="21"/>
  <c r="AZ567" i="21"/>
  <c r="BA567" i="21"/>
  <c r="BB567" i="21"/>
  <c r="AW579" i="21"/>
  <c r="AX579" i="21"/>
  <c r="AY579" i="21"/>
  <c r="AZ579" i="21"/>
  <c r="BA579" i="21"/>
  <c r="BB579" i="21"/>
  <c r="AW580" i="21"/>
  <c r="AX580" i="21"/>
  <c r="AY580" i="21"/>
  <c r="AZ580" i="21"/>
  <c r="BA580" i="21"/>
  <c r="BB580" i="21"/>
  <c r="AW581" i="21"/>
  <c r="AX581" i="21"/>
  <c r="AY581" i="21"/>
  <c r="AZ581" i="21"/>
  <c r="BA581" i="21"/>
  <c r="BB581" i="21"/>
  <c r="AW582" i="21"/>
  <c r="AX582" i="21"/>
  <c r="AY582" i="21"/>
  <c r="AZ582" i="21"/>
  <c r="BA582" i="21"/>
  <c r="BB582" i="21"/>
  <c r="AW583" i="21"/>
  <c r="AX583" i="21"/>
  <c r="AY583" i="21"/>
  <c r="AZ583" i="21"/>
  <c r="BA583" i="21"/>
  <c r="BB583" i="21"/>
  <c r="AW584" i="21"/>
  <c r="AX584" i="21"/>
  <c r="AY584" i="21"/>
  <c r="AZ584" i="21"/>
  <c r="BA584" i="21"/>
  <c r="BB584" i="21"/>
  <c r="AW585" i="21"/>
  <c r="AX585" i="21"/>
  <c r="AY585" i="21"/>
  <c r="AZ585" i="21"/>
  <c r="BA585" i="21"/>
  <c r="BB585" i="21"/>
  <c r="AW586" i="21"/>
  <c r="AX586" i="21"/>
  <c r="AY586" i="21"/>
  <c r="AZ586" i="21"/>
  <c r="BA586" i="21"/>
  <c r="BB586" i="21"/>
  <c r="AW587" i="21"/>
  <c r="AX587" i="21"/>
  <c r="AY587" i="21"/>
  <c r="AZ587" i="21"/>
  <c r="BA587" i="21"/>
  <c r="BB587" i="21"/>
  <c r="AW588" i="21"/>
  <c r="AX588" i="21"/>
  <c r="AY588" i="21"/>
  <c r="AZ588" i="21"/>
  <c r="BA588" i="21"/>
  <c r="BB588" i="21"/>
  <c r="AW589" i="21"/>
  <c r="AX589" i="21"/>
  <c r="AY589" i="21"/>
  <c r="AZ589" i="21"/>
  <c r="BA589" i="21"/>
  <c r="BB589" i="21"/>
  <c r="AW590" i="21"/>
  <c r="AX590" i="21"/>
  <c r="AY590" i="21"/>
  <c r="AZ590" i="21"/>
  <c r="BA590" i="21"/>
  <c r="BB590" i="21"/>
  <c r="AW591" i="21"/>
  <c r="AX591" i="21"/>
  <c r="AY591" i="21"/>
  <c r="AZ591" i="21"/>
  <c r="BA591" i="21"/>
  <c r="BB591" i="21"/>
  <c r="AW592" i="21"/>
  <c r="AX592" i="21"/>
  <c r="AY592" i="21"/>
  <c r="AZ592" i="21"/>
  <c r="BA592" i="21"/>
  <c r="BB592" i="21"/>
  <c r="AW593" i="21"/>
  <c r="AX593" i="21"/>
  <c r="AY593" i="21"/>
  <c r="AZ593" i="21"/>
  <c r="BA593" i="21"/>
  <c r="BB593" i="21"/>
  <c r="AW594" i="21"/>
  <c r="AX594" i="21"/>
  <c r="AY594" i="21"/>
  <c r="AZ594" i="21"/>
  <c r="BA594" i="21"/>
  <c r="BB594" i="21"/>
  <c r="AW595" i="21"/>
  <c r="AX595" i="21"/>
  <c r="AY595" i="21"/>
  <c r="AZ595" i="21"/>
  <c r="BA595" i="21"/>
  <c r="BB595" i="21"/>
  <c r="AW596" i="21"/>
  <c r="AX596" i="21"/>
  <c r="AY596" i="21"/>
  <c r="AZ596" i="21"/>
  <c r="BA596" i="21"/>
  <c r="BB596" i="21"/>
  <c r="AW597" i="21"/>
  <c r="AX597" i="21"/>
  <c r="AY597" i="21"/>
  <c r="AZ597" i="21"/>
  <c r="BA597" i="21"/>
  <c r="BB597" i="21"/>
  <c r="AW598" i="21"/>
  <c r="AX598" i="21"/>
  <c r="AY598" i="21"/>
  <c r="AZ598" i="21"/>
  <c r="BA598" i="21"/>
  <c r="BB598" i="21"/>
  <c r="AW599" i="21"/>
  <c r="AX599" i="21"/>
  <c r="AY599" i="21"/>
  <c r="AZ599" i="21"/>
  <c r="BA599" i="21"/>
  <c r="BB599" i="21"/>
  <c r="AW600" i="21"/>
  <c r="AX600" i="21"/>
  <c r="AY600" i="21"/>
  <c r="AZ600" i="21"/>
  <c r="BA600" i="21"/>
  <c r="BB600" i="21"/>
  <c r="AW601" i="21"/>
  <c r="AX601" i="21"/>
  <c r="AY601" i="21"/>
  <c r="AZ601" i="21"/>
  <c r="BA601" i="21"/>
  <c r="BB601" i="21"/>
  <c r="AW602" i="21"/>
  <c r="AX602" i="21"/>
  <c r="AY602" i="21"/>
  <c r="AZ602" i="21"/>
  <c r="BA602" i="21"/>
  <c r="BB602" i="21"/>
  <c r="AW603" i="21"/>
  <c r="AX603" i="21"/>
  <c r="AY603" i="21"/>
  <c r="AZ603" i="21"/>
  <c r="BA603" i="21"/>
  <c r="BB603" i="21"/>
  <c r="AW604" i="21"/>
  <c r="AX604" i="21"/>
  <c r="AY604" i="21"/>
  <c r="AZ604" i="21"/>
  <c r="BA604" i="21"/>
  <c r="BB604" i="21"/>
  <c r="AW605" i="21"/>
  <c r="AX605" i="21"/>
  <c r="AY605" i="21"/>
  <c r="AZ605" i="21"/>
  <c r="BA605" i="21"/>
  <c r="BB605" i="21"/>
  <c r="AW606" i="21"/>
  <c r="AX606" i="21"/>
  <c r="AY606" i="21"/>
  <c r="AZ606" i="21"/>
  <c r="BA606" i="21"/>
  <c r="BB606" i="21"/>
  <c r="AW607" i="21"/>
  <c r="AX607" i="21"/>
  <c r="AY607" i="21"/>
  <c r="AZ607" i="21"/>
  <c r="BA607" i="21"/>
  <c r="BB607" i="21"/>
  <c r="AW608" i="21"/>
  <c r="AX608" i="21"/>
  <c r="AY608" i="21"/>
  <c r="AZ608" i="21"/>
  <c r="BA608" i="21"/>
  <c r="BB608" i="21"/>
  <c r="AW609" i="21"/>
  <c r="AX609" i="21"/>
  <c r="AY609" i="21"/>
  <c r="AZ609" i="21"/>
  <c r="BA609" i="21"/>
  <c r="BB609" i="21"/>
  <c r="AW610" i="21"/>
  <c r="AX610" i="21"/>
  <c r="AY610" i="21"/>
  <c r="AZ610" i="21"/>
  <c r="BA610" i="21"/>
  <c r="BB610" i="21"/>
  <c r="AW611" i="21"/>
  <c r="AX611" i="21"/>
  <c r="AY611" i="21"/>
  <c r="AZ611" i="21"/>
  <c r="BA611" i="21"/>
  <c r="BB611" i="21"/>
  <c r="AW612" i="21"/>
  <c r="AX612" i="21"/>
  <c r="AY612" i="21"/>
  <c r="AZ612" i="21"/>
  <c r="BA612" i="21"/>
  <c r="BB612" i="21"/>
  <c r="AW613" i="21"/>
  <c r="AX613" i="21"/>
  <c r="AY613" i="21"/>
  <c r="AZ613" i="21"/>
  <c r="BA613" i="21"/>
  <c r="BB613" i="21"/>
  <c r="AW614" i="21"/>
  <c r="AX614" i="21"/>
  <c r="AY614" i="21"/>
  <c r="AZ614" i="21"/>
  <c r="BA614" i="21"/>
  <c r="BB614" i="21"/>
  <c r="AW615" i="21"/>
  <c r="AX615" i="21"/>
  <c r="AY615" i="21"/>
  <c r="AZ615" i="21"/>
  <c r="BA615" i="21"/>
  <c r="BB615" i="21"/>
  <c r="AW616" i="21"/>
  <c r="AX616" i="21"/>
  <c r="AY616" i="21"/>
  <c r="AZ616" i="21"/>
  <c r="BA616" i="21"/>
  <c r="BB616" i="21"/>
  <c r="AW617" i="21"/>
  <c r="AX617" i="21"/>
  <c r="AY617" i="21"/>
  <c r="AZ617" i="21"/>
  <c r="BA617" i="21"/>
  <c r="BB617" i="21"/>
  <c r="AW618" i="21"/>
  <c r="AX618" i="21"/>
  <c r="AY618" i="21"/>
  <c r="AZ618" i="21"/>
  <c r="BA618" i="21"/>
  <c r="BB618" i="21"/>
  <c r="AW619" i="21"/>
  <c r="AX619" i="21"/>
  <c r="AY619" i="21"/>
  <c r="AZ619" i="21"/>
  <c r="BA619" i="21"/>
  <c r="BB619" i="21"/>
  <c r="AW620" i="21"/>
  <c r="AX620" i="21"/>
  <c r="AY620" i="21"/>
  <c r="AZ620" i="21"/>
  <c r="BA620" i="21"/>
  <c r="BB620" i="21"/>
  <c r="AW621" i="21"/>
  <c r="AX621" i="21"/>
  <c r="AY621" i="21"/>
  <c r="AZ621" i="21"/>
  <c r="BA621" i="21"/>
  <c r="BB621" i="21"/>
  <c r="AW622" i="21"/>
  <c r="AX622" i="21"/>
  <c r="AY622" i="21"/>
  <c r="AZ622" i="21"/>
  <c r="BA622" i="21"/>
  <c r="BB622" i="21"/>
  <c r="AW623" i="21"/>
  <c r="AX623" i="21"/>
  <c r="AY623" i="21"/>
  <c r="AZ623" i="21"/>
  <c r="BA623" i="21"/>
  <c r="BB623" i="21"/>
  <c r="AW624" i="21"/>
  <c r="AX624" i="21"/>
  <c r="AY624" i="21"/>
  <c r="AZ624" i="21"/>
  <c r="BA624" i="21"/>
  <c r="BB624" i="21"/>
  <c r="AW625" i="21"/>
  <c r="AX625" i="21"/>
  <c r="AY625" i="21"/>
  <c r="AZ625" i="21"/>
  <c r="BA625" i="21"/>
  <c r="BB625" i="21"/>
  <c r="AW626" i="21"/>
  <c r="AX626" i="21"/>
  <c r="AY626" i="21"/>
  <c r="AZ626" i="21"/>
  <c r="BA626" i="21"/>
  <c r="BB626" i="21"/>
  <c r="AW627" i="21"/>
  <c r="AX627" i="21"/>
  <c r="AY627" i="21"/>
  <c r="AZ627" i="21"/>
  <c r="BA627" i="21"/>
  <c r="BB627" i="21"/>
  <c r="AW628" i="21"/>
  <c r="AX628" i="21"/>
  <c r="AY628" i="21"/>
  <c r="AZ628" i="21"/>
  <c r="BA628" i="21"/>
  <c r="BB628" i="21"/>
  <c r="AW629" i="21"/>
  <c r="AX629" i="21"/>
  <c r="AY629" i="21"/>
  <c r="AZ629" i="21"/>
  <c r="BA629" i="21"/>
  <c r="BB629" i="21"/>
  <c r="AW630" i="21"/>
  <c r="AX630" i="21"/>
  <c r="AY630" i="21"/>
  <c r="AZ630" i="21"/>
  <c r="BA630" i="21"/>
  <c r="BB630" i="21"/>
  <c r="AW631" i="21"/>
  <c r="AX631" i="21"/>
  <c r="AY631" i="21"/>
  <c r="AZ631" i="21"/>
  <c r="BA631" i="21"/>
  <c r="BB631" i="21"/>
  <c r="AW632" i="21"/>
  <c r="AX632" i="21"/>
  <c r="AY632" i="21"/>
  <c r="AZ632" i="21"/>
  <c r="BA632" i="21"/>
  <c r="BB632" i="21"/>
  <c r="AW633" i="21"/>
  <c r="AX633" i="21"/>
  <c r="AY633" i="21"/>
  <c r="AZ633" i="21"/>
  <c r="BA633" i="21"/>
  <c r="BB633" i="21"/>
  <c r="AW634" i="21"/>
  <c r="AX634" i="21"/>
  <c r="AY634" i="21"/>
  <c r="AZ634" i="21"/>
  <c r="BA634" i="21"/>
  <c r="BB634" i="21"/>
  <c r="AW635" i="21"/>
  <c r="AX635" i="21"/>
  <c r="AY635" i="21"/>
  <c r="AZ635" i="21"/>
  <c r="BA635" i="21"/>
  <c r="BB635" i="21"/>
  <c r="AW636" i="21"/>
  <c r="AX636" i="21"/>
  <c r="AY636" i="21"/>
  <c r="AZ636" i="21"/>
  <c r="BA636" i="21"/>
  <c r="BB636" i="21"/>
  <c r="AW637" i="21"/>
  <c r="AX637" i="21"/>
  <c r="AY637" i="21"/>
  <c r="AZ637" i="21"/>
  <c r="BA637" i="21"/>
  <c r="BB637" i="21"/>
  <c r="AW638" i="21"/>
  <c r="AX638" i="21"/>
  <c r="AY638" i="21"/>
  <c r="AZ638" i="21"/>
  <c r="BA638" i="21"/>
  <c r="BB638" i="21"/>
  <c r="AX639" i="21"/>
  <c r="AY639" i="21"/>
  <c r="AZ639" i="21"/>
  <c r="BA639" i="21"/>
  <c r="BB639" i="21"/>
  <c r="AY640" i="21"/>
  <c r="AY641" i="21"/>
  <c r="AY642" i="21"/>
  <c r="AY643" i="21"/>
  <c r="AY644" i="21"/>
  <c r="AY645" i="21"/>
  <c r="AY646" i="21"/>
  <c r="AY647" i="21"/>
  <c r="AY648" i="21"/>
  <c r="AY649" i="21"/>
  <c r="AY650" i="21"/>
  <c r="AW651" i="21"/>
  <c r="AX651" i="21"/>
  <c r="AY651" i="21"/>
  <c r="AZ651" i="21"/>
  <c r="BA651" i="21"/>
  <c r="BB651" i="21"/>
  <c r="AW652" i="21"/>
  <c r="AX652" i="21"/>
  <c r="AY652" i="21"/>
  <c r="AZ652" i="21"/>
  <c r="BA652" i="21"/>
  <c r="BB652" i="21"/>
  <c r="AW653" i="21"/>
  <c r="AX653" i="21"/>
  <c r="AY653" i="21"/>
  <c r="AZ653" i="21"/>
  <c r="BA653" i="21"/>
  <c r="BB653" i="21"/>
  <c r="AW654" i="21"/>
  <c r="AX654" i="21"/>
  <c r="AY654" i="21"/>
  <c r="AZ654" i="21"/>
  <c r="BA654" i="21"/>
  <c r="BB654" i="21"/>
  <c r="AW655" i="21"/>
  <c r="AX655" i="21"/>
  <c r="AY655" i="21"/>
  <c r="AZ655" i="21"/>
  <c r="BA655" i="21"/>
  <c r="BB655" i="21"/>
  <c r="AW656" i="21"/>
  <c r="AX656" i="21"/>
  <c r="AY656" i="21"/>
  <c r="AZ656" i="21"/>
  <c r="BA656" i="21"/>
  <c r="BB656" i="21"/>
  <c r="AW657" i="21"/>
  <c r="AX657" i="21"/>
  <c r="AY657" i="21"/>
  <c r="AZ657" i="21"/>
  <c r="BA657" i="21"/>
  <c r="BB657" i="21"/>
  <c r="AW658" i="21"/>
  <c r="AX658" i="21"/>
  <c r="AY658" i="21"/>
  <c r="AZ658" i="21"/>
  <c r="BA658" i="21"/>
  <c r="BB658" i="21"/>
  <c r="AW659" i="21"/>
  <c r="AX659" i="21"/>
  <c r="AY659" i="21"/>
  <c r="AZ659" i="21"/>
  <c r="BA659" i="21"/>
  <c r="BB659" i="21"/>
  <c r="AW660" i="21"/>
  <c r="AX660" i="21"/>
  <c r="AY660" i="21"/>
  <c r="AZ660" i="21"/>
  <c r="BA660" i="21"/>
  <c r="BB660" i="21"/>
  <c r="AW661" i="21"/>
  <c r="AX661" i="21"/>
  <c r="AY661" i="21"/>
  <c r="AZ661" i="21"/>
  <c r="BA661" i="21"/>
  <c r="BB661" i="21"/>
  <c r="AW662" i="21"/>
  <c r="AX662" i="21"/>
  <c r="AY662" i="21"/>
  <c r="AZ662" i="21"/>
  <c r="BA662" i="21"/>
  <c r="BB662" i="21"/>
  <c r="AW663" i="21"/>
  <c r="AX663" i="21"/>
  <c r="AY663" i="21"/>
  <c r="AZ663" i="21"/>
  <c r="BA663" i="21"/>
  <c r="BB663" i="21"/>
  <c r="AW675" i="21"/>
  <c r="AX675" i="21"/>
  <c r="AY675" i="21"/>
  <c r="AZ675" i="21"/>
  <c r="BA675" i="21"/>
  <c r="BB675" i="21"/>
  <c r="AW676" i="21"/>
  <c r="AX676" i="21"/>
  <c r="AY676" i="21"/>
  <c r="AZ676" i="21"/>
  <c r="BA676" i="21"/>
  <c r="BB676" i="21"/>
  <c r="AW677" i="21"/>
  <c r="AX677" i="21"/>
  <c r="AY677" i="21"/>
  <c r="AZ677" i="21"/>
  <c r="BA677" i="21"/>
  <c r="BB677" i="21"/>
  <c r="AW678" i="21"/>
  <c r="AX678" i="21"/>
  <c r="AY678" i="21"/>
  <c r="AZ678" i="21"/>
  <c r="BA678" i="21"/>
  <c r="BB678" i="21"/>
  <c r="AW679" i="21"/>
  <c r="AX679" i="21"/>
  <c r="AY679" i="21"/>
  <c r="AZ679" i="21"/>
  <c r="BA679" i="21"/>
  <c r="BB679" i="21"/>
  <c r="AW680" i="21"/>
  <c r="AX680" i="21"/>
  <c r="AY680" i="21"/>
  <c r="AZ680" i="21"/>
  <c r="BA680" i="21"/>
  <c r="BB680" i="21"/>
  <c r="AW681" i="21"/>
  <c r="AX681" i="21"/>
  <c r="AY681" i="21"/>
  <c r="AZ681" i="21"/>
  <c r="BA681" i="21"/>
  <c r="BB681" i="21"/>
  <c r="AW682" i="21"/>
  <c r="AX682" i="21"/>
  <c r="AY682" i="21"/>
  <c r="AZ682" i="21"/>
  <c r="BA682" i="21"/>
  <c r="BB682" i="21"/>
  <c r="AW683" i="21"/>
  <c r="AX683" i="21"/>
  <c r="AY683" i="21"/>
  <c r="AZ683" i="21"/>
  <c r="BA683" i="21"/>
  <c r="BB683" i="21"/>
  <c r="AW684" i="21"/>
  <c r="AX684" i="21"/>
  <c r="AY684" i="21"/>
  <c r="AZ684" i="21"/>
  <c r="BA684" i="21"/>
  <c r="BB684" i="21"/>
  <c r="AW685" i="21"/>
  <c r="AX685" i="21"/>
  <c r="AY685" i="21"/>
  <c r="AZ685" i="21"/>
  <c r="BA685" i="21"/>
  <c r="BB685" i="21"/>
  <c r="AW686" i="21"/>
  <c r="AX686" i="21"/>
  <c r="AY686" i="21"/>
  <c r="AZ686" i="21"/>
  <c r="BA686" i="21"/>
  <c r="BB686" i="21"/>
  <c r="AW687" i="21"/>
  <c r="AX687" i="21"/>
  <c r="AY687" i="21"/>
  <c r="AZ687" i="21"/>
  <c r="BA687" i="21"/>
  <c r="BB687" i="21"/>
  <c r="AW688" i="21"/>
  <c r="AX688" i="21"/>
  <c r="AY688" i="21"/>
  <c r="AZ688" i="21"/>
  <c r="BA688" i="21"/>
  <c r="BB688" i="21"/>
  <c r="AW689" i="21"/>
  <c r="AX689" i="21"/>
  <c r="AY689" i="21"/>
  <c r="AZ689" i="21"/>
  <c r="BA689" i="21"/>
  <c r="BB689" i="21"/>
  <c r="AW690" i="21"/>
  <c r="AX690" i="21"/>
  <c r="AY690" i="21"/>
  <c r="AZ690" i="21"/>
  <c r="BA690" i="21"/>
  <c r="BB690" i="21"/>
  <c r="AW691" i="21"/>
  <c r="AX691" i="21"/>
  <c r="AY691" i="21"/>
  <c r="AZ691" i="21"/>
  <c r="BA691" i="21"/>
  <c r="BB691" i="21"/>
  <c r="AW692" i="21"/>
  <c r="AX692" i="21"/>
  <c r="AY692" i="21"/>
  <c r="AZ692" i="21"/>
  <c r="BA692" i="21"/>
  <c r="BB692" i="21"/>
  <c r="AW693" i="21"/>
  <c r="AX693" i="21"/>
  <c r="AY693" i="21"/>
  <c r="AZ693" i="21"/>
  <c r="BA693" i="21"/>
  <c r="BB693" i="21"/>
  <c r="AW694" i="21"/>
  <c r="AX694" i="21"/>
  <c r="AY694" i="21"/>
  <c r="AZ694" i="21"/>
  <c r="BA694" i="21"/>
  <c r="BB694" i="21"/>
  <c r="AW695" i="21"/>
  <c r="AX695" i="21"/>
  <c r="AY695" i="21"/>
  <c r="AZ695" i="21"/>
  <c r="BA695" i="21"/>
  <c r="BB695" i="21"/>
  <c r="AW696" i="21"/>
  <c r="AX696" i="21"/>
  <c r="AY696" i="21"/>
  <c r="AZ696" i="21"/>
  <c r="BA696" i="21"/>
  <c r="BB696" i="21"/>
  <c r="AW697" i="21"/>
  <c r="AX697" i="21"/>
  <c r="AY697" i="21"/>
  <c r="AZ697" i="21"/>
  <c r="BA697" i="21"/>
  <c r="BB697" i="21"/>
  <c r="AW698" i="21"/>
  <c r="AX698" i="21"/>
  <c r="AY698" i="21"/>
  <c r="AZ698" i="21"/>
  <c r="BA698" i="21"/>
  <c r="BB698" i="21"/>
  <c r="AW699" i="21"/>
  <c r="AX699" i="21"/>
  <c r="AY699" i="21"/>
  <c r="AZ699" i="21"/>
  <c r="BA699" i="21"/>
  <c r="BB699" i="21"/>
  <c r="AW700" i="21"/>
  <c r="AX700" i="21"/>
  <c r="AY700" i="21"/>
  <c r="AZ700" i="21"/>
  <c r="BA700" i="21"/>
  <c r="BB700" i="21"/>
  <c r="AW701" i="21"/>
  <c r="AX701" i="21"/>
  <c r="AY701" i="21"/>
  <c r="AZ701" i="21"/>
  <c r="BA701" i="21"/>
  <c r="BB701" i="21"/>
  <c r="AW702" i="21"/>
  <c r="AX702" i="21"/>
  <c r="AY702" i="21"/>
  <c r="AZ702" i="21"/>
  <c r="BA702" i="21"/>
  <c r="BB702" i="21"/>
  <c r="AW703" i="21"/>
  <c r="AX703" i="21"/>
  <c r="AY703" i="21"/>
  <c r="AZ703" i="21"/>
  <c r="BA703" i="21"/>
  <c r="BB703" i="21"/>
  <c r="AW704" i="21"/>
  <c r="AX704" i="21"/>
  <c r="AY704" i="21"/>
  <c r="AZ704" i="21"/>
  <c r="BA704" i="21"/>
  <c r="BB704" i="21"/>
  <c r="AW705" i="21"/>
  <c r="AX705" i="21"/>
  <c r="AY705" i="21"/>
  <c r="AZ705" i="21"/>
  <c r="BA705" i="21"/>
  <c r="BB705" i="21"/>
  <c r="AW706" i="21"/>
  <c r="AX706" i="21"/>
  <c r="AY706" i="21"/>
  <c r="AZ706" i="21"/>
  <c r="BA706" i="21"/>
  <c r="BB706" i="21"/>
  <c r="AW707" i="21"/>
  <c r="AX707" i="21"/>
  <c r="AY707" i="21"/>
  <c r="AZ707" i="21"/>
  <c r="BA707" i="21"/>
  <c r="BB707" i="21"/>
  <c r="AW708" i="21"/>
  <c r="AX708" i="21"/>
  <c r="AY708" i="21"/>
  <c r="AZ708" i="21"/>
  <c r="BA708" i="21"/>
  <c r="BB708" i="21"/>
  <c r="AW709" i="21"/>
  <c r="AX709" i="21"/>
  <c r="AY709" i="21"/>
  <c r="AZ709" i="21"/>
  <c r="BA709" i="21"/>
  <c r="BB709" i="21"/>
  <c r="AW710" i="21"/>
  <c r="AX710" i="21"/>
  <c r="AY710" i="21"/>
  <c r="AZ710" i="21"/>
  <c r="BA710" i="21"/>
  <c r="BB710" i="21"/>
  <c r="AW711" i="21"/>
  <c r="AX711" i="21"/>
  <c r="AY711" i="21"/>
  <c r="AZ711" i="21"/>
  <c r="BA711" i="21"/>
  <c r="BB711" i="21"/>
  <c r="AW723" i="21"/>
  <c r="AX723" i="21"/>
  <c r="AY723" i="21"/>
  <c r="AZ723" i="21"/>
  <c r="BA723" i="21"/>
  <c r="BB723" i="21"/>
  <c r="AW724" i="21"/>
  <c r="AX724" i="21"/>
  <c r="AY724" i="21"/>
  <c r="AZ724" i="21"/>
  <c r="BA724" i="21"/>
  <c r="BB724" i="21"/>
  <c r="AW725" i="21"/>
  <c r="AX725" i="21"/>
  <c r="AY725" i="21"/>
  <c r="AZ725" i="21"/>
  <c r="BA725" i="21"/>
  <c r="BB725" i="21"/>
  <c r="AW726" i="21"/>
  <c r="AX726" i="21"/>
  <c r="AY726" i="21"/>
  <c r="AZ726" i="21"/>
  <c r="BA726" i="21"/>
  <c r="BB726" i="21"/>
  <c r="AW727" i="21"/>
  <c r="AX727" i="21"/>
  <c r="AY727" i="21"/>
  <c r="AZ727" i="21"/>
  <c r="BA727" i="21"/>
  <c r="BB727" i="21"/>
  <c r="AW728" i="21"/>
  <c r="AX728" i="21"/>
  <c r="AY728" i="21"/>
  <c r="AZ728" i="21"/>
  <c r="BA728" i="21"/>
  <c r="BB728" i="21"/>
  <c r="AW729" i="21"/>
  <c r="AX729" i="21"/>
  <c r="AY729" i="21"/>
  <c r="AZ729" i="21"/>
  <c r="BA729" i="21"/>
  <c r="BB729" i="21"/>
  <c r="AW730" i="21"/>
  <c r="AX730" i="21"/>
  <c r="AY730" i="21"/>
  <c r="AZ730" i="21"/>
  <c r="BA730" i="21"/>
  <c r="BB730" i="21"/>
  <c r="AW731" i="21"/>
  <c r="AX731" i="21"/>
  <c r="AY731" i="21"/>
  <c r="AZ731" i="21"/>
  <c r="BA731" i="21"/>
  <c r="BB731" i="21"/>
  <c r="AW732" i="21"/>
  <c r="AX732" i="21"/>
  <c r="AY732" i="21"/>
  <c r="AZ732" i="21"/>
  <c r="BA732" i="21"/>
  <c r="BB732" i="21"/>
  <c r="AW733" i="21"/>
  <c r="AX733" i="21"/>
  <c r="AY733" i="21"/>
  <c r="AZ733" i="21"/>
  <c r="BA733" i="21"/>
  <c r="BB733" i="21"/>
  <c r="AW734" i="21"/>
  <c r="AX734" i="21"/>
  <c r="AY734" i="21"/>
  <c r="AZ734" i="21"/>
  <c r="BA734" i="21"/>
  <c r="BB734" i="21"/>
  <c r="AW735" i="21"/>
  <c r="AX735" i="21"/>
  <c r="AY735" i="21"/>
  <c r="AZ735" i="21"/>
  <c r="BA735" i="21"/>
  <c r="BB735" i="21"/>
  <c r="AW736" i="21"/>
  <c r="AX736" i="21"/>
  <c r="AY736" i="21"/>
  <c r="AZ736" i="21"/>
  <c r="BA736" i="21"/>
  <c r="BB736" i="21"/>
  <c r="AW737" i="21"/>
  <c r="AX737" i="21"/>
  <c r="AY737" i="21"/>
  <c r="AZ737" i="21"/>
  <c r="BA737" i="21"/>
  <c r="BB737" i="21"/>
  <c r="AW738" i="21"/>
  <c r="AX738" i="21"/>
  <c r="AY738" i="21"/>
  <c r="AZ738" i="21"/>
  <c r="BA738" i="21"/>
  <c r="BB738" i="21"/>
  <c r="AW739" i="21"/>
  <c r="AX739" i="21"/>
  <c r="AY739" i="21"/>
  <c r="AZ739" i="21"/>
  <c r="BA739" i="21"/>
  <c r="BB739" i="21"/>
  <c r="AW740" i="21"/>
  <c r="AX740" i="21"/>
  <c r="AY740" i="21"/>
  <c r="AZ740" i="21"/>
  <c r="BA740" i="21"/>
  <c r="BB740" i="21"/>
  <c r="AW741" i="21"/>
  <c r="AX741" i="21"/>
  <c r="AY741" i="21"/>
  <c r="AZ741" i="21"/>
  <c r="BA741" i="21"/>
  <c r="BB741" i="21"/>
  <c r="AW742" i="21"/>
  <c r="AX742" i="21"/>
  <c r="AY742" i="21"/>
  <c r="AZ742" i="21"/>
  <c r="BA742" i="21"/>
  <c r="BB742" i="21"/>
  <c r="AW743" i="21"/>
  <c r="AX743" i="21"/>
  <c r="AY743" i="21"/>
  <c r="AZ743" i="21"/>
  <c r="BA743" i="21"/>
  <c r="BB743" i="21"/>
  <c r="AW744" i="21"/>
  <c r="AX744" i="21"/>
  <c r="AY744" i="21"/>
  <c r="AZ744" i="21"/>
  <c r="BA744" i="21"/>
  <c r="BB744" i="21"/>
  <c r="AW745" i="21"/>
  <c r="AX745" i="21"/>
  <c r="AY745" i="21"/>
  <c r="AZ745" i="21"/>
  <c r="BA745" i="21"/>
  <c r="BB745" i="21"/>
  <c r="AW746" i="21"/>
  <c r="AX746" i="21"/>
  <c r="AY746" i="21"/>
  <c r="AZ746" i="21"/>
  <c r="BA746" i="21"/>
  <c r="BB746" i="21"/>
  <c r="AW747" i="21"/>
  <c r="AX747" i="21"/>
  <c r="AY747" i="21"/>
  <c r="AZ747" i="21"/>
  <c r="BA747" i="21"/>
  <c r="BB747" i="21"/>
  <c r="AW748" i="21"/>
  <c r="AX748" i="21"/>
  <c r="AY748" i="21"/>
  <c r="AZ748" i="21"/>
  <c r="BA748" i="21"/>
  <c r="BB748" i="21"/>
  <c r="AW749" i="21"/>
  <c r="AX749" i="21"/>
  <c r="AY749" i="21"/>
  <c r="AZ749" i="21"/>
  <c r="BA749" i="21"/>
  <c r="BB749" i="21"/>
  <c r="AW750" i="21"/>
  <c r="AX750" i="21"/>
  <c r="AY750" i="21"/>
  <c r="AZ750" i="21"/>
  <c r="BA750" i="21"/>
  <c r="BB750" i="21"/>
  <c r="AW751" i="21"/>
  <c r="AX751" i="21"/>
  <c r="AY751" i="21"/>
  <c r="AZ751" i="21"/>
  <c r="BA751" i="21"/>
  <c r="BB751" i="21"/>
  <c r="AW752" i="21"/>
  <c r="AX752" i="21"/>
  <c r="AY752" i="21"/>
  <c r="AZ752" i="21"/>
  <c r="BA752" i="21"/>
  <c r="BB752" i="21"/>
  <c r="AW753" i="21"/>
  <c r="AX753" i="21"/>
  <c r="AY753" i="21"/>
  <c r="AZ753" i="21"/>
  <c r="BA753" i="21"/>
  <c r="BB753" i="21"/>
  <c r="AW754" i="21"/>
  <c r="AX754" i="21"/>
  <c r="AY754" i="21"/>
  <c r="AZ754" i="21"/>
  <c r="BA754" i="21"/>
  <c r="BB754" i="21"/>
  <c r="AW755" i="21"/>
  <c r="AX755" i="21"/>
  <c r="AY755" i="21"/>
  <c r="AZ755" i="21"/>
  <c r="BA755" i="21"/>
  <c r="BB755" i="21"/>
  <c r="AW756" i="21"/>
  <c r="AX756" i="21"/>
  <c r="AY756" i="21"/>
  <c r="AZ756" i="21"/>
  <c r="BA756" i="21"/>
  <c r="BB756" i="21"/>
  <c r="AW757" i="21"/>
  <c r="AX757" i="21"/>
  <c r="AY757" i="21"/>
  <c r="AZ757" i="21"/>
  <c r="BA757" i="21"/>
  <c r="BB757" i="21"/>
  <c r="AW758" i="21"/>
  <c r="AX758" i="21"/>
  <c r="AY758" i="21"/>
  <c r="AZ758" i="21"/>
  <c r="BA758" i="21"/>
  <c r="BB758" i="21"/>
  <c r="AW759" i="21"/>
  <c r="AX759" i="21"/>
  <c r="AZ759" i="21"/>
  <c r="BA759" i="21"/>
  <c r="BB759" i="21"/>
  <c r="AY761" i="21"/>
  <c r="AY763" i="21"/>
  <c r="AY764" i="21"/>
  <c r="AY765" i="21"/>
  <c r="AY767" i="21"/>
  <c r="AY768" i="21"/>
  <c r="AY769" i="21"/>
  <c r="AY770" i="21"/>
  <c r="AW771" i="21"/>
  <c r="AX771" i="21"/>
  <c r="AZ771" i="21"/>
  <c r="BA771" i="21"/>
  <c r="BB771" i="21"/>
  <c r="AW772" i="21"/>
  <c r="AX772" i="21"/>
  <c r="AZ772" i="21"/>
  <c r="BA772" i="21"/>
  <c r="BB772" i="21"/>
  <c r="AW773" i="21"/>
  <c r="AX773" i="21"/>
  <c r="AY773" i="21"/>
  <c r="AZ773" i="21"/>
  <c r="BA773" i="21"/>
  <c r="BB773" i="21"/>
  <c r="AW774" i="21"/>
  <c r="AX774" i="21"/>
  <c r="AY774" i="21"/>
  <c r="AZ774" i="21"/>
  <c r="BA774" i="21"/>
  <c r="BB774" i="21"/>
  <c r="AW775" i="21"/>
  <c r="AX775" i="21"/>
  <c r="AY775" i="21"/>
  <c r="AZ775" i="21"/>
  <c r="BA775" i="21"/>
  <c r="BB775" i="21"/>
  <c r="AW776" i="21"/>
  <c r="AX776" i="21"/>
  <c r="AY776" i="21"/>
  <c r="AZ776" i="21"/>
  <c r="BA776" i="21"/>
  <c r="BB776" i="21"/>
  <c r="AW777" i="21"/>
  <c r="AX777" i="21"/>
  <c r="AY777" i="21"/>
  <c r="AZ777" i="21"/>
  <c r="BA777" i="21"/>
  <c r="BB777" i="21"/>
  <c r="AW778" i="21"/>
  <c r="AX778" i="21"/>
  <c r="AY778" i="21"/>
  <c r="AZ778" i="21"/>
  <c r="BA778" i="21"/>
  <c r="BB778" i="21"/>
  <c r="AW779" i="21"/>
  <c r="AX779" i="21"/>
  <c r="AY779" i="21"/>
  <c r="AZ779" i="21"/>
  <c r="BA779" i="21"/>
  <c r="BB779" i="21"/>
  <c r="AW780" i="21"/>
  <c r="AX780" i="21"/>
  <c r="AY780" i="21"/>
  <c r="AZ780" i="21"/>
  <c r="BA780" i="21"/>
  <c r="BB780" i="21"/>
  <c r="AW781" i="21"/>
  <c r="AX781" i="21"/>
  <c r="AY781" i="21"/>
  <c r="AZ781" i="21"/>
  <c r="BA781" i="21"/>
  <c r="BB781" i="21"/>
  <c r="AW782" i="21"/>
  <c r="AX782" i="21"/>
  <c r="AY782" i="21"/>
  <c r="AZ782" i="21"/>
  <c r="BA782" i="21"/>
  <c r="BB782" i="21"/>
  <c r="AW783" i="21"/>
  <c r="AX783" i="21"/>
  <c r="AZ783" i="21"/>
  <c r="BA783" i="21"/>
  <c r="BB783" i="21"/>
  <c r="AW784" i="21"/>
  <c r="AX784" i="21"/>
  <c r="AZ784" i="21"/>
  <c r="BA784" i="21"/>
  <c r="BB784" i="21"/>
  <c r="AW785" i="21"/>
  <c r="AX785" i="21"/>
  <c r="AY785" i="21"/>
  <c r="AZ785" i="21"/>
  <c r="BA785" i="21"/>
  <c r="BB785" i="21"/>
  <c r="AW786" i="21"/>
  <c r="AX786" i="21"/>
  <c r="AY786" i="21"/>
  <c r="AZ786" i="21"/>
  <c r="BA786" i="21"/>
  <c r="BB786" i="21"/>
  <c r="AW787" i="21"/>
  <c r="AX787" i="21"/>
  <c r="AY787" i="21"/>
  <c r="AZ787" i="21"/>
  <c r="BA787" i="21"/>
  <c r="BB787" i="21"/>
  <c r="AW788" i="21"/>
  <c r="AX788" i="21"/>
  <c r="AY788" i="21"/>
  <c r="AZ788" i="21"/>
  <c r="BA788" i="21"/>
  <c r="BB788" i="21"/>
  <c r="AW789" i="21"/>
  <c r="AX789" i="21"/>
  <c r="AY789" i="21"/>
  <c r="AZ789" i="21"/>
  <c r="BA789" i="21"/>
  <c r="BB789" i="21"/>
  <c r="AW790" i="21"/>
  <c r="AX790" i="21"/>
  <c r="AY790" i="21"/>
  <c r="AZ790" i="21"/>
  <c r="BA790" i="21"/>
  <c r="BB790" i="21"/>
  <c r="AW791" i="21"/>
  <c r="AX791" i="21"/>
  <c r="AY791" i="21"/>
  <c r="AZ791" i="21"/>
  <c r="BA791" i="21"/>
  <c r="BB791" i="21"/>
  <c r="AW792" i="21"/>
  <c r="AX792" i="21"/>
  <c r="AY792" i="21"/>
  <c r="AZ792" i="21"/>
  <c r="BA792" i="21"/>
  <c r="BB792" i="21"/>
  <c r="AW793" i="21"/>
  <c r="AX793" i="21"/>
  <c r="AY793" i="21"/>
  <c r="AZ793" i="21"/>
  <c r="BA793" i="21"/>
  <c r="BB793" i="21"/>
  <c r="AW794" i="21"/>
  <c r="AX794" i="21"/>
  <c r="AY794" i="21"/>
  <c r="AZ794" i="21"/>
  <c r="BA794" i="21"/>
  <c r="BB794" i="21"/>
  <c r="AW795" i="21"/>
  <c r="AX795" i="21"/>
  <c r="AZ795" i="21"/>
  <c r="BA795" i="21"/>
  <c r="BB795" i="21"/>
  <c r="AW796" i="21"/>
  <c r="AX796" i="21"/>
  <c r="AZ796" i="21"/>
  <c r="BA796" i="21"/>
  <c r="BB796" i="21"/>
  <c r="AW797" i="21"/>
  <c r="AX797" i="21"/>
  <c r="AY797" i="21"/>
  <c r="AZ797" i="21"/>
  <c r="BA797" i="21"/>
  <c r="BB797" i="21"/>
  <c r="AW798" i="21"/>
  <c r="AX798" i="21"/>
  <c r="AY798" i="21"/>
  <c r="AZ798" i="21"/>
  <c r="BA798" i="21"/>
  <c r="BB798" i="21"/>
  <c r="AW799" i="21"/>
  <c r="AX799" i="21"/>
  <c r="AY799" i="21"/>
  <c r="AZ799" i="21"/>
  <c r="BA799" i="21"/>
  <c r="BB799" i="21"/>
  <c r="AW800" i="21"/>
  <c r="AX800" i="21"/>
  <c r="AY800" i="21"/>
  <c r="AZ800" i="21"/>
  <c r="BA800" i="21"/>
  <c r="BB800" i="21"/>
  <c r="AW801" i="21"/>
  <c r="AX801" i="21"/>
  <c r="AY801" i="21"/>
  <c r="AZ801" i="21"/>
  <c r="BA801" i="21"/>
  <c r="BB801" i="21"/>
  <c r="AW802" i="21"/>
  <c r="AX802" i="21"/>
  <c r="AY802" i="21"/>
  <c r="AZ802" i="21"/>
  <c r="BA802" i="21"/>
  <c r="BB802" i="21"/>
  <c r="AW803" i="21"/>
  <c r="AX803" i="21"/>
  <c r="AY803" i="21"/>
  <c r="AZ803" i="21"/>
  <c r="BA803" i="21"/>
  <c r="BB803" i="21"/>
  <c r="AW804" i="21"/>
  <c r="AX804" i="21"/>
  <c r="AY804" i="21"/>
  <c r="AZ804" i="21"/>
  <c r="BA804" i="21"/>
  <c r="BB804" i="21"/>
  <c r="AW805" i="21"/>
  <c r="AX805" i="21"/>
  <c r="AY805" i="21"/>
  <c r="AZ805" i="21"/>
  <c r="BA805" i="21"/>
  <c r="BB805" i="21"/>
  <c r="AW806" i="21"/>
  <c r="AX806" i="21"/>
  <c r="AY806" i="21"/>
  <c r="AZ806" i="21"/>
  <c r="BA806" i="21"/>
  <c r="BB806" i="21"/>
  <c r="AW807" i="21"/>
  <c r="AX807" i="21"/>
  <c r="AY807" i="21"/>
  <c r="AZ807" i="21"/>
  <c r="BA807" i="21"/>
  <c r="BB807" i="21"/>
  <c r="AW808" i="21"/>
  <c r="AX808" i="21"/>
  <c r="AY808" i="21"/>
  <c r="AZ808" i="21"/>
  <c r="BA808" i="21"/>
  <c r="BB808" i="21"/>
  <c r="AW809" i="21"/>
  <c r="AX809" i="21"/>
  <c r="AY809" i="21"/>
  <c r="AZ809" i="21"/>
  <c r="BA809" i="21"/>
  <c r="BB809" i="21"/>
  <c r="AW810" i="21"/>
  <c r="AX810" i="21"/>
  <c r="AY810" i="21"/>
  <c r="AZ810" i="21"/>
  <c r="BA810" i="21"/>
  <c r="BB810" i="21"/>
  <c r="AW811" i="21"/>
  <c r="AX811" i="21"/>
  <c r="AY811" i="21"/>
  <c r="AZ811" i="21"/>
  <c r="BA811" i="21"/>
  <c r="BB811" i="21"/>
  <c r="AW812" i="21"/>
  <c r="AX812" i="21"/>
  <c r="AY812" i="21"/>
  <c r="AZ812" i="21"/>
  <c r="BA812" i="21"/>
  <c r="BB812" i="21"/>
  <c r="AW813" i="21"/>
  <c r="AX813" i="21"/>
  <c r="AY813" i="21"/>
  <c r="AZ813" i="21"/>
  <c r="BA813" i="21"/>
  <c r="BB813" i="21"/>
  <c r="AW814" i="21"/>
  <c r="AX814" i="21"/>
  <c r="AY814" i="21"/>
  <c r="AZ814" i="21"/>
  <c r="BA814" i="21"/>
  <c r="BB814" i="21"/>
  <c r="AW815" i="21"/>
  <c r="AX815" i="21"/>
  <c r="AY815" i="21"/>
  <c r="AZ815" i="21"/>
  <c r="BA815" i="21"/>
  <c r="BB815" i="21"/>
  <c r="AW816" i="21"/>
  <c r="AX816" i="21"/>
  <c r="AY816" i="21"/>
  <c r="AZ816" i="21"/>
  <c r="BA816" i="21"/>
  <c r="BB816" i="21"/>
  <c r="AW817" i="21"/>
  <c r="AX817" i="21"/>
  <c r="AY817" i="21"/>
  <c r="AZ817" i="21"/>
  <c r="BA817" i="21"/>
  <c r="BB817" i="21"/>
  <c r="AW818" i="21"/>
  <c r="AX818" i="21"/>
  <c r="AY818" i="21"/>
  <c r="AZ818" i="21"/>
  <c r="BA818" i="21"/>
  <c r="BB818" i="21"/>
  <c r="AW819" i="21"/>
  <c r="AX819" i="21"/>
  <c r="AZ819" i="21"/>
  <c r="BA819" i="21"/>
  <c r="BB819" i="21"/>
  <c r="AW820" i="21"/>
  <c r="AX820" i="21"/>
  <c r="BA820" i="21"/>
  <c r="BB820" i="21"/>
  <c r="AW821" i="21"/>
  <c r="AX821" i="21"/>
  <c r="AY821" i="21"/>
  <c r="BA821" i="21"/>
  <c r="BB821" i="21"/>
  <c r="AW822" i="21"/>
  <c r="AX822" i="21"/>
  <c r="AY822" i="21"/>
  <c r="BA822" i="21"/>
  <c r="BB822" i="21"/>
  <c r="AW823" i="21"/>
  <c r="AX823" i="21"/>
  <c r="AY823" i="21"/>
  <c r="BA823" i="21"/>
  <c r="BB823" i="21"/>
  <c r="AW824" i="21"/>
  <c r="AX824" i="21"/>
  <c r="AY824" i="21"/>
  <c r="BA824" i="21"/>
  <c r="BB824" i="21"/>
  <c r="AW825" i="21"/>
  <c r="AX825" i="21"/>
  <c r="AY825" i="21"/>
  <c r="BA825" i="21"/>
  <c r="BB825" i="21"/>
  <c r="AW826" i="21"/>
  <c r="AX826" i="21"/>
  <c r="BA826" i="21"/>
  <c r="BB826" i="21"/>
  <c r="AW827" i="21"/>
  <c r="AX827" i="21"/>
  <c r="AY827" i="21"/>
  <c r="BA827" i="21"/>
  <c r="BB827" i="21"/>
  <c r="AW828" i="21"/>
  <c r="AX828" i="21"/>
  <c r="AY828" i="21"/>
  <c r="BA828" i="21"/>
  <c r="BB828" i="21"/>
  <c r="AW829" i="21"/>
  <c r="AX829" i="21"/>
  <c r="AY829" i="21"/>
  <c r="BA829" i="21"/>
  <c r="BB829" i="21"/>
  <c r="AW830" i="21"/>
  <c r="AX830" i="21"/>
  <c r="AY830" i="21"/>
  <c r="BA830" i="21"/>
  <c r="BB830" i="21"/>
  <c r="AW831" i="21"/>
  <c r="AX831" i="21"/>
  <c r="AZ831" i="21"/>
  <c r="BA831" i="21"/>
  <c r="BB831" i="21"/>
  <c r="AW832" i="21"/>
  <c r="AX832" i="21"/>
  <c r="AZ832" i="21"/>
  <c r="BA832" i="21"/>
  <c r="BB832" i="21"/>
  <c r="AW833" i="21"/>
  <c r="AX833" i="21"/>
  <c r="AY833" i="21"/>
  <c r="AZ833" i="21"/>
  <c r="BA833" i="21"/>
  <c r="BB833" i="21"/>
  <c r="AW834" i="21"/>
  <c r="AX834" i="21"/>
  <c r="AY834" i="21"/>
  <c r="AZ834" i="21"/>
  <c r="BA834" i="21"/>
  <c r="BB834" i="21"/>
  <c r="AW835" i="21"/>
  <c r="AX835" i="21"/>
  <c r="AY835" i="21"/>
  <c r="AZ835" i="21"/>
  <c r="BA835" i="21"/>
  <c r="BB835" i="21"/>
  <c r="AW836" i="21"/>
  <c r="AX836" i="21"/>
  <c r="AY836" i="21"/>
  <c r="AZ836" i="21"/>
  <c r="BA836" i="21"/>
  <c r="BB836" i="21"/>
  <c r="AW837" i="21"/>
  <c r="AX837" i="21"/>
  <c r="AY837" i="21"/>
  <c r="AZ837" i="21"/>
  <c r="BA837" i="21"/>
  <c r="BB837" i="21"/>
  <c r="AW838" i="21"/>
  <c r="AX838" i="21"/>
  <c r="AY838" i="21"/>
  <c r="AZ838" i="21"/>
  <c r="BA838" i="21"/>
  <c r="BB838" i="21"/>
  <c r="AW839" i="21"/>
  <c r="AX839" i="21"/>
  <c r="AY839" i="21"/>
  <c r="AZ839" i="21"/>
  <c r="BA839" i="21"/>
  <c r="BB839" i="21"/>
  <c r="AW840" i="21"/>
  <c r="AX840" i="21"/>
  <c r="AY840" i="21"/>
  <c r="AZ840" i="21"/>
  <c r="BA840" i="21"/>
  <c r="BB840" i="21"/>
  <c r="AW841" i="21"/>
  <c r="AX841" i="21"/>
  <c r="AY841" i="21"/>
  <c r="AZ841" i="21"/>
  <c r="BA841" i="21"/>
  <c r="BB841" i="21"/>
  <c r="AW842" i="21"/>
  <c r="AX842" i="21"/>
  <c r="AY842" i="21"/>
  <c r="AZ842" i="21"/>
  <c r="BA842" i="21"/>
  <c r="BB842" i="21"/>
  <c r="AW843" i="21"/>
  <c r="AX843" i="21"/>
  <c r="AY843" i="21"/>
  <c r="AZ843" i="21"/>
  <c r="BA843" i="21"/>
  <c r="BB843" i="21"/>
  <c r="AW844" i="21"/>
  <c r="AX844" i="21"/>
  <c r="AY844" i="21"/>
  <c r="AZ844" i="21"/>
  <c r="BA844" i="21"/>
  <c r="BB844" i="21"/>
  <c r="AW845" i="21"/>
  <c r="AX845" i="21"/>
  <c r="AY845" i="21"/>
  <c r="AZ845" i="21"/>
  <c r="BA845" i="21"/>
  <c r="BB845" i="21"/>
  <c r="AW846" i="21"/>
  <c r="AX846" i="21"/>
  <c r="AY846" i="21"/>
  <c r="AZ846" i="21"/>
  <c r="BA846" i="21"/>
  <c r="BB846" i="21"/>
  <c r="AW847" i="21"/>
  <c r="AX847" i="21"/>
  <c r="AY847" i="21"/>
  <c r="AZ847" i="21"/>
  <c r="BA847" i="21"/>
  <c r="BB847" i="21"/>
  <c r="AW848" i="21"/>
  <c r="AX848" i="21"/>
  <c r="AY848" i="21"/>
  <c r="AZ848" i="21"/>
  <c r="BA848" i="21"/>
  <c r="BB848" i="21"/>
  <c r="AW849" i="21"/>
  <c r="AX849" i="21"/>
  <c r="AY849" i="21"/>
  <c r="AZ849" i="21"/>
  <c r="BA849" i="21"/>
  <c r="BB849" i="21"/>
  <c r="AW850" i="21"/>
  <c r="AX850" i="21"/>
  <c r="AY850" i="21"/>
  <c r="AZ850" i="21"/>
  <c r="BA850" i="21"/>
  <c r="BB850" i="21"/>
  <c r="AW851" i="21"/>
  <c r="AX851" i="21"/>
  <c r="AY851" i="21"/>
  <c r="AZ851" i="21"/>
  <c r="BA851" i="21"/>
  <c r="BB851" i="21"/>
  <c r="AW852" i="21"/>
  <c r="AX852" i="21"/>
  <c r="AY852" i="21"/>
  <c r="AZ852" i="21"/>
  <c r="BA852" i="21"/>
  <c r="BB852" i="21"/>
  <c r="AW853" i="21"/>
  <c r="AX853" i="21"/>
  <c r="AY853" i="21"/>
  <c r="AZ853" i="21"/>
  <c r="BA853" i="21"/>
  <c r="BB853" i="21"/>
  <c r="AW854" i="21"/>
  <c r="AX854" i="21"/>
  <c r="AY854" i="21"/>
  <c r="AZ854" i="21"/>
  <c r="BA854" i="21"/>
  <c r="BB854" i="21"/>
  <c r="AW855" i="21"/>
  <c r="AX855" i="21"/>
  <c r="BA855" i="21"/>
  <c r="BB855" i="21"/>
  <c r="AW867" i="21"/>
  <c r="AX867" i="21"/>
  <c r="AY867" i="21"/>
  <c r="AZ867" i="21"/>
  <c r="BA867" i="21"/>
  <c r="BB867" i="21"/>
  <c r="AW868" i="21"/>
  <c r="AX868" i="21"/>
  <c r="AY868" i="21"/>
  <c r="AZ868" i="21"/>
  <c r="BA868" i="21"/>
  <c r="BB868" i="21"/>
  <c r="AW869" i="21"/>
  <c r="AX869" i="21"/>
  <c r="AY869" i="21"/>
  <c r="AZ869" i="21"/>
  <c r="BA869" i="21"/>
  <c r="BB869" i="21"/>
  <c r="AW870" i="21"/>
  <c r="AX870" i="21"/>
  <c r="AY870" i="21"/>
  <c r="AZ870" i="21"/>
  <c r="BA870" i="21"/>
  <c r="BB870" i="21"/>
  <c r="AW871" i="21"/>
  <c r="AX871" i="21"/>
  <c r="AY871" i="21"/>
  <c r="AZ871" i="21"/>
  <c r="BA871" i="21"/>
  <c r="BB871" i="21"/>
  <c r="AW872" i="21"/>
  <c r="AX872" i="21"/>
  <c r="AY872" i="21"/>
  <c r="AZ872" i="21"/>
  <c r="BA872" i="21"/>
  <c r="BB872" i="21"/>
  <c r="AW873" i="21"/>
  <c r="AX873" i="21"/>
  <c r="AY873" i="21"/>
  <c r="AZ873" i="21"/>
  <c r="BA873" i="21"/>
  <c r="BB873" i="21"/>
  <c r="AW874" i="21"/>
  <c r="AX874" i="21"/>
  <c r="AY874" i="21"/>
  <c r="AZ874" i="21"/>
  <c r="BA874" i="21"/>
  <c r="BB874" i="21"/>
  <c r="AW875" i="21"/>
  <c r="AX875" i="21"/>
  <c r="AY875" i="21"/>
  <c r="AZ875" i="21"/>
  <c r="BA875" i="21"/>
  <c r="BB875" i="21"/>
  <c r="AW876" i="21"/>
  <c r="AX876" i="21"/>
  <c r="AY876" i="21"/>
  <c r="AZ876" i="21"/>
  <c r="BA876" i="21"/>
  <c r="BB876" i="21"/>
  <c r="AW877" i="21"/>
  <c r="AX877" i="21"/>
  <c r="AY877" i="21"/>
  <c r="AZ877" i="21"/>
  <c r="BA877" i="21"/>
  <c r="BB877" i="21"/>
  <c r="AW878" i="21"/>
  <c r="AX878" i="21"/>
  <c r="AY878" i="21"/>
  <c r="AZ878" i="21"/>
  <c r="BA878" i="21"/>
  <c r="BB878" i="21"/>
  <c r="AW879" i="21"/>
  <c r="AX879" i="21"/>
  <c r="AY879" i="21"/>
  <c r="AZ879" i="21"/>
  <c r="BA879" i="21"/>
  <c r="BB879" i="21"/>
  <c r="AW880" i="21"/>
  <c r="AX880" i="21"/>
  <c r="AY880" i="21"/>
  <c r="AZ880" i="21"/>
  <c r="BA880" i="21"/>
  <c r="BB880" i="21"/>
  <c r="AW881" i="21"/>
  <c r="AX881" i="21"/>
  <c r="AY881" i="21"/>
  <c r="AZ881" i="21"/>
  <c r="BA881" i="21"/>
  <c r="BB881" i="21"/>
  <c r="AW882" i="21"/>
  <c r="AX882" i="21"/>
  <c r="AY882" i="21"/>
  <c r="AZ882" i="21"/>
  <c r="BA882" i="21"/>
  <c r="BB882" i="21"/>
  <c r="AW883" i="21"/>
  <c r="AX883" i="21"/>
  <c r="AY883" i="21"/>
  <c r="AZ883" i="21"/>
  <c r="BA883" i="21"/>
  <c r="BB883" i="21"/>
  <c r="AW884" i="21"/>
  <c r="AX884" i="21"/>
  <c r="AY884" i="21"/>
  <c r="AZ884" i="21"/>
  <c r="BA884" i="21"/>
  <c r="BB884" i="21"/>
  <c r="AW885" i="21"/>
  <c r="AX885" i="21"/>
  <c r="AY885" i="21"/>
  <c r="AZ885" i="21"/>
  <c r="BA885" i="21"/>
  <c r="BB885" i="21"/>
  <c r="AW886" i="21"/>
  <c r="AX886" i="21"/>
  <c r="AY886" i="21"/>
  <c r="AZ886" i="21"/>
  <c r="BA886" i="21"/>
  <c r="BB886" i="21"/>
  <c r="AW887" i="21"/>
  <c r="AX887" i="21"/>
  <c r="AY887" i="21"/>
  <c r="AZ887" i="21"/>
  <c r="BA887" i="21"/>
  <c r="BB887" i="21"/>
  <c r="AW888" i="21"/>
  <c r="AX888" i="21"/>
  <c r="AY888" i="21"/>
  <c r="AZ888" i="21"/>
  <c r="BA888" i="21"/>
  <c r="BB888" i="21"/>
  <c r="AW889" i="21"/>
  <c r="AX889" i="21"/>
  <c r="AY889" i="21"/>
  <c r="AZ889" i="21"/>
  <c r="BA889" i="21"/>
  <c r="BB889" i="21"/>
  <c r="AW890" i="21"/>
  <c r="AX890" i="21"/>
  <c r="AY890" i="21"/>
  <c r="AZ890" i="21"/>
  <c r="BA890" i="21"/>
  <c r="BB890" i="21"/>
  <c r="AW891" i="21"/>
  <c r="AX891" i="21"/>
  <c r="AZ891" i="21"/>
  <c r="BA891" i="21"/>
  <c r="BB891" i="21"/>
  <c r="AW892" i="21"/>
  <c r="AX892" i="21"/>
  <c r="AZ892" i="21"/>
  <c r="BA892" i="21"/>
  <c r="BB892" i="21"/>
  <c r="AW893" i="21"/>
  <c r="AX893" i="21"/>
  <c r="AY893" i="21"/>
  <c r="AZ893" i="21"/>
  <c r="BA893" i="21"/>
  <c r="BB893" i="21"/>
  <c r="AW894" i="21"/>
  <c r="AX894" i="21"/>
  <c r="AY894" i="21"/>
  <c r="AZ894" i="21"/>
  <c r="BA894" i="21"/>
  <c r="BB894" i="21"/>
  <c r="AW895" i="21"/>
  <c r="AX895" i="21"/>
  <c r="AY895" i="21"/>
  <c r="AZ895" i="21"/>
  <c r="BA895" i="21"/>
  <c r="BB895" i="21"/>
  <c r="AW896" i="21"/>
  <c r="AX896" i="21"/>
  <c r="AY896" i="21"/>
  <c r="AZ896" i="21"/>
  <c r="BA896" i="21"/>
  <c r="BB896" i="21"/>
  <c r="AW897" i="21"/>
  <c r="AX897" i="21"/>
  <c r="AY897" i="21"/>
  <c r="AZ897" i="21"/>
  <c r="BA897" i="21"/>
  <c r="BB897" i="21"/>
  <c r="AW898" i="21"/>
  <c r="AX898" i="21"/>
  <c r="AY898" i="21"/>
  <c r="AZ898" i="21"/>
  <c r="BA898" i="21"/>
  <c r="BB898" i="21"/>
  <c r="AW899" i="21"/>
  <c r="AX899" i="21"/>
  <c r="AY899" i="21"/>
  <c r="AZ899" i="21"/>
  <c r="BA899" i="21"/>
  <c r="BB899" i="21"/>
  <c r="AW900" i="21"/>
  <c r="AX900" i="21"/>
  <c r="AY900" i="21"/>
  <c r="AZ900" i="21"/>
  <c r="BA900" i="21"/>
  <c r="BB900" i="21"/>
  <c r="AW901" i="21"/>
  <c r="AX901" i="21"/>
  <c r="AY901" i="21"/>
  <c r="AZ901" i="21"/>
  <c r="BA901" i="21"/>
  <c r="BB901" i="21"/>
  <c r="AW902" i="21"/>
  <c r="AX902" i="21"/>
  <c r="AY902" i="21"/>
  <c r="AZ902" i="21"/>
  <c r="BA902" i="21"/>
  <c r="BB902" i="21"/>
  <c r="AW903" i="21"/>
  <c r="AX903" i="21"/>
  <c r="AY903" i="21"/>
  <c r="AZ903" i="21"/>
  <c r="BA903" i="21"/>
  <c r="BB903" i="21"/>
  <c r="AW915" i="21"/>
  <c r="AX915" i="21"/>
  <c r="AY915" i="21"/>
  <c r="AZ915" i="21"/>
  <c r="BA915" i="21"/>
  <c r="BB915" i="21"/>
  <c r="AW916" i="21"/>
  <c r="AX916" i="21"/>
  <c r="AY916" i="21"/>
  <c r="AZ916" i="21"/>
  <c r="BA916" i="21"/>
  <c r="BB916" i="21"/>
  <c r="AW917" i="21"/>
  <c r="AX917" i="21"/>
  <c r="AY917" i="21"/>
  <c r="AZ917" i="21"/>
  <c r="BA917" i="21"/>
  <c r="BB917" i="21"/>
  <c r="AW918" i="21"/>
  <c r="AX918" i="21"/>
  <c r="AY918" i="21"/>
  <c r="AZ918" i="21"/>
  <c r="BA918" i="21"/>
  <c r="BB918" i="21"/>
  <c r="AW919" i="21"/>
  <c r="AX919" i="21"/>
  <c r="AY919" i="21"/>
  <c r="AZ919" i="21"/>
  <c r="BA919" i="21"/>
  <c r="BB919" i="21"/>
  <c r="AW920" i="21"/>
  <c r="AX920" i="21"/>
  <c r="AY920" i="21"/>
  <c r="AZ920" i="21"/>
  <c r="BA920" i="21"/>
  <c r="BB920" i="21"/>
  <c r="AW921" i="21"/>
  <c r="AX921" i="21"/>
  <c r="AY921" i="21"/>
  <c r="AZ921" i="21"/>
  <c r="BA921" i="21"/>
  <c r="BB921" i="21"/>
  <c r="AW922" i="21"/>
  <c r="AX922" i="21"/>
  <c r="AY922" i="21"/>
  <c r="AZ922" i="21"/>
  <c r="BA922" i="21"/>
  <c r="BB922" i="21"/>
  <c r="AW923" i="21"/>
  <c r="AX923" i="21"/>
  <c r="AY923" i="21"/>
  <c r="AZ923" i="21"/>
  <c r="BA923" i="21"/>
  <c r="BB923" i="21"/>
  <c r="AW924" i="21"/>
  <c r="AX924" i="21"/>
  <c r="AY924" i="21"/>
  <c r="AZ924" i="21"/>
  <c r="BA924" i="21"/>
  <c r="BB924" i="21"/>
  <c r="AW925" i="21"/>
  <c r="AX925" i="21"/>
  <c r="AY925" i="21"/>
  <c r="AZ925" i="21"/>
  <c r="BA925" i="21"/>
  <c r="BB925" i="21"/>
  <c r="AW926" i="21"/>
  <c r="AX926" i="21"/>
  <c r="AY926" i="21"/>
  <c r="AZ926" i="21"/>
  <c r="BA926" i="21"/>
  <c r="BB926" i="21"/>
  <c r="AW927" i="21"/>
  <c r="AX927" i="21"/>
  <c r="AY927" i="21"/>
  <c r="AZ927" i="21"/>
  <c r="BA927" i="21"/>
  <c r="BB927" i="21"/>
  <c r="AW928" i="21"/>
  <c r="AX928" i="21"/>
  <c r="AY928" i="21"/>
  <c r="AZ928" i="21"/>
  <c r="BA928" i="21"/>
  <c r="BB928" i="21"/>
  <c r="AW929" i="21"/>
  <c r="AX929" i="21"/>
  <c r="AY929" i="21"/>
  <c r="AZ929" i="21"/>
  <c r="BA929" i="21"/>
  <c r="BB929" i="21"/>
  <c r="AW930" i="21"/>
  <c r="AX930" i="21"/>
  <c r="AY930" i="21"/>
  <c r="AZ930" i="21"/>
  <c r="BA930" i="21"/>
  <c r="BB930" i="21"/>
  <c r="AW931" i="21"/>
  <c r="AX931" i="21"/>
  <c r="AY931" i="21"/>
  <c r="AZ931" i="21"/>
  <c r="BA931" i="21"/>
  <c r="BB931" i="21"/>
  <c r="AW932" i="21"/>
  <c r="AX932" i="21"/>
  <c r="AY932" i="21"/>
  <c r="AZ932" i="21"/>
  <c r="BA932" i="21"/>
  <c r="BB932" i="21"/>
  <c r="AW933" i="21"/>
  <c r="AX933" i="21"/>
  <c r="AY933" i="21"/>
  <c r="AZ933" i="21"/>
  <c r="BA933" i="21"/>
  <c r="BB933" i="21"/>
  <c r="AW934" i="21"/>
  <c r="AX934" i="21"/>
  <c r="AY934" i="21"/>
  <c r="AZ934" i="21"/>
  <c r="BA934" i="21"/>
  <c r="BB934" i="21"/>
  <c r="AW935" i="21"/>
  <c r="AX935" i="21"/>
  <c r="AY935" i="21"/>
  <c r="AZ935" i="21"/>
  <c r="BA935" i="21"/>
  <c r="BB935" i="21"/>
  <c r="AW936" i="21"/>
  <c r="AX936" i="21"/>
  <c r="AY936" i="21"/>
  <c r="AZ936" i="21"/>
  <c r="BA936" i="21"/>
  <c r="BB936" i="21"/>
  <c r="AW937" i="21"/>
  <c r="AX937" i="21"/>
  <c r="AY937" i="21"/>
  <c r="AZ937" i="21"/>
  <c r="BA937" i="21"/>
  <c r="BB937" i="21"/>
  <c r="AW938" i="21"/>
  <c r="AX938" i="21"/>
  <c r="AY938" i="21"/>
  <c r="AZ938" i="21"/>
  <c r="BA938" i="21"/>
  <c r="BB938" i="21"/>
  <c r="AW939" i="21"/>
  <c r="AX939" i="21"/>
  <c r="AY939" i="21"/>
  <c r="AZ939" i="21"/>
  <c r="BA939" i="21"/>
  <c r="BB939" i="21"/>
  <c r="AW940" i="21"/>
  <c r="AX940" i="21"/>
  <c r="AY940" i="21"/>
  <c r="AZ940" i="21"/>
  <c r="BA940" i="21"/>
  <c r="BB940" i="21"/>
  <c r="AW941" i="21"/>
  <c r="AX941" i="21"/>
  <c r="AY941" i="21"/>
  <c r="AZ941" i="21"/>
  <c r="BA941" i="21"/>
  <c r="BB941" i="21"/>
  <c r="AW942" i="21"/>
  <c r="AX942" i="21"/>
  <c r="AY942" i="21"/>
  <c r="AZ942" i="21"/>
  <c r="BA942" i="21"/>
  <c r="BB942" i="21"/>
  <c r="AW943" i="21"/>
  <c r="AX943" i="21"/>
  <c r="AY943" i="21"/>
  <c r="AZ943" i="21"/>
  <c r="BA943" i="21"/>
  <c r="BB943" i="21"/>
  <c r="AW944" i="21"/>
  <c r="AX944" i="21"/>
  <c r="AY944" i="21"/>
  <c r="AZ944" i="21"/>
  <c r="BA944" i="21"/>
  <c r="BB944" i="21"/>
  <c r="AW945" i="21"/>
  <c r="AX945" i="21"/>
  <c r="AY945" i="21"/>
  <c r="AZ945" i="21"/>
  <c r="BA945" i="21"/>
  <c r="BB945" i="21"/>
  <c r="AW946" i="21"/>
  <c r="AX946" i="21"/>
  <c r="AY946" i="21"/>
  <c r="AZ946" i="21"/>
  <c r="BA946" i="21"/>
  <c r="BB946" i="21"/>
  <c r="AW947" i="21"/>
  <c r="AX947" i="21"/>
  <c r="AY947" i="21"/>
  <c r="AZ947" i="21"/>
  <c r="BA947" i="21"/>
  <c r="BB947" i="21"/>
  <c r="AW948" i="21"/>
  <c r="AX948" i="21"/>
  <c r="AY948" i="21"/>
  <c r="AZ948" i="21"/>
  <c r="BA948" i="21"/>
  <c r="BB948" i="21"/>
  <c r="AW949" i="21"/>
  <c r="AX949" i="21"/>
  <c r="AY949" i="21"/>
  <c r="AZ949" i="21"/>
  <c r="BA949" i="21"/>
  <c r="BB949" i="21"/>
  <c r="AW950" i="21"/>
  <c r="AX950" i="21"/>
  <c r="AY950" i="21"/>
  <c r="AZ950" i="21"/>
  <c r="BA950" i="21"/>
  <c r="BB950" i="21"/>
  <c r="AW951" i="21"/>
  <c r="AX951" i="21"/>
  <c r="BA951" i="21"/>
  <c r="BB951" i="21"/>
  <c r="AW963" i="21"/>
  <c r="AX963" i="21"/>
  <c r="AZ963" i="21"/>
  <c r="BA963" i="21"/>
  <c r="BB963" i="21"/>
  <c r="AW964" i="21"/>
  <c r="AX964" i="21"/>
  <c r="AZ964" i="21"/>
  <c r="BA964" i="21"/>
  <c r="BB964" i="21"/>
  <c r="AW965" i="21"/>
  <c r="AX965" i="21"/>
  <c r="AY965" i="21"/>
  <c r="AZ965" i="21"/>
  <c r="BA965" i="21"/>
  <c r="BB965" i="21"/>
  <c r="AW966" i="21"/>
  <c r="AX966" i="21"/>
  <c r="AY966" i="21"/>
  <c r="AZ966" i="21"/>
  <c r="BA966" i="21"/>
  <c r="BB966" i="21"/>
  <c r="AW967" i="21"/>
  <c r="AX967" i="21"/>
  <c r="AY967" i="21"/>
  <c r="AZ967" i="21"/>
  <c r="BA967" i="21"/>
  <c r="BB967" i="21"/>
  <c r="AW968" i="21"/>
  <c r="AX968" i="21"/>
  <c r="AY968" i="21"/>
  <c r="AZ968" i="21"/>
  <c r="BA968" i="21"/>
  <c r="BB968" i="21"/>
  <c r="AW969" i="21"/>
  <c r="AX969" i="21"/>
  <c r="AY969" i="21"/>
  <c r="AZ969" i="21"/>
  <c r="BA969" i="21"/>
  <c r="BB969" i="21"/>
  <c r="AW970" i="21"/>
  <c r="AX970" i="21"/>
  <c r="AY970" i="21"/>
  <c r="AZ970" i="21"/>
  <c r="BA970" i="21"/>
  <c r="BB970" i="21"/>
  <c r="AW971" i="21"/>
  <c r="AX971" i="21"/>
  <c r="AY971" i="21"/>
  <c r="AZ971" i="21"/>
  <c r="BA971" i="21"/>
  <c r="BB971" i="21"/>
  <c r="AW972" i="21"/>
  <c r="AX972" i="21"/>
  <c r="AY972" i="21"/>
  <c r="AZ972" i="21"/>
  <c r="BA972" i="21"/>
  <c r="BB972" i="21"/>
  <c r="AW973" i="21"/>
  <c r="AX973" i="21"/>
  <c r="AY973" i="21"/>
  <c r="AZ973" i="21"/>
  <c r="BA973" i="21"/>
  <c r="BB973" i="21"/>
  <c r="AW974" i="21"/>
  <c r="AX974" i="21"/>
  <c r="AY974" i="21"/>
  <c r="AZ974" i="21"/>
  <c r="BA974" i="21"/>
  <c r="BB974" i="21"/>
  <c r="AW975" i="21"/>
  <c r="AX975" i="21"/>
  <c r="BA975" i="21"/>
  <c r="BB975" i="21"/>
  <c r="AW976" i="21"/>
  <c r="AX976" i="21"/>
  <c r="BA976" i="21"/>
  <c r="BB976" i="21"/>
  <c r="AW977" i="21"/>
  <c r="AX977" i="21"/>
  <c r="AY977" i="21"/>
  <c r="AZ977" i="21"/>
  <c r="BA977" i="21"/>
  <c r="BB977" i="21"/>
  <c r="AW978" i="21"/>
  <c r="AX978" i="21"/>
  <c r="AY978" i="21"/>
  <c r="AZ978" i="21"/>
  <c r="BA978" i="21"/>
  <c r="BB978" i="21"/>
  <c r="AW979" i="21"/>
  <c r="AX979" i="21"/>
  <c r="AY979" i="21"/>
  <c r="AZ979" i="21"/>
  <c r="BA979" i="21"/>
  <c r="BB979" i="21"/>
  <c r="AW980" i="21"/>
  <c r="AX980" i="21"/>
  <c r="AY980" i="21"/>
  <c r="AZ980" i="21"/>
  <c r="BA980" i="21"/>
  <c r="BB980" i="21"/>
  <c r="AW981" i="21"/>
  <c r="AX981" i="21"/>
  <c r="AY981" i="21"/>
  <c r="AZ981" i="21"/>
  <c r="BA981" i="21"/>
  <c r="BB981" i="21"/>
  <c r="AW982" i="21"/>
  <c r="AX982" i="21"/>
  <c r="AY982" i="21"/>
  <c r="AZ982" i="21"/>
  <c r="BA982" i="21"/>
  <c r="BB982" i="21"/>
  <c r="AW983" i="21"/>
  <c r="AX983" i="21"/>
  <c r="AY983" i="21"/>
  <c r="AZ983" i="21"/>
  <c r="BA983" i="21"/>
  <c r="BB983" i="21"/>
  <c r="AW984" i="21"/>
  <c r="AX984" i="21"/>
  <c r="AY984" i="21"/>
  <c r="AZ984" i="21"/>
  <c r="BA984" i="21"/>
  <c r="BB984" i="21"/>
  <c r="AW985" i="21"/>
  <c r="AX985" i="21"/>
  <c r="AY985" i="21"/>
  <c r="AZ985" i="21"/>
  <c r="BA985" i="21"/>
  <c r="BB985" i="21"/>
  <c r="AW986" i="21"/>
  <c r="AX986" i="21"/>
  <c r="AY986" i="21"/>
  <c r="AZ986" i="21"/>
  <c r="BA986" i="21"/>
  <c r="BB986" i="21"/>
  <c r="AW987" i="21"/>
  <c r="AX987" i="21"/>
  <c r="AY987" i="21"/>
  <c r="AZ987" i="21"/>
  <c r="BA987" i="21"/>
  <c r="BB987" i="21"/>
  <c r="AW988" i="21"/>
  <c r="AX988" i="21"/>
  <c r="AY988" i="21"/>
  <c r="AZ988" i="21"/>
  <c r="BA988" i="21"/>
  <c r="BB988" i="21"/>
  <c r="AW989" i="21"/>
  <c r="AX989" i="21"/>
  <c r="AY989" i="21"/>
  <c r="AZ989" i="21"/>
  <c r="BA989" i="21"/>
  <c r="BB989" i="21"/>
  <c r="AW990" i="21"/>
  <c r="AX990" i="21"/>
  <c r="AY990" i="21"/>
  <c r="AZ990" i="21"/>
  <c r="BA990" i="21"/>
  <c r="BB990" i="21"/>
  <c r="AW991" i="21"/>
  <c r="AX991" i="21"/>
  <c r="AY991" i="21"/>
  <c r="AZ991" i="21"/>
  <c r="BA991" i="21"/>
  <c r="BB991" i="21"/>
  <c r="AW992" i="21"/>
  <c r="AX992" i="21"/>
  <c r="AY992" i="21"/>
  <c r="AZ992" i="21"/>
  <c r="BA992" i="21"/>
  <c r="BB992" i="21"/>
  <c r="AW993" i="21"/>
  <c r="AX993" i="21"/>
  <c r="AY993" i="21"/>
  <c r="AZ993" i="21"/>
  <c r="BA993" i="21"/>
  <c r="BB993" i="21"/>
  <c r="AW994" i="21"/>
  <c r="AX994" i="21"/>
  <c r="AY994" i="21"/>
  <c r="AZ994" i="21"/>
  <c r="BA994" i="21"/>
  <c r="BB994" i="21"/>
  <c r="AW995" i="21"/>
  <c r="AX995" i="21"/>
  <c r="AY995" i="21"/>
  <c r="AZ995" i="21"/>
  <c r="BA995" i="21"/>
  <c r="BB995" i="21"/>
  <c r="AW996" i="21"/>
  <c r="AX996" i="21"/>
  <c r="AY996" i="21"/>
  <c r="AZ996" i="21"/>
  <c r="BA996" i="21"/>
  <c r="BB996" i="21"/>
  <c r="AW997" i="21"/>
  <c r="AX997" i="21"/>
  <c r="AY997" i="21"/>
  <c r="AZ997" i="21"/>
  <c r="BA997" i="21"/>
  <c r="BB997" i="21"/>
  <c r="AW998" i="21"/>
  <c r="AX998" i="21"/>
  <c r="AY998" i="21"/>
  <c r="AZ998" i="21"/>
  <c r="BA998" i="21"/>
  <c r="BB998" i="21"/>
  <c r="AW999" i="21"/>
  <c r="AX999" i="21"/>
  <c r="AZ999" i="21"/>
  <c r="BA999" i="21"/>
  <c r="BB999" i="21"/>
  <c r="AW1000" i="21"/>
  <c r="AX1000" i="21"/>
  <c r="AZ1000" i="21"/>
  <c r="BA1000" i="21"/>
  <c r="BB1000" i="21"/>
  <c r="AW1001" i="21"/>
  <c r="AX1001" i="21"/>
  <c r="AY1001" i="21"/>
  <c r="AZ1001" i="21"/>
  <c r="BA1001" i="21"/>
  <c r="BB1001" i="21"/>
  <c r="AW1002" i="21"/>
  <c r="AX1002" i="21"/>
  <c r="AY1002" i="21"/>
  <c r="AZ1002" i="21"/>
  <c r="BA1002" i="21"/>
  <c r="BB1002" i="21"/>
  <c r="AW1003" i="21"/>
  <c r="AX1003" i="21"/>
  <c r="AY1003" i="21"/>
  <c r="AZ1003" i="21"/>
  <c r="BA1003" i="21"/>
  <c r="BB1003" i="21"/>
  <c r="AW1004" i="21"/>
  <c r="AX1004" i="21"/>
  <c r="AY1004" i="21"/>
  <c r="AZ1004" i="21"/>
  <c r="BA1004" i="21"/>
  <c r="BB1004" i="21"/>
  <c r="AW1005" i="21"/>
  <c r="AX1005" i="21"/>
  <c r="AY1005" i="21"/>
  <c r="AZ1005" i="21"/>
  <c r="BA1005" i="21"/>
  <c r="BB1005" i="21"/>
  <c r="AW1006" i="21"/>
  <c r="AX1006" i="21"/>
  <c r="AY1006" i="21"/>
  <c r="AZ1006" i="21"/>
  <c r="BA1006" i="21"/>
  <c r="BB1006" i="21"/>
  <c r="AW1007" i="21"/>
  <c r="AX1007" i="21"/>
  <c r="AY1007" i="21"/>
  <c r="AZ1007" i="21"/>
  <c r="BA1007" i="21"/>
  <c r="BB1007" i="21"/>
  <c r="AW1008" i="21"/>
  <c r="AX1008" i="21"/>
  <c r="AY1008" i="21"/>
  <c r="AZ1008" i="21"/>
  <c r="BA1008" i="21"/>
  <c r="BB1008" i="21"/>
  <c r="AW1009" i="21"/>
  <c r="AX1009" i="21"/>
  <c r="AY1009" i="21"/>
  <c r="AZ1009" i="21"/>
  <c r="BA1009" i="21"/>
  <c r="BB1009" i="21"/>
  <c r="AW1010" i="21"/>
  <c r="AX1010" i="21"/>
  <c r="AY1010" i="21"/>
  <c r="AZ1010" i="21"/>
  <c r="BA1010" i="21"/>
  <c r="BB1010" i="21"/>
  <c r="AW1011" i="21"/>
  <c r="AX1011" i="21"/>
  <c r="AY1011" i="21"/>
  <c r="AZ1011" i="21"/>
  <c r="BA1011" i="21"/>
  <c r="BB1011" i="21"/>
  <c r="AW1012" i="21"/>
  <c r="AX1012" i="21"/>
  <c r="AY1012" i="21"/>
  <c r="AZ1012" i="21"/>
  <c r="BA1012" i="21"/>
  <c r="BB1012" i="21"/>
  <c r="AW1013" i="21"/>
  <c r="AX1013" i="21"/>
  <c r="AY1013" i="21"/>
  <c r="AZ1013" i="21"/>
  <c r="BA1013" i="21"/>
  <c r="BB1013" i="21"/>
  <c r="AW1014" i="21"/>
  <c r="AX1014" i="21"/>
  <c r="AY1014" i="21"/>
  <c r="AZ1014" i="21"/>
  <c r="BA1014" i="21"/>
  <c r="BB1014" i="21"/>
  <c r="AW1015" i="21"/>
  <c r="AX1015" i="21"/>
  <c r="AY1015" i="21"/>
  <c r="AZ1015" i="21"/>
  <c r="BA1015" i="21"/>
  <c r="BB1015" i="21"/>
  <c r="AW1016" i="21"/>
  <c r="AX1016" i="21"/>
  <c r="AY1016" i="21"/>
  <c r="AZ1016" i="21"/>
  <c r="BA1016" i="21"/>
  <c r="BB1016" i="21"/>
  <c r="AW1017" i="21"/>
  <c r="AX1017" i="21"/>
  <c r="AY1017" i="21"/>
  <c r="AZ1017" i="21"/>
  <c r="BA1017" i="21"/>
  <c r="BB1017" i="21"/>
  <c r="AW1018" i="21"/>
  <c r="AX1018" i="21"/>
  <c r="AY1018" i="21"/>
  <c r="AZ1018" i="21"/>
  <c r="BA1018" i="21"/>
  <c r="BB1018" i="21"/>
  <c r="AW1019" i="21"/>
  <c r="AX1019" i="21"/>
  <c r="AY1019" i="21"/>
  <c r="AZ1019" i="21"/>
  <c r="BA1019" i="21"/>
  <c r="BB1019" i="21"/>
  <c r="AW1020" i="21"/>
  <c r="AX1020" i="21"/>
  <c r="AY1020" i="21"/>
  <c r="AZ1020" i="21"/>
  <c r="BA1020" i="21"/>
  <c r="BB1020" i="21"/>
  <c r="AW1021" i="21"/>
  <c r="AX1021" i="21"/>
  <c r="AY1021" i="21"/>
  <c r="AZ1021" i="21"/>
  <c r="BA1021" i="21"/>
  <c r="BB1021" i="21"/>
  <c r="AW1022" i="21"/>
  <c r="AX1022" i="21"/>
  <c r="AY1022" i="21"/>
  <c r="AZ1022" i="21"/>
  <c r="BA1022" i="21"/>
  <c r="BB1022" i="21"/>
  <c r="AW1035" i="21"/>
  <c r="AX1035" i="21"/>
  <c r="AZ1035" i="21"/>
  <c r="BA1035" i="21"/>
  <c r="BB1035" i="21"/>
  <c r="AW1036" i="21"/>
  <c r="AX1036" i="21"/>
  <c r="AZ1036" i="21"/>
  <c r="BA1036" i="21"/>
  <c r="BB1036" i="21"/>
  <c r="AW1037" i="21"/>
  <c r="AX1037" i="21"/>
  <c r="AY1037" i="21"/>
  <c r="AZ1037" i="21"/>
  <c r="BA1037" i="21"/>
  <c r="BB1037" i="21"/>
  <c r="AW1038" i="21"/>
  <c r="AX1038" i="21"/>
  <c r="AZ1038" i="21"/>
  <c r="BA1038" i="21"/>
  <c r="BB1038" i="21"/>
  <c r="AW1039" i="21"/>
  <c r="AX1039" i="21"/>
  <c r="AY1039" i="21"/>
  <c r="AZ1039" i="21"/>
  <c r="BA1039" i="21"/>
  <c r="BB1039" i="21"/>
  <c r="AW1040" i="21"/>
  <c r="AX1040" i="21"/>
  <c r="AY1040" i="21"/>
  <c r="AZ1040" i="21"/>
  <c r="BA1040" i="21"/>
  <c r="BB1040" i="21"/>
  <c r="AW1041" i="21"/>
  <c r="AX1041" i="21"/>
  <c r="AY1041" i="21"/>
  <c r="AZ1041" i="21"/>
  <c r="BA1041" i="21"/>
  <c r="BB1041" i="21"/>
  <c r="AW1042" i="21"/>
  <c r="AX1042" i="21"/>
  <c r="AY1042" i="21"/>
  <c r="AZ1042" i="21"/>
  <c r="BA1042" i="21"/>
  <c r="BB1042" i="21"/>
  <c r="AW1043" i="21"/>
  <c r="AX1043" i="21"/>
  <c r="AZ1043" i="21"/>
  <c r="BA1043" i="21"/>
  <c r="BB1043" i="21"/>
  <c r="AW1044" i="21"/>
  <c r="AX1044" i="21"/>
  <c r="AY1044" i="21"/>
  <c r="AZ1044" i="21"/>
  <c r="BA1044" i="21"/>
  <c r="BB1044" i="21"/>
  <c r="AW1045" i="21"/>
  <c r="AX1045" i="21"/>
  <c r="AY1045" i="21"/>
  <c r="AZ1045" i="21"/>
  <c r="BA1045" i="21"/>
  <c r="BB1045" i="21"/>
  <c r="AW1046" i="21"/>
  <c r="AX1046" i="21"/>
  <c r="AY1046" i="21"/>
  <c r="AZ1046" i="21"/>
  <c r="BA1046" i="21"/>
  <c r="BB1046" i="21"/>
  <c r="AW1047" i="21"/>
  <c r="AX1047" i="21"/>
  <c r="AZ1047" i="21"/>
  <c r="BA1047" i="21"/>
  <c r="BB1047" i="21"/>
  <c r="AW1048" i="21"/>
  <c r="AX1048" i="21"/>
  <c r="AZ1048" i="21"/>
  <c r="BA1048" i="21"/>
  <c r="BB1048" i="21"/>
  <c r="AW1049" i="21"/>
  <c r="AX1049" i="21"/>
  <c r="AY1049" i="21"/>
  <c r="AZ1049" i="21"/>
  <c r="BA1049" i="21"/>
  <c r="BB1049" i="21"/>
  <c r="AW1050" i="21"/>
  <c r="AX1050" i="21"/>
  <c r="AY1050" i="21"/>
  <c r="AZ1050" i="21"/>
  <c r="BA1050" i="21"/>
  <c r="BB1050" i="21"/>
  <c r="AW1051" i="21"/>
  <c r="AX1051" i="21"/>
  <c r="AY1051" i="21"/>
  <c r="AZ1051" i="21"/>
  <c r="BA1051" i="21"/>
  <c r="BB1051" i="21"/>
  <c r="AW1052" i="21"/>
  <c r="AX1052" i="21"/>
  <c r="AY1052" i="21"/>
  <c r="AZ1052" i="21"/>
  <c r="BA1052" i="21"/>
  <c r="BB1052" i="21"/>
  <c r="AW1053" i="21"/>
  <c r="AX1053" i="21"/>
  <c r="AY1053" i="21"/>
  <c r="AZ1053" i="21"/>
  <c r="BA1053" i="21"/>
  <c r="BB1053" i="21"/>
  <c r="AW1054" i="21"/>
  <c r="AX1054" i="21"/>
  <c r="AY1054" i="21"/>
  <c r="AZ1054" i="21"/>
  <c r="BA1054" i="21"/>
  <c r="BB1054" i="21"/>
  <c r="AW1055" i="21"/>
  <c r="AX1055" i="21"/>
  <c r="AY1055" i="21"/>
  <c r="AZ1055" i="21"/>
  <c r="BA1055" i="21"/>
  <c r="BB1055" i="21"/>
  <c r="AW1056" i="21"/>
  <c r="AX1056" i="21"/>
  <c r="AY1056" i="21"/>
  <c r="AZ1056" i="21"/>
  <c r="BA1056" i="21"/>
  <c r="BB1056" i="21"/>
  <c r="AW1057" i="21"/>
  <c r="AX1057" i="21"/>
  <c r="AY1057" i="21"/>
  <c r="AZ1057" i="21"/>
  <c r="BA1057" i="21"/>
  <c r="BB1057" i="21"/>
  <c r="AW1058" i="21"/>
  <c r="AX1058" i="21"/>
  <c r="AY1058" i="21"/>
  <c r="AZ1058" i="21"/>
  <c r="BA1058" i="21"/>
  <c r="BB1058" i="21"/>
  <c r="AW1059" i="21"/>
  <c r="AX1059" i="21"/>
  <c r="AY1059" i="21"/>
  <c r="AZ1059" i="21"/>
  <c r="BA1059" i="21"/>
  <c r="BB1059" i="21"/>
  <c r="AW1060" i="21"/>
  <c r="AX1060" i="21"/>
  <c r="AY1060" i="21"/>
  <c r="AZ1060" i="21"/>
  <c r="BA1060" i="21"/>
  <c r="BB1060" i="21"/>
  <c r="AW1061" i="21"/>
  <c r="AX1061" i="21"/>
  <c r="AY1061" i="21"/>
  <c r="AZ1061" i="21"/>
  <c r="BA1061" i="21"/>
  <c r="BB1061" i="21"/>
  <c r="AW1062" i="21"/>
  <c r="AX1062" i="21"/>
  <c r="AY1062" i="21"/>
  <c r="AZ1062" i="21"/>
  <c r="BA1062" i="21"/>
  <c r="BB1062" i="21"/>
  <c r="AW1063" i="21"/>
  <c r="AX1063" i="21"/>
  <c r="AY1063" i="21"/>
  <c r="AZ1063" i="21"/>
  <c r="BA1063" i="21"/>
  <c r="BB1063" i="21"/>
  <c r="AW1064" i="21"/>
  <c r="AX1064" i="21"/>
  <c r="AY1064" i="21"/>
  <c r="AZ1064" i="21"/>
  <c r="BA1064" i="21"/>
  <c r="BB1064" i="21"/>
  <c r="AW1065" i="21"/>
  <c r="AX1065" i="21"/>
  <c r="AY1065" i="21"/>
  <c r="AZ1065" i="21"/>
  <c r="BA1065" i="21"/>
  <c r="BB1065" i="21"/>
  <c r="AW1066" i="21"/>
  <c r="AX1066" i="21"/>
  <c r="AY1066" i="21"/>
  <c r="AZ1066" i="21"/>
  <c r="BA1066" i="21"/>
  <c r="BB1066" i="21"/>
  <c r="AW1067" i="21"/>
  <c r="AX1067" i="21"/>
  <c r="AY1067" i="21"/>
  <c r="AZ1067" i="21"/>
  <c r="BA1067" i="21"/>
  <c r="BB1067" i="21"/>
  <c r="AW1068" i="21"/>
  <c r="AX1068" i="21"/>
  <c r="AY1068" i="21"/>
  <c r="AZ1068" i="21"/>
  <c r="BA1068" i="21"/>
  <c r="BB1068" i="21"/>
  <c r="AW1069" i="21"/>
  <c r="AX1069" i="21"/>
  <c r="AY1069" i="21"/>
  <c r="AZ1069" i="21"/>
  <c r="BA1069" i="21"/>
  <c r="BB1069" i="21"/>
  <c r="AW1070" i="21"/>
  <c r="AX1070" i="21"/>
  <c r="AY1070" i="21"/>
  <c r="AZ1070" i="21"/>
  <c r="BA1070" i="21"/>
  <c r="BB1070" i="21"/>
  <c r="AW1071" i="21"/>
  <c r="AX1071" i="21"/>
  <c r="AY1071" i="21"/>
  <c r="AZ1071" i="21"/>
  <c r="BA1071" i="21"/>
  <c r="BB1071" i="21"/>
  <c r="AW1072" i="21"/>
  <c r="AX1072" i="21"/>
  <c r="AY1072" i="21"/>
  <c r="AZ1072" i="21"/>
  <c r="BA1072" i="21"/>
  <c r="BB1072" i="21"/>
  <c r="AW1073" i="21"/>
  <c r="AX1073" i="21"/>
  <c r="AY1073" i="21"/>
  <c r="AZ1073" i="21"/>
  <c r="BA1073" i="21"/>
  <c r="BB1073" i="21"/>
  <c r="AW1074" i="21"/>
  <c r="AX1074" i="21"/>
  <c r="AY1074" i="21"/>
  <c r="AZ1074" i="21"/>
  <c r="BA1074" i="21"/>
  <c r="BB1074" i="21"/>
  <c r="AW1075" i="21"/>
  <c r="AX1075" i="21"/>
  <c r="AY1075" i="21"/>
  <c r="AZ1075" i="21"/>
  <c r="BA1075" i="21"/>
  <c r="BB1075" i="21"/>
  <c r="AW1076" i="21"/>
  <c r="AX1076" i="21"/>
  <c r="AY1076" i="21"/>
  <c r="AZ1076" i="21"/>
  <c r="BA1076" i="21"/>
  <c r="BB1076" i="21"/>
  <c r="AW1077" i="21"/>
  <c r="AX1077" i="21"/>
  <c r="AY1077" i="21"/>
  <c r="AZ1077" i="21"/>
  <c r="BA1077" i="21"/>
  <c r="BB1077" i="21"/>
  <c r="AW1078" i="21"/>
  <c r="AX1078" i="21"/>
  <c r="AY1078" i="21"/>
  <c r="AZ1078" i="21"/>
  <c r="BA1078" i="21"/>
  <c r="BB1078" i="21"/>
  <c r="AW1079" i="21"/>
  <c r="AX1079" i="21"/>
  <c r="AY1079" i="21"/>
  <c r="AZ1079" i="21"/>
  <c r="BA1079" i="21"/>
  <c r="BB1079" i="21"/>
  <c r="AW1080" i="21"/>
  <c r="AX1080" i="21"/>
  <c r="AY1080" i="21"/>
  <c r="AZ1080" i="21"/>
  <c r="BA1080" i="21"/>
  <c r="BB1080" i="21"/>
  <c r="AW1081" i="21"/>
  <c r="AX1081" i="21"/>
  <c r="AY1081" i="21"/>
  <c r="AZ1081" i="21"/>
  <c r="BA1081" i="21"/>
  <c r="BB1081" i="21"/>
  <c r="AW1082" i="21"/>
  <c r="AX1082" i="21"/>
  <c r="AY1082" i="21"/>
  <c r="AZ1082" i="21"/>
  <c r="BA1082" i="21"/>
  <c r="BB1082" i="21"/>
  <c r="AW1083" i="21"/>
  <c r="AX1083" i="21"/>
  <c r="AZ1083" i="21"/>
  <c r="BA1083" i="21"/>
  <c r="BB1083" i="21"/>
  <c r="AW1084" i="21"/>
  <c r="AX1084" i="21"/>
  <c r="AZ1084" i="21"/>
  <c r="BA1084" i="21"/>
  <c r="BB1084" i="21"/>
  <c r="AW1085" i="21"/>
  <c r="AX1085" i="21"/>
  <c r="AY1085" i="21"/>
  <c r="AZ1085" i="21"/>
  <c r="BA1085" i="21"/>
  <c r="BB1085" i="21"/>
  <c r="AW1086" i="21"/>
  <c r="AX1086" i="21"/>
  <c r="AZ1086" i="21"/>
  <c r="BA1086" i="21"/>
  <c r="BB1086" i="21"/>
  <c r="AW1087" i="21"/>
  <c r="AX1087" i="21"/>
  <c r="AY1087" i="21"/>
  <c r="AZ1087" i="21"/>
  <c r="BA1087" i="21"/>
  <c r="BB1087" i="21"/>
  <c r="AW1088" i="21"/>
  <c r="AX1088" i="21"/>
  <c r="AY1088" i="21"/>
  <c r="AZ1088" i="21"/>
  <c r="BA1088" i="21"/>
  <c r="BB1088" i="21"/>
  <c r="AW1089" i="21"/>
  <c r="AX1089" i="21"/>
  <c r="AY1089" i="21"/>
  <c r="AZ1089" i="21"/>
  <c r="BA1089" i="21"/>
  <c r="BB1089" i="21"/>
  <c r="AW1090" i="21"/>
  <c r="AX1090" i="21"/>
  <c r="AY1090" i="21"/>
  <c r="AZ1090" i="21"/>
  <c r="BA1090" i="21"/>
  <c r="BB1090" i="21"/>
  <c r="AW1091" i="21"/>
  <c r="AX1091" i="21"/>
  <c r="AZ1091" i="21"/>
  <c r="BA1091" i="21"/>
  <c r="BB1091" i="21"/>
  <c r="AW1092" i="21"/>
  <c r="AX1092" i="21"/>
  <c r="AY1092" i="21"/>
  <c r="AZ1092" i="21"/>
  <c r="BA1092" i="21"/>
  <c r="BB1092" i="21"/>
  <c r="AW1093" i="21"/>
  <c r="AX1093" i="21"/>
  <c r="AY1093" i="21"/>
  <c r="AZ1093" i="21"/>
  <c r="BA1093" i="21"/>
  <c r="BB1093" i="21"/>
  <c r="AW1094" i="21"/>
  <c r="AX1094" i="21"/>
  <c r="AY1094" i="21"/>
  <c r="AZ1094" i="21"/>
  <c r="BA1094" i="21"/>
  <c r="BB1094" i="21"/>
  <c r="AW1095" i="21"/>
  <c r="AX1095" i="21"/>
  <c r="AZ1095" i="21"/>
  <c r="BA1095" i="21"/>
  <c r="BB1095" i="21"/>
  <c r="AW1096" i="21"/>
  <c r="AX1096" i="21"/>
  <c r="AZ1096" i="21"/>
  <c r="BA1096" i="21"/>
  <c r="BB1096" i="21"/>
  <c r="AW1097" i="21"/>
  <c r="AX1097" i="21"/>
  <c r="AY1097" i="21"/>
  <c r="AZ1097" i="21"/>
  <c r="BA1097" i="21"/>
  <c r="BB1097" i="21"/>
  <c r="AW1098" i="21"/>
  <c r="AX1098" i="21"/>
  <c r="AY1098" i="21"/>
  <c r="AZ1098" i="21"/>
  <c r="BA1098" i="21"/>
  <c r="BB1098" i="21"/>
  <c r="AW1099" i="21"/>
  <c r="AX1099" i="21"/>
  <c r="AY1099" i="21"/>
  <c r="AZ1099" i="21"/>
  <c r="BA1099" i="21"/>
  <c r="BB1099" i="21"/>
  <c r="AW1100" i="21"/>
  <c r="AX1100" i="21"/>
  <c r="AY1100" i="21"/>
  <c r="AZ1100" i="21"/>
  <c r="BA1100" i="21"/>
  <c r="BB1100" i="21"/>
  <c r="AW1101" i="21"/>
  <c r="AX1101" i="21"/>
  <c r="AY1101" i="21"/>
  <c r="AZ1101" i="21"/>
  <c r="BA1101" i="21"/>
  <c r="BB1101" i="21"/>
  <c r="AW1102" i="21"/>
  <c r="AX1102" i="21"/>
  <c r="AY1102" i="21"/>
  <c r="AZ1102" i="21"/>
  <c r="BA1102" i="21"/>
  <c r="BB1102" i="21"/>
  <c r="AW1103" i="21"/>
  <c r="AX1103" i="21"/>
  <c r="AY1103" i="21"/>
  <c r="AZ1103" i="21"/>
  <c r="BA1103" i="21"/>
  <c r="BB1103" i="21"/>
  <c r="AW1104" i="21"/>
  <c r="AX1104" i="21"/>
  <c r="AY1104" i="21"/>
  <c r="AZ1104" i="21"/>
  <c r="BA1104" i="21"/>
  <c r="BB1104" i="21"/>
  <c r="AW1105" i="21"/>
  <c r="AX1105" i="21"/>
  <c r="AY1105" i="21"/>
  <c r="AZ1105" i="21"/>
  <c r="BA1105" i="21"/>
  <c r="BB1105" i="21"/>
  <c r="AW1106" i="21"/>
  <c r="AX1106" i="21"/>
  <c r="AY1106" i="21"/>
  <c r="AZ1106" i="21"/>
  <c r="BA1106" i="21"/>
  <c r="BB1106" i="21"/>
  <c r="AW1107" i="21"/>
  <c r="AX1107" i="21"/>
  <c r="AY1107" i="21"/>
  <c r="AZ1107" i="21"/>
  <c r="BA1107" i="21"/>
  <c r="BB1107" i="21"/>
  <c r="AW1108" i="21"/>
  <c r="AX1108" i="21"/>
  <c r="AY1108" i="21"/>
  <c r="AZ1108" i="21"/>
  <c r="BA1108" i="21"/>
  <c r="BB1108" i="21"/>
  <c r="AW1109" i="21"/>
  <c r="AX1109" i="21"/>
  <c r="AY1109" i="21"/>
  <c r="AZ1109" i="21"/>
  <c r="BA1109" i="21"/>
  <c r="BB1109" i="21"/>
  <c r="AW1110" i="21"/>
  <c r="AX1110" i="21"/>
  <c r="AY1110" i="21"/>
  <c r="AZ1110" i="21"/>
  <c r="BA1110" i="21"/>
  <c r="BB1110" i="21"/>
  <c r="AW1111" i="21"/>
  <c r="AX1111" i="21"/>
  <c r="AY1111" i="21"/>
  <c r="AZ1111" i="21"/>
  <c r="BA1111" i="21"/>
  <c r="BB1111" i="21"/>
  <c r="AW1112" i="21"/>
  <c r="AX1112" i="21"/>
  <c r="AY1112" i="21"/>
  <c r="AZ1112" i="21"/>
  <c r="BA1112" i="21"/>
  <c r="BB1112" i="21"/>
  <c r="AW1113" i="21"/>
  <c r="AX1113" i="21"/>
  <c r="AY1113" i="21"/>
  <c r="AZ1113" i="21"/>
  <c r="BA1113" i="21"/>
  <c r="BB1113" i="21"/>
  <c r="AW1114" i="21"/>
  <c r="AX1114" i="21"/>
  <c r="AY1114" i="21"/>
  <c r="AZ1114" i="21"/>
  <c r="BA1114" i="21"/>
  <c r="BB1114" i="21"/>
  <c r="AW1115" i="21"/>
  <c r="AX1115" i="21"/>
  <c r="AY1115" i="21"/>
  <c r="AZ1115" i="21"/>
  <c r="BA1115" i="21"/>
  <c r="BB1115" i="21"/>
  <c r="AW1116" i="21"/>
  <c r="AX1116" i="21"/>
  <c r="AY1116" i="21"/>
  <c r="AZ1116" i="21"/>
  <c r="BA1116" i="21"/>
  <c r="BB1116" i="21"/>
  <c r="AW1117" i="21"/>
  <c r="AX1117" i="21"/>
  <c r="AY1117" i="21"/>
  <c r="AZ1117" i="21"/>
  <c r="BA1117" i="21"/>
  <c r="BB1117" i="21"/>
  <c r="AW1118" i="21"/>
  <c r="AX1118" i="21"/>
  <c r="AY1118" i="21"/>
  <c r="AZ1118" i="21"/>
  <c r="BA1118" i="21"/>
  <c r="BB1118" i="21"/>
  <c r="AW1119" i="21"/>
  <c r="AX1119" i="21"/>
  <c r="AY1119" i="21"/>
  <c r="AZ1119" i="21"/>
  <c r="BA1119" i="21"/>
  <c r="BB1119" i="21"/>
  <c r="AW1120" i="21"/>
  <c r="AX1120" i="21"/>
  <c r="AY1120" i="21"/>
  <c r="AZ1120" i="21"/>
  <c r="BA1120" i="21"/>
  <c r="BB1120" i="21"/>
  <c r="AW1121" i="21"/>
  <c r="AX1121" i="21"/>
  <c r="AY1121" i="21"/>
  <c r="AZ1121" i="21"/>
  <c r="BA1121" i="21"/>
  <c r="BB1121" i="21"/>
  <c r="AW1122" i="21"/>
  <c r="AX1122" i="21"/>
  <c r="AY1122" i="21"/>
  <c r="AZ1122" i="21"/>
  <c r="BA1122" i="21"/>
  <c r="BB1122" i="21"/>
  <c r="AW1123" i="21"/>
  <c r="AX1123" i="21"/>
  <c r="AY1123" i="21"/>
  <c r="AZ1123" i="21"/>
  <c r="BA1123" i="21"/>
  <c r="BB1123" i="21"/>
  <c r="AW1124" i="21"/>
  <c r="AX1124" i="21"/>
  <c r="AY1124" i="21"/>
  <c r="AZ1124" i="21"/>
  <c r="BA1124" i="21"/>
  <c r="BB1124" i="21"/>
  <c r="AW1125" i="21"/>
  <c r="AX1125" i="21"/>
  <c r="AY1125" i="21"/>
  <c r="AZ1125" i="21"/>
  <c r="BA1125" i="21"/>
  <c r="BB1125" i="21"/>
  <c r="AW1126" i="21"/>
  <c r="AX1126" i="21"/>
  <c r="AY1126" i="21"/>
  <c r="AZ1126" i="21"/>
  <c r="BA1126" i="21"/>
  <c r="BB1126" i="21"/>
  <c r="AW1127" i="21"/>
  <c r="AX1127" i="21"/>
  <c r="AY1127" i="21"/>
  <c r="AZ1127" i="21"/>
  <c r="BA1127" i="21"/>
  <c r="BB1127" i="21"/>
  <c r="AW1128" i="21"/>
  <c r="AX1128" i="21"/>
  <c r="AY1128" i="21"/>
  <c r="AZ1128" i="21"/>
  <c r="BA1128" i="21"/>
  <c r="BB1128" i="21"/>
  <c r="AW1129" i="21"/>
  <c r="AX1129" i="21"/>
  <c r="AY1129" i="21"/>
  <c r="AZ1129" i="21"/>
  <c r="BA1129" i="21"/>
  <c r="BB1129" i="21"/>
  <c r="AW1130" i="21"/>
  <c r="AX1130" i="21"/>
  <c r="AY1130" i="21"/>
  <c r="AZ1130" i="21"/>
  <c r="BA1130" i="21"/>
  <c r="BB1130" i="21"/>
  <c r="AW1131" i="21"/>
  <c r="AX1131" i="21"/>
  <c r="AZ1131" i="21"/>
  <c r="BA1131" i="21"/>
  <c r="BB1131" i="21"/>
  <c r="AW1132" i="21"/>
  <c r="AX1132" i="21"/>
  <c r="AZ1132" i="21"/>
  <c r="BA1132" i="21"/>
  <c r="BB1132" i="21"/>
  <c r="AW1133" i="21"/>
  <c r="AX1133" i="21"/>
  <c r="AY1133" i="21"/>
  <c r="AZ1133" i="21"/>
  <c r="BA1133" i="21"/>
  <c r="BB1133" i="21"/>
  <c r="AW1134" i="21"/>
  <c r="AX1134" i="21"/>
  <c r="AY1134" i="21"/>
  <c r="AZ1134" i="21"/>
  <c r="BA1134" i="21"/>
  <c r="BB1134" i="21"/>
  <c r="AW1135" i="21"/>
  <c r="AX1135" i="21"/>
  <c r="AY1135" i="21"/>
  <c r="AZ1135" i="21"/>
  <c r="BA1135" i="21"/>
  <c r="BB1135" i="21"/>
  <c r="AW1136" i="21"/>
  <c r="AX1136" i="21"/>
  <c r="AY1136" i="21"/>
  <c r="AZ1136" i="21"/>
  <c r="BA1136" i="21"/>
  <c r="BB1136" i="21"/>
  <c r="AW1137" i="21"/>
  <c r="AX1137" i="21"/>
  <c r="AY1137" i="21"/>
  <c r="AZ1137" i="21"/>
  <c r="BA1137" i="21"/>
  <c r="BB1137" i="21"/>
  <c r="AW1138" i="21"/>
  <c r="AX1138" i="21"/>
  <c r="AY1138" i="21"/>
  <c r="AZ1138" i="21"/>
  <c r="BA1138" i="21"/>
  <c r="BB1138" i="21"/>
  <c r="AW1139" i="21"/>
  <c r="AX1139" i="21"/>
  <c r="AY1139" i="21"/>
  <c r="AZ1139" i="21"/>
  <c r="BA1139" i="21"/>
  <c r="BB1139" i="21"/>
  <c r="AW1140" i="21"/>
  <c r="AX1140" i="21"/>
  <c r="AY1140" i="21"/>
  <c r="AZ1140" i="21"/>
  <c r="BA1140" i="21"/>
  <c r="BB1140" i="21"/>
  <c r="AW1141" i="21"/>
  <c r="AX1141" i="21"/>
  <c r="AY1141" i="21"/>
  <c r="AZ1141" i="21"/>
  <c r="BA1141" i="21"/>
  <c r="BB1141" i="21"/>
  <c r="AW1142" i="21"/>
  <c r="AX1142" i="21"/>
  <c r="AY1142" i="21"/>
  <c r="AZ1142" i="21"/>
  <c r="BA1142" i="21"/>
  <c r="BB1142" i="21"/>
  <c r="AA27" i="21"/>
  <c r="AB27" i="21"/>
  <c r="AD27" i="21"/>
  <c r="AE27" i="21"/>
  <c r="AF27" i="21"/>
  <c r="AA28" i="21"/>
  <c r="AB28" i="21"/>
  <c r="AD28" i="21"/>
  <c r="AE28" i="21"/>
  <c r="AF28" i="21"/>
  <c r="AA29" i="21"/>
  <c r="AB29" i="21"/>
  <c r="AC29" i="21"/>
  <c r="AD29" i="21"/>
  <c r="AE29" i="21"/>
  <c r="AF29" i="21"/>
  <c r="AA30" i="21"/>
  <c r="AB30" i="21"/>
  <c r="AC30" i="21"/>
  <c r="AD30" i="21"/>
  <c r="AE30" i="21"/>
  <c r="AF30" i="21"/>
  <c r="AA31" i="21"/>
  <c r="AB31" i="21"/>
  <c r="AC31" i="21"/>
  <c r="AD31" i="21"/>
  <c r="AE31" i="21"/>
  <c r="AF31" i="21"/>
  <c r="AA32" i="21"/>
  <c r="AB32" i="21"/>
  <c r="AC32" i="21"/>
  <c r="AD32" i="21"/>
  <c r="AE32" i="21"/>
  <c r="AF32" i="21"/>
  <c r="AA33" i="21"/>
  <c r="AB33" i="21"/>
  <c r="AC33" i="21"/>
  <c r="AD33" i="21"/>
  <c r="AE33" i="21"/>
  <c r="AF33" i="21"/>
  <c r="AA34" i="21"/>
  <c r="AB34" i="21"/>
  <c r="AC34" i="21"/>
  <c r="AD34" i="21"/>
  <c r="AE34" i="21"/>
  <c r="AF34" i="21"/>
  <c r="AA35" i="21"/>
  <c r="AB35" i="21"/>
  <c r="AC35" i="21"/>
  <c r="AD35" i="21"/>
  <c r="AE35" i="21"/>
  <c r="AF35" i="21"/>
  <c r="AA36" i="21"/>
  <c r="AB36" i="21"/>
  <c r="AC36" i="21"/>
  <c r="AD36" i="21"/>
  <c r="AE36" i="21"/>
  <c r="AF36" i="21"/>
  <c r="AA37" i="21"/>
  <c r="AB37" i="21"/>
  <c r="AC37" i="21"/>
  <c r="AD37" i="21"/>
  <c r="AE37" i="21"/>
  <c r="AF37" i="21"/>
  <c r="AA38" i="21"/>
  <c r="AB38" i="21"/>
  <c r="AC38" i="21"/>
  <c r="AD38" i="21"/>
  <c r="AE38" i="21"/>
  <c r="AF38" i="21"/>
  <c r="AA39" i="21"/>
  <c r="AB39" i="21"/>
  <c r="AD39" i="21"/>
  <c r="AE39" i="21"/>
  <c r="AF39" i="21"/>
  <c r="AA51" i="21"/>
  <c r="AB51" i="21"/>
  <c r="AD51" i="21"/>
  <c r="AE51" i="21"/>
  <c r="AF51" i="21"/>
  <c r="AA52" i="21"/>
  <c r="AB52" i="21"/>
  <c r="AD52" i="21"/>
  <c r="AE52" i="21"/>
  <c r="AF52" i="21"/>
  <c r="AA53" i="21"/>
  <c r="AB53" i="21"/>
  <c r="AC53" i="21"/>
  <c r="AD53" i="21"/>
  <c r="AE53" i="21"/>
  <c r="AF53" i="21"/>
  <c r="AA54" i="21"/>
  <c r="AB54" i="21"/>
  <c r="AC54" i="21"/>
  <c r="AD54" i="21"/>
  <c r="AE54" i="21"/>
  <c r="AF54" i="21"/>
  <c r="AA55" i="21"/>
  <c r="AB55" i="21"/>
  <c r="AC55" i="21"/>
  <c r="AD55" i="21"/>
  <c r="AE55" i="21"/>
  <c r="AF55" i="21"/>
  <c r="AA56" i="21"/>
  <c r="AB56" i="21"/>
  <c r="AC56" i="21"/>
  <c r="AD56" i="21"/>
  <c r="AE56" i="21"/>
  <c r="AF56" i="21"/>
  <c r="AA57" i="21"/>
  <c r="AB57" i="21"/>
  <c r="AC57" i="21"/>
  <c r="AD57" i="21"/>
  <c r="AE57" i="21"/>
  <c r="AF57" i="21"/>
  <c r="AA58" i="21"/>
  <c r="AB58" i="21"/>
  <c r="AC58" i="21"/>
  <c r="AD58" i="21"/>
  <c r="AE58" i="21"/>
  <c r="AF58" i="21"/>
  <c r="AA59" i="21"/>
  <c r="AB59" i="21"/>
  <c r="AC59" i="21"/>
  <c r="AD59" i="21"/>
  <c r="AE59" i="21"/>
  <c r="AF59" i="21"/>
  <c r="AA60" i="21"/>
  <c r="AB60" i="21"/>
  <c r="AC60" i="21"/>
  <c r="AD60" i="21"/>
  <c r="AE60" i="21"/>
  <c r="AF60" i="21"/>
  <c r="AA61" i="21"/>
  <c r="AB61" i="21"/>
  <c r="AC61" i="21"/>
  <c r="AD61" i="21"/>
  <c r="AE61" i="21"/>
  <c r="AF61" i="21"/>
  <c r="AA62" i="21"/>
  <c r="AB62" i="21"/>
  <c r="AC62" i="21"/>
  <c r="AD62" i="21"/>
  <c r="AE62" i="21"/>
  <c r="AF62" i="21"/>
  <c r="AA63" i="21"/>
  <c r="AB63" i="21"/>
  <c r="AC63" i="21"/>
  <c r="AD63" i="21"/>
  <c r="AE63" i="21"/>
  <c r="AF63" i="21"/>
  <c r="AA64" i="21"/>
  <c r="AB64" i="21"/>
  <c r="AC64" i="21"/>
  <c r="AD64" i="21"/>
  <c r="AE64" i="21"/>
  <c r="AF64" i="21"/>
  <c r="AA65" i="21"/>
  <c r="AB65" i="21"/>
  <c r="AC65" i="21"/>
  <c r="AD65" i="21"/>
  <c r="AE65" i="21"/>
  <c r="AF65" i="21"/>
  <c r="AA66" i="21"/>
  <c r="AB66" i="21"/>
  <c r="AC66" i="21"/>
  <c r="AD66" i="21"/>
  <c r="AE66" i="21"/>
  <c r="AF66" i="21"/>
  <c r="AA67" i="21"/>
  <c r="AB67" i="21"/>
  <c r="AC67" i="21"/>
  <c r="AD67" i="21"/>
  <c r="AE67" i="21"/>
  <c r="AF67" i="21"/>
  <c r="AA68" i="21"/>
  <c r="AB68" i="21"/>
  <c r="AC68" i="21"/>
  <c r="AD68" i="21"/>
  <c r="AE68" i="21"/>
  <c r="AF68" i="21"/>
  <c r="AA69" i="21"/>
  <c r="AB69" i="21"/>
  <c r="AC69" i="21"/>
  <c r="AD69" i="21"/>
  <c r="AE69" i="21"/>
  <c r="AF69" i="21"/>
  <c r="AA70" i="21"/>
  <c r="AB70" i="21"/>
  <c r="AC70" i="21"/>
  <c r="AD70" i="21"/>
  <c r="AE70" i="21"/>
  <c r="AF70" i="21"/>
  <c r="AA71" i="21"/>
  <c r="AB71" i="21"/>
  <c r="AC71" i="21"/>
  <c r="AD71" i="21"/>
  <c r="AE71" i="21"/>
  <c r="AF71" i="21"/>
  <c r="AA72" i="21"/>
  <c r="AB72" i="21"/>
  <c r="AC72" i="21"/>
  <c r="AD72" i="21"/>
  <c r="AE72" i="21"/>
  <c r="AF72" i="21"/>
  <c r="AA73" i="21"/>
  <c r="AB73" i="21"/>
  <c r="AC73" i="21"/>
  <c r="AD73" i="21"/>
  <c r="AE73" i="21"/>
  <c r="AF73" i="21"/>
  <c r="AA74" i="21"/>
  <c r="AB74" i="21"/>
  <c r="AC74" i="21"/>
  <c r="AD74" i="21"/>
  <c r="AE74" i="21"/>
  <c r="AF74" i="21"/>
  <c r="AA75" i="21"/>
  <c r="AB75" i="21"/>
  <c r="AC75" i="21"/>
  <c r="AD75" i="21"/>
  <c r="AE75" i="21"/>
  <c r="AF75" i="21"/>
  <c r="AA76" i="21"/>
  <c r="AB76" i="21"/>
  <c r="AC76" i="21"/>
  <c r="AD76" i="21"/>
  <c r="AE76" i="21"/>
  <c r="AF76" i="21"/>
  <c r="AA77" i="21"/>
  <c r="AB77" i="21"/>
  <c r="AC77" i="21"/>
  <c r="AD77" i="21"/>
  <c r="AE77" i="21"/>
  <c r="AF77" i="21"/>
  <c r="AA78" i="21"/>
  <c r="AB78" i="21"/>
  <c r="AC78" i="21"/>
  <c r="AD78" i="21"/>
  <c r="AE78" i="21"/>
  <c r="AF78" i="21"/>
  <c r="AA79" i="21"/>
  <c r="AB79" i="21"/>
  <c r="AC79" i="21"/>
  <c r="AD79" i="21"/>
  <c r="AE79" i="21"/>
  <c r="AF79" i="21"/>
  <c r="AA80" i="21"/>
  <c r="AB80" i="21"/>
  <c r="AC80" i="21"/>
  <c r="AD80" i="21"/>
  <c r="AE80" i="21"/>
  <c r="AF80" i="21"/>
  <c r="AA81" i="21"/>
  <c r="AB81" i="21"/>
  <c r="AC81" i="21"/>
  <c r="AD81" i="21"/>
  <c r="AE81" i="21"/>
  <c r="AF81" i="21"/>
  <c r="AA82" i="21"/>
  <c r="AB82" i="21"/>
  <c r="AC82" i="21"/>
  <c r="AD82" i="21"/>
  <c r="AE82" i="21"/>
  <c r="AF82" i="21"/>
  <c r="AA83" i="21"/>
  <c r="AB83" i="21"/>
  <c r="AC83" i="21"/>
  <c r="AD83" i="21"/>
  <c r="AE83" i="21"/>
  <c r="AF83" i="21"/>
  <c r="AA84" i="21"/>
  <c r="AB84" i="21"/>
  <c r="AC84" i="21"/>
  <c r="AD84" i="21"/>
  <c r="AE84" i="21"/>
  <c r="AF84" i="21"/>
  <c r="AA85" i="21"/>
  <c r="AB85" i="21"/>
  <c r="AC85" i="21"/>
  <c r="AD85" i="21"/>
  <c r="AE85" i="21"/>
  <c r="AF85" i="21"/>
  <c r="AA86" i="21"/>
  <c r="AB86" i="21"/>
  <c r="AC86" i="21"/>
  <c r="AD86" i="21"/>
  <c r="AE86" i="21"/>
  <c r="AF86" i="21"/>
  <c r="AA87" i="21"/>
  <c r="AB87" i="21"/>
  <c r="AD87" i="21"/>
  <c r="AE87" i="21"/>
  <c r="AF87" i="21"/>
  <c r="AA88" i="21"/>
  <c r="AB88" i="21"/>
  <c r="AD88" i="21"/>
  <c r="AE88" i="21"/>
  <c r="AF88" i="21"/>
  <c r="AA89" i="21"/>
  <c r="AB89" i="21"/>
  <c r="AC89" i="21"/>
  <c r="AD89" i="21"/>
  <c r="AE89" i="21"/>
  <c r="AF89" i="21"/>
  <c r="AA90" i="21"/>
  <c r="AB90" i="21"/>
  <c r="AC90" i="21"/>
  <c r="AD90" i="21"/>
  <c r="AE90" i="21"/>
  <c r="AF90" i="21"/>
  <c r="AA91" i="21"/>
  <c r="AB91" i="21"/>
  <c r="AC91" i="21"/>
  <c r="AD91" i="21"/>
  <c r="AE91" i="21"/>
  <c r="AF91" i="21"/>
  <c r="AA92" i="21"/>
  <c r="AB92" i="21"/>
  <c r="AC92" i="21"/>
  <c r="AD92" i="21"/>
  <c r="AE92" i="21"/>
  <c r="AF92" i="21"/>
  <c r="AA93" i="21"/>
  <c r="AB93" i="21"/>
  <c r="AC93" i="21"/>
  <c r="AD93" i="21"/>
  <c r="AE93" i="21"/>
  <c r="AF93" i="21"/>
  <c r="AA94" i="21"/>
  <c r="AB94" i="21"/>
  <c r="AC94" i="21"/>
  <c r="AD94" i="21"/>
  <c r="AE94" i="21"/>
  <c r="AF94" i="21"/>
  <c r="AA95" i="21"/>
  <c r="AB95" i="21"/>
  <c r="AC95" i="21"/>
  <c r="AD95" i="21"/>
  <c r="AE95" i="21"/>
  <c r="AF95" i="21"/>
  <c r="AA96" i="21"/>
  <c r="AB96" i="21"/>
  <c r="AC96" i="21"/>
  <c r="AD96" i="21"/>
  <c r="AE96" i="21"/>
  <c r="AF96" i="21"/>
  <c r="AA97" i="21"/>
  <c r="AB97" i="21"/>
  <c r="AC97" i="21"/>
  <c r="AD97" i="21"/>
  <c r="AE97" i="21"/>
  <c r="AF97" i="21"/>
  <c r="AA98" i="21"/>
  <c r="AB98" i="21"/>
  <c r="AC98" i="21"/>
  <c r="AD98" i="21"/>
  <c r="AE98" i="21"/>
  <c r="AF98" i="21"/>
  <c r="AA99" i="21"/>
  <c r="AB99" i="21"/>
  <c r="AD99" i="21"/>
  <c r="AE99" i="21"/>
  <c r="AF99" i="21"/>
  <c r="AA100" i="21"/>
  <c r="AA101" i="21"/>
  <c r="AA102" i="21"/>
  <c r="AA103" i="21"/>
  <c r="AA104" i="21"/>
  <c r="AA105" i="21"/>
  <c r="AA106" i="21"/>
  <c r="AA107" i="21"/>
  <c r="AA108" i="21"/>
  <c r="AA109" i="21"/>
  <c r="AA110" i="21"/>
  <c r="AA111" i="21"/>
  <c r="AB111" i="21"/>
  <c r="AD111" i="21"/>
  <c r="AE111" i="21"/>
  <c r="AF111" i="21"/>
  <c r="AA112" i="21"/>
  <c r="AB112" i="21"/>
  <c r="AD112" i="21"/>
  <c r="AE112" i="21"/>
  <c r="AF112" i="21"/>
  <c r="AA113" i="21"/>
  <c r="AB113" i="21"/>
  <c r="AC113" i="21"/>
  <c r="AD113" i="21"/>
  <c r="AE113" i="21"/>
  <c r="AF113" i="21"/>
  <c r="AA114" i="21"/>
  <c r="AB114" i="21"/>
  <c r="AC114" i="21"/>
  <c r="AD114" i="21"/>
  <c r="AE114" i="21"/>
  <c r="AF114" i="21"/>
  <c r="AA115" i="21"/>
  <c r="AB115" i="21"/>
  <c r="AC115" i="21"/>
  <c r="AD115" i="21"/>
  <c r="AE115" i="21"/>
  <c r="AF115" i="21"/>
  <c r="AA116" i="21"/>
  <c r="AB116" i="21"/>
  <c r="AC116" i="21"/>
  <c r="AD116" i="21"/>
  <c r="AE116" i="21"/>
  <c r="AF116" i="21"/>
  <c r="AA117" i="21"/>
  <c r="AB117" i="21"/>
  <c r="AC117" i="21"/>
  <c r="AD117" i="21"/>
  <c r="AE117" i="21"/>
  <c r="AF117" i="21"/>
  <c r="AA118" i="21"/>
  <c r="AB118" i="21"/>
  <c r="AC118" i="21"/>
  <c r="AD118" i="21"/>
  <c r="AE118" i="21"/>
  <c r="AF118" i="21"/>
  <c r="AA119" i="21"/>
  <c r="AB119" i="21"/>
  <c r="AC119" i="21"/>
  <c r="AD119" i="21"/>
  <c r="AE119" i="21"/>
  <c r="AF119" i="21"/>
  <c r="AA120" i="21"/>
  <c r="AB120" i="21"/>
  <c r="AC120" i="21"/>
  <c r="AD120" i="21"/>
  <c r="AE120" i="21"/>
  <c r="AF120" i="21"/>
  <c r="AA121" i="21"/>
  <c r="AB121" i="21"/>
  <c r="AC121" i="21"/>
  <c r="AD121" i="21"/>
  <c r="AE121" i="21"/>
  <c r="AF121" i="21"/>
  <c r="AA122" i="21"/>
  <c r="AB122" i="21"/>
  <c r="AC122" i="21"/>
  <c r="AD122" i="21"/>
  <c r="AE122" i="21"/>
  <c r="AF122" i="21"/>
  <c r="AA123" i="21"/>
  <c r="AB123" i="21"/>
  <c r="AD123" i="21"/>
  <c r="AE123" i="21"/>
  <c r="AF123" i="21"/>
  <c r="AA124" i="21"/>
  <c r="AB124" i="21"/>
  <c r="AD124" i="21"/>
  <c r="AE124" i="21"/>
  <c r="AF124" i="21"/>
  <c r="AA125" i="21"/>
  <c r="AB125" i="21"/>
  <c r="AC125" i="21"/>
  <c r="AD125" i="21"/>
  <c r="AE125" i="21"/>
  <c r="AF125" i="21"/>
  <c r="AA126" i="21"/>
  <c r="AB126" i="21"/>
  <c r="AC126" i="21"/>
  <c r="AD126" i="21"/>
  <c r="AE126" i="21"/>
  <c r="AF126" i="21"/>
  <c r="AA127" i="21"/>
  <c r="AB127" i="21"/>
  <c r="AC127" i="21"/>
  <c r="AD127" i="21"/>
  <c r="AE127" i="21"/>
  <c r="AF127" i="21"/>
  <c r="AA128" i="21"/>
  <c r="AB128" i="21"/>
  <c r="AC128" i="21"/>
  <c r="AD128" i="21"/>
  <c r="AE128" i="21"/>
  <c r="AF128" i="21"/>
  <c r="AA129" i="21"/>
  <c r="AB129" i="21"/>
  <c r="AC129" i="21"/>
  <c r="AD129" i="21"/>
  <c r="AE129" i="21"/>
  <c r="AF129" i="21"/>
  <c r="AA130" i="21"/>
  <c r="AB130" i="21"/>
  <c r="AC130" i="21"/>
  <c r="AD130" i="21"/>
  <c r="AE130" i="21"/>
  <c r="AF130" i="21"/>
  <c r="AA131" i="21"/>
  <c r="AB131" i="21"/>
  <c r="AC131" i="21"/>
  <c r="AD131" i="21"/>
  <c r="AE131" i="21"/>
  <c r="AF131" i="21"/>
  <c r="AA132" i="21"/>
  <c r="AB132" i="21"/>
  <c r="AC132" i="21"/>
  <c r="AD132" i="21"/>
  <c r="AE132" i="21"/>
  <c r="AF132" i="21"/>
  <c r="AA133" i="21"/>
  <c r="AB133" i="21"/>
  <c r="AC133" i="21"/>
  <c r="AD133" i="21"/>
  <c r="AE133" i="21"/>
  <c r="AF133" i="21"/>
  <c r="AA134" i="21"/>
  <c r="AB134" i="21"/>
  <c r="AC134" i="21"/>
  <c r="AD134" i="21"/>
  <c r="AE134" i="21"/>
  <c r="AF134" i="21"/>
  <c r="AA135" i="21"/>
  <c r="AB135" i="21"/>
  <c r="AD135" i="21"/>
  <c r="AE135" i="21"/>
  <c r="AF135" i="21"/>
  <c r="AA136" i="21"/>
  <c r="AB136" i="21"/>
  <c r="AD136" i="21"/>
  <c r="AE136" i="21"/>
  <c r="AF136" i="21"/>
  <c r="AA137" i="21"/>
  <c r="AB137" i="21"/>
  <c r="AC137" i="21"/>
  <c r="AD137" i="21"/>
  <c r="AE137" i="21"/>
  <c r="AF137" i="21"/>
  <c r="AA138" i="21"/>
  <c r="AB138" i="21"/>
  <c r="AC138" i="21"/>
  <c r="AD138" i="21"/>
  <c r="AE138" i="21"/>
  <c r="AF138" i="21"/>
  <c r="AA139" i="21"/>
  <c r="AB139" i="21"/>
  <c r="AC139" i="21"/>
  <c r="AD139" i="21"/>
  <c r="AE139" i="21"/>
  <c r="AF139" i="21"/>
  <c r="AA140" i="21"/>
  <c r="AB140" i="21"/>
  <c r="AC140" i="21"/>
  <c r="AD140" i="21"/>
  <c r="AE140" i="21"/>
  <c r="AF140" i="21"/>
  <c r="AA141" i="21"/>
  <c r="AB141" i="21"/>
  <c r="AC141" i="21"/>
  <c r="AD141" i="21"/>
  <c r="AE141" i="21"/>
  <c r="AF141" i="21"/>
  <c r="AA142" i="21"/>
  <c r="AB142" i="21"/>
  <c r="AC142" i="21"/>
  <c r="AD142" i="21"/>
  <c r="AE142" i="21"/>
  <c r="AF142" i="21"/>
  <c r="AA143" i="21"/>
  <c r="AB143" i="21"/>
  <c r="AC143" i="21"/>
  <c r="AD143" i="21"/>
  <c r="AE143" i="21"/>
  <c r="AF143" i="21"/>
  <c r="AA144" i="21"/>
  <c r="AB144" i="21"/>
  <c r="AC144" i="21"/>
  <c r="AD144" i="21"/>
  <c r="AE144" i="21"/>
  <c r="AF144" i="21"/>
  <c r="AA145" i="21"/>
  <c r="AB145" i="21"/>
  <c r="AC145" i="21"/>
  <c r="AD145" i="21"/>
  <c r="AE145" i="21"/>
  <c r="AF145" i="21"/>
  <c r="AA146" i="21"/>
  <c r="AB146" i="21"/>
  <c r="AC146" i="21"/>
  <c r="AD146" i="21"/>
  <c r="AE146" i="21"/>
  <c r="AF146" i="21"/>
  <c r="AA147" i="21"/>
  <c r="AB147" i="21"/>
  <c r="AD147" i="21"/>
  <c r="AE147" i="21"/>
  <c r="AF147" i="21"/>
  <c r="AA148" i="21"/>
  <c r="AB148" i="21"/>
  <c r="AD148" i="21"/>
  <c r="AE148" i="21"/>
  <c r="AF148" i="21"/>
  <c r="AA149" i="21"/>
  <c r="AB149" i="21"/>
  <c r="AC149" i="21"/>
  <c r="AD149" i="21"/>
  <c r="AE149" i="21"/>
  <c r="AF149" i="21"/>
  <c r="AA150" i="21"/>
  <c r="AB150" i="21"/>
  <c r="AC150" i="21"/>
  <c r="AD150" i="21"/>
  <c r="AE150" i="21"/>
  <c r="AF150" i="21"/>
  <c r="AA151" i="21"/>
  <c r="AB151" i="21"/>
  <c r="AC151" i="21"/>
  <c r="AD151" i="21"/>
  <c r="AE151" i="21"/>
  <c r="AF151" i="21"/>
  <c r="AA152" i="21"/>
  <c r="AB152" i="21"/>
  <c r="AC152" i="21"/>
  <c r="AD152" i="21"/>
  <c r="AE152" i="21"/>
  <c r="AF152" i="21"/>
  <c r="AA153" i="21"/>
  <c r="AB153" i="21"/>
  <c r="AC153" i="21"/>
  <c r="AD153" i="21"/>
  <c r="AE153" i="21"/>
  <c r="AF153" i="21"/>
  <c r="AA154" i="21"/>
  <c r="AB154" i="21"/>
  <c r="AC154" i="21"/>
  <c r="AD154" i="21"/>
  <c r="AE154" i="21"/>
  <c r="AF154" i="21"/>
  <c r="AA155" i="21"/>
  <c r="AB155" i="21"/>
  <c r="AC155" i="21"/>
  <c r="AD155" i="21"/>
  <c r="AE155" i="21"/>
  <c r="AF155" i="21"/>
  <c r="AA156" i="21"/>
  <c r="AB156" i="21"/>
  <c r="AC156" i="21"/>
  <c r="AD156" i="21"/>
  <c r="AE156" i="21"/>
  <c r="AF156" i="21"/>
  <c r="AA157" i="21"/>
  <c r="AB157" i="21"/>
  <c r="AC157" i="21"/>
  <c r="AD157" i="21"/>
  <c r="AE157" i="21"/>
  <c r="AF157" i="21"/>
  <c r="AA158" i="21"/>
  <c r="AB158" i="21"/>
  <c r="AC158" i="21"/>
  <c r="AD158" i="21"/>
  <c r="AE158" i="21"/>
  <c r="AF158" i="21"/>
  <c r="AA159" i="21"/>
  <c r="AB159" i="21"/>
  <c r="AC159" i="21"/>
  <c r="AD159" i="21"/>
  <c r="AE159" i="21"/>
  <c r="AF159" i="21"/>
  <c r="AA160" i="21"/>
  <c r="AB160" i="21"/>
  <c r="AC160" i="21"/>
  <c r="AD160" i="21"/>
  <c r="AE160" i="21"/>
  <c r="AF160" i="21"/>
  <c r="AA161" i="21"/>
  <c r="AB161" i="21"/>
  <c r="AC161" i="21"/>
  <c r="AD161" i="21"/>
  <c r="AE161" i="21"/>
  <c r="AF161" i="21"/>
  <c r="AA162" i="21"/>
  <c r="AB162" i="21"/>
  <c r="AC162" i="21"/>
  <c r="AD162" i="21"/>
  <c r="AE162" i="21"/>
  <c r="AF162" i="21"/>
  <c r="AA163" i="21"/>
  <c r="AB163" i="21"/>
  <c r="AC163" i="21"/>
  <c r="AD163" i="21"/>
  <c r="AE163" i="21"/>
  <c r="AF163" i="21"/>
  <c r="AA164" i="21"/>
  <c r="AB164" i="21"/>
  <c r="AC164" i="21"/>
  <c r="AD164" i="21"/>
  <c r="AE164" i="21"/>
  <c r="AF164" i="21"/>
  <c r="AA165" i="21"/>
  <c r="AB165" i="21"/>
  <c r="AC165" i="21"/>
  <c r="AD165" i="21"/>
  <c r="AE165" i="21"/>
  <c r="AF165" i="21"/>
  <c r="AA166" i="21"/>
  <c r="AB166" i="21"/>
  <c r="AC166" i="21"/>
  <c r="AD166" i="21"/>
  <c r="AE166" i="21"/>
  <c r="AF166" i="21"/>
  <c r="AA167" i="21"/>
  <c r="AB167" i="21"/>
  <c r="AC167" i="21"/>
  <c r="AD167" i="21"/>
  <c r="AE167" i="21"/>
  <c r="AF167" i="21"/>
  <c r="AA168" i="21"/>
  <c r="AB168" i="21"/>
  <c r="AC168" i="21"/>
  <c r="AD168" i="21"/>
  <c r="AE168" i="21"/>
  <c r="AF168" i="21"/>
  <c r="AA169" i="21"/>
  <c r="AB169" i="21"/>
  <c r="AC169" i="21"/>
  <c r="AD169" i="21"/>
  <c r="AE169" i="21"/>
  <c r="AF169" i="21"/>
  <c r="AA170" i="21"/>
  <c r="AB170" i="21"/>
  <c r="AC170" i="21"/>
  <c r="AD170" i="21"/>
  <c r="AE170" i="21"/>
  <c r="AF170" i="21"/>
  <c r="AA171" i="21"/>
  <c r="AB171" i="21"/>
  <c r="AD171" i="21"/>
  <c r="AE171" i="21"/>
  <c r="AF171" i="21"/>
  <c r="AA172" i="21"/>
  <c r="AB172" i="21"/>
  <c r="AD172" i="21"/>
  <c r="AE172" i="21"/>
  <c r="AF172" i="21"/>
  <c r="AA173" i="21"/>
  <c r="AB173" i="21"/>
  <c r="AC173" i="21"/>
  <c r="AD173" i="21"/>
  <c r="AE173" i="21"/>
  <c r="AF173" i="21"/>
  <c r="AA174" i="21"/>
  <c r="AB174" i="21"/>
  <c r="AC174" i="21"/>
  <c r="AD174" i="21"/>
  <c r="AE174" i="21"/>
  <c r="AF174" i="21"/>
  <c r="AA175" i="21"/>
  <c r="AB175" i="21"/>
  <c r="AC175" i="21"/>
  <c r="AD175" i="21"/>
  <c r="AE175" i="21"/>
  <c r="AF175" i="21"/>
  <c r="AA176" i="21"/>
  <c r="AB176" i="21"/>
  <c r="AC176" i="21"/>
  <c r="AD176" i="21"/>
  <c r="AE176" i="21"/>
  <c r="AF176" i="21"/>
  <c r="AA177" i="21"/>
  <c r="AB177" i="21"/>
  <c r="AC177" i="21"/>
  <c r="AD177" i="21"/>
  <c r="AE177" i="21"/>
  <c r="AF177" i="21"/>
  <c r="AA178" i="21"/>
  <c r="AB178" i="21"/>
  <c r="AC178" i="21"/>
  <c r="AD178" i="21"/>
  <c r="AE178" i="21"/>
  <c r="AF178" i="21"/>
  <c r="AA179" i="21"/>
  <c r="AB179" i="21"/>
  <c r="AC179" i="21"/>
  <c r="AD179" i="21"/>
  <c r="AE179" i="21"/>
  <c r="AF179" i="21"/>
  <c r="AA180" i="21"/>
  <c r="AB180" i="21"/>
  <c r="AC180" i="21"/>
  <c r="AD180" i="21"/>
  <c r="AE180" i="21"/>
  <c r="AF180" i="21"/>
  <c r="AA181" i="21"/>
  <c r="AB181" i="21"/>
  <c r="AC181" i="21"/>
  <c r="AD181" i="21"/>
  <c r="AE181" i="21"/>
  <c r="AF181" i="21"/>
  <c r="AA182" i="21"/>
  <c r="AB182" i="21"/>
  <c r="AC182" i="21"/>
  <c r="AD182" i="21"/>
  <c r="AE182" i="21"/>
  <c r="AF182" i="21"/>
  <c r="AA183" i="21"/>
  <c r="AB183" i="21"/>
  <c r="AC183" i="21"/>
  <c r="AD183" i="21"/>
  <c r="AE183" i="21"/>
  <c r="AF183" i="21"/>
  <c r="AA184" i="21"/>
  <c r="AB184" i="21"/>
  <c r="AC184" i="21"/>
  <c r="AD184" i="21"/>
  <c r="AE184" i="21"/>
  <c r="AF184" i="21"/>
  <c r="AA185" i="21"/>
  <c r="AB185" i="21"/>
  <c r="AC185" i="21"/>
  <c r="AD185" i="21"/>
  <c r="AE185" i="21"/>
  <c r="AF185" i="21"/>
  <c r="AA186" i="21"/>
  <c r="AB186" i="21"/>
  <c r="AC186" i="21"/>
  <c r="AD186" i="21"/>
  <c r="AE186" i="21"/>
  <c r="AF186" i="21"/>
  <c r="AA187" i="21"/>
  <c r="AB187" i="21"/>
  <c r="AC187" i="21"/>
  <c r="AD187" i="21"/>
  <c r="AE187" i="21"/>
  <c r="AF187" i="21"/>
  <c r="AA188" i="21"/>
  <c r="AB188" i="21"/>
  <c r="AC188" i="21"/>
  <c r="AD188" i="21"/>
  <c r="AE188" i="21"/>
  <c r="AF188" i="21"/>
  <c r="AA189" i="21"/>
  <c r="AB189" i="21"/>
  <c r="AC189" i="21"/>
  <c r="AD189" i="21"/>
  <c r="AE189" i="21"/>
  <c r="AF189" i="21"/>
  <c r="AA190" i="21"/>
  <c r="AB190" i="21"/>
  <c r="AC190" i="21"/>
  <c r="AD190" i="21"/>
  <c r="AE190" i="21"/>
  <c r="AF190" i="21"/>
  <c r="AA191" i="21"/>
  <c r="AB191" i="21"/>
  <c r="AC191" i="21"/>
  <c r="AD191" i="21"/>
  <c r="AE191" i="21"/>
  <c r="AF191" i="21"/>
  <c r="AA192" i="21"/>
  <c r="AB192" i="21"/>
  <c r="AC192" i="21"/>
  <c r="AD192" i="21"/>
  <c r="AE192" i="21"/>
  <c r="AF192" i="21"/>
  <c r="AA193" i="21"/>
  <c r="AB193" i="21"/>
  <c r="AC193" i="21"/>
  <c r="AD193" i="21"/>
  <c r="AE193" i="21"/>
  <c r="AF193" i="21"/>
  <c r="AA194" i="21"/>
  <c r="AB194" i="21"/>
  <c r="AC194" i="21"/>
  <c r="AD194" i="21"/>
  <c r="AE194" i="21"/>
  <c r="AF194" i="21"/>
  <c r="AA195" i="21"/>
  <c r="AB195" i="21"/>
  <c r="AD195" i="21"/>
  <c r="AE195" i="21"/>
  <c r="AF195" i="21"/>
  <c r="AA196" i="21"/>
  <c r="AB196" i="21"/>
  <c r="AD196" i="21"/>
  <c r="AE196" i="21"/>
  <c r="AF196" i="21"/>
  <c r="AA197" i="21"/>
  <c r="AB197" i="21"/>
  <c r="AC197" i="21"/>
  <c r="AD197" i="21"/>
  <c r="AE197" i="21"/>
  <c r="AF197" i="21"/>
  <c r="AA198" i="21"/>
  <c r="AB198" i="21"/>
  <c r="AC198" i="21"/>
  <c r="AD198" i="21"/>
  <c r="AE198" i="21"/>
  <c r="AF198" i="21"/>
  <c r="AA199" i="21"/>
  <c r="AB199" i="21"/>
  <c r="AC199" i="21"/>
  <c r="AD199" i="21"/>
  <c r="AE199" i="21"/>
  <c r="AF199" i="21"/>
  <c r="AA200" i="21"/>
  <c r="AB200" i="21"/>
  <c r="AC200" i="21"/>
  <c r="AD200" i="21"/>
  <c r="AE200" i="21"/>
  <c r="AF200" i="21"/>
  <c r="AA201" i="21"/>
  <c r="AB201" i="21"/>
  <c r="AC201" i="21"/>
  <c r="AD201" i="21"/>
  <c r="AE201" i="21"/>
  <c r="AF201" i="21"/>
  <c r="AA202" i="21"/>
  <c r="AB202" i="21"/>
  <c r="AC202" i="21"/>
  <c r="AD202" i="21"/>
  <c r="AE202" i="21"/>
  <c r="AF202" i="21"/>
  <c r="AA203" i="21"/>
  <c r="AB203" i="21"/>
  <c r="AC203" i="21"/>
  <c r="AD203" i="21"/>
  <c r="AE203" i="21"/>
  <c r="AF203" i="21"/>
  <c r="AA204" i="21"/>
  <c r="AB204" i="21"/>
  <c r="AC204" i="21"/>
  <c r="AD204" i="21"/>
  <c r="AE204" i="21"/>
  <c r="AF204" i="21"/>
  <c r="AA205" i="21"/>
  <c r="AB205" i="21"/>
  <c r="AC205" i="21"/>
  <c r="AD205" i="21"/>
  <c r="AE205" i="21"/>
  <c r="AF205" i="21"/>
  <c r="AA206" i="21"/>
  <c r="AB206" i="21"/>
  <c r="AC206" i="21"/>
  <c r="AD206" i="21"/>
  <c r="AE206" i="21"/>
  <c r="AF206" i="21"/>
  <c r="AA207" i="21"/>
  <c r="AB207" i="21"/>
  <c r="AD207" i="21"/>
  <c r="AE207" i="21"/>
  <c r="AF207" i="21"/>
  <c r="AA208" i="21"/>
  <c r="AB208" i="21"/>
  <c r="AD208" i="21"/>
  <c r="AE208" i="21"/>
  <c r="AF208" i="21"/>
  <c r="AA209" i="21"/>
  <c r="AB209" i="21"/>
  <c r="AC209" i="21"/>
  <c r="AD209" i="21"/>
  <c r="AE209" i="21"/>
  <c r="AF209" i="21"/>
  <c r="AA210" i="21"/>
  <c r="AB210" i="21"/>
  <c r="AC210" i="21"/>
  <c r="AD210" i="21"/>
  <c r="AE210" i="21"/>
  <c r="AF210" i="21"/>
  <c r="AA211" i="21"/>
  <c r="AB211" i="21"/>
  <c r="AC211" i="21"/>
  <c r="AD211" i="21"/>
  <c r="AE211" i="21"/>
  <c r="AF211" i="21"/>
  <c r="AA212" i="21"/>
  <c r="AB212" i="21"/>
  <c r="AC212" i="21"/>
  <c r="AD212" i="21"/>
  <c r="AE212" i="21"/>
  <c r="AF212" i="21"/>
  <c r="AA213" i="21"/>
  <c r="AB213" i="21"/>
  <c r="AC213" i="21"/>
  <c r="AD213" i="21"/>
  <c r="AE213" i="21"/>
  <c r="AF213" i="21"/>
  <c r="AA214" i="21"/>
  <c r="AB214" i="21"/>
  <c r="AC214" i="21"/>
  <c r="AD214" i="21"/>
  <c r="AE214" i="21"/>
  <c r="AF214" i="21"/>
  <c r="AA215" i="21"/>
  <c r="AB215" i="21"/>
  <c r="AC215" i="21"/>
  <c r="AD215" i="21"/>
  <c r="AE215" i="21"/>
  <c r="AF215" i="21"/>
  <c r="AA216" i="21"/>
  <c r="AB216" i="21"/>
  <c r="AC216" i="21"/>
  <c r="AD216" i="21"/>
  <c r="AE216" i="21"/>
  <c r="AF216" i="21"/>
  <c r="AA217" i="21"/>
  <c r="AB217" i="21"/>
  <c r="AC217" i="21"/>
  <c r="AD217" i="21"/>
  <c r="AE217" i="21"/>
  <c r="AF217" i="21"/>
  <c r="AA218" i="21"/>
  <c r="AB218" i="21"/>
  <c r="AC218" i="21"/>
  <c r="AD218" i="21"/>
  <c r="AE218" i="21"/>
  <c r="AF218" i="21"/>
  <c r="AA219" i="21"/>
  <c r="AB219" i="21"/>
  <c r="AD219" i="21"/>
  <c r="AE219" i="21"/>
  <c r="AF219" i="21"/>
  <c r="AA220" i="21"/>
  <c r="AB220" i="21"/>
  <c r="AD220" i="21"/>
  <c r="AE220" i="21"/>
  <c r="AF220" i="21"/>
  <c r="AA221" i="21"/>
  <c r="AB221" i="21"/>
  <c r="AC221" i="21"/>
  <c r="AD221" i="21"/>
  <c r="AE221" i="21"/>
  <c r="AF221" i="21"/>
  <c r="AA222" i="21"/>
  <c r="AB222" i="21"/>
  <c r="AC222" i="21"/>
  <c r="AD222" i="21"/>
  <c r="AE222" i="21"/>
  <c r="AF222" i="21"/>
  <c r="AA223" i="21"/>
  <c r="AB223" i="21"/>
  <c r="AC223" i="21"/>
  <c r="AD223" i="21"/>
  <c r="AE223" i="21"/>
  <c r="AF223" i="21"/>
  <c r="AA224" i="21"/>
  <c r="AB224" i="21"/>
  <c r="AC224" i="21"/>
  <c r="AD224" i="21"/>
  <c r="AE224" i="21"/>
  <c r="AF224" i="21"/>
  <c r="AA225" i="21"/>
  <c r="AB225" i="21"/>
  <c r="AC225" i="21"/>
  <c r="AD225" i="21"/>
  <c r="AE225" i="21"/>
  <c r="AF225" i="21"/>
  <c r="AA226" i="21"/>
  <c r="AB226" i="21"/>
  <c r="AC226" i="21"/>
  <c r="AD226" i="21"/>
  <c r="AE226" i="21"/>
  <c r="AF226" i="21"/>
  <c r="AA227" i="21"/>
  <c r="AB227" i="21"/>
  <c r="AC227" i="21"/>
  <c r="AD227" i="21"/>
  <c r="AE227" i="21"/>
  <c r="AF227" i="21"/>
  <c r="AA228" i="21"/>
  <c r="AB228" i="21"/>
  <c r="AC228" i="21"/>
  <c r="AD228" i="21"/>
  <c r="AE228" i="21"/>
  <c r="AF228" i="21"/>
  <c r="AA229" i="21"/>
  <c r="AB229" i="21"/>
  <c r="AC229" i="21"/>
  <c r="AD229" i="21"/>
  <c r="AE229" i="21"/>
  <c r="AF229" i="21"/>
  <c r="AA230" i="21"/>
  <c r="AB230" i="21"/>
  <c r="AC230" i="21"/>
  <c r="AD230" i="21"/>
  <c r="AE230" i="21"/>
  <c r="AF230" i="21"/>
  <c r="AA231" i="21"/>
  <c r="AB231" i="21"/>
  <c r="AC231" i="21"/>
  <c r="AD231" i="21"/>
  <c r="AE231" i="21"/>
  <c r="AF231" i="21"/>
  <c r="AA232" i="21"/>
  <c r="AB232" i="21"/>
  <c r="AC232" i="21"/>
  <c r="AD232" i="21"/>
  <c r="AE232" i="21"/>
  <c r="AF232" i="21"/>
  <c r="AA233" i="21"/>
  <c r="AB233" i="21"/>
  <c r="AC233" i="21"/>
  <c r="AD233" i="21"/>
  <c r="AE233" i="21"/>
  <c r="AF233" i="21"/>
  <c r="AA234" i="21"/>
  <c r="AB234" i="21"/>
  <c r="AC234" i="21"/>
  <c r="AD234" i="21"/>
  <c r="AE234" i="21"/>
  <c r="AF234" i="21"/>
  <c r="AA235" i="21"/>
  <c r="AB235" i="21"/>
  <c r="AC235" i="21"/>
  <c r="AD235" i="21"/>
  <c r="AE235" i="21"/>
  <c r="AF235" i="21"/>
  <c r="AA236" i="21"/>
  <c r="AB236" i="21"/>
  <c r="AC236" i="21"/>
  <c r="AD236" i="21"/>
  <c r="AE236" i="21"/>
  <c r="AF236" i="21"/>
  <c r="AA237" i="21"/>
  <c r="AB237" i="21"/>
  <c r="AC237" i="21"/>
  <c r="AD237" i="21"/>
  <c r="AE237" i="21"/>
  <c r="AF237" i="21"/>
  <c r="AA238" i="21"/>
  <c r="AB238" i="21"/>
  <c r="AC238" i="21"/>
  <c r="AD238" i="21"/>
  <c r="AE238" i="21"/>
  <c r="AF238" i="21"/>
  <c r="AA239" i="21"/>
  <c r="AB239" i="21"/>
  <c r="AC239" i="21"/>
  <c r="AD239" i="21"/>
  <c r="AE239" i="21"/>
  <c r="AF239" i="21"/>
  <c r="AA240" i="21"/>
  <c r="AB240" i="21"/>
  <c r="AC240" i="21"/>
  <c r="AD240" i="21"/>
  <c r="AE240" i="21"/>
  <c r="AF240" i="21"/>
  <c r="AA241" i="21"/>
  <c r="AB241" i="21"/>
  <c r="AC241" i="21"/>
  <c r="AD241" i="21"/>
  <c r="AE241" i="21"/>
  <c r="AF241" i="21"/>
  <c r="AA242" i="21"/>
  <c r="AB242" i="21"/>
  <c r="AC242" i="21"/>
  <c r="AD242" i="21"/>
  <c r="AE242" i="21"/>
  <c r="AF242" i="21"/>
  <c r="AA243" i="21"/>
  <c r="AB243" i="21"/>
  <c r="AE243" i="21"/>
  <c r="AF243" i="21"/>
  <c r="AA244" i="21"/>
  <c r="AB244" i="21"/>
  <c r="AE244" i="21"/>
  <c r="AF244" i="21"/>
  <c r="AA245" i="21"/>
  <c r="AB245" i="21"/>
  <c r="AC245" i="21"/>
  <c r="AD245" i="21"/>
  <c r="AE245" i="21"/>
  <c r="AF245" i="21"/>
  <c r="AA246" i="21"/>
  <c r="AB246" i="21"/>
  <c r="AC246" i="21"/>
  <c r="AD246" i="21"/>
  <c r="AE246" i="21"/>
  <c r="AF246" i="21"/>
  <c r="AA247" i="21"/>
  <c r="AB247" i="21"/>
  <c r="AC247" i="21"/>
  <c r="AD247" i="21"/>
  <c r="AE247" i="21"/>
  <c r="AF247" i="21"/>
  <c r="AA248" i="21"/>
  <c r="AB248" i="21"/>
  <c r="AC248" i="21"/>
  <c r="AD248" i="21"/>
  <c r="AE248" i="21"/>
  <c r="AF248" i="21"/>
  <c r="AA249" i="21"/>
  <c r="AB249" i="21"/>
  <c r="AC249" i="21"/>
  <c r="AD249" i="21"/>
  <c r="AE249" i="21"/>
  <c r="AF249" i="21"/>
  <c r="AA250" i="21"/>
  <c r="AB250" i="21"/>
  <c r="AC250" i="21"/>
  <c r="AD250" i="21"/>
  <c r="AE250" i="21"/>
  <c r="AF250" i="21"/>
  <c r="AA251" i="21"/>
  <c r="AB251" i="21"/>
  <c r="AC251" i="21"/>
  <c r="AD251" i="21"/>
  <c r="AE251" i="21"/>
  <c r="AF251" i="21"/>
  <c r="AA252" i="21"/>
  <c r="AB252" i="21"/>
  <c r="AC252" i="21"/>
  <c r="AD252" i="21"/>
  <c r="AE252" i="21"/>
  <c r="AF252" i="21"/>
  <c r="AA253" i="21"/>
  <c r="AB253" i="21"/>
  <c r="AC253" i="21"/>
  <c r="AD253" i="21"/>
  <c r="AE253" i="21"/>
  <c r="AF253" i="21"/>
  <c r="AA254" i="21"/>
  <c r="AB254" i="21"/>
  <c r="AC254" i="21"/>
  <c r="AD254" i="21"/>
  <c r="AE254" i="21"/>
  <c r="AF254" i="21"/>
  <c r="AA255" i="21"/>
  <c r="AB255" i="21"/>
  <c r="AD255" i="21"/>
  <c r="AE255" i="21"/>
  <c r="AF255" i="21"/>
  <c r="AA256" i="21"/>
  <c r="AB256" i="21"/>
  <c r="AD256" i="21"/>
  <c r="AE256" i="21"/>
  <c r="AF256" i="21"/>
  <c r="AA257" i="21"/>
  <c r="AB257" i="21"/>
  <c r="AC257" i="21"/>
  <c r="AD257" i="21"/>
  <c r="AE257" i="21"/>
  <c r="AF257" i="21"/>
  <c r="AA258" i="21"/>
  <c r="AB258" i="21"/>
  <c r="AC258" i="21"/>
  <c r="AD258" i="21"/>
  <c r="AE258" i="21"/>
  <c r="AF258" i="21"/>
  <c r="AA259" i="21"/>
  <c r="AB259" i="21"/>
  <c r="AC259" i="21"/>
  <c r="AD259" i="21"/>
  <c r="AE259" i="21"/>
  <c r="AF259" i="21"/>
  <c r="AA260" i="21"/>
  <c r="AB260" i="21"/>
  <c r="AC260" i="21"/>
  <c r="AD260" i="21"/>
  <c r="AE260" i="21"/>
  <c r="AF260" i="21"/>
  <c r="AA261" i="21"/>
  <c r="AB261" i="21"/>
  <c r="AC261" i="21"/>
  <c r="AD261" i="21"/>
  <c r="AE261" i="21"/>
  <c r="AF261" i="21"/>
  <c r="AA262" i="21"/>
  <c r="AB262" i="21"/>
  <c r="AC262" i="21"/>
  <c r="AD262" i="21"/>
  <c r="AE262" i="21"/>
  <c r="AF262" i="21"/>
  <c r="AA263" i="21"/>
  <c r="AB263" i="21"/>
  <c r="AC263" i="21"/>
  <c r="AD263" i="21"/>
  <c r="AE263" i="21"/>
  <c r="AF263" i="21"/>
  <c r="AA264" i="21"/>
  <c r="AB264" i="21"/>
  <c r="AC264" i="21"/>
  <c r="AD264" i="21"/>
  <c r="AE264" i="21"/>
  <c r="AF264" i="21"/>
  <c r="AA265" i="21"/>
  <c r="AB265" i="21"/>
  <c r="AC265" i="21"/>
  <c r="AD265" i="21"/>
  <c r="AE265" i="21"/>
  <c r="AF265" i="21"/>
  <c r="AA266" i="21"/>
  <c r="AB266" i="21"/>
  <c r="AC266" i="21"/>
  <c r="AD266" i="21"/>
  <c r="AE266" i="21"/>
  <c r="AF266" i="21"/>
  <c r="AA267" i="21"/>
  <c r="AB267" i="21"/>
  <c r="AD267" i="21"/>
  <c r="AF267" i="21"/>
  <c r="AA279" i="21"/>
  <c r="AB279" i="21"/>
  <c r="AD279" i="21"/>
  <c r="AE279" i="21"/>
  <c r="AF279" i="21"/>
  <c r="AA280" i="21"/>
  <c r="AB280" i="21"/>
  <c r="AD280" i="21"/>
  <c r="AE280" i="21"/>
  <c r="AF280" i="21"/>
  <c r="AA281" i="21"/>
  <c r="AB281" i="21"/>
  <c r="AC281" i="21"/>
  <c r="AD281" i="21"/>
  <c r="AE281" i="21"/>
  <c r="AF281" i="21"/>
  <c r="AA282" i="21"/>
  <c r="AB282" i="21"/>
  <c r="AC282" i="21"/>
  <c r="AD282" i="21"/>
  <c r="AE282" i="21"/>
  <c r="AF282" i="21"/>
  <c r="AA283" i="21"/>
  <c r="AB283" i="21"/>
  <c r="AC283" i="21"/>
  <c r="AD283" i="21"/>
  <c r="AE283" i="21"/>
  <c r="AF283" i="21"/>
  <c r="AA284" i="21"/>
  <c r="AB284" i="21"/>
  <c r="AC284" i="21"/>
  <c r="AD284" i="21"/>
  <c r="AE284" i="21"/>
  <c r="AF284" i="21"/>
  <c r="AA285" i="21"/>
  <c r="AB285" i="21"/>
  <c r="AC285" i="21"/>
  <c r="AD285" i="21"/>
  <c r="AE285" i="21"/>
  <c r="AF285" i="21"/>
  <c r="AA286" i="21"/>
  <c r="AB286" i="21"/>
  <c r="AC286" i="21"/>
  <c r="AD286" i="21"/>
  <c r="AE286" i="21"/>
  <c r="AF286" i="21"/>
  <c r="AA287" i="21"/>
  <c r="AB287" i="21"/>
  <c r="AC287" i="21"/>
  <c r="AD287" i="21"/>
  <c r="AE287" i="21"/>
  <c r="AF287" i="21"/>
  <c r="AA288" i="21"/>
  <c r="AB288" i="21"/>
  <c r="AC288" i="21"/>
  <c r="AD288" i="21"/>
  <c r="AE288" i="21"/>
  <c r="AF288" i="21"/>
  <c r="AA289" i="21"/>
  <c r="AB289" i="21"/>
  <c r="AC289" i="21"/>
  <c r="AD289" i="21"/>
  <c r="AE289" i="21"/>
  <c r="AF289" i="21"/>
  <c r="AA290" i="21"/>
  <c r="AB290" i="21"/>
  <c r="AC290" i="21"/>
  <c r="AD290" i="21"/>
  <c r="AE290" i="21"/>
  <c r="AF290" i="21"/>
  <c r="AA291" i="21"/>
  <c r="AB291" i="21"/>
  <c r="AD291" i="21"/>
  <c r="AF291" i="21"/>
  <c r="AA292" i="21"/>
  <c r="AB292" i="21"/>
  <c r="AD292" i="21"/>
  <c r="AF292" i="21"/>
  <c r="AA293" i="21"/>
  <c r="AB293" i="21"/>
  <c r="AC293" i="21"/>
  <c r="AD293" i="21"/>
  <c r="AE293" i="21"/>
  <c r="AF293" i="21"/>
  <c r="AA294" i="21"/>
  <c r="AB294" i="21"/>
  <c r="AC294" i="21"/>
  <c r="AD294" i="21"/>
  <c r="AE294" i="21"/>
  <c r="AF294" i="21"/>
  <c r="AA295" i="21"/>
  <c r="AB295" i="21"/>
  <c r="AC295" i="21"/>
  <c r="AD295" i="21"/>
  <c r="AE295" i="21"/>
  <c r="AF295" i="21"/>
  <c r="AA296" i="21"/>
  <c r="AB296" i="21"/>
  <c r="AC296" i="21"/>
  <c r="AD296" i="21"/>
  <c r="AE296" i="21"/>
  <c r="AF296" i="21"/>
  <c r="AA297" i="21"/>
  <c r="AB297" i="21"/>
  <c r="AC297" i="21"/>
  <c r="AD297" i="21"/>
  <c r="AE297" i="21"/>
  <c r="AF297" i="21"/>
  <c r="AA298" i="21"/>
  <c r="AB298" i="21"/>
  <c r="AC298" i="21"/>
  <c r="AD298" i="21"/>
  <c r="AE298" i="21"/>
  <c r="AF298" i="21"/>
  <c r="AA299" i="21"/>
  <c r="AB299" i="21"/>
  <c r="AC299" i="21"/>
  <c r="AD299" i="21"/>
  <c r="AE299" i="21"/>
  <c r="AF299" i="21"/>
  <c r="AA300" i="21"/>
  <c r="AB300" i="21"/>
  <c r="AC300" i="21"/>
  <c r="AD300" i="21"/>
  <c r="AE300" i="21"/>
  <c r="AF300" i="21"/>
  <c r="AA301" i="21"/>
  <c r="AB301" i="21"/>
  <c r="AC301" i="21"/>
  <c r="AD301" i="21"/>
  <c r="AE301" i="21"/>
  <c r="AF301" i="21"/>
  <c r="AA302" i="21"/>
  <c r="AB302" i="21"/>
  <c r="AC302" i="21"/>
  <c r="AD302" i="21"/>
  <c r="AE302" i="21"/>
  <c r="AF302" i="21"/>
  <c r="AA303" i="21"/>
  <c r="AB303" i="21"/>
  <c r="AD303" i="21"/>
  <c r="AE303" i="21"/>
  <c r="AF303" i="21"/>
  <c r="AA315" i="21"/>
  <c r="AB315" i="21"/>
  <c r="AD315" i="21"/>
  <c r="AE315" i="21"/>
  <c r="AF315" i="21"/>
  <c r="AA316" i="21"/>
  <c r="AB316" i="21"/>
  <c r="AD316" i="21"/>
  <c r="AE316" i="21"/>
  <c r="AF316" i="21"/>
  <c r="AA317" i="21"/>
  <c r="AB317" i="21"/>
  <c r="AC317" i="21"/>
  <c r="AD317" i="21"/>
  <c r="AE317" i="21"/>
  <c r="AF317" i="21"/>
  <c r="AA318" i="21"/>
  <c r="AB318" i="21"/>
  <c r="AC318" i="21"/>
  <c r="AD318" i="21"/>
  <c r="AE318" i="21"/>
  <c r="AF318" i="21"/>
  <c r="AA319" i="21"/>
  <c r="AB319" i="21"/>
  <c r="AC319" i="21"/>
  <c r="AD319" i="21"/>
  <c r="AE319" i="21"/>
  <c r="AF319" i="21"/>
  <c r="AA320" i="21"/>
  <c r="AB320" i="21"/>
  <c r="AC320" i="21"/>
  <c r="AD320" i="21"/>
  <c r="AE320" i="21"/>
  <c r="AF320" i="21"/>
  <c r="AA321" i="21"/>
  <c r="AB321" i="21"/>
  <c r="AC321" i="21"/>
  <c r="AD321" i="21"/>
  <c r="AE321" i="21"/>
  <c r="AF321" i="21"/>
  <c r="AA322" i="21"/>
  <c r="AB322" i="21"/>
  <c r="AC322" i="21"/>
  <c r="AD322" i="21"/>
  <c r="AE322" i="21"/>
  <c r="AF322" i="21"/>
  <c r="AA323" i="21"/>
  <c r="AB323" i="21"/>
  <c r="AC323" i="21"/>
  <c r="AD323" i="21"/>
  <c r="AE323" i="21"/>
  <c r="AF323" i="21"/>
  <c r="AA324" i="21"/>
  <c r="AB324" i="21"/>
  <c r="AC324" i="21"/>
  <c r="AD324" i="21"/>
  <c r="AE324" i="21"/>
  <c r="AF324" i="21"/>
  <c r="AA325" i="21"/>
  <c r="AB325" i="21"/>
  <c r="AC325" i="21"/>
  <c r="AD325" i="21"/>
  <c r="AE325" i="21"/>
  <c r="AF325" i="21"/>
  <c r="AA326" i="21"/>
  <c r="AB326" i="21"/>
  <c r="AC326" i="21"/>
  <c r="AD326" i="21"/>
  <c r="AE326" i="21"/>
  <c r="AF326" i="21"/>
  <c r="AA327" i="21"/>
  <c r="AB327" i="21"/>
  <c r="AD327" i="21"/>
  <c r="AE327" i="21"/>
  <c r="AF327" i="21"/>
  <c r="AA328" i="21"/>
  <c r="AB328" i="21"/>
  <c r="AD328" i="21"/>
  <c r="AE328" i="21"/>
  <c r="AF328" i="21"/>
  <c r="AA329" i="21"/>
  <c r="AB329" i="21"/>
  <c r="AC329" i="21"/>
  <c r="AD329" i="21"/>
  <c r="AE329" i="21"/>
  <c r="AF329" i="21"/>
  <c r="AA330" i="21"/>
  <c r="AB330" i="21"/>
  <c r="AC330" i="21"/>
  <c r="AD330" i="21"/>
  <c r="AE330" i="21"/>
  <c r="AF330" i="21"/>
  <c r="AA331" i="21"/>
  <c r="AB331" i="21"/>
  <c r="AC331" i="21"/>
  <c r="AD331" i="21"/>
  <c r="AE331" i="21"/>
  <c r="AF331" i="21"/>
  <c r="AA332" i="21"/>
  <c r="AB332" i="21"/>
  <c r="AC332" i="21"/>
  <c r="AD332" i="21"/>
  <c r="AE332" i="21"/>
  <c r="AF332" i="21"/>
  <c r="AA333" i="21"/>
  <c r="AB333" i="21"/>
  <c r="AC333" i="21"/>
  <c r="AD333" i="21"/>
  <c r="AE333" i="21"/>
  <c r="AF333" i="21"/>
  <c r="AA334" i="21"/>
  <c r="AB334" i="21"/>
  <c r="AC334" i="21"/>
  <c r="AD334" i="21"/>
  <c r="AE334" i="21"/>
  <c r="AF334" i="21"/>
  <c r="AA335" i="21"/>
  <c r="AB335" i="21"/>
  <c r="AC335" i="21"/>
  <c r="AD335" i="21"/>
  <c r="AE335" i="21"/>
  <c r="AF335" i="21"/>
  <c r="AA336" i="21"/>
  <c r="AB336" i="21"/>
  <c r="AC336" i="21"/>
  <c r="AD336" i="21"/>
  <c r="AE336" i="21"/>
  <c r="AF336" i="21"/>
  <c r="AA337" i="21"/>
  <c r="AB337" i="21"/>
  <c r="AC337" i="21"/>
  <c r="AD337" i="21"/>
  <c r="AE337" i="21"/>
  <c r="AF337" i="21"/>
  <c r="AA338" i="21"/>
  <c r="AB338" i="21"/>
  <c r="AC338" i="21"/>
  <c r="AD338" i="21"/>
  <c r="AE338" i="21"/>
  <c r="AF338" i="21"/>
  <c r="AA339" i="21"/>
  <c r="AB339" i="21"/>
  <c r="AD339" i="21"/>
  <c r="AE339" i="21"/>
  <c r="AF339" i="21"/>
  <c r="AA340" i="21"/>
  <c r="AB340" i="21"/>
  <c r="AD340" i="21"/>
  <c r="AE340" i="21"/>
  <c r="AF340" i="21"/>
  <c r="AA341" i="21"/>
  <c r="AB341" i="21"/>
  <c r="AC341" i="21"/>
  <c r="AD341" i="21"/>
  <c r="AE341" i="21"/>
  <c r="AF341" i="21"/>
  <c r="AA342" i="21"/>
  <c r="AB342" i="21"/>
  <c r="AC342" i="21"/>
  <c r="AD342" i="21"/>
  <c r="AE342" i="21"/>
  <c r="AF342" i="21"/>
  <c r="AA343" i="21"/>
  <c r="AB343" i="21"/>
  <c r="AC343" i="21"/>
  <c r="AD343" i="21"/>
  <c r="AE343" i="21"/>
  <c r="AF343" i="21"/>
  <c r="AA344" i="21"/>
  <c r="AB344" i="21"/>
  <c r="AC344" i="21"/>
  <c r="AD344" i="21"/>
  <c r="AE344" i="21"/>
  <c r="AF344" i="21"/>
  <c r="AA345" i="21"/>
  <c r="AB345" i="21"/>
  <c r="AC345" i="21"/>
  <c r="AD345" i="21"/>
  <c r="AE345" i="21"/>
  <c r="AF345" i="21"/>
  <c r="AA346" i="21"/>
  <c r="AB346" i="21"/>
  <c r="AC346" i="21"/>
  <c r="AD346" i="21"/>
  <c r="AE346" i="21"/>
  <c r="AF346" i="21"/>
  <c r="AA347" i="21"/>
  <c r="AB347" i="21"/>
  <c r="AC347" i="21"/>
  <c r="AD347" i="21"/>
  <c r="AE347" i="21"/>
  <c r="AF347" i="21"/>
  <c r="AA348" i="21"/>
  <c r="AB348" i="21"/>
  <c r="AC348" i="21"/>
  <c r="AD348" i="21"/>
  <c r="AE348" i="21"/>
  <c r="AF348" i="21"/>
  <c r="AA349" i="21"/>
  <c r="AB349" i="21"/>
  <c r="AC349" i="21"/>
  <c r="AD349" i="21"/>
  <c r="AE349" i="21"/>
  <c r="AF349" i="21"/>
  <c r="AA350" i="21"/>
  <c r="AB350" i="21"/>
  <c r="AC350" i="21"/>
  <c r="AD350" i="21"/>
  <c r="AE350" i="21"/>
  <c r="AF350" i="21"/>
  <c r="AA351" i="21"/>
  <c r="AB351" i="21"/>
  <c r="AD351" i="21"/>
  <c r="AE351" i="21"/>
  <c r="AF351" i="21"/>
  <c r="AA352" i="21"/>
  <c r="AB352" i="21"/>
  <c r="AD352" i="21"/>
  <c r="AE352" i="21"/>
  <c r="AF352" i="21"/>
  <c r="AA353" i="21"/>
  <c r="AB353" i="21"/>
  <c r="AC353" i="21"/>
  <c r="AD353" i="21"/>
  <c r="AE353" i="21"/>
  <c r="AF353" i="21"/>
  <c r="AA354" i="21"/>
  <c r="AB354" i="21"/>
  <c r="AC354" i="21"/>
  <c r="AD354" i="21"/>
  <c r="AE354" i="21"/>
  <c r="AF354" i="21"/>
  <c r="AA355" i="21"/>
  <c r="AB355" i="21"/>
  <c r="AC355" i="21"/>
  <c r="AD355" i="21"/>
  <c r="AE355" i="21"/>
  <c r="AF355" i="21"/>
  <c r="AA356" i="21"/>
  <c r="AB356" i="21"/>
  <c r="AC356" i="21"/>
  <c r="AD356" i="21"/>
  <c r="AE356" i="21"/>
  <c r="AF356" i="21"/>
  <c r="AA357" i="21"/>
  <c r="AB357" i="21"/>
  <c r="AC357" i="21"/>
  <c r="AD357" i="21"/>
  <c r="AE357" i="21"/>
  <c r="AF357" i="21"/>
  <c r="AA358" i="21"/>
  <c r="AB358" i="21"/>
  <c r="AC358" i="21"/>
  <c r="AD358" i="21"/>
  <c r="AE358" i="21"/>
  <c r="AF358" i="21"/>
  <c r="AA359" i="21"/>
  <c r="AB359" i="21"/>
  <c r="AC359" i="21"/>
  <c r="AD359" i="21"/>
  <c r="AE359" i="21"/>
  <c r="AF359" i="21"/>
  <c r="AA360" i="21"/>
  <c r="AB360" i="21"/>
  <c r="AC360" i="21"/>
  <c r="AD360" i="21"/>
  <c r="AE360" i="21"/>
  <c r="AF360" i="21"/>
  <c r="AA361" i="21"/>
  <c r="AB361" i="21"/>
  <c r="AC361" i="21"/>
  <c r="AD361" i="21"/>
  <c r="AE361" i="21"/>
  <c r="AF361" i="21"/>
  <c r="AA362" i="21"/>
  <c r="AB362" i="21"/>
  <c r="AC362" i="21"/>
  <c r="AD362" i="21"/>
  <c r="AE362" i="21"/>
  <c r="AF362" i="21"/>
  <c r="AA363" i="21"/>
  <c r="AB363" i="21"/>
  <c r="AD363" i="21"/>
  <c r="AE363" i="21"/>
  <c r="AF363" i="21"/>
  <c r="AA364" i="21"/>
  <c r="AB364" i="21"/>
  <c r="AD364" i="21"/>
  <c r="AE364" i="21"/>
  <c r="AF364" i="21"/>
  <c r="AA365" i="21"/>
  <c r="AB365" i="21"/>
  <c r="AC365" i="21"/>
  <c r="AD365" i="21"/>
  <c r="AE365" i="21"/>
  <c r="AF365" i="21"/>
  <c r="AA366" i="21"/>
  <c r="AB366" i="21"/>
  <c r="AC366" i="21"/>
  <c r="AD366" i="21"/>
  <c r="AE366" i="21"/>
  <c r="AF366" i="21"/>
  <c r="AA367" i="21"/>
  <c r="AB367" i="21"/>
  <c r="AC367" i="21"/>
  <c r="AD367" i="21"/>
  <c r="AE367" i="21"/>
  <c r="AF367" i="21"/>
  <c r="AA368" i="21"/>
  <c r="AB368" i="21"/>
  <c r="AC368" i="21"/>
  <c r="AD368" i="21"/>
  <c r="AE368" i="21"/>
  <c r="AF368" i="21"/>
  <c r="AA369" i="21"/>
  <c r="AB369" i="21"/>
  <c r="AC369" i="21"/>
  <c r="AD369" i="21"/>
  <c r="AE369" i="21"/>
  <c r="AF369" i="21"/>
  <c r="AA370" i="21"/>
  <c r="AB370" i="21"/>
  <c r="AC370" i="21"/>
  <c r="AD370" i="21"/>
  <c r="AE370" i="21"/>
  <c r="AF370" i="21"/>
  <c r="AA371" i="21"/>
  <c r="AB371" i="21"/>
  <c r="AC371" i="21"/>
  <c r="AD371" i="21"/>
  <c r="AE371" i="21"/>
  <c r="AF371" i="21"/>
  <c r="AA372" i="21"/>
  <c r="AB372" i="21"/>
  <c r="AC372" i="21"/>
  <c r="AD372" i="21"/>
  <c r="AE372" i="21"/>
  <c r="AF372" i="21"/>
  <c r="AA373" i="21"/>
  <c r="AB373" i="21"/>
  <c r="AC373" i="21"/>
  <c r="AD373" i="21"/>
  <c r="AE373" i="21"/>
  <c r="AF373" i="21"/>
  <c r="AA374" i="21"/>
  <c r="AB374" i="21"/>
  <c r="AC374" i="21"/>
  <c r="AD374" i="21"/>
  <c r="AE374" i="21"/>
  <c r="AF374" i="21"/>
  <c r="AA375" i="21"/>
  <c r="AB375" i="21"/>
  <c r="AD375" i="21"/>
  <c r="AE375" i="21"/>
  <c r="AF375" i="21"/>
  <c r="AA376" i="21"/>
  <c r="AB376" i="21"/>
  <c r="AD376" i="21"/>
  <c r="AE376" i="21"/>
  <c r="AF376" i="21"/>
  <c r="AA377" i="21"/>
  <c r="AB377" i="21"/>
  <c r="AC377" i="21"/>
  <c r="AD377" i="21"/>
  <c r="AE377" i="21"/>
  <c r="AF377" i="21"/>
  <c r="AA378" i="21"/>
  <c r="AB378" i="21"/>
  <c r="AC378" i="21"/>
  <c r="AD378" i="21"/>
  <c r="AE378" i="21"/>
  <c r="AF378" i="21"/>
  <c r="AA379" i="21"/>
  <c r="AB379" i="21"/>
  <c r="AC379" i="21"/>
  <c r="AD379" i="21"/>
  <c r="AE379" i="21"/>
  <c r="AF379" i="21"/>
  <c r="AA380" i="21"/>
  <c r="AB380" i="21"/>
  <c r="AC380" i="21"/>
  <c r="AD380" i="21"/>
  <c r="AE380" i="21"/>
  <c r="AF380" i="21"/>
  <c r="AA381" i="21"/>
  <c r="AB381" i="21"/>
  <c r="AC381" i="21"/>
  <c r="AD381" i="21"/>
  <c r="AE381" i="21"/>
  <c r="AF381" i="21"/>
  <c r="AA382" i="21"/>
  <c r="AB382" i="21"/>
  <c r="AC382" i="21"/>
  <c r="AD382" i="21"/>
  <c r="AE382" i="21"/>
  <c r="AF382" i="21"/>
  <c r="AA383" i="21"/>
  <c r="AB383" i="21"/>
  <c r="AC383" i="21"/>
  <c r="AD383" i="21"/>
  <c r="AE383" i="21"/>
  <c r="AF383" i="21"/>
  <c r="AA384" i="21"/>
  <c r="AB384" i="21"/>
  <c r="AC384" i="21"/>
  <c r="AD384" i="21"/>
  <c r="AE384" i="21"/>
  <c r="AF384" i="21"/>
  <c r="AA385" i="21"/>
  <c r="AB385" i="21"/>
  <c r="AC385" i="21"/>
  <c r="AD385" i="21"/>
  <c r="AE385" i="21"/>
  <c r="AF385" i="21"/>
  <c r="AA386" i="21"/>
  <c r="AB386" i="21"/>
  <c r="AC386" i="21"/>
  <c r="AD386" i="21"/>
  <c r="AE386" i="21"/>
  <c r="AF386" i="21"/>
  <c r="AA387" i="21"/>
  <c r="AB387" i="21"/>
  <c r="AD387" i="21"/>
  <c r="AE387" i="21"/>
  <c r="AF387" i="21"/>
  <c r="AA388" i="21"/>
  <c r="AB388" i="21"/>
  <c r="AD388" i="21"/>
  <c r="AE388" i="21"/>
  <c r="AF388" i="21"/>
  <c r="AA389" i="21"/>
  <c r="AB389" i="21"/>
  <c r="AC389" i="21"/>
  <c r="AD389" i="21"/>
  <c r="AE389" i="21"/>
  <c r="AF389" i="21"/>
  <c r="AA390" i="21"/>
  <c r="AB390" i="21"/>
  <c r="AC390" i="21"/>
  <c r="AD390" i="21"/>
  <c r="AE390" i="21"/>
  <c r="AF390" i="21"/>
  <c r="AA391" i="21"/>
  <c r="AB391" i="21"/>
  <c r="AC391" i="21"/>
  <c r="AD391" i="21"/>
  <c r="AE391" i="21"/>
  <c r="AF391" i="21"/>
  <c r="AA392" i="21"/>
  <c r="AB392" i="21"/>
  <c r="AC392" i="21"/>
  <c r="AD392" i="21"/>
  <c r="AE392" i="21"/>
  <c r="AF392" i="21"/>
  <c r="AA393" i="21"/>
  <c r="AB393" i="21"/>
  <c r="AC393" i="21"/>
  <c r="AD393" i="21"/>
  <c r="AE393" i="21"/>
  <c r="AF393" i="21"/>
  <c r="AA394" i="21"/>
  <c r="AB394" i="21"/>
  <c r="AC394" i="21"/>
  <c r="AD394" i="21"/>
  <c r="AE394" i="21"/>
  <c r="AF394" i="21"/>
  <c r="AA395" i="21"/>
  <c r="AB395" i="21"/>
  <c r="AC395" i="21"/>
  <c r="AD395" i="21"/>
  <c r="AE395" i="21"/>
  <c r="AF395" i="21"/>
  <c r="AA396" i="21"/>
  <c r="AB396" i="21"/>
  <c r="AC396" i="21"/>
  <c r="AD396" i="21"/>
  <c r="AE396" i="21"/>
  <c r="AF396" i="21"/>
  <c r="AA397" i="21"/>
  <c r="AB397" i="21"/>
  <c r="AC397" i="21"/>
  <c r="AD397" i="21"/>
  <c r="AE397" i="21"/>
  <c r="AF397" i="21"/>
  <c r="AA398" i="21"/>
  <c r="AB398" i="21"/>
  <c r="AC398" i="21"/>
  <c r="AD398" i="21"/>
  <c r="AE398" i="21"/>
  <c r="AF398" i="21"/>
  <c r="AA399" i="21"/>
  <c r="AB399" i="21"/>
  <c r="AD399" i="21"/>
  <c r="AE399" i="21"/>
  <c r="AF399" i="21"/>
  <c r="AA400" i="21"/>
  <c r="AB400" i="21"/>
  <c r="AD400" i="21"/>
  <c r="AE400" i="21"/>
  <c r="AF400" i="21"/>
  <c r="AA401" i="21"/>
  <c r="AB401" i="21"/>
  <c r="AC401" i="21"/>
  <c r="AD401" i="21"/>
  <c r="AE401" i="21"/>
  <c r="AF401" i="21"/>
  <c r="AA402" i="21"/>
  <c r="AB402" i="21"/>
  <c r="AC402" i="21"/>
  <c r="AD402" i="21"/>
  <c r="AE402" i="21"/>
  <c r="AF402" i="21"/>
  <c r="AA403" i="21"/>
  <c r="AB403" i="21"/>
  <c r="AC403" i="21"/>
  <c r="AD403" i="21"/>
  <c r="AE403" i="21"/>
  <c r="AF403" i="21"/>
  <c r="AA404" i="21"/>
  <c r="AB404" i="21"/>
  <c r="AC404" i="21"/>
  <c r="AD404" i="21"/>
  <c r="AE404" i="21"/>
  <c r="AF404" i="21"/>
  <c r="AA405" i="21"/>
  <c r="AB405" i="21"/>
  <c r="AC405" i="21"/>
  <c r="AD405" i="21"/>
  <c r="AE405" i="21"/>
  <c r="AF405" i="21"/>
  <c r="AA406" i="21"/>
  <c r="AB406" i="21"/>
  <c r="AC406" i="21"/>
  <c r="AD406" i="21"/>
  <c r="AE406" i="21"/>
  <c r="AF406" i="21"/>
  <c r="AA407" i="21"/>
  <c r="AB407" i="21"/>
  <c r="AC407" i="21"/>
  <c r="AD407" i="21"/>
  <c r="AE407" i="21"/>
  <c r="AF407" i="21"/>
  <c r="AA408" i="21"/>
  <c r="AB408" i="21"/>
  <c r="AC408" i="21"/>
  <c r="AD408" i="21"/>
  <c r="AE408" i="21"/>
  <c r="AF408" i="21"/>
  <c r="AA409" i="21"/>
  <c r="AB409" i="21"/>
  <c r="AC409" i="21"/>
  <c r="AD409" i="21"/>
  <c r="AE409" i="21"/>
  <c r="AF409" i="21"/>
  <c r="AA410" i="21"/>
  <c r="AB410" i="21"/>
  <c r="AC410" i="21"/>
  <c r="AD410" i="21"/>
  <c r="AE410" i="21"/>
  <c r="AF410" i="21"/>
  <c r="AA411" i="21"/>
  <c r="AB411" i="21"/>
  <c r="AD411" i="21"/>
  <c r="AE411" i="21"/>
  <c r="AF411" i="21"/>
  <c r="AA412" i="21"/>
  <c r="AB412" i="21"/>
  <c r="AD412" i="21"/>
  <c r="AE412" i="21"/>
  <c r="AF412" i="21"/>
  <c r="AA413" i="21"/>
  <c r="AB413" i="21"/>
  <c r="AC413" i="21"/>
  <c r="AD413" i="21"/>
  <c r="AE413" i="21"/>
  <c r="AF413" i="21"/>
  <c r="AA414" i="21"/>
  <c r="AB414" i="21"/>
  <c r="AC414" i="21"/>
  <c r="AD414" i="21"/>
  <c r="AE414" i="21"/>
  <c r="AF414" i="21"/>
  <c r="AA415" i="21"/>
  <c r="AB415" i="21"/>
  <c r="AC415" i="21"/>
  <c r="AD415" i="21"/>
  <c r="AE415" i="21"/>
  <c r="AF415" i="21"/>
  <c r="AA416" i="21"/>
  <c r="AB416" i="21"/>
  <c r="AC416" i="21"/>
  <c r="AD416" i="21"/>
  <c r="AE416" i="21"/>
  <c r="AF416" i="21"/>
  <c r="AA417" i="21"/>
  <c r="AB417" i="21"/>
  <c r="AC417" i="21"/>
  <c r="AD417" i="21"/>
  <c r="AE417" i="21"/>
  <c r="AF417" i="21"/>
  <c r="AA418" i="21"/>
  <c r="AB418" i="21"/>
  <c r="AC418" i="21"/>
  <c r="AD418" i="21"/>
  <c r="AE418" i="21"/>
  <c r="AF418" i="21"/>
  <c r="AA419" i="21"/>
  <c r="AB419" i="21"/>
  <c r="AC419" i="21"/>
  <c r="AD419" i="21"/>
  <c r="AE419" i="21"/>
  <c r="AF419" i="21"/>
  <c r="AA420" i="21"/>
  <c r="AB420" i="21"/>
  <c r="AC420" i="21"/>
  <c r="AD420" i="21"/>
  <c r="AE420" i="21"/>
  <c r="AF420" i="21"/>
  <c r="AA421" i="21"/>
  <c r="AB421" i="21"/>
  <c r="AC421" i="21"/>
  <c r="AD421" i="21"/>
  <c r="AE421" i="21"/>
  <c r="AF421" i="21"/>
  <c r="AA422" i="21"/>
  <c r="AB422" i="21"/>
  <c r="AC422" i="21"/>
  <c r="AD422" i="21"/>
  <c r="AE422" i="21"/>
  <c r="AF422" i="21"/>
  <c r="AA423" i="21"/>
  <c r="AB423" i="21"/>
  <c r="AD423" i="21"/>
  <c r="AE423" i="21"/>
  <c r="AF423" i="21"/>
  <c r="AA424" i="21"/>
  <c r="AB424" i="21"/>
  <c r="AD424" i="21"/>
  <c r="AE424" i="21"/>
  <c r="AF424" i="21"/>
  <c r="AA425" i="21"/>
  <c r="AB425" i="21"/>
  <c r="AC425" i="21"/>
  <c r="AD425" i="21"/>
  <c r="AE425" i="21"/>
  <c r="AF425" i="21"/>
  <c r="AA426" i="21"/>
  <c r="AB426" i="21"/>
  <c r="AC426" i="21"/>
  <c r="AD426" i="21"/>
  <c r="AE426" i="21"/>
  <c r="AF426" i="21"/>
  <c r="AA427" i="21"/>
  <c r="AB427" i="21"/>
  <c r="AC427" i="21"/>
  <c r="AD427" i="21"/>
  <c r="AE427" i="21"/>
  <c r="AF427" i="21"/>
  <c r="AA428" i="21"/>
  <c r="AB428" i="21"/>
  <c r="AC428" i="21"/>
  <c r="AD428" i="21"/>
  <c r="AE428" i="21"/>
  <c r="AF428" i="21"/>
  <c r="AA429" i="21"/>
  <c r="AB429" i="21"/>
  <c r="AC429" i="21"/>
  <c r="AD429" i="21"/>
  <c r="AE429" i="21"/>
  <c r="AF429" i="21"/>
  <c r="AA430" i="21"/>
  <c r="AB430" i="21"/>
  <c r="AC430" i="21"/>
  <c r="AD430" i="21"/>
  <c r="AE430" i="21"/>
  <c r="AF430" i="21"/>
  <c r="AA431" i="21"/>
  <c r="AB431" i="21"/>
  <c r="AC431" i="21"/>
  <c r="AD431" i="21"/>
  <c r="AE431" i="21"/>
  <c r="AF431" i="21"/>
  <c r="AA432" i="21"/>
  <c r="AB432" i="21"/>
  <c r="AC432" i="21"/>
  <c r="AD432" i="21"/>
  <c r="AE432" i="21"/>
  <c r="AF432" i="21"/>
  <c r="AA433" i="21"/>
  <c r="AB433" i="21"/>
  <c r="AC433" i="21"/>
  <c r="AD433" i="21"/>
  <c r="AE433" i="21"/>
  <c r="AF433" i="21"/>
  <c r="AA434" i="21"/>
  <c r="AB434" i="21"/>
  <c r="AC434" i="21"/>
  <c r="AD434" i="21"/>
  <c r="AE434" i="21"/>
  <c r="AF434" i="21"/>
  <c r="AA435" i="21"/>
  <c r="AB435" i="21"/>
  <c r="AD435" i="21"/>
  <c r="AE435" i="21"/>
  <c r="AF435" i="21"/>
  <c r="AA436" i="21"/>
  <c r="AB436" i="21"/>
  <c r="AD436" i="21"/>
  <c r="AE436" i="21"/>
  <c r="AF436" i="21"/>
  <c r="AA437" i="21"/>
  <c r="AB437" i="21"/>
  <c r="AC437" i="21"/>
  <c r="AD437" i="21"/>
  <c r="AE437" i="21"/>
  <c r="AF437" i="21"/>
  <c r="AA438" i="21"/>
  <c r="AB438" i="21"/>
  <c r="AC438" i="21"/>
  <c r="AD438" i="21"/>
  <c r="AE438" i="21"/>
  <c r="AF438" i="21"/>
  <c r="AA439" i="21"/>
  <c r="AB439" i="21"/>
  <c r="AC439" i="21"/>
  <c r="AD439" i="21"/>
  <c r="AE439" i="21"/>
  <c r="AF439" i="21"/>
  <c r="AA440" i="21"/>
  <c r="AB440" i="21"/>
  <c r="AC440" i="21"/>
  <c r="AD440" i="21"/>
  <c r="AE440" i="21"/>
  <c r="AF440" i="21"/>
  <c r="AA441" i="21"/>
  <c r="AB441" i="21"/>
  <c r="AC441" i="21"/>
  <c r="AD441" i="21"/>
  <c r="AE441" i="21"/>
  <c r="AF441" i="21"/>
  <c r="AA442" i="21"/>
  <c r="AB442" i="21"/>
  <c r="AC442" i="21"/>
  <c r="AD442" i="21"/>
  <c r="AE442" i="21"/>
  <c r="AF442" i="21"/>
  <c r="AA443" i="21"/>
  <c r="AB443" i="21"/>
  <c r="AC443" i="21"/>
  <c r="AD443" i="21"/>
  <c r="AE443" i="21"/>
  <c r="AF443" i="21"/>
  <c r="AA444" i="21"/>
  <c r="AB444" i="21"/>
  <c r="AC444" i="21"/>
  <c r="AD444" i="21"/>
  <c r="AE444" i="21"/>
  <c r="AF444" i="21"/>
  <c r="AA445" i="21"/>
  <c r="AB445" i="21"/>
  <c r="AC445" i="21"/>
  <c r="AD445" i="21"/>
  <c r="AE445" i="21"/>
  <c r="AF445" i="21"/>
  <c r="AA446" i="21"/>
  <c r="AB446" i="21"/>
  <c r="AC446" i="21"/>
  <c r="AD446" i="21"/>
  <c r="AE446" i="21"/>
  <c r="AF446" i="21"/>
  <c r="AA447" i="21"/>
  <c r="AB447" i="21"/>
  <c r="AD447" i="21"/>
  <c r="AE447" i="21"/>
  <c r="AF447" i="21"/>
  <c r="AA448" i="21"/>
  <c r="AB448" i="21"/>
  <c r="AD448" i="21"/>
  <c r="AE448" i="21"/>
  <c r="AF448" i="21"/>
  <c r="AA449" i="21"/>
  <c r="AB449" i="21"/>
  <c r="AC449" i="21"/>
  <c r="AD449" i="21"/>
  <c r="AE449" i="21"/>
  <c r="AF449" i="21"/>
  <c r="AA450" i="21"/>
  <c r="AB450" i="21"/>
  <c r="AC450" i="21"/>
  <c r="AD450" i="21"/>
  <c r="AE450" i="21"/>
  <c r="AF450" i="21"/>
  <c r="AA451" i="21"/>
  <c r="AB451" i="21"/>
  <c r="AC451" i="21"/>
  <c r="AD451" i="21"/>
  <c r="AE451" i="21"/>
  <c r="AF451" i="21"/>
  <c r="AA452" i="21"/>
  <c r="AB452" i="21"/>
  <c r="AC452" i="21"/>
  <c r="AD452" i="21"/>
  <c r="AE452" i="21"/>
  <c r="AF452" i="21"/>
  <c r="AA453" i="21"/>
  <c r="AB453" i="21"/>
  <c r="AC453" i="21"/>
  <c r="AD453" i="21"/>
  <c r="AE453" i="21"/>
  <c r="AF453" i="21"/>
  <c r="AA454" i="21"/>
  <c r="AB454" i="21"/>
  <c r="AC454" i="21"/>
  <c r="AD454" i="21"/>
  <c r="AE454" i="21"/>
  <c r="AF454" i="21"/>
  <c r="AA455" i="21"/>
  <c r="AB455" i="21"/>
  <c r="AC455" i="21"/>
  <c r="AD455" i="21"/>
  <c r="AE455" i="21"/>
  <c r="AF455" i="21"/>
  <c r="AA456" i="21"/>
  <c r="AB456" i="21"/>
  <c r="AC456" i="21"/>
  <c r="AD456" i="21"/>
  <c r="AE456" i="21"/>
  <c r="AF456" i="21"/>
  <c r="AA457" i="21"/>
  <c r="AB457" i="21"/>
  <c r="AC457" i="21"/>
  <c r="AD457" i="21"/>
  <c r="AE457" i="21"/>
  <c r="AF457" i="21"/>
  <c r="AA458" i="21"/>
  <c r="AB458" i="21"/>
  <c r="AC458" i="21"/>
  <c r="AD458" i="21"/>
  <c r="AE458" i="21"/>
  <c r="AF458" i="21"/>
  <c r="AA459" i="21"/>
  <c r="AB459" i="21"/>
  <c r="AC459" i="21"/>
  <c r="AD459" i="21"/>
  <c r="AE459" i="21"/>
  <c r="AF459" i="21"/>
  <c r="AA460" i="21"/>
  <c r="AB460" i="21"/>
  <c r="AC460" i="21"/>
  <c r="AD460" i="21"/>
  <c r="AE460" i="21"/>
  <c r="AF460" i="21"/>
  <c r="AA461" i="21"/>
  <c r="AB461" i="21"/>
  <c r="AC461" i="21"/>
  <c r="AD461" i="21"/>
  <c r="AE461" i="21"/>
  <c r="AF461" i="21"/>
  <c r="AA462" i="21"/>
  <c r="AB462" i="21"/>
  <c r="AC462" i="21"/>
  <c r="AD462" i="21"/>
  <c r="AE462" i="21"/>
  <c r="AF462" i="21"/>
  <c r="AA463" i="21"/>
  <c r="AB463" i="21"/>
  <c r="AC463" i="21"/>
  <c r="AD463" i="21"/>
  <c r="AE463" i="21"/>
  <c r="AF463" i="21"/>
  <c r="AA464" i="21"/>
  <c r="AB464" i="21"/>
  <c r="AC464" i="21"/>
  <c r="AD464" i="21"/>
  <c r="AE464" i="21"/>
  <c r="AF464" i="21"/>
  <c r="AA465" i="21"/>
  <c r="AB465" i="21"/>
  <c r="AC465" i="21"/>
  <c r="AD465" i="21"/>
  <c r="AE465" i="21"/>
  <c r="AF465" i="21"/>
  <c r="AA466" i="21"/>
  <c r="AB466" i="21"/>
  <c r="AC466" i="21"/>
  <c r="AD466" i="21"/>
  <c r="AE466" i="21"/>
  <c r="AF466" i="21"/>
  <c r="AA467" i="21"/>
  <c r="AB467" i="21"/>
  <c r="AC467" i="21"/>
  <c r="AD467" i="21"/>
  <c r="AE467" i="21"/>
  <c r="AF467" i="21"/>
  <c r="AA468" i="21"/>
  <c r="AB468" i="21"/>
  <c r="AC468" i="21"/>
  <c r="AD468" i="21"/>
  <c r="AE468" i="21"/>
  <c r="AF468" i="21"/>
  <c r="AA469" i="21"/>
  <c r="AB469" i="21"/>
  <c r="AC469" i="21"/>
  <c r="AD469" i="21"/>
  <c r="AE469" i="21"/>
  <c r="AF469" i="21"/>
  <c r="AA470" i="21"/>
  <c r="AB470" i="21"/>
  <c r="AC470" i="21"/>
  <c r="AD470" i="21"/>
  <c r="AE470" i="21"/>
  <c r="AF470" i="21"/>
  <c r="AA471" i="21"/>
  <c r="AB471" i="21"/>
  <c r="AD471" i="21"/>
  <c r="AE471" i="21"/>
  <c r="AF471" i="21"/>
  <c r="AA472" i="21"/>
  <c r="AB472" i="21"/>
  <c r="AD472" i="21"/>
  <c r="AE472" i="21"/>
  <c r="AF472" i="21"/>
  <c r="AA473" i="21"/>
  <c r="AB473" i="21"/>
  <c r="AC473" i="21"/>
  <c r="AD473" i="21"/>
  <c r="AE473" i="21"/>
  <c r="AF473" i="21"/>
  <c r="AA474" i="21"/>
  <c r="AB474" i="21"/>
  <c r="AC474" i="21"/>
  <c r="AD474" i="21"/>
  <c r="AE474" i="21"/>
  <c r="AF474" i="21"/>
  <c r="AA475" i="21"/>
  <c r="AB475" i="21"/>
  <c r="AC475" i="21"/>
  <c r="AD475" i="21"/>
  <c r="AE475" i="21"/>
  <c r="AF475" i="21"/>
  <c r="AA476" i="21"/>
  <c r="AB476" i="21"/>
  <c r="AC476" i="21"/>
  <c r="AD476" i="21"/>
  <c r="AE476" i="21"/>
  <c r="AF476" i="21"/>
  <c r="AA477" i="21"/>
  <c r="AB477" i="21"/>
  <c r="AC477" i="21"/>
  <c r="AD477" i="21"/>
  <c r="AE477" i="21"/>
  <c r="AF477" i="21"/>
  <c r="AA478" i="21"/>
  <c r="AB478" i="21"/>
  <c r="AC478" i="21"/>
  <c r="AD478" i="21"/>
  <c r="AE478" i="21"/>
  <c r="AF478" i="21"/>
  <c r="AA479" i="21"/>
  <c r="AB479" i="21"/>
  <c r="AC479" i="21"/>
  <c r="AD479" i="21"/>
  <c r="AE479" i="21"/>
  <c r="AF479" i="21"/>
  <c r="AA480" i="21"/>
  <c r="AB480" i="21"/>
  <c r="AC480" i="21"/>
  <c r="AD480" i="21"/>
  <c r="AE480" i="21"/>
  <c r="AF480" i="21"/>
  <c r="AA481" i="21"/>
  <c r="AB481" i="21"/>
  <c r="AC481" i="21"/>
  <c r="AD481" i="21"/>
  <c r="AE481" i="21"/>
  <c r="AF481" i="21"/>
  <c r="AA482" i="21"/>
  <c r="AB482" i="21"/>
  <c r="AC482" i="21"/>
  <c r="AD482" i="21"/>
  <c r="AE482" i="21"/>
  <c r="AF482" i="21"/>
  <c r="AA483" i="21"/>
  <c r="AB483" i="21"/>
  <c r="AD483" i="21"/>
  <c r="AE483" i="21"/>
  <c r="AF483" i="21"/>
  <c r="AF484" i="21"/>
  <c r="AF486" i="21"/>
  <c r="AF488" i="21"/>
  <c r="AD490" i="21"/>
  <c r="AF490" i="21"/>
  <c r="AF494" i="21"/>
  <c r="AA495" i="21"/>
  <c r="AB495" i="21"/>
  <c r="AD495" i="21"/>
  <c r="AE495" i="21"/>
  <c r="AF495" i="21"/>
  <c r="AA496" i="21"/>
  <c r="AB496" i="21"/>
  <c r="AD496" i="21"/>
  <c r="AE496" i="21"/>
  <c r="AF496" i="21"/>
  <c r="AA497" i="21"/>
  <c r="AB497" i="21"/>
  <c r="AC497" i="21"/>
  <c r="AD497" i="21"/>
  <c r="AE497" i="21"/>
  <c r="AF497" i="21"/>
  <c r="AA498" i="21"/>
  <c r="AB498" i="21"/>
  <c r="AC498" i="21"/>
  <c r="AD498" i="21"/>
  <c r="AE498" i="21"/>
  <c r="AF498" i="21"/>
  <c r="AA499" i="21"/>
  <c r="AB499" i="21"/>
  <c r="AC499" i="21"/>
  <c r="AD499" i="21"/>
  <c r="AE499" i="21"/>
  <c r="AF499" i="21"/>
  <c r="AA500" i="21"/>
  <c r="AB500" i="21"/>
  <c r="AC500" i="21"/>
  <c r="AD500" i="21"/>
  <c r="AE500" i="21"/>
  <c r="AF500" i="21"/>
  <c r="AA501" i="21"/>
  <c r="AB501" i="21"/>
  <c r="AC501" i="21"/>
  <c r="AD501" i="21"/>
  <c r="AE501" i="21"/>
  <c r="AF501" i="21"/>
  <c r="AA502" i="21"/>
  <c r="AB502" i="21"/>
  <c r="AC502" i="21"/>
  <c r="AD502" i="21"/>
  <c r="AE502" i="21"/>
  <c r="AF502" i="21"/>
  <c r="AA503" i="21"/>
  <c r="AB503" i="21"/>
  <c r="AC503" i="21"/>
  <c r="AD503" i="21"/>
  <c r="AE503" i="21"/>
  <c r="AF503" i="21"/>
  <c r="AA504" i="21"/>
  <c r="AB504" i="21"/>
  <c r="AC504" i="21"/>
  <c r="AD504" i="21"/>
  <c r="AE504" i="21"/>
  <c r="AF504" i="21"/>
  <c r="AA505" i="21"/>
  <c r="AB505" i="21"/>
  <c r="AC505" i="21"/>
  <c r="AD505" i="21"/>
  <c r="AE505" i="21"/>
  <c r="AF505" i="21"/>
  <c r="AA506" i="21"/>
  <c r="AB506" i="21"/>
  <c r="AC506" i="21"/>
  <c r="AD506" i="21"/>
  <c r="AE506" i="21"/>
  <c r="AF506" i="21"/>
  <c r="AA507" i="21"/>
  <c r="AB507" i="21"/>
  <c r="AD507" i="21"/>
  <c r="AE507" i="21"/>
  <c r="AF507" i="21"/>
  <c r="AA508" i="21"/>
  <c r="AB508" i="21"/>
  <c r="AD508" i="21"/>
  <c r="AE508" i="21"/>
  <c r="AF508" i="21"/>
  <c r="AA509" i="21"/>
  <c r="AB509" i="21"/>
  <c r="AC509" i="21"/>
  <c r="AD509" i="21"/>
  <c r="AE509" i="21"/>
  <c r="AF509" i="21"/>
  <c r="AA510" i="21"/>
  <c r="AB510" i="21"/>
  <c r="AC510" i="21"/>
  <c r="AD510" i="21"/>
  <c r="AE510" i="21"/>
  <c r="AF510" i="21"/>
  <c r="AA511" i="21"/>
  <c r="AB511" i="21"/>
  <c r="AC511" i="21"/>
  <c r="AD511" i="21"/>
  <c r="AE511" i="21"/>
  <c r="AF511" i="21"/>
  <c r="AA512" i="21"/>
  <c r="AB512" i="21"/>
  <c r="AC512" i="21"/>
  <c r="AD512" i="21"/>
  <c r="AE512" i="21"/>
  <c r="AF512" i="21"/>
  <c r="AA513" i="21"/>
  <c r="AB513" i="21"/>
  <c r="AC513" i="21"/>
  <c r="AD513" i="21"/>
  <c r="AE513" i="21"/>
  <c r="AF513" i="21"/>
  <c r="AA514" i="21"/>
  <c r="AB514" i="21"/>
  <c r="AC514" i="21"/>
  <c r="AD514" i="21"/>
  <c r="AE514" i="21"/>
  <c r="AF514" i="21"/>
  <c r="AA515" i="21"/>
  <c r="AB515" i="21"/>
  <c r="AC515" i="21"/>
  <c r="AD515" i="21"/>
  <c r="AE515" i="21"/>
  <c r="AF515" i="21"/>
  <c r="AA516" i="21"/>
  <c r="AB516" i="21"/>
  <c r="AC516" i="21"/>
  <c r="AD516" i="21"/>
  <c r="AE516" i="21"/>
  <c r="AF516" i="21"/>
  <c r="AA517" i="21"/>
  <c r="AB517" i="21"/>
  <c r="AC517" i="21"/>
  <c r="AD517" i="21"/>
  <c r="AE517" i="21"/>
  <c r="AF517" i="21"/>
  <c r="AA518" i="21"/>
  <c r="AB518" i="21"/>
  <c r="AC518" i="21"/>
  <c r="AD518" i="21"/>
  <c r="AE518" i="21"/>
  <c r="AF518" i="21"/>
  <c r="AA519" i="21"/>
  <c r="AB519" i="21"/>
  <c r="AD519" i="21"/>
  <c r="AE519" i="21"/>
  <c r="AF519" i="21"/>
  <c r="AA520" i="21"/>
  <c r="AB520" i="21"/>
  <c r="AD520" i="21"/>
  <c r="AE520" i="21"/>
  <c r="AF520" i="21"/>
  <c r="AA521" i="21"/>
  <c r="AB521" i="21"/>
  <c r="AC521" i="21"/>
  <c r="AD521" i="21"/>
  <c r="AE521" i="21"/>
  <c r="AF521" i="21"/>
  <c r="AA522" i="21"/>
  <c r="AB522" i="21"/>
  <c r="AC522" i="21"/>
  <c r="AD522" i="21"/>
  <c r="AE522" i="21"/>
  <c r="AF522" i="21"/>
  <c r="AA523" i="21"/>
  <c r="AB523" i="21"/>
  <c r="AC523" i="21"/>
  <c r="AD523" i="21"/>
  <c r="AE523" i="21"/>
  <c r="AF523" i="21"/>
  <c r="AA524" i="21"/>
  <c r="AB524" i="21"/>
  <c r="AC524" i="21"/>
  <c r="AD524" i="21"/>
  <c r="AE524" i="21"/>
  <c r="AF524" i="21"/>
  <c r="AA525" i="21"/>
  <c r="AB525" i="21"/>
  <c r="AC525" i="21"/>
  <c r="AD525" i="21"/>
  <c r="AE525" i="21"/>
  <c r="AF525" i="21"/>
  <c r="AA526" i="21"/>
  <c r="AB526" i="21"/>
  <c r="AC526" i="21"/>
  <c r="AD526" i="21"/>
  <c r="AE526" i="21"/>
  <c r="AF526" i="21"/>
  <c r="AA527" i="21"/>
  <c r="AB527" i="21"/>
  <c r="AC527" i="21"/>
  <c r="AD527" i="21"/>
  <c r="AE527" i="21"/>
  <c r="AF527" i="21"/>
  <c r="AA528" i="21"/>
  <c r="AB528" i="21"/>
  <c r="AC528" i="21"/>
  <c r="AD528" i="21"/>
  <c r="AE528" i="21"/>
  <c r="AF528" i="21"/>
  <c r="AA529" i="21"/>
  <c r="AB529" i="21"/>
  <c r="AC529" i="21"/>
  <c r="AD529" i="21"/>
  <c r="AE529" i="21"/>
  <c r="AF529" i="21"/>
  <c r="AA530" i="21"/>
  <c r="AB530" i="21"/>
  <c r="AC530" i="21"/>
  <c r="AD530" i="21"/>
  <c r="AE530" i="21"/>
  <c r="AF530" i="21"/>
  <c r="AA531" i="21"/>
  <c r="AB531" i="21"/>
  <c r="AD531" i="21"/>
  <c r="AE531" i="21"/>
  <c r="AF531" i="21"/>
  <c r="AA532" i="21"/>
  <c r="AB532" i="21"/>
  <c r="AD532" i="21"/>
  <c r="AE532" i="21"/>
  <c r="AF532" i="21"/>
  <c r="AA533" i="21"/>
  <c r="AB533" i="21"/>
  <c r="AC533" i="21"/>
  <c r="AD533" i="21"/>
  <c r="AE533" i="21"/>
  <c r="AF533" i="21"/>
  <c r="AA534" i="21"/>
  <c r="AB534" i="21"/>
  <c r="AC534" i="21"/>
  <c r="AD534" i="21"/>
  <c r="AE534" i="21"/>
  <c r="AF534" i="21"/>
  <c r="AA535" i="21"/>
  <c r="AB535" i="21"/>
  <c r="AC535" i="21"/>
  <c r="AD535" i="21"/>
  <c r="AE535" i="21"/>
  <c r="AF535" i="21"/>
  <c r="AA536" i="21"/>
  <c r="AB536" i="21"/>
  <c r="AC536" i="21"/>
  <c r="AD536" i="21"/>
  <c r="AE536" i="21"/>
  <c r="AF536" i="21"/>
  <c r="AA537" i="21"/>
  <c r="AB537" i="21"/>
  <c r="AC537" i="21"/>
  <c r="AD537" i="21"/>
  <c r="AE537" i="21"/>
  <c r="AF537" i="21"/>
  <c r="AA538" i="21"/>
  <c r="AB538" i="21"/>
  <c r="AC538" i="21"/>
  <c r="AD538" i="21"/>
  <c r="AE538" i="21"/>
  <c r="AF538" i="21"/>
  <c r="AA539" i="21"/>
  <c r="Z539" i="21" s="1"/>
  <c r="AB539" i="21"/>
  <c r="AC539" i="21"/>
  <c r="AD539" i="21"/>
  <c r="AE539" i="21"/>
  <c r="AF539" i="21"/>
  <c r="AA540" i="21"/>
  <c r="AB540" i="21"/>
  <c r="Z540" i="21" s="1"/>
  <c r="AC540" i="21"/>
  <c r="AD540" i="21"/>
  <c r="AE540" i="21"/>
  <c r="AF540" i="21"/>
  <c r="AA541" i="21"/>
  <c r="AB541" i="21"/>
  <c r="AC541" i="21"/>
  <c r="AD541" i="21"/>
  <c r="AE541" i="21"/>
  <c r="AF541" i="21"/>
  <c r="AA542" i="21"/>
  <c r="AB542" i="21"/>
  <c r="AC542" i="21"/>
  <c r="AD542" i="21"/>
  <c r="AE542" i="21"/>
  <c r="AF542" i="21"/>
  <c r="AE543" i="21"/>
  <c r="AF543" i="21"/>
  <c r="AA555" i="21"/>
  <c r="AB555" i="21"/>
  <c r="AD555" i="21"/>
  <c r="AE555" i="21"/>
  <c r="AF555" i="21"/>
  <c r="AA556" i="21"/>
  <c r="AB556" i="21"/>
  <c r="AD556" i="21"/>
  <c r="AE556" i="21"/>
  <c r="AF556" i="21"/>
  <c r="AA557" i="21"/>
  <c r="AB557" i="21"/>
  <c r="AC557" i="21"/>
  <c r="AD557" i="21"/>
  <c r="AE557" i="21"/>
  <c r="AF557" i="21"/>
  <c r="AA558" i="21"/>
  <c r="AB558" i="21"/>
  <c r="AC558" i="21"/>
  <c r="AD558" i="21"/>
  <c r="AE558" i="21"/>
  <c r="AF558" i="21"/>
  <c r="AA559" i="21"/>
  <c r="AB559" i="21"/>
  <c r="AC559" i="21"/>
  <c r="AD559" i="21"/>
  <c r="AE559" i="21"/>
  <c r="AF559" i="21"/>
  <c r="AA560" i="21"/>
  <c r="AB560" i="21"/>
  <c r="AC560" i="21"/>
  <c r="AD560" i="21"/>
  <c r="AE560" i="21"/>
  <c r="AF560" i="21"/>
  <c r="AA561" i="21"/>
  <c r="AB561" i="21"/>
  <c r="AC561" i="21"/>
  <c r="AD561" i="21"/>
  <c r="AE561" i="21"/>
  <c r="AF561" i="21"/>
  <c r="AA562" i="21"/>
  <c r="AB562" i="21"/>
  <c r="AC562" i="21"/>
  <c r="AD562" i="21"/>
  <c r="AE562" i="21"/>
  <c r="AF562" i="21"/>
  <c r="AA563" i="21"/>
  <c r="AB563" i="21"/>
  <c r="AC563" i="21"/>
  <c r="AD563" i="21"/>
  <c r="AE563" i="21"/>
  <c r="AF563" i="21"/>
  <c r="AA564" i="21"/>
  <c r="AB564" i="21"/>
  <c r="AC564" i="21"/>
  <c r="AD564" i="21"/>
  <c r="AE564" i="21"/>
  <c r="AF564" i="21"/>
  <c r="AA565" i="21"/>
  <c r="AB565" i="21"/>
  <c r="AC565" i="21"/>
  <c r="AD565" i="21"/>
  <c r="AE565" i="21"/>
  <c r="AF565" i="21"/>
  <c r="AA566" i="21"/>
  <c r="AB566" i="21"/>
  <c r="AC566" i="21"/>
  <c r="AD566" i="21"/>
  <c r="AE566" i="21"/>
  <c r="AF566" i="21"/>
  <c r="AB567" i="21"/>
  <c r="AD567" i="21"/>
  <c r="AE567" i="21"/>
  <c r="AF567" i="21"/>
  <c r="AA579" i="21"/>
  <c r="AB579" i="21"/>
  <c r="AC579" i="21"/>
  <c r="AD579" i="21"/>
  <c r="AE579" i="21"/>
  <c r="AF579" i="21"/>
  <c r="AA580" i="21"/>
  <c r="AB580" i="21"/>
  <c r="AC580" i="21"/>
  <c r="AD580" i="21"/>
  <c r="AE580" i="21"/>
  <c r="AF580" i="21"/>
  <c r="AA581" i="21"/>
  <c r="AB581" i="21"/>
  <c r="AC581" i="21"/>
  <c r="AD581" i="21"/>
  <c r="AE581" i="21"/>
  <c r="AF581" i="21"/>
  <c r="AA582" i="21"/>
  <c r="AB582" i="21"/>
  <c r="AC582" i="21"/>
  <c r="AD582" i="21"/>
  <c r="AE582" i="21"/>
  <c r="AF582" i="21"/>
  <c r="AA583" i="21"/>
  <c r="AB583" i="21"/>
  <c r="AC583" i="21"/>
  <c r="AD583" i="21"/>
  <c r="AE583" i="21"/>
  <c r="AF583" i="21"/>
  <c r="AA584" i="21"/>
  <c r="AB584" i="21"/>
  <c r="AC584" i="21"/>
  <c r="AD584" i="21"/>
  <c r="AE584" i="21"/>
  <c r="AF584" i="21"/>
  <c r="AA585" i="21"/>
  <c r="AB585" i="21"/>
  <c r="AC585" i="21"/>
  <c r="AD585" i="21"/>
  <c r="AE585" i="21"/>
  <c r="AF585" i="21"/>
  <c r="AA586" i="21"/>
  <c r="AB586" i="21"/>
  <c r="AC586" i="21"/>
  <c r="AD586" i="21"/>
  <c r="AE586" i="21"/>
  <c r="AF586" i="21"/>
  <c r="AA587" i="21"/>
  <c r="AB587" i="21"/>
  <c r="AC587" i="21"/>
  <c r="AD587" i="21"/>
  <c r="AE587" i="21"/>
  <c r="AF587" i="21"/>
  <c r="AA588" i="21"/>
  <c r="AB588" i="21"/>
  <c r="AC588" i="21"/>
  <c r="AD588" i="21"/>
  <c r="AE588" i="21"/>
  <c r="AF588" i="21"/>
  <c r="AA589" i="21"/>
  <c r="AB589" i="21"/>
  <c r="AC589" i="21"/>
  <c r="AD589" i="21"/>
  <c r="AE589" i="21"/>
  <c r="AF589" i="21"/>
  <c r="AA590" i="21"/>
  <c r="AB590" i="21"/>
  <c r="AC590" i="21"/>
  <c r="AD590" i="21"/>
  <c r="AE590" i="21"/>
  <c r="AF590" i="21"/>
  <c r="AA591" i="21"/>
  <c r="AB591" i="21"/>
  <c r="AC591" i="21"/>
  <c r="AD591" i="21"/>
  <c r="AE591" i="21"/>
  <c r="AF591" i="21"/>
  <c r="AA592" i="21"/>
  <c r="AB592" i="21"/>
  <c r="AC592" i="21"/>
  <c r="AD592" i="21"/>
  <c r="AE592" i="21"/>
  <c r="AF592" i="21"/>
  <c r="AA593" i="21"/>
  <c r="AB593" i="21"/>
  <c r="AC593" i="21"/>
  <c r="AD593" i="21"/>
  <c r="AE593" i="21"/>
  <c r="AF593" i="21"/>
  <c r="AA594" i="21"/>
  <c r="AB594" i="21"/>
  <c r="AC594" i="21"/>
  <c r="AD594" i="21"/>
  <c r="AE594" i="21"/>
  <c r="AF594" i="21"/>
  <c r="AA595" i="21"/>
  <c r="AB595" i="21"/>
  <c r="AC595" i="21"/>
  <c r="AD595" i="21"/>
  <c r="AE595" i="21"/>
  <c r="AF595" i="21"/>
  <c r="AA596" i="21"/>
  <c r="AB596" i="21"/>
  <c r="AC596" i="21"/>
  <c r="AD596" i="21"/>
  <c r="AE596" i="21"/>
  <c r="AF596" i="21"/>
  <c r="AA597" i="21"/>
  <c r="AB597" i="21"/>
  <c r="AC597" i="21"/>
  <c r="AD597" i="21"/>
  <c r="AE597" i="21"/>
  <c r="AF597" i="21"/>
  <c r="AA598" i="21"/>
  <c r="AB598" i="21"/>
  <c r="AC598" i="21"/>
  <c r="AD598" i="21"/>
  <c r="AE598" i="21"/>
  <c r="AF598" i="21"/>
  <c r="AA599" i="21"/>
  <c r="AB599" i="21"/>
  <c r="AC599" i="21"/>
  <c r="AD599" i="21"/>
  <c r="AE599" i="21"/>
  <c r="AF599" i="21"/>
  <c r="AA600" i="21"/>
  <c r="AB600" i="21"/>
  <c r="AC600" i="21"/>
  <c r="AD600" i="21"/>
  <c r="AE600" i="21"/>
  <c r="AF600" i="21"/>
  <c r="AA601" i="21"/>
  <c r="AB601" i="21"/>
  <c r="AC601" i="21"/>
  <c r="AD601" i="21"/>
  <c r="AE601" i="21"/>
  <c r="AF601" i="21"/>
  <c r="AA602" i="21"/>
  <c r="AB602" i="21"/>
  <c r="AC602" i="21"/>
  <c r="AD602" i="21"/>
  <c r="AE602" i="21"/>
  <c r="AF602" i="21"/>
  <c r="AA603" i="21"/>
  <c r="AB603" i="21"/>
  <c r="AC603" i="21"/>
  <c r="AD603" i="21"/>
  <c r="AE603" i="21"/>
  <c r="AF603" i="21"/>
  <c r="AA604" i="21"/>
  <c r="AB604" i="21"/>
  <c r="AC604" i="21"/>
  <c r="AD604" i="21"/>
  <c r="AE604" i="21"/>
  <c r="AF604" i="21"/>
  <c r="AA605" i="21"/>
  <c r="AB605" i="21"/>
  <c r="AC605" i="21"/>
  <c r="AD605" i="21"/>
  <c r="AE605" i="21"/>
  <c r="AF605" i="21"/>
  <c r="AA606" i="21"/>
  <c r="AB606" i="21"/>
  <c r="AC606" i="21"/>
  <c r="AD606" i="21"/>
  <c r="AE606" i="21"/>
  <c r="AF606" i="21"/>
  <c r="AA607" i="21"/>
  <c r="AB607" i="21"/>
  <c r="AC607" i="21"/>
  <c r="AD607" i="21"/>
  <c r="AE607" i="21"/>
  <c r="AF607" i="21"/>
  <c r="AA608" i="21"/>
  <c r="AB608" i="21"/>
  <c r="AC608" i="21"/>
  <c r="AD608" i="21"/>
  <c r="AE608" i="21"/>
  <c r="AF608" i="21"/>
  <c r="AA609" i="21"/>
  <c r="AB609" i="21"/>
  <c r="AC609" i="21"/>
  <c r="AD609" i="21"/>
  <c r="AE609" i="21"/>
  <c r="AF609" i="21"/>
  <c r="AA610" i="21"/>
  <c r="AB610" i="21"/>
  <c r="AC610" i="21"/>
  <c r="AD610" i="21"/>
  <c r="AE610" i="21"/>
  <c r="AF610" i="21"/>
  <c r="AA611" i="21"/>
  <c r="AB611" i="21"/>
  <c r="AC611" i="21"/>
  <c r="AD611" i="21"/>
  <c r="AE611" i="21"/>
  <c r="AF611" i="21"/>
  <c r="AA612" i="21"/>
  <c r="AB612" i="21"/>
  <c r="AC612" i="21"/>
  <c r="AD612" i="21"/>
  <c r="AE612" i="21"/>
  <c r="AF612" i="21"/>
  <c r="AA613" i="21"/>
  <c r="AB613" i="21"/>
  <c r="AC613" i="21"/>
  <c r="AD613" i="21"/>
  <c r="AE613" i="21"/>
  <c r="AF613" i="21"/>
  <c r="AA614" i="21"/>
  <c r="AB614" i="21"/>
  <c r="AC614" i="21"/>
  <c r="AD614" i="21"/>
  <c r="AE614" i="21"/>
  <c r="AF614" i="21"/>
  <c r="AA615" i="21"/>
  <c r="AB615" i="21"/>
  <c r="AC615" i="21"/>
  <c r="AD615" i="21"/>
  <c r="AE615" i="21"/>
  <c r="AF615" i="21"/>
  <c r="AA616" i="21"/>
  <c r="AB616" i="21"/>
  <c r="AC616" i="21"/>
  <c r="AD616" i="21"/>
  <c r="AE616" i="21"/>
  <c r="AF616" i="21"/>
  <c r="AA617" i="21"/>
  <c r="AB617" i="21"/>
  <c r="AC617" i="21"/>
  <c r="AD617" i="21"/>
  <c r="AE617" i="21"/>
  <c r="AF617" i="21"/>
  <c r="AA618" i="21"/>
  <c r="AB618" i="21"/>
  <c r="AC618" i="21"/>
  <c r="AD618" i="21"/>
  <c r="AE618" i="21"/>
  <c r="AF618" i="21"/>
  <c r="AA619" i="21"/>
  <c r="AB619" i="21"/>
  <c r="AC619" i="21"/>
  <c r="AD619" i="21"/>
  <c r="AE619" i="21"/>
  <c r="AF619" i="21"/>
  <c r="AA620" i="21"/>
  <c r="AB620" i="21"/>
  <c r="AC620" i="21"/>
  <c r="AD620" i="21"/>
  <c r="AE620" i="21"/>
  <c r="AF620" i="21"/>
  <c r="AA621" i="21"/>
  <c r="AB621" i="21"/>
  <c r="AC621" i="21"/>
  <c r="AD621" i="21"/>
  <c r="AE621" i="21"/>
  <c r="AF621" i="21"/>
  <c r="AA622" i="21"/>
  <c r="AB622" i="21"/>
  <c r="AC622" i="21"/>
  <c r="AD622" i="21"/>
  <c r="AE622" i="21"/>
  <c r="AF622" i="21"/>
  <c r="AA623" i="21"/>
  <c r="AB623" i="21"/>
  <c r="AC623" i="21"/>
  <c r="AD623" i="21"/>
  <c r="AE623" i="21"/>
  <c r="AF623" i="21"/>
  <c r="AA624" i="21"/>
  <c r="AB624" i="21"/>
  <c r="AC624" i="21"/>
  <c r="AD624" i="21"/>
  <c r="AE624" i="21"/>
  <c r="AF624" i="21"/>
  <c r="AA625" i="21"/>
  <c r="AB625" i="21"/>
  <c r="AC625" i="21"/>
  <c r="AD625" i="21"/>
  <c r="AE625" i="21"/>
  <c r="AF625" i="21"/>
  <c r="AA626" i="21"/>
  <c r="AB626" i="21"/>
  <c r="AC626" i="21"/>
  <c r="AD626" i="21"/>
  <c r="AE626" i="21"/>
  <c r="AF626" i="21"/>
  <c r="AA627" i="21"/>
  <c r="AB627" i="21"/>
  <c r="AC627" i="21"/>
  <c r="AD627" i="21"/>
  <c r="AE627" i="21"/>
  <c r="AF627" i="21"/>
  <c r="AA628" i="21"/>
  <c r="AB628" i="21"/>
  <c r="AC628" i="21"/>
  <c r="AD628" i="21"/>
  <c r="AE628" i="21"/>
  <c r="AF628" i="21"/>
  <c r="AA629" i="21"/>
  <c r="AB629" i="21"/>
  <c r="AC629" i="21"/>
  <c r="AD629" i="21"/>
  <c r="AE629" i="21"/>
  <c r="AF629" i="21"/>
  <c r="AA630" i="21"/>
  <c r="AB630" i="21"/>
  <c r="AC630" i="21"/>
  <c r="AD630" i="21"/>
  <c r="AE630" i="21"/>
  <c r="AF630" i="21"/>
  <c r="AA631" i="21"/>
  <c r="AB631" i="21"/>
  <c r="AC631" i="21"/>
  <c r="AD631" i="21"/>
  <c r="AE631" i="21"/>
  <c r="AF631" i="21"/>
  <c r="AA632" i="21"/>
  <c r="AB632" i="21"/>
  <c r="AC632" i="21"/>
  <c r="AD632" i="21"/>
  <c r="AE632" i="21"/>
  <c r="AF632" i="21"/>
  <c r="AA633" i="21"/>
  <c r="AB633" i="21"/>
  <c r="AC633" i="21"/>
  <c r="AD633" i="21"/>
  <c r="AE633" i="21"/>
  <c r="AF633" i="21"/>
  <c r="AA634" i="21"/>
  <c r="AB634" i="21"/>
  <c r="AC634" i="21"/>
  <c r="AD634" i="21"/>
  <c r="AE634" i="21"/>
  <c r="AF634" i="21"/>
  <c r="AA635" i="21"/>
  <c r="AB635" i="21"/>
  <c r="AC635" i="21"/>
  <c r="AD635" i="21"/>
  <c r="AE635" i="21"/>
  <c r="AF635" i="21"/>
  <c r="AA636" i="21"/>
  <c r="AB636" i="21"/>
  <c r="AC636" i="21"/>
  <c r="AD636" i="21"/>
  <c r="AE636" i="21"/>
  <c r="AF636" i="21"/>
  <c r="AA637" i="21"/>
  <c r="AB637" i="21"/>
  <c r="AC637" i="21"/>
  <c r="AD637" i="21"/>
  <c r="AE637" i="21"/>
  <c r="AF637" i="21"/>
  <c r="AA638" i="21"/>
  <c r="AB638" i="21"/>
  <c r="AC638" i="21"/>
  <c r="AD638" i="21"/>
  <c r="AE638" i="21"/>
  <c r="AF638" i="21"/>
  <c r="AB639" i="21"/>
  <c r="AC639" i="21"/>
  <c r="AD639" i="21"/>
  <c r="AE639" i="21"/>
  <c r="AF639" i="21"/>
  <c r="AC640" i="21"/>
  <c r="AC641" i="21"/>
  <c r="AC642" i="21"/>
  <c r="AC643" i="21"/>
  <c r="AC644" i="21"/>
  <c r="AC645" i="21"/>
  <c r="AC646" i="21"/>
  <c r="AC647" i="21"/>
  <c r="AC648" i="21"/>
  <c r="AC649" i="21"/>
  <c r="AC650" i="21"/>
  <c r="AA651" i="21"/>
  <c r="AB651" i="21"/>
  <c r="AD651" i="21"/>
  <c r="AE651" i="21"/>
  <c r="AF651" i="21"/>
  <c r="AA652" i="21"/>
  <c r="AB652" i="21"/>
  <c r="AD652" i="21"/>
  <c r="AE652" i="21"/>
  <c r="AF652" i="21"/>
  <c r="AA653" i="21"/>
  <c r="AB653" i="21"/>
  <c r="AC653" i="21"/>
  <c r="AD653" i="21"/>
  <c r="AE653" i="21"/>
  <c r="AF653" i="21"/>
  <c r="AA654" i="21"/>
  <c r="AB654" i="21"/>
  <c r="AC654" i="21"/>
  <c r="AD654" i="21"/>
  <c r="AE654" i="21"/>
  <c r="AF654" i="21"/>
  <c r="AA655" i="21"/>
  <c r="AB655" i="21"/>
  <c r="AC655" i="21"/>
  <c r="AD655" i="21"/>
  <c r="AE655" i="21"/>
  <c r="AF655" i="21"/>
  <c r="AA656" i="21"/>
  <c r="AB656" i="21"/>
  <c r="AC656" i="21"/>
  <c r="AD656" i="21"/>
  <c r="AE656" i="21"/>
  <c r="AF656" i="21"/>
  <c r="AA657" i="21"/>
  <c r="AB657" i="21"/>
  <c r="AC657" i="21"/>
  <c r="AD657" i="21"/>
  <c r="AE657" i="21"/>
  <c r="AF657" i="21"/>
  <c r="AA658" i="21"/>
  <c r="AB658" i="21"/>
  <c r="AC658" i="21"/>
  <c r="AD658" i="21"/>
  <c r="AE658" i="21"/>
  <c r="AF658" i="21"/>
  <c r="AA659" i="21"/>
  <c r="AB659" i="21"/>
  <c r="AC659" i="21"/>
  <c r="AD659" i="21"/>
  <c r="AE659" i="21"/>
  <c r="AF659" i="21"/>
  <c r="AA660" i="21"/>
  <c r="AB660" i="21"/>
  <c r="AC660" i="21"/>
  <c r="AD660" i="21"/>
  <c r="AE660" i="21"/>
  <c r="AF660" i="21"/>
  <c r="AA661" i="21"/>
  <c r="AB661" i="21"/>
  <c r="AC661" i="21"/>
  <c r="AD661" i="21"/>
  <c r="AE661" i="21"/>
  <c r="AF661" i="21"/>
  <c r="AA662" i="21"/>
  <c r="AB662" i="21"/>
  <c r="AC662" i="21"/>
  <c r="AD662" i="21"/>
  <c r="AE662" i="21"/>
  <c r="AF662" i="21"/>
  <c r="AA663" i="21"/>
  <c r="AB663" i="21"/>
  <c r="AD663" i="21"/>
  <c r="AE663" i="21"/>
  <c r="AF663" i="21"/>
  <c r="AA675" i="21"/>
  <c r="AB675" i="21"/>
  <c r="AD675" i="21"/>
  <c r="AE675" i="21"/>
  <c r="AF675" i="21"/>
  <c r="AA676" i="21"/>
  <c r="AB676" i="21"/>
  <c r="AD676" i="21"/>
  <c r="AE676" i="21"/>
  <c r="AF676" i="21"/>
  <c r="AA677" i="21"/>
  <c r="AB677" i="21"/>
  <c r="AC677" i="21"/>
  <c r="AD677" i="21"/>
  <c r="AE677" i="21"/>
  <c r="AF677" i="21"/>
  <c r="AA678" i="21"/>
  <c r="AB678" i="21"/>
  <c r="AC678" i="21"/>
  <c r="AD678" i="21"/>
  <c r="AE678" i="21"/>
  <c r="AF678" i="21"/>
  <c r="AA679" i="21"/>
  <c r="AB679" i="21"/>
  <c r="AC679" i="21"/>
  <c r="AD679" i="21"/>
  <c r="AE679" i="21"/>
  <c r="AF679" i="21"/>
  <c r="AA680" i="21"/>
  <c r="AB680" i="21"/>
  <c r="AC680" i="21"/>
  <c r="AD680" i="21"/>
  <c r="AE680" i="21"/>
  <c r="AF680" i="21"/>
  <c r="AA681" i="21"/>
  <c r="AB681" i="21"/>
  <c r="AC681" i="21"/>
  <c r="AD681" i="21"/>
  <c r="AE681" i="21"/>
  <c r="AF681" i="21"/>
  <c r="AA682" i="21"/>
  <c r="AB682" i="21"/>
  <c r="AC682" i="21"/>
  <c r="AD682" i="21"/>
  <c r="AE682" i="21"/>
  <c r="AF682" i="21"/>
  <c r="AA683" i="21"/>
  <c r="AB683" i="21"/>
  <c r="AC683" i="21"/>
  <c r="AD683" i="21"/>
  <c r="AE683" i="21"/>
  <c r="AF683" i="21"/>
  <c r="AA684" i="21"/>
  <c r="AB684" i="21"/>
  <c r="AC684" i="21"/>
  <c r="AD684" i="21"/>
  <c r="AE684" i="21"/>
  <c r="AF684" i="21"/>
  <c r="AA685" i="21"/>
  <c r="AB685" i="21"/>
  <c r="AC685" i="21"/>
  <c r="AD685" i="21"/>
  <c r="AE685" i="21"/>
  <c r="AF685" i="21"/>
  <c r="AA686" i="21"/>
  <c r="AB686" i="21"/>
  <c r="AC686" i="21"/>
  <c r="AD686" i="21"/>
  <c r="AE686" i="21"/>
  <c r="AF686" i="21"/>
  <c r="AA687" i="21"/>
  <c r="AB687" i="21"/>
  <c r="AC687" i="21"/>
  <c r="AD687" i="21"/>
  <c r="AE687" i="21"/>
  <c r="AF687" i="21"/>
  <c r="AA688" i="21"/>
  <c r="AB688" i="21"/>
  <c r="AC688" i="21"/>
  <c r="AD688" i="21"/>
  <c r="AE688" i="21"/>
  <c r="AF688" i="21"/>
  <c r="AA689" i="21"/>
  <c r="AB689" i="21"/>
  <c r="AC689" i="21"/>
  <c r="AD689" i="21"/>
  <c r="AE689" i="21"/>
  <c r="AF689" i="21"/>
  <c r="AA690" i="21"/>
  <c r="AB690" i="21"/>
  <c r="AC690" i="21"/>
  <c r="AD690" i="21"/>
  <c r="AE690" i="21"/>
  <c r="AF690" i="21"/>
  <c r="AA691" i="21"/>
  <c r="AB691" i="21"/>
  <c r="AC691" i="21"/>
  <c r="AD691" i="21"/>
  <c r="AE691" i="21"/>
  <c r="AF691" i="21"/>
  <c r="AA692" i="21"/>
  <c r="AB692" i="21"/>
  <c r="AC692" i="21"/>
  <c r="AD692" i="21"/>
  <c r="AE692" i="21"/>
  <c r="AF692" i="21"/>
  <c r="AA693" i="21"/>
  <c r="AB693" i="21"/>
  <c r="AC693" i="21"/>
  <c r="AD693" i="21"/>
  <c r="AE693" i="21"/>
  <c r="AF693" i="21"/>
  <c r="AA694" i="21"/>
  <c r="AB694" i="21"/>
  <c r="AC694" i="21"/>
  <c r="AD694" i="21"/>
  <c r="AE694" i="21"/>
  <c r="AF694" i="21"/>
  <c r="AA695" i="21"/>
  <c r="AB695" i="21"/>
  <c r="AC695" i="21"/>
  <c r="AD695" i="21"/>
  <c r="AE695" i="21"/>
  <c r="AF695" i="21"/>
  <c r="AA696" i="21"/>
  <c r="AB696" i="21"/>
  <c r="AC696" i="21"/>
  <c r="AD696" i="21"/>
  <c r="AE696" i="21"/>
  <c r="AF696" i="21"/>
  <c r="AA697" i="21"/>
  <c r="AB697" i="21"/>
  <c r="AC697" i="21"/>
  <c r="AD697" i="21"/>
  <c r="AE697" i="21"/>
  <c r="AF697" i="21"/>
  <c r="AA698" i="21"/>
  <c r="AB698" i="21"/>
  <c r="AC698" i="21"/>
  <c r="AD698" i="21"/>
  <c r="AE698" i="21"/>
  <c r="AF698" i="21"/>
  <c r="AA699" i="21"/>
  <c r="AB699" i="21"/>
  <c r="AD699" i="21"/>
  <c r="AE699" i="21"/>
  <c r="AF699" i="21"/>
  <c r="AA700" i="21"/>
  <c r="AB700" i="21"/>
  <c r="AD700" i="21"/>
  <c r="AE700" i="21"/>
  <c r="AF700" i="21"/>
  <c r="AA701" i="21"/>
  <c r="AB701" i="21"/>
  <c r="AC701" i="21"/>
  <c r="AD701" i="21"/>
  <c r="AE701" i="21"/>
  <c r="AF701" i="21"/>
  <c r="AA702" i="21"/>
  <c r="AB702" i="21"/>
  <c r="AC702" i="21"/>
  <c r="AD702" i="21"/>
  <c r="AE702" i="21"/>
  <c r="AF702" i="21"/>
  <c r="AA703" i="21"/>
  <c r="AB703" i="21"/>
  <c r="AC703" i="21"/>
  <c r="AD703" i="21"/>
  <c r="AE703" i="21"/>
  <c r="AF703" i="21"/>
  <c r="AA704" i="21"/>
  <c r="AB704" i="21"/>
  <c r="AC704" i="21"/>
  <c r="AD704" i="21"/>
  <c r="AE704" i="21"/>
  <c r="AF704" i="21"/>
  <c r="AA705" i="21"/>
  <c r="AB705" i="21"/>
  <c r="AC705" i="21"/>
  <c r="AD705" i="21"/>
  <c r="AE705" i="21"/>
  <c r="AF705" i="21"/>
  <c r="AA706" i="21"/>
  <c r="AB706" i="21"/>
  <c r="AC706" i="21"/>
  <c r="AD706" i="21"/>
  <c r="AE706" i="21"/>
  <c r="AF706" i="21"/>
  <c r="AA707" i="21"/>
  <c r="AB707" i="21"/>
  <c r="AC707" i="21"/>
  <c r="AD707" i="21"/>
  <c r="AE707" i="21"/>
  <c r="AF707" i="21"/>
  <c r="AA708" i="21"/>
  <c r="AB708" i="21"/>
  <c r="AC708" i="21"/>
  <c r="AD708" i="21"/>
  <c r="AE708" i="21"/>
  <c r="AF708" i="21"/>
  <c r="AA709" i="21"/>
  <c r="AB709" i="21"/>
  <c r="AC709" i="21"/>
  <c r="AD709" i="21"/>
  <c r="AE709" i="21"/>
  <c r="AF709" i="21"/>
  <c r="AA710" i="21"/>
  <c r="AB710" i="21"/>
  <c r="AC710" i="21"/>
  <c r="AD710" i="21"/>
  <c r="AE710" i="21"/>
  <c r="AF710" i="21"/>
  <c r="AA711" i="21"/>
  <c r="AB711" i="21"/>
  <c r="AD711" i="21"/>
  <c r="AE711" i="21"/>
  <c r="AF711" i="21"/>
  <c r="AA723" i="21"/>
  <c r="AB723" i="21"/>
  <c r="AD723" i="21"/>
  <c r="AE723" i="21"/>
  <c r="AF723" i="21"/>
  <c r="AA724" i="21"/>
  <c r="AB724" i="21"/>
  <c r="AD724" i="21"/>
  <c r="AE724" i="21"/>
  <c r="AF724" i="21"/>
  <c r="AA725" i="21"/>
  <c r="AB725" i="21"/>
  <c r="AC725" i="21"/>
  <c r="AD725" i="21"/>
  <c r="AE725" i="21"/>
  <c r="AF725" i="21"/>
  <c r="AA726" i="21"/>
  <c r="AB726" i="21"/>
  <c r="AC726" i="21"/>
  <c r="AD726" i="21"/>
  <c r="AE726" i="21"/>
  <c r="AF726" i="21"/>
  <c r="AA727" i="21"/>
  <c r="AB727" i="21"/>
  <c r="AC727" i="21"/>
  <c r="AD727" i="21"/>
  <c r="AE727" i="21"/>
  <c r="AF727" i="21"/>
  <c r="AA728" i="21"/>
  <c r="AB728" i="21"/>
  <c r="AC728" i="21"/>
  <c r="AD728" i="21"/>
  <c r="AE728" i="21"/>
  <c r="AF728" i="21"/>
  <c r="AA729" i="21"/>
  <c r="AB729" i="21"/>
  <c r="AC729" i="21"/>
  <c r="AD729" i="21"/>
  <c r="AE729" i="21"/>
  <c r="AF729" i="21"/>
  <c r="AA730" i="21"/>
  <c r="AB730" i="21"/>
  <c r="AC730" i="21"/>
  <c r="AD730" i="21"/>
  <c r="AE730" i="21"/>
  <c r="AF730" i="21"/>
  <c r="AA731" i="21"/>
  <c r="AB731" i="21"/>
  <c r="AC731" i="21"/>
  <c r="AD731" i="21"/>
  <c r="AE731" i="21"/>
  <c r="AF731" i="21"/>
  <c r="AA732" i="21"/>
  <c r="AB732" i="21"/>
  <c r="AC732" i="21"/>
  <c r="AD732" i="21"/>
  <c r="AE732" i="21"/>
  <c r="AF732" i="21"/>
  <c r="AA733" i="21"/>
  <c r="AB733" i="21"/>
  <c r="AC733" i="21"/>
  <c r="AD733" i="21"/>
  <c r="AE733" i="21"/>
  <c r="AF733" i="21"/>
  <c r="AA734" i="21"/>
  <c r="AB734" i="21"/>
  <c r="AC734" i="21"/>
  <c r="AD734" i="21"/>
  <c r="AE734" i="21"/>
  <c r="AF734" i="21"/>
  <c r="AA735" i="21"/>
  <c r="AB735" i="21"/>
  <c r="AC735" i="21"/>
  <c r="AD735" i="21"/>
  <c r="AE735" i="21"/>
  <c r="AF735" i="21"/>
  <c r="AA736" i="21"/>
  <c r="AB736" i="21"/>
  <c r="AC736" i="21"/>
  <c r="AD736" i="21"/>
  <c r="AE736" i="21"/>
  <c r="AF736" i="21"/>
  <c r="AA737" i="21"/>
  <c r="AB737" i="21"/>
  <c r="AC737" i="21"/>
  <c r="AD737" i="21"/>
  <c r="AE737" i="21"/>
  <c r="AF737" i="21"/>
  <c r="AA738" i="21"/>
  <c r="AB738" i="21"/>
  <c r="AC738" i="21"/>
  <c r="AD738" i="21"/>
  <c r="AE738" i="21"/>
  <c r="AF738" i="21"/>
  <c r="AA739" i="21"/>
  <c r="AB739" i="21"/>
  <c r="AC739" i="21"/>
  <c r="AD739" i="21"/>
  <c r="AE739" i="21"/>
  <c r="AF739" i="21"/>
  <c r="AA740" i="21"/>
  <c r="AB740" i="21"/>
  <c r="AC740" i="21"/>
  <c r="AD740" i="21"/>
  <c r="AE740" i="21"/>
  <c r="AF740" i="21"/>
  <c r="AA741" i="21"/>
  <c r="AB741" i="21"/>
  <c r="AC741" i="21"/>
  <c r="AD741" i="21"/>
  <c r="AE741" i="21"/>
  <c r="AF741" i="21"/>
  <c r="AA742" i="21"/>
  <c r="AB742" i="21"/>
  <c r="AC742" i="21"/>
  <c r="AD742" i="21"/>
  <c r="AE742" i="21"/>
  <c r="AF742" i="21"/>
  <c r="AA743" i="21"/>
  <c r="AB743" i="21"/>
  <c r="AC743" i="21"/>
  <c r="AD743" i="21"/>
  <c r="AE743" i="21"/>
  <c r="AF743" i="21"/>
  <c r="AA744" i="21"/>
  <c r="AB744" i="21"/>
  <c r="AC744" i="21"/>
  <c r="AD744" i="21"/>
  <c r="AE744" i="21"/>
  <c r="AF744" i="21"/>
  <c r="AA745" i="21"/>
  <c r="AB745" i="21"/>
  <c r="AC745" i="21"/>
  <c r="AD745" i="21"/>
  <c r="AE745" i="21"/>
  <c r="AF745" i="21"/>
  <c r="AA746" i="21"/>
  <c r="AB746" i="21"/>
  <c r="AC746" i="21"/>
  <c r="AD746" i="21"/>
  <c r="AE746" i="21"/>
  <c r="AF746" i="21"/>
  <c r="AA747" i="21"/>
  <c r="AB747" i="21"/>
  <c r="AC747" i="21"/>
  <c r="AD747" i="21"/>
  <c r="AE747" i="21"/>
  <c r="AF747" i="21"/>
  <c r="AA748" i="21"/>
  <c r="AB748" i="21"/>
  <c r="AC748" i="21"/>
  <c r="AD748" i="21"/>
  <c r="AE748" i="21"/>
  <c r="AF748" i="21"/>
  <c r="AA749" i="21"/>
  <c r="AB749" i="21"/>
  <c r="AC749" i="21"/>
  <c r="AD749" i="21"/>
  <c r="AE749" i="21"/>
  <c r="AF749" i="21"/>
  <c r="AA750" i="21"/>
  <c r="AB750" i="21"/>
  <c r="AC750" i="21"/>
  <c r="AD750" i="21"/>
  <c r="AE750" i="21"/>
  <c r="AF750" i="21"/>
  <c r="AA751" i="21"/>
  <c r="AB751" i="21"/>
  <c r="AC751" i="21"/>
  <c r="AD751" i="21"/>
  <c r="AE751" i="21"/>
  <c r="AF751" i="21"/>
  <c r="AA752" i="21"/>
  <c r="AB752" i="21"/>
  <c r="AC752" i="21"/>
  <c r="AD752" i="21"/>
  <c r="AE752" i="21"/>
  <c r="AF752" i="21"/>
  <c r="AA753" i="21"/>
  <c r="AB753" i="21"/>
  <c r="AC753" i="21"/>
  <c r="AD753" i="21"/>
  <c r="AE753" i="21"/>
  <c r="AF753" i="21"/>
  <c r="AA754" i="21"/>
  <c r="AB754" i="21"/>
  <c r="AC754" i="21"/>
  <c r="AD754" i="21"/>
  <c r="AE754" i="21"/>
  <c r="AF754" i="21"/>
  <c r="AA755" i="21"/>
  <c r="AB755" i="21"/>
  <c r="AC755" i="21"/>
  <c r="AD755" i="21"/>
  <c r="AE755" i="21"/>
  <c r="AF755" i="21"/>
  <c r="AA756" i="21"/>
  <c r="AB756" i="21"/>
  <c r="AC756" i="21"/>
  <c r="AD756" i="21"/>
  <c r="AE756" i="21"/>
  <c r="AF756" i="21"/>
  <c r="AA757" i="21"/>
  <c r="AB757" i="21"/>
  <c r="AC757" i="21"/>
  <c r="AD757" i="21"/>
  <c r="AE757" i="21"/>
  <c r="AF757" i="21"/>
  <c r="AA758" i="21"/>
  <c r="AB758" i="21"/>
  <c r="AC758" i="21"/>
  <c r="AD758" i="21"/>
  <c r="AE758" i="21"/>
  <c r="AF758" i="21"/>
  <c r="AA759" i="21"/>
  <c r="AB759" i="21"/>
  <c r="AD759" i="21"/>
  <c r="AE759" i="21"/>
  <c r="AF759" i="21"/>
  <c r="AC761" i="21"/>
  <c r="AC763" i="21"/>
  <c r="AC764" i="21"/>
  <c r="AC765" i="21"/>
  <c r="AC767" i="21"/>
  <c r="AC768" i="21"/>
  <c r="AC769" i="21"/>
  <c r="AC770" i="21"/>
  <c r="AA771" i="21"/>
  <c r="AB771" i="21"/>
  <c r="AD771" i="21"/>
  <c r="AE771" i="21"/>
  <c r="AF771" i="21"/>
  <c r="AA772" i="21"/>
  <c r="AB772" i="21"/>
  <c r="AD772" i="21"/>
  <c r="AE772" i="21"/>
  <c r="AF772" i="21"/>
  <c r="AA773" i="21"/>
  <c r="AB773" i="21"/>
  <c r="AC773" i="21"/>
  <c r="AD773" i="21"/>
  <c r="AE773" i="21"/>
  <c r="AF773" i="21"/>
  <c r="AA774" i="21"/>
  <c r="AB774" i="21"/>
  <c r="AC774" i="21"/>
  <c r="AD774" i="21"/>
  <c r="AE774" i="21"/>
  <c r="AF774" i="21"/>
  <c r="AA775" i="21"/>
  <c r="AB775" i="21"/>
  <c r="AC775" i="21"/>
  <c r="AD775" i="21"/>
  <c r="AE775" i="21"/>
  <c r="AF775" i="21"/>
  <c r="AA776" i="21"/>
  <c r="AB776" i="21"/>
  <c r="AC776" i="21"/>
  <c r="AD776" i="21"/>
  <c r="AE776" i="21"/>
  <c r="AF776" i="21"/>
  <c r="AA777" i="21"/>
  <c r="AB777" i="21"/>
  <c r="AC777" i="21"/>
  <c r="AD777" i="21"/>
  <c r="AE777" i="21"/>
  <c r="AF777" i="21"/>
  <c r="AA778" i="21"/>
  <c r="AB778" i="21"/>
  <c r="AC778" i="21"/>
  <c r="AD778" i="21"/>
  <c r="AE778" i="21"/>
  <c r="AF778" i="21"/>
  <c r="AA779" i="21"/>
  <c r="AB779" i="21"/>
  <c r="AC779" i="21"/>
  <c r="AD779" i="21"/>
  <c r="AE779" i="21"/>
  <c r="AF779" i="21"/>
  <c r="AA780" i="21"/>
  <c r="AB780" i="21"/>
  <c r="AC780" i="21"/>
  <c r="AD780" i="21"/>
  <c r="AE780" i="21"/>
  <c r="AF780" i="21"/>
  <c r="AA781" i="21"/>
  <c r="AB781" i="21"/>
  <c r="AC781" i="21"/>
  <c r="AD781" i="21"/>
  <c r="AE781" i="21"/>
  <c r="AF781" i="21"/>
  <c r="AA782" i="21"/>
  <c r="AB782" i="21"/>
  <c r="AC782" i="21"/>
  <c r="AD782" i="21"/>
  <c r="AE782" i="21"/>
  <c r="AF782" i="21"/>
  <c r="AA783" i="21"/>
  <c r="AB783" i="21"/>
  <c r="AD783" i="21"/>
  <c r="AE783" i="21"/>
  <c r="AF783" i="21"/>
  <c r="AA784" i="21"/>
  <c r="AB784" i="21"/>
  <c r="AD784" i="21"/>
  <c r="AE784" i="21"/>
  <c r="AF784" i="21"/>
  <c r="AA785" i="21"/>
  <c r="AB785" i="21"/>
  <c r="AC785" i="21"/>
  <c r="AD785" i="21"/>
  <c r="AE785" i="21"/>
  <c r="AF785" i="21"/>
  <c r="AA786" i="21"/>
  <c r="AB786" i="21"/>
  <c r="AC786" i="21"/>
  <c r="AD786" i="21"/>
  <c r="AE786" i="21"/>
  <c r="AF786" i="21"/>
  <c r="AA787" i="21"/>
  <c r="AB787" i="21"/>
  <c r="AC787" i="21"/>
  <c r="AD787" i="21"/>
  <c r="AE787" i="21"/>
  <c r="AF787" i="21"/>
  <c r="AA788" i="21"/>
  <c r="AB788" i="21"/>
  <c r="AC788" i="21"/>
  <c r="AD788" i="21"/>
  <c r="AE788" i="21"/>
  <c r="AF788" i="21"/>
  <c r="AA789" i="21"/>
  <c r="AB789" i="21"/>
  <c r="AC789" i="21"/>
  <c r="AD789" i="21"/>
  <c r="AE789" i="21"/>
  <c r="AF789" i="21"/>
  <c r="AA790" i="21"/>
  <c r="AB790" i="21"/>
  <c r="AC790" i="21"/>
  <c r="AD790" i="21"/>
  <c r="AE790" i="21"/>
  <c r="AF790" i="21"/>
  <c r="AA791" i="21"/>
  <c r="AB791" i="21"/>
  <c r="AC791" i="21"/>
  <c r="AD791" i="21"/>
  <c r="AE791" i="21"/>
  <c r="AF791" i="21"/>
  <c r="AA792" i="21"/>
  <c r="AB792" i="21"/>
  <c r="AC792" i="21"/>
  <c r="AD792" i="21"/>
  <c r="AE792" i="21"/>
  <c r="AF792" i="21"/>
  <c r="AA793" i="21"/>
  <c r="AB793" i="21"/>
  <c r="AC793" i="21"/>
  <c r="AD793" i="21"/>
  <c r="AE793" i="21"/>
  <c r="AF793" i="21"/>
  <c r="AA794" i="21"/>
  <c r="AB794" i="21"/>
  <c r="AC794" i="21"/>
  <c r="AD794" i="21"/>
  <c r="AE794" i="21"/>
  <c r="AF794" i="21"/>
  <c r="AA795" i="21"/>
  <c r="AB795" i="21"/>
  <c r="AD795" i="21"/>
  <c r="AE795" i="21"/>
  <c r="AF795" i="21"/>
  <c r="AA796" i="21"/>
  <c r="AB796" i="21"/>
  <c r="AD796" i="21"/>
  <c r="AE796" i="21"/>
  <c r="AF796" i="21"/>
  <c r="AA797" i="21"/>
  <c r="AB797" i="21"/>
  <c r="AC797" i="21"/>
  <c r="AD797" i="21"/>
  <c r="AE797" i="21"/>
  <c r="AF797" i="21"/>
  <c r="AA798" i="21"/>
  <c r="AB798" i="21"/>
  <c r="AC798" i="21"/>
  <c r="AD798" i="21"/>
  <c r="AE798" i="21"/>
  <c r="AF798" i="21"/>
  <c r="AA799" i="21"/>
  <c r="AB799" i="21"/>
  <c r="AC799" i="21"/>
  <c r="AD799" i="21"/>
  <c r="AE799" i="21"/>
  <c r="AF799" i="21"/>
  <c r="AA800" i="21"/>
  <c r="AB800" i="21"/>
  <c r="AC800" i="21"/>
  <c r="AD800" i="21"/>
  <c r="AE800" i="21"/>
  <c r="AF800" i="21"/>
  <c r="AA801" i="21"/>
  <c r="AB801" i="21"/>
  <c r="AC801" i="21"/>
  <c r="AD801" i="21"/>
  <c r="AE801" i="21"/>
  <c r="AF801" i="21"/>
  <c r="AA802" i="21"/>
  <c r="AB802" i="21"/>
  <c r="AC802" i="21"/>
  <c r="AD802" i="21"/>
  <c r="AE802" i="21"/>
  <c r="AF802" i="21"/>
  <c r="AA803" i="21"/>
  <c r="AB803" i="21"/>
  <c r="AC803" i="21"/>
  <c r="AD803" i="21"/>
  <c r="AE803" i="21"/>
  <c r="AF803" i="21"/>
  <c r="AA804" i="21"/>
  <c r="AB804" i="21"/>
  <c r="AC804" i="21"/>
  <c r="AD804" i="21"/>
  <c r="AE804" i="21"/>
  <c r="AF804" i="21"/>
  <c r="AA805" i="21"/>
  <c r="AB805" i="21"/>
  <c r="AC805" i="21"/>
  <c r="AD805" i="21"/>
  <c r="AE805" i="21"/>
  <c r="AF805" i="21"/>
  <c r="AA806" i="21"/>
  <c r="AB806" i="21"/>
  <c r="AC806" i="21"/>
  <c r="AD806" i="21"/>
  <c r="AE806" i="21"/>
  <c r="AF806" i="21"/>
  <c r="AA807" i="21"/>
  <c r="AB807" i="21"/>
  <c r="AC807" i="21"/>
  <c r="AD807" i="21"/>
  <c r="AE807" i="21"/>
  <c r="AF807" i="21"/>
  <c r="AA808" i="21"/>
  <c r="AB808" i="21"/>
  <c r="AC808" i="21"/>
  <c r="AD808" i="21"/>
  <c r="AE808" i="21"/>
  <c r="AF808" i="21"/>
  <c r="AA809" i="21"/>
  <c r="AB809" i="21"/>
  <c r="AC809" i="21"/>
  <c r="AD809" i="21"/>
  <c r="AE809" i="21"/>
  <c r="AF809" i="21"/>
  <c r="AA810" i="21"/>
  <c r="AB810" i="21"/>
  <c r="AC810" i="21"/>
  <c r="AD810" i="21"/>
  <c r="AE810" i="21"/>
  <c r="AF810" i="21"/>
  <c r="AA811" i="21"/>
  <c r="AB811" i="21"/>
  <c r="AC811" i="21"/>
  <c r="AD811" i="21"/>
  <c r="AE811" i="21"/>
  <c r="AF811" i="21"/>
  <c r="AA812" i="21"/>
  <c r="AB812" i="21"/>
  <c r="AC812" i="21"/>
  <c r="AD812" i="21"/>
  <c r="AE812" i="21"/>
  <c r="AF812" i="21"/>
  <c r="AA813" i="21"/>
  <c r="AB813" i="21"/>
  <c r="AC813" i="21"/>
  <c r="AD813" i="21"/>
  <c r="AE813" i="21"/>
  <c r="AF813" i="21"/>
  <c r="AA814" i="21"/>
  <c r="AB814" i="21"/>
  <c r="AC814" i="21"/>
  <c r="AD814" i="21"/>
  <c r="AE814" i="21"/>
  <c r="AF814" i="21"/>
  <c r="AA815" i="21"/>
  <c r="AB815" i="21"/>
  <c r="AC815" i="21"/>
  <c r="AD815" i="21"/>
  <c r="AE815" i="21"/>
  <c r="AF815" i="21"/>
  <c r="AA816" i="21"/>
  <c r="AB816" i="21"/>
  <c r="AC816" i="21"/>
  <c r="AD816" i="21"/>
  <c r="AE816" i="21"/>
  <c r="AF816" i="21"/>
  <c r="AA817" i="21"/>
  <c r="AB817" i="21"/>
  <c r="AC817" i="21"/>
  <c r="AD817" i="21"/>
  <c r="AE817" i="21"/>
  <c r="AF817" i="21"/>
  <c r="AA818" i="21"/>
  <c r="AB818" i="21"/>
  <c r="AC818" i="21"/>
  <c r="AD818" i="21"/>
  <c r="AE818" i="21"/>
  <c r="AF818" i="21"/>
  <c r="AA819" i="21"/>
  <c r="AB819" i="21"/>
  <c r="AC819" i="21"/>
  <c r="AD819" i="21"/>
  <c r="AE819" i="21"/>
  <c r="AF819" i="21"/>
  <c r="AA820" i="21"/>
  <c r="AB820" i="21"/>
  <c r="AC820" i="21"/>
  <c r="AE820" i="21"/>
  <c r="AF820" i="21"/>
  <c r="AA821" i="21"/>
  <c r="AB821" i="21"/>
  <c r="AC821" i="21"/>
  <c r="AE821" i="21"/>
  <c r="AF821" i="21"/>
  <c r="AA822" i="21"/>
  <c r="AB822" i="21"/>
  <c r="AC822" i="21"/>
  <c r="AE822" i="21"/>
  <c r="AF822" i="21"/>
  <c r="AA823" i="21"/>
  <c r="AB823" i="21"/>
  <c r="AC823" i="21"/>
  <c r="AE823" i="21"/>
  <c r="AF823" i="21"/>
  <c r="AA824" i="21"/>
  <c r="AB824" i="21"/>
  <c r="AC824" i="21"/>
  <c r="AE824" i="21"/>
  <c r="AF824" i="21"/>
  <c r="AA825" i="21"/>
  <c r="AB825" i="21"/>
  <c r="AC825" i="21"/>
  <c r="AE825" i="21"/>
  <c r="AF825" i="21"/>
  <c r="AA826" i="21"/>
  <c r="AB826" i="21"/>
  <c r="AC826" i="21"/>
  <c r="AE826" i="21"/>
  <c r="AF826" i="21"/>
  <c r="AA827" i="21"/>
  <c r="AB827" i="21"/>
  <c r="AC827" i="21"/>
  <c r="AE827" i="21"/>
  <c r="AF827" i="21"/>
  <c r="AA828" i="21"/>
  <c r="AB828" i="21"/>
  <c r="AC828" i="21"/>
  <c r="AE828" i="21"/>
  <c r="AF828" i="21"/>
  <c r="AA829" i="21"/>
  <c r="AB829" i="21"/>
  <c r="AC829" i="21"/>
  <c r="AE829" i="21"/>
  <c r="AF829" i="21"/>
  <c r="AA830" i="21"/>
  <c r="AB830" i="21"/>
  <c r="AC830" i="21"/>
  <c r="AE830" i="21"/>
  <c r="AF830" i="21"/>
  <c r="AA831" i="21"/>
  <c r="AB831" i="21"/>
  <c r="AC831" i="21"/>
  <c r="AD831" i="21"/>
  <c r="AE831" i="21"/>
  <c r="AF831" i="21"/>
  <c r="AA832" i="21"/>
  <c r="AB832" i="21"/>
  <c r="AC832" i="21"/>
  <c r="AD832" i="21"/>
  <c r="AE832" i="21"/>
  <c r="AF832" i="21"/>
  <c r="AA833" i="21"/>
  <c r="AB833" i="21"/>
  <c r="AC833" i="21"/>
  <c r="AD833" i="21"/>
  <c r="AE833" i="21"/>
  <c r="AF833" i="21"/>
  <c r="AA834" i="21"/>
  <c r="AB834" i="21"/>
  <c r="AC834" i="21"/>
  <c r="AD834" i="21"/>
  <c r="AE834" i="21"/>
  <c r="AF834" i="21"/>
  <c r="AA835" i="21"/>
  <c r="AB835" i="21"/>
  <c r="AC835" i="21"/>
  <c r="AD835" i="21"/>
  <c r="AE835" i="21"/>
  <c r="AF835" i="21"/>
  <c r="AA836" i="21"/>
  <c r="AB836" i="21"/>
  <c r="AC836" i="21"/>
  <c r="AD836" i="21"/>
  <c r="AE836" i="21"/>
  <c r="AF836" i="21"/>
  <c r="AA837" i="21"/>
  <c r="AB837" i="21"/>
  <c r="AC837" i="21"/>
  <c r="AD837" i="21"/>
  <c r="AE837" i="21"/>
  <c r="AF837" i="21"/>
  <c r="AA838" i="21"/>
  <c r="AB838" i="21"/>
  <c r="AC838" i="21"/>
  <c r="AD838" i="21"/>
  <c r="AE838" i="21"/>
  <c r="AF838" i="21"/>
  <c r="AA839" i="21"/>
  <c r="AB839" i="21"/>
  <c r="AC839" i="21"/>
  <c r="AD839" i="21"/>
  <c r="AE839" i="21"/>
  <c r="AF839" i="21"/>
  <c r="AA840" i="21"/>
  <c r="AB840" i="21"/>
  <c r="AC840" i="21"/>
  <c r="AD840" i="21"/>
  <c r="AE840" i="21"/>
  <c r="AF840" i="21"/>
  <c r="AA841" i="21"/>
  <c r="AB841" i="21"/>
  <c r="AC841" i="21"/>
  <c r="AD841" i="21"/>
  <c r="AE841" i="21"/>
  <c r="AF841" i="21"/>
  <c r="AA842" i="21"/>
  <c r="AB842" i="21"/>
  <c r="AC842" i="21"/>
  <c r="AD842" i="21"/>
  <c r="AE842" i="21"/>
  <c r="AF842" i="21"/>
  <c r="AA843" i="21"/>
  <c r="AB843" i="21"/>
  <c r="AC843" i="21"/>
  <c r="AD843" i="21"/>
  <c r="AE843" i="21"/>
  <c r="AF843" i="21"/>
  <c r="AA844" i="21"/>
  <c r="AB844" i="21"/>
  <c r="AC844" i="21"/>
  <c r="AD844" i="21"/>
  <c r="AE844" i="21"/>
  <c r="AF844" i="21"/>
  <c r="AA845" i="21"/>
  <c r="AB845" i="21"/>
  <c r="AC845" i="21"/>
  <c r="AD845" i="21"/>
  <c r="AE845" i="21"/>
  <c r="AF845" i="21"/>
  <c r="AA846" i="21"/>
  <c r="AB846" i="21"/>
  <c r="AC846" i="21"/>
  <c r="AD846" i="21"/>
  <c r="AE846" i="21"/>
  <c r="AF846" i="21"/>
  <c r="AA847" i="21"/>
  <c r="AB847" i="21"/>
  <c r="AC847" i="21"/>
  <c r="AD847" i="21"/>
  <c r="AE847" i="21"/>
  <c r="AF847" i="21"/>
  <c r="AA848" i="21"/>
  <c r="AB848" i="21"/>
  <c r="AC848" i="21"/>
  <c r="AD848" i="21"/>
  <c r="AE848" i="21"/>
  <c r="AF848" i="21"/>
  <c r="AA849" i="21"/>
  <c r="AB849" i="21"/>
  <c r="AC849" i="21"/>
  <c r="AD849" i="21"/>
  <c r="AE849" i="21"/>
  <c r="AF849" i="21"/>
  <c r="AA850" i="21"/>
  <c r="AB850" i="21"/>
  <c r="AC850" i="21"/>
  <c r="AD850" i="21"/>
  <c r="AE850" i="21"/>
  <c r="AF850" i="21"/>
  <c r="AA851" i="21"/>
  <c r="AB851" i="21"/>
  <c r="AC851" i="21"/>
  <c r="AD851" i="21"/>
  <c r="AE851" i="21"/>
  <c r="AF851" i="21"/>
  <c r="AA852" i="21"/>
  <c r="AB852" i="21"/>
  <c r="AC852" i="21"/>
  <c r="AD852" i="21"/>
  <c r="AE852" i="21"/>
  <c r="AF852" i="21"/>
  <c r="AA853" i="21"/>
  <c r="AB853" i="21"/>
  <c r="AC853" i="21"/>
  <c r="AD853" i="21"/>
  <c r="AE853" i="21"/>
  <c r="AF853" i="21"/>
  <c r="AA854" i="21"/>
  <c r="AB854" i="21"/>
  <c r="AC854" i="21"/>
  <c r="AD854" i="21"/>
  <c r="AE854" i="21"/>
  <c r="AF854" i="21"/>
  <c r="AA855" i="21"/>
  <c r="AB855" i="21"/>
  <c r="AE855" i="21"/>
  <c r="AF855" i="21"/>
  <c r="AA867" i="21"/>
  <c r="AB867" i="21"/>
  <c r="AD867" i="21"/>
  <c r="AE867" i="21"/>
  <c r="AF867" i="21"/>
  <c r="AA868" i="21"/>
  <c r="AB868" i="21"/>
  <c r="AD868" i="21"/>
  <c r="AE868" i="21"/>
  <c r="AF868" i="21"/>
  <c r="AA869" i="21"/>
  <c r="AB869" i="21"/>
  <c r="AC869" i="21"/>
  <c r="AD869" i="21"/>
  <c r="AE869" i="21"/>
  <c r="AF869" i="21"/>
  <c r="AA870" i="21"/>
  <c r="AB870" i="21"/>
  <c r="AC870" i="21"/>
  <c r="AD870" i="21"/>
  <c r="AE870" i="21"/>
  <c r="AF870" i="21"/>
  <c r="AA871" i="21"/>
  <c r="AB871" i="21"/>
  <c r="AC871" i="21"/>
  <c r="AD871" i="21"/>
  <c r="AE871" i="21"/>
  <c r="AF871" i="21"/>
  <c r="AA872" i="21"/>
  <c r="AB872" i="21"/>
  <c r="AC872" i="21"/>
  <c r="AD872" i="21"/>
  <c r="AE872" i="21"/>
  <c r="AF872" i="21"/>
  <c r="AA873" i="21"/>
  <c r="AB873" i="21"/>
  <c r="AC873" i="21"/>
  <c r="AD873" i="21"/>
  <c r="AE873" i="21"/>
  <c r="AF873" i="21"/>
  <c r="AA874" i="21"/>
  <c r="AB874" i="21"/>
  <c r="AC874" i="21"/>
  <c r="AD874" i="21"/>
  <c r="AE874" i="21"/>
  <c r="AF874" i="21"/>
  <c r="AA875" i="21"/>
  <c r="AB875" i="21"/>
  <c r="AC875" i="21"/>
  <c r="AD875" i="21"/>
  <c r="AE875" i="21"/>
  <c r="AF875" i="21"/>
  <c r="AA876" i="21"/>
  <c r="AB876" i="21"/>
  <c r="AC876" i="21"/>
  <c r="AD876" i="21"/>
  <c r="AE876" i="21"/>
  <c r="AF876" i="21"/>
  <c r="AA877" i="21"/>
  <c r="AB877" i="21"/>
  <c r="AC877" i="21"/>
  <c r="AD877" i="21"/>
  <c r="AE877" i="21"/>
  <c r="AF877" i="21"/>
  <c r="AA878" i="21"/>
  <c r="AB878" i="21"/>
  <c r="AC878" i="21"/>
  <c r="AD878" i="21"/>
  <c r="AE878" i="21"/>
  <c r="AF878" i="21"/>
  <c r="AA879" i="21"/>
  <c r="AB879" i="21"/>
  <c r="AD879" i="21"/>
  <c r="AE879" i="21"/>
  <c r="AF879" i="21"/>
  <c r="AA880" i="21"/>
  <c r="AB880" i="21"/>
  <c r="AD880" i="21"/>
  <c r="AE880" i="21"/>
  <c r="AF880" i="21"/>
  <c r="AA881" i="21"/>
  <c r="AB881" i="21"/>
  <c r="AC881" i="21"/>
  <c r="AD881" i="21"/>
  <c r="AE881" i="21"/>
  <c r="AF881" i="21"/>
  <c r="AA882" i="21"/>
  <c r="AB882" i="21"/>
  <c r="AC882" i="21"/>
  <c r="AD882" i="21"/>
  <c r="AE882" i="21"/>
  <c r="AF882" i="21"/>
  <c r="AA883" i="21"/>
  <c r="AB883" i="21"/>
  <c r="AC883" i="21"/>
  <c r="AD883" i="21"/>
  <c r="AE883" i="21"/>
  <c r="AF883" i="21"/>
  <c r="AA884" i="21"/>
  <c r="AB884" i="21"/>
  <c r="AC884" i="21"/>
  <c r="AD884" i="21"/>
  <c r="AE884" i="21"/>
  <c r="AF884" i="21"/>
  <c r="AA885" i="21"/>
  <c r="AB885" i="21"/>
  <c r="AC885" i="21"/>
  <c r="AD885" i="21"/>
  <c r="AE885" i="21"/>
  <c r="AF885" i="21"/>
  <c r="AA886" i="21"/>
  <c r="AB886" i="21"/>
  <c r="AC886" i="21"/>
  <c r="AD886" i="21"/>
  <c r="AE886" i="21"/>
  <c r="AF886" i="21"/>
  <c r="AA887" i="21"/>
  <c r="AB887" i="21"/>
  <c r="AC887" i="21"/>
  <c r="AD887" i="21"/>
  <c r="AE887" i="21"/>
  <c r="AF887" i="21"/>
  <c r="AA888" i="21"/>
  <c r="AB888" i="21"/>
  <c r="AC888" i="21"/>
  <c r="AD888" i="21"/>
  <c r="AE888" i="21"/>
  <c r="AF888" i="21"/>
  <c r="AA889" i="21"/>
  <c r="AB889" i="21"/>
  <c r="AC889" i="21"/>
  <c r="AD889" i="21"/>
  <c r="AE889" i="21"/>
  <c r="AF889" i="21"/>
  <c r="AA890" i="21"/>
  <c r="AB890" i="21"/>
  <c r="AC890" i="21"/>
  <c r="AD890" i="21"/>
  <c r="AE890" i="21"/>
  <c r="AF890" i="21"/>
  <c r="AA891" i="21"/>
  <c r="AB891" i="21"/>
  <c r="AD891" i="21"/>
  <c r="AE891" i="21"/>
  <c r="AF891" i="21"/>
  <c r="AA892" i="21"/>
  <c r="AB892" i="21"/>
  <c r="AD892" i="21"/>
  <c r="AE892" i="21"/>
  <c r="AF892" i="21"/>
  <c r="AA893" i="21"/>
  <c r="AB893" i="21"/>
  <c r="AC893" i="21"/>
  <c r="AD893" i="21"/>
  <c r="AE893" i="21"/>
  <c r="AF893" i="21"/>
  <c r="AA894" i="21"/>
  <c r="AB894" i="21"/>
  <c r="AC894" i="21"/>
  <c r="AD894" i="21"/>
  <c r="AE894" i="21"/>
  <c r="AF894" i="21"/>
  <c r="AA895" i="21"/>
  <c r="AB895" i="21"/>
  <c r="AC895" i="21"/>
  <c r="AD895" i="21"/>
  <c r="AE895" i="21"/>
  <c r="AF895" i="21"/>
  <c r="AA896" i="21"/>
  <c r="AB896" i="21"/>
  <c r="AC896" i="21"/>
  <c r="AD896" i="21"/>
  <c r="AE896" i="21"/>
  <c r="AF896" i="21"/>
  <c r="AA897" i="21"/>
  <c r="AB897" i="21"/>
  <c r="AC897" i="21"/>
  <c r="AD897" i="21"/>
  <c r="AE897" i="21"/>
  <c r="AF897" i="21"/>
  <c r="AA898" i="21"/>
  <c r="AB898" i="21"/>
  <c r="AC898" i="21"/>
  <c r="AD898" i="21"/>
  <c r="AE898" i="21"/>
  <c r="AF898" i="21"/>
  <c r="AA899" i="21"/>
  <c r="AB899" i="21"/>
  <c r="AC899" i="21"/>
  <c r="AD899" i="21"/>
  <c r="AE899" i="21"/>
  <c r="AF899" i="21"/>
  <c r="AA900" i="21"/>
  <c r="AB900" i="21"/>
  <c r="AC900" i="21"/>
  <c r="AD900" i="21"/>
  <c r="AE900" i="21"/>
  <c r="AF900" i="21"/>
  <c r="AA901" i="21"/>
  <c r="AB901" i="21"/>
  <c r="AC901" i="21"/>
  <c r="AD901" i="21"/>
  <c r="AE901" i="21"/>
  <c r="AF901" i="21"/>
  <c r="AA902" i="21"/>
  <c r="AB902" i="21"/>
  <c r="AC902" i="21"/>
  <c r="AD902" i="21"/>
  <c r="AE902" i="21"/>
  <c r="AF902" i="21"/>
  <c r="AA903" i="21"/>
  <c r="AB903" i="21"/>
  <c r="AD903" i="21"/>
  <c r="AE903" i="21"/>
  <c r="AF903" i="21"/>
  <c r="AA915" i="21"/>
  <c r="AB915" i="21"/>
  <c r="AD915" i="21"/>
  <c r="AE915" i="21"/>
  <c r="AF915" i="21"/>
  <c r="AA916" i="21"/>
  <c r="AB916" i="21"/>
  <c r="AD916" i="21"/>
  <c r="AE916" i="21"/>
  <c r="AF916" i="21"/>
  <c r="AA917" i="21"/>
  <c r="AB917" i="21"/>
  <c r="AC917" i="21"/>
  <c r="AD917" i="21"/>
  <c r="AE917" i="21"/>
  <c r="AF917" i="21"/>
  <c r="AA918" i="21"/>
  <c r="AB918" i="21"/>
  <c r="AC918" i="21"/>
  <c r="AD918" i="21"/>
  <c r="AE918" i="21"/>
  <c r="AF918" i="21"/>
  <c r="AA919" i="21"/>
  <c r="AB919" i="21"/>
  <c r="AC919" i="21"/>
  <c r="AD919" i="21"/>
  <c r="AE919" i="21"/>
  <c r="AF919" i="21"/>
  <c r="AA920" i="21"/>
  <c r="AB920" i="21"/>
  <c r="AC920" i="21"/>
  <c r="AD920" i="21"/>
  <c r="AE920" i="21"/>
  <c r="AF920" i="21"/>
  <c r="AA921" i="21"/>
  <c r="AB921" i="21"/>
  <c r="AC921" i="21"/>
  <c r="AD921" i="21"/>
  <c r="AE921" i="21"/>
  <c r="AF921" i="21"/>
  <c r="AA922" i="21"/>
  <c r="AB922" i="21"/>
  <c r="AC922" i="21"/>
  <c r="AD922" i="21"/>
  <c r="AE922" i="21"/>
  <c r="AF922" i="21"/>
  <c r="AA923" i="21"/>
  <c r="AB923" i="21"/>
  <c r="AC923" i="21"/>
  <c r="AD923" i="21"/>
  <c r="AE923" i="21"/>
  <c r="AF923" i="21"/>
  <c r="AA924" i="21"/>
  <c r="AB924" i="21"/>
  <c r="AC924" i="21"/>
  <c r="AD924" i="21"/>
  <c r="AE924" i="21"/>
  <c r="AF924" i="21"/>
  <c r="AA925" i="21"/>
  <c r="AB925" i="21"/>
  <c r="AC925" i="21"/>
  <c r="AD925" i="21"/>
  <c r="AE925" i="21"/>
  <c r="AF925" i="21"/>
  <c r="AA926" i="21"/>
  <c r="AB926" i="21"/>
  <c r="AC926" i="21"/>
  <c r="AD926" i="21"/>
  <c r="AE926" i="21"/>
  <c r="AF926" i="21"/>
  <c r="AA927" i="21"/>
  <c r="AB927" i="21"/>
  <c r="AD927" i="21"/>
  <c r="AE927" i="21"/>
  <c r="AF927" i="21"/>
  <c r="AA928" i="21"/>
  <c r="AB928" i="21"/>
  <c r="AD928" i="21"/>
  <c r="AE928" i="21"/>
  <c r="AF928" i="21"/>
  <c r="AA929" i="21"/>
  <c r="AB929" i="21"/>
  <c r="AC929" i="21"/>
  <c r="AD929" i="21"/>
  <c r="AE929" i="21"/>
  <c r="AF929" i="21"/>
  <c r="AA930" i="21"/>
  <c r="AB930" i="21"/>
  <c r="AC930" i="21"/>
  <c r="AD930" i="21"/>
  <c r="AE930" i="21"/>
  <c r="AF930" i="21"/>
  <c r="AA931" i="21"/>
  <c r="AB931" i="21"/>
  <c r="AC931" i="21"/>
  <c r="AD931" i="21"/>
  <c r="AE931" i="21"/>
  <c r="AF931" i="21"/>
  <c r="AA932" i="21"/>
  <c r="AB932" i="21"/>
  <c r="AC932" i="21"/>
  <c r="AD932" i="21"/>
  <c r="AE932" i="21"/>
  <c r="AF932" i="21"/>
  <c r="AA933" i="21"/>
  <c r="AB933" i="21"/>
  <c r="AC933" i="21"/>
  <c r="AD933" i="21"/>
  <c r="AE933" i="21"/>
  <c r="AF933" i="21"/>
  <c r="AA934" i="21"/>
  <c r="AB934" i="21"/>
  <c r="AC934" i="21"/>
  <c r="AD934" i="21"/>
  <c r="AE934" i="21"/>
  <c r="AF934" i="21"/>
  <c r="AA935" i="21"/>
  <c r="AB935" i="21"/>
  <c r="AC935" i="21"/>
  <c r="AD935" i="21"/>
  <c r="AE935" i="21"/>
  <c r="AF935" i="21"/>
  <c r="AA936" i="21"/>
  <c r="AB936" i="21"/>
  <c r="AC936" i="21"/>
  <c r="AD936" i="21"/>
  <c r="AE936" i="21"/>
  <c r="AF936" i="21"/>
  <c r="AA937" i="21"/>
  <c r="AB937" i="21"/>
  <c r="AC937" i="21"/>
  <c r="AD937" i="21"/>
  <c r="AE937" i="21"/>
  <c r="AF937" i="21"/>
  <c r="AA938" i="21"/>
  <c r="AB938" i="21"/>
  <c r="AC938" i="21"/>
  <c r="AD938" i="21"/>
  <c r="AE938" i="21"/>
  <c r="AF938" i="21"/>
  <c r="AA939" i="21"/>
  <c r="AB939" i="21"/>
  <c r="AD939" i="21"/>
  <c r="AE939" i="21"/>
  <c r="AF939" i="21"/>
  <c r="AA940" i="21"/>
  <c r="AB940" i="21"/>
  <c r="AD940" i="21"/>
  <c r="AE940" i="21"/>
  <c r="AF940" i="21"/>
  <c r="AA941" i="21"/>
  <c r="AB941" i="21"/>
  <c r="AC941" i="21"/>
  <c r="AD941" i="21"/>
  <c r="AE941" i="21"/>
  <c r="AF941" i="21"/>
  <c r="AA942" i="21"/>
  <c r="AB942" i="21"/>
  <c r="AC942" i="21"/>
  <c r="AD942" i="21"/>
  <c r="AE942" i="21"/>
  <c r="AF942" i="21"/>
  <c r="AA943" i="21"/>
  <c r="AB943" i="21"/>
  <c r="AC943" i="21"/>
  <c r="AD943" i="21"/>
  <c r="AE943" i="21"/>
  <c r="AF943" i="21"/>
  <c r="AA944" i="21"/>
  <c r="AB944" i="21"/>
  <c r="AC944" i="21"/>
  <c r="AD944" i="21"/>
  <c r="AE944" i="21"/>
  <c r="AF944" i="21"/>
  <c r="AA945" i="21"/>
  <c r="AB945" i="21"/>
  <c r="AC945" i="21"/>
  <c r="AD945" i="21"/>
  <c r="AE945" i="21"/>
  <c r="AF945" i="21"/>
  <c r="AA946" i="21"/>
  <c r="AB946" i="21"/>
  <c r="AC946" i="21"/>
  <c r="AD946" i="21"/>
  <c r="AE946" i="21"/>
  <c r="AF946" i="21"/>
  <c r="AA947" i="21"/>
  <c r="AB947" i="21"/>
  <c r="AC947" i="21"/>
  <c r="AD947" i="21"/>
  <c r="AE947" i="21"/>
  <c r="AF947" i="21"/>
  <c r="AA948" i="21"/>
  <c r="AB948" i="21"/>
  <c r="AC948" i="21"/>
  <c r="AD948" i="21"/>
  <c r="AE948" i="21"/>
  <c r="AF948" i="21"/>
  <c r="AA949" i="21"/>
  <c r="AB949" i="21"/>
  <c r="AC949" i="21"/>
  <c r="AD949" i="21"/>
  <c r="AE949" i="21"/>
  <c r="AF949" i="21"/>
  <c r="AA950" i="21"/>
  <c r="AB950" i="21"/>
  <c r="AC950" i="21"/>
  <c r="AD950" i="21"/>
  <c r="AE950" i="21"/>
  <c r="AF950" i="21"/>
  <c r="AA951" i="21"/>
  <c r="AB951" i="21"/>
  <c r="AE951" i="21"/>
  <c r="AF951" i="21"/>
  <c r="AA963" i="21"/>
  <c r="AB963" i="21"/>
  <c r="AD963" i="21"/>
  <c r="AE963" i="21"/>
  <c r="AF963" i="21"/>
  <c r="AA964" i="21"/>
  <c r="AB964" i="21"/>
  <c r="AD964" i="21"/>
  <c r="AE964" i="21"/>
  <c r="AF964" i="21"/>
  <c r="AA965" i="21"/>
  <c r="AB965" i="21"/>
  <c r="AC965" i="21"/>
  <c r="AD965" i="21"/>
  <c r="AE965" i="21"/>
  <c r="AF965" i="21"/>
  <c r="AA966" i="21"/>
  <c r="AB966" i="21"/>
  <c r="AC966" i="21"/>
  <c r="AD966" i="21"/>
  <c r="AE966" i="21"/>
  <c r="AF966" i="21"/>
  <c r="AA967" i="21"/>
  <c r="AB967" i="21"/>
  <c r="AC967" i="21"/>
  <c r="AD967" i="21"/>
  <c r="AE967" i="21"/>
  <c r="AF967" i="21"/>
  <c r="AA968" i="21"/>
  <c r="AB968" i="21"/>
  <c r="AC968" i="21"/>
  <c r="AD968" i="21"/>
  <c r="AE968" i="21"/>
  <c r="AF968" i="21"/>
  <c r="AA969" i="21"/>
  <c r="AB969" i="21"/>
  <c r="AC969" i="21"/>
  <c r="AD969" i="21"/>
  <c r="AE969" i="21"/>
  <c r="AF969" i="21"/>
  <c r="AA970" i="21"/>
  <c r="AB970" i="21"/>
  <c r="AC970" i="21"/>
  <c r="AD970" i="21"/>
  <c r="AE970" i="21"/>
  <c r="AF970" i="21"/>
  <c r="AA971" i="21"/>
  <c r="AB971" i="21"/>
  <c r="AC971" i="21"/>
  <c r="AD971" i="21"/>
  <c r="AE971" i="21"/>
  <c r="AF971" i="21"/>
  <c r="AA972" i="21"/>
  <c r="AB972" i="21"/>
  <c r="AC972" i="21"/>
  <c r="AD972" i="21"/>
  <c r="AE972" i="21"/>
  <c r="AF972" i="21"/>
  <c r="AA973" i="21"/>
  <c r="AB973" i="21"/>
  <c r="AC973" i="21"/>
  <c r="AD973" i="21"/>
  <c r="AE973" i="21"/>
  <c r="AF973" i="21"/>
  <c r="AA974" i="21"/>
  <c r="AB974" i="21"/>
  <c r="AC974" i="21"/>
  <c r="AD974" i="21"/>
  <c r="AE974" i="21"/>
  <c r="AF974" i="21"/>
  <c r="AA975" i="21"/>
  <c r="AB975" i="21"/>
  <c r="AE975" i="21"/>
  <c r="AF975" i="21"/>
  <c r="AA976" i="21"/>
  <c r="AB976" i="21"/>
  <c r="AE976" i="21"/>
  <c r="AF976" i="21"/>
  <c r="AA977" i="21"/>
  <c r="AB977" i="21"/>
  <c r="AC977" i="21"/>
  <c r="AD977" i="21"/>
  <c r="AE977" i="21"/>
  <c r="AF977" i="21"/>
  <c r="AA978" i="21"/>
  <c r="AB978" i="21"/>
  <c r="AC978" i="21"/>
  <c r="AD978" i="21"/>
  <c r="AE978" i="21"/>
  <c r="AF978" i="21"/>
  <c r="AA979" i="21"/>
  <c r="AB979" i="21"/>
  <c r="AC979" i="21"/>
  <c r="AD979" i="21"/>
  <c r="AE979" i="21"/>
  <c r="AF979" i="21"/>
  <c r="AA980" i="21"/>
  <c r="AB980" i="21"/>
  <c r="AC980" i="21"/>
  <c r="AD980" i="21"/>
  <c r="AE980" i="21"/>
  <c r="AF980" i="21"/>
  <c r="AA981" i="21"/>
  <c r="AB981" i="21"/>
  <c r="AC981" i="21"/>
  <c r="AD981" i="21"/>
  <c r="AE981" i="21"/>
  <c r="AF981" i="21"/>
  <c r="AA982" i="21"/>
  <c r="AB982" i="21"/>
  <c r="AC982" i="21"/>
  <c r="AD982" i="21"/>
  <c r="AE982" i="21"/>
  <c r="AF982" i="21"/>
  <c r="AA983" i="21"/>
  <c r="AB983" i="21"/>
  <c r="AC983" i="21"/>
  <c r="AD983" i="21"/>
  <c r="AE983" i="21"/>
  <c r="AF983" i="21"/>
  <c r="AA984" i="21"/>
  <c r="AB984" i="21"/>
  <c r="AC984" i="21"/>
  <c r="AD984" i="21"/>
  <c r="AE984" i="21"/>
  <c r="AF984" i="21"/>
  <c r="AA985" i="21"/>
  <c r="AB985" i="21"/>
  <c r="AC985" i="21"/>
  <c r="AD985" i="21"/>
  <c r="AE985" i="21"/>
  <c r="AF985" i="21"/>
  <c r="AA986" i="21"/>
  <c r="AB986" i="21"/>
  <c r="AC986" i="21"/>
  <c r="AD986" i="21"/>
  <c r="AE986" i="21"/>
  <c r="AF986" i="21"/>
  <c r="AA987" i="21"/>
  <c r="AB987" i="21"/>
  <c r="AD987" i="21"/>
  <c r="AE987" i="21"/>
  <c r="AF987" i="21"/>
  <c r="AA988" i="21"/>
  <c r="AB988" i="21"/>
  <c r="AD988" i="21"/>
  <c r="AE988" i="21"/>
  <c r="AF988" i="21"/>
  <c r="AA989" i="21"/>
  <c r="AB989" i="21"/>
  <c r="AC989" i="21"/>
  <c r="AD989" i="21"/>
  <c r="AE989" i="21"/>
  <c r="AF989" i="21"/>
  <c r="AA990" i="21"/>
  <c r="AB990" i="21"/>
  <c r="AC990" i="21"/>
  <c r="AD990" i="21"/>
  <c r="AE990" i="21"/>
  <c r="AF990" i="21"/>
  <c r="AA991" i="21"/>
  <c r="AB991" i="21"/>
  <c r="AC991" i="21"/>
  <c r="AD991" i="21"/>
  <c r="AE991" i="21"/>
  <c r="AF991" i="21"/>
  <c r="AA992" i="21"/>
  <c r="AB992" i="21"/>
  <c r="AC992" i="21"/>
  <c r="AD992" i="21"/>
  <c r="AE992" i="21"/>
  <c r="AF992" i="21"/>
  <c r="AA993" i="21"/>
  <c r="AB993" i="21"/>
  <c r="AC993" i="21"/>
  <c r="AD993" i="21"/>
  <c r="AE993" i="21"/>
  <c r="AF993" i="21"/>
  <c r="AA994" i="21"/>
  <c r="AB994" i="21"/>
  <c r="AC994" i="21"/>
  <c r="AD994" i="21"/>
  <c r="AE994" i="21"/>
  <c r="AF994" i="21"/>
  <c r="AA995" i="21"/>
  <c r="AB995" i="21"/>
  <c r="AC995" i="21"/>
  <c r="AD995" i="21"/>
  <c r="AE995" i="21"/>
  <c r="AF995" i="21"/>
  <c r="AA996" i="21"/>
  <c r="AB996" i="21"/>
  <c r="AC996" i="21"/>
  <c r="AD996" i="21"/>
  <c r="AE996" i="21"/>
  <c r="AF996" i="21"/>
  <c r="AA997" i="21"/>
  <c r="AB997" i="21"/>
  <c r="AC997" i="21"/>
  <c r="AD997" i="21"/>
  <c r="AE997" i="21"/>
  <c r="AF997" i="21"/>
  <c r="AA998" i="21"/>
  <c r="AB998" i="21"/>
  <c r="AC998" i="21"/>
  <c r="AD998" i="21"/>
  <c r="AE998" i="21"/>
  <c r="AF998" i="21"/>
  <c r="AA999" i="21"/>
  <c r="AB999" i="21"/>
  <c r="AD999" i="21"/>
  <c r="AE999" i="21"/>
  <c r="AF999" i="21"/>
  <c r="AA1000" i="21"/>
  <c r="AB1000" i="21"/>
  <c r="AD1000" i="21"/>
  <c r="AE1000" i="21"/>
  <c r="AF1000" i="21"/>
  <c r="AA1001" i="21"/>
  <c r="AB1001" i="21"/>
  <c r="AC1001" i="21"/>
  <c r="AD1001" i="21"/>
  <c r="AE1001" i="21"/>
  <c r="AF1001" i="21"/>
  <c r="AA1002" i="21"/>
  <c r="AB1002" i="21"/>
  <c r="AC1002" i="21"/>
  <c r="AD1002" i="21"/>
  <c r="AE1002" i="21"/>
  <c r="AF1002" i="21"/>
  <c r="AA1003" i="21"/>
  <c r="AB1003" i="21"/>
  <c r="AC1003" i="21"/>
  <c r="AD1003" i="21"/>
  <c r="AE1003" i="21"/>
  <c r="AF1003" i="21"/>
  <c r="AA1004" i="21"/>
  <c r="AB1004" i="21"/>
  <c r="AC1004" i="21"/>
  <c r="AD1004" i="21"/>
  <c r="AE1004" i="21"/>
  <c r="AF1004" i="21"/>
  <c r="AA1005" i="21"/>
  <c r="AB1005" i="21"/>
  <c r="AC1005" i="21"/>
  <c r="AD1005" i="21"/>
  <c r="AE1005" i="21"/>
  <c r="AF1005" i="21"/>
  <c r="AA1006" i="21"/>
  <c r="AB1006" i="21"/>
  <c r="AC1006" i="21"/>
  <c r="AD1006" i="21"/>
  <c r="AE1006" i="21"/>
  <c r="AF1006" i="21"/>
  <c r="AA1007" i="21"/>
  <c r="AB1007" i="21"/>
  <c r="AC1007" i="21"/>
  <c r="AD1007" i="21"/>
  <c r="AE1007" i="21"/>
  <c r="AF1007" i="21"/>
  <c r="AA1008" i="21"/>
  <c r="AB1008" i="21"/>
  <c r="AC1008" i="21"/>
  <c r="AD1008" i="21"/>
  <c r="AE1008" i="21"/>
  <c r="AF1008" i="21"/>
  <c r="AA1009" i="21"/>
  <c r="AB1009" i="21"/>
  <c r="AC1009" i="21"/>
  <c r="AD1009" i="21"/>
  <c r="AE1009" i="21"/>
  <c r="AF1009" i="21"/>
  <c r="AA1010" i="21"/>
  <c r="AB1010" i="21"/>
  <c r="AC1010" i="21"/>
  <c r="AD1010" i="21"/>
  <c r="AE1010" i="21"/>
  <c r="AF1010" i="21"/>
  <c r="AA1011" i="21"/>
  <c r="AB1011" i="21"/>
  <c r="AD1011" i="21"/>
  <c r="AE1011" i="21"/>
  <c r="AF1011" i="21"/>
  <c r="AA1012" i="21"/>
  <c r="AB1012" i="21"/>
  <c r="AD1012" i="21"/>
  <c r="AE1012" i="21"/>
  <c r="AF1012" i="21"/>
  <c r="AA1013" i="21"/>
  <c r="AB1013" i="21"/>
  <c r="AC1013" i="21"/>
  <c r="AD1013" i="21"/>
  <c r="AE1013" i="21"/>
  <c r="AF1013" i="21"/>
  <c r="AA1014" i="21"/>
  <c r="AB1014" i="21"/>
  <c r="AC1014" i="21"/>
  <c r="AD1014" i="21"/>
  <c r="AE1014" i="21"/>
  <c r="AF1014" i="21"/>
  <c r="AA1015" i="21"/>
  <c r="AB1015" i="21"/>
  <c r="AC1015" i="21"/>
  <c r="AD1015" i="21"/>
  <c r="AE1015" i="21"/>
  <c r="AF1015" i="21"/>
  <c r="AA1016" i="21"/>
  <c r="AB1016" i="21"/>
  <c r="AC1016" i="21"/>
  <c r="AD1016" i="21"/>
  <c r="AE1016" i="21"/>
  <c r="AF1016" i="21"/>
  <c r="AA1017" i="21"/>
  <c r="AB1017" i="21"/>
  <c r="AC1017" i="21"/>
  <c r="AD1017" i="21"/>
  <c r="AE1017" i="21"/>
  <c r="AF1017" i="21"/>
  <c r="AA1018" i="21"/>
  <c r="AB1018" i="21"/>
  <c r="AC1018" i="21"/>
  <c r="AD1018" i="21"/>
  <c r="AE1018" i="21"/>
  <c r="AF1018" i="21"/>
  <c r="AA1019" i="21"/>
  <c r="AB1019" i="21"/>
  <c r="AC1019" i="21"/>
  <c r="AD1019" i="21"/>
  <c r="AE1019" i="21"/>
  <c r="AF1019" i="21"/>
  <c r="AA1020" i="21"/>
  <c r="AB1020" i="21"/>
  <c r="AC1020" i="21"/>
  <c r="AD1020" i="21"/>
  <c r="AE1020" i="21"/>
  <c r="AF1020" i="21"/>
  <c r="AA1021" i="21"/>
  <c r="AB1021" i="21"/>
  <c r="AC1021" i="21"/>
  <c r="AD1021" i="21"/>
  <c r="AE1021" i="21"/>
  <c r="AF1021" i="21"/>
  <c r="AA1022" i="21"/>
  <c r="AB1022" i="21"/>
  <c r="AC1022" i="21"/>
  <c r="AD1022" i="21"/>
  <c r="AE1022" i="21"/>
  <c r="AF1022" i="21"/>
  <c r="AA1035" i="21"/>
  <c r="AB1035" i="21"/>
  <c r="AD1035" i="21"/>
  <c r="AE1035" i="21"/>
  <c r="AF1035" i="21"/>
  <c r="AA1036" i="21"/>
  <c r="AB1036" i="21"/>
  <c r="AD1036" i="21"/>
  <c r="AE1036" i="21"/>
  <c r="AF1036" i="21"/>
  <c r="AA1037" i="21"/>
  <c r="AB1037" i="21"/>
  <c r="AC1037" i="21"/>
  <c r="AD1037" i="21"/>
  <c r="AE1037" i="21"/>
  <c r="AF1037" i="21"/>
  <c r="AA1038" i="21"/>
  <c r="AB1038" i="21"/>
  <c r="AD1038" i="21"/>
  <c r="AE1038" i="21"/>
  <c r="AF1038" i="21"/>
  <c r="AA1039" i="21"/>
  <c r="AB1039" i="21"/>
  <c r="AC1039" i="21"/>
  <c r="AD1039" i="21"/>
  <c r="AE1039" i="21"/>
  <c r="AF1039" i="21"/>
  <c r="AA1040" i="21"/>
  <c r="AB1040" i="21"/>
  <c r="AC1040" i="21"/>
  <c r="AD1040" i="21"/>
  <c r="AE1040" i="21"/>
  <c r="AF1040" i="21"/>
  <c r="AA1041" i="21"/>
  <c r="AB1041" i="21"/>
  <c r="AC1041" i="21"/>
  <c r="AD1041" i="21"/>
  <c r="AE1041" i="21"/>
  <c r="AF1041" i="21"/>
  <c r="AA1042" i="21"/>
  <c r="AB1042" i="21"/>
  <c r="AC1042" i="21"/>
  <c r="AD1042" i="21"/>
  <c r="AE1042" i="21"/>
  <c r="AF1042" i="21"/>
  <c r="AA1043" i="21"/>
  <c r="AB1043" i="21"/>
  <c r="AD1043" i="21"/>
  <c r="AE1043" i="21"/>
  <c r="AF1043" i="21"/>
  <c r="AA1044" i="21"/>
  <c r="AB1044" i="21"/>
  <c r="AC1044" i="21"/>
  <c r="AD1044" i="21"/>
  <c r="AE1044" i="21"/>
  <c r="AF1044" i="21"/>
  <c r="AA1045" i="21"/>
  <c r="AB1045" i="21"/>
  <c r="AC1045" i="21"/>
  <c r="AD1045" i="21"/>
  <c r="AE1045" i="21"/>
  <c r="AF1045" i="21"/>
  <c r="AA1046" i="21"/>
  <c r="AB1046" i="21"/>
  <c r="AC1046" i="21"/>
  <c r="AD1046" i="21"/>
  <c r="AE1046" i="21"/>
  <c r="AF1046" i="21"/>
  <c r="AA1047" i="21"/>
  <c r="AB1047" i="21"/>
  <c r="AD1047" i="21"/>
  <c r="AE1047" i="21"/>
  <c r="AF1047" i="21"/>
  <c r="AA1048" i="21"/>
  <c r="AB1048" i="21"/>
  <c r="AD1048" i="21"/>
  <c r="AE1048" i="21"/>
  <c r="AF1048" i="21"/>
  <c r="AA1049" i="21"/>
  <c r="AB1049" i="21"/>
  <c r="AC1049" i="21"/>
  <c r="AD1049" i="21"/>
  <c r="AE1049" i="21"/>
  <c r="AF1049" i="21"/>
  <c r="AA1050" i="21"/>
  <c r="AB1050" i="21"/>
  <c r="AC1050" i="21"/>
  <c r="AD1050" i="21"/>
  <c r="AE1050" i="21"/>
  <c r="AF1050" i="21"/>
  <c r="AA1051" i="21"/>
  <c r="AB1051" i="21"/>
  <c r="AC1051" i="21"/>
  <c r="AD1051" i="21"/>
  <c r="AE1051" i="21"/>
  <c r="AF1051" i="21"/>
  <c r="AA1052" i="21"/>
  <c r="AB1052" i="21"/>
  <c r="AC1052" i="21"/>
  <c r="AD1052" i="21"/>
  <c r="AE1052" i="21"/>
  <c r="AF1052" i="21"/>
  <c r="AA1053" i="21"/>
  <c r="AB1053" i="21"/>
  <c r="AC1053" i="21"/>
  <c r="AD1053" i="21"/>
  <c r="AE1053" i="21"/>
  <c r="AF1053" i="21"/>
  <c r="AA1054" i="21"/>
  <c r="AB1054" i="21"/>
  <c r="AC1054" i="21"/>
  <c r="AD1054" i="21"/>
  <c r="AE1054" i="21"/>
  <c r="AF1054" i="21"/>
  <c r="AA1055" i="21"/>
  <c r="AB1055" i="21"/>
  <c r="AC1055" i="21"/>
  <c r="AD1055" i="21"/>
  <c r="AE1055" i="21"/>
  <c r="AF1055" i="21"/>
  <c r="AA1056" i="21"/>
  <c r="AB1056" i="21"/>
  <c r="AC1056" i="21"/>
  <c r="AD1056" i="21"/>
  <c r="AE1056" i="21"/>
  <c r="AF1056" i="21"/>
  <c r="AA1057" i="21"/>
  <c r="AB1057" i="21"/>
  <c r="AC1057" i="21"/>
  <c r="AD1057" i="21"/>
  <c r="AE1057" i="21"/>
  <c r="AF1057" i="21"/>
  <c r="AA1058" i="21"/>
  <c r="AB1058" i="21"/>
  <c r="AC1058" i="21"/>
  <c r="AD1058" i="21"/>
  <c r="AE1058" i="21"/>
  <c r="AF1058" i="21"/>
  <c r="AA1059" i="21"/>
  <c r="AB1059" i="21"/>
  <c r="AD1059" i="21"/>
  <c r="AE1059" i="21"/>
  <c r="AF1059" i="21"/>
  <c r="AA1060" i="21"/>
  <c r="AB1060" i="21"/>
  <c r="AC1060" i="21"/>
  <c r="AD1060" i="21"/>
  <c r="AE1060" i="21"/>
  <c r="AF1060" i="21"/>
  <c r="AA1061" i="21"/>
  <c r="AB1061" i="21"/>
  <c r="AC1061" i="21"/>
  <c r="AD1061" i="21"/>
  <c r="AE1061" i="21"/>
  <c r="AF1061" i="21"/>
  <c r="AA1062" i="21"/>
  <c r="AB1062" i="21"/>
  <c r="AC1062" i="21"/>
  <c r="AD1062" i="21"/>
  <c r="AE1062" i="21"/>
  <c r="AF1062" i="21"/>
  <c r="AA1063" i="21"/>
  <c r="AB1063" i="21"/>
  <c r="AC1063" i="21"/>
  <c r="AD1063" i="21"/>
  <c r="AE1063" i="21"/>
  <c r="AF1063" i="21"/>
  <c r="AA1064" i="21"/>
  <c r="AB1064" i="21"/>
  <c r="AC1064" i="21"/>
  <c r="AD1064" i="21"/>
  <c r="AE1064" i="21"/>
  <c r="AF1064" i="21"/>
  <c r="AA1065" i="21"/>
  <c r="AB1065" i="21"/>
  <c r="AC1065" i="21"/>
  <c r="AD1065" i="21"/>
  <c r="AE1065" i="21"/>
  <c r="AF1065" i="21"/>
  <c r="AA1066" i="21"/>
  <c r="AB1066" i="21"/>
  <c r="AC1066" i="21"/>
  <c r="AD1066" i="21"/>
  <c r="AE1066" i="21"/>
  <c r="AF1066" i="21"/>
  <c r="AA1067" i="21"/>
  <c r="AB1067" i="21"/>
  <c r="AC1067" i="21"/>
  <c r="AD1067" i="21"/>
  <c r="AE1067" i="21"/>
  <c r="AF1067" i="21"/>
  <c r="AA1068" i="21"/>
  <c r="AB1068" i="21"/>
  <c r="AC1068" i="21"/>
  <c r="AD1068" i="21"/>
  <c r="AE1068" i="21"/>
  <c r="AF1068" i="21"/>
  <c r="AA1069" i="21"/>
  <c r="AB1069" i="21"/>
  <c r="AC1069" i="21"/>
  <c r="AD1069" i="21"/>
  <c r="AE1069" i="21"/>
  <c r="AF1069" i="21"/>
  <c r="AA1070" i="21"/>
  <c r="AB1070" i="21"/>
  <c r="AC1070" i="21"/>
  <c r="AD1070" i="21"/>
  <c r="AE1070" i="21"/>
  <c r="AF1070" i="21"/>
  <c r="AA1071" i="21"/>
  <c r="AB1071" i="21"/>
  <c r="AD1071" i="21"/>
  <c r="AE1071" i="21"/>
  <c r="AF1071" i="21"/>
  <c r="AA1072" i="21"/>
  <c r="AB1072" i="21"/>
  <c r="AD1072" i="21"/>
  <c r="AE1072" i="21"/>
  <c r="AF1072" i="21"/>
  <c r="AA1073" i="21"/>
  <c r="AB1073" i="21"/>
  <c r="AC1073" i="21"/>
  <c r="AD1073" i="21"/>
  <c r="AE1073" i="21"/>
  <c r="AF1073" i="21"/>
  <c r="AA1074" i="21"/>
  <c r="AB1074" i="21"/>
  <c r="AC1074" i="21"/>
  <c r="AD1074" i="21"/>
  <c r="AE1074" i="21"/>
  <c r="AF1074" i="21"/>
  <c r="AA1075" i="21"/>
  <c r="AB1075" i="21"/>
  <c r="AC1075" i="21"/>
  <c r="AD1075" i="21"/>
  <c r="AE1075" i="21"/>
  <c r="AF1075" i="21"/>
  <c r="AA1076" i="21"/>
  <c r="AB1076" i="21"/>
  <c r="AC1076" i="21"/>
  <c r="AD1076" i="21"/>
  <c r="AE1076" i="21"/>
  <c r="AF1076" i="21"/>
  <c r="AA1077" i="21"/>
  <c r="AB1077" i="21"/>
  <c r="AC1077" i="21"/>
  <c r="AD1077" i="21"/>
  <c r="AE1077" i="21"/>
  <c r="AF1077" i="21"/>
  <c r="AA1078" i="21"/>
  <c r="AB1078" i="21"/>
  <c r="AC1078" i="21"/>
  <c r="AD1078" i="21"/>
  <c r="AE1078" i="21"/>
  <c r="AF1078" i="21"/>
  <c r="AA1079" i="21"/>
  <c r="AB1079" i="21"/>
  <c r="AC1079" i="21"/>
  <c r="AD1079" i="21"/>
  <c r="AE1079" i="21"/>
  <c r="AF1079" i="21"/>
  <c r="AA1080" i="21"/>
  <c r="AB1080" i="21"/>
  <c r="AC1080" i="21"/>
  <c r="AD1080" i="21"/>
  <c r="AE1080" i="21"/>
  <c r="AF1080" i="21"/>
  <c r="AA1081" i="21"/>
  <c r="AB1081" i="21"/>
  <c r="AC1081" i="21"/>
  <c r="AD1081" i="21"/>
  <c r="AE1081" i="21"/>
  <c r="AF1081" i="21"/>
  <c r="AA1082" i="21"/>
  <c r="AB1082" i="21"/>
  <c r="AC1082" i="21"/>
  <c r="AD1082" i="21"/>
  <c r="AE1082" i="21"/>
  <c r="AF1082" i="21"/>
  <c r="AA1083" i="21"/>
  <c r="AB1083" i="21"/>
  <c r="AD1083" i="21"/>
  <c r="AE1083" i="21"/>
  <c r="AF1083" i="21"/>
  <c r="AA1084" i="21"/>
  <c r="AB1084" i="21"/>
  <c r="AD1084" i="21"/>
  <c r="AE1084" i="21"/>
  <c r="AF1084" i="21"/>
  <c r="AA1085" i="21"/>
  <c r="AB1085" i="21"/>
  <c r="AC1085" i="21"/>
  <c r="AD1085" i="21"/>
  <c r="AE1085" i="21"/>
  <c r="AF1085" i="21"/>
  <c r="AA1086" i="21"/>
  <c r="AB1086" i="21"/>
  <c r="AD1086" i="21"/>
  <c r="AE1086" i="21"/>
  <c r="AF1086" i="21"/>
  <c r="AA1087" i="21"/>
  <c r="AB1087" i="21"/>
  <c r="AC1087" i="21"/>
  <c r="AD1087" i="21"/>
  <c r="AE1087" i="21"/>
  <c r="AF1087" i="21"/>
  <c r="AA1088" i="21"/>
  <c r="AB1088" i="21"/>
  <c r="AC1088" i="21"/>
  <c r="AD1088" i="21"/>
  <c r="AE1088" i="21"/>
  <c r="AF1088" i="21"/>
  <c r="AA1089" i="21"/>
  <c r="AB1089" i="21"/>
  <c r="AC1089" i="21"/>
  <c r="AD1089" i="21"/>
  <c r="AE1089" i="21"/>
  <c r="AF1089" i="21"/>
  <c r="AA1090" i="21"/>
  <c r="AB1090" i="21"/>
  <c r="AD1090" i="21"/>
  <c r="AE1090" i="21"/>
  <c r="AF1090" i="21"/>
  <c r="AA1091" i="21"/>
  <c r="AB1091" i="21"/>
  <c r="AD1091" i="21"/>
  <c r="AE1091" i="21"/>
  <c r="AF1091" i="21"/>
  <c r="AA1092" i="21"/>
  <c r="AB1092" i="21"/>
  <c r="AC1092" i="21"/>
  <c r="AD1092" i="21"/>
  <c r="AE1092" i="21"/>
  <c r="AF1092" i="21"/>
  <c r="AA1093" i="21"/>
  <c r="AB1093" i="21"/>
  <c r="AC1093" i="21"/>
  <c r="AD1093" i="21"/>
  <c r="AE1093" i="21"/>
  <c r="AF1093" i="21"/>
  <c r="AA1094" i="21"/>
  <c r="AB1094" i="21"/>
  <c r="AC1094" i="21"/>
  <c r="AD1094" i="21"/>
  <c r="AE1094" i="21"/>
  <c r="AF1094" i="21"/>
  <c r="AA1095" i="21"/>
  <c r="AB1095" i="21"/>
  <c r="AD1095" i="21"/>
  <c r="AE1095" i="21"/>
  <c r="AF1095" i="21"/>
  <c r="AA1096" i="21"/>
  <c r="AB1096" i="21"/>
  <c r="AD1096" i="21"/>
  <c r="AE1096" i="21"/>
  <c r="AF1096" i="21"/>
  <c r="AA1097" i="21"/>
  <c r="AB1097" i="21"/>
  <c r="AC1097" i="21"/>
  <c r="AD1097" i="21"/>
  <c r="AE1097" i="21"/>
  <c r="AF1097" i="21"/>
  <c r="AA1098" i="21"/>
  <c r="AB1098" i="21"/>
  <c r="AC1098" i="21"/>
  <c r="AD1098" i="21"/>
  <c r="AE1098" i="21"/>
  <c r="AF1098" i="21"/>
  <c r="AA1099" i="21"/>
  <c r="AB1099" i="21"/>
  <c r="AC1099" i="21"/>
  <c r="AD1099" i="21"/>
  <c r="AE1099" i="21"/>
  <c r="AF1099" i="21"/>
  <c r="AA1100" i="21"/>
  <c r="AB1100" i="21"/>
  <c r="AC1100" i="21"/>
  <c r="AD1100" i="21"/>
  <c r="AE1100" i="21"/>
  <c r="AF1100" i="21"/>
  <c r="AA1101" i="21"/>
  <c r="AB1101" i="21"/>
  <c r="AC1101" i="21"/>
  <c r="AD1101" i="21"/>
  <c r="AE1101" i="21"/>
  <c r="AF1101" i="21"/>
  <c r="AA1102" i="21"/>
  <c r="AB1102" i="21"/>
  <c r="AC1102" i="21"/>
  <c r="AD1102" i="21"/>
  <c r="AE1102" i="21"/>
  <c r="AF1102" i="21"/>
  <c r="AA1103" i="21"/>
  <c r="AB1103" i="21"/>
  <c r="AC1103" i="21"/>
  <c r="AD1103" i="21"/>
  <c r="AE1103" i="21"/>
  <c r="AF1103" i="21"/>
  <c r="AA1104" i="21"/>
  <c r="AB1104" i="21"/>
  <c r="AC1104" i="21"/>
  <c r="AD1104" i="21"/>
  <c r="AE1104" i="21"/>
  <c r="AF1104" i="21"/>
  <c r="AA1105" i="21"/>
  <c r="AB1105" i="21"/>
  <c r="AC1105" i="21"/>
  <c r="AD1105" i="21"/>
  <c r="AE1105" i="21"/>
  <c r="AF1105" i="21"/>
  <c r="AA1106" i="21"/>
  <c r="AB1106" i="21"/>
  <c r="AC1106" i="21"/>
  <c r="AD1106" i="21"/>
  <c r="AE1106" i="21"/>
  <c r="AF1106" i="21"/>
  <c r="AA1107" i="21"/>
  <c r="AB1107" i="21"/>
  <c r="AD1107" i="21"/>
  <c r="AE1107" i="21"/>
  <c r="AF1107" i="21"/>
  <c r="AA1108" i="21"/>
  <c r="AB1108" i="21"/>
  <c r="AD1108" i="21"/>
  <c r="AE1108" i="21"/>
  <c r="AF1108" i="21"/>
  <c r="AA1109" i="21"/>
  <c r="AB1109" i="21"/>
  <c r="AC1109" i="21"/>
  <c r="AD1109" i="21"/>
  <c r="AE1109" i="21"/>
  <c r="AF1109" i="21"/>
  <c r="AA1110" i="21"/>
  <c r="AB1110" i="21"/>
  <c r="AC1110" i="21"/>
  <c r="AD1110" i="21"/>
  <c r="AE1110" i="21"/>
  <c r="AF1110" i="21"/>
  <c r="AA1111" i="21"/>
  <c r="AB1111" i="21"/>
  <c r="AC1111" i="21"/>
  <c r="AD1111" i="21"/>
  <c r="AE1111" i="21"/>
  <c r="AF1111" i="21"/>
  <c r="AA1112" i="21"/>
  <c r="AB1112" i="21"/>
  <c r="AC1112" i="21"/>
  <c r="AD1112" i="21"/>
  <c r="AE1112" i="21"/>
  <c r="AF1112" i="21"/>
  <c r="AA1113" i="21"/>
  <c r="AB1113" i="21"/>
  <c r="AC1113" i="21"/>
  <c r="AD1113" i="21"/>
  <c r="AE1113" i="21"/>
  <c r="AF1113" i="21"/>
  <c r="AA1114" i="21"/>
  <c r="AB1114" i="21"/>
  <c r="AC1114" i="21"/>
  <c r="AD1114" i="21"/>
  <c r="AE1114" i="21"/>
  <c r="AF1114" i="21"/>
  <c r="AA1115" i="21"/>
  <c r="AB1115" i="21"/>
  <c r="AC1115" i="21"/>
  <c r="AD1115" i="21"/>
  <c r="AE1115" i="21"/>
  <c r="AF1115" i="21"/>
  <c r="AA1116" i="21"/>
  <c r="AB1116" i="21"/>
  <c r="AC1116" i="21"/>
  <c r="AD1116" i="21"/>
  <c r="AE1116" i="21"/>
  <c r="AF1116" i="21"/>
  <c r="AA1117" i="21"/>
  <c r="AB1117" i="21"/>
  <c r="AC1117" i="21"/>
  <c r="AD1117" i="21"/>
  <c r="AE1117" i="21"/>
  <c r="AF1117" i="21"/>
  <c r="AA1118" i="21"/>
  <c r="AB1118" i="21"/>
  <c r="AC1118" i="21"/>
  <c r="AD1118" i="21"/>
  <c r="AE1118" i="21"/>
  <c r="AF1118" i="21"/>
  <c r="AA1119" i="21"/>
  <c r="AB1119" i="21"/>
  <c r="AC1119" i="21"/>
  <c r="AD1119" i="21"/>
  <c r="AE1119" i="21"/>
  <c r="AF1119" i="21"/>
  <c r="AA1120" i="21"/>
  <c r="AB1120" i="21"/>
  <c r="AC1120" i="21"/>
  <c r="AD1120" i="21"/>
  <c r="AE1120" i="21"/>
  <c r="AF1120" i="21"/>
  <c r="AA1121" i="21"/>
  <c r="AB1121" i="21"/>
  <c r="AC1121" i="21"/>
  <c r="AD1121" i="21"/>
  <c r="AE1121" i="21"/>
  <c r="AF1121" i="21"/>
  <c r="AA1122" i="21"/>
  <c r="AB1122" i="21"/>
  <c r="AC1122" i="21"/>
  <c r="AD1122" i="21"/>
  <c r="AE1122" i="21"/>
  <c r="AF1122" i="21"/>
  <c r="AA1123" i="21"/>
  <c r="AB1123" i="21"/>
  <c r="AC1123" i="21"/>
  <c r="AD1123" i="21"/>
  <c r="AE1123" i="21"/>
  <c r="AF1123" i="21"/>
  <c r="AA1124" i="21"/>
  <c r="AB1124" i="21"/>
  <c r="AC1124" i="21"/>
  <c r="AD1124" i="21"/>
  <c r="AE1124" i="21"/>
  <c r="AF1124" i="21"/>
  <c r="AA1125" i="21"/>
  <c r="AB1125" i="21"/>
  <c r="AC1125" i="21"/>
  <c r="AD1125" i="21"/>
  <c r="AE1125" i="21"/>
  <c r="AF1125" i="21"/>
  <c r="AA1126" i="21"/>
  <c r="AB1126" i="21"/>
  <c r="AC1126" i="21"/>
  <c r="AD1126" i="21"/>
  <c r="AE1126" i="21"/>
  <c r="AF1126" i="21"/>
  <c r="AA1127" i="21"/>
  <c r="AB1127" i="21"/>
  <c r="AC1127" i="21"/>
  <c r="AD1127" i="21"/>
  <c r="AE1127" i="21"/>
  <c r="AF1127" i="21"/>
  <c r="AA1128" i="21"/>
  <c r="AB1128" i="21"/>
  <c r="AC1128" i="21"/>
  <c r="AD1128" i="21"/>
  <c r="AE1128" i="21"/>
  <c r="AF1128" i="21"/>
  <c r="AA1129" i="21"/>
  <c r="AB1129" i="21"/>
  <c r="AC1129" i="21"/>
  <c r="AD1129" i="21"/>
  <c r="AE1129" i="21"/>
  <c r="AF1129" i="21"/>
  <c r="AA1130" i="21"/>
  <c r="AB1130" i="21"/>
  <c r="AC1130" i="21"/>
  <c r="AD1130" i="21"/>
  <c r="AE1130" i="21"/>
  <c r="AF1130" i="21"/>
  <c r="AA1131" i="21"/>
  <c r="AB1131" i="21"/>
  <c r="AC1131" i="21"/>
  <c r="AD1131" i="21"/>
  <c r="AE1131" i="21"/>
  <c r="AF1131" i="21"/>
  <c r="AA1132" i="21"/>
  <c r="AB1132" i="21"/>
  <c r="AC1132" i="21"/>
  <c r="AD1132" i="21"/>
  <c r="AE1132" i="21"/>
  <c r="AF1132" i="21"/>
  <c r="AA1133" i="21"/>
  <c r="AB1133" i="21"/>
  <c r="AC1133" i="21"/>
  <c r="AD1133" i="21"/>
  <c r="AE1133" i="21"/>
  <c r="AF1133" i="21"/>
  <c r="AA1134" i="21"/>
  <c r="AB1134" i="21"/>
  <c r="AC1134" i="21"/>
  <c r="AD1134" i="21"/>
  <c r="AE1134" i="21"/>
  <c r="AF1134" i="21"/>
  <c r="AA1135" i="21"/>
  <c r="AB1135" i="21"/>
  <c r="AC1135" i="21"/>
  <c r="AD1135" i="21"/>
  <c r="AE1135" i="21"/>
  <c r="AF1135" i="21"/>
  <c r="AA1136" i="21"/>
  <c r="AB1136" i="21"/>
  <c r="AC1136" i="21"/>
  <c r="AD1136" i="21"/>
  <c r="AE1136" i="21"/>
  <c r="AF1136" i="21"/>
  <c r="AA1137" i="21"/>
  <c r="AB1137" i="21"/>
  <c r="AC1137" i="21"/>
  <c r="AD1137" i="21"/>
  <c r="AE1137" i="21"/>
  <c r="AF1137" i="21"/>
  <c r="AA1138" i="21"/>
  <c r="AB1138" i="21"/>
  <c r="AC1138" i="21"/>
  <c r="AD1138" i="21"/>
  <c r="AE1138" i="21"/>
  <c r="AF1138" i="21"/>
  <c r="AA1139" i="21"/>
  <c r="AB1139" i="21"/>
  <c r="AC1139" i="21"/>
  <c r="AD1139" i="21"/>
  <c r="AE1139" i="21"/>
  <c r="AF1139" i="21"/>
  <c r="AA1140" i="21"/>
  <c r="AB1140" i="21"/>
  <c r="AC1140" i="21"/>
  <c r="AD1140" i="21"/>
  <c r="AE1140" i="21"/>
  <c r="AF1140" i="21"/>
  <c r="AA1141" i="21"/>
  <c r="AB1141" i="21"/>
  <c r="AC1141" i="21"/>
  <c r="AD1141" i="21"/>
  <c r="AE1141" i="21"/>
  <c r="AF1141" i="21"/>
  <c r="AA1142" i="21"/>
  <c r="AB1142" i="21"/>
  <c r="AC1142" i="21"/>
  <c r="AD1142" i="21"/>
  <c r="AE1142" i="21"/>
  <c r="AF1142" i="21"/>
  <c r="W1001" i="21"/>
  <c r="W1002" i="21"/>
  <c r="W1003" i="21"/>
  <c r="W1004" i="21"/>
  <c r="W1005" i="21"/>
  <c r="W1007" i="21"/>
  <c r="W1008" i="21"/>
  <c r="W1009" i="21"/>
  <c r="P27" i="21"/>
  <c r="Q27" i="21"/>
  <c r="S27" i="21"/>
  <c r="T27" i="21"/>
  <c r="U27" i="21"/>
  <c r="P28" i="21"/>
  <c r="Q28" i="21"/>
  <c r="S28" i="21"/>
  <c r="T28" i="21"/>
  <c r="U28" i="21"/>
  <c r="P29" i="21"/>
  <c r="Q29" i="21"/>
  <c r="R29" i="21"/>
  <c r="S29" i="21"/>
  <c r="T29" i="21"/>
  <c r="U29" i="21"/>
  <c r="P30" i="21"/>
  <c r="Q30" i="21"/>
  <c r="R30" i="21"/>
  <c r="S30" i="21"/>
  <c r="T30" i="21"/>
  <c r="U30" i="21"/>
  <c r="P31" i="21"/>
  <c r="Q31" i="21"/>
  <c r="R31" i="21"/>
  <c r="S31" i="21"/>
  <c r="T31" i="21"/>
  <c r="U31" i="21"/>
  <c r="P32" i="21"/>
  <c r="Q32" i="21"/>
  <c r="R32" i="21"/>
  <c r="S32" i="21"/>
  <c r="T32" i="21"/>
  <c r="U32" i="21"/>
  <c r="P33" i="21"/>
  <c r="Q33" i="21"/>
  <c r="R33" i="21"/>
  <c r="S33" i="21"/>
  <c r="T33" i="21"/>
  <c r="U33" i="21"/>
  <c r="P34" i="21"/>
  <c r="Q34" i="21"/>
  <c r="R34" i="21"/>
  <c r="S34" i="21"/>
  <c r="T34" i="21"/>
  <c r="U34" i="21"/>
  <c r="P35" i="21"/>
  <c r="Q35" i="21"/>
  <c r="R35" i="21"/>
  <c r="S35" i="21"/>
  <c r="T35" i="21"/>
  <c r="U35" i="21"/>
  <c r="P36" i="21"/>
  <c r="Q36" i="21"/>
  <c r="R36" i="21"/>
  <c r="S36" i="21"/>
  <c r="T36" i="21"/>
  <c r="U36" i="21"/>
  <c r="P37" i="21"/>
  <c r="Q37" i="21"/>
  <c r="R37" i="21"/>
  <c r="S37" i="21"/>
  <c r="T37" i="21"/>
  <c r="U37" i="21"/>
  <c r="P38" i="21"/>
  <c r="Q38" i="21"/>
  <c r="R38" i="21"/>
  <c r="S38" i="21"/>
  <c r="T38" i="21"/>
  <c r="U38" i="21"/>
  <c r="P39" i="21"/>
  <c r="Q39" i="21"/>
  <c r="S39" i="21"/>
  <c r="T39" i="21"/>
  <c r="U39" i="21"/>
  <c r="P51" i="21"/>
  <c r="Q51" i="21"/>
  <c r="S51" i="21"/>
  <c r="T51" i="21"/>
  <c r="U51" i="21"/>
  <c r="P52" i="21"/>
  <c r="Q52" i="21"/>
  <c r="S52" i="21"/>
  <c r="T52" i="21"/>
  <c r="U52" i="21"/>
  <c r="P53" i="21"/>
  <c r="Q53" i="21"/>
  <c r="R53" i="21"/>
  <c r="S53" i="21"/>
  <c r="T53" i="21"/>
  <c r="U53" i="21"/>
  <c r="P54" i="21"/>
  <c r="Q54" i="21"/>
  <c r="R54" i="21"/>
  <c r="S54" i="21"/>
  <c r="T54" i="21"/>
  <c r="U54" i="21"/>
  <c r="P55" i="21"/>
  <c r="Q55" i="21"/>
  <c r="R55" i="21"/>
  <c r="S55" i="21"/>
  <c r="T55" i="21"/>
  <c r="U55" i="21"/>
  <c r="P56" i="21"/>
  <c r="Q56" i="21"/>
  <c r="R56" i="21"/>
  <c r="S56" i="21"/>
  <c r="T56" i="21"/>
  <c r="U56" i="21"/>
  <c r="P57" i="21"/>
  <c r="Q57" i="21"/>
  <c r="R57" i="21"/>
  <c r="S57" i="21"/>
  <c r="T57" i="21"/>
  <c r="U57" i="21"/>
  <c r="P58" i="21"/>
  <c r="Q58" i="21"/>
  <c r="R58" i="21"/>
  <c r="S58" i="21"/>
  <c r="T58" i="21"/>
  <c r="U58" i="21"/>
  <c r="P59" i="21"/>
  <c r="Q59" i="21"/>
  <c r="R59" i="21"/>
  <c r="S59" i="21"/>
  <c r="T59" i="21"/>
  <c r="U59" i="21"/>
  <c r="P60" i="21"/>
  <c r="Q60" i="21"/>
  <c r="R60" i="21"/>
  <c r="S60" i="21"/>
  <c r="T60" i="21"/>
  <c r="U60" i="21"/>
  <c r="P61" i="21"/>
  <c r="Q61" i="21"/>
  <c r="R61" i="21"/>
  <c r="S61" i="21"/>
  <c r="T61" i="21"/>
  <c r="U61" i="21"/>
  <c r="P62" i="21"/>
  <c r="Q62" i="21"/>
  <c r="R62" i="21"/>
  <c r="S62" i="21"/>
  <c r="T62" i="21"/>
  <c r="U62" i="21"/>
  <c r="P63" i="21"/>
  <c r="Q63" i="21"/>
  <c r="R63" i="21"/>
  <c r="S63" i="21"/>
  <c r="T63" i="21"/>
  <c r="U63" i="21"/>
  <c r="P64" i="21"/>
  <c r="Q64" i="21"/>
  <c r="R64" i="21"/>
  <c r="S64" i="21"/>
  <c r="T64" i="21"/>
  <c r="U64" i="21"/>
  <c r="P65" i="21"/>
  <c r="Q65" i="21"/>
  <c r="R65" i="21"/>
  <c r="S65" i="21"/>
  <c r="T65" i="21"/>
  <c r="U65" i="21"/>
  <c r="P66" i="21"/>
  <c r="Q66" i="21"/>
  <c r="R66" i="21"/>
  <c r="S66" i="21"/>
  <c r="T66" i="21"/>
  <c r="U66" i="21"/>
  <c r="P67" i="21"/>
  <c r="Q67" i="21"/>
  <c r="R67" i="21"/>
  <c r="S67" i="21"/>
  <c r="T67" i="21"/>
  <c r="U67" i="21"/>
  <c r="P68" i="21"/>
  <c r="Q68" i="21"/>
  <c r="R68" i="21"/>
  <c r="S68" i="21"/>
  <c r="T68" i="21"/>
  <c r="U68" i="21"/>
  <c r="P69" i="21"/>
  <c r="Q69" i="21"/>
  <c r="R69" i="21"/>
  <c r="S69" i="21"/>
  <c r="T69" i="21"/>
  <c r="U69" i="21"/>
  <c r="P70" i="21"/>
  <c r="Q70" i="21"/>
  <c r="R70" i="21"/>
  <c r="S70" i="21"/>
  <c r="T70" i="21"/>
  <c r="U70" i="21"/>
  <c r="P71" i="21"/>
  <c r="Q71" i="21"/>
  <c r="R71" i="21"/>
  <c r="S71" i="21"/>
  <c r="T71" i="21"/>
  <c r="U71" i="21"/>
  <c r="P72" i="21"/>
  <c r="Q72" i="21"/>
  <c r="R72" i="21"/>
  <c r="S72" i="21"/>
  <c r="T72" i="21"/>
  <c r="U72" i="21"/>
  <c r="P73" i="21"/>
  <c r="Q73" i="21"/>
  <c r="R73" i="21"/>
  <c r="S73" i="21"/>
  <c r="T73" i="21"/>
  <c r="U73" i="21"/>
  <c r="P74" i="21"/>
  <c r="Q74" i="21"/>
  <c r="R74" i="21"/>
  <c r="S74" i="21"/>
  <c r="T74" i="21"/>
  <c r="U74" i="21"/>
  <c r="P75" i="21"/>
  <c r="Q75" i="21"/>
  <c r="R75" i="21"/>
  <c r="S75" i="21"/>
  <c r="T75" i="21"/>
  <c r="U75" i="21"/>
  <c r="P76" i="21"/>
  <c r="Q76" i="21"/>
  <c r="R76" i="21"/>
  <c r="S76" i="21"/>
  <c r="T76" i="21"/>
  <c r="U76" i="21"/>
  <c r="P77" i="21"/>
  <c r="Q77" i="21"/>
  <c r="R77" i="21"/>
  <c r="S77" i="21"/>
  <c r="T77" i="21"/>
  <c r="U77" i="21"/>
  <c r="P78" i="21"/>
  <c r="Q78" i="21"/>
  <c r="R78" i="21"/>
  <c r="S78" i="21"/>
  <c r="T78" i="21"/>
  <c r="U78" i="21"/>
  <c r="P79" i="21"/>
  <c r="Q79" i="21"/>
  <c r="R79" i="21"/>
  <c r="S79" i="21"/>
  <c r="T79" i="21"/>
  <c r="U79" i="21"/>
  <c r="P80" i="21"/>
  <c r="Q80" i="21"/>
  <c r="R80" i="21"/>
  <c r="S80" i="21"/>
  <c r="T80" i="21"/>
  <c r="U80" i="21"/>
  <c r="P81" i="21"/>
  <c r="Q81" i="21"/>
  <c r="R81" i="21"/>
  <c r="S81" i="21"/>
  <c r="T81" i="21"/>
  <c r="U81" i="21"/>
  <c r="P82" i="21"/>
  <c r="Q82" i="21"/>
  <c r="R82" i="21"/>
  <c r="S82" i="21"/>
  <c r="T82" i="21"/>
  <c r="U82" i="21"/>
  <c r="P83" i="21"/>
  <c r="Q83" i="21"/>
  <c r="R83" i="21"/>
  <c r="S83" i="21"/>
  <c r="T83" i="21"/>
  <c r="U83" i="21"/>
  <c r="P84" i="21"/>
  <c r="Q84" i="21"/>
  <c r="R84" i="21"/>
  <c r="S84" i="21"/>
  <c r="T84" i="21"/>
  <c r="U84" i="21"/>
  <c r="P85" i="21"/>
  <c r="Q85" i="21"/>
  <c r="R85" i="21"/>
  <c r="S85" i="21"/>
  <c r="T85" i="21"/>
  <c r="U85" i="21"/>
  <c r="P86" i="21"/>
  <c r="Q86" i="21"/>
  <c r="R86" i="21"/>
  <c r="S86" i="21"/>
  <c r="T86" i="21"/>
  <c r="U86" i="21"/>
  <c r="P87" i="21"/>
  <c r="Q87" i="21"/>
  <c r="S87" i="21"/>
  <c r="T87" i="21"/>
  <c r="U87" i="21"/>
  <c r="P88" i="21"/>
  <c r="Q88" i="21"/>
  <c r="S88" i="21"/>
  <c r="T88" i="21"/>
  <c r="U88" i="21"/>
  <c r="P89" i="21"/>
  <c r="Q89" i="21"/>
  <c r="R89" i="21"/>
  <c r="S89" i="21"/>
  <c r="T89" i="21"/>
  <c r="U89" i="21"/>
  <c r="P90" i="21"/>
  <c r="Q90" i="21"/>
  <c r="R90" i="21"/>
  <c r="S90" i="21"/>
  <c r="T90" i="21"/>
  <c r="U90" i="21"/>
  <c r="P91" i="21"/>
  <c r="Q91" i="21"/>
  <c r="R91" i="21"/>
  <c r="S91" i="21"/>
  <c r="T91" i="21"/>
  <c r="U91" i="21"/>
  <c r="P92" i="21"/>
  <c r="Q92" i="21"/>
  <c r="R92" i="21"/>
  <c r="S92" i="21"/>
  <c r="T92" i="21"/>
  <c r="U92" i="21"/>
  <c r="P93" i="21"/>
  <c r="Q93" i="21"/>
  <c r="R93" i="21"/>
  <c r="S93" i="21"/>
  <c r="T93" i="21"/>
  <c r="U93" i="21"/>
  <c r="P94" i="21"/>
  <c r="Q94" i="21"/>
  <c r="R94" i="21"/>
  <c r="S94" i="21"/>
  <c r="T94" i="21"/>
  <c r="U94" i="21"/>
  <c r="P95" i="21"/>
  <c r="Q95" i="21"/>
  <c r="R95" i="21"/>
  <c r="S95" i="21"/>
  <c r="T95" i="21"/>
  <c r="U95" i="21"/>
  <c r="P96" i="21"/>
  <c r="Q96" i="21"/>
  <c r="R96" i="21"/>
  <c r="S96" i="21"/>
  <c r="T96" i="21"/>
  <c r="U96" i="21"/>
  <c r="P97" i="21"/>
  <c r="Q97" i="21"/>
  <c r="R97" i="21"/>
  <c r="S97" i="21"/>
  <c r="T97" i="21"/>
  <c r="U97" i="21"/>
  <c r="P98" i="21"/>
  <c r="Q98" i="21"/>
  <c r="R98" i="21"/>
  <c r="S98" i="21"/>
  <c r="T98" i="21"/>
  <c r="U98" i="21"/>
  <c r="P99" i="21"/>
  <c r="Q99" i="21"/>
  <c r="S99" i="21"/>
  <c r="T99" i="21"/>
  <c r="U99" i="21"/>
  <c r="P100" i="21"/>
  <c r="P101" i="21"/>
  <c r="P102" i="21"/>
  <c r="P103" i="21"/>
  <c r="P104" i="21"/>
  <c r="P105" i="21"/>
  <c r="P106" i="21"/>
  <c r="P107" i="21"/>
  <c r="P108" i="21"/>
  <c r="P109" i="21"/>
  <c r="P110" i="21"/>
  <c r="P111" i="21"/>
  <c r="Q111" i="21"/>
  <c r="S111" i="21"/>
  <c r="T111" i="21"/>
  <c r="U111" i="21"/>
  <c r="P112" i="21"/>
  <c r="Q112" i="21"/>
  <c r="S112" i="21"/>
  <c r="T112" i="21"/>
  <c r="U112" i="21"/>
  <c r="P113" i="21"/>
  <c r="Q113" i="21"/>
  <c r="R113" i="21"/>
  <c r="S113" i="21"/>
  <c r="T113" i="21"/>
  <c r="U113" i="21"/>
  <c r="P114" i="21"/>
  <c r="Q114" i="21"/>
  <c r="R114" i="21"/>
  <c r="S114" i="21"/>
  <c r="T114" i="21"/>
  <c r="U114" i="21"/>
  <c r="P115" i="21"/>
  <c r="Q115" i="21"/>
  <c r="R115" i="21"/>
  <c r="S115" i="21"/>
  <c r="T115" i="21"/>
  <c r="U115" i="21"/>
  <c r="P116" i="21"/>
  <c r="Q116" i="21"/>
  <c r="R116" i="21"/>
  <c r="S116" i="21"/>
  <c r="T116" i="21"/>
  <c r="U116" i="21"/>
  <c r="P117" i="21"/>
  <c r="Q117" i="21"/>
  <c r="R117" i="21"/>
  <c r="S117" i="21"/>
  <c r="T117" i="21"/>
  <c r="U117" i="21"/>
  <c r="P118" i="21"/>
  <c r="Q118" i="21"/>
  <c r="R118" i="21"/>
  <c r="S118" i="21"/>
  <c r="T118" i="21"/>
  <c r="U118" i="21"/>
  <c r="P119" i="21"/>
  <c r="Q119" i="21"/>
  <c r="R119" i="21"/>
  <c r="S119" i="21"/>
  <c r="T119" i="21"/>
  <c r="U119" i="21"/>
  <c r="P120" i="21"/>
  <c r="Q120" i="21"/>
  <c r="R120" i="21"/>
  <c r="S120" i="21"/>
  <c r="T120" i="21"/>
  <c r="U120" i="21"/>
  <c r="P121" i="21"/>
  <c r="Q121" i="21"/>
  <c r="R121" i="21"/>
  <c r="S121" i="21"/>
  <c r="T121" i="21"/>
  <c r="U121" i="21"/>
  <c r="P122" i="21"/>
  <c r="Q122" i="21"/>
  <c r="R122" i="21"/>
  <c r="S122" i="21"/>
  <c r="T122" i="21"/>
  <c r="U122" i="21"/>
  <c r="P123" i="21"/>
  <c r="Q123" i="21"/>
  <c r="S123" i="21"/>
  <c r="T123" i="21"/>
  <c r="U123" i="21"/>
  <c r="P124" i="21"/>
  <c r="Q124" i="21"/>
  <c r="S124" i="21"/>
  <c r="T124" i="21"/>
  <c r="U124" i="21"/>
  <c r="P125" i="21"/>
  <c r="Q125" i="21"/>
  <c r="R125" i="21"/>
  <c r="S125" i="21"/>
  <c r="T125" i="21"/>
  <c r="U125" i="21"/>
  <c r="P126" i="21"/>
  <c r="Q126" i="21"/>
  <c r="R126" i="21"/>
  <c r="S126" i="21"/>
  <c r="T126" i="21"/>
  <c r="U126" i="21"/>
  <c r="P127" i="21"/>
  <c r="Q127" i="21"/>
  <c r="R127" i="21"/>
  <c r="S127" i="21"/>
  <c r="T127" i="21"/>
  <c r="U127" i="21"/>
  <c r="P128" i="21"/>
  <c r="Q128" i="21"/>
  <c r="R128" i="21"/>
  <c r="S128" i="21"/>
  <c r="T128" i="21"/>
  <c r="U128" i="21"/>
  <c r="P129" i="21"/>
  <c r="Q129" i="21"/>
  <c r="R129" i="21"/>
  <c r="S129" i="21"/>
  <c r="T129" i="21"/>
  <c r="U129" i="21"/>
  <c r="P130" i="21"/>
  <c r="Q130" i="21"/>
  <c r="R130" i="21"/>
  <c r="S130" i="21"/>
  <c r="T130" i="21"/>
  <c r="U130" i="21"/>
  <c r="P131" i="21"/>
  <c r="Q131" i="21"/>
  <c r="R131" i="21"/>
  <c r="S131" i="21"/>
  <c r="T131" i="21"/>
  <c r="U131" i="21"/>
  <c r="P132" i="21"/>
  <c r="Q132" i="21"/>
  <c r="R132" i="21"/>
  <c r="S132" i="21"/>
  <c r="T132" i="21"/>
  <c r="U132" i="21"/>
  <c r="P133" i="21"/>
  <c r="Q133" i="21"/>
  <c r="R133" i="21"/>
  <c r="S133" i="21"/>
  <c r="T133" i="21"/>
  <c r="U133" i="21"/>
  <c r="P134" i="21"/>
  <c r="Q134" i="21"/>
  <c r="R134" i="21"/>
  <c r="S134" i="21"/>
  <c r="T134" i="21"/>
  <c r="U134" i="21"/>
  <c r="P135" i="21"/>
  <c r="Q135" i="21"/>
  <c r="S135" i="21"/>
  <c r="T135" i="21"/>
  <c r="U135" i="21"/>
  <c r="P136" i="21"/>
  <c r="Q136" i="21"/>
  <c r="S136" i="21"/>
  <c r="T136" i="21"/>
  <c r="U136" i="21"/>
  <c r="P137" i="21"/>
  <c r="Q137" i="21"/>
  <c r="R137" i="21"/>
  <c r="S137" i="21"/>
  <c r="T137" i="21"/>
  <c r="U137" i="21"/>
  <c r="P138" i="21"/>
  <c r="Q138" i="21"/>
  <c r="R138" i="21"/>
  <c r="S138" i="21"/>
  <c r="T138" i="21"/>
  <c r="U138" i="21"/>
  <c r="P139" i="21"/>
  <c r="Q139" i="21"/>
  <c r="R139" i="21"/>
  <c r="S139" i="21"/>
  <c r="T139" i="21"/>
  <c r="U139" i="21"/>
  <c r="P140" i="21"/>
  <c r="Q140" i="21"/>
  <c r="R140" i="21"/>
  <c r="S140" i="21"/>
  <c r="T140" i="21"/>
  <c r="U140" i="21"/>
  <c r="P141" i="21"/>
  <c r="Q141" i="21"/>
  <c r="R141" i="21"/>
  <c r="S141" i="21"/>
  <c r="T141" i="21"/>
  <c r="U141" i="21"/>
  <c r="P142" i="21"/>
  <c r="Q142" i="21"/>
  <c r="R142" i="21"/>
  <c r="S142" i="21"/>
  <c r="T142" i="21"/>
  <c r="U142" i="21"/>
  <c r="P143" i="21"/>
  <c r="Q143" i="21"/>
  <c r="R143" i="21"/>
  <c r="S143" i="21"/>
  <c r="T143" i="21"/>
  <c r="U143" i="21"/>
  <c r="P144" i="21"/>
  <c r="Q144" i="21"/>
  <c r="R144" i="21"/>
  <c r="S144" i="21"/>
  <c r="T144" i="21"/>
  <c r="U144" i="21"/>
  <c r="P145" i="21"/>
  <c r="Q145" i="21"/>
  <c r="R145" i="21"/>
  <c r="S145" i="21"/>
  <c r="T145" i="21"/>
  <c r="U145" i="21"/>
  <c r="P146" i="21"/>
  <c r="Q146" i="21"/>
  <c r="R146" i="21"/>
  <c r="S146" i="21"/>
  <c r="T146" i="21"/>
  <c r="U146" i="21"/>
  <c r="P147" i="21"/>
  <c r="Q147" i="21"/>
  <c r="S147" i="21"/>
  <c r="T147" i="21"/>
  <c r="U147" i="21"/>
  <c r="P148" i="21"/>
  <c r="Q148" i="21"/>
  <c r="S148" i="21"/>
  <c r="T148" i="21"/>
  <c r="U148" i="21"/>
  <c r="P149" i="21"/>
  <c r="Q149" i="21"/>
  <c r="R149" i="21"/>
  <c r="S149" i="21"/>
  <c r="T149" i="21"/>
  <c r="U149" i="21"/>
  <c r="P150" i="21"/>
  <c r="Q150" i="21"/>
  <c r="R150" i="21"/>
  <c r="S150" i="21"/>
  <c r="T150" i="21"/>
  <c r="U150" i="21"/>
  <c r="P151" i="21"/>
  <c r="Q151" i="21"/>
  <c r="R151" i="21"/>
  <c r="S151" i="21"/>
  <c r="T151" i="21"/>
  <c r="U151" i="21"/>
  <c r="P152" i="21"/>
  <c r="Q152" i="21"/>
  <c r="R152" i="21"/>
  <c r="S152" i="21"/>
  <c r="T152" i="21"/>
  <c r="U152" i="21"/>
  <c r="P153" i="21"/>
  <c r="Q153" i="21"/>
  <c r="R153" i="21"/>
  <c r="S153" i="21"/>
  <c r="T153" i="21"/>
  <c r="U153" i="21"/>
  <c r="P154" i="21"/>
  <c r="Q154" i="21"/>
  <c r="R154" i="21"/>
  <c r="S154" i="21"/>
  <c r="T154" i="21"/>
  <c r="U154" i="21"/>
  <c r="P155" i="21"/>
  <c r="Q155" i="21"/>
  <c r="R155" i="21"/>
  <c r="S155" i="21"/>
  <c r="T155" i="21"/>
  <c r="U155" i="21"/>
  <c r="P156" i="21"/>
  <c r="Q156" i="21"/>
  <c r="R156" i="21"/>
  <c r="S156" i="21"/>
  <c r="T156" i="21"/>
  <c r="U156" i="21"/>
  <c r="P157" i="21"/>
  <c r="Q157" i="21"/>
  <c r="R157" i="21"/>
  <c r="S157" i="21"/>
  <c r="T157" i="21"/>
  <c r="U157" i="21"/>
  <c r="P158" i="21"/>
  <c r="Q158" i="21"/>
  <c r="R158" i="21"/>
  <c r="S158" i="21"/>
  <c r="T158" i="21"/>
  <c r="U158" i="21"/>
  <c r="P159" i="21"/>
  <c r="Q159" i="21"/>
  <c r="S159" i="21"/>
  <c r="T159" i="21"/>
  <c r="U159" i="21"/>
  <c r="P160" i="21"/>
  <c r="Q160" i="21"/>
  <c r="S160" i="21"/>
  <c r="T160" i="21"/>
  <c r="U160" i="21"/>
  <c r="P161" i="21"/>
  <c r="Q161" i="21"/>
  <c r="R161" i="21"/>
  <c r="S161" i="21"/>
  <c r="T161" i="21"/>
  <c r="U161" i="21"/>
  <c r="P162" i="21"/>
  <c r="Q162" i="21"/>
  <c r="R162" i="21"/>
  <c r="S162" i="21"/>
  <c r="T162" i="21"/>
  <c r="U162" i="21"/>
  <c r="P163" i="21"/>
  <c r="Q163" i="21"/>
  <c r="R163" i="21"/>
  <c r="S163" i="21"/>
  <c r="T163" i="21"/>
  <c r="U163" i="21"/>
  <c r="P164" i="21"/>
  <c r="Q164" i="21"/>
  <c r="R164" i="21"/>
  <c r="S164" i="21"/>
  <c r="T164" i="21"/>
  <c r="U164" i="21"/>
  <c r="P165" i="21"/>
  <c r="Q165" i="21"/>
  <c r="R165" i="21"/>
  <c r="S165" i="21"/>
  <c r="T165" i="21"/>
  <c r="U165" i="21"/>
  <c r="P166" i="21"/>
  <c r="Q166" i="21"/>
  <c r="R166" i="21"/>
  <c r="S166" i="21"/>
  <c r="T166" i="21"/>
  <c r="U166" i="21"/>
  <c r="P167" i="21"/>
  <c r="Q167" i="21"/>
  <c r="R167" i="21"/>
  <c r="S167" i="21"/>
  <c r="T167" i="21"/>
  <c r="U167" i="21"/>
  <c r="P168" i="21"/>
  <c r="Q168" i="21"/>
  <c r="R168" i="21"/>
  <c r="S168" i="21"/>
  <c r="T168" i="21"/>
  <c r="U168" i="21"/>
  <c r="P169" i="21"/>
  <c r="Q169" i="21"/>
  <c r="R169" i="21"/>
  <c r="S169" i="21"/>
  <c r="T169" i="21"/>
  <c r="U169" i="21"/>
  <c r="P170" i="21"/>
  <c r="Q170" i="21"/>
  <c r="R170" i="21"/>
  <c r="S170" i="21"/>
  <c r="T170" i="21"/>
  <c r="U170" i="21"/>
  <c r="P171" i="21"/>
  <c r="Q171" i="21"/>
  <c r="S171" i="21"/>
  <c r="T171" i="21"/>
  <c r="U171" i="21"/>
  <c r="P172" i="21"/>
  <c r="Q172" i="21"/>
  <c r="S172" i="21"/>
  <c r="T172" i="21"/>
  <c r="U172" i="21"/>
  <c r="P173" i="21"/>
  <c r="Q173" i="21"/>
  <c r="R173" i="21"/>
  <c r="S173" i="21"/>
  <c r="T173" i="21"/>
  <c r="U173" i="21"/>
  <c r="P174" i="21"/>
  <c r="Q174" i="21"/>
  <c r="R174" i="21"/>
  <c r="S174" i="21"/>
  <c r="T174" i="21"/>
  <c r="U174" i="21"/>
  <c r="P175" i="21"/>
  <c r="Q175" i="21"/>
  <c r="R175" i="21"/>
  <c r="S175" i="21"/>
  <c r="T175" i="21"/>
  <c r="U175" i="21"/>
  <c r="P176" i="21"/>
  <c r="Q176" i="21"/>
  <c r="R176" i="21"/>
  <c r="S176" i="21"/>
  <c r="T176" i="21"/>
  <c r="U176" i="21"/>
  <c r="P177" i="21"/>
  <c r="Q177" i="21"/>
  <c r="R177" i="21"/>
  <c r="S177" i="21"/>
  <c r="T177" i="21"/>
  <c r="U177" i="21"/>
  <c r="P178" i="21"/>
  <c r="Q178" i="21"/>
  <c r="R178" i="21"/>
  <c r="S178" i="21"/>
  <c r="T178" i="21"/>
  <c r="U178" i="21"/>
  <c r="P179" i="21"/>
  <c r="Q179" i="21"/>
  <c r="R179" i="21"/>
  <c r="S179" i="21"/>
  <c r="T179" i="21"/>
  <c r="U179" i="21"/>
  <c r="P180" i="21"/>
  <c r="Q180" i="21"/>
  <c r="R180" i="21"/>
  <c r="S180" i="21"/>
  <c r="T180" i="21"/>
  <c r="U180" i="21"/>
  <c r="P181" i="21"/>
  <c r="Q181" i="21"/>
  <c r="R181" i="21"/>
  <c r="S181" i="21"/>
  <c r="T181" i="21"/>
  <c r="U181" i="21"/>
  <c r="P182" i="21"/>
  <c r="Q182" i="21"/>
  <c r="R182" i="21"/>
  <c r="S182" i="21"/>
  <c r="T182" i="21"/>
  <c r="U182" i="21"/>
  <c r="P183" i="21"/>
  <c r="Q183" i="21"/>
  <c r="S183" i="21"/>
  <c r="T183" i="21"/>
  <c r="U183" i="21"/>
  <c r="P184" i="21"/>
  <c r="Q184" i="21"/>
  <c r="S184" i="21"/>
  <c r="T184" i="21"/>
  <c r="U184" i="21"/>
  <c r="P185" i="21"/>
  <c r="Q185" i="21"/>
  <c r="R185" i="21"/>
  <c r="S185" i="21"/>
  <c r="T185" i="21"/>
  <c r="U185" i="21"/>
  <c r="P186" i="21"/>
  <c r="Q186" i="21"/>
  <c r="R186" i="21"/>
  <c r="S186" i="21"/>
  <c r="T186" i="21"/>
  <c r="U186" i="21"/>
  <c r="P187" i="21"/>
  <c r="Q187" i="21"/>
  <c r="R187" i="21"/>
  <c r="S187" i="21"/>
  <c r="T187" i="21"/>
  <c r="U187" i="21"/>
  <c r="P188" i="21"/>
  <c r="Q188" i="21"/>
  <c r="R188" i="21"/>
  <c r="S188" i="21"/>
  <c r="T188" i="21"/>
  <c r="U188" i="21"/>
  <c r="P189" i="21"/>
  <c r="Q189" i="21"/>
  <c r="R189" i="21"/>
  <c r="S189" i="21"/>
  <c r="T189" i="21"/>
  <c r="U189" i="21"/>
  <c r="P190" i="21"/>
  <c r="Q190" i="21"/>
  <c r="R190" i="21"/>
  <c r="S190" i="21"/>
  <c r="T190" i="21"/>
  <c r="U190" i="21"/>
  <c r="P191" i="21"/>
  <c r="Q191" i="21"/>
  <c r="R191" i="21"/>
  <c r="S191" i="21"/>
  <c r="T191" i="21"/>
  <c r="U191" i="21"/>
  <c r="P192" i="21"/>
  <c r="Q192" i="21"/>
  <c r="R192" i="21"/>
  <c r="S192" i="21"/>
  <c r="T192" i="21"/>
  <c r="U192" i="21"/>
  <c r="P193" i="21"/>
  <c r="Q193" i="21"/>
  <c r="R193" i="21"/>
  <c r="S193" i="21"/>
  <c r="T193" i="21"/>
  <c r="U193" i="21"/>
  <c r="P194" i="21"/>
  <c r="Q194" i="21"/>
  <c r="R194" i="21"/>
  <c r="S194" i="21"/>
  <c r="T194" i="21"/>
  <c r="U194" i="21"/>
  <c r="P195" i="21"/>
  <c r="Q195" i="21"/>
  <c r="S195" i="21"/>
  <c r="T195" i="21"/>
  <c r="U195" i="21"/>
  <c r="P196" i="21"/>
  <c r="Q196" i="21"/>
  <c r="S196" i="21"/>
  <c r="T196" i="21"/>
  <c r="U196" i="21"/>
  <c r="P197" i="21"/>
  <c r="Q197" i="21"/>
  <c r="R197" i="21"/>
  <c r="S197" i="21"/>
  <c r="T197" i="21"/>
  <c r="U197" i="21"/>
  <c r="P198" i="21"/>
  <c r="Q198" i="21"/>
  <c r="R198" i="21"/>
  <c r="S198" i="21"/>
  <c r="T198" i="21"/>
  <c r="U198" i="21"/>
  <c r="P199" i="21"/>
  <c r="Q199" i="21"/>
  <c r="R199" i="21"/>
  <c r="S199" i="21"/>
  <c r="T199" i="21"/>
  <c r="U199" i="21"/>
  <c r="P200" i="21"/>
  <c r="Q200" i="21"/>
  <c r="R200" i="21"/>
  <c r="S200" i="21"/>
  <c r="T200" i="21"/>
  <c r="U200" i="21"/>
  <c r="P201" i="21"/>
  <c r="Q201" i="21"/>
  <c r="R201" i="21"/>
  <c r="S201" i="21"/>
  <c r="T201" i="21"/>
  <c r="U201" i="21"/>
  <c r="P202" i="21"/>
  <c r="Q202" i="21"/>
  <c r="R202" i="21"/>
  <c r="S202" i="21"/>
  <c r="T202" i="21"/>
  <c r="U202" i="21"/>
  <c r="P203" i="21"/>
  <c r="Q203" i="21"/>
  <c r="R203" i="21"/>
  <c r="S203" i="21"/>
  <c r="T203" i="21"/>
  <c r="U203" i="21"/>
  <c r="P204" i="21"/>
  <c r="Q204" i="21"/>
  <c r="R204" i="21"/>
  <c r="S204" i="21"/>
  <c r="T204" i="21"/>
  <c r="U204" i="21"/>
  <c r="P205" i="21"/>
  <c r="Q205" i="21"/>
  <c r="R205" i="21"/>
  <c r="S205" i="21"/>
  <c r="T205" i="21"/>
  <c r="U205" i="21"/>
  <c r="P206" i="21"/>
  <c r="Q206" i="21"/>
  <c r="R206" i="21"/>
  <c r="S206" i="21"/>
  <c r="T206" i="21"/>
  <c r="U206" i="21"/>
  <c r="P207" i="21"/>
  <c r="Q207" i="21"/>
  <c r="S207" i="21"/>
  <c r="T207" i="21"/>
  <c r="U207" i="21"/>
  <c r="P208" i="21"/>
  <c r="Q208" i="21"/>
  <c r="S208" i="21"/>
  <c r="T208" i="21"/>
  <c r="U208" i="21"/>
  <c r="P209" i="21"/>
  <c r="Q209" i="21"/>
  <c r="R209" i="21"/>
  <c r="S209" i="21"/>
  <c r="T209" i="21"/>
  <c r="U209" i="21"/>
  <c r="P210" i="21"/>
  <c r="Q210" i="21"/>
  <c r="R210" i="21"/>
  <c r="S210" i="21"/>
  <c r="T210" i="21"/>
  <c r="U210" i="21"/>
  <c r="P211" i="21"/>
  <c r="Q211" i="21"/>
  <c r="R211" i="21"/>
  <c r="S211" i="21"/>
  <c r="T211" i="21"/>
  <c r="U211" i="21"/>
  <c r="P212" i="21"/>
  <c r="Q212" i="21"/>
  <c r="R212" i="21"/>
  <c r="S212" i="21"/>
  <c r="T212" i="21"/>
  <c r="U212" i="21"/>
  <c r="P213" i="21"/>
  <c r="Q213" i="21"/>
  <c r="R213" i="21"/>
  <c r="S213" i="21"/>
  <c r="T213" i="21"/>
  <c r="U213" i="21"/>
  <c r="P214" i="21"/>
  <c r="Q214" i="21"/>
  <c r="R214" i="21"/>
  <c r="S214" i="21"/>
  <c r="T214" i="21"/>
  <c r="U214" i="21"/>
  <c r="P215" i="21"/>
  <c r="Q215" i="21"/>
  <c r="R215" i="21"/>
  <c r="S215" i="21"/>
  <c r="T215" i="21"/>
  <c r="U215" i="21"/>
  <c r="P216" i="21"/>
  <c r="Q216" i="21"/>
  <c r="R216" i="21"/>
  <c r="S216" i="21"/>
  <c r="T216" i="21"/>
  <c r="U216" i="21"/>
  <c r="P217" i="21"/>
  <c r="Q217" i="21"/>
  <c r="R217" i="21"/>
  <c r="S217" i="21"/>
  <c r="T217" i="21"/>
  <c r="U217" i="21"/>
  <c r="P218" i="21"/>
  <c r="Q218" i="21"/>
  <c r="R218" i="21"/>
  <c r="S218" i="21"/>
  <c r="T218" i="21"/>
  <c r="U218" i="21"/>
  <c r="P219" i="21"/>
  <c r="Q219" i="21"/>
  <c r="S219" i="21"/>
  <c r="T219" i="21"/>
  <c r="U219" i="21"/>
  <c r="P220" i="21"/>
  <c r="Q220" i="21"/>
  <c r="S220" i="21"/>
  <c r="T220" i="21"/>
  <c r="U220" i="21"/>
  <c r="P221" i="21"/>
  <c r="Q221" i="21"/>
  <c r="R221" i="21"/>
  <c r="S221" i="21"/>
  <c r="T221" i="21"/>
  <c r="U221" i="21"/>
  <c r="P222" i="21"/>
  <c r="Q222" i="21"/>
  <c r="R222" i="21"/>
  <c r="S222" i="21"/>
  <c r="T222" i="21"/>
  <c r="U222" i="21"/>
  <c r="P223" i="21"/>
  <c r="Q223" i="21"/>
  <c r="R223" i="21"/>
  <c r="S223" i="21"/>
  <c r="T223" i="21"/>
  <c r="U223" i="21"/>
  <c r="P224" i="21"/>
  <c r="Q224" i="21"/>
  <c r="R224" i="21"/>
  <c r="S224" i="21"/>
  <c r="T224" i="21"/>
  <c r="U224" i="21"/>
  <c r="P225" i="21"/>
  <c r="Q225" i="21"/>
  <c r="R225" i="21"/>
  <c r="S225" i="21"/>
  <c r="T225" i="21"/>
  <c r="U225" i="21"/>
  <c r="P226" i="21"/>
  <c r="Q226" i="21"/>
  <c r="R226" i="21"/>
  <c r="S226" i="21"/>
  <c r="T226" i="21"/>
  <c r="U226" i="21"/>
  <c r="P227" i="21"/>
  <c r="Q227" i="21"/>
  <c r="R227" i="21"/>
  <c r="S227" i="21"/>
  <c r="T227" i="21"/>
  <c r="U227" i="21"/>
  <c r="P228" i="21"/>
  <c r="Q228" i="21"/>
  <c r="R228" i="21"/>
  <c r="S228" i="21"/>
  <c r="T228" i="21"/>
  <c r="U228" i="21"/>
  <c r="P229" i="21"/>
  <c r="Q229" i="21"/>
  <c r="R229" i="21"/>
  <c r="S229" i="21"/>
  <c r="T229" i="21"/>
  <c r="U229" i="21"/>
  <c r="P230" i="21"/>
  <c r="Q230" i="21"/>
  <c r="R230" i="21"/>
  <c r="S230" i="21"/>
  <c r="T230" i="21"/>
  <c r="U230" i="21"/>
  <c r="P231" i="21"/>
  <c r="Q231" i="21"/>
  <c r="R231" i="21"/>
  <c r="S231" i="21"/>
  <c r="T231" i="21"/>
  <c r="U231" i="21"/>
  <c r="P232" i="21"/>
  <c r="Q232" i="21"/>
  <c r="R232" i="21"/>
  <c r="S232" i="21"/>
  <c r="T232" i="21"/>
  <c r="U232" i="21"/>
  <c r="P233" i="21"/>
  <c r="Q233" i="21"/>
  <c r="R233" i="21"/>
  <c r="S233" i="21"/>
  <c r="T233" i="21"/>
  <c r="U233" i="21"/>
  <c r="P234" i="21"/>
  <c r="Q234" i="21"/>
  <c r="R234" i="21"/>
  <c r="S234" i="21"/>
  <c r="T234" i="21"/>
  <c r="U234" i="21"/>
  <c r="P235" i="21"/>
  <c r="Q235" i="21"/>
  <c r="R235" i="21"/>
  <c r="S235" i="21"/>
  <c r="T235" i="21"/>
  <c r="U235" i="21"/>
  <c r="P236" i="21"/>
  <c r="Q236" i="21"/>
  <c r="R236" i="21"/>
  <c r="S236" i="21"/>
  <c r="T236" i="21"/>
  <c r="U236" i="21"/>
  <c r="P237" i="21"/>
  <c r="Q237" i="21"/>
  <c r="R237" i="21"/>
  <c r="S237" i="21"/>
  <c r="T237" i="21"/>
  <c r="U237" i="21"/>
  <c r="P238" i="21"/>
  <c r="Q238" i="21"/>
  <c r="R238" i="21"/>
  <c r="S238" i="21"/>
  <c r="T238" i="21"/>
  <c r="U238" i="21"/>
  <c r="P239" i="21"/>
  <c r="Q239" i="21"/>
  <c r="R239" i="21"/>
  <c r="S239" i="21"/>
  <c r="T239" i="21"/>
  <c r="U239" i="21"/>
  <c r="P240" i="21"/>
  <c r="Q240" i="21"/>
  <c r="R240" i="21"/>
  <c r="S240" i="21"/>
  <c r="T240" i="21"/>
  <c r="U240" i="21"/>
  <c r="P241" i="21"/>
  <c r="Q241" i="21"/>
  <c r="R241" i="21"/>
  <c r="S241" i="21"/>
  <c r="T241" i="21"/>
  <c r="U241" i="21"/>
  <c r="P242" i="21"/>
  <c r="Q242" i="21"/>
  <c r="R242" i="21"/>
  <c r="S242" i="21"/>
  <c r="T242" i="21"/>
  <c r="U242" i="21"/>
  <c r="P243" i="21"/>
  <c r="Q243" i="21"/>
  <c r="T243" i="21"/>
  <c r="U243" i="21"/>
  <c r="P244" i="21"/>
  <c r="Q244" i="21"/>
  <c r="T244" i="21"/>
  <c r="U244" i="21"/>
  <c r="P245" i="21"/>
  <c r="Q245" i="21"/>
  <c r="R245" i="21"/>
  <c r="S245" i="21"/>
  <c r="T245" i="21"/>
  <c r="U245" i="21"/>
  <c r="P246" i="21"/>
  <c r="Q246" i="21"/>
  <c r="R246" i="21"/>
  <c r="S246" i="21"/>
  <c r="T246" i="21"/>
  <c r="U246" i="21"/>
  <c r="P247" i="21"/>
  <c r="Q247" i="21"/>
  <c r="R247" i="21"/>
  <c r="S247" i="21"/>
  <c r="T247" i="21"/>
  <c r="U247" i="21"/>
  <c r="P248" i="21"/>
  <c r="Q248" i="21"/>
  <c r="R248" i="21"/>
  <c r="S248" i="21"/>
  <c r="T248" i="21"/>
  <c r="U248" i="21"/>
  <c r="P249" i="21"/>
  <c r="Q249" i="21"/>
  <c r="R249" i="21"/>
  <c r="S249" i="21"/>
  <c r="T249" i="21"/>
  <c r="U249" i="21"/>
  <c r="P250" i="21"/>
  <c r="Q250" i="21"/>
  <c r="R250" i="21"/>
  <c r="S250" i="21"/>
  <c r="T250" i="21"/>
  <c r="U250" i="21"/>
  <c r="P251" i="21"/>
  <c r="Q251" i="21"/>
  <c r="R251" i="21"/>
  <c r="S251" i="21"/>
  <c r="T251" i="21"/>
  <c r="U251" i="21"/>
  <c r="P252" i="21"/>
  <c r="Q252" i="21"/>
  <c r="R252" i="21"/>
  <c r="S252" i="21"/>
  <c r="T252" i="21"/>
  <c r="U252" i="21"/>
  <c r="P253" i="21"/>
  <c r="Q253" i="21"/>
  <c r="R253" i="21"/>
  <c r="S253" i="21"/>
  <c r="T253" i="21"/>
  <c r="U253" i="21"/>
  <c r="P254" i="21"/>
  <c r="Q254" i="21"/>
  <c r="R254" i="21"/>
  <c r="S254" i="21"/>
  <c r="T254" i="21"/>
  <c r="U254" i="21"/>
  <c r="P255" i="21"/>
  <c r="Q255" i="21"/>
  <c r="T255" i="21"/>
  <c r="U255" i="21"/>
  <c r="P256" i="21"/>
  <c r="Q256" i="21"/>
  <c r="T256" i="21"/>
  <c r="U256" i="21"/>
  <c r="P257" i="21"/>
  <c r="Q257" i="21"/>
  <c r="R257" i="21"/>
  <c r="S257" i="21"/>
  <c r="T257" i="21"/>
  <c r="U257" i="21"/>
  <c r="P258" i="21"/>
  <c r="Q258" i="21"/>
  <c r="R258" i="21"/>
  <c r="S258" i="21"/>
  <c r="T258" i="21"/>
  <c r="U258" i="21"/>
  <c r="P259" i="21"/>
  <c r="Q259" i="21"/>
  <c r="R259" i="21"/>
  <c r="S259" i="21"/>
  <c r="T259" i="21"/>
  <c r="U259" i="21"/>
  <c r="P260" i="21"/>
  <c r="Q260" i="21"/>
  <c r="R260" i="21"/>
  <c r="S260" i="21"/>
  <c r="T260" i="21"/>
  <c r="U260" i="21"/>
  <c r="P261" i="21"/>
  <c r="Q261" i="21"/>
  <c r="R261" i="21"/>
  <c r="S261" i="21"/>
  <c r="T261" i="21"/>
  <c r="U261" i="21"/>
  <c r="P262" i="21"/>
  <c r="Q262" i="21"/>
  <c r="R262" i="21"/>
  <c r="S262" i="21"/>
  <c r="T262" i="21"/>
  <c r="U262" i="21"/>
  <c r="P263" i="21"/>
  <c r="Q263" i="21"/>
  <c r="R263" i="21"/>
  <c r="S263" i="21"/>
  <c r="T263" i="21"/>
  <c r="U263" i="21"/>
  <c r="P264" i="21"/>
  <c r="Q264" i="21"/>
  <c r="R264" i="21"/>
  <c r="S264" i="21"/>
  <c r="T264" i="21"/>
  <c r="U264" i="21"/>
  <c r="P265" i="21"/>
  <c r="Q265" i="21"/>
  <c r="R265" i="21"/>
  <c r="S265" i="21"/>
  <c r="T265" i="21"/>
  <c r="U265" i="21"/>
  <c r="P266" i="21"/>
  <c r="Q266" i="21"/>
  <c r="R266" i="21"/>
  <c r="S266" i="21"/>
  <c r="T266" i="21"/>
  <c r="U266" i="21"/>
  <c r="P267" i="21"/>
  <c r="Q267" i="21"/>
  <c r="P279" i="21"/>
  <c r="Q279" i="21"/>
  <c r="S279" i="21"/>
  <c r="T279" i="21"/>
  <c r="U279" i="21"/>
  <c r="P280" i="21"/>
  <c r="Q280" i="21"/>
  <c r="S280" i="21"/>
  <c r="T280" i="21"/>
  <c r="U280" i="21"/>
  <c r="P281" i="21"/>
  <c r="Q281" i="21"/>
  <c r="R281" i="21"/>
  <c r="S281" i="21"/>
  <c r="T281" i="21"/>
  <c r="U281" i="21"/>
  <c r="P282" i="21"/>
  <c r="Q282" i="21"/>
  <c r="R282" i="21"/>
  <c r="S282" i="21"/>
  <c r="T282" i="21"/>
  <c r="U282" i="21"/>
  <c r="P283" i="21"/>
  <c r="Q283" i="21"/>
  <c r="R283" i="21"/>
  <c r="S283" i="21"/>
  <c r="T283" i="21"/>
  <c r="U283" i="21"/>
  <c r="P284" i="21"/>
  <c r="Q284" i="21"/>
  <c r="R284" i="21"/>
  <c r="S284" i="21"/>
  <c r="T284" i="21"/>
  <c r="U284" i="21"/>
  <c r="P285" i="21"/>
  <c r="Q285" i="21"/>
  <c r="R285" i="21"/>
  <c r="S285" i="21"/>
  <c r="T285" i="21"/>
  <c r="U285" i="21"/>
  <c r="P286" i="21"/>
  <c r="Q286" i="21"/>
  <c r="R286" i="21"/>
  <c r="S286" i="21"/>
  <c r="T286" i="21"/>
  <c r="U286" i="21"/>
  <c r="P287" i="21"/>
  <c r="Q287" i="21"/>
  <c r="R287" i="21"/>
  <c r="S287" i="21"/>
  <c r="T287" i="21"/>
  <c r="U287" i="21"/>
  <c r="P288" i="21"/>
  <c r="Q288" i="21"/>
  <c r="R288" i="21"/>
  <c r="S288" i="21"/>
  <c r="T288" i="21"/>
  <c r="U288" i="21"/>
  <c r="P289" i="21"/>
  <c r="Q289" i="21"/>
  <c r="R289" i="21"/>
  <c r="S289" i="21"/>
  <c r="T289" i="21"/>
  <c r="U289" i="21"/>
  <c r="P290" i="21"/>
  <c r="Q290" i="21"/>
  <c r="R290" i="21"/>
  <c r="S290" i="21"/>
  <c r="T290" i="21"/>
  <c r="U290" i="21"/>
  <c r="P291" i="21"/>
  <c r="Q291" i="21"/>
  <c r="S291" i="21"/>
  <c r="U291" i="21"/>
  <c r="P292" i="21"/>
  <c r="Q292" i="21"/>
  <c r="S292" i="21"/>
  <c r="U292" i="21"/>
  <c r="P293" i="21"/>
  <c r="Q293" i="21"/>
  <c r="R293" i="21"/>
  <c r="S293" i="21"/>
  <c r="T293" i="21"/>
  <c r="U293" i="21"/>
  <c r="P294" i="21"/>
  <c r="Q294" i="21"/>
  <c r="R294" i="21"/>
  <c r="S294" i="21"/>
  <c r="T294" i="21"/>
  <c r="U294" i="21"/>
  <c r="P295" i="21"/>
  <c r="Q295" i="21"/>
  <c r="R295" i="21"/>
  <c r="S295" i="21"/>
  <c r="T295" i="21"/>
  <c r="U295" i="21"/>
  <c r="P296" i="21"/>
  <c r="Q296" i="21"/>
  <c r="R296" i="21"/>
  <c r="S296" i="21"/>
  <c r="T296" i="21"/>
  <c r="U296" i="21"/>
  <c r="P297" i="21"/>
  <c r="Q297" i="21"/>
  <c r="R297" i="21"/>
  <c r="S297" i="21"/>
  <c r="T297" i="21"/>
  <c r="U297" i="21"/>
  <c r="P298" i="21"/>
  <c r="Q298" i="21"/>
  <c r="R298" i="21"/>
  <c r="S298" i="21"/>
  <c r="T298" i="21"/>
  <c r="U298" i="21"/>
  <c r="P299" i="21"/>
  <c r="Q299" i="21"/>
  <c r="R299" i="21"/>
  <c r="S299" i="21"/>
  <c r="T299" i="21"/>
  <c r="U299" i="21"/>
  <c r="P300" i="21"/>
  <c r="Q300" i="21"/>
  <c r="R300" i="21"/>
  <c r="S300" i="21"/>
  <c r="T300" i="21"/>
  <c r="U300" i="21"/>
  <c r="P301" i="21"/>
  <c r="Q301" i="21"/>
  <c r="R301" i="21"/>
  <c r="S301" i="21"/>
  <c r="T301" i="21"/>
  <c r="U301" i="21"/>
  <c r="P302" i="21"/>
  <c r="Q302" i="21"/>
  <c r="R302" i="21"/>
  <c r="S302" i="21"/>
  <c r="T302" i="21"/>
  <c r="U302" i="21"/>
  <c r="P303" i="21"/>
  <c r="Q303" i="21"/>
  <c r="P315" i="21"/>
  <c r="Q315" i="21"/>
  <c r="S315" i="21"/>
  <c r="T315" i="21"/>
  <c r="U315" i="21"/>
  <c r="P316" i="21"/>
  <c r="Q316" i="21"/>
  <c r="S316" i="21"/>
  <c r="T316" i="21"/>
  <c r="U316" i="21"/>
  <c r="P317" i="21"/>
  <c r="Q317" i="21"/>
  <c r="R317" i="21"/>
  <c r="S317" i="21"/>
  <c r="T317" i="21"/>
  <c r="U317" i="21"/>
  <c r="P318" i="21"/>
  <c r="Q318" i="21"/>
  <c r="R318" i="21"/>
  <c r="S318" i="21"/>
  <c r="T318" i="21"/>
  <c r="U318" i="21"/>
  <c r="P319" i="21"/>
  <c r="Q319" i="21"/>
  <c r="R319" i="21"/>
  <c r="S319" i="21"/>
  <c r="T319" i="21"/>
  <c r="U319" i="21"/>
  <c r="P320" i="21"/>
  <c r="Q320" i="21"/>
  <c r="R320" i="21"/>
  <c r="S320" i="21"/>
  <c r="T320" i="21"/>
  <c r="U320" i="21"/>
  <c r="P321" i="21"/>
  <c r="Q321" i="21"/>
  <c r="R321" i="21"/>
  <c r="S321" i="21"/>
  <c r="T321" i="21"/>
  <c r="U321" i="21"/>
  <c r="P322" i="21"/>
  <c r="Q322" i="21"/>
  <c r="R322" i="21"/>
  <c r="S322" i="21"/>
  <c r="T322" i="21"/>
  <c r="U322" i="21"/>
  <c r="P323" i="21"/>
  <c r="Q323" i="21"/>
  <c r="R323" i="21"/>
  <c r="S323" i="21"/>
  <c r="T323" i="21"/>
  <c r="U323" i="21"/>
  <c r="P324" i="21"/>
  <c r="Q324" i="21"/>
  <c r="R324" i="21"/>
  <c r="S324" i="21"/>
  <c r="T324" i="21"/>
  <c r="U324" i="21"/>
  <c r="P325" i="21"/>
  <c r="Q325" i="21"/>
  <c r="R325" i="21"/>
  <c r="S325" i="21"/>
  <c r="T325" i="21"/>
  <c r="U325" i="21"/>
  <c r="P326" i="21"/>
  <c r="Q326" i="21"/>
  <c r="R326" i="21"/>
  <c r="S326" i="21"/>
  <c r="T326" i="21"/>
  <c r="U326" i="21"/>
  <c r="P327" i="21"/>
  <c r="Q327" i="21"/>
  <c r="S327" i="21"/>
  <c r="T327" i="21"/>
  <c r="U327" i="21"/>
  <c r="P328" i="21"/>
  <c r="Q328" i="21"/>
  <c r="S328" i="21"/>
  <c r="T328" i="21"/>
  <c r="U328" i="21"/>
  <c r="P329" i="21"/>
  <c r="Q329" i="21"/>
  <c r="R329" i="21"/>
  <c r="S329" i="21"/>
  <c r="T329" i="21"/>
  <c r="U329" i="21"/>
  <c r="P330" i="21"/>
  <c r="Q330" i="21"/>
  <c r="R330" i="21"/>
  <c r="S330" i="21"/>
  <c r="T330" i="21"/>
  <c r="U330" i="21"/>
  <c r="P331" i="21"/>
  <c r="Q331" i="21"/>
  <c r="R331" i="21"/>
  <c r="S331" i="21"/>
  <c r="T331" i="21"/>
  <c r="U331" i="21"/>
  <c r="P332" i="21"/>
  <c r="Q332" i="21"/>
  <c r="R332" i="21"/>
  <c r="S332" i="21"/>
  <c r="T332" i="21"/>
  <c r="U332" i="21"/>
  <c r="P333" i="21"/>
  <c r="Q333" i="21"/>
  <c r="R333" i="21"/>
  <c r="S333" i="21"/>
  <c r="T333" i="21"/>
  <c r="U333" i="21"/>
  <c r="P334" i="21"/>
  <c r="Q334" i="21"/>
  <c r="R334" i="21"/>
  <c r="S334" i="21"/>
  <c r="T334" i="21"/>
  <c r="U334" i="21"/>
  <c r="P335" i="21"/>
  <c r="Q335" i="21"/>
  <c r="R335" i="21"/>
  <c r="S335" i="21"/>
  <c r="T335" i="21"/>
  <c r="U335" i="21"/>
  <c r="P336" i="21"/>
  <c r="Q336" i="21"/>
  <c r="R336" i="21"/>
  <c r="S336" i="21"/>
  <c r="T336" i="21"/>
  <c r="U336" i="21"/>
  <c r="P337" i="21"/>
  <c r="Q337" i="21"/>
  <c r="R337" i="21"/>
  <c r="S337" i="21"/>
  <c r="T337" i="21"/>
  <c r="U337" i="21"/>
  <c r="P338" i="21"/>
  <c r="Q338" i="21"/>
  <c r="R338" i="21"/>
  <c r="S338" i="21"/>
  <c r="T338" i="21"/>
  <c r="U338" i="21"/>
  <c r="P339" i="21"/>
  <c r="Q339" i="21"/>
  <c r="S339" i="21"/>
  <c r="T339" i="21"/>
  <c r="U339" i="21"/>
  <c r="P340" i="21"/>
  <c r="Q340" i="21"/>
  <c r="S340" i="21"/>
  <c r="T340" i="21"/>
  <c r="U340" i="21"/>
  <c r="P341" i="21"/>
  <c r="Q341" i="21"/>
  <c r="R341" i="21"/>
  <c r="S341" i="21"/>
  <c r="T341" i="21"/>
  <c r="U341" i="21"/>
  <c r="P342" i="21"/>
  <c r="Q342" i="21"/>
  <c r="R342" i="21"/>
  <c r="S342" i="21"/>
  <c r="T342" i="21"/>
  <c r="U342" i="21"/>
  <c r="P343" i="21"/>
  <c r="Q343" i="21"/>
  <c r="R343" i="21"/>
  <c r="S343" i="21"/>
  <c r="T343" i="21"/>
  <c r="U343" i="21"/>
  <c r="P344" i="21"/>
  <c r="Q344" i="21"/>
  <c r="R344" i="21"/>
  <c r="S344" i="21"/>
  <c r="T344" i="21"/>
  <c r="U344" i="21"/>
  <c r="P345" i="21"/>
  <c r="Q345" i="21"/>
  <c r="R345" i="21"/>
  <c r="S345" i="21"/>
  <c r="T345" i="21"/>
  <c r="U345" i="21"/>
  <c r="P346" i="21"/>
  <c r="Q346" i="21"/>
  <c r="R346" i="21"/>
  <c r="S346" i="21"/>
  <c r="T346" i="21"/>
  <c r="U346" i="21"/>
  <c r="P347" i="21"/>
  <c r="Q347" i="21"/>
  <c r="R347" i="21"/>
  <c r="S347" i="21"/>
  <c r="T347" i="21"/>
  <c r="U347" i="21"/>
  <c r="P348" i="21"/>
  <c r="Q348" i="21"/>
  <c r="R348" i="21"/>
  <c r="S348" i="21"/>
  <c r="T348" i="21"/>
  <c r="U348" i="21"/>
  <c r="P349" i="21"/>
  <c r="Q349" i="21"/>
  <c r="R349" i="21"/>
  <c r="S349" i="21"/>
  <c r="T349" i="21"/>
  <c r="U349" i="21"/>
  <c r="P350" i="21"/>
  <c r="Q350" i="21"/>
  <c r="R350" i="21"/>
  <c r="S350" i="21"/>
  <c r="T350" i="21"/>
  <c r="U350" i="21"/>
  <c r="P351" i="21"/>
  <c r="Q351" i="21"/>
  <c r="S351" i="21"/>
  <c r="T351" i="21"/>
  <c r="U351" i="21"/>
  <c r="P352" i="21"/>
  <c r="Q352" i="21"/>
  <c r="S352" i="21"/>
  <c r="T352" i="21"/>
  <c r="U352" i="21"/>
  <c r="P353" i="21"/>
  <c r="Q353" i="21"/>
  <c r="R353" i="21"/>
  <c r="S353" i="21"/>
  <c r="T353" i="21"/>
  <c r="U353" i="21"/>
  <c r="P354" i="21"/>
  <c r="Q354" i="21"/>
  <c r="R354" i="21"/>
  <c r="S354" i="21"/>
  <c r="T354" i="21"/>
  <c r="U354" i="21"/>
  <c r="P355" i="21"/>
  <c r="Q355" i="21"/>
  <c r="R355" i="21"/>
  <c r="S355" i="21"/>
  <c r="T355" i="21"/>
  <c r="U355" i="21"/>
  <c r="P356" i="21"/>
  <c r="Q356" i="21"/>
  <c r="R356" i="21"/>
  <c r="S356" i="21"/>
  <c r="T356" i="21"/>
  <c r="U356" i="21"/>
  <c r="P357" i="21"/>
  <c r="Q357" i="21"/>
  <c r="R357" i="21"/>
  <c r="S357" i="21"/>
  <c r="T357" i="21"/>
  <c r="U357" i="21"/>
  <c r="P358" i="21"/>
  <c r="Q358" i="21"/>
  <c r="R358" i="21"/>
  <c r="S358" i="21"/>
  <c r="T358" i="21"/>
  <c r="U358" i="21"/>
  <c r="P359" i="21"/>
  <c r="Q359" i="21"/>
  <c r="R359" i="21"/>
  <c r="S359" i="21"/>
  <c r="T359" i="21"/>
  <c r="U359" i="21"/>
  <c r="P360" i="21"/>
  <c r="Q360" i="21"/>
  <c r="R360" i="21"/>
  <c r="S360" i="21"/>
  <c r="T360" i="21"/>
  <c r="U360" i="21"/>
  <c r="P361" i="21"/>
  <c r="Q361" i="21"/>
  <c r="R361" i="21"/>
  <c r="S361" i="21"/>
  <c r="T361" i="21"/>
  <c r="U361" i="21"/>
  <c r="P362" i="21"/>
  <c r="Q362" i="21"/>
  <c r="R362" i="21"/>
  <c r="S362" i="21"/>
  <c r="T362" i="21"/>
  <c r="U362" i="21"/>
  <c r="P363" i="21"/>
  <c r="Q363" i="21"/>
  <c r="S363" i="21"/>
  <c r="T363" i="21"/>
  <c r="U363" i="21"/>
  <c r="P364" i="21"/>
  <c r="Q364" i="21"/>
  <c r="S364" i="21"/>
  <c r="T364" i="21"/>
  <c r="U364" i="21"/>
  <c r="P365" i="21"/>
  <c r="Q365" i="21"/>
  <c r="R365" i="21"/>
  <c r="S365" i="21"/>
  <c r="T365" i="21"/>
  <c r="U365" i="21"/>
  <c r="P366" i="21"/>
  <c r="Q366" i="21"/>
  <c r="R366" i="21"/>
  <c r="S366" i="21"/>
  <c r="T366" i="21"/>
  <c r="U366" i="21"/>
  <c r="P367" i="21"/>
  <c r="Q367" i="21"/>
  <c r="R367" i="21"/>
  <c r="S367" i="21"/>
  <c r="T367" i="21"/>
  <c r="U367" i="21"/>
  <c r="P368" i="21"/>
  <c r="Q368" i="21"/>
  <c r="R368" i="21"/>
  <c r="S368" i="21"/>
  <c r="T368" i="21"/>
  <c r="U368" i="21"/>
  <c r="P369" i="21"/>
  <c r="Q369" i="21"/>
  <c r="R369" i="21"/>
  <c r="S369" i="21"/>
  <c r="T369" i="21"/>
  <c r="U369" i="21"/>
  <c r="P370" i="21"/>
  <c r="Q370" i="21"/>
  <c r="R370" i="21"/>
  <c r="S370" i="21"/>
  <c r="T370" i="21"/>
  <c r="U370" i="21"/>
  <c r="P371" i="21"/>
  <c r="Q371" i="21"/>
  <c r="R371" i="21"/>
  <c r="S371" i="21"/>
  <c r="T371" i="21"/>
  <c r="U371" i="21"/>
  <c r="P372" i="21"/>
  <c r="Q372" i="21"/>
  <c r="R372" i="21"/>
  <c r="S372" i="21"/>
  <c r="T372" i="21"/>
  <c r="U372" i="21"/>
  <c r="P373" i="21"/>
  <c r="Q373" i="21"/>
  <c r="R373" i="21"/>
  <c r="S373" i="21"/>
  <c r="T373" i="21"/>
  <c r="U373" i="21"/>
  <c r="P374" i="21"/>
  <c r="Q374" i="21"/>
  <c r="R374" i="21"/>
  <c r="S374" i="21"/>
  <c r="T374" i="21"/>
  <c r="U374" i="21"/>
  <c r="P375" i="21"/>
  <c r="Q375" i="21"/>
  <c r="S375" i="21"/>
  <c r="T375" i="21"/>
  <c r="U375" i="21"/>
  <c r="P376" i="21"/>
  <c r="Q376" i="21"/>
  <c r="S376" i="21"/>
  <c r="T376" i="21"/>
  <c r="U376" i="21"/>
  <c r="P377" i="21"/>
  <c r="Q377" i="21"/>
  <c r="R377" i="21"/>
  <c r="S377" i="21"/>
  <c r="T377" i="21"/>
  <c r="U377" i="21"/>
  <c r="P378" i="21"/>
  <c r="Q378" i="21"/>
  <c r="R378" i="21"/>
  <c r="S378" i="21"/>
  <c r="T378" i="21"/>
  <c r="U378" i="21"/>
  <c r="P379" i="21"/>
  <c r="Q379" i="21"/>
  <c r="R379" i="21"/>
  <c r="S379" i="21"/>
  <c r="T379" i="21"/>
  <c r="U379" i="21"/>
  <c r="P380" i="21"/>
  <c r="Q380" i="21"/>
  <c r="R380" i="21"/>
  <c r="S380" i="21"/>
  <c r="T380" i="21"/>
  <c r="U380" i="21"/>
  <c r="P381" i="21"/>
  <c r="Q381" i="21"/>
  <c r="R381" i="21"/>
  <c r="S381" i="21"/>
  <c r="T381" i="21"/>
  <c r="U381" i="21"/>
  <c r="P382" i="21"/>
  <c r="Q382" i="21"/>
  <c r="R382" i="21"/>
  <c r="S382" i="21"/>
  <c r="T382" i="21"/>
  <c r="U382" i="21"/>
  <c r="P383" i="21"/>
  <c r="Q383" i="21"/>
  <c r="R383" i="21"/>
  <c r="S383" i="21"/>
  <c r="T383" i="21"/>
  <c r="U383" i="21"/>
  <c r="P384" i="21"/>
  <c r="Q384" i="21"/>
  <c r="R384" i="21"/>
  <c r="S384" i="21"/>
  <c r="T384" i="21"/>
  <c r="U384" i="21"/>
  <c r="P385" i="21"/>
  <c r="Q385" i="21"/>
  <c r="R385" i="21"/>
  <c r="S385" i="21"/>
  <c r="T385" i="21"/>
  <c r="U385" i="21"/>
  <c r="P386" i="21"/>
  <c r="Q386" i="21"/>
  <c r="R386" i="21"/>
  <c r="S386" i="21"/>
  <c r="T386" i="21"/>
  <c r="U386" i="21"/>
  <c r="P387" i="21"/>
  <c r="Q387" i="21"/>
  <c r="S387" i="21"/>
  <c r="T387" i="21"/>
  <c r="U387" i="21"/>
  <c r="P388" i="21"/>
  <c r="Q388" i="21"/>
  <c r="S388" i="21"/>
  <c r="T388" i="21"/>
  <c r="U388" i="21"/>
  <c r="P389" i="21"/>
  <c r="Q389" i="21"/>
  <c r="R389" i="21"/>
  <c r="S389" i="21"/>
  <c r="T389" i="21"/>
  <c r="U389" i="21"/>
  <c r="P390" i="21"/>
  <c r="Q390" i="21"/>
  <c r="R390" i="21"/>
  <c r="S390" i="21"/>
  <c r="T390" i="21"/>
  <c r="U390" i="21"/>
  <c r="P391" i="21"/>
  <c r="Q391" i="21"/>
  <c r="R391" i="21"/>
  <c r="S391" i="21"/>
  <c r="T391" i="21"/>
  <c r="U391" i="21"/>
  <c r="P392" i="21"/>
  <c r="Q392" i="21"/>
  <c r="R392" i="21"/>
  <c r="S392" i="21"/>
  <c r="T392" i="21"/>
  <c r="U392" i="21"/>
  <c r="P393" i="21"/>
  <c r="Q393" i="21"/>
  <c r="R393" i="21"/>
  <c r="S393" i="21"/>
  <c r="T393" i="21"/>
  <c r="U393" i="21"/>
  <c r="P394" i="21"/>
  <c r="Q394" i="21"/>
  <c r="R394" i="21"/>
  <c r="S394" i="21"/>
  <c r="T394" i="21"/>
  <c r="U394" i="21"/>
  <c r="P395" i="21"/>
  <c r="Q395" i="21"/>
  <c r="R395" i="21"/>
  <c r="S395" i="21"/>
  <c r="T395" i="21"/>
  <c r="U395" i="21"/>
  <c r="P396" i="21"/>
  <c r="Q396" i="21"/>
  <c r="R396" i="21"/>
  <c r="S396" i="21"/>
  <c r="T396" i="21"/>
  <c r="U396" i="21"/>
  <c r="P397" i="21"/>
  <c r="Q397" i="21"/>
  <c r="R397" i="21"/>
  <c r="S397" i="21"/>
  <c r="T397" i="21"/>
  <c r="U397" i="21"/>
  <c r="P398" i="21"/>
  <c r="Q398" i="21"/>
  <c r="R398" i="21"/>
  <c r="S398" i="21"/>
  <c r="T398" i="21"/>
  <c r="U398" i="21"/>
  <c r="P399" i="21"/>
  <c r="Q399" i="21"/>
  <c r="S399" i="21"/>
  <c r="T399" i="21"/>
  <c r="U399" i="21"/>
  <c r="P400" i="21"/>
  <c r="Q400" i="21"/>
  <c r="S400" i="21"/>
  <c r="T400" i="21"/>
  <c r="U400" i="21"/>
  <c r="P401" i="21"/>
  <c r="Q401" i="21"/>
  <c r="R401" i="21"/>
  <c r="S401" i="21"/>
  <c r="T401" i="21"/>
  <c r="U401" i="21"/>
  <c r="P402" i="21"/>
  <c r="Q402" i="21"/>
  <c r="R402" i="21"/>
  <c r="S402" i="21"/>
  <c r="T402" i="21"/>
  <c r="U402" i="21"/>
  <c r="P403" i="21"/>
  <c r="Q403" i="21"/>
  <c r="R403" i="21"/>
  <c r="S403" i="21"/>
  <c r="T403" i="21"/>
  <c r="U403" i="21"/>
  <c r="P404" i="21"/>
  <c r="Q404" i="21"/>
  <c r="R404" i="21"/>
  <c r="S404" i="21"/>
  <c r="T404" i="21"/>
  <c r="U404" i="21"/>
  <c r="P405" i="21"/>
  <c r="Q405" i="21"/>
  <c r="R405" i="21"/>
  <c r="S405" i="21"/>
  <c r="T405" i="21"/>
  <c r="U405" i="21"/>
  <c r="P406" i="21"/>
  <c r="Q406" i="21"/>
  <c r="R406" i="21"/>
  <c r="S406" i="21"/>
  <c r="T406" i="21"/>
  <c r="U406" i="21"/>
  <c r="P407" i="21"/>
  <c r="Q407" i="21"/>
  <c r="R407" i="21"/>
  <c r="S407" i="21"/>
  <c r="T407" i="21"/>
  <c r="U407" i="21"/>
  <c r="P408" i="21"/>
  <c r="Q408" i="21"/>
  <c r="R408" i="21"/>
  <c r="S408" i="21"/>
  <c r="T408" i="21"/>
  <c r="U408" i="21"/>
  <c r="P409" i="21"/>
  <c r="Q409" i="21"/>
  <c r="R409" i="21"/>
  <c r="S409" i="21"/>
  <c r="T409" i="21"/>
  <c r="U409" i="21"/>
  <c r="P410" i="21"/>
  <c r="Q410" i="21"/>
  <c r="R410" i="21"/>
  <c r="S410" i="21"/>
  <c r="T410" i="21"/>
  <c r="U410" i="21"/>
  <c r="P411" i="21"/>
  <c r="Q411" i="21"/>
  <c r="S411" i="21"/>
  <c r="T411" i="21"/>
  <c r="U411" i="21"/>
  <c r="P412" i="21"/>
  <c r="Q412" i="21"/>
  <c r="S412" i="21"/>
  <c r="T412" i="21"/>
  <c r="U412" i="21"/>
  <c r="P413" i="21"/>
  <c r="Q413" i="21"/>
  <c r="R413" i="21"/>
  <c r="S413" i="21"/>
  <c r="T413" i="21"/>
  <c r="U413" i="21"/>
  <c r="P414" i="21"/>
  <c r="Q414" i="21"/>
  <c r="R414" i="21"/>
  <c r="S414" i="21"/>
  <c r="T414" i="21"/>
  <c r="U414" i="21"/>
  <c r="P415" i="21"/>
  <c r="Q415" i="21"/>
  <c r="R415" i="21"/>
  <c r="S415" i="21"/>
  <c r="T415" i="21"/>
  <c r="U415" i="21"/>
  <c r="P416" i="21"/>
  <c r="Q416" i="21"/>
  <c r="R416" i="21"/>
  <c r="S416" i="21"/>
  <c r="T416" i="21"/>
  <c r="U416" i="21"/>
  <c r="P417" i="21"/>
  <c r="Q417" i="21"/>
  <c r="R417" i="21"/>
  <c r="S417" i="21"/>
  <c r="T417" i="21"/>
  <c r="U417" i="21"/>
  <c r="P418" i="21"/>
  <c r="Q418" i="21"/>
  <c r="R418" i="21"/>
  <c r="S418" i="21"/>
  <c r="T418" i="21"/>
  <c r="U418" i="21"/>
  <c r="P419" i="21"/>
  <c r="Q419" i="21"/>
  <c r="R419" i="21"/>
  <c r="S419" i="21"/>
  <c r="T419" i="21"/>
  <c r="U419" i="21"/>
  <c r="P420" i="21"/>
  <c r="Q420" i="21"/>
  <c r="R420" i="21"/>
  <c r="S420" i="21"/>
  <c r="T420" i="21"/>
  <c r="U420" i="21"/>
  <c r="P421" i="21"/>
  <c r="Q421" i="21"/>
  <c r="R421" i="21"/>
  <c r="S421" i="21"/>
  <c r="T421" i="21"/>
  <c r="U421" i="21"/>
  <c r="P422" i="21"/>
  <c r="Q422" i="21"/>
  <c r="R422" i="21"/>
  <c r="S422" i="21"/>
  <c r="T422" i="21"/>
  <c r="U422" i="21"/>
  <c r="P423" i="21"/>
  <c r="Q423" i="21"/>
  <c r="S423" i="21"/>
  <c r="T423" i="21"/>
  <c r="U423" i="21"/>
  <c r="P424" i="21"/>
  <c r="Q424" i="21"/>
  <c r="S424" i="21"/>
  <c r="T424" i="21"/>
  <c r="U424" i="21"/>
  <c r="P425" i="21"/>
  <c r="Q425" i="21"/>
  <c r="R425" i="21"/>
  <c r="S425" i="21"/>
  <c r="T425" i="21"/>
  <c r="U425" i="21"/>
  <c r="P426" i="21"/>
  <c r="Q426" i="21"/>
  <c r="R426" i="21"/>
  <c r="S426" i="21"/>
  <c r="T426" i="21"/>
  <c r="U426" i="21"/>
  <c r="P427" i="21"/>
  <c r="Q427" i="21"/>
  <c r="R427" i="21"/>
  <c r="S427" i="21"/>
  <c r="T427" i="21"/>
  <c r="U427" i="21"/>
  <c r="P428" i="21"/>
  <c r="Q428" i="21"/>
  <c r="R428" i="21"/>
  <c r="S428" i="21"/>
  <c r="T428" i="21"/>
  <c r="U428" i="21"/>
  <c r="P429" i="21"/>
  <c r="Q429" i="21"/>
  <c r="R429" i="21"/>
  <c r="S429" i="21"/>
  <c r="T429" i="21"/>
  <c r="U429" i="21"/>
  <c r="P430" i="21"/>
  <c r="Q430" i="21"/>
  <c r="R430" i="21"/>
  <c r="S430" i="21"/>
  <c r="T430" i="21"/>
  <c r="U430" i="21"/>
  <c r="P431" i="21"/>
  <c r="Q431" i="21"/>
  <c r="R431" i="21"/>
  <c r="S431" i="21"/>
  <c r="T431" i="21"/>
  <c r="U431" i="21"/>
  <c r="P432" i="21"/>
  <c r="Q432" i="21"/>
  <c r="R432" i="21"/>
  <c r="S432" i="21"/>
  <c r="T432" i="21"/>
  <c r="U432" i="21"/>
  <c r="P433" i="21"/>
  <c r="Q433" i="21"/>
  <c r="R433" i="21"/>
  <c r="S433" i="21"/>
  <c r="T433" i="21"/>
  <c r="U433" i="21"/>
  <c r="P434" i="21"/>
  <c r="Q434" i="21"/>
  <c r="R434" i="21"/>
  <c r="S434" i="21"/>
  <c r="T434" i="21"/>
  <c r="U434" i="21"/>
  <c r="P435" i="21"/>
  <c r="Q435" i="21"/>
  <c r="S435" i="21"/>
  <c r="T435" i="21"/>
  <c r="U435" i="21"/>
  <c r="P436" i="21"/>
  <c r="Q436" i="21"/>
  <c r="S436" i="21"/>
  <c r="T436" i="21"/>
  <c r="U436" i="21"/>
  <c r="P437" i="21"/>
  <c r="Q437" i="21"/>
  <c r="R437" i="21"/>
  <c r="S437" i="21"/>
  <c r="T437" i="21"/>
  <c r="U437" i="21"/>
  <c r="P438" i="21"/>
  <c r="Q438" i="21"/>
  <c r="R438" i="21"/>
  <c r="S438" i="21"/>
  <c r="T438" i="21"/>
  <c r="U438" i="21"/>
  <c r="P439" i="21"/>
  <c r="Q439" i="21"/>
  <c r="R439" i="21"/>
  <c r="S439" i="21"/>
  <c r="T439" i="21"/>
  <c r="U439" i="21"/>
  <c r="P440" i="21"/>
  <c r="Q440" i="21"/>
  <c r="R440" i="21"/>
  <c r="S440" i="21"/>
  <c r="T440" i="21"/>
  <c r="U440" i="21"/>
  <c r="P441" i="21"/>
  <c r="Q441" i="21"/>
  <c r="R441" i="21"/>
  <c r="S441" i="21"/>
  <c r="T441" i="21"/>
  <c r="U441" i="21"/>
  <c r="P442" i="21"/>
  <c r="Q442" i="21"/>
  <c r="R442" i="21"/>
  <c r="S442" i="21"/>
  <c r="T442" i="21"/>
  <c r="U442" i="21"/>
  <c r="P443" i="21"/>
  <c r="Q443" i="21"/>
  <c r="R443" i="21"/>
  <c r="S443" i="21"/>
  <c r="T443" i="21"/>
  <c r="U443" i="21"/>
  <c r="P444" i="21"/>
  <c r="Q444" i="21"/>
  <c r="R444" i="21"/>
  <c r="S444" i="21"/>
  <c r="T444" i="21"/>
  <c r="U444" i="21"/>
  <c r="P445" i="21"/>
  <c r="Q445" i="21"/>
  <c r="R445" i="21"/>
  <c r="S445" i="21"/>
  <c r="T445" i="21"/>
  <c r="U445" i="21"/>
  <c r="P446" i="21"/>
  <c r="Q446" i="21"/>
  <c r="R446" i="21"/>
  <c r="S446" i="21"/>
  <c r="T446" i="21"/>
  <c r="U446" i="21"/>
  <c r="P447" i="21"/>
  <c r="Q447" i="21"/>
  <c r="S447" i="21"/>
  <c r="T447" i="21"/>
  <c r="U447" i="21"/>
  <c r="P448" i="21"/>
  <c r="Q448" i="21"/>
  <c r="S448" i="21"/>
  <c r="T448" i="21"/>
  <c r="U448" i="21"/>
  <c r="P449" i="21"/>
  <c r="Q449" i="21"/>
  <c r="R449" i="21"/>
  <c r="S449" i="21"/>
  <c r="T449" i="21"/>
  <c r="U449" i="21"/>
  <c r="P450" i="21"/>
  <c r="Q450" i="21"/>
  <c r="R450" i="21"/>
  <c r="S450" i="21"/>
  <c r="T450" i="21"/>
  <c r="U450" i="21"/>
  <c r="P451" i="21"/>
  <c r="Q451" i="21"/>
  <c r="R451" i="21"/>
  <c r="S451" i="21"/>
  <c r="T451" i="21"/>
  <c r="U451" i="21"/>
  <c r="P452" i="21"/>
  <c r="Q452" i="21"/>
  <c r="R452" i="21"/>
  <c r="S452" i="21"/>
  <c r="T452" i="21"/>
  <c r="U452" i="21"/>
  <c r="P453" i="21"/>
  <c r="Q453" i="21"/>
  <c r="R453" i="21"/>
  <c r="S453" i="21"/>
  <c r="T453" i="21"/>
  <c r="U453" i="21"/>
  <c r="P454" i="21"/>
  <c r="Q454" i="21"/>
  <c r="R454" i="21"/>
  <c r="S454" i="21"/>
  <c r="T454" i="21"/>
  <c r="U454" i="21"/>
  <c r="P455" i="21"/>
  <c r="Q455" i="21"/>
  <c r="R455" i="21"/>
  <c r="S455" i="21"/>
  <c r="T455" i="21"/>
  <c r="U455" i="21"/>
  <c r="P456" i="21"/>
  <c r="Q456" i="21"/>
  <c r="R456" i="21"/>
  <c r="S456" i="21"/>
  <c r="T456" i="21"/>
  <c r="U456" i="21"/>
  <c r="P457" i="21"/>
  <c r="Q457" i="21"/>
  <c r="R457" i="21"/>
  <c r="S457" i="21"/>
  <c r="T457" i="21"/>
  <c r="U457" i="21"/>
  <c r="P458" i="21"/>
  <c r="Q458" i="21"/>
  <c r="R458" i="21"/>
  <c r="S458" i="21"/>
  <c r="T458" i="21"/>
  <c r="U458" i="21"/>
  <c r="P459" i="21"/>
  <c r="Q459" i="21"/>
  <c r="R459" i="21"/>
  <c r="S459" i="21"/>
  <c r="T459" i="21"/>
  <c r="U459" i="21"/>
  <c r="P460" i="21"/>
  <c r="Q460" i="21"/>
  <c r="R460" i="21"/>
  <c r="S460" i="21"/>
  <c r="T460" i="21"/>
  <c r="U460" i="21"/>
  <c r="P461" i="21"/>
  <c r="Q461" i="21"/>
  <c r="R461" i="21"/>
  <c r="S461" i="21"/>
  <c r="T461" i="21"/>
  <c r="U461" i="21"/>
  <c r="P462" i="21"/>
  <c r="Q462" i="21"/>
  <c r="R462" i="21"/>
  <c r="S462" i="21"/>
  <c r="T462" i="21"/>
  <c r="U462" i="21"/>
  <c r="P463" i="21"/>
  <c r="Q463" i="21"/>
  <c r="R463" i="21"/>
  <c r="S463" i="21"/>
  <c r="T463" i="21"/>
  <c r="U463" i="21"/>
  <c r="P464" i="21"/>
  <c r="Q464" i="21"/>
  <c r="R464" i="21"/>
  <c r="S464" i="21"/>
  <c r="T464" i="21"/>
  <c r="U464" i="21"/>
  <c r="P465" i="21"/>
  <c r="Q465" i="21"/>
  <c r="R465" i="21"/>
  <c r="S465" i="21"/>
  <c r="T465" i="21"/>
  <c r="U465" i="21"/>
  <c r="P466" i="21"/>
  <c r="Q466" i="21"/>
  <c r="R466" i="21"/>
  <c r="S466" i="21"/>
  <c r="T466" i="21"/>
  <c r="U466" i="21"/>
  <c r="P467" i="21"/>
  <c r="Q467" i="21"/>
  <c r="R467" i="21"/>
  <c r="S467" i="21"/>
  <c r="T467" i="21"/>
  <c r="U467" i="21"/>
  <c r="P468" i="21"/>
  <c r="Q468" i="21"/>
  <c r="R468" i="21"/>
  <c r="S468" i="21"/>
  <c r="T468" i="21"/>
  <c r="U468" i="21"/>
  <c r="P469" i="21"/>
  <c r="Q469" i="21"/>
  <c r="R469" i="21"/>
  <c r="S469" i="21"/>
  <c r="T469" i="21"/>
  <c r="U469" i="21"/>
  <c r="P470" i="21"/>
  <c r="Q470" i="21"/>
  <c r="R470" i="21"/>
  <c r="S470" i="21"/>
  <c r="T470" i="21"/>
  <c r="U470" i="21"/>
  <c r="P471" i="21"/>
  <c r="Q471" i="21"/>
  <c r="S471" i="21"/>
  <c r="T471" i="21"/>
  <c r="U471" i="21"/>
  <c r="P472" i="21"/>
  <c r="Q472" i="21"/>
  <c r="S472" i="21"/>
  <c r="T472" i="21"/>
  <c r="U472" i="21"/>
  <c r="P473" i="21"/>
  <c r="Q473" i="21"/>
  <c r="R473" i="21"/>
  <c r="S473" i="21"/>
  <c r="T473" i="21"/>
  <c r="U473" i="21"/>
  <c r="P474" i="21"/>
  <c r="Q474" i="21"/>
  <c r="R474" i="21"/>
  <c r="S474" i="21"/>
  <c r="T474" i="21"/>
  <c r="U474" i="21"/>
  <c r="P475" i="21"/>
  <c r="Q475" i="21"/>
  <c r="R475" i="21"/>
  <c r="S475" i="21"/>
  <c r="T475" i="21"/>
  <c r="U475" i="21"/>
  <c r="P476" i="21"/>
  <c r="Q476" i="21"/>
  <c r="R476" i="21"/>
  <c r="S476" i="21"/>
  <c r="T476" i="21"/>
  <c r="U476" i="21"/>
  <c r="P477" i="21"/>
  <c r="Q477" i="21"/>
  <c r="R477" i="21"/>
  <c r="S477" i="21"/>
  <c r="T477" i="21"/>
  <c r="U477" i="21"/>
  <c r="P478" i="21"/>
  <c r="Q478" i="21"/>
  <c r="R478" i="21"/>
  <c r="S478" i="21"/>
  <c r="T478" i="21"/>
  <c r="U478" i="21"/>
  <c r="P479" i="21"/>
  <c r="Q479" i="21"/>
  <c r="R479" i="21"/>
  <c r="S479" i="21"/>
  <c r="T479" i="21"/>
  <c r="U479" i="21"/>
  <c r="P480" i="21"/>
  <c r="Q480" i="21"/>
  <c r="R480" i="21"/>
  <c r="S480" i="21"/>
  <c r="T480" i="21"/>
  <c r="U480" i="21"/>
  <c r="P481" i="21"/>
  <c r="Q481" i="21"/>
  <c r="R481" i="21"/>
  <c r="S481" i="21"/>
  <c r="T481" i="21"/>
  <c r="U481" i="21"/>
  <c r="P482" i="21"/>
  <c r="Q482" i="21"/>
  <c r="R482" i="21"/>
  <c r="S482" i="21"/>
  <c r="T482" i="21"/>
  <c r="U482" i="21"/>
  <c r="P483" i="21"/>
  <c r="Q483" i="21"/>
  <c r="S483" i="21"/>
  <c r="T483" i="21"/>
  <c r="U483" i="21"/>
  <c r="S484" i="21"/>
  <c r="Q486" i="21"/>
  <c r="Q488" i="21"/>
  <c r="U489" i="21"/>
  <c r="Q490" i="21"/>
  <c r="U490" i="21"/>
  <c r="Q491" i="21"/>
  <c r="S492" i="21"/>
  <c r="T492" i="21"/>
  <c r="U493" i="21"/>
  <c r="P495" i="21"/>
  <c r="Q495" i="21"/>
  <c r="S495" i="21"/>
  <c r="T495" i="21"/>
  <c r="U495" i="21"/>
  <c r="P496" i="21"/>
  <c r="Q496" i="21"/>
  <c r="S496" i="21"/>
  <c r="T496" i="21"/>
  <c r="U496" i="21"/>
  <c r="P497" i="21"/>
  <c r="Q497" i="21"/>
  <c r="R497" i="21"/>
  <c r="S497" i="21"/>
  <c r="T497" i="21"/>
  <c r="U497" i="21"/>
  <c r="P498" i="21"/>
  <c r="Q498" i="21"/>
  <c r="R498" i="21"/>
  <c r="S498" i="21"/>
  <c r="T498" i="21"/>
  <c r="U498" i="21"/>
  <c r="P499" i="21"/>
  <c r="Q499" i="21"/>
  <c r="R499" i="21"/>
  <c r="S499" i="21"/>
  <c r="T499" i="21"/>
  <c r="U499" i="21"/>
  <c r="P500" i="21"/>
  <c r="Q500" i="21"/>
  <c r="R500" i="21"/>
  <c r="S500" i="21"/>
  <c r="T500" i="21"/>
  <c r="U500" i="21"/>
  <c r="P501" i="21"/>
  <c r="Q501" i="21"/>
  <c r="R501" i="21"/>
  <c r="S501" i="21"/>
  <c r="T501" i="21"/>
  <c r="U501" i="21"/>
  <c r="P502" i="21"/>
  <c r="Q502" i="21"/>
  <c r="R502" i="21"/>
  <c r="S502" i="21"/>
  <c r="T502" i="21"/>
  <c r="U502" i="21"/>
  <c r="P503" i="21"/>
  <c r="Q503" i="21"/>
  <c r="R503" i="21"/>
  <c r="S503" i="21"/>
  <c r="T503" i="21"/>
  <c r="U503" i="21"/>
  <c r="P504" i="21"/>
  <c r="Q504" i="21"/>
  <c r="R504" i="21"/>
  <c r="S504" i="21"/>
  <c r="T504" i="21"/>
  <c r="U504" i="21"/>
  <c r="P505" i="21"/>
  <c r="Q505" i="21"/>
  <c r="R505" i="21"/>
  <c r="S505" i="21"/>
  <c r="T505" i="21"/>
  <c r="U505" i="21"/>
  <c r="P506" i="21"/>
  <c r="Q506" i="21"/>
  <c r="R506" i="21"/>
  <c r="S506" i="21"/>
  <c r="T506" i="21"/>
  <c r="U506" i="21"/>
  <c r="P507" i="21"/>
  <c r="Q507" i="21"/>
  <c r="S507" i="21"/>
  <c r="T507" i="21"/>
  <c r="U507" i="21"/>
  <c r="P508" i="21"/>
  <c r="Q508" i="21"/>
  <c r="S508" i="21"/>
  <c r="T508" i="21"/>
  <c r="U508" i="21"/>
  <c r="P509" i="21"/>
  <c r="Q509" i="21"/>
  <c r="R509" i="21"/>
  <c r="S509" i="21"/>
  <c r="T509" i="21"/>
  <c r="U509" i="21"/>
  <c r="P510" i="21"/>
  <c r="Q510" i="21"/>
  <c r="R510" i="21"/>
  <c r="S510" i="21"/>
  <c r="T510" i="21"/>
  <c r="U510" i="21"/>
  <c r="P511" i="21"/>
  <c r="Q511" i="21"/>
  <c r="R511" i="21"/>
  <c r="S511" i="21"/>
  <c r="T511" i="21"/>
  <c r="U511" i="21"/>
  <c r="P512" i="21"/>
  <c r="Q512" i="21"/>
  <c r="R512" i="21"/>
  <c r="S512" i="21"/>
  <c r="T512" i="21"/>
  <c r="U512" i="21"/>
  <c r="P513" i="21"/>
  <c r="Q513" i="21"/>
  <c r="R513" i="21"/>
  <c r="S513" i="21"/>
  <c r="T513" i="21"/>
  <c r="U513" i="21"/>
  <c r="P514" i="21"/>
  <c r="Q514" i="21"/>
  <c r="R514" i="21"/>
  <c r="S514" i="21"/>
  <c r="T514" i="21"/>
  <c r="U514" i="21"/>
  <c r="P515" i="21"/>
  <c r="Q515" i="21"/>
  <c r="R515" i="21"/>
  <c r="S515" i="21"/>
  <c r="T515" i="21"/>
  <c r="U515" i="21"/>
  <c r="P516" i="21"/>
  <c r="Q516" i="21"/>
  <c r="R516" i="21"/>
  <c r="S516" i="21"/>
  <c r="T516" i="21"/>
  <c r="U516" i="21"/>
  <c r="P517" i="21"/>
  <c r="Q517" i="21"/>
  <c r="R517" i="21"/>
  <c r="S517" i="21"/>
  <c r="T517" i="21"/>
  <c r="U517" i="21"/>
  <c r="P518" i="21"/>
  <c r="Q518" i="21"/>
  <c r="R518" i="21"/>
  <c r="S518" i="21"/>
  <c r="T518" i="21"/>
  <c r="U518" i="21"/>
  <c r="P519" i="21"/>
  <c r="Q519" i="21"/>
  <c r="S519" i="21"/>
  <c r="T519" i="21"/>
  <c r="U519" i="21"/>
  <c r="P520" i="21"/>
  <c r="Q520" i="21"/>
  <c r="R520" i="21"/>
  <c r="S520" i="21"/>
  <c r="T520" i="21"/>
  <c r="U520" i="21"/>
  <c r="P521" i="21"/>
  <c r="Q521" i="21"/>
  <c r="R521" i="21"/>
  <c r="S521" i="21"/>
  <c r="T521" i="21"/>
  <c r="U521" i="21"/>
  <c r="P522" i="21"/>
  <c r="Q522" i="21"/>
  <c r="R522" i="21"/>
  <c r="S522" i="21"/>
  <c r="T522" i="21"/>
  <c r="U522" i="21"/>
  <c r="P523" i="21"/>
  <c r="Q523" i="21"/>
  <c r="R523" i="21"/>
  <c r="S523" i="21"/>
  <c r="T523" i="21"/>
  <c r="U523" i="21"/>
  <c r="P524" i="21"/>
  <c r="Q524" i="21"/>
  <c r="R524" i="21"/>
  <c r="S524" i="21"/>
  <c r="T524" i="21"/>
  <c r="U524" i="21"/>
  <c r="P525" i="21"/>
  <c r="Q525" i="21"/>
  <c r="R525" i="21"/>
  <c r="S525" i="21"/>
  <c r="T525" i="21"/>
  <c r="U525" i="21"/>
  <c r="P526" i="21"/>
  <c r="Q526" i="21"/>
  <c r="R526" i="21"/>
  <c r="S526" i="21"/>
  <c r="T526" i="21"/>
  <c r="U526" i="21"/>
  <c r="P527" i="21"/>
  <c r="Q527" i="21"/>
  <c r="R527" i="21"/>
  <c r="S527" i="21"/>
  <c r="T527" i="21"/>
  <c r="U527" i="21"/>
  <c r="P528" i="21"/>
  <c r="Q528" i="21"/>
  <c r="R528" i="21"/>
  <c r="S528" i="21"/>
  <c r="T528" i="21"/>
  <c r="U528" i="21"/>
  <c r="P529" i="21"/>
  <c r="Q529" i="21"/>
  <c r="R529" i="21"/>
  <c r="S529" i="21"/>
  <c r="T529" i="21"/>
  <c r="U529" i="21"/>
  <c r="P530" i="21"/>
  <c r="Q530" i="21"/>
  <c r="R530" i="21"/>
  <c r="S530" i="21"/>
  <c r="T530" i="21"/>
  <c r="U530" i="21"/>
  <c r="P531" i="21"/>
  <c r="Q531" i="21"/>
  <c r="S531" i="21"/>
  <c r="T531" i="21"/>
  <c r="I531" i="21" s="1"/>
  <c r="U531" i="21"/>
  <c r="P532" i="21"/>
  <c r="Q532" i="21"/>
  <c r="S532" i="21"/>
  <c r="BK532" i="21" s="1"/>
  <c r="T532" i="21"/>
  <c r="U532" i="21"/>
  <c r="P533" i="21"/>
  <c r="Q533" i="21"/>
  <c r="R533" i="21"/>
  <c r="G533" i="21" s="1"/>
  <c r="S533" i="21"/>
  <c r="T533" i="21"/>
  <c r="U533" i="21"/>
  <c r="P534" i="21"/>
  <c r="Q534" i="21"/>
  <c r="F534" i="21" s="1"/>
  <c r="R534" i="21"/>
  <c r="S534" i="21"/>
  <c r="T534" i="21"/>
  <c r="U534" i="21"/>
  <c r="P535" i="21"/>
  <c r="Q535" i="21"/>
  <c r="R535" i="21"/>
  <c r="S535" i="21"/>
  <c r="T535" i="21"/>
  <c r="U535" i="21"/>
  <c r="BM535" i="21" s="1"/>
  <c r="P536" i="21"/>
  <c r="Q536" i="21"/>
  <c r="R536" i="21"/>
  <c r="S536" i="21"/>
  <c r="T536" i="21"/>
  <c r="U536" i="21"/>
  <c r="P537" i="21"/>
  <c r="Q537" i="21"/>
  <c r="O537" i="21" s="1"/>
  <c r="R537" i="21"/>
  <c r="S537" i="21"/>
  <c r="H537" i="21" s="1"/>
  <c r="T537" i="21"/>
  <c r="U537" i="21"/>
  <c r="P538" i="21"/>
  <c r="Q538" i="21"/>
  <c r="R538" i="21"/>
  <c r="S538" i="21"/>
  <c r="T538" i="21"/>
  <c r="U538" i="21"/>
  <c r="P539" i="21"/>
  <c r="Q539" i="21"/>
  <c r="R539" i="21"/>
  <c r="S539" i="21"/>
  <c r="T539" i="21"/>
  <c r="U539" i="21"/>
  <c r="J539" i="21" s="1"/>
  <c r="P540" i="21"/>
  <c r="Q540" i="21"/>
  <c r="BI540" i="21" s="1"/>
  <c r="R540" i="21"/>
  <c r="S540" i="21"/>
  <c r="T540" i="21"/>
  <c r="U540" i="21"/>
  <c r="P541" i="21"/>
  <c r="Q541" i="21"/>
  <c r="R541" i="21"/>
  <c r="S541" i="21"/>
  <c r="H541" i="21" s="1"/>
  <c r="T541" i="21"/>
  <c r="U541" i="21"/>
  <c r="P542" i="21"/>
  <c r="Q542" i="21"/>
  <c r="F542" i="21" s="1"/>
  <c r="R542" i="21"/>
  <c r="S542" i="21"/>
  <c r="BK542" i="21" s="1"/>
  <c r="T542" i="21"/>
  <c r="U542" i="21"/>
  <c r="T543" i="21"/>
  <c r="U543" i="21"/>
  <c r="P555" i="21"/>
  <c r="Q555" i="21"/>
  <c r="S555" i="21"/>
  <c r="T555" i="21"/>
  <c r="U555" i="21"/>
  <c r="P556" i="21"/>
  <c r="Q556" i="21"/>
  <c r="S556" i="21"/>
  <c r="T556" i="21"/>
  <c r="U556" i="21"/>
  <c r="P557" i="21"/>
  <c r="Q557" i="21"/>
  <c r="R557" i="21"/>
  <c r="S557" i="21"/>
  <c r="T557" i="21"/>
  <c r="U557" i="21"/>
  <c r="P558" i="21"/>
  <c r="Q558" i="21"/>
  <c r="R558" i="21"/>
  <c r="S558" i="21"/>
  <c r="T558" i="21"/>
  <c r="U558" i="21"/>
  <c r="P559" i="21"/>
  <c r="Q559" i="21"/>
  <c r="R559" i="21"/>
  <c r="S559" i="21"/>
  <c r="T559" i="21"/>
  <c r="U559" i="21"/>
  <c r="P560" i="21"/>
  <c r="Q560" i="21"/>
  <c r="R560" i="21"/>
  <c r="S560" i="21"/>
  <c r="T560" i="21"/>
  <c r="U560" i="21"/>
  <c r="P561" i="21"/>
  <c r="Q561" i="21"/>
  <c r="R561" i="21"/>
  <c r="S561" i="21"/>
  <c r="T561" i="21"/>
  <c r="U561" i="21"/>
  <c r="P562" i="21"/>
  <c r="Q562" i="21"/>
  <c r="R562" i="21"/>
  <c r="S562" i="21"/>
  <c r="T562" i="21"/>
  <c r="U562" i="21"/>
  <c r="P563" i="21"/>
  <c r="Q563" i="21"/>
  <c r="R563" i="21"/>
  <c r="S563" i="21"/>
  <c r="T563" i="21"/>
  <c r="U563" i="21"/>
  <c r="P564" i="21"/>
  <c r="Q564" i="21"/>
  <c r="R564" i="21"/>
  <c r="S564" i="21"/>
  <c r="T564" i="21"/>
  <c r="U564" i="21"/>
  <c r="P565" i="21"/>
  <c r="Q565" i="21"/>
  <c r="R565" i="21"/>
  <c r="S565" i="21"/>
  <c r="T565" i="21"/>
  <c r="U565" i="21"/>
  <c r="P566" i="21"/>
  <c r="Q566" i="21"/>
  <c r="R566" i="21"/>
  <c r="S566" i="21"/>
  <c r="T566" i="21"/>
  <c r="U566" i="21"/>
  <c r="Q567" i="21"/>
  <c r="S567" i="21"/>
  <c r="T567" i="21"/>
  <c r="U567" i="21"/>
  <c r="P579" i="21"/>
  <c r="Q579" i="21"/>
  <c r="R579" i="21"/>
  <c r="S579" i="21"/>
  <c r="T579" i="21"/>
  <c r="U579" i="21"/>
  <c r="P580" i="21"/>
  <c r="Q580" i="21"/>
  <c r="R580" i="21"/>
  <c r="S580" i="21"/>
  <c r="T580" i="21"/>
  <c r="U580" i="21"/>
  <c r="P581" i="21"/>
  <c r="Q581" i="21"/>
  <c r="R581" i="21"/>
  <c r="S581" i="21"/>
  <c r="T581" i="21"/>
  <c r="U581" i="21"/>
  <c r="P582" i="21"/>
  <c r="Q582" i="21"/>
  <c r="R582" i="21"/>
  <c r="S582" i="21"/>
  <c r="T582" i="21"/>
  <c r="U582" i="21"/>
  <c r="P583" i="21"/>
  <c r="Q583" i="21"/>
  <c r="R583" i="21"/>
  <c r="S583" i="21"/>
  <c r="T583" i="21"/>
  <c r="U583" i="21"/>
  <c r="P584" i="21"/>
  <c r="Q584" i="21"/>
  <c r="R584" i="21"/>
  <c r="S584" i="21"/>
  <c r="T584" i="21"/>
  <c r="U584" i="21"/>
  <c r="P585" i="21"/>
  <c r="Q585" i="21"/>
  <c r="R585" i="21"/>
  <c r="S585" i="21"/>
  <c r="T585" i="21"/>
  <c r="U585" i="21"/>
  <c r="P586" i="21"/>
  <c r="Q586" i="21"/>
  <c r="R586" i="21"/>
  <c r="S586" i="21"/>
  <c r="T586" i="21"/>
  <c r="U586" i="21"/>
  <c r="P587" i="21"/>
  <c r="Q587" i="21"/>
  <c r="R587" i="21"/>
  <c r="S587" i="21"/>
  <c r="T587" i="21"/>
  <c r="U587" i="21"/>
  <c r="P588" i="21"/>
  <c r="Q588" i="21"/>
  <c r="R588" i="21"/>
  <c r="S588" i="21"/>
  <c r="T588" i="21"/>
  <c r="U588" i="21"/>
  <c r="P589" i="21"/>
  <c r="Q589" i="21"/>
  <c r="R589" i="21"/>
  <c r="S589" i="21"/>
  <c r="T589" i="21"/>
  <c r="U589" i="21"/>
  <c r="P590" i="21"/>
  <c r="Q590" i="21"/>
  <c r="R590" i="21"/>
  <c r="S590" i="21"/>
  <c r="T590" i="21"/>
  <c r="U590" i="21"/>
  <c r="P591" i="21"/>
  <c r="Q591" i="21"/>
  <c r="R591" i="21"/>
  <c r="S591" i="21"/>
  <c r="T591" i="21"/>
  <c r="U591" i="21"/>
  <c r="P592" i="21"/>
  <c r="Q592" i="21"/>
  <c r="R592" i="21"/>
  <c r="S592" i="21"/>
  <c r="T592" i="21"/>
  <c r="U592" i="21"/>
  <c r="P593" i="21"/>
  <c r="Q593" i="21"/>
  <c r="R593" i="21"/>
  <c r="S593" i="21"/>
  <c r="T593" i="21"/>
  <c r="U593" i="21"/>
  <c r="P594" i="21"/>
  <c r="Q594" i="21"/>
  <c r="R594" i="21"/>
  <c r="S594" i="21"/>
  <c r="T594" i="21"/>
  <c r="U594" i="21"/>
  <c r="P595" i="21"/>
  <c r="Q595" i="21"/>
  <c r="R595" i="21"/>
  <c r="S595" i="21"/>
  <c r="T595" i="21"/>
  <c r="U595" i="21"/>
  <c r="P596" i="21"/>
  <c r="Q596" i="21"/>
  <c r="R596" i="21"/>
  <c r="S596" i="21"/>
  <c r="T596" i="21"/>
  <c r="U596" i="21"/>
  <c r="P597" i="21"/>
  <c r="Q597" i="21"/>
  <c r="R597" i="21"/>
  <c r="S597" i="21"/>
  <c r="T597" i="21"/>
  <c r="U597" i="21"/>
  <c r="P598" i="21"/>
  <c r="Q598" i="21"/>
  <c r="R598" i="21"/>
  <c r="S598" i="21"/>
  <c r="T598" i="21"/>
  <c r="U598" i="21"/>
  <c r="P599" i="21"/>
  <c r="Q599" i="21"/>
  <c r="R599" i="21"/>
  <c r="S599" i="21"/>
  <c r="T599" i="21"/>
  <c r="U599" i="21"/>
  <c r="P600" i="21"/>
  <c r="Q600" i="21"/>
  <c r="R600" i="21"/>
  <c r="S600" i="21"/>
  <c r="T600" i="21"/>
  <c r="U600" i="21"/>
  <c r="P601" i="21"/>
  <c r="Q601" i="21"/>
  <c r="R601" i="21"/>
  <c r="S601" i="21"/>
  <c r="T601" i="21"/>
  <c r="U601" i="21"/>
  <c r="P602" i="21"/>
  <c r="Q602" i="21"/>
  <c r="R602" i="21"/>
  <c r="S602" i="21"/>
  <c r="T602" i="21"/>
  <c r="U602" i="21"/>
  <c r="P603" i="21"/>
  <c r="Q603" i="21"/>
  <c r="R603" i="21"/>
  <c r="S603" i="21"/>
  <c r="T603" i="21"/>
  <c r="U603" i="21"/>
  <c r="P604" i="21"/>
  <c r="Q604" i="21"/>
  <c r="R604" i="21"/>
  <c r="S604" i="21"/>
  <c r="T604" i="21"/>
  <c r="U604" i="21"/>
  <c r="P605" i="21"/>
  <c r="Q605" i="21"/>
  <c r="R605" i="21"/>
  <c r="S605" i="21"/>
  <c r="T605" i="21"/>
  <c r="U605" i="21"/>
  <c r="P606" i="21"/>
  <c r="Q606" i="21"/>
  <c r="R606" i="21"/>
  <c r="S606" i="21"/>
  <c r="T606" i="21"/>
  <c r="U606" i="21"/>
  <c r="P607" i="21"/>
  <c r="Q607" i="21"/>
  <c r="R607" i="21"/>
  <c r="S607" i="21"/>
  <c r="T607" i="21"/>
  <c r="U607" i="21"/>
  <c r="P608" i="21"/>
  <c r="Q608" i="21"/>
  <c r="R608" i="21"/>
  <c r="S608" i="21"/>
  <c r="T608" i="21"/>
  <c r="U608" i="21"/>
  <c r="P609" i="21"/>
  <c r="Q609" i="21"/>
  <c r="R609" i="21"/>
  <c r="S609" i="21"/>
  <c r="T609" i="21"/>
  <c r="U609" i="21"/>
  <c r="P610" i="21"/>
  <c r="Q610" i="21"/>
  <c r="R610" i="21"/>
  <c r="S610" i="21"/>
  <c r="T610" i="21"/>
  <c r="U610" i="21"/>
  <c r="P611" i="21"/>
  <c r="Q611" i="21"/>
  <c r="R611" i="21"/>
  <c r="S611" i="21"/>
  <c r="T611" i="21"/>
  <c r="U611" i="21"/>
  <c r="P612" i="21"/>
  <c r="Q612" i="21"/>
  <c r="R612" i="21"/>
  <c r="S612" i="21"/>
  <c r="T612" i="21"/>
  <c r="U612" i="21"/>
  <c r="P613" i="21"/>
  <c r="Q613" i="21"/>
  <c r="R613" i="21"/>
  <c r="S613" i="21"/>
  <c r="T613" i="21"/>
  <c r="U613" i="21"/>
  <c r="P614" i="21"/>
  <c r="Q614" i="21"/>
  <c r="R614" i="21"/>
  <c r="S614" i="21"/>
  <c r="T614" i="21"/>
  <c r="U614" i="21"/>
  <c r="P615" i="21"/>
  <c r="Q615" i="21"/>
  <c r="R615" i="21"/>
  <c r="S615" i="21"/>
  <c r="T615" i="21"/>
  <c r="U615" i="21"/>
  <c r="P616" i="21"/>
  <c r="Q616" i="21"/>
  <c r="R616" i="21"/>
  <c r="S616" i="21"/>
  <c r="T616" i="21"/>
  <c r="U616" i="21"/>
  <c r="P617" i="21"/>
  <c r="Q617" i="21"/>
  <c r="R617" i="21"/>
  <c r="S617" i="21"/>
  <c r="T617" i="21"/>
  <c r="U617" i="21"/>
  <c r="P618" i="21"/>
  <c r="Q618" i="21"/>
  <c r="R618" i="21"/>
  <c r="S618" i="21"/>
  <c r="T618" i="21"/>
  <c r="U618" i="21"/>
  <c r="P619" i="21"/>
  <c r="Q619" i="21"/>
  <c r="R619" i="21"/>
  <c r="S619" i="21"/>
  <c r="T619" i="21"/>
  <c r="U619" i="21"/>
  <c r="P620" i="21"/>
  <c r="Q620" i="21"/>
  <c r="R620" i="21"/>
  <c r="S620" i="21"/>
  <c r="T620" i="21"/>
  <c r="U620" i="21"/>
  <c r="P621" i="21"/>
  <c r="Q621" i="21"/>
  <c r="R621" i="21"/>
  <c r="S621" i="21"/>
  <c r="T621" i="21"/>
  <c r="U621" i="21"/>
  <c r="P622" i="21"/>
  <c r="Q622" i="21"/>
  <c r="R622" i="21"/>
  <c r="S622" i="21"/>
  <c r="T622" i="21"/>
  <c r="U622" i="21"/>
  <c r="P623" i="21"/>
  <c r="Q623" i="21"/>
  <c r="R623" i="21"/>
  <c r="S623" i="21"/>
  <c r="T623" i="21"/>
  <c r="U623" i="21"/>
  <c r="P624" i="21"/>
  <c r="Q624" i="21"/>
  <c r="R624" i="21"/>
  <c r="S624" i="21"/>
  <c r="T624" i="21"/>
  <c r="U624" i="21"/>
  <c r="P625" i="21"/>
  <c r="Q625" i="21"/>
  <c r="R625" i="21"/>
  <c r="S625" i="21"/>
  <c r="T625" i="21"/>
  <c r="U625" i="21"/>
  <c r="P626" i="21"/>
  <c r="Q626" i="21"/>
  <c r="R626" i="21"/>
  <c r="S626" i="21"/>
  <c r="T626" i="21"/>
  <c r="U626" i="21"/>
  <c r="P627" i="21"/>
  <c r="Q627" i="21"/>
  <c r="R627" i="21"/>
  <c r="S627" i="21"/>
  <c r="T627" i="21"/>
  <c r="U627" i="21"/>
  <c r="P628" i="21"/>
  <c r="Q628" i="21"/>
  <c r="R628" i="21"/>
  <c r="S628" i="21"/>
  <c r="T628" i="21"/>
  <c r="U628" i="21"/>
  <c r="P629" i="21"/>
  <c r="Q629" i="21"/>
  <c r="R629" i="21"/>
  <c r="S629" i="21"/>
  <c r="T629" i="21"/>
  <c r="U629" i="21"/>
  <c r="P630" i="21"/>
  <c r="Q630" i="21"/>
  <c r="R630" i="21"/>
  <c r="S630" i="21"/>
  <c r="T630" i="21"/>
  <c r="U630" i="21"/>
  <c r="P631" i="21"/>
  <c r="Q631" i="21"/>
  <c r="R631" i="21"/>
  <c r="S631" i="21"/>
  <c r="T631" i="21"/>
  <c r="U631" i="21"/>
  <c r="P632" i="21"/>
  <c r="Q632" i="21"/>
  <c r="R632" i="21"/>
  <c r="S632" i="21"/>
  <c r="T632" i="21"/>
  <c r="U632" i="21"/>
  <c r="P633" i="21"/>
  <c r="Q633" i="21"/>
  <c r="R633" i="21"/>
  <c r="S633" i="21"/>
  <c r="T633" i="21"/>
  <c r="U633" i="21"/>
  <c r="P634" i="21"/>
  <c r="Q634" i="21"/>
  <c r="R634" i="21"/>
  <c r="S634" i="21"/>
  <c r="T634" i="21"/>
  <c r="U634" i="21"/>
  <c r="P635" i="21"/>
  <c r="Q635" i="21"/>
  <c r="R635" i="21"/>
  <c r="S635" i="21"/>
  <c r="T635" i="21"/>
  <c r="U635" i="21"/>
  <c r="P636" i="21"/>
  <c r="Q636" i="21"/>
  <c r="R636" i="21"/>
  <c r="S636" i="21"/>
  <c r="T636" i="21"/>
  <c r="U636" i="21"/>
  <c r="P637" i="21"/>
  <c r="Q637" i="21"/>
  <c r="R637" i="21"/>
  <c r="S637" i="21"/>
  <c r="T637" i="21"/>
  <c r="U637" i="21"/>
  <c r="P638" i="21"/>
  <c r="Q638" i="21"/>
  <c r="R638" i="21"/>
  <c r="S638" i="21"/>
  <c r="T638" i="21"/>
  <c r="U638" i="21"/>
  <c r="Q639" i="21"/>
  <c r="R639" i="21"/>
  <c r="S639" i="21"/>
  <c r="T639" i="21"/>
  <c r="U639" i="21"/>
  <c r="R640" i="21"/>
  <c r="R641" i="21"/>
  <c r="R642" i="21"/>
  <c r="R643" i="21"/>
  <c r="R644" i="21"/>
  <c r="R645" i="21"/>
  <c r="R646" i="21"/>
  <c r="R647" i="21"/>
  <c r="R648" i="21"/>
  <c r="R649" i="21"/>
  <c r="R650" i="21"/>
  <c r="P651" i="21"/>
  <c r="Q651" i="21"/>
  <c r="S651" i="21"/>
  <c r="T651" i="21"/>
  <c r="U651" i="21"/>
  <c r="P652" i="21"/>
  <c r="Q652" i="21"/>
  <c r="S652" i="21"/>
  <c r="T652" i="21"/>
  <c r="U652" i="21"/>
  <c r="P653" i="21"/>
  <c r="Q653" i="21"/>
  <c r="R653" i="21"/>
  <c r="S653" i="21"/>
  <c r="T653" i="21"/>
  <c r="U653" i="21"/>
  <c r="P654" i="21"/>
  <c r="Q654" i="21"/>
  <c r="R654" i="21"/>
  <c r="S654" i="21"/>
  <c r="T654" i="21"/>
  <c r="U654" i="21"/>
  <c r="P655" i="21"/>
  <c r="Q655" i="21"/>
  <c r="R655" i="21"/>
  <c r="S655" i="21"/>
  <c r="T655" i="21"/>
  <c r="U655" i="21"/>
  <c r="P656" i="21"/>
  <c r="Q656" i="21"/>
  <c r="R656" i="21"/>
  <c r="S656" i="21"/>
  <c r="T656" i="21"/>
  <c r="U656" i="21"/>
  <c r="P657" i="21"/>
  <c r="Q657" i="21"/>
  <c r="R657" i="21"/>
  <c r="S657" i="21"/>
  <c r="T657" i="21"/>
  <c r="U657" i="21"/>
  <c r="P658" i="21"/>
  <c r="Q658" i="21"/>
  <c r="R658" i="21"/>
  <c r="S658" i="21"/>
  <c r="T658" i="21"/>
  <c r="U658" i="21"/>
  <c r="P659" i="21"/>
  <c r="Q659" i="21"/>
  <c r="R659" i="21"/>
  <c r="S659" i="21"/>
  <c r="T659" i="21"/>
  <c r="U659" i="21"/>
  <c r="P660" i="21"/>
  <c r="Q660" i="21"/>
  <c r="R660" i="21"/>
  <c r="S660" i="21"/>
  <c r="T660" i="21"/>
  <c r="U660" i="21"/>
  <c r="P661" i="21"/>
  <c r="Q661" i="21"/>
  <c r="R661" i="21"/>
  <c r="S661" i="21"/>
  <c r="T661" i="21"/>
  <c r="U661" i="21"/>
  <c r="P662" i="21"/>
  <c r="Q662" i="21"/>
  <c r="R662" i="21"/>
  <c r="S662" i="21"/>
  <c r="T662" i="21"/>
  <c r="U662" i="21"/>
  <c r="P663" i="21"/>
  <c r="Q663" i="21"/>
  <c r="S663" i="21"/>
  <c r="T663" i="21"/>
  <c r="U663" i="21"/>
  <c r="P675" i="21"/>
  <c r="Q675" i="21"/>
  <c r="S675" i="21"/>
  <c r="T675" i="21"/>
  <c r="U675" i="21"/>
  <c r="P676" i="21"/>
  <c r="Q676" i="21"/>
  <c r="S676" i="21"/>
  <c r="T676" i="21"/>
  <c r="U676" i="21"/>
  <c r="P677" i="21"/>
  <c r="Q677" i="21"/>
  <c r="R677" i="21"/>
  <c r="S677" i="21"/>
  <c r="T677" i="21"/>
  <c r="U677" i="21"/>
  <c r="P678" i="21"/>
  <c r="Q678" i="21"/>
  <c r="R678" i="21"/>
  <c r="S678" i="21"/>
  <c r="T678" i="21"/>
  <c r="U678" i="21"/>
  <c r="P679" i="21"/>
  <c r="Q679" i="21"/>
  <c r="R679" i="21"/>
  <c r="S679" i="21"/>
  <c r="T679" i="21"/>
  <c r="U679" i="21"/>
  <c r="P680" i="21"/>
  <c r="Q680" i="21"/>
  <c r="R680" i="21"/>
  <c r="S680" i="21"/>
  <c r="T680" i="21"/>
  <c r="U680" i="21"/>
  <c r="P681" i="21"/>
  <c r="Q681" i="21"/>
  <c r="R681" i="21"/>
  <c r="S681" i="21"/>
  <c r="T681" i="21"/>
  <c r="U681" i="21"/>
  <c r="P682" i="21"/>
  <c r="Q682" i="21"/>
  <c r="R682" i="21"/>
  <c r="S682" i="21"/>
  <c r="T682" i="21"/>
  <c r="U682" i="21"/>
  <c r="P683" i="21"/>
  <c r="Q683" i="21"/>
  <c r="R683" i="21"/>
  <c r="S683" i="21"/>
  <c r="T683" i="21"/>
  <c r="U683" i="21"/>
  <c r="P684" i="21"/>
  <c r="Q684" i="21"/>
  <c r="R684" i="21"/>
  <c r="S684" i="21"/>
  <c r="T684" i="21"/>
  <c r="U684" i="21"/>
  <c r="P685" i="21"/>
  <c r="Q685" i="21"/>
  <c r="R685" i="21"/>
  <c r="S685" i="21"/>
  <c r="T685" i="21"/>
  <c r="U685" i="21"/>
  <c r="P686" i="21"/>
  <c r="Q686" i="21"/>
  <c r="R686" i="21"/>
  <c r="S686" i="21"/>
  <c r="T686" i="21"/>
  <c r="U686" i="21"/>
  <c r="P687" i="21"/>
  <c r="Q687" i="21"/>
  <c r="R687" i="21"/>
  <c r="S687" i="21"/>
  <c r="T687" i="21"/>
  <c r="U687" i="21"/>
  <c r="P688" i="21"/>
  <c r="Q688" i="21"/>
  <c r="R688" i="21"/>
  <c r="S688" i="21"/>
  <c r="T688" i="21"/>
  <c r="U688" i="21"/>
  <c r="P689" i="21"/>
  <c r="Q689" i="21"/>
  <c r="R689" i="21"/>
  <c r="S689" i="21"/>
  <c r="T689" i="21"/>
  <c r="U689" i="21"/>
  <c r="P690" i="21"/>
  <c r="Q690" i="21"/>
  <c r="R690" i="21"/>
  <c r="S690" i="21"/>
  <c r="T690" i="21"/>
  <c r="U690" i="21"/>
  <c r="P691" i="21"/>
  <c r="Q691" i="21"/>
  <c r="R691" i="21"/>
  <c r="S691" i="21"/>
  <c r="T691" i="21"/>
  <c r="U691" i="21"/>
  <c r="P692" i="21"/>
  <c r="Q692" i="21"/>
  <c r="R692" i="21"/>
  <c r="S692" i="21"/>
  <c r="T692" i="21"/>
  <c r="U692" i="21"/>
  <c r="P693" i="21"/>
  <c r="Q693" i="21"/>
  <c r="R693" i="21"/>
  <c r="S693" i="21"/>
  <c r="T693" i="21"/>
  <c r="U693" i="21"/>
  <c r="P694" i="21"/>
  <c r="Q694" i="21"/>
  <c r="R694" i="21"/>
  <c r="S694" i="21"/>
  <c r="T694" i="21"/>
  <c r="U694" i="21"/>
  <c r="P695" i="21"/>
  <c r="Q695" i="21"/>
  <c r="R695" i="21"/>
  <c r="S695" i="21"/>
  <c r="T695" i="21"/>
  <c r="U695" i="21"/>
  <c r="P696" i="21"/>
  <c r="Q696" i="21"/>
  <c r="R696" i="21"/>
  <c r="S696" i="21"/>
  <c r="T696" i="21"/>
  <c r="U696" i="21"/>
  <c r="P697" i="21"/>
  <c r="Q697" i="21"/>
  <c r="R697" i="21"/>
  <c r="S697" i="21"/>
  <c r="T697" i="21"/>
  <c r="U697" i="21"/>
  <c r="P698" i="21"/>
  <c r="Q698" i="21"/>
  <c r="R698" i="21"/>
  <c r="S698" i="21"/>
  <c r="T698" i="21"/>
  <c r="U698" i="21"/>
  <c r="P699" i="21"/>
  <c r="Q699" i="21"/>
  <c r="R699" i="21"/>
  <c r="S699" i="21"/>
  <c r="T699" i="21"/>
  <c r="U699" i="21"/>
  <c r="P700" i="21"/>
  <c r="Q700" i="21"/>
  <c r="R700" i="21"/>
  <c r="S700" i="21"/>
  <c r="T700" i="21"/>
  <c r="U700" i="21"/>
  <c r="P701" i="21"/>
  <c r="Q701" i="21"/>
  <c r="R701" i="21"/>
  <c r="S701" i="21"/>
  <c r="T701" i="21"/>
  <c r="U701" i="21"/>
  <c r="P702" i="21"/>
  <c r="Q702" i="21"/>
  <c r="R702" i="21"/>
  <c r="S702" i="21"/>
  <c r="T702" i="21"/>
  <c r="U702" i="21"/>
  <c r="P703" i="21"/>
  <c r="Q703" i="21"/>
  <c r="R703" i="21"/>
  <c r="S703" i="21"/>
  <c r="T703" i="21"/>
  <c r="U703" i="21"/>
  <c r="P704" i="21"/>
  <c r="Q704" i="21"/>
  <c r="R704" i="21"/>
  <c r="S704" i="21"/>
  <c r="T704" i="21"/>
  <c r="U704" i="21"/>
  <c r="P705" i="21"/>
  <c r="Q705" i="21"/>
  <c r="R705" i="21"/>
  <c r="S705" i="21"/>
  <c r="T705" i="21"/>
  <c r="U705" i="21"/>
  <c r="P706" i="21"/>
  <c r="Q706" i="21"/>
  <c r="R706" i="21"/>
  <c r="S706" i="21"/>
  <c r="T706" i="21"/>
  <c r="U706" i="21"/>
  <c r="P707" i="21"/>
  <c r="Q707" i="21"/>
  <c r="R707" i="21"/>
  <c r="S707" i="21"/>
  <c r="T707" i="21"/>
  <c r="U707" i="21"/>
  <c r="P708" i="21"/>
  <c r="Q708" i="21"/>
  <c r="R708" i="21"/>
  <c r="S708" i="21"/>
  <c r="T708" i="21"/>
  <c r="U708" i="21"/>
  <c r="P709" i="21"/>
  <c r="Q709" i="21"/>
  <c r="R709" i="21"/>
  <c r="S709" i="21"/>
  <c r="T709" i="21"/>
  <c r="U709" i="21"/>
  <c r="P710" i="21"/>
  <c r="Q710" i="21"/>
  <c r="R710" i="21"/>
  <c r="S710" i="21"/>
  <c r="T710" i="21"/>
  <c r="U710" i="21"/>
  <c r="P711" i="21"/>
  <c r="Q711" i="21"/>
  <c r="S711" i="21"/>
  <c r="T711" i="21"/>
  <c r="U711" i="21"/>
  <c r="P723" i="21"/>
  <c r="Q723" i="21"/>
  <c r="S723" i="21"/>
  <c r="T723" i="21"/>
  <c r="U723" i="21"/>
  <c r="P724" i="21"/>
  <c r="Q724" i="21"/>
  <c r="S724" i="21"/>
  <c r="T724" i="21"/>
  <c r="U724" i="21"/>
  <c r="P725" i="21"/>
  <c r="Q725" i="21"/>
  <c r="R725" i="21"/>
  <c r="S725" i="21"/>
  <c r="T725" i="21"/>
  <c r="U725" i="21"/>
  <c r="P726" i="21"/>
  <c r="Q726" i="21"/>
  <c r="R726" i="21"/>
  <c r="S726" i="21"/>
  <c r="T726" i="21"/>
  <c r="U726" i="21"/>
  <c r="P727" i="21"/>
  <c r="Q727" i="21"/>
  <c r="R727" i="21"/>
  <c r="S727" i="21"/>
  <c r="T727" i="21"/>
  <c r="U727" i="21"/>
  <c r="P728" i="21"/>
  <c r="Q728" i="21"/>
  <c r="R728" i="21"/>
  <c r="S728" i="21"/>
  <c r="T728" i="21"/>
  <c r="U728" i="21"/>
  <c r="P729" i="21"/>
  <c r="Q729" i="21"/>
  <c r="R729" i="21"/>
  <c r="S729" i="21"/>
  <c r="T729" i="21"/>
  <c r="U729" i="21"/>
  <c r="P730" i="21"/>
  <c r="Q730" i="21"/>
  <c r="R730" i="21"/>
  <c r="S730" i="21"/>
  <c r="T730" i="21"/>
  <c r="U730" i="21"/>
  <c r="P731" i="21"/>
  <c r="Q731" i="21"/>
  <c r="R731" i="21"/>
  <c r="S731" i="21"/>
  <c r="T731" i="21"/>
  <c r="U731" i="21"/>
  <c r="P732" i="21"/>
  <c r="Q732" i="21"/>
  <c r="R732" i="21"/>
  <c r="S732" i="21"/>
  <c r="T732" i="21"/>
  <c r="U732" i="21"/>
  <c r="P733" i="21"/>
  <c r="Q733" i="21"/>
  <c r="R733" i="21"/>
  <c r="S733" i="21"/>
  <c r="T733" i="21"/>
  <c r="U733" i="21"/>
  <c r="P734" i="21"/>
  <c r="Q734" i="21"/>
  <c r="R734" i="21"/>
  <c r="S734" i="21"/>
  <c r="T734" i="21"/>
  <c r="U734" i="21"/>
  <c r="P735" i="21"/>
  <c r="Q735" i="21"/>
  <c r="R735" i="21"/>
  <c r="S735" i="21"/>
  <c r="T735" i="21"/>
  <c r="U735" i="21"/>
  <c r="P736" i="21"/>
  <c r="Q736" i="21"/>
  <c r="R736" i="21"/>
  <c r="S736" i="21"/>
  <c r="T736" i="21"/>
  <c r="U736" i="21"/>
  <c r="P737" i="21"/>
  <c r="Q737" i="21"/>
  <c r="R737" i="21"/>
  <c r="S737" i="21"/>
  <c r="T737" i="21"/>
  <c r="U737" i="21"/>
  <c r="P738" i="21"/>
  <c r="Q738" i="21"/>
  <c r="R738" i="21"/>
  <c r="S738" i="21"/>
  <c r="T738" i="21"/>
  <c r="U738" i="21"/>
  <c r="P739" i="21"/>
  <c r="Q739" i="21"/>
  <c r="R739" i="21"/>
  <c r="S739" i="21"/>
  <c r="T739" i="21"/>
  <c r="U739" i="21"/>
  <c r="P740" i="21"/>
  <c r="Q740" i="21"/>
  <c r="R740" i="21"/>
  <c r="S740" i="21"/>
  <c r="T740" i="21"/>
  <c r="U740" i="21"/>
  <c r="P741" i="21"/>
  <c r="Q741" i="21"/>
  <c r="R741" i="21"/>
  <c r="S741" i="21"/>
  <c r="T741" i="21"/>
  <c r="U741" i="21"/>
  <c r="P742" i="21"/>
  <c r="Q742" i="21"/>
  <c r="R742" i="21"/>
  <c r="S742" i="21"/>
  <c r="T742" i="21"/>
  <c r="U742" i="21"/>
  <c r="P743" i="21"/>
  <c r="Q743" i="21"/>
  <c r="R743" i="21"/>
  <c r="S743" i="21"/>
  <c r="T743" i="21"/>
  <c r="U743" i="21"/>
  <c r="P744" i="21"/>
  <c r="Q744" i="21"/>
  <c r="R744" i="21"/>
  <c r="S744" i="21"/>
  <c r="T744" i="21"/>
  <c r="U744" i="21"/>
  <c r="P745" i="21"/>
  <c r="Q745" i="21"/>
  <c r="R745" i="21"/>
  <c r="S745" i="21"/>
  <c r="T745" i="21"/>
  <c r="U745" i="21"/>
  <c r="P746" i="21"/>
  <c r="Q746" i="21"/>
  <c r="R746" i="21"/>
  <c r="S746" i="21"/>
  <c r="T746" i="21"/>
  <c r="U746" i="21"/>
  <c r="P747" i="21"/>
  <c r="Q747" i="21"/>
  <c r="R747" i="21"/>
  <c r="S747" i="21"/>
  <c r="T747" i="21"/>
  <c r="U747" i="21"/>
  <c r="P748" i="21"/>
  <c r="Q748" i="21"/>
  <c r="R748" i="21"/>
  <c r="S748" i="21"/>
  <c r="T748" i="21"/>
  <c r="U748" i="21"/>
  <c r="P749" i="21"/>
  <c r="Q749" i="21"/>
  <c r="R749" i="21"/>
  <c r="S749" i="21"/>
  <c r="T749" i="21"/>
  <c r="U749" i="21"/>
  <c r="P750" i="21"/>
  <c r="Q750" i="21"/>
  <c r="R750" i="21"/>
  <c r="S750" i="21"/>
  <c r="T750" i="21"/>
  <c r="U750" i="21"/>
  <c r="P751" i="21"/>
  <c r="Q751" i="21"/>
  <c r="R751" i="21"/>
  <c r="S751" i="21"/>
  <c r="T751" i="21"/>
  <c r="U751" i="21"/>
  <c r="P752" i="21"/>
  <c r="Q752" i="21"/>
  <c r="R752" i="21"/>
  <c r="S752" i="21"/>
  <c r="T752" i="21"/>
  <c r="U752" i="21"/>
  <c r="P753" i="21"/>
  <c r="Q753" i="21"/>
  <c r="R753" i="21"/>
  <c r="S753" i="21"/>
  <c r="T753" i="21"/>
  <c r="U753" i="21"/>
  <c r="P754" i="21"/>
  <c r="Q754" i="21"/>
  <c r="R754" i="21"/>
  <c r="S754" i="21"/>
  <c r="T754" i="21"/>
  <c r="U754" i="21"/>
  <c r="P755" i="21"/>
  <c r="Q755" i="21"/>
  <c r="R755" i="21"/>
  <c r="S755" i="21"/>
  <c r="T755" i="21"/>
  <c r="U755" i="21"/>
  <c r="P756" i="21"/>
  <c r="Q756" i="21"/>
  <c r="R756" i="21"/>
  <c r="S756" i="21"/>
  <c r="T756" i="21"/>
  <c r="U756" i="21"/>
  <c r="P757" i="21"/>
  <c r="Q757" i="21"/>
  <c r="R757" i="21"/>
  <c r="S757" i="21"/>
  <c r="T757" i="21"/>
  <c r="U757" i="21"/>
  <c r="P758" i="21"/>
  <c r="Q758" i="21"/>
  <c r="R758" i="21"/>
  <c r="S758" i="21"/>
  <c r="T758" i="21"/>
  <c r="U758" i="21"/>
  <c r="P759" i="21"/>
  <c r="Q759" i="21"/>
  <c r="S759" i="21"/>
  <c r="T759" i="21"/>
  <c r="U759" i="21"/>
  <c r="R761" i="21"/>
  <c r="R763" i="21"/>
  <c r="R764" i="21"/>
  <c r="R765" i="21"/>
  <c r="R767" i="21"/>
  <c r="R768" i="21"/>
  <c r="R769" i="21"/>
  <c r="R770" i="21"/>
  <c r="P771" i="21"/>
  <c r="Q771" i="21"/>
  <c r="S771" i="21"/>
  <c r="T771" i="21"/>
  <c r="U771" i="21"/>
  <c r="P772" i="21"/>
  <c r="Q772" i="21"/>
  <c r="S772" i="21"/>
  <c r="T772" i="21"/>
  <c r="U772" i="21"/>
  <c r="P773" i="21"/>
  <c r="Q773" i="21"/>
  <c r="R773" i="21"/>
  <c r="S773" i="21"/>
  <c r="T773" i="21"/>
  <c r="U773" i="21"/>
  <c r="P774" i="21"/>
  <c r="Q774" i="21"/>
  <c r="R774" i="21"/>
  <c r="S774" i="21"/>
  <c r="T774" i="21"/>
  <c r="U774" i="21"/>
  <c r="P775" i="21"/>
  <c r="Q775" i="21"/>
  <c r="R775" i="21"/>
  <c r="S775" i="21"/>
  <c r="T775" i="21"/>
  <c r="U775" i="21"/>
  <c r="P776" i="21"/>
  <c r="Q776" i="21"/>
  <c r="R776" i="21"/>
  <c r="S776" i="21"/>
  <c r="T776" i="21"/>
  <c r="U776" i="21"/>
  <c r="P777" i="21"/>
  <c r="Q777" i="21"/>
  <c r="R777" i="21"/>
  <c r="S777" i="21"/>
  <c r="T777" i="21"/>
  <c r="U777" i="21"/>
  <c r="P778" i="21"/>
  <c r="Q778" i="21"/>
  <c r="R778" i="21"/>
  <c r="S778" i="21"/>
  <c r="T778" i="21"/>
  <c r="U778" i="21"/>
  <c r="P779" i="21"/>
  <c r="Q779" i="21"/>
  <c r="R779" i="21"/>
  <c r="S779" i="21"/>
  <c r="T779" i="21"/>
  <c r="U779" i="21"/>
  <c r="P780" i="21"/>
  <c r="Q780" i="21"/>
  <c r="R780" i="21"/>
  <c r="S780" i="21"/>
  <c r="T780" i="21"/>
  <c r="U780" i="21"/>
  <c r="P781" i="21"/>
  <c r="Q781" i="21"/>
  <c r="R781" i="21"/>
  <c r="S781" i="21"/>
  <c r="T781" i="21"/>
  <c r="U781" i="21"/>
  <c r="P782" i="21"/>
  <c r="Q782" i="21"/>
  <c r="R782" i="21"/>
  <c r="S782" i="21"/>
  <c r="T782" i="21"/>
  <c r="U782" i="21"/>
  <c r="P783" i="21"/>
  <c r="Q783" i="21"/>
  <c r="S783" i="21"/>
  <c r="T783" i="21"/>
  <c r="U783" i="21"/>
  <c r="P784" i="21"/>
  <c r="Q784" i="21"/>
  <c r="S784" i="21"/>
  <c r="T784" i="21"/>
  <c r="U784" i="21"/>
  <c r="P785" i="21"/>
  <c r="Q785" i="21"/>
  <c r="R785" i="21"/>
  <c r="S785" i="21"/>
  <c r="T785" i="21"/>
  <c r="U785" i="21"/>
  <c r="P786" i="21"/>
  <c r="Q786" i="21"/>
  <c r="R786" i="21"/>
  <c r="S786" i="21"/>
  <c r="T786" i="21"/>
  <c r="U786" i="21"/>
  <c r="P787" i="21"/>
  <c r="Q787" i="21"/>
  <c r="R787" i="21"/>
  <c r="S787" i="21"/>
  <c r="T787" i="21"/>
  <c r="U787" i="21"/>
  <c r="P788" i="21"/>
  <c r="Q788" i="21"/>
  <c r="R788" i="21"/>
  <c r="S788" i="21"/>
  <c r="T788" i="21"/>
  <c r="U788" i="21"/>
  <c r="P789" i="21"/>
  <c r="Q789" i="21"/>
  <c r="R789" i="21"/>
  <c r="S789" i="21"/>
  <c r="T789" i="21"/>
  <c r="U789" i="21"/>
  <c r="P790" i="21"/>
  <c r="Q790" i="21"/>
  <c r="R790" i="21"/>
  <c r="S790" i="21"/>
  <c r="T790" i="21"/>
  <c r="U790" i="21"/>
  <c r="P791" i="21"/>
  <c r="Q791" i="21"/>
  <c r="R791" i="21"/>
  <c r="S791" i="21"/>
  <c r="T791" i="21"/>
  <c r="U791" i="21"/>
  <c r="P792" i="21"/>
  <c r="Q792" i="21"/>
  <c r="R792" i="21"/>
  <c r="S792" i="21"/>
  <c r="T792" i="21"/>
  <c r="U792" i="21"/>
  <c r="P793" i="21"/>
  <c r="Q793" i="21"/>
  <c r="R793" i="21"/>
  <c r="S793" i="21"/>
  <c r="T793" i="21"/>
  <c r="U793" i="21"/>
  <c r="P794" i="21"/>
  <c r="Q794" i="21"/>
  <c r="R794" i="21"/>
  <c r="S794" i="21"/>
  <c r="T794" i="21"/>
  <c r="U794" i="21"/>
  <c r="P795" i="21"/>
  <c r="Q795" i="21"/>
  <c r="S795" i="21"/>
  <c r="T795" i="21"/>
  <c r="U795" i="21"/>
  <c r="P796" i="21"/>
  <c r="Q796" i="21"/>
  <c r="S796" i="21"/>
  <c r="T796" i="21"/>
  <c r="U796" i="21"/>
  <c r="P797" i="21"/>
  <c r="Q797" i="21"/>
  <c r="R797" i="21"/>
  <c r="S797" i="21"/>
  <c r="T797" i="21"/>
  <c r="U797" i="21"/>
  <c r="P798" i="21"/>
  <c r="Q798" i="21"/>
  <c r="R798" i="21"/>
  <c r="S798" i="21"/>
  <c r="T798" i="21"/>
  <c r="U798" i="21"/>
  <c r="P799" i="21"/>
  <c r="Q799" i="21"/>
  <c r="R799" i="21"/>
  <c r="S799" i="21"/>
  <c r="T799" i="21"/>
  <c r="U799" i="21"/>
  <c r="P800" i="21"/>
  <c r="Q800" i="21"/>
  <c r="R800" i="21"/>
  <c r="S800" i="21"/>
  <c r="T800" i="21"/>
  <c r="U800" i="21"/>
  <c r="P801" i="21"/>
  <c r="Q801" i="21"/>
  <c r="R801" i="21"/>
  <c r="S801" i="21"/>
  <c r="T801" i="21"/>
  <c r="U801" i="21"/>
  <c r="P802" i="21"/>
  <c r="Q802" i="21"/>
  <c r="R802" i="21"/>
  <c r="S802" i="21"/>
  <c r="T802" i="21"/>
  <c r="U802" i="21"/>
  <c r="P803" i="21"/>
  <c r="Q803" i="21"/>
  <c r="R803" i="21"/>
  <c r="S803" i="21"/>
  <c r="T803" i="21"/>
  <c r="U803" i="21"/>
  <c r="P804" i="21"/>
  <c r="Q804" i="21"/>
  <c r="R804" i="21"/>
  <c r="S804" i="21"/>
  <c r="T804" i="21"/>
  <c r="U804" i="21"/>
  <c r="P805" i="21"/>
  <c r="Q805" i="21"/>
  <c r="R805" i="21"/>
  <c r="S805" i="21"/>
  <c r="T805" i="21"/>
  <c r="U805" i="21"/>
  <c r="P806" i="21"/>
  <c r="Q806" i="21"/>
  <c r="R806" i="21"/>
  <c r="S806" i="21"/>
  <c r="T806" i="21"/>
  <c r="U806" i="21"/>
  <c r="P807" i="21"/>
  <c r="Q807" i="21"/>
  <c r="R807" i="21"/>
  <c r="S807" i="21"/>
  <c r="T807" i="21"/>
  <c r="U807" i="21"/>
  <c r="P808" i="21"/>
  <c r="Q808" i="21"/>
  <c r="R808" i="21"/>
  <c r="S808" i="21"/>
  <c r="T808" i="21"/>
  <c r="U808" i="21"/>
  <c r="P809" i="21"/>
  <c r="Q809" i="21"/>
  <c r="R809" i="21"/>
  <c r="S809" i="21"/>
  <c r="T809" i="21"/>
  <c r="U809" i="21"/>
  <c r="P810" i="21"/>
  <c r="Q810" i="21"/>
  <c r="R810" i="21"/>
  <c r="S810" i="21"/>
  <c r="T810" i="21"/>
  <c r="U810" i="21"/>
  <c r="P811" i="21"/>
  <c r="Q811" i="21"/>
  <c r="R811" i="21"/>
  <c r="S811" i="21"/>
  <c r="T811" i="21"/>
  <c r="U811" i="21"/>
  <c r="P812" i="21"/>
  <c r="Q812" i="21"/>
  <c r="R812" i="21"/>
  <c r="S812" i="21"/>
  <c r="T812" i="21"/>
  <c r="U812" i="21"/>
  <c r="P813" i="21"/>
  <c r="Q813" i="21"/>
  <c r="R813" i="21"/>
  <c r="S813" i="21"/>
  <c r="T813" i="21"/>
  <c r="U813" i="21"/>
  <c r="P814" i="21"/>
  <c r="Q814" i="21"/>
  <c r="R814" i="21"/>
  <c r="S814" i="21"/>
  <c r="T814" i="21"/>
  <c r="U814" i="21"/>
  <c r="P815" i="21"/>
  <c r="Q815" i="21"/>
  <c r="R815" i="21"/>
  <c r="S815" i="21"/>
  <c r="T815" i="21"/>
  <c r="U815" i="21"/>
  <c r="P816" i="21"/>
  <c r="Q816" i="21"/>
  <c r="R816" i="21"/>
  <c r="S816" i="21"/>
  <c r="T816" i="21"/>
  <c r="U816" i="21"/>
  <c r="P817" i="21"/>
  <c r="Q817" i="21"/>
  <c r="R817" i="21"/>
  <c r="S817" i="21"/>
  <c r="T817" i="21"/>
  <c r="U817" i="21"/>
  <c r="P818" i="21"/>
  <c r="Q818" i="21"/>
  <c r="R818" i="21"/>
  <c r="S818" i="21"/>
  <c r="T818" i="21"/>
  <c r="U818" i="21"/>
  <c r="P819" i="21"/>
  <c r="Q819" i="21"/>
  <c r="S819" i="21"/>
  <c r="T819" i="21"/>
  <c r="U819" i="21"/>
  <c r="P820" i="21"/>
  <c r="Q820" i="21"/>
  <c r="T820" i="21"/>
  <c r="U820" i="21"/>
  <c r="P821" i="21"/>
  <c r="Q821" i="21"/>
  <c r="R821" i="21"/>
  <c r="S821" i="21"/>
  <c r="T821" i="21"/>
  <c r="U821" i="21"/>
  <c r="P822" i="21"/>
  <c r="Q822" i="21"/>
  <c r="T822" i="21"/>
  <c r="U822" i="21"/>
  <c r="P823" i="21"/>
  <c r="Q823" i="21"/>
  <c r="R823" i="21"/>
  <c r="T823" i="21"/>
  <c r="U823" i="21"/>
  <c r="P824" i="21"/>
  <c r="Q824" i="21"/>
  <c r="R824" i="21"/>
  <c r="T824" i="21"/>
  <c r="U824" i="21"/>
  <c r="P825" i="21"/>
  <c r="Q825" i="21"/>
  <c r="R825" i="21"/>
  <c r="T825" i="21"/>
  <c r="U825" i="21"/>
  <c r="P826" i="21"/>
  <c r="Q826" i="21"/>
  <c r="T826" i="21"/>
  <c r="U826" i="21"/>
  <c r="P827" i="21"/>
  <c r="Q827" i="21"/>
  <c r="R827" i="21"/>
  <c r="T827" i="21"/>
  <c r="U827" i="21"/>
  <c r="P828" i="21"/>
  <c r="Q828" i="21"/>
  <c r="R828" i="21"/>
  <c r="T828" i="21"/>
  <c r="U828" i="21"/>
  <c r="P829" i="21"/>
  <c r="Q829" i="21"/>
  <c r="R829" i="21"/>
  <c r="T829" i="21"/>
  <c r="U829" i="21"/>
  <c r="P830" i="21"/>
  <c r="Q830" i="21"/>
  <c r="R830" i="21"/>
  <c r="T830" i="21"/>
  <c r="U830" i="21"/>
  <c r="P831" i="21"/>
  <c r="Q831" i="21"/>
  <c r="S831" i="21"/>
  <c r="T831" i="21"/>
  <c r="U831" i="21"/>
  <c r="P832" i="21"/>
  <c r="Q832" i="21"/>
  <c r="S832" i="21"/>
  <c r="T832" i="21"/>
  <c r="U832" i="21"/>
  <c r="P833" i="21"/>
  <c r="Q833" i="21"/>
  <c r="R833" i="21"/>
  <c r="S833" i="21"/>
  <c r="T833" i="21"/>
  <c r="U833" i="21"/>
  <c r="P834" i="21"/>
  <c r="Q834" i="21"/>
  <c r="R834" i="21"/>
  <c r="S834" i="21"/>
  <c r="T834" i="21"/>
  <c r="U834" i="21"/>
  <c r="P835" i="21"/>
  <c r="Q835" i="21"/>
  <c r="R835" i="21"/>
  <c r="S835" i="21"/>
  <c r="T835" i="21"/>
  <c r="U835" i="21"/>
  <c r="P836" i="21"/>
  <c r="Q836" i="21"/>
  <c r="R836" i="21"/>
  <c r="S836" i="21"/>
  <c r="T836" i="21"/>
  <c r="U836" i="21"/>
  <c r="P837" i="21"/>
  <c r="Q837" i="21"/>
  <c r="R837" i="21"/>
  <c r="S837" i="21"/>
  <c r="T837" i="21"/>
  <c r="U837" i="21"/>
  <c r="P838" i="21"/>
  <c r="Q838" i="21"/>
  <c r="R838" i="21"/>
  <c r="S838" i="21"/>
  <c r="T838" i="21"/>
  <c r="U838" i="21"/>
  <c r="P839" i="21"/>
  <c r="Q839" i="21"/>
  <c r="R839" i="21"/>
  <c r="S839" i="21"/>
  <c r="T839" i="21"/>
  <c r="U839" i="21"/>
  <c r="P840" i="21"/>
  <c r="Q840" i="21"/>
  <c r="R840" i="21"/>
  <c r="S840" i="21"/>
  <c r="T840" i="21"/>
  <c r="U840" i="21"/>
  <c r="P841" i="21"/>
  <c r="Q841" i="21"/>
  <c r="R841" i="21"/>
  <c r="S841" i="21"/>
  <c r="T841" i="21"/>
  <c r="U841" i="21"/>
  <c r="P842" i="21"/>
  <c r="Q842" i="21"/>
  <c r="R842" i="21"/>
  <c r="S842" i="21"/>
  <c r="T842" i="21"/>
  <c r="U842" i="21"/>
  <c r="P843" i="21"/>
  <c r="Q843" i="21"/>
  <c r="R843" i="21"/>
  <c r="S843" i="21"/>
  <c r="T843" i="21"/>
  <c r="U843" i="21"/>
  <c r="P844" i="21"/>
  <c r="Q844" i="21"/>
  <c r="R844" i="21"/>
  <c r="S844" i="21"/>
  <c r="T844" i="21"/>
  <c r="U844" i="21"/>
  <c r="P845" i="21"/>
  <c r="Q845" i="21"/>
  <c r="R845" i="21"/>
  <c r="S845" i="21"/>
  <c r="T845" i="21"/>
  <c r="U845" i="21"/>
  <c r="P846" i="21"/>
  <c r="Q846" i="21"/>
  <c r="R846" i="21"/>
  <c r="S846" i="21"/>
  <c r="T846" i="21"/>
  <c r="U846" i="21"/>
  <c r="P847" i="21"/>
  <c r="Q847" i="21"/>
  <c r="R847" i="21"/>
  <c r="S847" i="21"/>
  <c r="T847" i="21"/>
  <c r="U847" i="21"/>
  <c r="P848" i="21"/>
  <c r="Q848" i="21"/>
  <c r="R848" i="21"/>
  <c r="S848" i="21"/>
  <c r="T848" i="21"/>
  <c r="U848" i="21"/>
  <c r="P849" i="21"/>
  <c r="Q849" i="21"/>
  <c r="R849" i="21"/>
  <c r="S849" i="21"/>
  <c r="T849" i="21"/>
  <c r="U849" i="21"/>
  <c r="P850" i="21"/>
  <c r="Q850" i="21"/>
  <c r="R850" i="21"/>
  <c r="S850" i="21"/>
  <c r="T850" i="21"/>
  <c r="U850" i="21"/>
  <c r="P851" i="21"/>
  <c r="Q851" i="21"/>
  <c r="R851" i="21"/>
  <c r="S851" i="21"/>
  <c r="T851" i="21"/>
  <c r="U851" i="21"/>
  <c r="P852" i="21"/>
  <c r="Q852" i="21"/>
  <c r="R852" i="21"/>
  <c r="S852" i="21"/>
  <c r="T852" i="21"/>
  <c r="U852" i="21"/>
  <c r="P853" i="21"/>
  <c r="Q853" i="21"/>
  <c r="R853" i="21"/>
  <c r="S853" i="21"/>
  <c r="T853" i="21"/>
  <c r="U853" i="21"/>
  <c r="P854" i="21"/>
  <c r="Q854" i="21"/>
  <c r="R854" i="21"/>
  <c r="S854" i="21"/>
  <c r="T854" i="21"/>
  <c r="U854" i="21"/>
  <c r="P855" i="21"/>
  <c r="Q855" i="21"/>
  <c r="T855" i="21"/>
  <c r="U855" i="21"/>
  <c r="P867" i="21"/>
  <c r="Q867" i="21"/>
  <c r="S867" i="21"/>
  <c r="T867" i="21"/>
  <c r="U867" i="21"/>
  <c r="P868" i="21"/>
  <c r="Q868" i="21"/>
  <c r="S868" i="21"/>
  <c r="T868" i="21"/>
  <c r="U868" i="21"/>
  <c r="P869" i="21"/>
  <c r="Q869" i="21"/>
  <c r="R869" i="21"/>
  <c r="S869" i="21"/>
  <c r="T869" i="21"/>
  <c r="U869" i="21"/>
  <c r="P870" i="21"/>
  <c r="Q870" i="21"/>
  <c r="R870" i="21"/>
  <c r="S870" i="21"/>
  <c r="T870" i="21"/>
  <c r="U870" i="21"/>
  <c r="P871" i="21"/>
  <c r="Q871" i="21"/>
  <c r="R871" i="21"/>
  <c r="S871" i="21"/>
  <c r="T871" i="21"/>
  <c r="U871" i="21"/>
  <c r="P872" i="21"/>
  <c r="Q872" i="21"/>
  <c r="R872" i="21"/>
  <c r="S872" i="21"/>
  <c r="T872" i="21"/>
  <c r="U872" i="21"/>
  <c r="P873" i="21"/>
  <c r="Q873" i="21"/>
  <c r="R873" i="21"/>
  <c r="S873" i="21"/>
  <c r="T873" i="21"/>
  <c r="U873" i="21"/>
  <c r="P874" i="21"/>
  <c r="Q874" i="21"/>
  <c r="R874" i="21"/>
  <c r="S874" i="21"/>
  <c r="T874" i="21"/>
  <c r="U874" i="21"/>
  <c r="P875" i="21"/>
  <c r="Q875" i="21"/>
  <c r="R875" i="21"/>
  <c r="S875" i="21"/>
  <c r="T875" i="21"/>
  <c r="U875" i="21"/>
  <c r="P876" i="21"/>
  <c r="Q876" i="21"/>
  <c r="R876" i="21"/>
  <c r="S876" i="21"/>
  <c r="T876" i="21"/>
  <c r="U876" i="21"/>
  <c r="P877" i="21"/>
  <c r="Q877" i="21"/>
  <c r="R877" i="21"/>
  <c r="S877" i="21"/>
  <c r="T877" i="21"/>
  <c r="U877" i="21"/>
  <c r="P878" i="21"/>
  <c r="Q878" i="21"/>
  <c r="R878" i="21"/>
  <c r="S878" i="21"/>
  <c r="T878" i="21"/>
  <c r="U878" i="21"/>
  <c r="P879" i="21"/>
  <c r="Q879" i="21"/>
  <c r="S879" i="21"/>
  <c r="T879" i="21"/>
  <c r="U879" i="21"/>
  <c r="P880" i="21"/>
  <c r="Q880" i="21"/>
  <c r="S880" i="21"/>
  <c r="T880" i="21"/>
  <c r="U880" i="21"/>
  <c r="P881" i="21"/>
  <c r="Q881" i="21"/>
  <c r="R881" i="21"/>
  <c r="S881" i="21"/>
  <c r="T881" i="21"/>
  <c r="U881" i="21"/>
  <c r="P882" i="21"/>
  <c r="Q882" i="21"/>
  <c r="R882" i="21"/>
  <c r="S882" i="21"/>
  <c r="T882" i="21"/>
  <c r="U882" i="21"/>
  <c r="P883" i="21"/>
  <c r="Q883" i="21"/>
  <c r="R883" i="21"/>
  <c r="S883" i="21"/>
  <c r="T883" i="21"/>
  <c r="U883" i="21"/>
  <c r="P884" i="21"/>
  <c r="Q884" i="21"/>
  <c r="R884" i="21"/>
  <c r="S884" i="21"/>
  <c r="T884" i="21"/>
  <c r="U884" i="21"/>
  <c r="P885" i="21"/>
  <c r="Q885" i="21"/>
  <c r="R885" i="21"/>
  <c r="S885" i="21"/>
  <c r="T885" i="21"/>
  <c r="U885" i="21"/>
  <c r="P886" i="21"/>
  <c r="Q886" i="21"/>
  <c r="R886" i="21"/>
  <c r="S886" i="21"/>
  <c r="T886" i="21"/>
  <c r="U886" i="21"/>
  <c r="P887" i="21"/>
  <c r="Q887" i="21"/>
  <c r="R887" i="21"/>
  <c r="S887" i="21"/>
  <c r="T887" i="21"/>
  <c r="U887" i="21"/>
  <c r="P888" i="21"/>
  <c r="Q888" i="21"/>
  <c r="R888" i="21"/>
  <c r="S888" i="21"/>
  <c r="T888" i="21"/>
  <c r="U888" i="21"/>
  <c r="P889" i="21"/>
  <c r="Q889" i="21"/>
  <c r="R889" i="21"/>
  <c r="S889" i="21"/>
  <c r="T889" i="21"/>
  <c r="U889" i="21"/>
  <c r="P890" i="21"/>
  <c r="Q890" i="21"/>
  <c r="R890" i="21"/>
  <c r="S890" i="21"/>
  <c r="T890" i="21"/>
  <c r="U890" i="21"/>
  <c r="P891" i="21"/>
  <c r="Q891" i="21"/>
  <c r="S891" i="21"/>
  <c r="T891" i="21"/>
  <c r="U891" i="21"/>
  <c r="P892" i="21"/>
  <c r="Q892" i="21"/>
  <c r="S892" i="21"/>
  <c r="T892" i="21"/>
  <c r="U892" i="21"/>
  <c r="P893" i="21"/>
  <c r="Q893" i="21"/>
  <c r="R893" i="21"/>
  <c r="S893" i="21"/>
  <c r="T893" i="21"/>
  <c r="U893" i="21"/>
  <c r="P894" i="21"/>
  <c r="Q894" i="21"/>
  <c r="R894" i="21"/>
  <c r="S894" i="21"/>
  <c r="T894" i="21"/>
  <c r="U894" i="21"/>
  <c r="P895" i="21"/>
  <c r="Q895" i="21"/>
  <c r="R895" i="21"/>
  <c r="S895" i="21"/>
  <c r="T895" i="21"/>
  <c r="U895" i="21"/>
  <c r="P896" i="21"/>
  <c r="Q896" i="21"/>
  <c r="R896" i="21"/>
  <c r="S896" i="21"/>
  <c r="T896" i="21"/>
  <c r="U896" i="21"/>
  <c r="P897" i="21"/>
  <c r="Q897" i="21"/>
  <c r="R897" i="21"/>
  <c r="S897" i="21"/>
  <c r="T897" i="21"/>
  <c r="U897" i="21"/>
  <c r="P898" i="21"/>
  <c r="Q898" i="21"/>
  <c r="R898" i="21"/>
  <c r="S898" i="21"/>
  <c r="T898" i="21"/>
  <c r="U898" i="21"/>
  <c r="P899" i="21"/>
  <c r="Q899" i="21"/>
  <c r="R899" i="21"/>
  <c r="S899" i="21"/>
  <c r="T899" i="21"/>
  <c r="U899" i="21"/>
  <c r="P900" i="21"/>
  <c r="Q900" i="21"/>
  <c r="R900" i="21"/>
  <c r="S900" i="21"/>
  <c r="T900" i="21"/>
  <c r="U900" i="21"/>
  <c r="P901" i="21"/>
  <c r="Q901" i="21"/>
  <c r="R901" i="21"/>
  <c r="S901" i="21"/>
  <c r="T901" i="21"/>
  <c r="U901" i="21"/>
  <c r="P902" i="21"/>
  <c r="Q902" i="21"/>
  <c r="R902" i="21"/>
  <c r="S902" i="21"/>
  <c r="T902" i="21"/>
  <c r="U902" i="21"/>
  <c r="P903" i="21"/>
  <c r="Q903" i="21"/>
  <c r="S903" i="21"/>
  <c r="T903" i="21"/>
  <c r="U903" i="21"/>
  <c r="P915" i="21"/>
  <c r="Q915" i="21"/>
  <c r="S915" i="21"/>
  <c r="T915" i="21"/>
  <c r="U915" i="21"/>
  <c r="P916" i="21"/>
  <c r="Q916" i="21"/>
  <c r="S916" i="21"/>
  <c r="T916" i="21"/>
  <c r="U916" i="21"/>
  <c r="P917" i="21"/>
  <c r="Q917" i="21"/>
  <c r="R917" i="21"/>
  <c r="S917" i="21"/>
  <c r="T917" i="21"/>
  <c r="U917" i="21"/>
  <c r="P918" i="21"/>
  <c r="Q918" i="21"/>
  <c r="R918" i="21"/>
  <c r="S918" i="21"/>
  <c r="T918" i="21"/>
  <c r="U918" i="21"/>
  <c r="P919" i="21"/>
  <c r="Q919" i="21"/>
  <c r="R919" i="21"/>
  <c r="S919" i="21"/>
  <c r="T919" i="21"/>
  <c r="U919" i="21"/>
  <c r="P920" i="21"/>
  <c r="Q920" i="21"/>
  <c r="R920" i="21"/>
  <c r="S920" i="21"/>
  <c r="T920" i="21"/>
  <c r="U920" i="21"/>
  <c r="P921" i="21"/>
  <c r="Q921" i="21"/>
  <c r="R921" i="21"/>
  <c r="S921" i="21"/>
  <c r="T921" i="21"/>
  <c r="U921" i="21"/>
  <c r="P922" i="21"/>
  <c r="Q922" i="21"/>
  <c r="R922" i="21"/>
  <c r="S922" i="21"/>
  <c r="T922" i="21"/>
  <c r="U922" i="21"/>
  <c r="P923" i="21"/>
  <c r="Q923" i="21"/>
  <c r="R923" i="21"/>
  <c r="S923" i="21"/>
  <c r="T923" i="21"/>
  <c r="U923" i="21"/>
  <c r="P924" i="21"/>
  <c r="Q924" i="21"/>
  <c r="R924" i="21"/>
  <c r="S924" i="21"/>
  <c r="T924" i="21"/>
  <c r="U924" i="21"/>
  <c r="P925" i="21"/>
  <c r="Q925" i="21"/>
  <c r="R925" i="21"/>
  <c r="S925" i="21"/>
  <c r="T925" i="21"/>
  <c r="U925" i="21"/>
  <c r="P926" i="21"/>
  <c r="Q926" i="21"/>
  <c r="R926" i="21"/>
  <c r="S926" i="21"/>
  <c r="T926" i="21"/>
  <c r="U926" i="21"/>
  <c r="P927" i="21"/>
  <c r="Q927" i="21"/>
  <c r="S927" i="21"/>
  <c r="T927" i="21"/>
  <c r="U927" i="21"/>
  <c r="P928" i="21"/>
  <c r="Q928" i="21"/>
  <c r="S928" i="21"/>
  <c r="T928" i="21"/>
  <c r="U928" i="21"/>
  <c r="P929" i="21"/>
  <c r="Q929" i="21"/>
  <c r="R929" i="21"/>
  <c r="S929" i="21"/>
  <c r="T929" i="21"/>
  <c r="U929" i="21"/>
  <c r="P930" i="21"/>
  <c r="Q930" i="21"/>
  <c r="R930" i="21"/>
  <c r="S930" i="21"/>
  <c r="T930" i="21"/>
  <c r="U930" i="21"/>
  <c r="P931" i="21"/>
  <c r="Q931" i="21"/>
  <c r="R931" i="21"/>
  <c r="S931" i="21"/>
  <c r="T931" i="21"/>
  <c r="U931" i="21"/>
  <c r="P932" i="21"/>
  <c r="Q932" i="21"/>
  <c r="R932" i="21"/>
  <c r="S932" i="21"/>
  <c r="T932" i="21"/>
  <c r="U932" i="21"/>
  <c r="P933" i="21"/>
  <c r="Q933" i="21"/>
  <c r="R933" i="21"/>
  <c r="S933" i="21"/>
  <c r="T933" i="21"/>
  <c r="U933" i="21"/>
  <c r="P934" i="21"/>
  <c r="Q934" i="21"/>
  <c r="R934" i="21"/>
  <c r="S934" i="21"/>
  <c r="T934" i="21"/>
  <c r="U934" i="21"/>
  <c r="P935" i="21"/>
  <c r="Q935" i="21"/>
  <c r="R935" i="21"/>
  <c r="S935" i="21"/>
  <c r="T935" i="21"/>
  <c r="U935" i="21"/>
  <c r="P936" i="21"/>
  <c r="Q936" i="21"/>
  <c r="R936" i="21"/>
  <c r="S936" i="21"/>
  <c r="T936" i="21"/>
  <c r="U936" i="21"/>
  <c r="P937" i="21"/>
  <c r="Q937" i="21"/>
  <c r="R937" i="21"/>
  <c r="S937" i="21"/>
  <c r="T937" i="21"/>
  <c r="U937" i="21"/>
  <c r="P938" i="21"/>
  <c r="Q938" i="21"/>
  <c r="R938" i="21"/>
  <c r="S938" i="21"/>
  <c r="T938" i="21"/>
  <c r="U938" i="21"/>
  <c r="P939" i="21"/>
  <c r="Q939" i="21"/>
  <c r="S939" i="21"/>
  <c r="T939" i="21"/>
  <c r="U939" i="21"/>
  <c r="P940" i="21"/>
  <c r="Q940" i="21"/>
  <c r="S940" i="21"/>
  <c r="T940" i="21"/>
  <c r="U940" i="21"/>
  <c r="P941" i="21"/>
  <c r="Q941" i="21"/>
  <c r="R941" i="21"/>
  <c r="S941" i="21"/>
  <c r="T941" i="21"/>
  <c r="U941" i="21"/>
  <c r="P942" i="21"/>
  <c r="Q942" i="21"/>
  <c r="R942" i="21"/>
  <c r="S942" i="21"/>
  <c r="T942" i="21"/>
  <c r="U942" i="21"/>
  <c r="P943" i="21"/>
  <c r="Q943" i="21"/>
  <c r="R943" i="21"/>
  <c r="S943" i="21"/>
  <c r="T943" i="21"/>
  <c r="U943" i="21"/>
  <c r="P944" i="21"/>
  <c r="Q944" i="21"/>
  <c r="R944" i="21"/>
  <c r="S944" i="21"/>
  <c r="T944" i="21"/>
  <c r="U944" i="21"/>
  <c r="P945" i="21"/>
  <c r="Q945" i="21"/>
  <c r="R945" i="21"/>
  <c r="S945" i="21"/>
  <c r="T945" i="21"/>
  <c r="U945" i="21"/>
  <c r="P946" i="21"/>
  <c r="Q946" i="21"/>
  <c r="R946" i="21"/>
  <c r="S946" i="21"/>
  <c r="T946" i="21"/>
  <c r="U946" i="21"/>
  <c r="P947" i="21"/>
  <c r="Q947" i="21"/>
  <c r="R947" i="21"/>
  <c r="S947" i="21"/>
  <c r="T947" i="21"/>
  <c r="U947" i="21"/>
  <c r="P948" i="21"/>
  <c r="Q948" i="21"/>
  <c r="R948" i="21"/>
  <c r="S948" i="21"/>
  <c r="T948" i="21"/>
  <c r="U948" i="21"/>
  <c r="P949" i="21"/>
  <c r="Q949" i="21"/>
  <c r="R949" i="21"/>
  <c r="S949" i="21"/>
  <c r="T949" i="21"/>
  <c r="U949" i="21"/>
  <c r="P950" i="21"/>
  <c r="Q950" i="21"/>
  <c r="R950" i="21"/>
  <c r="S950" i="21"/>
  <c r="T950" i="21"/>
  <c r="U950" i="21"/>
  <c r="P951" i="21"/>
  <c r="Q951" i="21"/>
  <c r="T951" i="21"/>
  <c r="U951" i="21"/>
  <c r="P963" i="21"/>
  <c r="Q963" i="21"/>
  <c r="S963" i="21"/>
  <c r="T963" i="21"/>
  <c r="U963" i="21"/>
  <c r="P964" i="21"/>
  <c r="Q964" i="21"/>
  <c r="S964" i="21"/>
  <c r="T964" i="21"/>
  <c r="U964" i="21"/>
  <c r="P965" i="21"/>
  <c r="Q965" i="21"/>
  <c r="R965" i="21"/>
  <c r="S965" i="21"/>
  <c r="T965" i="21"/>
  <c r="U965" i="21"/>
  <c r="P966" i="21"/>
  <c r="Q966" i="21"/>
  <c r="R966" i="21"/>
  <c r="S966" i="21"/>
  <c r="T966" i="21"/>
  <c r="U966" i="21"/>
  <c r="P967" i="21"/>
  <c r="Q967" i="21"/>
  <c r="R967" i="21"/>
  <c r="S967" i="21"/>
  <c r="T967" i="21"/>
  <c r="U967" i="21"/>
  <c r="P968" i="21"/>
  <c r="Q968" i="21"/>
  <c r="R968" i="21"/>
  <c r="S968" i="21"/>
  <c r="T968" i="21"/>
  <c r="U968" i="21"/>
  <c r="P969" i="21"/>
  <c r="Q969" i="21"/>
  <c r="R969" i="21"/>
  <c r="S969" i="21"/>
  <c r="T969" i="21"/>
  <c r="U969" i="21"/>
  <c r="P970" i="21"/>
  <c r="Q970" i="21"/>
  <c r="R970" i="21"/>
  <c r="S970" i="21"/>
  <c r="T970" i="21"/>
  <c r="U970" i="21"/>
  <c r="P971" i="21"/>
  <c r="Q971" i="21"/>
  <c r="R971" i="21"/>
  <c r="S971" i="21"/>
  <c r="T971" i="21"/>
  <c r="U971" i="21"/>
  <c r="P972" i="21"/>
  <c r="Q972" i="21"/>
  <c r="R972" i="21"/>
  <c r="S972" i="21"/>
  <c r="T972" i="21"/>
  <c r="U972" i="21"/>
  <c r="P973" i="21"/>
  <c r="Q973" i="21"/>
  <c r="R973" i="21"/>
  <c r="S973" i="21"/>
  <c r="T973" i="21"/>
  <c r="U973" i="21"/>
  <c r="P974" i="21"/>
  <c r="Q974" i="21"/>
  <c r="R974" i="21"/>
  <c r="S974" i="21"/>
  <c r="T974" i="21"/>
  <c r="U974" i="21"/>
  <c r="P975" i="21"/>
  <c r="Q975" i="21"/>
  <c r="T975" i="21"/>
  <c r="U975" i="21"/>
  <c r="P976" i="21"/>
  <c r="Q976" i="21"/>
  <c r="T976" i="21"/>
  <c r="U976" i="21"/>
  <c r="P977" i="21"/>
  <c r="Q977" i="21"/>
  <c r="R977" i="21"/>
  <c r="S977" i="21"/>
  <c r="T977" i="21"/>
  <c r="U977" i="21"/>
  <c r="P978" i="21"/>
  <c r="Q978" i="21"/>
  <c r="R978" i="21"/>
  <c r="S978" i="21"/>
  <c r="T978" i="21"/>
  <c r="U978" i="21"/>
  <c r="P979" i="21"/>
  <c r="Q979" i="21"/>
  <c r="R979" i="21"/>
  <c r="S979" i="21"/>
  <c r="T979" i="21"/>
  <c r="U979" i="21"/>
  <c r="P980" i="21"/>
  <c r="Q980" i="21"/>
  <c r="R980" i="21"/>
  <c r="S980" i="21"/>
  <c r="T980" i="21"/>
  <c r="U980" i="21"/>
  <c r="P981" i="21"/>
  <c r="Q981" i="21"/>
  <c r="R981" i="21"/>
  <c r="S981" i="21"/>
  <c r="T981" i="21"/>
  <c r="U981" i="21"/>
  <c r="P982" i="21"/>
  <c r="Q982" i="21"/>
  <c r="R982" i="21"/>
  <c r="S982" i="21"/>
  <c r="T982" i="21"/>
  <c r="U982" i="21"/>
  <c r="P983" i="21"/>
  <c r="Q983" i="21"/>
  <c r="R983" i="21"/>
  <c r="S983" i="21"/>
  <c r="T983" i="21"/>
  <c r="U983" i="21"/>
  <c r="P984" i="21"/>
  <c r="Q984" i="21"/>
  <c r="R984" i="21"/>
  <c r="S984" i="21"/>
  <c r="T984" i="21"/>
  <c r="U984" i="21"/>
  <c r="P985" i="21"/>
  <c r="Q985" i="21"/>
  <c r="R985" i="21"/>
  <c r="S985" i="21"/>
  <c r="T985" i="21"/>
  <c r="U985" i="21"/>
  <c r="P986" i="21"/>
  <c r="Q986" i="21"/>
  <c r="R986" i="21"/>
  <c r="S986" i="21"/>
  <c r="T986" i="21"/>
  <c r="U986" i="21"/>
  <c r="P987" i="21"/>
  <c r="Q987" i="21"/>
  <c r="S987" i="21"/>
  <c r="T987" i="21"/>
  <c r="U987" i="21"/>
  <c r="P988" i="21"/>
  <c r="Q988" i="21"/>
  <c r="S988" i="21"/>
  <c r="T988" i="21"/>
  <c r="U988" i="21"/>
  <c r="P989" i="21"/>
  <c r="Q989" i="21"/>
  <c r="R989" i="21"/>
  <c r="S989" i="21"/>
  <c r="T989" i="21"/>
  <c r="U989" i="21"/>
  <c r="P990" i="21"/>
  <c r="Q990" i="21"/>
  <c r="R990" i="21"/>
  <c r="S990" i="21"/>
  <c r="T990" i="21"/>
  <c r="U990" i="21"/>
  <c r="P991" i="21"/>
  <c r="Q991" i="21"/>
  <c r="R991" i="21"/>
  <c r="S991" i="21"/>
  <c r="T991" i="21"/>
  <c r="U991" i="21"/>
  <c r="P992" i="21"/>
  <c r="Q992" i="21"/>
  <c r="R992" i="21"/>
  <c r="S992" i="21"/>
  <c r="T992" i="21"/>
  <c r="U992" i="21"/>
  <c r="P993" i="21"/>
  <c r="Q993" i="21"/>
  <c r="R993" i="21"/>
  <c r="S993" i="21"/>
  <c r="T993" i="21"/>
  <c r="U993" i="21"/>
  <c r="P994" i="21"/>
  <c r="Q994" i="21"/>
  <c r="R994" i="21"/>
  <c r="S994" i="21"/>
  <c r="T994" i="21"/>
  <c r="U994" i="21"/>
  <c r="P995" i="21"/>
  <c r="Q995" i="21"/>
  <c r="R995" i="21"/>
  <c r="S995" i="21"/>
  <c r="T995" i="21"/>
  <c r="U995" i="21"/>
  <c r="P996" i="21"/>
  <c r="Q996" i="21"/>
  <c r="R996" i="21"/>
  <c r="S996" i="21"/>
  <c r="T996" i="21"/>
  <c r="U996" i="21"/>
  <c r="P997" i="21"/>
  <c r="Q997" i="21"/>
  <c r="R997" i="21"/>
  <c r="S997" i="21"/>
  <c r="T997" i="21"/>
  <c r="U997" i="21"/>
  <c r="P998" i="21"/>
  <c r="Q998" i="21"/>
  <c r="R998" i="21"/>
  <c r="S998" i="21"/>
  <c r="T998" i="21"/>
  <c r="U998" i="21"/>
  <c r="P999" i="21"/>
  <c r="Q999" i="21"/>
  <c r="S999" i="21"/>
  <c r="T999" i="21"/>
  <c r="U999" i="21"/>
  <c r="P1000" i="21"/>
  <c r="Q1000" i="21"/>
  <c r="S1000" i="21"/>
  <c r="T1000" i="21"/>
  <c r="U1000" i="21"/>
  <c r="P1001" i="21"/>
  <c r="Q1001" i="21"/>
  <c r="R1001" i="21"/>
  <c r="S1001" i="21"/>
  <c r="T1001" i="21"/>
  <c r="U1001" i="21"/>
  <c r="P1002" i="21"/>
  <c r="Q1002" i="21"/>
  <c r="R1002" i="21"/>
  <c r="S1002" i="21"/>
  <c r="T1002" i="21"/>
  <c r="U1002" i="21"/>
  <c r="P1003" i="21"/>
  <c r="Q1003" i="21"/>
  <c r="R1003" i="21"/>
  <c r="S1003" i="21"/>
  <c r="T1003" i="21"/>
  <c r="U1003" i="21"/>
  <c r="P1004" i="21"/>
  <c r="Q1004" i="21"/>
  <c r="R1004" i="21"/>
  <c r="S1004" i="21"/>
  <c r="T1004" i="21"/>
  <c r="U1004" i="21"/>
  <c r="P1005" i="21"/>
  <c r="Q1005" i="21"/>
  <c r="R1005" i="21"/>
  <c r="S1005" i="21"/>
  <c r="T1005" i="21"/>
  <c r="U1005" i="21"/>
  <c r="P1006" i="21"/>
  <c r="Q1006" i="21"/>
  <c r="R1006" i="21"/>
  <c r="S1006" i="21"/>
  <c r="T1006" i="21"/>
  <c r="U1006" i="21"/>
  <c r="P1007" i="21"/>
  <c r="Q1007" i="21"/>
  <c r="R1007" i="21"/>
  <c r="S1007" i="21"/>
  <c r="T1007" i="21"/>
  <c r="U1007" i="21"/>
  <c r="P1008" i="21"/>
  <c r="Q1008" i="21"/>
  <c r="R1008" i="21"/>
  <c r="S1008" i="21"/>
  <c r="T1008" i="21"/>
  <c r="U1008" i="21"/>
  <c r="P1009" i="21"/>
  <c r="Q1009" i="21"/>
  <c r="R1009" i="21"/>
  <c r="S1009" i="21"/>
  <c r="T1009" i="21"/>
  <c r="U1009" i="21"/>
  <c r="P1010" i="21"/>
  <c r="Q1010" i="21"/>
  <c r="R1010" i="21"/>
  <c r="S1010" i="21"/>
  <c r="T1010" i="21"/>
  <c r="U1010" i="21"/>
  <c r="P1011" i="21"/>
  <c r="Q1011" i="21"/>
  <c r="S1011" i="21"/>
  <c r="T1011" i="21"/>
  <c r="U1011" i="21"/>
  <c r="P1012" i="21"/>
  <c r="Q1012" i="21"/>
  <c r="S1012" i="21"/>
  <c r="T1012" i="21"/>
  <c r="U1012" i="21"/>
  <c r="P1013" i="21"/>
  <c r="Q1013" i="21"/>
  <c r="R1013" i="21"/>
  <c r="S1013" i="21"/>
  <c r="T1013" i="21"/>
  <c r="U1013" i="21"/>
  <c r="P1014" i="21"/>
  <c r="Q1014" i="21"/>
  <c r="R1014" i="21"/>
  <c r="S1014" i="21"/>
  <c r="T1014" i="21"/>
  <c r="U1014" i="21"/>
  <c r="P1015" i="21"/>
  <c r="Q1015" i="21"/>
  <c r="R1015" i="21"/>
  <c r="S1015" i="21"/>
  <c r="T1015" i="21"/>
  <c r="U1015" i="21"/>
  <c r="P1016" i="21"/>
  <c r="Q1016" i="21"/>
  <c r="R1016" i="21"/>
  <c r="S1016" i="21"/>
  <c r="T1016" i="21"/>
  <c r="U1016" i="21"/>
  <c r="P1017" i="21"/>
  <c r="Q1017" i="21"/>
  <c r="R1017" i="21"/>
  <c r="S1017" i="21"/>
  <c r="T1017" i="21"/>
  <c r="U1017" i="21"/>
  <c r="P1018" i="21"/>
  <c r="Q1018" i="21"/>
  <c r="R1018" i="21"/>
  <c r="S1018" i="21"/>
  <c r="T1018" i="21"/>
  <c r="U1018" i="21"/>
  <c r="P1019" i="21"/>
  <c r="Q1019" i="21"/>
  <c r="R1019" i="21"/>
  <c r="S1019" i="21"/>
  <c r="T1019" i="21"/>
  <c r="U1019" i="21"/>
  <c r="P1020" i="21"/>
  <c r="Q1020" i="21"/>
  <c r="R1020" i="21"/>
  <c r="S1020" i="21"/>
  <c r="T1020" i="21"/>
  <c r="U1020" i="21"/>
  <c r="P1021" i="21"/>
  <c r="Q1021" i="21"/>
  <c r="R1021" i="21"/>
  <c r="S1021" i="21"/>
  <c r="T1021" i="21"/>
  <c r="U1021" i="21"/>
  <c r="P1022" i="21"/>
  <c r="Q1022" i="21"/>
  <c r="R1022" i="21"/>
  <c r="S1022" i="21"/>
  <c r="T1022" i="21"/>
  <c r="U1022" i="21"/>
  <c r="P1035" i="21"/>
  <c r="Q1035" i="21"/>
  <c r="S1035" i="21"/>
  <c r="T1035" i="21"/>
  <c r="U1035" i="21"/>
  <c r="P1036" i="21"/>
  <c r="Q1036" i="21"/>
  <c r="S1036" i="21"/>
  <c r="T1036" i="21"/>
  <c r="U1036" i="21"/>
  <c r="P1037" i="21"/>
  <c r="Q1037" i="21"/>
  <c r="R1037" i="21"/>
  <c r="S1037" i="21"/>
  <c r="T1037" i="21"/>
  <c r="U1037" i="21"/>
  <c r="P1038" i="21"/>
  <c r="Q1038" i="21"/>
  <c r="S1038" i="21"/>
  <c r="T1038" i="21"/>
  <c r="U1038" i="21"/>
  <c r="P1039" i="21"/>
  <c r="Q1039" i="21"/>
  <c r="R1039" i="21"/>
  <c r="S1039" i="21"/>
  <c r="T1039" i="21"/>
  <c r="U1039" i="21"/>
  <c r="P1040" i="21"/>
  <c r="Q1040" i="21"/>
  <c r="R1040" i="21"/>
  <c r="S1040" i="21"/>
  <c r="T1040" i="21"/>
  <c r="U1040" i="21"/>
  <c r="P1041" i="21"/>
  <c r="Q1041" i="21"/>
  <c r="R1041" i="21"/>
  <c r="S1041" i="21"/>
  <c r="T1041" i="21"/>
  <c r="U1041" i="21"/>
  <c r="P1042" i="21"/>
  <c r="Q1042" i="21"/>
  <c r="R1042" i="21"/>
  <c r="S1042" i="21"/>
  <c r="T1042" i="21"/>
  <c r="U1042" i="21"/>
  <c r="P1043" i="21"/>
  <c r="Q1043" i="21"/>
  <c r="S1043" i="21"/>
  <c r="T1043" i="21"/>
  <c r="U1043" i="21"/>
  <c r="P1044" i="21"/>
  <c r="Q1044" i="21"/>
  <c r="R1044" i="21"/>
  <c r="S1044" i="21"/>
  <c r="T1044" i="21"/>
  <c r="U1044" i="21"/>
  <c r="P1045" i="21"/>
  <c r="Q1045" i="21"/>
  <c r="R1045" i="21"/>
  <c r="S1045" i="21"/>
  <c r="T1045" i="21"/>
  <c r="U1045" i="21"/>
  <c r="P1046" i="21"/>
  <c r="Q1046" i="21"/>
  <c r="S1046" i="21"/>
  <c r="T1046" i="21"/>
  <c r="U1046" i="21"/>
  <c r="P1047" i="21"/>
  <c r="Q1047" i="21"/>
  <c r="S1047" i="21"/>
  <c r="T1047" i="21"/>
  <c r="U1047" i="21"/>
  <c r="P1048" i="21"/>
  <c r="Q1048" i="21"/>
  <c r="S1048" i="21"/>
  <c r="T1048" i="21"/>
  <c r="U1048" i="21"/>
  <c r="P1049" i="21"/>
  <c r="Q1049" i="21"/>
  <c r="R1049" i="21"/>
  <c r="S1049" i="21"/>
  <c r="T1049" i="21"/>
  <c r="U1049" i="21"/>
  <c r="P1050" i="21"/>
  <c r="Q1050" i="21"/>
  <c r="R1050" i="21"/>
  <c r="S1050" i="21"/>
  <c r="T1050" i="21"/>
  <c r="U1050" i="21"/>
  <c r="P1051" i="21"/>
  <c r="Q1051" i="21"/>
  <c r="R1051" i="21"/>
  <c r="S1051" i="21"/>
  <c r="T1051" i="21"/>
  <c r="U1051" i="21"/>
  <c r="P1052" i="21"/>
  <c r="Q1052" i="21"/>
  <c r="R1052" i="21"/>
  <c r="S1052" i="21"/>
  <c r="T1052" i="21"/>
  <c r="U1052" i="21"/>
  <c r="P1053" i="21"/>
  <c r="Q1053" i="21"/>
  <c r="R1053" i="21"/>
  <c r="S1053" i="21"/>
  <c r="T1053" i="21"/>
  <c r="U1053" i="21"/>
  <c r="P1054" i="21"/>
  <c r="Q1054" i="21"/>
  <c r="R1054" i="21"/>
  <c r="S1054" i="21"/>
  <c r="T1054" i="21"/>
  <c r="U1054" i="21"/>
  <c r="P1055" i="21"/>
  <c r="Q1055" i="21"/>
  <c r="R1055" i="21"/>
  <c r="S1055" i="21"/>
  <c r="T1055" i="21"/>
  <c r="U1055" i="21"/>
  <c r="P1056" i="21"/>
  <c r="Q1056" i="21"/>
  <c r="R1056" i="21"/>
  <c r="S1056" i="21"/>
  <c r="T1056" i="21"/>
  <c r="U1056" i="21"/>
  <c r="P1057" i="21"/>
  <c r="Q1057" i="21"/>
  <c r="R1057" i="21"/>
  <c r="S1057" i="21"/>
  <c r="T1057" i="21"/>
  <c r="U1057" i="21"/>
  <c r="P1058" i="21"/>
  <c r="Q1058" i="21"/>
  <c r="R1058" i="21"/>
  <c r="S1058" i="21"/>
  <c r="T1058" i="21"/>
  <c r="U1058" i="21"/>
  <c r="P1059" i="21"/>
  <c r="Q1059" i="21"/>
  <c r="R1059" i="21"/>
  <c r="S1059" i="21"/>
  <c r="T1059" i="21"/>
  <c r="U1059" i="21"/>
  <c r="P1060" i="21"/>
  <c r="Q1060" i="21"/>
  <c r="R1060" i="21"/>
  <c r="S1060" i="21"/>
  <c r="T1060" i="21"/>
  <c r="U1060" i="21"/>
  <c r="P1061" i="21"/>
  <c r="Q1061" i="21"/>
  <c r="R1061" i="21"/>
  <c r="S1061" i="21"/>
  <c r="T1061" i="21"/>
  <c r="U1061" i="21"/>
  <c r="P1062" i="21"/>
  <c r="Q1062" i="21"/>
  <c r="R1062" i="21"/>
  <c r="S1062" i="21"/>
  <c r="T1062" i="21"/>
  <c r="U1062" i="21"/>
  <c r="P1063" i="21"/>
  <c r="Q1063" i="21"/>
  <c r="R1063" i="21"/>
  <c r="S1063" i="21"/>
  <c r="T1063" i="21"/>
  <c r="U1063" i="21"/>
  <c r="P1064" i="21"/>
  <c r="Q1064" i="21"/>
  <c r="R1064" i="21"/>
  <c r="S1064" i="21"/>
  <c r="T1064" i="21"/>
  <c r="U1064" i="21"/>
  <c r="P1065" i="21"/>
  <c r="Q1065" i="21"/>
  <c r="R1065" i="21"/>
  <c r="S1065" i="21"/>
  <c r="T1065" i="21"/>
  <c r="U1065" i="21"/>
  <c r="P1066" i="21"/>
  <c r="Q1066" i="21"/>
  <c r="R1066" i="21"/>
  <c r="S1066" i="21"/>
  <c r="T1066" i="21"/>
  <c r="U1066" i="21"/>
  <c r="P1067" i="21"/>
  <c r="Q1067" i="21"/>
  <c r="R1067" i="21"/>
  <c r="S1067" i="21"/>
  <c r="T1067" i="21"/>
  <c r="U1067" i="21"/>
  <c r="P1068" i="21"/>
  <c r="Q1068" i="21"/>
  <c r="R1068" i="21"/>
  <c r="S1068" i="21"/>
  <c r="T1068" i="21"/>
  <c r="U1068" i="21"/>
  <c r="P1069" i="21"/>
  <c r="Q1069" i="21"/>
  <c r="R1069" i="21"/>
  <c r="S1069" i="21"/>
  <c r="T1069" i="21"/>
  <c r="U1069" i="21"/>
  <c r="P1070" i="21"/>
  <c r="Q1070" i="21"/>
  <c r="R1070" i="21"/>
  <c r="S1070" i="21"/>
  <c r="T1070" i="21"/>
  <c r="U1070" i="21"/>
  <c r="P1071" i="21"/>
  <c r="Q1071" i="21"/>
  <c r="S1071" i="21"/>
  <c r="T1071" i="21"/>
  <c r="U1071" i="21"/>
  <c r="P1072" i="21"/>
  <c r="Q1072" i="21"/>
  <c r="S1072" i="21"/>
  <c r="T1072" i="21"/>
  <c r="U1072" i="21"/>
  <c r="P1073" i="21"/>
  <c r="Q1073" i="21"/>
  <c r="R1073" i="21"/>
  <c r="S1073" i="21"/>
  <c r="T1073" i="21"/>
  <c r="U1073" i="21"/>
  <c r="P1074" i="21"/>
  <c r="Q1074" i="21"/>
  <c r="R1074" i="21"/>
  <c r="S1074" i="21"/>
  <c r="T1074" i="21"/>
  <c r="U1074" i="21"/>
  <c r="P1075" i="21"/>
  <c r="Q1075" i="21"/>
  <c r="R1075" i="21"/>
  <c r="S1075" i="21"/>
  <c r="T1075" i="21"/>
  <c r="U1075" i="21"/>
  <c r="P1076" i="21"/>
  <c r="Q1076" i="21"/>
  <c r="R1076" i="21"/>
  <c r="S1076" i="21"/>
  <c r="T1076" i="21"/>
  <c r="U1076" i="21"/>
  <c r="P1077" i="21"/>
  <c r="Q1077" i="21"/>
  <c r="R1077" i="21"/>
  <c r="S1077" i="21"/>
  <c r="T1077" i="21"/>
  <c r="U1077" i="21"/>
  <c r="P1078" i="21"/>
  <c r="Q1078" i="21"/>
  <c r="R1078" i="21"/>
  <c r="S1078" i="21"/>
  <c r="T1078" i="21"/>
  <c r="U1078" i="21"/>
  <c r="P1079" i="21"/>
  <c r="Q1079" i="21"/>
  <c r="R1079" i="21"/>
  <c r="S1079" i="21"/>
  <c r="T1079" i="21"/>
  <c r="U1079" i="21"/>
  <c r="P1080" i="21"/>
  <c r="Q1080" i="21"/>
  <c r="R1080" i="21"/>
  <c r="S1080" i="21"/>
  <c r="T1080" i="21"/>
  <c r="U1080" i="21"/>
  <c r="P1081" i="21"/>
  <c r="Q1081" i="21"/>
  <c r="R1081" i="21"/>
  <c r="S1081" i="21"/>
  <c r="T1081" i="21"/>
  <c r="U1081" i="21"/>
  <c r="P1082" i="21"/>
  <c r="Q1082" i="21"/>
  <c r="R1082" i="21"/>
  <c r="S1082" i="21"/>
  <c r="T1082" i="21"/>
  <c r="U1082" i="21"/>
  <c r="P1083" i="21"/>
  <c r="Q1083" i="21"/>
  <c r="S1083" i="21"/>
  <c r="T1083" i="21"/>
  <c r="U1083" i="21"/>
  <c r="P1084" i="21"/>
  <c r="Q1084" i="21"/>
  <c r="S1084" i="21"/>
  <c r="T1084" i="21"/>
  <c r="U1084" i="21"/>
  <c r="P1085" i="21"/>
  <c r="Q1085" i="21"/>
  <c r="R1085" i="21"/>
  <c r="S1085" i="21"/>
  <c r="T1085" i="21"/>
  <c r="U1085" i="21"/>
  <c r="P1086" i="21"/>
  <c r="Q1086" i="21"/>
  <c r="S1086" i="21"/>
  <c r="T1086" i="21"/>
  <c r="U1086" i="21"/>
  <c r="P1087" i="21"/>
  <c r="Q1087" i="21"/>
  <c r="R1087" i="21"/>
  <c r="S1087" i="21"/>
  <c r="T1087" i="21"/>
  <c r="U1087" i="21"/>
  <c r="P1088" i="21"/>
  <c r="Q1088" i="21"/>
  <c r="R1088" i="21"/>
  <c r="S1088" i="21"/>
  <c r="T1088" i="21"/>
  <c r="U1088" i="21"/>
  <c r="P1089" i="21"/>
  <c r="Q1089" i="21"/>
  <c r="R1089" i="21"/>
  <c r="S1089" i="21"/>
  <c r="T1089" i="21"/>
  <c r="U1089" i="21"/>
  <c r="P1090" i="21"/>
  <c r="Q1090" i="21"/>
  <c r="S1090" i="21"/>
  <c r="T1090" i="21"/>
  <c r="U1090" i="21"/>
  <c r="P1091" i="21"/>
  <c r="Q1091" i="21"/>
  <c r="R1091" i="21"/>
  <c r="S1091" i="21"/>
  <c r="T1091" i="21"/>
  <c r="U1091" i="21"/>
  <c r="P1092" i="21"/>
  <c r="Q1092" i="21"/>
  <c r="R1092" i="21"/>
  <c r="S1092" i="21"/>
  <c r="T1092" i="21"/>
  <c r="U1092" i="21"/>
  <c r="P1093" i="21"/>
  <c r="Q1093" i="21"/>
  <c r="R1093" i="21"/>
  <c r="S1093" i="21"/>
  <c r="T1093" i="21"/>
  <c r="U1093" i="21"/>
  <c r="P1094" i="21"/>
  <c r="Q1094" i="21"/>
  <c r="R1094" i="21"/>
  <c r="S1094" i="21"/>
  <c r="T1094" i="21"/>
  <c r="U1094" i="21"/>
  <c r="P1095" i="21"/>
  <c r="Q1095" i="21"/>
  <c r="S1095" i="21"/>
  <c r="T1095" i="21"/>
  <c r="U1095" i="21"/>
  <c r="P1096" i="21"/>
  <c r="Q1096" i="21"/>
  <c r="S1096" i="21"/>
  <c r="T1096" i="21"/>
  <c r="U1096" i="21"/>
  <c r="P1097" i="21"/>
  <c r="Q1097" i="21"/>
  <c r="R1097" i="21"/>
  <c r="S1097" i="21"/>
  <c r="T1097" i="21"/>
  <c r="U1097" i="21"/>
  <c r="P1098" i="21"/>
  <c r="Q1098" i="21"/>
  <c r="R1098" i="21"/>
  <c r="S1098" i="21"/>
  <c r="T1098" i="21"/>
  <c r="U1098" i="21"/>
  <c r="P1099" i="21"/>
  <c r="Q1099" i="21"/>
  <c r="R1099" i="21"/>
  <c r="S1099" i="21"/>
  <c r="T1099" i="21"/>
  <c r="U1099" i="21"/>
  <c r="P1100" i="21"/>
  <c r="Q1100" i="21"/>
  <c r="R1100" i="21"/>
  <c r="S1100" i="21"/>
  <c r="T1100" i="21"/>
  <c r="U1100" i="21"/>
  <c r="P1101" i="21"/>
  <c r="Q1101" i="21"/>
  <c r="R1101" i="21"/>
  <c r="S1101" i="21"/>
  <c r="T1101" i="21"/>
  <c r="U1101" i="21"/>
  <c r="P1102" i="21"/>
  <c r="Q1102" i="21"/>
  <c r="R1102" i="21"/>
  <c r="S1102" i="21"/>
  <c r="T1102" i="21"/>
  <c r="U1102" i="21"/>
  <c r="P1103" i="21"/>
  <c r="Q1103" i="21"/>
  <c r="R1103" i="21"/>
  <c r="S1103" i="21"/>
  <c r="T1103" i="21"/>
  <c r="U1103" i="21"/>
  <c r="P1104" i="21"/>
  <c r="Q1104" i="21"/>
  <c r="R1104" i="21"/>
  <c r="S1104" i="21"/>
  <c r="T1104" i="21"/>
  <c r="U1104" i="21"/>
  <c r="P1105" i="21"/>
  <c r="Q1105" i="21"/>
  <c r="R1105" i="21"/>
  <c r="S1105" i="21"/>
  <c r="T1105" i="21"/>
  <c r="U1105" i="21"/>
  <c r="P1106" i="21"/>
  <c r="Q1106" i="21"/>
  <c r="R1106" i="21"/>
  <c r="S1106" i="21"/>
  <c r="T1106" i="21"/>
  <c r="U1106" i="21"/>
  <c r="P1107" i="21"/>
  <c r="Q1107" i="21"/>
  <c r="S1107" i="21"/>
  <c r="T1107" i="21"/>
  <c r="U1107" i="21"/>
  <c r="P1108" i="21"/>
  <c r="Q1108" i="21"/>
  <c r="S1108" i="21"/>
  <c r="T1108" i="21"/>
  <c r="U1108" i="21"/>
  <c r="P1109" i="21"/>
  <c r="Q1109" i="21"/>
  <c r="R1109" i="21"/>
  <c r="S1109" i="21"/>
  <c r="T1109" i="21"/>
  <c r="U1109" i="21"/>
  <c r="P1110" i="21"/>
  <c r="Q1110" i="21"/>
  <c r="R1110" i="21"/>
  <c r="S1110" i="21"/>
  <c r="T1110" i="21"/>
  <c r="U1110" i="21"/>
  <c r="P1111" i="21"/>
  <c r="Q1111" i="21"/>
  <c r="R1111" i="21"/>
  <c r="S1111" i="21"/>
  <c r="T1111" i="21"/>
  <c r="U1111" i="21"/>
  <c r="P1112" i="21"/>
  <c r="Q1112" i="21"/>
  <c r="R1112" i="21"/>
  <c r="S1112" i="21"/>
  <c r="T1112" i="21"/>
  <c r="U1112" i="21"/>
  <c r="P1113" i="21"/>
  <c r="Q1113" i="21"/>
  <c r="R1113" i="21"/>
  <c r="S1113" i="21"/>
  <c r="T1113" i="21"/>
  <c r="U1113" i="21"/>
  <c r="P1114" i="21"/>
  <c r="Q1114" i="21"/>
  <c r="R1114" i="21"/>
  <c r="S1114" i="21"/>
  <c r="T1114" i="21"/>
  <c r="U1114" i="21"/>
  <c r="P1115" i="21"/>
  <c r="Q1115" i="21"/>
  <c r="R1115" i="21"/>
  <c r="S1115" i="21"/>
  <c r="T1115" i="21"/>
  <c r="U1115" i="21"/>
  <c r="P1116" i="21"/>
  <c r="Q1116" i="21"/>
  <c r="R1116" i="21"/>
  <c r="S1116" i="21"/>
  <c r="T1116" i="21"/>
  <c r="U1116" i="21"/>
  <c r="P1117" i="21"/>
  <c r="Q1117" i="21"/>
  <c r="R1117" i="21"/>
  <c r="S1117" i="21"/>
  <c r="T1117" i="21"/>
  <c r="U1117" i="21"/>
  <c r="P1118" i="21"/>
  <c r="Q1118" i="21"/>
  <c r="R1118" i="21"/>
  <c r="S1118" i="21"/>
  <c r="T1118" i="21"/>
  <c r="U1118" i="21"/>
  <c r="P1119" i="21"/>
  <c r="Q1119" i="21"/>
  <c r="R1119" i="21"/>
  <c r="S1119" i="21"/>
  <c r="T1119" i="21"/>
  <c r="U1119" i="21"/>
  <c r="P1120" i="21"/>
  <c r="Q1120" i="21"/>
  <c r="R1120" i="21"/>
  <c r="S1120" i="21"/>
  <c r="T1120" i="21"/>
  <c r="U1120" i="21"/>
  <c r="P1121" i="21"/>
  <c r="Q1121" i="21"/>
  <c r="R1121" i="21"/>
  <c r="S1121" i="21"/>
  <c r="T1121" i="21"/>
  <c r="U1121" i="21"/>
  <c r="P1122" i="21"/>
  <c r="Q1122" i="21"/>
  <c r="R1122" i="21"/>
  <c r="S1122" i="21"/>
  <c r="T1122" i="21"/>
  <c r="U1122" i="21"/>
  <c r="P1123" i="21"/>
  <c r="Q1123" i="21"/>
  <c r="R1123" i="21"/>
  <c r="S1123" i="21"/>
  <c r="T1123" i="21"/>
  <c r="U1123" i="21"/>
  <c r="P1124" i="21"/>
  <c r="Q1124" i="21"/>
  <c r="R1124" i="21"/>
  <c r="S1124" i="21"/>
  <c r="T1124" i="21"/>
  <c r="U1124" i="21"/>
  <c r="P1125" i="21"/>
  <c r="Q1125" i="21"/>
  <c r="R1125" i="21"/>
  <c r="S1125" i="21"/>
  <c r="T1125" i="21"/>
  <c r="U1125" i="21"/>
  <c r="P1126" i="21"/>
  <c r="Q1126" i="21"/>
  <c r="R1126" i="21"/>
  <c r="S1126" i="21"/>
  <c r="T1126" i="21"/>
  <c r="U1126" i="21"/>
  <c r="P1127" i="21"/>
  <c r="Q1127" i="21"/>
  <c r="R1127" i="21"/>
  <c r="S1127" i="21"/>
  <c r="T1127" i="21"/>
  <c r="U1127" i="21"/>
  <c r="P1128" i="21"/>
  <c r="Q1128" i="21"/>
  <c r="R1128" i="21"/>
  <c r="S1128" i="21"/>
  <c r="T1128" i="21"/>
  <c r="U1128" i="21"/>
  <c r="P1129" i="21"/>
  <c r="Q1129" i="21"/>
  <c r="R1129" i="21"/>
  <c r="S1129" i="21"/>
  <c r="T1129" i="21"/>
  <c r="U1129" i="21"/>
  <c r="P1130" i="21"/>
  <c r="Q1130" i="21"/>
  <c r="R1130" i="21"/>
  <c r="S1130" i="21"/>
  <c r="T1130" i="21"/>
  <c r="U1130" i="21"/>
  <c r="P1131" i="21"/>
  <c r="Q1131" i="21"/>
  <c r="R1131" i="21"/>
  <c r="S1131" i="21"/>
  <c r="T1131" i="21"/>
  <c r="U1131" i="21"/>
  <c r="P1132" i="21"/>
  <c r="Q1132" i="21"/>
  <c r="R1132" i="21"/>
  <c r="S1132" i="21"/>
  <c r="T1132" i="21"/>
  <c r="U1132" i="21"/>
  <c r="P1133" i="21"/>
  <c r="Q1133" i="21"/>
  <c r="R1133" i="21"/>
  <c r="S1133" i="21"/>
  <c r="T1133" i="21"/>
  <c r="U1133" i="21"/>
  <c r="P1134" i="21"/>
  <c r="Q1134" i="21"/>
  <c r="R1134" i="21"/>
  <c r="S1134" i="21"/>
  <c r="T1134" i="21"/>
  <c r="U1134" i="21"/>
  <c r="P1135" i="21"/>
  <c r="Q1135" i="21"/>
  <c r="R1135" i="21"/>
  <c r="S1135" i="21"/>
  <c r="T1135" i="21"/>
  <c r="U1135" i="21"/>
  <c r="P1136" i="21"/>
  <c r="Q1136" i="21"/>
  <c r="R1136" i="21"/>
  <c r="S1136" i="21"/>
  <c r="T1136" i="21"/>
  <c r="U1136" i="21"/>
  <c r="P1137" i="21"/>
  <c r="Q1137" i="21"/>
  <c r="R1137" i="21"/>
  <c r="S1137" i="21"/>
  <c r="T1137" i="21"/>
  <c r="U1137" i="21"/>
  <c r="P1138" i="21"/>
  <c r="Q1138" i="21"/>
  <c r="R1138" i="21"/>
  <c r="S1138" i="21"/>
  <c r="T1138" i="21"/>
  <c r="U1138" i="21"/>
  <c r="P1139" i="21"/>
  <c r="Q1139" i="21"/>
  <c r="R1139" i="21"/>
  <c r="S1139" i="21"/>
  <c r="T1139" i="21"/>
  <c r="U1139" i="21"/>
  <c r="P1140" i="21"/>
  <c r="Q1140" i="21"/>
  <c r="R1140" i="21"/>
  <c r="S1140" i="21"/>
  <c r="T1140" i="21"/>
  <c r="U1140" i="21"/>
  <c r="P1141" i="21"/>
  <c r="Q1141" i="21"/>
  <c r="R1141" i="21"/>
  <c r="S1141" i="21"/>
  <c r="T1141" i="21"/>
  <c r="U1141" i="21"/>
  <c r="P1142" i="21"/>
  <c r="Q1142" i="21"/>
  <c r="R1142" i="21"/>
  <c r="S1142" i="21"/>
  <c r="T1142" i="21"/>
  <c r="U1142" i="21"/>
  <c r="BJ542" i="21"/>
  <c r="G542" i="21"/>
  <c r="BJ541" i="21"/>
  <c r="BR540" i="21"/>
  <c r="AV540" i="21"/>
  <c r="I540" i="21"/>
  <c r="BK540" i="21"/>
  <c r="BR539" i="21"/>
  <c r="AV539" i="21"/>
  <c r="F538" i="21"/>
  <c r="G537" i="21"/>
  <c r="AV536" i="21"/>
  <c r="AQ535" i="21"/>
  <c r="BJ535" i="21"/>
  <c r="I535" i="21"/>
  <c r="BJ534" i="21"/>
  <c r="AV532" i="21"/>
  <c r="I532" i="21"/>
  <c r="BR531" i="21"/>
  <c r="BM531" i="21"/>
  <c r="AM531" i="21"/>
  <c r="K542" i="4"/>
  <c r="K541" i="4"/>
  <c r="K540" i="4"/>
  <c r="K539" i="4"/>
  <c r="K538" i="4"/>
  <c r="K537" i="4"/>
  <c r="K536" i="4"/>
  <c r="K535" i="4"/>
  <c r="K534" i="4"/>
  <c r="K533" i="4"/>
  <c r="K532" i="4"/>
  <c r="K531" i="4"/>
  <c r="F495" i="12"/>
  <c r="E519" i="13"/>
  <c r="F519" i="13"/>
  <c r="G519" i="13"/>
  <c r="G520" i="13"/>
  <c r="E521" i="13"/>
  <c r="F521" i="13"/>
  <c r="G521" i="13"/>
  <c r="H521" i="13"/>
  <c r="E522" i="13"/>
  <c r="F522" i="13"/>
  <c r="G522" i="13"/>
  <c r="H522" i="13"/>
  <c r="H522" i="18" s="1"/>
  <c r="BY522" i="21" s="1"/>
  <c r="E523" i="13"/>
  <c r="F523" i="13"/>
  <c r="I523" i="13" s="1"/>
  <c r="G523" i="13"/>
  <c r="H523" i="13"/>
  <c r="E524" i="13"/>
  <c r="F524" i="13"/>
  <c r="J524" i="13" s="1"/>
  <c r="G524" i="13"/>
  <c r="H524" i="13"/>
  <c r="E525" i="13"/>
  <c r="F525" i="13"/>
  <c r="G525" i="13"/>
  <c r="H525" i="13"/>
  <c r="E526" i="13"/>
  <c r="F526" i="13"/>
  <c r="J526" i="13" s="1"/>
  <c r="G526" i="13"/>
  <c r="H526" i="13"/>
  <c r="E527" i="13"/>
  <c r="F527" i="13"/>
  <c r="G527" i="13"/>
  <c r="G527" i="18" s="1"/>
  <c r="BC527" i="21" s="1"/>
  <c r="H527" i="13"/>
  <c r="E528" i="13"/>
  <c r="F528" i="13"/>
  <c r="G528" i="13"/>
  <c r="H528" i="13"/>
  <c r="E529" i="13"/>
  <c r="F529" i="13"/>
  <c r="I529" i="13" s="1"/>
  <c r="G529" i="13"/>
  <c r="H529" i="13"/>
  <c r="E530" i="13"/>
  <c r="F530" i="13"/>
  <c r="G530" i="13"/>
  <c r="H530" i="13"/>
  <c r="E533" i="13"/>
  <c r="F533" i="13"/>
  <c r="I533" i="13" s="1"/>
  <c r="G533" i="13"/>
  <c r="G533" i="18" s="1"/>
  <c r="BC533" i="21" s="1"/>
  <c r="H533" i="13"/>
  <c r="E534" i="13"/>
  <c r="F534" i="13"/>
  <c r="J534" i="13" s="1"/>
  <c r="G534" i="13"/>
  <c r="H534" i="13"/>
  <c r="E535" i="13"/>
  <c r="F535" i="13"/>
  <c r="G535" i="13"/>
  <c r="H535" i="13"/>
  <c r="E536" i="13"/>
  <c r="F536" i="13"/>
  <c r="G536" i="13"/>
  <c r="H536" i="13"/>
  <c r="E537" i="13"/>
  <c r="F537" i="13"/>
  <c r="G537" i="13"/>
  <c r="G537" i="18" s="1"/>
  <c r="BC537" i="21" s="1"/>
  <c r="H537" i="13"/>
  <c r="E538" i="13"/>
  <c r="F538" i="13"/>
  <c r="G538" i="13"/>
  <c r="H538" i="13"/>
  <c r="E539" i="13"/>
  <c r="F539" i="13"/>
  <c r="F539" i="18" s="1"/>
  <c r="AG539" i="21" s="1"/>
  <c r="G539" i="13"/>
  <c r="H539" i="13"/>
  <c r="H539" i="18" s="1"/>
  <c r="BY539" i="21" s="1"/>
  <c r="E540" i="13"/>
  <c r="F540" i="13"/>
  <c r="G540" i="13"/>
  <c r="H540" i="13"/>
  <c r="E541" i="13"/>
  <c r="F541" i="13"/>
  <c r="G541" i="13"/>
  <c r="H541" i="13"/>
  <c r="E542" i="13"/>
  <c r="F542" i="13"/>
  <c r="G542" i="13"/>
  <c r="H542" i="13"/>
  <c r="G507" i="13"/>
  <c r="G508" i="13"/>
  <c r="E509" i="13"/>
  <c r="F509" i="13"/>
  <c r="G509" i="13"/>
  <c r="H509" i="13"/>
  <c r="E510" i="13"/>
  <c r="F510" i="13"/>
  <c r="G510" i="13"/>
  <c r="H510" i="13"/>
  <c r="E511" i="13"/>
  <c r="F511" i="13"/>
  <c r="G511" i="13"/>
  <c r="H511" i="13"/>
  <c r="E512" i="13"/>
  <c r="F512" i="13"/>
  <c r="G512" i="13"/>
  <c r="H512" i="13"/>
  <c r="E513" i="13"/>
  <c r="F513" i="13"/>
  <c r="G513" i="13"/>
  <c r="H513" i="13"/>
  <c r="E514" i="13"/>
  <c r="F514" i="13"/>
  <c r="G514" i="13"/>
  <c r="H514" i="13"/>
  <c r="E515" i="13"/>
  <c r="F515" i="13"/>
  <c r="F515" i="18" s="1"/>
  <c r="G515" i="13"/>
  <c r="H515" i="13"/>
  <c r="E516" i="13"/>
  <c r="F516" i="13"/>
  <c r="G516" i="13"/>
  <c r="H516" i="13"/>
  <c r="E517" i="13"/>
  <c r="F517" i="13"/>
  <c r="G517" i="13"/>
  <c r="H517" i="13"/>
  <c r="H517" i="18" s="1"/>
  <c r="BY517" i="21" s="1"/>
  <c r="E518" i="13"/>
  <c r="F518" i="13"/>
  <c r="G518" i="13"/>
  <c r="H518" i="13"/>
  <c r="G495" i="13"/>
  <c r="G496" i="13"/>
  <c r="E497" i="13"/>
  <c r="F497" i="13"/>
  <c r="G497" i="13"/>
  <c r="H497" i="13"/>
  <c r="E498" i="13"/>
  <c r="F498" i="13"/>
  <c r="G498" i="13"/>
  <c r="H498" i="13"/>
  <c r="E499" i="13"/>
  <c r="F499" i="13"/>
  <c r="G499" i="13"/>
  <c r="H499" i="13"/>
  <c r="E500" i="13"/>
  <c r="F500" i="13"/>
  <c r="G500" i="13"/>
  <c r="H500" i="13"/>
  <c r="E501" i="13"/>
  <c r="F501" i="13"/>
  <c r="G501" i="13"/>
  <c r="H501" i="13"/>
  <c r="E502" i="13"/>
  <c r="F502" i="13"/>
  <c r="G502" i="13"/>
  <c r="H502" i="13"/>
  <c r="E503" i="13"/>
  <c r="F503" i="13"/>
  <c r="G503" i="13"/>
  <c r="H503" i="13"/>
  <c r="E504" i="13"/>
  <c r="F504" i="13"/>
  <c r="G504" i="13"/>
  <c r="H504" i="13"/>
  <c r="E505" i="13"/>
  <c r="F505" i="13"/>
  <c r="G505" i="13"/>
  <c r="H505" i="13"/>
  <c r="E506" i="13"/>
  <c r="F506" i="13"/>
  <c r="G506" i="13"/>
  <c r="H506" i="13"/>
  <c r="H540" i="22"/>
  <c r="E531" i="8"/>
  <c r="X531" i="21" s="1"/>
  <c r="F531" i="8"/>
  <c r="AI531" i="21" s="1"/>
  <c r="G531" i="8"/>
  <c r="BE531" i="21" s="1"/>
  <c r="H531" i="8"/>
  <c r="CA531" i="21" s="1"/>
  <c r="E532" i="8"/>
  <c r="X532" i="21" s="1"/>
  <c r="F532" i="8"/>
  <c r="AI532" i="21" s="1"/>
  <c r="G532" i="8"/>
  <c r="BE532" i="21" s="1"/>
  <c r="H532" i="8"/>
  <c r="CA532" i="21" s="1"/>
  <c r="E533" i="8"/>
  <c r="X533" i="21" s="1"/>
  <c r="F533" i="8"/>
  <c r="AI533" i="21" s="1"/>
  <c r="G533" i="8"/>
  <c r="BE533" i="21" s="1"/>
  <c r="H533" i="8"/>
  <c r="CA533" i="21" s="1"/>
  <c r="E534" i="8"/>
  <c r="X534" i="21" s="1"/>
  <c r="F534" i="8"/>
  <c r="AI534" i="21" s="1"/>
  <c r="G534" i="8"/>
  <c r="BE534" i="21" s="1"/>
  <c r="H534" i="8"/>
  <c r="CA534" i="21" s="1"/>
  <c r="E535" i="8"/>
  <c r="X535" i="21" s="1"/>
  <c r="F535" i="8"/>
  <c r="AI535" i="21" s="1"/>
  <c r="G535" i="8"/>
  <c r="BE535" i="21" s="1"/>
  <c r="H535" i="8"/>
  <c r="CA535" i="21" s="1"/>
  <c r="E536" i="8"/>
  <c r="X536" i="21" s="1"/>
  <c r="F536" i="8"/>
  <c r="AI536" i="21" s="1"/>
  <c r="G536" i="8"/>
  <c r="BE536" i="21" s="1"/>
  <c r="H536" i="8"/>
  <c r="CA536" i="21" s="1"/>
  <c r="E537" i="8"/>
  <c r="X537" i="21" s="1"/>
  <c r="F537" i="8"/>
  <c r="AI537" i="21" s="1"/>
  <c r="G537" i="8"/>
  <c r="BE537" i="21" s="1"/>
  <c r="H537" i="8"/>
  <c r="CA537" i="21" s="1"/>
  <c r="E538" i="8"/>
  <c r="X538" i="21" s="1"/>
  <c r="F538" i="8"/>
  <c r="AI538" i="21" s="1"/>
  <c r="G538" i="8"/>
  <c r="BE538" i="21" s="1"/>
  <c r="H538" i="8"/>
  <c r="CA538" i="21" s="1"/>
  <c r="E539" i="8"/>
  <c r="X539" i="21" s="1"/>
  <c r="F539" i="8"/>
  <c r="AI539" i="21" s="1"/>
  <c r="G539" i="8"/>
  <c r="BE539" i="21" s="1"/>
  <c r="H539" i="8"/>
  <c r="CA539" i="21" s="1"/>
  <c r="E540" i="8"/>
  <c r="X540" i="21" s="1"/>
  <c r="F540" i="8"/>
  <c r="AI540" i="21" s="1"/>
  <c r="G540" i="8"/>
  <c r="BE540" i="21" s="1"/>
  <c r="H540" i="8"/>
  <c r="CA540" i="21" s="1"/>
  <c r="E541" i="8"/>
  <c r="X541" i="21" s="1"/>
  <c r="F541" i="8"/>
  <c r="AI541" i="21" s="1"/>
  <c r="G541" i="8"/>
  <c r="BE541" i="21" s="1"/>
  <c r="H541" i="8"/>
  <c r="CA541" i="21" s="1"/>
  <c r="E542" i="8"/>
  <c r="X542" i="21" s="1"/>
  <c r="F542" i="8"/>
  <c r="AI542" i="21" s="1"/>
  <c r="G542" i="8"/>
  <c r="BE542" i="21" s="1"/>
  <c r="H542" i="8"/>
  <c r="CA542" i="21" s="1"/>
  <c r="E519" i="8"/>
  <c r="X519" i="21" s="1"/>
  <c r="F519" i="8"/>
  <c r="AI519" i="21" s="1"/>
  <c r="G519" i="8"/>
  <c r="BE519" i="21" s="1"/>
  <c r="H519" i="8"/>
  <c r="CA519" i="21" s="1"/>
  <c r="E520" i="8"/>
  <c r="X520" i="21" s="1"/>
  <c r="F520" i="8"/>
  <c r="G520" i="8"/>
  <c r="BE520" i="21" s="1"/>
  <c r="H520" i="8"/>
  <c r="CA520" i="21" s="1"/>
  <c r="E521" i="8"/>
  <c r="F521" i="8"/>
  <c r="AI521" i="21" s="1"/>
  <c r="G521" i="8"/>
  <c r="BE521" i="21" s="1"/>
  <c r="H521" i="8"/>
  <c r="CA521" i="21" s="1"/>
  <c r="E522" i="8"/>
  <c r="X522" i="21" s="1"/>
  <c r="F522" i="8"/>
  <c r="G522" i="8"/>
  <c r="BE522" i="21" s="1"/>
  <c r="H522" i="8"/>
  <c r="CA522" i="21" s="1"/>
  <c r="E523" i="8"/>
  <c r="F523" i="8"/>
  <c r="AI523" i="21" s="1"/>
  <c r="G523" i="8"/>
  <c r="BE523" i="21" s="1"/>
  <c r="H523" i="8"/>
  <c r="CA523" i="21" s="1"/>
  <c r="E524" i="8"/>
  <c r="X524" i="21" s="1"/>
  <c r="F524" i="8"/>
  <c r="G524" i="8"/>
  <c r="BE524" i="21" s="1"/>
  <c r="H524" i="8"/>
  <c r="CA524" i="21" s="1"/>
  <c r="E525" i="8"/>
  <c r="F525" i="8"/>
  <c r="AI525" i="21" s="1"/>
  <c r="G525" i="8"/>
  <c r="BE525" i="21" s="1"/>
  <c r="H525" i="8"/>
  <c r="CA525" i="21" s="1"/>
  <c r="E526" i="8"/>
  <c r="X526" i="21" s="1"/>
  <c r="F526" i="8"/>
  <c r="G526" i="8"/>
  <c r="BE526" i="21" s="1"/>
  <c r="H526" i="8"/>
  <c r="CA526" i="21" s="1"/>
  <c r="E527" i="8"/>
  <c r="F527" i="8"/>
  <c r="AI527" i="21" s="1"/>
  <c r="G527" i="8"/>
  <c r="BE527" i="21" s="1"/>
  <c r="H527" i="8"/>
  <c r="CA527" i="21" s="1"/>
  <c r="E528" i="8"/>
  <c r="X528" i="21" s="1"/>
  <c r="F528" i="8"/>
  <c r="G528" i="8"/>
  <c r="BE528" i="21" s="1"/>
  <c r="H528" i="8"/>
  <c r="CA528" i="21" s="1"/>
  <c r="E529" i="8"/>
  <c r="F529" i="8"/>
  <c r="AI529" i="21" s="1"/>
  <c r="G529" i="8"/>
  <c r="BE529" i="21" s="1"/>
  <c r="H529" i="8"/>
  <c r="CA529" i="21" s="1"/>
  <c r="E530" i="8"/>
  <c r="X530" i="21" s="1"/>
  <c r="F530" i="8"/>
  <c r="AI530" i="21" s="1"/>
  <c r="G530" i="8"/>
  <c r="BE530" i="21" s="1"/>
  <c r="H530" i="8"/>
  <c r="CA530" i="21" s="1"/>
  <c r="E507" i="8"/>
  <c r="X507" i="21" s="1"/>
  <c r="F507" i="8"/>
  <c r="AI507" i="21" s="1"/>
  <c r="G507" i="8"/>
  <c r="BE507" i="21" s="1"/>
  <c r="H507" i="8"/>
  <c r="CA507" i="21" s="1"/>
  <c r="E508" i="8"/>
  <c r="X508" i="21" s="1"/>
  <c r="F508" i="8"/>
  <c r="AI508" i="21" s="1"/>
  <c r="G508" i="8"/>
  <c r="BE508" i="21" s="1"/>
  <c r="H508" i="8"/>
  <c r="CA508" i="21" s="1"/>
  <c r="E509" i="8"/>
  <c r="X509" i="21" s="1"/>
  <c r="F509" i="8"/>
  <c r="AI509" i="21" s="1"/>
  <c r="G509" i="8"/>
  <c r="BE509" i="21" s="1"/>
  <c r="H509" i="8"/>
  <c r="CA509" i="21" s="1"/>
  <c r="E510" i="8"/>
  <c r="X510" i="21" s="1"/>
  <c r="F510" i="8"/>
  <c r="AI510" i="21" s="1"/>
  <c r="G510" i="8"/>
  <c r="BE510" i="21" s="1"/>
  <c r="H510" i="8"/>
  <c r="CA510" i="21" s="1"/>
  <c r="E511" i="8"/>
  <c r="X511" i="21" s="1"/>
  <c r="F511" i="8"/>
  <c r="AI511" i="21" s="1"/>
  <c r="G511" i="8"/>
  <c r="BE511" i="21" s="1"/>
  <c r="H511" i="8"/>
  <c r="CA511" i="21" s="1"/>
  <c r="E512" i="8"/>
  <c r="X512" i="21" s="1"/>
  <c r="F512" i="8"/>
  <c r="AI512" i="21" s="1"/>
  <c r="G512" i="8"/>
  <c r="BE512" i="21" s="1"/>
  <c r="H512" i="8"/>
  <c r="CA512" i="21" s="1"/>
  <c r="E513" i="8"/>
  <c r="X513" i="21" s="1"/>
  <c r="F513" i="8"/>
  <c r="AI513" i="21" s="1"/>
  <c r="G513" i="8"/>
  <c r="BE513" i="21" s="1"/>
  <c r="H513" i="8"/>
  <c r="CA513" i="21" s="1"/>
  <c r="E514" i="8"/>
  <c r="X514" i="21" s="1"/>
  <c r="F514" i="8"/>
  <c r="AI514" i="21" s="1"/>
  <c r="G514" i="8"/>
  <c r="BE514" i="21" s="1"/>
  <c r="H514" i="8"/>
  <c r="CA514" i="21" s="1"/>
  <c r="E515" i="8"/>
  <c r="X515" i="21" s="1"/>
  <c r="F515" i="8"/>
  <c r="AI515" i="21" s="1"/>
  <c r="G515" i="8"/>
  <c r="BE515" i="21" s="1"/>
  <c r="H515" i="8"/>
  <c r="CA515" i="21" s="1"/>
  <c r="E516" i="8"/>
  <c r="X516" i="21" s="1"/>
  <c r="F516" i="8"/>
  <c r="AI516" i="21" s="1"/>
  <c r="G516" i="8"/>
  <c r="BE516" i="21" s="1"/>
  <c r="H516" i="8"/>
  <c r="CA516" i="21" s="1"/>
  <c r="E517" i="8"/>
  <c r="X517" i="21" s="1"/>
  <c r="F517" i="8"/>
  <c r="AI517" i="21" s="1"/>
  <c r="G517" i="8"/>
  <c r="BE517" i="21" s="1"/>
  <c r="H517" i="8"/>
  <c r="CA517" i="21" s="1"/>
  <c r="E518" i="8"/>
  <c r="X518" i="21" s="1"/>
  <c r="F518" i="8"/>
  <c r="AI518" i="21" s="1"/>
  <c r="G518" i="8"/>
  <c r="BE518" i="21" s="1"/>
  <c r="H518" i="8"/>
  <c r="CA518" i="21" s="1"/>
  <c r="E495" i="8"/>
  <c r="X495" i="21" s="1"/>
  <c r="F495" i="8"/>
  <c r="AI495" i="21" s="1"/>
  <c r="G495" i="8"/>
  <c r="BE495" i="21" s="1"/>
  <c r="H495" i="8"/>
  <c r="CA495" i="21" s="1"/>
  <c r="E496" i="8"/>
  <c r="X496" i="21" s="1"/>
  <c r="F496" i="8"/>
  <c r="AI496" i="21" s="1"/>
  <c r="G496" i="8"/>
  <c r="BE496" i="21" s="1"/>
  <c r="H496" i="8"/>
  <c r="CA496" i="21" s="1"/>
  <c r="E497" i="8"/>
  <c r="X497" i="21" s="1"/>
  <c r="F497" i="8"/>
  <c r="AI497" i="21" s="1"/>
  <c r="G497" i="8"/>
  <c r="BE497" i="21" s="1"/>
  <c r="H497" i="8"/>
  <c r="CA497" i="21" s="1"/>
  <c r="E498" i="8"/>
  <c r="X498" i="21" s="1"/>
  <c r="F498" i="8"/>
  <c r="AI498" i="21" s="1"/>
  <c r="G498" i="8"/>
  <c r="BE498" i="21" s="1"/>
  <c r="H498" i="8"/>
  <c r="CA498" i="21" s="1"/>
  <c r="E499" i="8"/>
  <c r="X499" i="21" s="1"/>
  <c r="F499" i="8"/>
  <c r="AI499" i="21" s="1"/>
  <c r="G499" i="8"/>
  <c r="BE499" i="21" s="1"/>
  <c r="H499" i="8"/>
  <c r="CA499" i="21" s="1"/>
  <c r="E500" i="8"/>
  <c r="X500" i="21" s="1"/>
  <c r="F500" i="8"/>
  <c r="AI500" i="21" s="1"/>
  <c r="G500" i="8"/>
  <c r="BE500" i="21" s="1"/>
  <c r="H500" i="8"/>
  <c r="CA500" i="21" s="1"/>
  <c r="E501" i="8"/>
  <c r="X501" i="21" s="1"/>
  <c r="F501" i="8"/>
  <c r="AI501" i="21" s="1"/>
  <c r="G501" i="8"/>
  <c r="BE501" i="21" s="1"/>
  <c r="H501" i="8"/>
  <c r="CA501" i="21" s="1"/>
  <c r="E502" i="8"/>
  <c r="X502" i="21" s="1"/>
  <c r="F502" i="8"/>
  <c r="AI502" i="21" s="1"/>
  <c r="G502" i="8"/>
  <c r="BE502" i="21" s="1"/>
  <c r="H502" i="8"/>
  <c r="CA502" i="21" s="1"/>
  <c r="E503" i="8"/>
  <c r="X503" i="21" s="1"/>
  <c r="F503" i="8"/>
  <c r="AI503" i="21" s="1"/>
  <c r="G503" i="8"/>
  <c r="BE503" i="21" s="1"/>
  <c r="H503" i="8"/>
  <c r="CA503" i="21" s="1"/>
  <c r="E504" i="8"/>
  <c r="X504" i="21" s="1"/>
  <c r="F504" i="8"/>
  <c r="AI504" i="21" s="1"/>
  <c r="G504" i="8"/>
  <c r="BE504" i="21" s="1"/>
  <c r="H504" i="8"/>
  <c r="CA504" i="21" s="1"/>
  <c r="E505" i="8"/>
  <c r="X505" i="21" s="1"/>
  <c r="F505" i="8"/>
  <c r="AI505" i="21" s="1"/>
  <c r="G505" i="8"/>
  <c r="BE505" i="21" s="1"/>
  <c r="H505" i="8"/>
  <c r="CA505" i="21" s="1"/>
  <c r="E506" i="8"/>
  <c r="X506" i="21" s="1"/>
  <c r="F506" i="8"/>
  <c r="AI506" i="21" s="1"/>
  <c r="G506" i="8"/>
  <c r="BE506" i="21" s="1"/>
  <c r="H506" i="8"/>
  <c r="CA506" i="21" s="1"/>
  <c r="E533" i="7"/>
  <c r="F533" i="7"/>
  <c r="F533" i="22" s="1"/>
  <c r="G533" i="7"/>
  <c r="H533" i="7"/>
  <c r="BZ533" i="21" s="1"/>
  <c r="E534" i="7"/>
  <c r="E534" i="22" s="1"/>
  <c r="F534" i="7"/>
  <c r="AH534" i="21" s="1"/>
  <c r="G534" i="7"/>
  <c r="BD534" i="21" s="1"/>
  <c r="H534" i="7"/>
  <c r="E535" i="7"/>
  <c r="F535" i="7"/>
  <c r="AH535" i="21" s="1"/>
  <c r="G535" i="7"/>
  <c r="H535" i="7"/>
  <c r="BZ535" i="21" s="1"/>
  <c r="E536" i="7"/>
  <c r="E536" i="22" s="1"/>
  <c r="F536" i="7"/>
  <c r="AH536" i="21" s="1"/>
  <c r="G536" i="7"/>
  <c r="BD536" i="21" s="1"/>
  <c r="H536" i="7"/>
  <c r="BZ536" i="21" s="1"/>
  <c r="E537" i="7"/>
  <c r="F537" i="7"/>
  <c r="F537" i="22" s="1"/>
  <c r="G537" i="7"/>
  <c r="H537" i="7"/>
  <c r="BZ537" i="21" s="1"/>
  <c r="E538" i="7"/>
  <c r="E538" i="22" s="1"/>
  <c r="F538" i="7"/>
  <c r="F538" i="22" s="1"/>
  <c r="G538" i="7"/>
  <c r="BD538" i="21" s="1"/>
  <c r="H538" i="7"/>
  <c r="BZ538" i="21" s="1"/>
  <c r="E539" i="7"/>
  <c r="F539" i="7"/>
  <c r="G539" i="7"/>
  <c r="BD539" i="21" s="1"/>
  <c r="H539" i="7"/>
  <c r="BZ539" i="21" s="1"/>
  <c r="E540" i="7"/>
  <c r="E540" i="22" s="1"/>
  <c r="F540" i="7"/>
  <c r="AH540" i="21" s="1"/>
  <c r="G540" i="7"/>
  <c r="H540" i="7"/>
  <c r="BZ540" i="21" s="1"/>
  <c r="E541" i="7"/>
  <c r="E541" i="22" s="1"/>
  <c r="F541" i="7"/>
  <c r="AH541" i="21" s="1"/>
  <c r="G541" i="7"/>
  <c r="BD541" i="21" s="1"/>
  <c r="H541" i="7"/>
  <c r="BZ541" i="21" s="1"/>
  <c r="E542" i="7"/>
  <c r="F542" i="7"/>
  <c r="AH542" i="21" s="1"/>
  <c r="G542" i="7"/>
  <c r="H542" i="7"/>
  <c r="BZ542" i="21" s="1"/>
  <c r="E519" i="7"/>
  <c r="W519" i="21" s="1"/>
  <c r="G519" i="7"/>
  <c r="BD519" i="21" s="1"/>
  <c r="E520" i="7"/>
  <c r="W520" i="21" s="1"/>
  <c r="G520" i="7"/>
  <c r="BD520" i="21" s="1"/>
  <c r="E521" i="7"/>
  <c r="W521" i="21" s="1"/>
  <c r="F521" i="7"/>
  <c r="F521" i="22" s="1"/>
  <c r="G521" i="7"/>
  <c r="BD521" i="21" s="1"/>
  <c r="H521" i="7"/>
  <c r="BZ521" i="21" s="1"/>
  <c r="E522" i="7"/>
  <c r="F522" i="7"/>
  <c r="AH522" i="21" s="1"/>
  <c r="G522" i="7"/>
  <c r="H522" i="7"/>
  <c r="BZ522" i="21" s="1"/>
  <c r="E523" i="7"/>
  <c r="W523" i="21" s="1"/>
  <c r="F523" i="7"/>
  <c r="AH523" i="21" s="1"/>
  <c r="G523" i="7"/>
  <c r="BD523" i="21" s="1"/>
  <c r="H523" i="7"/>
  <c r="BZ523" i="21" s="1"/>
  <c r="E524" i="7"/>
  <c r="F524" i="7"/>
  <c r="F524" i="22" s="1"/>
  <c r="G524" i="7"/>
  <c r="H524" i="7"/>
  <c r="BZ524" i="21" s="1"/>
  <c r="E525" i="7"/>
  <c r="W525" i="21" s="1"/>
  <c r="F525" i="7"/>
  <c r="G525" i="7"/>
  <c r="BD525" i="21" s="1"/>
  <c r="H525" i="7"/>
  <c r="BZ525" i="21" s="1"/>
  <c r="E526" i="7"/>
  <c r="E526" i="22" s="1"/>
  <c r="F526" i="7"/>
  <c r="G526" i="7"/>
  <c r="BD526" i="21" s="1"/>
  <c r="H526" i="7"/>
  <c r="BZ526" i="21" s="1"/>
  <c r="E527" i="7"/>
  <c r="F527" i="7"/>
  <c r="AH527" i="21" s="1"/>
  <c r="G527" i="7"/>
  <c r="H527" i="7"/>
  <c r="BZ527" i="21" s="1"/>
  <c r="E528" i="7"/>
  <c r="E528" i="22" s="1"/>
  <c r="F528" i="7"/>
  <c r="G528" i="7"/>
  <c r="BD528" i="21" s="1"/>
  <c r="H528" i="7"/>
  <c r="BZ528" i="21" s="1"/>
  <c r="E529" i="7"/>
  <c r="F529" i="7"/>
  <c r="F529" i="22" s="1"/>
  <c r="G529" i="7"/>
  <c r="H529" i="7"/>
  <c r="BZ529" i="21" s="1"/>
  <c r="E530" i="7"/>
  <c r="E530" i="22" s="1"/>
  <c r="F530" i="7"/>
  <c r="G530" i="7"/>
  <c r="BD530" i="21" s="1"/>
  <c r="H530" i="7"/>
  <c r="G507" i="7"/>
  <c r="BD507" i="21" s="1"/>
  <c r="G508" i="7"/>
  <c r="E509" i="7"/>
  <c r="E509" i="22" s="1"/>
  <c r="F509" i="7"/>
  <c r="AH509" i="21" s="1"/>
  <c r="G509" i="7"/>
  <c r="H509" i="7"/>
  <c r="BZ509" i="21" s="1"/>
  <c r="E510" i="7"/>
  <c r="W510" i="21" s="1"/>
  <c r="F510" i="7"/>
  <c r="AH510" i="21" s="1"/>
  <c r="G510" i="7"/>
  <c r="BD510" i="21" s="1"/>
  <c r="H510" i="7"/>
  <c r="BZ510" i="21" s="1"/>
  <c r="E511" i="7"/>
  <c r="F511" i="7"/>
  <c r="AH511" i="21" s="1"/>
  <c r="G511" i="7"/>
  <c r="H511" i="7"/>
  <c r="BZ511" i="21" s="1"/>
  <c r="E512" i="7"/>
  <c r="W512" i="21" s="1"/>
  <c r="F512" i="7"/>
  <c r="G512" i="7"/>
  <c r="BD512" i="21" s="1"/>
  <c r="H512" i="7"/>
  <c r="BZ512" i="21" s="1"/>
  <c r="E513" i="7"/>
  <c r="F513" i="7"/>
  <c r="AH513" i="21" s="1"/>
  <c r="G513" i="7"/>
  <c r="H513" i="7"/>
  <c r="BZ513" i="21" s="1"/>
  <c r="E514" i="7"/>
  <c r="W514" i="21" s="1"/>
  <c r="F514" i="7"/>
  <c r="AH514" i="21" s="1"/>
  <c r="G514" i="7"/>
  <c r="BD514" i="21" s="1"/>
  <c r="H514" i="7"/>
  <c r="BZ514" i="21" s="1"/>
  <c r="E515" i="7"/>
  <c r="E515" i="22" s="1"/>
  <c r="F515" i="7"/>
  <c r="AH515" i="21" s="1"/>
  <c r="G515" i="7"/>
  <c r="BD515" i="21" s="1"/>
  <c r="H515" i="7"/>
  <c r="BZ515" i="21" s="1"/>
  <c r="E516" i="7"/>
  <c r="F516" i="7"/>
  <c r="AH516" i="21" s="1"/>
  <c r="G516" i="7"/>
  <c r="H516" i="7"/>
  <c r="BZ516" i="21" s="1"/>
  <c r="E517" i="7"/>
  <c r="E517" i="22" s="1"/>
  <c r="F517" i="7"/>
  <c r="AH517" i="21" s="1"/>
  <c r="G517" i="7"/>
  <c r="BD517" i="21" s="1"/>
  <c r="H517" i="7"/>
  <c r="E518" i="7"/>
  <c r="F518" i="7"/>
  <c r="AH518" i="21" s="1"/>
  <c r="G518" i="7"/>
  <c r="H518" i="7"/>
  <c r="BZ518" i="21" s="1"/>
  <c r="G495" i="7"/>
  <c r="BD495" i="21" s="1"/>
  <c r="G496" i="7"/>
  <c r="BD496" i="21" s="1"/>
  <c r="E497" i="7"/>
  <c r="W497" i="21" s="1"/>
  <c r="F497" i="7"/>
  <c r="AH497" i="21" s="1"/>
  <c r="G497" i="7"/>
  <c r="BD497" i="21" s="1"/>
  <c r="H497" i="7"/>
  <c r="BZ497" i="21" s="1"/>
  <c r="E498" i="7"/>
  <c r="F498" i="7"/>
  <c r="AH498" i="21" s="1"/>
  <c r="G498" i="7"/>
  <c r="H498" i="7"/>
  <c r="BZ498" i="21" s="1"/>
  <c r="E499" i="7"/>
  <c r="W499" i="21" s="1"/>
  <c r="F499" i="7"/>
  <c r="AH499" i="21" s="1"/>
  <c r="G499" i="7"/>
  <c r="BD499" i="21" s="1"/>
  <c r="H499" i="7"/>
  <c r="BZ499" i="21" s="1"/>
  <c r="E500" i="7"/>
  <c r="F500" i="7"/>
  <c r="F500" i="22" s="1"/>
  <c r="G500" i="7"/>
  <c r="H500" i="7"/>
  <c r="BZ500" i="21" s="1"/>
  <c r="E501" i="7"/>
  <c r="W501" i="21" s="1"/>
  <c r="F501" i="7"/>
  <c r="AH501" i="21" s="1"/>
  <c r="G501" i="7"/>
  <c r="BD501" i="21" s="1"/>
  <c r="H501" i="7"/>
  <c r="BZ501" i="21" s="1"/>
  <c r="E502" i="7"/>
  <c r="W502" i="21" s="1"/>
  <c r="F502" i="7"/>
  <c r="G502" i="7"/>
  <c r="BD502" i="21" s="1"/>
  <c r="H502" i="7"/>
  <c r="BZ502" i="21" s="1"/>
  <c r="E503" i="7"/>
  <c r="F503" i="7"/>
  <c r="F503" i="22" s="1"/>
  <c r="G503" i="7"/>
  <c r="H503" i="7"/>
  <c r="BZ503" i="21" s="1"/>
  <c r="E504" i="7"/>
  <c r="E504" i="22" s="1"/>
  <c r="F504" i="7"/>
  <c r="AH504" i="21" s="1"/>
  <c r="G504" i="7"/>
  <c r="BD504" i="21" s="1"/>
  <c r="H504" i="7"/>
  <c r="E505" i="7"/>
  <c r="E505" i="22" s="1"/>
  <c r="F505" i="7"/>
  <c r="AH505" i="21" s="1"/>
  <c r="G505" i="7"/>
  <c r="H505" i="7"/>
  <c r="BZ505" i="21" s="1"/>
  <c r="E506" i="7"/>
  <c r="E506" i="22" s="1"/>
  <c r="F506" i="7"/>
  <c r="AH506" i="21" s="1"/>
  <c r="G506" i="7"/>
  <c r="BD506" i="21" s="1"/>
  <c r="H506" i="7"/>
  <c r="BZ506" i="21" s="1"/>
  <c r="E531" i="5"/>
  <c r="G519" i="5"/>
  <c r="E519" i="5"/>
  <c r="J542" i="5"/>
  <c r="I542" i="5"/>
  <c r="J541" i="5"/>
  <c r="I541" i="5"/>
  <c r="J540" i="5"/>
  <c r="I540" i="5"/>
  <c r="J539" i="5"/>
  <c r="I539" i="5"/>
  <c r="J538" i="5"/>
  <c r="I538" i="5"/>
  <c r="J537" i="5"/>
  <c r="I537" i="5"/>
  <c r="J536" i="5"/>
  <c r="I536" i="5"/>
  <c r="J535" i="5"/>
  <c r="I535" i="5"/>
  <c r="J534" i="5"/>
  <c r="I534" i="5"/>
  <c r="J533" i="5"/>
  <c r="I533" i="5"/>
  <c r="H532" i="5"/>
  <c r="G532" i="5"/>
  <c r="G532" i="6" s="1"/>
  <c r="F532" i="5"/>
  <c r="E532" i="5"/>
  <c r="J532" i="5" s="1"/>
  <c r="H531" i="5"/>
  <c r="G531" i="5"/>
  <c r="G483" i="5" s="1"/>
  <c r="G483" i="8" s="1"/>
  <c r="BE483" i="21" s="1"/>
  <c r="F531" i="5"/>
  <c r="E483" i="5"/>
  <c r="E483" i="8" s="1"/>
  <c r="X483" i="21" s="1"/>
  <c r="E519" i="6"/>
  <c r="F519" i="6"/>
  <c r="F519" i="18" s="1"/>
  <c r="AG519" i="21" s="1"/>
  <c r="G519" i="6"/>
  <c r="G519" i="18" s="1"/>
  <c r="BC519" i="21" s="1"/>
  <c r="H519" i="6"/>
  <c r="E520" i="6"/>
  <c r="F520" i="6"/>
  <c r="G520" i="6"/>
  <c r="H520" i="6"/>
  <c r="E521" i="6"/>
  <c r="F521" i="6"/>
  <c r="G521" i="6"/>
  <c r="G521" i="18" s="1"/>
  <c r="BC521" i="21" s="1"/>
  <c r="H521" i="6"/>
  <c r="E522" i="6"/>
  <c r="F522" i="6"/>
  <c r="G522" i="6"/>
  <c r="G522" i="18" s="1"/>
  <c r="BC522" i="21" s="1"/>
  <c r="H522" i="6"/>
  <c r="E523" i="6"/>
  <c r="F523" i="6"/>
  <c r="G523" i="6"/>
  <c r="G523" i="18" s="1"/>
  <c r="BC523" i="21" s="1"/>
  <c r="H523" i="6"/>
  <c r="H523" i="18" s="1"/>
  <c r="BY523" i="21" s="1"/>
  <c r="E524" i="6"/>
  <c r="F524" i="6"/>
  <c r="G524" i="6"/>
  <c r="G524" i="18" s="1"/>
  <c r="BC524" i="21" s="1"/>
  <c r="H524" i="6"/>
  <c r="E525" i="6"/>
  <c r="F525" i="6"/>
  <c r="G525" i="6"/>
  <c r="H525" i="6"/>
  <c r="H525" i="18" s="1"/>
  <c r="BY525" i="21" s="1"/>
  <c r="E526" i="6"/>
  <c r="F526" i="6"/>
  <c r="G526" i="6"/>
  <c r="G526" i="18" s="1"/>
  <c r="BC526" i="21" s="1"/>
  <c r="H526" i="6"/>
  <c r="E527" i="6"/>
  <c r="F527" i="6"/>
  <c r="G527" i="6"/>
  <c r="H527" i="6"/>
  <c r="E528" i="6"/>
  <c r="F528" i="6"/>
  <c r="G528" i="6"/>
  <c r="G528" i="18" s="1"/>
  <c r="BC528" i="21" s="1"/>
  <c r="H528" i="6"/>
  <c r="E529" i="6"/>
  <c r="F529" i="6"/>
  <c r="G529" i="6"/>
  <c r="H529" i="6"/>
  <c r="E530" i="6"/>
  <c r="F530" i="6"/>
  <c r="G530" i="6"/>
  <c r="G530" i="18" s="1"/>
  <c r="BC530" i="21" s="1"/>
  <c r="H530" i="6"/>
  <c r="F531" i="6"/>
  <c r="G531" i="6"/>
  <c r="H531" i="6"/>
  <c r="F532" i="6"/>
  <c r="H532" i="6"/>
  <c r="E533" i="6"/>
  <c r="E533" i="18" s="1"/>
  <c r="V533" i="21" s="1"/>
  <c r="F533" i="6"/>
  <c r="G533" i="6"/>
  <c r="H533" i="6"/>
  <c r="E534" i="6"/>
  <c r="F534" i="6"/>
  <c r="G534" i="6"/>
  <c r="G534" i="18" s="1"/>
  <c r="BC534" i="21" s="1"/>
  <c r="H534" i="6"/>
  <c r="E535" i="6"/>
  <c r="F535" i="6"/>
  <c r="G535" i="6"/>
  <c r="H535" i="6"/>
  <c r="E536" i="6"/>
  <c r="F536" i="6"/>
  <c r="G536" i="6"/>
  <c r="G536" i="18" s="1"/>
  <c r="BC536" i="21" s="1"/>
  <c r="H536" i="6"/>
  <c r="E537" i="6"/>
  <c r="F537" i="6"/>
  <c r="G537" i="6"/>
  <c r="H537" i="6"/>
  <c r="E538" i="6"/>
  <c r="F538" i="6"/>
  <c r="G538" i="6"/>
  <c r="G538" i="18" s="1"/>
  <c r="BC538" i="21" s="1"/>
  <c r="H538" i="6"/>
  <c r="E539" i="6"/>
  <c r="F539" i="6"/>
  <c r="G539" i="6"/>
  <c r="H539" i="6"/>
  <c r="E540" i="6"/>
  <c r="E540" i="18" s="1"/>
  <c r="V540" i="21" s="1"/>
  <c r="F540" i="6"/>
  <c r="G540" i="6"/>
  <c r="G540" i="18" s="1"/>
  <c r="BC540" i="21" s="1"/>
  <c r="H540" i="6"/>
  <c r="E541" i="6"/>
  <c r="F541" i="6"/>
  <c r="G541" i="6"/>
  <c r="H541" i="6"/>
  <c r="E542" i="6"/>
  <c r="E542" i="18" s="1"/>
  <c r="V542" i="21" s="1"/>
  <c r="F542" i="6"/>
  <c r="G542" i="6"/>
  <c r="H542" i="6"/>
  <c r="E507" i="6"/>
  <c r="F507" i="6"/>
  <c r="G507" i="6"/>
  <c r="H507" i="6"/>
  <c r="E508" i="6"/>
  <c r="F508" i="6"/>
  <c r="G508" i="6"/>
  <c r="H508" i="6"/>
  <c r="E509" i="6"/>
  <c r="E509" i="18" s="1"/>
  <c r="F509" i="6"/>
  <c r="G509" i="6"/>
  <c r="H509" i="6"/>
  <c r="E510" i="6"/>
  <c r="F510" i="6"/>
  <c r="G510" i="6"/>
  <c r="G510" i="18" s="1"/>
  <c r="BC510" i="21" s="1"/>
  <c r="H510" i="6"/>
  <c r="E511" i="6"/>
  <c r="E511" i="18" s="1"/>
  <c r="V511" i="21" s="1"/>
  <c r="F511" i="6"/>
  <c r="G511" i="6"/>
  <c r="H511" i="6"/>
  <c r="E512" i="6"/>
  <c r="E512" i="18" s="1"/>
  <c r="V512" i="21" s="1"/>
  <c r="F512" i="6"/>
  <c r="G512" i="6"/>
  <c r="H512" i="6"/>
  <c r="E513" i="6"/>
  <c r="F513" i="6"/>
  <c r="G513" i="6"/>
  <c r="G513" i="18" s="1"/>
  <c r="BC513" i="21" s="1"/>
  <c r="H513" i="6"/>
  <c r="E514" i="6"/>
  <c r="F514" i="6"/>
  <c r="G514" i="6"/>
  <c r="G514" i="18" s="1"/>
  <c r="BC514" i="21" s="1"/>
  <c r="H514" i="6"/>
  <c r="E515" i="6"/>
  <c r="E515" i="18" s="1"/>
  <c r="V515" i="21" s="1"/>
  <c r="F515" i="6"/>
  <c r="G515" i="6"/>
  <c r="H515" i="6"/>
  <c r="E516" i="6"/>
  <c r="F516" i="6"/>
  <c r="G516" i="6"/>
  <c r="G516" i="18" s="1"/>
  <c r="H516" i="6"/>
  <c r="E517" i="6"/>
  <c r="F517" i="6"/>
  <c r="G517" i="6"/>
  <c r="G517" i="18" s="1"/>
  <c r="BC517" i="21" s="1"/>
  <c r="H517" i="6"/>
  <c r="E518" i="6"/>
  <c r="F518" i="6"/>
  <c r="G518" i="6"/>
  <c r="G518" i="18" s="1"/>
  <c r="BC518" i="21" s="1"/>
  <c r="H518" i="6"/>
  <c r="F483" i="15"/>
  <c r="G483" i="15"/>
  <c r="H483" i="15"/>
  <c r="I483" i="15"/>
  <c r="F484" i="15"/>
  <c r="U484" i="21" s="1"/>
  <c r="G484" i="15"/>
  <c r="H484" i="15"/>
  <c r="BB484" i="21" s="1"/>
  <c r="I484" i="15"/>
  <c r="BX484" i="21" s="1"/>
  <c r="F485" i="15"/>
  <c r="U485" i="21" s="1"/>
  <c r="G485" i="15"/>
  <c r="AF485" i="21" s="1"/>
  <c r="H485" i="15"/>
  <c r="I485" i="15"/>
  <c r="BX485" i="21" s="1"/>
  <c r="F486" i="15"/>
  <c r="U486" i="21" s="1"/>
  <c r="G486" i="15"/>
  <c r="H486" i="15"/>
  <c r="BB486" i="21" s="1"/>
  <c r="I486" i="15"/>
  <c r="BX486" i="21" s="1"/>
  <c r="F487" i="15"/>
  <c r="U487" i="21" s="1"/>
  <c r="G487" i="15"/>
  <c r="AF487" i="21" s="1"/>
  <c r="H487" i="15"/>
  <c r="BB487" i="21" s="1"/>
  <c r="I487" i="15"/>
  <c r="BX487" i="21" s="1"/>
  <c r="F488" i="15"/>
  <c r="U488" i="21" s="1"/>
  <c r="G488" i="15"/>
  <c r="H488" i="15"/>
  <c r="BB488" i="21" s="1"/>
  <c r="I488" i="15"/>
  <c r="BX488" i="21" s="1"/>
  <c r="F489" i="15"/>
  <c r="G489" i="15"/>
  <c r="AF489" i="21" s="1"/>
  <c r="H489" i="15"/>
  <c r="BB489" i="21" s="1"/>
  <c r="I489" i="15"/>
  <c r="BX489" i="21" s="1"/>
  <c r="F490" i="15"/>
  <c r="G490" i="15"/>
  <c r="H490" i="15"/>
  <c r="BB490" i="21" s="1"/>
  <c r="I490" i="15"/>
  <c r="BX490" i="21" s="1"/>
  <c r="F491" i="15"/>
  <c r="U491" i="21" s="1"/>
  <c r="G491" i="15"/>
  <c r="AF491" i="21" s="1"/>
  <c r="H491" i="15"/>
  <c r="BB491" i="21" s="1"/>
  <c r="I491" i="15"/>
  <c r="BX491" i="21" s="1"/>
  <c r="F492" i="15"/>
  <c r="U492" i="21" s="1"/>
  <c r="G492" i="15"/>
  <c r="AF492" i="21" s="1"/>
  <c r="H492" i="15"/>
  <c r="BB492" i="21" s="1"/>
  <c r="I492" i="15"/>
  <c r="BX492" i="21" s="1"/>
  <c r="F493" i="15"/>
  <c r="G493" i="15"/>
  <c r="AF493" i="21" s="1"/>
  <c r="H493" i="15"/>
  <c r="I493" i="15"/>
  <c r="BX493" i="21" s="1"/>
  <c r="F494" i="15"/>
  <c r="U494" i="21" s="1"/>
  <c r="G494" i="15"/>
  <c r="H494" i="15"/>
  <c r="BB494" i="21" s="1"/>
  <c r="I494" i="15"/>
  <c r="BX494" i="21" s="1"/>
  <c r="K530" i="15"/>
  <c r="J530" i="15"/>
  <c r="E530" i="15"/>
  <c r="A530" i="15" s="1"/>
  <c r="K529" i="15"/>
  <c r="J529" i="15"/>
  <c r="E529" i="15"/>
  <c r="A529" i="15" s="1"/>
  <c r="K528" i="15"/>
  <c r="J528" i="15"/>
  <c r="E528" i="15"/>
  <c r="A528" i="15" s="1"/>
  <c r="K527" i="15"/>
  <c r="J527" i="15"/>
  <c r="E527" i="15"/>
  <c r="A527" i="15" s="1"/>
  <c r="K526" i="15"/>
  <c r="J526" i="15"/>
  <c r="E526" i="15"/>
  <c r="A526" i="15" s="1"/>
  <c r="K525" i="15"/>
  <c r="J525" i="15"/>
  <c r="E525" i="15"/>
  <c r="A525" i="15" s="1"/>
  <c r="K524" i="15"/>
  <c r="J524" i="15"/>
  <c r="E524" i="15"/>
  <c r="A524" i="15" s="1"/>
  <c r="K523" i="15"/>
  <c r="J523" i="15"/>
  <c r="E523" i="15"/>
  <c r="A523" i="15" s="1"/>
  <c r="K522" i="15"/>
  <c r="J522" i="15"/>
  <c r="E522" i="15"/>
  <c r="A522" i="15" s="1"/>
  <c r="K521" i="15"/>
  <c r="J521" i="15"/>
  <c r="E521" i="15"/>
  <c r="A521" i="15" s="1"/>
  <c r="I520" i="15"/>
  <c r="H520" i="15"/>
  <c r="G520" i="15"/>
  <c r="K520" i="15" s="1"/>
  <c r="F520" i="15"/>
  <c r="J520" i="15" s="1"/>
  <c r="I519" i="15"/>
  <c r="H519" i="15"/>
  <c r="G519" i="15"/>
  <c r="K519" i="15" s="1"/>
  <c r="F519" i="15"/>
  <c r="J519" i="15" s="1"/>
  <c r="F483" i="14"/>
  <c r="G483" i="14"/>
  <c r="H483" i="14"/>
  <c r="I483" i="14"/>
  <c r="F484" i="14"/>
  <c r="T484" i="21" s="1"/>
  <c r="G484" i="14"/>
  <c r="AE484" i="21" s="1"/>
  <c r="H484" i="14"/>
  <c r="BA484" i="21" s="1"/>
  <c r="I484" i="14"/>
  <c r="BW484" i="21" s="1"/>
  <c r="F485" i="14"/>
  <c r="T485" i="21" s="1"/>
  <c r="G485" i="14"/>
  <c r="AE485" i="21" s="1"/>
  <c r="H485" i="14"/>
  <c r="BA485" i="21" s="1"/>
  <c r="I485" i="14"/>
  <c r="BW485" i="21" s="1"/>
  <c r="F486" i="14"/>
  <c r="T486" i="21" s="1"/>
  <c r="G486" i="14"/>
  <c r="AE486" i="21" s="1"/>
  <c r="H486" i="14"/>
  <c r="BA486" i="21" s="1"/>
  <c r="I486" i="14"/>
  <c r="BW486" i="21" s="1"/>
  <c r="F487" i="14"/>
  <c r="T487" i="21" s="1"/>
  <c r="G487" i="14"/>
  <c r="AE487" i="21" s="1"/>
  <c r="H487" i="14"/>
  <c r="BA487" i="21" s="1"/>
  <c r="I487" i="14"/>
  <c r="BW487" i="21" s="1"/>
  <c r="F488" i="14"/>
  <c r="T488" i="21" s="1"/>
  <c r="G488" i="14"/>
  <c r="AE488" i="21" s="1"/>
  <c r="H488" i="14"/>
  <c r="BA488" i="21" s="1"/>
  <c r="I488" i="14"/>
  <c r="BW488" i="21" s="1"/>
  <c r="F489" i="14"/>
  <c r="T489" i="21" s="1"/>
  <c r="G489" i="14"/>
  <c r="AE489" i="21" s="1"/>
  <c r="H489" i="14"/>
  <c r="BA489" i="21" s="1"/>
  <c r="I489" i="14"/>
  <c r="BW489" i="21" s="1"/>
  <c r="F490" i="14"/>
  <c r="T490" i="21" s="1"/>
  <c r="G490" i="14"/>
  <c r="AE490" i="21" s="1"/>
  <c r="H490" i="14"/>
  <c r="BA490" i="21" s="1"/>
  <c r="I490" i="14"/>
  <c r="BW490" i="21" s="1"/>
  <c r="F491" i="14"/>
  <c r="T491" i="21" s="1"/>
  <c r="G491" i="14"/>
  <c r="AE491" i="21" s="1"/>
  <c r="H491" i="14"/>
  <c r="BA491" i="21" s="1"/>
  <c r="I491" i="14"/>
  <c r="BW491" i="21" s="1"/>
  <c r="F492" i="14"/>
  <c r="G492" i="14"/>
  <c r="AE492" i="21" s="1"/>
  <c r="H492" i="14"/>
  <c r="BA492" i="21" s="1"/>
  <c r="I492" i="14"/>
  <c r="BW492" i="21" s="1"/>
  <c r="F493" i="14"/>
  <c r="T493" i="21" s="1"/>
  <c r="G493" i="14"/>
  <c r="AE493" i="21" s="1"/>
  <c r="H493" i="14"/>
  <c r="BA493" i="21" s="1"/>
  <c r="I493" i="14"/>
  <c r="BW493" i="21" s="1"/>
  <c r="F494" i="14"/>
  <c r="T494" i="21" s="1"/>
  <c r="G494" i="14"/>
  <c r="AE494" i="21" s="1"/>
  <c r="H494" i="14"/>
  <c r="BA494" i="21" s="1"/>
  <c r="I494" i="14"/>
  <c r="BW494" i="21" s="1"/>
  <c r="K530" i="14"/>
  <c r="J530" i="14"/>
  <c r="E530" i="14"/>
  <c r="A530" i="14" s="1"/>
  <c r="K529" i="14"/>
  <c r="J529" i="14"/>
  <c r="E529" i="14"/>
  <c r="A529" i="14" s="1"/>
  <c r="K528" i="14"/>
  <c r="J528" i="14"/>
  <c r="E528" i="14"/>
  <c r="A528" i="14" s="1"/>
  <c r="K527" i="14"/>
  <c r="J527" i="14"/>
  <c r="E527" i="14"/>
  <c r="A527" i="14" s="1"/>
  <c r="K526" i="14"/>
  <c r="J526" i="14"/>
  <c r="E526" i="14"/>
  <c r="A526" i="14" s="1"/>
  <c r="K525" i="14"/>
  <c r="J525" i="14"/>
  <c r="E525" i="14"/>
  <c r="A525" i="14" s="1"/>
  <c r="K524" i="14"/>
  <c r="J524" i="14"/>
  <c r="E524" i="14"/>
  <c r="A524" i="14" s="1"/>
  <c r="K523" i="14"/>
  <c r="J523" i="14"/>
  <c r="E523" i="14"/>
  <c r="A523" i="14" s="1"/>
  <c r="K522" i="14"/>
  <c r="J522" i="14"/>
  <c r="E522" i="14"/>
  <c r="A522" i="14" s="1"/>
  <c r="K521" i="14"/>
  <c r="J521" i="14"/>
  <c r="E521" i="14"/>
  <c r="A521" i="14" s="1"/>
  <c r="I520" i="14"/>
  <c r="H520" i="14"/>
  <c r="G520" i="14"/>
  <c r="K520" i="14" s="1"/>
  <c r="F520" i="14"/>
  <c r="J520" i="14" s="1"/>
  <c r="I519" i="14"/>
  <c r="H519" i="14"/>
  <c r="G519" i="14"/>
  <c r="K519" i="14" s="1"/>
  <c r="F519" i="14"/>
  <c r="J519" i="14" s="1"/>
  <c r="F483" i="12"/>
  <c r="G483" i="12"/>
  <c r="H483" i="12"/>
  <c r="I483" i="12"/>
  <c r="F484" i="12"/>
  <c r="G484" i="12"/>
  <c r="AD484" i="21" s="1"/>
  <c r="H484" i="12"/>
  <c r="AZ484" i="21" s="1"/>
  <c r="I484" i="12"/>
  <c r="BV484" i="21" s="1"/>
  <c r="F485" i="12"/>
  <c r="S485" i="21" s="1"/>
  <c r="G485" i="12"/>
  <c r="AD485" i="21" s="1"/>
  <c r="H485" i="12"/>
  <c r="AZ485" i="21" s="1"/>
  <c r="I485" i="12"/>
  <c r="BV485" i="21" s="1"/>
  <c r="F486" i="12"/>
  <c r="S486" i="21" s="1"/>
  <c r="G486" i="12"/>
  <c r="AD486" i="21" s="1"/>
  <c r="H486" i="12"/>
  <c r="AZ486" i="21" s="1"/>
  <c r="I486" i="12"/>
  <c r="BV486" i="21" s="1"/>
  <c r="F487" i="12"/>
  <c r="S487" i="21" s="1"/>
  <c r="G487" i="12"/>
  <c r="AD487" i="21" s="1"/>
  <c r="H487" i="12"/>
  <c r="AZ487" i="21" s="1"/>
  <c r="I487" i="12"/>
  <c r="BV487" i="21" s="1"/>
  <c r="F488" i="12"/>
  <c r="S488" i="21" s="1"/>
  <c r="G488" i="12"/>
  <c r="AD488" i="21" s="1"/>
  <c r="H488" i="12"/>
  <c r="AZ488" i="21" s="1"/>
  <c r="I488" i="12"/>
  <c r="BV488" i="21" s="1"/>
  <c r="F489" i="12"/>
  <c r="S489" i="21" s="1"/>
  <c r="G489" i="12"/>
  <c r="AD489" i="21" s="1"/>
  <c r="H489" i="12"/>
  <c r="AZ489" i="21" s="1"/>
  <c r="I489" i="12"/>
  <c r="BV489" i="21" s="1"/>
  <c r="F490" i="12"/>
  <c r="S490" i="21" s="1"/>
  <c r="G490" i="12"/>
  <c r="H490" i="12"/>
  <c r="AZ490" i="21" s="1"/>
  <c r="I490" i="12"/>
  <c r="BV490" i="21" s="1"/>
  <c r="F491" i="12"/>
  <c r="S491" i="21" s="1"/>
  <c r="G491" i="12"/>
  <c r="AD491" i="21" s="1"/>
  <c r="H491" i="12"/>
  <c r="AZ491" i="21" s="1"/>
  <c r="I491" i="12"/>
  <c r="BV491" i="21" s="1"/>
  <c r="F492" i="12"/>
  <c r="G492" i="12"/>
  <c r="AD492" i="21" s="1"/>
  <c r="H492" i="12"/>
  <c r="AZ492" i="21" s="1"/>
  <c r="I492" i="12"/>
  <c r="BV492" i="21" s="1"/>
  <c r="F493" i="12"/>
  <c r="S493" i="21" s="1"/>
  <c r="G493" i="12"/>
  <c r="AD493" i="21" s="1"/>
  <c r="H493" i="12"/>
  <c r="AZ493" i="21" s="1"/>
  <c r="I493" i="12"/>
  <c r="BV493" i="21" s="1"/>
  <c r="F494" i="12"/>
  <c r="S494" i="21" s="1"/>
  <c r="G494" i="12"/>
  <c r="AD494" i="21" s="1"/>
  <c r="H494" i="12"/>
  <c r="AZ494" i="21" s="1"/>
  <c r="I494" i="12"/>
  <c r="BV494" i="21" s="1"/>
  <c r="K530" i="12"/>
  <c r="J530" i="12"/>
  <c r="E530" i="12"/>
  <c r="A530" i="12"/>
  <c r="K529" i="12"/>
  <c r="J529" i="12"/>
  <c r="E529" i="12"/>
  <c r="A529" i="12"/>
  <c r="K528" i="12"/>
  <c r="J528" i="12"/>
  <c r="E528" i="12"/>
  <c r="A528" i="12"/>
  <c r="K527" i="12"/>
  <c r="J527" i="12"/>
  <c r="E527" i="12"/>
  <c r="A527" i="12"/>
  <c r="K526" i="12"/>
  <c r="J526" i="12"/>
  <c r="E526" i="12"/>
  <c r="A526" i="12"/>
  <c r="K525" i="12"/>
  <c r="J525" i="12"/>
  <c r="E525" i="12"/>
  <c r="A525" i="12"/>
  <c r="K524" i="12"/>
  <c r="J524" i="12"/>
  <c r="E524" i="12"/>
  <c r="A524" i="12"/>
  <c r="K523" i="12"/>
  <c r="J523" i="12"/>
  <c r="E523" i="12"/>
  <c r="A523" i="12"/>
  <c r="K522" i="12"/>
  <c r="J522" i="12"/>
  <c r="E522" i="12"/>
  <c r="A522" i="12"/>
  <c r="K521" i="12"/>
  <c r="J521" i="12"/>
  <c r="E521" i="12"/>
  <c r="A521" i="12"/>
  <c r="I520" i="12"/>
  <c r="H520" i="12"/>
  <c r="G520" i="12"/>
  <c r="K520" i="12" s="1"/>
  <c r="F520" i="12"/>
  <c r="J520" i="12" s="1"/>
  <c r="I519" i="12"/>
  <c r="H519" i="12"/>
  <c r="G519" i="12"/>
  <c r="K519" i="12" s="1"/>
  <c r="F519" i="12"/>
  <c r="J519" i="12" s="1"/>
  <c r="G485" i="9"/>
  <c r="AC485" i="21" s="1"/>
  <c r="H485" i="9"/>
  <c r="AY485" i="21" s="1"/>
  <c r="I485" i="9"/>
  <c r="BU485" i="21" s="1"/>
  <c r="G486" i="9"/>
  <c r="AC486" i="21" s="1"/>
  <c r="H486" i="9"/>
  <c r="AY486" i="21" s="1"/>
  <c r="I486" i="9"/>
  <c r="BU486" i="21" s="1"/>
  <c r="G487" i="9"/>
  <c r="AC487" i="21" s="1"/>
  <c r="H487" i="9"/>
  <c r="AY487" i="21" s="1"/>
  <c r="I487" i="9"/>
  <c r="BU487" i="21" s="1"/>
  <c r="G488" i="9"/>
  <c r="AC488" i="21" s="1"/>
  <c r="H488" i="9"/>
  <c r="AY488" i="21" s="1"/>
  <c r="I488" i="9"/>
  <c r="BU488" i="21" s="1"/>
  <c r="G489" i="9"/>
  <c r="AC489" i="21" s="1"/>
  <c r="H489" i="9"/>
  <c r="AY489" i="21" s="1"/>
  <c r="I489" i="9"/>
  <c r="BU489" i="21" s="1"/>
  <c r="G490" i="9"/>
  <c r="AC490" i="21" s="1"/>
  <c r="H490" i="9"/>
  <c r="AY490" i="21" s="1"/>
  <c r="I490" i="9"/>
  <c r="BU490" i="21" s="1"/>
  <c r="G491" i="9"/>
  <c r="AC491" i="21" s="1"/>
  <c r="H491" i="9"/>
  <c r="AY491" i="21" s="1"/>
  <c r="I491" i="9"/>
  <c r="BU491" i="21" s="1"/>
  <c r="G492" i="9"/>
  <c r="AC492" i="21" s="1"/>
  <c r="H492" i="9"/>
  <c r="AY492" i="21" s="1"/>
  <c r="I492" i="9"/>
  <c r="BU492" i="21" s="1"/>
  <c r="G493" i="9"/>
  <c r="AC493" i="21" s="1"/>
  <c r="H493" i="9"/>
  <c r="AY493" i="21" s="1"/>
  <c r="I493" i="9"/>
  <c r="BU493" i="21" s="1"/>
  <c r="G494" i="9"/>
  <c r="AC494" i="21" s="1"/>
  <c r="H494" i="9"/>
  <c r="AY494" i="21" s="1"/>
  <c r="I494" i="9"/>
  <c r="BU494" i="21" s="1"/>
  <c r="F485" i="9"/>
  <c r="R485" i="21" s="1"/>
  <c r="F486" i="9"/>
  <c r="R486" i="21" s="1"/>
  <c r="F487" i="9"/>
  <c r="R487" i="21" s="1"/>
  <c r="F488" i="9"/>
  <c r="R488" i="21" s="1"/>
  <c r="F489" i="9"/>
  <c r="R489" i="21" s="1"/>
  <c r="F490" i="9"/>
  <c r="R490" i="21" s="1"/>
  <c r="F491" i="9"/>
  <c r="R491" i="21" s="1"/>
  <c r="F492" i="9"/>
  <c r="R492" i="21" s="1"/>
  <c r="F493" i="9"/>
  <c r="R493" i="21" s="1"/>
  <c r="F494" i="9"/>
  <c r="R494" i="21" s="1"/>
  <c r="K530" i="9"/>
  <c r="J530" i="9"/>
  <c r="E530" i="9"/>
  <c r="K529" i="9"/>
  <c r="J529" i="9"/>
  <c r="E529" i="9"/>
  <c r="A529" i="9" s="1"/>
  <c r="K528" i="9"/>
  <c r="J528" i="9"/>
  <c r="E528" i="9"/>
  <c r="D528" i="13" s="1"/>
  <c r="K527" i="9"/>
  <c r="J527" i="9"/>
  <c r="E527" i="9"/>
  <c r="K526" i="9"/>
  <c r="J526" i="9"/>
  <c r="E526" i="9"/>
  <c r="K525" i="9"/>
  <c r="J525" i="9"/>
  <c r="E525" i="9"/>
  <c r="A525" i="9"/>
  <c r="K524" i="9"/>
  <c r="J524" i="9"/>
  <c r="E524" i="9"/>
  <c r="A524" i="9"/>
  <c r="K523" i="9"/>
  <c r="J523" i="9"/>
  <c r="E523" i="9"/>
  <c r="A523" i="9"/>
  <c r="K522" i="9"/>
  <c r="J522" i="9"/>
  <c r="E522" i="9"/>
  <c r="A522" i="9"/>
  <c r="K521" i="9"/>
  <c r="J521" i="9"/>
  <c r="E521" i="9"/>
  <c r="A521" i="9"/>
  <c r="I520" i="9"/>
  <c r="H520" i="13" s="1"/>
  <c r="H520" i="9"/>
  <c r="G520" i="9"/>
  <c r="AC520" i="21" s="1"/>
  <c r="F520" i="9"/>
  <c r="K520" i="9" s="1"/>
  <c r="I519" i="9"/>
  <c r="BU519" i="21" s="1"/>
  <c r="H519" i="9"/>
  <c r="G519" i="9"/>
  <c r="F519" i="7" s="1"/>
  <c r="AH519" i="21" s="1"/>
  <c r="F519" i="9"/>
  <c r="K519" i="9" s="1"/>
  <c r="E471" i="8"/>
  <c r="X471" i="21" s="1"/>
  <c r="F471" i="8"/>
  <c r="AI471" i="21" s="1"/>
  <c r="G471" i="8"/>
  <c r="BE471" i="21" s="1"/>
  <c r="H471" i="8"/>
  <c r="CA471" i="21" s="1"/>
  <c r="E472" i="8"/>
  <c r="X472" i="21" s="1"/>
  <c r="F472" i="8"/>
  <c r="AI472" i="21" s="1"/>
  <c r="G472" i="8"/>
  <c r="BE472" i="21" s="1"/>
  <c r="H472" i="8"/>
  <c r="CA472" i="21" s="1"/>
  <c r="E473" i="8"/>
  <c r="X473" i="21" s="1"/>
  <c r="F473" i="8"/>
  <c r="AI473" i="21" s="1"/>
  <c r="G473" i="8"/>
  <c r="BE473" i="21" s="1"/>
  <c r="H473" i="8"/>
  <c r="CA473" i="21" s="1"/>
  <c r="E474" i="8"/>
  <c r="X474" i="21" s="1"/>
  <c r="F474" i="8"/>
  <c r="AI474" i="21" s="1"/>
  <c r="G474" i="8"/>
  <c r="BE474" i="21" s="1"/>
  <c r="H474" i="8"/>
  <c r="CA474" i="21" s="1"/>
  <c r="E475" i="8"/>
  <c r="X475" i="21" s="1"/>
  <c r="F475" i="8"/>
  <c r="AI475" i="21" s="1"/>
  <c r="G475" i="8"/>
  <c r="BE475" i="21" s="1"/>
  <c r="H475" i="8"/>
  <c r="CA475" i="21" s="1"/>
  <c r="E476" i="8"/>
  <c r="X476" i="21" s="1"/>
  <c r="F476" i="8"/>
  <c r="AI476" i="21" s="1"/>
  <c r="G476" i="8"/>
  <c r="BE476" i="21" s="1"/>
  <c r="H476" i="8"/>
  <c r="CA476" i="21" s="1"/>
  <c r="E477" i="8"/>
  <c r="X477" i="21" s="1"/>
  <c r="F477" i="8"/>
  <c r="AI477" i="21" s="1"/>
  <c r="G477" i="8"/>
  <c r="BE477" i="21" s="1"/>
  <c r="H477" i="8"/>
  <c r="CA477" i="21" s="1"/>
  <c r="E478" i="8"/>
  <c r="X478" i="21" s="1"/>
  <c r="F478" i="8"/>
  <c r="AI478" i="21" s="1"/>
  <c r="G478" i="8"/>
  <c r="BE478" i="21" s="1"/>
  <c r="H478" i="8"/>
  <c r="CA478" i="21" s="1"/>
  <c r="E479" i="8"/>
  <c r="X479" i="21" s="1"/>
  <c r="F479" i="8"/>
  <c r="AI479" i="21" s="1"/>
  <c r="G479" i="8"/>
  <c r="BE479" i="21" s="1"/>
  <c r="H479" i="8"/>
  <c r="CA479" i="21" s="1"/>
  <c r="E480" i="8"/>
  <c r="X480" i="21" s="1"/>
  <c r="F480" i="8"/>
  <c r="AI480" i="21" s="1"/>
  <c r="G480" i="8"/>
  <c r="BE480" i="21" s="1"/>
  <c r="H480" i="8"/>
  <c r="CA480" i="21" s="1"/>
  <c r="E481" i="8"/>
  <c r="X481" i="21" s="1"/>
  <c r="F481" i="8"/>
  <c r="AI481" i="21" s="1"/>
  <c r="G481" i="8"/>
  <c r="BE481" i="21" s="1"/>
  <c r="H481" i="8"/>
  <c r="CA481" i="21" s="1"/>
  <c r="E482" i="8"/>
  <c r="X482" i="21" s="1"/>
  <c r="F482" i="8"/>
  <c r="AI482" i="21" s="1"/>
  <c r="G482" i="8"/>
  <c r="BE482" i="21" s="1"/>
  <c r="H482" i="8"/>
  <c r="CA482" i="21" s="1"/>
  <c r="K520" i="8"/>
  <c r="K519" i="8" s="1"/>
  <c r="F483" i="5"/>
  <c r="H483" i="5"/>
  <c r="H483" i="8" s="1"/>
  <c r="CA483" i="21" s="1"/>
  <c r="F484" i="5"/>
  <c r="AB484" i="21" s="1"/>
  <c r="G484" i="5"/>
  <c r="AX484" i="21" s="1"/>
  <c r="H484" i="5"/>
  <c r="BT484" i="21" s="1"/>
  <c r="F485" i="5"/>
  <c r="AB485" i="21" s="1"/>
  <c r="G485" i="5"/>
  <c r="AX485" i="21" s="1"/>
  <c r="H485" i="5"/>
  <c r="BT485" i="21" s="1"/>
  <c r="F486" i="5"/>
  <c r="AB486" i="21" s="1"/>
  <c r="G486" i="5"/>
  <c r="AX486" i="21" s="1"/>
  <c r="H486" i="5"/>
  <c r="BT486" i="21" s="1"/>
  <c r="F487" i="5"/>
  <c r="AB487" i="21" s="1"/>
  <c r="G487" i="5"/>
  <c r="AX487" i="21" s="1"/>
  <c r="H487" i="5"/>
  <c r="BT487" i="21" s="1"/>
  <c r="F488" i="5"/>
  <c r="AB488" i="21" s="1"/>
  <c r="G488" i="5"/>
  <c r="AX488" i="21" s="1"/>
  <c r="H488" i="5"/>
  <c r="BT488" i="21" s="1"/>
  <c r="F489" i="5"/>
  <c r="AB489" i="21" s="1"/>
  <c r="G489" i="5"/>
  <c r="AX489" i="21" s="1"/>
  <c r="H489" i="5"/>
  <c r="BT489" i="21" s="1"/>
  <c r="F490" i="5"/>
  <c r="AB490" i="21" s="1"/>
  <c r="G490" i="5"/>
  <c r="AX490" i="21" s="1"/>
  <c r="H490" i="5"/>
  <c r="BT490" i="21" s="1"/>
  <c r="F491" i="5"/>
  <c r="AB491" i="21" s="1"/>
  <c r="G491" i="5"/>
  <c r="AX491" i="21" s="1"/>
  <c r="H491" i="5"/>
  <c r="BT491" i="21" s="1"/>
  <c r="F492" i="5"/>
  <c r="AB492" i="21" s="1"/>
  <c r="G492" i="5"/>
  <c r="AX492" i="21" s="1"/>
  <c r="H492" i="5"/>
  <c r="BT492" i="21" s="1"/>
  <c r="F493" i="5"/>
  <c r="AB493" i="21" s="1"/>
  <c r="G493" i="5"/>
  <c r="AX493" i="21" s="1"/>
  <c r="H493" i="5"/>
  <c r="BT493" i="21" s="1"/>
  <c r="F494" i="5"/>
  <c r="AB494" i="21" s="1"/>
  <c r="G494" i="5"/>
  <c r="AX494" i="21" s="1"/>
  <c r="H494" i="5"/>
  <c r="BT494" i="21" s="1"/>
  <c r="E484" i="5"/>
  <c r="Q484" i="21" s="1"/>
  <c r="E485" i="5"/>
  <c r="Q485" i="21" s="1"/>
  <c r="E486" i="5"/>
  <c r="E487" i="5"/>
  <c r="Q487" i="21" s="1"/>
  <c r="E488" i="5"/>
  <c r="E489" i="5"/>
  <c r="Q489" i="21" s="1"/>
  <c r="E490" i="5"/>
  <c r="E491" i="5"/>
  <c r="E492" i="5"/>
  <c r="Q492" i="21" s="1"/>
  <c r="E493" i="5"/>
  <c r="Q493" i="21" s="1"/>
  <c r="E494" i="5"/>
  <c r="Q494" i="21" s="1"/>
  <c r="D542" i="5"/>
  <c r="A542" i="5" s="1"/>
  <c r="D541" i="5"/>
  <c r="A541" i="5" s="1"/>
  <c r="D540" i="5"/>
  <c r="A540" i="5" s="1"/>
  <c r="D539" i="5"/>
  <c r="A539" i="5" s="1"/>
  <c r="D538" i="5"/>
  <c r="A538" i="5" s="1"/>
  <c r="D537" i="5"/>
  <c r="A537" i="5" s="1"/>
  <c r="D536" i="5"/>
  <c r="A536" i="5" s="1"/>
  <c r="D535" i="5"/>
  <c r="A535" i="5" s="1"/>
  <c r="D534" i="5"/>
  <c r="A534" i="5" s="1"/>
  <c r="D533" i="5"/>
  <c r="A533" i="5" s="1"/>
  <c r="D532" i="5"/>
  <c r="A532" i="5" s="1"/>
  <c r="E483" i="4"/>
  <c r="J977" i="24"/>
  <c r="T977" i="24" s="1"/>
  <c r="E976" i="24"/>
  <c r="K976" i="8"/>
  <c r="K975" i="8" s="1"/>
  <c r="J257" i="24"/>
  <c r="E257" i="24"/>
  <c r="K256" i="8"/>
  <c r="J256" i="24"/>
  <c r="K255" i="8"/>
  <c r="J245" i="24"/>
  <c r="K244" i="8"/>
  <c r="K243" i="8" s="1"/>
  <c r="J244" i="24"/>
  <c r="J113" i="24"/>
  <c r="T113" i="24" s="1"/>
  <c r="E113" i="24"/>
  <c r="K112" i="8"/>
  <c r="J112" i="24"/>
  <c r="K111" i="8"/>
  <c r="J89" i="24"/>
  <c r="K88" i="8"/>
  <c r="K87" i="8" s="1"/>
  <c r="J88" i="24"/>
  <c r="I737" i="24"/>
  <c r="S737" i="24" s="1"/>
  <c r="I736" i="24"/>
  <c r="S736" i="24" s="1"/>
  <c r="I377" i="24"/>
  <c r="S377" i="24" s="1"/>
  <c r="I376" i="24"/>
  <c r="S376" i="24" s="1"/>
  <c r="I341" i="24"/>
  <c r="S341" i="24" s="1"/>
  <c r="I340" i="24"/>
  <c r="S340" i="24" s="1"/>
  <c r="J529" i="8" l="1"/>
  <c r="M538" i="21"/>
  <c r="H516" i="22"/>
  <c r="G514" i="22"/>
  <c r="H519" i="7"/>
  <c r="BZ519" i="21" s="1"/>
  <c r="H520" i="7"/>
  <c r="H520" i="22" s="1"/>
  <c r="H519" i="13"/>
  <c r="BU520" i="21"/>
  <c r="F520" i="13"/>
  <c r="AC519" i="21"/>
  <c r="F520" i="7"/>
  <c r="AH520" i="21" s="1"/>
  <c r="W5" i="24"/>
  <c r="W544" i="24"/>
  <c r="W4" i="24"/>
  <c r="F529" i="18"/>
  <c r="AG529" i="21" s="1"/>
  <c r="F527" i="18"/>
  <c r="AG527" i="21" s="1"/>
  <c r="I527" i="13"/>
  <c r="BM542" i="21"/>
  <c r="J540" i="21"/>
  <c r="J538" i="21"/>
  <c r="J536" i="21"/>
  <c r="BM532" i="21"/>
  <c r="E530" i="18"/>
  <c r="V530" i="21" s="1"/>
  <c r="D530" i="13"/>
  <c r="D521" i="13"/>
  <c r="H528" i="18"/>
  <c r="BY528" i="21" s="1"/>
  <c r="D522" i="13"/>
  <c r="D523" i="13"/>
  <c r="D524" i="13"/>
  <c r="D525" i="13"/>
  <c r="F517" i="18"/>
  <c r="AG517" i="21" s="1"/>
  <c r="F513" i="18"/>
  <c r="AG513" i="21" s="1"/>
  <c r="F512" i="18"/>
  <c r="AG512" i="21" s="1"/>
  <c r="F511" i="18"/>
  <c r="I511" i="18" s="1"/>
  <c r="F509" i="18"/>
  <c r="AG509" i="21" s="1"/>
  <c r="F535" i="18"/>
  <c r="AG535" i="21" s="1"/>
  <c r="G520" i="18"/>
  <c r="BC520" i="21" s="1"/>
  <c r="I541" i="21"/>
  <c r="I539" i="21"/>
  <c r="I537" i="21"/>
  <c r="BL535" i="21"/>
  <c r="BL533" i="21"/>
  <c r="D527" i="13"/>
  <c r="H537" i="18"/>
  <c r="BY537" i="21" s="1"/>
  <c r="H535" i="18"/>
  <c r="BY535" i="21" s="1"/>
  <c r="H533" i="18"/>
  <c r="BY533" i="21" s="1"/>
  <c r="E527" i="18"/>
  <c r="V527" i="21" s="1"/>
  <c r="E522" i="18"/>
  <c r="V522" i="21" s="1"/>
  <c r="E521" i="18"/>
  <c r="V521" i="21" s="1"/>
  <c r="J502" i="13"/>
  <c r="J514" i="13"/>
  <c r="J513" i="13"/>
  <c r="I539" i="13"/>
  <c r="I537" i="13"/>
  <c r="J536" i="13"/>
  <c r="G508" i="18"/>
  <c r="BC508" i="21" s="1"/>
  <c r="H527" i="18"/>
  <c r="BY527" i="21" s="1"/>
  <c r="F524" i="18"/>
  <c r="AG524" i="21" s="1"/>
  <c r="J541" i="13"/>
  <c r="J538" i="13"/>
  <c r="I535" i="13"/>
  <c r="I526" i="8"/>
  <c r="E539" i="18"/>
  <c r="V539" i="21" s="1"/>
  <c r="E538" i="18"/>
  <c r="V538" i="21" s="1"/>
  <c r="E535" i="18"/>
  <c r="H518" i="18"/>
  <c r="BY518" i="21" s="1"/>
  <c r="H516" i="18"/>
  <c r="BY516" i="21" s="1"/>
  <c r="H514" i="18"/>
  <c r="BY514" i="21" s="1"/>
  <c r="H512" i="18"/>
  <c r="BY512" i="21" s="1"/>
  <c r="H509" i="18"/>
  <c r="BY509" i="21" s="1"/>
  <c r="E519" i="18"/>
  <c r="V519" i="21" s="1"/>
  <c r="J506" i="13"/>
  <c r="J504" i="13"/>
  <c r="I503" i="13"/>
  <c r="I501" i="13"/>
  <c r="I500" i="13"/>
  <c r="I497" i="13"/>
  <c r="I517" i="13"/>
  <c r="I515" i="13"/>
  <c r="I512" i="13"/>
  <c r="I509" i="13"/>
  <c r="I540" i="13"/>
  <c r="H536" i="21"/>
  <c r="AO531" i="21"/>
  <c r="E539" i="22"/>
  <c r="W539" i="21"/>
  <c r="E541" i="18"/>
  <c r="V541" i="21" s="1"/>
  <c r="H505" i="22"/>
  <c r="H523" i="22"/>
  <c r="J497" i="13"/>
  <c r="J542" i="13"/>
  <c r="D529" i="13"/>
  <c r="H515" i="18"/>
  <c r="BY515" i="21" s="1"/>
  <c r="H511" i="18"/>
  <c r="BY511" i="21" s="1"/>
  <c r="H510" i="18"/>
  <c r="BY510" i="21" s="1"/>
  <c r="H541" i="18"/>
  <c r="BY541" i="21" s="1"/>
  <c r="E529" i="18"/>
  <c r="V529" i="21" s="1"/>
  <c r="E528" i="18"/>
  <c r="V528" i="21" s="1"/>
  <c r="E526" i="18"/>
  <c r="V526" i="21" s="1"/>
  <c r="E525" i="18"/>
  <c r="V525" i="21" s="1"/>
  <c r="E524" i="18"/>
  <c r="V524" i="21" s="1"/>
  <c r="G502" i="22"/>
  <c r="H513" i="22"/>
  <c r="E519" i="22"/>
  <c r="J509" i="13"/>
  <c r="J539" i="13"/>
  <c r="J522" i="13"/>
  <c r="I541" i="13"/>
  <c r="E516" i="18"/>
  <c r="V516" i="21" s="1"/>
  <c r="E537" i="18"/>
  <c r="V537" i="21" s="1"/>
  <c r="J501" i="13"/>
  <c r="J528" i="13"/>
  <c r="A527" i="9"/>
  <c r="A528" i="9"/>
  <c r="A530" i="9"/>
  <c r="G509" i="18"/>
  <c r="BC509" i="21" s="1"/>
  <c r="G542" i="18"/>
  <c r="BC542" i="21" s="1"/>
  <c r="G539" i="18"/>
  <c r="BC539" i="21" s="1"/>
  <c r="H529" i="18"/>
  <c r="BY529" i="21" s="1"/>
  <c r="H521" i="18"/>
  <c r="BY521" i="21" s="1"/>
  <c r="H498" i="22"/>
  <c r="E510" i="22"/>
  <c r="I505" i="13"/>
  <c r="J517" i="13"/>
  <c r="I516" i="13"/>
  <c r="I525" i="13"/>
  <c r="J499" i="13"/>
  <c r="I498" i="13"/>
  <c r="J510" i="13"/>
  <c r="J530" i="13"/>
  <c r="I524" i="13"/>
  <c r="I521" i="13"/>
  <c r="J519" i="13"/>
  <c r="G536" i="21"/>
  <c r="G541" i="21"/>
  <c r="BJ539" i="21"/>
  <c r="BJ533" i="21"/>
  <c r="G512" i="18"/>
  <c r="BC512" i="21" s="1"/>
  <c r="G535" i="18"/>
  <c r="BC535" i="21" s="1"/>
  <c r="H524" i="18"/>
  <c r="BY524" i="21" s="1"/>
  <c r="J505" i="13"/>
  <c r="J503" i="13"/>
  <c r="J516" i="13"/>
  <c r="J540" i="13"/>
  <c r="J525" i="13"/>
  <c r="J523" i="13"/>
  <c r="J521" i="13"/>
  <c r="I499" i="13"/>
  <c r="F516" i="18"/>
  <c r="AG516" i="21" s="1"/>
  <c r="G529" i="18"/>
  <c r="BC529" i="21" s="1"/>
  <c r="I506" i="13"/>
  <c r="I504" i="13"/>
  <c r="I502" i="13"/>
  <c r="J500" i="13"/>
  <c r="J498" i="13"/>
  <c r="J512" i="13"/>
  <c r="J511" i="13"/>
  <c r="J537" i="13"/>
  <c r="J535" i="13"/>
  <c r="J533" i="13"/>
  <c r="J529" i="13"/>
  <c r="J527" i="13"/>
  <c r="I522" i="13"/>
  <c r="E536" i="18"/>
  <c r="V536" i="21" s="1"/>
  <c r="E534" i="18"/>
  <c r="V534" i="21" s="1"/>
  <c r="F525" i="18"/>
  <c r="AG525" i="21" s="1"/>
  <c r="F523" i="18"/>
  <c r="AG523" i="21" s="1"/>
  <c r="F521" i="18"/>
  <c r="AG521" i="21" s="1"/>
  <c r="I514" i="13"/>
  <c r="I536" i="13"/>
  <c r="I530" i="13"/>
  <c r="I528" i="13"/>
  <c r="J522" i="8"/>
  <c r="T257" i="24"/>
  <c r="M539" i="21"/>
  <c r="M537" i="21"/>
  <c r="M531" i="21"/>
  <c r="G495" i="22"/>
  <c r="F511" i="22"/>
  <c r="F509" i="22"/>
  <c r="F536" i="22"/>
  <c r="F534" i="22"/>
  <c r="F527" i="22"/>
  <c r="AH533" i="21"/>
  <c r="AH529" i="21"/>
  <c r="AH524" i="21"/>
  <c r="D651" i="24"/>
  <c r="I650" i="24"/>
  <c r="N649" i="24"/>
  <c r="I646" i="24"/>
  <c r="N645" i="24"/>
  <c r="D643" i="24"/>
  <c r="I642" i="24"/>
  <c r="F505" i="22"/>
  <c r="H500" i="22"/>
  <c r="F498" i="22"/>
  <c r="H518" i="22"/>
  <c r="F516" i="22"/>
  <c r="F513" i="22"/>
  <c r="H510" i="22"/>
  <c r="H542" i="22"/>
  <c r="F540" i="22"/>
  <c r="H535" i="22"/>
  <c r="H533" i="22"/>
  <c r="H529" i="22"/>
  <c r="H525" i="22"/>
  <c r="H522" i="22"/>
  <c r="W541" i="21"/>
  <c r="W530" i="21"/>
  <c r="W506" i="21"/>
  <c r="AH500" i="21"/>
  <c r="I651" i="24"/>
  <c r="N650" i="24"/>
  <c r="D648" i="24"/>
  <c r="N646" i="24"/>
  <c r="D644" i="24"/>
  <c r="I643" i="24"/>
  <c r="N642" i="24"/>
  <c r="D650" i="24"/>
  <c r="I649" i="24"/>
  <c r="N648" i="24"/>
  <c r="D646" i="24"/>
  <c r="I645" i="24"/>
  <c r="N644" i="24"/>
  <c r="D642" i="24"/>
  <c r="H506" i="22"/>
  <c r="H503" i="22"/>
  <c r="F497" i="22"/>
  <c r="F518" i="22"/>
  <c r="H512" i="22"/>
  <c r="F542" i="22"/>
  <c r="H537" i="22"/>
  <c r="F535" i="22"/>
  <c r="H524" i="22"/>
  <c r="F522" i="22"/>
  <c r="AH537" i="21"/>
  <c r="AH503" i="21"/>
  <c r="N651" i="24"/>
  <c r="D649" i="24"/>
  <c r="I648" i="24"/>
  <c r="N647" i="24"/>
  <c r="D645" i="24"/>
  <c r="I644" i="24"/>
  <c r="N643" i="24"/>
  <c r="G499" i="22"/>
  <c r="G496" i="22"/>
  <c r="G517" i="22"/>
  <c r="F514" i="22"/>
  <c r="H511" i="22"/>
  <c r="H509" i="22"/>
  <c r="G534" i="22"/>
  <c r="H527" i="22"/>
  <c r="W509" i="21"/>
  <c r="W504" i="21"/>
  <c r="AH538" i="21"/>
  <c r="BP533" i="21"/>
  <c r="M533" i="21"/>
  <c r="J528" i="8"/>
  <c r="I528" i="8"/>
  <c r="AI528" i="21"/>
  <c r="I523" i="8"/>
  <c r="J523" i="8"/>
  <c r="X523" i="21"/>
  <c r="AI520" i="21"/>
  <c r="I520" i="8"/>
  <c r="I529" i="8"/>
  <c r="X529" i="21"/>
  <c r="J526" i="8"/>
  <c r="AI526" i="21"/>
  <c r="J521" i="8"/>
  <c r="X521" i="21"/>
  <c r="I521" i="8"/>
  <c r="J525" i="8"/>
  <c r="I515" i="18"/>
  <c r="I527" i="8"/>
  <c r="X527" i="21"/>
  <c r="J527" i="8"/>
  <c r="J524" i="8"/>
  <c r="AI524" i="21"/>
  <c r="I524" i="8"/>
  <c r="BP535" i="21"/>
  <c r="M534" i="21"/>
  <c r="J519" i="8"/>
  <c r="I525" i="8"/>
  <c r="X525" i="21"/>
  <c r="I522" i="8"/>
  <c r="AI522" i="21"/>
  <c r="M540" i="21"/>
  <c r="M532" i="21"/>
  <c r="O531" i="21"/>
  <c r="M536" i="21"/>
  <c r="BP541" i="21"/>
  <c r="Z535" i="21"/>
  <c r="BZ517" i="21"/>
  <c r="H517" i="22"/>
  <c r="W516" i="21"/>
  <c r="E516" i="22"/>
  <c r="AH526" i="21"/>
  <c r="F526" i="22"/>
  <c r="I526" i="22" s="1"/>
  <c r="AH525" i="21"/>
  <c r="J525" i="7"/>
  <c r="F525" i="22"/>
  <c r="BD537" i="21"/>
  <c r="G537" i="22"/>
  <c r="G538" i="22"/>
  <c r="BD511" i="21"/>
  <c r="G511" i="22"/>
  <c r="E542" i="22"/>
  <c r="W542" i="21"/>
  <c r="H521" i="22"/>
  <c r="BZ504" i="21"/>
  <c r="H504" i="22"/>
  <c r="E503" i="22"/>
  <c r="W503" i="21"/>
  <c r="AH512" i="21"/>
  <c r="F512" i="22"/>
  <c r="BD524" i="21"/>
  <c r="G524" i="22"/>
  <c r="BZ534" i="21"/>
  <c r="H534" i="22"/>
  <c r="W533" i="21"/>
  <c r="E533" i="22"/>
  <c r="BD498" i="21"/>
  <c r="G498" i="22"/>
  <c r="BD508" i="21"/>
  <c r="G508" i="22"/>
  <c r="BZ530" i="21"/>
  <c r="H530" i="22"/>
  <c r="J529" i="7"/>
  <c r="E529" i="22"/>
  <c r="I529" i="22" s="1"/>
  <c r="W529" i="21"/>
  <c r="AH539" i="21"/>
  <c r="F539" i="22"/>
  <c r="F499" i="22"/>
  <c r="E500" i="22"/>
  <c r="W500" i="21"/>
  <c r="J527" i="7"/>
  <c r="W527" i="21"/>
  <c r="E527" i="22"/>
  <c r="I527" i="22" s="1"/>
  <c r="BD522" i="21"/>
  <c r="G522" i="22"/>
  <c r="W540" i="21"/>
  <c r="BD503" i="21"/>
  <c r="G503" i="22"/>
  <c r="E498" i="22"/>
  <c r="W498" i="21"/>
  <c r="BD516" i="21"/>
  <c r="G516" i="22"/>
  <c r="W511" i="21"/>
  <c r="E511" i="22"/>
  <c r="J530" i="7"/>
  <c r="AH530" i="21"/>
  <c r="BD529" i="21"/>
  <c r="G529" i="22"/>
  <c r="E524" i="22"/>
  <c r="I524" i="22" s="1"/>
  <c r="W524" i="21"/>
  <c r="AH521" i="21"/>
  <c r="J521" i="7"/>
  <c r="BD542" i="21"/>
  <c r="BO542" i="21" s="1"/>
  <c r="G542" i="22"/>
  <c r="W537" i="21"/>
  <c r="E537" i="22"/>
  <c r="BD533" i="21"/>
  <c r="G533" i="22"/>
  <c r="F504" i="22"/>
  <c r="H501" i="22"/>
  <c r="H499" i="22"/>
  <c r="H515" i="22"/>
  <c r="G507" i="22"/>
  <c r="F541" i="22"/>
  <c r="H539" i="22"/>
  <c r="H528" i="22"/>
  <c r="H526" i="22"/>
  <c r="G520" i="22"/>
  <c r="F518" i="18"/>
  <c r="AG518" i="21" s="1"/>
  <c r="G515" i="18"/>
  <c r="BC515" i="21" s="1"/>
  <c r="F510" i="18"/>
  <c r="AG510" i="21" s="1"/>
  <c r="F542" i="18"/>
  <c r="AG542" i="21" s="1"/>
  <c r="F538" i="18"/>
  <c r="AG538" i="21" s="1"/>
  <c r="BN538" i="21" s="1"/>
  <c r="W505" i="21"/>
  <c r="BD505" i="21"/>
  <c r="G505" i="22"/>
  <c r="BD518" i="21"/>
  <c r="G518" i="22"/>
  <c r="W513" i="21"/>
  <c r="E513" i="22"/>
  <c r="BD509" i="21"/>
  <c r="G509" i="22"/>
  <c r="BD535" i="21"/>
  <c r="G535" i="22"/>
  <c r="F506" i="22"/>
  <c r="F510" i="22"/>
  <c r="H541" i="22"/>
  <c r="F523" i="22"/>
  <c r="F502" i="22"/>
  <c r="AH502" i="21"/>
  <c r="BD500" i="21"/>
  <c r="G500" i="22"/>
  <c r="W518" i="21"/>
  <c r="E518" i="22"/>
  <c r="BD513" i="21"/>
  <c r="G513" i="22"/>
  <c r="J528" i="7"/>
  <c r="AH528" i="21"/>
  <c r="BD527" i="21"/>
  <c r="G527" i="22"/>
  <c r="E522" i="22"/>
  <c r="W522" i="21"/>
  <c r="BD540" i="21"/>
  <c r="G540" i="22"/>
  <c r="W535" i="21"/>
  <c r="AS535" i="21" s="1"/>
  <c r="E535" i="22"/>
  <c r="F501" i="22"/>
  <c r="H497" i="22"/>
  <c r="F517" i="22"/>
  <c r="F515" i="22"/>
  <c r="H536" i="22"/>
  <c r="F530" i="22"/>
  <c r="I530" i="22" s="1"/>
  <c r="F528" i="22"/>
  <c r="I528" i="22" s="1"/>
  <c r="G519" i="22"/>
  <c r="L541" i="21"/>
  <c r="E537" i="21"/>
  <c r="BH533" i="21"/>
  <c r="E531" i="21"/>
  <c r="J524" i="7"/>
  <c r="G501" i="22"/>
  <c r="G497" i="22"/>
  <c r="G515" i="22"/>
  <c r="E512" i="22"/>
  <c r="G536" i="22"/>
  <c r="G530" i="22"/>
  <c r="G528" i="22"/>
  <c r="G526" i="22"/>
  <c r="G525" i="22"/>
  <c r="G523" i="22"/>
  <c r="G521" i="22"/>
  <c r="W536" i="21"/>
  <c r="AS536" i="21" s="1"/>
  <c r="W534" i="21"/>
  <c r="W528" i="21"/>
  <c r="W526" i="21"/>
  <c r="W517" i="21"/>
  <c r="W515" i="21"/>
  <c r="L540" i="21"/>
  <c r="G506" i="22"/>
  <c r="G504" i="22"/>
  <c r="E501" i="22"/>
  <c r="E499" i="22"/>
  <c r="E497" i="22"/>
  <c r="G512" i="22"/>
  <c r="G510" i="22"/>
  <c r="G541" i="22"/>
  <c r="G539" i="22"/>
  <c r="E525" i="22"/>
  <c r="E523" i="22"/>
  <c r="E521" i="22"/>
  <c r="I521" i="22" s="1"/>
  <c r="F519" i="22"/>
  <c r="H513" i="18"/>
  <c r="BY513" i="21" s="1"/>
  <c r="G541" i="18"/>
  <c r="BC541" i="21" s="1"/>
  <c r="F537" i="18"/>
  <c r="AG537" i="21" s="1"/>
  <c r="F533" i="18"/>
  <c r="I533" i="18" s="1"/>
  <c r="H530" i="18"/>
  <c r="BY530" i="21" s="1"/>
  <c r="H526" i="18"/>
  <c r="BY526" i="21" s="1"/>
  <c r="E541" i="21"/>
  <c r="Z532" i="21"/>
  <c r="AV538" i="21"/>
  <c r="BR535" i="21"/>
  <c r="BR533" i="21"/>
  <c r="AG511" i="21"/>
  <c r="V535" i="21"/>
  <c r="BC516" i="21"/>
  <c r="I539" i="18"/>
  <c r="E514" i="18"/>
  <c r="V514" i="21" s="1"/>
  <c r="I529" i="18"/>
  <c r="J512" i="18"/>
  <c r="V509" i="21"/>
  <c r="G511" i="18"/>
  <c r="BC511" i="21" s="1"/>
  <c r="AG515" i="21"/>
  <c r="H520" i="18"/>
  <c r="BY520" i="21" s="1"/>
  <c r="H542" i="18"/>
  <c r="BY542" i="21" s="1"/>
  <c r="F541" i="18"/>
  <c r="H540" i="18"/>
  <c r="BY540" i="21" s="1"/>
  <c r="H538" i="18"/>
  <c r="BY538" i="21" s="1"/>
  <c r="E518" i="18"/>
  <c r="E510" i="18"/>
  <c r="V510" i="21" s="1"/>
  <c r="H536" i="18"/>
  <c r="BY536" i="21" s="1"/>
  <c r="H534" i="18"/>
  <c r="BY534" i="21" s="1"/>
  <c r="H519" i="18"/>
  <c r="BY519" i="21" s="1"/>
  <c r="F534" i="18"/>
  <c r="AG534" i="21" s="1"/>
  <c r="F526" i="18"/>
  <c r="AG526" i="21" s="1"/>
  <c r="G525" i="18"/>
  <c r="BC525" i="21" s="1"/>
  <c r="BH535" i="21"/>
  <c r="BO540" i="21"/>
  <c r="BL541" i="21"/>
  <c r="I542" i="21"/>
  <c r="BH542" i="21"/>
  <c r="BM541" i="21"/>
  <c r="BI541" i="21"/>
  <c r="G540" i="21"/>
  <c r="I538" i="21"/>
  <c r="J537" i="21"/>
  <c r="I534" i="21"/>
  <c r="BH534" i="21"/>
  <c r="J533" i="21"/>
  <c r="Z533" i="21"/>
  <c r="M542" i="21"/>
  <c r="AV541" i="21"/>
  <c r="BH538" i="21"/>
  <c r="AV534" i="21"/>
  <c r="M541" i="21"/>
  <c r="E539" i="21"/>
  <c r="H542" i="21"/>
  <c r="BH541" i="21"/>
  <c r="G538" i="21"/>
  <c r="BI532" i="21"/>
  <c r="H534" i="21"/>
  <c r="E533" i="21"/>
  <c r="K521" i="24"/>
  <c r="K293" i="24"/>
  <c r="K245" i="24"/>
  <c r="F293" i="24"/>
  <c r="F245" i="24"/>
  <c r="F521" i="24"/>
  <c r="H538" i="22"/>
  <c r="W538" i="21"/>
  <c r="E520" i="22"/>
  <c r="D526" i="13"/>
  <c r="I519" i="13"/>
  <c r="R519" i="21"/>
  <c r="A526" i="9"/>
  <c r="E520" i="13"/>
  <c r="H514" i="22"/>
  <c r="E514" i="22"/>
  <c r="H502" i="22"/>
  <c r="E502" i="22"/>
  <c r="Z269" i="24"/>
  <c r="AA268" i="24"/>
  <c r="A3" i="26"/>
  <c r="AB269" i="24"/>
  <c r="AB856" i="24"/>
  <c r="AB268" i="24"/>
  <c r="AA269" i="24"/>
  <c r="AB16" i="24"/>
  <c r="AB548" i="24"/>
  <c r="AA555" i="24"/>
  <c r="AA15" i="24" s="1"/>
  <c r="J976" i="24"/>
  <c r="T976" i="24" s="1"/>
  <c r="E256" i="24"/>
  <c r="T256" i="24" s="1"/>
  <c r="E244" i="24"/>
  <c r="T244" i="24" s="1"/>
  <c r="E245" i="24"/>
  <c r="T245" i="24" s="1"/>
  <c r="E112" i="24"/>
  <c r="T112" i="24" s="1"/>
  <c r="E88" i="24"/>
  <c r="T88" i="24" s="1"/>
  <c r="E89" i="24"/>
  <c r="T89" i="24" s="1"/>
  <c r="I1072" i="24"/>
  <c r="S1072" i="24" s="1"/>
  <c r="I1073" i="24"/>
  <c r="S1073" i="24" s="1"/>
  <c r="I1120" i="24"/>
  <c r="D1120" i="24"/>
  <c r="I1121" i="24"/>
  <c r="D1121" i="24"/>
  <c r="D1108" i="24"/>
  <c r="I1108" i="24"/>
  <c r="S1108" i="24" s="1"/>
  <c r="I1109" i="24"/>
  <c r="D1109" i="24"/>
  <c r="D1012" i="24"/>
  <c r="I1012" i="24"/>
  <c r="S1012" i="24" s="1"/>
  <c r="D1013" i="24"/>
  <c r="I1013" i="24"/>
  <c r="D1000" i="24"/>
  <c r="I1000" i="24"/>
  <c r="S1000" i="24" s="1"/>
  <c r="I1001" i="24"/>
  <c r="D1001" i="24"/>
  <c r="D988" i="24"/>
  <c r="I988" i="24"/>
  <c r="S988" i="24" s="1"/>
  <c r="I989" i="24"/>
  <c r="D989" i="24"/>
  <c r="I977" i="24"/>
  <c r="D977" i="24"/>
  <c r="I965" i="24"/>
  <c r="D965" i="24"/>
  <c r="D941" i="24"/>
  <c r="I941" i="24"/>
  <c r="I929" i="24"/>
  <c r="D929" i="24"/>
  <c r="I917" i="24"/>
  <c r="D917" i="24"/>
  <c r="D892" i="24"/>
  <c r="I892" i="24"/>
  <c r="I893" i="24"/>
  <c r="D893" i="24"/>
  <c r="I881" i="24"/>
  <c r="D881" i="24"/>
  <c r="I869" i="24"/>
  <c r="D869" i="24"/>
  <c r="D844" i="24"/>
  <c r="I844" i="24"/>
  <c r="D845" i="24"/>
  <c r="I845" i="24"/>
  <c r="I833" i="24"/>
  <c r="D833" i="24"/>
  <c r="D797" i="24"/>
  <c r="I797" i="24"/>
  <c r="S797" i="24" s="1"/>
  <c r="I785" i="24"/>
  <c r="D785" i="24"/>
  <c r="D773" i="24"/>
  <c r="I773" i="24"/>
  <c r="I725" i="24"/>
  <c r="D725" i="24"/>
  <c r="I689" i="24"/>
  <c r="D689" i="24"/>
  <c r="I677" i="24"/>
  <c r="D677" i="24"/>
  <c r="I653" i="24"/>
  <c r="D653" i="24"/>
  <c r="I647" i="24"/>
  <c r="D647" i="24"/>
  <c r="D628" i="24"/>
  <c r="I628" i="24"/>
  <c r="S628" i="24" s="1"/>
  <c r="I629" i="24"/>
  <c r="D629" i="24"/>
  <c r="I617" i="24"/>
  <c r="D617" i="24"/>
  <c r="D604" i="24"/>
  <c r="I604" i="24"/>
  <c r="I605" i="24"/>
  <c r="D605" i="24"/>
  <c r="I592" i="24"/>
  <c r="D592" i="24"/>
  <c r="I593" i="24"/>
  <c r="D593" i="24"/>
  <c r="D581" i="24"/>
  <c r="I581" i="24"/>
  <c r="I557" i="24"/>
  <c r="D557" i="24"/>
  <c r="I521" i="24"/>
  <c r="D521" i="24"/>
  <c r="D520" i="24"/>
  <c r="I520" i="24"/>
  <c r="I508" i="24"/>
  <c r="D508" i="24"/>
  <c r="I509" i="24"/>
  <c r="D509" i="24"/>
  <c r="D496" i="24"/>
  <c r="D491" i="24"/>
  <c r="A491" i="24" s="1"/>
  <c r="I491" i="24"/>
  <c r="I497" i="24"/>
  <c r="D497" i="24"/>
  <c r="I473" i="24"/>
  <c r="D473" i="24"/>
  <c r="D461" i="24"/>
  <c r="I461" i="24"/>
  <c r="D448" i="24"/>
  <c r="I448" i="24"/>
  <c r="S448" i="24" s="1"/>
  <c r="I449" i="24"/>
  <c r="D449" i="24"/>
  <c r="I437" i="24"/>
  <c r="D437" i="24"/>
  <c r="I424" i="24"/>
  <c r="S424" i="24" s="1"/>
  <c r="D424" i="24"/>
  <c r="I425" i="24"/>
  <c r="D425" i="24"/>
  <c r="I412" i="24"/>
  <c r="S412" i="24" s="1"/>
  <c r="D412" i="24"/>
  <c r="I413" i="24"/>
  <c r="D413" i="24"/>
  <c r="I401" i="24"/>
  <c r="D401" i="24"/>
  <c r="I388" i="24"/>
  <c r="D388" i="24"/>
  <c r="I389" i="24"/>
  <c r="D389" i="24"/>
  <c r="I365" i="24"/>
  <c r="D365" i="24"/>
  <c r="I329" i="24"/>
  <c r="D329" i="24"/>
  <c r="D316" i="24"/>
  <c r="I316" i="24"/>
  <c r="S316" i="24" s="1"/>
  <c r="I317" i="24"/>
  <c r="D317" i="24"/>
  <c r="I293" i="24"/>
  <c r="D293" i="24"/>
  <c r="I281" i="24"/>
  <c r="S281" i="24" s="1"/>
  <c r="D281" i="24"/>
  <c r="I256" i="24"/>
  <c r="D256" i="24"/>
  <c r="D257" i="24"/>
  <c r="I257" i="24"/>
  <c r="D245" i="24"/>
  <c r="I245" i="24"/>
  <c r="D233" i="24"/>
  <c r="I233" i="24"/>
  <c r="D221" i="24"/>
  <c r="I221" i="24"/>
  <c r="D209" i="24"/>
  <c r="I209" i="24"/>
  <c r="D197" i="24"/>
  <c r="I197" i="24"/>
  <c r="D185" i="24"/>
  <c r="I185" i="24"/>
  <c r="I173" i="24"/>
  <c r="D173" i="24"/>
  <c r="I160" i="24"/>
  <c r="S160" i="24" s="1"/>
  <c r="D160" i="24"/>
  <c r="D161" i="24"/>
  <c r="I161" i="24"/>
  <c r="D149" i="24"/>
  <c r="I149" i="24"/>
  <c r="D137" i="24"/>
  <c r="I137" i="24"/>
  <c r="I136" i="24"/>
  <c r="D136" i="24"/>
  <c r="I124" i="24"/>
  <c r="D124" i="24"/>
  <c r="D125" i="24"/>
  <c r="I125" i="24"/>
  <c r="D112" i="24"/>
  <c r="I112" i="24"/>
  <c r="D113" i="24"/>
  <c r="I113" i="24"/>
  <c r="I88" i="24"/>
  <c r="D88" i="24"/>
  <c r="I89" i="24"/>
  <c r="D89" i="24"/>
  <c r="I77" i="24"/>
  <c r="D77" i="24"/>
  <c r="D52" i="24"/>
  <c r="I52" i="24"/>
  <c r="I53" i="24"/>
  <c r="D53" i="24"/>
  <c r="AB550" i="24"/>
  <c r="AB10" i="24" s="1"/>
  <c r="AB554" i="24"/>
  <c r="AB14" i="24" s="1"/>
  <c r="AB13" i="24"/>
  <c r="AA548" i="24"/>
  <c r="AA8" i="24" s="1"/>
  <c r="AA554" i="24"/>
  <c r="AA14" i="24" s="1"/>
  <c r="AB551" i="24"/>
  <c r="AB11" i="24" s="1"/>
  <c r="AA552" i="24"/>
  <c r="AA12" i="24" s="1"/>
  <c r="AB555" i="24"/>
  <c r="AB15" i="24" s="1"/>
  <c r="AA546" i="24"/>
  <c r="AA6" i="24" s="1"/>
  <c r="AA549" i="24"/>
  <c r="AA9" i="24" s="1"/>
  <c r="AA547" i="24"/>
  <c r="AA7" i="24" s="1"/>
  <c r="AA551" i="24"/>
  <c r="AA11" i="24" s="1"/>
  <c r="AB12" i="24"/>
  <c r="AA550" i="24"/>
  <c r="AA10" i="24" s="1"/>
  <c r="AB547" i="24"/>
  <c r="AB7" i="24" s="1"/>
  <c r="AB8" i="24"/>
  <c r="AB549" i="24"/>
  <c r="AB9" i="24" s="1"/>
  <c r="Z857" i="24"/>
  <c r="AA952" i="24"/>
  <c r="AA856" i="24" s="1"/>
  <c r="AA760" i="24"/>
  <c r="AB569" i="24"/>
  <c r="AB545" i="24" s="1"/>
  <c r="Z304" i="24"/>
  <c r="Z268" i="24" s="1"/>
  <c r="AA553" i="24"/>
  <c r="AA13" i="24" s="1"/>
  <c r="AB546" i="24"/>
  <c r="AB6" i="24" s="1"/>
  <c r="Z547" i="24"/>
  <c r="Z7" i="24" s="1"/>
  <c r="Z555" i="24"/>
  <c r="Z15" i="24" s="1"/>
  <c r="AB820" i="24"/>
  <c r="AB568" i="24" s="1"/>
  <c r="AB544" i="24" s="1"/>
  <c r="Z552" i="24"/>
  <c r="Z12" i="24" s="1"/>
  <c r="Z569" i="24"/>
  <c r="Z551" i="24"/>
  <c r="Z11" i="24" s="1"/>
  <c r="Z546" i="24"/>
  <c r="Z6" i="24" s="1"/>
  <c r="Z553" i="24"/>
  <c r="Z13" i="24" s="1"/>
  <c r="AA857" i="24"/>
  <c r="Z549" i="24"/>
  <c r="Z9" i="24" s="1"/>
  <c r="Z664" i="24"/>
  <c r="AA820" i="24"/>
  <c r="Z550" i="24"/>
  <c r="Z10" i="24" s="1"/>
  <c r="AA569" i="24"/>
  <c r="Z548" i="24"/>
  <c r="Z8" i="24" s="1"/>
  <c r="Z554" i="24"/>
  <c r="Z14" i="24" s="1"/>
  <c r="F541" i="21"/>
  <c r="Z542" i="21"/>
  <c r="J532" i="21"/>
  <c r="BM540" i="21"/>
  <c r="J542" i="21"/>
  <c r="BI542" i="21"/>
  <c r="J534" i="21"/>
  <c r="H539" i="21"/>
  <c r="E535" i="21"/>
  <c r="BH536" i="21"/>
  <c r="BL536" i="21"/>
  <c r="BP536" i="21"/>
  <c r="AL538" i="21"/>
  <c r="BL538" i="21"/>
  <c r="AL542" i="21"/>
  <c r="BI531" i="21"/>
  <c r="F531" i="21"/>
  <c r="J531" i="21"/>
  <c r="H532" i="21"/>
  <c r="O532" i="21"/>
  <c r="AP532" i="21"/>
  <c r="BP532" i="21"/>
  <c r="BR532" i="21"/>
  <c r="I533" i="21"/>
  <c r="O533" i="21"/>
  <c r="BK533" i="21"/>
  <c r="AV533" i="21"/>
  <c r="BI534" i="21"/>
  <c r="BM534" i="21"/>
  <c r="Z534" i="21"/>
  <c r="G535" i="21"/>
  <c r="M535" i="21"/>
  <c r="I536" i="21"/>
  <c r="BI536" i="21"/>
  <c r="BM536" i="21"/>
  <c r="Z536" i="21"/>
  <c r="BJ537" i="21"/>
  <c r="Z537" i="21"/>
  <c r="BR537" i="21"/>
  <c r="BK538" i="21"/>
  <c r="AP538" i="21"/>
  <c r="BR538" i="21"/>
  <c r="AV542" i="21"/>
  <c r="AQ531" i="21"/>
  <c r="F540" i="21"/>
  <c r="Z541" i="21"/>
  <c r="J541" i="21"/>
  <c r="BH531" i="21"/>
  <c r="BL531" i="21"/>
  <c r="BP531" i="21"/>
  <c r="BK531" i="21"/>
  <c r="F532" i="21"/>
  <c r="F533" i="21"/>
  <c r="BI533" i="21"/>
  <c r="BM533" i="21"/>
  <c r="G534" i="21"/>
  <c r="BK534" i="21"/>
  <c r="BR534" i="21"/>
  <c r="BI535" i="21"/>
  <c r="J535" i="21"/>
  <c r="H535" i="21"/>
  <c r="F536" i="21"/>
  <c r="BK536" i="21"/>
  <c r="BR536" i="21"/>
  <c r="BH537" i="21"/>
  <c r="BL537" i="21"/>
  <c r="BP537" i="21"/>
  <c r="AV537" i="21"/>
  <c r="H538" i="21"/>
  <c r="BI538" i="21"/>
  <c r="BM538" i="21"/>
  <c r="Z538" i="21"/>
  <c r="G539" i="21"/>
  <c r="BH539" i="21"/>
  <c r="BL539" i="21"/>
  <c r="BP539" i="21"/>
  <c r="H540" i="21"/>
  <c r="BJ540" i="21"/>
  <c r="O541" i="21"/>
  <c r="AT534" i="21"/>
  <c r="H531" i="21"/>
  <c r="Z531" i="21"/>
  <c r="AL532" i="21"/>
  <c r="AT532" i="21"/>
  <c r="BL532" i="21"/>
  <c r="H533" i="21"/>
  <c r="BK535" i="21"/>
  <c r="AM535" i="21"/>
  <c r="E536" i="21"/>
  <c r="BJ536" i="21"/>
  <c r="F537" i="21"/>
  <c r="BI537" i="21"/>
  <c r="BM537" i="21"/>
  <c r="E538" i="21"/>
  <c r="O538" i="21"/>
  <c r="AT538" i="21"/>
  <c r="BP538" i="21"/>
  <c r="BH540" i="21"/>
  <c r="BL540" i="21"/>
  <c r="BP540" i="21"/>
  <c r="AS541" i="21"/>
  <c r="BO541" i="21"/>
  <c r="AP542" i="21"/>
  <c r="BL542" i="21"/>
  <c r="BP534" i="21"/>
  <c r="O539" i="21"/>
  <c r="F539" i="21"/>
  <c r="AO541" i="21"/>
  <c r="E532" i="21"/>
  <c r="AO533" i="21"/>
  <c r="AL534" i="21"/>
  <c r="AN536" i="21"/>
  <c r="BK539" i="21"/>
  <c r="AM539" i="21"/>
  <c r="BI539" i="21"/>
  <c r="E540" i="21"/>
  <c r="E542" i="21"/>
  <c r="O542" i="21"/>
  <c r="AT542" i="21"/>
  <c r="BP542" i="21"/>
  <c r="E534" i="21"/>
  <c r="O534" i="21"/>
  <c r="BK541" i="21"/>
  <c r="BH532" i="21"/>
  <c r="AP534" i="21"/>
  <c r="BL534" i="21"/>
  <c r="O535" i="21"/>
  <c r="F535" i="21"/>
  <c r="AO537" i="21"/>
  <c r="BK537" i="21"/>
  <c r="BJ538" i="21"/>
  <c r="AQ539" i="21"/>
  <c r="BM539" i="21"/>
  <c r="AN540" i="21"/>
  <c r="AL531" i="21"/>
  <c r="AP531" i="21"/>
  <c r="AT531" i="21"/>
  <c r="AM532" i="21"/>
  <c r="AQ532" i="21"/>
  <c r="AN533" i="21"/>
  <c r="AO534" i="21"/>
  <c r="AL535" i="21"/>
  <c r="AP535" i="21"/>
  <c r="AT535" i="21"/>
  <c r="AM536" i="21"/>
  <c r="AQ536" i="21"/>
  <c r="AN537" i="21"/>
  <c r="AO538" i="21"/>
  <c r="AL539" i="21"/>
  <c r="AP539" i="21"/>
  <c r="AT539" i="21"/>
  <c r="AM540" i="21"/>
  <c r="AQ540" i="21"/>
  <c r="AN541" i="21"/>
  <c r="AO542" i="21"/>
  <c r="AS542" i="21"/>
  <c r="AO532" i="21"/>
  <c r="AL533" i="21"/>
  <c r="AP533" i="21"/>
  <c r="AT533" i="21"/>
  <c r="AM534" i="21"/>
  <c r="AQ534" i="21"/>
  <c r="AN535" i="21"/>
  <c r="O536" i="21"/>
  <c r="AO536" i="21"/>
  <c r="AL537" i="21"/>
  <c r="AP537" i="21"/>
  <c r="AT537" i="21"/>
  <c r="AM538" i="21"/>
  <c r="AQ538" i="21"/>
  <c r="AN539" i="21"/>
  <c r="O540" i="21"/>
  <c r="AO540" i="21"/>
  <c r="AS540" i="21"/>
  <c r="AL541" i="21"/>
  <c r="AP541" i="21"/>
  <c r="AT541" i="21"/>
  <c r="AM542" i="21"/>
  <c r="AQ542" i="21"/>
  <c r="AM533" i="21"/>
  <c r="AQ533" i="21"/>
  <c r="AN534" i="21"/>
  <c r="AO535" i="21"/>
  <c r="AL536" i="21"/>
  <c r="AP536" i="21"/>
  <c r="AT536" i="21"/>
  <c r="AM537" i="21"/>
  <c r="AQ537" i="21"/>
  <c r="AN538" i="21"/>
  <c r="AO539" i="21"/>
  <c r="AL540" i="21"/>
  <c r="AP540" i="21"/>
  <c r="AT540" i="21"/>
  <c r="AM541" i="21"/>
  <c r="AQ541" i="21"/>
  <c r="AN542" i="21"/>
  <c r="AR542" i="21"/>
  <c r="F528" i="18"/>
  <c r="E523" i="18"/>
  <c r="F520" i="18"/>
  <c r="AG520" i="21" s="1"/>
  <c r="F530" i="18"/>
  <c r="F522" i="18"/>
  <c r="AG522" i="21" s="1"/>
  <c r="I542" i="13"/>
  <c r="I538" i="13"/>
  <c r="I534" i="13"/>
  <c r="I526" i="13"/>
  <c r="F540" i="18"/>
  <c r="AG540" i="21" s="1"/>
  <c r="BN540" i="21" s="1"/>
  <c r="F536" i="18"/>
  <c r="AG536" i="21" s="1"/>
  <c r="J518" i="13"/>
  <c r="E517" i="18"/>
  <c r="V517" i="21" s="1"/>
  <c r="F514" i="18"/>
  <c r="G507" i="18"/>
  <c r="BC507" i="21" s="1"/>
  <c r="I511" i="13"/>
  <c r="I513" i="13"/>
  <c r="E513" i="18"/>
  <c r="V513" i="21" s="1"/>
  <c r="I518" i="13"/>
  <c r="J515" i="13"/>
  <c r="I510" i="13"/>
  <c r="I520" i="7"/>
  <c r="I531" i="5"/>
  <c r="E532" i="6"/>
  <c r="J531" i="5"/>
  <c r="F483" i="8"/>
  <c r="AI483" i="21" s="1"/>
  <c r="E531" i="6"/>
  <c r="I532" i="5"/>
  <c r="D531" i="5"/>
  <c r="E519" i="15"/>
  <c r="A519" i="15" s="1"/>
  <c r="E520" i="15"/>
  <c r="A520" i="15" s="1"/>
  <c r="E519" i="14"/>
  <c r="A519" i="14" s="1"/>
  <c r="E520" i="14"/>
  <c r="A520" i="14" s="1"/>
  <c r="E519" i="12"/>
  <c r="A519" i="12" s="1"/>
  <c r="E520" i="12"/>
  <c r="A520" i="12" s="1"/>
  <c r="E519" i="9"/>
  <c r="E520" i="9"/>
  <c r="J523" i="7"/>
  <c r="J519" i="9"/>
  <c r="J520" i="9"/>
  <c r="J530" i="8"/>
  <c r="J520" i="8"/>
  <c r="I530" i="8"/>
  <c r="I519" i="8"/>
  <c r="J522" i="7"/>
  <c r="J526" i="7"/>
  <c r="I519" i="7"/>
  <c r="J519" i="7"/>
  <c r="I521" i="7"/>
  <c r="I522" i="7"/>
  <c r="I523" i="7"/>
  <c r="I524" i="7"/>
  <c r="I525" i="7"/>
  <c r="I526" i="7"/>
  <c r="I527" i="7"/>
  <c r="I528" i="7"/>
  <c r="I529" i="7"/>
  <c r="I530" i="7"/>
  <c r="S557" i="24" l="1"/>
  <c r="J523" i="22"/>
  <c r="S53" i="24"/>
  <c r="S77" i="24"/>
  <c r="S473" i="24"/>
  <c r="H519" i="22"/>
  <c r="L542" i="21"/>
  <c r="S648" i="24"/>
  <c r="S509" i="24"/>
  <c r="S113" i="24"/>
  <c r="S125" i="24"/>
  <c r="S257" i="24"/>
  <c r="L538" i="21"/>
  <c r="BO537" i="21"/>
  <c r="BZ520" i="21"/>
  <c r="F520" i="22"/>
  <c r="I520" i="22" s="1"/>
  <c r="J520" i="7"/>
  <c r="J524" i="18"/>
  <c r="I535" i="18"/>
  <c r="K535" i="21"/>
  <c r="J535" i="18"/>
  <c r="I519" i="18"/>
  <c r="J519" i="18"/>
  <c r="S647" i="24"/>
  <c r="S124" i="24"/>
  <c r="S725" i="24"/>
  <c r="S869" i="24"/>
  <c r="S989" i="24"/>
  <c r="S1109" i="24"/>
  <c r="S173" i="24"/>
  <c r="S293" i="24"/>
  <c r="S413" i="24"/>
  <c r="S425" i="24"/>
  <c r="S508" i="24"/>
  <c r="S521" i="24"/>
  <c r="S593" i="24"/>
  <c r="S605" i="24"/>
  <c r="S689" i="24"/>
  <c r="S893" i="24"/>
  <c r="S643" i="24"/>
  <c r="S88" i="24"/>
  <c r="S256" i="24"/>
  <c r="S317" i="24"/>
  <c r="S329" i="24"/>
  <c r="S388" i="24"/>
  <c r="S449" i="24"/>
  <c r="A521" i="24"/>
  <c r="S629" i="24"/>
  <c r="S833" i="24"/>
  <c r="S929" i="24"/>
  <c r="S1001" i="24"/>
  <c r="S1121" i="24"/>
  <c r="S520" i="24"/>
  <c r="S581" i="24"/>
  <c r="S604" i="24"/>
  <c r="S845" i="24"/>
  <c r="S892" i="24"/>
  <c r="S941" i="24"/>
  <c r="J521" i="22"/>
  <c r="J527" i="18"/>
  <c r="I509" i="18"/>
  <c r="BN535" i="21"/>
  <c r="I521" i="18"/>
  <c r="I512" i="18"/>
  <c r="J528" i="18"/>
  <c r="I527" i="18"/>
  <c r="J527" i="22"/>
  <c r="D524" i="22"/>
  <c r="A524" i="22" s="1"/>
  <c r="J521" i="18"/>
  <c r="J509" i="18"/>
  <c r="BN542" i="21"/>
  <c r="I526" i="18"/>
  <c r="AR535" i="21"/>
  <c r="AS537" i="21"/>
  <c r="AR534" i="21"/>
  <c r="I537" i="18"/>
  <c r="I524" i="18"/>
  <c r="K542" i="21"/>
  <c r="AS533" i="21"/>
  <c r="J537" i="18"/>
  <c r="J529" i="18"/>
  <c r="L535" i="21"/>
  <c r="J539" i="18"/>
  <c r="J519" i="22"/>
  <c r="D526" i="22"/>
  <c r="A526" i="22" s="1"/>
  <c r="D527" i="22"/>
  <c r="A527" i="22" s="1"/>
  <c r="K536" i="21"/>
  <c r="J542" i="18"/>
  <c r="BO535" i="21"/>
  <c r="I525" i="18"/>
  <c r="BN539" i="21"/>
  <c r="L534" i="21"/>
  <c r="BO539" i="21"/>
  <c r="I516" i="18"/>
  <c r="J516" i="18"/>
  <c r="D529" i="22"/>
  <c r="A529" i="22" s="1"/>
  <c r="J530" i="22"/>
  <c r="J524" i="22"/>
  <c r="I519" i="22"/>
  <c r="J520" i="22"/>
  <c r="U245" i="24"/>
  <c r="J525" i="22"/>
  <c r="J528" i="22"/>
  <c r="J522" i="22"/>
  <c r="BO533" i="21"/>
  <c r="BO536" i="21"/>
  <c r="L533" i="21"/>
  <c r="S89" i="24"/>
  <c r="S136" i="24"/>
  <c r="S149" i="24"/>
  <c r="S197" i="24"/>
  <c r="S209" i="24"/>
  <c r="S389" i="24"/>
  <c r="S401" i="24"/>
  <c r="S437" i="24"/>
  <c r="S497" i="24"/>
  <c r="S617" i="24"/>
  <c r="S677" i="24"/>
  <c r="S785" i="24"/>
  <c r="S917" i="24"/>
  <c r="S965" i="24"/>
  <c r="S977" i="24"/>
  <c r="S1120" i="24"/>
  <c r="N304" i="24"/>
  <c r="D528" i="22"/>
  <c r="A528" i="22" s="1"/>
  <c r="L536" i="21"/>
  <c r="S642" i="24"/>
  <c r="S645" i="24"/>
  <c r="S649" i="24"/>
  <c r="I522" i="22"/>
  <c r="I525" i="22"/>
  <c r="D522" i="22"/>
  <c r="A522" i="22" s="1"/>
  <c r="S112" i="24"/>
  <c r="S137" i="24"/>
  <c r="S185" i="24"/>
  <c r="S233" i="24"/>
  <c r="S245" i="24"/>
  <c r="S365" i="24"/>
  <c r="S491" i="24"/>
  <c r="S592" i="24"/>
  <c r="S653" i="24"/>
  <c r="S773" i="24"/>
  <c r="S881" i="24"/>
  <c r="S1013" i="24"/>
  <c r="N305" i="24"/>
  <c r="S651" i="24"/>
  <c r="S644" i="24"/>
  <c r="N641" i="24"/>
  <c r="S646" i="24"/>
  <c r="S650" i="24"/>
  <c r="N485" i="24"/>
  <c r="S52" i="24"/>
  <c r="S161" i="24"/>
  <c r="S221" i="24"/>
  <c r="S461" i="24"/>
  <c r="S844" i="24"/>
  <c r="U293" i="24"/>
  <c r="D519" i="22"/>
  <c r="A519" i="22" s="1"/>
  <c r="J538" i="18"/>
  <c r="I518" i="18"/>
  <c r="J533" i="18"/>
  <c r="K537" i="21"/>
  <c r="BN537" i="21"/>
  <c r="AR537" i="21"/>
  <c r="J511" i="18"/>
  <c r="J515" i="18"/>
  <c r="J525" i="18"/>
  <c r="BG531" i="21"/>
  <c r="K538" i="21"/>
  <c r="J526" i="18"/>
  <c r="I542" i="18"/>
  <c r="L539" i="21"/>
  <c r="D523" i="22"/>
  <c r="A523" i="22" s="1"/>
  <c r="I523" i="22"/>
  <c r="AR538" i="21"/>
  <c r="BO534" i="21"/>
  <c r="BO538" i="21"/>
  <c r="BG537" i="21"/>
  <c r="BG532" i="21"/>
  <c r="J510" i="18"/>
  <c r="AS534" i="21"/>
  <c r="D531" i="21"/>
  <c r="AK541" i="21"/>
  <c r="L537" i="21"/>
  <c r="AG533" i="21"/>
  <c r="I510" i="18"/>
  <c r="I538" i="18"/>
  <c r="I534" i="18"/>
  <c r="AS539" i="21"/>
  <c r="I541" i="18"/>
  <c r="AG541" i="21"/>
  <c r="J523" i="18"/>
  <c r="V523" i="21"/>
  <c r="AR540" i="21"/>
  <c r="K539" i="21"/>
  <c r="K540" i="21"/>
  <c r="K534" i="21"/>
  <c r="J518" i="18"/>
  <c r="V518" i="21"/>
  <c r="BN534" i="21"/>
  <c r="I530" i="18"/>
  <c r="AG530" i="21"/>
  <c r="I514" i="18"/>
  <c r="AG514" i="21"/>
  <c r="J541" i="18"/>
  <c r="I528" i="18"/>
  <c r="AG528" i="21"/>
  <c r="J534" i="18"/>
  <c r="AR539" i="21"/>
  <c r="AR536" i="21"/>
  <c r="BN536" i="21"/>
  <c r="D541" i="21"/>
  <c r="AS538" i="21"/>
  <c r="AK533" i="21"/>
  <c r="D532" i="21"/>
  <c r="F292" i="24"/>
  <c r="K244" i="24"/>
  <c r="F520" i="24"/>
  <c r="A520" i="24" s="1"/>
  <c r="K292" i="24"/>
  <c r="A293" i="24"/>
  <c r="F244" i="24"/>
  <c r="K520" i="24"/>
  <c r="U521" i="24"/>
  <c r="J520" i="13"/>
  <c r="E520" i="18"/>
  <c r="V520" i="21" s="1"/>
  <c r="A519" i="9"/>
  <c r="D519" i="13"/>
  <c r="I520" i="13"/>
  <c r="A520" i="9"/>
  <c r="D520" i="13"/>
  <c r="AB5" i="24"/>
  <c r="A245" i="24"/>
  <c r="AB4" i="24"/>
  <c r="I496" i="24"/>
  <c r="S496" i="24" s="1"/>
  <c r="I976" i="24"/>
  <c r="D976" i="24"/>
  <c r="D964" i="24"/>
  <c r="I964" i="24"/>
  <c r="S964" i="24" s="1"/>
  <c r="D940" i="24"/>
  <c r="I940" i="24"/>
  <c r="D928" i="24"/>
  <c r="I928" i="24"/>
  <c r="S928" i="24" s="1"/>
  <c r="D916" i="24"/>
  <c r="I916" i="24"/>
  <c r="I880" i="24"/>
  <c r="D880" i="24"/>
  <c r="D868" i="24"/>
  <c r="I868" i="24"/>
  <c r="D832" i="24"/>
  <c r="I832" i="24"/>
  <c r="S832" i="24" s="1"/>
  <c r="D796" i="24"/>
  <c r="I796" i="24"/>
  <c r="D784" i="24"/>
  <c r="I784" i="24"/>
  <c r="S784" i="24" s="1"/>
  <c r="D772" i="24"/>
  <c r="I772" i="24"/>
  <c r="I724" i="24"/>
  <c r="D724" i="24"/>
  <c r="D688" i="24"/>
  <c r="I688" i="24"/>
  <c r="I676" i="24"/>
  <c r="D676" i="24"/>
  <c r="I641" i="24"/>
  <c r="D641" i="24"/>
  <c r="D652" i="24"/>
  <c r="I652" i="24"/>
  <c r="D616" i="24"/>
  <c r="I616" i="24"/>
  <c r="D580" i="24"/>
  <c r="I580" i="24"/>
  <c r="D556" i="24"/>
  <c r="I556" i="24"/>
  <c r="I485" i="24"/>
  <c r="D485" i="24"/>
  <c r="I484" i="24"/>
  <c r="D484" i="24"/>
  <c r="I472" i="24"/>
  <c r="D472" i="24"/>
  <c r="D460" i="24"/>
  <c r="I460" i="24"/>
  <c r="S460" i="24" s="1"/>
  <c r="I436" i="24"/>
  <c r="D436" i="24"/>
  <c r="I400" i="24"/>
  <c r="D400" i="24"/>
  <c r="I364" i="24"/>
  <c r="D364" i="24"/>
  <c r="I328" i="24"/>
  <c r="D328" i="24"/>
  <c r="I292" i="24"/>
  <c r="D292" i="24"/>
  <c r="D280" i="24"/>
  <c r="I280" i="24"/>
  <c r="S280" i="24" s="1"/>
  <c r="I244" i="24"/>
  <c r="D244" i="24"/>
  <c r="I232" i="24"/>
  <c r="D232" i="24"/>
  <c r="I220" i="24"/>
  <c r="D220" i="24"/>
  <c r="I208" i="24"/>
  <c r="D208" i="24"/>
  <c r="I196" i="24"/>
  <c r="D196" i="24"/>
  <c r="I184" i="24"/>
  <c r="D184" i="24"/>
  <c r="D172" i="24"/>
  <c r="I172" i="24"/>
  <c r="I148" i="24"/>
  <c r="D148" i="24"/>
  <c r="D76" i="24"/>
  <c r="I76" i="24"/>
  <c r="Z545" i="24"/>
  <c r="Z5" i="24" s="1"/>
  <c r="AA568" i="24"/>
  <c r="AA544" i="24" s="1"/>
  <c r="AA4" i="24" s="1"/>
  <c r="Z568" i="24"/>
  <c r="Z544" i="24" s="1"/>
  <c r="Z4" i="24" s="1"/>
  <c r="AA545" i="24"/>
  <c r="AA5" i="24" s="1"/>
  <c r="BG541" i="21"/>
  <c r="D533" i="21"/>
  <c r="D537" i="21"/>
  <c r="AK537" i="21"/>
  <c r="BG533" i="21"/>
  <c r="AK532" i="21"/>
  <c r="D534" i="21"/>
  <c r="BG534" i="21"/>
  <c r="AK534" i="21"/>
  <c r="BG540" i="21"/>
  <c r="AK540" i="21"/>
  <c r="D540" i="21"/>
  <c r="D542" i="21"/>
  <c r="BG542" i="21"/>
  <c r="AK542" i="21"/>
  <c r="BG536" i="21"/>
  <c r="AK536" i="21"/>
  <c r="D536" i="21"/>
  <c r="BG535" i="21"/>
  <c r="AK535" i="21"/>
  <c r="D535" i="21"/>
  <c r="A535" i="21" s="1"/>
  <c r="D538" i="21"/>
  <c r="BG538" i="21"/>
  <c r="AK538" i="21"/>
  <c r="BG539" i="21"/>
  <c r="AK539" i="21"/>
  <c r="D539" i="21"/>
  <c r="AK531" i="21"/>
  <c r="J530" i="18"/>
  <c r="I522" i="18"/>
  <c r="J522" i="18"/>
  <c r="I540" i="18"/>
  <c r="J540" i="18"/>
  <c r="I523" i="18"/>
  <c r="I536" i="18"/>
  <c r="J536" i="18"/>
  <c r="J513" i="18"/>
  <c r="I513" i="18"/>
  <c r="J514" i="18"/>
  <c r="J517" i="18"/>
  <c r="I517" i="18"/>
  <c r="A531" i="5"/>
  <c r="J529" i="22"/>
  <c r="D530" i="22"/>
  <c r="A530" i="22" s="1"/>
  <c r="D525" i="22"/>
  <c r="A525" i="22" s="1"/>
  <c r="J526" i="22"/>
  <c r="D521" i="22"/>
  <c r="A521" i="22" s="1"/>
  <c r="D520" i="22" l="1"/>
  <c r="A520" i="22" s="1"/>
  <c r="S556" i="24"/>
  <c r="S616" i="24"/>
  <c r="U292" i="24"/>
  <c r="S148" i="24"/>
  <c r="S184" i="24"/>
  <c r="S208" i="24"/>
  <c r="S232" i="24"/>
  <c r="S328" i="24"/>
  <c r="S76" i="24"/>
  <c r="S172" i="24"/>
  <c r="A292" i="24"/>
  <c r="S580" i="24"/>
  <c r="S652" i="24"/>
  <c r="S976" i="24"/>
  <c r="U520" i="24"/>
  <c r="A542" i="21"/>
  <c r="A536" i="21"/>
  <c r="A244" i="24"/>
  <c r="N268" i="24"/>
  <c r="S220" i="24"/>
  <c r="S292" i="24"/>
  <c r="S436" i="24"/>
  <c r="S472" i="24"/>
  <c r="N269" i="24"/>
  <c r="S485" i="24"/>
  <c r="S641" i="24"/>
  <c r="S244" i="24"/>
  <c r="S364" i="24"/>
  <c r="S676" i="24"/>
  <c r="S724" i="24"/>
  <c r="S880" i="24"/>
  <c r="S196" i="24"/>
  <c r="S400" i="24"/>
  <c r="S484" i="24"/>
  <c r="S688" i="24"/>
  <c r="S772" i="24"/>
  <c r="S796" i="24"/>
  <c r="S868" i="24"/>
  <c r="S916" i="24"/>
  <c r="S940" i="24"/>
  <c r="A537" i="21"/>
  <c r="A538" i="21"/>
  <c r="A539" i="21"/>
  <c r="BN533" i="21"/>
  <c r="K533" i="21"/>
  <c r="A533" i="21" s="1"/>
  <c r="AR533" i="21"/>
  <c r="J520" i="18"/>
  <c r="A540" i="21"/>
  <c r="BN541" i="21"/>
  <c r="K541" i="21"/>
  <c r="A541" i="21" s="1"/>
  <c r="AR541" i="21"/>
  <c r="A534" i="21"/>
  <c r="U244" i="24"/>
  <c r="I520" i="18"/>
  <c r="D640" i="24"/>
  <c r="I640" i="24"/>
  <c r="S640" i="24" s="1"/>
  <c r="K651" i="4"/>
  <c r="E652" i="4"/>
  <c r="I652" i="4" s="1"/>
  <c r="F652" i="4"/>
  <c r="F651" i="4" s="1"/>
  <c r="F639" i="4" s="1"/>
  <c r="AA639" i="21" s="1"/>
  <c r="G652" i="4"/>
  <c r="G651" i="4" s="1"/>
  <c r="G639" i="4" s="1"/>
  <c r="AW639" i="21" s="1"/>
  <c r="H652" i="4"/>
  <c r="H651" i="4" s="1"/>
  <c r="H639" i="4" s="1"/>
  <c r="BS639" i="21" s="1"/>
  <c r="K652" i="4"/>
  <c r="D653" i="4"/>
  <c r="A653" i="4" s="1"/>
  <c r="I653" i="4"/>
  <c r="J653" i="4"/>
  <c r="K653" i="4"/>
  <c r="D654" i="4"/>
  <c r="A654" i="4" s="1"/>
  <c r="I654" i="4"/>
  <c r="J654" i="4"/>
  <c r="K654" i="4"/>
  <c r="A655" i="4"/>
  <c r="D655" i="4"/>
  <c r="I655" i="4"/>
  <c r="J655" i="4"/>
  <c r="K655" i="4"/>
  <c r="D656" i="4"/>
  <c r="A656" i="4" s="1"/>
  <c r="I656" i="4"/>
  <c r="J656" i="4"/>
  <c r="K656" i="4"/>
  <c r="D657" i="4"/>
  <c r="A657" i="4" s="1"/>
  <c r="I657" i="4"/>
  <c r="J657" i="4"/>
  <c r="K657" i="4"/>
  <c r="D658" i="4"/>
  <c r="A658" i="4" s="1"/>
  <c r="I658" i="4"/>
  <c r="J658" i="4"/>
  <c r="K658" i="4"/>
  <c r="A659" i="4"/>
  <c r="D659" i="4"/>
  <c r="I659" i="4"/>
  <c r="J659" i="4"/>
  <c r="K659" i="4"/>
  <c r="D660" i="4"/>
  <c r="A660" i="4" s="1"/>
  <c r="I660" i="4"/>
  <c r="J660" i="4"/>
  <c r="K660" i="4"/>
  <c r="D661" i="4"/>
  <c r="A661" i="4" s="1"/>
  <c r="I661" i="4"/>
  <c r="J661" i="4"/>
  <c r="K661" i="4"/>
  <c r="D662" i="4"/>
  <c r="A662" i="4" s="1"/>
  <c r="I662" i="4"/>
  <c r="J662" i="4"/>
  <c r="K662" i="4"/>
  <c r="G640" i="4"/>
  <c r="AW640" i="21" s="1"/>
  <c r="H640" i="4"/>
  <c r="BS640" i="21" s="1"/>
  <c r="E641" i="4"/>
  <c r="P641" i="21" s="1"/>
  <c r="F641" i="4"/>
  <c r="AA641" i="21" s="1"/>
  <c r="G641" i="4"/>
  <c r="AW641" i="21" s="1"/>
  <c r="H641" i="4"/>
  <c r="BS641" i="21" s="1"/>
  <c r="E642" i="4"/>
  <c r="P642" i="21" s="1"/>
  <c r="F642" i="4"/>
  <c r="AA642" i="21" s="1"/>
  <c r="G642" i="4"/>
  <c r="AW642" i="21" s="1"/>
  <c r="H642" i="4"/>
  <c r="BS642" i="21" s="1"/>
  <c r="E643" i="4"/>
  <c r="P643" i="21" s="1"/>
  <c r="F643" i="4"/>
  <c r="AA643" i="21" s="1"/>
  <c r="G643" i="4"/>
  <c r="AW643" i="21" s="1"/>
  <c r="H643" i="4"/>
  <c r="BS643" i="21" s="1"/>
  <c r="E644" i="4"/>
  <c r="P644" i="21" s="1"/>
  <c r="F644" i="4"/>
  <c r="AA644" i="21" s="1"/>
  <c r="G644" i="4"/>
  <c r="AW644" i="21" s="1"/>
  <c r="H644" i="4"/>
  <c r="BS644" i="21" s="1"/>
  <c r="E645" i="4"/>
  <c r="P645" i="21" s="1"/>
  <c r="F645" i="4"/>
  <c r="AA645" i="21" s="1"/>
  <c r="G645" i="4"/>
  <c r="AW645" i="21" s="1"/>
  <c r="H645" i="4"/>
  <c r="BS645" i="21" s="1"/>
  <c r="E646" i="4"/>
  <c r="P646" i="21" s="1"/>
  <c r="F646" i="4"/>
  <c r="AA646" i="21" s="1"/>
  <c r="G646" i="4"/>
  <c r="AW646" i="21" s="1"/>
  <c r="H646" i="4"/>
  <c r="BS646" i="21" s="1"/>
  <c r="E647" i="4"/>
  <c r="P647" i="21" s="1"/>
  <c r="F647" i="4"/>
  <c r="AA647" i="21" s="1"/>
  <c r="G647" i="4"/>
  <c r="AW647" i="21" s="1"/>
  <c r="H647" i="4"/>
  <c r="BS647" i="21" s="1"/>
  <c r="E648" i="4"/>
  <c r="P648" i="21" s="1"/>
  <c r="F648" i="4"/>
  <c r="AA648" i="21" s="1"/>
  <c r="G648" i="4"/>
  <c r="AW648" i="21" s="1"/>
  <c r="H648" i="4"/>
  <c r="BS648" i="21" s="1"/>
  <c r="E649" i="4"/>
  <c r="P649" i="21" s="1"/>
  <c r="F649" i="4"/>
  <c r="AA649" i="21" s="1"/>
  <c r="G649" i="4"/>
  <c r="AW649" i="21" s="1"/>
  <c r="H649" i="4"/>
  <c r="BS649" i="21" s="1"/>
  <c r="E650" i="4"/>
  <c r="P650" i="21" s="1"/>
  <c r="F650" i="4"/>
  <c r="AA650" i="21" s="1"/>
  <c r="G650" i="4"/>
  <c r="AW650" i="21" s="1"/>
  <c r="H650" i="4"/>
  <c r="BS650" i="21" s="1"/>
  <c r="F485" i="4"/>
  <c r="AA485" i="21" s="1"/>
  <c r="G485" i="4"/>
  <c r="AW485" i="21" s="1"/>
  <c r="H485" i="4"/>
  <c r="BS485" i="21" s="1"/>
  <c r="F486" i="4"/>
  <c r="AA486" i="21" s="1"/>
  <c r="G486" i="4"/>
  <c r="AW486" i="21" s="1"/>
  <c r="H486" i="4"/>
  <c r="BS486" i="21" s="1"/>
  <c r="F487" i="4"/>
  <c r="AA487" i="21" s="1"/>
  <c r="G487" i="4"/>
  <c r="AW487" i="21" s="1"/>
  <c r="H487" i="4"/>
  <c r="BS487" i="21" s="1"/>
  <c r="F488" i="4"/>
  <c r="AA488" i="21" s="1"/>
  <c r="G488" i="4"/>
  <c r="AW488" i="21" s="1"/>
  <c r="H488" i="4"/>
  <c r="BS488" i="21" s="1"/>
  <c r="F489" i="4"/>
  <c r="AA489" i="21" s="1"/>
  <c r="G489" i="4"/>
  <c r="AW489" i="21" s="1"/>
  <c r="H489" i="4"/>
  <c r="BS489" i="21" s="1"/>
  <c r="F490" i="4"/>
  <c r="AA490" i="21" s="1"/>
  <c r="G490" i="4"/>
  <c r="AW490" i="21" s="1"/>
  <c r="H490" i="4"/>
  <c r="BS490" i="21" s="1"/>
  <c r="F491" i="4"/>
  <c r="AA491" i="21" s="1"/>
  <c r="G491" i="4"/>
  <c r="AW491" i="21" s="1"/>
  <c r="H491" i="4"/>
  <c r="BS491" i="21" s="1"/>
  <c r="F492" i="4"/>
  <c r="AA492" i="21" s="1"/>
  <c r="G492" i="4"/>
  <c r="AW492" i="21" s="1"/>
  <c r="H492" i="4"/>
  <c r="BS492" i="21" s="1"/>
  <c r="F493" i="4"/>
  <c r="AA493" i="21" s="1"/>
  <c r="G493" i="4"/>
  <c r="AW493" i="21" s="1"/>
  <c r="H493" i="4"/>
  <c r="BS493" i="21" s="1"/>
  <c r="F494" i="4"/>
  <c r="AA494" i="21" s="1"/>
  <c r="G494" i="4"/>
  <c r="AW494" i="21" s="1"/>
  <c r="H494" i="4"/>
  <c r="BS494" i="21" s="1"/>
  <c r="E485" i="4"/>
  <c r="P485" i="21" s="1"/>
  <c r="E486" i="4"/>
  <c r="P486" i="21" s="1"/>
  <c r="E487" i="4"/>
  <c r="P487" i="21" s="1"/>
  <c r="E488" i="4"/>
  <c r="P488" i="21" s="1"/>
  <c r="E489" i="4"/>
  <c r="P489" i="21" s="1"/>
  <c r="E490" i="4"/>
  <c r="P490" i="21" s="1"/>
  <c r="E491" i="4"/>
  <c r="P491" i="21" s="1"/>
  <c r="E492" i="4"/>
  <c r="P492" i="21" s="1"/>
  <c r="E493" i="4"/>
  <c r="P493" i="21" s="1"/>
  <c r="E494" i="4"/>
  <c r="P494" i="21" s="1"/>
  <c r="H532" i="4"/>
  <c r="G532" i="4"/>
  <c r="F532" i="4"/>
  <c r="E532" i="4"/>
  <c r="J532" i="4" s="1"/>
  <c r="H531" i="4"/>
  <c r="G531" i="4"/>
  <c r="F531" i="4"/>
  <c r="E531" i="4"/>
  <c r="J531" i="4" s="1"/>
  <c r="J542" i="4"/>
  <c r="J541" i="4"/>
  <c r="J540" i="4"/>
  <c r="J539" i="4"/>
  <c r="J538" i="4"/>
  <c r="J537" i="4"/>
  <c r="J536" i="4"/>
  <c r="J535" i="4"/>
  <c r="J534" i="4"/>
  <c r="J533" i="4"/>
  <c r="F640" i="4" l="1"/>
  <c r="AA640" i="21" s="1"/>
  <c r="J652" i="4"/>
  <c r="D652" i="4"/>
  <c r="A652" i="4" s="1"/>
  <c r="E651" i="4"/>
  <c r="E640" i="4"/>
  <c r="P640" i="21" s="1"/>
  <c r="D531" i="4"/>
  <c r="D532" i="4"/>
  <c r="D533" i="4"/>
  <c r="D534" i="4"/>
  <c r="D535" i="4"/>
  <c r="D536" i="4"/>
  <c r="D537" i="4"/>
  <c r="D538" i="4"/>
  <c r="D539" i="4"/>
  <c r="D540" i="4"/>
  <c r="D541" i="4"/>
  <c r="D542" i="4"/>
  <c r="I532" i="4"/>
  <c r="I534" i="4"/>
  <c r="I535" i="4"/>
  <c r="I536" i="4"/>
  <c r="I537" i="4"/>
  <c r="I538" i="4"/>
  <c r="I539" i="4"/>
  <c r="I540" i="4"/>
  <c r="I541" i="4"/>
  <c r="I542" i="4"/>
  <c r="I531" i="4"/>
  <c r="I533" i="4"/>
  <c r="A541" i="4" l="1"/>
  <c r="D541" i="6"/>
  <c r="A533" i="4"/>
  <c r="D533" i="6"/>
  <c r="A536" i="4"/>
  <c r="D536" i="6"/>
  <c r="A539" i="4"/>
  <c r="D539" i="6"/>
  <c r="A535" i="4"/>
  <c r="D535" i="6"/>
  <c r="A531" i="4"/>
  <c r="D531" i="6"/>
  <c r="A537" i="4"/>
  <c r="D537" i="6"/>
  <c r="A540" i="4"/>
  <c r="D540" i="6"/>
  <c r="A532" i="4"/>
  <c r="D532" i="6"/>
  <c r="A542" i="4"/>
  <c r="D542" i="6"/>
  <c r="A538" i="4"/>
  <c r="D538" i="6"/>
  <c r="A534" i="4"/>
  <c r="D534" i="6"/>
  <c r="E639" i="4"/>
  <c r="P639" i="21" s="1"/>
  <c r="J651" i="4"/>
  <c r="D651" i="4"/>
  <c r="A651" i="4" s="1"/>
  <c r="I651" i="4"/>
  <c r="F41" i="4" l="1"/>
  <c r="AA41" i="21" s="1"/>
  <c r="G41" i="4"/>
  <c r="AW41" i="21" s="1"/>
  <c r="H41" i="4"/>
  <c r="BS41" i="21" s="1"/>
  <c r="F42" i="4"/>
  <c r="AA42" i="21" s="1"/>
  <c r="G42" i="4"/>
  <c r="AW42" i="21" s="1"/>
  <c r="H42" i="4"/>
  <c r="BS42" i="21" s="1"/>
  <c r="F43" i="4"/>
  <c r="AA43" i="21" s="1"/>
  <c r="G43" i="4"/>
  <c r="AW43" i="21" s="1"/>
  <c r="H43" i="4"/>
  <c r="BS43" i="21" s="1"/>
  <c r="F44" i="4"/>
  <c r="AA44" i="21" s="1"/>
  <c r="G44" i="4"/>
  <c r="AW44" i="21" s="1"/>
  <c r="H44" i="4"/>
  <c r="BS44" i="21" s="1"/>
  <c r="F45" i="4"/>
  <c r="AA45" i="21" s="1"/>
  <c r="G45" i="4"/>
  <c r="AW45" i="21" s="1"/>
  <c r="H45" i="4"/>
  <c r="BS45" i="21" s="1"/>
  <c r="F46" i="4"/>
  <c r="AA46" i="21" s="1"/>
  <c r="G46" i="4"/>
  <c r="AW46" i="21" s="1"/>
  <c r="H46" i="4"/>
  <c r="BS46" i="21" s="1"/>
  <c r="F47" i="4"/>
  <c r="AA47" i="21" s="1"/>
  <c r="G47" i="4"/>
  <c r="AW47" i="21" s="1"/>
  <c r="H47" i="4"/>
  <c r="BS47" i="21" s="1"/>
  <c r="F48" i="4"/>
  <c r="AA48" i="21" s="1"/>
  <c r="G48" i="4"/>
  <c r="AW48" i="21" s="1"/>
  <c r="H48" i="4"/>
  <c r="BS48" i="21" s="1"/>
  <c r="F49" i="4"/>
  <c r="AA49" i="21" s="1"/>
  <c r="G49" i="4"/>
  <c r="AW49" i="21" s="1"/>
  <c r="H49" i="4"/>
  <c r="BS49" i="21" s="1"/>
  <c r="F50" i="4"/>
  <c r="AA50" i="21" s="1"/>
  <c r="G50" i="4"/>
  <c r="AW50" i="21" s="1"/>
  <c r="H50" i="4"/>
  <c r="BS50" i="21" s="1"/>
  <c r="E41" i="4"/>
  <c r="P41" i="21" s="1"/>
  <c r="E42" i="4"/>
  <c r="P42" i="21" s="1"/>
  <c r="E43" i="4"/>
  <c r="P43" i="21" s="1"/>
  <c r="E44" i="4"/>
  <c r="P44" i="21" s="1"/>
  <c r="E45" i="4"/>
  <c r="P45" i="21" s="1"/>
  <c r="E46" i="4"/>
  <c r="P46" i="21" s="1"/>
  <c r="E47" i="4"/>
  <c r="P47" i="21" s="1"/>
  <c r="E48" i="4"/>
  <c r="P48" i="21" s="1"/>
  <c r="E49" i="4"/>
  <c r="P49" i="21" s="1"/>
  <c r="E50" i="4"/>
  <c r="P50" i="21" s="1"/>
  <c r="E254" i="15" l="1"/>
  <c r="E253" i="15"/>
  <c r="E252" i="15"/>
  <c r="E251" i="15"/>
  <c r="E250" i="15"/>
  <c r="E249" i="15"/>
  <c r="E248" i="15"/>
  <c r="E247" i="15"/>
  <c r="E246" i="15"/>
  <c r="E245" i="15"/>
  <c r="I244" i="15"/>
  <c r="H244" i="15"/>
  <c r="H243" i="15" s="1"/>
  <c r="G244" i="15"/>
  <c r="F244" i="15"/>
  <c r="E244" i="15" s="1"/>
  <c r="I243" i="15"/>
  <c r="G243" i="15"/>
  <c r="E302" i="15"/>
  <c r="E301" i="15"/>
  <c r="E300" i="15"/>
  <c r="E299" i="15"/>
  <c r="E298" i="15"/>
  <c r="E297" i="15"/>
  <c r="E296" i="15"/>
  <c r="E295" i="15"/>
  <c r="E294" i="15"/>
  <c r="E293" i="15"/>
  <c r="I292" i="15"/>
  <c r="H292" i="15"/>
  <c r="H291" i="15" s="1"/>
  <c r="E291" i="15" s="1"/>
  <c r="G292" i="15"/>
  <c r="F292" i="15"/>
  <c r="I291" i="15"/>
  <c r="G291" i="15"/>
  <c r="F291" i="15"/>
  <c r="E566" i="14"/>
  <c r="E565" i="14"/>
  <c r="E564" i="14"/>
  <c r="E563" i="14"/>
  <c r="E562" i="14"/>
  <c r="E561" i="14"/>
  <c r="E560" i="14"/>
  <c r="E559" i="14"/>
  <c r="E558" i="14"/>
  <c r="E557" i="14"/>
  <c r="I556" i="14"/>
  <c r="H556" i="14"/>
  <c r="H555" i="14" s="1"/>
  <c r="G556" i="14"/>
  <c r="F556" i="14"/>
  <c r="E556" i="14" s="1"/>
  <c r="I555" i="14"/>
  <c r="G555" i="14"/>
  <c r="E302" i="14"/>
  <c r="E301" i="14"/>
  <c r="E300" i="14"/>
  <c r="E299" i="14"/>
  <c r="E298" i="14"/>
  <c r="E297" i="14"/>
  <c r="E296" i="14"/>
  <c r="E295" i="14"/>
  <c r="E294" i="14"/>
  <c r="E293" i="14"/>
  <c r="I292" i="14"/>
  <c r="H292" i="14"/>
  <c r="H291" i="14" s="1"/>
  <c r="G292" i="14"/>
  <c r="AE292" i="21" s="1"/>
  <c r="F292" i="14"/>
  <c r="I291" i="14"/>
  <c r="E986" i="12"/>
  <c r="E985" i="12"/>
  <c r="E984" i="12"/>
  <c r="E983" i="12"/>
  <c r="E982" i="12"/>
  <c r="E981" i="12"/>
  <c r="E980" i="12"/>
  <c r="E979" i="12"/>
  <c r="E978" i="12"/>
  <c r="E977" i="12"/>
  <c r="I976" i="12"/>
  <c r="BV976" i="21" s="1"/>
  <c r="H976" i="12"/>
  <c r="G976" i="12"/>
  <c r="AD976" i="21" s="1"/>
  <c r="F976" i="12"/>
  <c r="I975" i="12"/>
  <c r="BV975" i="21" s="1"/>
  <c r="E266" i="12"/>
  <c r="E265" i="12"/>
  <c r="E264" i="12"/>
  <c r="E263" i="12"/>
  <c r="E262" i="12"/>
  <c r="E261" i="12"/>
  <c r="E260" i="12"/>
  <c r="E259" i="12"/>
  <c r="E258" i="12"/>
  <c r="E257" i="12"/>
  <c r="I256" i="12"/>
  <c r="H256" i="12"/>
  <c r="H255" i="12" s="1"/>
  <c r="G256" i="12"/>
  <c r="F256" i="12"/>
  <c r="I255" i="12"/>
  <c r="G255" i="12"/>
  <c r="E254" i="12"/>
  <c r="E253" i="12"/>
  <c r="E252" i="12"/>
  <c r="E251" i="12"/>
  <c r="E250" i="12"/>
  <c r="E249" i="12"/>
  <c r="E248" i="12"/>
  <c r="E247" i="12"/>
  <c r="E246" i="12"/>
  <c r="E245" i="12"/>
  <c r="I244" i="12"/>
  <c r="BV244" i="21" s="1"/>
  <c r="H244" i="12"/>
  <c r="G244" i="12"/>
  <c r="AD244" i="21" s="1"/>
  <c r="F244" i="12"/>
  <c r="S244" i="21" s="1"/>
  <c r="I243" i="12"/>
  <c r="BV243" i="21" s="1"/>
  <c r="G243" i="12"/>
  <c r="AD243" i="21" s="1"/>
  <c r="E122" i="12"/>
  <c r="E121" i="12"/>
  <c r="E120" i="12"/>
  <c r="E119" i="12"/>
  <c r="E118" i="12"/>
  <c r="E117" i="12"/>
  <c r="E116" i="12"/>
  <c r="E115" i="12"/>
  <c r="E114" i="12"/>
  <c r="E113" i="12"/>
  <c r="I112" i="12"/>
  <c r="H112" i="12"/>
  <c r="H111" i="12" s="1"/>
  <c r="G112" i="12"/>
  <c r="F112" i="12"/>
  <c r="E112" i="12" s="1"/>
  <c r="I111" i="12"/>
  <c r="G111" i="12"/>
  <c r="E98" i="12"/>
  <c r="E97" i="12"/>
  <c r="E96" i="12"/>
  <c r="E95" i="12"/>
  <c r="E94" i="12"/>
  <c r="E93" i="12"/>
  <c r="E92" i="12"/>
  <c r="E91" i="12"/>
  <c r="E90" i="12"/>
  <c r="E89" i="12"/>
  <c r="I88" i="12"/>
  <c r="H88" i="12"/>
  <c r="H87" i="12" s="1"/>
  <c r="G88" i="12"/>
  <c r="F88" i="12"/>
  <c r="E88" i="12" s="1"/>
  <c r="I87" i="12"/>
  <c r="G87" i="12"/>
  <c r="E290" i="9"/>
  <c r="E289" i="9"/>
  <c r="E288" i="9"/>
  <c r="E287" i="9"/>
  <c r="E286" i="9"/>
  <c r="E285" i="9"/>
  <c r="E284" i="9"/>
  <c r="E283" i="9"/>
  <c r="E282" i="9"/>
  <c r="E281" i="9"/>
  <c r="I280" i="9"/>
  <c r="BU280" i="21" s="1"/>
  <c r="H280" i="9"/>
  <c r="H279" i="9" s="1"/>
  <c r="G280" i="9"/>
  <c r="AC280" i="21" s="1"/>
  <c r="F280" i="9"/>
  <c r="R280" i="21" s="1"/>
  <c r="I279" i="9"/>
  <c r="BU279" i="21" s="1"/>
  <c r="E1142" i="9"/>
  <c r="E1141" i="9"/>
  <c r="E1140" i="9"/>
  <c r="E1139" i="9"/>
  <c r="E1138" i="9"/>
  <c r="E1137" i="9"/>
  <c r="E1136" i="9"/>
  <c r="E1135" i="9"/>
  <c r="E1134" i="9"/>
  <c r="E1133" i="9"/>
  <c r="I1132" i="9"/>
  <c r="H1132" i="9"/>
  <c r="G1132" i="9"/>
  <c r="F1132" i="9"/>
  <c r="I1131" i="9"/>
  <c r="G1131" i="9"/>
  <c r="E1130" i="9"/>
  <c r="E1129" i="9"/>
  <c r="E1128" i="9"/>
  <c r="E1127" i="9"/>
  <c r="E1126" i="9"/>
  <c r="E1125" i="9"/>
  <c r="E1124" i="9"/>
  <c r="E1123" i="9"/>
  <c r="E1122" i="9"/>
  <c r="E1121" i="9"/>
  <c r="I1120" i="9"/>
  <c r="H1120" i="9"/>
  <c r="H1119" i="9" s="1"/>
  <c r="G1120" i="9"/>
  <c r="F1120" i="9"/>
  <c r="E1120" i="9" s="1"/>
  <c r="I1119" i="9"/>
  <c r="G1119" i="9"/>
  <c r="E1118" i="9"/>
  <c r="E1117" i="9"/>
  <c r="E1116" i="9"/>
  <c r="E1115" i="9"/>
  <c r="E1114" i="9"/>
  <c r="E1113" i="9"/>
  <c r="E1112" i="9"/>
  <c r="E1111" i="9"/>
  <c r="E1110" i="9"/>
  <c r="E1109" i="9"/>
  <c r="I1108" i="9"/>
  <c r="BU1108" i="21" s="1"/>
  <c r="H1108" i="9"/>
  <c r="G1108" i="9"/>
  <c r="F1108" i="9"/>
  <c r="R1108" i="21" s="1"/>
  <c r="I1107" i="9"/>
  <c r="BU1107" i="21" s="1"/>
  <c r="H1107" i="9"/>
  <c r="E1106" i="9"/>
  <c r="E1105" i="9"/>
  <c r="E1104" i="9"/>
  <c r="E1103" i="9"/>
  <c r="E1102" i="9"/>
  <c r="E1101" i="9"/>
  <c r="E1100" i="9"/>
  <c r="E1099" i="9"/>
  <c r="E1098" i="9"/>
  <c r="E1097" i="9"/>
  <c r="I1096" i="9"/>
  <c r="H1096" i="9"/>
  <c r="G1096" i="9"/>
  <c r="AC1096" i="21" s="1"/>
  <c r="F1096" i="9"/>
  <c r="I1095" i="9"/>
  <c r="E1082" i="9"/>
  <c r="E1081" i="9"/>
  <c r="E1080" i="9"/>
  <c r="E1079" i="9"/>
  <c r="E1078" i="9"/>
  <c r="E1077" i="9"/>
  <c r="E1076" i="9"/>
  <c r="E1075" i="9"/>
  <c r="E1074" i="9"/>
  <c r="E1073" i="9"/>
  <c r="I1072" i="9"/>
  <c r="BU1072" i="21" s="1"/>
  <c r="H1072" i="9"/>
  <c r="H1071" i="9" s="1"/>
  <c r="G1072" i="9"/>
  <c r="AC1072" i="21" s="1"/>
  <c r="F1072" i="9"/>
  <c r="R1072" i="21" s="1"/>
  <c r="I1071" i="9"/>
  <c r="BU1071" i="21" s="1"/>
  <c r="E1070" i="9"/>
  <c r="E1069" i="9"/>
  <c r="E1068" i="9"/>
  <c r="E1067" i="9"/>
  <c r="E1066" i="9"/>
  <c r="E1065" i="9"/>
  <c r="E1064" i="9"/>
  <c r="E1063" i="9"/>
  <c r="E1062" i="9"/>
  <c r="E1061" i="9"/>
  <c r="I1060" i="9"/>
  <c r="H1060" i="9"/>
  <c r="H1059" i="9" s="1"/>
  <c r="G1060" i="9"/>
  <c r="F1060" i="9"/>
  <c r="E1060" i="9" s="1"/>
  <c r="I1059" i="9"/>
  <c r="G1059" i="9"/>
  <c r="AC1059" i="21" s="1"/>
  <c r="E1058" i="9"/>
  <c r="E1057" i="9"/>
  <c r="E1056" i="9"/>
  <c r="E1055" i="9"/>
  <c r="E1054" i="9"/>
  <c r="E1053" i="9"/>
  <c r="E1052" i="9"/>
  <c r="E1051" i="9"/>
  <c r="E1050" i="9"/>
  <c r="E1049" i="9"/>
  <c r="I1048" i="9"/>
  <c r="BU1048" i="21" s="1"/>
  <c r="H1048" i="9"/>
  <c r="G1048" i="9"/>
  <c r="AC1048" i="21" s="1"/>
  <c r="F1048" i="9"/>
  <c r="I1047" i="9"/>
  <c r="BU1047" i="21" s="1"/>
  <c r="E1022" i="9"/>
  <c r="E1021" i="9"/>
  <c r="E1020" i="9"/>
  <c r="E1019" i="9"/>
  <c r="E1018" i="9"/>
  <c r="E1017" i="9"/>
  <c r="E1016" i="9"/>
  <c r="E1015" i="9"/>
  <c r="E1014" i="9"/>
  <c r="E1013" i="9"/>
  <c r="I1012" i="9"/>
  <c r="H1012" i="9"/>
  <c r="H1011" i="9" s="1"/>
  <c r="G1012" i="9"/>
  <c r="F1012" i="9"/>
  <c r="R1012" i="21" s="1"/>
  <c r="I1011" i="9"/>
  <c r="F1011" i="9"/>
  <c r="R1011" i="21" s="1"/>
  <c r="E1010" i="9"/>
  <c r="E1009" i="9"/>
  <c r="E1008" i="9"/>
  <c r="E1007" i="9"/>
  <c r="E1006" i="9"/>
  <c r="E1005" i="9"/>
  <c r="E1004" i="9"/>
  <c r="E1003" i="9"/>
  <c r="E1002" i="9"/>
  <c r="E1001" i="9"/>
  <c r="I1000" i="9"/>
  <c r="BU1000" i="21" s="1"/>
  <c r="H1000" i="9"/>
  <c r="G1000" i="9"/>
  <c r="AC1000" i="21" s="1"/>
  <c r="F1000" i="9"/>
  <c r="E1000" i="7" s="1"/>
  <c r="E998" i="9"/>
  <c r="E997" i="9"/>
  <c r="E996" i="9"/>
  <c r="E995" i="9"/>
  <c r="E994" i="9"/>
  <c r="E993" i="9"/>
  <c r="E992" i="9"/>
  <c r="E991" i="9"/>
  <c r="E990" i="9"/>
  <c r="E989" i="9"/>
  <c r="I988" i="9"/>
  <c r="H988" i="9"/>
  <c r="H987" i="9" s="1"/>
  <c r="G988" i="9"/>
  <c r="AC988" i="21" s="1"/>
  <c r="F988" i="9"/>
  <c r="R988" i="21" s="1"/>
  <c r="I987" i="9"/>
  <c r="E986" i="9"/>
  <c r="E985" i="9"/>
  <c r="E984" i="9"/>
  <c r="E983" i="9"/>
  <c r="E982" i="9"/>
  <c r="E981" i="9"/>
  <c r="E980" i="9"/>
  <c r="E979" i="9"/>
  <c r="E978" i="9"/>
  <c r="E977" i="9"/>
  <c r="I976" i="9"/>
  <c r="BU976" i="21" s="1"/>
  <c r="H976" i="9"/>
  <c r="G976" i="9"/>
  <c r="F976" i="9"/>
  <c r="R976" i="21" s="1"/>
  <c r="E974" i="9"/>
  <c r="E973" i="9"/>
  <c r="E972" i="9"/>
  <c r="E971" i="9"/>
  <c r="E970" i="9"/>
  <c r="E969" i="9"/>
  <c r="E968" i="9"/>
  <c r="E967" i="9"/>
  <c r="E966" i="9"/>
  <c r="E965" i="9"/>
  <c r="I964" i="9"/>
  <c r="BU964" i="21" s="1"/>
  <c r="H964" i="9"/>
  <c r="G964" i="9"/>
  <c r="AC964" i="21" s="1"/>
  <c r="F964" i="9"/>
  <c r="I963" i="9"/>
  <c r="BU963" i="21" s="1"/>
  <c r="E950" i="9"/>
  <c r="E949" i="9"/>
  <c r="E948" i="9"/>
  <c r="E947" i="9"/>
  <c r="E946" i="9"/>
  <c r="E945" i="9"/>
  <c r="E944" i="9"/>
  <c r="E943" i="9"/>
  <c r="E942" i="9"/>
  <c r="E941" i="9"/>
  <c r="I940" i="9"/>
  <c r="H940" i="9"/>
  <c r="H939" i="9" s="1"/>
  <c r="G940" i="9"/>
  <c r="F940" i="9"/>
  <c r="R940" i="21" s="1"/>
  <c r="I939" i="9"/>
  <c r="E938" i="9"/>
  <c r="E937" i="9"/>
  <c r="E936" i="9"/>
  <c r="E935" i="9"/>
  <c r="E934" i="9"/>
  <c r="E933" i="9"/>
  <c r="E932" i="9"/>
  <c r="E931" i="9"/>
  <c r="E930" i="9"/>
  <c r="E858" i="9" s="1"/>
  <c r="E929" i="9"/>
  <c r="I928" i="9"/>
  <c r="H928" i="9"/>
  <c r="H927" i="9" s="1"/>
  <c r="G928" i="9"/>
  <c r="AC928" i="21" s="1"/>
  <c r="F928" i="9"/>
  <c r="I927" i="9"/>
  <c r="E926" i="9"/>
  <c r="E925" i="9"/>
  <c r="E924" i="9"/>
  <c r="E923" i="9"/>
  <c r="E922" i="9"/>
  <c r="E921" i="9"/>
  <c r="E920" i="9"/>
  <c r="E919" i="9"/>
  <c r="E918" i="9"/>
  <c r="E917" i="9"/>
  <c r="I916" i="9"/>
  <c r="H916" i="9"/>
  <c r="H915" i="9" s="1"/>
  <c r="H903" i="9" s="1"/>
  <c r="G916" i="9"/>
  <c r="AC916" i="21" s="1"/>
  <c r="F916" i="9"/>
  <c r="I915" i="9"/>
  <c r="I903" i="9"/>
  <c r="I904" i="9"/>
  <c r="BU904" i="21" s="1"/>
  <c r="F905" i="9"/>
  <c r="R905" i="21" s="1"/>
  <c r="G905" i="9"/>
  <c r="AC905" i="21" s="1"/>
  <c r="H905" i="9"/>
  <c r="AY905" i="21" s="1"/>
  <c r="I905" i="9"/>
  <c r="BU905" i="21" s="1"/>
  <c r="F906" i="9"/>
  <c r="R906" i="21" s="1"/>
  <c r="G906" i="9"/>
  <c r="AC906" i="21" s="1"/>
  <c r="H906" i="9"/>
  <c r="AY906" i="21" s="1"/>
  <c r="I906" i="9"/>
  <c r="F907" i="9"/>
  <c r="R907" i="21" s="1"/>
  <c r="G907" i="9"/>
  <c r="AC907" i="21" s="1"/>
  <c r="H907" i="9"/>
  <c r="AY907" i="21" s="1"/>
  <c r="I907" i="9"/>
  <c r="BU907" i="21" s="1"/>
  <c r="F908" i="9"/>
  <c r="R908" i="21" s="1"/>
  <c r="G908" i="9"/>
  <c r="AC908" i="21" s="1"/>
  <c r="H908" i="9"/>
  <c r="AY908" i="21" s="1"/>
  <c r="I908" i="9"/>
  <c r="BU908" i="21" s="1"/>
  <c r="F909" i="9"/>
  <c r="R909" i="21" s="1"/>
  <c r="G909" i="9"/>
  <c r="AC909" i="21" s="1"/>
  <c r="H909" i="9"/>
  <c r="AY909" i="21" s="1"/>
  <c r="I909" i="9"/>
  <c r="BU909" i="21" s="1"/>
  <c r="F910" i="9"/>
  <c r="R910" i="21" s="1"/>
  <c r="G910" i="9"/>
  <c r="AC910" i="21" s="1"/>
  <c r="H910" i="9"/>
  <c r="AY910" i="21" s="1"/>
  <c r="I910" i="9"/>
  <c r="BU910" i="21" s="1"/>
  <c r="F911" i="9"/>
  <c r="R911" i="21" s="1"/>
  <c r="G911" i="9"/>
  <c r="AC911" i="21" s="1"/>
  <c r="H911" i="9"/>
  <c r="AY911" i="21" s="1"/>
  <c r="I911" i="9"/>
  <c r="BU911" i="21" s="1"/>
  <c r="F912" i="9"/>
  <c r="R912" i="21" s="1"/>
  <c r="G912" i="9"/>
  <c r="AC912" i="21" s="1"/>
  <c r="H912" i="9"/>
  <c r="AY912" i="21" s="1"/>
  <c r="I912" i="9"/>
  <c r="BU912" i="21" s="1"/>
  <c r="F913" i="9"/>
  <c r="R913" i="21" s="1"/>
  <c r="G913" i="9"/>
  <c r="AC913" i="21" s="1"/>
  <c r="H913" i="9"/>
  <c r="AY913" i="21" s="1"/>
  <c r="I913" i="9"/>
  <c r="BU913" i="21" s="1"/>
  <c r="F914" i="9"/>
  <c r="R914" i="21" s="1"/>
  <c r="G914" i="9"/>
  <c r="AC914" i="21" s="1"/>
  <c r="H914" i="9"/>
  <c r="AY914" i="21" s="1"/>
  <c r="I914" i="9"/>
  <c r="E902" i="9"/>
  <c r="E901" i="9"/>
  <c r="E900" i="9"/>
  <c r="E899" i="9"/>
  <c r="E898" i="9"/>
  <c r="E897" i="9"/>
  <c r="E896" i="9"/>
  <c r="E895" i="9"/>
  <c r="E894" i="9"/>
  <c r="E893" i="9"/>
  <c r="I892" i="9"/>
  <c r="BU892" i="21" s="1"/>
  <c r="H892" i="9"/>
  <c r="AY892" i="21" s="1"/>
  <c r="G892" i="9"/>
  <c r="F892" i="9"/>
  <c r="R892" i="21" s="1"/>
  <c r="I891" i="9"/>
  <c r="BU891" i="21" s="1"/>
  <c r="H891" i="9"/>
  <c r="AY891" i="21" s="1"/>
  <c r="E890" i="9"/>
  <c r="E889" i="9"/>
  <c r="E888" i="9"/>
  <c r="E887" i="9"/>
  <c r="E886" i="9"/>
  <c r="E885" i="9"/>
  <c r="E884" i="9"/>
  <c r="E883" i="9"/>
  <c r="E882" i="9"/>
  <c r="E881" i="9"/>
  <c r="I880" i="9"/>
  <c r="H880" i="9"/>
  <c r="G880" i="9"/>
  <c r="F880" i="9"/>
  <c r="R880" i="21" s="1"/>
  <c r="H879" i="9"/>
  <c r="F879" i="9"/>
  <c r="R879" i="21" s="1"/>
  <c r="E878" i="9"/>
  <c r="E877" i="9"/>
  <c r="E876" i="9"/>
  <c r="E875" i="9"/>
  <c r="E874" i="9"/>
  <c r="E873" i="9"/>
  <c r="E872" i="9"/>
  <c r="E871" i="9"/>
  <c r="E870" i="9"/>
  <c r="E869" i="9"/>
  <c r="I868" i="9"/>
  <c r="H868" i="9"/>
  <c r="H867" i="9" s="1"/>
  <c r="G868" i="9"/>
  <c r="AC868" i="21" s="1"/>
  <c r="F868" i="9"/>
  <c r="I867" i="9"/>
  <c r="E854" i="9"/>
  <c r="E853" i="9"/>
  <c r="E852" i="9"/>
  <c r="E851" i="9"/>
  <c r="E850" i="9"/>
  <c r="E849" i="9"/>
  <c r="E848" i="9"/>
  <c r="E847" i="9"/>
  <c r="E846" i="9"/>
  <c r="E845" i="9"/>
  <c r="I844" i="9"/>
  <c r="H844" i="9"/>
  <c r="H843" i="9" s="1"/>
  <c r="E843" i="9" s="1"/>
  <c r="G844" i="9"/>
  <c r="F844" i="9"/>
  <c r="I843" i="9"/>
  <c r="G843" i="9"/>
  <c r="F843" i="9"/>
  <c r="E842" i="9"/>
  <c r="E841" i="9"/>
  <c r="E840" i="9"/>
  <c r="E839" i="9"/>
  <c r="E838" i="9"/>
  <c r="E837" i="9"/>
  <c r="E836" i="9"/>
  <c r="E835" i="9"/>
  <c r="E834" i="9"/>
  <c r="E833" i="9"/>
  <c r="I832" i="9"/>
  <c r="BU832" i="21" s="1"/>
  <c r="H832" i="9"/>
  <c r="G832" i="9"/>
  <c r="F832" i="9"/>
  <c r="G831" i="9"/>
  <c r="E818" i="9"/>
  <c r="E817" i="9"/>
  <c r="E816" i="9"/>
  <c r="E815" i="9"/>
  <c r="E814" i="9"/>
  <c r="E813" i="9"/>
  <c r="E812" i="9"/>
  <c r="E811" i="9"/>
  <c r="E810" i="9"/>
  <c r="E809" i="9"/>
  <c r="I808" i="9"/>
  <c r="H808" i="9"/>
  <c r="H807" i="9" s="1"/>
  <c r="G808" i="9"/>
  <c r="F808" i="9"/>
  <c r="E808" i="9" s="1"/>
  <c r="I807" i="9"/>
  <c r="G807" i="9"/>
  <c r="E806" i="9"/>
  <c r="E805" i="9"/>
  <c r="E804" i="9"/>
  <c r="E803" i="9"/>
  <c r="E802" i="9"/>
  <c r="E574" i="9" s="1"/>
  <c r="E801" i="9"/>
  <c r="E800" i="9"/>
  <c r="E799" i="9"/>
  <c r="E798" i="9"/>
  <c r="E797" i="9"/>
  <c r="I796" i="9"/>
  <c r="BU796" i="21" s="1"/>
  <c r="H796" i="9"/>
  <c r="G796" i="9"/>
  <c r="AC796" i="21" s="1"/>
  <c r="F796" i="9"/>
  <c r="R796" i="21" s="1"/>
  <c r="I795" i="9"/>
  <c r="BU795" i="21" s="1"/>
  <c r="E794" i="9"/>
  <c r="E793" i="9"/>
  <c r="E792" i="9"/>
  <c r="E791" i="9"/>
  <c r="E790" i="9"/>
  <c r="E789" i="9"/>
  <c r="E788" i="9"/>
  <c r="E787" i="9"/>
  <c r="E786" i="9"/>
  <c r="E785" i="9"/>
  <c r="I784" i="9"/>
  <c r="H784" i="9"/>
  <c r="H760" i="9" s="1"/>
  <c r="G784" i="9"/>
  <c r="F784" i="9"/>
  <c r="F760" i="9" s="1"/>
  <c r="I783" i="9"/>
  <c r="E782" i="9"/>
  <c r="E781" i="9"/>
  <c r="E780" i="9"/>
  <c r="E779" i="9"/>
  <c r="E778" i="9"/>
  <c r="E777" i="9"/>
  <c r="E776" i="9"/>
  <c r="E775" i="9"/>
  <c r="E774" i="9"/>
  <c r="E773" i="9"/>
  <c r="I772" i="9"/>
  <c r="BU772" i="21" s="1"/>
  <c r="H772" i="9"/>
  <c r="G772" i="9"/>
  <c r="AC772" i="21" s="1"/>
  <c r="F772" i="9"/>
  <c r="I771" i="9"/>
  <c r="BU771" i="21" s="1"/>
  <c r="E758" i="9"/>
  <c r="E757" i="9"/>
  <c r="E756" i="9"/>
  <c r="E755" i="9"/>
  <c r="E754" i="9"/>
  <c r="E753" i="9"/>
  <c r="E752" i="9"/>
  <c r="E751" i="9"/>
  <c r="E750" i="9"/>
  <c r="E749" i="9"/>
  <c r="I748" i="9"/>
  <c r="H748" i="9"/>
  <c r="H747" i="9" s="1"/>
  <c r="G748" i="9"/>
  <c r="F748" i="9"/>
  <c r="E748" i="9" s="1"/>
  <c r="I747" i="9"/>
  <c r="G747" i="9"/>
  <c r="E746" i="9"/>
  <c r="E745" i="9"/>
  <c r="E744" i="9"/>
  <c r="E743" i="9"/>
  <c r="E742" i="9"/>
  <c r="E741" i="9"/>
  <c r="E740" i="9"/>
  <c r="E739" i="9"/>
  <c r="E738" i="9"/>
  <c r="E737" i="9"/>
  <c r="I736" i="9"/>
  <c r="H736" i="9"/>
  <c r="H735" i="9" s="1"/>
  <c r="G736" i="9"/>
  <c r="F736" i="9"/>
  <c r="E736" i="9" s="1"/>
  <c r="I735" i="9"/>
  <c r="G735" i="9"/>
  <c r="E734" i="9"/>
  <c r="E733" i="9"/>
  <c r="E732" i="9"/>
  <c r="E731" i="9"/>
  <c r="E730" i="9"/>
  <c r="E729" i="9"/>
  <c r="E728" i="9"/>
  <c r="E727" i="9"/>
  <c r="E726" i="9"/>
  <c r="E725" i="9"/>
  <c r="I724" i="9"/>
  <c r="H724" i="9"/>
  <c r="H723" i="9" s="1"/>
  <c r="G724" i="9"/>
  <c r="AC724" i="21" s="1"/>
  <c r="F724" i="9"/>
  <c r="I723" i="9"/>
  <c r="G723" i="9"/>
  <c r="AC723" i="21" s="1"/>
  <c r="E710" i="9"/>
  <c r="E709" i="9"/>
  <c r="E708" i="9"/>
  <c r="E707" i="9"/>
  <c r="E706" i="9"/>
  <c r="E705" i="9"/>
  <c r="E704" i="9"/>
  <c r="E703" i="9"/>
  <c r="E702" i="9"/>
  <c r="E701" i="9"/>
  <c r="I700" i="9"/>
  <c r="BU700" i="21" s="1"/>
  <c r="H700" i="9"/>
  <c r="H699" i="9" s="1"/>
  <c r="G700" i="9"/>
  <c r="AC700" i="21" s="1"/>
  <c r="F700" i="9"/>
  <c r="E698" i="9"/>
  <c r="E697" i="9"/>
  <c r="E696" i="9"/>
  <c r="E695" i="9"/>
  <c r="E694" i="9"/>
  <c r="E693" i="9"/>
  <c r="E692" i="9"/>
  <c r="E691" i="9"/>
  <c r="E690" i="9"/>
  <c r="E689" i="9"/>
  <c r="I688" i="9"/>
  <c r="H688" i="9"/>
  <c r="H687" i="9" s="1"/>
  <c r="G688" i="9"/>
  <c r="F688" i="9"/>
  <c r="E688" i="9" s="1"/>
  <c r="I687" i="9"/>
  <c r="G687" i="9"/>
  <c r="E686" i="9"/>
  <c r="E685" i="9"/>
  <c r="E684" i="9"/>
  <c r="E683" i="9"/>
  <c r="E682" i="9"/>
  <c r="E681" i="9"/>
  <c r="E680" i="9"/>
  <c r="E679" i="9"/>
  <c r="E678" i="9"/>
  <c r="E677" i="9"/>
  <c r="I676" i="9"/>
  <c r="H676" i="9"/>
  <c r="H675" i="9" s="1"/>
  <c r="G676" i="9"/>
  <c r="AC676" i="21" s="1"/>
  <c r="F676" i="9"/>
  <c r="I675" i="9"/>
  <c r="G675" i="9"/>
  <c r="AC675" i="21" s="1"/>
  <c r="E662" i="9"/>
  <c r="E661" i="9"/>
  <c r="E660" i="9"/>
  <c r="E659" i="9"/>
  <c r="E658" i="9"/>
  <c r="E657" i="9"/>
  <c r="E656" i="9"/>
  <c r="E655" i="9"/>
  <c r="E654" i="9"/>
  <c r="E653" i="9"/>
  <c r="I652" i="9"/>
  <c r="H652" i="9"/>
  <c r="H651" i="9" s="1"/>
  <c r="G652" i="9"/>
  <c r="AC652" i="21" s="1"/>
  <c r="F652" i="9"/>
  <c r="I651" i="9"/>
  <c r="E650" i="9"/>
  <c r="E649" i="9"/>
  <c r="E648" i="9"/>
  <c r="E647" i="9"/>
  <c r="E646" i="9"/>
  <c r="E645" i="9"/>
  <c r="E644" i="9"/>
  <c r="E643" i="9"/>
  <c r="E642" i="9"/>
  <c r="E641" i="9"/>
  <c r="E640" i="9"/>
  <c r="E626" i="9"/>
  <c r="E625" i="9"/>
  <c r="E624" i="9"/>
  <c r="E623" i="9"/>
  <c r="E622" i="9"/>
  <c r="E621" i="9"/>
  <c r="E620" i="9"/>
  <c r="E619" i="9"/>
  <c r="E618" i="9"/>
  <c r="E617" i="9"/>
  <c r="I616" i="9"/>
  <c r="H616" i="9"/>
  <c r="H615" i="9" s="1"/>
  <c r="G616" i="9"/>
  <c r="F616" i="9"/>
  <c r="E616" i="9" s="1"/>
  <c r="I615" i="9"/>
  <c r="G615" i="9"/>
  <c r="E614" i="9"/>
  <c r="E613" i="9"/>
  <c r="E612" i="9"/>
  <c r="E611" i="9"/>
  <c r="E610" i="9"/>
  <c r="E609" i="9"/>
  <c r="E608" i="9"/>
  <c r="E607" i="9"/>
  <c r="E606" i="9"/>
  <c r="E605" i="9"/>
  <c r="I604" i="9"/>
  <c r="H604" i="9"/>
  <c r="H603" i="9" s="1"/>
  <c r="G604" i="9"/>
  <c r="F604" i="9"/>
  <c r="E604" i="9" s="1"/>
  <c r="I603" i="9"/>
  <c r="G603" i="9"/>
  <c r="E602" i="9"/>
  <c r="E601" i="9"/>
  <c r="E600" i="9"/>
  <c r="E599" i="9"/>
  <c r="E598" i="9"/>
  <c r="E597" i="9"/>
  <c r="E596" i="9"/>
  <c r="E595" i="9"/>
  <c r="E594" i="9"/>
  <c r="E593" i="9"/>
  <c r="I592" i="9"/>
  <c r="H592" i="9"/>
  <c r="H591" i="9" s="1"/>
  <c r="E591" i="9" s="1"/>
  <c r="G592" i="9"/>
  <c r="F592" i="9"/>
  <c r="I591" i="9"/>
  <c r="G591" i="9"/>
  <c r="F591" i="9"/>
  <c r="E590" i="9"/>
  <c r="E589" i="9"/>
  <c r="E588" i="9"/>
  <c r="E587" i="9"/>
  <c r="E586" i="9"/>
  <c r="E585" i="9"/>
  <c r="E584" i="9"/>
  <c r="E583" i="9"/>
  <c r="E582" i="9"/>
  <c r="E581" i="9"/>
  <c r="I580" i="9"/>
  <c r="H580" i="9"/>
  <c r="H579" i="9" s="1"/>
  <c r="G580" i="9"/>
  <c r="F580" i="9"/>
  <c r="E580" i="9" s="1"/>
  <c r="I579" i="9"/>
  <c r="G579" i="9"/>
  <c r="E566" i="9"/>
  <c r="E565" i="9"/>
  <c r="E564" i="9"/>
  <c r="E563" i="9"/>
  <c r="E562" i="9"/>
  <c r="E561" i="9"/>
  <c r="E560" i="9"/>
  <c r="E559" i="9"/>
  <c r="E558" i="9"/>
  <c r="E557" i="9"/>
  <c r="I556" i="9"/>
  <c r="BU556" i="21" s="1"/>
  <c r="H556" i="9"/>
  <c r="G556" i="9"/>
  <c r="AC556" i="21" s="1"/>
  <c r="F556" i="9"/>
  <c r="R556" i="21" s="1"/>
  <c r="E542" i="9"/>
  <c r="E541" i="9"/>
  <c r="E540" i="9"/>
  <c r="E539" i="9"/>
  <c r="E538" i="9"/>
  <c r="E537" i="9"/>
  <c r="E536" i="9"/>
  <c r="E535" i="9"/>
  <c r="E534" i="9"/>
  <c r="E533" i="9"/>
  <c r="I532" i="9"/>
  <c r="I531" i="9" s="1"/>
  <c r="H532" i="9"/>
  <c r="G532" i="9"/>
  <c r="F532" i="9"/>
  <c r="F531" i="9"/>
  <c r="E518" i="9"/>
  <c r="E517" i="9"/>
  <c r="E516" i="9"/>
  <c r="E515" i="9"/>
  <c r="E514" i="9"/>
  <c r="E513" i="9"/>
  <c r="E512" i="9"/>
  <c r="E511" i="9"/>
  <c r="E510" i="9"/>
  <c r="E509" i="9"/>
  <c r="I508" i="9"/>
  <c r="I507" i="9" s="1"/>
  <c r="H508" i="9"/>
  <c r="H507" i="9" s="1"/>
  <c r="G508" i="9"/>
  <c r="F508" i="9"/>
  <c r="E506" i="9"/>
  <c r="E505" i="9"/>
  <c r="E504" i="9"/>
  <c r="E503" i="9"/>
  <c r="E502" i="9"/>
  <c r="E501" i="9"/>
  <c r="E500" i="9"/>
  <c r="E499" i="9"/>
  <c r="E498" i="9"/>
  <c r="E497" i="9"/>
  <c r="I496" i="9"/>
  <c r="I495" i="9" s="1"/>
  <c r="H496" i="9"/>
  <c r="H495" i="9" s="1"/>
  <c r="G496" i="9"/>
  <c r="F496" i="9"/>
  <c r="E482" i="9"/>
  <c r="E481" i="9"/>
  <c r="E480" i="9"/>
  <c r="E479" i="9"/>
  <c r="E478" i="9"/>
  <c r="E477" i="9"/>
  <c r="E476" i="9"/>
  <c r="E475" i="9"/>
  <c r="E474" i="9"/>
  <c r="E473" i="9"/>
  <c r="I472" i="9"/>
  <c r="BU472" i="21" s="1"/>
  <c r="H472" i="9"/>
  <c r="G472" i="9"/>
  <c r="AC472" i="21" s="1"/>
  <c r="F472" i="9"/>
  <c r="G471" i="9"/>
  <c r="AC471" i="21" s="1"/>
  <c r="E470" i="9"/>
  <c r="E469" i="9"/>
  <c r="E468" i="9"/>
  <c r="E467" i="9"/>
  <c r="E466" i="9"/>
  <c r="E465" i="9"/>
  <c r="E464" i="9"/>
  <c r="E463" i="9"/>
  <c r="E462" i="9"/>
  <c r="E461" i="9"/>
  <c r="I460" i="9"/>
  <c r="H460" i="9"/>
  <c r="H459" i="9" s="1"/>
  <c r="E459" i="9" s="1"/>
  <c r="G460" i="9"/>
  <c r="F460" i="9"/>
  <c r="I459" i="9"/>
  <c r="G459" i="9"/>
  <c r="F459" i="9"/>
  <c r="E458" i="9"/>
  <c r="E457" i="9"/>
  <c r="E456" i="9"/>
  <c r="E455" i="9"/>
  <c r="E454" i="9"/>
  <c r="E453" i="9"/>
  <c r="E452" i="9"/>
  <c r="E451" i="9"/>
  <c r="E450" i="9"/>
  <c r="E449" i="9"/>
  <c r="I448" i="9"/>
  <c r="BU448" i="21" s="1"/>
  <c r="H448" i="9"/>
  <c r="G448" i="9"/>
  <c r="AC448" i="21" s="1"/>
  <c r="F448" i="9"/>
  <c r="R448" i="21" s="1"/>
  <c r="I447" i="9"/>
  <c r="BU447" i="21" s="1"/>
  <c r="F447" i="9"/>
  <c r="R447" i="21" s="1"/>
  <c r="E446" i="9"/>
  <c r="E445" i="9"/>
  <c r="E444" i="9"/>
  <c r="E443" i="9"/>
  <c r="E442" i="9"/>
  <c r="E441" i="9"/>
  <c r="E440" i="9"/>
  <c r="E439" i="9"/>
  <c r="E438" i="9"/>
  <c r="E437" i="9"/>
  <c r="I436" i="9"/>
  <c r="BU436" i="21" s="1"/>
  <c r="H436" i="9"/>
  <c r="G436" i="9"/>
  <c r="AC436" i="21" s="1"/>
  <c r="F436" i="9"/>
  <c r="I435" i="9"/>
  <c r="BU435" i="21" s="1"/>
  <c r="E434" i="9"/>
  <c r="E433" i="9"/>
  <c r="E432" i="9"/>
  <c r="E431" i="9"/>
  <c r="E430" i="9"/>
  <c r="E429" i="9"/>
  <c r="E428" i="9"/>
  <c r="E427" i="9"/>
  <c r="E426" i="9"/>
  <c r="E425" i="9"/>
  <c r="I424" i="9"/>
  <c r="BU424" i="21" s="1"/>
  <c r="H424" i="9"/>
  <c r="G424" i="9"/>
  <c r="AC424" i="21" s="1"/>
  <c r="F424" i="9"/>
  <c r="I423" i="9"/>
  <c r="BU423" i="21" s="1"/>
  <c r="E422" i="9"/>
  <c r="E421" i="9"/>
  <c r="E420" i="9"/>
  <c r="E419" i="9"/>
  <c r="E418" i="9"/>
  <c r="E417" i="9"/>
  <c r="E416" i="9"/>
  <c r="E415" i="9"/>
  <c r="E414" i="9"/>
  <c r="E413" i="9"/>
  <c r="I412" i="9"/>
  <c r="BU412" i="21" s="1"/>
  <c r="H412" i="9"/>
  <c r="G412" i="9"/>
  <c r="AC412" i="21" s="1"/>
  <c r="F412" i="9"/>
  <c r="I411" i="9"/>
  <c r="BU411" i="21" s="1"/>
  <c r="E410" i="9"/>
  <c r="E409" i="9"/>
  <c r="E408" i="9"/>
  <c r="E407" i="9"/>
  <c r="E406" i="9"/>
  <c r="E405" i="9"/>
  <c r="E404" i="9"/>
  <c r="E403" i="9"/>
  <c r="E402" i="9"/>
  <c r="E401" i="9"/>
  <c r="I400" i="9"/>
  <c r="BU400" i="21" s="1"/>
  <c r="H400" i="9"/>
  <c r="G400" i="9"/>
  <c r="AC400" i="21" s="1"/>
  <c r="F400" i="9"/>
  <c r="I399" i="9"/>
  <c r="BU399" i="21" s="1"/>
  <c r="E398" i="9"/>
  <c r="E397" i="9"/>
  <c r="E396" i="9"/>
  <c r="E395" i="9"/>
  <c r="E394" i="9"/>
  <c r="E393" i="9"/>
  <c r="E392" i="9"/>
  <c r="E391" i="9"/>
  <c r="E390" i="9"/>
  <c r="E389" i="9"/>
  <c r="I388" i="9"/>
  <c r="BU388" i="21" s="1"/>
  <c r="H388" i="9"/>
  <c r="AY388" i="21" s="1"/>
  <c r="G388" i="9"/>
  <c r="F388" i="9"/>
  <c r="R388" i="21" s="1"/>
  <c r="I387" i="9"/>
  <c r="BU387" i="21" s="1"/>
  <c r="H387" i="9"/>
  <c r="AY387" i="21" s="1"/>
  <c r="E386" i="9"/>
  <c r="E385" i="9"/>
  <c r="E384" i="9"/>
  <c r="E383" i="9"/>
  <c r="E382" i="9"/>
  <c r="E381" i="9"/>
  <c r="E380" i="9"/>
  <c r="E379" i="9"/>
  <c r="E378" i="9"/>
  <c r="E377" i="9"/>
  <c r="I376" i="9"/>
  <c r="BU376" i="21" s="1"/>
  <c r="H376" i="9"/>
  <c r="G376" i="9"/>
  <c r="AC376" i="21" s="1"/>
  <c r="F376" i="9"/>
  <c r="I375" i="9"/>
  <c r="BU375" i="21" s="1"/>
  <c r="E374" i="9"/>
  <c r="E373" i="9"/>
  <c r="E372" i="9"/>
  <c r="E371" i="9"/>
  <c r="E370" i="9"/>
  <c r="E369" i="9"/>
  <c r="E368" i="9"/>
  <c r="E367" i="9"/>
  <c r="E366" i="9"/>
  <c r="E365" i="9"/>
  <c r="I364" i="9"/>
  <c r="BU364" i="21" s="1"/>
  <c r="H364" i="9"/>
  <c r="AY364" i="21" s="1"/>
  <c r="G364" i="9"/>
  <c r="F364" i="9"/>
  <c r="R364" i="21" s="1"/>
  <c r="E362" i="9"/>
  <c r="E361" i="9"/>
  <c r="E360" i="9"/>
  <c r="E359" i="9"/>
  <c r="E358" i="9"/>
  <c r="E357" i="9"/>
  <c r="E356" i="9"/>
  <c r="E355" i="9"/>
  <c r="E354" i="9"/>
  <c r="E353" i="9"/>
  <c r="I352" i="9"/>
  <c r="BU352" i="21" s="1"/>
  <c r="H352" i="9"/>
  <c r="G352" i="9"/>
  <c r="F352" i="9"/>
  <c r="R352" i="21" s="1"/>
  <c r="I351" i="9"/>
  <c r="BU351" i="21" s="1"/>
  <c r="E350" i="9"/>
  <c r="E349" i="9"/>
  <c r="E348" i="9"/>
  <c r="E347" i="9"/>
  <c r="E346" i="9"/>
  <c r="E345" i="9"/>
  <c r="E344" i="9"/>
  <c r="E343" i="9"/>
  <c r="E342" i="9"/>
  <c r="E341" i="9"/>
  <c r="I340" i="9"/>
  <c r="H340" i="9"/>
  <c r="AY340" i="21" s="1"/>
  <c r="G340" i="9"/>
  <c r="AC340" i="21" s="1"/>
  <c r="F340" i="9"/>
  <c r="R340" i="21" s="1"/>
  <c r="F339" i="9"/>
  <c r="R339" i="21" s="1"/>
  <c r="E326" i="9"/>
  <c r="E325" i="9"/>
  <c r="E324" i="9"/>
  <c r="E323" i="9"/>
  <c r="E322" i="9"/>
  <c r="E321" i="9"/>
  <c r="E320" i="9"/>
  <c r="E319" i="9"/>
  <c r="E318" i="9"/>
  <c r="E317" i="9"/>
  <c r="I316" i="9"/>
  <c r="BU316" i="21" s="1"/>
  <c r="H316" i="9"/>
  <c r="G316" i="9"/>
  <c r="AC316" i="21" s="1"/>
  <c r="F316" i="9"/>
  <c r="I315" i="9"/>
  <c r="BU315" i="21" s="1"/>
  <c r="E338" i="9"/>
  <c r="E337" i="9"/>
  <c r="E336" i="9"/>
  <c r="E335" i="9"/>
  <c r="E334" i="9"/>
  <c r="E333" i="9"/>
  <c r="E332" i="9"/>
  <c r="E331" i="9"/>
  <c r="E330" i="9"/>
  <c r="E329" i="9"/>
  <c r="I328" i="9"/>
  <c r="BU328" i="21" s="1"/>
  <c r="H328" i="9"/>
  <c r="G328" i="9"/>
  <c r="AC328" i="21" s="1"/>
  <c r="F328" i="9"/>
  <c r="I327" i="9"/>
  <c r="BU327" i="21" s="1"/>
  <c r="G327" i="9"/>
  <c r="AC327" i="21" s="1"/>
  <c r="E302" i="9"/>
  <c r="E301" i="9"/>
  <c r="E300" i="9"/>
  <c r="E299" i="9"/>
  <c r="E298" i="9"/>
  <c r="E297" i="9"/>
  <c r="E296" i="9"/>
  <c r="E295" i="9"/>
  <c r="E294" i="9"/>
  <c r="E293" i="9"/>
  <c r="I292" i="9"/>
  <c r="BU292" i="21" s="1"/>
  <c r="H292" i="9"/>
  <c r="G292" i="9"/>
  <c r="AC292" i="21" s="1"/>
  <c r="F292" i="9"/>
  <c r="E266" i="9"/>
  <c r="E265" i="9"/>
  <c r="E264" i="9"/>
  <c r="E263" i="9"/>
  <c r="E262" i="9"/>
  <c r="E261" i="9"/>
  <c r="E260" i="9"/>
  <c r="E259" i="9"/>
  <c r="E258" i="9"/>
  <c r="E257" i="9"/>
  <c r="I256" i="9"/>
  <c r="BU256" i="21" s="1"/>
  <c r="H256" i="9"/>
  <c r="G256" i="9"/>
  <c r="F256" i="9"/>
  <c r="R256" i="21" s="1"/>
  <c r="I255" i="9"/>
  <c r="BU255" i="21" s="1"/>
  <c r="E254" i="9"/>
  <c r="E253" i="9"/>
  <c r="E252" i="9"/>
  <c r="E251" i="9"/>
  <c r="E250" i="9"/>
  <c r="E249" i="9"/>
  <c r="E248" i="9"/>
  <c r="E247" i="9"/>
  <c r="E246" i="9"/>
  <c r="E245" i="9"/>
  <c r="I244" i="9"/>
  <c r="H244" i="9"/>
  <c r="H243" i="9" s="1"/>
  <c r="G244" i="9"/>
  <c r="AC244" i="21" s="1"/>
  <c r="F244" i="9"/>
  <c r="R244" i="21" s="1"/>
  <c r="I243" i="9"/>
  <c r="G243" i="9"/>
  <c r="AC243" i="21" s="1"/>
  <c r="E242" i="9"/>
  <c r="E241" i="9"/>
  <c r="E240" i="9"/>
  <c r="E239" i="9"/>
  <c r="E238" i="9"/>
  <c r="E237" i="9"/>
  <c r="E236" i="9"/>
  <c r="E235" i="9"/>
  <c r="E234" i="9"/>
  <c r="E233" i="9"/>
  <c r="I232" i="9"/>
  <c r="BU232" i="21" s="1"/>
  <c r="H232" i="9"/>
  <c r="G232" i="9"/>
  <c r="F232" i="9"/>
  <c r="I231" i="9"/>
  <c r="BU231" i="21" s="1"/>
  <c r="G231" i="9"/>
  <c r="F231" i="9"/>
  <c r="E230" i="9"/>
  <c r="E229" i="9"/>
  <c r="E228" i="9"/>
  <c r="E227" i="9"/>
  <c r="E226" i="9"/>
  <c r="E225" i="9"/>
  <c r="E224" i="9"/>
  <c r="E223" i="9"/>
  <c r="E222" i="9"/>
  <c r="E221" i="9"/>
  <c r="I220" i="9"/>
  <c r="H220" i="9"/>
  <c r="G220" i="9"/>
  <c r="AC220" i="21" s="1"/>
  <c r="F220" i="9"/>
  <c r="I219" i="9"/>
  <c r="E218" i="9"/>
  <c r="E217" i="9"/>
  <c r="E216" i="9"/>
  <c r="E215" i="9"/>
  <c r="E214" i="9"/>
  <c r="E213" i="9"/>
  <c r="E212" i="9"/>
  <c r="E211" i="9"/>
  <c r="E210" i="9"/>
  <c r="E209" i="9"/>
  <c r="I208" i="9"/>
  <c r="BU208" i="21" s="1"/>
  <c r="H208" i="9"/>
  <c r="G208" i="9"/>
  <c r="AC208" i="21" s="1"/>
  <c r="F208" i="9"/>
  <c r="R208" i="21" s="1"/>
  <c r="I207" i="9"/>
  <c r="BU207" i="21" s="1"/>
  <c r="E206" i="9"/>
  <c r="E205" i="9"/>
  <c r="E204" i="9"/>
  <c r="E203" i="9"/>
  <c r="E202" i="9"/>
  <c r="E201" i="9"/>
  <c r="E200" i="9"/>
  <c r="E199" i="9"/>
  <c r="E198" i="9"/>
  <c r="E197" i="9"/>
  <c r="I196" i="9"/>
  <c r="H196" i="9"/>
  <c r="G196" i="9"/>
  <c r="F196" i="9"/>
  <c r="R196" i="21" s="1"/>
  <c r="I195" i="9"/>
  <c r="H195" i="9"/>
  <c r="E194" i="9"/>
  <c r="E193" i="9"/>
  <c r="E192" i="9"/>
  <c r="E191" i="9"/>
  <c r="E190" i="9"/>
  <c r="E189" i="9"/>
  <c r="E188" i="9"/>
  <c r="E187" i="9"/>
  <c r="E186" i="9"/>
  <c r="E185" i="9"/>
  <c r="I184" i="9"/>
  <c r="H184" i="9"/>
  <c r="H183" i="9" s="1"/>
  <c r="G184" i="9"/>
  <c r="F184" i="9"/>
  <c r="I183" i="9"/>
  <c r="G183" i="9"/>
  <c r="E182" i="9"/>
  <c r="E181" i="9"/>
  <c r="E180" i="9"/>
  <c r="E179" i="9"/>
  <c r="E178" i="9"/>
  <c r="E177" i="9"/>
  <c r="E176" i="9"/>
  <c r="E175" i="9"/>
  <c r="E174" i="9"/>
  <c r="E173" i="9"/>
  <c r="I172" i="9"/>
  <c r="BU172" i="21" s="1"/>
  <c r="H172" i="9"/>
  <c r="G172" i="9"/>
  <c r="AC172" i="21" s="1"/>
  <c r="F172" i="9"/>
  <c r="R172" i="21" s="1"/>
  <c r="I171" i="9"/>
  <c r="BU171" i="21" s="1"/>
  <c r="G171" i="9"/>
  <c r="AC171" i="21" s="1"/>
  <c r="E170" i="9"/>
  <c r="E169" i="9"/>
  <c r="E168" i="9"/>
  <c r="E167" i="9"/>
  <c r="E166" i="9"/>
  <c r="E165" i="9"/>
  <c r="E164" i="9"/>
  <c r="E163" i="9"/>
  <c r="E162" i="9"/>
  <c r="E161" i="9"/>
  <c r="I160" i="9"/>
  <c r="H160" i="9"/>
  <c r="H159" i="9" s="1"/>
  <c r="G160" i="9"/>
  <c r="F160" i="9"/>
  <c r="I159" i="9"/>
  <c r="G159" i="9"/>
  <c r="E158" i="9"/>
  <c r="E157" i="9"/>
  <c r="E156" i="9"/>
  <c r="E155" i="9"/>
  <c r="E154" i="9"/>
  <c r="E153" i="9"/>
  <c r="E152" i="9"/>
  <c r="E151" i="9"/>
  <c r="E150" i="9"/>
  <c r="E149" i="9"/>
  <c r="I148" i="9"/>
  <c r="H148" i="9"/>
  <c r="H147" i="9" s="1"/>
  <c r="G148" i="9"/>
  <c r="AC148" i="21" s="1"/>
  <c r="F148" i="9"/>
  <c r="I147" i="9"/>
  <c r="G147" i="9"/>
  <c r="AC147" i="21" s="1"/>
  <c r="E146" i="9"/>
  <c r="E145" i="9"/>
  <c r="E144" i="9"/>
  <c r="E143" i="9"/>
  <c r="E142" i="9"/>
  <c r="E141" i="9"/>
  <c r="E140" i="9"/>
  <c r="E139" i="9"/>
  <c r="E138" i="9"/>
  <c r="E137" i="9"/>
  <c r="I136" i="9"/>
  <c r="I135" i="9" s="1"/>
  <c r="H136" i="9"/>
  <c r="G136" i="9"/>
  <c r="AC136" i="21" s="1"/>
  <c r="F136" i="9"/>
  <c r="H135" i="9"/>
  <c r="G135" i="9"/>
  <c r="AC135" i="21" s="1"/>
  <c r="E134" i="9"/>
  <c r="E133" i="9"/>
  <c r="E132" i="9"/>
  <c r="E131" i="9"/>
  <c r="E130" i="9"/>
  <c r="E129" i="9"/>
  <c r="E128" i="9"/>
  <c r="E127" i="9"/>
  <c r="E126" i="9"/>
  <c r="E125" i="9"/>
  <c r="I124" i="9"/>
  <c r="H124" i="9"/>
  <c r="H123" i="9" s="1"/>
  <c r="G124" i="9"/>
  <c r="AC124" i="21" s="1"/>
  <c r="F124" i="9"/>
  <c r="I123" i="9"/>
  <c r="E122" i="9"/>
  <c r="E121" i="9"/>
  <c r="E120" i="9"/>
  <c r="E119" i="9"/>
  <c r="E118" i="9"/>
  <c r="E117" i="9"/>
  <c r="E116" i="9"/>
  <c r="E115" i="9"/>
  <c r="E114" i="9"/>
  <c r="E113" i="9"/>
  <c r="I112" i="9"/>
  <c r="BU112" i="21" s="1"/>
  <c r="H112" i="9"/>
  <c r="G112" i="9"/>
  <c r="AC112" i="21" s="1"/>
  <c r="F112" i="9"/>
  <c r="I111" i="9"/>
  <c r="BU111" i="21" s="1"/>
  <c r="E98" i="9"/>
  <c r="E97" i="9"/>
  <c r="E96" i="9"/>
  <c r="E95" i="9"/>
  <c r="E94" i="9"/>
  <c r="E93" i="9"/>
  <c r="E92" i="9"/>
  <c r="E91" i="9"/>
  <c r="E90" i="9"/>
  <c r="E89" i="9"/>
  <c r="I88" i="9"/>
  <c r="H88" i="9"/>
  <c r="H87" i="9" s="1"/>
  <c r="G88" i="9"/>
  <c r="AC88" i="21" s="1"/>
  <c r="F88" i="9"/>
  <c r="I87" i="9"/>
  <c r="E86" i="9"/>
  <c r="E85" i="9"/>
  <c r="E84" i="9"/>
  <c r="E83" i="9"/>
  <c r="E82" i="9"/>
  <c r="E81" i="9"/>
  <c r="E80" i="9"/>
  <c r="E79" i="9"/>
  <c r="E78" i="9"/>
  <c r="E77" i="9"/>
  <c r="I76" i="9"/>
  <c r="H76" i="9"/>
  <c r="H75" i="9" s="1"/>
  <c r="G76" i="9"/>
  <c r="F76" i="9"/>
  <c r="E76" i="9" s="1"/>
  <c r="I75" i="9"/>
  <c r="G75" i="9"/>
  <c r="E74" i="9"/>
  <c r="E73" i="9"/>
  <c r="E72" i="9"/>
  <c r="E71" i="9"/>
  <c r="E70" i="9"/>
  <c r="E69" i="9"/>
  <c r="E68" i="9"/>
  <c r="E67" i="9"/>
  <c r="E66" i="9"/>
  <c r="E65" i="9"/>
  <c r="I64" i="9"/>
  <c r="H64" i="9"/>
  <c r="H63" i="9" s="1"/>
  <c r="E63" i="9" s="1"/>
  <c r="G64" i="9"/>
  <c r="F64" i="9"/>
  <c r="I63" i="9"/>
  <c r="G63" i="9"/>
  <c r="F63" i="9"/>
  <c r="I52" i="9"/>
  <c r="H52" i="9"/>
  <c r="G52" i="9"/>
  <c r="AC52" i="21" s="1"/>
  <c r="F52" i="9"/>
  <c r="I51" i="9"/>
  <c r="E1132" i="9" l="1"/>
  <c r="H1131" i="9"/>
  <c r="AY1131" i="21" s="1"/>
  <c r="AY1132" i="21"/>
  <c r="H1095" i="9"/>
  <c r="AY1095" i="21" s="1"/>
  <c r="AY1096" i="21"/>
  <c r="G1095" i="9"/>
  <c r="AC1095" i="21" s="1"/>
  <c r="E1096" i="9"/>
  <c r="R1096" i="21"/>
  <c r="AY532" i="21"/>
  <c r="H484" i="9"/>
  <c r="AY484" i="21" s="1"/>
  <c r="G532" i="13"/>
  <c r="G532" i="18" s="1"/>
  <c r="BC532" i="21" s="1"/>
  <c r="G532" i="7"/>
  <c r="H531" i="9"/>
  <c r="G531" i="9"/>
  <c r="F532" i="7"/>
  <c r="AC532" i="21"/>
  <c r="F532" i="13"/>
  <c r="F532" i="18" s="1"/>
  <c r="AG532" i="21" s="1"/>
  <c r="F508" i="13"/>
  <c r="F508" i="18" s="1"/>
  <c r="AG508" i="21" s="1"/>
  <c r="F508" i="7"/>
  <c r="AC508" i="21"/>
  <c r="G507" i="9"/>
  <c r="F496" i="7"/>
  <c r="F496" i="13"/>
  <c r="AC496" i="21"/>
  <c r="G484" i="9"/>
  <c r="AC484" i="21" s="1"/>
  <c r="G495" i="9"/>
  <c r="I699" i="9"/>
  <c r="BU699" i="21" s="1"/>
  <c r="G699" i="9"/>
  <c r="AC699" i="21" s="1"/>
  <c r="H255" i="9"/>
  <c r="AY255" i="21" s="1"/>
  <c r="AY256" i="21"/>
  <c r="G255" i="9"/>
  <c r="AC255" i="21" s="1"/>
  <c r="AC256" i="21"/>
  <c r="G123" i="9"/>
  <c r="AC123" i="21" s="1"/>
  <c r="G1071" i="9"/>
  <c r="AC1071" i="21" s="1"/>
  <c r="G195" i="9"/>
  <c r="AC195" i="21" s="1"/>
  <c r="AC196" i="21"/>
  <c r="I975" i="9"/>
  <c r="BU975" i="21" s="1"/>
  <c r="E52" i="9"/>
  <c r="H52" i="7"/>
  <c r="BU52" i="21"/>
  <c r="H51" i="7"/>
  <c r="BU51" i="21"/>
  <c r="H51" i="9"/>
  <c r="AY51" i="21" s="1"/>
  <c r="AY52" i="21"/>
  <c r="G291" i="14"/>
  <c r="AE291" i="21" s="1"/>
  <c r="G1047" i="9"/>
  <c r="AC1047" i="21" s="1"/>
  <c r="G1107" i="9"/>
  <c r="AC1107" i="21" s="1"/>
  <c r="AC1108" i="21"/>
  <c r="G111" i="9"/>
  <c r="AC111" i="21" s="1"/>
  <c r="H831" i="9"/>
  <c r="AY831" i="21" s="1"/>
  <c r="AY832" i="21"/>
  <c r="G87" i="9"/>
  <c r="AC87" i="21" s="1"/>
  <c r="G279" i="9"/>
  <c r="AC279" i="21" s="1"/>
  <c r="E491" i="9"/>
  <c r="D534" i="7"/>
  <c r="D542" i="7"/>
  <c r="E492" i="9"/>
  <c r="D539" i="7"/>
  <c r="E485" i="9"/>
  <c r="E489" i="9"/>
  <c r="E493" i="9"/>
  <c r="D536" i="7"/>
  <c r="D540" i="7"/>
  <c r="E914" i="9"/>
  <c r="BU914" i="21"/>
  <c r="E906" i="9"/>
  <c r="BU906" i="21"/>
  <c r="E487" i="9"/>
  <c r="E488" i="9"/>
  <c r="D535" i="7"/>
  <c r="E486" i="9"/>
  <c r="E494" i="9"/>
  <c r="D533" i="7"/>
  <c r="D537" i="7"/>
  <c r="D541" i="7"/>
  <c r="G291" i="9"/>
  <c r="AC291" i="21" s="1"/>
  <c r="G999" i="9"/>
  <c r="AC999" i="21" s="1"/>
  <c r="BU783" i="21"/>
  <c r="I759" i="9"/>
  <c r="AC784" i="21"/>
  <c r="G760" i="9"/>
  <c r="BU784" i="21"/>
  <c r="I760" i="9"/>
  <c r="G1011" i="9"/>
  <c r="AC1011" i="21" s="1"/>
  <c r="AC1012" i="21"/>
  <c r="G987" i="9"/>
  <c r="AC987" i="21" s="1"/>
  <c r="G963" i="9"/>
  <c r="AC963" i="21" s="1"/>
  <c r="G939" i="9"/>
  <c r="AC939" i="21" s="1"/>
  <c r="AC940" i="21"/>
  <c r="F939" i="9"/>
  <c r="R939" i="21" s="1"/>
  <c r="G927" i="9"/>
  <c r="AC927" i="21" s="1"/>
  <c r="E928" i="9"/>
  <c r="R928" i="21"/>
  <c r="G915" i="9"/>
  <c r="G904" i="9"/>
  <c r="AC904" i="21" s="1"/>
  <c r="E910" i="9"/>
  <c r="F904" i="9"/>
  <c r="R904" i="21" s="1"/>
  <c r="R916" i="21"/>
  <c r="F891" i="9"/>
  <c r="R891" i="21" s="1"/>
  <c r="G879" i="9"/>
  <c r="AC879" i="21" s="1"/>
  <c r="AC880" i="21"/>
  <c r="E880" i="9"/>
  <c r="G867" i="9"/>
  <c r="AC867" i="21" s="1"/>
  <c r="E868" i="9"/>
  <c r="R868" i="21"/>
  <c r="I831" i="9"/>
  <c r="BU831" i="21" s="1"/>
  <c r="E832" i="9"/>
  <c r="R832" i="21"/>
  <c r="G795" i="9"/>
  <c r="AC795" i="21" s="1"/>
  <c r="F795" i="9"/>
  <c r="R795" i="21" s="1"/>
  <c r="E724" i="9"/>
  <c r="R724" i="21"/>
  <c r="E676" i="9"/>
  <c r="R676" i="21"/>
  <c r="G651" i="9"/>
  <c r="AC651" i="21" s="1"/>
  <c r="E652" i="9"/>
  <c r="R652" i="21"/>
  <c r="BU531" i="21"/>
  <c r="H531" i="7"/>
  <c r="H531" i="13"/>
  <c r="H531" i="18" s="1"/>
  <c r="BY531" i="21" s="1"/>
  <c r="H532" i="13"/>
  <c r="H532" i="18" s="1"/>
  <c r="BY532" i="21" s="1"/>
  <c r="BU532" i="21"/>
  <c r="H532" i="7"/>
  <c r="E531" i="9"/>
  <c r="R531" i="21"/>
  <c r="E531" i="13"/>
  <c r="E531" i="7"/>
  <c r="D538" i="7"/>
  <c r="E532" i="13"/>
  <c r="E532" i="7"/>
  <c r="R532" i="21"/>
  <c r="BU507" i="21"/>
  <c r="H507" i="13"/>
  <c r="H507" i="18" s="1"/>
  <c r="BY507" i="21" s="1"/>
  <c r="H507" i="7"/>
  <c r="H508" i="13"/>
  <c r="H508" i="18" s="1"/>
  <c r="BY508" i="21" s="1"/>
  <c r="H508" i="7"/>
  <c r="BU508" i="21"/>
  <c r="E508" i="9"/>
  <c r="E508" i="7"/>
  <c r="R508" i="21"/>
  <c r="E508" i="13"/>
  <c r="F507" i="9"/>
  <c r="BU495" i="21"/>
  <c r="H495" i="7"/>
  <c r="H495" i="13"/>
  <c r="I483" i="9"/>
  <c r="BU483" i="21" s="1"/>
  <c r="H496" i="7"/>
  <c r="H496" i="13"/>
  <c r="BU496" i="21"/>
  <c r="I484" i="9"/>
  <c r="BU484" i="21" s="1"/>
  <c r="E496" i="9"/>
  <c r="F495" i="9"/>
  <c r="E496" i="13"/>
  <c r="E496" i="7"/>
  <c r="F484" i="9"/>
  <c r="R484" i="21" s="1"/>
  <c r="R496" i="21"/>
  <c r="E490" i="9"/>
  <c r="F363" i="9"/>
  <c r="R363" i="21" s="1"/>
  <c r="G51" i="9"/>
  <c r="AC51" i="21" s="1"/>
  <c r="H243" i="12"/>
  <c r="AZ243" i="21" s="1"/>
  <c r="AZ244" i="21"/>
  <c r="E244" i="12"/>
  <c r="I879" i="9"/>
  <c r="BU879" i="21" s="1"/>
  <c r="BU880" i="21"/>
  <c r="F279" i="9"/>
  <c r="R279" i="21" s="1"/>
  <c r="F1071" i="9"/>
  <c r="R1071" i="21" s="1"/>
  <c r="H1047" i="9"/>
  <c r="AY1047" i="21" s="1"/>
  <c r="AY1048" i="21"/>
  <c r="E1048" i="9"/>
  <c r="R1048" i="21"/>
  <c r="F1107" i="9"/>
  <c r="R1107" i="21" s="1"/>
  <c r="E1107" i="9"/>
  <c r="I555" i="9"/>
  <c r="BU555" i="21" s="1"/>
  <c r="E556" i="9"/>
  <c r="H555" i="9"/>
  <c r="AY555" i="21" s="1"/>
  <c r="AY556" i="21"/>
  <c r="G555" i="9"/>
  <c r="AC555" i="21" s="1"/>
  <c r="H447" i="9"/>
  <c r="AY447" i="21" s="1"/>
  <c r="AY448" i="21"/>
  <c r="G447" i="9"/>
  <c r="AC447" i="21" s="1"/>
  <c r="E447" i="9"/>
  <c r="H435" i="9"/>
  <c r="AY435" i="21" s="1"/>
  <c r="AY436" i="21"/>
  <c r="G435" i="9"/>
  <c r="AC435" i="21" s="1"/>
  <c r="E436" i="9"/>
  <c r="R436" i="21"/>
  <c r="H423" i="9"/>
  <c r="AY423" i="21" s="1"/>
  <c r="AY424" i="21"/>
  <c r="G423" i="9"/>
  <c r="AC423" i="21" s="1"/>
  <c r="E424" i="9"/>
  <c r="R424" i="21"/>
  <c r="H411" i="9"/>
  <c r="AY411" i="21" s="1"/>
  <c r="AY412" i="21"/>
  <c r="G411" i="9"/>
  <c r="AC411" i="21" s="1"/>
  <c r="H399" i="9"/>
  <c r="AY399" i="21" s="1"/>
  <c r="AY400" i="21"/>
  <c r="G399" i="9"/>
  <c r="AC399" i="21" s="1"/>
  <c r="E400" i="9"/>
  <c r="R400" i="21"/>
  <c r="G387" i="9"/>
  <c r="AC387" i="21" s="1"/>
  <c r="AC388" i="21"/>
  <c r="F387" i="9"/>
  <c r="R387" i="21" s="1"/>
  <c r="H375" i="9"/>
  <c r="AY375" i="21" s="1"/>
  <c r="AY376" i="21"/>
  <c r="G375" i="9"/>
  <c r="AC375" i="21" s="1"/>
  <c r="E376" i="9"/>
  <c r="R376" i="21"/>
  <c r="F351" i="9"/>
  <c r="R351" i="21" s="1"/>
  <c r="H363" i="9"/>
  <c r="AY363" i="21" s="1"/>
  <c r="G363" i="9"/>
  <c r="AC363" i="21" s="1"/>
  <c r="AC364" i="21"/>
  <c r="H351" i="9"/>
  <c r="AY351" i="21" s="1"/>
  <c r="AY352" i="21"/>
  <c r="G351" i="9"/>
  <c r="AC351" i="21" s="1"/>
  <c r="AC352" i="21"/>
  <c r="I339" i="9"/>
  <c r="BU339" i="21" s="1"/>
  <c r="BU340" i="21"/>
  <c r="H339" i="9"/>
  <c r="AY339" i="21" s="1"/>
  <c r="G339" i="9"/>
  <c r="AC339" i="21" s="1"/>
  <c r="E340" i="9"/>
  <c r="H327" i="9"/>
  <c r="AY327" i="21" s="1"/>
  <c r="AY328" i="21"/>
  <c r="E328" i="9"/>
  <c r="R328" i="21"/>
  <c r="H315" i="9"/>
  <c r="AY315" i="21" s="1"/>
  <c r="AY316" i="21"/>
  <c r="G315" i="9"/>
  <c r="AC315" i="21" s="1"/>
  <c r="E316" i="9"/>
  <c r="R316" i="21"/>
  <c r="H471" i="9"/>
  <c r="AY471" i="21" s="1"/>
  <c r="AY472" i="21"/>
  <c r="E412" i="9"/>
  <c r="R412" i="21"/>
  <c r="I291" i="9"/>
  <c r="BU291" i="21" s="1"/>
  <c r="H291" i="9"/>
  <c r="AY291" i="21" s="1"/>
  <c r="AY292" i="21"/>
  <c r="R52" i="21"/>
  <c r="E292" i="14"/>
  <c r="T292" i="21"/>
  <c r="E88" i="9"/>
  <c r="R88" i="21"/>
  <c r="H231" i="9"/>
  <c r="AY232" i="21"/>
  <c r="H219" i="9"/>
  <c r="AY219" i="21" s="1"/>
  <c r="AY220" i="21"/>
  <c r="G219" i="9"/>
  <c r="AC219" i="21" s="1"/>
  <c r="E220" i="9"/>
  <c r="R220" i="21"/>
  <c r="H207" i="9"/>
  <c r="AY207" i="21" s="1"/>
  <c r="AY208" i="21"/>
  <c r="G207" i="9"/>
  <c r="AC207" i="21" s="1"/>
  <c r="F207" i="9"/>
  <c r="R207" i="21" s="1"/>
  <c r="F195" i="9"/>
  <c r="R195" i="21" s="1"/>
  <c r="E195" i="9"/>
  <c r="H171" i="9"/>
  <c r="AY171" i="21" s="1"/>
  <c r="AY172" i="21"/>
  <c r="E172" i="9"/>
  <c r="E160" i="9"/>
  <c r="R160" i="21"/>
  <c r="E148" i="9"/>
  <c r="R148" i="21"/>
  <c r="E136" i="9"/>
  <c r="R136" i="21"/>
  <c r="E124" i="9"/>
  <c r="R124" i="21"/>
  <c r="H111" i="9"/>
  <c r="AY111" i="21" s="1"/>
  <c r="AY112" i="21"/>
  <c r="E184" i="9"/>
  <c r="R184" i="21"/>
  <c r="H795" i="9"/>
  <c r="AY796" i="21"/>
  <c r="I471" i="9"/>
  <c r="BU471" i="21" s="1"/>
  <c r="E472" i="9"/>
  <c r="R472" i="21"/>
  <c r="I363" i="9"/>
  <c r="BU363" i="21" s="1"/>
  <c r="H975" i="12"/>
  <c r="AZ975" i="21" s="1"/>
  <c r="AZ976" i="21"/>
  <c r="G975" i="12"/>
  <c r="AD975" i="21" s="1"/>
  <c r="E976" i="12"/>
  <c r="S976" i="21"/>
  <c r="I999" i="9"/>
  <c r="BU999" i="21" s="1"/>
  <c r="H999" i="9"/>
  <c r="AY999" i="21" s="1"/>
  <c r="AY1000" i="21"/>
  <c r="E1000" i="9"/>
  <c r="R1000" i="21"/>
  <c r="H975" i="9"/>
  <c r="AY975" i="21" s="1"/>
  <c r="AY976" i="21"/>
  <c r="G975" i="9"/>
  <c r="AC975" i="21" s="1"/>
  <c r="AC976" i="21"/>
  <c r="H963" i="9"/>
  <c r="AY963" i="21" s="1"/>
  <c r="AY964" i="21"/>
  <c r="E964" i="9"/>
  <c r="R964" i="21"/>
  <c r="G891" i="9"/>
  <c r="AC892" i="21"/>
  <c r="H783" i="9"/>
  <c r="AY784" i="21"/>
  <c r="G783" i="9"/>
  <c r="E784" i="9"/>
  <c r="R784" i="21"/>
  <c r="H771" i="9"/>
  <c r="AY771" i="21" s="1"/>
  <c r="AY772" i="21"/>
  <c r="G771" i="9"/>
  <c r="AC771" i="21" s="1"/>
  <c r="E772" i="9"/>
  <c r="R772" i="21"/>
  <c r="E700" i="9"/>
  <c r="E112" i="9"/>
  <c r="R112" i="21"/>
  <c r="F243" i="9"/>
  <c r="R243" i="21" s="1"/>
  <c r="E243" i="9"/>
  <c r="F987" i="9"/>
  <c r="R987" i="21" s="1"/>
  <c r="E292" i="9"/>
  <c r="R292" i="21"/>
  <c r="F975" i="9"/>
  <c r="R975" i="21" s="1"/>
  <c r="F255" i="9"/>
  <c r="R255" i="21" s="1"/>
  <c r="E256" i="12"/>
  <c r="S256" i="21"/>
  <c r="F243" i="15"/>
  <c r="E243" i="15" s="1"/>
  <c r="E292" i="15"/>
  <c r="F555" i="14"/>
  <c r="E555" i="14" s="1"/>
  <c r="F291" i="14"/>
  <c r="F975" i="12"/>
  <c r="F255" i="12"/>
  <c r="F243" i="12"/>
  <c r="F111" i="12"/>
  <c r="E111" i="12" s="1"/>
  <c r="F87" i="12"/>
  <c r="E87" i="12" s="1"/>
  <c r="E280" i="9"/>
  <c r="F1131" i="9"/>
  <c r="E1131" i="9" s="1"/>
  <c r="F1119" i="9"/>
  <c r="E1119" i="9" s="1"/>
  <c r="E1108" i="9"/>
  <c r="F1095" i="9"/>
  <c r="E1072" i="9"/>
  <c r="F1059" i="9"/>
  <c r="E1059" i="9" s="1"/>
  <c r="F1047" i="9"/>
  <c r="E1011" i="9"/>
  <c r="E1012" i="9"/>
  <c r="F999" i="9"/>
  <c r="E999" i="7" s="1"/>
  <c r="E988" i="9"/>
  <c r="E976" i="9"/>
  <c r="F963" i="9"/>
  <c r="E939" i="9"/>
  <c r="E940" i="9"/>
  <c r="F927" i="9"/>
  <c r="H904" i="9"/>
  <c r="AY904" i="21" s="1"/>
  <c r="F915" i="9"/>
  <c r="R915" i="21" s="1"/>
  <c r="E916" i="9"/>
  <c r="E912" i="9"/>
  <c r="E908" i="9"/>
  <c r="E913" i="9"/>
  <c r="E911" i="9"/>
  <c r="E909" i="9"/>
  <c r="E907" i="9"/>
  <c r="E905" i="9"/>
  <c r="E892" i="9"/>
  <c r="E879" i="9"/>
  <c r="F867" i="9"/>
  <c r="E844" i="9"/>
  <c r="F831" i="9"/>
  <c r="F807" i="9"/>
  <c r="E807" i="9" s="1"/>
  <c r="E796" i="9"/>
  <c r="F783" i="9"/>
  <c r="F771" i="9"/>
  <c r="F747" i="9"/>
  <c r="E747" i="9" s="1"/>
  <c r="F735" i="9"/>
  <c r="E735" i="9" s="1"/>
  <c r="F723" i="9"/>
  <c r="F699" i="9"/>
  <c r="F687" i="9"/>
  <c r="E687" i="9" s="1"/>
  <c r="F675" i="9"/>
  <c r="F651" i="9"/>
  <c r="E639" i="9"/>
  <c r="F615" i="9"/>
  <c r="E615" i="9" s="1"/>
  <c r="F603" i="9"/>
  <c r="E603" i="9" s="1"/>
  <c r="E592" i="9"/>
  <c r="F579" i="9"/>
  <c r="E579" i="9" s="1"/>
  <c r="F555" i="9"/>
  <c r="E532" i="9"/>
  <c r="E507" i="9"/>
  <c r="E495" i="9"/>
  <c r="F471" i="9"/>
  <c r="E460" i="9"/>
  <c r="E448" i="9"/>
  <c r="F435" i="9"/>
  <c r="F423" i="9"/>
  <c r="F411" i="9"/>
  <c r="F399" i="9"/>
  <c r="E388" i="9"/>
  <c r="F375" i="9"/>
  <c r="E364" i="9"/>
  <c r="E351" i="9"/>
  <c r="E352" i="9"/>
  <c r="F315" i="9"/>
  <c r="F327" i="9"/>
  <c r="F291" i="9"/>
  <c r="E256" i="9"/>
  <c r="E244" i="9"/>
  <c r="E232" i="9"/>
  <c r="F219" i="9"/>
  <c r="E208" i="9"/>
  <c r="E196" i="9"/>
  <c r="F183" i="9"/>
  <c r="F171" i="9"/>
  <c r="F159" i="9"/>
  <c r="F147" i="9"/>
  <c r="F135" i="9"/>
  <c r="F123" i="9"/>
  <c r="F111" i="9"/>
  <c r="F87" i="9"/>
  <c r="F75" i="9"/>
  <c r="E75" i="9" s="1"/>
  <c r="E64" i="9"/>
  <c r="F51" i="9"/>
  <c r="E1095" i="9" l="1"/>
  <c r="R1095" i="21"/>
  <c r="BD532" i="21"/>
  <c r="G532" i="22"/>
  <c r="H483" i="9"/>
  <c r="AY483" i="21" s="1"/>
  <c r="AY531" i="21"/>
  <c r="BJ531" i="21" s="1"/>
  <c r="G531" i="13"/>
  <c r="G531" i="18" s="1"/>
  <c r="BC531" i="21" s="1"/>
  <c r="G531" i="7"/>
  <c r="F532" i="22"/>
  <c r="AH532" i="21"/>
  <c r="F531" i="7"/>
  <c r="AC531" i="21"/>
  <c r="AN531" i="21" s="1"/>
  <c r="F531" i="13"/>
  <c r="F531" i="18" s="1"/>
  <c r="AG531" i="21" s="1"/>
  <c r="AC507" i="21"/>
  <c r="F507" i="13"/>
  <c r="F507" i="18" s="1"/>
  <c r="AG507" i="21" s="1"/>
  <c r="F507" i="7"/>
  <c r="AH508" i="21"/>
  <c r="F508" i="22"/>
  <c r="F495" i="7"/>
  <c r="G483" i="9"/>
  <c r="AC483" i="21" s="1"/>
  <c r="AC495" i="21"/>
  <c r="F495" i="13"/>
  <c r="F496" i="22"/>
  <c r="AH496" i="21"/>
  <c r="E339" i="9"/>
  <c r="E1071" i="9"/>
  <c r="E699" i="9"/>
  <c r="AY783" i="21"/>
  <c r="H759" i="9"/>
  <c r="AC783" i="21"/>
  <c r="G759" i="9"/>
  <c r="E927" i="9"/>
  <c r="R927" i="21"/>
  <c r="E904" i="9"/>
  <c r="AC915" i="21"/>
  <c r="G903" i="9"/>
  <c r="AC903" i="21" s="1"/>
  <c r="E867" i="9"/>
  <c r="R867" i="21"/>
  <c r="E831" i="9"/>
  <c r="R831" i="21"/>
  <c r="E723" i="9"/>
  <c r="R723" i="21"/>
  <c r="E675" i="9"/>
  <c r="R675" i="21"/>
  <c r="E651" i="9"/>
  <c r="R651" i="21"/>
  <c r="E555" i="9"/>
  <c r="R555" i="21"/>
  <c r="BZ532" i="21"/>
  <c r="H532" i="22"/>
  <c r="BZ531" i="21"/>
  <c r="H531" i="22"/>
  <c r="E531" i="22"/>
  <c r="W531" i="21"/>
  <c r="J531" i="13"/>
  <c r="I531" i="13"/>
  <c r="E531" i="18"/>
  <c r="D532" i="7"/>
  <c r="W532" i="21"/>
  <c r="E532" i="22"/>
  <c r="J532" i="13"/>
  <c r="E532" i="18"/>
  <c r="I532" i="13"/>
  <c r="AN532" i="21"/>
  <c r="G532" i="21"/>
  <c r="BJ532" i="21"/>
  <c r="D531" i="7"/>
  <c r="H507" i="22"/>
  <c r="BZ507" i="21"/>
  <c r="H508" i="22"/>
  <c r="BZ508" i="21"/>
  <c r="W508" i="21"/>
  <c r="E508" i="22"/>
  <c r="I508" i="13"/>
  <c r="E508" i="18"/>
  <c r="J508" i="13"/>
  <c r="E507" i="13"/>
  <c r="R507" i="21"/>
  <c r="E507" i="7"/>
  <c r="BZ495" i="21"/>
  <c r="H495" i="22"/>
  <c r="H496" i="22"/>
  <c r="BZ496" i="21"/>
  <c r="E496" i="22"/>
  <c r="W496" i="21"/>
  <c r="E495" i="7"/>
  <c r="F483" i="9"/>
  <c r="R483" i="21" s="1"/>
  <c r="E495" i="13"/>
  <c r="R495" i="21"/>
  <c r="J496" i="13"/>
  <c r="I496" i="13"/>
  <c r="E483" i="9"/>
  <c r="E484" i="9"/>
  <c r="E243" i="12"/>
  <c r="S243" i="21"/>
  <c r="E279" i="9"/>
  <c r="E1047" i="9"/>
  <c r="R1047" i="21"/>
  <c r="E435" i="9"/>
  <c r="R435" i="21"/>
  <c r="E423" i="9"/>
  <c r="R423" i="21"/>
  <c r="E399" i="9"/>
  <c r="R399" i="21"/>
  <c r="E387" i="9"/>
  <c r="E375" i="9"/>
  <c r="R375" i="21"/>
  <c r="E363" i="9"/>
  <c r="E327" i="9"/>
  <c r="R327" i="21"/>
  <c r="E315" i="9"/>
  <c r="R315" i="21"/>
  <c r="E411" i="9"/>
  <c r="R411" i="21"/>
  <c r="E171" i="9"/>
  <c r="R171" i="21"/>
  <c r="E51" i="9"/>
  <c r="R51" i="21"/>
  <c r="E291" i="14"/>
  <c r="T291" i="21"/>
  <c r="E87" i="9"/>
  <c r="R87" i="21"/>
  <c r="E231" i="9"/>
  <c r="AY231" i="21"/>
  <c r="E219" i="9"/>
  <c r="R219" i="21"/>
  <c r="E207" i="9"/>
  <c r="E159" i="9"/>
  <c r="R159" i="21"/>
  <c r="E147" i="9"/>
  <c r="R147" i="21"/>
  <c r="E135" i="9"/>
  <c r="R135" i="21"/>
  <c r="E123" i="9"/>
  <c r="R123" i="21"/>
  <c r="E183" i="9"/>
  <c r="R183" i="21"/>
  <c r="E795" i="9"/>
  <c r="AY795" i="21"/>
  <c r="E471" i="9"/>
  <c r="R471" i="21"/>
  <c r="E999" i="9"/>
  <c r="R999" i="21"/>
  <c r="E963" i="9"/>
  <c r="R963" i="21"/>
  <c r="E891" i="9"/>
  <c r="AC891" i="21"/>
  <c r="E783" i="9"/>
  <c r="R783" i="21"/>
  <c r="E771" i="9"/>
  <c r="R771" i="21"/>
  <c r="E111" i="9"/>
  <c r="R111" i="21"/>
  <c r="E987" i="9"/>
  <c r="E291" i="9"/>
  <c r="R291" i="21"/>
  <c r="E975" i="9"/>
  <c r="E255" i="9"/>
  <c r="E975" i="12"/>
  <c r="S975" i="21"/>
  <c r="E255" i="12"/>
  <c r="S255" i="21"/>
  <c r="F903" i="9"/>
  <c r="E915" i="9"/>
  <c r="BD531" i="21" l="1"/>
  <c r="G531" i="22"/>
  <c r="F531" i="22"/>
  <c r="AH531" i="21"/>
  <c r="AS531" i="21" s="1"/>
  <c r="G531" i="21"/>
  <c r="F507" i="22"/>
  <c r="AH507" i="21"/>
  <c r="AH495" i="21"/>
  <c r="F495" i="22"/>
  <c r="E903" i="9"/>
  <c r="R903" i="21"/>
  <c r="V532" i="21"/>
  <c r="I532" i="18"/>
  <c r="J532" i="18"/>
  <c r="BO531" i="21"/>
  <c r="L532" i="21"/>
  <c r="BO532" i="21"/>
  <c r="AS532" i="21"/>
  <c r="J531" i="18"/>
  <c r="V531" i="21"/>
  <c r="I531" i="18"/>
  <c r="W507" i="21"/>
  <c r="E507" i="22"/>
  <c r="V508" i="21"/>
  <c r="I508" i="18"/>
  <c r="J508" i="18"/>
  <c r="E507" i="18"/>
  <c r="J507" i="13"/>
  <c r="I507" i="13"/>
  <c r="W495" i="21"/>
  <c r="E495" i="22"/>
  <c r="J495" i="13"/>
  <c r="I495" i="13"/>
  <c r="L531" i="21" l="1"/>
  <c r="AR531" i="21"/>
  <c r="BN531" i="21"/>
  <c r="K531" i="21"/>
  <c r="A531" i="21" s="1"/>
  <c r="AR532" i="21"/>
  <c r="K532" i="21"/>
  <c r="A532" i="21" s="1"/>
  <c r="BN532" i="21"/>
  <c r="I507" i="18"/>
  <c r="V507" i="21"/>
  <c r="J507" i="18"/>
  <c r="E27" i="19" l="1"/>
  <c r="O552" i="24" l="1"/>
  <c r="O548" i="24"/>
  <c r="O550" i="24" l="1"/>
  <c r="O549" i="24"/>
  <c r="O546" i="24"/>
  <c r="O8" i="24"/>
  <c r="O553" i="24"/>
  <c r="O551" i="24"/>
  <c r="O9" i="24"/>
  <c r="O547" i="24"/>
  <c r="O11" i="24"/>
  <c r="O12" i="24"/>
  <c r="O14" i="24" l="1"/>
  <c r="O554" i="24"/>
  <c r="O10" i="24"/>
  <c r="O13" i="24"/>
  <c r="O7" i="24"/>
  <c r="O6" i="24"/>
  <c r="O544" i="24"/>
  <c r="O5" i="24" l="1"/>
  <c r="O545" i="24"/>
  <c r="O15" i="24"/>
  <c r="O555" i="24"/>
  <c r="O4" i="24"/>
  <c r="E473" i="7" l="1"/>
  <c r="F473" i="7"/>
  <c r="G473" i="7"/>
  <c r="H473" i="7"/>
  <c r="E474" i="7"/>
  <c r="F474" i="7"/>
  <c r="G474" i="7"/>
  <c r="H474" i="7"/>
  <c r="E475" i="7"/>
  <c r="F475" i="7"/>
  <c r="G475" i="7"/>
  <c r="H475" i="7"/>
  <c r="E476" i="7"/>
  <c r="F476" i="7"/>
  <c r="G476" i="7"/>
  <c r="H476" i="7"/>
  <c r="E477" i="7"/>
  <c r="F477" i="7"/>
  <c r="G477" i="7"/>
  <c r="H477" i="7"/>
  <c r="E478" i="7"/>
  <c r="F478" i="7"/>
  <c r="G478" i="7"/>
  <c r="H478" i="7"/>
  <c r="E479" i="7"/>
  <c r="F479" i="7"/>
  <c r="G479" i="7"/>
  <c r="H479" i="7"/>
  <c r="E480" i="7"/>
  <c r="F480" i="7"/>
  <c r="G480" i="7"/>
  <c r="H480" i="7"/>
  <c r="E481" i="7"/>
  <c r="F481" i="7"/>
  <c r="G481" i="7"/>
  <c r="H481" i="7"/>
  <c r="E482" i="7"/>
  <c r="F482" i="7"/>
  <c r="G482" i="7"/>
  <c r="H482" i="7"/>
  <c r="F267" i="5"/>
  <c r="G267" i="5"/>
  <c r="H267" i="5"/>
  <c r="E267" i="5"/>
  <c r="G267" i="15"/>
  <c r="H267" i="15"/>
  <c r="I267" i="15"/>
  <c r="G267" i="12"/>
  <c r="H267" i="12"/>
  <c r="I267" i="12"/>
  <c r="G303" i="9"/>
  <c r="AC303" i="21" s="1"/>
  <c r="G304" i="9"/>
  <c r="AC304" i="21" s="1"/>
  <c r="G305" i="9"/>
  <c r="AC305" i="21" s="1"/>
  <c r="H305" i="9"/>
  <c r="AY305" i="21" s="1"/>
  <c r="I305" i="9"/>
  <c r="BU305" i="21" s="1"/>
  <c r="G306" i="9"/>
  <c r="AC306" i="21" s="1"/>
  <c r="H306" i="9"/>
  <c r="AY306" i="21" s="1"/>
  <c r="I306" i="9"/>
  <c r="BU306" i="21" s="1"/>
  <c r="G307" i="9"/>
  <c r="AC307" i="21" s="1"/>
  <c r="H307" i="9"/>
  <c r="AY307" i="21" s="1"/>
  <c r="I307" i="9"/>
  <c r="BU307" i="21" s="1"/>
  <c r="G308" i="9"/>
  <c r="AC308" i="21" s="1"/>
  <c r="H308" i="9"/>
  <c r="AY308" i="21" s="1"/>
  <c r="I308" i="9"/>
  <c r="BU308" i="21" s="1"/>
  <c r="G309" i="9"/>
  <c r="AC309" i="21" s="1"/>
  <c r="H309" i="9"/>
  <c r="AY309" i="21" s="1"/>
  <c r="I309" i="9"/>
  <c r="BU309" i="21" s="1"/>
  <c r="G310" i="9"/>
  <c r="AC310" i="21" s="1"/>
  <c r="H310" i="9"/>
  <c r="AY310" i="21" s="1"/>
  <c r="I310" i="9"/>
  <c r="BU310" i="21" s="1"/>
  <c r="G311" i="9"/>
  <c r="AC311" i="21" s="1"/>
  <c r="H311" i="9"/>
  <c r="AY311" i="21" s="1"/>
  <c r="I311" i="9"/>
  <c r="BU311" i="21" s="1"/>
  <c r="G312" i="9"/>
  <c r="AC312" i="21" s="1"/>
  <c r="H312" i="9"/>
  <c r="AY312" i="21" s="1"/>
  <c r="I312" i="9"/>
  <c r="BU312" i="21" s="1"/>
  <c r="G313" i="9"/>
  <c r="AC313" i="21" s="1"/>
  <c r="H313" i="9"/>
  <c r="AY313" i="21" s="1"/>
  <c r="I313" i="9"/>
  <c r="BU313" i="21" s="1"/>
  <c r="G314" i="9"/>
  <c r="AC314" i="21" s="1"/>
  <c r="H314" i="9"/>
  <c r="AY314" i="21" s="1"/>
  <c r="I314" i="9"/>
  <c r="BU314" i="21" s="1"/>
  <c r="F304" i="9"/>
  <c r="R304" i="21" s="1"/>
  <c r="F305" i="9"/>
  <c r="R305" i="21" s="1"/>
  <c r="F306" i="9"/>
  <c r="R306" i="21" s="1"/>
  <c r="F307" i="9"/>
  <c r="R307" i="21" s="1"/>
  <c r="F308" i="9"/>
  <c r="R308" i="21" s="1"/>
  <c r="F309" i="9"/>
  <c r="R309" i="21" s="1"/>
  <c r="F310" i="9"/>
  <c r="R310" i="21" s="1"/>
  <c r="F311" i="9"/>
  <c r="R311" i="21" s="1"/>
  <c r="F312" i="9"/>
  <c r="R312" i="21" s="1"/>
  <c r="F313" i="9"/>
  <c r="R313" i="21" s="1"/>
  <c r="F314" i="9"/>
  <c r="R314" i="21" s="1"/>
  <c r="F303" i="9"/>
  <c r="R303" i="21" s="1"/>
  <c r="BZ480" i="21" l="1"/>
  <c r="H480" i="22"/>
  <c r="BZ476" i="21"/>
  <c r="H476" i="22"/>
  <c r="BZ474" i="21"/>
  <c r="H474" i="22"/>
  <c r="BD482" i="21"/>
  <c r="G482" i="22"/>
  <c r="BD479" i="21"/>
  <c r="G479" i="22"/>
  <c r="BD477" i="21"/>
  <c r="G477" i="22"/>
  <c r="BD476" i="21"/>
  <c r="G476" i="22"/>
  <c r="BD475" i="21"/>
  <c r="G475" i="22"/>
  <c r="BD474" i="21"/>
  <c r="G474" i="22"/>
  <c r="BD473" i="21"/>
  <c r="G473" i="22"/>
  <c r="BZ481" i="21"/>
  <c r="H481" i="22"/>
  <c r="BZ475" i="21"/>
  <c r="H475" i="22"/>
  <c r="BD481" i="21"/>
  <c r="G481" i="22"/>
  <c r="AH482" i="21"/>
  <c r="F482" i="22"/>
  <c r="AH481" i="21"/>
  <c r="F481" i="22"/>
  <c r="AH480" i="21"/>
  <c r="F480" i="22"/>
  <c r="AH479" i="21"/>
  <c r="F479" i="22"/>
  <c r="AH477" i="21"/>
  <c r="F477" i="22"/>
  <c r="AH476" i="21"/>
  <c r="F476" i="22"/>
  <c r="AH475" i="21"/>
  <c r="F475" i="22"/>
  <c r="AH474" i="21"/>
  <c r="F474" i="22"/>
  <c r="AH473" i="21"/>
  <c r="F473" i="22"/>
  <c r="BZ482" i="21"/>
  <c r="H482" i="22"/>
  <c r="BZ479" i="21"/>
  <c r="H479" i="22"/>
  <c r="BZ477" i="21"/>
  <c r="H477" i="22"/>
  <c r="BZ473" i="21"/>
  <c r="H473" i="22"/>
  <c r="BD480" i="21"/>
  <c r="G480" i="22"/>
  <c r="E482" i="22"/>
  <c r="W482" i="21"/>
  <c r="E481" i="22"/>
  <c r="W481" i="21"/>
  <c r="E480" i="22"/>
  <c r="W480" i="21"/>
  <c r="E479" i="22"/>
  <c r="W479" i="21"/>
  <c r="E477" i="22"/>
  <c r="W477" i="21"/>
  <c r="W476" i="21"/>
  <c r="E476" i="22"/>
  <c r="E475" i="22"/>
  <c r="W475" i="21"/>
  <c r="W474" i="21"/>
  <c r="E474" i="22"/>
  <c r="E473" i="22"/>
  <c r="W473" i="21"/>
  <c r="F478" i="22"/>
  <c r="AH478" i="21"/>
  <c r="BD478" i="21"/>
  <c r="G478" i="22"/>
  <c r="BZ478" i="21"/>
  <c r="H478" i="22"/>
  <c r="W478" i="21"/>
  <c r="E478" i="22"/>
  <c r="F483" i="13" l="1"/>
  <c r="E471" i="13"/>
  <c r="F471" i="13"/>
  <c r="E472" i="13"/>
  <c r="F472" i="13"/>
  <c r="E473" i="13"/>
  <c r="F473" i="13"/>
  <c r="G473" i="13"/>
  <c r="H473" i="13"/>
  <c r="E474" i="13"/>
  <c r="F474" i="13"/>
  <c r="G474" i="13"/>
  <c r="H474" i="13"/>
  <c r="E475" i="13"/>
  <c r="F475" i="13"/>
  <c r="G475" i="13"/>
  <c r="H475" i="13"/>
  <c r="E476" i="13"/>
  <c r="F476" i="13"/>
  <c r="G476" i="13"/>
  <c r="H476" i="13"/>
  <c r="E477" i="13"/>
  <c r="F477" i="13"/>
  <c r="G477" i="13"/>
  <c r="H477" i="13"/>
  <c r="E478" i="13"/>
  <c r="F478" i="13"/>
  <c r="G478" i="13"/>
  <c r="H478" i="13"/>
  <c r="E479" i="13"/>
  <c r="F479" i="13"/>
  <c r="G479" i="13"/>
  <c r="H479" i="13"/>
  <c r="E480" i="13"/>
  <c r="F480" i="13"/>
  <c r="G480" i="13"/>
  <c r="H480" i="13"/>
  <c r="E481" i="13"/>
  <c r="F481" i="13"/>
  <c r="G481" i="13"/>
  <c r="H481" i="13"/>
  <c r="E482" i="13"/>
  <c r="F482" i="13"/>
  <c r="G482" i="13"/>
  <c r="H482" i="13"/>
  <c r="F485" i="13"/>
  <c r="H486" i="13"/>
  <c r="F487" i="13"/>
  <c r="F484" i="13"/>
  <c r="H485" i="13"/>
  <c r="H487" i="13"/>
  <c r="G489" i="13"/>
  <c r="F490" i="13"/>
  <c r="E492" i="13"/>
  <c r="E494" i="13"/>
  <c r="K542" i="9"/>
  <c r="J542" i="9"/>
  <c r="K541" i="9"/>
  <c r="J541" i="9"/>
  <c r="K540" i="9"/>
  <c r="J540" i="9"/>
  <c r="K539" i="9"/>
  <c r="J539" i="9"/>
  <c r="K538" i="9"/>
  <c r="K537" i="9"/>
  <c r="J537" i="9"/>
  <c r="K536" i="9"/>
  <c r="J536" i="9"/>
  <c r="K535" i="9"/>
  <c r="J535" i="9"/>
  <c r="K534" i="9"/>
  <c r="J534" i="9"/>
  <c r="K533" i="9"/>
  <c r="J533" i="9"/>
  <c r="J532" i="9"/>
  <c r="K518" i="9"/>
  <c r="J518" i="9"/>
  <c r="A518" i="9"/>
  <c r="K517" i="9"/>
  <c r="J517" i="9"/>
  <c r="K516" i="9"/>
  <c r="J516" i="9"/>
  <c r="K515" i="9"/>
  <c r="J515" i="9"/>
  <c r="K514" i="9"/>
  <c r="K513" i="9"/>
  <c r="J513" i="9"/>
  <c r="K512" i="9"/>
  <c r="J512" i="9"/>
  <c r="K511" i="9"/>
  <c r="J511" i="9"/>
  <c r="K510" i="9"/>
  <c r="J510" i="9"/>
  <c r="K509" i="9"/>
  <c r="J509" i="9"/>
  <c r="J508" i="9"/>
  <c r="K506" i="15"/>
  <c r="J506" i="15"/>
  <c r="E506" i="15"/>
  <c r="K505" i="15"/>
  <c r="J505" i="15"/>
  <c r="E505" i="15"/>
  <c r="K504" i="15"/>
  <c r="J504" i="15"/>
  <c r="E504" i="15"/>
  <c r="K503" i="15"/>
  <c r="J503" i="15"/>
  <c r="E503" i="15"/>
  <c r="K502" i="15"/>
  <c r="J502" i="15"/>
  <c r="E502" i="15"/>
  <c r="K501" i="15"/>
  <c r="J501" i="15"/>
  <c r="E501" i="15"/>
  <c r="K500" i="15"/>
  <c r="J500" i="15"/>
  <c r="E500" i="15"/>
  <c r="K499" i="15"/>
  <c r="J499" i="15"/>
  <c r="E499" i="15"/>
  <c r="K498" i="15"/>
  <c r="J498" i="15"/>
  <c r="E498" i="15"/>
  <c r="K497" i="15"/>
  <c r="J497" i="15"/>
  <c r="E497" i="15"/>
  <c r="I496" i="15"/>
  <c r="H496" i="15"/>
  <c r="G496" i="15"/>
  <c r="K496" i="15" s="1"/>
  <c r="F496" i="15"/>
  <c r="J496" i="15" s="1"/>
  <c r="E496" i="15"/>
  <c r="I495" i="15"/>
  <c r="H495" i="15"/>
  <c r="G495" i="15"/>
  <c r="K495" i="15" s="1"/>
  <c r="F495" i="15"/>
  <c r="J495" i="15" s="1"/>
  <c r="E495" i="15"/>
  <c r="K518" i="15"/>
  <c r="J518" i="15"/>
  <c r="E518" i="15"/>
  <c r="A518" i="15" s="1"/>
  <c r="K517" i="15"/>
  <c r="J517" i="15"/>
  <c r="E517" i="15"/>
  <c r="A517" i="15" s="1"/>
  <c r="K516" i="15"/>
  <c r="J516" i="15"/>
  <c r="E516" i="15"/>
  <c r="A516" i="15" s="1"/>
  <c r="K515" i="15"/>
  <c r="J515" i="15"/>
  <c r="E515" i="15"/>
  <c r="A515" i="15" s="1"/>
  <c r="K514" i="15"/>
  <c r="J514" i="15"/>
  <c r="E514" i="15"/>
  <c r="A514" i="15" s="1"/>
  <c r="K513" i="15"/>
  <c r="J513" i="15"/>
  <c r="E513" i="15"/>
  <c r="A513" i="15" s="1"/>
  <c r="K512" i="15"/>
  <c r="J512" i="15"/>
  <c r="E512" i="15"/>
  <c r="A512" i="15" s="1"/>
  <c r="K511" i="15"/>
  <c r="J511" i="15"/>
  <c r="E511" i="15"/>
  <c r="A511" i="15" s="1"/>
  <c r="K510" i="15"/>
  <c r="J510" i="15"/>
  <c r="E510" i="15"/>
  <c r="A510" i="15" s="1"/>
  <c r="K509" i="15"/>
  <c r="J509" i="15"/>
  <c r="E509" i="15"/>
  <c r="A509" i="15" s="1"/>
  <c r="I508" i="15"/>
  <c r="H508" i="15"/>
  <c r="G508" i="15"/>
  <c r="F508" i="15"/>
  <c r="K508" i="15" s="1"/>
  <c r="I507" i="15"/>
  <c r="H507" i="15"/>
  <c r="G507" i="15"/>
  <c r="F507" i="15"/>
  <c r="K507" i="15" s="1"/>
  <c r="K482" i="15"/>
  <c r="J482" i="15"/>
  <c r="E482" i="15"/>
  <c r="A482" i="15" s="1"/>
  <c r="K481" i="15"/>
  <c r="J481" i="15"/>
  <c r="E481" i="15"/>
  <c r="A481" i="15" s="1"/>
  <c r="K480" i="15"/>
  <c r="J480" i="15"/>
  <c r="E480" i="15"/>
  <c r="A480" i="15" s="1"/>
  <c r="K479" i="15"/>
  <c r="J479" i="15"/>
  <c r="E479" i="15"/>
  <c r="A479" i="15" s="1"/>
  <c r="K478" i="15"/>
  <c r="J478" i="15"/>
  <c r="E478" i="15"/>
  <c r="A478" i="15" s="1"/>
  <c r="K477" i="15"/>
  <c r="J477" i="15"/>
  <c r="E477" i="15"/>
  <c r="A477" i="15" s="1"/>
  <c r="K476" i="15"/>
  <c r="J476" i="15"/>
  <c r="E476" i="15"/>
  <c r="A476" i="15" s="1"/>
  <c r="K475" i="15"/>
  <c r="J475" i="15"/>
  <c r="E475" i="15"/>
  <c r="A475" i="15" s="1"/>
  <c r="K474" i="15"/>
  <c r="J474" i="15"/>
  <c r="E474" i="15"/>
  <c r="A474" i="15" s="1"/>
  <c r="K473" i="15"/>
  <c r="J473" i="15"/>
  <c r="E473" i="15"/>
  <c r="A473" i="15" s="1"/>
  <c r="I472" i="15"/>
  <c r="H472" i="15"/>
  <c r="G472" i="15"/>
  <c r="K472" i="15" s="1"/>
  <c r="F472" i="15"/>
  <c r="J472" i="15" s="1"/>
  <c r="E472" i="15"/>
  <c r="A472" i="15" s="1"/>
  <c r="I471" i="15"/>
  <c r="H471" i="15"/>
  <c r="G471" i="15"/>
  <c r="K471" i="15" s="1"/>
  <c r="F471" i="15"/>
  <c r="J471" i="15" s="1"/>
  <c r="E471" i="15"/>
  <c r="A471" i="15" s="1"/>
  <c r="K506" i="14"/>
  <c r="J506" i="14"/>
  <c r="E506" i="14"/>
  <c r="K505" i="14"/>
  <c r="J505" i="14"/>
  <c r="E505" i="14"/>
  <c r="K504" i="14"/>
  <c r="J504" i="14"/>
  <c r="E504" i="14"/>
  <c r="K503" i="14"/>
  <c r="J503" i="14"/>
  <c r="E503" i="14"/>
  <c r="K502" i="14"/>
  <c r="J502" i="14"/>
  <c r="E502" i="14"/>
  <c r="K501" i="14"/>
  <c r="J501" i="14"/>
  <c r="E501" i="14"/>
  <c r="K500" i="14"/>
  <c r="J500" i="14"/>
  <c r="E500" i="14"/>
  <c r="K499" i="14"/>
  <c r="J499" i="14"/>
  <c r="E499" i="14"/>
  <c r="K498" i="14"/>
  <c r="J498" i="14"/>
  <c r="E498" i="14"/>
  <c r="K497" i="14"/>
  <c r="J497" i="14"/>
  <c r="E497" i="14"/>
  <c r="I496" i="14"/>
  <c r="H496" i="14"/>
  <c r="G496" i="14"/>
  <c r="F496" i="14"/>
  <c r="K496" i="14" s="1"/>
  <c r="E496" i="14"/>
  <c r="I495" i="14"/>
  <c r="H495" i="14"/>
  <c r="G495" i="14"/>
  <c r="F495" i="14"/>
  <c r="K495" i="14" s="1"/>
  <c r="E495" i="14"/>
  <c r="K518" i="14"/>
  <c r="J518" i="14"/>
  <c r="E518" i="14"/>
  <c r="A518" i="14" s="1"/>
  <c r="K517" i="14"/>
  <c r="J517" i="14"/>
  <c r="E517" i="14"/>
  <c r="A517" i="14" s="1"/>
  <c r="K516" i="14"/>
  <c r="J516" i="14"/>
  <c r="E516" i="14"/>
  <c r="A516" i="14" s="1"/>
  <c r="K515" i="14"/>
  <c r="J515" i="14"/>
  <c r="E515" i="14"/>
  <c r="A515" i="14" s="1"/>
  <c r="K514" i="14"/>
  <c r="J514" i="14"/>
  <c r="E514" i="14"/>
  <c r="A514" i="14" s="1"/>
  <c r="K513" i="14"/>
  <c r="J513" i="14"/>
  <c r="E513" i="14"/>
  <c r="A513" i="14" s="1"/>
  <c r="K512" i="14"/>
  <c r="J512" i="14"/>
  <c r="E512" i="14"/>
  <c r="A512" i="14" s="1"/>
  <c r="K511" i="14"/>
  <c r="J511" i="14"/>
  <c r="E511" i="14"/>
  <c r="A511" i="14" s="1"/>
  <c r="K510" i="14"/>
  <c r="J510" i="14"/>
  <c r="E510" i="14"/>
  <c r="A510" i="14" s="1"/>
  <c r="K509" i="14"/>
  <c r="J509" i="14"/>
  <c r="E509" i="14"/>
  <c r="A509" i="14" s="1"/>
  <c r="I508" i="14"/>
  <c r="H508" i="14"/>
  <c r="G508" i="14"/>
  <c r="F508" i="14"/>
  <c r="K508" i="14" s="1"/>
  <c r="E508" i="14"/>
  <c r="A508" i="14" s="1"/>
  <c r="I507" i="14"/>
  <c r="H507" i="14"/>
  <c r="G507" i="14"/>
  <c r="F507" i="14"/>
  <c r="K507" i="14" s="1"/>
  <c r="E507" i="14"/>
  <c r="A507" i="14" s="1"/>
  <c r="K482" i="14"/>
  <c r="J482" i="14"/>
  <c r="E482" i="14"/>
  <c r="A482" i="14" s="1"/>
  <c r="K481" i="14"/>
  <c r="J481" i="14"/>
  <c r="E481" i="14"/>
  <c r="A481" i="14" s="1"/>
  <c r="K480" i="14"/>
  <c r="J480" i="14"/>
  <c r="E480" i="14"/>
  <c r="A480" i="14" s="1"/>
  <c r="K479" i="14"/>
  <c r="J479" i="14"/>
  <c r="E479" i="14"/>
  <c r="A479" i="14" s="1"/>
  <c r="K478" i="14"/>
  <c r="J478" i="14"/>
  <c r="E478" i="14"/>
  <c r="A478" i="14" s="1"/>
  <c r="K477" i="14"/>
  <c r="J477" i="14"/>
  <c r="E477" i="14"/>
  <c r="A477" i="14" s="1"/>
  <c r="K476" i="14"/>
  <c r="J476" i="14"/>
  <c r="E476" i="14"/>
  <c r="A476" i="14" s="1"/>
  <c r="K475" i="14"/>
  <c r="J475" i="14"/>
  <c r="E475" i="14"/>
  <c r="A475" i="14" s="1"/>
  <c r="K474" i="14"/>
  <c r="J474" i="14"/>
  <c r="E474" i="14"/>
  <c r="A474" i="14" s="1"/>
  <c r="K473" i="14"/>
  <c r="J473" i="14"/>
  <c r="E473" i="14"/>
  <c r="A473" i="14" s="1"/>
  <c r="I472" i="14"/>
  <c r="H472" i="14"/>
  <c r="E472" i="14" s="1"/>
  <c r="A472" i="14" s="1"/>
  <c r="G472" i="14"/>
  <c r="F472" i="14"/>
  <c r="K472" i="14" s="1"/>
  <c r="I471" i="14"/>
  <c r="H471" i="14"/>
  <c r="E471" i="14" s="1"/>
  <c r="A471" i="14" s="1"/>
  <c r="G471" i="14"/>
  <c r="F471" i="14"/>
  <c r="K471" i="14" s="1"/>
  <c r="K506" i="12"/>
  <c r="J506" i="12"/>
  <c r="E506" i="12"/>
  <c r="A506" i="12"/>
  <c r="K505" i="12"/>
  <c r="J505" i="12"/>
  <c r="E505" i="12"/>
  <c r="A505" i="12"/>
  <c r="K504" i="12"/>
  <c r="J504" i="12"/>
  <c r="E504" i="12"/>
  <c r="A504" i="12"/>
  <c r="K503" i="12"/>
  <c r="J503" i="12"/>
  <c r="E503" i="12"/>
  <c r="A503" i="12"/>
  <c r="K502" i="12"/>
  <c r="J502" i="12"/>
  <c r="E502" i="12"/>
  <c r="A502" i="12"/>
  <c r="K501" i="12"/>
  <c r="J501" i="12"/>
  <c r="E501" i="12"/>
  <c r="A501" i="12"/>
  <c r="K500" i="12"/>
  <c r="J500" i="12"/>
  <c r="E500" i="12"/>
  <c r="A500" i="12"/>
  <c r="K499" i="12"/>
  <c r="J499" i="12"/>
  <c r="E499" i="12"/>
  <c r="A499" i="12"/>
  <c r="K498" i="12"/>
  <c r="J498" i="12"/>
  <c r="E498" i="12"/>
  <c r="A498" i="12"/>
  <c r="K497" i="12"/>
  <c r="J497" i="12"/>
  <c r="E497" i="12"/>
  <c r="A497" i="12"/>
  <c r="I496" i="12"/>
  <c r="H496" i="12"/>
  <c r="G496" i="12"/>
  <c r="E496" i="12" s="1"/>
  <c r="F496" i="12"/>
  <c r="J496" i="12" s="1"/>
  <c r="I495" i="12"/>
  <c r="H495" i="12"/>
  <c r="G495" i="12"/>
  <c r="E495" i="12" s="1"/>
  <c r="J495" i="12"/>
  <c r="K518" i="12"/>
  <c r="J518" i="12"/>
  <c r="E518" i="12"/>
  <c r="D518" i="13" s="1"/>
  <c r="K517" i="12"/>
  <c r="J517" i="12"/>
  <c r="E517" i="12"/>
  <c r="D517" i="13" s="1"/>
  <c r="K516" i="12"/>
  <c r="J516" i="12"/>
  <c r="E516" i="12"/>
  <c r="D516" i="13" s="1"/>
  <c r="K515" i="12"/>
  <c r="J515" i="12"/>
  <c r="E515" i="12"/>
  <c r="D515" i="13" s="1"/>
  <c r="K514" i="12"/>
  <c r="J514" i="12"/>
  <c r="E514" i="12"/>
  <c r="D514" i="13" s="1"/>
  <c r="K513" i="12"/>
  <c r="J513" i="12"/>
  <c r="E513" i="12"/>
  <c r="D513" i="13" s="1"/>
  <c r="K512" i="12"/>
  <c r="J512" i="12"/>
  <c r="E512" i="12"/>
  <c r="D512" i="13" s="1"/>
  <c r="K511" i="12"/>
  <c r="J511" i="12"/>
  <c r="E511" i="12"/>
  <c r="D511" i="13" s="1"/>
  <c r="K510" i="12"/>
  <c r="J510" i="12"/>
  <c r="E510" i="12"/>
  <c r="D510" i="13" s="1"/>
  <c r="K509" i="12"/>
  <c r="J509" i="12"/>
  <c r="E509" i="12"/>
  <c r="D509" i="13" s="1"/>
  <c r="I508" i="12"/>
  <c r="H508" i="12"/>
  <c r="E508" i="12" s="1"/>
  <c r="G508" i="12"/>
  <c r="K508" i="12" s="1"/>
  <c r="F508" i="12"/>
  <c r="J508" i="12" s="1"/>
  <c r="I507" i="12"/>
  <c r="H507" i="12"/>
  <c r="E507" i="12" s="1"/>
  <c r="G507" i="12"/>
  <c r="K507" i="12" s="1"/>
  <c r="F507" i="12"/>
  <c r="J507" i="12" s="1"/>
  <c r="K482" i="12"/>
  <c r="J482" i="12"/>
  <c r="E482" i="12"/>
  <c r="A482" i="12" s="1"/>
  <c r="K481" i="12"/>
  <c r="J481" i="12"/>
  <c r="E481" i="12"/>
  <c r="A481" i="12" s="1"/>
  <c r="K480" i="12"/>
  <c r="J480" i="12"/>
  <c r="E480" i="12"/>
  <c r="A480" i="12" s="1"/>
  <c r="K479" i="12"/>
  <c r="J479" i="12"/>
  <c r="E479" i="12"/>
  <c r="A479" i="12" s="1"/>
  <c r="K478" i="12"/>
  <c r="J478" i="12"/>
  <c r="E478" i="12"/>
  <c r="A478" i="12" s="1"/>
  <c r="K477" i="12"/>
  <c r="J477" i="12"/>
  <c r="E477" i="12"/>
  <c r="A477" i="12" s="1"/>
  <c r="K476" i="12"/>
  <c r="J476" i="12"/>
  <c r="E476" i="12"/>
  <c r="A476" i="12" s="1"/>
  <c r="K475" i="12"/>
  <c r="J475" i="12"/>
  <c r="E475" i="12"/>
  <c r="A475" i="12" s="1"/>
  <c r="K474" i="12"/>
  <c r="J474" i="12"/>
  <c r="E474" i="12"/>
  <c r="A474" i="12" s="1"/>
  <c r="K473" i="12"/>
  <c r="J473" i="12"/>
  <c r="E473" i="12"/>
  <c r="A473" i="12" s="1"/>
  <c r="I472" i="12"/>
  <c r="H472" i="12"/>
  <c r="G472" i="12"/>
  <c r="K472" i="12" s="1"/>
  <c r="F472" i="12"/>
  <c r="J472" i="12" s="1"/>
  <c r="E472" i="12"/>
  <c r="A472" i="12" s="1"/>
  <c r="I471" i="12"/>
  <c r="H471" i="12"/>
  <c r="G471" i="12"/>
  <c r="K471" i="12" s="1"/>
  <c r="F471" i="12"/>
  <c r="J471" i="12" s="1"/>
  <c r="E471" i="12"/>
  <c r="A471" i="12" s="1"/>
  <c r="K506" i="9"/>
  <c r="J506" i="9"/>
  <c r="J494" i="9" s="1"/>
  <c r="A506" i="9"/>
  <c r="K505" i="9"/>
  <c r="J505" i="9"/>
  <c r="A505" i="9"/>
  <c r="K504" i="9"/>
  <c r="J504" i="9"/>
  <c r="J492" i="9" s="1"/>
  <c r="A504" i="9"/>
  <c r="K503" i="9"/>
  <c r="K491" i="9" s="1"/>
  <c r="J503" i="9"/>
  <c r="A503" i="9"/>
  <c r="J502" i="9"/>
  <c r="K502" i="9"/>
  <c r="K490" i="9" s="1"/>
  <c r="K501" i="9"/>
  <c r="K489" i="9" s="1"/>
  <c r="J501" i="9"/>
  <c r="A501" i="9"/>
  <c r="K500" i="9"/>
  <c r="K488" i="9" s="1"/>
  <c r="J500" i="9"/>
  <c r="A500" i="9"/>
  <c r="K499" i="9"/>
  <c r="K487" i="9" s="1"/>
  <c r="J499" i="9"/>
  <c r="J487" i="9" s="1"/>
  <c r="A499" i="9"/>
  <c r="K498" i="9"/>
  <c r="J498" i="9"/>
  <c r="A498" i="9"/>
  <c r="K497" i="9"/>
  <c r="K485" i="9" s="1"/>
  <c r="J497" i="9"/>
  <c r="A497" i="9"/>
  <c r="J496" i="9"/>
  <c r="J484" i="9" s="1"/>
  <c r="J495" i="9"/>
  <c r="A517" i="9"/>
  <c r="A516" i="9"/>
  <c r="A515" i="9"/>
  <c r="A512" i="9"/>
  <c r="A511" i="9"/>
  <c r="A510" i="9"/>
  <c r="K482" i="9"/>
  <c r="J482" i="9"/>
  <c r="A482" i="9"/>
  <c r="K481" i="9"/>
  <c r="J481" i="9"/>
  <c r="A481" i="9"/>
  <c r="K480" i="9"/>
  <c r="J480" i="9"/>
  <c r="A480" i="9"/>
  <c r="K479" i="9"/>
  <c r="J479" i="9"/>
  <c r="A479" i="9"/>
  <c r="J478" i="9"/>
  <c r="K477" i="9"/>
  <c r="J477" i="9"/>
  <c r="A477" i="9"/>
  <c r="K476" i="9"/>
  <c r="J476" i="9"/>
  <c r="A476" i="9"/>
  <c r="K475" i="9"/>
  <c r="J475" i="9"/>
  <c r="A475" i="9"/>
  <c r="K474" i="9"/>
  <c r="J474" i="9"/>
  <c r="A474" i="9"/>
  <c r="K473" i="9"/>
  <c r="J473" i="9"/>
  <c r="A473" i="9"/>
  <c r="H472" i="13"/>
  <c r="J472" i="9"/>
  <c r="J471" i="9"/>
  <c r="K496" i="8"/>
  <c r="K495" i="8" s="1"/>
  <c r="K484" i="8"/>
  <c r="K483" i="8"/>
  <c r="K508" i="8"/>
  <c r="K507" i="8" s="1"/>
  <c r="I507" i="8"/>
  <c r="K472" i="8"/>
  <c r="K471" i="8" s="1"/>
  <c r="J515" i="7"/>
  <c r="J511" i="7"/>
  <c r="E497" i="6"/>
  <c r="E497" i="18" s="1"/>
  <c r="F497" i="6"/>
  <c r="F497" i="18" s="1"/>
  <c r="AG497" i="21" s="1"/>
  <c r="G497" i="6"/>
  <c r="G497" i="18" s="1"/>
  <c r="BC497" i="21" s="1"/>
  <c r="H497" i="6"/>
  <c r="H497" i="18" s="1"/>
  <c r="BY497" i="21" s="1"/>
  <c r="E498" i="6"/>
  <c r="E498" i="18" s="1"/>
  <c r="F498" i="6"/>
  <c r="F498" i="18" s="1"/>
  <c r="G498" i="6"/>
  <c r="G498" i="18" s="1"/>
  <c r="BC498" i="21" s="1"/>
  <c r="H498" i="6"/>
  <c r="H498" i="18" s="1"/>
  <c r="BY498" i="21" s="1"/>
  <c r="E499" i="6"/>
  <c r="E499" i="18" s="1"/>
  <c r="F499" i="6"/>
  <c r="F499" i="18" s="1"/>
  <c r="AG499" i="21" s="1"/>
  <c r="G499" i="6"/>
  <c r="G499" i="18" s="1"/>
  <c r="BC499" i="21" s="1"/>
  <c r="H499" i="6"/>
  <c r="H499" i="18" s="1"/>
  <c r="BY499" i="21" s="1"/>
  <c r="E500" i="6"/>
  <c r="E500" i="18" s="1"/>
  <c r="F500" i="6"/>
  <c r="F500" i="18" s="1"/>
  <c r="G500" i="6"/>
  <c r="G500" i="18" s="1"/>
  <c r="BC500" i="21" s="1"/>
  <c r="H500" i="6"/>
  <c r="H500" i="18" s="1"/>
  <c r="BY500" i="21" s="1"/>
  <c r="E501" i="6"/>
  <c r="E501" i="18" s="1"/>
  <c r="F501" i="6"/>
  <c r="F501" i="18" s="1"/>
  <c r="AG501" i="21" s="1"/>
  <c r="G501" i="6"/>
  <c r="G501" i="18" s="1"/>
  <c r="BC501" i="21" s="1"/>
  <c r="H501" i="6"/>
  <c r="H501" i="18" s="1"/>
  <c r="BY501" i="21" s="1"/>
  <c r="E502" i="6"/>
  <c r="E502" i="18" s="1"/>
  <c r="F502" i="6"/>
  <c r="F502" i="18" s="1"/>
  <c r="G502" i="6"/>
  <c r="G502" i="18" s="1"/>
  <c r="BC502" i="21" s="1"/>
  <c r="H502" i="6"/>
  <c r="H502" i="18" s="1"/>
  <c r="BY502" i="21" s="1"/>
  <c r="E503" i="6"/>
  <c r="E503" i="18" s="1"/>
  <c r="F503" i="6"/>
  <c r="F503" i="18" s="1"/>
  <c r="AG503" i="21" s="1"/>
  <c r="G503" i="6"/>
  <c r="G503" i="18" s="1"/>
  <c r="BC503" i="21" s="1"/>
  <c r="H503" i="6"/>
  <c r="H503" i="18" s="1"/>
  <c r="BY503" i="21" s="1"/>
  <c r="E504" i="6"/>
  <c r="E504" i="18" s="1"/>
  <c r="F504" i="6"/>
  <c r="F504" i="18" s="1"/>
  <c r="G504" i="6"/>
  <c r="G504" i="18" s="1"/>
  <c r="BC504" i="21" s="1"/>
  <c r="H504" i="6"/>
  <c r="H504" i="18" s="1"/>
  <c r="BY504" i="21" s="1"/>
  <c r="E505" i="6"/>
  <c r="E505" i="18" s="1"/>
  <c r="F505" i="6"/>
  <c r="F505" i="18" s="1"/>
  <c r="AG505" i="21" s="1"/>
  <c r="G505" i="6"/>
  <c r="G505" i="18" s="1"/>
  <c r="BC505" i="21" s="1"/>
  <c r="H505" i="6"/>
  <c r="H505" i="18" s="1"/>
  <c r="BY505" i="21" s="1"/>
  <c r="E506" i="6"/>
  <c r="E506" i="18" s="1"/>
  <c r="F506" i="6"/>
  <c r="F506" i="18" s="1"/>
  <c r="G506" i="6"/>
  <c r="G506" i="18" s="1"/>
  <c r="BC506" i="21" s="1"/>
  <c r="H506" i="6"/>
  <c r="H506" i="18" s="1"/>
  <c r="BY506" i="21" s="1"/>
  <c r="G488" i="6"/>
  <c r="H491" i="6"/>
  <c r="G494" i="6"/>
  <c r="I484" i="5"/>
  <c r="G486" i="6"/>
  <c r="G487" i="6"/>
  <c r="J488" i="5"/>
  <c r="J492" i="5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4" i="4"/>
  <c r="K525" i="4"/>
  <c r="K526" i="4"/>
  <c r="K527" i="4"/>
  <c r="K528" i="4"/>
  <c r="K529" i="4"/>
  <c r="K530" i="4"/>
  <c r="K495" i="4"/>
  <c r="K531" i="5" s="1"/>
  <c r="K496" i="4"/>
  <c r="K532" i="5" s="1"/>
  <c r="K497" i="4"/>
  <c r="K533" i="5" s="1"/>
  <c r="K498" i="4"/>
  <c r="K534" i="5" s="1"/>
  <c r="K499" i="4"/>
  <c r="K535" i="5" s="1"/>
  <c r="K500" i="4"/>
  <c r="K536" i="5" s="1"/>
  <c r="K501" i="4"/>
  <c r="K537" i="5" s="1"/>
  <c r="K502" i="4"/>
  <c r="K538" i="5" s="1"/>
  <c r="K503" i="4"/>
  <c r="K539" i="5" s="1"/>
  <c r="K504" i="4"/>
  <c r="K540" i="5" s="1"/>
  <c r="K505" i="4"/>
  <c r="K541" i="5" s="1"/>
  <c r="K506" i="4"/>
  <c r="K542" i="5" s="1"/>
  <c r="J506" i="5"/>
  <c r="I506" i="5"/>
  <c r="D506" i="5"/>
  <c r="A506" i="5" s="1"/>
  <c r="J505" i="5"/>
  <c r="I505" i="5"/>
  <c r="D505" i="5"/>
  <c r="A505" i="5" s="1"/>
  <c r="J504" i="5"/>
  <c r="I504" i="5"/>
  <c r="D504" i="5"/>
  <c r="A504" i="5"/>
  <c r="J503" i="5"/>
  <c r="I503" i="5"/>
  <c r="D503" i="5"/>
  <c r="A503" i="5"/>
  <c r="J502" i="5"/>
  <c r="I502" i="5"/>
  <c r="D502" i="5"/>
  <c r="A502" i="5" s="1"/>
  <c r="J501" i="5"/>
  <c r="I501" i="5"/>
  <c r="D501" i="5"/>
  <c r="A501" i="5" s="1"/>
  <c r="J500" i="5"/>
  <c r="I500" i="5"/>
  <c r="D500" i="5"/>
  <c r="A500" i="5" s="1"/>
  <c r="J499" i="5"/>
  <c r="I499" i="5"/>
  <c r="D499" i="5"/>
  <c r="A499" i="5" s="1"/>
  <c r="J498" i="5"/>
  <c r="I498" i="5"/>
  <c r="D498" i="5"/>
  <c r="A498" i="5" s="1"/>
  <c r="J497" i="5"/>
  <c r="I497" i="5"/>
  <c r="D497" i="5"/>
  <c r="A497" i="5" s="1"/>
  <c r="H496" i="5"/>
  <c r="G496" i="5"/>
  <c r="F496" i="5"/>
  <c r="F495" i="5" s="1"/>
  <c r="E496" i="5"/>
  <c r="I496" i="5" s="1"/>
  <c r="H495" i="5"/>
  <c r="G495" i="5"/>
  <c r="J491" i="5"/>
  <c r="I487" i="5"/>
  <c r="J518" i="5"/>
  <c r="I518" i="5"/>
  <c r="D518" i="5"/>
  <c r="A518" i="5" s="1"/>
  <c r="J517" i="5"/>
  <c r="I517" i="5"/>
  <c r="D517" i="5"/>
  <c r="A517" i="5" s="1"/>
  <c r="J516" i="5"/>
  <c r="I516" i="5"/>
  <c r="D516" i="5"/>
  <c r="A516" i="5" s="1"/>
  <c r="J515" i="5"/>
  <c r="I515" i="5"/>
  <c r="D515" i="5"/>
  <c r="A515" i="5" s="1"/>
  <c r="J514" i="5"/>
  <c r="I514" i="5"/>
  <c r="D514" i="5"/>
  <c r="A514" i="5" s="1"/>
  <c r="J513" i="5"/>
  <c r="I513" i="5"/>
  <c r="D513" i="5"/>
  <c r="A513" i="5" s="1"/>
  <c r="J512" i="5"/>
  <c r="I512" i="5"/>
  <c r="D512" i="5"/>
  <c r="A512" i="5" s="1"/>
  <c r="J511" i="5"/>
  <c r="I511" i="5"/>
  <c r="D511" i="5"/>
  <c r="A511" i="5" s="1"/>
  <c r="J510" i="5"/>
  <c r="I510" i="5"/>
  <c r="D510" i="5"/>
  <c r="A510" i="5"/>
  <c r="J509" i="5"/>
  <c r="I509" i="5"/>
  <c r="D509" i="5"/>
  <c r="A509" i="5"/>
  <c r="H508" i="5"/>
  <c r="G508" i="5"/>
  <c r="D508" i="5" s="1"/>
  <c r="A508" i="5" s="1"/>
  <c r="F508" i="5"/>
  <c r="E508" i="5"/>
  <c r="I508" i="5" s="1"/>
  <c r="H507" i="5"/>
  <c r="F507" i="5"/>
  <c r="E507" i="5"/>
  <c r="I507" i="5" s="1"/>
  <c r="J530" i="5"/>
  <c r="I530" i="5"/>
  <c r="D530" i="5"/>
  <c r="A530" i="5" s="1"/>
  <c r="J529" i="5"/>
  <c r="I529" i="5"/>
  <c r="D529" i="5"/>
  <c r="A529" i="5" s="1"/>
  <c r="J528" i="5"/>
  <c r="I528" i="5"/>
  <c r="D528" i="5"/>
  <c r="A528" i="5" s="1"/>
  <c r="J527" i="5"/>
  <c r="I527" i="5"/>
  <c r="D527" i="5"/>
  <c r="A527" i="5" s="1"/>
  <c r="J526" i="5"/>
  <c r="I526" i="5"/>
  <c r="D526" i="5"/>
  <c r="A526" i="5" s="1"/>
  <c r="J525" i="5"/>
  <c r="I525" i="5"/>
  <c r="D525" i="5"/>
  <c r="A525" i="5" s="1"/>
  <c r="J524" i="5"/>
  <c r="I524" i="5"/>
  <c r="D524" i="5"/>
  <c r="A524" i="5" s="1"/>
  <c r="J523" i="5"/>
  <c r="I523" i="5"/>
  <c r="D523" i="5"/>
  <c r="A523" i="5" s="1"/>
  <c r="J522" i="5"/>
  <c r="I522" i="5"/>
  <c r="D522" i="5"/>
  <c r="A522" i="5" s="1"/>
  <c r="J521" i="5"/>
  <c r="I521" i="5"/>
  <c r="D521" i="5"/>
  <c r="A521" i="5" s="1"/>
  <c r="H520" i="5"/>
  <c r="G520" i="5"/>
  <c r="F520" i="5"/>
  <c r="F519" i="5" s="1"/>
  <c r="D519" i="5" s="1"/>
  <c r="A519" i="5" s="1"/>
  <c r="E520" i="5"/>
  <c r="I520" i="5" s="1"/>
  <c r="H519" i="5"/>
  <c r="J519" i="5"/>
  <c r="K472" i="4"/>
  <c r="K508" i="5" s="1"/>
  <c r="K473" i="4"/>
  <c r="K509" i="5" s="1"/>
  <c r="K474" i="4"/>
  <c r="K510" i="5" s="1"/>
  <c r="K475" i="4"/>
  <c r="K511" i="5" s="1"/>
  <c r="K476" i="4"/>
  <c r="K512" i="5" s="1"/>
  <c r="K477" i="4"/>
  <c r="K513" i="5" s="1"/>
  <c r="K478" i="4"/>
  <c r="K514" i="5" s="1"/>
  <c r="K479" i="4"/>
  <c r="K515" i="5" s="1"/>
  <c r="K480" i="4"/>
  <c r="K516" i="5" s="1"/>
  <c r="K481" i="4"/>
  <c r="K517" i="5" s="1"/>
  <c r="K482" i="4"/>
  <c r="K518" i="5" s="1"/>
  <c r="K483" i="4"/>
  <c r="K519" i="5" s="1"/>
  <c r="K484" i="4"/>
  <c r="K520" i="5" s="1"/>
  <c r="K485" i="4"/>
  <c r="K521" i="5" s="1"/>
  <c r="K486" i="4"/>
  <c r="K522" i="5" s="1"/>
  <c r="K487" i="4"/>
  <c r="K523" i="5" s="1"/>
  <c r="K488" i="4"/>
  <c r="K524" i="5" s="1"/>
  <c r="K489" i="4"/>
  <c r="K525" i="5" s="1"/>
  <c r="K490" i="4"/>
  <c r="K526" i="5" s="1"/>
  <c r="K491" i="4"/>
  <c r="K527" i="5" s="1"/>
  <c r="K492" i="4"/>
  <c r="K528" i="5" s="1"/>
  <c r="K493" i="4"/>
  <c r="K529" i="5" s="1"/>
  <c r="K494" i="4"/>
  <c r="K530" i="5" s="1"/>
  <c r="H520" i="4"/>
  <c r="G520" i="4"/>
  <c r="G519" i="4" s="1"/>
  <c r="F520" i="4"/>
  <c r="E520" i="4"/>
  <c r="H519" i="4"/>
  <c r="H508" i="4"/>
  <c r="G508" i="4"/>
  <c r="F508" i="4"/>
  <c r="E508" i="4"/>
  <c r="H507" i="4"/>
  <c r="G507" i="4"/>
  <c r="F507" i="4"/>
  <c r="E507" i="4"/>
  <c r="H496" i="4"/>
  <c r="G496" i="4"/>
  <c r="G496" i="6" s="1"/>
  <c r="G496" i="18" s="1"/>
  <c r="BC496" i="21" s="1"/>
  <c r="F496" i="4"/>
  <c r="E496" i="4"/>
  <c r="H495" i="4"/>
  <c r="D506" i="4"/>
  <c r="D506" i="7" s="1"/>
  <c r="J506" i="4"/>
  <c r="J506" i="6" s="1"/>
  <c r="J505" i="4"/>
  <c r="D505" i="4"/>
  <c r="D505" i="7" s="1"/>
  <c r="D504" i="4"/>
  <c r="D504" i="7" s="1"/>
  <c r="J504" i="4"/>
  <c r="D503" i="4"/>
  <c r="D503" i="7" s="1"/>
  <c r="J503" i="4"/>
  <c r="J503" i="6" s="1"/>
  <c r="D502" i="4"/>
  <c r="J502" i="4"/>
  <c r="J501" i="4"/>
  <c r="D501" i="4"/>
  <c r="D501" i="7" s="1"/>
  <c r="D500" i="4"/>
  <c r="D500" i="7" s="1"/>
  <c r="J500" i="4"/>
  <c r="J500" i="6" s="1"/>
  <c r="J499" i="4"/>
  <c r="J499" i="6" s="1"/>
  <c r="D499" i="4"/>
  <c r="D499" i="7" s="1"/>
  <c r="J498" i="4"/>
  <c r="J498" i="6" s="1"/>
  <c r="D498" i="4"/>
  <c r="D497" i="4"/>
  <c r="D497" i="7" s="1"/>
  <c r="J497" i="4"/>
  <c r="D518" i="4"/>
  <c r="J518" i="4"/>
  <c r="I518" i="4"/>
  <c r="D517" i="4"/>
  <c r="J517" i="4"/>
  <c r="I517" i="4"/>
  <c r="D516" i="4"/>
  <c r="J516" i="4"/>
  <c r="J516" i="6" s="1"/>
  <c r="I516" i="4"/>
  <c r="D515" i="4"/>
  <c r="J515" i="4"/>
  <c r="J515" i="6" s="1"/>
  <c r="I515" i="4"/>
  <c r="I515" i="6" s="1"/>
  <c r="D514" i="4"/>
  <c r="J514" i="4"/>
  <c r="J514" i="6" s="1"/>
  <c r="I514" i="4"/>
  <c r="I514" i="6" s="1"/>
  <c r="D513" i="4"/>
  <c r="J513" i="4"/>
  <c r="I513" i="4"/>
  <c r="I513" i="6" s="1"/>
  <c r="D512" i="4"/>
  <c r="J512" i="4"/>
  <c r="J512" i="6" s="1"/>
  <c r="I512" i="4"/>
  <c r="D511" i="4"/>
  <c r="J511" i="4"/>
  <c r="I511" i="4"/>
  <c r="I511" i="6" s="1"/>
  <c r="D510" i="4"/>
  <c r="J510" i="4"/>
  <c r="J510" i="6" s="1"/>
  <c r="I510" i="4"/>
  <c r="D509" i="4"/>
  <c r="J509" i="4"/>
  <c r="J509" i="6" s="1"/>
  <c r="I509" i="4"/>
  <c r="I509" i="6" s="1"/>
  <c r="D530" i="4"/>
  <c r="J530" i="4"/>
  <c r="I530" i="4"/>
  <c r="I530" i="6" s="1"/>
  <c r="D529" i="4"/>
  <c r="I529" i="4"/>
  <c r="D528" i="4"/>
  <c r="J528" i="4"/>
  <c r="I528" i="4"/>
  <c r="D527" i="4"/>
  <c r="J527" i="4"/>
  <c r="J527" i="6" s="1"/>
  <c r="I527" i="4"/>
  <c r="I527" i="6" s="1"/>
  <c r="D526" i="4"/>
  <c r="J526" i="4"/>
  <c r="I526" i="4"/>
  <c r="I526" i="6" s="1"/>
  <c r="D525" i="4"/>
  <c r="I525" i="4"/>
  <c r="D524" i="4"/>
  <c r="J524" i="4"/>
  <c r="I524" i="4"/>
  <c r="D523" i="4"/>
  <c r="J523" i="4"/>
  <c r="I523" i="4"/>
  <c r="I523" i="6" s="1"/>
  <c r="D522" i="4"/>
  <c r="J522" i="4"/>
  <c r="I522" i="4"/>
  <c r="I522" i="6" s="1"/>
  <c r="D521" i="4"/>
  <c r="I521" i="4"/>
  <c r="D508" i="13" l="1"/>
  <c r="A495" i="15"/>
  <c r="A499" i="15"/>
  <c r="A503" i="15"/>
  <c r="A496" i="15"/>
  <c r="A498" i="15"/>
  <c r="A502" i="15"/>
  <c r="A506" i="15"/>
  <c r="A497" i="15"/>
  <c r="A501" i="15"/>
  <c r="A505" i="15"/>
  <c r="A500" i="15"/>
  <c r="A504" i="15"/>
  <c r="A497" i="14"/>
  <c r="A501" i="14"/>
  <c r="A505" i="14"/>
  <c r="A500" i="14"/>
  <c r="A504" i="14"/>
  <c r="A495" i="14"/>
  <c r="A499" i="14"/>
  <c r="A503" i="14"/>
  <c r="A496" i="14"/>
  <c r="A498" i="14"/>
  <c r="A502" i="14"/>
  <c r="A506" i="14"/>
  <c r="A495" i="12"/>
  <c r="D495" i="13"/>
  <c r="A496" i="12"/>
  <c r="D496" i="13"/>
  <c r="D497" i="13"/>
  <c r="D498" i="13"/>
  <c r="D499" i="13"/>
  <c r="D500" i="13"/>
  <c r="D501" i="13"/>
  <c r="D502" i="13"/>
  <c r="D503" i="13"/>
  <c r="D504" i="13"/>
  <c r="D505" i="13"/>
  <c r="D506" i="13"/>
  <c r="J486" i="9"/>
  <c r="K494" i="9"/>
  <c r="J485" i="9"/>
  <c r="K486" i="9"/>
  <c r="J489" i="9"/>
  <c r="K493" i="9"/>
  <c r="J493" i="9"/>
  <c r="J488" i="9"/>
  <c r="J491" i="9"/>
  <c r="K492" i="9"/>
  <c r="J522" i="6"/>
  <c r="I525" i="6"/>
  <c r="I528" i="6"/>
  <c r="I517" i="6"/>
  <c r="J518" i="6"/>
  <c r="J502" i="6"/>
  <c r="J504" i="6"/>
  <c r="I524" i="6"/>
  <c r="D530" i="6"/>
  <c r="D530" i="18" s="1"/>
  <c r="A530" i="18" s="1"/>
  <c r="D530" i="7"/>
  <c r="A530" i="7" s="1"/>
  <c r="A526" i="4"/>
  <c r="D526" i="6"/>
  <c r="D526" i="18" s="1"/>
  <c r="A526" i="18" s="1"/>
  <c r="D526" i="7"/>
  <c r="A526" i="7" s="1"/>
  <c r="D511" i="7"/>
  <c r="D511" i="6"/>
  <c r="D511" i="18" s="1"/>
  <c r="D498" i="6"/>
  <c r="D498" i="18" s="1"/>
  <c r="D498" i="7"/>
  <c r="D504" i="6"/>
  <c r="A524" i="4"/>
  <c r="D524" i="7"/>
  <c r="A524" i="7" s="1"/>
  <c r="D524" i="6"/>
  <c r="D524" i="18" s="1"/>
  <c r="A524" i="18" s="1"/>
  <c r="D527" i="7"/>
  <c r="A527" i="7" s="1"/>
  <c r="D527" i="6"/>
  <c r="D527" i="18" s="1"/>
  <c r="A527" i="18" s="1"/>
  <c r="D512" i="6"/>
  <c r="D512" i="18" s="1"/>
  <c r="D512" i="7"/>
  <c r="D516" i="7"/>
  <c r="D516" i="6"/>
  <c r="D516" i="18" s="1"/>
  <c r="D523" i="7"/>
  <c r="A523" i="7" s="1"/>
  <c r="D523" i="6"/>
  <c r="D523" i="18" s="1"/>
  <c r="A523" i="18" s="1"/>
  <c r="D529" i="7"/>
  <c r="A529" i="7" s="1"/>
  <c r="D529" i="6"/>
  <c r="D529" i="18" s="1"/>
  <c r="A529" i="18" s="1"/>
  <c r="D525" i="6"/>
  <c r="D525" i="18" s="1"/>
  <c r="A525" i="18" s="1"/>
  <c r="D525" i="7"/>
  <c r="A525" i="7" s="1"/>
  <c r="D510" i="7"/>
  <c r="D510" i="6"/>
  <c r="D510" i="18" s="1"/>
  <c r="A514" i="4"/>
  <c r="D514" i="6"/>
  <c r="D514" i="18" s="1"/>
  <c r="D514" i="7"/>
  <c r="D518" i="7"/>
  <c r="D518" i="6"/>
  <c r="D518" i="18" s="1"/>
  <c r="A502" i="4"/>
  <c r="D502" i="7"/>
  <c r="D515" i="6"/>
  <c r="D515" i="18" s="1"/>
  <c r="D515" i="7"/>
  <c r="D522" i="7"/>
  <c r="A522" i="7" s="1"/>
  <c r="D522" i="6"/>
  <c r="D522" i="18" s="1"/>
  <c r="A522" i="18" s="1"/>
  <c r="D521" i="6"/>
  <c r="D521" i="18" s="1"/>
  <c r="A521" i="18" s="1"/>
  <c r="D521" i="7"/>
  <c r="A521" i="7" s="1"/>
  <c r="A528" i="4"/>
  <c r="D528" i="6"/>
  <c r="D528" i="18" s="1"/>
  <c r="A528" i="18" s="1"/>
  <c r="D528" i="7"/>
  <c r="A528" i="7" s="1"/>
  <c r="D509" i="7"/>
  <c r="D509" i="6"/>
  <c r="D509" i="18" s="1"/>
  <c r="D513" i="7"/>
  <c r="D513" i="6"/>
  <c r="D513" i="18" s="1"/>
  <c r="D517" i="6"/>
  <c r="D517" i="18" s="1"/>
  <c r="D517" i="7"/>
  <c r="V506" i="21"/>
  <c r="I506" i="18"/>
  <c r="V505" i="21"/>
  <c r="J505" i="18"/>
  <c r="I505" i="18"/>
  <c r="V504" i="21"/>
  <c r="J504" i="18"/>
  <c r="V503" i="21"/>
  <c r="I503" i="18"/>
  <c r="J503" i="18"/>
  <c r="V502" i="21"/>
  <c r="J502" i="18"/>
  <c r="J501" i="18"/>
  <c r="V501" i="21"/>
  <c r="I501" i="18"/>
  <c r="V500" i="21"/>
  <c r="J500" i="18"/>
  <c r="I499" i="18"/>
  <c r="V499" i="21"/>
  <c r="J499" i="18"/>
  <c r="V498" i="21"/>
  <c r="I498" i="18"/>
  <c r="J497" i="18"/>
  <c r="V497" i="21"/>
  <c r="I497" i="18"/>
  <c r="J506" i="18"/>
  <c r="AG506" i="21"/>
  <c r="I504" i="18"/>
  <c r="AG504" i="21"/>
  <c r="I502" i="18"/>
  <c r="AG502" i="21"/>
  <c r="I500" i="18"/>
  <c r="AG500" i="21"/>
  <c r="J498" i="18"/>
  <c r="AG498" i="21"/>
  <c r="K497" i="24"/>
  <c r="F473" i="24"/>
  <c r="A473" i="24" s="1"/>
  <c r="F509" i="24"/>
  <c r="A509" i="24" s="1"/>
  <c r="F484" i="24"/>
  <c r="A484" i="24" s="1"/>
  <c r="F485" i="24"/>
  <c r="A485" i="24" s="1"/>
  <c r="K473" i="24"/>
  <c r="K509" i="24"/>
  <c r="U509" i="24" s="1"/>
  <c r="K484" i="24"/>
  <c r="K485" i="24"/>
  <c r="F497" i="24"/>
  <c r="A497" i="24" s="1"/>
  <c r="BM486" i="21"/>
  <c r="G493" i="13"/>
  <c r="E490" i="13"/>
  <c r="I476" i="13"/>
  <c r="G491" i="13"/>
  <c r="E488" i="13"/>
  <c r="E484" i="13"/>
  <c r="H490" i="13"/>
  <c r="BL494" i="21"/>
  <c r="D477" i="13"/>
  <c r="E491" i="13"/>
  <c r="H488" i="13"/>
  <c r="F489" i="13"/>
  <c r="F494" i="8"/>
  <c r="AI494" i="21" s="1"/>
  <c r="H493" i="8"/>
  <c r="CA493" i="21" s="1"/>
  <c r="F492" i="8"/>
  <c r="AI492" i="21" s="1"/>
  <c r="H491" i="8"/>
  <c r="CA491" i="21" s="1"/>
  <c r="F490" i="8"/>
  <c r="AI490" i="21" s="1"/>
  <c r="H489" i="8"/>
  <c r="CA489" i="21" s="1"/>
  <c r="F488" i="8"/>
  <c r="AI488" i="21" s="1"/>
  <c r="H487" i="8"/>
  <c r="CA487" i="21" s="1"/>
  <c r="F486" i="8"/>
  <c r="AI486" i="21" s="1"/>
  <c r="H485" i="8"/>
  <c r="CA485" i="21" s="1"/>
  <c r="F484" i="8"/>
  <c r="AI484" i="21" s="1"/>
  <c r="D482" i="13"/>
  <c r="D474" i="13"/>
  <c r="A507" i="12"/>
  <c r="A508" i="12"/>
  <c r="F494" i="13"/>
  <c r="I494" i="13" s="1"/>
  <c r="F492" i="13"/>
  <c r="I492" i="13" s="1"/>
  <c r="E494" i="8"/>
  <c r="X494" i="21" s="1"/>
  <c r="G493" i="8"/>
  <c r="BE493" i="21" s="1"/>
  <c r="E492" i="8"/>
  <c r="X492" i="21" s="1"/>
  <c r="G491" i="8"/>
  <c r="BE491" i="21" s="1"/>
  <c r="E490" i="8"/>
  <c r="X490" i="21" s="1"/>
  <c r="G489" i="8"/>
  <c r="BE489" i="21" s="1"/>
  <c r="E488" i="8"/>
  <c r="X488" i="21" s="1"/>
  <c r="G487" i="8"/>
  <c r="BE487" i="21" s="1"/>
  <c r="E486" i="8"/>
  <c r="X486" i="21" s="1"/>
  <c r="G485" i="8"/>
  <c r="BE485" i="21" s="1"/>
  <c r="E484" i="8"/>
  <c r="X484" i="21" s="1"/>
  <c r="D481" i="13"/>
  <c r="I480" i="13"/>
  <c r="D473" i="13"/>
  <c r="H494" i="8"/>
  <c r="CA494" i="21" s="1"/>
  <c r="F493" i="8"/>
  <c r="AI493" i="21" s="1"/>
  <c r="H492" i="8"/>
  <c r="CA492" i="21" s="1"/>
  <c r="F491" i="8"/>
  <c r="AI491" i="21" s="1"/>
  <c r="H490" i="8"/>
  <c r="CA490" i="21" s="1"/>
  <c r="F489" i="8"/>
  <c r="AI489" i="21" s="1"/>
  <c r="H488" i="8"/>
  <c r="CA488" i="21" s="1"/>
  <c r="F487" i="8"/>
  <c r="AI487" i="21" s="1"/>
  <c r="H486" i="8"/>
  <c r="CA486" i="21" s="1"/>
  <c r="F485" i="8"/>
  <c r="AI485" i="21" s="1"/>
  <c r="H484" i="8"/>
  <c r="CA484" i="21" s="1"/>
  <c r="D480" i="13"/>
  <c r="D476" i="13"/>
  <c r="A509" i="12"/>
  <c r="A510" i="12"/>
  <c r="A511" i="12"/>
  <c r="A512" i="12"/>
  <c r="A513" i="12"/>
  <c r="A514" i="12"/>
  <c r="A515" i="12"/>
  <c r="A516" i="12"/>
  <c r="A517" i="12"/>
  <c r="A518" i="12"/>
  <c r="H493" i="13"/>
  <c r="F486" i="13"/>
  <c r="G494" i="8"/>
  <c r="BE494" i="21" s="1"/>
  <c r="E493" i="8"/>
  <c r="X493" i="21" s="1"/>
  <c r="G492" i="8"/>
  <c r="BE492" i="21" s="1"/>
  <c r="E491" i="8"/>
  <c r="X491" i="21" s="1"/>
  <c r="G490" i="8"/>
  <c r="BE490" i="21" s="1"/>
  <c r="E489" i="8"/>
  <c r="X489" i="21" s="1"/>
  <c r="G488" i="8"/>
  <c r="BE488" i="21" s="1"/>
  <c r="E487" i="8"/>
  <c r="X487" i="21" s="1"/>
  <c r="G486" i="8"/>
  <c r="BE486" i="21" s="1"/>
  <c r="E485" i="8"/>
  <c r="X485" i="21" s="1"/>
  <c r="G484" i="8"/>
  <c r="BE484" i="21" s="1"/>
  <c r="D479" i="13"/>
  <c r="D475" i="13"/>
  <c r="J524" i="6"/>
  <c r="J530" i="6"/>
  <c r="J497" i="6"/>
  <c r="I488" i="5"/>
  <c r="D492" i="5"/>
  <c r="D491" i="5"/>
  <c r="J523" i="6"/>
  <c r="J526" i="6"/>
  <c r="I529" i="6"/>
  <c r="I510" i="6"/>
  <c r="J511" i="6"/>
  <c r="I518" i="6"/>
  <c r="J501" i="6"/>
  <c r="J505" i="6"/>
  <c r="I486" i="5"/>
  <c r="I494" i="5"/>
  <c r="I491" i="5"/>
  <c r="D488" i="5"/>
  <c r="D487" i="5"/>
  <c r="G491" i="6"/>
  <c r="AM487" i="21"/>
  <c r="I521" i="6"/>
  <c r="J528" i="6"/>
  <c r="I512" i="6"/>
  <c r="J513" i="6"/>
  <c r="I516" i="6"/>
  <c r="J517" i="6"/>
  <c r="E487" i="6"/>
  <c r="G489" i="6"/>
  <c r="G489" i="18" s="1"/>
  <c r="BC489" i="21" s="1"/>
  <c r="J487" i="5"/>
  <c r="I492" i="5"/>
  <c r="D494" i="5"/>
  <c r="I490" i="5"/>
  <c r="D486" i="5"/>
  <c r="I493" i="5"/>
  <c r="D489" i="5"/>
  <c r="BR487" i="21"/>
  <c r="J485" i="5"/>
  <c r="G492" i="6"/>
  <c r="H487" i="6"/>
  <c r="H487" i="18" s="1"/>
  <c r="BY487" i="21" s="1"/>
  <c r="F484" i="4"/>
  <c r="AA484" i="21" s="1"/>
  <c r="J520" i="4"/>
  <c r="G484" i="4"/>
  <c r="AW484" i="21" s="1"/>
  <c r="E496" i="6"/>
  <c r="E496" i="18" s="1"/>
  <c r="E484" i="4"/>
  <c r="P484" i="21" s="1"/>
  <c r="H483" i="4"/>
  <c r="H484" i="4"/>
  <c r="BS484" i="21" s="1"/>
  <c r="A523" i="4"/>
  <c r="A509" i="4"/>
  <c r="A513" i="4"/>
  <c r="A517" i="4"/>
  <c r="A499" i="4"/>
  <c r="A522" i="4"/>
  <c r="A530" i="4"/>
  <c r="A516" i="4"/>
  <c r="A497" i="4"/>
  <c r="D497" i="6"/>
  <c r="D497" i="18" s="1"/>
  <c r="G493" i="6"/>
  <c r="A527" i="4"/>
  <c r="A501" i="4"/>
  <c r="D501" i="6"/>
  <c r="D501" i="18" s="1"/>
  <c r="G485" i="6"/>
  <c r="A512" i="4"/>
  <c r="A503" i="4"/>
  <c r="D503" i="6"/>
  <c r="E492" i="6"/>
  <c r="E492" i="18" s="1"/>
  <c r="V492" i="21" s="1"/>
  <c r="E488" i="6"/>
  <c r="H494" i="6"/>
  <c r="F492" i="6"/>
  <c r="D489" i="4"/>
  <c r="D489" i="7" s="1"/>
  <c r="F488" i="6"/>
  <c r="H486" i="6"/>
  <c r="H486" i="18" s="1"/>
  <c r="BY486" i="21" s="1"/>
  <c r="D499" i="6"/>
  <c r="A510" i="4"/>
  <c r="A518" i="4"/>
  <c r="A500" i="4"/>
  <c r="A504" i="4"/>
  <c r="A506" i="4"/>
  <c r="J486" i="4"/>
  <c r="E494" i="6"/>
  <c r="E494" i="18" s="1"/>
  <c r="V494" i="21" s="1"/>
  <c r="E493" i="6"/>
  <c r="E491" i="6"/>
  <c r="E489" i="6"/>
  <c r="E486" i="6"/>
  <c r="E485" i="6"/>
  <c r="D506" i="6"/>
  <c r="A505" i="4"/>
  <c r="H493" i="6"/>
  <c r="H492" i="6"/>
  <c r="H489" i="6"/>
  <c r="H488" i="6"/>
  <c r="H485" i="6"/>
  <c r="H485" i="18" s="1"/>
  <c r="BY485" i="21" s="1"/>
  <c r="A521" i="4"/>
  <c r="A525" i="4"/>
  <c r="A529" i="4"/>
  <c r="A511" i="4"/>
  <c r="A515" i="4"/>
  <c r="A498" i="4"/>
  <c r="J487" i="4"/>
  <c r="F494" i="6"/>
  <c r="F493" i="6"/>
  <c r="F491" i="6"/>
  <c r="F489" i="6"/>
  <c r="F487" i="6"/>
  <c r="F487" i="18" s="1"/>
  <c r="AG487" i="21" s="1"/>
  <c r="F486" i="6"/>
  <c r="F485" i="6"/>
  <c r="F485" i="18" s="1"/>
  <c r="AG485" i="21" s="1"/>
  <c r="D505" i="6"/>
  <c r="D505" i="18" s="1"/>
  <c r="D500" i="6"/>
  <c r="I520" i="4"/>
  <c r="I520" i="6" s="1"/>
  <c r="E519" i="4"/>
  <c r="D520" i="4"/>
  <c r="G490" i="6"/>
  <c r="I507" i="4"/>
  <c r="I507" i="6" s="1"/>
  <c r="I508" i="4"/>
  <c r="I508" i="6" s="1"/>
  <c r="J508" i="4"/>
  <c r="D507" i="4"/>
  <c r="D508" i="4"/>
  <c r="F495" i="4"/>
  <c r="F490" i="6"/>
  <c r="F490" i="18" s="1"/>
  <c r="AG490" i="21" s="1"/>
  <c r="D502" i="6"/>
  <c r="F496" i="6"/>
  <c r="F496" i="18" s="1"/>
  <c r="AG496" i="21" s="1"/>
  <c r="E490" i="6"/>
  <c r="H495" i="6"/>
  <c r="H495" i="18" s="1"/>
  <c r="BY495" i="21" s="1"/>
  <c r="H490" i="6"/>
  <c r="H496" i="6"/>
  <c r="H496" i="18" s="1"/>
  <c r="BY496" i="21" s="1"/>
  <c r="A489" i="9"/>
  <c r="I484" i="13"/>
  <c r="H494" i="7"/>
  <c r="I278" i="9"/>
  <c r="BU278" i="21" s="1"/>
  <c r="F493" i="7"/>
  <c r="G277" i="9"/>
  <c r="AC277" i="21" s="1"/>
  <c r="H492" i="7"/>
  <c r="I276" i="9"/>
  <c r="BU276" i="21" s="1"/>
  <c r="F491" i="7"/>
  <c r="G275" i="9"/>
  <c r="AC275" i="21" s="1"/>
  <c r="G490" i="13"/>
  <c r="E489" i="7"/>
  <c r="F273" i="9"/>
  <c r="R273" i="21" s="1"/>
  <c r="G488" i="7"/>
  <c r="H272" i="9"/>
  <c r="AY272" i="21" s="1"/>
  <c r="E487" i="7"/>
  <c r="F271" i="9"/>
  <c r="R271" i="21" s="1"/>
  <c r="G486" i="7"/>
  <c r="H270" i="9"/>
  <c r="AY270" i="21" s="1"/>
  <c r="E485" i="7"/>
  <c r="F269" i="9"/>
  <c r="R269" i="21" s="1"/>
  <c r="I490" i="13"/>
  <c r="A487" i="9"/>
  <c r="G494" i="7"/>
  <c r="H278" i="9"/>
  <c r="AY278" i="21" s="1"/>
  <c r="E493" i="7"/>
  <c r="F277" i="9"/>
  <c r="R277" i="21" s="1"/>
  <c r="G492" i="7"/>
  <c r="H276" i="9"/>
  <c r="AY276" i="21" s="1"/>
  <c r="E491" i="7"/>
  <c r="F275" i="9"/>
  <c r="R275" i="21" s="1"/>
  <c r="F490" i="7"/>
  <c r="G274" i="9"/>
  <c r="AC274" i="21" s="1"/>
  <c r="H489" i="7"/>
  <c r="I273" i="9"/>
  <c r="BU273" i="21" s="1"/>
  <c r="F488" i="7"/>
  <c r="G272" i="9"/>
  <c r="AC272" i="21" s="1"/>
  <c r="H487" i="7"/>
  <c r="I271" i="9"/>
  <c r="BU271" i="21" s="1"/>
  <c r="F486" i="7"/>
  <c r="G270" i="9"/>
  <c r="AC270" i="21" s="1"/>
  <c r="H485" i="7"/>
  <c r="I269" i="9"/>
  <c r="BU269" i="21" s="1"/>
  <c r="G267" i="9"/>
  <c r="AC267" i="21" s="1"/>
  <c r="F491" i="13"/>
  <c r="E487" i="13"/>
  <c r="E487" i="18" s="1"/>
  <c r="V487" i="21" s="1"/>
  <c r="G486" i="13"/>
  <c r="G486" i="18" s="1"/>
  <c r="BC486" i="21" s="1"/>
  <c r="E485" i="13"/>
  <c r="F494" i="7"/>
  <c r="G278" i="9"/>
  <c r="AC278" i="21" s="1"/>
  <c r="H493" i="7"/>
  <c r="I277" i="9"/>
  <c r="BU277" i="21" s="1"/>
  <c r="F492" i="7"/>
  <c r="G276" i="9"/>
  <c r="AC276" i="21" s="1"/>
  <c r="H491" i="7"/>
  <c r="I275" i="9"/>
  <c r="BU275" i="21" s="1"/>
  <c r="E490" i="7"/>
  <c r="F274" i="9"/>
  <c r="R274" i="21" s="1"/>
  <c r="G489" i="7"/>
  <c r="H273" i="9"/>
  <c r="AY273" i="21" s="1"/>
  <c r="E488" i="7"/>
  <c r="F272" i="9"/>
  <c r="R272" i="21" s="1"/>
  <c r="H271" i="9"/>
  <c r="AY271" i="21" s="1"/>
  <c r="G487" i="7"/>
  <c r="E486" i="7"/>
  <c r="F270" i="9"/>
  <c r="R270" i="21" s="1"/>
  <c r="G485" i="7"/>
  <c r="H269" i="9"/>
  <c r="AY269" i="21" s="1"/>
  <c r="G268" i="9"/>
  <c r="AC268" i="21" s="1"/>
  <c r="F267" i="9"/>
  <c r="R267" i="21" s="1"/>
  <c r="H494" i="13"/>
  <c r="F493" i="13"/>
  <c r="H492" i="13"/>
  <c r="E489" i="13"/>
  <c r="G488" i="13"/>
  <c r="G488" i="18" s="1"/>
  <c r="BC488" i="21" s="1"/>
  <c r="A492" i="9"/>
  <c r="E494" i="7"/>
  <c r="F278" i="9"/>
  <c r="R278" i="21" s="1"/>
  <c r="G493" i="7"/>
  <c r="H277" i="9"/>
  <c r="AY277" i="21" s="1"/>
  <c r="E492" i="7"/>
  <c r="F276" i="9"/>
  <c r="R276" i="21" s="1"/>
  <c r="G491" i="7"/>
  <c r="H275" i="9"/>
  <c r="AY275" i="21" s="1"/>
  <c r="F489" i="7"/>
  <c r="G273" i="9"/>
  <c r="AC273" i="21" s="1"/>
  <c r="H488" i="7"/>
  <c r="I272" i="9"/>
  <c r="BU272" i="21" s="1"/>
  <c r="F487" i="7"/>
  <c r="G271" i="9"/>
  <c r="AC271" i="21" s="1"/>
  <c r="H486" i="7"/>
  <c r="I270" i="9"/>
  <c r="BU270" i="21" s="1"/>
  <c r="F485" i="7"/>
  <c r="G269" i="9"/>
  <c r="AC269" i="21" s="1"/>
  <c r="F268" i="9"/>
  <c r="R268" i="21" s="1"/>
  <c r="G494" i="13"/>
  <c r="G494" i="18" s="1"/>
  <c r="BC494" i="21" s="1"/>
  <c r="E493" i="13"/>
  <c r="G492" i="13"/>
  <c r="G492" i="18" s="1"/>
  <c r="BC492" i="21" s="1"/>
  <c r="H491" i="13"/>
  <c r="H491" i="18" s="1"/>
  <c r="BY491" i="21" s="1"/>
  <c r="H489" i="13"/>
  <c r="F488" i="13"/>
  <c r="G487" i="13"/>
  <c r="E486" i="13"/>
  <c r="G485" i="13"/>
  <c r="E483" i="13"/>
  <c r="J480" i="13"/>
  <c r="I475" i="13"/>
  <c r="J473" i="13"/>
  <c r="J481" i="13"/>
  <c r="J477" i="13"/>
  <c r="I474" i="13"/>
  <c r="I472" i="13"/>
  <c r="I482" i="13"/>
  <c r="I479" i="13"/>
  <c r="J476" i="13"/>
  <c r="I478" i="13"/>
  <c r="I471" i="13"/>
  <c r="J479" i="13"/>
  <c r="J475" i="13"/>
  <c r="J474" i="13"/>
  <c r="J478" i="13"/>
  <c r="H490" i="7"/>
  <c r="I274" i="9"/>
  <c r="BU274" i="21" s="1"/>
  <c r="G490" i="7"/>
  <c r="H274" i="9"/>
  <c r="AY274" i="21" s="1"/>
  <c r="J482" i="13"/>
  <c r="I473" i="13"/>
  <c r="I481" i="13"/>
  <c r="I477" i="13"/>
  <c r="A488" i="9"/>
  <c r="A493" i="9"/>
  <c r="A485" i="9"/>
  <c r="A491" i="9"/>
  <c r="A494" i="9"/>
  <c r="A486" i="9"/>
  <c r="K531" i="9"/>
  <c r="J538" i="9"/>
  <c r="J531" i="9"/>
  <c r="K532" i="9"/>
  <c r="J507" i="9"/>
  <c r="K508" i="9"/>
  <c r="K507" i="9"/>
  <c r="J514" i="9"/>
  <c r="A509" i="9"/>
  <c r="A513" i="9"/>
  <c r="J507" i="15"/>
  <c r="J508" i="15"/>
  <c r="E507" i="15"/>
  <c r="A507" i="15" s="1"/>
  <c r="E508" i="15"/>
  <c r="A508" i="15" s="1"/>
  <c r="J495" i="14"/>
  <c r="J496" i="14"/>
  <c r="J507" i="14"/>
  <c r="J508" i="14"/>
  <c r="J471" i="14"/>
  <c r="J472" i="14"/>
  <c r="K495" i="12"/>
  <c r="K496" i="12"/>
  <c r="J510" i="8"/>
  <c r="J514" i="8"/>
  <c r="J518" i="8"/>
  <c r="J500" i="8"/>
  <c r="J472" i="8"/>
  <c r="J475" i="8"/>
  <c r="J477" i="8"/>
  <c r="J511" i="8"/>
  <c r="J515" i="8"/>
  <c r="J483" i="8"/>
  <c r="J501" i="8"/>
  <c r="I473" i="7"/>
  <c r="I477" i="7"/>
  <c r="I481" i="7"/>
  <c r="I482" i="7"/>
  <c r="J512" i="22"/>
  <c r="I514" i="22"/>
  <c r="A514" i="9"/>
  <c r="J502" i="7"/>
  <c r="I502" i="22"/>
  <c r="I516" i="22"/>
  <c r="D517" i="22"/>
  <c r="A517" i="22" s="1"/>
  <c r="J499" i="7"/>
  <c r="I499" i="22"/>
  <c r="J503" i="7"/>
  <c r="I503" i="22"/>
  <c r="J511" i="22"/>
  <c r="J517" i="22"/>
  <c r="I479" i="7"/>
  <c r="J500" i="7"/>
  <c r="I500" i="22"/>
  <c r="J504" i="7"/>
  <c r="J504" i="22"/>
  <c r="K478" i="9"/>
  <c r="J498" i="7"/>
  <c r="I498" i="22"/>
  <c r="J506" i="7"/>
  <c r="J506" i="22"/>
  <c r="I510" i="22"/>
  <c r="I513" i="22"/>
  <c r="J497" i="7"/>
  <c r="J497" i="22"/>
  <c r="J501" i="7"/>
  <c r="J505" i="7"/>
  <c r="J505" i="22"/>
  <c r="J473" i="22"/>
  <c r="I481" i="22"/>
  <c r="I482" i="22"/>
  <c r="D510" i="22"/>
  <c r="A510" i="22" s="1"/>
  <c r="I512" i="22"/>
  <c r="I517" i="22"/>
  <c r="J510" i="22"/>
  <c r="I473" i="22"/>
  <c r="I495" i="8"/>
  <c r="J495" i="8"/>
  <c r="J473" i="8"/>
  <c r="J481" i="8"/>
  <c r="J512" i="8"/>
  <c r="J516" i="8"/>
  <c r="I483" i="8"/>
  <c r="I497" i="8"/>
  <c r="I499" i="8"/>
  <c r="I500" i="8"/>
  <c r="I503" i="8"/>
  <c r="I504" i="8"/>
  <c r="J471" i="8"/>
  <c r="J479" i="8"/>
  <c r="J482" i="8"/>
  <c r="J509" i="8"/>
  <c r="J513" i="8"/>
  <c r="J517" i="8"/>
  <c r="J507" i="8"/>
  <c r="I508" i="8"/>
  <c r="J508" i="8"/>
  <c r="I509" i="8"/>
  <c r="I510" i="8"/>
  <c r="I511" i="8"/>
  <c r="I512" i="8"/>
  <c r="I513" i="8"/>
  <c r="I514" i="8"/>
  <c r="I515" i="8"/>
  <c r="I516" i="8"/>
  <c r="I517" i="8"/>
  <c r="I518" i="8"/>
  <c r="J474" i="8"/>
  <c r="J476" i="8"/>
  <c r="J478" i="8"/>
  <c r="J480" i="8"/>
  <c r="I472" i="8"/>
  <c r="I473" i="8"/>
  <c r="I474" i="8"/>
  <c r="I475" i="8"/>
  <c r="I476" i="8"/>
  <c r="I477" i="8"/>
  <c r="I478" i="8"/>
  <c r="I479" i="8"/>
  <c r="I480" i="8"/>
  <c r="I481" i="8"/>
  <c r="I482" i="8"/>
  <c r="I471" i="8"/>
  <c r="J474" i="7"/>
  <c r="I475" i="7"/>
  <c r="J510" i="7"/>
  <c r="J514" i="7"/>
  <c r="J518" i="7"/>
  <c r="J512" i="7"/>
  <c r="J516" i="7"/>
  <c r="I497" i="7"/>
  <c r="I498" i="7"/>
  <c r="I499" i="7"/>
  <c r="I500" i="7"/>
  <c r="I501" i="7"/>
  <c r="I502" i="7"/>
  <c r="I503" i="7"/>
  <c r="I504" i="7"/>
  <c r="I505" i="7"/>
  <c r="I506" i="7"/>
  <c r="J509" i="7"/>
  <c r="J513" i="7"/>
  <c r="J517" i="7"/>
  <c r="I474" i="7"/>
  <c r="J476" i="7"/>
  <c r="J478" i="7"/>
  <c r="J480" i="7"/>
  <c r="J475" i="7"/>
  <c r="J477" i="7"/>
  <c r="J479" i="7"/>
  <c r="J481" i="7"/>
  <c r="I509" i="7"/>
  <c r="I510" i="7"/>
  <c r="I511" i="7"/>
  <c r="I512" i="7"/>
  <c r="I513" i="7"/>
  <c r="I514" i="7"/>
  <c r="I515" i="7"/>
  <c r="I516" i="7"/>
  <c r="I517" i="7"/>
  <c r="I518" i="7"/>
  <c r="J473" i="7"/>
  <c r="I476" i="7"/>
  <c r="I478" i="7"/>
  <c r="I480" i="7"/>
  <c r="J482" i="7"/>
  <c r="I489" i="5"/>
  <c r="D485" i="5"/>
  <c r="I485" i="5"/>
  <c r="J493" i="5"/>
  <c r="D493" i="5"/>
  <c r="J486" i="5"/>
  <c r="D490" i="5"/>
  <c r="J494" i="5"/>
  <c r="J489" i="5"/>
  <c r="J490" i="5"/>
  <c r="J496" i="5"/>
  <c r="D484" i="5"/>
  <c r="E495" i="5"/>
  <c r="D496" i="5"/>
  <c r="A496" i="5" s="1"/>
  <c r="J484" i="5"/>
  <c r="G507" i="5"/>
  <c r="D507" i="5" s="1"/>
  <c r="A507" i="5" s="1"/>
  <c r="J508" i="5"/>
  <c r="I519" i="5"/>
  <c r="D520" i="5"/>
  <c r="A520" i="5" s="1"/>
  <c r="J520" i="5"/>
  <c r="F519" i="4"/>
  <c r="J507" i="4"/>
  <c r="D488" i="4"/>
  <c r="J485" i="4"/>
  <c r="D486" i="4"/>
  <c r="D486" i="7" s="1"/>
  <c r="D487" i="4"/>
  <c r="J492" i="4"/>
  <c r="J492" i="6" s="1"/>
  <c r="J493" i="4"/>
  <c r="J493" i="6" s="1"/>
  <c r="J494" i="4"/>
  <c r="G495" i="4"/>
  <c r="G483" i="4" s="1"/>
  <c r="J496" i="4"/>
  <c r="J496" i="6" s="1"/>
  <c r="E495" i="4"/>
  <c r="J488" i="4"/>
  <c r="J488" i="6" s="1"/>
  <c r="D490" i="4"/>
  <c r="D491" i="4"/>
  <c r="D491" i="7" s="1"/>
  <c r="D496" i="4"/>
  <c r="D496" i="7" s="1"/>
  <c r="D485" i="4"/>
  <c r="D485" i="7" s="1"/>
  <c r="J489" i="4"/>
  <c r="J490" i="4"/>
  <c r="J491" i="4"/>
  <c r="J491" i="6" s="1"/>
  <c r="D492" i="4"/>
  <c r="D493" i="4"/>
  <c r="D494" i="4"/>
  <c r="D494" i="7" s="1"/>
  <c r="I485" i="4"/>
  <c r="I486" i="4"/>
  <c r="I486" i="6" s="1"/>
  <c r="I487" i="4"/>
  <c r="I487" i="6" s="1"/>
  <c r="I488" i="4"/>
  <c r="I489" i="4"/>
  <c r="I490" i="4"/>
  <c r="I491" i="4"/>
  <c r="I491" i="6" s="1"/>
  <c r="I492" i="4"/>
  <c r="I493" i="4"/>
  <c r="I494" i="4"/>
  <c r="I496" i="4"/>
  <c r="I496" i="6" s="1"/>
  <c r="I497" i="4"/>
  <c r="I497" i="6" s="1"/>
  <c r="I498" i="4"/>
  <c r="I498" i="6" s="1"/>
  <c r="I499" i="4"/>
  <c r="I499" i="6" s="1"/>
  <c r="I500" i="4"/>
  <c r="I500" i="6" s="1"/>
  <c r="I501" i="4"/>
  <c r="I501" i="6" s="1"/>
  <c r="I502" i="4"/>
  <c r="I502" i="6" s="1"/>
  <c r="I503" i="4"/>
  <c r="I503" i="6" s="1"/>
  <c r="I504" i="4"/>
  <c r="I504" i="6" s="1"/>
  <c r="I505" i="4"/>
  <c r="I505" i="6" s="1"/>
  <c r="I506" i="4"/>
  <c r="I506" i="6" s="1"/>
  <c r="J521" i="4"/>
  <c r="J521" i="6" s="1"/>
  <c r="J525" i="4"/>
  <c r="J525" i="6" s="1"/>
  <c r="J529" i="4"/>
  <c r="J529" i="6" s="1"/>
  <c r="H493" i="21"/>
  <c r="Z493" i="21"/>
  <c r="BR492" i="21"/>
  <c r="AQ492" i="21"/>
  <c r="AP492" i="21"/>
  <c r="AL491" i="21"/>
  <c r="J487" i="21"/>
  <c r="BI486" i="21"/>
  <c r="BM485" i="21"/>
  <c r="AO483" i="21"/>
  <c r="AV505" i="21"/>
  <c r="AV504" i="21"/>
  <c r="AN502" i="21"/>
  <c r="J502" i="21"/>
  <c r="Z499" i="21"/>
  <c r="Z498" i="21"/>
  <c r="Z497" i="21"/>
  <c r="AN495" i="21"/>
  <c r="AL529" i="21"/>
  <c r="Z527" i="21"/>
  <c r="AV525" i="21"/>
  <c r="AV521" i="21"/>
  <c r="J483" i="9" l="1"/>
  <c r="U484" i="24"/>
  <c r="D506" i="18"/>
  <c r="D502" i="18"/>
  <c r="D500" i="18"/>
  <c r="D507" i="13"/>
  <c r="E491" i="18"/>
  <c r="V491" i="21" s="1"/>
  <c r="D504" i="18"/>
  <c r="D499" i="18"/>
  <c r="D503" i="18"/>
  <c r="J490" i="9"/>
  <c r="E488" i="18"/>
  <c r="V488" i="21" s="1"/>
  <c r="H490" i="18"/>
  <c r="BY490" i="21" s="1"/>
  <c r="H493" i="18"/>
  <c r="BY493" i="21" s="1"/>
  <c r="J490" i="8"/>
  <c r="I488" i="8"/>
  <c r="J492" i="8"/>
  <c r="A491" i="5"/>
  <c r="A485" i="5"/>
  <c r="I494" i="8"/>
  <c r="A493" i="5"/>
  <c r="J487" i="8"/>
  <c r="I490" i="8"/>
  <c r="I486" i="8"/>
  <c r="A489" i="5"/>
  <c r="A494" i="5"/>
  <c r="A490" i="5"/>
  <c r="A486" i="5"/>
  <c r="A488" i="5"/>
  <c r="J488" i="8"/>
  <c r="A492" i="5"/>
  <c r="A484" i="5"/>
  <c r="J486" i="8"/>
  <c r="J484" i="8"/>
  <c r="J487" i="6"/>
  <c r="A487" i="5"/>
  <c r="E491" i="22"/>
  <c r="W491" i="21"/>
  <c r="BD490" i="21"/>
  <c r="G490" i="22"/>
  <c r="AH485" i="21"/>
  <c r="F485" i="22"/>
  <c r="AH487" i="21"/>
  <c r="F487" i="22"/>
  <c r="AH489" i="21"/>
  <c r="F489" i="22"/>
  <c r="W492" i="21"/>
  <c r="E492" i="22"/>
  <c r="W494" i="21"/>
  <c r="E494" i="22"/>
  <c r="E486" i="22"/>
  <c r="W486" i="21"/>
  <c r="E488" i="22"/>
  <c r="W488" i="21"/>
  <c r="AH492" i="21"/>
  <c r="F492" i="22"/>
  <c r="AH494" i="21"/>
  <c r="F494" i="22"/>
  <c r="AH491" i="21"/>
  <c r="F491" i="22"/>
  <c r="AH493" i="21"/>
  <c r="F493" i="22"/>
  <c r="F484" i="7"/>
  <c r="D507" i="6"/>
  <c r="D507" i="18" s="1"/>
  <c r="D507" i="7"/>
  <c r="BZ485" i="21"/>
  <c r="H485" i="22"/>
  <c r="E493" i="22"/>
  <c r="W493" i="21"/>
  <c r="D508" i="6"/>
  <c r="D508" i="18" s="1"/>
  <c r="D508" i="7"/>
  <c r="BD487" i="21"/>
  <c r="G487" i="22"/>
  <c r="AH486" i="21"/>
  <c r="F486" i="22"/>
  <c r="AH488" i="21"/>
  <c r="F488" i="22"/>
  <c r="AH490" i="21"/>
  <c r="F490" i="22"/>
  <c r="BD492" i="21"/>
  <c r="G492" i="22"/>
  <c r="BD494" i="21"/>
  <c r="G494" i="22"/>
  <c r="E485" i="22"/>
  <c r="W485" i="21"/>
  <c r="E487" i="22"/>
  <c r="W487" i="21"/>
  <c r="E489" i="22"/>
  <c r="W489" i="21"/>
  <c r="D520" i="6"/>
  <c r="D520" i="18" s="1"/>
  <c r="A520" i="18" s="1"/>
  <c r="D520" i="7"/>
  <c r="A520" i="7" s="1"/>
  <c r="BZ487" i="21"/>
  <c r="H487" i="22"/>
  <c r="BZ489" i="21"/>
  <c r="H489" i="22"/>
  <c r="BD486" i="21"/>
  <c r="G486" i="22"/>
  <c r="BD488" i="21"/>
  <c r="G488" i="22"/>
  <c r="BZ486" i="21"/>
  <c r="H486" i="22"/>
  <c r="BZ488" i="21"/>
  <c r="H488" i="22"/>
  <c r="BD491" i="21"/>
  <c r="G491" i="22"/>
  <c r="BD493" i="21"/>
  <c r="G493" i="22"/>
  <c r="BD485" i="21"/>
  <c r="G485" i="22"/>
  <c r="BD489" i="21"/>
  <c r="G489" i="22"/>
  <c r="BZ491" i="21"/>
  <c r="H491" i="22"/>
  <c r="BZ493" i="21"/>
  <c r="H493" i="22"/>
  <c r="BZ492" i="21"/>
  <c r="H492" i="22"/>
  <c r="BZ494" i="21"/>
  <c r="H494" i="22"/>
  <c r="V496" i="21"/>
  <c r="J496" i="18"/>
  <c r="I496" i="18"/>
  <c r="F472" i="24"/>
  <c r="A472" i="24" s="1"/>
  <c r="F508" i="24"/>
  <c r="A508" i="24" s="1"/>
  <c r="K508" i="24"/>
  <c r="U473" i="24"/>
  <c r="F496" i="24"/>
  <c r="A496" i="24" s="1"/>
  <c r="K472" i="24"/>
  <c r="U497" i="24"/>
  <c r="U485" i="24"/>
  <c r="K496" i="24"/>
  <c r="BZ490" i="21"/>
  <c r="H490" i="22"/>
  <c r="W490" i="21"/>
  <c r="E490" i="22"/>
  <c r="E490" i="18"/>
  <c r="V490" i="21" s="1"/>
  <c r="BI484" i="21"/>
  <c r="H492" i="21"/>
  <c r="G491" i="18"/>
  <c r="BC491" i="21" s="1"/>
  <c r="G493" i="18"/>
  <c r="BC493" i="21" s="1"/>
  <c r="D499" i="22"/>
  <c r="A499" i="22" s="1"/>
  <c r="I488" i="21"/>
  <c r="F494" i="18"/>
  <c r="AG494" i="21" s="1"/>
  <c r="H488" i="18"/>
  <c r="BY488" i="21" s="1"/>
  <c r="F489" i="18"/>
  <c r="AG489" i="21" s="1"/>
  <c r="J491" i="8"/>
  <c r="I493" i="8"/>
  <c r="I487" i="8"/>
  <c r="I484" i="8"/>
  <c r="J494" i="8"/>
  <c r="J489" i="8"/>
  <c r="J485" i="8"/>
  <c r="I491" i="8"/>
  <c r="I492" i="8"/>
  <c r="F486" i="18"/>
  <c r="AG486" i="21" s="1"/>
  <c r="J493" i="8"/>
  <c r="I489" i="8"/>
  <c r="I485" i="8"/>
  <c r="F492" i="18"/>
  <c r="AG492" i="21" s="1"/>
  <c r="J503" i="8"/>
  <c r="J499" i="8"/>
  <c r="J504" i="8"/>
  <c r="J486" i="6"/>
  <c r="I490" i="6"/>
  <c r="I505" i="8"/>
  <c r="I492" i="6"/>
  <c r="J490" i="6"/>
  <c r="J489" i="6"/>
  <c r="I501" i="8"/>
  <c r="J498" i="8"/>
  <c r="J497" i="8"/>
  <c r="I493" i="6"/>
  <c r="I489" i="6"/>
  <c r="I485" i="6"/>
  <c r="J485" i="6"/>
  <c r="J502" i="8"/>
  <c r="I488" i="6"/>
  <c r="I496" i="8"/>
  <c r="J506" i="8"/>
  <c r="H494" i="18"/>
  <c r="BY494" i="21" s="1"/>
  <c r="J508" i="6"/>
  <c r="J520" i="6"/>
  <c r="I494" i="6"/>
  <c r="J494" i="6"/>
  <c r="I506" i="8"/>
  <c r="I502" i="8"/>
  <c r="I498" i="8"/>
  <c r="J505" i="8"/>
  <c r="J496" i="8"/>
  <c r="G485" i="18"/>
  <c r="BC485" i="21" s="1"/>
  <c r="F488" i="18"/>
  <c r="AG488" i="21" s="1"/>
  <c r="I495" i="4"/>
  <c r="H489" i="18"/>
  <c r="BY489" i="21" s="1"/>
  <c r="I496" i="7"/>
  <c r="F483" i="4"/>
  <c r="F493" i="18"/>
  <c r="AG493" i="21" s="1"/>
  <c r="G490" i="18"/>
  <c r="J487" i="7"/>
  <c r="J485" i="7"/>
  <c r="J488" i="7"/>
  <c r="I485" i="7"/>
  <c r="A492" i="4"/>
  <c r="D492" i="6"/>
  <c r="H492" i="18"/>
  <c r="BY492" i="21" s="1"/>
  <c r="D492" i="7"/>
  <c r="A493" i="4"/>
  <c r="D493" i="6"/>
  <c r="A487" i="4"/>
  <c r="D487" i="6"/>
  <c r="D493" i="7"/>
  <c r="A486" i="4"/>
  <c r="D486" i="6"/>
  <c r="I487" i="7"/>
  <c r="A489" i="4"/>
  <c r="D489" i="6"/>
  <c r="D487" i="7"/>
  <c r="A485" i="4"/>
  <c r="D485" i="6"/>
  <c r="A494" i="4"/>
  <c r="D494" i="6"/>
  <c r="A491" i="4"/>
  <c r="D491" i="6"/>
  <c r="A488" i="4"/>
  <c r="D488" i="6"/>
  <c r="I491" i="7"/>
  <c r="D488" i="7"/>
  <c r="J484" i="4"/>
  <c r="J484" i="6" s="1"/>
  <c r="A520" i="4"/>
  <c r="Z519" i="21"/>
  <c r="O519" i="21"/>
  <c r="I490" i="7"/>
  <c r="H484" i="6"/>
  <c r="A507" i="4"/>
  <c r="A508" i="4"/>
  <c r="I507" i="22"/>
  <c r="I507" i="7"/>
  <c r="I508" i="7"/>
  <c r="E484" i="6"/>
  <c r="E484" i="18" s="1"/>
  <c r="V484" i="21" s="1"/>
  <c r="I484" i="4"/>
  <c r="I484" i="6" s="1"/>
  <c r="D484" i="4"/>
  <c r="G495" i="6"/>
  <c r="G495" i="18" s="1"/>
  <c r="BC495" i="21" s="1"/>
  <c r="BR483" i="21"/>
  <c r="H483" i="6"/>
  <c r="A490" i="4"/>
  <c r="D490" i="6"/>
  <c r="Z484" i="21"/>
  <c r="F484" i="6"/>
  <c r="F484" i="18" s="1"/>
  <c r="AG484" i="21" s="1"/>
  <c r="A496" i="4"/>
  <c r="D496" i="6"/>
  <c r="D496" i="18" s="1"/>
  <c r="O495" i="21"/>
  <c r="E495" i="6"/>
  <c r="E495" i="18" s="1"/>
  <c r="E484" i="7"/>
  <c r="G484" i="6"/>
  <c r="F495" i="6"/>
  <c r="F495" i="18" s="1"/>
  <c r="AG495" i="21" s="1"/>
  <c r="J491" i="7"/>
  <c r="J494" i="7"/>
  <c r="H484" i="13"/>
  <c r="J508" i="7"/>
  <c r="J494" i="13"/>
  <c r="I486" i="7"/>
  <c r="J488" i="13"/>
  <c r="E270" i="9"/>
  <c r="E275" i="9"/>
  <c r="BJ485" i="21"/>
  <c r="E273" i="9"/>
  <c r="E486" i="18"/>
  <c r="V486" i="21" s="1"/>
  <c r="J486" i="13"/>
  <c r="J493" i="13"/>
  <c r="E493" i="18"/>
  <c r="V493" i="21" s="1"/>
  <c r="I493" i="13"/>
  <c r="J493" i="7"/>
  <c r="J487" i="13"/>
  <c r="G487" i="18"/>
  <c r="BC487" i="21" s="1"/>
  <c r="E278" i="9"/>
  <c r="I486" i="13"/>
  <c r="E271" i="9"/>
  <c r="J489" i="7"/>
  <c r="I494" i="7"/>
  <c r="H484" i="7"/>
  <c r="E276" i="9"/>
  <c r="E272" i="9"/>
  <c r="E269" i="9"/>
  <c r="J492" i="13"/>
  <c r="I488" i="22"/>
  <c r="I488" i="7"/>
  <c r="J492" i="7"/>
  <c r="I492" i="7"/>
  <c r="J486" i="7"/>
  <c r="I489" i="7"/>
  <c r="I493" i="7"/>
  <c r="J490" i="13"/>
  <c r="I483" i="13"/>
  <c r="J489" i="13"/>
  <c r="E489" i="18"/>
  <c r="V489" i="21" s="1"/>
  <c r="I489" i="13"/>
  <c r="J485" i="13"/>
  <c r="E485" i="18"/>
  <c r="V485" i="21" s="1"/>
  <c r="I485" i="13"/>
  <c r="I491" i="13"/>
  <c r="F491" i="18"/>
  <c r="AG491" i="21" s="1"/>
  <c r="E277" i="9"/>
  <c r="I487" i="13"/>
  <c r="J491" i="13"/>
  <c r="I488" i="13"/>
  <c r="E274" i="9"/>
  <c r="H471" i="13"/>
  <c r="A472" i="9"/>
  <c r="D472" i="13"/>
  <c r="G472" i="13"/>
  <c r="A478" i="9"/>
  <c r="D478" i="13"/>
  <c r="D478" i="22"/>
  <c r="A478" i="22" s="1"/>
  <c r="G519" i="21"/>
  <c r="G495" i="21"/>
  <c r="J490" i="7"/>
  <c r="G484" i="21"/>
  <c r="I511" i="22"/>
  <c r="A502" i="9"/>
  <c r="A514" i="18"/>
  <c r="K496" i="9"/>
  <c r="K484" i="9" s="1"/>
  <c r="AQ518" i="21"/>
  <c r="AQ500" i="21"/>
  <c r="AQ513" i="21"/>
  <c r="AQ489" i="21"/>
  <c r="D511" i="22"/>
  <c r="A511" i="22" s="1"/>
  <c r="D509" i="22"/>
  <c r="A509" i="22" s="1"/>
  <c r="BM488" i="21"/>
  <c r="AQ491" i="21"/>
  <c r="J492" i="21"/>
  <c r="J484" i="21"/>
  <c r="J490" i="21"/>
  <c r="AQ527" i="21"/>
  <c r="J497" i="21"/>
  <c r="AQ498" i="21"/>
  <c r="BM501" i="21"/>
  <c r="J486" i="21"/>
  <c r="BM489" i="21"/>
  <c r="J491" i="21"/>
  <c r="BM491" i="21"/>
  <c r="J514" i="22"/>
  <c r="J483" i="21"/>
  <c r="BM484" i="21"/>
  <c r="J485" i="21"/>
  <c r="BM490" i="21"/>
  <c r="BM492" i="21"/>
  <c r="BM494" i="21"/>
  <c r="J494" i="21"/>
  <c r="D514" i="22"/>
  <c r="A514" i="22" s="1"/>
  <c r="D476" i="22"/>
  <c r="A476" i="22" s="1"/>
  <c r="AP511" i="21"/>
  <c r="AP515" i="21"/>
  <c r="I489" i="21"/>
  <c r="I509" i="22"/>
  <c r="D473" i="22"/>
  <c r="A473" i="22" s="1"/>
  <c r="J482" i="22"/>
  <c r="I503" i="21"/>
  <c r="I484" i="21"/>
  <c r="D505" i="22"/>
  <c r="A505" i="22" s="1"/>
  <c r="D512" i="22"/>
  <c r="A512" i="22" s="1"/>
  <c r="BL516" i="21"/>
  <c r="D479" i="22"/>
  <c r="A479" i="22" s="1"/>
  <c r="BL495" i="21"/>
  <c r="AP496" i="21"/>
  <c r="BL501" i="21"/>
  <c r="AP505" i="21"/>
  <c r="I483" i="21"/>
  <c r="I494" i="21"/>
  <c r="AP494" i="21"/>
  <c r="J516" i="22"/>
  <c r="I505" i="22"/>
  <c r="D513" i="22"/>
  <c r="A513" i="22" s="1"/>
  <c r="BL502" i="21"/>
  <c r="AP486" i="21"/>
  <c r="I492" i="21"/>
  <c r="D497" i="22"/>
  <c r="A497" i="22" s="1"/>
  <c r="BL526" i="21"/>
  <c r="H509" i="21"/>
  <c r="H488" i="21"/>
  <c r="H489" i="21"/>
  <c r="BK493" i="21"/>
  <c r="H494" i="21"/>
  <c r="H486" i="21"/>
  <c r="H490" i="21"/>
  <c r="BK492" i="21"/>
  <c r="AO494" i="21"/>
  <c r="H483" i="21"/>
  <c r="BK485" i="21"/>
  <c r="BK496" i="21"/>
  <c r="H497" i="21"/>
  <c r="H498" i="21"/>
  <c r="AO504" i="21"/>
  <c r="BK483" i="21"/>
  <c r="H485" i="21"/>
  <c r="AO486" i="21"/>
  <c r="AO490" i="21"/>
  <c r="AO493" i="21"/>
  <c r="BK486" i="21"/>
  <c r="H484" i="21"/>
  <c r="AO489" i="21"/>
  <c r="BK489" i="21"/>
  <c r="AO491" i="21"/>
  <c r="H527" i="21"/>
  <c r="H510" i="21"/>
  <c r="AO484" i="21"/>
  <c r="AO485" i="21"/>
  <c r="G494" i="21"/>
  <c r="J475" i="22"/>
  <c r="D515" i="22"/>
  <c r="A515" i="22" s="1"/>
  <c r="J480" i="22"/>
  <c r="D516" i="22"/>
  <c r="A516" i="22" s="1"/>
  <c r="J509" i="22"/>
  <c r="J476" i="22"/>
  <c r="D518" i="22"/>
  <c r="A518" i="22" s="1"/>
  <c r="D477" i="22"/>
  <c r="A477" i="22" s="1"/>
  <c r="J513" i="22"/>
  <c r="D503" i="22"/>
  <c r="A503" i="22" s="1"/>
  <c r="AN509" i="21"/>
  <c r="G492" i="21"/>
  <c r="J477" i="22"/>
  <c r="D475" i="22"/>
  <c r="A475" i="22" s="1"/>
  <c r="J503" i="22"/>
  <c r="I518" i="22"/>
  <c r="J518" i="22"/>
  <c r="D481" i="22"/>
  <c r="A481" i="22" s="1"/>
  <c r="J478" i="22"/>
  <c r="D504" i="22"/>
  <c r="A504" i="22" s="1"/>
  <c r="G521" i="21"/>
  <c r="BJ503" i="21"/>
  <c r="AN505" i="21"/>
  <c r="AN486" i="21"/>
  <c r="G487" i="21"/>
  <c r="AN490" i="21"/>
  <c r="I475" i="22"/>
  <c r="D482" i="22"/>
  <c r="A482" i="22" s="1"/>
  <c r="I478" i="22"/>
  <c r="I504" i="22"/>
  <c r="J515" i="22"/>
  <c r="I480" i="22"/>
  <c r="D474" i="22"/>
  <c r="A474" i="22" s="1"/>
  <c r="I477" i="22"/>
  <c r="I515" i="22"/>
  <c r="A508" i="9"/>
  <c r="J500" i="22"/>
  <c r="D500" i="22"/>
  <c r="A500" i="22" s="1"/>
  <c r="BJ497" i="21"/>
  <c r="AN501" i="21"/>
  <c r="AN485" i="21"/>
  <c r="BJ490" i="21"/>
  <c r="BJ492" i="21"/>
  <c r="I479" i="22"/>
  <c r="J481" i="22"/>
  <c r="D480" i="22"/>
  <c r="A480" i="22" s="1"/>
  <c r="I506" i="22"/>
  <c r="D506" i="22"/>
  <c r="A506" i="22" s="1"/>
  <c r="I497" i="22"/>
  <c r="G486" i="21"/>
  <c r="G491" i="21"/>
  <c r="J474" i="22"/>
  <c r="I474" i="22"/>
  <c r="I501" i="22"/>
  <c r="J501" i="22"/>
  <c r="K472" i="9"/>
  <c r="AN513" i="21"/>
  <c r="G497" i="21"/>
  <c r="G485" i="21"/>
  <c r="BJ488" i="21"/>
  <c r="BJ494" i="21"/>
  <c r="J479" i="22"/>
  <c r="D498" i="22"/>
  <c r="A498" i="22" s="1"/>
  <c r="J499" i="22"/>
  <c r="D501" i="22"/>
  <c r="A501" i="22" s="1"/>
  <c r="I476" i="22"/>
  <c r="J498" i="22"/>
  <c r="J502" i="22"/>
  <c r="D502" i="22"/>
  <c r="A502" i="22" s="1"/>
  <c r="F483" i="21"/>
  <c r="F489" i="21"/>
  <c r="O509" i="21"/>
  <c r="O510" i="21"/>
  <c r="BR495" i="21"/>
  <c r="AV500" i="21"/>
  <c r="F504" i="21"/>
  <c r="BR488" i="21"/>
  <c r="O489" i="21"/>
  <c r="BR489" i="21"/>
  <c r="BI491" i="21"/>
  <c r="J483" i="5"/>
  <c r="D483" i="5"/>
  <c r="I483" i="5"/>
  <c r="J495" i="5"/>
  <c r="I495" i="5"/>
  <c r="D495" i="5"/>
  <c r="A495" i="5" s="1"/>
  <c r="F511" i="21"/>
  <c r="BI512" i="21"/>
  <c r="AV488" i="21"/>
  <c r="AV489" i="21"/>
  <c r="F529" i="21"/>
  <c r="Z530" i="21"/>
  <c r="BR516" i="21"/>
  <c r="BR518" i="21"/>
  <c r="Z487" i="21"/>
  <c r="AV491" i="21"/>
  <c r="J507" i="5"/>
  <c r="J507" i="6" s="1"/>
  <c r="F488" i="21"/>
  <c r="AM488" i="21"/>
  <c r="F492" i="21"/>
  <c r="AM492" i="21"/>
  <c r="O524" i="21"/>
  <c r="O528" i="21"/>
  <c r="Z508" i="21"/>
  <c r="BI490" i="21"/>
  <c r="F494" i="21"/>
  <c r="O496" i="21"/>
  <c r="AV497" i="21"/>
  <c r="AV501" i="21"/>
  <c r="BR505" i="21"/>
  <c r="Z485" i="21"/>
  <c r="BI494" i="21"/>
  <c r="BR522" i="21"/>
  <c r="BR526" i="21"/>
  <c r="F507" i="21"/>
  <c r="BR509" i="21"/>
  <c r="O511" i="21"/>
  <c r="AM513" i="21"/>
  <c r="Z516" i="21"/>
  <c r="BI517" i="21"/>
  <c r="Z495" i="21"/>
  <c r="F497" i="21"/>
  <c r="O499" i="21"/>
  <c r="AK499" i="21" s="1"/>
  <c r="O500" i="21"/>
  <c r="AM501" i="21"/>
  <c r="Z502" i="21"/>
  <c r="AV502" i="21"/>
  <c r="Z505" i="21"/>
  <c r="AM483" i="21"/>
  <c r="AM485" i="21"/>
  <c r="AV486" i="21"/>
  <c r="BI489" i="21"/>
  <c r="Z490" i="21"/>
  <c r="Z492" i="21"/>
  <c r="Z494" i="21"/>
  <c r="AV507" i="21"/>
  <c r="BR511" i="21"/>
  <c r="BR513" i="21"/>
  <c r="BR514" i="21"/>
  <c r="BR497" i="21"/>
  <c r="F498" i="21"/>
  <c r="BR499" i="21"/>
  <c r="BI500" i="21"/>
  <c r="AV503" i="21"/>
  <c r="F484" i="21"/>
  <c r="AV485" i="21"/>
  <c r="BR485" i="21"/>
  <c r="F486" i="21"/>
  <c r="Z488" i="21"/>
  <c r="F490" i="21"/>
  <c r="AV492" i="21"/>
  <c r="BR493" i="21"/>
  <c r="J519" i="4"/>
  <c r="J519" i="6" s="1"/>
  <c r="D519" i="4"/>
  <c r="I519" i="4"/>
  <c r="I519" i="6" s="1"/>
  <c r="J495" i="4"/>
  <c r="J495" i="6" s="1"/>
  <c r="D495" i="4"/>
  <c r="D495" i="7" s="1"/>
  <c r="E518" i="21"/>
  <c r="E490" i="21"/>
  <c r="AL492" i="21"/>
  <c r="BR491" i="21"/>
  <c r="AL513" i="21"/>
  <c r="BH497" i="21"/>
  <c r="AL500" i="21"/>
  <c r="AL501" i="21"/>
  <c r="E505" i="21"/>
  <c r="O491" i="21"/>
  <c r="AV514" i="21"/>
  <c r="BH502" i="21"/>
  <c r="Z509" i="21"/>
  <c r="BH492" i="21"/>
  <c r="E488" i="21"/>
  <c r="O518" i="21"/>
  <c r="AL485" i="21"/>
  <c r="Z504" i="21"/>
  <c r="AV487" i="21"/>
  <c r="BM495" i="21"/>
  <c r="BL496" i="21"/>
  <c r="E487" i="21"/>
  <c r="O487" i="21"/>
  <c r="BH487" i="21"/>
  <c r="I487" i="21"/>
  <c r="AP487" i="21"/>
  <c r="AL490" i="21"/>
  <c r="O490" i="21"/>
  <c r="BL490" i="21"/>
  <c r="I490" i="21"/>
  <c r="AP490" i="21"/>
  <c r="BI493" i="21"/>
  <c r="AM493" i="21"/>
  <c r="O493" i="21"/>
  <c r="BM493" i="21"/>
  <c r="AQ493" i="21"/>
  <c r="J493" i="21"/>
  <c r="I508" i="21"/>
  <c r="E509" i="21"/>
  <c r="BR512" i="21"/>
  <c r="BK518" i="21"/>
  <c r="BR498" i="21"/>
  <c r="E499" i="21"/>
  <c r="I499" i="21"/>
  <c r="BR500" i="21"/>
  <c r="G505" i="21"/>
  <c r="G506" i="21"/>
  <c r="AN506" i="21"/>
  <c r="BI487" i="21"/>
  <c r="H487" i="21"/>
  <c r="AQ487" i="21"/>
  <c r="Z489" i="21"/>
  <c r="E489" i="21"/>
  <c r="E491" i="21"/>
  <c r="BH491" i="21"/>
  <c r="I491" i="21"/>
  <c r="BL491" i="21"/>
  <c r="AP491" i="21"/>
  <c r="G493" i="21"/>
  <c r="AN493" i="21"/>
  <c r="E493" i="21"/>
  <c r="I493" i="21"/>
  <c r="BK526" i="21"/>
  <c r="G526" i="21"/>
  <c r="BR529" i="21"/>
  <c r="AL530" i="21"/>
  <c r="AV530" i="21"/>
  <c r="AN507" i="21"/>
  <c r="G510" i="21"/>
  <c r="F510" i="21"/>
  <c r="AQ510" i="21"/>
  <c r="BI511" i="21"/>
  <c r="BM511" i="21"/>
  <c r="Z511" i="21"/>
  <c r="AP513" i="21"/>
  <c r="AV513" i="21"/>
  <c r="O514" i="21"/>
  <c r="AQ514" i="21"/>
  <c r="E514" i="21"/>
  <c r="BR515" i="21"/>
  <c r="BM516" i="21"/>
  <c r="E517" i="21"/>
  <c r="AQ495" i="21"/>
  <c r="G496" i="21"/>
  <c r="F496" i="21"/>
  <c r="J496" i="21"/>
  <c r="AL496" i="21"/>
  <c r="BR496" i="21"/>
  <c r="AL497" i="21"/>
  <c r="AV498" i="21"/>
  <c r="AL499" i="21"/>
  <c r="F499" i="21"/>
  <c r="J499" i="21"/>
  <c r="E500" i="21"/>
  <c r="I501" i="21"/>
  <c r="AQ501" i="21"/>
  <c r="AQ502" i="21"/>
  <c r="AO502" i="21"/>
  <c r="AP503" i="21"/>
  <c r="BL503" i="21"/>
  <c r="E504" i="21"/>
  <c r="I504" i="21"/>
  <c r="G504" i="21"/>
  <c r="AP504" i="21"/>
  <c r="BL504" i="21"/>
  <c r="AL505" i="21"/>
  <c r="BL505" i="21"/>
  <c r="I506" i="21"/>
  <c r="BL483" i="21"/>
  <c r="BH485" i="21"/>
  <c r="O485" i="21"/>
  <c r="E485" i="21"/>
  <c r="BL485" i="21"/>
  <c r="AP485" i="21"/>
  <c r="I485" i="21"/>
  <c r="BL487" i="21"/>
  <c r="O488" i="21"/>
  <c r="AL488" i="21"/>
  <c r="BL488" i="21"/>
  <c r="AP488" i="21"/>
  <c r="G488" i="21"/>
  <c r="AN488" i="21"/>
  <c r="BH488" i="21"/>
  <c r="G489" i="21"/>
  <c r="AN489" i="21"/>
  <c r="H491" i="21"/>
  <c r="AM491" i="21"/>
  <c r="BK491" i="21"/>
  <c r="BJ493" i="21"/>
  <c r="AN503" i="21"/>
  <c r="BL484" i="21"/>
  <c r="Z486" i="21"/>
  <c r="E486" i="21"/>
  <c r="Z526" i="21"/>
  <c r="Z507" i="21"/>
  <c r="O508" i="21"/>
  <c r="G500" i="21"/>
  <c r="BH500" i="21"/>
  <c r="BH504" i="21"/>
  <c r="AP484" i="21"/>
  <c r="F487" i="21"/>
  <c r="BM487" i="21"/>
  <c r="BK487" i="21"/>
  <c r="I523" i="21"/>
  <c r="AV524" i="21"/>
  <c r="H525" i="21"/>
  <c r="AL526" i="21"/>
  <c r="BM530" i="21"/>
  <c r="H530" i="21"/>
  <c r="G508" i="21"/>
  <c r="J509" i="21"/>
  <c r="AQ509" i="21"/>
  <c r="BR510" i="21"/>
  <c r="G512" i="21"/>
  <c r="BK516" i="21"/>
  <c r="AN517" i="21"/>
  <c r="AN497" i="21"/>
  <c r="F501" i="21"/>
  <c r="J501" i="21"/>
  <c r="Z501" i="21"/>
  <c r="H501" i="21"/>
  <c r="BR501" i="21"/>
  <c r="G502" i="21"/>
  <c r="BJ502" i="21"/>
  <c r="BR504" i="21"/>
  <c r="H505" i="21"/>
  <c r="O506" i="21"/>
  <c r="BI483" i="21"/>
  <c r="BM483" i="21"/>
  <c r="AQ483" i="21"/>
  <c r="AN483" i="21"/>
  <c r="BK484" i="21"/>
  <c r="BR484" i="21"/>
  <c r="F485" i="21"/>
  <c r="BI485" i="21"/>
  <c r="AQ485" i="21"/>
  <c r="BH486" i="21"/>
  <c r="BL486" i="21"/>
  <c r="BJ486" i="21"/>
  <c r="AO487" i="21"/>
  <c r="AL487" i="21"/>
  <c r="J488" i="21"/>
  <c r="AQ488" i="21"/>
  <c r="BI488" i="21"/>
  <c r="BJ489" i="21"/>
  <c r="G490" i="21"/>
  <c r="BH490" i="21"/>
  <c r="Z491" i="21"/>
  <c r="F491" i="21"/>
  <c r="O492" i="21"/>
  <c r="E492" i="21"/>
  <c r="BL492" i="21"/>
  <c r="F493" i="21"/>
  <c r="E494" i="21"/>
  <c r="AL494" i="21"/>
  <c r="O494" i="21"/>
  <c r="BH494" i="21"/>
  <c r="AV494" i="21"/>
  <c r="J503" i="21"/>
  <c r="BJ504" i="21"/>
  <c r="BR506" i="21"/>
  <c r="AP483" i="21"/>
  <c r="AM484" i="21"/>
  <c r="AQ484" i="21"/>
  <c r="I486" i="21"/>
  <c r="O486" i="21"/>
  <c r="AL486" i="21"/>
  <c r="BR486" i="21"/>
  <c r="BJ487" i="21"/>
  <c r="J489" i="21"/>
  <c r="BH489" i="21"/>
  <c r="BL489" i="21"/>
  <c r="AM489" i="21"/>
  <c r="AV490" i="21"/>
  <c r="BK490" i="21"/>
  <c r="AN492" i="21"/>
  <c r="BI492" i="21"/>
  <c r="AN484" i="21"/>
  <c r="BK488" i="21"/>
  <c r="BR490" i="21"/>
  <c r="BJ491" i="21"/>
  <c r="BH493" i="21"/>
  <c r="BL493" i="21"/>
  <c r="AV493" i="21"/>
  <c r="BK494" i="21"/>
  <c r="BR494" i="21"/>
  <c r="AM486" i="21"/>
  <c r="AQ486" i="21"/>
  <c r="AN487" i="21"/>
  <c r="AO488" i="21"/>
  <c r="AL489" i="21"/>
  <c r="AP489" i="21"/>
  <c r="AM490" i="21"/>
  <c r="AQ490" i="21"/>
  <c r="AN491" i="21"/>
  <c r="AO492" i="21"/>
  <c r="AL493" i="21"/>
  <c r="AP493" i="21"/>
  <c r="AM494" i="21"/>
  <c r="AQ494" i="21"/>
  <c r="AN494" i="21"/>
  <c r="J508" i="21"/>
  <c r="H522" i="21"/>
  <c r="H508" i="21"/>
  <c r="G509" i="21"/>
  <c r="BI510" i="21"/>
  <c r="I511" i="21"/>
  <c r="AV512" i="21"/>
  <c r="J512" i="21"/>
  <c r="G514" i="21"/>
  <c r="AN514" i="21"/>
  <c r="AL515" i="21"/>
  <c r="O515" i="21"/>
  <c r="AV517" i="21"/>
  <c r="J495" i="21"/>
  <c r="I495" i="21"/>
  <c r="BH496" i="21"/>
  <c r="BK498" i="21"/>
  <c r="AO498" i="21"/>
  <c r="BJ501" i="21"/>
  <c r="O502" i="21"/>
  <c r="BI502" i="21"/>
  <c r="AM502" i="21"/>
  <c r="F502" i="21"/>
  <c r="BR502" i="21"/>
  <c r="E502" i="21"/>
  <c r="AL503" i="21"/>
  <c r="O503" i="21"/>
  <c r="BH503" i="21"/>
  <c r="E503" i="21"/>
  <c r="F505" i="21"/>
  <c r="AM505" i="21"/>
  <c r="J505" i="21"/>
  <c r="BM505" i="21"/>
  <c r="AQ505" i="21"/>
  <c r="Z506" i="21"/>
  <c r="F506" i="21"/>
  <c r="E523" i="21"/>
  <c r="Z523" i="21"/>
  <c r="G525" i="21"/>
  <c r="BK529" i="21"/>
  <c r="BR530" i="21"/>
  <c r="AM507" i="21"/>
  <c r="BM507" i="21"/>
  <c r="AO507" i="21"/>
  <c r="BJ509" i="21"/>
  <c r="AL509" i="21"/>
  <c r="BH509" i="21"/>
  <c r="E510" i="21"/>
  <c r="I510" i="21"/>
  <c r="J511" i="21"/>
  <c r="BJ516" i="21"/>
  <c r="F516" i="21"/>
  <c r="AM516" i="21"/>
  <c r="AP517" i="21"/>
  <c r="BK495" i="21"/>
  <c r="AM495" i="21"/>
  <c r="I496" i="21"/>
  <c r="AM497" i="21"/>
  <c r="BI497" i="21"/>
  <c r="O497" i="21"/>
  <c r="AQ497" i="21"/>
  <c r="BM497" i="21"/>
  <c r="BI499" i="21"/>
  <c r="BM499" i="21"/>
  <c r="BJ500" i="21"/>
  <c r="Z500" i="21"/>
  <c r="F500" i="21"/>
  <c r="BM500" i="21"/>
  <c r="J500" i="21"/>
  <c r="G501" i="21"/>
  <c r="H502" i="21"/>
  <c r="AO506" i="21"/>
  <c r="H506" i="21"/>
  <c r="BK506" i="21"/>
  <c r="F508" i="21"/>
  <c r="BL508" i="21"/>
  <c r="BH511" i="21"/>
  <c r="AL511" i="21"/>
  <c r="E512" i="21"/>
  <c r="O512" i="21"/>
  <c r="AL512" i="21"/>
  <c r="AO516" i="21"/>
  <c r="AL517" i="21"/>
  <c r="Z517" i="21"/>
  <c r="BJ496" i="21"/>
  <c r="AN496" i="21"/>
  <c r="AV496" i="21"/>
  <c r="E496" i="21"/>
  <c r="AM498" i="21"/>
  <c r="O498" i="21"/>
  <c r="BM498" i="21"/>
  <c r="J498" i="21"/>
  <c r="BK500" i="21"/>
  <c r="AO500" i="21"/>
  <c r="H500" i="21"/>
  <c r="AO520" i="21"/>
  <c r="AV522" i="21"/>
  <c r="BR525" i="21"/>
  <c r="BK507" i="21"/>
  <c r="BR507" i="21"/>
  <c r="AL508" i="21"/>
  <c r="BR508" i="21"/>
  <c r="AV510" i="21"/>
  <c r="E511" i="21"/>
  <c r="AM512" i="21"/>
  <c r="BM512" i="21"/>
  <c r="Z514" i="21"/>
  <c r="BR517" i="21"/>
  <c r="F495" i="21"/>
  <c r="AO495" i="21"/>
  <c r="H495" i="21"/>
  <c r="BI495" i="21"/>
  <c r="H496" i="21"/>
  <c r="AO496" i="21"/>
  <c r="G498" i="21"/>
  <c r="AN498" i="21"/>
  <c r="BJ498" i="21"/>
  <c r="E498" i="21"/>
  <c r="I498" i="21"/>
  <c r="BI498" i="21"/>
  <c r="BH499" i="21"/>
  <c r="BK501" i="21"/>
  <c r="BM502" i="21"/>
  <c r="AM504" i="21"/>
  <c r="O504" i="21"/>
  <c r="AQ504" i="21"/>
  <c r="J504" i="21"/>
  <c r="BM504" i="21"/>
  <c r="BI504" i="21"/>
  <c r="BI505" i="21"/>
  <c r="BJ495" i="21"/>
  <c r="BK497" i="21"/>
  <c r="AO497" i="21"/>
  <c r="H499" i="21"/>
  <c r="BK499" i="21"/>
  <c r="G499" i="21"/>
  <c r="AN499" i="21"/>
  <c r="BJ499" i="21"/>
  <c r="I500" i="21"/>
  <c r="BL500" i="21"/>
  <c r="O501" i="21"/>
  <c r="E501" i="21"/>
  <c r="AP501" i="21"/>
  <c r="I502" i="21"/>
  <c r="F503" i="21"/>
  <c r="BK504" i="21"/>
  <c r="BJ505" i="21"/>
  <c r="E506" i="21"/>
  <c r="AV506" i="21"/>
  <c r="AQ512" i="21"/>
  <c r="F513" i="21"/>
  <c r="J513" i="21"/>
  <c r="BM513" i="21"/>
  <c r="Z513" i="21"/>
  <c r="H513" i="21"/>
  <c r="BL515" i="21"/>
  <c r="E516" i="21"/>
  <c r="BH516" i="21"/>
  <c r="I516" i="21"/>
  <c r="AP516" i="21"/>
  <c r="G516" i="21"/>
  <c r="BH518" i="21"/>
  <c r="BL518" i="21"/>
  <c r="I518" i="21"/>
  <c r="BI496" i="21"/>
  <c r="BM496" i="21"/>
  <c r="Z496" i="21"/>
  <c r="E497" i="21"/>
  <c r="AP497" i="21"/>
  <c r="I497" i="21"/>
  <c r="BL497" i="21"/>
  <c r="AP499" i="21"/>
  <c r="AO499" i="21"/>
  <c r="BL499" i="21"/>
  <c r="AM500" i="21"/>
  <c r="AP500" i="21"/>
  <c r="BH501" i="21"/>
  <c r="BK502" i="21"/>
  <c r="G503" i="21"/>
  <c r="H503" i="21"/>
  <c r="AO503" i="21"/>
  <c r="BK503" i="21"/>
  <c r="BR503" i="21"/>
  <c r="H504" i="21"/>
  <c r="BK505" i="21"/>
  <c r="AM506" i="21"/>
  <c r="BM506" i="21"/>
  <c r="J506" i="21"/>
  <c r="AQ506" i="21"/>
  <c r="BI506" i="21"/>
  <c r="I519" i="21"/>
  <c r="AM521" i="21"/>
  <c r="AQ521" i="21"/>
  <c r="F522" i="21"/>
  <c r="J522" i="21"/>
  <c r="I522" i="21"/>
  <c r="AQ523" i="21"/>
  <c r="H523" i="21"/>
  <c r="BI525" i="21"/>
  <c r="BM525" i="21"/>
  <c r="BH525" i="21"/>
  <c r="AP525" i="21"/>
  <c r="BR527" i="21"/>
  <c r="AN528" i="21"/>
  <c r="J528" i="21"/>
  <c r="G507" i="21"/>
  <c r="E507" i="21"/>
  <c r="I507" i="21"/>
  <c r="BH508" i="21"/>
  <c r="AP508" i="21"/>
  <c r="BM509" i="21"/>
  <c r="AV509" i="21"/>
  <c r="AO510" i="21"/>
  <c r="BK512" i="21"/>
  <c r="O513" i="21"/>
  <c r="BH514" i="21"/>
  <c r="BL514" i="21"/>
  <c r="F515" i="21"/>
  <c r="J515" i="21"/>
  <c r="H516" i="21"/>
  <c r="AV516" i="21"/>
  <c r="H517" i="21"/>
  <c r="BJ517" i="21"/>
  <c r="G517" i="21"/>
  <c r="G518" i="21"/>
  <c r="BM518" i="21"/>
  <c r="AN518" i="21"/>
  <c r="J518" i="21"/>
  <c r="AP495" i="21"/>
  <c r="AM496" i="21"/>
  <c r="AQ496" i="21"/>
  <c r="BH498" i="21"/>
  <c r="BL498" i="21"/>
  <c r="AV499" i="21"/>
  <c r="BI501" i="21"/>
  <c r="BI503" i="21"/>
  <c r="BM503" i="21"/>
  <c r="Z503" i="21"/>
  <c r="AL504" i="21"/>
  <c r="I505" i="21"/>
  <c r="O505" i="21"/>
  <c r="BH505" i="21"/>
  <c r="BJ506" i="21"/>
  <c r="BH506" i="21"/>
  <c r="BL506" i="21"/>
  <c r="AL498" i="21"/>
  <c r="AP498" i="21"/>
  <c r="AM499" i="21"/>
  <c r="AQ499" i="21"/>
  <c r="AN500" i="21"/>
  <c r="AO501" i="21"/>
  <c r="AL502" i="21"/>
  <c r="AP502" i="21"/>
  <c r="AM503" i="21"/>
  <c r="AQ503" i="21"/>
  <c r="AN504" i="21"/>
  <c r="AO505" i="21"/>
  <c r="AL506" i="21"/>
  <c r="AP506" i="21"/>
  <c r="H519" i="21"/>
  <c r="BK519" i="21"/>
  <c r="AL521" i="21"/>
  <c r="BH521" i="21"/>
  <c r="E521" i="21"/>
  <c r="I521" i="21"/>
  <c r="AP521" i="21"/>
  <c r="J529" i="21"/>
  <c r="BI507" i="21"/>
  <c r="BJ515" i="21"/>
  <c r="AN515" i="21"/>
  <c r="AV515" i="21"/>
  <c r="E515" i="21"/>
  <c r="BI521" i="21"/>
  <c r="G523" i="21"/>
  <c r="AN523" i="21"/>
  <c r="J525" i="21"/>
  <c r="AM526" i="21"/>
  <c r="H526" i="21"/>
  <c r="G527" i="21"/>
  <c r="AN527" i="21"/>
  <c r="Z529" i="21"/>
  <c r="I530" i="21"/>
  <c r="AP530" i="21"/>
  <c r="BH530" i="21"/>
  <c r="H507" i="21"/>
  <c r="BJ507" i="21"/>
  <c r="E508" i="21"/>
  <c r="AN508" i="21"/>
  <c r="BK509" i="21"/>
  <c r="AO509" i="21"/>
  <c r="BI509" i="21"/>
  <c r="BJ510" i="21"/>
  <c r="H511" i="21"/>
  <c r="BK511" i="21"/>
  <c r="G511" i="21"/>
  <c r="AN511" i="21"/>
  <c r="BJ511" i="21"/>
  <c r="H512" i="21"/>
  <c r="I512" i="21"/>
  <c r="BL512" i="21"/>
  <c r="AO512" i="21"/>
  <c r="BK513" i="21"/>
  <c r="F514" i="21"/>
  <c r="AO514" i="21"/>
  <c r="H514" i="21"/>
  <c r="BI514" i="21"/>
  <c r="H515" i="21"/>
  <c r="AO515" i="21"/>
  <c r="BI518" i="21"/>
  <c r="F520" i="21"/>
  <c r="J520" i="21"/>
  <c r="AN522" i="21"/>
  <c r="BJ522" i="21"/>
  <c r="AQ522" i="21"/>
  <c r="BH524" i="21"/>
  <c r="AL524" i="21"/>
  <c r="I524" i="21"/>
  <c r="O525" i="21"/>
  <c r="F526" i="21"/>
  <c r="J526" i="21"/>
  <c r="O507" i="21"/>
  <c r="AQ507" i="21"/>
  <c r="BI508" i="21"/>
  <c r="BM508" i="21"/>
  <c r="AO508" i="21"/>
  <c r="BJ508" i="21"/>
  <c r="AP509" i="21"/>
  <c r="I509" i="21"/>
  <c r="AM509" i="21"/>
  <c r="BL509" i="21"/>
  <c r="AN510" i="21"/>
  <c r="BK510" i="21"/>
  <c r="AO511" i="21"/>
  <c r="BL511" i="21"/>
  <c r="AP512" i="21"/>
  <c r="G513" i="21"/>
  <c r="BJ513" i="21"/>
  <c r="J514" i="21"/>
  <c r="I514" i="21"/>
  <c r="BM514" i="21"/>
  <c r="G515" i="21"/>
  <c r="BH515" i="21"/>
  <c r="BK515" i="21"/>
  <c r="F517" i="21"/>
  <c r="AM517" i="21"/>
  <c r="J517" i="21"/>
  <c r="BM517" i="21"/>
  <c r="AQ517" i="21"/>
  <c r="Z518" i="21"/>
  <c r="F518" i="21"/>
  <c r="F519" i="21"/>
  <c r="J519" i="21"/>
  <c r="AO519" i="21"/>
  <c r="H520" i="21"/>
  <c r="O521" i="21"/>
  <c r="BK521" i="21"/>
  <c r="BR521" i="21"/>
  <c r="BH523" i="21"/>
  <c r="BL523" i="21"/>
  <c r="AV523" i="21"/>
  <c r="AV526" i="21"/>
  <c r="BI526" i="21"/>
  <c r="F528" i="21"/>
  <c r="E529" i="21"/>
  <c r="O529" i="21"/>
  <c r="AK529" i="21" s="1"/>
  <c r="I529" i="21"/>
  <c r="AV529" i="21"/>
  <c r="BJ530" i="21"/>
  <c r="J507" i="21"/>
  <c r="BH507" i="21"/>
  <c r="BL507" i="21"/>
  <c r="AV508" i="21"/>
  <c r="BK508" i="21"/>
  <c r="F509" i="21"/>
  <c r="AM510" i="21"/>
  <c r="BM510" i="21"/>
  <c r="J510" i="21"/>
  <c r="Z510" i="21"/>
  <c r="BJ512" i="21"/>
  <c r="Z512" i="21"/>
  <c r="F512" i="21"/>
  <c r="BH512" i="21"/>
  <c r="I513" i="21"/>
  <c r="BL513" i="21"/>
  <c r="BK514" i="21"/>
  <c r="AM514" i="21"/>
  <c r="I515" i="21"/>
  <c r="BI516" i="21"/>
  <c r="O516" i="21"/>
  <c r="AQ516" i="21"/>
  <c r="J516" i="21"/>
  <c r="I517" i="21"/>
  <c r="BL517" i="21"/>
  <c r="AO518" i="21"/>
  <c r="H518" i="21"/>
  <c r="AM518" i="21"/>
  <c r="AV518" i="21"/>
  <c r="O523" i="21"/>
  <c r="F523" i="21"/>
  <c r="G520" i="21"/>
  <c r="BH513" i="21"/>
  <c r="BJ514" i="21"/>
  <c r="BK517" i="21"/>
  <c r="BL519" i="21"/>
  <c r="E520" i="21"/>
  <c r="I520" i="21"/>
  <c r="AV520" i="21"/>
  <c r="BH520" i="21"/>
  <c r="O522" i="21"/>
  <c r="G522" i="21"/>
  <c r="F524" i="21"/>
  <c r="J524" i="21"/>
  <c r="E525" i="21"/>
  <c r="I525" i="21"/>
  <c r="I527" i="21"/>
  <c r="I528" i="21"/>
  <c r="G529" i="21"/>
  <c r="AL507" i="21"/>
  <c r="AP507" i="21"/>
  <c r="AM508" i="21"/>
  <c r="AQ508" i="21"/>
  <c r="BH510" i="21"/>
  <c r="BL510" i="21"/>
  <c r="AV511" i="21"/>
  <c r="E513" i="21"/>
  <c r="BI513" i="21"/>
  <c r="BI515" i="21"/>
  <c r="BM515" i="21"/>
  <c r="Z515" i="21"/>
  <c r="AL516" i="21"/>
  <c r="O517" i="21"/>
  <c r="BH517" i="21"/>
  <c r="BJ518" i="21"/>
  <c r="AL510" i="21"/>
  <c r="AP510" i="21"/>
  <c r="AM511" i="21"/>
  <c r="AQ511" i="21"/>
  <c r="AN512" i="21"/>
  <c r="AO513" i="21"/>
  <c r="AL514" i="21"/>
  <c r="AP514" i="21"/>
  <c r="AM515" i="21"/>
  <c r="AQ515" i="21"/>
  <c r="AN516" i="21"/>
  <c r="AO517" i="21"/>
  <c r="AL518" i="21"/>
  <c r="AP518" i="21"/>
  <c r="BJ520" i="21"/>
  <c r="BJ524" i="21"/>
  <c r="G528" i="21"/>
  <c r="G530" i="21"/>
  <c r="AO521" i="21"/>
  <c r="BL520" i="21"/>
  <c r="H521" i="21"/>
  <c r="AP522" i="21"/>
  <c r="AM523" i="21"/>
  <c r="BR524" i="21"/>
  <c r="E524" i="21"/>
  <c r="BI519" i="21"/>
  <c r="BM519" i="21"/>
  <c r="BJ519" i="21"/>
  <c r="BR519" i="21"/>
  <c r="BI520" i="21"/>
  <c r="BM520" i="21"/>
  <c r="Z520" i="21"/>
  <c r="AP520" i="21"/>
  <c r="BJ521" i="21"/>
  <c r="Z521" i="21"/>
  <c r="F521" i="21"/>
  <c r="J521" i="21"/>
  <c r="BM521" i="21"/>
  <c r="BL522" i="21"/>
  <c r="BR523" i="21"/>
  <c r="AN524" i="21"/>
  <c r="BH527" i="21"/>
  <c r="BL527" i="21"/>
  <c r="Z522" i="21"/>
  <c r="E522" i="21"/>
  <c r="BI523" i="21"/>
  <c r="H524" i="21"/>
  <c r="AO524" i="21"/>
  <c r="O527" i="21"/>
  <c r="F527" i="21"/>
  <c r="AM527" i="21"/>
  <c r="J527" i="21"/>
  <c r="BM527" i="21"/>
  <c r="AV527" i="21"/>
  <c r="E527" i="21"/>
  <c r="AN519" i="21"/>
  <c r="AV519" i="21"/>
  <c r="O520" i="21"/>
  <c r="AL520" i="21"/>
  <c r="BK520" i="21"/>
  <c r="BR520" i="21"/>
  <c r="AL522" i="21"/>
  <c r="J523" i="21"/>
  <c r="BM523" i="21"/>
  <c r="G524" i="21"/>
  <c r="BK524" i="21"/>
  <c r="BJ525" i="21"/>
  <c r="Z525" i="21"/>
  <c r="F525" i="21"/>
  <c r="E526" i="21"/>
  <c r="O526" i="21"/>
  <c r="BH526" i="21"/>
  <c r="I526" i="21"/>
  <c r="AP526" i="21"/>
  <c r="BI527" i="21"/>
  <c r="F530" i="21"/>
  <c r="AM530" i="21"/>
  <c r="BI530" i="21"/>
  <c r="J530" i="21"/>
  <c r="AQ530" i="21"/>
  <c r="BK522" i="21"/>
  <c r="BK523" i="21"/>
  <c r="H528" i="21"/>
  <c r="BK528" i="21"/>
  <c r="AO528" i="21"/>
  <c r="AV528" i="21"/>
  <c r="E528" i="21"/>
  <c r="H529" i="21"/>
  <c r="AO529" i="21"/>
  <c r="BH528" i="21"/>
  <c r="BL529" i="21"/>
  <c r="AP519" i="21"/>
  <c r="AM520" i="21"/>
  <c r="AQ520" i="21"/>
  <c r="AM522" i="21"/>
  <c r="BH522" i="21"/>
  <c r="BM522" i="21"/>
  <c r="AO523" i="21"/>
  <c r="BJ523" i="21"/>
  <c r="BL524" i="21"/>
  <c r="AP524" i="21"/>
  <c r="AL525" i="21"/>
  <c r="BK525" i="21"/>
  <c r="BM526" i="21"/>
  <c r="BJ527" i="21"/>
  <c r="BI528" i="21"/>
  <c r="BM528" i="21"/>
  <c r="Z528" i="21"/>
  <c r="BJ528" i="21"/>
  <c r="BR528" i="21"/>
  <c r="BI529" i="21"/>
  <c r="BM529" i="21"/>
  <c r="AP529" i="21"/>
  <c r="BK530" i="21"/>
  <c r="BL528" i="21"/>
  <c r="AM519" i="21"/>
  <c r="AQ519" i="21"/>
  <c r="AN520" i="21"/>
  <c r="BL521" i="21"/>
  <c r="BI522" i="21"/>
  <c r="BI524" i="21"/>
  <c r="BM524" i="21"/>
  <c r="Z524" i="21"/>
  <c r="AO525" i="21"/>
  <c r="BL525" i="21"/>
  <c r="BJ526" i="21"/>
  <c r="AQ526" i="21"/>
  <c r="BK527" i="21"/>
  <c r="BJ529" i="21"/>
  <c r="BH529" i="21"/>
  <c r="E530" i="21"/>
  <c r="O530" i="21"/>
  <c r="BL530" i="21"/>
  <c r="AN521" i="21"/>
  <c r="AO522" i="21"/>
  <c r="AL523" i="21"/>
  <c r="AP523" i="21"/>
  <c r="AM524" i="21"/>
  <c r="AQ524" i="21"/>
  <c r="AN525" i="21"/>
  <c r="AO526" i="21"/>
  <c r="AL527" i="21"/>
  <c r="AP527" i="21"/>
  <c r="AM528" i="21"/>
  <c r="AQ528" i="21"/>
  <c r="AN529" i="21"/>
  <c r="AO530" i="21"/>
  <c r="AM525" i="21"/>
  <c r="AQ525" i="21"/>
  <c r="AN526" i="21"/>
  <c r="AO527" i="21"/>
  <c r="AL528" i="21"/>
  <c r="AP528" i="21"/>
  <c r="AM529" i="21"/>
  <c r="AQ529" i="21"/>
  <c r="AN530" i="21"/>
  <c r="U472" i="24" l="1"/>
  <c r="I486" i="22"/>
  <c r="U496" i="24"/>
  <c r="U508" i="24"/>
  <c r="I489" i="22"/>
  <c r="I490" i="18"/>
  <c r="A483" i="5"/>
  <c r="I495" i="6"/>
  <c r="D519" i="6"/>
  <c r="D519" i="18" s="1"/>
  <c r="A519" i="18" s="1"/>
  <c r="D519" i="7"/>
  <c r="A519" i="7" s="1"/>
  <c r="F484" i="22"/>
  <c r="AH484" i="21"/>
  <c r="V495" i="21"/>
  <c r="I495" i="18"/>
  <c r="J495" i="18"/>
  <c r="J490" i="18"/>
  <c r="BC490" i="21"/>
  <c r="BZ484" i="21"/>
  <c r="H484" i="22"/>
  <c r="E484" i="22"/>
  <c r="W484" i="21"/>
  <c r="BH519" i="21"/>
  <c r="AL495" i="21"/>
  <c r="J494" i="22"/>
  <c r="AK496" i="21"/>
  <c r="BH495" i="21"/>
  <c r="I508" i="22"/>
  <c r="I496" i="22"/>
  <c r="J508" i="22"/>
  <c r="J489" i="22"/>
  <c r="E495" i="21"/>
  <c r="AL484" i="21"/>
  <c r="I485" i="22"/>
  <c r="AV495" i="21"/>
  <c r="D495" i="21" s="1"/>
  <c r="AK524" i="21"/>
  <c r="AK511" i="21"/>
  <c r="O484" i="21"/>
  <c r="AK484" i="21" s="1"/>
  <c r="E519" i="21"/>
  <c r="BH484" i="21"/>
  <c r="A519" i="4"/>
  <c r="AL519" i="21"/>
  <c r="D508" i="22"/>
  <c r="A508" i="22" s="1"/>
  <c r="H484" i="18"/>
  <c r="BY484" i="21" s="1"/>
  <c r="I495" i="7"/>
  <c r="A484" i="4"/>
  <c r="D484" i="6"/>
  <c r="A495" i="4"/>
  <c r="D495" i="6"/>
  <c r="D495" i="18" s="1"/>
  <c r="AV483" i="21"/>
  <c r="G483" i="6"/>
  <c r="E484" i="21"/>
  <c r="AV484" i="21"/>
  <c r="I484" i="7"/>
  <c r="Z483" i="21"/>
  <c r="F483" i="6"/>
  <c r="F483" i="18" s="1"/>
  <c r="AG483" i="21" s="1"/>
  <c r="F483" i="7"/>
  <c r="E483" i="6"/>
  <c r="E483" i="18" s="1"/>
  <c r="V483" i="21" s="1"/>
  <c r="E483" i="7"/>
  <c r="J488" i="22"/>
  <c r="D491" i="22"/>
  <c r="A491" i="22" s="1"/>
  <c r="J485" i="22"/>
  <c r="D488" i="22"/>
  <c r="A488" i="22" s="1"/>
  <c r="D487" i="22"/>
  <c r="A487" i="22" s="1"/>
  <c r="BJ484" i="21"/>
  <c r="D493" i="22"/>
  <c r="A493" i="22" s="1"/>
  <c r="D492" i="22"/>
  <c r="A492" i="22" s="1"/>
  <c r="D490" i="22"/>
  <c r="A490" i="22" s="1"/>
  <c r="J490" i="22"/>
  <c r="J486" i="22"/>
  <c r="D494" i="22"/>
  <c r="A494" i="22" s="1"/>
  <c r="J493" i="22"/>
  <c r="I487" i="22"/>
  <c r="D486" i="22"/>
  <c r="A486" i="22" s="1"/>
  <c r="J487" i="22"/>
  <c r="I493" i="22"/>
  <c r="I490" i="22"/>
  <c r="I494" i="22"/>
  <c r="I492" i="22"/>
  <c r="D489" i="22"/>
  <c r="A489" i="22" s="1"/>
  <c r="D485" i="22"/>
  <c r="A485" i="22" s="1"/>
  <c r="J491" i="22"/>
  <c r="I491" i="22"/>
  <c r="J492" i="22"/>
  <c r="A507" i="9"/>
  <c r="G471" i="13"/>
  <c r="J472" i="13"/>
  <c r="H483" i="7"/>
  <c r="H483" i="13"/>
  <c r="H483" i="18" s="1"/>
  <c r="BY483" i="21" s="1"/>
  <c r="AK508" i="21"/>
  <c r="D489" i="21"/>
  <c r="J507" i="7"/>
  <c r="BJ483" i="21"/>
  <c r="D490" i="7"/>
  <c r="A490" i="9"/>
  <c r="J496" i="7"/>
  <c r="G484" i="7"/>
  <c r="G484" i="13"/>
  <c r="A496" i="9"/>
  <c r="K495" i="9"/>
  <c r="K483" i="9" s="1"/>
  <c r="K471" i="9"/>
  <c r="BG489" i="21"/>
  <c r="BG499" i="21"/>
  <c r="BG500" i="21"/>
  <c r="AK500" i="21"/>
  <c r="AK491" i="21"/>
  <c r="J483" i="4"/>
  <c r="J483" i="6" s="1"/>
  <c r="D483" i="4"/>
  <c r="I483" i="4"/>
  <c r="I483" i="6" s="1"/>
  <c r="BG491" i="21"/>
  <c r="BG511" i="21"/>
  <c r="BG522" i="21"/>
  <c r="BG509" i="21"/>
  <c r="D509" i="21"/>
  <c r="AK509" i="21"/>
  <c r="AK506" i="21"/>
  <c r="D512" i="21"/>
  <c r="D491" i="21"/>
  <c r="BG523" i="21"/>
  <c r="BG513" i="21"/>
  <c r="D499" i="21"/>
  <c r="AK495" i="21"/>
  <c r="AK514" i="21"/>
  <c r="D486" i="21"/>
  <c r="BG486" i="21"/>
  <c r="AK486" i="21"/>
  <c r="BG492" i="21"/>
  <c r="AK492" i="21"/>
  <c r="D492" i="21"/>
  <c r="BG488" i="21"/>
  <c r="AK488" i="21"/>
  <c r="D488" i="21"/>
  <c r="D490" i="21"/>
  <c r="BG490" i="21"/>
  <c r="AK490" i="21"/>
  <c r="AK513" i="21"/>
  <c r="AK493" i="21"/>
  <c r="D493" i="21"/>
  <c r="BG493" i="21"/>
  <c r="AK487" i="21"/>
  <c r="BG487" i="21"/>
  <c r="D487" i="21"/>
  <c r="AK489" i="21"/>
  <c r="BG496" i="21"/>
  <c r="D513" i="21"/>
  <c r="BG508" i="21"/>
  <c r="D525" i="21"/>
  <c r="BG506" i="21"/>
  <c r="D494" i="21"/>
  <c r="AK494" i="21"/>
  <c r="BG494" i="21"/>
  <c r="AK485" i="21"/>
  <c r="BG485" i="21"/>
  <c r="D485" i="21"/>
  <c r="BG501" i="21"/>
  <c r="AK501" i="21"/>
  <c r="D501" i="21"/>
  <c r="D506" i="21"/>
  <c r="BG514" i="21"/>
  <c r="D508" i="21"/>
  <c r="AK502" i="21"/>
  <c r="D502" i="21"/>
  <c r="BG502" i="21"/>
  <c r="BG510" i="21"/>
  <c r="D514" i="21"/>
  <c r="D504" i="21"/>
  <c r="BG504" i="21"/>
  <c r="AK504" i="21"/>
  <c r="BG497" i="21"/>
  <c r="AK497" i="21"/>
  <c r="D497" i="21"/>
  <c r="BG521" i="21"/>
  <c r="AK515" i="21"/>
  <c r="D522" i="21"/>
  <c r="D529" i="21"/>
  <c r="D511" i="21"/>
  <c r="BG505" i="21"/>
  <c r="AK505" i="21"/>
  <c r="D505" i="21"/>
  <c r="D500" i="21"/>
  <c r="D496" i="21"/>
  <c r="BG498" i="21"/>
  <c r="AK498" i="21"/>
  <c r="D498" i="21"/>
  <c r="D503" i="21"/>
  <c r="AK503" i="21"/>
  <c r="BG503" i="21"/>
  <c r="D516" i="21"/>
  <c r="AK516" i="21"/>
  <c r="BG516" i="21"/>
  <c r="AK512" i="21"/>
  <c r="BG507" i="21"/>
  <c r="AK507" i="21"/>
  <c r="D507" i="21"/>
  <c r="BG512" i="21"/>
  <c r="BG529" i="21"/>
  <c r="AK523" i="21"/>
  <c r="D515" i="21"/>
  <c r="AK510" i="21"/>
  <c r="D510" i="21"/>
  <c r="BG528" i="21"/>
  <c r="D519" i="21"/>
  <c r="D523" i="21"/>
  <c r="AK521" i="21"/>
  <c r="BG517" i="21"/>
  <c r="AK517" i="21"/>
  <c r="D517" i="21"/>
  <c r="D518" i="21"/>
  <c r="AK518" i="21"/>
  <c r="BG518" i="21"/>
  <c r="BG515" i="21"/>
  <c r="AK522" i="21"/>
  <c r="AK528" i="21"/>
  <c r="BG526" i="21"/>
  <c r="AK526" i="21"/>
  <c r="D526" i="21"/>
  <c r="D524" i="21"/>
  <c r="D521" i="21"/>
  <c r="AK519" i="21"/>
  <c r="BG519" i="21"/>
  <c r="BG530" i="21"/>
  <c r="AK530" i="21"/>
  <c r="D530" i="21"/>
  <c r="D528" i="21"/>
  <c r="BG527" i="21"/>
  <c r="AK527" i="21"/>
  <c r="D527" i="21"/>
  <c r="BG525" i="21"/>
  <c r="AK525" i="21"/>
  <c r="D520" i="21"/>
  <c r="AK520" i="21"/>
  <c r="BG520" i="21"/>
  <c r="BG524" i="21"/>
  <c r="I484" i="22" l="1"/>
  <c r="BD484" i="21"/>
  <c r="G484" i="22"/>
  <c r="AH483" i="21"/>
  <c r="F483" i="22"/>
  <c r="H483" i="22"/>
  <c r="BZ483" i="21"/>
  <c r="W483" i="21"/>
  <c r="E483" i="22"/>
  <c r="BG495" i="21"/>
  <c r="D484" i="21"/>
  <c r="I495" i="22"/>
  <c r="BG484" i="21"/>
  <c r="A483" i="4"/>
  <c r="D483" i="6"/>
  <c r="AL483" i="21"/>
  <c r="O483" i="21"/>
  <c r="E483" i="21"/>
  <c r="BH483" i="21"/>
  <c r="I483" i="7"/>
  <c r="G483" i="21"/>
  <c r="A471" i="9"/>
  <c r="D471" i="13"/>
  <c r="J471" i="13"/>
  <c r="D507" i="22"/>
  <c r="A507" i="22" s="1"/>
  <c r="J507" i="22"/>
  <c r="J484" i="7"/>
  <c r="G483" i="7"/>
  <c r="G483" i="13"/>
  <c r="D484" i="7"/>
  <c r="A484" i="9"/>
  <c r="D496" i="22"/>
  <c r="A496" i="22" s="1"/>
  <c r="J496" i="22"/>
  <c r="J495" i="7"/>
  <c r="G484" i="18"/>
  <c r="BC484" i="21" s="1"/>
  <c r="J484" i="13"/>
  <c r="A495" i="9"/>
  <c r="BD483" i="21" l="1"/>
  <c r="G483" i="22"/>
  <c r="I483" i="22"/>
  <c r="D483" i="21"/>
  <c r="AK483" i="21"/>
  <c r="BG483" i="21"/>
  <c r="J483" i="7"/>
  <c r="J484" i="22"/>
  <c r="D484" i="22"/>
  <c r="A484" i="22" s="1"/>
  <c r="D483" i="7"/>
  <c r="A483" i="9"/>
  <c r="D495" i="22"/>
  <c r="A495" i="22" s="1"/>
  <c r="J495" i="22"/>
  <c r="J483" i="13"/>
  <c r="G483" i="18"/>
  <c r="BC483" i="21" s="1"/>
  <c r="J483" i="22" l="1"/>
  <c r="D483" i="22"/>
  <c r="A483" i="22" s="1"/>
  <c r="K844" i="8" l="1"/>
  <c r="K843" i="8" s="1"/>
  <c r="K830" i="8"/>
  <c r="K829" i="8"/>
  <c r="K828" i="8"/>
  <c r="K827" i="8"/>
  <c r="K826" i="8"/>
  <c r="K825" i="8"/>
  <c r="K824" i="8"/>
  <c r="K823" i="8"/>
  <c r="K822" i="8"/>
  <c r="K821" i="8"/>
  <c r="H854" i="8"/>
  <c r="CA854" i="21" s="1"/>
  <c r="G854" i="8"/>
  <c r="BE854" i="21" s="1"/>
  <c r="F854" i="8"/>
  <c r="AI854" i="21" s="1"/>
  <c r="E854" i="8"/>
  <c r="X854" i="21" s="1"/>
  <c r="H853" i="8"/>
  <c r="CA853" i="21" s="1"/>
  <c r="G853" i="8"/>
  <c r="BE853" i="21" s="1"/>
  <c r="F853" i="8"/>
  <c r="AI853" i="21" s="1"/>
  <c r="E853" i="8"/>
  <c r="X853" i="21" s="1"/>
  <c r="H852" i="8"/>
  <c r="CA852" i="21" s="1"/>
  <c r="G852" i="8"/>
  <c r="BE852" i="21" s="1"/>
  <c r="F852" i="8"/>
  <c r="AI852" i="21" s="1"/>
  <c r="E852" i="8"/>
  <c r="X852" i="21" s="1"/>
  <c r="H851" i="8"/>
  <c r="CA851" i="21" s="1"/>
  <c r="G851" i="8"/>
  <c r="BE851" i="21" s="1"/>
  <c r="F851" i="8"/>
  <c r="AI851" i="21" s="1"/>
  <c r="E851" i="8"/>
  <c r="X851" i="21" s="1"/>
  <c r="H850" i="8"/>
  <c r="CA850" i="21" s="1"/>
  <c r="G850" i="8"/>
  <c r="BE850" i="21" s="1"/>
  <c r="F850" i="8"/>
  <c r="AI850" i="21" s="1"/>
  <c r="E850" i="8"/>
  <c r="X850" i="21" s="1"/>
  <c r="H849" i="8"/>
  <c r="CA849" i="21" s="1"/>
  <c r="G849" i="8"/>
  <c r="BE849" i="21" s="1"/>
  <c r="F849" i="8"/>
  <c r="AI849" i="21" s="1"/>
  <c r="E849" i="8"/>
  <c r="X849" i="21" s="1"/>
  <c r="H848" i="8"/>
  <c r="CA848" i="21" s="1"/>
  <c r="G848" i="8"/>
  <c r="BE848" i="21" s="1"/>
  <c r="F848" i="8"/>
  <c r="AI848" i="21" s="1"/>
  <c r="E848" i="8"/>
  <c r="X848" i="21" s="1"/>
  <c r="H847" i="8"/>
  <c r="CA847" i="21" s="1"/>
  <c r="G847" i="8"/>
  <c r="BE847" i="21" s="1"/>
  <c r="F847" i="8"/>
  <c r="AI847" i="21" s="1"/>
  <c r="E847" i="8"/>
  <c r="X847" i="21" s="1"/>
  <c r="H846" i="8"/>
  <c r="CA846" i="21" s="1"/>
  <c r="G846" i="8"/>
  <c r="BE846" i="21" s="1"/>
  <c r="F846" i="8"/>
  <c r="AI846" i="21" s="1"/>
  <c r="E846" i="8"/>
  <c r="X846" i="21" s="1"/>
  <c r="H845" i="8"/>
  <c r="CA845" i="21" s="1"/>
  <c r="G845" i="8"/>
  <c r="BE845" i="21" s="1"/>
  <c r="F845" i="8"/>
  <c r="AI845" i="21" s="1"/>
  <c r="E845" i="8"/>
  <c r="X845" i="21" s="1"/>
  <c r="H844" i="8"/>
  <c r="CA844" i="21" s="1"/>
  <c r="G844" i="8"/>
  <c r="BE844" i="21" s="1"/>
  <c r="F844" i="8"/>
  <c r="AI844" i="21" s="1"/>
  <c r="E844" i="8"/>
  <c r="X844" i="21" s="1"/>
  <c r="H843" i="8"/>
  <c r="CA843" i="21" s="1"/>
  <c r="G843" i="8"/>
  <c r="BE843" i="21" s="1"/>
  <c r="F843" i="8"/>
  <c r="AI843" i="21" s="1"/>
  <c r="E843" i="8"/>
  <c r="X843" i="21" s="1"/>
  <c r="E821" i="8"/>
  <c r="X821" i="21" s="1"/>
  <c r="H819" i="8"/>
  <c r="CA819" i="21" s="1"/>
  <c r="G819" i="8"/>
  <c r="BE819" i="21" s="1"/>
  <c r="F819" i="8"/>
  <c r="AI819" i="21" s="1"/>
  <c r="E819" i="8"/>
  <c r="X819" i="21" s="1"/>
  <c r="H854" i="7"/>
  <c r="G854" i="7"/>
  <c r="BD854" i="21" s="1"/>
  <c r="F854" i="7"/>
  <c r="AH854" i="21" s="1"/>
  <c r="E854" i="7"/>
  <c r="W854" i="21" s="1"/>
  <c r="H853" i="7"/>
  <c r="BZ853" i="21" s="1"/>
  <c r="G853" i="7"/>
  <c r="BD853" i="21" s="1"/>
  <c r="F853" i="7"/>
  <c r="AH853" i="21" s="1"/>
  <c r="E853" i="7"/>
  <c r="W853" i="21" s="1"/>
  <c r="H852" i="7"/>
  <c r="G852" i="7"/>
  <c r="BD852" i="21" s="1"/>
  <c r="F852" i="7"/>
  <c r="AH852" i="21" s="1"/>
  <c r="E852" i="7"/>
  <c r="W852" i="21" s="1"/>
  <c r="H851" i="7"/>
  <c r="BZ851" i="21" s="1"/>
  <c r="G851" i="7"/>
  <c r="BD851" i="21" s="1"/>
  <c r="F851" i="7"/>
  <c r="AH851" i="21" s="1"/>
  <c r="E851" i="7"/>
  <c r="W851" i="21" s="1"/>
  <c r="H850" i="7"/>
  <c r="G850" i="7"/>
  <c r="BD850" i="21" s="1"/>
  <c r="F850" i="7"/>
  <c r="AH850" i="21" s="1"/>
  <c r="E850" i="7"/>
  <c r="W850" i="21" s="1"/>
  <c r="H849" i="7"/>
  <c r="BZ849" i="21" s="1"/>
  <c r="G849" i="7"/>
  <c r="BD849" i="21" s="1"/>
  <c r="F849" i="7"/>
  <c r="AH849" i="21" s="1"/>
  <c r="E849" i="7"/>
  <c r="W849" i="21" s="1"/>
  <c r="H848" i="7"/>
  <c r="G848" i="7"/>
  <c r="BD848" i="21" s="1"/>
  <c r="F848" i="7"/>
  <c r="AH848" i="21" s="1"/>
  <c r="E848" i="7"/>
  <c r="W848" i="21" s="1"/>
  <c r="H847" i="7"/>
  <c r="BZ847" i="21" s="1"/>
  <c r="G847" i="7"/>
  <c r="BD847" i="21" s="1"/>
  <c r="F847" i="7"/>
  <c r="AH847" i="21" s="1"/>
  <c r="E847" i="7"/>
  <c r="W847" i="21" s="1"/>
  <c r="H846" i="7"/>
  <c r="G846" i="7"/>
  <c r="BD846" i="21" s="1"/>
  <c r="F846" i="7"/>
  <c r="AH846" i="21" s="1"/>
  <c r="E846" i="7"/>
  <c r="W846" i="21" s="1"/>
  <c r="H845" i="7"/>
  <c r="G845" i="7"/>
  <c r="BD845" i="21" s="1"/>
  <c r="F845" i="7"/>
  <c r="AH845" i="21" s="1"/>
  <c r="E845" i="7"/>
  <c r="W845" i="21" s="1"/>
  <c r="I567" i="15"/>
  <c r="H567" i="15"/>
  <c r="G567" i="15"/>
  <c r="F567" i="15"/>
  <c r="H854" i="13"/>
  <c r="G854" i="13"/>
  <c r="F854" i="13"/>
  <c r="E854" i="13"/>
  <c r="H853" i="13"/>
  <c r="G853" i="13"/>
  <c r="F853" i="13"/>
  <c r="E853" i="13"/>
  <c r="H852" i="13"/>
  <c r="G852" i="13"/>
  <c r="F852" i="13"/>
  <c r="E852" i="13"/>
  <c r="H851" i="13"/>
  <c r="G851" i="13"/>
  <c r="F851" i="13"/>
  <c r="E851" i="13"/>
  <c r="H850" i="13"/>
  <c r="G850" i="13"/>
  <c r="F850" i="13"/>
  <c r="E850" i="13"/>
  <c r="H849" i="13"/>
  <c r="G849" i="13"/>
  <c r="F849" i="13"/>
  <c r="E849" i="13"/>
  <c r="H848" i="13"/>
  <c r="G848" i="13"/>
  <c r="F848" i="13"/>
  <c r="E848" i="13"/>
  <c r="H847" i="13"/>
  <c r="G847" i="13"/>
  <c r="F847" i="13"/>
  <c r="E847" i="13"/>
  <c r="H846" i="13"/>
  <c r="G846" i="13"/>
  <c r="F846" i="13"/>
  <c r="E846" i="13"/>
  <c r="H845" i="13"/>
  <c r="G845" i="13"/>
  <c r="F845" i="13"/>
  <c r="E845" i="13"/>
  <c r="G844" i="13"/>
  <c r="F844" i="13"/>
  <c r="E844" i="13"/>
  <c r="G843" i="13"/>
  <c r="F843" i="13"/>
  <c r="E843" i="13"/>
  <c r="K854" i="15"/>
  <c r="J854" i="15"/>
  <c r="K853" i="15"/>
  <c r="J853" i="15"/>
  <c r="K852" i="15"/>
  <c r="J852" i="15"/>
  <c r="K851" i="15"/>
  <c r="J851" i="15"/>
  <c r="K850" i="15"/>
  <c r="J850" i="15"/>
  <c r="K849" i="15"/>
  <c r="J849" i="15"/>
  <c r="K848" i="15"/>
  <c r="J848" i="15"/>
  <c r="K847" i="15"/>
  <c r="J847" i="15"/>
  <c r="K846" i="15"/>
  <c r="J846" i="15"/>
  <c r="K845" i="15"/>
  <c r="J845" i="15"/>
  <c r="K844" i="15"/>
  <c r="J844" i="15"/>
  <c r="K843" i="15"/>
  <c r="J843" i="15"/>
  <c r="I844" i="15"/>
  <c r="H844" i="15"/>
  <c r="G844" i="15"/>
  <c r="F844" i="15"/>
  <c r="E844" i="15" s="1"/>
  <c r="A844" i="15" s="1"/>
  <c r="I843" i="15"/>
  <c r="H843" i="15"/>
  <c r="G843" i="15"/>
  <c r="F843" i="15"/>
  <c r="E843" i="15" s="1"/>
  <c r="A843" i="15" s="1"/>
  <c r="I830" i="15"/>
  <c r="H830" i="15"/>
  <c r="G830" i="15"/>
  <c r="F830" i="15"/>
  <c r="K830" i="15" s="1"/>
  <c r="I829" i="15"/>
  <c r="H829" i="15"/>
  <c r="G829" i="15"/>
  <c r="F829" i="15"/>
  <c r="K829" i="15" s="1"/>
  <c r="I828" i="15"/>
  <c r="H828" i="15"/>
  <c r="G828" i="15"/>
  <c r="F828" i="15"/>
  <c r="K828" i="15" s="1"/>
  <c r="I827" i="15"/>
  <c r="H827" i="15"/>
  <c r="G827" i="15"/>
  <c r="F827" i="15"/>
  <c r="K827" i="15" s="1"/>
  <c r="I826" i="15"/>
  <c r="H826" i="15"/>
  <c r="G826" i="15"/>
  <c r="F826" i="15"/>
  <c r="K826" i="15" s="1"/>
  <c r="I825" i="15"/>
  <c r="H825" i="15"/>
  <c r="G825" i="15"/>
  <c r="F825" i="15"/>
  <c r="K825" i="15" s="1"/>
  <c r="I824" i="15"/>
  <c r="H824" i="15"/>
  <c r="G824" i="15"/>
  <c r="F824" i="15"/>
  <c r="K824" i="15" s="1"/>
  <c r="I823" i="15"/>
  <c r="H823" i="15"/>
  <c r="G823" i="15"/>
  <c r="F823" i="15"/>
  <c r="K823" i="15" s="1"/>
  <c r="I822" i="15"/>
  <c r="H822" i="15"/>
  <c r="G822" i="15"/>
  <c r="F822" i="15"/>
  <c r="K822" i="15" s="1"/>
  <c r="I821" i="15"/>
  <c r="H821" i="15"/>
  <c r="G821" i="15"/>
  <c r="F821" i="15"/>
  <c r="K821" i="15" s="1"/>
  <c r="I820" i="15"/>
  <c r="H820" i="15"/>
  <c r="G820" i="15"/>
  <c r="F820" i="15"/>
  <c r="K820" i="15" s="1"/>
  <c r="I819" i="15"/>
  <c r="H819" i="15"/>
  <c r="G819" i="15"/>
  <c r="F819" i="15"/>
  <c r="K819" i="15" s="1"/>
  <c r="J823" i="15"/>
  <c r="E854" i="15"/>
  <c r="A854" i="15" s="1"/>
  <c r="E853" i="15"/>
  <c r="A853" i="15" s="1"/>
  <c r="E852" i="15"/>
  <c r="A852" i="15" s="1"/>
  <c r="E851" i="15"/>
  <c r="A851" i="15" s="1"/>
  <c r="E850" i="15"/>
  <c r="E849" i="15"/>
  <c r="A849" i="15" s="1"/>
  <c r="E848" i="15"/>
  <c r="A848" i="15" s="1"/>
  <c r="E847" i="15"/>
  <c r="A847" i="15" s="1"/>
  <c r="E846" i="15"/>
  <c r="A846" i="15" s="1"/>
  <c r="E845" i="15"/>
  <c r="A845" i="15" s="1"/>
  <c r="A850" i="15"/>
  <c r="I567" i="14"/>
  <c r="H567" i="14"/>
  <c r="G567" i="14"/>
  <c r="F567" i="14"/>
  <c r="K845" i="14"/>
  <c r="J844" i="14"/>
  <c r="K854" i="14"/>
  <c r="J854" i="14"/>
  <c r="K853" i="14"/>
  <c r="J853" i="14"/>
  <c r="K852" i="14"/>
  <c r="J852" i="14"/>
  <c r="K851" i="14"/>
  <c r="J851" i="14"/>
  <c r="K850" i="14"/>
  <c r="J850" i="14"/>
  <c r="K849" i="14"/>
  <c r="J849" i="14"/>
  <c r="K848" i="14"/>
  <c r="J848" i="14"/>
  <c r="K847" i="14"/>
  <c r="J847" i="14"/>
  <c r="K846" i="14"/>
  <c r="J846" i="14"/>
  <c r="J845" i="14"/>
  <c r="K844" i="14"/>
  <c r="K843" i="14"/>
  <c r="J843" i="14"/>
  <c r="I844" i="14"/>
  <c r="H844" i="14"/>
  <c r="G844" i="14"/>
  <c r="G820" i="14" s="1"/>
  <c r="K820" i="14" s="1"/>
  <c r="F844" i="14"/>
  <c r="E844" i="14" s="1"/>
  <c r="A844" i="14" s="1"/>
  <c r="I843" i="14"/>
  <c r="I819" i="14" s="1"/>
  <c r="H843" i="14"/>
  <c r="G843" i="14"/>
  <c r="E854" i="14"/>
  <c r="A854" i="14" s="1"/>
  <c r="E853" i="14"/>
  <c r="E852" i="14"/>
  <c r="E851" i="14"/>
  <c r="A851" i="14" s="1"/>
  <c r="E850" i="14"/>
  <c r="A850" i="14" s="1"/>
  <c r="E849" i="14"/>
  <c r="E848" i="14"/>
  <c r="A848" i="14" s="1"/>
  <c r="E847" i="14"/>
  <c r="A847" i="14" s="1"/>
  <c r="E846" i="14"/>
  <c r="A846" i="14" s="1"/>
  <c r="E845" i="14"/>
  <c r="A845" i="14" s="1"/>
  <c r="J830" i="14"/>
  <c r="J828" i="14"/>
  <c r="J826" i="14"/>
  <c r="J824" i="14"/>
  <c r="J822" i="14"/>
  <c r="I830" i="14"/>
  <c r="H830" i="14"/>
  <c r="K830" i="14" s="1"/>
  <c r="G830" i="14"/>
  <c r="F830" i="14"/>
  <c r="I829" i="14"/>
  <c r="H829" i="14"/>
  <c r="E829" i="14" s="1"/>
  <c r="G829" i="14"/>
  <c r="F829" i="14"/>
  <c r="J829" i="14" s="1"/>
  <c r="I828" i="14"/>
  <c r="H828" i="14"/>
  <c r="K828" i="14" s="1"/>
  <c r="G828" i="14"/>
  <c r="F828" i="14"/>
  <c r="I827" i="14"/>
  <c r="H827" i="14"/>
  <c r="G827" i="14"/>
  <c r="K827" i="14" s="1"/>
  <c r="F827" i="14"/>
  <c r="J827" i="14" s="1"/>
  <c r="I826" i="14"/>
  <c r="H826" i="14"/>
  <c r="K826" i="14" s="1"/>
  <c r="G826" i="14"/>
  <c r="F826" i="14"/>
  <c r="I825" i="14"/>
  <c r="H825" i="14"/>
  <c r="E825" i="14" s="1"/>
  <c r="G825" i="14"/>
  <c r="F825" i="14"/>
  <c r="J825" i="14" s="1"/>
  <c r="I824" i="14"/>
  <c r="H824" i="14"/>
  <c r="E824" i="14" s="1"/>
  <c r="A824" i="14" s="1"/>
  <c r="G824" i="14"/>
  <c r="F824" i="14"/>
  <c r="I823" i="14"/>
  <c r="H823" i="14"/>
  <c r="G823" i="14"/>
  <c r="K823" i="14" s="1"/>
  <c r="F823" i="14"/>
  <c r="J823" i="14" s="1"/>
  <c r="I822" i="14"/>
  <c r="H822" i="14"/>
  <c r="K822" i="14" s="1"/>
  <c r="G822" i="14"/>
  <c r="F822" i="14"/>
  <c r="E822" i="14" s="1"/>
  <c r="I821" i="14"/>
  <c r="H821" i="14"/>
  <c r="G821" i="14"/>
  <c r="K821" i="14" s="1"/>
  <c r="F821" i="14"/>
  <c r="I820" i="14"/>
  <c r="H820" i="14"/>
  <c r="H819" i="14"/>
  <c r="G819" i="14"/>
  <c r="K819" i="14" s="1"/>
  <c r="A849" i="14"/>
  <c r="A852" i="14"/>
  <c r="A853" i="14"/>
  <c r="A845" i="9"/>
  <c r="A847" i="9"/>
  <c r="A848" i="9"/>
  <c r="A849" i="9"/>
  <c r="A850" i="9"/>
  <c r="A851" i="9"/>
  <c r="A852" i="9"/>
  <c r="A853" i="9"/>
  <c r="A854" i="9"/>
  <c r="A977" i="12"/>
  <c r="A979" i="12"/>
  <c r="A980" i="12"/>
  <c r="A981" i="12"/>
  <c r="A982" i="12"/>
  <c r="A983" i="12"/>
  <c r="A985" i="12"/>
  <c r="A986" i="12"/>
  <c r="A1063" i="12"/>
  <c r="A1084" i="12"/>
  <c r="A1085" i="12"/>
  <c r="A1086" i="12"/>
  <c r="A1087" i="12"/>
  <c r="A1088" i="12"/>
  <c r="A1089" i="12"/>
  <c r="A1090" i="12"/>
  <c r="A1091" i="12"/>
  <c r="A1092" i="12"/>
  <c r="A1093" i="12"/>
  <c r="A1094" i="12"/>
  <c r="A1095" i="12"/>
  <c r="A1096" i="12"/>
  <c r="A1097" i="12"/>
  <c r="A1098" i="12"/>
  <c r="A1099" i="12"/>
  <c r="A1100" i="12"/>
  <c r="A1101" i="12"/>
  <c r="A1102" i="12"/>
  <c r="A1103" i="12"/>
  <c r="A1104" i="12"/>
  <c r="A1105" i="12"/>
  <c r="A1106" i="12"/>
  <c r="A1107" i="12"/>
  <c r="A1108" i="12"/>
  <c r="A1109" i="12"/>
  <c r="A1110" i="12"/>
  <c r="A1111" i="12"/>
  <c r="A1112" i="12"/>
  <c r="A1113" i="12"/>
  <c r="A1114" i="12"/>
  <c r="A1115" i="12"/>
  <c r="A1116" i="12"/>
  <c r="A1117" i="12"/>
  <c r="A1118" i="12"/>
  <c r="A1119" i="12"/>
  <c r="A1120" i="12"/>
  <c r="A1121" i="12"/>
  <c r="A1122" i="12"/>
  <c r="A1123" i="12"/>
  <c r="A1124" i="12"/>
  <c r="A1125" i="12"/>
  <c r="A1126" i="12"/>
  <c r="A1127" i="12"/>
  <c r="A1128" i="12"/>
  <c r="A1129" i="12"/>
  <c r="A1130" i="12"/>
  <c r="A1131" i="12"/>
  <c r="A1132" i="12"/>
  <c r="A1133" i="12"/>
  <c r="A1134" i="12"/>
  <c r="A1135" i="12"/>
  <c r="A1136" i="12"/>
  <c r="A1137" i="12"/>
  <c r="A1138" i="12"/>
  <c r="A1139" i="12"/>
  <c r="A1140" i="12"/>
  <c r="A1141" i="12"/>
  <c r="A1142" i="12"/>
  <c r="I567" i="12"/>
  <c r="H567" i="12"/>
  <c r="G567" i="12"/>
  <c r="F567" i="12"/>
  <c r="K854" i="12"/>
  <c r="J854" i="12"/>
  <c r="K853" i="12"/>
  <c r="J853" i="12"/>
  <c r="K852" i="12"/>
  <c r="J852" i="12"/>
  <c r="K851" i="12"/>
  <c r="J851" i="12"/>
  <c r="K850" i="12"/>
  <c r="J850" i="12"/>
  <c r="K849" i="12"/>
  <c r="J849" i="12"/>
  <c r="K848" i="12"/>
  <c r="J848" i="12"/>
  <c r="K847" i="12"/>
  <c r="J847" i="12"/>
  <c r="K846" i="12"/>
  <c r="J846" i="12"/>
  <c r="K845" i="12"/>
  <c r="J845" i="12"/>
  <c r="E854" i="12"/>
  <c r="E853" i="12"/>
  <c r="E852" i="12"/>
  <c r="E851" i="12"/>
  <c r="E850" i="12"/>
  <c r="E849" i="12"/>
  <c r="E848" i="12"/>
  <c r="E847" i="12"/>
  <c r="E846" i="12"/>
  <c r="A846" i="12" s="1"/>
  <c r="E845" i="12"/>
  <c r="I844" i="12"/>
  <c r="I820" i="12" s="1"/>
  <c r="H844" i="12"/>
  <c r="H820" i="12" s="1"/>
  <c r="G844" i="12"/>
  <c r="F844" i="12"/>
  <c r="I843" i="12"/>
  <c r="I819" i="12" s="1"/>
  <c r="H843" i="12"/>
  <c r="H819" i="12" s="1"/>
  <c r="G843" i="12"/>
  <c r="F843" i="12"/>
  <c r="F819" i="12" s="1"/>
  <c r="F821" i="12"/>
  <c r="J821" i="12" s="1"/>
  <c r="I830" i="12"/>
  <c r="H830" i="12"/>
  <c r="G830" i="12"/>
  <c r="F830" i="12"/>
  <c r="I829" i="12"/>
  <c r="H829" i="12"/>
  <c r="G829" i="12"/>
  <c r="F829" i="12"/>
  <c r="I828" i="12"/>
  <c r="H828" i="12"/>
  <c r="G828" i="12"/>
  <c r="F828" i="12"/>
  <c r="I827" i="12"/>
  <c r="H827" i="12"/>
  <c r="G827" i="12"/>
  <c r="F827" i="12"/>
  <c r="I826" i="12"/>
  <c r="H826" i="12"/>
  <c r="G826" i="12"/>
  <c r="F826" i="12"/>
  <c r="I825" i="12"/>
  <c r="H825" i="12"/>
  <c r="G825" i="12"/>
  <c r="F825" i="12"/>
  <c r="I824" i="12"/>
  <c r="H824" i="12"/>
  <c r="G824" i="12"/>
  <c r="F824" i="12"/>
  <c r="I823" i="12"/>
  <c r="H823" i="12"/>
  <c r="G823" i="12"/>
  <c r="F823" i="12"/>
  <c r="I822" i="12"/>
  <c r="H822" i="12"/>
  <c r="G822" i="12"/>
  <c r="F822" i="12"/>
  <c r="I821" i="12"/>
  <c r="H821" i="12"/>
  <c r="G821" i="12"/>
  <c r="G820" i="12"/>
  <c r="F820" i="12"/>
  <c r="G819" i="12"/>
  <c r="K854" i="9"/>
  <c r="J854" i="9"/>
  <c r="K853" i="9"/>
  <c r="J853" i="9"/>
  <c r="K852" i="9"/>
  <c r="J852" i="9"/>
  <c r="K851" i="9"/>
  <c r="J851" i="9"/>
  <c r="K850" i="9"/>
  <c r="J850" i="9"/>
  <c r="K849" i="9"/>
  <c r="J849" i="9"/>
  <c r="K848" i="9"/>
  <c r="J848" i="9"/>
  <c r="K847" i="9"/>
  <c r="J847" i="9"/>
  <c r="K846" i="9"/>
  <c r="J846" i="9"/>
  <c r="K845" i="9"/>
  <c r="J845" i="9"/>
  <c r="K844" i="9"/>
  <c r="K843" i="9"/>
  <c r="I830" i="9"/>
  <c r="H830" i="13" s="1"/>
  <c r="H830" i="9"/>
  <c r="G830" i="9"/>
  <c r="F830" i="9"/>
  <c r="I829" i="9"/>
  <c r="H829" i="13" s="1"/>
  <c r="H829" i="9"/>
  <c r="G829" i="9"/>
  <c r="F829" i="13" s="1"/>
  <c r="F829" i="9"/>
  <c r="E829" i="13" s="1"/>
  <c r="I828" i="9"/>
  <c r="H828" i="9"/>
  <c r="G828" i="9"/>
  <c r="F828" i="9"/>
  <c r="I827" i="9"/>
  <c r="H827" i="9"/>
  <c r="G827" i="9"/>
  <c r="F827" i="9"/>
  <c r="I826" i="9"/>
  <c r="BU826" i="21" s="1"/>
  <c r="H826" i="9"/>
  <c r="AY826" i="21" s="1"/>
  <c r="G826" i="9"/>
  <c r="F826" i="9"/>
  <c r="R826" i="21" s="1"/>
  <c r="I825" i="9"/>
  <c r="H825" i="9"/>
  <c r="G825" i="9"/>
  <c r="F825" i="9"/>
  <c r="E825" i="13" s="1"/>
  <c r="I824" i="9"/>
  <c r="H824" i="9"/>
  <c r="G824" i="13" s="1"/>
  <c r="G824" i="9"/>
  <c r="F824" i="9"/>
  <c r="I823" i="9"/>
  <c r="H823" i="9"/>
  <c r="G823" i="9"/>
  <c r="F823" i="9"/>
  <c r="I822" i="9"/>
  <c r="BU822" i="21" s="1"/>
  <c r="H822" i="9"/>
  <c r="G822" i="9"/>
  <c r="F822" i="9"/>
  <c r="I821" i="9"/>
  <c r="H821" i="9"/>
  <c r="G821" i="9"/>
  <c r="F821" i="9"/>
  <c r="G820" i="9"/>
  <c r="G819" i="9"/>
  <c r="D830" i="5"/>
  <c r="D829" i="5"/>
  <c r="D828" i="5"/>
  <c r="D827" i="5"/>
  <c r="A827" i="5" s="1"/>
  <c r="D826" i="5"/>
  <c r="D825" i="5"/>
  <c r="A825" i="5" s="1"/>
  <c r="D824" i="5"/>
  <c r="D823" i="5"/>
  <c r="A823" i="5" s="1"/>
  <c r="D822" i="5"/>
  <c r="A822" i="5" s="1"/>
  <c r="D821" i="5"/>
  <c r="D820" i="5"/>
  <c r="D819" i="5"/>
  <c r="D854" i="5"/>
  <c r="D854" i="8" s="1"/>
  <c r="D853" i="5"/>
  <c r="A853" i="5" s="1"/>
  <c r="D852" i="5"/>
  <c r="D851" i="5"/>
  <c r="A851" i="5" s="1"/>
  <c r="D850" i="5"/>
  <c r="D850" i="8" s="1"/>
  <c r="D849" i="5"/>
  <c r="A849" i="5" s="1"/>
  <c r="D848" i="5"/>
  <c r="D847" i="5"/>
  <c r="D846" i="5"/>
  <c r="D846" i="8" s="1"/>
  <c r="D845" i="5"/>
  <c r="D845" i="8" s="1"/>
  <c r="D844" i="5"/>
  <c r="D843" i="5"/>
  <c r="A843" i="5" s="1"/>
  <c r="D854" i="4"/>
  <c r="D854" i="6" s="1"/>
  <c r="D853" i="4"/>
  <c r="D853" i="7" s="1"/>
  <c r="D852" i="4"/>
  <c r="D852" i="6" s="1"/>
  <c r="D851" i="4"/>
  <c r="D851" i="6" s="1"/>
  <c r="D850" i="4"/>
  <c r="A850" i="4" s="1"/>
  <c r="D849" i="4"/>
  <c r="A849" i="4" s="1"/>
  <c r="D848" i="4"/>
  <c r="D848" i="6" s="1"/>
  <c r="D847" i="4"/>
  <c r="A847" i="4" s="1"/>
  <c r="D846" i="4"/>
  <c r="D846" i="6" s="1"/>
  <c r="D845" i="4"/>
  <c r="A845" i="4" s="1"/>
  <c r="G829" i="6"/>
  <c r="H827" i="6"/>
  <c r="G824" i="6"/>
  <c r="H854" i="6"/>
  <c r="G854" i="6"/>
  <c r="F854" i="6"/>
  <c r="E854" i="6"/>
  <c r="E854" i="18" s="1"/>
  <c r="V854" i="21" s="1"/>
  <c r="H853" i="6"/>
  <c r="G853" i="6"/>
  <c r="F853" i="6"/>
  <c r="E853" i="6"/>
  <c r="H852" i="6"/>
  <c r="G852" i="6"/>
  <c r="F852" i="6"/>
  <c r="E852" i="6"/>
  <c r="H851" i="6"/>
  <c r="G851" i="6"/>
  <c r="F851" i="6"/>
  <c r="E851" i="6"/>
  <c r="H850" i="6"/>
  <c r="G850" i="6"/>
  <c r="F850" i="6"/>
  <c r="E850" i="6"/>
  <c r="D850" i="6"/>
  <c r="H849" i="6"/>
  <c r="G849" i="6"/>
  <c r="F849" i="6"/>
  <c r="E849" i="6"/>
  <c r="H848" i="6"/>
  <c r="H848" i="18" s="1"/>
  <c r="BY848" i="21" s="1"/>
  <c r="G848" i="6"/>
  <c r="G848" i="18" s="1"/>
  <c r="BC848" i="21" s="1"/>
  <c r="F848" i="6"/>
  <c r="F848" i="18" s="1"/>
  <c r="AG848" i="21" s="1"/>
  <c r="E848" i="6"/>
  <c r="H847" i="6"/>
  <c r="G847" i="6"/>
  <c r="F847" i="6"/>
  <c r="E847" i="6"/>
  <c r="H846" i="6"/>
  <c r="G846" i="6"/>
  <c r="G846" i="18" s="1"/>
  <c r="BC846" i="21" s="1"/>
  <c r="F846" i="6"/>
  <c r="F846" i="18" s="1"/>
  <c r="AG846" i="21" s="1"/>
  <c r="E846" i="6"/>
  <c r="H845" i="6"/>
  <c r="G845" i="6"/>
  <c r="F845" i="6"/>
  <c r="E845" i="6"/>
  <c r="H567" i="5"/>
  <c r="G567" i="5"/>
  <c r="F567" i="5"/>
  <c r="E567" i="5"/>
  <c r="A844" i="5"/>
  <c r="A846" i="5"/>
  <c r="A850" i="5"/>
  <c r="A852" i="5"/>
  <c r="A854" i="5"/>
  <c r="A828" i="5"/>
  <c r="I819" i="5"/>
  <c r="J830" i="5"/>
  <c r="I830" i="5"/>
  <c r="J829" i="5"/>
  <c r="I829" i="5"/>
  <c r="J828" i="5"/>
  <c r="I828" i="5"/>
  <c r="J827" i="5"/>
  <c r="I827" i="5"/>
  <c r="J826" i="5"/>
  <c r="I826" i="5"/>
  <c r="J825" i="5"/>
  <c r="I825" i="5"/>
  <c r="J824" i="5"/>
  <c r="I824" i="5"/>
  <c r="J823" i="5"/>
  <c r="I823" i="5"/>
  <c r="J822" i="5"/>
  <c r="I822" i="5"/>
  <c r="J821" i="5"/>
  <c r="I821" i="5"/>
  <c r="J820" i="5"/>
  <c r="I820" i="5"/>
  <c r="J819" i="5"/>
  <c r="H830" i="5"/>
  <c r="G830" i="5"/>
  <c r="F830" i="5"/>
  <c r="E830" i="5"/>
  <c r="A830" i="5"/>
  <c r="H829" i="5"/>
  <c r="G829" i="5"/>
  <c r="F829" i="5"/>
  <c r="E829" i="5"/>
  <c r="A829" i="5"/>
  <c r="H828" i="5"/>
  <c r="G828" i="5"/>
  <c r="F828" i="5"/>
  <c r="E828" i="5"/>
  <c r="H827" i="5"/>
  <c r="G827" i="5"/>
  <c r="F827" i="5"/>
  <c r="E827" i="5"/>
  <c r="H826" i="5"/>
  <c r="G826" i="5"/>
  <c r="F826" i="5"/>
  <c r="E826" i="5"/>
  <c r="A826" i="5"/>
  <c r="H825" i="5"/>
  <c r="G825" i="5"/>
  <c r="F825" i="5"/>
  <c r="E825" i="5"/>
  <c r="H824" i="5"/>
  <c r="G824" i="5"/>
  <c r="F824" i="5"/>
  <c r="E824" i="5"/>
  <c r="H823" i="5"/>
  <c r="G823" i="5"/>
  <c r="F823" i="5"/>
  <c r="E823" i="5"/>
  <c r="H822" i="5"/>
  <c r="G822" i="5"/>
  <c r="F822" i="5"/>
  <c r="E822" i="5"/>
  <c r="H821" i="5"/>
  <c r="G821" i="5"/>
  <c r="F821" i="5"/>
  <c r="E821" i="5"/>
  <c r="H820" i="5"/>
  <c r="G820" i="5"/>
  <c r="F820" i="5"/>
  <c r="E820" i="5"/>
  <c r="H819" i="5"/>
  <c r="G819" i="5"/>
  <c r="F819" i="5"/>
  <c r="E819" i="5"/>
  <c r="A819" i="5"/>
  <c r="K830" i="4"/>
  <c r="K830" i="5" s="1"/>
  <c r="K829" i="4"/>
  <c r="K829" i="5" s="1"/>
  <c r="K828" i="4"/>
  <c r="K828" i="5" s="1"/>
  <c r="K827" i="4"/>
  <c r="K827" i="5" s="1"/>
  <c r="K826" i="4"/>
  <c r="K826" i="5" s="1"/>
  <c r="K825" i="4"/>
  <c r="K825" i="5" s="1"/>
  <c r="K824" i="4"/>
  <c r="K824" i="5" s="1"/>
  <c r="K823" i="4"/>
  <c r="K823" i="5" s="1"/>
  <c r="K822" i="4"/>
  <c r="K822" i="5" s="1"/>
  <c r="K821" i="4"/>
  <c r="K821" i="5" s="1"/>
  <c r="K820" i="4"/>
  <c r="K820" i="5" s="1"/>
  <c r="K819" i="4"/>
  <c r="K819" i="5" s="1"/>
  <c r="H830" i="4"/>
  <c r="G830" i="4"/>
  <c r="F830" i="4"/>
  <c r="E830" i="4"/>
  <c r="H829" i="4"/>
  <c r="G829" i="4"/>
  <c r="F829" i="4"/>
  <c r="E829" i="4"/>
  <c r="I829" i="4" s="1"/>
  <c r="I829" i="6" s="1"/>
  <c r="H828" i="4"/>
  <c r="G828" i="4"/>
  <c r="F828" i="4"/>
  <c r="E828" i="4"/>
  <c r="H827" i="4"/>
  <c r="G827" i="4"/>
  <c r="F827" i="4"/>
  <c r="E827" i="4"/>
  <c r="E827" i="6" s="1"/>
  <c r="H826" i="4"/>
  <c r="G826" i="4"/>
  <c r="F826" i="4"/>
  <c r="E826" i="4"/>
  <c r="H825" i="4"/>
  <c r="G825" i="4"/>
  <c r="F825" i="4"/>
  <c r="F825" i="6" s="1"/>
  <c r="E825" i="4"/>
  <c r="H824" i="4"/>
  <c r="G824" i="4"/>
  <c r="F824" i="4"/>
  <c r="F824" i="6" s="1"/>
  <c r="E824" i="4"/>
  <c r="H823" i="4"/>
  <c r="G823" i="4"/>
  <c r="F823" i="4"/>
  <c r="F823" i="6" s="1"/>
  <c r="E823" i="4"/>
  <c r="E823" i="6" s="1"/>
  <c r="H822" i="4"/>
  <c r="G822" i="4"/>
  <c r="F822" i="4"/>
  <c r="F822" i="6" s="1"/>
  <c r="E822" i="4"/>
  <c r="H821" i="4"/>
  <c r="G821" i="4"/>
  <c r="F821" i="4"/>
  <c r="F821" i="6" s="1"/>
  <c r="E821" i="4"/>
  <c r="I821" i="4" s="1"/>
  <c r="I821" i="6" s="1"/>
  <c r="J854" i="5"/>
  <c r="I854" i="5"/>
  <c r="J853" i="5"/>
  <c r="I853" i="5"/>
  <c r="J852" i="5"/>
  <c r="I852" i="5"/>
  <c r="J851" i="5"/>
  <c r="I851" i="5"/>
  <c r="J850" i="5"/>
  <c r="I850" i="5"/>
  <c r="J849" i="5"/>
  <c r="I849" i="5"/>
  <c r="J848" i="5"/>
  <c r="I848" i="5"/>
  <c r="J847" i="5"/>
  <c r="I847" i="5"/>
  <c r="J846" i="5"/>
  <c r="I846" i="5"/>
  <c r="J845" i="5"/>
  <c r="I845" i="5"/>
  <c r="J844" i="5"/>
  <c r="I844" i="5"/>
  <c r="J843" i="5"/>
  <c r="I843" i="5"/>
  <c r="K854" i="4"/>
  <c r="K854" i="5" s="1"/>
  <c r="K853" i="4"/>
  <c r="K853" i="5" s="1"/>
  <c r="K852" i="4"/>
  <c r="K852" i="5" s="1"/>
  <c r="K851" i="4"/>
  <c r="K851" i="5" s="1"/>
  <c r="K850" i="4"/>
  <c r="K850" i="5" s="1"/>
  <c r="K849" i="4"/>
  <c r="K849" i="5" s="1"/>
  <c r="K848" i="4"/>
  <c r="K848" i="5" s="1"/>
  <c r="K847" i="4"/>
  <c r="K847" i="5" s="1"/>
  <c r="K846" i="4"/>
  <c r="K846" i="5" s="1"/>
  <c r="K845" i="4"/>
  <c r="K845" i="5" s="1"/>
  <c r="K844" i="4"/>
  <c r="K844" i="5" s="1"/>
  <c r="K843" i="4"/>
  <c r="K843" i="5" s="1"/>
  <c r="J854" i="4"/>
  <c r="J854" i="6" s="1"/>
  <c r="I854" i="4"/>
  <c r="I854" i="6" s="1"/>
  <c r="J853" i="4"/>
  <c r="J853" i="6" s="1"/>
  <c r="I853" i="4"/>
  <c r="I853" i="6" s="1"/>
  <c r="J852" i="4"/>
  <c r="J852" i="6" s="1"/>
  <c r="I852" i="4"/>
  <c r="I852" i="6" s="1"/>
  <c r="J851" i="4"/>
  <c r="J851" i="6" s="1"/>
  <c r="I851" i="4"/>
  <c r="I851" i="6" s="1"/>
  <c r="J850" i="4"/>
  <c r="J850" i="6" s="1"/>
  <c r="I850" i="4"/>
  <c r="I850" i="6" s="1"/>
  <c r="J849" i="4"/>
  <c r="J849" i="6" s="1"/>
  <c r="I849" i="4"/>
  <c r="I849" i="6" s="1"/>
  <c r="J848" i="4"/>
  <c r="J848" i="6" s="1"/>
  <c r="I848" i="4"/>
  <c r="I848" i="6" s="1"/>
  <c r="J847" i="4"/>
  <c r="J847" i="6" s="1"/>
  <c r="I847" i="4"/>
  <c r="I847" i="6" s="1"/>
  <c r="J846" i="4"/>
  <c r="J846" i="6" s="1"/>
  <c r="I846" i="4"/>
  <c r="I846" i="6" s="1"/>
  <c r="J845" i="4"/>
  <c r="J845" i="6" s="1"/>
  <c r="I845" i="4"/>
  <c r="I845" i="6" s="1"/>
  <c r="A854" i="4"/>
  <c r="H844" i="4"/>
  <c r="H843" i="4" s="1"/>
  <c r="G844" i="4"/>
  <c r="F844" i="4"/>
  <c r="F843" i="4" s="1"/>
  <c r="E844" i="4"/>
  <c r="F854" i="18" l="1"/>
  <c r="AG854" i="21" s="1"/>
  <c r="J823" i="12"/>
  <c r="S823" i="21"/>
  <c r="H823" i="21" s="1"/>
  <c r="E823" i="8"/>
  <c r="X823" i="21" s="1"/>
  <c r="D848" i="8"/>
  <c r="D852" i="8"/>
  <c r="A852" i="8" s="1"/>
  <c r="J820" i="12"/>
  <c r="S820" i="21"/>
  <c r="E820" i="8"/>
  <c r="X820" i="21" s="1"/>
  <c r="BV821" i="21"/>
  <c r="H821" i="8"/>
  <c r="CA821" i="21" s="1"/>
  <c r="BV822" i="21"/>
  <c r="H822" i="8"/>
  <c r="CA822" i="21" s="1"/>
  <c r="BV823" i="21"/>
  <c r="H823" i="8"/>
  <c r="CA823" i="21" s="1"/>
  <c r="BV824" i="21"/>
  <c r="H824" i="8"/>
  <c r="CA824" i="21" s="1"/>
  <c r="BV825" i="21"/>
  <c r="H825" i="8"/>
  <c r="CA825" i="21" s="1"/>
  <c r="BV826" i="21"/>
  <c r="H826" i="8"/>
  <c r="CA826" i="21" s="1"/>
  <c r="BV827" i="21"/>
  <c r="H827" i="8"/>
  <c r="CA827" i="21" s="1"/>
  <c r="BV828" i="21"/>
  <c r="H828" i="8"/>
  <c r="CA828" i="21" s="1"/>
  <c r="BV829" i="21"/>
  <c r="H829" i="8"/>
  <c r="CA829" i="21" s="1"/>
  <c r="BV830" i="21"/>
  <c r="H830" i="8"/>
  <c r="CA830" i="21" s="1"/>
  <c r="AZ820" i="21"/>
  <c r="G820" i="8"/>
  <c r="BE820" i="21" s="1"/>
  <c r="A847" i="12"/>
  <c r="D847" i="8"/>
  <c r="D847" i="13"/>
  <c r="A847" i="13" s="1"/>
  <c r="D851" i="8"/>
  <c r="A851" i="12"/>
  <c r="D851" i="13"/>
  <c r="AD820" i="21"/>
  <c r="H820" i="21" s="1"/>
  <c r="F820" i="8"/>
  <c r="AI820" i="21" s="1"/>
  <c r="BP820" i="21" s="1"/>
  <c r="J825" i="12"/>
  <c r="S825" i="21"/>
  <c r="E825" i="8"/>
  <c r="X825" i="21" s="1"/>
  <c r="E828" i="12"/>
  <c r="A828" i="12" s="1"/>
  <c r="S828" i="21"/>
  <c r="E828" i="8"/>
  <c r="X828" i="21" s="1"/>
  <c r="S830" i="21"/>
  <c r="AO830" i="21" s="1"/>
  <c r="E830" i="8"/>
  <c r="X830" i="21" s="1"/>
  <c r="M830" i="21" s="1"/>
  <c r="BV820" i="21"/>
  <c r="H820" i="8"/>
  <c r="CA820" i="21" s="1"/>
  <c r="D848" i="13"/>
  <c r="D848" i="18" s="1"/>
  <c r="A848" i="12"/>
  <c r="D852" i="13"/>
  <c r="D852" i="18" s="1"/>
  <c r="A852" i="12"/>
  <c r="S822" i="21"/>
  <c r="H822" i="21" s="1"/>
  <c r="E822" i="8"/>
  <c r="X822" i="21" s="1"/>
  <c r="S826" i="21"/>
  <c r="E826" i="8"/>
  <c r="X826" i="21" s="1"/>
  <c r="D826" i="8"/>
  <c r="K821" i="12"/>
  <c r="AD821" i="21"/>
  <c r="F821" i="8"/>
  <c r="AI821" i="21" s="1"/>
  <c r="E822" i="12"/>
  <c r="A822" i="12" s="1"/>
  <c r="AD822" i="21"/>
  <c r="F822" i="8"/>
  <c r="AI822" i="21" s="1"/>
  <c r="K823" i="12"/>
  <c r="AD823" i="21"/>
  <c r="F823" i="8"/>
  <c r="AI823" i="21" s="1"/>
  <c r="K824" i="12"/>
  <c r="AD824" i="21"/>
  <c r="AO824" i="21" s="1"/>
  <c r="F824" i="8"/>
  <c r="AI824" i="21" s="1"/>
  <c r="K825" i="12"/>
  <c r="AD825" i="21"/>
  <c r="F825" i="8"/>
  <c r="AI825" i="21" s="1"/>
  <c r="K826" i="12"/>
  <c r="AD826" i="21"/>
  <c r="F826" i="8"/>
  <c r="AI826" i="21" s="1"/>
  <c r="K827" i="12"/>
  <c r="AD827" i="21"/>
  <c r="F827" i="8"/>
  <c r="AI827" i="21" s="1"/>
  <c r="K828" i="12"/>
  <c r="AD828" i="21"/>
  <c r="AO828" i="21" s="1"/>
  <c r="F828" i="8"/>
  <c r="AI828" i="21" s="1"/>
  <c r="K829" i="12"/>
  <c r="AD829" i="21"/>
  <c r="F829" i="8"/>
  <c r="AI829" i="21" s="1"/>
  <c r="K830" i="12"/>
  <c r="AD830" i="21"/>
  <c r="F830" i="8"/>
  <c r="AI830" i="21" s="1"/>
  <c r="D845" i="13"/>
  <c r="A845" i="12"/>
  <c r="A849" i="12"/>
  <c r="D849" i="13"/>
  <c r="A853" i="12"/>
  <c r="D853" i="13"/>
  <c r="A853" i="13" s="1"/>
  <c r="E824" i="12"/>
  <c r="A824" i="12" s="1"/>
  <c r="S824" i="21"/>
  <c r="E824" i="8"/>
  <c r="X824" i="21" s="1"/>
  <c r="J827" i="12"/>
  <c r="S827" i="21"/>
  <c r="E827" i="8"/>
  <c r="X827" i="21" s="1"/>
  <c r="AT827" i="21" s="1"/>
  <c r="J829" i="12"/>
  <c r="S829" i="21"/>
  <c r="E829" i="8"/>
  <c r="X829" i="21" s="1"/>
  <c r="AZ821" i="21"/>
  <c r="G821" i="8"/>
  <c r="BE821" i="21" s="1"/>
  <c r="AZ822" i="21"/>
  <c r="G822" i="8"/>
  <c r="BE822" i="21" s="1"/>
  <c r="AZ823" i="21"/>
  <c r="G823" i="8"/>
  <c r="BE823" i="21" s="1"/>
  <c r="AZ824" i="21"/>
  <c r="G824" i="8"/>
  <c r="BE824" i="21" s="1"/>
  <c r="AZ825" i="21"/>
  <c r="G825" i="8"/>
  <c r="BE825" i="21" s="1"/>
  <c r="AZ826" i="21"/>
  <c r="G826" i="8"/>
  <c r="BE826" i="21" s="1"/>
  <c r="AZ827" i="21"/>
  <c r="G827" i="8"/>
  <c r="BE827" i="21" s="1"/>
  <c r="AZ828" i="21"/>
  <c r="G828" i="8"/>
  <c r="BE828" i="21" s="1"/>
  <c r="BP828" i="21" s="1"/>
  <c r="AZ829" i="21"/>
  <c r="G829" i="8"/>
  <c r="BE829" i="21" s="1"/>
  <c r="AZ830" i="21"/>
  <c r="G830" i="8"/>
  <c r="BE830" i="21" s="1"/>
  <c r="D850" i="13"/>
  <c r="A850" i="13" s="1"/>
  <c r="A850" i="12"/>
  <c r="D854" i="13"/>
  <c r="D854" i="18" s="1"/>
  <c r="A854" i="12"/>
  <c r="E846" i="18"/>
  <c r="V846" i="21" s="1"/>
  <c r="BN846" i="21" s="1"/>
  <c r="E848" i="18"/>
  <c r="V848" i="21" s="1"/>
  <c r="AR848" i="21" s="1"/>
  <c r="A820" i="5"/>
  <c r="A824" i="5"/>
  <c r="A821" i="5"/>
  <c r="A848" i="5"/>
  <c r="D849" i="8"/>
  <c r="A849" i="8" s="1"/>
  <c r="D853" i="8"/>
  <c r="A853" i="8" s="1"/>
  <c r="D822" i="8"/>
  <c r="A822" i="8" s="1"/>
  <c r="D851" i="7"/>
  <c r="A851" i="7" s="1"/>
  <c r="H845" i="22"/>
  <c r="BZ845" i="21"/>
  <c r="H846" i="22"/>
  <c r="BZ846" i="21"/>
  <c r="H848" i="22"/>
  <c r="BZ848" i="21"/>
  <c r="H850" i="22"/>
  <c r="BZ850" i="21"/>
  <c r="H852" i="22"/>
  <c r="BZ852" i="21"/>
  <c r="H854" i="22"/>
  <c r="BZ854" i="21"/>
  <c r="F820" i="24"/>
  <c r="F845" i="24"/>
  <c r="A845" i="24" s="1"/>
  <c r="F821" i="24"/>
  <c r="K845" i="24"/>
  <c r="K821" i="24"/>
  <c r="E822" i="13"/>
  <c r="R822" i="21"/>
  <c r="I827" i="24"/>
  <c r="D827" i="24"/>
  <c r="A827" i="24" s="1"/>
  <c r="I823" i="24"/>
  <c r="D823" i="24"/>
  <c r="A823" i="24" s="1"/>
  <c r="G854" i="18"/>
  <c r="BC854" i="21" s="1"/>
  <c r="H854" i="18"/>
  <c r="BY854" i="21" s="1"/>
  <c r="AV824" i="21"/>
  <c r="H843" i="6"/>
  <c r="J829" i="4"/>
  <c r="J829" i="6" s="1"/>
  <c r="O823" i="21"/>
  <c r="A851" i="4"/>
  <c r="I825" i="4"/>
  <c r="I825" i="6" s="1"/>
  <c r="G821" i="6"/>
  <c r="H826" i="6"/>
  <c r="H829" i="6"/>
  <c r="H829" i="18" s="1"/>
  <c r="BY829" i="21" s="1"/>
  <c r="D854" i="7"/>
  <c r="A854" i="7" s="1"/>
  <c r="AL821" i="21"/>
  <c r="Z844" i="21"/>
  <c r="I827" i="4"/>
  <c r="I827" i="6" s="1"/>
  <c r="G822" i="6"/>
  <c r="G830" i="6"/>
  <c r="D847" i="6"/>
  <c r="A847" i="6" s="1"/>
  <c r="G829" i="7"/>
  <c r="BD829" i="21" s="1"/>
  <c r="G830" i="7"/>
  <c r="BD830" i="21" s="1"/>
  <c r="D847" i="7"/>
  <c r="A847" i="7" s="1"/>
  <c r="O827" i="21"/>
  <c r="G844" i="6"/>
  <c r="G844" i="18" s="1"/>
  <c r="BC844" i="21" s="1"/>
  <c r="G823" i="6"/>
  <c r="H828" i="6"/>
  <c r="H830" i="6"/>
  <c r="H830" i="18" s="1"/>
  <c r="BY830" i="21" s="1"/>
  <c r="H826" i="7"/>
  <c r="H828" i="7"/>
  <c r="BZ828" i="21" s="1"/>
  <c r="D850" i="7"/>
  <c r="A850" i="7" s="1"/>
  <c r="G826" i="6"/>
  <c r="D821" i="4"/>
  <c r="A821" i="4" s="1"/>
  <c r="E821" i="6"/>
  <c r="D822" i="4"/>
  <c r="D822" i="6" s="1"/>
  <c r="J822" i="4"/>
  <c r="J822" i="6" s="1"/>
  <c r="E822" i="6"/>
  <c r="I822" i="4"/>
  <c r="I822" i="6" s="1"/>
  <c r="J824" i="4"/>
  <c r="J824" i="6" s="1"/>
  <c r="D824" i="4"/>
  <c r="E824" i="6"/>
  <c r="I824" i="4"/>
  <c r="I824" i="6" s="1"/>
  <c r="J821" i="4"/>
  <c r="J821" i="6" s="1"/>
  <c r="H822" i="6"/>
  <c r="A853" i="4"/>
  <c r="D826" i="4"/>
  <c r="D826" i="6" s="1"/>
  <c r="J828" i="4"/>
  <c r="J828" i="6" s="1"/>
  <c r="D830" i="4"/>
  <c r="J830" i="4"/>
  <c r="J830" i="6" s="1"/>
  <c r="E830" i="6"/>
  <c r="I830" i="4"/>
  <c r="I830" i="6" s="1"/>
  <c r="F844" i="6"/>
  <c r="F844" i="18" s="1"/>
  <c r="AG844" i="21" s="1"/>
  <c r="G825" i="6"/>
  <c r="G827" i="6"/>
  <c r="F844" i="7"/>
  <c r="AH844" i="21" s="1"/>
  <c r="AL824" i="21"/>
  <c r="G828" i="6"/>
  <c r="D849" i="7"/>
  <c r="A849" i="7" s="1"/>
  <c r="D849" i="6"/>
  <c r="A849" i="6" s="1"/>
  <c r="D827" i="4"/>
  <c r="A827" i="4" s="1"/>
  <c r="E844" i="7"/>
  <c r="D844" i="4"/>
  <c r="E844" i="6"/>
  <c r="E844" i="18" s="1"/>
  <c r="V844" i="21" s="1"/>
  <c r="J844" i="4"/>
  <c r="J844" i="6" s="1"/>
  <c r="BH844" i="21"/>
  <c r="E843" i="4"/>
  <c r="I844" i="4"/>
  <c r="I844" i="6" s="1"/>
  <c r="J825" i="4"/>
  <c r="J825" i="6" s="1"/>
  <c r="H824" i="6"/>
  <c r="D845" i="7"/>
  <c r="A845" i="7" s="1"/>
  <c r="Z843" i="21"/>
  <c r="F843" i="7"/>
  <c r="AH843" i="21" s="1"/>
  <c r="F843" i="6"/>
  <c r="F843" i="18" s="1"/>
  <c r="AG843" i="21" s="1"/>
  <c r="D825" i="4"/>
  <c r="A825" i="4" s="1"/>
  <c r="D829" i="4"/>
  <c r="A829" i="4" s="1"/>
  <c r="E829" i="6"/>
  <c r="E829" i="18" s="1"/>
  <c r="V829" i="21" s="1"/>
  <c r="I823" i="4"/>
  <c r="I823" i="6" s="1"/>
  <c r="F826" i="6"/>
  <c r="AL826" i="21"/>
  <c r="F827" i="6"/>
  <c r="Z827" i="21"/>
  <c r="F828" i="6"/>
  <c r="BH828" i="21"/>
  <c r="D828" i="4"/>
  <c r="F829" i="6"/>
  <c r="F829" i="18" s="1"/>
  <c r="AG829" i="21" s="1"/>
  <c r="Z829" i="21"/>
  <c r="F830" i="6"/>
  <c r="Z830" i="21"/>
  <c r="J823" i="4"/>
  <c r="J823" i="6" s="1"/>
  <c r="J827" i="4"/>
  <c r="J827" i="6" s="1"/>
  <c r="H821" i="6"/>
  <c r="H823" i="6"/>
  <c r="H825" i="6"/>
  <c r="D823" i="4"/>
  <c r="A823" i="4" s="1"/>
  <c r="A846" i="4"/>
  <c r="I826" i="4"/>
  <c r="I826" i="6" s="1"/>
  <c r="I828" i="4"/>
  <c r="I828" i="6" s="1"/>
  <c r="H844" i="6"/>
  <c r="E825" i="6"/>
  <c r="E825" i="18" s="1"/>
  <c r="V825" i="21" s="1"/>
  <c r="E826" i="6"/>
  <c r="E828" i="6"/>
  <c r="D845" i="6"/>
  <c r="D845" i="18" s="1"/>
  <c r="E823" i="7"/>
  <c r="W823" i="21" s="1"/>
  <c r="E827" i="7"/>
  <c r="W827" i="21" s="1"/>
  <c r="E828" i="7"/>
  <c r="E830" i="7"/>
  <c r="W830" i="21" s="1"/>
  <c r="D846" i="7"/>
  <c r="A846" i="7" s="1"/>
  <c r="G844" i="7"/>
  <c r="BD844" i="21" s="1"/>
  <c r="D848" i="7"/>
  <c r="D852" i="7"/>
  <c r="A852" i="7" s="1"/>
  <c r="H822" i="7"/>
  <c r="J826" i="4"/>
  <c r="J826" i="6" s="1"/>
  <c r="F821" i="7"/>
  <c r="F822" i="7"/>
  <c r="F827" i="7"/>
  <c r="F828" i="7"/>
  <c r="AH828" i="21" s="1"/>
  <c r="F830" i="7"/>
  <c r="AH830" i="21" s="1"/>
  <c r="H844" i="7"/>
  <c r="BZ844" i="21" s="1"/>
  <c r="E826" i="13"/>
  <c r="G825" i="13"/>
  <c r="F846" i="22"/>
  <c r="F847" i="22"/>
  <c r="F848" i="22"/>
  <c r="F849" i="22"/>
  <c r="F850" i="22"/>
  <c r="F851" i="22"/>
  <c r="F852" i="22"/>
  <c r="F853" i="22"/>
  <c r="F854" i="22"/>
  <c r="E822" i="7"/>
  <c r="W822" i="21" s="1"/>
  <c r="G824" i="7"/>
  <c r="E827" i="9"/>
  <c r="A827" i="9" s="1"/>
  <c r="E828" i="13"/>
  <c r="G828" i="13"/>
  <c r="G846" i="22"/>
  <c r="G848" i="22"/>
  <c r="G849" i="22"/>
  <c r="G853" i="22"/>
  <c r="E825" i="7"/>
  <c r="W825" i="21" s="1"/>
  <c r="G827" i="7"/>
  <c r="BD827" i="21" s="1"/>
  <c r="J829" i="9"/>
  <c r="E830" i="13"/>
  <c r="G830" i="13"/>
  <c r="E821" i="7"/>
  <c r="W821" i="21" s="1"/>
  <c r="G823" i="7"/>
  <c r="BD823" i="21" s="1"/>
  <c r="G825" i="7"/>
  <c r="BD825" i="21" s="1"/>
  <c r="AN829" i="21"/>
  <c r="E824" i="13"/>
  <c r="G823" i="13"/>
  <c r="E846" i="22"/>
  <c r="E847" i="22"/>
  <c r="E849" i="22"/>
  <c r="I849" i="22" s="1"/>
  <c r="E851" i="22"/>
  <c r="E853" i="22"/>
  <c r="G821" i="7"/>
  <c r="E824" i="7"/>
  <c r="E826" i="7"/>
  <c r="G828" i="7"/>
  <c r="F822" i="13"/>
  <c r="I822" i="13" s="1"/>
  <c r="F826" i="13"/>
  <c r="F830" i="13"/>
  <c r="H825" i="13"/>
  <c r="H829" i="7"/>
  <c r="BZ829" i="21" s="1"/>
  <c r="H830" i="7"/>
  <c r="BZ830" i="21" s="1"/>
  <c r="J822" i="9"/>
  <c r="E823" i="9"/>
  <c r="K827" i="9"/>
  <c r="J828" i="9"/>
  <c r="J823" i="9"/>
  <c r="E823" i="13"/>
  <c r="E827" i="13"/>
  <c r="E827" i="18" s="1"/>
  <c r="V827" i="21" s="1"/>
  <c r="F819" i="13"/>
  <c r="F823" i="13"/>
  <c r="F823" i="18" s="1"/>
  <c r="AG823" i="21" s="1"/>
  <c r="F827" i="13"/>
  <c r="G821" i="13"/>
  <c r="G827" i="13"/>
  <c r="H821" i="13"/>
  <c r="H827" i="13"/>
  <c r="H827" i="18" s="1"/>
  <c r="BY827" i="21" s="1"/>
  <c r="H821" i="7"/>
  <c r="F823" i="7"/>
  <c r="F824" i="7"/>
  <c r="AH824" i="21" s="1"/>
  <c r="F825" i="7"/>
  <c r="AH825" i="21" s="1"/>
  <c r="F826" i="7"/>
  <c r="H827" i="7"/>
  <c r="BZ827" i="21" s="1"/>
  <c r="E829" i="7"/>
  <c r="AN821" i="21"/>
  <c r="G823" i="21"/>
  <c r="G824" i="21"/>
  <c r="BJ825" i="21"/>
  <c r="J825" i="9"/>
  <c r="F820" i="13"/>
  <c r="F824" i="13"/>
  <c r="F824" i="18" s="1"/>
  <c r="AG824" i="21" s="1"/>
  <c r="F828" i="13"/>
  <c r="H823" i="13"/>
  <c r="G823" i="22"/>
  <c r="F829" i="7"/>
  <c r="J827" i="9"/>
  <c r="E821" i="13"/>
  <c r="F821" i="13"/>
  <c r="F821" i="18" s="1"/>
  <c r="AG821" i="21" s="1"/>
  <c r="F825" i="13"/>
  <c r="F825" i="18" s="1"/>
  <c r="AG825" i="21" s="1"/>
  <c r="G829" i="13"/>
  <c r="H824" i="13"/>
  <c r="H823" i="7"/>
  <c r="BZ823" i="21" s="1"/>
  <c r="H824" i="7"/>
  <c r="BZ824" i="21" s="1"/>
  <c r="H825" i="7"/>
  <c r="BZ825" i="21" s="1"/>
  <c r="BJ822" i="21"/>
  <c r="G827" i="21"/>
  <c r="H828" i="13"/>
  <c r="H828" i="18" s="1"/>
  <c r="BY828" i="21" s="1"/>
  <c r="G844" i="21"/>
  <c r="J843" i="21"/>
  <c r="I851" i="13"/>
  <c r="I830" i="21"/>
  <c r="H829" i="21"/>
  <c r="AO850" i="21"/>
  <c r="E849" i="18"/>
  <c r="V849" i="21" s="1"/>
  <c r="E852" i="18"/>
  <c r="V852" i="21" s="1"/>
  <c r="E845" i="18"/>
  <c r="V845" i="21" s="1"/>
  <c r="E851" i="18"/>
  <c r="V851" i="21" s="1"/>
  <c r="E853" i="18"/>
  <c r="V853" i="21" s="1"/>
  <c r="I846" i="13"/>
  <c r="J848" i="13"/>
  <c r="J850" i="13"/>
  <c r="J852" i="13"/>
  <c r="J854" i="13"/>
  <c r="E847" i="18"/>
  <c r="V847" i="21" s="1"/>
  <c r="E850" i="18"/>
  <c r="V850" i="21" s="1"/>
  <c r="E822" i="18"/>
  <c r="V822" i="21" s="1"/>
  <c r="F845" i="18"/>
  <c r="AG845" i="21" s="1"/>
  <c r="F851" i="18"/>
  <c r="AG851" i="21" s="1"/>
  <c r="F849" i="18"/>
  <c r="AG849" i="21" s="1"/>
  <c r="F852" i="18"/>
  <c r="AG852" i="21" s="1"/>
  <c r="I847" i="13"/>
  <c r="I849" i="13"/>
  <c r="I853" i="13"/>
  <c r="F853" i="18"/>
  <c r="AG853" i="21" s="1"/>
  <c r="F847" i="18"/>
  <c r="AG847" i="21" s="1"/>
  <c r="F850" i="18"/>
  <c r="AG850" i="21" s="1"/>
  <c r="H849" i="18"/>
  <c r="BY849" i="21" s="1"/>
  <c r="H852" i="18"/>
  <c r="BY852" i="21" s="1"/>
  <c r="A851" i="13"/>
  <c r="J843" i="13"/>
  <c r="I844" i="13"/>
  <c r="A845" i="13"/>
  <c r="J846" i="13"/>
  <c r="J847" i="13"/>
  <c r="A849" i="13"/>
  <c r="J851" i="13"/>
  <c r="A854" i="13"/>
  <c r="J845" i="13"/>
  <c r="I848" i="13"/>
  <c r="I850" i="13"/>
  <c r="I852" i="13"/>
  <c r="I854" i="13"/>
  <c r="I845" i="13"/>
  <c r="G845" i="18"/>
  <c r="BC845" i="21" s="1"/>
  <c r="J849" i="13"/>
  <c r="J853" i="13"/>
  <c r="H845" i="18"/>
  <c r="BY845" i="21" s="1"/>
  <c r="G847" i="18"/>
  <c r="BC847" i="21" s="1"/>
  <c r="G850" i="18"/>
  <c r="BC850" i="21" s="1"/>
  <c r="D851" i="18"/>
  <c r="H851" i="18"/>
  <c r="BY851" i="21" s="1"/>
  <c r="H853" i="18"/>
  <c r="BY853" i="21" s="1"/>
  <c r="G824" i="18"/>
  <c r="BC824" i="21" s="1"/>
  <c r="G829" i="18"/>
  <c r="BC829" i="21" s="1"/>
  <c r="I843" i="13"/>
  <c r="G851" i="18"/>
  <c r="BC851" i="21" s="1"/>
  <c r="G853" i="18"/>
  <c r="BC853" i="21" s="1"/>
  <c r="H847" i="18"/>
  <c r="BY847" i="21" s="1"/>
  <c r="G849" i="18"/>
  <c r="BC849" i="21" s="1"/>
  <c r="H850" i="18"/>
  <c r="BY850" i="21" s="1"/>
  <c r="G852" i="18"/>
  <c r="BC852" i="21" s="1"/>
  <c r="J820" i="8"/>
  <c r="I823" i="8"/>
  <c r="I850" i="8"/>
  <c r="I852" i="8"/>
  <c r="G854" i="22"/>
  <c r="J819" i="8"/>
  <c r="AV825" i="21"/>
  <c r="I822" i="8"/>
  <c r="AV826" i="21"/>
  <c r="I845" i="8"/>
  <c r="I851" i="8"/>
  <c r="I828" i="8"/>
  <c r="J845" i="8"/>
  <c r="J849" i="8"/>
  <c r="J851" i="8"/>
  <c r="AT819" i="21"/>
  <c r="A847" i="8"/>
  <c r="A851" i="8"/>
  <c r="A845" i="8"/>
  <c r="A846" i="8"/>
  <c r="A854" i="8"/>
  <c r="I819" i="8"/>
  <c r="J844" i="8"/>
  <c r="J846" i="8"/>
  <c r="J848" i="8"/>
  <c r="J850" i="8"/>
  <c r="J852" i="8"/>
  <c r="J854" i="8"/>
  <c r="AM825" i="21"/>
  <c r="AT850" i="21"/>
  <c r="AV850" i="21"/>
  <c r="M852" i="21"/>
  <c r="M853" i="21"/>
  <c r="BP854" i="21"/>
  <c r="AV854" i="21"/>
  <c r="I843" i="8"/>
  <c r="I847" i="8"/>
  <c r="I849" i="8"/>
  <c r="I853" i="8"/>
  <c r="J843" i="8"/>
  <c r="J847" i="8"/>
  <c r="J853" i="8"/>
  <c r="A850" i="8"/>
  <c r="J828" i="8"/>
  <c r="J830" i="8"/>
  <c r="I844" i="8"/>
  <c r="I846" i="8"/>
  <c r="I848" i="8"/>
  <c r="I854" i="8"/>
  <c r="M845" i="21"/>
  <c r="BP846" i="21"/>
  <c r="AT849" i="21"/>
  <c r="J845" i="7"/>
  <c r="I848" i="7"/>
  <c r="I850" i="7"/>
  <c r="I852" i="7"/>
  <c r="I854" i="7"/>
  <c r="G852" i="22"/>
  <c r="G850" i="22"/>
  <c r="F830" i="22"/>
  <c r="H849" i="22"/>
  <c r="H851" i="22"/>
  <c r="H853" i="22"/>
  <c r="G847" i="22"/>
  <c r="G851" i="22"/>
  <c r="H847" i="22"/>
  <c r="I845" i="7"/>
  <c r="J850" i="7"/>
  <c r="F845" i="22"/>
  <c r="I847" i="7"/>
  <c r="I851" i="7"/>
  <c r="G829" i="22"/>
  <c r="G845" i="22"/>
  <c r="BR823" i="21"/>
  <c r="J847" i="7"/>
  <c r="J849" i="7"/>
  <c r="J851" i="7"/>
  <c r="J853" i="7"/>
  <c r="F844" i="22"/>
  <c r="E848" i="22"/>
  <c r="E850" i="22"/>
  <c r="E852" i="22"/>
  <c r="E854" i="22"/>
  <c r="J846" i="7"/>
  <c r="J848" i="7"/>
  <c r="J852" i="7"/>
  <c r="J854" i="7"/>
  <c r="I849" i="7"/>
  <c r="I853" i="7"/>
  <c r="A853" i="7"/>
  <c r="I846" i="7"/>
  <c r="E845" i="22"/>
  <c r="A850" i="6"/>
  <c r="D850" i="18"/>
  <c r="I854" i="18"/>
  <c r="AR854" i="21"/>
  <c r="A846" i="6"/>
  <c r="A854" i="6"/>
  <c r="I848" i="18"/>
  <c r="A848" i="6"/>
  <c r="A852" i="6"/>
  <c r="H846" i="18"/>
  <c r="A851" i="6"/>
  <c r="O822" i="21"/>
  <c r="BR822" i="21"/>
  <c r="H844" i="21"/>
  <c r="O846" i="21"/>
  <c r="BR851" i="21"/>
  <c r="AM819" i="21"/>
  <c r="AQ819" i="21"/>
  <c r="AR846" i="21"/>
  <c r="H851" i="21"/>
  <c r="J848" i="21"/>
  <c r="BH850" i="21"/>
  <c r="BL850" i="21"/>
  <c r="BJ854" i="21"/>
  <c r="BR825" i="21"/>
  <c r="AO826" i="21"/>
  <c r="BK843" i="21"/>
  <c r="BK844" i="21"/>
  <c r="Z847" i="21"/>
  <c r="AV848" i="21"/>
  <c r="BM849" i="21"/>
  <c r="Z849" i="21"/>
  <c r="BH853" i="21"/>
  <c r="BL853" i="21"/>
  <c r="H853" i="21"/>
  <c r="G854" i="21"/>
  <c r="I821" i="21"/>
  <c r="BH825" i="21"/>
  <c r="BL825" i="21"/>
  <c r="Z823" i="21"/>
  <c r="BR827" i="21"/>
  <c r="H828" i="21"/>
  <c r="BR829" i="21"/>
  <c r="F843" i="21"/>
  <c r="BR844" i="21"/>
  <c r="AM845" i="21"/>
  <c r="AQ845" i="21"/>
  <c r="E847" i="21"/>
  <c r="AP847" i="21"/>
  <c r="AT847" i="21"/>
  <c r="AT848" i="21"/>
  <c r="AN849" i="21"/>
  <c r="G853" i="21"/>
  <c r="AM853" i="21"/>
  <c r="AV853" i="21"/>
  <c r="BI820" i="21"/>
  <c r="BL828" i="21"/>
  <c r="AL847" i="21"/>
  <c r="G852" i="21"/>
  <c r="J819" i="21"/>
  <c r="BK820" i="21"/>
  <c r="BK825" i="21"/>
  <c r="H825" i="21"/>
  <c r="F826" i="21"/>
  <c r="J826" i="21"/>
  <c r="BK829" i="21"/>
  <c r="BM843" i="21"/>
  <c r="AM844" i="21"/>
  <c r="AV845" i="21"/>
  <c r="Z846" i="21"/>
  <c r="M847" i="21"/>
  <c r="AV847" i="21"/>
  <c r="BR849" i="21"/>
  <c r="G851" i="21"/>
  <c r="AV851" i="21"/>
  <c r="BJ852" i="21"/>
  <c r="AV852" i="21"/>
  <c r="AO854" i="21"/>
  <c r="F844" i="21"/>
  <c r="BM844" i="21"/>
  <c r="M844" i="21"/>
  <c r="BP848" i="21"/>
  <c r="AQ821" i="21"/>
  <c r="Z821" i="21"/>
  <c r="AO821" i="21"/>
  <c r="BR821" i="21"/>
  <c r="F822" i="21"/>
  <c r="BK823" i="21"/>
  <c r="J824" i="21"/>
  <c r="AV830" i="21"/>
  <c r="BR843" i="21"/>
  <c r="BL844" i="21"/>
  <c r="H845" i="21"/>
  <c r="BR847" i="21"/>
  <c r="AV849" i="21"/>
  <c r="BH852" i="21"/>
  <c r="AO852" i="21"/>
  <c r="BK853" i="21"/>
  <c r="BR853" i="21"/>
  <c r="AM821" i="21"/>
  <c r="F821" i="21"/>
  <c r="H827" i="21"/>
  <c r="G825" i="21"/>
  <c r="F829" i="21"/>
  <c r="AM829" i="21"/>
  <c r="J829" i="21"/>
  <c r="BM829" i="21"/>
  <c r="H830" i="21"/>
  <c r="J844" i="21"/>
  <c r="BK849" i="21"/>
  <c r="H849" i="21"/>
  <c r="BH854" i="21"/>
  <c r="BL854" i="21"/>
  <c r="E845" i="21"/>
  <c r="O845" i="21"/>
  <c r="I845" i="21"/>
  <c r="BL845" i="21"/>
  <c r="AP845" i="21"/>
  <c r="H848" i="21"/>
  <c r="BK848" i="21"/>
  <c r="BK847" i="21"/>
  <c r="F819" i="21"/>
  <c r="H826" i="21"/>
  <c r="F827" i="21"/>
  <c r="AO843" i="21"/>
  <c r="AO844" i="21"/>
  <c r="F846" i="21"/>
  <c r="BL847" i="21"/>
  <c r="BL819" i="21"/>
  <c r="BK819" i="21"/>
  <c r="BL820" i="21"/>
  <c r="H821" i="21"/>
  <c r="AP822" i="21"/>
  <c r="F824" i="21"/>
  <c r="BL826" i="21"/>
  <c r="I843" i="21"/>
  <c r="M843" i="21"/>
  <c r="AQ843" i="21"/>
  <c r="BP844" i="21"/>
  <c r="BI845" i="21"/>
  <c r="BI846" i="21"/>
  <c r="BM846" i="21"/>
  <c r="I846" i="21"/>
  <c r="H847" i="21"/>
  <c r="F849" i="21"/>
  <c r="J849" i="21"/>
  <c r="I849" i="21"/>
  <c r="F850" i="21"/>
  <c r="J850" i="21"/>
  <c r="G850" i="21"/>
  <c r="BH851" i="21"/>
  <c r="BL851" i="21"/>
  <c r="BP851" i="21"/>
  <c r="F852" i="21"/>
  <c r="J852" i="21"/>
  <c r="F854" i="21"/>
  <c r="J854" i="21"/>
  <c r="I822" i="21"/>
  <c r="J827" i="21"/>
  <c r="I819" i="21"/>
  <c r="BI819" i="21"/>
  <c r="BM819" i="21"/>
  <c r="AO819" i="21"/>
  <c r="AM820" i="21"/>
  <c r="J820" i="21"/>
  <c r="BL821" i="21"/>
  <c r="AV821" i="21"/>
  <c r="AP823" i="21"/>
  <c r="AV823" i="21"/>
  <c r="BL823" i="21"/>
  <c r="F825" i="21"/>
  <c r="J825" i="21"/>
  <c r="I825" i="21"/>
  <c r="BM825" i="21"/>
  <c r="AV827" i="21"/>
  <c r="AV828" i="21"/>
  <c r="AV829" i="21"/>
  <c r="F830" i="21"/>
  <c r="J830" i="21"/>
  <c r="AM843" i="21"/>
  <c r="H843" i="21"/>
  <c r="BI844" i="21"/>
  <c r="AQ844" i="21"/>
  <c r="I844" i="21"/>
  <c r="BK845" i="21"/>
  <c r="G845" i="21"/>
  <c r="BR845" i="21"/>
  <c r="J846" i="21"/>
  <c r="BR846" i="21"/>
  <c r="BJ848" i="21"/>
  <c r="F848" i="21"/>
  <c r="BJ849" i="21"/>
  <c r="AM849" i="21"/>
  <c r="H850" i="21"/>
  <c r="F851" i="21"/>
  <c r="J851" i="21"/>
  <c r="H852" i="21"/>
  <c r="F853" i="21"/>
  <c r="J853" i="21"/>
  <c r="I853" i="21"/>
  <c r="BM853" i="21"/>
  <c r="H854" i="21"/>
  <c r="BJ826" i="21"/>
  <c r="H822" i="13"/>
  <c r="H822" i="18" s="1"/>
  <c r="BY822" i="21" s="1"/>
  <c r="H844" i="13"/>
  <c r="A846" i="9"/>
  <c r="G822" i="7"/>
  <c r="BD822" i="21" s="1"/>
  <c r="G822" i="13"/>
  <c r="D846" i="13"/>
  <c r="J844" i="13"/>
  <c r="H826" i="13"/>
  <c r="G826" i="13"/>
  <c r="G826" i="18" s="1"/>
  <c r="BC826" i="21" s="1"/>
  <c r="G826" i="7"/>
  <c r="BD826" i="21" s="1"/>
  <c r="BJ843" i="21"/>
  <c r="AT843" i="21"/>
  <c r="AV844" i="21"/>
  <c r="BJ844" i="21"/>
  <c r="F845" i="21"/>
  <c r="Z845" i="21"/>
  <c r="H846" i="21"/>
  <c r="BK846" i="21"/>
  <c r="G846" i="21"/>
  <c r="AN846" i="21"/>
  <c r="BJ846" i="21"/>
  <c r="I847" i="21"/>
  <c r="F847" i="21"/>
  <c r="AM847" i="21"/>
  <c r="J847" i="21"/>
  <c r="BM847" i="21"/>
  <c r="AQ847" i="21"/>
  <c r="E848" i="21"/>
  <c r="AL848" i="21"/>
  <c r="O848" i="21"/>
  <c r="BL848" i="21"/>
  <c r="I848" i="21"/>
  <c r="AP848" i="21"/>
  <c r="AN851" i="21"/>
  <c r="E852" i="21"/>
  <c r="AL852" i="21"/>
  <c r="O852" i="21"/>
  <c r="I852" i="21"/>
  <c r="AP852" i="21"/>
  <c r="BJ853" i="21"/>
  <c r="AP843" i="21"/>
  <c r="BI843" i="21"/>
  <c r="BJ845" i="21"/>
  <c r="AO845" i="21"/>
  <c r="BH845" i="21"/>
  <c r="BM845" i="21"/>
  <c r="AP846" i="21"/>
  <c r="AO846" i="21"/>
  <c r="BL846" i="21"/>
  <c r="BJ847" i="21"/>
  <c r="G848" i="21"/>
  <c r="G849" i="21"/>
  <c r="BH849" i="21"/>
  <c r="AL849" i="21"/>
  <c r="O849" i="21"/>
  <c r="E849" i="21"/>
  <c r="BL849" i="21"/>
  <c r="AP849" i="21"/>
  <c r="E850" i="21"/>
  <c r="AL850" i="21"/>
  <c r="O850" i="21"/>
  <c r="I850" i="21"/>
  <c r="AP850" i="21"/>
  <c r="AN853" i="21"/>
  <c r="BP843" i="21"/>
  <c r="E854" i="21"/>
  <c r="AL854" i="21"/>
  <c r="O854" i="21"/>
  <c r="I854" i="21"/>
  <c r="AP854" i="21"/>
  <c r="BL843" i="21"/>
  <c r="AN844" i="21"/>
  <c r="J845" i="21"/>
  <c r="AL845" i="21"/>
  <c r="E846" i="21"/>
  <c r="AL846" i="21"/>
  <c r="BH846" i="21"/>
  <c r="O847" i="21"/>
  <c r="BH847" i="21"/>
  <c r="BP847" i="21"/>
  <c r="G847" i="21"/>
  <c r="AN847" i="21"/>
  <c r="BI847" i="21"/>
  <c r="M848" i="21"/>
  <c r="AN848" i="21"/>
  <c r="BH848" i="21"/>
  <c r="BJ850" i="21"/>
  <c r="Z851" i="21"/>
  <c r="E851" i="21"/>
  <c r="I851" i="21"/>
  <c r="M851" i="21"/>
  <c r="BJ851" i="21"/>
  <c r="BL852" i="21"/>
  <c r="E853" i="21"/>
  <c r="Z853" i="21"/>
  <c r="AN843" i="21"/>
  <c r="AL844" i="21"/>
  <c r="AP844" i="21"/>
  <c r="AT844" i="21"/>
  <c r="AN845" i="21"/>
  <c r="AV846" i="21"/>
  <c r="BI848" i="21"/>
  <c r="BM848" i="21"/>
  <c r="Z848" i="21"/>
  <c r="AO848" i="21"/>
  <c r="AQ849" i="21"/>
  <c r="BI849" i="21"/>
  <c r="BI850" i="21"/>
  <c r="BM850" i="21"/>
  <c r="Z850" i="21"/>
  <c r="BK851" i="21"/>
  <c r="AM851" i="21"/>
  <c r="BM851" i="21"/>
  <c r="BK852" i="21"/>
  <c r="BR852" i="21"/>
  <c r="AQ853" i="21"/>
  <c r="BI853" i="21"/>
  <c r="BI854" i="21"/>
  <c r="BM854" i="21"/>
  <c r="Z854" i="21"/>
  <c r="BR848" i="21"/>
  <c r="BK850" i="21"/>
  <c r="BR850" i="21"/>
  <c r="AQ851" i="21"/>
  <c r="BI851" i="21"/>
  <c r="BI852" i="21"/>
  <c r="BM852" i="21"/>
  <c r="Z852" i="21"/>
  <c r="BK854" i="21"/>
  <c r="BR854" i="21"/>
  <c r="AM846" i="21"/>
  <c r="AQ846" i="21"/>
  <c r="AO847" i="21"/>
  <c r="AM848" i="21"/>
  <c r="AQ848" i="21"/>
  <c r="AO849" i="21"/>
  <c r="AM850" i="21"/>
  <c r="AQ850" i="21"/>
  <c r="O851" i="21"/>
  <c r="AO851" i="21"/>
  <c r="AM852" i="21"/>
  <c r="AQ852" i="21"/>
  <c r="O853" i="21"/>
  <c r="AO853" i="21"/>
  <c r="AM854" i="21"/>
  <c r="AQ854" i="21"/>
  <c r="AN850" i="21"/>
  <c r="AL851" i="21"/>
  <c r="AP851" i="21"/>
  <c r="AT851" i="21"/>
  <c r="AN852" i="21"/>
  <c r="AL853" i="21"/>
  <c r="AP853" i="21"/>
  <c r="AN854" i="21"/>
  <c r="H819" i="21"/>
  <c r="F820" i="21"/>
  <c r="BM820" i="21"/>
  <c r="O821" i="21"/>
  <c r="BI821" i="21"/>
  <c r="BI822" i="21"/>
  <c r="BM822" i="21"/>
  <c r="BL822" i="21"/>
  <c r="F823" i="21"/>
  <c r="AM823" i="21"/>
  <c r="J823" i="21"/>
  <c r="BM823" i="21"/>
  <c r="AQ823" i="21"/>
  <c r="AP824" i="21"/>
  <c r="I824" i="21"/>
  <c r="I827" i="21"/>
  <c r="I829" i="21"/>
  <c r="AQ820" i="21"/>
  <c r="J821" i="21"/>
  <c r="BK821" i="21"/>
  <c r="AN822" i="21"/>
  <c r="J822" i="21"/>
  <c r="AN825" i="21"/>
  <c r="O828" i="21"/>
  <c r="I828" i="21"/>
  <c r="AP828" i="21"/>
  <c r="BM821" i="21"/>
  <c r="BK822" i="21"/>
  <c r="AN824" i="21"/>
  <c r="O826" i="21"/>
  <c r="I826" i="21"/>
  <c r="AP826" i="21"/>
  <c r="BI823" i="21"/>
  <c r="BL824" i="21"/>
  <c r="E825" i="21"/>
  <c r="Z825" i="21"/>
  <c r="BL827" i="21"/>
  <c r="F828" i="21"/>
  <c r="J828" i="21"/>
  <c r="BH829" i="21"/>
  <c r="BL829" i="21"/>
  <c r="BL830" i="21"/>
  <c r="AP819" i="21"/>
  <c r="I820" i="21"/>
  <c r="G821" i="21"/>
  <c r="AP821" i="21"/>
  <c r="I823" i="21"/>
  <c r="BK824" i="21"/>
  <c r="BR824" i="21"/>
  <c r="AQ825" i="21"/>
  <c r="BI825" i="21"/>
  <c r="BI826" i="21"/>
  <c r="BM826" i="21"/>
  <c r="BK827" i="21"/>
  <c r="AM827" i="21"/>
  <c r="BM827" i="21"/>
  <c r="BR828" i="21"/>
  <c r="AQ829" i="21"/>
  <c r="BI829" i="21"/>
  <c r="BI830" i="21"/>
  <c r="BM830" i="21"/>
  <c r="AP830" i="21"/>
  <c r="AP820" i="21"/>
  <c r="AV822" i="21"/>
  <c r="BI824" i="21"/>
  <c r="BM824" i="21"/>
  <c r="Z824" i="21"/>
  <c r="BK826" i="21"/>
  <c r="BR826" i="21"/>
  <c r="AQ827" i="21"/>
  <c r="BI827" i="21"/>
  <c r="BI828" i="21"/>
  <c r="BM828" i="21"/>
  <c r="Z828" i="21"/>
  <c r="BK830" i="21"/>
  <c r="BR830" i="21"/>
  <c r="AM822" i="21"/>
  <c r="AQ822" i="21"/>
  <c r="AO823" i="21"/>
  <c r="AM824" i="21"/>
  <c r="AQ824" i="21"/>
  <c r="O825" i="21"/>
  <c r="AO825" i="21"/>
  <c r="AM826" i="21"/>
  <c r="AQ826" i="21"/>
  <c r="AO827" i="21"/>
  <c r="AM828" i="21"/>
  <c r="AQ828" i="21"/>
  <c r="AO829" i="21"/>
  <c r="AM830" i="21"/>
  <c r="AQ830" i="21"/>
  <c r="AL825" i="21"/>
  <c r="AP825" i="21"/>
  <c r="AN826" i="21"/>
  <c r="AP827" i="21"/>
  <c r="AL829" i="21"/>
  <c r="AP829" i="21"/>
  <c r="A848" i="8"/>
  <c r="A848" i="7"/>
  <c r="J825" i="15"/>
  <c r="E823" i="15"/>
  <c r="A823" i="15" s="1"/>
  <c r="J827" i="15"/>
  <c r="E827" i="15"/>
  <c r="A827" i="15" s="1"/>
  <c r="J829" i="15"/>
  <c r="J821" i="15"/>
  <c r="J819" i="15"/>
  <c r="E819" i="15"/>
  <c r="A819" i="15" s="1"/>
  <c r="E820" i="15"/>
  <c r="A820" i="15" s="1"/>
  <c r="E821" i="15"/>
  <c r="A821" i="15" s="1"/>
  <c r="E825" i="15"/>
  <c r="A825" i="15" s="1"/>
  <c r="E829" i="15"/>
  <c r="A829" i="15" s="1"/>
  <c r="J820" i="15"/>
  <c r="J822" i="15"/>
  <c r="J824" i="15"/>
  <c r="J826" i="15"/>
  <c r="J828" i="15"/>
  <c r="J830" i="15"/>
  <c r="E824" i="15"/>
  <c r="A824" i="15" s="1"/>
  <c r="E828" i="15"/>
  <c r="A828" i="15" s="1"/>
  <c r="E822" i="15"/>
  <c r="A822" i="15" s="1"/>
  <c r="E826" i="15"/>
  <c r="A826" i="15" s="1"/>
  <c r="E830" i="15"/>
  <c r="A830" i="15" s="1"/>
  <c r="E828" i="14"/>
  <c r="A828" i="14" s="1"/>
  <c r="F843" i="14"/>
  <c r="F819" i="14" s="1"/>
  <c r="K824" i="14"/>
  <c r="F820" i="14"/>
  <c r="J820" i="14" s="1"/>
  <c r="J821" i="14"/>
  <c r="E826" i="14"/>
  <c r="A826" i="14" s="1"/>
  <c r="E830" i="14"/>
  <c r="A830" i="14" s="1"/>
  <c r="A825" i="14"/>
  <c r="A829" i="14"/>
  <c r="E823" i="14"/>
  <c r="A823" i="14" s="1"/>
  <c r="E827" i="14"/>
  <c r="A827" i="14" s="1"/>
  <c r="K825" i="14"/>
  <c r="K829" i="14"/>
  <c r="E821" i="14"/>
  <c r="A821" i="14" s="1"/>
  <c r="E819" i="14"/>
  <c r="A819" i="14" s="1"/>
  <c r="J819" i="14"/>
  <c r="E843" i="14"/>
  <c r="A843" i="14" s="1"/>
  <c r="E820" i="14"/>
  <c r="A820" i="14" s="1"/>
  <c r="A822" i="14"/>
  <c r="I829" i="13"/>
  <c r="J829" i="13"/>
  <c r="E825" i="12"/>
  <c r="A825" i="12" s="1"/>
  <c r="J822" i="12"/>
  <c r="J826" i="12"/>
  <c r="K820" i="12"/>
  <c r="E826" i="12"/>
  <c r="A826" i="12" s="1"/>
  <c r="K822" i="12"/>
  <c r="E823" i="12"/>
  <c r="E827" i="12"/>
  <c r="K844" i="12"/>
  <c r="E821" i="12"/>
  <c r="A821" i="12" s="1"/>
  <c r="E829" i="12"/>
  <c r="A829" i="12" s="1"/>
  <c r="J824" i="12"/>
  <c r="J828" i="12"/>
  <c r="J830" i="12"/>
  <c r="K819" i="12"/>
  <c r="E830" i="12"/>
  <c r="A830" i="12" s="1"/>
  <c r="E843" i="12"/>
  <c r="J843" i="12"/>
  <c r="E844" i="12"/>
  <c r="A844" i="12" s="1"/>
  <c r="K843" i="12"/>
  <c r="J844" i="12"/>
  <c r="J819" i="12"/>
  <c r="E819" i="12"/>
  <c r="E820" i="12"/>
  <c r="A820" i="12" s="1"/>
  <c r="E821" i="9"/>
  <c r="E824" i="9"/>
  <c r="E826" i="9"/>
  <c r="E829" i="9"/>
  <c r="E830" i="9"/>
  <c r="K821" i="9"/>
  <c r="K823" i="9"/>
  <c r="K829" i="9"/>
  <c r="J824" i="9"/>
  <c r="J826" i="9"/>
  <c r="J830" i="9"/>
  <c r="E822" i="9"/>
  <c r="E825" i="9"/>
  <c r="E828" i="9"/>
  <c r="K825" i="9"/>
  <c r="K822" i="9"/>
  <c r="K824" i="9"/>
  <c r="K826" i="9"/>
  <c r="K828" i="9"/>
  <c r="K830" i="9"/>
  <c r="F819" i="9"/>
  <c r="R819" i="21" s="1"/>
  <c r="F820" i="9"/>
  <c r="R820" i="21" s="1"/>
  <c r="J821" i="9"/>
  <c r="J844" i="9"/>
  <c r="J843" i="9"/>
  <c r="D823" i="6"/>
  <c r="D830" i="6"/>
  <c r="A847" i="5"/>
  <c r="D853" i="6"/>
  <c r="A845" i="5"/>
  <c r="A844" i="4"/>
  <c r="A852" i="4"/>
  <c r="A848" i="4"/>
  <c r="A830" i="4"/>
  <c r="D821" i="6"/>
  <c r="D829" i="6"/>
  <c r="D844" i="6"/>
  <c r="G844" i="5"/>
  <c r="G843" i="5" s="1"/>
  <c r="H844" i="5"/>
  <c r="H843" i="5" s="1"/>
  <c r="F844" i="5"/>
  <c r="F843" i="5" s="1"/>
  <c r="G843" i="4"/>
  <c r="G843" i="7" s="1"/>
  <c r="BD843" i="21" s="1"/>
  <c r="BP827" i="21" l="1"/>
  <c r="J822" i="8"/>
  <c r="A826" i="8"/>
  <c r="M825" i="21"/>
  <c r="I830" i="8"/>
  <c r="I827" i="8"/>
  <c r="I820" i="8"/>
  <c r="I826" i="8"/>
  <c r="J826" i="8"/>
  <c r="M827" i="21"/>
  <c r="M824" i="21"/>
  <c r="M829" i="21"/>
  <c r="M821" i="21"/>
  <c r="I824" i="7"/>
  <c r="A848" i="18"/>
  <c r="A852" i="13"/>
  <c r="I846" i="18"/>
  <c r="A848" i="13"/>
  <c r="J846" i="18"/>
  <c r="D827" i="8"/>
  <c r="A827" i="8" s="1"/>
  <c r="A827" i="12"/>
  <c r="AT821" i="21"/>
  <c r="BP821" i="21"/>
  <c r="D819" i="8"/>
  <c r="A819" i="8" s="1"/>
  <c r="A819" i="12"/>
  <c r="D823" i="8"/>
  <c r="A823" i="8" s="1"/>
  <c r="A823" i="12"/>
  <c r="BK828" i="21"/>
  <c r="AO822" i="21"/>
  <c r="BP824" i="21"/>
  <c r="BP825" i="21"/>
  <c r="J824" i="8"/>
  <c r="I829" i="8"/>
  <c r="AT824" i="21"/>
  <c r="J821" i="8"/>
  <c r="D825" i="8"/>
  <c r="A825" i="8" s="1"/>
  <c r="D830" i="8"/>
  <c r="A830" i="8" s="1"/>
  <c r="D820" i="8"/>
  <c r="A820" i="8" s="1"/>
  <c r="A843" i="12"/>
  <c r="D843" i="8"/>
  <c r="A843" i="8" s="1"/>
  <c r="AT825" i="21"/>
  <c r="AO820" i="21"/>
  <c r="H824" i="21"/>
  <c r="J848" i="18"/>
  <c r="I825" i="8"/>
  <c r="I824" i="8"/>
  <c r="J829" i="8"/>
  <c r="J823" i="8"/>
  <c r="D821" i="8"/>
  <c r="A821" i="8" s="1"/>
  <c r="D828" i="8"/>
  <c r="A828" i="8" s="1"/>
  <c r="J827" i="8"/>
  <c r="I821" i="8"/>
  <c r="J825" i="8"/>
  <c r="D824" i="8"/>
  <c r="A824" i="8" s="1"/>
  <c r="D844" i="8"/>
  <c r="A844" i="8" s="1"/>
  <c r="D829" i="8"/>
  <c r="A829" i="8" s="1"/>
  <c r="E825" i="22"/>
  <c r="E823" i="22"/>
  <c r="F822" i="18"/>
  <c r="AG822" i="21" s="1"/>
  <c r="AR822" i="21" s="1"/>
  <c r="G823" i="18"/>
  <c r="BC823" i="21" s="1"/>
  <c r="G825" i="22"/>
  <c r="J849" i="22"/>
  <c r="S823" i="24"/>
  <c r="G827" i="22"/>
  <c r="S827" i="24"/>
  <c r="U821" i="24"/>
  <c r="E824" i="18"/>
  <c r="V824" i="21" s="1"/>
  <c r="AR824" i="21" s="1"/>
  <c r="G825" i="18"/>
  <c r="BC825" i="21" s="1"/>
  <c r="BN825" i="21" s="1"/>
  <c r="J823" i="7"/>
  <c r="AH823" i="21"/>
  <c r="G828" i="22"/>
  <c r="BD828" i="21"/>
  <c r="L828" i="21" s="1"/>
  <c r="F822" i="22"/>
  <c r="AH822" i="21"/>
  <c r="F826" i="22"/>
  <c r="AH826" i="21"/>
  <c r="H821" i="22"/>
  <c r="BZ821" i="21"/>
  <c r="F821" i="22"/>
  <c r="AH821" i="21"/>
  <c r="AS821" i="21" s="1"/>
  <c r="E828" i="22"/>
  <c r="W828" i="21"/>
  <c r="W844" i="21"/>
  <c r="AS844" i="21" s="1"/>
  <c r="D825" i="6"/>
  <c r="G822" i="18"/>
  <c r="BC822" i="21" s="1"/>
  <c r="E824" i="22"/>
  <c r="W824" i="21"/>
  <c r="H844" i="22"/>
  <c r="H828" i="22"/>
  <c r="F829" i="22"/>
  <c r="J829" i="22" s="1"/>
  <c r="AH829" i="21"/>
  <c r="E829" i="22"/>
  <c r="W829" i="21"/>
  <c r="G830" i="22"/>
  <c r="G821" i="22"/>
  <c r="J821" i="22" s="1"/>
  <c r="BD821" i="21"/>
  <c r="G824" i="22"/>
  <c r="BD824" i="21"/>
  <c r="F827" i="22"/>
  <c r="AH827" i="21"/>
  <c r="BO827" i="21" s="1"/>
  <c r="J854" i="18"/>
  <c r="D849" i="18"/>
  <c r="A849" i="18" s="1"/>
  <c r="A854" i="18"/>
  <c r="G821" i="18"/>
  <c r="BC821" i="21" s="1"/>
  <c r="BY846" i="21"/>
  <c r="K846" i="21" s="1"/>
  <c r="F830" i="18"/>
  <c r="AG830" i="21" s="1"/>
  <c r="K844" i="24"/>
  <c r="J854" i="22"/>
  <c r="K820" i="24"/>
  <c r="U820" i="24" s="1"/>
  <c r="F844" i="24"/>
  <c r="A844" i="24" s="1"/>
  <c r="U845" i="24"/>
  <c r="H826" i="22"/>
  <c r="BZ826" i="21"/>
  <c r="E826" i="22"/>
  <c r="W826" i="21"/>
  <c r="H822" i="22"/>
  <c r="BZ822" i="21"/>
  <c r="E824" i="21"/>
  <c r="BH826" i="21"/>
  <c r="E826" i="21"/>
  <c r="BJ829" i="21"/>
  <c r="BJ830" i="21"/>
  <c r="E823" i="21"/>
  <c r="E829" i="21"/>
  <c r="BH823" i="21"/>
  <c r="AL828" i="21"/>
  <c r="BJ823" i="21"/>
  <c r="O824" i="21"/>
  <c r="BG824" i="21" s="1"/>
  <c r="BH821" i="21"/>
  <c r="BH824" i="21"/>
  <c r="E821" i="21"/>
  <c r="Z826" i="21"/>
  <c r="D826" i="21" s="1"/>
  <c r="E828" i="21"/>
  <c r="AN823" i="21"/>
  <c r="J848" i="22"/>
  <c r="J828" i="13"/>
  <c r="J827" i="13"/>
  <c r="E826" i="18"/>
  <c r="V826" i="21" s="1"/>
  <c r="H823" i="18"/>
  <c r="BY823" i="21" s="1"/>
  <c r="G830" i="18"/>
  <c r="BC830" i="21" s="1"/>
  <c r="I828" i="13"/>
  <c r="I826" i="13"/>
  <c r="G829" i="21"/>
  <c r="AN828" i="21"/>
  <c r="BJ824" i="21"/>
  <c r="BJ828" i="21"/>
  <c r="I821" i="13"/>
  <c r="I830" i="13"/>
  <c r="I830" i="7"/>
  <c r="AN830" i="21"/>
  <c r="G830" i="21"/>
  <c r="F827" i="18"/>
  <c r="AG827" i="21" s="1"/>
  <c r="E830" i="18"/>
  <c r="E821" i="18"/>
  <c r="V821" i="21" s="1"/>
  <c r="J821" i="13"/>
  <c r="I825" i="13"/>
  <c r="J830" i="13"/>
  <c r="F828" i="18"/>
  <c r="AG828" i="21" s="1"/>
  <c r="E828" i="18"/>
  <c r="V828" i="21" s="1"/>
  <c r="G828" i="18"/>
  <c r="BC828" i="21" s="1"/>
  <c r="I846" i="22"/>
  <c r="E830" i="22"/>
  <c r="I830" i="22" s="1"/>
  <c r="J830" i="7"/>
  <c r="J853" i="22"/>
  <c r="J825" i="7"/>
  <c r="I847" i="22"/>
  <c r="A845" i="6"/>
  <c r="H844" i="18"/>
  <c r="A844" i="6"/>
  <c r="A822" i="6"/>
  <c r="E822" i="21"/>
  <c r="A826" i="4"/>
  <c r="BH827" i="21"/>
  <c r="BH822" i="21"/>
  <c r="E827" i="21"/>
  <c r="E821" i="22"/>
  <c r="D847" i="18"/>
  <c r="A847" i="18" s="1"/>
  <c r="H824" i="18"/>
  <c r="BY824" i="21" s="1"/>
  <c r="I828" i="7"/>
  <c r="AL830" i="21"/>
  <c r="D827" i="6"/>
  <c r="A827" i="6" s="1"/>
  <c r="AL827" i="21"/>
  <c r="O829" i="21"/>
  <c r="AK829" i="21" s="1"/>
  <c r="O830" i="21"/>
  <c r="BG830" i="21" s="1"/>
  <c r="AL822" i="21"/>
  <c r="Z822" i="21"/>
  <c r="AK822" i="21" s="1"/>
  <c r="H826" i="18"/>
  <c r="BY826" i="21" s="1"/>
  <c r="E844" i="22"/>
  <c r="I844" i="22" s="1"/>
  <c r="H823" i="22"/>
  <c r="H825" i="18"/>
  <c r="I853" i="22"/>
  <c r="AL823" i="21"/>
  <c r="AS830" i="21"/>
  <c r="H829" i="22"/>
  <c r="A822" i="4"/>
  <c r="O844" i="21"/>
  <c r="AK844" i="21" s="1"/>
  <c r="J844" i="7"/>
  <c r="I827" i="7"/>
  <c r="BO845" i="21"/>
  <c r="D849" i="22"/>
  <c r="A849" i="22" s="1"/>
  <c r="D827" i="7"/>
  <c r="A827" i="7" s="1"/>
  <c r="J850" i="22"/>
  <c r="BH830" i="21"/>
  <c r="G844" i="22"/>
  <c r="J844" i="22" s="1"/>
  <c r="E844" i="21"/>
  <c r="A826" i="6"/>
  <c r="I844" i="7"/>
  <c r="E827" i="22"/>
  <c r="E822" i="22"/>
  <c r="F843" i="22"/>
  <c r="D853" i="22"/>
  <c r="A853" i="22" s="1"/>
  <c r="I823" i="7"/>
  <c r="H821" i="18"/>
  <c r="BY821" i="21" s="1"/>
  <c r="G843" i="6"/>
  <c r="G843" i="18" s="1"/>
  <c r="BC843" i="21" s="1"/>
  <c r="AV843" i="21"/>
  <c r="J827" i="7"/>
  <c r="J828" i="7"/>
  <c r="E830" i="21"/>
  <c r="F828" i="22"/>
  <c r="J847" i="22"/>
  <c r="I829" i="7"/>
  <c r="G827" i="18"/>
  <c r="BC827" i="21" s="1"/>
  <c r="D843" i="4"/>
  <c r="D843" i="6" s="1"/>
  <c r="E843" i="7"/>
  <c r="W843" i="21" s="1"/>
  <c r="E843" i="6"/>
  <c r="E843" i="18" s="1"/>
  <c r="J843" i="4"/>
  <c r="J843" i="6" s="1"/>
  <c r="I843" i="4"/>
  <c r="I843" i="6" s="1"/>
  <c r="I822" i="7"/>
  <c r="I821" i="7"/>
  <c r="I851" i="22"/>
  <c r="F825" i="22"/>
  <c r="J830" i="22"/>
  <c r="J821" i="7"/>
  <c r="D846" i="22"/>
  <c r="A846" i="22" s="1"/>
  <c r="J846" i="22"/>
  <c r="J825" i="13"/>
  <c r="J829" i="7"/>
  <c r="F823" i="22"/>
  <c r="J823" i="22" s="1"/>
  <c r="J824" i="7"/>
  <c r="I824" i="13"/>
  <c r="I825" i="7"/>
  <c r="H827" i="22"/>
  <c r="H824" i="22"/>
  <c r="J852" i="22"/>
  <c r="F826" i="18"/>
  <c r="AG826" i="21" s="1"/>
  <c r="G822" i="21"/>
  <c r="BJ827" i="21"/>
  <c r="D827" i="13"/>
  <c r="A827" i="13" s="1"/>
  <c r="I827" i="13"/>
  <c r="I823" i="13"/>
  <c r="E820" i="13"/>
  <c r="AN820" i="21"/>
  <c r="AN819" i="21"/>
  <c r="E819" i="13"/>
  <c r="D825" i="7"/>
  <c r="A825" i="9"/>
  <c r="D825" i="13"/>
  <c r="A825" i="13" s="1"/>
  <c r="A824" i="9"/>
  <c r="D824" i="7"/>
  <c r="D824" i="13"/>
  <c r="A824" i="13" s="1"/>
  <c r="J824" i="13"/>
  <c r="AN827" i="21"/>
  <c r="BJ821" i="21"/>
  <c r="I826" i="7"/>
  <c r="H830" i="22"/>
  <c r="I829" i="18"/>
  <c r="E823" i="18"/>
  <c r="BO823" i="21"/>
  <c r="D823" i="13"/>
  <c r="A823" i="13" s="1"/>
  <c r="D823" i="7"/>
  <c r="A823" i="9"/>
  <c r="J820" i="9"/>
  <c r="A830" i="9"/>
  <c r="D830" i="7"/>
  <c r="D830" i="13"/>
  <c r="A830" i="13" s="1"/>
  <c r="D821" i="7"/>
  <c r="D821" i="13"/>
  <c r="A821" i="13" s="1"/>
  <c r="A821" i="9"/>
  <c r="D829" i="13"/>
  <c r="A829" i="13" s="1"/>
  <c r="D829" i="7"/>
  <c r="A829" i="9"/>
  <c r="J823" i="13"/>
  <c r="F824" i="22"/>
  <c r="H825" i="22"/>
  <c r="G828" i="21"/>
  <c r="BO825" i="21"/>
  <c r="D828" i="7"/>
  <c r="A828" i="9"/>
  <c r="D828" i="13"/>
  <c r="A828" i="13" s="1"/>
  <c r="H843" i="13"/>
  <c r="H843" i="18" s="1"/>
  <c r="BY843" i="21" s="1"/>
  <c r="H843" i="7"/>
  <c r="BZ843" i="21" s="1"/>
  <c r="G843" i="21"/>
  <c r="M819" i="21"/>
  <c r="BP853" i="21"/>
  <c r="AS850" i="21"/>
  <c r="I847" i="18"/>
  <c r="AT854" i="21"/>
  <c r="BP819" i="21"/>
  <c r="M854" i="21"/>
  <c r="M828" i="21"/>
  <c r="M850" i="21"/>
  <c r="I850" i="18"/>
  <c r="I852" i="18"/>
  <c r="I845" i="18"/>
  <c r="I825" i="18"/>
  <c r="AS845" i="21"/>
  <c r="I849" i="18"/>
  <c r="AR850" i="21"/>
  <c r="AR852" i="21"/>
  <c r="J822" i="13"/>
  <c r="A851" i="18"/>
  <c r="K847" i="21"/>
  <c r="J847" i="18"/>
  <c r="I853" i="18"/>
  <c r="AS822" i="21"/>
  <c r="J845" i="18"/>
  <c r="J851" i="18"/>
  <c r="J852" i="18"/>
  <c r="AR829" i="21"/>
  <c r="I851" i="18"/>
  <c r="K851" i="21"/>
  <c r="AR844" i="21"/>
  <c r="I844" i="18"/>
  <c r="BN845" i="21"/>
  <c r="A852" i="18"/>
  <c r="A845" i="18"/>
  <c r="BN849" i="21"/>
  <c r="K853" i="21"/>
  <c r="A850" i="18"/>
  <c r="J853" i="18"/>
  <c r="J850" i="18"/>
  <c r="J826" i="13"/>
  <c r="J829" i="18"/>
  <c r="J849" i="18"/>
  <c r="M823" i="21"/>
  <c r="M826" i="21"/>
  <c r="AS854" i="21"/>
  <c r="AS853" i="21"/>
  <c r="BO849" i="21"/>
  <c r="L851" i="21"/>
  <c r="BO847" i="21"/>
  <c r="L845" i="21"/>
  <c r="L849" i="21"/>
  <c r="BO850" i="21"/>
  <c r="AS828" i="21"/>
  <c r="D847" i="22"/>
  <c r="A847" i="22" s="1"/>
  <c r="BP850" i="21"/>
  <c r="BP849" i="21"/>
  <c r="M846" i="21"/>
  <c r="AT846" i="21"/>
  <c r="AT826" i="21"/>
  <c r="AT823" i="21"/>
  <c r="AT828" i="21"/>
  <c r="BP822" i="21"/>
  <c r="AT822" i="21"/>
  <c r="BP852" i="21"/>
  <c r="BP829" i="21"/>
  <c r="BP823" i="21"/>
  <c r="M849" i="21"/>
  <c r="AT820" i="21"/>
  <c r="M820" i="21"/>
  <c r="AT853" i="21"/>
  <c r="BP845" i="21"/>
  <c r="BP830" i="21"/>
  <c r="AT829" i="21"/>
  <c r="AT830" i="21"/>
  <c r="BP826" i="21"/>
  <c r="M822" i="21"/>
  <c r="AR851" i="21"/>
  <c r="AT845" i="21"/>
  <c r="AT852" i="21"/>
  <c r="AK846" i="21"/>
  <c r="L847" i="21"/>
  <c r="L850" i="21"/>
  <c r="D851" i="22"/>
  <c r="A851" i="22" s="1"/>
  <c r="BO853" i="21"/>
  <c r="AS846" i="21"/>
  <c r="AS847" i="21"/>
  <c r="AS848" i="21"/>
  <c r="BO848" i="21"/>
  <c r="L854" i="21"/>
  <c r="L848" i="21"/>
  <c r="L853" i="21"/>
  <c r="L846" i="21"/>
  <c r="L852" i="21"/>
  <c r="J851" i="22"/>
  <c r="BO830" i="21"/>
  <c r="BO854" i="21"/>
  <c r="L830" i="21"/>
  <c r="BO846" i="21"/>
  <c r="AS851" i="21"/>
  <c r="BN848" i="21"/>
  <c r="BO852" i="21"/>
  <c r="D848" i="22"/>
  <c r="A848" i="22" s="1"/>
  <c r="I848" i="22"/>
  <c r="BO851" i="21"/>
  <c r="BG845" i="21"/>
  <c r="AS852" i="21"/>
  <c r="AK845" i="21"/>
  <c r="D854" i="22"/>
  <c r="A854" i="22" s="1"/>
  <c r="I854" i="22"/>
  <c r="D845" i="22"/>
  <c r="A845" i="22" s="1"/>
  <c r="I845" i="22"/>
  <c r="D850" i="22"/>
  <c r="A850" i="22" s="1"/>
  <c r="I850" i="22"/>
  <c r="AS849" i="21"/>
  <c r="D852" i="22"/>
  <c r="A852" i="22" s="1"/>
  <c r="I852" i="22"/>
  <c r="J845" i="22"/>
  <c r="AR849" i="21"/>
  <c r="AR825" i="21"/>
  <c r="BN853" i="21"/>
  <c r="BN847" i="21"/>
  <c r="K854" i="21"/>
  <c r="AR847" i="21"/>
  <c r="BN851" i="21"/>
  <c r="J844" i="18"/>
  <c r="A825" i="6"/>
  <c r="A853" i="6"/>
  <c r="D853" i="18"/>
  <c r="A853" i="18" s="1"/>
  <c r="A821" i="6"/>
  <c r="K849" i="21"/>
  <c r="K848" i="21"/>
  <c r="AR853" i="21"/>
  <c r="K845" i="21"/>
  <c r="BN854" i="21"/>
  <c r="A829" i="6"/>
  <c r="A823" i="6"/>
  <c r="AR845" i="21"/>
  <c r="A830" i="6"/>
  <c r="G826" i="21"/>
  <c r="D845" i="21"/>
  <c r="D846" i="21"/>
  <c r="BN844" i="21"/>
  <c r="G843" i="22"/>
  <c r="A844" i="9"/>
  <c r="D844" i="7"/>
  <c r="D844" i="13"/>
  <c r="D846" i="18"/>
  <c r="A846" i="18" s="1"/>
  <c r="A846" i="13"/>
  <c r="D843" i="13"/>
  <c r="A843" i="9"/>
  <c r="A822" i="9"/>
  <c r="D822" i="13"/>
  <c r="D822" i="7"/>
  <c r="G822" i="22"/>
  <c r="J822" i="7"/>
  <c r="J826" i="7"/>
  <c r="G826" i="22"/>
  <c r="D826" i="7"/>
  <c r="A826" i="9"/>
  <c r="D826" i="13"/>
  <c r="BG851" i="21"/>
  <c r="AK851" i="21"/>
  <c r="D851" i="21"/>
  <c r="D854" i="21"/>
  <c r="BG854" i="21"/>
  <c r="AK854" i="21"/>
  <c r="D850" i="21"/>
  <c r="BG850" i="21"/>
  <c r="AK850" i="21"/>
  <c r="BG849" i="21"/>
  <c r="AK849" i="21"/>
  <c r="D849" i="21"/>
  <c r="BG853" i="21"/>
  <c r="AK853" i="21"/>
  <c r="D853" i="21"/>
  <c r="BG847" i="21"/>
  <c r="AK847" i="21"/>
  <c r="D847" i="21"/>
  <c r="D852" i="21"/>
  <c r="BG852" i="21"/>
  <c r="AK852" i="21"/>
  <c r="D848" i="21"/>
  <c r="BG848" i="21"/>
  <c r="AK848" i="21"/>
  <c r="BG846" i="21"/>
  <c r="BG823" i="21"/>
  <c r="AK823" i="21"/>
  <c r="D823" i="21"/>
  <c r="BG827" i="21"/>
  <c r="AK827" i="21"/>
  <c r="D827" i="21"/>
  <c r="D828" i="21"/>
  <c r="BG828" i="21"/>
  <c r="AK828" i="21"/>
  <c r="D824" i="21"/>
  <c r="BG821" i="21"/>
  <c r="AK821" i="21"/>
  <c r="D821" i="21"/>
  <c r="BG825" i="21"/>
  <c r="AK825" i="21"/>
  <c r="D825" i="21"/>
  <c r="J819" i="9"/>
  <c r="A828" i="4"/>
  <c r="D828" i="6"/>
  <c r="D824" i="6"/>
  <c r="A824" i="4"/>
  <c r="E844" i="5"/>
  <c r="D829" i="22" l="1"/>
  <c r="A829" i="22" s="1"/>
  <c r="AS827" i="21"/>
  <c r="J843" i="7"/>
  <c r="I826" i="22"/>
  <c r="I822" i="22"/>
  <c r="I822" i="18"/>
  <c r="I824" i="18"/>
  <c r="D825" i="18"/>
  <c r="A825" i="18" s="1"/>
  <c r="L827" i="21"/>
  <c r="J825" i="18"/>
  <c r="J827" i="22"/>
  <c r="J824" i="18"/>
  <c r="I829" i="22"/>
  <c r="I821" i="22"/>
  <c r="J828" i="22"/>
  <c r="J825" i="22"/>
  <c r="J826" i="22"/>
  <c r="J824" i="22"/>
  <c r="BO844" i="21"/>
  <c r="J822" i="18"/>
  <c r="BG829" i="21"/>
  <c r="L844" i="21"/>
  <c r="BO821" i="21"/>
  <c r="I827" i="22"/>
  <c r="AS826" i="21"/>
  <c r="BY844" i="21"/>
  <c r="K844" i="21" s="1"/>
  <c r="V830" i="21"/>
  <c r="BN830" i="21" s="1"/>
  <c r="V843" i="21"/>
  <c r="AR843" i="21" s="1"/>
  <c r="BY825" i="21"/>
  <c r="K825" i="21" s="1"/>
  <c r="A825" i="21" s="1"/>
  <c r="A846" i="21"/>
  <c r="V823" i="21"/>
  <c r="AR823" i="21" s="1"/>
  <c r="BG826" i="21"/>
  <c r="I824" i="22"/>
  <c r="U844" i="24"/>
  <c r="AK826" i="21"/>
  <c r="AK824" i="21"/>
  <c r="AK830" i="21"/>
  <c r="AS824" i="21"/>
  <c r="BO828" i="21"/>
  <c r="I823" i="22"/>
  <c r="I827" i="18"/>
  <c r="D830" i="22"/>
  <c r="A830" i="22" s="1"/>
  <c r="I821" i="18"/>
  <c r="D823" i="18"/>
  <c r="A823" i="18" s="1"/>
  <c r="D821" i="22"/>
  <c r="A821" i="22" s="1"/>
  <c r="K821" i="21"/>
  <c r="A821" i="21" s="1"/>
  <c r="D829" i="18"/>
  <c r="A829" i="18" s="1"/>
  <c r="J821" i="18"/>
  <c r="BO829" i="21"/>
  <c r="BN828" i="21"/>
  <c r="I830" i="18"/>
  <c r="J828" i="18"/>
  <c r="K828" i="21"/>
  <c r="A828" i="21" s="1"/>
  <c r="J830" i="18"/>
  <c r="AR828" i="21"/>
  <c r="D821" i="18"/>
  <c r="A821" i="18" s="1"/>
  <c r="J826" i="18"/>
  <c r="I828" i="18"/>
  <c r="BN827" i="21"/>
  <c r="I825" i="22"/>
  <c r="D825" i="22"/>
  <c r="A825" i="22" s="1"/>
  <c r="L829" i="21"/>
  <c r="L824" i="21"/>
  <c r="D830" i="21"/>
  <c r="D827" i="18"/>
  <c r="A827" i="18" s="1"/>
  <c r="K824" i="21"/>
  <c r="A824" i="21" s="1"/>
  <c r="I843" i="18"/>
  <c r="J843" i="18"/>
  <c r="D844" i="21"/>
  <c r="BG844" i="21"/>
  <c r="A843" i="6"/>
  <c r="D822" i="21"/>
  <c r="BG822" i="21"/>
  <c r="D829" i="21"/>
  <c r="AR826" i="21"/>
  <c r="J827" i="18"/>
  <c r="D844" i="22"/>
  <c r="A844" i="22" s="1"/>
  <c r="AR821" i="21"/>
  <c r="L823" i="21"/>
  <c r="D828" i="22"/>
  <c r="A828" i="22" s="1"/>
  <c r="BO824" i="21"/>
  <c r="I828" i="22"/>
  <c r="L826" i="21"/>
  <c r="D827" i="22"/>
  <c r="A827" i="22" s="1"/>
  <c r="E843" i="21"/>
  <c r="O843" i="21"/>
  <c r="AL843" i="21"/>
  <c r="BH843" i="21"/>
  <c r="A843" i="4"/>
  <c r="D843" i="7"/>
  <c r="A843" i="7" s="1"/>
  <c r="I843" i="7"/>
  <c r="AS843" i="21"/>
  <c r="E843" i="22"/>
  <c r="I843" i="22" s="1"/>
  <c r="K829" i="21"/>
  <c r="A829" i="21" s="1"/>
  <c r="J823" i="18"/>
  <c r="L821" i="21"/>
  <c r="I823" i="18"/>
  <c r="AS829" i="21"/>
  <c r="K850" i="21"/>
  <c r="A850" i="21" s="1"/>
  <c r="BN850" i="21"/>
  <c r="L825" i="21"/>
  <c r="D830" i="18"/>
  <c r="A830" i="18" s="1"/>
  <c r="BN821" i="21"/>
  <c r="D823" i="22"/>
  <c r="A823" i="22" s="1"/>
  <c r="I826" i="18"/>
  <c r="A821" i="7"/>
  <c r="I819" i="13"/>
  <c r="AS823" i="21"/>
  <c r="A829" i="7"/>
  <c r="AS825" i="21"/>
  <c r="I820" i="13"/>
  <c r="A830" i="7"/>
  <c r="A823" i="7"/>
  <c r="D824" i="22"/>
  <c r="A824" i="22" s="1"/>
  <c r="A824" i="7"/>
  <c r="A825" i="7"/>
  <c r="A828" i="7"/>
  <c r="A844" i="7"/>
  <c r="H843" i="22"/>
  <c r="BO826" i="21"/>
  <c r="A826" i="7"/>
  <c r="A822" i="7"/>
  <c r="K852" i="21"/>
  <c r="A852" i="21" s="1"/>
  <c r="A853" i="21"/>
  <c r="A847" i="21"/>
  <c r="A854" i="21"/>
  <c r="BN852" i="21"/>
  <c r="K827" i="21"/>
  <c r="A827" i="21" s="1"/>
  <c r="AR827" i="21"/>
  <c r="BN826" i="21"/>
  <c r="BN824" i="21"/>
  <c r="K826" i="21"/>
  <c r="A826" i="21" s="1"/>
  <c r="BN829" i="21"/>
  <c r="A851" i="21"/>
  <c r="A849" i="21"/>
  <c r="A845" i="21"/>
  <c r="A824" i="6"/>
  <c r="D824" i="18"/>
  <c r="A824" i="18" s="1"/>
  <c r="A828" i="6"/>
  <c r="D828" i="18"/>
  <c r="A828" i="18" s="1"/>
  <c r="A848" i="21"/>
  <c r="D826" i="22"/>
  <c r="A826" i="22" s="1"/>
  <c r="D844" i="18"/>
  <c r="A844" i="18" s="1"/>
  <c r="A844" i="13"/>
  <c r="J822" i="22"/>
  <c r="D822" i="22"/>
  <c r="A822" i="22" s="1"/>
  <c r="BN822" i="21"/>
  <c r="K822" i="21"/>
  <c r="D843" i="18"/>
  <c r="A843" i="18" s="1"/>
  <c r="A843" i="13"/>
  <c r="BO822" i="21"/>
  <c r="L822" i="21"/>
  <c r="D822" i="18"/>
  <c r="A822" i="18" s="1"/>
  <c r="A822" i="13"/>
  <c r="J843" i="22"/>
  <c r="D826" i="18"/>
  <c r="A826" i="18" s="1"/>
  <c r="A826" i="13"/>
  <c r="E843" i="5"/>
  <c r="K843" i="21" l="1"/>
  <c r="BN843" i="21"/>
  <c r="K830" i="21"/>
  <c r="A830" i="21" s="1"/>
  <c r="A844" i="21"/>
  <c r="AR830" i="21"/>
  <c r="K823" i="21"/>
  <c r="A823" i="21" s="1"/>
  <c r="BN823" i="21"/>
  <c r="A822" i="21"/>
  <c r="D843" i="22"/>
  <c r="A843" i="22" s="1"/>
  <c r="BO843" i="21"/>
  <c r="L843" i="21"/>
  <c r="BG843" i="21"/>
  <c r="D843" i="21"/>
  <c r="A843" i="21" s="1"/>
  <c r="AK843" i="21"/>
  <c r="P963" i="24" l="1"/>
  <c r="P962" i="24"/>
  <c r="P961" i="24"/>
  <c r="P960" i="24"/>
  <c r="P959" i="24"/>
  <c r="P958" i="24"/>
  <c r="P957" i="24"/>
  <c r="P956" i="24"/>
  <c r="P955" i="24"/>
  <c r="P954" i="24"/>
  <c r="P915" i="24"/>
  <c r="P914" i="24"/>
  <c r="P913" i="24"/>
  <c r="P912" i="24"/>
  <c r="P911" i="24"/>
  <c r="P910" i="24"/>
  <c r="P909" i="24"/>
  <c r="P908" i="24"/>
  <c r="P907" i="24"/>
  <c r="P906" i="24"/>
  <c r="P771" i="24"/>
  <c r="P770" i="24"/>
  <c r="P769" i="24"/>
  <c r="P768" i="24"/>
  <c r="P767" i="24"/>
  <c r="P766" i="24"/>
  <c r="P765" i="24"/>
  <c r="P764" i="24"/>
  <c r="P763" i="24"/>
  <c r="P762" i="24"/>
  <c r="P723" i="24"/>
  <c r="P722" i="24"/>
  <c r="P721" i="24"/>
  <c r="P720" i="24"/>
  <c r="P719" i="24"/>
  <c r="P718" i="24"/>
  <c r="P717" i="24"/>
  <c r="P716" i="24"/>
  <c r="P715" i="24"/>
  <c r="P714" i="24"/>
  <c r="P675" i="24"/>
  <c r="P674" i="24"/>
  <c r="P673" i="24"/>
  <c r="P672" i="24"/>
  <c r="P671" i="24"/>
  <c r="P670" i="24"/>
  <c r="P669" i="24"/>
  <c r="P668" i="24"/>
  <c r="P667" i="24"/>
  <c r="P666" i="24"/>
  <c r="P314" i="24"/>
  <c r="P313" i="24"/>
  <c r="P312" i="24"/>
  <c r="P310" i="24"/>
  <c r="P309" i="24"/>
  <c r="P308" i="24"/>
  <c r="P306" i="24"/>
  <c r="P111" i="24"/>
  <c r="P110" i="24"/>
  <c r="P109" i="24"/>
  <c r="P108" i="24"/>
  <c r="P107" i="24"/>
  <c r="P106" i="24"/>
  <c r="P105" i="24"/>
  <c r="P104" i="24"/>
  <c r="P103" i="24"/>
  <c r="P102" i="24"/>
  <c r="P51" i="24"/>
  <c r="P50" i="24"/>
  <c r="P49" i="24"/>
  <c r="P48" i="24"/>
  <c r="P47" i="24"/>
  <c r="P46" i="24"/>
  <c r="P45" i="24"/>
  <c r="P44" i="24"/>
  <c r="P43" i="24"/>
  <c r="P42" i="24"/>
  <c r="P646" i="24" l="1"/>
  <c r="P643" i="24"/>
  <c r="P647" i="24"/>
  <c r="P651" i="24"/>
  <c r="P644" i="24"/>
  <c r="P307" i="24"/>
  <c r="P311" i="24"/>
  <c r="P315" i="24"/>
  <c r="P645" i="24"/>
  <c r="P649" i="24"/>
  <c r="P648" i="24"/>
  <c r="P642" i="24"/>
  <c r="P650" i="24"/>
  <c r="P858" i="24"/>
  <c r="P24" i="24"/>
  <c r="P860" i="24"/>
  <c r="P859" i="24"/>
  <c r="P863" i="24"/>
  <c r="P867" i="24"/>
  <c r="P19" i="24"/>
  <c r="P27" i="24"/>
  <c r="P570" i="24"/>
  <c r="P577" i="24"/>
  <c r="P862" i="24"/>
  <c r="P866" i="24"/>
  <c r="P574" i="24"/>
  <c r="P21" i="24"/>
  <c r="P25" i="24"/>
  <c r="P572" i="24"/>
  <c r="P20" i="24"/>
  <c r="P576" i="24"/>
  <c r="P571" i="24"/>
  <c r="P23" i="24"/>
  <c r="P864" i="24"/>
  <c r="P578" i="24"/>
  <c r="P573" i="24"/>
  <c r="P761" i="24"/>
  <c r="P665" i="24"/>
  <c r="P41" i="24"/>
  <c r="P305" i="24"/>
  <c r="P713" i="24"/>
  <c r="P953" i="24"/>
  <c r="P18" i="24"/>
  <c r="P22" i="24"/>
  <c r="P26" i="24"/>
  <c r="P575" i="24"/>
  <c r="P579" i="24"/>
  <c r="P861" i="24"/>
  <c r="P865" i="24"/>
  <c r="P101" i="24"/>
  <c r="P272" i="24" l="1"/>
  <c r="P278" i="24"/>
  <c r="P270" i="24"/>
  <c r="P273" i="24"/>
  <c r="P271" i="24"/>
  <c r="P275" i="24"/>
  <c r="P279" i="24"/>
  <c r="P276" i="24"/>
  <c r="P274" i="24"/>
  <c r="P277" i="24"/>
  <c r="P546" i="24"/>
  <c r="P547" i="24"/>
  <c r="P550" i="24"/>
  <c r="P554" i="24"/>
  <c r="P548" i="24"/>
  <c r="P549" i="24"/>
  <c r="P555" i="24"/>
  <c r="P552" i="24"/>
  <c r="P857" i="24"/>
  <c r="P304" i="24"/>
  <c r="P553" i="24"/>
  <c r="P6" i="24"/>
  <c r="P15" i="24"/>
  <c r="P551" i="24"/>
  <c r="P9" i="24"/>
  <c r="P569" i="24"/>
  <c r="P17" i="24"/>
  <c r="P7" i="24" l="1"/>
  <c r="P269" i="24"/>
  <c r="P12" i="24"/>
  <c r="P11" i="24"/>
  <c r="P545" i="24"/>
  <c r="P10" i="24"/>
  <c r="P8" i="24"/>
  <c r="P13" i="24"/>
  <c r="P14" i="24"/>
  <c r="P5" i="24"/>
  <c r="P568" i="24" l="1"/>
  <c r="P268" i="24"/>
  <c r="P544" i="24" l="1"/>
  <c r="P4" i="24"/>
  <c r="H1070" i="7" l="1"/>
  <c r="BZ1070" i="21" s="1"/>
  <c r="G1070" i="7"/>
  <c r="BD1070" i="21" s="1"/>
  <c r="F1070" i="7"/>
  <c r="AH1070" i="21" s="1"/>
  <c r="E1070" i="7"/>
  <c r="W1070" i="21" s="1"/>
  <c r="H1069" i="7"/>
  <c r="BZ1069" i="21" s="1"/>
  <c r="G1069" i="7"/>
  <c r="BD1069" i="21" s="1"/>
  <c r="F1069" i="7"/>
  <c r="AH1069" i="21" s="1"/>
  <c r="E1069" i="7"/>
  <c r="W1069" i="21" s="1"/>
  <c r="H1068" i="7"/>
  <c r="BZ1068" i="21" s="1"/>
  <c r="G1068" i="7"/>
  <c r="BD1068" i="21" s="1"/>
  <c r="F1068" i="7"/>
  <c r="AH1068" i="21" s="1"/>
  <c r="E1068" i="7"/>
  <c r="W1068" i="21" s="1"/>
  <c r="H1067" i="7"/>
  <c r="BZ1067" i="21" s="1"/>
  <c r="G1067" i="7"/>
  <c r="BD1067" i="21" s="1"/>
  <c r="F1067" i="7"/>
  <c r="AH1067" i="21" s="1"/>
  <c r="E1067" i="7"/>
  <c r="W1067" i="21" s="1"/>
  <c r="H1066" i="7"/>
  <c r="BZ1066" i="21" s="1"/>
  <c r="G1066" i="7"/>
  <c r="BD1066" i="21" s="1"/>
  <c r="F1066" i="7"/>
  <c r="AH1066" i="21" s="1"/>
  <c r="E1066" i="7"/>
  <c r="W1066" i="21" s="1"/>
  <c r="H1065" i="7"/>
  <c r="BZ1065" i="21" s="1"/>
  <c r="G1065" i="7"/>
  <c r="BD1065" i="21" s="1"/>
  <c r="F1065" i="7"/>
  <c r="AH1065" i="21" s="1"/>
  <c r="E1065" i="7"/>
  <c r="W1065" i="21" s="1"/>
  <c r="H1064" i="7"/>
  <c r="BZ1064" i="21" s="1"/>
  <c r="G1064" i="7"/>
  <c r="BD1064" i="21" s="1"/>
  <c r="F1064" i="7"/>
  <c r="AH1064" i="21" s="1"/>
  <c r="E1064" i="7"/>
  <c r="W1064" i="21" s="1"/>
  <c r="H1063" i="7"/>
  <c r="BZ1063" i="21" s="1"/>
  <c r="G1063" i="7"/>
  <c r="BD1063" i="21" s="1"/>
  <c r="F1063" i="7"/>
  <c r="AH1063" i="21" s="1"/>
  <c r="E1063" i="7"/>
  <c r="W1063" i="21" s="1"/>
  <c r="H1062" i="7"/>
  <c r="BZ1062" i="21" s="1"/>
  <c r="G1062" i="7"/>
  <c r="BD1062" i="21" s="1"/>
  <c r="F1062" i="7"/>
  <c r="AH1062" i="21" s="1"/>
  <c r="E1062" i="7"/>
  <c r="W1062" i="21" s="1"/>
  <c r="H1061" i="7"/>
  <c r="BZ1061" i="21" s="1"/>
  <c r="G1061" i="7"/>
  <c r="BD1061" i="21" s="1"/>
  <c r="F1061" i="7"/>
  <c r="AH1061" i="21" s="1"/>
  <c r="E1061" i="7"/>
  <c r="W1061" i="21" s="1"/>
  <c r="K1060" i="8"/>
  <c r="K1059" i="8" s="1"/>
  <c r="H1070" i="8"/>
  <c r="CA1070" i="21" s="1"/>
  <c r="G1070" i="8"/>
  <c r="BE1070" i="21" s="1"/>
  <c r="F1070" i="8"/>
  <c r="AI1070" i="21" s="1"/>
  <c r="E1070" i="8"/>
  <c r="X1070" i="21" s="1"/>
  <c r="H1069" i="8"/>
  <c r="CA1069" i="21" s="1"/>
  <c r="G1069" i="8"/>
  <c r="BE1069" i="21" s="1"/>
  <c r="F1069" i="8"/>
  <c r="AI1069" i="21" s="1"/>
  <c r="E1069" i="8"/>
  <c r="X1069" i="21" s="1"/>
  <c r="H1068" i="8"/>
  <c r="CA1068" i="21" s="1"/>
  <c r="G1068" i="8"/>
  <c r="BE1068" i="21" s="1"/>
  <c r="F1068" i="8"/>
  <c r="AI1068" i="21" s="1"/>
  <c r="E1068" i="8"/>
  <c r="X1068" i="21" s="1"/>
  <c r="H1067" i="8"/>
  <c r="CA1067" i="21" s="1"/>
  <c r="G1067" i="8"/>
  <c r="BE1067" i="21" s="1"/>
  <c r="F1067" i="8"/>
  <c r="AI1067" i="21" s="1"/>
  <c r="E1067" i="8"/>
  <c r="X1067" i="21" s="1"/>
  <c r="H1066" i="8"/>
  <c r="CA1066" i="21" s="1"/>
  <c r="G1066" i="8"/>
  <c r="BE1066" i="21" s="1"/>
  <c r="F1066" i="8"/>
  <c r="AI1066" i="21" s="1"/>
  <c r="E1066" i="8"/>
  <c r="X1066" i="21" s="1"/>
  <c r="H1065" i="8"/>
  <c r="CA1065" i="21" s="1"/>
  <c r="G1065" i="8"/>
  <c r="BE1065" i="21" s="1"/>
  <c r="F1065" i="8"/>
  <c r="AI1065" i="21" s="1"/>
  <c r="E1065" i="8"/>
  <c r="X1065" i="21" s="1"/>
  <c r="H1064" i="8"/>
  <c r="CA1064" i="21" s="1"/>
  <c r="G1064" i="8"/>
  <c r="BE1064" i="21" s="1"/>
  <c r="F1064" i="8"/>
  <c r="AI1064" i="21" s="1"/>
  <c r="E1064" i="8"/>
  <c r="X1064" i="21" s="1"/>
  <c r="H1063" i="8"/>
  <c r="CA1063" i="21" s="1"/>
  <c r="G1063" i="8"/>
  <c r="BE1063" i="21" s="1"/>
  <c r="F1063" i="8"/>
  <c r="AI1063" i="21" s="1"/>
  <c r="E1063" i="8"/>
  <c r="X1063" i="21" s="1"/>
  <c r="H1062" i="8"/>
  <c r="CA1062" i="21" s="1"/>
  <c r="G1062" i="8"/>
  <c r="BE1062" i="21" s="1"/>
  <c r="F1062" i="8"/>
  <c r="AI1062" i="21" s="1"/>
  <c r="E1062" i="8"/>
  <c r="X1062" i="21" s="1"/>
  <c r="H1061" i="8"/>
  <c r="CA1061" i="21" s="1"/>
  <c r="G1061" i="8"/>
  <c r="BE1061" i="21" s="1"/>
  <c r="F1061" i="8"/>
  <c r="AI1061" i="21" s="1"/>
  <c r="E1061" i="8"/>
  <c r="X1061" i="21" s="1"/>
  <c r="H1070" i="13"/>
  <c r="G1070" i="13"/>
  <c r="F1070" i="13"/>
  <c r="E1070" i="13"/>
  <c r="H1069" i="13"/>
  <c r="G1069" i="13"/>
  <c r="F1069" i="13"/>
  <c r="E1069" i="13"/>
  <c r="H1068" i="13"/>
  <c r="G1068" i="13"/>
  <c r="F1068" i="13"/>
  <c r="E1068" i="13"/>
  <c r="H1067" i="13"/>
  <c r="G1067" i="13"/>
  <c r="F1067" i="13"/>
  <c r="E1067" i="13"/>
  <c r="H1066" i="13"/>
  <c r="G1066" i="13"/>
  <c r="F1066" i="13"/>
  <c r="E1066" i="13"/>
  <c r="H1065" i="13"/>
  <c r="G1065" i="13"/>
  <c r="F1065" i="13"/>
  <c r="E1065" i="13"/>
  <c r="H1064" i="13"/>
  <c r="G1064" i="13"/>
  <c r="F1064" i="13"/>
  <c r="E1064" i="13"/>
  <c r="H1063" i="13"/>
  <c r="G1063" i="13"/>
  <c r="F1063" i="13"/>
  <c r="E1063" i="13"/>
  <c r="H1062" i="13"/>
  <c r="G1062" i="13"/>
  <c r="F1062" i="13"/>
  <c r="E1062" i="13"/>
  <c r="H1061" i="13"/>
  <c r="G1061" i="13"/>
  <c r="F1061" i="13"/>
  <c r="E1061" i="13"/>
  <c r="K1070" i="9"/>
  <c r="J1070" i="9"/>
  <c r="K1069" i="9"/>
  <c r="J1069" i="9"/>
  <c r="K1068" i="9"/>
  <c r="J1068" i="9"/>
  <c r="K1067" i="9"/>
  <c r="J1067" i="9"/>
  <c r="K1066" i="9"/>
  <c r="J1066" i="9"/>
  <c r="K1065" i="9"/>
  <c r="J1065" i="9"/>
  <c r="K1064" i="9"/>
  <c r="J1064" i="9"/>
  <c r="K1063" i="9"/>
  <c r="J1063" i="9"/>
  <c r="K1062" i="9"/>
  <c r="J1062" i="9"/>
  <c r="K1061" i="9"/>
  <c r="J1061" i="9"/>
  <c r="A1070" i="9"/>
  <c r="A1069" i="9"/>
  <c r="A1068" i="9"/>
  <c r="A1067" i="9"/>
  <c r="A1066" i="9"/>
  <c r="A1065" i="9"/>
  <c r="A1063" i="9"/>
  <c r="A1062" i="9"/>
  <c r="A1061" i="9"/>
  <c r="K1070" i="12"/>
  <c r="J1070" i="12"/>
  <c r="K1069" i="12"/>
  <c r="J1069" i="12"/>
  <c r="K1068" i="12"/>
  <c r="J1068" i="12"/>
  <c r="K1067" i="12"/>
  <c r="J1067" i="12"/>
  <c r="K1066" i="12"/>
  <c r="J1066" i="12"/>
  <c r="K1065" i="12"/>
  <c r="J1065" i="12"/>
  <c r="K1064" i="12"/>
  <c r="J1064" i="12"/>
  <c r="K1063" i="12"/>
  <c r="J1063" i="12"/>
  <c r="K1062" i="12"/>
  <c r="J1062" i="12"/>
  <c r="K1061" i="12"/>
  <c r="J1061" i="12"/>
  <c r="E1063" i="12"/>
  <c r="G1060" i="12"/>
  <c r="G1059" i="12" s="1"/>
  <c r="F1060" i="12"/>
  <c r="E1070" i="12"/>
  <c r="A1070" i="12" s="1"/>
  <c r="E1069" i="12"/>
  <c r="A1069" i="12" s="1"/>
  <c r="E1068" i="12"/>
  <c r="A1068" i="12" s="1"/>
  <c r="E1067" i="12"/>
  <c r="A1067" i="12" s="1"/>
  <c r="E1066" i="12"/>
  <c r="A1066" i="12" s="1"/>
  <c r="E1065" i="12"/>
  <c r="A1065" i="12" s="1"/>
  <c r="E1064" i="12"/>
  <c r="A1064" i="12" s="1"/>
  <c r="E1062" i="12"/>
  <c r="A1062" i="12" s="1"/>
  <c r="E1061" i="12"/>
  <c r="A1061" i="12" s="1"/>
  <c r="I1060" i="12"/>
  <c r="H1060" i="12"/>
  <c r="H1059" i="12" s="1"/>
  <c r="G1060" i="14"/>
  <c r="K1070" i="14"/>
  <c r="J1070" i="14"/>
  <c r="K1069" i="14"/>
  <c r="J1069" i="14"/>
  <c r="K1068" i="14"/>
  <c r="J1068" i="14"/>
  <c r="K1067" i="14"/>
  <c r="J1067" i="14"/>
  <c r="K1066" i="14"/>
  <c r="J1066" i="14"/>
  <c r="K1065" i="14"/>
  <c r="J1065" i="14"/>
  <c r="K1064" i="14"/>
  <c r="J1064" i="14"/>
  <c r="K1063" i="14"/>
  <c r="J1063" i="14"/>
  <c r="K1062" i="14"/>
  <c r="J1062" i="14"/>
  <c r="K1061" i="14"/>
  <c r="J1061" i="14"/>
  <c r="F1060" i="14"/>
  <c r="F1059" i="14" s="1"/>
  <c r="I1060" i="14"/>
  <c r="H1060" i="14"/>
  <c r="H1059" i="14" s="1"/>
  <c r="G1059" i="14"/>
  <c r="E1070" i="14"/>
  <c r="A1070" i="14" s="1"/>
  <c r="E1069" i="14"/>
  <c r="A1069" i="14" s="1"/>
  <c r="E1068" i="14"/>
  <c r="A1068" i="14" s="1"/>
  <c r="E1067" i="14"/>
  <c r="A1067" i="14" s="1"/>
  <c r="E1066" i="14"/>
  <c r="A1066" i="14" s="1"/>
  <c r="E1065" i="14"/>
  <c r="A1065" i="14" s="1"/>
  <c r="E1064" i="14"/>
  <c r="A1064" i="14" s="1"/>
  <c r="E1063" i="14"/>
  <c r="E1062" i="14"/>
  <c r="A1062" i="14" s="1"/>
  <c r="E1061" i="14"/>
  <c r="A1061" i="14" s="1"/>
  <c r="K1066" i="15"/>
  <c r="J1066" i="15"/>
  <c r="K1070" i="15"/>
  <c r="J1070" i="15"/>
  <c r="K1069" i="15"/>
  <c r="J1069" i="15"/>
  <c r="K1068" i="15"/>
  <c r="J1068" i="15"/>
  <c r="K1067" i="15"/>
  <c r="J1067" i="15"/>
  <c r="K1065" i="15"/>
  <c r="J1065" i="15"/>
  <c r="K1064" i="15"/>
  <c r="J1064" i="15"/>
  <c r="K1063" i="15"/>
  <c r="J1063" i="15"/>
  <c r="K1062" i="15"/>
  <c r="J1062" i="15"/>
  <c r="K1061" i="15"/>
  <c r="J1061" i="15"/>
  <c r="I1060" i="15"/>
  <c r="I1059" i="15" s="1"/>
  <c r="H1060" i="15"/>
  <c r="H1059" i="15" s="1"/>
  <c r="G1060" i="15"/>
  <c r="G1059" i="15" s="1"/>
  <c r="F1060" i="15"/>
  <c r="E1070" i="15"/>
  <c r="A1070" i="15" s="1"/>
  <c r="E1069" i="15"/>
  <c r="A1069" i="15" s="1"/>
  <c r="E1068" i="15"/>
  <c r="A1068" i="15" s="1"/>
  <c r="E1067" i="15"/>
  <c r="A1067" i="15" s="1"/>
  <c r="E1066" i="15"/>
  <c r="A1066" i="15" s="1"/>
  <c r="E1065" i="15"/>
  <c r="A1065" i="15" s="1"/>
  <c r="E1064" i="15"/>
  <c r="A1064" i="15" s="1"/>
  <c r="E1063" i="15"/>
  <c r="A1063" i="15" s="1"/>
  <c r="E1062" i="15"/>
  <c r="A1062" i="15" s="1"/>
  <c r="E1061" i="15"/>
  <c r="A1061" i="15" s="1"/>
  <c r="A1063" i="14"/>
  <c r="A1064" i="9"/>
  <c r="H1070" i="6"/>
  <c r="G1070" i="6"/>
  <c r="F1070" i="6"/>
  <c r="E1070" i="6"/>
  <c r="H1069" i="6"/>
  <c r="G1069" i="6"/>
  <c r="F1069" i="6"/>
  <c r="E1069" i="6"/>
  <c r="H1068" i="6"/>
  <c r="G1068" i="6"/>
  <c r="F1068" i="6"/>
  <c r="E1068" i="6"/>
  <c r="H1067" i="6"/>
  <c r="G1067" i="6"/>
  <c r="F1067" i="6"/>
  <c r="E1067" i="6"/>
  <c r="H1066" i="6"/>
  <c r="G1066" i="6"/>
  <c r="F1066" i="6"/>
  <c r="E1066" i="6"/>
  <c r="H1065" i="6"/>
  <c r="G1065" i="6"/>
  <c r="F1065" i="6"/>
  <c r="E1065" i="6"/>
  <c r="H1064" i="6"/>
  <c r="G1064" i="6"/>
  <c r="F1064" i="6"/>
  <c r="E1064" i="6"/>
  <c r="H1063" i="6"/>
  <c r="G1063" i="6"/>
  <c r="F1063" i="6"/>
  <c r="E1063" i="6"/>
  <c r="H1062" i="6"/>
  <c r="G1062" i="6"/>
  <c r="F1062" i="6"/>
  <c r="E1062" i="6"/>
  <c r="H1061" i="6"/>
  <c r="G1061" i="6"/>
  <c r="F1061" i="6"/>
  <c r="E1061" i="6"/>
  <c r="D1064" i="5"/>
  <c r="D1070" i="5"/>
  <c r="D1069" i="5"/>
  <c r="A1069" i="5" s="1"/>
  <c r="D1068" i="5"/>
  <c r="D1067" i="5"/>
  <c r="D1066" i="5"/>
  <c r="D1065" i="5"/>
  <c r="A1065" i="5" s="1"/>
  <c r="D1063" i="5"/>
  <c r="D1062" i="5"/>
  <c r="D1061" i="5"/>
  <c r="A1061" i="5" s="1"/>
  <c r="H1060" i="5"/>
  <c r="G1060" i="5"/>
  <c r="F1060" i="5"/>
  <c r="E1060" i="5"/>
  <c r="H1059" i="5"/>
  <c r="G1059" i="5"/>
  <c r="F1059" i="5"/>
  <c r="E1059" i="5"/>
  <c r="J1070" i="5"/>
  <c r="I1070" i="5"/>
  <c r="J1069" i="5"/>
  <c r="I1069" i="5"/>
  <c r="J1068" i="5"/>
  <c r="I1068" i="5"/>
  <c r="J1067" i="5"/>
  <c r="I1067" i="5"/>
  <c r="J1066" i="5"/>
  <c r="I1066" i="5"/>
  <c r="J1065" i="5"/>
  <c r="I1065" i="5"/>
  <c r="J1064" i="5"/>
  <c r="I1064" i="5"/>
  <c r="J1063" i="5"/>
  <c r="I1063" i="5"/>
  <c r="J1062" i="5"/>
  <c r="I1062" i="5"/>
  <c r="J1061" i="5"/>
  <c r="I1061" i="5"/>
  <c r="E1060" i="4"/>
  <c r="E1059" i="4" s="1"/>
  <c r="H1060" i="4"/>
  <c r="G1060" i="4"/>
  <c r="F1060" i="4"/>
  <c r="D1070" i="4"/>
  <c r="D1069" i="4"/>
  <c r="D1068" i="4"/>
  <c r="D1067" i="4"/>
  <c r="A1067" i="4" s="1"/>
  <c r="D1066" i="4"/>
  <c r="D1065" i="4"/>
  <c r="A1065" i="4" s="1"/>
  <c r="D1064" i="4"/>
  <c r="D1063" i="4"/>
  <c r="A1063" i="4" s="1"/>
  <c r="D1062" i="4"/>
  <c r="D1061" i="4"/>
  <c r="A1061" i="4" s="1"/>
  <c r="J1070" i="4"/>
  <c r="I1070" i="4"/>
  <c r="J1069" i="4"/>
  <c r="I1069" i="4"/>
  <c r="J1068" i="4"/>
  <c r="I1068" i="4"/>
  <c r="J1067" i="4"/>
  <c r="I1067" i="4"/>
  <c r="J1066" i="4"/>
  <c r="I1066" i="4"/>
  <c r="J1065" i="4"/>
  <c r="I1065" i="4"/>
  <c r="J1064" i="4"/>
  <c r="I1064" i="4"/>
  <c r="J1063" i="4"/>
  <c r="I1063" i="4"/>
  <c r="J1062" i="4"/>
  <c r="I1062" i="4"/>
  <c r="J1061" i="4"/>
  <c r="I1061" i="4"/>
  <c r="K1061" i="24" l="1"/>
  <c r="F1061" i="24"/>
  <c r="A1061" i="24" s="1"/>
  <c r="E1062" i="22"/>
  <c r="E1064" i="22"/>
  <c r="E1065" i="22"/>
  <c r="E1067" i="22"/>
  <c r="E1068" i="22"/>
  <c r="E1069" i="22"/>
  <c r="E1070" i="22"/>
  <c r="F1068" i="22"/>
  <c r="O1063" i="21"/>
  <c r="BR1070" i="21"/>
  <c r="BJ1062" i="21"/>
  <c r="BJ1063" i="21"/>
  <c r="G1060" i="7"/>
  <c r="BD1060" i="21" s="1"/>
  <c r="BI1068" i="21"/>
  <c r="BR1062" i="21"/>
  <c r="AQ1068" i="21"/>
  <c r="AP1062" i="21"/>
  <c r="AQ1064" i="21"/>
  <c r="BM1066" i="21"/>
  <c r="K1060" i="15"/>
  <c r="J1062" i="21"/>
  <c r="J1065" i="21"/>
  <c r="AQ1062" i="21"/>
  <c r="BM1062" i="21"/>
  <c r="J1064" i="21"/>
  <c r="J1067" i="21"/>
  <c r="J1061" i="21"/>
  <c r="J1068" i="21"/>
  <c r="J1069" i="21"/>
  <c r="BL1069" i="21"/>
  <c r="BL1065" i="21"/>
  <c r="I1066" i="21"/>
  <c r="I1059" i="14"/>
  <c r="K1059" i="14"/>
  <c r="I1062" i="21"/>
  <c r="I1070" i="21"/>
  <c r="I1063" i="21"/>
  <c r="I1067" i="21"/>
  <c r="AP1066" i="21"/>
  <c r="J1060" i="14"/>
  <c r="I1065" i="21"/>
  <c r="I1069" i="21"/>
  <c r="J1059" i="14"/>
  <c r="AP1059" i="21"/>
  <c r="K1060" i="14"/>
  <c r="AP1070" i="21"/>
  <c r="I1061" i="21"/>
  <c r="I1068" i="21"/>
  <c r="D1063" i="8"/>
  <c r="A1063" i="8" s="1"/>
  <c r="BK1063" i="21"/>
  <c r="AO1069" i="21"/>
  <c r="I1059" i="12"/>
  <c r="H1066" i="21"/>
  <c r="D1062" i="8"/>
  <c r="A1062" i="8" s="1"/>
  <c r="D1067" i="8"/>
  <c r="A1067" i="8" s="1"/>
  <c r="H1061" i="18"/>
  <c r="BY1061" i="21" s="1"/>
  <c r="H1062" i="18"/>
  <c r="BY1062" i="21" s="1"/>
  <c r="H1063" i="18"/>
  <c r="BY1063" i="21" s="1"/>
  <c r="H1064" i="18"/>
  <c r="BY1064" i="21" s="1"/>
  <c r="H1065" i="18"/>
  <c r="BY1065" i="21" s="1"/>
  <c r="H1066" i="18"/>
  <c r="BY1066" i="21" s="1"/>
  <c r="H1067" i="18"/>
  <c r="BY1067" i="21" s="1"/>
  <c r="H1068" i="18"/>
  <c r="BY1068" i="21" s="1"/>
  <c r="H1069" i="18"/>
  <c r="BY1069" i="21" s="1"/>
  <c r="H1070" i="18"/>
  <c r="BY1070" i="21" s="1"/>
  <c r="H1068" i="21"/>
  <c r="H1070" i="21"/>
  <c r="H1060" i="8"/>
  <c r="CA1060" i="21" s="1"/>
  <c r="BK1062" i="21"/>
  <c r="BK1064" i="21"/>
  <c r="D1066" i="8"/>
  <c r="A1066" i="8" s="1"/>
  <c r="D1070" i="8"/>
  <c r="A1070" i="8" s="1"/>
  <c r="G1059" i="8"/>
  <c r="BE1059" i="21" s="1"/>
  <c r="D1068" i="8"/>
  <c r="A1068" i="8" s="1"/>
  <c r="E1061" i="18"/>
  <c r="V1061" i="21" s="1"/>
  <c r="E1062" i="18"/>
  <c r="V1062" i="21" s="1"/>
  <c r="E1063" i="18"/>
  <c r="V1063" i="21" s="1"/>
  <c r="E1064" i="18"/>
  <c r="V1064" i="21" s="1"/>
  <c r="E1065" i="18"/>
  <c r="V1065" i="21" s="1"/>
  <c r="E1066" i="18"/>
  <c r="V1066" i="21" s="1"/>
  <c r="E1067" i="18"/>
  <c r="V1067" i="21" s="1"/>
  <c r="E1068" i="18"/>
  <c r="V1068" i="21" s="1"/>
  <c r="E1069" i="18"/>
  <c r="V1069" i="21" s="1"/>
  <c r="E1070" i="18"/>
  <c r="V1070" i="21" s="1"/>
  <c r="D1064" i="13"/>
  <c r="A1064" i="13" s="1"/>
  <c r="H1061" i="21"/>
  <c r="H1065" i="21"/>
  <c r="H1067" i="21"/>
  <c r="D1061" i="13"/>
  <c r="A1061" i="13" s="1"/>
  <c r="H1062" i="21"/>
  <c r="AO1065" i="21"/>
  <c r="BK1068" i="21"/>
  <c r="F1060" i="8"/>
  <c r="AI1060" i="21" s="1"/>
  <c r="D1064" i="8"/>
  <c r="A1064" i="8" s="1"/>
  <c r="G1059" i="13"/>
  <c r="AO1060" i="21"/>
  <c r="BK1067" i="21"/>
  <c r="H1069" i="21"/>
  <c r="J1069" i="13"/>
  <c r="F1062" i="18"/>
  <c r="AG1062" i="21" s="1"/>
  <c r="F1064" i="18"/>
  <c r="AG1064" i="21" s="1"/>
  <c r="F1066" i="18"/>
  <c r="AG1066" i="21" s="1"/>
  <c r="F1069" i="18"/>
  <c r="AG1069" i="21" s="1"/>
  <c r="G1061" i="18"/>
  <c r="BC1061" i="21" s="1"/>
  <c r="G1062" i="18"/>
  <c r="BC1062" i="21" s="1"/>
  <c r="G1063" i="18"/>
  <c r="BC1063" i="21" s="1"/>
  <c r="G1064" i="18"/>
  <c r="BC1064" i="21" s="1"/>
  <c r="G1065" i="18"/>
  <c r="BC1065" i="21" s="1"/>
  <c r="G1066" i="18"/>
  <c r="BC1066" i="21" s="1"/>
  <c r="G1067" i="18"/>
  <c r="BC1067" i="21" s="1"/>
  <c r="G1068" i="18"/>
  <c r="BC1068" i="21" s="1"/>
  <c r="G1069" i="18"/>
  <c r="BC1069" i="21" s="1"/>
  <c r="G1070" i="18"/>
  <c r="BC1070" i="21" s="1"/>
  <c r="G1069" i="21"/>
  <c r="F1063" i="18"/>
  <c r="AG1063" i="21" s="1"/>
  <c r="F1065" i="18"/>
  <c r="AG1065" i="21" s="1"/>
  <c r="F1067" i="18"/>
  <c r="AG1067" i="21" s="1"/>
  <c r="F1070" i="18"/>
  <c r="AG1070" i="21" s="1"/>
  <c r="I1061" i="13"/>
  <c r="I1063" i="13"/>
  <c r="I1065" i="13"/>
  <c r="I1067" i="13"/>
  <c r="I1069" i="13"/>
  <c r="G1061" i="21"/>
  <c r="G1064" i="21"/>
  <c r="BJ1065" i="21"/>
  <c r="F1060" i="13"/>
  <c r="D1065" i="13"/>
  <c r="A1065" i="13" s="1"/>
  <c r="D1070" i="13"/>
  <c r="A1070" i="13" s="1"/>
  <c r="E1060" i="13"/>
  <c r="BJ1061" i="21"/>
  <c r="AN1065" i="21"/>
  <c r="G1060" i="13"/>
  <c r="D1062" i="13"/>
  <c r="A1062" i="13" s="1"/>
  <c r="D1066" i="13"/>
  <c r="A1066" i="13" s="1"/>
  <c r="J1062" i="13"/>
  <c r="J1064" i="13"/>
  <c r="J1066" i="13"/>
  <c r="J1070" i="13"/>
  <c r="AN1061" i="21"/>
  <c r="G1062" i="21"/>
  <c r="AN1069" i="21"/>
  <c r="BJ1069" i="21"/>
  <c r="D1069" i="13"/>
  <c r="A1069" i="13" s="1"/>
  <c r="H1060" i="13"/>
  <c r="D1063" i="13"/>
  <c r="A1063" i="13" s="1"/>
  <c r="D1067" i="13"/>
  <c r="A1067" i="13" s="1"/>
  <c r="J1065" i="13"/>
  <c r="G1065" i="21"/>
  <c r="BJ1066" i="21"/>
  <c r="G1066" i="21"/>
  <c r="BJ1070" i="21"/>
  <c r="G1070" i="21"/>
  <c r="J1061" i="13"/>
  <c r="J1063" i="13"/>
  <c r="J1067" i="13"/>
  <c r="D1069" i="6"/>
  <c r="A1069" i="6" s="1"/>
  <c r="Z1069" i="21"/>
  <c r="BR1064" i="21"/>
  <c r="BR1065" i="21"/>
  <c r="AV1066" i="21"/>
  <c r="Z1068" i="21"/>
  <c r="AV1070" i="21"/>
  <c r="A1064" i="5"/>
  <c r="J1061" i="8"/>
  <c r="J1065" i="8"/>
  <c r="AV1068" i="21"/>
  <c r="J1061" i="6"/>
  <c r="J1065" i="6"/>
  <c r="J1069" i="6"/>
  <c r="F1067" i="21"/>
  <c r="J1063" i="6"/>
  <c r="J1067" i="6"/>
  <c r="I1060" i="5"/>
  <c r="F1059" i="8"/>
  <c r="AI1059" i="21" s="1"/>
  <c r="F1061" i="21"/>
  <c r="AV1061" i="21"/>
  <c r="F1062" i="21"/>
  <c r="I1068" i="6"/>
  <c r="J1059" i="5"/>
  <c r="A1068" i="5"/>
  <c r="I1062" i="6"/>
  <c r="I1064" i="6"/>
  <c r="I1066" i="6"/>
  <c r="I1070" i="6"/>
  <c r="J1062" i="6"/>
  <c r="J1064" i="6"/>
  <c r="J1066" i="6"/>
  <c r="J1068" i="6"/>
  <c r="J1070" i="6"/>
  <c r="F1064" i="21"/>
  <c r="AM1068" i="21"/>
  <c r="A1067" i="5"/>
  <c r="A1063" i="5"/>
  <c r="D1061" i="8"/>
  <c r="A1061" i="8" s="1"/>
  <c r="D1065" i="8"/>
  <c r="A1065" i="8" s="1"/>
  <c r="D1069" i="8"/>
  <c r="A1069" i="8" s="1"/>
  <c r="G1060" i="8"/>
  <c r="BE1060" i="21" s="1"/>
  <c r="Z1061" i="21"/>
  <c r="Z1062" i="21"/>
  <c r="AV1062" i="21"/>
  <c r="AV1063" i="21"/>
  <c r="AV1064" i="21"/>
  <c r="Z1065" i="21"/>
  <c r="Z1066" i="21"/>
  <c r="AV1067" i="21"/>
  <c r="F1069" i="21"/>
  <c r="I1061" i="6"/>
  <c r="I1063" i="6"/>
  <c r="I1065" i="6"/>
  <c r="I1067" i="6"/>
  <c r="I1069" i="6"/>
  <c r="A1070" i="5"/>
  <c r="A1066" i="5"/>
  <c r="A1062" i="5"/>
  <c r="F1065" i="21"/>
  <c r="E1059" i="6"/>
  <c r="E1060" i="8"/>
  <c r="X1060" i="21" s="1"/>
  <c r="O1061" i="21"/>
  <c r="BR1061" i="21"/>
  <c r="AM1062" i="21"/>
  <c r="AM1064" i="21"/>
  <c r="BI1064" i="21"/>
  <c r="BR1066" i="21"/>
  <c r="F1068" i="21"/>
  <c r="BR1068" i="21"/>
  <c r="BR1069" i="21"/>
  <c r="Z1070" i="21"/>
  <c r="G1067" i="22"/>
  <c r="G1059" i="4"/>
  <c r="G1059" i="6" s="1"/>
  <c r="BH1069" i="21"/>
  <c r="AL1062" i="21"/>
  <c r="E1060" i="6"/>
  <c r="D1067" i="7"/>
  <c r="AL1064" i="21"/>
  <c r="D1063" i="6"/>
  <c r="A1063" i="6" s="1"/>
  <c r="A1069" i="4"/>
  <c r="D1061" i="6"/>
  <c r="G1063" i="22"/>
  <c r="AL1068" i="21"/>
  <c r="D1063" i="7"/>
  <c r="AL1066" i="21"/>
  <c r="BH1065" i="21"/>
  <c r="D1061" i="7"/>
  <c r="D1069" i="7"/>
  <c r="E1067" i="21"/>
  <c r="O1069" i="21"/>
  <c r="G1060" i="6"/>
  <c r="D1065" i="7"/>
  <c r="AV1060" i="21"/>
  <c r="O1065" i="21"/>
  <c r="J1067" i="8"/>
  <c r="AT1064" i="21"/>
  <c r="I1064" i="8"/>
  <c r="I1065" i="8"/>
  <c r="I1068" i="8"/>
  <c r="I1070" i="8"/>
  <c r="AT1068" i="21"/>
  <c r="BP1066" i="21"/>
  <c r="J1062" i="8"/>
  <c r="J1064" i="8"/>
  <c r="J1066" i="8"/>
  <c r="J1068" i="8"/>
  <c r="J1070" i="8"/>
  <c r="I1061" i="8"/>
  <c r="I1063" i="8"/>
  <c r="I1067" i="8"/>
  <c r="I1069" i="8"/>
  <c r="J1063" i="8"/>
  <c r="J1069" i="8"/>
  <c r="M1062" i="21"/>
  <c r="M1063" i="21"/>
  <c r="M1066" i="21"/>
  <c r="M1068" i="21"/>
  <c r="M1070" i="21"/>
  <c r="BP1070" i="21"/>
  <c r="I1062" i="8"/>
  <c r="I1066" i="8"/>
  <c r="BP1069" i="21"/>
  <c r="G1062" i="22"/>
  <c r="G1066" i="22"/>
  <c r="G1070" i="22"/>
  <c r="J1067" i="7"/>
  <c r="G1064" i="22"/>
  <c r="G1068" i="22"/>
  <c r="G1061" i="22"/>
  <c r="G1065" i="22"/>
  <c r="G1069" i="22"/>
  <c r="J1063" i="7"/>
  <c r="A1066" i="4"/>
  <c r="D1066" i="7"/>
  <c r="H1059" i="4"/>
  <c r="H1060" i="6"/>
  <c r="D1064" i="6"/>
  <c r="D1064" i="7"/>
  <c r="A1068" i="4"/>
  <c r="D1068" i="7"/>
  <c r="F1059" i="4"/>
  <c r="I1059" i="4" s="1"/>
  <c r="F1060" i="6"/>
  <c r="D1066" i="6"/>
  <c r="A1066" i="6" s="1"/>
  <c r="F1061" i="22"/>
  <c r="L1061" i="21"/>
  <c r="F1062" i="22"/>
  <c r="F1063" i="22"/>
  <c r="AS1063" i="21"/>
  <c r="F1064" i="22"/>
  <c r="F1065" i="22"/>
  <c r="F1066" i="22"/>
  <c r="F1067" i="22"/>
  <c r="F1069" i="22"/>
  <c r="F1070" i="22"/>
  <c r="J1070" i="7"/>
  <c r="J1061" i="7"/>
  <c r="J1065" i="7"/>
  <c r="H1062" i="22"/>
  <c r="H1064" i="22"/>
  <c r="H1066" i="22"/>
  <c r="H1068" i="22"/>
  <c r="H1070" i="22"/>
  <c r="F1060" i="7"/>
  <c r="AH1060" i="21" s="1"/>
  <c r="J1062" i="7"/>
  <c r="J1066" i="7"/>
  <c r="D1062" i="7"/>
  <c r="D1062" i="6"/>
  <c r="A1062" i="4"/>
  <c r="A1070" i="4"/>
  <c r="D1070" i="7"/>
  <c r="D1070" i="6"/>
  <c r="A1070" i="6" s="1"/>
  <c r="H1060" i="7"/>
  <c r="BZ1060" i="21" s="1"/>
  <c r="A1064" i="4"/>
  <c r="D1068" i="6"/>
  <c r="A1068" i="6" s="1"/>
  <c r="H1061" i="22"/>
  <c r="H1063" i="22"/>
  <c r="H1065" i="22"/>
  <c r="H1067" i="22"/>
  <c r="H1069" i="22"/>
  <c r="I1061" i="7"/>
  <c r="J1064" i="7"/>
  <c r="J1069" i="7"/>
  <c r="BH1070" i="21"/>
  <c r="D1065" i="6"/>
  <c r="I1063" i="7"/>
  <c r="I1065" i="7"/>
  <c r="I1067" i="7"/>
  <c r="I1070" i="7"/>
  <c r="Z1064" i="21"/>
  <c r="O1067" i="21"/>
  <c r="AL1070" i="21"/>
  <c r="D1067" i="6"/>
  <c r="E1060" i="7"/>
  <c r="W1060" i="21" s="1"/>
  <c r="I1062" i="7"/>
  <c r="I1064" i="7"/>
  <c r="I1066" i="7"/>
  <c r="I1069" i="7"/>
  <c r="E1063" i="21"/>
  <c r="BH1066" i="21"/>
  <c r="F1061" i="18"/>
  <c r="AG1061" i="21" s="1"/>
  <c r="F1068" i="18"/>
  <c r="AG1068" i="21" s="1"/>
  <c r="D1068" i="13"/>
  <c r="J1068" i="7"/>
  <c r="I1068" i="7"/>
  <c r="J1068" i="13"/>
  <c r="G1068" i="21"/>
  <c r="BH1061" i="21"/>
  <c r="F1063" i="21"/>
  <c r="J1070" i="21"/>
  <c r="AQ1070" i="21"/>
  <c r="E1061" i="21"/>
  <c r="BK1061" i="21"/>
  <c r="O1062" i="21"/>
  <c r="E1062" i="21"/>
  <c r="BP1062" i="21"/>
  <c r="AT1062" i="21"/>
  <c r="BL1062" i="21"/>
  <c r="G1063" i="21"/>
  <c r="E1064" i="21"/>
  <c r="O1064" i="21"/>
  <c r="BH1064" i="21"/>
  <c r="I1064" i="21"/>
  <c r="BL1064" i="21"/>
  <c r="AP1064" i="21"/>
  <c r="M1064" i="21"/>
  <c r="BP1064" i="21"/>
  <c r="F1066" i="21"/>
  <c r="AM1066" i="21"/>
  <c r="BI1066" i="21"/>
  <c r="J1066" i="21"/>
  <c r="AQ1066" i="21"/>
  <c r="BM1070" i="21"/>
  <c r="BL1061" i="21"/>
  <c r="AO1061" i="21"/>
  <c r="J1063" i="21"/>
  <c r="F1070" i="21"/>
  <c r="AM1070" i="21"/>
  <c r="BI1070" i="21"/>
  <c r="BI1061" i="21"/>
  <c r="BM1061" i="21"/>
  <c r="BH1062" i="21"/>
  <c r="H1063" i="21"/>
  <c r="AO1063" i="21"/>
  <c r="AN1063" i="21"/>
  <c r="H1064" i="21"/>
  <c r="G1067" i="21"/>
  <c r="BJ1067" i="21"/>
  <c r="AN1067" i="21"/>
  <c r="BM1065" i="21"/>
  <c r="E1068" i="21"/>
  <c r="O1068" i="21"/>
  <c r="BL1068" i="21"/>
  <c r="BI1069" i="21"/>
  <c r="AN1060" i="21"/>
  <c r="AL1061" i="21"/>
  <c r="AP1061" i="21"/>
  <c r="AN1062" i="21"/>
  <c r="BI1062" i="21"/>
  <c r="BH1063" i="21"/>
  <c r="AL1063" i="21"/>
  <c r="BL1063" i="21"/>
  <c r="AP1063" i="21"/>
  <c r="BP1063" i="21"/>
  <c r="BM1064" i="21"/>
  <c r="E1065" i="21"/>
  <c r="BK1065" i="21"/>
  <c r="BK1066" i="21"/>
  <c r="AT1066" i="21"/>
  <c r="BH1067" i="21"/>
  <c r="BL1067" i="21"/>
  <c r="AO1067" i="21"/>
  <c r="AP1068" i="21"/>
  <c r="BM1068" i="21"/>
  <c r="E1069" i="21"/>
  <c r="BK1069" i="21"/>
  <c r="BK1070" i="21"/>
  <c r="AT1070" i="21"/>
  <c r="BI1065" i="21"/>
  <c r="BM1069" i="21"/>
  <c r="AM1061" i="21"/>
  <c r="AQ1061" i="21"/>
  <c r="BI1063" i="21"/>
  <c r="BM1063" i="21"/>
  <c r="Z1063" i="21"/>
  <c r="AK1063" i="21" s="1"/>
  <c r="BR1063" i="21"/>
  <c r="BJ1064" i="21"/>
  <c r="AV1065" i="21"/>
  <c r="E1066" i="21"/>
  <c r="O1066" i="21"/>
  <c r="BL1066" i="21"/>
  <c r="BI1067" i="21"/>
  <c r="BM1067" i="21"/>
  <c r="Z1067" i="21"/>
  <c r="BR1067" i="21"/>
  <c r="BJ1068" i="21"/>
  <c r="BH1068" i="21"/>
  <c r="BP1068" i="21"/>
  <c r="AV1069" i="21"/>
  <c r="E1070" i="21"/>
  <c r="O1070" i="21"/>
  <c r="BL1070" i="21"/>
  <c r="AO1062" i="21"/>
  <c r="AM1063" i="21"/>
  <c r="AQ1063" i="21"/>
  <c r="AO1064" i="21"/>
  <c r="AM1065" i="21"/>
  <c r="AQ1065" i="21"/>
  <c r="AO1066" i="21"/>
  <c r="AM1067" i="21"/>
  <c r="AQ1067" i="21"/>
  <c r="AO1068" i="21"/>
  <c r="AM1069" i="21"/>
  <c r="AQ1069" i="21"/>
  <c r="AO1070" i="21"/>
  <c r="AT1063" i="21"/>
  <c r="AN1064" i="21"/>
  <c r="AL1065" i="21"/>
  <c r="AP1065" i="21"/>
  <c r="AN1066" i="21"/>
  <c r="AL1067" i="21"/>
  <c r="AP1067" i="21"/>
  <c r="AN1068" i="21"/>
  <c r="AL1069" i="21"/>
  <c r="AP1069" i="21"/>
  <c r="AN1070" i="21"/>
  <c r="E1061" i="22"/>
  <c r="E1063" i="22"/>
  <c r="E1066" i="22"/>
  <c r="I1062" i="13"/>
  <c r="I1064" i="13"/>
  <c r="I1066" i="13"/>
  <c r="I1068" i="13"/>
  <c r="I1070" i="13"/>
  <c r="K1060" i="9"/>
  <c r="J1060" i="9"/>
  <c r="E1059" i="7"/>
  <c r="W1059" i="21" s="1"/>
  <c r="E1060" i="12"/>
  <c r="A1060" i="12" s="1"/>
  <c r="J1060" i="12"/>
  <c r="K1060" i="12"/>
  <c r="F1059" i="12"/>
  <c r="AO1059" i="21" s="1"/>
  <c r="E1060" i="14"/>
  <c r="A1060" i="14" s="1"/>
  <c r="E1060" i="15"/>
  <c r="A1060" i="15" s="1"/>
  <c r="J1060" i="15"/>
  <c r="F1059" i="15"/>
  <c r="AQ1059" i="21" s="1"/>
  <c r="D1060" i="5"/>
  <c r="D1059" i="5"/>
  <c r="I1059" i="5"/>
  <c r="J1060" i="5"/>
  <c r="D1060" i="4"/>
  <c r="I1060" i="4"/>
  <c r="I1060" i="6" s="1"/>
  <c r="J1060" i="4"/>
  <c r="U1061" i="24" l="1"/>
  <c r="I1068" i="22"/>
  <c r="F1060" i="24"/>
  <c r="A1060" i="24" s="1"/>
  <c r="I1064" i="22"/>
  <c r="K1060" i="24"/>
  <c r="O1059" i="21"/>
  <c r="J1068" i="22"/>
  <c r="G1059" i="7"/>
  <c r="BD1059" i="21" s="1"/>
  <c r="AV1059" i="21"/>
  <c r="I1070" i="22"/>
  <c r="L1066" i="21"/>
  <c r="I1065" i="22"/>
  <c r="A1070" i="7"/>
  <c r="A1062" i="7"/>
  <c r="A1064" i="7"/>
  <c r="A1067" i="7"/>
  <c r="A1066" i="7"/>
  <c r="A1065" i="7"/>
  <c r="A1069" i="7"/>
  <c r="A1068" i="7"/>
  <c r="A1061" i="7"/>
  <c r="A1063" i="7"/>
  <c r="G1060" i="22"/>
  <c r="I1060" i="21"/>
  <c r="AK1061" i="21"/>
  <c r="AK1065" i="21"/>
  <c r="AK1069" i="21"/>
  <c r="E1060" i="18"/>
  <c r="V1060" i="21" s="1"/>
  <c r="BM1060" i="21"/>
  <c r="AP1060" i="21"/>
  <c r="BI1059" i="21"/>
  <c r="AM1059" i="21"/>
  <c r="BL1059" i="21"/>
  <c r="BM1059" i="21"/>
  <c r="J1059" i="21"/>
  <c r="J1067" i="22"/>
  <c r="J1060" i="21"/>
  <c r="AQ1060" i="21"/>
  <c r="E1059" i="14"/>
  <c r="A1059" i="14" s="1"/>
  <c r="I1059" i="21"/>
  <c r="BL1060" i="21"/>
  <c r="H1059" i="8"/>
  <c r="CA1059" i="21" s="1"/>
  <c r="I1065" i="18"/>
  <c r="D1065" i="18"/>
  <c r="A1065" i="18" s="1"/>
  <c r="H1059" i="13"/>
  <c r="K1062" i="21"/>
  <c r="I1067" i="18"/>
  <c r="AR1063" i="21"/>
  <c r="F1060" i="18"/>
  <c r="AG1060" i="21" s="1"/>
  <c r="H1060" i="18"/>
  <c r="BY1060" i="21" s="1"/>
  <c r="D1061" i="18"/>
  <c r="A1061" i="18" s="1"/>
  <c r="J1062" i="18"/>
  <c r="D1064" i="18"/>
  <c r="A1064" i="18" s="1"/>
  <c r="I1064" i="18"/>
  <c r="I1066" i="18"/>
  <c r="E1059" i="8"/>
  <c r="H1060" i="21"/>
  <c r="I1062" i="18"/>
  <c r="J1063" i="18"/>
  <c r="I1060" i="8"/>
  <c r="BK1060" i="21"/>
  <c r="H1059" i="21"/>
  <c r="BK1059" i="21"/>
  <c r="D1060" i="13"/>
  <c r="A1060" i="13" s="1"/>
  <c r="J1061" i="18"/>
  <c r="J1065" i="18"/>
  <c r="I1063" i="18"/>
  <c r="G1059" i="18"/>
  <c r="BC1059" i="21" s="1"/>
  <c r="AS1065" i="21"/>
  <c r="J1070" i="18"/>
  <c r="AR1070" i="21"/>
  <c r="AR1066" i="21"/>
  <c r="I1069" i="18"/>
  <c r="J1067" i="18"/>
  <c r="J1064" i="18"/>
  <c r="K1064" i="21"/>
  <c r="J1066" i="18"/>
  <c r="I1070" i="18"/>
  <c r="J1069" i="18"/>
  <c r="K1067" i="21"/>
  <c r="D1062" i="18"/>
  <c r="A1062" i="18" s="1"/>
  <c r="D1069" i="18"/>
  <c r="A1069" i="18" s="1"/>
  <c r="E1059" i="22"/>
  <c r="D1067" i="18"/>
  <c r="A1067" i="18" s="1"/>
  <c r="G1060" i="21"/>
  <c r="G1060" i="18"/>
  <c r="BC1060" i="21" s="1"/>
  <c r="J1060" i="13"/>
  <c r="E1059" i="13"/>
  <c r="E1059" i="18" s="1"/>
  <c r="V1059" i="21" s="1"/>
  <c r="A1060" i="9"/>
  <c r="I1060" i="13"/>
  <c r="BJ1060" i="21"/>
  <c r="J1069" i="22"/>
  <c r="BO1063" i="21"/>
  <c r="BG1065" i="21"/>
  <c r="Z1060" i="21"/>
  <c r="BG1069" i="21"/>
  <c r="BP1060" i="21"/>
  <c r="D1061" i="21"/>
  <c r="I1059" i="6"/>
  <c r="AT1061" i="21"/>
  <c r="M1067" i="21"/>
  <c r="BG1061" i="21"/>
  <c r="A1059" i="5"/>
  <c r="A1060" i="5"/>
  <c r="D1060" i="8"/>
  <c r="A1060" i="8" s="1"/>
  <c r="BR1060" i="21"/>
  <c r="J1060" i="8"/>
  <c r="F1059" i="21"/>
  <c r="J1060" i="6"/>
  <c r="M1065" i="21"/>
  <c r="M1061" i="21"/>
  <c r="F1060" i="21"/>
  <c r="BI1060" i="21"/>
  <c r="AM1060" i="21"/>
  <c r="BO1062" i="21"/>
  <c r="BO1067" i="21"/>
  <c r="J1062" i="22"/>
  <c r="AL1060" i="21"/>
  <c r="O1060" i="21"/>
  <c r="AK1060" i="21" s="1"/>
  <c r="D1063" i="18"/>
  <c r="A1063" i="18" s="1"/>
  <c r="BG1067" i="21"/>
  <c r="D1068" i="22"/>
  <c r="A1068" i="22" s="1"/>
  <c r="L1063" i="21"/>
  <c r="BO1061" i="21"/>
  <c r="AS1061" i="21"/>
  <c r="L1068" i="21"/>
  <c r="A1061" i="6"/>
  <c r="L1064" i="21"/>
  <c r="J1070" i="22"/>
  <c r="AS1067" i="21"/>
  <c r="D1059" i="4"/>
  <c r="D1059" i="6" s="1"/>
  <c r="L1067" i="21"/>
  <c r="AS1064" i="21"/>
  <c r="BH1060" i="21"/>
  <c r="J1059" i="4"/>
  <c r="J1059" i="6" s="1"/>
  <c r="D1069" i="21"/>
  <c r="D1067" i="21"/>
  <c r="BG1063" i="21"/>
  <c r="AS1069" i="21"/>
  <c r="J1064" i="22"/>
  <c r="D1070" i="18"/>
  <c r="A1070" i="18" s="1"/>
  <c r="A1062" i="6"/>
  <c r="A1064" i="6"/>
  <c r="D1066" i="18"/>
  <c r="A1066" i="18" s="1"/>
  <c r="AR1064" i="21"/>
  <c r="BN1064" i="21"/>
  <c r="AR1067" i="21"/>
  <c r="I1067" i="22"/>
  <c r="AT1069" i="21"/>
  <c r="AT1067" i="21"/>
  <c r="AT1065" i="21"/>
  <c r="BP1061" i="21"/>
  <c r="BP1067" i="21"/>
  <c r="BP1065" i="21"/>
  <c r="M1069" i="21"/>
  <c r="D1065" i="22"/>
  <c r="A1065" i="22" s="1"/>
  <c r="L1062" i="21"/>
  <c r="L1070" i="21"/>
  <c r="D1069" i="22"/>
  <c r="A1069" i="22" s="1"/>
  <c r="D1064" i="22"/>
  <c r="A1064" i="22" s="1"/>
  <c r="D1062" i="22"/>
  <c r="A1062" i="22" s="1"/>
  <c r="AS1066" i="21"/>
  <c r="AS1062" i="21"/>
  <c r="BO1066" i="21"/>
  <c r="BO1064" i="21"/>
  <c r="A1060" i="4"/>
  <c r="D1060" i="6"/>
  <c r="D1060" i="7"/>
  <c r="A1067" i="6"/>
  <c r="L1065" i="21"/>
  <c r="BO1065" i="21"/>
  <c r="D1070" i="22"/>
  <c r="A1070" i="22" s="1"/>
  <c r="D1067" i="22"/>
  <c r="A1067" i="22" s="1"/>
  <c r="I1069" i="22"/>
  <c r="J1065" i="22"/>
  <c r="I1062" i="22"/>
  <c r="AK1067" i="21"/>
  <c r="E1060" i="21"/>
  <c r="A1065" i="6"/>
  <c r="E1060" i="22"/>
  <c r="I1060" i="7"/>
  <c r="J1060" i="7"/>
  <c r="F1059" i="6"/>
  <c r="BR1059" i="21"/>
  <c r="H1059" i="7"/>
  <c r="BZ1059" i="21" s="1"/>
  <c r="H1059" i="6"/>
  <c r="L1069" i="21"/>
  <c r="BO1069" i="21"/>
  <c r="H1060" i="22"/>
  <c r="A1059" i="4"/>
  <c r="AS1070" i="21"/>
  <c r="BO1070" i="21"/>
  <c r="I1068" i="18"/>
  <c r="F1060" i="22"/>
  <c r="BN1067" i="21"/>
  <c r="K1063" i="21"/>
  <c r="BN1063" i="21"/>
  <c r="K1068" i="21"/>
  <c r="BN1068" i="21"/>
  <c r="AR1068" i="21"/>
  <c r="J1068" i="18"/>
  <c r="I1061" i="18"/>
  <c r="K1069" i="21"/>
  <c r="AR1069" i="21"/>
  <c r="BN1069" i="21"/>
  <c r="K1065" i="21"/>
  <c r="AR1065" i="21"/>
  <c r="BN1065" i="21"/>
  <c r="BN1070" i="21"/>
  <c r="K1070" i="21"/>
  <c r="BN1066" i="21"/>
  <c r="K1066" i="21"/>
  <c r="BN1062" i="21"/>
  <c r="AR1062" i="21"/>
  <c r="K1061" i="21"/>
  <c r="A1068" i="13"/>
  <c r="D1068" i="18"/>
  <c r="A1068" i="18" s="1"/>
  <c r="AS1068" i="21"/>
  <c r="F1059" i="13"/>
  <c r="F1059" i="7"/>
  <c r="AH1059" i="21" s="1"/>
  <c r="BO1068" i="21"/>
  <c r="D1065" i="21"/>
  <c r="BG1066" i="21"/>
  <c r="AK1066" i="21"/>
  <c r="D1066" i="21"/>
  <c r="BG1068" i="21"/>
  <c r="AK1068" i="21"/>
  <c r="D1068" i="21"/>
  <c r="BG1064" i="21"/>
  <c r="AK1064" i="21"/>
  <c r="D1064" i="21"/>
  <c r="BG1070" i="21"/>
  <c r="AK1070" i="21"/>
  <c r="D1070" i="21"/>
  <c r="D1063" i="21"/>
  <c r="BG1062" i="21"/>
  <c r="AK1062" i="21"/>
  <c r="D1062" i="21"/>
  <c r="J1063" i="22"/>
  <c r="I1063" i="22"/>
  <c r="D1063" i="22"/>
  <c r="A1063" i="22" s="1"/>
  <c r="J1066" i="22"/>
  <c r="I1066" i="22"/>
  <c r="D1066" i="22"/>
  <c r="A1066" i="22" s="1"/>
  <c r="J1061" i="22"/>
  <c r="I1061" i="22"/>
  <c r="D1061" i="22"/>
  <c r="A1061" i="22" s="1"/>
  <c r="J1059" i="9"/>
  <c r="K1059" i="9"/>
  <c r="J1059" i="12"/>
  <c r="K1059" i="12"/>
  <c r="E1059" i="12"/>
  <c r="A1059" i="12" s="1"/>
  <c r="J1059" i="15"/>
  <c r="K1059" i="15"/>
  <c r="E1059" i="15"/>
  <c r="A1059" i="15" s="1"/>
  <c r="U1060" i="24" l="1"/>
  <c r="G1059" i="22"/>
  <c r="X1059" i="21"/>
  <c r="BP1059" i="21" s="1"/>
  <c r="BG1060" i="21"/>
  <c r="A1069" i="21"/>
  <c r="A1060" i="7"/>
  <c r="A1061" i="21"/>
  <c r="A1067" i="21"/>
  <c r="D1060" i="21"/>
  <c r="A1062" i="21"/>
  <c r="I1059" i="8"/>
  <c r="H1059" i="18"/>
  <c r="BY1059" i="21" s="1"/>
  <c r="J1059" i="8"/>
  <c r="I1060" i="18"/>
  <c r="AT1060" i="21"/>
  <c r="M1060" i="21"/>
  <c r="D1059" i="8"/>
  <c r="A1059" i="8" s="1"/>
  <c r="A1064" i="21"/>
  <c r="J1060" i="18"/>
  <c r="A1059" i="6"/>
  <c r="D1060" i="18"/>
  <c r="A1060" i="18" s="1"/>
  <c r="A1060" i="6"/>
  <c r="Z1059" i="21"/>
  <c r="BH1059" i="21"/>
  <c r="E1059" i="21"/>
  <c r="AL1059" i="21"/>
  <c r="J1060" i="22"/>
  <c r="D1060" i="22"/>
  <c r="A1060" i="22" s="1"/>
  <c r="I1060" i="22"/>
  <c r="H1059" i="22"/>
  <c r="BO1060" i="21"/>
  <c r="L1060" i="21"/>
  <c r="AS1060" i="21"/>
  <c r="A1070" i="21"/>
  <c r="A1063" i="21"/>
  <c r="A1065" i="21"/>
  <c r="A1066" i="21"/>
  <c r="A1068" i="21"/>
  <c r="BN1061" i="21"/>
  <c r="AR1061" i="21"/>
  <c r="BN1060" i="21"/>
  <c r="K1060" i="21"/>
  <c r="AR1060" i="21"/>
  <c r="A1059" i="9"/>
  <c r="D1059" i="7"/>
  <c r="D1059" i="13"/>
  <c r="D1059" i="18" s="1"/>
  <c r="BJ1059" i="21"/>
  <c r="G1059" i="21"/>
  <c r="AN1059" i="21"/>
  <c r="F1059" i="22"/>
  <c r="I1059" i="7"/>
  <c r="J1059" i="7"/>
  <c r="I1059" i="13"/>
  <c r="J1059" i="13"/>
  <c r="F1059" i="18"/>
  <c r="AG1059" i="21" s="1"/>
  <c r="M1059" i="21" l="1"/>
  <c r="AT1059" i="21"/>
  <c r="A1060" i="21"/>
  <c r="A1059" i="7"/>
  <c r="A1059" i="13"/>
  <c r="AK1059" i="21"/>
  <c r="BG1059" i="21"/>
  <c r="D1059" i="21"/>
  <c r="D1059" i="22"/>
  <c r="A1059" i="22" s="1"/>
  <c r="J1059" i="22"/>
  <c r="I1059" i="22"/>
  <c r="A1059" i="18"/>
  <c r="AS1059" i="21"/>
  <c r="BO1059" i="21"/>
  <c r="L1059" i="21"/>
  <c r="J1059" i="18"/>
  <c r="I1059" i="18"/>
  <c r="AR1059" i="21" l="1"/>
  <c r="K1059" i="21"/>
  <c r="A1059" i="21" s="1"/>
  <c r="BN1059" i="21"/>
  <c r="J100" i="24" l="1"/>
  <c r="J856" i="24" l="1"/>
  <c r="J952" i="24"/>
  <c r="J16" i="24"/>
  <c r="J50" i="24" l="1"/>
  <c r="E50" i="24"/>
  <c r="J106" i="24"/>
  <c r="E106" i="24"/>
  <c r="J279" i="24"/>
  <c r="E279" i="24"/>
  <c r="J311" i="24"/>
  <c r="E311" i="24"/>
  <c r="J645" i="24"/>
  <c r="E645" i="24"/>
  <c r="J670" i="24"/>
  <c r="E670" i="24"/>
  <c r="J721" i="24"/>
  <c r="E721" i="24"/>
  <c r="J768" i="24"/>
  <c r="E768" i="24"/>
  <c r="J910" i="24"/>
  <c r="E910" i="24"/>
  <c r="J961" i="24"/>
  <c r="E961" i="24"/>
  <c r="J43" i="24"/>
  <c r="E43" i="24"/>
  <c r="J47" i="24"/>
  <c r="E47" i="24"/>
  <c r="J51" i="24"/>
  <c r="E51" i="24"/>
  <c r="J102" i="24"/>
  <c r="E102" i="24"/>
  <c r="J107" i="24"/>
  <c r="E107" i="24"/>
  <c r="J111" i="24"/>
  <c r="E111" i="24"/>
  <c r="J308" i="24"/>
  <c r="E308" i="24"/>
  <c r="J312" i="24"/>
  <c r="E312" i="24"/>
  <c r="J642" i="24"/>
  <c r="E642" i="24"/>
  <c r="J646" i="24"/>
  <c r="E646" i="24"/>
  <c r="J650" i="24"/>
  <c r="E650" i="24"/>
  <c r="J667" i="24"/>
  <c r="E667" i="24"/>
  <c r="J671" i="24"/>
  <c r="E671" i="24"/>
  <c r="J675" i="24"/>
  <c r="E675" i="24"/>
  <c r="J714" i="24"/>
  <c r="E714" i="24"/>
  <c r="J718" i="24"/>
  <c r="E718" i="24"/>
  <c r="J722" i="24"/>
  <c r="T722" i="24" s="1"/>
  <c r="E722" i="24"/>
  <c r="J765" i="24"/>
  <c r="E765" i="24"/>
  <c r="J769" i="24"/>
  <c r="T769" i="24" s="1"/>
  <c r="E769" i="24"/>
  <c r="J907" i="24"/>
  <c r="E907" i="24"/>
  <c r="J911" i="24"/>
  <c r="T911" i="24" s="1"/>
  <c r="E911" i="24"/>
  <c r="J915" i="24"/>
  <c r="E915" i="24"/>
  <c r="J954" i="24"/>
  <c r="T954" i="24" s="1"/>
  <c r="E954" i="24"/>
  <c r="J958" i="24"/>
  <c r="E958" i="24"/>
  <c r="J962" i="24"/>
  <c r="T962" i="24" s="1"/>
  <c r="E962" i="24"/>
  <c r="E103" i="24"/>
  <c r="J103" i="24"/>
  <c r="T103" i="24" s="1"/>
  <c r="J42" i="24"/>
  <c r="T42" i="24" s="1"/>
  <c r="E42" i="24"/>
  <c r="J46" i="24"/>
  <c r="E46" i="24"/>
  <c r="J110" i="24"/>
  <c r="T110" i="24" s="1"/>
  <c r="E110" i="24"/>
  <c r="J307" i="24"/>
  <c r="E307" i="24"/>
  <c r="J315" i="24"/>
  <c r="E315" i="24"/>
  <c r="J649" i="24"/>
  <c r="E649" i="24"/>
  <c r="J666" i="24"/>
  <c r="E666" i="24"/>
  <c r="J674" i="24"/>
  <c r="E674" i="24"/>
  <c r="J717" i="24"/>
  <c r="E717" i="24"/>
  <c r="J764" i="24"/>
  <c r="E764" i="24"/>
  <c r="J906" i="24"/>
  <c r="E906" i="24"/>
  <c r="J914" i="24"/>
  <c r="E914" i="24"/>
  <c r="J957" i="24"/>
  <c r="E957" i="24"/>
  <c r="J44" i="24"/>
  <c r="E44" i="24"/>
  <c r="J48" i="24"/>
  <c r="E48" i="24"/>
  <c r="J104" i="24"/>
  <c r="E104" i="24"/>
  <c r="J108" i="24"/>
  <c r="E108" i="24"/>
  <c r="J309" i="24"/>
  <c r="E309" i="24"/>
  <c r="J313" i="24"/>
  <c r="E313" i="24"/>
  <c r="J643" i="24"/>
  <c r="E643" i="24"/>
  <c r="J647" i="24"/>
  <c r="E647" i="24"/>
  <c r="J651" i="24"/>
  <c r="E651" i="24"/>
  <c r="J668" i="24"/>
  <c r="E668" i="24"/>
  <c r="J672" i="24"/>
  <c r="E672" i="24"/>
  <c r="J715" i="24"/>
  <c r="E715" i="24"/>
  <c r="J719" i="24"/>
  <c r="E719" i="24"/>
  <c r="J723" i="24"/>
  <c r="E723" i="24"/>
  <c r="J762" i="24"/>
  <c r="E762" i="24"/>
  <c r="J766" i="24"/>
  <c r="E766" i="24"/>
  <c r="J770" i="24"/>
  <c r="E770" i="24"/>
  <c r="J908" i="24"/>
  <c r="E908" i="24"/>
  <c r="J912" i="24"/>
  <c r="E912" i="24"/>
  <c r="J905" i="24"/>
  <c r="E905" i="24"/>
  <c r="E955" i="24"/>
  <c r="J955" i="24"/>
  <c r="J959" i="24"/>
  <c r="E959" i="24"/>
  <c r="E963" i="24"/>
  <c r="J963" i="24"/>
  <c r="J45" i="24"/>
  <c r="E45" i="24"/>
  <c r="J49" i="24"/>
  <c r="E49" i="24"/>
  <c r="J105" i="24"/>
  <c r="E105" i="24"/>
  <c r="J109" i="24"/>
  <c r="E109" i="24"/>
  <c r="J306" i="24"/>
  <c r="E306" i="24"/>
  <c r="J310" i="24"/>
  <c r="E310" i="24"/>
  <c r="J314" i="24"/>
  <c r="E314" i="24"/>
  <c r="J644" i="24"/>
  <c r="E644" i="24"/>
  <c r="J648" i="24"/>
  <c r="E648" i="24"/>
  <c r="J669" i="24"/>
  <c r="E669" i="24"/>
  <c r="J673" i="24"/>
  <c r="E673" i="24"/>
  <c r="J716" i="24"/>
  <c r="E716" i="24"/>
  <c r="J720" i="24"/>
  <c r="E720" i="24"/>
  <c r="J763" i="24"/>
  <c r="E763" i="24"/>
  <c r="J767" i="24"/>
  <c r="E767" i="24"/>
  <c r="J771" i="24"/>
  <c r="E771" i="24"/>
  <c r="J909" i="24"/>
  <c r="E909" i="24"/>
  <c r="J913" i="24"/>
  <c r="E913" i="24"/>
  <c r="J956" i="24"/>
  <c r="E956" i="24"/>
  <c r="E960" i="24"/>
  <c r="J960" i="24"/>
  <c r="F45" i="24"/>
  <c r="K45" i="24"/>
  <c r="U45" i="24" s="1"/>
  <c r="F65" i="24"/>
  <c r="A65" i="24" s="1"/>
  <c r="K65" i="24"/>
  <c r="F107" i="24"/>
  <c r="K107" i="24"/>
  <c r="F149" i="24"/>
  <c r="A149" i="24" s="1"/>
  <c r="K149" i="24"/>
  <c r="F257" i="24"/>
  <c r="A257" i="24" s="1"/>
  <c r="K257" i="24"/>
  <c r="F311" i="24"/>
  <c r="K311" i="24"/>
  <c r="U311" i="24" s="1"/>
  <c r="F401" i="24"/>
  <c r="A401" i="24" s="1"/>
  <c r="K401" i="24"/>
  <c r="F629" i="24"/>
  <c r="A629" i="24" s="1"/>
  <c r="K629" i="24"/>
  <c r="F670" i="24"/>
  <c r="K670" i="24"/>
  <c r="F721" i="24"/>
  <c r="K721" i="24"/>
  <c r="U721" i="24" s="1"/>
  <c r="F768" i="24"/>
  <c r="K768" i="24"/>
  <c r="F833" i="24"/>
  <c r="A833" i="24" s="1"/>
  <c r="K833" i="24"/>
  <c r="F910" i="24"/>
  <c r="K910" i="24"/>
  <c r="F914" i="24"/>
  <c r="K914" i="24"/>
  <c r="F941" i="24"/>
  <c r="A941" i="24" s="1"/>
  <c r="K941" i="24"/>
  <c r="F957" i="24"/>
  <c r="K957" i="24"/>
  <c r="U957" i="24" s="1"/>
  <c r="F961" i="24"/>
  <c r="K961" i="24"/>
  <c r="F1038" i="24"/>
  <c r="A1038" i="24" s="1"/>
  <c r="K1038" i="24"/>
  <c r="F1042" i="24"/>
  <c r="A1042" i="24" s="1"/>
  <c r="K1042" i="24"/>
  <c r="F1046" i="24"/>
  <c r="A1046" i="24" s="1"/>
  <c r="K1046" i="24"/>
  <c r="F1086" i="24"/>
  <c r="A1086" i="24" s="1"/>
  <c r="K1086" i="24"/>
  <c r="F1090" i="24"/>
  <c r="A1090" i="24" s="1"/>
  <c r="K1090" i="24"/>
  <c r="F1094" i="24"/>
  <c r="A1094" i="24" s="1"/>
  <c r="K1094" i="24"/>
  <c r="F1121" i="24"/>
  <c r="A1121" i="24" s="1"/>
  <c r="K1121" i="24"/>
  <c r="F42" i="24"/>
  <c r="K42" i="24"/>
  <c r="F46" i="24"/>
  <c r="K46" i="24"/>
  <c r="U46" i="24" s="1"/>
  <c r="F50" i="24"/>
  <c r="K50" i="24"/>
  <c r="F77" i="24"/>
  <c r="A77" i="24" s="1"/>
  <c r="K77" i="24"/>
  <c r="F104" i="24"/>
  <c r="K104" i="24"/>
  <c r="F108" i="24"/>
  <c r="K108" i="24"/>
  <c r="F113" i="24"/>
  <c r="A113" i="24" s="1"/>
  <c r="K113" i="24"/>
  <c r="F161" i="24"/>
  <c r="A161" i="24" s="1"/>
  <c r="K161" i="24"/>
  <c r="F209" i="24"/>
  <c r="A209" i="24" s="1"/>
  <c r="K209" i="24"/>
  <c r="F276" i="24"/>
  <c r="K276" i="24"/>
  <c r="U276" i="24" s="1"/>
  <c r="F308" i="24"/>
  <c r="K308" i="24"/>
  <c r="F312" i="24"/>
  <c r="K312" i="24"/>
  <c r="F317" i="24"/>
  <c r="A317" i="24" s="1"/>
  <c r="K317" i="24"/>
  <c r="F365" i="24"/>
  <c r="A365" i="24" s="1"/>
  <c r="K365" i="24"/>
  <c r="F413" i="24"/>
  <c r="A413" i="24" s="1"/>
  <c r="K413" i="24"/>
  <c r="F461" i="24"/>
  <c r="A461" i="24" s="1"/>
  <c r="K461" i="24"/>
  <c r="F593" i="24"/>
  <c r="A593" i="24" s="1"/>
  <c r="K593" i="24"/>
  <c r="F642" i="24"/>
  <c r="A642" i="24" s="1"/>
  <c r="K642" i="24"/>
  <c r="F646" i="24"/>
  <c r="K646" i="24"/>
  <c r="F650" i="24"/>
  <c r="A650" i="24" s="1"/>
  <c r="K650" i="24"/>
  <c r="F667" i="24"/>
  <c r="K667" i="24"/>
  <c r="F671" i="24"/>
  <c r="K671" i="24"/>
  <c r="F675" i="24"/>
  <c r="K675" i="24"/>
  <c r="F714" i="24"/>
  <c r="K714" i="24"/>
  <c r="F718" i="24"/>
  <c r="K718" i="24"/>
  <c r="F722" i="24"/>
  <c r="K722" i="24"/>
  <c r="F749" i="24"/>
  <c r="A749" i="24" s="1"/>
  <c r="K749" i="24"/>
  <c r="F765" i="24"/>
  <c r="K765" i="24"/>
  <c r="F769" i="24"/>
  <c r="K769" i="24"/>
  <c r="F785" i="24"/>
  <c r="A785" i="24" s="1"/>
  <c r="K785" i="24"/>
  <c r="F869" i="24"/>
  <c r="A869" i="24" s="1"/>
  <c r="K869" i="24"/>
  <c r="F907" i="24"/>
  <c r="K907" i="24"/>
  <c r="F911" i="24"/>
  <c r="K911" i="24"/>
  <c r="F915" i="24"/>
  <c r="K915" i="24"/>
  <c r="F954" i="24"/>
  <c r="K954" i="24"/>
  <c r="F958" i="24"/>
  <c r="K958" i="24"/>
  <c r="F962" i="24"/>
  <c r="K962" i="24"/>
  <c r="F989" i="24"/>
  <c r="A989" i="24" s="1"/>
  <c r="K989" i="24"/>
  <c r="F1039" i="24"/>
  <c r="A1039" i="24" s="1"/>
  <c r="K1039" i="24"/>
  <c r="F1043" i="24"/>
  <c r="A1043" i="24" s="1"/>
  <c r="K1043" i="24"/>
  <c r="F1047" i="24"/>
  <c r="A1047" i="24" s="1"/>
  <c r="K1047" i="24"/>
  <c r="F1087" i="24"/>
  <c r="K1087" i="24"/>
  <c r="F1091" i="24"/>
  <c r="A1091" i="24" s="1"/>
  <c r="K1091" i="24"/>
  <c r="F1095" i="24"/>
  <c r="A1095" i="24" s="1"/>
  <c r="K1095" i="24"/>
  <c r="F1133" i="24"/>
  <c r="A1133" i="24" s="1"/>
  <c r="K1133" i="24"/>
  <c r="F29" i="24"/>
  <c r="K29" i="24"/>
  <c r="F49" i="24"/>
  <c r="K49" i="24"/>
  <c r="F103" i="24"/>
  <c r="K103" i="24"/>
  <c r="F111" i="24"/>
  <c r="K111" i="24"/>
  <c r="F197" i="24"/>
  <c r="A197" i="24" s="1"/>
  <c r="K197" i="24"/>
  <c r="F307" i="24"/>
  <c r="K307" i="24"/>
  <c r="F315" i="24"/>
  <c r="A315" i="24" s="1"/>
  <c r="K315" i="24"/>
  <c r="F353" i="24"/>
  <c r="A353" i="24" s="1"/>
  <c r="K353" i="24"/>
  <c r="F449" i="24"/>
  <c r="A449" i="24" s="1"/>
  <c r="K449" i="24"/>
  <c r="F581" i="24"/>
  <c r="A581" i="24" s="1"/>
  <c r="K581" i="24"/>
  <c r="F645" i="24"/>
  <c r="A645" i="24" s="1"/>
  <c r="K645" i="24"/>
  <c r="F649" i="24"/>
  <c r="K649" i="24"/>
  <c r="F666" i="24"/>
  <c r="K666" i="24"/>
  <c r="F674" i="24"/>
  <c r="K674" i="24"/>
  <c r="F701" i="24"/>
  <c r="A701" i="24" s="1"/>
  <c r="K701" i="24"/>
  <c r="F717" i="24"/>
  <c r="K717" i="24"/>
  <c r="F737" i="24"/>
  <c r="A737" i="24" s="1"/>
  <c r="K737" i="24"/>
  <c r="F764" i="24"/>
  <c r="K764" i="24"/>
  <c r="F773" i="24"/>
  <c r="A773" i="24" s="1"/>
  <c r="K773" i="24"/>
  <c r="F906" i="24"/>
  <c r="K906" i="24"/>
  <c r="F977" i="24"/>
  <c r="A977" i="24" s="1"/>
  <c r="K977" i="24"/>
  <c r="F43" i="24"/>
  <c r="K43" i="24"/>
  <c r="F47" i="24"/>
  <c r="K47" i="24"/>
  <c r="F51" i="24"/>
  <c r="K51" i="24"/>
  <c r="F89" i="24"/>
  <c r="A89" i="24" s="1"/>
  <c r="K89" i="24"/>
  <c r="F105" i="24"/>
  <c r="K105" i="24"/>
  <c r="F109" i="24"/>
  <c r="K109" i="24"/>
  <c r="F125" i="24"/>
  <c r="A125" i="24" s="1"/>
  <c r="K125" i="24"/>
  <c r="F173" i="24"/>
  <c r="A173" i="24" s="1"/>
  <c r="K173" i="24"/>
  <c r="F221" i="24"/>
  <c r="A221" i="24" s="1"/>
  <c r="K221" i="24"/>
  <c r="F281" i="24"/>
  <c r="A281" i="24" s="1"/>
  <c r="K281" i="24"/>
  <c r="F309" i="24"/>
  <c r="A309" i="24" s="1"/>
  <c r="K309" i="24"/>
  <c r="F313" i="24"/>
  <c r="K313" i="24"/>
  <c r="F329" i="24"/>
  <c r="A329" i="24" s="1"/>
  <c r="K329" i="24"/>
  <c r="F377" i="24"/>
  <c r="A377" i="24" s="1"/>
  <c r="K377" i="24"/>
  <c r="F425" i="24"/>
  <c r="A425" i="24" s="1"/>
  <c r="K425" i="24"/>
  <c r="F533" i="24"/>
  <c r="A533" i="24" s="1"/>
  <c r="K533" i="24"/>
  <c r="F605" i="24"/>
  <c r="A605" i="24" s="1"/>
  <c r="K605" i="24"/>
  <c r="F643" i="24"/>
  <c r="K643" i="24"/>
  <c r="F647" i="24"/>
  <c r="K647" i="24"/>
  <c r="F651" i="24"/>
  <c r="A651" i="24" s="1"/>
  <c r="K651" i="24"/>
  <c r="F668" i="24"/>
  <c r="K668" i="24"/>
  <c r="F672" i="24"/>
  <c r="K672" i="24"/>
  <c r="F677" i="24"/>
  <c r="A677" i="24" s="1"/>
  <c r="K677" i="24"/>
  <c r="F715" i="24"/>
  <c r="K715" i="24"/>
  <c r="F719" i="24"/>
  <c r="K719" i="24"/>
  <c r="F723" i="24"/>
  <c r="K723" i="24"/>
  <c r="F762" i="24"/>
  <c r="K762" i="24"/>
  <c r="F766" i="24"/>
  <c r="K766" i="24"/>
  <c r="F770" i="24"/>
  <c r="K770" i="24"/>
  <c r="F797" i="24"/>
  <c r="A797" i="24" s="1"/>
  <c r="K797" i="24"/>
  <c r="F881" i="24"/>
  <c r="A881" i="24" s="1"/>
  <c r="K881" i="24"/>
  <c r="F908" i="24"/>
  <c r="K908" i="24"/>
  <c r="F912" i="24"/>
  <c r="K912" i="24"/>
  <c r="F917" i="24"/>
  <c r="A917" i="24" s="1"/>
  <c r="K917" i="24"/>
  <c r="F955" i="24"/>
  <c r="K955" i="24"/>
  <c r="F959" i="24"/>
  <c r="K959" i="24"/>
  <c r="F963" i="24"/>
  <c r="K963" i="24"/>
  <c r="F1001" i="24"/>
  <c r="A1001" i="24" s="1"/>
  <c r="K1001" i="24"/>
  <c r="F1040" i="24"/>
  <c r="A1040" i="24" s="1"/>
  <c r="K1040" i="24"/>
  <c r="F1044" i="24"/>
  <c r="A1044" i="24" s="1"/>
  <c r="K1044" i="24"/>
  <c r="F1049" i="24"/>
  <c r="A1049" i="24" s="1"/>
  <c r="K1049" i="24"/>
  <c r="F1088" i="24"/>
  <c r="A1088" i="24" s="1"/>
  <c r="K1088" i="24"/>
  <c r="F1092" i="24"/>
  <c r="A1092" i="24" s="1"/>
  <c r="K1092" i="24"/>
  <c r="F1097" i="24"/>
  <c r="A1097" i="24" s="1"/>
  <c r="K1097" i="24"/>
  <c r="F44" i="24"/>
  <c r="K44" i="24"/>
  <c r="F48" i="24"/>
  <c r="K48" i="24"/>
  <c r="F53" i="24"/>
  <c r="A53" i="24" s="1"/>
  <c r="K53" i="24"/>
  <c r="F102" i="24"/>
  <c r="K102" i="24"/>
  <c r="F106" i="24"/>
  <c r="K106" i="24"/>
  <c r="F110" i="24"/>
  <c r="K110" i="24"/>
  <c r="F137" i="24"/>
  <c r="A137" i="24" s="1"/>
  <c r="K137" i="24"/>
  <c r="F185" i="24"/>
  <c r="A185" i="24" s="1"/>
  <c r="K185" i="24"/>
  <c r="F233" i="24"/>
  <c r="A233" i="24" s="1"/>
  <c r="K233" i="24"/>
  <c r="F306" i="24"/>
  <c r="A306" i="24" s="1"/>
  <c r="K306" i="24"/>
  <c r="F310" i="24"/>
  <c r="K310" i="24"/>
  <c r="F314" i="24"/>
  <c r="K314" i="24"/>
  <c r="F341" i="24"/>
  <c r="A341" i="24" s="1"/>
  <c r="K341" i="24"/>
  <c r="F389" i="24"/>
  <c r="A389" i="24" s="1"/>
  <c r="K389" i="24"/>
  <c r="F437" i="24"/>
  <c r="A437" i="24" s="1"/>
  <c r="K437" i="24"/>
  <c r="F557" i="24"/>
  <c r="A557" i="24" s="1"/>
  <c r="K557" i="24"/>
  <c r="F617" i="24"/>
  <c r="A617" i="24" s="1"/>
  <c r="K617" i="24"/>
  <c r="F644" i="24"/>
  <c r="K644" i="24"/>
  <c r="F648" i="24"/>
  <c r="K648" i="24"/>
  <c r="F653" i="24"/>
  <c r="A653" i="24" s="1"/>
  <c r="K653" i="24"/>
  <c r="F669" i="24"/>
  <c r="K669" i="24"/>
  <c r="F673" i="24"/>
  <c r="K673" i="24"/>
  <c r="F689" i="24"/>
  <c r="A689" i="24" s="1"/>
  <c r="K689" i="24"/>
  <c r="F716" i="24"/>
  <c r="K716" i="24"/>
  <c r="F720" i="24"/>
  <c r="K720" i="24"/>
  <c r="F725" i="24"/>
  <c r="A725" i="24" s="1"/>
  <c r="K725" i="24"/>
  <c r="F763" i="24"/>
  <c r="K763" i="24"/>
  <c r="F767" i="24"/>
  <c r="K767" i="24"/>
  <c r="F771" i="24"/>
  <c r="K771" i="24"/>
  <c r="F809" i="24"/>
  <c r="A809" i="24" s="1"/>
  <c r="K809" i="24"/>
  <c r="F893" i="24"/>
  <c r="A893" i="24" s="1"/>
  <c r="K893" i="24"/>
  <c r="F909" i="24"/>
  <c r="K909" i="24"/>
  <c r="U909" i="24" s="1"/>
  <c r="F913" i="24"/>
  <c r="K913" i="24"/>
  <c r="F929" i="24"/>
  <c r="A929" i="24" s="1"/>
  <c r="K929" i="24"/>
  <c r="F956" i="24"/>
  <c r="K956" i="24"/>
  <c r="F960" i="24"/>
  <c r="K960" i="24"/>
  <c r="F965" i="24"/>
  <c r="A965" i="24" s="1"/>
  <c r="K965" i="24"/>
  <c r="F1013" i="24"/>
  <c r="A1013" i="24" s="1"/>
  <c r="K1013" i="24"/>
  <c r="F1041" i="24"/>
  <c r="A1041" i="24" s="1"/>
  <c r="K1041" i="24"/>
  <c r="F1045" i="24"/>
  <c r="A1045" i="24" s="1"/>
  <c r="K1045" i="24"/>
  <c r="F1073" i="24"/>
  <c r="A1073" i="24" s="1"/>
  <c r="K1073" i="24"/>
  <c r="F1089" i="24"/>
  <c r="A1089" i="24" s="1"/>
  <c r="K1089" i="24"/>
  <c r="F1093" i="24"/>
  <c r="A1093" i="24" s="1"/>
  <c r="K1093" i="24"/>
  <c r="F1109" i="24"/>
  <c r="A1109" i="24" s="1"/>
  <c r="K1109" i="24"/>
  <c r="E100" i="24"/>
  <c r="T100" i="24" s="1"/>
  <c r="E952" i="24"/>
  <c r="T952" i="24" s="1"/>
  <c r="U956" i="24" l="1"/>
  <c r="U720" i="24"/>
  <c r="U689" i="24"/>
  <c r="U648" i="24"/>
  <c r="U1040" i="24"/>
  <c r="U51" i="24"/>
  <c r="U1091" i="24"/>
  <c r="T309" i="24"/>
  <c r="T111" i="24"/>
  <c r="T102" i="24"/>
  <c r="T47" i="24"/>
  <c r="T961" i="24"/>
  <c r="T768" i="24"/>
  <c r="T670" i="24"/>
  <c r="A644" i="24"/>
  <c r="A646" i="24"/>
  <c r="A312" i="24"/>
  <c r="T311" i="24"/>
  <c r="A643" i="24"/>
  <c r="T714" i="24"/>
  <c r="T671" i="24"/>
  <c r="T650" i="24"/>
  <c r="T642" i="24"/>
  <c r="T279" i="24"/>
  <c r="U1073" i="24"/>
  <c r="U1045" i="24"/>
  <c r="U314" i="24"/>
  <c r="A310" i="24"/>
  <c r="U1039" i="24"/>
  <c r="U65" i="24"/>
  <c r="T310" i="24"/>
  <c r="T105" i="24"/>
  <c r="T45" i="24"/>
  <c r="U437" i="24"/>
  <c r="U233" i="24"/>
  <c r="U185" i="24"/>
  <c r="U137" i="24"/>
  <c r="U110" i="24"/>
  <c r="U959" i="24"/>
  <c r="U917" i="24"/>
  <c r="U912" i="24"/>
  <c r="U770" i="24"/>
  <c r="U719" i="24"/>
  <c r="U672" i="24"/>
  <c r="U651" i="24"/>
  <c r="U309" i="24"/>
  <c r="U315" i="24"/>
  <c r="U1095" i="24"/>
  <c r="U915" i="24"/>
  <c r="U765" i="24"/>
  <c r="U675" i="24"/>
  <c r="U667" i="24"/>
  <c r="U1046" i="24"/>
  <c r="T963" i="24"/>
  <c r="T955" i="24"/>
  <c r="U913" i="24"/>
  <c r="U763" i="24"/>
  <c r="U617" i="24"/>
  <c r="U557" i="24"/>
  <c r="U306" i="24"/>
  <c r="U1088" i="24"/>
  <c r="U47" i="24"/>
  <c r="U977" i="24"/>
  <c r="U717" i="24"/>
  <c r="U108" i="24"/>
  <c r="U42" i="24"/>
  <c r="U107" i="24"/>
  <c r="T960" i="24"/>
  <c r="T50" i="24"/>
  <c r="U1041" i="24"/>
  <c r="U106" i="24"/>
  <c r="U48" i="24"/>
  <c r="U645" i="24"/>
  <c r="U111" i="24"/>
  <c r="U954" i="24"/>
  <c r="U769" i="24"/>
  <c r="U714" i="24"/>
  <c r="U650" i="24"/>
  <c r="U929" i="24"/>
  <c r="U646" i="24"/>
  <c r="U1086" i="24"/>
  <c r="U833" i="24"/>
  <c r="J665" i="24"/>
  <c r="E665" i="24"/>
  <c r="J570" i="24"/>
  <c r="E570" i="24"/>
  <c r="J713" i="24"/>
  <c r="E713" i="24"/>
  <c r="E27" i="24"/>
  <c r="J27" i="24"/>
  <c r="T27" i="24" s="1"/>
  <c r="J866" i="24"/>
  <c r="E866" i="24"/>
  <c r="E864" i="24"/>
  <c r="J864" i="24"/>
  <c r="J270" i="24"/>
  <c r="E270" i="24"/>
  <c r="E101" i="24"/>
  <c r="J101" i="24"/>
  <c r="T101" i="24" s="1"/>
  <c r="E859" i="24"/>
  <c r="J859" i="24"/>
  <c r="J576" i="24"/>
  <c r="E576" i="24"/>
  <c r="E867" i="24"/>
  <c r="J867" i="24"/>
  <c r="E25" i="24"/>
  <c r="J25" i="24"/>
  <c r="T25" i="24" s="1"/>
  <c r="A648" i="24"/>
  <c r="A314" i="24"/>
  <c r="T956" i="24"/>
  <c r="T767" i="24"/>
  <c r="T673" i="24"/>
  <c r="T314" i="24"/>
  <c r="T959" i="24"/>
  <c r="T908" i="24"/>
  <c r="T723" i="24"/>
  <c r="T668" i="24"/>
  <c r="J273" i="24"/>
  <c r="E273" i="24"/>
  <c r="T44" i="24"/>
  <c r="T764" i="24"/>
  <c r="T674" i="24"/>
  <c r="T307" i="24"/>
  <c r="T308" i="24"/>
  <c r="J275" i="24"/>
  <c r="E275" i="24"/>
  <c r="J41" i="24"/>
  <c r="E41" i="24"/>
  <c r="J578" i="24"/>
  <c r="E578" i="24"/>
  <c r="J641" i="24"/>
  <c r="E641" i="24"/>
  <c r="J24" i="24"/>
  <c r="E24" i="24"/>
  <c r="J572" i="24"/>
  <c r="E572" i="24"/>
  <c r="J862" i="24"/>
  <c r="E862" i="24"/>
  <c r="J26" i="24"/>
  <c r="E26" i="24"/>
  <c r="J21" i="24"/>
  <c r="E21" i="24"/>
  <c r="A308" i="24"/>
  <c r="J278" i="24"/>
  <c r="E278" i="24"/>
  <c r="T109" i="24"/>
  <c r="T49" i="24"/>
  <c r="J277" i="24"/>
  <c r="E277" i="24"/>
  <c r="J271" i="24"/>
  <c r="E271" i="24"/>
  <c r="T46" i="24"/>
  <c r="T958" i="24"/>
  <c r="T915" i="24"/>
  <c r="T907" i="24"/>
  <c r="T765" i="24"/>
  <c r="T718" i="24"/>
  <c r="T675" i="24"/>
  <c r="T667" i="24"/>
  <c r="T646" i="24"/>
  <c r="T312" i="24"/>
  <c r="J272" i="24"/>
  <c r="E272" i="24"/>
  <c r="T107" i="24"/>
  <c r="T51" i="24"/>
  <c r="T43" i="24"/>
  <c r="T910" i="24"/>
  <c r="T721" i="24"/>
  <c r="T645" i="24"/>
  <c r="J305" i="24"/>
  <c r="E305" i="24"/>
  <c r="J577" i="24"/>
  <c r="E577" i="24"/>
  <c r="J22" i="24"/>
  <c r="E22" i="24"/>
  <c r="J861" i="24"/>
  <c r="E861" i="24"/>
  <c r="J579" i="24"/>
  <c r="E579" i="24"/>
  <c r="E953" i="24"/>
  <c r="J953" i="24"/>
  <c r="T953" i="24" s="1"/>
  <c r="J573" i="24"/>
  <c r="E573" i="24"/>
  <c r="E19" i="24"/>
  <c r="J19" i="24"/>
  <c r="T19" i="24" s="1"/>
  <c r="J23" i="24"/>
  <c r="E23" i="24"/>
  <c r="J860" i="24"/>
  <c r="E860" i="24"/>
  <c r="A647" i="24"/>
  <c r="A649" i="24"/>
  <c r="T909" i="24"/>
  <c r="T720" i="24"/>
  <c r="T648" i="24"/>
  <c r="J274" i="24"/>
  <c r="E274" i="24"/>
  <c r="T905" i="24"/>
  <c r="T766" i="24"/>
  <c r="T715" i="24"/>
  <c r="T647" i="24"/>
  <c r="T313" i="24"/>
  <c r="T104" i="24"/>
  <c r="T914" i="24"/>
  <c r="T649" i="24"/>
  <c r="T106" i="24"/>
  <c r="J575" i="24"/>
  <c r="E575" i="24"/>
  <c r="J571" i="24"/>
  <c r="E571" i="24"/>
  <c r="J761" i="24"/>
  <c r="E761" i="24"/>
  <c r="J574" i="24"/>
  <c r="E574" i="24"/>
  <c r="E20" i="24"/>
  <c r="J20" i="24"/>
  <c r="T20" i="24" s="1"/>
  <c r="E18" i="24"/>
  <c r="J18" i="24"/>
  <c r="T18" i="24" s="1"/>
  <c r="J858" i="24"/>
  <c r="E858" i="24"/>
  <c r="J865" i="24"/>
  <c r="E865" i="24"/>
  <c r="J863" i="24"/>
  <c r="E863" i="24"/>
  <c r="A313" i="24"/>
  <c r="T913" i="24"/>
  <c r="T771" i="24"/>
  <c r="T763" i="24"/>
  <c r="T716" i="24"/>
  <c r="T669" i="24"/>
  <c r="T644" i="24"/>
  <c r="T306" i="24"/>
  <c r="T912" i="24"/>
  <c r="T770" i="24"/>
  <c r="T762" i="24"/>
  <c r="T719" i="24"/>
  <c r="T672" i="24"/>
  <c r="T651" i="24"/>
  <c r="T643" i="24"/>
  <c r="T108" i="24"/>
  <c r="T48" i="24"/>
  <c r="T957" i="24"/>
  <c r="T906" i="24"/>
  <c r="T717" i="24"/>
  <c r="T666" i="24"/>
  <c r="T315" i="24"/>
  <c r="J276" i="24"/>
  <c r="E276" i="24"/>
  <c r="U881" i="24"/>
  <c r="U797" i="24"/>
  <c r="U737" i="24"/>
  <c r="U197" i="24"/>
  <c r="U209" i="24"/>
  <c r="U161" i="24"/>
  <c r="U113" i="24"/>
  <c r="U257" i="24"/>
  <c r="U149" i="24"/>
  <c r="U1109" i="24"/>
  <c r="U725" i="24"/>
  <c r="U653" i="24"/>
  <c r="U389" i="24"/>
  <c r="U341" i="24"/>
  <c r="U1097" i="24"/>
  <c r="U605" i="24"/>
  <c r="U533" i="24"/>
  <c r="U377" i="24"/>
  <c r="U329" i="24"/>
  <c r="U89" i="24"/>
  <c r="U29" i="24"/>
  <c r="U1133" i="24"/>
  <c r="U785" i="24"/>
  <c r="U413" i="24"/>
  <c r="U317" i="24"/>
  <c r="F953" i="24"/>
  <c r="K953" i="24"/>
  <c r="F712" i="24"/>
  <c r="K712" i="24"/>
  <c r="F761" i="24"/>
  <c r="K761" i="24"/>
  <c r="F760" i="24"/>
  <c r="K760" i="24"/>
  <c r="U760" i="24" s="1"/>
  <c r="F952" i="24"/>
  <c r="K952" i="24"/>
  <c r="F1085" i="24"/>
  <c r="K1085" i="24"/>
  <c r="F275" i="24"/>
  <c r="K275" i="24"/>
  <c r="F21" i="24"/>
  <c r="K21" i="24"/>
  <c r="F577" i="24"/>
  <c r="K577" i="24"/>
  <c r="F571" i="24"/>
  <c r="K571" i="24"/>
  <c r="F578" i="24"/>
  <c r="K578" i="24"/>
  <c r="F19" i="24"/>
  <c r="K19" i="24"/>
  <c r="F26" i="24"/>
  <c r="K26" i="24"/>
  <c r="F863" i="24"/>
  <c r="K863" i="24"/>
  <c r="F858" i="24"/>
  <c r="K858" i="24"/>
  <c r="F448" i="24"/>
  <c r="A448" i="24" s="1"/>
  <c r="K448" i="24"/>
  <c r="U1089" i="24"/>
  <c r="F1012" i="24"/>
  <c r="A1012" i="24" s="1"/>
  <c r="K1012" i="24"/>
  <c r="F964" i="24"/>
  <c r="A964" i="24" s="1"/>
  <c r="K964" i="24"/>
  <c r="F892" i="24"/>
  <c r="A892" i="24" s="1"/>
  <c r="K892" i="24"/>
  <c r="F808" i="24"/>
  <c r="A808" i="24" s="1"/>
  <c r="K808" i="24"/>
  <c r="U767" i="24"/>
  <c r="U673" i="24"/>
  <c r="F278" i="24"/>
  <c r="K278" i="24"/>
  <c r="U53" i="24"/>
  <c r="F1048" i="24"/>
  <c r="A1048" i="24" s="1"/>
  <c r="K1048" i="24"/>
  <c r="U762" i="24"/>
  <c r="U677" i="24"/>
  <c r="U643" i="24"/>
  <c r="F273" i="24"/>
  <c r="K273" i="24"/>
  <c r="F280" i="24"/>
  <c r="A280" i="24" s="1"/>
  <c r="K280" i="24"/>
  <c r="F220" i="24"/>
  <c r="A220" i="24" s="1"/>
  <c r="K220" i="24"/>
  <c r="F172" i="24"/>
  <c r="A172" i="24" s="1"/>
  <c r="K172" i="24"/>
  <c r="F124" i="24"/>
  <c r="A124" i="24" s="1"/>
  <c r="K124" i="24"/>
  <c r="U105" i="24"/>
  <c r="U906" i="24"/>
  <c r="F700" i="24"/>
  <c r="A700" i="24" s="1"/>
  <c r="K700" i="24"/>
  <c r="U666" i="24"/>
  <c r="F580" i="24"/>
  <c r="A580" i="24" s="1"/>
  <c r="K580" i="24"/>
  <c r="U353" i="24"/>
  <c r="U49" i="24"/>
  <c r="U1047" i="24"/>
  <c r="F988" i="24"/>
  <c r="A988" i="24" s="1"/>
  <c r="K988" i="24"/>
  <c r="U958" i="24"/>
  <c r="U907" i="24"/>
  <c r="F748" i="24"/>
  <c r="A748" i="24" s="1"/>
  <c r="K748" i="24"/>
  <c r="U718" i="24"/>
  <c r="U593" i="24"/>
  <c r="U461" i="24"/>
  <c r="U77" i="24"/>
  <c r="U50" i="24"/>
  <c r="F1120" i="24"/>
  <c r="A1120" i="24" s="1"/>
  <c r="K1120" i="24"/>
  <c r="U1090" i="24"/>
  <c r="U1038" i="24"/>
  <c r="F940" i="24"/>
  <c r="A940" i="24" s="1"/>
  <c r="K940" i="24"/>
  <c r="U910" i="24"/>
  <c r="U629" i="24"/>
  <c r="U401" i="24"/>
  <c r="F64" i="24"/>
  <c r="A64" i="24" s="1"/>
  <c r="K64" i="24"/>
  <c r="F713" i="24"/>
  <c r="K713" i="24"/>
  <c r="F101" i="24"/>
  <c r="K101" i="24"/>
  <c r="F665" i="24"/>
  <c r="K665" i="24"/>
  <c r="F641" i="24"/>
  <c r="A641" i="24" s="1"/>
  <c r="K641" i="24"/>
  <c r="F864" i="24"/>
  <c r="K864" i="24"/>
  <c r="F24" i="24"/>
  <c r="K24" i="24"/>
  <c r="F574" i="24"/>
  <c r="K574" i="24"/>
  <c r="F23" i="24"/>
  <c r="K23" i="24"/>
  <c r="F22" i="24"/>
  <c r="K22" i="24"/>
  <c r="F859" i="24"/>
  <c r="K859" i="24"/>
  <c r="F865" i="24"/>
  <c r="K865" i="24"/>
  <c r="F436" i="24"/>
  <c r="A436" i="24" s="1"/>
  <c r="K436" i="24"/>
  <c r="U436" i="24" s="1"/>
  <c r="U1093" i="24"/>
  <c r="U1013" i="24"/>
  <c r="U965" i="24"/>
  <c r="U960" i="24"/>
  <c r="U893" i="24"/>
  <c r="U809" i="24"/>
  <c r="U771" i="24"/>
  <c r="F724" i="24"/>
  <c r="A724" i="24" s="1"/>
  <c r="K724" i="24"/>
  <c r="U716" i="24"/>
  <c r="F652" i="24"/>
  <c r="A652" i="24" s="1"/>
  <c r="K652" i="24"/>
  <c r="U644" i="24"/>
  <c r="F388" i="24"/>
  <c r="A388" i="24" s="1"/>
  <c r="K388" i="24"/>
  <c r="F340" i="24"/>
  <c r="A340" i="24" s="1"/>
  <c r="K340" i="24"/>
  <c r="U310" i="24"/>
  <c r="U102" i="24"/>
  <c r="U1049" i="24"/>
  <c r="U1044" i="24"/>
  <c r="U955" i="24"/>
  <c r="F880" i="24"/>
  <c r="A880" i="24" s="1"/>
  <c r="K880" i="24"/>
  <c r="F796" i="24"/>
  <c r="A796" i="24" s="1"/>
  <c r="K796" i="24"/>
  <c r="U766" i="24"/>
  <c r="U715" i="24"/>
  <c r="U647" i="24"/>
  <c r="F277" i="24"/>
  <c r="K277" i="24"/>
  <c r="U281" i="24"/>
  <c r="U221" i="24"/>
  <c r="U173" i="24"/>
  <c r="U125" i="24"/>
  <c r="U109" i="24"/>
  <c r="U43" i="24"/>
  <c r="F736" i="24"/>
  <c r="A736" i="24" s="1"/>
  <c r="K736" i="24"/>
  <c r="U701" i="24"/>
  <c r="U674" i="24"/>
  <c r="U581" i="24"/>
  <c r="U449" i="24"/>
  <c r="F271" i="24"/>
  <c r="K271" i="24"/>
  <c r="F196" i="24"/>
  <c r="A196" i="24" s="1"/>
  <c r="K196" i="24"/>
  <c r="U196" i="24" s="1"/>
  <c r="U103" i="24"/>
  <c r="U1087" i="24"/>
  <c r="U989" i="24"/>
  <c r="U962" i="24"/>
  <c r="U911" i="24"/>
  <c r="U749" i="24"/>
  <c r="U722" i="24"/>
  <c r="U671" i="24"/>
  <c r="U642" i="24"/>
  <c r="U308" i="24"/>
  <c r="F208" i="24"/>
  <c r="A208" i="24" s="1"/>
  <c r="K208" i="24"/>
  <c r="F160" i="24"/>
  <c r="A160" i="24" s="1"/>
  <c r="K160" i="24"/>
  <c r="F112" i="24"/>
  <c r="A112" i="24" s="1"/>
  <c r="K112" i="24"/>
  <c r="U104" i="24"/>
  <c r="U1121" i="24"/>
  <c r="U1094" i="24"/>
  <c r="U1042" i="24"/>
  <c r="U941" i="24"/>
  <c r="U914" i="24"/>
  <c r="U670" i="24"/>
  <c r="F256" i="24"/>
  <c r="A256" i="24" s="1"/>
  <c r="K256" i="24"/>
  <c r="F148" i="24"/>
  <c r="A148" i="24" s="1"/>
  <c r="K148" i="24"/>
  <c r="U148" i="24" s="1"/>
  <c r="F41" i="24"/>
  <c r="K41" i="24"/>
  <c r="F100" i="24"/>
  <c r="K100" i="24"/>
  <c r="F40" i="24"/>
  <c r="K40" i="24"/>
  <c r="F305" i="24"/>
  <c r="K305" i="24"/>
  <c r="F860" i="24"/>
  <c r="K860" i="24"/>
  <c r="F20" i="24"/>
  <c r="K20" i="24"/>
  <c r="F862" i="24"/>
  <c r="K862" i="24"/>
  <c r="U862" i="24" s="1"/>
  <c r="F570" i="24"/>
  <c r="K570" i="24"/>
  <c r="F576" i="24"/>
  <c r="K576" i="24"/>
  <c r="F18" i="24"/>
  <c r="K18" i="24"/>
  <c r="F861" i="24"/>
  <c r="K861" i="24"/>
  <c r="F1072" i="24"/>
  <c r="A1072" i="24" s="1"/>
  <c r="K1072" i="24"/>
  <c r="U1072" i="24" s="1"/>
  <c r="F928" i="24"/>
  <c r="A928" i="24" s="1"/>
  <c r="K928" i="24"/>
  <c r="F270" i="24"/>
  <c r="K270" i="24"/>
  <c r="F232" i="24"/>
  <c r="A232" i="24" s="1"/>
  <c r="K232" i="24"/>
  <c r="U232" i="24" s="1"/>
  <c r="F184" i="24"/>
  <c r="A184" i="24" s="1"/>
  <c r="K184" i="24"/>
  <c r="F136" i="24"/>
  <c r="A136" i="24" s="1"/>
  <c r="K136" i="24"/>
  <c r="F1096" i="24"/>
  <c r="A1096" i="24" s="1"/>
  <c r="K1096" i="24"/>
  <c r="F1000" i="24"/>
  <c r="A1000" i="24" s="1"/>
  <c r="K1000" i="24"/>
  <c r="U1000" i="24" s="1"/>
  <c r="F604" i="24"/>
  <c r="A604" i="24" s="1"/>
  <c r="K604" i="24"/>
  <c r="F532" i="24"/>
  <c r="A532" i="24" s="1"/>
  <c r="K532" i="24"/>
  <c r="F424" i="24"/>
  <c r="A424" i="24" s="1"/>
  <c r="K424" i="24"/>
  <c r="F376" i="24"/>
  <c r="A376" i="24" s="1"/>
  <c r="K376" i="24"/>
  <c r="U376" i="24" s="1"/>
  <c r="F328" i="24"/>
  <c r="A328" i="24" s="1"/>
  <c r="K328" i="24"/>
  <c r="F88" i="24"/>
  <c r="A88" i="24" s="1"/>
  <c r="K88" i="24"/>
  <c r="F772" i="24"/>
  <c r="A772" i="24" s="1"/>
  <c r="K772" i="24"/>
  <c r="F279" i="24"/>
  <c r="K279" i="24"/>
  <c r="F28" i="24"/>
  <c r="K28" i="24"/>
  <c r="F1132" i="24"/>
  <c r="A1132" i="24" s="1"/>
  <c r="K1132" i="24"/>
  <c r="F868" i="24"/>
  <c r="A868" i="24" s="1"/>
  <c r="K868" i="24"/>
  <c r="U868" i="24" s="1"/>
  <c r="F784" i="24"/>
  <c r="A784" i="24" s="1"/>
  <c r="K784" i="24"/>
  <c r="F412" i="24"/>
  <c r="A412" i="24" s="1"/>
  <c r="K412" i="24"/>
  <c r="F364" i="24"/>
  <c r="A364" i="24" s="1"/>
  <c r="K364" i="24"/>
  <c r="F316" i="24"/>
  <c r="A316" i="24" s="1"/>
  <c r="K316" i="24"/>
  <c r="U316" i="24" s="1"/>
  <c r="F832" i="24"/>
  <c r="A832" i="24" s="1"/>
  <c r="K832" i="24"/>
  <c r="F1108" i="24"/>
  <c r="A1108" i="24" s="1"/>
  <c r="K1108" i="24"/>
  <c r="F1037" i="24"/>
  <c r="A1037" i="24" s="1"/>
  <c r="K1037" i="24"/>
  <c r="F905" i="24"/>
  <c r="K905" i="24"/>
  <c r="F25" i="24"/>
  <c r="K25" i="24"/>
  <c r="F575" i="24"/>
  <c r="K575" i="24"/>
  <c r="F579" i="24"/>
  <c r="K579" i="24"/>
  <c r="F556" i="24"/>
  <c r="A556" i="24" s="1"/>
  <c r="K556" i="24"/>
  <c r="F573" i="24"/>
  <c r="K573" i="24"/>
  <c r="F27" i="24"/>
  <c r="K27" i="24"/>
  <c r="F572" i="24"/>
  <c r="K572" i="24"/>
  <c r="F867" i="24"/>
  <c r="K867" i="24"/>
  <c r="F866" i="24"/>
  <c r="K866" i="24"/>
  <c r="F460" i="24"/>
  <c r="A460" i="24" s="1"/>
  <c r="K460" i="24"/>
  <c r="F688" i="24"/>
  <c r="A688" i="24" s="1"/>
  <c r="K688" i="24"/>
  <c r="U669" i="24"/>
  <c r="F616" i="24"/>
  <c r="A616" i="24" s="1"/>
  <c r="K616" i="24"/>
  <c r="F274" i="24"/>
  <c r="K274" i="24"/>
  <c r="F52" i="24"/>
  <c r="A52" i="24" s="1"/>
  <c r="K52" i="24"/>
  <c r="U44" i="24"/>
  <c r="U1092" i="24"/>
  <c r="U1001" i="24"/>
  <c r="U963" i="24"/>
  <c r="F916" i="24"/>
  <c r="A916" i="24" s="1"/>
  <c r="K916" i="24"/>
  <c r="U908" i="24"/>
  <c r="U723" i="24"/>
  <c r="F676" i="24"/>
  <c r="A676" i="24" s="1"/>
  <c r="K676" i="24"/>
  <c r="U668" i="24"/>
  <c r="U425" i="24"/>
  <c r="U313" i="24"/>
  <c r="F976" i="24"/>
  <c r="A976" i="24" s="1"/>
  <c r="K976" i="24"/>
  <c r="U773" i="24"/>
  <c r="U764" i="24"/>
  <c r="U649" i="24"/>
  <c r="F352" i="24"/>
  <c r="A352" i="24" s="1"/>
  <c r="K352" i="24"/>
  <c r="U307" i="24"/>
  <c r="U1043" i="24"/>
  <c r="U869" i="24"/>
  <c r="F592" i="24"/>
  <c r="A592" i="24" s="1"/>
  <c r="K592" i="24"/>
  <c r="U365" i="24"/>
  <c r="U312" i="24"/>
  <c r="F272" i="24"/>
  <c r="K272" i="24"/>
  <c r="F76" i="24"/>
  <c r="A76" i="24" s="1"/>
  <c r="K76" i="24"/>
  <c r="U961" i="24"/>
  <c r="U768" i="24"/>
  <c r="F628" i="24"/>
  <c r="A628" i="24" s="1"/>
  <c r="K628" i="24"/>
  <c r="F400" i="24"/>
  <c r="A400" i="24" s="1"/>
  <c r="K400" i="24"/>
  <c r="J555" i="24"/>
  <c r="E16" i="24"/>
  <c r="T16" i="24" s="1"/>
  <c r="E856" i="24"/>
  <c r="T856" i="24" s="1"/>
  <c r="U160" i="24" l="1"/>
  <c r="U26" i="24"/>
  <c r="U577" i="24"/>
  <c r="T864" i="24"/>
  <c r="T277" i="24"/>
  <c r="T270" i="24"/>
  <c r="T866" i="24"/>
  <c r="T713" i="24"/>
  <c r="T665" i="24"/>
  <c r="T579" i="24"/>
  <c r="T22" i="24"/>
  <c r="T305" i="24"/>
  <c r="T26" i="24"/>
  <c r="T572" i="24"/>
  <c r="T641" i="24"/>
  <c r="T41" i="24"/>
  <c r="U25" i="24"/>
  <c r="U20" i="24"/>
  <c r="U1120" i="24"/>
  <c r="U748" i="24"/>
  <c r="U124" i="24"/>
  <c r="U273" i="24"/>
  <c r="U964" i="24"/>
  <c r="U19" i="24"/>
  <c r="U21" i="24"/>
  <c r="U1085" i="24"/>
  <c r="U867" i="24"/>
  <c r="U270" i="24"/>
  <c r="U861" i="24"/>
  <c r="U271" i="24"/>
  <c r="U865" i="24"/>
  <c r="U574" i="24"/>
  <c r="U352" i="24"/>
  <c r="U676" i="24"/>
  <c r="U274" i="24"/>
  <c r="U866" i="24"/>
  <c r="U573" i="24"/>
  <c r="U570" i="24"/>
  <c r="U23" i="24"/>
  <c r="U641" i="24"/>
  <c r="U712" i="24"/>
  <c r="J569" i="24"/>
  <c r="E569" i="24"/>
  <c r="J553" i="24"/>
  <c r="E553" i="24"/>
  <c r="J548" i="24"/>
  <c r="E548" i="24"/>
  <c r="J549" i="24"/>
  <c r="E549" i="24"/>
  <c r="J551" i="24"/>
  <c r="E551" i="24"/>
  <c r="T571" i="24"/>
  <c r="T272" i="24"/>
  <c r="T273" i="24"/>
  <c r="T570" i="24"/>
  <c r="J550" i="24"/>
  <c r="E550" i="24"/>
  <c r="J554" i="24"/>
  <c r="E554" i="24"/>
  <c r="T274" i="24"/>
  <c r="E857" i="24"/>
  <c r="J857" i="24"/>
  <c r="T857" i="24" s="1"/>
  <c r="T861" i="24"/>
  <c r="T577" i="24"/>
  <c r="T21" i="24"/>
  <c r="T862" i="24"/>
  <c r="T24" i="24"/>
  <c r="T578" i="24"/>
  <c r="T275" i="24"/>
  <c r="T867" i="24"/>
  <c r="T859" i="24"/>
  <c r="E17" i="24"/>
  <c r="J17" i="24"/>
  <c r="E552" i="24"/>
  <c r="J552" i="24"/>
  <c r="J546" i="24"/>
  <c r="E546" i="24"/>
  <c r="T865" i="24"/>
  <c r="T574" i="24"/>
  <c r="T860" i="24"/>
  <c r="J269" i="24"/>
  <c r="E269" i="24"/>
  <c r="T271" i="24"/>
  <c r="T576" i="24"/>
  <c r="E547" i="24"/>
  <c r="J547" i="24"/>
  <c r="T547" i="24" s="1"/>
  <c r="T276" i="24"/>
  <c r="T863" i="24"/>
  <c r="T858" i="24"/>
  <c r="T761" i="24"/>
  <c r="T575" i="24"/>
  <c r="T23" i="24"/>
  <c r="T573" i="24"/>
  <c r="T278" i="24"/>
  <c r="U400" i="24"/>
  <c r="U76" i="24"/>
  <c r="U556" i="24"/>
  <c r="U905" i="24"/>
  <c r="U364" i="24"/>
  <c r="U1132" i="24"/>
  <c r="U772" i="24"/>
  <c r="U424" i="24"/>
  <c r="U1096" i="24"/>
  <c r="U40" i="24"/>
  <c r="U256" i="24"/>
  <c r="U208" i="24"/>
  <c r="U796" i="24"/>
  <c r="U665" i="24"/>
  <c r="U101" i="24"/>
  <c r="U940" i="24"/>
  <c r="U580" i="24"/>
  <c r="U700" i="24"/>
  <c r="U172" i="24"/>
  <c r="U1012" i="24"/>
  <c r="U448" i="24"/>
  <c r="U952" i="24"/>
  <c r="U953" i="24"/>
  <c r="F304" i="24"/>
  <c r="K304" i="24"/>
  <c r="F546" i="24"/>
  <c r="K546" i="24"/>
  <c r="F904" i="24"/>
  <c r="K904" i="24"/>
  <c r="F640" i="24"/>
  <c r="A640" i="24" s="1"/>
  <c r="K640" i="24"/>
  <c r="F1036" i="24"/>
  <c r="A1036" i="24" s="1"/>
  <c r="K1036" i="24"/>
  <c r="F550" i="24"/>
  <c r="K550" i="24"/>
  <c r="F551" i="24"/>
  <c r="K551" i="24"/>
  <c r="F554" i="24"/>
  <c r="K554" i="24"/>
  <c r="U916" i="24"/>
  <c r="U52" i="24"/>
  <c r="U460" i="24"/>
  <c r="U27" i="24"/>
  <c r="U575" i="24"/>
  <c r="U1108" i="24"/>
  <c r="U832" i="24"/>
  <c r="U784" i="24"/>
  <c r="U279" i="24"/>
  <c r="U328" i="24"/>
  <c r="U604" i="24"/>
  <c r="U184" i="24"/>
  <c r="U928" i="24"/>
  <c r="U576" i="24"/>
  <c r="U305" i="24"/>
  <c r="U41" i="24"/>
  <c r="U112" i="24"/>
  <c r="U736" i="24"/>
  <c r="U388" i="24"/>
  <c r="U652" i="24"/>
  <c r="U22" i="24"/>
  <c r="U864" i="24"/>
  <c r="U64" i="24"/>
  <c r="U988" i="24"/>
  <c r="U280" i="24"/>
  <c r="U1048" i="24"/>
  <c r="U892" i="24"/>
  <c r="U863" i="24"/>
  <c r="U571" i="24"/>
  <c r="F857" i="24"/>
  <c r="K857" i="24"/>
  <c r="F269" i="24"/>
  <c r="K269" i="24"/>
  <c r="F547" i="24"/>
  <c r="K547" i="24"/>
  <c r="U547" i="24" s="1"/>
  <c r="F549" i="24"/>
  <c r="K549" i="24"/>
  <c r="F569" i="24"/>
  <c r="K569" i="24"/>
  <c r="F13" i="24"/>
  <c r="K13" i="24"/>
  <c r="F548" i="24"/>
  <c r="K548" i="24"/>
  <c r="F1084" i="24"/>
  <c r="K1084" i="24"/>
  <c r="F16" i="24"/>
  <c r="K16" i="24"/>
  <c r="F17" i="24"/>
  <c r="K17" i="24"/>
  <c r="F15" i="24"/>
  <c r="K15" i="24"/>
  <c r="F555" i="24"/>
  <c r="K555" i="24"/>
  <c r="F552" i="24"/>
  <c r="K552" i="24"/>
  <c r="F553" i="24"/>
  <c r="K553" i="24"/>
  <c r="U628" i="24"/>
  <c r="U272" i="24"/>
  <c r="U592" i="24"/>
  <c r="U976" i="24"/>
  <c r="U616" i="24"/>
  <c r="U688" i="24"/>
  <c r="U572" i="24"/>
  <c r="U579" i="24"/>
  <c r="U1037" i="24"/>
  <c r="U412" i="24"/>
  <c r="U28" i="24"/>
  <c r="U88" i="24"/>
  <c r="U532" i="24"/>
  <c r="U136" i="24"/>
  <c r="U18" i="24"/>
  <c r="U860" i="24"/>
  <c r="U100" i="24"/>
  <c r="U277" i="24"/>
  <c r="U880" i="24"/>
  <c r="U340" i="24"/>
  <c r="U724" i="24"/>
  <c r="U859" i="24"/>
  <c r="U24" i="24"/>
  <c r="F664" i="24"/>
  <c r="K664" i="24"/>
  <c r="U713" i="24"/>
  <c r="U220" i="24"/>
  <c r="U278" i="24"/>
  <c r="U808" i="24"/>
  <c r="U858" i="24"/>
  <c r="U578" i="24"/>
  <c r="U275" i="24"/>
  <c r="U761" i="24"/>
  <c r="E555" i="24"/>
  <c r="T555" i="24" s="1"/>
  <c r="K1132" i="8"/>
  <c r="K1131" i="8" s="1"/>
  <c r="K1120" i="8"/>
  <c r="K1119" i="8" s="1"/>
  <c r="K1108" i="8"/>
  <c r="K1107" i="8" s="1"/>
  <c r="K1096" i="8"/>
  <c r="K1095" i="8" s="1"/>
  <c r="K1094" i="8"/>
  <c r="K1093" i="8"/>
  <c r="K1092" i="8"/>
  <c r="K1091" i="8"/>
  <c r="K1090" i="8"/>
  <c r="K1089" i="8"/>
  <c r="K1088" i="8"/>
  <c r="K1087" i="8"/>
  <c r="K1086" i="8"/>
  <c r="K1085" i="8"/>
  <c r="K1072" i="8"/>
  <c r="K1071" i="8" s="1"/>
  <c r="K1048" i="8"/>
  <c r="K1047" i="8" s="1"/>
  <c r="K1035" i="8" s="1"/>
  <c r="K1046" i="8"/>
  <c r="K1045" i="8"/>
  <c r="K1044" i="8"/>
  <c r="K1043" i="8"/>
  <c r="K1042" i="8"/>
  <c r="K1041" i="8"/>
  <c r="K1040" i="8"/>
  <c r="K1039" i="8"/>
  <c r="K1038" i="8"/>
  <c r="K1037" i="8"/>
  <c r="K1012" i="8"/>
  <c r="K1011" i="8" s="1"/>
  <c r="K1000" i="8"/>
  <c r="K988" i="8"/>
  <c r="K987" i="8" s="1"/>
  <c r="K964" i="8"/>
  <c r="K963" i="8" s="1"/>
  <c r="K962" i="8"/>
  <c r="K961" i="8"/>
  <c r="K960" i="8"/>
  <c r="K959" i="8"/>
  <c r="K958" i="8"/>
  <c r="K957" i="8"/>
  <c r="K956" i="8"/>
  <c r="K955" i="8"/>
  <c r="K954" i="8"/>
  <c r="K953" i="8"/>
  <c r="K940" i="8"/>
  <c r="K928" i="8"/>
  <c r="K927" i="8" s="1"/>
  <c r="K916" i="8"/>
  <c r="K915" i="8" s="1"/>
  <c r="K903" i="8" s="1"/>
  <c r="K914" i="8"/>
  <c r="K913" i="8"/>
  <c r="K912" i="8"/>
  <c r="K911" i="8"/>
  <c r="K910" i="8"/>
  <c r="K909" i="8"/>
  <c r="K908" i="8"/>
  <c r="K907" i="8"/>
  <c r="K906" i="8"/>
  <c r="K905" i="8"/>
  <c r="K892" i="8"/>
  <c r="K891" i="8" s="1"/>
  <c r="K880" i="8"/>
  <c r="K879" i="8" s="1"/>
  <c r="K868" i="8"/>
  <c r="K867" i="8" s="1"/>
  <c r="K832" i="8"/>
  <c r="K808" i="8"/>
  <c r="K807" i="8" s="1"/>
  <c r="K796" i="8"/>
  <c r="K795" i="8" s="1"/>
  <c r="K784" i="8"/>
  <c r="K783" i="8" s="1"/>
  <c r="K772" i="8"/>
  <c r="K771" i="8" s="1"/>
  <c r="K770" i="8"/>
  <c r="K769" i="8"/>
  <c r="K768" i="8"/>
  <c r="K767" i="8"/>
  <c r="K766" i="8"/>
  <c r="K765" i="8"/>
  <c r="K764" i="8"/>
  <c r="K763" i="8"/>
  <c r="K762" i="8"/>
  <c r="K761" i="8"/>
  <c r="K748" i="8"/>
  <c r="K747" i="8" s="1"/>
  <c r="K736" i="8"/>
  <c r="K735" i="8" s="1"/>
  <c r="K724" i="8"/>
  <c r="K723" i="8" s="1"/>
  <c r="K722" i="8"/>
  <c r="K721" i="8"/>
  <c r="K720" i="8"/>
  <c r="K719" i="8"/>
  <c r="K718" i="8"/>
  <c r="K717" i="8"/>
  <c r="K716" i="8"/>
  <c r="K715" i="8"/>
  <c r="K714" i="8"/>
  <c r="K713" i="8"/>
  <c r="K700" i="8"/>
  <c r="K688" i="8"/>
  <c r="K687" i="8" s="1"/>
  <c r="K676" i="8"/>
  <c r="K675" i="8" s="1"/>
  <c r="K674" i="8"/>
  <c r="K673" i="8"/>
  <c r="K672" i="8"/>
  <c r="K671" i="8"/>
  <c r="K670" i="8"/>
  <c r="K669" i="8"/>
  <c r="K668" i="8"/>
  <c r="K667" i="8"/>
  <c r="K666" i="8"/>
  <c r="K665" i="8"/>
  <c r="K652" i="8"/>
  <c r="K650" i="8"/>
  <c r="K649" i="8"/>
  <c r="K648" i="8"/>
  <c r="K647" i="8"/>
  <c r="K646" i="8"/>
  <c r="K645" i="8"/>
  <c r="K644" i="8"/>
  <c r="K643" i="8"/>
  <c r="K642" i="8"/>
  <c r="K641" i="8"/>
  <c r="K628" i="8"/>
  <c r="K616" i="8"/>
  <c r="K615" i="8" s="1"/>
  <c r="K604" i="8"/>
  <c r="K603" i="8" s="1"/>
  <c r="K592" i="8"/>
  <c r="K591" i="8" s="1"/>
  <c r="K580" i="8"/>
  <c r="K579" i="8" s="1"/>
  <c r="K556" i="8"/>
  <c r="K532" i="8"/>
  <c r="K531" i="8" s="1"/>
  <c r="K460" i="8"/>
  <c r="K459" i="8" s="1"/>
  <c r="K448" i="8"/>
  <c r="K436" i="8"/>
  <c r="K435" i="8" s="1"/>
  <c r="K424" i="8"/>
  <c r="K423" i="8" s="1"/>
  <c r="K412" i="8"/>
  <c r="K411" i="8" s="1"/>
  <c r="K400" i="8"/>
  <c r="K399" i="8" s="1"/>
  <c r="K388" i="8"/>
  <c r="K387" i="8" s="1"/>
  <c r="K376" i="8"/>
  <c r="K375" i="8" s="1"/>
  <c r="K364" i="8"/>
  <c r="K363" i="8" s="1"/>
  <c r="K352" i="8"/>
  <c r="K340" i="8"/>
  <c r="K339" i="8" s="1"/>
  <c r="K328" i="8"/>
  <c r="K327" i="8" s="1"/>
  <c r="K316" i="8"/>
  <c r="K315" i="8" s="1"/>
  <c r="K314" i="8"/>
  <c r="K313" i="8"/>
  <c r="K312" i="8"/>
  <c r="K276" i="8" s="1"/>
  <c r="K311" i="8"/>
  <c r="K275" i="8" s="1"/>
  <c r="K310" i="8"/>
  <c r="K274" i="8" s="1"/>
  <c r="K309" i="8"/>
  <c r="K273" i="8" s="1"/>
  <c r="K308" i="8"/>
  <c r="K272" i="8" s="1"/>
  <c r="K307" i="8"/>
  <c r="K271" i="8" s="1"/>
  <c r="K306" i="8"/>
  <c r="K270" i="8" s="1"/>
  <c r="K305" i="8"/>
  <c r="K269" i="8" s="1"/>
  <c r="K292" i="8"/>
  <c r="K280" i="8"/>
  <c r="K279" i="8" s="1"/>
  <c r="K278" i="8"/>
  <c r="K277" i="8"/>
  <c r="K232" i="8"/>
  <c r="K231" i="8" s="1"/>
  <c r="K220" i="8"/>
  <c r="K219" i="8" s="1"/>
  <c r="K208" i="8"/>
  <c r="K207" i="8" s="1"/>
  <c r="K196" i="8"/>
  <c r="K195" i="8" s="1"/>
  <c r="K184" i="8"/>
  <c r="K183" i="8" s="1"/>
  <c r="K172" i="8"/>
  <c r="K171" i="8" s="1"/>
  <c r="K160" i="8"/>
  <c r="K159" i="8" s="1"/>
  <c r="K148" i="8"/>
  <c r="K136" i="8"/>
  <c r="K135" i="8" s="1"/>
  <c r="K124" i="8"/>
  <c r="K123" i="8" s="1"/>
  <c r="K110" i="8"/>
  <c r="K109" i="8"/>
  <c r="K108" i="8"/>
  <c r="K107" i="8"/>
  <c r="K106" i="8"/>
  <c r="K105" i="8"/>
  <c r="K104" i="8"/>
  <c r="K103" i="8"/>
  <c r="K102" i="8"/>
  <c r="K101" i="8"/>
  <c r="K76" i="8"/>
  <c r="K75" i="8" s="1"/>
  <c r="K64" i="8"/>
  <c r="K63" i="8" s="1"/>
  <c r="K52" i="8"/>
  <c r="K51" i="8" s="1"/>
  <c r="K50" i="8"/>
  <c r="K49" i="8"/>
  <c r="K48" i="8"/>
  <c r="K47" i="8"/>
  <c r="K46" i="8"/>
  <c r="K45" i="8"/>
  <c r="K44" i="8"/>
  <c r="K43" i="8"/>
  <c r="K42" i="8"/>
  <c r="K41" i="8"/>
  <c r="K28" i="8"/>
  <c r="T269" i="24" l="1"/>
  <c r="E544" i="24"/>
  <c r="J544" i="24"/>
  <c r="U15" i="24"/>
  <c r="T551" i="24"/>
  <c r="T553" i="24"/>
  <c r="T550" i="24"/>
  <c r="U549" i="24"/>
  <c r="U1036" i="24"/>
  <c r="U553" i="24"/>
  <c r="U569" i="24"/>
  <c r="U551" i="24"/>
  <c r="U546" i="24"/>
  <c r="E8" i="24"/>
  <c r="J8" i="24"/>
  <c r="J11" i="24"/>
  <c r="E11" i="24"/>
  <c r="E5" i="24"/>
  <c r="J5" i="24"/>
  <c r="T546" i="24"/>
  <c r="E12" i="24"/>
  <c r="J12" i="24"/>
  <c r="T554" i="24"/>
  <c r="J10" i="24"/>
  <c r="E10" i="24"/>
  <c r="E6" i="24"/>
  <c r="J6" i="24"/>
  <c r="T17" i="24"/>
  <c r="J14" i="24"/>
  <c r="E14" i="24"/>
  <c r="T549" i="24"/>
  <c r="T569" i="24"/>
  <c r="E15" i="24"/>
  <c r="J15" i="24"/>
  <c r="E13" i="24"/>
  <c r="J13" i="24"/>
  <c r="T548" i="24"/>
  <c r="E7" i="24"/>
  <c r="J7" i="24"/>
  <c r="T552" i="24"/>
  <c r="J9" i="24"/>
  <c r="E9" i="24"/>
  <c r="E545" i="24"/>
  <c r="J545" i="24"/>
  <c r="N44" i="24"/>
  <c r="N48" i="24"/>
  <c r="N106" i="24"/>
  <c r="N110" i="24"/>
  <c r="I675" i="24"/>
  <c r="I717" i="24"/>
  <c r="N722" i="24"/>
  <c r="I771" i="24"/>
  <c r="D909" i="24"/>
  <c r="A909" i="24" s="1"/>
  <c r="N911" i="24"/>
  <c r="N915" i="24"/>
  <c r="D957" i="24"/>
  <c r="A957" i="24" s="1"/>
  <c r="N963" i="24"/>
  <c r="N43" i="24"/>
  <c r="D45" i="24"/>
  <c r="A45" i="24" s="1"/>
  <c r="I46" i="24"/>
  <c r="N47" i="24"/>
  <c r="D49" i="24"/>
  <c r="A49" i="24" s="1"/>
  <c r="I50" i="24"/>
  <c r="N51" i="24"/>
  <c r="N105" i="24"/>
  <c r="N109" i="24"/>
  <c r="D111" i="24"/>
  <c r="A111" i="24" s="1"/>
  <c r="I666" i="24"/>
  <c r="N667" i="24"/>
  <c r="D669" i="24"/>
  <c r="A669" i="24" s="1"/>
  <c r="I670" i="24"/>
  <c r="N671" i="24"/>
  <c r="D673" i="24"/>
  <c r="A673" i="24" s="1"/>
  <c r="I674" i="24"/>
  <c r="N675" i="24"/>
  <c r="D715" i="24"/>
  <c r="A715" i="24" s="1"/>
  <c r="I716" i="24"/>
  <c r="N717" i="24"/>
  <c r="I720" i="24"/>
  <c r="N721" i="24"/>
  <c r="D723" i="24"/>
  <c r="A723" i="24" s="1"/>
  <c r="I762" i="24"/>
  <c r="N763" i="24"/>
  <c r="D765" i="24"/>
  <c r="A765" i="24" s="1"/>
  <c r="I766" i="24"/>
  <c r="N767" i="24"/>
  <c r="D769" i="24"/>
  <c r="A769" i="24" s="1"/>
  <c r="I770" i="24"/>
  <c r="N771" i="24"/>
  <c r="N906" i="24"/>
  <c r="D908" i="24"/>
  <c r="A908" i="24" s="1"/>
  <c r="I909" i="24"/>
  <c r="N910" i="24"/>
  <c r="D912" i="24"/>
  <c r="A912" i="24" s="1"/>
  <c r="I913" i="24"/>
  <c r="N914" i="24"/>
  <c r="N954" i="24"/>
  <c r="D956" i="24"/>
  <c r="A956" i="24" s="1"/>
  <c r="I957" i="24"/>
  <c r="N958" i="24"/>
  <c r="I961" i="24"/>
  <c r="N962" i="24"/>
  <c r="U664" i="24"/>
  <c r="I51" i="24"/>
  <c r="I105" i="24"/>
  <c r="D666" i="24"/>
  <c r="A666" i="24" s="1"/>
  <c r="N668" i="24"/>
  <c r="N672" i="24"/>
  <c r="N714" i="24"/>
  <c r="D720" i="24"/>
  <c r="A720" i="24" s="1"/>
  <c r="D766" i="24"/>
  <c r="A766" i="24" s="1"/>
  <c r="D770" i="24"/>
  <c r="A770" i="24" s="1"/>
  <c r="N907" i="24"/>
  <c r="D913" i="24"/>
  <c r="A913" i="24" s="1"/>
  <c r="I954" i="24"/>
  <c r="N959" i="24"/>
  <c r="I962" i="24"/>
  <c r="N42" i="24"/>
  <c r="D44" i="24"/>
  <c r="A44" i="24" s="1"/>
  <c r="I45" i="24"/>
  <c r="N46" i="24"/>
  <c r="I49" i="24"/>
  <c r="N50" i="24"/>
  <c r="N104" i="24"/>
  <c r="D106" i="24"/>
  <c r="A106" i="24" s="1"/>
  <c r="N108" i="24"/>
  <c r="D110" i="24"/>
  <c r="A110" i="24" s="1"/>
  <c r="I111" i="24"/>
  <c r="N666" i="24"/>
  <c r="D668" i="24"/>
  <c r="A668" i="24" s="1"/>
  <c r="I669" i="24"/>
  <c r="N670" i="24"/>
  <c r="D672" i="24"/>
  <c r="A672" i="24" s="1"/>
  <c r="I673" i="24"/>
  <c r="N674" i="24"/>
  <c r="D714" i="24"/>
  <c r="A714" i="24" s="1"/>
  <c r="I715" i="24"/>
  <c r="N716" i="24"/>
  <c r="D718" i="24"/>
  <c r="A718" i="24" s="1"/>
  <c r="N720" i="24"/>
  <c r="S720" i="24" s="1"/>
  <c r="D722" i="24"/>
  <c r="A722" i="24" s="1"/>
  <c r="I723" i="24"/>
  <c r="N762" i="24"/>
  <c r="D764" i="24"/>
  <c r="A764" i="24" s="1"/>
  <c r="I765" i="24"/>
  <c r="N766" i="24"/>
  <c r="S766" i="24" s="1"/>
  <c r="D768" i="24"/>
  <c r="A768" i="24" s="1"/>
  <c r="I769" i="24"/>
  <c r="N770" i="24"/>
  <c r="I908" i="24"/>
  <c r="N909" i="24"/>
  <c r="I912" i="24"/>
  <c r="N913" i="24"/>
  <c r="D915" i="24"/>
  <c r="A915" i="24" s="1"/>
  <c r="N905" i="24"/>
  <c r="I956" i="24"/>
  <c r="N957" i="24"/>
  <c r="N961" i="24"/>
  <c r="D46" i="24"/>
  <c r="A46" i="24" s="1"/>
  <c r="D50" i="24"/>
  <c r="A50" i="24" s="1"/>
  <c r="N102" i="24"/>
  <c r="D670" i="24"/>
  <c r="A670" i="24" s="1"/>
  <c r="D674" i="24"/>
  <c r="A674" i="24" s="1"/>
  <c r="D716" i="24"/>
  <c r="A716" i="24" s="1"/>
  <c r="N718" i="24"/>
  <c r="I721" i="24"/>
  <c r="D762" i="24"/>
  <c r="A762" i="24" s="1"/>
  <c r="N764" i="24"/>
  <c r="N768" i="24"/>
  <c r="I906" i="24"/>
  <c r="I910" i="24"/>
  <c r="I914" i="24"/>
  <c r="N955" i="24"/>
  <c r="I958" i="24"/>
  <c r="D961" i="24"/>
  <c r="A961" i="24" s="1"/>
  <c r="I44" i="24"/>
  <c r="N45" i="24"/>
  <c r="N49" i="24"/>
  <c r="D51" i="24"/>
  <c r="A51" i="24" s="1"/>
  <c r="N103" i="24"/>
  <c r="D105" i="24"/>
  <c r="A105" i="24" s="1"/>
  <c r="I106" i="24"/>
  <c r="N107" i="24"/>
  <c r="I110" i="24"/>
  <c r="N111" i="24"/>
  <c r="I668" i="24"/>
  <c r="N669" i="24"/>
  <c r="I672" i="24"/>
  <c r="N673" i="24"/>
  <c r="D675" i="24"/>
  <c r="A675" i="24" s="1"/>
  <c r="I714" i="24"/>
  <c r="N715" i="24"/>
  <c r="D717" i="24"/>
  <c r="A717" i="24" s="1"/>
  <c r="I718" i="24"/>
  <c r="N719" i="24"/>
  <c r="D721" i="24"/>
  <c r="A721" i="24" s="1"/>
  <c r="I722" i="24"/>
  <c r="N723" i="24"/>
  <c r="S723" i="24" s="1"/>
  <c r="I764" i="24"/>
  <c r="N765" i="24"/>
  <c r="I768" i="24"/>
  <c r="N769" i="24"/>
  <c r="S769" i="24" s="1"/>
  <c r="D771" i="24"/>
  <c r="A771" i="24" s="1"/>
  <c r="D906" i="24"/>
  <c r="A906" i="24" s="1"/>
  <c r="N908" i="24"/>
  <c r="D910" i="24"/>
  <c r="A910" i="24" s="1"/>
  <c r="N912" i="24"/>
  <c r="D914" i="24"/>
  <c r="A914" i="24" s="1"/>
  <c r="I915" i="24"/>
  <c r="D954" i="24"/>
  <c r="A954" i="24" s="1"/>
  <c r="N956" i="24"/>
  <c r="D958" i="24"/>
  <c r="A958" i="24" s="1"/>
  <c r="N960" i="24"/>
  <c r="D962" i="24"/>
  <c r="A962" i="24" s="1"/>
  <c r="U1084" i="24"/>
  <c r="U269" i="24"/>
  <c r="U904" i="24"/>
  <c r="F856" i="24"/>
  <c r="K856" i="24"/>
  <c r="F12" i="24"/>
  <c r="K12" i="24"/>
  <c r="U17" i="24"/>
  <c r="F8" i="24"/>
  <c r="K8" i="24"/>
  <c r="U857" i="24"/>
  <c r="U554" i="24"/>
  <c r="U550" i="24"/>
  <c r="U552" i="24"/>
  <c r="U555" i="24"/>
  <c r="U548" i="24"/>
  <c r="U13" i="24"/>
  <c r="F9" i="24"/>
  <c r="K9" i="24"/>
  <c r="F7" i="24"/>
  <c r="K7" i="24"/>
  <c r="F6" i="24"/>
  <c r="K6" i="24"/>
  <c r="U304" i="24"/>
  <c r="F568" i="24"/>
  <c r="K568" i="24"/>
  <c r="F545" i="24"/>
  <c r="K545" i="24"/>
  <c r="U16" i="24"/>
  <c r="F14" i="24"/>
  <c r="K14" i="24"/>
  <c r="F11" i="24"/>
  <c r="K11" i="24"/>
  <c r="F10" i="24"/>
  <c r="K10" i="24"/>
  <c r="U640" i="24"/>
  <c r="F268" i="24"/>
  <c r="K268" i="24"/>
  <c r="I276" i="24"/>
  <c r="D276" i="24"/>
  <c r="A276" i="24" s="1"/>
  <c r="I279" i="24"/>
  <c r="D279" i="24"/>
  <c r="A279" i="24" s="1"/>
  <c r="D277" i="24"/>
  <c r="A277" i="24" s="1"/>
  <c r="I277" i="24"/>
  <c r="S277" i="24" s="1"/>
  <c r="I278" i="24"/>
  <c r="D278" i="24"/>
  <c r="A278" i="24" s="1"/>
  <c r="I274" i="24"/>
  <c r="D274" i="24"/>
  <c r="A274" i="24" s="1"/>
  <c r="I270" i="24"/>
  <c r="D270" i="24"/>
  <c r="A270" i="24" s="1"/>
  <c r="D272" i="24"/>
  <c r="A272" i="24" s="1"/>
  <c r="I272" i="24"/>
  <c r="S272" i="24" s="1"/>
  <c r="D273" i="24"/>
  <c r="A273" i="24" s="1"/>
  <c r="I273" i="24"/>
  <c r="I1087" i="24"/>
  <c r="D1087" i="24"/>
  <c r="A1087" i="24" s="1"/>
  <c r="D963" i="24"/>
  <c r="A963" i="24" s="1"/>
  <c r="I963" i="24"/>
  <c r="D960" i="24"/>
  <c r="A960" i="24" s="1"/>
  <c r="I960" i="24"/>
  <c r="I955" i="24"/>
  <c r="D955" i="24"/>
  <c r="A955" i="24" s="1"/>
  <c r="I959" i="24"/>
  <c r="D959" i="24"/>
  <c r="A959" i="24" s="1"/>
  <c r="D911" i="24"/>
  <c r="A911" i="24" s="1"/>
  <c r="I911" i="24"/>
  <c r="I905" i="24"/>
  <c r="D905" i="24"/>
  <c r="A905" i="24" s="1"/>
  <c r="D907" i="24"/>
  <c r="A907" i="24" s="1"/>
  <c r="I907" i="24"/>
  <c r="D767" i="24"/>
  <c r="A767" i="24" s="1"/>
  <c r="I767" i="24"/>
  <c r="I763" i="24"/>
  <c r="D763" i="24"/>
  <c r="A763" i="24" s="1"/>
  <c r="I719" i="24"/>
  <c r="D719" i="24"/>
  <c r="A719" i="24" s="1"/>
  <c r="D667" i="24"/>
  <c r="A667" i="24" s="1"/>
  <c r="I667" i="24"/>
  <c r="I671" i="24"/>
  <c r="D671" i="24"/>
  <c r="A671" i="24" s="1"/>
  <c r="I104" i="24"/>
  <c r="D104" i="24"/>
  <c r="A104" i="24" s="1"/>
  <c r="I271" i="24"/>
  <c r="I307" i="24"/>
  <c r="D307" i="24"/>
  <c r="A307" i="24" s="1"/>
  <c r="D275" i="24"/>
  <c r="A275" i="24" s="1"/>
  <c r="I311" i="24"/>
  <c r="D311" i="24"/>
  <c r="A311" i="24" s="1"/>
  <c r="I109" i="24"/>
  <c r="D109" i="24"/>
  <c r="A109" i="24" s="1"/>
  <c r="I107" i="24"/>
  <c r="D107" i="24"/>
  <c r="A107" i="24" s="1"/>
  <c r="I108" i="24"/>
  <c r="D108" i="24"/>
  <c r="A108" i="24" s="1"/>
  <c r="D103" i="24"/>
  <c r="A103" i="24" s="1"/>
  <c r="I103" i="24"/>
  <c r="I102" i="24"/>
  <c r="D102" i="24"/>
  <c r="A102" i="24" s="1"/>
  <c r="I48" i="24"/>
  <c r="D48" i="24"/>
  <c r="A48" i="24" s="1"/>
  <c r="I47" i="24"/>
  <c r="D47" i="24"/>
  <c r="A47" i="24" s="1"/>
  <c r="I43" i="24"/>
  <c r="D43" i="24"/>
  <c r="A43" i="24" s="1"/>
  <c r="I42" i="24"/>
  <c r="D42" i="24"/>
  <c r="A42" i="24" s="1"/>
  <c r="D29" i="24"/>
  <c r="A29" i="24" s="1"/>
  <c r="I29" i="24"/>
  <c r="K831" i="8"/>
  <c r="K819" i="8" s="1"/>
  <c r="K820" i="8"/>
  <c r="K859" i="8"/>
  <c r="K863" i="8"/>
  <c r="K1036" i="8"/>
  <c r="K555" i="8"/>
  <c r="K861" i="8"/>
  <c r="K575" i="8"/>
  <c r="K21" i="8"/>
  <c r="K904" i="8"/>
  <c r="K20" i="8"/>
  <c r="K24" i="8"/>
  <c r="K857" i="8"/>
  <c r="K865" i="8"/>
  <c r="K17" i="8"/>
  <c r="K25" i="8"/>
  <c r="K22" i="8"/>
  <c r="K19" i="8"/>
  <c r="K23" i="8"/>
  <c r="K664" i="8"/>
  <c r="K572" i="8"/>
  <c r="K866" i="8"/>
  <c r="K1084" i="8"/>
  <c r="K18" i="8"/>
  <c r="K40" i="8"/>
  <c r="K858" i="8"/>
  <c r="K26" i="8"/>
  <c r="K570" i="8"/>
  <c r="K574" i="8"/>
  <c r="K578" i="8"/>
  <c r="K27" i="8"/>
  <c r="K39" i="8"/>
  <c r="K147" i="8"/>
  <c r="K447" i="8"/>
  <c r="K627" i="8"/>
  <c r="K571" i="8"/>
  <c r="K651" i="8"/>
  <c r="K640" i="8"/>
  <c r="K862" i="8"/>
  <c r="K939" i="8"/>
  <c r="K951" i="8"/>
  <c r="K999" i="8"/>
  <c r="K100" i="8"/>
  <c r="K291" i="8"/>
  <c r="K351" i="8"/>
  <c r="K576" i="8"/>
  <c r="K699" i="8"/>
  <c r="K663" i="8" s="1"/>
  <c r="K711" i="8"/>
  <c r="K760" i="8"/>
  <c r="K759" i="8"/>
  <c r="K304" i="8"/>
  <c r="K712" i="8"/>
  <c r="K860" i="8"/>
  <c r="K864" i="8"/>
  <c r="K952" i="8"/>
  <c r="K569" i="8"/>
  <c r="K573" i="8"/>
  <c r="K577" i="8"/>
  <c r="K1083" i="8"/>
  <c r="S273" i="24" l="1"/>
  <c r="U268" i="24"/>
  <c r="S669" i="24"/>
  <c r="S957" i="24"/>
  <c r="S909" i="24"/>
  <c r="T8" i="24"/>
  <c r="E4" i="24"/>
  <c r="J4" i="24"/>
  <c r="T544" i="24"/>
  <c r="S311" i="24"/>
  <c r="S1087" i="24"/>
  <c r="S960" i="24"/>
  <c r="S956" i="24"/>
  <c r="S912" i="24"/>
  <c r="S908" i="24"/>
  <c r="S719" i="24"/>
  <c r="S673" i="24"/>
  <c r="S111" i="24"/>
  <c r="S107" i="24"/>
  <c r="S45" i="24"/>
  <c r="S718" i="24"/>
  <c r="S913" i="24"/>
  <c r="S770" i="24"/>
  <c r="S762" i="24"/>
  <c r="S666" i="24"/>
  <c r="S50" i="24"/>
  <c r="T9" i="24"/>
  <c r="T14" i="24"/>
  <c r="S29" i="24"/>
  <c r="U568" i="24"/>
  <c r="S962" i="24"/>
  <c r="S958" i="24"/>
  <c r="S914" i="24"/>
  <c r="S906" i="24"/>
  <c r="S767" i="24"/>
  <c r="S721" i="24"/>
  <c r="S671" i="24"/>
  <c r="S43" i="24"/>
  <c r="S48" i="24"/>
  <c r="T545" i="24"/>
  <c r="T13" i="24"/>
  <c r="U8" i="24"/>
  <c r="T10" i="24"/>
  <c r="T7" i="24"/>
  <c r="T6" i="24"/>
  <c r="T5" i="24"/>
  <c r="T11" i="24"/>
  <c r="T15" i="24"/>
  <c r="T12" i="24"/>
  <c r="N665" i="24"/>
  <c r="I865" i="24"/>
  <c r="D858" i="24"/>
  <c r="A858" i="24" s="1"/>
  <c r="I573" i="24"/>
  <c r="N571" i="24"/>
  <c r="I572" i="24"/>
  <c r="S102" i="24"/>
  <c r="S46" i="24"/>
  <c r="S717" i="24"/>
  <c r="S109" i="24"/>
  <c r="S51" i="24"/>
  <c r="N713" i="24"/>
  <c r="N953" i="24"/>
  <c r="N22" i="24"/>
  <c r="N862" i="24"/>
  <c r="N867" i="24"/>
  <c r="N23" i="24"/>
  <c r="I866" i="24"/>
  <c r="D861" i="24"/>
  <c r="A861" i="24" s="1"/>
  <c r="N864" i="24"/>
  <c r="N25" i="24"/>
  <c r="N26" i="24"/>
  <c r="D21" i="24"/>
  <c r="A21" i="24" s="1"/>
  <c r="I577" i="24"/>
  <c r="D572" i="24"/>
  <c r="A572" i="24" s="1"/>
  <c r="D574" i="24"/>
  <c r="A574" i="24" s="1"/>
  <c r="N575" i="24"/>
  <c r="I570" i="24"/>
  <c r="N572" i="24"/>
  <c r="I576" i="24"/>
  <c r="S307" i="24"/>
  <c r="S270" i="24"/>
  <c r="S278" i="24"/>
  <c r="S279" i="24"/>
  <c r="S905" i="24"/>
  <c r="S907" i="24"/>
  <c r="S714" i="24"/>
  <c r="S668" i="24"/>
  <c r="N101" i="24"/>
  <c r="N761" i="24"/>
  <c r="N861" i="24"/>
  <c r="I26" i="24"/>
  <c r="N576" i="24"/>
  <c r="S955" i="24"/>
  <c r="S768" i="24"/>
  <c r="S674" i="24"/>
  <c r="S911" i="24"/>
  <c r="S110" i="24"/>
  <c r="N860" i="24"/>
  <c r="N21" i="24"/>
  <c r="D860" i="24"/>
  <c r="A860" i="24" s="1"/>
  <c r="N859" i="24"/>
  <c r="N19" i="24"/>
  <c r="N865" i="24"/>
  <c r="D865" i="24"/>
  <c r="A865" i="24" s="1"/>
  <c r="I858" i="24"/>
  <c r="I861" i="24"/>
  <c r="I860" i="24"/>
  <c r="D862" i="24"/>
  <c r="A862" i="24" s="1"/>
  <c r="D866" i="24"/>
  <c r="A866" i="24" s="1"/>
  <c r="N18" i="24"/>
  <c r="D26" i="24"/>
  <c r="A26" i="24" s="1"/>
  <c r="D576" i="24"/>
  <c r="A576" i="24" s="1"/>
  <c r="N570" i="24"/>
  <c r="N579" i="24"/>
  <c r="I574" i="24"/>
  <c r="D570" i="24"/>
  <c r="A570" i="24" s="1"/>
  <c r="U545" i="24"/>
  <c r="S765" i="24"/>
  <c r="S715" i="24"/>
  <c r="S103" i="24"/>
  <c r="S49" i="24"/>
  <c r="S764" i="24"/>
  <c r="S961" i="24"/>
  <c r="S716" i="24"/>
  <c r="S670" i="24"/>
  <c r="S108" i="24"/>
  <c r="S104" i="24"/>
  <c r="S42" i="24"/>
  <c r="S954" i="24"/>
  <c r="S910" i="24"/>
  <c r="S771" i="24"/>
  <c r="S763" i="24"/>
  <c r="S675" i="24"/>
  <c r="S667" i="24"/>
  <c r="S105" i="24"/>
  <c r="S47" i="24"/>
  <c r="S963" i="24"/>
  <c r="S915" i="24"/>
  <c r="S722" i="24"/>
  <c r="S106" i="24"/>
  <c r="S44" i="24"/>
  <c r="N866" i="24"/>
  <c r="N27" i="24"/>
  <c r="N20" i="24"/>
  <c r="I862" i="24"/>
  <c r="N41" i="24"/>
  <c r="I21" i="24"/>
  <c r="N578" i="24"/>
  <c r="D577" i="24"/>
  <c r="A577" i="24" s="1"/>
  <c r="N577" i="24"/>
  <c r="N858" i="24"/>
  <c r="N24" i="24"/>
  <c r="N863" i="24"/>
  <c r="N574" i="24"/>
  <c r="I579" i="24"/>
  <c r="I578" i="24"/>
  <c r="D573" i="24"/>
  <c r="A573" i="24" s="1"/>
  <c r="D578" i="24"/>
  <c r="A578" i="24" s="1"/>
  <c r="D579" i="24"/>
  <c r="A579" i="24" s="1"/>
  <c r="N573" i="24"/>
  <c r="S274" i="24"/>
  <c r="S276" i="24"/>
  <c r="S959" i="24"/>
  <c r="S672" i="24"/>
  <c r="U11" i="24"/>
  <c r="F5" i="24"/>
  <c r="K5" i="24"/>
  <c r="F544" i="24"/>
  <c r="K544" i="24"/>
  <c r="U7" i="24"/>
  <c r="U856" i="24"/>
  <c r="U10" i="24"/>
  <c r="U14" i="24"/>
  <c r="U6" i="24"/>
  <c r="U9" i="24"/>
  <c r="U12" i="24"/>
  <c r="I1085" i="24"/>
  <c r="S1085" i="24" s="1"/>
  <c r="D1085" i="24"/>
  <c r="A1085" i="24" s="1"/>
  <c r="D1084" i="24"/>
  <c r="A1084" i="24" s="1"/>
  <c r="I1084" i="24"/>
  <c r="S1084" i="24" s="1"/>
  <c r="I867" i="24"/>
  <c r="D867" i="24"/>
  <c r="A867" i="24" s="1"/>
  <c r="D864" i="24"/>
  <c r="A864" i="24" s="1"/>
  <c r="I864" i="24"/>
  <c r="I953" i="24"/>
  <c r="D953" i="24"/>
  <c r="A953" i="24" s="1"/>
  <c r="D952" i="24"/>
  <c r="A952" i="24" s="1"/>
  <c r="I952" i="24"/>
  <c r="I904" i="24"/>
  <c r="D904" i="24"/>
  <c r="A904" i="24" s="1"/>
  <c r="I859" i="24"/>
  <c r="D859" i="24"/>
  <c r="A859" i="24" s="1"/>
  <c r="I857" i="24"/>
  <c r="I863" i="24"/>
  <c r="D863" i="24"/>
  <c r="A863" i="24" s="1"/>
  <c r="D820" i="24"/>
  <c r="A820" i="24" s="1"/>
  <c r="I820" i="24"/>
  <c r="I821" i="24"/>
  <c r="D821" i="24"/>
  <c r="A821" i="24" s="1"/>
  <c r="D760" i="24"/>
  <c r="A760" i="24" s="1"/>
  <c r="I760" i="24"/>
  <c r="I761" i="24"/>
  <c r="D761" i="24"/>
  <c r="A761" i="24" s="1"/>
  <c r="I712" i="24"/>
  <c r="S712" i="24" s="1"/>
  <c r="D712" i="24"/>
  <c r="A712" i="24" s="1"/>
  <c r="I713" i="24"/>
  <c r="D713" i="24"/>
  <c r="A713" i="24" s="1"/>
  <c r="I664" i="24"/>
  <c r="S664" i="24" s="1"/>
  <c r="D664" i="24"/>
  <c r="A664" i="24" s="1"/>
  <c r="I665" i="24"/>
  <c r="D665" i="24"/>
  <c r="A665" i="24" s="1"/>
  <c r="I575" i="24"/>
  <c r="D575" i="24"/>
  <c r="A575" i="24" s="1"/>
  <c r="I571" i="24"/>
  <c r="D571" i="24"/>
  <c r="A571" i="24" s="1"/>
  <c r="I275" i="24"/>
  <c r="S275" i="24" s="1"/>
  <c r="D271" i="24"/>
  <c r="A271" i="24" s="1"/>
  <c r="I269" i="24"/>
  <c r="I305" i="24"/>
  <c r="D305" i="24"/>
  <c r="A305" i="24" s="1"/>
  <c r="D268" i="24"/>
  <c r="A268" i="24" s="1"/>
  <c r="D304" i="24"/>
  <c r="A304" i="24" s="1"/>
  <c r="I304" i="24"/>
  <c r="D27" i="24"/>
  <c r="A27" i="24" s="1"/>
  <c r="I27" i="24"/>
  <c r="I25" i="24"/>
  <c r="D25" i="24"/>
  <c r="A25" i="24" s="1"/>
  <c r="D100" i="24"/>
  <c r="A100" i="24" s="1"/>
  <c r="I100" i="24"/>
  <c r="I101" i="24"/>
  <c r="D101" i="24"/>
  <c r="A101" i="24" s="1"/>
  <c r="D40" i="24"/>
  <c r="A40" i="24" s="1"/>
  <c r="I40" i="24"/>
  <c r="D41" i="24"/>
  <c r="A41" i="24" s="1"/>
  <c r="I41" i="24"/>
  <c r="I23" i="24"/>
  <c r="D23" i="24"/>
  <c r="A23" i="24" s="1"/>
  <c r="D24" i="24"/>
  <c r="A24" i="24" s="1"/>
  <c r="I24" i="24"/>
  <c r="I22" i="24"/>
  <c r="D22" i="24"/>
  <c r="A22" i="24" s="1"/>
  <c r="I20" i="24"/>
  <c r="D20" i="24"/>
  <c r="A20" i="24" s="1"/>
  <c r="D19" i="24"/>
  <c r="A19" i="24" s="1"/>
  <c r="I19" i="24"/>
  <c r="I18" i="24"/>
  <c r="D18" i="24"/>
  <c r="A18" i="24" s="1"/>
  <c r="I28" i="24"/>
  <c r="S28" i="24" s="1"/>
  <c r="D28" i="24"/>
  <c r="A28" i="24" s="1"/>
  <c r="K546" i="8"/>
  <c r="K547" i="8"/>
  <c r="K545" i="8"/>
  <c r="K551" i="8"/>
  <c r="K11" i="8" s="1"/>
  <c r="K554" i="8"/>
  <c r="K549" i="8"/>
  <c r="K553" i="8"/>
  <c r="K550" i="8"/>
  <c r="K552" i="8"/>
  <c r="K548" i="8"/>
  <c r="K16" i="8"/>
  <c r="K303" i="8"/>
  <c r="K99" i="8"/>
  <c r="K856" i="8"/>
  <c r="K268" i="8"/>
  <c r="K855" i="8"/>
  <c r="K568" i="8"/>
  <c r="K639" i="8"/>
  <c r="U544" i="24" l="1"/>
  <c r="S904" i="24"/>
  <c r="S574" i="24"/>
  <c r="S19" i="24"/>
  <c r="T4" i="24"/>
  <c r="S860" i="24"/>
  <c r="S866" i="24"/>
  <c r="S858" i="24"/>
  <c r="S577" i="24"/>
  <c r="S578" i="24"/>
  <c r="D548" i="24"/>
  <c r="A548" i="24" s="1"/>
  <c r="I549" i="24"/>
  <c r="S20" i="24"/>
  <c r="N17" i="24"/>
  <c r="N554" i="24"/>
  <c r="N548" i="24"/>
  <c r="D554" i="24"/>
  <c r="A554" i="24" s="1"/>
  <c r="D546" i="24"/>
  <c r="A546" i="24" s="1"/>
  <c r="N555" i="24"/>
  <c r="I550" i="24"/>
  <c r="S40" i="24"/>
  <c r="S100" i="24"/>
  <c r="S821" i="24"/>
  <c r="S761" i="24"/>
  <c r="S26" i="24"/>
  <c r="S864" i="24"/>
  <c r="S867" i="24"/>
  <c r="S22" i="24"/>
  <c r="S713" i="24"/>
  <c r="N857" i="24"/>
  <c r="N546" i="24"/>
  <c r="I554" i="24"/>
  <c r="D550" i="24"/>
  <c r="A550" i="24" s="1"/>
  <c r="S41" i="24"/>
  <c r="S579" i="24"/>
  <c r="S18" i="24"/>
  <c r="I546" i="24"/>
  <c r="N553" i="24"/>
  <c r="I553" i="24"/>
  <c r="N549" i="24"/>
  <c r="I548" i="24"/>
  <c r="N569" i="24"/>
  <c r="S760" i="24"/>
  <c r="S820" i="24"/>
  <c r="S573" i="24"/>
  <c r="S27" i="24"/>
  <c r="S570" i="24"/>
  <c r="S865" i="24"/>
  <c r="S859" i="24"/>
  <c r="S21" i="24"/>
  <c r="S571" i="24"/>
  <c r="S665" i="24"/>
  <c r="D553" i="24"/>
  <c r="A553" i="24" s="1"/>
  <c r="S863" i="24"/>
  <c r="S24" i="24"/>
  <c r="N552" i="24"/>
  <c r="N550" i="24"/>
  <c r="N551" i="24"/>
  <c r="D549" i="24"/>
  <c r="A549" i="24" s="1"/>
  <c r="N547" i="24"/>
  <c r="S304" i="24"/>
  <c r="S305" i="24"/>
  <c r="D547" i="24"/>
  <c r="A547" i="24" s="1"/>
  <c r="S952" i="24"/>
  <c r="D857" i="24"/>
  <c r="A857" i="24" s="1"/>
  <c r="U5" i="24"/>
  <c r="S271" i="24"/>
  <c r="S576" i="24"/>
  <c r="S861" i="24"/>
  <c r="S101" i="24"/>
  <c r="S572" i="24"/>
  <c r="S575" i="24"/>
  <c r="S25" i="24"/>
  <c r="S23" i="24"/>
  <c r="S862" i="24"/>
  <c r="S953" i="24"/>
  <c r="F4" i="24"/>
  <c r="K4" i="24"/>
  <c r="U4" i="24" s="1"/>
  <c r="I14" i="24"/>
  <c r="D14" i="24"/>
  <c r="A14" i="24" s="1"/>
  <c r="D9" i="24"/>
  <c r="A9" i="24" s="1"/>
  <c r="I9" i="24"/>
  <c r="I555" i="24"/>
  <c r="D555" i="24"/>
  <c r="A555" i="24" s="1"/>
  <c r="D12" i="24"/>
  <c r="A12" i="24" s="1"/>
  <c r="D552" i="24"/>
  <c r="A552" i="24" s="1"/>
  <c r="I552" i="24"/>
  <c r="D856" i="24"/>
  <c r="A856" i="24" s="1"/>
  <c r="I856" i="24"/>
  <c r="I547" i="24"/>
  <c r="D568" i="24"/>
  <c r="A568" i="24" s="1"/>
  <c r="I568" i="24"/>
  <c r="I569" i="24"/>
  <c r="D569" i="24"/>
  <c r="A569" i="24" s="1"/>
  <c r="I551" i="24"/>
  <c r="D551" i="24"/>
  <c r="A551" i="24" s="1"/>
  <c r="D545" i="24"/>
  <c r="A545" i="24" s="1"/>
  <c r="D269" i="24"/>
  <c r="A269" i="24" s="1"/>
  <c r="I268" i="24"/>
  <c r="S268" i="24" s="1"/>
  <c r="I10" i="24"/>
  <c r="D10" i="24"/>
  <c r="A10" i="24" s="1"/>
  <c r="D17" i="24"/>
  <c r="A17" i="24" s="1"/>
  <c r="I17" i="24"/>
  <c r="I6" i="24"/>
  <c r="I16" i="24"/>
  <c r="D16" i="24"/>
  <c r="A16" i="24" s="1"/>
  <c r="K544" i="8"/>
  <c r="K8" i="8"/>
  <c r="K9" i="8"/>
  <c r="K567" i="8"/>
  <c r="K543" i="8" s="1"/>
  <c r="K12" i="8"/>
  <c r="K10" i="8"/>
  <c r="K267" i="8"/>
  <c r="K14" i="8"/>
  <c r="K6" i="8"/>
  <c r="K13" i="8"/>
  <c r="K5" i="8"/>
  <c r="K7" i="8"/>
  <c r="K15" i="8"/>
  <c r="I8" i="24" l="1"/>
  <c r="D8" i="24"/>
  <c r="A8" i="24" s="1"/>
  <c r="D6" i="24"/>
  <c r="A6" i="24" s="1"/>
  <c r="S547" i="24"/>
  <c r="D13" i="24"/>
  <c r="A13" i="24" s="1"/>
  <c r="S568" i="24"/>
  <c r="S856" i="24"/>
  <c r="S550" i="24"/>
  <c r="S549" i="24"/>
  <c r="S857" i="24"/>
  <c r="S554" i="24"/>
  <c r="S551" i="24"/>
  <c r="N12" i="24"/>
  <c r="S16" i="24"/>
  <c r="I11" i="24"/>
  <c r="S569" i="24"/>
  <c r="S553" i="24"/>
  <c r="S269" i="24"/>
  <c r="N14" i="24"/>
  <c r="S14" i="24" s="1"/>
  <c r="N8" i="24"/>
  <c r="S8" i="24" s="1"/>
  <c r="N545" i="24"/>
  <c r="I13" i="24"/>
  <c r="I545" i="24"/>
  <c r="D7" i="24"/>
  <c r="A7" i="24" s="1"/>
  <c r="S552" i="24"/>
  <c r="S546" i="24"/>
  <c r="S555" i="24"/>
  <c r="S548" i="24"/>
  <c r="S17" i="24"/>
  <c r="N15" i="24"/>
  <c r="N11" i="24"/>
  <c r="I12" i="24"/>
  <c r="N7" i="24"/>
  <c r="N10" i="24"/>
  <c r="S10" i="24" s="1"/>
  <c r="N13" i="24"/>
  <c r="S13" i="24" s="1"/>
  <c r="N6" i="24"/>
  <c r="N9" i="24"/>
  <c r="S9" i="24" s="1"/>
  <c r="D15" i="24"/>
  <c r="A15" i="24" s="1"/>
  <c r="I15" i="24"/>
  <c r="I7" i="24"/>
  <c r="D11" i="24"/>
  <c r="A11" i="24" s="1"/>
  <c r="D544" i="24"/>
  <c r="A544" i="24" s="1"/>
  <c r="I544" i="24"/>
  <c r="I5" i="24"/>
  <c r="D5" i="24"/>
  <c r="A5" i="24" s="1"/>
  <c r="K3" i="8"/>
  <c r="K4" i="8"/>
  <c r="N544" i="24" l="1"/>
  <c r="S544" i="24" s="1"/>
  <c r="S6" i="24"/>
  <c r="S11" i="24"/>
  <c r="S545" i="24"/>
  <c r="S12" i="24"/>
  <c r="D4" i="24"/>
  <c r="A4" i="24" s="1"/>
  <c r="S15" i="24"/>
  <c r="S7" i="24"/>
  <c r="N5" i="24"/>
  <c r="S5" i="24" s="1"/>
  <c r="I4" i="24"/>
  <c r="N4" i="24" l="1"/>
  <c r="S4" i="24" s="1"/>
  <c r="K96" i="12" l="1"/>
  <c r="BR950" i="21" l="1"/>
  <c r="AV1140" i="21"/>
  <c r="AV1136" i="21"/>
  <c r="AV1116" i="21"/>
  <c r="AV1112" i="21"/>
  <c r="AV1080" i="21"/>
  <c r="AV950" i="21"/>
  <c r="AV946" i="21"/>
  <c r="AV942" i="21"/>
  <c r="AV926" i="21"/>
  <c r="AV922" i="21"/>
  <c r="AV918" i="21"/>
  <c r="AV816" i="21"/>
  <c r="AV812" i="21"/>
  <c r="AV792" i="21"/>
  <c r="AV788" i="21"/>
  <c r="AV710" i="21"/>
  <c r="AV706" i="21"/>
  <c r="AV702" i="21"/>
  <c r="AV686" i="21"/>
  <c r="AV682" i="21"/>
  <c r="AV678" i="21"/>
  <c r="AV624" i="21"/>
  <c r="AV620" i="21"/>
  <c r="AV600" i="21"/>
  <c r="AV596" i="21"/>
  <c r="AV564" i="21"/>
  <c r="AV560" i="21"/>
  <c r="AV288" i="21"/>
  <c r="AV284" i="21"/>
  <c r="AV266" i="21"/>
  <c r="AV262" i="21"/>
  <c r="AV258" i="21"/>
  <c r="AV242" i="21"/>
  <c r="AV238" i="21"/>
  <c r="AV234" i="21"/>
  <c r="AV218" i="21"/>
  <c r="AV214" i="21"/>
  <c r="AV210" i="21"/>
  <c r="AV194" i="21"/>
  <c r="AV190" i="21"/>
  <c r="AV186" i="21"/>
  <c r="AV170" i="21"/>
  <c r="AV166" i="21"/>
  <c r="AV162" i="21"/>
  <c r="AV146" i="21"/>
  <c r="AV142" i="21"/>
  <c r="AV138" i="21"/>
  <c r="AV122" i="21"/>
  <c r="AV118" i="21"/>
  <c r="AV114" i="21"/>
  <c r="AV96" i="21"/>
  <c r="AV92" i="21"/>
  <c r="AV86" i="21"/>
  <c r="AV82" i="21"/>
  <c r="AV78" i="21"/>
  <c r="AV72" i="21"/>
  <c r="AV68" i="21"/>
  <c r="AV62" i="21"/>
  <c r="AV58" i="21"/>
  <c r="AV54" i="21"/>
  <c r="AV36" i="21"/>
  <c r="AV32" i="21"/>
  <c r="BR1140" i="21"/>
  <c r="BR1136" i="21"/>
  <c r="BR1130" i="21"/>
  <c r="BR1126" i="21"/>
  <c r="BR1122" i="21"/>
  <c r="BR1116" i="21"/>
  <c r="BR1112" i="21"/>
  <c r="BR1106" i="21"/>
  <c r="BR1102" i="21"/>
  <c r="BR1098" i="21"/>
  <c r="BR1080" i="21"/>
  <c r="BR1076" i="21"/>
  <c r="BR1058" i="21"/>
  <c r="BR1054" i="21"/>
  <c r="BR1050" i="21"/>
  <c r="BR1010" i="21"/>
  <c r="BR1006" i="21"/>
  <c r="BR1002" i="21"/>
  <c r="BR986" i="21"/>
  <c r="BR982" i="21"/>
  <c r="BR978" i="21"/>
  <c r="BR946" i="21"/>
  <c r="BR942" i="21"/>
  <c r="BR936" i="21"/>
  <c r="BR932" i="21"/>
  <c r="BR926" i="21"/>
  <c r="BR922" i="21"/>
  <c r="BR918" i="21"/>
  <c r="BR900" i="21"/>
  <c r="BR896" i="21"/>
  <c r="BR876" i="21"/>
  <c r="BR872" i="21"/>
  <c r="BR842" i="21"/>
  <c r="BR838" i="21"/>
  <c r="BR834" i="21"/>
  <c r="BR816" i="21"/>
  <c r="BR812" i="21"/>
  <c r="BR806" i="21"/>
  <c r="BR802" i="21"/>
  <c r="BR798" i="21"/>
  <c r="BR792" i="21"/>
  <c r="BR788" i="21"/>
  <c r="BR782" i="21"/>
  <c r="BR738" i="21"/>
  <c r="BR706" i="21"/>
  <c r="BR702" i="21"/>
  <c r="BR696" i="21"/>
  <c r="BR692" i="21"/>
  <c r="BR686" i="21"/>
  <c r="BR660" i="21"/>
  <c r="BR656" i="21"/>
  <c r="BR624" i="21"/>
  <c r="BR620" i="21"/>
  <c r="BR600" i="21"/>
  <c r="BR596" i="21"/>
  <c r="BR564" i="21"/>
  <c r="BR560" i="21"/>
  <c r="BR468" i="21"/>
  <c r="BR464" i="21"/>
  <c r="BR444" i="21"/>
  <c r="BR440" i="21"/>
  <c r="BR420" i="21"/>
  <c r="BR416" i="21"/>
  <c r="BR396" i="21"/>
  <c r="BR392" i="21"/>
  <c r="BR372" i="21"/>
  <c r="BR368" i="21"/>
  <c r="BR348" i="21"/>
  <c r="BR344" i="21"/>
  <c r="BR324" i="21"/>
  <c r="BR320" i="21"/>
  <c r="BR252" i="21"/>
  <c r="BR248" i="21"/>
  <c r="BR228" i="21"/>
  <c r="BR224" i="21"/>
  <c r="BR204" i="21"/>
  <c r="BR200" i="21"/>
  <c r="BR180" i="21"/>
  <c r="BR176" i="21"/>
  <c r="BR156" i="21"/>
  <c r="BR152" i="21"/>
  <c r="BR132" i="21"/>
  <c r="BR128" i="21"/>
  <c r="BR36" i="21"/>
  <c r="BR32" i="21"/>
  <c r="BR1129" i="21"/>
  <c r="BR1125" i="21"/>
  <c r="BR1121" i="21"/>
  <c r="BR1105" i="21"/>
  <c r="BR1101" i="21"/>
  <c r="BR1097" i="21"/>
  <c r="BR1057" i="21"/>
  <c r="BR1053" i="21"/>
  <c r="BR1049" i="21"/>
  <c r="BR1019" i="21"/>
  <c r="BR1015" i="21"/>
  <c r="BR1009" i="21"/>
  <c r="BR1005" i="21"/>
  <c r="BR1001" i="21"/>
  <c r="BR995" i="21"/>
  <c r="BR991" i="21"/>
  <c r="BR985" i="21"/>
  <c r="BR981" i="21"/>
  <c r="BR977" i="21"/>
  <c r="BR971" i="21"/>
  <c r="BR967" i="21"/>
  <c r="BR841" i="21"/>
  <c r="BR837" i="21"/>
  <c r="BR833" i="21"/>
  <c r="BR805" i="21"/>
  <c r="BR801" i="21"/>
  <c r="BR797" i="21"/>
  <c r="BR781" i="21"/>
  <c r="BR777" i="21"/>
  <c r="BR773" i="21"/>
  <c r="BR745" i="21"/>
  <c r="BR741" i="21"/>
  <c r="BR737" i="21"/>
  <c r="BR637" i="21"/>
  <c r="BR633" i="21"/>
  <c r="BR629" i="21"/>
  <c r="BR613" i="21"/>
  <c r="BR609" i="21"/>
  <c r="BR605" i="21"/>
  <c r="BR589" i="21"/>
  <c r="BR585" i="21"/>
  <c r="BR581" i="21"/>
  <c r="BR85" i="21"/>
  <c r="BR81" i="21"/>
  <c r="BR77" i="21"/>
  <c r="BR61" i="21"/>
  <c r="BR57" i="21"/>
  <c r="BR53" i="21"/>
  <c r="AV1128" i="21"/>
  <c r="AV1124" i="21"/>
  <c r="AV1118" i="21"/>
  <c r="AV1104" i="21"/>
  <c r="AV1100" i="21"/>
  <c r="AV1056" i="21"/>
  <c r="AV1052" i="21"/>
  <c r="AV1022" i="21"/>
  <c r="AV1018" i="21"/>
  <c r="AV1014" i="21"/>
  <c r="AV998" i="21"/>
  <c r="AV994" i="21"/>
  <c r="AV990" i="21"/>
  <c r="AV974" i="21"/>
  <c r="AV970" i="21"/>
  <c r="AV966" i="21"/>
  <c r="AV938" i="21"/>
  <c r="AV934" i="21"/>
  <c r="AV930" i="21"/>
  <c r="AV888" i="21"/>
  <c r="AV884" i="21"/>
  <c r="AV840" i="21"/>
  <c r="AV836" i="21"/>
  <c r="AV800" i="21"/>
  <c r="AV780" i="21"/>
  <c r="AV776" i="21"/>
  <c r="AV758" i="21"/>
  <c r="AV754" i="21"/>
  <c r="AV750" i="21"/>
  <c r="AV734" i="21"/>
  <c r="AV730" i="21"/>
  <c r="AV726" i="21"/>
  <c r="AV698" i="21"/>
  <c r="AV694" i="21"/>
  <c r="AV690" i="21"/>
  <c r="AV636" i="21"/>
  <c r="AV632" i="21"/>
  <c r="AV612" i="21"/>
  <c r="AV608" i="21"/>
  <c r="AV598" i="21"/>
  <c r="AV588" i="21"/>
  <c r="AV584" i="21"/>
  <c r="AV566" i="21"/>
  <c r="AV562" i="21"/>
  <c r="AV558" i="21"/>
  <c r="AV300" i="21"/>
  <c r="AV296" i="21"/>
  <c r="AV254" i="21"/>
  <c r="AV250" i="21"/>
  <c r="AV246" i="21"/>
  <c r="AV230" i="21"/>
  <c r="AV226" i="21"/>
  <c r="AV222" i="21"/>
  <c r="AV206" i="21"/>
  <c r="AV202" i="21"/>
  <c r="AV198" i="21"/>
  <c r="AV182" i="21"/>
  <c r="AV178" i="21"/>
  <c r="AV174" i="21"/>
  <c r="AV158" i="21"/>
  <c r="AV154" i="21"/>
  <c r="AV150" i="21"/>
  <c r="AV134" i="21"/>
  <c r="AV130" i="21"/>
  <c r="AV126" i="21"/>
  <c r="AV98" i="21"/>
  <c r="AV94" i="21"/>
  <c r="AV90" i="21"/>
  <c r="AV74" i="21"/>
  <c r="AV70" i="21"/>
  <c r="AV66" i="21"/>
  <c r="AV60" i="21"/>
  <c r="AV56" i="21"/>
  <c r="BR1142" i="21"/>
  <c r="BR1138" i="21"/>
  <c r="BR1134" i="21"/>
  <c r="BR1128" i="21"/>
  <c r="BR1124" i="21"/>
  <c r="BR1118" i="21"/>
  <c r="BR1114" i="21"/>
  <c r="BR1110" i="21"/>
  <c r="BR1104" i="21"/>
  <c r="BR1100" i="21"/>
  <c r="BR1082" i="21"/>
  <c r="BR1078" i="21"/>
  <c r="BR1074" i="21"/>
  <c r="BR1056" i="21"/>
  <c r="BR1052" i="21"/>
  <c r="BR1022" i="21"/>
  <c r="BR1018" i="21"/>
  <c r="BR1014" i="21"/>
  <c r="BR998" i="21"/>
  <c r="BR994" i="21"/>
  <c r="BR990" i="21"/>
  <c r="BR974" i="21"/>
  <c r="BR970" i="21"/>
  <c r="BR966" i="21"/>
  <c r="BR948" i="21"/>
  <c r="BR944" i="21"/>
  <c r="BR938" i="21"/>
  <c r="BR934" i="21"/>
  <c r="BR930" i="21"/>
  <c r="BR924" i="21"/>
  <c r="BR920" i="21"/>
  <c r="BR888" i="21"/>
  <c r="BR884" i="21"/>
  <c r="BR840" i="21"/>
  <c r="BR836" i="21"/>
  <c r="BR818" i="21"/>
  <c r="BR814" i="21"/>
  <c r="BR810" i="21"/>
  <c r="BR804" i="21"/>
  <c r="BR800" i="21"/>
  <c r="BR786" i="21"/>
  <c r="BR780" i="21"/>
  <c r="BR776" i="21"/>
  <c r="BR754" i="21"/>
  <c r="BR750" i="21"/>
  <c r="BR734" i="21"/>
  <c r="BR708" i="21"/>
  <c r="BR704" i="21"/>
  <c r="BR690" i="21"/>
  <c r="BR684" i="21"/>
  <c r="BR680" i="21"/>
  <c r="BR636" i="21"/>
  <c r="BR632" i="21"/>
  <c r="BR612" i="21"/>
  <c r="BR608" i="21"/>
  <c r="BR588" i="21"/>
  <c r="BR584" i="21"/>
  <c r="BR480" i="21"/>
  <c r="BR476" i="21"/>
  <c r="BR456" i="21"/>
  <c r="BR452" i="21"/>
  <c r="BR432" i="21"/>
  <c r="BR428" i="21"/>
  <c r="BR408" i="21"/>
  <c r="BR404" i="21"/>
  <c r="BR384" i="21"/>
  <c r="BR380" i="21"/>
  <c r="BR360" i="21"/>
  <c r="BR356" i="21"/>
  <c r="BR336" i="21"/>
  <c r="BR332" i="21"/>
  <c r="BR264" i="21"/>
  <c r="BR260" i="21"/>
  <c r="BR240" i="21"/>
  <c r="BR236" i="21"/>
  <c r="BR216" i="21"/>
  <c r="BR212" i="21"/>
  <c r="BR192" i="21"/>
  <c r="BR188" i="21"/>
  <c r="BR168" i="21"/>
  <c r="BR164" i="21"/>
  <c r="BR144" i="21"/>
  <c r="BR140" i="21"/>
  <c r="BR120" i="21"/>
  <c r="BR116" i="21"/>
  <c r="AV389" i="21"/>
  <c r="BR1141" i="21"/>
  <c r="BR1137" i="21"/>
  <c r="BR1133" i="21"/>
  <c r="BR1127" i="21"/>
  <c r="BR1123" i="21"/>
  <c r="BR1117" i="21"/>
  <c r="BR1113" i="21"/>
  <c r="BR1109" i="21"/>
  <c r="BR1103" i="21"/>
  <c r="BR1099" i="21"/>
  <c r="BR1081" i="21"/>
  <c r="BR1077" i="21"/>
  <c r="BR1073" i="21"/>
  <c r="BR1021" i="21"/>
  <c r="BR1017" i="21"/>
  <c r="BR1013" i="21"/>
  <c r="BR1007" i="21"/>
  <c r="BR1003" i="21"/>
  <c r="BR997" i="21"/>
  <c r="BR993" i="21"/>
  <c r="BR989" i="21"/>
  <c r="BR983" i="21"/>
  <c r="BR979" i="21"/>
  <c r="BR973" i="21"/>
  <c r="BR969" i="21"/>
  <c r="BR965" i="21"/>
  <c r="BR937" i="21"/>
  <c r="BR933" i="21"/>
  <c r="BR929" i="21"/>
  <c r="BR817" i="21"/>
  <c r="BR813" i="21"/>
  <c r="BR809" i="21"/>
  <c r="BR793" i="21"/>
  <c r="BR789" i="21"/>
  <c r="BR785" i="21"/>
  <c r="BR757" i="21"/>
  <c r="BR753" i="21"/>
  <c r="BR749" i="21"/>
  <c r="BR733" i="21"/>
  <c r="BR729" i="21"/>
  <c r="BR725" i="21"/>
  <c r="BR697" i="21"/>
  <c r="BR693" i="21"/>
  <c r="BR689" i="21"/>
  <c r="BR625" i="21"/>
  <c r="BR621" i="21"/>
  <c r="BR617" i="21"/>
  <c r="BR601" i="21"/>
  <c r="BR597" i="21"/>
  <c r="BR593" i="21"/>
  <c r="BR253" i="21"/>
  <c r="BR249" i="21"/>
  <c r="BR245" i="21"/>
  <c r="BR229" i="21"/>
  <c r="BR225" i="21"/>
  <c r="BR221" i="21"/>
  <c r="BR205" i="21"/>
  <c r="BR201" i="21"/>
  <c r="BR197" i="21"/>
  <c r="BR181" i="21"/>
  <c r="BR177" i="21"/>
  <c r="BR173" i="21"/>
  <c r="BR157" i="21"/>
  <c r="BR153" i="21"/>
  <c r="BR149" i="21"/>
  <c r="BR133" i="21"/>
  <c r="BR129" i="21"/>
  <c r="BR125" i="21"/>
  <c r="BR97" i="21"/>
  <c r="BR93" i="21"/>
  <c r="BR89" i="21"/>
  <c r="BR73" i="21"/>
  <c r="BR69" i="21"/>
  <c r="BR65" i="21"/>
  <c r="BR37" i="21"/>
  <c r="BR33" i="21"/>
  <c r="BR29" i="21"/>
  <c r="AV1020" i="21"/>
  <c r="AV1016" i="21"/>
  <c r="AV1010" i="21"/>
  <c r="AV1006" i="21"/>
  <c r="AV1002" i="21"/>
  <c r="AV996" i="21"/>
  <c r="AV992" i="21"/>
  <c r="AV986" i="21"/>
  <c r="AV982" i="21"/>
  <c r="AV978" i="21"/>
  <c r="AV972" i="21"/>
  <c r="AV968" i="21"/>
  <c r="AV900" i="21"/>
  <c r="AV896" i="21"/>
  <c r="AV890" i="21"/>
  <c r="AV886" i="21"/>
  <c r="AV882" i="21"/>
  <c r="AV876" i="21"/>
  <c r="AV872" i="21"/>
  <c r="AV756" i="21"/>
  <c r="AV752" i="21"/>
  <c r="AV746" i="21"/>
  <c r="AV742" i="21"/>
  <c r="AV738" i="21"/>
  <c r="AV732" i="21"/>
  <c r="AV728" i="21"/>
  <c r="AV660" i="21"/>
  <c r="AV656" i="21"/>
  <c r="BR1055" i="21"/>
  <c r="BR1051" i="21"/>
  <c r="AV1008" i="21"/>
  <c r="AV1004" i="21"/>
  <c r="AV984" i="21"/>
  <c r="AV980" i="21"/>
  <c r="AV902" i="21"/>
  <c r="AV898" i="21"/>
  <c r="AV894" i="21"/>
  <c r="AV878" i="21"/>
  <c r="AV874" i="21"/>
  <c r="AV870" i="21"/>
  <c r="AV744" i="21"/>
  <c r="AV740" i="21"/>
  <c r="AV662" i="21"/>
  <c r="AV658" i="21"/>
  <c r="AV654" i="21"/>
  <c r="AV84" i="21"/>
  <c r="AV80" i="21"/>
  <c r="BR1020" i="21"/>
  <c r="BR1016" i="21"/>
  <c r="BR996" i="21"/>
  <c r="BR992" i="21"/>
  <c r="BR972" i="21"/>
  <c r="BR968" i="21"/>
  <c r="BR756" i="21"/>
  <c r="BR752" i="21"/>
  <c r="BR732" i="21"/>
  <c r="BR728" i="21"/>
  <c r="BR288" i="21"/>
  <c r="BR284" i="21"/>
  <c r="BR1139" i="21"/>
  <c r="BR1135" i="21"/>
  <c r="BR1115" i="21"/>
  <c r="BR1111" i="21"/>
  <c r="BR1079" i="21"/>
  <c r="BR1075" i="21"/>
  <c r="BR949" i="21"/>
  <c r="BR945" i="21"/>
  <c r="BR941" i="21"/>
  <c r="BR925" i="21"/>
  <c r="BR921" i="21"/>
  <c r="BR917" i="21"/>
  <c r="BR709" i="21"/>
  <c r="BR705" i="21"/>
  <c r="BR701" i="21"/>
  <c r="BR685" i="21"/>
  <c r="BR681" i="21"/>
  <c r="BR677" i="21"/>
  <c r="BR319" i="21"/>
  <c r="BR265" i="21"/>
  <c r="BR261" i="21"/>
  <c r="BR257" i="21"/>
  <c r="BR241" i="21"/>
  <c r="BR237" i="21"/>
  <c r="BR233" i="21"/>
  <c r="BR217" i="21"/>
  <c r="BR213" i="21"/>
  <c r="BR209" i="21"/>
  <c r="BR193" i="21"/>
  <c r="BR189" i="21"/>
  <c r="BR185" i="21"/>
  <c r="BR169" i="21"/>
  <c r="BR165" i="21"/>
  <c r="BR161" i="21"/>
  <c r="BR145" i="21"/>
  <c r="BR141" i="21"/>
  <c r="BR137" i="21"/>
  <c r="BR121" i="21"/>
  <c r="BR117" i="21"/>
  <c r="BR113" i="21"/>
  <c r="BR1008" i="21"/>
  <c r="BR1004" i="21"/>
  <c r="BR984" i="21"/>
  <c r="BR980" i="21"/>
  <c r="BR744" i="21"/>
  <c r="BR740" i="21"/>
  <c r="BR300" i="21"/>
  <c r="BR296" i="21"/>
  <c r="AV461" i="21"/>
  <c r="AV1050" i="21"/>
  <c r="AV924" i="21"/>
  <c r="AV814" i="21"/>
  <c r="AV790" i="21"/>
  <c r="AV622" i="21"/>
  <c r="AV590" i="21"/>
  <c r="AV240" i="21"/>
  <c r="AV212" i="21"/>
  <c r="AV478" i="21"/>
  <c r="AV466" i="21"/>
  <c r="AV454" i="21"/>
  <c r="AV442" i="21"/>
  <c r="AV430" i="21"/>
  <c r="AV418" i="21"/>
  <c r="AV406" i="21"/>
  <c r="AV398" i="21"/>
  <c r="AV386" i="21"/>
  <c r="AV370" i="21"/>
  <c r="AV358" i="21"/>
  <c r="AV346" i="21"/>
  <c r="AV334" i="21"/>
  <c r="AV318" i="21"/>
  <c r="AV200" i="21"/>
  <c r="AV176" i="21"/>
  <c r="AV164" i="21"/>
  <c r="AV152" i="21"/>
  <c r="AV140" i="21"/>
  <c r="AV132" i="21"/>
  <c r="AV120" i="21"/>
  <c r="BR565" i="21"/>
  <c r="BR561" i="21"/>
  <c r="BR557" i="21"/>
  <c r="BR96" i="21"/>
  <c r="BR92" i="21"/>
  <c r="BR84" i="21"/>
  <c r="BR80" i="21"/>
  <c r="BR72" i="21"/>
  <c r="BR68" i="21"/>
  <c r="BR60" i="21"/>
  <c r="BR56" i="21"/>
  <c r="AV474" i="21"/>
  <c r="AV458" i="21"/>
  <c r="AV446" i="21"/>
  <c r="AV434" i="21"/>
  <c r="AV422" i="21"/>
  <c r="AV410" i="21"/>
  <c r="AV394" i="21"/>
  <c r="AV378" i="21"/>
  <c r="AV366" i="21"/>
  <c r="AV354" i="21"/>
  <c r="AV342" i="21"/>
  <c r="AV330" i="21"/>
  <c r="AV322" i="21"/>
  <c r="AV260" i="21"/>
  <c r="AV248" i="21"/>
  <c r="AV228" i="21"/>
  <c r="AV216" i="21"/>
  <c r="AV204" i="21"/>
  <c r="AV192" i="21"/>
  <c r="AV180" i="21"/>
  <c r="AV168" i="21"/>
  <c r="AV156" i="21"/>
  <c r="AV144" i="21"/>
  <c r="AV128" i="21"/>
  <c r="AV302" i="21"/>
  <c r="AV298" i="21"/>
  <c r="AV294" i="21"/>
  <c r="AV290" i="21"/>
  <c r="AV286" i="21"/>
  <c r="AV282" i="21"/>
  <c r="AV1076" i="21"/>
  <c r="AV804" i="21"/>
  <c r="AV368" i="21"/>
  <c r="BR191" i="21"/>
  <c r="AV482" i="21"/>
  <c r="AV470" i="21"/>
  <c r="AV462" i="21"/>
  <c r="AV450" i="21"/>
  <c r="AV438" i="21"/>
  <c r="AV426" i="21"/>
  <c r="AV414" i="21"/>
  <c r="AV402" i="21"/>
  <c r="AV390" i="21"/>
  <c r="AV382" i="21"/>
  <c r="AV374" i="21"/>
  <c r="AV362" i="21"/>
  <c r="AV350" i="21"/>
  <c r="AV338" i="21"/>
  <c r="AV326" i="21"/>
  <c r="AV264" i="21"/>
  <c r="AV252" i="21"/>
  <c r="AV236" i="21"/>
  <c r="AV224" i="21"/>
  <c r="AV188" i="21"/>
  <c r="AV116" i="21"/>
  <c r="AV1142" i="21"/>
  <c r="AV1138" i="21"/>
  <c r="AV1134" i="21"/>
  <c r="AV1130" i="21"/>
  <c r="AV1126" i="21"/>
  <c r="AV1122" i="21"/>
  <c r="AV1114" i="21"/>
  <c r="AV1110" i="21"/>
  <c r="AV1106" i="21"/>
  <c r="AV1102" i="21"/>
  <c r="AV1098" i="21"/>
  <c r="AV1082" i="21"/>
  <c r="AV1078" i="21"/>
  <c r="AV1074" i="21"/>
  <c r="AV1058" i="21"/>
  <c r="AV1054" i="21"/>
  <c r="AV842" i="21"/>
  <c r="AV838" i="21"/>
  <c r="AV834" i="21"/>
  <c r="AV818" i="21"/>
  <c r="AV810" i="21"/>
  <c r="AV806" i="21"/>
  <c r="AV802" i="21"/>
  <c r="AV798" i="21"/>
  <c r="AV794" i="21"/>
  <c r="AV786" i="21"/>
  <c r="AV782" i="21"/>
  <c r="AV778" i="21"/>
  <c r="AV774" i="21"/>
  <c r="AV638" i="21"/>
  <c r="AV634" i="21"/>
  <c r="AV630" i="21"/>
  <c r="AV626" i="21"/>
  <c r="AV618" i="21"/>
  <c r="AV614" i="21"/>
  <c r="AV610" i="21"/>
  <c r="AV606" i="21"/>
  <c r="AV602" i="21"/>
  <c r="AV594" i="21"/>
  <c r="AV586" i="21"/>
  <c r="AV582" i="21"/>
  <c r="AV38" i="21"/>
  <c r="AV34" i="21"/>
  <c r="AV30" i="21"/>
  <c r="AV948" i="21"/>
  <c r="AV936" i="21"/>
  <c r="AV920" i="21"/>
  <c r="AV704" i="21"/>
  <c r="AV692" i="21"/>
  <c r="AV680" i="21"/>
  <c r="AV476" i="21"/>
  <c r="AV468" i="21"/>
  <c r="AV452" i="21"/>
  <c r="AV444" i="21"/>
  <c r="AV432" i="21"/>
  <c r="AV416" i="21"/>
  <c r="AV408" i="21"/>
  <c r="AV396" i="21"/>
  <c r="AV360" i="21"/>
  <c r="AV348" i="21"/>
  <c r="AV336" i="21"/>
  <c r="AV320" i="21"/>
  <c r="AV944" i="21"/>
  <c r="AV932" i="21"/>
  <c r="AV708" i="21"/>
  <c r="AV696" i="21"/>
  <c r="AV684" i="21"/>
  <c r="AV480" i="21"/>
  <c r="AV464" i="21"/>
  <c r="AV456" i="21"/>
  <c r="AV440" i="21"/>
  <c r="AV428" i="21"/>
  <c r="AV420" i="21"/>
  <c r="AV404" i="21"/>
  <c r="AV392" i="21"/>
  <c r="AV384" i="21"/>
  <c r="AV380" i="21"/>
  <c r="AV372" i="21"/>
  <c r="AV356" i="21"/>
  <c r="AV344" i="21"/>
  <c r="AV332" i="21"/>
  <c r="AV324" i="21"/>
  <c r="BR902" i="21"/>
  <c r="BR898" i="21"/>
  <c r="BR894" i="21"/>
  <c r="BR890" i="21"/>
  <c r="BR886" i="21"/>
  <c r="BR882" i="21"/>
  <c r="BR878" i="21"/>
  <c r="BR874" i="21"/>
  <c r="BR870" i="21"/>
  <c r="BR481" i="21"/>
  <c r="BR477" i="21"/>
  <c r="BR473" i="21"/>
  <c r="BR469" i="21"/>
  <c r="BR465" i="21"/>
  <c r="BR901" i="21"/>
  <c r="BR897" i="21"/>
  <c r="BR893" i="21"/>
  <c r="BR889" i="21"/>
  <c r="BR885" i="21"/>
  <c r="BR881" i="21"/>
  <c r="BR877" i="21"/>
  <c r="BR873" i="21"/>
  <c r="BR869" i="21"/>
  <c r="BR661" i="21"/>
  <c r="BR657" i="21"/>
  <c r="BR653" i="21"/>
  <c r="BR461" i="21"/>
  <c r="BR457" i="21"/>
  <c r="BR453" i="21"/>
  <c r="BR449" i="21"/>
  <c r="BR445" i="21"/>
  <c r="BR441" i="21"/>
  <c r="BR437" i="21"/>
  <c r="BR433" i="21"/>
  <c r="BR429" i="21"/>
  <c r="BR425" i="21"/>
  <c r="BR421" i="21"/>
  <c r="BR417" i="21"/>
  <c r="BR413" i="21"/>
  <c r="BR409" i="21"/>
  <c r="BR405" i="21"/>
  <c r="BR401" i="21"/>
  <c r="BR397" i="21"/>
  <c r="BR393" i="21"/>
  <c r="BR389" i="21"/>
  <c r="BR385" i="21"/>
  <c r="BR381" i="21"/>
  <c r="BR377" i="21"/>
  <c r="BR373" i="21"/>
  <c r="BR369" i="21"/>
  <c r="BR365" i="21"/>
  <c r="BR361" i="21"/>
  <c r="BR357" i="21"/>
  <c r="BR353" i="21"/>
  <c r="BR349" i="21"/>
  <c r="BR345" i="21"/>
  <c r="BR341" i="21"/>
  <c r="BR337" i="21"/>
  <c r="BR333" i="21"/>
  <c r="BR329" i="21"/>
  <c r="BR325" i="21"/>
  <c r="BR321" i="21"/>
  <c r="BR317" i="21"/>
  <c r="BR301" i="21"/>
  <c r="BR297" i="21"/>
  <c r="BR293" i="21"/>
  <c r="BR289" i="21"/>
  <c r="BR285" i="21"/>
  <c r="BR281" i="21"/>
  <c r="AV1141" i="21"/>
  <c r="AV1137" i="21"/>
  <c r="AV1133" i="21"/>
  <c r="AV1129" i="21"/>
  <c r="AV1125" i="21"/>
  <c r="AV1121" i="21"/>
  <c r="AV1117" i="21"/>
  <c r="AV1113" i="21"/>
  <c r="AV1109" i="21"/>
  <c r="AV1105" i="21"/>
  <c r="AV1101" i="21"/>
  <c r="AV1097" i="21"/>
  <c r="AV1081" i="21"/>
  <c r="AV1077" i="21"/>
  <c r="AV1073" i="21"/>
  <c r="AV1057" i="21"/>
  <c r="AV1053" i="21"/>
  <c r="AV1049" i="21"/>
  <c r="AV1021" i="21"/>
  <c r="AV1017" i="21"/>
  <c r="AV1013" i="21"/>
  <c r="AV1009" i="21"/>
  <c r="AV1005" i="21"/>
  <c r="AV1001" i="21"/>
  <c r="AV997" i="21"/>
  <c r="AV993" i="21"/>
  <c r="AV989" i="21"/>
  <c r="AV985" i="21"/>
  <c r="AV981" i="21"/>
  <c r="AV977" i="21"/>
  <c r="AV973" i="21"/>
  <c r="AV969" i="21"/>
  <c r="AV965" i="21"/>
  <c r="AV949" i="21"/>
  <c r="AV945" i="21"/>
  <c r="AV941" i="21"/>
  <c r="AV937" i="21"/>
  <c r="AV933" i="21"/>
  <c r="AV929" i="21"/>
  <c r="AV925" i="21"/>
  <c r="AV921" i="21"/>
  <c r="AV917" i="21"/>
  <c r="AV901" i="21"/>
  <c r="AV897" i="21"/>
  <c r="AV893" i="21"/>
  <c r="AV889" i="21"/>
  <c r="AV885" i="21"/>
  <c r="AV881" i="21"/>
  <c r="AV877" i="21"/>
  <c r="AV873" i="21"/>
  <c r="AV869" i="21"/>
  <c r="AV841" i="21"/>
  <c r="AV837" i="21"/>
  <c r="AV833" i="21"/>
  <c r="AV817" i="21"/>
  <c r="AV813" i="21"/>
  <c r="AV809" i="21"/>
  <c r="AV805" i="21"/>
  <c r="AV801" i="21"/>
  <c r="AV797" i="21"/>
  <c r="AV793" i="21"/>
  <c r="AV789" i="21"/>
  <c r="AV785" i="21"/>
  <c r="AV781" i="21"/>
  <c r="AV777" i="21"/>
  <c r="AV773" i="21"/>
  <c r="AV757" i="21"/>
  <c r="AV753" i="21"/>
  <c r="AV749" i="21"/>
  <c r="AV745" i="21"/>
  <c r="AV741" i="21"/>
  <c r="AV737" i="21"/>
  <c r="AV733" i="21"/>
  <c r="AV729" i="21"/>
  <c r="AV725" i="21"/>
  <c r="AV709" i="21"/>
  <c r="AV705" i="21"/>
  <c r="AV701" i="21"/>
  <c r="AV697" i="21"/>
  <c r="AV693" i="21"/>
  <c r="AV689" i="21"/>
  <c r="AV685" i="21"/>
  <c r="AV681" i="21"/>
  <c r="AV677" i="21"/>
  <c r="AV661" i="21"/>
  <c r="AV657" i="21"/>
  <c r="AV653" i="21"/>
  <c r="AV637" i="21"/>
  <c r="AV633" i="21"/>
  <c r="AV629" i="21"/>
  <c r="AV625" i="21"/>
  <c r="AV621" i="21"/>
  <c r="AV617" i="21"/>
  <c r="AV613" i="21"/>
  <c r="AV609" i="21"/>
  <c r="AV605" i="21"/>
  <c r="AV601" i="21"/>
  <c r="AV597" i="21"/>
  <c r="AV593" i="21"/>
  <c r="AV589" i="21"/>
  <c r="AV585" i="21"/>
  <c r="AV581" i="21"/>
  <c r="AV565" i="21"/>
  <c r="AV561" i="21"/>
  <c r="AV1139" i="21"/>
  <c r="AV1135" i="21"/>
  <c r="AV1127" i="21"/>
  <c r="AV1123" i="21"/>
  <c r="AV1115" i="21"/>
  <c r="AV1111" i="21"/>
  <c r="AV1103" i="21"/>
  <c r="AV1099" i="21"/>
  <c r="AV1079" i="21"/>
  <c r="AV1075" i="21"/>
  <c r="AV1055" i="21"/>
  <c r="AV1051" i="21"/>
  <c r="AV1019" i="21"/>
  <c r="AV1015" i="21"/>
  <c r="AV1007" i="21"/>
  <c r="AV1003" i="21"/>
  <c r="AV995" i="21"/>
  <c r="AV991" i="21"/>
  <c r="AV983" i="21"/>
  <c r="AV979" i="21"/>
  <c r="AV971" i="21"/>
  <c r="AV967" i="21"/>
  <c r="AV947" i="21"/>
  <c r="AV943" i="21"/>
  <c r="AV935" i="21"/>
  <c r="AV931" i="21"/>
  <c r="AV923" i="21"/>
  <c r="AV919" i="21"/>
  <c r="AV899" i="21"/>
  <c r="AV895" i="21"/>
  <c r="AV887" i="21"/>
  <c r="AV883" i="21"/>
  <c r="AV875" i="21"/>
  <c r="AV871" i="21"/>
  <c r="AV839" i="21"/>
  <c r="AV835" i="21"/>
  <c r="AV815" i="21"/>
  <c r="AV811" i="21"/>
  <c r="AV803" i="21"/>
  <c r="AV557" i="21"/>
  <c r="AV481" i="21"/>
  <c r="AV477" i="21"/>
  <c r="AV473" i="21"/>
  <c r="AV469" i="21"/>
  <c r="AV465" i="21"/>
  <c r="AV457" i="21"/>
  <c r="AV453" i="21"/>
  <c r="AV449" i="21"/>
  <c r="AV445" i="21"/>
  <c r="AV441" i="21"/>
  <c r="AV437" i="21"/>
  <c r="AV433" i="21"/>
  <c r="AV429" i="21"/>
  <c r="AV425" i="21"/>
  <c r="AV417" i="21"/>
  <c r="AV413" i="21"/>
  <c r="AV409" i="21"/>
  <c r="AV405" i="21"/>
  <c r="AV401" i="21"/>
  <c r="AV397" i="21"/>
  <c r="AV393" i="21"/>
  <c r="AV385" i="21"/>
  <c r="AV381" i="21"/>
  <c r="AV377" i="21"/>
  <c r="AV373" i="21"/>
  <c r="AV369" i="21"/>
  <c r="AV365" i="21"/>
  <c r="AV361" i="21"/>
  <c r="AV357" i="21"/>
  <c r="AV353" i="21"/>
  <c r="AV349" i="21"/>
  <c r="AV345" i="21"/>
  <c r="AV341" i="21"/>
  <c r="AV337" i="21"/>
  <c r="AV333" i="21"/>
  <c r="AV329" i="21"/>
  <c r="AV325" i="21"/>
  <c r="AV321" i="21"/>
  <c r="AV317" i="21"/>
  <c r="AV301" i="21"/>
  <c r="AV293" i="21"/>
  <c r="AV285" i="21"/>
  <c r="AV261" i="21"/>
  <c r="AV257" i="21"/>
  <c r="AV799" i="21"/>
  <c r="AV791" i="21"/>
  <c r="AV787" i="21"/>
  <c r="AV779" i="21"/>
  <c r="AV775" i="21"/>
  <c r="AV755" i="21"/>
  <c r="AV751" i="21"/>
  <c r="AV743" i="21"/>
  <c r="AV739" i="21"/>
  <c r="AV731" i="21"/>
  <c r="AV727" i="21"/>
  <c r="AV707" i="21"/>
  <c r="AV703" i="21"/>
  <c r="AV695" i="21"/>
  <c r="AV691" i="21"/>
  <c r="AV683" i="21"/>
  <c r="AV679" i="21"/>
  <c r="AV659" i="21"/>
  <c r="AV655" i="21"/>
  <c r="AV635" i="21"/>
  <c r="AV631" i="21"/>
  <c r="AV623" i="21"/>
  <c r="AV619" i="21"/>
  <c r="AV611" i="21"/>
  <c r="AV607" i="21"/>
  <c r="AV599" i="21"/>
  <c r="AV595" i="21"/>
  <c r="AV587" i="21"/>
  <c r="AV583" i="21"/>
  <c r="AV563" i="21"/>
  <c r="AV559" i="21"/>
  <c r="AV479" i="21"/>
  <c r="AV463" i="21"/>
  <c r="AV431" i="21"/>
  <c r="AV415" i="21"/>
  <c r="AV253" i="21"/>
  <c r="AV249" i="21"/>
  <c r="AV245" i="21"/>
  <c r="AV241" i="21"/>
  <c r="AV237" i="21"/>
  <c r="AV229" i="21"/>
  <c r="AV221" i="21"/>
  <c r="AV213" i="21"/>
  <c r="AV205" i="21"/>
  <c r="AV197" i="21"/>
  <c r="AV189" i="21"/>
  <c r="AV181" i="21"/>
  <c r="AV173" i="21"/>
  <c r="AV165" i="21"/>
  <c r="AV161" i="21"/>
  <c r="AV157" i="21"/>
  <c r="AV153" i="21"/>
  <c r="AV149" i="21"/>
  <c r="AV145" i="21"/>
  <c r="AV141" i="21"/>
  <c r="AV137" i="21"/>
  <c r="AV133" i="21"/>
  <c r="AV129" i="21"/>
  <c r="AV125" i="21"/>
  <c r="AV121" i="21"/>
  <c r="AV117" i="21"/>
  <c r="AV113" i="21"/>
  <c r="AV97" i="21"/>
  <c r="AV93" i="21"/>
  <c r="AV89" i="21"/>
  <c r="AV85" i="21"/>
  <c r="AV81" i="21"/>
  <c r="AV77" i="21"/>
  <c r="AV73" i="21"/>
  <c r="AV69" i="21"/>
  <c r="AV65" i="21"/>
  <c r="AV57" i="21"/>
  <c r="AV53" i="21"/>
  <c r="AV37" i="21"/>
  <c r="AV33" i="21"/>
  <c r="AV29" i="21"/>
  <c r="AV383" i="21"/>
  <c r="AV239" i="21"/>
  <c r="AV175" i="21"/>
  <c r="AV79" i="21"/>
  <c r="AV31" i="21"/>
  <c r="BR127" i="21"/>
  <c r="BR947" i="21"/>
  <c r="BR943" i="21"/>
  <c r="BR935" i="21"/>
  <c r="BR931" i="21"/>
  <c r="BR923" i="21"/>
  <c r="BR919" i="21"/>
  <c r="BR899" i="21"/>
  <c r="BR895" i="21"/>
  <c r="BR887" i="21"/>
  <c r="BR883" i="21"/>
  <c r="BR875" i="21"/>
  <c r="BR871" i="21"/>
  <c r="BR839" i="21"/>
  <c r="BR835" i="21"/>
  <c r="BR815" i="21"/>
  <c r="BR811" i="21"/>
  <c r="BR803" i="21"/>
  <c r="BR287" i="21"/>
  <c r="BR223" i="21"/>
  <c r="BR95" i="21"/>
  <c r="BR31" i="21"/>
  <c r="AV421" i="21"/>
  <c r="AV297" i="21"/>
  <c r="AV289" i="21"/>
  <c r="AV281" i="21"/>
  <c r="AV265" i="21"/>
  <c r="AV233" i="21"/>
  <c r="AV225" i="21"/>
  <c r="AV217" i="21"/>
  <c r="AV209" i="21"/>
  <c r="AV201" i="21"/>
  <c r="AV193" i="21"/>
  <c r="AV185" i="21"/>
  <c r="AV177" i="21"/>
  <c r="AV169" i="21"/>
  <c r="AV61" i="21"/>
  <c r="BR794" i="21"/>
  <c r="BR790" i="21"/>
  <c r="BR778" i="21"/>
  <c r="BR774" i="21"/>
  <c r="BR758" i="21"/>
  <c r="BR746" i="21"/>
  <c r="BR742" i="21"/>
  <c r="BR730" i="21"/>
  <c r="BR726" i="21"/>
  <c r="BR710" i="21"/>
  <c r="BR698" i="21"/>
  <c r="BR694" i="21"/>
  <c r="BR682" i="21"/>
  <c r="BR678" i="21"/>
  <c r="BR662" i="21"/>
  <c r="BR658" i="21"/>
  <c r="BR654" i="21"/>
  <c r="BR638" i="21"/>
  <c r="BR634" i="21"/>
  <c r="BR630" i="21"/>
  <c r="BR626" i="21"/>
  <c r="BR622" i="21"/>
  <c r="BR618" i="21"/>
  <c r="BR614" i="21"/>
  <c r="BR610" i="21"/>
  <c r="BR606" i="21"/>
  <c r="BR602" i="21"/>
  <c r="BR598" i="21"/>
  <c r="BR594" i="21"/>
  <c r="BR590" i="21"/>
  <c r="BR586" i="21"/>
  <c r="BR582" i="21"/>
  <c r="BR566" i="21"/>
  <c r="BR562" i="21"/>
  <c r="BR558" i="21"/>
  <c r="BR482" i="21"/>
  <c r="BR478" i="21"/>
  <c r="BR474" i="21"/>
  <c r="BR470" i="21"/>
  <c r="BR466" i="21"/>
  <c r="BR462" i="21"/>
  <c r="BR458" i="21"/>
  <c r="BR454" i="21"/>
  <c r="BR450" i="21"/>
  <c r="BR446" i="21"/>
  <c r="BR442" i="21"/>
  <c r="BR438" i="21"/>
  <c r="BR434" i="21"/>
  <c r="BR430" i="21"/>
  <c r="BR426" i="21"/>
  <c r="BR422" i="21"/>
  <c r="BR418" i="21"/>
  <c r="BR414" i="21"/>
  <c r="BR410" i="21"/>
  <c r="BR406" i="21"/>
  <c r="BR402" i="21"/>
  <c r="BR398" i="21"/>
  <c r="BR394" i="21"/>
  <c r="BR390" i="21"/>
  <c r="BR386" i="21"/>
  <c r="BR382" i="21"/>
  <c r="BR378" i="21"/>
  <c r="BR374" i="21"/>
  <c r="BR370" i="21"/>
  <c r="BR366" i="21"/>
  <c r="BR362" i="21"/>
  <c r="BR358" i="21"/>
  <c r="BR354" i="21"/>
  <c r="BR350" i="21"/>
  <c r="BR346" i="21"/>
  <c r="BR342" i="21"/>
  <c r="BR338" i="21"/>
  <c r="BR334" i="21"/>
  <c r="BR330" i="21"/>
  <c r="BR326" i="21"/>
  <c r="BR322" i="21"/>
  <c r="BR318" i="21"/>
  <c r="BR302" i="21"/>
  <c r="BR298" i="21"/>
  <c r="BR294" i="21"/>
  <c r="BR290" i="21"/>
  <c r="BR286" i="21"/>
  <c r="BR282" i="21"/>
  <c r="BR266" i="21"/>
  <c r="BR262" i="21"/>
  <c r="BR258" i="21"/>
  <c r="BR254" i="21"/>
  <c r="BR250" i="21"/>
  <c r="BR246" i="21"/>
  <c r="BR242" i="21"/>
  <c r="BR238" i="21"/>
  <c r="BR234" i="21"/>
  <c r="BR230" i="21"/>
  <c r="BR226" i="21"/>
  <c r="BR222" i="21"/>
  <c r="BR218" i="21"/>
  <c r="BR214" i="21"/>
  <c r="BR210" i="21"/>
  <c r="BR206" i="21"/>
  <c r="BR202" i="21"/>
  <c r="BR198" i="21"/>
  <c r="BR194" i="21"/>
  <c r="BR190" i="21"/>
  <c r="BR186" i="21"/>
  <c r="BR182" i="21"/>
  <c r="BR178" i="21"/>
  <c r="BR174" i="21"/>
  <c r="BR170" i="21"/>
  <c r="BR166" i="21"/>
  <c r="BR162" i="21"/>
  <c r="BR158" i="21"/>
  <c r="BR154" i="21"/>
  <c r="BR150" i="21"/>
  <c r="BR146" i="21"/>
  <c r="BR142" i="21"/>
  <c r="BR138" i="21"/>
  <c r="BR134" i="21"/>
  <c r="BR130" i="21"/>
  <c r="BR126" i="21"/>
  <c r="BR122" i="21"/>
  <c r="BR118" i="21"/>
  <c r="BR114" i="21"/>
  <c r="BR98" i="21"/>
  <c r="BR94" i="21"/>
  <c r="BR90" i="21"/>
  <c r="BR86" i="21"/>
  <c r="BR82" i="21"/>
  <c r="BR78" i="21"/>
  <c r="BR74" i="21"/>
  <c r="BR70" i="21"/>
  <c r="BR66" i="21"/>
  <c r="BR62" i="21"/>
  <c r="BR58" i="21"/>
  <c r="BR54" i="21"/>
  <c r="BR38" i="21"/>
  <c r="BR34" i="21"/>
  <c r="BR30" i="21"/>
  <c r="BR799" i="21"/>
  <c r="BR791" i="21"/>
  <c r="BR787" i="21"/>
  <c r="BR779" i="21"/>
  <c r="BR775" i="21"/>
  <c r="BR755" i="21"/>
  <c r="BR751" i="21"/>
  <c r="BR743" i="21"/>
  <c r="BR739" i="21"/>
  <c r="BR731" i="21"/>
  <c r="BR727" i="21"/>
  <c r="BR707" i="21"/>
  <c r="BR703" i="21"/>
  <c r="BR695" i="21"/>
  <c r="BR691" i="21"/>
  <c r="BR683" i="21"/>
  <c r="BR679" i="21"/>
  <c r="BR659" i="21"/>
  <c r="BR655" i="21"/>
  <c r="BR635" i="21"/>
  <c r="BR631" i="21"/>
  <c r="BR623" i="21"/>
  <c r="BR619" i="21"/>
  <c r="BR611" i="21"/>
  <c r="BR607" i="21"/>
  <c r="BR599" i="21"/>
  <c r="BR595" i="21"/>
  <c r="BR587" i="21"/>
  <c r="BR583" i="21"/>
  <c r="BR563" i="21"/>
  <c r="BR559" i="21"/>
  <c r="BR479" i="21"/>
  <c r="BR475" i="21"/>
  <c r="BR467" i="21"/>
  <c r="BR463" i="21"/>
  <c r="BR455" i="21"/>
  <c r="BR451" i="21"/>
  <c r="BR443" i="21"/>
  <c r="BR439" i="21"/>
  <c r="BR431" i="21"/>
  <c r="BR427" i="21"/>
  <c r="BR419" i="21"/>
  <c r="BR415" i="21"/>
  <c r="BR407" i="21"/>
  <c r="BR403" i="21"/>
  <c r="BR395" i="21"/>
  <c r="BR391" i="21"/>
  <c r="BR383" i="21"/>
  <c r="BR379" i="21"/>
  <c r="BR371" i="21"/>
  <c r="BR367" i="21"/>
  <c r="BR359" i="21"/>
  <c r="BR355" i="21"/>
  <c r="BR347" i="21"/>
  <c r="BR343" i="21"/>
  <c r="BR335" i="21"/>
  <c r="BR331" i="21"/>
  <c r="BR323" i="21"/>
  <c r="BR299" i="21"/>
  <c r="BR295" i="21"/>
  <c r="BR283" i="21"/>
  <c r="BR263" i="21"/>
  <c r="BR259" i="21"/>
  <c r="BR251" i="21"/>
  <c r="BR247" i="21"/>
  <c r="BR239" i="21"/>
  <c r="BR235" i="21"/>
  <c r="BR227" i="21"/>
  <c r="BR215" i="21"/>
  <c r="BR211" i="21"/>
  <c r="BR203" i="21"/>
  <c r="BR199" i="21"/>
  <c r="BR187" i="21"/>
  <c r="BR179" i="21"/>
  <c r="BR175" i="21"/>
  <c r="BR167" i="21"/>
  <c r="BR163" i="21"/>
  <c r="BR155" i="21"/>
  <c r="BR151" i="21"/>
  <c r="BR143" i="21"/>
  <c r="BR139" i="21"/>
  <c r="BR131" i="21"/>
  <c r="BR119" i="21"/>
  <c r="BR115" i="21"/>
  <c r="BR91" i="21"/>
  <c r="BR83" i="21"/>
  <c r="BR79" i="21"/>
  <c r="BR71" i="21"/>
  <c r="BR67" i="21"/>
  <c r="BR59" i="21"/>
  <c r="BR55" i="21"/>
  <c r="BR35" i="21"/>
  <c r="AV475" i="21"/>
  <c r="AV467" i="21"/>
  <c r="AV455" i="21"/>
  <c r="AV451" i="21"/>
  <c r="AV443" i="21"/>
  <c r="AV439" i="21"/>
  <c r="AV427" i="21"/>
  <c r="AV419" i="21"/>
  <c r="AV407" i="21"/>
  <c r="AV403" i="21"/>
  <c r="AV395" i="21"/>
  <c r="AV391" i="21"/>
  <c r="AV379" i="21"/>
  <c r="AV371" i="21"/>
  <c r="AV367" i="21"/>
  <c r="AV359" i="21"/>
  <c r="AV355" i="21"/>
  <c r="AV347" i="21"/>
  <c r="AV343" i="21"/>
  <c r="AV335" i="21"/>
  <c r="AV331" i="21"/>
  <c r="AV323" i="21"/>
  <c r="AV319" i="21"/>
  <c r="AV299" i="21"/>
  <c r="AV295" i="21"/>
  <c r="AV287" i="21"/>
  <c r="AV283" i="21"/>
  <c r="AV263" i="21"/>
  <c r="AV259" i="21"/>
  <c r="AV251" i="21"/>
  <c r="AV247" i="21"/>
  <c r="AV235" i="21"/>
  <c r="AV227" i="21"/>
  <c r="AV223" i="21"/>
  <c r="AV215" i="21"/>
  <c r="AV211" i="21"/>
  <c r="AV203" i="21"/>
  <c r="AV199" i="21"/>
  <c r="AV191" i="21"/>
  <c r="AV187" i="21"/>
  <c r="AV179" i="21"/>
  <c r="AV167" i="21"/>
  <c r="AV163" i="21"/>
  <c r="AV155" i="21"/>
  <c r="AV151" i="21"/>
  <c r="AV143" i="21"/>
  <c r="AV139" i="21"/>
  <c r="AV131" i="21"/>
  <c r="AV127" i="21"/>
  <c r="AV119" i="21"/>
  <c r="AV115" i="21"/>
  <c r="AV95" i="21"/>
  <c r="AV91" i="21"/>
  <c r="AV83" i="21"/>
  <c r="AV71" i="21"/>
  <c r="AV67" i="21"/>
  <c r="AV59" i="21"/>
  <c r="AV55" i="21"/>
  <c r="AV35" i="21"/>
  <c r="AL67" i="21"/>
  <c r="AL166" i="21"/>
  <c r="AL330" i="21"/>
  <c r="AL338" i="21"/>
  <c r="AL402" i="21"/>
  <c r="AL595" i="21"/>
  <c r="AL610" i="21"/>
  <c r="AL918" i="21"/>
  <c r="AL942" i="21"/>
  <c r="H1142" i="13"/>
  <c r="G1142" i="13"/>
  <c r="F1142" i="13"/>
  <c r="E1142" i="13"/>
  <c r="H1141" i="13"/>
  <c r="G1141" i="13"/>
  <c r="F1141" i="13"/>
  <c r="E1141" i="13"/>
  <c r="H1140" i="13"/>
  <c r="G1140" i="13"/>
  <c r="F1140" i="13"/>
  <c r="E1140" i="13"/>
  <c r="H1139" i="13"/>
  <c r="G1139" i="13"/>
  <c r="F1139" i="13"/>
  <c r="E1139" i="13"/>
  <c r="H1138" i="13"/>
  <c r="G1138" i="13"/>
  <c r="F1138" i="13"/>
  <c r="E1138" i="13"/>
  <c r="H1137" i="13"/>
  <c r="G1137" i="13"/>
  <c r="F1137" i="13"/>
  <c r="E1137" i="13"/>
  <c r="H1136" i="13"/>
  <c r="G1136" i="13"/>
  <c r="F1136" i="13"/>
  <c r="E1136" i="13"/>
  <c r="H1135" i="13"/>
  <c r="G1135" i="13"/>
  <c r="F1135" i="13"/>
  <c r="E1135" i="13"/>
  <c r="H1134" i="13"/>
  <c r="G1134" i="13"/>
  <c r="F1134" i="13"/>
  <c r="E1134" i="13"/>
  <c r="H1133" i="13"/>
  <c r="G1133" i="13"/>
  <c r="F1133" i="13"/>
  <c r="E1133" i="13"/>
  <c r="H1130" i="13"/>
  <c r="G1130" i="13"/>
  <c r="F1130" i="13"/>
  <c r="E1130" i="13"/>
  <c r="H1129" i="13"/>
  <c r="G1129" i="13"/>
  <c r="F1129" i="13"/>
  <c r="E1129" i="13"/>
  <c r="H1128" i="13"/>
  <c r="G1128" i="13"/>
  <c r="F1128" i="13"/>
  <c r="E1128" i="13"/>
  <c r="H1127" i="13"/>
  <c r="G1127" i="13"/>
  <c r="F1127" i="13"/>
  <c r="E1127" i="13"/>
  <c r="H1126" i="13"/>
  <c r="G1126" i="13"/>
  <c r="F1126" i="13"/>
  <c r="E1126" i="13"/>
  <c r="H1125" i="13"/>
  <c r="G1125" i="13"/>
  <c r="F1125" i="13"/>
  <c r="E1125" i="13"/>
  <c r="H1124" i="13"/>
  <c r="G1124" i="13"/>
  <c r="F1124" i="13"/>
  <c r="E1124" i="13"/>
  <c r="H1123" i="13"/>
  <c r="G1123" i="13"/>
  <c r="F1123" i="13"/>
  <c r="E1123" i="13"/>
  <c r="H1122" i="13"/>
  <c r="G1122" i="13"/>
  <c r="F1122" i="13"/>
  <c r="E1122" i="13"/>
  <c r="H1121" i="13"/>
  <c r="G1121" i="13"/>
  <c r="F1121" i="13"/>
  <c r="E1121" i="13"/>
  <c r="H1118" i="13"/>
  <c r="G1118" i="13"/>
  <c r="F1118" i="13"/>
  <c r="E1118" i="13"/>
  <c r="H1117" i="13"/>
  <c r="G1117" i="13"/>
  <c r="F1117" i="13"/>
  <c r="E1117" i="13"/>
  <c r="H1116" i="13"/>
  <c r="G1116" i="13"/>
  <c r="F1116" i="13"/>
  <c r="E1116" i="13"/>
  <c r="H1115" i="13"/>
  <c r="G1115" i="13"/>
  <c r="F1115" i="13"/>
  <c r="E1115" i="13"/>
  <c r="H1114" i="13"/>
  <c r="G1114" i="13"/>
  <c r="F1114" i="13"/>
  <c r="E1114" i="13"/>
  <c r="H1113" i="13"/>
  <c r="G1113" i="13"/>
  <c r="F1113" i="13"/>
  <c r="E1113" i="13"/>
  <c r="H1112" i="13"/>
  <c r="G1112" i="13"/>
  <c r="F1112" i="13"/>
  <c r="E1112" i="13"/>
  <c r="H1111" i="13"/>
  <c r="G1111" i="13"/>
  <c r="F1111" i="13"/>
  <c r="E1111" i="13"/>
  <c r="H1110" i="13"/>
  <c r="G1110" i="13"/>
  <c r="F1110" i="13"/>
  <c r="E1110" i="13"/>
  <c r="H1109" i="13"/>
  <c r="G1109" i="13"/>
  <c r="F1109" i="13"/>
  <c r="E1109" i="13"/>
  <c r="H1106" i="13"/>
  <c r="G1106" i="13"/>
  <c r="F1106" i="13"/>
  <c r="E1106" i="13"/>
  <c r="H1105" i="13"/>
  <c r="G1105" i="13"/>
  <c r="F1105" i="13"/>
  <c r="E1105" i="13"/>
  <c r="H1104" i="13"/>
  <c r="G1104" i="13"/>
  <c r="F1104" i="13"/>
  <c r="E1104" i="13"/>
  <c r="H1103" i="13"/>
  <c r="G1103" i="13"/>
  <c r="F1103" i="13"/>
  <c r="E1103" i="13"/>
  <c r="H1102" i="13"/>
  <c r="G1102" i="13"/>
  <c r="F1102" i="13"/>
  <c r="E1102" i="13"/>
  <c r="H1101" i="13"/>
  <c r="G1101" i="13"/>
  <c r="F1101" i="13"/>
  <c r="E1101" i="13"/>
  <c r="H1100" i="13"/>
  <c r="G1100" i="13"/>
  <c r="F1100" i="13"/>
  <c r="E1100" i="13"/>
  <c r="H1099" i="13"/>
  <c r="G1099" i="13"/>
  <c r="F1099" i="13"/>
  <c r="E1099" i="13"/>
  <c r="H1098" i="13"/>
  <c r="G1098" i="13"/>
  <c r="F1098" i="13"/>
  <c r="E1098" i="13"/>
  <c r="H1097" i="13"/>
  <c r="G1097" i="13"/>
  <c r="F1097" i="13"/>
  <c r="E1097" i="13"/>
  <c r="H1082" i="13"/>
  <c r="G1082" i="13"/>
  <c r="F1082" i="13"/>
  <c r="E1082" i="13"/>
  <c r="H1081" i="13"/>
  <c r="G1081" i="13"/>
  <c r="F1081" i="13"/>
  <c r="E1081" i="13"/>
  <c r="H1080" i="13"/>
  <c r="G1080" i="13"/>
  <c r="F1080" i="13"/>
  <c r="E1080" i="13"/>
  <c r="H1079" i="13"/>
  <c r="G1079" i="13"/>
  <c r="F1079" i="13"/>
  <c r="E1079" i="13"/>
  <c r="H1078" i="13"/>
  <c r="G1078" i="13"/>
  <c r="F1078" i="13"/>
  <c r="E1078" i="13"/>
  <c r="H1077" i="13"/>
  <c r="G1077" i="13"/>
  <c r="F1077" i="13"/>
  <c r="E1077" i="13"/>
  <c r="H1076" i="13"/>
  <c r="G1076" i="13"/>
  <c r="F1076" i="13"/>
  <c r="E1076" i="13"/>
  <c r="H1075" i="13"/>
  <c r="G1075" i="13"/>
  <c r="F1075" i="13"/>
  <c r="E1075" i="13"/>
  <c r="H1074" i="13"/>
  <c r="G1074" i="13"/>
  <c r="F1074" i="13"/>
  <c r="E1074" i="13"/>
  <c r="H1073" i="13"/>
  <c r="G1073" i="13"/>
  <c r="F1073" i="13"/>
  <c r="E1073" i="13"/>
  <c r="H1058" i="13"/>
  <c r="G1058" i="13"/>
  <c r="F1058" i="13"/>
  <c r="E1058" i="13"/>
  <c r="H1057" i="13"/>
  <c r="G1057" i="13"/>
  <c r="F1057" i="13"/>
  <c r="E1057" i="13"/>
  <c r="H1056" i="13"/>
  <c r="G1056" i="13"/>
  <c r="F1056" i="13"/>
  <c r="E1056" i="13"/>
  <c r="H1055" i="13"/>
  <c r="G1055" i="13"/>
  <c r="F1055" i="13"/>
  <c r="E1055" i="13"/>
  <c r="H1054" i="13"/>
  <c r="G1054" i="13"/>
  <c r="F1054" i="13"/>
  <c r="E1054" i="13"/>
  <c r="H1053" i="13"/>
  <c r="G1053" i="13"/>
  <c r="F1053" i="13"/>
  <c r="E1053" i="13"/>
  <c r="H1052" i="13"/>
  <c r="G1052" i="13"/>
  <c r="F1052" i="13"/>
  <c r="E1052" i="13"/>
  <c r="H1051" i="13"/>
  <c r="G1051" i="13"/>
  <c r="F1051" i="13"/>
  <c r="E1051" i="13"/>
  <c r="H1050" i="13"/>
  <c r="G1050" i="13"/>
  <c r="F1050" i="13"/>
  <c r="E1050" i="13"/>
  <c r="H1049" i="13"/>
  <c r="G1049" i="13"/>
  <c r="F1049" i="13"/>
  <c r="E1049" i="13"/>
  <c r="H1022" i="13"/>
  <c r="G1022" i="13"/>
  <c r="F1022" i="13"/>
  <c r="E1022" i="13"/>
  <c r="H1021" i="13"/>
  <c r="G1021" i="13"/>
  <c r="F1021" i="13"/>
  <c r="E1021" i="13"/>
  <c r="H1020" i="13"/>
  <c r="G1020" i="13"/>
  <c r="F1020" i="13"/>
  <c r="E1020" i="13"/>
  <c r="H1019" i="13"/>
  <c r="G1019" i="13"/>
  <c r="F1019" i="13"/>
  <c r="E1019" i="13"/>
  <c r="H1018" i="13"/>
  <c r="G1018" i="13"/>
  <c r="F1018" i="13"/>
  <c r="E1018" i="13"/>
  <c r="H1017" i="13"/>
  <c r="G1017" i="13"/>
  <c r="F1017" i="13"/>
  <c r="E1017" i="13"/>
  <c r="H1016" i="13"/>
  <c r="G1016" i="13"/>
  <c r="F1016" i="13"/>
  <c r="E1016" i="13"/>
  <c r="H1015" i="13"/>
  <c r="G1015" i="13"/>
  <c r="F1015" i="13"/>
  <c r="E1015" i="13"/>
  <c r="H1014" i="13"/>
  <c r="G1014" i="13"/>
  <c r="F1014" i="13"/>
  <c r="E1014" i="13"/>
  <c r="H1013" i="13"/>
  <c r="G1013" i="13"/>
  <c r="F1013" i="13"/>
  <c r="E1013" i="13"/>
  <c r="H1010" i="13"/>
  <c r="G1010" i="13"/>
  <c r="F1010" i="13"/>
  <c r="E1010" i="13"/>
  <c r="H1009" i="13"/>
  <c r="G1009" i="13"/>
  <c r="F1009" i="13"/>
  <c r="E1009" i="13"/>
  <c r="H1008" i="13"/>
  <c r="G1008" i="13"/>
  <c r="F1008" i="13"/>
  <c r="E1008" i="13"/>
  <c r="H1007" i="13"/>
  <c r="G1007" i="13"/>
  <c r="F1007" i="13"/>
  <c r="E1007" i="13"/>
  <c r="H1006" i="13"/>
  <c r="G1006" i="13"/>
  <c r="F1006" i="13"/>
  <c r="E1006" i="13"/>
  <c r="H1005" i="13"/>
  <c r="G1005" i="13"/>
  <c r="F1005" i="13"/>
  <c r="E1005" i="13"/>
  <c r="H1004" i="13"/>
  <c r="G1004" i="13"/>
  <c r="F1004" i="13"/>
  <c r="E1004" i="13"/>
  <c r="H1003" i="13"/>
  <c r="G1003" i="13"/>
  <c r="F1003" i="13"/>
  <c r="E1003" i="13"/>
  <c r="H1002" i="13"/>
  <c r="G1002" i="13"/>
  <c r="F1002" i="13"/>
  <c r="E1002" i="13"/>
  <c r="H1001" i="13"/>
  <c r="G1001" i="13"/>
  <c r="F1001" i="13"/>
  <c r="E1001" i="13"/>
  <c r="H998" i="13"/>
  <c r="G998" i="13"/>
  <c r="F998" i="13"/>
  <c r="E998" i="13"/>
  <c r="H997" i="13"/>
  <c r="G997" i="13"/>
  <c r="F997" i="13"/>
  <c r="E997" i="13"/>
  <c r="H996" i="13"/>
  <c r="G996" i="13"/>
  <c r="F996" i="13"/>
  <c r="E996" i="13"/>
  <c r="H995" i="13"/>
  <c r="G995" i="13"/>
  <c r="F995" i="13"/>
  <c r="E995" i="13"/>
  <c r="H994" i="13"/>
  <c r="G994" i="13"/>
  <c r="F994" i="13"/>
  <c r="E994" i="13"/>
  <c r="H993" i="13"/>
  <c r="G993" i="13"/>
  <c r="F993" i="13"/>
  <c r="E993" i="13"/>
  <c r="H992" i="13"/>
  <c r="G992" i="13"/>
  <c r="F992" i="13"/>
  <c r="E992" i="13"/>
  <c r="H991" i="13"/>
  <c r="G991" i="13"/>
  <c r="F991" i="13"/>
  <c r="E991" i="13"/>
  <c r="H990" i="13"/>
  <c r="G990" i="13"/>
  <c r="F990" i="13"/>
  <c r="E990" i="13"/>
  <c r="H989" i="13"/>
  <c r="G989" i="13"/>
  <c r="F989" i="13"/>
  <c r="E989" i="13"/>
  <c r="H986" i="13"/>
  <c r="G986" i="13"/>
  <c r="F986" i="13"/>
  <c r="E986" i="13"/>
  <c r="H985" i="13"/>
  <c r="G985" i="13"/>
  <c r="F985" i="13"/>
  <c r="E985" i="13"/>
  <c r="H984" i="13"/>
  <c r="G984" i="13"/>
  <c r="F984" i="13"/>
  <c r="E984" i="13"/>
  <c r="H983" i="13"/>
  <c r="G983" i="13"/>
  <c r="F983" i="13"/>
  <c r="E983" i="13"/>
  <c r="H982" i="13"/>
  <c r="G982" i="13"/>
  <c r="F982" i="13"/>
  <c r="E982" i="13"/>
  <c r="H981" i="13"/>
  <c r="G981" i="13"/>
  <c r="F981" i="13"/>
  <c r="E981" i="13"/>
  <c r="H980" i="13"/>
  <c r="G980" i="13"/>
  <c r="F980" i="13"/>
  <c r="E980" i="13"/>
  <c r="H979" i="13"/>
  <c r="G979" i="13"/>
  <c r="F979" i="13"/>
  <c r="E979" i="13"/>
  <c r="H978" i="13"/>
  <c r="G978" i="13"/>
  <c r="F978" i="13"/>
  <c r="E978" i="13"/>
  <c r="H977" i="13"/>
  <c r="G977" i="13"/>
  <c r="F977" i="13"/>
  <c r="E977" i="13"/>
  <c r="H974" i="13"/>
  <c r="G974" i="13"/>
  <c r="F974" i="13"/>
  <c r="E974" i="13"/>
  <c r="H973" i="13"/>
  <c r="G973" i="13"/>
  <c r="F973" i="13"/>
  <c r="E973" i="13"/>
  <c r="H972" i="13"/>
  <c r="G972" i="13"/>
  <c r="F972" i="13"/>
  <c r="E972" i="13"/>
  <c r="H971" i="13"/>
  <c r="G971" i="13"/>
  <c r="F971" i="13"/>
  <c r="E971" i="13"/>
  <c r="H970" i="13"/>
  <c r="G970" i="13"/>
  <c r="F970" i="13"/>
  <c r="E970" i="13"/>
  <c r="H969" i="13"/>
  <c r="G969" i="13"/>
  <c r="F969" i="13"/>
  <c r="E969" i="13"/>
  <c r="H968" i="13"/>
  <c r="G968" i="13"/>
  <c r="F968" i="13"/>
  <c r="E968" i="13"/>
  <c r="H967" i="13"/>
  <c r="G967" i="13"/>
  <c r="F967" i="13"/>
  <c r="E967" i="13"/>
  <c r="H966" i="13"/>
  <c r="G966" i="13"/>
  <c r="F966" i="13"/>
  <c r="E966" i="13"/>
  <c r="H965" i="13"/>
  <c r="G965" i="13"/>
  <c r="F965" i="13"/>
  <c r="E965" i="13"/>
  <c r="H950" i="13"/>
  <c r="G950" i="13"/>
  <c r="F950" i="13"/>
  <c r="E950" i="13"/>
  <c r="H949" i="13"/>
  <c r="G949" i="13"/>
  <c r="F949" i="13"/>
  <c r="E949" i="13"/>
  <c r="H948" i="13"/>
  <c r="G948" i="13"/>
  <c r="F948" i="13"/>
  <c r="E948" i="13"/>
  <c r="H947" i="13"/>
  <c r="G947" i="13"/>
  <c r="F947" i="13"/>
  <c r="E947" i="13"/>
  <c r="H946" i="13"/>
  <c r="G946" i="13"/>
  <c r="F946" i="13"/>
  <c r="E946" i="13"/>
  <c r="H945" i="13"/>
  <c r="G945" i="13"/>
  <c r="F945" i="13"/>
  <c r="E945" i="13"/>
  <c r="H944" i="13"/>
  <c r="G944" i="13"/>
  <c r="F944" i="13"/>
  <c r="E944" i="13"/>
  <c r="H943" i="13"/>
  <c r="G943" i="13"/>
  <c r="F943" i="13"/>
  <c r="E943" i="13"/>
  <c r="H942" i="13"/>
  <c r="G942" i="13"/>
  <c r="F942" i="13"/>
  <c r="E942" i="13"/>
  <c r="H941" i="13"/>
  <c r="G941" i="13"/>
  <c r="F941" i="13"/>
  <c r="E941" i="13"/>
  <c r="H938" i="13"/>
  <c r="G938" i="13"/>
  <c r="F938" i="13"/>
  <c r="E938" i="13"/>
  <c r="H937" i="13"/>
  <c r="G937" i="13"/>
  <c r="F937" i="13"/>
  <c r="E937" i="13"/>
  <c r="H936" i="13"/>
  <c r="G936" i="13"/>
  <c r="F936" i="13"/>
  <c r="E936" i="13"/>
  <c r="H935" i="13"/>
  <c r="G935" i="13"/>
  <c r="F935" i="13"/>
  <c r="E935" i="13"/>
  <c r="H934" i="13"/>
  <c r="G934" i="13"/>
  <c r="F934" i="13"/>
  <c r="E934" i="13"/>
  <c r="H933" i="13"/>
  <c r="G933" i="13"/>
  <c r="F933" i="13"/>
  <c r="E933" i="13"/>
  <c r="H932" i="13"/>
  <c r="G932" i="13"/>
  <c r="F932" i="13"/>
  <c r="E932" i="13"/>
  <c r="H931" i="13"/>
  <c r="G931" i="13"/>
  <c r="F931" i="13"/>
  <c r="E931" i="13"/>
  <c r="H930" i="13"/>
  <c r="G930" i="13"/>
  <c r="F930" i="13"/>
  <c r="E930" i="13"/>
  <c r="H929" i="13"/>
  <c r="G929" i="13"/>
  <c r="F929" i="13"/>
  <c r="E929" i="13"/>
  <c r="H926" i="13"/>
  <c r="G926" i="13"/>
  <c r="F926" i="13"/>
  <c r="E926" i="13"/>
  <c r="H925" i="13"/>
  <c r="G925" i="13"/>
  <c r="F925" i="13"/>
  <c r="E925" i="13"/>
  <c r="H924" i="13"/>
  <c r="G924" i="13"/>
  <c r="F924" i="13"/>
  <c r="E924" i="13"/>
  <c r="H923" i="13"/>
  <c r="G923" i="13"/>
  <c r="F923" i="13"/>
  <c r="E923" i="13"/>
  <c r="H922" i="13"/>
  <c r="G922" i="13"/>
  <c r="F922" i="13"/>
  <c r="E922" i="13"/>
  <c r="H921" i="13"/>
  <c r="G921" i="13"/>
  <c r="F921" i="13"/>
  <c r="E921" i="13"/>
  <c r="H920" i="13"/>
  <c r="G920" i="13"/>
  <c r="F920" i="13"/>
  <c r="E920" i="13"/>
  <c r="H919" i="13"/>
  <c r="G919" i="13"/>
  <c r="F919" i="13"/>
  <c r="E919" i="13"/>
  <c r="H918" i="13"/>
  <c r="G918" i="13"/>
  <c r="F918" i="13"/>
  <c r="E918" i="13"/>
  <c r="H917" i="13"/>
  <c r="G917" i="13"/>
  <c r="F917" i="13"/>
  <c r="E917" i="13"/>
  <c r="H902" i="13"/>
  <c r="G902" i="13"/>
  <c r="F902" i="13"/>
  <c r="E902" i="13"/>
  <c r="H901" i="13"/>
  <c r="G901" i="13"/>
  <c r="F901" i="13"/>
  <c r="E901" i="13"/>
  <c r="H900" i="13"/>
  <c r="G900" i="13"/>
  <c r="F900" i="13"/>
  <c r="E900" i="13"/>
  <c r="H899" i="13"/>
  <c r="G899" i="13"/>
  <c r="F899" i="13"/>
  <c r="E899" i="13"/>
  <c r="H898" i="13"/>
  <c r="G898" i="13"/>
  <c r="F898" i="13"/>
  <c r="E898" i="13"/>
  <c r="H897" i="13"/>
  <c r="G897" i="13"/>
  <c r="F897" i="13"/>
  <c r="E897" i="13"/>
  <c r="H896" i="13"/>
  <c r="G896" i="13"/>
  <c r="F896" i="13"/>
  <c r="E896" i="13"/>
  <c r="H895" i="13"/>
  <c r="G895" i="13"/>
  <c r="F895" i="13"/>
  <c r="E895" i="13"/>
  <c r="H894" i="13"/>
  <c r="G894" i="13"/>
  <c r="F894" i="13"/>
  <c r="E894" i="13"/>
  <c r="H893" i="13"/>
  <c r="G893" i="13"/>
  <c r="F893" i="13"/>
  <c r="E893" i="13"/>
  <c r="H890" i="13"/>
  <c r="G890" i="13"/>
  <c r="F890" i="13"/>
  <c r="E890" i="13"/>
  <c r="H889" i="13"/>
  <c r="G889" i="13"/>
  <c r="F889" i="13"/>
  <c r="E889" i="13"/>
  <c r="H888" i="13"/>
  <c r="G888" i="13"/>
  <c r="F888" i="13"/>
  <c r="E888" i="13"/>
  <c r="H887" i="13"/>
  <c r="G887" i="13"/>
  <c r="F887" i="13"/>
  <c r="E887" i="13"/>
  <c r="H886" i="13"/>
  <c r="G886" i="13"/>
  <c r="F886" i="13"/>
  <c r="E886" i="13"/>
  <c r="H885" i="13"/>
  <c r="G885" i="13"/>
  <c r="F885" i="13"/>
  <c r="E885" i="13"/>
  <c r="H884" i="13"/>
  <c r="G884" i="13"/>
  <c r="F884" i="13"/>
  <c r="E884" i="13"/>
  <c r="H883" i="13"/>
  <c r="G883" i="13"/>
  <c r="F883" i="13"/>
  <c r="E883" i="13"/>
  <c r="H882" i="13"/>
  <c r="G882" i="13"/>
  <c r="F882" i="13"/>
  <c r="E882" i="13"/>
  <c r="H881" i="13"/>
  <c r="G881" i="13"/>
  <c r="F881" i="13"/>
  <c r="E881" i="13"/>
  <c r="H878" i="13"/>
  <c r="G878" i="13"/>
  <c r="F878" i="13"/>
  <c r="E878" i="13"/>
  <c r="H877" i="13"/>
  <c r="G877" i="13"/>
  <c r="F877" i="13"/>
  <c r="E877" i="13"/>
  <c r="H876" i="13"/>
  <c r="G876" i="13"/>
  <c r="F876" i="13"/>
  <c r="E876" i="13"/>
  <c r="H875" i="13"/>
  <c r="G875" i="13"/>
  <c r="F875" i="13"/>
  <c r="E875" i="13"/>
  <c r="H874" i="13"/>
  <c r="G874" i="13"/>
  <c r="F874" i="13"/>
  <c r="E874" i="13"/>
  <c r="H873" i="13"/>
  <c r="G873" i="13"/>
  <c r="F873" i="13"/>
  <c r="E873" i="13"/>
  <c r="H872" i="13"/>
  <c r="G872" i="13"/>
  <c r="F872" i="13"/>
  <c r="E872" i="13"/>
  <c r="H871" i="13"/>
  <c r="G871" i="13"/>
  <c r="F871" i="13"/>
  <c r="E871" i="13"/>
  <c r="H870" i="13"/>
  <c r="G870" i="13"/>
  <c r="F870" i="13"/>
  <c r="E870" i="13"/>
  <c r="H869" i="13"/>
  <c r="G869" i="13"/>
  <c r="F869" i="13"/>
  <c r="E869" i="13"/>
  <c r="H842" i="13"/>
  <c r="G842" i="13"/>
  <c r="F842" i="13"/>
  <c r="E842" i="13"/>
  <c r="H841" i="13"/>
  <c r="G841" i="13"/>
  <c r="F841" i="13"/>
  <c r="E841" i="13"/>
  <c r="H840" i="13"/>
  <c r="G840" i="13"/>
  <c r="F840" i="13"/>
  <c r="E840" i="13"/>
  <c r="H839" i="13"/>
  <c r="G839" i="13"/>
  <c r="F839" i="13"/>
  <c r="E839" i="13"/>
  <c r="H838" i="13"/>
  <c r="G838" i="13"/>
  <c r="F838" i="13"/>
  <c r="E838" i="13"/>
  <c r="H837" i="13"/>
  <c r="G837" i="13"/>
  <c r="F837" i="13"/>
  <c r="E837" i="13"/>
  <c r="H836" i="13"/>
  <c r="G836" i="13"/>
  <c r="F836" i="13"/>
  <c r="E836" i="13"/>
  <c r="H835" i="13"/>
  <c r="G835" i="13"/>
  <c r="F835" i="13"/>
  <c r="E835" i="13"/>
  <c r="H834" i="13"/>
  <c r="G834" i="13"/>
  <c r="F834" i="13"/>
  <c r="E834" i="13"/>
  <c r="H833" i="13"/>
  <c r="G833" i="13"/>
  <c r="F833" i="13"/>
  <c r="E833" i="13"/>
  <c r="H818" i="13"/>
  <c r="G818" i="13"/>
  <c r="F818" i="13"/>
  <c r="E818" i="13"/>
  <c r="H817" i="13"/>
  <c r="G817" i="13"/>
  <c r="F817" i="13"/>
  <c r="E817" i="13"/>
  <c r="H816" i="13"/>
  <c r="G816" i="13"/>
  <c r="F816" i="13"/>
  <c r="E816" i="13"/>
  <c r="H815" i="13"/>
  <c r="G815" i="13"/>
  <c r="F815" i="13"/>
  <c r="E815" i="13"/>
  <c r="H814" i="13"/>
  <c r="G814" i="13"/>
  <c r="F814" i="13"/>
  <c r="E814" i="13"/>
  <c r="H813" i="13"/>
  <c r="G813" i="13"/>
  <c r="F813" i="13"/>
  <c r="E813" i="13"/>
  <c r="H812" i="13"/>
  <c r="G812" i="13"/>
  <c r="F812" i="13"/>
  <c r="E812" i="13"/>
  <c r="H811" i="13"/>
  <c r="G811" i="13"/>
  <c r="F811" i="13"/>
  <c r="E811" i="13"/>
  <c r="H810" i="13"/>
  <c r="G810" i="13"/>
  <c r="F810" i="13"/>
  <c r="E810" i="13"/>
  <c r="H809" i="13"/>
  <c r="G809" i="13"/>
  <c r="F809" i="13"/>
  <c r="E809" i="13"/>
  <c r="H806" i="13"/>
  <c r="G806" i="13"/>
  <c r="F806" i="13"/>
  <c r="E806" i="13"/>
  <c r="H805" i="13"/>
  <c r="G805" i="13"/>
  <c r="F805" i="13"/>
  <c r="E805" i="13"/>
  <c r="H804" i="13"/>
  <c r="G804" i="13"/>
  <c r="F804" i="13"/>
  <c r="E804" i="13"/>
  <c r="H803" i="13"/>
  <c r="G803" i="13"/>
  <c r="F803" i="13"/>
  <c r="E803" i="13"/>
  <c r="H802" i="13"/>
  <c r="G802" i="13"/>
  <c r="F802" i="13"/>
  <c r="E802" i="13"/>
  <c r="H801" i="13"/>
  <c r="G801" i="13"/>
  <c r="F801" i="13"/>
  <c r="E801" i="13"/>
  <c r="H800" i="13"/>
  <c r="G800" i="13"/>
  <c r="F800" i="13"/>
  <c r="E800" i="13"/>
  <c r="H799" i="13"/>
  <c r="G799" i="13"/>
  <c r="F799" i="13"/>
  <c r="E799" i="13"/>
  <c r="H798" i="13"/>
  <c r="G798" i="13"/>
  <c r="F798" i="13"/>
  <c r="E798" i="13"/>
  <c r="H797" i="13"/>
  <c r="G797" i="13"/>
  <c r="F797" i="13"/>
  <c r="E797" i="13"/>
  <c r="H794" i="13"/>
  <c r="G794" i="13"/>
  <c r="F794" i="13"/>
  <c r="E794" i="13"/>
  <c r="H793" i="13"/>
  <c r="G793" i="13"/>
  <c r="F793" i="13"/>
  <c r="E793" i="13"/>
  <c r="H792" i="13"/>
  <c r="G792" i="13"/>
  <c r="F792" i="13"/>
  <c r="E792" i="13"/>
  <c r="H791" i="13"/>
  <c r="G791" i="13"/>
  <c r="F791" i="13"/>
  <c r="E791" i="13"/>
  <c r="H790" i="13"/>
  <c r="G790" i="13"/>
  <c r="F790" i="13"/>
  <c r="E790" i="13"/>
  <c r="H789" i="13"/>
  <c r="G789" i="13"/>
  <c r="F789" i="13"/>
  <c r="E789" i="13"/>
  <c r="H788" i="13"/>
  <c r="G788" i="13"/>
  <c r="F788" i="13"/>
  <c r="E788" i="13"/>
  <c r="H787" i="13"/>
  <c r="G787" i="13"/>
  <c r="F787" i="13"/>
  <c r="E787" i="13"/>
  <c r="H786" i="13"/>
  <c r="G786" i="13"/>
  <c r="F786" i="13"/>
  <c r="E786" i="13"/>
  <c r="H785" i="13"/>
  <c r="G785" i="13"/>
  <c r="F785" i="13"/>
  <c r="E785" i="13"/>
  <c r="H782" i="13"/>
  <c r="G782" i="13"/>
  <c r="F782" i="13"/>
  <c r="E782" i="13"/>
  <c r="H781" i="13"/>
  <c r="G781" i="13"/>
  <c r="F781" i="13"/>
  <c r="E781" i="13"/>
  <c r="H780" i="13"/>
  <c r="G780" i="13"/>
  <c r="F780" i="13"/>
  <c r="E780" i="13"/>
  <c r="H779" i="13"/>
  <c r="G779" i="13"/>
  <c r="F779" i="13"/>
  <c r="E779" i="13"/>
  <c r="H778" i="13"/>
  <c r="G778" i="13"/>
  <c r="F778" i="13"/>
  <c r="E778" i="13"/>
  <c r="H777" i="13"/>
  <c r="G777" i="13"/>
  <c r="F777" i="13"/>
  <c r="E777" i="13"/>
  <c r="H776" i="13"/>
  <c r="G776" i="13"/>
  <c r="F776" i="13"/>
  <c r="E776" i="13"/>
  <c r="H775" i="13"/>
  <c r="G775" i="13"/>
  <c r="F775" i="13"/>
  <c r="E775" i="13"/>
  <c r="H774" i="13"/>
  <c r="G774" i="13"/>
  <c r="F774" i="13"/>
  <c r="E774" i="13"/>
  <c r="H773" i="13"/>
  <c r="G773" i="13"/>
  <c r="F773" i="13"/>
  <c r="E773" i="13"/>
  <c r="H758" i="13"/>
  <c r="G758" i="13"/>
  <c r="F758" i="13"/>
  <c r="E758" i="13"/>
  <c r="H757" i="13"/>
  <c r="G757" i="13"/>
  <c r="F757" i="13"/>
  <c r="E757" i="13"/>
  <c r="H756" i="13"/>
  <c r="G756" i="13"/>
  <c r="F756" i="13"/>
  <c r="E756" i="13"/>
  <c r="H755" i="13"/>
  <c r="G755" i="13"/>
  <c r="F755" i="13"/>
  <c r="E755" i="13"/>
  <c r="H754" i="13"/>
  <c r="G754" i="13"/>
  <c r="F754" i="13"/>
  <c r="E754" i="13"/>
  <c r="H753" i="13"/>
  <c r="G753" i="13"/>
  <c r="F753" i="13"/>
  <c r="E753" i="13"/>
  <c r="H752" i="13"/>
  <c r="G752" i="13"/>
  <c r="F752" i="13"/>
  <c r="E752" i="13"/>
  <c r="H751" i="13"/>
  <c r="G751" i="13"/>
  <c r="F751" i="13"/>
  <c r="E751" i="13"/>
  <c r="H750" i="13"/>
  <c r="G750" i="13"/>
  <c r="F750" i="13"/>
  <c r="E750" i="13"/>
  <c r="H749" i="13"/>
  <c r="G749" i="13"/>
  <c r="F749" i="13"/>
  <c r="E749" i="13"/>
  <c r="H746" i="13"/>
  <c r="G746" i="13"/>
  <c r="F746" i="13"/>
  <c r="E746" i="13"/>
  <c r="H745" i="13"/>
  <c r="G745" i="13"/>
  <c r="F745" i="13"/>
  <c r="E745" i="13"/>
  <c r="H744" i="13"/>
  <c r="G744" i="13"/>
  <c r="F744" i="13"/>
  <c r="E744" i="13"/>
  <c r="H743" i="13"/>
  <c r="G743" i="13"/>
  <c r="F743" i="13"/>
  <c r="E743" i="13"/>
  <c r="H742" i="13"/>
  <c r="G742" i="13"/>
  <c r="F742" i="13"/>
  <c r="E742" i="13"/>
  <c r="H741" i="13"/>
  <c r="G741" i="13"/>
  <c r="F741" i="13"/>
  <c r="E741" i="13"/>
  <c r="H740" i="13"/>
  <c r="G740" i="13"/>
  <c r="F740" i="13"/>
  <c r="E740" i="13"/>
  <c r="H739" i="13"/>
  <c r="G739" i="13"/>
  <c r="F739" i="13"/>
  <c r="E739" i="13"/>
  <c r="H738" i="13"/>
  <c r="G738" i="13"/>
  <c r="F738" i="13"/>
  <c r="E738" i="13"/>
  <c r="H737" i="13"/>
  <c r="G737" i="13"/>
  <c r="F737" i="13"/>
  <c r="E737" i="13"/>
  <c r="H734" i="13"/>
  <c r="G734" i="13"/>
  <c r="F734" i="13"/>
  <c r="E734" i="13"/>
  <c r="H733" i="13"/>
  <c r="G733" i="13"/>
  <c r="F733" i="13"/>
  <c r="E733" i="13"/>
  <c r="H732" i="13"/>
  <c r="G732" i="13"/>
  <c r="F732" i="13"/>
  <c r="E732" i="13"/>
  <c r="H731" i="13"/>
  <c r="G731" i="13"/>
  <c r="F731" i="13"/>
  <c r="E731" i="13"/>
  <c r="H730" i="13"/>
  <c r="G730" i="13"/>
  <c r="F730" i="13"/>
  <c r="E730" i="13"/>
  <c r="H729" i="13"/>
  <c r="G729" i="13"/>
  <c r="F729" i="13"/>
  <c r="E729" i="13"/>
  <c r="H728" i="13"/>
  <c r="G728" i="13"/>
  <c r="F728" i="13"/>
  <c r="E728" i="13"/>
  <c r="H727" i="13"/>
  <c r="G727" i="13"/>
  <c r="F727" i="13"/>
  <c r="E727" i="13"/>
  <c r="H726" i="13"/>
  <c r="G726" i="13"/>
  <c r="F726" i="13"/>
  <c r="E726" i="13"/>
  <c r="H725" i="13"/>
  <c r="G725" i="13"/>
  <c r="F725" i="13"/>
  <c r="E725" i="13"/>
  <c r="H710" i="13"/>
  <c r="G710" i="13"/>
  <c r="F710" i="13"/>
  <c r="E710" i="13"/>
  <c r="H709" i="13"/>
  <c r="G709" i="13"/>
  <c r="F709" i="13"/>
  <c r="E709" i="13"/>
  <c r="H708" i="13"/>
  <c r="G708" i="13"/>
  <c r="F708" i="13"/>
  <c r="E708" i="13"/>
  <c r="H707" i="13"/>
  <c r="G707" i="13"/>
  <c r="F707" i="13"/>
  <c r="E707" i="13"/>
  <c r="H706" i="13"/>
  <c r="G706" i="13"/>
  <c r="F706" i="13"/>
  <c r="E706" i="13"/>
  <c r="H705" i="13"/>
  <c r="G705" i="13"/>
  <c r="F705" i="13"/>
  <c r="E705" i="13"/>
  <c r="H704" i="13"/>
  <c r="G704" i="13"/>
  <c r="F704" i="13"/>
  <c r="E704" i="13"/>
  <c r="H703" i="13"/>
  <c r="G703" i="13"/>
  <c r="F703" i="13"/>
  <c r="E703" i="13"/>
  <c r="H702" i="13"/>
  <c r="G702" i="13"/>
  <c r="F702" i="13"/>
  <c r="E702" i="13"/>
  <c r="H701" i="13"/>
  <c r="G701" i="13"/>
  <c r="F701" i="13"/>
  <c r="E701" i="13"/>
  <c r="H698" i="13"/>
  <c r="G698" i="13"/>
  <c r="F698" i="13"/>
  <c r="E698" i="13"/>
  <c r="H697" i="13"/>
  <c r="G697" i="13"/>
  <c r="F697" i="13"/>
  <c r="E697" i="13"/>
  <c r="H696" i="13"/>
  <c r="G696" i="13"/>
  <c r="F696" i="13"/>
  <c r="E696" i="13"/>
  <c r="H695" i="13"/>
  <c r="G695" i="13"/>
  <c r="F695" i="13"/>
  <c r="E695" i="13"/>
  <c r="H694" i="13"/>
  <c r="G694" i="13"/>
  <c r="F694" i="13"/>
  <c r="E694" i="13"/>
  <c r="H693" i="13"/>
  <c r="G693" i="13"/>
  <c r="F693" i="13"/>
  <c r="E693" i="13"/>
  <c r="H692" i="13"/>
  <c r="G692" i="13"/>
  <c r="F692" i="13"/>
  <c r="E692" i="13"/>
  <c r="H691" i="13"/>
  <c r="G691" i="13"/>
  <c r="F691" i="13"/>
  <c r="E691" i="13"/>
  <c r="H690" i="13"/>
  <c r="G690" i="13"/>
  <c r="F690" i="13"/>
  <c r="E690" i="13"/>
  <c r="H689" i="13"/>
  <c r="G689" i="13"/>
  <c r="F689" i="13"/>
  <c r="E689" i="13"/>
  <c r="H686" i="13"/>
  <c r="G686" i="13"/>
  <c r="F686" i="13"/>
  <c r="E686" i="13"/>
  <c r="H685" i="13"/>
  <c r="G685" i="13"/>
  <c r="F685" i="13"/>
  <c r="E685" i="13"/>
  <c r="H684" i="13"/>
  <c r="G684" i="13"/>
  <c r="F684" i="13"/>
  <c r="E684" i="13"/>
  <c r="H683" i="13"/>
  <c r="G683" i="13"/>
  <c r="F683" i="13"/>
  <c r="E683" i="13"/>
  <c r="H682" i="13"/>
  <c r="G682" i="13"/>
  <c r="F682" i="13"/>
  <c r="E682" i="13"/>
  <c r="H681" i="13"/>
  <c r="G681" i="13"/>
  <c r="F681" i="13"/>
  <c r="E681" i="13"/>
  <c r="H680" i="13"/>
  <c r="G680" i="13"/>
  <c r="F680" i="13"/>
  <c r="E680" i="13"/>
  <c r="H679" i="13"/>
  <c r="G679" i="13"/>
  <c r="F679" i="13"/>
  <c r="E679" i="13"/>
  <c r="H678" i="13"/>
  <c r="G678" i="13"/>
  <c r="F678" i="13"/>
  <c r="E678" i="13"/>
  <c r="H677" i="13"/>
  <c r="G677" i="13"/>
  <c r="F677" i="13"/>
  <c r="E677" i="13"/>
  <c r="H662" i="13"/>
  <c r="G662" i="13"/>
  <c r="F662" i="13"/>
  <c r="E662" i="13"/>
  <c r="H661" i="13"/>
  <c r="G661" i="13"/>
  <c r="F661" i="13"/>
  <c r="E661" i="13"/>
  <c r="H660" i="13"/>
  <c r="G660" i="13"/>
  <c r="F660" i="13"/>
  <c r="E660" i="13"/>
  <c r="H659" i="13"/>
  <c r="G659" i="13"/>
  <c r="F659" i="13"/>
  <c r="E659" i="13"/>
  <c r="H658" i="13"/>
  <c r="G658" i="13"/>
  <c r="F658" i="13"/>
  <c r="E658" i="13"/>
  <c r="H657" i="13"/>
  <c r="G657" i="13"/>
  <c r="F657" i="13"/>
  <c r="E657" i="13"/>
  <c r="H656" i="13"/>
  <c r="G656" i="13"/>
  <c r="F656" i="13"/>
  <c r="E656" i="13"/>
  <c r="H655" i="13"/>
  <c r="G655" i="13"/>
  <c r="F655" i="13"/>
  <c r="E655" i="13"/>
  <c r="H654" i="13"/>
  <c r="G654" i="13"/>
  <c r="F654" i="13"/>
  <c r="E654" i="13"/>
  <c r="H653" i="13"/>
  <c r="G653" i="13"/>
  <c r="F653" i="13"/>
  <c r="E653" i="13"/>
  <c r="H638" i="13"/>
  <c r="G638" i="13"/>
  <c r="F638" i="13"/>
  <c r="E638" i="13"/>
  <c r="H637" i="13"/>
  <c r="G637" i="13"/>
  <c r="F637" i="13"/>
  <c r="E637" i="13"/>
  <c r="H636" i="13"/>
  <c r="G636" i="13"/>
  <c r="F636" i="13"/>
  <c r="E636" i="13"/>
  <c r="H635" i="13"/>
  <c r="G635" i="13"/>
  <c r="F635" i="13"/>
  <c r="E635" i="13"/>
  <c r="H634" i="13"/>
  <c r="G634" i="13"/>
  <c r="F634" i="13"/>
  <c r="E634" i="13"/>
  <c r="H633" i="13"/>
  <c r="G633" i="13"/>
  <c r="F633" i="13"/>
  <c r="E633" i="13"/>
  <c r="H632" i="13"/>
  <c r="G632" i="13"/>
  <c r="F632" i="13"/>
  <c r="E632" i="13"/>
  <c r="H631" i="13"/>
  <c r="G631" i="13"/>
  <c r="F631" i="13"/>
  <c r="E631" i="13"/>
  <c r="H630" i="13"/>
  <c r="G630" i="13"/>
  <c r="F630" i="13"/>
  <c r="E630" i="13"/>
  <c r="H629" i="13"/>
  <c r="G629" i="13"/>
  <c r="F629" i="13"/>
  <c r="E629" i="13"/>
  <c r="H626" i="13"/>
  <c r="G626" i="13"/>
  <c r="F626" i="13"/>
  <c r="E626" i="13"/>
  <c r="H625" i="13"/>
  <c r="G625" i="13"/>
  <c r="F625" i="13"/>
  <c r="E625" i="13"/>
  <c r="H624" i="13"/>
  <c r="G624" i="13"/>
  <c r="F624" i="13"/>
  <c r="E624" i="13"/>
  <c r="H623" i="13"/>
  <c r="G623" i="13"/>
  <c r="F623" i="13"/>
  <c r="E623" i="13"/>
  <c r="H622" i="13"/>
  <c r="G622" i="13"/>
  <c r="F622" i="13"/>
  <c r="E622" i="13"/>
  <c r="H621" i="13"/>
  <c r="G621" i="13"/>
  <c r="F621" i="13"/>
  <c r="E621" i="13"/>
  <c r="H620" i="13"/>
  <c r="G620" i="13"/>
  <c r="F620" i="13"/>
  <c r="E620" i="13"/>
  <c r="H619" i="13"/>
  <c r="G619" i="13"/>
  <c r="F619" i="13"/>
  <c r="E619" i="13"/>
  <c r="H618" i="13"/>
  <c r="G618" i="13"/>
  <c r="F618" i="13"/>
  <c r="E618" i="13"/>
  <c r="H617" i="13"/>
  <c r="G617" i="13"/>
  <c r="F617" i="13"/>
  <c r="E617" i="13"/>
  <c r="H614" i="13"/>
  <c r="G614" i="13"/>
  <c r="F614" i="13"/>
  <c r="E614" i="13"/>
  <c r="H613" i="13"/>
  <c r="G613" i="13"/>
  <c r="F613" i="13"/>
  <c r="E613" i="13"/>
  <c r="H612" i="13"/>
  <c r="G612" i="13"/>
  <c r="F612" i="13"/>
  <c r="E612" i="13"/>
  <c r="H611" i="13"/>
  <c r="G611" i="13"/>
  <c r="F611" i="13"/>
  <c r="E611" i="13"/>
  <c r="H610" i="13"/>
  <c r="G610" i="13"/>
  <c r="F610" i="13"/>
  <c r="E610" i="13"/>
  <c r="H609" i="13"/>
  <c r="G609" i="13"/>
  <c r="F609" i="13"/>
  <c r="E609" i="13"/>
  <c r="H608" i="13"/>
  <c r="G608" i="13"/>
  <c r="F608" i="13"/>
  <c r="E608" i="13"/>
  <c r="H607" i="13"/>
  <c r="G607" i="13"/>
  <c r="F607" i="13"/>
  <c r="E607" i="13"/>
  <c r="H606" i="13"/>
  <c r="G606" i="13"/>
  <c r="F606" i="13"/>
  <c r="E606" i="13"/>
  <c r="H605" i="13"/>
  <c r="G605" i="13"/>
  <c r="F605" i="13"/>
  <c r="E605" i="13"/>
  <c r="H602" i="13"/>
  <c r="G602" i="13"/>
  <c r="F602" i="13"/>
  <c r="E602" i="13"/>
  <c r="H601" i="13"/>
  <c r="G601" i="13"/>
  <c r="F601" i="13"/>
  <c r="E601" i="13"/>
  <c r="H600" i="13"/>
  <c r="G600" i="13"/>
  <c r="F600" i="13"/>
  <c r="E600" i="13"/>
  <c r="H599" i="13"/>
  <c r="G599" i="13"/>
  <c r="F599" i="13"/>
  <c r="E599" i="13"/>
  <c r="H598" i="13"/>
  <c r="G598" i="13"/>
  <c r="F598" i="13"/>
  <c r="E598" i="13"/>
  <c r="H597" i="13"/>
  <c r="G597" i="13"/>
  <c r="F597" i="13"/>
  <c r="E597" i="13"/>
  <c r="H596" i="13"/>
  <c r="G596" i="13"/>
  <c r="F596" i="13"/>
  <c r="E596" i="13"/>
  <c r="H595" i="13"/>
  <c r="G595" i="13"/>
  <c r="F595" i="13"/>
  <c r="E595" i="13"/>
  <c r="H594" i="13"/>
  <c r="G594" i="13"/>
  <c r="F594" i="13"/>
  <c r="E594" i="13"/>
  <c r="H593" i="13"/>
  <c r="G593" i="13"/>
  <c r="F593" i="13"/>
  <c r="E593" i="13"/>
  <c r="H590" i="13"/>
  <c r="G590" i="13"/>
  <c r="F590" i="13"/>
  <c r="E590" i="13"/>
  <c r="H589" i="13"/>
  <c r="G589" i="13"/>
  <c r="F589" i="13"/>
  <c r="E589" i="13"/>
  <c r="H588" i="13"/>
  <c r="G588" i="13"/>
  <c r="F588" i="13"/>
  <c r="E588" i="13"/>
  <c r="H587" i="13"/>
  <c r="G587" i="13"/>
  <c r="F587" i="13"/>
  <c r="E587" i="13"/>
  <c r="H586" i="13"/>
  <c r="G586" i="13"/>
  <c r="F586" i="13"/>
  <c r="E586" i="13"/>
  <c r="H585" i="13"/>
  <c r="G585" i="13"/>
  <c r="F585" i="13"/>
  <c r="E585" i="13"/>
  <c r="H584" i="13"/>
  <c r="G584" i="13"/>
  <c r="F584" i="13"/>
  <c r="E584" i="13"/>
  <c r="H583" i="13"/>
  <c r="G583" i="13"/>
  <c r="F583" i="13"/>
  <c r="E583" i="13"/>
  <c r="H582" i="13"/>
  <c r="G582" i="13"/>
  <c r="F582" i="13"/>
  <c r="E582" i="13"/>
  <c r="H581" i="13"/>
  <c r="G581" i="13"/>
  <c r="F581" i="13"/>
  <c r="E581" i="13"/>
  <c r="H566" i="13"/>
  <c r="G566" i="13"/>
  <c r="F566" i="13"/>
  <c r="E566" i="13"/>
  <c r="H565" i="13"/>
  <c r="G565" i="13"/>
  <c r="F565" i="13"/>
  <c r="E565" i="13"/>
  <c r="H564" i="13"/>
  <c r="G564" i="13"/>
  <c r="F564" i="13"/>
  <c r="E564" i="13"/>
  <c r="H563" i="13"/>
  <c r="G563" i="13"/>
  <c r="F563" i="13"/>
  <c r="E563" i="13"/>
  <c r="H562" i="13"/>
  <c r="G562" i="13"/>
  <c r="F562" i="13"/>
  <c r="E562" i="13"/>
  <c r="H561" i="13"/>
  <c r="G561" i="13"/>
  <c r="F561" i="13"/>
  <c r="E561" i="13"/>
  <c r="H560" i="13"/>
  <c r="G560" i="13"/>
  <c r="F560" i="13"/>
  <c r="E560" i="13"/>
  <c r="H559" i="13"/>
  <c r="G559" i="13"/>
  <c r="F559" i="13"/>
  <c r="E559" i="13"/>
  <c r="H558" i="13"/>
  <c r="G558" i="13"/>
  <c r="F558" i="13"/>
  <c r="E558" i="13"/>
  <c r="H557" i="13"/>
  <c r="G557" i="13"/>
  <c r="F557" i="13"/>
  <c r="E557" i="13"/>
  <c r="H470" i="13"/>
  <c r="G470" i="13"/>
  <c r="F470" i="13"/>
  <c r="E470" i="13"/>
  <c r="H469" i="13"/>
  <c r="G469" i="13"/>
  <c r="F469" i="13"/>
  <c r="E469" i="13"/>
  <c r="H468" i="13"/>
  <c r="G468" i="13"/>
  <c r="F468" i="13"/>
  <c r="E468" i="13"/>
  <c r="H467" i="13"/>
  <c r="G467" i="13"/>
  <c r="F467" i="13"/>
  <c r="E467" i="13"/>
  <c r="H466" i="13"/>
  <c r="G466" i="13"/>
  <c r="F466" i="13"/>
  <c r="E466" i="13"/>
  <c r="H465" i="13"/>
  <c r="G465" i="13"/>
  <c r="F465" i="13"/>
  <c r="E465" i="13"/>
  <c r="H464" i="13"/>
  <c r="G464" i="13"/>
  <c r="F464" i="13"/>
  <c r="E464" i="13"/>
  <c r="H463" i="13"/>
  <c r="G463" i="13"/>
  <c r="F463" i="13"/>
  <c r="E463" i="13"/>
  <c r="H462" i="13"/>
  <c r="G462" i="13"/>
  <c r="F462" i="13"/>
  <c r="E462" i="13"/>
  <c r="H461" i="13"/>
  <c r="G461" i="13"/>
  <c r="F461" i="13"/>
  <c r="E461" i="13"/>
  <c r="H458" i="13"/>
  <c r="G458" i="13"/>
  <c r="F458" i="13"/>
  <c r="E458" i="13"/>
  <c r="H457" i="13"/>
  <c r="G457" i="13"/>
  <c r="F457" i="13"/>
  <c r="E457" i="13"/>
  <c r="H456" i="13"/>
  <c r="G456" i="13"/>
  <c r="F456" i="13"/>
  <c r="E456" i="13"/>
  <c r="H455" i="13"/>
  <c r="G455" i="13"/>
  <c r="F455" i="13"/>
  <c r="E455" i="13"/>
  <c r="H454" i="13"/>
  <c r="G454" i="13"/>
  <c r="F454" i="13"/>
  <c r="E454" i="13"/>
  <c r="H453" i="13"/>
  <c r="G453" i="13"/>
  <c r="F453" i="13"/>
  <c r="E453" i="13"/>
  <c r="H452" i="13"/>
  <c r="G452" i="13"/>
  <c r="F452" i="13"/>
  <c r="E452" i="13"/>
  <c r="H451" i="13"/>
  <c r="G451" i="13"/>
  <c r="F451" i="13"/>
  <c r="E451" i="13"/>
  <c r="H450" i="13"/>
  <c r="G450" i="13"/>
  <c r="F450" i="13"/>
  <c r="E450" i="13"/>
  <c r="H449" i="13"/>
  <c r="G449" i="13"/>
  <c r="F449" i="13"/>
  <c r="E449" i="13"/>
  <c r="H446" i="13"/>
  <c r="G446" i="13"/>
  <c r="F446" i="13"/>
  <c r="E446" i="13"/>
  <c r="H445" i="13"/>
  <c r="G445" i="13"/>
  <c r="F445" i="13"/>
  <c r="E445" i="13"/>
  <c r="H444" i="13"/>
  <c r="G444" i="13"/>
  <c r="F444" i="13"/>
  <c r="E444" i="13"/>
  <c r="H443" i="13"/>
  <c r="G443" i="13"/>
  <c r="F443" i="13"/>
  <c r="E443" i="13"/>
  <c r="H442" i="13"/>
  <c r="G442" i="13"/>
  <c r="F442" i="13"/>
  <c r="E442" i="13"/>
  <c r="H441" i="13"/>
  <c r="G441" i="13"/>
  <c r="F441" i="13"/>
  <c r="E441" i="13"/>
  <c r="H440" i="13"/>
  <c r="G440" i="13"/>
  <c r="F440" i="13"/>
  <c r="E440" i="13"/>
  <c r="H439" i="13"/>
  <c r="G439" i="13"/>
  <c r="F439" i="13"/>
  <c r="E439" i="13"/>
  <c r="H438" i="13"/>
  <c r="G438" i="13"/>
  <c r="F438" i="13"/>
  <c r="E438" i="13"/>
  <c r="H437" i="13"/>
  <c r="G437" i="13"/>
  <c r="F437" i="13"/>
  <c r="E437" i="13"/>
  <c r="H434" i="13"/>
  <c r="G434" i="13"/>
  <c r="F434" i="13"/>
  <c r="E434" i="13"/>
  <c r="H433" i="13"/>
  <c r="G433" i="13"/>
  <c r="F433" i="13"/>
  <c r="E433" i="13"/>
  <c r="H432" i="13"/>
  <c r="G432" i="13"/>
  <c r="F432" i="13"/>
  <c r="E432" i="13"/>
  <c r="H431" i="13"/>
  <c r="G431" i="13"/>
  <c r="F431" i="13"/>
  <c r="E431" i="13"/>
  <c r="H430" i="13"/>
  <c r="G430" i="13"/>
  <c r="F430" i="13"/>
  <c r="E430" i="13"/>
  <c r="H429" i="13"/>
  <c r="G429" i="13"/>
  <c r="F429" i="13"/>
  <c r="E429" i="13"/>
  <c r="H428" i="13"/>
  <c r="G428" i="13"/>
  <c r="F428" i="13"/>
  <c r="E428" i="13"/>
  <c r="H427" i="13"/>
  <c r="G427" i="13"/>
  <c r="F427" i="13"/>
  <c r="E427" i="13"/>
  <c r="H426" i="13"/>
  <c r="G426" i="13"/>
  <c r="F426" i="13"/>
  <c r="E426" i="13"/>
  <c r="H425" i="13"/>
  <c r="G425" i="13"/>
  <c r="F425" i="13"/>
  <c r="E425" i="13"/>
  <c r="H422" i="13"/>
  <c r="G422" i="13"/>
  <c r="F422" i="13"/>
  <c r="E422" i="13"/>
  <c r="H421" i="13"/>
  <c r="G421" i="13"/>
  <c r="F421" i="13"/>
  <c r="E421" i="13"/>
  <c r="H420" i="13"/>
  <c r="G420" i="13"/>
  <c r="F420" i="13"/>
  <c r="E420" i="13"/>
  <c r="H419" i="13"/>
  <c r="G419" i="13"/>
  <c r="F419" i="13"/>
  <c r="E419" i="13"/>
  <c r="H418" i="13"/>
  <c r="G418" i="13"/>
  <c r="F418" i="13"/>
  <c r="E418" i="13"/>
  <c r="H417" i="13"/>
  <c r="G417" i="13"/>
  <c r="F417" i="13"/>
  <c r="E417" i="13"/>
  <c r="H416" i="13"/>
  <c r="G416" i="13"/>
  <c r="F416" i="13"/>
  <c r="E416" i="13"/>
  <c r="H415" i="13"/>
  <c r="G415" i="13"/>
  <c r="F415" i="13"/>
  <c r="E415" i="13"/>
  <c r="H414" i="13"/>
  <c r="G414" i="13"/>
  <c r="F414" i="13"/>
  <c r="E414" i="13"/>
  <c r="H413" i="13"/>
  <c r="G413" i="13"/>
  <c r="F413" i="13"/>
  <c r="E413" i="13"/>
  <c r="H410" i="13"/>
  <c r="G410" i="13"/>
  <c r="F410" i="13"/>
  <c r="E410" i="13"/>
  <c r="H409" i="13"/>
  <c r="G409" i="13"/>
  <c r="F409" i="13"/>
  <c r="E409" i="13"/>
  <c r="H408" i="13"/>
  <c r="G408" i="13"/>
  <c r="F408" i="13"/>
  <c r="E408" i="13"/>
  <c r="H407" i="13"/>
  <c r="G407" i="13"/>
  <c r="F407" i="13"/>
  <c r="E407" i="13"/>
  <c r="H406" i="13"/>
  <c r="G406" i="13"/>
  <c r="F406" i="13"/>
  <c r="E406" i="13"/>
  <c r="H405" i="13"/>
  <c r="G405" i="13"/>
  <c r="F405" i="13"/>
  <c r="E405" i="13"/>
  <c r="H404" i="13"/>
  <c r="G404" i="13"/>
  <c r="F404" i="13"/>
  <c r="E404" i="13"/>
  <c r="H403" i="13"/>
  <c r="G403" i="13"/>
  <c r="F403" i="13"/>
  <c r="E403" i="13"/>
  <c r="H402" i="13"/>
  <c r="G402" i="13"/>
  <c r="F402" i="13"/>
  <c r="E402" i="13"/>
  <c r="H401" i="13"/>
  <c r="G401" i="13"/>
  <c r="F401" i="13"/>
  <c r="E401" i="13"/>
  <c r="H398" i="13"/>
  <c r="G398" i="13"/>
  <c r="F398" i="13"/>
  <c r="E398" i="13"/>
  <c r="H397" i="13"/>
  <c r="G397" i="13"/>
  <c r="F397" i="13"/>
  <c r="E397" i="13"/>
  <c r="H396" i="13"/>
  <c r="G396" i="13"/>
  <c r="F396" i="13"/>
  <c r="E396" i="13"/>
  <c r="H395" i="13"/>
  <c r="G395" i="13"/>
  <c r="F395" i="13"/>
  <c r="E395" i="13"/>
  <c r="H394" i="13"/>
  <c r="G394" i="13"/>
  <c r="F394" i="13"/>
  <c r="E394" i="13"/>
  <c r="H393" i="13"/>
  <c r="G393" i="13"/>
  <c r="F393" i="13"/>
  <c r="E393" i="13"/>
  <c r="H392" i="13"/>
  <c r="G392" i="13"/>
  <c r="F392" i="13"/>
  <c r="E392" i="13"/>
  <c r="H391" i="13"/>
  <c r="G391" i="13"/>
  <c r="F391" i="13"/>
  <c r="E391" i="13"/>
  <c r="H390" i="13"/>
  <c r="G390" i="13"/>
  <c r="F390" i="13"/>
  <c r="E390" i="13"/>
  <c r="H389" i="13"/>
  <c r="G389" i="13"/>
  <c r="F389" i="13"/>
  <c r="E389" i="13"/>
  <c r="H386" i="13"/>
  <c r="G386" i="13"/>
  <c r="F386" i="13"/>
  <c r="E386" i="13"/>
  <c r="H385" i="13"/>
  <c r="G385" i="13"/>
  <c r="F385" i="13"/>
  <c r="E385" i="13"/>
  <c r="H384" i="13"/>
  <c r="G384" i="13"/>
  <c r="F384" i="13"/>
  <c r="E384" i="13"/>
  <c r="H383" i="13"/>
  <c r="G383" i="13"/>
  <c r="F383" i="13"/>
  <c r="E383" i="13"/>
  <c r="H382" i="13"/>
  <c r="G382" i="13"/>
  <c r="F382" i="13"/>
  <c r="E382" i="13"/>
  <c r="H381" i="13"/>
  <c r="G381" i="13"/>
  <c r="F381" i="13"/>
  <c r="E381" i="13"/>
  <c r="H380" i="13"/>
  <c r="G380" i="13"/>
  <c r="F380" i="13"/>
  <c r="E380" i="13"/>
  <c r="H379" i="13"/>
  <c r="G379" i="13"/>
  <c r="F379" i="13"/>
  <c r="E379" i="13"/>
  <c r="H378" i="13"/>
  <c r="G378" i="13"/>
  <c r="F378" i="13"/>
  <c r="E378" i="13"/>
  <c r="H377" i="13"/>
  <c r="G377" i="13"/>
  <c r="F377" i="13"/>
  <c r="E377" i="13"/>
  <c r="H374" i="13"/>
  <c r="G374" i="13"/>
  <c r="F374" i="13"/>
  <c r="E374" i="13"/>
  <c r="H373" i="13"/>
  <c r="G373" i="13"/>
  <c r="F373" i="13"/>
  <c r="E373" i="13"/>
  <c r="H372" i="13"/>
  <c r="G372" i="13"/>
  <c r="F372" i="13"/>
  <c r="E372" i="13"/>
  <c r="H371" i="13"/>
  <c r="G371" i="13"/>
  <c r="F371" i="13"/>
  <c r="E371" i="13"/>
  <c r="H370" i="13"/>
  <c r="G370" i="13"/>
  <c r="F370" i="13"/>
  <c r="E370" i="13"/>
  <c r="H369" i="13"/>
  <c r="G369" i="13"/>
  <c r="F369" i="13"/>
  <c r="E369" i="13"/>
  <c r="H368" i="13"/>
  <c r="G368" i="13"/>
  <c r="F368" i="13"/>
  <c r="E368" i="13"/>
  <c r="H367" i="13"/>
  <c r="G367" i="13"/>
  <c r="F367" i="13"/>
  <c r="E367" i="13"/>
  <c r="H366" i="13"/>
  <c r="G366" i="13"/>
  <c r="F366" i="13"/>
  <c r="E366" i="13"/>
  <c r="H365" i="13"/>
  <c r="G365" i="13"/>
  <c r="F365" i="13"/>
  <c r="E365" i="13"/>
  <c r="H362" i="13"/>
  <c r="G362" i="13"/>
  <c r="F362" i="13"/>
  <c r="E362" i="13"/>
  <c r="H361" i="13"/>
  <c r="G361" i="13"/>
  <c r="F361" i="13"/>
  <c r="E361" i="13"/>
  <c r="H360" i="13"/>
  <c r="G360" i="13"/>
  <c r="F360" i="13"/>
  <c r="E360" i="13"/>
  <c r="H359" i="13"/>
  <c r="G359" i="13"/>
  <c r="F359" i="13"/>
  <c r="E359" i="13"/>
  <c r="H358" i="13"/>
  <c r="G358" i="13"/>
  <c r="F358" i="13"/>
  <c r="E358" i="13"/>
  <c r="H357" i="13"/>
  <c r="G357" i="13"/>
  <c r="F357" i="13"/>
  <c r="E357" i="13"/>
  <c r="H356" i="13"/>
  <c r="G356" i="13"/>
  <c r="F356" i="13"/>
  <c r="E356" i="13"/>
  <c r="H355" i="13"/>
  <c r="G355" i="13"/>
  <c r="F355" i="13"/>
  <c r="E355" i="13"/>
  <c r="H354" i="13"/>
  <c r="G354" i="13"/>
  <c r="F354" i="13"/>
  <c r="E354" i="13"/>
  <c r="H353" i="13"/>
  <c r="G353" i="13"/>
  <c r="F353" i="13"/>
  <c r="E353" i="13"/>
  <c r="H350" i="13"/>
  <c r="G350" i="13"/>
  <c r="F350" i="13"/>
  <c r="E350" i="13"/>
  <c r="H349" i="13"/>
  <c r="G349" i="13"/>
  <c r="F349" i="13"/>
  <c r="E349" i="13"/>
  <c r="H348" i="13"/>
  <c r="G348" i="13"/>
  <c r="F348" i="13"/>
  <c r="E348" i="13"/>
  <c r="H347" i="13"/>
  <c r="G347" i="13"/>
  <c r="F347" i="13"/>
  <c r="E347" i="13"/>
  <c r="H346" i="13"/>
  <c r="G346" i="13"/>
  <c r="F346" i="13"/>
  <c r="E346" i="13"/>
  <c r="H345" i="13"/>
  <c r="G345" i="13"/>
  <c r="F345" i="13"/>
  <c r="E345" i="13"/>
  <c r="H344" i="13"/>
  <c r="G344" i="13"/>
  <c r="F344" i="13"/>
  <c r="E344" i="13"/>
  <c r="H343" i="13"/>
  <c r="G343" i="13"/>
  <c r="F343" i="13"/>
  <c r="E343" i="13"/>
  <c r="H342" i="13"/>
  <c r="G342" i="13"/>
  <c r="F342" i="13"/>
  <c r="E342" i="13"/>
  <c r="H341" i="13"/>
  <c r="G341" i="13"/>
  <c r="F341" i="13"/>
  <c r="E341" i="13"/>
  <c r="H338" i="13"/>
  <c r="G338" i="13"/>
  <c r="F338" i="13"/>
  <c r="E338" i="13"/>
  <c r="H337" i="13"/>
  <c r="G337" i="13"/>
  <c r="F337" i="13"/>
  <c r="E337" i="13"/>
  <c r="H336" i="13"/>
  <c r="G336" i="13"/>
  <c r="F336" i="13"/>
  <c r="E336" i="13"/>
  <c r="H335" i="13"/>
  <c r="G335" i="13"/>
  <c r="F335" i="13"/>
  <c r="E335" i="13"/>
  <c r="H334" i="13"/>
  <c r="G334" i="13"/>
  <c r="F334" i="13"/>
  <c r="E334" i="13"/>
  <c r="H333" i="13"/>
  <c r="G333" i="13"/>
  <c r="F333" i="13"/>
  <c r="E333" i="13"/>
  <c r="H332" i="13"/>
  <c r="G332" i="13"/>
  <c r="F332" i="13"/>
  <c r="E332" i="13"/>
  <c r="H331" i="13"/>
  <c r="G331" i="13"/>
  <c r="F331" i="13"/>
  <c r="E331" i="13"/>
  <c r="H330" i="13"/>
  <c r="G330" i="13"/>
  <c r="F330" i="13"/>
  <c r="E330" i="13"/>
  <c r="H329" i="13"/>
  <c r="G329" i="13"/>
  <c r="F329" i="13"/>
  <c r="E329" i="13"/>
  <c r="H326" i="13"/>
  <c r="G326" i="13"/>
  <c r="F326" i="13"/>
  <c r="E326" i="13"/>
  <c r="H325" i="13"/>
  <c r="G325" i="13"/>
  <c r="F325" i="13"/>
  <c r="E325" i="13"/>
  <c r="H324" i="13"/>
  <c r="G324" i="13"/>
  <c r="F324" i="13"/>
  <c r="E324" i="13"/>
  <c r="H323" i="13"/>
  <c r="G323" i="13"/>
  <c r="F323" i="13"/>
  <c r="E323" i="13"/>
  <c r="H322" i="13"/>
  <c r="G322" i="13"/>
  <c r="F322" i="13"/>
  <c r="E322" i="13"/>
  <c r="H321" i="13"/>
  <c r="G321" i="13"/>
  <c r="F321" i="13"/>
  <c r="E321" i="13"/>
  <c r="H320" i="13"/>
  <c r="G320" i="13"/>
  <c r="F320" i="13"/>
  <c r="E320" i="13"/>
  <c r="H319" i="13"/>
  <c r="G319" i="13"/>
  <c r="F319" i="13"/>
  <c r="E319" i="13"/>
  <c r="H318" i="13"/>
  <c r="G318" i="13"/>
  <c r="F318" i="13"/>
  <c r="E318" i="13"/>
  <c r="H317" i="13"/>
  <c r="G317" i="13"/>
  <c r="F317" i="13"/>
  <c r="E317" i="13"/>
  <c r="H302" i="13"/>
  <c r="G302" i="13"/>
  <c r="F302" i="13"/>
  <c r="E302" i="13"/>
  <c r="H301" i="13"/>
  <c r="G301" i="13"/>
  <c r="F301" i="13"/>
  <c r="E301" i="13"/>
  <c r="H300" i="13"/>
  <c r="G300" i="13"/>
  <c r="F300" i="13"/>
  <c r="E300" i="13"/>
  <c r="H299" i="13"/>
  <c r="G299" i="13"/>
  <c r="F299" i="13"/>
  <c r="E299" i="13"/>
  <c r="H298" i="13"/>
  <c r="G298" i="13"/>
  <c r="F298" i="13"/>
  <c r="E298" i="13"/>
  <c r="H297" i="13"/>
  <c r="G297" i="13"/>
  <c r="F297" i="13"/>
  <c r="E297" i="13"/>
  <c r="H296" i="13"/>
  <c r="G296" i="13"/>
  <c r="F296" i="13"/>
  <c r="E296" i="13"/>
  <c r="H295" i="13"/>
  <c r="G295" i="13"/>
  <c r="F295" i="13"/>
  <c r="E295" i="13"/>
  <c r="H294" i="13"/>
  <c r="G294" i="13"/>
  <c r="F294" i="13"/>
  <c r="E294" i="13"/>
  <c r="H293" i="13"/>
  <c r="G293" i="13"/>
  <c r="F293" i="13"/>
  <c r="E293" i="13"/>
  <c r="H290" i="13"/>
  <c r="G290" i="13"/>
  <c r="F290" i="13"/>
  <c r="E290" i="13"/>
  <c r="H289" i="13"/>
  <c r="G289" i="13"/>
  <c r="F289" i="13"/>
  <c r="E289" i="13"/>
  <c r="H288" i="13"/>
  <c r="G288" i="13"/>
  <c r="F288" i="13"/>
  <c r="E288" i="13"/>
  <c r="H287" i="13"/>
  <c r="G287" i="13"/>
  <c r="F287" i="13"/>
  <c r="E287" i="13"/>
  <c r="H286" i="13"/>
  <c r="G286" i="13"/>
  <c r="F286" i="13"/>
  <c r="E286" i="13"/>
  <c r="H285" i="13"/>
  <c r="G285" i="13"/>
  <c r="F285" i="13"/>
  <c r="E285" i="13"/>
  <c r="H284" i="13"/>
  <c r="G284" i="13"/>
  <c r="F284" i="13"/>
  <c r="E284" i="13"/>
  <c r="H283" i="13"/>
  <c r="G283" i="13"/>
  <c r="F283" i="13"/>
  <c r="E283" i="13"/>
  <c r="H282" i="13"/>
  <c r="G282" i="13"/>
  <c r="F282" i="13"/>
  <c r="E282" i="13"/>
  <c r="H281" i="13"/>
  <c r="G281" i="13"/>
  <c r="F281" i="13"/>
  <c r="E281" i="13"/>
  <c r="H266" i="13"/>
  <c r="G266" i="13"/>
  <c r="F266" i="13"/>
  <c r="E266" i="13"/>
  <c r="H265" i="13"/>
  <c r="G265" i="13"/>
  <c r="F265" i="13"/>
  <c r="E265" i="13"/>
  <c r="H264" i="13"/>
  <c r="G264" i="13"/>
  <c r="F264" i="13"/>
  <c r="E264" i="13"/>
  <c r="H263" i="13"/>
  <c r="G263" i="13"/>
  <c r="F263" i="13"/>
  <c r="E263" i="13"/>
  <c r="H262" i="13"/>
  <c r="G262" i="13"/>
  <c r="F262" i="13"/>
  <c r="E262" i="13"/>
  <c r="H261" i="13"/>
  <c r="G261" i="13"/>
  <c r="F261" i="13"/>
  <c r="E261" i="13"/>
  <c r="H260" i="13"/>
  <c r="G260" i="13"/>
  <c r="F260" i="13"/>
  <c r="E260" i="13"/>
  <c r="H259" i="13"/>
  <c r="G259" i="13"/>
  <c r="F259" i="13"/>
  <c r="E259" i="13"/>
  <c r="H258" i="13"/>
  <c r="G258" i="13"/>
  <c r="F258" i="13"/>
  <c r="E258" i="13"/>
  <c r="H257" i="13"/>
  <c r="G257" i="13"/>
  <c r="F257" i="13"/>
  <c r="E257" i="13"/>
  <c r="H254" i="13"/>
  <c r="G254" i="13"/>
  <c r="F254" i="13"/>
  <c r="E254" i="13"/>
  <c r="H253" i="13"/>
  <c r="G253" i="13"/>
  <c r="F253" i="13"/>
  <c r="E253" i="13"/>
  <c r="H252" i="13"/>
  <c r="G252" i="13"/>
  <c r="F252" i="13"/>
  <c r="E252" i="13"/>
  <c r="H251" i="13"/>
  <c r="G251" i="13"/>
  <c r="F251" i="13"/>
  <c r="E251" i="13"/>
  <c r="H250" i="13"/>
  <c r="G250" i="13"/>
  <c r="F250" i="13"/>
  <c r="E250" i="13"/>
  <c r="H249" i="13"/>
  <c r="G249" i="13"/>
  <c r="F249" i="13"/>
  <c r="E249" i="13"/>
  <c r="H248" i="13"/>
  <c r="G248" i="13"/>
  <c r="F248" i="13"/>
  <c r="E248" i="13"/>
  <c r="H247" i="13"/>
  <c r="G247" i="13"/>
  <c r="F247" i="13"/>
  <c r="E247" i="13"/>
  <c r="H246" i="13"/>
  <c r="G246" i="13"/>
  <c r="F246" i="13"/>
  <c r="E246" i="13"/>
  <c r="H245" i="13"/>
  <c r="G245" i="13"/>
  <c r="F245" i="13"/>
  <c r="E245" i="13"/>
  <c r="H242" i="13"/>
  <c r="G242" i="13"/>
  <c r="F242" i="13"/>
  <c r="E242" i="13"/>
  <c r="H241" i="13"/>
  <c r="G241" i="13"/>
  <c r="F241" i="13"/>
  <c r="E241" i="13"/>
  <c r="H240" i="13"/>
  <c r="G240" i="13"/>
  <c r="F240" i="13"/>
  <c r="E240" i="13"/>
  <c r="H239" i="13"/>
  <c r="G239" i="13"/>
  <c r="F239" i="13"/>
  <c r="E239" i="13"/>
  <c r="H238" i="13"/>
  <c r="G238" i="13"/>
  <c r="F238" i="13"/>
  <c r="E238" i="13"/>
  <c r="H237" i="13"/>
  <c r="G237" i="13"/>
  <c r="F237" i="13"/>
  <c r="E237" i="13"/>
  <c r="H236" i="13"/>
  <c r="G236" i="13"/>
  <c r="F236" i="13"/>
  <c r="E236" i="13"/>
  <c r="H235" i="13"/>
  <c r="G235" i="13"/>
  <c r="F235" i="13"/>
  <c r="E235" i="13"/>
  <c r="H234" i="13"/>
  <c r="G234" i="13"/>
  <c r="F234" i="13"/>
  <c r="E234" i="13"/>
  <c r="H233" i="13"/>
  <c r="G233" i="13"/>
  <c r="F233" i="13"/>
  <c r="E233" i="13"/>
  <c r="H230" i="13"/>
  <c r="G230" i="13"/>
  <c r="F230" i="13"/>
  <c r="E230" i="13"/>
  <c r="H229" i="13"/>
  <c r="G229" i="13"/>
  <c r="F229" i="13"/>
  <c r="E229" i="13"/>
  <c r="H228" i="13"/>
  <c r="G228" i="13"/>
  <c r="F228" i="13"/>
  <c r="E228" i="13"/>
  <c r="H227" i="13"/>
  <c r="G227" i="13"/>
  <c r="F227" i="13"/>
  <c r="E227" i="13"/>
  <c r="H226" i="13"/>
  <c r="G226" i="13"/>
  <c r="F226" i="13"/>
  <c r="E226" i="13"/>
  <c r="H225" i="13"/>
  <c r="G225" i="13"/>
  <c r="F225" i="13"/>
  <c r="E225" i="13"/>
  <c r="H224" i="13"/>
  <c r="G224" i="13"/>
  <c r="F224" i="13"/>
  <c r="E224" i="13"/>
  <c r="H223" i="13"/>
  <c r="G223" i="13"/>
  <c r="F223" i="13"/>
  <c r="E223" i="13"/>
  <c r="H222" i="13"/>
  <c r="G222" i="13"/>
  <c r="F222" i="13"/>
  <c r="E222" i="13"/>
  <c r="H221" i="13"/>
  <c r="G221" i="13"/>
  <c r="F221" i="13"/>
  <c r="E221" i="13"/>
  <c r="H218" i="13"/>
  <c r="G218" i="13"/>
  <c r="F218" i="13"/>
  <c r="E218" i="13"/>
  <c r="H217" i="13"/>
  <c r="G217" i="13"/>
  <c r="F217" i="13"/>
  <c r="E217" i="13"/>
  <c r="H216" i="13"/>
  <c r="G216" i="13"/>
  <c r="F216" i="13"/>
  <c r="E216" i="13"/>
  <c r="H215" i="13"/>
  <c r="G215" i="13"/>
  <c r="F215" i="13"/>
  <c r="E215" i="13"/>
  <c r="H214" i="13"/>
  <c r="G214" i="13"/>
  <c r="F214" i="13"/>
  <c r="E214" i="13"/>
  <c r="H213" i="13"/>
  <c r="G213" i="13"/>
  <c r="F213" i="13"/>
  <c r="E213" i="13"/>
  <c r="H212" i="13"/>
  <c r="G212" i="13"/>
  <c r="F212" i="13"/>
  <c r="E212" i="13"/>
  <c r="H211" i="13"/>
  <c r="G211" i="13"/>
  <c r="F211" i="13"/>
  <c r="E211" i="13"/>
  <c r="H210" i="13"/>
  <c r="G210" i="13"/>
  <c r="F210" i="13"/>
  <c r="E210" i="13"/>
  <c r="H209" i="13"/>
  <c r="G209" i="13"/>
  <c r="F209" i="13"/>
  <c r="E209" i="13"/>
  <c r="H206" i="13"/>
  <c r="G206" i="13"/>
  <c r="F206" i="13"/>
  <c r="E206" i="13"/>
  <c r="H205" i="13"/>
  <c r="G205" i="13"/>
  <c r="F205" i="13"/>
  <c r="E205" i="13"/>
  <c r="H204" i="13"/>
  <c r="G204" i="13"/>
  <c r="F204" i="13"/>
  <c r="E204" i="13"/>
  <c r="H203" i="13"/>
  <c r="G203" i="13"/>
  <c r="F203" i="13"/>
  <c r="E203" i="13"/>
  <c r="H202" i="13"/>
  <c r="G202" i="13"/>
  <c r="F202" i="13"/>
  <c r="E202" i="13"/>
  <c r="H201" i="13"/>
  <c r="G201" i="13"/>
  <c r="F201" i="13"/>
  <c r="E201" i="13"/>
  <c r="H200" i="13"/>
  <c r="G200" i="13"/>
  <c r="F200" i="13"/>
  <c r="E200" i="13"/>
  <c r="H199" i="13"/>
  <c r="G199" i="13"/>
  <c r="F199" i="13"/>
  <c r="E199" i="13"/>
  <c r="H198" i="13"/>
  <c r="G198" i="13"/>
  <c r="F198" i="13"/>
  <c r="E198" i="13"/>
  <c r="H197" i="13"/>
  <c r="G197" i="13"/>
  <c r="F197" i="13"/>
  <c r="E197" i="13"/>
  <c r="H194" i="13"/>
  <c r="G194" i="13"/>
  <c r="F194" i="13"/>
  <c r="E194" i="13"/>
  <c r="H193" i="13"/>
  <c r="G193" i="13"/>
  <c r="F193" i="13"/>
  <c r="E193" i="13"/>
  <c r="H192" i="13"/>
  <c r="G192" i="13"/>
  <c r="F192" i="13"/>
  <c r="E192" i="13"/>
  <c r="H191" i="13"/>
  <c r="G191" i="13"/>
  <c r="F191" i="13"/>
  <c r="E191" i="13"/>
  <c r="H190" i="13"/>
  <c r="G190" i="13"/>
  <c r="F190" i="13"/>
  <c r="E190" i="13"/>
  <c r="H189" i="13"/>
  <c r="G189" i="13"/>
  <c r="F189" i="13"/>
  <c r="E189" i="13"/>
  <c r="H188" i="13"/>
  <c r="G188" i="13"/>
  <c r="F188" i="13"/>
  <c r="E188" i="13"/>
  <c r="H187" i="13"/>
  <c r="G187" i="13"/>
  <c r="F187" i="13"/>
  <c r="E187" i="13"/>
  <c r="H186" i="13"/>
  <c r="G186" i="13"/>
  <c r="F186" i="13"/>
  <c r="E186" i="13"/>
  <c r="H185" i="13"/>
  <c r="G185" i="13"/>
  <c r="F185" i="13"/>
  <c r="E185" i="13"/>
  <c r="H182" i="13"/>
  <c r="G182" i="13"/>
  <c r="F182" i="13"/>
  <c r="E182" i="13"/>
  <c r="H181" i="13"/>
  <c r="G181" i="13"/>
  <c r="F181" i="13"/>
  <c r="E181" i="13"/>
  <c r="H180" i="13"/>
  <c r="G180" i="13"/>
  <c r="F180" i="13"/>
  <c r="E180" i="13"/>
  <c r="H179" i="13"/>
  <c r="G179" i="13"/>
  <c r="F179" i="13"/>
  <c r="E179" i="13"/>
  <c r="H178" i="13"/>
  <c r="G178" i="13"/>
  <c r="F178" i="13"/>
  <c r="E178" i="13"/>
  <c r="H177" i="13"/>
  <c r="G177" i="13"/>
  <c r="F177" i="13"/>
  <c r="E177" i="13"/>
  <c r="H176" i="13"/>
  <c r="G176" i="13"/>
  <c r="F176" i="13"/>
  <c r="E176" i="13"/>
  <c r="H175" i="13"/>
  <c r="G175" i="13"/>
  <c r="F175" i="13"/>
  <c r="E175" i="13"/>
  <c r="H174" i="13"/>
  <c r="G174" i="13"/>
  <c r="F174" i="13"/>
  <c r="E174" i="13"/>
  <c r="H173" i="13"/>
  <c r="G173" i="13"/>
  <c r="F173" i="13"/>
  <c r="E173" i="13"/>
  <c r="H170" i="13"/>
  <c r="G170" i="13"/>
  <c r="F170" i="13"/>
  <c r="E170" i="13"/>
  <c r="H169" i="13"/>
  <c r="G169" i="13"/>
  <c r="F169" i="13"/>
  <c r="E169" i="13"/>
  <c r="H168" i="13"/>
  <c r="G168" i="13"/>
  <c r="F168" i="13"/>
  <c r="E168" i="13"/>
  <c r="H167" i="13"/>
  <c r="G167" i="13"/>
  <c r="F167" i="13"/>
  <c r="E167" i="13"/>
  <c r="H166" i="13"/>
  <c r="G166" i="13"/>
  <c r="F166" i="13"/>
  <c r="E166" i="13"/>
  <c r="H165" i="13"/>
  <c r="G165" i="13"/>
  <c r="F165" i="13"/>
  <c r="E165" i="13"/>
  <c r="H164" i="13"/>
  <c r="G164" i="13"/>
  <c r="F164" i="13"/>
  <c r="E164" i="13"/>
  <c r="H163" i="13"/>
  <c r="G163" i="13"/>
  <c r="F163" i="13"/>
  <c r="E163" i="13"/>
  <c r="H162" i="13"/>
  <c r="G162" i="13"/>
  <c r="F162" i="13"/>
  <c r="E162" i="13"/>
  <c r="H161" i="13"/>
  <c r="G161" i="13"/>
  <c r="F161" i="13"/>
  <c r="E161" i="13"/>
  <c r="H158" i="13"/>
  <c r="G158" i="13"/>
  <c r="F158" i="13"/>
  <c r="E158" i="13"/>
  <c r="H157" i="13"/>
  <c r="G157" i="13"/>
  <c r="F157" i="13"/>
  <c r="E157" i="13"/>
  <c r="H156" i="13"/>
  <c r="G156" i="13"/>
  <c r="F156" i="13"/>
  <c r="E156" i="13"/>
  <c r="H155" i="13"/>
  <c r="G155" i="13"/>
  <c r="F155" i="13"/>
  <c r="E155" i="13"/>
  <c r="H154" i="13"/>
  <c r="G154" i="13"/>
  <c r="F154" i="13"/>
  <c r="E154" i="13"/>
  <c r="H153" i="13"/>
  <c r="G153" i="13"/>
  <c r="F153" i="13"/>
  <c r="E153" i="13"/>
  <c r="H152" i="13"/>
  <c r="G152" i="13"/>
  <c r="F152" i="13"/>
  <c r="E152" i="13"/>
  <c r="H151" i="13"/>
  <c r="G151" i="13"/>
  <c r="F151" i="13"/>
  <c r="E151" i="13"/>
  <c r="H150" i="13"/>
  <c r="G150" i="13"/>
  <c r="F150" i="13"/>
  <c r="E150" i="13"/>
  <c r="H149" i="13"/>
  <c r="G149" i="13"/>
  <c r="F149" i="13"/>
  <c r="E149" i="13"/>
  <c r="H146" i="13"/>
  <c r="G146" i="13"/>
  <c r="F146" i="13"/>
  <c r="E146" i="13"/>
  <c r="H145" i="13"/>
  <c r="G145" i="13"/>
  <c r="F145" i="13"/>
  <c r="E145" i="13"/>
  <c r="H144" i="13"/>
  <c r="G144" i="13"/>
  <c r="F144" i="13"/>
  <c r="E144" i="13"/>
  <c r="H143" i="13"/>
  <c r="G143" i="13"/>
  <c r="F143" i="13"/>
  <c r="E143" i="13"/>
  <c r="H142" i="13"/>
  <c r="G142" i="13"/>
  <c r="F142" i="13"/>
  <c r="E142" i="13"/>
  <c r="H141" i="13"/>
  <c r="G141" i="13"/>
  <c r="F141" i="13"/>
  <c r="E141" i="13"/>
  <c r="H140" i="13"/>
  <c r="G140" i="13"/>
  <c r="F140" i="13"/>
  <c r="E140" i="13"/>
  <c r="H139" i="13"/>
  <c r="G139" i="13"/>
  <c r="F139" i="13"/>
  <c r="E139" i="13"/>
  <c r="H138" i="13"/>
  <c r="G138" i="13"/>
  <c r="F138" i="13"/>
  <c r="E138" i="13"/>
  <c r="H137" i="13"/>
  <c r="G137" i="13"/>
  <c r="F137" i="13"/>
  <c r="E137" i="13"/>
  <c r="H134" i="13"/>
  <c r="G134" i="13"/>
  <c r="F134" i="13"/>
  <c r="E134" i="13"/>
  <c r="H133" i="13"/>
  <c r="G133" i="13"/>
  <c r="F133" i="13"/>
  <c r="E133" i="13"/>
  <c r="H132" i="13"/>
  <c r="G132" i="13"/>
  <c r="F132" i="13"/>
  <c r="E132" i="13"/>
  <c r="H131" i="13"/>
  <c r="G131" i="13"/>
  <c r="F131" i="13"/>
  <c r="E131" i="13"/>
  <c r="H130" i="13"/>
  <c r="G130" i="13"/>
  <c r="F130" i="13"/>
  <c r="E130" i="13"/>
  <c r="H129" i="13"/>
  <c r="G129" i="13"/>
  <c r="F129" i="13"/>
  <c r="E129" i="13"/>
  <c r="H128" i="13"/>
  <c r="G128" i="13"/>
  <c r="F128" i="13"/>
  <c r="E128" i="13"/>
  <c r="H127" i="13"/>
  <c r="G127" i="13"/>
  <c r="F127" i="13"/>
  <c r="E127" i="13"/>
  <c r="H126" i="13"/>
  <c r="G126" i="13"/>
  <c r="F126" i="13"/>
  <c r="E126" i="13"/>
  <c r="H125" i="13"/>
  <c r="G125" i="13"/>
  <c r="F125" i="13"/>
  <c r="E125" i="13"/>
  <c r="H122" i="13"/>
  <c r="G122" i="13"/>
  <c r="F122" i="13"/>
  <c r="E122" i="13"/>
  <c r="H121" i="13"/>
  <c r="G121" i="13"/>
  <c r="F121" i="13"/>
  <c r="E121" i="13"/>
  <c r="H120" i="13"/>
  <c r="G120" i="13"/>
  <c r="F120" i="13"/>
  <c r="E120" i="13"/>
  <c r="H119" i="13"/>
  <c r="G119" i="13"/>
  <c r="F119" i="13"/>
  <c r="E119" i="13"/>
  <c r="H118" i="13"/>
  <c r="G118" i="13"/>
  <c r="F118" i="13"/>
  <c r="E118" i="13"/>
  <c r="H117" i="13"/>
  <c r="G117" i="13"/>
  <c r="F117" i="13"/>
  <c r="E117" i="13"/>
  <c r="H116" i="13"/>
  <c r="G116" i="13"/>
  <c r="F116" i="13"/>
  <c r="E116" i="13"/>
  <c r="H115" i="13"/>
  <c r="G115" i="13"/>
  <c r="F115" i="13"/>
  <c r="E115" i="13"/>
  <c r="H114" i="13"/>
  <c r="G114" i="13"/>
  <c r="F114" i="13"/>
  <c r="E114" i="13"/>
  <c r="H113" i="13"/>
  <c r="G113" i="13"/>
  <c r="F113" i="13"/>
  <c r="E113" i="13"/>
  <c r="H98" i="13"/>
  <c r="G98" i="13"/>
  <c r="F98" i="13"/>
  <c r="E98" i="13"/>
  <c r="H97" i="13"/>
  <c r="G97" i="13"/>
  <c r="F97" i="13"/>
  <c r="E97" i="13"/>
  <c r="H96" i="13"/>
  <c r="G96" i="13"/>
  <c r="F96" i="13"/>
  <c r="E96" i="13"/>
  <c r="H95" i="13"/>
  <c r="G95" i="13"/>
  <c r="F95" i="13"/>
  <c r="E95" i="13"/>
  <c r="H94" i="13"/>
  <c r="G94" i="13"/>
  <c r="F94" i="13"/>
  <c r="E94" i="13"/>
  <c r="H93" i="13"/>
  <c r="G93" i="13"/>
  <c r="F93" i="13"/>
  <c r="E93" i="13"/>
  <c r="H92" i="13"/>
  <c r="G92" i="13"/>
  <c r="F92" i="13"/>
  <c r="E92" i="13"/>
  <c r="H91" i="13"/>
  <c r="G91" i="13"/>
  <c r="F91" i="13"/>
  <c r="E91" i="13"/>
  <c r="H90" i="13"/>
  <c r="G90" i="13"/>
  <c r="F90" i="13"/>
  <c r="E90" i="13"/>
  <c r="H89" i="13"/>
  <c r="G89" i="13"/>
  <c r="F89" i="13"/>
  <c r="E89" i="13"/>
  <c r="H86" i="13"/>
  <c r="G86" i="13"/>
  <c r="F86" i="13"/>
  <c r="E86" i="13"/>
  <c r="H85" i="13"/>
  <c r="G85" i="13"/>
  <c r="F85" i="13"/>
  <c r="E85" i="13"/>
  <c r="H84" i="13"/>
  <c r="G84" i="13"/>
  <c r="F84" i="13"/>
  <c r="E84" i="13"/>
  <c r="H83" i="13"/>
  <c r="G83" i="13"/>
  <c r="F83" i="13"/>
  <c r="E83" i="13"/>
  <c r="H82" i="13"/>
  <c r="G82" i="13"/>
  <c r="F82" i="13"/>
  <c r="E82" i="13"/>
  <c r="H81" i="13"/>
  <c r="G81" i="13"/>
  <c r="F81" i="13"/>
  <c r="E81" i="13"/>
  <c r="H80" i="13"/>
  <c r="G80" i="13"/>
  <c r="F80" i="13"/>
  <c r="E80" i="13"/>
  <c r="H79" i="13"/>
  <c r="G79" i="13"/>
  <c r="F79" i="13"/>
  <c r="E79" i="13"/>
  <c r="H78" i="13"/>
  <c r="G78" i="13"/>
  <c r="F78" i="13"/>
  <c r="E78" i="13"/>
  <c r="H77" i="13"/>
  <c r="G77" i="13"/>
  <c r="F77" i="13"/>
  <c r="E77" i="13"/>
  <c r="H74" i="13"/>
  <c r="G74" i="13"/>
  <c r="F74" i="13"/>
  <c r="E74" i="13"/>
  <c r="H73" i="13"/>
  <c r="G73" i="13"/>
  <c r="F73" i="13"/>
  <c r="E73" i="13"/>
  <c r="H72" i="13"/>
  <c r="G72" i="13"/>
  <c r="F72" i="13"/>
  <c r="E72" i="13"/>
  <c r="H71" i="13"/>
  <c r="G71" i="13"/>
  <c r="F71" i="13"/>
  <c r="E71" i="13"/>
  <c r="H70" i="13"/>
  <c r="G70" i="13"/>
  <c r="F70" i="13"/>
  <c r="E70" i="13"/>
  <c r="H69" i="13"/>
  <c r="G69" i="13"/>
  <c r="F69" i="13"/>
  <c r="E69" i="13"/>
  <c r="H68" i="13"/>
  <c r="G68" i="13"/>
  <c r="F68" i="13"/>
  <c r="E68" i="13"/>
  <c r="H67" i="13"/>
  <c r="G67" i="13"/>
  <c r="F67" i="13"/>
  <c r="E67" i="13"/>
  <c r="H66" i="13"/>
  <c r="G66" i="13"/>
  <c r="F66" i="13"/>
  <c r="E66" i="13"/>
  <c r="H65" i="13"/>
  <c r="G65" i="13"/>
  <c r="F65" i="13"/>
  <c r="E65" i="13"/>
  <c r="H62" i="13"/>
  <c r="G62" i="13"/>
  <c r="F62" i="13"/>
  <c r="E62" i="13"/>
  <c r="H61" i="13"/>
  <c r="G61" i="13"/>
  <c r="F61" i="13"/>
  <c r="E61" i="13"/>
  <c r="H60" i="13"/>
  <c r="G60" i="13"/>
  <c r="F60" i="13"/>
  <c r="E60" i="13"/>
  <c r="H59" i="13"/>
  <c r="G59" i="13"/>
  <c r="F59" i="13"/>
  <c r="E59" i="13"/>
  <c r="H58" i="13"/>
  <c r="G58" i="13"/>
  <c r="F58" i="13"/>
  <c r="E58" i="13"/>
  <c r="H57" i="13"/>
  <c r="G57" i="13"/>
  <c r="F57" i="13"/>
  <c r="E57" i="13"/>
  <c r="H56" i="13"/>
  <c r="G56" i="13"/>
  <c r="F56" i="13"/>
  <c r="E56" i="13"/>
  <c r="H55" i="13"/>
  <c r="G55" i="13"/>
  <c r="F55" i="13"/>
  <c r="E55" i="13"/>
  <c r="H54" i="13"/>
  <c r="G54" i="13"/>
  <c r="F54" i="13"/>
  <c r="E54" i="13"/>
  <c r="H53" i="13"/>
  <c r="G53" i="13"/>
  <c r="F53" i="13"/>
  <c r="E53" i="13"/>
  <c r="H38" i="13"/>
  <c r="G38" i="13"/>
  <c r="F38" i="13"/>
  <c r="E38" i="13"/>
  <c r="H37" i="13"/>
  <c r="G37" i="13"/>
  <c r="F37" i="13"/>
  <c r="E37" i="13"/>
  <c r="H36" i="13"/>
  <c r="G36" i="13"/>
  <c r="F36" i="13"/>
  <c r="E36" i="13"/>
  <c r="H35" i="13"/>
  <c r="G35" i="13"/>
  <c r="F35" i="13"/>
  <c r="E35" i="13"/>
  <c r="H34" i="13"/>
  <c r="G34" i="13"/>
  <c r="F34" i="13"/>
  <c r="E34" i="13"/>
  <c r="H33" i="13"/>
  <c r="G33" i="13"/>
  <c r="F33" i="13"/>
  <c r="E33" i="13"/>
  <c r="H32" i="13"/>
  <c r="G32" i="13"/>
  <c r="F32" i="13"/>
  <c r="E32" i="13"/>
  <c r="H31" i="13"/>
  <c r="G31" i="13"/>
  <c r="F31" i="13"/>
  <c r="E31" i="13"/>
  <c r="H30" i="13"/>
  <c r="G30" i="13"/>
  <c r="F30" i="13"/>
  <c r="E30" i="13"/>
  <c r="H29" i="13"/>
  <c r="G29" i="13"/>
  <c r="F29" i="13"/>
  <c r="E29" i="13"/>
  <c r="I486" i="18" l="1"/>
  <c r="I491" i="18"/>
  <c r="J485" i="18"/>
  <c r="I485" i="18"/>
  <c r="I487" i="18"/>
  <c r="J487" i="18"/>
  <c r="J489" i="18"/>
  <c r="I489" i="18"/>
  <c r="I492" i="18"/>
  <c r="J492" i="18"/>
  <c r="J494" i="18"/>
  <c r="I494" i="18"/>
  <c r="J486" i="18"/>
  <c r="J491" i="18"/>
  <c r="J488" i="18"/>
  <c r="I488" i="18"/>
  <c r="I493" i="18"/>
  <c r="J493" i="18"/>
  <c r="Z1128" i="21"/>
  <c r="Z1124" i="21"/>
  <c r="Z1104" i="21"/>
  <c r="Z1100" i="21"/>
  <c r="Z1056" i="21"/>
  <c r="Z1052" i="21"/>
  <c r="Z1022" i="21"/>
  <c r="Z1014" i="21"/>
  <c r="Z1008" i="21"/>
  <c r="Z1004" i="21"/>
  <c r="Z998" i="21"/>
  <c r="Z990" i="21"/>
  <c r="Z984" i="21"/>
  <c r="Z980" i="21"/>
  <c r="Z974" i="21"/>
  <c r="Z970" i="21"/>
  <c r="Z966" i="21"/>
  <c r="Z938" i="21"/>
  <c r="Z934" i="21"/>
  <c r="Z930" i="21"/>
  <c r="Z888" i="21"/>
  <c r="Z884" i="21"/>
  <c r="Z840" i="21"/>
  <c r="Z836" i="21"/>
  <c r="Z804" i="21"/>
  <c r="Z800" i="21"/>
  <c r="Z780" i="21"/>
  <c r="Z776" i="21"/>
  <c r="Z758" i="21"/>
  <c r="Z754" i="21"/>
  <c r="Z750" i="21"/>
  <c r="Z744" i="21"/>
  <c r="Z740" i="21"/>
  <c r="Z734" i="21"/>
  <c r="Z726" i="21"/>
  <c r="Z698" i="21"/>
  <c r="Z694" i="21"/>
  <c r="Z690" i="21"/>
  <c r="Z636" i="21"/>
  <c r="Z632" i="21"/>
  <c r="Z612" i="21"/>
  <c r="Z608" i="21"/>
  <c r="Z588" i="21"/>
  <c r="Z584" i="21"/>
  <c r="Z566" i="21"/>
  <c r="Z562" i="21"/>
  <c r="Z558" i="21"/>
  <c r="Z480" i="21"/>
  <c r="Z476" i="21"/>
  <c r="Z456" i="21"/>
  <c r="Z452" i="21"/>
  <c r="Z432" i="21"/>
  <c r="Z428" i="21"/>
  <c r="Z408" i="21"/>
  <c r="Z404" i="21"/>
  <c r="Z384" i="21"/>
  <c r="Z380" i="21"/>
  <c r="Z360" i="21"/>
  <c r="Z356" i="21"/>
  <c r="Z336" i="21"/>
  <c r="Z332" i="21"/>
  <c r="Z300" i="21"/>
  <c r="Z296" i="21"/>
  <c r="Z290" i="21"/>
  <c r="Z282" i="21"/>
  <c r="Z84" i="21"/>
  <c r="Z80" i="21"/>
  <c r="Z60" i="21"/>
  <c r="Z56" i="21"/>
  <c r="O1127" i="21"/>
  <c r="O707" i="21"/>
  <c r="O683" i="21"/>
  <c r="O451" i="21"/>
  <c r="O431" i="21"/>
  <c r="O383" i="21"/>
  <c r="O331" i="21"/>
  <c r="O1130" i="21"/>
  <c r="O1126" i="21"/>
  <c r="O1122" i="21"/>
  <c r="O1106" i="21"/>
  <c r="O1102" i="21"/>
  <c r="O1098" i="21"/>
  <c r="O1058" i="21"/>
  <c r="O1054" i="21"/>
  <c r="O1050" i="21"/>
  <c r="O1020" i="21"/>
  <c r="O1016" i="21"/>
  <c r="O996" i="21"/>
  <c r="O992" i="21"/>
  <c r="O972" i="21"/>
  <c r="O968" i="21"/>
  <c r="O936" i="21"/>
  <c r="O932" i="21"/>
  <c r="O900" i="21"/>
  <c r="O896" i="21"/>
  <c r="O876" i="21"/>
  <c r="O872" i="21"/>
  <c r="O842" i="21"/>
  <c r="O838" i="21"/>
  <c r="O834" i="21"/>
  <c r="O806" i="21"/>
  <c r="O802" i="21"/>
  <c r="O798" i="21"/>
  <c r="O782" i="21"/>
  <c r="O778" i="21"/>
  <c r="O774" i="21"/>
  <c r="O756" i="21"/>
  <c r="O752" i="21"/>
  <c r="O732" i="21"/>
  <c r="O728" i="21"/>
  <c r="O696" i="21"/>
  <c r="O692" i="21"/>
  <c r="O660" i="21"/>
  <c r="O656" i="21"/>
  <c r="O638" i="21"/>
  <c r="O630" i="21"/>
  <c r="O564" i="21"/>
  <c r="O560" i="21"/>
  <c r="O468" i="21"/>
  <c r="O464" i="21"/>
  <c r="O444" i="21"/>
  <c r="O440" i="21"/>
  <c r="O420" i="21"/>
  <c r="O416" i="21"/>
  <c r="O396" i="21"/>
  <c r="O392" i="21"/>
  <c r="O372" i="21"/>
  <c r="O368" i="21"/>
  <c r="O348" i="21"/>
  <c r="O344" i="21"/>
  <c r="O324" i="21"/>
  <c r="O320" i="21"/>
  <c r="O288" i="21"/>
  <c r="O284" i="21"/>
  <c r="O96" i="21"/>
  <c r="O92" i="21"/>
  <c r="O72" i="21"/>
  <c r="O68" i="21"/>
  <c r="O36" i="21"/>
  <c r="O32" i="21"/>
  <c r="Z941" i="21"/>
  <c r="O1138" i="21"/>
  <c r="O1134" i="21"/>
  <c r="O1118" i="21"/>
  <c r="O1110" i="21"/>
  <c r="O1082" i="21"/>
  <c r="O1078" i="21"/>
  <c r="O1074" i="21"/>
  <c r="O1008" i="21"/>
  <c r="D1008" i="21" s="1"/>
  <c r="O1004" i="21"/>
  <c r="D1004" i="21" s="1"/>
  <c r="O984" i="21"/>
  <c r="O980" i="21"/>
  <c r="O948" i="21"/>
  <c r="O944" i="21"/>
  <c r="O924" i="21"/>
  <c r="O920" i="21"/>
  <c r="O888" i="21"/>
  <c r="D888" i="21" s="1"/>
  <c r="O884" i="21"/>
  <c r="O818" i="21"/>
  <c r="O814" i="21"/>
  <c r="O790" i="21"/>
  <c r="O786" i="21"/>
  <c r="O744" i="21"/>
  <c r="O740" i="21"/>
  <c r="O708" i="21"/>
  <c r="O704" i="21"/>
  <c r="O684" i="21"/>
  <c r="O680" i="21"/>
  <c r="O622" i="21"/>
  <c r="O480" i="21"/>
  <c r="O476" i="21"/>
  <c r="O456" i="21"/>
  <c r="O452" i="21"/>
  <c r="O432" i="21"/>
  <c r="O428" i="21"/>
  <c r="O408" i="21"/>
  <c r="O404" i="21"/>
  <c r="O384" i="21"/>
  <c r="O380" i="21"/>
  <c r="O360" i="21"/>
  <c r="O356" i="21"/>
  <c r="O336" i="21"/>
  <c r="O332" i="21"/>
  <c r="O300" i="21"/>
  <c r="O296" i="21"/>
  <c r="O84" i="21"/>
  <c r="BG84" i="21" s="1"/>
  <c r="O80" i="21"/>
  <c r="AK80" i="21" s="1"/>
  <c r="O60" i="21"/>
  <c r="BG60" i="21" s="1"/>
  <c r="O56" i="21"/>
  <c r="D56" i="21" s="1"/>
  <c r="Z1020" i="21"/>
  <c r="BG1020" i="21" s="1"/>
  <c r="Z1016" i="21"/>
  <c r="AK1016" i="21" s="1"/>
  <c r="Z1006" i="21"/>
  <c r="Z996" i="21"/>
  <c r="Z992" i="21"/>
  <c r="Z982" i="21"/>
  <c r="Z972" i="21"/>
  <c r="Z968" i="21"/>
  <c r="Z900" i="21"/>
  <c r="D900" i="21" s="1"/>
  <c r="Z896" i="21"/>
  <c r="BG896" i="21" s="1"/>
  <c r="Z876" i="21"/>
  <c r="BG876" i="21" s="1"/>
  <c r="Z872" i="21"/>
  <c r="BG872" i="21" s="1"/>
  <c r="Z756" i="21"/>
  <c r="Z752" i="21"/>
  <c r="Z746" i="21"/>
  <c r="Z738" i="21"/>
  <c r="Z732" i="21"/>
  <c r="Z728" i="21"/>
  <c r="Z660" i="21"/>
  <c r="Z656" i="21"/>
  <c r="Z302" i="21"/>
  <c r="Z298" i="21"/>
  <c r="Z288" i="21"/>
  <c r="Z284" i="21"/>
  <c r="Z96" i="21"/>
  <c r="Z92" i="21"/>
  <c r="Z72" i="21"/>
  <c r="Z68" i="21"/>
  <c r="O1139" i="21"/>
  <c r="O1115" i="21"/>
  <c r="O1079" i="21"/>
  <c r="O1075" i="21"/>
  <c r="O931" i="21"/>
  <c r="O467" i="21"/>
  <c r="O443" i="21"/>
  <c r="O391" i="21"/>
  <c r="O367" i="21"/>
  <c r="Z933" i="21"/>
  <c r="Z317" i="21"/>
  <c r="Z301" i="21"/>
  <c r="Z725" i="21"/>
  <c r="Z1140" i="21"/>
  <c r="Z1136" i="21"/>
  <c r="Z1116" i="21"/>
  <c r="Z1112" i="21"/>
  <c r="Z1080" i="21"/>
  <c r="Z1076" i="21"/>
  <c r="Z950" i="21"/>
  <c r="Z942" i="21"/>
  <c r="Z922" i="21"/>
  <c r="Z918" i="21"/>
  <c r="Z816" i="21"/>
  <c r="Z812" i="21"/>
  <c r="Z792" i="21"/>
  <c r="Z788" i="21"/>
  <c r="Z710" i="21"/>
  <c r="Z706" i="21"/>
  <c r="Z702" i="21"/>
  <c r="Z686" i="21"/>
  <c r="Z682" i="21"/>
  <c r="Z678" i="21"/>
  <c r="Z624" i="21"/>
  <c r="Z620" i="21"/>
  <c r="Z600" i="21"/>
  <c r="Z596" i="21"/>
  <c r="Z564" i="21"/>
  <c r="Z560" i="21"/>
  <c r="Z468" i="21"/>
  <c r="Z464" i="21"/>
  <c r="Z444" i="21"/>
  <c r="Z440" i="21"/>
  <c r="Z420" i="21"/>
  <c r="Z416" i="21"/>
  <c r="Z396" i="21"/>
  <c r="Z392" i="21"/>
  <c r="Z372" i="21"/>
  <c r="Z368" i="21"/>
  <c r="Z348" i="21"/>
  <c r="Z344" i="21"/>
  <c r="Z324" i="21"/>
  <c r="Z320" i="21"/>
  <c r="Z36" i="21"/>
  <c r="Z32" i="21"/>
  <c r="BG32" i="21" s="1"/>
  <c r="AL1142" i="21"/>
  <c r="AL870" i="21"/>
  <c r="AL626" i="21"/>
  <c r="AL418" i="21"/>
  <c r="AL390" i="21"/>
  <c r="AL230" i="21"/>
  <c r="AL1103" i="21"/>
  <c r="AL1055" i="21"/>
  <c r="AL887" i="21"/>
  <c r="AL775" i="21"/>
  <c r="AL739" i="21"/>
  <c r="AL295" i="21"/>
  <c r="AL259" i="21"/>
  <c r="AL167" i="21"/>
  <c r="AL143" i="21"/>
  <c r="AL139" i="21"/>
  <c r="AL438" i="21"/>
  <c r="AL394" i="21"/>
  <c r="AL346" i="21"/>
  <c r="AL282" i="21"/>
  <c r="AL182" i="21"/>
  <c r="AL134" i="21"/>
  <c r="Z901" i="21"/>
  <c r="Z638" i="21"/>
  <c r="Z614" i="21"/>
  <c r="Z606" i="21"/>
  <c r="Z482" i="21"/>
  <c r="Z474" i="21"/>
  <c r="Z450" i="21"/>
  <c r="Z442" i="21"/>
  <c r="Z426" i="21"/>
  <c r="Z418" i="21"/>
  <c r="Z410" i="21"/>
  <c r="Z394" i="21"/>
  <c r="Z386" i="21"/>
  <c r="Z378" i="21"/>
  <c r="Z362" i="21"/>
  <c r="Z354" i="21"/>
  <c r="Z346" i="21"/>
  <c r="Z877" i="21"/>
  <c r="Z869" i="21"/>
  <c r="Z598" i="21"/>
  <c r="O322" i="21"/>
  <c r="O1140" i="21"/>
  <c r="O1136" i="21"/>
  <c r="O1128" i="21"/>
  <c r="O1124" i="21"/>
  <c r="O1116" i="21"/>
  <c r="O1112" i="21"/>
  <c r="O1104" i="21"/>
  <c r="O1100" i="21"/>
  <c r="O1080" i="21"/>
  <c r="O1076" i="21"/>
  <c r="O1056" i="21"/>
  <c r="O1052" i="21"/>
  <c r="O950" i="21"/>
  <c r="O946" i="21"/>
  <c r="O938" i="21"/>
  <c r="O934" i="21"/>
  <c r="D934" i="21" s="1"/>
  <c r="O930" i="21"/>
  <c r="D930" i="21" s="1"/>
  <c r="O926" i="21"/>
  <c r="O922" i="21"/>
  <c r="O840" i="21"/>
  <c r="BG840" i="21" s="1"/>
  <c r="O836" i="21"/>
  <c r="BG836" i="21" s="1"/>
  <c r="O816" i="21"/>
  <c r="D816" i="21" s="1"/>
  <c r="O812" i="21"/>
  <c r="D812" i="21" s="1"/>
  <c r="O804" i="21"/>
  <c r="O800" i="21"/>
  <c r="O792" i="21"/>
  <c r="O788" i="21"/>
  <c r="O780" i="21"/>
  <c r="D780" i="21" s="1"/>
  <c r="O776" i="21"/>
  <c r="BG776" i="21" s="1"/>
  <c r="O710" i="21"/>
  <c r="O702" i="21"/>
  <c r="O694" i="21"/>
  <c r="O690" i="21"/>
  <c r="O686" i="21"/>
  <c r="O682" i="21"/>
  <c r="O678" i="21"/>
  <c r="O636" i="21"/>
  <c r="O632" i="21"/>
  <c r="O624" i="21"/>
  <c r="O620" i="21"/>
  <c r="O612" i="21"/>
  <c r="O608" i="21"/>
  <c r="O600" i="21"/>
  <c r="O596" i="21"/>
  <c r="O588" i="21"/>
  <c r="O584" i="21"/>
  <c r="O482" i="21"/>
  <c r="O478" i="21"/>
  <c r="O474" i="21"/>
  <c r="D474" i="21" s="1"/>
  <c r="AL1022" i="21"/>
  <c r="AL1006" i="21"/>
  <c r="AL966" i="21"/>
  <c r="AL726" i="21"/>
  <c r="AL695" i="21"/>
  <c r="AL691" i="21"/>
  <c r="AL679" i="21"/>
  <c r="O466" i="21"/>
  <c r="O458" i="21"/>
  <c r="O454" i="21"/>
  <c r="O450" i="21"/>
  <c r="O442" i="21"/>
  <c r="O434" i="21"/>
  <c r="O430" i="21"/>
  <c r="O422" i="21"/>
  <c r="O414" i="21"/>
  <c r="O410" i="21"/>
  <c r="BG410" i="21" s="1"/>
  <c r="O406" i="21"/>
  <c r="O398" i="21"/>
  <c r="O386" i="21"/>
  <c r="O378" i="21"/>
  <c r="O374" i="21"/>
  <c r="O370" i="21"/>
  <c r="O366" i="21"/>
  <c r="O362" i="21"/>
  <c r="BG362" i="21" s="1"/>
  <c r="O358" i="21"/>
  <c r="O354" i="21"/>
  <c r="O350" i="21"/>
  <c r="O342" i="21"/>
  <c r="O334" i="21"/>
  <c r="O326" i="21"/>
  <c r="O318" i="21"/>
  <c r="O264" i="21"/>
  <c r="O260" i="21"/>
  <c r="O252" i="21"/>
  <c r="O248" i="21"/>
  <c r="O240" i="21"/>
  <c r="O236" i="21"/>
  <c r="O228" i="21"/>
  <c r="O224" i="21"/>
  <c r="O216" i="21"/>
  <c r="O212" i="21"/>
  <c r="O204" i="21"/>
  <c r="O200" i="21"/>
  <c r="O192" i="21"/>
  <c r="O188" i="21"/>
  <c r="O180" i="21"/>
  <c r="O176" i="21"/>
  <c r="O168" i="21"/>
  <c r="O164" i="21"/>
  <c r="O156" i="21"/>
  <c r="O152" i="21"/>
  <c r="O144" i="21"/>
  <c r="O140" i="21"/>
  <c r="O132" i="21"/>
  <c r="O128" i="21"/>
  <c r="O120" i="21"/>
  <c r="O116" i="21"/>
  <c r="Z948" i="21"/>
  <c r="Z944" i="21"/>
  <c r="Z936" i="21"/>
  <c r="Z932" i="21"/>
  <c r="Z924" i="21"/>
  <c r="BG924" i="21" s="1"/>
  <c r="Z920" i="21"/>
  <c r="D920" i="21" s="1"/>
  <c r="Z708" i="21"/>
  <c r="BG708" i="21" s="1"/>
  <c r="Z704" i="21"/>
  <c r="AK704" i="21" s="1"/>
  <c r="Z696" i="21"/>
  <c r="Z692" i="21"/>
  <c r="BG692" i="21" s="1"/>
  <c r="Z684" i="21"/>
  <c r="Z680" i="21"/>
  <c r="Z478" i="21"/>
  <c r="Z470" i="21"/>
  <c r="Z466" i="21"/>
  <c r="Z462" i="21"/>
  <c r="Z458" i="21"/>
  <c r="Z454" i="21"/>
  <c r="Z446" i="21"/>
  <c r="Z438" i="21"/>
  <c r="Z434" i="21"/>
  <c r="Z430" i="21"/>
  <c r="Z422" i="21"/>
  <c r="Z414" i="21"/>
  <c r="Z406" i="21"/>
  <c r="Z402" i="21"/>
  <c r="Z398" i="21"/>
  <c r="Z390" i="21"/>
  <c r="Z382" i="21"/>
  <c r="Z374" i="21"/>
  <c r="Z370" i="21"/>
  <c r="Z366" i="21"/>
  <c r="Z358" i="21"/>
  <c r="Z350" i="21"/>
  <c r="Z342" i="21"/>
  <c r="Z338" i="21"/>
  <c r="Z334" i="21"/>
  <c r="Z326" i="21"/>
  <c r="Z318" i="21"/>
  <c r="Z264" i="21"/>
  <c r="Z260" i="21"/>
  <c r="Z252" i="21"/>
  <c r="Z248" i="21"/>
  <c r="Z240" i="21"/>
  <c r="Z236" i="21"/>
  <c r="Z228" i="21"/>
  <c r="Z224" i="21"/>
  <c r="Z216" i="21"/>
  <c r="Z212" i="21"/>
  <c r="Z204" i="21"/>
  <c r="Z200" i="21"/>
  <c r="Z192" i="21"/>
  <c r="Z188" i="21"/>
  <c r="Z180" i="21"/>
  <c r="Z176" i="21"/>
  <c r="Z168" i="21"/>
  <c r="Z164" i="21"/>
  <c r="Z156" i="21"/>
  <c r="Z152" i="21"/>
  <c r="Z144" i="21"/>
  <c r="Z140" i="21"/>
  <c r="Z132" i="21"/>
  <c r="Z128" i="21"/>
  <c r="Z120" i="21"/>
  <c r="Z116" i="21"/>
  <c r="Z833" i="21"/>
  <c r="Z813" i="21"/>
  <c r="Z789" i="21"/>
  <c r="Z781" i="21"/>
  <c r="AL562" i="21"/>
  <c r="AL419" i="21"/>
  <c r="AL403" i="21"/>
  <c r="AL371" i="21"/>
  <c r="AL343" i="21"/>
  <c r="Z973" i="21"/>
  <c r="Z965" i="21"/>
  <c r="Z757" i="21"/>
  <c r="Z749" i="21"/>
  <c r="O1007" i="21"/>
  <c r="O991" i="21"/>
  <c r="O743" i="21"/>
  <c r="O899" i="21"/>
  <c r="O883" i="21"/>
  <c r="O875" i="21"/>
  <c r="O655" i="21"/>
  <c r="O751" i="21"/>
  <c r="O1018" i="21"/>
  <c r="O1014" i="21"/>
  <c r="O1010" i="21"/>
  <c r="O1002" i="21"/>
  <c r="O998" i="21"/>
  <c r="O994" i="21"/>
  <c r="O990" i="21"/>
  <c r="O986" i="21"/>
  <c r="O982" i="21"/>
  <c r="O978" i="21"/>
  <c r="O974" i="21"/>
  <c r="O970" i="21"/>
  <c r="D970" i="21" s="1"/>
  <c r="O758" i="21"/>
  <c r="AK758" i="21" s="1"/>
  <c r="O754" i="21"/>
  <c r="AK754" i="21" s="1"/>
  <c r="O750" i="21"/>
  <c r="O742" i="21"/>
  <c r="O738" i="21"/>
  <c r="O734" i="21"/>
  <c r="O730" i="21"/>
  <c r="O566" i="21"/>
  <c r="O558" i="21"/>
  <c r="O618" i="21"/>
  <c r="O614" i="21"/>
  <c r="O606" i="21"/>
  <c r="O598" i="21"/>
  <c r="O594" i="21"/>
  <c r="O590" i="21"/>
  <c r="O586" i="21"/>
  <c r="O582" i="21"/>
  <c r="O559" i="21"/>
  <c r="O266" i="21"/>
  <c r="O262" i="21"/>
  <c r="O258" i="21"/>
  <c r="O254" i="21"/>
  <c r="O250" i="21"/>
  <c r="O246" i="21"/>
  <c r="O242" i="21"/>
  <c r="O238" i="21"/>
  <c r="O234" i="21"/>
  <c r="O226" i="21"/>
  <c r="O218" i="21"/>
  <c r="O214" i="21"/>
  <c r="O210" i="21"/>
  <c r="O206" i="21"/>
  <c r="O202" i="21"/>
  <c r="O198" i="21"/>
  <c r="O194" i="21"/>
  <c r="O190" i="21"/>
  <c r="O186" i="21"/>
  <c r="O178" i="21"/>
  <c r="O170" i="21"/>
  <c r="O162" i="21"/>
  <c r="O154" i="21"/>
  <c r="O150" i="21"/>
  <c r="O146" i="21"/>
  <c r="O138" i="21"/>
  <c r="O130" i="21"/>
  <c r="O126" i="21"/>
  <c r="O122" i="21"/>
  <c r="O118" i="21"/>
  <c r="O114" i="21"/>
  <c r="O98" i="21"/>
  <c r="O94" i="21"/>
  <c r="O90" i="21"/>
  <c r="O86" i="21"/>
  <c r="O82" i="21"/>
  <c r="O78" i="21"/>
  <c r="O74" i="21"/>
  <c r="O70" i="21"/>
  <c r="O66" i="21"/>
  <c r="O62" i="21"/>
  <c r="O58" i="21"/>
  <c r="O54" i="21"/>
  <c r="O38" i="21"/>
  <c r="O34" i="21"/>
  <c r="Z1142" i="21"/>
  <c r="Z1134" i="21"/>
  <c r="Z1126" i="21"/>
  <c r="D1126" i="21" s="1"/>
  <c r="Z1118" i="21"/>
  <c r="Z1110" i="21"/>
  <c r="Z1102" i="21"/>
  <c r="AK1102" i="21" s="1"/>
  <c r="Z1078" i="21"/>
  <c r="Z1058" i="21"/>
  <c r="Z1050" i="21"/>
  <c r="Z842" i="21"/>
  <c r="Z834" i="21"/>
  <c r="Z818" i="21"/>
  <c r="AK818" i="21" s="1"/>
  <c r="Z814" i="21"/>
  <c r="AK814" i="21" s="1"/>
  <c r="Z810" i="21"/>
  <c r="Z802" i="21"/>
  <c r="D802" i="21" s="1"/>
  <c r="Z798" i="21"/>
  <c r="BG798" i="21" s="1"/>
  <c r="Z790" i="21"/>
  <c r="Z786" i="21"/>
  <c r="Z782" i="21"/>
  <c r="Z778" i="21"/>
  <c r="Z634" i="21"/>
  <c r="Z630" i="21"/>
  <c r="O902" i="21"/>
  <c r="O898" i="21"/>
  <c r="O894" i="21"/>
  <c r="O890" i="21"/>
  <c r="O882" i="21"/>
  <c r="O878" i="21"/>
  <c r="O874" i="21"/>
  <c r="O839" i="21"/>
  <c r="O815" i="21"/>
  <c r="O791" i="21"/>
  <c r="O779" i="21"/>
  <c r="O662" i="21"/>
  <c r="O654" i="21"/>
  <c r="O631" i="21"/>
  <c r="O619" i="21"/>
  <c r="O298" i="21"/>
  <c r="O294" i="21"/>
  <c r="O290" i="21"/>
  <c r="O286" i="21"/>
  <c r="O247" i="21"/>
  <c r="O235" i="21"/>
  <c r="O211" i="21"/>
  <c r="O187" i="21"/>
  <c r="O151" i="21"/>
  <c r="O127" i="21"/>
  <c r="O95" i="21"/>
  <c r="O59" i="21"/>
  <c r="Z902" i="21"/>
  <c r="Z898" i="21"/>
  <c r="Z890" i="21"/>
  <c r="Z886" i="21"/>
  <c r="Z878" i="21"/>
  <c r="Z874" i="21"/>
  <c r="Z870" i="21"/>
  <c r="Z662" i="21"/>
  <c r="Z658" i="21"/>
  <c r="Z654" i="21"/>
  <c r="Z626" i="21"/>
  <c r="Z622" i="21"/>
  <c r="Z618" i="21"/>
  <c r="Z610" i="21"/>
  <c r="Z602" i="21"/>
  <c r="Z594" i="21"/>
  <c r="Z590" i="21"/>
  <c r="Z586" i="21"/>
  <c r="Z582" i="21"/>
  <c r="Z262" i="21"/>
  <c r="Z254" i="21"/>
  <c r="Z246" i="21"/>
  <c r="Z238" i="21"/>
  <c r="Z230" i="21"/>
  <c r="Z222" i="21"/>
  <c r="Z214" i="21"/>
  <c r="D214" i="21" s="1"/>
  <c r="Z206" i="21"/>
  <c r="Z198" i="21"/>
  <c r="Z190" i="21"/>
  <c r="Z182" i="21"/>
  <c r="Z174" i="21"/>
  <c r="Z166" i="21"/>
  <c r="Z158" i="21"/>
  <c r="Z150" i="21"/>
  <c r="Z142" i="21"/>
  <c r="Z134" i="21"/>
  <c r="Z126" i="21"/>
  <c r="Z118" i="21"/>
  <c r="Z94" i="21"/>
  <c r="AK94" i="21" s="1"/>
  <c r="Z86" i="21"/>
  <c r="Z78" i="21"/>
  <c r="Z74" i="21"/>
  <c r="Z70" i="21"/>
  <c r="Z62" i="21"/>
  <c r="Z54" i="21"/>
  <c r="Z38" i="21"/>
  <c r="Z30" i="21"/>
  <c r="AL886" i="21"/>
  <c r="O886" i="21"/>
  <c r="AL470" i="21"/>
  <c r="O470" i="21"/>
  <c r="AL426" i="21"/>
  <c r="O426" i="21"/>
  <c r="O918" i="21"/>
  <c r="Z949" i="21"/>
  <c r="Z925" i="21"/>
  <c r="Z917" i="21"/>
  <c r="Z893" i="21"/>
  <c r="Z885" i="21"/>
  <c r="Z841" i="21"/>
  <c r="Z805" i="21"/>
  <c r="Z797" i="21"/>
  <c r="Z773" i="21"/>
  <c r="Z741" i="21"/>
  <c r="Z733" i="21"/>
  <c r="Z333" i="21"/>
  <c r="Z285" i="21"/>
  <c r="AL1114" i="21"/>
  <c r="O1114" i="21"/>
  <c r="AL810" i="21"/>
  <c r="O810" i="21"/>
  <c r="AL794" i="21"/>
  <c r="O794" i="21"/>
  <c r="AL746" i="21"/>
  <c r="O746" i="21"/>
  <c r="AL706" i="21"/>
  <c r="O706" i="21"/>
  <c r="AL698" i="21"/>
  <c r="O698" i="21"/>
  <c r="AL658" i="21"/>
  <c r="O658" i="21"/>
  <c r="AK658" i="21" s="1"/>
  <c r="AL634" i="21"/>
  <c r="O634" i="21"/>
  <c r="AL602" i="21"/>
  <c r="O602" i="21"/>
  <c r="AL462" i="21"/>
  <c r="O462" i="21"/>
  <c r="AL446" i="21"/>
  <c r="O446" i="21"/>
  <c r="D446" i="21" s="1"/>
  <c r="AL382" i="21"/>
  <c r="O382" i="21"/>
  <c r="D382" i="21" s="1"/>
  <c r="AL302" i="21"/>
  <c r="O302" i="21"/>
  <c r="AL222" i="21"/>
  <c r="O222" i="21"/>
  <c r="AL174" i="21"/>
  <c r="O174" i="21"/>
  <c r="AL158" i="21"/>
  <c r="O158" i="21"/>
  <c r="AL142" i="21"/>
  <c r="O142" i="21"/>
  <c r="AL30" i="21"/>
  <c r="O30" i="21"/>
  <c r="O134" i="21"/>
  <c r="AK134" i="21" s="1"/>
  <c r="O282" i="21"/>
  <c r="BG282" i="21" s="1"/>
  <c r="O346" i="21"/>
  <c r="O390" i="21"/>
  <c r="O1022" i="21"/>
  <c r="O1142" i="21"/>
  <c r="O182" i="21"/>
  <c r="AK182" i="21" s="1"/>
  <c r="O330" i="21"/>
  <c r="O394" i="21"/>
  <c r="O418" i="21"/>
  <c r="O438" i="21"/>
  <c r="O562" i="21"/>
  <c r="O626" i="21"/>
  <c r="O870" i="21"/>
  <c r="O966" i="21"/>
  <c r="O166" i="21"/>
  <c r="O230" i="21"/>
  <c r="AK230" i="21" s="1"/>
  <c r="O338" i="21"/>
  <c r="O402" i="21"/>
  <c r="O610" i="21"/>
  <c r="O726" i="21"/>
  <c r="O942" i="21"/>
  <c r="O1006" i="21"/>
  <c r="Z347" i="21"/>
  <c r="Z1138" i="21"/>
  <c r="Z1130" i="21"/>
  <c r="AK1130" i="21" s="1"/>
  <c r="Z1122" i="21"/>
  <c r="Z1114" i="21"/>
  <c r="Z1106" i="21"/>
  <c r="Z1098" i="21"/>
  <c r="Z1082" i="21"/>
  <c r="AK1082" i="21" s="1"/>
  <c r="Z1074" i="21"/>
  <c r="Z1054" i="21"/>
  <c r="D1054" i="21" s="1"/>
  <c r="Z1018" i="21"/>
  <c r="Z1010" i="21"/>
  <c r="Z1002" i="21"/>
  <c r="Z994" i="21"/>
  <c r="Z986" i="21"/>
  <c r="Z978" i="21"/>
  <c r="Z946" i="21"/>
  <c r="Z926" i="21"/>
  <c r="Z894" i="21"/>
  <c r="Z882" i="21"/>
  <c r="Z838" i="21"/>
  <c r="D838" i="21" s="1"/>
  <c r="Z806" i="21"/>
  <c r="Z794" i="21"/>
  <c r="Z774" i="21"/>
  <c r="AK774" i="21" s="1"/>
  <c r="Z742" i="21"/>
  <c r="Z730" i="21"/>
  <c r="Z330" i="21"/>
  <c r="Z322" i="21"/>
  <c r="Z294" i="21"/>
  <c r="Z286" i="21"/>
  <c r="Z266" i="21"/>
  <c r="Z258" i="21"/>
  <c r="Z250" i="21"/>
  <c r="Z242" i="21"/>
  <c r="Z234" i="21"/>
  <c r="Z226" i="21"/>
  <c r="Z218" i="21"/>
  <c r="Z210" i="21"/>
  <c r="Z202" i="21"/>
  <c r="Z194" i="21"/>
  <c r="Z186" i="21"/>
  <c r="Z178" i="21"/>
  <c r="Z170" i="21"/>
  <c r="Z162" i="21"/>
  <c r="Z154" i="21"/>
  <c r="Z146" i="21"/>
  <c r="Z138" i="21"/>
  <c r="Z130" i="21"/>
  <c r="Z122" i="21"/>
  <c r="Z114" i="21"/>
  <c r="Z98" i="21"/>
  <c r="Z90" i="21"/>
  <c r="Z82" i="21"/>
  <c r="Z66" i="21"/>
  <c r="Z58" i="21"/>
  <c r="Z34" i="21"/>
  <c r="D1016" i="21"/>
  <c r="BH1135" i="21"/>
  <c r="E1135" i="21"/>
  <c r="E1123" i="21"/>
  <c r="BH1123" i="21"/>
  <c r="E1111" i="21"/>
  <c r="BH1111" i="21"/>
  <c r="E1099" i="21"/>
  <c r="BH1099" i="21"/>
  <c r="E1051" i="21"/>
  <c r="BH1051" i="21"/>
  <c r="E1015" i="21"/>
  <c r="BH1015" i="21"/>
  <c r="E1003" i="21"/>
  <c r="BH1003" i="21"/>
  <c r="E995" i="21"/>
  <c r="BH995" i="21"/>
  <c r="BH983" i="21"/>
  <c r="E983" i="21"/>
  <c r="E967" i="21"/>
  <c r="BH967" i="21"/>
  <c r="E947" i="21"/>
  <c r="BH947" i="21"/>
  <c r="BH935" i="21"/>
  <c r="E935" i="21"/>
  <c r="E923" i="21"/>
  <c r="BH923" i="21"/>
  <c r="E835" i="21"/>
  <c r="BH835" i="21"/>
  <c r="E811" i="21"/>
  <c r="BH811" i="21"/>
  <c r="E799" i="21"/>
  <c r="BH799" i="21"/>
  <c r="E787" i="21"/>
  <c r="BH787" i="21"/>
  <c r="E731" i="21"/>
  <c r="BH731" i="21"/>
  <c r="BH703" i="21"/>
  <c r="E703" i="21"/>
  <c r="E659" i="21"/>
  <c r="BH659" i="21"/>
  <c r="E635" i="21"/>
  <c r="BH635" i="21"/>
  <c r="BH623" i="21"/>
  <c r="E623" i="21"/>
  <c r="E611" i="21"/>
  <c r="BH611" i="21"/>
  <c r="E599" i="21"/>
  <c r="BH599" i="21"/>
  <c r="E587" i="21"/>
  <c r="BH587" i="21"/>
  <c r="E563" i="21"/>
  <c r="BH563" i="21"/>
  <c r="E479" i="21"/>
  <c r="BH479" i="21"/>
  <c r="E475" i="21"/>
  <c r="BH475" i="21"/>
  <c r="E463" i="21"/>
  <c r="BH463" i="21"/>
  <c r="E455" i="21"/>
  <c r="BH455" i="21"/>
  <c r="E439" i="21"/>
  <c r="BH439" i="21"/>
  <c r="E427" i="21"/>
  <c r="BH427" i="21"/>
  <c r="E415" i="21"/>
  <c r="BH415" i="21"/>
  <c r="E407" i="21"/>
  <c r="BH407" i="21"/>
  <c r="E359" i="21"/>
  <c r="BH359" i="21"/>
  <c r="E347" i="21"/>
  <c r="BH347" i="21"/>
  <c r="E335" i="21"/>
  <c r="BH335" i="21"/>
  <c r="BH323" i="21"/>
  <c r="E323" i="21"/>
  <c r="E299" i="21"/>
  <c r="BH299" i="21"/>
  <c r="E283" i="21"/>
  <c r="BH283" i="21"/>
  <c r="E263" i="21"/>
  <c r="BH263" i="21"/>
  <c r="E251" i="21"/>
  <c r="BH251" i="21"/>
  <c r="E239" i="21"/>
  <c r="BH239" i="21"/>
  <c r="E227" i="21"/>
  <c r="BH227" i="21"/>
  <c r="E215" i="21"/>
  <c r="BH215" i="21"/>
  <c r="E203" i="21"/>
  <c r="BH203" i="21"/>
  <c r="E191" i="21"/>
  <c r="BH191" i="21"/>
  <c r="BH179" i="21"/>
  <c r="E179" i="21"/>
  <c r="E163" i="21"/>
  <c r="BH163" i="21"/>
  <c r="BH131" i="21"/>
  <c r="E131" i="21"/>
  <c r="E119" i="21"/>
  <c r="BH119" i="21"/>
  <c r="E91" i="21"/>
  <c r="BH91" i="21"/>
  <c r="BH83" i="21"/>
  <c r="E83" i="21"/>
  <c r="E35" i="21"/>
  <c r="BH35" i="21"/>
  <c r="F1139" i="21"/>
  <c r="BI1139" i="21"/>
  <c r="AM1139" i="21"/>
  <c r="F1135" i="21"/>
  <c r="BI1135" i="21"/>
  <c r="AM1135" i="21"/>
  <c r="F1127" i="21"/>
  <c r="BI1127" i="21"/>
  <c r="AM1127" i="21"/>
  <c r="F1099" i="21"/>
  <c r="BI1099" i="21"/>
  <c r="AM1099" i="21"/>
  <c r="F1075" i="21"/>
  <c r="BI1075" i="21"/>
  <c r="AM1075" i="21"/>
  <c r="F1055" i="21"/>
  <c r="BI1055" i="21"/>
  <c r="AM1055" i="21"/>
  <c r="F1051" i="21"/>
  <c r="BI1051" i="21"/>
  <c r="AM1051" i="21"/>
  <c r="F1015" i="21"/>
  <c r="BI1015" i="21"/>
  <c r="AM1015" i="21"/>
  <c r="F1007" i="21"/>
  <c r="BI1007" i="21"/>
  <c r="AM1007" i="21"/>
  <c r="F991" i="21"/>
  <c r="BI991" i="21"/>
  <c r="AM991" i="21"/>
  <c r="F983" i="21"/>
  <c r="BI983" i="21"/>
  <c r="AM983" i="21"/>
  <c r="F979" i="21"/>
  <c r="BI979" i="21"/>
  <c r="AM979" i="21"/>
  <c r="F971" i="21"/>
  <c r="BI971" i="21"/>
  <c r="AM971" i="21"/>
  <c r="F947" i="21"/>
  <c r="BI947" i="21"/>
  <c r="AM947" i="21"/>
  <c r="F919" i="21"/>
  <c r="BI919" i="21"/>
  <c r="AM919" i="21"/>
  <c r="F895" i="21"/>
  <c r="BI895" i="21"/>
  <c r="AM895" i="21"/>
  <c r="F887" i="21"/>
  <c r="BI887" i="21"/>
  <c r="AM887" i="21"/>
  <c r="F871" i="21"/>
  <c r="BI871" i="21"/>
  <c r="AM871" i="21"/>
  <c r="F839" i="21"/>
  <c r="BI839" i="21"/>
  <c r="AM839" i="21"/>
  <c r="F799" i="21"/>
  <c r="BI799" i="21"/>
  <c r="AM799" i="21"/>
  <c r="F791" i="21"/>
  <c r="BI791" i="21"/>
  <c r="AM791" i="21"/>
  <c r="F703" i="21"/>
  <c r="BI703" i="21"/>
  <c r="AM703" i="21"/>
  <c r="F691" i="21"/>
  <c r="BI691" i="21"/>
  <c r="AM691" i="21"/>
  <c r="F679" i="21"/>
  <c r="BI679" i="21"/>
  <c r="AM679" i="21"/>
  <c r="F659" i="21"/>
  <c r="BI659" i="21"/>
  <c r="AM659" i="21"/>
  <c r="F619" i="21"/>
  <c r="BI619" i="21"/>
  <c r="AM619" i="21"/>
  <c r="F583" i="21"/>
  <c r="BI583" i="21"/>
  <c r="AM583" i="21"/>
  <c r="F563" i="21"/>
  <c r="BI563" i="21"/>
  <c r="AM563" i="21"/>
  <c r="F479" i="21"/>
  <c r="BI479" i="21"/>
  <c r="AM479" i="21"/>
  <c r="F391" i="21"/>
  <c r="BI391" i="21"/>
  <c r="AM391" i="21"/>
  <c r="F359" i="21"/>
  <c r="BI359" i="21"/>
  <c r="AM359" i="21"/>
  <c r="F347" i="21"/>
  <c r="BI347" i="21"/>
  <c r="AM347" i="21"/>
  <c r="F335" i="21"/>
  <c r="BI335" i="21"/>
  <c r="AM335" i="21"/>
  <c r="F331" i="21"/>
  <c r="BI331" i="21"/>
  <c r="AM331" i="21"/>
  <c r="F319" i="21"/>
  <c r="BI319" i="21"/>
  <c r="AM319" i="21"/>
  <c r="F295" i="21"/>
  <c r="BI295" i="21"/>
  <c r="AM295" i="21"/>
  <c r="F175" i="21"/>
  <c r="BI175" i="21"/>
  <c r="AM175" i="21"/>
  <c r="F167" i="21"/>
  <c r="BI167" i="21"/>
  <c r="AM167" i="21"/>
  <c r="F155" i="21"/>
  <c r="BI155" i="21"/>
  <c r="AM155" i="21"/>
  <c r="F143" i="21"/>
  <c r="BI143" i="21"/>
  <c r="AM143" i="21"/>
  <c r="F131" i="21"/>
  <c r="BI131" i="21"/>
  <c r="AM131" i="21"/>
  <c r="F127" i="21"/>
  <c r="BI127" i="21"/>
  <c r="AM127" i="21"/>
  <c r="F91" i="21"/>
  <c r="BI91" i="21"/>
  <c r="AM91" i="21"/>
  <c r="F83" i="21"/>
  <c r="BI83" i="21"/>
  <c r="AM83" i="21"/>
  <c r="F71" i="21"/>
  <c r="BI71" i="21"/>
  <c r="AM71" i="21"/>
  <c r="F67" i="21"/>
  <c r="BI67" i="21"/>
  <c r="AM67" i="21"/>
  <c r="F55" i="21"/>
  <c r="BI55" i="21"/>
  <c r="AM55" i="21"/>
  <c r="F35" i="21"/>
  <c r="BI35" i="21"/>
  <c r="AM35" i="21"/>
  <c r="G1139" i="21"/>
  <c r="BJ1139" i="21"/>
  <c r="AN1139" i="21"/>
  <c r="G1127" i="21"/>
  <c r="BJ1127" i="21"/>
  <c r="AN1127" i="21"/>
  <c r="G1115" i="21"/>
  <c r="BJ1115" i="21"/>
  <c r="AN1115" i="21"/>
  <c r="G1111" i="21"/>
  <c r="BJ1111" i="21"/>
  <c r="AN1111" i="21"/>
  <c r="G1099" i="21"/>
  <c r="BJ1099" i="21"/>
  <c r="AN1099" i="21"/>
  <c r="G1075" i="21"/>
  <c r="BJ1075" i="21"/>
  <c r="AN1075" i="21"/>
  <c r="G1051" i="21"/>
  <c r="BJ1051" i="21"/>
  <c r="AN1051" i="21"/>
  <c r="G971" i="21"/>
  <c r="BJ971" i="21"/>
  <c r="AN971" i="21"/>
  <c r="G947" i="21"/>
  <c r="BJ947" i="21"/>
  <c r="AN947" i="21"/>
  <c r="G935" i="21"/>
  <c r="BJ935" i="21"/>
  <c r="AN935" i="21"/>
  <c r="G895" i="21"/>
  <c r="BJ895" i="21"/>
  <c r="AN895" i="21"/>
  <c r="G887" i="21"/>
  <c r="BJ887" i="21"/>
  <c r="AN887" i="21"/>
  <c r="G875" i="21"/>
  <c r="BJ875" i="21"/>
  <c r="AN875" i="21"/>
  <c r="G835" i="21"/>
  <c r="BJ835" i="21"/>
  <c r="AN835" i="21"/>
  <c r="G791" i="21"/>
  <c r="BJ791" i="21"/>
  <c r="AN791" i="21"/>
  <c r="G779" i="21"/>
  <c r="BJ779" i="21"/>
  <c r="AN779" i="21"/>
  <c r="G707" i="21"/>
  <c r="BJ707" i="21"/>
  <c r="AN707" i="21"/>
  <c r="G695" i="21"/>
  <c r="BJ695" i="21"/>
  <c r="AN695" i="21"/>
  <c r="G683" i="21"/>
  <c r="BJ683" i="21"/>
  <c r="AN683" i="21"/>
  <c r="G659" i="21"/>
  <c r="BJ659" i="21"/>
  <c r="AN659" i="21"/>
  <c r="G635" i="21"/>
  <c r="BJ635" i="21"/>
  <c r="AN635" i="21"/>
  <c r="G623" i="21"/>
  <c r="BJ623" i="21"/>
  <c r="AN623" i="21"/>
  <c r="G563" i="21"/>
  <c r="BJ563" i="21"/>
  <c r="AN563" i="21"/>
  <c r="G479" i="21"/>
  <c r="BJ479" i="21"/>
  <c r="AN479" i="21"/>
  <c r="G467" i="21"/>
  <c r="BJ467" i="21"/>
  <c r="AN467" i="21"/>
  <c r="G451" i="21"/>
  <c r="BJ451" i="21"/>
  <c r="AN451" i="21"/>
  <c r="G439" i="21"/>
  <c r="BJ439" i="21"/>
  <c r="AN439" i="21"/>
  <c r="G427" i="21"/>
  <c r="BJ427" i="21"/>
  <c r="AN427" i="21"/>
  <c r="G343" i="21"/>
  <c r="BJ343" i="21"/>
  <c r="AN343" i="21"/>
  <c r="G331" i="21"/>
  <c r="BJ331" i="21"/>
  <c r="AN331" i="21"/>
  <c r="G319" i="21"/>
  <c r="BJ319" i="21"/>
  <c r="AN319" i="21"/>
  <c r="G259" i="21"/>
  <c r="BJ259" i="21"/>
  <c r="AN259" i="21"/>
  <c r="G247" i="21"/>
  <c r="BJ247" i="21"/>
  <c r="AN247" i="21"/>
  <c r="G239" i="21"/>
  <c r="BJ239" i="21"/>
  <c r="AN239" i="21"/>
  <c r="G227" i="21"/>
  <c r="BJ227" i="21"/>
  <c r="AN227" i="21"/>
  <c r="G167" i="21"/>
  <c r="BJ167" i="21"/>
  <c r="AN167" i="21"/>
  <c r="G155" i="21"/>
  <c r="BJ155" i="21"/>
  <c r="AN155" i="21"/>
  <c r="G143" i="21"/>
  <c r="BJ143" i="21"/>
  <c r="AN143" i="21"/>
  <c r="G139" i="21"/>
  <c r="BJ139" i="21"/>
  <c r="AN139" i="21"/>
  <c r="G127" i="21"/>
  <c r="BJ127" i="21"/>
  <c r="AN127" i="21"/>
  <c r="G115" i="21"/>
  <c r="BJ115" i="21"/>
  <c r="AN115" i="21"/>
  <c r="G67" i="21"/>
  <c r="BJ67" i="21"/>
  <c r="AN67" i="21"/>
  <c r="G55" i="21"/>
  <c r="BJ55" i="21"/>
  <c r="AN55" i="21"/>
  <c r="H1139" i="21"/>
  <c r="BK1139" i="21"/>
  <c r="AO1139" i="21"/>
  <c r="H1079" i="21"/>
  <c r="BK1079" i="21"/>
  <c r="AO1079" i="21"/>
  <c r="H1055" i="21"/>
  <c r="BK1055" i="21"/>
  <c r="AO1055" i="21"/>
  <c r="H1019" i="21"/>
  <c r="BK1019" i="21"/>
  <c r="AO1019" i="21"/>
  <c r="H1003" i="21"/>
  <c r="BK1003" i="21"/>
  <c r="AO1003" i="21"/>
  <c r="H991" i="21"/>
  <c r="BK991" i="21"/>
  <c r="AO991" i="21"/>
  <c r="H983" i="21"/>
  <c r="BK983" i="21"/>
  <c r="AO983" i="21"/>
  <c r="H895" i="21"/>
  <c r="BK895" i="21"/>
  <c r="AO895" i="21"/>
  <c r="H883" i="21"/>
  <c r="BK883" i="21"/>
  <c r="AO883" i="21"/>
  <c r="H871" i="21"/>
  <c r="BK871" i="21"/>
  <c r="AO871" i="21"/>
  <c r="H835" i="21"/>
  <c r="BK835" i="21"/>
  <c r="AO835" i="21"/>
  <c r="H803" i="21"/>
  <c r="BK803" i="21"/>
  <c r="AO803" i="21"/>
  <c r="H791" i="21"/>
  <c r="BK791" i="21"/>
  <c r="AO791" i="21"/>
  <c r="H779" i="21"/>
  <c r="BK779" i="21"/>
  <c r="AO779" i="21"/>
  <c r="H703" i="21"/>
  <c r="BK703" i="21"/>
  <c r="AO703" i="21"/>
  <c r="H655" i="21"/>
  <c r="BK655" i="21"/>
  <c r="AO655" i="21"/>
  <c r="H631" i="21"/>
  <c r="BK631" i="21"/>
  <c r="AO631" i="21"/>
  <c r="H611" i="21"/>
  <c r="BK611" i="21"/>
  <c r="AO611" i="21"/>
  <c r="H595" i="21"/>
  <c r="BK595" i="21"/>
  <c r="AO595" i="21"/>
  <c r="H475" i="21"/>
  <c r="BK475" i="21"/>
  <c r="AO475" i="21"/>
  <c r="H427" i="21"/>
  <c r="BK427" i="21"/>
  <c r="AO427" i="21"/>
  <c r="H415" i="21"/>
  <c r="BK415" i="21"/>
  <c r="AO415" i="21"/>
  <c r="H287" i="21"/>
  <c r="BK287" i="21"/>
  <c r="AO287" i="21"/>
  <c r="H251" i="21"/>
  <c r="BK251" i="21"/>
  <c r="AO251" i="21"/>
  <c r="H239" i="21"/>
  <c r="BK239" i="21"/>
  <c r="AO239" i="21"/>
  <c r="H227" i="21"/>
  <c r="BK227" i="21"/>
  <c r="AO227" i="21"/>
  <c r="H187" i="21"/>
  <c r="BK187" i="21"/>
  <c r="AO187" i="21"/>
  <c r="H175" i="21"/>
  <c r="BK175" i="21"/>
  <c r="AO175" i="21"/>
  <c r="H163" i="21"/>
  <c r="BK163" i="21"/>
  <c r="AO163" i="21"/>
  <c r="H151" i="21"/>
  <c r="BK151" i="21"/>
  <c r="AO151" i="21"/>
  <c r="H139" i="21"/>
  <c r="BK139" i="21"/>
  <c r="AO139" i="21"/>
  <c r="H91" i="21"/>
  <c r="BK91" i="21"/>
  <c r="AO91" i="21"/>
  <c r="H79" i="21"/>
  <c r="BK79" i="21"/>
  <c r="AO79" i="21"/>
  <c r="H67" i="21"/>
  <c r="BK67" i="21"/>
  <c r="AO67" i="21"/>
  <c r="H55" i="21"/>
  <c r="BK55" i="21"/>
  <c r="AO55" i="21"/>
  <c r="H31" i="21"/>
  <c r="BK31" i="21"/>
  <c r="AO31" i="21"/>
  <c r="I1099" i="21"/>
  <c r="BL1099" i="21"/>
  <c r="AP1099" i="21"/>
  <c r="I1051" i="21"/>
  <c r="BL1051" i="21"/>
  <c r="AP1051" i="21"/>
  <c r="I1015" i="21"/>
  <c r="BL1015" i="21"/>
  <c r="AP1015" i="21"/>
  <c r="I991" i="21"/>
  <c r="BL991" i="21"/>
  <c r="AP991" i="21"/>
  <c r="I983" i="21"/>
  <c r="BL983" i="21"/>
  <c r="AP983" i="21"/>
  <c r="I971" i="21"/>
  <c r="BL971" i="21"/>
  <c r="AP971" i="21"/>
  <c r="I943" i="21"/>
  <c r="AP943" i="21"/>
  <c r="BL943" i="21"/>
  <c r="I919" i="21"/>
  <c r="BL919" i="21"/>
  <c r="AP919" i="21"/>
  <c r="I727" i="21"/>
  <c r="AP727" i="21"/>
  <c r="BL727" i="21"/>
  <c r="I707" i="21"/>
  <c r="BL707" i="21"/>
  <c r="AP707" i="21"/>
  <c r="I695" i="21"/>
  <c r="AP695" i="21"/>
  <c r="BL695" i="21"/>
  <c r="I691" i="21"/>
  <c r="BL691" i="21"/>
  <c r="AP691" i="21"/>
  <c r="I679" i="21"/>
  <c r="BL679" i="21"/>
  <c r="AP679" i="21"/>
  <c r="I659" i="21"/>
  <c r="BL659" i="21"/>
  <c r="AP659" i="21"/>
  <c r="I595" i="21"/>
  <c r="BL595" i="21"/>
  <c r="AP595" i="21"/>
  <c r="I583" i="21"/>
  <c r="BL583" i="21"/>
  <c r="AP583" i="21"/>
  <c r="I563" i="21"/>
  <c r="BL563" i="21"/>
  <c r="AP563" i="21"/>
  <c r="I479" i="21"/>
  <c r="BL479" i="21"/>
  <c r="AP479" i="21"/>
  <c r="I439" i="21"/>
  <c r="BL439" i="21"/>
  <c r="AP439" i="21"/>
  <c r="I427" i="21"/>
  <c r="BL427" i="21"/>
  <c r="AP427" i="21"/>
  <c r="I419" i="21"/>
  <c r="BL419" i="21"/>
  <c r="AP419" i="21"/>
  <c r="I407" i="21"/>
  <c r="AP407" i="21"/>
  <c r="BL407" i="21"/>
  <c r="I391" i="21"/>
  <c r="BL391" i="21"/>
  <c r="AP391" i="21"/>
  <c r="I367" i="21"/>
  <c r="BL367" i="21"/>
  <c r="AP367" i="21"/>
  <c r="I355" i="21"/>
  <c r="BL355" i="21"/>
  <c r="AP355" i="21"/>
  <c r="I347" i="21"/>
  <c r="AP347" i="21"/>
  <c r="BL347" i="21"/>
  <c r="I335" i="21"/>
  <c r="BL335" i="21"/>
  <c r="AP335" i="21"/>
  <c r="I323" i="21"/>
  <c r="BL323" i="21"/>
  <c r="AP323" i="21"/>
  <c r="I175" i="21"/>
  <c r="BL175" i="21"/>
  <c r="AP175" i="21"/>
  <c r="I163" i="21"/>
  <c r="BL163" i="21"/>
  <c r="AP163" i="21"/>
  <c r="I151" i="21"/>
  <c r="AP151" i="21"/>
  <c r="BL151" i="21"/>
  <c r="I91" i="21"/>
  <c r="AP91" i="21"/>
  <c r="BL91" i="21"/>
  <c r="I83" i="21"/>
  <c r="BL83" i="21"/>
  <c r="AP83" i="21"/>
  <c r="I55" i="21"/>
  <c r="BL55" i="21"/>
  <c r="AP55" i="21"/>
  <c r="I31" i="21"/>
  <c r="BL31" i="21"/>
  <c r="AP31" i="21"/>
  <c r="J1135" i="21"/>
  <c r="BM1135" i="21"/>
  <c r="AQ1135" i="21"/>
  <c r="J1127" i="21"/>
  <c r="BM1127" i="21"/>
  <c r="AQ1127" i="21"/>
  <c r="J1115" i="21"/>
  <c r="BM1115" i="21"/>
  <c r="AQ1115" i="21"/>
  <c r="J1111" i="21"/>
  <c r="BM1111" i="21"/>
  <c r="AQ1111" i="21"/>
  <c r="J1099" i="21"/>
  <c r="BM1099" i="21"/>
  <c r="AQ1099" i="21"/>
  <c r="J1075" i="21"/>
  <c r="BM1075" i="21"/>
  <c r="AQ1075" i="21"/>
  <c r="J1055" i="21"/>
  <c r="BM1055" i="21"/>
  <c r="AQ1055" i="21"/>
  <c r="J991" i="21"/>
  <c r="BM991" i="21"/>
  <c r="AQ991" i="21"/>
  <c r="J983" i="21"/>
  <c r="BM983" i="21"/>
  <c r="AQ983" i="21"/>
  <c r="J971" i="21"/>
  <c r="BM971" i="21"/>
  <c r="AQ971" i="21"/>
  <c r="J943" i="21"/>
  <c r="BM943" i="21"/>
  <c r="AQ943" i="21"/>
  <c r="J935" i="21"/>
  <c r="BM935" i="21"/>
  <c r="AQ935" i="21"/>
  <c r="J923" i="21"/>
  <c r="BM923" i="21"/>
  <c r="AQ923" i="21"/>
  <c r="J835" i="21"/>
  <c r="BM835" i="21"/>
  <c r="AQ835" i="21"/>
  <c r="J811" i="21"/>
  <c r="BM811" i="21"/>
  <c r="AQ811" i="21"/>
  <c r="J799" i="21"/>
  <c r="BM799" i="21"/>
  <c r="AQ799" i="21"/>
  <c r="J791" i="21"/>
  <c r="BM791" i="21"/>
  <c r="AQ791" i="21"/>
  <c r="J739" i="21"/>
  <c r="BM739" i="21"/>
  <c r="AQ739" i="21"/>
  <c r="J731" i="21"/>
  <c r="BM731" i="21"/>
  <c r="AQ731" i="21"/>
  <c r="J703" i="21"/>
  <c r="BM703" i="21"/>
  <c r="AQ703" i="21"/>
  <c r="J691" i="21"/>
  <c r="BM691" i="21"/>
  <c r="AQ691" i="21"/>
  <c r="J679" i="21"/>
  <c r="BM679" i="21"/>
  <c r="AQ679" i="21"/>
  <c r="BM599" i="21"/>
  <c r="J599" i="21"/>
  <c r="AQ599" i="21"/>
  <c r="J587" i="21"/>
  <c r="BM587" i="21"/>
  <c r="AQ587" i="21"/>
  <c r="J563" i="21"/>
  <c r="BM563" i="21"/>
  <c r="AQ563" i="21"/>
  <c r="J475" i="21"/>
  <c r="BM475" i="21"/>
  <c r="AQ475" i="21"/>
  <c r="J455" i="21"/>
  <c r="BM455" i="21"/>
  <c r="AQ455" i="21"/>
  <c r="J443" i="21"/>
  <c r="BM443" i="21"/>
  <c r="AQ443" i="21"/>
  <c r="J407" i="21"/>
  <c r="BM407" i="21"/>
  <c r="AQ407" i="21"/>
  <c r="J379" i="21"/>
  <c r="BM379" i="21"/>
  <c r="AQ379" i="21"/>
  <c r="J331" i="21"/>
  <c r="BM331" i="21"/>
  <c r="AQ331" i="21"/>
  <c r="J323" i="21"/>
  <c r="BM323" i="21"/>
  <c r="AQ323" i="21"/>
  <c r="J299" i="21"/>
  <c r="BM299" i="21"/>
  <c r="AQ299" i="21"/>
  <c r="J287" i="21"/>
  <c r="BM287" i="21"/>
  <c r="AQ287" i="21"/>
  <c r="J263" i="21"/>
  <c r="BM263" i="21"/>
  <c r="AQ263" i="21"/>
  <c r="J247" i="21"/>
  <c r="BM247" i="21"/>
  <c r="AQ247" i="21"/>
  <c r="J235" i="21"/>
  <c r="BM235" i="21"/>
  <c r="AQ235" i="21"/>
  <c r="J223" i="21"/>
  <c r="BM223" i="21"/>
  <c r="AQ223" i="21"/>
  <c r="J215" i="21"/>
  <c r="BM215" i="21"/>
  <c r="AQ215" i="21"/>
  <c r="J175" i="21"/>
  <c r="BM175" i="21"/>
  <c r="AQ175" i="21"/>
  <c r="J167" i="21"/>
  <c r="BM167" i="21"/>
  <c r="AQ167" i="21"/>
  <c r="J155" i="21"/>
  <c r="BM155" i="21"/>
  <c r="AQ155" i="21"/>
  <c r="J151" i="21"/>
  <c r="BM151" i="21"/>
  <c r="AQ151" i="21"/>
  <c r="J143" i="21"/>
  <c r="BM143" i="21"/>
  <c r="AQ143" i="21"/>
  <c r="J131" i="21"/>
  <c r="BM131" i="21"/>
  <c r="AQ131" i="21"/>
  <c r="J67" i="21"/>
  <c r="BM67" i="21"/>
  <c r="AQ67" i="21"/>
  <c r="BM55" i="21"/>
  <c r="AQ55" i="21"/>
  <c r="J55" i="21"/>
  <c r="J31" i="21"/>
  <c r="BM31" i="21"/>
  <c r="AQ31" i="21"/>
  <c r="AL1135" i="21"/>
  <c r="AL1075" i="21"/>
  <c r="AL1051" i="21"/>
  <c r="AL983" i="21"/>
  <c r="AL967" i="21"/>
  <c r="AL935" i="21"/>
  <c r="AL923" i="21"/>
  <c r="AL875" i="21"/>
  <c r="AL835" i="21"/>
  <c r="AL779" i="21"/>
  <c r="AL751" i="21"/>
  <c r="AL659" i="21"/>
  <c r="AL623" i="21"/>
  <c r="AL611" i="21"/>
  <c r="AL599" i="21"/>
  <c r="AL475" i="21"/>
  <c r="AL431" i="21"/>
  <c r="AL359" i="21"/>
  <c r="AL299" i="21"/>
  <c r="AL283" i="21"/>
  <c r="AL215" i="21"/>
  <c r="AL151" i="21"/>
  <c r="AL95" i="21"/>
  <c r="AL35" i="21"/>
  <c r="E1130" i="21"/>
  <c r="BH1130" i="21"/>
  <c r="E1118" i="21"/>
  <c r="BH1118" i="21"/>
  <c r="E1102" i="21"/>
  <c r="BH1102" i="21"/>
  <c r="E1058" i="21"/>
  <c r="BH1058" i="21"/>
  <c r="E1018" i="21"/>
  <c r="BH1018" i="21"/>
  <c r="E998" i="21"/>
  <c r="BH998" i="21"/>
  <c r="E982" i="21"/>
  <c r="BH982" i="21"/>
  <c r="E946" i="21"/>
  <c r="BH946" i="21"/>
  <c r="E934" i="21"/>
  <c r="BH934" i="21"/>
  <c r="E922" i="21"/>
  <c r="BH922" i="21"/>
  <c r="E894" i="21"/>
  <c r="BH894" i="21"/>
  <c r="E874" i="21"/>
  <c r="BH874" i="21"/>
  <c r="E814" i="21"/>
  <c r="BH814" i="21"/>
  <c r="E798" i="21"/>
  <c r="BH798" i="21"/>
  <c r="E786" i="21"/>
  <c r="BH786" i="21"/>
  <c r="E778" i="21"/>
  <c r="BH778" i="21"/>
  <c r="E754" i="21"/>
  <c r="BH754" i="21"/>
  <c r="E742" i="21"/>
  <c r="BH742" i="21"/>
  <c r="E702" i="21"/>
  <c r="BH702" i="21"/>
  <c r="E690" i="21"/>
  <c r="BH690" i="21"/>
  <c r="E682" i="21"/>
  <c r="BH682" i="21"/>
  <c r="E662" i="21"/>
  <c r="BH662" i="21"/>
  <c r="E654" i="21"/>
  <c r="BH654" i="21"/>
  <c r="E630" i="21"/>
  <c r="BH630" i="21"/>
  <c r="E618" i="21"/>
  <c r="BH618" i="21"/>
  <c r="E606" i="21"/>
  <c r="BH606" i="21"/>
  <c r="E594" i="21"/>
  <c r="BH594" i="21"/>
  <c r="E586" i="21"/>
  <c r="BH586" i="21"/>
  <c r="E566" i="21"/>
  <c r="BH566" i="21"/>
  <c r="E558" i="21"/>
  <c r="BH558" i="21"/>
  <c r="E478" i="21"/>
  <c r="BH478" i="21"/>
  <c r="E466" i="21"/>
  <c r="BH466" i="21"/>
  <c r="E454" i="21"/>
  <c r="BH454" i="21"/>
  <c r="E442" i="21"/>
  <c r="BH442" i="21"/>
  <c r="E430" i="21"/>
  <c r="BH430" i="21"/>
  <c r="E422" i="21"/>
  <c r="BH422" i="21"/>
  <c r="E410" i="21"/>
  <c r="BH410" i="21"/>
  <c r="E398" i="21"/>
  <c r="BH398" i="21"/>
  <c r="E386" i="21"/>
  <c r="BH386" i="21"/>
  <c r="E374" i="21"/>
  <c r="BH374" i="21"/>
  <c r="E366" i="21"/>
  <c r="BH366" i="21"/>
  <c r="E358" i="21"/>
  <c r="BH358" i="21"/>
  <c r="E342" i="21"/>
  <c r="BH342" i="21"/>
  <c r="E334" i="21"/>
  <c r="BH334" i="21"/>
  <c r="E322" i="21"/>
  <c r="BH322" i="21"/>
  <c r="E298" i="21"/>
  <c r="BH298" i="21"/>
  <c r="E290" i="21"/>
  <c r="BH290" i="21"/>
  <c r="E262" i="21"/>
  <c r="BH262" i="21"/>
  <c r="E254" i="21"/>
  <c r="BH254" i="21"/>
  <c r="E246" i="21"/>
  <c r="BH246" i="21"/>
  <c r="E238" i="21"/>
  <c r="BH238" i="21"/>
  <c r="E226" i="21"/>
  <c r="BH226" i="21"/>
  <c r="E214" i="21"/>
  <c r="BH214" i="21"/>
  <c r="E206" i="21"/>
  <c r="BH206" i="21"/>
  <c r="E198" i="21"/>
  <c r="BH198" i="21"/>
  <c r="E190" i="21"/>
  <c r="BH190" i="21"/>
  <c r="E178" i="21"/>
  <c r="BH178" i="21"/>
  <c r="E170" i="21"/>
  <c r="BH170" i="21"/>
  <c r="E162" i="21"/>
  <c r="BH162" i="21"/>
  <c r="E150" i="21"/>
  <c r="BH150" i="21"/>
  <c r="E138" i="21"/>
  <c r="BH138" i="21"/>
  <c r="E130" i="21"/>
  <c r="BH130" i="21"/>
  <c r="E126" i="21"/>
  <c r="BH126" i="21"/>
  <c r="E122" i="21"/>
  <c r="BH122" i="21"/>
  <c r="E118" i="21"/>
  <c r="BH118" i="21"/>
  <c r="E98" i="21"/>
  <c r="BH98" i="21"/>
  <c r="E94" i="21"/>
  <c r="BH94" i="21"/>
  <c r="E90" i="21"/>
  <c r="BH90" i="21"/>
  <c r="E86" i="21"/>
  <c r="BH86" i="21"/>
  <c r="E82" i="21"/>
  <c r="BH82" i="21"/>
  <c r="E78" i="21"/>
  <c r="BH78" i="21"/>
  <c r="E74" i="21"/>
  <c r="BH74" i="21"/>
  <c r="E70" i="21"/>
  <c r="BH70" i="21"/>
  <c r="E66" i="21"/>
  <c r="BH66" i="21"/>
  <c r="E62" i="21"/>
  <c r="BH62" i="21"/>
  <c r="E58" i="21"/>
  <c r="BH58" i="21"/>
  <c r="E54" i="21"/>
  <c r="BH54" i="21"/>
  <c r="E38" i="21"/>
  <c r="BH38" i="21"/>
  <c r="E34" i="21"/>
  <c r="BH34" i="21"/>
  <c r="F1054" i="21"/>
  <c r="BI1054" i="21"/>
  <c r="AM1054" i="21"/>
  <c r="F1050" i="21"/>
  <c r="BI1050" i="21"/>
  <c r="AM1050" i="21"/>
  <c r="F1018" i="21"/>
  <c r="AM1018" i="21"/>
  <c r="BI1018" i="21"/>
  <c r="F1006" i="21"/>
  <c r="BI1006" i="21"/>
  <c r="AM1006" i="21"/>
  <c r="BI998" i="21"/>
  <c r="F998" i="21"/>
  <c r="AM998" i="21"/>
  <c r="F990" i="21"/>
  <c r="BI990" i="21"/>
  <c r="AM990" i="21"/>
  <c r="F982" i="21"/>
  <c r="AM982" i="21"/>
  <c r="BI982" i="21"/>
  <c r="F974" i="21"/>
  <c r="BI974" i="21"/>
  <c r="AM974" i="21"/>
  <c r="F966" i="21"/>
  <c r="BI966" i="21"/>
  <c r="AM966" i="21"/>
  <c r="F950" i="21"/>
  <c r="BI950" i="21"/>
  <c r="AM950" i="21"/>
  <c r="F942" i="21"/>
  <c r="BI942" i="21"/>
  <c r="AM942" i="21"/>
  <c r="F934" i="21"/>
  <c r="BI934" i="21"/>
  <c r="AM934" i="21"/>
  <c r="F926" i="21"/>
  <c r="BI926" i="21"/>
  <c r="AM926" i="21"/>
  <c r="F898" i="21"/>
  <c r="BI898" i="21"/>
  <c r="AM898" i="21"/>
  <c r="BI886" i="21"/>
  <c r="AM886" i="21"/>
  <c r="F886" i="21"/>
  <c r="F878" i="21"/>
  <c r="BI878" i="21"/>
  <c r="AM878" i="21"/>
  <c r="BI870" i="21"/>
  <c r="F870" i="21"/>
  <c r="AM870" i="21"/>
  <c r="F842" i="21"/>
  <c r="BI842" i="21"/>
  <c r="AM842" i="21"/>
  <c r="F834" i="21"/>
  <c r="BI834" i="21"/>
  <c r="AM834" i="21"/>
  <c r="F814" i="21"/>
  <c r="BI814" i="21"/>
  <c r="AM814" i="21"/>
  <c r="F802" i="21"/>
  <c r="AM802" i="21"/>
  <c r="BI802" i="21"/>
  <c r="F794" i="21"/>
  <c r="BI794" i="21"/>
  <c r="AM794" i="21"/>
  <c r="F786" i="21"/>
  <c r="BI786" i="21"/>
  <c r="AM786" i="21"/>
  <c r="F782" i="21"/>
  <c r="BI782" i="21"/>
  <c r="AM782" i="21"/>
  <c r="F774" i="21"/>
  <c r="BI774" i="21"/>
  <c r="AM774" i="21"/>
  <c r="F758" i="21"/>
  <c r="BI758" i="21"/>
  <c r="AM758" i="21"/>
  <c r="F750" i="21"/>
  <c r="BI750" i="21"/>
  <c r="AM750" i="21"/>
  <c r="F742" i="21"/>
  <c r="BI742" i="21"/>
  <c r="AM742" i="21"/>
  <c r="BI734" i="21"/>
  <c r="AM734" i="21"/>
  <c r="F734" i="21"/>
  <c r="F726" i="21"/>
  <c r="BI726" i="21"/>
  <c r="AM726" i="21"/>
  <c r="F710" i="21"/>
  <c r="BI710" i="21"/>
  <c r="AM710" i="21"/>
  <c r="F702" i="21"/>
  <c r="BI702" i="21"/>
  <c r="AM702" i="21"/>
  <c r="F694" i="21"/>
  <c r="BI694" i="21"/>
  <c r="AM694" i="21"/>
  <c r="F682" i="21"/>
  <c r="BI682" i="21"/>
  <c r="AM682" i="21"/>
  <c r="F654" i="21"/>
  <c r="BI654" i="21"/>
  <c r="AM654" i="21"/>
  <c r="F638" i="21"/>
  <c r="AM638" i="21"/>
  <c r="BI638" i="21"/>
  <c r="F630" i="21"/>
  <c r="BI630" i="21"/>
  <c r="AM630" i="21"/>
  <c r="F622" i="21"/>
  <c r="BI622" i="21"/>
  <c r="AM622" i="21"/>
  <c r="F614" i="21"/>
  <c r="BI614" i="21"/>
  <c r="AM614" i="21"/>
  <c r="BI606" i="21"/>
  <c r="AM606" i="21"/>
  <c r="F606" i="21"/>
  <c r="F598" i="21"/>
  <c r="BI598" i="21"/>
  <c r="AM598" i="21"/>
  <c r="BI590" i="21"/>
  <c r="F590" i="21"/>
  <c r="AM590" i="21"/>
  <c r="F582" i="21"/>
  <c r="BI582" i="21"/>
  <c r="AM582" i="21"/>
  <c r="F566" i="21"/>
  <c r="BI566" i="21"/>
  <c r="AM566" i="21"/>
  <c r="F558" i="21"/>
  <c r="BI558" i="21"/>
  <c r="AM558" i="21"/>
  <c r="F474" i="21"/>
  <c r="BI474" i="21"/>
  <c r="AM474" i="21"/>
  <c r="F466" i="21"/>
  <c r="BI466" i="21"/>
  <c r="AM466" i="21"/>
  <c r="F454" i="21"/>
  <c r="AM454" i="21"/>
  <c r="BI454" i="21"/>
  <c r="F446" i="21"/>
  <c r="BI446" i="21"/>
  <c r="AM446" i="21"/>
  <c r="F434" i="21"/>
  <c r="BI434" i="21"/>
  <c r="AM434" i="21"/>
  <c r="F426" i="21"/>
  <c r="BI426" i="21"/>
  <c r="AM426" i="21"/>
  <c r="F422" i="21"/>
  <c r="BI422" i="21"/>
  <c r="AM422" i="21"/>
  <c r="F414" i="21"/>
  <c r="BI414" i="21"/>
  <c r="AM414" i="21"/>
  <c r="F406" i="21"/>
  <c r="BI406" i="21"/>
  <c r="AM406" i="21"/>
  <c r="F398" i="21"/>
  <c r="BI398" i="21"/>
  <c r="AM398" i="21"/>
  <c r="F390" i="21"/>
  <c r="AM390" i="21"/>
  <c r="BI390" i="21"/>
  <c r="F382" i="21"/>
  <c r="BI382" i="21"/>
  <c r="AM382" i="21"/>
  <c r="F374" i="21"/>
  <c r="BI374" i="21"/>
  <c r="AM374" i="21"/>
  <c r="F362" i="21"/>
  <c r="BI362" i="21"/>
  <c r="AM362" i="21"/>
  <c r="F354" i="21"/>
  <c r="BI354" i="21"/>
  <c r="AM354" i="21"/>
  <c r="F346" i="21"/>
  <c r="BI346" i="21"/>
  <c r="AM346" i="21"/>
  <c r="F342" i="21"/>
  <c r="BI342" i="21"/>
  <c r="AM342" i="21"/>
  <c r="F334" i="21"/>
  <c r="BI334" i="21"/>
  <c r="AM334" i="21"/>
  <c r="F326" i="21"/>
  <c r="AM326" i="21"/>
  <c r="BI326" i="21"/>
  <c r="F318" i="21"/>
  <c r="BI318" i="21"/>
  <c r="AM318" i="21"/>
  <c r="F302" i="21"/>
  <c r="BI302" i="21"/>
  <c r="AM302" i="21"/>
  <c r="F294" i="21"/>
  <c r="AM294" i="21"/>
  <c r="BI294" i="21"/>
  <c r="F286" i="21"/>
  <c r="BI286" i="21"/>
  <c r="AM286" i="21"/>
  <c r="F266" i="21"/>
  <c r="BI266" i="21"/>
  <c r="AM266" i="21"/>
  <c r="F258" i="21"/>
  <c r="AM258" i="21"/>
  <c r="BI258" i="21"/>
  <c r="F250" i="21"/>
  <c r="BI250" i="21"/>
  <c r="AM250" i="21"/>
  <c r="F242" i="21"/>
  <c r="BI242" i="21"/>
  <c r="AM242" i="21"/>
  <c r="F234" i="21"/>
  <c r="BI234" i="21"/>
  <c r="AM234" i="21"/>
  <c r="F226" i="21"/>
  <c r="BI226" i="21"/>
  <c r="AM226" i="21"/>
  <c r="F218" i="21"/>
  <c r="BI218" i="21"/>
  <c r="AM218" i="21"/>
  <c r="F210" i="21"/>
  <c r="BI210" i="21"/>
  <c r="AM210" i="21"/>
  <c r="F202" i="21"/>
  <c r="BI202" i="21"/>
  <c r="AM202" i="21"/>
  <c r="F194" i="21"/>
  <c r="BI194" i="21"/>
  <c r="AM194" i="21"/>
  <c r="F182" i="21"/>
  <c r="BI182" i="21"/>
  <c r="AM182" i="21"/>
  <c r="F174" i="21"/>
  <c r="BI174" i="21"/>
  <c r="AM174" i="21"/>
  <c r="BI162" i="21"/>
  <c r="F162" i="21"/>
  <c r="AM162" i="21"/>
  <c r="F150" i="21"/>
  <c r="BI150" i="21"/>
  <c r="AM150" i="21"/>
  <c r="F142" i="21"/>
  <c r="BI142" i="21"/>
  <c r="AM142" i="21"/>
  <c r="F134" i="21"/>
  <c r="AM134" i="21"/>
  <c r="BI134" i="21"/>
  <c r="F126" i="21"/>
  <c r="BI126" i="21"/>
  <c r="AM126" i="21"/>
  <c r="F118" i="21"/>
  <c r="BI118" i="21"/>
  <c r="AM118" i="21"/>
  <c r="F94" i="21"/>
  <c r="BI94" i="21"/>
  <c r="AM94" i="21"/>
  <c r="F82" i="21"/>
  <c r="BI82" i="21"/>
  <c r="AM82" i="21"/>
  <c r="F74" i="21"/>
  <c r="BI74" i="21"/>
  <c r="AM74" i="21"/>
  <c r="F66" i="21"/>
  <c r="AM66" i="21"/>
  <c r="BI66" i="21"/>
  <c r="F58" i="21"/>
  <c r="BI58" i="21"/>
  <c r="AM58" i="21"/>
  <c r="F54" i="21"/>
  <c r="BI54" i="21"/>
  <c r="AM54" i="21"/>
  <c r="BI34" i="21"/>
  <c r="F34" i="21"/>
  <c r="AM34" i="21"/>
  <c r="G1142" i="21"/>
  <c r="BJ1142" i="21"/>
  <c r="AN1142" i="21"/>
  <c r="G1134" i="21"/>
  <c r="BJ1134" i="21"/>
  <c r="AN1134" i="21"/>
  <c r="G1126" i="21"/>
  <c r="BJ1126" i="21"/>
  <c r="AN1126" i="21"/>
  <c r="G1118" i="21"/>
  <c r="BJ1118" i="21"/>
  <c r="AN1118" i="21"/>
  <c r="G1110" i="21"/>
  <c r="BJ1110" i="21"/>
  <c r="AN1110" i="21"/>
  <c r="G1102" i="21"/>
  <c r="BJ1102" i="21"/>
  <c r="AN1102" i="21"/>
  <c r="G1098" i="21"/>
  <c r="BJ1098" i="21"/>
  <c r="AN1098" i="21"/>
  <c r="G1082" i="21"/>
  <c r="BJ1082" i="21"/>
  <c r="AN1082" i="21"/>
  <c r="G1074" i="21"/>
  <c r="BJ1074" i="21"/>
  <c r="AN1074" i="21"/>
  <c r="G1054" i="21"/>
  <c r="BJ1054" i="21"/>
  <c r="AN1054" i="21"/>
  <c r="G1050" i="21"/>
  <c r="BJ1050" i="21"/>
  <c r="AN1050" i="21"/>
  <c r="G1022" i="21"/>
  <c r="BJ1022" i="21"/>
  <c r="AN1022" i="21"/>
  <c r="G1018" i="21"/>
  <c r="BJ1018" i="21"/>
  <c r="AN1018" i="21"/>
  <c r="G1014" i="21"/>
  <c r="BJ1014" i="21"/>
  <c r="AN1014" i="21"/>
  <c r="G1010" i="21"/>
  <c r="BJ1010" i="21"/>
  <c r="AN1010" i="21"/>
  <c r="G1006" i="21"/>
  <c r="BJ1006" i="21"/>
  <c r="AN1006" i="21"/>
  <c r="G1002" i="21"/>
  <c r="BJ1002" i="21"/>
  <c r="AN1002" i="21"/>
  <c r="G998" i="21"/>
  <c r="BJ998" i="21"/>
  <c r="AN998" i="21"/>
  <c r="G994" i="21"/>
  <c r="BJ994" i="21"/>
  <c r="AN994" i="21"/>
  <c r="G990" i="21"/>
  <c r="BJ990" i="21"/>
  <c r="AN990" i="21"/>
  <c r="G986" i="21"/>
  <c r="BJ986" i="21"/>
  <c r="AN986" i="21"/>
  <c r="G982" i="21"/>
  <c r="BJ982" i="21"/>
  <c r="AN982" i="21"/>
  <c r="G978" i="21"/>
  <c r="BJ978" i="21"/>
  <c r="AN978" i="21"/>
  <c r="G974" i="21"/>
  <c r="BJ974" i="21"/>
  <c r="AN974" i="21"/>
  <c r="G970" i="21"/>
  <c r="BJ970" i="21"/>
  <c r="AN970" i="21"/>
  <c r="G966" i="21"/>
  <c r="BJ966" i="21"/>
  <c r="AN966" i="21"/>
  <c r="G946" i="21"/>
  <c r="BJ946" i="21"/>
  <c r="AN946" i="21"/>
  <c r="G942" i="21"/>
  <c r="BJ942" i="21"/>
  <c r="AN942" i="21"/>
  <c r="G938" i="21"/>
  <c r="BJ938" i="21"/>
  <c r="AN938" i="21"/>
  <c r="G934" i="21"/>
  <c r="BJ934" i="21"/>
  <c r="AN934" i="21"/>
  <c r="G930" i="21"/>
  <c r="BJ930" i="21"/>
  <c r="AN930" i="21"/>
  <c r="G926" i="21"/>
  <c r="BJ926" i="21"/>
  <c r="AN926" i="21"/>
  <c r="G922" i="21"/>
  <c r="BJ922" i="21"/>
  <c r="AN922" i="21"/>
  <c r="G918" i="21"/>
  <c r="BJ918" i="21"/>
  <c r="AN918" i="21"/>
  <c r="G902" i="21"/>
  <c r="BJ902" i="21"/>
  <c r="AN902" i="21"/>
  <c r="G898" i="21"/>
  <c r="BJ898" i="21"/>
  <c r="AN898" i="21"/>
  <c r="G894" i="21"/>
  <c r="BJ894" i="21"/>
  <c r="AN894" i="21"/>
  <c r="G890" i="21"/>
  <c r="BJ890" i="21"/>
  <c r="AN890" i="21"/>
  <c r="G886" i="21"/>
  <c r="BJ886" i="21"/>
  <c r="AN886" i="21"/>
  <c r="G882" i="21"/>
  <c r="BJ882" i="21"/>
  <c r="AN882" i="21"/>
  <c r="G878" i="21"/>
  <c r="BJ878" i="21"/>
  <c r="AN878" i="21"/>
  <c r="G874" i="21"/>
  <c r="BJ874" i="21"/>
  <c r="AN874" i="21"/>
  <c r="G870" i="21"/>
  <c r="BJ870" i="21"/>
  <c r="AN870" i="21"/>
  <c r="G842" i="21"/>
  <c r="BJ842" i="21"/>
  <c r="AN842" i="21"/>
  <c r="G838" i="21"/>
  <c r="BJ838" i="21"/>
  <c r="AN838" i="21"/>
  <c r="G834" i="21"/>
  <c r="BJ834" i="21"/>
  <c r="AN834" i="21"/>
  <c r="G818" i="21"/>
  <c r="BJ818" i="21"/>
  <c r="AN818" i="21"/>
  <c r="G814" i="21"/>
  <c r="BJ814" i="21"/>
  <c r="AN814" i="21"/>
  <c r="G810" i="21"/>
  <c r="BJ810" i="21"/>
  <c r="AN810" i="21"/>
  <c r="G806" i="21"/>
  <c r="BJ806" i="21"/>
  <c r="AN806" i="21"/>
  <c r="G802" i="21"/>
  <c r="BJ802" i="21"/>
  <c r="AN802" i="21"/>
  <c r="G798" i="21"/>
  <c r="BJ798" i="21"/>
  <c r="AN798" i="21"/>
  <c r="G794" i="21"/>
  <c r="BJ794" i="21"/>
  <c r="AN794" i="21"/>
  <c r="G790" i="21"/>
  <c r="BJ790" i="21"/>
  <c r="AN790" i="21"/>
  <c r="G786" i="21"/>
  <c r="BJ786" i="21"/>
  <c r="AN786" i="21"/>
  <c r="G782" i="21"/>
  <c r="BJ782" i="21"/>
  <c r="AN782" i="21"/>
  <c r="G778" i="21"/>
  <c r="BJ778" i="21"/>
  <c r="AN778" i="21"/>
  <c r="G774" i="21"/>
  <c r="BJ774" i="21"/>
  <c r="AN774" i="21"/>
  <c r="G758" i="21"/>
  <c r="BJ758" i="21"/>
  <c r="AN758" i="21"/>
  <c r="G754" i="21"/>
  <c r="BJ754" i="21"/>
  <c r="AN754" i="21"/>
  <c r="G750" i="21"/>
  <c r="BJ750" i="21"/>
  <c r="AN750" i="21"/>
  <c r="G746" i="21"/>
  <c r="BJ746" i="21"/>
  <c r="AN746" i="21"/>
  <c r="G742" i="21"/>
  <c r="BJ742" i="21"/>
  <c r="AN742" i="21"/>
  <c r="G738" i="21"/>
  <c r="BJ738" i="21"/>
  <c r="AN738" i="21"/>
  <c r="G734" i="21"/>
  <c r="BJ734" i="21"/>
  <c r="AN734" i="21"/>
  <c r="G730" i="21"/>
  <c r="BJ730" i="21"/>
  <c r="AN730" i="21"/>
  <c r="G726" i="21"/>
  <c r="BJ726" i="21"/>
  <c r="AN726" i="21"/>
  <c r="G710" i="21"/>
  <c r="BJ710" i="21"/>
  <c r="AN710" i="21"/>
  <c r="G706" i="21"/>
  <c r="BJ706" i="21"/>
  <c r="AN706" i="21"/>
  <c r="G702" i="21"/>
  <c r="BJ702" i="21"/>
  <c r="AN702" i="21"/>
  <c r="G698" i="21"/>
  <c r="BJ698" i="21"/>
  <c r="AN698" i="21"/>
  <c r="G694" i="21"/>
  <c r="BJ694" i="21"/>
  <c r="AN694" i="21"/>
  <c r="G690" i="21"/>
  <c r="BJ690" i="21"/>
  <c r="AN690" i="21"/>
  <c r="G686" i="21"/>
  <c r="BJ686" i="21"/>
  <c r="AN686" i="21"/>
  <c r="G682" i="21"/>
  <c r="BJ682" i="21"/>
  <c r="AN682" i="21"/>
  <c r="G678" i="21"/>
  <c r="BJ678" i="21"/>
  <c r="AN678" i="21"/>
  <c r="G662" i="21"/>
  <c r="BJ662" i="21"/>
  <c r="AN662" i="21"/>
  <c r="G658" i="21"/>
  <c r="BJ658" i="21"/>
  <c r="AN658" i="21"/>
  <c r="G654" i="21"/>
  <c r="BJ654" i="21"/>
  <c r="AN654" i="21"/>
  <c r="G638" i="21"/>
  <c r="BJ638" i="21"/>
  <c r="AN638" i="21"/>
  <c r="G634" i="21"/>
  <c r="BJ634" i="21"/>
  <c r="AN634" i="21"/>
  <c r="G630" i="21"/>
  <c r="BJ630" i="21"/>
  <c r="AN630" i="21"/>
  <c r="G626" i="21"/>
  <c r="BJ626" i="21"/>
  <c r="AN626" i="21"/>
  <c r="G622" i="21"/>
  <c r="BJ622" i="21"/>
  <c r="AN622" i="21"/>
  <c r="G618" i="21"/>
  <c r="BJ618" i="21"/>
  <c r="AN618" i="21"/>
  <c r="G614" i="21"/>
  <c r="BJ614" i="21"/>
  <c r="AN614" i="21"/>
  <c r="G598" i="21"/>
  <c r="BJ598" i="21"/>
  <c r="AN598" i="21"/>
  <c r="G590" i="21"/>
  <c r="BJ590" i="21"/>
  <c r="AN590" i="21"/>
  <c r="G566" i="21"/>
  <c r="BJ566" i="21"/>
  <c r="AN566" i="21"/>
  <c r="G558" i="21"/>
  <c r="BJ558" i="21"/>
  <c r="AN558" i="21"/>
  <c r="G482" i="21"/>
  <c r="BJ482" i="21"/>
  <c r="AN482" i="21"/>
  <c r="G474" i="21"/>
  <c r="BJ474" i="21"/>
  <c r="AN474" i="21"/>
  <c r="G466" i="21"/>
  <c r="BJ466" i="21"/>
  <c r="AN466" i="21"/>
  <c r="G454" i="21"/>
  <c r="BJ454" i="21"/>
  <c r="AN454" i="21"/>
  <c r="G446" i="21"/>
  <c r="BJ446" i="21"/>
  <c r="AN446" i="21"/>
  <c r="G434" i="21"/>
  <c r="BJ434" i="21"/>
  <c r="AN434" i="21"/>
  <c r="G430" i="21"/>
  <c r="BJ430" i="21"/>
  <c r="AN430" i="21"/>
  <c r="G422" i="21"/>
  <c r="BJ422" i="21"/>
  <c r="AN422" i="21"/>
  <c r="G414" i="21"/>
  <c r="BJ414" i="21"/>
  <c r="AN414" i="21"/>
  <c r="G406" i="21"/>
  <c r="BJ406" i="21"/>
  <c r="AN406" i="21"/>
  <c r="G394" i="21"/>
  <c r="BJ394" i="21"/>
  <c r="AN394" i="21"/>
  <c r="G386" i="21"/>
  <c r="BJ386" i="21"/>
  <c r="AN386" i="21"/>
  <c r="G374" i="21"/>
  <c r="BJ374" i="21"/>
  <c r="AN374" i="21"/>
  <c r="G366" i="21"/>
  <c r="BJ366" i="21"/>
  <c r="AN366" i="21"/>
  <c r="G358" i="21"/>
  <c r="BJ358" i="21"/>
  <c r="AN358" i="21"/>
  <c r="G350" i="21"/>
  <c r="BJ350" i="21"/>
  <c r="AN350" i="21"/>
  <c r="G338" i="21"/>
  <c r="BJ338" i="21"/>
  <c r="AN338" i="21"/>
  <c r="G330" i="21"/>
  <c r="BJ330" i="21"/>
  <c r="AN330" i="21"/>
  <c r="G322" i="21"/>
  <c r="BJ322" i="21"/>
  <c r="AN322" i="21"/>
  <c r="G294" i="21"/>
  <c r="BJ294" i="21"/>
  <c r="AN294" i="21"/>
  <c r="G282" i="21"/>
  <c r="BJ282" i="21"/>
  <c r="AN282" i="21"/>
  <c r="G266" i="21"/>
  <c r="BJ266" i="21"/>
  <c r="AN266" i="21"/>
  <c r="G254" i="21"/>
  <c r="BJ254" i="21"/>
  <c r="AN254" i="21"/>
  <c r="G246" i="21"/>
  <c r="BJ246" i="21"/>
  <c r="AN246" i="21"/>
  <c r="G238" i="21"/>
  <c r="BJ238" i="21"/>
  <c r="AN238" i="21"/>
  <c r="G230" i="21"/>
  <c r="BJ230" i="21"/>
  <c r="AN230" i="21"/>
  <c r="G222" i="21"/>
  <c r="BJ222" i="21"/>
  <c r="AN222" i="21"/>
  <c r="G214" i="21"/>
  <c r="BJ214" i="21"/>
  <c r="AN214" i="21"/>
  <c r="G206" i="21"/>
  <c r="BJ206" i="21"/>
  <c r="AN206" i="21"/>
  <c r="G198" i="21"/>
  <c r="BJ198" i="21"/>
  <c r="AN198" i="21"/>
  <c r="G190" i="21"/>
  <c r="BJ190" i="21"/>
  <c r="AN190" i="21"/>
  <c r="G182" i="21"/>
  <c r="BJ182" i="21"/>
  <c r="AN182" i="21"/>
  <c r="G170" i="21"/>
  <c r="BJ170" i="21"/>
  <c r="AN170" i="21"/>
  <c r="G162" i="21"/>
  <c r="BJ162" i="21"/>
  <c r="AN162" i="21"/>
  <c r="G154" i="21"/>
  <c r="BJ154" i="21"/>
  <c r="AN154" i="21"/>
  <c r="G146" i="21"/>
  <c r="BJ146" i="21"/>
  <c r="AN146" i="21"/>
  <c r="G138" i="21"/>
  <c r="BJ138" i="21"/>
  <c r="AN138" i="21"/>
  <c r="G130" i="21"/>
  <c r="BJ130" i="21"/>
  <c r="AN130" i="21"/>
  <c r="G122" i="21"/>
  <c r="BJ122" i="21"/>
  <c r="AN122" i="21"/>
  <c r="G114" i="21"/>
  <c r="BJ114" i="21"/>
  <c r="AN114" i="21"/>
  <c r="G98" i="21"/>
  <c r="BJ98" i="21"/>
  <c r="AN98" i="21"/>
  <c r="G94" i="21"/>
  <c r="BJ94" i="21"/>
  <c r="AN94" i="21"/>
  <c r="G82" i="21"/>
  <c r="BJ82" i="21"/>
  <c r="AN82" i="21"/>
  <c r="G74" i="21"/>
  <c r="BJ74" i="21"/>
  <c r="AN74" i="21"/>
  <c r="G66" i="21"/>
  <c r="BJ66" i="21"/>
  <c r="AN66" i="21"/>
  <c r="G54" i="21"/>
  <c r="BJ54" i="21"/>
  <c r="AN54" i="21"/>
  <c r="G38" i="21"/>
  <c r="BJ38" i="21"/>
  <c r="AN38" i="21"/>
  <c r="G30" i="21"/>
  <c r="BJ30" i="21"/>
  <c r="AN30" i="21"/>
  <c r="H1138" i="21"/>
  <c r="BK1138" i="21"/>
  <c r="AO1138" i="21"/>
  <c r="H1130" i="21"/>
  <c r="BK1130" i="21"/>
  <c r="AO1130" i="21"/>
  <c r="H1122" i="21"/>
  <c r="BK1122" i="21"/>
  <c r="AO1122" i="21"/>
  <c r="H1114" i="21"/>
  <c r="BK1114" i="21"/>
  <c r="AO1114" i="21"/>
  <c r="H1106" i="21"/>
  <c r="BK1106" i="21"/>
  <c r="AO1106" i="21"/>
  <c r="H1098" i="21"/>
  <c r="BK1098" i="21"/>
  <c r="AO1098" i="21"/>
  <c r="H1078" i="21"/>
  <c r="BK1078" i="21"/>
  <c r="AO1078" i="21"/>
  <c r="H1058" i="21"/>
  <c r="BK1058" i="21"/>
  <c r="AO1058" i="21"/>
  <c r="H1018" i="21"/>
  <c r="BK1018" i="21"/>
  <c r="AO1018" i="21"/>
  <c r="H1010" i="21"/>
  <c r="BK1010" i="21"/>
  <c r="AO1010" i="21"/>
  <c r="H1002" i="21"/>
  <c r="BK1002" i="21"/>
  <c r="AO1002" i="21"/>
  <c r="H994" i="21"/>
  <c r="BK994" i="21"/>
  <c r="AO994" i="21"/>
  <c r="H982" i="21"/>
  <c r="BK982" i="21"/>
  <c r="AO982" i="21"/>
  <c r="H970" i="21"/>
  <c r="BK970" i="21"/>
  <c r="AO970" i="21"/>
  <c r="H966" i="21"/>
  <c r="BK966" i="21"/>
  <c r="AO966" i="21"/>
  <c r="H950" i="21"/>
  <c r="BK950" i="21"/>
  <c r="AO950" i="21"/>
  <c r="H942" i="21"/>
  <c r="BK942" i="21"/>
  <c r="AO942" i="21"/>
  <c r="H934" i="21"/>
  <c r="BK934" i="21"/>
  <c r="AO934" i="21"/>
  <c r="H930" i="21"/>
  <c r="BK930" i="21"/>
  <c r="AO930" i="21"/>
  <c r="H922" i="21"/>
  <c r="BK922" i="21"/>
  <c r="AO922" i="21"/>
  <c r="H918" i="21"/>
  <c r="BK918" i="21"/>
  <c r="AO918" i="21"/>
  <c r="H902" i="21"/>
  <c r="BK902" i="21"/>
  <c r="AO902" i="21"/>
  <c r="H894" i="21"/>
  <c r="BK894" i="21"/>
  <c r="AO894" i="21"/>
  <c r="H882" i="21"/>
  <c r="BK882" i="21"/>
  <c r="AO882" i="21"/>
  <c r="H874" i="21"/>
  <c r="BK874" i="21"/>
  <c r="AO874" i="21"/>
  <c r="H870" i="21"/>
  <c r="BK870" i="21"/>
  <c r="AO870" i="21"/>
  <c r="H842" i="21"/>
  <c r="BK842" i="21"/>
  <c r="AO842" i="21"/>
  <c r="H818" i="21"/>
  <c r="BK818" i="21"/>
  <c r="AO818" i="21"/>
  <c r="H810" i="21"/>
  <c r="BK810" i="21"/>
  <c r="AO810" i="21"/>
  <c r="H802" i="21"/>
  <c r="BK802" i="21"/>
  <c r="AO802" i="21"/>
  <c r="H794" i="21"/>
  <c r="BK794" i="21"/>
  <c r="AO794" i="21"/>
  <c r="H790" i="21"/>
  <c r="BK790" i="21"/>
  <c r="AO790" i="21"/>
  <c r="H782" i="21"/>
  <c r="BK782" i="21"/>
  <c r="AO782" i="21"/>
  <c r="H774" i="21"/>
  <c r="BK774" i="21"/>
  <c r="AO774" i="21"/>
  <c r="H754" i="21"/>
  <c r="BK754" i="21"/>
  <c r="AO754" i="21"/>
  <c r="H750" i="21"/>
  <c r="BK750" i="21"/>
  <c r="AO750" i="21"/>
  <c r="H742" i="21"/>
  <c r="BK742" i="21"/>
  <c r="AO742" i="21"/>
  <c r="H734" i="21"/>
  <c r="BK734" i="21"/>
  <c r="AO734" i="21"/>
  <c r="H726" i="21"/>
  <c r="BK726" i="21"/>
  <c r="AO726" i="21"/>
  <c r="H710" i="21"/>
  <c r="BK710" i="21"/>
  <c r="AO710" i="21"/>
  <c r="H702" i="21"/>
  <c r="BK702" i="21"/>
  <c r="AO702" i="21"/>
  <c r="H694" i="21"/>
  <c r="BK694" i="21"/>
  <c r="AO694" i="21"/>
  <c r="H686" i="21"/>
  <c r="BK686" i="21"/>
  <c r="AO686" i="21"/>
  <c r="H678" i="21"/>
  <c r="BK678" i="21"/>
  <c r="AO678" i="21"/>
  <c r="H662" i="21"/>
  <c r="BK662" i="21"/>
  <c r="AO662" i="21"/>
  <c r="H634" i="21"/>
  <c r="BK634" i="21"/>
  <c r="AO634" i="21"/>
  <c r="H626" i="21"/>
  <c r="BK626" i="21"/>
  <c r="AO626" i="21"/>
  <c r="H618" i="21"/>
  <c r="BK618" i="21"/>
  <c r="AO618" i="21"/>
  <c r="H610" i="21"/>
  <c r="BK610" i="21"/>
  <c r="AO610" i="21"/>
  <c r="H598" i="21"/>
  <c r="BK598" i="21"/>
  <c r="AO598" i="21"/>
  <c r="H590" i="21"/>
  <c r="BK590" i="21"/>
  <c r="AO590" i="21"/>
  <c r="H562" i="21"/>
  <c r="BK562" i="21"/>
  <c r="AO562" i="21"/>
  <c r="H558" i="21"/>
  <c r="BK558" i="21"/>
  <c r="AO558" i="21"/>
  <c r="H482" i="21"/>
  <c r="BK482" i="21"/>
  <c r="AO482" i="21"/>
  <c r="H474" i="21"/>
  <c r="BK474" i="21"/>
  <c r="AO474" i="21"/>
  <c r="H466" i="21"/>
  <c r="BK466" i="21"/>
  <c r="AO466" i="21"/>
  <c r="H458" i="21"/>
  <c r="BK458" i="21"/>
  <c r="AO458" i="21"/>
  <c r="H450" i="21"/>
  <c r="BK450" i="21"/>
  <c r="AO450" i="21"/>
  <c r="H442" i="21"/>
  <c r="BK442" i="21"/>
  <c r="AO442" i="21"/>
  <c r="H434" i="21"/>
  <c r="BK434" i="21"/>
  <c r="AO434" i="21"/>
  <c r="H422" i="21"/>
  <c r="BK422" i="21"/>
  <c r="AO422" i="21"/>
  <c r="H414" i="21"/>
  <c r="BK414" i="21"/>
  <c r="AO414" i="21"/>
  <c r="H406" i="21"/>
  <c r="BK406" i="21"/>
  <c r="AO406" i="21"/>
  <c r="H394" i="21"/>
  <c r="BK394" i="21"/>
  <c r="AO394" i="21"/>
  <c r="H390" i="21"/>
  <c r="BK390" i="21"/>
  <c r="AO390" i="21"/>
  <c r="H382" i="21"/>
  <c r="BK382" i="21"/>
  <c r="AO382" i="21"/>
  <c r="BK374" i="21"/>
  <c r="H374" i="21"/>
  <c r="AO374" i="21"/>
  <c r="H366" i="21"/>
  <c r="BK366" i="21"/>
  <c r="AO366" i="21"/>
  <c r="H358" i="21"/>
  <c r="BK358" i="21"/>
  <c r="AO358" i="21"/>
  <c r="H350" i="21"/>
  <c r="BK350" i="21"/>
  <c r="AO350" i="21"/>
  <c r="H342" i="21"/>
  <c r="BK342" i="21"/>
  <c r="AO342" i="21"/>
  <c r="H334" i="21"/>
  <c r="BK334" i="21"/>
  <c r="AO334" i="21"/>
  <c r="H326" i="21"/>
  <c r="BK326" i="21"/>
  <c r="AO326" i="21"/>
  <c r="BK298" i="21"/>
  <c r="H298" i="21"/>
  <c r="AO298" i="21"/>
  <c r="H290" i="21"/>
  <c r="BK290" i="21"/>
  <c r="AO290" i="21"/>
  <c r="BK282" i="21"/>
  <c r="H282" i="21"/>
  <c r="AO282" i="21"/>
  <c r="H266" i="21"/>
  <c r="BK266" i="21"/>
  <c r="AO266" i="21"/>
  <c r="H258" i="21"/>
  <c r="BK258" i="21"/>
  <c r="AO258" i="21"/>
  <c r="BK250" i="21"/>
  <c r="H250" i="21"/>
  <c r="AO250" i="21"/>
  <c r="H242" i="21"/>
  <c r="BK242" i="21"/>
  <c r="AO242" i="21"/>
  <c r="BK234" i="21"/>
  <c r="H234" i="21"/>
  <c r="AO234" i="21"/>
  <c r="H226" i="21"/>
  <c r="BK226" i="21"/>
  <c r="AO226" i="21"/>
  <c r="BK218" i="21"/>
  <c r="H218" i="21"/>
  <c r="AO218" i="21"/>
  <c r="H210" i="21"/>
  <c r="BK210" i="21"/>
  <c r="AO210" i="21"/>
  <c r="H198" i="21"/>
  <c r="BK198" i="21"/>
  <c r="AO198" i="21"/>
  <c r="BK186" i="21"/>
  <c r="AO186" i="21"/>
  <c r="H186" i="21"/>
  <c r="H178" i="21"/>
  <c r="BK178" i="21"/>
  <c r="AO178" i="21"/>
  <c r="BK170" i="21"/>
  <c r="H170" i="21"/>
  <c r="AO170" i="21"/>
  <c r="H162" i="21"/>
  <c r="BK162" i="21"/>
  <c r="AO162" i="21"/>
  <c r="BK154" i="21"/>
  <c r="H154" i="21"/>
  <c r="AO154" i="21"/>
  <c r="H146" i="21"/>
  <c r="BK146" i="21"/>
  <c r="AO146" i="21"/>
  <c r="H134" i="21"/>
  <c r="BK134" i="21"/>
  <c r="AO134" i="21"/>
  <c r="BK122" i="21"/>
  <c r="H122" i="21"/>
  <c r="AO122" i="21"/>
  <c r="H94" i="21"/>
  <c r="BK94" i="21"/>
  <c r="AO94" i="21"/>
  <c r="H86" i="21"/>
  <c r="BK86" i="21"/>
  <c r="AO86" i="21"/>
  <c r="H78" i="21"/>
  <c r="BK78" i="21"/>
  <c r="AO78" i="21"/>
  <c r="H66" i="21"/>
  <c r="BK66" i="21"/>
  <c r="AO66" i="21"/>
  <c r="BK58" i="21"/>
  <c r="H58" i="21"/>
  <c r="AO58" i="21"/>
  <c r="H54" i="21"/>
  <c r="BK54" i="21"/>
  <c r="AO54" i="21"/>
  <c r="H34" i="21"/>
  <c r="BK34" i="21"/>
  <c r="AO34" i="21"/>
  <c r="I1134" i="21"/>
  <c r="BL1134" i="21"/>
  <c r="AP1134" i="21"/>
  <c r="I1126" i="21"/>
  <c r="BL1126" i="21"/>
  <c r="AP1126" i="21"/>
  <c r="I1122" i="21"/>
  <c r="BL1122" i="21"/>
  <c r="AP1122" i="21"/>
  <c r="I1114" i="21"/>
  <c r="BL1114" i="21"/>
  <c r="AP1114" i="21"/>
  <c r="I1106" i="21"/>
  <c r="BL1106" i="21"/>
  <c r="AP1106" i="21"/>
  <c r="I1098" i="21"/>
  <c r="BL1098" i="21"/>
  <c r="AP1098" i="21"/>
  <c r="I1082" i="21"/>
  <c r="BL1082" i="21"/>
  <c r="AP1082" i="21"/>
  <c r="I1074" i="21"/>
  <c r="BL1074" i="21"/>
  <c r="AP1074" i="21"/>
  <c r="I1054" i="21"/>
  <c r="BL1054" i="21"/>
  <c r="AP1054" i="21"/>
  <c r="I1022" i="21"/>
  <c r="BL1022" i="21"/>
  <c r="AP1022" i="21"/>
  <c r="I1010" i="21"/>
  <c r="BL1010" i="21"/>
  <c r="AP1010" i="21"/>
  <c r="I1002" i="21"/>
  <c r="BL1002" i="21"/>
  <c r="AP1002" i="21"/>
  <c r="I994" i="21"/>
  <c r="BL994" i="21"/>
  <c r="AP994" i="21"/>
  <c r="I986" i="21"/>
  <c r="BL986" i="21"/>
  <c r="AP986" i="21"/>
  <c r="I974" i="21"/>
  <c r="BL974" i="21"/>
  <c r="AP974" i="21"/>
  <c r="I970" i="21"/>
  <c r="BL970" i="21"/>
  <c r="AP970" i="21"/>
  <c r="I946" i="21"/>
  <c r="BL946" i="21"/>
  <c r="AP946" i="21"/>
  <c r="I938" i="21"/>
  <c r="BL938" i="21"/>
  <c r="AP938" i="21"/>
  <c r="I930" i="21"/>
  <c r="BL930" i="21"/>
  <c r="AP930" i="21"/>
  <c r="I922" i="21"/>
  <c r="BL922" i="21"/>
  <c r="AP922" i="21"/>
  <c r="I898" i="21"/>
  <c r="BL898" i="21"/>
  <c r="AP898" i="21"/>
  <c r="I886" i="21"/>
  <c r="BL886" i="21"/>
  <c r="AP886" i="21"/>
  <c r="I878" i="21"/>
  <c r="BL878" i="21"/>
  <c r="AP878" i="21"/>
  <c r="I874" i="21"/>
  <c r="BL874" i="21"/>
  <c r="AP874" i="21"/>
  <c r="I834" i="21"/>
  <c r="BL834" i="21"/>
  <c r="AP834" i="21"/>
  <c r="I814" i="21"/>
  <c r="BL814" i="21"/>
  <c r="AP814" i="21"/>
  <c r="I806" i="21"/>
  <c r="BL806" i="21"/>
  <c r="AP806" i="21"/>
  <c r="I798" i="21"/>
  <c r="BL798" i="21"/>
  <c r="AP798" i="21"/>
  <c r="I790" i="21"/>
  <c r="BL790" i="21"/>
  <c r="AP790" i="21"/>
  <c r="I782" i="21"/>
  <c r="BL782" i="21"/>
  <c r="AP782" i="21"/>
  <c r="I774" i="21"/>
  <c r="BL774" i="21"/>
  <c r="AP774" i="21"/>
  <c r="I758" i="21"/>
  <c r="BL758" i="21"/>
  <c r="AP758" i="21"/>
  <c r="I750" i="21"/>
  <c r="BL750" i="21"/>
  <c r="AP750" i="21"/>
  <c r="I742" i="21"/>
  <c r="BL742" i="21"/>
  <c r="AP742" i="21"/>
  <c r="I738" i="21"/>
  <c r="BL738" i="21"/>
  <c r="AP738" i="21"/>
  <c r="I730" i="21"/>
  <c r="BL730" i="21"/>
  <c r="AP730" i="21"/>
  <c r="I710" i="21"/>
  <c r="BL710" i="21"/>
  <c r="AP710" i="21"/>
  <c r="I702" i="21"/>
  <c r="BL702" i="21"/>
  <c r="AP702" i="21"/>
  <c r="I694" i="21"/>
  <c r="BL694" i="21"/>
  <c r="AP694" i="21"/>
  <c r="I686" i="21"/>
  <c r="BL686" i="21"/>
  <c r="AP686" i="21"/>
  <c r="I678" i="21"/>
  <c r="BL678" i="21"/>
  <c r="AP678" i="21"/>
  <c r="I658" i="21"/>
  <c r="BL658" i="21"/>
  <c r="AP658" i="21"/>
  <c r="I634" i="21"/>
  <c r="BL634" i="21"/>
  <c r="AP634" i="21"/>
  <c r="I630" i="21"/>
  <c r="BL630" i="21"/>
  <c r="AP630" i="21"/>
  <c r="I622" i="21"/>
  <c r="BL622" i="21"/>
  <c r="AP622" i="21"/>
  <c r="I614" i="21"/>
  <c r="BL614" i="21"/>
  <c r="AP614" i="21"/>
  <c r="I606" i="21"/>
  <c r="BL606" i="21"/>
  <c r="AP606" i="21"/>
  <c r="I598" i="21"/>
  <c r="BL598" i="21"/>
  <c r="AP598" i="21"/>
  <c r="I590" i="21"/>
  <c r="BL590" i="21"/>
  <c r="AP590" i="21"/>
  <c r="I582" i="21"/>
  <c r="BL582" i="21"/>
  <c r="AP582" i="21"/>
  <c r="I566" i="21"/>
  <c r="BL566" i="21"/>
  <c r="AP566" i="21"/>
  <c r="I558" i="21"/>
  <c r="BL558" i="21"/>
  <c r="AP558" i="21"/>
  <c r="I482" i="21"/>
  <c r="BL482" i="21"/>
  <c r="AP482" i="21"/>
  <c r="I474" i="21"/>
  <c r="BL474" i="21"/>
  <c r="AP474" i="21"/>
  <c r="I466" i="21"/>
  <c r="BL466" i="21"/>
  <c r="AP466" i="21"/>
  <c r="I458" i="21"/>
  <c r="BL458" i="21"/>
  <c r="AP458" i="21"/>
  <c r="I450" i="21"/>
  <c r="BL450" i="21"/>
  <c r="AP450" i="21"/>
  <c r="I442" i="21"/>
  <c r="BL442" i="21"/>
  <c r="AP442" i="21"/>
  <c r="I434" i="21"/>
  <c r="BL434" i="21"/>
  <c r="AP434" i="21"/>
  <c r="I426" i="21"/>
  <c r="BL426" i="21"/>
  <c r="AP426" i="21"/>
  <c r="I418" i="21"/>
  <c r="BL418" i="21"/>
  <c r="AP418" i="21"/>
  <c r="I410" i="21"/>
  <c r="BL410" i="21"/>
  <c r="AP410" i="21"/>
  <c r="I402" i="21"/>
  <c r="BL402" i="21"/>
  <c r="AP402" i="21"/>
  <c r="I394" i="21"/>
  <c r="BL394" i="21"/>
  <c r="AP394" i="21"/>
  <c r="I386" i="21"/>
  <c r="BL386" i="21"/>
  <c r="AP386" i="21"/>
  <c r="I378" i="21"/>
  <c r="BL378" i="21"/>
  <c r="AP378" i="21"/>
  <c r="I370" i="21"/>
  <c r="BL370" i="21"/>
  <c r="AP370" i="21"/>
  <c r="I358" i="21"/>
  <c r="BL358" i="21"/>
  <c r="AP358" i="21"/>
  <c r="I350" i="21"/>
  <c r="BL350" i="21"/>
  <c r="AP350" i="21"/>
  <c r="I338" i="21"/>
  <c r="BL338" i="21"/>
  <c r="AP338" i="21"/>
  <c r="I330" i="21"/>
  <c r="BL330" i="21"/>
  <c r="AP330" i="21"/>
  <c r="I322" i="21"/>
  <c r="BL322" i="21"/>
  <c r="AP322" i="21"/>
  <c r="I298" i="21"/>
  <c r="BL298" i="21"/>
  <c r="AP298" i="21"/>
  <c r="I290" i="21"/>
  <c r="BL290" i="21"/>
  <c r="AP290" i="21"/>
  <c r="I266" i="21"/>
  <c r="BL266" i="21"/>
  <c r="AP266" i="21"/>
  <c r="I258" i="21"/>
  <c r="BL258" i="21"/>
  <c r="AP258" i="21"/>
  <c r="I254" i="21"/>
  <c r="BL254" i="21"/>
  <c r="AP254" i="21"/>
  <c r="I246" i="21"/>
  <c r="BL246" i="21"/>
  <c r="AP246" i="21"/>
  <c r="I234" i="21"/>
  <c r="BL234" i="21"/>
  <c r="AP234" i="21"/>
  <c r="I226" i="21"/>
  <c r="BL226" i="21"/>
  <c r="AP226" i="21"/>
  <c r="I218" i="21"/>
  <c r="BL218" i="21"/>
  <c r="AP218" i="21"/>
  <c r="I210" i="21"/>
  <c r="BL210" i="21"/>
  <c r="AP210" i="21"/>
  <c r="I202" i="21"/>
  <c r="BL202" i="21"/>
  <c r="AP202" i="21"/>
  <c r="I194" i="21"/>
  <c r="BL194" i="21"/>
  <c r="AP194" i="21"/>
  <c r="I186" i="21"/>
  <c r="BL186" i="21"/>
  <c r="AP186" i="21"/>
  <c r="I178" i="21"/>
  <c r="BL178" i="21"/>
  <c r="AP178" i="21"/>
  <c r="I170" i="21"/>
  <c r="BL170" i="21"/>
  <c r="AP170" i="21"/>
  <c r="I166" i="21"/>
  <c r="BL166" i="21"/>
  <c r="AP166" i="21"/>
  <c r="I162" i="21"/>
  <c r="BL162" i="21"/>
  <c r="AP162" i="21"/>
  <c r="I158" i="21"/>
  <c r="BL158" i="21"/>
  <c r="AP158" i="21"/>
  <c r="I154" i="21"/>
  <c r="BL154" i="21"/>
  <c r="AP154" i="21"/>
  <c r="I150" i="21"/>
  <c r="BL150" i="21"/>
  <c r="AP150" i="21"/>
  <c r="I142" i="21"/>
  <c r="BL142" i="21"/>
  <c r="AP142" i="21"/>
  <c r="I138" i="21"/>
  <c r="BL138" i="21"/>
  <c r="AP138" i="21"/>
  <c r="I134" i="21"/>
  <c r="BL134" i="21"/>
  <c r="AP134" i="21"/>
  <c r="I130" i="21"/>
  <c r="BL130" i="21"/>
  <c r="AP130" i="21"/>
  <c r="I126" i="21"/>
  <c r="BL126" i="21"/>
  <c r="AP126" i="21"/>
  <c r="I122" i="21"/>
  <c r="BL122" i="21"/>
  <c r="AP122" i="21"/>
  <c r="I118" i="21"/>
  <c r="BL118" i="21"/>
  <c r="AP118" i="21"/>
  <c r="I114" i="21"/>
  <c r="BL114" i="21"/>
  <c r="AP114" i="21"/>
  <c r="I98" i="21"/>
  <c r="BL98" i="21"/>
  <c r="AP98" i="21"/>
  <c r="I94" i="21"/>
  <c r="BL94" i="21"/>
  <c r="AP94" i="21"/>
  <c r="I90" i="21"/>
  <c r="BL90" i="21"/>
  <c r="AP90" i="21"/>
  <c r="I86" i="21"/>
  <c r="BL86" i="21"/>
  <c r="AP86" i="21"/>
  <c r="I82" i="21"/>
  <c r="BL82" i="21"/>
  <c r="AP82" i="21"/>
  <c r="I78" i="21"/>
  <c r="BL78" i="21"/>
  <c r="AP78" i="21"/>
  <c r="I74" i="21"/>
  <c r="BL74" i="21"/>
  <c r="AP74" i="21"/>
  <c r="I70" i="21"/>
  <c r="BL70" i="21"/>
  <c r="AP70" i="21"/>
  <c r="I66" i="21"/>
  <c r="BL66" i="21"/>
  <c r="AP66" i="21"/>
  <c r="I62" i="21"/>
  <c r="BL62" i="21"/>
  <c r="AP62" i="21"/>
  <c r="I58" i="21"/>
  <c r="BL58" i="21"/>
  <c r="AP58" i="21"/>
  <c r="I54" i="21"/>
  <c r="BL54" i="21"/>
  <c r="AP54" i="21"/>
  <c r="I34" i="21"/>
  <c r="BL34" i="21"/>
  <c r="AP34" i="21"/>
  <c r="J1142" i="21"/>
  <c r="BM1142" i="21"/>
  <c r="AQ1142" i="21"/>
  <c r="J1130" i="21"/>
  <c r="BM1130" i="21"/>
  <c r="AQ1130" i="21"/>
  <c r="J1122" i="21"/>
  <c r="BM1122" i="21"/>
  <c r="AQ1122" i="21"/>
  <c r="J1110" i="21"/>
  <c r="BM1110" i="21"/>
  <c r="AQ1110" i="21"/>
  <c r="J1102" i="21"/>
  <c r="AQ1102" i="21"/>
  <c r="BM1102" i="21"/>
  <c r="J1098" i="21"/>
  <c r="BM1098" i="21"/>
  <c r="AQ1098" i="21"/>
  <c r="J1082" i="21"/>
  <c r="BM1082" i="21"/>
  <c r="AQ1082" i="21"/>
  <c r="J1074" i="21"/>
  <c r="BM1074" i="21"/>
  <c r="AQ1074" i="21"/>
  <c r="J1054" i="21"/>
  <c r="BM1054" i="21"/>
  <c r="AQ1054" i="21"/>
  <c r="J1014" i="21"/>
  <c r="BM1014" i="21"/>
  <c r="AQ1014" i="21"/>
  <c r="J1006" i="21"/>
  <c r="BM1006" i="21"/>
  <c r="AQ1006" i="21"/>
  <c r="J998" i="21"/>
  <c r="BM998" i="21"/>
  <c r="AQ998" i="21"/>
  <c r="J990" i="21"/>
  <c r="BM990" i="21"/>
  <c r="AQ990" i="21"/>
  <c r="J978" i="21"/>
  <c r="BM978" i="21"/>
  <c r="AQ978" i="21"/>
  <c r="J970" i="21"/>
  <c r="BM970" i="21"/>
  <c r="AQ970" i="21"/>
  <c r="J946" i="21"/>
  <c r="BM946" i="21"/>
  <c r="AQ946" i="21"/>
  <c r="J938" i="21"/>
  <c r="BM938" i="21"/>
  <c r="AQ938" i="21"/>
  <c r="J930" i="21"/>
  <c r="BM930" i="21"/>
  <c r="AQ930" i="21"/>
  <c r="J922" i="21"/>
  <c r="BM922" i="21"/>
  <c r="AQ922" i="21"/>
  <c r="J894" i="21"/>
  <c r="BM894" i="21"/>
  <c r="AQ894" i="21"/>
  <c r="J886" i="21"/>
  <c r="AQ886" i="21"/>
  <c r="BM886" i="21"/>
  <c r="J878" i="21"/>
  <c r="BM878" i="21"/>
  <c r="AQ878" i="21"/>
  <c r="J870" i="21"/>
  <c r="BM870" i="21"/>
  <c r="AQ870" i="21"/>
  <c r="J842" i="21"/>
  <c r="AQ842" i="21"/>
  <c r="BM842" i="21"/>
  <c r="J834" i="21"/>
  <c r="BM834" i="21"/>
  <c r="AQ834" i="21"/>
  <c r="J814" i="21"/>
  <c r="BM814" i="21"/>
  <c r="AQ814" i="21"/>
  <c r="J806" i="21"/>
  <c r="BM806" i="21"/>
  <c r="AQ806" i="21"/>
  <c r="J798" i="21"/>
  <c r="AQ798" i="21"/>
  <c r="BM798" i="21"/>
  <c r="J790" i="21"/>
  <c r="BM790" i="21"/>
  <c r="AQ790" i="21"/>
  <c r="J782" i="21"/>
  <c r="BM782" i="21"/>
  <c r="AQ782" i="21"/>
  <c r="J774" i="21"/>
  <c r="BM774" i="21"/>
  <c r="AQ774" i="21"/>
  <c r="J754" i="21"/>
  <c r="BM754" i="21"/>
  <c r="AQ754" i="21"/>
  <c r="J746" i="21"/>
  <c r="BM746" i="21"/>
  <c r="AQ746" i="21"/>
  <c r="J734" i="21"/>
  <c r="BM734" i="21"/>
  <c r="AQ734" i="21"/>
  <c r="J706" i="21"/>
  <c r="BM706" i="21"/>
  <c r="AQ706" i="21"/>
  <c r="J702" i="21"/>
  <c r="BM702" i="21"/>
  <c r="AQ702" i="21"/>
  <c r="J690" i="21"/>
  <c r="BM690" i="21"/>
  <c r="AQ690" i="21"/>
  <c r="J682" i="21"/>
  <c r="BM682" i="21"/>
  <c r="AQ682" i="21"/>
  <c r="J658" i="21"/>
  <c r="BM658" i="21"/>
  <c r="AQ658" i="21"/>
  <c r="J634" i="21"/>
  <c r="BM634" i="21"/>
  <c r="AQ634" i="21"/>
  <c r="J622" i="21"/>
  <c r="BM622" i="21"/>
  <c r="AQ622" i="21"/>
  <c r="J614" i="21"/>
  <c r="BM614" i="21"/>
  <c r="AQ614" i="21"/>
  <c r="J606" i="21"/>
  <c r="AQ606" i="21"/>
  <c r="BM606" i="21"/>
  <c r="J598" i="21"/>
  <c r="BM598" i="21"/>
  <c r="AQ598" i="21"/>
  <c r="J590" i="21"/>
  <c r="BM590" i="21"/>
  <c r="AQ590" i="21"/>
  <c r="J582" i="21"/>
  <c r="BM582" i="21"/>
  <c r="AQ582" i="21"/>
  <c r="J562" i="21"/>
  <c r="BM562" i="21"/>
  <c r="AQ562" i="21"/>
  <c r="J482" i="21"/>
  <c r="AQ482" i="21"/>
  <c r="BM482" i="21"/>
  <c r="J474" i="21"/>
  <c r="BM474" i="21"/>
  <c r="AQ474" i="21"/>
  <c r="J466" i="21"/>
  <c r="BM466" i="21"/>
  <c r="AQ466" i="21"/>
  <c r="J458" i="21"/>
  <c r="BM458" i="21"/>
  <c r="AQ458" i="21"/>
  <c r="J450" i="21"/>
  <c r="AQ450" i="21"/>
  <c r="BM450" i="21"/>
  <c r="J442" i="21"/>
  <c r="BM442" i="21"/>
  <c r="AQ442" i="21"/>
  <c r="J434" i="21"/>
  <c r="BM434" i="21"/>
  <c r="AQ434" i="21"/>
  <c r="J426" i="21"/>
  <c r="BM426" i="21"/>
  <c r="AQ426" i="21"/>
  <c r="J414" i="21"/>
  <c r="AQ414" i="21"/>
  <c r="BM414" i="21"/>
  <c r="J406" i="21"/>
  <c r="BM406" i="21"/>
  <c r="AQ406" i="21"/>
  <c r="J398" i="21"/>
  <c r="BM398" i="21"/>
  <c r="AQ398" i="21"/>
  <c r="J390" i="21"/>
  <c r="BM390" i="21"/>
  <c r="AQ390" i="21"/>
  <c r="J378" i="21"/>
  <c r="BM378" i="21"/>
  <c r="AQ378" i="21"/>
  <c r="J374" i="21"/>
  <c r="BM374" i="21"/>
  <c r="AQ374" i="21"/>
  <c r="J366" i="21"/>
  <c r="BM366" i="21"/>
  <c r="AQ366" i="21"/>
  <c r="J358" i="21"/>
  <c r="BM358" i="21"/>
  <c r="AQ358" i="21"/>
  <c r="J346" i="21"/>
  <c r="BM346" i="21"/>
  <c r="AQ346" i="21"/>
  <c r="J338" i="21"/>
  <c r="BM338" i="21"/>
  <c r="AQ338" i="21"/>
  <c r="J330" i="21"/>
  <c r="BM330" i="21"/>
  <c r="AQ330" i="21"/>
  <c r="J322" i="21"/>
  <c r="BM322" i="21"/>
  <c r="AQ322" i="21"/>
  <c r="J298" i="21"/>
  <c r="BM298" i="21"/>
  <c r="AQ298" i="21"/>
  <c r="J290" i="21"/>
  <c r="AQ290" i="21"/>
  <c r="BM290" i="21"/>
  <c r="J282" i="21"/>
  <c r="BM282" i="21"/>
  <c r="AQ282" i="21"/>
  <c r="J262" i="21"/>
  <c r="BM262" i="21"/>
  <c r="AQ262" i="21"/>
  <c r="J254" i="21"/>
  <c r="BM254" i="21"/>
  <c r="AQ254" i="21"/>
  <c r="J246" i="21"/>
  <c r="BM246" i="21"/>
  <c r="AQ246" i="21"/>
  <c r="J238" i="21"/>
  <c r="BM238" i="21"/>
  <c r="AQ238" i="21"/>
  <c r="J234" i="21"/>
  <c r="BM234" i="21"/>
  <c r="AQ234" i="21"/>
  <c r="J222" i="21"/>
  <c r="BM222" i="21"/>
  <c r="AQ222" i="21"/>
  <c r="J214" i="21"/>
  <c r="BM214" i="21"/>
  <c r="AQ214" i="21"/>
  <c r="J206" i="21"/>
  <c r="BM206" i="21"/>
  <c r="AQ206" i="21"/>
  <c r="J198" i="21"/>
  <c r="BM198" i="21"/>
  <c r="AQ198" i="21"/>
  <c r="J190" i="21"/>
  <c r="BM190" i="21"/>
  <c r="AQ190" i="21"/>
  <c r="J182" i="21"/>
  <c r="BM182" i="21"/>
  <c r="AQ182" i="21"/>
  <c r="J174" i="21"/>
  <c r="BM174" i="21"/>
  <c r="AQ174" i="21"/>
  <c r="J162" i="21"/>
  <c r="AQ162" i="21"/>
  <c r="BM162" i="21"/>
  <c r="J154" i="21"/>
  <c r="BM154" i="21"/>
  <c r="AQ154" i="21"/>
  <c r="J146" i="21"/>
  <c r="BM146" i="21"/>
  <c r="AQ146" i="21"/>
  <c r="J138" i="21"/>
  <c r="BM138" i="21"/>
  <c r="AQ138" i="21"/>
  <c r="J130" i="21"/>
  <c r="BM130" i="21"/>
  <c r="AQ130" i="21"/>
  <c r="J122" i="21"/>
  <c r="BM122" i="21"/>
  <c r="AQ122" i="21"/>
  <c r="J114" i="21"/>
  <c r="BM114" i="21"/>
  <c r="AQ114" i="21"/>
  <c r="J98" i="21"/>
  <c r="BM98" i="21"/>
  <c r="AQ98" i="21"/>
  <c r="J90" i="21"/>
  <c r="BM90" i="21"/>
  <c r="AQ90" i="21"/>
  <c r="J82" i="21"/>
  <c r="BM82" i="21"/>
  <c r="AQ82" i="21"/>
  <c r="J70" i="21"/>
  <c r="BM70" i="21"/>
  <c r="AQ70" i="21"/>
  <c r="J62" i="21"/>
  <c r="BM62" i="21"/>
  <c r="AQ62" i="21"/>
  <c r="J38" i="21"/>
  <c r="BM38" i="21"/>
  <c r="AQ38" i="21"/>
  <c r="J30" i="21"/>
  <c r="AQ30" i="21"/>
  <c r="BM30" i="21"/>
  <c r="O35" i="21"/>
  <c r="O67" i="21"/>
  <c r="O83" i="21"/>
  <c r="O119" i="21"/>
  <c r="O143" i="21"/>
  <c r="O179" i="21"/>
  <c r="O203" i="21"/>
  <c r="O227" i="21"/>
  <c r="O263" i="21"/>
  <c r="O283" i="21"/>
  <c r="O299" i="21"/>
  <c r="O323" i="21"/>
  <c r="O359" i="21"/>
  <c r="O407" i="21"/>
  <c r="O415" i="21"/>
  <c r="O475" i="21"/>
  <c r="O587" i="21"/>
  <c r="O595" i="21"/>
  <c r="O611" i="21"/>
  <c r="O691" i="21"/>
  <c r="O731" i="21"/>
  <c r="O799" i="21"/>
  <c r="O923" i="21"/>
  <c r="O983" i="21"/>
  <c r="O1015" i="21"/>
  <c r="O1051" i="21"/>
  <c r="O1055" i="21"/>
  <c r="O1099" i="21"/>
  <c r="O1111" i="21"/>
  <c r="O1123" i="21"/>
  <c r="O1135" i="21"/>
  <c r="E1139" i="21"/>
  <c r="BH1139" i="21"/>
  <c r="E1127" i="21"/>
  <c r="BH1127" i="21"/>
  <c r="E1115" i="21"/>
  <c r="BH1115" i="21"/>
  <c r="E1103" i="21"/>
  <c r="BH1103" i="21"/>
  <c r="E1079" i="21"/>
  <c r="BH1079" i="21"/>
  <c r="E1007" i="21"/>
  <c r="BH1007" i="21"/>
  <c r="E991" i="21"/>
  <c r="BH991" i="21"/>
  <c r="E943" i="21"/>
  <c r="BH943" i="21"/>
  <c r="E931" i="21"/>
  <c r="BH931" i="21"/>
  <c r="BH919" i="21"/>
  <c r="E919" i="21"/>
  <c r="E895" i="21"/>
  <c r="BH895" i="21"/>
  <c r="E883" i="21"/>
  <c r="BH883" i="21"/>
  <c r="E875" i="21"/>
  <c r="BH875" i="21"/>
  <c r="E839" i="21"/>
  <c r="BH839" i="21"/>
  <c r="BH815" i="21"/>
  <c r="E815" i="21"/>
  <c r="E803" i="21"/>
  <c r="BH803" i="21"/>
  <c r="E791" i="21"/>
  <c r="BH791" i="21"/>
  <c r="E779" i="21"/>
  <c r="BH779" i="21"/>
  <c r="BH751" i="21"/>
  <c r="E751" i="21"/>
  <c r="E739" i="21"/>
  <c r="BH739" i="21"/>
  <c r="E727" i="21"/>
  <c r="BH727" i="21"/>
  <c r="E707" i="21"/>
  <c r="BH707" i="21"/>
  <c r="E695" i="21"/>
  <c r="BH695" i="21"/>
  <c r="E683" i="21"/>
  <c r="BH683" i="21"/>
  <c r="BH655" i="21"/>
  <c r="E655" i="21"/>
  <c r="E631" i="21"/>
  <c r="BH631" i="21"/>
  <c r="E619" i="21"/>
  <c r="BH619" i="21"/>
  <c r="E607" i="21"/>
  <c r="BH607" i="21"/>
  <c r="BH559" i="21"/>
  <c r="E559" i="21"/>
  <c r="BH467" i="21"/>
  <c r="E467" i="21"/>
  <c r="BH451" i="21"/>
  <c r="E451" i="21"/>
  <c r="E443" i="21"/>
  <c r="BH443" i="21"/>
  <c r="E431" i="21"/>
  <c r="BH431" i="21"/>
  <c r="E419" i="21"/>
  <c r="BH419" i="21"/>
  <c r="E391" i="21"/>
  <c r="BH391" i="21"/>
  <c r="E379" i="21"/>
  <c r="BH379" i="21"/>
  <c r="E367" i="21"/>
  <c r="BH367" i="21"/>
  <c r="E355" i="21"/>
  <c r="BH355" i="21"/>
  <c r="E287" i="21"/>
  <c r="BH287" i="21"/>
  <c r="BH259" i="21"/>
  <c r="E259" i="21"/>
  <c r="E247" i="21"/>
  <c r="BH247" i="21"/>
  <c r="E235" i="21"/>
  <c r="BH235" i="21"/>
  <c r="E223" i="21"/>
  <c r="BH223" i="21"/>
  <c r="BH211" i="21"/>
  <c r="E211" i="21"/>
  <c r="E199" i="21"/>
  <c r="BH199" i="21"/>
  <c r="E187" i="21"/>
  <c r="BH187" i="21"/>
  <c r="E175" i="21"/>
  <c r="BH175" i="21"/>
  <c r="E167" i="21"/>
  <c r="BH167" i="21"/>
  <c r="E151" i="21"/>
  <c r="BH151" i="21"/>
  <c r="E139" i="21"/>
  <c r="BH139" i="21"/>
  <c r="E127" i="21"/>
  <c r="BH127" i="21"/>
  <c r="BH115" i="21"/>
  <c r="E115" i="21"/>
  <c r="E95" i="21"/>
  <c r="BH95" i="21"/>
  <c r="E79" i="21"/>
  <c r="BH79" i="21"/>
  <c r="E71" i="21"/>
  <c r="BH71" i="21"/>
  <c r="E59" i="21"/>
  <c r="BH59" i="21"/>
  <c r="E55" i="21"/>
  <c r="BH55" i="21"/>
  <c r="E31" i="21"/>
  <c r="BH31" i="21"/>
  <c r="F1123" i="21"/>
  <c r="BI1123" i="21"/>
  <c r="AM1123" i="21"/>
  <c r="F1115" i="21"/>
  <c r="BI1115" i="21"/>
  <c r="AM1115" i="21"/>
  <c r="F1111" i="21"/>
  <c r="BI1111" i="21"/>
  <c r="AM1111" i="21"/>
  <c r="F1103" i="21"/>
  <c r="BI1103" i="21"/>
  <c r="AM1103" i="21"/>
  <c r="F1079" i="21"/>
  <c r="BI1079" i="21"/>
  <c r="AM1079" i="21"/>
  <c r="F1019" i="21"/>
  <c r="BI1019" i="21"/>
  <c r="AM1019" i="21"/>
  <c r="F1003" i="21"/>
  <c r="BI1003" i="21"/>
  <c r="AM1003" i="21"/>
  <c r="F995" i="21"/>
  <c r="BI995" i="21"/>
  <c r="AM995" i="21"/>
  <c r="F967" i="21"/>
  <c r="BI967" i="21"/>
  <c r="AM967" i="21"/>
  <c r="F943" i="21"/>
  <c r="BI943" i="21"/>
  <c r="AM943" i="21"/>
  <c r="F935" i="21"/>
  <c r="BI935" i="21"/>
  <c r="AM935" i="21"/>
  <c r="F931" i="21"/>
  <c r="BI931" i="21"/>
  <c r="AM931" i="21"/>
  <c r="F923" i="21"/>
  <c r="BI923" i="21"/>
  <c r="AM923" i="21"/>
  <c r="F899" i="21"/>
  <c r="BI899" i="21"/>
  <c r="AM899" i="21"/>
  <c r="F883" i="21"/>
  <c r="BI883" i="21"/>
  <c r="AM883" i="21"/>
  <c r="F875" i="21"/>
  <c r="BI875" i="21"/>
  <c r="AM875" i="21"/>
  <c r="F835" i="21"/>
  <c r="BI835" i="21"/>
  <c r="AM835" i="21"/>
  <c r="F815" i="21"/>
  <c r="BI815" i="21"/>
  <c r="AM815" i="21"/>
  <c r="F811" i="21"/>
  <c r="BI811" i="21"/>
  <c r="AM811" i="21"/>
  <c r="F803" i="21"/>
  <c r="BI803" i="21"/>
  <c r="AM803" i="21"/>
  <c r="F787" i="21"/>
  <c r="BI787" i="21"/>
  <c r="AM787" i="21"/>
  <c r="F775" i="21"/>
  <c r="BI775" i="21"/>
  <c r="AM775" i="21"/>
  <c r="F751" i="21"/>
  <c r="BI751" i="21"/>
  <c r="AM751" i="21"/>
  <c r="F743" i="21"/>
  <c r="BI743" i="21"/>
  <c r="AM743" i="21"/>
  <c r="F731" i="21"/>
  <c r="BI731" i="21"/>
  <c r="AM731" i="21"/>
  <c r="F707" i="21"/>
  <c r="BI707" i="21"/>
  <c r="AM707" i="21"/>
  <c r="F695" i="21"/>
  <c r="BI695" i="21"/>
  <c r="AM695" i="21"/>
  <c r="F683" i="21"/>
  <c r="BI683" i="21"/>
  <c r="AM683" i="21"/>
  <c r="F635" i="21"/>
  <c r="BI635" i="21"/>
  <c r="AM635" i="21"/>
  <c r="F623" i="21"/>
  <c r="BI623" i="21"/>
  <c r="AM623" i="21"/>
  <c r="F611" i="21"/>
  <c r="BI611" i="21"/>
  <c r="AM611" i="21"/>
  <c r="F599" i="21"/>
  <c r="BI599" i="21"/>
  <c r="AM599" i="21"/>
  <c r="F587" i="21"/>
  <c r="BI587" i="21"/>
  <c r="AM587" i="21"/>
  <c r="F559" i="21"/>
  <c r="BI559" i="21"/>
  <c r="AM559" i="21"/>
  <c r="F467" i="21"/>
  <c r="BI467" i="21"/>
  <c r="AM467" i="21"/>
  <c r="F455" i="21"/>
  <c r="BI455" i="21"/>
  <c r="AM455" i="21"/>
  <c r="F443" i="21"/>
  <c r="BI443" i="21"/>
  <c r="AM443" i="21"/>
  <c r="F431" i="21"/>
  <c r="BI431" i="21"/>
  <c r="AM431" i="21"/>
  <c r="F419" i="21"/>
  <c r="BI419" i="21"/>
  <c r="AM419" i="21"/>
  <c r="F407" i="21"/>
  <c r="BI407" i="21"/>
  <c r="AM407" i="21"/>
  <c r="F395" i="21"/>
  <c r="BI395" i="21"/>
  <c r="AM395" i="21"/>
  <c r="F383" i="21"/>
  <c r="BI383" i="21"/>
  <c r="AM383" i="21"/>
  <c r="F371" i="21"/>
  <c r="BI371" i="21"/>
  <c r="AM371" i="21"/>
  <c r="F343" i="21"/>
  <c r="BI343" i="21"/>
  <c r="AM343" i="21"/>
  <c r="F283" i="21"/>
  <c r="BI283" i="21"/>
  <c r="AM283" i="21"/>
  <c r="F263" i="21"/>
  <c r="BI263" i="21"/>
  <c r="AM263" i="21"/>
  <c r="F251" i="21"/>
  <c r="BI251" i="21"/>
  <c r="AM251" i="21"/>
  <c r="F235" i="21"/>
  <c r="BI235" i="21"/>
  <c r="AM235" i="21"/>
  <c r="F223" i="21"/>
  <c r="BI223" i="21"/>
  <c r="AM223" i="21"/>
  <c r="F215" i="21"/>
  <c r="BI215" i="21"/>
  <c r="AM215" i="21"/>
  <c r="F203" i="21"/>
  <c r="BI203" i="21"/>
  <c r="AM203" i="21"/>
  <c r="F191" i="21"/>
  <c r="BI191" i="21"/>
  <c r="AM191" i="21"/>
  <c r="F163" i="21"/>
  <c r="BI163" i="21"/>
  <c r="AM163" i="21"/>
  <c r="F139" i="21"/>
  <c r="BI139" i="21"/>
  <c r="AM139" i="21"/>
  <c r="F119" i="21"/>
  <c r="BI119" i="21"/>
  <c r="AM119" i="21"/>
  <c r="F95" i="21"/>
  <c r="BI95" i="21"/>
  <c r="AM95" i="21"/>
  <c r="F59" i="21"/>
  <c r="BI59" i="21"/>
  <c r="AM59" i="21"/>
  <c r="F31" i="21"/>
  <c r="BI31" i="21"/>
  <c r="AM31" i="21"/>
  <c r="G1135" i="21"/>
  <c r="BJ1135" i="21"/>
  <c r="AN1135" i="21"/>
  <c r="G1123" i="21"/>
  <c r="BJ1123" i="21"/>
  <c r="AN1123" i="21"/>
  <c r="G1079" i="21"/>
  <c r="BJ1079" i="21"/>
  <c r="AN1079" i="21"/>
  <c r="G1055" i="21"/>
  <c r="BJ1055" i="21"/>
  <c r="AN1055" i="21"/>
  <c r="G1019" i="21"/>
  <c r="BJ1019" i="21"/>
  <c r="AN1019" i="21"/>
  <c r="G1007" i="21"/>
  <c r="BJ1007" i="21"/>
  <c r="AN1007" i="21"/>
  <c r="G991" i="21"/>
  <c r="BJ991" i="21"/>
  <c r="AN991" i="21"/>
  <c r="G979" i="21"/>
  <c r="BJ979" i="21"/>
  <c r="AN979" i="21"/>
  <c r="G919" i="21"/>
  <c r="BJ919" i="21"/>
  <c r="AN919" i="21"/>
  <c r="G899" i="21"/>
  <c r="BJ899" i="21"/>
  <c r="AN899" i="21"/>
  <c r="G883" i="21"/>
  <c r="BJ883" i="21"/>
  <c r="AN883" i="21"/>
  <c r="G839" i="21"/>
  <c r="BJ839" i="21"/>
  <c r="AN839" i="21"/>
  <c r="G815" i="21"/>
  <c r="BJ815" i="21"/>
  <c r="AN815" i="21"/>
  <c r="G803" i="21"/>
  <c r="BJ803" i="21"/>
  <c r="AN803" i="21"/>
  <c r="G755" i="21"/>
  <c r="BJ755" i="21"/>
  <c r="AN755" i="21"/>
  <c r="G743" i="21"/>
  <c r="BJ743" i="21"/>
  <c r="AN743" i="21"/>
  <c r="G731" i="21"/>
  <c r="BJ731" i="21"/>
  <c r="AN731" i="21"/>
  <c r="G655" i="21"/>
  <c r="BJ655" i="21"/>
  <c r="AN655" i="21"/>
  <c r="G611" i="21"/>
  <c r="BJ611" i="21"/>
  <c r="AN611" i="21"/>
  <c r="G599" i="21"/>
  <c r="BJ599" i="21"/>
  <c r="AN599" i="21"/>
  <c r="G587" i="21"/>
  <c r="BJ587" i="21"/>
  <c r="AN587" i="21"/>
  <c r="G475" i="21"/>
  <c r="BJ475" i="21"/>
  <c r="AN475" i="21"/>
  <c r="G463" i="21"/>
  <c r="BJ463" i="21"/>
  <c r="AN463" i="21"/>
  <c r="G419" i="21"/>
  <c r="BJ419" i="21"/>
  <c r="AN419" i="21"/>
  <c r="G403" i="21"/>
  <c r="BJ403" i="21"/>
  <c r="AN403" i="21"/>
  <c r="G391" i="21"/>
  <c r="BJ391" i="21"/>
  <c r="AN391" i="21"/>
  <c r="G379" i="21"/>
  <c r="BJ379" i="21"/>
  <c r="AN379" i="21"/>
  <c r="G367" i="21"/>
  <c r="BJ367" i="21"/>
  <c r="AN367" i="21"/>
  <c r="G355" i="21"/>
  <c r="BJ355" i="21"/>
  <c r="AN355" i="21"/>
  <c r="G295" i="21"/>
  <c r="BJ295" i="21"/>
  <c r="AN295" i="21"/>
  <c r="G283" i="21"/>
  <c r="BJ283" i="21"/>
  <c r="AN283" i="21"/>
  <c r="G251" i="21"/>
  <c r="BJ251" i="21"/>
  <c r="AN251" i="21"/>
  <c r="G235" i="21"/>
  <c r="BJ235" i="21"/>
  <c r="AN235" i="21"/>
  <c r="G211" i="21"/>
  <c r="BJ211" i="21"/>
  <c r="AN211" i="21"/>
  <c r="G199" i="21"/>
  <c r="BJ199" i="21"/>
  <c r="AN199" i="21"/>
  <c r="G187" i="21"/>
  <c r="BJ187" i="21"/>
  <c r="AN187" i="21"/>
  <c r="G175" i="21"/>
  <c r="BJ175" i="21"/>
  <c r="AN175" i="21"/>
  <c r="G151" i="21"/>
  <c r="BJ151" i="21"/>
  <c r="AN151" i="21"/>
  <c r="G91" i="21"/>
  <c r="BJ91" i="21"/>
  <c r="AN91" i="21"/>
  <c r="G79" i="21"/>
  <c r="BJ79" i="21"/>
  <c r="AN79" i="21"/>
  <c r="G31" i="21"/>
  <c r="BJ31" i="21"/>
  <c r="AN31" i="21"/>
  <c r="H1135" i="21"/>
  <c r="BK1135" i="21"/>
  <c r="AO1135" i="21"/>
  <c r="H1123" i="21"/>
  <c r="BK1123" i="21"/>
  <c r="AO1123" i="21"/>
  <c r="H1111" i="21"/>
  <c r="BK1111" i="21"/>
  <c r="AO1111" i="21"/>
  <c r="H1099" i="21"/>
  <c r="BK1099" i="21"/>
  <c r="AO1099" i="21"/>
  <c r="H1075" i="21"/>
  <c r="BK1075" i="21"/>
  <c r="AO1075" i="21"/>
  <c r="H1051" i="21"/>
  <c r="BK1051" i="21"/>
  <c r="AO1051" i="21"/>
  <c r="H1007" i="21"/>
  <c r="BK1007" i="21"/>
  <c r="AO1007" i="21"/>
  <c r="H995" i="21"/>
  <c r="BK995" i="21"/>
  <c r="AO995" i="21"/>
  <c r="H979" i="21"/>
  <c r="BK979" i="21"/>
  <c r="AO979" i="21"/>
  <c r="H971" i="21"/>
  <c r="BK971" i="21"/>
  <c r="AO971" i="21"/>
  <c r="H947" i="21"/>
  <c r="BK947" i="21"/>
  <c r="AO947" i="21"/>
  <c r="H935" i="21"/>
  <c r="BK935" i="21"/>
  <c r="AO935" i="21"/>
  <c r="H923" i="21"/>
  <c r="BK923" i="21"/>
  <c r="AO923" i="21"/>
  <c r="H899" i="21"/>
  <c r="BK899" i="21"/>
  <c r="AO899" i="21"/>
  <c r="H887" i="21"/>
  <c r="BK887" i="21"/>
  <c r="AO887" i="21"/>
  <c r="H875" i="21"/>
  <c r="BK875" i="21"/>
  <c r="AO875" i="21"/>
  <c r="H815" i="21"/>
  <c r="BK815" i="21"/>
  <c r="AO815" i="21"/>
  <c r="H799" i="21"/>
  <c r="BK799" i="21"/>
  <c r="AO799" i="21"/>
  <c r="H751" i="21"/>
  <c r="BK751" i="21"/>
  <c r="AO751" i="21"/>
  <c r="H743" i="21"/>
  <c r="BK743" i="21"/>
  <c r="AO743" i="21"/>
  <c r="H727" i="21"/>
  <c r="BK727" i="21"/>
  <c r="AO727" i="21"/>
  <c r="H691" i="21"/>
  <c r="BK691" i="21"/>
  <c r="AO691" i="21"/>
  <c r="H683" i="21"/>
  <c r="BK683" i="21"/>
  <c r="AO683" i="21"/>
  <c r="H635" i="21"/>
  <c r="BK635" i="21"/>
  <c r="AO635" i="21"/>
  <c r="H623" i="21"/>
  <c r="BK623" i="21"/>
  <c r="AO623" i="21"/>
  <c r="H607" i="21"/>
  <c r="BK607" i="21"/>
  <c r="AO607" i="21"/>
  <c r="H599" i="21"/>
  <c r="BK599" i="21"/>
  <c r="AO599" i="21"/>
  <c r="H587" i="21"/>
  <c r="BK587" i="21"/>
  <c r="AO587" i="21"/>
  <c r="H559" i="21"/>
  <c r="BK559" i="21"/>
  <c r="AO559" i="21"/>
  <c r="H463" i="21"/>
  <c r="BK463" i="21"/>
  <c r="AO463" i="21"/>
  <c r="H451" i="21"/>
  <c r="BK451" i="21"/>
  <c r="AO451" i="21"/>
  <c r="H439" i="21"/>
  <c r="BK439" i="21"/>
  <c r="AO439" i="21"/>
  <c r="H407" i="21"/>
  <c r="BK407" i="21"/>
  <c r="AO407" i="21"/>
  <c r="H391" i="21"/>
  <c r="BK391" i="21"/>
  <c r="AO391" i="21"/>
  <c r="H379" i="21"/>
  <c r="BK379" i="21"/>
  <c r="AO379" i="21"/>
  <c r="H367" i="21"/>
  <c r="BK367" i="21"/>
  <c r="AO367" i="21"/>
  <c r="H355" i="21"/>
  <c r="BK355" i="21"/>
  <c r="AO355" i="21"/>
  <c r="H343" i="21"/>
  <c r="BK343" i="21"/>
  <c r="AO343" i="21"/>
  <c r="H335" i="21"/>
  <c r="BK335" i="21"/>
  <c r="AO335" i="21"/>
  <c r="H323" i="21"/>
  <c r="BK323" i="21"/>
  <c r="AO323" i="21"/>
  <c r="H295" i="21"/>
  <c r="BK295" i="21"/>
  <c r="AO295" i="21"/>
  <c r="H283" i="21"/>
  <c r="BK283" i="21"/>
  <c r="AO283" i="21"/>
  <c r="H259" i="21"/>
  <c r="BK259" i="21"/>
  <c r="AO259" i="21"/>
  <c r="H247" i="21"/>
  <c r="BK247" i="21"/>
  <c r="AO247" i="21"/>
  <c r="H235" i="21"/>
  <c r="BK235" i="21"/>
  <c r="AO235" i="21"/>
  <c r="H223" i="21"/>
  <c r="BK223" i="21"/>
  <c r="AO223" i="21"/>
  <c r="H211" i="21"/>
  <c r="BK211" i="21"/>
  <c r="AO211" i="21"/>
  <c r="H199" i="21"/>
  <c r="BK199" i="21"/>
  <c r="AO199" i="21"/>
  <c r="H155" i="21"/>
  <c r="BK155" i="21"/>
  <c r="AO155" i="21"/>
  <c r="H143" i="21"/>
  <c r="BK143" i="21"/>
  <c r="AO143" i="21"/>
  <c r="H127" i="21"/>
  <c r="BK127" i="21"/>
  <c r="AO127" i="21"/>
  <c r="H115" i="21"/>
  <c r="BK115" i="21"/>
  <c r="AO115" i="21"/>
  <c r="H35" i="21"/>
  <c r="BK35" i="21"/>
  <c r="AO35" i="21"/>
  <c r="I1139" i="21"/>
  <c r="BL1139" i="21"/>
  <c r="AP1139" i="21"/>
  <c r="I1123" i="21"/>
  <c r="BL1123" i="21"/>
  <c r="AP1123" i="21"/>
  <c r="I1111" i="21"/>
  <c r="BL1111" i="21"/>
  <c r="AP1111" i="21"/>
  <c r="I1075" i="21"/>
  <c r="BL1075" i="21"/>
  <c r="AP1075" i="21"/>
  <c r="I1007" i="21"/>
  <c r="AP1007" i="21"/>
  <c r="BL1007" i="21"/>
  <c r="I947" i="21"/>
  <c r="BL947" i="21"/>
  <c r="AP947" i="21"/>
  <c r="I935" i="21"/>
  <c r="BL935" i="21"/>
  <c r="AP935" i="21"/>
  <c r="I895" i="21"/>
  <c r="BL895" i="21"/>
  <c r="AP895" i="21"/>
  <c r="I883" i="21"/>
  <c r="BL883" i="21"/>
  <c r="AP883" i="21"/>
  <c r="I875" i="21"/>
  <c r="BL875" i="21"/>
  <c r="AP875" i="21"/>
  <c r="I835" i="21"/>
  <c r="BL835" i="21"/>
  <c r="AP835" i="21"/>
  <c r="I811" i="21"/>
  <c r="BL811" i="21"/>
  <c r="AP811" i="21"/>
  <c r="I799" i="21"/>
  <c r="BL799" i="21"/>
  <c r="AP799" i="21"/>
  <c r="I791" i="21"/>
  <c r="BL791" i="21"/>
  <c r="AP791" i="21"/>
  <c r="I779" i="21"/>
  <c r="BL779" i="21"/>
  <c r="AP779" i="21"/>
  <c r="I755" i="21"/>
  <c r="BL755" i="21"/>
  <c r="AP755" i="21"/>
  <c r="I743" i="21"/>
  <c r="BL743" i="21"/>
  <c r="AP743" i="21"/>
  <c r="I731" i="21"/>
  <c r="BL731" i="21"/>
  <c r="AP731" i="21"/>
  <c r="I683" i="21"/>
  <c r="BL683" i="21"/>
  <c r="AP683" i="21"/>
  <c r="I655" i="21"/>
  <c r="BL655" i="21"/>
  <c r="AP655" i="21"/>
  <c r="I631" i="21"/>
  <c r="BL631" i="21"/>
  <c r="AP631" i="21"/>
  <c r="I619" i="21"/>
  <c r="BL619" i="21"/>
  <c r="AP619" i="21"/>
  <c r="I611" i="21"/>
  <c r="BL611" i="21"/>
  <c r="AP611" i="21"/>
  <c r="I599" i="21"/>
  <c r="AP599" i="21"/>
  <c r="BL599" i="21"/>
  <c r="I587" i="21"/>
  <c r="BL587" i="21"/>
  <c r="AP587" i="21"/>
  <c r="I559" i="21"/>
  <c r="BL559" i="21"/>
  <c r="AP559" i="21"/>
  <c r="I475" i="21"/>
  <c r="BL475" i="21"/>
  <c r="AP475" i="21"/>
  <c r="I467" i="21"/>
  <c r="BL467" i="21"/>
  <c r="AP467" i="21"/>
  <c r="I455" i="21"/>
  <c r="BL455" i="21"/>
  <c r="AP455" i="21"/>
  <c r="I443" i="21"/>
  <c r="AP443" i="21"/>
  <c r="BL443" i="21"/>
  <c r="I431" i="21"/>
  <c r="BL431" i="21"/>
  <c r="AP431" i="21"/>
  <c r="I395" i="21"/>
  <c r="BL395" i="21"/>
  <c r="AP395" i="21"/>
  <c r="I383" i="21"/>
  <c r="BL383" i="21"/>
  <c r="AP383" i="21"/>
  <c r="I371" i="21"/>
  <c r="BL371" i="21"/>
  <c r="AP371" i="21"/>
  <c r="I359" i="21"/>
  <c r="BL359" i="21"/>
  <c r="AP359" i="21"/>
  <c r="I343" i="21"/>
  <c r="AP343" i="21"/>
  <c r="BL343" i="21"/>
  <c r="I331" i="21"/>
  <c r="BL331" i="21"/>
  <c r="AP331" i="21"/>
  <c r="I319" i="21"/>
  <c r="BL319" i="21"/>
  <c r="AP319" i="21"/>
  <c r="I299" i="21"/>
  <c r="BL299" i="21"/>
  <c r="AP299" i="21"/>
  <c r="I287" i="21"/>
  <c r="BL287" i="21"/>
  <c r="AP287" i="21"/>
  <c r="I263" i="21"/>
  <c r="BL263" i="21"/>
  <c r="AP263" i="21"/>
  <c r="I251" i="21"/>
  <c r="AP251" i="21"/>
  <c r="BL251" i="21"/>
  <c r="I239" i="21"/>
  <c r="BL239" i="21"/>
  <c r="AP239" i="21"/>
  <c r="I227" i="21"/>
  <c r="BL227" i="21"/>
  <c r="AP227" i="21"/>
  <c r="I215" i="21"/>
  <c r="AP215" i="21"/>
  <c r="BL215" i="21"/>
  <c r="I203" i="21"/>
  <c r="BL203" i="21"/>
  <c r="AP203" i="21"/>
  <c r="I199" i="21"/>
  <c r="BL199" i="21"/>
  <c r="AP199" i="21"/>
  <c r="I187" i="21"/>
  <c r="AP187" i="21"/>
  <c r="BL187" i="21"/>
  <c r="I143" i="21"/>
  <c r="BL143" i="21"/>
  <c r="AP143" i="21"/>
  <c r="I127" i="21"/>
  <c r="BL127" i="21"/>
  <c r="AP127" i="21"/>
  <c r="BL115" i="21"/>
  <c r="I115" i="21"/>
  <c r="AP115" i="21"/>
  <c r="I95" i="21"/>
  <c r="BL95" i="21"/>
  <c r="AP95" i="21"/>
  <c r="I71" i="21"/>
  <c r="BL71" i="21"/>
  <c r="AP71" i="21"/>
  <c r="I59" i="21"/>
  <c r="BL59" i="21"/>
  <c r="AP59" i="21"/>
  <c r="I35" i="21"/>
  <c r="BL35" i="21"/>
  <c r="AP35" i="21"/>
  <c r="J1139" i="21"/>
  <c r="BM1139" i="21"/>
  <c r="AQ1139" i="21"/>
  <c r="J1103" i="21"/>
  <c r="BM1103" i="21"/>
  <c r="AQ1103" i="21"/>
  <c r="J1079" i="21"/>
  <c r="BM1079" i="21"/>
  <c r="AQ1079" i="21"/>
  <c r="J1051" i="21"/>
  <c r="BM1051" i="21"/>
  <c r="AQ1051" i="21"/>
  <c r="J1019" i="21"/>
  <c r="BM1019" i="21"/>
  <c r="AQ1019" i="21"/>
  <c r="J1007" i="21"/>
  <c r="BM1007" i="21"/>
  <c r="AQ1007" i="21"/>
  <c r="BM995" i="21"/>
  <c r="J995" i="21"/>
  <c r="AQ995" i="21"/>
  <c r="J979" i="21"/>
  <c r="BM979" i="21"/>
  <c r="AQ979" i="21"/>
  <c r="J967" i="21"/>
  <c r="BM967" i="21"/>
  <c r="AQ967" i="21"/>
  <c r="J895" i="21"/>
  <c r="BM895" i="21"/>
  <c r="AQ895" i="21"/>
  <c r="J883" i="21"/>
  <c r="BM883" i="21"/>
  <c r="AQ883" i="21"/>
  <c r="J875" i="21"/>
  <c r="BM875" i="21"/>
  <c r="AQ875" i="21"/>
  <c r="J839" i="21"/>
  <c r="BM839" i="21"/>
  <c r="AQ839" i="21"/>
  <c r="J815" i="21"/>
  <c r="BM815" i="21"/>
  <c r="AQ815" i="21"/>
  <c r="J803" i="21"/>
  <c r="BM803" i="21"/>
  <c r="AQ803" i="21"/>
  <c r="J775" i="21"/>
  <c r="BM775" i="21"/>
  <c r="AQ775" i="21"/>
  <c r="J751" i="21"/>
  <c r="BM751" i="21"/>
  <c r="AQ751" i="21"/>
  <c r="J707" i="21"/>
  <c r="BM707" i="21"/>
  <c r="AQ707" i="21"/>
  <c r="J695" i="21"/>
  <c r="BM695" i="21"/>
  <c r="AQ695" i="21"/>
  <c r="J683" i="21"/>
  <c r="BM683" i="21"/>
  <c r="AQ683" i="21"/>
  <c r="BM655" i="21"/>
  <c r="J655" i="21"/>
  <c r="AQ655" i="21"/>
  <c r="J631" i="21"/>
  <c r="BM631" i="21"/>
  <c r="AQ631" i="21"/>
  <c r="J619" i="21"/>
  <c r="BM619" i="21"/>
  <c r="AQ619" i="21"/>
  <c r="J611" i="21"/>
  <c r="BM611" i="21"/>
  <c r="AQ611" i="21"/>
  <c r="J595" i="21"/>
  <c r="BM595" i="21"/>
  <c r="AQ595" i="21"/>
  <c r="J583" i="21"/>
  <c r="BM583" i="21"/>
  <c r="AQ583" i="21"/>
  <c r="J559" i="21"/>
  <c r="BM559" i="21"/>
  <c r="AQ559" i="21"/>
  <c r="J479" i="21"/>
  <c r="BM479" i="21"/>
  <c r="AQ479" i="21"/>
  <c r="J467" i="21"/>
  <c r="BM467" i="21"/>
  <c r="AQ467" i="21"/>
  <c r="J439" i="21"/>
  <c r="BM439" i="21"/>
  <c r="AQ439" i="21"/>
  <c r="J427" i="21"/>
  <c r="BM427" i="21"/>
  <c r="AQ427" i="21"/>
  <c r="J415" i="21"/>
  <c r="BM415" i="21"/>
  <c r="AQ415" i="21"/>
  <c r="J395" i="21"/>
  <c r="BM395" i="21"/>
  <c r="AQ395" i="21"/>
  <c r="J383" i="21"/>
  <c r="BM383" i="21"/>
  <c r="AQ383" i="21"/>
  <c r="J371" i="21"/>
  <c r="BM371" i="21"/>
  <c r="AQ371" i="21"/>
  <c r="J359" i="21"/>
  <c r="BM359" i="21"/>
  <c r="AQ359" i="21"/>
  <c r="J347" i="21"/>
  <c r="BM347" i="21"/>
  <c r="AQ347" i="21"/>
  <c r="J335" i="21"/>
  <c r="BM335" i="21"/>
  <c r="AQ335" i="21"/>
  <c r="J319" i="21"/>
  <c r="BM319" i="21"/>
  <c r="AQ319" i="21"/>
  <c r="J295" i="21"/>
  <c r="BM295" i="21"/>
  <c r="AQ295" i="21"/>
  <c r="BM283" i="21"/>
  <c r="J283" i="21"/>
  <c r="AQ283" i="21"/>
  <c r="J259" i="21"/>
  <c r="BM259" i="21"/>
  <c r="AQ259" i="21"/>
  <c r="J203" i="21"/>
  <c r="BM203" i="21"/>
  <c r="AQ203" i="21"/>
  <c r="J191" i="21"/>
  <c r="BM191" i="21"/>
  <c r="AQ191" i="21"/>
  <c r="J179" i="21"/>
  <c r="BM179" i="21"/>
  <c r="AQ179" i="21"/>
  <c r="J127" i="21"/>
  <c r="BM127" i="21"/>
  <c r="AQ127" i="21"/>
  <c r="J115" i="21"/>
  <c r="BM115" i="21"/>
  <c r="AQ115" i="21"/>
  <c r="J91" i="21"/>
  <c r="BM91" i="21"/>
  <c r="AQ91" i="21"/>
  <c r="J79" i="21"/>
  <c r="BM79" i="21"/>
  <c r="AQ79" i="21"/>
  <c r="AL1139" i="21"/>
  <c r="AL1123" i="21"/>
  <c r="AL1111" i="21"/>
  <c r="AL1015" i="21"/>
  <c r="AL1003" i="21"/>
  <c r="AL991" i="21"/>
  <c r="AL943" i="21"/>
  <c r="AL803" i="21"/>
  <c r="AL791" i="21"/>
  <c r="AL731" i="21"/>
  <c r="AL703" i="21"/>
  <c r="AL631" i="21"/>
  <c r="AL587" i="21"/>
  <c r="AL479" i="21"/>
  <c r="AL467" i="21"/>
  <c r="AL451" i="21"/>
  <c r="AL407" i="21"/>
  <c r="AL391" i="21"/>
  <c r="AL379" i="21"/>
  <c r="AL347" i="21"/>
  <c r="AL335" i="21"/>
  <c r="AL323" i="21"/>
  <c r="AL251" i="21"/>
  <c r="AL239" i="21"/>
  <c r="AL223" i="21"/>
  <c r="AL211" i="21"/>
  <c r="AL199" i="21"/>
  <c r="AL187" i="21"/>
  <c r="AL127" i="21"/>
  <c r="AL91" i="21"/>
  <c r="AL79" i="21"/>
  <c r="AL55" i="21"/>
  <c r="E1134" i="21"/>
  <c r="BH1134" i="21"/>
  <c r="E1122" i="21"/>
  <c r="BH1122" i="21"/>
  <c r="E1110" i="21"/>
  <c r="BH1110" i="21"/>
  <c r="E1078" i="21"/>
  <c r="BH1078" i="21"/>
  <c r="E1050" i="21"/>
  <c r="BH1050" i="21"/>
  <c r="E1014" i="21"/>
  <c r="BH1014" i="21"/>
  <c r="E1002" i="21"/>
  <c r="BH1002" i="21"/>
  <c r="E990" i="21"/>
  <c r="BH990" i="21"/>
  <c r="E974" i="21"/>
  <c r="BH974" i="21"/>
  <c r="E950" i="21"/>
  <c r="BH950" i="21"/>
  <c r="E938" i="21"/>
  <c r="BH938" i="21"/>
  <c r="E926" i="21"/>
  <c r="BH926" i="21"/>
  <c r="E902" i="21"/>
  <c r="BH902" i="21"/>
  <c r="E890" i="21"/>
  <c r="BH890" i="21"/>
  <c r="E878" i="21"/>
  <c r="BH878" i="21"/>
  <c r="E838" i="21"/>
  <c r="BH838" i="21"/>
  <c r="E818" i="21"/>
  <c r="BH818" i="21"/>
  <c r="E802" i="21"/>
  <c r="BH802" i="21"/>
  <c r="E790" i="21"/>
  <c r="BH790" i="21"/>
  <c r="E774" i="21"/>
  <c r="BH774" i="21"/>
  <c r="E750" i="21"/>
  <c r="BH750" i="21"/>
  <c r="E734" i="21"/>
  <c r="BH734" i="21"/>
  <c r="E678" i="21"/>
  <c r="BH678" i="21"/>
  <c r="E326" i="21"/>
  <c r="BH326" i="21"/>
  <c r="G610" i="21"/>
  <c r="BJ610" i="21"/>
  <c r="AN610" i="21"/>
  <c r="AL1134" i="21"/>
  <c r="AL1130" i="21"/>
  <c r="AL1122" i="21"/>
  <c r="AL1102" i="21"/>
  <c r="AL1078" i="21"/>
  <c r="AL1058" i="21"/>
  <c r="AL1050" i="21"/>
  <c r="AL1014" i="21"/>
  <c r="AL998" i="21"/>
  <c r="AL990" i="21"/>
  <c r="AL982" i="21"/>
  <c r="AL974" i="21"/>
  <c r="AL950" i="21"/>
  <c r="AL934" i="21"/>
  <c r="AL926" i="21"/>
  <c r="AL902" i="21"/>
  <c r="AL894" i="21"/>
  <c r="AL878" i="21"/>
  <c r="AL838" i="21"/>
  <c r="AL818" i="21"/>
  <c r="AL802" i="21"/>
  <c r="AL786" i="21"/>
  <c r="AL778" i="21"/>
  <c r="AL754" i="21"/>
  <c r="AL734" i="21"/>
  <c r="AL690" i="21"/>
  <c r="AL682" i="21"/>
  <c r="AL618" i="21"/>
  <c r="AL594" i="21"/>
  <c r="AL586" i="21"/>
  <c r="AL478" i="21"/>
  <c r="AL454" i="21"/>
  <c r="AL410" i="21"/>
  <c r="AL374" i="21"/>
  <c r="AL366" i="21"/>
  <c r="AL358" i="21"/>
  <c r="AL322" i="21"/>
  <c r="AL290" i="21"/>
  <c r="AL262" i="21"/>
  <c r="AL254" i="21"/>
  <c r="AL246" i="21"/>
  <c r="AL238" i="21"/>
  <c r="AL214" i="21"/>
  <c r="AL206" i="21"/>
  <c r="AL198" i="21"/>
  <c r="AL190" i="21"/>
  <c r="AL150" i="21"/>
  <c r="AL126" i="21"/>
  <c r="AL118" i="21"/>
  <c r="AL94" i="21"/>
  <c r="AL86" i="21"/>
  <c r="AL78" i="21"/>
  <c r="AL74" i="21"/>
  <c r="AL66" i="21"/>
  <c r="AL58" i="21"/>
  <c r="E1141" i="21"/>
  <c r="BH1141" i="21"/>
  <c r="E1137" i="21"/>
  <c r="BH1137" i="21"/>
  <c r="E1133" i="21"/>
  <c r="BH1133" i="21"/>
  <c r="E1129" i="21"/>
  <c r="BH1129" i="21"/>
  <c r="E1125" i="21"/>
  <c r="BH1125" i="21"/>
  <c r="E1121" i="21"/>
  <c r="BH1121" i="21"/>
  <c r="E1117" i="21"/>
  <c r="BH1117" i="21"/>
  <c r="E1113" i="21"/>
  <c r="BH1113" i="21"/>
  <c r="E1109" i="21"/>
  <c r="BH1109" i="21"/>
  <c r="E1105" i="21"/>
  <c r="BH1105" i="21"/>
  <c r="E1101" i="21"/>
  <c r="BH1101" i="21"/>
  <c r="E1097" i="21"/>
  <c r="BH1097" i="21"/>
  <c r="E1081" i="21"/>
  <c r="BH1081" i="21"/>
  <c r="E1077" i="21"/>
  <c r="BH1077" i="21"/>
  <c r="E1073" i="21"/>
  <c r="BH1073" i="21"/>
  <c r="E1057" i="21"/>
  <c r="BH1057" i="21"/>
  <c r="E1053" i="21"/>
  <c r="BH1053" i="21"/>
  <c r="E1049" i="21"/>
  <c r="BH1049" i="21"/>
  <c r="E1021" i="21"/>
  <c r="BH1021" i="21"/>
  <c r="E1017" i="21"/>
  <c r="BH1017" i="21"/>
  <c r="E1013" i="21"/>
  <c r="BH1013" i="21"/>
  <c r="E1009" i="21"/>
  <c r="BH1009" i="21"/>
  <c r="E1005" i="21"/>
  <c r="BH1005" i="21"/>
  <c r="E1001" i="21"/>
  <c r="BH1001" i="21"/>
  <c r="E997" i="21"/>
  <c r="BH997" i="21"/>
  <c r="E993" i="21"/>
  <c r="BH993" i="21"/>
  <c r="E989" i="21"/>
  <c r="BH989" i="21"/>
  <c r="E985" i="21"/>
  <c r="BH985" i="21"/>
  <c r="E981" i="21"/>
  <c r="BH981" i="21"/>
  <c r="E977" i="21"/>
  <c r="BH977" i="21"/>
  <c r="E973" i="21"/>
  <c r="BH973" i="21"/>
  <c r="E969" i="21"/>
  <c r="BH969" i="21"/>
  <c r="E965" i="21"/>
  <c r="BH965" i="21"/>
  <c r="E949" i="21"/>
  <c r="BH949" i="21"/>
  <c r="E945" i="21"/>
  <c r="BH945" i="21"/>
  <c r="E941" i="21"/>
  <c r="BH941" i="21"/>
  <c r="E937" i="21"/>
  <c r="BH937" i="21"/>
  <c r="E933" i="21"/>
  <c r="BH933" i="21"/>
  <c r="E929" i="21"/>
  <c r="BH929" i="21"/>
  <c r="E925" i="21"/>
  <c r="BH925" i="21"/>
  <c r="E921" i="21"/>
  <c r="BH921" i="21"/>
  <c r="E917" i="21"/>
  <c r="BH917" i="21"/>
  <c r="E901" i="21"/>
  <c r="BH901" i="21"/>
  <c r="E897" i="21"/>
  <c r="BH897" i="21"/>
  <c r="E893" i="21"/>
  <c r="BH893" i="21"/>
  <c r="E889" i="21"/>
  <c r="BH889" i="21"/>
  <c r="E885" i="21"/>
  <c r="BH885" i="21"/>
  <c r="E881" i="21"/>
  <c r="BH881" i="21"/>
  <c r="E877" i="21"/>
  <c r="BH877" i="21"/>
  <c r="E873" i="21"/>
  <c r="BH873" i="21"/>
  <c r="E869" i="21"/>
  <c r="BH869" i="21"/>
  <c r="E841" i="21"/>
  <c r="BH841" i="21"/>
  <c r="E837" i="21"/>
  <c r="BH837" i="21"/>
  <c r="E833" i="21"/>
  <c r="BH833" i="21"/>
  <c r="E817" i="21"/>
  <c r="BH817" i="21"/>
  <c r="E813" i="21"/>
  <c r="BH813" i="21"/>
  <c r="E809" i="21"/>
  <c r="BH809" i="21"/>
  <c r="E805" i="21"/>
  <c r="BH805" i="21"/>
  <c r="E801" i="21"/>
  <c r="BH801" i="21"/>
  <c r="E797" i="21"/>
  <c r="BH797" i="21"/>
  <c r="E793" i="21"/>
  <c r="BH793" i="21"/>
  <c r="E789" i="21"/>
  <c r="BH789" i="21"/>
  <c r="E785" i="21"/>
  <c r="BH785" i="21"/>
  <c r="E781" i="21"/>
  <c r="BH781" i="21"/>
  <c r="E777" i="21"/>
  <c r="BH777" i="21"/>
  <c r="E773" i="21"/>
  <c r="BH773" i="21"/>
  <c r="E757" i="21"/>
  <c r="BH757" i="21"/>
  <c r="E753" i="21"/>
  <c r="BH753" i="21"/>
  <c r="E749" i="21"/>
  <c r="BH749" i="21"/>
  <c r="E745" i="21"/>
  <c r="BH745" i="21"/>
  <c r="E741" i="21"/>
  <c r="BH741" i="21"/>
  <c r="E737" i="21"/>
  <c r="BH737" i="21"/>
  <c r="E733" i="21"/>
  <c r="BH733" i="21"/>
  <c r="E729" i="21"/>
  <c r="BH729" i="21"/>
  <c r="E725" i="21"/>
  <c r="BH725" i="21"/>
  <c r="E709" i="21"/>
  <c r="BH709" i="21"/>
  <c r="E705" i="21"/>
  <c r="BH705" i="21"/>
  <c r="E701" i="21"/>
  <c r="BH701" i="21"/>
  <c r="E697" i="21"/>
  <c r="BH697" i="21"/>
  <c r="E693" i="21"/>
  <c r="BH693" i="21"/>
  <c r="E689" i="21"/>
  <c r="BH689" i="21"/>
  <c r="E685" i="21"/>
  <c r="BH685" i="21"/>
  <c r="E681" i="21"/>
  <c r="BH681" i="21"/>
  <c r="E677" i="21"/>
  <c r="BH677" i="21"/>
  <c r="E661" i="21"/>
  <c r="BH661" i="21"/>
  <c r="E657" i="21"/>
  <c r="BH657" i="21"/>
  <c r="E653" i="21"/>
  <c r="BH653" i="21"/>
  <c r="E637" i="21"/>
  <c r="BH637" i="21"/>
  <c r="E633" i="21"/>
  <c r="BH633" i="21"/>
  <c r="E629" i="21"/>
  <c r="BH629" i="21"/>
  <c r="E625" i="21"/>
  <c r="BH625" i="21"/>
  <c r="E621" i="21"/>
  <c r="BH621" i="21"/>
  <c r="E617" i="21"/>
  <c r="BH617" i="21"/>
  <c r="E613" i="21"/>
  <c r="BH613" i="21"/>
  <c r="E609" i="21"/>
  <c r="BH609" i="21"/>
  <c r="E605" i="21"/>
  <c r="BH605" i="21"/>
  <c r="E601" i="21"/>
  <c r="BH601" i="21"/>
  <c r="E597" i="21"/>
  <c r="BH597" i="21"/>
  <c r="E593" i="21"/>
  <c r="BH593" i="21"/>
  <c r="E589" i="21"/>
  <c r="BH589" i="21"/>
  <c r="E585" i="21"/>
  <c r="BH585" i="21"/>
  <c r="E581" i="21"/>
  <c r="BH581" i="21"/>
  <c r="E565" i="21"/>
  <c r="BH565" i="21"/>
  <c r="E561" i="21"/>
  <c r="BH561" i="21"/>
  <c r="E557" i="21"/>
  <c r="BH557" i="21"/>
  <c r="E481" i="21"/>
  <c r="BH481" i="21"/>
  <c r="E477" i="21"/>
  <c r="BH477" i="21"/>
  <c r="E473" i="21"/>
  <c r="BH473" i="21"/>
  <c r="E469" i="21"/>
  <c r="BH469" i="21"/>
  <c r="E465" i="21"/>
  <c r="BH465" i="21"/>
  <c r="E461" i="21"/>
  <c r="BH461" i="21"/>
  <c r="E457" i="21"/>
  <c r="BH457" i="21"/>
  <c r="E453" i="21"/>
  <c r="BH453" i="21"/>
  <c r="E449" i="21"/>
  <c r="BH449" i="21"/>
  <c r="E445" i="21"/>
  <c r="BH445" i="21"/>
  <c r="E441" i="21"/>
  <c r="BH441" i="21"/>
  <c r="E437" i="21"/>
  <c r="BH437" i="21"/>
  <c r="E433" i="21"/>
  <c r="BH433" i="21"/>
  <c r="E429" i="21"/>
  <c r="BH429" i="21"/>
  <c r="E425" i="21"/>
  <c r="BH425" i="21"/>
  <c r="E421" i="21"/>
  <c r="BH421" i="21"/>
  <c r="E417" i="21"/>
  <c r="BH417" i="21"/>
  <c r="E413" i="21"/>
  <c r="BH413" i="21"/>
  <c r="E409" i="21"/>
  <c r="BH409" i="21"/>
  <c r="E405" i="21"/>
  <c r="BH405" i="21"/>
  <c r="E401" i="21"/>
  <c r="BH401" i="21"/>
  <c r="E397" i="21"/>
  <c r="BH397" i="21"/>
  <c r="E393" i="21"/>
  <c r="BH393" i="21"/>
  <c r="E389" i="21"/>
  <c r="BH389" i="21"/>
  <c r="E385" i="21"/>
  <c r="BH385" i="21"/>
  <c r="E381" i="21"/>
  <c r="BH381" i="21"/>
  <c r="E377" i="21"/>
  <c r="BH377" i="21"/>
  <c r="E373" i="21"/>
  <c r="BH373" i="21"/>
  <c r="E369" i="21"/>
  <c r="BH369" i="21"/>
  <c r="E365" i="21"/>
  <c r="BH365" i="21"/>
  <c r="E361" i="21"/>
  <c r="BH361" i="21"/>
  <c r="E357" i="21"/>
  <c r="BH357" i="21"/>
  <c r="E353" i="21"/>
  <c r="BH353" i="21"/>
  <c r="E349" i="21"/>
  <c r="BH349" i="21"/>
  <c r="E345" i="21"/>
  <c r="BH345" i="21"/>
  <c r="E341" i="21"/>
  <c r="BH341" i="21"/>
  <c r="E337" i="21"/>
  <c r="BH337" i="21"/>
  <c r="E333" i="21"/>
  <c r="BH333" i="21"/>
  <c r="E329" i="21"/>
  <c r="BH329" i="21"/>
  <c r="E325" i="21"/>
  <c r="BH325" i="21"/>
  <c r="E321" i="21"/>
  <c r="BH321" i="21"/>
  <c r="E317" i="21"/>
  <c r="BH317" i="21"/>
  <c r="E301" i="21"/>
  <c r="BH301" i="21"/>
  <c r="E297" i="21"/>
  <c r="BH297" i="21"/>
  <c r="E293" i="21"/>
  <c r="BH293" i="21"/>
  <c r="E289" i="21"/>
  <c r="BH289" i="21"/>
  <c r="E285" i="21"/>
  <c r="BH285" i="21"/>
  <c r="E281" i="21"/>
  <c r="BH281" i="21"/>
  <c r="E265" i="21"/>
  <c r="BH265" i="21"/>
  <c r="E261" i="21"/>
  <c r="BH261" i="21"/>
  <c r="E257" i="21"/>
  <c r="BH257" i="21"/>
  <c r="E253" i="21"/>
  <c r="BH253" i="21"/>
  <c r="E249" i="21"/>
  <c r="BH249" i="21"/>
  <c r="E245" i="21"/>
  <c r="BH245" i="21"/>
  <c r="E241" i="21"/>
  <c r="BH241" i="21"/>
  <c r="E237" i="21"/>
  <c r="BH237" i="21"/>
  <c r="E233" i="21"/>
  <c r="BH233" i="21"/>
  <c r="E229" i="21"/>
  <c r="BH229" i="21"/>
  <c r="E225" i="21"/>
  <c r="BH225" i="21"/>
  <c r="E221" i="21"/>
  <c r="BH221" i="21"/>
  <c r="E217" i="21"/>
  <c r="BH217" i="21"/>
  <c r="E213" i="21"/>
  <c r="BH213" i="21"/>
  <c r="E209" i="21"/>
  <c r="BH209" i="21"/>
  <c r="E205" i="21"/>
  <c r="BH205" i="21"/>
  <c r="E201" i="21"/>
  <c r="BH201" i="21"/>
  <c r="E197" i="21"/>
  <c r="BH197" i="21"/>
  <c r="E193" i="21"/>
  <c r="BH193" i="21"/>
  <c r="E189" i="21"/>
  <c r="BH189" i="21"/>
  <c r="E185" i="21"/>
  <c r="BH185" i="21"/>
  <c r="E181" i="21"/>
  <c r="BH181" i="21"/>
  <c r="E177" i="21"/>
  <c r="BH177" i="21"/>
  <c r="E173" i="21"/>
  <c r="BH173" i="21"/>
  <c r="E169" i="21"/>
  <c r="BH169" i="21"/>
  <c r="E165" i="21"/>
  <c r="BH165" i="21"/>
  <c r="E161" i="21"/>
  <c r="BH161" i="21"/>
  <c r="E157" i="21"/>
  <c r="BH157" i="21"/>
  <c r="E153" i="21"/>
  <c r="BH153" i="21"/>
  <c r="E149" i="21"/>
  <c r="BH149" i="21"/>
  <c r="E145" i="21"/>
  <c r="BH145" i="21"/>
  <c r="E141" i="21"/>
  <c r="BH141" i="21"/>
  <c r="E137" i="21"/>
  <c r="BH137" i="21"/>
  <c r="E133" i="21"/>
  <c r="BH133" i="21"/>
  <c r="E129" i="21"/>
  <c r="BH129" i="21"/>
  <c r="E125" i="21"/>
  <c r="BH125" i="21"/>
  <c r="E121" i="21"/>
  <c r="BH121" i="21"/>
  <c r="E117" i="21"/>
  <c r="BH117" i="21"/>
  <c r="E113" i="21"/>
  <c r="BH113" i="21"/>
  <c r="E97" i="21"/>
  <c r="BH97" i="21"/>
  <c r="E93" i="21"/>
  <c r="BH93" i="21"/>
  <c r="E89" i="21"/>
  <c r="BH89" i="21"/>
  <c r="E85" i="21"/>
  <c r="BH85" i="21"/>
  <c r="E81" i="21"/>
  <c r="BH81" i="21"/>
  <c r="E77" i="21"/>
  <c r="BH77" i="21"/>
  <c r="E73" i="21"/>
  <c r="BH73" i="21"/>
  <c r="E69" i="21"/>
  <c r="BH69" i="21"/>
  <c r="E65" i="21"/>
  <c r="BH65" i="21"/>
  <c r="E61" i="21"/>
  <c r="BH61" i="21"/>
  <c r="E57" i="21"/>
  <c r="BH57" i="21"/>
  <c r="E53" i="21"/>
  <c r="BH53" i="21"/>
  <c r="E37" i="21"/>
  <c r="BH37" i="21"/>
  <c r="E33" i="21"/>
  <c r="BH33" i="21"/>
  <c r="E29" i="21"/>
  <c r="BH29" i="21"/>
  <c r="F1141" i="21"/>
  <c r="BI1141" i="21"/>
  <c r="AM1141" i="21"/>
  <c r="F1137" i="21"/>
  <c r="BI1137" i="21"/>
  <c r="AM1137" i="21"/>
  <c r="F1133" i="21"/>
  <c r="BI1133" i="21"/>
  <c r="AM1133" i="21"/>
  <c r="F1129" i="21"/>
  <c r="BI1129" i="21"/>
  <c r="AM1129" i="21"/>
  <c r="F1125" i="21"/>
  <c r="BI1125" i="21"/>
  <c r="AM1125" i="21"/>
  <c r="F1121" i="21"/>
  <c r="BI1121" i="21"/>
  <c r="AM1121" i="21"/>
  <c r="F1117" i="21"/>
  <c r="BI1117" i="21"/>
  <c r="AM1117" i="21"/>
  <c r="F1113" i="21"/>
  <c r="BI1113" i="21"/>
  <c r="AM1113" i="21"/>
  <c r="F1109" i="21"/>
  <c r="BI1109" i="21"/>
  <c r="AM1109" i="21"/>
  <c r="F1105" i="21"/>
  <c r="BI1105" i="21"/>
  <c r="AM1105" i="21"/>
  <c r="F1101" i="21"/>
  <c r="BI1101" i="21"/>
  <c r="AM1101" i="21"/>
  <c r="F1097" i="21"/>
  <c r="BI1097" i="21"/>
  <c r="AM1097" i="21"/>
  <c r="F1081" i="21"/>
  <c r="BI1081" i="21"/>
  <c r="AM1081" i="21"/>
  <c r="F1077" i="21"/>
  <c r="BI1077" i="21"/>
  <c r="AM1077" i="21"/>
  <c r="F1073" i="21"/>
  <c r="BI1073" i="21"/>
  <c r="AM1073" i="21"/>
  <c r="F1057" i="21"/>
  <c r="BI1057" i="21"/>
  <c r="AM1057" i="21"/>
  <c r="F1053" i="21"/>
  <c r="BI1053" i="21"/>
  <c r="AM1053" i="21"/>
  <c r="F1049" i="21"/>
  <c r="BI1049" i="21"/>
  <c r="AM1049" i="21"/>
  <c r="F1021" i="21"/>
  <c r="BI1021" i="21"/>
  <c r="AM1021" i="21"/>
  <c r="F1017" i="21"/>
  <c r="BI1017" i="21"/>
  <c r="AM1017" i="21"/>
  <c r="F1013" i="21"/>
  <c r="BI1013" i="21"/>
  <c r="AM1013" i="21"/>
  <c r="F1009" i="21"/>
  <c r="BI1009" i="21"/>
  <c r="AM1009" i="21"/>
  <c r="F1005" i="21"/>
  <c r="BI1005" i="21"/>
  <c r="AM1005" i="21"/>
  <c r="F1001" i="21"/>
  <c r="BI1001" i="21"/>
  <c r="AM1001" i="21"/>
  <c r="F997" i="21"/>
  <c r="BI997" i="21"/>
  <c r="AM997" i="21"/>
  <c r="F993" i="21"/>
  <c r="BI993" i="21"/>
  <c r="AM993" i="21"/>
  <c r="F989" i="21"/>
  <c r="BI989" i="21"/>
  <c r="AM989" i="21"/>
  <c r="F985" i="21"/>
  <c r="BI985" i="21"/>
  <c r="AM985" i="21"/>
  <c r="F981" i="21"/>
  <c r="BI981" i="21"/>
  <c r="AM981" i="21"/>
  <c r="F977" i="21"/>
  <c r="BI977" i="21"/>
  <c r="AM977" i="21"/>
  <c r="F973" i="21"/>
  <c r="BI973" i="21"/>
  <c r="AM973" i="21"/>
  <c r="F969" i="21"/>
  <c r="BI969" i="21"/>
  <c r="AM969" i="21"/>
  <c r="F965" i="21"/>
  <c r="BI965" i="21"/>
  <c r="AM965" i="21"/>
  <c r="F949" i="21"/>
  <c r="BI949" i="21"/>
  <c r="AM949" i="21"/>
  <c r="F945" i="21"/>
  <c r="BI945" i="21"/>
  <c r="AM945" i="21"/>
  <c r="F941" i="21"/>
  <c r="BI941" i="21"/>
  <c r="AM941" i="21"/>
  <c r="F937" i="21"/>
  <c r="BI937" i="21"/>
  <c r="AM937" i="21"/>
  <c r="F933" i="21"/>
  <c r="BI933" i="21"/>
  <c r="AM933" i="21"/>
  <c r="F929" i="21"/>
  <c r="BI929" i="21"/>
  <c r="AM929" i="21"/>
  <c r="F925" i="21"/>
  <c r="BI925" i="21"/>
  <c r="AM925" i="21"/>
  <c r="F921" i="21"/>
  <c r="BI921" i="21"/>
  <c r="AM921" i="21"/>
  <c r="F917" i="21"/>
  <c r="BI917" i="21"/>
  <c r="AM917" i="21"/>
  <c r="F901" i="21"/>
  <c r="BI901" i="21"/>
  <c r="AM901" i="21"/>
  <c r="F897" i="21"/>
  <c r="BI897" i="21"/>
  <c r="AM897" i="21"/>
  <c r="F893" i="21"/>
  <c r="BI893" i="21"/>
  <c r="AM893" i="21"/>
  <c r="F889" i="21"/>
  <c r="BI889" i="21"/>
  <c r="AM889" i="21"/>
  <c r="F885" i="21"/>
  <c r="BI885" i="21"/>
  <c r="AM885" i="21"/>
  <c r="F881" i="21"/>
  <c r="BI881" i="21"/>
  <c r="AM881" i="21"/>
  <c r="F877" i="21"/>
  <c r="BI877" i="21"/>
  <c r="AM877" i="21"/>
  <c r="F873" i="21"/>
  <c r="BI873" i="21"/>
  <c r="AM873" i="21"/>
  <c r="F869" i="21"/>
  <c r="BI869" i="21"/>
  <c r="AM869" i="21"/>
  <c r="F841" i="21"/>
  <c r="BI841" i="21"/>
  <c r="AM841" i="21"/>
  <c r="F837" i="21"/>
  <c r="BI837" i="21"/>
  <c r="AM837" i="21"/>
  <c r="F833" i="21"/>
  <c r="BI833" i="21"/>
  <c r="AM833" i="21"/>
  <c r="F817" i="21"/>
  <c r="BI817" i="21"/>
  <c r="AM817" i="21"/>
  <c r="F813" i="21"/>
  <c r="BI813" i="21"/>
  <c r="AM813" i="21"/>
  <c r="F809" i="21"/>
  <c r="BI809" i="21"/>
  <c r="AM809" i="21"/>
  <c r="F805" i="21"/>
  <c r="BI805" i="21"/>
  <c r="AM805" i="21"/>
  <c r="F801" i="21"/>
  <c r="BI801" i="21"/>
  <c r="AM801" i="21"/>
  <c r="F797" i="21"/>
  <c r="BI797" i="21"/>
  <c r="AM797" i="21"/>
  <c r="F793" i="21"/>
  <c r="BI793" i="21"/>
  <c r="AM793" i="21"/>
  <c r="F789" i="21"/>
  <c r="BI789" i="21"/>
  <c r="AM789" i="21"/>
  <c r="F785" i="21"/>
  <c r="BI785" i="21"/>
  <c r="AM785" i="21"/>
  <c r="F781" i="21"/>
  <c r="BI781" i="21"/>
  <c r="AM781" i="21"/>
  <c r="F777" i="21"/>
  <c r="BI777" i="21"/>
  <c r="AM777" i="21"/>
  <c r="F773" i="21"/>
  <c r="BI773" i="21"/>
  <c r="AM773" i="21"/>
  <c r="F757" i="21"/>
  <c r="BI757" i="21"/>
  <c r="AM757" i="21"/>
  <c r="F753" i="21"/>
  <c r="BI753" i="21"/>
  <c r="AM753" i="21"/>
  <c r="F749" i="21"/>
  <c r="BI749" i="21"/>
  <c r="AM749" i="21"/>
  <c r="F745" i="21"/>
  <c r="BI745" i="21"/>
  <c r="AM745" i="21"/>
  <c r="F741" i="21"/>
  <c r="BI741" i="21"/>
  <c r="AM741" i="21"/>
  <c r="F737" i="21"/>
  <c r="BI737" i="21"/>
  <c r="AM737" i="21"/>
  <c r="F733" i="21"/>
  <c r="BI733" i="21"/>
  <c r="AM733" i="21"/>
  <c r="F729" i="21"/>
  <c r="BI729" i="21"/>
  <c r="AM729" i="21"/>
  <c r="F725" i="21"/>
  <c r="BI725" i="21"/>
  <c r="AM725" i="21"/>
  <c r="F709" i="21"/>
  <c r="BI709" i="21"/>
  <c r="AM709" i="21"/>
  <c r="F705" i="21"/>
  <c r="BI705" i="21"/>
  <c r="AM705" i="21"/>
  <c r="F701" i="21"/>
  <c r="BI701" i="21"/>
  <c r="AM701" i="21"/>
  <c r="F697" i="21"/>
  <c r="BI697" i="21"/>
  <c r="AM697" i="21"/>
  <c r="F693" i="21"/>
  <c r="BI693" i="21"/>
  <c r="AM693" i="21"/>
  <c r="F689" i="21"/>
  <c r="BI689" i="21"/>
  <c r="AM689" i="21"/>
  <c r="F685" i="21"/>
  <c r="BI685" i="21"/>
  <c r="AM685" i="21"/>
  <c r="F681" i="21"/>
  <c r="BI681" i="21"/>
  <c r="AM681" i="21"/>
  <c r="F677" i="21"/>
  <c r="BI677" i="21"/>
  <c r="AM677" i="21"/>
  <c r="F661" i="21"/>
  <c r="BI661" i="21"/>
  <c r="AM661" i="21"/>
  <c r="F657" i="21"/>
  <c r="BI657" i="21"/>
  <c r="AM657" i="21"/>
  <c r="F653" i="21"/>
  <c r="BI653" i="21"/>
  <c r="AM653" i="21"/>
  <c r="F637" i="21"/>
  <c r="BI637" i="21"/>
  <c r="AM637" i="21"/>
  <c r="F633" i="21"/>
  <c r="BI633" i="21"/>
  <c r="AM633" i="21"/>
  <c r="F629" i="21"/>
  <c r="BI629" i="21"/>
  <c r="AM629" i="21"/>
  <c r="F625" i="21"/>
  <c r="BI625" i="21"/>
  <c r="AM625" i="21"/>
  <c r="F621" i="21"/>
  <c r="BI621" i="21"/>
  <c r="AM621" i="21"/>
  <c r="F617" i="21"/>
  <c r="BI617" i="21"/>
  <c r="AM617" i="21"/>
  <c r="F613" i="21"/>
  <c r="BI613" i="21"/>
  <c r="AM613" i="21"/>
  <c r="F609" i="21"/>
  <c r="BI609" i="21"/>
  <c r="AM609" i="21"/>
  <c r="F605" i="21"/>
  <c r="BI605" i="21"/>
  <c r="AM605" i="21"/>
  <c r="F601" i="21"/>
  <c r="BI601" i="21"/>
  <c r="AM601" i="21"/>
  <c r="F597" i="21"/>
  <c r="BI597" i="21"/>
  <c r="AM597" i="21"/>
  <c r="F593" i="21"/>
  <c r="BI593" i="21"/>
  <c r="AM593" i="21"/>
  <c r="F589" i="21"/>
  <c r="BI589" i="21"/>
  <c r="AM589" i="21"/>
  <c r="F585" i="21"/>
  <c r="BI585" i="21"/>
  <c r="AM585" i="21"/>
  <c r="F581" i="21"/>
  <c r="BI581" i="21"/>
  <c r="AM581" i="21"/>
  <c r="F565" i="21"/>
  <c r="BI565" i="21"/>
  <c r="AM565" i="21"/>
  <c r="F561" i="21"/>
  <c r="BI561" i="21"/>
  <c r="AM561" i="21"/>
  <c r="F557" i="21"/>
  <c r="BI557" i="21"/>
  <c r="AM557" i="21"/>
  <c r="F481" i="21"/>
  <c r="BI481" i="21"/>
  <c r="AM481" i="21"/>
  <c r="F477" i="21"/>
  <c r="BI477" i="21"/>
  <c r="AM477" i="21"/>
  <c r="F473" i="21"/>
  <c r="BI473" i="21"/>
  <c r="AM473" i="21"/>
  <c r="F469" i="21"/>
  <c r="BI469" i="21"/>
  <c r="AM469" i="21"/>
  <c r="F465" i="21"/>
  <c r="BI465" i="21"/>
  <c r="AM465" i="21"/>
  <c r="F461" i="21"/>
  <c r="BI461" i="21"/>
  <c r="AM461" i="21"/>
  <c r="F457" i="21"/>
  <c r="BI457" i="21"/>
  <c r="AM457" i="21"/>
  <c r="F453" i="21"/>
  <c r="BI453" i="21"/>
  <c r="AM453" i="21"/>
  <c r="F449" i="21"/>
  <c r="BI449" i="21"/>
  <c r="AM449" i="21"/>
  <c r="F445" i="21"/>
  <c r="BI445" i="21"/>
  <c r="AM445" i="21"/>
  <c r="F441" i="21"/>
  <c r="BI441" i="21"/>
  <c r="AM441" i="21"/>
  <c r="F437" i="21"/>
  <c r="BI437" i="21"/>
  <c r="AM437" i="21"/>
  <c r="F433" i="21"/>
  <c r="BI433" i="21"/>
  <c r="AM433" i="21"/>
  <c r="F429" i="21"/>
  <c r="BI429" i="21"/>
  <c r="AM429" i="21"/>
  <c r="F425" i="21"/>
  <c r="BI425" i="21"/>
  <c r="AM425" i="21"/>
  <c r="F421" i="21"/>
  <c r="BI421" i="21"/>
  <c r="AM421" i="21"/>
  <c r="F417" i="21"/>
  <c r="BI417" i="21"/>
  <c r="AM417" i="21"/>
  <c r="F413" i="21"/>
  <c r="BI413" i="21"/>
  <c r="AM413" i="21"/>
  <c r="F409" i="21"/>
  <c r="BI409" i="21"/>
  <c r="AM409" i="21"/>
  <c r="F405" i="21"/>
  <c r="BI405" i="21"/>
  <c r="AM405" i="21"/>
  <c r="F401" i="21"/>
  <c r="BI401" i="21"/>
  <c r="AM401" i="21"/>
  <c r="F397" i="21"/>
  <c r="BI397" i="21"/>
  <c r="AM397" i="21"/>
  <c r="F393" i="21"/>
  <c r="BI393" i="21"/>
  <c r="AM393" i="21"/>
  <c r="F389" i="21"/>
  <c r="BI389" i="21"/>
  <c r="AM389" i="21"/>
  <c r="F385" i="21"/>
  <c r="BI385" i="21"/>
  <c r="AM385" i="21"/>
  <c r="F381" i="21"/>
  <c r="BI381" i="21"/>
  <c r="AM381" i="21"/>
  <c r="F377" i="21"/>
  <c r="BI377" i="21"/>
  <c r="AM377" i="21"/>
  <c r="F373" i="21"/>
  <c r="BI373" i="21"/>
  <c r="AM373" i="21"/>
  <c r="F369" i="21"/>
  <c r="BI369" i="21"/>
  <c r="AM369" i="21"/>
  <c r="F365" i="21"/>
  <c r="BI365" i="21"/>
  <c r="AM365" i="21"/>
  <c r="F361" i="21"/>
  <c r="BI361" i="21"/>
  <c r="AM361" i="21"/>
  <c r="F357" i="21"/>
  <c r="BI357" i="21"/>
  <c r="AM357" i="21"/>
  <c r="F353" i="21"/>
  <c r="BI353" i="21"/>
  <c r="AM353" i="21"/>
  <c r="F349" i="21"/>
  <c r="BI349" i="21"/>
  <c r="AM349" i="21"/>
  <c r="F345" i="21"/>
  <c r="BI345" i="21"/>
  <c r="AM345" i="21"/>
  <c r="F341" i="21"/>
  <c r="BI341" i="21"/>
  <c r="AM341" i="21"/>
  <c r="F337" i="21"/>
  <c r="BI337" i="21"/>
  <c r="AM337" i="21"/>
  <c r="F333" i="21"/>
  <c r="BI333" i="21"/>
  <c r="AM333" i="21"/>
  <c r="F329" i="21"/>
  <c r="BI329" i="21"/>
  <c r="AM329" i="21"/>
  <c r="F325" i="21"/>
  <c r="BI325" i="21"/>
  <c r="AM325" i="21"/>
  <c r="F321" i="21"/>
  <c r="BI321" i="21"/>
  <c r="AM321" i="21"/>
  <c r="F317" i="21"/>
  <c r="BI317" i="21"/>
  <c r="AM317" i="21"/>
  <c r="F301" i="21"/>
  <c r="BI301" i="21"/>
  <c r="AM301" i="21"/>
  <c r="F297" i="21"/>
  <c r="BI297" i="21"/>
  <c r="AM297" i="21"/>
  <c r="F293" i="21"/>
  <c r="BI293" i="21"/>
  <c r="AM293" i="21"/>
  <c r="F289" i="21"/>
  <c r="BI289" i="21"/>
  <c r="AM289" i="21"/>
  <c r="F285" i="21"/>
  <c r="BI285" i="21"/>
  <c r="AM285" i="21"/>
  <c r="F281" i="21"/>
  <c r="BI281" i="21"/>
  <c r="AM281" i="21"/>
  <c r="F265" i="21"/>
  <c r="BI265" i="21"/>
  <c r="AM265" i="21"/>
  <c r="F261" i="21"/>
  <c r="BI261" i="21"/>
  <c r="AM261" i="21"/>
  <c r="F257" i="21"/>
  <c r="BI257" i="21"/>
  <c r="AM257" i="21"/>
  <c r="F253" i="21"/>
  <c r="BI253" i="21"/>
  <c r="AM253" i="21"/>
  <c r="F249" i="21"/>
  <c r="BI249" i="21"/>
  <c r="AM249" i="21"/>
  <c r="F245" i="21"/>
  <c r="BI245" i="21"/>
  <c r="AM245" i="21"/>
  <c r="F241" i="21"/>
  <c r="BI241" i="21"/>
  <c r="AM241" i="21"/>
  <c r="F237" i="21"/>
  <c r="BI237" i="21"/>
  <c r="AM237" i="21"/>
  <c r="F233" i="21"/>
  <c r="BI233" i="21"/>
  <c r="AM233" i="21"/>
  <c r="F229" i="21"/>
  <c r="BI229" i="21"/>
  <c r="AM229" i="21"/>
  <c r="F225" i="21"/>
  <c r="BI225" i="21"/>
  <c r="AM225" i="21"/>
  <c r="F221" i="21"/>
  <c r="BI221" i="21"/>
  <c r="AM221" i="21"/>
  <c r="F217" i="21"/>
  <c r="BI217" i="21"/>
  <c r="AM217" i="21"/>
  <c r="F213" i="21"/>
  <c r="BI213" i="21"/>
  <c r="AM213" i="21"/>
  <c r="F209" i="21"/>
  <c r="BI209" i="21"/>
  <c r="AM209" i="21"/>
  <c r="F205" i="21"/>
  <c r="BI205" i="21"/>
  <c r="AM205" i="21"/>
  <c r="F201" i="21"/>
  <c r="BI201" i="21"/>
  <c r="AM201" i="21"/>
  <c r="F197" i="21"/>
  <c r="BI197" i="21"/>
  <c r="AM197" i="21"/>
  <c r="F193" i="21"/>
  <c r="BI193" i="21"/>
  <c r="AM193" i="21"/>
  <c r="F189" i="21"/>
  <c r="BI189" i="21"/>
  <c r="AM189" i="21"/>
  <c r="F185" i="21"/>
  <c r="BI185" i="21"/>
  <c r="AM185" i="21"/>
  <c r="F181" i="21"/>
  <c r="BI181" i="21"/>
  <c r="AM181" i="21"/>
  <c r="F177" i="21"/>
  <c r="BI177" i="21"/>
  <c r="AM177" i="21"/>
  <c r="F173" i="21"/>
  <c r="BI173" i="21"/>
  <c r="AM173" i="21"/>
  <c r="F169" i="21"/>
  <c r="BI169" i="21"/>
  <c r="AM169" i="21"/>
  <c r="F165" i="21"/>
  <c r="BI165" i="21"/>
  <c r="AM165" i="21"/>
  <c r="F161" i="21"/>
  <c r="BI161" i="21"/>
  <c r="AM161" i="21"/>
  <c r="F157" i="21"/>
  <c r="BI157" i="21"/>
  <c r="AM157" i="21"/>
  <c r="F153" i="21"/>
  <c r="BI153" i="21"/>
  <c r="AM153" i="21"/>
  <c r="F149" i="21"/>
  <c r="BI149" i="21"/>
  <c r="AM149" i="21"/>
  <c r="F145" i="21"/>
  <c r="BI145" i="21"/>
  <c r="AM145" i="21"/>
  <c r="F141" i="21"/>
  <c r="BI141" i="21"/>
  <c r="AM141" i="21"/>
  <c r="F137" i="21"/>
  <c r="BI137" i="21"/>
  <c r="AM137" i="21"/>
  <c r="F133" i="21"/>
  <c r="BI133" i="21"/>
  <c r="AM133" i="21"/>
  <c r="F129" i="21"/>
  <c r="BI129" i="21"/>
  <c r="AM129" i="21"/>
  <c r="F125" i="21"/>
  <c r="BI125" i="21"/>
  <c r="AM125" i="21"/>
  <c r="F121" i="21"/>
  <c r="BI121" i="21"/>
  <c r="AM121" i="21"/>
  <c r="F117" i="21"/>
  <c r="BI117" i="21"/>
  <c r="AM117" i="21"/>
  <c r="F113" i="21"/>
  <c r="BI113" i="21"/>
  <c r="AM113" i="21"/>
  <c r="F97" i="21"/>
  <c r="BI97" i="21"/>
  <c r="AM97" i="21"/>
  <c r="F93" i="21"/>
  <c r="BI93" i="21"/>
  <c r="AM93" i="21"/>
  <c r="F89" i="21"/>
  <c r="BI89" i="21"/>
  <c r="AM89" i="21"/>
  <c r="F85" i="21"/>
  <c r="BI85" i="21"/>
  <c r="AM85" i="21"/>
  <c r="F81" i="21"/>
  <c r="BI81" i="21"/>
  <c r="AM81" i="21"/>
  <c r="F77" i="21"/>
  <c r="BI77" i="21"/>
  <c r="AM77" i="21"/>
  <c r="F73" i="21"/>
  <c r="BI73" i="21"/>
  <c r="AM73" i="21"/>
  <c r="F69" i="21"/>
  <c r="BI69" i="21"/>
  <c r="AM69" i="21"/>
  <c r="F65" i="21"/>
  <c r="BI65" i="21"/>
  <c r="AM65" i="21"/>
  <c r="F61" i="21"/>
  <c r="BI61" i="21"/>
  <c r="AM61" i="21"/>
  <c r="F57" i="21"/>
  <c r="BI57" i="21"/>
  <c r="AM57" i="21"/>
  <c r="F53" i="21"/>
  <c r="BI53" i="21"/>
  <c r="AM53" i="21"/>
  <c r="F37" i="21"/>
  <c r="BI37" i="21"/>
  <c r="AM37" i="21"/>
  <c r="F33" i="21"/>
  <c r="BI33" i="21"/>
  <c r="AM33" i="21"/>
  <c r="F29" i="21"/>
  <c r="BI29" i="21"/>
  <c r="AM29" i="21"/>
  <c r="G1141" i="21"/>
  <c r="AN1141" i="21"/>
  <c r="BJ1141" i="21"/>
  <c r="G1137" i="21"/>
  <c r="BJ1137" i="21"/>
  <c r="AN1137" i="21"/>
  <c r="G1133" i="21"/>
  <c r="BJ1133" i="21"/>
  <c r="AN1133" i="21"/>
  <c r="G1129" i="21"/>
  <c r="BJ1129" i="21"/>
  <c r="AN1129" i="21"/>
  <c r="G1125" i="21"/>
  <c r="BJ1125" i="21"/>
  <c r="AN1125" i="21"/>
  <c r="G1121" i="21"/>
  <c r="BJ1121" i="21"/>
  <c r="AN1121" i="21"/>
  <c r="G1117" i="21"/>
  <c r="BJ1117" i="21"/>
  <c r="AN1117" i="21"/>
  <c r="G1113" i="21"/>
  <c r="AN1113" i="21"/>
  <c r="BJ1113" i="21"/>
  <c r="G1109" i="21"/>
  <c r="BJ1109" i="21"/>
  <c r="AN1109" i="21"/>
  <c r="G1105" i="21"/>
  <c r="BJ1105" i="21"/>
  <c r="AN1105" i="21"/>
  <c r="G1101" i="21"/>
  <c r="BJ1101" i="21"/>
  <c r="AN1101" i="21"/>
  <c r="G1097" i="21"/>
  <c r="BJ1097" i="21"/>
  <c r="AN1097" i="21"/>
  <c r="G1081" i="21"/>
  <c r="BJ1081" i="21"/>
  <c r="AN1081" i="21"/>
  <c r="G1077" i="21"/>
  <c r="AN1077" i="21"/>
  <c r="BJ1077" i="21"/>
  <c r="G1073" i="21"/>
  <c r="BJ1073" i="21"/>
  <c r="AN1073" i="21"/>
  <c r="G1057" i="21"/>
  <c r="BJ1057" i="21"/>
  <c r="AN1057" i="21"/>
  <c r="G1053" i="21"/>
  <c r="BJ1053" i="21"/>
  <c r="AN1053" i="21"/>
  <c r="G1049" i="21"/>
  <c r="BJ1049" i="21"/>
  <c r="AN1049" i="21"/>
  <c r="BJ1021" i="21"/>
  <c r="AN1021" i="21"/>
  <c r="G1021" i="21"/>
  <c r="G1017" i="21"/>
  <c r="BJ1017" i="21"/>
  <c r="AN1017" i="21"/>
  <c r="G1013" i="21"/>
  <c r="BJ1013" i="21"/>
  <c r="AN1013" i="21"/>
  <c r="G1009" i="21"/>
  <c r="BJ1009" i="21"/>
  <c r="AN1009" i="21"/>
  <c r="BJ1005" i="21"/>
  <c r="G1005" i="21"/>
  <c r="AN1005" i="21"/>
  <c r="G1001" i="21"/>
  <c r="BJ1001" i="21"/>
  <c r="AN1001" i="21"/>
  <c r="G997" i="21"/>
  <c r="BJ997" i="21"/>
  <c r="AN997" i="21"/>
  <c r="G993" i="21"/>
  <c r="AN993" i="21"/>
  <c r="BJ993" i="21"/>
  <c r="G989" i="21"/>
  <c r="BJ989" i="21"/>
  <c r="AN989" i="21"/>
  <c r="G985" i="21"/>
  <c r="BJ985" i="21"/>
  <c r="AN985" i="21"/>
  <c r="G981" i="21"/>
  <c r="BJ981" i="21"/>
  <c r="AN981" i="21"/>
  <c r="G977" i="21"/>
  <c r="BJ977" i="21"/>
  <c r="AN977" i="21"/>
  <c r="G973" i="21"/>
  <c r="BJ973" i="21"/>
  <c r="AN973" i="21"/>
  <c r="G969" i="21"/>
  <c r="BJ969" i="21"/>
  <c r="AN969" i="21"/>
  <c r="G965" i="21"/>
  <c r="BJ965" i="21"/>
  <c r="AN965" i="21"/>
  <c r="G949" i="21"/>
  <c r="BJ949" i="21"/>
  <c r="AN949" i="21"/>
  <c r="G945" i="21"/>
  <c r="BJ945" i="21"/>
  <c r="AN945" i="21"/>
  <c r="G941" i="21"/>
  <c r="BJ941" i="21"/>
  <c r="AN941" i="21"/>
  <c r="G937" i="21"/>
  <c r="BJ937" i="21"/>
  <c r="AN937" i="21"/>
  <c r="G933" i="21"/>
  <c r="BJ933" i="21"/>
  <c r="AN933" i="21"/>
  <c r="G929" i="21"/>
  <c r="AN929" i="21"/>
  <c r="BJ929" i="21"/>
  <c r="G925" i="21"/>
  <c r="BJ925" i="21"/>
  <c r="AN925" i="21"/>
  <c r="G921" i="21"/>
  <c r="BJ921" i="21"/>
  <c r="AN921" i="21"/>
  <c r="G917" i="21"/>
  <c r="BJ917" i="21"/>
  <c r="AN917" i="21"/>
  <c r="G901" i="21"/>
  <c r="BJ901" i="21"/>
  <c r="AN901" i="21"/>
  <c r="G897" i="21"/>
  <c r="AN897" i="21"/>
  <c r="BJ897" i="21"/>
  <c r="BJ893" i="21"/>
  <c r="G893" i="21"/>
  <c r="AN893" i="21"/>
  <c r="G889" i="21"/>
  <c r="BJ889" i="21"/>
  <c r="AN889" i="21"/>
  <c r="G885" i="21"/>
  <c r="BJ885" i="21"/>
  <c r="AN885" i="21"/>
  <c r="G881" i="21"/>
  <c r="BJ881" i="21"/>
  <c r="AN881" i="21"/>
  <c r="BJ877" i="21"/>
  <c r="G877" i="21"/>
  <c r="AN877" i="21"/>
  <c r="G873" i="21"/>
  <c r="BJ873" i="21"/>
  <c r="AN873" i="21"/>
  <c r="G869" i="21"/>
  <c r="BJ869" i="21"/>
  <c r="AN869" i="21"/>
  <c r="G841" i="21"/>
  <c r="BJ841" i="21"/>
  <c r="AN841" i="21"/>
  <c r="G837" i="21"/>
  <c r="BJ837" i="21"/>
  <c r="AN837" i="21"/>
  <c r="G833" i="21"/>
  <c r="BJ833" i="21"/>
  <c r="AN833" i="21"/>
  <c r="G817" i="21"/>
  <c r="BJ817" i="21"/>
  <c r="AN817" i="21"/>
  <c r="G813" i="21"/>
  <c r="BJ813" i="21"/>
  <c r="AN813" i="21"/>
  <c r="G809" i="21"/>
  <c r="BJ809" i="21"/>
  <c r="AN809" i="21"/>
  <c r="G805" i="21"/>
  <c r="BJ805" i="21"/>
  <c r="AN805" i="21"/>
  <c r="G801" i="21"/>
  <c r="BJ801" i="21"/>
  <c r="AN801" i="21"/>
  <c r="G797" i="21"/>
  <c r="BJ797" i="21"/>
  <c r="AN797" i="21"/>
  <c r="G793" i="21"/>
  <c r="BJ793" i="21"/>
  <c r="AN793" i="21"/>
  <c r="G789" i="21"/>
  <c r="BJ789" i="21"/>
  <c r="AN789" i="21"/>
  <c r="G785" i="21"/>
  <c r="BJ785" i="21"/>
  <c r="AN785" i="21"/>
  <c r="G781" i="21"/>
  <c r="BJ781" i="21"/>
  <c r="AN781" i="21"/>
  <c r="G777" i="21"/>
  <c r="AN777" i="21"/>
  <c r="BJ777" i="21"/>
  <c r="G773" i="21"/>
  <c r="BJ773" i="21"/>
  <c r="AN773" i="21"/>
  <c r="G757" i="21"/>
  <c r="BJ757" i="21"/>
  <c r="AN757" i="21"/>
  <c r="G753" i="21"/>
  <c r="BJ753" i="21"/>
  <c r="AN753" i="21"/>
  <c r="G749" i="21"/>
  <c r="BJ749" i="21"/>
  <c r="AN749" i="21"/>
  <c r="G745" i="21"/>
  <c r="BJ745" i="21"/>
  <c r="AN745" i="21"/>
  <c r="BJ741" i="21"/>
  <c r="AN741" i="21"/>
  <c r="G741" i="21"/>
  <c r="G737" i="21"/>
  <c r="BJ737" i="21"/>
  <c r="AN737" i="21"/>
  <c r="G733" i="21"/>
  <c r="BJ733" i="21"/>
  <c r="AN733" i="21"/>
  <c r="G729" i="21"/>
  <c r="BJ729" i="21"/>
  <c r="AN729" i="21"/>
  <c r="BJ725" i="21"/>
  <c r="G725" i="21"/>
  <c r="AN725" i="21"/>
  <c r="G709" i="21"/>
  <c r="BJ709" i="21"/>
  <c r="AN709" i="21"/>
  <c r="G705" i="21"/>
  <c r="BJ705" i="21"/>
  <c r="AN705" i="21"/>
  <c r="G701" i="21"/>
  <c r="BJ701" i="21"/>
  <c r="AN701" i="21"/>
  <c r="G697" i="21"/>
  <c r="BJ697" i="21"/>
  <c r="AN697" i="21"/>
  <c r="G693" i="21"/>
  <c r="BJ693" i="21"/>
  <c r="AN693" i="21"/>
  <c r="G689" i="21"/>
  <c r="BJ689" i="21"/>
  <c r="AN689" i="21"/>
  <c r="G685" i="21"/>
  <c r="BJ685" i="21"/>
  <c r="AN685" i="21"/>
  <c r="G681" i="21"/>
  <c r="BJ681" i="21"/>
  <c r="AN681" i="21"/>
  <c r="G677" i="21"/>
  <c r="BJ677" i="21"/>
  <c r="AN677" i="21"/>
  <c r="G661" i="21"/>
  <c r="BJ661" i="21"/>
  <c r="AN661" i="21"/>
  <c r="G657" i="21"/>
  <c r="BJ657" i="21"/>
  <c r="AN657" i="21"/>
  <c r="G653" i="21"/>
  <c r="BJ653" i="21"/>
  <c r="AN653" i="21"/>
  <c r="G637" i="21"/>
  <c r="BJ637" i="21"/>
  <c r="AN637" i="21"/>
  <c r="G633" i="21"/>
  <c r="BJ633" i="21"/>
  <c r="AN633" i="21"/>
  <c r="G629" i="21"/>
  <c r="BJ629" i="21"/>
  <c r="AN629" i="21"/>
  <c r="G625" i="21"/>
  <c r="BJ625" i="21"/>
  <c r="AN625" i="21"/>
  <c r="G621" i="21"/>
  <c r="BJ621" i="21"/>
  <c r="AN621" i="21"/>
  <c r="G617" i="21"/>
  <c r="AN617" i="21"/>
  <c r="BJ617" i="21"/>
  <c r="BJ613" i="21"/>
  <c r="G613" i="21"/>
  <c r="AN613" i="21"/>
  <c r="G609" i="21"/>
  <c r="BJ609" i="21"/>
  <c r="AN609" i="21"/>
  <c r="G605" i="21"/>
  <c r="BJ605" i="21"/>
  <c r="AN605" i="21"/>
  <c r="G601" i="21"/>
  <c r="BJ601" i="21"/>
  <c r="AN601" i="21"/>
  <c r="BJ597" i="21"/>
  <c r="G597" i="21"/>
  <c r="AN597" i="21"/>
  <c r="G593" i="21"/>
  <c r="BJ593" i="21"/>
  <c r="AN593" i="21"/>
  <c r="G589" i="21"/>
  <c r="BJ589" i="21"/>
  <c r="AN589" i="21"/>
  <c r="G585" i="21"/>
  <c r="AN585" i="21"/>
  <c r="BJ585" i="21"/>
  <c r="G581" i="21"/>
  <c r="BJ581" i="21"/>
  <c r="AN581" i="21"/>
  <c r="G565" i="21"/>
  <c r="BJ565" i="21"/>
  <c r="AN565" i="21"/>
  <c r="G561" i="21"/>
  <c r="BJ561" i="21"/>
  <c r="AN561" i="21"/>
  <c r="G557" i="21"/>
  <c r="BJ557" i="21"/>
  <c r="AN557" i="21"/>
  <c r="G481" i="21"/>
  <c r="BJ481" i="21"/>
  <c r="AN481" i="21"/>
  <c r="G477" i="21"/>
  <c r="BJ477" i="21"/>
  <c r="AN477" i="21"/>
  <c r="G473" i="21"/>
  <c r="BJ473" i="21"/>
  <c r="AN473" i="21"/>
  <c r="G469" i="21"/>
  <c r="BJ469" i="21"/>
  <c r="AN469" i="21"/>
  <c r="G465" i="21"/>
  <c r="BJ465" i="21"/>
  <c r="AN465" i="21"/>
  <c r="G461" i="21"/>
  <c r="AN461" i="21"/>
  <c r="BJ461" i="21"/>
  <c r="G457" i="21"/>
  <c r="AN457" i="21"/>
  <c r="BJ457" i="21"/>
  <c r="G453" i="21"/>
  <c r="BJ453" i="21"/>
  <c r="AN453" i="21"/>
  <c r="G449" i="21"/>
  <c r="BJ449" i="21"/>
  <c r="AN449" i="21"/>
  <c r="G445" i="21"/>
  <c r="BJ445" i="21"/>
  <c r="AN445" i="21"/>
  <c r="G441" i="21"/>
  <c r="BJ441" i="21"/>
  <c r="AN441" i="21"/>
  <c r="G437" i="21"/>
  <c r="BJ437" i="21"/>
  <c r="AN437" i="21"/>
  <c r="G433" i="21"/>
  <c r="BJ433" i="21"/>
  <c r="AN433" i="21"/>
  <c r="G429" i="21"/>
  <c r="BJ429" i="21"/>
  <c r="AN429" i="21"/>
  <c r="BJ425" i="21"/>
  <c r="AN425" i="21"/>
  <c r="G425" i="21"/>
  <c r="G421" i="21"/>
  <c r="BJ421" i="21"/>
  <c r="AN421" i="21"/>
  <c r="G417" i="21"/>
  <c r="BJ417" i="21"/>
  <c r="AN417" i="21"/>
  <c r="G413" i="21"/>
  <c r="BJ413" i="21"/>
  <c r="AN413" i="21"/>
  <c r="BJ409" i="21"/>
  <c r="AN409" i="21"/>
  <c r="G409" i="21"/>
  <c r="G405" i="21"/>
  <c r="BJ405" i="21"/>
  <c r="AN405" i="21"/>
  <c r="G401" i="21"/>
  <c r="BJ401" i="21"/>
  <c r="AN401" i="21"/>
  <c r="G397" i="21"/>
  <c r="AN397" i="21"/>
  <c r="BJ397" i="21"/>
  <c r="G393" i="21"/>
  <c r="BJ393" i="21"/>
  <c r="AN393" i="21"/>
  <c r="G389" i="21"/>
  <c r="BJ389" i="21"/>
  <c r="AN389" i="21"/>
  <c r="G385" i="21"/>
  <c r="BJ385" i="21"/>
  <c r="AN385" i="21"/>
  <c r="G381" i="21"/>
  <c r="BJ381" i="21"/>
  <c r="AN381" i="21"/>
  <c r="G377" i="21"/>
  <c r="BJ377" i="21"/>
  <c r="AN377" i="21"/>
  <c r="G373" i="21"/>
  <c r="BJ373" i="21"/>
  <c r="AN373" i="21"/>
  <c r="G369" i="21"/>
  <c r="BJ369" i="21"/>
  <c r="AN369" i="21"/>
  <c r="G365" i="21"/>
  <c r="AN365" i="21"/>
  <c r="BJ365" i="21"/>
  <c r="G361" i="21"/>
  <c r="BJ361" i="21"/>
  <c r="AN361" i="21"/>
  <c r="G357" i="21"/>
  <c r="BJ357" i="21"/>
  <c r="AN357" i="21"/>
  <c r="G353" i="21"/>
  <c r="BJ353" i="21"/>
  <c r="AN353" i="21"/>
  <c r="G349" i="21"/>
  <c r="BJ349" i="21"/>
  <c r="AN349" i="21"/>
  <c r="G345" i="21"/>
  <c r="BJ345" i="21"/>
  <c r="AN345" i="21"/>
  <c r="G341" i="21"/>
  <c r="BJ341" i="21"/>
  <c r="AN341" i="21"/>
  <c r="G337" i="21"/>
  <c r="BJ337" i="21"/>
  <c r="AN337" i="21"/>
  <c r="G333" i="21"/>
  <c r="AN333" i="21"/>
  <c r="BJ333" i="21"/>
  <c r="G329" i="21"/>
  <c r="BJ329" i="21"/>
  <c r="AN329" i="21"/>
  <c r="G325" i="21"/>
  <c r="BJ325" i="21"/>
  <c r="AN325" i="21"/>
  <c r="G321" i="21"/>
  <c r="BJ321" i="21"/>
  <c r="AN321" i="21"/>
  <c r="G317" i="21"/>
  <c r="BJ317" i="21"/>
  <c r="AN317" i="21"/>
  <c r="G301" i="21"/>
  <c r="AN301" i="21"/>
  <c r="BJ301" i="21"/>
  <c r="BJ297" i="21"/>
  <c r="G297" i="21"/>
  <c r="AN297" i="21"/>
  <c r="G293" i="21"/>
  <c r="BJ293" i="21"/>
  <c r="AN293" i="21"/>
  <c r="G289" i="21"/>
  <c r="BJ289" i="21"/>
  <c r="AN289" i="21"/>
  <c r="G285" i="21"/>
  <c r="BJ285" i="21"/>
  <c r="AN285" i="21"/>
  <c r="BJ281" i="21"/>
  <c r="G281" i="21"/>
  <c r="AN281" i="21"/>
  <c r="G265" i="21"/>
  <c r="AN265" i="21"/>
  <c r="BJ265" i="21"/>
  <c r="G261" i="21"/>
  <c r="BJ261" i="21"/>
  <c r="AN261" i="21"/>
  <c r="G257" i="21"/>
  <c r="BJ257" i="21"/>
  <c r="AN257" i="21"/>
  <c r="G253" i="21"/>
  <c r="BJ253" i="21"/>
  <c r="AN253" i="21"/>
  <c r="G249" i="21"/>
  <c r="BJ249" i="21"/>
  <c r="AN249" i="21"/>
  <c r="G245" i="21"/>
  <c r="BJ245" i="21"/>
  <c r="AN245" i="21"/>
  <c r="G241" i="21"/>
  <c r="BJ241" i="21"/>
  <c r="AN241" i="21"/>
  <c r="G237" i="21"/>
  <c r="BJ237" i="21"/>
  <c r="AN237" i="21"/>
  <c r="G233" i="21"/>
  <c r="BJ233" i="21"/>
  <c r="AN233" i="21"/>
  <c r="G229" i="21"/>
  <c r="BJ229" i="21"/>
  <c r="AN229" i="21"/>
  <c r="G225" i="21"/>
  <c r="BJ225" i="21"/>
  <c r="AN225" i="21"/>
  <c r="G221" i="21"/>
  <c r="BJ221" i="21"/>
  <c r="AN221" i="21"/>
  <c r="G217" i="21"/>
  <c r="BJ217" i="21"/>
  <c r="AN217" i="21"/>
  <c r="G213" i="21"/>
  <c r="BJ213" i="21"/>
  <c r="AN213" i="21"/>
  <c r="G209" i="21"/>
  <c r="BJ209" i="21"/>
  <c r="AN209" i="21"/>
  <c r="G205" i="21"/>
  <c r="BJ205" i="21"/>
  <c r="AN205" i="21"/>
  <c r="G201" i="21"/>
  <c r="AN201" i="21"/>
  <c r="BJ201" i="21"/>
  <c r="G197" i="21"/>
  <c r="BJ197" i="21"/>
  <c r="AN197" i="21"/>
  <c r="G193" i="21"/>
  <c r="BJ193" i="21"/>
  <c r="AN193" i="21"/>
  <c r="G189" i="21"/>
  <c r="BJ189" i="21"/>
  <c r="AN189" i="21"/>
  <c r="G185" i="21"/>
  <c r="BJ185" i="21"/>
  <c r="AN185" i="21"/>
  <c r="G181" i="21"/>
  <c r="BJ181" i="21"/>
  <c r="AN181" i="21"/>
  <c r="G177" i="21"/>
  <c r="BJ177" i="21"/>
  <c r="AN177" i="21"/>
  <c r="G173" i="21"/>
  <c r="BJ173" i="21"/>
  <c r="AN173" i="21"/>
  <c r="BJ169" i="21"/>
  <c r="AN169" i="21"/>
  <c r="G169" i="21"/>
  <c r="G165" i="21"/>
  <c r="BJ165" i="21"/>
  <c r="AN165" i="21"/>
  <c r="G161" i="21"/>
  <c r="BJ161" i="21"/>
  <c r="AN161" i="21"/>
  <c r="G157" i="21"/>
  <c r="BJ157" i="21"/>
  <c r="AN157" i="21"/>
  <c r="BJ153" i="21"/>
  <c r="AN153" i="21"/>
  <c r="G153" i="21"/>
  <c r="G149" i="21"/>
  <c r="BJ149" i="21"/>
  <c r="AN149" i="21"/>
  <c r="G145" i="21"/>
  <c r="BJ145" i="21"/>
  <c r="AN145" i="21"/>
  <c r="G141" i="21"/>
  <c r="AN141" i="21"/>
  <c r="BJ141" i="21"/>
  <c r="G137" i="21"/>
  <c r="AN137" i="21"/>
  <c r="BJ137" i="21"/>
  <c r="G133" i="21"/>
  <c r="BJ133" i="21"/>
  <c r="AN133" i="21"/>
  <c r="G129" i="21"/>
  <c r="BJ129" i="21"/>
  <c r="AN129" i="21"/>
  <c r="G125" i="21"/>
  <c r="BJ125" i="21"/>
  <c r="AN125" i="21"/>
  <c r="G121" i="21"/>
  <c r="BJ121" i="21"/>
  <c r="AN121" i="21"/>
  <c r="G117" i="21"/>
  <c r="BJ117" i="21"/>
  <c r="AN117" i="21"/>
  <c r="G113" i="21"/>
  <c r="BJ113" i="21"/>
  <c r="AN113" i="21"/>
  <c r="G97" i="21"/>
  <c r="BJ97" i="21"/>
  <c r="AN97" i="21"/>
  <c r="G93" i="21"/>
  <c r="BJ93" i="21"/>
  <c r="AN93" i="21"/>
  <c r="G89" i="21"/>
  <c r="BJ89" i="21"/>
  <c r="AN89" i="21"/>
  <c r="G85" i="21"/>
  <c r="BJ85" i="21"/>
  <c r="AN85" i="21"/>
  <c r="G81" i="21"/>
  <c r="BJ81" i="21"/>
  <c r="AN81" i="21"/>
  <c r="G77" i="21"/>
  <c r="BJ77" i="21"/>
  <c r="AN77" i="21"/>
  <c r="G73" i="21"/>
  <c r="AN73" i="21"/>
  <c r="BJ73" i="21"/>
  <c r="G69" i="21"/>
  <c r="BJ69" i="21"/>
  <c r="AN69" i="21"/>
  <c r="G65" i="21"/>
  <c r="BJ65" i="21"/>
  <c r="AN65" i="21"/>
  <c r="G61" i="21"/>
  <c r="BJ61" i="21"/>
  <c r="AN61" i="21"/>
  <c r="G57" i="21"/>
  <c r="BJ57" i="21"/>
  <c r="AN57" i="21"/>
  <c r="G53" i="21"/>
  <c r="BJ53" i="21"/>
  <c r="AN53" i="21"/>
  <c r="G37" i="21"/>
  <c r="BJ37" i="21"/>
  <c r="AN37" i="21"/>
  <c r="G33" i="21"/>
  <c r="BJ33" i="21"/>
  <c r="AN33" i="21"/>
  <c r="G29" i="21"/>
  <c r="BJ29" i="21"/>
  <c r="AN29" i="21"/>
  <c r="H1141" i="21"/>
  <c r="BK1141" i="21"/>
  <c r="AO1141" i="21"/>
  <c r="H1137" i="21"/>
  <c r="BK1137" i="21"/>
  <c r="AO1137" i="21"/>
  <c r="H1133" i="21"/>
  <c r="BK1133" i="21"/>
  <c r="AO1133" i="21"/>
  <c r="H1129" i="21"/>
  <c r="BK1129" i="21"/>
  <c r="AO1129" i="21"/>
  <c r="H1125" i="21"/>
  <c r="BK1125" i="21"/>
  <c r="AO1125" i="21"/>
  <c r="H1121" i="21"/>
  <c r="BK1121" i="21"/>
  <c r="AO1121" i="21"/>
  <c r="H1117" i="21"/>
  <c r="BK1117" i="21"/>
  <c r="AO1117" i="21"/>
  <c r="H1113" i="21"/>
  <c r="BK1113" i="21"/>
  <c r="AO1113" i="21"/>
  <c r="H1109" i="21"/>
  <c r="BK1109" i="21"/>
  <c r="AO1109" i="21"/>
  <c r="H1105" i="21"/>
  <c r="BK1105" i="21"/>
  <c r="AO1105" i="21"/>
  <c r="H1101" i="21"/>
  <c r="BK1101" i="21"/>
  <c r="AO1101" i="21"/>
  <c r="H1097" i="21"/>
  <c r="BK1097" i="21"/>
  <c r="AO1097" i="21"/>
  <c r="H1081" i="21"/>
  <c r="BK1081" i="21"/>
  <c r="AO1081" i="21"/>
  <c r="H1077" i="21"/>
  <c r="BK1077" i="21"/>
  <c r="AO1077" i="21"/>
  <c r="H1073" i="21"/>
  <c r="BK1073" i="21"/>
  <c r="AO1073" i="21"/>
  <c r="H1057" i="21"/>
  <c r="BK1057" i="21"/>
  <c r="AO1057" i="21"/>
  <c r="H1053" i="21"/>
  <c r="BK1053" i="21"/>
  <c r="AO1053" i="21"/>
  <c r="H1049" i="21"/>
  <c r="BK1049" i="21"/>
  <c r="AO1049" i="21"/>
  <c r="H1021" i="21"/>
  <c r="BK1021" i="21"/>
  <c r="AO1021" i="21"/>
  <c r="H1017" i="21"/>
  <c r="BK1017" i="21"/>
  <c r="AO1017" i="21"/>
  <c r="H1013" i="21"/>
  <c r="BK1013" i="21"/>
  <c r="AO1013" i="21"/>
  <c r="H1009" i="21"/>
  <c r="BK1009" i="21"/>
  <c r="AO1009" i="21"/>
  <c r="H1005" i="21"/>
  <c r="BK1005" i="21"/>
  <c r="AO1005" i="21"/>
  <c r="H1001" i="21"/>
  <c r="BK1001" i="21"/>
  <c r="AO1001" i="21"/>
  <c r="H997" i="21"/>
  <c r="BK997" i="21"/>
  <c r="AO997" i="21"/>
  <c r="H993" i="21"/>
  <c r="BK993" i="21"/>
  <c r="AO993" i="21"/>
  <c r="H989" i="21"/>
  <c r="BK989" i="21"/>
  <c r="AO989" i="21"/>
  <c r="H985" i="21"/>
  <c r="BK985" i="21"/>
  <c r="AO985" i="21"/>
  <c r="H981" i="21"/>
  <c r="BK981" i="21"/>
  <c r="AO981" i="21"/>
  <c r="H977" i="21"/>
  <c r="BK977" i="21"/>
  <c r="AO977" i="21"/>
  <c r="H973" i="21"/>
  <c r="BK973" i="21"/>
  <c r="AO973" i="21"/>
  <c r="H969" i="21"/>
  <c r="BK969" i="21"/>
  <c r="AO969" i="21"/>
  <c r="H965" i="21"/>
  <c r="BK965" i="21"/>
  <c r="AO965" i="21"/>
  <c r="H949" i="21"/>
  <c r="BK949" i="21"/>
  <c r="AO949" i="21"/>
  <c r="H945" i="21"/>
  <c r="BK945" i="21"/>
  <c r="AO945" i="21"/>
  <c r="H941" i="21"/>
  <c r="BK941" i="21"/>
  <c r="AO941" i="21"/>
  <c r="H937" i="21"/>
  <c r="BK937" i="21"/>
  <c r="AO937" i="21"/>
  <c r="H933" i="21"/>
  <c r="BK933" i="21"/>
  <c r="AO933" i="21"/>
  <c r="H929" i="21"/>
  <c r="BK929" i="21"/>
  <c r="AO929" i="21"/>
  <c r="H925" i="21"/>
  <c r="BK925" i="21"/>
  <c r="AO925" i="21"/>
  <c r="H921" i="21"/>
  <c r="BK921" i="21"/>
  <c r="AO921" i="21"/>
  <c r="H917" i="21"/>
  <c r="BK917" i="21"/>
  <c r="AO917" i="21"/>
  <c r="H901" i="21"/>
  <c r="BK901" i="21"/>
  <c r="AO901" i="21"/>
  <c r="H897" i="21"/>
  <c r="BK897" i="21"/>
  <c r="AO897" i="21"/>
  <c r="H893" i="21"/>
  <c r="BK893" i="21"/>
  <c r="AO893" i="21"/>
  <c r="H889" i="21"/>
  <c r="BK889" i="21"/>
  <c r="AO889" i="21"/>
  <c r="H885" i="21"/>
  <c r="BK885" i="21"/>
  <c r="AO885" i="21"/>
  <c r="H881" i="21"/>
  <c r="BK881" i="21"/>
  <c r="AO881" i="21"/>
  <c r="H877" i="21"/>
  <c r="BK877" i="21"/>
  <c r="AO877" i="21"/>
  <c r="H873" i="21"/>
  <c r="BK873" i="21"/>
  <c r="AO873" i="21"/>
  <c r="H869" i="21"/>
  <c r="BK869" i="21"/>
  <c r="AO869" i="21"/>
  <c r="H841" i="21"/>
  <c r="BK841" i="21"/>
  <c r="AO841" i="21"/>
  <c r="H837" i="21"/>
  <c r="BK837" i="21"/>
  <c r="AO837" i="21"/>
  <c r="H833" i="21"/>
  <c r="BK833" i="21"/>
  <c r="AO833" i="21"/>
  <c r="H817" i="21"/>
  <c r="BK817" i="21"/>
  <c r="AO817" i="21"/>
  <c r="H813" i="21"/>
  <c r="BK813" i="21"/>
  <c r="AO813" i="21"/>
  <c r="H809" i="21"/>
  <c r="BK809" i="21"/>
  <c r="AO809" i="21"/>
  <c r="H805" i="21"/>
  <c r="BK805" i="21"/>
  <c r="AO805" i="21"/>
  <c r="H801" i="21"/>
  <c r="BK801" i="21"/>
  <c r="AO801" i="21"/>
  <c r="H797" i="21"/>
  <c r="BK797" i="21"/>
  <c r="AO797" i="21"/>
  <c r="H793" i="21"/>
  <c r="BK793" i="21"/>
  <c r="AO793" i="21"/>
  <c r="H789" i="21"/>
  <c r="BK789" i="21"/>
  <c r="AO789" i="21"/>
  <c r="H785" i="21"/>
  <c r="BK785" i="21"/>
  <c r="AO785" i="21"/>
  <c r="H781" i="21"/>
  <c r="BK781" i="21"/>
  <c r="AO781" i="21"/>
  <c r="H777" i="21"/>
  <c r="BK777" i="21"/>
  <c r="AO777" i="21"/>
  <c r="H773" i="21"/>
  <c r="BK773" i="21"/>
  <c r="AO773" i="21"/>
  <c r="H757" i="21"/>
  <c r="BK757" i="21"/>
  <c r="AO757" i="21"/>
  <c r="H753" i="21"/>
  <c r="BK753" i="21"/>
  <c r="AO753" i="21"/>
  <c r="H749" i="21"/>
  <c r="BK749" i="21"/>
  <c r="AO749" i="21"/>
  <c r="H745" i="21"/>
  <c r="BK745" i="21"/>
  <c r="AO745" i="21"/>
  <c r="H741" i="21"/>
  <c r="BK741" i="21"/>
  <c r="AO741" i="21"/>
  <c r="H737" i="21"/>
  <c r="BK737" i="21"/>
  <c r="AO737" i="21"/>
  <c r="H733" i="21"/>
  <c r="BK733" i="21"/>
  <c r="AO733" i="21"/>
  <c r="H729" i="21"/>
  <c r="BK729" i="21"/>
  <c r="AO729" i="21"/>
  <c r="H725" i="21"/>
  <c r="BK725" i="21"/>
  <c r="AO725" i="21"/>
  <c r="H709" i="21"/>
  <c r="BK709" i="21"/>
  <c r="AO709" i="21"/>
  <c r="H705" i="21"/>
  <c r="BK705" i="21"/>
  <c r="AO705" i="21"/>
  <c r="H701" i="21"/>
  <c r="BK701" i="21"/>
  <c r="AO701" i="21"/>
  <c r="H697" i="21"/>
  <c r="BK697" i="21"/>
  <c r="AO697" i="21"/>
  <c r="H693" i="21"/>
  <c r="BK693" i="21"/>
  <c r="AO693" i="21"/>
  <c r="H689" i="21"/>
  <c r="BK689" i="21"/>
  <c r="AO689" i="21"/>
  <c r="H685" i="21"/>
  <c r="BK685" i="21"/>
  <c r="AO685" i="21"/>
  <c r="H681" i="21"/>
  <c r="BK681" i="21"/>
  <c r="AO681" i="21"/>
  <c r="H677" i="21"/>
  <c r="BK677" i="21"/>
  <c r="AO677" i="21"/>
  <c r="H661" i="21"/>
  <c r="BK661" i="21"/>
  <c r="AO661" i="21"/>
  <c r="H657" i="21"/>
  <c r="BK657" i="21"/>
  <c r="AO657" i="21"/>
  <c r="H653" i="21"/>
  <c r="BK653" i="21"/>
  <c r="AO653" i="21"/>
  <c r="H637" i="21"/>
  <c r="BK637" i="21"/>
  <c r="AO637" i="21"/>
  <c r="H633" i="21"/>
  <c r="BK633" i="21"/>
  <c r="AO633" i="21"/>
  <c r="H629" i="21"/>
  <c r="BK629" i="21"/>
  <c r="AO629" i="21"/>
  <c r="H625" i="21"/>
  <c r="BK625" i="21"/>
  <c r="AO625" i="21"/>
  <c r="H621" i="21"/>
  <c r="BK621" i="21"/>
  <c r="AO621" i="21"/>
  <c r="H617" i="21"/>
  <c r="BK617" i="21"/>
  <c r="AO617" i="21"/>
  <c r="H613" i="21"/>
  <c r="BK613" i="21"/>
  <c r="AO613" i="21"/>
  <c r="H609" i="21"/>
  <c r="BK609" i="21"/>
  <c r="AO609" i="21"/>
  <c r="H605" i="21"/>
  <c r="BK605" i="21"/>
  <c r="AO605" i="21"/>
  <c r="H601" i="21"/>
  <c r="BK601" i="21"/>
  <c r="AO601" i="21"/>
  <c r="H597" i="21"/>
  <c r="BK597" i="21"/>
  <c r="AO597" i="21"/>
  <c r="H593" i="21"/>
  <c r="BK593" i="21"/>
  <c r="AO593" i="21"/>
  <c r="H589" i="21"/>
  <c r="BK589" i="21"/>
  <c r="AO589" i="21"/>
  <c r="H585" i="21"/>
  <c r="BK585" i="21"/>
  <c r="AO585" i="21"/>
  <c r="H581" i="21"/>
  <c r="BK581" i="21"/>
  <c r="AO581" i="21"/>
  <c r="H565" i="21"/>
  <c r="BK565" i="21"/>
  <c r="AO565" i="21"/>
  <c r="H561" i="21"/>
  <c r="BK561" i="21"/>
  <c r="AO561" i="21"/>
  <c r="H557" i="21"/>
  <c r="BK557" i="21"/>
  <c r="AO557" i="21"/>
  <c r="H481" i="21"/>
  <c r="BK481" i="21"/>
  <c r="AO481" i="21"/>
  <c r="H477" i="21"/>
  <c r="BK477" i="21"/>
  <c r="AO477" i="21"/>
  <c r="H473" i="21"/>
  <c r="BK473" i="21"/>
  <c r="AO473" i="21"/>
  <c r="H469" i="21"/>
  <c r="BK469" i="21"/>
  <c r="AO469" i="21"/>
  <c r="H465" i="21"/>
  <c r="BK465" i="21"/>
  <c r="AO465" i="21"/>
  <c r="H461" i="21"/>
  <c r="BK461" i="21"/>
  <c r="AO461" i="21"/>
  <c r="H457" i="21"/>
  <c r="BK457" i="21"/>
  <c r="AO457" i="21"/>
  <c r="H453" i="21"/>
  <c r="BK453" i="21"/>
  <c r="AO453" i="21"/>
  <c r="BK449" i="21"/>
  <c r="H449" i="21"/>
  <c r="AO449" i="21"/>
  <c r="H445" i="21"/>
  <c r="BK445" i="21"/>
  <c r="AO445" i="21"/>
  <c r="H441" i="21"/>
  <c r="BK441" i="21"/>
  <c r="AO441" i="21"/>
  <c r="H437" i="21"/>
  <c r="BK437" i="21"/>
  <c r="AO437" i="21"/>
  <c r="H433" i="21"/>
  <c r="BK433" i="21"/>
  <c r="AO433" i="21"/>
  <c r="H429" i="21"/>
  <c r="BK429" i="21"/>
  <c r="AO429" i="21"/>
  <c r="H425" i="21"/>
  <c r="BK425" i="21"/>
  <c r="AO425" i="21"/>
  <c r="H421" i="21"/>
  <c r="BK421" i="21"/>
  <c r="AO421" i="21"/>
  <c r="BK417" i="21"/>
  <c r="H417" i="21"/>
  <c r="AO417" i="21"/>
  <c r="H413" i="21"/>
  <c r="BK413" i="21"/>
  <c r="AO413" i="21"/>
  <c r="H409" i="21"/>
  <c r="BK409" i="21"/>
  <c r="AO409" i="21"/>
  <c r="H405" i="21"/>
  <c r="BK405" i="21"/>
  <c r="AO405" i="21"/>
  <c r="H401" i="21"/>
  <c r="BK401" i="21"/>
  <c r="AO401" i="21"/>
  <c r="H397" i="21"/>
  <c r="BK397" i="21"/>
  <c r="AO397" i="21"/>
  <c r="H393" i="21"/>
  <c r="BK393" i="21"/>
  <c r="AO393" i="21"/>
  <c r="H389" i="21"/>
  <c r="BK389" i="21"/>
  <c r="AO389" i="21"/>
  <c r="BK385" i="21"/>
  <c r="H385" i="21"/>
  <c r="AO385" i="21"/>
  <c r="H381" i="21"/>
  <c r="BK381" i="21"/>
  <c r="AO381" i="21"/>
  <c r="H377" i="21"/>
  <c r="BK377" i="21"/>
  <c r="AO377" i="21"/>
  <c r="H373" i="21"/>
  <c r="BK373" i="21"/>
  <c r="AO373" i="21"/>
  <c r="H369" i="21"/>
  <c r="BK369" i="21"/>
  <c r="AO369" i="21"/>
  <c r="H365" i="21"/>
  <c r="BK365" i="21"/>
  <c r="AO365" i="21"/>
  <c r="H361" i="21"/>
  <c r="BK361" i="21"/>
  <c r="AO361" i="21"/>
  <c r="H357" i="21"/>
  <c r="BK357" i="21"/>
  <c r="AO357" i="21"/>
  <c r="H353" i="21"/>
  <c r="BK353" i="21"/>
  <c r="AO353" i="21"/>
  <c r="H349" i="21"/>
  <c r="BK349" i="21"/>
  <c r="AO349" i="21"/>
  <c r="H345" i="21"/>
  <c r="BK345" i="21"/>
  <c r="AO345" i="21"/>
  <c r="H341" i="21"/>
  <c r="BK341" i="21"/>
  <c r="AO341" i="21"/>
  <c r="H337" i="21"/>
  <c r="BK337" i="21"/>
  <c r="AO337" i="21"/>
  <c r="H333" i="21"/>
  <c r="BK333" i="21"/>
  <c r="AO333" i="21"/>
  <c r="H329" i="21"/>
  <c r="BK329" i="21"/>
  <c r="AO329" i="21"/>
  <c r="H325" i="21"/>
  <c r="BK325" i="21"/>
  <c r="AO325" i="21"/>
  <c r="H321" i="21"/>
  <c r="BK321" i="21"/>
  <c r="AO321" i="21"/>
  <c r="H317" i="21"/>
  <c r="BK317" i="21"/>
  <c r="AO317" i="21"/>
  <c r="H301" i="21"/>
  <c r="BK301" i="21"/>
  <c r="AO301" i="21"/>
  <c r="H297" i="21"/>
  <c r="BK297" i="21"/>
  <c r="AO297" i="21"/>
  <c r="H293" i="21"/>
  <c r="BK293" i="21"/>
  <c r="AO293" i="21"/>
  <c r="H289" i="21"/>
  <c r="BK289" i="21"/>
  <c r="AO289" i="21"/>
  <c r="H285" i="21"/>
  <c r="BK285" i="21"/>
  <c r="AO285" i="21"/>
  <c r="H281" i="21"/>
  <c r="BK281" i="21"/>
  <c r="AO281" i="21"/>
  <c r="H265" i="21"/>
  <c r="BK265" i="21"/>
  <c r="AO265" i="21"/>
  <c r="H261" i="21"/>
  <c r="BK261" i="21"/>
  <c r="AO261" i="21"/>
  <c r="H257" i="21"/>
  <c r="BK257" i="21"/>
  <c r="AO257" i="21"/>
  <c r="H253" i="21"/>
  <c r="BK253" i="21"/>
  <c r="AO253" i="21"/>
  <c r="H249" i="21"/>
  <c r="BK249" i="21"/>
  <c r="AO249" i="21"/>
  <c r="H245" i="21"/>
  <c r="BK245" i="21"/>
  <c r="AO245" i="21"/>
  <c r="H241" i="21"/>
  <c r="BK241" i="21"/>
  <c r="AO241" i="21"/>
  <c r="H237" i="21"/>
  <c r="BK237" i="21"/>
  <c r="AO237" i="21"/>
  <c r="H233" i="21"/>
  <c r="BK233" i="21"/>
  <c r="AO233" i="21"/>
  <c r="H229" i="21"/>
  <c r="BK229" i="21"/>
  <c r="AO229" i="21"/>
  <c r="H225" i="21"/>
  <c r="BK225" i="21"/>
  <c r="AO225" i="21"/>
  <c r="H221" i="21"/>
  <c r="BK221" i="21"/>
  <c r="AO221" i="21"/>
  <c r="H217" i="21"/>
  <c r="BK217" i="21"/>
  <c r="AO217" i="21"/>
  <c r="H213" i="21"/>
  <c r="BK213" i="21"/>
  <c r="AO213" i="21"/>
  <c r="H209" i="21"/>
  <c r="BK209" i="21"/>
  <c r="AO209" i="21"/>
  <c r="H205" i="21"/>
  <c r="BK205" i="21"/>
  <c r="AO205" i="21"/>
  <c r="H201" i="21"/>
  <c r="BK201" i="21"/>
  <c r="AO201" i="21"/>
  <c r="H197" i="21"/>
  <c r="BK197" i="21"/>
  <c r="AO197" i="21"/>
  <c r="H193" i="21"/>
  <c r="BK193" i="21"/>
  <c r="AO193" i="21"/>
  <c r="H189" i="21"/>
  <c r="BK189" i="21"/>
  <c r="AO189" i="21"/>
  <c r="H185" i="21"/>
  <c r="BK185" i="21"/>
  <c r="AO185" i="21"/>
  <c r="H181" i="21"/>
  <c r="BK181" i="21"/>
  <c r="AO181" i="21"/>
  <c r="H177" i="21"/>
  <c r="BK177" i="21"/>
  <c r="AO177" i="21"/>
  <c r="H173" i="21"/>
  <c r="BK173" i="21"/>
  <c r="AO173" i="21"/>
  <c r="H169" i="21"/>
  <c r="BK169" i="21"/>
  <c r="AO169" i="21"/>
  <c r="H165" i="21"/>
  <c r="BK165" i="21"/>
  <c r="AO165" i="21"/>
  <c r="H161" i="21"/>
  <c r="BK161" i="21"/>
  <c r="AO161" i="21"/>
  <c r="H157" i="21"/>
  <c r="BK157" i="21"/>
  <c r="AO157" i="21"/>
  <c r="H153" i="21"/>
  <c r="BK153" i="21"/>
  <c r="AO153" i="21"/>
  <c r="H149" i="21"/>
  <c r="BK149" i="21"/>
  <c r="AO149" i="21"/>
  <c r="H145" i="21"/>
  <c r="BK145" i="21"/>
  <c r="AO145" i="21"/>
  <c r="H141" i="21"/>
  <c r="BK141" i="21"/>
  <c r="AO141" i="21"/>
  <c r="H137" i="21"/>
  <c r="BK137" i="21"/>
  <c r="AO137" i="21"/>
  <c r="H133" i="21"/>
  <c r="BK133" i="21"/>
  <c r="AO133" i="21"/>
  <c r="H129" i="21"/>
  <c r="BK129" i="21"/>
  <c r="AO129" i="21"/>
  <c r="H125" i="21"/>
  <c r="BK125" i="21"/>
  <c r="AO125" i="21"/>
  <c r="H121" i="21"/>
  <c r="BK121" i="21"/>
  <c r="AO121" i="21"/>
  <c r="H117" i="21"/>
  <c r="BK117" i="21"/>
  <c r="AO117" i="21"/>
  <c r="H113" i="21"/>
  <c r="BK113" i="21"/>
  <c r="AO113" i="21"/>
  <c r="H97" i="21"/>
  <c r="BK97" i="21"/>
  <c r="AO97" i="21"/>
  <c r="H93" i="21"/>
  <c r="BK93" i="21"/>
  <c r="AO93" i="21"/>
  <c r="H89" i="21"/>
  <c r="BK89" i="21"/>
  <c r="AO89" i="21"/>
  <c r="H85" i="21"/>
  <c r="BK85" i="21"/>
  <c r="AO85" i="21"/>
  <c r="H81" i="21"/>
  <c r="BK81" i="21"/>
  <c r="AO81" i="21"/>
  <c r="H77" i="21"/>
  <c r="BK77" i="21"/>
  <c r="AO77" i="21"/>
  <c r="H73" i="21"/>
  <c r="BK73" i="21"/>
  <c r="AO73" i="21"/>
  <c r="H69" i="21"/>
  <c r="BK69" i="21"/>
  <c r="AO69" i="21"/>
  <c r="H65" i="21"/>
  <c r="BK65" i="21"/>
  <c r="AO65" i="21"/>
  <c r="H61" i="21"/>
  <c r="BK61" i="21"/>
  <c r="AO61" i="21"/>
  <c r="H57" i="21"/>
  <c r="BK57" i="21"/>
  <c r="AO57" i="21"/>
  <c r="H53" i="21"/>
  <c r="BK53" i="21"/>
  <c r="AO53" i="21"/>
  <c r="H37" i="21"/>
  <c r="BK37" i="21"/>
  <c r="AO37" i="21"/>
  <c r="H33" i="21"/>
  <c r="BK33" i="21"/>
  <c r="AO33" i="21"/>
  <c r="H29" i="21"/>
  <c r="BK29" i="21"/>
  <c r="AO29" i="21"/>
  <c r="I1141" i="21"/>
  <c r="BL1141" i="21"/>
  <c r="AP1141" i="21"/>
  <c r="I1137" i="21"/>
  <c r="BL1137" i="21"/>
  <c r="AP1137" i="21"/>
  <c r="BL1133" i="21"/>
  <c r="I1133" i="21"/>
  <c r="AP1133" i="21"/>
  <c r="I1129" i="21"/>
  <c r="BL1129" i="21"/>
  <c r="AP1129" i="21"/>
  <c r="I1125" i="21"/>
  <c r="BL1125" i="21"/>
  <c r="AP1125" i="21"/>
  <c r="I1121" i="21"/>
  <c r="BL1121" i="21"/>
  <c r="AP1121" i="21"/>
  <c r="BL1117" i="21"/>
  <c r="I1117" i="21"/>
  <c r="AP1117" i="21"/>
  <c r="I1113" i="21"/>
  <c r="BL1113" i="21"/>
  <c r="AP1113" i="21"/>
  <c r="I1109" i="21"/>
  <c r="BL1109" i="21"/>
  <c r="AP1109" i="21"/>
  <c r="I1105" i="21"/>
  <c r="BL1105" i="21"/>
  <c r="AP1105" i="21"/>
  <c r="BL1101" i="21"/>
  <c r="I1101" i="21"/>
  <c r="AP1101" i="21"/>
  <c r="I1097" i="21"/>
  <c r="BL1097" i="21"/>
  <c r="AP1097" i="21"/>
  <c r="I1081" i="21"/>
  <c r="BL1081" i="21"/>
  <c r="AP1081" i="21"/>
  <c r="I1077" i="21"/>
  <c r="BL1077" i="21"/>
  <c r="AP1077" i="21"/>
  <c r="I1073" i="21"/>
  <c r="BL1073" i="21"/>
  <c r="AP1073" i="21"/>
  <c r="BL1057" i="21"/>
  <c r="AP1057" i="21"/>
  <c r="I1057" i="21"/>
  <c r="I1053" i="21"/>
  <c r="BL1053" i="21"/>
  <c r="AP1053" i="21"/>
  <c r="I1049" i="21"/>
  <c r="BL1049" i="21"/>
  <c r="AP1049" i="21"/>
  <c r="I1021" i="21"/>
  <c r="BL1021" i="21"/>
  <c r="AP1021" i="21"/>
  <c r="I1017" i="21"/>
  <c r="BL1017" i="21"/>
  <c r="AP1017" i="21"/>
  <c r="BL1013" i="21"/>
  <c r="AP1013" i="21"/>
  <c r="I1013" i="21"/>
  <c r="I1009" i="21"/>
  <c r="BL1009" i="21"/>
  <c r="AP1009" i="21"/>
  <c r="I1005" i="21"/>
  <c r="BL1005" i="21"/>
  <c r="AP1005" i="21"/>
  <c r="I1001" i="21"/>
  <c r="BL1001" i="21"/>
  <c r="AP1001" i="21"/>
  <c r="I997" i="21"/>
  <c r="BL997" i="21"/>
  <c r="AP997" i="21"/>
  <c r="I993" i="21"/>
  <c r="BL993" i="21"/>
  <c r="AP993" i="21"/>
  <c r="I989" i="21"/>
  <c r="BL989" i="21"/>
  <c r="AP989" i="21"/>
  <c r="I985" i="21"/>
  <c r="BL985" i="21"/>
  <c r="AP985" i="21"/>
  <c r="BL981" i="21"/>
  <c r="I981" i="21"/>
  <c r="AP981" i="21"/>
  <c r="I977" i="21"/>
  <c r="BL977" i="21"/>
  <c r="AP977" i="21"/>
  <c r="I973" i="21"/>
  <c r="BL973" i="21"/>
  <c r="AP973" i="21"/>
  <c r="I969" i="21"/>
  <c r="BL969" i="21"/>
  <c r="AP969" i="21"/>
  <c r="BL965" i="21"/>
  <c r="I965" i="21"/>
  <c r="AP965" i="21"/>
  <c r="BL949" i="21"/>
  <c r="I949" i="21"/>
  <c r="AP949" i="21"/>
  <c r="I945" i="21"/>
  <c r="BL945" i="21"/>
  <c r="AP945" i="21"/>
  <c r="I941" i="21"/>
  <c r="BL941" i="21"/>
  <c r="AP941" i="21"/>
  <c r="I937" i="21"/>
  <c r="BL937" i="21"/>
  <c r="AP937" i="21"/>
  <c r="I933" i="21"/>
  <c r="BL933" i="21"/>
  <c r="AP933" i="21"/>
  <c r="I929" i="21"/>
  <c r="BL929" i="21"/>
  <c r="AP929" i="21"/>
  <c r="I925" i="21"/>
  <c r="BL925" i="21"/>
  <c r="AP925" i="21"/>
  <c r="I921" i="21"/>
  <c r="BL921" i="21"/>
  <c r="AP921" i="21"/>
  <c r="BL917" i="21"/>
  <c r="I917" i="21"/>
  <c r="AP917" i="21"/>
  <c r="BL901" i="21"/>
  <c r="I901" i="21"/>
  <c r="AP901" i="21"/>
  <c r="I897" i="21"/>
  <c r="BL897" i="21"/>
  <c r="AP897" i="21"/>
  <c r="I893" i="21"/>
  <c r="BL893" i="21"/>
  <c r="AP893" i="21"/>
  <c r="I889" i="21"/>
  <c r="BL889" i="21"/>
  <c r="AP889" i="21"/>
  <c r="BL885" i="21"/>
  <c r="I885" i="21"/>
  <c r="AP885" i="21"/>
  <c r="I881" i="21"/>
  <c r="BL881" i="21"/>
  <c r="AP881" i="21"/>
  <c r="I877" i="21"/>
  <c r="BL877" i="21"/>
  <c r="AP877" i="21"/>
  <c r="I873" i="21"/>
  <c r="BL873" i="21"/>
  <c r="AP873" i="21"/>
  <c r="I869" i="21"/>
  <c r="BL869" i="21"/>
  <c r="AP869" i="21"/>
  <c r="BL841" i="21"/>
  <c r="I841" i="21"/>
  <c r="AP841" i="21"/>
  <c r="I837" i="21"/>
  <c r="BL837" i="21"/>
  <c r="AP837" i="21"/>
  <c r="I833" i="21"/>
  <c r="BL833" i="21"/>
  <c r="AP833" i="21"/>
  <c r="I817" i="21"/>
  <c r="BL817" i="21"/>
  <c r="AP817" i="21"/>
  <c r="BL813" i="21"/>
  <c r="I813" i="21"/>
  <c r="AP813" i="21"/>
  <c r="I809" i="21"/>
  <c r="BL809" i="21"/>
  <c r="AP809" i="21"/>
  <c r="I805" i="21"/>
  <c r="BL805" i="21"/>
  <c r="AP805" i="21"/>
  <c r="I801" i="21"/>
  <c r="BL801" i="21"/>
  <c r="AP801" i="21"/>
  <c r="BL797" i="21"/>
  <c r="I797" i="21"/>
  <c r="AP797" i="21"/>
  <c r="I793" i="21"/>
  <c r="BL793" i="21"/>
  <c r="AP793" i="21"/>
  <c r="I789" i="21"/>
  <c r="BL789" i="21"/>
  <c r="AP789" i="21"/>
  <c r="I785" i="21"/>
  <c r="BL785" i="21"/>
  <c r="AP785" i="21"/>
  <c r="I781" i="21"/>
  <c r="BL781" i="21"/>
  <c r="AP781" i="21"/>
  <c r="I777" i="21"/>
  <c r="BL777" i="21"/>
  <c r="AP777" i="21"/>
  <c r="I773" i="21"/>
  <c r="BL773" i="21"/>
  <c r="AP773" i="21"/>
  <c r="I757" i="21"/>
  <c r="BL757" i="21"/>
  <c r="AP757" i="21"/>
  <c r="I753" i="21"/>
  <c r="BL753" i="21"/>
  <c r="AP753" i="21"/>
  <c r="BL749" i="21"/>
  <c r="I749" i="21"/>
  <c r="AP749" i="21"/>
  <c r="I745" i="21"/>
  <c r="BL745" i="21"/>
  <c r="AP745" i="21"/>
  <c r="I741" i="21"/>
  <c r="BL741" i="21"/>
  <c r="AP741" i="21"/>
  <c r="I737" i="21"/>
  <c r="BL737" i="21"/>
  <c r="AP737" i="21"/>
  <c r="BL733" i="21"/>
  <c r="AP733" i="21"/>
  <c r="I733" i="21"/>
  <c r="I729" i="21"/>
  <c r="BL729" i="21"/>
  <c r="AP729" i="21"/>
  <c r="I725" i="21"/>
  <c r="BL725" i="21"/>
  <c r="AP725" i="21"/>
  <c r="I709" i="21"/>
  <c r="BL709" i="21"/>
  <c r="AP709" i="21"/>
  <c r="I705" i="21"/>
  <c r="BL705" i="21"/>
  <c r="AP705" i="21"/>
  <c r="BL701" i="21"/>
  <c r="I701" i="21"/>
  <c r="AP701" i="21"/>
  <c r="I697" i="21"/>
  <c r="BL697" i="21"/>
  <c r="AP697" i="21"/>
  <c r="I693" i="21"/>
  <c r="BL693" i="21"/>
  <c r="AP693" i="21"/>
  <c r="I689" i="21"/>
  <c r="BL689" i="21"/>
  <c r="AP689" i="21"/>
  <c r="BL685" i="21"/>
  <c r="I685" i="21"/>
  <c r="AP685" i="21"/>
  <c r="I681" i="21"/>
  <c r="BL681" i="21"/>
  <c r="AP681" i="21"/>
  <c r="I677" i="21"/>
  <c r="BL677" i="21"/>
  <c r="AP677" i="21"/>
  <c r="I661" i="21"/>
  <c r="BL661" i="21"/>
  <c r="AP661" i="21"/>
  <c r="I657" i="21"/>
  <c r="BL657" i="21"/>
  <c r="AP657" i="21"/>
  <c r="I653" i="21"/>
  <c r="BL653" i="21"/>
  <c r="AP653" i="21"/>
  <c r="BL637" i="21"/>
  <c r="I637" i="21"/>
  <c r="AP637" i="21"/>
  <c r="I633" i="21"/>
  <c r="BL633" i="21"/>
  <c r="AP633" i="21"/>
  <c r="I629" i="21"/>
  <c r="BL629" i="21"/>
  <c r="AP629" i="21"/>
  <c r="I625" i="21"/>
  <c r="BL625" i="21"/>
  <c r="AP625" i="21"/>
  <c r="BL621" i="21"/>
  <c r="I621" i="21"/>
  <c r="AP621" i="21"/>
  <c r="I617" i="21"/>
  <c r="BL617" i="21"/>
  <c r="AP617" i="21"/>
  <c r="I613" i="21"/>
  <c r="BL613" i="21"/>
  <c r="AP613" i="21"/>
  <c r="I609" i="21"/>
  <c r="BL609" i="21"/>
  <c r="AP609" i="21"/>
  <c r="BL605" i="21"/>
  <c r="I605" i="21"/>
  <c r="AP605" i="21"/>
  <c r="I601" i="21"/>
  <c r="BL601" i="21"/>
  <c r="AP601" i="21"/>
  <c r="I597" i="21"/>
  <c r="BL597" i="21"/>
  <c r="AP597" i="21"/>
  <c r="I593" i="21"/>
  <c r="BL593" i="21"/>
  <c r="AP593" i="21"/>
  <c r="I589" i="21"/>
  <c r="BL589" i="21"/>
  <c r="AP589" i="21"/>
  <c r="I585" i="21"/>
  <c r="BL585" i="21"/>
  <c r="AP585" i="21"/>
  <c r="I581" i="21"/>
  <c r="BL581" i="21"/>
  <c r="AP581" i="21"/>
  <c r="I565" i="21"/>
  <c r="BL565" i="21"/>
  <c r="AP565" i="21"/>
  <c r="I561" i="21"/>
  <c r="BL561" i="21"/>
  <c r="AP561" i="21"/>
  <c r="BL557" i="21"/>
  <c r="I557" i="21"/>
  <c r="AP557" i="21"/>
  <c r="BL481" i="21"/>
  <c r="I481" i="21"/>
  <c r="AP481" i="21"/>
  <c r="I477" i="21"/>
  <c r="BL477" i="21"/>
  <c r="AP477" i="21"/>
  <c r="I473" i="21"/>
  <c r="BL473" i="21"/>
  <c r="AP473" i="21"/>
  <c r="I469" i="21"/>
  <c r="BL469" i="21"/>
  <c r="AP469" i="21"/>
  <c r="I465" i="21"/>
  <c r="BL465" i="21"/>
  <c r="AP465" i="21"/>
  <c r="I461" i="21"/>
  <c r="BL461" i="21"/>
  <c r="AP461" i="21"/>
  <c r="I457" i="21"/>
  <c r="BL457" i="21"/>
  <c r="AP457" i="21"/>
  <c r="I453" i="21"/>
  <c r="BL453" i="21"/>
  <c r="AP453" i="21"/>
  <c r="BL449" i="21"/>
  <c r="AP449" i="21"/>
  <c r="I449" i="21"/>
  <c r="I445" i="21"/>
  <c r="BL445" i="21"/>
  <c r="AP445" i="21"/>
  <c r="I441" i="21"/>
  <c r="BL441" i="21"/>
  <c r="AP441" i="21"/>
  <c r="I437" i="21"/>
  <c r="BL437" i="21"/>
  <c r="AP437" i="21"/>
  <c r="BL433" i="21"/>
  <c r="I433" i="21"/>
  <c r="AP433" i="21"/>
  <c r="I429" i="21"/>
  <c r="BL429" i="21"/>
  <c r="AP429" i="21"/>
  <c r="I425" i="21"/>
  <c r="BL425" i="21"/>
  <c r="AP425" i="21"/>
  <c r="I421" i="21"/>
  <c r="BL421" i="21"/>
  <c r="AP421" i="21"/>
  <c r="BL417" i="21"/>
  <c r="AP417" i="21"/>
  <c r="I417" i="21"/>
  <c r="I413" i="21"/>
  <c r="BL413" i="21"/>
  <c r="AP413" i="21"/>
  <c r="I409" i="21"/>
  <c r="BL409" i="21"/>
  <c r="AP409" i="21"/>
  <c r="I405" i="21"/>
  <c r="BL405" i="21"/>
  <c r="AP405" i="21"/>
  <c r="I401" i="21"/>
  <c r="BL401" i="21"/>
  <c r="AP401" i="21"/>
  <c r="I397" i="21"/>
  <c r="BL397" i="21"/>
  <c r="AP397" i="21"/>
  <c r="I393" i="21"/>
  <c r="BL393" i="21"/>
  <c r="AP393" i="21"/>
  <c r="I389" i="21"/>
  <c r="BL389" i="21"/>
  <c r="AP389" i="21"/>
  <c r="BL385" i="21"/>
  <c r="I385" i="21"/>
  <c r="AP385" i="21"/>
  <c r="I381" i="21"/>
  <c r="BL381" i="21"/>
  <c r="AP381" i="21"/>
  <c r="I377" i="21"/>
  <c r="BL377" i="21"/>
  <c r="AP377" i="21"/>
  <c r="I373" i="21"/>
  <c r="BL373" i="21"/>
  <c r="AP373" i="21"/>
  <c r="BL369" i="21"/>
  <c r="I369" i="21"/>
  <c r="AP369" i="21"/>
  <c r="I365" i="21"/>
  <c r="BL365" i="21"/>
  <c r="AP365" i="21"/>
  <c r="I361" i="21"/>
  <c r="BL361" i="21"/>
  <c r="AP361" i="21"/>
  <c r="I357" i="21"/>
  <c r="BL357" i="21"/>
  <c r="AP357" i="21"/>
  <c r="BL353" i="21"/>
  <c r="I353" i="21"/>
  <c r="AP353" i="21"/>
  <c r="I349" i="21"/>
  <c r="BL349" i="21"/>
  <c r="AP349" i="21"/>
  <c r="I345" i="21"/>
  <c r="BL345" i="21"/>
  <c r="AP345" i="21"/>
  <c r="I341" i="21"/>
  <c r="BL341" i="21"/>
  <c r="AP341" i="21"/>
  <c r="I337" i="21"/>
  <c r="BL337" i="21"/>
  <c r="AP337" i="21"/>
  <c r="I333" i="21"/>
  <c r="BL333" i="21"/>
  <c r="AP333" i="21"/>
  <c r="I329" i="21"/>
  <c r="BL329" i="21"/>
  <c r="AP329" i="21"/>
  <c r="I325" i="21"/>
  <c r="BL325" i="21"/>
  <c r="AP325" i="21"/>
  <c r="BL321" i="21"/>
  <c r="I321" i="21"/>
  <c r="AP321" i="21"/>
  <c r="I317" i="21"/>
  <c r="BL317" i="21"/>
  <c r="AP317" i="21"/>
  <c r="I301" i="21"/>
  <c r="BL301" i="21"/>
  <c r="AP301" i="21"/>
  <c r="I297" i="21"/>
  <c r="BL297" i="21"/>
  <c r="AP297" i="21"/>
  <c r="I293" i="21"/>
  <c r="BL293" i="21"/>
  <c r="AP293" i="21"/>
  <c r="I289" i="21"/>
  <c r="BL289" i="21"/>
  <c r="AP289" i="21"/>
  <c r="BL285" i="21"/>
  <c r="I285" i="21"/>
  <c r="AP285" i="21"/>
  <c r="I281" i="21"/>
  <c r="BL281" i="21"/>
  <c r="AP281" i="21"/>
  <c r="I265" i="21"/>
  <c r="BL265" i="21"/>
  <c r="AP265" i="21"/>
  <c r="I261" i="21"/>
  <c r="BL261" i="21"/>
  <c r="AP261" i="21"/>
  <c r="I257" i="21"/>
  <c r="BL257" i="21"/>
  <c r="AP257" i="21"/>
  <c r="I253" i="21"/>
  <c r="BL253" i="21"/>
  <c r="AP253" i="21"/>
  <c r="I249" i="21"/>
  <c r="BL249" i="21"/>
  <c r="AP249" i="21"/>
  <c r="I245" i="21"/>
  <c r="BL245" i="21"/>
  <c r="AP245" i="21"/>
  <c r="I241" i="21"/>
  <c r="BL241" i="21"/>
  <c r="AP241" i="21"/>
  <c r="I237" i="21"/>
  <c r="BL237" i="21"/>
  <c r="AP237" i="21"/>
  <c r="I233" i="21"/>
  <c r="BL233" i="21"/>
  <c r="AP233" i="21"/>
  <c r="I229" i="21"/>
  <c r="BL229" i="21"/>
  <c r="AP229" i="21"/>
  <c r="I225" i="21"/>
  <c r="BL225" i="21"/>
  <c r="AP225" i="21"/>
  <c r="I221" i="21"/>
  <c r="BL221" i="21"/>
  <c r="AP221" i="21"/>
  <c r="I217" i="21"/>
  <c r="BL217" i="21"/>
  <c r="AP217" i="21"/>
  <c r="I213" i="21"/>
  <c r="BL213" i="21"/>
  <c r="AP213" i="21"/>
  <c r="I209" i="21"/>
  <c r="BL209" i="21"/>
  <c r="AP209" i="21"/>
  <c r="I205" i="21"/>
  <c r="BL205" i="21"/>
  <c r="AP205" i="21"/>
  <c r="I201" i="21"/>
  <c r="BL201" i="21"/>
  <c r="AP201" i="21"/>
  <c r="I197" i="21"/>
  <c r="BL197" i="21"/>
  <c r="AP197" i="21"/>
  <c r="I193" i="21"/>
  <c r="BL193" i="21"/>
  <c r="AP193" i="21"/>
  <c r="I189" i="21"/>
  <c r="BL189" i="21"/>
  <c r="AP189" i="21"/>
  <c r="I185" i="21"/>
  <c r="BL185" i="21"/>
  <c r="AP185" i="21"/>
  <c r="I181" i="21"/>
  <c r="BL181" i="21"/>
  <c r="AP181" i="21"/>
  <c r="I177" i="21"/>
  <c r="BL177" i="21"/>
  <c r="AP177" i="21"/>
  <c r="I173" i="21"/>
  <c r="BL173" i="21"/>
  <c r="AP173" i="21"/>
  <c r="I169" i="21"/>
  <c r="BL169" i="21"/>
  <c r="AP169" i="21"/>
  <c r="I165" i="21"/>
  <c r="BL165" i="21"/>
  <c r="AP165" i="21"/>
  <c r="I161" i="21"/>
  <c r="BL161" i="21"/>
  <c r="AP161" i="21"/>
  <c r="BL157" i="21"/>
  <c r="AP157" i="21"/>
  <c r="I157" i="21"/>
  <c r="I153" i="21"/>
  <c r="BL153" i="21"/>
  <c r="AP153" i="21"/>
  <c r="I149" i="21"/>
  <c r="BL149" i="21"/>
  <c r="AP149" i="21"/>
  <c r="I145" i="21"/>
  <c r="BL145" i="21"/>
  <c r="AP145" i="21"/>
  <c r="I141" i="21"/>
  <c r="BL141" i="21"/>
  <c r="AP141" i="21"/>
  <c r="I137" i="21"/>
  <c r="BL137" i="21"/>
  <c r="AP137" i="21"/>
  <c r="I133" i="21"/>
  <c r="BL133" i="21"/>
  <c r="AP133" i="21"/>
  <c r="I129" i="21"/>
  <c r="BL129" i="21"/>
  <c r="AP129" i="21"/>
  <c r="I125" i="21"/>
  <c r="BL125" i="21"/>
  <c r="AP125" i="21"/>
  <c r="I121" i="21"/>
  <c r="BL121" i="21"/>
  <c r="AP121" i="21"/>
  <c r="I117" i="21"/>
  <c r="BL117" i="21"/>
  <c r="AP117" i="21"/>
  <c r="I113" i="21"/>
  <c r="BL113" i="21"/>
  <c r="AP113" i="21"/>
  <c r="I97" i="21"/>
  <c r="BL97" i="21"/>
  <c r="AP97" i="21"/>
  <c r="I93" i="21"/>
  <c r="BL93" i="21"/>
  <c r="AP93" i="21"/>
  <c r="I89" i="21"/>
  <c r="BL89" i="21"/>
  <c r="AP89" i="21"/>
  <c r="I85" i="21"/>
  <c r="BL85" i="21"/>
  <c r="AP85" i="21"/>
  <c r="I81" i="21"/>
  <c r="BL81" i="21"/>
  <c r="AP81" i="21"/>
  <c r="I77" i="21"/>
  <c r="BL77" i="21"/>
  <c r="AP77" i="21"/>
  <c r="I73" i="21"/>
  <c r="BL73" i="21"/>
  <c r="AP73" i="21"/>
  <c r="I69" i="21"/>
  <c r="BL69" i="21"/>
  <c r="AP69" i="21"/>
  <c r="I65" i="21"/>
  <c r="BL65" i="21"/>
  <c r="AP65" i="21"/>
  <c r="I61" i="21"/>
  <c r="BL61" i="21"/>
  <c r="AP61" i="21"/>
  <c r="I57" i="21"/>
  <c r="BL57" i="21"/>
  <c r="AP57" i="21"/>
  <c r="I53" i="21"/>
  <c r="BL53" i="21"/>
  <c r="AP53" i="21"/>
  <c r="I37" i="21"/>
  <c r="BL37" i="21"/>
  <c r="AP37" i="21"/>
  <c r="I33" i="21"/>
  <c r="BL33" i="21"/>
  <c r="AP33" i="21"/>
  <c r="BL29" i="21"/>
  <c r="I29" i="21"/>
  <c r="AP29" i="21"/>
  <c r="J1141" i="21"/>
  <c r="BM1141" i="21"/>
  <c r="AQ1141" i="21"/>
  <c r="J1137" i="21"/>
  <c r="BM1137" i="21"/>
  <c r="AQ1137" i="21"/>
  <c r="J1133" i="21"/>
  <c r="BM1133" i="21"/>
  <c r="AQ1133" i="21"/>
  <c r="J1129" i="21"/>
  <c r="BM1129" i="21"/>
  <c r="AQ1129" i="21"/>
  <c r="J1125" i="21"/>
  <c r="BM1125" i="21"/>
  <c r="AQ1125" i="21"/>
  <c r="J1121" i="21"/>
  <c r="BM1121" i="21"/>
  <c r="AQ1121" i="21"/>
  <c r="J1117" i="21"/>
  <c r="BM1117" i="21"/>
  <c r="AQ1117" i="21"/>
  <c r="J1113" i="21"/>
  <c r="BM1113" i="21"/>
  <c r="AQ1113" i="21"/>
  <c r="J1109" i="21"/>
  <c r="BM1109" i="21"/>
  <c r="AQ1109" i="21"/>
  <c r="J1105" i="21"/>
  <c r="BM1105" i="21"/>
  <c r="AQ1105" i="21"/>
  <c r="J1101" i="21"/>
  <c r="BM1101" i="21"/>
  <c r="AQ1101" i="21"/>
  <c r="J1097" i="21"/>
  <c r="BM1097" i="21"/>
  <c r="AQ1097" i="21"/>
  <c r="J1081" i="21"/>
  <c r="BM1081" i="21"/>
  <c r="AQ1081" i="21"/>
  <c r="J1077" i="21"/>
  <c r="BM1077" i="21"/>
  <c r="AQ1077" i="21"/>
  <c r="J1073" i="21"/>
  <c r="BM1073" i="21"/>
  <c r="AQ1073" i="21"/>
  <c r="J1057" i="21"/>
  <c r="BM1057" i="21"/>
  <c r="AQ1057" i="21"/>
  <c r="J1053" i="21"/>
  <c r="BM1053" i="21"/>
  <c r="AQ1053" i="21"/>
  <c r="J1049" i="21"/>
  <c r="BM1049" i="21"/>
  <c r="AQ1049" i="21"/>
  <c r="J1021" i="21"/>
  <c r="BM1021" i="21"/>
  <c r="AQ1021" i="21"/>
  <c r="J1017" i="21"/>
  <c r="BM1017" i="21"/>
  <c r="AQ1017" i="21"/>
  <c r="J1013" i="21"/>
  <c r="BM1013" i="21"/>
  <c r="AQ1013" i="21"/>
  <c r="J1009" i="21"/>
  <c r="BM1009" i="21"/>
  <c r="AQ1009" i="21"/>
  <c r="J1005" i="21"/>
  <c r="BM1005" i="21"/>
  <c r="AQ1005" i="21"/>
  <c r="J1001" i="21"/>
  <c r="BM1001" i="21"/>
  <c r="AQ1001" i="21"/>
  <c r="J997" i="21"/>
  <c r="BM997" i="21"/>
  <c r="AQ997" i="21"/>
  <c r="J993" i="21"/>
  <c r="BM993" i="21"/>
  <c r="AQ993" i="21"/>
  <c r="J989" i="21"/>
  <c r="BM989" i="21"/>
  <c r="AQ989" i="21"/>
  <c r="J985" i="21"/>
  <c r="BM985" i="21"/>
  <c r="AQ985" i="21"/>
  <c r="J981" i="21"/>
  <c r="BM981" i="21"/>
  <c r="AQ981" i="21"/>
  <c r="J977" i="21"/>
  <c r="BM977" i="21"/>
  <c r="AQ977" i="21"/>
  <c r="J973" i="21"/>
  <c r="BM973" i="21"/>
  <c r="AQ973" i="21"/>
  <c r="J969" i="21"/>
  <c r="BM969" i="21"/>
  <c r="AQ969" i="21"/>
  <c r="J965" i="21"/>
  <c r="BM965" i="21"/>
  <c r="AQ965" i="21"/>
  <c r="J949" i="21"/>
  <c r="BM949" i="21"/>
  <c r="AQ949" i="21"/>
  <c r="J945" i="21"/>
  <c r="BM945" i="21"/>
  <c r="AQ945" i="21"/>
  <c r="J941" i="21"/>
  <c r="BM941" i="21"/>
  <c r="AQ941" i="21"/>
  <c r="J937" i="21"/>
  <c r="BM937" i="21"/>
  <c r="AQ937" i="21"/>
  <c r="J933" i="21"/>
  <c r="BM933" i="21"/>
  <c r="AQ933" i="21"/>
  <c r="J929" i="21"/>
  <c r="BM929" i="21"/>
  <c r="AQ929" i="21"/>
  <c r="J925" i="21"/>
  <c r="BM925" i="21"/>
  <c r="AQ925" i="21"/>
  <c r="J921" i="21"/>
  <c r="BM921" i="21"/>
  <c r="AQ921" i="21"/>
  <c r="J917" i="21"/>
  <c r="BM917" i="21"/>
  <c r="AQ917" i="21"/>
  <c r="J901" i="21"/>
  <c r="BM901" i="21"/>
  <c r="AQ901" i="21"/>
  <c r="J897" i="21"/>
  <c r="BM897" i="21"/>
  <c r="AQ897" i="21"/>
  <c r="J893" i="21"/>
  <c r="BM893" i="21"/>
  <c r="AQ893" i="21"/>
  <c r="J889" i="21"/>
  <c r="BM889" i="21"/>
  <c r="AQ889" i="21"/>
  <c r="J885" i="21"/>
  <c r="BM885" i="21"/>
  <c r="AQ885" i="21"/>
  <c r="J881" i="21"/>
  <c r="BM881" i="21"/>
  <c r="AQ881" i="21"/>
  <c r="J877" i="21"/>
  <c r="BM877" i="21"/>
  <c r="AQ877" i="21"/>
  <c r="J873" i="21"/>
  <c r="BM873" i="21"/>
  <c r="AQ873" i="21"/>
  <c r="J869" i="21"/>
  <c r="BM869" i="21"/>
  <c r="AQ869" i="21"/>
  <c r="J841" i="21"/>
  <c r="BM841" i="21"/>
  <c r="AQ841" i="21"/>
  <c r="J837" i="21"/>
  <c r="BM837" i="21"/>
  <c r="AQ837" i="21"/>
  <c r="J833" i="21"/>
  <c r="BM833" i="21"/>
  <c r="AQ833" i="21"/>
  <c r="J817" i="21"/>
  <c r="BM817" i="21"/>
  <c r="AQ817" i="21"/>
  <c r="J813" i="21"/>
  <c r="BM813" i="21"/>
  <c r="AQ813" i="21"/>
  <c r="J809" i="21"/>
  <c r="BM809" i="21"/>
  <c r="AQ809" i="21"/>
  <c r="J805" i="21"/>
  <c r="BM805" i="21"/>
  <c r="AQ805" i="21"/>
  <c r="J801" i="21"/>
  <c r="BM801" i="21"/>
  <c r="AQ801" i="21"/>
  <c r="J797" i="21"/>
  <c r="BM797" i="21"/>
  <c r="AQ797" i="21"/>
  <c r="J793" i="21"/>
  <c r="BM793" i="21"/>
  <c r="AQ793" i="21"/>
  <c r="J789" i="21"/>
  <c r="BM789" i="21"/>
  <c r="AQ789" i="21"/>
  <c r="J785" i="21"/>
  <c r="BM785" i="21"/>
  <c r="AQ785" i="21"/>
  <c r="J781" i="21"/>
  <c r="BM781" i="21"/>
  <c r="AQ781" i="21"/>
  <c r="J777" i="21"/>
  <c r="BM777" i="21"/>
  <c r="AQ777" i="21"/>
  <c r="J773" i="21"/>
  <c r="BM773" i="21"/>
  <c r="AQ773" i="21"/>
  <c r="J757" i="21"/>
  <c r="BM757" i="21"/>
  <c r="AQ757" i="21"/>
  <c r="J753" i="21"/>
  <c r="BM753" i="21"/>
  <c r="AQ753" i="21"/>
  <c r="J749" i="21"/>
  <c r="BM749" i="21"/>
  <c r="AQ749" i="21"/>
  <c r="J745" i="21"/>
  <c r="BM745" i="21"/>
  <c r="AQ745" i="21"/>
  <c r="J741" i="21"/>
  <c r="BM741" i="21"/>
  <c r="AQ741" i="21"/>
  <c r="J737" i="21"/>
  <c r="BM737" i="21"/>
  <c r="AQ737" i="21"/>
  <c r="J733" i="21"/>
  <c r="BM733" i="21"/>
  <c r="AQ733" i="21"/>
  <c r="J729" i="21"/>
  <c r="BM729" i="21"/>
  <c r="AQ729" i="21"/>
  <c r="J725" i="21"/>
  <c r="BM725" i="21"/>
  <c r="AQ725" i="21"/>
  <c r="J709" i="21"/>
  <c r="BM709" i="21"/>
  <c r="AQ709" i="21"/>
  <c r="J705" i="21"/>
  <c r="BM705" i="21"/>
  <c r="AQ705" i="21"/>
  <c r="J701" i="21"/>
  <c r="BM701" i="21"/>
  <c r="AQ701" i="21"/>
  <c r="J697" i="21"/>
  <c r="BM697" i="21"/>
  <c r="AQ697" i="21"/>
  <c r="J693" i="21"/>
  <c r="BM693" i="21"/>
  <c r="AQ693" i="21"/>
  <c r="J689" i="21"/>
  <c r="BM689" i="21"/>
  <c r="AQ689" i="21"/>
  <c r="J685" i="21"/>
  <c r="BM685" i="21"/>
  <c r="AQ685" i="21"/>
  <c r="J681" i="21"/>
  <c r="BM681" i="21"/>
  <c r="AQ681" i="21"/>
  <c r="J677" i="21"/>
  <c r="BM677" i="21"/>
  <c r="AQ677" i="21"/>
  <c r="J661" i="21"/>
  <c r="BM661" i="21"/>
  <c r="AQ661" i="21"/>
  <c r="J657" i="21"/>
  <c r="BM657" i="21"/>
  <c r="AQ657" i="21"/>
  <c r="J653" i="21"/>
  <c r="BM653" i="21"/>
  <c r="AQ653" i="21"/>
  <c r="J637" i="21"/>
  <c r="BM637" i="21"/>
  <c r="AQ637" i="21"/>
  <c r="J633" i="21"/>
  <c r="BM633" i="21"/>
  <c r="AQ633" i="21"/>
  <c r="J629" i="21"/>
  <c r="BM629" i="21"/>
  <c r="AQ629" i="21"/>
  <c r="J625" i="21"/>
  <c r="BM625" i="21"/>
  <c r="AQ625" i="21"/>
  <c r="J621" i="21"/>
  <c r="BM621" i="21"/>
  <c r="AQ621" i="21"/>
  <c r="J617" i="21"/>
  <c r="BM617" i="21"/>
  <c r="AQ617" i="21"/>
  <c r="J613" i="21"/>
  <c r="BM613" i="21"/>
  <c r="AQ613" i="21"/>
  <c r="J609" i="21"/>
  <c r="BM609" i="21"/>
  <c r="AQ609" i="21"/>
  <c r="J605" i="21"/>
  <c r="BM605" i="21"/>
  <c r="AQ605" i="21"/>
  <c r="J601" i="21"/>
  <c r="BM601" i="21"/>
  <c r="AQ601" i="21"/>
  <c r="J597" i="21"/>
  <c r="BM597" i="21"/>
  <c r="AQ597" i="21"/>
  <c r="J593" i="21"/>
  <c r="BM593" i="21"/>
  <c r="AQ593" i="21"/>
  <c r="J589" i="21"/>
  <c r="BM589" i="21"/>
  <c r="AQ589" i="21"/>
  <c r="J585" i="21"/>
  <c r="BM585" i="21"/>
  <c r="AQ585" i="21"/>
  <c r="J581" i="21"/>
  <c r="BM581" i="21"/>
  <c r="AQ581" i="21"/>
  <c r="J565" i="21"/>
  <c r="BM565" i="21"/>
  <c r="AQ565" i="21"/>
  <c r="J561" i="21"/>
  <c r="BM561" i="21"/>
  <c r="AQ561" i="21"/>
  <c r="J557" i="21"/>
  <c r="BM557" i="21"/>
  <c r="AQ557" i="21"/>
  <c r="J481" i="21"/>
  <c r="BM481" i="21"/>
  <c r="AQ481" i="21"/>
  <c r="J477" i="21"/>
  <c r="BM477" i="21"/>
  <c r="AQ477" i="21"/>
  <c r="J473" i="21"/>
  <c r="BM473" i="21"/>
  <c r="AQ473" i="21"/>
  <c r="J469" i="21"/>
  <c r="BM469" i="21"/>
  <c r="AQ469" i="21"/>
  <c r="J465" i="21"/>
  <c r="BM465" i="21"/>
  <c r="AQ465" i="21"/>
  <c r="J461" i="21"/>
  <c r="BM461" i="21"/>
  <c r="AQ461" i="21"/>
  <c r="J457" i="21"/>
  <c r="BM457" i="21"/>
  <c r="AQ457" i="21"/>
  <c r="J453" i="21"/>
  <c r="BM453" i="21"/>
  <c r="AQ453" i="21"/>
  <c r="J449" i="21"/>
  <c r="BM449" i="21"/>
  <c r="AQ449" i="21"/>
  <c r="J445" i="21"/>
  <c r="BM445" i="21"/>
  <c r="AQ445" i="21"/>
  <c r="J441" i="21"/>
  <c r="BM441" i="21"/>
  <c r="AQ441" i="21"/>
  <c r="J437" i="21"/>
  <c r="BM437" i="21"/>
  <c r="AQ437" i="21"/>
  <c r="J433" i="21"/>
  <c r="BM433" i="21"/>
  <c r="AQ433" i="21"/>
  <c r="J429" i="21"/>
  <c r="BM429" i="21"/>
  <c r="AQ429" i="21"/>
  <c r="J425" i="21"/>
  <c r="BM425" i="21"/>
  <c r="AQ425" i="21"/>
  <c r="J421" i="21"/>
  <c r="BM421" i="21"/>
  <c r="AQ421" i="21"/>
  <c r="J417" i="21"/>
  <c r="BM417" i="21"/>
  <c r="AQ417" i="21"/>
  <c r="J413" i="21"/>
  <c r="BM413" i="21"/>
  <c r="AQ413" i="21"/>
  <c r="J409" i="21"/>
  <c r="BM409" i="21"/>
  <c r="AQ409" i="21"/>
  <c r="J405" i="21"/>
  <c r="BM405" i="21"/>
  <c r="AQ405" i="21"/>
  <c r="J401" i="21"/>
  <c r="BM401" i="21"/>
  <c r="AQ401" i="21"/>
  <c r="J397" i="21"/>
  <c r="BM397" i="21"/>
  <c r="AQ397" i="21"/>
  <c r="J393" i="21"/>
  <c r="BM393" i="21"/>
  <c r="AQ393" i="21"/>
  <c r="J389" i="21"/>
  <c r="BM389" i="21"/>
  <c r="AQ389" i="21"/>
  <c r="J385" i="21"/>
  <c r="BM385" i="21"/>
  <c r="AQ385" i="21"/>
  <c r="J381" i="21"/>
  <c r="BM381" i="21"/>
  <c r="AQ381" i="21"/>
  <c r="J377" i="21"/>
  <c r="BM377" i="21"/>
  <c r="AQ377" i="21"/>
  <c r="J373" i="21"/>
  <c r="BM373" i="21"/>
  <c r="AQ373" i="21"/>
  <c r="J369" i="21"/>
  <c r="BM369" i="21"/>
  <c r="AQ369" i="21"/>
  <c r="J365" i="21"/>
  <c r="BM365" i="21"/>
  <c r="AQ365" i="21"/>
  <c r="J361" i="21"/>
  <c r="BM361" i="21"/>
  <c r="AQ361" i="21"/>
  <c r="J357" i="21"/>
  <c r="BM357" i="21"/>
  <c r="AQ357" i="21"/>
  <c r="J353" i="21"/>
  <c r="BM353" i="21"/>
  <c r="AQ353" i="21"/>
  <c r="J349" i="21"/>
  <c r="BM349" i="21"/>
  <c r="AQ349" i="21"/>
  <c r="J345" i="21"/>
  <c r="BM345" i="21"/>
  <c r="AQ345" i="21"/>
  <c r="J341" i="21"/>
  <c r="BM341" i="21"/>
  <c r="AQ341" i="21"/>
  <c r="J337" i="21"/>
  <c r="BM337" i="21"/>
  <c r="AQ337" i="21"/>
  <c r="J333" i="21"/>
  <c r="BM333" i="21"/>
  <c r="AQ333" i="21"/>
  <c r="J329" i="21"/>
  <c r="BM329" i="21"/>
  <c r="AQ329" i="21"/>
  <c r="J325" i="21"/>
  <c r="BM325" i="21"/>
  <c r="AQ325" i="21"/>
  <c r="J321" i="21"/>
  <c r="BM321" i="21"/>
  <c r="AQ321" i="21"/>
  <c r="J317" i="21"/>
  <c r="BM317" i="21"/>
  <c r="AQ317" i="21"/>
  <c r="J301" i="21"/>
  <c r="BM301" i="21"/>
  <c r="AQ301" i="21"/>
  <c r="J297" i="21"/>
  <c r="BM297" i="21"/>
  <c r="AQ297" i="21"/>
  <c r="J293" i="21"/>
  <c r="BM293" i="21"/>
  <c r="AQ293" i="21"/>
  <c r="J289" i="21"/>
  <c r="BM289" i="21"/>
  <c r="AQ289" i="21"/>
  <c r="J285" i="21"/>
  <c r="BM285" i="21"/>
  <c r="AQ285" i="21"/>
  <c r="J281" i="21"/>
  <c r="BM281" i="21"/>
  <c r="AQ281" i="21"/>
  <c r="J265" i="21"/>
  <c r="BM265" i="21"/>
  <c r="AQ265" i="21"/>
  <c r="J261" i="21"/>
  <c r="BM261" i="21"/>
  <c r="AQ261" i="21"/>
  <c r="J257" i="21"/>
  <c r="BM257" i="21"/>
  <c r="AQ257" i="21"/>
  <c r="J253" i="21"/>
  <c r="BM253" i="21"/>
  <c r="AQ253" i="21"/>
  <c r="J249" i="21"/>
  <c r="BM249" i="21"/>
  <c r="AQ249" i="21"/>
  <c r="J245" i="21"/>
  <c r="BM245" i="21"/>
  <c r="AQ245" i="21"/>
  <c r="J241" i="21"/>
  <c r="BM241" i="21"/>
  <c r="AQ241" i="21"/>
  <c r="J237" i="21"/>
  <c r="BM237" i="21"/>
  <c r="AQ237" i="21"/>
  <c r="J233" i="21"/>
  <c r="BM233" i="21"/>
  <c r="AQ233" i="21"/>
  <c r="J229" i="21"/>
  <c r="BM229" i="21"/>
  <c r="AQ229" i="21"/>
  <c r="J225" i="21"/>
  <c r="BM225" i="21"/>
  <c r="AQ225" i="21"/>
  <c r="J221" i="21"/>
  <c r="BM221" i="21"/>
  <c r="AQ221" i="21"/>
  <c r="J217" i="21"/>
  <c r="BM217" i="21"/>
  <c r="AQ217" i="21"/>
  <c r="J213" i="21"/>
  <c r="BM213" i="21"/>
  <c r="AQ213" i="21"/>
  <c r="J209" i="21"/>
  <c r="BM209" i="21"/>
  <c r="AQ209" i="21"/>
  <c r="J205" i="21"/>
  <c r="BM205" i="21"/>
  <c r="AQ205" i="21"/>
  <c r="J201" i="21"/>
  <c r="BM201" i="21"/>
  <c r="AQ201" i="21"/>
  <c r="J197" i="21"/>
  <c r="BM197" i="21"/>
  <c r="AQ197" i="21"/>
  <c r="J193" i="21"/>
  <c r="BM193" i="21"/>
  <c r="AQ193" i="21"/>
  <c r="J189" i="21"/>
  <c r="BM189" i="21"/>
  <c r="AQ189" i="21"/>
  <c r="J185" i="21"/>
  <c r="BM185" i="21"/>
  <c r="AQ185" i="21"/>
  <c r="J181" i="21"/>
  <c r="BM181" i="21"/>
  <c r="AQ181" i="21"/>
  <c r="J177" i="21"/>
  <c r="BM177" i="21"/>
  <c r="AQ177" i="21"/>
  <c r="J173" i="21"/>
  <c r="BM173" i="21"/>
  <c r="AQ173" i="21"/>
  <c r="J169" i="21"/>
  <c r="BM169" i="21"/>
  <c r="AQ169" i="21"/>
  <c r="J165" i="21"/>
  <c r="BM165" i="21"/>
  <c r="AQ165" i="21"/>
  <c r="J161" i="21"/>
  <c r="BM161" i="21"/>
  <c r="AQ161" i="21"/>
  <c r="J157" i="21"/>
  <c r="BM157" i="21"/>
  <c r="AQ157" i="21"/>
  <c r="J153" i="21"/>
  <c r="BM153" i="21"/>
  <c r="AQ153" i="21"/>
  <c r="J149" i="21"/>
  <c r="BM149" i="21"/>
  <c r="AQ149" i="21"/>
  <c r="J145" i="21"/>
  <c r="BM145" i="21"/>
  <c r="AQ145" i="21"/>
  <c r="J141" i="21"/>
  <c r="BM141" i="21"/>
  <c r="AQ141" i="21"/>
  <c r="J137" i="21"/>
  <c r="BM137" i="21"/>
  <c r="AQ137" i="21"/>
  <c r="J133" i="21"/>
  <c r="BM133" i="21"/>
  <c r="AQ133" i="21"/>
  <c r="J129" i="21"/>
  <c r="BM129" i="21"/>
  <c r="AQ129" i="21"/>
  <c r="J125" i="21"/>
  <c r="BM125" i="21"/>
  <c r="AQ125" i="21"/>
  <c r="J121" i="21"/>
  <c r="BM121" i="21"/>
  <c r="AQ121" i="21"/>
  <c r="J117" i="21"/>
  <c r="BM117" i="21"/>
  <c r="AQ117" i="21"/>
  <c r="J113" i="21"/>
  <c r="BM113" i="21"/>
  <c r="AQ113" i="21"/>
  <c r="J97" i="21"/>
  <c r="BM97" i="21"/>
  <c r="AQ97" i="21"/>
  <c r="J93" i="21"/>
  <c r="BM93" i="21"/>
  <c r="AQ93" i="21"/>
  <c r="J89" i="21"/>
  <c r="BM89" i="21"/>
  <c r="AQ89" i="21"/>
  <c r="J85" i="21"/>
  <c r="BM85" i="21"/>
  <c r="AQ85" i="21"/>
  <c r="J81" i="21"/>
  <c r="BM81" i="21"/>
  <c r="AQ81" i="21"/>
  <c r="J77" i="21"/>
  <c r="BM77" i="21"/>
  <c r="AQ77" i="21"/>
  <c r="J73" i="21"/>
  <c r="BM73" i="21"/>
  <c r="AQ73" i="21"/>
  <c r="J69" i="21"/>
  <c r="BM69" i="21"/>
  <c r="AQ69" i="21"/>
  <c r="J65" i="21"/>
  <c r="BM65" i="21"/>
  <c r="AQ65" i="21"/>
  <c r="J61" i="21"/>
  <c r="BM61" i="21"/>
  <c r="AQ61" i="21"/>
  <c r="J57" i="21"/>
  <c r="BM57" i="21"/>
  <c r="AQ57" i="21"/>
  <c r="J53" i="21"/>
  <c r="BM53" i="21"/>
  <c r="AQ53" i="21"/>
  <c r="J37" i="21"/>
  <c r="BM37" i="21"/>
  <c r="AQ37" i="21"/>
  <c r="J33" i="21"/>
  <c r="BM33" i="21"/>
  <c r="AQ33" i="21"/>
  <c r="J29" i="21"/>
  <c r="BM29" i="21"/>
  <c r="AQ29" i="21"/>
  <c r="Z1141" i="21"/>
  <c r="Z1137" i="21"/>
  <c r="Z1133" i="21"/>
  <c r="Z1129" i="21"/>
  <c r="Z1125" i="21"/>
  <c r="Z1121" i="21"/>
  <c r="Z1117" i="21"/>
  <c r="Z1113" i="21"/>
  <c r="Z1109" i="21"/>
  <c r="Z1105" i="21"/>
  <c r="Z1101" i="21"/>
  <c r="Z1097" i="21"/>
  <c r="Z1081" i="21"/>
  <c r="Z1077" i="21"/>
  <c r="Z1073" i="21"/>
  <c r="Z1057" i="21"/>
  <c r="Z1053" i="21"/>
  <c r="Z1049" i="21"/>
  <c r="Z1021" i="21"/>
  <c r="Z1017" i="21"/>
  <c r="Z1013" i="21"/>
  <c r="Z1009" i="21"/>
  <c r="Z1005" i="21"/>
  <c r="Z1001" i="21"/>
  <c r="Z997" i="21"/>
  <c r="Z993" i="21"/>
  <c r="Z989" i="21"/>
  <c r="Z985" i="21"/>
  <c r="Z981" i="21"/>
  <c r="Z977" i="21"/>
  <c r="Z969" i="21"/>
  <c r="Z945" i="21"/>
  <c r="Z937" i="21"/>
  <c r="Z929" i="21"/>
  <c r="Z921" i="21"/>
  <c r="Z897" i="21"/>
  <c r="Z889" i="21"/>
  <c r="Z881" i="21"/>
  <c r="Z873" i="21"/>
  <c r="Z837" i="21"/>
  <c r="Z817" i="21"/>
  <c r="Z809" i="21"/>
  <c r="Z801" i="21"/>
  <c r="Z793" i="21"/>
  <c r="Z785" i="21"/>
  <c r="Z777" i="21"/>
  <c r="Z753" i="21"/>
  <c r="Z745" i="21"/>
  <c r="Z737" i="21"/>
  <c r="Z729" i="21"/>
  <c r="Z709" i="21"/>
  <c r="Z705" i="21"/>
  <c r="Z701" i="21"/>
  <c r="Z697" i="21"/>
  <c r="Z693" i="21"/>
  <c r="Z689" i="21"/>
  <c r="Z685" i="21"/>
  <c r="Z681" i="21"/>
  <c r="Z677" i="21"/>
  <c r="Z661" i="21"/>
  <c r="Z657" i="21"/>
  <c r="Z653" i="21"/>
  <c r="Z637" i="21"/>
  <c r="Z633" i="21"/>
  <c r="Z629" i="21"/>
  <c r="Z625" i="21"/>
  <c r="Z621" i="21"/>
  <c r="Z617" i="21"/>
  <c r="Z613" i="21"/>
  <c r="Z609" i="21"/>
  <c r="Z605" i="21"/>
  <c r="Z601" i="21"/>
  <c r="Z597" i="21"/>
  <c r="Z593" i="21"/>
  <c r="Z589" i="21"/>
  <c r="Z585" i="21"/>
  <c r="Z581" i="21"/>
  <c r="Z565" i="21"/>
  <c r="Z561" i="21"/>
  <c r="Z557" i="21"/>
  <c r="Z481" i="21"/>
  <c r="Z477" i="21"/>
  <c r="Z473" i="21"/>
  <c r="Z469" i="21"/>
  <c r="Z465" i="21"/>
  <c r="Z461" i="21"/>
  <c r="Z457" i="21"/>
  <c r="Z453" i="21"/>
  <c r="Z449" i="21"/>
  <c r="Z445" i="21"/>
  <c r="Z441" i="21"/>
  <c r="Z437" i="21"/>
  <c r="Z433" i="21"/>
  <c r="Z429" i="21"/>
  <c r="Z425" i="21"/>
  <c r="Z421" i="21"/>
  <c r="Z417" i="21"/>
  <c r="Z413" i="21"/>
  <c r="Z409" i="21"/>
  <c r="Z405" i="21"/>
  <c r="Z401" i="21"/>
  <c r="Z397" i="21"/>
  <c r="Z393" i="21"/>
  <c r="Z389" i="21"/>
  <c r="Z385" i="21"/>
  <c r="Z381" i="21"/>
  <c r="Z377" i="21"/>
  <c r="Z373" i="21"/>
  <c r="Z369" i="21"/>
  <c r="AL1141" i="21"/>
  <c r="AL1137" i="21"/>
  <c r="AL1133" i="21"/>
  <c r="AL1129" i="21"/>
  <c r="AL1125" i="21"/>
  <c r="AL1121" i="21"/>
  <c r="AL1117" i="21"/>
  <c r="AL1113" i="21"/>
  <c r="AL1109" i="21"/>
  <c r="AL1105" i="21"/>
  <c r="AL1101" i="21"/>
  <c r="AL1097" i="21"/>
  <c r="AL1081" i="21"/>
  <c r="AL1077" i="21"/>
  <c r="AL1073" i="21"/>
  <c r="AL1057" i="21"/>
  <c r="AL1053" i="21"/>
  <c r="AL1049" i="21"/>
  <c r="AL1021" i="21"/>
  <c r="AL1017" i="21"/>
  <c r="AL1013" i="21"/>
  <c r="AL1009" i="21"/>
  <c r="AL1005" i="21"/>
  <c r="AL1001" i="21"/>
  <c r="AL997" i="21"/>
  <c r="AL993" i="21"/>
  <c r="AL989" i="21"/>
  <c r="AL985" i="21"/>
  <c r="AL981" i="21"/>
  <c r="AL977" i="21"/>
  <c r="AL973" i="21"/>
  <c r="AL969" i="21"/>
  <c r="AL965" i="21"/>
  <c r="AL949" i="21"/>
  <c r="AL945" i="21"/>
  <c r="AL941" i="21"/>
  <c r="AL937" i="21"/>
  <c r="AL933" i="21"/>
  <c r="AL929" i="21"/>
  <c r="AL925" i="21"/>
  <c r="AL921" i="21"/>
  <c r="AL917" i="21"/>
  <c r="AL901" i="21"/>
  <c r="AL897" i="21"/>
  <c r="AL893" i="21"/>
  <c r="AL889" i="21"/>
  <c r="AL885" i="21"/>
  <c r="AL881" i="21"/>
  <c r="AL877" i="21"/>
  <c r="AL873" i="21"/>
  <c r="AL869" i="21"/>
  <c r="AL841" i="21"/>
  <c r="AL837" i="21"/>
  <c r="AL833" i="21"/>
  <c r="AL817" i="21"/>
  <c r="AL813" i="21"/>
  <c r="AL809" i="21"/>
  <c r="AL805" i="21"/>
  <c r="AL801" i="21"/>
  <c r="AL797" i="21"/>
  <c r="AL793" i="21"/>
  <c r="AL789" i="21"/>
  <c r="AL785" i="21"/>
  <c r="AL781" i="21"/>
  <c r="AL777" i="21"/>
  <c r="AL773" i="21"/>
  <c r="AL757" i="21"/>
  <c r="AL753" i="21"/>
  <c r="AL749" i="21"/>
  <c r="AL745" i="21"/>
  <c r="AL741" i="21"/>
  <c r="AL737" i="21"/>
  <c r="AL733" i="21"/>
  <c r="AL729" i="21"/>
  <c r="AL725" i="21"/>
  <c r="AL709" i="21"/>
  <c r="AL705" i="21"/>
  <c r="AL701" i="21"/>
  <c r="AL697" i="21"/>
  <c r="AL693" i="21"/>
  <c r="AL689" i="21"/>
  <c r="AL685" i="21"/>
  <c r="AL681" i="21"/>
  <c r="AL677" i="21"/>
  <c r="AL661" i="21"/>
  <c r="AL657" i="21"/>
  <c r="AL653" i="21"/>
  <c r="AL637" i="21"/>
  <c r="AL633" i="21"/>
  <c r="AL629" i="21"/>
  <c r="AL625" i="21"/>
  <c r="AL621" i="21"/>
  <c r="AL617" i="21"/>
  <c r="AL613" i="21"/>
  <c r="AL609" i="21"/>
  <c r="AL605" i="21"/>
  <c r="AL601" i="21"/>
  <c r="AL597" i="21"/>
  <c r="AL593" i="21"/>
  <c r="AL589" i="21"/>
  <c r="AL585" i="21"/>
  <c r="AL581" i="21"/>
  <c r="AL565" i="21"/>
  <c r="AL561" i="21"/>
  <c r="AL557" i="21"/>
  <c r="AL481" i="21"/>
  <c r="AL477" i="21"/>
  <c r="AL473" i="21"/>
  <c r="AL469" i="21"/>
  <c r="AL465" i="21"/>
  <c r="AL461" i="21"/>
  <c r="AL457" i="21"/>
  <c r="AL453" i="21"/>
  <c r="AL449" i="21"/>
  <c r="AL445" i="21"/>
  <c r="AL441" i="21"/>
  <c r="AL437" i="21"/>
  <c r="AL433" i="21"/>
  <c r="AL429" i="21"/>
  <c r="AL425" i="21"/>
  <c r="AL421" i="21"/>
  <c r="AL417" i="21"/>
  <c r="AL413" i="21"/>
  <c r="AL409" i="21"/>
  <c r="AL405" i="21"/>
  <c r="AL401" i="21"/>
  <c r="AL397" i="21"/>
  <c r="AL393" i="21"/>
  <c r="AL389" i="21"/>
  <c r="AL385" i="21"/>
  <c r="AL381" i="21"/>
  <c r="AL377" i="21"/>
  <c r="AL373" i="21"/>
  <c r="AL369" i="21"/>
  <c r="AL365" i="21"/>
  <c r="AL361" i="21"/>
  <c r="AL357" i="21"/>
  <c r="AL353" i="21"/>
  <c r="AL349" i="21"/>
  <c r="AL345" i="21"/>
  <c r="AL341" i="21"/>
  <c r="AL337" i="21"/>
  <c r="AL333" i="21"/>
  <c r="AL329" i="21"/>
  <c r="AL325" i="21"/>
  <c r="AL321" i="21"/>
  <c r="AL317" i="21"/>
  <c r="AL301" i="21"/>
  <c r="AL297" i="21"/>
  <c r="AL293" i="21"/>
  <c r="AL289" i="21"/>
  <c r="AL285" i="21"/>
  <c r="AL281" i="21"/>
  <c r="AL265" i="21"/>
  <c r="AL261" i="21"/>
  <c r="AL257" i="21"/>
  <c r="AL253" i="21"/>
  <c r="AL249" i="21"/>
  <c r="AL245" i="21"/>
  <c r="AL241" i="21"/>
  <c r="AL237" i="21"/>
  <c r="AL233" i="21"/>
  <c r="AL229" i="21"/>
  <c r="AL225" i="21"/>
  <c r="AL221" i="21"/>
  <c r="AL217" i="21"/>
  <c r="AL213" i="21"/>
  <c r="AL209" i="21"/>
  <c r="AL205" i="21"/>
  <c r="AL201" i="21"/>
  <c r="AL197" i="21"/>
  <c r="AL193" i="21"/>
  <c r="AL189" i="21"/>
  <c r="AL185" i="21"/>
  <c r="AL181" i="21"/>
  <c r="AL177" i="21"/>
  <c r="AL173" i="21"/>
  <c r="AL169" i="21"/>
  <c r="AL165" i="21"/>
  <c r="AL161" i="21"/>
  <c r="AL157" i="21"/>
  <c r="AL153" i="21"/>
  <c r="AL149" i="21"/>
  <c r="AL145" i="21"/>
  <c r="AL141" i="21"/>
  <c r="AL137" i="21"/>
  <c r="AL133" i="21"/>
  <c r="AL129" i="21"/>
  <c r="AL125" i="21"/>
  <c r="AL121" i="21"/>
  <c r="AL117" i="21"/>
  <c r="AL113" i="21"/>
  <c r="AL97" i="21"/>
  <c r="AL93" i="21"/>
  <c r="AL89" i="21"/>
  <c r="AL85" i="21"/>
  <c r="AL81" i="21"/>
  <c r="AL77" i="21"/>
  <c r="AL73" i="21"/>
  <c r="AL69" i="21"/>
  <c r="AL65" i="21"/>
  <c r="AL61" i="21"/>
  <c r="AL57" i="21"/>
  <c r="AL53" i="21"/>
  <c r="AL37" i="21"/>
  <c r="AL33" i="21"/>
  <c r="AL29" i="21"/>
  <c r="E1075" i="21"/>
  <c r="BH1075" i="21"/>
  <c r="E1055" i="21"/>
  <c r="BH1055" i="21"/>
  <c r="E1019" i="21"/>
  <c r="BH1019" i="21"/>
  <c r="E979" i="21"/>
  <c r="BH979" i="21"/>
  <c r="E971" i="21"/>
  <c r="BH971" i="21"/>
  <c r="E899" i="21"/>
  <c r="BH899" i="21"/>
  <c r="E887" i="21"/>
  <c r="BH887" i="21"/>
  <c r="BH871" i="21"/>
  <c r="E871" i="21"/>
  <c r="E775" i="21"/>
  <c r="BH775" i="21"/>
  <c r="E755" i="21"/>
  <c r="BH755" i="21"/>
  <c r="E743" i="21"/>
  <c r="BH743" i="21"/>
  <c r="E691" i="21"/>
  <c r="BH691" i="21"/>
  <c r="E679" i="21"/>
  <c r="BH679" i="21"/>
  <c r="E595" i="21"/>
  <c r="BH595" i="21"/>
  <c r="E583" i="21"/>
  <c r="BH583" i="21"/>
  <c r="BH403" i="21"/>
  <c r="E403" i="21"/>
  <c r="E395" i="21"/>
  <c r="BH395" i="21"/>
  <c r="E383" i="21"/>
  <c r="BH383" i="21"/>
  <c r="BH371" i="21"/>
  <c r="E371" i="21"/>
  <c r="E343" i="21"/>
  <c r="BH343" i="21"/>
  <c r="E331" i="21"/>
  <c r="BH331" i="21"/>
  <c r="E319" i="21"/>
  <c r="BH319" i="21"/>
  <c r="E295" i="21"/>
  <c r="BH295" i="21"/>
  <c r="E155" i="21"/>
  <c r="BH155" i="21"/>
  <c r="E143" i="21"/>
  <c r="BH143" i="21"/>
  <c r="BH67" i="21"/>
  <c r="E67" i="21"/>
  <c r="F779" i="21"/>
  <c r="BI779" i="21"/>
  <c r="AM779" i="21"/>
  <c r="F755" i="21"/>
  <c r="BI755" i="21"/>
  <c r="AM755" i="21"/>
  <c r="F739" i="21"/>
  <c r="BI739" i="21"/>
  <c r="AM739" i="21"/>
  <c r="F727" i="21"/>
  <c r="BI727" i="21"/>
  <c r="AM727" i="21"/>
  <c r="F655" i="21"/>
  <c r="BI655" i="21"/>
  <c r="AM655" i="21"/>
  <c r="F631" i="21"/>
  <c r="BI631" i="21"/>
  <c r="AM631" i="21"/>
  <c r="F607" i="21"/>
  <c r="BI607" i="21"/>
  <c r="AM607" i="21"/>
  <c r="F595" i="21"/>
  <c r="BI595" i="21"/>
  <c r="AM595" i="21"/>
  <c r="F475" i="21"/>
  <c r="BI475" i="21"/>
  <c r="AM475" i="21"/>
  <c r="F463" i="21"/>
  <c r="BI463" i="21"/>
  <c r="AM463" i="21"/>
  <c r="F451" i="21"/>
  <c r="BI451" i="21"/>
  <c r="AM451" i="21"/>
  <c r="F439" i="21"/>
  <c r="BI439" i="21"/>
  <c r="AM439" i="21"/>
  <c r="F427" i="21"/>
  <c r="BI427" i="21"/>
  <c r="AM427" i="21"/>
  <c r="F415" i="21"/>
  <c r="BI415" i="21"/>
  <c r="AM415" i="21"/>
  <c r="F403" i="21"/>
  <c r="BI403" i="21"/>
  <c r="AM403" i="21"/>
  <c r="F379" i="21"/>
  <c r="BI379" i="21"/>
  <c r="AM379" i="21"/>
  <c r="F367" i="21"/>
  <c r="BI367" i="21"/>
  <c r="AM367" i="21"/>
  <c r="F355" i="21"/>
  <c r="BI355" i="21"/>
  <c r="AM355" i="21"/>
  <c r="F323" i="21"/>
  <c r="BI323" i="21"/>
  <c r="AM323" i="21"/>
  <c r="F299" i="21"/>
  <c r="BI299" i="21"/>
  <c r="AM299" i="21"/>
  <c r="F287" i="21"/>
  <c r="BI287" i="21"/>
  <c r="AM287" i="21"/>
  <c r="F259" i="21"/>
  <c r="BI259" i="21"/>
  <c r="AM259" i="21"/>
  <c r="F247" i="21"/>
  <c r="BI247" i="21"/>
  <c r="AM247" i="21"/>
  <c r="F239" i="21"/>
  <c r="BI239" i="21"/>
  <c r="AM239" i="21"/>
  <c r="F227" i="21"/>
  <c r="BI227" i="21"/>
  <c r="AM227" i="21"/>
  <c r="F211" i="21"/>
  <c r="BI211" i="21"/>
  <c r="AM211" i="21"/>
  <c r="F199" i="21"/>
  <c r="BI199" i="21"/>
  <c r="AM199" i="21"/>
  <c r="F187" i="21"/>
  <c r="BI187" i="21"/>
  <c r="AM187" i="21"/>
  <c r="F179" i="21"/>
  <c r="BI179" i="21"/>
  <c r="AM179" i="21"/>
  <c r="F151" i="21"/>
  <c r="BI151" i="21"/>
  <c r="AM151" i="21"/>
  <c r="F115" i="21"/>
  <c r="BI115" i="21"/>
  <c r="AM115" i="21"/>
  <c r="F79" i="21"/>
  <c r="BI79" i="21"/>
  <c r="AM79" i="21"/>
  <c r="G1103" i="21"/>
  <c r="BJ1103" i="21"/>
  <c r="AN1103" i="21"/>
  <c r="G1015" i="21"/>
  <c r="BJ1015" i="21"/>
  <c r="AN1015" i="21"/>
  <c r="G1003" i="21"/>
  <c r="BJ1003" i="21"/>
  <c r="AN1003" i="21"/>
  <c r="G995" i="21"/>
  <c r="BJ995" i="21"/>
  <c r="AN995" i="21"/>
  <c r="G983" i="21"/>
  <c r="BJ983" i="21"/>
  <c r="AN983" i="21"/>
  <c r="G967" i="21"/>
  <c r="BJ967" i="21"/>
  <c r="AN967" i="21"/>
  <c r="G943" i="21"/>
  <c r="BJ943" i="21"/>
  <c r="AN943" i="21"/>
  <c r="G931" i="21"/>
  <c r="BJ931" i="21"/>
  <c r="AN931" i="21"/>
  <c r="G923" i="21"/>
  <c r="BJ923" i="21"/>
  <c r="AN923" i="21"/>
  <c r="G871" i="21"/>
  <c r="BJ871" i="21"/>
  <c r="AN871" i="21"/>
  <c r="G811" i="21"/>
  <c r="BJ811" i="21"/>
  <c r="AN811" i="21"/>
  <c r="G799" i="21"/>
  <c r="BJ799" i="21"/>
  <c r="AN799" i="21"/>
  <c r="G787" i="21"/>
  <c r="BJ787" i="21"/>
  <c r="AN787" i="21"/>
  <c r="G775" i="21"/>
  <c r="BJ775" i="21"/>
  <c r="AN775" i="21"/>
  <c r="G751" i="21"/>
  <c r="BJ751" i="21"/>
  <c r="AN751" i="21"/>
  <c r="G739" i="21"/>
  <c r="BJ739" i="21"/>
  <c r="AN739" i="21"/>
  <c r="G727" i="21"/>
  <c r="BJ727" i="21"/>
  <c r="AN727" i="21"/>
  <c r="G703" i="21"/>
  <c r="BJ703" i="21"/>
  <c r="AN703" i="21"/>
  <c r="G691" i="21"/>
  <c r="BJ691" i="21"/>
  <c r="AN691" i="21"/>
  <c r="G679" i="21"/>
  <c r="BJ679" i="21"/>
  <c r="AN679" i="21"/>
  <c r="G631" i="21"/>
  <c r="BJ631" i="21"/>
  <c r="AN631" i="21"/>
  <c r="G619" i="21"/>
  <c r="BJ619" i="21"/>
  <c r="AN619" i="21"/>
  <c r="G607" i="21"/>
  <c r="BJ607" i="21"/>
  <c r="AN607" i="21"/>
  <c r="G595" i="21"/>
  <c r="BJ595" i="21"/>
  <c r="AN595" i="21"/>
  <c r="G583" i="21"/>
  <c r="BJ583" i="21"/>
  <c r="AN583" i="21"/>
  <c r="G559" i="21"/>
  <c r="BJ559" i="21"/>
  <c r="AN559" i="21"/>
  <c r="G455" i="21"/>
  <c r="BJ455" i="21"/>
  <c r="AN455" i="21"/>
  <c r="G443" i="21"/>
  <c r="BJ443" i="21"/>
  <c r="AN443" i="21"/>
  <c r="G431" i="21"/>
  <c r="BJ431" i="21"/>
  <c r="AN431" i="21"/>
  <c r="G415" i="21"/>
  <c r="BJ415" i="21"/>
  <c r="AN415" i="21"/>
  <c r="G407" i="21"/>
  <c r="BJ407" i="21"/>
  <c r="AN407" i="21"/>
  <c r="G395" i="21"/>
  <c r="BJ395" i="21"/>
  <c r="AN395" i="21"/>
  <c r="G383" i="21"/>
  <c r="BJ383" i="21"/>
  <c r="AN383" i="21"/>
  <c r="G371" i="21"/>
  <c r="BJ371" i="21"/>
  <c r="AN371" i="21"/>
  <c r="G359" i="21"/>
  <c r="BJ359" i="21"/>
  <c r="AN359" i="21"/>
  <c r="G347" i="21"/>
  <c r="BJ347" i="21"/>
  <c r="AN347" i="21"/>
  <c r="G335" i="21"/>
  <c r="BJ335" i="21"/>
  <c r="AN335" i="21"/>
  <c r="G323" i="21"/>
  <c r="BJ323" i="21"/>
  <c r="AN323" i="21"/>
  <c r="G299" i="21"/>
  <c r="BJ299" i="21"/>
  <c r="AN299" i="21"/>
  <c r="G287" i="21"/>
  <c r="BJ287" i="21"/>
  <c r="AN287" i="21"/>
  <c r="G263" i="21"/>
  <c r="BJ263" i="21"/>
  <c r="AN263" i="21"/>
  <c r="G223" i="21"/>
  <c r="BJ223" i="21"/>
  <c r="AN223" i="21"/>
  <c r="G215" i="21"/>
  <c r="BJ215" i="21"/>
  <c r="AN215" i="21"/>
  <c r="G203" i="21"/>
  <c r="BJ203" i="21"/>
  <c r="AN203" i="21"/>
  <c r="G191" i="21"/>
  <c r="BJ191" i="21"/>
  <c r="AN191" i="21"/>
  <c r="G179" i="21"/>
  <c r="BJ179" i="21"/>
  <c r="AN179" i="21"/>
  <c r="G163" i="21"/>
  <c r="BJ163" i="21"/>
  <c r="AN163" i="21"/>
  <c r="G131" i="21"/>
  <c r="BJ131" i="21"/>
  <c r="AN131" i="21"/>
  <c r="G119" i="21"/>
  <c r="BJ119" i="21"/>
  <c r="AN119" i="21"/>
  <c r="G95" i="21"/>
  <c r="BJ95" i="21"/>
  <c r="AN95" i="21"/>
  <c r="G83" i="21"/>
  <c r="BJ83" i="21"/>
  <c r="AN83" i="21"/>
  <c r="G71" i="21"/>
  <c r="BJ71" i="21"/>
  <c r="AN71" i="21"/>
  <c r="G59" i="21"/>
  <c r="BJ59" i="21"/>
  <c r="AN59" i="21"/>
  <c r="G35" i="21"/>
  <c r="BJ35" i="21"/>
  <c r="AN35" i="21"/>
  <c r="H1127" i="21"/>
  <c r="BK1127" i="21"/>
  <c r="AO1127" i="21"/>
  <c r="H1115" i="21"/>
  <c r="BK1115" i="21"/>
  <c r="AO1115" i="21"/>
  <c r="H1103" i="21"/>
  <c r="BK1103" i="21"/>
  <c r="AO1103" i="21"/>
  <c r="H1015" i="21"/>
  <c r="BK1015" i="21"/>
  <c r="AO1015" i="21"/>
  <c r="H967" i="21"/>
  <c r="BK967" i="21"/>
  <c r="AO967" i="21"/>
  <c r="H943" i="21"/>
  <c r="BK943" i="21"/>
  <c r="AO943" i="21"/>
  <c r="H931" i="21"/>
  <c r="BK931" i="21"/>
  <c r="AO931" i="21"/>
  <c r="H919" i="21"/>
  <c r="BK919" i="21"/>
  <c r="AO919" i="21"/>
  <c r="H839" i="21"/>
  <c r="BK839" i="21"/>
  <c r="AO839" i="21"/>
  <c r="H811" i="21"/>
  <c r="BK811" i="21"/>
  <c r="AO811" i="21"/>
  <c r="H787" i="21"/>
  <c r="BK787" i="21"/>
  <c r="AO787" i="21"/>
  <c r="H775" i="21"/>
  <c r="BK775" i="21"/>
  <c r="AO775" i="21"/>
  <c r="H755" i="21"/>
  <c r="BK755" i="21"/>
  <c r="AO755" i="21"/>
  <c r="H739" i="21"/>
  <c r="BK739" i="21"/>
  <c r="AO739" i="21"/>
  <c r="H731" i="21"/>
  <c r="BK731" i="21"/>
  <c r="AO731" i="21"/>
  <c r="H707" i="21"/>
  <c r="BK707" i="21"/>
  <c r="AO707" i="21"/>
  <c r="H695" i="21"/>
  <c r="BK695" i="21"/>
  <c r="AO695" i="21"/>
  <c r="H679" i="21"/>
  <c r="BK679" i="21"/>
  <c r="AO679" i="21"/>
  <c r="H659" i="21"/>
  <c r="BK659" i="21"/>
  <c r="AO659" i="21"/>
  <c r="H619" i="21"/>
  <c r="BK619" i="21"/>
  <c r="AO619" i="21"/>
  <c r="H583" i="21"/>
  <c r="BK583" i="21"/>
  <c r="AO583" i="21"/>
  <c r="H563" i="21"/>
  <c r="BK563" i="21"/>
  <c r="AO563" i="21"/>
  <c r="H479" i="21"/>
  <c r="BK479" i="21"/>
  <c r="AO479" i="21"/>
  <c r="H467" i="21"/>
  <c r="BK467" i="21"/>
  <c r="AO467" i="21"/>
  <c r="H455" i="21"/>
  <c r="BK455" i="21"/>
  <c r="AO455" i="21"/>
  <c r="H443" i="21"/>
  <c r="BK443" i="21"/>
  <c r="AO443" i="21"/>
  <c r="H431" i="21"/>
  <c r="BK431" i="21"/>
  <c r="AO431" i="21"/>
  <c r="H419" i="21"/>
  <c r="BK419" i="21"/>
  <c r="AO419" i="21"/>
  <c r="H403" i="21"/>
  <c r="BK403" i="21"/>
  <c r="AO403" i="21"/>
  <c r="H395" i="21"/>
  <c r="BK395" i="21"/>
  <c r="AO395" i="21"/>
  <c r="H383" i="21"/>
  <c r="BK383" i="21"/>
  <c r="AO383" i="21"/>
  <c r="H371" i="21"/>
  <c r="BK371" i="21"/>
  <c r="AO371" i="21"/>
  <c r="H359" i="21"/>
  <c r="BK359" i="21"/>
  <c r="AO359" i="21"/>
  <c r="H347" i="21"/>
  <c r="BK347" i="21"/>
  <c r="AO347" i="21"/>
  <c r="H331" i="21"/>
  <c r="BK331" i="21"/>
  <c r="AO331" i="21"/>
  <c r="H319" i="21"/>
  <c r="BK319" i="21"/>
  <c r="AO319" i="21"/>
  <c r="H299" i="21"/>
  <c r="BK299" i="21"/>
  <c r="AO299" i="21"/>
  <c r="H263" i="21"/>
  <c r="BK263" i="21"/>
  <c r="AO263" i="21"/>
  <c r="H215" i="21"/>
  <c r="BK215" i="21"/>
  <c r="AO215" i="21"/>
  <c r="H203" i="21"/>
  <c r="BK203" i="21"/>
  <c r="AO203" i="21"/>
  <c r="H191" i="21"/>
  <c r="BK191" i="21"/>
  <c r="AO191" i="21"/>
  <c r="H179" i="21"/>
  <c r="BK179" i="21"/>
  <c r="AO179" i="21"/>
  <c r="H167" i="21"/>
  <c r="BK167" i="21"/>
  <c r="AO167" i="21"/>
  <c r="H131" i="21"/>
  <c r="BK131" i="21"/>
  <c r="AO131" i="21"/>
  <c r="H119" i="21"/>
  <c r="BK119" i="21"/>
  <c r="AO119" i="21"/>
  <c r="H95" i="21"/>
  <c r="BK95" i="21"/>
  <c r="AO95" i="21"/>
  <c r="H83" i="21"/>
  <c r="BK83" i="21"/>
  <c r="AO83" i="21"/>
  <c r="H71" i="21"/>
  <c r="BK71" i="21"/>
  <c r="AO71" i="21"/>
  <c r="H59" i="21"/>
  <c r="BK59" i="21"/>
  <c r="AO59" i="21"/>
  <c r="I1135" i="21"/>
  <c r="BL1135" i="21"/>
  <c r="AP1135" i="21"/>
  <c r="I1127" i="21"/>
  <c r="BL1127" i="21"/>
  <c r="AP1127" i="21"/>
  <c r="I1115" i="21"/>
  <c r="BL1115" i="21"/>
  <c r="AP1115" i="21"/>
  <c r="I1103" i="21"/>
  <c r="BL1103" i="21"/>
  <c r="AP1103" i="21"/>
  <c r="I1079" i="21"/>
  <c r="BL1079" i="21"/>
  <c r="AP1079" i="21"/>
  <c r="I1055" i="21"/>
  <c r="BL1055" i="21"/>
  <c r="AP1055" i="21"/>
  <c r="I1019" i="21"/>
  <c r="BL1019" i="21"/>
  <c r="AP1019" i="21"/>
  <c r="I1003" i="21"/>
  <c r="BL1003" i="21"/>
  <c r="AP1003" i="21"/>
  <c r="I995" i="21"/>
  <c r="BL995" i="21"/>
  <c r="AP995" i="21"/>
  <c r="I979" i="21"/>
  <c r="BL979" i="21"/>
  <c r="AP979" i="21"/>
  <c r="I967" i="21"/>
  <c r="BL967" i="21"/>
  <c r="AP967" i="21"/>
  <c r="I931" i="21"/>
  <c r="BL931" i="21"/>
  <c r="AP931" i="21"/>
  <c r="I923" i="21"/>
  <c r="BL923" i="21"/>
  <c r="AP923" i="21"/>
  <c r="I899" i="21"/>
  <c r="BL899" i="21"/>
  <c r="AP899" i="21"/>
  <c r="I887" i="21"/>
  <c r="BL887" i="21"/>
  <c r="AP887" i="21"/>
  <c r="I871" i="21"/>
  <c r="BL871" i="21"/>
  <c r="AP871" i="21"/>
  <c r="I839" i="21"/>
  <c r="BL839" i="21"/>
  <c r="AP839" i="21"/>
  <c r="I815" i="21"/>
  <c r="BL815" i="21"/>
  <c r="AP815" i="21"/>
  <c r="I803" i="21"/>
  <c r="BL803" i="21"/>
  <c r="AP803" i="21"/>
  <c r="I787" i="21"/>
  <c r="BL787" i="21"/>
  <c r="AP787" i="21"/>
  <c r="I775" i="21"/>
  <c r="BL775" i="21"/>
  <c r="AP775" i="21"/>
  <c r="I751" i="21"/>
  <c r="BL751" i="21"/>
  <c r="AP751" i="21"/>
  <c r="I739" i="21"/>
  <c r="BL739" i="21"/>
  <c r="AP739" i="21"/>
  <c r="I703" i="21"/>
  <c r="BL703" i="21"/>
  <c r="AP703" i="21"/>
  <c r="I635" i="21"/>
  <c r="BL635" i="21"/>
  <c r="AP635" i="21"/>
  <c r="I623" i="21"/>
  <c r="BL623" i="21"/>
  <c r="AP623" i="21"/>
  <c r="I607" i="21"/>
  <c r="BL607" i="21"/>
  <c r="AP607" i="21"/>
  <c r="I463" i="21"/>
  <c r="BL463" i="21"/>
  <c r="AP463" i="21"/>
  <c r="I451" i="21"/>
  <c r="BL451" i="21"/>
  <c r="AP451" i="21"/>
  <c r="I415" i="21"/>
  <c r="BL415" i="21"/>
  <c r="AP415" i="21"/>
  <c r="I403" i="21"/>
  <c r="BL403" i="21"/>
  <c r="AP403" i="21"/>
  <c r="I379" i="21"/>
  <c r="AP379" i="21"/>
  <c r="BL379" i="21"/>
  <c r="I295" i="21"/>
  <c r="BL295" i="21"/>
  <c r="AP295" i="21"/>
  <c r="I283" i="21"/>
  <c r="AP283" i="21"/>
  <c r="BL283" i="21"/>
  <c r="I259" i="21"/>
  <c r="BL259" i="21"/>
  <c r="AP259" i="21"/>
  <c r="I247" i="21"/>
  <c r="BL247" i="21"/>
  <c r="AP247" i="21"/>
  <c r="I235" i="21"/>
  <c r="BL235" i="21"/>
  <c r="AP235" i="21"/>
  <c r="I223" i="21"/>
  <c r="BL223" i="21"/>
  <c r="AP223" i="21"/>
  <c r="I211" i="21"/>
  <c r="BL211" i="21"/>
  <c r="AP211" i="21"/>
  <c r="I191" i="21"/>
  <c r="BL191" i="21"/>
  <c r="AP191" i="21"/>
  <c r="I179" i="21"/>
  <c r="BL179" i="21"/>
  <c r="AP179" i="21"/>
  <c r="I167" i="21"/>
  <c r="BL167" i="21"/>
  <c r="AP167" i="21"/>
  <c r="I155" i="21"/>
  <c r="AP155" i="21"/>
  <c r="BL155" i="21"/>
  <c r="I139" i="21"/>
  <c r="BL139" i="21"/>
  <c r="AP139" i="21"/>
  <c r="I131" i="21"/>
  <c r="BL131" i="21"/>
  <c r="AP131" i="21"/>
  <c r="I119" i="21"/>
  <c r="BL119" i="21"/>
  <c r="AP119" i="21"/>
  <c r="I79" i="21"/>
  <c r="BL79" i="21"/>
  <c r="AP79" i="21"/>
  <c r="I67" i="21"/>
  <c r="BL67" i="21"/>
  <c r="AP67" i="21"/>
  <c r="J1123" i="21"/>
  <c r="BM1123" i="21"/>
  <c r="AQ1123" i="21"/>
  <c r="J1015" i="21"/>
  <c r="BM1015" i="21"/>
  <c r="AQ1015" i="21"/>
  <c r="J1003" i="21"/>
  <c r="BM1003" i="21"/>
  <c r="AQ1003" i="21"/>
  <c r="J947" i="21"/>
  <c r="BM947" i="21"/>
  <c r="AQ947" i="21"/>
  <c r="BM931" i="21"/>
  <c r="AQ931" i="21"/>
  <c r="J931" i="21"/>
  <c r="J919" i="21"/>
  <c r="BM919" i="21"/>
  <c r="AQ919" i="21"/>
  <c r="J899" i="21"/>
  <c r="BM899" i="21"/>
  <c r="AQ899" i="21"/>
  <c r="J887" i="21"/>
  <c r="BM887" i="21"/>
  <c r="AQ887" i="21"/>
  <c r="J871" i="21"/>
  <c r="BM871" i="21"/>
  <c r="AQ871" i="21"/>
  <c r="J787" i="21"/>
  <c r="BM787" i="21"/>
  <c r="AQ787" i="21"/>
  <c r="BM779" i="21"/>
  <c r="J779" i="21"/>
  <c r="AQ779" i="21"/>
  <c r="J755" i="21"/>
  <c r="BM755" i="21"/>
  <c r="AQ755" i="21"/>
  <c r="J743" i="21"/>
  <c r="BM743" i="21"/>
  <c r="AQ743" i="21"/>
  <c r="J727" i="21"/>
  <c r="BM727" i="21"/>
  <c r="AQ727" i="21"/>
  <c r="J659" i="21"/>
  <c r="BM659" i="21"/>
  <c r="AQ659" i="21"/>
  <c r="J635" i="21"/>
  <c r="BM635" i="21"/>
  <c r="AQ635" i="21"/>
  <c r="J623" i="21"/>
  <c r="BM623" i="21"/>
  <c r="AQ623" i="21"/>
  <c r="J607" i="21"/>
  <c r="BM607" i="21"/>
  <c r="AQ607" i="21"/>
  <c r="J463" i="21"/>
  <c r="BM463" i="21"/>
  <c r="AQ463" i="21"/>
  <c r="J451" i="21"/>
  <c r="BM451" i="21"/>
  <c r="AQ451" i="21"/>
  <c r="J431" i="21"/>
  <c r="BM431" i="21"/>
  <c r="AQ431" i="21"/>
  <c r="J419" i="21"/>
  <c r="BM419" i="21"/>
  <c r="AQ419" i="21"/>
  <c r="J403" i="21"/>
  <c r="BM403" i="21"/>
  <c r="AQ403" i="21"/>
  <c r="J391" i="21"/>
  <c r="BM391" i="21"/>
  <c r="AQ391" i="21"/>
  <c r="J367" i="21"/>
  <c r="BM367" i="21"/>
  <c r="AQ367" i="21"/>
  <c r="J355" i="21"/>
  <c r="BM355" i="21"/>
  <c r="AQ355" i="21"/>
  <c r="J343" i="21"/>
  <c r="BM343" i="21"/>
  <c r="AQ343" i="21"/>
  <c r="J251" i="21"/>
  <c r="BM251" i="21"/>
  <c r="AQ251" i="21"/>
  <c r="J239" i="21"/>
  <c r="BM239" i="21"/>
  <c r="AQ239" i="21"/>
  <c r="J227" i="21"/>
  <c r="BM227" i="21"/>
  <c r="AQ227" i="21"/>
  <c r="J211" i="21"/>
  <c r="BM211" i="21"/>
  <c r="AQ211" i="21"/>
  <c r="J199" i="21"/>
  <c r="BM199" i="21"/>
  <c r="AQ199" i="21"/>
  <c r="J187" i="21"/>
  <c r="BM187" i="21"/>
  <c r="AQ187" i="21"/>
  <c r="J163" i="21"/>
  <c r="BM163" i="21"/>
  <c r="AQ163" i="21"/>
  <c r="J139" i="21"/>
  <c r="BM139" i="21"/>
  <c r="AQ139" i="21"/>
  <c r="J119" i="21"/>
  <c r="BM119" i="21"/>
  <c r="AQ119" i="21"/>
  <c r="J95" i="21"/>
  <c r="BM95" i="21"/>
  <c r="AQ95" i="21"/>
  <c r="BM83" i="21"/>
  <c r="AQ83" i="21"/>
  <c r="J83" i="21"/>
  <c r="J71" i="21"/>
  <c r="BM71" i="21"/>
  <c r="AQ71" i="21"/>
  <c r="J59" i="21"/>
  <c r="BM59" i="21"/>
  <c r="AQ59" i="21"/>
  <c r="J35" i="21"/>
  <c r="BM35" i="21"/>
  <c r="AQ35" i="21"/>
  <c r="AL1127" i="21"/>
  <c r="AL1115" i="21"/>
  <c r="AL1099" i="21"/>
  <c r="AL1079" i="21"/>
  <c r="AL1019" i="21"/>
  <c r="AL1007" i="21"/>
  <c r="AL995" i="21"/>
  <c r="AL979" i="21"/>
  <c r="AL971" i="21"/>
  <c r="AL947" i="21"/>
  <c r="AL931" i="21"/>
  <c r="AL919" i="21"/>
  <c r="AL899" i="21"/>
  <c r="AL895" i="21"/>
  <c r="AL883" i="21"/>
  <c r="AL871" i="21"/>
  <c r="AL839" i="21"/>
  <c r="AL815" i="21"/>
  <c r="AL811" i="21"/>
  <c r="AL799" i="21"/>
  <c r="AL787" i="21"/>
  <c r="AL755" i="21"/>
  <c r="AL743" i="21"/>
  <c r="AL727" i="21"/>
  <c r="AL707" i="21"/>
  <c r="AL683" i="21"/>
  <c r="AL655" i="21"/>
  <c r="AL635" i="21"/>
  <c r="AL619" i="21"/>
  <c r="AL607" i="21"/>
  <c r="AL583" i="21"/>
  <c r="AL563" i="21"/>
  <c r="AL559" i="21"/>
  <c r="AL463" i="21"/>
  <c r="AL455" i="21"/>
  <c r="AL443" i="21"/>
  <c r="AL439" i="21"/>
  <c r="AL427" i="21"/>
  <c r="AL415" i="21"/>
  <c r="AL395" i="21"/>
  <c r="AL383" i="21"/>
  <c r="AL367" i="21"/>
  <c r="AL355" i="21"/>
  <c r="AL331" i="21"/>
  <c r="AL319" i="21"/>
  <c r="AL287" i="21"/>
  <c r="AL263" i="21"/>
  <c r="AL247" i="21"/>
  <c r="AL235" i="21"/>
  <c r="AL227" i="21"/>
  <c r="AL203" i="21"/>
  <c r="AL191" i="21"/>
  <c r="AL179" i="21"/>
  <c r="AL175" i="21"/>
  <c r="AL163" i="21"/>
  <c r="AL155" i="21"/>
  <c r="AL131" i="21"/>
  <c r="AL119" i="21"/>
  <c r="AL115" i="21"/>
  <c r="AL83" i="21"/>
  <c r="AL71" i="21"/>
  <c r="AL59" i="21"/>
  <c r="AL31" i="21"/>
  <c r="E1142" i="21"/>
  <c r="BH1142" i="21"/>
  <c r="E1138" i="21"/>
  <c r="BH1138" i="21"/>
  <c r="E1126" i="21"/>
  <c r="BH1126" i="21"/>
  <c r="E1114" i="21"/>
  <c r="BH1114" i="21"/>
  <c r="E1106" i="21"/>
  <c r="BH1106" i="21"/>
  <c r="E1098" i="21"/>
  <c r="BH1098" i="21"/>
  <c r="E1082" i="21"/>
  <c r="BH1082" i="21"/>
  <c r="E1074" i="21"/>
  <c r="BH1074" i="21"/>
  <c r="E1054" i="21"/>
  <c r="BH1054" i="21"/>
  <c r="E1022" i="21"/>
  <c r="BH1022" i="21"/>
  <c r="E1010" i="21"/>
  <c r="BH1010" i="21"/>
  <c r="E1006" i="21"/>
  <c r="BH1006" i="21"/>
  <c r="E994" i="21"/>
  <c r="BH994" i="21"/>
  <c r="E986" i="21"/>
  <c r="BH986" i="21"/>
  <c r="E978" i="21"/>
  <c r="BH978" i="21"/>
  <c r="E970" i="21"/>
  <c r="BH970" i="21"/>
  <c r="E966" i="21"/>
  <c r="BH966" i="21"/>
  <c r="E942" i="21"/>
  <c r="BH942" i="21"/>
  <c r="E930" i="21"/>
  <c r="BH930" i="21"/>
  <c r="E918" i="21"/>
  <c r="BH918" i="21"/>
  <c r="E898" i="21"/>
  <c r="BH898" i="21"/>
  <c r="E886" i="21"/>
  <c r="BH886" i="21"/>
  <c r="E882" i="21"/>
  <c r="BH882" i="21"/>
  <c r="E870" i="21"/>
  <c r="BH870" i="21"/>
  <c r="E842" i="21"/>
  <c r="BH842" i="21"/>
  <c r="E834" i="21"/>
  <c r="BH834" i="21"/>
  <c r="E810" i="21"/>
  <c r="BH810" i="21"/>
  <c r="E806" i="21"/>
  <c r="BH806" i="21"/>
  <c r="E794" i="21"/>
  <c r="BH794" i="21"/>
  <c r="E782" i="21"/>
  <c r="BH782" i="21"/>
  <c r="E758" i="21"/>
  <c r="BH758" i="21"/>
  <c r="E746" i="21"/>
  <c r="BH746" i="21"/>
  <c r="E738" i="21"/>
  <c r="BH738" i="21"/>
  <c r="E730" i="21"/>
  <c r="BH730" i="21"/>
  <c r="E726" i="21"/>
  <c r="BH726" i="21"/>
  <c r="E710" i="21"/>
  <c r="BH710" i="21"/>
  <c r="E706" i="21"/>
  <c r="BH706" i="21"/>
  <c r="E698" i="21"/>
  <c r="BH698" i="21"/>
  <c r="E694" i="21"/>
  <c r="BH694" i="21"/>
  <c r="E686" i="21"/>
  <c r="BH686" i="21"/>
  <c r="E658" i="21"/>
  <c r="BH658" i="21"/>
  <c r="E638" i="21"/>
  <c r="BH638" i="21"/>
  <c r="E634" i="21"/>
  <c r="BH634" i="21"/>
  <c r="E626" i="21"/>
  <c r="BH626" i="21"/>
  <c r="E622" i="21"/>
  <c r="BH622" i="21"/>
  <c r="E614" i="21"/>
  <c r="BH614" i="21"/>
  <c r="E610" i="21"/>
  <c r="BH610" i="21"/>
  <c r="E602" i="21"/>
  <c r="BH602" i="21"/>
  <c r="E598" i="21"/>
  <c r="BH598" i="21"/>
  <c r="E590" i="21"/>
  <c r="BH590" i="21"/>
  <c r="E582" i="21"/>
  <c r="BH582" i="21"/>
  <c r="E562" i="21"/>
  <c r="BH562" i="21"/>
  <c r="E482" i="21"/>
  <c r="BH482" i="21"/>
  <c r="E474" i="21"/>
  <c r="BH474" i="21"/>
  <c r="E470" i="21"/>
  <c r="BH470" i="21"/>
  <c r="E462" i="21"/>
  <c r="BH462" i="21"/>
  <c r="E458" i="21"/>
  <c r="BH458" i="21"/>
  <c r="E450" i="21"/>
  <c r="BH450" i="21"/>
  <c r="E446" i="21"/>
  <c r="BH446" i="21"/>
  <c r="E438" i="21"/>
  <c r="BH438" i="21"/>
  <c r="E434" i="21"/>
  <c r="BH434" i="21"/>
  <c r="E426" i="21"/>
  <c r="BH426" i="21"/>
  <c r="E418" i="21"/>
  <c r="BH418" i="21"/>
  <c r="E414" i="21"/>
  <c r="BH414" i="21"/>
  <c r="E406" i="21"/>
  <c r="BH406" i="21"/>
  <c r="E402" i="21"/>
  <c r="BH402" i="21"/>
  <c r="E394" i="21"/>
  <c r="BH394" i="21"/>
  <c r="E390" i="21"/>
  <c r="BH390" i="21"/>
  <c r="E382" i="21"/>
  <c r="BH382" i="21"/>
  <c r="E378" i="21"/>
  <c r="BH378" i="21"/>
  <c r="E370" i="21"/>
  <c r="BH370" i="21"/>
  <c r="E362" i="21"/>
  <c r="BH362" i="21"/>
  <c r="E354" i="21"/>
  <c r="BH354" i="21"/>
  <c r="E350" i="21"/>
  <c r="BH350" i="21"/>
  <c r="E346" i="21"/>
  <c r="BH346" i="21"/>
  <c r="E338" i="21"/>
  <c r="BH338" i="21"/>
  <c r="E330" i="21"/>
  <c r="BH330" i="21"/>
  <c r="E318" i="21"/>
  <c r="BH318" i="21"/>
  <c r="E302" i="21"/>
  <c r="BH302" i="21"/>
  <c r="E294" i="21"/>
  <c r="BH294" i="21"/>
  <c r="E286" i="21"/>
  <c r="BH286" i="21"/>
  <c r="E282" i="21"/>
  <c r="BH282" i="21"/>
  <c r="E266" i="21"/>
  <c r="BH266" i="21"/>
  <c r="E258" i="21"/>
  <c r="BH258" i="21"/>
  <c r="E250" i="21"/>
  <c r="BH250" i="21"/>
  <c r="E242" i="21"/>
  <c r="BH242" i="21"/>
  <c r="E234" i="21"/>
  <c r="BH234" i="21"/>
  <c r="E230" i="21"/>
  <c r="BH230" i="21"/>
  <c r="E222" i="21"/>
  <c r="BH222" i="21"/>
  <c r="E218" i="21"/>
  <c r="BH218" i="21"/>
  <c r="E210" i="21"/>
  <c r="BH210" i="21"/>
  <c r="E202" i="21"/>
  <c r="BH202" i="21"/>
  <c r="E194" i="21"/>
  <c r="BH194" i="21"/>
  <c r="E186" i="21"/>
  <c r="BH186" i="21"/>
  <c r="E182" i="21"/>
  <c r="BH182" i="21"/>
  <c r="E174" i="21"/>
  <c r="BH174" i="21"/>
  <c r="E166" i="21"/>
  <c r="BH166" i="21"/>
  <c r="E158" i="21"/>
  <c r="BH158" i="21"/>
  <c r="E154" i="21"/>
  <c r="BH154" i="21"/>
  <c r="E146" i="21"/>
  <c r="BH146" i="21"/>
  <c r="E142" i="21"/>
  <c r="BH142" i="21"/>
  <c r="E134" i="21"/>
  <c r="BH134" i="21"/>
  <c r="E114" i="21"/>
  <c r="BH114" i="21"/>
  <c r="E30" i="21"/>
  <c r="BH30" i="21"/>
  <c r="F1142" i="21"/>
  <c r="BI1142" i="21"/>
  <c r="AM1142" i="21"/>
  <c r="F1138" i="21"/>
  <c r="AM1138" i="21"/>
  <c r="BI1138" i="21"/>
  <c r="F1134" i="21"/>
  <c r="AM1134" i="21"/>
  <c r="BI1134" i="21"/>
  <c r="F1130" i="21"/>
  <c r="BI1130" i="21"/>
  <c r="AM1130" i="21"/>
  <c r="F1126" i="21"/>
  <c r="BI1126" i="21"/>
  <c r="AM1126" i="21"/>
  <c r="F1122" i="21"/>
  <c r="BI1122" i="21"/>
  <c r="AM1122" i="21"/>
  <c r="F1118" i="21"/>
  <c r="BI1118" i="21"/>
  <c r="AM1118" i="21"/>
  <c r="F1114" i="21"/>
  <c r="BI1114" i="21"/>
  <c r="AM1114" i="21"/>
  <c r="F1110" i="21"/>
  <c r="BI1110" i="21"/>
  <c r="AM1110" i="21"/>
  <c r="F1106" i="21"/>
  <c r="AM1106" i="21"/>
  <c r="BI1106" i="21"/>
  <c r="F1102" i="21"/>
  <c r="BI1102" i="21"/>
  <c r="AM1102" i="21"/>
  <c r="F1098" i="21"/>
  <c r="BI1098" i="21"/>
  <c r="AM1098" i="21"/>
  <c r="F1082" i="21"/>
  <c r="BI1082" i="21"/>
  <c r="AM1082" i="21"/>
  <c r="F1078" i="21"/>
  <c r="BI1078" i="21"/>
  <c r="AM1078" i="21"/>
  <c r="F1074" i="21"/>
  <c r="BI1074" i="21"/>
  <c r="AM1074" i="21"/>
  <c r="F1058" i="21"/>
  <c r="AM1058" i="21"/>
  <c r="BI1058" i="21"/>
  <c r="F1022" i="21"/>
  <c r="BI1022" i="21"/>
  <c r="AM1022" i="21"/>
  <c r="BI1014" i="21"/>
  <c r="AM1014" i="21"/>
  <c r="F1014" i="21"/>
  <c r="F1010" i="21"/>
  <c r="BI1010" i="21"/>
  <c r="AM1010" i="21"/>
  <c r="F1002" i="21"/>
  <c r="BI1002" i="21"/>
  <c r="AM1002" i="21"/>
  <c r="F994" i="21"/>
  <c r="BI994" i="21"/>
  <c r="AM994" i="21"/>
  <c r="F986" i="21"/>
  <c r="AM986" i="21"/>
  <c r="BI986" i="21"/>
  <c r="F978" i="21"/>
  <c r="BI978" i="21"/>
  <c r="AM978" i="21"/>
  <c r="F970" i="21"/>
  <c r="BI970" i="21"/>
  <c r="AM970" i="21"/>
  <c r="F946" i="21"/>
  <c r="BI946" i="21"/>
  <c r="AM946" i="21"/>
  <c r="F938" i="21"/>
  <c r="BI938" i="21"/>
  <c r="AM938" i="21"/>
  <c r="F930" i="21"/>
  <c r="BI930" i="21"/>
  <c r="AM930" i="21"/>
  <c r="F922" i="21"/>
  <c r="AM922" i="21"/>
  <c r="BI922" i="21"/>
  <c r="F918" i="21"/>
  <c r="AM918" i="21"/>
  <c r="BI918" i="21"/>
  <c r="F902" i="21"/>
  <c r="BI902" i="21"/>
  <c r="AM902" i="21"/>
  <c r="F894" i="21"/>
  <c r="BI894" i="21"/>
  <c r="AM894" i="21"/>
  <c r="F890" i="21"/>
  <c r="BI890" i="21"/>
  <c r="AM890" i="21"/>
  <c r="F882" i="21"/>
  <c r="BI882" i="21"/>
  <c r="AM882" i="21"/>
  <c r="F874" i="21"/>
  <c r="BI874" i="21"/>
  <c r="AM874" i="21"/>
  <c r="F838" i="21"/>
  <c r="BI838" i="21"/>
  <c r="AM838" i="21"/>
  <c r="F818" i="21"/>
  <c r="BI818" i="21"/>
  <c r="AM818" i="21"/>
  <c r="F810" i="21"/>
  <c r="BI810" i="21"/>
  <c r="AM810" i="21"/>
  <c r="F806" i="21"/>
  <c r="BI806" i="21"/>
  <c r="AM806" i="21"/>
  <c r="F798" i="21"/>
  <c r="BI798" i="21"/>
  <c r="AM798" i="21"/>
  <c r="F790" i="21"/>
  <c r="BI790" i="21"/>
  <c r="AM790" i="21"/>
  <c r="F778" i="21"/>
  <c r="BI778" i="21"/>
  <c r="AM778" i="21"/>
  <c r="F754" i="21"/>
  <c r="BI754" i="21"/>
  <c r="AM754" i="21"/>
  <c r="F746" i="21"/>
  <c r="BI746" i="21"/>
  <c r="AM746" i="21"/>
  <c r="F738" i="21"/>
  <c r="BI738" i="21"/>
  <c r="AM738" i="21"/>
  <c r="F730" i="21"/>
  <c r="BI730" i="21"/>
  <c r="AM730" i="21"/>
  <c r="F706" i="21"/>
  <c r="AM706" i="21"/>
  <c r="BI706" i="21"/>
  <c r="F698" i="21"/>
  <c r="BI698" i="21"/>
  <c r="AM698" i="21"/>
  <c r="F690" i="21"/>
  <c r="BI690" i="21"/>
  <c r="AM690" i="21"/>
  <c r="F686" i="21"/>
  <c r="BI686" i="21"/>
  <c r="AM686" i="21"/>
  <c r="F678" i="21"/>
  <c r="BI678" i="21"/>
  <c r="AM678" i="21"/>
  <c r="F662" i="21"/>
  <c r="BI662" i="21"/>
  <c r="AM662" i="21"/>
  <c r="F658" i="21"/>
  <c r="BI658" i="21"/>
  <c r="AM658" i="21"/>
  <c r="F634" i="21"/>
  <c r="BI634" i="21"/>
  <c r="AM634" i="21"/>
  <c r="F626" i="21"/>
  <c r="BI626" i="21"/>
  <c r="AM626" i="21"/>
  <c r="F618" i="21"/>
  <c r="BI618" i="21"/>
  <c r="AM618" i="21"/>
  <c r="F610" i="21"/>
  <c r="BI610" i="21"/>
  <c r="AM610" i="21"/>
  <c r="F602" i="21"/>
  <c r="BI602" i="21"/>
  <c r="AM602" i="21"/>
  <c r="F594" i="21"/>
  <c r="BI594" i="21"/>
  <c r="AM594" i="21"/>
  <c r="F586" i="21"/>
  <c r="BI586" i="21"/>
  <c r="AM586" i="21"/>
  <c r="F562" i="21"/>
  <c r="BI562" i="21"/>
  <c r="AM562" i="21"/>
  <c r="F482" i="21"/>
  <c r="BI482" i="21"/>
  <c r="AM482" i="21"/>
  <c r="F478" i="21"/>
  <c r="BI478" i="21"/>
  <c r="AM478" i="21"/>
  <c r="F470" i="21"/>
  <c r="BI470" i="21"/>
  <c r="AM470" i="21"/>
  <c r="F462" i="21"/>
  <c r="BI462" i="21"/>
  <c r="AM462" i="21"/>
  <c r="F458" i="21"/>
  <c r="BI458" i="21"/>
  <c r="AM458" i="21"/>
  <c r="F450" i="21"/>
  <c r="BI450" i="21"/>
  <c r="AM450" i="21"/>
  <c r="F442" i="21"/>
  <c r="BI442" i="21"/>
  <c r="AM442" i="21"/>
  <c r="F438" i="21"/>
  <c r="BI438" i="21"/>
  <c r="AM438" i="21"/>
  <c r="F430" i="21"/>
  <c r="BI430" i="21"/>
  <c r="AM430" i="21"/>
  <c r="BI418" i="21"/>
  <c r="AM418" i="21"/>
  <c r="F418" i="21"/>
  <c r="F410" i="21"/>
  <c r="BI410" i="21"/>
  <c r="AM410" i="21"/>
  <c r="BI402" i="21"/>
  <c r="F402" i="21"/>
  <c r="AM402" i="21"/>
  <c r="F394" i="21"/>
  <c r="BI394" i="21"/>
  <c r="AM394" i="21"/>
  <c r="F386" i="21"/>
  <c r="AM386" i="21"/>
  <c r="BI386" i="21"/>
  <c r="F378" i="21"/>
  <c r="BI378" i="21"/>
  <c r="AM378" i="21"/>
  <c r="F370" i="21"/>
  <c r="BI370" i="21"/>
  <c r="AM370" i="21"/>
  <c r="F366" i="21"/>
  <c r="BI366" i="21"/>
  <c r="AM366" i="21"/>
  <c r="F358" i="21"/>
  <c r="BI358" i="21"/>
  <c r="AM358" i="21"/>
  <c r="F350" i="21"/>
  <c r="BI350" i="21"/>
  <c r="AM350" i="21"/>
  <c r="F338" i="21"/>
  <c r="BI338" i="21"/>
  <c r="AM338" i="21"/>
  <c r="F330" i="21"/>
  <c r="BI330" i="21"/>
  <c r="AM330" i="21"/>
  <c r="F322" i="21"/>
  <c r="BI322" i="21"/>
  <c r="AM322" i="21"/>
  <c r="F298" i="21"/>
  <c r="BI298" i="21"/>
  <c r="AM298" i="21"/>
  <c r="BI290" i="21"/>
  <c r="F290" i="21"/>
  <c r="AM290" i="21"/>
  <c r="F282" i="21"/>
  <c r="BI282" i="21"/>
  <c r="AM282" i="21"/>
  <c r="F262" i="21"/>
  <c r="AM262" i="21"/>
  <c r="BI262" i="21"/>
  <c r="F254" i="21"/>
  <c r="BI254" i="21"/>
  <c r="AM254" i="21"/>
  <c r="F246" i="21"/>
  <c r="BI246" i="21"/>
  <c r="AM246" i="21"/>
  <c r="F238" i="21"/>
  <c r="BI238" i="21"/>
  <c r="AM238" i="21"/>
  <c r="F230" i="21"/>
  <c r="BI230" i="21"/>
  <c r="AM230" i="21"/>
  <c r="F222" i="21"/>
  <c r="BI222" i="21"/>
  <c r="AM222" i="21"/>
  <c r="F214" i="21"/>
  <c r="BI214" i="21"/>
  <c r="AM214" i="21"/>
  <c r="F206" i="21"/>
  <c r="BI206" i="21"/>
  <c r="AM206" i="21"/>
  <c r="F198" i="21"/>
  <c r="AM198" i="21"/>
  <c r="BI198" i="21"/>
  <c r="F190" i="21"/>
  <c r="BI190" i="21"/>
  <c r="AM190" i="21"/>
  <c r="F186" i="21"/>
  <c r="BI186" i="21"/>
  <c r="AM186" i="21"/>
  <c r="F178" i="21"/>
  <c r="BI178" i="21"/>
  <c r="AM178" i="21"/>
  <c r="F170" i="21"/>
  <c r="BI170" i="21"/>
  <c r="AM170" i="21"/>
  <c r="F166" i="21"/>
  <c r="AM166" i="21"/>
  <c r="BI166" i="21"/>
  <c r="F158" i="21"/>
  <c r="BI158" i="21"/>
  <c r="AM158" i="21"/>
  <c r="F154" i="21"/>
  <c r="BI154" i="21"/>
  <c r="AM154" i="21"/>
  <c r="BI146" i="21"/>
  <c r="AM146" i="21"/>
  <c r="F146" i="21"/>
  <c r="F138" i="21"/>
  <c r="BI138" i="21"/>
  <c r="AM138" i="21"/>
  <c r="F130" i="21"/>
  <c r="AM130" i="21"/>
  <c r="BI130" i="21"/>
  <c r="F122" i="21"/>
  <c r="BI122" i="21"/>
  <c r="AM122" i="21"/>
  <c r="F114" i="21"/>
  <c r="BI114" i="21"/>
  <c r="AM114" i="21"/>
  <c r="F98" i="21"/>
  <c r="BI98" i="21"/>
  <c r="AM98" i="21"/>
  <c r="F90" i="21"/>
  <c r="BI90" i="21"/>
  <c r="AM90" i="21"/>
  <c r="F86" i="21"/>
  <c r="BI86" i="21"/>
  <c r="AM86" i="21"/>
  <c r="F78" i="21"/>
  <c r="BI78" i="21"/>
  <c r="AM78" i="21"/>
  <c r="F70" i="21"/>
  <c r="BI70" i="21"/>
  <c r="AM70" i="21"/>
  <c r="F62" i="21"/>
  <c r="BI62" i="21"/>
  <c r="AM62" i="21"/>
  <c r="F38" i="21"/>
  <c r="AM38" i="21"/>
  <c r="BI38" i="21"/>
  <c r="F30" i="21"/>
  <c r="BI30" i="21"/>
  <c r="AM30" i="21"/>
  <c r="G1138" i="21"/>
  <c r="BJ1138" i="21"/>
  <c r="AN1138" i="21"/>
  <c r="G1130" i="21"/>
  <c r="BJ1130" i="21"/>
  <c r="AN1130" i="21"/>
  <c r="G1122" i="21"/>
  <c r="BJ1122" i="21"/>
  <c r="AN1122" i="21"/>
  <c r="G1114" i="21"/>
  <c r="BJ1114" i="21"/>
  <c r="AN1114" i="21"/>
  <c r="G1106" i="21"/>
  <c r="BJ1106" i="21"/>
  <c r="AN1106" i="21"/>
  <c r="G1078" i="21"/>
  <c r="BJ1078" i="21"/>
  <c r="AN1078" i="21"/>
  <c r="G1058" i="21"/>
  <c r="BJ1058" i="21"/>
  <c r="AN1058" i="21"/>
  <c r="G950" i="21"/>
  <c r="BJ950" i="21"/>
  <c r="AN950" i="21"/>
  <c r="G606" i="21"/>
  <c r="BJ606" i="21"/>
  <c r="AN606" i="21"/>
  <c r="G602" i="21"/>
  <c r="BJ602" i="21"/>
  <c r="AN602" i="21"/>
  <c r="G594" i="21"/>
  <c r="BJ594" i="21"/>
  <c r="AN594" i="21"/>
  <c r="G586" i="21"/>
  <c r="BJ586" i="21"/>
  <c r="AN586" i="21"/>
  <c r="G582" i="21"/>
  <c r="BJ582" i="21"/>
  <c r="AN582" i="21"/>
  <c r="G562" i="21"/>
  <c r="BJ562" i="21"/>
  <c r="AN562" i="21"/>
  <c r="G478" i="21"/>
  <c r="BJ478" i="21"/>
  <c r="AN478" i="21"/>
  <c r="G470" i="21"/>
  <c r="BJ470" i="21"/>
  <c r="AN470" i="21"/>
  <c r="G462" i="21"/>
  <c r="BJ462" i="21"/>
  <c r="AN462" i="21"/>
  <c r="G458" i="21"/>
  <c r="BJ458" i="21"/>
  <c r="AN458" i="21"/>
  <c r="G450" i="21"/>
  <c r="BJ450" i="21"/>
  <c r="AN450" i="21"/>
  <c r="G442" i="21"/>
  <c r="BJ442" i="21"/>
  <c r="AN442" i="21"/>
  <c r="G438" i="21"/>
  <c r="BJ438" i="21"/>
  <c r="AN438" i="21"/>
  <c r="G426" i="21"/>
  <c r="BJ426" i="21"/>
  <c r="AN426" i="21"/>
  <c r="G418" i="21"/>
  <c r="BJ418" i="21"/>
  <c r="AN418" i="21"/>
  <c r="G410" i="21"/>
  <c r="BJ410" i="21"/>
  <c r="AN410" i="21"/>
  <c r="G402" i="21"/>
  <c r="BJ402" i="21"/>
  <c r="AN402" i="21"/>
  <c r="G398" i="21"/>
  <c r="BJ398" i="21"/>
  <c r="AN398" i="21"/>
  <c r="G390" i="21"/>
  <c r="BJ390" i="21"/>
  <c r="AN390" i="21"/>
  <c r="G382" i="21"/>
  <c r="BJ382" i="21"/>
  <c r="AN382" i="21"/>
  <c r="G378" i="21"/>
  <c r="BJ378" i="21"/>
  <c r="AN378" i="21"/>
  <c r="G370" i="21"/>
  <c r="BJ370" i="21"/>
  <c r="AN370" i="21"/>
  <c r="G362" i="21"/>
  <c r="BJ362" i="21"/>
  <c r="AN362" i="21"/>
  <c r="G354" i="21"/>
  <c r="BJ354" i="21"/>
  <c r="AN354" i="21"/>
  <c r="G346" i="21"/>
  <c r="BJ346" i="21"/>
  <c r="AN346" i="21"/>
  <c r="G342" i="21"/>
  <c r="BJ342" i="21"/>
  <c r="AN342" i="21"/>
  <c r="G334" i="21"/>
  <c r="BJ334" i="21"/>
  <c r="AN334" i="21"/>
  <c r="G326" i="21"/>
  <c r="BJ326" i="21"/>
  <c r="AN326" i="21"/>
  <c r="G318" i="21"/>
  <c r="BJ318" i="21"/>
  <c r="AN318" i="21"/>
  <c r="G302" i="21"/>
  <c r="BJ302" i="21"/>
  <c r="AN302" i="21"/>
  <c r="G298" i="21"/>
  <c r="BJ298" i="21"/>
  <c r="AN298" i="21"/>
  <c r="G290" i="21"/>
  <c r="BJ290" i="21"/>
  <c r="AN290" i="21"/>
  <c r="G286" i="21"/>
  <c r="BJ286" i="21"/>
  <c r="AN286" i="21"/>
  <c r="G262" i="21"/>
  <c r="BJ262" i="21"/>
  <c r="AN262" i="21"/>
  <c r="G258" i="21"/>
  <c r="BJ258" i="21"/>
  <c r="AN258" i="21"/>
  <c r="G250" i="21"/>
  <c r="BJ250" i="21"/>
  <c r="AN250" i="21"/>
  <c r="G242" i="21"/>
  <c r="BJ242" i="21"/>
  <c r="AN242" i="21"/>
  <c r="G234" i="21"/>
  <c r="BJ234" i="21"/>
  <c r="AN234" i="21"/>
  <c r="G226" i="21"/>
  <c r="BJ226" i="21"/>
  <c r="AN226" i="21"/>
  <c r="G218" i="21"/>
  <c r="BJ218" i="21"/>
  <c r="AN218" i="21"/>
  <c r="G210" i="21"/>
  <c r="BJ210" i="21"/>
  <c r="AN210" i="21"/>
  <c r="G202" i="21"/>
  <c r="BJ202" i="21"/>
  <c r="AN202" i="21"/>
  <c r="G194" i="21"/>
  <c r="BJ194" i="21"/>
  <c r="AN194" i="21"/>
  <c r="G186" i="21"/>
  <c r="BJ186" i="21"/>
  <c r="AN186" i="21"/>
  <c r="G178" i="21"/>
  <c r="BJ178" i="21"/>
  <c r="AN178" i="21"/>
  <c r="G174" i="21"/>
  <c r="BJ174" i="21"/>
  <c r="AN174" i="21"/>
  <c r="G166" i="21"/>
  <c r="BJ166" i="21"/>
  <c r="AN166" i="21"/>
  <c r="G158" i="21"/>
  <c r="BJ158" i="21"/>
  <c r="AN158" i="21"/>
  <c r="G150" i="21"/>
  <c r="BJ150" i="21"/>
  <c r="AN150" i="21"/>
  <c r="G142" i="21"/>
  <c r="BJ142" i="21"/>
  <c r="AN142" i="21"/>
  <c r="G134" i="21"/>
  <c r="BJ134" i="21"/>
  <c r="AN134" i="21"/>
  <c r="G126" i="21"/>
  <c r="BJ126" i="21"/>
  <c r="AN126" i="21"/>
  <c r="G118" i="21"/>
  <c r="BJ118" i="21"/>
  <c r="AN118" i="21"/>
  <c r="G90" i="21"/>
  <c r="BJ90" i="21"/>
  <c r="AN90" i="21"/>
  <c r="G86" i="21"/>
  <c r="BJ86" i="21"/>
  <c r="AN86" i="21"/>
  <c r="G78" i="21"/>
  <c r="BJ78" i="21"/>
  <c r="AN78" i="21"/>
  <c r="G70" i="21"/>
  <c r="BJ70" i="21"/>
  <c r="AN70" i="21"/>
  <c r="G62" i="21"/>
  <c r="BJ62" i="21"/>
  <c r="AN62" i="21"/>
  <c r="G58" i="21"/>
  <c r="BJ58" i="21"/>
  <c r="AN58" i="21"/>
  <c r="G34" i="21"/>
  <c r="BJ34" i="21"/>
  <c r="AN34" i="21"/>
  <c r="H1142" i="21"/>
  <c r="BK1142" i="21"/>
  <c r="AO1142" i="21"/>
  <c r="H1134" i="21"/>
  <c r="BK1134" i="21"/>
  <c r="AO1134" i="21"/>
  <c r="H1126" i="21"/>
  <c r="BK1126" i="21"/>
  <c r="AO1126" i="21"/>
  <c r="H1118" i="21"/>
  <c r="BK1118" i="21"/>
  <c r="AO1118" i="21"/>
  <c r="H1110" i="21"/>
  <c r="BK1110" i="21"/>
  <c r="AO1110" i="21"/>
  <c r="H1102" i="21"/>
  <c r="BK1102" i="21"/>
  <c r="AO1102" i="21"/>
  <c r="H1082" i="21"/>
  <c r="BK1082" i="21"/>
  <c r="AO1082" i="21"/>
  <c r="H1074" i="21"/>
  <c r="BK1074" i="21"/>
  <c r="AO1074" i="21"/>
  <c r="H1054" i="21"/>
  <c r="BK1054" i="21"/>
  <c r="AO1054" i="21"/>
  <c r="H1050" i="21"/>
  <c r="BK1050" i="21"/>
  <c r="AO1050" i="21"/>
  <c r="H1022" i="21"/>
  <c r="BK1022" i="21"/>
  <c r="AO1022" i="21"/>
  <c r="H1014" i="21"/>
  <c r="BK1014" i="21"/>
  <c r="AO1014" i="21"/>
  <c r="H1006" i="21"/>
  <c r="BK1006" i="21"/>
  <c r="AO1006" i="21"/>
  <c r="H998" i="21"/>
  <c r="BK998" i="21"/>
  <c r="AO998" i="21"/>
  <c r="H990" i="21"/>
  <c r="BK990" i="21"/>
  <c r="AO990" i="21"/>
  <c r="H986" i="21"/>
  <c r="BK986" i="21"/>
  <c r="AO986" i="21"/>
  <c r="H978" i="21"/>
  <c r="BK978" i="21"/>
  <c r="AO978" i="21"/>
  <c r="H974" i="21"/>
  <c r="BK974" i="21"/>
  <c r="AO974" i="21"/>
  <c r="H946" i="21"/>
  <c r="BK946" i="21"/>
  <c r="AO946" i="21"/>
  <c r="H938" i="21"/>
  <c r="BK938" i="21"/>
  <c r="AO938" i="21"/>
  <c r="H926" i="21"/>
  <c r="BK926" i="21"/>
  <c r="AO926" i="21"/>
  <c r="H898" i="21"/>
  <c r="BK898" i="21"/>
  <c r="AO898" i="21"/>
  <c r="H890" i="21"/>
  <c r="BK890" i="21"/>
  <c r="AO890" i="21"/>
  <c r="H886" i="21"/>
  <c r="BK886" i="21"/>
  <c r="AO886" i="21"/>
  <c r="H878" i="21"/>
  <c r="BK878" i="21"/>
  <c r="AO878" i="21"/>
  <c r="H838" i="21"/>
  <c r="BK838" i="21"/>
  <c r="AO838" i="21"/>
  <c r="H834" i="21"/>
  <c r="BK834" i="21"/>
  <c r="AO834" i="21"/>
  <c r="H814" i="21"/>
  <c r="BK814" i="21"/>
  <c r="AO814" i="21"/>
  <c r="H806" i="21"/>
  <c r="BK806" i="21"/>
  <c r="AO806" i="21"/>
  <c r="H798" i="21"/>
  <c r="BK798" i="21"/>
  <c r="AO798" i="21"/>
  <c r="H786" i="21"/>
  <c r="BK786" i="21"/>
  <c r="AO786" i="21"/>
  <c r="H778" i="21"/>
  <c r="BK778" i="21"/>
  <c r="AO778" i="21"/>
  <c r="H758" i="21"/>
  <c r="BK758" i="21"/>
  <c r="AO758" i="21"/>
  <c r="H746" i="21"/>
  <c r="BK746" i="21"/>
  <c r="AO746" i="21"/>
  <c r="H738" i="21"/>
  <c r="BK738" i="21"/>
  <c r="AO738" i="21"/>
  <c r="H730" i="21"/>
  <c r="BK730" i="21"/>
  <c r="AO730" i="21"/>
  <c r="H706" i="21"/>
  <c r="BK706" i="21"/>
  <c r="AO706" i="21"/>
  <c r="H698" i="21"/>
  <c r="BK698" i="21"/>
  <c r="AO698" i="21"/>
  <c r="H690" i="21"/>
  <c r="BK690" i="21"/>
  <c r="AO690" i="21"/>
  <c r="H682" i="21"/>
  <c r="BK682" i="21"/>
  <c r="AO682" i="21"/>
  <c r="H658" i="21"/>
  <c r="BK658" i="21"/>
  <c r="AO658" i="21"/>
  <c r="H654" i="21"/>
  <c r="BK654" i="21"/>
  <c r="AO654" i="21"/>
  <c r="H638" i="21"/>
  <c r="BK638" i="21"/>
  <c r="AO638" i="21"/>
  <c r="H630" i="21"/>
  <c r="BK630" i="21"/>
  <c r="AO630" i="21"/>
  <c r="H622" i="21"/>
  <c r="BK622" i="21"/>
  <c r="AO622" i="21"/>
  <c r="H614" i="21"/>
  <c r="BK614" i="21"/>
  <c r="AO614" i="21"/>
  <c r="H606" i="21"/>
  <c r="BK606" i="21"/>
  <c r="AO606" i="21"/>
  <c r="H602" i="21"/>
  <c r="BK602" i="21"/>
  <c r="AO602" i="21"/>
  <c r="H594" i="21"/>
  <c r="BK594" i="21"/>
  <c r="AO594" i="21"/>
  <c r="H586" i="21"/>
  <c r="BK586" i="21"/>
  <c r="AO586" i="21"/>
  <c r="H582" i="21"/>
  <c r="BK582" i="21"/>
  <c r="AO582" i="21"/>
  <c r="H566" i="21"/>
  <c r="BK566" i="21"/>
  <c r="AO566" i="21"/>
  <c r="H478" i="21"/>
  <c r="BK478" i="21"/>
  <c r="AO478" i="21"/>
  <c r="H470" i="21"/>
  <c r="BK470" i="21"/>
  <c r="AO470" i="21"/>
  <c r="H462" i="21"/>
  <c r="BK462" i="21"/>
  <c r="AO462" i="21"/>
  <c r="H454" i="21"/>
  <c r="BK454" i="21"/>
  <c r="AO454" i="21"/>
  <c r="H446" i="21"/>
  <c r="BK446" i="21"/>
  <c r="AO446" i="21"/>
  <c r="BK438" i="21"/>
  <c r="H438" i="21"/>
  <c r="AO438" i="21"/>
  <c r="H430" i="21"/>
  <c r="BK430" i="21"/>
  <c r="AO430" i="21"/>
  <c r="H426" i="21"/>
  <c r="BK426" i="21"/>
  <c r="AO426" i="21"/>
  <c r="H418" i="21"/>
  <c r="BK418" i="21"/>
  <c r="AO418" i="21"/>
  <c r="H410" i="21"/>
  <c r="BK410" i="21"/>
  <c r="AO410" i="21"/>
  <c r="H402" i="21"/>
  <c r="BK402" i="21"/>
  <c r="AO402" i="21"/>
  <c r="H398" i="21"/>
  <c r="BK398" i="21"/>
  <c r="AO398" i="21"/>
  <c r="H386" i="21"/>
  <c r="BK386" i="21"/>
  <c r="AO386" i="21"/>
  <c r="H378" i="21"/>
  <c r="BK378" i="21"/>
  <c r="AO378" i="21"/>
  <c r="H370" i="21"/>
  <c r="BK370" i="21"/>
  <c r="AO370" i="21"/>
  <c r="BK362" i="21"/>
  <c r="H362" i="21"/>
  <c r="AO362" i="21"/>
  <c r="H354" i="21"/>
  <c r="BK354" i="21"/>
  <c r="AO354" i="21"/>
  <c r="BK346" i="21"/>
  <c r="H346" i="21"/>
  <c r="AO346" i="21"/>
  <c r="H338" i="21"/>
  <c r="BK338" i="21"/>
  <c r="AO338" i="21"/>
  <c r="H330" i="21"/>
  <c r="BK330" i="21"/>
  <c r="AO330" i="21"/>
  <c r="H322" i="21"/>
  <c r="BK322" i="21"/>
  <c r="AO322" i="21"/>
  <c r="H318" i="21"/>
  <c r="BK318" i="21"/>
  <c r="AO318" i="21"/>
  <c r="H302" i="21"/>
  <c r="BK302" i="21"/>
  <c r="AO302" i="21"/>
  <c r="H294" i="21"/>
  <c r="BK294" i="21"/>
  <c r="AO294" i="21"/>
  <c r="H286" i="21"/>
  <c r="BK286" i="21"/>
  <c r="AO286" i="21"/>
  <c r="H262" i="21"/>
  <c r="BK262" i="21"/>
  <c r="AO262" i="21"/>
  <c r="H254" i="21"/>
  <c r="BK254" i="21"/>
  <c r="AO254" i="21"/>
  <c r="H246" i="21"/>
  <c r="BK246" i="21"/>
  <c r="AO246" i="21"/>
  <c r="H238" i="21"/>
  <c r="BK238" i="21"/>
  <c r="AO238" i="21"/>
  <c r="H230" i="21"/>
  <c r="BK230" i="21"/>
  <c r="AO230" i="21"/>
  <c r="H222" i="21"/>
  <c r="BK222" i="21"/>
  <c r="AO222" i="21"/>
  <c r="H214" i="21"/>
  <c r="BK214" i="21"/>
  <c r="AO214" i="21"/>
  <c r="H206" i="21"/>
  <c r="BK206" i="21"/>
  <c r="AO206" i="21"/>
  <c r="H202" i="21"/>
  <c r="BK202" i="21"/>
  <c r="AO202" i="21"/>
  <c r="H194" i="21"/>
  <c r="BK194" i="21"/>
  <c r="AO194" i="21"/>
  <c r="H190" i="21"/>
  <c r="BK190" i="21"/>
  <c r="AO190" i="21"/>
  <c r="H182" i="21"/>
  <c r="BK182" i="21"/>
  <c r="AO182" i="21"/>
  <c r="H174" i="21"/>
  <c r="BK174" i="21"/>
  <c r="AO174" i="21"/>
  <c r="H166" i="21"/>
  <c r="BK166" i="21"/>
  <c r="AO166" i="21"/>
  <c r="H158" i="21"/>
  <c r="BK158" i="21"/>
  <c r="AO158" i="21"/>
  <c r="H150" i="21"/>
  <c r="BK150" i="21"/>
  <c r="AO150" i="21"/>
  <c r="H142" i="21"/>
  <c r="BK142" i="21"/>
  <c r="AO142" i="21"/>
  <c r="H138" i="21"/>
  <c r="BK138" i="21"/>
  <c r="AO138" i="21"/>
  <c r="H130" i="21"/>
  <c r="BK130" i="21"/>
  <c r="AO130" i="21"/>
  <c r="H126" i="21"/>
  <c r="BK126" i="21"/>
  <c r="AO126" i="21"/>
  <c r="H118" i="21"/>
  <c r="BK118" i="21"/>
  <c r="AO118" i="21"/>
  <c r="H114" i="21"/>
  <c r="BK114" i="21"/>
  <c r="AO114" i="21"/>
  <c r="H98" i="21"/>
  <c r="BK98" i="21"/>
  <c r="AO98" i="21"/>
  <c r="BK90" i="21"/>
  <c r="H90" i="21"/>
  <c r="AO90" i="21"/>
  <c r="H82" i="21"/>
  <c r="BK82" i="21"/>
  <c r="AO82" i="21"/>
  <c r="H74" i="21"/>
  <c r="BK74" i="21"/>
  <c r="AO74" i="21"/>
  <c r="H70" i="21"/>
  <c r="BK70" i="21"/>
  <c r="AO70" i="21"/>
  <c r="H62" i="21"/>
  <c r="BK62" i="21"/>
  <c r="AO62" i="21"/>
  <c r="H38" i="21"/>
  <c r="BK38" i="21"/>
  <c r="AO38" i="21"/>
  <c r="H30" i="21"/>
  <c r="BK30" i="21"/>
  <c r="AO30" i="21"/>
  <c r="I1142" i="21"/>
  <c r="BL1142" i="21"/>
  <c r="AP1142" i="21"/>
  <c r="I1138" i="21"/>
  <c r="BL1138" i="21"/>
  <c r="AP1138" i="21"/>
  <c r="I1130" i="21"/>
  <c r="BL1130" i="21"/>
  <c r="AP1130" i="21"/>
  <c r="I1118" i="21"/>
  <c r="BL1118" i="21"/>
  <c r="AP1118" i="21"/>
  <c r="I1110" i="21"/>
  <c r="BL1110" i="21"/>
  <c r="AP1110" i="21"/>
  <c r="I1102" i="21"/>
  <c r="BL1102" i="21"/>
  <c r="AP1102" i="21"/>
  <c r="I1078" i="21"/>
  <c r="BL1078" i="21"/>
  <c r="AP1078" i="21"/>
  <c r="I1058" i="21"/>
  <c r="BL1058" i="21"/>
  <c r="AP1058" i="21"/>
  <c r="I1050" i="21"/>
  <c r="BL1050" i="21"/>
  <c r="AP1050" i="21"/>
  <c r="I1018" i="21"/>
  <c r="BL1018" i="21"/>
  <c r="AP1018" i="21"/>
  <c r="I1014" i="21"/>
  <c r="BL1014" i="21"/>
  <c r="AP1014" i="21"/>
  <c r="I1006" i="21"/>
  <c r="BL1006" i="21"/>
  <c r="AP1006" i="21"/>
  <c r="I998" i="21"/>
  <c r="BL998" i="21"/>
  <c r="AP998" i="21"/>
  <c r="I990" i="21"/>
  <c r="BL990" i="21"/>
  <c r="AP990" i="21"/>
  <c r="I982" i="21"/>
  <c r="BL982" i="21"/>
  <c r="AP982" i="21"/>
  <c r="I978" i="21"/>
  <c r="BL978" i="21"/>
  <c r="AP978" i="21"/>
  <c r="I966" i="21"/>
  <c r="BL966" i="21"/>
  <c r="AP966" i="21"/>
  <c r="I950" i="21"/>
  <c r="BL950" i="21"/>
  <c r="AP950" i="21"/>
  <c r="I942" i="21"/>
  <c r="BL942" i="21"/>
  <c r="AP942" i="21"/>
  <c r="I934" i="21"/>
  <c r="BL934" i="21"/>
  <c r="AP934" i="21"/>
  <c r="I926" i="21"/>
  <c r="BL926" i="21"/>
  <c r="AP926" i="21"/>
  <c r="I918" i="21"/>
  <c r="BL918" i="21"/>
  <c r="AP918" i="21"/>
  <c r="I902" i="21"/>
  <c r="BL902" i="21"/>
  <c r="AP902" i="21"/>
  <c r="I894" i="21"/>
  <c r="BL894" i="21"/>
  <c r="AP894" i="21"/>
  <c r="I890" i="21"/>
  <c r="BL890" i="21"/>
  <c r="AP890" i="21"/>
  <c r="I882" i="21"/>
  <c r="BL882" i="21"/>
  <c r="AP882" i="21"/>
  <c r="I870" i="21"/>
  <c r="BL870" i="21"/>
  <c r="AP870" i="21"/>
  <c r="I842" i="21"/>
  <c r="BL842" i="21"/>
  <c r="AP842" i="21"/>
  <c r="I838" i="21"/>
  <c r="BL838" i="21"/>
  <c r="AP838" i="21"/>
  <c r="I818" i="21"/>
  <c r="BL818" i="21"/>
  <c r="AP818" i="21"/>
  <c r="I810" i="21"/>
  <c r="BL810" i="21"/>
  <c r="AP810" i="21"/>
  <c r="I802" i="21"/>
  <c r="BL802" i="21"/>
  <c r="AP802" i="21"/>
  <c r="I794" i="21"/>
  <c r="BL794" i="21"/>
  <c r="AP794" i="21"/>
  <c r="I786" i="21"/>
  <c r="BL786" i="21"/>
  <c r="AP786" i="21"/>
  <c r="I778" i="21"/>
  <c r="BL778" i="21"/>
  <c r="AP778" i="21"/>
  <c r="I754" i="21"/>
  <c r="BL754" i="21"/>
  <c r="AP754" i="21"/>
  <c r="I746" i="21"/>
  <c r="BL746" i="21"/>
  <c r="AP746" i="21"/>
  <c r="I734" i="21"/>
  <c r="BL734" i="21"/>
  <c r="AP734" i="21"/>
  <c r="I726" i="21"/>
  <c r="BL726" i="21"/>
  <c r="AP726" i="21"/>
  <c r="I706" i="21"/>
  <c r="BL706" i="21"/>
  <c r="AP706" i="21"/>
  <c r="I698" i="21"/>
  <c r="BL698" i="21"/>
  <c r="AP698" i="21"/>
  <c r="I690" i="21"/>
  <c r="BL690" i="21"/>
  <c r="AP690" i="21"/>
  <c r="I682" i="21"/>
  <c r="BL682" i="21"/>
  <c r="AP682" i="21"/>
  <c r="I662" i="21"/>
  <c r="BL662" i="21"/>
  <c r="AP662" i="21"/>
  <c r="I654" i="21"/>
  <c r="BL654" i="21"/>
  <c r="AP654" i="21"/>
  <c r="I638" i="21"/>
  <c r="BL638" i="21"/>
  <c r="AP638" i="21"/>
  <c r="I626" i="21"/>
  <c r="BL626" i="21"/>
  <c r="AP626" i="21"/>
  <c r="I618" i="21"/>
  <c r="BL618" i="21"/>
  <c r="AP618" i="21"/>
  <c r="I610" i="21"/>
  <c r="BL610" i="21"/>
  <c r="AP610" i="21"/>
  <c r="I602" i="21"/>
  <c r="BL602" i="21"/>
  <c r="AP602" i="21"/>
  <c r="I594" i="21"/>
  <c r="BL594" i="21"/>
  <c r="AP594" i="21"/>
  <c r="I586" i="21"/>
  <c r="BL586" i="21"/>
  <c r="AP586" i="21"/>
  <c r="I562" i="21"/>
  <c r="BL562" i="21"/>
  <c r="AP562" i="21"/>
  <c r="I478" i="21"/>
  <c r="BL478" i="21"/>
  <c r="AP478" i="21"/>
  <c r="I470" i="21"/>
  <c r="BL470" i="21"/>
  <c r="AP470" i="21"/>
  <c r="I462" i="21"/>
  <c r="BL462" i="21"/>
  <c r="AP462" i="21"/>
  <c r="I454" i="21"/>
  <c r="BL454" i="21"/>
  <c r="AP454" i="21"/>
  <c r="I446" i="21"/>
  <c r="BL446" i="21"/>
  <c r="AP446" i="21"/>
  <c r="I438" i="21"/>
  <c r="BL438" i="21"/>
  <c r="AP438" i="21"/>
  <c r="I430" i="21"/>
  <c r="BL430" i="21"/>
  <c r="AP430" i="21"/>
  <c r="I422" i="21"/>
  <c r="BL422" i="21"/>
  <c r="AP422" i="21"/>
  <c r="I414" i="21"/>
  <c r="BL414" i="21"/>
  <c r="AP414" i="21"/>
  <c r="I406" i="21"/>
  <c r="BL406" i="21"/>
  <c r="AP406" i="21"/>
  <c r="I398" i="21"/>
  <c r="BL398" i="21"/>
  <c r="AP398" i="21"/>
  <c r="I390" i="21"/>
  <c r="BL390" i="21"/>
  <c r="AP390" i="21"/>
  <c r="I382" i="21"/>
  <c r="BL382" i="21"/>
  <c r="AP382" i="21"/>
  <c r="I374" i="21"/>
  <c r="BL374" i="21"/>
  <c r="AP374" i="21"/>
  <c r="I366" i="21"/>
  <c r="BL366" i="21"/>
  <c r="AP366" i="21"/>
  <c r="I362" i="21"/>
  <c r="BL362" i="21"/>
  <c r="AP362" i="21"/>
  <c r="I354" i="21"/>
  <c r="BL354" i="21"/>
  <c r="AP354" i="21"/>
  <c r="I346" i="21"/>
  <c r="BL346" i="21"/>
  <c r="AP346" i="21"/>
  <c r="I342" i="21"/>
  <c r="BL342" i="21"/>
  <c r="AP342" i="21"/>
  <c r="I334" i="21"/>
  <c r="BL334" i="21"/>
  <c r="AP334" i="21"/>
  <c r="I326" i="21"/>
  <c r="BL326" i="21"/>
  <c r="AP326" i="21"/>
  <c r="I318" i="21"/>
  <c r="BL318" i="21"/>
  <c r="AP318" i="21"/>
  <c r="I302" i="21"/>
  <c r="BL302" i="21"/>
  <c r="AP302" i="21"/>
  <c r="I294" i="21"/>
  <c r="BL294" i="21"/>
  <c r="AP294" i="21"/>
  <c r="I286" i="21"/>
  <c r="BL286" i="21"/>
  <c r="AP286" i="21"/>
  <c r="I282" i="21"/>
  <c r="BL282" i="21"/>
  <c r="AP282" i="21"/>
  <c r="I262" i="21"/>
  <c r="BL262" i="21"/>
  <c r="AP262" i="21"/>
  <c r="I250" i="21"/>
  <c r="BL250" i="21"/>
  <c r="AP250" i="21"/>
  <c r="I242" i="21"/>
  <c r="BL242" i="21"/>
  <c r="AP242" i="21"/>
  <c r="I238" i="21"/>
  <c r="BL238" i="21"/>
  <c r="AP238" i="21"/>
  <c r="I230" i="21"/>
  <c r="BL230" i="21"/>
  <c r="AP230" i="21"/>
  <c r="I222" i="21"/>
  <c r="BL222" i="21"/>
  <c r="AP222" i="21"/>
  <c r="I214" i="21"/>
  <c r="BL214" i="21"/>
  <c r="AP214" i="21"/>
  <c r="I206" i="21"/>
  <c r="BL206" i="21"/>
  <c r="AP206" i="21"/>
  <c r="I198" i="21"/>
  <c r="BL198" i="21"/>
  <c r="AP198" i="21"/>
  <c r="I190" i="21"/>
  <c r="BL190" i="21"/>
  <c r="AP190" i="21"/>
  <c r="I182" i="21"/>
  <c r="BL182" i="21"/>
  <c r="AP182" i="21"/>
  <c r="I174" i="21"/>
  <c r="BL174" i="21"/>
  <c r="AP174" i="21"/>
  <c r="I146" i="21"/>
  <c r="BL146" i="21"/>
  <c r="AP146" i="21"/>
  <c r="I38" i="21"/>
  <c r="BL38" i="21"/>
  <c r="AP38" i="21"/>
  <c r="I30" i="21"/>
  <c r="BL30" i="21"/>
  <c r="AP30" i="21"/>
  <c r="J1138" i="21"/>
  <c r="BM1138" i="21"/>
  <c r="AQ1138" i="21"/>
  <c r="J1134" i="21"/>
  <c r="BM1134" i="21"/>
  <c r="AQ1134" i="21"/>
  <c r="BM1126" i="21"/>
  <c r="J1126" i="21"/>
  <c r="AQ1126" i="21"/>
  <c r="J1118" i="21"/>
  <c r="BM1118" i="21"/>
  <c r="AQ1118" i="21"/>
  <c r="J1114" i="21"/>
  <c r="BM1114" i="21"/>
  <c r="AQ1114" i="21"/>
  <c r="J1106" i="21"/>
  <c r="BM1106" i="21"/>
  <c r="AQ1106" i="21"/>
  <c r="J1078" i="21"/>
  <c r="BM1078" i="21"/>
  <c r="AQ1078" i="21"/>
  <c r="J1058" i="21"/>
  <c r="BM1058" i="21"/>
  <c r="AQ1058" i="21"/>
  <c r="J1050" i="21"/>
  <c r="BM1050" i="21"/>
  <c r="AQ1050" i="21"/>
  <c r="J1022" i="21"/>
  <c r="BM1022" i="21"/>
  <c r="AQ1022" i="21"/>
  <c r="J1018" i="21"/>
  <c r="BM1018" i="21"/>
  <c r="AQ1018" i="21"/>
  <c r="J1010" i="21"/>
  <c r="BM1010" i="21"/>
  <c r="AQ1010" i="21"/>
  <c r="J1002" i="21"/>
  <c r="BM1002" i="21"/>
  <c r="AQ1002" i="21"/>
  <c r="J994" i="21"/>
  <c r="BM994" i="21"/>
  <c r="AQ994" i="21"/>
  <c r="J986" i="21"/>
  <c r="BM986" i="21"/>
  <c r="AQ986" i="21"/>
  <c r="J982" i="21"/>
  <c r="BM982" i="21"/>
  <c r="AQ982" i="21"/>
  <c r="J974" i="21"/>
  <c r="BM974" i="21"/>
  <c r="AQ974" i="21"/>
  <c r="J966" i="21"/>
  <c r="BM966" i="21"/>
  <c r="AQ966" i="21"/>
  <c r="J950" i="21"/>
  <c r="AQ950" i="21"/>
  <c r="BM950" i="21"/>
  <c r="J942" i="21"/>
  <c r="BM942" i="21"/>
  <c r="AQ942" i="21"/>
  <c r="J934" i="21"/>
  <c r="BM934" i="21"/>
  <c r="AQ934" i="21"/>
  <c r="J926" i="21"/>
  <c r="BM926" i="21"/>
  <c r="AQ926" i="21"/>
  <c r="J918" i="21"/>
  <c r="AQ918" i="21"/>
  <c r="BM918" i="21"/>
  <c r="J902" i="21"/>
  <c r="BM902" i="21"/>
  <c r="AQ902" i="21"/>
  <c r="J898" i="21"/>
  <c r="BM898" i="21"/>
  <c r="AQ898" i="21"/>
  <c r="J890" i="21"/>
  <c r="BM890" i="21"/>
  <c r="AQ890" i="21"/>
  <c r="J882" i="21"/>
  <c r="BM882" i="21"/>
  <c r="AQ882" i="21"/>
  <c r="J874" i="21"/>
  <c r="BM874" i="21"/>
  <c r="AQ874" i="21"/>
  <c r="J838" i="21"/>
  <c r="BM838" i="21"/>
  <c r="AQ838" i="21"/>
  <c r="J818" i="21"/>
  <c r="BM818" i="21"/>
  <c r="AQ818" i="21"/>
  <c r="J810" i="21"/>
  <c r="BM810" i="21"/>
  <c r="AQ810" i="21"/>
  <c r="J802" i="21"/>
  <c r="BM802" i="21"/>
  <c r="AQ802" i="21"/>
  <c r="J794" i="21"/>
  <c r="AQ794" i="21"/>
  <c r="BM794" i="21"/>
  <c r="J786" i="21"/>
  <c r="BM786" i="21"/>
  <c r="AQ786" i="21"/>
  <c r="J778" i="21"/>
  <c r="BM778" i="21"/>
  <c r="AQ778" i="21"/>
  <c r="J758" i="21"/>
  <c r="BM758" i="21"/>
  <c r="AQ758" i="21"/>
  <c r="J750" i="21"/>
  <c r="BM750" i="21"/>
  <c r="AQ750" i="21"/>
  <c r="J742" i="21"/>
  <c r="BM742" i="21"/>
  <c r="AQ742" i="21"/>
  <c r="J738" i="21"/>
  <c r="BM738" i="21"/>
  <c r="AQ738" i="21"/>
  <c r="J730" i="21"/>
  <c r="AQ730" i="21"/>
  <c r="BM730" i="21"/>
  <c r="J726" i="21"/>
  <c r="BM726" i="21"/>
  <c r="AQ726" i="21"/>
  <c r="J710" i="21"/>
  <c r="BM710" i="21"/>
  <c r="AQ710" i="21"/>
  <c r="J698" i="21"/>
  <c r="BM698" i="21"/>
  <c r="AQ698" i="21"/>
  <c r="J694" i="21"/>
  <c r="BM694" i="21"/>
  <c r="AQ694" i="21"/>
  <c r="J686" i="21"/>
  <c r="BM686" i="21"/>
  <c r="AQ686" i="21"/>
  <c r="J678" i="21"/>
  <c r="BM678" i="21"/>
  <c r="AQ678" i="21"/>
  <c r="J662" i="21"/>
  <c r="BM662" i="21"/>
  <c r="AQ662" i="21"/>
  <c r="J654" i="21"/>
  <c r="BM654" i="21"/>
  <c r="AQ654" i="21"/>
  <c r="J638" i="21"/>
  <c r="AQ638" i="21"/>
  <c r="BM638" i="21"/>
  <c r="J630" i="21"/>
  <c r="BM630" i="21"/>
  <c r="AQ630" i="21"/>
  <c r="J626" i="21"/>
  <c r="BM626" i="21"/>
  <c r="AQ626" i="21"/>
  <c r="J618" i="21"/>
  <c r="BM618" i="21"/>
  <c r="AQ618" i="21"/>
  <c r="J610" i="21"/>
  <c r="BM610" i="21"/>
  <c r="AQ610" i="21"/>
  <c r="J602" i="21"/>
  <c r="BM602" i="21"/>
  <c r="AQ602" i="21"/>
  <c r="J594" i="21"/>
  <c r="BM594" i="21"/>
  <c r="AQ594" i="21"/>
  <c r="J586" i="21"/>
  <c r="BM586" i="21"/>
  <c r="AQ586" i="21"/>
  <c r="J566" i="21"/>
  <c r="BM566" i="21"/>
  <c r="AQ566" i="21"/>
  <c r="J558" i="21"/>
  <c r="BM558" i="21"/>
  <c r="AQ558" i="21"/>
  <c r="J478" i="21"/>
  <c r="BM478" i="21"/>
  <c r="AQ478" i="21"/>
  <c r="J470" i="21"/>
  <c r="BM470" i="21"/>
  <c r="AQ470" i="21"/>
  <c r="J462" i="21"/>
  <c r="BM462" i="21"/>
  <c r="AQ462" i="21"/>
  <c r="BM454" i="21"/>
  <c r="J454" i="21"/>
  <c r="AQ454" i="21"/>
  <c r="J446" i="21"/>
  <c r="BM446" i="21"/>
  <c r="AQ446" i="21"/>
  <c r="J438" i="21"/>
  <c r="BM438" i="21"/>
  <c r="AQ438" i="21"/>
  <c r="J430" i="21"/>
  <c r="BM430" i="21"/>
  <c r="AQ430" i="21"/>
  <c r="J422" i="21"/>
  <c r="BM422" i="21"/>
  <c r="AQ422" i="21"/>
  <c r="J418" i="21"/>
  <c r="AQ418" i="21"/>
  <c r="BM418" i="21"/>
  <c r="J410" i="21"/>
  <c r="BM410" i="21"/>
  <c r="AQ410" i="21"/>
  <c r="J402" i="21"/>
  <c r="BM402" i="21"/>
  <c r="AQ402" i="21"/>
  <c r="J394" i="21"/>
  <c r="BM394" i="21"/>
  <c r="AQ394" i="21"/>
  <c r="J386" i="21"/>
  <c r="BM386" i="21"/>
  <c r="AQ386" i="21"/>
  <c r="J382" i="21"/>
  <c r="BM382" i="21"/>
  <c r="AQ382" i="21"/>
  <c r="J370" i="21"/>
  <c r="BM370" i="21"/>
  <c r="AQ370" i="21"/>
  <c r="J362" i="21"/>
  <c r="BM362" i="21"/>
  <c r="AQ362" i="21"/>
  <c r="J354" i="21"/>
  <c r="BM354" i="21"/>
  <c r="AQ354" i="21"/>
  <c r="J350" i="21"/>
  <c r="BM350" i="21"/>
  <c r="AQ350" i="21"/>
  <c r="J342" i="21"/>
  <c r="BM342" i="21"/>
  <c r="AQ342" i="21"/>
  <c r="J334" i="21"/>
  <c r="BM334" i="21"/>
  <c r="AQ334" i="21"/>
  <c r="J326" i="21"/>
  <c r="BM326" i="21"/>
  <c r="AQ326" i="21"/>
  <c r="J318" i="21"/>
  <c r="BM318" i="21"/>
  <c r="AQ318" i="21"/>
  <c r="J302" i="21"/>
  <c r="BM302" i="21"/>
  <c r="AQ302" i="21"/>
  <c r="J294" i="21"/>
  <c r="BM294" i="21"/>
  <c r="AQ294" i="21"/>
  <c r="J286" i="21"/>
  <c r="BM286" i="21"/>
  <c r="AQ286" i="21"/>
  <c r="J266" i="21"/>
  <c r="BM266" i="21"/>
  <c r="AQ266" i="21"/>
  <c r="J258" i="21"/>
  <c r="AQ258" i="21"/>
  <c r="BM258" i="21"/>
  <c r="J250" i="21"/>
  <c r="BM250" i="21"/>
  <c r="AQ250" i="21"/>
  <c r="J242" i="21"/>
  <c r="BM242" i="21"/>
  <c r="AQ242" i="21"/>
  <c r="J230" i="21"/>
  <c r="BM230" i="21"/>
  <c r="AQ230" i="21"/>
  <c r="J226" i="21"/>
  <c r="BM226" i="21"/>
  <c r="AQ226" i="21"/>
  <c r="J218" i="21"/>
  <c r="BM218" i="21"/>
  <c r="AQ218" i="21"/>
  <c r="J210" i="21"/>
  <c r="BM210" i="21"/>
  <c r="AQ210" i="21"/>
  <c r="J202" i="21"/>
  <c r="BM202" i="21"/>
  <c r="AQ202" i="21"/>
  <c r="J194" i="21"/>
  <c r="AQ194" i="21"/>
  <c r="BM194" i="21"/>
  <c r="J186" i="21"/>
  <c r="BM186" i="21"/>
  <c r="AQ186" i="21"/>
  <c r="J178" i="21"/>
  <c r="BM178" i="21"/>
  <c r="AQ178" i="21"/>
  <c r="J170" i="21"/>
  <c r="BM170" i="21"/>
  <c r="AQ170" i="21"/>
  <c r="J166" i="21"/>
  <c r="BM166" i="21"/>
  <c r="AQ166" i="21"/>
  <c r="J158" i="21"/>
  <c r="BM158" i="21"/>
  <c r="AQ158" i="21"/>
  <c r="J150" i="21"/>
  <c r="BM150" i="21"/>
  <c r="AQ150" i="21"/>
  <c r="J142" i="21"/>
  <c r="BM142" i="21"/>
  <c r="AQ142" i="21"/>
  <c r="J134" i="21"/>
  <c r="BM134" i="21"/>
  <c r="AQ134" i="21"/>
  <c r="J126" i="21"/>
  <c r="BM126" i="21"/>
  <c r="AQ126" i="21"/>
  <c r="J118" i="21"/>
  <c r="BM118" i="21"/>
  <c r="AQ118" i="21"/>
  <c r="J94" i="21"/>
  <c r="AQ94" i="21"/>
  <c r="BM94" i="21"/>
  <c r="J86" i="21"/>
  <c r="BM86" i="21"/>
  <c r="AQ86" i="21"/>
  <c r="J78" i="21"/>
  <c r="BM78" i="21"/>
  <c r="AQ78" i="21"/>
  <c r="J74" i="21"/>
  <c r="BM74" i="21"/>
  <c r="AQ74" i="21"/>
  <c r="J66" i="21"/>
  <c r="AQ66" i="21"/>
  <c r="BM66" i="21"/>
  <c r="J58" i="21"/>
  <c r="BM58" i="21"/>
  <c r="AQ58" i="21"/>
  <c r="J54" i="21"/>
  <c r="BM54" i="21"/>
  <c r="AQ54" i="21"/>
  <c r="J34" i="21"/>
  <c r="AQ34" i="21"/>
  <c r="BM34" i="21"/>
  <c r="O31" i="21"/>
  <c r="O55" i="21"/>
  <c r="O71" i="21"/>
  <c r="O79" i="21"/>
  <c r="O91" i="21"/>
  <c r="O115" i="21"/>
  <c r="O131" i="21"/>
  <c r="O139" i="21"/>
  <c r="O155" i="21"/>
  <c r="O163" i="21"/>
  <c r="O167" i="21"/>
  <c r="O175" i="21"/>
  <c r="O191" i="21"/>
  <c r="O199" i="21"/>
  <c r="O215" i="21"/>
  <c r="O223" i="21"/>
  <c r="O239" i="21"/>
  <c r="O251" i="21"/>
  <c r="O259" i="21"/>
  <c r="O287" i="21"/>
  <c r="O295" i="21"/>
  <c r="O319" i="21"/>
  <c r="O335" i="21"/>
  <c r="O343" i="21"/>
  <c r="O347" i="21"/>
  <c r="O355" i="21"/>
  <c r="O371" i="21"/>
  <c r="O379" i="21"/>
  <c r="O395" i="21"/>
  <c r="O403" i="21"/>
  <c r="O419" i="21"/>
  <c r="O427" i="21"/>
  <c r="O439" i="21"/>
  <c r="O455" i="21"/>
  <c r="O463" i="21"/>
  <c r="O479" i="21"/>
  <c r="O563" i="21"/>
  <c r="O583" i="21"/>
  <c r="O599" i="21"/>
  <c r="O607" i="21"/>
  <c r="O623" i="21"/>
  <c r="O635" i="21"/>
  <c r="O659" i="21"/>
  <c r="O679" i="21"/>
  <c r="O695" i="21"/>
  <c r="O703" i="21"/>
  <c r="O727" i="21"/>
  <c r="O739" i="21"/>
  <c r="O755" i="21"/>
  <c r="O775" i="21"/>
  <c r="O787" i="21"/>
  <c r="O803" i="21"/>
  <c r="O811" i="21"/>
  <c r="O835" i="21"/>
  <c r="O871" i="21"/>
  <c r="O887" i="21"/>
  <c r="O895" i="21"/>
  <c r="O919" i="21"/>
  <c r="O935" i="21"/>
  <c r="O943" i="21"/>
  <c r="O947" i="21"/>
  <c r="O967" i="21"/>
  <c r="O971" i="21"/>
  <c r="O979" i="21"/>
  <c r="O995" i="21"/>
  <c r="O1003" i="21"/>
  <c r="O1019" i="21"/>
  <c r="O1103" i="21"/>
  <c r="AL1138" i="21"/>
  <c r="AL1126" i="21"/>
  <c r="AL1118" i="21"/>
  <c r="AL1110" i="21"/>
  <c r="AL1106" i="21"/>
  <c r="AL1098" i="21"/>
  <c r="AL1082" i="21"/>
  <c r="AL1074" i="21"/>
  <c r="AL1054" i="21"/>
  <c r="AL1018" i="21"/>
  <c r="AL1010" i="21"/>
  <c r="AL1002" i="21"/>
  <c r="AL994" i="21"/>
  <c r="AL986" i="21"/>
  <c r="AL978" i="21"/>
  <c r="AL970" i="21"/>
  <c r="AL946" i="21"/>
  <c r="AL938" i="21"/>
  <c r="AL930" i="21"/>
  <c r="AL922" i="21"/>
  <c r="AL898" i="21"/>
  <c r="AL890" i="21"/>
  <c r="AL882" i="21"/>
  <c r="AL874" i="21"/>
  <c r="AL842" i="21"/>
  <c r="AL834" i="21"/>
  <c r="AL814" i="21"/>
  <c r="AL806" i="21"/>
  <c r="AL798" i="21"/>
  <c r="AL790" i="21"/>
  <c r="AL782" i="21"/>
  <c r="AL774" i="21"/>
  <c r="AL758" i="21"/>
  <c r="AL750" i="21"/>
  <c r="AL742" i="21"/>
  <c r="AL738" i="21"/>
  <c r="AL730" i="21"/>
  <c r="AL710" i="21"/>
  <c r="AL702" i="21"/>
  <c r="AL694" i="21"/>
  <c r="AL686" i="21"/>
  <c r="AL678" i="21"/>
  <c r="AL662" i="21"/>
  <c r="AL654" i="21"/>
  <c r="AL638" i="21"/>
  <c r="AL630" i="21"/>
  <c r="AL622" i="21"/>
  <c r="AL614" i="21"/>
  <c r="AL606" i="21"/>
  <c r="AL598" i="21"/>
  <c r="AL590" i="21"/>
  <c r="AL582" i="21"/>
  <c r="AL566" i="21"/>
  <c r="AL558" i="21"/>
  <c r="AL482" i="21"/>
  <c r="AL474" i="21"/>
  <c r="AL466" i="21"/>
  <c r="AL458" i="21"/>
  <c r="AL450" i="21"/>
  <c r="AL442" i="21"/>
  <c r="AL434" i="21"/>
  <c r="AL430" i="21"/>
  <c r="AL422" i="21"/>
  <c r="AL414" i="21"/>
  <c r="AL406" i="21"/>
  <c r="AL398" i="21"/>
  <c r="AL386" i="21"/>
  <c r="AL378" i="21"/>
  <c r="AL370" i="21"/>
  <c r="AL362" i="21"/>
  <c r="AL354" i="21"/>
  <c r="AL350" i="21"/>
  <c r="AL342" i="21"/>
  <c r="AL334" i="21"/>
  <c r="AL326" i="21"/>
  <c r="AL318" i="21"/>
  <c r="AL298" i="21"/>
  <c r="AL294" i="21"/>
  <c r="AL286" i="21"/>
  <c r="AL266" i="21"/>
  <c r="AL258" i="21"/>
  <c r="AL250" i="21"/>
  <c r="AL242" i="21"/>
  <c r="AL234" i="21"/>
  <c r="AL226" i="21"/>
  <c r="AL218" i="21"/>
  <c r="AL210" i="21"/>
  <c r="AL202" i="21"/>
  <c r="AL194" i="21"/>
  <c r="AL186" i="21"/>
  <c r="AL178" i="21"/>
  <c r="AL170" i="21"/>
  <c r="AL162" i="21"/>
  <c r="AL154" i="21"/>
  <c r="AL146" i="21"/>
  <c r="AL138" i="21"/>
  <c r="AL130" i="21"/>
  <c r="AL122" i="21"/>
  <c r="AL114" i="21"/>
  <c r="AL98" i="21"/>
  <c r="AL90" i="21"/>
  <c r="AL82" i="21"/>
  <c r="AL70" i="21"/>
  <c r="AL62" i="21"/>
  <c r="AL54" i="21"/>
  <c r="AL38" i="21"/>
  <c r="AL34" i="21"/>
  <c r="E1140" i="21"/>
  <c r="BH1140" i="21"/>
  <c r="E1136" i="21"/>
  <c r="BH1136" i="21"/>
  <c r="E1128" i="21"/>
  <c r="BH1128" i="21"/>
  <c r="E1124" i="21"/>
  <c r="BH1124" i="21"/>
  <c r="E1116" i="21"/>
  <c r="BH1116" i="21"/>
  <c r="E1112" i="21"/>
  <c r="BH1112" i="21"/>
  <c r="E1104" i="21"/>
  <c r="BH1104" i="21"/>
  <c r="E1100" i="21"/>
  <c r="BH1100" i="21"/>
  <c r="E1080" i="21"/>
  <c r="BH1080" i="21"/>
  <c r="E1076" i="21"/>
  <c r="BH1076" i="21"/>
  <c r="E1056" i="21"/>
  <c r="BH1056" i="21"/>
  <c r="E1052" i="21"/>
  <c r="BH1052" i="21"/>
  <c r="E1020" i="21"/>
  <c r="BH1020" i="21"/>
  <c r="E1016" i="21"/>
  <c r="BH1016" i="21"/>
  <c r="E1008" i="21"/>
  <c r="BH1008" i="21"/>
  <c r="E1004" i="21"/>
  <c r="BH1004" i="21"/>
  <c r="E996" i="21"/>
  <c r="BH996" i="21"/>
  <c r="E992" i="21"/>
  <c r="BH992" i="21"/>
  <c r="E984" i="21"/>
  <c r="BH984" i="21"/>
  <c r="E980" i="21"/>
  <c r="BH980" i="21"/>
  <c r="E972" i="21"/>
  <c r="BH972" i="21"/>
  <c r="E968" i="21"/>
  <c r="BH968" i="21"/>
  <c r="E948" i="21"/>
  <c r="BH948" i="21"/>
  <c r="E944" i="21"/>
  <c r="BH944" i="21"/>
  <c r="E936" i="21"/>
  <c r="BH936" i="21"/>
  <c r="E932" i="21"/>
  <c r="BH932" i="21"/>
  <c r="E924" i="21"/>
  <c r="BH924" i="21"/>
  <c r="E920" i="21"/>
  <c r="BH920" i="21"/>
  <c r="E900" i="21"/>
  <c r="BH900" i="21"/>
  <c r="E896" i="21"/>
  <c r="BH896" i="21"/>
  <c r="E888" i="21"/>
  <c r="BH888" i="21"/>
  <c r="E884" i="21"/>
  <c r="BH884" i="21"/>
  <c r="E876" i="21"/>
  <c r="BH876" i="21"/>
  <c r="E872" i="21"/>
  <c r="BH872" i="21"/>
  <c r="E840" i="21"/>
  <c r="BH840" i="21"/>
  <c r="E836" i="21"/>
  <c r="BH836" i="21"/>
  <c r="E816" i="21"/>
  <c r="BH816" i="21"/>
  <c r="E812" i="21"/>
  <c r="BH812" i="21"/>
  <c r="E804" i="21"/>
  <c r="BH804" i="21"/>
  <c r="E800" i="21"/>
  <c r="BH800" i="21"/>
  <c r="E792" i="21"/>
  <c r="BH792" i="21"/>
  <c r="E788" i="21"/>
  <c r="BH788" i="21"/>
  <c r="E780" i="21"/>
  <c r="BH780" i="21"/>
  <c r="E776" i="21"/>
  <c r="BH776" i="21"/>
  <c r="E756" i="21"/>
  <c r="BH756" i="21"/>
  <c r="E752" i="21"/>
  <c r="BH752" i="21"/>
  <c r="E744" i="21"/>
  <c r="BH744" i="21"/>
  <c r="E740" i="21"/>
  <c r="BH740" i="21"/>
  <c r="E732" i="21"/>
  <c r="BH732" i="21"/>
  <c r="E728" i="21"/>
  <c r="BH728" i="21"/>
  <c r="E708" i="21"/>
  <c r="BH708" i="21"/>
  <c r="E704" i="21"/>
  <c r="BH704" i="21"/>
  <c r="E696" i="21"/>
  <c r="BH696" i="21"/>
  <c r="E692" i="21"/>
  <c r="BH692" i="21"/>
  <c r="E684" i="21"/>
  <c r="BH684" i="21"/>
  <c r="E680" i="21"/>
  <c r="BH680" i="21"/>
  <c r="E660" i="21"/>
  <c r="BH660" i="21"/>
  <c r="E656" i="21"/>
  <c r="BH656" i="21"/>
  <c r="E636" i="21"/>
  <c r="BH636" i="21"/>
  <c r="E632" i="21"/>
  <c r="BH632" i="21"/>
  <c r="E624" i="21"/>
  <c r="BH624" i="21"/>
  <c r="E620" i="21"/>
  <c r="BH620" i="21"/>
  <c r="E612" i="21"/>
  <c r="BH612" i="21"/>
  <c r="E608" i="21"/>
  <c r="BH608" i="21"/>
  <c r="E600" i="21"/>
  <c r="BH600" i="21"/>
  <c r="E596" i="21"/>
  <c r="BH596" i="21"/>
  <c r="E588" i="21"/>
  <c r="BH588" i="21"/>
  <c r="E584" i="21"/>
  <c r="BH584" i="21"/>
  <c r="E564" i="21"/>
  <c r="BH564" i="21"/>
  <c r="E560" i="21"/>
  <c r="BH560" i="21"/>
  <c r="E480" i="21"/>
  <c r="BH480" i="21"/>
  <c r="E476" i="21"/>
  <c r="BH476" i="21"/>
  <c r="E468" i="21"/>
  <c r="BH468" i="21"/>
  <c r="E464" i="21"/>
  <c r="BH464" i="21"/>
  <c r="E456" i="21"/>
  <c r="BH456" i="21"/>
  <c r="E452" i="21"/>
  <c r="BH452" i="21"/>
  <c r="E444" i="21"/>
  <c r="BH444" i="21"/>
  <c r="E440" i="21"/>
  <c r="BH440" i="21"/>
  <c r="E432" i="21"/>
  <c r="BH432" i="21"/>
  <c r="E428" i="21"/>
  <c r="BH428" i="21"/>
  <c r="E420" i="21"/>
  <c r="BH420" i="21"/>
  <c r="E416" i="21"/>
  <c r="BH416" i="21"/>
  <c r="E408" i="21"/>
  <c r="BH408" i="21"/>
  <c r="E404" i="21"/>
  <c r="BH404" i="21"/>
  <c r="E396" i="21"/>
  <c r="BH396" i="21"/>
  <c r="E392" i="21"/>
  <c r="BH392" i="21"/>
  <c r="E384" i="21"/>
  <c r="BH384" i="21"/>
  <c r="E380" i="21"/>
  <c r="BH380" i="21"/>
  <c r="E372" i="21"/>
  <c r="BH372" i="21"/>
  <c r="E368" i="21"/>
  <c r="BH368" i="21"/>
  <c r="E360" i="21"/>
  <c r="BH360" i="21"/>
  <c r="E356" i="21"/>
  <c r="BH356" i="21"/>
  <c r="E348" i="21"/>
  <c r="BH348" i="21"/>
  <c r="E344" i="21"/>
  <c r="BH344" i="21"/>
  <c r="E336" i="21"/>
  <c r="BH336" i="21"/>
  <c r="E332" i="21"/>
  <c r="BH332" i="21"/>
  <c r="E324" i="21"/>
  <c r="BH324" i="21"/>
  <c r="E320" i="21"/>
  <c r="BH320" i="21"/>
  <c r="E300" i="21"/>
  <c r="BH300" i="21"/>
  <c r="E296" i="21"/>
  <c r="BH296" i="21"/>
  <c r="E288" i="21"/>
  <c r="BH288" i="21"/>
  <c r="E284" i="21"/>
  <c r="BH284" i="21"/>
  <c r="E264" i="21"/>
  <c r="BH264" i="21"/>
  <c r="E260" i="21"/>
  <c r="BH260" i="21"/>
  <c r="E252" i="21"/>
  <c r="BH252" i="21"/>
  <c r="E248" i="21"/>
  <c r="BH248" i="21"/>
  <c r="E240" i="21"/>
  <c r="BH240" i="21"/>
  <c r="E236" i="21"/>
  <c r="BH236" i="21"/>
  <c r="E228" i="21"/>
  <c r="BH228" i="21"/>
  <c r="E224" i="21"/>
  <c r="BH224" i="21"/>
  <c r="E216" i="21"/>
  <c r="BH216" i="21"/>
  <c r="E212" i="21"/>
  <c r="BH212" i="21"/>
  <c r="E204" i="21"/>
  <c r="BH204" i="21"/>
  <c r="E200" i="21"/>
  <c r="BH200" i="21"/>
  <c r="E192" i="21"/>
  <c r="BH192" i="21"/>
  <c r="E188" i="21"/>
  <c r="BH188" i="21"/>
  <c r="E180" i="21"/>
  <c r="BH180" i="21"/>
  <c r="E176" i="21"/>
  <c r="BH176" i="21"/>
  <c r="E168" i="21"/>
  <c r="BH168" i="21"/>
  <c r="E164" i="21"/>
  <c r="BH164" i="21"/>
  <c r="E156" i="21"/>
  <c r="BH156" i="21"/>
  <c r="E152" i="21"/>
  <c r="BH152" i="21"/>
  <c r="E144" i="21"/>
  <c r="BH144" i="21"/>
  <c r="E140" i="21"/>
  <c r="BH140" i="21"/>
  <c r="E132" i="21"/>
  <c r="BH132" i="21"/>
  <c r="E128" i="21"/>
  <c r="BH128" i="21"/>
  <c r="E120" i="21"/>
  <c r="BH120" i="21"/>
  <c r="E116" i="21"/>
  <c r="BH116" i="21"/>
  <c r="E96" i="21"/>
  <c r="BH96" i="21"/>
  <c r="E92" i="21"/>
  <c r="BH92" i="21"/>
  <c r="E84" i="21"/>
  <c r="BH84" i="21"/>
  <c r="E80" i="21"/>
  <c r="BH80" i="21"/>
  <c r="E72" i="21"/>
  <c r="BH72" i="21"/>
  <c r="E68" i="21"/>
  <c r="BH68" i="21"/>
  <c r="E60" i="21"/>
  <c r="BH60" i="21"/>
  <c r="E56" i="21"/>
  <c r="BH56" i="21"/>
  <c r="E36" i="21"/>
  <c r="BH36" i="21"/>
  <c r="E32" i="21"/>
  <c r="BH32" i="21"/>
  <c r="F1140" i="21"/>
  <c r="BI1140" i="21"/>
  <c r="AM1140" i="21"/>
  <c r="F1136" i="21"/>
  <c r="BI1136" i="21"/>
  <c r="AM1136" i="21"/>
  <c r="F1128" i="21"/>
  <c r="BI1128" i="21"/>
  <c r="AM1128" i="21"/>
  <c r="F1124" i="21"/>
  <c r="BI1124" i="21"/>
  <c r="AM1124" i="21"/>
  <c r="F1116" i="21"/>
  <c r="BI1116" i="21"/>
  <c r="AM1116" i="21"/>
  <c r="F1112" i="21"/>
  <c r="BI1112" i="21"/>
  <c r="AM1112" i="21"/>
  <c r="F1104" i="21"/>
  <c r="BI1104" i="21"/>
  <c r="AM1104" i="21"/>
  <c r="F1100" i="21"/>
  <c r="BI1100" i="21"/>
  <c r="AM1100" i="21"/>
  <c r="F1080" i="21"/>
  <c r="BI1080" i="21"/>
  <c r="AM1080" i="21"/>
  <c r="F1076" i="21"/>
  <c r="BI1076" i="21"/>
  <c r="AM1076" i="21"/>
  <c r="F1056" i="21"/>
  <c r="BI1056" i="21"/>
  <c r="AM1056" i="21"/>
  <c r="F1052" i="21"/>
  <c r="BI1052" i="21"/>
  <c r="AM1052" i="21"/>
  <c r="F1020" i="21"/>
  <c r="BI1020" i="21"/>
  <c r="AM1020" i="21"/>
  <c r="F1016" i="21"/>
  <c r="BI1016" i="21"/>
  <c r="AM1016" i="21"/>
  <c r="F1008" i="21"/>
  <c r="BI1008" i="21"/>
  <c r="AM1008" i="21"/>
  <c r="F1004" i="21"/>
  <c r="BI1004" i="21"/>
  <c r="AM1004" i="21"/>
  <c r="F996" i="21"/>
  <c r="BI996" i="21"/>
  <c r="AM996" i="21"/>
  <c r="F992" i="21"/>
  <c r="BI992" i="21"/>
  <c r="AM992" i="21"/>
  <c r="F984" i="21"/>
  <c r="BI984" i="21"/>
  <c r="AM984" i="21"/>
  <c r="F980" i="21"/>
  <c r="BI980" i="21"/>
  <c r="AM980" i="21"/>
  <c r="F972" i="21"/>
  <c r="BI972" i="21"/>
  <c r="AM972" i="21"/>
  <c r="F968" i="21"/>
  <c r="BI968" i="21"/>
  <c r="AM968" i="21"/>
  <c r="F948" i="21"/>
  <c r="BI948" i="21"/>
  <c r="AM948" i="21"/>
  <c r="F944" i="21"/>
  <c r="BI944" i="21"/>
  <c r="AM944" i="21"/>
  <c r="F936" i="21"/>
  <c r="BI936" i="21"/>
  <c r="AM936" i="21"/>
  <c r="F932" i="21"/>
  <c r="BI932" i="21"/>
  <c r="AM932" i="21"/>
  <c r="F924" i="21"/>
  <c r="BI924" i="21"/>
  <c r="AM924" i="21"/>
  <c r="F920" i="21"/>
  <c r="BI920" i="21"/>
  <c r="AM920" i="21"/>
  <c r="F900" i="21"/>
  <c r="BI900" i="21"/>
  <c r="AM900" i="21"/>
  <c r="F896" i="21"/>
  <c r="BI896" i="21"/>
  <c r="AM896" i="21"/>
  <c r="F888" i="21"/>
  <c r="BI888" i="21"/>
  <c r="AM888" i="21"/>
  <c r="F884" i="21"/>
  <c r="BI884" i="21"/>
  <c r="AM884" i="21"/>
  <c r="F876" i="21"/>
  <c r="BI876" i="21"/>
  <c r="AM876" i="21"/>
  <c r="F872" i="21"/>
  <c r="BI872" i="21"/>
  <c r="AM872" i="21"/>
  <c r="F840" i="21"/>
  <c r="BI840" i="21"/>
  <c r="AM840" i="21"/>
  <c r="F836" i="21"/>
  <c r="BI836" i="21"/>
  <c r="AM836" i="21"/>
  <c r="F816" i="21"/>
  <c r="BI816" i="21"/>
  <c r="AM816" i="21"/>
  <c r="F812" i="21"/>
  <c r="BI812" i="21"/>
  <c r="AM812" i="21"/>
  <c r="F804" i="21"/>
  <c r="BI804" i="21"/>
  <c r="AM804" i="21"/>
  <c r="F800" i="21"/>
  <c r="BI800" i="21"/>
  <c r="AM800" i="21"/>
  <c r="F792" i="21"/>
  <c r="BI792" i="21"/>
  <c r="AM792" i="21"/>
  <c r="F788" i="21"/>
  <c r="BI788" i="21"/>
  <c r="AM788" i="21"/>
  <c r="F780" i="21"/>
  <c r="BI780" i="21"/>
  <c r="AM780" i="21"/>
  <c r="F776" i="21"/>
  <c r="BI776" i="21"/>
  <c r="AM776" i="21"/>
  <c r="F756" i="21"/>
  <c r="BI756" i="21"/>
  <c r="AM756" i="21"/>
  <c r="F752" i="21"/>
  <c r="BI752" i="21"/>
  <c r="AM752" i="21"/>
  <c r="F744" i="21"/>
  <c r="BI744" i="21"/>
  <c r="AM744" i="21"/>
  <c r="F740" i="21"/>
  <c r="BI740" i="21"/>
  <c r="AM740" i="21"/>
  <c r="F732" i="21"/>
  <c r="BI732" i="21"/>
  <c r="AM732" i="21"/>
  <c r="F728" i="21"/>
  <c r="BI728" i="21"/>
  <c r="AM728" i="21"/>
  <c r="F708" i="21"/>
  <c r="BI708" i="21"/>
  <c r="AM708" i="21"/>
  <c r="F704" i="21"/>
  <c r="BI704" i="21"/>
  <c r="AM704" i="21"/>
  <c r="F696" i="21"/>
  <c r="BI696" i="21"/>
  <c r="AM696" i="21"/>
  <c r="F692" i="21"/>
  <c r="BI692" i="21"/>
  <c r="AM692" i="21"/>
  <c r="F684" i="21"/>
  <c r="BI684" i="21"/>
  <c r="AM684" i="21"/>
  <c r="F680" i="21"/>
  <c r="BI680" i="21"/>
  <c r="AM680" i="21"/>
  <c r="F660" i="21"/>
  <c r="BI660" i="21"/>
  <c r="AM660" i="21"/>
  <c r="F656" i="21"/>
  <c r="BI656" i="21"/>
  <c r="AM656" i="21"/>
  <c r="F636" i="21"/>
  <c r="BI636" i="21"/>
  <c r="AM636" i="21"/>
  <c r="F632" i="21"/>
  <c r="BI632" i="21"/>
  <c r="AM632" i="21"/>
  <c r="F624" i="21"/>
  <c r="BI624" i="21"/>
  <c r="AM624" i="21"/>
  <c r="F620" i="21"/>
  <c r="BI620" i="21"/>
  <c r="AM620" i="21"/>
  <c r="F612" i="21"/>
  <c r="BI612" i="21"/>
  <c r="AM612" i="21"/>
  <c r="F608" i="21"/>
  <c r="BI608" i="21"/>
  <c r="AM608" i="21"/>
  <c r="F600" i="21"/>
  <c r="BI600" i="21"/>
  <c r="AM600" i="21"/>
  <c r="F596" i="21"/>
  <c r="BI596" i="21"/>
  <c r="AM596" i="21"/>
  <c r="F588" i="21"/>
  <c r="BI588" i="21"/>
  <c r="AM588" i="21"/>
  <c r="F584" i="21"/>
  <c r="BI584" i="21"/>
  <c r="AM584" i="21"/>
  <c r="F564" i="21"/>
  <c r="BI564" i="21"/>
  <c r="AM564" i="21"/>
  <c r="F560" i="21"/>
  <c r="BI560" i="21"/>
  <c r="AM560" i="21"/>
  <c r="F480" i="21"/>
  <c r="BI480" i="21"/>
  <c r="AM480" i="21"/>
  <c r="F476" i="21"/>
  <c r="BI476" i="21"/>
  <c r="AM476" i="21"/>
  <c r="F468" i="21"/>
  <c r="BI468" i="21"/>
  <c r="AM468" i="21"/>
  <c r="F464" i="21"/>
  <c r="BI464" i="21"/>
  <c r="AM464" i="21"/>
  <c r="F456" i="21"/>
  <c r="BI456" i="21"/>
  <c r="AM456" i="21"/>
  <c r="F452" i="21"/>
  <c r="BI452" i="21"/>
  <c r="AM452" i="21"/>
  <c r="F444" i="21"/>
  <c r="BI444" i="21"/>
  <c r="AM444" i="21"/>
  <c r="F440" i="21"/>
  <c r="BI440" i="21"/>
  <c r="AM440" i="21"/>
  <c r="F432" i="21"/>
  <c r="BI432" i="21"/>
  <c r="AM432" i="21"/>
  <c r="F428" i="21"/>
  <c r="BI428" i="21"/>
  <c r="AM428" i="21"/>
  <c r="F420" i="21"/>
  <c r="BI420" i="21"/>
  <c r="AM420" i="21"/>
  <c r="F416" i="21"/>
  <c r="BI416" i="21"/>
  <c r="AM416" i="21"/>
  <c r="F408" i="21"/>
  <c r="BI408" i="21"/>
  <c r="AM408" i="21"/>
  <c r="F404" i="21"/>
  <c r="BI404" i="21"/>
  <c r="AM404" i="21"/>
  <c r="F396" i="21"/>
  <c r="BI396" i="21"/>
  <c r="AM396" i="21"/>
  <c r="F392" i="21"/>
  <c r="BI392" i="21"/>
  <c r="AM392" i="21"/>
  <c r="F384" i="21"/>
  <c r="BI384" i="21"/>
  <c r="AM384" i="21"/>
  <c r="F380" i="21"/>
  <c r="BI380" i="21"/>
  <c r="AM380" i="21"/>
  <c r="F372" i="21"/>
  <c r="BI372" i="21"/>
  <c r="AM372" i="21"/>
  <c r="F368" i="21"/>
  <c r="BI368" i="21"/>
  <c r="AM368" i="21"/>
  <c r="F360" i="21"/>
  <c r="BI360" i="21"/>
  <c r="AM360" i="21"/>
  <c r="F356" i="21"/>
  <c r="BI356" i="21"/>
  <c r="AM356" i="21"/>
  <c r="F348" i="21"/>
  <c r="BI348" i="21"/>
  <c r="AM348" i="21"/>
  <c r="F344" i="21"/>
  <c r="BI344" i="21"/>
  <c r="AM344" i="21"/>
  <c r="F336" i="21"/>
  <c r="BI336" i="21"/>
  <c r="AM336" i="21"/>
  <c r="F332" i="21"/>
  <c r="BI332" i="21"/>
  <c r="AM332" i="21"/>
  <c r="F324" i="21"/>
  <c r="BI324" i="21"/>
  <c r="AM324" i="21"/>
  <c r="F320" i="21"/>
  <c r="BI320" i="21"/>
  <c r="AM320" i="21"/>
  <c r="F300" i="21"/>
  <c r="BI300" i="21"/>
  <c r="AM300" i="21"/>
  <c r="F296" i="21"/>
  <c r="BI296" i="21"/>
  <c r="AM296" i="21"/>
  <c r="F288" i="21"/>
  <c r="BI288" i="21"/>
  <c r="AM288" i="21"/>
  <c r="F284" i="21"/>
  <c r="BI284" i="21"/>
  <c r="AM284" i="21"/>
  <c r="F264" i="21"/>
  <c r="BI264" i="21"/>
  <c r="AM264" i="21"/>
  <c r="F260" i="21"/>
  <c r="BI260" i="21"/>
  <c r="AM260" i="21"/>
  <c r="F252" i="21"/>
  <c r="BI252" i="21"/>
  <c r="AM252" i="21"/>
  <c r="F248" i="21"/>
  <c r="BI248" i="21"/>
  <c r="AM248" i="21"/>
  <c r="F240" i="21"/>
  <c r="BI240" i="21"/>
  <c r="AM240" i="21"/>
  <c r="F236" i="21"/>
  <c r="BI236" i="21"/>
  <c r="AM236" i="21"/>
  <c r="F228" i="21"/>
  <c r="BI228" i="21"/>
  <c r="AM228" i="21"/>
  <c r="F224" i="21"/>
  <c r="BI224" i="21"/>
  <c r="AM224" i="21"/>
  <c r="F216" i="21"/>
  <c r="BI216" i="21"/>
  <c r="AM216" i="21"/>
  <c r="F212" i="21"/>
  <c r="BI212" i="21"/>
  <c r="AM212" i="21"/>
  <c r="F204" i="21"/>
  <c r="BI204" i="21"/>
  <c r="AM204" i="21"/>
  <c r="F200" i="21"/>
  <c r="BI200" i="21"/>
  <c r="AM200" i="21"/>
  <c r="F192" i="21"/>
  <c r="BI192" i="21"/>
  <c r="AM192" i="21"/>
  <c r="F188" i="21"/>
  <c r="BI188" i="21"/>
  <c r="AM188" i="21"/>
  <c r="F180" i="21"/>
  <c r="BI180" i="21"/>
  <c r="AM180" i="21"/>
  <c r="F176" i="21"/>
  <c r="BI176" i="21"/>
  <c r="AM176" i="21"/>
  <c r="F168" i="21"/>
  <c r="BI168" i="21"/>
  <c r="AM168" i="21"/>
  <c r="F164" i="21"/>
  <c r="BI164" i="21"/>
  <c r="AM164" i="21"/>
  <c r="F156" i="21"/>
  <c r="BI156" i="21"/>
  <c r="AM156" i="21"/>
  <c r="F152" i="21"/>
  <c r="BI152" i="21"/>
  <c r="AM152" i="21"/>
  <c r="F144" i="21"/>
  <c r="BI144" i="21"/>
  <c r="AM144" i="21"/>
  <c r="F140" i="21"/>
  <c r="BI140" i="21"/>
  <c r="AM140" i="21"/>
  <c r="F132" i="21"/>
  <c r="BI132" i="21"/>
  <c r="AM132" i="21"/>
  <c r="F128" i="21"/>
  <c r="BI128" i="21"/>
  <c r="AM128" i="21"/>
  <c r="F120" i="21"/>
  <c r="BI120" i="21"/>
  <c r="AM120" i="21"/>
  <c r="F116" i="21"/>
  <c r="BI116" i="21"/>
  <c r="AM116" i="21"/>
  <c r="F96" i="21"/>
  <c r="BI96" i="21"/>
  <c r="AM96" i="21"/>
  <c r="F92" i="21"/>
  <c r="BI92" i="21"/>
  <c r="AM92" i="21"/>
  <c r="F84" i="21"/>
  <c r="BI84" i="21"/>
  <c r="AM84" i="21"/>
  <c r="F80" i="21"/>
  <c r="BI80" i="21"/>
  <c r="AM80" i="21"/>
  <c r="F72" i="21"/>
  <c r="BI72" i="21"/>
  <c r="AM72" i="21"/>
  <c r="F68" i="21"/>
  <c r="BI68" i="21"/>
  <c r="AM68" i="21"/>
  <c r="F60" i="21"/>
  <c r="BI60" i="21"/>
  <c r="AM60" i="21"/>
  <c r="F56" i="21"/>
  <c r="BI56" i="21"/>
  <c r="AM56" i="21"/>
  <c r="F36" i="21"/>
  <c r="BI36" i="21"/>
  <c r="AM36" i="21"/>
  <c r="F32" i="21"/>
  <c r="BI32" i="21"/>
  <c r="AM32" i="21"/>
  <c r="G1140" i="21"/>
  <c r="BJ1140" i="21"/>
  <c r="AN1140" i="21"/>
  <c r="G1136" i="21"/>
  <c r="BJ1136" i="21"/>
  <c r="AN1136" i="21"/>
  <c r="G1128" i="21"/>
  <c r="BJ1128" i="21"/>
  <c r="AN1128" i="21"/>
  <c r="G1124" i="21"/>
  <c r="BJ1124" i="21"/>
  <c r="AN1124" i="21"/>
  <c r="G1116" i="21"/>
  <c r="BJ1116" i="21"/>
  <c r="AN1116" i="21"/>
  <c r="G1112" i="21"/>
  <c r="BJ1112" i="21"/>
  <c r="AN1112" i="21"/>
  <c r="G1104" i="21"/>
  <c r="BJ1104" i="21"/>
  <c r="AN1104" i="21"/>
  <c r="G1100" i="21"/>
  <c r="BJ1100" i="21"/>
  <c r="AN1100" i="21"/>
  <c r="G1080" i="21"/>
  <c r="BJ1080" i="21"/>
  <c r="AN1080" i="21"/>
  <c r="G1076" i="21"/>
  <c r="BJ1076" i="21"/>
  <c r="AN1076" i="21"/>
  <c r="G1056" i="21"/>
  <c r="BJ1056" i="21"/>
  <c r="AN1056" i="21"/>
  <c r="G1052" i="21"/>
  <c r="BJ1052" i="21"/>
  <c r="AN1052" i="21"/>
  <c r="G1020" i="21"/>
  <c r="BJ1020" i="21"/>
  <c r="AN1020" i="21"/>
  <c r="G1016" i="21"/>
  <c r="BJ1016" i="21"/>
  <c r="AN1016" i="21"/>
  <c r="G1008" i="21"/>
  <c r="BJ1008" i="21"/>
  <c r="AN1008" i="21"/>
  <c r="G1004" i="21"/>
  <c r="BJ1004" i="21"/>
  <c r="AN1004" i="21"/>
  <c r="G996" i="21"/>
  <c r="BJ996" i="21"/>
  <c r="AN996" i="21"/>
  <c r="G992" i="21"/>
  <c r="BJ992" i="21"/>
  <c r="AN992" i="21"/>
  <c r="G984" i="21"/>
  <c r="BJ984" i="21"/>
  <c r="AN984" i="21"/>
  <c r="G980" i="21"/>
  <c r="BJ980" i="21"/>
  <c r="AN980" i="21"/>
  <c r="G972" i="21"/>
  <c r="BJ972" i="21"/>
  <c r="AN972" i="21"/>
  <c r="G968" i="21"/>
  <c r="BJ968" i="21"/>
  <c r="AN968" i="21"/>
  <c r="G948" i="21"/>
  <c r="BJ948" i="21"/>
  <c r="AN948" i="21"/>
  <c r="G944" i="21"/>
  <c r="BJ944" i="21"/>
  <c r="AN944" i="21"/>
  <c r="G936" i="21"/>
  <c r="BJ936" i="21"/>
  <c r="AN936" i="21"/>
  <c r="G932" i="21"/>
  <c r="BJ932" i="21"/>
  <c r="AN932" i="21"/>
  <c r="G924" i="21"/>
  <c r="BJ924" i="21"/>
  <c r="AN924" i="21"/>
  <c r="G920" i="21"/>
  <c r="BJ920" i="21"/>
  <c r="AN920" i="21"/>
  <c r="G900" i="21"/>
  <c r="BJ900" i="21"/>
  <c r="AN900" i="21"/>
  <c r="G896" i="21"/>
  <c r="BJ896" i="21"/>
  <c r="AN896" i="21"/>
  <c r="G888" i="21"/>
  <c r="BJ888" i="21"/>
  <c r="AN888" i="21"/>
  <c r="G884" i="21"/>
  <c r="BJ884" i="21"/>
  <c r="AN884" i="21"/>
  <c r="G876" i="21"/>
  <c r="BJ876" i="21"/>
  <c r="AN876" i="21"/>
  <c r="G872" i="21"/>
  <c r="BJ872" i="21"/>
  <c r="AN872" i="21"/>
  <c r="G840" i="21"/>
  <c r="BJ840" i="21"/>
  <c r="AN840" i="21"/>
  <c r="G836" i="21"/>
  <c r="BJ836" i="21"/>
  <c r="AN836" i="21"/>
  <c r="G816" i="21"/>
  <c r="BJ816" i="21"/>
  <c r="AN816" i="21"/>
  <c r="G812" i="21"/>
  <c r="BJ812" i="21"/>
  <c r="AN812" i="21"/>
  <c r="G804" i="21"/>
  <c r="BJ804" i="21"/>
  <c r="AN804" i="21"/>
  <c r="G800" i="21"/>
  <c r="BJ800" i="21"/>
  <c r="AN800" i="21"/>
  <c r="G792" i="21"/>
  <c r="BJ792" i="21"/>
  <c r="AN792" i="21"/>
  <c r="G788" i="21"/>
  <c r="BJ788" i="21"/>
  <c r="AN788" i="21"/>
  <c r="G780" i="21"/>
  <c r="BJ780" i="21"/>
  <c r="AN780" i="21"/>
  <c r="G776" i="21"/>
  <c r="BJ776" i="21"/>
  <c r="AN776" i="21"/>
  <c r="G756" i="21"/>
  <c r="BJ756" i="21"/>
  <c r="AN756" i="21"/>
  <c r="G752" i="21"/>
  <c r="BJ752" i="21"/>
  <c r="AN752" i="21"/>
  <c r="G744" i="21"/>
  <c r="BJ744" i="21"/>
  <c r="AN744" i="21"/>
  <c r="G740" i="21"/>
  <c r="BJ740" i="21"/>
  <c r="AN740" i="21"/>
  <c r="G732" i="21"/>
  <c r="BJ732" i="21"/>
  <c r="AN732" i="21"/>
  <c r="G728" i="21"/>
  <c r="BJ728" i="21"/>
  <c r="AN728" i="21"/>
  <c r="G708" i="21"/>
  <c r="BJ708" i="21"/>
  <c r="AN708" i="21"/>
  <c r="G704" i="21"/>
  <c r="BJ704" i="21"/>
  <c r="AN704" i="21"/>
  <c r="G696" i="21"/>
  <c r="BJ696" i="21"/>
  <c r="AN696" i="21"/>
  <c r="G692" i="21"/>
  <c r="BJ692" i="21"/>
  <c r="AN692" i="21"/>
  <c r="G684" i="21"/>
  <c r="BJ684" i="21"/>
  <c r="AN684" i="21"/>
  <c r="G680" i="21"/>
  <c r="BJ680" i="21"/>
  <c r="AN680" i="21"/>
  <c r="G660" i="21"/>
  <c r="BJ660" i="21"/>
  <c r="AN660" i="21"/>
  <c r="G656" i="21"/>
  <c r="BJ656" i="21"/>
  <c r="AN656" i="21"/>
  <c r="G636" i="21"/>
  <c r="BJ636" i="21"/>
  <c r="AN636" i="21"/>
  <c r="G632" i="21"/>
  <c r="BJ632" i="21"/>
  <c r="AN632" i="21"/>
  <c r="G624" i="21"/>
  <c r="BJ624" i="21"/>
  <c r="AN624" i="21"/>
  <c r="G620" i="21"/>
  <c r="BJ620" i="21"/>
  <c r="AN620" i="21"/>
  <c r="G612" i="21"/>
  <c r="BJ612" i="21"/>
  <c r="AN612" i="21"/>
  <c r="G608" i="21"/>
  <c r="BJ608" i="21"/>
  <c r="AN608" i="21"/>
  <c r="G600" i="21"/>
  <c r="BJ600" i="21"/>
  <c r="AN600" i="21"/>
  <c r="G596" i="21"/>
  <c r="BJ596" i="21"/>
  <c r="AN596" i="21"/>
  <c r="G588" i="21"/>
  <c r="BJ588" i="21"/>
  <c r="AN588" i="21"/>
  <c r="G584" i="21"/>
  <c r="BJ584" i="21"/>
  <c r="AN584" i="21"/>
  <c r="G564" i="21"/>
  <c r="BJ564" i="21"/>
  <c r="AN564" i="21"/>
  <c r="G560" i="21"/>
  <c r="BJ560" i="21"/>
  <c r="AN560" i="21"/>
  <c r="G480" i="21"/>
  <c r="BJ480" i="21"/>
  <c r="AN480" i="21"/>
  <c r="G476" i="21"/>
  <c r="BJ476" i="21"/>
  <c r="AN476" i="21"/>
  <c r="G468" i="21"/>
  <c r="BJ468" i="21"/>
  <c r="AN468" i="21"/>
  <c r="G464" i="21"/>
  <c r="BJ464" i="21"/>
  <c r="AN464" i="21"/>
  <c r="G456" i="21"/>
  <c r="BJ456" i="21"/>
  <c r="AN456" i="21"/>
  <c r="G452" i="21"/>
  <c r="BJ452" i="21"/>
  <c r="AN452" i="21"/>
  <c r="G444" i="21"/>
  <c r="BJ444" i="21"/>
  <c r="AN444" i="21"/>
  <c r="G440" i="21"/>
  <c r="BJ440" i="21"/>
  <c r="AN440" i="21"/>
  <c r="G432" i="21"/>
  <c r="BJ432" i="21"/>
  <c r="AN432" i="21"/>
  <c r="G428" i="21"/>
  <c r="BJ428" i="21"/>
  <c r="AN428" i="21"/>
  <c r="G420" i="21"/>
  <c r="BJ420" i="21"/>
  <c r="AN420" i="21"/>
  <c r="G416" i="21"/>
  <c r="BJ416" i="21"/>
  <c r="AN416" i="21"/>
  <c r="G408" i="21"/>
  <c r="BJ408" i="21"/>
  <c r="AN408" i="21"/>
  <c r="G404" i="21"/>
  <c r="BJ404" i="21"/>
  <c r="AN404" i="21"/>
  <c r="G396" i="21"/>
  <c r="BJ396" i="21"/>
  <c r="AN396" i="21"/>
  <c r="G392" i="21"/>
  <c r="BJ392" i="21"/>
  <c r="AN392" i="21"/>
  <c r="G384" i="21"/>
  <c r="BJ384" i="21"/>
  <c r="AN384" i="21"/>
  <c r="G380" i="21"/>
  <c r="BJ380" i="21"/>
  <c r="AN380" i="21"/>
  <c r="G372" i="21"/>
  <c r="BJ372" i="21"/>
  <c r="AN372" i="21"/>
  <c r="G368" i="21"/>
  <c r="BJ368" i="21"/>
  <c r="AN368" i="21"/>
  <c r="G360" i="21"/>
  <c r="BJ360" i="21"/>
  <c r="AN360" i="21"/>
  <c r="G356" i="21"/>
  <c r="BJ356" i="21"/>
  <c r="AN356" i="21"/>
  <c r="G348" i="21"/>
  <c r="BJ348" i="21"/>
  <c r="AN348" i="21"/>
  <c r="G344" i="21"/>
  <c r="BJ344" i="21"/>
  <c r="AN344" i="21"/>
  <c r="G336" i="21"/>
  <c r="BJ336" i="21"/>
  <c r="AN336" i="21"/>
  <c r="G332" i="21"/>
  <c r="BJ332" i="21"/>
  <c r="AN332" i="21"/>
  <c r="G324" i="21"/>
  <c r="BJ324" i="21"/>
  <c r="AN324" i="21"/>
  <c r="G320" i="21"/>
  <c r="BJ320" i="21"/>
  <c r="AN320" i="21"/>
  <c r="G300" i="21"/>
  <c r="BJ300" i="21"/>
  <c r="AN300" i="21"/>
  <c r="G296" i="21"/>
  <c r="BJ296" i="21"/>
  <c r="AN296" i="21"/>
  <c r="G288" i="21"/>
  <c r="BJ288" i="21"/>
  <c r="AN288" i="21"/>
  <c r="G284" i="21"/>
  <c r="BJ284" i="21"/>
  <c r="AN284" i="21"/>
  <c r="G264" i="21"/>
  <c r="BJ264" i="21"/>
  <c r="AN264" i="21"/>
  <c r="G260" i="21"/>
  <c r="BJ260" i="21"/>
  <c r="AN260" i="21"/>
  <c r="G252" i="21"/>
  <c r="BJ252" i="21"/>
  <c r="AN252" i="21"/>
  <c r="G248" i="21"/>
  <c r="BJ248" i="21"/>
  <c r="AN248" i="21"/>
  <c r="G240" i="21"/>
  <c r="BJ240" i="21"/>
  <c r="AN240" i="21"/>
  <c r="G236" i="21"/>
  <c r="BJ236" i="21"/>
  <c r="AN236" i="21"/>
  <c r="G228" i="21"/>
  <c r="BJ228" i="21"/>
  <c r="AN228" i="21"/>
  <c r="G224" i="21"/>
  <c r="BJ224" i="21"/>
  <c r="AN224" i="21"/>
  <c r="G216" i="21"/>
  <c r="BJ216" i="21"/>
  <c r="AN216" i="21"/>
  <c r="G212" i="21"/>
  <c r="BJ212" i="21"/>
  <c r="AN212" i="21"/>
  <c r="G204" i="21"/>
  <c r="BJ204" i="21"/>
  <c r="AN204" i="21"/>
  <c r="G200" i="21"/>
  <c r="BJ200" i="21"/>
  <c r="AN200" i="21"/>
  <c r="G192" i="21"/>
  <c r="BJ192" i="21"/>
  <c r="AN192" i="21"/>
  <c r="G188" i="21"/>
  <c r="BJ188" i="21"/>
  <c r="AN188" i="21"/>
  <c r="G180" i="21"/>
  <c r="BJ180" i="21"/>
  <c r="AN180" i="21"/>
  <c r="G176" i="21"/>
  <c r="BJ176" i="21"/>
  <c r="AN176" i="21"/>
  <c r="G168" i="21"/>
  <c r="BJ168" i="21"/>
  <c r="AN168" i="21"/>
  <c r="G164" i="21"/>
  <c r="BJ164" i="21"/>
  <c r="AN164" i="21"/>
  <c r="G156" i="21"/>
  <c r="BJ156" i="21"/>
  <c r="AN156" i="21"/>
  <c r="G152" i="21"/>
  <c r="BJ152" i="21"/>
  <c r="AN152" i="21"/>
  <c r="G144" i="21"/>
  <c r="BJ144" i="21"/>
  <c r="AN144" i="21"/>
  <c r="G140" i="21"/>
  <c r="BJ140" i="21"/>
  <c r="AN140" i="21"/>
  <c r="G132" i="21"/>
  <c r="BJ132" i="21"/>
  <c r="AN132" i="21"/>
  <c r="G128" i="21"/>
  <c r="BJ128" i="21"/>
  <c r="AN128" i="21"/>
  <c r="G120" i="21"/>
  <c r="BJ120" i="21"/>
  <c r="AN120" i="21"/>
  <c r="G116" i="21"/>
  <c r="BJ116" i="21"/>
  <c r="AN116" i="21"/>
  <c r="G96" i="21"/>
  <c r="BJ96" i="21"/>
  <c r="AN96" i="21"/>
  <c r="G92" i="21"/>
  <c r="BJ92" i="21"/>
  <c r="AN92" i="21"/>
  <c r="G84" i="21"/>
  <c r="BJ84" i="21"/>
  <c r="AN84" i="21"/>
  <c r="G80" i="21"/>
  <c r="BJ80" i="21"/>
  <c r="AN80" i="21"/>
  <c r="G72" i="21"/>
  <c r="BJ72" i="21"/>
  <c r="AN72" i="21"/>
  <c r="G68" i="21"/>
  <c r="BJ68" i="21"/>
  <c r="AN68" i="21"/>
  <c r="G60" i="21"/>
  <c r="BJ60" i="21"/>
  <c r="AN60" i="21"/>
  <c r="G56" i="21"/>
  <c r="BJ56" i="21"/>
  <c r="AN56" i="21"/>
  <c r="G36" i="21"/>
  <c r="BJ36" i="21"/>
  <c r="AN36" i="21"/>
  <c r="G32" i="21"/>
  <c r="BJ32" i="21"/>
  <c r="AN32" i="21"/>
  <c r="H1140" i="21"/>
  <c r="BK1140" i="21"/>
  <c r="AO1140" i="21"/>
  <c r="H1136" i="21"/>
  <c r="BK1136" i="21"/>
  <c r="AO1136" i="21"/>
  <c r="H1128" i="21"/>
  <c r="BK1128" i="21"/>
  <c r="AO1128" i="21"/>
  <c r="H1124" i="21"/>
  <c r="BK1124" i="21"/>
  <c r="AO1124" i="21"/>
  <c r="H1116" i="21"/>
  <c r="BK1116" i="21"/>
  <c r="AO1116" i="21"/>
  <c r="H1112" i="21"/>
  <c r="BK1112" i="21"/>
  <c r="AO1112" i="21"/>
  <c r="H1104" i="21"/>
  <c r="BK1104" i="21"/>
  <c r="AO1104" i="21"/>
  <c r="H1100" i="21"/>
  <c r="BK1100" i="21"/>
  <c r="AO1100" i="21"/>
  <c r="H1080" i="21"/>
  <c r="BK1080" i="21"/>
  <c r="AO1080" i="21"/>
  <c r="H1076" i="21"/>
  <c r="BK1076" i="21"/>
  <c r="AO1076" i="21"/>
  <c r="H1056" i="21"/>
  <c r="BK1056" i="21"/>
  <c r="AO1056" i="21"/>
  <c r="H1052" i="21"/>
  <c r="BK1052" i="21"/>
  <c r="AO1052" i="21"/>
  <c r="H1020" i="21"/>
  <c r="BK1020" i="21"/>
  <c r="AO1020" i="21"/>
  <c r="H1016" i="21"/>
  <c r="BK1016" i="21"/>
  <c r="AO1016" i="21"/>
  <c r="H1008" i="21"/>
  <c r="BK1008" i="21"/>
  <c r="AO1008" i="21"/>
  <c r="H1004" i="21"/>
  <c r="BK1004" i="21"/>
  <c r="AO1004" i="21"/>
  <c r="H996" i="21"/>
  <c r="AO996" i="21"/>
  <c r="BK996" i="21"/>
  <c r="H992" i="21"/>
  <c r="BK992" i="21"/>
  <c r="AO992" i="21"/>
  <c r="H984" i="21"/>
  <c r="BK984" i="21"/>
  <c r="AO984" i="21"/>
  <c r="H980" i="21"/>
  <c r="BK980" i="21"/>
  <c r="AO980" i="21"/>
  <c r="H972" i="21"/>
  <c r="BK972" i="21"/>
  <c r="AO972" i="21"/>
  <c r="H968" i="21"/>
  <c r="AO968" i="21"/>
  <c r="BK968" i="21"/>
  <c r="H948" i="21"/>
  <c r="BK948" i="21"/>
  <c r="AO948" i="21"/>
  <c r="H944" i="21"/>
  <c r="BK944" i="21"/>
  <c r="AO944" i="21"/>
  <c r="H936" i="21"/>
  <c r="AO936" i="21"/>
  <c r="BK936" i="21"/>
  <c r="H932" i="21"/>
  <c r="BK932" i="21"/>
  <c r="AO932" i="21"/>
  <c r="H924" i="21"/>
  <c r="BK924" i="21"/>
  <c r="AO924" i="21"/>
  <c r="H920" i="21"/>
  <c r="BK920" i="21"/>
  <c r="AO920" i="21"/>
  <c r="BK900" i="21"/>
  <c r="H900" i="21"/>
  <c r="AO900" i="21"/>
  <c r="H896" i="21"/>
  <c r="BK896" i="21"/>
  <c r="AO896" i="21"/>
  <c r="H888" i="21"/>
  <c r="BK888" i="21"/>
  <c r="AO888" i="21"/>
  <c r="BK884" i="21"/>
  <c r="H884" i="21"/>
  <c r="AO884" i="21"/>
  <c r="H876" i="21"/>
  <c r="BK876" i="21"/>
  <c r="AO876" i="21"/>
  <c r="H872" i="21"/>
  <c r="AO872" i="21"/>
  <c r="BK872" i="21"/>
  <c r="H840" i="21"/>
  <c r="BK840" i="21"/>
  <c r="AO840" i="21"/>
  <c r="H836" i="21"/>
  <c r="BK836" i="21"/>
  <c r="AO836" i="21"/>
  <c r="H816" i="21"/>
  <c r="BK816" i="21"/>
  <c r="AO816" i="21"/>
  <c r="H812" i="21"/>
  <c r="BK812" i="21"/>
  <c r="AO812" i="21"/>
  <c r="H804" i="21"/>
  <c r="BK804" i="21"/>
  <c r="AO804" i="21"/>
  <c r="H800" i="21"/>
  <c r="BK800" i="21"/>
  <c r="AO800" i="21"/>
  <c r="H792" i="21"/>
  <c r="BK792" i="21"/>
  <c r="AO792" i="21"/>
  <c r="H788" i="21"/>
  <c r="BK788" i="21"/>
  <c r="AO788" i="21"/>
  <c r="H780" i="21"/>
  <c r="BK780" i="21"/>
  <c r="AO780" i="21"/>
  <c r="H776" i="21"/>
  <c r="BK776" i="21"/>
  <c r="AO776" i="21"/>
  <c r="H756" i="21"/>
  <c r="BK756" i="21"/>
  <c r="AO756" i="21"/>
  <c r="H752" i="21"/>
  <c r="AO752" i="21"/>
  <c r="BK752" i="21"/>
  <c r="H744" i="21"/>
  <c r="BK744" i="21"/>
  <c r="AO744" i="21"/>
  <c r="H740" i="21"/>
  <c r="BK740" i="21"/>
  <c r="AO740" i="21"/>
  <c r="BK732" i="21"/>
  <c r="AO732" i="21"/>
  <c r="H732" i="21"/>
  <c r="H728" i="21"/>
  <c r="BK728" i="21"/>
  <c r="AO728" i="21"/>
  <c r="H708" i="21"/>
  <c r="BK708" i="21"/>
  <c r="AO708" i="21"/>
  <c r="H704" i="21"/>
  <c r="BK704" i="21"/>
  <c r="AO704" i="21"/>
  <c r="H696" i="21"/>
  <c r="BK696" i="21"/>
  <c r="AO696" i="21"/>
  <c r="H692" i="21"/>
  <c r="BK692" i="21"/>
  <c r="AO692" i="21"/>
  <c r="H684" i="21"/>
  <c r="BK684" i="21"/>
  <c r="AO684" i="21"/>
  <c r="H680" i="21"/>
  <c r="BK680" i="21"/>
  <c r="AO680" i="21"/>
  <c r="H660" i="21"/>
  <c r="BK660" i="21"/>
  <c r="AO660" i="21"/>
  <c r="H656" i="21"/>
  <c r="AO656" i="21"/>
  <c r="BK656" i="21"/>
  <c r="H636" i="21"/>
  <c r="BK636" i="21"/>
  <c r="AO636" i="21"/>
  <c r="H632" i="21"/>
  <c r="BK632" i="21"/>
  <c r="AO632" i="21"/>
  <c r="H624" i="21"/>
  <c r="AO624" i="21"/>
  <c r="BK624" i="21"/>
  <c r="BK620" i="21"/>
  <c r="H620" i="21"/>
  <c r="AO620" i="21"/>
  <c r="H612" i="21"/>
  <c r="BK612" i="21"/>
  <c r="AO612" i="21"/>
  <c r="H608" i="21"/>
  <c r="BK608" i="21"/>
  <c r="AO608" i="21"/>
  <c r="H600" i="21"/>
  <c r="BK600" i="21"/>
  <c r="AO600" i="21"/>
  <c r="H596" i="21"/>
  <c r="BK596" i="21"/>
  <c r="AO596" i="21"/>
  <c r="H588" i="21"/>
  <c r="BK588" i="21"/>
  <c r="AO588" i="21"/>
  <c r="H584" i="21"/>
  <c r="BK584" i="21"/>
  <c r="AO584" i="21"/>
  <c r="H564" i="21"/>
  <c r="BK564" i="21"/>
  <c r="AO564" i="21"/>
  <c r="H560" i="21"/>
  <c r="AO560" i="21"/>
  <c r="BK560" i="21"/>
  <c r="H480" i="21"/>
  <c r="BK480" i="21"/>
  <c r="AO480" i="21"/>
  <c r="H476" i="21"/>
  <c r="BK476" i="21"/>
  <c r="AO476" i="21"/>
  <c r="H468" i="21"/>
  <c r="BK468" i="21"/>
  <c r="AO468" i="21"/>
  <c r="H464" i="21"/>
  <c r="AO464" i="21"/>
  <c r="BK464" i="21"/>
  <c r="H456" i="21"/>
  <c r="BK456" i="21"/>
  <c r="AO456" i="21"/>
  <c r="H452" i="21"/>
  <c r="BK452" i="21"/>
  <c r="AO452" i="21"/>
  <c r="H444" i="21"/>
  <c r="BK444" i="21"/>
  <c r="AO444" i="21"/>
  <c r="H440" i="21"/>
  <c r="BK440" i="21"/>
  <c r="AO440" i="21"/>
  <c r="H432" i="21"/>
  <c r="BK432" i="21"/>
  <c r="AO432" i="21"/>
  <c r="H428" i="21"/>
  <c r="BK428" i="21"/>
  <c r="AO428" i="21"/>
  <c r="H420" i="21"/>
  <c r="BK420" i="21"/>
  <c r="AO420" i="21"/>
  <c r="H416" i="21"/>
  <c r="BK416" i="21"/>
  <c r="AO416" i="21"/>
  <c r="H408" i="21"/>
  <c r="BK408" i="21"/>
  <c r="AO408" i="21"/>
  <c r="H404" i="21"/>
  <c r="AO404" i="21"/>
  <c r="BK404" i="21"/>
  <c r="BK396" i="21"/>
  <c r="AO396" i="21"/>
  <c r="H396" i="21"/>
  <c r="H392" i="21"/>
  <c r="BK392" i="21"/>
  <c r="AO392" i="21"/>
  <c r="H384" i="21"/>
  <c r="BK384" i="21"/>
  <c r="AO384" i="21"/>
  <c r="H380" i="21"/>
  <c r="BK380" i="21"/>
  <c r="AO380" i="21"/>
  <c r="H372" i="21"/>
  <c r="AO372" i="21"/>
  <c r="BK372" i="21"/>
  <c r="H368" i="21"/>
  <c r="BK368" i="21"/>
  <c r="AO368" i="21"/>
  <c r="H360" i="21"/>
  <c r="BK360" i="21"/>
  <c r="AO360" i="21"/>
  <c r="H356" i="21"/>
  <c r="BK356" i="21"/>
  <c r="AO356" i="21"/>
  <c r="H348" i="21"/>
  <c r="BK348" i="21"/>
  <c r="AO348" i="21"/>
  <c r="H344" i="21"/>
  <c r="BK344" i="21"/>
  <c r="AO344" i="21"/>
  <c r="H336" i="21"/>
  <c r="BK336" i="21"/>
  <c r="AO336" i="21"/>
  <c r="H332" i="21"/>
  <c r="BK332" i="21"/>
  <c r="AO332" i="21"/>
  <c r="H324" i="21"/>
  <c r="BK324" i="21"/>
  <c r="AO324" i="21"/>
  <c r="H320" i="21"/>
  <c r="BK320" i="21"/>
  <c r="AO320" i="21"/>
  <c r="H300" i="21"/>
  <c r="BK300" i="21"/>
  <c r="AO300" i="21"/>
  <c r="H296" i="21"/>
  <c r="BK296" i="21"/>
  <c r="AO296" i="21"/>
  <c r="H288" i="21"/>
  <c r="BK288" i="21"/>
  <c r="AO288" i="21"/>
  <c r="H284" i="21"/>
  <c r="BK284" i="21"/>
  <c r="AO284" i="21"/>
  <c r="H264" i="21"/>
  <c r="BK264" i="21"/>
  <c r="AO264" i="21"/>
  <c r="H260" i="21"/>
  <c r="BK260" i="21"/>
  <c r="AO260" i="21"/>
  <c r="H252" i="21"/>
  <c r="BK252" i="21"/>
  <c r="AO252" i="21"/>
  <c r="H248" i="21"/>
  <c r="BK248" i="21"/>
  <c r="AO248" i="21"/>
  <c r="H240" i="21"/>
  <c r="BK240" i="21"/>
  <c r="AO240" i="21"/>
  <c r="H236" i="21"/>
  <c r="BK236" i="21"/>
  <c r="AO236" i="21"/>
  <c r="H228" i="21"/>
  <c r="BK228" i="21"/>
  <c r="AO228" i="21"/>
  <c r="H224" i="21"/>
  <c r="BK224" i="21"/>
  <c r="AO224" i="21"/>
  <c r="H216" i="21"/>
  <c r="BK216" i="21"/>
  <c r="AO216" i="21"/>
  <c r="H212" i="21"/>
  <c r="AO212" i="21"/>
  <c r="BK212" i="21"/>
  <c r="H204" i="21"/>
  <c r="BK204" i="21"/>
  <c r="AO204" i="21"/>
  <c r="H200" i="21"/>
  <c r="BK200" i="21"/>
  <c r="AO200" i="21"/>
  <c r="H192" i="21"/>
  <c r="BK192" i="21"/>
  <c r="AO192" i="21"/>
  <c r="H188" i="21"/>
  <c r="BK188" i="21"/>
  <c r="AO188" i="21"/>
  <c r="H180" i="21"/>
  <c r="BK180" i="21"/>
  <c r="AO180" i="21"/>
  <c r="H176" i="21"/>
  <c r="BK176" i="21"/>
  <c r="AO176" i="21"/>
  <c r="H168" i="21"/>
  <c r="BK168" i="21"/>
  <c r="AO168" i="21"/>
  <c r="H164" i="21"/>
  <c r="BK164" i="21"/>
  <c r="AO164" i="21"/>
  <c r="H156" i="21"/>
  <c r="BK156" i="21"/>
  <c r="AO156" i="21"/>
  <c r="H152" i="21"/>
  <c r="BK152" i="21"/>
  <c r="AO152" i="21"/>
  <c r="H144" i="21"/>
  <c r="AO144" i="21"/>
  <c r="BK144" i="21"/>
  <c r="H140" i="21"/>
  <c r="BK140" i="21"/>
  <c r="AO140" i="21"/>
  <c r="H132" i="21"/>
  <c r="BK132" i="21"/>
  <c r="AO132" i="21"/>
  <c r="H128" i="21"/>
  <c r="BK128" i="21"/>
  <c r="AO128" i="21"/>
  <c r="H120" i="21"/>
  <c r="BK120" i="21"/>
  <c r="AO120" i="21"/>
  <c r="H116" i="21"/>
  <c r="AO116" i="21"/>
  <c r="BK116" i="21"/>
  <c r="H96" i="21"/>
  <c r="BK96" i="21"/>
  <c r="AO96" i="21"/>
  <c r="H92" i="21"/>
  <c r="BK92" i="21"/>
  <c r="AO92" i="21"/>
  <c r="H84" i="21"/>
  <c r="AO84" i="21"/>
  <c r="BK84" i="21"/>
  <c r="H80" i="21"/>
  <c r="BK80" i="21"/>
  <c r="AO80" i="21"/>
  <c r="H72" i="21"/>
  <c r="BK72" i="21"/>
  <c r="AO72" i="21"/>
  <c r="H68" i="21"/>
  <c r="BK68" i="21"/>
  <c r="AO68" i="21"/>
  <c r="H60" i="21"/>
  <c r="BK60" i="21"/>
  <c r="AO60" i="21"/>
  <c r="H56" i="21"/>
  <c r="BK56" i="21"/>
  <c r="AO56" i="21"/>
  <c r="H36" i="21"/>
  <c r="BK36" i="21"/>
  <c r="AO36" i="21"/>
  <c r="H32" i="21"/>
  <c r="BK32" i="21"/>
  <c r="AO32" i="21"/>
  <c r="I1140" i="21"/>
  <c r="BL1140" i="21"/>
  <c r="AP1140" i="21"/>
  <c r="I1136" i="21"/>
  <c r="BL1136" i="21"/>
  <c r="AP1136" i="21"/>
  <c r="I1128" i="21"/>
  <c r="BL1128" i="21"/>
  <c r="AP1128" i="21"/>
  <c r="I1124" i="21"/>
  <c r="BL1124" i="21"/>
  <c r="AP1124" i="21"/>
  <c r="I1116" i="21"/>
  <c r="BL1116" i="21"/>
  <c r="AP1116" i="21"/>
  <c r="I1112" i="21"/>
  <c r="BL1112" i="21"/>
  <c r="AP1112" i="21"/>
  <c r="I1104" i="21"/>
  <c r="BL1104" i="21"/>
  <c r="AP1104" i="21"/>
  <c r="I1100" i="21"/>
  <c r="BL1100" i="21"/>
  <c r="AP1100" i="21"/>
  <c r="I1080" i="21"/>
  <c r="BL1080" i="21"/>
  <c r="AP1080" i="21"/>
  <c r="I1076" i="21"/>
  <c r="BL1076" i="21"/>
  <c r="AP1076" i="21"/>
  <c r="I1056" i="21"/>
  <c r="BL1056" i="21"/>
  <c r="AP1056" i="21"/>
  <c r="I1052" i="21"/>
  <c r="BL1052" i="21"/>
  <c r="AP1052" i="21"/>
  <c r="I1020" i="21"/>
  <c r="BL1020" i="21"/>
  <c r="AP1020" i="21"/>
  <c r="I1016" i="21"/>
  <c r="BL1016" i="21"/>
  <c r="AP1016" i="21"/>
  <c r="I1008" i="21"/>
  <c r="BL1008" i="21"/>
  <c r="AP1008" i="21"/>
  <c r="I1004" i="21"/>
  <c r="BL1004" i="21"/>
  <c r="AP1004" i="21"/>
  <c r="I996" i="21"/>
  <c r="BL996" i="21"/>
  <c r="AP996" i="21"/>
  <c r="I992" i="21"/>
  <c r="BL992" i="21"/>
  <c r="AP992" i="21"/>
  <c r="I984" i="21"/>
  <c r="BL984" i="21"/>
  <c r="AP984" i="21"/>
  <c r="I980" i="21"/>
  <c r="BL980" i="21"/>
  <c r="AP980" i="21"/>
  <c r="I972" i="21"/>
  <c r="BL972" i="21"/>
  <c r="AP972" i="21"/>
  <c r="I968" i="21"/>
  <c r="BL968" i="21"/>
  <c r="AP968" i="21"/>
  <c r="I948" i="21"/>
  <c r="BL948" i="21"/>
  <c r="AP948" i="21"/>
  <c r="I944" i="21"/>
  <c r="BL944" i="21"/>
  <c r="AP944" i="21"/>
  <c r="I936" i="21"/>
  <c r="BL936" i="21"/>
  <c r="AP936" i="21"/>
  <c r="I932" i="21"/>
  <c r="BL932" i="21"/>
  <c r="AP932" i="21"/>
  <c r="I924" i="21"/>
  <c r="BL924" i="21"/>
  <c r="AP924" i="21"/>
  <c r="I920" i="21"/>
  <c r="BL920" i="21"/>
  <c r="AP920" i="21"/>
  <c r="I900" i="21"/>
  <c r="BL900" i="21"/>
  <c r="AP900" i="21"/>
  <c r="I896" i="21"/>
  <c r="BL896" i="21"/>
  <c r="AP896" i="21"/>
  <c r="I888" i="21"/>
  <c r="BL888" i="21"/>
  <c r="AP888" i="21"/>
  <c r="I884" i="21"/>
  <c r="BL884" i="21"/>
  <c r="AP884" i="21"/>
  <c r="I876" i="21"/>
  <c r="BL876" i="21"/>
  <c r="AP876" i="21"/>
  <c r="I872" i="21"/>
  <c r="BL872" i="21"/>
  <c r="AP872" i="21"/>
  <c r="I840" i="21"/>
  <c r="BL840" i="21"/>
  <c r="AP840" i="21"/>
  <c r="I836" i="21"/>
  <c r="BL836" i="21"/>
  <c r="AP836" i="21"/>
  <c r="I816" i="21"/>
  <c r="BL816" i="21"/>
  <c r="AP816" i="21"/>
  <c r="I812" i="21"/>
  <c r="BL812" i="21"/>
  <c r="AP812" i="21"/>
  <c r="I804" i="21"/>
  <c r="BL804" i="21"/>
  <c r="AP804" i="21"/>
  <c r="I800" i="21"/>
  <c r="BL800" i="21"/>
  <c r="AP800" i="21"/>
  <c r="I792" i="21"/>
  <c r="BL792" i="21"/>
  <c r="AP792" i="21"/>
  <c r="I788" i="21"/>
  <c r="BL788" i="21"/>
  <c r="AP788" i="21"/>
  <c r="I780" i="21"/>
  <c r="BL780" i="21"/>
  <c r="AP780" i="21"/>
  <c r="I776" i="21"/>
  <c r="BL776" i="21"/>
  <c r="AP776" i="21"/>
  <c r="I756" i="21"/>
  <c r="BL756" i="21"/>
  <c r="AP756" i="21"/>
  <c r="I752" i="21"/>
  <c r="BL752" i="21"/>
  <c r="AP752" i="21"/>
  <c r="I744" i="21"/>
  <c r="BL744" i="21"/>
  <c r="AP744" i="21"/>
  <c r="I740" i="21"/>
  <c r="BL740" i="21"/>
  <c r="AP740" i="21"/>
  <c r="I732" i="21"/>
  <c r="BL732" i="21"/>
  <c r="AP732" i="21"/>
  <c r="I728" i="21"/>
  <c r="BL728" i="21"/>
  <c r="AP728" i="21"/>
  <c r="I708" i="21"/>
  <c r="BL708" i="21"/>
  <c r="AP708" i="21"/>
  <c r="I704" i="21"/>
  <c r="BL704" i="21"/>
  <c r="AP704" i="21"/>
  <c r="I696" i="21"/>
  <c r="BL696" i="21"/>
  <c r="AP696" i="21"/>
  <c r="I692" i="21"/>
  <c r="BL692" i="21"/>
  <c r="AP692" i="21"/>
  <c r="I684" i="21"/>
  <c r="BL684" i="21"/>
  <c r="AP684" i="21"/>
  <c r="I680" i="21"/>
  <c r="BL680" i="21"/>
  <c r="AP680" i="21"/>
  <c r="I660" i="21"/>
  <c r="BL660" i="21"/>
  <c r="AP660" i="21"/>
  <c r="I656" i="21"/>
  <c r="BL656" i="21"/>
  <c r="AP656" i="21"/>
  <c r="I636" i="21"/>
  <c r="BL636" i="21"/>
  <c r="AP636" i="21"/>
  <c r="I632" i="21"/>
  <c r="BL632" i="21"/>
  <c r="AP632" i="21"/>
  <c r="I624" i="21"/>
  <c r="BL624" i="21"/>
  <c r="AP624" i="21"/>
  <c r="I620" i="21"/>
  <c r="BL620" i="21"/>
  <c r="AP620" i="21"/>
  <c r="I612" i="21"/>
  <c r="BL612" i="21"/>
  <c r="AP612" i="21"/>
  <c r="I608" i="21"/>
  <c r="BL608" i="21"/>
  <c r="AP608" i="21"/>
  <c r="I600" i="21"/>
  <c r="BL600" i="21"/>
  <c r="AP600" i="21"/>
  <c r="I596" i="21"/>
  <c r="BL596" i="21"/>
  <c r="AP596" i="21"/>
  <c r="I588" i="21"/>
  <c r="BL588" i="21"/>
  <c r="AP588" i="21"/>
  <c r="I584" i="21"/>
  <c r="BL584" i="21"/>
  <c r="AP584" i="21"/>
  <c r="I564" i="21"/>
  <c r="BL564" i="21"/>
  <c r="AP564" i="21"/>
  <c r="I560" i="21"/>
  <c r="BL560" i="21"/>
  <c r="AP560" i="21"/>
  <c r="I480" i="21"/>
  <c r="BL480" i="21"/>
  <c r="AP480" i="21"/>
  <c r="I476" i="21"/>
  <c r="BL476" i="21"/>
  <c r="AP476" i="21"/>
  <c r="I468" i="21"/>
  <c r="BL468" i="21"/>
  <c r="AP468" i="21"/>
  <c r="I464" i="21"/>
  <c r="BL464" i="21"/>
  <c r="AP464" i="21"/>
  <c r="I456" i="21"/>
  <c r="BL456" i="21"/>
  <c r="AP456" i="21"/>
  <c r="I452" i="21"/>
  <c r="BL452" i="21"/>
  <c r="AP452" i="21"/>
  <c r="I444" i="21"/>
  <c r="BL444" i="21"/>
  <c r="AP444" i="21"/>
  <c r="I440" i="21"/>
  <c r="BL440" i="21"/>
  <c r="AP440" i="21"/>
  <c r="I432" i="21"/>
  <c r="BL432" i="21"/>
  <c r="AP432" i="21"/>
  <c r="I428" i="21"/>
  <c r="BL428" i="21"/>
  <c r="AP428" i="21"/>
  <c r="I420" i="21"/>
  <c r="BL420" i="21"/>
  <c r="AP420" i="21"/>
  <c r="I416" i="21"/>
  <c r="BL416" i="21"/>
  <c r="AP416" i="21"/>
  <c r="I408" i="21"/>
  <c r="BL408" i="21"/>
  <c r="AP408" i="21"/>
  <c r="I404" i="21"/>
  <c r="BL404" i="21"/>
  <c r="AP404" i="21"/>
  <c r="I396" i="21"/>
  <c r="BL396" i="21"/>
  <c r="AP396" i="21"/>
  <c r="I392" i="21"/>
  <c r="BL392" i="21"/>
  <c r="AP392" i="21"/>
  <c r="I384" i="21"/>
  <c r="BL384" i="21"/>
  <c r="AP384" i="21"/>
  <c r="I380" i="21"/>
  <c r="BL380" i="21"/>
  <c r="AP380" i="21"/>
  <c r="I372" i="21"/>
  <c r="BL372" i="21"/>
  <c r="AP372" i="21"/>
  <c r="I368" i="21"/>
  <c r="BL368" i="21"/>
  <c r="AP368" i="21"/>
  <c r="I360" i="21"/>
  <c r="BL360" i="21"/>
  <c r="AP360" i="21"/>
  <c r="I356" i="21"/>
  <c r="BL356" i="21"/>
  <c r="AP356" i="21"/>
  <c r="I348" i="21"/>
  <c r="BL348" i="21"/>
  <c r="AP348" i="21"/>
  <c r="I344" i="21"/>
  <c r="BL344" i="21"/>
  <c r="AP344" i="21"/>
  <c r="I336" i="21"/>
  <c r="BL336" i="21"/>
  <c r="AP336" i="21"/>
  <c r="I332" i="21"/>
  <c r="BL332" i="21"/>
  <c r="AP332" i="21"/>
  <c r="I324" i="21"/>
  <c r="BL324" i="21"/>
  <c r="AP324" i="21"/>
  <c r="I320" i="21"/>
  <c r="BL320" i="21"/>
  <c r="AP320" i="21"/>
  <c r="I300" i="21"/>
  <c r="BL300" i="21"/>
  <c r="AP300" i="21"/>
  <c r="I296" i="21"/>
  <c r="BL296" i="21"/>
  <c r="AP296" i="21"/>
  <c r="I288" i="21"/>
  <c r="BL288" i="21"/>
  <c r="AP288" i="21"/>
  <c r="I284" i="21"/>
  <c r="BL284" i="21"/>
  <c r="AP284" i="21"/>
  <c r="BL264" i="21"/>
  <c r="I264" i="21"/>
  <c r="AP264" i="21"/>
  <c r="I260" i="21"/>
  <c r="BL260" i="21"/>
  <c r="AP260" i="21"/>
  <c r="I252" i="21"/>
  <c r="BL252" i="21"/>
  <c r="AP252" i="21"/>
  <c r="I248" i="21"/>
  <c r="BL248" i="21"/>
  <c r="AP248" i="21"/>
  <c r="I240" i="21"/>
  <c r="BL240" i="21"/>
  <c r="AP240" i="21"/>
  <c r="I236" i="21"/>
  <c r="BL236" i="21"/>
  <c r="AP236" i="21"/>
  <c r="I228" i="21"/>
  <c r="BL228" i="21"/>
  <c r="AP228" i="21"/>
  <c r="I224" i="21"/>
  <c r="BL224" i="21"/>
  <c r="AP224" i="21"/>
  <c r="I216" i="21"/>
  <c r="BL216" i="21"/>
  <c r="AP216" i="21"/>
  <c r="I212" i="21"/>
  <c r="BL212" i="21"/>
  <c r="AP212" i="21"/>
  <c r="I204" i="21"/>
  <c r="BL204" i="21"/>
  <c r="AP204" i="21"/>
  <c r="BL200" i="21"/>
  <c r="I200" i="21"/>
  <c r="AP200" i="21"/>
  <c r="I192" i="21"/>
  <c r="BL192" i="21"/>
  <c r="AP192" i="21"/>
  <c r="I188" i="21"/>
  <c r="BL188" i="21"/>
  <c r="AP188" i="21"/>
  <c r="I180" i="21"/>
  <c r="BL180" i="21"/>
  <c r="AP180" i="21"/>
  <c r="I176" i="21"/>
  <c r="BL176" i="21"/>
  <c r="AP176" i="21"/>
  <c r="I168" i="21"/>
  <c r="BL168" i="21"/>
  <c r="AP168" i="21"/>
  <c r="I164" i="21"/>
  <c r="BL164" i="21"/>
  <c r="AP164" i="21"/>
  <c r="I156" i="21"/>
  <c r="BL156" i="21"/>
  <c r="AP156" i="21"/>
  <c r="I152" i="21"/>
  <c r="BL152" i="21"/>
  <c r="AP152" i="21"/>
  <c r="I144" i="21"/>
  <c r="BL144" i="21"/>
  <c r="AP144" i="21"/>
  <c r="I140" i="21"/>
  <c r="BL140" i="21"/>
  <c r="AP140" i="21"/>
  <c r="I132" i="21"/>
  <c r="BL132" i="21"/>
  <c r="AP132" i="21"/>
  <c r="I128" i="21"/>
  <c r="BL128" i="21"/>
  <c r="AP128" i="21"/>
  <c r="I120" i="21"/>
  <c r="BL120" i="21"/>
  <c r="AP120" i="21"/>
  <c r="I116" i="21"/>
  <c r="BL116" i="21"/>
  <c r="AP116" i="21"/>
  <c r="I96" i="21"/>
  <c r="BL96" i="21"/>
  <c r="AP96" i="21"/>
  <c r="I92" i="21"/>
  <c r="BL92" i="21"/>
  <c r="AP92" i="21"/>
  <c r="I84" i="21"/>
  <c r="BL84" i="21"/>
  <c r="AP84" i="21"/>
  <c r="I80" i="21"/>
  <c r="BL80" i="21"/>
  <c r="AP80" i="21"/>
  <c r="BL72" i="21"/>
  <c r="I72" i="21"/>
  <c r="AP72" i="21"/>
  <c r="I68" i="21"/>
  <c r="BL68" i="21"/>
  <c r="AP68" i="21"/>
  <c r="I60" i="21"/>
  <c r="BL60" i="21"/>
  <c r="AP60" i="21"/>
  <c r="I56" i="21"/>
  <c r="BL56" i="21"/>
  <c r="AP56" i="21"/>
  <c r="I36" i="21"/>
  <c r="BL36" i="21"/>
  <c r="AP36" i="21"/>
  <c r="I32" i="21"/>
  <c r="BL32" i="21"/>
  <c r="AP32" i="21"/>
  <c r="J1140" i="21"/>
  <c r="BM1140" i="21"/>
  <c r="AQ1140" i="21"/>
  <c r="J1136" i="21"/>
  <c r="BM1136" i="21"/>
  <c r="AQ1136" i="21"/>
  <c r="J1128" i="21"/>
  <c r="BM1128" i="21"/>
  <c r="AQ1128" i="21"/>
  <c r="J1124" i="21"/>
  <c r="BM1124" i="21"/>
  <c r="AQ1124" i="21"/>
  <c r="J1116" i="21"/>
  <c r="BM1116" i="21"/>
  <c r="AQ1116" i="21"/>
  <c r="J1112" i="21"/>
  <c r="BM1112" i="21"/>
  <c r="AQ1112" i="21"/>
  <c r="J1104" i="21"/>
  <c r="BM1104" i="21"/>
  <c r="AQ1104" i="21"/>
  <c r="J1100" i="21"/>
  <c r="BM1100" i="21"/>
  <c r="AQ1100" i="21"/>
  <c r="J1080" i="21"/>
  <c r="BM1080" i="21"/>
  <c r="AQ1080" i="21"/>
  <c r="J1076" i="21"/>
  <c r="BM1076" i="21"/>
  <c r="AQ1076" i="21"/>
  <c r="J1056" i="21"/>
  <c r="BM1056" i="21"/>
  <c r="AQ1056" i="21"/>
  <c r="J1052" i="21"/>
  <c r="BM1052" i="21"/>
  <c r="AQ1052" i="21"/>
  <c r="J1020" i="21"/>
  <c r="BM1020" i="21"/>
  <c r="AQ1020" i="21"/>
  <c r="BM1016" i="21"/>
  <c r="J1016" i="21"/>
  <c r="AQ1016" i="21"/>
  <c r="J1008" i="21"/>
  <c r="BM1008" i="21"/>
  <c r="AQ1008" i="21"/>
  <c r="J1004" i="21"/>
  <c r="BM1004" i="21"/>
  <c r="AQ1004" i="21"/>
  <c r="J996" i="21"/>
  <c r="BM996" i="21"/>
  <c r="AQ996" i="21"/>
  <c r="J992" i="21"/>
  <c r="BM992" i="21"/>
  <c r="AQ992" i="21"/>
  <c r="J984" i="21"/>
  <c r="BM984" i="21"/>
  <c r="AQ984" i="21"/>
  <c r="J980" i="21"/>
  <c r="BM980" i="21"/>
  <c r="AQ980" i="21"/>
  <c r="J972" i="21"/>
  <c r="BM972" i="21"/>
  <c r="AQ972" i="21"/>
  <c r="J968" i="21"/>
  <c r="BM968" i="21"/>
  <c r="AQ968" i="21"/>
  <c r="J948" i="21"/>
  <c r="BM948" i="21"/>
  <c r="AQ948" i="21"/>
  <c r="J944" i="21"/>
  <c r="BM944" i="21"/>
  <c r="AQ944" i="21"/>
  <c r="J936" i="21"/>
  <c r="BM936" i="21"/>
  <c r="AQ936" i="21"/>
  <c r="J932" i="21"/>
  <c r="BM932" i="21"/>
  <c r="AQ932" i="21"/>
  <c r="J924" i="21"/>
  <c r="BM924" i="21"/>
  <c r="AQ924" i="21"/>
  <c r="J920" i="21"/>
  <c r="BM920" i="21"/>
  <c r="AQ920" i="21"/>
  <c r="J900" i="21"/>
  <c r="BM900" i="21"/>
  <c r="AQ900" i="21"/>
  <c r="J896" i="21"/>
  <c r="BM896" i="21"/>
  <c r="AQ896" i="21"/>
  <c r="BM888" i="21"/>
  <c r="AQ888" i="21"/>
  <c r="J888" i="21"/>
  <c r="J884" i="21"/>
  <c r="BM884" i="21"/>
  <c r="AQ884" i="21"/>
  <c r="J876" i="21"/>
  <c r="BM876" i="21"/>
  <c r="AQ876" i="21"/>
  <c r="J872" i="21"/>
  <c r="BM872" i="21"/>
  <c r="AQ872" i="21"/>
  <c r="J840" i="21"/>
  <c r="BM840" i="21"/>
  <c r="AQ840" i="21"/>
  <c r="J836" i="21"/>
  <c r="BM836" i="21"/>
  <c r="AQ836" i="21"/>
  <c r="J816" i="21"/>
  <c r="BM816" i="21"/>
  <c r="AQ816" i="21"/>
  <c r="J812" i="21"/>
  <c r="BM812" i="21"/>
  <c r="AQ812" i="21"/>
  <c r="J804" i="21"/>
  <c r="BM804" i="21"/>
  <c r="AQ804" i="21"/>
  <c r="J800" i="21"/>
  <c r="BM800" i="21"/>
  <c r="AQ800" i="21"/>
  <c r="J792" i="21"/>
  <c r="BM792" i="21"/>
  <c r="AQ792" i="21"/>
  <c r="J788" i="21"/>
  <c r="BM788" i="21"/>
  <c r="AQ788" i="21"/>
  <c r="J780" i="21"/>
  <c r="BM780" i="21"/>
  <c r="AQ780" i="21"/>
  <c r="J776" i="21"/>
  <c r="BM776" i="21"/>
  <c r="AQ776" i="21"/>
  <c r="J756" i="21"/>
  <c r="BM756" i="21"/>
  <c r="AQ756" i="21"/>
  <c r="J752" i="21"/>
  <c r="BM752" i="21"/>
  <c r="AQ752" i="21"/>
  <c r="J744" i="21"/>
  <c r="BM744" i="21"/>
  <c r="AQ744" i="21"/>
  <c r="J740" i="21"/>
  <c r="BM740" i="21"/>
  <c r="AQ740" i="21"/>
  <c r="J732" i="21"/>
  <c r="BM732" i="21"/>
  <c r="AQ732" i="21"/>
  <c r="J728" i="21"/>
  <c r="BM728" i="21"/>
  <c r="AQ728" i="21"/>
  <c r="J708" i="21"/>
  <c r="BM708" i="21"/>
  <c r="AQ708" i="21"/>
  <c r="J704" i="21"/>
  <c r="BM704" i="21"/>
  <c r="AQ704" i="21"/>
  <c r="J696" i="21"/>
  <c r="BM696" i="21"/>
  <c r="AQ696" i="21"/>
  <c r="J692" i="21"/>
  <c r="BM692" i="21"/>
  <c r="AQ692" i="21"/>
  <c r="BM684" i="21"/>
  <c r="J684" i="21"/>
  <c r="AQ684" i="21"/>
  <c r="J680" i="21"/>
  <c r="BM680" i="21"/>
  <c r="AQ680" i="21"/>
  <c r="J660" i="21"/>
  <c r="BM660" i="21"/>
  <c r="AQ660" i="21"/>
  <c r="J656" i="21"/>
  <c r="BM656" i="21"/>
  <c r="AQ656" i="21"/>
  <c r="J636" i="21"/>
  <c r="BM636" i="21"/>
  <c r="AQ636" i="21"/>
  <c r="J632" i="21"/>
  <c r="BM632" i="21"/>
  <c r="AQ632" i="21"/>
  <c r="J624" i="21"/>
  <c r="BM624" i="21"/>
  <c r="AQ624" i="21"/>
  <c r="J620" i="21"/>
  <c r="BM620" i="21"/>
  <c r="AQ620" i="21"/>
  <c r="J612" i="21"/>
  <c r="BM612" i="21"/>
  <c r="AQ612" i="21"/>
  <c r="J608" i="21"/>
  <c r="BM608" i="21"/>
  <c r="AQ608" i="21"/>
  <c r="J600" i="21"/>
  <c r="BM600" i="21"/>
  <c r="AQ600" i="21"/>
  <c r="J596" i="21"/>
  <c r="BM596" i="21"/>
  <c r="AQ596" i="21"/>
  <c r="J588" i="21"/>
  <c r="BM588" i="21"/>
  <c r="AQ588" i="21"/>
  <c r="J584" i="21"/>
  <c r="BM584" i="21"/>
  <c r="AQ584" i="21"/>
  <c r="J564" i="21"/>
  <c r="BM564" i="21"/>
  <c r="AQ564" i="21"/>
  <c r="J560" i="21"/>
  <c r="BM560" i="21"/>
  <c r="AQ560" i="21"/>
  <c r="J480" i="21"/>
  <c r="BM480" i="21"/>
  <c r="AQ480" i="21"/>
  <c r="J476" i="21"/>
  <c r="BM476" i="21"/>
  <c r="AQ476" i="21"/>
  <c r="J468" i="21"/>
  <c r="BM468" i="21"/>
  <c r="AQ468" i="21"/>
  <c r="J464" i="21"/>
  <c r="BM464" i="21"/>
  <c r="AQ464" i="21"/>
  <c r="J456" i="21"/>
  <c r="BM456" i="21"/>
  <c r="AQ456" i="21"/>
  <c r="J452" i="21"/>
  <c r="BM452" i="21"/>
  <c r="AQ452" i="21"/>
  <c r="J444" i="21"/>
  <c r="BM444" i="21"/>
  <c r="AQ444" i="21"/>
  <c r="J440" i="21"/>
  <c r="BM440" i="21"/>
  <c r="AQ440" i="21"/>
  <c r="J432" i="21"/>
  <c r="BM432" i="21"/>
  <c r="AQ432" i="21"/>
  <c r="J428" i="21"/>
  <c r="BM428" i="21"/>
  <c r="AQ428" i="21"/>
  <c r="J420" i="21"/>
  <c r="BM420" i="21"/>
  <c r="AQ420" i="21"/>
  <c r="J416" i="21"/>
  <c r="BM416" i="21"/>
  <c r="AQ416" i="21"/>
  <c r="J408" i="21"/>
  <c r="BM408" i="21"/>
  <c r="AQ408" i="21"/>
  <c r="J404" i="21"/>
  <c r="BM404" i="21"/>
  <c r="AQ404" i="21"/>
  <c r="BM396" i="21"/>
  <c r="AQ396" i="21"/>
  <c r="J396" i="21"/>
  <c r="J392" i="21"/>
  <c r="BM392" i="21"/>
  <c r="AQ392" i="21"/>
  <c r="J384" i="21"/>
  <c r="BM384" i="21"/>
  <c r="AQ384" i="21"/>
  <c r="J380" i="21"/>
  <c r="BM380" i="21"/>
  <c r="AQ380" i="21"/>
  <c r="J372" i="21"/>
  <c r="BM372" i="21"/>
  <c r="AQ372" i="21"/>
  <c r="J368" i="21"/>
  <c r="BM368" i="21"/>
  <c r="AQ368" i="21"/>
  <c r="J360" i="21"/>
  <c r="BM360" i="21"/>
  <c r="AQ360" i="21"/>
  <c r="J356" i="21"/>
  <c r="BM356" i="21"/>
  <c r="AQ356" i="21"/>
  <c r="J348" i="21"/>
  <c r="BM348" i="21"/>
  <c r="AQ348" i="21"/>
  <c r="J344" i="21"/>
  <c r="BM344" i="21"/>
  <c r="AQ344" i="21"/>
  <c r="J336" i="21"/>
  <c r="BM336" i="21"/>
  <c r="AQ336" i="21"/>
  <c r="J332" i="21"/>
  <c r="BM332" i="21"/>
  <c r="AQ332" i="21"/>
  <c r="J324" i="21"/>
  <c r="BM324" i="21"/>
  <c r="AQ324" i="21"/>
  <c r="J320" i="21"/>
  <c r="BM320" i="21"/>
  <c r="AQ320" i="21"/>
  <c r="J300" i="21"/>
  <c r="BM300" i="21"/>
  <c r="AQ300" i="21"/>
  <c r="J296" i="21"/>
  <c r="BM296" i="21"/>
  <c r="AQ296" i="21"/>
  <c r="J288" i="21"/>
  <c r="BM288" i="21"/>
  <c r="AQ288" i="21"/>
  <c r="J284" i="21"/>
  <c r="BM284" i="21"/>
  <c r="AQ284" i="21"/>
  <c r="J264" i="21"/>
  <c r="BM264" i="21"/>
  <c r="AQ264" i="21"/>
  <c r="J260" i="21"/>
  <c r="BM260" i="21"/>
  <c r="AQ260" i="21"/>
  <c r="J252" i="21"/>
  <c r="BM252" i="21"/>
  <c r="AQ252" i="21"/>
  <c r="J248" i="21"/>
  <c r="BM248" i="21"/>
  <c r="AQ248" i="21"/>
  <c r="J240" i="21"/>
  <c r="BM240" i="21"/>
  <c r="AQ240" i="21"/>
  <c r="J236" i="21"/>
  <c r="BM236" i="21"/>
  <c r="AQ236" i="21"/>
  <c r="J228" i="21"/>
  <c r="BM228" i="21"/>
  <c r="AQ228" i="21"/>
  <c r="J224" i="21"/>
  <c r="BM224" i="21"/>
  <c r="AQ224" i="21"/>
  <c r="J216" i="21"/>
  <c r="BM216" i="21"/>
  <c r="AQ216" i="21"/>
  <c r="J212" i="21"/>
  <c r="BM212" i="21"/>
  <c r="AQ212" i="21"/>
  <c r="J204" i="21"/>
  <c r="BM204" i="21"/>
  <c r="AQ204" i="21"/>
  <c r="J200" i="21"/>
  <c r="BM200" i="21"/>
  <c r="AQ200" i="21"/>
  <c r="J192" i="21"/>
  <c r="BM192" i="21"/>
  <c r="AQ192" i="21"/>
  <c r="J188" i="21"/>
  <c r="BM188" i="21"/>
  <c r="AQ188" i="21"/>
  <c r="J180" i="21"/>
  <c r="BM180" i="21"/>
  <c r="AQ180" i="21"/>
  <c r="J176" i="21"/>
  <c r="BM176" i="21"/>
  <c r="AQ176" i="21"/>
  <c r="BM168" i="21"/>
  <c r="J168" i="21"/>
  <c r="AQ168" i="21"/>
  <c r="J164" i="21"/>
  <c r="BM164" i="21"/>
  <c r="AQ164" i="21"/>
  <c r="J156" i="21"/>
  <c r="BM156" i="21"/>
  <c r="AQ156" i="21"/>
  <c r="J152" i="21"/>
  <c r="BM152" i="21"/>
  <c r="AQ152" i="21"/>
  <c r="J144" i="21"/>
  <c r="BM144" i="21"/>
  <c r="AQ144" i="21"/>
  <c r="J140" i="21"/>
  <c r="BM140" i="21"/>
  <c r="AQ140" i="21"/>
  <c r="J132" i="21"/>
  <c r="BM132" i="21"/>
  <c r="AQ132" i="21"/>
  <c r="J128" i="21"/>
  <c r="BM128" i="21"/>
  <c r="AQ128" i="21"/>
  <c r="J120" i="21"/>
  <c r="BM120" i="21"/>
  <c r="AQ120" i="21"/>
  <c r="J116" i="21"/>
  <c r="BM116" i="21"/>
  <c r="AQ116" i="21"/>
  <c r="J96" i="21"/>
  <c r="BM96" i="21"/>
  <c r="AQ96" i="21"/>
  <c r="J92" i="21"/>
  <c r="BM92" i="21"/>
  <c r="AQ92" i="21"/>
  <c r="J84" i="21"/>
  <c r="BM84" i="21"/>
  <c r="AQ84" i="21"/>
  <c r="J80" i="21"/>
  <c r="BM80" i="21"/>
  <c r="AQ80" i="21"/>
  <c r="J72" i="21"/>
  <c r="BM72" i="21"/>
  <c r="AQ72" i="21"/>
  <c r="J68" i="21"/>
  <c r="BM68" i="21"/>
  <c r="AQ68" i="21"/>
  <c r="J60" i="21"/>
  <c r="BM60" i="21"/>
  <c r="AQ60" i="21"/>
  <c r="J56" i="21"/>
  <c r="BM56" i="21"/>
  <c r="AQ56" i="21"/>
  <c r="J36" i="21"/>
  <c r="BM36" i="21"/>
  <c r="AQ36" i="21"/>
  <c r="J32" i="21"/>
  <c r="BM32" i="21"/>
  <c r="AQ32" i="21"/>
  <c r="O29" i="21"/>
  <c r="O33" i="21"/>
  <c r="O37" i="21"/>
  <c r="O53" i="21"/>
  <c r="O57" i="21"/>
  <c r="O61" i="21"/>
  <c r="O65" i="21"/>
  <c r="O69" i="21"/>
  <c r="O73" i="21"/>
  <c r="O77" i="21"/>
  <c r="O81" i="21"/>
  <c r="O85" i="21"/>
  <c r="O89" i="21"/>
  <c r="O93" i="21"/>
  <c r="O97" i="21"/>
  <c r="O113" i="21"/>
  <c r="O117" i="21"/>
  <c r="O121" i="21"/>
  <c r="O125" i="21"/>
  <c r="O129" i="21"/>
  <c r="O133" i="21"/>
  <c r="O137" i="21"/>
  <c r="O141" i="21"/>
  <c r="O145" i="21"/>
  <c r="O149" i="21"/>
  <c r="O153" i="21"/>
  <c r="O157" i="21"/>
  <c r="O161" i="21"/>
  <c r="O165" i="21"/>
  <c r="O169" i="21"/>
  <c r="O173" i="21"/>
  <c r="O177" i="21"/>
  <c r="O181" i="21"/>
  <c r="O185" i="21"/>
  <c r="O189" i="21"/>
  <c r="O193" i="21"/>
  <c r="O197" i="21"/>
  <c r="O201" i="21"/>
  <c r="O205" i="21"/>
  <c r="O209" i="21"/>
  <c r="O213" i="21"/>
  <c r="O217" i="21"/>
  <c r="O221" i="21"/>
  <c r="O225" i="21"/>
  <c r="O229" i="21"/>
  <c r="O233" i="21"/>
  <c r="O237" i="21"/>
  <c r="O241" i="21"/>
  <c r="O245" i="21"/>
  <c r="O249" i="21"/>
  <c r="O253" i="21"/>
  <c r="O257" i="21"/>
  <c r="O261" i="21"/>
  <c r="O265" i="21"/>
  <c r="O281" i="21"/>
  <c r="O285" i="21"/>
  <c r="O289" i="21"/>
  <c r="O293" i="21"/>
  <c r="O297" i="21"/>
  <c r="O301" i="21"/>
  <c r="O317" i="21"/>
  <c r="O321" i="21"/>
  <c r="O325" i="21"/>
  <c r="O329" i="21"/>
  <c r="O333" i="21"/>
  <c r="O337" i="21"/>
  <c r="O341" i="21"/>
  <c r="O345" i="21"/>
  <c r="O349" i="21"/>
  <c r="O353" i="21"/>
  <c r="O357" i="21"/>
  <c r="O361" i="21"/>
  <c r="O365" i="21"/>
  <c r="O369" i="21"/>
  <c r="O373" i="21"/>
  <c r="O377" i="21"/>
  <c r="O381" i="21"/>
  <c r="O385" i="21"/>
  <c r="O389" i="21"/>
  <c r="O393" i="21"/>
  <c r="O397" i="21"/>
  <c r="O401" i="21"/>
  <c r="O405" i="21"/>
  <c r="O409" i="21"/>
  <c r="O413" i="21"/>
  <c r="O417" i="21"/>
  <c r="O421" i="21"/>
  <c r="O425" i="21"/>
  <c r="O429" i="21"/>
  <c r="O433" i="21"/>
  <c r="O437" i="21"/>
  <c r="O441" i="21"/>
  <c r="O445" i="21"/>
  <c r="O449" i="21"/>
  <c r="O453" i="21"/>
  <c r="O457" i="21"/>
  <c r="O461" i="21"/>
  <c r="O465" i="21"/>
  <c r="O469" i="21"/>
  <c r="O473" i="21"/>
  <c r="O477" i="21"/>
  <c r="O481" i="21"/>
  <c r="O557" i="21"/>
  <c r="O561" i="21"/>
  <c r="O565" i="21"/>
  <c r="O581" i="21"/>
  <c r="O585" i="21"/>
  <c r="O589" i="21"/>
  <c r="O593" i="21"/>
  <c r="O597" i="21"/>
  <c r="O601" i="21"/>
  <c r="O605" i="21"/>
  <c r="O609" i="21"/>
  <c r="O613" i="21"/>
  <c r="O617" i="21"/>
  <c r="O621" i="21"/>
  <c r="O625" i="21"/>
  <c r="O629" i="21"/>
  <c r="O633" i="21"/>
  <c r="O637" i="21"/>
  <c r="O653" i="21"/>
  <c r="O657" i="21"/>
  <c r="O661" i="21"/>
  <c r="O677" i="21"/>
  <c r="O681" i="21"/>
  <c r="O685" i="21"/>
  <c r="O689" i="21"/>
  <c r="O693" i="21"/>
  <c r="O697" i="21"/>
  <c r="O701" i="21"/>
  <c r="O705" i="21"/>
  <c r="O709" i="21"/>
  <c r="O725" i="21"/>
  <c r="O729" i="21"/>
  <c r="O733" i="21"/>
  <c r="O737" i="21"/>
  <c r="O741" i="21"/>
  <c r="O745" i="21"/>
  <c r="O749" i="21"/>
  <c r="O753" i="21"/>
  <c r="O757" i="21"/>
  <c r="O773" i="21"/>
  <c r="O777" i="21"/>
  <c r="O781" i="21"/>
  <c r="O785" i="21"/>
  <c r="O789" i="21"/>
  <c r="O793" i="21"/>
  <c r="O797" i="21"/>
  <c r="O801" i="21"/>
  <c r="O805" i="21"/>
  <c r="O809" i="21"/>
  <c r="O813" i="21"/>
  <c r="O817" i="21"/>
  <c r="O833" i="21"/>
  <c r="O837" i="21"/>
  <c r="O841" i="21"/>
  <c r="O869" i="21"/>
  <c r="O873" i="21"/>
  <c r="O877" i="21"/>
  <c r="O881" i="21"/>
  <c r="O885" i="21"/>
  <c r="O889" i="21"/>
  <c r="O893" i="21"/>
  <c r="O897" i="21"/>
  <c r="O901" i="21"/>
  <c r="O917" i="21"/>
  <c r="O921" i="21"/>
  <c r="O925" i="21"/>
  <c r="O929" i="21"/>
  <c r="O933" i="21"/>
  <c r="O937" i="21"/>
  <c r="O941" i="21"/>
  <c r="O945" i="21"/>
  <c r="O949" i="21"/>
  <c r="O965" i="21"/>
  <c r="O969" i="21"/>
  <c r="O973" i="21"/>
  <c r="O977" i="21"/>
  <c r="O981" i="21"/>
  <c r="O985" i="21"/>
  <c r="O989" i="21"/>
  <c r="O993" i="21"/>
  <c r="O997" i="21"/>
  <c r="O1001" i="21"/>
  <c r="O1005" i="21"/>
  <c r="O1009" i="21"/>
  <c r="O1013" i="21"/>
  <c r="O1017" i="21"/>
  <c r="O1021" i="21"/>
  <c r="O1049" i="21"/>
  <c r="O1053" i="21"/>
  <c r="O1057" i="21"/>
  <c r="O1073" i="21"/>
  <c r="O1077" i="21"/>
  <c r="O1081" i="21"/>
  <c r="O1097" i="21"/>
  <c r="O1101" i="21"/>
  <c r="O1105" i="21"/>
  <c r="O1109" i="21"/>
  <c r="O1113" i="21"/>
  <c r="O1117" i="21"/>
  <c r="O1121" i="21"/>
  <c r="O1125" i="21"/>
  <c r="O1129" i="21"/>
  <c r="O1133" i="21"/>
  <c r="O1137" i="21"/>
  <c r="O1141" i="21"/>
  <c r="AL1140" i="21"/>
  <c r="AL1136" i="21"/>
  <c r="AL1128" i="21"/>
  <c r="AL1124" i="21"/>
  <c r="AL1116" i="21"/>
  <c r="AL1112" i="21"/>
  <c r="AL1104" i="21"/>
  <c r="AL1100" i="21"/>
  <c r="AL1080" i="21"/>
  <c r="AL1076" i="21"/>
  <c r="AL1056" i="21"/>
  <c r="AL1052" i="21"/>
  <c r="AL1020" i="21"/>
  <c r="AL1016" i="21"/>
  <c r="AL1008" i="21"/>
  <c r="AL1004" i="21"/>
  <c r="AL996" i="21"/>
  <c r="AL992" i="21"/>
  <c r="AL984" i="21"/>
  <c r="AL980" i="21"/>
  <c r="AL972" i="21"/>
  <c r="AL968" i="21"/>
  <c r="AL948" i="21"/>
  <c r="AL944" i="21"/>
  <c r="AL936" i="21"/>
  <c r="AL932" i="21"/>
  <c r="AL924" i="21"/>
  <c r="AL920" i="21"/>
  <c r="AL900" i="21"/>
  <c r="AL896" i="21"/>
  <c r="AL888" i="21"/>
  <c r="AL884" i="21"/>
  <c r="AL876" i="21"/>
  <c r="AL872" i="21"/>
  <c r="AL840" i="21"/>
  <c r="AL836" i="21"/>
  <c r="AL816" i="21"/>
  <c r="AL812" i="21"/>
  <c r="AL804" i="21"/>
  <c r="AL800" i="21"/>
  <c r="AL792" i="21"/>
  <c r="AL788" i="21"/>
  <c r="AL780" i="21"/>
  <c r="AL776" i="21"/>
  <c r="AL756" i="21"/>
  <c r="AL752" i="21"/>
  <c r="AL744" i="21"/>
  <c r="AL740" i="21"/>
  <c r="AL732" i="21"/>
  <c r="AL728" i="21"/>
  <c r="AL708" i="21"/>
  <c r="AL704" i="21"/>
  <c r="AL696" i="21"/>
  <c r="AL692" i="21"/>
  <c r="AL684" i="21"/>
  <c r="AL680" i="21"/>
  <c r="AL660" i="21"/>
  <c r="AL656" i="21"/>
  <c r="AL636" i="21"/>
  <c r="AL632" i="21"/>
  <c r="AL624" i="21"/>
  <c r="AL620" i="21"/>
  <c r="AL612" i="21"/>
  <c r="AL608" i="21"/>
  <c r="AL600" i="21"/>
  <c r="AL596" i="21"/>
  <c r="AL588" i="21"/>
  <c r="AL584" i="21"/>
  <c r="AL564" i="21"/>
  <c r="AL560" i="21"/>
  <c r="AL480" i="21"/>
  <c r="AL476" i="21"/>
  <c r="AL468" i="21"/>
  <c r="AL464" i="21"/>
  <c r="AL456" i="21"/>
  <c r="AL452" i="21"/>
  <c r="AL444" i="21"/>
  <c r="AL440" i="21"/>
  <c r="AL432" i="21"/>
  <c r="AL428" i="21"/>
  <c r="AL420" i="21"/>
  <c r="AL416" i="21"/>
  <c r="AL408" i="21"/>
  <c r="AL404" i="21"/>
  <c r="AL396" i="21"/>
  <c r="AL392" i="21"/>
  <c r="AL384" i="21"/>
  <c r="AL380" i="21"/>
  <c r="AL372" i="21"/>
  <c r="AL368" i="21"/>
  <c r="AL360" i="21"/>
  <c r="AL356" i="21"/>
  <c r="AL348" i="21"/>
  <c r="AL344" i="21"/>
  <c r="AL336" i="21"/>
  <c r="AL332" i="21"/>
  <c r="AL324" i="21"/>
  <c r="AL320" i="21"/>
  <c r="AL300" i="21"/>
  <c r="AL296" i="21"/>
  <c r="AL288" i="21"/>
  <c r="AL284" i="21"/>
  <c r="AL264" i="21"/>
  <c r="AL260" i="21"/>
  <c r="AL252" i="21"/>
  <c r="AL248" i="21"/>
  <c r="AL240" i="21"/>
  <c r="AL236" i="21"/>
  <c r="AL228" i="21"/>
  <c r="AL224" i="21"/>
  <c r="AL216" i="21"/>
  <c r="AL212" i="21"/>
  <c r="AL204" i="21"/>
  <c r="AL200" i="21"/>
  <c r="AL192" i="21"/>
  <c r="AL188" i="21"/>
  <c r="AL180" i="21"/>
  <c r="AL176" i="21"/>
  <c r="AL168" i="21"/>
  <c r="AL164" i="21"/>
  <c r="AL156" i="21"/>
  <c r="AL152" i="21"/>
  <c r="AL144" i="21"/>
  <c r="AL140" i="21"/>
  <c r="AL132" i="21"/>
  <c r="AL128" i="21"/>
  <c r="AL120" i="21"/>
  <c r="AL116" i="21"/>
  <c r="AL96" i="21"/>
  <c r="AL92" i="21"/>
  <c r="AL84" i="21"/>
  <c r="AL80" i="21"/>
  <c r="AL72" i="21"/>
  <c r="AL68" i="21"/>
  <c r="AL60" i="21"/>
  <c r="AL56" i="21"/>
  <c r="AL36" i="21"/>
  <c r="AL32" i="21"/>
  <c r="Z1135" i="21"/>
  <c r="Z1127" i="21"/>
  <c r="Z1111" i="21"/>
  <c r="Z1103" i="21"/>
  <c r="Z1079" i="21"/>
  <c r="Z1075" i="21"/>
  <c r="Z1055" i="21"/>
  <c r="Z1051" i="21"/>
  <c r="Z1019" i="21"/>
  <c r="Z1015" i="21"/>
  <c r="Z1007" i="21"/>
  <c r="Z1003" i="21"/>
  <c r="Z995" i="21"/>
  <c r="Z991" i="21"/>
  <c r="Z983" i="21"/>
  <c r="Z1139" i="21"/>
  <c r="Z1123" i="21"/>
  <c r="Z1115" i="21"/>
  <c r="Z1099" i="21"/>
  <c r="Z979" i="21"/>
  <c r="Z967" i="21"/>
  <c r="Z943" i="21"/>
  <c r="Z935" i="21"/>
  <c r="Z919" i="21"/>
  <c r="Z895" i="21"/>
  <c r="Z887" i="21"/>
  <c r="Z871" i="21"/>
  <c r="Z835" i="21"/>
  <c r="Z815" i="21"/>
  <c r="Z799" i="21"/>
  <c r="Z791" i="21"/>
  <c r="Z775" i="21"/>
  <c r="Z751" i="21"/>
  <c r="Z743" i="21"/>
  <c r="Z727" i="21"/>
  <c r="Z703" i="21"/>
  <c r="Z695" i="21"/>
  <c r="Z679" i="21"/>
  <c r="Z655" i="21"/>
  <c r="Z631" i="21"/>
  <c r="Z623" i="21"/>
  <c r="Z607" i="21"/>
  <c r="Z599" i="21"/>
  <c r="Z583" i="21"/>
  <c r="Z559" i="21"/>
  <c r="Z475" i="21"/>
  <c r="Z467" i="21"/>
  <c r="Z451" i="21"/>
  <c r="Z443" i="21"/>
  <c r="Z427" i="21"/>
  <c r="Z419" i="21"/>
  <c r="Z403" i="21"/>
  <c r="Z395" i="21"/>
  <c r="Z379" i="21"/>
  <c r="Z971" i="21"/>
  <c r="Z947" i="21"/>
  <c r="Z931" i="21"/>
  <c r="Z923" i="21"/>
  <c r="Z899" i="21"/>
  <c r="Z883" i="21"/>
  <c r="Z875" i="21"/>
  <c r="Z839" i="21"/>
  <c r="Z811" i="21"/>
  <c r="Z803" i="21"/>
  <c r="Z787" i="21"/>
  <c r="Z779" i="21"/>
  <c r="Z755" i="21"/>
  <c r="Z739" i="21"/>
  <c r="Z731" i="21"/>
  <c r="Z707" i="21"/>
  <c r="Z691" i="21"/>
  <c r="Z683" i="21"/>
  <c r="Z659" i="21"/>
  <c r="Z635" i="21"/>
  <c r="Z619" i="21"/>
  <c r="Z611" i="21"/>
  <c r="Z595" i="21"/>
  <c r="Z587" i="21"/>
  <c r="Z563" i="21"/>
  <c r="Z479" i="21"/>
  <c r="Z463" i="21"/>
  <c r="Z455" i="21"/>
  <c r="Z439" i="21"/>
  <c r="Z431" i="21"/>
  <c r="Z415" i="21"/>
  <c r="Z407" i="21"/>
  <c r="Z391" i="21"/>
  <c r="Z383" i="21"/>
  <c r="D383" i="21" s="1"/>
  <c r="Z371" i="21"/>
  <c r="Z367" i="21"/>
  <c r="Z359" i="21"/>
  <c r="Z355" i="21"/>
  <c r="Z365" i="21"/>
  <c r="Z361" i="21"/>
  <c r="Z357" i="21"/>
  <c r="Z353" i="21"/>
  <c r="Z349" i="21"/>
  <c r="Z345" i="21"/>
  <c r="Z341" i="21"/>
  <c r="Z337" i="21"/>
  <c r="Z329" i="21"/>
  <c r="Z325" i="21"/>
  <c r="Z321" i="21"/>
  <c r="Z297" i="21"/>
  <c r="Z343" i="21"/>
  <c r="Z335" i="21"/>
  <c r="Z331" i="21"/>
  <c r="Z323" i="21"/>
  <c r="Z319" i="21"/>
  <c r="Z299" i="21"/>
  <c r="Z295" i="21"/>
  <c r="Z287" i="21"/>
  <c r="Z283" i="21"/>
  <c r="Z263" i="21"/>
  <c r="Z259" i="21"/>
  <c r="Z251" i="21"/>
  <c r="Z247" i="21"/>
  <c r="Z239" i="21"/>
  <c r="Z235" i="21"/>
  <c r="Z227" i="21"/>
  <c r="Z223" i="21"/>
  <c r="Z215" i="21"/>
  <c r="Z211" i="21"/>
  <c r="Z203" i="21"/>
  <c r="Z199" i="21"/>
  <c r="Z191" i="21"/>
  <c r="Z187" i="21"/>
  <c r="Z179" i="21"/>
  <c r="Z175" i="21"/>
  <c r="Z167" i="21"/>
  <c r="Z163" i="21"/>
  <c r="Z155" i="21"/>
  <c r="Z151" i="21"/>
  <c r="Z143" i="21"/>
  <c r="Z139" i="21"/>
  <c r="Z131" i="21"/>
  <c r="Z127" i="21"/>
  <c r="Z119" i="21"/>
  <c r="Z115" i="21"/>
  <c r="Z95" i="21"/>
  <c r="Z91" i="21"/>
  <c r="Z83" i="21"/>
  <c r="Z79" i="21"/>
  <c r="Z71" i="21"/>
  <c r="Z67" i="21"/>
  <c r="Z59" i="21"/>
  <c r="Z55" i="21"/>
  <c r="Z35" i="21"/>
  <c r="Z31" i="21"/>
  <c r="Z293" i="21"/>
  <c r="Z289" i="21"/>
  <c r="Z281" i="21"/>
  <c r="Z265" i="21"/>
  <c r="Z261" i="21"/>
  <c r="Z257" i="21"/>
  <c r="Z253" i="21"/>
  <c r="Z249" i="21"/>
  <c r="Z245" i="21"/>
  <c r="Z241" i="21"/>
  <c r="Z237" i="21"/>
  <c r="Z233" i="21"/>
  <c r="Z229" i="21"/>
  <c r="Z225" i="21"/>
  <c r="Z221" i="21"/>
  <c r="Z217" i="21"/>
  <c r="Z213" i="21"/>
  <c r="Z209" i="21"/>
  <c r="Z205" i="21"/>
  <c r="Z201" i="21"/>
  <c r="Z197" i="21"/>
  <c r="Z193" i="21"/>
  <c r="Z189" i="21"/>
  <c r="Z185" i="21"/>
  <c r="Z181" i="21"/>
  <c r="Z177" i="21"/>
  <c r="Z173" i="21"/>
  <c r="Z169" i="21"/>
  <c r="Z165" i="21"/>
  <c r="Z161" i="21"/>
  <c r="Z157" i="21"/>
  <c r="Z153" i="21"/>
  <c r="Z149" i="21"/>
  <c r="Z145" i="21"/>
  <c r="Z141" i="21"/>
  <c r="Z137" i="21"/>
  <c r="Z133" i="21"/>
  <c r="Z129" i="21"/>
  <c r="Z125" i="21"/>
  <c r="Z121" i="21"/>
  <c r="Z117" i="21"/>
  <c r="Z113" i="21"/>
  <c r="Z97" i="21"/>
  <c r="Z93" i="21"/>
  <c r="Z89" i="21"/>
  <c r="Z85" i="21"/>
  <c r="Z81" i="21"/>
  <c r="Z77" i="21"/>
  <c r="Z73" i="21"/>
  <c r="Z69" i="21"/>
  <c r="Z65" i="21"/>
  <c r="Z61" i="21"/>
  <c r="Z57" i="21"/>
  <c r="Z53" i="21"/>
  <c r="Z37" i="21"/>
  <c r="Z33" i="21"/>
  <c r="Z29" i="21"/>
  <c r="H1142" i="7"/>
  <c r="BZ1142" i="21" s="1"/>
  <c r="G1142" i="7"/>
  <c r="BD1142" i="21" s="1"/>
  <c r="F1142" i="7"/>
  <c r="AH1142" i="21" s="1"/>
  <c r="E1142" i="7"/>
  <c r="W1142" i="21" s="1"/>
  <c r="H1141" i="7"/>
  <c r="BZ1141" i="21" s="1"/>
  <c r="G1141" i="7"/>
  <c r="BD1141" i="21" s="1"/>
  <c r="F1141" i="7"/>
  <c r="AH1141" i="21" s="1"/>
  <c r="E1141" i="7"/>
  <c r="W1141" i="21" s="1"/>
  <c r="H1140" i="7"/>
  <c r="BZ1140" i="21" s="1"/>
  <c r="G1140" i="7"/>
  <c r="BD1140" i="21" s="1"/>
  <c r="F1140" i="7"/>
  <c r="AH1140" i="21" s="1"/>
  <c r="E1140" i="7"/>
  <c r="W1140" i="21" s="1"/>
  <c r="H1139" i="7"/>
  <c r="BZ1139" i="21" s="1"/>
  <c r="G1139" i="7"/>
  <c r="BD1139" i="21" s="1"/>
  <c r="F1139" i="7"/>
  <c r="AH1139" i="21" s="1"/>
  <c r="E1139" i="7"/>
  <c r="W1139" i="21" s="1"/>
  <c r="H1138" i="7"/>
  <c r="BZ1138" i="21" s="1"/>
  <c r="G1138" i="7"/>
  <c r="BD1138" i="21" s="1"/>
  <c r="F1138" i="7"/>
  <c r="AH1138" i="21" s="1"/>
  <c r="E1138" i="7"/>
  <c r="W1138" i="21" s="1"/>
  <c r="H1137" i="7"/>
  <c r="BZ1137" i="21" s="1"/>
  <c r="G1137" i="7"/>
  <c r="BD1137" i="21" s="1"/>
  <c r="F1137" i="7"/>
  <c r="AH1137" i="21" s="1"/>
  <c r="E1137" i="7"/>
  <c r="W1137" i="21" s="1"/>
  <c r="H1136" i="7"/>
  <c r="BZ1136" i="21" s="1"/>
  <c r="G1136" i="7"/>
  <c r="BD1136" i="21" s="1"/>
  <c r="F1136" i="7"/>
  <c r="AH1136" i="21" s="1"/>
  <c r="E1136" i="7"/>
  <c r="W1136" i="21" s="1"/>
  <c r="H1135" i="7"/>
  <c r="BZ1135" i="21" s="1"/>
  <c r="G1135" i="7"/>
  <c r="BD1135" i="21" s="1"/>
  <c r="F1135" i="7"/>
  <c r="AH1135" i="21" s="1"/>
  <c r="E1135" i="7"/>
  <c r="W1135" i="21" s="1"/>
  <c r="H1134" i="7"/>
  <c r="BZ1134" i="21" s="1"/>
  <c r="G1134" i="7"/>
  <c r="BD1134" i="21" s="1"/>
  <c r="F1134" i="7"/>
  <c r="AH1134" i="21" s="1"/>
  <c r="E1134" i="7"/>
  <c r="W1134" i="21" s="1"/>
  <c r="H1133" i="7"/>
  <c r="BZ1133" i="21" s="1"/>
  <c r="G1133" i="7"/>
  <c r="BD1133" i="21" s="1"/>
  <c r="F1133" i="7"/>
  <c r="AH1133" i="21" s="1"/>
  <c r="E1133" i="7"/>
  <c r="W1133" i="21" s="1"/>
  <c r="H1130" i="7"/>
  <c r="BZ1130" i="21" s="1"/>
  <c r="G1130" i="7"/>
  <c r="BD1130" i="21" s="1"/>
  <c r="F1130" i="7"/>
  <c r="AH1130" i="21" s="1"/>
  <c r="E1130" i="7"/>
  <c r="W1130" i="21" s="1"/>
  <c r="H1129" i="7"/>
  <c r="BZ1129" i="21" s="1"/>
  <c r="G1129" i="7"/>
  <c r="BD1129" i="21" s="1"/>
  <c r="F1129" i="7"/>
  <c r="AH1129" i="21" s="1"/>
  <c r="E1129" i="7"/>
  <c r="W1129" i="21" s="1"/>
  <c r="H1128" i="7"/>
  <c r="BZ1128" i="21" s="1"/>
  <c r="G1128" i="7"/>
  <c r="BD1128" i="21" s="1"/>
  <c r="F1128" i="7"/>
  <c r="AH1128" i="21" s="1"/>
  <c r="E1128" i="7"/>
  <c r="W1128" i="21" s="1"/>
  <c r="H1127" i="7"/>
  <c r="BZ1127" i="21" s="1"/>
  <c r="G1127" i="7"/>
  <c r="BD1127" i="21" s="1"/>
  <c r="F1127" i="7"/>
  <c r="AH1127" i="21" s="1"/>
  <c r="E1127" i="7"/>
  <c r="W1127" i="21" s="1"/>
  <c r="H1126" i="7"/>
  <c r="BZ1126" i="21" s="1"/>
  <c r="G1126" i="7"/>
  <c r="BD1126" i="21" s="1"/>
  <c r="F1126" i="7"/>
  <c r="AH1126" i="21" s="1"/>
  <c r="E1126" i="7"/>
  <c r="W1126" i="21" s="1"/>
  <c r="H1125" i="7"/>
  <c r="BZ1125" i="21" s="1"/>
  <c r="G1125" i="7"/>
  <c r="BD1125" i="21" s="1"/>
  <c r="F1125" i="7"/>
  <c r="AH1125" i="21" s="1"/>
  <c r="E1125" i="7"/>
  <c r="W1125" i="21" s="1"/>
  <c r="H1124" i="7"/>
  <c r="BZ1124" i="21" s="1"/>
  <c r="G1124" i="7"/>
  <c r="BD1124" i="21" s="1"/>
  <c r="F1124" i="7"/>
  <c r="AH1124" i="21" s="1"/>
  <c r="E1124" i="7"/>
  <c r="W1124" i="21" s="1"/>
  <c r="H1123" i="7"/>
  <c r="BZ1123" i="21" s="1"/>
  <c r="G1123" i="7"/>
  <c r="BD1123" i="21" s="1"/>
  <c r="F1123" i="7"/>
  <c r="AH1123" i="21" s="1"/>
  <c r="E1123" i="7"/>
  <c r="W1123" i="21" s="1"/>
  <c r="H1122" i="7"/>
  <c r="BZ1122" i="21" s="1"/>
  <c r="G1122" i="7"/>
  <c r="BD1122" i="21" s="1"/>
  <c r="F1122" i="7"/>
  <c r="AH1122" i="21" s="1"/>
  <c r="E1122" i="7"/>
  <c r="W1122" i="21" s="1"/>
  <c r="H1121" i="7"/>
  <c r="BZ1121" i="21" s="1"/>
  <c r="G1121" i="7"/>
  <c r="BD1121" i="21" s="1"/>
  <c r="F1121" i="7"/>
  <c r="AH1121" i="21" s="1"/>
  <c r="E1121" i="7"/>
  <c r="W1121" i="21" s="1"/>
  <c r="H1118" i="7"/>
  <c r="BZ1118" i="21" s="1"/>
  <c r="G1118" i="7"/>
  <c r="BD1118" i="21" s="1"/>
  <c r="F1118" i="7"/>
  <c r="AH1118" i="21" s="1"/>
  <c r="E1118" i="7"/>
  <c r="W1118" i="21" s="1"/>
  <c r="H1117" i="7"/>
  <c r="BZ1117" i="21" s="1"/>
  <c r="G1117" i="7"/>
  <c r="BD1117" i="21" s="1"/>
  <c r="F1117" i="7"/>
  <c r="AH1117" i="21" s="1"/>
  <c r="E1117" i="7"/>
  <c r="W1117" i="21" s="1"/>
  <c r="H1116" i="7"/>
  <c r="BZ1116" i="21" s="1"/>
  <c r="G1116" i="7"/>
  <c r="BD1116" i="21" s="1"/>
  <c r="F1116" i="7"/>
  <c r="AH1116" i="21" s="1"/>
  <c r="E1116" i="7"/>
  <c r="W1116" i="21" s="1"/>
  <c r="H1115" i="7"/>
  <c r="BZ1115" i="21" s="1"/>
  <c r="G1115" i="7"/>
  <c r="BD1115" i="21" s="1"/>
  <c r="F1115" i="7"/>
  <c r="AH1115" i="21" s="1"/>
  <c r="E1115" i="7"/>
  <c r="W1115" i="21" s="1"/>
  <c r="H1114" i="7"/>
  <c r="BZ1114" i="21" s="1"/>
  <c r="G1114" i="7"/>
  <c r="BD1114" i="21" s="1"/>
  <c r="F1114" i="7"/>
  <c r="AH1114" i="21" s="1"/>
  <c r="E1114" i="7"/>
  <c r="W1114" i="21" s="1"/>
  <c r="H1113" i="7"/>
  <c r="BZ1113" i="21" s="1"/>
  <c r="G1113" i="7"/>
  <c r="BD1113" i="21" s="1"/>
  <c r="F1113" i="7"/>
  <c r="AH1113" i="21" s="1"/>
  <c r="E1113" i="7"/>
  <c r="W1113" i="21" s="1"/>
  <c r="H1112" i="7"/>
  <c r="BZ1112" i="21" s="1"/>
  <c r="G1112" i="7"/>
  <c r="BD1112" i="21" s="1"/>
  <c r="F1112" i="7"/>
  <c r="AH1112" i="21" s="1"/>
  <c r="E1112" i="7"/>
  <c r="W1112" i="21" s="1"/>
  <c r="H1111" i="7"/>
  <c r="BZ1111" i="21" s="1"/>
  <c r="G1111" i="7"/>
  <c r="BD1111" i="21" s="1"/>
  <c r="F1111" i="7"/>
  <c r="AH1111" i="21" s="1"/>
  <c r="E1111" i="7"/>
  <c r="W1111" i="21" s="1"/>
  <c r="H1110" i="7"/>
  <c r="BZ1110" i="21" s="1"/>
  <c r="G1110" i="7"/>
  <c r="BD1110" i="21" s="1"/>
  <c r="F1110" i="7"/>
  <c r="AH1110" i="21" s="1"/>
  <c r="E1110" i="7"/>
  <c r="W1110" i="21" s="1"/>
  <c r="H1109" i="7"/>
  <c r="BZ1109" i="21" s="1"/>
  <c r="G1109" i="7"/>
  <c r="BD1109" i="21" s="1"/>
  <c r="F1109" i="7"/>
  <c r="AH1109" i="21" s="1"/>
  <c r="E1109" i="7"/>
  <c r="W1109" i="21" s="1"/>
  <c r="H1106" i="7"/>
  <c r="BZ1106" i="21" s="1"/>
  <c r="G1106" i="7"/>
  <c r="BD1106" i="21" s="1"/>
  <c r="F1106" i="7"/>
  <c r="AH1106" i="21" s="1"/>
  <c r="E1106" i="7"/>
  <c r="W1106" i="21" s="1"/>
  <c r="H1105" i="7"/>
  <c r="BZ1105" i="21" s="1"/>
  <c r="G1105" i="7"/>
  <c r="BD1105" i="21" s="1"/>
  <c r="F1105" i="7"/>
  <c r="AH1105" i="21" s="1"/>
  <c r="E1105" i="7"/>
  <c r="W1105" i="21" s="1"/>
  <c r="H1104" i="7"/>
  <c r="BZ1104" i="21" s="1"/>
  <c r="G1104" i="7"/>
  <c r="BD1104" i="21" s="1"/>
  <c r="F1104" i="7"/>
  <c r="AH1104" i="21" s="1"/>
  <c r="E1104" i="7"/>
  <c r="W1104" i="21" s="1"/>
  <c r="H1103" i="7"/>
  <c r="BZ1103" i="21" s="1"/>
  <c r="G1103" i="7"/>
  <c r="BD1103" i="21" s="1"/>
  <c r="F1103" i="7"/>
  <c r="AH1103" i="21" s="1"/>
  <c r="E1103" i="7"/>
  <c r="W1103" i="21" s="1"/>
  <c r="H1102" i="7"/>
  <c r="BZ1102" i="21" s="1"/>
  <c r="G1102" i="7"/>
  <c r="BD1102" i="21" s="1"/>
  <c r="F1102" i="7"/>
  <c r="AH1102" i="21" s="1"/>
  <c r="E1102" i="7"/>
  <c r="W1102" i="21" s="1"/>
  <c r="H1101" i="7"/>
  <c r="BZ1101" i="21" s="1"/>
  <c r="G1101" i="7"/>
  <c r="BD1101" i="21" s="1"/>
  <c r="F1101" i="7"/>
  <c r="AH1101" i="21" s="1"/>
  <c r="E1101" i="7"/>
  <c r="W1101" i="21" s="1"/>
  <c r="H1100" i="7"/>
  <c r="BZ1100" i="21" s="1"/>
  <c r="G1100" i="7"/>
  <c r="BD1100" i="21" s="1"/>
  <c r="F1100" i="7"/>
  <c r="AH1100" i="21" s="1"/>
  <c r="E1100" i="7"/>
  <c r="W1100" i="21" s="1"/>
  <c r="H1099" i="7"/>
  <c r="BZ1099" i="21" s="1"/>
  <c r="G1099" i="7"/>
  <c r="BD1099" i="21" s="1"/>
  <c r="F1099" i="7"/>
  <c r="AH1099" i="21" s="1"/>
  <c r="E1099" i="7"/>
  <c r="W1099" i="21" s="1"/>
  <c r="H1098" i="7"/>
  <c r="BZ1098" i="21" s="1"/>
  <c r="G1098" i="7"/>
  <c r="BD1098" i="21" s="1"/>
  <c r="F1098" i="7"/>
  <c r="AH1098" i="21" s="1"/>
  <c r="E1098" i="7"/>
  <c r="W1098" i="21" s="1"/>
  <c r="H1097" i="7"/>
  <c r="BZ1097" i="21" s="1"/>
  <c r="G1097" i="7"/>
  <c r="BD1097" i="21" s="1"/>
  <c r="F1097" i="7"/>
  <c r="AH1097" i="21" s="1"/>
  <c r="E1097" i="7"/>
  <c r="W1097" i="21" s="1"/>
  <c r="H1082" i="7"/>
  <c r="BZ1082" i="21" s="1"/>
  <c r="G1082" i="7"/>
  <c r="BD1082" i="21" s="1"/>
  <c r="F1082" i="7"/>
  <c r="AH1082" i="21" s="1"/>
  <c r="E1082" i="7"/>
  <c r="W1082" i="21" s="1"/>
  <c r="H1081" i="7"/>
  <c r="BZ1081" i="21" s="1"/>
  <c r="G1081" i="7"/>
  <c r="BD1081" i="21" s="1"/>
  <c r="F1081" i="7"/>
  <c r="AH1081" i="21" s="1"/>
  <c r="E1081" i="7"/>
  <c r="W1081" i="21" s="1"/>
  <c r="H1080" i="7"/>
  <c r="BZ1080" i="21" s="1"/>
  <c r="G1080" i="7"/>
  <c r="BD1080" i="21" s="1"/>
  <c r="F1080" i="7"/>
  <c r="AH1080" i="21" s="1"/>
  <c r="E1080" i="7"/>
  <c r="W1080" i="21" s="1"/>
  <c r="H1079" i="7"/>
  <c r="BZ1079" i="21" s="1"/>
  <c r="G1079" i="7"/>
  <c r="BD1079" i="21" s="1"/>
  <c r="F1079" i="7"/>
  <c r="AH1079" i="21" s="1"/>
  <c r="E1079" i="7"/>
  <c r="W1079" i="21" s="1"/>
  <c r="H1078" i="7"/>
  <c r="BZ1078" i="21" s="1"/>
  <c r="G1078" i="7"/>
  <c r="BD1078" i="21" s="1"/>
  <c r="F1078" i="7"/>
  <c r="AH1078" i="21" s="1"/>
  <c r="E1078" i="7"/>
  <c r="W1078" i="21" s="1"/>
  <c r="H1077" i="7"/>
  <c r="BZ1077" i="21" s="1"/>
  <c r="G1077" i="7"/>
  <c r="BD1077" i="21" s="1"/>
  <c r="F1077" i="7"/>
  <c r="AH1077" i="21" s="1"/>
  <c r="E1077" i="7"/>
  <c r="W1077" i="21" s="1"/>
  <c r="H1076" i="7"/>
  <c r="BZ1076" i="21" s="1"/>
  <c r="G1076" i="7"/>
  <c r="BD1076" i="21" s="1"/>
  <c r="F1076" i="7"/>
  <c r="AH1076" i="21" s="1"/>
  <c r="E1076" i="7"/>
  <c r="W1076" i="21" s="1"/>
  <c r="H1075" i="7"/>
  <c r="BZ1075" i="21" s="1"/>
  <c r="G1075" i="7"/>
  <c r="BD1075" i="21" s="1"/>
  <c r="F1075" i="7"/>
  <c r="AH1075" i="21" s="1"/>
  <c r="E1075" i="7"/>
  <c r="W1075" i="21" s="1"/>
  <c r="H1074" i="7"/>
  <c r="BZ1074" i="21" s="1"/>
  <c r="G1074" i="7"/>
  <c r="BD1074" i="21" s="1"/>
  <c r="F1074" i="7"/>
  <c r="AH1074" i="21" s="1"/>
  <c r="E1074" i="7"/>
  <c r="W1074" i="21" s="1"/>
  <c r="H1073" i="7"/>
  <c r="BZ1073" i="21" s="1"/>
  <c r="G1073" i="7"/>
  <c r="BD1073" i="21" s="1"/>
  <c r="F1073" i="7"/>
  <c r="AH1073" i="21" s="1"/>
  <c r="E1073" i="7"/>
  <c r="W1073" i="21" s="1"/>
  <c r="H1058" i="7"/>
  <c r="BZ1058" i="21" s="1"/>
  <c r="G1058" i="7"/>
  <c r="BD1058" i="21" s="1"/>
  <c r="F1058" i="7"/>
  <c r="AH1058" i="21" s="1"/>
  <c r="E1058" i="7"/>
  <c r="W1058" i="21" s="1"/>
  <c r="H1057" i="7"/>
  <c r="BZ1057" i="21" s="1"/>
  <c r="G1057" i="7"/>
  <c r="BD1057" i="21" s="1"/>
  <c r="F1057" i="7"/>
  <c r="AH1057" i="21" s="1"/>
  <c r="E1057" i="7"/>
  <c r="W1057" i="21" s="1"/>
  <c r="H1056" i="7"/>
  <c r="BZ1056" i="21" s="1"/>
  <c r="G1056" i="7"/>
  <c r="BD1056" i="21" s="1"/>
  <c r="F1056" i="7"/>
  <c r="AH1056" i="21" s="1"/>
  <c r="E1056" i="7"/>
  <c r="W1056" i="21" s="1"/>
  <c r="H1055" i="7"/>
  <c r="BZ1055" i="21" s="1"/>
  <c r="G1055" i="7"/>
  <c r="BD1055" i="21" s="1"/>
  <c r="F1055" i="7"/>
  <c r="AH1055" i="21" s="1"/>
  <c r="E1055" i="7"/>
  <c r="W1055" i="21" s="1"/>
  <c r="H1054" i="7"/>
  <c r="BZ1054" i="21" s="1"/>
  <c r="G1054" i="7"/>
  <c r="BD1054" i="21" s="1"/>
  <c r="F1054" i="7"/>
  <c r="AH1054" i="21" s="1"/>
  <c r="E1054" i="7"/>
  <c r="W1054" i="21" s="1"/>
  <c r="H1053" i="7"/>
  <c r="BZ1053" i="21" s="1"/>
  <c r="G1053" i="7"/>
  <c r="BD1053" i="21" s="1"/>
  <c r="F1053" i="7"/>
  <c r="AH1053" i="21" s="1"/>
  <c r="E1053" i="7"/>
  <c r="W1053" i="21" s="1"/>
  <c r="H1052" i="7"/>
  <c r="BZ1052" i="21" s="1"/>
  <c r="G1052" i="7"/>
  <c r="BD1052" i="21" s="1"/>
  <c r="F1052" i="7"/>
  <c r="AH1052" i="21" s="1"/>
  <c r="E1052" i="7"/>
  <c r="W1052" i="21" s="1"/>
  <c r="H1051" i="7"/>
  <c r="BZ1051" i="21" s="1"/>
  <c r="G1051" i="7"/>
  <c r="BD1051" i="21" s="1"/>
  <c r="F1051" i="7"/>
  <c r="AH1051" i="21" s="1"/>
  <c r="E1051" i="7"/>
  <c r="W1051" i="21" s="1"/>
  <c r="H1050" i="7"/>
  <c r="BZ1050" i="21" s="1"/>
  <c r="G1050" i="7"/>
  <c r="BD1050" i="21" s="1"/>
  <c r="F1050" i="7"/>
  <c r="AH1050" i="21" s="1"/>
  <c r="E1050" i="7"/>
  <c r="W1050" i="21" s="1"/>
  <c r="H1049" i="7"/>
  <c r="BZ1049" i="21" s="1"/>
  <c r="G1049" i="7"/>
  <c r="BD1049" i="21" s="1"/>
  <c r="F1049" i="7"/>
  <c r="AH1049" i="21" s="1"/>
  <c r="E1049" i="7"/>
  <c r="W1049" i="21" s="1"/>
  <c r="H1022" i="7"/>
  <c r="BZ1022" i="21" s="1"/>
  <c r="G1022" i="7"/>
  <c r="BD1022" i="21" s="1"/>
  <c r="F1022" i="7"/>
  <c r="AH1022" i="21" s="1"/>
  <c r="E1022" i="7"/>
  <c r="W1022" i="21" s="1"/>
  <c r="H1021" i="7"/>
  <c r="BZ1021" i="21" s="1"/>
  <c r="G1021" i="7"/>
  <c r="BD1021" i="21" s="1"/>
  <c r="F1021" i="7"/>
  <c r="AH1021" i="21" s="1"/>
  <c r="E1021" i="7"/>
  <c r="W1021" i="21" s="1"/>
  <c r="H1020" i="7"/>
  <c r="BZ1020" i="21" s="1"/>
  <c r="G1020" i="7"/>
  <c r="BD1020" i="21" s="1"/>
  <c r="F1020" i="7"/>
  <c r="AH1020" i="21" s="1"/>
  <c r="E1020" i="7"/>
  <c r="W1020" i="21" s="1"/>
  <c r="H1019" i="7"/>
  <c r="BZ1019" i="21" s="1"/>
  <c r="G1019" i="7"/>
  <c r="BD1019" i="21" s="1"/>
  <c r="F1019" i="7"/>
  <c r="AH1019" i="21" s="1"/>
  <c r="E1019" i="7"/>
  <c r="W1019" i="21" s="1"/>
  <c r="H1018" i="7"/>
  <c r="BZ1018" i="21" s="1"/>
  <c r="G1018" i="7"/>
  <c r="BD1018" i="21" s="1"/>
  <c r="F1018" i="7"/>
  <c r="AH1018" i="21" s="1"/>
  <c r="E1018" i="7"/>
  <c r="W1018" i="21" s="1"/>
  <c r="H1017" i="7"/>
  <c r="BZ1017" i="21" s="1"/>
  <c r="G1017" i="7"/>
  <c r="BD1017" i="21" s="1"/>
  <c r="F1017" i="7"/>
  <c r="AH1017" i="21" s="1"/>
  <c r="E1017" i="7"/>
  <c r="W1017" i="21" s="1"/>
  <c r="H1016" i="7"/>
  <c r="BZ1016" i="21" s="1"/>
  <c r="G1016" i="7"/>
  <c r="BD1016" i="21" s="1"/>
  <c r="F1016" i="7"/>
  <c r="AH1016" i="21" s="1"/>
  <c r="E1016" i="7"/>
  <c r="W1016" i="21" s="1"/>
  <c r="H1015" i="7"/>
  <c r="BZ1015" i="21" s="1"/>
  <c r="G1015" i="7"/>
  <c r="BD1015" i="21" s="1"/>
  <c r="F1015" i="7"/>
  <c r="AH1015" i="21" s="1"/>
  <c r="E1015" i="7"/>
  <c r="W1015" i="21" s="1"/>
  <c r="H1014" i="7"/>
  <c r="BZ1014" i="21" s="1"/>
  <c r="G1014" i="7"/>
  <c r="BD1014" i="21" s="1"/>
  <c r="F1014" i="7"/>
  <c r="AH1014" i="21" s="1"/>
  <c r="E1014" i="7"/>
  <c r="W1014" i="21" s="1"/>
  <c r="H1013" i="7"/>
  <c r="BZ1013" i="21" s="1"/>
  <c r="G1013" i="7"/>
  <c r="BD1013" i="21" s="1"/>
  <c r="F1013" i="7"/>
  <c r="AH1013" i="21" s="1"/>
  <c r="E1013" i="7"/>
  <c r="W1013" i="21" s="1"/>
  <c r="H1010" i="7"/>
  <c r="BZ1010" i="21" s="1"/>
  <c r="G1010" i="7"/>
  <c r="BD1010" i="21" s="1"/>
  <c r="F1010" i="7"/>
  <c r="AH1010" i="21" s="1"/>
  <c r="W1010" i="21"/>
  <c r="H1009" i="7"/>
  <c r="BZ1009" i="21" s="1"/>
  <c r="G1009" i="7"/>
  <c r="BD1009" i="21" s="1"/>
  <c r="F1009" i="7"/>
  <c r="AH1009" i="21" s="1"/>
  <c r="H1008" i="7"/>
  <c r="BZ1008" i="21" s="1"/>
  <c r="G1008" i="7"/>
  <c r="BD1008" i="21" s="1"/>
  <c r="F1008" i="7"/>
  <c r="AH1008" i="21" s="1"/>
  <c r="H1007" i="7"/>
  <c r="BZ1007" i="21" s="1"/>
  <c r="G1007" i="7"/>
  <c r="BD1007" i="21" s="1"/>
  <c r="F1007" i="7"/>
  <c r="AH1007" i="21" s="1"/>
  <c r="H1006" i="7"/>
  <c r="BZ1006" i="21" s="1"/>
  <c r="G1006" i="7"/>
  <c r="BD1006" i="21" s="1"/>
  <c r="F1006" i="7"/>
  <c r="AH1006" i="21" s="1"/>
  <c r="W1006" i="21"/>
  <c r="H1005" i="7"/>
  <c r="BZ1005" i="21" s="1"/>
  <c r="G1005" i="7"/>
  <c r="BD1005" i="21" s="1"/>
  <c r="F1005" i="7"/>
  <c r="AH1005" i="21" s="1"/>
  <c r="H1004" i="7"/>
  <c r="BZ1004" i="21" s="1"/>
  <c r="G1004" i="7"/>
  <c r="BD1004" i="21" s="1"/>
  <c r="F1004" i="7"/>
  <c r="AH1004" i="21" s="1"/>
  <c r="H1003" i="7"/>
  <c r="BZ1003" i="21" s="1"/>
  <c r="G1003" i="7"/>
  <c r="BD1003" i="21" s="1"/>
  <c r="F1003" i="7"/>
  <c r="AH1003" i="21" s="1"/>
  <c r="H1002" i="7"/>
  <c r="BZ1002" i="21" s="1"/>
  <c r="G1002" i="7"/>
  <c r="BD1002" i="21" s="1"/>
  <c r="F1002" i="7"/>
  <c r="AH1002" i="21" s="1"/>
  <c r="H1001" i="7"/>
  <c r="BZ1001" i="21" s="1"/>
  <c r="G1001" i="7"/>
  <c r="BD1001" i="21" s="1"/>
  <c r="F1001" i="7"/>
  <c r="AH1001" i="21" s="1"/>
  <c r="H998" i="7"/>
  <c r="BZ998" i="21" s="1"/>
  <c r="G998" i="7"/>
  <c r="BD998" i="21" s="1"/>
  <c r="F998" i="7"/>
  <c r="AH998" i="21" s="1"/>
  <c r="E998" i="7"/>
  <c r="W998" i="21" s="1"/>
  <c r="H997" i="7"/>
  <c r="BZ997" i="21" s="1"/>
  <c r="G997" i="7"/>
  <c r="BD997" i="21" s="1"/>
  <c r="F997" i="7"/>
  <c r="AH997" i="21" s="1"/>
  <c r="E997" i="7"/>
  <c r="W997" i="21" s="1"/>
  <c r="H996" i="7"/>
  <c r="BZ996" i="21" s="1"/>
  <c r="G996" i="7"/>
  <c r="BD996" i="21" s="1"/>
  <c r="F996" i="7"/>
  <c r="AH996" i="21" s="1"/>
  <c r="E996" i="7"/>
  <c r="W996" i="21" s="1"/>
  <c r="H995" i="7"/>
  <c r="BZ995" i="21" s="1"/>
  <c r="G995" i="7"/>
  <c r="BD995" i="21" s="1"/>
  <c r="F995" i="7"/>
  <c r="AH995" i="21" s="1"/>
  <c r="E995" i="7"/>
  <c r="W995" i="21" s="1"/>
  <c r="H994" i="7"/>
  <c r="BZ994" i="21" s="1"/>
  <c r="G994" i="7"/>
  <c r="BD994" i="21" s="1"/>
  <c r="F994" i="7"/>
  <c r="AH994" i="21" s="1"/>
  <c r="E994" i="7"/>
  <c r="W994" i="21" s="1"/>
  <c r="H993" i="7"/>
  <c r="BZ993" i="21" s="1"/>
  <c r="G993" i="7"/>
  <c r="BD993" i="21" s="1"/>
  <c r="F993" i="7"/>
  <c r="AH993" i="21" s="1"/>
  <c r="E993" i="7"/>
  <c r="W993" i="21" s="1"/>
  <c r="H992" i="7"/>
  <c r="BZ992" i="21" s="1"/>
  <c r="G992" i="7"/>
  <c r="BD992" i="21" s="1"/>
  <c r="F992" i="7"/>
  <c r="AH992" i="21" s="1"/>
  <c r="E992" i="7"/>
  <c r="W992" i="21" s="1"/>
  <c r="H991" i="7"/>
  <c r="BZ991" i="21" s="1"/>
  <c r="G991" i="7"/>
  <c r="BD991" i="21" s="1"/>
  <c r="F991" i="7"/>
  <c r="AH991" i="21" s="1"/>
  <c r="E991" i="7"/>
  <c r="W991" i="21" s="1"/>
  <c r="H990" i="7"/>
  <c r="BZ990" i="21" s="1"/>
  <c r="G990" i="7"/>
  <c r="BD990" i="21" s="1"/>
  <c r="F990" i="7"/>
  <c r="AH990" i="21" s="1"/>
  <c r="E990" i="7"/>
  <c r="W990" i="21" s="1"/>
  <c r="H989" i="7"/>
  <c r="BZ989" i="21" s="1"/>
  <c r="G989" i="7"/>
  <c r="BD989" i="21" s="1"/>
  <c r="F989" i="7"/>
  <c r="AH989" i="21" s="1"/>
  <c r="E989" i="7"/>
  <c r="W989" i="21" s="1"/>
  <c r="H986" i="7"/>
  <c r="BZ986" i="21" s="1"/>
  <c r="G986" i="7"/>
  <c r="BD986" i="21" s="1"/>
  <c r="F986" i="7"/>
  <c r="AH986" i="21" s="1"/>
  <c r="E986" i="7"/>
  <c r="W986" i="21" s="1"/>
  <c r="H985" i="7"/>
  <c r="BZ985" i="21" s="1"/>
  <c r="G985" i="7"/>
  <c r="BD985" i="21" s="1"/>
  <c r="F985" i="7"/>
  <c r="AH985" i="21" s="1"/>
  <c r="E985" i="7"/>
  <c r="W985" i="21" s="1"/>
  <c r="H984" i="7"/>
  <c r="BZ984" i="21" s="1"/>
  <c r="G984" i="7"/>
  <c r="BD984" i="21" s="1"/>
  <c r="F984" i="7"/>
  <c r="AH984" i="21" s="1"/>
  <c r="E984" i="7"/>
  <c r="W984" i="21" s="1"/>
  <c r="H983" i="7"/>
  <c r="BZ983" i="21" s="1"/>
  <c r="G983" i="7"/>
  <c r="BD983" i="21" s="1"/>
  <c r="F983" i="7"/>
  <c r="AH983" i="21" s="1"/>
  <c r="E983" i="7"/>
  <c r="W983" i="21" s="1"/>
  <c r="H982" i="7"/>
  <c r="BZ982" i="21" s="1"/>
  <c r="G982" i="7"/>
  <c r="BD982" i="21" s="1"/>
  <c r="F982" i="7"/>
  <c r="AH982" i="21" s="1"/>
  <c r="E982" i="7"/>
  <c r="W982" i="21" s="1"/>
  <c r="H981" i="7"/>
  <c r="BZ981" i="21" s="1"/>
  <c r="G981" i="7"/>
  <c r="BD981" i="21" s="1"/>
  <c r="F981" i="7"/>
  <c r="AH981" i="21" s="1"/>
  <c r="E981" i="7"/>
  <c r="W981" i="21" s="1"/>
  <c r="H980" i="7"/>
  <c r="BZ980" i="21" s="1"/>
  <c r="G980" i="7"/>
  <c r="BD980" i="21" s="1"/>
  <c r="F980" i="7"/>
  <c r="AH980" i="21" s="1"/>
  <c r="E980" i="7"/>
  <c r="W980" i="21" s="1"/>
  <c r="H979" i="7"/>
  <c r="BZ979" i="21" s="1"/>
  <c r="G979" i="7"/>
  <c r="BD979" i="21" s="1"/>
  <c r="F979" i="7"/>
  <c r="AH979" i="21" s="1"/>
  <c r="E979" i="7"/>
  <c r="W979" i="21" s="1"/>
  <c r="H978" i="7"/>
  <c r="BZ978" i="21" s="1"/>
  <c r="G978" i="7"/>
  <c r="BD978" i="21" s="1"/>
  <c r="F978" i="7"/>
  <c r="AH978" i="21" s="1"/>
  <c r="E978" i="7"/>
  <c r="W978" i="21" s="1"/>
  <c r="H977" i="7"/>
  <c r="BZ977" i="21" s="1"/>
  <c r="G977" i="7"/>
  <c r="BD977" i="21" s="1"/>
  <c r="F977" i="7"/>
  <c r="AH977" i="21" s="1"/>
  <c r="E977" i="7"/>
  <c r="W977" i="21" s="1"/>
  <c r="H974" i="7"/>
  <c r="BZ974" i="21" s="1"/>
  <c r="G974" i="7"/>
  <c r="BD974" i="21" s="1"/>
  <c r="F974" i="7"/>
  <c r="AH974" i="21" s="1"/>
  <c r="E974" i="7"/>
  <c r="W974" i="21" s="1"/>
  <c r="H973" i="7"/>
  <c r="BZ973" i="21" s="1"/>
  <c r="G973" i="7"/>
  <c r="BD973" i="21" s="1"/>
  <c r="F973" i="7"/>
  <c r="AH973" i="21" s="1"/>
  <c r="E973" i="7"/>
  <c r="W973" i="21" s="1"/>
  <c r="H972" i="7"/>
  <c r="BZ972" i="21" s="1"/>
  <c r="G972" i="7"/>
  <c r="BD972" i="21" s="1"/>
  <c r="F972" i="7"/>
  <c r="AH972" i="21" s="1"/>
  <c r="E972" i="7"/>
  <c r="W972" i="21" s="1"/>
  <c r="H971" i="7"/>
  <c r="BZ971" i="21" s="1"/>
  <c r="G971" i="7"/>
  <c r="BD971" i="21" s="1"/>
  <c r="F971" i="7"/>
  <c r="AH971" i="21" s="1"/>
  <c r="E971" i="7"/>
  <c r="W971" i="21" s="1"/>
  <c r="H970" i="7"/>
  <c r="BZ970" i="21" s="1"/>
  <c r="G970" i="7"/>
  <c r="BD970" i="21" s="1"/>
  <c r="F970" i="7"/>
  <c r="AH970" i="21" s="1"/>
  <c r="E970" i="7"/>
  <c r="W970" i="21" s="1"/>
  <c r="H969" i="7"/>
  <c r="BZ969" i="21" s="1"/>
  <c r="G969" i="7"/>
  <c r="BD969" i="21" s="1"/>
  <c r="F969" i="7"/>
  <c r="AH969" i="21" s="1"/>
  <c r="E969" i="7"/>
  <c r="W969" i="21" s="1"/>
  <c r="H968" i="7"/>
  <c r="BZ968" i="21" s="1"/>
  <c r="G968" i="7"/>
  <c r="BD968" i="21" s="1"/>
  <c r="F968" i="7"/>
  <c r="AH968" i="21" s="1"/>
  <c r="E968" i="7"/>
  <c r="W968" i="21" s="1"/>
  <c r="H967" i="7"/>
  <c r="BZ967" i="21" s="1"/>
  <c r="G967" i="7"/>
  <c r="BD967" i="21" s="1"/>
  <c r="F967" i="7"/>
  <c r="AH967" i="21" s="1"/>
  <c r="E967" i="7"/>
  <c r="W967" i="21" s="1"/>
  <c r="H966" i="7"/>
  <c r="BZ966" i="21" s="1"/>
  <c r="G966" i="7"/>
  <c r="BD966" i="21" s="1"/>
  <c r="F966" i="7"/>
  <c r="AH966" i="21" s="1"/>
  <c r="E966" i="7"/>
  <c r="W966" i="21" s="1"/>
  <c r="H965" i="7"/>
  <c r="BZ965" i="21" s="1"/>
  <c r="G965" i="7"/>
  <c r="BD965" i="21" s="1"/>
  <c r="F965" i="7"/>
  <c r="AH965" i="21" s="1"/>
  <c r="E965" i="7"/>
  <c r="W965" i="21" s="1"/>
  <c r="H950" i="7"/>
  <c r="BZ950" i="21" s="1"/>
  <c r="G950" i="7"/>
  <c r="BD950" i="21" s="1"/>
  <c r="F950" i="7"/>
  <c r="AH950" i="21" s="1"/>
  <c r="E950" i="7"/>
  <c r="W950" i="21" s="1"/>
  <c r="H949" i="7"/>
  <c r="BZ949" i="21" s="1"/>
  <c r="G949" i="7"/>
  <c r="BD949" i="21" s="1"/>
  <c r="F949" i="7"/>
  <c r="AH949" i="21" s="1"/>
  <c r="E949" i="7"/>
  <c r="W949" i="21" s="1"/>
  <c r="H948" i="7"/>
  <c r="BZ948" i="21" s="1"/>
  <c r="G948" i="7"/>
  <c r="BD948" i="21" s="1"/>
  <c r="F948" i="7"/>
  <c r="AH948" i="21" s="1"/>
  <c r="E948" i="7"/>
  <c r="W948" i="21" s="1"/>
  <c r="H947" i="7"/>
  <c r="BZ947" i="21" s="1"/>
  <c r="G947" i="7"/>
  <c r="BD947" i="21" s="1"/>
  <c r="F947" i="7"/>
  <c r="AH947" i="21" s="1"/>
  <c r="E947" i="7"/>
  <c r="W947" i="21" s="1"/>
  <c r="H946" i="7"/>
  <c r="BZ946" i="21" s="1"/>
  <c r="G946" i="7"/>
  <c r="BD946" i="21" s="1"/>
  <c r="F946" i="7"/>
  <c r="AH946" i="21" s="1"/>
  <c r="E946" i="7"/>
  <c r="W946" i="21" s="1"/>
  <c r="H945" i="7"/>
  <c r="BZ945" i="21" s="1"/>
  <c r="G945" i="7"/>
  <c r="BD945" i="21" s="1"/>
  <c r="F945" i="7"/>
  <c r="AH945" i="21" s="1"/>
  <c r="E945" i="7"/>
  <c r="W945" i="21" s="1"/>
  <c r="H944" i="7"/>
  <c r="BZ944" i="21" s="1"/>
  <c r="G944" i="7"/>
  <c r="BD944" i="21" s="1"/>
  <c r="F944" i="7"/>
  <c r="AH944" i="21" s="1"/>
  <c r="E944" i="7"/>
  <c r="W944" i="21" s="1"/>
  <c r="H943" i="7"/>
  <c r="BZ943" i="21" s="1"/>
  <c r="G943" i="7"/>
  <c r="BD943" i="21" s="1"/>
  <c r="F943" i="7"/>
  <c r="AH943" i="21" s="1"/>
  <c r="E943" i="7"/>
  <c r="W943" i="21" s="1"/>
  <c r="H942" i="7"/>
  <c r="BZ942" i="21" s="1"/>
  <c r="G942" i="7"/>
  <c r="BD942" i="21" s="1"/>
  <c r="F942" i="7"/>
  <c r="AH942" i="21" s="1"/>
  <c r="E942" i="7"/>
  <c r="W942" i="21" s="1"/>
  <c r="H941" i="7"/>
  <c r="BZ941" i="21" s="1"/>
  <c r="G941" i="7"/>
  <c r="BD941" i="21" s="1"/>
  <c r="F941" i="7"/>
  <c r="AH941" i="21" s="1"/>
  <c r="E941" i="7"/>
  <c r="W941" i="21" s="1"/>
  <c r="H938" i="7"/>
  <c r="BZ938" i="21" s="1"/>
  <c r="G938" i="7"/>
  <c r="BD938" i="21" s="1"/>
  <c r="F938" i="7"/>
  <c r="AH938" i="21" s="1"/>
  <c r="E938" i="7"/>
  <c r="W938" i="21" s="1"/>
  <c r="H937" i="7"/>
  <c r="BZ937" i="21" s="1"/>
  <c r="G937" i="7"/>
  <c r="BD937" i="21" s="1"/>
  <c r="F937" i="7"/>
  <c r="AH937" i="21" s="1"/>
  <c r="E937" i="7"/>
  <c r="W937" i="21" s="1"/>
  <c r="H936" i="7"/>
  <c r="BZ936" i="21" s="1"/>
  <c r="G936" i="7"/>
  <c r="BD936" i="21" s="1"/>
  <c r="F936" i="7"/>
  <c r="AH936" i="21" s="1"/>
  <c r="E936" i="7"/>
  <c r="W936" i="21" s="1"/>
  <c r="H935" i="7"/>
  <c r="BZ935" i="21" s="1"/>
  <c r="G935" i="7"/>
  <c r="BD935" i="21" s="1"/>
  <c r="F935" i="7"/>
  <c r="AH935" i="21" s="1"/>
  <c r="E935" i="7"/>
  <c r="W935" i="21" s="1"/>
  <c r="H934" i="7"/>
  <c r="BZ934" i="21" s="1"/>
  <c r="G934" i="7"/>
  <c r="BD934" i="21" s="1"/>
  <c r="F934" i="7"/>
  <c r="AH934" i="21" s="1"/>
  <c r="E934" i="7"/>
  <c r="W934" i="21" s="1"/>
  <c r="H933" i="7"/>
  <c r="BZ933" i="21" s="1"/>
  <c r="G933" i="7"/>
  <c r="BD933" i="21" s="1"/>
  <c r="F933" i="7"/>
  <c r="AH933" i="21" s="1"/>
  <c r="E933" i="7"/>
  <c r="W933" i="21" s="1"/>
  <c r="H932" i="7"/>
  <c r="BZ932" i="21" s="1"/>
  <c r="G932" i="7"/>
  <c r="BD932" i="21" s="1"/>
  <c r="F932" i="7"/>
  <c r="AH932" i="21" s="1"/>
  <c r="E932" i="7"/>
  <c r="W932" i="21" s="1"/>
  <c r="H931" i="7"/>
  <c r="BZ931" i="21" s="1"/>
  <c r="G931" i="7"/>
  <c r="BD931" i="21" s="1"/>
  <c r="F931" i="7"/>
  <c r="AH931" i="21" s="1"/>
  <c r="E931" i="7"/>
  <c r="W931" i="21" s="1"/>
  <c r="H930" i="7"/>
  <c r="BZ930" i="21" s="1"/>
  <c r="G930" i="7"/>
  <c r="BD930" i="21" s="1"/>
  <c r="F930" i="7"/>
  <c r="AH930" i="21" s="1"/>
  <c r="E930" i="7"/>
  <c r="W930" i="21" s="1"/>
  <c r="H929" i="7"/>
  <c r="BZ929" i="21" s="1"/>
  <c r="G929" i="7"/>
  <c r="BD929" i="21" s="1"/>
  <c r="F929" i="7"/>
  <c r="AH929" i="21" s="1"/>
  <c r="E929" i="7"/>
  <c r="W929" i="21" s="1"/>
  <c r="H926" i="7"/>
  <c r="BZ926" i="21" s="1"/>
  <c r="G926" i="7"/>
  <c r="BD926" i="21" s="1"/>
  <c r="F926" i="7"/>
  <c r="AH926" i="21" s="1"/>
  <c r="E926" i="7"/>
  <c r="W926" i="21" s="1"/>
  <c r="H925" i="7"/>
  <c r="BZ925" i="21" s="1"/>
  <c r="G925" i="7"/>
  <c r="BD925" i="21" s="1"/>
  <c r="F925" i="7"/>
  <c r="AH925" i="21" s="1"/>
  <c r="E925" i="7"/>
  <c r="W925" i="21" s="1"/>
  <c r="H924" i="7"/>
  <c r="BZ924" i="21" s="1"/>
  <c r="G924" i="7"/>
  <c r="BD924" i="21" s="1"/>
  <c r="F924" i="7"/>
  <c r="AH924" i="21" s="1"/>
  <c r="E924" i="7"/>
  <c r="W924" i="21" s="1"/>
  <c r="H923" i="7"/>
  <c r="BZ923" i="21" s="1"/>
  <c r="G923" i="7"/>
  <c r="BD923" i="21" s="1"/>
  <c r="F923" i="7"/>
  <c r="AH923" i="21" s="1"/>
  <c r="E923" i="7"/>
  <c r="W923" i="21" s="1"/>
  <c r="H922" i="7"/>
  <c r="BZ922" i="21" s="1"/>
  <c r="G922" i="7"/>
  <c r="BD922" i="21" s="1"/>
  <c r="F922" i="7"/>
  <c r="AH922" i="21" s="1"/>
  <c r="E922" i="7"/>
  <c r="W922" i="21" s="1"/>
  <c r="H921" i="7"/>
  <c r="BZ921" i="21" s="1"/>
  <c r="G921" i="7"/>
  <c r="BD921" i="21" s="1"/>
  <c r="F921" i="7"/>
  <c r="AH921" i="21" s="1"/>
  <c r="E921" i="7"/>
  <c r="W921" i="21" s="1"/>
  <c r="H920" i="7"/>
  <c r="BZ920" i="21" s="1"/>
  <c r="G920" i="7"/>
  <c r="BD920" i="21" s="1"/>
  <c r="F920" i="7"/>
  <c r="AH920" i="21" s="1"/>
  <c r="E920" i="7"/>
  <c r="W920" i="21" s="1"/>
  <c r="H919" i="7"/>
  <c r="BZ919" i="21" s="1"/>
  <c r="G919" i="7"/>
  <c r="BD919" i="21" s="1"/>
  <c r="F919" i="7"/>
  <c r="AH919" i="21" s="1"/>
  <c r="E919" i="7"/>
  <c r="W919" i="21" s="1"/>
  <c r="H918" i="7"/>
  <c r="BZ918" i="21" s="1"/>
  <c r="G918" i="7"/>
  <c r="BD918" i="21" s="1"/>
  <c r="F918" i="7"/>
  <c r="AH918" i="21" s="1"/>
  <c r="E918" i="7"/>
  <c r="W918" i="21" s="1"/>
  <c r="H917" i="7"/>
  <c r="BZ917" i="21" s="1"/>
  <c r="G917" i="7"/>
  <c r="BD917" i="21" s="1"/>
  <c r="F917" i="7"/>
  <c r="AH917" i="21" s="1"/>
  <c r="E917" i="7"/>
  <c r="W917" i="21" s="1"/>
  <c r="H902" i="7"/>
  <c r="BZ902" i="21" s="1"/>
  <c r="G902" i="7"/>
  <c r="BD902" i="21" s="1"/>
  <c r="F902" i="7"/>
  <c r="AH902" i="21" s="1"/>
  <c r="E902" i="7"/>
  <c r="W902" i="21" s="1"/>
  <c r="H901" i="7"/>
  <c r="BZ901" i="21" s="1"/>
  <c r="G901" i="7"/>
  <c r="BD901" i="21" s="1"/>
  <c r="F901" i="7"/>
  <c r="AH901" i="21" s="1"/>
  <c r="E901" i="7"/>
  <c r="W901" i="21" s="1"/>
  <c r="H900" i="7"/>
  <c r="BZ900" i="21" s="1"/>
  <c r="G900" i="7"/>
  <c r="BD900" i="21" s="1"/>
  <c r="F900" i="7"/>
  <c r="AH900" i="21" s="1"/>
  <c r="E900" i="7"/>
  <c r="W900" i="21" s="1"/>
  <c r="H899" i="7"/>
  <c r="BZ899" i="21" s="1"/>
  <c r="G899" i="7"/>
  <c r="BD899" i="21" s="1"/>
  <c r="F899" i="7"/>
  <c r="AH899" i="21" s="1"/>
  <c r="E899" i="7"/>
  <c r="W899" i="21" s="1"/>
  <c r="H898" i="7"/>
  <c r="BZ898" i="21" s="1"/>
  <c r="G898" i="7"/>
  <c r="BD898" i="21" s="1"/>
  <c r="F898" i="7"/>
  <c r="AH898" i="21" s="1"/>
  <c r="E898" i="7"/>
  <c r="W898" i="21" s="1"/>
  <c r="H897" i="7"/>
  <c r="BZ897" i="21" s="1"/>
  <c r="G897" i="7"/>
  <c r="BD897" i="21" s="1"/>
  <c r="F897" i="7"/>
  <c r="AH897" i="21" s="1"/>
  <c r="E897" i="7"/>
  <c r="W897" i="21" s="1"/>
  <c r="H896" i="7"/>
  <c r="BZ896" i="21" s="1"/>
  <c r="G896" i="7"/>
  <c r="BD896" i="21" s="1"/>
  <c r="F896" i="7"/>
  <c r="AH896" i="21" s="1"/>
  <c r="E896" i="7"/>
  <c r="W896" i="21" s="1"/>
  <c r="H895" i="7"/>
  <c r="BZ895" i="21" s="1"/>
  <c r="G895" i="7"/>
  <c r="BD895" i="21" s="1"/>
  <c r="F895" i="7"/>
  <c r="AH895" i="21" s="1"/>
  <c r="E895" i="7"/>
  <c r="W895" i="21" s="1"/>
  <c r="H894" i="7"/>
  <c r="BZ894" i="21" s="1"/>
  <c r="G894" i="7"/>
  <c r="BD894" i="21" s="1"/>
  <c r="F894" i="7"/>
  <c r="AH894" i="21" s="1"/>
  <c r="E894" i="7"/>
  <c r="W894" i="21" s="1"/>
  <c r="H893" i="7"/>
  <c r="BZ893" i="21" s="1"/>
  <c r="G893" i="7"/>
  <c r="BD893" i="21" s="1"/>
  <c r="F893" i="7"/>
  <c r="AH893" i="21" s="1"/>
  <c r="E893" i="7"/>
  <c r="W893" i="21" s="1"/>
  <c r="H890" i="7"/>
  <c r="BZ890" i="21" s="1"/>
  <c r="G890" i="7"/>
  <c r="BD890" i="21" s="1"/>
  <c r="F890" i="7"/>
  <c r="AH890" i="21" s="1"/>
  <c r="E890" i="7"/>
  <c r="W890" i="21" s="1"/>
  <c r="H889" i="7"/>
  <c r="BZ889" i="21" s="1"/>
  <c r="G889" i="7"/>
  <c r="BD889" i="21" s="1"/>
  <c r="F889" i="7"/>
  <c r="AH889" i="21" s="1"/>
  <c r="E889" i="7"/>
  <c r="W889" i="21" s="1"/>
  <c r="H888" i="7"/>
  <c r="BZ888" i="21" s="1"/>
  <c r="G888" i="7"/>
  <c r="BD888" i="21" s="1"/>
  <c r="F888" i="7"/>
  <c r="AH888" i="21" s="1"/>
  <c r="E888" i="7"/>
  <c r="W888" i="21" s="1"/>
  <c r="H887" i="7"/>
  <c r="BZ887" i="21" s="1"/>
  <c r="G887" i="7"/>
  <c r="BD887" i="21" s="1"/>
  <c r="F887" i="7"/>
  <c r="AH887" i="21" s="1"/>
  <c r="E887" i="7"/>
  <c r="W887" i="21" s="1"/>
  <c r="H886" i="7"/>
  <c r="BZ886" i="21" s="1"/>
  <c r="G886" i="7"/>
  <c r="BD886" i="21" s="1"/>
  <c r="F886" i="7"/>
  <c r="AH886" i="21" s="1"/>
  <c r="E886" i="7"/>
  <c r="W886" i="21" s="1"/>
  <c r="H885" i="7"/>
  <c r="BZ885" i="21" s="1"/>
  <c r="G885" i="7"/>
  <c r="BD885" i="21" s="1"/>
  <c r="F885" i="7"/>
  <c r="AH885" i="21" s="1"/>
  <c r="E885" i="7"/>
  <c r="W885" i="21" s="1"/>
  <c r="H884" i="7"/>
  <c r="BZ884" i="21" s="1"/>
  <c r="G884" i="7"/>
  <c r="BD884" i="21" s="1"/>
  <c r="F884" i="7"/>
  <c r="AH884" i="21" s="1"/>
  <c r="E884" i="7"/>
  <c r="W884" i="21" s="1"/>
  <c r="H883" i="7"/>
  <c r="BZ883" i="21" s="1"/>
  <c r="G883" i="7"/>
  <c r="BD883" i="21" s="1"/>
  <c r="F883" i="7"/>
  <c r="AH883" i="21" s="1"/>
  <c r="E883" i="7"/>
  <c r="W883" i="21" s="1"/>
  <c r="H882" i="7"/>
  <c r="BZ882" i="21" s="1"/>
  <c r="G882" i="7"/>
  <c r="BD882" i="21" s="1"/>
  <c r="F882" i="7"/>
  <c r="AH882" i="21" s="1"/>
  <c r="E882" i="7"/>
  <c r="W882" i="21" s="1"/>
  <c r="H881" i="7"/>
  <c r="BZ881" i="21" s="1"/>
  <c r="G881" i="7"/>
  <c r="BD881" i="21" s="1"/>
  <c r="F881" i="7"/>
  <c r="AH881" i="21" s="1"/>
  <c r="E881" i="7"/>
  <c r="W881" i="21" s="1"/>
  <c r="H878" i="7"/>
  <c r="BZ878" i="21" s="1"/>
  <c r="G878" i="7"/>
  <c r="BD878" i="21" s="1"/>
  <c r="F878" i="7"/>
  <c r="AH878" i="21" s="1"/>
  <c r="E878" i="7"/>
  <c r="W878" i="21" s="1"/>
  <c r="H877" i="7"/>
  <c r="BZ877" i="21" s="1"/>
  <c r="G877" i="7"/>
  <c r="BD877" i="21" s="1"/>
  <c r="F877" i="7"/>
  <c r="AH877" i="21" s="1"/>
  <c r="E877" i="7"/>
  <c r="W877" i="21" s="1"/>
  <c r="H876" i="7"/>
  <c r="BZ876" i="21" s="1"/>
  <c r="G876" i="7"/>
  <c r="BD876" i="21" s="1"/>
  <c r="F876" i="7"/>
  <c r="AH876" i="21" s="1"/>
  <c r="E876" i="7"/>
  <c r="W876" i="21" s="1"/>
  <c r="H875" i="7"/>
  <c r="BZ875" i="21" s="1"/>
  <c r="G875" i="7"/>
  <c r="BD875" i="21" s="1"/>
  <c r="F875" i="7"/>
  <c r="AH875" i="21" s="1"/>
  <c r="E875" i="7"/>
  <c r="W875" i="21" s="1"/>
  <c r="H874" i="7"/>
  <c r="BZ874" i="21" s="1"/>
  <c r="G874" i="7"/>
  <c r="BD874" i="21" s="1"/>
  <c r="F874" i="7"/>
  <c r="AH874" i="21" s="1"/>
  <c r="E874" i="7"/>
  <c r="W874" i="21" s="1"/>
  <c r="H873" i="7"/>
  <c r="BZ873" i="21" s="1"/>
  <c r="G873" i="7"/>
  <c r="BD873" i="21" s="1"/>
  <c r="F873" i="7"/>
  <c r="AH873" i="21" s="1"/>
  <c r="E873" i="7"/>
  <c r="W873" i="21" s="1"/>
  <c r="H872" i="7"/>
  <c r="BZ872" i="21" s="1"/>
  <c r="G872" i="7"/>
  <c r="BD872" i="21" s="1"/>
  <c r="F872" i="7"/>
  <c r="AH872" i="21" s="1"/>
  <c r="E872" i="7"/>
  <c r="W872" i="21" s="1"/>
  <c r="H871" i="7"/>
  <c r="BZ871" i="21" s="1"/>
  <c r="G871" i="7"/>
  <c r="BD871" i="21" s="1"/>
  <c r="F871" i="7"/>
  <c r="AH871" i="21" s="1"/>
  <c r="E871" i="7"/>
  <c r="W871" i="21" s="1"/>
  <c r="H870" i="7"/>
  <c r="BZ870" i="21" s="1"/>
  <c r="G870" i="7"/>
  <c r="BD870" i="21" s="1"/>
  <c r="F870" i="7"/>
  <c r="AH870" i="21" s="1"/>
  <c r="E870" i="7"/>
  <c r="W870" i="21" s="1"/>
  <c r="H869" i="7"/>
  <c r="BZ869" i="21" s="1"/>
  <c r="G869" i="7"/>
  <c r="BD869" i="21" s="1"/>
  <c r="F869" i="7"/>
  <c r="AH869" i="21" s="1"/>
  <c r="E869" i="7"/>
  <c r="W869" i="21" s="1"/>
  <c r="H842" i="7"/>
  <c r="BZ842" i="21" s="1"/>
  <c r="G842" i="7"/>
  <c r="BD842" i="21" s="1"/>
  <c r="F842" i="7"/>
  <c r="AH842" i="21" s="1"/>
  <c r="E842" i="7"/>
  <c r="W842" i="21" s="1"/>
  <c r="H841" i="7"/>
  <c r="BZ841" i="21" s="1"/>
  <c r="G841" i="7"/>
  <c r="BD841" i="21" s="1"/>
  <c r="F841" i="7"/>
  <c r="AH841" i="21" s="1"/>
  <c r="E841" i="7"/>
  <c r="W841" i="21" s="1"/>
  <c r="H840" i="7"/>
  <c r="BZ840" i="21" s="1"/>
  <c r="G840" i="7"/>
  <c r="BD840" i="21" s="1"/>
  <c r="F840" i="7"/>
  <c r="AH840" i="21" s="1"/>
  <c r="E840" i="7"/>
  <c r="W840" i="21" s="1"/>
  <c r="H839" i="7"/>
  <c r="BZ839" i="21" s="1"/>
  <c r="G839" i="7"/>
  <c r="BD839" i="21" s="1"/>
  <c r="F839" i="7"/>
  <c r="AH839" i="21" s="1"/>
  <c r="E839" i="7"/>
  <c r="W839" i="21" s="1"/>
  <c r="H838" i="7"/>
  <c r="BZ838" i="21" s="1"/>
  <c r="G838" i="7"/>
  <c r="BD838" i="21" s="1"/>
  <c r="F838" i="7"/>
  <c r="AH838" i="21" s="1"/>
  <c r="E838" i="7"/>
  <c r="W838" i="21" s="1"/>
  <c r="H837" i="7"/>
  <c r="BZ837" i="21" s="1"/>
  <c r="G837" i="7"/>
  <c r="BD837" i="21" s="1"/>
  <c r="F837" i="7"/>
  <c r="AH837" i="21" s="1"/>
  <c r="E837" i="7"/>
  <c r="W837" i="21" s="1"/>
  <c r="H836" i="7"/>
  <c r="BZ836" i="21" s="1"/>
  <c r="G836" i="7"/>
  <c r="BD836" i="21" s="1"/>
  <c r="F836" i="7"/>
  <c r="AH836" i="21" s="1"/>
  <c r="E836" i="7"/>
  <c r="W836" i="21" s="1"/>
  <c r="H835" i="7"/>
  <c r="BZ835" i="21" s="1"/>
  <c r="G835" i="7"/>
  <c r="BD835" i="21" s="1"/>
  <c r="F835" i="7"/>
  <c r="AH835" i="21" s="1"/>
  <c r="E835" i="7"/>
  <c r="W835" i="21" s="1"/>
  <c r="H834" i="7"/>
  <c r="BZ834" i="21" s="1"/>
  <c r="G834" i="7"/>
  <c r="BD834" i="21" s="1"/>
  <c r="F834" i="7"/>
  <c r="AH834" i="21" s="1"/>
  <c r="E834" i="7"/>
  <c r="W834" i="21" s="1"/>
  <c r="H833" i="7"/>
  <c r="BZ833" i="21" s="1"/>
  <c r="G833" i="7"/>
  <c r="BD833" i="21" s="1"/>
  <c r="F833" i="7"/>
  <c r="AH833" i="21" s="1"/>
  <c r="E833" i="7"/>
  <c r="W833" i="21" s="1"/>
  <c r="H818" i="7"/>
  <c r="BZ818" i="21" s="1"/>
  <c r="G818" i="7"/>
  <c r="BD818" i="21" s="1"/>
  <c r="F818" i="7"/>
  <c r="AH818" i="21" s="1"/>
  <c r="E818" i="7"/>
  <c r="W818" i="21" s="1"/>
  <c r="H817" i="7"/>
  <c r="BZ817" i="21" s="1"/>
  <c r="G817" i="7"/>
  <c r="BD817" i="21" s="1"/>
  <c r="F817" i="7"/>
  <c r="AH817" i="21" s="1"/>
  <c r="E817" i="7"/>
  <c r="W817" i="21" s="1"/>
  <c r="H816" i="7"/>
  <c r="BZ816" i="21" s="1"/>
  <c r="G816" i="7"/>
  <c r="BD816" i="21" s="1"/>
  <c r="F816" i="7"/>
  <c r="AH816" i="21" s="1"/>
  <c r="E816" i="7"/>
  <c r="W816" i="21" s="1"/>
  <c r="H815" i="7"/>
  <c r="BZ815" i="21" s="1"/>
  <c r="G815" i="7"/>
  <c r="BD815" i="21" s="1"/>
  <c r="F815" i="7"/>
  <c r="AH815" i="21" s="1"/>
  <c r="E815" i="7"/>
  <c r="W815" i="21" s="1"/>
  <c r="H814" i="7"/>
  <c r="BZ814" i="21" s="1"/>
  <c r="G814" i="7"/>
  <c r="BD814" i="21" s="1"/>
  <c r="F814" i="7"/>
  <c r="AH814" i="21" s="1"/>
  <c r="E814" i="7"/>
  <c r="W814" i="21" s="1"/>
  <c r="H813" i="7"/>
  <c r="BZ813" i="21" s="1"/>
  <c r="G813" i="7"/>
  <c r="BD813" i="21" s="1"/>
  <c r="F813" i="7"/>
  <c r="AH813" i="21" s="1"/>
  <c r="E813" i="7"/>
  <c r="W813" i="21" s="1"/>
  <c r="H812" i="7"/>
  <c r="BZ812" i="21" s="1"/>
  <c r="G812" i="7"/>
  <c r="BD812" i="21" s="1"/>
  <c r="F812" i="7"/>
  <c r="AH812" i="21" s="1"/>
  <c r="E812" i="7"/>
  <c r="W812" i="21" s="1"/>
  <c r="H811" i="7"/>
  <c r="BZ811" i="21" s="1"/>
  <c r="G811" i="7"/>
  <c r="BD811" i="21" s="1"/>
  <c r="F811" i="7"/>
  <c r="AH811" i="21" s="1"/>
  <c r="E811" i="7"/>
  <c r="W811" i="21" s="1"/>
  <c r="H810" i="7"/>
  <c r="BZ810" i="21" s="1"/>
  <c r="G810" i="7"/>
  <c r="BD810" i="21" s="1"/>
  <c r="F810" i="7"/>
  <c r="AH810" i="21" s="1"/>
  <c r="E810" i="7"/>
  <c r="W810" i="21" s="1"/>
  <c r="H809" i="7"/>
  <c r="BZ809" i="21" s="1"/>
  <c r="G809" i="7"/>
  <c r="BD809" i="21" s="1"/>
  <c r="F809" i="7"/>
  <c r="AH809" i="21" s="1"/>
  <c r="E809" i="7"/>
  <c r="W809" i="21" s="1"/>
  <c r="H806" i="7"/>
  <c r="BZ806" i="21" s="1"/>
  <c r="G806" i="7"/>
  <c r="BD806" i="21" s="1"/>
  <c r="F806" i="7"/>
  <c r="AH806" i="21" s="1"/>
  <c r="E806" i="7"/>
  <c r="W806" i="21" s="1"/>
  <c r="H805" i="7"/>
  <c r="BZ805" i="21" s="1"/>
  <c r="G805" i="7"/>
  <c r="BD805" i="21" s="1"/>
  <c r="F805" i="7"/>
  <c r="AH805" i="21" s="1"/>
  <c r="E805" i="7"/>
  <c r="W805" i="21" s="1"/>
  <c r="H804" i="7"/>
  <c r="BZ804" i="21" s="1"/>
  <c r="G804" i="7"/>
  <c r="BD804" i="21" s="1"/>
  <c r="F804" i="7"/>
  <c r="AH804" i="21" s="1"/>
  <c r="E804" i="7"/>
  <c r="W804" i="21" s="1"/>
  <c r="H803" i="7"/>
  <c r="BZ803" i="21" s="1"/>
  <c r="G803" i="7"/>
  <c r="BD803" i="21" s="1"/>
  <c r="F803" i="7"/>
  <c r="AH803" i="21" s="1"/>
  <c r="E803" i="7"/>
  <c r="W803" i="21" s="1"/>
  <c r="H802" i="7"/>
  <c r="BZ802" i="21" s="1"/>
  <c r="G802" i="7"/>
  <c r="BD802" i="21" s="1"/>
  <c r="F802" i="7"/>
  <c r="AH802" i="21" s="1"/>
  <c r="E802" i="7"/>
  <c r="W802" i="21" s="1"/>
  <c r="H801" i="7"/>
  <c r="BZ801" i="21" s="1"/>
  <c r="G801" i="7"/>
  <c r="BD801" i="21" s="1"/>
  <c r="F801" i="7"/>
  <c r="AH801" i="21" s="1"/>
  <c r="E801" i="7"/>
  <c r="W801" i="21" s="1"/>
  <c r="H800" i="7"/>
  <c r="BZ800" i="21" s="1"/>
  <c r="G800" i="7"/>
  <c r="BD800" i="21" s="1"/>
  <c r="F800" i="7"/>
  <c r="AH800" i="21" s="1"/>
  <c r="E800" i="7"/>
  <c r="W800" i="21" s="1"/>
  <c r="H799" i="7"/>
  <c r="BZ799" i="21" s="1"/>
  <c r="G799" i="7"/>
  <c r="BD799" i="21" s="1"/>
  <c r="F799" i="7"/>
  <c r="AH799" i="21" s="1"/>
  <c r="E799" i="7"/>
  <c r="W799" i="21" s="1"/>
  <c r="H798" i="7"/>
  <c r="BZ798" i="21" s="1"/>
  <c r="G798" i="7"/>
  <c r="BD798" i="21" s="1"/>
  <c r="F798" i="7"/>
  <c r="AH798" i="21" s="1"/>
  <c r="E798" i="7"/>
  <c r="W798" i="21" s="1"/>
  <c r="H797" i="7"/>
  <c r="BZ797" i="21" s="1"/>
  <c r="G797" i="7"/>
  <c r="BD797" i="21" s="1"/>
  <c r="F797" i="7"/>
  <c r="AH797" i="21" s="1"/>
  <c r="E797" i="7"/>
  <c r="W797" i="21" s="1"/>
  <c r="H794" i="7"/>
  <c r="BZ794" i="21" s="1"/>
  <c r="G794" i="7"/>
  <c r="BD794" i="21" s="1"/>
  <c r="F794" i="7"/>
  <c r="AH794" i="21" s="1"/>
  <c r="E794" i="7"/>
  <c r="W794" i="21" s="1"/>
  <c r="H793" i="7"/>
  <c r="BZ793" i="21" s="1"/>
  <c r="G793" i="7"/>
  <c r="BD793" i="21" s="1"/>
  <c r="F793" i="7"/>
  <c r="AH793" i="21" s="1"/>
  <c r="E793" i="7"/>
  <c r="W793" i="21" s="1"/>
  <c r="H792" i="7"/>
  <c r="BZ792" i="21" s="1"/>
  <c r="G792" i="7"/>
  <c r="BD792" i="21" s="1"/>
  <c r="F792" i="7"/>
  <c r="AH792" i="21" s="1"/>
  <c r="E792" i="7"/>
  <c r="W792" i="21" s="1"/>
  <c r="H791" i="7"/>
  <c r="BZ791" i="21" s="1"/>
  <c r="G791" i="7"/>
  <c r="BD791" i="21" s="1"/>
  <c r="F791" i="7"/>
  <c r="AH791" i="21" s="1"/>
  <c r="E791" i="7"/>
  <c r="W791" i="21" s="1"/>
  <c r="H790" i="7"/>
  <c r="BZ790" i="21" s="1"/>
  <c r="G790" i="7"/>
  <c r="BD790" i="21" s="1"/>
  <c r="F790" i="7"/>
  <c r="AH790" i="21" s="1"/>
  <c r="E790" i="7"/>
  <c r="W790" i="21" s="1"/>
  <c r="H789" i="7"/>
  <c r="BZ789" i="21" s="1"/>
  <c r="G789" i="7"/>
  <c r="BD789" i="21" s="1"/>
  <c r="F789" i="7"/>
  <c r="AH789" i="21" s="1"/>
  <c r="E789" i="7"/>
  <c r="W789" i="21" s="1"/>
  <c r="H788" i="7"/>
  <c r="BZ788" i="21" s="1"/>
  <c r="G788" i="7"/>
  <c r="BD788" i="21" s="1"/>
  <c r="F788" i="7"/>
  <c r="AH788" i="21" s="1"/>
  <c r="E788" i="7"/>
  <c r="W788" i="21" s="1"/>
  <c r="H787" i="7"/>
  <c r="BZ787" i="21" s="1"/>
  <c r="G787" i="7"/>
  <c r="BD787" i="21" s="1"/>
  <c r="F787" i="7"/>
  <c r="AH787" i="21" s="1"/>
  <c r="E787" i="7"/>
  <c r="W787" i="21" s="1"/>
  <c r="H786" i="7"/>
  <c r="BZ786" i="21" s="1"/>
  <c r="G786" i="7"/>
  <c r="BD786" i="21" s="1"/>
  <c r="F786" i="7"/>
  <c r="AH786" i="21" s="1"/>
  <c r="E786" i="7"/>
  <c r="W786" i="21" s="1"/>
  <c r="H785" i="7"/>
  <c r="BZ785" i="21" s="1"/>
  <c r="G785" i="7"/>
  <c r="BD785" i="21" s="1"/>
  <c r="F785" i="7"/>
  <c r="AH785" i="21" s="1"/>
  <c r="E785" i="7"/>
  <c r="W785" i="21" s="1"/>
  <c r="H782" i="7"/>
  <c r="BZ782" i="21" s="1"/>
  <c r="G782" i="7"/>
  <c r="BD782" i="21" s="1"/>
  <c r="F782" i="7"/>
  <c r="AH782" i="21" s="1"/>
  <c r="E782" i="7"/>
  <c r="W782" i="21" s="1"/>
  <c r="H781" i="7"/>
  <c r="BZ781" i="21" s="1"/>
  <c r="G781" i="7"/>
  <c r="BD781" i="21" s="1"/>
  <c r="F781" i="7"/>
  <c r="AH781" i="21" s="1"/>
  <c r="E781" i="7"/>
  <c r="W781" i="21" s="1"/>
  <c r="H780" i="7"/>
  <c r="BZ780" i="21" s="1"/>
  <c r="G780" i="7"/>
  <c r="BD780" i="21" s="1"/>
  <c r="F780" i="7"/>
  <c r="AH780" i="21" s="1"/>
  <c r="E780" i="7"/>
  <c r="W780" i="21" s="1"/>
  <c r="H779" i="7"/>
  <c r="BZ779" i="21" s="1"/>
  <c r="G779" i="7"/>
  <c r="BD779" i="21" s="1"/>
  <c r="F779" i="7"/>
  <c r="AH779" i="21" s="1"/>
  <c r="E779" i="7"/>
  <c r="W779" i="21" s="1"/>
  <c r="H778" i="7"/>
  <c r="BZ778" i="21" s="1"/>
  <c r="G778" i="7"/>
  <c r="BD778" i="21" s="1"/>
  <c r="F778" i="7"/>
  <c r="AH778" i="21" s="1"/>
  <c r="E778" i="7"/>
  <c r="W778" i="21" s="1"/>
  <c r="H777" i="7"/>
  <c r="BZ777" i="21" s="1"/>
  <c r="G777" i="7"/>
  <c r="BD777" i="21" s="1"/>
  <c r="F777" i="7"/>
  <c r="AH777" i="21" s="1"/>
  <c r="E777" i="7"/>
  <c r="W777" i="21" s="1"/>
  <c r="H776" i="7"/>
  <c r="BZ776" i="21" s="1"/>
  <c r="G776" i="7"/>
  <c r="BD776" i="21" s="1"/>
  <c r="F776" i="7"/>
  <c r="AH776" i="21" s="1"/>
  <c r="E776" i="7"/>
  <c r="W776" i="21" s="1"/>
  <c r="H775" i="7"/>
  <c r="BZ775" i="21" s="1"/>
  <c r="G775" i="7"/>
  <c r="BD775" i="21" s="1"/>
  <c r="F775" i="7"/>
  <c r="AH775" i="21" s="1"/>
  <c r="E775" i="7"/>
  <c r="W775" i="21" s="1"/>
  <c r="H774" i="7"/>
  <c r="BZ774" i="21" s="1"/>
  <c r="G774" i="7"/>
  <c r="BD774" i="21" s="1"/>
  <c r="F774" i="7"/>
  <c r="AH774" i="21" s="1"/>
  <c r="E774" i="7"/>
  <c r="W774" i="21" s="1"/>
  <c r="H773" i="7"/>
  <c r="BZ773" i="21" s="1"/>
  <c r="G773" i="7"/>
  <c r="BD773" i="21" s="1"/>
  <c r="F773" i="7"/>
  <c r="AH773" i="21" s="1"/>
  <c r="E773" i="7"/>
  <c r="W773" i="21" s="1"/>
  <c r="H758" i="7"/>
  <c r="BZ758" i="21" s="1"/>
  <c r="G758" i="7"/>
  <c r="BD758" i="21" s="1"/>
  <c r="F758" i="7"/>
  <c r="AH758" i="21" s="1"/>
  <c r="E758" i="7"/>
  <c r="W758" i="21" s="1"/>
  <c r="H757" i="7"/>
  <c r="BZ757" i="21" s="1"/>
  <c r="G757" i="7"/>
  <c r="BD757" i="21" s="1"/>
  <c r="F757" i="7"/>
  <c r="AH757" i="21" s="1"/>
  <c r="E757" i="7"/>
  <c r="W757" i="21" s="1"/>
  <c r="H756" i="7"/>
  <c r="BZ756" i="21" s="1"/>
  <c r="G756" i="7"/>
  <c r="BD756" i="21" s="1"/>
  <c r="F756" i="7"/>
  <c r="AH756" i="21" s="1"/>
  <c r="E756" i="7"/>
  <c r="W756" i="21" s="1"/>
  <c r="H755" i="7"/>
  <c r="BZ755" i="21" s="1"/>
  <c r="G755" i="7"/>
  <c r="BD755" i="21" s="1"/>
  <c r="F755" i="7"/>
  <c r="AH755" i="21" s="1"/>
  <c r="E755" i="7"/>
  <c r="W755" i="21" s="1"/>
  <c r="H754" i="7"/>
  <c r="BZ754" i="21" s="1"/>
  <c r="G754" i="7"/>
  <c r="BD754" i="21" s="1"/>
  <c r="F754" i="7"/>
  <c r="AH754" i="21" s="1"/>
  <c r="E754" i="7"/>
  <c r="W754" i="21" s="1"/>
  <c r="H753" i="7"/>
  <c r="BZ753" i="21" s="1"/>
  <c r="G753" i="7"/>
  <c r="BD753" i="21" s="1"/>
  <c r="F753" i="7"/>
  <c r="AH753" i="21" s="1"/>
  <c r="E753" i="7"/>
  <c r="W753" i="21" s="1"/>
  <c r="H752" i="7"/>
  <c r="BZ752" i="21" s="1"/>
  <c r="G752" i="7"/>
  <c r="BD752" i="21" s="1"/>
  <c r="F752" i="7"/>
  <c r="AH752" i="21" s="1"/>
  <c r="E752" i="7"/>
  <c r="W752" i="21" s="1"/>
  <c r="H751" i="7"/>
  <c r="BZ751" i="21" s="1"/>
  <c r="G751" i="7"/>
  <c r="BD751" i="21" s="1"/>
  <c r="F751" i="7"/>
  <c r="AH751" i="21" s="1"/>
  <c r="E751" i="7"/>
  <c r="W751" i="21" s="1"/>
  <c r="H750" i="7"/>
  <c r="BZ750" i="21" s="1"/>
  <c r="G750" i="7"/>
  <c r="BD750" i="21" s="1"/>
  <c r="F750" i="7"/>
  <c r="AH750" i="21" s="1"/>
  <c r="E750" i="7"/>
  <c r="W750" i="21" s="1"/>
  <c r="H749" i="7"/>
  <c r="BZ749" i="21" s="1"/>
  <c r="G749" i="7"/>
  <c r="BD749" i="21" s="1"/>
  <c r="F749" i="7"/>
  <c r="AH749" i="21" s="1"/>
  <c r="E749" i="7"/>
  <c r="W749" i="21" s="1"/>
  <c r="H746" i="7"/>
  <c r="BZ746" i="21" s="1"/>
  <c r="G746" i="7"/>
  <c r="BD746" i="21" s="1"/>
  <c r="F746" i="7"/>
  <c r="AH746" i="21" s="1"/>
  <c r="E746" i="7"/>
  <c r="W746" i="21" s="1"/>
  <c r="H745" i="7"/>
  <c r="BZ745" i="21" s="1"/>
  <c r="G745" i="7"/>
  <c r="BD745" i="21" s="1"/>
  <c r="F745" i="7"/>
  <c r="AH745" i="21" s="1"/>
  <c r="E745" i="7"/>
  <c r="W745" i="21" s="1"/>
  <c r="H744" i="7"/>
  <c r="BZ744" i="21" s="1"/>
  <c r="G744" i="7"/>
  <c r="BD744" i="21" s="1"/>
  <c r="F744" i="7"/>
  <c r="AH744" i="21" s="1"/>
  <c r="E744" i="7"/>
  <c r="W744" i="21" s="1"/>
  <c r="H743" i="7"/>
  <c r="BZ743" i="21" s="1"/>
  <c r="G743" i="7"/>
  <c r="BD743" i="21" s="1"/>
  <c r="F743" i="7"/>
  <c r="AH743" i="21" s="1"/>
  <c r="E743" i="7"/>
  <c r="W743" i="21" s="1"/>
  <c r="H742" i="7"/>
  <c r="BZ742" i="21" s="1"/>
  <c r="G742" i="7"/>
  <c r="BD742" i="21" s="1"/>
  <c r="F742" i="7"/>
  <c r="AH742" i="21" s="1"/>
  <c r="E742" i="7"/>
  <c r="W742" i="21" s="1"/>
  <c r="H741" i="7"/>
  <c r="BZ741" i="21" s="1"/>
  <c r="G741" i="7"/>
  <c r="BD741" i="21" s="1"/>
  <c r="F741" i="7"/>
  <c r="AH741" i="21" s="1"/>
  <c r="E741" i="7"/>
  <c r="W741" i="21" s="1"/>
  <c r="H740" i="7"/>
  <c r="BZ740" i="21" s="1"/>
  <c r="G740" i="7"/>
  <c r="BD740" i="21" s="1"/>
  <c r="F740" i="7"/>
  <c r="AH740" i="21" s="1"/>
  <c r="E740" i="7"/>
  <c r="W740" i="21" s="1"/>
  <c r="H739" i="7"/>
  <c r="BZ739" i="21" s="1"/>
  <c r="G739" i="7"/>
  <c r="BD739" i="21" s="1"/>
  <c r="F739" i="7"/>
  <c r="AH739" i="21" s="1"/>
  <c r="E739" i="7"/>
  <c r="W739" i="21" s="1"/>
  <c r="H738" i="7"/>
  <c r="BZ738" i="21" s="1"/>
  <c r="G738" i="7"/>
  <c r="BD738" i="21" s="1"/>
  <c r="F738" i="7"/>
  <c r="AH738" i="21" s="1"/>
  <c r="E738" i="7"/>
  <c r="W738" i="21" s="1"/>
  <c r="H737" i="7"/>
  <c r="BZ737" i="21" s="1"/>
  <c r="G737" i="7"/>
  <c r="BD737" i="21" s="1"/>
  <c r="F737" i="7"/>
  <c r="AH737" i="21" s="1"/>
  <c r="E737" i="7"/>
  <c r="W737" i="21" s="1"/>
  <c r="H734" i="7"/>
  <c r="BZ734" i="21" s="1"/>
  <c r="G734" i="7"/>
  <c r="BD734" i="21" s="1"/>
  <c r="F734" i="7"/>
  <c r="AH734" i="21" s="1"/>
  <c r="E734" i="7"/>
  <c r="W734" i="21" s="1"/>
  <c r="H733" i="7"/>
  <c r="BZ733" i="21" s="1"/>
  <c r="G733" i="7"/>
  <c r="BD733" i="21" s="1"/>
  <c r="F733" i="7"/>
  <c r="AH733" i="21" s="1"/>
  <c r="E733" i="7"/>
  <c r="W733" i="21" s="1"/>
  <c r="H732" i="7"/>
  <c r="BZ732" i="21" s="1"/>
  <c r="G732" i="7"/>
  <c r="BD732" i="21" s="1"/>
  <c r="F732" i="7"/>
  <c r="AH732" i="21" s="1"/>
  <c r="E732" i="7"/>
  <c r="W732" i="21" s="1"/>
  <c r="H731" i="7"/>
  <c r="BZ731" i="21" s="1"/>
  <c r="G731" i="7"/>
  <c r="BD731" i="21" s="1"/>
  <c r="F731" i="7"/>
  <c r="AH731" i="21" s="1"/>
  <c r="E731" i="7"/>
  <c r="W731" i="21" s="1"/>
  <c r="H730" i="7"/>
  <c r="BZ730" i="21" s="1"/>
  <c r="G730" i="7"/>
  <c r="BD730" i="21" s="1"/>
  <c r="F730" i="7"/>
  <c r="AH730" i="21" s="1"/>
  <c r="E730" i="7"/>
  <c r="W730" i="21" s="1"/>
  <c r="H729" i="7"/>
  <c r="BZ729" i="21" s="1"/>
  <c r="G729" i="7"/>
  <c r="BD729" i="21" s="1"/>
  <c r="F729" i="7"/>
  <c r="AH729" i="21" s="1"/>
  <c r="E729" i="7"/>
  <c r="W729" i="21" s="1"/>
  <c r="H728" i="7"/>
  <c r="BZ728" i="21" s="1"/>
  <c r="G728" i="7"/>
  <c r="BD728" i="21" s="1"/>
  <c r="F728" i="7"/>
  <c r="AH728" i="21" s="1"/>
  <c r="E728" i="7"/>
  <c r="W728" i="21" s="1"/>
  <c r="H727" i="7"/>
  <c r="BZ727" i="21" s="1"/>
  <c r="G727" i="7"/>
  <c r="BD727" i="21" s="1"/>
  <c r="F727" i="7"/>
  <c r="AH727" i="21" s="1"/>
  <c r="E727" i="7"/>
  <c r="W727" i="21" s="1"/>
  <c r="H726" i="7"/>
  <c r="BZ726" i="21" s="1"/>
  <c r="G726" i="7"/>
  <c r="BD726" i="21" s="1"/>
  <c r="F726" i="7"/>
  <c r="AH726" i="21" s="1"/>
  <c r="E726" i="7"/>
  <c r="W726" i="21" s="1"/>
  <c r="H725" i="7"/>
  <c r="BZ725" i="21" s="1"/>
  <c r="G725" i="7"/>
  <c r="BD725" i="21" s="1"/>
  <c r="F725" i="7"/>
  <c r="AH725" i="21" s="1"/>
  <c r="E725" i="7"/>
  <c r="W725" i="21" s="1"/>
  <c r="H710" i="7"/>
  <c r="BZ710" i="21" s="1"/>
  <c r="G710" i="7"/>
  <c r="BD710" i="21" s="1"/>
  <c r="F710" i="7"/>
  <c r="AH710" i="21" s="1"/>
  <c r="E710" i="7"/>
  <c r="W710" i="21" s="1"/>
  <c r="H709" i="7"/>
  <c r="BZ709" i="21" s="1"/>
  <c r="G709" i="7"/>
  <c r="BD709" i="21" s="1"/>
  <c r="F709" i="7"/>
  <c r="AH709" i="21" s="1"/>
  <c r="E709" i="7"/>
  <c r="W709" i="21" s="1"/>
  <c r="H708" i="7"/>
  <c r="BZ708" i="21" s="1"/>
  <c r="G708" i="7"/>
  <c r="BD708" i="21" s="1"/>
  <c r="F708" i="7"/>
  <c r="AH708" i="21" s="1"/>
  <c r="E708" i="7"/>
  <c r="W708" i="21" s="1"/>
  <c r="H707" i="7"/>
  <c r="BZ707" i="21" s="1"/>
  <c r="G707" i="7"/>
  <c r="BD707" i="21" s="1"/>
  <c r="F707" i="7"/>
  <c r="AH707" i="21" s="1"/>
  <c r="E707" i="7"/>
  <c r="W707" i="21" s="1"/>
  <c r="H706" i="7"/>
  <c r="BZ706" i="21" s="1"/>
  <c r="G706" i="7"/>
  <c r="BD706" i="21" s="1"/>
  <c r="F706" i="7"/>
  <c r="AH706" i="21" s="1"/>
  <c r="E706" i="7"/>
  <c r="W706" i="21" s="1"/>
  <c r="H705" i="7"/>
  <c r="BZ705" i="21" s="1"/>
  <c r="G705" i="7"/>
  <c r="BD705" i="21" s="1"/>
  <c r="F705" i="7"/>
  <c r="AH705" i="21" s="1"/>
  <c r="E705" i="7"/>
  <c r="W705" i="21" s="1"/>
  <c r="H704" i="7"/>
  <c r="BZ704" i="21" s="1"/>
  <c r="G704" i="7"/>
  <c r="BD704" i="21" s="1"/>
  <c r="F704" i="7"/>
  <c r="AH704" i="21" s="1"/>
  <c r="E704" i="7"/>
  <c r="W704" i="21" s="1"/>
  <c r="H703" i="7"/>
  <c r="BZ703" i="21" s="1"/>
  <c r="G703" i="7"/>
  <c r="BD703" i="21" s="1"/>
  <c r="F703" i="7"/>
  <c r="AH703" i="21" s="1"/>
  <c r="E703" i="7"/>
  <c r="W703" i="21" s="1"/>
  <c r="H702" i="7"/>
  <c r="BZ702" i="21" s="1"/>
  <c r="G702" i="7"/>
  <c r="BD702" i="21" s="1"/>
  <c r="F702" i="7"/>
  <c r="AH702" i="21" s="1"/>
  <c r="E702" i="7"/>
  <c r="W702" i="21" s="1"/>
  <c r="H701" i="7"/>
  <c r="BZ701" i="21" s="1"/>
  <c r="G701" i="7"/>
  <c r="BD701" i="21" s="1"/>
  <c r="F701" i="7"/>
  <c r="AH701" i="21" s="1"/>
  <c r="E701" i="7"/>
  <c r="W701" i="21" s="1"/>
  <c r="H698" i="7"/>
  <c r="BZ698" i="21" s="1"/>
  <c r="G698" i="7"/>
  <c r="BD698" i="21" s="1"/>
  <c r="F698" i="7"/>
  <c r="AH698" i="21" s="1"/>
  <c r="E698" i="7"/>
  <c r="W698" i="21" s="1"/>
  <c r="H697" i="7"/>
  <c r="BZ697" i="21" s="1"/>
  <c r="G697" i="7"/>
  <c r="BD697" i="21" s="1"/>
  <c r="F697" i="7"/>
  <c r="AH697" i="21" s="1"/>
  <c r="E697" i="7"/>
  <c r="W697" i="21" s="1"/>
  <c r="H696" i="7"/>
  <c r="BZ696" i="21" s="1"/>
  <c r="G696" i="7"/>
  <c r="BD696" i="21" s="1"/>
  <c r="F696" i="7"/>
  <c r="AH696" i="21" s="1"/>
  <c r="E696" i="7"/>
  <c r="W696" i="21" s="1"/>
  <c r="H695" i="7"/>
  <c r="BZ695" i="21" s="1"/>
  <c r="G695" i="7"/>
  <c r="BD695" i="21" s="1"/>
  <c r="F695" i="7"/>
  <c r="AH695" i="21" s="1"/>
  <c r="E695" i="7"/>
  <c r="W695" i="21" s="1"/>
  <c r="H694" i="7"/>
  <c r="BZ694" i="21" s="1"/>
  <c r="G694" i="7"/>
  <c r="BD694" i="21" s="1"/>
  <c r="F694" i="7"/>
  <c r="AH694" i="21" s="1"/>
  <c r="E694" i="7"/>
  <c r="W694" i="21" s="1"/>
  <c r="H693" i="7"/>
  <c r="BZ693" i="21" s="1"/>
  <c r="G693" i="7"/>
  <c r="BD693" i="21" s="1"/>
  <c r="F693" i="7"/>
  <c r="AH693" i="21" s="1"/>
  <c r="E693" i="7"/>
  <c r="W693" i="21" s="1"/>
  <c r="H692" i="7"/>
  <c r="BZ692" i="21" s="1"/>
  <c r="G692" i="7"/>
  <c r="BD692" i="21" s="1"/>
  <c r="F692" i="7"/>
  <c r="AH692" i="21" s="1"/>
  <c r="E692" i="7"/>
  <c r="W692" i="21" s="1"/>
  <c r="H691" i="7"/>
  <c r="BZ691" i="21" s="1"/>
  <c r="G691" i="7"/>
  <c r="BD691" i="21" s="1"/>
  <c r="F691" i="7"/>
  <c r="AH691" i="21" s="1"/>
  <c r="E691" i="7"/>
  <c r="W691" i="21" s="1"/>
  <c r="H690" i="7"/>
  <c r="BZ690" i="21" s="1"/>
  <c r="G690" i="7"/>
  <c r="BD690" i="21" s="1"/>
  <c r="F690" i="7"/>
  <c r="AH690" i="21" s="1"/>
  <c r="E690" i="7"/>
  <c r="W690" i="21" s="1"/>
  <c r="H689" i="7"/>
  <c r="BZ689" i="21" s="1"/>
  <c r="G689" i="7"/>
  <c r="BD689" i="21" s="1"/>
  <c r="F689" i="7"/>
  <c r="AH689" i="21" s="1"/>
  <c r="E689" i="7"/>
  <c r="W689" i="21" s="1"/>
  <c r="H686" i="7"/>
  <c r="BZ686" i="21" s="1"/>
  <c r="G686" i="7"/>
  <c r="BD686" i="21" s="1"/>
  <c r="F686" i="7"/>
  <c r="AH686" i="21" s="1"/>
  <c r="E686" i="7"/>
  <c r="W686" i="21" s="1"/>
  <c r="H685" i="7"/>
  <c r="BZ685" i="21" s="1"/>
  <c r="G685" i="7"/>
  <c r="BD685" i="21" s="1"/>
  <c r="F685" i="7"/>
  <c r="AH685" i="21" s="1"/>
  <c r="E685" i="7"/>
  <c r="W685" i="21" s="1"/>
  <c r="H684" i="7"/>
  <c r="BZ684" i="21" s="1"/>
  <c r="G684" i="7"/>
  <c r="BD684" i="21" s="1"/>
  <c r="F684" i="7"/>
  <c r="AH684" i="21" s="1"/>
  <c r="E684" i="7"/>
  <c r="W684" i="21" s="1"/>
  <c r="H683" i="7"/>
  <c r="BZ683" i="21" s="1"/>
  <c r="G683" i="7"/>
  <c r="BD683" i="21" s="1"/>
  <c r="F683" i="7"/>
  <c r="AH683" i="21" s="1"/>
  <c r="E683" i="7"/>
  <c r="W683" i="21" s="1"/>
  <c r="H682" i="7"/>
  <c r="BZ682" i="21" s="1"/>
  <c r="G682" i="7"/>
  <c r="BD682" i="21" s="1"/>
  <c r="F682" i="7"/>
  <c r="AH682" i="21" s="1"/>
  <c r="E682" i="7"/>
  <c r="W682" i="21" s="1"/>
  <c r="H681" i="7"/>
  <c r="BZ681" i="21" s="1"/>
  <c r="G681" i="7"/>
  <c r="BD681" i="21" s="1"/>
  <c r="F681" i="7"/>
  <c r="AH681" i="21" s="1"/>
  <c r="E681" i="7"/>
  <c r="W681" i="21" s="1"/>
  <c r="H680" i="7"/>
  <c r="BZ680" i="21" s="1"/>
  <c r="G680" i="7"/>
  <c r="BD680" i="21" s="1"/>
  <c r="F680" i="7"/>
  <c r="AH680" i="21" s="1"/>
  <c r="E680" i="7"/>
  <c r="W680" i="21" s="1"/>
  <c r="H679" i="7"/>
  <c r="BZ679" i="21" s="1"/>
  <c r="G679" i="7"/>
  <c r="BD679" i="21" s="1"/>
  <c r="F679" i="7"/>
  <c r="AH679" i="21" s="1"/>
  <c r="E679" i="7"/>
  <c r="W679" i="21" s="1"/>
  <c r="H678" i="7"/>
  <c r="BZ678" i="21" s="1"/>
  <c r="G678" i="7"/>
  <c r="BD678" i="21" s="1"/>
  <c r="F678" i="7"/>
  <c r="AH678" i="21" s="1"/>
  <c r="E678" i="7"/>
  <c r="W678" i="21" s="1"/>
  <c r="H677" i="7"/>
  <c r="BZ677" i="21" s="1"/>
  <c r="G677" i="7"/>
  <c r="BD677" i="21" s="1"/>
  <c r="F677" i="7"/>
  <c r="AH677" i="21" s="1"/>
  <c r="E677" i="7"/>
  <c r="W677" i="21" s="1"/>
  <c r="H662" i="7"/>
  <c r="BZ662" i="21" s="1"/>
  <c r="G662" i="7"/>
  <c r="BD662" i="21" s="1"/>
  <c r="F662" i="7"/>
  <c r="AH662" i="21" s="1"/>
  <c r="E662" i="7"/>
  <c r="W662" i="21" s="1"/>
  <c r="H661" i="7"/>
  <c r="BZ661" i="21" s="1"/>
  <c r="G661" i="7"/>
  <c r="BD661" i="21" s="1"/>
  <c r="F661" i="7"/>
  <c r="AH661" i="21" s="1"/>
  <c r="E661" i="7"/>
  <c r="W661" i="21" s="1"/>
  <c r="H660" i="7"/>
  <c r="BZ660" i="21" s="1"/>
  <c r="G660" i="7"/>
  <c r="BD660" i="21" s="1"/>
  <c r="F660" i="7"/>
  <c r="AH660" i="21" s="1"/>
  <c r="E660" i="7"/>
  <c r="W660" i="21" s="1"/>
  <c r="H659" i="7"/>
  <c r="BZ659" i="21" s="1"/>
  <c r="G659" i="7"/>
  <c r="BD659" i="21" s="1"/>
  <c r="F659" i="7"/>
  <c r="AH659" i="21" s="1"/>
  <c r="E659" i="7"/>
  <c r="W659" i="21" s="1"/>
  <c r="H658" i="7"/>
  <c r="BZ658" i="21" s="1"/>
  <c r="G658" i="7"/>
  <c r="BD658" i="21" s="1"/>
  <c r="F658" i="7"/>
  <c r="AH658" i="21" s="1"/>
  <c r="E658" i="7"/>
  <c r="W658" i="21" s="1"/>
  <c r="H657" i="7"/>
  <c r="BZ657" i="21" s="1"/>
  <c r="G657" i="7"/>
  <c r="BD657" i="21" s="1"/>
  <c r="F657" i="7"/>
  <c r="AH657" i="21" s="1"/>
  <c r="E657" i="7"/>
  <c r="W657" i="21" s="1"/>
  <c r="H656" i="7"/>
  <c r="BZ656" i="21" s="1"/>
  <c r="G656" i="7"/>
  <c r="BD656" i="21" s="1"/>
  <c r="F656" i="7"/>
  <c r="AH656" i="21" s="1"/>
  <c r="E656" i="7"/>
  <c r="W656" i="21" s="1"/>
  <c r="H655" i="7"/>
  <c r="BZ655" i="21" s="1"/>
  <c r="G655" i="7"/>
  <c r="BD655" i="21" s="1"/>
  <c r="F655" i="7"/>
  <c r="AH655" i="21" s="1"/>
  <c r="E655" i="7"/>
  <c r="W655" i="21" s="1"/>
  <c r="H654" i="7"/>
  <c r="BZ654" i="21" s="1"/>
  <c r="G654" i="7"/>
  <c r="BD654" i="21" s="1"/>
  <c r="F654" i="7"/>
  <c r="AH654" i="21" s="1"/>
  <c r="E654" i="7"/>
  <c r="W654" i="21" s="1"/>
  <c r="H653" i="7"/>
  <c r="BZ653" i="21" s="1"/>
  <c r="G653" i="7"/>
  <c r="BD653" i="21" s="1"/>
  <c r="F653" i="7"/>
  <c r="AH653" i="21" s="1"/>
  <c r="E653" i="7"/>
  <c r="W653" i="21" s="1"/>
  <c r="H638" i="7"/>
  <c r="BZ638" i="21" s="1"/>
  <c r="G638" i="7"/>
  <c r="BD638" i="21" s="1"/>
  <c r="F638" i="7"/>
  <c r="AH638" i="21" s="1"/>
  <c r="E638" i="7"/>
  <c r="W638" i="21" s="1"/>
  <c r="H637" i="7"/>
  <c r="BZ637" i="21" s="1"/>
  <c r="G637" i="7"/>
  <c r="BD637" i="21" s="1"/>
  <c r="F637" i="7"/>
  <c r="AH637" i="21" s="1"/>
  <c r="E637" i="7"/>
  <c r="W637" i="21" s="1"/>
  <c r="H636" i="7"/>
  <c r="BZ636" i="21" s="1"/>
  <c r="G636" i="7"/>
  <c r="BD636" i="21" s="1"/>
  <c r="F636" i="7"/>
  <c r="AH636" i="21" s="1"/>
  <c r="E636" i="7"/>
  <c r="W636" i="21" s="1"/>
  <c r="H635" i="7"/>
  <c r="BZ635" i="21" s="1"/>
  <c r="G635" i="7"/>
  <c r="BD635" i="21" s="1"/>
  <c r="F635" i="7"/>
  <c r="AH635" i="21" s="1"/>
  <c r="E635" i="7"/>
  <c r="W635" i="21" s="1"/>
  <c r="H634" i="7"/>
  <c r="BZ634" i="21" s="1"/>
  <c r="G634" i="7"/>
  <c r="BD634" i="21" s="1"/>
  <c r="F634" i="7"/>
  <c r="AH634" i="21" s="1"/>
  <c r="E634" i="7"/>
  <c r="W634" i="21" s="1"/>
  <c r="H633" i="7"/>
  <c r="BZ633" i="21" s="1"/>
  <c r="G633" i="7"/>
  <c r="BD633" i="21" s="1"/>
  <c r="F633" i="7"/>
  <c r="AH633" i="21" s="1"/>
  <c r="E633" i="7"/>
  <c r="W633" i="21" s="1"/>
  <c r="H632" i="7"/>
  <c r="BZ632" i="21" s="1"/>
  <c r="G632" i="7"/>
  <c r="BD632" i="21" s="1"/>
  <c r="F632" i="7"/>
  <c r="AH632" i="21" s="1"/>
  <c r="E632" i="7"/>
  <c r="W632" i="21" s="1"/>
  <c r="H631" i="7"/>
  <c r="BZ631" i="21" s="1"/>
  <c r="G631" i="7"/>
  <c r="BD631" i="21" s="1"/>
  <c r="F631" i="7"/>
  <c r="AH631" i="21" s="1"/>
  <c r="E631" i="7"/>
  <c r="W631" i="21" s="1"/>
  <c r="H630" i="7"/>
  <c r="BZ630" i="21" s="1"/>
  <c r="G630" i="7"/>
  <c r="BD630" i="21" s="1"/>
  <c r="F630" i="7"/>
  <c r="AH630" i="21" s="1"/>
  <c r="E630" i="7"/>
  <c r="W630" i="21" s="1"/>
  <c r="H629" i="7"/>
  <c r="BZ629" i="21" s="1"/>
  <c r="G629" i="7"/>
  <c r="BD629" i="21" s="1"/>
  <c r="F629" i="7"/>
  <c r="AH629" i="21" s="1"/>
  <c r="E629" i="7"/>
  <c r="W629" i="21" s="1"/>
  <c r="H626" i="7"/>
  <c r="BZ626" i="21" s="1"/>
  <c r="G626" i="7"/>
  <c r="BD626" i="21" s="1"/>
  <c r="F626" i="7"/>
  <c r="AH626" i="21" s="1"/>
  <c r="E626" i="7"/>
  <c r="W626" i="21" s="1"/>
  <c r="H625" i="7"/>
  <c r="BZ625" i="21" s="1"/>
  <c r="G625" i="7"/>
  <c r="BD625" i="21" s="1"/>
  <c r="F625" i="7"/>
  <c r="AH625" i="21" s="1"/>
  <c r="E625" i="7"/>
  <c r="W625" i="21" s="1"/>
  <c r="H624" i="7"/>
  <c r="BZ624" i="21" s="1"/>
  <c r="G624" i="7"/>
  <c r="BD624" i="21" s="1"/>
  <c r="F624" i="7"/>
  <c r="AH624" i="21" s="1"/>
  <c r="E624" i="7"/>
  <c r="W624" i="21" s="1"/>
  <c r="H623" i="7"/>
  <c r="BZ623" i="21" s="1"/>
  <c r="G623" i="7"/>
  <c r="BD623" i="21" s="1"/>
  <c r="F623" i="7"/>
  <c r="AH623" i="21" s="1"/>
  <c r="E623" i="7"/>
  <c r="W623" i="21" s="1"/>
  <c r="H622" i="7"/>
  <c r="BZ622" i="21" s="1"/>
  <c r="G622" i="7"/>
  <c r="BD622" i="21" s="1"/>
  <c r="F622" i="7"/>
  <c r="AH622" i="21" s="1"/>
  <c r="E622" i="7"/>
  <c r="W622" i="21" s="1"/>
  <c r="H621" i="7"/>
  <c r="BZ621" i="21" s="1"/>
  <c r="G621" i="7"/>
  <c r="BD621" i="21" s="1"/>
  <c r="F621" i="7"/>
  <c r="AH621" i="21" s="1"/>
  <c r="E621" i="7"/>
  <c r="W621" i="21" s="1"/>
  <c r="H620" i="7"/>
  <c r="BZ620" i="21" s="1"/>
  <c r="G620" i="7"/>
  <c r="BD620" i="21" s="1"/>
  <c r="F620" i="7"/>
  <c r="AH620" i="21" s="1"/>
  <c r="E620" i="7"/>
  <c r="W620" i="21" s="1"/>
  <c r="H619" i="7"/>
  <c r="BZ619" i="21" s="1"/>
  <c r="G619" i="7"/>
  <c r="BD619" i="21" s="1"/>
  <c r="F619" i="7"/>
  <c r="AH619" i="21" s="1"/>
  <c r="E619" i="7"/>
  <c r="W619" i="21" s="1"/>
  <c r="H618" i="7"/>
  <c r="BZ618" i="21" s="1"/>
  <c r="G618" i="7"/>
  <c r="BD618" i="21" s="1"/>
  <c r="F618" i="7"/>
  <c r="AH618" i="21" s="1"/>
  <c r="E618" i="7"/>
  <c r="W618" i="21" s="1"/>
  <c r="H617" i="7"/>
  <c r="BZ617" i="21" s="1"/>
  <c r="G617" i="7"/>
  <c r="BD617" i="21" s="1"/>
  <c r="F617" i="7"/>
  <c r="AH617" i="21" s="1"/>
  <c r="E617" i="7"/>
  <c r="W617" i="21" s="1"/>
  <c r="H614" i="7"/>
  <c r="BZ614" i="21" s="1"/>
  <c r="G614" i="7"/>
  <c r="BD614" i="21" s="1"/>
  <c r="F614" i="7"/>
  <c r="AH614" i="21" s="1"/>
  <c r="E614" i="7"/>
  <c r="W614" i="21" s="1"/>
  <c r="H613" i="7"/>
  <c r="BZ613" i="21" s="1"/>
  <c r="G613" i="7"/>
  <c r="BD613" i="21" s="1"/>
  <c r="F613" i="7"/>
  <c r="AH613" i="21" s="1"/>
  <c r="E613" i="7"/>
  <c r="W613" i="21" s="1"/>
  <c r="H612" i="7"/>
  <c r="BZ612" i="21" s="1"/>
  <c r="G612" i="7"/>
  <c r="BD612" i="21" s="1"/>
  <c r="F612" i="7"/>
  <c r="AH612" i="21" s="1"/>
  <c r="E612" i="7"/>
  <c r="W612" i="21" s="1"/>
  <c r="H611" i="7"/>
  <c r="BZ611" i="21" s="1"/>
  <c r="G611" i="7"/>
  <c r="BD611" i="21" s="1"/>
  <c r="F611" i="7"/>
  <c r="AH611" i="21" s="1"/>
  <c r="E611" i="7"/>
  <c r="W611" i="21" s="1"/>
  <c r="H610" i="7"/>
  <c r="BZ610" i="21" s="1"/>
  <c r="G610" i="7"/>
  <c r="BD610" i="21" s="1"/>
  <c r="F610" i="7"/>
  <c r="AH610" i="21" s="1"/>
  <c r="E610" i="7"/>
  <c r="W610" i="21" s="1"/>
  <c r="H609" i="7"/>
  <c r="BZ609" i="21" s="1"/>
  <c r="G609" i="7"/>
  <c r="BD609" i="21" s="1"/>
  <c r="F609" i="7"/>
  <c r="AH609" i="21" s="1"/>
  <c r="E609" i="7"/>
  <c r="W609" i="21" s="1"/>
  <c r="H608" i="7"/>
  <c r="BZ608" i="21" s="1"/>
  <c r="G608" i="7"/>
  <c r="BD608" i="21" s="1"/>
  <c r="F608" i="7"/>
  <c r="AH608" i="21" s="1"/>
  <c r="E608" i="7"/>
  <c r="W608" i="21" s="1"/>
  <c r="H607" i="7"/>
  <c r="BZ607" i="21" s="1"/>
  <c r="G607" i="7"/>
  <c r="BD607" i="21" s="1"/>
  <c r="F607" i="7"/>
  <c r="AH607" i="21" s="1"/>
  <c r="E607" i="7"/>
  <c r="W607" i="21" s="1"/>
  <c r="H606" i="7"/>
  <c r="BZ606" i="21" s="1"/>
  <c r="G606" i="7"/>
  <c r="BD606" i="21" s="1"/>
  <c r="F606" i="7"/>
  <c r="AH606" i="21" s="1"/>
  <c r="E606" i="7"/>
  <c r="W606" i="21" s="1"/>
  <c r="H605" i="7"/>
  <c r="BZ605" i="21" s="1"/>
  <c r="G605" i="7"/>
  <c r="BD605" i="21" s="1"/>
  <c r="F605" i="7"/>
  <c r="AH605" i="21" s="1"/>
  <c r="E605" i="7"/>
  <c r="W605" i="21" s="1"/>
  <c r="H602" i="7"/>
  <c r="BZ602" i="21" s="1"/>
  <c r="G602" i="7"/>
  <c r="BD602" i="21" s="1"/>
  <c r="F602" i="7"/>
  <c r="AH602" i="21" s="1"/>
  <c r="E602" i="7"/>
  <c r="W602" i="21" s="1"/>
  <c r="H601" i="7"/>
  <c r="BZ601" i="21" s="1"/>
  <c r="G601" i="7"/>
  <c r="BD601" i="21" s="1"/>
  <c r="F601" i="7"/>
  <c r="AH601" i="21" s="1"/>
  <c r="E601" i="7"/>
  <c r="W601" i="21" s="1"/>
  <c r="H600" i="7"/>
  <c r="BZ600" i="21" s="1"/>
  <c r="G600" i="7"/>
  <c r="BD600" i="21" s="1"/>
  <c r="F600" i="7"/>
  <c r="AH600" i="21" s="1"/>
  <c r="E600" i="7"/>
  <c r="W600" i="21" s="1"/>
  <c r="H599" i="7"/>
  <c r="BZ599" i="21" s="1"/>
  <c r="G599" i="7"/>
  <c r="BD599" i="21" s="1"/>
  <c r="F599" i="7"/>
  <c r="AH599" i="21" s="1"/>
  <c r="E599" i="7"/>
  <c r="W599" i="21" s="1"/>
  <c r="H598" i="7"/>
  <c r="BZ598" i="21" s="1"/>
  <c r="G598" i="7"/>
  <c r="BD598" i="21" s="1"/>
  <c r="F598" i="7"/>
  <c r="AH598" i="21" s="1"/>
  <c r="E598" i="7"/>
  <c r="W598" i="21" s="1"/>
  <c r="H597" i="7"/>
  <c r="BZ597" i="21" s="1"/>
  <c r="G597" i="7"/>
  <c r="BD597" i="21" s="1"/>
  <c r="F597" i="7"/>
  <c r="AH597" i="21" s="1"/>
  <c r="E597" i="7"/>
  <c r="W597" i="21" s="1"/>
  <c r="H596" i="7"/>
  <c r="BZ596" i="21" s="1"/>
  <c r="G596" i="7"/>
  <c r="BD596" i="21" s="1"/>
  <c r="F596" i="7"/>
  <c r="AH596" i="21" s="1"/>
  <c r="E596" i="7"/>
  <c r="W596" i="21" s="1"/>
  <c r="H595" i="7"/>
  <c r="BZ595" i="21" s="1"/>
  <c r="G595" i="7"/>
  <c r="BD595" i="21" s="1"/>
  <c r="F595" i="7"/>
  <c r="AH595" i="21" s="1"/>
  <c r="E595" i="7"/>
  <c r="W595" i="21" s="1"/>
  <c r="H594" i="7"/>
  <c r="BZ594" i="21" s="1"/>
  <c r="G594" i="7"/>
  <c r="BD594" i="21" s="1"/>
  <c r="F594" i="7"/>
  <c r="AH594" i="21" s="1"/>
  <c r="E594" i="7"/>
  <c r="W594" i="21" s="1"/>
  <c r="H593" i="7"/>
  <c r="BZ593" i="21" s="1"/>
  <c r="G593" i="7"/>
  <c r="BD593" i="21" s="1"/>
  <c r="F593" i="7"/>
  <c r="AH593" i="21" s="1"/>
  <c r="E593" i="7"/>
  <c r="W593" i="21" s="1"/>
  <c r="H590" i="7"/>
  <c r="BZ590" i="21" s="1"/>
  <c r="G590" i="7"/>
  <c r="BD590" i="21" s="1"/>
  <c r="F590" i="7"/>
  <c r="AH590" i="21" s="1"/>
  <c r="E590" i="7"/>
  <c r="W590" i="21" s="1"/>
  <c r="H589" i="7"/>
  <c r="BZ589" i="21" s="1"/>
  <c r="G589" i="7"/>
  <c r="BD589" i="21" s="1"/>
  <c r="F589" i="7"/>
  <c r="AH589" i="21" s="1"/>
  <c r="E589" i="7"/>
  <c r="W589" i="21" s="1"/>
  <c r="H588" i="7"/>
  <c r="BZ588" i="21" s="1"/>
  <c r="G588" i="7"/>
  <c r="BD588" i="21" s="1"/>
  <c r="F588" i="7"/>
  <c r="AH588" i="21" s="1"/>
  <c r="E588" i="7"/>
  <c r="W588" i="21" s="1"/>
  <c r="H587" i="7"/>
  <c r="BZ587" i="21" s="1"/>
  <c r="G587" i="7"/>
  <c r="BD587" i="21" s="1"/>
  <c r="F587" i="7"/>
  <c r="AH587" i="21" s="1"/>
  <c r="E587" i="7"/>
  <c r="W587" i="21" s="1"/>
  <c r="H586" i="7"/>
  <c r="BZ586" i="21" s="1"/>
  <c r="G586" i="7"/>
  <c r="BD586" i="21" s="1"/>
  <c r="F586" i="7"/>
  <c r="AH586" i="21" s="1"/>
  <c r="E586" i="7"/>
  <c r="W586" i="21" s="1"/>
  <c r="H585" i="7"/>
  <c r="BZ585" i="21" s="1"/>
  <c r="G585" i="7"/>
  <c r="BD585" i="21" s="1"/>
  <c r="F585" i="7"/>
  <c r="AH585" i="21" s="1"/>
  <c r="E585" i="7"/>
  <c r="W585" i="21" s="1"/>
  <c r="H584" i="7"/>
  <c r="BZ584" i="21" s="1"/>
  <c r="G584" i="7"/>
  <c r="BD584" i="21" s="1"/>
  <c r="F584" i="7"/>
  <c r="AH584" i="21" s="1"/>
  <c r="E584" i="7"/>
  <c r="W584" i="21" s="1"/>
  <c r="H583" i="7"/>
  <c r="BZ583" i="21" s="1"/>
  <c r="G583" i="7"/>
  <c r="BD583" i="21" s="1"/>
  <c r="F583" i="7"/>
  <c r="AH583" i="21" s="1"/>
  <c r="E583" i="7"/>
  <c r="W583" i="21" s="1"/>
  <c r="H582" i="7"/>
  <c r="BZ582" i="21" s="1"/>
  <c r="G582" i="7"/>
  <c r="BD582" i="21" s="1"/>
  <c r="F582" i="7"/>
  <c r="AH582" i="21" s="1"/>
  <c r="E582" i="7"/>
  <c r="W582" i="21" s="1"/>
  <c r="H581" i="7"/>
  <c r="BZ581" i="21" s="1"/>
  <c r="G581" i="7"/>
  <c r="BD581" i="21" s="1"/>
  <c r="F581" i="7"/>
  <c r="AH581" i="21" s="1"/>
  <c r="E581" i="7"/>
  <c r="W581" i="21" s="1"/>
  <c r="H566" i="7"/>
  <c r="BZ566" i="21" s="1"/>
  <c r="G566" i="7"/>
  <c r="BD566" i="21" s="1"/>
  <c r="F566" i="7"/>
  <c r="AH566" i="21" s="1"/>
  <c r="E566" i="7"/>
  <c r="W566" i="21" s="1"/>
  <c r="H565" i="7"/>
  <c r="BZ565" i="21" s="1"/>
  <c r="G565" i="7"/>
  <c r="BD565" i="21" s="1"/>
  <c r="F565" i="7"/>
  <c r="AH565" i="21" s="1"/>
  <c r="E565" i="7"/>
  <c r="W565" i="21" s="1"/>
  <c r="H564" i="7"/>
  <c r="BZ564" i="21" s="1"/>
  <c r="G564" i="7"/>
  <c r="BD564" i="21" s="1"/>
  <c r="F564" i="7"/>
  <c r="AH564" i="21" s="1"/>
  <c r="E564" i="7"/>
  <c r="W564" i="21" s="1"/>
  <c r="H563" i="7"/>
  <c r="BZ563" i="21" s="1"/>
  <c r="G563" i="7"/>
  <c r="BD563" i="21" s="1"/>
  <c r="F563" i="7"/>
  <c r="AH563" i="21" s="1"/>
  <c r="E563" i="7"/>
  <c r="W563" i="21" s="1"/>
  <c r="H562" i="7"/>
  <c r="BZ562" i="21" s="1"/>
  <c r="G562" i="7"/>
  <c r="BD562" i="21" s="1"/>
  <c r="F562" i="7"/>
  <c r="AH562" i="21" s="1"/>
  <c r="E562" i="7"/>
  <c r="W562" i="21" s="1"/>
  <c r="H561" i="7"/>
  <c r="BZ561" i="21" s="1"/>
  <c r="G561" i="7"/>
  <c r="BD561" i="21" s="1"/>
  <c r="F561" i="7"/>
  <c r="AH561" i="21" s="1"/>
  <c r="E561" i="7"/>
  <c r="W561" i="21" s="1"/>
  <c r="H560" i="7"/>
  <c r="BZ560" i="21" s="1"/>
  <c r="G560" i="7"/>
  <c r="BD560" i="21" s="1"/>
  <c r="F560" i="7"/>
  <c r="AH560" i="21" s="1"/>
  <c r="E560" i="7"/>
  <c r="W560" i="21" s="1"/>
  <c r="H559" i="7"/>
  <c r="BZ559" i="21" s="1"/>
  <c r="G559" i="7"/>
  <c r="BD559" i="21" s="1"/>
  <c r="F559" i="7"/>
  <c r="AH559" i="21" s="1"/>
  <c r="E559" i="7"/>
  <c r="W559" i="21" s="1"/>
  <c r="H558" i="7"/>
  <c r="BZ558" i="21" s="1"/>
  <c r="G558" i="7"/>
  <c r="BD558" i="21" s="1"/>
  <c r="F558" i="7"/>
  <c r="AH558" i="21" s="1"/>
  <c r="E558" i="7"/>
  <c r="W558" i="21" s="1"/>
  <c r="H557" i="7"/>
  <c r="BZ557" i="21" s="1"/>
  <c r="G557" i="7"/>
  <c r="BD557" i="21" s="1"/>
  <c r="F557" i="7"/>
  <c r="AH557" i="21" s="1"/>
  <c r="E557" i="7"/>
  <c r="W557" i="21" s="1"/>
  <c r="H470" i="7"/>
  <c r="G470" i="7"/>
  <c r="F470" i="7"/>
  <c r="E470" i="7"/>
  <c r="H469" i="7"/>
  <c r="G469" i="7"/>
  <c r="F469" i="7"/>
  <c r="E469" i="7"/>
  <c r="H468" i="7"/>
  <c r="G468" i="7"/>
  <c r="F468" i="7"/>
  <c r="E468" i="7"/>
  <c r="H467" i="7"/>
  <c r="G467" i="7"/>
  <c r="F467" i="7"/>
  <c r="E467" i="7"/>
  <c r="H466" i="7"/>
  <c r="G466" i="7"/>
  <c r="F466" i="7"/>
  <c r="E466" i="7"/>
  <c r="H465" i="7"/>
  <c r="G465" i="7"/>
  <c r="F465" i="7"/>
  <c r="E465" i="7"/>
  <c r="H464" i="7"/>
  <c r="G464" i="7"/>
  <c r="F464" i="7"/>
  <c r="E464" i="7"/>
  <c r="H463" i="7"/>
  <c r="G463" i="7"/>
  <c r="F463" i="7"/>
  <c r="E463" i="7"/>
  <c r="H462" i="7"/>
  <c r="G462" i="7"/>
  <c r="F462" i="7"/>
  <c r="E462" i="7"/>
  <c r="H461" i="7"/>
  <c r="G461" i="7"/>
  <c r="F461" i="7"/>
  <c r="E461" i="7"/>
  <c r="H458" i="7"/>
  <c r="BZ458" i="21" s="1"/>
  <c r="G458" i="7"/>
  <c r="BD458" i="21" s="1"/>
  <c r="F458" i="7"/>
  <c r="AH458" i="21" s="1"/>
  <c r="E458" i="7"/>
  <c r="W458" i="21" s="1"/>
  <c r="H457" i="7"/>
  <c r="BZ457" i="21" s="1"/>
  <c r="G457" i="7"/>
  <c r="BD457" i="21" s="1"/>
  <c r="F457" i="7"/>
  <c r="AH457" i="21" s="1"/>
  <c r="E457" i="7"/>
  <c r="W457" i="21" s="1"/>
  <c r="H456" i="7"/>
  <c r="BZ456" i="21" s="1"/>
  <c r="G456" i="7"/>
  <c r="BD456" i="21" s="1"/>
  <c r="F456" i="7"/>
  <c r="AH456" i="21" s="1"/>
  <c r="E456" i="7"/>
  <c r="W456" i="21" s="1"/>
  <c r="H455" i="7"/>
  <c r="BZ455" i="21" s="1"/>
  <c r="G455" i="7"/>
  <c r="BD455" i="21" s="1"/>
  <c r="F455" i="7"/>
  <c r="AH455" i="21" s="1"/>
  <c r="E455" i="7"/>
  <c r="W455" i="21" s="1"/>
  <c r="H454" i="7"/>
  <c r="BZ454" i="21" s="1"/>
  <c r="G454" i="7"/>
  <c r="BD454" i="21" s="1"/>
  <c r="F454" i="7"/>
  <c r="AH454" i="21" s="1"/>
  <c r="E454" i="7"/>
  <c r="W454" i="21" s="1"/>
  <c r="H453" i="7"/>
  <c r="BZ453" i="21" s="1"/>
  <c r="G453" i="7"/>
  <c r="BD453" i="21" s="1"/>
  <c r="F453" i="7"/>
  <c r="AH453" i="21" s="1"/>
  <c r="E453" i="7"/>
  <c r="W453" i="21" s="1"/>
  <c r="H452" i="7"/>
  <c r="BZ452" i="21" s="1"/>
  <c r="G452" i="7"/>
  <c r="BD452" i="21" s="1"/>
  <c r="F452" i="7"/>
  <c r="AH452" i="21" s="1"/>
  <c r="E452" i="7"/>
  <c r="W452" i="21" s="1"/>
  <c r="H451" i="7"/>
  <c r="BZ451" i="21" s="1"/>
  <c r="G451" i="7"/>
  <c r="BD451" i="21" s="1"/>
  <c r="F451" i="7"/>
  <c r="AH451" i="21" s="1"/>
  <c r="E451" i="7"/>
  <c r="W451" i="21" s="1"/>
  <c r="H450" i="7"/>
  <c r="BZ450" i="21" s="1"/>
  <c r="G450" i="7"/>
  <c r="BD450" i="21" s="1"/>
  <c r="F450" i="7"/>
  <c r="AH450" i="21" s="1"/>
  <c r="E450" i="7"/>
  <c r="W450" i="21" s="1"/>
  <c r="H449" i="7"/>
  <c r="BZ449" i="21" s="1"/>
  <c r="G449" i="7"/>
  <c r="BD449" i="21" s="1"/>
  <c r="F449" i="7"/>
  <c r="AH449" i="21" s="1"/>
  <c r="E449" i="7"/>
  <c r="W449" i="21" s="1"/>
  <c r="H446" i="7"/>
  <c r="BZ446" i="21" s="1"/>
  <c r="G446" i="7"/>
  <c r="BD446" i="21" s="1"/>
  <c r="F446" i="7"/>
  <c r="AH446" i="21" s="1"/>
  <c r="E446" i="7"/>
  <c r="W446" i="21" s="1"/>
  <c r="H445" i="7"/>
  <c r="BZ445" i="21" s="1"/>
  <c r="G445" i="7"/>
  <c r="BD445" i="21" s="1"/>
  <c r="F445" i="7"/>
  <c r="AH445" i="21" s="1"/>
  <c r="E445" i="7"/>
  <c r="W445" i="21" s="1"/>
  <c r="H444" i="7"/>
  <c r="BZ444" i="21" s="1"/>
  <c r="G444" i="7"/>
  <c r="BD444" i="21" s="1"/>
  <c r="F444" i="7"/>
  <c r="AH444" i="21" s="1"/>
  <c r="E444" i="7"/>
  <c r="W444" i="21" s="1"/>
  <c r="H443" i="7"/>
  <c r="BZ443" i="21" s="1"/>
  <c r="G443" i="7"/>
  <c r="BD443" i="21" s="1"/>
  <c r="F443" i="7"/>
  <c r="AH443" i="21" s="1"/>
  <c r="E443" i="7"/>
  <c r="W443" i="21" s="1"/>
  <c r="H442" i="7"/>
  <c r="BZ442" i="21" s="1"/>
  <c r="G442" i="7"/>
  <c r="BD442" i="21" s="1"/>
  <c r="F442" i="7"/>
  <c r="AH442" i="21" s="1"/>
  <c r="E442" i="7"/>
  <c r="W442" i="21" s="1"/>
  <c r="H441" i="7"/>
  <c r="BZ441" i="21" s="1"/>
  <c r="G441" i="7"/>
  <c r="BD441" i="21" s="1"/>
  <c r="F441" i="7"/>
  <c r="AH441" i="21" s="1"/>
  <c r="E441" i="7"/>
  <c r="W441" i="21" s="1"/>
  <c r="H440" i="7"/>
  <c r="BZ440" i="21" s="1"/>
  <c r="G440" i="7"/>
  <c r="BD440" i="21" s="1"/>
  <c r="F440" i="7"/>
  <c r="AH440" i="21" s="1"/>
  <c r="E440" i="7"/>
  <c r="W440" i="21" s="1"/>
  <c r="H439" i="7"/>
  <c r="BZ439" i="21" s="1"/>
  <c r="G439" i="7"/>
  <c r="BD439" i="21" s="1"/>
  <c r="F439" i="7"/>
  <c r="AH439" i="21" s="1"/>
  <c r="E439" i="7"/>
  <c r="W439" i="21" s="1"/>
  <c r="H438" i="7"/>
  <c r="BZ438" i="21" s="1"/>
  <c r="G438" i="7"/>
  <c r="BD438" i="21" s="1"/>
  <c r="F438" i="7"/>
  <c r="AH438" i="21" s="1"/>
  <c r="E438" i="7"/>
  <c r="W438" i="21" s="1"/>
  <c r="H437" i="7"/>
  <c r="BZ437" i="21" s="1"/>
  <c r="G437" i="7"/>
  <c r="BD437" i="21" s="1"/>
  <c r="F437" i="7"/>
  <c r="AH437" i="21" s="1"/>
  <c r="E437" i="7"/>
  <c r="W437" i="21" s="1"/>
  <c r="H434" i="7"/>
  <c r="BZ434" i="21" s="1"/>
  <c r="G434" i="7"/>
  <c r="BD434" i="21" s="1"/>
  <c r="F434" i="7"/>
  <c r="AH434" i="21" s="1"/>
  <c r="E434" i="7"/>
  <c r="W434" i="21" s="1"/>
  <c r="H433" i="7"/>
  <c r="BZ433" i="21" s="1"/>
  <c r="G433" i="7"/>
  <c r="BD433" i="21" s="1"/>
  <c r="F433" i="7"/>
  <c r="AH433" i="21" s="1"/>
  <c r="E433" i="7"/>
  <c r="W433" i="21" s="1"/>
  <c r="H432" i="7"/>
  <c r="BZ432" i="21" s="1"/>
  <c r="G432" i="7"/>
  <c r="BD432" i="21" s="1"/>
  <c r="F432" i="7"/>
  <c r="AH432" i="21" s="1"/>
  <c r="E432" i="7"/>
  <c r="W432" i="21" s="1"/>
  <c r="H431" i="7"/>
  <c r="BZ431" i="21" s="1"/>
  <c r="G431" i="7"/>
  <c r="BD431" i="21" s="1"/>
  <c r="F431" i="7"/>
  <c r="AH431" i="21" s="1"/>
  <c r="E431" i="7"/>
  <c r="W431" i="21" s="1"/>
  <c r="H430" i="7"/>
  <c r="BZ430" i="21" s="1"/>
  <c r="G430" i="7"/>
  <c r="BD430" i="21" s="1"/>
  <c r="F430" i="7"/>
  <c r="AH430" i="21" s="1"/>
  <c r="E430" i="7"/>
  <c r="W430" i="21" s="1"/>
  <c r="H429" i="7"/>
  <c r="BZ429" i="21" s="1"/>
  <c r="G429" i="7"/>
  <c r="BD429" i="21" s="1"/>
  <c r="F429" i="7"/>
  <c r="AH429" i="21" s="1"/>
  <c r="E429" i="7"/>
  <c r="W429" i="21" s="1"/>
  <c r="H428" i="7"/>
  <c r="BZ428" i="21" s="1"/>
  <c r="G428" i="7"/>
  <c r="BD428" i="21" s="1"/>
  <c r="F428" i="7"/>
  <c r="AH428" i="21" s="1"/>
  <c r="E428" i="7"/>
  <c r="W428" i="21" s="1"/>
  <c r="H427" i="7"/>
  <c r="BZ427" i="21" s="1"/>
  <c r="G427" i="7"/>
  <c r="BD427" i="21" s="1"/>
  <c r="F427" i="7"/>
  <c r="AH427" i="21" s="1"/>
  <c r="E427" i="7"/>
  <c r="W427" i="21" s="1"/>
  <c r="H426" i="7"/>
  <c r="BZ426" i="21" s="1"/>
  <c r="G426" i="7"/>
  <c r="BD426" i="21" s="1"/>
  <c r="F426" i="7"/>
  <c r="AH426" i="21" s="1"/>
  <c r="E426" i="7"/>
  <c r="W426" i="21" s="1"/>
  <c r="H425" i="7"/>
  <c r="BZ425" i="21" s="1"/>
  <c r="G425" i="7"/>
  <c r="BD425" i="21" s="1"/>
  <c r="F425" i="7"/>
  <c r="AH425" i="21" s="1"/>
  <c r="E425" i="7"/>
  <c r="W425" i="21" s="1"/>
  <c r="H422" i="7"/>
  <c r="BZ422" i="21" s="1"/>
  <c r="G422" i="7"/>
  <c r="BD422" i="21" s="1"/>
  <c r="F422" i="7"/>
  <c r="AH422" i="21" s="1"/>
  <c r="E422" i="7"/>
  <c r="W422" i="21" s="1"/>
  <c r="H421" i="7"/>
  <c r="BZ421" i="21" s="1"/>
  <c r="G421" i="7"/>
  <c r="BD421" i="21" s="1"/>
  <c r="F421" i="7"/>
  <c r="AH421" i="21" s="1"/>
  <c r="E421" i="7"/>
  <c r="W421" i="21" s="1"/>
  <c r="H420" i="7"/>
  <c r="BZ420" i="21" s="1"/>
  <c r="G420" i="7"/>
  <c r="BD420" i="21" s="1"/>
  <c r="F420" i="7"/>
  <c r="AH420" i="21" s="1"/>
  <c r="E420" i="7"/>
  <c r="W420" i="21" s="1"/>
  <c r="H419" i="7"/>
  <c r="BZ419" i="21" s="1"/>
  <c r="G419" i="7"/>
  <c r="BD419" i="21" s="1"/>
  <c r="F419" i="7"/>
  <c r="AH419" i="21" s="1"/>
  <c r="E419" i="7"/>
  <c r="W419" i="21" s="1"/>
  <c r="H418" i="7"/>
  <c r="BZ418" i="21" s="1"/>
  <c r="G418" i="7"/>
  <c r="BD418" i="21" s="1"/>
  <c r="F418" i="7"/>
  <c r="AH418" i="21" s="1"/>
  <c r="E418" i="7"/>
  <c r="W418" i="21" s="1"/>
  <c r="H417" i="7"/>
  <c r="BZ417" i="21" s="1"/>
  <c r="G417" i="7"/>
  <c r="BD417" i="21" s="1"/>
  <c r="F417" i="7"/>
  <c r="AH417" i="21" s="1"/>
  <c r="E417" i="7"/>
  <c r="W417" i="21" s="1"/>
  <c r="H416" i="7"/>
  <c r="BZ416" i="21" s="1"/>
  <c r="G416" i="7"/>
  <c r="BD416" i="21" s="1"/>
  <c r="F416" i="7"/>
  <c r="AH416" i="21" s="1"/>
  <c r="E416" i="7"/>
  <c r="W416" i="21" s="1"/>
  <c r="H415" i="7"/>
  <c r="BZ415" i="21" s="1"/>
  <c r="G415" i="7"/>
  <c r="BD415" i="21" s="1"/>
  <c r="F415" i="7"/>
  <c r="AH415" i="21" s="1"/>
  <c r="E415" i="7"/>
  <c r="W415" i="21" s="1"/>
  <c r="H414" i="7"/>
  <c r="BZ414" i="21" s="1"/>
  <c r="G414" i="7"/>
  <c r="BD414" i="21" s="1"/>
  <c r="F414" i="7"/>
  <c r="AH414" i="21" s="1"/>
  <c r="E414" i="7"/>
  <c r="W414" i="21" s="1"/>
  <c r="H413" i="7"/>
  <c r="BZ413" i="21" s="1"/>
  <c r="G413" i="7"/>
  <c r="BD413" i="21" s="1"/>
  <c r="F413" i="7"/>
  <c r="AH413" i="21" s="1"/>
  <c r="E413" i="7"/>
  <c r="W413" i="21" s="1"/>
  <c r="H410" i="7"/>
  <c r="BZ410" i="21" s="1"/>
  <c r="G410" i="7"/>
  <c r="BD410" i="21" s="1"/>
  <c r="F410" i="7"/>
  <c r="AH410" i="21" s="1"/>
  <c r="E410" i="7"/>
  <c r="W410" i="21" s="1"/>
  <c r="H409" i="7"/>
  <c r="BZ409" i="21" s="1"/>
  <c r="G409" i="7"/>
  <c r="BD409" i="21" s="1"/>
  <c r="F409" i="7"/>
  <c r="AH409" i="21" s="1"/>
  <c r="E409" i="7"/>
  <c r="W409" i="21" s="1"/>
  <c r="H408" i="7"/>
  <c r="BZ408" i="21" s="1"/>
  <c r="G408" i="7"/>
  <c r="BD408" i="21" s="1"/>
  <c r="F408" i="7"/>
  <c r="AH408" i="21" s="1"/>
  <c r="E408" i="7"/>
  <c r="W408" i="21" s="1"/>
  <c r="H407" i="7"/>
  <c r="BZ407" i="21" s="1"/>
  <c r="G407" i="7"/>
  <c r="BD407" i="21" s="1"/>
  <c r="F407" i="7"/>
  <c r="AH407" i="21" s="1"/>
  <c r="E407" i="7"/>
  <c r="W407" i="21" s="1"/>
  <c r="H406" i="7"/>
  <c r="BZ406" i="21" s="1"/>
  <c r="G406" i="7"/>
  <c r="BD406" i="21" s="1"/>
  <c r="F406" i="7"/>
  <c r="AH406" i="21" s="1"/>
  <c r="E406" i="7"/>
  <c r="W406" i="21" s="1"/>
  <c r="H405" i="7"/>
  <c r="BZ405" i="21" s="1"/>
  <c r="G405" i="7"/>
  <c r="BD405" i="21" s="1"/>
  <c r="F405" i="7"/>
  <c r="AH405" i="21" s="1"/>
  <c r="E405" i="7"/>
  <c r="W405" i="21" s="1"/>
  <c r="H404" i="7"/>
  <c r="BZ404" i="21" s="1"/>
  <c r="G404" i="7"/>
  <c r="BD404" i="21" s="1"/>
  <c r="F404" i="7"/>
  <c r="AH404" i="21" s="1"/>
  <c r="E404" i="7"/>
  <c r="W404" i="21" s="1"/>
  <c r="H403" i="7"/>
  <c r="BZ403" i="21" s="1"/>
  <c r="G403" i="7"/>
  <c r="BD403" i="21" s="1"/>
  <c r="F403" i="7"/>
  <c r="AH403" i="21" s="1"/>
  <c r="E403" i="7"/>
  <c r="W403" i="21" s="1"/>
  <c r="H402" i="7"/>
  <c r="BZ402" i="21" s="1"/>
  <c r="G402" i="7"/>
  <c r="BD402" i="21" s="1"/>
  <c r="F402" i="7"/>
  <c r="AH402" i="21" s="1"/>
  <c r="E402" i="7"/>
  <c r="W402" i="21" s="1"/>
  <c r="H401" i="7"/>
  <c r="BZ401" i="21" s="1"/>
  <c r="G401" i="7"/>
  <c r="BD401" i="21" s="1"/>
  <c r="F401" i="7"/>
  <c r="AH401" i="21" s="1"/>
  <c r="E401" i="7"/>
  <c r="W401" i="21" s="1"/>
  <c r="H398" i="7"/>
  <c r="BZ398" i="21" s="1"/>
  <c r="G398" i="7"/>
  <c r="BD398" i="21" s="1"/>
  <c r="F398" i="7"/>
  <c r="AH398" i="21" s="1"/>
  <c r="E398" i="7"/>
  <c r="W398" i="21" s="1"/>
  <c r="H397" i="7"/>
  <c r="BZ397" i="21" s="1"/>
  <c r="G397" i="7"/>
  <c r="BD397" i="21" s="1"/>
  <c r="F397" i="7"/>
  <c r="AH397" i="21" s="1"/>
  <c r="E397" i="7"/>
  <c r="W397" i="21" s="1"/>
  <c r="H396" i="7"/>
  <c r="BZ396" i="21" s="1"/>
  <c r="G396" i="7"/>
  <c r="BD396" i="21" s="1"/>
  <c r="F396" i="7"/>
  <c r="AH396" i="21" s="1"/>
  <c r="E396" i="7"/>
  <c r="W396" i="21" s="1"/>
  <c r="H395" i="7"/>
  <c r="BZ395" i="21" s="1"/>
  <c r="G395" i="7"/>
  <c r="BD395" i="21" s="1"/>
  <c r="F395" i="7"/>
  <c r="AH395" i="21" s="1"/>
  <c r="E395" i="7"/>
  <c r="W395" i="21" s="1"/>
  <c r="H394" i="7"/>
  <c r="BZ394" i="21" s="1"/>
  <c r="G394" i="7"/>
  <c r="BD394" i="21" s="1"/>
  <c r="F394" i="7"/>
  <c r="AH394" i="21" s="1"/>
  <c r="E394" i="7"/>
  <c r="W394" i="21" s="1"/>
  <c r="H393" i="7"/>
  <c r="BZ393" i="21" s="1"/>
  <c r="G393" i="7"/>
  <c r="BD393" i="21" s="1"/>
  <c r="F393" i="7"/>
  <c r="AH393" i="21" s="1"/>
  <c r="E393" i="7"/>
  <c r="W393" i="21" s="1"/>
  <c r="H392" i="7"/>
  <c r="BZ392" i="21" s="1"/>
  <c r="G392" i="7"/>
  <c r="BD392" i="21" s="1"/>
  <c r="F392" i="7"/>
  <c r="AH392" i="21" s="1"/>
  <c r="E392" i="7"/>
  <c r="W392" i="21" s="1"/>
  <c r="H391" i="7"/>
  <c r="BZ391" i="21" s="1"/>
  <c r="G391" i="7"/>
  <c r="BD391" i="21" s="1"/>
  <c r="F391" i="7"/>
  <c r="AH391" i="21" s="1"/>
  <c r="E391" i="7"/>
  <c r="W391" i="21" s="1"/>
  <c r="H390" i="7"/>
  <c r="BZ390" i="21" s="1"/>
  <c r="G390" i="7"/>
  <c r="BD390" i="21" s="1"/>
  <c r="F390" i="7"/>
  <c r="AH390" i="21" s="1"/>
  <c r="E390" i="7"/>
  <c r="W390" i="21" s="1"/>
  <c r="H389" i="7"/>
  <c r="BZ389" i="21" s="1"/>
  <c r="G389" i="7"/>
  <c r="BD389" i="21" s="1"/>
  <c r="F389" i="7"/>
  <c r="AH389" i="21" s="1"/>
  <c r="E389" i="7"/>
  <c r="W389" i="21" s="1"/>
  <c r="H386" i="7"/>
  <c r="BZ386" i="21" s="1"/>
  <c r="G386" i="7"/>
  <c r="BD386" i="21" s="1"/>
  <c r="F386" i="7"/>
  <c r="AH386" i="21" s="1"/>
  <c r="E386" i="7"/>
  <c r="W386" i="21" s="1"/>
  <c r="H385" i="7"/>
  <c r="BZ385" i="21" s="1"/>
  <c r="G385" i="7"/>
  <c r="BD385" i="21" s="1"/>
  <c r="F385" i="7"/>
  <c r="AH385" i="21" s="1"/>
  <c r="E385" i="7"/>
  <c r="W385" i="21" s="1"/>
  <c r="H384" i="7"/>
  <c r="BZ384" i="21" s="1"/>
  <c r="G384" i="7"/>
  <c r="BD384" i="21" s="1"/>
  <c r="F384" i="7"/>
  <c r="AH384" i="21" s="1"/>
  <c r="E384" i="7"/>
  <c r="W384" i="21" s="1"/>
  <c r="H383" i="7"/>
  <c r="BZ383" i="21" s="1"/>
  <c r="G383" i="7"/>
  <c r="BD383" i="21" s="1"/>
  <c r="F383" i="7"/>
  <c r="AH383" i="21" s="1"/>
  <c r="E383" i="7"/>
  <c r="W383" i="21" s="1"/>
  <c r="H382" i="7"/>
  <c r="BZ382" i="21" s="1"/>
  <c r="G382" i="7"/>
  <c r="BD382" i="21" s="1"/>
  <c r="F382" i="7"/>
  <c r="AH382" i="21" s="1"/>
  <c r="E382" i="7"/>
  <c r="W382" i="21" s="1"/>
  <c r="H381" i="7"/>
  <c r="BZ381" i="21" s="1"/>
  <c r="G381" i="7"/>
  <c r="BD381" i="21" s="1"/>
  <c r="F381" i="7"/>
  <c r="AH381" i="21" s="1"/>
  <c r="E381" i="7"/>
  <c r="W381" i="21" s="1"/>
  <c r="H380" i="7"/>
  <c r="BZ380" i="21" s="1"/>
  <c r="G380" i="7"/>
  <c r="BD380" i="21" s="1"/>
  <c r="F380" i="7"/>
  <c r="AH380" i="21" s="1"/>
  <c r="E380" i="7"/>
  <c r="W380" i="21" s="1"/>
  <c r="H379" i="7"/>
  <c r="BZ379" i="21" s="1"/>
  <c r="G379" i="7"/>
  <c r="BD379" i="21" s="1"/>
  <c r="F379" i="7"/>
  <c r="AH379" i="21" s="1"/>
  <c r="E379" i="7"/>
  <c r="W379" i="21" s="1"/>
  <c r="H378" i="7"/>
  <c r="BZ378" i="21" s="1"/>
  <c r="G378" i="7"/>
  <c r="BD378" i="21" s="1"/>
  <c r="F378" i="7"/>
  <c r="AH378" i="21" s="1"/>
  <c r="E378" i="7"/>
  <c r="W378" i="21" s="1"/>
  <c r="H377" i="7"/>
  <c r="BZ377" i="21" s="1"/>
  <c r="G377" i="7"/>
  <c r="BD377" i="21" s="1"/>
  <c r="F377" i="7"/>
  <c r="AH377" i="21" s="1"/>
  <c r="E377" i="7"/>
  <c r="W377" i="21" s="1"/>
  <c r="H374" i="7"/>
  <c r="BZ374" i="21" s="1"/>
  <c r="G374" i="7"/>
  <c r="BD374" i="21" s="1"/>
  <c r="F374" i="7"/>
  <c r="AH374" i="21" s="1"/>
  <c r="E374" i="7"/>
  <c r="W374" i="21" s="1"/>
  <c r="H373" i="7"/>
  <c r="BZ373" i="21" s="1"/>
  <c r="G373" i="7"/>
  <c r="BD373" i="21" s="1"/>
  <c r="F373" i="7"/>
  <c r="AH373" i="21" s="1"/>
  <c r="E373" i="7"/>
  <c r="W373" i="21" s="1"/>
  <c r="H372" i="7"/>
  <c r="BZ372" i="21" s="1"/>
  <c r="G372" i="7"/>
  <c r="BD372" i="21" s="1"/>
  <c r="F372" i="7"/>
  <c r="AH372" i="21" s="1"/>
  <c r="E372" i="7"/>
  <c r="W372" i="21" s="1"/>
  <c r="H371" i="7"/>
  <c r="BZ371" i="21" s="1"/>
  <c r="G371" i="7"/>
  <c r="BD371" i="21" s="1"/>
  <c r="F371" i="7"/>
  <c r="AH371" i="21" s="1"/>
  <c r="E371" i="7"/>
  <c r="W371" i="21" s="1"/>
  <c r="H370" i="7"/>
  <c r="BZ370" i="21" s="1"/>
  <c r="G370" i="7"/>
  <c r="BD370" i="21" s="1"/>
  <c r="F370" i="7"/>
  <c r="AH370" i="21" s="1"/>
  <c r="E370" i="7"/>
  <c r="W370" i="21" s="1"/>
  <c r="H369" i="7"/>
  <c r="BZ369" i="21" s="1"/>
  <c r="G369" i="7"/>
  <c r="BD369" i="21" s="1"/>
  <c r="F369" i="7"/>
  <c r="AH369" i="21" s="1"/>
  <c r="E369" i="7"/>
  <c r="W369" i="21" s="1"/>
  <c r="H368" i="7"/>
  <c r="BZ368" i="21" s="1"/>
  <c r="G368" i="7"/>
  <c r="BD368" i="21" s="1"/>
  <c r="F368" i="7"/>
  <c r="AH368" i="21" s="1"/>
  <c r="E368" i="7"/>
  <c r="W368" i="21" s="1"/>
  <c r="H367" i="7"/>
  <c r="BZ367" i="21" s="1"/>
  <c r="G367" i="7"/>
  <c r="BD367" i="21" s="1"/>
  <c r="F367" i="7"/>
  <c r="AH367" i="21" s="1"/>
  <c r="E367" i="7"/>
  <c r="W367" i="21" s="1"/>
  <c r="H366" i="7"/>
  <c r="BZ366" i="21" s="1"/>
  <c r="G366" i="7"/>
  <c r="BD366" i="21" s="1"/>
  <c r="F366" i="7"/>
  <c r="AH366" i="21" s="1"/>
  <c r="E366" i="7"/>
  <c r="W366" i="21" s="1"/>
  <c r="H365" i="7"/>
  <c r="BZ365" i="21" s="1"/>
  <c r="G365" i="7"/>
  <c r="BD365" i="21" s="1"/>
  <c r="F365" i="7"/>
  <c r="AH365" i="21" s="1"/>
  <c r="E365" i="7"/>
  <c r="W365" i="21" s="1"/>
  <c r="H362" i="7"/>
  <c r="BZ362" i="21" s="1"/>
  <c r="G362" i="7"/>
  <c r="BD362" i="21" s="1"/>
  <c r="F362" i="7"/>
  <c r="AH362" i="21" s="1"/>
  <c r="E362" i="7"/>
  <c r="W362" i="21" s="1"/>
  <c r="H361" i="7"/>
  <c r="BZ361" i="21" s="1"/>
  <c r="G361" i="7"/>
  <c r="BD361" i="21" s="1"/>
  <c r="F361" i="7"/>
  <c r="AH361" i="21" s="1"/>
  <c r="E361" i="7"/>
  <c r="W361" i="21" s="1"/>
  <c r="H360" i="7"/>
  <c r="BZ360" i="21" s="1"/>
  <c r="G360" i="7"/>
  <c r="BD360" i="21" s="1"/>
  <c r="F360" i="7"/>
  <c r="AH360" i="21" s="1"/>
  <c r="E360" i="7"/>
  <c r="W360" i="21" s="1"/>
  <c r="H359" i="7"/>
  <c r="BZ359" i="21" s="1"/>
  <c r="G359" i="7"/>
  <c r="BD359" i="21" s="1"/>
  <c r="F359" i="7"/>
  <c r="AH359" i="21" s="1"/>
  <c r="E359" i="7"/>
  <c r="W359" i="21" s="1"/>
  <c r="H358" i="7"/>
  <c r="BZ358" i="21" s="1"/>
  <c r="G358" i="7"/>
  <c r="BD358" i="21" s="1"/>
  <c r="F358" i="7"/>
  <c r="AH358" i="21" s="1"/>
  <c r="E358" i="7"/>
  <c r="W358" i="21" s="1"/>
  <c r="H357" i="7"/>
  <c r="BZ357" i="21" s="1"/>
  <c r="G357" i="7"/>
  <c r="BD357" i="21" s="1"/>
  <c r="F357" i="7"/>
  <c r="AH357" i="21" s="1"/>
  <c r="E357" i="7"/>
  <c r="W357" i="21" s="1"/>
  <c r="H356" i="7"/>
  <c r="BZ356" i="21" s="1"/>
  <c r="G356" i="7"/>
  <c r="BD356" i="21" s="1"/>
  <c r="F356" i="7"/>
  <c r="AH356" i="21" s="1"/>
  <c r="E356" i="7"/>
  <c r="W356" i="21" s="1"/>
  <c r="H355" i="7"/>
  <c r="BZ355" i="21" s="1"/>
  <c r="G355" i="7"/>
  <c r="BD355" i="21" s="1"/>
  <c r="F355" i="7"/>
  <c r="AH355" i="21" s="1"/>
  <c r="E355" i="7"/>
  <c r="W355" i="21" s="1"/>
  <c r="H354" i="7"/>
  <c r="BZ354" i="21" s="1"/>
  <c r="G354" i="7"/>
  <c r="BD354" i="21" s="1"/>
  <c r="F354" i="7"/>
  <c r="AH354" i="21" s="1"/>
  <c r="E354" i="7"/>
  <c r="W354" i="21" s="1"/>
  <c r="H353" i="7"/>
  <c r="BZ353" i="21" s="1"/>
  <c r="G353" i="7"/>
  <c r="BD353" i="21" s="1"/>
  <c r="F353" i="7"/>
  <c r="AH353" i="21" s="1"/>
  <c r="E353" i="7"/>
  <c r="W353" i="21" s="1"/>
  <c r="H350" i="7"/>
  <c r="BZ350" i="21" s="1"/>
  <c r="G350" i="7"/>
  <c r="BD350" i="21" s="1"/>
  <c r="F350" i="7"/>
  <c r="AH350" i="21" s="1"/>
  <c r="E350" i="7"/>
  <c r="W350" i="21" s="1"/>
  <c r="H349" i="7"/>
  <c r="BZ349" i="21" s="1"/>
  <c r="G349" i="7"/>
  <c r="BD349" i="21" s="1"/>
  <c r="F349" i="7"/>
  <c r="AH349" i="21" s="1"/>
  <c r="E349" i="7"/>
  <c r="W349" i="21" s="1"/>
  <c r="H348" i="7"/>
  <c r="BZ348" i="21" s="1"/>
  <c r="G348" i="7"/>
  <c r="BD348" i="21" s="1"/>
  <c r="F348" i="7"/>
  <c r="AH348" i="21" s="1"/>
  <c r="E348" i="7"/>
  <c r="W348" i="21" s="1"/>
  <c r="H347" i="7"/>
  <c r="BZ347" i="21" s="1"/>
  <c r="G347" i="7"/>
  <c r="BD347" i="21" s="1"/>
  <c r="F347" i="7"/>
  <c r="AH347" i="21" s="1"/>
  <c r="E347" i="7"/>
  <c r="W347" i="21" s="1"/>
  <c r="H346" i="7"/>
  <c r="BZ346" i="21" s="1"/>
  <c r="G346" i="7"/>
  <c r="BD346" i="21" s="1"/>
  <c r="F346" i="7"/>
  <c r="AH346" i="21" s="1"/>
  <c r="E346" i="7"/>
  <c r="W346" i="21" s="1"/>
  <c r="H345" i="7"/>
  <c r="BZ345" i="21" s="1"/>
  <c r="G345" i="7"/>
  <c r="BD345" i="21" s="1"/>
  <c r="F345" i="7"/>
  <c r="AH345" i="21" s="1"/>
  <c r="E345" i="7"/>
  <c r="W345" i="21" s="1"/>
  <c r="H344" i="7"/>
  <c r="BZ344" i="21" s="1"/>
  <c r="G344" i="7"/>
  <c r="BD344" i="21" s="1"/>
  <c r="F344" i="7"/>
  <c r="AH344" i="21" s="1"/>
  <c r="E344" i="7"/>
  <c r="W344" i="21" s="1"/>
  <c r="H343" i="7"/>
  <c r="BZ343" i="21" s="1"/>
  <c r="G343" i="7"/>
  <c r="BD343" i="21" s="1"/>
  <c r="F343" i="7"/>
  <c r="AH343" i="21" s="1"/>
  <c r="E343" i="7"/>
  <c r="W343" i="21" s="1"/>
  <c r="H342" i="7"/>
  <c r="BZ342" i="21" s="1"/>
  <c r="G342" i="7"/>
  <c r="BD342" i="21" s="1"/>
  <c r="F342" i="7"/>
  <c r="AH342" i="21" s="1"/>
  <c r="E342" i="7"/>
  <c r="W342" i="21" s="1"/>
  <c r="H341" i="7"/>
  <c r="BZ341" i="21" s="1"/>
  <c r="G341" i="7"/>
  <c r="BD341" i="21" s="1"/>
  <c r="F341" i="7"/>
  <c r="AH341" i="21" s="1"/>
  <c r="E341" i="7"/>
  <c r="W341" i="21" s="1"/>
  <c r="H338" i="7"/>
  <c r="BZ338" i="21" s="1"/>
  <c r="G338" i="7"/>
  <c r="BD338" i="21" s="1"/>
  <c r="F338" i="7"/>
  <c r="AH338" i="21" s="1"/>
  <c r="E338" i="7"/>
  <c r="W338" i="21" s="1"/>
  <c r="H337" i="7"/>
  <c r="BZ337" i="21" s="1"/>
  <c r="G337" i="7"/>
  <c r="BD337" i="21" s="1"/>
  <c r="F337" i="7"/>
  <c r="AH337" i="21" s="1"/>
  <c r="E337" i="7"/>
  <c r="W337" i="21" s="1"/>
  <c r="H336" i="7"/>
  <c r="BZ336" i="21" s="1"/>
  <c r="G336" i="7"/>
  <c r="BD336" i="21" s="1"/>
  <c r="F336" i="7"/>
  <c r="AH336" i="21" s="1"/>
  <c r="E336" i="7"/>
  <c r="W336" i="21" s="1"/>
  <c r="H335" i="7"/>
  <c r="BZ335" i="21" s="1"/>
  <c r="G335" i="7"/>
  <c r="BD335" i="21" s="1"/>
  <c r="F335" i="7"/>
  <c r="AH335" i="21" s="1"/>
  <c r="E335" i="7"/>
  <c r="W335" i="21" s="1"/>
  <c r="H334" i="7"/>
  <c r="BZ334" i="21" s="1"/>
  <c r="G334" i="7"/>
  <c r="BD334" i="21" s="1"/>
  <c r="F334" i="7"/>
  <c r="AH334" i="21" s="1"/>
  <c r="E334" i="7"/>
  <c r="W334" i="21" s="1"/>
  <c r="H333" i="7"/>
  <c r="BZ333" i="21" s="1"/>
  <c r="G333" i="7"/>
  <c r="BD333" i="21" s="1"/>
  <c r="F333" i="7"/>
  <c r="AH333" i="21" s="1"/>
  <c r="E333" i="7"/>
  <c r="W333" i="21" s="1"/>
  <c r="H332" i="7"/>
  <c r="BZ332" i="21" s="1"/>
  <c r="G332" i="7"/>
  <c r="BD332" i="21" s="1"/>
  <c r="F332" i="7"/>
  <c r="AH332" i="21" s="1"/>
  <c r="E332" i="7"/>
  <c r="W332" i="21" s="1"/>
  <c r="H331" i="7"/>
  <c r="BZ331" i="21" s="1"/>
  <c r="G331" i="7"/>
  <c r="BD331" i="21" s="1"/>
  <c r="F331" i="7"/>
  <c r="AH331" i="21" s="1"/>
  <c r="E331" i="7"/>
  <c r="W331" i="21" s="1"/>
  <c r="H330" i="7"/>
  <c r="BZ330" i="21" s="1"/>
  <c r="G330" i="7"/>
  <c r="BD330" i="21" s="1"/>
  <c r="F330" i="7"/>
  <c r="AH330" i="21" s="1"/>
  <c r="E330" i="7"/>
  <c r="W330" i="21" s="1"/>
  <c r="H329" i="7"/>
  <c r="BZ329" i="21" s="1"/>
  <c r="G329" i="7"/>
  <c r="BD329" i="21" s="1"/>
  <c r="F329" i="7"/>
  <c r="AH329" i="21" s="1"/>
  <c r="E329" i="7"/>
  <c r="W329" i="21" s="1"/>
  <c r="H326" i="7"/>
  <c r="BZ326" i="21" s="1"/>
  <c r="G326" i="7"/>
  <c r="BD326" i="21" s="1"/>
  <c r="F326" i="7"/>
  <c r="AH326" i="21" s="1"/>
  <c r="E326" i="7"/>
  <c r="W326" i="21" s="1"/>
  <c r="H325" i="7"/>
  <c r="BZ325" i="21" s="1"/>
  <c r="G325" i="7"/>
  <c r="BD325" i="21" s="1"/>
  <c r="F325" i="7"/>
  <c r="AH325" i="21" s="1"/>
  <c r="E325" i="7"/>
  <c r="W325" i="21" s="1"/>
  <c r="H324" i="7"/>
  <c r="BZ324" i="21" s="1"/>
  <c r="G324" i="7"/>
  <c r="BD324" i="21" s="1"/>
  <c r="F324" i="7"/>
  <c r="AH324" i="21" s="1"/>
  <c r="E324" i="7"/>
  <c r="W324" i="21" s="1"/>
  <c r="H323" i="7"/>
  <c r="BZ323" i="21" s="1"/>
  <c r="G323" i="7"/>
  <c r="BD323" i="21" s="1"/>
  <c r="F323" i="7"/>
  <c r="AH323" i="21" s="1"/>
  <c r="E323" i="7"/>
  <c r="W323" i="21" s="1"/>
  <c r="H322" i="7"/>
  <c r="BZ322" i="21" s="1"/>
  <c r="G322" i="7"/>
  <c r="BD322" i="21" s="1"/>
  <c r="F322" i="7"/>
  <c r="AH322" i="21" s="1"/>
  <c r="E322" i="7"/>
  <c r="W322" i="21" s="1"/>
  <c r="H321" i="7"/>
  <c r="BZ321" i="21" s="1"/>
  <c r="G321" i="7"/>
  <c r="BD321" i="21" s="1"/>
  <c r="F321" i="7"/>
  <c r="AH321" i="21" s="1"/>
  <c r="E321" i="7"/>
  <c r="W321" i="21" s="1"/>
  <c r="H320" i="7"/>
  <c r="BZ320" i="21" s="1"/>
  <c r="G320" i="7"/>
  <c r="BD320" i="21" s="1"/>
  <c r="F320" i="7"/>
  <c r="AH320" i="21" s="1"/>
  <c r="E320" i="7"/>
  <c r="W320" i="21" s="1"/>
  <c r="H319" i="7"/>
  <c r="BZ319" i="21" s="1"/>
  <c r="G319" i="7"/>
  <c r="BD319" i="21" s="1"/>
  <c r="F319" i="7"/>
  <c r="AH319" i="21" s="1"/>
  <c r="E319" i="7"/>
  <c r="W319" i="21" s="1"/>
  <c r="H318" i="7"/>
  <c r="BZ318" i="21" s="1"/>
  <c r="G318" i="7"/>
  <c r="BD318" i="21" s="1"/>
  <c r="F318" i="7"/>
  <c r="AH318" i="21" s="1"/>
  <c r="E318" i="7"/>
  <c r="W318" i="21" s="1"/>
  <c r="H317" i="7"/>
  <c r="BZ317" i="21" s="1"/>
  <c r="G317" i="7"/>
  <c r="BD317" i="21" s="1"/>
  <c r="F317" i="7"/>
  <c r="AH317" i="21" s="1"/>
  <c r="E317" i="7"/>
  <c r="W317" i="21" s="1"/>
  <c r="H302" i="7"/>
  <c r="BZ302" i="21" s="1"/>
  <c r="G302" i="7"/>
  <c r="BD302" i="21" s="1"/>
  <c r="F302" i="7"/>
  <c r="AH302" i="21" s="1"/>
  <c r="E302" i="7"/>
  <c r="W302" i="21" s="1"/>
  <c r="H301" i="7"/>
  <c r="BZ301" i="21" s="1"/>
  <c r="G301" i="7"/>
  <c r="BD301" i="21" s="1"/>
  <c r="F301" i="7"/>
  <c r="AH301" i="21" s="1"/>
  <c r="E301" i="7"/>
  <c r="W301" i="21" s="1"/>
  <c r="H300" i="7"/>
  <c r="BZ300" i="21" s="1"/>
  <c r="G300" i="7"/>
  <c r="BD300" i="21" s="1"/>
  <c r="F300" i="7"/>
  <c r="AH300" i="21" s="1"/>
  <c r="E300" i="7"/>
  <c r="W300" i="21" s="1"/>
  <c r="H299" i="7"/>
  <c r="BZ299" i="21" s="1"/>
  <c r="G299" i="7"/>
  <c r="BD299" i="21" s="1"/>
  <c r="F299" i="7"/>
  <c r="AH299" i="21" s="1"/>
  <c r="E299" i="7"/>
  <c r="W299" i="21" s="1"/>
  <c r="H298" i="7"/>
  <c r="BZ298" i="21" s="1"/>
  <c r="G298" i="7"/>
  <c r="BD298" i="21" s="1"/>
  <c r="F298" i="7"/>
  <c r="AH298" i="21" s="1"/>
  <c r="E298" i="7"/>
  <c r="W298" i="21" s="1"/>
  <c r="H297" i="7"/>
  <c r="BZ297" i="21" s="1"/>
  <c r="G297" i="7"/>
  <c r="BD297" i="21" s="1"/>
  <c r="F297" i="7"/>
  <c r="AH297" i="21" s="1"/>
  <c r="E297" i="7"/>
  <c r="W297" i="21" s="1"/>
  <c r="H296" i="7"/>
  <c r="BZ296" i="21" s="1"/>
  <c r="G296" i="7"/>
  <c r="BD296" i="21" s="1"/>
  <c r="F296" i="7"/>
  <c r="AH296" i="21" s="1"/>
  <c r="E296" i="7"/>
  <c r="W296" i="21" s="1"/>
  <c r="H295" i="7"/>
  <c r="BZ295" i="21" s="1"/>
  <c r="G295" i="7"/>
  <c r="BD295" i="21" s="1"/>
  <c r="F295" i="7"/>
  <c r="AH295" i="21" s="1"/>
  <c r="E295" i="7"/>
  <c r="W295" i="21" s="1"/>
  <c r="H294" i="7"/>
  <c r="BZ294" i="21" s="1"/>
  <c r="G294" i="7"/>
  <c r="BD294" i="21" s="1"/>
  <c r="F294" i="7"/>
  <c r="AH294" i="21" s="1"/>
  <c r="E294" i="7"/>
  <c r="W294" i="21" s="1"/>
  <c r="H293" i="7"/>
  <c r="BZ293" i="21" s="1"/>
  <c r="G293" i="7"/>
  <c r="BD293" i="21" s="1"/>
  <c r="F293" i="7"/>
  <c r="AH293" i="21" s="1"/>
  <c r="E293" i="7"/>
  <c r="W293" i="21" s="1"/>
  <c r="H290" i="7"/>
  <c r="BZ290" i="21" s="1"/>
  <c r="G290" i="7"/>
  <c r="BD290" i="21" s="1"/>
  <c r="F290" i="7"/>
  <c r="AH290" i="21" s="1"/>
  <c r="E290" i="7"/>
  <c r="W290" i="21" s="1"/>
  <c r="H289" i="7"/>
  <c r="BZ289" i="21" s="1"/>
  <c r="G289" i="7"/>
  <c r="BD289" i="21" s="1"/>
  <c r="F289" i="7"/>
  <c r="AH289" i="21" s="1"/>
  <c r="E289" i="7"/>
  <c r="W289" i="21" s="1"/>
  <c r="H288" i="7"/>
  <c r="BZ288" i="21" s="1"/>
  <c r="G288" i="7"/>
  <c r="BD288" i="21" s="1"/>
  <c r="F288" i="7"/>
  <c r="AH288" i="21" s="1"/>
  <c r="E288" i="7"/>
  <c r="W288" i="21" s="1"/>
  <c r="H287" i="7"/>
  <c r="BZ287" i="21" s="1"/>
  <c r="G287" i="7"/>
  <c r="BD287" i="21" s="1"/>
  <c r="F287" i="7"/>
  <c r="AH287" i="21" s="1"/>
  <c r="E287" i="7"/>
  <c r="W287" i="21" s="1"/>
  <c r="H286" i="7"/>
  <c r="BZ286" i="21" s="1"/>
  <c r="G286" i="7"/>
  <c r="BD286" i="21" s="1"/>
  <c r="F286" i="7"/>
  <c r="AH286" i="21" s="1"/>
  <c r="E286" i="7"/>
  <c r="W286" i="21" s="1"/>
  <c r="H285" i="7"/>
  <c r="BZ285" i="21" s="1"/>
  <c r="G285" i="7"/>
  <c r="BD285" i="21" s="1"/>
  <c r="F285" i="7"/>
  <c r="AH285" i="21" s="1"/>
  <c r="E285" i="7"/>
  <c r="W285" i="21" s="1"/>
  <c r="H284" i="7"/>
  <c r="BZ284" i="21" s="1"/>
  <c r="G284" i="7"/>
  <c r="BD284" i="21" s="1"/>
  <c r="F284" i="7"/>
  <c r="AH284" i="21" s="1"/>
  <c r="E284" i="7"/>
  <c r="W284" i="21" s="1"/>
  <c r="H283" i="7"/>
  <c r="BZ283" i="21" s="1"/>
  <c r="G283" i="7"/>
  <c r="BD283" i="21" s="1"/>
  <c r="F283" i="7"/>
  <c r="AH283" i="21" s="1"/>
  <c r="E283" i="7"/>
  <c r="W283" i="21" s="1"/>
  <c r="H282" i="7"/>
  <c r="BZ282" i="21" s="1"/>
  <c r="G282" i="7"/>
  <c r="BD282" i="21" s="1"/>
  <c r="F282" i="7"/>
  <c r="AH282" i="21" s="1"/>
  <c r="E282" i="7"/>
  <c r="W282" i="21" s="1"/>
  <c r="H281" i="7"/>
  <c r="BZ281" i="21" s="1"/>
  <c r="G281" i="7"/>
  <c r="BD281" i="21" s="1"/>
  <c r="F281" i="7"/>
  <c r="AH281" i="21" s="1"/>
  <c r="E281" i="7"/>
  <c r="W281" i="21" s="1"/>
  <c r="H266" i="7"/>
  <c r="BZ266" i="21" s="1"/>
  <c r="G266" i="7"/>
  <c r="BD266" i="21" s="1"/>
  <c r="F266" i="7"/>
  <c r="AH266" i="21" s="1"/>
  <c r="E266" i="7"/>
  <c r="W266" i="21" s="1"/>
  <c r="H265" i="7"/>
  <c r="BZ265" i="21" s="1"/>
  <c r="G265" i="7"/>
  <c r="BD265" i="21" s="1"/>
  <c r="F265" i="7"/>
  <c r="AH265" i="21" s="1"/>
  <c r="E265" i="7"/>
  <c r="W265" i="21" s="1"/>
  <c r="H264" i="7"/>
  <c r="BZ264" i="21" s="1"/>
  <c r="G264" i="7"/>
  <c r="BD264" i="21" s="1"/>
  <c r="F264" i="7"/>
  <c r="AH264" i="21" s="1"/>
  <c r="E264" i="7"/>
  <c r="W264" i="21" s="1"/>
  <c r="H263" i="7"/>
  <c r="BZ263" i="21" s="1"/>
  <c r="G263" i="7"/>
  <c r="BD263" i="21" s="1"/>
  <c r="F263" i="7"/>
  <c r="AH263" i="21" s="1"/>
  <c r="E263" i="7"/>
  <c r="W263" i="21" s="1"/>
  <c r="H262" i="7"/>
  <c r="BZ262" i="21" s="1"/>
  <c r="G262" i="7"/>
  <c r="BD262" i="21" s="1"/>
  <c r="F262" i="7"/>
  <c r="AH262" i="21" s="1"/>
  <c r="E262" i="7"/>
  <c r="W262" i="21" s="1"/>
  <c r="H261" i="7"/>
  <c r="BZ261" i="21" s="1"/>
  <c r="G261" i="7"/>
  <c r="BD261" i="21" s="1"/>
  <c r="F261" i="7"/>
  <c r="AH261" i="21" s="1"/>
  <c r="E261" i="7"/>
  <c r="W261" i="21" s="1"/>
  <c r="H260" i="7"/>
  <c r="BZ260" i="21" s="1"/>
  <c r="G260" i="7"/>
  <c r="BD260" i="21" s="1"/>
  <c r="F260" i="7"/>
  <c r="AH260" i="21" s="1"/>
  <c r="E260" i="7"/>
  <c r="W260" i="21" s="1"/>
  <c r="H259" i="7"/>
  <c r="BZ259" i="21" s="1"/>
  <c r="G259" i="7"/>
  <c r="BD259" i="21" s="1"/>
  <c r="F259" i="7"/>
  <c r="AH259" i="21" s="1"/>
  <c r="E259" i="7"/>
  <c r="W259" i="21" s="1"/>
  <c r="H258" i="7"/>
  <c r="BZ258" i="21" s="1"/>
  <c r="G258" i="7"/>
  <c r="BD258" i="21" s="1"/>
  <c r="F258" i="7"/>
  <c r="AH258" i="21" s="1"/>
  <c r="E258" i="7"/>
  <c r="W258" i="21" s="1"/>
  <c r="H257" i="7"/>
  <c r="BZ257" i="21" s="1"/>
  <c r="G257" i="7"/>
  <c r="BD257" i="21" s="1"/>
  <c r="F257" i="7"/>
  <c r="AH257" i="21" s="1"/>
  <c r="E257" i="7"/>
  <c r="W257" i="21" s="1"/>
  <c r="H254" i="7"/>
  <c r="BZ254" i="21" s="1"/>
  <c r="G254" i="7"/>
  <c r="BD254" i="21" s="1"/>
  <c r="F254" i="7"/>
  <c r="AH254" i="21" s="1"/>
  <c r="E254" i="7"/>
  <c r="W254" i="21" s="1"/>
  <c r="H253" i="7"/>
  <c r="BZ253" i="21" s="1"/>
  <c r="G253" i="7"/>
  <c r="BD253" i="21" s="1"/>
  <c r="F253" i="7"/>
  <c r="AH253" i="21" s="1"/>
  <c r="E253" i="7"/>
  <c r="W253" i="21" s="1"/>
  <c r="H252" i="7"/>
  <c r="BZ252" i="21" s="1"/>
  <c r="G252" i="7"/>
  <c r="BD252" i="21" s="1"/>
  <c r="F252" i="7"/>
  <c r="AH252" i="21" s="1"/>
  <c r="E252" i="7"/>
  <c r="W252" i="21" s="1"/>
  <c r="H251" i="7"/>
  <c r="BZ251" i="21" s="1"/>
  <c r="G251" i="7"/>
  <c r="BD251" i="21" s="1"/>
  <c r="F251" i="7"/>
  <c r="AH251" i="21" s="1"/>
  <c r="E251" i="7"/>
  <c r="W251" i="21" s="1"/>
  <c r="H250" i="7"/>
  <c r="BZ250" i="21" s="1"/>
  <c r="G250" i="7"/>
  <c r="BD250" i="21" s="1"/>
  <c r="F250" i="7"/>
  <c r="AH250" i="21" s="1"/>
  <c r="E250" i="7"/>
  <c r="W250" i="21" s="1"/>
  <c r="H249" i="7"/>
  <c r="BZ249" i="21" s="1"/>
  <c r="G249" i="7"/>
  <c r="BD249" i="21" s="1"/>
  <c r="F249" i="7"/>
  <c r="AH249" i="21" s="1"/>
  <c r="E249" i="7"/>
  <c r="W249" i="21" s="1"/>
  <c r="H248" i="7"/>
  <c r="BZ248" i="21" s="1"/>
  <c r="G248" i="7"/>
  <c r="BD248" i="21" s="1"/>
  <c r="F248" i="7"/>
  <c r="AH248" i="21" s="1"/>
  <c r="E248" i="7"/>
  <c r="W248" i="21" s="1"/>
  <c r="H247" i="7"/>
  <c r="BZ247" i="21" s="1"/>
  <c r="G247" i="7"/>
  <c r="BD247" i="21" s="1"/>
  <c r="F247" i="7"/>
  <c r="AH247" i="21" s="1"/>
  <c r="E247" i="7"/>
  <c r="W247" i="21" s="1"/>
  <c r="H246" i="7"/>
  <c r="BZ246" i="21" s="1"/>
  <c r="G246" i="7"/>
  <c r="BD246" i="21" s="1"/>
  <c r="F246" i="7"/>
  <c r="AH246" i="21" s="1"/>
  <c r="E246" i="7"/>
  <c r="W246" i="21" s="1"/>
  <c r="H245" i="7"/>
  <c r="BZ245" i="21" s="1"/>
  <c r="G245" i="7"/>
  <c r="BD245" i="21" s="1"/>
  <c r="F245" i="7"/>
  <c r="AH245" i="21" s="1"/>
  <c r="E245" i="7"/>
  <c r="W245" i="21" s="1"/>
  <c r="H242" i="7"/>
  <c r="BZ242" i="21" s="1"/>
  <c r="G242" i="7"/>
  <c r="BD242" i="21" s="1"/>
  <c r="F242" i="7"/>
  <c r="AH242" i="21" s="1"/>
  <c r="E242" i="7"/>
  <c r="W242" i="21" s="1"/>
  <c r="H241" i="7"/>
  <c r="BZ241" i="21" s="1"/>
  <c r="G241" i="7"/>
  <c r="BD241" i="21" s="1"/>
  <c r="F241" i="7"/>
  <c r="AH241" i="21" s="1"/>
  <c r="E241" i="7"/>
  <c r="W241" i="21" s="1"/>
  <c r="H240" i="7"/>
  <c r="BZ240" i="21" s="1"/>
  <c r="G240" i="7"/>
  <c r="BD240" i="21" s="1"/>
  <c r="F240" i="7"/>
  <c r="AH240" i="21" s="1"/>
  <c r="E240" i="7"/>
  <c r="W240" i="21" s="1"/>
  <c r="H239" i="7"/>
  <c r="BZ239" i="21" s="1"/>
  <c r="G239" i="7"/>
  <c r="BD239" i="21" s="1"/>
  <c r="F239" i="7"/>
  <c r="AH239" i="21" s="1"/>
  <c r="E239" i="7"/>
  <c r="W239" i="21" s="1"/>
  <c r="H238" i="7"/>
  <c r="BZ238" i="21" s="1"/>
  <c r="G238" i="7"/>
  <c r="BD238" i="21" s="1"/>
  <c r="F238" i="7"/>
  <c r="AH238" i="21" s="1"/>
  <c r="E238" i="7"/>
  <c r="W238" i="21" s="1"/>
  <c r="H237" i="7"/>
  <c r="BZ237" i="21" s="1"/>
  <c r="G237" i="7"/>
  <c r="BD237" i="21" s="1"/>
  <c r="F237" i="7"/>
  <c r="AH237" i="21" s="1"/>
  <c r="E237" i="7"/>
  <c r="W237" i="21" s="1"/>
  <c r="H236" i="7"/>
  <c r="BZ236" i="21" s="1"/>
  <c r="G236" i="7"/>
  <c r="BD236" i="21" s="1"/>
  <c r="F236" i="7"/>
  <c r="AH236" i="21" s="1"/>
  <c r="E236" i="7"/>
  <c r="W236" i="21" s="1"/>
  <c r="H235" i="7"/>
  <c r="BZ235" i="21" s="1"/>
  <c r="G235" i="7"/>
  <c r="BD235" i="21" s="1"/>
  <c r="F235" i="7"/>
  <c r="AH235" i="21" s="1"/>
  <c r="E235" i="7"/>
  <c r="W235" i="21" s="1"/>
  <c r="H234" i="7"/>
  <c r="BZ234" i="21" s="1"/>
  <c r="G234" i="7"/>
  <c r="BD234" i="21" s="1"/>
  <c r="F234" i="7"/>
  <c r="AH234" i="21" s="1"/>
  <c r="E234" i="7"/>
  <c r="W234" i="21" s="1"/>
  <c r="H233" i="7"/>
  <c r="BZ233" i="21" s="1"/>
  <c r="G233" i="7"/>
  <c r="BD233" i="21" s="1"/>
  <c r="F233" i="7"/>
  <c r="AH233" i="21" s="1"/>
  <c r="E233" i="7"/>
  <c r="W233" i="21" s="1"/>
  <c r="H230" i="7"/>
  <c r="BZ230" i="21" s="1"/>
  <c r="G230" i="7"/>
  <c r="BD230" i="21" s="1"/>
  <c r="F230" i="7"/>
  <c r="AH230" i="21" s="1"/>
  <c r="E230" i="7"/>
  <c r="W230" i="21" s="1"/>
  <c r="H229" i="7"/>
  <c r="BZ229" i="21" s="1"/>
  <c r="G229" i="7"/>
  <c r="BD229" i="21" s="1"/>
  <c r="F229" i="7"/>
  <c r="AH229" i="21" s="1"/>
  <c r="E229" i="7"/>
  <c r="W229" i="21" s="1"/>
  <c r="H228" i="7"/>
  <c r="BZ228" i="21" s="1"/>
  <c r="G228" i="7"/>
  <c r="BD228" i="21" s="1"/>
  <c r="F228" i="7"/>
  <c r="AH228" i="21" s="1"/>
  <c r="E228" i="7"/>
  <c r="W228" i="21" s="1"/>
  <c r="H227" i="7"/>
  <c r="BZ227" i="21" s="1"/>
  <c r="G227" i="7"/>
  <c r="BD227" i="21" s="1"/>
  <c r="F227" i="7"/>
  <c r="AH227" i="21" s="1"/>
  <c r="E227" i="7"/>
  <c r="W227" i="21" s="1"/>
  <c r="H226" i="7"/>
  <c r="BZ226" i="21" s="1"/>
  <c r="G226" i="7"/>
  <c r="BD226" i="21" s="1"/>
  <c r="F226" i="7"/>
  <c r="AH226" i="21" s="1"/>
  <c r="E226" i="7"/>
  <c r="W226" i="21" s="1"/>
  <c r="H225" i="7"/>
  <c r="BZ225" i="21" s="1"/>
  <c r="G225" i="7"/>
  <c r="BD225" i="21" s="1"/>
  <c r="F225" i="7"/>
  <c r="AH225" i="21" s="1"/>
  <c r="E225" i="7"/>
  <c r="W225" i="21" s="1"/>
  <c r="H224" i="7"/>
  <c r="BZ224" i="21" s="1"/>
  <c r="G224" i="7"/>
  <c r="BD224" i="21" s="1"/>
  <c r="F224" i="7"/>
  <c r="AH224" i="21" s="1"/>
  <c r="E224" i="7"/>
  <c r="W224" i="21" s="1"/>
  <c r="H223" i="7"/>
  <c r="BZ223" i="21" s="1"/>
  <c r="G223" i="7"/>
  <c r="BD223" i="21" s="1"/>
  <c r="F223" i="7"/>
  <c r="AH223" i="21" s="1"/>
  <c r="E223" i="7"/>
  <c r="W223" i="21" s="1"/>
  <c r="H222" i="7"/>
  <c r="BZ222" i="21" s="1"/>
  <c r="G222" i="7"/>
  <c r="BD222" i="21" s="1"/>
  <c r="F222" i="7"/>
  <c r="AH222" i="21" s="1"/>
  <c r="E222" i="7"/>
  <c r="W222" i="21" s="1"/>
  <c r="H221" i="7"/>
  <c r="BZ221" i="21" s="1"/>
  <c r="G221" i="7"/>
  <c r="BD221" i="21" s="1"/>
  <c r="F221" i="7"/>
  <c r="AH221" i="21" s="1"/>
  <c r="E221" i="7"/>
  <c r="W221" i="21" s="1"/>
  <c r="H218" i="7"/>
  <c r="BZ218" i="21" s="1"/>
  <c r="G218" i="7"/>
  <c r="BD218" i="21" s="1"/>
  <c r="F218" i="7"/>
  <c r="AH218" i="21" s="1"/>
  <c r="E218" i="7"/>
  <c r="W218" i="21" s="1"/>
  <c r="H217" i="7"/>
  <c r="BZ217" i="21" s="1"/>
  <c r="G217" i="7"/>
  <c r="BD217" i="21" s="1"/>
  <c r="F217" i="7"/>
  <c r="AH217" i="21" s="1"/>
  <c r="E217" i="7"/>
  <c r="W217" i="21" s="1"/>
  <c r="H216" i="7"/>
  <c r="BZ216" i="21" s="1"/>
  <c r="G216" i="7"/>
  <c r="BD216" i="21" s="1"/>
  <c r="F216" i="7"/>
  <c r="AH216" i="21" s="1"/>
  <c r="E216" i="7"/>
  <c r="W216" i="21" s="1"/>
  <c r="H215" i="7"/>
  <c r="BZ215" i="21" s="1"/>
  <c r="G215" i="7"/>
  <c r="BD215" i="21" s="1"/>
  <c r="F215" i="7"/>
  <c r="AH215" i="21" s="1"/>
  <c r="E215" i="7"/>
  <c r="W215" i="21" s="1"/>
  <c r="H214" i="7"/>
  <c r="BZ214" i="21" s="1"/>
  <c r="G214" i="7"/>
  <c r="BD214" i="21" s="1"/>
  <c r="F214" i="7"/>
  <c r="AH214" i="21" s="1"/>
  <c r="E214" i="7"/>
  <c r="W214" i="21" s="1"/>
  <c r="H213" i="7"/>
  <c r="BZ213" i="21" s="1"/>
  <c r="G213" i="7"/>
  <c r="BD213" i="21" s="1"/>
  <c r="F213" i="7"/>
  <c r="AH213" i="21" s="1"/>
  <c r="E213" i="7"/>
  <c r="W213" i="21" s="1"/>
  <c r="H212" i="7"/>
  <c r="BZ212" i="21" s="1"/>
  <c r="G212" i="7"/>
  <c r="BD212" i="21" s="1"/>
  <c r="F212" i="7"/>
  <c r="AH212" i="21" s="1"/>
  <c r="E212" i="7"/>
  <c r="W212" i="21" s="1"/>
  <c r="H211" i="7"/>
  <c r="BZ211" i="21" s="1"/>
  <c r="G211" i="7"/>
  <c r="BD211" i="21" s="1"/>
  <c r="F211" i="7"/>
  <c r="AH211" i="21" s="1"/>
  <c r="E211" i="7"/>
  <c r="W211" i="21" s="1"/>
  <c r="H210" i="7"/>
  <c r="BZ210" i="21" s="1"/>
  <c r="G210" i="7"/>
  <c r="BD210" i="21" s="1"/>
  <c r="F210" i="7"/>
  <c r="AH210" i="21" s="1"/>
  <c r="E210" i="7"/>
  <c r="W210" i="21" s="1"/>
  <c r="H209" i="7"/>
  <c r="BZ209" i="21" s="1"/>
  <c r="G209" i="7"/>
  <c r="BD209" i="21" s="1"/>
  <c r="F209" i="7"/>
  <c r="AH209" i="21" s="1"/>
  <c r="E209" i="7"/>
  <c r="W209" i="21" s="1"/>
  <c r="H206" i="7"/>
  <c r="BZ206" i="21" s="1"/>
  <c r="G206" i="7"/>
  <c r="BD206" i="21" s="1"/>
  <c r="F206" i="7"/>
  <c r="AH206" i="21" s="1"/>
  <c r="E206" i="7"/>
  <c r="W206" i="21" s="1"/>
  <c r="H205" i="7"/>
  <c r="BZ205" i="21" s="1"/>
  <c r="G205" i="7"/>
  <c r="BD205" i="21" s="1"/>
  <c r="F205" i="7"/>
  <c r="AH205" i="21" s="1"/>
  <c r="E205" i="7"/>
  <c r="W205" i="21" s="1"/>
  <c r="H204" i="7"/>
  <c r="BZ204" i="21" s="1"/>
  <c r="G204" i="7"/>
  <c r="BD204" i="21" s="1"/>
  <c r="F204" i="7"/>
  <c r="AH204" i="21" s="1"/>
  <c r="E204" i="7"/>
  <c r="W204" i="21" s="1"/>
  <c r="H203" i="7"/>
  <c r="BZ203" i="21" s="1"/>
  <c r="G203" i="7"/>
  <c r="BD203" i="21" s="1"/>
  <c r="F203" i="7"/>
  <c r="AH203" i="21" s="1"/>
  <c r="E203" i="7"/>
  <c r="W203" i="21" s="1"/>
  <c r="H202" i="7"/>
  <c r="BZ202" i="21" s="1"/>
  <c r="G202" i="7"/>
  <c r="BD202" i="21" s="1"/>
  <c r="F202" i="7"/>
  <c r="AH202" i="21" s="1"/>
  <c r="E202" i="7"/>
  <c r="W202" i="21" s="1"/>
  <c r="H201" i="7"/>
  <c r="BZ201" i="21" s="1"/>
  <c r="G201" i="7"/>
  <c r="BD201" i="21" s="1"/>
  <c r="F201" i="7"/>
  <c r="AH201" i="21" s="1"/>
  <c r="E201" i="7"/>
  <c r="W201" i="21" s="1"/>
  <c r="H200" i="7"/>
  <c r="BZ200" i="21" s="1"/>
  <c r="G200" i="7"/>
  <c r="BD200" i="21" s="1"/>
  <c r="F200" i="7"/>
  <c r="AH200" i="21" s="1"/>
  <c r="E200" i="7"/>
  <c r="W200" i="21" s="1"/>
  <c r="H199" i="7"/>
  <c r="BZ199" i="21" s="1"/>
  <c r="G199" i="7"/>
  <c r="BD199" i="21" s="1"/>
  <c r="F199" i="7"/>
  <c r="AH199" i="21" s="1"/>
  <c r="E199" i="7"/>
  <c r="W199" i="21" s="1"/>
  <c r="H198" i="7"/>
  <c r="BZ198" i="21" s="1"/>
  <c r="G198" i="7"/>
  <c r="BD198" i="21" s="1"/>
  <c r="F198" i="7"/>
  <c r="AH198" i="21" s="1"/>
  <c r="E198" i="7"/>
  <c r="W198" i="21" s="1"/>
  <c r="H197" i="7"/>
  <c r="BZ197" i="21" s="1"/>
  <c r="G197" i="7"/>
  <c r="BD197" i="21" s="1"/>
  <c r="F197" i="7"/>
  <c r="AH197" i="21" s="1"/>
  <c r="E197" i="7"/>
  <c r="W197" i="21" s="1"/>
  <c r="H194" i="7"/>
  <c r="BZ194" i="21" s="1"/>
  <c r="G194" i="7"/>
  <c r="BD194" i="21" s="1"/>
  <c r="F194" i="7"/>
  <c r="AH194" i="21" s="1"/>
  <c r="E194" i="7"/>
  <c r="W194" i="21" s="1"/>
  <c r="H193" i="7"/>
  <c r="BZ193" i="21" s="1"/>
  <c r="G193" i="7"/>
  <c r="BD193" i="21" s="1"/>
  <c r="F193" i="7"/>
  <c r="AH193" i="21" s="1"/>
  <c r="E193" i="7"/>
  <c r="W193" i="21" s="1"/>
  <c r="H192" i="7"/>
  <c r="BZ192" i="21" s="1"/>
  <c r="G192" i="7"/>
  <c r="BD192" i="21" s="1"/>
  <c r="F192" i="7"/>
  <c r="AH192" i="21" s="1"/>
  <c r="E192" i="7"/>
  <c r="W192" i="21" s="1"/>
  <c r="H191" i="7"/>
  <c r="BZ191" i="21" s="1"/>
  <c r="G191" i="7"/>
  <c r="BD191" i="21" s="1"/>
  <c r="F191" i="7"/>
  <c r="AH191" i="21" s="1"/>
  <c r="E191" i="7"/>
  <c r="W191" i="21" s="1"/>
  <c r="H190" i="7"/>
  <c r="BZ190" i="21" s="1"/>
  <c r="G190" i="7"/>
  <c r="BD190" i="21" s="1"/>
  <c r="F190" i="7"/>
  <c r="AH190" i="21" s="1"/>
  <c r="E190" i="7"/>
  <c r="W190" i="21" s="1"/>
  <c r="H189" i="7"/>
  <c r="BZ189" i="21" s="1"/>
  <c r="G189" i="7"/>
  <c r="BD189" i="21" s="1"/>
  <c r="F189" i="7"/>
  <c r="AH189" i="21" s="1"/>
  <c r="E189" i="7"/>
  <c r="W189" i="21" s="1"/>
  <c r="H188" i="7"/>
  <c r="BZ188" i="21" s="1"/>
  <c r="G188" i="7"/>
  <c r="BD188" i="21" s="1"/>
  <c r="F188" i="7"/>
  <c r="AH188" i="21" s="1"/>
  <c r="E188" i="7"/>
  <c r="W188" i="21" s="1"/>
  <c r="H187" i="7"/>
  <c r="BZ187" i="21" s="1"/>
  <c r="G187" i="7"/>
  <c r="BD187" i="21" s="1"/>
  <c r="F187" i="7"/>
  <c r="AH187" i="21" s="1"/>
  <c r="E187" i="7"/>
  <c r="W187" i="21" s="1"/>
  <c r="H186" i="7"/>
  <c r="BZ186" i="21" s="1"/>
  <c r="G186" i="7"/>
  <c r="BD186" i="21" s="1"/>
  <c r="F186" i="7"/>
  <c r="AH186" i="21" s="1"/>
  <c r="E186" i="7"/>
  <c r="W186" i="21" s="1"/>
  <c r="H185" i="7"/>
  <c r="BZ185" i="21" s="1"/>
  <c r="G185" i="7"/>
  <c r="BD185" i="21" s="1"/>
  <c r="F185" i="7"/>
  <c r="AH185" i="21" s="1"/>
  <c r="E185" i="7"/>
  <c r="W185" i="21" s="1"/>
  <c r="H182" i="7"/>
  <c r="BZ182" i="21" s="1"/>
  <c r="G182" i="7"/>
  <c r="BD182" i="21" s="1"/>
  <c r="F182" i="7"/>
  <c r="AH182" i="21" s="1"/>
  <c r="E182" i="7"/>
  <c r="W182" i="21" s="1"/>
  <c r="H181" i="7"/>
  <c r="BZ181" i="21" s="1"/>
  <c r="G181" i="7"/>
  <c r="BD181" i="21" s="1"/>
  <c r="F181" i="7"/>
  <c r="AH181" i="21" s="1"/>
  <c r="E181" i="7"/>
  <c r="W181" i="21" s="1"/>
  <c r="H180" i="7"/>
  <c r="BZ180" i="21" s="1"/>
  <c r="G180" i="7"/>
  <c r="BD180" i="21" s="1"/>
  <c r="F180" i="7"/>
  <c r="AH180" i="21" s="1"/>
  <c r="E180" i="7"/>
  <c r="W180" i="21" s="1"/>
  <c r="H179" i="7"/>
  <c r="BZ179" i="21" s="1"/>
  <c r="G179" i="7"/>
  <c r="BD179" i="21" s="1"/>
  <c r="F179" i="7"/>
  <c r="AH179" i="21" s="1"/>
  <c r="E179" i="7"/>
  <c r="W179" i="21" s="1"/>
  <c r="H178" i="7"/>
  <c r="BZ178" i="21" s="1"/>
  <c r="G178" i="7"/>
  <c r="BD178" i="21" s="1"/>
  <c r="F178" i="7"/>
  <c r="AH178" i="21" s="1"/>
  <c r="E178" i="7"/>
  <c r="W178" i="21" s="1"/>
  <c r="H177" i="7"/>
  <c r="BZ177" i="21" s="1"/>
  <c r="G177" i="7"/>
  <c r="BD177" i="21" s="1"/>
  <c r="F177" i="7"/>
  <c r="AH177" i="21" s="1"/>
  <c r="E177" i="7"/>
  <c r="W177" i="21" s="1"/>
  <c r="H176" i="7"/>
  <c r="BZ176" i="21" s="1"/>
  <c r="G176" i="7"/>
  <c r="BD176" i="21" s="1"/>
  <c r="F176" i="7"/>
  <c r="AH176" i="21" s="1"/>
  <c r="E176" i="7"/>
  <c r="W176" i="21" s="1"/>
  <c r="H175" i="7"/>
  <c r="BZ175" i="21" s="1"/>
  <c r="G175" i="7"/>
  <c r="BD175" i="21" s="1"/>
  <c r="F175" i="7"/>
  <c r="AH175" i="21" s="1"/>
  <c r="E175" i="7"/>
  <c r="W175" i="21" s="1"/>
  <c r="H174" i="7"/>
  <c r="BZ174" i="21" s="1"/>
  <c r="G174" i="7"/>
  <c r="BD174" i="21" s="1"/>
  <c r="F174" i="7"/>
  <c r="AH174" i="21" s="1"/>
  <c r="E174" i="7"/>
  <c r="W174" i="21" s="1"/>
  <c r="H173" i="7"/>
  <c r="BZ173" i="21" s="1"/>
  <c r="G173" i="7"/>
  <c r="BD173" i="21" s="1"/>
  <c r="F173" i="7"/>
  <c r="AH173" i="21" s="1"/>
  <c r="E173" i="7"/>
  <c r="W173" i="21" s="1"/>
  <c r="H170" i="7"/>
  <c r="BZ170" i="21" s="1"/>
  <c r="G170" i="7"/>
  <c r="BD170" i="21" s="1"/>
  <c r="F170" i="7"/>
  <c r="AH170" i="21" s="1"/>
  <c r="E170" i="7"/>
  <c r="W170" i="21" s="1"/>
  <c r="H169" i="7"/>
  <c r="BZ169" i="21" s="1"/>
  <c r="G169" i="7"/>
  <c r="BD169" i="21" s="1"/>
  <c r="F169" i="7"/>
  <c r="AH169" i="21" s="1"/>
  <c r="E169" i="7"/>
  <c r="W169" i="21" s="1"/>
  <c r="H168" i="7"/>
  <c r="BZ168" i="21" s="1"/>
  <c r="G168" i="7"/>
  <c r="BD168" i="21" s="1"/>
  <c r="F168" i="7"/>
  <c r="AH168" i="21" s="1"/>
  <c r="E168" i="7"/>
  <c r="W168" i="21" s="1"/>
  <c r="H167" i="7"/>
  <c r="BZ167" i="21" s="1"/>
  <c r="G167" i="7"/>
  <c r="BD167" i="21" s="1"/>
  <c r="F167" i="7"/>
  <c r="AH167" i="21" s="1"/>
  <c r="E167" i="7"/>
  <c r="W167" i="21" s="1"/>
  <c r="H166" i="7"/>
  <c r="BZ166" i="21" s="1"/>
  <c r="G166" i="7"/>
  <c r="BD166" i="21" s="1"/>
  <c r="F166" i="7"/>
  <c r="AH166" i="21" s="1"/>
  <c r="E166" i="7"/>
  <c r="W166" i="21" s="1"/>
  <c r="H165" i="7"/>
  <c r="BZ165" i="21" s="1"/>
  <c r="G165" i="7"/>
  <c r="BD165" i="21" s="1"/>
  <c r="F165" i="7"/>
  <c r="AH165" i="21" s="1"/>
  <c r="E165" i="7"/>
  <c r="W165" i="21" s="1"/>
  <c r="H164" i="7"/>
  <c r="BZ164" i="21" s="1"/>
  <c r="G164" i="7"/>
  <c r="BD164" i="21" s="1"/>
  <c r="F164" i="7"/>
  <c r="AH164" i="21" s="1"/>
  <c r="E164" i="7"/>
  <c r="W164" i="21" s="1"/>
  <c r="H163" i="7"/>
  <c r="BZ163" i="21" s="1"/>
  <c r="G163" i="7"/>
  <c r="BD163" i="21" s="1"/>
  <c r="F163" i="7"/>
  <c r="AH163" i="21" s="1"/>
  <c r="E163" i="7"/>
  <c r="W163" i="21" s="1"/>
  <c r="H162" i="7"/>
  <c r="BZ162" i="21" s="1"/>
  <c r="G162" i="7"/>
  <c r="BD162" i="21" s="1"/>
  <c r="F162" i="7"/>
  <c r="AH162" i="21" s="1"/>
  <c r="E162" i="7"/>
  <c r="W162" i="21" s="1"/>
  <c r="H161" i="7"/>
  <c r="BZ161" i="21" s="1"/>
  <c r="G161" i="7"/>
  <c r="BD161" i="21" s="1"/>
  <c r="F161" i="7"/>
  <c r="AH161" i="21" s="1"/>
  <c r="E161" i="7"/>
  <c r="W161" i="21" s="1"/>
  <c r="H158" i="7"/>
  <c r="BZ158" i="21" s="1"/>
  <c r="G158" i="7"/>
  <c r="BD158" i="21" s="1"/>
  <c r="F158" i="7"/>
  <c r="AH158" i="21" s="1"/>
  <c r="E158" i="7"/>
  <c r="W158" i="21" s="1"/>
  <c r="H157" i="7"/>
  <c r="BZ157" i="21" s="1"/>
  <c r="G157" i="7"/>
  <c r="BD157" i="21" s="1"/>
  <c r="F157" i="7"/>
  <c r="AH157" i="21" s="1"/>
  <c r="E157" i="7"/>
  <c r="W157" i="21" s="1"/>
  <c r="H156" i="7"/>
  <c r="BZ156" i="21" s="1"/>
  <c r="G156" i="7"/>
  <c r="BD156" i="21" s="1"/>
  <c r="F156" i="7"/>
  <c r="AH156" i="21" s="1"/>
  <c r="E156" i="7"/>
  <c r="W156" i="21" s="1"/>
  <c r="H155" i="7"/>
  <c r="BZ155" i="21" s="1"/>
  <c r="G155" i="7"/>
  <c r="BD155" i="21" s="1"/>
  <c r="F155" i="7"/>
  <c r="AH155" i="21" s="1"/>
  <c r="E155" i="7"/>
  <c r="W155" i="21" s="1"/>
  <c r="H154" i="7"/>
  <c r="BZ154" i="21" s="1"/>
  <c r="G154" i="7"/>
  <c r="BD154" i="21" s="1"/>
  <c r="F154" i="7"/>
  <c r="AH154" i="21" s="1"/>
  <c r="E154" i="7"/>
  <c r="W154" i="21" s="1"/>
  <c r="H153" i="7"/>
  <c r="BZ153" i="21" s="1"/>
  <c r="G153" i="7"/>
  <c r="BD153" i="21" s="1"/>
  <c r="F153" i="7"/>
  <c r="AH153" i="21" s="1"/>
  <c r="E153" i="7"/>
  <c r="W153" i="21" s="1"/>
  <c r="H152" i="7"/>
  <c r="BZ152" i="21" s="1"/>
  <c r="G152" i="7"/>
  <c r="BD152" i="21" s="1"/>
  <c r="F152" i="7"/>
  <c r="AH152" i="21" s="1"/>
  <c r="E152" i="7"/>
  <c r="W152" i="21" s="1"/>
  <c r="H151" i="7"/>
  <c r="BZ151" i="21" s="1"/>
  <c r="G151" i="7"/>
  <c r="BD151" i="21" s="1"/>
  <c r="F151" i="7"/>
  <c r="AH151" i="21" s="1"/>
  <c r="E151" i="7"/>
  <c r="W151" i="21" s="1"/>
  <c r="H150" i="7"/>
  <c r="BZ150" i="21" s="1"/>
  <c r="G150" i="7"/>
  <c r="BD150" i="21" s="1"/>
  <c r="F150" i="7"/>
  <c r="AH150" i="21" s="1"/>
  <c r="E150" i="7"/>
  <c r="W150" i="21" s="1"/>
  <c r="H149" i="7"/>
  <c r="BZ149" i="21" s="1"/>
  <c r="G149" i="7"/>
  <c r="BD149" i="21" s="1"/>
  <c r="F149" i="7"/>
  <c r="AH149" i="21" s="1"/>
  <c r="E149" i="7"/>
  <c r="W149" i="21" s="1"/>
  <c r="H146" i="7"/>
  <c r="BZ146" i="21" s="1"/>
  <c r="G146" i="7"/>
  <c r="BD146" i="21" s="1"/>
  <c r="F146" i="7"/>
  <c r="AH146" i="21" s="1"/>
  <c r="E146" i="7"/>
  <c r="W146" i="21" s="1"/>
  <c r="H145" i="7"/>
  <c r="BZ145" i="21" s="1"/>
  <c r="G145" i="7"/>
  <c r="BD145" i="21" s="1"/>
  <c r="F145" i="7"/>
  <c r="AH145" i="21" s="1"/>
  <c r="E145" i="7"/>
  <c r="W145" i="21" s="1"/>
  <c r="H144" i="7"/>
  <c r="BZ144" i="21" s="1"/>
  <c r="G144" i="7"/>
  <c r="BD144" i="21" s="1"/>
  <c r="F144" i="7"/>
  <c r="AH144" i="21" s="1"/>
  <c r="E144" i="7"/>
  <c r="W144" i="21" s="1"/>
  <c r="H143" i="7"/>
  <c r="BZ143" i="21" s="1"/>
  <c r="G143" i="7"/>
  <c r="BD143" i="21" s="1"/>
  <c r="F143" i="7"/>
  <c r="AH143" i="21" s="1"/>
  <c r="E143" i="7"/>
  <c r="W143" i="21" s="1"/>
  <c r="H142" i="7"/>
  <c r="BZ142" i="21" s="1"/>
  <c r="G142" i="7"/>
  <c r="BD142" i="21" s="1"/>
  <c r="F142" i="7"/>
  <c r="AH142" i="21" s="1"/>
  <c r="E142" i="7"/>
  <c r="W142" i="21" s="1"/>
  <c r="H141" i="7"/>
  <c r="BZ141" i="21" s="1"/>
  <c r="G141" i="7"/>
  <c r="BD141" i="21" s="1"/>
  <c r="F141" i="7"/>
  <c r="AH141" i="21" s="1"/>
  <c r="E141" i="7"/>
  <c r="W141" i="21" s="1"/>
  <c r="H140" i="7"/>
  <c r="BZ140" i="21" s="1"/>
  <c r="G140" i="7"/>
  <c r="BD140" i="21" s="1"/>
  <c r="F140" i="7"/>
  <c r="AH140" i="21" s="1"/>
  <c r="E140" i="7"/>
  <c r="W140" i="21" s="1"/>
  <c r="H139" i="7"/>
  <c r="BZ139" i="21" s="1"/>
  <c r="G139" i="7"/>
  <c r="BD139" i="21" s="1"/>
  <c r="F139" i="7"/>
  <c r="AH139" i="21" s="1"/>
  <c r="E139" i="7"/>
  <c r="W139" i="21" s="1"/>
  <c r="H138" i="7"/>
  <c r="BZ138" i="21" s="1"/>
  <c r="G138" i="7"/>
  <c r="BD138" i="21" s="1"/>
  <c r="F138" i="7"/>
  <c r="AH138" i="21" s="1"/>
  <c r="E138" i="7"/>
  <c r="W138" i="21" s="1"/>
  <c r="H137" i="7"/>
  <c r="BZ137" i="21" s="1"/>
  <c r="G137" i="7"/>
  <c r="BD137" i="21" s="1"/>
  <c r="F137" i="7"/>
  <c r="AH137" i="21" s="1"/>
  <c r="E137" i="7"/>
  <c r="W137" i="21" s="1"/>
  <c r="H134" i="7"/>
  <c r="BZ134" i="21" s="1"/>
  <c r="G134" i="7"/>
  <c r="BD134" i="21" s="1"/>
  <c r="F134" i="7"/>
  <c r="AH134" i="21" s="1"/>
  <c r="E134" i="7"/>
  <c r="W134" i="21" s="1"/>
  <c r="H133" i="7"/>
  <c r="BZ133" i="21" s="1"/>
  <c r="G133" i="7"/>
  <c r="BD133" i="21" s="1"/>
  <c r="F133" i="7"/>
  <c r="AH133" i="21" s="1"/>
  <c r="E133" i="7"/>
  <c r="W133" i="21" s="1"/>
  <c r="H132" i="7"/>
  <c r="BZ132" i="21" s="1"/>
  <c r="G132" i="7"/>
  <c r="BD132" i="21" s="1"/>
  <c r="F132" i="7"/>
  <c r="AH132" i="21" s="1"/>
  <c r="E132" i="7"/>
  <c r="W132" i="21" s="1"/>
  <c r="H131" i="7"/>
  <c r="BZ131" i="21" s="1"/>
  <c r="G131" i="7"/>
  <c r="BD131" i="21" s="1"/>
  <c r="F131" i="7"/>
  <c r="AH131" i="21" s="1"/>
  <c r="E131" i="7"/>
  <c r="W131" i="21" s="1"/>
  <c r="H130" i="7"/>
  <c r="BZ130" i="21" s="1"/>
  <c r="G130" i="7"/>
  <c r="BD130" i="21" s="1"/>
  <c r="F130" i="7"/>
  <c r="AH130" i="21" s="1"/>
  <c r="E130" i="7"/>
  <c r="W130" i="21" s="1"/>
  <c r="H129" i="7"/>
  <c r="BZ129" i="21" s="1"/>
  <c r="G129" i="7"/>
  <c r="BD129" i="21" s="1"/>
  <c r="F129" i="7"/>
  <c r="AH129" i="21" s="1"/>
  <c r="E129" i="7"/>
  <c r="W129" i="21" s="1"/>
  <c r="H128" i="7"/>
  <c r="BZ128" i="21" s="1"/>
  <c r="G128" i="7"/>
  <c r="BD128" i="21" s="1"/>
  <c r="F128" i="7"/>
  <c r="AH128" i="21" s="1"/>
  <c r="E128" i="7"/>
  <c r="W128" i="21" s="1"/>
  <c r="H127" i="7"/>
  <c r="BZ127" i="21" s="1"/>
  <c r="G127" i="7"/>
  <c r="BD127" i="21" s="1"/>
  <c r="F127" i="7"/>
  <c r="AH127" i="21" s="1"/>
  <c r="E127" i="7"/>
  <c r="W127" i="21" s="1"/>
  <c r="H126" i="7"/>
  <c r="BZ126" i="21" s="1"/>
  <c r="G126" i="7"/>
  <c r="BD126" i="21" s="1"/>
  <c r="F126" i="7"/>
  <c r="AH126" i="21" s="1"/>
  <c r="E126" i="7"/>
  <c r="W126" i="21" s="1"/>
  <c r="H125" i="7"/>
  <c r="BZ125" i="21" s="1"/>
  <c r="G125" i="7"/>
  <c r="BD125" i="21" s="1"/>
  <c r="F125" i="7"/>
  <c r="AH125" i="21" s="1"/>
  <c r="E125" i="7"/>
  <c r="W125" i="21" s="1"/>
  <c r="H122" i="7"/>
  <c r="BZ122" i="21" s="1"/>
  <c r="G122" i="7"/>
  <c r="BD122" i="21" s="1"/>
  <c r="F122" i="7"/>
  <c r="AH122" i="21" s="1"/>
  <c r="E122" i="7"/>
  <c r="W122" i="21" s="1"/>
  <c r="H121" i="7"/>
  <c r="BZ121" i="21" s="1"/>
  <c r="G121" i="7"/>
  <c r="BD121" i="21" s="1"/>
  <c r="F121" i="7"/>
  <c r="AH121" i="21" s="1"/>
  <c r="E121" i="7"/>
  <c r="W121" i="21" s="1"/>
  <c r="H120" i="7"/>
  <c r="BZ120" i="21" s="1"/>
  <c r="G120" i="7"/>
  <c r="BD120" i="21" s="1"/>
  <c r="F120" i="7"/>
  <c r="AH120" i="21" s="1"/>
  <c r="E120" i="7"/>
  <c r="W120" i="21" s="1"/>
  <c r="H119" i="7"/>
  <c r="BZ119" i="21" s="1"/>
  <c r="G119" i="7"/>
  <c r="BD119" i="21" s="1"/>
  <c r="F119" i="7"/>
  <c r="AH119" i="21" s="1"/>
  <c r="E119" i="7"/>
  <c r="W119" i="21" s="1"/>
  <c r="H118" i="7"/>
  <c r="BZ118" i="21" s="1"/>
  <c r="G118" i="7"/>
  <c r="BD118" i="21" s="1"/>
  <c r="F118" i="7"/>
  <c r="AH118" i="21" s="1"/>
  <c r="E118" i="7"/>
  <c r="W118" i="21" s="1"/>
  <c r="H117" i="7"/>
  <c r="BZ117" i="21" s="1"/>
  <c r="G117" i="7"/>
  <c r="BD117" i="21" s="1"/>
  <c r="F117" i="7"/>
  <c r="AH117" i="21" s="1"/>
  <c r="E117" i="7"/>
  <c r="W117" i="21" s="1"/>
  <c r="H116" i="7"/>
  <c r="BZ116" i="21" s="1"/>
  <c r="G116" i="7"/>
  <c r="BD116" i="21" s="1"/>
  <c r="F116" i="7"/>
  <c r="AH116" i="21" s="1"/>
  <c r="E116" i="7"/>
  <c r="W116" i="21" s="1"/>
  <c r="H115" i="7"/>
  <c r="BZ115" i="21" s="1"/>
  <c r="G115" i="7"/>
  <c r="BD115" i="21" s="1"/>
  <c r="F115" i="7"/>
  <c r="AH115" i="21" s="1"/>
  <c r="E115" i="7"/>
  <c r="W115" i="21" s="1"/>
  <c r="H114" i="7"/>
  <c r="BZ114" i="21" s="1"/>
  <c r="G114" i="7"/>
  <c r="BD114" i="21" s="1"/>
  <c r="F114" i="7"/>
  <c r="AH114" i="21" s="1"/>
  <c r="E114" i="7"/>
  <c r="W114" i="21" s="1"/>
  <c r="H113" i="7"/>
  <c r="BZ113" i="21" s="1"/>
  <c r="G113" i="7"/>
  <c r="BD113" i="21" s="1"/>
  <c r="F113" i="7"/>
  <c r="AH113" i="21" s="1"/>
  <c r="E113" i="7"/>
  <c r="W113" i="21" s="1"/>
  <c r="H98" i="7"/>
  <c r="BZ98" i="21" s="1"/>
  <c r="G98" i="7"/>
  <c r="BD98" i="21" s="1"/>
  <c r="F98" i="7"/>
  <c r="AH98" i="21" s="1"/>
  <c r="E98" i="7"/>
  <c r="W98" i="21" s="1"/>
  <c r="H97" i="7"/>
  <c r="BZ97" i="21" s="1"/>
  <c r="G97" i="7"/>
  <c r="BD97" i="21" s="1"/>
  <c r="F97" i="7"/>
  <c r="AH97" i="21" s="1"/>
  <c r="E97" i="7"/>
  <c r="W97" i="21" s="1"/>
  <c r="H96" i="7"/>
  <c r="BZ96" i="21" s="1"/>
  <c r="G96" i="7"/>
  <c r="BD96" i="21" s="1"/>
  <c r="F96" i="7"/>
  <c r="AH96" i="21" s="1"/>
  <c r="E96" i="7"/>
  <c r="W96" i="21" s="1"/>
  <c r="H95" i="7"/>
  <c r="BZ95" i="21" s="1"/>
  <c r="G95" i="7"/>
  <c r="BD95" i="21" s="1"/>
  <c r="F95" i="7"/>
  <c r="AH95" i="21" s="1"/>
  <c r="E95" i="7"/>
  <c r="W95" i="21" s="1"/>
  <c r="H94" i="7"/>
  <c r="BZ94" i="21" s="1"/>
  <c r="G94" i="7"/>
  <c r="BD94" i="21" s="1"/>
  <c r="F94" i="7"/>
  <c r="AH94" i="21" s="1"/>
  <c r="E94" i="7"/>
  <c r="W94" i="21" s="1"/>
  <c r="H93" i="7"/>
  <c r="BZ93" i="21" s="1"/>
  <c r="G93" i="7"/>
  <c r="BD93" i="21" s="1"/>
  <c r="F93" i="7"/>
  <c r="AH93" i="21" s="1"/>
  <c r="E93" i="7"/>
  <c r="W93" i="21" s="1"/>
  <c r="H92" i="7"/>
  <c r="BZ92" i="21" s="1"/>
  <c r="G92" i="7"/>
  <c r="BD92" i="21" s="1"/>
  <c r="F92" i="7"/>
  <c r="AH92" i="21" s="1"/>
  <c r="E92" i="7"/>
  <c r="W92" i="21" s="1"/>
  <c r="H91" i="7"/>
  <c r="BZ91" i="21" s="1"/>
  <c r="G91" i="7"/>
  <c r="BD91" i="21" s="1"/>
  <c r="F91" i="7"/>
  <c r="AH91" i="21" s="1"/>
  <c r="E91" i="7"/>
  <c r="W91" i="21" s="1"/>
  <c r="H90" i="7"/>
  <c r="BZ90" i="21" s="1"/>
  <c r="G90" i="7"/>
  <c r="BD90" i="21" s="1"/>
  <c r="F90" i="7"/>
  <c r="AH90" i="21" s="1"/>
  <c r="E90" i="7"/>
  <c r="W90" i="21" s="1"/>
  <c r="H89" i="7"/>
  <c r="BZ89" i="21" s="1"/>
  <c r="G89" i="7"/>
  <c r="BD89" i="21" s="1"/>
  <c r="F89" i="7"/>
  <c r="AH89" i="21" s="1"/>
  <c r="E89" i="7"/>
  <c r="W89" i="21" s="1"/>
  <c r="H86" i="7"/>
  <c r="BZ86" i="21" s="1"/>
  <c r="G86" i="7"/>
  <c r="BD86" i="21" s="1"/>
  <c r="F86" i="7"/>
  <c r="AH86" i="21" s="1"/>
  <c r="E86" i="7"/>
  <c r="W86" i="21" s="1"/>
  <c r="H85" i="7"/>
  <c r="BZ85" i="21" s="1"/>
  <c r="G85" i="7"/>
  <c r="BD85" i="21" s="1"/>
  <c r="F85" i="7"/>
  <c r="AH85" i="21" s="1"/>
  <c r="E85" i="7"/>
  <c r="W85" i="21" s="1"/>
  <c r="H84" i="7"/>
  <c r="BZ84" i="21" s="1"/>
  <c r="G84" i="7"/>
  <c r="BD84" i="21" s="1"/>
  <c r="F84" i="7"/>
  <c r="AH84" i="21" s="1"/>
  <c r="E84" i="7"/>
  <c r="W84" i="21" s="1"/>
  <c r="H83" i="7"/>
  <c r="BZ83" i="21" s="1"/>
  <c r="G83" i="7"/>
  <c r="BD83" i="21" s="1"/>
  <c r="F83" i="7"/>
  <c r="AH83" i="21" s="1"/>
  <c r="E83" i="7"/>
  <c r="W83" i="21" s="1"/>
  <c r="H82" i="7"/>
  <c r="BZ82" i="21" s="1"/>
  <c r="G82" i="7"/>
  <c r="BD82" i="21" s="1"/>
  <c r="F82" i="7"/>
  <c r="AH82" i="21" s="1"/>
  <c r="E82" i="7"/>
  <c r="W82" i="21" s="1"/>
  <c r="H81" i="7"/>
  <c r="BZ81" i="21" s="1"/>
  <c r="G81" i="7"/>
  <c r="BD81" i="21" s="1"/>
  <c r="F81" i="7"/>
  <c r="AH81" i="21" s="1"/>
  <c r="E81" i="7"/>
  <c r="W81" i="21" s="1"/>
  <c r="H80" i="7"/>
  <c r="BZ80" i="21" s="1"/>
  <c r="G80" i="7"/>
  <c r="BD80" i="21" s="1"/>
  <c r="F80" i="7"/>
  <c r="AH80" i="21" s="1"/>
  <c r="E80" i="7"/>
  <c r="W80" i="21" s="1"/>
  <c r="H79" i="7"/>
  <c r="BZ79" i="21" s="1"/>
  <c r="G79" i="7"/>
  <c r="BD79" i="21" s="1"/>
  <c r="F79" i="7"/>
  <c r="AH79" i="21" s="1"/>
  <c r="E79" i="7"/>
  <c r="W79" i="21" s="1"/>
  <c r="H78" i="7"/>
  <c r="BZ78" i="21" s="1"/>
  <c r="G78" i="7"/>
  <c r="BD78" i="21" s="1"/>
  <c r="F78" i="7"/>
  <c r="AH78" i="21" s="1"/>
  <c r="E78" i="7"/>
  <c r="W78" i="21" s="1"/>
  <c r="H77" i="7"/>
  <c r="BZ77" i="21" s="1"/>
  <c r="G77" i="7"/>
  <c r="BD77" i="21" s="1"/>
  <c r="F77" i="7"/>
  <c r="AH77" i="21" s="1"/>
  <c r="E77" i="7"/>
  <c r="W77" i="21" s="1"/>
  <c r="H74" i="7"/>
  <c r="BZ74" i="21" s="1"/>
  <c r="G74" i="7"/>
  <c r="BD74" i="21" s="1"/>
  <c r="F74" i="7"/>
  <c r="AH74" i="21" s="1"/>
  <c r="E74" i="7"/>
  <c r="W74" i="21" s="1"/>
  <c r="H73" i="7"/>
  <c r="BZ73" i="21" s="1"/>
  <c r="G73" i="7"/>
  <c r="BD73" i="21" s="1"/>
  <c r="F73" i="7"/>
  <c r="AH73" i="21" s="1"/>
  <c r="E73" i="7"/>
  <c r="W73" i="21" s="1"/>
  <c r="H72" i="7"/>
  <c r="BZ72" i="21" s="1"/>
  <c r="G72" i="7"/>
  <c r="BD72" i="21" s="1"/>
  <c r="F72" i="7"/>
  <c r="AH72" i="21" s="1"/>
  <c r="E72" i="7"/>
  <c r="W72" i="21" s="1"/>
  <c r="H71" i="7"/>
  <c r="BZ71" i="21" s="1"/>
  <c r="G71" i="7"/>
  <c r="BD71" i="21" s="1"/>
  <c r="F71" i="7"/>
  <c r="AH71" i="21" s="1"/>
  <c r="E71" i="7"/>
  <c r="W71" i="21" s="1"/>
  <c r="H70" i="7"/>
  <c r="BZ70" i="21" s="1"/>
  <c r="G70" i="7"/>
  <c r="BD70" i="21" s="1"/>
  <c r="F70" i="7"/>
  <c r="AH70" i="21" s="1"/>
  <c r="E70" i="7"/>
  <c r="W70" i="21" s="1"/>
  <c r="H69" i="7"/>
  <c r="BZ69" i="21" s="1"/>
  <c r="G69" i="7"/>
  <c r="BD69" i="21" s="1"/>
  <c r="F69" i="7"/>
  <c r="AH69" i="21" s="1"/>
  <c r="E69" i="7"/>
  <c r="W69" i="21" s="1"/>
  <c r="H68" i="7"/>
  <c r="BZ68" i="21" s="1"/>
  <c r="G68" i="7"/>
  <c r="BD68" i="21" s="1"/>
  <c r="F68" i="7"/>
  <c r="AH68" i="21" s="1"/>
  <c r="E68" i="7"/>
  <c r="W68" i="21" s="1"/>
  <c r="H67" i="7"/>
  <c r="BZ67" i="21" s="1"/>
  <c r="G67" i="7"/>
  <c r="BD67" i="21" s="1"/>
  <c r="F67" i="7"/>
  <c r="AH67" i="21" s="1"/>
  <c r="E67" i="7"/>
  <c r="W67" i="21" s="1"/>
  <c r="H66" i="7"/>
  <c r="BZ66" i="21" s="1"/>
  <c r="G66" i="7"/>
  <c r="BD66" i="21" s="1"/>
  <c r="F66" i="7"/>
  <c r="AH66" i="21" s="1"/>
  <c r="E66" i="7"/>
  <c r="W66" i="21" s="1"/>
  <c r="H65" i="7"/>
  <c r="BZ65" i="21" s="1"/>
  <c r="G65" i="7"/>
  <c r="BD65" i="21" s="1"/>
  <c r="F65" i="7"/>
  <c r="AH65" i="21" s="1"/>
  <c r="E65" i="7"/>
  <c r="W65" i="21" s="1"/>
  <c r="BZ62" i="21"/>
  <c r="BD62" i="21"/>
  <c r="AH62" i="21"/>
  <c r="E62" i="7"/>
  <c r="W62" i="21" s="1"/>
  <c r="BZ61" i="21"/>
  <c r="BD61" i="21"/>
  <c r="AH61" i="21"/>
  <c r="E61" i="7"/>
  <c r="W61" i="21" s="1"/>
  <c r="BZ60" i="21"/>
  <c r="BD60" i="21"/>
  <c r="AH60" i="21"/>
  <c r="E60" i="7"/>
  <c r="W60" i="21" s="1"/>
  <c r="BZ59" i="21"/>
  <c r="BD59" i="21"/>
  <c r="AH59" i="21"/>
  <c r="E59" i="7"/>
  <c r="W59" i="21" s="1"/>
  <c r="BZ58" i="21"/>
  <c r="BD58" i="21"/>
  <c r="AH58" i="21"/>
  <c r="E58" i="7"/>
  <c r="W58" i="21" s="1"/>
  <c r="BZ57" i="21"/>
  <c r="BD57" i="21"/>
  <c r="AH57" i="21"/>
  <c r="E57" i="7"/>
  <c r="W57" i="21" s="1"/>
  <c r="BZ56" i="21"/>
  <c r="BD56" i="21"/>
  <c r="AH56" i="21"/>
  <c r="E56" i="7"/>
  <c r="W56" i="21" s="1"/>
  <c r="BZ55" i="21"/>
  <c r="BD55" i="21"/>
  <c r="AH55" i="21"/>
  <c r="E55" i="7"/>
  <c r="W55" i="21" s="1"/>
  <c r="BZ54" i="21"/>
  <c r="BD54" i="21"/>
  <c r="AH54" i="21"/>
  <c r="E54" i="7"/>
  <c r="W54" i="21" s="1"/>
  <c r="BZ53" i="21"/>
  <c r="BD53" i="21"/>
  <c r="AH53" i="21"/>
  <c r="E53" i="7"/>
  <c r="W53" i="21" s="1"/>
  <c r="H38" i="7"/>
  <c r="BZ38" i="21" s="1"/>
  <c r="G38" i="7"/>
  <c r="BD38" i="21" s="1"/>
  <c r="F38" i="7"/>
  <c r="AH38" i="21" s="1"/>
  <c r="E38" i="7"/>
  <c r="W38" i="21" s="1"/>
  <c r="H37" i="7"/>
  <c r="BZ37" i="21" s="1"/>
  <c r="G37" i="7"/>
  <c r="BD37" i="21" s="1"/>
  <c r="F37" i="7"/>
  <c r="AH37" i="21" s="1"/>
  <c r="E37" i="7"/>
  <c r="W37" i="21" s="1"/>
  <c r="H36" i="7"/>
  <c r="BZ36" i="21" s="1"/>
  <c r="G36" i="7"/>
  <c r="BD36" i="21" s="1"/>
  <c r="F36" i="7"/>
  <c r="AH36" i="21" s="1"/>
  <c r="E36" i="7"/>
  <c r="W36" i="21" s="1"/>
  <c r="H35" i="7"/>
  <c r="BZ35" i="21" s="1"/>
  <c r="G35" i="7"/>
  <c r="BD35" i="21" s="1"/>
  <c r="F35" i="7"/>
  <c r="AH35" i="21" s="1"/>
  <c r="E35" i="7"/>
  <c r="W35" i="21" s="1"/>
  <c r="H34" i="7"/>
  <c r="BZ34" i="21" s="1"/>
  <c r="G34" i="7"/>
  <c r="BD34" i="21" s="1"/>
  <c r="F34" i="7"/>
  <c r="AH34" i="21" s="1"/>
  <c r="E34" i="7"/>
  <c r="W34" i="21" s="1"/>
  <c r="H33" i="7"/>
  <c r="BZ33" i="21" s="1"/>
  <c r="G33" i="7"/>
  <c r="BD33" i="21" s="1"/>
  <c r="F33" i="7"/>
  <c r="AH33" i="21" s="1"/>
  <c r="E33" i="7"/>
  <c r="W33" i="21" s="1"/>
  <c r="H32" i="7"/>
  <c r="BZ32" i="21" s="1"/>
  <c r="G32" i="7"/>
  <c r="BD32" i="21" s="1"/>
  <c r="F32" i="7"/>
  <c r="AH32" i="21" s="1"/>
  <c r="E32" i="7"/>
  <c r="W32" i="21" s="1"/>
  <c r="H31" i="7"/>
  <c r="BZ31" i="21" s="1"/>
  <c r="G31" i="7"/>
  <c r="BD31" i="21" s="1"/>
  <c r="F31" i="7"/>
  <c r="AH31" i="21" s="1"/>
  <c r="E31" i="7"/>
  <c r="W31" i="21" s="1"/>
  <c r="H30" i="7"/>
  <c r="BZ30" i="21" s="1"/>
  <c r="G30" i="7"/>
  <c r="BD30" i="21" s="1"/>
  <c r="F30" i="7"/>
  <c r="AH30" i="21" s="1"/>
  <c r="E30" i="7"/>
  <c r="W30" i="21" s="1"/>
  <c r="H29" i="7"/>
  <c r="BZ29" i="21" s="1"/>
  <c r="G29" i="7"/>
  <c r="BD29" i="21" s="1"/>
  <c r="F29" i="7"/>
  <c r="AH29" i="21" s="1"/>
  <c r="E29" i="7"/>
  <c r="W29" i="21" s="1"/>
  <c r="K3" i="4"/>
  <c r="K3" i="5" s="1"/>
  <c r="K4" i="4"/>
  <c r="K4" i="5" s="1"/>
  <c r="K5" i="4"/>
  <c r="K5" i="5" s="1"/>
  <c r="K6" i="4"/>
  <c r="K6" i="5" s="1"/>
  <c r="K7" i="4"/>
  <c r="K7" i="5" s="1"/>
  <c r="K8" i="4"/>
  <c r="K8" i="5" s="1"/>
  <c r="K9" i="4"/>
  <c r="K9" i="5" s="1"/>
  <c r="K10" i="4"/>
  <c r="K10" i="5" s="1"/>
  <c r="K11" i="4"/>
  <c r="K11" i="5" s="1"/>
  <c r="K12" i="4"/>
  <c r="K12" i="5" s="1"/>
  <c r="K13" i="4"/>
  <c r="K13" i="5" s="1"/>
  <c r="K14" i="4"/>
  <c r="K14" i="5" s="1"/>
  <c r="K15" i="4"/>
  <c r="K15" i="5" s="1"/>
  <c r="K16" i="4"/>
  <c r="K16" i="5" s="1"/>
  <c r="K17" i="4"/>
  <c r="K17" i="5" s="1"/>
  <c r="K18" i="4"/>
  <c r="K18" i="5" s="1"/>
  <c r="K19" i="4"/>
  <c r="K19" i="5" s="1"/>
  <c r="K20" i="4"/>
  <c r="K20" i="5" s="1"/>
  <c r="K21" i="4"/>
  <c r="K21" i="5" s="1"/>
  <c r="K22" i="4"/>
  <c r="K22" i="5" s="1"/>
  <c r="K23" i="4"/>
  <c r="K23" i="5" s="1"/>
  <c r="K24" i="4"/>
  <c r="K24" i="5" s="1"/>
  <c r="K25" i="4"/>
  <c r="K25" i="5" s="1"/>
  <c r="K26" i="4"/>
  <c r="K26" i="5" s="1"/>
  <c r="K27" i="4"/>
  <c r="K27" i="5" s="1"/>
  <c r="K28" i="4"/>
  <c r="K28" i="5" s="1"/>
  <c r="K29" i="4"/>
  <c r="K29" i="5" s="1"/>
  <c r="K30" i="4"/>
  <c r="K30" i="5" s="1"/>
  <c r="K31" i="4"/>
  <c r="K31" i="5" s="1"/>
  <c r="K32" i="4"/>
  <c r="K32" i="5" s="1"/>
  <c r="K33" i="4"/>
  <c r="K33" i="5" s="1"/>
  <c r="K34" i="4"/>
  <c r="K34" i="5" s="1"/>
  <c r="K35" i="4"/>
  <c r="K35" i="5" s="1"/>
  <c r="K36" i="4"/>
  <c r="K36" i="5" s="1"/>
  <c r="K37" i="4"/>
  <c r="K37" i="5" s="1"/>
  <c r="K38" i="4"/>
  <c r="K38" i="5" s="1"/>
  <c r="K39" i="4"/>
  <c r="K39" i="5" s="1"/>
  <c r="K40" i="4"/>
  <c r="K40" i="5" s="1"/>
  <c r="K41" i="4"/>
  <c r="K41" i="5" s="1"/>
  <c r="K42" i="4"/>
  <c r="K42" i="5" s="1"/>
  <c r="K43" i="4"/>
  <c r="K43" i="5" s="1"/>
  <c r="K44" i="4"/>
  <c r="K44" i="5" s="1"/>
  <c r="K45" i="4"/>
  <c r="K45" i="5" s="1"/>
  <c r="K46" i="4"/>
  <c r="K46" i="5" s="1"/>
  <c r="K47" i="4"/>
  <c r="K47" i="5" s="1"/>
  <c r="K48" i="4"/>
  <c r="K48" i="5" s="1"/>
  <c r="K49" i="4"/>
  <c r="K49" i="5" s="1"/>
  <c r="K50" i="4"/>
  <c r="K50" i="5" s="1"/>
  <c r="K51" i="4"/>
  <c r="K51" i="5" s="1"/>
  <c r="K52" i="4"/>
  <c r="K52" i="5" s="1"/>
  <c r="K53" i="4"/>
  <c r="K53" i="5" s="1"/>
  <c r="K54" i="4"/>
  <c r="K54" i="5" s="1"/>
  <c r="K55" i="4"/>
  <c r="K55" i="5" s="1"/>
  <c r="K56" i="4"/>
  <c r="K56" i="5" s="1"/>
  <c r="K57" i="4"/>
  <c r="K57" i="5" s="1"/>
  <c r="K58" i="4"/>
  <c r="K58" i="5" s="1"/>
  <c r="K59" i="4"/>
  <c r="K59" i="5" s="1"/>
  <c r="K60" i="4"/>
  <c r="K60" i="5" s="1"/>
  <c r="K61" i="4"/>
  <c r="K61" i="5" s="1"/>
  <c r="K62" i="4"/>
  <c r="K62" i="5" s="1"/>
  <c r="K63" i="4"/>
  <c r="K63" i="5" s="1"/>
  <c r="K64" i="4"/>
  <c r="K64" i="5" s="1"/>
  <c r="K65" i="4"/>
  <c r="K65" i="5" s="1"/>
  <c r="K66" i="4"/>
  <c r="K66" i="5" s="1"/>
  <c r="K67" i="4"/>
  <c r="K67" i="5" s="1"/>
  <c r="K68" i="4"/>
  <c r="K68" i="5" s="1"/>
  <c r="K69" i="4"/>
  <c r="K69" i="5" s="1"/>
  <c r="K70" i="4"/>
  <c r="K70" i="5" s="1"/>
  <c r="K71" i="4"/>
  <c r="K71" i="5" s="1"/>
  <c r="K72" i="4"/>
  <c r="K72" i="5" s="1"/>
  <c r="K73" i="4"/>
  <c r="K73" i="5" s="1"/>
  <c r="K74" i="4"/>
  <c r="K74" i="5" s="1"/>
  <c r="K75" i="4"/>
  <c r="K75" i="5" s="1"/>
  <c r="K76" i="4"/>
  <c r="K76" i="5" s="1"/>
  <c r="K77" i="4"/>
  <c r="K77" i="5" s="1"/>
  <c r="K78" i="4"/>
  <c r="K78" i="5" s="1"/>
  <c r="K79" i="4"/>
  <c r="K79" i="5" s="1"/>
  <c r="K80" i="4"/>
  <c r="K80" i="5" s="1"/>
  <c r="K81" i="4"/>
  <c r="K81" i="5" s="1"/>
  <c r="K82" i="4"/>
  <c r="K82" i="5" s="1"/>
  <c r="K83" i="4"/>
  <c r="K83" i="5" s="1"/>
  <c r="K84" i="4"/>
  <c r="K84" i="5" s="1"/>
  <c r="K85" i="4"/>
  <c r="K85" i="5" s="1"/>
  <c r="K86" i="4"/>
  <c r="K86" i="5" s="1"/>
  <c r="K87" i="4"/>
  <c r="K87" i="5" s="1"/>
  <c r="K88" i="4"/>
  <c r="K88" i="5" s="1"/>
  <c r="K89" i="4"/>
  <c r="K89" i="5" s="1"/>
  <c r="K90" i="4"/>
  <c r="K90" i="5" s="1"/>
  <c r="K91" i="4"/>
  <c r="K91" i="5" s="1"/>
  <c r="K92" i="4"/>
  <c r="K92" i="5" s="1"/>
  <c r="K93" i="4"/>
  <c r="K93" i="5" s="1"/>
  <c r="K94" i="4"/>
  <c r="K94" i="5" s="1"/>
  <c r="K95" i="4"/>
  <c r="K95" i="5" s="1"/>
  <c r="K96" i="4"/>
  <c r="K96" i="5" s="1"/>
  <c r="K97" i="4"/>
  <c r="K97" i="5" s="1"/>
  <c r="K98" i="4"/>
  <c r="K98" i="5" s="1"/>
  <c r="K99" i="4"/>
  <c r="K99" i="5" s="1"/>
  <c r="K100" i="4"/>
  <c r="K100" i="5" s="1"/>
  <c r="K101" i="4"/>
  <c r="K101" i="5" s="1"/>
  <c r="K102" i="4"/>
  <c r="K102" i="5" s="1"/>
  <c r="K103" i="4"/>
  <c r="K103" i="5" s="1"/>
  <c r="K104" i="4"/>
  <c r="K104" i="5" s="1"/>
  <c r="K105" i="4"/>
  <c r="K105" i="5" s="1"/>
  <c r="K106" i="4"/>
  <c r="K106" i="5" s="1"/>
  <c r="K107" i="4"/>
  <c r="K107" i="5" s="1"/>
  <c r="K108" i="4"/>
  <c r="K108" i="5" s="1"/>
  <c r="K109" i="4"/>
  <c r="K109" i="5" s="1"/>
  <c r="K110" i="4"/>
  <c r="K110" i="5" s="1"/>
  <c r="K111" i="4"/>
  <c r="K111" i="5" s="1"/>
  <c r="K112" i="4"/>
  <c r="K112" i="5" s="1"/>
  <c r="K113" i="4"/>
  <c r="K113" i="5" s="1"/>
  <c r="K114" i="4"/>
  <c r="K114" i="5" s="1"/>
  <c r="K115" i="4"/>
  <c r="K115" i="5" s="1"/>
  <c r="K116" i="4"/>
  <c r="K116" i="5" s="1"/>
  <c r="K117" i="4"/>
  <c r="K117" i="5" s="1"/>
  <c r="K118" i="4"/>
  <c r="K118" i="5" s="1"/>
  <c r="K119" i="4"/>
  <c r="K119" i="5" s="1"/>
  <c r="K120" i="4"/>
  <c r="K120" i="5" s="1"/>
  <c r="K121" i="4"/>
  <c r="K121" i="5" s="1"/>
  <c r="K122" i="4"/>
  <c r="K122" i="5" s="1"/>
  <c r="K123" i="4"/>
  <c r="K123" i="5" s="1"/>
  <c r="K124" i="4"/>
  <c r="K124" i="5" s="1"/>
  <c r="K125" i="4"/>
  <c r="K125" i="5" s="1"/>
  <c r="K126" i="4"/>
  <c r="K126" i="5" s="1"/>
  <c r="K127" i="4"/>
  <c r="K127" i="5" s="1"/>
  <c r="K128" i="4"/>
  <c r="K128" i="5" s="1"/>
  <c r="K129" i="4"/>
  <c r="K129" i="5" s="1"/>
  <c r="K130" i="4"/>
  <c r="K130" i="5" s="1"/>
  <c r="K131" i="4"/>
  <c r="K131" i="5" s="1"/>
  <c r="K132" i="4"/>
  <c r="K132" i="5" s="1"/>
  <c r="K133" i="4"/>
  <c r="K133" i="5" s="1"/>
  <c r="K134" i="4"/>
  <c r="K134" i="5" s="1"/>
  <c r="K135" i="4"/>
  <c r="K135" i="5" s="1"/>
  <c r="K136" i="4"/>
  <c r="K136" i="5" s="1"/>
  <c r="K137" i="4"/>
  <c r="K137" i="5" s="1"/>
  <c r="K138" i="4"/>
  <c r="K138" i="5" s="1"/>
  <c r="K139" i="4"/>
  <c r="K139" i="5" s="1"/>
  <c r="K140" i="4"/>
  <c r="K140" i="5" s="1"/>
  <c r="K141" i="4"/>
  <c r="K141" i="5" s="1"/>
  <c r="K142" i="4"/>
  <c r="K142" i="5" s="1"/>
  <c r="K143" i="4"/>
  <c r="K143" i="5" s="1"/>
  <c r="K144" i="4"/>
  <c r="K144" i="5" s="1"/>
  <c r="K145" i="4"/>
  <c r="K145" i="5" s="1"/>
  <c r="K146" i="4"/>
  <c r="K146" i="5" s="1"/>
  <c r="K147" i="4"/>
  <c r="K147" i="5" s="1"/>
  <c r="K148" i="4"/>
  <c r="K148" i="5" s="1"/>
  <c r="K149" i="4"/>
  <c r="K149" i="5" s="1"/>
  <c r="K150" i="4"/>
  <c r="K150" i="5" s="1"/>
  <c r="K151" i="4"/>
  <c r="K151" i="5" s="1"/>
  <c r="K152" i="4"/>
  <c r="K152" i="5" s="1"/>
  <c r="K153" i="4"/>
  <c r="K153" i="5" s="1"/>
  <c r="K154" i="4"/>
  <c r="K154" i="5" s="1"/>
  <c r="K155" i="4"/>
  <c r="K155" i="5" s="1"/>
  <c r="K156" i="4"/>
  <c r="K156" i="5" s="1"/>
  <c r="K157" i="4"/>
  <c r="K157" i="5" s="1"/>
  <c r="K158" i="4"/>
  <c r="K158" i="5" s="1"/>
  <c r="K159" i="4"/>
  <c r="K159" i="5" s="1"/>
  <c r="K160" i="4"/>
  <c r="K160" i="5" s="1"/>
  <c r="K161" i="4"/>
  <c r="K161" i="5" s="1"/>
  <c r="K162" i="4"/>
  <c r="K162" i="5" s="1"/>
  <c r="K163" i="4"/>
  <c r="K163" i="5" s="1"/>
  <c r="K164" i="4"/>
  <c r="K164" i="5" s="1"/>
  <c r="K165" i="4"/>
  <c r="K165" i="5" s="1"/>
  <c r="K166" i="4"/>
  <c r="K166" i="5" s="1"/>
  <c r="K167" i="4"/>
  <c r="K167" i="5" s="1"/>
  <c r="K168" i="4"/>
  <c r="K168" i="5" s="1"/>
  <c r="K169" i="4"/>
  <c r="K169" i="5" s="1"/>
  <c r="K170" i="4"/>
  <c r="K170" i="5" s="1"/>
  <c r="K171" i="4"/>
  <c r="K171" i="5" s="1"/>
  <c r="K172" i="4"/>
  <c r="K172" i="5" s="1"/>
  <c r="K173" i="4"/>
  <c r="K173" i="5" s="1"/>
  <c r="K174" i="4"/>
  <c r="K174" i="5" s="1"/>
  <c r="K175" i="4"/>
  <c r="K175" i="5" s="1"/>
  <c r="K176" i="4"/>
  <c r="K176" i="5" s="1"/>
  <c r="K177" i="4"/>
  <c r="K177" i="5" s="1"/>
  <c r="K178" i="4"/>
  <c r="K178" i="5" s="1"/>
  <c r="K179" i="4"/>
  <c r="K179" i="5" s="1"/>
  <c r="K180" i="4"/>
  <c r="K180" i="5" s="1"/>
  <c r="K181" i="4"/>
  <c r="K181" i="5" s="1"/>
  <c r="K182" i="4"/>
  <c r="K182" i="5" s="1"/>
  <c r="K183" i="4"/>
  <c r="K183" i="5" s="1"/>
  <c r="K184" i="4"/>
  <c r="K184" i="5" s="1"/>
  <c r="K185" i="4"/>
  <c r="K185" i="5" s="1"/>
  <c r="K186" i="4"/>
  <c r="K186" i="5" s="1"/>
  <c r="K187" i="4"/>
  <c r="K187" i="5" s="1"/>
  <c r="K188" i="4"/>
  <c r="K188" i="5" s="1"/>
  <c r="K189" i="4"/>
  <c r="K189" i="5" s="1"/>
  <c r="K190" i="4"/>
  <c r="K190" i="5" s="1"/>
  <c r="K191" i="4"/>
  <c r="K191" i="5" s="1"/>
  <c r="K192" i="4"/>
  <c r="K192" i="5" s="1"/>
  <c r="K193" i="4"/>
  <c r="K193" i="5" s="1"/>
  <c r="K194" i="4"/>
  <c r="K194" i="5" s="1"/>
  <c r="K195" i="4"/>
  <c r="K195" i="5" s="1"/>
  <c r="K196" i="4"/>
  <c r="K196" i="5" s="1"/>
  <c r="K197" i="4"/>
  <c r="K197" i="5" s="1"/>
  <c r="K198" i="4"/>
  <c r="K198" i="5" s="1"/>
  <c r="K199" i="4"/>
  <c r="K199" i="5" s="1"/>
  <c r="K200" i="4"/>
  <c r="K200" i="5" s="1"/>
  <c r="K201" i="4"/>
  <c r="K201" i="5" s="1"/>
  <c r="K202" i="4"/>
  <c r="K202" i="5" s="1"/>
  <c r="K203" i="4"/>
  <c r="K203" i="5" s="1"/>
  <c r="K204" i="4"/>
  <c r="K204" i="5" s="1"/>
  <c r="K205" i="4"/>
  <c r="K205" i="5" s="1"/>
  <c r="K206" i="4"/>
  <c r="K206" i="5" s="1"/>
  <c r="K207" i="4"/>
  <c r="K207" i="5" s="1"/>
  <c r="K208" i="4"/>
  <c r="K208" i="5" s="1"/>
  <c r="K209" i="4"/>
  <c r="K209" i="5" s="1"/>
  <c r="K210" i="4"/>
  <c r="K210" i="5" s="1"/>
  <c r="K211" i="4"/>
  <c r="K211" i="5" s="1"/>
  <c r="K212" i="4"/>
  <c r="K212" i="5" s="1"/>
  <c r="K213" i="4"/>
  <c r="K213" i="5" s="1"/>
  <c r="K214" i="4"/>
  <c r="K214" i="5" s="1"/>
  <c r="K215" i="4"/>
  <c r="K215" i="5" s="1"/>
  <c r="K216" i="4"/>
  <c r="K216" i="5" s="1"/>
  <c r="K217" i="4"/>
  <c r="K217" i="5" s="1"/>
  <c r="K218" i="4"/>
  <c r="K218" i="5" s="1"/>
  <c r="K219" i="4"/>
  <c r="K219" i="5" s="1"/>
  <c r="K220" i="4"/>
  <c r="K220" i="5" s="1"/>
  <c r="K221" i="4"/>
  <c r="K221" i="5" s="1"/>
  <c r="K222" i="4"/>
  <c r="K222" i="5" s="1"/>
  <c r="K223" i="4"/>
  <c r="K223" i="5" s="1"/>
  <c r="K224" i="4"/>
  <c r="K224" i="5" s="1"/>
  <c r="K225" i="4"/>
  <c r="K225" i="5" s="1"/>
  <c r="K226" i="4"/>
  <c r="K226" i="5" s="1"/>
  <c r="K227" i="4"/>
  <c r="K227" i="5" s="1"/>
  <c r="K228" i="4"/>
  <c r="K228" i="5" s="1"/>
  <c r="K229" i="4"/>
  <c r="K229" i="5" s="1"/>
  <c r="K230" i="4"/>
  <c r="K230" i="5" s="1"/>
  <c r="K231" i="4"/>
  <c r="K231" i="5" s="1"/>
  <c r="K232" i="4"/>
  <c r="K232" i="5" s="1"/>
  <c r="K233" i="4"/>
  <c r="K233" i="5" s="1"/>
  <c r="K234" i="4"/>
  <c r="K234" i="5" s="1"/>
  <c r="K235" i="4"/>
  <c r="K235" i="5" s="1"/>
  <c r="K236" i="4"/>
  <c r="K236" i="5" s="1"/>
  <c r="K237" i="4"/>
  <c r="K237" i="5" s="1"/>
  <c r="K238" i="4"/>
  <c r="K238" i="5" s="1"/>
  <c r="K239" i="4"/>
  <c r="K239" i="5" s="1"/>
  <c r="K240" i="4"/>
  <c r="K240" i="5" s="1"/>
  <c r="K241" i="4"/>
  <c r="K241" i="5" s="1"/>
  <c r="K242" i="4"/>
  <c r="K242" i="5" s="1"/>
  <c r="K243" i="4"/>
  <c r="K243" i="5" s="1"/>
  <c r="K244" i="4"/>
  <c r="K244" i="5" s="1"/>
  <c r="K245" i="4"/>
  <c r="K245" i="5" s="1"/>
  <c r="K246" i="4"/>
  <c r="K246" i="5" s="1"/>
  <c r="K247" i="4"/>
  <c r="K247" i="5" s="1"/>
  <c r="K248" i="4"/>
  <c r="K248" i="5" s="1"/>
  <c r="K249" i="4"/>
  <c r="K249" i="5" s="1"/>
  <c r="K250" i="4"/>
  <c r="K250" i="5" s="1"/>
  <c r="K251" i="4"/>
  <c r="K251" i="5" s="1"/>
  <c r="K252" i="4"/>
  <c r="K252" i="5" s="1"/>
  <c r="K253" i="4"/>
  <c r="K253" i="5" s="1"/>
  <c r="K254" i="4"/>
  <c r="K254" i="5" s="1"/>
  <c r="K255" i="4"/>
  <c r="K255" i="5" s="1"/>
  <c r="K256" i="4"/>
  <c r="K256" i="5" s="1"/>
  <c r="K257" i="4"/>
  <c r="K257" i="5" s="1"/>
  <c r="K258" i="4"/>
  <c r="K258" i="5" s="1"/>
  <c r="K259" i="4"/>
  <c r="K259" i="5" s="1"/>
  <c r="K260" i="4"/>
  <c r="K260" i="5" s="1"/>
  <c r="K261" i="4"/>
  <c r="K261" i="5" s="1"/>
  <c r="K262" i="4"/>
  <c r="K262" i="5" s="1"/>
  <c r="K263" i="4"/>
  <c r="K263" i="5" s="1"/>
  <c r="K264" i="4"/>
  <c r="K264" i="5" s="1"/>
  <c r="K265" i="4"/>
  <c r="K265" i="5" s="1"/>
  <c r="K266" i="4"/>
  <c r="K266" i="5" s="1"/>
  <c r="K267" i="4"/>
  <c r="K267" i="5" s="1"/>
  <c r="K268" i="4"/>
  <c r="K268" i="5" s="1"/>
  <c r="K269" i="4"/>
  <c r="K269" i="5" s="1"/>
  <c r="K270" i="4"/>
  <c r="K270" i="5" s="1"/>
  <c r="K271" i="4"/>
  <c r="K271" i="5" s="1"/>
  <c r="K272" i="4"/>
  <c r="K272" i="5" s="1"/>
  <c r="K273" i="4"/>
  <c r="K273" i="5" s="1"/>
  <c r="K274" i="4"/>
  <c r="K274" i="5" s="1"/>
  <c r="K275" i="4"/>
  <c r="K275" i="5" s="1"/>
  <c r="K276" i="4"/>
  <c r="K276" i="5" s="1"/>
  <c r="K277" i="4"/>
  <c r="K277" i="5" s="1"/>
  <c r="K278" i="4"/>
  <c r="K278" i="5" s="1"/>
  <c r="K279" i="4"/>
  <c r="K279" i="5" s="1"/>
  <c r="K280" i="4"/>
  <c r="K280" i="5" s="1"/>
  <c r="K281" i="4"/>
  <c r="K281" i="5" s="1"/>
  <c r="K282" i="4"/>
  <c r="K282" i="5" s="1"/>
  <c r="K283" i="4"/>
  <c r="K283" i="5" s="1"/>
  <c r="K284" i="4"/>
  <c r="K284" i="5" s="1"/>
  <c r="K285" i="4"/>
  <c r="K285" i="5" s="1"/>
  <c r="K286" i="4"/>
  <c r="K286" i="5" s="1"/>
  <c r="K287" i="4"/>
  <c r="K287" i="5" s="1"/>
  <c r="K288" i="4"/>
  <c r="K288" i="5" s="1"/>
  <c r="K289" i="4"/>
  <c r="K289" i="5" s="1"/>
  <c r="K290" i="4"/>
  <c r="K290" i="5" s="1"/>
  <c r="K291" i="4"/>
  <c r="K291" i="5" s="1"/>
  <c r="K292" i="4"/>
  <c r="K292" i="5" s="1"/>
  <c r="K293" i="4"/>
  <c r="K293" i="5" s="1"/>
  <c r="K294" i="4"/>
  <c r="K294" i="5" s="1"/>
  <c r="K295" i="4"/>
  <c r="K295" i="5" s="1"/>
  <c r="K296" i="4"/>
  <c r="K296" i="5" s="1"/>
  <c r="K297" i="4"/>
  <c r="K297" i="5" s="1"/>
  <c r="K298" i="4"/>
  <c r="K298" i="5" s="1"/>
  <c r="K299" i="4"/>
  <c r="K299" i="5" s="1"/>
  <c r="K300" i="4"/>
  <c r="K300" i="5" s="1"/>
  <c r="K301" i="4"/>
  <c r="K301" i="5" s="1"/>
  <c r="K302" i="4"/>
  <c r="K302" i="5" s="1"/>
  <c r="K303" i="4"/>
  <c r="K303" i="5" s="1"/>
  <c r="K304" i="4"/>
  <c r="K304" i="5" s="1"/>
  <c r="K305" i="4"/>
  <c r="K305" i="5" s="1"/>
  <c r="K306" i="4"/>
  <c r="K306" i="5" s="1"/>
  <c r="K307" i="4"/>
  <c r="K307" i="5" s="1"/>
  <c r="K308" i="4"/>
  <c r="K308" i="5" s="1"/>
  <c r="K309" i="4"/>
  <c r="K309" i="5" s="1"/>
  <c r="K310" i="4"/>
  <c r="K310" i="5" s="1"/>
  <c r="K311" i="4"/>
  <c r="K311" i="5" s="1"/>
  <c r="K312" i="4"/>
  <c r="K312" i="5" s="1"/>
  <c r="K313" i="4"/>
  <c r="K313" i="5" s="1"/>
  <c r="K314" i="4"/>
  <c r="K314" i="5" s="1"/>
  <c r="K315" i="4"/>
  <c r="K315" i="5" s="1"/>
  <c r="K316" i="4"/>
  <c r="K316" i="5" s="1"/>
  <c r="K317" i="4"/>
  <c r="K317" i="5" s="1"/>
  <c r="K318" i="4"/>
  <c r="K318" i="5" s="1"/>
  <c r="K319" i="4"/>
  <c r="K319" i="5" s="1"/>
  <c r="K320" i="4"/>
  <c r="K320" i="5" s="1"/>
  <c r="K321" i="4"/>
  <c r="K321" i="5" s="1"/>
  <c r="K322" i="4"/>
  <c r="K322" i="5" s="1"/>
  <c r="K323" i="4"/>
  <c r="K323" i="5" s="1"/>
  <c r="K324" i="4"/>
  <c r="K324" i="5" s="1"/>
  <c r="K325" i="4"/>
  <c r="K325" i="5" s="1"/>
  <c r="K326" i="4"/>
  <c r="K326" i="5" s="1"/>
  <c r="K327" i="4"/>
  <c r="K327" i="5" s="1"/>
  <c r="K328" i="4"/>
  <c r="K328" i="5" s="1"/>
  <c r="K329" i="4"/>
  <c r="K329" i="5" s="1"/>
  <c r="K330" i="4"/>
  <c r="K330" i="5" s="1"/>
  <c r="K331" i="4"/>
  <c r="K331" i="5" s="1"/>
  <c r="K332" i="4"/>
  <c r="K332" i="5" s="1"/>
  <c r="K333" i="4"/>
  <c r="K333" i="5" s="1"/>
  <c r="K334" i="4"/>
  <c r="K334" i="5" s="1"/>
  <c r="K335" i="4"/>
  <c r="K335" i="5" s="1"/>
  <c r="K336" i="4"/>
  <c r="K336" i="5" s="1"/>
  <c r="K337" i="4"/>
  <c r="K337" i="5" s="1"/>
  <c r="K338" i="4"/>
  <c r="K338" i="5" s="1"/>
  <c r="K339" i="4"/>
  <c r="K339" i="5" s="1"/>
  <c r="K340" i="4"/>
  <c r="K340" i="5" s="1"/>
  <c r="K341" i="4"/>
  <c r="K341" i="5" s="1"/>
  <c r="K342" i="4"/>
  <c r="K342" i="5" s="1"/>
  <c r="K343" i="4"/>
  <c r="K343" i="5" s="1"/>
  <c r="K344" i="4"/>
  <c r="K344" i="5" s="1"/>
  <c r="K345" i="4"/>
  <c r="K345" i="5" s="1"/>
  <c r="K346" i="4"/>
  <c r="K346" i="5" s="1"/>
  <c r="K347" i="4"/>
  <c r="K347" i="5" s="1"/>
  <c r="K348" i="4"/>
  <c r="K348" i="5" s="1"/>
  <c r="K349" i="4"/>
  <c r="K349" i="5" s="1"/>
  <c r="K350" i="4"/>
  <c r="K350" i="5" s="1"/>
  <c r="K351" i="4"/>
  <c r="K351" i="5" s="1"/>
  <c r="K352" i="4"/>
  <c r="K352" i="5" s="1"/>
  <c r="K353" i="4"/>
  <c r="K353" i="5" s="1"/>
  <c r="K354" i="4"/>
  <c r="K354" i="5" s="1"/>
  <c r="K355" i="4"/>
  <c r="K355" i="5" s="1"/>
  <c r="K356" i="4"/>
  <c r="K356" i="5" s="1"/>
  <c r="K357" i="4"/>
  <c r="K357" i="5" s="1"/>
  <c r="K358" i="4"/>
  <c r="K358" i="5" s="1"/>
  <c r="K359" i="4"/>
  <c r="K359" i="5" s="1"/>
  <c r="K360" i="4"/>
  <c r="K360" i="5" s="1"/>
  <c r="K361" i="4"/>
  <c r="K361" i="5" s="1"/>
  <c r="K362" i="4"/>
  <c r="K362" i="5" s="1"/>
  <c r="K363" i="4"/>
  <c r="K363" i="5" s="1"/>
  <c r="K364" i="4"/>
  <c r="K364" i="5" s="1"/>
  <c r="K365" i="4"/>
  <c r="K365" i="5" s="1"/>
  <c r="K366" i="4"/>
  <c r="K366" i="5" s="1"/>
  <c r="K367" i="4"/>
  <c r="K367" i="5" s="1"/>
  <c r="K368" i="4"/>
  <c r="K368" i="5" s="1"/>
  <c r="K369" i="4"/>
  <c r="K369" i="5" s="1"/>
  <c r="K370" i="4"/>
  <c r="K370" i="5" s="1"/>
  <c r="K371" i="4"/>
  <c r="K371" i="5" s="1"/>
  <c r="K372" i="4"/>
  <c r="K372" i="5" s="1"/>
  <c r="K373" i="4"/>
  <c r="K373" i="5" s="1"/>
  <c r="K374" i="4"/>
  <c r="K374" i="5" s="1"/>
  <c r="K375" i="4"/>
  <c r="K375" i="5" s="1"/>
  <c r="K376" i="4"/>
  <c r="K376" i="5" s="1"/>
  <c r="K377" i="4"/>
  <c r="K377" i="5" s="1"/>
  <c r="K378" i="4"/>
  <c r="K378" i="5" s="1"/>
  <c r="K379" i="4"/>
  <c r="K379" i="5" s="1"/>
  <c r="K380" i="4"/>
  <c r="K380" i="5" s="1"/>
  <c r="K381" i="4"/>
  <c r="K381" i="5" s="1"/>
  <c r="K382" i="4"/>
  <c r="K382" i="5" s="1"/>
  <c r="K383" i="4"/>
  <c r="K383" i="5" s="1"/>
  <c r="K384" i="4"/>
  <c r="K384" i="5" s="1"/>
  <c r="K385" i="4"/>
  <c r="K385" i="5" s="1"/>
  <c r="K386" i="4"/>
  <c r="K386" i="5" s="1"/>
  <c r="K387" i="4"/>
  <c r="K387" i="5" s="1"/>
  <c r="K388" i="4"/>
  <c r="K388" i="5" s="1"/>
  <c r="K389" i="4"/>
  <c r="K389" i="5" s="1"/>
  <c r="K390" i="4"/>
  <c r="K390" i="5" s="1"/>
  <c r="K391" i="4"/>
  <c r="K391" i="5" s="1"/>
  <c r="K392" i="4"/>
  <c r="K392" i="5" s="1"/>
  <c r="K393" i="4"/>
  <c r="K393" i="5" s="1"/>
  <c r="K394" i="4"/>
  <c r="K394" i="5" s="1"/>
  <c r="K395" i="4"/>
  <c r="K395" i="5" s="1"/>
  <c r="K396" i="4"/>
  <c r="K396" i="5" s="1"/>
  <c r="K397" i="4"/>
  <c r="K397" i="5" s="1"/>
  <c r="K398" i="4"/>
  <c r="K398" i="5" s="1"/>
  <c r="K399" i="4"/>
  <c r="K399" i="5" s="1"/>
  <c r="K400" i="4"/>
  <c r="K400" i="5" s="1"/>
  <c r="K401" i="4"/>
  <c r="K401" i="5" s="1"/>
  <c r="K402" i="4"/>
  <c r="K402" i="5" s="1"/>
  <c r="K403" i="4"/>
  <c r="K403" i="5" s="1"/>
  <c r="K404" i="4"/>
  <c r="K404" i="5" s="1"/>
  <c r="K405" i="4"/>
  <c r="K405" i="5" s="1"/>
  <c r="K406" i="4"/>
  <c r="K406" i="5" s="1"/>
  <c r="K407" i="4"/>
  <c r="K407" i="5" s="1"/>
  <c r="K408" i="4"/>
  <c r="K408" i="5" s="1"/>
  <c r="K409" i="4"/>
  <c r="K409" i="5" s="1"/>
  <c r="K410" i="4"/>
  <c r="K410" i="5" s="1"/>
  <c r="K411" i="4"/>
  <c r="K411" i="5" s="1"/>
  <c r="K412" i="4"/>
  <c r="K412" i="5" s="1"/>
  <c r="K413" i="4"/>
  <c r="K413" i="5" s="1"/>
  <c r="K414" i="4"/>
  <c r="K414" i="5" s="1"/>
  <c r="K415" i="4"/>
  <c r="K415" i="5" s="1"/>
  <c r="K416" i="4"/>
  <c r="K416" i="5" s="1"/>
  <c r="K417" i="4"/>
  <c r="K417" i="5" s="1"/>
  <c r="K418" i="4"/>
  <c r="K418" i="5" s="1"/>
  <c r="K419" i="4"/>
  <c r="K419" i="5" s="1"/>
  <c r="K420" i="4"/>
  <c r="K420" i="5" s="1"/>
  <c r="K421" i="4"/>
  <c r="K421" i="5" s="1"/>
  <c r="K422" i="4"/>
  <c r="K422" i="5" s="1"/>
  <c r="K423" i="4"/>
  <c r="K423" i="5" s="1"/>
  <c r="K424" i="4"/>
  <c r="K424" i="5" s="1"/>
  <c r="K425" i="4"/>
  <c r="K425" i="5" s="1"/>
  <c r="K426" i="4"/>
  <c r="K426" i="5" s="1"/>
  <c r="K427" i="4"/>
  <c r="K427" i="5" s="1"/>
  <c r="K428" i="4"/>
  <c r="K428" i="5" s="1"/>
  <c r="K429" i="4"/>
  <c r="K429" i="5" s="1"/>
  <c r="K430" i="4"/>
  <c r="K430" i="5" s="1"/>
  <c r="K431" i="4"/>
  <c r="K431" i="5" s="1"/>
  <c r="K432" i="4"/>
  <c r="K432" i="5" s="1"/>
  <c r="K433" i="4"/>
  <c r="K433" i="5" s="1"/>
  <c r="K434" i="4"/>
  <c r="K434" i="5" s="1"/>
  <c r="K435" i="4"/>
  <c r="K435" i="5" s="1"/>
  <c r="K436" i="4"/>
  <c r="K436" i="5" s="1"/>
  <c r="K437" i="4"/>
  <c r="K437" i="5" s="1"/>
  <c r="K438" i="4"/>
  <c r="K438" i="5" s="1"/>
  <c r="K439" i="4"/>
  <c r="K439" i="5" s="1"/>
  <c r="K440" i="4"/>
  <c r="K440" i="5" s="1"/>
  <c r="K441" i="4"/>
  <c r="K441" i="5" s="1"/>
  <c r="K442" i="4"/>
  <c r="K442" i="5" s="1"/>
  <c r="K443" i="4"/>
  <c r="K443" i="5" s="1"/>
  <c r="K444" i="4"/>
  <c r="K444" i="5" s="1"/>
  <c r="K445" i="4"/>
  <c r="K445" i="5" s="1"/>
  <c r="K446" i="4"/>
  <c r="K446" i="5" s="1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5"/>
  <c r="K473" i="5"/>
  <c r="K474" i="5"/>
  <c r="K475" i="5"/>
  <c r="K476" i="5"/>
  <c r="K477" i="5"/>
  <c r="K478" i="5"/>
  <c r="K479" i="5"/>
  <c r="K480" i="5"/>
  <c r="K481" i="5"/>
  <c r="K482" i="5"/>
  <c r="K555" i="4"/>
  <c r="K555" i="5" s="1"/>
  <c r="K556" i="4"/>
  <c r="K556" i="5" s="1"/>
  <c r="K557" i="4"/>
  <c r="K557" i="5" s="1"/>
  <c r="K558" i="4"/>
  <c r="K558" i="5" s="1"/>
  <c r="K559" i="4"/>
  <c r="K559" i="5" s="1"/>
  <c r="K560" i="4"/>
  <c r="K560" i="5" s="1"/>
  <c r="K561" i="4"/>
  <c r="K561" i="5" s="1"/>
  <c r="K562" i="4"/>
  <c r="K562" i="5" s="1"/>
  <c r="K563" i="4"/>
  <c r="K563" i="5" s="1"/>
  <c r="K564" i="4"/>
  <c r="K564" i="5" s="1"/>
  <c r="K565" i="4"/>
  <c r="K565" i="5" s="1"/>
  <c r="K566" i="4"/>
  <c r="K566" i="5" s="1"/>
  <c r="K567" i="4"/>
  <c r="K567" i="5" s="1"/>
  <c r="K568" i="4"/>
  <c r="K568" i="5" s="1"/>
  <c r="K569" i="4"/>
  <c r="K569" i="5" s="1"/>
  <c r="K570" i="4"/>
  <c r="K570" i="5" s="1"/>
  <c r="K571" i="4"/>
  <c r="K571" i="5" s="1"/>
  <c r="K572" i="4"/>
  <c r="K572" i="5" s="1"/>
  <c r="K573" i="4"/>
  <c r="K573" i="5" s="1"/>
  <c r="K574" i="4"/>
  <c r="K574" i="5" s="1"/>
  <c r="K575" i="4"/>
  <c r="K575" i="5" s="1"/>
  <c r="K576" i="4"/>
  <c r="K576" i="5" s="1"/>
  <c r="K577" i="4"/>
  <c r="K577" i="5" s="1"/>
  <c r="K578" i="4"/>
  <c r="K578" i="5" s="1"/>
  <c r="K579" i="4"/>
  <c r="K579" i="5" s="1"/>
  <c r="K580" i="4"/>
  <c r="K580" i="5" s="1"/>
  <c r="K581" i="4"/>
  <c r="K581" i="5" s="1"/>
  <c r="K582" i="4"/>
  <c r="K582" i="5" s="1"/>
  <c r="K583" i="4"/>
  <c r="K583" i="5" s="1"/>
  <c r="K584" i="4"/>
  <c r="K584" i="5" s="1"/>
  <c r="K585" i="4"/>
  <c r="K585" i="5" s="1"/>
  <c r="K586" i="4"/>
  <c r="K586" i="5" s="1"/>
  <c r="K587" i="4"/>
  <c r="K587" i="5" s="1"/>
  <c r="K588" i="4"/>
  <c r="K588" i="5" s="1"/>
  <c r="K589" i="4"/>
  <c r="K589" i="5" s="1"/>
  <c r="K590" i="4"/>
  <c r="K590" i="5" s="1"/>
  <c r="K591" i="4"/>
  <c r="K591" i="5" s="1"/>
  <c r="K592" i="4"/>
  <c r="K592" i="5" s="1"/>
  <c r="K593" i="4"/>
  <c r="K593" i="5" s="1"/>
  <c r="K594" i="4"/>
  <c r="K594" i="5" s="1"/>
  <c r="K595" i="4"/>
  <c r="K595" i="5" s="1"/>
  <c r="K596" i="4"/>
  <c r="K596" i="5" s="1"/>
  <c r="K597" i="4"/>
  <c r="K597" i="5" s="1"/>
  <c r="K598" i="4"/>
  <c r="K598" i="5" s="1"/>
  <c r="K599" i="4"/>
  <c r="K599" i="5" s="1"/>
  <c r="K600" i="4"/>
  <c r="K600" i="5" s="1"/>
  <c r="K601" i="4"/>
  <c r="K601" i="5" s="1"/>
  <c r="K602" i="4"/>
  <c r="K602" i="5" s="1"/>
  <c r="K603" i="4"/>
  <c r="K603" i="5" s="1"/>
  <c r="K604" i="4"/>
  <c r="K604" i="5" s="1"/>
  <c r="K605" i="4"/>
  <c r="K605" i="5" s="1"/>
  <c r="K606" i="4"/>
  <c r="K606" i="5" s="1"/>
  <c r="K607" i="4"/>
  <c r="K607" i="5" s="1"/>
  <c r="K608" i="4"/>
  <c r="K608" i="5" s="1"/>
  <c r="K609" i="4"/>
  <c r="K609" i="5" s="1"/>
  <c r="K610" i="4"/>
  <c r="K610" i="5" s="1"/>
  <c r="K611" i="4"/>
  <c r="K611" i="5" s="1"/>
  <c r="K612" i="4"/>
  <c r="K612" i="5" s="1"/>
  <c r="K613" i="4"/>
  <c r="K613" i="5" s="1"/>
  <c r="K614" i="4"/>
  <c r="K614" i="5" s="1"/>
  <c r="K615" i="4"/>
  <c r="K615" i="5" s="1"/>
  <c r="K616" i="4"/>
  <c r="K616" i="5" s="1"/>
  <c r="K617" i="4"/>
  <c r="K617" i="5" s="1"/>
  <c r="K618" i="4"/>
  <c r="K618" i="5" s="1"/>
  <c r="K619" i="4"/>
  <c r="K619" i="5" s="1"/>
  <c r="K620" i="4"/>
  <c r="K620" i="5" s="1"/>
  <c r="K621" i="4"/>
  <c r="K621" i="5" s="1"/>
  <c r="K622" i="4"/>
  <c r="K622" i="5" s="1"/>
  <c r="K623" i="4"/>
  <c r="K623" i="5" s="1"/>
  <c r="K624" i="4"/>
  <c r="K624" i="5" s="1"/>
  <c r="K625" i="4"/>
  <c r="K625" i="5" s="1"/>
  <c r="K626" i="4"/>
  <c r="K626" i="5" s="1"/>
  <c r="K627" i="4"/>
  <c r="K627" i="5" s="1"/>
  <c r="K628" i="4"/>
  <c r="K628" i="5" s="1"/>
  <c r="K629" i="4"/>
  <c r="K629" i="5" s="1"/>
  <c r="K630" i="4"/>
  <c r="K630" i="5" s="1"/>
  <c r="K631" i="4"/>
  <c r="K631" i="5" s="1"/>
  <c r="K632" i="4"/>
  <c r="K632" i="5" s="1"/>
  <c r="K633" i="4"/>
  <c r="K633" i="5" s="1"/>
  <c r="K634" i="4"/>
  <c r="K634" i="5" s="1"/>
  <c r="K635" i="4"/>
  <c r="K635" i="5" s="1"/>
  <c r="K636" i="4"/>
  <c r="K636" i="5" s="1"/>
  <c r="K637" i="4"/>
  <c r="K637" i="5" s="1"/>
  <c r="K638" i="4"/>
  <c r="K638" i="5" s="1"/>
  <c r="K639" i="4"/>
  <c r="K639" i="5" s="1"/>
  <c r="K640" i="4"/>
  <c r="K640" i="5" s="1"/>
  <c r="K641" i="4"/>
  <c r="K641" i="5" s="1"/>
  <c r="K642" i="4"/>
  <c r="K642" i="5" s="1"/>
  <c r="K643" i="4"/>
  <c r="K643" i="5" s="1"/>
  <c r="K644" i="4"/>
  <c r="K644" i="5" s="1"/>
  <c r="K645" i="4"/>
  <c r="K645" i="5" s="1"/>
  <c r="K646" i="4"/>
  <c r="K646" i="5" s="1"/>
  <c r="K647" i="4"/>
  <c r="K647" i="5" s="1"/>
  <c r="K648" i="4"/>
  <c r="K648" i="5" s="1"/>
  <c r="K649" i="4"/>
  <c r="K649" i="5" s="1"/>
  <c r="K650" i="4"/>
  <c r="K650" i="5" s="1"/>
  <c r="K651" i="5"/>
  <c r="K652" i="5"/>
  <c r="K653" i="5"/>
  <c r="K654" i="5"/>
  <c r="K655" i="5"/>
  <c r="K656" i="5"/>
  <c r="K657" i="5"/>
  <c r="K658" i="5"/>
  <c r="K659" i="5"/>
  <c r="K660" i="5"/>
  <c r="K661" i="5"/>
  <c r="K662" i="5"/>
  <c r="K663" i="4"/>
  <c r="K663" i="5" s="1"/>
  <c r="K664" i="4"/>
  <c r="K664" i="5" s="1"/>
  <c r="K665" i="4"/>
  <c r="K665" i="5" s="1"/>
  <c r="K666" i="4"/>
  <c r="K666" i="5" s="1"/>
  <c r="K667" i="4"/>
  <c r="K667" i="5" s="1"/>
  <c r="K668" i="4"/>
  <c r="K668" i="5" s="1"/>
  <c r="K669" i="4"/>
  <c r="K669" i="5" s="1"/>
  <c r="K670" i="4"/>
  <c r="K670" i="5" s="1"/>
  <c r="K671" i="4"/>
  <c r="K671" i="5" s="1"/>
  <c r="K672" i="4"/>
  <c r="K672" i="5" s="1"/>
  <c r="K673" i="4"/>
  <c r="K673" i="5" s="1"/>
  <c r="K674" i="4"/>
  <c r="K674" i="5" s="1"/>
  <c r="K675" i="4"/>
  <c r="K675" i="5" s="1"/>
  <c r="K676" i="4"/>
  <c r="K676" i="5" s="1"/>
  <c r="K677" i="4"/>
  <c r="K677" i="5" s="1"/>
  <c r="K678" i="4"/>
  <c r="K678" i="5" s="1"/>
  <c r="K679" i="4"/>
  <c r="K679" i="5" s="1"/>
  <c r="K680" i="4"/>
  <c r="K680" i="5" s="1"/>
  <c r="K681" i="4"/>
  <c r="K681" i="5" s="1"/>
  <c r="K682" i="4"/>
  <c r="K682" i="5" s="1"/>
  <c r="K683" i="4"/>
  <c r="K683" i="5" s="1"/>
  <c r="K684" i="4"/>
  <c r="K684" i="5" s="1"/>
  <c r="K685" i="4"/>
  <c r="K685" i="5" s="1"/>
  <c r="K686" i="4"/>
  <c r="K686" i="5" s="1"/>
  <c r="K687" i="4"/>
  <c r="K687" i="5" s="1"/>
  <c r="K688" i="4"/>
  <c r="K688" i="5" s="1"/>
  <c r="K689" i="4"/>
  <c r="K689" i="5" s="1"/>
  <c r="K690" i="4"/>
  <c r="K690" i="5" s="1"/>
  <c r="K691" i="4"/>
  <c r="K691" i="5" s="1"/>
  <c r="K692" i="4"/>
  <c r="K692" i="5" s="1"/>
  <c r="K693" i="4"/>
  <c r="K693" i="5" s="1"/>
  <c r="K694" i="4"/>
  <c r="K694" i="5" s="1"/>
  <c r="K695" i="4"/>
  <c r="K695" i="5" s="1"/>
  <c r="K696" i="4"/>
  <c r="K696" i="5" s="1"/>
  <c r="K697" i="4"/>
  <c r="K697" i="5" s="1"/>
  <c r="K698" i="4"/>
  <c r="K698" i="5" s="1"/>
  <c r="K699" i="4"/>
  <c r="K699" i="5" s="1"/>
  <c r="K700" i="4"/>
  <c r="K700" i="5" s="1"/>
  <c r="K701" i="4"/>
  <c r="K701" i="5" s="1"/>
  <c r="K702" i="4"/>
  <c r="K702" i="5" s="1"/>
  <c r="K703" i="4"/>
  <c r="K703" i="5" s="1"/>
  <c r="K704" i="4"/>
  <c r="K704" i="5" s="1"/>
  <c r="K705" i="4"/>
  <c r="K705" i="5" s="1"/>
  <c r="K706" i="4"/>
  <c r="K706" i="5" s="1"/>
  <c r="K707" i="4"/>
  <c r="K707" i="5" s="1"/>
  <c r="K708" i="4"/>
  <c r="K708" i="5" s="1"/>
  <c r="K709" i="4"/>
  <c r="K709" i="5" s="1"/>
  <c r="K710" i="4"/>
  <c r="K710" i="5" s="1"/>
  <c r="K711" i="4"/>
  <c r="K711" i="5" s="1"/>
  <c r="K712" i="4"/>
  <c r="K712" i="5" s="1"/>
  <c r="K713" i="4"/>
  <c r="K713" i="5" s="1"/>
  <c r="K714" i="4"/>
  <c r="K714" i="5" s="1"/>
  <c r="K715" i="4"/>
  <c r="K715" i="5" s="1"/>
  <c r="K716" i="4"/>
  <c r="K716" i="5" s="1"/>
  <c r="K717" i="4"/>
  <c r="K717" i="5" s="1"/>
  <c r="K718" i="4"/>
  <c r="K718" i="5" s="1"/>
  <c r="K719" i="4"/>
  <c r="K719" i="5" s="1"/>
  <c r="K720" i="4"/>
  <c r="K720" i="5" s="1"/>
  <c r="K721" i="4"/>
  <c r="K721" i="5" s="1"/>
  <c r="K722" i="4"/>
  <c r="K722" i="5" s="1"/>
  <c r="K723" i="4"/>
  <c r="K723" i="5" s="1"/>
  <c r="K724" i="4"/>
  <c r="K724" i="5" s="1"/>
  <c r="K725" i="4"/>
  <c r="K725" i="5" s="1"/>
  <c r="K726" i="4"/>
  <c r="K726" i="5" s="1"/>
  <c r="K727" i="4"/>
  <c r="K727" i="5" s="1"/>
  <c r="K728" i="4"/>
  <c r="K728" i="5" s="1"/>
  <c r="K729" i="4"/>
  <c r="K729" i="5" s="1"/>
  <c r="K730" i="4"/>
  <c r="K730" i="5" s="1"/>
  <c r="K731" i="4"/>
  <c r="K731" i="5" s="1"/>
  <c r="K732" i="4"/>
  <c r="K732" i="5" s="1"/>
  <c r="K733" i="4"/>
  <c r="K733" i="5" s="1"/>
  <c r="K734" i="4"/>
  <c r="K734" i="5" s="1"/>
  <c r="K735" i="4"/>
  <c r="K735" i="5" s="1"/>
  <c r="K736" i="4"/>
  <c r="K736" i="5" s="1"/>
  <c r="K737" i="4"/>
  <c r="K737" i="5" s="1"/>
  <c r="K738" i="4"/>
  <c r="K738" i="5" s="1"/>
  <c r="K739" i="4"/>
  <c r="K739" i="5" s="1"/>
  <c r="K740" i="4"/>
  <c r="K740" i="5" s="1"/>
  <c r="K741" i="4"/>
  <c r="K741" i="5" s="1"/>
  <c r="K742" i="4"/>
  <c r="K742" i="5" s="1"/>
  <c r="K743" i="4"/>
  <c r="K743" i="5" s="1"/>
  <c r="K744" i="4"/>
  <c r="K744" i="5" s="1"/>
  <c r="K745" i="4"/>
  <c r="K745" i="5" s="1"/>
  <c r="K746" i="4"/>
  <c r="K746" i="5" s="1"/>
  <c r="K747" i="4"/>
  <c r="K747" i="5" s="1"/>
  <c r="K748" i="4"/>
  <c r="K748" i="5" s="1"/>
  <c r="K749" i="4"/>
  <c r="K749" i="5" s="1"/>
  <c r="K750" i="4"/>
  <c r="K750" i="5" s="1"/>
  <c r="K751" i="4"/>
  <c r="K751" i="5" s="1"/>
  <c r="K752" i="4"/>
  <c r="K752" i="5" s="1"/>
  <c r="K753" i="4"/>
  <c r="K753" i="5" s="1"/>
  <c r="K754" i="4"/>
  <c r="K754" i="5" s="1"/>
  <c r="K755" i="4"/>
  <c r="K755" i="5" s="1"/>
  <c r="K756" i="4"/>
  <c r="K756" i="5" s="1"/>
  <c r="K757" i="4"/>
  <c r="K757" i="5" s="1"/>
  <c r="K758" i="4"/>
  <c r="K758" i="5" s="1"/>
  <c r="K759" i="4"/>
  <c r="K759" i="5" s="1"/>
  <c r="K760" i="4"/>
  <c r="K760" i="5" s="1"/>
  <c r="K761" i="4"/>
  <c r="K761" i="5" s="1"/>
  <c r="K762" i="4"/>
  <c r="K762" i="5" s="1"/>
  <c r="K763" i="4"/>
  <c r="K763" i="5" s="1"/>
  <c r="K764" i="4"/>
  <c r="K764" i="5" s="1"/>
  <c r="K765" i="4"/>
  <c r="K765" i="5" s="1"/>
  <c r="K766" i="4"/>
  <c r="K766" i="5" s="1"/>
  <c r="K767" i="4"/>
  <c r="K767" i="5" s="1"/>
  <c r="K768" i="4"/>
  <c r="K768" i="5" s="1"/>
  <c r="K769" i="4"/>
  <c r="K769" i="5" s="1"/>
  <c r="K770" i="4"/>
  <c r="K770" i="5" s="1"/>
  <c r="K771" i="4"/>
  <c r="K771" i="5" s="1"/>
  <c r="K772" i="4"/>
  <c r="K772" i="5" s="1"/>
  <c r="K773" i="4"/>
  <c r="K773" i="5" s="1"/>
  <c r="K774" i="4"/>
  <c r="K774" i="5" s="1"/>
  <c r="K775" i="4"/>
  <c r="K775" i="5" s="1"/>
  <c r="K776" i="4"/>
  <c r="K776" i="5" s="1"/>
  <c r="K777" i="4"/>
  <c r="K777" i="5" s="1"/>
  <c r="K778" i="4"/>
  <c r="K778" i="5" s="1"/>
  <c r="K779" i="4"/>
  <c r="K779" i="5" s="1"/>
  <c r="K780" i="4"/>
  <c r="K780" i="5" s="1"/>
  <c r="K781" i="4"/>
  <c r="K781" i="5" s="1"/>
  <c r="K782" i="4"/>
  <c r="K782" i="5" s="1"/>
  <c r="K783" i="4"/>
  <c r="K783" i="5" s="1"/>
  <c r="K784" i="4"/>
  <c r="K784" i="5" s="1"/>
  <c r="K785" i="4"/>
  <c r="K785" i="5" s="1"/>
  <c r="K786" i="4"/>
  <c r="K786" i="5" s="1"/>
  <c r="K787" i="4"/>
  <c r="K787" i="5" s="1"/>
  <c r="K788" i="4"/>
  <c r="K788" i="5" s="1"/>
  <c r="K789" i="4"/>
  <c r="K789" i="5" s="1"/>
  <c r="K790" i="4"/>
  <c r="K790" i="5" s="1"/>
  <c r="K791" i="4"/>
  <c r="K791" i="5" s="1"/>
  <c r="K792" i="4"/>
  <c r="K792" i="5" s="1"/>
  <c r="K793" i="4"/>
  <c r="K793" i="5" s="1"/>
  <c r="K794" i="4"/>
  <c r="K794" i="5" s="1"/>
  <c r="K795" i="4"/>
  <c r="K795" i="5" s="1"/>
  <c r="K796" i="4"/>
  <c r="K796" i="5" s="1"/>
  <c r="K797" i="4"/>
  <c r="K797" i="5" s="1"/>
  <c r="K798" i="4"/>
  <c r="K798" i="5" s="1"/>
  <c r="K799" i="4"/>
  <c r="K799" i="5" s="1"/>
  <c r="K800" i="4"/>
  <c r="K800" i="5" s="1"/>
  <c r="K801" i="4"/>
  <c r="K801" i="5" s="1"/>
  <c r="K802" i="4"/>
  <c r="K802" i="5" s="1"/>
  <c r="K803" i="4"/>
  <c r="K803" i="5" s="1"/>
  <c r="K804" i="4"/>
  <c r="K804" i="5" s="1"/>
  <c r="K805" i="4"/>
  <c r="K805" i="5" s="1"/>
  <c r="K806" i="4"/>
  <c r="K806" i="5" s="1"/>
  <c r="K807" i="4"/>
  <c r="K807" i="5" s="1"/>
  <c r="K808" i="4"/>
  <c r="K808" i="5" s="1"/>
  <c r="K809" i="4"/>
  <c r="K809" i="5" s="1"/>
  <c r="K810" i="4"/>
  <c r="K810" i="5" s="1"/>
  <c r="K811" i="4"/>
  <c r="K811" i="5" s="1"/>
  <c r="K812" i="4"/>
  <c r="K812" i="5" s="1"/>
  <c r="K813" i="4"/>
  <c r="K813" i="5" s="1"/>
  <c r="K814" i="4"/>
  <c r="K814" i="5" s="1"/>
  <c r="K815" i="4"/>
  <c r="K815" i="5" s="1"/>
  <c r="K816" i="4"/>
  <c r="K816" i="5" s="1"/>
  <c r="K817" i="4"/>
  <c r="K817" i="5" s="1"/>
  <c r="K818" i="4"/>
  <c r="K818" i="5" s="1"/>
  <c r="K831" i="4"/>
  <c r="K831" i="5" s="1"/>
  <c r="K832" i="4"/>
  <c r="K832" i="5" s="1"/>
  <c r="K833" i="4"/>
  <c r="K833" i="5" s="1"/>
  <c r="K834" i="4"/>
  <c r="K834" i="5" s="1"/>
  <c r="K835" i="4"/>
  <c r="K835" i="5" s="1"/>
  <c r="K836" i="4"/>
  <c r="K836" i="5" s="1"/>
  <c r="K837" i="4"/>
  <c r="K837" i="5" s="1"/>
  <c r="K838" i="4"/>
  <c r="K838" i="5" s="1"/>
  <c r="K839" i="4"/>
  <c r="K839" i="5" s="1"/>
  <c r="K840" i="4"/>
  <c r="K840" i="5" s="1"/>
  <c r="K841" i="4"/>
  <c r="K841" i="5" s="1"/>
  <c r="K842" i="4"/>
  <c r="K842" i="5" s="1"/>
  <c r="K855" i="4"/>
  <c r="K855" i="5" s="1"/>
  <c r="K856" i="4"/>
  <c r="K856" i="5" s="1"/>
  <c r="K857" i="4"/>
  <c r="K857" i="5" s="1"/>
  <c r="K858" i="4"/>
  <c r="K858" i="5" s="1"/>
  <c r="K859" i="4"/>
  <c r="K859" i="5" s="1"/>
  <c r="K860" i="4"/>
  <c r="K860" i="5" s="1"/>
  <c r="K861" i="4"/>
  <c r="K861" i="5" s="1"/>
  <c r="K862" i="4"/>
  <c r="K862" i="5" s="1"/>
  <c r="K863" i="4"/>
  <c r="K863" i="5" s="1"/>
  <c r="K864" i="4"/>
  <c r="K864" i="5" s="1"/>
  <c r="K865" i="4"/>
  <c r="K865" i="5" s="1"/>
  <c r="K866" i="4"/>
  <c r="K866" i="5" s="1"/>
  <c r="K867" i="4"/>
  <c r="K867" i="5" s="1"/>
  <c r="K868" i="4"/>
  <c r="K868" i="5" s="1"/>
  <c r="K869" i="4"/>
  <c r="K869" i="5" s="1"/>
  <c r="K870" i="4"/>
  <c r="K870" i="5" s="1"/>
  <c r="K871" i="4"/>
  <c r="K871" i="5" s="1"/>
  <c r="K872" i="4"/>
  <c r="K872" i="5" s="1"/>
  <c r="K873" i="4"/>
  <c r="K873" i="5" s="1"/>
  <c r="K874" i="4"/>
  <c r="K874" i="5" s="1"/>
  <c r="K875" i="4"/>
  <c r="K875" i="5" s="1"/>
  <c r="K876" i="4"/>
  <c r="K876" i="5" s="1"/>
  <c r="K877" i="4"/>
  <c r="K877" i="5" s="1"/>
  <c r="K878" i="4"/>
  <c r="K878" i="5" s="1"/>
  <c r="K879" i="4"/>
  <c r="K879" i="5" s="1"/>
  <c r="K880" i="4"/>
  <c r="K880" i="5" s="1"/>
  <c r="K881" i="4"/>
  <c r="K881" i="5" s="1"/>
  <c r="K882" i="4"/>
  <c r="K882" i="5" s="1"/>
  <c r="K883" i="4"/>
  <c r="K883" i="5" s="1"/>
  <c r="K884" i="4"/>
  <c r="K884" i="5" s="1"/>
  <c r="K885" i="4"/>
  <c r="K885" i="5" s="1"/>
  <c r="K886" i="4"/>
  <c r="K886" i="5" s="1"/>
  <c r="K887" i="4"/>
  <c r="K887" i="5" s="1"/>
  <c r="K888" i="4"/>
  <c r="K888" i="5" s="1"/>
  <c r="K889" i="4"/>
  <c r="K889" i="5" s="1"/>
  <c r="K890" i="4"/>
  <c r="K890" i="5" s="1"/>
  <c r="K891" i="4"/>
  <c r="K891" i="5" s="1"/>
  <c r="K892" i="4"/>
  <c r="K892" i="5" s="1"/>
  <c r="K893" i="4"/>
  <c r="K893" i="5" s="1"/>
  <c r="K894" i="4"/>
  <c r="K894" i="5" s="1"/>
  <c r="K895" i="4"/>
  <c r="K895" i="5" s="1"/>
  <c r="K896" i="4"/>
  <c r="K896" i="5" s="1"/>
  <c r="K897" i="4"/>
  <c r="K897" i="5" s="1"/>
  <c r="K898" i="4"/>
  <c r="K898" i="5" s="1"/>
  <c r="K899" i="4"/>
  <c r="K899" i="5" s="1"/>
  <c r="K900" i="4"/>
  <c r="K900" i="5" s="1"/>
  <c r="K901" i="4"/>
  <c r="K901" i="5" s="1"/>
  <c r="K902" i="4"/>
  <c r="K902" i="5" s="1"/>
  <c r="K903" i="4"/>
  <c r="K903" i="5" s="1"/>
  <c r="K904" i="4"/>
  <c r="K904" i="5" s="1"/>
  <c r="K905" i="4"/>
  <c r="K905" i="5" s="1"/>
  <c r="K906" i="4"/>
  <c r="K906" i="5" s="1"/>
  <c r="K907" i="4"/>
  <c r="K907" i="5" s="1"/>
  <c r="K908" i="4"/>
  <c r="K908" i="5" s="1"/>
  <c r="K909" i="4"/>
  <c r="K909" i="5" s="1"/>
  <c r="K910" i="4"/>
  <c r="K910" i="5" s="1"/>
  <c r="K911" i="4"/>
  <c r="K911" i="5" s="1"/>
  <c r="K912" i="4"/>
  <c r="K912" i="5" s="1"/>
  <c r="K913" i="4"/>
  <c r="K913" i="5" s="1"/>
  <c r="K914" i="4"/>
  <c r="K914" i="5" s="1"/>
  <c r="K915" i="4"/>
  <c r="K915" i="5" s="1"/>
  <c r="K916" i="4"/>
  <c r="K916" i="5" s="1"/>
  <c r="K917" i="4"/>
  <c r="K917" i="5" s="1"/>
  <c r="K918" i="4"/>
  <c r="K918" i="5" s="1"/>
  <c r="K919" i="4"/>
  <c r="K919" i="5" s="1"/>
  <c r="K920" i="4"/>
  <c r="K920" i="5" s="1"/>
  <c r="K921" i="4"/>
  <c r="K921" i="5" s="1"/>
  <c r="K922" i="4"/>
  <c r="K922" i="5" s="1"/>
  <c r="K923" i="4"/>
  <c r="K923" i="5" s="1"/>
  <c r="K924" i="4"/>
  <c r="K924" i="5" s="1"/>
  <c r="K925" i="4"/>
  <c r="K925" i="5" s="1"/>
  <c r="K926" i="4"/>
  <c r="K926" i="5" s="1"/>
  <c r="K927" i="4"/>
  <c r="K927" i="5" s="1"/>
  <c r="K928" i="4"/>
  <c r="K928" i="5" s="1"/>
  <c r="K929" i="4"/>
  <c r="K929" i="5" s="1"/>
  <c r="K930" i="4"/>
  <c r="K930" i="5" s="1"/>
  <c r="K931" i="4"/>
  <c r="K931" i="5" s="1"/>
  <c r="K932" i="4"/>
  <c r="K932" i="5" s="1"/>
  <c r="K933" i="4"/>
  <c r="K933" i="5" s="1"/>
  <c r="K934" i="4"/>
  <c r="K934" i="5" s="1"/>
  <c r="K935" i="4"/>
  <c r="K935" i="5" s="1"/>
  <c r="K936" i="4"/>
  <c r="K936" i="5" s="1"/>
  <c r="K937" i="4"/>
  <c r="K937" i="5" s="1"/>
  <c r="K938" i="4"/>
  <c r="K938" i="5" s="1"/>
  <c r="K939" i="4"/>
  <c r="K939" i="5" s="1"/>
  <c r="K940" i="4"/>
  <c r="K940" i="5" s="1"/>
  <c r="K941" i="4"/>
  <c r="K941" i="5" s="1"/>
  <c r="K942" i="4"/>
  <c r="K942" i="5" s="1"/>
  <c r="K943" i="4"/>
  <c r="K943" i="5" s="1"/>
  <c r="K944" i="4"/>
  <c r="K944" i="5" s="1"/>
  <c r="K945" i="4"/>
  <c r="K945" i="5" s="1"/>
  <c r="K946" i="4"/>
  <c r="K946" i="5" s="1"/>
  <c r="K947" i="4"/>
  <c r="K947" i="5" s="1"/>
  <c r="K948" i="4"/>
  <c r="K948" i="5" s="1"/>
  <c r="K949" i="4"/>
  <c r="K949" i="5" s="1"/>
  <c r="K950" i="4"/>
  <c r="K950" i="5" s="1"/>
  <c r="K951" i="4"/>
  <c r="K951" i="5" s="1"/>
  <c r="K952" i="4"/>
  <c r="K952" i="5" s="1"/>
  <c r="K953" i="4"/>
  <c r="K953" i="5" s="1"/>
  <c r="K954" i="4"/>
  <c r="K954" i="5" s="1"/>
  <c r="K955" i="4"/>
  <c r="K955" i="5" s="1"/>
  <c r="K956" i="4"/>
  <c r="K956" i="5" s="1"/>
  <c r="K957" i="4"/>
  <c r="K957" i="5" s="1"/>
  <c r="K958" i="4"/>
  <c r="K958" i="5" s="1"/>
  <c r="K959" i="4"/>
  <c r="K959" i="5" s="1"/>
  <c r="K960" i="4"/>
  <c r="K960" i="5" s="1"/>
  <c r="K961" i="4"/>
  <c r="K961" i="5" s="1"/>
  <c r="K962" i="4"/>
  <c r="K962" i="5" s="1"/>
  <c r="K963" i="4"/>
  <c r="K963" i="5" s="1"/>
  <c r="K964" i="4"/>
  <c r="K964" i="5" s="1"/>
  <c r="K965" i="4"/>
  <c r="K965" i="5" s="1"/>
  <c r="K966" i="4"/>
  <c r="K966" i="5" s="1"/>
  <c r="K967" i="4"/>
  <c r="K967" i="5" s="1"/>
  <c r="K968" i="4"/>
  <c r="K968" i="5" s="1"/>
  <c r="K969" i="4"/>
  <c r="K969" i="5" s="1"/>
  <c r="K970" i="4"/>
  <c r="K970" i="5" s="1"/>
  <c r="K971" i="4"/>
  <c r="K971" i="5" s="1"/>
  <c r="K972" i="4"/>
  <c r="K972" i="5" s="1"/>
  <c r="K973" i="4"/>
  <c r="K973" i="5" s="1"/>
  <c r="K974" i="4"/>
  <c r="K974" i="5" s="1"/>
  <c r="K975" i="4"/>
  <c r="K975" i="5" s="1"/>
  <c r="K976" i="4"/>
  <c r="K976" i="5" s="1"/>
  <c r="K977" i="4"/>
  <c r="K977" i="5" s="1"/>
  <c r="K978" i="4"/>
  <c r="K978" i="5" s="1"/>
  <c r="K979" i="4"/>
  <c r="K979" i="5" s="1"/>
  <c r="K980" i="4"/>
  <c r="K980" i="5" s="1"/>
  <c r="K981" i="4"/>
  <c r="K981" i="5" s="1"/>
  <c r="K982" i="4"/>
  <c r="K982" i="5" s="1"/>
  <c r="K983" i="4"/>
  <c r="K983" i="5" s="1"/>
  <c r="K984" i="4"/>
  <c r="K984" i="5" s="1"/>
  <c r="K985" i="4"/>
  <c r="K985" i="5" s="1"/>
  <c r="K986" i="4"/>
  <c r="K986" i="5" s="1"/>
  <c r="K987" i="4"/>
  <c r="K987" i="5" s="1"/>
  <c r="K988" i="4"/>
  <c r="K988" i="5" s="1"/>
  <c r="K989" i="4"/>
  <c r="K989" i="5" s="1"/>
  <c r="K990" i="4"/>
  <c r="K990" i="5" s="1"/>
  <c r="K991" i="4"/>
  <c r="K991" i="5" s="1"/>
  <c r="K992" i="4"/>
  <c r="K992" i="5" s="1"/>
  <c r="K993" i="4"/>
  <c r="K993" i="5" s="1"/>
  <c r="K994" i="4"/>
  <c r="K994" i="5" s="1"/>
  <c r="K995" i="4"/>
  <c r="K995" i="5" s="1"/>
  <c r="K996" i="4"/>
  <c r="K996" i="5" s="1"/>
  <c r="K997" i="4"/>
  <c r="K997" i="5" s="1"/>
  <c r="K998" i="4"/>
  <c r="K998" i="5" s="1"/>
  <c r="K999" i="4"/>
  <c r="K999" i="5" s="1"/>
  <c r="K1000" i="4"/>
  <c r="K1000" i="5" s="1"/>
  <c r="K1001" i="4"/>
  <c r="K1001" i="5" s="1"/>
  <c r="K1002" i="4"/>
  <c r="K1002" i="5" s="1"/>
  <c r="K1003" i="4"/>
  <c r="K1003" i="5" s="1"/>
  <c r="K1004" i="4"/>
  <c r="K1004" i="5" s="1"/>
  <c r="K1005" i="4"/>
  <c r="K1005" i="5" s="1"/>
  <c r="K1006" i="4"/>
  <c r="K1006" i="5" s="1"/>
  <c r="K1007" i="4"/>
  <c r="K1007" i="5" s="1"/>
  <c r="K1008" i="4"/>
  <c r="K1008" i="5" s="1"/>
  <c r="K1009" i="4"/>
  <c r="K1009" i="5" s="1"/>
  <c r="K1010" i="4"/>
  <c r="K1010" i="5" s="1"/>
  <c r="K1011" i="4"/>
  <c r="K1011" i="5" s="1"/>
  <c r="K1012" i="4"/>
  <c r="K1012" i="5" s="1"/>
  <c r="K1013" i="4"/>
  <c r="K1013" i="5" s="1"/>
  <c r="K1014" i="4"/>
  <c r="K1014" i="5" s="1"/>
  <c r="K1015" i="4"/>
  <c r="K1015" i="5" s="1"/>
  <c r="K1016" i="4"/>
  <c r="K1016" i="5" s="1"/>
  <c r="K1017" i="4"/>
  <c r="K1017" i="5" s="1"/>
  <c r="K1018" i="4"/>
  <c r="K1018" i="5" s="1"/>
  <c r="K1019" i="4"/>
  <c r="K1019" i="5" s="1"/>
  <c r="K1020" i="4"/>
  <c r="K1020" i="5" s="1"/>
  <c r="K1021" i="4"/>
  <c r="K1021" i="5" s="1"/>
  <c r="K1022" i="4"/>
  <c r="K1022" i="5" s="1"/>
  <c r="K1035" i="4"/>
  <c r="K1035" i="5" s="1"/>
  <c r="K1036" i="4"/>
  <c r="K1036" i="5" s="1"/>
  <c r="K1037" i="4"/>
  <c r="K1037" i="5" s="1"/>
  <c r="K1038" i="4"/>
  <c r="K1038" i="5" s="1"/>
  <c r="K1039" i="4"/>
  <c r="K1039" i="5" s="1"/>
  <c r="K1040" i="4"/>
  <c r="K1040" i="5" s="1"/>
  <c r="K1041" i="4"/>
  <c r="K1041" i="5" s="1"/>
  <c r="K1042" i="4"/>
  <c r="K1042" i="5" s="1"/>
  <c r="K1043" i="4"/>
  <c r="K1043" i="5" s="1"/>
  <c r="K1044" i="4"/>
  <c r="K1044" i="5" s="1"/>
  <c r="K1045" i="4"/>
  <c r="K1045" i="5" s="1"/>
  <c r="K1046" i="4"/>
  <c r="K1046" i="5" s="1"/>
  <c r="K1047" i="4"/>
  <c r="K1047" i="5" s="1"/>
  <c r="K1048" i="4"/>
  <c r="K1048" i="5" s="1"/>
  <c r="K1049" i="4"/>
  <c r="K1049" i="5" s="1"/>
  <c r="K1050" i="4"/>
  <c r="K1050" i="5" s="1"/>
  <c r="K1051" i="4"/>
  <c r="K1051" i="5" s="1"/>
  <c r="K1052" i="4"/>
  <c r="K1052" i="5" s="1"/>
  <c r="K1053" i="4"/>
  <c r="K1053" i="5" s="1"/>
  <c r="K1054" i="4"/>
  <c r="K1054" i="5" s="1"/>
  <c r="K1055" i="4"/>
  <c r="K1055" i="5" s="1"/>
  <c r="K1056" i="4"/>
  <c r="K1056" i="5" s="1"/>
  <c r="K1057" i="4"/>
  <c r="K1057" i="5" s="1"/>
  <c r="K1058" i="4"/>
  <c r="K1058" i="5" s="1"/>
  <c r="K1071" i="4"/>
  <c r="K1071" i="5" s="1"/>
  <c r="K1072" i="4"/>
  <c r="K1072" i="5" s="1"/>
  <c r="K1073" i="4"/>
  <c r="K1073" i="5" s="1"/>
  <c r="K1074" i="4"/>
  <c r="K1074" i="5" s="1"/>
  <c r="K1075" i="4"/>
  <c r="K1075" i="5" s="1"/>
  <c r="K1076" i="4"/>
  <c r="K1076" i="5" s="1"/>
  <c r="K1077" i="4"/>
  <c r="K1077" i="5" s="1"/>
  <c r="K1078" i="4"/>
  <c r="K1078" i="5" s="1"/>
  <c r="K1079" i="4"/>
  <c r="K1079" i="5" s="1"/>
  <c r="K1080" i="4"/>
  <c r="K1080" i="5" s="1"/>
  <c r="K1081" i="4"/>
  <c r="K1081" i="5" s="1"/>
  <c r="K1082" i="4"/>
  <c r="K1082" i="5" s="1"/>
  <c r="K1083" i="4"/>
  <c r="K1083" i="5" s="1"/>
  <c r="K1084" i="4"/>
  <c r="K1084" i="5" s="1"/>
  <c r="K1085" i="4"/>
  <c r="K1085" i="5" s="1"/>
  <c r="K1086" i="4"/>
  <c r="K1086" i="5" s="1"/>
  <c r="K1087" i="4"/>
  <c r="K1087" i="5" s="1"/>
  <c r="K1088" i="4"/>
  <c r="K1088" i="5" s="1"/>
  <c r="K1089" i="4"/>
  <c r="K1089" i="5" s="1"/>
  <c r="K1090" i="4"/>
  <c r="K1090" i="5" s="1"/>
  <c r="K1091" i="4"/>
  <c r="K1091" i="5" s="1"/>
  <c r="K1092" i="4"/>
  <c r="K1092" i="5" s="1"/>
  <c r="K1093" i="4"/>
  <c r="K1093" i="5" s="1"/>
  <c r="K1094" i="4"/>
  <c r="K1094" i="5" s="1"/>
  <c r="K1095" i="4"/>
  <c r="K1095" i="5" s="1"/>
  <c r="K1096" i="4"/>
  <c r="K1096" i="5" s="1"/>
  <c r="K1097" i="4"/>
  <c r="K1097" i="5" s="1"/>
  <c r="K1098" i="4"/>
  <c r="K1098" i="5" s="1"/>
  <c r="K1099" i="4"/>
  <c r="K1099" i="5" s="1"/>
  <c r="K1100" i="4"/>
  <c r="K1100" i="5" s="1"/>
  <c r="K1101" i="4"/>
  <c r="K1101" i="5" s="1"/>
  <c r="K1102" i="4"/>
  <c r="K1102" i="5" s="1"/>
  <c r="K1103" i="4"/>
  <c r="K1103" i="5" s="1"/>
  <c r="K1104" i="4"/>
  <c r="K1104" i="5" s="1"/>
  <c r="K1105" i="4"/>
  <c r="K1105" i="5" s="1"/>
  <c r="K1106" i="4"/>
  <c r="K1106" i="5" s="1"/>
  <c r="K1107" i="4"/>
  <c r="K1107" i="5" s="1"/>
  <c r="K1108" i="4"/>
  <c r="K1108" i="5" s="1"/>
  <c r="K1109" i="4"/>
  <c r="K1109" i="5" s="1"/>
  <c r="K1110" i="4"/>
  <c r="K1110" i="5" s="1"/>
  <c r="K1111" i="4"/>
  <c r="K1111" i="5" s="1"/>
  <c r="K1112" i="4"/>
  <c r="K1112" i="5" s="1"/>
  <c r="K1113" i="4"/>
  <c r="K1113" i="5" s="1"/>
  <c r="K1114" i="4"/>
  <c r="K1114" i="5" s="1"/>
  <c r="K1115" i="4"/>
  <c r="K1115" i="5" s="1"/>
  <c r="K1116" i="4"/>
  <c r="K1116" i="5" s="1"/>
  <c r="K1117" i="4"/>
  <c r="K1117" i="5" s="1"/>
  <c r="K1118" i="4"/>
  <c r="K1118" i="5" s="1"/>
  <c r="K1119" i="4"/>
  <c r="K1119" i="5" s="1"/>
  <c r="K1120" i="4"/>
  <c r="K1120" i="5" s="1"/>
  <c r="K1121" i="4"/>
  <c r="K1121" i="5" s="1"/>
  <c r="K1122" i="4"/>
  <c r="K1122" i="5" s="1"/>
  <c r="K1123" i="4"/>
  <c r="K1123" i="5" s="1"/>
  <c r="K1124" i="4"/>
  <c r="K1124" i="5" s="1"/>
  <c r="K1125" i="4"/>
  <c r="K1125" i="5" s="1"/>
  <c r="K1126" i="4"/>
  <c r="K1126" i="5" s="1"/>
  <c r="K1127" i="4"/>
  <c r="K1127" i="5" s="1"/>
  <c r="K1128" i="4"/>
  <c r="K1128" i="5" s="1"/>
  <c r="K1129" i="4"/>
  <c r="K1129" i="5" s="1"/>
  <c r="K1130" i="4"/>
  <c r="K1130" i="5" s="1"/>
  <c r="K1131" i="4"/>
  <c r="K1131" i="5" s="1"/>
  <c r="K1132" i="4"/>
  <c r="K1132" i="5" s="1"/>
  <c r="K1133" i="4"/>
  <c r="K1133" i="5" s="1"/>
  <c r="K1134" i="4"/>
  <c r="K1134" i="5" s="1"/>
  <c r="K1135" i="4"/>
  <c r="K1135" i="5" s="1"/>
  <c r="K1136" i="4"/>
  <c r="K1136" i="5" s="1"/>
  <c r="K1137" i="4"/>
  <c r="K1137" i="5" s="1"/>
  <c r="K1138" i="4"/>
  <c r="K1138" i="5" s="1"/>
  <c r="K1139" i="4"/>
  <c r="K1139" i="5" s="1"/>
  <c r="K1140" i="4"/>
  <c r="K1140" i="5" s="1"/>
  <c r="K1141" i="4"/>
  <c r="K1141" i="5" s="1"/>
  <c r="K1142" i="4"/>
  <c r="K1142" i="5" s="1"/>
  <c r="K2" i="4"/>
  <c r="K2" i="5" s="1"/>
  <c r="H1142" i="8"/>
  <c r="CA1142" i="21" s="1"/>
  <c r="G1142" i="8"/>
  <c r="BE1142" i="21" s="1"/>
  <c r="F1142" i="8"/>
  <c r="AI1142" i="21" s="1"/>
  <c r="E1142" i="8"/>
  <c r="X1142" i="21" s="1"/>
  <c r="H1141" i="8"/>
  <c r="CA1141" i="21" s="1"/>
  <c r="G1141" i="8"/>
  <c r="BE1141" i="21" s="1"/>
  <c r="F1141" i="8"/>
  <c r="AI1141" i="21" s="1"/>
  <c r="E1141" i="8"/>
  <c r="X1141" i="21" s="1"/>
  <c r="H1140" i="8"/>
  <c r="CA1140" i="21" s="1"/>
  <c r="G1140" i="8"/>
  <c r="BE1140" i="21" s="1"/>
  <c r="F1140" i="8"/>
  <c r="AI1140" i="21" s="1"/>
  <c r="E1140" i="8"/>
  <c r="X1140" i="21" s="1"/>
  <c r="H1139" i="8"/>
  <c r="CA1139" i="21" s="1"/>
  <c r="G1139" i="8"/>
  <c r="BE1139" i="21" s="1"/>
  <c r="F1139" i="8"/>
  <c r="AI1139" i="21" s="1"/>
  <c r="E1139" i="8"/>
  <c r="X1139" i="21" s="1"/>
  <c r="H1138" i="8"/>
  <c r="CA1138" i="21" s="1"/>
  <c r="G1138" i="8"/>
  <c r="BE1138" i="21" s="1"/>
  <c r="F1138" i="8"/>
  <c r="AI1138" i="21" s="1"/>
  <c r="E1138" i="8"/>
  <c r="X1138" i="21" s="1"/>
  <c r="H1137" i="8"/>
  <c r="CA1137" i="21" s="1"/>
  <c r="G1137" i="8"/>
  <c r="BE1137" i="21" s="1"/>
  <c r="F1137" i="8"/>
  <c r="AI1137" i="21" s="1"/>
  <c r="E1137" i="8"/>
  <c r="X1137" i="21" s="1"/>
  <c r="H1136" i="8"/>
  <c r="CA1136" i="21" s="1"/>
  <c r="G1136" i="8"/>
  <c r="BE1136" i="21" s="1"/>
  <c r="F1136" i="8"/>
  <c r="AI1136" i="21" s="1"/>
  <c r="E1136" i="8"/>
  <c r="X1136" i="21" s="1"/>
  <c r="H1135" i="8"/>
  <c r="CA1135" i="21" s="1"/>
  <c r="G1135" i="8"/>
  <c r="BE1135" i="21" s="1"/>
  <c r="F1135" i="8"/>
  <c r="AI1135" i="21" s="1"/>
  <c r="E1135" i="8"/>
  <c r="X1135" i="21" s="1"/>
  <c r="H1134" i="8"/>
  <c r="CA1134" i="21" s="1"/>
  <c r="G1134" i="8"/>
  <c r="BE1134" i="21" s="1"/>
  <c r="F1134" i="8"/>
  <c r="AI1134" i="21" s="1"/>
  <c r="E1134" i="8"/>
  <c r="X1134" i="21" s="1"/>
  <c r="H1133" i="8"/>
  <c r="CA1133" i="21" s="1"/>
  <c r="G1133" i="8"/>
  <c r="BE1133" i="21" s="1"/>
  <c r="F1133" i="8"/>
  <c r="AI1133" i="21" s="1"/>
  <c r="E1133" i="8"/>
  <c r="X1133" i="21" s="1"/>
  <c r="H1130" i="8"/>
  <c r="CA1130" i="21" s="1"/>
  <c r="G1130" i="8"/>
  <c r="BE1130" i="21" s="1"/>
  <c r="F1130" i="8"/>
  <c r="AI1130" i="21" s="1"/>
  <c r="E1130" i="8"/>
  <c r="X1130" i="21" s="1"/>
  <c r="H1129" i="8"/>
  <c r="CA1129" i="21" s="1"/>
  <c r="G1129" i="8"/>
  <c r="BE1129" i="21" s="1"/>
  <c r="F1129" i="8"/>
  <c r="AI1129" i="21" s="1"/>
  <c r="E1129" i="8"/>
  <c r="X1129" i="21" s="1"/>
  <c r="H1128" i="8"/>
  <c r="CA1128" i="21" s="1"/>
  <c r="G1128" i="8"/>
  <c r="BE1128" i="21" s="1"/>
  <c r="F1128" i="8"/>
  <c r="AI1128" i="21" s="1"/>
  <c r="E1128" i="8"/>
  <c r="X1128" i="21" s="1"/>
  <c r="H1127" i="8"/>
  <c r="CA1127" i="21" s="1"/>
  <c r="G1127" i="8"/>
  <c r="BE1127" i="21" s="1"/>
  <c r="F1127" i="8"/>
  <c r="AI1127" i="21" s="1"/>
  <c r="E1127" i="8"/>
  <c r="X1127" i="21" s="1"/>
  <c r="H1126" i="8"/>
  <c r="CA1126" i="21" s="1"/>
  <c r="G1126" i="8"/>
  <c r="BE1126" i="21" s="1"/>
  <c r="F1126" i="8"/>
  <c r="AI1126" i="21" s="1"/>
  <c r="E1126" i="8"/>
  <c r="X1126" i="21" s="1"/>
  <c r="H1125" i="8"/>
  <c r="CA1125" i="21" s="1"/>
  <c r="G1125" i="8"/>
  <c r="BE1125" i="21" s="1"/>
  <c r="F1125" i="8"/>
  <c r="AI1125" i="21" s="1"/>
  <c r="E1125" i="8"/>
  <c r="X1125" i="21" s="1"/>
  <c r="H1124" i="8"/>
  <c r="CA1124" i="21" s="1"/>
  <c r="G1124" i="8"/>
  <c r="BE1124" i="21" s="1"/>
  <c r="F1124" i="8"/>
  <c r="AI1124" i="21" s="1"/>
  <c r="E1124" i="8"/>
  <c r="X1124" i="21" s="1"/>
  <c r="H1123" i="8"/>
  <c r="CA1123" i="21" s="1"/>
  <c r="G1123" i="8"/>
  <c r="BE1123" i="21" s="1"/>
  <c r="F1123" i="8"/>
  <c r="AI1123" i="21" s="1"/>
  <c r="E1123" i="8"/>
  <c r="X1123" i="21" s="1"/>
  <c r="H1122" i="8"/>
  <c r="CA1122" i="21" s="1"/>
  <c r="G1122" i="8"/>
  <c r="BE1122" i="21" s="1"/>
  <c r="F1122" i="8"/>
  <c r="AI1122" i="21" s="1"/>
  <c r="E1122" i="8"/>
  <c r="X1122" i="21" s="1"/>
  <c r="H1121" i="8"/>
  <c r="CA1121" i="21" s="1"/>
  <c r="G1121" i="8"/>
  <c r="BE1121" i="21" s="1"/>
  <c r="F1121" i="8"/>
  <c r="AI1121" i="21" s="1"/>
  <c r="E1121" i="8"/>
  <c r="X1121" i="21" s="1"/>
  <c r="H1118" i="8"/>
  <c r="CA1118" i="21" s="1"/>
  <c r="G1118" i="8"/>
  <c r="BE1118" i="21" s="1"/>
  <c r="F1118" i="8"/>
  <c r="AI1118" i="21" s="1"/>
  <c r="E1118" i="8"/>
  <c r="X1118" i="21" s="1"/>
  <c r="H1117" i="8"/>
  <c r="CA1117" i="21" s="1"/>
  <c r="G1117" i="8"/>
  <c r="BE1117" i="21" s="1"/>
  <c r="F1117" i="8"/>
  <c r="AI1117" i="21" s="1"/>
  <c r="E1117" i="8"/>
  <c r="X1117" i="21" s="1"/>
  <c r="H1116" i="8"/>
  <c r="CA1116" i="21" s="1"/>
  <c r="G1116" i="8"/>
  <c r="BE1116" i="21" s="1"/>
  <c r="F1116" i="8"/>
  <c r="AI1116" i="21" s="1"/>
  <c r="E1116" i="8"/>
  <c r="X1116" i="21" s="1"/>
  <c r="H1115" i="8"/>
  <c r="CA1115" i="21" s="1"/>
  <c r="G1115" i="8"/>
  <c r="BE1115" i="21" s="1"/>
  <c r="F1115" i="8"/>
  <c r="AI1115" i="21" s="1"/>
  <c r="E1115" i="8"/>
  <c r="X1115" i="21" s="1"/>
  <c r="H1114" i="8"/>
  <c r="CA1114" i="21" s="1"/>
  <c r="G1114" i="8"/>
  <c r="BE1114" i="21" s="1"/>
  <c r="F1114" i="8"/>
  <c r="AI1114" i="21" s="1"/>
  <c r="E1114" i="8"/>
  <c r="X1114" i="21" s="1"/>
  <c r="H1113" i="8"/>
  <c r="CA1113" i="21" s="1"/>
  <c r="G1113" i="8"/>
  <c r="BE1113" i="21" s="1"/>
  <c r="F1113" i="8"/>
  <c r="AI1113" i="21" s="1"/>
  <c r="E1113" i="8"/>
  <c r="X1113" i="21" s="1"/>
  <c r="H1112" i="8"/>
  <c r="CA1112" i="21" s="1"/>
  <c r="G1112" i="8"/>
  <c r="BE1112" i="21" s="1"/>
  <c r="F1112" i="8"/>
  <c r="AI1112" i="21" s="1"/>
  <c r="E1112" i="8"/>
  <c r="X1112" i="21" s="1"/>
  <c r="H1111" i="8"/>
  <c r="CA1111" i="21" s="1"/>
  <c r="G1111" i="8"/>
  <c r="BE1111" i="21" s="1"/>
  <c r="F1111" i="8"/>
  <c r="AI1111" i="21" s="1"/>
  <c r="E1111" i="8"/>
  <c r="X1111" i="21" s="1"/>
  <c r="H1110" i="8"/>
  <c r="CA1110" i="21" s="1"/>
  <c r="G1110" i="8"/>
  <c r="BE1110" i="21" s="1"/>
  <c r="F1110" i="8"/>
  <c r="AI1110" i="21" s="1"/>
  <c r="E1110" i="8"/>
  <c r="X1110" i="21" s="1"/>
  <c r="H1109" i="8"/>
  <c r="CA1109" i="21" s="1"/>
  <c r="G1109" i="8"/>
  <c r="BE1109" i="21" s="1"/>
  <c r="F1109" i="8"/>
  <c r="AI1109" i="21" s="1"/>
  <c r="E1109" i="8"/>
  <c r="X1109" i="21" s="1"/>
  <c r="H1106" i="8"/>
  <c r="CA1106" i="21" s="1"/>
  <c r="G1106" i="8"/>
  <c r="BE1106" i="21" s="1"/>
  <c r="F1106" i="8"/>
  <c r="AI1106" i="21" s="1"/>
  <c r="E1106" i="8"/>
  <c r="X1106" i="21" s="1"/>
  <c r="H1105" i="8"/>
  <c r="CA1105" i="21" s="1"/>
  <c r="G1105" i="8"/>
  <c r="BE1105" i="21" s="1"/>
  <c r="F1105" i="8"/>
  <c r="AI1105" i="21" s="1"/>
  <c r="E1105" i="8"/>
  <c r="X1105" i="21" s="1"/>
  <c r="H1104" i="8"/>
  <c r="CA1104" i="21" s="1"/>
  <c r="G1104" i="8"/>
  <c r="BE1104" i="21" s="1"/>
  <c r="F1104" i="8"/>
  <c r="AI1104" i="21" s="1"/>
  <c r="E1104" i="8"/>
  <c r="X1104" i="21" s="1"/>
  <c r="H1103" i="8"/>
  <c r="CA1103" i="21" s="1"/>
  <c r="G1103" i="8"/>
  <c r="BE1103" i="21" s="1"/>
  <c r="F1103" i="8"/>
  <c r="AI1103" i="21" s="1"/>
  <c r="E1103" i="8"/>
  <c r="X1103" i="21" s="1"/>
  <c r="H1102" i="8"/>
  <c r="CA1102" i="21" s="1"/>
  <c r="G1102" i="8"/>
  <c r="BE1102" i="21" s="1"/>
  <c r="F1102" i="8"/>
  <c r="AI1102" i="21" s="1"/>
  <c r="E1102" i="8"/>
  <c r="X1102" i="21" s="1"/>
  <c r="H1101" i="8"/>
  <c r="CA1101" i="21" s="1"/>
  <c r="G1101" i="8"/>
  <c r="BE1101" i="21" s="1"/>
  <c r="F1101" i="8"/>
  <c r="AI1101" i="21" s="1"/>
  <c r="E1101" i="8"/>
  <c r="X1101" i="21" s="1"/>
  <c r="H1100" i="8"/>
  <c r="CA1100" i="21" s="1"/>
  <c r="G1100" i="8"/>
  <c r="BE1100" i="21" s="1"/>
  <c r="F1100" i="8"/>
  <c r="AI1100" i="21" s="1"/>
  <c r="E1100" i="8"/>
  <c r="X1100" i="21" s="1"/>
  <c r="H1099" i="8"/>
  <c r="CA1099" i="21" s="1"/>
  <c r="G1099" i="8"/>
  <c r="BE1099" i="21" s="1"/>
  <c r="F1099" i="8"/>
  <c r="AI1099" i="21" s="1"/>
  <c r="E1099" i="8"/>
  <c r="X1099" i="21" s="1"/>
  <c r="H1098" i="8"/>
  <c r="CA1098" i="21" s="1"/>
  <c r="G1098" i="8"/>
  <c r="BE1098" i="21" s="1"/>
  <c r="F1098" i="8"/>
  <c r="AI1098" i="21" s="1"/>
  <c r="E1098" i="8"/>
  <c r="X1098" i="21" s="1"/>
  <c r="H1097" i="8"/>
  <c r="CA1097" i="21" s="1"/>
  <c r="G1097" i="8"/>
  <c r="BE1097" i="21" s="1"/>
  <c r="F1097" i="8"/>
  <c r="AI1097" i="21" s="1"/>
  <c r="E1097" i="8"/>
  <c r="X1097" i="21" s="1"/>
  <c r="H1082" i="8"/>
  <c r="CA1082" i="21" s="1"/>
  <c r="G1082" i="8"/>
  <c r="BE1082" i="21" s="1"/>
  <c r="F1082" i="8"/>
  <c r="AI1082" i="21" s="1"/>
  <c r="E1082" i="8"/>
  <c r="X1082" i="21" s="1"/>
  <c r="H1081" i="8"/>
  <c r="CA1081" i="21" s="1"/>
  <c r="G1081" i="8"/>
  <c r="BE1081" i="21" s="1"/>
  <c r="F1081" i="8"/>
  <c r="AI1081" i="21" s="1"/>
  <c r="E1081" i="8"/>
  <c r="X1081" i="21" s="1"/>
  <c r="H1080" i="8"/>
  <c r="CA1080" i="21" s="1"/>
  <c r="G1080" i="8"/>
  <c r="BE1080" i="21" s="1"/>
  <c r="F1080" i="8"/>
  <c r="AI1080" i="21" s="1"/>
  <c r="E1080" i="8"/>
  <c r="X1080" i="21" s="1"/>
  <c r="H1079" i="8"/>
  <c r="CA1079" i="21" s="1"/>
  <c r="G1079" i="8"/>
  <c r="BE1079" i="21" s="1"/>
  <c r="F1079" i="8"/>
  <c r="AI1079" i="21" s="1"/>
  <c r="E1079" i="8"/>
  <c r="X1079" i="21" s="1"/>
  <c r="H1078" i="8"/>
  <c r="CA1078" i="21" s="1"/>
  <c r="G1078" i="8"/>
  <c r="BE1078" i="21" s="1"/>
  <c r="F1078" i="8"/>
  <c r="AI1078" i="21" s="1"/>
  <c r="E1078" i="8"/>
  <c r="X1078" i="21" s="1"/>
  <c r="H1077" i="8"/>
  <c r="CA1077" i="21" s="1"/>
  <c r="G1077" i="8"/>
  <c r="BE1077" i="21" s="1"/>
  <c r="F1077" i="8"/>
  <c r="AI1077" i="21" s="1"/>
  <c r="E1077" i="8"/>
  <c r="X1077" i="21" s="1"/>
  <c r="H1076" i="8"/>
  <c r="CA1076" i="21" s="1"/>
  <c r="G1076" i="8"/>
  <c r="BE1076" i="21" s="1"/>
  <c r="F1076" i="8"/>
  <c r="AI1076" i="21" s="1"/>
  <c r="E1076" i="8"/>
  <c r="X1076" i="21" s="1"/>
  <c r="H1075" i="8"/>
  <c r="CA1075" i="21" s="1"/>
  <c r="G1075" i="8"/>
  <c r="BE1075" i="21" s="1"/>
  <c r="F1075" i="8"/>
  <c r="AI1075" i="21" s="1"/>
  <c r="E1075" i="8"/>
  <c r="X1075" i="21" s="1"/>
  <c r="H1074" i="8"/>
  <c r="CA1074" i="21" s="1"/>
  <c r="G1074" i="8"/>
  <c r="BE1074" i="21" s="1"/>
  <c r="F1074" i="8"/>
  <c r="AI1074" i="21" s="1"/>
  <c r="E1074" i="8"/>
  <c r="X1074" i="21" s="1"/>
  <c r="H1073" i="8"/>
  <c r="CA1073" i="21" s="1"/>
  <c r="G1073" i="8"/>
  <c r="BE1073" i="21" s="1"/>
  <c r="F1073" i="8"/>
  <c r="AI1073" i="21" s="1"/>
  <c r="E1073" i="8"/>
  <c r="X1073" i="21" s="1"/>
  <c r="H1058" i="8"/>
  <c r="CA1058" i="21" s="1"/>
  <c r="G1058" i="8"/>
  <c r="BE1058" i="21" s="1"/>
  <c r="F1058" i="8"/>
  <c r="AI1058" i="21" s="1"/>
  <c r="E1058" i="8"/>
  <c r="X1058" i="21" s="1"/>
  <c r="H1057" i="8"/>
  <c r="CA1057" i="21" s="1"/>
  <c r="G1057" i="8"/>
  <c r="BE1057" i="21" s="1"/>
  <c r="F1057" i="8"/>
  <c r="AI1057" i="21" s="1"/>
  <c r="E1057" i="8"/>
  <c r="X1057" i="21" s="1"/>
  <c r="H1056" i="8"/>
  <c r="CA1056" i="21" s="1"/>
  <c r="G1056" i="8"/>
  <c r="BE1056" i="21" s="1"/>
  <c r="F1056" i="8"/>
  <c r="AI1056" i="21" s="1"/>
  <c r="E1056" i="8"/>
  <c r="X1056" i="21" s="1"/>
  <c r="H1055" i="8"/>
  <c r="CA1055" i="21" s="1"/>
  <c r="G1055" i="8"/>
  <c r="BE1055" i="21" s="1"/>
  <c r="F1055" i="8"/>
  <c r="AI1055" i="21" s="1"/>
  <c r="E1055" i="8"/>
  <c r="X1055" i="21" s="1"/>
  <c r="H1054" i="8"/>
  <c r="CA1054" i="21" s="1"/>
  <c r="G1054" i="8"/>
  <c r="BE1054" i="21" s="1"/>
  <c r="F1054" i="8"/>
  <c r="AI1054" i="21" s="1"/>
  <c r="E1054" i="8"/>
  <c r="X1054" i="21" s="1"/>
  <c r="H1053" i="8"/>
  <c r="CA1053" i="21" s="1"/>
  <c r="G1053" i="8"/>
  <c r="BE1053" i="21" s="1"/>
  <c r="F1053" i="8"/>
  <c r="AI1053" i="21" s="1"/>
  <c r="E1053" i="8"/>
  <c r="X1053" i="21" s="1"/>
  <c r="H1052" i="8"/>
  <c r="CA1052" i="21" s="1"/>
  <c r="G1052" i="8"/>
  <c r="BE1052" i="21" s="1"/>
  <c r="F1052" i="8"/>
  <c r="AI1052" i="21" s="1"/>
  <c r="E1052" i="8"/>
  <c r="X1052" i="21" s="1"/>
  <c r="H1051" i="8"/>
  <c r="CA1051" i="21" s="1"/>
  <c r="G1051" i="8"/>
  <c r="BE1051" i="21" s="1"/>
  <c r="F1051" i="8"/>
  <c r="AI1051" i="21" s="1"/>
  <c r="E1051" i="8"/>
  <c r="X1051" i="21" s="1"/>
  <c r="H1050" i="8"/>
  <c r="CA1050" i="21" s="1"/>
  <c r="G1050" i="8"/>
  <c r="BE1050" i="21" s="1"/>
  <c r="F1050" i="8"/>
  <c r="AI1050" i="21" s="1"/>
  <c r="E1050" i="8"/>
  <c r="X1050" i="21" s="1"/>
  <c r="H1049" i="8"/>
  <c r="CA1049" i="21" s="1"/>
  <c r="G1049" i="8"/>
  <c r="BE1049" i="21" s="1"/>
  <c r="F1049" i="8"/>
  <c r="AI1049" i="21" s="1"/>
  <c r="E1049" i="8"/>
  <c r="X1049" i="21" s="1"/>
  <c r="H1022" i="8"/>
  <c r="CA1022" i="21" s="1"/>
  <c r="G1022" i="8"/>
  <c r="BE1022" i="21" s="1"/>
  <c r="F1022" i="8"/>
  <c r="AI1022" i="21" s="1"/>
  <c r="E1022" i="8"/>
  <c r="X1022" i="21" s="1"/>
  <c r="H1021" i="8"/>
  <c r="CA1021" i="21" s="1"/>
  <c r="G1021" i="8"/>
  <c r="BE1021" i="21" s="1"/>
  <c r="F1021" i="8"/>
  <c r="AI1021" i="21" s="1"/>
  <c r="E1021" i="8"/>
  <c r="X1021" i="21" s="1"/>
  <c r="H1020" i="8"/>
  <c r="CA1020" i="21" s="1"/>
  <c r="G1020" i="8"/>
  <c r="BE1020" i="21" s="1"/>
  <c r="F1020" i="8"/>
  <c r="AI1020" i="21" s="1"/>
  <c r="E1020" i="8"/>
  <c r="X1020" i="21" s="1"/>
  <c r="H1019" i="8"/>
  <c r="CA1019" i="21" s="1"/>
  <c r="G1019" i="8"/>
  <c r="BE1019" i="21" s="1"/>
  <c r="F1019" i="8"/>
  <c r="AI1019" i="21" s="1"/>
  <c r="E1019" i="8"/>
  <c r="X1019" i="21" s="1"/>
  <c r="H1018" i="8"/>
  <c r="CA1018" i="21" s="1"/>
  <c r="G1018" i="8"/>
  <c r="BE1018" i="21" s="1"/>
  <c r="F1018" i="8"/>
  <c r="AI1018" i="21" s="1"/>
  <c r="E1018" i="8"/>
  <c r="X1018" i="21" s="1"/>
  <c r="H1017" i="8"/>
  <c r="CA1017" i="21" s="1"/>
  <c r="G1017" i="8"/>
  <c r="BE1017" i="21" s="1"/>
  <c r="F1017" i="8"/>
  <c r="AI1017" i="21" s="1"/>
  <c r="E1017" i="8"/>
  <c r="X1017" i="21" s="1"/>
  <c r="H1016" i="8"/>
  <c r="CA1016" i="21" s="1"/>
  <c r="G1016" i="8"/>
  <c r="BE1016" i="21" s="1"/>
  <c r="F1016" i="8"/>
  <c r="AI1016" i="21" s="1"/>
  <c r="E1016" i="8"/>
  <c r="X1016" i="21" s="1"/>
  <c r="H1015" i="8"/>
  <c r="CA1015" i="21" s="1"/>
  <c r="G1015" i="8"/>
  <c r="BE1015" i="21" s="1"/>
  <c r="F1015" i="8"/>
  <c r="AI1015" i="21" s="1"/>
  <c r="E1015" i="8"/>
  <c r="X1015" i="21" s="1"/>
  <c r="H1014" i="8"/>
  <c r="CA1014" i="21" s="1"/>
  <c r="G1014" i="8"/>
  <c r="BE1014" i="21" s="1"/>
  <c r="F1014" i="8"/>
  <c r="AI1014" i="21" s="1"/>
  <c r="E1014" i="8"/>
  <c r="X1014" i="21" s="1"/>
  <c r="H1013" i="8"/>
  <c r="CA1013" i="21" s="1"/>
  <c r="G1013" i="8"/>
  <c r="BE1013" i="21" s="1"/>
  <c r="F1013" i="8"/>
  <c r="AI1013" i="21" s="1"/>
  <c r="E1013" i="8"/>
  <c r="X1013" i="21" s="1"/>
  <c r="H1010" i="8"/>
  <c r="CA1010" i="21" s="1"/>
  <c r="G1010" i="8"/>
  <c r="BE1010" i="21" s="1"/>
  <c r="F1010" i="8"/>
  <c r="AI1010" i="21" s="1"/>
  <c r="E1010" i="8"/>
  <c r="X1010" i="21" s="1"/>
  <c r="H1009" i="8"/>
  <c r="CA1009" i="21" s="1"/>
  <c r="G1009" i="8"/>
  <c r="BE1009" i="21" s="1"/>
  <c r="F1009" i="8"/>
  <c r="AI1009" i="21" s="1"/>
  <c r="E1009" i="8"/>
  <c r="X1009" i="21" s="1"/>
  <c r="H1008" i="8"/>
  <c r="CA1008" i="21" s="1"/>
  <c r="G1008" i="8"/>
  <c r="BE1008" i="21" s="1"/>
  <c r="F1008" i="8"/>
  <c r="AI1008" i="21" s="1"/>
  <c r="E1008" i="8"/>
  <c r="X1008" i="21" s="1"/>
  <c r="H1007" i="8"/>
  <c r="CA1007" i="21" s="1"/>
  <c r="G1007" i="8"/>
  <c r="BE1007" i="21" s="1"/>
  <c r="F1007" i="8"/>
  <c r="AI1007" i="21" s="1"/>
  <c r="E1007" i="8"/>
  <c r="X1007" i="21" s="1"/>
  <c r="H1006" i="8"/>
  <c r="CA1006" i="21" s="1"/>
  <c r="G1006" i="8"/>
  <c r="BE1006" i="21" s="1"/>
  <c r="F1006" i="8"/>
  <c r="AI1006" i="21" s="1"/>
  <c r="E1006" i="8"/>
  <c r="X1006" i="21" s="1"/>
  <c r="H1005" i="8"/>
  <c r="CA1005" i="21" s="1"/>
  <c r="G1005" i="8"/>
  <c r="BE1005" i="21" s="1"/>
  <c r="F1005" i="8"/>
  <c r="AI1005" i="21" s="1"/>
  <c r="E1005" i="8"/>
  <c r="X1005" i="21" s="1"/>
  <c r="H1004" i="8"/>
  <c r="CA1004" i="21" s="1"/>
  <c r="G1004" i="8"/>
  <c r="BE1004" i="21" s="1"/>
  <c r="F1004" i="8"/>
  <c r="AI1004" i="21" s="1"/>
  <c r="E1004" i="8"/>
  <c r="X1004" i="21" s="1"/>
  <c r="H1003" i="8"/>
  <c r="CA1003" i="21" s="1"/>
  <c r="G1003" i="8"/>
  <c r="BE1003" i="21" s="1"/>
  <c r="F1003" i="8"/>
  <c r="AI1003" i="21" s="1"/>
  <c r="E1003" i="8"/>
  <c r="X1003" i="21" s="1"/>
  <c r="H1002" i="8"/>
  <c r="CA1002" i="21" s="1"/>
  <c r="G1002" i="8"/>
  <c r="BE1002" i="21" s="1"/>
  <c r="F1002" i="8"/>
  <c r="AI1002" i="21" s="1"/>
  <c r="E1002" i="8"/>
  <c r="X1002" i="21" s="1"/>
  <c r="H1001" i="8"/>
  <c r="CA1001" i="21" s="1"/>
  <c r="G1001" i="8"/>
  <c r="BE1001" i="21" s="1"/>
  <c r="F1001" i="8"/>
  <c r="AI1001" i="21" s="1"/>
  <c r="E1001" i="8"/>
  <c r="X1001" i="21" s="1"/>
  <c r="H998" i="8"/>
  <c r="CA998" i="21" s="1"/>
  <c r="G998" i="8"/>
  <c r="BE998" i="21" s="1"/>
  <c r="F998" i="8"/>
  <c r="AI998" i="21" s="1"/>
  <c r="E998" i="8"/>
  <c r="X998" i="21" s="1"/>
  <c r="H997" i="8"/>
  <c r="CA997" i="21" s="1"/>
  <c r="G997" i="8"/>
  <c r="BE997" i="21" s="1"/>
  <c r="F997" i="8"/>
  <c r="AI997" i="21" s="1"/>
  <c r="E997" i="8"/>
  <c r="X997" i="21" s="1"/>
  <c r="H996" i="8"/>
  <c r="CA996" i="21" s="1"/>
  <c r="G996" i="8"/>
  <c r="BE996" i="21" s="1"/>
  <c r="F996" i="8"/>
  <c r="AI996" i="21" s="1"/>
  <c r="E996" i="8"/>
  <c r="X996" i="21" s="1"/>
  <c r="H995" i="8"/>
  <c r="CA995" i="21" s="1"/>
  <c r="G995" i="8"/>
  <c r="BE995" i="21" s="1"/>
  <c r="F995" i="8"/>
  <c r="AI995" i="21" s="1"/>
  <c r="E995" i="8"/>
  <c r="X995" i="21" s="1"/>
  <c r="H994" i="8"/>
  <c r="CA994" i="21" s="1"/>
  <c r="G994" i="8"/>
  <c r="BE994" i="21" s="1"/>
  <c r="F994" i="8"/>
  <c r="AI994" i="21" s="1"/>
  <c r="E994" i="8"/>
  <c r="X994" i="21" s="1"/>
  <c r="H993" i="8"/>
  <c r="CA993" i="21" s="1"/>
  <c r="G993" i="8"/>
  <c r="BE993" i="21" s="1"/>
  <c r="F993" i="8"/>
  <c r="AI993" i="21" s="1"/>
  <c r="E993" i="8"/>
  <c r="X993" i="21" s="1"/>
  <c r="H992" i="8"/>
  <c r="CA992" i="21" s="1"/>
  <c r="G992" i="8"/>
  <c r="BE992" i="21" s="1"/>
  <c r="F992" i="8"/>
  <c r="AI992" i="21" s="1"/>
  <c r="E992" i="8"/>
  <c r="X992" i="21" s="1"/>
  <c r="H991" i="8"/>
  <c r="CA991" i="21" s="1"/>
  <c r="G991" i="8"/>
  <c r="BE991" i="21" s="1"/>
  <c r="F991" i="8"/>
  <c r="AI991" i="21" s="1"/>
  <c r="E991" i="8"/>
  <c r="X991" i="21" s="1"/>
  <c r="H990" i="8"/>
  <c r="CA990" i="21" s="1"/>
  <c r="G990" i="8"/>
  <c r="BE990" i="21" s="1"/>
  <c r="F990" i="8"/>
  <c r="AI990" i="21" s="1"/>
  <c r="E990" i="8"/>
  <c r="X990" i="21" s="1"/>
  <c r="H989" i="8"/>
  <c r="CA989" i="21" s="1"/>
  <c r="G989" i="8"/>
  <c r="BE989" i="21" s="1"/>
  <c r="F989" i="8"/>
  <c r="AI989" i="21" s="1"/>
  <c r="E989" i="8"/>
  <c r="X989" i="21" s="1"/>
  <c r="H986" i="8"/>
  <c r="CA986" i="21" s="1"/>
  <c r="G986" i="8"/>
  <c r="BE986" i="21" s="1"/>
  <c r="F986" i="8"/>
  <c r="AI986" i="21" s="1"/>
  <c r="E986" i="8"/>
  <c r="X986" i="21" s="1"/>
  <c r="H985" i="8"/>
  <c r="CA985" i="21" s="1"/>
  <c r="G985" i="8"/>
  <c r="BE985" i="21" s="1"/>
  <c r="F985" i="8"/>
  <c r="AI985" i="21" s="1"/>
  <c r="E985" i="8"/>
  <c r="X985" i="21" s="1"/>
  <c r="H984" i="8"/>
  <c r="CA984" i="21" s="1"/>
  <c r="G984" i="8"/>
  <c r="BE984" i="21" s="1"/>
  <c r="F984" i="8"/>
  <c r="AI984" i="21" s="1"/>
  <c r="E984" i="8"/>
  <c r="X984" i="21" s="1"/>
  <c r="H983" i="8"/>
  <c r="CA983" i="21" s="1"/>
  <c r="G983" i="8"/>
  <c r="BE983" i="21" s="1"/>
  <c r="F983" i="8"/>
  <c r="AI983" i="21" s="1"/>
  <c r="E983" i="8"/>
  <c r="X983" i="21" s="1"/>
  <c r="H982" i="8"/>
  <c r="CA982" i="21" s="1"/>
  <c r="G982" i="8"/>
  <c r="BE982" i="21" s="1"/>
  <c r="F982" i="8"/>
  <c r="AI982" i="21" s="1"/>
  <c r="E982" i="8"/>
  <c r="X982" i="21" s="1"/>
  <c r="H981" i="8"/>
  <c r="CA981" i="21" s="1"/>
  <c r="G981" i="8"/>
  <c r="BE981" i="21" s="1"/>
  <c r="F981" i="8"/>
  <c r="AI981" i="21" s="1"/>
  <c r="E981" i="8"/>
  <c r="X981" i="21" s="1"/>
  <c r="H980" i="8"/>
  <c r="CA980" i="21" s="1"/>
  <c r="G980" i="8"/>
  <c r="BE980" i="21" s="1"/>
  <c r="F980" i="8"/>
  <c r="AI980" i="21" s="1"/>
  <c r="E980" i="8"/>
  <c r="X980" i="21" s="1"/>
  <c r="H979" i="8"/>
  <c r="CA979" i="21" s="1"/>
  <c r="G979" i="8"/>
  <c r="BE979" i="21" s="1"/>
  <c r="F979" i="8"/>
  <c r="AI979" i="21" s="1"/>
  <c r="E979" i="8"/>
  <c r="X979" i="21" s="1"/>
  <c r="H978" i="8"/>
  <c r="CA978" i="21" s="1"/>
  <c r="G978" i="8"/>
  <c r="BE978" i="21" s="1"/>
  <c r="F978" i="8"/>
  <c r="AI978" i="21" s="1"/>
  <c r="E978" i="8"/>
  <c r="X978" i="21" s="1"/>
  <c r="H977" i="8"/>
  <c r="CA977" i="21" s="1"/>
  <c r="G977" i="8"/>
  <c r="BE977" i="21" s="1"/>
  <c r="F977" i="8"/>
  <c r="AI977" i="21" s="1"/>
  <c r="E977" i="8"/>
  <c r="X977" i="21" s="1"/>
  <c r="H974" i="8"/>
  <c r="CA974" i="21" s="1"/>
  <c r="G974" i="8"/>
  <c r="BE974" i="21" s="1"/>
  <c r="F974" i="8"/>
  <c r="AI974" i="21" s="1"/>
  <c r="E974" i="8"/>
  <c r="X974" i="21" s="1"/>
  <c r="H973" i="8"/>
  <c r="CA973" i="21" s="1"/>
  <c r="G973" i="8"/>
  <c r="BE973" i="21" s="1"/>
  <c r="F973" i="8"/>
  <c r="AI973" i="21" s="1"/>
  <c r="E973" i="8"/>
  <c r="X973" i="21" s="1"/>
  <c r="H972" i="8"/>
  <c r="CA972" i="21" s="1"/>
  <c r="G972" i="8"/>
  <c r="BE972" i="21" s="1"/>
  <c r="F972" i="8"/>
  <c r="AI972" i="21" s="1"/>
  <c r="E972" i="8"/>
  <c r="X972" i="21" s="1"/>
  <c r="H971" i="8"/>
  <c r="CA971" i="21" s="1"/>
  <c r="G971" i="8"/>
  <c r="BE971" i="21" s="1"/>
  <c r="F971" i="8"/>
  <c r="AI971" i="21" s="1"/>
  <c r="E971" i="8"/>
  <c r="X971" i="21" s="1"/>
  <c r="H970" i="8"/>
  <c r="CA970" i="21" s="1"/>
  <c r="G970" i="8"/>
  <c r="BE970" i="21" s="1"/>
  <c r="F970" i="8"/>
  <c r="AI970" i="21" s="1"/>
  <c r="E970" i="8"/>
  <c r="X970" i="21" s="1"/>
  <c r="H969" i="8"/>
  <c r="CA969" i="21" s="1"/>
  <c r="G969" i="8"/>
  <c r="BE969" i="21" s="1"/>
  <c r="F969" i="8"/>
  <c r="AI969" i="21" s="1"/>
  <c r="E969" i="8"/>
  <c r="X969" i="21" s="1"/>
  <c r="H968" i="8"/>
  <c r="CA968" i="21" s="1"/>
  <c r="G968" i="8"/>
  <c r="BE968" i="21" s="1"/>
  <c r="F968" i="8"/>
  <c r="AI968" i="21" s="1"/>
  <c r="E968" i="8"/>
  <c r="X968" i="21" s="1"/>
  <c r="H967" i="8"/>
  <c r="CA967" i="21" s="1"/>
  <c r="G967" i="8"/>
  <c r="BE967" i="21" s="1"/>
  <c r="F967" i="8"/>
  <c r="AI967" i="21" s="1"/>
  <c r="E967" i="8"/>
  <c r="X967" i="21" s="1"/>
  <c r="H966" i="8"/>
  <c r="CA966" i="21" s="1"/>
  <c r="G966" i="8"/>
  <c r="BE966" i="21" s="1"/>
  <c r="F966" i="8"/>
  <c r="AI966" i="21" s="1"/>
  <c r="E966" i="8"/>
  <c r="X966" i="21" s="1"/>
  <c r="H965" i="8"/>
  <c r="CA965" i="21" s="1"/>
  <c r="G965" i="8"/>
  <c r="BE965" i="21" s="1"/>
  <c r="F965" i="8"/>
  <c r="AI965" i="21" s="1"/>
  <c r="E965" i="8"/>
  <c r="X965" i="21" s="1"/>
  <c r="H950" i="8"/>
  <c r="CA950" i="21" s="1"/>
  <c r="G950" i="8"/>
  <c r="BE950" i="21" s="1"/>
  <c r="F950" i="8"/>
  <c r="AI950" i="21" s="1"/>
  <c r="E950" i="8"/>
  <c r="X950" i="21" s="1"/>
  <c r="H949" i="8"/>
  <c r="CA949" i="21" s="1"/>
  <c r="G949" i="8"/>
  <c r="BE949" i="21" s="1"/>
  <c r="F949" i="8"/>
  <c r="AI949" i="21" s="1"/>
  <c r="E949" i="8"/>
  <c r="X949" i="21" s="1"/>
  <c r="H948" i="8"/>
  <c r="CA948" i="21" s="1"/>
  <c r="G948" i="8"/>
  <c r="BE948" i="21" s="1"/>
  <c r="F948" i="8"/>
  <c r="AI948" i="21" s="1"/>
  <c r="E948" i="8"/>
  <c r="X948" i="21" s="1"/>
  <c r="H947" i="8"/>
  <c r="CA947" i="21" s="1"/>
  <c r="G947" i="8"/>
  <c r="BE947" i="21" s="1"/>
  <c r="F947" i="8"/>
  <c r="AI947" i="21" s="1"/>
  <c r="E947" i="8"/>
  <c r="X947" i="21" s="1"/>
  <c r="H946" i="8"/>
  <c r="CA946" i="21" s="1"/>
  <c r="G946" i="8"/>
  <c r="BE946" i="21" s="1"/>
  <c r="F946" i="8"/>
  <c r="AI946" i="21" s="1"/>
  <c r="E946" i="8"/>
  <c r="X946" i="21" s="1"/>
  <c r="H945" i="8"/>
  <c r="CA945" i="21" s="1"/>
  <c r="G945" i="8"/>
  <c r="BE945" i="21" s="1"/>
  <c r="F945" i="8"/>
  <c r="AI945" i="21" s="1"/>
  <c r="E945" i="8"/>
  <c r="X945" i="21" s="1"/>
  <c r="H944" i="8"/>
  <c r="CA944" i="21" s="1"/>
  <c r="G944" i="8"/>
  <c r="BE944" i="21" s="1"/>
  <c r="F944" i="8"/>
  <c r="AI944" i="21" s="1"/>
  <c r="E944" i="8"/>
  <c r="X944" i="21" s="1"/>
  <c r="H943" i="8"/>
  <c r="CA943" i="21" s="1"/>
  <c r="G943" i="8"/>
  <c r="BE943" i="21" s="1"/>
  <c r="F943" i="8"/>
  <c r="AI943" i="21" s="1"/>
  <c r="E943" i="8"/>
  <c r="X943" i="21" s="1"/>
  <c r="H942" i="8"/>
  <c r="CA942" i="21" s="1"/>
  <c r="G942" i="8"/>
  <c r="BE942" i="21" s="1"/>
  <c r="F942" i="8"/>
  <c r="AI942" i="21" s="1"/>
  <c r="E942" i="8"/>
  <c r="X942" i="21" s="1"/>
  <c r="H941" i="8"/>
  <c r="CA941" i="21" s="1"/>
  <c r="G941" i="8"/>
  <c r="BE941" i="21" s="1"/>
  <c r="F941" i="8"/>
  <c r="AI941" i="21" s="1"/>
  <c r="E941" i="8"/>
  <c r="X941" i="21" s="1"/>
  <c r="H938" i="8"/>
  <c r="CA938" i="21" s="1"/>
  <c r="G938" i="8"/>
  <c r="BE938" i="21" s="1"/>
  <c r="F938" i="8"/>
  <c r="AI938" i="21" s="1"/>
  <c r="E938" i="8"/>
  <c r="X938" i="21" s="1"/>
  <c r="H937" i="8"/>
  <c r="CA937" i="21" s="1"/>
  <c r="G937" i="8"/>
  <c r="BE937" i="21" s="1"/>
  <c r="F937" i="8"/>
  <c r="AI937" i="21" s="1"/>
  <c r="E937" i="8"/>
  <c r="X937" i="21" s="1"/>
  <c r="H936" i="8"/>
  <c r="CA936" i="21" s="1"/>
  <c r="G936" i="8"/>
  <c r="BE936" i="21" s="1"/>
  <c r="F936" i="8"/>
  <c r="AI936" i="21" s="1"/>
  <c r="E936" i="8"/>
  <c r="X936" i="21" s="1"/>
  <c r="H935" i="8"/>
  <c r="CA935" i="21" s="1"/>
  <c r="G935" i="8"/>
  <c r="BE935" i="21" s="1"/>
  <c r="F935" i="8"/>
  <c r="AI935" i="21" s="1"/>
  <c r="E935" i="8"/>
  <c r="X935" i="21" s="1"/>
  <c r="H934" i="8"/>
  <c r="CA934" i="21" s="1"/>
  <c r="G934" i="8"/>
  <c r="BE934" i="21" s="1"/>
  <c r="F934" i="8"/>
  <c r="AI934" i="21" s="1"/>
  <c r="E934" i="8"/>
  <c r="X934" i="21" s="1"/>
  <c r="H933" i="8"/>
  <c r="CA933" i="21" s="1"/>
  <c r="G933" i="8"/>
  <c r="BE933" i="21" s="1"/>
  <c r="F933" i="8"/>
  <c r="AI933" i="21" s="1"/>
  <c r="E933" i="8"/>
  <c r="X933" i="21" s="1"/>
  <c r="H932" i="8"/>
  <c r="CA932" i="21" s="1"/>
  <c r="G932" i="8"/>
  <c r="BE932" i="21" s="1"/>
  <c r="F932" i="8"/>
  <c r="AI932" i="21" s="1"/>
  <c r="E932" i="8"/>
  <c r="X932" i="21" s="1"/>
  <c r="H931" i="8"/>
  <c r="CA931" i="21" s="1"/>
  <c r="G931" i="8"/>
  <c r="BE931" i="21" s="1"/>
  <c r="F931" i="8"/>
  <c r="AI931" i="21" s="1"/>
  <c r="E931" i="8"/>
  <c r="X931" i="21" s="1"/>
  <c r="H930" i="8"/>
  <c r="CA930" i="21" s="1"/>
  <c r="G930" i="8"/>
  <c r="BE930" i="21" s="1"/>
  <c r="F930" i="8"/>
  <c r="AI930" i="21" s="1"/>
  <c r="E930" i="8"/>
  <c r="X930" i="21" s="1"/>
  <c r="H929" i="8"/>
  <c r="CA929" i="21" s="1"/>
  <c r="G929" i="8"/>
  <c r="BE929" i="21" s="1"/>
  <c r="F929" i="8"/>
  <c r="AI929" i="21" s="1"/>
  <c r="E929" i="8"/>
  <c r="X929" i="21" s="1"/>
  <c r="H926" i="8"/>
  <c r="CA926" i="21" s="1"/>
  <c r="G926" i="8"/>
  <c r="BE926" i="21" s="1"/>
  <c r="F926" i="8"/>
  <c r="AI926" i="21" s="1"/>
  <c r="E926" i="8"/>
  <c r="X926" i="21" s="1"/>
  <c r="H925" i="8"/>
  <c r="CA925" i="21" s="1"/>
  <c r="G925" i="8"/>
  <c r="BE925" i="21" s="1"/>
  <c r="F925" i="8"/>
  <c r="AI925" i="21" s="1"/>
  <c r="E925" i="8"/>
  <c r="X925" i="21" s="1"/>
  <c r="H924" i="8"/>
  <c r="CA924" i="21" s="1"/>
  <c r="G924" i="8"/>
  <c r="BE924" i="21" s="1"/>
  <c r="F924" i="8"/>
  <c r="AI924" i="21" s="1"/>
  <c r="E924" i="8"/>
  <c r="X924" i="21" s="1"/>
  <c r="H923" i="8"/>
  <c r="CA923" i="21" s="1"/>
  <c r="G923" i="8"/>
  <c r="BE923" i="21" s="1"/>
  <c r="F923" i="8"/>
  <c r="AI923" i="21" s="1"/>
  <c r="E923" i="8"/>
  <c r="X923" i="21" s="1"/>
  <c r="H922" i="8"/>
  <c r="CA922" i="21" s="1"/>
  <c r="G922" i="8"/>
  <c r="BE922" i="21" s="1"/>
  <c r="F922" i="8"/>
  <c r="AI922" i="21" s="1"/>
  <c r="E922" i="8"/>
  <c r="X922" i="21" s="1"/>
  <c r="H921" i="8"/>
  <c r="CA921" i="21" s="1"/>
  <c r="G921" i="8"/>
  <c r="BE921" i="21" s="1"/>
  <c r="F921" i="8"/>
  <c r="AI921" i="21" s="1"/>
  <c r="E921" i="8"/>
  <c r="X921" i="21" s="1"/>
  <c r="H920" i="8"/>
  <c r="CA920" i="21" s="1"/>
  <c r="G920" i="8"/>
  <c r="BE920" i="21" s="1"/>
  <c r="F920" i="8"/>
  <c r="AI920" i="21" s="1"/>
  <c r="E920" i="8"/>
  <c r="X920" i="21" s="1"/>
  <c r="H919" i="8"/>
  <c r="CA919" i="21" s="1"/>
  <c r="G919" i="8"/>
  <c r="BE919" i="21" s="1"/>
  <c r="F919" i="8"/>
  <c r="AI919" i="21" s="1"/>
  <c r="E919" i="8"/>
  <c r="X919" i="21" s="1"/>
  <c r="H918" i="8"/>
  <c r="CA918" i="21" s="1"/>
  <c r="G918" i="8"/>
  <c r="BE918" i="21" s="1"/>
  <c r="F918" i="8"/>
  <c r="AI918" i="21" s="1"/>
  <c r="E918" i="8"/>
  <c r="X918" i="21" s="1"/>
  <c r="H917" i="8"/>
  <c r="CA917" i="21" s="1"/>
  <c r="G917" i="8"/>
  <c r="BE917" i="21" s="1"/>
  <c r="F917" i="8"/>
  <c r="AI917" i="21" s="1"/>
  <c r="E917" i="8"/>
  <c r="X917" i="21" s="1"/>
  <c r="H902" i="8"/>
  <c r="CA902" i="21" s="1"/>
  <c r="G902" i="8"/>
  <c r="BE902" i="21" s="1"/>
  <c r="F902" i="8"/>
  <c r="AI902" i="21" s="1"/>
  <c r="E902" i="8"/>
  <c r="X902" i="21" s="1"/>
  <c r="H901" i="8"/>
  <c r="CA901" i="21" s="1"/>
  <c r="G901" i="8"/>
  <c r="BE901" i="21" s="1"/>
  <c r="F901" i="8"/>
  <c r="AI901" i="21" s="1"/>
  <c r="E901" i="8"/>
  <c r="X901" i="21" s="1"/>
  <c r="H900" i="8"/>
  <c r="CA900" i="21" s="1"/>
  <c r="G900" i="8"/>
  <c r="BE900" i="21" s="1"/>
  <c r="F900" i="8"/>
  <c r="AI900" i="21" s="1"/>
  <c r="E900" i="8"/>
  <c r="X900" i="21" s="1"/>
  <c r="H899" i="8"/>
  <c r="CA899" i="21" s="1"/>
  <c r="G899" i="8"/>
  <c r="BE899" i="21" s="1"/>
  <c r="F899" i="8"/>
  <c r="AI899" i="21" s="1"/>
  <c r="E899" i="8"/>
  <c r="X899" i="21" s="1"/>
  <c r="H898" i="8"/>
  <c r="CA898" i="21" s="1"/>
  <c r="G898" i="8"/>
  <c r="BE898" i="21" s="1"/>
  <c r="F898" i="8"/>
  <c r="AI898" i="21" s="1"/>
  <c r="E898" i="8"/>
  <c r="X898" i="21" s="1"/>
  <c r="H897" i="8"/>
  <c r="CA897" i="21" s="1"/>
  <c r="G897" i="8"/>
  <c r="BE897" i="21" s="1"/>
  <c r="F897" i="8"/>
  <c r="AI897" i="21" s="1"/>
  <c r="E897" i="8"/>
  <c r="X897" i="21" s="1"/>
  <c r="H896" i="8"/>
  <c r="CA896" i="21" s="1"/>
  <c r="G896" i="8"/>
  <c r="BE896" i="21" s="1"/>
  <c r="F896" i="8"/>
  <c r="AI896" i="21" s="1"/>
  <c r="E896" i="8"/>
  <c r="X896" i="21" s="1"/>
  <c r="H895" i="8"/>
  <c r="CA895" i="21" s="1"/>
  <c r="G895" i="8"/>
  <c r="BE895" i="21" s="1"/>
  <c r="F895" i="8"/>
  <c r="AI895" i="21" s="1"/>
  <c r="E895" i="8"/>
  <c r="X895" i="21" s="1"/>
  <c r="H894" i="8"/>
  <c r="CA894" i="21" s="1"/>
  <c r="G894" i="8"/>
  <c r="BE894" i="21" s="1"/>
  <c r="F894" i="8"/>
  <c r="AI894" i="21" s="1"/>
  <c r="E894" i="8"/>
  <c r="X894" i="21" s="1"/>
  <c r="H893" i="8"/>
  <c r="CA893" i="21" s="1"/>
  <c r="G893" i="8"/>
  <c r="BE893" i="21" s="1"/>
  <c r="F893" i="8"/>
  <c r="AI893" i="21" s="1"/>
  <c r="E893" i="8"/>
  <c r="X893" i="21" s="1"/>
  <c r="H890" i="8"/>
  <c r="CA890" i="21" s="1"/>
  <c r="G890" i="8"/>
  <c r="BE890" i="21" s="1"/>
  <c r="F890" i="8"/>
  <c r="AI890" i="21" s="1"/>
  <c r="E890" i="8"/>
  <c r="X890" i="21" s="1"/>
  <c r="H889" i="8"/>
  <c r="CA889" i="21" s="1"/>
  <c r="G889" i="8"/>
  <c r="BE889" i="21" s="1"/>
  <c r="F889" i="8"/>
  <c r="AI889" i="21" s="1"/>
  <c r="E889" i="8"/>
  <c r="X889" i="21" s="1"/>
  <c r="H888" i="8"/>
  <c r="CA888" i="21" s="1"/>
  <c r="G888" i="8"/>
  <c r="BE888" i="21" s="1"/>
  <c r="F888" i="8"/>
  <c r="AI888" i="21" s="1"/>
  <c r="E888" i="8"/>
  <c r="X888" i="21" s="1"/>
  <c r="H887" i="8"/>
  <c r="CA887" i="21" s="1"/>
  <c r="G887" i="8"/>
  <c r="BE887" i="21" s="1"/>
  <c r="F887" i="8"/>
  <c r="AI887" i="21" s="1"/>
  <c r="E887" i="8"/>
  <c r="X887" i="21" s="1"/>
  <c r="H886" i="8"/>
  <c r="CA886" i="21" s="1"/>
  <c r="G886" i="8"/>
  <c r="BE886" i="21" s="1"/>
  <c r="F886" i="8"/>
  <c r="AI886" i="21" s="1"/>
  <c r="E886" i="8"/>
  <c r="X886" i="21" s="1"/>
  <c r="H885" i="8"/>
  <c r="CA885" i="21" s="1"/>
  <c r="G885" i="8"/>
  <c r="BE885" i="21" s="1"/>
  <c r="F885" i="8"/>
  <c r="AI885" i="21" s="1"/>
  <c r="E885" i="8"/>
  <c r="X885" i="21" s="1"/>
  <c r="H884" i="8"/>
  <c r="CA884" i="21" s="1"/>
  <c r="G884" i="8"/>
  <c r="BE884" i="21" s="1"/>
  <c r="F884" i="8"/>
  <c r="AI884" i="21" s="1"/>
  <c r="E884" i="8"/>
  <c r="X884" i="21" s="1"/>
  <c r="H883" i="8"/>
  <c r="CA883" i="21" s="1"/>
  <c r="G883" i="8"/>
  <c r="BE883" i="21" s="1"/>
  <c r="F883" i="8"/>
  <c r="AI883" i="21" s="1"/>
  <c r="E883" i="8"/>
  <c r="X883" i="21" s="1"/>
  <c r="H882" i="8"/>
  <c r="CA882" i="21" s="1"/>
  <c r="G882" i="8"/>
  <c r="BE882" i="21" s="1"/>
  <c r="F882" i="8"/>
  <c r="AI882" i="21" s="1"/>
  <c r="E882" i="8"/>
  <c r="X882" i="21" s="1"/>
  <c r="H881" i="8"/>
  <c r="CA881" i="21" s="1"/>
  <c r="G881" i="8"/>
  <c r="BE881" i="21" s="1"/>
  <c r="F881" i="8"/>
  <c r="AI881" i="21" s="1"/>
  <c r="E881" i="8"/>
  <c r="X881" i="21" s="1"/>
  <c r="H878" i="8"/>
  <c r="CA878" i="21" s="1"/>
  <c r="G878" i="8"/>
  <c r="BE878" i="21" s="1"/>
  <c r="F878" i="8"/>
  <c r="AI878" i="21" s="1"/>
  <c r="E878" i="8"/>
  <c r="X878" i="21" s="1"/>
  <c r="H877" i="8"/>
  <c r="CA877" i="21" s="1"/>
  <c r="G877" i="8"/>
  <c r="BE877" i="21" s="1"/>
  <c r="F877" i="8"/>
  <c r="AI877" i="21" s="1"/>
  <c r="E877" i="8"/>
  <c r="X877" i="21" s="1"/>
  <c r="H876" i="8"/>
  <c r="CA876" i="21" s="1"/>
  <c r="G876" i="8"/>
  <c r="BE876" i="21" s="1"/>
  <c r="F876" i="8"/>
  <c r="AI876" i="21" s="1"/>
  <c r="E876" i="8"/>
  <c r="X876" i="21" s="1"/>
  <c r="H875" i="8"/>
  <c r="CA875" i="21" s="1"/>
  <c r="G875" i="8"/>
  <c r="BE875" i="21" s="1"/>
  <c r="F875" i="8"/>
  <c r="AI875" i="21" s="1"/>
  <c r="E875" i="8"/>
  <c r="X875" i="21" s="1"/>
  <c r="H874" i="8"/>
  <c r="CA874" i="21" s="1"/>
  <c r="G874" i="8"/>
  <c r="BE874" i="21" s="1"/>
  <c r="F874" i="8"/>
  <c r="AI874" i="21" s="1"/>
  <c r="E874" i="8"/>
  <c r="X874" i="21" s="1"/>
  <c r="H873" i="8"/>
  <c r="CA873" i="21" s="1"/>
  <c r="G873" i="8"/>
  <c r="BE873" i="21" s="1"/>
  <c r="F873" i="8"/>
  <c r="AI873" i="21" s="1"/>
  <c r="E873" i="8"/>
  <c r="X873" i="21" s="1"/>
  <c r="H872" i="8"/>
  <c r="CA872" i="21" s="1"/>
  <c r="G872" i="8"/>
  <c r="BE872" i="21" s="1"/>
  <c r="F872" i="8"/>
  <c r="AI872" i="21" s="1"/>
  <c r="E872" i="8"/>
  <c r="X872" i="21" s="1"/>
  <c r="H871" i="8"/>
  <c r="CA871" i="21" s="1"/>
  <c r="G871" i="8"/>
  <c r="BE871" i="21" s="1"/>
  <c r="F871" i="8"/>
  <c r="AI871" i="21" s="1"/>
  <c r="E871" i="8"/>
  <c r="X871" i="21" s="1"/>
  <c r="H870" i="8"/>
  <c r="CA870" i="21" s="1"/>
  <c r="G870" i="8"/>
  <c r="BE870" i="21" s="1"/>
  <c r="F870" i="8"/>
  <c r="AI870" i="21" s="1"/>
  <c r="E870" i="8"/>
  <c r="X870" i="21" s="1"/>
  <c r="H869" i="8"/>
  <c r="CA869" i="21" s="1"/>
  <c r="G869" i="8"/>
  <c r="BE869" i="21" s="1"/>
  <c r="F869" i="8"/>
  <c r="AI869" i="21" s="1"/>
  <c r="E869" i="8"/>
  <c r="X869" i="21" s="1"/>
  <c r="H842" i="8"/>
  <c r="CA842" i="21" s="1"/>
  <c r="G842" i="8"/>
  <c r="BE842" i="21" s="1"/>
  <c r="F842" i="8"/>
  <c r="AI842" i="21" s="1"/>
  <c r="E842" i="8"/>
  <c r="X842" i="21" s="1"/>
  <c r="H841" i="8"/>
  <c r="CA841" i="21" s="1"/>
  <c r="G841" i="8"/>
  <c r="BE841" i="21" s="1"/>
  <c r="F841" i="8"/>
  <c r="AI841" i="21" s="1"/>
  <c r="E841" i="8"/>
  <c r="X841" i="21" s="1"/>
  <c r="H840" i="8"/>
  <c r="CA840" i="21" s="1"/>
  <c r="G840" i="8"/>
  <c r="BE840" i="21" s="1"/>
  <c r="F840" i="8"/>
  <c r="AI840" i="21" s="1"/>
  <c r="E840" i="8"/>
  <c r="X840" i="21" s="1"/>
  <c r="H839" i="8"/>
  <c r="CA839" i="21" s="1"/>
  <c r="G839" i="8"/>
  <c r="BE839" i="21" s="1"/>
  <c r="F839" i="8"/>
  <c r="AI839" i="21" s="1"/>
  <c r="E839" i="8"/>
  <c r="X839" i="21" s="1"/>
  <c r="H838" i="8"/>
  <c r="CA838" i="21" s="1"/>
  <c r="G838" i="8"/>
  <c r="BE838" i="21" s="1"/>
  <c r="F838" i="8"/>
  <c r="AI838" i="21" s="1"/>
  <c r="E838" i="8"/>
  <c r="X838" i="21" s="1"/>
  <c r="H837" i="8"/>
  <c r="CA837" i="21" s="1"/>
  <c r="G837" i="8"/>
  <c r="BE837" i="21" s="1"/>
  <c r="F837" i="8"/>
  <c r="AI837" i="21" s="1"/>
  <c r="E837" i="8"/>
  <c r="X837" i="21" s="1"/>
  <c r="H836" i="8"/>
  <c r="CA836" i="21" s="1"/>
  <c r="G836" i="8"/>
  <c r="BE836" i="21" s="1"/>
  <c r="F836" i="8"/>
  <c r="AI836" i="21" s="1"/>
  <c r="E836" i="8"/>
  <c r="X836" i="21" s="1"/>
  <c r="H835" i="8"/>
  <c r="CA835" i="21" s="1"/>
  <c r="G835" i="8"/>
  <c r="BE835" i="21" s="1"/>
  <c r="F835" i="8"/>
  <c r="AI835" i="21" s="1"/>
  <c r="E835" i="8"/>
  <c r="X835" i="21" s="1"/>
  <c r="H834" i="8"/>
  <c r="CA834" i="21" s="1"/>
  <c r="G834" i="8"/>
  <c r="BE834" i="21" s="1"/>
  <c r="F834" i="8"/>
  <c r="AI834" i="21" s="1"/>
  <c r="E834" i="8"/>
  <c r="X834" i="21" s="1"/>
  <c r="H833" i="8"/>
  <c r="CA833" i="21" s="1"/>
  <c r="G833" i="8"/>
  <c r="BE833" i="21" s="1"/>
  <c r="F833" i="8"/>
  <c r="AI833" i="21" s="1"/>
  <c r="E833" i="8"/>
  <c r="X833" i="21" s="1"/>
  <c r="H818" i="8"/>
  <c r="CA818" i="21" s="1"/>
  <c r="G818" i="8"/>
  <c r="BE818" i="21" s="1"/>
  <c r="F818" i="8"/>
  <c r="AI818" i="21" s="1"/>
  <c r="E818" i="8"/>
  <c r="X818" i="21" s="1"/>
  <c r="H817" i="8"/>
  <c r="CA817" i="21" s="1"/>
  <c r="G817" i="8"/>
  <c r="BE817" i="21" s="1"/>
  <c r="F817" i="8"/>
  <c r="AI817" i="21" s="1"/>
  <c r="E817" i="8"/>
  <c r="X817" i="21" s="1"/>
  <c r="H816" i="8"/>
  <c r="CA816" i="21" s="1"/>
  <c r="G816" i="8"/>
  <c r="BE816" i="21" s="1"/>
  <c r="F816" i="8"/>
  <c r="AI816" i="21" s="1"/>
  <c r="E816" i="8"/>
  <c r="X816" i="21" s="1"/>
  <c r="H815" i="8"/>
  <c r="CA815" i="21" s="1"/>
  <c r="G815" i="8"/>
  <c r="BE815" i="21" s="1"/>
  <c r="F815" i="8"/>
  <c r="AI815" i="21" s="1"/>
  <c r="E815" i="8"/>
  <c r="X815" i="21" s="1"/>
  <c r="H814" i="8"/>
  <c r="CA814" i="21" s="1"/>
  <c r="G814" i="8"/>
  <c r="BE814" i="21" s="1"/>
  <c r="F814" i="8"/>
  <c r="AI814" i="21" s="1"/>
  <c r="E814" i="8"/>
  <c r="X814" i="21" s="1"/>
  <c r="H813" i="8"/>
  <c r="CA813" i="21" s="1"/>
  <c r="G813" i="8"/>
  <c r="BE813" i="21" s="1"/>
  <c r="F813" i="8"/>
  <c r="AI813" i="21" s="1"/>
  <c r="E813" i="8"/>
  <c r="X813" i="21" s="1"/>
  <c r="H812" i="8"/>
  <c r="CA812" i="21" s="1"/>
  <c r="G812" i="8"/>
  <c r="BE812" i="21" s="1"/>
  <c r="F812" i="8"/>
  <c r="AI812" i="21" s="1"/>
  <c r="E812" i="8"/>
  <c r="X812" i="21" s="1"/>
  <c r="H811" i="8"/>
  <c r="CA811" i="21" s="1"/>
  <c r="G811" i="8"/>
  <c r="BE811" i="21" s="1"/>
  <c r="F811" i="8"/>
  <c r="AI811" i="21" s="1"/>
  <c r="E811" i="8"/>
  <c r="X811" i="21" s="1"/>
  <c r="H810" i="8"/>
  <c r="CA810" i="21" s="1"/>
  <c r="G810" i="8"/>
  <c r="BE810" i="21" s="1"/>
  <c r="F810" i="8"/>
  <c r="AI810" i="21" s="1"/>
  <c r="E810" i="8"/>
  <c r="X810" i="21" s="1"/>
  <c r="H809" i="8"/>
  <c r="CA809" i="21" s="1"/>
  <c r="G809" i="8"/>
  <c r="BE809" i="21" s="1"/>
  <c r="F809" i="8"/>
  <c r="AI809" i="21" s="1"/>
  <c r="E809" i="8"/>
  <c r="X809" i="21" s="1"/>
  <c r="H806" i="8"/>
  <c r="CA806" i="21" s="1"/>
  <c r="G806" i="8"/>
  <c r="BE806" i="21" s="1"/>
  <c r="F806" i="8"/>
  <c r="AI806" i="21" s="1"/>
  <c r="E806" i="8"/>
  <c r="X806" i="21" s="1"/>
  <c r="H805" i="8"/>
  <c r="CA805" i="21" s="1"/>
  <c r="G805" i="8"/>
  <c r="BE805" i="21" s="1"/>
  <c r="F805" i="8"/>
  <c r="AI805" i="21" s="1"/>
  <c r="E805" i="8"/>
  <c r="X805" i="21" s="1"/>
  <c r="H804" i="8"/>
  <c r="CA804" i="21" s="1"/>
  <c r="G804" i="8"/>
  <c r="BE804" i="21" s="1"/>
  <c r="F804" i="8"/>
  <c r="AI804" i="21" s="1"/>
  <c r="E804" i="8"/>
  <c r="X804" i="21" s="1"/>
  <c r="H803" i="8"/>
  <c r="CA803" i="21" s="1"/>
  <c r="G803" i="8"/>
  <c r="BE803" i="21" s="1"/>
  <c r="F803" i="8"/>
  <c r="AI803" i="21" s="1"/>
  <c r="E803" i="8"/>
  <c r="X803" i="21" s="1"/>
  <c r="H802" i="8"/>
  <c r="CA802" i="21" s="1"/>
  <c r="G802" i="8"/>
  <c r="BE802" i="21" s="1"/>
  <c r="F802" i="8"/>
  <c r="AI802" i="21" s="1"/>
  <c r="E802" i="8"/>
  <c r="X802" i="21" s="1"/>
  <c r="H801" i="8"/>
  <c r="CA801" i="21" s="1"/>
  <c r="G801" i="8"/>
  <c r="BE801" i="21" s="1"/>
  <c r="F801" i="8"/>
  <c r="AI801" i="21" s="1"/>
  <c r="E801" i="8"/>
  <c r="X801" i="21" s="1"/>
  <c r="H800" i="8"/>
  <c r="CA800" i="21" s="1"/>
  <c r="G800" i="8"/>
  <c r="BE800" i="21" s="1"/>
  <c r="F800" i="8"/>
  <c r="AI800" i="21" s="1"/>
  <c r="E800" i="8"/>
  <c r="X800" i="21" s="1"/>
  <c r="H799" i="8"/>
  <c r="CA799" i="21" s="1"/>
  <c r="G799" i="8"/>
  <c r="BE799" i="21" s="1"/>
  <c r="F799" i="8"/>
  <c r="AI799" i="21" s="1"/>
  <c r="E799" i="8"/>
  <c r="X799" i="21" s="1"/>
  <c r="H798" i="8"/>
  <c r="CA798" i="21" s="1"/>
  <c r="G798" i="8"/>
  <c r="BE798" i="21" s="1"/>
  <c r="F798" i="8"/>
  <c r="AI798" i="21" s="1"/>
  <c r="E798" i="8"/>
  <c r="X798" i="21" s="1"/>
  <c r="H797" i="8"/>
  <c r="CA797" i="21" s="1"/>
  <c r="G797" i="8"/>
  <c r="BE797" i="21" s="1"/>
  <c r="F797" i="8"/>
  <c r="AI797" i="21" s="1"/>
  <c r="E797" i="8"/>
  <c r="X797" i="21" s="1"/>
  <c r="H794" i="8"/>
  <c r="CA794" i="21" s="1"/>
  <c r="G794" i="8"/>
  <c r="BE794" i="21" s="1"/>
  <c r="F794" i="8"/>
  <c r="AI794" i="21" s="1"/>
  <c r="E794" i="8"/>
  <c r="X794" i="21" s="1"/>
  <c r="H793" i="8"/>
  <c r="CA793" i="21" s="1"/>
  <c r="G793" i="8"/>
  <c r="BE793" i="21" s="1"/>
  <c r="F793" i="8"/>
  <c r="AI793" i="21" s="1"/>
  <c r="E793" i="8"/>
  <c r="X793" i="21" s="1"/>
  <c r="H792" i="8"/>
  <c r="CA792" i="21" s="1"/>
  <c r="G792" i="8"/>
  <c r="BE792" i="21" s="1"/>
  <c r="F792" i="8"/>
  <c r="AI792" i="21" s="1"/>
  <c r="E792" i="8"/>
  <c r="X792" i="21" s="1"/>
  <c r="H791" i="8"/>
  <c r="CA791" i="21" s="1"/>
  <c r="G791" i="8"/>
  <c r="BE791" i="21" s="1"/>
  <c r="F791" i="8"/>
  <c r="AI791" i="21" s="1"/>
  <c r="E791" i="8"/>
  <c r="X791" i="21" s="1"/>
  <c r="H790" i="8"/>
  <c r="CA790" i="21" s="1"/>
  <c r="G790" i="8"/>
  <c r="BE790" i="21" s="1"/>
  <c r="F790" i="8"/>
  <c r="AI790" i="21" s="1"/>
  <c r="E790" i="8"/>
  <c r="X790" i="21" s="1"/>
  <c r="H789" i="8"/>
  <c r="CA789" i="21" s="1"/>
  <c r="G789" i="8"/>
  <c r="BE789" i="21" s="1"/>
  <c r="F789" i="8"/>
  <c r="AI789" i="21" s="1"/>
  <c r="E789" i="8"/>
  <c r="X789" i="21" s="1"/>
  <c r="H788" i="8"/>
  <c r="CA788" i="21" s="1"/>
  <c r="G788" i="8"/>
  <c r="BE788" i="21" s="1"/>
  <c r="F788" i="8"/>
  <c r="AI788" i="21" s="1"/>
  <c r="E788" i="8"/>
  <c r="X788" i="21" s="1"/>
  <c r="H787" i="8"/>
  <c r="CA787" i="21" s="1"/>
  <c r="G787" i="8"/>
  <c r="BE787" i="21" s="1"/>
  <c r="F787" i="8"/>
  <c r="AI787" i="21" s="1"/>
  <c r="E787" i="8"/>
  <c r="X787" i="21" s="1"/>
  <c r="H786" i="8"/>
  <c r="CA786" i="21" s="1"/>
  <c r="G786" i="8"/>
  <c r="BE786" i="21" s="1"/>
  <c r="F786" i="8"/>
  <c r="AI786" i="21" s="1"/>
  <c r="E786" i="8"/>
  <c r="X786" i="21" s="1"/>
  <c r="H785" i="8"/>
  <c r="CA785" i="21" s="1"/>
  <c r="G785" i="8"/>
  <c r="BE785" i="21" s="1"/>
  <c r="F785" i="8"/>
  <c r="AI785" i="21" s="1"/>
  <c r="E785" i="8"/>
  <c r="X785" i="21" s="1"/>
  <c r="H782" i="8"/>
  <c r="CA782" i="21" s="1"/>
  <c r="G782" i="8"/>
  <c r="BE782" i="21" s="1"/>
  <c r="F782" i="8"/>
  <c r="AI782" i="21" s="1"/>
  <c r="E782" i="8"/>
  <c r="X782" i="21" s="1"/>
  <c r="H781" i="8"/>
  <c r="CA781" i="21" s="1"/>
  <c r="G781" i="8"/>
  <c r="BE781" i="21" s="1"/>
  <c r="F781" i="8"/>
  <c r="AI781" i="21" s="1"/>
  <c r="E781" i="8"/>
  <c r="X781" i="21" s="1"/>
  <c r="H780" i="8"/>
  <c r="CA780" i="21" s="1"/>
  <c r="G780" i="8"/>
  <c r="BE780" i="21" s="1"/>
  <c r="F780" i="8"/>
  <c r="AI780" i="21" s="1"/>
  <c r="E780" i="8"/>
  <c r="X780" i="21" s="1"/>
  <c r="H779" i="8"/>
  <c r="CA779" i="21" s="1"/>
  <c r="G779" i="8"/>
  <c r="BE779" i="21" s="1"/>
  <c r="F779" i="8"/>
  <c r="AI779" i="21" s="1"/>
  <c r="E779" i="8"/>
  <c r="X779" i="21" s="1"/>
  <c r="H778" i="8"/>
  <c r="CA778" i="21" s="1"/>
  <c r="G778" i="8"/>
  <c r="BE778" i="21" s="1"/>
  <c r="F778" i="8"/>
  <c r="AI778" i="21" s="1"/>
  <c r="E778" i="8"/>
  <c r="X778" i="21" s="1"/>
  <c r="H777" i="8"/>
  <c r="CA777" i="21" s="1"/>
  <c r="G777" i="8"/>
  <c r="BE777" i="21" s="1"/>
  <c r="F777" i="8"/>
  <c r="AI777" i="21" s="1"/>
  <c r="E777" i="8"/>
  <c r="X777" i="21" s="1"/>
  <c r="H776" i="8"/>
  <c r="CA776" i="21" s="1"/>
  <c r="G776" i="8"/>
  <c r="BE776" i="21" s="1"/>
  <c r="F776" i="8"/>
  <c r="AI776" i="21" s="1"/>
  <c r="E776" i="8"/>
  <c r="X776" i="21" s="1"/>
  <c r="H775" i="8"/>
  <c r="CA775" i="21" s="1"/>
  <c r="G775" i="8"/>
  <c r="BE775" i="21" s="1"/>
  <c r="F775" i="8"/>
  <c r="AI775" i="21" s="1"/>
  <c r="E775" i="8"/>
  <c r="X775" i="21" s="1"/>
  <c r="H774" i="8"/>
  <c r="CA774" i="21" s="1"/>
  <c r="G774" i="8"/>
  <c r="BE774" i="21" s="1"/>
  <c r="F774" i="8"/>
  <c r="AI774" i="21" s="1"/>
  <c r="E774" i="8"/>
  <c r="X774" i="21" s="1"/>
  <c r="H773" i="8"/>
  <c r="CA773" i="21" s="1"/>
  <c r="G773" i="8"/>
  <c r="BE773" i="21" s="1"/>
  <c r="F773" i="8"/>
  <c r="AI773" i="21" s="1"/>
  <c r="E773" i="8"/>
  <c r="X773" i="21" s="1"/>
  <c r="H758" i="8"/>
  <c r="CA758" i="21" s="1"/>
  <c r="G758" i="8"/>
  <c r="BE758" i="21" s="1"/>
  <c r="F758" i="8"/>
  <c r="AI758" i="21" s="1"/>
  <c r="E758" i="8"/>
  <c r="X758" i="21" s="1"/>
  <c r="H757" i="8"/>
  <c r="CA757" i="21" s="1"/>
  <c r="G757" i="8"/>
  <c r="BE757" i="21" s="1"/>
  <c r="F757" i="8"/>
  <c r="AI757" i="21" s="1"/>
  <c r="E757" i="8"/>
  <c r="X757" i="21" s="1"/>
  <c r="H756" i="8"/>
  <c r="CA756" i="21" s="1"/>
  <c r="G756" i="8"/>
  <c r="BE756" i="21" s="1"/>
  <c r="F756" i="8"/>
  <c r="AI756" i="21" s="1"/>
  <c r="E756" i="8"/>
  <c r="X756" i="21" s="1"/>
  <c r="H755" i="8"/>
  <c r="CA755" i="21" s="1"/>
  <c r="G755" i="8"/>
  <c r="BE755" i="21" s="1"/>
  <c r="F755" i="8"/>
  <c r="AI755" i="21" s="1"/>
  <c r="E755" i="8"/>
  <c r="X755" i="21" s="1"/>
  <c r="H754" i="8"/>
  <c r="CA754" i="21" s="1"/>
  <c r="G754" i="8"/>
  <c r="BE754" i="21" s="1"/>
  <c r="F754" i="8"/>
  <c r="AI754" i="21" s="1"/>
  <c r="E754" i="8"/>
  <c r="X754" i="21" s="1"/>
  <c r="H753" i="8"/>
  <c r="CA753" i="21" s="1"/>
  <c r="G753" i="8"/>
  <c r="BE753" i="21" s="1"/>
  <c r="F753" i="8"/>
  <c r="AI753" i="21" s="1"/>
  <c r="E753" i="8"/>
  <c r="X753" i="21" s="1"/>
  <c r="H752" i="8"/>
  <c r="CA752" i="21" s="1"/>
  <c r="G752" i="8"/>
  <c r="BE752" i="21" s="1"/>
  <c r="F752" i="8"/>
  <c r="AI752" i="21" s="1"/>
  <c r="E752" i="8"/>
  <c r="X752" i="21" s="1"/>
  <c r="H751" i="8"/>
  <c r="CA751" i="21" s="1"/>
  <c r="G751" i="8"/>
  <c r="BE751" i="21" s="1"/>
  <c r="F751" i="8"/>
  <c r="AI751" i="21" s="1"/>
  <c r="E751" i="8"/>
  <c r="X751" i="21" s="1"/>
  <c r="H750" i="8"/>
  <c r="CA750" i="21" s="1"/>
  <c r="G750" i="8"/>
  <c r="BE750" i="21" s="1"/>
  <c r="F750" i="8"/>
  <c r="AI750" i="21" s="1"/>
  <c r="E750" i="8"/>
  <c r="X750" i="21" s="1"/>
  <c r="H749" i="8"/>
  <c r="CA749" i="21" s="1"/>
  <c r="G749" i="8"/>
  <c r="BE749" i="21" s="1"/>
  <c r="F749" i="8"/>
  <c r="AI749" i="21" s="1"/>
  <c r="E749" i="8"/>
  <c r="X749" i="21" s="1"/>
  <c r="H746" i="8"/>
  <c r="CA746" i="21" s="1"/>
  <c r="G746" i="8"/>
  <c r="BE746" i="21" s="1"/>
  <c r="F746" i="8"/>
  <c r="AI746" i="21" s="1"/>
  <c r="E746" i="8"/>
  <c r="X746" i="21" s="1"/>
  <c r="H745" i="8"/>
  <c r="CA745" i="21" s="1"/>
  <c r="G745" i="8"/>
  <c r="BE745" i="21" s="1"/>
  <c r="F745" i="8"/>
  <c r="AI745" i="21" s="1"/>
  <c r="E745" i="8"/>
  <c r="X745" i="21" s="1"/>
  <c r="H744" i="8"/>
  <c r="CA744" i="21" s="1"/>
  <c r="G744" i="8"/>
  <c r="BE744" i="21" s="1"/>
  <c r="F744" i="8"/>
  <c r="AI744" i="21" s="1"/>
  <c r="E744" i="8"/>
  <c r="X744" i="21" s="1"/>
  <c r="H743" i="8"/>
  <c r="CA743" i="21" s="1"/>
  <c r="G743" i="8"/>
  <c r="BE743" i="21" s="1"/>
  <c r="F743" i="8"/>
  <c r="AI743" i="21" s="1"/>
  <c r="E743" i="8"/>
  <c r="X743" i="21" s="1"/>
  <c r="H742" i="8"/>
  <c r="CA742" i="21" s="1"/>
  <c r="G742" i="8"/>
  <c r="BE742" i="21" s="1"/>
  <c r="F742" i="8"/>
  <c r="AI742" i="21" s="1"/>
  <c r="E742" i="8"/>
  <c r="X742" i="21" s="1"/>
  <c r="H741" i="8"/>
  <c r="CA741" i="21" s="1"/>
  <c r="G741" i="8"/>
  <c r="BE741" i="21" s="1"/>
  <c r="F741" i="8"/>
  <c r="AI741" i="21" s="1"/>
  <c r="E741" i="8"/>
  <c r="X741" i="21" s="1"/>
  <c r="H740" i="8"/>
  <c r="CA740" i="21" s="1"/>
  <c r="G740" i="8"/>
  <c r="BE740" i="21" s="1"/>
  <c r="F740" i="8"/>
  <c r="AI740" i="21" s="1"/>
  <c r="E740" i="8"/>
  <c r="X740" i="21" s="1"/>
  <c r="H739" i="8"/>
  <c r="CA739" i="21" s="1"/>
  <c r="G739" i="8"/>
  <c r="BE739" i="21" s="1"/>
  <c r="F739" i="8"/>
  <c r="AI739" i="21" s="1"/>
  <c r="E739" i="8"/>
  <c r="X739" i="21" s="1"/>
  <c r="H738" i="8"/>
  <c r="CA738" i="21" s="1"/>
  <c r="G738" i="8"/>
  <c r="BE738" i="21" s="1"/>
  <c r="F738" i="8"/>
  <c r="AI738" i="21" s="1"/>
  <c r="E738" i="8"/>
  <c r="X738" i="21" s="1"/>
  <c r="H737" i="8"/>
  <c r="CA737" i="21" s="1"/>
  <c r="G737" i="8"/>
  <c r="BE737" i="21" s="1"/>
  <c r="F737" i="8"/>
  <c r="AI737" i="21" s="1"/>
  <c r="E737" i="8"/>
  <c r="X737" i="21" s="1"/>
  <c r="H734" i="8"/>
  <c r="CA734" i="21" s="1"/>
  <c r="G734" i="8"/>
  <c r="BE734" i="21" s="1"/>
  <c r="F734" i="8"/>
  <c r="AI734" i="21" s="1"/>
  <c r="E734" i="8"/>
  <c r="X734" i="21" s="1"/>
  <c r="H733" i="8"/>
  <c r="CA733" i="21" s="1"/>
  <c r="G733" i="8"/>
  <c r="BE733" i="21" s="1"/>
  <c r="F733" i="8"/>
  <c r="AI733" i="21" s="1"/>
  <c r="E733" i="8"/>
  <c r="X733" i="21" s="1"/>
  <c r="H732" i="8"/>
  <c r="CA732" i="21" s="1"/>
  <c r="G732" i="8"/>
  <c r="BE732" i="21" s="1"/>
  <c r="F732" i="8"/>
  <c r="AI732" i="21" s="1"/>
  <c r="E732" i="8"/>
  <c r="X732" i="21" s="1"/>
  <c r="H731" i="8"/>
  <c r="CA731" i="21" s="1"/>
  <c r="G731" i="8"/>
  <c r="BE731" i="21" s="1"/>
  <c r="F731" i="8"/>
  <c r="AI731" i="21" s="1"/>
  <c r="E731" i="8"/>
  <c r="X731" i="21" s="1"/>
  <c r="H730" i="8"/>
  <c r="CA730" i="21" s="1"/>
  <c r="G730" i="8"/>
  <c r="BE730" i="21" s="1"/>
  <c r="F730" i="8"/>
  <c r="AI730" i="21" s="1"/>
  <c r="E730" i="8"/>
  <c r="X730" i="21" s="1"/>
  <c r="H729" i="8"/>
  <c r="CA729" i="21" s="1"/>
  <c r="G729" i="8"/>
  <c r="BE729" i="21" s="1"/>
  <c r="F729" i="8"/>
  <c r="AI729" i="21" s="1"/>
  <c r="E729" i="8"/>
  <c r="X729" i="21" s="1"/>
  <c r="H728" i="8"/>
  <c r="CA728" i="21" s="1"/>
  <c r="G728" i="8"/>
  <c r="BE728" i="21" s="1"/>
  <c r="F728" i="8"/>
  <c r="AI728" i="21" s="1"/>
  <c r="E728" i="8"/>
  <c r="X728" i="21" s="1"/>
  <c r="H727" i="8"/>
  <c r="CA727" i="21" s="1"/>
  <c r="G727" i="8"/>
  <c r="BE727" i="21" s="1"/>
  <c r="F727" i="8"/>
  <c r="AI727" i="21" s="1"/>
  <c r="E727" i="8"/>
  <c r="X727" i="21" s="1"/>
  <c r="H726" i="8"/>
  <c r="CA726" i="21" s="1"/>
  <c r="G726" i="8"/>
  <c r="BE726" i="21" s="1"/>
  <c r="F726" i="8"/>
  <c r="AI726" i="21" s="1"/>
  <c r="E726" i="8"/>
  <c r="X726" i="21" s="1"/>
  <c r="H725" i="8"/>
  <c r="CA725" i="21" s="1"/>
  <c r="G725" i="8"/>
  <c r="BE725" i="21" s="1"/>
  <c r="F725" i="8"/>
  <c r="AI725" i="21" s="1"/>
  <c r="E725" i="8"/>
  <c r="X725" i="21" s="1"/>
  <c r="H710" i="8"/>
  <c r="CA710" i="21" s="1"/>
  <c r="G710" i="8"/>
  <c r="BE710" i="21" s="1"/>
  <c r="F710" i="8"/>
  <c r="AI710" i="21" s="1"/>
  <c r="E710" i="8"/>
  <c r="X710" i="21" s="1"/>
  <c r="H709" i="8"/>
  <c r="CA709" i="21" s="1"/>
  <c r="G709" i="8"/>
  <c r="BE709" i="21" s="1"/>
  <c r="F709" i="8"/>
  <c r="AI709" i="21" s="1"/>
  <c r="E709" i="8"/>
  <c r="X709" i="21" s="1"/>
  <c r="H708" i="8"/>
  <c r="CA708" i="21" s="1"/>
  <c r="G708" i="8"/>
  <c r="BE708" i="21" s="1"/>
  <c r="F708" i="8"/>
  <c r="AI708" i="21" s="1"/>
  <c r="E708" i="8"/>
  <c r="X708" i="21" s="1"/>
  <c r="H707" i="8"/>
  <c r="CA707" i="21" s="1"/>
  <c r="G707" i="8"/>
  <c r="BE707" i="21" s="1"/>
  <c r="F707" i="8"/>
  <c r="AI707" i="21" s="1"/>
  <c r="E707" i="8"/>
  <c r="X707" i="21" s="1"/>
  <c r="H706" i="8"/>
  <c r="CA706" i="21" s="1"/>
  <c r="G706" i="8"/>
  <c r="BE706" i="21" s="1"/>
  <c r="F706" i="8"/>
  <c r="AI706" i="21" s="1"/>
  <c r="E706" i="8"/>
  <c r="X706" i="21" s="1"/>
  <c r="H705" i="8"/>
  <c r="CA705" i="21" s="1"/>
  <c r="G705" i="8"/>
  <c r="BE705" i="21" s="1"/>
  <c r="F705" i="8"/>
  <c r="AI705" i="21" s="1"/>
  <c r="E705" i="8"/>
  <c r="X705" i="21" s="1"/>
  <c r="H704" i="8"/>
  <c r="CA704" i="21" s="1"/>
  <c r="G704" i="8"/>
  <c r="BE704" i="21" s="1"/>
  <c r="F704" i="8"/>
  <c r="AI704" i="21" s="1"/>
  <c r="E704" i="8"/>
  <c r="X704" i="21" s="1"/>
  <c r="H703" i="8"/>
  <c r="CA703" i="21" s="1"/>
  <c r="G703" i="8"/>
  <c r="BE703" i="21" s="1"/>
  <c r="F703" i="8"/>
  <c r="AI703" i="21" s="1"/>
  <c r="E703" i="8"/>
  <c r="X703" i="21" s="1"/>
  <c r="H702" i="8"/>
  <c r="CA702" i="21" s="1"/>
  <c r="G702" i="8"/>
  <c r="BE702" i="21" s="1"/>
  <c r="F702" i="8"/>
  <c r="AI702" i="21" s="1"/>
  <c r="E702" i="8"/>
  <c r="X702" i="21" s="1"/>
  <c r="H701" i="8"/>
  <c r="CA701" i="21" s="1"/>
  <c r="G701" i="8"/>
  <c r="BE701" i="21" s="1"/>
  <c r="F701" i="8"/>
  <c r="AI701" i="21" s="1"/>
  <c r="E701" i="8"/>
  <c r="X701" i="21" s="1"/>
  <c r="H698" i="8"/>
  <c r="CA698" i="21" s="1"/>
  <c r="G698" i="8"/>
  <c r="BE698" i="21" s="1"/>
  <c r="F698" i="8"/>
  <c r="AI698" i="21" s="1"/>
  <c r="E698" i="8"/>
  <c r="X698" i="21" s="1"/>
  <c r="H697" i="8"/>
  <c r="CA697" i="21" s="1"/>
  <c r="G697" i="8"/>
  <c r="BE697" i="21" s="1"/>
  <c r="F697" i="8"/>
  <c r="AI697" i="21" s="1"/>
  <c r="E697" i="8"/>
  <c r="X697" i="21" s="1"/>
  <c r="H696" i="8"/>
  <c r="CA696" i="21" s="1"/>
  <c r="G696" i="8"/>
  <c r="BE696" i="21" s="1"/>
  <c r="F696" i="8"/>
  <c r="AI696" i="21" s="1"/>
  <c r="E696" i="8"/>
  <c r="X696" i="21" s="1"/>
  <c r="H695" i="8"/>
  <c r="CA695" i="21" s="1"/>
  <c r="G695" i="8"/>
  <c r="BE695" i="21" s="1"/>
  <c r="F695" i="8"/>
  <c r="AI695" i="21" s="1"/>
  <c r="E695" i="8"/>
  <c r="X695" i="21" s="1"/>
  <c r="H694" i="8"/>
  <c r="CA694" i="21" s="1"/>
  <c r="G694" i="8"/>
  <c r="BE694" i="21" s="1"/>
  <c r="F694" i="8"/>
  <c r="AI694" i="21" s="1"/>
  <c r="E694" i="8"/>
  <c r="X694" i="21" s="1"/>
  <c r="H693" i="8"/>
  <c r="CA693" i="21" s="1"/>
  <c r="G693" i="8"/>
  <c r="BE693" i="21" s="1"/>
  <c r="F693" i="8"/>
  <c r="AI693" i="21" s="1"/>
  <c r="E693" i="8"/>
  <c r="X693" i="21" s="1"/>
  <c r="H692" i="8"/>
  <c r="CA692" i="21" s="1"/>
  <c r="G692" i="8"/>
  <c r="BE692" i="21" s="1"/>
  <c r="F692" i="8"/>
  <c r="AI692" i="21" s="1"/>
  <c r="E692" i="8"/>
  <c r="X692" i="21" s="1"/>
  <c r="H691" i="8"/>
  <c r="CA691" i="21" s="1"/>
  <c r="G691" i="8"/>
  <c r="BE691" i="21" s="1"/>
  <c r="F691" i="8"/>
  <c r="AI691" i="21" s="1"/>
  <c r="E691" i="8"/>
  <c r="X691" i="21" s="1"/>
  <c r="H690" i="8"/>
  <c r="CA690" i="21" s="1"/>
  <c r="G690" i="8"/>
  <c r="BE690" i="21" s="1"/>
  <c r="F690" i="8"/>
  <c r="AI690" i="21" s="1"/>
  <c r="E690" i="8"/>
  <c r="X690" i="21" s="1"/>
  <c r="H689" i="8"/>
  <c r="CA689" i="21" s="1"/>
  <c r="G689" i="8"/>
  <c r="BE689" i="21" s="1"/>
  <c r="F689" i="8"/>
  <c r="AI689" i="21" s="1"/>
  <c r="E689" i="8"/>
  <c r="X689" i="21" s="1"/>
  <c r="H686" i="8"/>
  <c r="CA686" i="21" s="1"/>
  <c r="G686" i="8"/>
  <c r="BE686" i="21" s="1"/>
  <c r="F686" i="8"/>
  <c r="AI686" i="21" s="1"/>
  <c r="E686" i="8"/>
  <c r="X686" i="21" s="1"/>
  <c r="H685" i="8"/>
  <c r="CA685" i="21" s="1"/>
  <c r="G685" i="8"/>
  <c r="BE685" i="21" s="1"/>
  <c r="F685" i="8"/>
  <c r="AI685" i="21" s="1"/>
  <c r="E685" i="8"/>
  <c r="X685" i="21" s="1"/>
  <c r="H684" i="8"/>
  <c r="CA684" i="21" s="1"/>
  <c r="G684" i="8"/>
  <c r="BE684" i="21" s="1"/>
  <c r="F684" i="8"/>
  <c r="AI684" i="21" s="1"/>
  <c r="E684" i="8"/>
  <c r="X684" i="21" s="1"/>
  <c r="H683" i="8"/>
  <c r="CA683" i="21" s="1"/>
  <c r="G683" i="8"/>
  <c r="BE683" i="21" s="1"/>
  <c r="F683" i="8"/>
  <c r="AI683" i="21" s="1"/>
  <c r="E683" i="8"/>
  <c r="X683" i="21" s="1"/>
  <c r="H682" i="8"/>
  <c r="CA682" i="21" s="1"/>
  <c r="G682" i="8"/>
  <c r="BE682" i="21" s="1"/>
  <c r="F682" i="8"/>
  <c r="AI682" i="21" s="1"/>
  <c r="E682" i="8"/>
  <c r="X682" i="21" s="1"/>
  <c r="H681" i="8"/>
  <c r="CA681" i="21" s="1"/>
  <c r="G681" i="8"/>
  <c r="BE681" i="21" s="1"/>
  <c r="F681" i="8"/>
  <c r="AI681" i="21" s="1"/>
  <c r="E681" i="8"/>
  <c r="X681" i="21" s="1"/>
  <c r="H680" i="8"/>
  <c r="CA680" i="21" s="1"/>
  <c r="G680" i="8"/>
  <c r="BE680" i="21" s="1"/>
  <c r="F680" i="8"/>
  <c r="AI680" i="21" s="1"/>
  <c r="E680" i="8"/>
  <c r="X680" i="21" s="1"/>
  <c r="H679" i="8"/>
  <c r="CA679" i="21" s="1"/>
  <c r="G679" i="8"/>
  <c r="BE679" i="21" s="1"/>
  <c r="F679" i="8"/>
  <c r="AI679" i="21" s="1"/>
  <c r="E679" i="8"/>
  <c r="X679" i="21" s="1"/>
  <c r="H678" i="8"/>
  <c r="CA678" i="21" s="1"/>
  <c r="G678" i="8"/>
  <c r="BE678" i="21" s="1"/>
  <c r="F678" i="8"/>
  <c r="AI678" i="21" s="1"/>
  <c r="E678" i="8"/>
  <c r="X678" i="21" s="1"/>
  <c r="H677" i="8"/>
  <c r="CA677" i="21" s="1"/>
  <c r="G677" i="8"/>
  <c r="BE677" i="21" s="1"/>
  <c r="F677" i="8"/>
  <c r="AI677" i="21" s="1"/>
  <c r="E677" i="8"/>
  <c r="X677" i="21" s="1"/>
  <c r="H662" i="8"/>
  <c r="CA662" i="21" s="1"/>
  <c r="G662" i="8"/>
  <c r="BE662" i="21" s="1"/>
  <c r="F662" i="8"/>
  <c r="AI662" i="21" s="1"/>
  <c r="E662" i="8"/>
  <c r="X662" i="21" s="1"/>
  <c r="H661" i="8"/>
  <c r="CA661" i="21" s="1"/>
  <c r="G661" i="8"/>
  <c r="BE661" i="21" s="1"/>
  <c r="F661" i="8"/>
  <c r="AI661" i="21" s="1"/>
  <c r="E661" i="8"/>
  <c r="X661" i="21" s="1"/>
  <c r="H660" i="8"/>
  <c r="CA660" i="21" s="1"/>
  <c r="G660" i="8"/>
  <c r="BE660" i="21" s="1"/>
  <c r="F660" i="8"/>
  <c r="AI660" i="21" s="1"/>
  <c r="E660" i="8"/>
  <c r="X660" i="21" s="1"/>
  <c r="H659" i="8"/>
  <c r="CA659" i="21" s="1"/>
  <c r="G659" i="8"/>
  <c r="BE659" i="21" s="1"/>
  <c r="F659" i="8"/>
  <c r="AI659" i="21" s="1"/>
  <c r="E659" i="8"/>
  <c r="X659" i="21" s="1"/>
  <c r="H658" i="8"/>
  <c r="CA658" i="21" s="1"/>
  <c r="G658" i="8"/>
  <c r="BE658" i="21" s="1"/>
  <c r="F658" i="8"/>
  <c r="AI658" i="21" s="1"/>
  <c r="E658" i="8"/>
  <c r="X658" i="21" s="1"/>
  <c r="H657" i="8"/>
  <c r="CA657" i="21" s="1"/>
  <c r="G657" i="8"/>
  <c r="BE657" i="21" s="1"/>
  <c r="F657" i="8"/>
  <c r="AI657" i="21" s="1"/>
  <c r="E657" i="8"/>
  <c r="X657" i="21" s="1"/>
  <c r="H656" i="8"/>
  <c r="CA656" i="21" s="1"/>
  <c r="G656" i="8"/>
  <c r="BE656" i="21" s="1"/>
  <c r="F656" i="8"/>
  <c r="AI656" i="21" s="1"/>
  <c r="E656" i="8"/>
  <c r="X656" i="21" s="1"/>
  <c r="H655" i="8"/>
  <c r="CA655" i="21" s="1"/>
  <c r="G655" i="8"/>
  <c r="BE655" i="21" s="1"/>
  <c r="F655" i="8"/>
  <c r="AI655" i="21" s="1"/>
  <c r="E655" i="8"/>
  <c r="X655" i="21" s="1"/>
  <c r="H654" i="8"/>
  <c r="CA654" i="21" s="1"/>
  <c r="G654" i="8"/>
  <c r="BE654" i="21" s="1"/>
  <c r="F654" i="8"/>
  <c r="AI654" i="21" s="1"/>
  <c r="E654" i="8"/>
  <c r="X654" i="21" s="1"/>
  <c r="H653" i="8"/>
  <c r="CA653" i="21" s="1"/>
  <c r="G653" i="8"/>
  <c r="BE653" i="21" s="1"/>
  <c r="F653" i="8"/>
  <c r="AI653" i="21" s="1"/>
  <c r="E653" i="8"/>
  <c r="X653" i="21" s="1"/>
  <c r="H638" i="8"/>
  <c r="CA638" i="21" s="1"/>
  <c r="G638" i="8"/>
  <c r="BE638" i="21" s="1"/>
  <c r="F638" i="8"/>
  <c r="AI638" i="21" s="1"/>
  <c r="E638" i="8"/>
  <c r="X638" i="21" s="1"/>
  <c r="H637" i="8"/>
  <c r="CA637" i="21" s="1"/>
  <c r="G637" i="8"/>
  <c r="BE637" i="21" s="1"/>
  <c r="F637" i="8"/>
  <c r="AI637" i="21" s="1"/>
  <c r="E637" i="8"/>
  <c r="X637" i="21" s="1"/>
  <c r="H636" i="8"/>
  <c r="CA636" i="21" s="1"/>
  <c r="G636" i="8"/>
  <c r="BE636" i="21" s="1"/>
  <c r="F636" i="8"/>
  <c r="AI636" i="21" s="1"/>
  <c r="E636" i="8"/>
  <c r="X636" i="21" s="1"/>
  <c r="H635" i="8"/>
  <c r="CA635" i="21" s="1"/>
  <c r="G635" i="8"/>
  <c r="BE635" i="21" s="1"/>
  <c r="F635" i="8"/>
  <c r="AI635" i="21" s="1"/>
  <c r="E635" i="8"/>
  <c r="X635" i="21" s="1"/>
  <c r="H634" i="8"/>
  <c r="CA634" i="21" s="1"/>
  <c r="G634" i="8"/>
  <c r="BE634" i="21" s="1"/>
  <c r="F634" i="8"/>
  <c r="AI634" i="21" s="1"/>
  <c r="E634" i="8"/>
  <c r="X634" i="21" s="1"/>
  <c r="H633" i="8"/>
  <c r="CA633" i="21" s="1"/>
  <c r="G633" i="8"/>
  <c r="BE633" i="21" s="1"/>
  <c r="F633" i="8"/>
  <c r="AI633" i="21" s="1"/>
  <c r="E633" i="8"/>
  <c r="X633" i="21" s="1"/>
  <c r="H632" i="8"/>
  <c r="CA632" i="21" s="1"/>
  <c r="G632" i="8"/>
  <c r="BE632" i="21" s="1"/>
  <c r="F632" i="8"/>
  <c r="AI632" i="21" s="1"/>
  <c r="E632" i="8"/>
  <c r="X632" i="21" s="1"/>
  <c r="H631" i="8"/>
  <c r="CA631" i="21" s="1"/>
  <c r="G631" i="8"/>
  <c r="BE631" i="21" s="1"/>
  <c r="F631" i="8"/>
  <c r="AI631" i="21" s="1"/>
  <c r="E631" i="8"/>
  <c r="X631" i="21" s="1"/>
  <c r="H630" i="8"/>
  <c r="CA630" i="21" s="1"/>
  <c r="G630" i="8"/>
  <c r="BE630" i="21" s="1"/>
  <c r="F630" i="8"/>
  <c r="AI630" i="21" s="1"/>
  <c r="E630" i="8"/>
  <c r="X630" i="21" s="1"/>
  <c r="H629" i="8"/>
  <c r="CA629" i="21" s="1"/>
  <c r="G629" i="8"/>
  <c r="BE629" i="21" s="1"/>
  <c r="F629" i="8"/>
  <c r="AI629" i="21" s="1"/>
  <c r="E629" i="8"/>
  <c r="X629" i="21" s="1"/>
  <c r="H626" i="8"/>
  <c r="CA626" i="21" s="1"/>
  <c r="G626" i="8"/>
  <c r="BE626" i="21" s="1"/>
  <c r="F626" i="8"/>
  <c r="AI626" i="21" s="1"/>
  <c r="E626" i="8"/>
  <c r="X626" i="21" s="1"/>
  <c r="H625" i="8"/>
  <c r="CA625" i="21" s="1"/>
  <c r="G625" i="8"/>
  <c r="BE625" i="21" s="1"/>
  <c r="F625" i="8"/>
  <c r="AI625" i="21" s="1"/>
  <c r="E625" i="8"/>
  <c r="X625" i="21" s="1"/>
  <c r="H624" i="8"/>
  <c r="CA624" i="21" s="1"/>
  <c r="G624" i="8"/>
  <c r="BE624" i="21" s="1"/>
  <c r="F624" i="8"/>
  <c r="AI624" i="21" s="1"/>
  <c r="E624" i="8"/>
  <c r="X624" i="21" s="1"/>
  <c r="H623" i="8"/>
  <c r="CA623" i="21" s="1"/>
  <c r="G623" i="8"/>
  <c r="BE623" i="21" s="1"/>
  <c r="F623" i="8"/>
  <c r="AI623" i="21" s="1"/>
  <c r="E623" i="8"/>
  <c r="X623" i="21" s="1"/>
  <c r="H622" i="8"/>
  <c r="CA622" i="21" s="1"/>
  <c r="G622" i="8"/>
  <c r="BE622" i="21" s="1"/>
  <c r="F622" i="8"/>
  <c r="AI622" i="21" s="1"/>
  <c r="E622" i="8"/>
  <c r="X622" i="21" s="1"/>
  <c r="H621" i="8"/>
  <c r="CA621" i="21" s="1"/>
  <c r="G621" i="8"/>
  <c r="BE621" i="21" s="1"/>
  <c r="F621" i="8"/>
  <c r="AI621" i="21" s="1"/>
  <c r="E621" i="8"/>
  <c r="X621" i="21" s="1"/>
  <c r="H620" i="8"/>
  <c r="CA620" i="21" s="1"/>
  <c r="G620" i="8"/>
  <c r="BE620" i="21" s="1"/>
  <c r="F620" i="8"/>
  <c r="AI620" i="21" s="1"/>
  <c r="E620" i="8"/>
  <c r="X620" i="21" s="1"/>
  <c r="H619" i="8"/>
  <c r="CA619" i="21" s="1"/>
  <c r="G619" i="8"/>
  <c r="BE619" i="21" s="1"/>
  <c r="F619" i="8"/>
  <c r="AI619" i="21" s="1"/>
  <c r="E619" i="8"/>
  <c r="X619" i="21" s="1"/>
  <c r="H618" i="8"/>
  <c r="CA618" i="21" s="1"/>
  <c r="G618" i="8"/>
  <c r="BE618" i="21" s="1"/>
  <c r="F618" i="8"/>
  <c r="AI618" i="21" s="1"/>
  <c r="E618" i="8"/>
  <c r="X618" i="21" s="1"/>
  <c r="H617" i="8"/>
  <c r="CA617" i="21" s="1"/>
  <c r="G617" i="8"/>
  <c r="BE617" i="21" s="1"/>
  <c r="F617" i="8"/>
  <c r="AI617" i="21" s="1"/>
  <c r="E617" i="8"/>
  <c r="X617" i="21" s="1"/>
  <c r="H614" i="8"/>
  <c r="CA614" i="21" s="1"/>
  <c r="G614" i="8"/>
  <c r="BE614" i="21" s="1"/>
  <c r="F614" i="8"/>
  <c r="AI614" i="21" s="1"/>
  <c r="E614" i="8"/>
  <c r="X614" i="21" s="1"/>
  <c r="H613" i="8"/>
  <c r="CA613" i="21" s="1"/>
  <c r="G613" i="8"/>
  <c r="BE613" i="21" s="1"/>
  <c r="F613" i="8"/>
  <c r="AI613" i="21" s="1"/>
  <c r="E613" i="8"/>
  <c r="X613" i="21" s="1"/>
  <c r="H612" i="8"/>
  <c r="CA612" i="21" s="1"/>
  <c r="G612" i="8"/>
  <c r="BE612" i="21" s="1"/>
  <c r="F612" i="8"/>
  <c r="AI612" i="21" s="1"/>
  <c r="E612" i="8"/>
  <c r="X612" i="21" s="1"/>
  <c r="H611" i="8"/>
  <c r="CA611" i="21" s="1"/>
  <c r="G611" i="8"/>
  <c r="BE611" i="21" s="1"/>
  <c r="F611" i="8"/>
  <c r="AI611" i="21" s="1"/>
  <c r="E611" i="8"/>
  <c r="X611" i="21" s="1"/>
  <c r="H610" i="8"/>
  <c r="CA610" i="21" s="1"/>
  <c r="G610" i="8"/>
  <c r="BE610" i="21" s="1"/>
  <c r="F610" i="8"/>
  <c r="AI610" i="21" s="1"/>
  <c r="E610" i="8"/>
  <c r="X610" i="21" s="1"/>
  <c r="H609" i="8"/>
  <c r="CA609" i="21" s="1"/>
  <c r="G609" i="8"/>
  <c r="BE609" i="21" s="1"/>
  <c r="F609" i="8"/>
  <c r="AI609" i="21" s="1"/>
  <c r="E609" i="8"/>
  <c r="X609" i="21" s="1"/>
  <c r="H608" i="8"/>
  <c r="CA608" i="21" s="1"/>
  <c r="G608" i="8"/>
  <c r="BE608" i="21" s="1"/>
  <c r="F608" i="8"/>
  <c r="AI608" i="21" s="1"/>
  <c r="E608" i="8"/>
  <c r="X608" i="21" s="1"/>
  <c r="H607" i="8"/>
  <c r="CA607" i="21" s="1"/>
  <c r="G607" i="8"/>
  <c r="BE607" i="21" s="1"/>
  <c r="F607" i="8"/>
  <c r="AI607" i="21" s="1"/>
  <c r="E607" i="8"/>
  <c r="X607" i="21" s="1"/>
  <c r="H606" i="8"/>
  <c r="CA606" i="21" s="1"/>
  <c r="G606" i="8"/>
  <c r="BE606" i="21" s="1"/>
  <c r="F606" i="8"/>
  <c r="AI606" i="21" s="1"/>
  <c r="E606" i="8"/>
  <c r="X606" i="21" s="1"/>
  <c r="H605" i="8"/>
  <c r="CA605" i="21" s="1"/>
  <c r="G605" i="8"/>
  <c r="BE605" i="21" s="1"/>
  <c r="F605" i="8"/>
  <c r="AI605" i="21" s="1"/>
  <c r="E605" i="8"/>
  <c r="X605" i="21" s="1"/>
  <c r="H602" i="8"/>
  <c r="CA602" i="21" s="1"/>
  <c r="G602" i="8"/>
  <c r="BE602" i="21" s="1"/>
  <c r="F602" i="8"/>
  <c r="AI602" i="21" s="1"/>
  <c r="E602" i="8"/>
  <c r="X602" i="21" s="1"/>
  <c r="H601" i="8"/>
  <c r="CA601" i="21" s="1"/>
  <c r="G601" i="8"/>
  <c r="BE601" i="21" s="1"/>
  <c r="F601" i="8"/>
  <c r="AI601" i="21" s="1"/>
  <c r="E601" i="8"/>
  <c r="X601" i="21" s="1"/>
  <c r="H600" i="8"/>
  <c r="CA600" i="21" s="1"/>
  <c r="G600" i="8"/>
  <c r="BE600" i="21" s="1"/>
  <c r="F600" i="8"/>
  <c r="AI600" i="21" s="1"/>
  <c r="E600" i="8"/>
  <c r="X600" i="21" s="1"/>
  <c r="H599" i="8"/>
  <c r="CA599" i="21" s="1"/>
  <c r="G599" i="8"/>
  <c r="BE599" i="21" s="1"/>
  <c r="F599" i="8"/>
  <c r="AI599" i="21" s="1"/>
  <c r="E599" i="8"/>
  <c r="X599" i="21" s="1"/>
  <c r="H598" i="8"/>
  <c r="CA598" i="21" s="1"/>
  <c r="G598" i="8"/>
  <c r="BE598" i="21" s="1"/>
  <c r="F598" i="8"/>
  <c r="AI598" i="21" s="1"/>
  <c r="E598" i="8"/>
  <c r="X598" i="21" s="1"/>
  <c r="H597" i="8"/>
  <c r="CA597" i="21" s="1"/>
  <c r="G597" i="8"/>
  <c r="BE597" i="21" s="1"/>
  <c r="F597" i="8"/>
  <c r="AI597" i="21" s="1"/>
  <c r="E597" i="8"/>
  <c r="X597" i="21" s="1"/>
  <c r="H596" i="8"/>
  <c r="CA596" i="21" s="1"/>
  <c r="G596" i="8"/>
  <c r="BE596" i="21" s="1"/>
  <c r="F596" i="8"/>
  <c r="AI596" i="21" s="1"/>
  <c r="E596" i="8"/>
  <c r="X596" i="21" s="1"/>
  <c r="H595" i="8"/>
  <c r="CA595" i="21" s="1"/>
  <c r="G595" i="8"/>
  <c r="BE595" i="21" s="1"/>
  <c r="F595" i="8"/>
  <c r="AI595" i="21" s="1"/>
  <c r="E595" i="8"/>
  <c r="X595" i="21" s="1"/>
  <c r="H594" i="8"/>
  <c r="CA594" i="21" s="1"/>
  <c r="G594" i="8"/>
  <c r="BE594" i="21" s="1"/>
  <c r="F594" i="8"/>
  <c r="AI594" i="21" s="1"/>
  <c r="E594" i="8"/>
  <c r="X594" i="21" s="1"/>
  <c r="H593" i="8"/>
  <c r="CA593" i="21" s="1"/>
  <c r="G593" i="8"/>
  <c r="BE593" i="21" s="1"/>
  <c r="F593" i="8"/>
  <c r="AI593" i="21" s="1"/>
  <c r="E593" i="8"/>
  <c r="X593" i="21" s="1"/>
  <c r="H590" i="8"/>
  <c r="CA590" i="21" s="1"/>
  <c r="G590" i="8"/>
  <c r="BE590" i="21" s="1"/>
  <c r="F590" i="8"/>
  <c r="AI590" i="21" s="1"/>
  <c r="E590" i="8"/>
  <c r="X590" i="21" s="1"/>
  <c r="H589" i="8"/>
  <c r="CA589" i="21" s="1"/>
  <c r="G589" i="8"/>
  <c r="BE589" i="21" s="1"/>
  <c r="F589" i="8"/>
  <c r="AI589" i="21" s="1"/>
  <c r="E589" i="8"/>
  <c r="X589" i="21" s="1"/>
  <c r="H588" i="8"/>
  <c r="CA588" i="21" s="1"/>
  <c r="G588" i="8"/>
  <c r="BE588" i="21" s="1"/>
  <c r="F588" i="8"/>
  <c r="AI588" i="21" s="1"/>
  <c r="E588" i="8"/>
  <c r="X588" i="21" s="1"/>
  <c r="H587" i="8"/>
  <c r="CA587" i="21" s="1"/>
  <c r="G587" i="8"/>
  <c r="BE587" i="21" s="1"/>
  <c r="F587" i="8"/>
  <c r="AI587" i="21" s="1"/>
  <c r="E587" i="8"/>
  <c r="X587" i="21" s="1"/>
  <c r="H586" i="8"/>
  <c r="CA586" i="21" s="1"/>
  <c r="G586" i="8"/>
  <c r="BE586" i="21" s="1"/>
  <c r="F586" i="8"/>
  <c r="AI586" i="21" s="1"/>
  <c r="E586" i="8"/>
  <c r="X586" i="21" s="1"/>
  <c r="H585" i="8"/>
  <c r="CA585" i="21" s="1"/>
  <c r="G585" i="8"/>
  <c r="BE585" i="21" s="1"/>
  <c r="F585" i="8"/>
  <c r="AI585" i="21" s="1"/>
  <c r="E585" i="8"/>
  <c r="X585" i="21" s="1"/>
  <c r="H584" i="8"/>
  <c r="CA584" i="21" s="1"/>
  <c r="G584" i="8"/>
  <c r="BE584" i="21" s="1"/>
  <c r="F584" i="8"/>
  <c r="AI584" i="21" s="1"/>
  <c r="E584" i="8"/>
  <c r="X584" i="21" s="1"/>
  <c r="H583" i="8"/>
  <c r="CA583" i="21" s="1"/>
  <c r="G583" i="8"/>
  <c r="BE583" i="21" s="1"/>
  <c r="F583" i="8"/>
  <c r="AI583" i="21" s="1"/>
  <c r="E583" i="8"/>
  <c r="X583" i="21" s="1"/>
  <c r="H582" i="8"/>
  <c r="CA582" i="21" s="1"/>
  <c r="G582" i="8"/>
  <c r="BE582" i="21" s="1"/>
  <c r="F582" i="8"/>
  <c r="AI582" i="21" s="1"/>
  <c r="E582" i="8"/>
  <c r="X582" i="21" s="1"/>
  <c r="H581" i="8"/>
  <c r="CA581" i="21" s="1"/>
  <c r="G581" i="8"/>
  <c r="BE581" i="21" s="1"/>
  <c r="F581" i="8"/>
  <c r="AI581" i="21" s="1"/>
  <c r="E581" i="8"/>
  <c r="X581" i="21" s="1"/>
  <c r="H566" i="8"/>
  <c r="CA566" i="21" s="1"/>
  <c r="G566" i="8"/>
  <c r="BE566" i="21" s="1"/>
  <c r="F566" i="8"/>
  <c r="AI566" i="21" s="1"/>
  <c r="E566" i="8"/>
  <c r="X566" i="21" s="1"/>
  <c r="H565" i="8"/>
  <c r="CA565" i="21" s="1"/>
  <c r="G565" i="8"/>
  <c r="BE565" i="21" s="1"/>
  <c r="F565" i="8"/>
  <c r="AI565" i="21" s="1"/>
  <c r="E565" i="8"/>
  <c r="X565" i="21" s="1"/>
  <c r="H564" i="8"/>
  <c r="CA564" i="21" s="1"/>
  <c r="G564" i="8"/>
  <c r="BE564" i="21" s="1"/>
  <c r="F564" i="8"/>
  <c r="AI564" i="21" s="1"/>
  <c r="E564" i="8"/>
  <c r="X564" i="21" s="1"/>
  <c r="H563" i="8"/>
  <c r="CA563" i="21" s="1"/>
  <c r="G563" i="8"/>
  <c r="BE563" i="21" s="1"/>
  <c r="F563" i="8"/>
  <c r="AI563" i="21" s="1"/>
  <c r="E563" i="8"/>
  <c r="X563" i="21" s="1"/>
  <c r="H562" i="8"/>
  <c r="CA562" i="21" s="1"/>
  <c r="G562" i="8"/>
  <c r="BE562" i="21" s="1"/>
  <c r="F562" i="8"/>
  <c r="AI562" i="21" s="1"/>
  <c r="E562" i="8"/>
  <c r="X562" i="21" s="1"/>
  <c r="H561" i="8"/>
  <c r="CA561" i="21" s="1"/>
  <c r="G561" i="8"/>
  <c r="BE561" i="21" s="1"/>
  <c r="F561" i="8"/>
  <c r="AI561" i="21" s="1"/>
  <c r="E561" i="8"/>
  <c r="X561" i="21" s="1"/>
  <c r="H560" i="8"/>
  <c r="CA560" i="21" s="1"/>
  <c r="G560" i="8"/>
  <c r="BE560" i="21" s="1"/>
  <c r="F560" i="8"/>
  <c r="AI560" i="21" s="1"/>
  <c r="E560" i="8"/>
  <c r="X560" i="21" s="1"/>
  <c r="H559" i="8"/>
  <c r="CA559" i="21" s="1"/>
  <c r="G559" i="8"/>
  <c r="BE559" i="21" s="1"/>
  <c r="F559" i="8"/>
  <c r="AI559" i="21" s="1"/>
  <c r="E559" i="8"/>
  <c r="X559" i="21" s="1"/>
  <c r="H558" i="8"/>
  <c r="CA558" i="21" s="1"/>
  <c r="G558" i="8"/>
  <c r="BE558" i="21" s="1"/>
  <c r="F558" i="8"/>
  <c r="AI558" i="21" s="1"/>
  <c r="E558" i="8"/>
  <c r="X558" i="21" s="1"/>
  <c r="H557" i="8"/>
  <c r="CA557" i="21" s="1"/>
  <c r="G557" i="8"/>
  <c r="BE557" i="21" s="1"/>
  <c r="F557" i="8"/>
  <c r="AI557" i="21" s="1"/>
  <c r="E557" i="8"/>
  <c r="X557" i="21" s="1"/>
  <c r="H470" i="8"/>
  <c r="CA470" i="21" s="1"/>
  <c r="G470" i="8"/>
  <c r="BE470" i="21" s="1"/>
  <c r="F470" i="8"/>
  <c r="AI470" i="21" s="1"/>
  <c r="E470" i="8"/>
  <c r="X470" i="21" s="1"/>
  <c r="H469" i="8"/>
  <c r="CA469" i="21" s="1"/>
  <c r="G469" i="8"/>
  <c r="BE469" i="21" s="1"/>
  <c r="F469" i="8"/>
  <c r="AI469" i="21" s="1"/>
  <c r="E469" i="8"/>
  <c r="X469" i="21" s="1"/>
  <c r="H468" i="8"/>
  <c r="CA468" i="21" s="1"/>
  <c r="G468" i="8"/>
  <c r="BE468" i="21" s="1"/>
  <c r="F468" i="8"/>
  <c r="AI468" i="21" s="1"/>
  <c r="E468" i="8"/>
  <c r="X468" i="21" s="1"/>
  <c r="H467" i="8"/>
  <c r="CA467" i="21" s="1"/>
  <c r="G467" i="8"/>
  <c r="BE467" i="21" s="1"/>
  <c r="F467" i="8"/>
  <c r="AI467" i="21" s="1"/>
  <c r="E467" i="8"/>
  <c r="X467" i="21" s="1"/>
  <c r="H466" i="8"/>
  <c r="CA466" i="21" s="1"/>
  <c r="G466" i="8"/>
  <c r="BE466" i="21" s="1"/>
  <c r="F466" i="8"/>
  <c r="AI466" i="21" s="1"/>
  <c r="E466" i="8"/>
  <c r="X466" i="21" s="1"/>
  <c r="H465" i="8"/>
  <c r="CA465" i="21" s="1"/>
  <c r="G465" i="8"/>
  <c r="BE465" i="21" s="1"/>
  <c r="F465" i="8"/>
  <c r="AI465" i="21" s="1"/>
  <c r="E465" i="8"/>
  <c r="X465" i="21" s="1"/>
  <c r="H464" i="8"/>
  <c r="CA464" i="21" s="1"/>
  <c r="G464" i="8"/>
  <c r="BE464" i="21" s="1"/>
  <c r="F464" i="8"/>
  <c r="AI464" i="21" s="1"/>
  <c r="E464" i="8"/>
  <c r="X464" i="21" s="1"/>
  <c r="H463" i="8"/>
  <c r="CA463" i="21" s="1"/>
  <c r="G463" i="8"/>
  <c r="BE463" i="21" s="1"/>
  <c r="F463" i="8"/>
  <c r="AI463" i="21" s="1"/>
  <c r="E463" i="8"/>
  <c r="X463" i="21" s="1"/>
  <c r="H462" i="8"/>
  <c r="CA462" i="21" s="1"/>
  <c r="G462" i="8"/>
  <c r="BE462" i="21" s="1"/>
  <c r="F462" i="8"/>
  <c r="AI462" i="21" s="1"/>
  <c r="E462" i="8"/>
  <c r="X462" i="21" s="1"/>
  <c r="H461" i="8"/>
  <c r="CA461" i="21" s="1"/>
  <c r="G461" i="8"/>
  <c r="BE461" i="21" s="1"/>
  <c r="F461" i="8"/>
  <c r="AI461" i="21" s="1"/>
  <c r="E461" i="8"/>
  <c r="X461" i="21" s="1"/>
  <c r="H458" i="8"/>
  <c r="CA458" i="21" s="1"/>
  <c r="G458" i="8"/>
  <c r="BE458" i="21" s="1"/>
  <c r="F458" i="8"/>
  <c r="AI458" i="21" s="1"/>
  <c r="E458" i="8"/>
  <c r="X458" i="21" s="1"/>
  <c r="H457" i="8"/>
  <c r="CA457" i="21" s="1"/>
  <c r="G457" i="8"/>
  <c r="BE457" i="21" s="1"/>
  <c r="F457" i="8"/>
  <c r="AI457" i="21" s="1"/>
  <c r="E457" i="8"/>
  <c r="X457" i="21" s="1"/>
  <c r="H456" i="8"/>
  <c r="CA456" i="21" s="1"/>
  <c r="G456" i="8"/>
  <c r="BE456" i="21" s="1"/>
  <c r="F456" i="8"/>
  <c r="AI456" i="21" s="1"/>
  <c r="E456" i="8"/>
  <c r="X456" i="21" s="1"/>
  <c r="H455" i="8"/>
  <c r="CA455" i="21" s="1"/>
  <c r="G455" i="8"/>
  <c r="BE455" i="21" s="1"/>
  <c r="F455" i="8"/>
  <c r="AI455" i="21" s="1"/>
  <c r="E455" i="8"/>
  <c r="X455" i="21" s="1"/>
  <c r="H454" i="8"/>
  <c r="CA454" i="21" s="1"/>
  <c r="G454" i="8"/>
  <c r="BE454" i="21" s="1"/>
  <c r="F454" i="8"/>
  <c r="AI454" i="21" s="1"/>
  <c r="E454" i="8"/>
  <c r="X454" i="21" s="1"/>
  <c r="H453" i="8"/>
  <c r="CA453" i="21" s="1"/>
  <c r="G453" i="8"/>
  <c r="BE453" i="21" s="1"/>
  <c r="F453" i="8"/>
  <c r="AI453" i="21" s="1"/>
  <c r="E453" i="8"/>
  <c r="X453" i="21" s="1"/>
  <c r="H452" i="8"/>
  <c r="CA452" i="21" s="1"/>
  <c r="G452" i="8"/>
  <c r="BE452" i="21" s="1"/>
  <c r="F452" i="8"/>
  <c r="AI452" i="21" s="1"/>
  <c r="E452" i="8"/>
  <c r="X452" i="21" s="1"/>
  <c r="H451" i="8"/>
  <c r="CA451" i="21" s="1"/>
  <c r="G451" i="8"/>
  <c r="BE451" i="21" s="1"/>
  <c r="F451" i="8"/>
  <c r="AI451" i="21" s="1"/>
  <c r="E451" i="8"/>
  <c r="X451" i="21" s="1"/>
  <c r="H450" i="8"/>
  <c r="CA450" i="21" s="1"/>
  <c r="G450" i="8"/>
  <c r="BE450" i="21" s="1"/>
  <c r="F450" i="8"/>
  <c r="AI450" i="21" s="1"/>
  <c r="E450" i="8"/>
  <c r="X450" i="21" s="1"/>
  <c r="H449" i="8"/>
  <c r="CA449" i="21" s="1"/>
  <c r="G449" i="8"/>
  <c r="BE449" i="21" s="1"/>
  <c r="F449" i="8"/>
  <c r="AI449" i="21" s="1"/>
  <c r="E449" i="8"/>
  <c r="X449" i="21" s="1"/>
  <c r="H446" i="8"/>
  <c r="CA446" i="21" s="1"/>
  <c r="G446" i="8"/>
  <c r="BE446" i="21" s="1"/>
  <c r="F446" i="8"/>
  <c r="AI446" i="21" s="1"/>
  <c r="E446" i="8"/>
  <c r="X446" i="21" s="1"/>
  <c r="H445" i="8"/>
  <c r="CA445" i="21" s="1"/>
  <c r="G445" i="8"/>
  <c r="BE445" i="21" s="1"/>
  <c r="F445" i="8"/>
  <c r="AI445" i="21" s="1"/>
  <c r="E445" i="8"/>
  <c r="X445" i="21" s="1"/>
  <c r="H444" i="8"/>
  <c r="CA444" i="21" s="1"/>
  <c r="G444" i="8"/>
  <c r="BE444" i="21" s="1"/>
  <c r="F444" i="8"/>
  <c r="AI444" i="21" s="1"/>
  <c r="E444" i="8"/>
  <c r="X444" i="21" s="1"/>
  <c r="H443" i="8"/>
  <c r="CA443" i="21" s="1"/>
  <c r="G443" i="8"/>
  <c r="BE443" i="21" s="1"/>
  <c r="F443" i="8"/>
  <c r="AI443" i="21" s="1"/>
  <c r="E443" i="8"/>
  <c r="X443" i="21" s="1"/>
  <c r="H442" i="8"/>
  <c r="CA442" i="21" s="1"/>
  <c r="G442" i="8"/>
  <c r="BE442" i="21" s="1"/>
  <c r="F442" i="8"/>
  <c r="AI442" i="21" s="1"/>
  <c r="E442" i="8"/>
  <c r="X442" i="21" s="1"/>
  <c r="H441" i="8"/>
  <c r="CA441" i="21" s="1"/>
  <c r="G441" i="8"/>
  <c r="BE441" i="21" s="1"/>
  <c r="F441" i="8"/>
  <c r="AI441" i="21" s="1"/>
  <c r="E441" i="8"/>
  <c r="X441" i="21" s="1"/>
  <c r="H440" i="8"/>
  <c r="CA440" i="21" s="1"/>
  <c r="G440" i="8"/>
  <c r="BE440" i="21" s="1"/>
  <c r="F440" i="8"/>
  <c r="AI440" i="21" s="1"/>
  <c r="E440" i="8"/>
  <c r="X440" i="21" s="1"/>
  <c r="H439" i="8"/>
  <c r="CA439" i="21" s="1"/>
  <c r="G439" i="8"/>
  <c r="BE439" i="21" s="1"/>
  <c r="F439" i="8"/>
  <c r="AI439" i="21" s="1"/>
  <c r="E439" i="8"/>
  <c r="X439" i="21" s="1"/>
  <c r="H438" i="8"/>
  <c r="CA438" i="21" s="1"/>
  <c r="G438" i="8"/>
  <c r="BE438" i="21" s="1"/>
  <c r="F438" i="8"/>
  <c r="AI438" i="21" s="1"/>
  <c r="E438" i="8"/>
  <c r="X438" i="21" s="1"/>
  <c r="H437" i="8"/>
  <c r="CA437" i="21" s="1"/>
  <c r="G437" i="8"/>
  <c r="BE437" i="21" s="1"/>
  <c r="F437" i="8"/>
  <c r="AI437" i="21" s="1"/>
  <c r="E437" i="8"/>
  <c r="X437" i="21" s="1"/>
  <c r="H434" i="8"/>
  <c r="CA434" i="21" s="1"/>
  <c r="G434" i="8"/>
  <c r="BE434" i="21" s="1"/>
  <c r="F434" i="8"/>
  <c r="AI434" i="21" s="1"/>
  <c r="E434" i="8"/>
  <c r="X434" i="21" s="1"/>
  <c r="H433" i="8"/>
  <c r="CA433" i="21" s="1"/>
  <c r="G433" i="8"/>
  <c r="BE433" i="21" s="1"/>
  <c r="F433" i="8"/>
  <c r="AI433" i="21" s="1"/>
  <c r="E433" i="8"/>
  <c r="X433" i="21" s="1"/>
  <c r="H432" i="8"/>
  <c r="CA432" i="21" s="1"/>
  <c r="G432" i="8"/>
  <c r="BE432" i="21" s="1"/>
  <c r="F432" i="8"/>
  <c r="AI432" i="21" s="1"/>
  <c r="E432" i="8"/>
  <c r="X432" i="21" s="1"/>
  <c r="H431" i="8"/>
  <c r="CA431" i="21" s="1"/>
  <c r="G431" i="8"/>
  <c r="BE431" i="21" s="1"/>
  <c r="F431" i="8"/>
  <c r="AI431" i="21" s="1"/>
  <c r="E431" i="8"/>
  <c r="X431" i="21" s="1"/>
  <c r="H430" i="8"/>
  <c r="CA430" i="21" s="1"/>
  <c r="G430" i="8"/>
  <c r="BE430" i="21" s="1"/>
  <c r="F430" i="8"/>
  <c r="AI430" i="21" s="1"/>
  <c r="E430" i="8"/>
  <c r="X430" i="21" s="1"/>
  <c r="H429" i="8"/>
  <c r="CA429" i="21" s="1"/>
  <c r="G429" i="8"/>
  <c r="BE429" i="21" s="1"/>
  <c r="F429" i="8"/>
  <c r="AI429" i="21" s="1"/>
  <c r="E429" i="8"/>
  <c r="X429" i="21" s="1"/>
  <c r="H428" i="8"/>
  <c r="CA428" i="21" s="1"/>
  <c r="G428" i="8"/>
  <c r="BE428" i="21" s="1"/>
  <c r="F428" i="8"/>
  <c r="AI428" i="21" s="1"/>
  <c r="E428" i="8"/>
  <c r="X428" i="21" s="1"/>
  <c r="H427" i="8"/>
  <c r="CA427" i="21" s="1"/>
  <c r="G427" i="8"/>
  <c r="BE427" i="21" s="1"/>
  <c r="F427" i="8"/>
  <c r="AI427" i="21" s="1"/>
  <c r="E427" i="8"/>
  <c r="X427" i="21" s="1"/>
  <c r="H426" i="8"/>
  <c r="CA426" i="21" s="1"/>
  <c r="G426" i="8"/>
  <c r="BE426" i="21" s="1"/>
  <c r="F426" i="8"/>
  <c r="AI426" i="21" s="1"/>
  <c r="E426" i="8"/>
  <c r="X426" i="21" s="1"/>
  <c r="H425" i="8"/>
  <c r="CA425" i="21" s="1"/>
  <c r="G425" i="8"/>
  <c r="BE425" i="21" s="1"/>
  <c r="F425" i="8"/>
  <c r="AI425" i="21" s="1"/>
  <c r="E425" i="8"/>
  <c r="X425" i="21" s="1"/>
  <c r="H422" i="8"/>
  <c r="CA422" i="21" s="1"/>
  <c r="G422" i="8"/>
  <c r="BE422" i="21" s="1"/>
  <c r="F422" i="8"/>
  <c r="AI422" i="21" s="1"/>
  <c r="E422" i="8"/>
  <c r="X422" i="21" s="1"/>
  <c r="H421" i="8"/>
  <c r="CA421" i="21" s="1"/>
  <c r="G421" i="8"/>
  <c r="BE421" i="21" s="1"/>
  <c r="F421" i="8"/>
  <c r="AI421" i="21" s="1"/>
  <c r="E421" i="8"/>
  <c r="X421" i="21" s="1"/>
  <c r="H420" i="8"/>
  <c r="CA420" i="21" s="1"/>
  <c r="G420" i="8"/>
  <c r="BE420" i="21" s="1"/>
  <c r="F420" i="8"/>
  <c r="AI420" i="21" s="1"/>
  <c r="E420" i="8"/>
  <c r="X420" i="21" s="1"/>
  <c r="H419" i="8"/>
  <c r="CA419" i="21" s="1"/>
  <c r="G419" i="8"/>
  <c r="BE419" i="21" s="1"/>
  <c r="F419" i="8"/>
  <c r="AI419" i="21" s="1"/>
  <c r="E419" i="8"/>
  <c r="X419" i="21" s="1"/>
  <c r="H418" i="8"/>
  <c r="CA418" i="21" s="1"/>
  <c r="G418" i="8"/>
  <c r="BE418" i="21" s="1"/>
  <c r="F418" i="8"/>
  <c r="AI418" i="21" s="1"/>
  <c r="E418" i="8"/>
  <c r="X418" i="21" s="1"/>
  <c r="H417" i="8"/>
  <c r="CA417" i="21" s="1"/>
  <c r="G417" i="8"/>
  <c r="BE417" i="21" s="1"/>
  <c r="F417" i="8"/>
  <c r="AI417" i="21" s="1"/>
  <c r="E417" i="8"/>
  <c r="X417" i="21" s="1"/>
  <c r="H416" i="8"/>
  <c r="CA416" i="21" s="1"/>
  <c r="G416" i="8"/>
  <c r="BE416" i="21" s="1"/>
  <c r="F416" i="8"/>
  <c r="AI416" i="21" s="1"/>
  <c r="E416" i="8"/>
  <c r="X416" i="21" s="1"/>
  <c r="H415" i="8"/>
  <c r="CA415" i="21" s="1"/>
  <c r="G415" i="8"/>
  <c r="BE415" i="21" s="1"/>
  <c r="F415" i="8"/>
  <c r="AI415" i="21" s="1"/>
  <c r="E415" i="8"/>
  <c r="X415" i="21" s="1"/>
  <c r="H414" i="8"/>
  <c r="CA414" i="21" s="1"/>
  <c r="G414" i="8"/>
  <c r="BE414" i="21" s="1"/>
  <c r="F414" i="8"/>
  <c r="AI414" i="21" s="1"/>
  <c r="E414" i="8"/>
  <c r="X414" i="21" s="1"/>
  <c r="H413" i="8"/>
  <c r="CA413" i="21" s="1"/>
  <c r="G413" i="8"/>
  <c r="BE413" i="21" s="1"/>
  <c r="F413" i="8"/>
  <c r="AI413" i="21" s="1"/>
  <c r="E413" i="8"/>
  <c r="X413" i="21" s="1"/>
  <c r="H410" i="8"/>
  <c r="CA410" i="21" s="1"/>
  <c r="G410" i="8"/>
  <c r="BE410" i="21" s="1"/>
  <c r="F410" i="8"/>
  <c r="AI410" i="21" s="1"/>
  <c r="E410" i="8"/>
  <c r="X410" i="21" s="1"/>
  <c r="H409" i="8"/>
  <c r="CA409" i="21" s="1"/>
  <c r="G409" i="8"/>
  <c r="BE409" i="21" s="1"/>
  <c r="F409" i="8"/>
  <c r="AI409" i="21" s="1"/>
  <c r="E409" i="8"/>
  <c r="X409" i="21" s="1"/>
  <c r="H408" i="8"/>
  <c r="CA408" i="21" s="1"/>
  <c r="G408" i="8"/>
  <c r="BE408" i="21" s="1"/>
  <c r="F408" i="8"/>
  <c r="AI408" i="21" s="1"/>
  <c r="E408" i="8"/>
  <c r="X408" i="21" s="1"/>
  <c r="H407" i="8"/>
  <c r="CA407" i="21" s="1"/>
  <c r="G407" i="8"/>
  <c r="BE407" i="21" s="1"/>
  <c r="F407" i="8"/>
  <c r="AI407" i="21" s="1"/>
  <c r="E407" i="8"/>
  <c r="X407" i="21" s="1"/>
  <c r="H406" i="8"/>
  <c r="CA406" i="21" s="1"/>
  <c r="G406" i="8"/>
  <c r="BE406" i="21" s="1"/>
  <c r="F406" i="8"/>
  <c r="AI406" i="21" s="1"/>
  <c r="E406" i="8"/>
  <c r="X406" i="21" s="1"/>
  <c r="H405" i="8"/>
  <c r="CA405" i="21" s="1"/>
  <c r="G405" i="8"/>
  <c r="BE405" i="21" s="1"/>
  <c r="F405" i="8"/>
  <c r="AI405" i="21" s="1"/>
  <c r="E405" i="8"/>
  <c r="X405" i="21" s="1"/>
  <c r="H404" i="8"/>
  <c r="CA404" i="21" s="1"/>
  <c r="G404" i="8"/>
  <c r="BE404" i="21" s="1"/>
  <c r="F404" i="8"/>
  <c r="AI404" i="21" s="1"/>
  <c r="E404" i="8"/>
  <c r="X404" i="21" s="1"/>
  <c r="H403" i="8"/>
  <c r="CA403" i="21" s="1"/>
  <c r="G403" i="8"/>
  <c r="BE403" i="21" s="1"/>
  <c r="F403" i="8"/>
  <c r="AI403" i="21" s="1"/>
  <c r="E403" i="8"/>
  <c r="X403" i="21" s="1"/>
  <c r="H402" i="8"/>
  <c r="CA402" i="21" s="1"/>
  <c r="G402" i="8"/>
  <c r="BE402" i="21" s="1"/>
  <c r="F402" i="8"/>
  <c r="AI402" i="21" s="1"/>
  <c r="E402" i="8"/>
  <c r="X402" i="21" s="1"/>
  <c r="H401" i="8"/>
  <c r="CA401" i="21" s="1"/>
  <c r="G401" i="8"/>
  <c r="BE401" i="21" s="1"/>
  <c r="F401" i="8"/>
  <c r="AI401" i="21" s="1"/>
  <c r="E401" i="8"/>
  <c r="X401" i="21" s="1"/>
  <c r="H398" i="8"/>
  <c r="CA398" i="21" s="1"/>
  <c r="G398" i="8"/>
  <c r="BE398" i="21" s="1"/>
  <c r="F398" i="8"/>
  <c r="AI398" i="21" s="1"/>
  <c r="E398" i="8"/>
  <c r="X398" i="21" s="1"/>
  <c r="H397" i="8"/>
  <c r="CA397" i="21" s="1"/>
  <c r="G397" i="8"/>
  <c r="BE397" i="21" s="1"/>
  <c r="F397" i="8"/>
  <c r="AI397" i="21" s="1"/>
  <c r="E397" i="8"/>
  <c r="X397" i="21" s="1"/>
  <c r="H396" i="8"/>
  <c r="CA396" i="21" s="1"/>
  <c r="G396" i="8"/>
  <c r="BE396" i="21" s="1"/>
  <c r="F396" i="8"/>
  <c r="AI396" i="21" s="1"/>
  <c r="E396" i="8"/>
  <c r="X396" i="21" s="1"/>
  <c r="H395" i="8"/>
  <c r="CA395" i="21" s="1"/>
  <c r="G395" i="8"/>
  <c r="BE395" i="21" s="1"/>
  <c r="F395" i="8"/>
  <c r="AI395" i="21" s="1"/>
  <c r="E395" i="8"/>
  <c r="X395" i="21" s="1"/>
  <c r="H394" i="8"/>
  <c r="CA394" i="21" s="1"/>
  <c r="G394" i="8"/>
  <c r="BE394" i="21" s="1"/>
  <c r="F394" i="8"/>
  <c r="AI394" i="21" s="1"/>
  <c r="E394" i="8"/>
  <c r="X394" i="21" s="1"/>
  <c r="H393" i="8"/>
  <c r="CA393" i="21" s="1"/>
  <c r="G393" i="8"/>
  <c r="BE393" i="21" s="1"/>
  <c r="F393" i="8"/>
  <c r="AI393" i="21" s="1"/>
  <c r="E393" i="8"/>
  <c r="X393" i="21" s="1"/>
  <c r="H392" i="8"/>
  <c r="CA392" i="21" s="1"/>
  <c r="G392" i="8"/>
  <c r="BE392" i="21" s="1"/>
  <c r="F392" i="8"/>
  <c r="AI392" i="21" s="1"/>
  <c r="E392" i="8"/>
  <c r="X392" i="21" s="1"/>
  <c r="H391" i="8"/>
  <c r="CA391" i="21" s="1"/>
  <c r="G391" i="8"/>
  <c r="BE391" i="21" s="1"/>
  <c r="F391" i="8"/>
  <c r="AI391" i="21" s="1"/>
  <c r="E391" i="8"/>
  <c r="X391" i="21" s="1"/>
  <c r="H390" i="8"/>
  <c r="CA390" i="21" s="1"/>
  <c r="G390" i="8"/>
  <c r="BE390" i="21" s="1"/>
  <c r="F390" i="8"/>
  <c r="AI390" i="21" s="1"/>
  <c r="E390" i="8"/>
  <c r="X390" i="21" s="1"/>
  <c r="H389" i="8"/>
  <c r="CA389" i="21" s="1"/>
  <c r="G389" i="8"/>
  <c r="BE389" i="21" s="1"/>
  <c r="F389" i="8"/>
  <c r="AI389" i="21" s="1"/>
  <c r="E389" i="8"/>
  <c r="X389" i="21" s="1"/>
  <c r="H386" i="8"/>
  <c r="CA386" i="21" s="1"/>
  <c r="G386" i="8"/>
  <c r="BE386" i="21" s="1"/>
  <c r="F386" i="8"/>
  <c r="AI386" i="21" s="1"/>
  <c r="E386" i="8"/>
  <c r="X386" i="21" s="1"/>
  <c r="H385" i="8"/>
  <c r="CA385" i="21" s="1"/>
  <c r="G385" i="8"/>
  <c r="BE385" i="21" s="1"/>
  <c r="F385" i="8"/>
  <c r="AI385" i="21" s="1"/>
  <c r="E385" i="8"/>
  <c r="X385" i="21" s="1"/>
  <c r="H384" i="8"/>
  <c r="CA384" i="21" s="1"/>
  <c r="G384" i="8"/>
  <c r="BE384" i="21" s="1"/>
  <c r="F384" i="8"/>
  <c r="AI384" i="21" s="1"/>
  <c r="E384" i="8"/>
  <c r="X384" i="21" s="1"/>
  <c r="H383" i="8"/>
  <c r="CA383" i="21" s="1"/>
  <c r="G383" i="8"/>
  <c r="BE383" i="21" s="1"/>
  <c r="F383" i="8"/>
  <c r="AI383" i="21" s="1"/>
  <c r="E383" i="8"/>
  <c r="X383" i="21" s="1"/>
  <c r="H382" i="8"/>
  <c r="CA382" i="21" s="1"/>
  <c r="G382" i="8"/>
  <c r="BE382" i="21" s="1"/>
  <c r="F382" i="8"/>
  <c r="AI382" i="21" s="1"/>
  <c r="E382" i="8"/>
  <c r="X382" i="21" s="1"/>
  <c r="H381" i="8"/>
  <c r="CA381" i="21" s="1"/>
  <c r="G381" i="8"/>
  <c r="BE381" i="21" s="1"/>
  <c r="F381" i="8"/>
  <c r="AI381" i="21" s="1"/>
  <c r="E381" i="8"/>
  <c r="X381" i="21" s="1"/>
  <c r="H380" i="8"/>
  <c r="CA380" i="21" s="1"/>
  <c r="G380" i="8"/>
  <c r="BE380" i="21" s="1"/>
  <c r="F380" i="8"/>
  <c r="AI380" i="21" s="1"/>
  <c r="E380" i="8"/>
  <c r="X380" i="21" s="1"/>
  <c r="H379" i="8"/>
  <c r="CA379" i="21" s="1"/>
  <c r="G379" i="8"/>
  <c r="BE379" i="21" s="1"/>
  <c r="F379" i="8"/>
  <c r="AI379" i="21" s="1"/>
  <c r="E379" i="8"/>
  <c r="X379" i="21" s="1"/>
  <c r="H378" i="8"/>
  <c r="CA378" i="21" s="1"/>
  <c r="G378" i="8"/>
  <c r="BE378" i="21" s="1"/>
  <c r="F378" i="8"/>
  <c r="AI378" i="21" s="1"/>
  <c r="E378" i="8"/>
  <c r="X378" i="21" s="1"/>
  <c r="H377" i="8"/>
  <c r="CA377" i="21" s="1"/>
  <c r="G377" i="8"/>
  <c r="BE377" i="21" s="1"/>
  <c r="F377" i="8"/>
  <c r="AI377" i="21" s="1"/>
  <c r="E377" i="8"/>
  <c r="X377" i="21" s="1"/>
  <c r="H374" i="8"/>
  <c r="CA374" i="21" s="1"/>
  <c r="G374" i="8"/>
  <c r="BE374" i="21" s="1"/>
  <c r="F374" i="8"/>
  <c r="AI374" i="21" s="1"/>
  <c r="E374" i="8"/>
  <c r="X374" i="21" s="1"/>
  <c r="H373" i="8"/>
  <c r="CA373" i="21" s="1"/>
  <c r="G373" i="8"/>
  <c r="BE373" i="21" s="1"/>
  <c r="F373" i="8"/>
  <c r="AI373" i="21" s="1"/>
  <c r="E373" i="8"/>
  <c r="X373" i="21" s="1"/>
  <c r="H372" i="8"/>
  <c r="CA372" i="21" s="1"/>
  <c r="G372" i="8"/>
  <c r="BE372" i="21" s="1"/>
  <c r="F372" i="8"/>
  <c r="AI372" i="21" s="1"/>
  <c r="E372" i="8"/>
  <c r="X372" i="21" s="1"/>
  <c r="H371" i="8"/>
  <c r="CA371" i="21" s="1"/>
  <c r="G371" i="8"/>
  <c r="BE371" i="21" s="1"/>
  <c r="F371" i="8"/>
  <c r="AI371" i="21" s="1"/>
  <c r="E371" i="8"/>
  <c r="X371" i="21" s="1"/>
  <c r="H370" i="8"/>
  <c r="CA370" i="21" s="1"/>
  <c r="G370" i="8"/>
  <c r="BE370" i="21" s="1"/>
  <c r="F370" i="8"/>
  <c r="AI370" i="21" s="1"/>
  <c r="E370" i="8"/>
  <c r="X370" i="21" s="1"/>
  <c r="H369" i="8"/>
  <c r="CA369" i="21" s="1"/>
  <c r="G369" i="8"/>
  <c r="BE369" i="21" s="1"/>
  <c r="F369" i="8"/>
  <c r="AI369" i="21" s="1"/>
  <c r="E369" i="8"/>
  <c r="X369" i="21" s="1"/>
  <c r="H368" i="8"/>
  <c r="CA368" i="21" s="1"/>
  <c r="G368" i="8"/>
  <c r="BE368" i="21" s="1"/>
  <c r="F368" i="8"/>
  <c r="AI368" i="21" s="1"/>
  <c r="E368" i="8"/>
  <c r="X368" i="21" s="1"/>
  <c r="H367" i="8"/>
  <c r="CA367" i="21" s="1"/>
  <c r="G367" i="8"/>
  <c r="BE367" i="21" s="1"/>
  <c r="F367" i="8"/>
  <c r="AI367" i="21" s="1"/>
  <c r="E367" i="8"/>
  <c r="X367" i="21" s="1"/>
  <c r="H366" i="8"/>
  <c r="CA366" i="21" s="1"/>
  <c r="G366" i="8"/>
  <c r="BE366" i="21" s="1"/>
  <c r="F366" i="8"/>
  <c r="AI366" i="21" s="1"/>
  <c r="E366" i="8"/>
  <c r="X366" i="21" s="1"/>
  <c r="H365" i="8"/>
  <c r="CA365" i="21" s="1"/>
  <c r="G365" i="8"/>
  <c r="BE365" i="21" s="1"/>
  <c r="F365" i="8"/>
  <c r="AI365" i="21" s="1"/>
  <c r="E365" i="8"/>
  <c r="X365" i="21" s="1"/>
  <c r="H362" i="8"/>
  <c r="CA362" i="21" s="1"/>
  <c r="G362" i="8"/>
  <c r="BE362" i="21" s="1"/>
  <c r="F362" i="8"/>
  <c r="AI362" i="21" s="1"/>
  <c r="E362" i="8"/>
  <c r="X362" i="21" s="1"/>
  <c r="H361" i="8"/>
  <c r="CA361" i="21" s="1"/>
  <c r="G361" i="8"/>
  <c r="BE361" i="21" s="1"/>
  <c r="F361" i="8"/>
  <c r="AI361" i="21" s="1"/>
  <c r="E361" i="8"/>
  <c r="X361" i="21" s="1"/>
  <c r="H360" i="8"/>
  <c r="CA360" i="21" s="1"/>
  <c r="G360" i="8"/>
  <c r="BE360" i="21" s="1"/>
  <c r="F360" i="8"/>
  <c r="AI360" i="21" s="1"/>
  <c r="E360" i="8"/>
  <c r="X360" i="21" s="1"/>
  <c r="H359" i="8"/>
  <c r="CA359" i="21" s="1"/>
  <c r="G359" i="8"/>
  <c r="BE359" i="21" s="1"/>
  <c r="F359" i="8"/>
  <c r="AI359" i="21" s="1"/>
  <c r="E359" i="8"/>
  <c r="X359" i="21" s="1"/>
  <c r="H358" i="8"/>
  <c r="CA358" i="21" s="1"/>
  <c r="G358" i="8"/>
  <c r="BE358" i="21" s="1"/>
  <c r="F358" i="8"/>
  <c r="AI358" i="21" s="1"/>
  <c r="E358" i="8"/>
  <c r="X358" i="21" s="1"/>
  <c r="H357" i="8"/>
  <c r="CA357" i="21" s="1"/>
  <c r="G357" i="8"/>
  <c r="BE357" i="21" s="1"/>
  <c r="F357" i="8"/>
  <c r="AI357" i="21" s="1"/>
  <c r="E357" i="8"/>
  <c r="X357" i="21" s="1"/>
  <c r="H356" i="8"/>
  <c r="CA356" i="21" s="1"/>
  <c r="G356" i="8"/>
  <c r="BE356" i="21" s="1"/>
  <c r="F356" i="8"/>
  <c r="AI356" i="21" s="1"/>
  <c r="E356" i="8"/>
  <c r="X356" i="21" s="1"/>
  <c r="H355" i="8"/>
  <c r="CA355" i="21" s="1"/>
  <c r="G355" i="8"/>
  <c r="BE355" i="21" s="1"/>
  <c r="F355" i="8"/>
  <c r="AI355" i="21" s="1"/>
  <c r="E355" i="8"/>
  <c r="X355" i="21" s="1"/>
  <c r="H354" i="8"/>
  <c r="CA354" i="21" s="1"/>
  <c r="G354" i="8"/>
  <c r="BE354" i="21" s="1"/>
  <c r="F354" i="8"/>
  <c r="AI354" i="21" s="1"/>
  <c r="E354" i="8"/>
  <c r="X354" i="21" s="1"/>
  <c r="H353" i="8"/>
  <c r="CA353" i="21" s="1"/>
  <c r="G353" i="8"/>
  <c r="BE353" i="21" s="1"/>
  <c r="F353" i="8"/>
  <c r="AI353" i="21" s="1"/>
  <c r="E353" i="8"/>
  <c r="X353" i="21" s="1"/>
  <c r="H350" i="8"/>
  <c r="CA350" i="21" s="1"/>
  <c r="G350" i="8"/>
  <c r="BE350" i="21" s="1"/>
  <c r="F350" i="8"/>
  <c r="AI350" i="21" s="1"/>
  <c r="E350" i="8"/>
  <c r="X350" i="21" s="1"/>
  <c r="H349" i="8"/>
  <c r="CA349" i="21" s="1"/>
  <c r="G349" i="8"/>
  <c r="BE349" i="21" s="1"/>
  <c r="F349" i="8"/>
  <c r="AI349" i="21" s="1"/>
  <c r="E349" i="8"/>
  <c r="X349" i="21" s="1"/>
  <c r="H348" i="8"/>
  <c r="CA348" i="21" s="1"/>
  <c r="G348" i="8"/>
  <c r="BE348" i="21" s="1"/>
  <c r="F348" i="8"/>
  <c r="AI348" i="21" s="1"/>
  <c r="E348" i="8"/>
  <c r="X348" i="21" s="1"/>
  <c r="H347" i="8"/>
  <c r="CA347" i="21" s="1"/>
  <c r="G347" i="8"/>
  <c r="BE347" i="21" s="1"/>
  <c r="F347" i="8"/>
  <c r="AI347" i="21" s="1"/>
  <c r="E347" i="8"/>
  <c r="X347" i="21" s="1"/>
  <c r="H346" i="8"/>
  <c r="CA346" i="21" s="1"/>
  <c r="G346" i="8"/>
  <c r="BE346" i="21" s="1"/>
  <c r="F346" i="8"/>
  <c r="AI346" i="21" s="1"/>
  <c r="E346" i="8"/>
  <c r="X346" i="21" s="1"/>
  <c r="H345" i="8"/>
  <c r="CA345" i="21" s="1"/>
  <c r="G345" i="8"/>
  <c r="BE345" i="21" s="1"/>
  <c r="F345" i="8"/>
  <c r="AI345" i="21" s="1"/>
  <c r="E345" i="8"/>
  <c r="X345" i="21" s="1"/>
  <c r="H344" i="8"/>
  <c r="CA344" i="21" s="1"/>
  <c r="G344" i="8"/>
  <c r="BE344" i="21" s="1"/>
  <c r="F344" i="8"/>
  <c r="AI344" i="21" s="1"/>
  <c r="E344" i="8"/>
  <c r="X344" i="21" s="1"/>
  <c r="H343" i="8"/>
  <c r="CA343" i="21" s="1"/>
  <c r="G343" i="8"/>
  <c r="BE343" i="21" s="1"/>
  <c r="F343" i="8"/>
  <c r="AI343" i="21" s="1"/>
  <c r="E343" i="8"/>
  <c r="X343" i="21" s="1"/>
  <c r="H342" i="8"/>
  <c r="CA342" i="21" s="1"/>
  <c r="G342" i="8"/>
  <c r="BE342" i="21" s="1"/>
  <c r="F342" i="8"/>
  <c r="AI342" i="21" s="1"/>
  <c r="E342" i="8"/>
  <c r="X342" i="21" s="1"/>
  <c r="H341" i="8"/>
  <c r="CA341" i="21" s="1"/>
  <c r="G341" i="8"/>
  <c r="BE341" i="21" s="1"/>
  <c r="F341" i="8"/>
  <c r="AI341" i="21" s="1"/>
  <c r="E341" i="8"/>
  <c r="X341" i="21" s="1"/>
  <c r="H338" i="8"/>
  <c r="CA338" i="21" s="1"/>
  <c r="G338" i="8"/>
  <c r="BE338" i="21" s="1"/>
  <c r="F338" i="8"/>
  <c r="AI338" i="21" s="1"/>
  <c r="E338" i="8"/>
  <c r="X338" i="21" s="1"/>
  <c r="H337" i="8"/>
  <c r="CA337" i="21" s="1"/>
  <c r="G337" i="8"/>
  <c r="BE337" i="21" s="1"/>
  <c r="F337" i="8"/>
  <c r="AI337" i="21" s="1"/>
  <c r="E337" i="8"/>
  <c r="X337" i="21" s="1"/>
  <c r="H336" i="8"/>
  <c r="CA336" i="21" s="1"/>
  <c r="G336" i="8"/>
  <c r="BE336" i="21" s="1"/>
  <c r="F336" i="8"/>
  <c r="AI336" i="21" s="1"/>
  <c r="E336" i="8"/>
  <c r="X336" i="21" s="1"/>
  <c r="H335" i="8"/>
  <c r="CA335" i="21" s="1"/>
  <c r="G335" i="8"/>
  <c r="BE335" i="21" s="1"/>
  <c r="F335" i="8"/>
  <c r="AI335" i="21" s="1"/>
  <c r="E335" i="8"/>
  <c r="X335" i="21" s="1"/>
  <c r="H334" i="8"/>
  <c r="CA334" i="21" s="1"/>
  <c r="G334" i="8"/>
  <c r="BE334" i="21" s="1"/>
  <c r="F334" i="8"/>
  <c r="AI334" i="21" s="1"/>
  <c r="E334" i="8"/>
  <c r="X334" i="21" s="1"/>
  <c r="H333" i="8"/>
  <c r="CA333" i="21" s="1"/>
  <c r="G333" i="8"/>
  <c r="BE333" i="21" s="1"/>
  <c r="F333" i="8"/>
  <c r="AI333" i="21" s="1"/>
  <c r="E333" i="8"/>
  <c r="X333" i="21" s="1"/>
  <c r="H332" i="8"/>
  <c r="CA332" i="21" s="1"/>
  <c r="G332" i="8"/>
  <c r="BE332" i="21" s="1"/>
  <c r="F332" i="8"/>
  <c r="AI332" i="21" s="1"/>
  <c r="E332" i="8"/>
  <c r="X332" i="21" s="1"/>
  <c r="H331" i="8"/>
  <c r="CA331" i="21" s="1"/>
  <c r="G331" i="8"/>
  <c r="BE331" i="21" s="1"/>
  <c r="F331" i="8"/>
  <c r="AI331" i="21" s="1"/>
  <c r="E331" i="8"/>
  <c r="X331" i="21" s="1"/>
  <c r="H330" i="8"/>
  <c r="CA330" i="21" s="1"/>
  <c r="G330" i="8"/>
  <c r="BE330" i="21" s="1"/>
  <c r="F330" i="8"/>
  <c r="AI330" i="21" s="1"/>
  <c r="E330" i="8"/>
  <c r="X330" i="21" s="1"/>
  <c r="H329" i="8"/>
  <c r="CA329" i="21" s="1"/>
  <c r="G329" i="8"/>
  <c r="BE329" i="21" s="1"/>
  <c r="F329" i="8"/>
  <c r="AI329" i="21" s="1"/>
  <c r="E329" i="8"/>
  <c r="X329" i="21" s="1"/>
  <c r="H326" i="8"/>
  <c r="CA326" i="21" s="1"/>
  <c r="G326" i="8"/>
  <c r="BE326" i="21" s="1"/>
  <c r="F326" i="8"/>
  <c r="AI326" i="21" s="1"/>
  <c r="E326" i="8"/>
  <c r="X326" i="21" s="1"/>
  <c r="H325" i="8"/>
  <c r="CA325" i="21" s="1"/>
  <c r="G325" i="8"/>
  <c r="BE325" i="21" s="1"/>
  <c r="F325" i="8"/>
  <c r="AI325" i="21" s="1"/>
  <c r="E325" i="8"/>
  <c r="X325" i="21" s="1"/>
  <c r="H324" i="8"/>
  <c r="CA324" i="21" s="1"/>
  <c r="G324" i="8"/>
  <c r="BE324" i="21" s="1"/>
  <c r="F324" i="8"/>
  <c r="AI324" i="21" s="1"/>
  <c r="E324" i="8"/>
  <c r="X324" i="21" s="1"/>
  <c r="H323" i="8"/>
  <c r="CA323" i="21" s="1"/>
  <c r="G323" i="8"/>
  <c r="BE323" i="21" s="1"/>
  <c r="F323" i="8"/>
  <c r="AI323" i="21" s="1"/>
  <c r="E323" i="8"/>
  <c r="X323" i="21" s="1"/>
  <c r="H322" i="8"/>
  <c r="CA322" i="21" s="1"/>
  <c r="G322" i="8"/>
  <c r="BE322" i="21" s="1"/>
  <c r="F322" i="8"/>
  <c r="AI322" i="21" s="1"/>
  <c r="E322" i="8"/>
  <c r="X322" i="21" s="1"/>
  <c r="H321" i="8"/>
  <c r="CA321" i="21" s="1"/>
  <c r="G321" i="8"/>
  <c r="BE321" i="21" s="1"/>
  <c r="F321" i="8"/>
  <c r="AI321" i="21" s="1"/>
  <c r="E321" i="8"/>
  <c r="X321" i="21" s="1"/>
  <c r="H320" i="8"/>
  <c r="CA320" i="21" s="1"/>
  <c r="G320" i="8"/>
  <c r="BE320" i="21" s="1"/>
  <c r="F320" i="8"/>
  <c r="AI320" i="21" s="1"/>
  <c r="E320" i="8"/>
  <c r="X320" i="21" s="1"/>
  <c r="H319" i="8"/>
  <c r="CA319" i="21" s="1"/>
  <c r="G319" i="8"/>
  <c r="BE319" i="21" s="1"/>
  <c r="F319" i="8"/>
  <c r="AI319" i="21" s="1"/>
  <c r="E319" i="8"/>
  <c r="X319" i="21" s="1"/>
  <c r="H318" i="8"/>
  <c r="CA318" i="21" s="1"/>
  <c r="G318" i="8"/>
  <c r="BE318" i="21" s="1"/>
  <c r="F318" i="8"/>
  <c r="AI318" i="21" s="1"/>
  <c r="E318" i="8"/>
  <c r="X318" i="21" s="1"/>
  <c r="H317" i="8"/>
  <c r="CA317" i="21" s="1"/>
  <c r="G317" i="8"/>
  <c r="BE317" i="21" s="1"/>
  <c r="F317" i="8"/>
  <c r="AI317" i="21" s="1"/>
  <c r="E317" i="8"/>
  <c r="X317" i="21" s="1"/>
  <c r="H302" i="8"/>
  <c r="CA302" i="21" s="1"/>
  <c r="G302" i="8"/>
  <c r="BE302" i="21" s="1"/>
  <c r="F302" i="8"/>
  <c r="AI302" i="21" s="1"/>
  <c r="E302" i="8"/>
  <c r="X302" i="21" s="1"/>
  <c r="H301" i="8"/>
  <c r="CA301" i="21" s="1"/>
  <c r="G301" i="8"/>
  <c r="BE301" i="21" s="1"/>
  <c r="F301" i="8"/>
  <c r="AI301" i="21" s="1"/>
  <c r="E301" i="8"/>
  <c r="X301" i="21" s="1"/>
  <c r="H300" i="8"/>
  <c r="CA300" i="21" s="1"/>
  <c r="G300" i="8"/>
  <c r="BE300" i="21" s="1"/>
  <c r="F300" i="8"/>
  <c r="AI300" i="21" s="1"/>
  <c r="E300" i="8"/>
  <c r="X300" i="21" s="1"/>
  <c r="H299" i="8"/>
  <c r="CA299" i="21" s="1"/>
  <c r="G299" i="8"/>
  <c r="BE299" i="21" s="1"/>
  <c r="F299" i="8"/>
  <c r="AI299" i="21" s="1"/>
  <c r="E299" i="8"/>
  <c r="X299" i="21" s="1"/>
  <c r="H298" i="8"/>
  <c r="CA298" i="21" s="1"/>
  <c r="G298" i="8"/>
  <c r="BE298" i="21" s="1"/>
  <c r="F298" i="8"/>
  <c r="AI298" i="21" s="1"/>
  <c r="E298" i="8"/>
  <c r="X298" i="21" s="1"/>
  <c r="H297" i="8"/>
  <c r="CA297" i="21" s="1"/>
  <c r="G297" i="8"/>
  <c r="BE297" i="21" s="1"/>
  <c r="F297" i="8"/>
  <c r="AI297" i="21" s="1"/>
  <c r="E297" i="8"/>
  <c r="X297" i="21" s="1"/>
  <c r="H296" i="8"/>
  <c r="CA296" i="21" s="1"/>
  <c r="G296" i="8"/>
  <c r="BE296" i="21" s="1"/>
  <c r="F296" i="8"/>
  <c r="AI296" i="21" s="1"/>
  <c r="E296" i="8"/>
  <c r="X296" i="21" s="1"/>
  <c r="H295" i="8"/>
  <c r="CA295" i="21" s="1"/>
  <c r="G295" i="8"/>
  <c r="BE295" i="21" s="1"/>
  <c r="F295" i="8"/>
  <c r="AI295" i="21" s="1"/>
  <c r="E295" i="8"/>
  <c r="X295" i="21" s="1"/>
  <c r="H294" i="8"/>
  <c r="CA294" i="21" s="1"/>
  <c r="G294" i="8"/>
  <c r="BE294" i="21" s="1"/>
  <c r="F294" i="8"/>
  <c r="AI294" i="21" s="1"/>
  <c r="E294" i="8"/>
  <c r="X294" i="21" s="1"/>
  <c r="H293" i="8"/>
  <c r="CA293" i="21" s="1"/>
  <c r="G293" i="8"/>
  <c r="BE293" i="21" s="1"/>
  <c r="F293" i="8"/>
  <c r="AI293" i="21" s="1"/>
  <c r="E293" i="8"/>
  <c r="X293" i="21" s="1"/>
  <c r="H290" i="8"/>
  <c r="CA290" i="21" s="1"/>
  <c r="G290" i="8"/>
  <c r="BE290" i="21" s="1"/>
  <c r="F290" i="8"/>
  <c r="AI290" i="21" s="1"/>
  <c r="E290" i="8"/>
  <c r="X290" i="21" s="1"/>
  <c r="H289" i="8"/>
  <c r="CA289" i="21" s="1"/>
  <c r="G289" i="8"/>
  <c r="BE289" i="21" s="1"/>
  <c r="F289" i="8"/>
  <c r="AI289" i="21" s="1"/>
  <c r="E289" i="8"/>
  <c r="X289" i="21" s="1"/>
  <c r="H288" i="8"/>
  <c r="CA288" i="21" s="1"/>
  <c r="G288" i="8"/>
  <c r="BE288" i="21" s="1"/>
  <c r="F288" i="8"/>
  <c r="AI288" i="21" s="1"/>
  <c r="E288" i="8"/>
  <c r="X288" i="21" s="1"/>
  <c r="H287" i="8"/>
  <c r="CA287" i="21" s="1"/>
  <c r="G287" i="8"/>
  <c r="BE287" i="21" s="1"/>
  <c r="F287" i="8"/>
  <c r="AI287" i="21" s="1"/>
  <c r="E287" i="8"/>
  <c r="X287" i="21" s="1"/>
  <c r="H286" i="8"/>
  <c r="CA286" i="21" s="1"/>
  <c r="G286" i="8"/>
  <c r="BE286" i="21" s="1"/>
  <c r="F286" i="8"/>
  <c r="AI286" i="21" s="1"/>
  <c r="E286" i="8"/>
  <c r="X286" i="21" s="1"/>
  <c r="H285" i="8"/>
  <c r="CA285" i="21" s="1"/>
  <c r="G285" i="8"/>
  <c r="BE285" i="21" s="1"/>
  <c r="F285" i="8"/>
  <c r="AI285" i="21" s="1"/>
  <c r="E285" i="8"/>
  <c r="X285" i="21" s="1"/>
  <c r="H284" i="8"/>
  <c r="CA284" i="21" s="1"/>
  <c r="G284" i="8"/>
  <c r="BE284" i="21" s="1"/>
  <c r="F284" i="8"/>
  <c r="AI284" i="21" s="1"/>
  <c r="E284" i="8"/>
  <c r="X284" i="21" s="1"/>
  <c r="H283" i="8"/>
  <c r="CA283" i="21" s="1"/>
  <c r="G283" i="8"/>
  <c r="BE283" i="21" s="1"/>
  <c r="F283" i="8"/>
  <c r="AI283" i="21" s="1"/>
  <c r="E283" i="8"/>
  <c r="X283" i="21" s="1"/>
  <c r="H282" i="8"/>
  <c r="CA282" i="21" s="1"/>
  <c r="G282" i="8"/>
  <c r="BE282" i="21" s="1"/>
  <c r="F282" i="8"/>
  <c r="AI282" i="21" s="1"/>
  <c r="E282" i="8"/>
  <c r="X282" i="21" s="1"/>
  <c r="H281" i="8"/>
  <c r="CA281" i="21" s="1"/>
  <c r="G281" i="8"/>
  <c r="BE281" i="21" s="1"/>
  <c r="F281" i="8"/>
  <c r="AI281" i="21" s="1"/>
  <c r="E281" i="8"/>
  <c r="X281" i="21" s="1"/>
  <c r="H266" i="8"/>
  <c r="CA266" i="21" s="1"/>
  <c r="G266" i="8"/>
  <c r="BE266" i="21" s="1"/>
  <c r="F266" i="8"/>
  <c r="AI266" i="21" s="1"/>
  <c r="E266" i="8"/>
  <c r="X266" i="21" s="1"/>
  <c r="H265" i="8"/>
  <c r="CA265" i="21" s="1"/>
  <c r="G265" i="8"/>
  <c r="BE265" i="21" s="1"/>
  <c r="F265" i="8"/>
  <c r="AI265" i="21" s="1"/>
  <c r="E265" i="8"/>
  <c r="X265" i="21" s="1"/>
  <c r="H264" i="8"/>
  <c r="CA264" i="21" s="1"/>
  <c r="G264" i="8"/>
  <c r="BE264" i="21" s="1"/>
  <c r="F264" i="8"/>
  <c r="AI264" i="21" s="1"/>
  <c r="E264" i="8"/>
  <c r="X264" i="21" s="1"/>
  <c r="H263" i="8"/>
  <c r="CA263" i="21" s="1"/>
  <c r="G263" i="8"/>
  <c r="BE263" i="21" s="1"/>
  <c r="F263" i="8"/>
  <c r="AI263" i="21" s="1"/>
  <c r="E263" i="8"/>
  <c r="X263" i="21" s="1"/>
  <c r="H262" i="8"/>
  <c r="CA262" i="21" s="1"/>
  <c r="G262" i="8"/>
  <c r="BE262" i="21" s="1"/>
  <c r="F262" i="8"/>
  <c r="AI262" i="21" s="1"/>
  <c r="E262" i="8"/>
  <c r="X262" i="21" s="1"/>
  <c r="H261" i="8"/>
  <c r="CA261" i="21" s="1"/>
  <c r="G261" i="8"/>
  <c r="BE261" i="21" s="1"/>
  <c r="F261" i="8"/>
  <c r="AI261" i="21" s="1"/>
  <c r="E261" i="8"/>
  <c r="X261" i="21" s="1"/>
  <c r="H260" i="8"/>
  <c r="CA260" i="21" s="1"/>
  <c r="G260" i="8"/>
  <c r="BE260" i="21" s="1"/>
  <c r="F260" i="8"/>
  <c r="AI260" i="21" s="1"/>
  <c r="E260" i="8"/>
  <c r="X260" i="21" s="1"/>
  <c r="H259" i="8"/>
  <c r="CA259" i="21" s="1"/>
  <c r="G259" i="8"/>
  <c r="BE259" i="21" s="1"/>
  <c r="F259" i="8"/>
  <c r="AI259" i="21" s="1"/>
  <c r="E259" i="8"/>
  <c r="X259" i="21" s="1"/>
  <c r="H258" i="8"/>
  <c r="CA258" i="21" s="1"/>
  <c r="G258" i="8"/>
  <c r="BE258" i="21" s="1"/>
  <c r="F258" i="8"/>
  <c r="AI258" i="21" s="1"/>
  <c r="E258" i="8"/>
  <c r="X258" i="21" s="1"/>
  <c r="H257" i="8"/>
  <c r="CA257" i="21" s="1"/>
  <c r="G257" i="8"/>
  <c r="BE257" i="21" s="1"/>
  <c r="F257" i="8"/>
  <c r="AI257" i="21" s="1"/>
  <c r="E257" i="8"/>
  <c r="X257" i="21" s="1"/>
  <c r="H254" i="8"/>
  <c r="CA254" i="21" s="1"/>
  <c r="G254" i="8"/>
  <c r="BE254" i="21" s="1"/>
  <c r="F254" i="8"/>
  <c r="AI254" i="21" s="1"/>
  <c r="E254" i="8"/>
  <c r="X254" i="21" s="1"/>
  <c r="H253" i="8"/>
  <c r="CA253" i="21" s="1"/>
  <c r="G253" i="8"/>
  <c r="BE253" i="21" s="1"/>
  <c r="F253" i="8"/>
  <c r="AI253" i="21" s="1"/>
  <c r="E253" i="8"/>
  <c r="X253" i="21" s="1"/>
  <c r="H252" i="8"/>
  <c r="CA252" i="21" s="1"/>
  <c r="G252" i="8"/>
  <c r="BE252" i="21" s="1"/>
  <c r="F252" i="8"/>
  <c r="AI252" i="21" s="1"/>
  <c r="E252" i="8"/>
  <c r="X252" i="21" s="1"/>
  <c r="H251" i="8"/>
  <c r="CA251" i="21" s="1"/>
  <c r="G251" i="8"/>
  <c r="BE251" i="21" s="1"/>
  <c r="F251" i="8"/>
  <c r="AI251" i="21" s="1"/>
  <c r="E251" i="8"/>
  <c r="X251" i="21" s="1"/>
  <c r="H250" i="8"/>
  <c r="CA250" i="21" s="1"/>
  <c r="G250" i="8"/>
  <c r="BE250" i="21" s="1"/>
  <c r="F250" i="8"/>
  <c r="AI250" i="21" s="1"/>
  <c r="E250" i="8"/>
  <c r="X250" i="21" s="1"/>
  <c r="H249" i="8"/>
  <c r="CA249" i="21" s="1"/>
  <c r="G249" i="8"/>
  <c r="BE249" i="21" s="1"/>
  <c r="F249" i="8"/>
  <c r="AI249" i="21" s="1"/>
  <c r="E249" i="8"/>
  <c r="X249" i="21" s="1"/>
  <c r="H248" i="8"/>
  <c r="CA248" i="21" s="1"/>
  <c r="G248" i="8"/>
  <c r="BE248" i="21" s="1"/>
  <c r="F248" i="8"/>
  <c r="AI248" i="21" s="1"/>
  <c r="E248" i="8"/>
  <c r="X248" i="21" s="1"/>
  <c r="H247" i="8"/>
  <c r="CA247" i="21" s="1"/>
  <c r="G247" i="8"/>
  <c r="BE247" i="21" s="1"/>
  <c r="F247" i="8"/>
  <c r="AI247" i="21" s="1"/>
  <c r="E247" i="8"/>
  <c r="X247" i="21" s="1"/>
  <c r="H246" i="8"/>
  <c r="CA246" i="21" s="1"/>
  <c r="G246" i="8"/>
  <c r="BE246" i="21" s="1"/>
  <c r="F246" i="8"/>
  <c r="AI246" i="21" s="1"/>
  <c r="E246" i="8"/>
  <c r="X246" i="21" s="1"/>
  <c r="H245" i="8"/>
  <c r="CA245" i="21" s="1"/>
  <c r="G245" i="8"/>
  <c r="BE245" i="21" s="1"/>
  <c r="F245" i="8"/>
  <c r="AI245" i="21" s="1"/>
  <c r="E245" i="8"/>
  <c r="X245" i="21" s="1"/>
  <c r="H242" i="8"/>
  <c r="CA242" i="21" s="1"/>
  <c r="G242" i="8"/>
  <c r="BE242" i="21" s="1"/>
  <c r="F242" i="8"/>
  <c r="AI242" i="21" s="1"/>
  <c r="E242" i="8"/>
  <c r="X242" i="21" s="1"/>
  <c r="H241" i="8"/>
  <c r="CA241" i="21" s="1"/>
  <c r="G241" i="8"/>
  <c r="BE241" i="21" s="1"/>
  <c r="F241" i="8"/>
  <c r="AI241" i="21" s="1"/>
  <c r="E241" i="8"/>
  <c r="X241" i="21" s="1"/>
  <c r="H240" i="8"/>
  <c r="CA240" i="21" s="1"/>
  <c r="G240" i="8"/>
  <c r="BE240" i="21" s="1"/>
  <c r="F240" i="8"/>
  <c r="AI240" i="21" s="1"/>
  <c r="E240" i="8"/>
  <c r="X240" i="21" s="1"/>
  <c r="H239" i="8"/>
  <c r="CA239" i="21" s="1"/>
  <c r="G239" i="8"/>
  <c r="BE239" i="21" s="1"/>
  <c r="F239" i="8"/>
  <c r="AI239" i="21" s="1"/>
  <c r="E239" i="8"/>
  <c r="X239" i="21" s="1"/>
  <c r="H238" i="8"/>
  <c r="CA238" i="21" s="1"/>
  <c r="G238" i="8"/>
  <c r="BE238" i="21" s="1"/>
  <c r="F238" i="8"/>
  <c r="AI238" i="21" s="1"/>
  <c r="E238" i="8"/>
  <c r="X238" i="21" s="1"/>
  <c r="H237" i="8"/>
  <c r="CA237" i="21" s="1"/>
  <c r="G237" i="8"/>
  <c r="BE237" i="21" s="1"/>
  <c r="F237" i="8"/>
  <c r="AI237" i="21" s="1"/>
  <c r="E237" i="8"/>
  <c r="X237" i="21" s="1"/>
  <c r="H236" i="8"/>
  <c r="CA236" i="21" s="1"/>
  <c r="G236" i="8"/>
  <c r="BE236" i="21" s="1"/>
  <c r="F236" i="8"/>
  <c r="AI236" i="21" s="1"/>
  <c r="E236" i="8"/>
  <c r="X236" i="21" s="1"/>
  <c r="H235" i="8"/>
  <c r="CA235" i="21" s="1"/>
  <c r="G235" i="8"/>
  <c r="BE235" i="21" s="1"/>
  <c r="F235" i="8"/>
  <c r="AI235" i="21" s="1"/>
  <c r="E235" i="8"/>
  <c r="X235" i="21" s="1"/>
  <c r="H234" i="8"/>
  <c r="CA234" i="21" s="1"/>
  <c r="G234" i="8"/>
  <c r="BE234" i="21" s="1"/>
  <c r="F234" i="8"/>
  <c r="AI234" i="21" s="1"/>
  <c r="E234" i="8"/>
  <c r="X234" i="21" s="1"/>
  <c r="H233" i="8"/>
  <c r="CA233" i="21" s="1"/>
  <c r="G233" i="8"/>
  <c r="BE233" i="21" s="1"/>
  <c r="F233" i="8"/>
  <c r="AI233" i="21" s="1"/>
  <c r="E233" i="8"/>
  <c r="X233" i="21" s="1"/>
  <c r="H230" i="8"/>
  <c r="CA230" i="21" s="1"/>
  <c r="G230" i="8"/>
  <c r="BE230" i="21" s="1"/>
  <c r="F230" i="8"/>
  <c r="AI230" i="21" s="1"/>
  <c r="E230" i="8"/>
  <c r="X230" i="21" s="1"/>
  <c r="H229" i="8"/>
  <c r="CA229" i="21" s="1"/>
  <c r="G229" i="8"/>
  <c r="BE229" i="21" s="1"/>
  <c r="F229" i="8"/>
  <c r="AI229" i="21" s="1"/>
  <c r="E229" i="8"/>
  <c r="X229" i="21" s="1"/>
  <c r="H228" i="8"/>
  <c r="CA228" i="21" s="1"/>
  <c r="G228" i="8"/>
  <c r="BE228" i="21" s="1"/>
  <c r="F228" i="8"/>
  <c r="AI228" i="21" s="1"/>
  <c r="E228" i="8"/>
  <c r="X228" i="21" s="1"/>
  <c r="H227" i="8"/>
  <c r="CA227" i="21" s="1"/>
  <c r="G227" i="8"/>
  <c r="BE227" i="21" s="1"/>
  <c r="F227" i="8"/>
  <c r="AI227" i="21" s="1"/>
  <c r="E227" i="8"/>
  <c r="X227" i="21" s="1"/>
  <c r="H226" i="8"/>
  <c r="CA226" i="21" s="1"/>
  <c r="G226" i="8"/>
  <c r="BE226" i="21" s="1"/>
  <c r="F226" i="8"/>
  <c r="AI226" i="21" s="1"/>
  <c r="E226" i="8"/>
  <c r="X226" i="21" s="1"/>
  <c r="H225" i="8"/>
  <c r="CA225" i="21" s="1"/>
  <c r="G225" i="8"/>
  <c r="BE225" i="21" s="1"/>
  <c r="F225" i="8"/>
  <c r="AI225" i="21" s="1"/>
  <c r="E225" i="8"/>
  <c r="X225" i="21" s="1"/>
  <c r="H224" i="8"/>
  <c r="CA224" i="21" s="1"/>
  <c r="G224" i="8"/>
  <c r="BE224" i="21" s="1"/>
  <c r="F224" i="8"/>
  <c r="AI224" i="21" s="1"/>
  <c r="E224" i="8"/>
  <c r="X224" i="21" s="1"/>
  <c r="H223" i="8"/>
  <c r="CA223" i="21" s="1"/>
  <c r="G223" i="8"/>
  <c r="BE223" i="21" s="1"/>
  <c r="F223" i="8"/>
  <c r="AI223" i="21" s="1"/>
  <c r="E223" i="8"/>
  <c r="X223" i="21" s="1"/>
  <c r="H222" i="8"/>
  <c r="CA222" i="21" s="1"/>
  <c r="G222" i="8"/>
  <c r="BE222" i="21" s="1"/>
  <c r="F222" i="8"/>
  <c r="AI222" i="21" s="1"/>
  <c r="E222" i="8"/>
  <c r="X222" i="21" s="1"/>
  <c r="H221" i="8"/>
  <c r="CA221" i="21" s="1"/>
  <c r="G221" i="8"/>
  <c r="BE221" i="21" s="1"/>
  <c r="F221" i="8"/>
  <c r="AI221" i="21" s="1"/>
  <c r="E221" i="8"/>
  <c r="X221" i="21" s="1"/>
  <c r="H218" i="8"/>
  <c r="CA218" i="21" s="1"/>
  <c r="G218" i="8"/>
  <c r="BE218" i="21" s="1"/>
  <c r="F218" i="8"/>
  <c r="AI218" i="21" s="1"/>
  <c r="E218" i="8"/>
  <c r="X218" i="21" s="1"/>
  <c r="H217" i="8"/>
  <c r="CA217" i="21" s="1"/>
  <c r="G217" i="8"/>
  <c r="BE217" i="21" s="1"/>
  <c r="F217" i="8"/>
  <c r="AI217" i="21" s="1"/>
  <c r="E217" i="8"/>
  <c r="X217" i="21" s="1"/>
  <c r="H216" i="8"/>
  <c r="CA216" i="21" s="1"/>
  <c r="G216" i="8"/>
  <c r="BE216" i="21" s="1"/>
  <c r="F216" i="8"/>
  <c r="AI216" i="21" s="1"/>
  <c r="E216" i="8"/>
  <c r="X216" i="21" s="1"/>
  <c r="H215" i="8"/>
  <c r="CA215" i="21" s="1"/>
  <c r="G215" i="8"/>
  <c r="BE215" i="21" s="1"/>
  <c r="F215" i="8"/>
  <c r="AI215" i="21" s="1"/>
  <c r="E215" i="8"/>
  <c r="X215" i="21" s="1"/>
  <c r="H214" i="8"/>
  <c r="CA214" i="21" s="1"/>
  <c r="G214" i="8"/>
  <c r="BE214" i="21" s="1"/>
  <c r="F214" i="8"/>
  <c r="AI214" i="21" s="1"/>
  <c r="E214" i="8"/>
  <c r="X214" i="21" s="1"/>
  <c r="H213" i="8"/>
  <c r="CA213" i="21" s="1"/>
  <c r="G213" i="8"/>
  <c r="BE213" i="21" s="1"/>
  <c r="F213" i="8"/>
  <c r="AI213" i="21" s="1"/>
  <c r="E213" i="8"/>
  <c r="X213" i="21" s="1"/>
  <c r="H212" i="8"/>
  <c r="CA212" i="21" s="1"/>
  <c r="G212" i="8"/>
  <c r="BE212" i="21" s="1"/>
  <c r="F212" i="8"/>
  <c r="AI212" i="21" s="1"/>
  <c r="E212" i="8"/>
  <c r="X212" i="21" s="1"/>
  <c r="H211" i="8"/>
  <c r="CA211" i="21" s="1"/>
  <c r="G211" i="8"/>
  <c r="BE211" i="21" s="1"/>
  <c r="F211" i="8"/>
  <c r="AI211" i="21" s="1"/>
  <c r="E211" i="8"/>
  <c r="X211" i="21" s="1"/>
  <c r="H210" i="8"/>
  <c r="CA210" i="21" s="1"/>
  <c r="G210" i="8"/>
  <c r="BE210" i="21" s="1"/>
  <c r="F210" i="8"/>
  <c r="AI210" i="21" s="1"/>
  <c r="E210" i="8"/>
  <c r="X210" i="21" s="1"/>
  <c r="H209" i="8"/>
  <c r="CA209" i="21" s="1"/>
  <c r="G209" i="8"/>
  <c r="BE209" i="21" s="1"/>
  <c r="F209" i="8"/>
  <c r="AI209" i="21" s="1"/>
  <c r="E209" i="8"/>
  <c r="X209" i="21" s="1"/>
  <c r="H206" i="8"/>
  <c r="CA206" i="21" s="1"/>
  <c r="G206" i="8"/>
  <c r="BE206" i="21" s="1"/>
  <c r="F206" i="8"/>
  <c r="AI206" i="21" s="1"/>
  <c r="E206" i="8"/>
  <c r="X206" i="21" s="1"/>
  <c r="H205" i="8"/>
  <c r="CA205" i="21" s="1"/>
  <c r="G205" i="8"/>
  <c r="BE205" i="21" s="1"/>
  <c r="F205" i="8"/>
  <c r="AI205" i="21" s="1"/>
  <c r="E205" i="8"/>
  <c r="X205" i="21" s="1"/>
  <c r="H204" i="8"/>
  <c r="CA204" i="21" s="1"/>
  <c r="G204" i="8"/>
  <c r="BE204" i="21" s="1"/>
  <c r="F204" i="8"/>
  <c r="AI204" i="21" s="1"/>
  <c r="E204" i="8"/>
  <c r="X204" i="21" s="1"/>
  <c r="H203" i="8"/>
  <c r="CA203" i="21" s="1"/>
  <c r="G203" i="8"/>
  <c r="BE203" i="21" s="1"/>
  <c r="F203" i="8"/>
  <c r="AI203" i="21" s="1"/>
  <c r="E203" i="8"/>
  <c r="X203" i="21" s="1"/>
  <c r="H202" i="8"/>
  <c r="CA202" i="21" s="1"/>
  <c r="G202" i="8"/>
  <c r="BE202" i="21" s="1"/>
  <c r="F202" i="8"/>
  <c r="AI202" i="21" s="1"/>
  <c r="E202" i="8"/>
  <c r="X202" i="21" s="1"/>
  <c r="H201" i="8"/>
  <c r="CA201" i="21" s="1"/>
  <c r="G201" i="8"/>
  <c r="BE201" i="21" s="1"/>
  <c r="F201" i="8"/>
  <c r="AI201" i="21" s="1"/>
  <c r="E201" i="8"/>
  <c r="X201" i="21" s="1"/>
  <c r="H200" i="8"/>
  <c r="CA200" i="21" s="1"/>
  <c r="G200" i="8"/>
  <c r="BE200" i="21" s="1"/>
  <c r="F200" i="8"/>
  <c r="AI200" i="21" s="1"/>
  <c r="E200" i="8"/>
  <c r="X200" i="21" s="1"/>
  <c r="H199" i="8"/>
  <c r="CA199" i="21" s="1"/>
  <c r="G199" i="8"/>
  <c r="BE199" i="21" s="1"/>
  <c r="F199" i="8"/>
  <c r="AI199" i="21" s="1"/>
  <c r="E199" i="8"/>
  <c r="X199" i="21" s="1"/>
  <c r="H198" i="8"/>
  <c r="CA198" i="21" s="1"/>
  <c r="G198" i="8"/>
  <c r="BE198" i="21" s="1"/>
  <c r="F198" i="8"/>
  <c r="AI198" i="21" s="1"/>
  <c r="E198" i="8"/>
  <c r="X198" i="21" s="1"/>
  <c r="H197" i="8"/>
  <c r="CA197" i="21" s="1"/>
  <c r="G197" i="8"/>
  <c r="BE197" i="21" s="1"/>
  <c r="F197" i="8"/>
  <c r="AI197" i="21" s="1"/>
  <c r="E197" i="8"/>
  <c r="X197" i="21" s="1"/>
  <c r="H194" i="8"/>
  <c r="CA194" i="21" s="1"/>
  <c r="G194" i="8"/>
  <c r="BE194" i="21" s="1"/>
  <c r="F194" i="8"/>
  <c r="AI194" i="21" s="1"/>
  <c r="E194" i="8"/>
  <c r="X194" i="21" s="1"/>
  <c r="H193" i="8"/>
  <c r="CA193" i="21" s="1"/>
  <c r="G193" i="8"/>
  <c r="BE193" i="21" s="1"/>
  <c r="F193" i="8"/>
  <c r="AI193" i="21" s="1"/>
  <c r="E193" i="8"/>
  <c r="X193" i="21" s="1"/>
  <c r="H192" i="8"/>
  <c r="CA192" i="21" s="1"/>
  <c r="G192" i="8"/>
  <c r="BE192" i="21" s="1"/>
  <c r="F192" i="8"/>
  <c r="AI192" i="21" s="1"/>
  <c r="E192" i="8"/>
  <c r="X192" i="21" s="1"/>
  <c r="H191" i="8"/>
  <c r="CA191" i="21" s="1"/>
  <c r="G191" i="8"/>
  <c r="BE191" i="21" s="1"/>
  <c r="F191" i="8"/>
  <c r="AI191" i="21" s="1"/>
  <c r="E191" i="8"/>
  <c r="X191" i="21" s="1"/>
  <c r="H190" i="8"/>
  <c r="CA190" i="21" s="1"/>
  <c r="G190" i="8"/>
  <c r="BE190" i="21" s="1"/>
  <c r="F190" i="8"/>
  <c r="AI190" i="21" s="1"/>
  <c r="E190" i="8"/>
  <c r="X190" i="21" s="1"/>
  <c r="H189" i="8"/>
  <c r="CA189" i="21" s="1"/>
  <c r="G189" i="8"/>
  <c r="BE189" i="21" s="1"/>
  <c r="F189" i="8"/>
  <c r="AI189" i="21" s="1"/>
  <c r="E189" i="8"/>
  <c r="X189" i="21" s="1"/>
  <c r="H188" i="8"/>
  <c r="CA188" i="21" s="1"/>
  <c r="G188" i="8"/>
  <c r="BE188" i="21" s="1"/>
  <c r="F188" i="8"/>
  <c r="AI188" i="21" s="1"/>
  <c r="E188" i="8"/>
  <c r="X188" i="21" s="1"/>
  <c r="H187" i="8"/>
  <c r="CA187" i="21" s="1"/>
  <c r="G187" i="8"/>
  <c r="BE187" i="21" s="1"/>
  <c r="F187" i="8"/>
  <c r="AI187" i="21" s="1"/>
  <c r="E187" i="8"/>
  <c r="X187" i="21" s="1"/>
  <c r="H186" i="8"/>
  <c r="CA186" i="21" s="1"/>
  <c r="G186" i="8"/>
  <c r="BE186" i="21" s="1"/>
  <c r="F186" i="8"/>
  <c r="AI186" i="21" s="1"/>
  <c r="E186" i="8"/>
  <c r="X186" i="21" s="1"/>
  <c r="H185" i="8"/>
  <c r="CA185" i="21" s="1"/>
  <c r="G185" i="8"/>
  <c r="BE185" i="21" s="1"/>
  <c r="F185" i="8"/>
  <c r="AI185" i="21" s="1"/>
  <c r="E185" i="8"/>
  <c r="X185" i="21" s="1"/>
  <c r="H182" i="8"/>
  <c r="CA182" i="21" s="1"/>
  <c r="G182" i="8"/>
  <c r="BE182" i="21" s="1"/>
  <c r="F182" i="8"/>
  <c r="AI182" i="21" s="1"/>
  <c r="E182" i="8"/>
  <c r="X182" i="21" s="1"/>
  <c r="H181" i="8"/>
  <c r="CA181" i="21" s="1"/>
  <c r="G181" i="8"/>
  <c r="BE181" i="21" s="1"/>
  <c r="F181" i="8"/>
  <c r="AI181" i="21" s="1"/>
  <c r="E181" i="8"/>
  <c r="X181" i="21" s="1"/>
  <c r="H180" i="8"/>
  <c r="CA180" i="21" s="1"/>
  <c r="G180" i="8"/>
  <c r="BE180" i="21" s="1"/>
  <c r="F180" i="8"/>
  <c r="AI180" i="21" s="1"/>
  <c r="E180" i="8"/>
  <c r="X180" i="21" s="1"/>
  <c r="H179" i="8"/>
  <c r="CA179" i="21" s="1"/>
  <c r="G179" i="8"/>
  <c r="BE179" i="21" s="1"/>
  <c r="F179" i="8"/>
  <c r="AI179" i="21" s="1"/>
  <c r="E179" i="8"/>
  <c r="X179" i="21" s="1"/>
  <c r="H178" i="8"/>
  <c r="CA178" i="21" s="1"/>
  <c r="G178" i="8"/>
  <c r="BE178" i="21" s="1"/>
  <c r="F178" i="8"/>
  <c r="AI178" i="21" s="1"/>
  <c r="E178" i="8"/>
  <c r="X178" i="21" s="1"/>
  <c r="H177" i="8"/>
  <c r="CA177" i="21" s="1"/>
  <c r="G177" i="8"/>
  <c r="BE177" i="21" s="1"/>
  <c r="F177" i="8"/>
  <c r="AI177" i="21" s="1"/>
  <c r="E177" i="8"/>
  <c r="X177" i="21" s="1"/>
  <c r="H176" i="8"/>
  <c r="CA176" i="21" s="1"/>
  <c r="G176" i="8"/>
  <c r="BE176" i="21" s="1"/>
  <c r="F176" i="8"/>
  <c r="AI176" i="21" s="1"/>
  <c r="E176" i="8"/>
  <c r="X176" i="21" s="1"/>
  <c r="H175" i="8"/>
  <c r="CA175" i="21" s="1"/>
  <c r="G175" i="8"/>
  <c r="BE175" i="21" s="1"/>
  <c r="F175" i="8"/>
  <c r="AI175" i="21" s="1"/>
  <c r="E175" i="8"/>
  <c r="X175" i="21" s="1"/>
  <c r="H174" i="8"/>
  <c r="CA174" i="21" s="1"/>
  <c r="G174" i="8"/>
  <c r="BE174" i="21" s="1"/>
  <c r="F174" i="8"/>
  <c r="AI174" i="21" s="1"/>
  <c r="E174" i="8"/>
  <c r="X174" i="21" s="1"/>
  <c r="H173" i="8"/>
  <c r="CA173" i="21" s="1"/>
  <c r="G173" i="8"/>
  <c r="BE173" i="21" s="1"/>
  <c r="F173" i="8"/>
  <c r="AI173" i="21" s="1"/>
  <c r="E173" i="8"/>
  <c r="X173" i="21" s="1"/>
  <c r="H170" i="8"/>
  <c r="CA170" i="21" s="1"/>
  <c r="G170" i="8"/>
  <c r="BE170" i="21" s="1"/>
  <c r="F170" i="8"/>
  <c r="AI170" i="21" s="1"/>
  <c r="E170" i="8"/>
  <c r="X170" i="21" s="1"/>
  <c r="H169" i="8"/>
  <c r="CA169" i="21" s="1"/>
  <c r="G169" i="8"/>
  <c r="BE169" i="21" s="1"/>
  <c r="F169" i="8"/>
  <c r="AI169" i="21" s="1"/>
  <c r="E169" i="8"/>
  <c r="X169" i="21" s="1"/>
  <c r="H168" i="8"/>
  <c r="CA168" i="21" s="1"/>
  <c r="G168" i="8"/>
  <c r="BE168" i="21" s="1"/>
  <c r="F168" i="8"/>
  <c r="AI168" i="21" s="1"/>
  <c r="E168" i="8"/>
  <c r="X168" i="21" s="1"/>
  <c r="H167" i="8"/>
  <c r="CA167" i="21" s="1"/>
  <c r="G167" i="8"/>
  <c r="BE167" i="21" s="1"/>
  <c r="F167" i="8"/>
  <c r="AI167" i="21" s="1"/>
  <c r="E167" i="8"/>
  <c r="X167" i="21" s="1"/>
  <c r="H166" i="8"/>
  <c r="CA166" i="21" s="1"/>
  <c r="G166" i="8"/>
  <c r="BE166" i="21" s="1"/>
  <c r="F166" i="8"/>
  <c r="AI166" i="21" s="1"/>
  <c r="E166" i="8"/>
  <c r="X166" i="21" s="1"/>
  <c r="H165" i="8"/>
  <c r="CA165" i="21" s="1"/>
  <c r="G165" i="8"/>
  <c r="BE165" i="21" s="1"/>
  <c r="F165" i="8"/>
  <c r="AI165" i="21" s="1"/>
  <c r="E165" i="8"/>
  <c r="X165" i="21" s="1"/>
  <c r="H164" i="8"/>
  <c r="CA164" i="21" s="1"/>
  <c r="G164" i="8"/>
  <c r="BE164" i="21" s="1"/>
  <c r="F164" i="8"/>
  <c r="AI164" i="21" s="1"/>
  <c r="E164" i="8"/>
  <c r="X164" i="21" s="1"/>
  <c r="H163" i="8"/>
  <c r="CA163" i="21" s="1"/>
  <c r="G163" i="8"/>
  <c r="BE163" i="21" s="1"/>
  <c r="F163" i="8"/>
  <c r="AI163" i="21" s="1"/>
  <c r="E163" i="8"/>
  <c r="X163" i="21" s="1"/>
  <c r="H162" i="8"/>
  <c r="CA162" i="21" s="1"/>
  <c r="G162" i="8"/>
  <c r="BE162" i="21" s="1"/>
  <c r="F162" i="8"/>
  <c r="AI162" i="21" s="1"/>
  <c r="E162" i="8"/>
  <c r="X162" i="21" s="1"/>
  <c r="H161" i="8"/>
  <c r="CA161" i="21" s="1"/>
  <c r="G161" i="8"/>
  <c r="BE161" i="21" s="1"/>
  <c r="F161" i="8"/>
  <c r="AI161" i="21" s="1"/>
  <c r="E161" i="8"/>
  <c r="X161" i="21" s="1"/>
  <c r="H158" i="8"/>
  <c r="CA158" i="21" s="1"/>
  <c r="G158" i="8"/>
  <c r="BE158" i="21" s="1"/>
  <c r="F158" i="8"/>
  <c r="AI158" i="21" s="1"/>
  <c r="E158" i="8"/>
  <c r="X158" i="21" s="1"/>
  <c r="H157" i="8"/>
  <c r="CA157" i="21" s="1"/>
  <c r="G157" i="8"/>
  <c r="BE157" i="21" s="1"/>
  <c r="F157" i="8"/>
  <c r="AI157" i="21" s="1"/>
  <c r="E157" i="8"/>
  <c r="X157" i="21" s="1"/>
  <c r="H156" i="8"/>
  <c r="CA156" i="21" s="1"/>
  <c r="G156" i="8"/>
  <c r="BE156" i="21" s="1"/>
  <c r="F156" i="8"/>
  <c r="AI156" i="21" s="1"/>
  <c r="E156" i="8"/>
  <c r="X156" i="21" s="1"/>
  <c r="H155" i="8"/>
  <c r="CA155" i="21" s="1"/>
  <c r="G155" i="8"/>
  <c r="BE155" i="21" s="1"/>
  <c r="F155" i="8"/>
  <c r="AI155" i="21" s="1"/>
  <c r="E155" i="8"/>
  <c r="X155" i="21" s="1"/>
  <c r="H154" i="8"/>
  <c r="CA154" i="21" s="1"/>
  <c r="G154" i="8"/>
  <c r="BE154" i="21" s="1"/>
  <c r="F154" i="8"/>
  <c r="AI154" i="21" s="1"/>
  <c r="E154" i="8"/>
  <c r="X154" i="21" s="1"/>
  <c r="H153" i="8"/>
  <c r="CA153" i="21" s="1"/>
  <c r="G153" i="8"/>
  <c r="BE153" i="21" s="1"/>
  <c r="F153" i="8"/>
  <c r="AI153" i="21" s="1"/>
  <c r="E153" i="8"/>
  <c r="X153" i="21" s="1"/>
  <c r="H152" i="8"/>
  <c r="CA152" i="21" s="1"/>
  <c r="G152" i="8"/>
  <c r="BE152" i="21" s="1"/>
  <c r="F152" i="8"/>
  <c r="AI152" i="21" s="1"/>
  <c r="E152" i="8"/>
  <c r="X152" i="21" s="1"/>
  <c r="H151" i="8"/>
  <c r="CA151" i="21" s="1"/>
  <c r="G151" i="8"/>
  <c r="BE151" i="21" s="1"/>
  <c r="F151" i="8"/>
  <c r="AI151" i="21" s="1"/>
  <c r="E151" i="8"/>
  <c r="X151" i="21" s="1"/>
  <c r="H150" i="8"/>
  <c r="CA150" i="21" s="1"/>
  <c r="G150" i="8"/>
  <c r="BE150" i="21" s="1"/>
  <c r="F150" i="8"/>
  <c r="AI150" i="21" s="1"/>
  <c r="E150" i="8"/>
  <c r="X150" i="21" s="1"/>
  <c r="H149" i="8"/>
  <c r="CA149" i="21" s="1"/>
  <c r="G149" i="8"/>
  <c r="BE149" i="21" s="1"/>
  <c r="F149" i="8"/>
  <c r="AI149" i="21" s="1"/>
  <c r="E149" i="8"/>
  <c r="X149" i="21" s="1"/>
  <c r="H146" i="8"/>
  <c r="CA146" i="21" s="1"/>
  <c r="G146" i="8"/>
  <c r="BE146" i="21" s="1"/>
  <c r="F146" i="8"/>
  <c r="AI146" i="21" s="1"/>
  <c r="E146" i="8"/>
  <c r="X146" i="21" s="1"/>
  <c r="H145" i="8"/>
  <c r="CA145" i="21" s="1"/>
  <c r="G145" i="8"/>
  <c r="BE145" i="21" s="1"/>
  <c r="F145" i="8"/>
  <c r="AI145" i="21" s="1"/>
  <c r="E145" i="8"/>
  <c r="X145" i="21" s="1"/>
  <c r="H144" i="8"/>
  <c r="CA144" i="21" s="1"/>
  <c r="G144" i="8"/>
  <c r="BE144" i="21" s="1"/>
  <c r="F144" i="8"/>
  <c r="AI144" i="21" s="1"/>
  <c r="E144" i="8"/>
  <c r="X144" i="21" s="1"/>
  <c r="H143" i="8"/>
  <c r="CA143" i="21" s="1"/>
  <c r="G143" i="8"/>
  <c r="BE143" i="21" s="1"/>
  <c r="F143" i="8"/>
  <c r="AI143" i="21" s="1"/>
  <c r="E143" i="8"/>
  <c r="X143" i="21" s="1"/>
  <c r="H142" i="8"/>
  <c r="CA142" i="21" s="1"/>
  <c r="G142" i="8"/>
  <c r="BE142" i="21" s="1"/>
  <c r="F142" i="8"/>
  <c r="AI142" i="21" s="1"/>
  <c r="E142" i="8"/>
  <c r="X142" i="21" s="1"/>
  <c r="H141" i="8"/>
  <c r="CA141" i="21" s="1"/>
  <c r="G141" i="8"/>
  <c r="BE141" i="21" s="1"/>
  <c r="F141" i="8"/>
  <c r="AI141" i="21" s="1"/>
  <c r="E141" i="8"/>
  <c r="X141" i="21" s="1"/>
  <c r="H140" i="8"/>
  <c r="CA140" i="21" s="1"/>
  <c r="G140" i="8"/>
  <c r="BE140" i="21" s="1"/>
  <c r="F140" i="8"/>
  <c r="AI140" i="21" s="1"/>
  <c r="E140" i="8"/>
  <c r="X140" i="21" s="1"/>
  <c r="H139" i="8"/>
  <c r="CA139" i="21" s="1"/>
  <c r="G139" i="8"/>
  <c r="BE139" i="21" s="1"/>
  <c r="F139" i="8"/>
  <c r="AI139" i="21" s="1"/>
  <c r="E139" i="8"/>
  <c r="X139" i="21" s="1"/>
  <c r="H138" i="8"/>
  <c r="CA138" i="21" s="1"/>
  <c r="G138" i="8"/>
  <c r="BE138" i="21" s="1"/>
  <c r="F138" i="8"/>
  <c r="AI138" i="21" s="1"/>
  <c r="E138" i="8"/>
  <c r="X138" i="21" s="1"/>
  <c r="H137" i="8"/>
  <c r="CA137" i="21" s="1"/>
  <c r="G137" i="8"/>
  <c r="BE137" i="21" s="1"/>
  <c r="F137" i="8"/>
  <c r="AI137" i="21" s="1"/>
  <c r="E137" i="8"/>
  <c r="X137" i="21" s="1"/>
  <c r="H134" i="8"/>
  <c r="CA134" i="21" s="1"/>
  <c r="G134" i="8"/>
  <c r="BE134" i="21" s="1"/>
  <c r="F134" i="8"/>
  <c r="AI134" i="21" s="1"/>
  <c r="E134" i="8"/>
  <c r="X134" i="21" s="1"/>
  <c r="H133" i="8"/>
  <c r="CA133" i="21" s="1"/>
  <c r="G133" i="8"/>
  <c r="BE133" i="21" s="1"/>
  <c r="F133" i="8"/>
  <c r="AI133" i="21" s="1"/>
  <c r="E133" i="8"/>
  <c r="X133" i="21" s="1"/>
  <c r="H132" i="8"/>
  <c r="CA132" i="21" s="1"/>
  <c r="G132" i="8"/>
  <c r="BE132" i="21" s="1"/>
  <c r="F132" i="8"/>
  <c r="AI132" i="21" s="1"/>
  <c r="E132" i="8"/>
  <c r="X132" i="21" s="1"/>
  <c r="H131" i="8"/>
  <c r="CA131" i="21" s="1"/>
  <c r="G131" i="8"/>
  <c r="BE131" i="21" s="1"/>
  <c r="F131" i="8"/>
  <c r="AI131" i="21" s="1"/>
  <c r="E131" i="8"/>
  <c r="X131" i="21" s="1"/>
  <c r="H130" i="8"/>
  <c r="CA130" i="21" s="1"/>
  <c r="G130" i="8"/>
  <c r="BE130" i="21" s="1"/>
  <c r="F130" i="8"/>
  <c r="AI130" i="21" s="1"/>
  <c r="E130" i="8"/>
  <c r="X130" i="21" s="1"/>
  <c r="H129" i="8"/>
  <c r="CA129" i="21" s="1"/>
  <c r="G129" i="8"/>
  <c r="BE129" i="21" s="1"/>
  <c r="F129" i="8"/>
  <c r="AI129" i="21" s="1"/>
  <c r="E129" i="8"/>
  <c r="X129" i="21" s="1"/>
  <c r="H128" i="8"/>
  <c r="CA128" i="21" s="1"/>
  <c r="G128" i="8"/>
  <c r="BE128" i="21" s="1"/>
  <c r="F128" i="8"/>
  <c r="AI128" i="21" s="1"/>
  <c r="E128" i="8"/>
  <c r="X128" i="21" s="1"/>
  <c r="H127" i="8"/>
  <c r="CA127" i="21" s="1"/>
  <c r="G127" i="8"/>
  <c r="BE127" i="21" s="1"/>
  <c r="F127" i="8"/>
  <c r="AI127" i="21" s="1"/>
  <c r="E127" i="8"/>
  <c r="X127" i="21" s="1"/>
  <c r="H126" i="8"/>
  <c r="CA126" i="21" s="1"/>
  <c r="G126" i="8"/>
  <c r="BE126" i="21" s="1"/>
  <c r="F126" i="8"/>
  <c r="AI126" i="21" s="1"/>
  <c r="E126" i="8"/>
  <c r="X126" i="21" s="1"/>
  <c r="H125" i="8"/>
  <c r="CA125" i="21" s="1"/>
  <c r="G125" i="8"/>
  <c r="BE125" i="21" s="1"/>
  <c r="F125" i="8"/>
  <c r="AI125" i="21" s="1"/>
  <c r="E125" i="8"/>
  <c r="X125" i="21" s="1"/>
  <c r="H122" i="8"/>
  <c r="CA122" i="21" s="1"/>
  <c r="G122" i="8"/>
  <c r="BE122" i="21" s="1"/>
  <c r="F122" i="8"/>
  <c r="AI122" i="21" s="1"/>
  <c r="E122" i="8"/>
  <c r="X122" i="21" s="1"/>
  <c r="H121" i="8"/>
  <c r="CA121" i="21" s="1"/>
  <c r="G121" i="8"/>
  <c r="BE121" i="21" s="1"/>
  <c r="F121" i="8"/>
  <c r="AI121" i="21" s="1"/>
  <c r="E121" i="8"/>
  <c r="X121" i="21" s="1"/>
  <c r="H120" i="8"/>
  <c r="CA120" i="21" s="1"/>
  <c r="G120" i="8"/>
  <c r="BE120" i="21" s="1"/>
  <c r="F120" i="8"/>
  <c r="AI120" i="21" s="1"/>
  <c r="E120" i="8"/>
  <c r="X120" i="21" s="1"/>
  <c r="H119" i="8"/>
  <c r="CA119" i="21" s="1"/>
  <c r="G119" i="8"/>
  <c r="BE119" i="21" s="1"/>
  <c r="F119" i="8"/>
  <c r="AI119" i="21" s="1"/>
  <c r="E119" i="8"/>
  <c r="X119" i="21" s="1"/>
  <c r="H118" i="8"/>
  <c r="CA118" i="21" s="1"/>
  <c r="G118" i="8"/>
  <c r="BE118" i="21" s="1"/>
  <c r="F118" i="8"/>
  <c r="AI118" i="21" s="1"/>
  <c r="E118" i="8"/>
  <c r="X118" i="21" s="1"/>
  <c r="H117" i="8"/>
  <c r="CA117" i="21" s="1"/>
  <c r="G117" i="8"/>
  <c r="BE117" i="21" s="1"/>
  <c r="F117" i="8"/>
  <c r="AI117" i="21" s="1"/>
  <c r="E117" i="8"/>
  <c r="X117" i="21" s="1"/>
  <c r="H116" i="8"/>
  <c r="CA116" i="21" s="1"/>
  <c r="G116" i="8"/>
  <c r="BE116" i="21" s="1"/>
  <c r="F116" i="8"/>
  <c r="AI116" i="21" s="1"/>
  <c r="E116" i="8"/>
  <c r="X116" i="21" s="1"/>
  <c r="H115" i="8"/>
  <c r="CA115" i="21" s="1"/>
  <c r="G115" i="8"/>
  <c r="BE115" i="21" s="1"/>
  <c r="F115" i="8"/>
  <c r="AI115" i="21" s="1"/>
  <c r="E115" i="8"/>
  <c r="X115" i="21" s="1"/>
  <c r="H114" i="8"/>
  <c r="CA114" i="21" s="1"/>
  <c r="G114" i="8"/>
  <c r="BE114" i="21" s="1"/>
  <c r="F114" i="8"/>
  <c r="AI114" i="21" s="1"/>
  <c r="E114" i="8"/>
  <c r="X114" i="21" s="1"/>
  <c r="H113" i="8"/>
  <c r="CA113" i="21" s="1"/>
  <c r="G113" i="8"/>
  <c r="BE113" i="21" s="1"/>
  <c r="F113" i="8"/>
  <c r="AI113" i="21" s="1"/>
  <c r="E113" i="8"/>
  <c r="X113" i="21" s="1"/>
  <c r="H98" i="8"/>
  <c r="CA98" i="21" s="1"/>
  <c r="G98" i="8"/>
  <c r="BE98" i="21" s="1"/>
  <c r="F98" i="8"/>
  <c r="AI98" i="21" s="1"/>
  <c r="E98" i="8"/>
  <c r="X98" i="21" s="1"/>
  <c r="H97" i="8"/>
  <c r="CA97" i="21" s="1"/>
  <c r="G97" i="8"/>
  <c r="BE97" i="21" s="1"/>
  <c r="F97" i="8"/>
  <c r="AI97" i="21" s="1"/>
  <c r="E97" i="8"/>
  <c r="X97" i="21" s="1"/>
  <c r="H96" i="8"/>
  <c r="CA96" i="21" s="1"/>
  <c r="G96" i="8"/>
  <c r="BE96" i="21" s="1"/>
  <c r="F96" i="8"/>
  <c r="AI96" i="21" s="1"/>
  <c r="E96" i="8"/>
  <c r="X96" i="21" s="1"/>
  <c r="H95" i="8"/>
  <c r="CA95" i="21" s="1"/>
  <c r="G95" i="8"/>
  <c r="BE95" i="21" s="1"/>
  <c r="F95" i="8"/>
  <c r="AI95" i="21" s="1"/>
  <c r="E95" i="8"/>
  <c r="X95" i="21" s="1"/>
  <c r="H94" i="8"/>
  <c r="CA94" i="21" s="1"/>
  <c r="G94" i="8"/>
  <c r="BE94" i="21" s="1"/>
  <c r="F94" i="8"/>
  <c r="AI94" i="21" s="1"/>
  <c r="E94" i="8"/>
  <c r="X94" i="21" s="1"/>
  <c r="H93" i="8"/>
  <c r="CA93" i="21" s="1"/>
  <c r="G93" i="8"/>
  <c r="BE93" i="21" s="1"/>
  <c r="F93" i="8"/>
  <c r="AI93" i="21" s="1"/>
  <c r="E93" i="8"/>
  <c r="X93" i="21" s="1"/>
  <c r="H92" i="8"/>
  <c r="CA92" i="21" s="1"/>
  <c r="G92" i="8"/>
  <c r="BE92" i="21" s="1"/>
  <c r="F92" i="8"/>
  <c r="AI92" i="21" s="1"/>
  <c r="E92" i="8"/>
  <c r="X92" i="21" s="1"/>
  <c r="H91" i="8"/>
  <c r="CA91" i="21" s="1"/>
  <c r="G91" i="8"/>
  <c r="BE91" i="21" s="1"/>
  <c r="F91" i="8"/>
  <c r="AI91" i="21" s="1"/>
  <c r="E91" i="8"/>
  <c r="X91" i="21" s="1"/>
  <c r="H90" i="8"/>
  <c r="CA90" i="21" s="1"/>
  <c r="G90" i="8"/>
  <c r="BE90" i="21" s="1"/>
  <c r="F90" i="8"/>
  <c r="AI90" i="21" s="1"/>
  <c r="E90" i="8"/>
  <c r="X90" i="21" s="1"/>
  <c r="H89" i="8"/>
  <c r="CA89" i="21" s="1"/>
  <c r="G89" i="8"/>
  <c r="BE89" i="21" s="1"/>
  <c r="F89" i="8"/>
  <c r="AI89" i="21" s="1"/>
  <c r="E89" i="8"/>
  <c r="X89" i="21" s="1"/>
  <c r="H86" i="8"/>
  <c r="CA86" i="21" s="1"/>
  <c r="G86" i="8"/>
  <c r="BE86" i="21" s="1"/>
  <c r="F86" i="8"/>
  <c r="AI86" i="21" s="1"/>
  <c r="E86" i="8"/>
  <c r="X86" i="21" s="1"/>
  <c r="H85" i="8"/>
  <c r="CA85" i="21" s="1"/>
  <c r="G85" i="8"/>
  <c r="BE85" i="21" s="1"/>
  <c r="F85" i="8"/>
  <c r="AI85" i="21" s="1"/>
  <c r="E85" i="8"/>
  <c r="X85" i="21" s="1"/>
  <c r="H84" i="8"/>
  <c r="CA84" i="21" s="1"/>
  <c r="G84" i="8"/>
  <c r="BE84" i="21" s="1"/>
  <c r="F84" i="8"/>
  <c r="AI84" i="21" s="1"/>
  <c r="E84" i="8"/>
  <c r="X84" i="21" s="1"/>
  <c r="H83" i="8"/>
  <c r="CA83" i="21" s="1"/>
  <c r="G83" i="8"/>
  <c r="BE83" i="21" s="1"/>
  <c r="F83" i="8"/>
  <c r="AI83" i="21" s="1"/>
  <c r="E83" i="8"/>
  <c r="X83" i="21" s="1"/>
  <c r="H82" i="8"/>
  <c r="CA82" i="21" s="1"/>
  <c r="G82" i="8"/>
  <c r="BE82" i="21" s="1"/>
  <c r="F82" i="8"/>
  <c r="AI82" i="21" s="1"/>
  <c r="E82" i="8"/>
  <c r="X82" i="21" s="1"/>
  <c r="H81" i="8"/>
  <c r="CA81" i="21" s="1"/>
  <c r="G81" i="8"/>
  <c r="BE81" i="21" s="1"/>
  <c r="F81" i="8"/>
  <c r="AI81" i="21" s="1"/>
  <c r="E81" i="8"/>
  <c r="X81" i="21" s="1"/>
  <c r="H80" i="8"/>
  <c r="CA80" i="21" s="1"/>
  <c r="G80" i="8"/>
  <c r="BE80" i="21" s="1"/>
  <c r="F80" i="8"/>
  <c r="AI80" i="21" s="1"/>
  <c r="E80" i="8"/>
  <c r="X80" i="21" s="1"/>
  <c r="H79" i="8"/>
  <c r="CA79" i="21" s="1"/>
  <c r="G79" i="8"/>
  <c r="BE79" i="21" s="1"/>
  <c r="F79" i="8"/>
  <c r="AI79" i="21" s="1"/>
  <c r="E79" i="8"/>
  <c r="X79" i="21" s="1"/>
  <c r="H78" i="8"/>
  <c r="CA78" i="21" s="1"/>
  <c r="G78" i="8"/>
  <c r="BE78" i="21" s="1"/>
  <c r="F78" i="8"/>
  <c r="AI78" i="21" s="1"/>
  <c r="E78" i="8"/>
  <c r="X78" i="21" s="1"/>
  <c r="H77" i="8"/>
  <c r="CA77" i="21" s="1"/>
  <c r="G77" i="8"/>
  <c r="BE77" i="21" s="1"/>
  <c r="F77" i="8"/>
  <c r="AI77" i="21" s="1"/>
  <c r="E77" i="8"/>
  <c r="X77" i="21" s="1"/>
  <c r="H74" i="8"/>
  <c r="CA74" i="21" s="1"/>
  <c r="G74" i="8"/>
  <c r="BE74" i="21" s="1"/>
  <c r="F74" i="8"/>
  <c r="AI74" i="21" s="1"/>
  <c r="E74" i="8"/>
  <c r="X74" i="21" s="1"/>
  <c r="H73" i="8"/>
  <c r="CA73" i="21" s="1"/>
  <c r="G73" i="8"/>
  <c r="BE73" i="21" s="1"/>
  <c r="F73" i="8"/>
  <c r="AI73" i="21" s="1"/>
  <c r="E73" i="8"/>
  <c r="X73" i="21" s="1"/>
  <c r="H72" i="8"/>
  <c r="CA72" i="21" s="1"/>
  <c r="G72" i="8"/>
  <c r="BE72" i="21" s="1"/>
  <c r="F72" i="8"/>
  <c r="AI72" i="21" s="1"/>
  <c r="E72" i="8"/>
  <c r="X72" i="21" s="1"/>
  <c r="H71" i="8"/>
  <c r="CA71" i="21" s="1"/>
  <c r="G71" i="8"/>
  <c r="BE71" i="21" s="1"/>
  <c r="F71" i="8"/>
  <c r="AI71" i="21" s="1"/>
  <c r="E71" i="8"/>
  <c r="X71" i="21" s="1"/>
  <c r="H70" i="8"/>
  <c r="CA70" i="21" s="1"/>
  <c r="G70" i="8"/>
  <c r="BE70" i="21" s="1"/>
  <c r="F70" i="8"/>
  <c r="AI70" i="21" s="1"/>
  <c r="E70" i="8"/>
  <c r="X70" i="21" s="1"/>
  <c r="H69" i="8"/>
  <c r="CA69" i="21" s="1"/>
  <c r="G69" i="8"/>
  <c r="BE69" i="21" s="1"/>
  <c r="F69" i="8"/>
  <c r="AI69" i="21" s="1"/>
  <c r="E69" i="8"/>
  <c r="X69" i="21" s="1"/>
  <c r="H68" i="8"/>
  <c r="CA68" i="21" s="1"/>
  <c r="G68" i="8"/>
  <c r="BE68" i="21" s="1"/>
  <c r="F68" i="8"/>
  <c r="AI68" i="21" s="1"/>
  <c r="E68" i="8"/>
  <c r="X68" i="21" s="1"/>
  <c r="H67" i="8"/>
  <c r="CA67" i="21" s="1"/>
  <c r="G67" i="8"/>
  <c r="BE67" i="21" s="1"/>
  <c r="F67" i="8"/>
  <c r="AI67" i="21" s="1"/>
  <c r="E67" i="8"/>
  <c r="X67" i="21" s="1"/>
  <c r="H66" i="8"/>
  <c r="CA66" i="21" s="1"/>
  <c r="G66" i="8"/>
  <c r="BE66" i="21" s="1"/>
  <c r="F66" i="8"/>
  <c r="AI66" i="21" s="1"/>
  <c r="E66" i="8"/>
  <c r="X66" i="21" s="1"/>
  <c r="H65" i="8"/>
  <c r="CA65" i="21" s="1"/>
  <c r="G65" i="8"/>
  <c r="BE65" i="21" s="1"/>
  <c r="F65" i="8"/>
  <c r="AI65" i="21" s="1"/>
  <c r="E65" i="8"/>
  <c r="X65" i="21" s="1"/>
  <c r="H62" i="8"/>
  <c r="CA62" i="21" s="1"/>
  <c r="G62" i="8"/>
  <c r="BE62" i="21" s="1"/>
  <c r="F62" i="8"/>
  <c r="AI62" i="21" s="1"/>
  <c r="E62" i="8"/>
  <c r="X62" i="21" s="1"/>
  <c r="H61" i="8"/>
  <c r="CA61" i="21" s="1"/>
  <c r="G61" i="8"/>
  <c r="BE61" i="21" s="1"/>
  <c r="F61" i="8"/>
  <c r="AI61" i="21" s="1"/>
  <c r="E61" i="8"/>
  <c r="X61" i="21" s="1"/>
  <c r="H60" i="8"/>
  <c r="CA60" i="21" s="1"/>
  <c r="G60" i="8"/>
  <c r="BE60" i="21" s="1"/>
  <c r="F60" i="8"/>
  <c r="AI60" i="21" s="1"/>
  <c r="E60" i="8"/>
  <c r="X60" i="21" s="1"/>
  <c r="H59" i="8"/>
  <c r="CA59" i="21" s="1"/>
  <c r="G59" i="8"/>
  <c r="BE59" i="21" s="1"/>
  <c r="F59" i="8"/>
  <c r="AI59" i="21" s="1"/>
  <c r="E59" i="8"/>
  <c r="X59" i="21" s="1"/>
  <c r="H58" i="8"/>
  <c r="CA58" i="21" s="1"/>
  <c r="G58" i="8"/>
  <c r="BE58" i="21" s="1"/>
  <c r="F58" i="8"/>
  <c r="AI58" i="21" s="1"/>
  <c r="E58" i="8"/>
  <c r="X58" i="21" s="1"/>
  <c r="H57" i="8"/>
  <c r="CA57" i="21" s="1"/>
  <c r="G57" i="8"/>
  <c r="BE57" i="21" s="1"/>
  <c r="F57" i="8"/>
  <c r="AI57" i="21" s="1"/>
  <c r="E57" i="8"/>
  <c r="X57" i="21" s="1"/>
  <c r="H56" i="8"/>
  <c r="CA56" i="21" s="1"/>
  <c r="G56" i="8"/>
  <c r="BE56" i="21" s="1"/>
  <c r="F56" i="8"/>
  <c r="AI56" i="21" s="1"/>
  <c r="E56" i="8"/>
  <c r="X56" i="21" s="1"/>
  <c r="H55" i="8"/>
  <c r="CA55" i="21" s="1"/>
  <c r="G55" i="8"/>
  <c r="BE55" i="21" s="1"/>
  <c r="F55" i="8"/>
  <c r="AI55" i="21" s="1"/>
  <c r="E55" i="8"/>
  <c r="X55" i="21" s="1"/>
  <c r="H54" i="8"/>
  <c r="CA54" i="21" s="1"/>
  <c r="G54" i="8"/>
  <c r="BE54" i="21" s="1"/>
  <c r="F54" i="8"/>
  <c r="AI54" i="21" s="1"/>
  <c r="E54" i="8"/>
  <c r="X54" i="21" s="1"/>
  <c r="H53" i="8"/>
  <c r="CA53" i="21" s="1"/>
  <c r="G53" i="8"/>
  <c r="BE53" i="21" s="1"/>
  <c r="F53" i="8"/>
  <c r="AI53" i="21" s="1"/>
  <c r="E53" i="8"/>
  <c r="X53" i="21" s="1"/>
  <c r="H38" i="8"/>
  <c r="CA38" i="21" s="1"/>
  <c r="G38" i="8"/>
  <c r="BE38" i="21" s="1"/>
  <c r="F38" i="8"/>
  <c r="AI38" i="21" s="1"/>
  <c r="E38" i="8"/>
  <c r="X38" i="21" s="1"/>
  <c r="H37" i="8"/>
  <c r="CA37" i="21" s="1"/>
  <c r="G37" i="8"/>
  <c r="BE37" i="21" s="1"/>
  <c r="F37" i="8"/>
  <c r="AI37" i="21" s="1"/>
  <c r="E37" i="8"/>
  <c r="X37" i="21" s="1"/>
  <c r="H36" i="8"/>
  <c r="CA36" i="21" s="1"/>
  <c r="G36" i="8"/>
  <c r="BE36" i="21" s="1"/>
  <c r="F36" i="8"/>
  <c r="AI36" i="21" s="1"/>
  <c r="E36" i="8"/>
  <c r="X36" i="21" s="1"/>
  <c r="H35" i="8"/>
  <c r="CA35" i="21" s="1"/>
  <c r="G35" i="8"/>
  <c r="BE35" i="21" s="1"/>
  <c r="F35" i="8"/>
  <c r="AI35" i="21" s="1"/>
  <c r="E35" i="8"/>
  <c r="X35" i="21" s="1"/>
  <c r="H34" i="8"/>
  <c r="CA34" i="21" s="1"/>
  <c r="G34" i="8"/>
  <c r="BE34" i="21" s="1"/>
  <c r="F34" i="8"/>
  <c r="AI34" i="21" s="1"/>
  <c r="E34" i="8"/>
  <c r="X34" i="21" s="1"/>
  <c r="H33" i="8"/>
  <c r="CA33" i="21" s="1"/>
  <c r="G33" i="8"/>
  <c r="BE33" i="21" s="1"/>
  <c r="F33" i="8"/>
  <c r="AI33" i="21" s="1"/>
  <c r="E33" i="8"/>
  <c r="X33" i="21" s="1"/>
  <c r="H32" i="8"/>
  <c r="CA32" i="21" s="1"/>
  <c r="G32" i="8"/>
  <c r="BE32" i="21" s="1"/>
  <c r="F32" i="8"/>
  <c r="AI32" i="21" s="1"/>
  <c r="E32" i="8"/>
  <c r="X32" i="21" s="1"/>
  <c r="H31" i="8"/>
  <c r="CA31" i="21" s="1"/>
  <c r="G31" i="8"/>
  <c r="BE31" i="21" s="1"/>
  <c r="F31" i="8"/>
  <c r="AI31" i="21" s="1"/>
  <c r="E31" i="8"/>
  <c r="X31" i="21" s="1"/>
  <c r="H30" i="8"/>
  <c r="CA30" i="21" s="1"/>
  <c r="G30" i="8"/>
  <c r="BE30" i="21" s="1"/>
  <c r="F30" i="8"/>
  <c r="AI30" i="21" s="1"/>
  <c r="E30" i="8"/>
  <c r="X30" i="21" s="1"/>
  <c r="H29" i="8"/>
  <c r="CA29" i="21" s="1"/>
  <c r="G29" i="8"/>
  <c r="BE29" i="21" s="1"/>
  <c r="F29" i="8"/>
  <c r="AI29" i="21" s="1"/>
  <c r="E29" i="8"/>
  <c r="X29" i="21" s="1"/>
  <c r="K1142" i="15"/>
  <c r="J1142" i="15"/>
  <c r="E1142" i="15"/>
  <c r="A1142" i="15" s="1"/>
  <c r="K1141" i="15"/>
  <c r="J1141" i="15"/>
  <c r="E1141" i="15"/>
  <c r="A1141" i="15" s="1"/>
  <c r="K1140" i="15"/>
  <c r="J1140" i="15"/>
  <c r="E1140" i="15"/>
  <c r="A1140" i="15" s="1"/>
  <c r="K1139" i="15"/>
  <c r="J1139" i="15"/>
  <c r="E1139" i="15"/>
  <c r="A1139" i="15" s="1"/>
  <c r="K1138" i="15"/>
  <c r="J1138" i="15"/>
  <c r="E1138" i="15"/>
  <c r="A1138" i="15" s="1"/>
  <c r="K1137" i="15"/>
  <c r="J1137" i="15"/>
  <c r="E1137" i="15"/>
  <c r="A1137" i="15" s="1"/>
  <c r="K1136" i="15"/>
  <c r="J1136" i="15"/>
  <c r="E1136" i="15"/>
  <c r="A1136" i="15" s="1"/>
  <c r="K1135" i="15"/>
  <c r="J1135" i="15"/>
  <c r="E1135" i="15"/>
  <c r="A1135" i="15" s="1"/>
  <c r="K1134" i="15"/>
  <c r="J1134" i="15"/>
  <c r="E1134" i="15"/>
  <c r="A1134" i="15" s="1"/>
  <c r="K1133" i="15"/>
  <c r="J1133" i="15"/>
  <c r="E1133" i="15"/>
  <c r="A1133" i="15" s="1"/>
  <c r="I1132" i="15"/>
  <c r="H1132" i="15"/>
  <c r="G1132" i="15"/>
  <c r="F1132" i="15"/>
  <c r="K1130" i="15"/>
  <c r="J1130" i="15"/>
  <c r="E1130" i="15"/>
  <c r="A1130" i="15" s="1"/>
  <c r="K1129" i="15"/>
  <c r="J1129" i="15"/>
  <c r="E1129" i="15"/>
  <c r="A1129" i="15" s="1"/>
  <c r="K1128" i="15"/>
  <c r="J1128" i="15"/>
  <c r="E1128" i="15"/>
  <c r="A1128" i="15" s="1"/>
  <c r="K1127" i="15"/>
  <c r="J1127" i="15"/>
  <c r="E1127" i="15"/>
  <c r="A1127" i="15" s="1"/>
  <c r="K1126" i="15"/>
  <c r="J1126" i="15"/>
  <c r="E1126" i="15"/>
  <c r="A1126" i="15" s="1"/>
  <c r="K1125" i="15"/>
  <c r="J1125" i="15"/>
  <c r="E1125" i="15"/>
  <c r="A1125" i="15" s="1"/>
  <c r="K1124" i="15"/>
  <c r="J1124" i="15"/>
  <c r="E1124" i="15"/>
  <c r="A1124" i="15" s="1"/>
  <c r="K1123" i="15"/>
  <c r="J1123" i="15"/>
  <c r="E1123" i="15"/>
  <c r="A1123" i="15" s="1"/>
  <c r="K1122" i="15"/>
  <c r="J1122" i="15"/>
  <c r="E1122" i="15"/>
  <c r="A1122" i="15" s="1"/>
  <c r="K1121" i="15"/>
  <c r="J1121" i="15"/>
  <c r="E1121" i="15"/>
  <c r="A1121" i="15" s="1"/>
  <c r="I1120" i="15"/>
  <c r="H1120" i="15"/>
  <c r="G1120" i="15"/>
  <c r="F1120" i="15"/>
  <c r="K1118" i="15"/>
  <c r="J1118" i="15"/>
  <c r="E1118" i="15"/>
  <c r="A1118" i="15"/>
  <c r="K1117" i="15"/>
  <c r="J1117" i="15"/>
  <c r="E1117" i="15"/>
  <c r="A1117" i="15"/>
  <c r="K1116" i="15"/>
  <c r="J1116" i="15"/>
  <c r="E1116" i="15"/>
  <c r="A1116" i="15"/>
  <c r="K1115" i="15"/>
  <c r="J1115" i="15"/>
  <c r="E1115" i="15"/>
  <c r="A1115" i="15"/>
  <c r="K1114" i="15"/>
  <c r="J1114" i="15"/>
  <c r="E1114" i="15"/>
  <c r="A1114" i="15"/>
  <c r="K1113" i="15"/>
  <c r="J1113" i="15"/>
  <c r="E1113" i="15"/>
  <c r="A1113" i="15"/>
  <c r="K1112" i="15"/>
  <c r="J1112" i="15"/>
  <c r="E1112" i="15"/>
  <c r="A1112" i="15"/>
  <c r="K1111" i="15"/>
  <c r="J1111" i="15"/>
  <c r="E1111" i="15"/>
  <c r="A1111" i="15"/>
  <c r="K1110" i="15"/>
  <c r="J1110" i="15"/>
  <c r="E1110" i="15"/>
  <c r="A1110" i="15"/>
  <c r="K1109" i="15"/>
  <c r="J1109" i="15"/>
  <c r="E1109" i="15"/>
  <c r="A1109" i="15"/>
  <c r="I1108" i="15"/>
  <c r="H1108" i="15"/>
  <c r="G1108" i="15"/>
  <c r="F1108" i="15"/>
  <c r="K1106" i="15"/>
  <c r="J1106" i="15"/>
  <c r="E1106" i="15"/>
  <c r="A1106" i="15" s="1"/>
  <c r="K1105" i="15"/>
  <c r="J1105" i="15"/>
  <c r="E1105" i="15"/>
  <c r="A1105" i="15" s="1"/>
  <c r="K1104" i="15"/>
  <c r="J1104" i="15"/>
  <c r="E1104" i="15"/>
  <c r="A1104" i="15" s="1"/>
  <c r="K1103" i="15"/>
  <c r="J1103" i="15"/>
  <c r="E1103" i="15"/>
  <c r="A1103" i="15" s="1"/>
  <c r="K1102" i="15"/>
  <c r="J1102" i="15"/>
  <c r="E1102" i="15"/>
  <c r="A1102" i="15" s="1"/>
  <c r="K1101" i="15"/>
  <c r="J1101" i="15"/>
  <c r="E1101" i="15"/>
  <c r="A1101" i="15" s="1"/>
  <c r="K1100" i="15"/>
  <c r="J1100" i="15"/>
  <c r="E1100" i="15"/>
  <c r="A1100" i="15" s="1"/>
  <c r="K1099" i="15"/>
  <c r="J1099" i="15"/>
  <c r="E1099" i="15"/>
  <c r="A1099" i="15" s="1"/>
  <c r="K1098" i="15"/>
  <c r="J1098" i="15"/>
  <c r="E1098" i="15"/>
  <c r="A1098" i="15" s="1"/>
  <c r="K1097" i="15"/>
  <c r="J1097" i="15"/>
  <c r="E1097" i="15"/>
  <c r="A1097" i="15" s="1"/>
  <c r="I1096" i="15"/>
  <c r="H1096" i="15"/>
  <c r="G1096" i="15"/>
  <c r="F1096" i="15"/>
  <c r="I1094" i="15"/>
  <c r="H1094" i="15"/>
  <c r="G1094" i="15"/>
  <c r="F1094" i="15"/>
  <c r="I1093" i="15"/>
  <c r="H1093" i="15"/>
  <c r="G1093" i="15"/>
  <c r="F1093" i="15"/>
  <c r="I1092" i="15"/>
  <c r="H1092" i="15"/>
  <c r="G1092" i="15"/>
  <c r="F1092" i="15"/>
  <c r="I1091" i="15"/>
  <c r="H1091" i="15"/>
  <c r="G1091" i="15"/>
  <c r="F1091" i="15"/>
  <c r="I1090" i="15"/>
  <c r="H1090" i="15"/>
  <c r="G1090" i="15"/>
  <c r="F1090" i="15"/>
  <c r="I1089" i="15"/>
  <c r="H1089" i="15"/>
  <c r="G1089" i="15"/>
  <c r="F1089" i="15"/>
  <c r="I1088" i="15"/>
  <c r="H1088" i="15"/>
  <c r="G1088" i="15"/>
  <c r="F1088" i="15"/>
  <c r="I1087" i="15"/>
  <c r="H1087" i="15"/>
  <c r="G1087" i="15"/>
  <c r="F1087" i="15"/>
  <c r="I1086" i="15"/>
  <c r="H1086" i="15"/>
  <c r="G1086" i="15"/>
  <c r="F1086" i="15"/>
  <c r="I1085" i="15"/>
  <c r="H1085" i="15"/>
  <c r="G1085" i="15"/>
  <c r="F1085" i="15"/>
  <c r="K1082" i="15"/>
  <c r="J1082" i="15"/>
  <c r="E1082" i="15"/>
  <c r="A1082" i="15" s="1"/>
  <c r="K1081" i="15"/>
  <c r="J1081" i="15"/>
  <c r="E1081" i="15"/>
  <c r="A1081" i="15" s="1"/>
  <c r="K1080" i="15"/>
  <c r="J1080" i="15"/>
  <c r="E1080" i="15"/>
  <c r="A1080" i="15" s="1"/>
  <c r="K1079" i="15"/>
  <c r="J1079" i="15"/>
  <c r="E1079" i="15"/>
  <c r="A1079" i="15" s="1"/>
  <c r="K1078" i="15"/>
  <c r="J1078" i="15"/>
  <c r="E1078" i="15"/>
  <c r="A1078" i="15" s="1"/>
  <c r="K1077" i="15"/>
  <c r="J1077" i="15"/>
  <c r="E1077" i="15"/>
  <c r="A1077" i="15" s="1"/>
  <c r="K1076" i="15"/>
  <c r="J1076" i="15"/>
  <c r="E1076" i="15"/>
  <c r="A1076" i="15" s="1"/>
  <c r="K1075" i="15"/>
  <c r="J1075" i="15"/>
  <c r="E1075" i="15"/>
  <c r="A1075" i="15" s="1"/>
  <c r="K1074" i="15"/>
  <c r="J1074" i="15"/>
  <c r="E1074" i="15"/>
  <c r="A1074" i="15" s="1"/>
  <c r="K1073" i="15"/>
  <c r="J1073" i="15"/>
  <c r="E1073" i="15"/>
  <c r="A1073" i="15" s="1"/>
  <c r="I1072" i="15"/>
  <c r="H1072" i="15"/>
  <c r="G1072" i="15"/>
  <c r="F1072" i="15"/>
  <c r="F1071" i="15"/>
  <c r="K1058" i="15"/>
  <c r="J1058" i="15"/>
  <c r="E1058" i="15"/>
  <c r="A1058" i="15" s="1"/>
  <c r="K1057" i="15"/>
  <c r="J1057" i="15"/>
  <c r="E1057" i="15"/>
  <c r="A1057" i="15" s="1"/>
  <c r="K1056" i="15"/>
  <c r="J1056" i="15"/>
  <c r="E1056" i="15"/>
  <c r="A1056" i="15" s="1"/>
  <c r="K1055" i="15"/>
  <c r="J1055" i="15"/>
  <c r="E1055" i="15"/>
  <c r="A1055" i="15" s="1"/>
  <c r="K1054" i="15"/>
  <c r="J1054" i="15"/>
  <c r="E1054" i="15"/>
  <c r="A1054" i="15" s="1"/>
  <c r="K1053" i="15"/>
  <c r="J1053" i="15"/>
  <c r="E1053" i="15"/>
  <c r="A1053" i="15" s="1"/>
  <c r="K1052" i="15"/>
  <c r="J1052" i="15"/>
  <c r="E1052" i="15"/>
  <c r="A1052" i="15" s="1"/>
  <c r="K1051" i="15"/>
  <c r="J1051" i="15"/>
  <c r="E1051" i="15"/>
  <c r="A1051" i="15" s="1"/>
  <c r="K1050" i="15"/>
  <c r="J1050" i="15"/>
  <c r="E1050" i="15"/>
  <c r="A1050" i="15" s="1"/>
  <c r="K1049" i="15"/>
  <c r="J1049" i="15"/>
  <c r="E1049" i="15"/>
  <c r="A1049" i="15" s="1"/>
  <c r="I1048" i="15"/>
  <c r="H1048" i="15"/>
  <c r="G1048" i="15"/>
  <c r="F1048" i="15"/>
  <c r="I1046" i="15"/>
  <c r="H1046" i="15"/>
  <c r="G1046" i="15"/>
  <c r="F1046" i="15"/>
  <c r="I1045" i="15"/>
  <c r="H1045" i="15"/>
  <c r="G1045" i="15"/>
  <c r="F1045" i="15"/>
  <c r="I1044" i="15"/>
  <c r="H1044" i="15"/>
  <c r="G1044" i="15"/>
  <c r="F1044" i="15"/>
  <c r="I1043" i="15"/>
  <c r="H1043" i="15"/>
  <c r="G1043" i="15"/>
  <c r="F1043" i="15"/>
  <c r="I1042" i="15"/>
  <c r="H1042" i="15"/>
  <c r="G1042" i="15"/>
  <c r="F1042" i="15"/>
  <c r="I1041" i="15"/>
  <c r="H1041" i="15"/>
  <c r="G1041" i="15"/>
  <c r="F1041" i="15"/>
  <c r="I1040" i="15"/>
  <c r="H1040" i="15"/>
  <c r="G1040" i="15"/>
  <c r="F1040" i="15"/>
  <c r="I1039" i="15"/>
  <c r="H1039" i="15"/>
  <c r="G1039" i="15"/>
  <c r="F1039" i="15"/>
  <c r="I1038" i="15"/>
  <c r="H1038" i="15"/>
  <c r="G1038" i="15"/>
  <c r="F1038" i="15"/>
  <c r="I1037" i="15"/>
  <c r="H1037" i="15"/>
  <c r="G1037" i="15"/>
  <c r="F1037" i="15"/>
  <c r="K1022" i="15"/>
  <c r="J1022" i="15"/>
  <c r="E1022" i="15"/>
  <c r="A1022" i="15" s="1"/>
  <c r="K1021" i="15"/>
  <c r="J1021" i="15"/>
  <c r="E1021" i="15"/>
  <c r="A1021" i="15" s="1"/>
  <c r="K1020" i="15"/>
  <c r="J1020" i="15"/>
  <c r="E1020" i="15"/>
  <c r="A1020" i="15" s="1"/>
  <c r="K1019" i="15"/>
  <c r="J1019" i="15"/>
  <c r="E1019" i="15"/>
  <c r="A1019" i="15" s="1"/>
  <c r="K1018" i="15"/>
  <c r="J1018" i="15"/>
  <c r="E1018" i="15"/>
  <c r="A1018" i="15" s="1"/>
  <c r="K1017" i="15"/>
  <c r="J1017" i="15"/>
  <c r="E1017" i="15"/>
  <c r="A1017" i="15" s="1"/>
  <c r="K1016" i="15"/>
  <c r="J1016" i="15"/>
  <c r="E1016" i="15"/>
  <c r="A1016" i="15" s="1"/>
  <c r="K1015" i="15"/>
  <c r="J1015" i="15"/>
  <c r="E1015" i="15"/>
  <c r="A1015" i="15" s="1"/>
  <c r="K1014" i="15"/>
  <c r="J1014" i="15"/>
  <c r="E1014" i="15"/>
  <c r="A1014" i="15" s="1"/>
  <c r="K1013" i="15"/>
  <c r="J1013" i="15"/>
  <c r="E1013" i="15"/>
  <c r="A1013" i="15" s="1"/>
  <c r="I1012" i="15"/>
  <c r="H1012" i="15"/>
  <c r="G1012" i="15"/>
  <c r="F1012" i="15"/>
  <c r="I1011" i="15"/>
  <c r="K1010" i="15"/>
  <c r="J1010" i="15"/>
  <c r="E1010" i="15"/>
  <c r="A1010" i="15" s="1"/>
  <c r="K1009" i="15"/>
  <c r="J1009" i="15"/>
  <c r="E1009" i="15"/>
  <c r="A1009" i="15" s="1"/>
  <c r="K1008" i="15"/>
  <c r="J1008" i="15"/>
  <c r="E1008" i="15"/>
  <c r="A1008" i="15" s="1"/>
  <c r="K1007" i="15"/>
  <c r="J1007" i="15"/>
  <c r="E1007" i="15"/>
  <c r="A1007" i="15" s="1"/>
  <c r="K1006" i="15"/>
  <c r="J1006" i="15"/>
  <c r="E1006" i="15"/>
  <c r="A1006" i="15" s="1"/>
  <c r="K1005" i="15"/>
  <c r="J1005" i="15"/>
  <c r="E1005" i="15"/>
  <c r="A1005" i="15" s="1"/>
  <c r="K1004" i="15"/>
  <c r="J1004" i="15"/>
  <c r="E1004" i="15"/>
  <c r="A1004" i="15" s="1"/>
  <c r="K1003" i="15"/>
  <c r="J1003" i="15"/>
  <c r="E1003" i="15"/>
  <c r="A1003" i="15" s="1"/>
  <c r="K1002" i="15"/>
  <c r="J1002" i="15"/>
  <c r="E1002" i="15"/>
  <c r="A1002" i="15" s="1"/>
  <c r="K1001" i="15"/>
  <c r="J1001" i="15"/>
  <c r="E1001" i="15"/>
  <c r="A1001" i="15" s="1"/>
  <c r="I1000" i="15"/>
  <c r="H1000" i="15"/>
  <c r="G1000" i="15"/>
  <c r="F1000" i="15"/>
  <c r="I999" i="15"/>
  <c r="K998" i="15"/>
  <c r="J998" i="15"/>
  <c r="E998" i="15"/>
  <c r="A998" i="15"/>
  <c r="K997" i="15"/>
  <c r="J997" i="15"/>
  <c r="E997" i="15"/>
  <c r="A997" i="15"/>
  <c r="K996" i="15"/>
  <c r="J996" i="15"/>
  <c r="E996" i="15"/>
  <c r="A996" i="15"/>
  <c r="K995" i="15"/>
  <c r="J995" i="15"/>
  <c r="E995" i="15"/>
  <c r="A995" i="15"/>
  <c r="K994" i="15"/>
  <c r="J994" i="15"/>
  <c r="E994" i="15"/>
  <c r="A994" i="15"/>
  <c r="K993" i="15"/>
  <c r="J993" i="15"/>
  <c r="E993" i="15"/>
  <c r="A993" i="15"/>
  <c r="K992" i="15"/>
  <c r="J992" i="15"/>
  <c r="E992" i="15"/>
  <c r="A992" i="15"/>
  <c r="K991" i="15"/>
  <c r="J991" i="15"/>
  <c r="E991" i="15"/>
  <c r="A991" i="15"/>
  <c r="K990" i="15"/>
  <c r="J990" i="15"/>
  <c r="E990" i="15"/>
  <c r="A990" i="15"/>
  <c r="K989" i="15"/>
  <c r="J989" i="15"/>
  <c r="E989" i="15"/>
  <c r="A989" i="15"/>
  <c r="I988" i="15"/>
  <c r="H988" i="15"/>
  <c r="G988" i="15"/>
  <c r="F988" i="15"/>
  <c r="I987" i="15"/>
  <c r="K986" i="15"/>
  <c r="J986" i="15"/>
  <c r="E986" i="15"/>
  <c r="A986" i="15" s="1"/>
  <c r="K985" i="15"/>
  <c r="J985" i="15"/>
  <c r="E985" i="15"/>
  <c r="A985" i="15" s="1"/>
  <c r="K984" i="15"/>
  <c r="J984" i="15"/>
  <c r="E984" i="15"/>
  <c r="A984" i="15" s="1"/>
  <c r="K983" i="15"/>
  <c r="J983" i="15"/>
  <c r="E983" i="15"/>
  <c r="A983" i="15" s="1"/>
  <c r="K982" i="15"/>
  <c r="J982" i="15"/>
  <c r="E982" i="15"/>
  <c r="A982" i="15" s="1"/>
  <c r="K981" i="15"/>
  <c r="J981" i="15"/>
  <c r="E981" i="15"/>
  <c r="A981" i="15" s="1"/>
  <c r="K980" i="15"/>
  <c r="J980" i="15"/>
  <c r="E980" i="15"/>
  <c r="A980" i="15" s="1"/>
  <c r="K979" i="15"/>
  <c r="J979" i="15"/>
  <c r="E979" i="15"/>
  <c r="A979" i="15" s="1"/>
  <c r="K978" i="15"/>
  <c r="J978" i="15"/>
  <c r="E978" i="15"/>
  <c r="K977" i="15"/>
  <c r="J977" i="15"/>
  <c r="E977" i="15"/>
  <c r="A977" i="15" s="1"/>
  <c r="I976" i="15"/>
  <c r="H976" i="15"/>
  <c r="G976" i="15"/>
  <c r="F976" i="15"/>
  <c r="I975" i="15"/>
  <c r="K974" i="15"/>
  <c r="J974" i="15"/>
  <c r="E974" i="15"/>
  <c r="A974" i="15" s="1"/>
  <c r="K973" i="15"/>
  <c r="J973" i="15"/>
  <c r="E973" i="15"/>
  <c r="A973" i="15" s="1"/>
  <c r="K972" i="15"/>
  <c r="J972" i="15"/>
  <c r="E972" i="15"/>
  <c r="A972" i="15" s="1"/>
  <c r="K971" i="15"/>
  <c r="J971" i="15"/>
  <c r="E971" i="15"/>
  <c r="A971" i="15" s="1"/>
  <c r="K970" i="15"/>
  <c r="J970" i="15"/>
  <c r="E970" i="15"/>
  <c r="A970" i="15" s="1"/>
  <c r="K969" i="15"/>
  <c r="J969" i="15"/>
  <c r="E969" i="15"/>
  <c r="A969" i="15" s="1"/>
  <c r="K968" i="15"/>
  <c r="J968" i="15"/>
  <c r="E968" i="15"/>
  <c r="A968" i="15" s="1"/>
  <c r="K967" i="15"/>
  <c r="J967" i="15"/>
  <c r="E967" i="15"/>
  <c r="A967" i="15" s="1"/>
  <c r="K966" i="15"/>
  <c r="J966" i="15"/>
  <c r="E966" i="15"/>
  <c r="A966" i="15" s="1"/>
  <c r="K965" i="15"/>
  <c r="J965" i="15"/>
  <c r="E965" i="15"/>
  <c r="A965" i="15" s="1"/>
  <c r="I964" i="15"/>
  <c r="H964" i="15"/>
  <c r="G964" i="15"/>
  <c r="F964" i="15"/>
  <c r="I962" i="15"/>
  <c r="BX962" i="21" s="1"/>
  <c r="H962" i="15"/>
  <c r="BB962" i="21" s="1"/>
  <c r="G962" i="15"/>
  <c r="AF962" i="21" s="1"/>
  <c r="F962" i="15"/>
  <c r="U962" i="21" s="1"/>
  <c r="I961" i="15"/>
  <c r="BX961" i="21" s="1"/>
  <c r="H961" i="15"/>
  <c r="BB961" i="21" s="1"/>
  <c r="G961" i="15"/>
  <c r="AF961" i="21" s="1"/>
  <c r="F961" i="15"/>
  <c r="U961" i="21" s="1"/>
  <c r="I960" i="15"/>
  <c r="BX960" i="21" s="1"/>
  <c r="H960" i="15"/>
  <c r="BB960" i="21" s="1"/>
  <c r="G960" i="15"/>
  <c r="AF960" i="21" s="1"/>
  <c r="F960" i="15"/>
  <c r="U960" i="21" s="1"/>
  <c r="I959" i="15"/>
  <c r="BX959" i="21" s="1"/>
  <c r="H959" i="15"/>
  <c r="BB959" i="21" s="1"/>
  <c r="G959" i="15"/>
  <c r="AF959" i="21" s="1"/>
  <c r="F959" i="15"/>
  <c r="U959" i="21" s="1"/>
  <c r="I958" i="15"/>
  <c r="BX958" i="21" s="1"/>
  <c r="H958" i="15"/>
  <c r="BB958" i="21" s="1"/>
  <c r="G958" i="15"/>
  <c r="AF958" i="21" s="1"/>
  <c r="F958" i="15"/>
  <c r="U958" i="21" s="1"/>
  <c r="I957" i="15"/>
  <c r="BX957" i="21" s="1"/>
  <c r="H957" i="15"/>
  <c r="BB957" i="21" s="1"/>
  <c r="G957" i="15"/>
  <c r="AF957" i="21" s="1"/>
  <c r="F957" i="15"/>
  <c r="U957" i="21" s="1"/>
  <c r="I956" i="15"/>
  <c r="BX956" i="21" s="1"/>
  <c r="H956" i="15"/>
  <c r="BB956" i="21" s="1"/>
  <c r="G956" i="15"/>
  <c r="AF956" i="21" s="1"/>
  <c r="F956" i="15"/>
  <c r="U956" i="21" s="1"/>
  <c r="I955" i="15"/>
  <c r="BX955" i="21" s="1"/>
  <c r="H955" i="15"/>
  <c r="BB955" i="21" s="1"/>
  <c r="G955" i="15"/>
  <c r="AF955" i="21" s="1"/>
  <c r="F955" i="15"/>
  <c r="U955" i="21" s="1"/>
  <c r="I954" i="15"/>
  <c r="BX954" i="21" s="1"/>
  <c r="H954" i="15"/>
  <c r="BB954" i="21" s="1"/>
  <c r="G954" i="15"/>
  <c r="AF954" i="21" s="1"/>
  <c r="F954" i="15"/>
  <c r="U954" i="21" s="1"/>
  <c r="I953" i="15"/>
  <c r="BX953" i="21" s="1"/>
  <c r="H953" i="15"/>
  <c r="BB953" i="21" s="1"/>
  <c r="G953" i="15"/>
  <c r="AF953" i="21" s="1"/>
  <c r="F953" i="15"/>
  <c r="U953" i="21" s="1"/>
  <c r="K950" i="15"/>
  <c r="J950" i="15"/>
  <c r="E950" i="15"/>
  <c r="A950" i="15" s="1"/>
  <c r="K949" i="15"/>
  <c r="J949" i="15"/>
  <c r="E949" i="15"/>
  <c r="A949" i="15" s="1"/>
  <c r="K948" i="15"/>
  <c r="J948" i="15"/>
  <c r="E948" i="15"/>
  <c r="A948" i="15" s="1"/>
  <c r="K947" i="15"/>
  <c r="J947" i="15"/>
  <c r="E947" i="15"/>
  <c r="A947" i="15" s="1"/>
  <c r="K946" i="15"/>
  <c r="J946" i="15"/>
  <c r="E946" i="15"/>
  <c r="A946" i="15" s="1"/>
  <c r="K945" i="15"/>
  <c r="J945" i="15"/>
  <c r="E945" i="15"/>
  <c r="A945" i="15" s="1"/>
  <c r="K944" i="15"/>
  <c r="J944" i="15"/>
  <c r="E944" i="15"/>
  <c r="A944" i="15" s="1"/>
  <c r="K943" i="15"/>
  <c r="J943" i="15"/>
  <c r="E943" i="15"/>
  <c r="A943" i="15" s="1"/>
  <c r="K942" i="15"/>
  <c r="J942" i="15"/>
  <c r="E942" i="15"/>
  <c r="A942" i="15" s="1"/>
  <c r="K941" i="15"/>
  <c r="J941" i="15"/>
  <c r="E941" i="15"/>
  <c r="A941" i="15" s="1"/>
  <c r="I940" i="15"/>
  <c r="H940" i="15"/>
  <c r="G940" i="15"/>
  <c r="F940" i="15"/>
  <c r="I939" i="15"/>
  <c r="K938" i="15"/>
  <c r="J938" i="15"/>
  <c r="E938" i="15"/>
  <c r="K937" i="15"/>
  <c r="J937" i="15"/>
  <c r="E937" i="15"/>
  <c r="A937" i="15" s="1"/>
  <c r="K936" i="15"/>
  <c r="J936" i="15"/>
  <c r="E936" i="15"/>
  <c r="A936" i="15" s="1"/>
  <c r="K935" i="15"/>
  <c r="J935" i="15"/>
  <c r="E935" i="15"/>
  <c r="A935" i="15" s="1"/>
  <c r="K934" i="15"/>
  <c r="J934" i="15"/>
  <c r="E934" i="15"/>
  <c r="A934" i="15" s="1"/>
  <c r="K933" i="15"/>
  <c r="J933" i="15"/>
  <c r="E933" i="15"/>
  <c r="A933" i="15" s="1"/>
  <c r="K932" i="15"/>
  <c r="J932" i="15"/>
  <c r="E932" i="15"/>
  <c r="A932" i="15" s="1"/>
  <c r="K931" i="15"/>
  <c r="J931" i="15"/>
  <c r="E931" i="15"/>
  <c r="A931" i="15" s="1"/>
  <c r="K930" i="15"/>
  <c r="J930" i="15"/>
  <c r="E930" i="15"/>
  <c r="K929" i="15"/>
  <c r="J929" i="15"/>
  <c r="E929" i="15"/>
  <c r="A929" i="15" s="1"/>
  <c r="I928" i="15"/>
  <c r="H928" i="15"/>
  <c r="G928" i="15"/>
  <c r="F928" i="15"/>
  <c r="K926" i="15"/>
  <c r="J926" i="15"/>
  <c r="E926" i="15"/>
  <c r="A926" i="15" s="1"/>
  <c r="K925" i="15"/>
  <c r="J925" i="15"/>
  <c r="E925" i="15"/>
  <c r="A925" i="15" s="1"/>
  <c r="K924" i="15"/>
  <c r="J924" i="15"/>
  <c r="E924" i="15"/>
  <c r="A924" i="15" s="1"/>
  <c r="K923" i="15"/>
  <c r="J923" i="15"/>
  <c r="E923" i="15"/>
  <c r="A923" i="15" s="1"/>
  <c r="K922" i="15"/>
  <c r="J922" i="15"/>
  <c r="E922" i="15"/>
  <c r="A922" i="15" s="1"/>
  <c r="K921" i="15"/>
  <c r="J921" i="15"/>
  <c r="E921" i="15"/>
  <c r="A921" i="15" s="1"/>
  <c r="K920" i="15"/>
  <c r="J920" i="15"/>
  <c r="E920" i="15"/>
  <c r="A920" i="15" s="1"/>
  <c r="K919" i="15"/>
  <c r="J919" i="15"/>
  <c r="E919" i="15"/>
  <c r="A919" i="15" s="1"/>
  <c r="K918" i="15"/>
  <c r="J918" i="15"/>
  <c r="E918" i="15"/>
  <c r="A918" i="15" s="1"/>
  <c r="K917" i="15"/>
  <c r="J917" i="15"/>
  <c r="E917" i="15"/>
  <c r="A917" i="15" s="1"/>
  <c r="I916" i="15"/>
  <c r="H916" i="15"/>
  <c r="G916" i="15"/>
  <c r="F916" i="15"/>
  <c r="I915" i="15"/>
  <c r="I914" i="15"/>
  <c r="BX914" i="21" s="1"/>
  <c r="H914" i="15"/>
  <c r="BB914" i="21" s="1"/>
  <c r="G914" i="15"/>
  <c r="AF914" i="21" s="1"/>
  <c r="F914" i="15"/>
  <c r="U914" i="21" s="1"/>
  <c r="I913" i="15"/>
  <c r="BX913" i="21" s="1"/>
  <c r="H913" i="15"/>
  <c r="BB913" i="21" s="1"/>
  <c r="G913" i="15"/>
  <c r="AF913" i="21" s="1"/>
  <c r="F913" i="15"/>
  <c r="U913" i="21" s="1"/>
  <c r="I912" i="15"/>
  <c r="BX912" i="21" s="1"/>
  <c r="H912" i="15"/>
  <c r="BB912" i="21" s="1"/>
  <c r="G912" i="15"/>
  <c r="AF912" i="21" s="1"/>
  <c r="F912" i="15"/>
  <c r="U912" i="21" s="1"/>
  <c r="I911" i="15"/>
  <c r="BX911" i="21" s="1"/>
  <c r="H911" i="15"/>
  <c r="BB911" i="21" s="1"/>
  <c r="G911" i="15"/>
  <c r="AF911" i="21" s="1"/>
  <c r="F911" i="15"/>
  <c r="U911" i="21" s="1"/>
  <c r="I910" i="15"/>
  <c r="BX910" i="21" s="1"/>
  <c r="H910" i="15"/>
  <c r="BB910" i="21" s="1"/>
  <c r="G910" i="15"/>
  <c r="AF910" i="21" s="1"/>
  <c r="F910" i="15"/>
  <c r="U910" i="21" s="1"/>
  <c r="I909" i="15"/>
  <c r="BX909" i="21" s="1"/>
  <c r="H909" i="15"/>
  <c r="BB909" i="21" s="1"/>
  <c r="G909" i="15"/>
  <c r="AF909" i="21" s="1"/>
  <c r="F909" i="15"/>
  <c r="U909" i="21" s="1"/>
  <c r="I908" i="15"/>
  <c r="BX908" i="21" s="1"/>
  <c r="H908" i="15"/>
  <c r="BB908" i="21" s="1"/>
  <c r="G908" i="15"/>
  <c r="AF908" i="21" s="1"/>
  <c r="F908" i="15"/>
  <c r="U908" i="21" s="1"/>
  <c r="I907" i="15"/>
  <c r="BX907" i="21" s="1"/>
  <c r="H907" i="15"/>
  <c r="BB907" i="21" s="1"/>
  <c r="G907" i="15"/>
  <c r="AF907" i="21" s="1"/>
  <c r="F907" i="15"/>
  <c r="U907" i="21" s="1"/>
  <c r="I906" i="15"/>
  <c r="BX906" i="21" s="1"/>
  <c r="H906" i="15"/>
  <c r="BB906" i="21" s="1"/>
  <c r="G906" i="15"/>
  <c r="AF906" i="21" s="1"/>
  <c r="F906" i="15"/>
  <c r="U906" i="21" s="1"/>
  <c r="I905" i="15"/>
  <c r="BX905" i="21" s="1"/>
  <c r="H905" i="15"/>
  <c r="BB905" i="21" s="1"/>
  <c r="G905" i="15"/>
  <c r="AF905" i="21" s="1"/>
  <c r="F905" i="15"/>
  <c r="U905" i="21" s="1"/>
  <c r="H904" i="15"/>
  <c r="BB904" i="21" s="1"/>
  <c r="I903" i="15"/>
  <c r="K902" i="15"/>
  <c r="J902" i="15"/>
  <c r="E902" i="15"/>
  <c r="A902" i="15" s="1"/>
  <c r="K901" i="15"/>
  <c r="J901" i="15"/>
  <c r="E901" i="15"/>
  <c r="A901" i="15" s="1"/>
  <c r="K900" i="15"/>
  <c r="J900" i="15"/>
  <c r="E900" i="15"/>
  <c r="A900" i="15" s="1"/>
  <c r="K899" i="15"/>
  <c r="J899" i="15"/>
  <c r="E899" i="15"/>
  <c r="A899" i="15" s="1"/>
  <c r="K898" i="15"/>
  <c r="J898" i="15"/>
  <c r="E898" i="15"/>
  <c r="A898" i="15" s="1"/>
  <c r="K897" i="15"/>
  <c r="J897" i="15"/>
  <c r="E897" i="15"/>
  <c r="A897" i="15" s="1"/>
  <c r="K896" i="15"/>
  <c r="J896" i="15"/>
  <c r="E896" i="15"/>
  <c r="A896" i="15" s="1"/>
  <c r="K895" i="15"/>
  <c r="J895" i="15"/>
  <c r="E895" i="15"/>
  <c r="A895" i="15" s="1"/>
  <c r="K894" i="15"/>
  <c r="J894" i="15"/>
  <c r="E894" i="15"/>
  <c r="A894" i="15" s="1"/>
  <c r="K893" i="15"/>
  <c r="J893" i="15"/>
  <c r="E893" i="15"/>
  <c r="A893" i="15" s="1"/>
  <c r="I892" i="15"/>
  <c r="H892" i="15"/>
  <c r="G892" i="15"/>
  <c r="F892" i="15"/>
  <c r="I891" i="15"/>
  <c r="H891" i="15"/>
  <c r="F891" i="15"/>
  <c r="K890" i="15"/>
  <c r="J890" i="15"/>
  <c r="E890" i="15"/>
  <c r="A890" i="15" s="1"/>
  <c r="K889" i="15"/>
  <c r="J889" i="15"/>
  <c r="E889" i="15"/>
  <c r="A889" i="15" s="1"/>
  <c r="K888" i="15"/>
  <c r="J888" i="15"/>
  <c r="E888" i="15"/>
  <c r="A888" i="15" s="1"/>
  <c r="K887" i="15"/>
  <c r="J887" i="15"/>
  <c r="E887" i="15"/>
  <c r="A887" i="15" s="1"/>
  <c r="K886" i="15"/>
  <c r="J886" i="15"/>
  <c r="E886" i="15"/>
  <c r="A886" i="15" s="1"/>
  <c r="K885" i="15"/>
  <c r="J885" i="15"/>
  <c r="E885" i="15"/>
  <c r="A885" i="15" s="1"/>
  <c r="K884" i="15"/>
  <c r="J884" i="15"/>
  <c r="E884" i="15"/>
  <c r="A884" i="15" s="1"/>
  <c r="K883" i="15"/>
  <c r="J883" i="15"/>
  <c r="E883" i="15"/>
  <c r="A883" i="15" s="1"/>
  <c r="K882" i="15"/>
  <c r="J882" i="15"/>
  <c r="E882" i="15"/>
  <c r="A882" i="15" s="1"/>
  <c r="K881" i="15"/>
  <c r="J881" i="15"/>
  <c r="E881" i="15"/>
  <c r="A881" i="15" s="1"/>
  <c r="I880" i="15"/>
  <c r="H880" i="15"/>
  <c r="G880" i="15"/>
  <c r="F880" i="15"/>
  <c r="I879" i="15"/>
  <c r="K878" i="15"/>
  <c r="J878" i="15"/>
  <c r="E878" i="15"/>
  <c r="A878" i="15" s="1"/>
  <c r="K877" i="15"/>
  <c r="J877" i="15"/>
  <c r="E877" i="15"/>
  <c r="A877" i="15" s="1"/>
  <c r="K876" i="15"/>
  <c r="J876" i="15"/>
  <c r="E876" i="15"/>
  <c r="A876" i="15" s="1"/>
  <c r="K875" i="15"/>
  <c r="J875" i="15"/>
  <c r="E875" i="15"/>
  <c r="A875" i="15" s="1"/>
  <c r="K874" i="15"/>
  <c r="J874" i="15"/>
  <c r="E874" i="15"/>
  <c r="A874" i="15" s="1"/>
  <c r="K873" i="15"/>
  <c r="J873" i="15"/>
  <c r="E873" i="15"/>
  <c r="A873" i="15" s="1"/>
  <c r="K872" i="15"/>
  <c r="J872" i="15"/>
  <c r="E872" i="15"/>
  <c r="A872" i="15" s="1"/>
  <c r="K871" i="15"/>
  <c r="J871" i="15"/>
  <c r="E871" i="15"/>
  <c r="A871" i="15" s="1"/>
  <c r="K870" i="15"/>
  <c r="J870" i="15"/>
  <c r="E870" i="15"/>
  <c r="A870" i="15" s="1"/>
  <c r="K869" i="15"/>
  <c r="J869" i="15"/>
  <c r="E869" i="15"/>
  <c r="A869" i="15" s="1"/>
  <c r="I868" i="15"/>
  <c r="H868" i="15"/>
  <c r="G868" i="15"/>
  <c r="F868" i="15"/>
  <c r="I864" i="15"/>
  <c r="BX864" i="21" s="1"/>
  <c r="K842" i="15"/>
  <c r="J842" i="15"/>
  <c r="E842" i="15"/>
  <c r="A842" i="15" s="1"/>
  <c r="K841" i="15"/>
  <c r="J841" i="15"/>
  <c r="E841" i="15"/>
  <c r="A841" i="15" s="1"/>
  <c r="K840" i="15"/>
  <c r="J840" i="15"/>
  <c r="E840" i="15"/>
  <c r="A840" i="15" s="1"/>
  <c r="K839" i="15"/>
  <c r="J839" i="15"/>
  <c r="E839" i="15"/>
  <c r="A839" i="15" s="1"/>
  <c r="K838" i="15"/>
  <c r="J838" i="15"/>
  <c r="E838" i="15"/>
  <c r="A838" i="15" s="1"/>
  <c r="K837" i="15"/>
  <c r="J837" i="15"/>
  <c r="E837" i="15"/>
  <c r="A837" i="15" s="1"/>
  <c r="K836" i="15"/>
  <c r="J836" i="15"/>
  <c r="E836" i="15"/>
  <c r="A836" i="15" s="1"/>
  <c r="K835" i="15"/>
  <c r="J835" i="15"/>
  <c r="E835" i="15"/>
  <c r="A835" i="15" s="1"/>
  <c r="K834" i="15"/>
  <c r="J834" i="15"/>
  <c r="E834" i="15"/>
  <c r="A834" i="15" s="1"/>
  <c r="K833" i="15"/>
  <c r="J833" i="15"/>
  <c r="E833" i="15"/>
  <c r="A833" i="15" s="1"/>
  <c r="I832" i="15"/>
  <c r="H832" i="15"/>
  <c r="G832" i="15"/>
  <c r="F832" i="15"/>
  <c r="I831" i="15"/>
  <c r="H831" i="15"/>
  <c r="K818" i="15"/>
  <c r="J818" i="15"/>
  <c r="E818" i="15"/>
  <c r="A818" i="15" s="1"/>
  <c r="K817" i="15"/>
  <c r="J817" i="15"/>
  <c r="E817" i="15"/>
  <c r="A817" i="15" s="1"/>
  <c r="K816" i="15"/>
  <c r="J816" i="15"/>
  <c r="E816" i="15"/>
  <c r="A816" i="15" s="1"/>
  <c r="K815" i="15"/>
  <c r="J815" i="15"/>
  <c r="E815" i="15"/>
  <c r="A815" i="15" s="1"/>
  <c r="K814" i="15"/>
  <c r="J814" i="15"/>
  <c r="E814" i="15"/>
  <c r="A814" i="15" s="1"/>
  <c r="K813" i="15"/>
  <c r="J813" i="15"/>
  <c r="E813" i="15"/>
  <c r="A813" i="15" s="1"/>
  <c r="K812" i="15"/>
  <c r="J812" i="15"/>
  <c r="E812" i="15"/>
  <c r="A812" i="15" s="1"/>
  <c r="K811" i="15"/>
  <c r="J811" i="15"/>
  <c r="E811" i="15"/>
  <c r="A811" i="15" s="1"/>
  <c r="K810" i="15"/>
  <c r="J810" i="15"/>
  <c r="E810" i="15"/>
  <c r="A810" i="15" s="1"/>
  <c r="K809" i="15"/>
  <c r="J809" i="15"/>
  <c r="E809" i="15"/>
  <c r="A809" i="15" s="1"/>
  <c r="I808" i="15"/>
  <c r="H808" i="15"/>
  <c r="G808" i="15"/>
  <c r="F808" i="15"/>
  <c r="K806" i="15"/>
  <c r="J806" i="15"/>
  <c r="E806" i="15"/>
  <c r="A806" i="15" s="1"/>
  <c r="K805" i="15"/>
  <c r="J805" i="15"/>
  <c r="E805" i="15"/>
  <c r="A805" i="15" s="1"/>
  <c r="K804" i="15"/>
  <c r="J804" i="15"/>
  <c r="E804" i="15"/>
  <c r="A804" i="15" s="1"/>
  <c r="K803" i="15"/>
  <c r="J803" i="15"/>
  <c r="E803" i="15"/>
  <c r="A803" i="15" s="1"/>
  <c r="K802" i="15"/>
  <c r="J802" i="15"/>
  <c r="E802" i="15"/>
  <c r="A802" i="15" s="1"/>
  <c r="K801" i="15"/>
  <c r="J801" i="15"/>
  <c r="E801" i="15"/>
  <c r="A801" i="15" s="1"/>
  <c r="K800" i="15"/>
  <c r="J800" i="15"/>
  <c r="E800" i="15"/>
  <c r="A800" i="15" s="1"/>
  <c r="K799" i="15"/>
  <c r="J799" i="15"/>
  <c r="E799" i="15"/>
  <c r="A799" i="15" s="1"/>
  <c r="K798" i="15"/>
  <c r="J798" i="15"/>
  <c r="E798" i="15"/>
  <c r="A798" i="15" s="1"/>
  <c r="K797" i="15"/>
  <c r="J797" i="15"/>
  <c r="E797" i="15"/>
  <c r="A797" i="15" s="1"/>
  <c r="I796" i="15"/>
  <c r="H796" i="15"/>
  <c r="G796" i="15"/>
  <c r="F796" i="15"/>
  <c r="I795" i="15"/>
  <c r="H795" i="15"/>
  <c r="F795" i="15"/>
  <c r="K794" i="15"/>
  <c r="J794" i="15"/>
  <c r="E794" i="15"/>
  <c r="A794" i="15" s="1"/>
  <c r="K793" i="15"/>
  <c r="J793" i="15"/>
  <c r="E793" i="15"/>
  <c r="A793" i="15" s="1"/>
  <c r="K792" i="15"/>
  <c r="J792" i="15"/>
  <c r="E792" i="15"/>
  <c r="A792" i="15" s="1"/>
  <c r="K791" i="15"/>
  <c r="J791" i="15"/>
  <c r="E791" i="15"/>
  <c r="A791" i="15" s="1"/>
  <c r="K790" i="15"/>
  <c r="J790" i="15"/>
  <c r="E790" i="15"/>
  <c r="A790" i="15" s="1"/>
  <c r="K789" i="15"/>
  <c r="J789" i="15"/>
  <c r="E789" i="15"/>
  <c r="A789" i="15" s="1"/>
  <c r="K788" i="15"/>
  <c r="J788" i="15"/>
  <c r="E788" i="15"/>
  <c r="A788" i="15" s="1"/>
  <c r="K787" i="15"/>
  <c r="J787" i="15"/>
  <c r="E787" i="15"/>
  <c r="A787" i="15" s="1"/>
  <c r="K786" i="15"/>
  <c r="J786" i="15"/>
  <c r="E786" i="15"/>
  <c r="A786" i="15" s="1"/>
  <c r="K785" i="15"/>
  <c r="J785" i="15"/>
  <c r="E785" i="15"/>
  <c r="A785" i="15" s="1"/>
  <c r="I784" i="15"/>
  <c r="H784" i="15"/>
  <c r="G784" i="15"/>
  <c r="F784" i="15"/>
  <c r="K782" i="15"/>
  <c r="J782" i="15"/>
  <c r="E782" i="15"/>
  <c r="A782" i="15" s="1"/>
  <c r="K781" i="15"/>
  <c r="J781" i="15"/>
  <c r="E781" i="15"/>
  <c r="A781" i="15" s="1"/>
  <c r="K780" i="15"/>
  <c r="J780" i="15"/>
  <c r="E780" i="15"/>
  <c r="A780" i="15" s="1"/>
  <c r="K779" i="15"/>
  <c r="J779" i="15"/>
  <c r="E779" i="15"/>
  <c r="A779" i="15" s="1"/>
  <c r="K778" i="15"/>
  <c r="J778" i="15"/>
  <c r="E778" i="15"/>
  <c r="A778" i="15" s="1"/>
  <c r="K777" i="15"/>
  <c r="J777" i="15"/>
  <c r="E777" i="15"/>
  <c r="A777" i="15" s="1"/>
  <c r="K776" i="15"/>
  <c r="J776" i="15"/>
  <c r="E776" i="15"/>
  <c r="A776" i="15" s="1"/>
  <c r="K775" i="15"/>
  <c r="J775" i="15"/>
  <c r="E775" i="15"/>
  <c r="A775" i="15" s="1"/>
  <c r="K774" i="15"/>
  <c r="J774" i="15"/>
  <c r="E774" i="15"/>
  <c r="A774" i="15" s="1"/>
  <c r="K773" i="15"/>
  <c r="J773" i="15"/>
  <c r="E773" i="15"/>
  <c r="A773" i="15" s="1"/>
  <c r="I772" i="15"/>
  <c r="H772" i="15"/>
  <c r="G772" i="15"/>
  <c r="F772" i="15"/>
  <c r="I771" i="15"/>
  <c r="H771" i="15"/>
  <c r="I770" i="15"/>
  <c r="BX770" i="21" s="1"/>
  <c r="H770" i="15"/>
  <c r="BB770" i="21" s="1"/>
  <c r="G770" i="15"/>
  <c r="AF770" i="21" s="1"/>
  <c r="F770" i="15"/>
  <c r="U770" i="21" s="1"/>
  <c r="I769" i="15"/>
  <c r="BX769" i="21" s="1"/>
  <c r="H769" i="15"/>
  <c r="BB769" i="21" s="1"/>
  <c r="G769" i="15"/>
  <c r="AF769" i="21" s="1"/>
  <c r="F769" i="15"/>
  <c r="U769" i="21" s="1"/>
  <c r="I768" i="15"/>
  <c r="BX768" i="21" s="1"/>
  <c r="H768" i="15"/>
  <c r="BB768" i="21" s="1"/>
  <c r="G768" i="15"/>
  <c r="AF768" i="21" s="1"/>
  <c r="F768" i="15"/>
  <c r="U768" i="21" s="1"/>
  <c r="I767" i="15"/>
  <c r="BX767" i="21" s="1"/>
  <c r="H767" i="15"/>
  <c r="BB767" i="21" s="1"/>
  <c r="G767" i="15"/>
  <c r="AF767" i="21" s="1"/>
  <c r="F767" i="15"/>
  <c r="U767" i="21" s="1"/>
  <c r="I766" i="15"/>
  <c r="BX766" i="21" s="1"/>
  <c r="H766" i="15"/>
  <c r="BB766" i="21" s="1"/>
  <c r="G766" i="15"/>
  <c r="AF766" i="21" s="1"/>
  <c r="F766" i="15"/>
  <c r="U766" i="21" s="1"/>
  <c r="I765" i="15"/>
  <c r="BX765" i="21" s="1"/>
  <c r="H765" i="15"/>
  <c r="BB765" i="21" s="1"/>
  <c r="G765" i="15"/>
  <c r="AF765" i="21" s="1"/>
  <c r="F765" i="15"/>
  <c r="U765" i="21" s="1"/>
  <c r="I764" i="15"/>
  <c r="BX764" i="21" s="1"/>
  <c r="H764" i="15"/>
  <c r="BB764" i="21" s="1"/>
  <c r="G764" i="15"/>
  <c r="AF764" i="21" s="1"/>
  <c r="F764" i="15"/>
  <c r="U764" i="21" s="1"/>
  <c r="I763" i="15"/>
  <c r="BX763" i="21" s="1"/>
  <c r="H763" i="15"/>
  <c r="BB763" i="21" s="1"/>
  <c r="G763" i="15"/>
  <c r="AF763" i="21" s="1"/>
  <c r="F763" i="15"/>
  <c r="U763" i="21" s="1"/>
  <c r="I762" i="15"/>
  <c r="BX762" i="21" s="1"/>
  <c r="H762" i="15"/>
  <c r="BB762" i="21" s="1"/>
  <c r="G762" i="15"/>
  <c r="AF762" i="21" s="1"/>
  <c r="F762" i="15"/>
  <c r="U762" i="21" s="1"/>
  <c r="I761" i="15"/>
  <c r="BX761" i="21" s="1"/>
  <c r="H761" i="15"/>
  <c r="BB761" i="21" s="1"/>
  <c r="G761" i="15"/>
  <c r="AF761" i="21" s="1"/>
  <c r="F761" i="15"/>
  <c r="U761" i="21" s="1"/>
  <c r="K758" i="15"/>
  <c r="J758" i="15"/>
  <c r="E758" i="15"/>
  <c r="A758" i="15" s="1"/>
  <c r="K757" i="15"/>
  <c r="J757" i="15"/>
  <c r="E757" i="15"/>
  <c r="A757" i="15" s="1"/>
  <c r="K756" i="15"/>
  <c r="J756" i="15"/>
  <c r="E756" i="15"/>
  <c r="A756" i="15" s="1"/>
  <c r="K755" i="15"/>
  <c r="J755" i="15"/>
  <c r="E755" i="15"/>
  <c r="A755" i="15" s="1"/>
  <c r="K754" i="15"/>
  <c r="J754" i="15"/>
  <c r="E754" i="15"/>
  <c r="A754" i="15" s="1"/>
  <c r="K753" i="15"/>
  <c r="J753" i="15"/>
  <c r="E753" i="15"/>
  <c r="A753" i="15" s="1"/>
  <c r="K752" i="15"/>
  <c r="J752" i="15"/>
  <c r="E752" i="15"/>
  <c r="A752" i="15" s="1"/>
  <c r="K751" i="15"/>
  <c r="J751" i="15"/>
  <c r="E751" i="15"/>
  <c r="A751" i="15" s="1"/>
  <c r="K750" i="15"/>
  <c r="J750" i="15"/>
  <c r="E750" i="15"/>
  <c r="A750" i="15" s="1"/>
  <c r="K749" i="15"/>
  <c r="J749" i="15"/>
  <c r="E749" i="15"/>
  <c r="A749" i="15" s="1"/>
  <c r="I748" i="15"/>
  <c r="H748" i="15"/>
  <c r="G748" i="15"/>
  <c r="F748" i="15"/>
  <c r="H747" i="15"/>
  <c r="K746" i="15"/>
  <c r="J746" i="15"/>
  <c r="E746" i="15"/>
  <c r="A746" i="15" s="1"/>
  <c r="K745" i="15"/>
  <c r="J745" i="15"/>
  <c r="E745" i="15"/>
  <c r="A745" i="15" s="1"/>
  <c r="K744" i="15"/>
  <c r="J744" i="15"/>
  <c r="E744" i="15"/>
  <c r="A744" i="15" s="1"/>
  <c r="K743" i="15"/>
  <c r="J743" i="15"/>
  <c r="E743" i="15"/>
  <c r="A743" i="15" s="1"/>
  <c r="K742" i="15"/>
  <c r="J742" i="15"/>
  <c r="E742" i="15"/>
  <c r="A742" i="15" s="1"/>
  <c r="K741" i="15"/>
  <c r="J741" i="15"/>
  <c r="E741" i="15"/>
  <c r="A741" i="15" s="1"/>
  <c r="K740" i="15"/>
  <c r="J740" i="15"/>
  <c r="E740" i="15"/>
  <c r="A740" i="15" s="1"/>
  <c r="K739" i="15"/>
  <c r="J739" i="15"/>
  <c r="E739" i="15"/>
  <c r="A739" i="15" s="1"/>
  <c r="K738" i="15"/>
  <c r="J738" i="15"/>
  <c r="E738" i="15"/>
  <c r="A738" i="15" s="1"/>
  <c r="K737" i="15"/>
  <c r="J737" i="15"/>
  <c r="E737" i="15"/>
  <c r="A737" i="15" s="1"/>
  <c r="I736" i="15"/>
  <c r="H736" i="15"/>
  <c r="G736" i="15"/>
  <c r="F736" i="15"/>
  <c r="I735" i="15"/>
  <c r="K734" i="15"/>
  <c r="J734" i="15"/>
  <c r="E734" i="15"/>
  <c r="A734" i="15" s="1"/>
  <c r="K733" i="15"/>
  <c r="J733" i="15"/>
  <c r="E733" i="15"/>
  <c r="A733" i="15" s="1"/>
  <c r="K732" i="15"/>
  <c r="J732" i="15"/>
  <c r="E732" i="15"/>
  <c r="A732" i="15" s="1"/>
  <c r="K731" i="15"/>
  <c r="J731" i="15"/>
  <c r="E731" i="15"/>
  <c r="A731" i="15" s="1"/>
  <c r="K730" i="15"/>
  <c r="J730" i="15"/>
  <c r="E730" i="15"/>
  <c r="A730" i="15" s="1"/>
  <c r="K729" i="15"/>
  <c r="J729" i="15"/>
  <c r="E729" i="15"/>
  <c r="A729" i="15" s="1"/>
  <c r="K728" i="15"/>
  <c r="J728" i="15"/>
  <c r="E728" i="15"/>
  <c r="A728" i="15" s="1"/>
  <c r="K727" i="15"/>
  <c r="J727" i="15"/>
  <c r="E727" i="15"/>
  <c r="A727" i="15" s="1"/>
  <c r="K726" i="15"/>
  <c r="J726" i="15"/>
  <c r="E726" i="15"/>
  <c r="A726" i="15" s="1"/>
  <c r="K725" i="15"/>
  <c r="J725" i="15"/>
  <c r="E725" i="15"/>
  <c r="A725" i="15" s="1"/>
  <c r="I724" i="15"/>
  <c r="H724" i="15"/>
  <c r="G724" i="15"/>
  <c r="F724" i="15"/>
  <c r="I723" i="15"/>
  <c r="H723" i="15"/>
  <c r="G723" i="15"/>
  <c r="I722" i="15"/>
  <c r="BX722" i="21" s="1"/>
  <c r="H722" i="15"/>
  <c r="BB722" i="21" s="1"/>
  <c r="G722" i="15"/>
  <c r="AF722" i="21" s="1"/>
  <c r="F722" i="15"/>
  <c r="U722" i="21" s="1"/>
  <c r="I721" i="15"/>
  <c r="BX721" i="21" s="1"/>
  <c r="H721" i="15"/>
  <c r="BB721" i="21" s="1"/>
  <c r="G721" i="15"/>
  <c r="AF721" i="21" s="1"/>
  <c r="F721" i="15"/>
  <c r="U721" i="21" s="1"/>
  <c r="I720" i="15"/>
  <c r="BX720" i="21" s="1"/>
  <c r="H720" i="15"/>
  <c r="BB720" i="21" s="1"/>
  <c r="G720" i="15"/>
  <c r="AF720" i="21" s="1"/>
  <c r="F720" i="15"/>
  <c r="U720" i="21" s="1"/>
  <c r="I719" i="15"/>
  <c r="BX719" i="21" s="1"/>
  <c r="H719" i="15"/>
  <c r="BB719" i="21" s="1"/>
  <c r="G719" i="15"/>
  <c r="AF719" i="21" s="1"/>
  <c r="F719" i="15"/>
  <c r="U719" i="21" s="1"/>
  <c r="I718" i="15"/>
  <c r="BX718" i="21" s="1"/>
  <c r="H718" i="15"/>
  <c r="BB718" i="21" s="1"/>
  <c r="G718" i="15"/>
  <c r="AF718" i="21" s="1"/>
  <c r="F718" i="15"/>
  <c r="U718" i="21" s="1"/>
  <c r="I717" i="15"/>
  <c r="BX717" i="21" s="1"/>
  <c r="H717" i="15"/>
  <c r="BB717" i="21" s="1"/>
  <c r="G717" i="15"/>
  <c r="AF717" i="21" s="1"/>
  <c r="F717" i="15"/>
  <c r="U717" i="21" s="1"/>
  <c r="I716" i="15"/>
  <c r="BX716" i="21" s="1"/>
  <c r="H716" i="15"/>
  <c r="BB716" i="21" s="1"/>
  <c r="G716" i="15"/>
  <c r="AF716" i="21" s="1"/>
  <c r="F716" i="15"/>
  <c r="U716" i="21" s="1"/>
  <c r="I715" i="15"/>
  <c r="BX715" i="21" s="1"/>
  <c r="H715" i="15"/>
  <c r="BB715" i="21" s="1"/>
  <c r="G715" i="15"/>
  <c r="AF715" i="21" s="1"/>
  <c r="F715" i="15"/>
  <c r="U715" i="21" s="1"/>
  <c r="I714" i="15"/>
  <c r="BX714" i="21" s="1"/>
  <c r="H714" i="15"/>
  <c r="BB714" i="21" s="1"/>
  <c r="G714" i="15"/>
  <c r="AF714" i="21" s="1"/>
  <c r="F714" i="15"/>
  <c r="U714" i="21" s="1"/>
  <c r="I713" i="15"/>
  <c r="BX713" i="21" s="1"/>
  <c r="H713" i="15"/>
  <c r="BB713" i="21" s="1"/>
  <c r="G713" i="15"/>
  <c r="AF713" i="21" s="1"/>
  <c r="F713" i="15"/>
  <c r="U713" i="21" s="1"/>
  <c r="K710" i="15"/>
  <c r="J710" i="15"/>
  <c r="E710" i="15"/>
  <c r="A710" i="15" s="1"/>
  <c r="K709" i="15"/>
  <c r="J709" i="15"/>
  <c r="E709" i="15"/>
  <c r="A709" i="15" s="1"/>
  <c r="K708" i="15"/>
  <c r="J708" i="15"/>
  <c r="E708" i="15"/>
  <c r="A708" i="15" s="1"/>
  <c r="K707" i="15"/>
  <c r="J707" i="15"/>
  <c r="E707" i="15"/>
  <c r="A707" i="15" s="1"/>
  <c r="K706" i="15"/>
  <c r="J706" i="15"/>
  <c r="E706" i="15"/>
  <c r="A706" i="15" s="1"/>
  <c r="K705" i="15"/>
  <c r="J705" i="15"/>
  <c r="E705" i="15"/>
  <c r="A705" i="15" s="1"/>
  <c r="K704" i="15"/>
  <c r="J704" i="15"/>
  <c r="E704" i="15"/>
  <c r="A704" i="15" s="1"/>
  <c r="K703" i="15"/>
  <c r="J703" i="15"/>
  <c r="E703" i="15"/>
  <c r="A703" i="15" s="1"/>
  <c r="K702" i="15"/>
  <c r="J702" i="15"/>
  <c r="E702" i="15"/>
  <c r="A702" i="15" s="1"/>
  <c r="K701" i="15"/>
  <c r="J701" i="15"/>
  <c r="E701" i="15"/>
  <c r="A701" i="15" s="1"/>
  <c r="I700" i="15"/>
  <c r="H700" i="15"/>
  <c r="G700" i="15"/>
  <c r="F700" i="15"/>
  <c r="I699" i="15"/>
  <c r="H699" i="15"/>
  <c r="G699" i="15"/>
  <c r="K698" i="15"/>
  <c r="J698" i="15"/>
  <c r="E698" i="15"/>
  <c r="A698" i="15" s="1"/>
  <c r="K697" i="15"/>
  <c r="J697" i="15"/>
  <c r="E697" i="15"/>
  <c r="A697" i="15" s="1"/>
  <c r="K696" i="15"/>
  <c r="J696" i="15"/>
  <c r="E696" i="15"/>
  <c r="A696" i="15" s="1"/>
  <c r="K695" i="15"/>
  <c r="J695" i="15"/>
  <c r="E695" i="15"/>
  <c r="A695" i="15" s="1"/>
  <c r="K694" i="15"/>
  <c r="J694" i="15"/>
  <c r="E694" i="15"/>
  <c r="A694" i="15" s="1"/>
  <c r="K693" i="15"/>
  <c r="J693" i="15"/>
  <c r="E693" i="15"/>
  <c r="A693" i="15" s="1"/>
  <c r="K692" i="15"/>
  <c r="J692" i="15"/>
  <c r="E692" i="15"/>
  <c r="A692" i="15" s="1"/>
  <c r="K691" i="15"/>
  <c r="J691" i="15"/>
  <c r="E691" i="15"/>
  <c r="A691" i="15" s="1"/>
  <c r="K690" i="15"/>
  <c r="J690" i="15"/>
  <c r="E690" i="15"/>
  <c r="A690" i="15" s="1"/>
  <c r="K689" i="15"/>
  <c r="J689" i="15"/>
  <c r="E689" i="15"/>
  <c r="A689" i="15" s="1"/>
  <c r="I688" i="15"/>
  <c r="H688" i="15"/>
  <c r="G688" i="15"/>
  <c r="F688" i="15"/>
  <c r="I687" i="15"/>
  <c r="H687" i="15"/>
  <c r="K686" i="15"/>
  <c r="J686" i="15"/>
  <c r="E686" i="15"/>
  <c r="A686" i="15" s="1"/>
  <c r="K685" i="15"/>
  <c r="J685" i="15"/>
  <c r="E685" i="15"/>
  <c r="A685" i="15" s="1"/>
  <c r="K684" i="15"/>
  <c r="J684" i="15"/>
  <c r="E684" i="15"/>
  <c r="A684" i="15" s="1"/>
  <c r="K683" i="15"/>
  <c r="J683" i="15"/>
  <c r="E683" i="15"/>
  <c r="A683" i="15" s="1"/>
  <c r="K682" i="15"/>
  <c r="J682" i="15"/>
  <c r="E682" i="15"/>
  <c r="A682" i="15" s="1"/>
  <c r="K681" i="15"/>
  <c r="J681" i="15"/>
  <c r="E681" i="15"/>
  <c r="A681" i="15" s="1"/>
  <c r="K680" i="15"/>
  <c r="J680" i="15"/>
  <c r="E680" i="15"/>
  <c r="A680" i="15" s="1"/>
  <c r="K679" i="15"/>
  <c r="J679" i="15"/>
  <c r="E679" i="15"/>
  <c r="A679" i="15" s="1"/>
  <c r="K678" i="15"/>
  <c r="J678" i="15"/>
  <c r="E678" i="15"/>
  <c r="A678" i="15" s="1"/>
  <c r="K677" i="15"/>
  <c r="J677" i="15"/>
  <c r="E677" i="15"/>
  <c r="A677" i="15" s="1"/>
  <c r="I676" i="15"/>
  <c r="H676" i="15"/>
  <c r="G676" i="15"/>
  <c r="F676" i="15"/>
  <c r="H675" i="15"/>
  <c r="G675" i="15"/>
  <c r="F675" i="15"/>
  <c r="I674" i="15"/>
  <c r="BX674" i="21" s="1"/>
  <c r="H674" i="15"/>
  <c r="BB674" i="21" s="1"/>
  <c r="G674" i="15"/>
  <c r="AF674" i="21" s="1"/>
  <c r="F674" i="15"/>
  <c r="U674" i="21" s="1"/>
  <c r="I673" i="15"/>
  <c r="BX673" i="21" s="1"/>
  <c r="H673" i="15"/>
  <c r="BB673" i="21" s="1"/>
  <c r="G673" i="15"/>
  <c r="AF673" i="21" s="1"/>
  <c r="F673" i="15"/>
  <c r="U673" i="21" s="1"/>
  <c r="I672" i="15"/>
  <c r="BX672" i="21" s="1"/>
  <c r="H672" i="15"/>
  <c r="BB672" i="21" s="1"/>
  <c r="G672" i="15"/>
  <c r="AF672" i="21" s="1"/>
  <c r="F672" i="15"/>
  <c r="U672" i="21" s="1"/>
  <c r="I671" i="15"/>
  <c r="BX671" i="21" s="1"/>
  <c r="H671" i="15"/>
  <c r="BB671" i="21" s="1"/>
  <c r="G671" i="15"/>
  <c r="AF671" i="21" s="1"/>
  <c r="F671" i="15"/>
  <c r="U671" i="21" s="1"/>
  <c r="I670" i="15"/>
  <c r="BX670" i="21" s="1"/>
  <c r="H670" i="15"/>
  <c r="BB670" i="21" s="1"/>
  <c r="G670" i="15"/>
  <c r="AF670" i="21" s="1"/>
  <c r="F670" i="15"/>
  <c r="U670" i="21" s="1"/>
  <c r="I669" i="15"/>
  <c r="BX669" i="21" s="1"/>
  <c r="H669" i="15"/>
  <c r="BB669" i="21" s="1"/>
  <c r="G669" i="15"/>
  <c r="AF669" i="21" s="1"/>
  <c r="F669" i="15"/>
  <c r="U669" i="21" s="1"/>
  <c r="I668" i="15"/>
  <c r="BX668" i="21" s="1"/>
  <c r="H668" i="15"/>
  <c r="BB668" i="21" s="1"/>
  <c r="G668" i="15"/>
  <c r="AF668" i="21" s="1"/>
  <c r="F668" i="15"/>
  <c r="U668" i="21" s="1"/>
  <c r="I667" i="15"/>
  <c r="BX667" i="21" s="1"/>
  <c r="H667" i="15"/>
  <c r="BB667" i="21" s="1"/>
  <c r="G667" i="15"/>
  <c r="AF667" i="21" s="1"/>
  <c r="F667" i="15"/>
  <c r="U667" i="21" s="1"/>
  <c r="I666" i="15"/>
  <c r="BX666" i="21" s="1"/>
  <c r="H666" i="15"/>
  <c r="BB666" i="21" s="1"/>
  <c r="G666" i="15"/>
  <c r="AF666" i="21" s="1"/>
  <c r="F666" i="15"/>
  <c r="U666" i="21" s="1"/>
  <c r="I665" i="15"/>
  <c r="BX665" i="21" s="1"/>
  <c r="H665" i="15"/>
  <c r="BB665" i="21" s="1"/>
  <c r="G665" i="15"/>
  <c r="AF665" i="21" s="1"/>
  <c r="F665" i="15"/>
  <c r="U665" i="21" s="1"/>
  <c r="K662" i="15"/>
  <c r="J662" i="15"/>
  <c r="E662" i="15"/>
  <c r="A662" i="15" s="1"/>
  <c r="K661" i="15"/>
  <c r="J661" i="15"/>
  <c r="E661" i="15"/>
  <c r="A661" i="15" s="1"/>
  <c r="K660" i="15"/>
  <c r="J660" i="15"/>
  <c r="E660" i="15"/>
  <c r="A660" i="15" s="1"/>
  <c r="K659" i="15"/>
  <c r="J659" i="15"/>
  <c r="E659" i="15"/>
  <c r="A659" i="15" s="1"/>
  <c r="K658" i="15"/>
  <c r="J658" i="15"/>
  <c r="E658" i="15"/>
  <c r="A658" i="15" s="1"/>
  <c r="K657" i="15"/>
  <c r="J657" i="15"/>
  <c r="E657" i="15"/>
  <c r="A657" i="15" s="1"/>
  <c r="K656" i="15"/>
  <c r="J656" i="15"/>
  <c r="E656" i="15"/>
  <c r="A656" i="15" s="1"/>
  <c r="K655" i="15"/>
  <c r="J655" i="15"/>
  <c r="E655" i="15"/>
  <c r="A655" i="15" s="1"/>
  <c r="K654" i="15"/>
  <c r="J654" i="15"/>
  <c r="E654" i="15"/>
  <c r="A654" i="15" s="1"/>
  <c r="K653" i="15"/>
  <c r="J653" i="15"/>
  <c r="E653" i="15"/>
  <c r="A653" i="15" s="1"/>
  <c r="I652" i="15"/>
  <c r="H652" i="15"/>
  <c r="G652" i="15"/>
  <c r="F652" i="15"/>
  <c r="I650" i="15"/>
  <c r="H650" i="15"/>
  <c r="G650" i="15"/>
  <c r="F650" i="15"/>
  <c r="I649" i="15"/>
  <c r="H649" i="15"/>
  <c r="G649" i="15"/>
  <c r="F649" i="15"/>
  <c r="I648" i="15"/>
  <c r="H648" i="15"/>
  <c r="G648" i="15"/>
  <c r="F648" i="15"/>
  <c r="I647" i="15"/>
  <c r="H647" i="15"/>
  <c r="G647" i="15"/>
  <c r="F647" i="15"/>
  <c r="I646" i="15"/>
  <c r="H646" i="15"/>
  <c r="G646" i="15"/>
  <c r="F646" i="15"/>
  <c r="I645" i="15"/>
  <c r="H645" i="15"/>
  <c r="G645" i="15"/>
  <c r="F645" i="15"/>
  <c r="I644" i="15"/>
  <c r="H644" i="15"/>
  <c r="G644" i="15"/>
  <c r="F644" i="15"/>
  <c r="I643" i="15"/>
  <c r="H643" i="15"/>
  <c r="G643" i="15"/>
  <c r="F643" i="15"/>
  <c r="I642" i="15"/>
  <c r="H642" i="15"/>
  <c r="G642" i="15"/>
  <c r="F642" i="15"/>
  <c r="I641" i="15"/>
  <c r="H641" i="15"/>
  <c r="G641" i="15"/>
  <c r="F641" i="15"/>
  <c r="I640" i="15"/>
  <c r="K638" i="15"/>
  <c r="J638" i="15"/>
  <c r="E638" i="15"/>
  <c r="A638" i="15" s="1"/>
  <c r="K637" i="15"/>
  <c r="J637" i="15"/>
  <c r="E637" i="15"/>
  <c r="A637" i="15" s="1"/>
  <c r="K636" i="15"/>
  <c r="J636" i="15"/>
  <c r="E636" i="15"/>
  <c r="A636" i="15" s="1"/>
  <c r="K635" i="15"/>
  <c r="J635" i="15"/>
  <c r="E635" i="15"/>
  <c r="A635" i="15" s="1"/>
  <c r="K634" i="15"/>
  <c r="J634" i="15"/>
  <c r="E634" i="15"/>
  <c r="A634" i="15" s="1"/>
  <c r="K633" i="15"/>
  <c r="J633" i="15"/>
  <c r="E633" i="15"/>
  <c r="A633" i="15" s="1"/>
  <c r="K632" i="15"/>
  <c r="J632" i="15"/>
  <c r="E632" i="15"/>
  <c r="A632" i="15" s="1"/>
  <c r="K631" i="15"/>
  <c r="J631" i="15"/>
  <c r="E631" i="15"/>
  <c r="A631" i="15" s="1"/>
  <c r="K630" i="15"/>
  <c r="J630" i="15"/>
  <c r="E630" i="15"/>
  <c r="A630" i="15" s="1"/>
  <c r="K629" i="15"/>
  <c r="J629" i="15"/>
  <c r="E629" i="15"/>
  <c r="A629" i="15" s="1"/>
  <c r="I628" i="15"/>
  <c r="H628" i="15"/>
  <c r="G628" i="15"/>
  <c r="F628" i="15"/>
  <c r="I627" i="15"/>
  <c r="H627" i="15"/>
  <c r="K626" i="15"/>
  <c r="J626" i="15"/>
  <c r="E626" i="15"/>
  <c r="A626" i="15" s="1"/>
  <c r="K625" i="15"/>
  <c r="J625" i="15"/>
  <c r="E625" i="15"/>
  <c r="A625" i="15" s="1"/>
  <c r="K624" i="15"/>
  <c r="J624" i="15"/>
  <c r="E624" i="15"/>
  <c r="A624" i="15" s="1"/>
  <c r="K623" i="15"/>
  <c r="J623" i="15"/>
  <c r="E623" i="15"/>
  <c r="A623" i="15" s="1"/>
  <c r="K622" i="15"/>
  <c r="J622" i="15"/>
  <c r="E622" i="15"/>
  <c r="A622" i="15" s="1"/>
  <c r="K621" i="15"/>
  <c r="J621" i="15"/>
  <c r="E621" i="15"/>
  <c r="A621" i="15" s="1"/>
  <c r="K620" i="15"/>
  <c r="J620" i="15"/>
  <c r="E620" i="15"/>
  <c r="A620" i="15" s="1"/>
  <c r="K619" i="15"/>
  <c r="J619" i="15"/>
  <c r="E619" i="15"/>
  <c r="A619" i="15" s="1"/>
  <c r="K618" i="15"/>
  <c r="J618" i="15"/>
  <c r="E618" i="15"/>
  <c r="A618" i="15" s="1"/>
  <c r="K617" i="15"/>
  <c r="J617" i="15"/>
  <c r="E617" i="15"/>
  <c r="A617" i="15" s="1"/>
  <c r="I616" i="15"/>
  <c r="H616" i="15"/>
  <c r="G616" i="15"/>
  <c r="F616" i="15"/>
  <c r="K614" i="15"/>
  <c r="J614" i="15"/>
  <c r="E614" i="15"/>
  <c r="A614" i="15" s="1"/>
  <c r="K613" i="15"/>
  <c r="J613" i="15"/>
  <c r="E613" i="15"/>
  <c r="A613" i="15" s="1"/>
  <c r="K612" i="15"/>
  <c r="J612" i="15"/>
  <c r="E612" i="15"/>
  <c r="A612" i="15" s="1"/>
  <c r="K611" i="15"/>
  <c r="J611" i="15"/>
  <c r="E611" i="15"/>
  <c r="A611" i="15" s="1"/>
  <c r="K610" i="15"/>
  <c r="J610" i="15"/>
  <c r="E610" i="15"/>
  <c r="A610" i="15" s="1"/>
  <c r="K609" i="15"/>
  <c r="J609" i="15"/>
  <c r="E609" i="15"/>
  <c r="A609" i="15" s="1"/>
  <c r="K608" i="15"/>
  <c r="J608" i="15"/>
  <c r="E608" i="15"/>
  <c r="A608" i="15" s="1"/>
  <c r="K607" i="15"/>
  <c r="J607" i="15"/>
  <c r="E607" i="15"/>
  <c r="A607" i="15" s="1"/>
  <c r="K606" i="15"/>
  <c r="J606" i="15"/>
  <c r="E606" i="15"/>
  <c r="A606" i="15" s="1"/>
  <c r="K605" i="15"/>
  <c r="J605" i="15"/>
  <c r="E605" i="15"/>
  <c r="A605" i="15" s="1"/>
  <c r="I604" i="15"/>
  <c r="H604" i="15"/>
  <c r="G604" i="15"/>
  <c r="F604" i="15"/>
  <c r="I603" i="15"/>
  <c r="H603" i="15"/>
  <c r="K602" i="15"/>
  <c r="J602" i="15"/>
  <c r="E602" i="15"/>
  <c r="A602" i="15" s="1"/>
  <c r="K601" i="15"/>
  <c r="J601" i="15"/>
  <c r="E601" i="15"/>
  <c r="A601" i="15" s="1"/>
  <c r="K600" i="15"/>
  <c r="J600" i="15"/>
  <c r="E600" i="15"/>
  <c r="A600" i="15" s="1"/>
  <c r="K599" i="15"/>
  <c r="J599" i="15"/>
  <c r="E599" i="15"/>
  <c r="A599" i="15" s="1"/>
  <c r="K598" i="15"/>
  <c r="J598" i="15"/>
  <c r="E598" i="15"/>
  <c r="A598" i="15" s="1"/>
  <c r="K597" i="15"/>
  <c r="J597" i="15"/>
  <c r="E597" i="15"/>
  <c r="A597" i="15" s="1"/>
  <c r="K596" i="15"/>
  <c r="J596" i="15"/>
  <c r="E596" i="15"/>
  <c r="A596" i="15" s="1"/>
  <c r="K595" i="15"/>
  <c r="J595" i="15"/>
  <c r="E595" i="15"/>
  <c r="A595" i="15" s="1"/>
  <c r="K594" i="15"/>
  <c r="J594" i="15"/>
  <c r="E594" i="15"/>
  <c r="A594" i="15" s="1"/>
  <c r="K593" i="15"/>
  <c r="J593" i="15"/>
  <c r="E593" i="15"/>
  <c r="A593" i="15" s="1"/>
  <c r="I592" i="15"/>
  <c r="H592" i="15"/>
  <c r="G592" i="15"/>
  <c r="F592" i="15"/>
  <c r="I591" i="15"/>
  <c r="H591" i="15"/>
  <c r="G591" i="15"/>
  <c r="K590" i="15"/>
  <c r="J590" i="15"/>
  <c r="E590" i="15"/>
  <c r="A590" i="15" s="1"/>
  <c r="K589" i="15"/>
  <c r="J589" i="15"/>
  <c r="E589" i="15"/>
  <c r="A589" i="15" s="1"/>
  <c r="K588" i="15"/>
  <c r="J588" i="15"/>
  <c r="E588" i="15"/>
  <c r="A588" i="15" s="1"/>
  <c r="K587" i="15"/>
  <c r="J587" i="15"/>
  <c r="E587" i="15"/>
  <c r="A587" i="15" s="1"/>
  <c r="K586" i="15"/>
  <c r="J586" i="15"/>
  <c r="E586" i="15"/>
  <c r="A586" i="15" s="1"/>
  <c r="K585" i="15"/>
  <c r="J585" i="15"/>
  <c r="E585" i="15"/>
  <c r="A585" i="15" s="1"/>
  <c r="K584" i="15"/>
  <c r="J584" i="15"/>
  <c r="E584" i="15"/>
  <c r="A584" i="15" s="1"/>
  <c r="K583" i="15"/>
  <c r="J583" i="15"/>
  <c r="E583" i="15"/>
  <c r="A583" i="15" s="1"/>
  <c r="K582" i="15"/>
  <c r="J582" i="15"/>
  <c r="E582" i="15"/>
  <c r="A582" i="15" s="1"/>
  <c r="K581" i="15"/>
  <c r="J581" i="15"/>
  <c r="E581" i="15"/>
  <c r="A581" i="15" s="1"/>
  <c r="I580" i="15"/>
  <c r="H580" i="15"/>
  <c r="G580" i="15"/>
  <c r="F580" i="15"/>
  <c r="I579" i="15"/>
  <c r="H579" i="15"/>
  <c r="G579" i="15"/>
  <c r="K566" i="15"/>
  <c r="J566" i="15"/>
  <c r="E566" i="15"/>
  <c r="A566" i="15" s="1"/>
  <c r="K565" i="15"/>
  <c r="J565" i="15"/>
  <c r="E565" i="15"/>
  <c r="A565" i="15" s="1"/>
  <c r="K564" i="15"/>
  <c r="J564" i="15"/>
  <c r="E564" i="15"/>
  <c r="A564" i="15" s="1"/>
  <c r="K563" i="15"/>
  <c r="J563" i="15"/>
  <c r="E563" i="15"/>
  <c r="A563" i="15" s="1"/>
  <c r="K562" i="15"/>
  <c r="J562" i="15"/>
  <c r="E562" i="15"/>
  <c r="A562" i="15" s="1"/>
  <c r="K561" i="15"/>
  <c r="J561" i="15"/>
  <c r="E561" i="15"/>
  <c r="A561" i="15" s="1"/>
  <c r="K560" i="15"/>
  <c r="J560" i="15"/>
  <c r="E560" i="15"/>
  <c r="A560" i="15" s="1"/>
  <c r="K559" i="15"/>
  <c r="J559" i="15"/>
  <c r="E559" i="15"/>
  <c r="A559" i="15" s="1"/>
  <c r="K558" i="15"/>
  <c r="J558" i="15"/>
  <c r="E558" i="15"/>
  <c r="A558" i="15" s="1"/>
  <c r="K557" i="15"/>
  <c r="J557" i="15"/>
  <c r="E557" i="15"/>
  <c r="A557" i="15" s="1"/>
  <c r="I556" i="15"/>
  <c r="H556" i="15"/>
  <c r="G556" i="15"/>
  <c r="F556" i="15"/>
  <c r="I555" i="15"/>
  <c r="H555" i="15"/>
  <c r="K542" i="15"/>
  <c r="K494" i="15" s="1"/>
  <c r="J542" i="15"/>
  <c r="J494" i="15" s="1"/>
  <c r="E542" i="15"/>
  <c r="E494" i="15" s="1"/>
  <c r="K541" i="15"/>
  <c r="K493" i="15" s="1"/>
  <c r="J541" i="15"/>
  <c r="J493" i="15" s="1"/>
  <c r="E541" i="15"/>
  <c r="E493" i="15" s="1"/>
  <c r="K540" i="15"/>
  <c r="K492" i="15" s="1"/>
  <c r="J540" i="15"/>
  <c r="J492" i="15" s="1"/>
  <c r="E540" i="15"/>
  <c r="E492" i="15" s="1"/>
  <c r="K539" i="15"/>
  <c r="K491" i="15" s="1"/>
  <c r="J539" i="15"/>
  <c r="J491" i="15" s="1"/>
  <c r="E539" i="15"/>
  <c r="E491" i="15" s="1"/>
  <c r="K538" i="15"/>
  <c r="K490" i="15" s="1"/>
  <c r="J538" i="15"/>
  <c r="J490" i="15" s="1"/>
  <c r="E538" i="15"/>
  <c r="E490" i="15" s="1"/>
  <c r="K537" i="15"/>
  <c r="K489" i="15" s="1"/>
  <c r="J537" i="15"/>
  <c r="J489" i="15" s="1"/>
  <c r="E537" i="15"/>
  <c r="E489" i="15" s="1"/>
  <c r="K536" i="15"/>
  <c r="K488" i="15" s="1"/>
  <c r="J536" i="15"/>
  <c r="J488" i="15" s="1"/>
  <c r="E536" i="15"/>
  <c r="E488" i="15" s="1"/>
  <c r="K535" i="15"/>
  <c r="K487" i="15" s="1"/>
  <c r="J535" i="15"/>
  <c r="J487" i="15" s="1"/>
  <c r="E535" i="15"/>
  <c r="E487" i="15" s="1"/>
  <c r="K534" i="15"/>
  <c r="K486" i="15" s="1"/>
  <c r="J534" i="15"/>
  <c r="J486" i="15" s="1"/>
  <c r="E534" i="15"/>
  <c r="E486" i="15" s="1"/>
  <c r="K533" i="15"/>
  <c r="K485" i="15" s="1"/>
  <c r="J533" i="15"/>
  <c r="J485" i="15" s="1"/>
  <c r="E533" i="15"/>
  <c r="E485" i="15" s="1"/>
  <c r="I532" i="15"/>
  <c r="H532" i="15"/>
  <c r="G532" i="15"/>
  <c r="F532" i="15"/>
  <c r="I531" i="15"/>
  <c r="H531" i="15"/>
  <c r="K470" i="15"/>
  <c r="J470" i="15"/>
  <c r="E470" i="15"/>
  <c r="A470" i="15" s="1"/>
  <c r="K469" i="15"/>
  <c r="J469" i="15"/>
  <c r="E469" i="15"/>
  <c r="A469" i="15" s="1"/>
  <c r="K468" i="15"/>
  <c r="J468" i="15"/>
  <c r="E468" i="15"/>
  <c r="A468" i="15" s="1"/>
  <c r="K467" i="15"/>
  <c r="J467" i="15"/>
  <c r="E467" i="15"/>
  <c r="A467" i="15" s="1"/>
  <c r="K466" i="15"/>
  <c r="J466" i="15"/>
  <c r="E466" i="15"/>
  <c r="A466" i="15" s="1"/>
  <c r="K465" i="15"/>
  <c r="J465" i="15"/>
  <c r="E465" i="15"/>
  <c r="A465" i="15" s="1"/>
  <c r="K464" i="15"/>
  <c r="J464" i="15"/>
  <c r="E464" i="15"/>
  <c r="A464" i="15" s="1"/>
  <c r="K463" i="15"/>
  <c r="J463" i="15"/>
  <c r="E463" i="15"/>
  <c r="A463" i="15" s="1"/>
  <c r="K462" i="15"/>
  <c r="J462" i="15"/>
  <c r="E462" i="15"/>
  <c r="A462" i="15" s="1"/>
  <c r="K461" i="15"/>
  <c r="J461" i="15"/>
  <c r="E461" i="15"/>
  <c r="A461" i="15" s="1"/>
  <c r="I460" i="15"/>
  <c r="H460" i="15"/>
  <c r="G460" i="15"/>
  <c r="F460" i="15"/>
  <c r="I459" i="15"/>
  <c r="H459" i="15"/>
  <c r="G459" i="15"/>
  <c r="F459" i="15"/>
  <c r="K458" i="15"/>
  <c r="J458" i="15"/>
  <c r="E458" i="15"/>
  <c r="A458" i="15" s="1"/>
  <c r="K457" i="15"/>
  <c r="J457" i="15"/>
  <c r="E457" i="15"/>
  <c r="A457" i="15" s="1"/>
  <c r="K456" i="15"/>
  <c r="J456" i="15"/>
  <c r="E456" i="15"/>
  <c r="A456" i="15" s="1"/>
  <c r="K455" i="15"/>
  <c r="J455" i="15"/>
  <c r="E455" i="15"/>
  <c r="A455" i="15" s="1"/>
  <c r="K454" i="15"/>
  <c r="J454" i="15"/>
  <c r="E454" i="15"/>
  <c r="A454" i="15" s="1"/>
  <c r="K453" i="15"/>
  <c r="J453" i="15"/>
  <c r="E453" i="15"/>
  <c r="A453" i="15" s="1"/>
  <c r="K452" i="15"/>
  <c r="J452" i="15"/>
  <c r="E452" i="15"/>
  <c r="A452" i="15" s="1"/>
  <c r="K451" i="15"/>
  <c r="J451" i="15"/>
  <c r="E451" i="15"/>
  <c r="A451" i="15" s="1"/>
  <c r="K450" i="15"/>
  <c r="J450" i="15"/>
  <c r="E450" i="15"/>
  <c r="A450" i="15" s="1"/>
  <c r="K449" i="15"/>
  <c r="J449" i="15"/>
  <c r="E449" i="15"/>
  <c r="A449" i="15" s="1"/>
  <c r="I448" i="15"/>
  <c r="H448" i="15"/>
  <c r="G448" i="15"/>
  <c r="F448" i="15"/>
  <c r="I447" i="15"/>
  <c r="H447" i="15"/>
  <c r="K446" i="15"/>
  <c r="J446" i="15"/>
  <c r="E446" i="15"/>
  <c r="A446" i="15" s="1"/>
  <c r="K445" i="15"/>
  <c r="J445" i="15"/>
  <c r="E445" i="15"/>
  <c r="A445" i="15" s="1"/>
  <c r="K444" i="15"/>
  <c r="J444" i="15"/>
  <c r="E444" i="15"/>
  <c r="A444" i="15" s="1"/>
  <c r="K443" i="15"/>
  <c r="J443" i="15"/>
  <c r="E443" i="15"/>
  <c r="A443" i="15" s="1"/>
  <c r="K442" i="15"/>
  <c r="J442" i="15"/>
  <c r="E442" i="15"/>
  <c r="A442" i="15" s="1"/>
  <c r="K441" i="15"/>
  <c r="J441" i="15"/>
  <c r="E441" i="15"/>
  <c r="A441" i="15" s="1"/>
  <c r="K440" i="15"/>
  <c r="J440" i="15"/>
  <c r="E440" i="15"/>
  <c r="A440" i="15" s="1"/>
  <c r="K439" i="15"/>
  <c r="J439" i="15"/>
  <c r="E439" i="15"/>
  <c r="A439" i="15" s="1"/>
  <c r="K438" i="15"/>
  <c r="J438" i="15"/>
  <c r="E438" i="15"/>
  <c r="A438" i="15" s="1"/>
  <c r="K437" i="15"/>
  <c r="J437" i="15"/>
  <c r="E437" i="15"/>
  <c r="A437" i="15" s="1"/>
  <c r="I436" i="15"/>
  <c r="H436" i="15"/>
  <c r="G436" i="15"/>
  <c r="F436" i="15"/>
  <c r="I435" i="15"/>
  <c r="H435" i="15"/>
  <c r="G435" i="15"/>
  <c r="F435" i="15"/>
  <c r="K434" i="15"/>
  <c r="J434" i="15"/>
  <c r="E434" i="15"/>
  <c r="A434" i="15" s="1"/>
  <c r="K433" i="15"/>
  <c r="J433" i="15"/>
  <c r="E433" i="15"/>
  <c r="A433" i="15" s="1"/>
  <c r="K432" i="15"/>
  <c r="J432" i="15"/>
  <c r="E432" i="15"/>
  <c r="A432" i="15" s="1"/>
  <c r="K431" i="15"/>
  <c r="J431" i="15"/>
  <c r="E431" i="15"/>
  <c r="A431" i="15" s="1"/>
  <c r="K430" i="15"/>
  <c r="J430" i="15"/>
  <c r="E430" i="15"/>
  <c r="A430" i="15" s="1"/>
  <c r="K429" i="15"/>
  <c r="J429" i="15"/>
  <c r="E429" i="15"/>
  <c r="A429" i="15" s="1"/>
  <c r="K428" i="15"/>
  <c r="J428" i="15"/>
  <c r="E428" i="15"/>
  <c r="A428" i="15" s="1"/>
  <c r="K427" i="15"/>
  <c r="J427" i="15"/>
  <c r="E427" i="15"/>
  <c r="A427" i="15" s="1"/>
  <c r="K426" i="15"/>
  <c r="J426" i="15"/>
  <c r="E426" i="15"/>
  <c r="A426" i="15" s="1"/>
  <c r="K425" i="15"/>
  <c r="J425" i="15"/>
  <c r="E425" i="15"/>
  <c r="A425" i="15" s="1"/>
  <c r="I424" i="15"/>
  <c r="H424" i="15"/>
  <c r="G424" i="15"/>
  <c r="F424" i="15"/>
  <c r="I423" i="15"/>
  <c r="H423" i="15"/>
  <c r="K422" i="15"/>
  <c r="J422" i="15"/>
  <c r="E422" i="15"/>
  <c r="A422" i="15" s="1"/>
  <c r="K421" i="15"/>
  <c r="J421" i="15"/>
  <c r="E421" i="15"/>
  <c r="A421" i="15" s="1"/>
  <c r="K420" i="15"/>
  <c r="J420" i="15"/>
  <c r="E420" i="15"/>
  <c r="A420" i="15" s="1"/>
  <c r="K419" i="15"/>
  <c r="J419" i="15"/>
  <c r="E419" i="15"/>
  <c r="A419" i="15" s="1"/>
  <c r="K418" i="15"/>
  <c r="J418" i="15"/>
  <c r="E418" i="15"/>
  <c r="A418" i="15" s="1"/>
  <c r="K417" i="15"/>
  <c r="J417" i="15"/>
  <c r="E417" i="15"/>
  <c r="A417" i="15" s="1"/>
  <c r="K416" i="15"/>
  <c r="J416" i="15"/>
  <c r="E416" i="15"/>
  <c r="A416" i="15" s="1"/>
  <c r="K415" i="15"/>
  <c r="J415" i="15"/>
  <c r="E415" i="15"/>
  <c r="A415" i="15" s="1"/>
  <c r="K414" i="15"/>
  <c r="J414" i="15"/>
  <c r="E414" i="15"/>
  <c r="A414" i="15" s="1"/>
  <c r="K413" i="15"/>
  <c r="J413" i="15"/>
  <c r="E413" i="15"/>
  <c r="A413" i="15" s="1"/>
  <c r="I412" i="15"/>
  <c r="H412" i="15"/>
  <c r="G412" i="15"/>
  <c r="F412" i="15"/>
  <c r="I411" i="15"/>
  <c r="H411" i="15"/>
  <c r="K410" i="15"/>
  <c r="J410" i="15"/>
  <c r="E410" i="15"/>
  <c r="A410" i="15" s="1"/>
  <c r="K409" i="15"/>
  <c r="J409" i="15"/>
  <c r="E409" i="15"/>
  <c r="A409" i="15" s="1"/>
  <c r="K408" i="15"/>
  <c r="J408" i="15"/>
  <c r="E408" i="15"/>
  <c r="A408" i="15" s="1"/>
  <c r="K407" i="15"/>
  <c r="J407" i="15"/>
  <c r="E407" i="15"/>
  <c r="A407" i="15" s="1"/>
  <c r="K406" i="15"/>
  <c r="J406" i="15"/>
  <c r="E406" i="15"/>
  <c r="A406" i="15" s="1"/>
  <c r="K405" i="15"/>
  <c r="J405" i="15"/>
  <c r="E405" i="15"/>
  <c r="A405" i="15" s="1"/>
  <c r="K404" i="15"/>
  <c r="J404" i="15"/>
  <c r="E404" i="15"/>
  <c r="A404" i="15" s="1"/>
  <c r="K403" i="15"/>
  <c r="J403" i="15"/>
  <c r="E403" i="15"/>
  <c r="A403" i="15" s="1"/>
  <c r="K402" i="15"/>
  <c r="J402" i="15"/>
  <c r="E402" i="15"/>
  <c r="A402" i="15" s="1"/>
  <c r="K401" i="15"/>
  <c r="J401" i="15"/>
  <c r="E401" i="15"/>
  <c r="A401" i="15" s="1"/>
  <c r="I400" i="15"/>
  <c r="H400" i="15"/>
  <c r="G400" i="15"/>
  <c r="F400" i="15"/>
  <c r="I399" i="15"/>
  <c r="H399" i="15"/>
  <c r="G399" i="15"/>
  <c r="F399" i="15"/>
  <c r="K398" i="15"/>
  <c r="J398" i="15"/>
  <c r="E398" i="15"/>
  <c r="A398" i="15" s="1"/>
  <c r="K397" i="15"/>
  <c r="J397" i="15"/>
  <c r="E397" i="15"/>
  <c r="A397" i="15" s="1"/>
  <c r="K396" i="15"/>
  <c r="J396" i="15"/>
  <c r="E396" i="15"/>
  <c r="A396" i="15" s="1"/>
  <c r="K395" i="15"/>
  <c r="J395" i="15"/>
  <c r="E395" i="15"/>
  <c r="A395" i="15" s="1"/>
  <c r="K394" i="15"/>
  <c r="J394" i="15"/>
  <c r="E394" i="15"/>
  <c r="A394" i="15" s="1"/>
  <c r="K393" i="15"/>
  <c r="J393" i="15"/>
  <c r="E393" i="15"/>
  <c r="A393" i="15" s="1"/>
  <c r="K392" i="15"/>
  <c r="J392" i="15"/>
  <c r="E392" i="15"/>
  <c r="A392" i="15" s="1"/>
  <c r="K391" i="15"/>
  <c r="J391" i="15"/>
  <c r="E391" i="15"/>
  <c r="A391" i="15" s="1"/>
  <c r="K390" i="15"/>
  <c r="J390" i="15"/>
  <c r="E390" i="15"/>
  <c r="A390" i="15" s="1"/>
  <c r="K389" i="15"/>
  <c r="J389" i="15"/>
  <c r="E389" i="15"/>
  <c r="A389" i="15" s="1"/>
  <c r="I388" i="15"/>
  <c r="H388" i="15"/>
  <c r="G388" i="15"/>
  <c r="F388" i="15"/>
  <c r="I387" i="15"/>
  <c r="H387" i="15"/>
  <c r="K386" i="15"/>
  <c r="J386" i="15"/>
  <c r="E386" i="15"/>
  <c r="A386" i="15" s="1"/>
  <c r="K385" i="15"/>
  <c r="J385" i="15"/>
  <c r="E385" i="15"/>
  <c r="A385" i="15" s="1"/>
  <c r="K384" i="15"/>
  <c r="J384" i="15"/>
  <c r="E384" i="15"/>
  <c r="A384" i="15" s="1"/>
  <c r="K383" i="15"/>
  <c r="J383" i="15"/>
  <c r="E383" i="15"/>
  <c r="A383" i="15" s="1"/>
  <c r="K382" i="15"/>
  <c r="J382" i="15"/>
  <c r="E382" i="15"/>
  <c r="A382" i="15" s="1"/>
  <c r="K381" i="15"/>
  <c r="J381" i="15"/>
  <c r="E381" i="15"/>
  <c r="A381" i="15" s="1"/>
  <c r="K380" i="15"/>
  <c r="J380" i="15"/>
  <c r="E380" i="15"/>
  <c r="A380" i="15" s="1"/>
  <c r="K379" i="15"/>
  <c r="J379" i="15"/>
  <c r="E379" i="15"/>
  <c r="A379" i="15" s="1"/>
  <c r="K378" i="15"/>
  <c r="J378" i="15"/>
  <c r="E378" i="15"/>
  <c r="A378" i="15" s="1"/>
  <c r="K377" i="15"/>
  <c r="J377" i="15"/>
  <c r="E377" i="15"/>
  <c r="A377" i="15" s="1"/>
  <c r="I376" i="15"/>
  <c r="H376" i="15"/>
  <c r="G376" i="15"/>
  <c r="F376" i="15"/>
  <c r="K374" i="15"/>
  <c r="J374" i="15"/>
  <c r="E374" i="15"/>
  <c r="A374" i="15" s="1"/>
  <c r="K373" i="15"/>
  <c r="J373" i="15"/>
  <c r="E373" i="15"/>
  <c r="A373" i="15" s="1"/>
  <c r="K372" i="15"/>
  <c r="J372" i="15"/>
  <c r="E372" i="15"/>
  <c r="A372" i="15" s="1"/>
  <c r="K371" i="15"/>
  <c r="J371" i="15"/>
  <c r="E371" i="15"/>
  <c r="A371" i="15" s="1"/>
  <c r="K370" i="15"/>
  <c r="J370" i="15"/>
  <c r="E370" i="15"/>
  <c r="A370" i="15" s="1"/>
  <c r="K369" i="15"/>
  <c r="J369" i="15"/>
  <c r="E369" i="15"/>
  <c r="A369" i="15" s="1"/>
  <c r="K368" i="15"/>
  <c r="J368" i="15"/>
  <c r="E368" i="15"/>
  <c r="A368" i="15" s="1"/>
  <c r="K367" i="15"/>
  <c r="J367" i="15"/>
  <c r="E367" i="15"/>
  <c r="A367" i="15" s="1"/>
  <c r="K366" i="15"/>
  <c r="J366" i="15"/>
  <c r="E366" i="15"/>
  <c r="A366" i="15" s="1"/>
  <c r="K365" i="15"/>
  <c r="J365" i="15"/>
  <c r="E365" i="15"/>
  <c r="A365" i="15" s="1"/>
  <c r="I364" i="15"/>
  <c r="H364" i="15"/>
  <c r="G364" i="15"/>
  <c r="F364" i="15"/>
  <c r="H363" i="15"/>
  <c r="K362" i="15"/>
  <c r="J362" i="15"/>
  <c r="E362" i="15"/>
  <c r="A362" i="15" s="1"/>
  <c r="K361" i="15"/>
  <c r="J361" i="15"/>
  <c r="E361" i="15"/>
  <c r="A361" i="15" s="1"/>
  <c r="K360" i="15"/>
  <c r="J360" i="15"/>
  <c r="E360" i="15"/>
  <c r="A360" i="15" s="1"/>
  <c r="K359" i="15"/>
  <c r="J359" i="15"/>
  <c r="E359" i="15"/>
  <c r="A359" i="15" s="1"/>
  <c r="K358" i="15"/>
  <c r="J358" i="15"/>
  <c r="E358" i="15"/>
  <c r="A358" i="15" s="1"/>
  <c r="K357" i="15"/>
  <c r="J357" i="15"/>
  <c r="E357" i="15"/>
  <c r="A357" i="15" s="1"/>
  <c r="K356" i="15"/>
  <c r="J356" i="15"/>
  <c r="E356" i="15"/>
  <c r="A356" i="15" s="1"/>
  <c r="K355" i="15"/>
  <c r="J355" i="15"/>
  <c r="E355" i="15"/>
  <c r="A355" i="15" s="1"/>
  <c r="K354" i="15"/>
  <c r="J354" i="15"/>
  <c r="E354" i="15"/>
  <c r="A354" i="15" s="1"/>
  <c r="K353" i="15"/>
  <c r="J353" i="15"/>
  <c r="E353" i="15"/>
  <c r="A353" i="15" s="1"/>
  <c r="I352" i="15"/>
  <c r="H352" i="15"/>
  <c r="G352" i="15"/>
  <c r="F352" i="15"/>
  <c r="I351" i="15"/>
  <c r="H351" i="15"/>
  <c r="G351" i="15"/>
  <c r="F351" i="15"/>
  <c r="K350" i="15"/>
  <c r="J350" i="15"/>
  <c r="E350" i="15"/>
  <c r="A350" i="15" s="1"/>
  <c r="K349" i="15"/>
  <c r="J349" i="15"/>
  <c r="E349" i="15"/>
  <c r="A349" i="15" s="1"/>
  <c r="K348" i="15"/>
  <c r="J348" i="15"/>
  <c r="E348" i="15"/>
  <c r="A348" i="15" s="1"/>
  <c r="K347" i="15"/>
  <c r="J347" i="15"/>
  <c r="E347" i="15"/>
  <c r="A347" i="15" s="1"/>
  <c r="K346" i="15"/>
  <c r="J346" i="15"/>
  <c r="E346" i="15"/>
  <c r="A346" i="15" s="1"/>
  <c r="K345" i="15"/>
  <c r="J345" i="15"/>
  <c r="E345" i="15"/>
  <c r="A345" i="15" s="1"/>
  <c r="K344" i="15"/>
  <c r="J344" i="15"/>
  <c r="E344" i="15"/>
  <c r="A344" i="15" s="1"/>
  <c r="K343" i="15"/>
  <c r="J343" i="15"/>
  <c r="E343" i="15"/>
  <c r="A343" i="15" s="1"/>
  <c r="K342" i="15"/>
  <c r="J342" i="15"/>
  <c r="E342" i="15"/>
  <c r="A342" i="15" s="1"/>
  <c r="K341" i="15"/>
  <c r="J341" i="15"/>
  <c r="E341" i="15"/>
  <c r="A341" i="15" s="1"/>
  <c r="I340" i="15"/>
  <c r="H340" i="15"/>
  <c r="G340" i="15"/>
  <c r="F340" i="15"/>
  <c r="K338" i="15"/>
  <c r="J338" i="15"/>
  <c r="E338" i="15"/>
  <c r="A338" i="15" s="1"/>
  <c r="K337" i="15"/>
  <c r="J337" i="15"/>
  <c r="E337" i="15"/>
  <c r="A337" i="15" s="1"/>
  <c r="K336" i="15"/>
  <c r="J336" i="15"/>
  <c r="E336" i="15"/>
  <c r="A336" i="15" s="1"/>
  <c r="K335" i="15"/>
  <c r="J335" i="15"/>
  <c r="E335" i="15"/>
  <c r="A335" i="15" s="1"/>
  <c r="K334" i="15"/>
  <c r="J334" i="15"/>
  <c r="E334" i="15"/>
  <c r="A334" i="15" s="1"/>
  <c r="K333" i="15"/>
  <c r="J333" i="15"/>
  <c r="E333" i="15"/>
  <c r="A333" i="15" s="1"/>
  <c r="K332" i="15"/>
  <c r="J332" i="15"/>
  <c r="E332" i="15"/>
  <c r="A332" i="15" s="1"/>
  <c r="K331" i="15"/>
  <c r="J331" i="15"/>
  <c r="E331" i="15"/>
  <c r="A331" i="15" s="1"/>
  <c r="K330" i="15"/>
  <c r="J330" i="15"/>
  <c r="E330" i="15"/>
  <c r="A330" i="15" s="1"/>
  <c r="K329" i="15"/>
  <c r="J329" i="15"/>
  <c r="E329" i="15"/>
  <c r="A329" i="15" s="1"/>
  <c r="I328" i="15"/>
  <c r="H328" i="15"/>
  <c r="G328" i="15"/>
  <c r="F328" i="15"/>
  <c r="K326" i="15"/>
  <c r="J326" i="15"/>
  <c r="E326" i="15"/>
  <c r="A326" i="15" s="1"/>
  <c r="K325" i="15"/>
  <c r="J325" i="15"/>
  <c r="E325" i="15"/>
  <c r="A325" i="15" s="1"/>
  <c r="K324" i="15"/>
  <c r="J324" i="15"/>
  <c r="E324" i="15"/>
  <c r="A324" i="15" s="1"/>
  <c r="K323" i="15"/>
  <c r="J323" i="15"/>
  <c r="E323" i="15"/>
  <c r="A323" i="15" s="1"/>
  <c r="K322" i="15"/>
  <c r="J322" i="15"/>
  <c r="E322" i="15"/>
  <c r="A322" i="15" s="1"/>
  <c r="K321" i="15"/>
  <c r="J321" i="15"/>
  <c r="E321" i="15"/>
  <c r="A321" i="15" s="1"/>
  <c r="K320" i="15"/>
  <c r="J320" i="15"/>
  <c r="E320" i="15"/>
  <c r="A320" i="15" s="1"/>
  <c r="K319" i="15"/>
  <c r="J319" i="15"/>
  <c r="E319" i="15"/>
  <c r="A319" i="15" s="1"/>
  <c r="K318" i="15"/>
  <c r="J318" i="15"/>
  <c r="E318" i="15"/>
  <c r="A318" i="15" s="1"/>
  <c r="K317" i="15"/>
  <c r="J317" i="15"/>
  <c r="E317" i="15"/>
  <c r="A317" i="15" s="1"/>
  <c r="I316" i="15"/>
  <c r="H316" i="15"/>
  <c r="G316" i="15"/>
  <c r="F316" i="15"/>
  <c r="I314" i="15"/>
  <c r="H314" i="15"/>
  <c r="G314" i="15"/>
  <c r="AF314" i="21" s="1"/>
  <c r="F314" i="15"/>
  <c r="I313" i="15"/>
  <c r="H313" i="15"/>
  <c r="G313" i="15"/>
  <c r="AF313" i="21" s="1"/>
  <c r="F313" i="15"/>
  <c r="U313" i="21" s="1"/>
  <c r="I312" i="15"/>
  <c r="H312" i="15"/>
  <c r="G312" i="15"/>
  <c r="AF312" i="21" s="1"/>
  <c r="F312" i="15"/>
  <c r="I311" i="15"/>
  <c r="BX311" i="21" s="1"/>
  <c r="H311" i="15"/>
  <c r="G311" i="15"/>
  <c r="AF311" i="21" s="1"/>
  <c r="F311" i="15"/>
  <c r="U311" i="21" s="1"/>
  <c r="I310" i="15"/>
  <c r="H310" i="15"/>
  <c r="G310" i="15"/>
  <c r="F310" i="15"/>
  <c r="U310" i="21" s="1"/>
  <c r="I309" i="15"/>
  <c r="H309" i="15"/>
  <c r="G309" i="15"/>
  <c r="AF309" i="21" s="1"/>
  <c r="F309" i="15"/>
  <c r="U309" i="21" s="1"/>
  <c r="I308" i="15"/>
  <c r="H308" i="15"/>
  <c r="G308" i="15"/>
  <c r="AF308" i="21" s="1"/>
  <c r="F308" i="15"/>
  <c r="U308" i="21" s="1"/>
  <c r="I307" i="15"/>
  <c r="BX307" i="21" s="1"/>
  <c r="H307" i="15"/>
  <c r="G307" i="15"/>
  <c r="AF307" i="21" s="1"/>
  <c r="F307" i="15"/>
  <c r="U307" i="21" s="1"/>
  <c r="I306" i="15"/>
  <c r="H306" i="15"/>
  <c r="G306" i="15"/>
  <c r="F306" i="15"/>
  <c r="U306" i="21" s="1"/>
  <c r="I305" i="15"/>
  <c r="H305" i="15"/>
  <c r="G305" i="15"/>
  <c r="AF305" i="21" s="1"/>
  <c r="F305" i="15"/>
  <c r="U305" i="21" s="1"/>
  <c r="K302" i="15"/>
  <c r="J302" i="15"/>
  <c r="A302" i="15"/>
  <c r="K301" i="15"/>
  <c r="J301" i="15"/>
  <c r="A301" i="15"/>
  <c r="K300" i="15"/>
  <c r="J300" i="15"/>
  <c r="A300" i="15"/>
  <c r="K299" i="15"/>
  <c r="J299" i="15"/>
  <c r="A299" i="15"/>
  <c r="K298" i="15"/>
  <c r="J298" i="15"/>
  <c r="A298" i="15"/>
  <c r="K297" i="15"/>
  <c r="J297" i="15"/>
  <c r="A297" i="15"/>
  <c r="K296" i="15"/>
  <c r="J296" i="15"/>
  <c r="A296" i="15"/>
  <c r="K295" i="15"/>
  <c r="J295" i="15"/>
  <c r="A295" i="15"/>
  <c r="K294" i="15"/>
  <c r="J294" i="15"/>
  <c r="A294" i="15"/>
  <c r="K293" i="15"/>
  <c r="J293" i="15"/>
  <c r="A293" i="15"/>
  <c r="K290" i="15"/>
  <c r="J290" i="15"/>
  <c r="E290" i="15"/>
  <c r="A290" i="15" s="1"/>
  <c r="K289" i="15"/>
  <c r="J289" i="15"/>
  <c r="E289" i="15"/>
  <c r="A289" i="15" s="1"/>
  <c r="K288" i="15"/>
  <c r="J288" i="15"/>
  <c r="E288" i="15"/>
  <c r="A288" i="15" s="1"/>
  <c r="K287" i="15"/>
  <c r="J287" i="15"/>
  <c r="E287" i="15"/>
  <c r="A287" i="15" s="1"/>
  <c r="K286" i="15"/>
  <c r="J286" i="15"/>
  <c r="E286" i="15"/>
  <c r="A286" i="15" s="1"/>
  <c r="K285" i="15"/>
  <c r="J285" i="15"/>
  <c r="E285" i="15"/>
  <c r="A285" i="15" s="1"/>
  <c r="K284" i="15"/>
  <c r="J284" i="15"/>
  <c r="E284" i="15"/>
  <c r="A284" i="15" s="1"/>
  <c r="K283" i="15"/>
  <c r="J283" i="15"/>
  <c r="E283" i="15"/>
  <c r="A283" i="15" s="1"/>
  <c r="K282" i="15"/>
  <c r="J282" i="15"/>
  <c r="E282" i="15"/>
  <c r="A282" i="15" s="1"/>
  <c r="K281" i="15"/>
  <c r="J281" i="15"/>
  <c r="E281" i="15"/>
  <c r="A281" i="15" s="1"/>
  <c r="I280" i="15"/>
  <c r="H280" i="15"/>
  <c r="G280" i="15"/>
  <c r="F280" i="15"/>
  <c r="H279" i="15"/>
  <c r="K266" i="15"/>
  <c r="J266" i="15"/>
  <c r="E266" i="15"/>
  <c r="A266" i="15" s="1"/>
  <c r="K265" i="15"/>
  <c r="J265" i="15"/>
  <c r="E265" i="15"/>
  <c r="A265" i="15" s="1"/>
  <c r="K264" i="15"/>
  <c r="J264" i="15"/>
  <c r="E264" i="15"/>
  <c r="A264" i="15" s="1"/>
  <c r="K263" i="15"/>
  <c r="J263" i="15"/>
  <c r="E263" i="15"/>
  <c r="A263" i="15" s="1"/>
  <c r="K262" i="15"/>
  <c r="J262" i="15"/>
  <c r="E262" i="15"/>
  <c r="A262" i="15" s="1"/>
  <c r="K261" i="15"/>
  <c r="J261" i="15"/>
  <c r="E261" i="15"/>
  <c r="A261" i="15" s="1"/>
  <c r="K260" i="15"/>
  <c r="J260" i="15"/>
  <c r="E260" i="15"/>
  <c r="A260" i="15" s="1"/>
  <c r="K259" i="15"/>
  <c r="J259" i="15"/>
  <c r="E259" i="15"/>
  <c r="A259" i="15" s="1"/>
  <c r="K258" i="15"/>
  <c r="J258" i="15"/>
  <c r="E258" i="15"/>
  <c r="A258" i="15" s="1"/>
  <c r="K257" i="15"/>
  <c r="J257" i="15"/>
  <c r="E257" i="15"/>
  <c r="A257" i="15" s="1"/>
  <c r="I256" i="15"/>
  <c r="H256" i="15"/>
  <c r="G256" i="15"/>
  <c r="F256" i="15"/>
  <c r="H255" i="15"/>
  <c r="K254" i="15"/>
  <c r="J254" i="15"/>
  <c r="A254" i="15"/>
  <c r="K253" i="15"/>
  <c r="J253" i="15"/>
  <c r="A253" i="15"/>
  <c r="K252" i="15"/>
  <c r="J252" i="15"/>
  <c r="A252" i="15"/>
  <c r="K251" i="15"/>
  <c r="J251" i="15"/>
  <c r="A251" i="15"/>
  <c r="K250" i="15"/>
  <c r="J250" i="15"/>
  <c r="A250" i="15"/>
  <c r="K249" i="15"/>
  <c r="J249" i="15"/>
  <c r="A249" i="15"/>
  <c r="K248" i="15"/>
  <c r="J248" i="15"/>
  <c r="A248" i="15"/>
  <c r="K247" i="15"/>
  <c r="J247" i="15"/>
  <c r="A247" i="15"/>
  <c r="K246" i="15"/>
  <c r="J246" i="15"/>
  <c r="A246" i="15"/>
  <c r="K245" i="15"/>
  <c r="J245" i="15"/>
  <c r="A245" i="15"/>
  <c r="K242" i="15"/>
  <c r="J242" i="15"/>
  <c r="E242" i="15"/>
  <c r="A242" i="15" s="1"/>
  <c r="K241" i="15"/>
  <c r="J241" i="15"/>
  <c r="E241" i="15"/>
  <c r="A241" i="15" s="1"/>
  <c r="K240" i="15"/>
  <c r="J240" i="15"/>
  <c r="E240" i="15"/>
  <c r="A240" i="15" s="1"/>
  <c r="K239" i="15"/>
  <c r="J239" i="15"/>
  <c r="E239" i="15"/>
  <c r="A239" i="15" s="1"/>
  <c r="K238" i="15"/>
  <c r="J238" i="15"/>
  <c r="E238" i="15"/>
  <c r="A238" i="15" s="1"/>
  <c r="K237" i="15"/>
  <c r="J237" i="15"/>
  <c r="E237" i="15"/>
  <c r="A237" i="15" s="1"/>
  <c r="K236" i="15"/>
  <c r="J236" i="15"/>
  <c r="E236" i="15"/>
  <c r="A236" i="15" s="1"/>
  <c r="K235" i="15"/>
  <c r="J235" i="15"/>
  <c r="E235" i="15"/>
  <c r="A235" i="15" s="1"/>
  <c r="K234" i="15"/>
  <c r="J234" i="15"/>
  <c r="E234" i="15"/>
  <c r="A234" i="15" s="1"/>
  <c r="K233" i="15"/>
  <c r="J233" i="15"/>
  <c r="E233" i="15"/>
  <c r="A233" i="15" s="1"/>
  <c r="I232" i="15"/>
  <c r="H232" i="15"/>
  <c r="G232" i="15"/>
  <c r="F232" i="15"/>
  <c r="G231" i="15"/>
  <c r="K230" i="15"/>
  <c r="J230" i="15"/>
  <c r="E230" i="15"/>
  <c r="A230" i="15" s="1"/>
  <c r="K229" i="15"/>
  <c r="J229" i="15"/>
  <c r="E229" i="15"/>
  <c r="A229" i="15" s="1"/>
  <c r="K228" i="15"/>
  <c r="J228" i="15"/>
  <c r="E228" i="15"/>
  <c r="A228" i="15" s="1"/>
  <c r="K227" i="15"/>
  <c r="J227" i="15"/>
  <c r="E227" i="15"/>
  <c r="A227" i="15" s="1"/>
  <c r="K226" i="15"/>
  <c r="J226" i="15"/>
  <c r="E226" i="15"/>
  <c r="A226" i="15" s="1"/>
  <c r="K225" i="15"/>
  <c r="J225" i="15"/>
  <c r="E225" i="15"/>
  <c r="A225" i="15" s="1"/>
  <c r="K224" i="15"/>
  <c r="J224" i="15"/>
  <c r="E224" i="15"/>
  <c r="A224" i="15" s="1"/>
  <c r="K223" i="15"/>
  <c r="J223" i="15"/>
  <c r="E223" i="15"/>
  <c r="A223" i="15" s="1"/>
  <c r="K222" i="15"/>
  <c r="J222" i="15"/>
  <c r="E222" i="15"/>
  <c r="A222" i="15" s="1"/>
  <c r="K221" i="15"/>
  <c r="J221" i="15"/>
  <c r="E221" i="15"/>
  <c r="A221" i="15" s="1"/>
  <c r="I220" i="15"/>
  <c r="H220" i="15"/>
  <c r="G220" i="15"/>
  <c r="F220" i="15"/>
  <c r="K218" i="15"/>
  <c r="J218" i="15"/>
  <c r="E218" i="15"/>
  <c r="A218" i="15" s="1"/>
  <c r="K217" i="15"/>
  <c r="J217" i="15"/>
  <c r="E217" i="15"/>
  <c r="A217" i="15" s="1"/>
  <c r="K216" i="15"/>
  <c r="J216" i="15"/>
  <c r="E216" i="15"/>
  <c r="A216" i="15" s="1"/>
  <c r="K215" i="15"/>
  <c r="J215" i="15"/>
  <c r="E215" i="15"/>
  <c r="A215" i="15" s="1"/>
  <c r="K214" i="15"/>
  <c r="J214" i="15"/>
  <c r="E214" i="15"/>
  <c r="A214" i="15" s="1"/>
  <c r="K213" i="15"/>
  <c r="J213" i="15"/>
  <c r="E213" i="15"/>
  <c r="A213" i="15" s="1"/>
  <c r="K212" i="15"/>
  <c r="J212" i="15"/>
  <c r="E212" i="15"/>
  <c r="A212" i="15" s="1"/>
  <c r="K211" i="15"/>
  <c r="J211" i="15"/>
  <c r="E211" i="15"/>
  <c r="A211" i="15" s="1"/>
  <c r="K210" i="15"/>
  <c r="J210" i="15"/>
  <c r="E210" i="15"/>
  <c r="A210" i="15" s="1"/>
  <c r="K209" i="15"/>
  <c r="J209" i="15"/>
  <c r="E209" i="15"/>
  <c r="A209" i="15" s="1"/>
  <c r="I208" i="15"/>
  <c r="H208" i="15"/>
  <c r="G208" i="15"/>
  <c r="F208" i="15"/>
  <c r="F207" i="15" s="1"/>
  <c r="K206" i="15"/>
  <c r="J206" i="15"/>
  <c r="E206" i="15"/>
  <c r="A206" i="15" s="1"/>
  <c r="K205" i="15"/>
  <c r="J205" i="15"/>
  <c r="E205" i="15"/>
  <c r="A205" i="15" s="1"/>
  <c r="K204" i="15"/>
  <c r="J204" i="15"/>
  <c r="E204" i="15"/>
  <c r="A204" i="15" s="1"/>
  <c r="K203" i="15"/>
  <c r="J203" i="15"/>
  <c r="E203" i="15"/>
  <c r="A203" i="15" s="1"/>
  <c r="K202" i="15"/>
  <c r="J202" i="15"/>
  <c r="E202" i="15"/>
  <c r="A202" i="15" s="1"/>
  <c r="K201" i="15"/>
  <c r="J201" i="15"/>
  <c r="E201" i="15"/>
  <c r="A201" i="15" s="1"/>
  <c r="K200" i="15"/>
  <c r="J200" i="15"/>
  <c r="E200" i="15"/>
  <c r="A200" i="15" s="1"/>
  <c r="K199" i="15"/>
  <c r="J199" i="15"/>
  <c r="E199" i="15"/>
  <c r="A199" i="15" s="1"/>
  <c r="K198" i="15"/>
  <c r="J198" i="15"/>
  <c r="E198" i="15"/>
  <c r="A198" i="15" s="1"/>
  <c r="K197" i="15"/>
  <c r="J197" i="15"/>
  <c r="E197" i="15"/>
  <c r="A197" i="15" s="1"/>
  <c r="I196" i="15"/>
  <c r="H196" i="15"/>
  <c r="G196" i="15"/>
  <c r="F196" i="15"/>
  <c r="K194" i="15"/>
  <c r="J194" i="15"/>
  <c r="E194" i="15"/>
  <c r="A194" i="15" s="1"/>
  <c r="K193" i="15"/>
  <c r="J193" i="15"/>
  <c r="E193" i="15"/>
  <c r="A193" i="15" s="1"/>
  <c r="K192" i="15"/>
  <c r="J192" i="15"/>
  <c r="E192" i="15"/>
  <c r="A192" i="15" s="1"/>
  <c r="K191" i="15"/>
  <c r="J191" i="15"/>
  <c r="E191" i="15"/>
  <c r="A191" i="15" s="1"/>
  <c r="K190" i="15"/>
  <c r="J190" i="15"/>
  <c r="E190" i="15"/>
  <c r="A190" i="15" s="1"/>
  <c r="K189" i="15"/>
  <c r="J189" i="15"/>
  <c r="E189" i="15"/>
  <c r="A189" i="15" s="1"/>
  <c r="K188" i="15"/>
  <c r="J188" i="15"/>
  <c r="E188" i="15"/>
  <c r="A188" i="15" s="1"/>
  <c r="K187" i="15"/>
  <c r="J187" i="15"/>
  <c r="E187" i="15"/>
  <c r="A187" i="15" s="1"/>
  <c r="K186" i="15"/>
  <c r="J186" i="15"/>
  <c r="E186" i="15"/>
  <c r="A186" i="15" s="1"/>
  <c r="K185" i="15"/>
  <c r="J185" i="15"/>
  <c r="E185" i="15"/>
  <c r="A185" i="15" s="1"/>
  <c r="I184" i="15"/>
  <c r="H184" i="15"/>
  <c r="G184" i="15"/>
  <c r="F184" i="15"/>
  <c r="K182" i="15"/>
  <c r="J182" i="15"/>
  <c r="E182" i="15"/>
  <c r="A182" i="15" s="1"/>
  <c r="K181" i="15"/>
  <c r="J181" i="15"/>
  <c r="E181" i="15"/>
  <c r="A181" i="15" s="1"/>
  <c r="K180" i="15"/>
  <c r="J180" i="15"/>
  <c r="E180" i="15"/>
  <c r="A180" i="15" s="1"/>
  <c r="K179" i="15"/>
  <c r="J179" i="15"/>
  <c r="E179" i="15"/>
  <c r="A179" i="15" s="1"/>
  <c r="K178" i="15"/>
  <c r="J178" i="15"/>
  <c r="E178" i="15"/>
  <c r="A178" i="15" s="1"/>
  <c r="K177" i="15"/>
  <c r="J177" i="15"/>
  <c r="E177" i="15"/>
  <c r="A177" i="15" s="1"/>
  <c r="K176" i="15"/>
  <c r="J176" i="15"/>
  <c r="E176" i="15"/>
  <c r="A176" i="15" s="1"/>
  <c r="K175" i="15"/>
  <c r="J175" i="15"/>
  <c r="E175" i="15"/>
  <c r="A175" i="15" s="1"/>
  <c r="K174" i="15"/>
  <c r="J174" i="15"/>
  <c r="E174" i="15"/>
  <c r="A174" i="15" s="1"/>
  <c r="K173" i="15"/>
  <c r="J173" i="15"/>
  <c r="E173" i="15"/>
  <c r="A173" i="15" s="1"/>
  <c r="I172" i="15"/>
  <c r="H172" i="15"/>
  <c r="G172" i="15"/>
  <c r="F172" i="15"/>
  <c r="I171" i="15"/>
  <c r="K170" i="15"/>
  <c r="J170" i="15"/>
  <c r="E170" i="15"/>
  <c r="A170" i="15" s="1"/>
  <c r="K169" i="15"/>
  <c r="J169" i="15"/>
  <c r="E169" i="15"/>
  <c r="A169" i="15" s="1"/>
  <c r="K168" i="15"/>
  <c r="J168" i="15"/>
  <c r="E168" i="15"/>
  <c r="A168" i="15" s="1"/>
  <c r="K167" i="15"/>
  <c r="J167" i="15"/>
  <c r="E167" i="15"/>
  <c r="A167" i="15" s="1"/>
  <c r="K166" i="15"/>
  <c r="J166" i="15"/>
  <c r="E166" i="15"/>
  <c r="A166" i="15" s="1"/>
  <c r="K165" i="15"/>
  <c r="J165" i="15"/>
  <c r="E165" i="15"/>
  <c r="A165" i="15" s="1"/>
  <c r="K164" i="15"/>
  <c r="J164" i="15"/>
  <c r="E164" i="15"/>
  <c r="A164" i="15" s="1"/>
  <c r="K163" i="15"/>
  <c r="J163" i="15"/>
  <c r="E163" i="15"/>
  <c r="A163" i="15" s="1"/>
  <c r="K162" i="15"/>
  <c r="J162" i="15"/>
  <c r="E162" i="15"/>
  <c r="A162" i="15" s="1"/>
  <c r="K161" i="15"/>
  <c r="J161" i="15"/>
  <c r="E161" i="15"/>
  <c r="A161" i="15" s="1"/>
  <c r="I160" i="15"/>
  <c r="H160" i="15"/>
  <c r="G160" i="15"/>
  <c r="F160" i="15"/>
  <c r="I159" i="15"/>
  <c r="K158" i="15"/>
  <c r="J158" i="15"/>
  <c r="E158" i="15"/>
  <c r="A158" i="15" s="1"/>
  <c r="K157" i="15"/>
  <c r="J157" i="15"/>
  <c r="E157" i="15"/>
  <c r="A157" i="15" s="1"/>
  <c r="K156" i="15"/>
  <c r="J156" i="15"/>
  <c r="E156" i="15"/>
  <c r="A156" i="15" s="1"/>
  <c r="K155" i="15"/>
  <c r="J155" i="15"/>
  <c r="E155" i="15"/>
  <c r="A155" i="15" s="1"/>
  <c r="K154" i="15"/>
  <c r="J154" i="15"/>
  <c r="E154" i="15"/>
  <c r="A154" i="15" s="1"/>
  <c r="K153" i="15"/>
  <c r="J153" i="15"/>
  <c r="E153" i="15"/>
  <c r="A153" i="15" s="1"/>
  <c r="K152" i="15"/>
  <c r="J152" i="15"/>
  <c r="E152" i="15"/>
  <c r="A152" i="15" s="1"/>
  <c r="K151" i="15"/>
  <c r="J151" i="15"/>
  <c r="E151" i="15"/>
  <c r="A151" i="15" s="1"/>
  <c r="K150" i="15"/>
  <c r="J150" i="15"/>
  <c r="E150" i="15"/>
  <c r="A150" i="15" s="1"/>
  <c r="K149" i="15"/>
  <c r="J149" i="15"/>
  <c r="E149" i="15"/>
  <c r="A149" i="15" s="1"/>
  <c r="I148" i="15"/>
  <c r="H148" i="15"/>
  <c r="G148" i="15"/>
  <c r="F148" i="15"/>
  <c r="I147" i="15"/>
  <c r="K146" i="15"/>
  <c r="J146" i="15"/>
  <c r="E146" i="15"/>
  <c r="A146" i="15" s="1"/>
  <c r="K145" i="15"/>
  <c r="J145" i="15"/>
  <c r="E145" i="15"/>
  <c r="A145" i="15" s="1"/>
  <c r="K144" i="15"/>
  <c r="J144" i="15"/>
  <c r="E144" i="15"/>
  <c r="A144" i="15" s="1"/>
  <c r="K143" i="15"/>
  <c r="J143" i="15"/>
  <c r="E143" i="15"/>
  <c r="A143" i="15" s="1"/>
  <c r="K142" i="15"/>
  <c r="J142" i="15"/>
  <c r="E142" i="15"/>
  <c r="A142" i="15" s="1"/>
  <c r="K141" i="15"/>
  <c r="J141" i="15"/>
  <c r="E141" i="15"/>
  <c r="A141" i="15" s="1"/>
  <c r="K140" i="15"/>
  <c r="J140" i="15"/>
  <c r="E140" i="15"/>
  <c r="A140" i="15" s="1"/>
  <c r="K139" i="15"/>
  <c r="J139" i="15"/>
  <c r="E139" i="15"/>
  <c r="A139" i="15" s="1"/>
  <c r="K138" i="15"/>
  <c r="J138" i="15"/>
  <c r="E138" i="15"/>
  <c r="A138" i="15" s="1"/>
  <c r="K137" i="15"/>
  <c r="J137" i="15"/>
  <c r="E137" i="15"/>
  <c r="A137" i="15" s="1"/>
  <c r="I136" i="15"/>
  <c r="H136" i="15"/>
  <c r="G136" i="15"/>
  <c r="F136" i="15"/>
  <c r="I135" i="15"/>
  <c r="K134" i="15"/>
  <c r="J134" i="15"/>
  <c r="E134" i="15"/>
  <c r="A134" i="15" s="1"/>
  <c r="K133" i="15"/>
  <c r="J133" i="15"/>
  <c r="E133" i="15"/>
  <c r="A133" i="15" s="1"/>
  <c r="K132" i="15"/>
  <c r="J132" i="15"/>
  <c r="E132" i="15"/>
  <c r="A132" i="15" s="1"/>
  <c r="K131" i="15"/>
  <c r="J131" i="15"/>
  <c r="E131" i="15"/>
  <c r="A131" i="15" s="1"/>
  <c r="K130" i="15"/>
  <c r="J130" i="15"/>
  <c r="E130" i="15"/>
  <c r="A130" i="15" s="1"/>
  <c r="K129" i="15"/>
  <c r="J129" i="15"/>
  <c r="E129" i="15"/>
  <c r="A129" i="15" s="1"/>
  <c r="K128" i="15"/>
  <c r="J128" i="15"/>
  <c r="E128" i="15"/>
  <c r="A128" i="15" s="1"/>
  <c r="K127" i="15"/>
  <c r="J127" i="15"/>
  <c r="E127" i="15"/>
  <c r="A127" i="15" s="1"/>
  <c r="K126" i="15"/>
  <c r="J126" i="15"/>
  <c r="E126" i="15"/>
  <c r="A126" i="15" s="1"/>
  <c r="K125" i="15"/>
  <c r="J125" i="15"/>
  <c r="E125" i="15"/>
  <c r="A125" i="15" s="1"/>
  <c r="I124" i="15"/>
  <c r="H124" i="15"/>
  <c r="G124" i="15"/>
  <c r="F124" i="15"/>
  <c r="I123" i="15"/>
  <c r="K122" i="15"/>
  <c r="J122" i="15"/>
  <c r="E122" i="15"/>
  <c r="A122" i="15" s="1"/>
  <c r="K121" i="15"/>
  <c r="J121" i="15"/>
  <c r="E121" i="15"/>
  <c r="A121" i="15" s="1"/>
  <c r="K120" i="15"/>
  <c r="J120" i="15"/>
  <c r="E120" i="15"/>
  <c r="A120" i="15" s="1"/>
  <c r="K119" i="15"/>
  <c r="J119" i="15"/>
  <c r="E119" i="15"/>
  <c r="A119" i="15" s="1"/>
  <c r="K118" i="15"/>
  <c r="J118" i="15"/>
  <c r="E118" i="15"/>
  <c r="A118" i="15" s="1"/>
  <c r="K117" i="15"/>
  <c r="J117" i="15"/>
  <c r="E117" i="15"/>
  <c r="A117" i="15" s="1"/>
  <c r="K116" i="15"/>
  <c r="J116" i="15"/>
  <c r="E116" i="15"/>
  <c r="A116" i="15" s="1"/>
  <c r="K115" i="15"/>
  <c r="J115" i="15"/>
  <c r="E115" i="15"/>
  <c r="A115" i="15" s="1"/>
  <c r="K114" i="15"/>
  <c r="J114" i="15"/>
  <c r="E114" i="15"/>
  <c r="A114" i="15" s="1"/>
  <c r="K113" i="15"/>
  <c r="J113" i="15"/>
  <c r="E113" i="15"/>
  <c r="A113" i="15" s="1"/>
  <c r="I112" i="15"/>
  <c r="H112" i="15"/>
  <c r="G112" i="15"/>
  <c r="F112" i="15"/>
  <c r="I111" i="15"/>
  <c r="I110" i="15"/>
  <c r="BX110" i="21" s="1"/>
  <c r="H110" i="15"/>
  <c r="BB110" i="21" s="1"/>
  <c r="G110" i="15"/>
  <c r="AF110" i="21" s="1"/>
  <c r="F110" i="15"/>
  <c r="U110" i="21" s="1"/>
  <c r="I109" i="15"/>
  <c r="BX109" i="21" s="1"/>
  <c r="H109" i="15"/>
  <c r="BB109" i="21" s="1"/>
  <c r="G109" i="15"/>
  <c r="AF109" i="21" s="1"/>
  <c r="F109" i="15"/>
  <c r="U109" i="21" s="1"/>
  <c r="I108" i="15"/>
  <c r="BX108" i="21" s="1"/>
  <c r="H108" i="15"/>
  <c r="BB108" i="21" s="1"/>
  <c r="G108" i="15"/>
  <c r="AF108" i="21" s="1"/>
  <c r="F108" i="15"/>
  <c r="U108" i="21" s="1"/>
  <c r="I107" i="15"/>
  <c r="BX107" i="21" s="1"/>
  <c r="H107" i="15"/>
  <c r="BB107" i="21" s="1"/>
  <c r="G107" i="15"/>
  <c r="AF107" i="21" s="1"/>
  <c r="F107" i="15"/>
  <c r="U107" i="21" s="1"/>
  <c r="I106" i="15"/>
  <c r="BX106" i="21" s="1"/>
  <c r="H106" i="15"/>
  <c r="BB106" i="21" s="1"/>
  <c r="G106" i="15"/>
  <c r="AF106" i="21" s="1"/>
  <c r="F106" i="15"/>
  <c r="U106" i="21" s="1"/>
  <c r="I105" i="15"/>
  <c r="BX105" i="21" s="1"/>
  <c r="H105" i="15"/>
  <c r="BB105" i="21" s="1"/>
  <c r="G105" i="15"/>
  <c r="AF105" i="21" s="1"/>
  <c r="F105" i="15"/>
  <c r="U105" i="21" s="1"/>
  <c r="I104" i="15"/>
  <c r="BX104" i="21" s="1"/>
  <c r="H104" i="15"/>
  <c r="BB104" i="21" s="1"/>
  <c r="G104" i="15"/>
  <c r="AF104" i="21" s="1"/>
  <c r="F104" i="15"/>
  <c r="U104" i="21" s="1"/>
  <c r="I103" i="15"/>
  <c r="BX103" i="21" s="1"/>
  <c r="H103" i="15"/>
  <c r="BB103" i="21" s="1"/>
  <c r="G103" i="15"/>
  <c r="AF103" i="21" s="1"/>
  <c r="F103" i="15"/>
  <c r="U103" i="21" s="1"/>
  <c r="I102" i="15"/>
  <c r="BX102" i="21" s="1"/>
  <c r="H102" i="15"/>
  <c r="BB102" i="21" s="1"/>
  <c r="G102" i="15"/>
  <c r="AF102" i="21" s="1"/>
  <c r="F102" i="15"/>
  <c r="U102" i="21" s="1"/>
  <c r="I101" i="15"/>
  <c r="BX101" i="21" s="1"/>
  <c r="H101" i="15"/>
  <c r="BB101" i="21" s="1"/>
  <c r="G101" i="15"/>
  <c r="AF101" i="21" s="1"/>
  <c r="F101" i="15"/>
  <c r="U101" i="21" s="1"/>
  <c r="K98" i="15"/>
  <c r="J98" i="15"/>
  <c r="E98" i="15"/>
  <c r="A98" i="15" s="1"/>
  <c r="K97" i="15"/>
  <c r="J97" i="15"/>
  <c r="E97" i="15"/>
  <c r="A97" i="15" s="1"/>
  <c r="K96" i="15"/>
  <c r="J96" i="15"/>
  <c r="E96" i="15"/>
  <c r="A96" i="15" s="1"/>
  <c r="K95" i="15"/>
  <c r="J95" i="15"/>
  <c r="E95" i="15"/>
  <c r="A95" i="15" s="1"/>
  <c r="K94" i="15"/>
  <c r="J94" i="15"/>
  <c r="E94" i="15"/>
  <c r="A94" i="15" s="1"/>
  <c r="K93" i="15"/>
  <c r="J93" i="15"/>
  <c r="E93" i="15"/>
  <c r="A93" i="15" s="1"/>
  <c r="K92" i="15"/>
  <c r="J92" i="15"/>
  <c r="E92" i="15"/>
  <c r="A92" i="15" s="1"/>
  <c r="K91" i="15"/>
  <c r="J91" i="15"/>
  <c r="E91" i="15"/>
  <c r="A91" i="15" s="1"/>
  <c r="K90" i="15"/>
  <c r="J90" i="15"/>
  <c r="E90" i="15"/>
  <c r="A90" i="15" s="1"/>
  <c r="K89" i="15"/>
  <c r="J89" i="15"/>
  <c r="E89" i="15"/>
  <c r="A89" i="15" s="1"/>
  <c r="I88" i="15"/>
  <c r="H88" i="15"/>
  <c r="G88" i="15"/>
  <c r="F88" i="15"/>
  <c r="H87" i="15"/>
  <c r="K86" i="15"/>
  <c r="J86" i="15"/>
  <c r="E86" i="15"/>
  <c r="A86" i="15" s="1"/>
  <c r="K85" i="15"/>
  <c r="J85" i="15"/>
  <c r="E85" i="15"/>
  <c r="A85" i="15" s="1"/>
  <c r="K84" i="15"/>
  <c r="J84" i="15"/>
  <c r="E84" i="15"/>
  <c r="A84" i="15" s="1"/>
  <c r="K83" i="15"/>
  <c r="J83" i="15"/>
  <c r="E83" i="15"/>
  <c r="A83" i="15" s="1"/>
  <c r="K82" i="15"/>
  <c r="J82" i="15"/>
  <c r="E82" i="15"/>
  <c r="A82" i="15" s="1"/>
  <c r="K81" i="15"/>
  <c r="J81" i="15"/>
  <c r="E81" i="15"/>
  <c r="A81" i="15" s="1"/>
  <c r="K80" i="15"/>
  <c r="J80" i="15"/>
  <c r="E80" i="15"/>
  <c r="A80" i="15" s="1"/>
  <c r="K79" i="15"/>
  <c r="J79" i="15"/>
  <c r="E79" i="15"/>
  <c r="A79" i="15" s="1"/>
  <c r="K78" i="15"/>
  <c r="J78" i="15"/>
  <c r="E78" i="15"/>
  <c r="A78" i="15" s="1"/>
  <c r="K77" i="15"/>
  <c r="J77" i="15"/>
  <c r="E77" i="15"/>
  <c r="A77" i="15" s="1"/>
  <c r="I76" i="15"/>
  <c r="H76" i="15"/>
  <c r="G76" i="15"/>
  <c r="F76" i="15"/>
  <c r="I75" i="15"/>
  <c r="H75" i="15"/>
  <c r="G75" i="15"/>
  <c r="K74" i="15"/>
  <c r="J74" i="15"/>
  <c r="E74" i="15"/>
  <c r="A74" i="15" s="1"/>
  <c r="K73" i="15"/>
  <c r="J73" i="15"/>
  <c r="E73" i="15"/>
  <c r="A73" i="15" s="1"/>
  <c r="K72" i="15"/>
  <c r="J72" i="15"/>
  <c r="E72" i="15"/>
  <c r="A72" i="15" s="1"/>
  <c r="K71" i="15"/>
  <c r="J71" i="15"/>
  <c r="E71" i="15"/>
  <c r="A71" i="15" s="1"/>
  <c r="K70" i="15"/>
  <c r="J70" i="15"/>
  <c r="E70" i="15"/>
  <c r="A70" i="15" s="1"/>
  <c r="K69" i="15"/>
  <c r="J69" i="15"/>
  <c r="E69" i="15"/>
  <c r="A69" i="15" s="1"/>
  <c r="K68" i="15"/>
  <c r="J68" i="15"/>
  <c r="E68" i="15"/>
  <c r="A68" i="15" s="1"/>
  <c r="K67" i="15"/>
  <c r="J67" i="15"/>
  <c r="E67" i="15"/>
  <c r="A67" i="15" s="1"/>
  <c r="K66" i="15"/>
  <c r="J66" i="15"/>
  <c r="E66" i="15"/>
  <c r="A66" i="15" s="1"/>
  <c r="K65" i="15"/>
  <c r="J65" i="15"/>
  <c r="E65" i="15"/>
  <c r="A65" i="15" s="1"/>
  <c r="I64" i="15"/>
  <c r="H64" i="15"/>
  <c r="G64" i="15"/>
  <c r="F64" i="15"/>
  <c r="I63" i="15"/>
  <c r="H63" i="15"/>
  <c r="G63" i="15"/>
  <c r="K62" i="15"/>
  <c r="J62" i="15"/>
  <c r="E62" i="15"/>
  <c r="A62" i="15" s="1"/>
  <c r="K61" i="15"/>
  <c r="J61" i="15"/>
  <c r="E61" i="15"/>
  <c r="A61" i="15" s="1"/>
  <c r="K60" i="15"/>
  <c r="J60" i="15"/>
  <c r="E60" i="15"/>
  <c r="A60" i="15" s="1"/>
  <c r="K59" i="15"/>
  <c r="J59" i="15"/>
  <c r="E59" i="15"/>
  <c r="A59" i="15" s="1"/>
  <c r="K58" i="15"/>
  <c r="J58" i="15"/>
  <c r="E58" i="15"/>
  <c r="A58" i="15" s="1"/>
  <c r="K57" i="15"/>
  <c r="J57" i="15"/>
  <c r="E57" i="15"/>
  <c r="A57" i="15" s="1"/>
  <c r="K56" i="15"/>
  <c r="J56" i="15"/>
  <c r="E56" i="15"/>
  <c r="A56" i="15" s="1"/>
  <c r="K55" i="15"/>
  <c r="J55" i="15"/>
  <c r="E55" i="15"/>
  <c r="A55" i="15" s="1"/>
  <c r="K54" i="15"/>
  <c r="J54" i="15"/>
  <c r="E54" i="15"/>
  <c r="A54" i="15" s="1"/>
  <c r="K53" i="15"/>
  <c r="J53" i="15"/>
  <c r="E53" i="15"/>
  <c r="A53" i="15" s="1"/>
  <c r="I52" i="15"/>
  <c r="H52" i="15"/>
  <c r="G52" i="15"/>
  <c r="F52" i="15"/>
  <c r="I51" i="15"/>
  <c r="H51" i="15"/>
  <c r="G51" i="15"/>
  <c r="I50" i="15"/>
  <c r="BX50" i="21" s="1"/>
  <c r="H50" i="15"/>
  <c r="BB50" i="21" s="1"/>
  <c r="G50" i="15"/>
  <c r="AF50" i="21" s="1"/>
  <c r="F50" i="15"/>
  <c r="U50" i="21" s="1"/>
  <c r="I49" i="15"/>
  <c r="BX49" i="21" s="1"/>
  <c r="H49" i="15"/>
  <c r="BB49" i="21" s="1"/>
  <c r="G49" i="15"/>
  <c r="AF49" i="21" s="1"/>
  <c r="F49" i="15"/>
  <c r="U49" i="21" s="1"/>
  <c r="I48" i="15"/>
  <c r="BX48" i="21" s="1"/>
  <c r="H48" i="15"/>
  <c r="BB48" i="21" s="1"/>
  <c r="G48" i="15"/>
  <c r="AF48" i="21" s="1"/>
  <c r="F48" i="15"/>
  <c r="U48" i="21" s="1"/>
  <c r="I47" i="15"/>
  <c r="BX47" i="21" s="1"/>
  <c r="H47" i="15"/>
  <c r="BB47" i="21" s="1"/>
  <c r="G47" i="15"/>
  <c r="AF47" i="21" s="1"/>
  <c r="F47" i="15"/>
  <c r="U47" i="21" s="1"/>
  <c r="I46" i="15"/>
  <c r="BX46" i="21" s="1"/>
  <c r="H46" i="15"/>
  <c r="BB46" i="21" s="1"/>
  <c r="G46" i="15"/>
  <c r="AF46" i="21" s="1"/>
  <c r="F46" i="15"/>
  <c r="U46" i="21" s="1"/>
  <c r="I45" i="15"/>
  <c r="BX45" i="21" s="1"/>
  <c r="H45" i="15"/>
  <c r="BB45" i="21" s="1"/>
  <c r="G45" i="15"/>
  <c r="AF45" i="21" s="1"/>
  <c r="F45" i="15"/>
  <c r="U45" i="21" s="1"/>
  <c r="I44" i="15"/>
  <c r="BX44" i="21" s="1"/>
  <c r="H44" i="15"/>
  <c r="BB44" i="21" s="1"/>
  <c r="G44" i="15"/>
  <c r="AF44" i="21" s="1"/>
  <c r="F44" i="15"/>
  <c r="U44" i="21" s="1"/>
  <c r="I43" i="15"/>
  <c r="BX43" i="21" s="1"/>
  <c r="H43" i="15"/>
  <c r="BB43" i="21" s="1"/>
  <c r="G43" i="15"/>
  <c r="AF43" i="21" s="1"/>
  <c r="F43" i="15"/>
  <c r="U43" i="21" s="1"/>
  <c r="I42" i="15"/>
  <c r="BX42" i="21" s="1"/>
  <c r="H42" i="15"/>
  <c r="BB42" i="21" s="1"/>
  <c r="G42" i="15"/>
  <c r="AF42" i="21" s="1"/>
  <c r="F42" i="15"/>
  <c r="U42" i="21" s="1"/>
  <c r="I41" i="15"/>
  <c r="BX41" i="21" s="1"/>
  <c r="H41" i="15"/>
  <c r="BB41" i="21" s="1"/>
  <c r="G41" i="15"/>
  <c r="AF41" i="21" s="1"/>
  <c r="F41" i="15"/>
  <c r="U41" i="21" s="1"/>
  <c r="K38" i="15"/>
  <c r="J38" i="15"/>
  <c r="E38" i="15"/>
  <c r="A38" i="15" s="1"/>
  <c r="K37" i="15"/>
  <c r="J37" i="15"/>
  <c r="E37" i="15"/>
  <c r="A37" i="15" s="1"/>
  <c r="K36" i="15"/>
  <c r="J36" i="15"/>
  <c r="E36" i="15"/>
  <c r="A36" i="15" s="1"/>
  <c r="K35" i="15"/>
  <c r="J35" i="15"/>
  <c r="E35" i="15"/>
  <c r="A35" i="15" s="1"/>
  <c r="K34" i="15"/>
  <c r="J34" i="15"/>
  <c r="E34" i="15"/>
  <c r="A34" i="15" s="1"/>
  <c r="K33" i="15"/>
  <c r="J33" i="15"/>
  <c r="E33" i="15"/>
  <c r="A33" i="15" s="1"/>
  <c r="K32" i="15"/>
  <c r="J32" i="15"/>
  <c r="E32" i="15"/>
  <c r="A32" i="15" s="1"/>
  <c r="K31" i="15"/>
  <c r="J31" i="15"/>
  <c r="E31" i="15"/>
  <c r="A31" i="15" s="1"/>
  <c r="K30" i="15"/>
  <c r="J30" i="15"/>
  <c r="E30" i="15"/>
  <c r="A30" i="15" s="1"/>
  <c r="K29" i="15"/>
  <c r="J29" i="15"/>
  <c r="E29" i="15"/>
  <c r="A29" i="15" s="1"/>
  <c r="I28" i="15"/>
  <c r="H28" i="15"/>
  <c r="G28" i="15"/>
  <c r="F28" i="15"/>
  <c r="K1142" i="14"/>
  <c r="J1142" i="14"/>
  <c r="E1142" i="14"/>
  <c r="A1142" i="14" s="1"/>
  <c r="K1141" i="14"/>
  <c r="J1141" i="14"/>
  <c r="E1141" i="14"/>
  <c r="A1141" i="14" s="1"/>
  <c r="K1140" i="14"/>
  <c r="J1140" i="14"/>
  <c r="E1140" i="14"/>
  <c r="A1140" i="14" s="1"/>
  <c r="K1139" i="14"/>
  <c r="J1139" i="14"/>
  <c r="E1139" i="14"/>
  <c r="A1139" i="14" s="1"/>
  <c r="K1138" i="14"/>
  <c r="J1138" i="14"/>
  <c r="E1138" i="14"/>
  <c r="A1138" i="14" s="1"/>
  <c r="K1137" i="14"/>
  <c r="J1137" i="14"/>
  <c r="E1137" i="14"/>
  <c r="A1137" i="14" s="1"/>
  <c r="K1136" i="14"/>
  <c r="J1136" i="14"/>
  <c r="E1136" i="14"/>
  <c r="A1136" i="14" s="1"/>
  <c r="K1135" i="14"/>
  <c r="J1135" i="14"/>
  <c r="E1135" i="14"/>
  <c r="A1135" i="14" s="1"/>
  <c r="K1134" i="14"/>
  <c r="J1134" i="14"/>
  <c r="E1134" i="14"/>
  <c r="A1134" i="14" s="1"/>
  <c r="K1133" i="14"/>
  <c r="J1133" i="14"/>
  <c r="E1133" i="14"/>
  <c r="A1133" i="14" s="1"/>
  <c r="I1132" i="14"/>
  <c r="H1132" i="14"/>
  <c r="G1132" i="14"/>
  <c r="F1132" i="14"/>
  <c r="K1130" i="14"/>
  <c r="J1130" i="14"/>
  <c r="E1130" i="14"/>
  <c r="A1130" i="14" s="1"/>
  <c r="K1129" i="14"/>
  <c r="J1129" i="14"/>
  <c r="E1129" i="14"/>
  <c r="A1129" i="14" s="1"/>
  <c r="K1128" i="14"/>
  <c r="J1128" i="14"/>
  <c r="E1128" i="14"/>
  <c r="A1128" i="14" s="1"/>
  <c r="K1127" i="14"/>
  <c r="J1127" i="14"/>
  <c r="E1127" i="14"/>
  <c r="A1127" i="14" s="1"/>
  <c r="K1126" i="14"/>
  <c r="J1126" i="14"/>
  <c r="E1126" i="14"/>
  <c r="A1126" i="14" s="1"/>
  <c r="K1125" i="14"/>
  <c r="J1125" i="14"/>
  <c r="E1125" i="14"/>
  <c r="A1125" i="14" s="1"/>
  <c r="K1124" i="14"/>
  <c r="J1124" i="14"/>
  <c r="E1124" i="14"/>
  <c r="A1124" i="14" s="1"/>
  <c r="K1123" i="14"/>
  <c r="J1123" i="14"/>
  <c r="E1123" i="14"/>
  <c r="A1123" i="14" s="1"/>
  <c r="K1122" i="14"/>
  <c r="J1122" i="14"/>
  <c r="E1122" i="14"/>
  <c r="A1122" i="14" s="1"/>
  <c r="K1121" i="14"/>
  <c r="J1121" i="14"/>
  <c r="E1121" i="14"/>
  <c r="A1121" i="14" s="1"/>
  <c r="I1120" i="14"/>
  <c r="H1120" i="14"/>
  <c r="G1120" i="14"/>
  <c r="F1120" i="14"/>
  <c r="I1119" i="14"/>
  <c r="K1118" i="14"/>
  <c r="J1118" i="14"/>
  <c r="E1118" i="14"/>
  <c r="A1118" i="14" s="1"/>
  <c r="K1117" i="14"/>
  <c r="J1117" i="14"/>
  <c r="E1117" i="14"/>
  <c r="A1117" i="14" s="1"/>
  <c r="K1116" i="14"/>
  <c r="J1116" i="14"/>
  <c r="E1116" i="14"/>
  <c r="A1116" i="14" s="1"/>
  <c r="K1115" i="14"/>
  <c r="J1115" i="14"/>
  <c r="E1115" i="14"/>
  <c r="A1115" i="14" s="1"/>
  <c r="K1114" i="14"/>
  <c r="J1114" i="14"/>
  <c r="E1114" i="14"/>
  <c r="A1114" i="14" s="1"/>
  <c r="K1113" i="14"/>
  <c r="J1113" i="14"/>
  <c r="E1113" i="14"/>
  <c r="A1113" i="14" s="1"/>
  <c r="K1112" i="14"/>
  <c r="J1112" i="14"/>
  <c r="E1112" i="14"/>
  <c r="A1112" i="14" s="1"/>
  <c r="K1111" i="14"/>
  <c r="J1111" i="14"/>
  <c r="E1111" i="14"/>
  <c r="A1111" i="14" s="1"/>
  <c r="K1110" i="14"/>
  <c r="J1110" i="14"/>
  <c r="E1110" i="14"/>
  <c r="A1110" i="14" s="1"/>
  <c r="K1109" i="14"/>
  <c r="J1109" i="14"/>
  <c r="E1109" i="14"/>
  <c r="A1109" i="14" s="1"/>
  <c r="I1108" i="14"/>
  <c r="H1108" i="14"/>
  <c r="G1108" i="14"/>
  <c r="F1108" i="14"/>
  <c r="I1107" i="14"/>
  <c r="K1106" i="14"/>
  <c r="J1106" i="14"/>
  <c r="E1106" i="14"/>
  <c r="A1106" i="14" s="1"/>
  <c r="K1105" i="14"/>
  <c r="J1105" i="14"/>
  <c r="E1105" i="14"/>
  <c r="A1105" i="14" s="1"/>
  <c r="K1104" i="14"/>
  <c r="J1104" i="14"/>
  <c r="E1104" i="14"/>
  <c r="A1104" i="14" s="1"/>
  <c r="K1103" i="14"/>
  <c r="J1103" i="14"/>
  <c r="E1103" i="14"/>
  <c r="K1102" i="14"/>
  <c r="J1102" i="14"/>
  <c r="E1102" i="14"/>
  <c r="A1102" i="14" s="1"/>
  <c r="K1101" i="14"/>
  <c r="J1101" i="14"/>
  <c r="E1101" i="14"/>
  <c r="A1101" i="14" s="1"/>
  <c r="K1100" i="14"/>
  <c r="J1100" i="14"/>
  <c r="E1100" i="14"/>
  <c r="A1100" i="14" s="1"/>
  <c r="K1099" i="14"/>
  <c r="J1099" i="14"/>
  <c r="E1099" i="14"/>
  <c r="A1099" i="14" s="1"/>
  <c r="K1098" i="14"/>
  <c r="J1098" i="14"/>
  <c r="E1098" i="14"/>
  <c r="A1098" i="14" s="1"/>
  <c r="K1097" i="14"/>
  <c r="J1097" i="14"/>
  <c r="E1097" i="14"/>
  <c r="A1097" i="14" s="1"/>
  <c r="I1096" i="14"/>
  <c r="H1096" i="14"/>
  <c r="G1096" i="14"/>
  <c r="F1096" i="14"/>
  <c r="I1094" i="14"/>
  <c r="H1094" i="14"/>
  <c r="G1094" i="14"/>
  <c r="F1094" i="14"/>
  <c r="I1093" i="14"/>
  <c r="H1093" i="14"/>
  <c r="G1093" i="14"/>
  <c r="F1093" i="14"/>
  <c r="I1092" i="14"/>
  <c r="H1092" i="14"/>
  <c r="G1092" i="14"/>
  <c r="F1092" i="14"/>
  <c r="I1091" i="14"/>
  <c r="H1091" i="14"/>
  <c r="G1091" i="14"/>
  <c r="F1091" i="14"/>
  <c r="I1090" i="14"/>
  <c r="H1090" i="14"/>
  <c r="G1090" i="14"/>
  <c r="F1090" i="14"/>
  <c r="I1089" i="14"/>
  <c r="H1089" i="14"/>
  <c r="G1089" i="14"/>
  <c r="F1089" i="14"/>
  <c r="I1088" i="14"/>
  <c r="H1088" i="14"/>
  <c r="G1088" i="14"/>
  <c r="F1088" i="14"/>
  <c r="I1087" i="14"/>
  <c r="H1087" i="14"/>
  <c r="G1087" i="14"/>
  <c r="F1087" i="14"/>
  <c r="I1086" i="14"/>
  <c r="H1086" i="14"/>
  <c r="G1086" i="14"/>
  <c r="F1086" i="14"/>
  <c r="I1085" i="14"/>
  <c r="H1085" i="14"/>
  <c r="G1085" i="14"/>
  <c r="F1085" i="14"/>
  <c r="K1082" i="14"/>
  <c r="J1082" i="14"/>
  <c r="E1082" i="14"/>
  <c r="A1082" i="14" s="1"/>
  <c r="K1081" i="14"/>
  <c r="J1081" i="14"/>
  <c r="E1081" i="14"/>
  <c r="A1081" i="14" s="1"/>
  <c r="K1080" i="14"/>
  <c r="J1080" i="14"/>
  <c r="E1080" i="14"/>
  <c r="A1080" i="14" s="1"/>
  <c r="K1079" i="14"/>
  <c r="J1079" i="14"/>
  <c r="E1079" i="14"/>
  <c r="A1079" i="14" s="1"/>
  <c r="K1078" i="14"/>
  <c r="J1078" i="14"/>
  <c r="E1078" i="14"/>
  <c r="A1078" i="14" s="1"/>
  <c r="K1077" i="14"/>
  <c r="J1077" i="14"/>
  <c r="E1077" i="14"/>
  <c r="A1077" i="14" s="1"/>
  <c r="K1076" i="14"/>
  <c r="J1076" i="14"/>
  <c r="E1076" i="14"/>
  <c r="A1076" i="14" s="1"/>
  <c r="K1075" i="14"/>
  <c r="J1075" i="14"/>
  <c r="E1075" i="14"/>
  <c r="A1075" i="14" s="1"/>
  <c r="K1074" i="14"/>
  <c r="J1074" i="14"/>
  <c r="E1074" i="14"/>
  <c r="A1074" i="14" s="1"/>
  <c r="K1073" i="14"/>
  <c r="J1073" i="14"/>
  <c r="E1073" i="14"/>
  <c r="A1073" i="14" s="1"/>
  <c r="I1072" i="14"/>
  <c r="H1072" i="14"/>
  <c r="G1072" i="14"/>
  <c r="F1072" i="14"/>
  <c r="F1071" i="14"/>
  <c r="K1058" i="14"/>
  <c r="J1058" i="14"/>
  <c r="E1058" i="14"/>
  <c r="A1058" i="14" s="1"/>
  <c r="K1057" i="14"/>
  <c r="J1057" i="14"/>
  <c r="E1057" i="14"/>
  <c r="A1057" i="14" s="1"/>
  <c r="K1056" i="14"/>
  <c r="J1056" i="14"/>
  <c r="E1056" i="14"/>
  <c r="A1056" i="14" s="1"/>
  <c r="K1055" i="14"/>
  <c r="J1055" i="14"/>
  <c r="E1055" i="14"/>
  <c r="A1055" i="14" s="1"/>
  <c r="K1054" i="14"/>
  <c r="J1054" i="14"/>
  <c r="E1054" i="14"/>
  <c r="A1054" i="14" s="1"/>
  <c r="K1053" i="14"/>
  <c r="J1053" i="14"/>
  <c r="E1053" i="14"/>
  <c r="A1053" i="14" s="1"/>
  <c r="K1052" i="14"/>
  <c r="J1052" i="14"/>
  <c r="E1052" i="14"/>
  <c r="A1052" i="14" s="1"/>
  <c r="K1051" i="14"/>
  <c r="J1051" i="14"/>
  <c r="E1051" i="14"/>
  <c r="A1051" i="14" s="1"/>
  <c r="K1050" i="14"/>
  <c r="J1050" i="14"/>
  <c r="E1050" i="14"/>
  <c r="A1050" i="14" s="1"/>
  <c r="K1049" i="14"/>
  <c r="J1049" i="14"/>
  <c r="E1049" i="14"/>
  <c r="A1049" i="14" s="1"/>
  <c r="I1048" i="14"/>
  <c r="H1048" i="14"/>
  <c r="G1048" i="14"/>
  <c r="F1048" i="14"/>
  <c r="I1047" i="14"/>
  <c r="I1046" i="14"/>
  <c r="H1046" i="14"/>
  <c r="G1046" i="14"/>
  <c r="F1046" i="14"/>
  <c r="I1045" i="14"/>
  <c r="H1045" i="14"/>
  <c r="G1045" i="14"/>
  <c r="F1045" i="14"/>
  <c r="I1044" i="14"/>
  <c r="H1044" i="14"/>
  <c r="G1044" i="14"/>
  <c r="F1044" i="14"/>
  <c r="I1043" i="14"/>
  <c r="H1043" i="14"/>
  <c r="G1043" i="14"/>
  <c r="F1043" i="14"/>
  <c r="I1042" i="14"/>
  <c r="H1042" i="14"/>
  <c r="G1042" i="14"/>
  <c r="F1042" i="14"/>
  <c r="I1041" i="14"/>
  <c r="H1041" i="14"/>
  <c r="G1041" i="14"/>
  <c r="F1041" i="14"/>
  <c r="I1040" i="14"/>
  <c r="H1040" i="14"/>
  <c r="G1040" i="14"/>
  <c r="F1040" i="14"/>
  <c r="I1039" i="14"/>
  <c r="H1039" i="14"/>
  <c r="G1039" i="14"/>
  <c r="F1039" i="14"/>
  <c r="I1038" i="14"/>
  <c r="H1038" i="14"/>
  <c r="G1038" i="14"/>
  <c r="F1038" i="14"/>
  <c r="I1037" i="14"/>
  <c r="H1037" i="14"/>
  <c r="G1037" i="14"/>
  <c r="F1037" i="14"/>
  <c r="G1036" i="14"/>
  <c r="F1036" i="14"/>
  <c r="K1022" i="14"/>
  <c r="J1022" i="14"/>
  <c r="E1022" i="14"/>
  <c r="A1022" i="14" s="1"/>
  <c r="K1021" i="14"/>
  <c r="J1021" i="14"/>
  <c r="E1021" i="14"/>
  <c r="A1021" i="14" s="1"/>
  <c r="K1020" i="14"/>
  <c r="J1020" i="14"/>
  <c r="E1020" i="14"/>
  <c r="A1020" i="14" s="1"/>
  <c r="K1019" i="14"/>
  <c r="J1019" i="14"/>
  <c r="E1019" i="14"/>
  <c r="A1019" i="14" s="1"/>
  <c r="K1018" i="14"/>
  <c r="J1018" i="14"/>
  <c r="E1018" i="14"/>
  <c r="A1018" i="14" s="1"/>
  <c r="K1017" i="14"/>
  <c r="J1017" i="14"/>
  <c r="E1017" i="14"/>
  <c r="A1017" i="14" s="1"/>
  <c r="K1016" i="14"/>
  <c r="J1016" i="14"/>
  <c r="E1016" i="14"/>
  <c r="A1016" i="14" s="1"/>
  <c r="K1015" i="14"/>
  <c r="J1015" i="14"/>
  <c r="E1015" i="14"/>
  <c r="A1015" i="14" s="1"/>
  <c r="K1014" i="14"/>
  <c r="J1014" i="14"/>
  <c r="E1014" i="14"/>
  <c r="A1014" i="14" s="1"/>
  <c r="K1013" i="14"/>
  <c r="J1013" i="14"/>
  <c r="E1013" i="14"/>
  <c r="A1013" i="14" s="1"/>
  <c r="I1012" i="14"/>
  <c r="H1012" i="14"/>
  <c r="G1012" i="14"/>
  <c r="F1012" i="14"/>
  <c r="I1011" i="14"/>
  <c r="K1010" i="14"/>
  <c r="J1010" i="14"/>
  <c r="E1010" i="14"/>
  <c r="A1010" i="14" s="1"/>
  <c r="K1009" i="14"/>
  <c r="J1009" i="14"/>
  <c r="E1009" i="14"/>
  <c r="A1009" i="14" s="1"/>
  <c r="K1008" i="14"/>
  <c r="J1008" i="14"/>
  <c r="E1008" i="14"/>
  <c r="A1008" i="14" s="1"/>
  <c r="K1007" i="14"/>
  <c r="J1007" i="14"/>
  <c r="E1007" i="14"/>
  <c r="A1007" i="14" s="1"/>
  <c r="K1006" i="14"/>
  <c r="J1006" i="14"/>
  <c r="E1006" i="14"/>
  <c r="A1006" i="14" s="1"/>
  <c r="K1005" i="14"/>
  <c r="J1005" i="14"/>
  <c r="E1005" i="14"/>
  <c r="A1005" i="14" s="1"/>
  <c r="K1004" i="14"/>
  <c r="J1004" i="14"/>
  <c r="E1004" i="14"/>
  <c r="A1004" i="14" s="1"/>
  <c r="K1003" i="14"/>
  <c r="J1003" i="14"/>
  <c r="E1003" i="14"/>
  <c r="A1003" i="14" s="1"/>
  <c r="K1002" i="14"/>
  <c r="J1002" i="14"/>
  <c r="E1002" i="14"/>
  <c r="A1002" i="14" s="1"/>
  <c r="K1001" i="14"/>
  <c r="J1001" i="14"/>
  <c r="E1001" i="14"/>
  <c r="A1001" i="14" s="1"/>
  <c r="I1000" i="14"/>
  <c r="H1000" i="14"/>
  <c r="G1000" i="14"/>
  <c r="F1000" i="14"/>
  <c r="I999" i="14"/>
  <c r="K998" i="14"/>
  <c r="J998" i="14"/>
  <c r="E998" i="14"/>
  <c r="A998" i="14" s="1"/>
  <c r="K997" i="14"/>
  <c r="J997" i="14"/>
  <c r="E997" i="14"/>
  <c r="A997" i="14" s="1"/>
  <c r="K996" i="14"/>
  <c r="J996" i="14"/>
  <c r="E996" i="14"/>
  <c r="A996" i="14" s="1"/>
  <c r="K995" i="14"/>
  <c r="J995" i="14"/>
  <c r="E995" i="14"/>
  <c r="A995" i="14" s="1"/>
  <c r="K994" i="14"/>
  <c r="J994" i="14"/>
  <c r="E994" i="14"/>
  <c r="A994" i="14" s="1"/>
  <c r="K993" i="14"/>
  <c r="J993" i="14"/>
  <c r="E993" i="14"/>
  <c r="A993" i="14" s="1"/>
  <c r="K992" i="14"/>
  <c r="J992" i="14"/>
  <c r="E992" i="14"/>
  <c r="A992" i="14" s="1"/>
  <c r="K991" i="14"/>
  <c r="J991" i="14"/>
  <c r="E991" i="14"/>
  <c r="A991" i="14" s="1"/>
  <c r="K990" i="14"/>
  <c r="J990" i="14"/>
  <c r="E990" i="14"/>
  <c r="A990" i="14" s="1"/>
  <c r="K989" i="14"/>
  <c r="J989" i="14"/>
  <c r="E989" i="14"/>
  <c r="A989" i="14" s="1"/>
  <c r="I988" i="14"/>
  <c r="H988" i="14"/>
  <c r="G988" i="14"/>
  <c r="F988" i="14"/>
  <c r="I987" i="14"/>
  <c r="K986" i="14"/>
  <c r="J986" i="14"/>
  <c r="E986" i="14"/>
  <c r="A986" i="14" s="1"/>
  <c r="K985" i="14"/>
  <c r="J985" i="14"/>
  <c r="E985" i="14"/>
  <c r="A985" i="14" s="1"/>
  <c r="K984" i="14"/>
  <c r="J984" i="14"/>
  <c r="E984" i="14"/>
  <c r="A984" i="14" s="1"/>
  <c r="K983" i="14"/>
  <c r="J983" i="14"/>
  <c r="E983" i="14"/>
  <c r="K982" i="14"/>
  <c r="J982" i="14"/>
  <c r="E982" i="14"/>
  <c r="A982" i="14" s="1"/>
  <c r="K981" i="14"/>
  <c r="J981" i="14"/>
  <c r="E981" i="14"/>
  <c r="A981" i="14" s="1"/>
  <c r="K980" i="14"/>
  <c r="J980" i="14"/>
  <c r="E980" i="14"/>
  <c r="A980" i="14" s="1"/>
  <c r="K979" i="14"/>
  <c r="J979" i="14"/>
  <c r="E979" i="14"/>
  <c r="A979" i="14" s="1"/>
  <c r="K978" i="14"/>
  <c r="J978" i="14"/>
  <c r="E978" i="14"/>
  <c r="A978" i="14" s="1"/>
  <c r="K977" i="14"/>
  <c r="J977" i="14"/>
  <c r="E977" i="14"/>
  <c r="A977" i="14" s="1"/>
  <c r="I976" i="14"/>
  <c r="H976" i="14"/>
  <c r="G976" i="14"/>
  <c r="F976" i="14"/>
  <c r="K974" i="14"/>
  <c r="J974" i="14"/>
  <c r="E974" i="14"/>
  <c r="A974" i="14" s="1"/>
  <c r="K973" i="14"/>
  <c r="J973" i="14"/>
  <c r="E973" i="14"/>
  <c r="A973" i="14" s="1"/>
  <c r="K972" i="14"/>
  <c r="J972" i="14"/>
  <c r="E972" i="14"/>
  <c r="A972" i="14" s="1"/>
  <c r="K971" i="14"/>
  <c r="J971" i="14"/>
  <c r="E971" i="14"/>
  <c r="A971" i="14" s="1"/>
  <c r="K970" i="14"/>
  <c r="J970" i="14"/>
  <c r="E970" i="14"/>
  <c r="K969" i="14"/>
  <c r="J969" i="14"/>
  <c r="E969" i="14"/>
  <c r="A969" i="14" s="1"/>
  <c r="K968" i="14"/>
  <c r="J968" i="14"/>
  <c r="E968" i="14"/>
  <c r="A968" i="14" s="1"/>
  <c r="K967" i="14"/>
  <c r="J967" i="14"/>
  <c r="E967" i="14"/>
  <c r="A967" i="14" s="1"/>
  <c r="K966" i="14"/>
  <c r="J966" i="14"/>
  <c r="E966" i="14"/>
  <c r="A966" i="14" s="1"/>
  <c r="K965" i="14"/>
  <c r="J965" i="14"/>
  <c r="E965" i="14"/>
  <c r="A965" i="14" s="1"/>
  <c r="I964" i="14"/>
  <c r="H964" i="14"/>
  <c r="G964" i="14"/>
  <c r="F964" i="14"/>
  <c r="I963" i="14"/>
  <c r="I962" i="14"/>
  <c r="BW962" i="21" s="1"/>
  <c r="H962" i="14"/>
  <c r="BA962" i="21" s="1"/>
  <c r="G962" i="14"/>
  <c r="AE962" i="21" s="1"/>
  <c r="F962" i="14"/>
  <c r="T962" i="21" s="1"/>
  <c r="I961" i="14"/>
  <c r="BW961" i="21" s="1"/>
  <c r="H961" i="14"/>
  <c r="BA961" i="21" s="1"/>
  <c r="G961" i="14"/>
  <c r="AE961" i="21" s="1"/>
  <c r="F961" i="14"/>
  <c r="T961" i="21" s="1"/>
  <c r="I960" i="14"/>
  <c r="BW960" i="21" s="1"/>
  <c r="H960" i="14"/>
  <c r="BA960" i="21" s="1"/>
  <c r="G960" i="14"/>
  <c r="AE960" i="21" s="1"/>
  <c r="F960" i="14"/>
  <c r="T960" i="21" s="1"/>
  <c r="I959" i="14"/>
  <c r="BW959" i="21" s="1"/>
  <c r="H959" i="14"/>
  <c r="BA959" i="21" s="1"/>
  <c r="G959" i="14"/>
  <c r="AE959" i="21" s="1"/>
  <c r="F959" i="14"/>
  <c r="T959" i="21" s="1"/>
  <c r="I958" i="14"/>
  <c r="BW958" i="21" s="1"/>
  <c r="H958" i="14"/>
  <c r="BA958" i="21" s="1"/>
  <c r="G958" i="14"/>
  <c r="AE958" i="21" s="1"/>
  <c r="F958" i="14"/>
  <c r="T958" i="21" s="1"/>
  <c r="I957" i="14"/>
  <c r="BW957" i="21" s="1"/>
  <c r="H957" i="14"/>
  <c r="BA957" i="21" s="1"/>
  <c r="G957" i="14"/>
  <c r="AE957" i="21" s="1"/>
  <c r="F957" i="14"/>
  <c r="T957" i="21" s="1"/>
  <c r="I956" i="14"/>
  <c r="BW956" i="21" s="1"/>
  <c r="H956" i="14"/>
  <c r="BA956" i="21" s="1"/>
  <c r="G956" i="14"/>
  <c r="AE956" i="21" s="1"/>
  <c r="F956" i="14"/>
  <c r="T956" i="21" s="1"/>
  <c r="I955" i="14"/>
  <c r="BW955" i="21" s="1"/>
  <c r="H955" i="14"/>
  <c r="BA955" i="21" s="1"/>
  <c r="G955" i="14"/>
  <c r="AE955" i="21" s="1"/>
  <c r="F955" i="14"/>
  <c r="T955" i="21" s="1"/>
  <c r="I954" i="14"/>
  <c r="BW954" i="21" s="1"/>
  <c r="H954" i="14"/>
  <c r="BA954" i="21" s="1"/>
  <c r="G954" i="14"/>
  <c r="AE954" i="21" s="1"/>
  <c r="F954" i="14"/>
  <c r="T954" i="21" s="1"/>
  <c r="I953" i="14"/>
  <c r="BW953" i="21" s="1"/>
  <c r="H953" i="14"/>
  <c r="BA953" i="21" s="1"/>
  <c r="G953" i="14"/>
  <c r="AE953" i="21" s="1"/>
  <c r="F953" i="14"/>
  <c r="T953" i="21" s="1"/>
  <c r="K950" i="14"/>
  <c r="J950" i="14"/>
  <c r="E950" i="14"/>
  <c r="A950" i="14" s="1"/>
  <c r="K949" i="14"/>
  <c r="J949" i="14"/>
  <c r="E949" i="14"/>
  <c r="A949" i="14" s="1"/>
  <c r="K948" i="14"/>
  <c r="J948" i="14"/>
  <c r="E948" i="14"/>
  <c r="A948" i="14" s="1"/>
  <c r="K947" i="14"/>
  <c r="J947" i="14"/>
  <c r="E947" i="14"/>
  <c r="A947" i="14" s="1"/>
  <c r="K946" i="14"/>
  <c r="J946" i="14"/>
  <c r="E946" i="14"/>
  <c r="A946" i="14" s="1"/>
  <c r="K945" i="14"/>
  <c r="J945" i="14"/>
  <c r="E945" i="14"/>
  <c r="A945" i="14" s="1"/>
  <c r="K944" i="14"/>
  <c r="J944" i="14"/>
  <c r="E944" i="14"/>
  <c r="A944" i="14" s="1"/>
  <c r="K943" i="14"/>
  <c r="J943" i="14"/>
  <c r="E943" i="14"/>
  <c r="A943" i="14" s="1"/>
  <c r="K942" i="14"/>
  <c r="J942" i="14"/>
  <c r="E942" i="14"/>
  <c r="A942" i="14" s="1"/>
  <c r="K941" i="14"/>
  <c r="J941" i="14"/>
  <c r="E941" i="14"/>
  <c r="A941" i="14" s="1"/>
  <c r="I940" i="14"/>
  <c r="H940" i="14"/>
  <c r="G940" i="14"/>
  <c r="F940" i="14"/>
  <c r="I939" i="14"/>
  <c r="K938" i="14"/>
  <c r="J938" i="14"/>
  <c r="E938" i="14"/>
  <c r="A938" i="14" s="1"/>
  <c r="K937" i="14"/>
  <c r="J937" i="14"/>
  <c r="E937" i="14"/>
  <c r="A937" i="14" s="1"/>
  <c r="K936" i="14"/>
  <c r="J936" i="14"/>
  <c r="E936" i="14"/>
  <c r="A936" i="14" s="1"/>
  <c r="K935" i="14"/>
  <c r="J935" i="14"/>
  <c r="E935" i="14"/>
  <c r="A935" i="14" s="1"/>
  <c r="K934" i="14"/>
  <c r="J934" i="14"/>
  <c r="E934" i="14"/>
  <c r="A934" i="14" s="1"/>
  <c r="K933" i="14"/>
  <c r="J933" i="14"/>
  <c r="E933" i="14"/>
  <c r="A933" i="14" s="1"/>
  <c r="K932" i="14"/>
  <c r="J932" i="14"/>
  <c r="E932" i="14"/>
  <c r="A932" i="14" s="1"/>
  <c r="K931" i="14"/>
  <c r="J931" i="14"/>
  <c r="E931" i="14"/>
  <c r="A931" i="14" s="1"/>
  <c r="K930" i="14"/>
  <c r="J930" i="14"/>
  <c r="E930" i="14"/>
  <c r="A930" i="14" s="1"/>
  <c r="K929" i="14"/>
  <c r="J929" i="14"/>
  <c r="E929" i="14"/>
  <c r="A929" i="14" s="1"/>
  <c r="I928" i="14"/>
  <c r="H928" i="14"/>
  <c r="G928" i="14"/>
  <c r="F928" i="14"/>
  <c r="I927" i="14"/>
  <c r="K926" i="14"/>
  <c r="J926" i="14"/>
  <c r="E926" i="14"/>
  <c r="A926" i="14" s="1"/>
  <c r="K925" i="14"/>
  <c r="J925" i="14"/>
  <c r="E925" i="14"/>
  <c r="A925" i="14" s="1"/>
  <c r="K924" i="14"/>
  <c r="J924" i="14"/>
  <c r="E924" i="14"/>
  <c r="A924" i="14" s="1"/>
  <c r="K923" i="14"/>
  <c r="J923" i="14"/>
  <c r="E923" i="14"/>
  <c r="A923" i="14" s="1"/>
  <c r="K922" i="14"/>
  <c r="J922" i="14"/>
  <c r="E922" i="14"/>
  <c r="A922" i="14" s="1"/>
  <c r="K921" i="14"/>
  <c r="J921" i="14"/>
  <c r="E921" i="14"/>
  <c r="A921" i="14" s="1"/>
  <c r="K920" i="14"/>
  <c r="J920" i="14"/>
  <c r="E920" i="14"/>
  <c r="A920" i="14" s="1"/>
  <c r="K919" i="14"/>
  <c r="J919" i="14"/>
  <c r="E919" i="14"/>
  <c r="A919" i="14" s="1"/>
  <c r="K918" i="14"/>
  <c r="J918" i="14"/>
  <c r="E918" i="14"/>
  <c r="A918" i="14" s="1"/>
  <c r="K917" i="14"/>
  <c r="J917" i="14"/>
  <c r="E917" i="14"/>
  <c r="A917" i="14" s="1"/>
  <c r="I916" i="14"/>
  <c r="H916" i="14"/>
  <c r="G916" i="14"/>
  <c r="F916" i="14"/>
  <c r="F904" i="14" s="1"/>
  <c r="T904" i="21" s="1"/>
  <c r="I915" i="14"/>
  <c r="I914" i="14"/>
  <c r="BW914" i="21" s="1"/>
  <c r="H914" i="14"/>
  <c r="BA914" i="21" s="1"/>
  <c r="G914" i="14"/>
  <c r="AE914" i="21" s="1"/>
  <c r="F914" i="14"/>
  <c r="T914" i="21" s="1"/>
  <c r="I913" i="14"/>
  <c r="BW913" i="21" s="1"/>
  <c r="H913" i="14"/>
  <c r="BA913" i="21" s="1"/>
  <c r="G913" i="14"/>
  <c r="AE913" i="21" s="1"/>
  <c r="F913" i="14"/>
  <c r="T913" i="21" s="1"/>
  <c r="I912" i="14"/>
  <c r="BW912" i="21" s="1"/>
  <c r="H912" i="14"/>
  <c r="BA912" i="21" s="1"/>
  <c r="G912" i="14"/>
  <c r="AE912" i="21" s="1"/>
  <c r="F912" i="14"/>
  <c r="T912" i="21" s="1"/>
  <c r="I911" i="14"/>
  <c r="BW911" i="21" s="1"/>
  <c r="H911" i="14"/>
  <c r="BA911" i="21" s="1"/>
  <c r="G911" i="14"/>
  <c r="AE911" i="21" s="1"/>
  <c r="F911" i="14"/>
  <c r="T911" i="21" s="1"/>
  <c r="I910" i="14"/>
  <c r="BW910" i="21" s="1"/>
  <c r="H910" i="14"/>
  <c r="BA910" i="21" s="1"/>
  <c r="G910" i="14"/>
  <c r="AE910" i="21" s="1"/>
  <c r="F910" i="14"/>
  <c r="T910" i="21" s="1"/>
  <c r="I909" i="14"/>
  <c r="BW909" i="21" s="1"/>
  <c r="H909" i="14"/>
  <c r="BA909" i="21" s="1"/>
  <c r="G909" i="14"/>
  <c r="AE909" i="21" s="1"/>
  <c r="F909" i="14"/>
  <c r="T909" i="21" s="1"/>
  <c r="I908" i="14"/>
  <c r="BW908" i="21" s="1"/>
  <c r="H908" i="14"/>
  <c r="BA908" i="21" s="1"/>
  <c r="G908" i="14"/>
  <c r="AE908" i="21" s="1"/>
  <c r="F908" i="14"/>
  <c r="T908" i="21" s="1"/>
  <c r="I907" i="14"/>
  <c r="BW907" i="21" s="1"/>
  <c r="H907" i="14"/>
  <c r="BA907" i="21" s="1"/>
  <c r="G907" i="14"/>
  <c r="AE907" i="21" s="1"/>
  <c r="F907" i="14"/>
  <c r="T907" i="21" s="1"/>
  <c r="I906" i="14"/>
  <c r="BW906" i="21" s="1"/>
  <c r="H906" i="14"/>
  <c r="BA906" i="21" s="1"/>
  <c r="G906" i="14"/>
  <c r="AE906" i="21" s="1"/>
  <c r="F906" i="14"/>
  <c r="T906" i="21" s="1"/>
  <c r="I905" i="14"/>
  <c r="BW905" i="21" s="1"/>
  <c r="H905" i="14"/>
  <c r="BA905" i="21" s="1"/>
  <c r="G905" i="14"/>
  <c r="AE905" i="21" s="1"/>
  <c r="F905" i="14"/>
  <c r="T905" i="21" s="1"/>
  <c r="I904" i="14"/>
  <c r="BW904" i="21" s="1"/>
  <c r="I903" i="14"/>
  <c r="K902" i="14"/>
  <c r="J902" i="14"/>
  <c r="E902" i="14"/>
  <c r="A902" i="14" s="1"/>
  <c r="K901" i="14"/>
  <c r="J901" i="14"/>
  <c r="E901" i="14"/>
  <c r="A901" i="14" s="1"/>
  <c r="K900" i="14"/>
  <c r="J900" i="14"/>
  <c r="E900" i="14"/>
  <c r="A900" i="14" s="1"/>
  <c r="K899" i="14"/>
  <c r="J899" i="14"/>
  <c r="E899" i="14"/>
  <c r="A899" i="14" s="1"/>
  <c r="K898" i="14"/>
  <c r="J898" i="14"/>
  <c r="E898" i="14"/>
  <c r="A898" i="14" s="1"/>
  <c r="K897" i="14"/>
  <c r="J897" i="14"/>
  <c r="E897" i="14"/>
  <c r="A897" i="14" s="1"/>
  <c r="K896" i="14"/>
  <c r="J896" i="14"/>
  <c r="E896" i="14"/>
  <c r="A896" i="14" s="1"/>
  <c r="K895" i="14"/>
  <c r="J895" i="14"/>
  <c r="E895" i="14"/>
  <c r="A895" i="14" s="1"/>
  <c r="K894" i="14"/>
  <c r="J894" i="14"/>
  <c r="E894" i="14"/>
  <c r="A894" i="14" s="1"/>
  <c r="K893" i="14"/>
  <c r="J893" i="14"/>
  <c r="E893" i="14"/>
  <c r="A893" i="14" s="1"/>
  <c r="I892" i="14"/>
  <c r="H892" i="14"/>
  <c r="G892" i="14"/>
  <c r="F892" i="14"/>
  <c r="I891" i="14"/>
  <c r="K890" i="14"/>
  <c r="J890" i="14"/>
  <c r="E890" i="14"/>
  <c r="A890" i="14" s="1"/>
  <c r="K889" i="14"/>
  <c r="J889" i="14"/>
  <c r="E889" i="14"/>
  <c r="A889" i="14" s="1"/>
  <c r="K888" i="14"/>
  <c r="J888" i="14"/>
  <c r="E888" i="14"/>
  <c r="A888" i="14" s="1"/>
  <c r="K887" i="14"/>
  <c r="J887" i="14"/>
  <c r="E887" i="14"/>
  <c r="A887" i="14" s="1"/>
  <c r="K886" i="14"/>
  <c r="J886" i="14"/>
  <c r="E886" i="14"/>
  <c r="A886" i="14" s="1"/>
  <c r="K885" i="14"/>
  <c r="J885" i="14"/>
  <c r="E885" i="14"/>
  <c r="A885" i="14" s="1"/>
  <c r="K884" i="14"/>
  <c r="J884" i="14"/>
  <c r="E884" i="14"/>
  <c r="A884" i="14" s="1"/>
  <c r="K883" i="14"/>
  <c r="J883" i="14"/>
  <c r="E883" i="14"/>
  <c r="A883" i="14" s="1"/>
  <c r="K882" i="14"/>
  <c r="J882" i="14"/>
  <c r="E882" i="14"/>
  <c r="A882" i="14" s="1"/>
  <c r="K881" i="14"/>
  <c r="J881" i="14"/>
  <c r="E881" i="14"/>
  <c r="A881" i="14" s="1"/>
  <c r="I880" i="14"/>
  <c r="H880" i="14"/>
  <c r="G880" i="14"/>
  <c r="F880" i="14"/>
  <c r="K878" i="14"/>
  <c r="J878" i="14"/>
  <c r="E878" i="14"/>
  <c r="A878" i="14" s="1"/>
  <c r="K877" i="14"/>
  <c r="J877" i="14"/>
  <c r="E877" i="14"/>
  <c r="A877" i="14" s="1"/>
  <c r="K876" i="14"/>
  <c r="J876" i="14"/>
  <c r="E876" i="14"/>
  <c r="A876" i="14" s="1"/>
  <c r="K875" i="14"/>
  <c r="J875" i="14"/>
  <c r="E875" i="14"/>
  <c r="A875" i="14" s="1"/>
  <c r="K874" i="14"/>
  <c r="J874" i="14"/>
  <c r="E874" i="14"/>
  <c r="A874" i="14" s="1"/>
  <c r="K873" i="14"/>
  <c r="J873" i="14"/>
  <c r="E873" i="14"/>
  <c r="A873" i="14" s="1"/>
  <c r="K872" i="14"/>
  <c r="J872" i="14"/>
  <c r="E872" i="14"/>
  <c r="A872" i="14" s="1"/>
  <c r="K871" i="14"/>
  <c r="J871" i="14"/>
  <c r="E871" i="14"/>
  <c r="A871" i="14" s="1"/>
  <c r="K870" i="14"/>
  <c r="J870" i="14"/>
  <c r="E870" i="14"/>
  <c r="A870" i="14" s="1"/>
  <c r="K869" i="14"/>
  <c r="J869" i="14"/>
  <c r="E869" i="14"/>
  <c r="A869" i="14" s="1"/>
  <c r="I868" i="14"/>
  <c r="H868" i="14"/>
  <c r="G868" i="14"/>
  <c r="F868" i="14"/>
  <c r="I867" i="14"/>
  <c r="K842" i="14"/>
  <c r="J842" i="14"/>
  <c r="E842" i="14"/>
  <c r="A842" i="14" s="1"/>
  <c r="K841" i="14"/>
  <c r="J841" i="14"/>
  <c r="E841" i="14"/>
  <c r="A841" i="14" s="1"/>
  <c r="K840" i="14"/>
  <c r="J840" i="14"/>
  <c r="E840" i="14"/>
  <c r="A840" i="14" s="1"/>
  <c r="K839" i="14"/>
  <c r="J839" i="14"/>
  <c r="E839" i="14"/>
  <c r="A839" i="14" s="1"/>
  <c r="K838" i="14"/>
  <c r="J838" i="14"/>
  <c r="E838" i="14"/>
  <c r="A838" i="14" s="1"/>
  <c r="K837" i="14"/>
  <c r="J837" i="14"/>
  <c r="E837" i="14"/>
  <c r="A837" i="14" s="1"/>
  <c r="K836" i="14"/>
  <c r="J836" i="14"/>
  <c r="E836" i="14"/>
  <c r="A836" i="14" s="1"/>
  <c r="K835" i="14"/>
  <c r="J835" i="14"/>
  <c r="E835" i="14"/>
  <c r="A835" i="14" s="1"/>
  <c r="K834" i="14"/>
  <c r="J834" i="14"/>
  <c r="E834" i="14"/>
  <c r="A834" i="14" s="1"/>
  <c r="K833" i="14"/>
  <c r="J833" i="14"/>
  <c r="E833" i="14"/>
  <c r="A833" i="14" s="1"/>
  <c r="I832" i="14"/>
  <c r="H832" i="14"/>
  <c r="G832" i="14"/>
  <c r="F832" i="14"/>
  <c r="I831" i="14"/>
  <c r="H831" i="14"/>
  <c r="K818" i="14"/>
  <c r="J818" i="14"/>
  <c r="E818" i="14"/>
  <c r="A818" i="14" s="1"/>
  <c r="K817" i="14"/>
  <c r="J817" i="14"/>
  <c r="E817" i="14"/>
  <c r="A817" i="14" s="1"/>
  <c r="K816" i="14"/>
  <c r="J816" i="14"/>
  <c r="E816" i="14"/>
  <c r="A816" i="14" s="1"/>
  <c r="K815" i="14"/>
  <c r="J815" i="14"/>
  <c r="E815" i="14"/>
  <c r="A815" i="14" s="1"/>
  <c r="K814" i="14"/>
  <c r="J814" i="14"/>
  <c r="E814" i="14"/>
  <c r="A814" i="14" s="1"/>
  <c r="K813" i="14"/>
  <c r="J813" i="14"/>
  <c r="E813" i="14"/>
  <c r="A813" i="14" s="1"/>
  <c r="K812" i="14"/>
  <c r="J812" i="14"/>
  <c r="E812" i="14"/>
  <c r="A812" i="14" s="1"/>
  <c r="K811" i="14"/>
  <c r="J811" i="14"/>
  <c r="E811" i="14"/>
  <c r="A811" i="14" s="1"/>
  <c r="K810" i="14"/>
  <c r="J810" i="14"/>
  <c r="E810" i="14"/>
  <c r="A810" i="14" s="1"/>
  <c r="K809" i="14"/>
  <c r="J809" i="14"/>
  <c r="E809" i="14"/>
  <c r="A809" i="14" s="1"/>
  <c r="I808" i="14"/>
  <c r="H808" i="14"/>
  <c r="G808" i="14"/>
  <c r="F808" i="14"/>
  <c r="F807" i="14" s="1"/>
  <c r="I807" i="14"/>
  <c r="K806" i="14"/>
  <c r="J806" i="14"/>
  <c r="E806" i="14"/>
  <c r="A806" i="14" s="1"/>
  <c r="K805" i="14"/>
  <c r="J805" i="14"/>
  <c r="E805" i="14"/>
  <c r="A805" i="14" s="1"/>
  <c r="K804" i="14"/>
  <c r="J804" i="14"/>
  <c r="E804" i="14"/>
  <c r="A804" i="14" s="1"/>
  <c r="K803" i="14"/>
  <c r="J803" i="14"/>
  <c r="E803" i="14"/>
  <c r="A803" i="14" s="1"/>
  <c r="K802" i="14"/>
  <c r="J802" i="14"/>
  <c r="E802" i="14"/>
  <c r="A802" i="14" s="1"/>
  <c r="K801" i="14"/>
  <c r="J801" i="14"/>
  <c r="E801" i="14"/>
  <c r="A801" i="14" s="1"/>
  <c r="K800" i="14"/>
  <c r="J800" i="14"/>
  <c r="E800" i="14"/>
  <c r="A800" i="14" s="1"/>
  <c r="K799" i="14"/>
  <c r="J799" i="14"/>
  <c r="E799" i="14"/>
  <c r="A799" i="14" s="1"/>
  <c r="K798" i="14"/>
  <c r="J798" i="14"/>
  <c r="E798" i="14"/>
  <c r="A798" i="14" s="1"/>
  <c r="K797" i="14"/>
  <c r="J797" i="14"/>
  <c r="E797" i="14"/>
  <c r="A797" i="14" s="1"/>
  <c r="I796" i="14"/>
  <c r="H796" i="14"/>
  <c r="G796" i="14"/>
  <c r="F796" i="14"/>
  <c r="I795" i="14"/>
  <c r="K794" i="14"/>
  <c r="J794" i="14"/>
  <c r="E794" i="14"/>
  <c r="A794" i="14" s="1"/>
  <c r="K793" i="14"/>
  <c r="J793" i="14"/>
  <c r="E793" i="14"/>
  <c r="A793" i="14" s="1"/>
  <c r="K792" i="14"/>
  <c r="J792" i="14"/>
  <c r="E792" i="14"/>
  <c r="A792" i="14" s="1"/>
  <c r="K791" i="14"/>
  <c r="J791" i="14"/>
  <c r="E791" i="14"/>
  <c r="A791" i="14" s="1"/>
  <c r="K790" i="14"/>
  <c r="J790" i="14"/>
  <c r="E790" i="14"/>
  <c r="A790" i="14" s="1"/>
  <c r="K789" i="14"/>
  <c r="J789" i="14"/>
  <c r="E789" i="14"/>
  <c r="A789" i="14" s="1"/>
  <c r="K788" i="14"/>
  <c r="J788" i="14"/>
  <c r="E788" i="14"/>
  <c r="A788" i="14" s="1"/>
  <c r="K787" i="14"/>
  <c r="J787" i="14"/>
  <c r="E787" i="14"/>
  <c r="A787" i="14" s="1"/>
  <c r="K786" i="14"/>
  <c r="J786" i="14"/>
  <c r="E786" i="14"/>
  <c r="A786" i="14" s="1"/>
  <c r="K785" i="14"/>
  <c r="J785" i="14"/>
  <c r="E785" i="14"/>
  <c r="A785" i="14" s="1"/>
  <c r="I784" i="14"/>
  <c r="H784" i="14"/>
  <c r="G784" i="14"/>
  <c r="F784" i="14"/>
  <c r="I783" i="14"/>
  <c r="K782" i="14"/>
  <c r="J782" i="14"/>
  <c r="E782" i="14"/>
  <c r="A782" i="14" s="1"/>
  <c r="K781" i="14"/>
  <c r="J781" i="14"/>
  <c r="E781" i="14"/>
  <c r="A781" i="14" s="1"/>
  <c r="K780" i="14"/>
  <c r="J780" i="14"/>
  <c r="E780" i="14"/>
  <c r="A780" i="14" s="1"/>
  <c r="K779" i="14"/>
  <c r="J779" i="14"/>
  <c r="E779" i="14"/>
  <c r="A779" i="14" s="1"/>
  <c r="K778" i="14"/>
  <c r="J778" i="14"/>
  <c r="E778" i="14"/>
  <c r="A778" i="14" s="1"/>
  <c r="K777" i="14"/>
  <c r="J777" i="14"/>
  <c r="E777" i="14"/>
  <c r="A777" i="14" s="1"/>
  <c r="K776" i="14"/>
  <c r="J776" i="14"/>
  <c r="E776" i="14"/>
  <c r="A776" i="14" s="1"/>
  <c r="K775" i="14"/>
  <c r="J775" i="14"/>
  <c r="E775" i="14"/>
  <c r="A775" i="14" s="1"/>
  <c r="K774" i="14"/>
  <c r="J774" i="14"/>
  <c r="E774" i="14"/>
  <c r="A774" i="14" s="1"/>
  <c r="K773" i="14"/>
  <c r="J773" i="14"/>
  <c r="E773" i="14"/>
  <c r="A773" i="14" s="1"/>
  <c r="I772" i="14"/>
  <c r="H772" i="14"/>
  <c r="G772" i="14"/>
  <c r="F772" i="14"/>
  <c r="F771" i="14" s="1"/>
  <c r="I771" i="14"/>
  <c r="I770" i="14"/>
  <c r="BW770" i="21" s="1"/>
  <c r="H770" i="14"/>
  <c r="BA770" i="21" s="1"/>
  <c r="G770" i="14"/>
  <c r="AE770" i="21" s="1"/>
  <c r="F770" i="14"/>
  <c r="T770" i="21" s="1"/>
  <c r="I769" i="14"/>
  <c r="BW769" i="21" s="1"/>
  <c r="H769" i="14"/>
  <c r="BA769" i="21" s="1"/>
  <c r="G769" i="14"/>
  <c r="AE769" i="21" s="1"/>
  <c r="F769" i="14"/>
  <c r="T769" i="21" s="1"/>
  <c r="I768" i="14"/>
  <c r="BW768" i="21" s="1"/>
  <c r="H768" i="14"/>
  <c r="BA768" i="21" s="1"/>
  <c r="G768" i="14"/>
  <c r="AE768" i="21" s="1"/>
  <c r="F768" i="14"/>
  <c r="T768" i="21" s="1"/>
  <c r="I767" i="14"/>
  <c r="BW767" i="21" s="1"/>
  <c r="H767" i="14"/>
  <c r="BA767" i="21" s="1"/>
  <c r="G767" i="14"/>
  <c r="AE767" i="21" s="1"/>
  <c r="F767" i="14"/>
  <c r="T767" i="21" s="1"/>
  <c r="I766" i="14"/>
  <c r="BW766" i="21" s="1"/>
  <c r="H766" i="14"/>
  <c r="BA766" i="21" s="1"/>
  <c r="G766" i="14"/>
  <c r="AE766" i="21" s="1"/>
  <c r="F766" i="14"/>
  <c r="T766" i="21" s="1"/>
  <c r="I765" i="14"/>
  <c r="BW765" i="21" s="1"/>
  <c r="H765" i="14"/>
  <c r="BA765" i="21" s="1"/>
  <c r="G765" i="14"/>
  <c r="AE765" i="21" s="1"/>
  <c r="F765" i="14"/>
  <c r="T765" i="21" s="1"/>
  <c r="I764" i="14"/>
  <c r="BW764" i="21" s="1"/>
  <c r="H764" i="14"/>
  <c r="BA764" i="21" s="1"/>
  <c r="G764" i="14"/>
  <c r="AE764" i="21" s="1"/>
  <c r="F764" i="14"/>
  <c r="T764" i="21" s="1"/>
  <c r="I763" i="14"/>
  <c r="BW763" i="21" s="1"/>
  <c r="H763" i="14"/>
  <c r="BA763" i="21" s="1"/>
  <c r="G763" i="14"/>
  <c r="AE763" i="21" s="1"/>
  <c r="F763" i="14"/>
  <c r="T763" i="21" s="1"/>
  <c r="I762" i="14"/>
  <c r="BW762" i="21" s="1"/>
  <c r="H762" i="14"/>
  <c r="BA762" i="21" s="1"/>
  <c r="G762" i="14"/>
  <c r="AE762" i="21" s="1"/>
  <c r="F762" i="14"/>
  <c r="T762" i="21" s="1"/>
  <c r="I761" i="14"/>
  <c r="BW761" i="21" s="1"/>
  <c r="H761" i="14"/>
  <c r="BA761" i="21" s="1"/>
  <c r="G761" i="14"/>
  <c r="AE761" i="21" s="1"/>
  <c r="F761" i="14"/>
  <c r="T761" i="21" s="1"/>
  <c r="K758" i="14"/>
  <c r="J758" i="14"/>
  <c r="E758" i="14"/>
  <c r="A758" i="14" s="1"/>
  <c r="K757" i="14"/>
  <c r="J757" i="14"/>
  <c r="E757" i="14"/>
  <c r="A757" i="14" s="1"/>
  <c r="K756" i="14"/>
  <c r="J756" i="14"/>
  <c r="E756" i="14"/>
  <c r="A756" i="14" s="1"/>
  <c r="K755" i="14"/>
  <c r="J755" i="14"/>
  <c r="E755" i="14"/>
  <c r="A755" i="14" s="1"/>
  <c r="K754" i="14"/>
  <c r="J754" i="14"/>
  <c r="E754" i="14"/>
  <c r="A754" i="14" s="1"/>
  <c r="K753" i="14"/>
  <c r="J753" i="14"/>
  <c r="E753" i="14"/>
  <c r="A753" i="14" s="1"/>
  <c r="K752" i="14"/>
  <c r="J752" i="14"/>
  <c r="E752" i="14"/>
  <c r="A752" i="14" s="1"/>
  <c r="K751" i="14"/>
  <c r="J751" i="14"/>
  <c r="E751" i="14"/>
  <c r="A751" i="14" s="1"/>
  <c r="K750" i="14"/>
  <c r="J750" i="14"/>
  <c r="E750" i="14"/>
  <c r="A750" i="14" s="1"/>
  <c r="K749" i="14"/>
  <c r="J749" i="14"/>
  <c r="E749" i="14"/>
  <c r="A749" i="14" s="1"/>
  <c r="I748" i="14"/>
  <c r="H748" i="14"/>
  <c r="G748" i="14"/>
  <c r="F748" i="14"/>
  <c r="I747" i="14"/>
  <c r="H747" i="14"/>
  <c r="K746" i="14"/>
  <c r="J746" i="14"/>
  <c r="E746" i="14"/>
  <c r="A746" i="14" s="1"/>
  <c r="K745" i="14"/>
  <c r="J745" i="14"/>
  <c r="E745" i="14"/>
  <c r="A745" i="14" s="1"/>
  <c r="K744" i="14"/>
  <c r="J744" i="14"/>
  <c r="E744" i="14"/>
  <c r="A744" i="14" s="1"/>
  <c r="K743" i="14"/>
  <c r="J743" i="14"/>
  <c r="E743" i="14"/>
  <c r="A743" i="14" s="1"/>
  <c r="K742" i="14"/>
  <c r="J742" i="14"/>
  <c r="E742" i="14"/>
  <c r="A742" i="14" s="1"/>
  <c r="K741" i="14"/>
  <c r="J741" i="14"/>
  <c r="E741" i="14"/>
  <c r="A741" i="14" s="1"/>
  <c r="K740" i="14"/>
  <c r="J740" i="14"/>
  <c r="E740" i="14"/>
  <c r="A740" i="14" s="1"/>
  <c r="K739" i="14"/>
  <c r="J739" i="14"/>
  <c r="E739" i="14"/>
  <c r="A739" i="14" s="1"/>
  <c r="K738" i="14"/>
  <c r="J738" i="14"/>
  <c r="E738" i="14"/>
  <c r="A738" i="14" s="1"/>
  <c r="K737" i="14"/>
  <c r="J737" i="14"/>
  <c r="E737" i="14"/>
  <c r="A737" i="14" s="1"/>
  <c r="I736" i="14"/>
  <c r="H736" i="14"/>
  <c r="G736" i="14"/>
  <c r="F736" i="14"/>
  <c r="I735" i="14"/>
  <c r="H735" i="14"/>
  <c r="K734" i="14"/>
  <c r="J734" i="14"/>
  <c r="E734" i="14"/>
  <c r="A734" i="14" s="1"/>
  <c r="K733" i="14"/>
  <c r="J733" i="14"/>
  <c r="E733" i="14"/>
  <c r="A733" i="14" s="1"/>
  <c r="K732" i="14"/>
  <c r="J732" i="14"/>
  <c r="E732" i="14"/>
  <c r="A732" i="14" s="1"/>
  <c r="K731" i="14"/>
  <c r="J731" i="14"/>
  <c r="E731" i="14"/>
  <c r="A731" i="14" s="1"/>
  <c r="K730" i="14"/>
  <c r="J730" i="14"/>
  <c r="E730" i="14"/>
  <c r="A730" i="14" s="1"/>
  <c r="K729" i="14"/>
  <c r="J729" i="14"/>
  <c r="E729" i="14"/>
  <c r="A729" i="14" s="1"/>
  <c r="K728" i="14"/>
  <c r="J728" i="14"/>
  <c r="E728" i="14"/>
  <c r="A728" i="14" s="1"/>
  <c r="K727" i="14"/>
  <c r="J727" i="14"/>
  <c r="E727" i="14"/>
  <c r="A727" i="14" s="1"/>
  <c r="K726" i="14"/>
  <c r="J726" i="14"/>
  <c r="E726" i="14"/>
  <c r="A726" i="14" s="1"/>
  <c r="K725" i="14"/>
  <c r="J725" i="14"/>
  <c r="E725" i="14"/>
  <c r="A725" i="14" s="1"/>
  <c r="I724" i="14"/>
  <c r="H724" i="14"/>
  <c r="G724" i="14"/>
  <c r="F724" i="14"/>
  <c r="I723" i="14"/>
  <c r="H723" i="14"/>
  <c r="I722" i="14"/>
  <c r="BW722" i="21" s="1"/>
  <c r="H722" i="14"/>
  <c r="BA722" i="21" s="1"/>
  <c r="G722" i="14"/>
  <c r="AE722" i="21" s="1"/>
  <c r="F722" i="14"/>
  <c r="T722" i="21" s="1"/>
  <c r="I721" i="14"/>
  <c r="BW721" i="21" s="1"/>
  <c r="H721" i="14"/>
  <c r="BA721" i="21" s="1"/>
  <c r="G721" i="14"/>
  <c r="AE721" i="21" s="1"/>
  <c r="F721" i="14"/>
  <c r="T721" i="21" s="1"/>
  <c r="I720" i="14"/>
  <c r="BW720" i="21" s="1"/>
  <c r="H720" i="14"/>
  <c r="BA720" i="21" s="1"/>
  <c r="G720" i="14"/>
  <c r="AE720" i="21" s="1"/>
  <c r="F720" i="14"/>
  <c r="T720" i="21" s="1"/>
  <c r="I719" i="14"/>
  <c r="BW719" i="21" s="1"/>
  <c r="H719" i="14"/>
  <c r="BA719" i="21" s="1"/>
  <c r="G719" i="14"/>
  <c r="AE719" i="21" s="1"/>
  <c r="F719" i="14"/>
  <c r="T719" i="21" s="1"/>
  <c r="I718" i="14"/>
  <c r="BW718" i="21" s="1"/>
  <c r="H718" i="14"/>
  <c r="BA718" i="21" s="1"/>
  <c r="G718" i="14"/>
  <c r="AE718" i="21" s="1"/>
  <c r="F718" i="14"/>
  <c r="T718" i="21" s="1"/>
  <c r="I717" i="14"/>
  <c r="BW717" i="21" s="1"/>
  <c r="H717" i="14"/>
  <c r="BA717" i="21" s="1"/>
  <c r="G717" i="14"/>
  <c r="AE717" i="21" s="1"/>
  <c r="F717" i="14"/>
  <c r="T717" i="21" s="1"/>
  <c r="I716" i="14"/>
  <c r="BW716" i="21" s="1"/>
  <c r="H716" i="14"/>
  <c r="BA716" i="21" s="1"/>
  <c r="G716" i="14"/>
  <c r="AE716" i="21" s="1"/>
  <c r="F716" i="14"/>
  <c r="T716" i="21" s="1"/>
  <c r="I715" i="14"/>
  <c r="BW715" i="21" s="1"/>
  <c r="H715" i="14"/>
  <c r="BA715" i="21" s="1"/>
  <c r="G715" i="14"/>
  <c r="AE715" i="21" s="1"/>
  <c r="F715" i="14"/>
  <c r="T715" i="21" s="1"/>
  <c r="I714" i="14"/>
  <c r="BW714" i="21" s="1"/>
  <c r="H714" i="14"/>
  <c r="BA714" i="21" s="1"/>
  <c r="G714" i="14"/>
  <c r="AE714" i="21" s="1"/>
  <c r="F714" i="14"/>
  <c r="T714" i="21" s="1"/>
  <c r="I713" i="14"/>
  <c r="BW713" i="21" s="1"/>
  <c r="H713" i="14"/>
  <c r="BA713" i="21" s="1"/>
  <c r="G713" i="14"/>
  <c r="AE713" i="21" s="1"/>
  <c r="F713" i="14"/>
  <c r="T713" i="21" s="1"/>
  <c r="K710" i="14"/>
  <c r="J710" i="14"/>
  <c r="E710" i="14"/>
  <c r="A710" i="14" s="1"/>
  <c r="K709" i="14"/>
  <c r="J709" i="14"/>
  <c r="E709" i="14"/>
  <c r="A709" i="14" s="1"/>
  <c r="K708" i="14"/>
  <c r="J708" i="14"/>
  <c r="E708" i="14"/>
  <c r="A708" i="14" s="1"/>
  <c r="K707" i="14"/>
  <c r="J707" i="14"/>
  <c r="E707" i="14"/>
  <c r="A707" i="14" s="1"/>
  <c r="K706" i="14"/>
  <c r="J706" i="14"/>
  <c r="E706" i="14"/>
  <c r="A706" i="14" s="1"/>
  <c r="K705" i="14"/>
  <c r="J705" i="14"/>
  <c r="E705" i="14"/>
  <c r="A705" i="14" s="1"/>
  <c r="K704" i="14"/>
  <c r="J704" i="14"/>
  <c r="E704" i="14"/>
  <c r="A704" i="14" s="1"/>
  <c r="K703" i="14"/>
  <c r="J703" i="14"/>
  <c r="E703" i="14"/>
  <c r="A703" i="14" s="1"/>
  <c r="K702" i="14"/>
  <c r="J702" i="14"/>
  <c r="E702" i="14"/>
  <c r="A702" i="14" s="1"/>
  <c r="K701" i="14"/>
  <c r="J701" i="14"/>
  <c r="E701" i="14"/>
  <c r="A701" i="14" s="1"/>
  <c r="I700" i="14"/>
  <c r="H700" i="14"/>
  <c r="G700" i="14"/>
  <c r="F700" i="14"/>
  <c r="I699" i="14"/>
  <c r="H699" i="14"/>
  <c r="K698" i="14"/>
  <c r="J698" i="14"/>
  <c r="E698" i="14"/>
  <c r="A698" i="14" s="1"/>
  <c r="K697" i="14"/>
  <c r="J697" i="14"/>
  <c r="E697" i="14"/>
  <c r="A697" i="14" s="1"/>
  <c r="K696" i="14"/>
  <c r="J696" i="14"/>
  <c r="E696" i="14"/>
  <c r="A696" i="14" s="1"/>
  <c r="K695" i="14"/>
  <c r="J695" i="14"/>
  <c r="E695" i="14"/>
  <c r="A695" i="14" s="1"/>
  <c r="K694" i="14"/>
  <c r="J694" i="14"/>
  <c r="E694" i="14"/>
  <c r="A694" i="14" s="1"/>
  <c r="K693" i="14"/>
  <c r="J693" i="14"/>
  <c r="E693" i="14"/>
  <c r="A693" i="14" s="1"/>
  <c r="K692" i="14"/>
  <c r="J692" i="14"/>
  <c r="E692" i="14"/>
  <c r="A692" i="14" s="1"/>
  <c r="K691" i="14"/>
  <c r="J691" i="14"/>
  <c r="E691" i="14"/>
  <c r="A691" i="14" s="1"/>
  <c r="K690" i="14"/>
  <c r="J690" i="14"/>
  <c r="E690" i="14"/>
  <c r="A690" i="14" s="1"/>
  <c r="K689" i="14"/>
  <c r="J689" i="14"/>
  <c r="E689" i="14"/>
  <c r="A689" i="14" s="1"/>
  <c r="I688" i="14"/>
  <c r="H688" i="14"/>
  <c r="G688" i="14"/>
  <c r="F688" i="14"/>
  <c r="F687" i="14"/>
  <c r="K686" i="14"/>
  <c r="J686" i="14"/>
  <c r="E686" i="14"/>
  <c r="A686" i="14" s="1"/>
  <c r="K685" i="14"/>
  <c r="J685" i="14"/>
  <c r="E685" i="14"/>
  <c r="A685" i="14" s="1"/>
  <c r="K684" i="14"/>
  <c r="J684" i="14"/>
  <c r="E684" i="14"/>
  <c r="A684" i="14" s="1"/>
  <c r="K683" i="14"/>
  <c r="J683" i="14"/>
  <c r="E683" i="14"/>
  <c r="A683" i="14" s="1"/>
  <c r="K682" i="14"/>
  <c r="J682" i="14"/>
  <c r="E682" i="14"/>
  <c r="A682" i="14" s="1"/>
  <c r="K681" i="14"/>
  <c r="J681" i="14"/>
  <c r="E681" i="14"/>
  <c r="A681" i="14" s="1"/>
  <c r="K680" i="14"/>
  <c r="J680" i="14"/>
  <c r="E680" i="14"/>
  <c r="A680" i="14" s="1"/>
  <c r="K679" i="14"/>
  <c r="J679" i="14"/>
  <c r="E679" i="14"/>
  <c r="A679" i="14" s="1"/>
  <c r="K678" i="14"/>
  <c r="J678" i="14"/>
  <c r="E678" i="14"/>
  <c r="A678" i="14" s="1"/>
  <c r="K677" i="14"/>
  <c r="J677" i="14"/>
  <c r="E677" i="14"/>
  <c r="A677" i="14" s="1"/>
  <c r="I676" i="14"/>
  <c r="H676" i="14"/>
  <c r="G676" i="14"/>
  <c r="F676" i="14"/>
  <c r="I675" i="14"/>
  <c r="H675" i="14"/>
  <c r="I674" i="14"/>
  <c r="BW674" i="21" s="1"/>
  <c r="H674" i="14"/>
  <c r="BA674" i="21" s="1"/>
  <c r="G674" i="14"/>
  <c r="AE674" i="21" s="1"/>
  <c r="F674" i="14"/>
  <c r="T674" i="21" s="1"/>
  <c r="I673" i="14"/>
  <c r="BW673" i="21" s="1"/>
  <c r="H673" i="14"/>
  <c r="BA673" i="21" s="1"/>
  <c r="G673" i="14"/>
  <c r="AE673" i="21" s="1"/>
  <c r="F673" i="14"/>
  <c r="T673" i="21" s="1"/>
  <c r="I672" i="14"/>
  <c r="BW672" i="21" s="1"/>
  <c r="H672" i="14"/>
  <c r="BA672" i="21" s="1"/>
  <c r="G672" i="14"/>
  <c r="AE672" i="21" s="1"/>
  <c r="F672" i="14"/>
  <c r="T672" i="21" s="1"/>
  <c r="I671" i="14"/>
  <c r="BW671" i="21" s="1"/>
  <c r="H671" i="14"/>
  <c r="BA671" i="21" s="1"/>
  <c r="G671" i="14"/>
  <c r="AE671" i="21" s="1"/>
  <c r="F671" i="14"/>
  <c r="T671" i="21" s="1"/>
  <c r="I670" i="14"/>
  <c r="BW670" i="21" s="1"/>
  <c r="H670" i="14"/>
  <c r="BA670" i="21" s="1"/>
  <c r="G670" i="14"/>
  <c r="AE670" i="21" s="1"/>
  <c r="F670" i="14"/>
  <c r="T670" i="21" s="1"/>
  <c r="I669" i="14"/>
  <c r="BW669" i="21" s="1"/>
  <c r="H669" i="14"/>
  <c r="BA669" i="21" s="1"/>
  <c r="G669" i="14"/>
  <c r="AE669" i="21" s="1"/>
  <c r="F669" i="14"/>
  <c r="T669" i="21" s="1"/>
  <c r="I668" i="14"/>
  <c r="BW668" i="21" s="1"/>
  <c r="H668" i="14"/>
  <c r="BA668" i="21" s="1"/>
  <c r="G668" i="14"/>
  <c r="AE668" i="21" s="1"/>
  <c r="F668" i="14"/>
  <c r="T668" i="21" s="1"/>
  <c r="I667" i="14"/>
  <c r="BW667" i="21" s="1"/>
  <c r="H667" i="14"/>
  <c r="BA667" i="21" s="1"/>
  <c r="G667" i="14"/>
  <c r="AE667" i="21" s="1"/>
  <c r="F667" i="14"/>
  <c r="T667" i="21" s="1"/>
  <c r="I666" i="14"/>
  <c r="BW666" i="21" s="1"/>
  <c r="H666" i="14"/>
  <c r="BA666" i="21" s="1"/>
  <c r="G666" i="14"/>
  <c r="AE666" i="21" s="1"/>
  <c r="F666" i="14"/>
  <c r="T666" i="21" s="1"/>
  <c r="I665" i="14"/>
  <c r="BW665" i="21" s="1"/>
  <c r="H665" i="14"/>
  <c r="BA665" i="21" s="1"/>
  <c r="G665" i="14"/>
  <c r="AE665" i="21" s="1"/>
  <c r="F665" i="14"/>
  <c r="T665" i="21" s="1"/>
  <c r="K662" i="14"/>
  <c r="J662" i="14"/>
  <c r="E662" i="14"/>
  <c r="A662" i="14" s="1"/>
  <c r="K661" i="14"/>
  <c r="J661" i="14"/>
  <c r="E661" i="14"/>
  <c r="A661" i="14" s="1"/>
  <c r="K660" i="14"/>
  <c r="J660" i="14"/>
  <c r="E660" i="14"/>
  <c r="A660" i="14" s="1"/>
  <c r="K659" i="14"/>
  <c r="J659" i="14"/>
  <c r="E659" i="14"/>
  <c r="A659" i="14" s="1"/>
  <c r="K658" i="14"/>
  <c r="J658" i="14"/>
  <c r="E658" i="14"/>
  <c r="A658" i="14" s="1"/>
  <c r="K657" i="14"/>
  <c r="J657" i="14"/>
  <c r="E657" i="14"/>
  <c r="A657" i="14" s="1"/>
  <c r="K656" i="14"/>
  <c r="J656" i="14"/>
  <c r="E656" i="14"/>
  <c r="A656" i="14" s="1"/>
  <c r="K655" i="14"/>
  <c r="J655" i="14"/>
  <c r="E655" i="14"/>
  <c r="A655" i="14" s="1"/>
  <c r="K654" i="14"/>
  <c r="J654" i="14"/>
  <c r="E654" i="14"/>
  <c r="A654" i="14" s="1"/>
  <c r="K653" i="14"/>
  <c r="J653" i="14"/>
  <c r="E653" i="14"/>
  <c r="A653" i="14" s="1"/>
  <c r="I652" i="14"/>
  <c r="H652" i="14"/>
  <c r="G652" i="14"/>
  <c r="F652" i="14"/>
  <c r="I650" i="14"/>
  <c r="H650" i="14"/>
  <c r="G650" i="14"/>
  <c r="F650" i="14"/>
  <c r="I649" i="14"/>
  <c r="H649" i="14"/>
  <c r="G649" i="14"/>
  <c r="F649" i="14"/>
  <c r="I648" i="14"/>
  <c r="H648" i="14"/>
  <c r="G648" i="14"/>
  <c r="F648" i="14"/>
  <c r="I647" i="14"/>
  <c r="H647" i="14"/>
  <c r="G647" i="14"/>
  <c r="F647" i="14"/>
  <c r="I646" i="14"/>
  <c r="H646" i="14"/>
  <c r="G646" i="14"/>
  <c r="F646" i="14"/>
  <c r="I645" i="14"/>
  <c r="H645" i="14"/>
  <c r="G645" i="14"/>
  <c r="F645" i="14"/>
  <c r="I644" i="14"/>
  <c r="H644" i="14"/>
  <c r="G644" i="14"/>
  <c r="F644" i="14"/>
  <c r="I643" i="14"/>
  <c r="H643" i="14"/>
  <c r="G643" i="14"/>
  <c r="F643" i="14"/>
  <c r="I642" i="14"/>
  <c r="H642" i="14"/>
  <c r="G642" i="14"/>
  <c r="F642" i="14"/>
  <c r="I641" i="14"/>
  <c r="H641" i="14"/>
  <c r="G641" i="14"/>
  <c r="F641" i="14"/>
  <c r="K638" i="14"/>
  <c r="J638" i="14"/>
  <c r="E638" i="14"/>
  <c r="A638" i="14" s="1"/>
  <c r="K637" i="14"/>
  <c r="J637" i="14"/>
  <c r="E637" i="14"/>
  <c r="A637" i="14" s="1"/>
  <c r="K636" i="14"/>
  <c r="J636" i="14"/>
  <c r="E636" i="14"/>
  <c r="A636" i="14" s="1"/>
  <c r="K635" i="14"/>
  <c r="J635" i="14"/>
  <c r="E635" i="14"/>
  <c r="A635" i="14" s="1"/>
  <c r="K634" i="14"/>
  <c r="J634" i="14"/>
  <c r="E634" i="14"/>
  <c r="A634" i="14" s="1"/>
  <c r="K633" i="14"/>
  <c r="J633" i="14"/>
  <c r="E633" i="14"/>
  <c r="A633" i="14" s="1"/>
  <c r="K632" i="14"/>
  <c r="J632" i="14"/>
  <c r="E632" i="14"/>
  <c r="A632" i="14" s="1"/>
  <c r="K631" i="14"/>
  <c r="J631" i="14"/>
  <c r="E631" i="14"/>
  <c r="A631" i="14" s="1"/>
  <c r="K630" i="14"/>
  <c r="J630" i="14"/>
  <c r="E630" i="14"/>
  <c r="A630" i="14" s="1"/>
  <c r="K629" i="14"/>
  <c r="J629" i="14"/>
  <c r="E629" i="14"/>
  <c r="A629" i="14" s="1"/>
  <c r="I628" i="14"/>
  <c r="H628" i="14"/>
  <c r="G628" i="14"/>
  <c r="F628" i="14"/>
  <c r="I627" i="14"/>
  <c r="H627" i="14"/>
  <c r="K626" i="14"/>
  <c r="J626" i="14"/>
  <c r="E626" i="14"/>
  <c r="A626" i="14" s="1"/>
  <c r="K625" i="14"/>
  <c r="J625" i="14"/>
  <c r="E625" i="14"/>
  <c r="A625" i="14" s="1"/>
  <c r="K624" i="14"/>
  <c r="J624" i="14"/>
  <c r="E624" i="14"/>
  <c r="A624" i="14" s="1"/>
  <c r="K623" i="14"/>
  <c r="J623" i="14"/>
  <c r="E623" i="14"/>
  <c r="A623" i="14" s="1"/>
  <c r="K622" i="14"/>
  <c r="J622" i="14"/>
  <c r="E622" i="14"/>
  <c r="A622" i="14" s="1"/>
  <c r="K621" i="14"/>
  <c r="J621" i="14"/>
  <c r="E621" i="14"/>
  <c r="A621" i="14" s="1"/>
  <c r="K620" i="14"/>
  <c r="J620" i="14"/>
  <c r="E620" i="14"/>
  <c r="A620" i="14" s="1"/>
  <c r="K619" i="14"/>
  <c r="J619" i="14"/>
  <c r="E619" i="14"/>
  <c r="A619" i="14" s="1"/>
  <c r="K618" i="14"/>
  <c r="J618" i="14"/>
  <c r="E618" i="14"/>
  <c r="A618" i="14" s="1"/>
  <c r="K617" i="14"/>
  <c r="J617" i="14"/>
  <c r="E617" i="14"/>
  <c r="A617" i="14" s="1"/>
  <c r="I616" i="14"/>
  <c r="H616" i="14"/>
  <c r="G616" i="14"/>
  <c r="F616" i="14"/>
  <c r="K614" i="14"/>
  <c r="J614" i="14"/>
  <c r="E614" i="14"/>
  <c r="A614" i="14" s="1"/>
  <c r="K613" i="14"/>
  <c r="J613" i="14"/>
  <c r="E613" i="14"/>
  <c r="A613" i="14" s="1"/>
  <c r="K612" i="14"/>
  <c r="J612" i="14"/>
  <c r="E612" i="14"/>
  <c r="A612" i="14" s="1"/>
  <c r="K611" i="14"/>
  <c r="J611" i="14"/>
  <c r="E611" i="14"/>
  <c r="A611" i="14" s="1"/>
  <c r="K610" i="14"/>
  <c r="J610" i="14"/>
  <c r="E610" i="14"/>
  <c r="A610" i="14" s="1"/>
  <c r="K609" i="14"/>
  <c r="J609" i="14"/>
  <c r="E609" i="14"/>
  <c r="A609" i="14" s="1"/>
  <c r="K608" i="14"/>
  <c r="J608" i="14"/>
  <c r="E608" i="14"/>
  <c r="A608" i="14" s="1"/>
  <c r="K607" i="14"/>
  <c r="J607" i="14"/>
  <c r="E607" i="14"/>
  <c r="A607" i="14" s="1"/>
  <c r="K606" i="14"/>
  <c r="J606" i="14"/>
  <c r="E606" i="14"/>
  <c r="A606" i="14" s="1"/>
  <c r="K605" i="14"/>
  <c r="J605" i="14"/>
  <c r="E605" i="14"/>
  <c r="A605" i="14" s="1"/>
  <c r="I604" i="14"/>
  <c r="H604" i="14"/>
  <c r="G604" i="14"/>
  <c r="F604" i="14"/>
  <c r="I603" i="14"/>
  <c r="H603" i="14"/>
  <c r="K602" i="14"/>
  <c r="J602" i="14"/>
  <c r="E602" i="14"/>
  <c r="A602" i="14" s="1"/>
  <c r="K601" i="14"/>
  <c r="J601" i="14"/>
  <c r="E601" i="14"/>
  <c r="A601" i="14" s="1"/>
  <c r="K600" i="14"/>
  <c r="J600" i="14"/>
  <c r="E600" i="14"/>
  <c r="A600" i="14" s="1"/>
  <c r="K599" i="14"/>
  <c r="J599" i="14"/>
  <c r="E599" i="14"/>
  <c r="A599" i="14" s="1"/>
  <c r="K598" i="14"/>
  <c r="J598" i="14"/>
  <c r="E598" i="14"/>
  <c r="A598" i="14" s="1"/>
  <c r="K597" i="14"/>
  <c r="J597" i="14"/>
  <c r="E597" i="14"/>
  <c r="A597" i="14" s="1"/>
  <c r="K596" i="14"/>
  <c r="J596" i="14"/>
  <c r="E596" i="14"/>
  <c r="A596" i="14" s="1"/>
  <c r="K595" i="14"/>
  <c r="J595" i="14"/>
  <c r="E595" i="14"/>
  <c r="A595" i="14" s="1"/>
  <c r="K594" i="14"/>
  <c r="J594" i="14"/>
  <c r="E594" i="14"/>
  <c r="A594" i="14" s="1"/>
  <c r="K593" i="14"/>
  <c r="J593" i="14"/>
  <c r="E593" i="14"/>
  <c r="A593" i="14" s="1"/>
  <c r="I592" i="14"/>
  <c r="H592" i="14"/>
  <c r="G592" i="14"/>
  <c r="F592" i="14"/>
  <c r="H591" i="14"/>
  <c r="G591" i="14"/>
  <c r="K590" i="14"/>
  <c r="J590" i="14"/>
  <c r="E590" i="14"/>
  <c r="A590" i="14" s="1"/>
  <c r="K589" i="14"/>
  <c r="J589" i="14"/>
  <c r="E589" i="14"/>
  <c r="A589" i="14" s="1"/>
  <c r="K588" i="14"/>
  <c r="J588" i="14"/>
  <c r="E588" i="14"/>
  <c r="A588" i="14" s="1"/>
  <c r="K587" i="14"/>
  <c r="J587" i="14"/>
  <c r="E587" i="14"/>
  <c r="A587" i="14" s="1"/>
  <c r="K586" i="14"/>
  <c r="J586" i="14"/>
  <c r="E586" i="14"/>
  <c r="A586" i="14" s="1"/>
  <c r="K585" i="14"/>
  <c r="J585" i="14"/>
  <c r="E585" i="14"/>
  <c r="A585" i="14" s="1"/>
  <c r="K584" i="14"/>
  <c r="J584" i="14"/>
  <c r="E584" i="14"/>
  <c r="A584" i="14" s="1"/>
  <c r="K583" i="14"/>
  <c r="J583" i="14"/>
  <c r="E583" i="14"/>
  <c r="A583" i="14" s="1"/>
  <c r="K582" i="14"/>
  <c r="J582" i="14"/>
  <c r="E582" i="14"/>
  <c r="A582" i="14" s="1"/>
  <c r="K581" i="14"/>
  <c r="J581" i="14"/>
  <c r="E581" i="14"/>
  <c r="A581" i="14" s="1"/>
  <c r="I580" i="14"/>
  <c r="H580" i="14"/>
  <c r="G580" i="14"/>
  <c r="F580" i="14"/>
  <c r="I579" i="14"/>
  <c r="H579" i="14"/>
  <c r="K566" i="14"/>
  <c r="J566" i="14"/>
  <c r="A566" i="14"/>
  <c r="K565" i="14"/>
  <c r="J565" i="14"/>
  <c r="A565" i="14"/>
  <c r="K564" i="14"/>
  <c r="J564" i="14"/>
  <c r="A564" i="14"/>
  <c r="K563" i="14"/>
  <c r="J563" i="14"/>
  <c r="A563" i="14"/>
  <c r="K562" i="14"/>
  <c r="J562" i="14"/>
  <c r="A562" i="14"/>
  <c r="K561" i="14"/>
  <c r="J561" i="14"/>
  <c r="A561" i="14"/>
  <c r="K560" i="14"/>
  <c r="J560" i="14"/>
  <c r="A560" i="14"/>
  <c r="K559" i="14"/>
  <c r="J559" i="14"/>
  <c r="A559" i="14"/>
  <c r="K558" i="14"/>
  <c r="J558" i="14"/>
  <c r="A558" i="14"/>
  <c r="K557" i="14"/>
  <c r="J557" i="14"/>
  <c r="A557" i="14"/>
  <c r="K542" i="14"/>
  <c r="K494" i="14" s="1"/>
  <c r="J542" i="14"/>
  <c r="J494" i="14" s="1"/>
  <c r="E542" i="14"/>
  <c r="E494" i="14" s="1"/>
  <c r="K541" i="14"/>
  <c r="K493" i="14" s="1"/>
  <c r="J541" i="14"/>
  <c r="J493" i="14" s="1"/>
  <c r="E541" i="14"/>
  <c r="E493" i="14" s="1"/>
  <c r="K540" i="14"/>
  <c r="K492" i="14" s="1"/>
  <c r="J540" i="14"/>
  <c r="J492" i="14" s="1"/>
  <c r="E540" i="14"/>
  <c r="E492" i="14" s="1"/>
  <c r="K539" i="14"/>
  <c r="K491" i="14" s="1"/>
  <c r="J539" i="14"/>
  <c r="J491" i="14" s="1"/>
  <c r="E539" i="14"/>
  <c r="E491" i="14" s="1"/>
  <c r="K538" i="14"/>
  <c r="K490" i="14" s="1"/>
  <c r="J538" i="14"/>
  <c r="J490" i="14" s="1"/>
  <c r="E538" i="14"/>
  <c r="E490" i="14" s="1"/>
  <c r="K537" i="14"/>
  <c r="K489" i="14" s="1"/>
  <c r="J537" i="14"/>
  <c r="J489" i="14" s="1"/>
  <c r="E537" i="14"/>
  <c r="E489" i="14" s="1"/>
  <c r="K536" i="14"/>
  <c r="K488" i="14" s="1"/>
  <c r="J536" i="14"/>
  <c r="J488" i="14" s="1"/>
  <c r="E536" i="14"/>
  <c r="E488" i="14" s="1"/>
  <c r="K535" i="14"/>
  <c r="K487" i="14" s="1"/>
  <c r="J535" i="14"/>
  <c r="J487" i="14" s="1"/>
  <c r="E535" i="14"/>
  <c r="E487" i="14" s="1"/>
  <c r="K534" i="14"/>
  <c r="K486" i="14" s="1"/>
  <c r="J534" i="14"/>
  <c r="J486" i="14" s="1"/>
  <c r="E534" i="14"/>
  <c r="E486" i="14" s="1"/>
  <c r="K533" i="14"/>
  <c r="K485" i="14" s="1"/>
  <c r="J533" i="14"/>
  <c r="J485" i="14" s="1"/>
  <c r="E533" i="14"/>
  <c r="E485" i="14" s="1"/>
  <c r="I532" i="14"/>
  <c r="H532" i="14"/>
  <c r="G532" i="14"/>
  <c r="F532" i="14"/>
  <c r="K470" i="14"/>
  <c r="J470" i="14"/>
  <c r="E470" i="14"/>
  <c r="A470" i="14" s="1"/>
  <c r="K469" i="14"/>
  <c r="J469" i="14"/>
  <c r="E469" i="14"/>
  <c r="A469" i="14" s="1"/>
  <c r="K468" i="14"/>
  <c r="J468" i="14"/>
  <c r="E468" i="14"/>
  <c r="A468" i="14" s="1"/>
  <c r="K467" i="14"/>
  <c r="J467" i="14"/>
  <c r="E467" i="14"/>
  <c r="A467" i="14" s="1"/>
  <c r="K466" i="14"/>
  <c r="J466" i="14"/>
  <c r="E466" i="14"/>
  <c r="A466" i="14" s="1"/>
  <c r="K465" i="14"/>
  <c r="J465" i="14"/>
  <c r="E465" i="14"/>
  <c r="A465" i="14" s="1"/>
  <c r="K464" i="14"/>
  <c r="J464" i="14"/>
  <c r="E464" i="14"/>
  <c r="A464" i="14" s="1"/>
  <c r="K463" i="14"/>
  <c r="J463" i="14"/>
  <c r="E463" i="14"/>
  <c r="A463" i="14" s="1"/>
  <c r="K462" i="14"/>
  <c r="J462" i="14"/>
  <c r="E462" i="14"/>
  <c r="A462" i="14" s="1"/>
  <c r="K461" i="14"/>
  <c r="J461" i="14"/>
  <c r="E461" i="14"/>
  <c r="A461" i="14" s="1"/>
  <c r="I460" i="14"/>
  <c r="H460" i="14"/>
  <c r="G460" i="14"/>
  <c r="F460" i="14"/>
  <c r="K458" i="14"/>
  <c r="J458" i="14"/>
  <c r="E458" i="14"/>
  <c r="A458" i="14" s="1"/>
  <c r="K457" i="14"/>
  <c r="J457" i="14"/>
  <c r="E457" i="14"/>
  <c r="A457" i="14" s="1"/>
  <c r="K456" i="14"/>
  <c r="J456" i="14"/>
  <c r="E456" i="14"/>
  <c r="A456" i="14" s="1"/>
  <c r="K455" i="14"/>
  <c r="J455" i="14"/>
  <c r="E455" i="14"/>
  <c r="A455" i="14" s="1"/>
  <c r="K454" i="14"/>
  <c r="J454" i="14"/>
  <c r="E454" i="14"/>
  <c r="A454" i="14" s="1"/>
  <c r="K453" i="14"/>
  <c r="J453" i="14"/>
  <c r="E453" i="14"/>
  <c r="A453" i="14" s="1"/>
  <c r="K452" i="14"/>
  <c r="J452" i="14"/>
  <c r="E452" i="14"/>
  <c r="A452" i="14" s="1"/>
  <c r="K451" i="14"/>
  <c r="J451" i="14"/>
  <c r="E451" i="14"/>
  <c r="A451" i="14" s="1"/>
  <c r="K450" i="14"/>
  <c r="J450" i="14"/>
  <c r="E450" i="14"/>
  <c r="A450" i="14" s="1"/>
  <c r="K449" i="14"/>
  <c r="J449" i="14"/>
  <c r="E449" i="14"/>
  <c r="A449" i="14" s="1"/>
  <c r="I448" i="14"/>
  <c r="H448" i="14"/>
  <c r="G448" i="14"/>
  <c r="F448" i="14"/>
  <c r="F447" i="14"/>
  <c r="K446" i="14"/>
  <c r="J446" i="14"/>
  <c r="E446" i="14"/>
  <c r="A446" i="14" s="1"/>
  <c r="K445" i="14"/>
  <c r="J445" i="14"/>
  <c r="E445" i="14"/>
  <c r="A445" i="14" s="1"/>
  <c r="K444" i="14"/>
  <c r="J444" i="14"/>
  <c r="E444" i="14"/>
  <c r="A444" i="14" s="1"/>
  <c r="K443" i="14"/>
  <c r="J443" i="14"/>
  <c r="E443" i="14"/>
  <c r="A443" i="14" s="1"/>
  <c r="K442" i="14"/>
  <c r="J442" i="14"/>
  <c r="E442" i="14"/>
  <c r="A442" i="14" s="1"/>
  <c r="K441" i="14"/>
  <c r="J441" i="14"/>
  <c r="E441" i="14"/>
  <c r="A441" i="14" s="1"/>
  <c r="K440" i="14"/>
  <c r="J440" i="14"/>
  <c r="E440" i="14"/>
  <c r="A440" i="14" s="1"/>
  <c r="K439" i="14"/>
  <c r="J439" i="14"/>
  <c r="E439" i="14"/>
  <c r="A439" i="14" s="1"/>
  <c r="K438" i="14"/>
  <c r="J438" i="14"/>
  <c r="E438" i="14"/>
  <c r="A438" i="14" s="1"/>
  <c r="K437" i="14"/>
  <c r="J437" i="14"/>
  <c r="E437" i="14"/>
  <c r="A437" i="14" s="1"/>
  <c r="I436" i="14"/>
  <c r="H436" i="14"/>
  <c r="G436" i="14"/>
  <c r="F436" i="14"/>
  <c r="K434" i="14"/>
  <c r="J434" i="14"/>
  <c r="E434" i="14"/>
  <c r="A434" i="14" s="1"/>
  <c r="K433" i="14"/>
  <c r="J433" i="14"/>
  <c r="E433" i="14"/>
  <c r="A433" i="14" s="1"/>
  <c r="K432" i="14"/>
  <c r="J432" i="14"/>
  <c r="E432" i="14"/>
  <c r="A432" i="14" s="1"/>
  <c r="K431" i="14"/>
  <c r="J431" i="14"/>
  <c r="E431" i="14"/>
  <c r="A431" i="14" s="1"/>
  <c r="K430" i="14"/>
  <c r="J430" i="14"/>
  <c r="E430" i="14"/>
  <c r="A430" i="14" s="1"/>
  <c r="K429" i="14"/>
  <c r="J429" i="14"/>
  <c r="E429" i="14"/>
  <c r="A429" i="14" s="1"/>
  <c r="K428" i="14"/>
  <c r="J428" i="14"/>
  <c r="E428" i="14"/>
  <c r="A428" i="14" s="1"/>
  <c r="K427" i="14"/>
  <c r="J427" i="14"/>
  <c r="E427" i="14"/>
  <c r="A427" i="14" s="1"/>
  <c r="K426" i="14"/>
  <c r="J426" i="14"/>
  <c r="E426" i="14"/>
  <c r="A426" i="14" s="1"/>
  <c r="K425" i="14"/>
  <c r="J425" i="14"/>
  <c r="E425" i="14"/>
  <c r="A425" i="14" s="1"/>
  <c r="I424" i="14"/>
  <c r="H424" i="14"/>
  <c r="G424" i="14"/>
  <c r="F424" i="14"/>
  <c r="I423" i="14"/>
  <c r="H423" i="14"/>
  <c r="G423" i="14"/>
  <c r="K422" i="14"/>
  <c r="J422" i="14"/>
  <c r="E422" i="14"/>
  <c r="A422" i="14" s="1"/>
  <c r="K421" i="14"/>
  <c r="J421" i="14"/>
  <c r="E421" i="14"/>
  <c r="A421" i="14" s="1"/>
  <c r="K420" i="14"/>
  <c r="J420" i="14"/>
  <c r="E420" i="14"/>
  <c r="A420" i="14" s="1"/>
  <c r="K419" i="14"/>
  <c r="J419" i="14"/>
  <c r="E419" i="14"/>
  <c r="A419" i="14" s="1"/>
  <c r="K418" i="14"/>
  <c r="J418" i="14"/>
  <c r="E418" i="14"/>
  <c r="A418" i="14" s="1"/>
  <c r="K417" i="14"/>
  <c r="J417" i="14"/>
  <c r="E417" i="14"/>
  <c r="A417" i="14" s="1"/>
  <c r="K416" i="14"/>
  <c r="J416" i="14"/>
  <c r="E416" i="14"/>
  <c r="A416" i="14" s="1"/>
  <c r="K415" i="14"/>
  <c r="J415" i="14"/>
  <c r="E415" i="14"/>
  <c r="A415" i="14" s="1"/>
  <c r="K414" i="14"/>
  <c r="J414" i="14"/>
  <c r="E414" i="14"/>
  <c r="A414" i="14" s="1"/>
  <c r="K413" i="14"/>
  <c r="J413" i="14"/>
  <c r="E413" i="14"/>
  <c r="A413" i="14" s="1"/>
  <c r="I412" i="14"/>
  <c r="H412" i="14"/>
  <c r="G412" i="14"/>
  <c r="F412" i="14"/>
  <c r="K410" i="14"/>
  <c r="J410" i="14"/>
  <c r="E410" i="14"/>
  <c r="A410" i="14" s="1"/>
  <c r="K409" i="14"/>
  <c r="J409" i="14"/>
  <c r="E409" i="14"/>
  <c r="A409" i="14" s="1"/>
  <c r="K408" i="14"/>
  <c r="J408" i="14"/>
  <c r="E408" i="14"/>
  <c r="A408" i="14" s="1"/>
  <c r="K407" i="14"/>
  <c r="J407" i="14"/>
  <c r="E407" i="14"/>
  <c r="A407" i="14" s="1"/>
  <c r="K406" i="14"/>
  <c r="J406" i="14"/>
  <c r="E406" i="14"/>
  <c r="A406" i="14" s="1"/>
  <c r="K405" i="14"/>
  <c r="J405" i="14"/>
  <c r="E405" i="14"/>
  <c r="A405" i="14" s="1"/>
  <c r="K404" i="14"/>
  <c r="J404" i="14"/>
  <c r="E404" i="14"/>
  <c r="A404" i="14" s="1"/>
  <c r="K403" i="14"/>
  <c r="J403" i="14"/>
  <c r="E403" i="14"/>
  <c r="A403" i="14" s="1"/>
  <c r="K402" i="14"/>
  <c r="J402" i="14"/>
  <c r="E402" i="14"/>
  <c r="A402" i="14" s="1"/>
  <c r="K401" i="14"/>
  <c r="J401" i="14"/>
  <c r="E401" i="14"/>
  <c r="A401" i="14" s="1"/>
  <c r="I400" i="14"/>
  <c r="H400" i="14"/>
  <c r="G400" i="14"/>
  <c r="F400" i="14"/>
  <c r="F399" i="14" s="1"/>
  <c r="K398" i="14"/>
  <c r="J398" i="14"/>
  <c r="E398" i="14"/>
  <c r="A398" i="14" s="1"/>
  <c r="K397" i="14"/>
  <c r="J397" i="14"/>
  <c r="E397" i="14"/>
  <c r="A397" i="14" s="1"/>
  <c r="K396" i="14"/>
  <c r="J396" i="14"/>
  <c r="E396" i="14"/>
  <c r="A396" i="14" s="1"/>
  <c r="K395" i="14"/>
  <c r="J395" i="14"/>
  <c r="E395" i="14"/>
  <c r="A395" i="14" s="1"/>
  <c r="K394" i="14"/>
  <c r="J394" i="14"/>
  <c r="E394" i="14"/>
  <c r="A394" i="14" s="1"/>
  <c r="K393" i="14"/>
  <c r="J393" i="14"/>
  <c r="E393" i="14"/>
  <c r="A393" i="14" s="1"/>
  <c r="K392" i="14"/>
  <c r="J392" i="14"/>
  <c r="E392" i="14"/>
  <c r="A392" i="14" s="1"/>
  <c r="K391" i="14"/>
  <c r="J391" i="14"/>
  <c r="E391" i="14"/>
  <c r="A391" i="14" s="1"/>
  <c r="K390" i="14"/>
  <c r="J390" i="14"/>
  <c r="E390" i="14"/>
  <c r="A390" i="14" s="1"/>
  <c r="K389" i="14"/>
  <c r="J389" i="14"/>
  <c r="E389" i="14"/>
  <c r="A389" i="14" s="1"/>
  <c r="I388" i="14"/>
  <c r="H388" i="14"/>
  <c r="G388" i="14"/>
  <c r="F388" i="14"/>
  <c r="F387" i="14"/>
  <c r="K386" i="14"/>
  <c r="J386" i="14"/>
  <c r="E386" i="14"/>
  <c r="A386" i="14" s="1"/>
  <c r="K385" i="14"/>
  <c r="J385" i="14"/>
  <c r="E385" i="14"/>
  <c r="A385" i="14" s="1"/>
  <c r="K384" i="14"/>
  <c r="J384" i="14"/>
  <c r="E384" i="14"/>
  <c r="A384" i="14" s="1"/>
  <c r="K383" i="14"/>
  <c r="J383" i="14"/>
  <c r="E383" i="14"/>
  <c r="A383" i="14" s="1"/>
  <c r="K382" i="14"/>
  <c r="J382" i="14"/>
  <c r="E382" i="14"/>
  <c r="A382" i="14" s="1"/>
  <c r="K381" i="14"/>
  <c r="J381" i="14"/>
  <c r="E381" i="14"/>
  <c r="A381" i="14" s="1"/>
  <c r="K380" i="14"/>
  <c r="J380" i="14"/>
  <c r="E380" i="14"/>
  <c r="A380" i="14" s="1"/>
  <c r="K379" i="14"/>
  <c r="J379" i="14"/>
  <c r="E379" i="14"/>
  <c r="A379" i="14" s="1"/>
  <c r="K378" i="14"/>
  <c r="J378" i="14"/>
  <c r="E378" i="14"/>
  <c r="A378" i="14" s="1"/>
  <c r="K377" i="14"/>
  <c r="J377" i="14"/>
  <c r="E377" i="14"/>
  <c r="A377" i="14" s="1"/>
  <c r="I376" i="14"/>
  <c r="H376" i="14"/>
  <c r="G376" i="14"/>
  <c r="F376" i="14"/>
  <c r="I375" i="14"/>
  <c r="H375" i="14"/>
  <c r="G375" i="14"/>
  <c r="K374" i="14"/>
  <c r="J374" i="14"/>
  <c r="E374" i="14"/>
  <c r="A374" i="14" s="1"/>
  <c r="K373" i="14"/>
  <c r="J373" i="14"/>
  <c r="E373" i="14"/>
  <c r="A373" i="14" s="1"/>
  <c r="K372" i="14"/>
  <c r="J372" i="14"/>
  <c r="E372" i="14"/>
  <c r="A372" i="14" s="1"/>
  <c r="K371" i="14"/>
  <c r="J371" i="14"/>
  <c r="E371" i="14"/>
  <c r="A371" i="14" s="1"/>
  <c r="K370" i="14"/>
  <c r="J370" i="14"/>
  <c r="E370" i="14"/>
  <c r="A370" i="14" s="1"/>
  <c r="K369" i="14"/>
  <c r="J369" i="14"/>
  <c r="E369" i="14"/>
  <c r="A369" i="14" s="1"/>
  <c r="K368" i="14"/>
  <c r="J368" i="14"/>
  <c r="E368" i="14"/>
  <c r="A368" i="14" s="1"/>
  <c r="K367" i="14"/>
  <c r="J367" i="14"/>
  <c r="E367" i="14"/>
  <c r="A367" i="14" s="1"/>
  <c r="K366" i="14"/>
  <c r="J366" i="14"/>
  <c r="E366" i="14"/>
  <c r="A366" i="14" s="1"/>
  <c r="K365" i="14"/>
  <c r="J365" i="14"/>
  <c r="E365" i="14"/>
  <c r="A365" i="14" s="1"/>
  <c r="I364" i="14"/>
  <c r="H364" i="14"/>
  <c r="G364" i="14"/>
  <c r="F364" i="14"/>
  <c r="I363" i="14"/>
  <c r="K362" i="14"/>
  <c r="J362" i="14"/>
  <c r="E362" i="14"/>
  <c r="A362" i="14" s="1"/>
  <c r="K361" i="14"/>
  <c r="J361" i="14"/>
  <c r="E361" i="14"/>
  <c r="A361" i="14" s="1"/>
  <c r="K360" i="14"/>
  <c r="J360" i="14"/>
  <c r="E360" i="14"/>
  <c r="A360" i="14" s="1"/>
  <c r="K359" i="14"/>
  <c r="J359" i="14"/>
  <c r="E359" i="14"/>
  <c r="A359" i="14" s="1"/>
  <c r="K358" i="14"/>
  <c r="J358" i="14"/>
  <c r="E358" i="14"/>
  <c r="A358" i="14" s="1"/>
  <c r="K357" i="14"/>
  <c r="J357" i="14"/>
  <c r="E357" i="14"/>
  <c r="A357" i="14" s="1"/>
  <c r="K356" i="14"/>
  <c r="J356" i="14"/>
  <c r="E356" i="14"/>
  <c r="A356" i="14" s="1"/>
  <c r="K355" i="14"/>
  <c r="J355" i="14"/>
  <c r="E355" i="14"/>
  <c r="A355" i="14" s="1"/>
  <c r="K354" i="14"/>
  <c r="J354" i="14"/>
  <c r="E354" i="14"/>
  <c r="A354" i="14" s="1"/>
  <c r="K353" i="14"/>
  <c r="J353" i="14"/>
  <c r="E353" i="14"/>
  <c r="A353" i="14" s="1"/>
  <c r="I352" i="14"/>
  <c r="H352" i="14"/>
  <c r="G352" i="14"/>
  <c r="F352" i="14"/>
  <c r="F351" i="14" s="1"/>
  <c r="I351" i="14"/>
  <c r="K350" i="14"/>
  <c r="J350" i="14"/>
  <c r="E350" i="14"/>
  <c r="A350" i="14" s="1"/>
  <c r="K349" i="14"/>
  <c r="J349" i="14"/>
  <c r="E349" i="14"/>
  <c r="A349" i="14" s="1"/>
  <c r="K348" i="14"/>
  <c r="J348" i="14"/>
  <c r="E348" i="14"/>
  <c r="A348" i="14" s="1"/>
  <c r="K347" i="14"/>
  <c r="J347" i="14"/>
  <c r="E347" i="14"/>
  <c r="A347" i="14" s="1"/>
  <c r="K346" i="14"/>
  <c r="J346" i="14"/>
  <c r="E346" i="14"/>
  <c r="A346" i="14" s="1"/>
  <c r="K345" i="14"/>
  <c r="J345" i="14"/>
  <c r="E345" i="14"/>
  <c r="A345" i="14" s="1"/>
  <c r="K344" i="14"/>
  <c r="J344" i="14"/>
  <c r="E344" i="14"/>
  <c r="A344" i="14" s="1"/>
  <c r="K343" i="14"/>
  <c r="J343" i="14"/>
  <c r="E343" i="14"/>
  <c r="A343" i="14" s="1"/>
  <c r="K342" i="14"/>
  <c r="J342" i="14"/>
  <c r="E342" i="14"/>
  <c r="A342" i="14" s="1"/>
  <c r="K341" i="14"/>
  <c r="J341" i="14"/>
  <c r="E341" i="14"/>
  <c r="A341" i="14" s="1"/>
  <c r="I340" i="14"/>
  <c r="H340" i="14"/>
  <c r="G340" i="14"/>
  <c r="F340" i="14"/>
  <c r="K338" i="14"/>
  <c r="J338" i="14"/>
  <c r="E338" i="14"/>
  <c r="A338" i="14" s="1"/>
  <c r="K337" i="14"/>
  <c r="J337" i="14"/>
  <c r="E337" i="14"/>
  <c r="A337" i="14" s="1"/>
  <c r="K336" i="14"/>
  <c r="J336" i="14"/>
  <c r="E336" i="14"/>
  <c r="A336" i="14" s="1"/>
  <c r="K335" i="14"/>
  <c r="J335" i="14"/>
  <c r="E335" i="14"/>
  <c r="A335" i="14" s="1"/>
  <c r="K334" i="14"/>
  <c r="J334" i="14"/>
  <c r="E334" i="14"/>
  <c r="A334" i="14" s="1"/>
  <c r="K333" i="14"/>
  <c r="J333" i="14"/>
  <c r="E333" i="14"/>
  <c r="A333" i="14" s="1"/>
  <c r="K332" i="14"/>
  <c r="J332" i="14"/>
  <c r="E332" i="14"/>
  <c r="A332" i="14" s="1"/>
  <c r="K331" i="14"/>
  <c r="J331" i="14"/>
  <c r="E331" i="14"/>
  <c r="A331" i="14" s="1"/>
  <c r="K330" i="14"/>
  <c r="J330" i="14"/>
  <c r="E330" i="14"/>
  <c r="A330" i="14" s="1"/>
  <c r="K329" i="14"/>
  <c r="J329" i="14"/>
  <c r="E329" i="14"/>
  <c r="A329" i="14" s="1"/>
  <c r="I328" i="14"/>
  <c r="H328" i="14"/>
  <c r="G328" i="14"/>
  <c r="F328" i="14"/>
  <c r="I327" i="14"/>
  <c r="H327" i="14"/>
  <c r="G327" i="14"/>
  <c r="K326" i="14"/>
  <c r="J326" i="14"/>
  <c r="E326" i="14"/>
  <c r="A326" i="14" s="1"/>
  <c r="K325" i="14"/>
  <c r="J325" i="14"/>
  <c r="E325" i="14"/>
  <c r="A325" i="14" s="1"/>
  <c r="K324" i="14"/>
  <c r="J324" i="14"/>
  <c r="E324" i="14"/>
  <c r="A324" i="14" s="1"/>
  <c r="K323" i="14"/>
  <c r="J323" i="14"/>
  <c r="E323" i="14"/>
  <c r="K322" i="14"/>
  <c r="J322" i="14"/>
  <c r="E322" i="14"/>
  <c r="A322" i="14" s="1"/>
  <c r="K321" i="14"/>
  <c r="J321" i="14"/>
  <c r="E321" i="14"/>
  <c r="A321" i="14" s="1"/>
  <c r="K320" i="14"/>
  <c r="J320" i="14"/>
  <c r="E320" i="14"/>
  <c r="A320" i="14" s="1"/>
  <c r="K319" i="14"/>
  <c r="J319" i="14"/>
  <c r="E319" i="14"/>
  <c r="A319" i="14" s="1"/>
  <c r="K318" i="14"/>
  <c r="J318" i="14"/>
  <c r="E318" i="14"/>
  <c r="A318" i="14" s="1"/>
  <c r="K317" i="14"/>
  <c r="J317" i="14"/>
  <c r="E317" i="14"/>
  <c r="A317" i="14" s="1"/>
  <c r="I316" i="14"/>
  <c r="H316" i="14"/>
  <c r="G316" i="14"/>
  <c r="F316" i="14"/>
  <c r="I314" i="14"/>
  <c r="H314" i="14"/>
  <c r="G314" i="14"/>
  <c r="AE314" i="21" s="1"/>
  <c r="F314" i="14"/>
  <c r="I313" i="14"/>
  <c r="BW313" i="21" s="1"/>
  <c r="H313" i="14"/>
  <c r="BA313" i="21" s="1"/>
  <c r="G313" i="14"/>
  <c r="AE313" i="21" s="1"/>
  <c r="F313" i="14"/>
  <c r="T313" i="21" s="1"/>
  <c r="I312" i="14"/>
  <c r="H312" i="14"/>
  <c r="BA312" i="21" s="1"/>
  <c r="G312" i="14"/>
  <c r="AE312" i="21" s="1"/>
  <c r="F312" i="14"/>
  <c r="T312" i="21" s="1"/>
  <c r="I311" i="14"/>
  <c r="BW311" i="21" s="1"/>
  <c r="H311" i="14"/>
  <c r="BA311" i="21" s="1"/>
  <c r="G311" i="14"/>
  <c r="F311" i="14"/>
  <c r="T311" i="21" s="1"/>
  <c r="I310" i="14"/>
  <c r="BW310" i="21" s="1"/>
  <c r="H310" i="14"/>
  <c r="G310" i="14"/>
  <c r="F310" i="14"/>
  <c r="I309" i="14"/>
  <c r="H309" i="14"/>
  <c r="BA309" i="21" s="1"/>
  <c r="G309" i="14"/>
  <c r="F309" i="14"/>
  <c r="I308" i="14"/>
  <c r="H308" i="14"/>
  <c r="BA308" i="21" s="1"/>
  <c r="G308" i="14"/>
  <c r="AE308" i="21" s="1"/>
  <c r="F308" i="14"/>
  <c r="I307" i="14"/>
  <c r="BW307" i="21" s="1"/>
  <c r="H307" i="14"/>
  <c r="BA307" i="21" s="1"/>
  <c r="G307" i="14"/>
  <c r="AE307" i="21" s="1"/>
  <c r="F307" i="14"/>
  <c r="I306" i="14"/>
  <c r="BW306" i="21" s="1"/>
  <c r="H306" i="14"/>
  <c r="G306" i="14"/>
  <c r="AE306" i="21" s="1"/>
  <c r="F306" i="14"/>
  <c r="I305" i="14"/>
  <c r="H305" i="14"/>
  <c r="BA305" i="21" s="1"/>
  <c r="G305" i="14"/>
  <c r="AE305" i="21" s="1"/>
  <c r="F305" i="14"/>
  <c r="T305" i="21" s="1"/>
  <c r="K302" i="14"/>
  <c r="J302" i="14"/>
  <c r="A302" i="14"/>
  <c r="K301" i="14"/>
  <c r="J301" i="14"/>
  <c r="A301" i="14"/>
  <c r="K300" i="14"/>
  <c r="J300" i="14"/>
  <c r="A300" i="14"/>
  <c r="K299" i="14"/>
  <c r="J299" i="14"/>
  <c r="A299" i="14"/>
  <c r="K298" i="14"/>
  <c r="J298" i="14"/>
  <c r="K297" i="14"/>
  <c r="J297" i="14"/>
  <c r="A297" i="14"/>
  <c r="K296" i="14"/>
  <c r="J296" i="14"/>
  <c r="A296" i="14"/>
  <c r="K295" i="14"/>
  <c r="J295" i="14"/>
  <c r="A295" i="14"/>
  <c r="K294" i="14"/>
  <c r="J294" i="14"/>
  <c r="A294" i="14"/>
  <c r="K293" i="14"/>
  <c r="J293" i="14"/>
  <c r="A293" i="14"/>
  <c r="K290" i="14"/>
  <c r="J290" i="14"/>
  <c r="E290" i="14"/>
  <c r="A290" i="14" s="1"/>
  <c r="K289" i="14"/>
  <c r="J289" i="14"/>
  <c r="E289" i="14"/>
  <c r="A289" i="14" s="1"/>
  <c r="K288" i="14"/>
  <c r="J288" i="14"/>
  <c r="E288" i="14"/>
  <c r="A288" i="14" s="1"/>
  <c r="K287" i="14"/>
  <c r="J287" i="14"/>
  <c r="E287" i="14"/>
  <c r="A287" i="14" s="1"/>
  <c r="K286" i="14"/>
  <c r="J286" i="14"/>
  <c r="E286" i="14"/>
  <c r="A286" i="14" s="1"/>
  <c r="K285" i="14"/>
  <c r="J285" i="14"/>
  <c r="E285" i="14"/>
  <c r="A285" i="14" s="1"/>
  <c r="K284" i="14"/>
  <c r="J284" i="14"/>
  <c r="E284" i="14"/>
  <c r="A284" i="14" s="1"/>
  <c r="K283" i="14"/>
  <c r="J283" i="14"/>
  <c r="E283" i="14"/>
  <c r="A283" i="14" s="1"/>
  <c r="K282" i="14"/>
  <c r="J282" i="14"/>
  <c r="E282" i="14"/>
  <c r="A282" i="14" s="1"/>
  <c r="K281" i="14"/>
  <c r="J281" i="14"/>
  <c r="E281" i="14"/>
  <c r="A281" i="14" s="1"/>
  <c r="I280" i="14"/>
  <c r="H280" i="14"/>
  <c r="G280" i="14"/>
  <c r="F280" i="14"/>
  <c r="I279" i="14"/>
  <c r="K266" i="14"/>
  <c r="J266" i="14"/>
  <c r="E266" i="14"/>
  <c r="A266" i="14" s="1"/>
  <c r="K265" i="14"/>
  <c r="J265" i="14"/>
  <c r="E265" i="14"/>
  <c r="A265" i="14" s="1"/>
  <c r="K264" i="14"/>
  <c r="J264" i="14"/>
  <c r="E264" i="14"/>
  <c r="A264" i="14" s="1"/>
  <c r="K263" i="14"/>
  <c r="J263" i="14"/>
  <c r="E263" i="14"/>
  <c r="A263" i="14" s="1"/>
  <c r="K262" i="14"/>
  <c r="J262" i="14"/>
  <c r="E262" i="14"/>
  <c r="A262" i="14" s="1"/>
  <c r="K261" i="14"/>
  <c r="J261" i="14"/>
  <c r="E261" i="14"/>
  <c r="A261" i="14" s="1"/>
  <c r="K260" i="14"/>
  <c r="J260" i="14"/>
  <c r="E260" i="14"/>
  <c r="A260" i="14" s="1"/>
  <c r="K259" i="14"/>
  <c r="J259" i="14"/>
  <c r="E259" i="14"/>
  <c r="A259" i="14" s="1"/>
  <c r="K258" i="14"/>
  <c r="J258" i="14"/>
  <c r="E258" i="14"/>
  <c r="A258" i="14" s="1"/>
  <c r="K257" i="14"/>
  <c r="J257" i="14"/>
  <c r="E257" i="14"/>
  <c r="A257" i="14" s="1"/>
  <c r="I256" i="14"/>
  <c r="H256" i="14"/>
  <c r="G256" i="14"/>
  <c r="F256" i="14"/>
  <c r="I255" i="14"/>
  <c r="K254" i="14"/>
  <c r="J254" i="14"/>
  <c r="E254" i="14"/>
  <c r="A254" i="14" s="1"/>
  <c r="K253" i="14"/>
  <c r="J253" i="14"/>
  <c r="E253" i="14"/>
  <c r="A253" i="14" s="1"/>
  <c r="K252" i="14"/>
  <c r="J252" i="14"/>
  <c r="E252" i="14"/>
  <c r="A252" i="14" s="1"/>
  <c r="K251" i="14"/>
  <c r="J251" i="14"/>
  <c r="E251" i="14"/>
  <c r="A251" i="14" s="1"/>
  <c r="K250" i="14"/>
  <c r="J250" i="14"/>
  <c r="E250" i="14"/>
  <c r="A250" i="14" s="1"/>
  <c r="K249" i="14"/>
  <c r="J249" i="14"/>
  <c r="E249" i="14"/>
  <c r="A249" i="14" s="1"/>
  <c r="K248" i="14"/>
  <c r="J248" i="14"/>
  <c r="E248" i="14"/>
  <c r="A248" i="14" s="1"/>
  <c r="K247" i="14"/>
  <c r="J247" i="14"/>
  <c r="E247" i="14"/>
  <c r="A247" i="14" s="1"/>
  <c r="K246" i="14"/>
  <c r="J246" i="14"/>
  <c r="E246" i="14"/>
  <c r="A246" i="14" s="1"/>
  <c r="K245" i="14"/>
  <c r="J245" i="14"/>
  <c r="E245" i="14"/>
  <c r="A245" i="14" s="1"/>
  <c r="I244" i="14"/>
  <c r="H244" i="14"/>
  <c r="G244" i="14"/>
  <c r="F244" i="14"/>
  <c r="F243" i="14" s="1"/>
  <c r="H243" i="14"/>
  <c r="K242" i="14"/>
  <c r="J242" i="14"/>
  <c r="E242" i="14"/>
  <c r="A242" i="14" s="1"/>
  <c r="K241" i="14"/>
  <c r="J241" i="14"/>
  <c r="E241" i="14"/>
  <c r="A241" i="14" s="1"/>
  <c r="K240" i="14"/>
  <c r="J240" i="14"/>
  <c r="E240" i="14"/>
  <c r="A240" i="14" s="1"/>
  <c r="K239" i="14"/>
  <c r="J239" i="14"/>
  <c r="E239" i="14"/>
  <c r="A239" i="14" s="1"/>
  <c r="K238" i="14"/>
  <c r="J238" i="14"/>
  <c r="E238" i="14"/>
  <c r="A238" i="14" s="1"/>
  <c r="K237" i="14"/>
  <c r="J237" i="14"/>
  <c r="E237" i="14"/>
  <c r="A237" i="14" s="1"/>
  <c r="K236" i="14"/>
  <c r="J236" i="14"/>
  <c r="E236" i="14"/>
  <c r="A236" i="14" s="1"/>
  <c r="K235" i="14"/>
  <c r="J235" i="14"/>
  <c r="E235" i="14"/>
  <c r="A235" i="14" s="1"/>
  <c r="K234" i="14"/>
  <c r="J234" i="14"/>
  <c r="E234" i="14"/>
  <c r="A234" i="14" s="1"/>
  <c r="K233" i="14"/>
  <c r="J233" i="14"/>
  <c r="E233" i="14"/>
  <c r="A233" i="14" s="1"/>
  <c r="I232" i="14"/>
  <c r="H232" i="14"/>
  <c r="G232" i="14"/>
  <c r="F232" i="14"/>
  <c r="I231" i="14"/>
  <c r="H231" i="14"/>
  <c r="G231" i="14"/>
  <c r="K230" i="14"/>
  <c r="J230" i="14"/>
  <c r="E230" i="14"/>
  <c r="A230" i="14" s="1"/>
  <c r="K229" i="14"/>
  <c r="J229" i="14"/>
  <c r="E229" i="14"/>
  <c r="A229" i="14" s="1"/>
  <c r="K228" i="14"/>
  <c r="J228" i="14"/>
  <c r="E228" i="14"/>
  <c r="A228" i="14" s="1"/>
  <c r="K227" i="14"/>
  <c r="J227" i="14"/>
  <c r="E227" i="14"/>
  <c r="A227" i="14" s="1"/>
  <c r="K226" i="14"/>
  <c r="J226" i="14"/>
  <c r="E226" i="14"/>
  <c r="A226" i="14" s="1"/>
  <c r="K225" i="14"/>
  <c r="J225" i="14"/>
  <c r="E225" i="14"/>
  <c r="A225" i="14" s="1"/>
  <c r="K224" i="14"/>
  <c r="J224" i="14"/>
  <c r="E224" i="14"/>
  <c r="A224" i="14" s="1"/>
  <c r="K223" i="14"/>
  <c r="J223" i="14"/>
  <c r="E223" i="14"/>
  <c r="A223" i="14" s="1"/>
  <c r="K222" i="14"/>
  <c r="J222" i="14"/>
  <c r="E222" i="14"/>
  <c r="A222" i="14" s="1"/>
  <c r="K221" i="14"/>
  <c r="J221" i="14"/>
  <c r="E221" i="14"/>
  <c r="A221" i="14" s="1"/>
  <c r="I220" i="14"/>
  <c r="H220" i="14"/>
  <c r="G220" i="14"/>
  <c r="F220" i="14"/>
  <c r="H219" i="14"/>
  <c r="K218" i="14"/>
  <c r="J218" i="14"/>
  <c r="E218" i="14"/>
  <c r="A218" i="14" s="1"/>
  <c r="K217" i="14"/>
  <c r="J217" i="14"/>
  <c r="E217" i="14"/>
  <c r="A217" i="14" s="1"/>
  <c r="K216" i="14"/>
  <c r="J216" i="14"/>
  <c r="E216" i="14"/>
  <c r="A216" i="14" s="1"/>
  <c r="K215" i="14"/>
  <c r="J215" i="14"/>
  <c r="E215" i="14"/>
  <c r="A215" i="14" s="1"/>
  <c r="K214" i="14"/>
  <c r="J214" i="14"/>
  <c r="E214" i="14"/>
  <c r="A214" i="14" s="1"/>
  <c r="K213" i="14"/>
  <c r="J213" i="14"/>
  <c r="E213" i="14"/>
  <c r="A213" i="14" s="1"/>
  <c r="K212" i="14"/>
  <c r="J212" i="14"/>
  <c r="E212" i="14"/>
  <c r="A212" i="14" s="1"/>
  <c r="K211" i="14"/>
  <c r="J211" i="14"/>
  <c r="E211" i="14"/>
  <c r="A211" i="14" s="1"/>
  <c r="K210" i="14"/>
  <c r="J210" i="14"/>
  <c r="E210" i="14"/>
  <c r="A210" i="14" s="1"/>
  <c r="K209" i="14"/>
  <c r="J209" i="14"/>
  <c r="E209" i="14"/>
  <c r="A209" i="14" s="1"/>
  <c r="I208" i="14"/>
  <c r="H208" i="14"/>
  <c r="G208" i="14"/>
  <c r="F208" i="14"/>
  <c r="G207" i="14"/>
  <c r="F207" i="14"/>
  <c r="K206" i="14"/>
  <c r="J206" i="14"/>
  <c r="E206" i="14"/>
  <c r="A206" i="14" s="1"/>
  <c r="K205" i="14"/>
  <c r="J205" i="14"/>
  <c r="E205" i="14"/>
  <c r="A205" i="14" s="1"/>
  <c r="K204" i="14"/>
  <c r="J204" i="14"/>
  <c r="E204" i="14"/>
  <c r="A204" i="14" s="1"/>
  <c r="K203" i="14"/>
  <c r="J203" i="14"/>
  <c r="E203" i="14"/>
  <c r="A203" i="14" s="1"/>
  <c r="K202" i="14"/>
  <c r="J202" i="14"/>
  <c r="E202" i="14"/>
  <c r="A202" i="14" s="1"/>
  <c r="K201" i="14"/>
  <c r="J201" i="14"/>
  <c r="E201" i="14"/>
  <c r="A201" i="14" s="1"/>
  <c r="K200" i="14"/>
  <c r="J200" i="14"/>
  <c r="E200" i="14"/>
  <c r="A200" i="14" s="1"/>
  <c r="K199" i="14"/>
  <c r="J199" i="14"/>
  <c r="E199" i="14"/>
  <c r="A199" i="14" s="1"/>
  <c r="K198" i="14"/>
  <c r="J198" i="14"/>
  <c r="E198" i="14"/>
  <c r="A198" i="14" s="1"/>
  <c r="K197" i="14"/>
  <c r="J197" i="14"/>
  <c r="E197" i="14"/>
  <c r="A197" i="14" s="1"/>
  <c r="I196" i="14"/>
  <c r="H196" i="14"/>
  <c r="G196" i="14"/>
  <c r="F196" i="14"/>
  <c r="F195" i="14"/>
  <c r="K194" i="14"/>
  <c r="J194" i="14"/>
  <c r="E194" i="14"/>
  <c r="A194" i="14" s="1"/>
  <c r="K193" i="14"/>
  <c r="J193" i="14"/>
  <c r="E193" i="14"/>
  <c r="A193" i="14" s="1"/>
  <c r="K192" i="14"/>
  <c r="J192" i="14"/>
  <c r="E192" i="14"/>
  <c r="A192" i="14" s="1"/>
  <c r="K191" i="14"/>
  <c r="J191" i="14"/>
  <c r="E191" i="14"/>
  <c r="A191" i="14" s="1"/>
  <c r="K190" i="14"/>
  <c r="J190" i="14"/>
  <c r="E190" i="14"/>
  <c r="A190" i="14" s="1"/>
  <c r="K189" i="14"/>
  <c r="J189" i="14"/>
  <c r="E189" i="14"/>
  <c r="A189" i="14" s="1"/>
  <c r="K188" i="14"/>
  <c r="J188" i="14"/>
  <c r="E188" i="14"/>
  <c r="A188" i="14" s="1"/>
  <c r="K187" i="14"/>
  <c r="J187" i="14"/>
  <c r="E187" i="14"/>
  <c r="A187" i="14" s="1"/>
  <c r="K186" i="14"/>
  <c r="J186" i="14"/>
  <c r="E186" i="14"/>
  <c r="A186" i="14" s="1"/>
  <c r="K185" i="14"/>
  <c r="J185" i="14"/>
  <c r="E185" i="14"/>
  <c r="A185" i="14" s="1"/>
  <c r="I184" i="14"/>
  <c r="H184" i="14"/>
  <c r="G184" i="14"/>
  <c r="F184" i="14"/>
  <c r="I183" i="14"/>
  <c r="H183" i="14"/>
  <c r="G183" i="14"/>
  <c r="K182" i="14"/>
  <c r="J182" i="14"/>
  <c r="E182" i="14"/>
  <c r="A182" i="14" s="1"/>
  <c r="K181" i="14"/>
  <c r="J181" i="14"/>
  <c r="E181" i="14"/>
  <c r="A181" i="14" s="1"/>
  <c r="K180" i="14"/>
  <c r="J180" i="14"/>
  <c r="E180" i="14"/>
  <c r="A180" i="14" s="1"/>
  <c r="K179" i="14"/>
  <c r="J179" i="14"/>
  <c r="E179" i="14"/>
  <c r="A179" i="14" s="1"/>
  <c r="K178" i="14"/>
  <c r="J178" i="14"/>
  <c r="E178" i="14"/>
  <c r="A178" i="14" s="1"/>
  <c r="K177" i="14"/>
  <c r="J177" i="14"/>
  <c r="E177" i="14"/>
  <c r="A177" i="14" s="1"/>
  <c r="K176" i="14"/>
  <c r="J176" i="14"/>
  <c r="E176" i="14"/>
  <c r="A176" i="14" s="1"/>
  <c r="K175" i="14"/>
  <c r="J175" i="14"/>
  <c r="E175" i="14"/>
  <c r="A175" i="14" s="1"/>
  <c r="K174" i="14"/>
  <c r="J174" i="14"/>
  <c r="E174" i="14"/>
  <c r="A174" i="14" s="1"/>
  <c r="K173" i="14"/>
  <c r="J173" i="14"/>
  <c r="E173" i="14"/>
  <c r="A173" i="14" s="1"/>
  <c r="I172" i="14"/>
  <c r="H172" i="14"/>
  <c r="G172" i="14"/>
  <c r="F172" i="14"/>
  <c r="I171" i="14"/>
  <c r="K170" i="14"/>
  <c r="J170" i="14"/>
  <c r="E170" i="14"/>
  <c r="A170" i="14" s="1"/>
  <c r="K169" i="14"/>
  <c r="J169" i="14"/>
  <c r="E169" i="14"/>
  <c r="A169" i="14" s="1"/>
  <c r="K168" i="14"/>
  <c r="J168" i="14"/>
  <c r="E168" i="14"/>
  <c r="A168" i="14" s="1"/>
  <c r="K167" i="14"/>
  <c r="J167" i="14"/>
  <c r="E167" i="14"/>
  <c r="A167" i="14" s="1"/>
  <c r="K166" i="14"/>
  <c r="J166" i="14"/>
  <c r="E166" i="14"/>
  <c r="A166" i="14" s="1"/>
  <c r="K165" i="14"/>
  <c r="J165" i="14"/>
  <c r="E165" i="14"/>
  <c r="A165" i="14" s="1"/>
  <c r="K164" i="14"/>
  <c r="J164" i="14"/>
  <c r="E164" i="14"/>
  <c r="A164" i="14" s="1"/>
  <c r="K163" i="14"/>
  <c r="J163" i="14"/>
  <c r="E163" i="14"/>
  <c r="A163" i="14" s="1"/>
  <c r="K162" i="14"/>
  <c r="J162" i="14"/>
  <c r="E162" i="14"/>
  <c r="A162" i="14" s="1"/>
  <c r="K161" i="14"/>
  <c r="J161" i="14"/>
  <c r="E161" i="14"/>
  <c r="A161" i="14" s="1"/>
  <c r="I160" i="14"/>
  <c r="H160" i="14"/>
  <c r="G160" i="14"/>
  <c r="F160" i="14"/>
  <c r="I159" i="14"/>
  <c r="K158" i="14"/>
  <c r="J158" i="14"/>
  <c r="E158" i="14"/>
  <c r="A158" i="14" s="1"/>
  <c r="K157" i="14"/>
  <c r="J157" i="14"/>
  <c r="E157" i="14"/>
  <c r="A157" i="14" s="1"/>
  <c r="K156" i="14"/>
  <c r="J156" i="14"/>
  <c r="E156" i="14"/>
  <c r="A156" i="14" s="1"/>
  <c r="K155" i="14"/>
  <c r="J155" i="14"/>
  <c r="E155" i="14"/>
  <c r="A155" i="14" s="1"/>
  <c r="K154" i="14"/>
  <c r="J154" i="14"/>
  <c r="E154" i="14"/>
  <c r="A154" i="14" s="1"/>
  <c r="K153" i="14"/>
  <c r="J153" i="14"/>
  <c r="E153" i="14"/>
  <c r="A153" i="14" s="1"/>
  <c r="K152" i="14"/>
  <c r="J152" i="14"/>
  <c r="E152" i="14"/>
  <c r="A152" i="14" s="1"/>
  <c r="K151" i="14"/>
  <c r="J151" i="14"/>
  <c r="E151" i="14"/>
  <c r="A151" i="14" s="1"/>
  <c r="K150" i="14"/>
  <c r="J150" i="14"/>
  <c r="E150" i="14"/>
  <c r="A150" i="14" s="1"/>
  <c r="K149" i="14"/>
  <c r="J149" i="14"/>
  <c r="E149" i="14"/>
  <c r="A149" i="14" s="1"/>
  <c r="I148" i="14"/>
  <c r="H148" i="14"/>
  <c r="G148" i="14"/>
  <c r="F148" i="14"/>
  <c r="I147" i="14"/>
  <c r="H147" i="14"/>
  <c r="G147" i="14"/>
  <c r="F147" i="14"/>
  <c r="K146" i="14"/>
  <c r="J146" i="14"/>
  <c r="E146" i="14"/>
  <c r="A146" i="14" s="1"/>
  <c r="K145" i="14"/>
  <c r="J145" i="14"/>
  <c r="E145" i="14"/>
  <c r="A145" i="14" s="1"/>
  <c r="K144" i="14"/>
  <c r="J144" i="14"/>
  <c r="E144" i="14"/>
  <c r="A144" i="14" s="1"/>
  <c r="K143" i="14"/>
  <c r="J143" i="14"/>
  <c r="E143" i="14"/>
  <c r="A143" i="14" s="1"/>
  <c r="K142" i="14"/>
  <c r="J142" i="14"/>
  <c r="E142" i="14"/>
  <c r="A142" i="14" s="1"/>
  <c r="K141" i="14"/>
  <c r="J141" i="14"/>
  <c r="E141" i="14"/>
  <c r="A141" i="14" s="1"/>
  <c r="K140" i="14"/>
  <c r="J140" i="14"/>
  <c r="E140" i="14"/>
  <c r="A140" i="14" s="1"/>
  <c r="K139" i="14"/>
  <c r="J139" i="14"/>
  <c r="E139" i="14"/>
  <c r="A139" i="14" s="1"/>
  <c r="K138" i="14"/>
  <c r="J138" i="14"/>
  <c r="E138" i="14"/>
  <c r="A138" i="14" s="1"/>
  <c r="K137" i="14"/>
  <c r="J137" i="14"/>
  <c r="E137" i="14"/>
  <c r="A137" i="14" s="1"/>
  <c r="I136" i="14"/>
  <c r="H136" i="14"/>
  <c r="G136" i="14"/>
  <c r="F136" i="14"/>
  <c r="K134" i="14"/>
  <c r="J134" i="14"/>
  <c r="E134" i="14"/>
  <c r="A134" i="14" s="1"/>
  <c r="K133" i="14"/>
  <c r="J133" i="14"/>
  <c r="E133" i="14"/>
  <c r="A133" i="14" s="1"/>
  <c r="K132" i="14"/>
  <c r="J132" i="14"/>
  <c r="E132" i="14"/>
  <c r="A132" i="14" s="1"/>
  <c r="K131" i="14"/>
  <c r="J131" i="14"/>
  <c r="E131" i="14"/>
  <c r="A131" i="14" s="1"/>
  <c r="K130" i="14"/>
  <c r="J130" i="14"/>
  <c r="E130" i="14"/>
  <c r="A130" i="14" s="1"/>
  <c r="K129" i="14"/>
  <c r="J129" i="14"/>
  <c r="E129" i="14"/>
  <c r="A129" i="14" s="1"/>
  <c r="K128" i="14"/>
  <c r="J128" i="14"/>
  <c r="E128" i="14"/>
  <c r="A128" i="14" s="1"/>
  <c r="K127" i="14"/>
  <c r="J127" i="14"/>
  <c r="E127" i="14"/>
  <c r="A127" i="14" s="1"/>
  <c r="K126" i="14"/>
  <c r="J126" i="14"/>
  <c r="E126" i="14"/>
  <c r="A126" i="14" s="1"/>
  <c r="K125" i="14"/>
  <c r="J125" i="14"/>
  <c r="E125" i="14"/>
  <c r="A125" i="14" s="1"/>
  <c r="I124" i="14"/>
  <c r="H124" i="14"/>
  <c r="G124" i="14"/>
  <c r="F124" i="14"/>
  <c r="K122" i="14"/>
  <c r="J122" i="14"/>
  <c r="E122" i="14"/>
  <c r="A122" i="14" s="1"/>
  <c r="K121" i="14"/>
  <c r="J121" i="14"/>
  <c r="E121" i="14"/>
  <c r="A121" i="14" s="1"/>
  <c r="K120" i="14"/>
  <c r="J120" i="14"/>
  <c r="E120" i="14"/>
  <c r="A120" i="14" s="1"/>
  <c r="K119" i="14"/>
  <c r="J119" i="14"/>
  <c r="E119" i="14"/>
  <c r="A119" i="14" s="1"/>
  <c r="K118" i="14"/>
  <c r="J118" i="14"/>
  <c r="E118" i="14"/>
  <c r="A118" i="14" s="1"/>
  <c r="K117" i="14"/>
  <c r="J117" i="14"/>
  <c r="E117" i="14"/>
  <c r="A117" i="14" s="1"/>
  <c r="K116" i="14"/>
  <c r="J116" i="14"/>
  <c r="E116" i="14"/>
  <c r="A116" i="14" s="1"/>
  <c r="K115" i="14"/>
  <c r="J115" i="14"/>
  <c r="E115" i="14"/>
  <c r="A115" i="14" s="1"/>
  <c r="K114" i="14"/>
  <c r="J114" i="14"/>
  <c r="E114" i="14"/>
  <c r="A114" i="14" s="1"/>
  <c r="K113" i="14"/>
  <c r="J113" i="14"/>
  <c r="E113" i="14"/>
  <c r="A113" i="14" s="1"/>
  <c r="I112" i="14"/>
  <c r="H112" i="14"/>
  <c r="G112" i="14"/>
  <c r="F112" i="14"/>
  <c r="I110" i="14"/>
  <c r="BW110" i="21" s="1"/>
  <c r="H110" i="14"/>
  <c r="BA110" i="21" s="1"/>
  <c r="G110" i="14"/>
  <c r="AE110" i="21" s="1"/>
  <c r="F110" i="14"/>
  <c r="T110" i="21" s="1"/>
  <c r="I109" i="14"/>
  <c r="BW109" i="21" s="1"/>
  <c r="H109" i="14"/>
  <c r="BA109" i="21" s="1"/>
  <c r="G109" i="14"/>
  <c r="AE109" i="21" s="1"/>
  <c r="F109" i="14"/>
  <c r="T109" i="21" s="1"/>
  <c r="I108" i="14"/>
  <c r="BW108" i="21" s="1"/>
  <c r="H108" i="14"/>
  <c r="BA108" i="21" s="1"/>
  <c r="G108" i="14"/>
  <c r="AE108" i="21" s="1"/>
  <c r="F108" i="14"/>
  <c r="T108" i="21" s="1"/>
  <c r="I107" i="14"/>
  <c r="BW107" i="21" s="1"/>
  <c r="H107" i="14"/>
  <c r="BA107" i="21" s="1"/>
  <c r="G107" i="14"/>
  <c r="AE107" i="21" s="1"/>
  <c r="F107" i="14"/>
  <c r="T107" i="21" s="1"/>
  <c r="I106" i="14"/>
  <c r="BW106" i="21" s="1"/>
  <c r="H106" i="14"/>
  <c r="BA106" i="21" s="1"/>
  <c r="G106" i="14"/>
  <c r="AE106" i="21" s="1"/>
  <c r="F106" i="14"/>
  <c r="T106" i="21" s="1"/>
  <c r="I105" i="14"/>
  <c r="BW105" i="21" s="1"/>
  <c r="H105" i="14"/>
  <c r="BA105" i="21" s="1"/>
  <c r="G105" i="14"/>
  <c r="AE105" i="21" s="1"/>
  <c r="F105" i="14"/>
  <c r="T105" i="21" s="1"/>
  <c r="I104" i="14"/>
  <c r="BW104" i="21" s="1"/>
  <c r="H104" i="14"/>
  <c r="BA104" i="21" s="1"/>
  <c r="G104" i="14"/>
  <c r="AE104" i="21" s="1"/>
  <c r="F104" i="14"/>
  <c r="T104" i="21" s="1"/>
  <c r="I103" i="14"/>
  <c r="BW103" i="21" s="1"/>
  <c r="H103" i="14"/>
  <c r="BA103" i="21" s="1"/>
  <c r="G103" i="14"/>
  <c r="AE103" i="21" s="1"/>
  <c r="F103" i="14"/>
  <c r="T103" i="21" s="1"/>
  <c r="I102" i="14"/>
  <c r="BW102" i="21" s="1"/>
  <c r="H102" i="14"/>
  <c r="BA102" i="21" s="1"/>
  <c r="G102" i="14"/>
  <c r="AE102" i="21" s="1"/>
  <c r="F102" i="14"/>
  <c r="T102" i="21" s="1"/>
  <c r="I101" i="14"/>
  <c r="BW101" i="21" s="1"/>
  <c r="H101" i="14"/>
  <c r="BA101" i="21" s="1"/>
  <c r="G101" i="14"/>
  <c r="AE101" i="21" s="1"/>
  <c r="F101" i="14"/>
  <c r="T101" i="21" s="1"/>
  <c r="K98" i="14"/>
  <c r="J98" i="14"/>
  <c r="E98" i="14"/>
  <c r="A98" i="14" s="1"/>
  <c r="K97" i="14"/>
  <c r="J97" i="14"/>
  <c r="E97" i="14"/>
  <c r="A97" i="14" s="1"/>
  <c r="K96" i="14"/>
  <c r="J96" i="14"/>
  <c r="E96" i="14"/>
  <c r="A96" i="14" s="1"/>
  <c r="K95" i="14"/>
  <c r="J95" i="14"/>
  <c r="E95" i="14"/>
  <c r="A95" i="14" s="1"/>
  <c r="K94" i="14"/>
  <c r="J94" i="14"/>
  <c r="E94" i="14"/>
  <c r="A94" i="14" s="1"/>
  <c r="K93" i="14"/>
  <c r="J93" i="14"/>
  <c r="E93" i="14"/>
  <c r="A93" i="14" s="1"/>
  <c r="K92" i="14"/>
  <c r="J92" i="14"/>
  <c r="E92" i="14"/>
  <c r="A92" i="14" s="1"/>
  <c r="K91" i="14"/>
  <c r="J91" i="14"/>
  <c r="E91" i="14"/>
  <c r="A91" i="14" s="1"/>
  <c r="K90" i="14"/>
  <c r="J90" i="14"/>
  <c r="E90" i="14"/>
  <c r="A90" i="14" s="1"/>
  <c r="K89" i="14"/>
  <c r="J89" i="14"/>
  <c r="E89" i="14"/>
  <c r="A89" i="14" s="1"/>
  <c r="I88" i="14"/>
  <c r="H88" i="14"/>
  <c r="G88" i="14"/>
  <c r="F88" i="14"/>
  <c r="G87" i="14"/>
  <c r="K86" i="14"/>
  <c r="J86" i="14"/>
  <c r="E86" i="14"/>
  <c r="A86" i="14" s="1"/>
  <c r="K85" i="14"/>
  <c r="J85" i="14"/>
  <c r="E85" i="14"/>
  <c r="A85" i="14" s="1"/>
  <c r="K84" i="14"/>
  <c r="J84" i="14"/>
  <c r="E84" i="14"/>
  <c r="A84" i="14" s="1"/>
  <c r="K83" i="14"/>
  <c r="J83" i="14"/>
  <c r="E83" i="14"/>
  <c r="A83" i="14" s="1"/>
  <c r="K82" i="14"/>
  <c r="J82" i="14"/>
  <c r="E82" i="14"/>
  <c r="A82" i="14" s="1"/>
  <c r="K81" i="14"/>
  <c r="J81" i="14"/>
  <c r="E81" i="14"/>
  <c r="A81" i="14" s="1"/>
  <c r="K80" i="14"/>
  <c r="J80" i="14"/>
  <c r="E80" i="14"/>
  <c r="A80" i="14" s="1"/>
  <c r="K79" i="14"/>
  <c r="J79" i="14"/>
  <c r="E79" i="14"/>
  <c r="A79" i="14" s="1"/>
  <c r="K78" i="14"/>
  <c r="J78" i="14"/>
  <c r="E78" i="14"/>
  <c r="A78" i="14" s="1"/>
  <c r="K77" i="14"/>
  <c r="J77" i="14"/>
  <c r="E77" i="14"/>
  <c r="A77" i="14" s="1"/>
  <c r="I76" i="14"/>
  <c r="H76" i="14"/>
  <c r="G76" i="14"/>
  <c r="F76" i="14"/>
  <c r="I75" i="14"/>
  <c r="H75" i="14"/>
  <c r="K74" i="14"/>
  <c r="J74" i="14"/>
  <c r="E74" i="14"/>
  <c r="A74" i="14" s="1"/>
  <c r="K73" i="14"/>
  <c r="J73" i="14"/>
  <c r="E73" i="14"/>
  <c r="A73" i="14" s="1"/>
  <c r="K72" i="14"/>
  <c r="J72" i="14"/>
  <c r="E72" i="14"/>
  <c r="A72" i="14" s="1"/>
  <c r="K71" i="14"/>
  <c r="J71" i="14"/>
  <c r="E71" i="14"/>
  <c r="A71" i="14" s="1"/>
  <c r="K70" i="14"/>
  <c r="J70" i="14"/>
  <c r="E70" i="14"/>
  <c r="A70" i="14" s="1"/>
  <c r="K69" i="14"/>
  <c r="J69" i="14"/>
  <c r="E69" i="14"/>
  <c r="A69" i="14" s="1"/>
  <c r="K68" i="14"/>
  <c r="J68" i="14"/>
  <c r="E68" i="14"/>
  <c r="A68" i="14" s="1"/>
  <c r="K67" i="14"/>
  <c r="J67" i="14"/>
  <c r="E67" i="14"/>
  <c r="A67" i="14" s="1"/>
  <c r="K66" i="14"/>
  <c r="J66" i="14"/>
  <c r="E66" i="14"/>
  <c r="A66" i="14" s="1"/>
  <c r="K65" i="14"/>
  <c r="J65" i="14"/>
  <c r="E65" i="14"/>
  <c r="A65" i="14" s="1"/>
  <c r="I64" i="14"/>
  <c r="H64" i="14"/>
  <c r="G64" i="14"/>
  <c r="F64" i="14"/>
  <c r="K62" i="14"/>
  <c r="J62" i="14"/>
  <c r="E62" i="14"/>
  <c r="A62" i="14" s="1"/>
  <c r="K61" i="14"/>
  <c r="J61" i="14"/>
  <c r="E61" i="14"/>
  <c r="A61" i="14" s="1"/>
  <c r="K60" i="14"/>
  <c r="J60" i="14"/>
  <c r="E60" i="14"/>
  <c r="A60" i="14" s="1"/>
  <c r="K59" i="14"/>
  <c r="J59" i="14"/>
  <c r="E59" i="14"/>
  <c r="A59" i="14" s="1"/>
  <c r="K58" i="14"/>
  <c r="J58" i="14"/>
  <c r="E58" i="14"/>
  <c r="A58" i="14" s="1"/>
  <c r="K57" i="14"/>
  <c r="J57" i="14"/>
  <c r="E57" i="14"/>
  <c r="A57" i="14" s="1"/>
  <c r="K56" i="14"/>
  <c r="J56" i="14"/>
  <c r="E56" i="14"/>
  <c r="A56" i="14" s="1"/>
  <c r="K55" i="14"/>
  <c r="J55" i="14"/>
  <c r="E55" i="14"/>
  <c r="A55" i="14" s="1"/>
  <c r="K54" i="14"/>
  <c r="J54" i="14"/>
  <c r="E54" i="14"/>
  <c r="A54" i="14" s="1"/>
  <c r="K53" i="14"/>
  <c r="J53" i="14"/>
  <c r="E53" i="14"/>
  <c r="A53" i="14" s="1"/>
  <c r="I52" i="14"/>
  <c r="H52" i="14"/>
  <c r="G52" i="14"/>
  <c r="F52" i="14"/>
  <c r="F51" i="14"/>
  <c r="I50" i="14"/>
  <c r="BW50" i="21" s="1"/>
  <c r="H50" i="14"/>
  <c r="BA50" i="21" s="1"/>
  <c r="G50" i="14"/>
  <c r="AE50" i="21" s="1"/>
  <c r="F50" i="14"/>
  <c r="T50" i="21" s="1"/>
  <c r="I49" i="14"/>
  <c r="BW49" i="21" s="1"/>
  <c r="H49" i="14"/>
  <c r="BA49" i="21" s="1"/>
  <c r="G49" i="14"/>
  <c r="AE49" i="21" s="1"/>
  <c r="F49" i="14"/>
  <c r="T49" i="21" s="1"/>
  <c r="I48" i="14"/>
  <c r="BW48" i="21" s="1"/>
  <c r="H48" i="14"/>
  <c r="BA48" i="21" s="1"/>
  <c r="G48" i="14"/>
  <c r="AE48" i="21" s="1"/>
  <c r="F48" i="14"/>
  <c r="T48" i="21" s="1"/>
  <c r="I47" i="14"/>
  <c r="BW47" i="21" s="1"/>
  <c r="H47" i="14"/>
  <c r="BA47" i="21" s="1"/>
  <c r="G47" i="14"/>
  <c r="AE47" i="21" s="1"/>
  <c r="F47" i="14"/>
  <c r="T47" i="21" s="1"/>
  <c r="I46" i="14"/>
  <c r="BW46" i="21" s="1"/>
  <c r="H46" i="14"/>
  <c r="BA46" i="21" s="1"/>
  <c r="G46" i="14"/>
  <c r="AE46" i="21" s="1"/>
  <c r="F46" i="14"/>
  <c r="T46" i="21" s="1"/>
  <c r="I45" i="14"/>
  <c r="BW45" i="21" s="1"/>
  <c r="H45" i="14"/>
  <c r="BA45" i="21" s="1"/>
  <c r="G45" i="14"/>
  <c r="AE45" i="21" s="1"/>
  <c r="F45" i="14"/>
  <c r="T45" i="21" s="1"/>
  <c r="I44" i="14"/>
  <c r="BW44" i="21" s="1"/>
  <c r="H44" i="14"/>
  <c r="BA44" i="21" s="1"/>
  <c r="G44" i="14"/>
  <c r="AE44" i="21" s="1"/>
  <c r="F44" i="14"/>
  <c r="T44" i="21" s="1"/>
  <c r="I43" i="14"/>
  <c r="BW43" i="21" s="1"/>
  <c r="H43" i="14"/>
  <c r="BA43" i="21" s="1"/>
  <c r="G43" i="14"/>
  <c r="AE43" i="21" s="1"/>
  <c r="F43" i="14"/>
  <c r="T43" i="21" s="1"/>
  <c r="I42" i="14"/>
  <c r="BW42" i="21" s="1"/>
  <c r="H42" i="14"/>
  <c r="BA42" i="21" s="1"/>
  <c r="G42" i="14"/>
  <c r="AE42" i="21" s="1"/>
  <c r="F42" i="14"/>
  <c r="T42" i="21" s="1"/>
  <c r="I41" i="14"/>
  <c r="BW41" i="21" s="1"/>
  <c r="H41" i="14"/>
  <c r="BA41" i="21" s="1"/>
  <c r="G41" i="14"/>
  <c r="AE41" i="21" s="1"/>
  <c r="F41" i="14"/>
  <c r="T41" i="21" s="1"/>
  <c r="F40" i="14"/>
  <c r="T40" i="21" s="1"/>
  <c r="K38" i="14"/>
  <c r="J38" i="14"/>
  <c r="E38" i="14"/>
  <c r="A38" i="14" s="1"/>
  <c r="K37" i="14"/>
  <c r="J37" i="14"/>
  <c r="E37" i="14"/>
  <c r="A37" i="14" s="1"/>
  <c r="K36" i="14"/>
  <c r="J36" i="14"/>
  <c r="E36" i="14"/>
  <c r="A36" i="14" s="1"/>
  <c r="K35" i="14"/>
  <c r="J35" i="14"/>
  <c r="E35" i="14"/>
  <c r="A35" i="14" s="1"/>
  <c r="K34" i="14"/>
  <c r="J34" i="14"/>
  <c r="E34" i="14"/>
  <c r="A34" i="14" s="1"/>
  <c r="K33" i="14"/>
  <c r="J33" i="14"/>
  <c r="E33" i="14"/>
  <c r="A33" i="14" s="1"/>
  <c r="K32" i="14"/>
  <c r="J32" i="14"/>
  <c r="E32" i="14"/>
  <c r="A32" i="14" s="1"/>
  <c r="K31" i="14"/>
  <c r="J31" i="14"/>
  <c r="E31" i="14"/>
  <c r="A31" i="14" s="1"/>
  <c r="K30" i="14"/>
  <c r="J30" i="14"/>
  <c r="E30" i="14"/>
  <c r="A30" i="14" s="1"/>
  <c r="K29" i="14"/>
  <c r="J29" i="14"/>
  <c r="E29" i="14"/>
  <c r="A29" i="14" s="1"/>
  <c r="I28" i="14"/>
  <c r="H28" i="14"/>
  <c r="G28" i="14"/>
  <c r="F28" i="14"/>
  <c r="F27" i="14"/>
  <c r="K1142" i="12"/>
  <c r="J1142" i="12"/>
  <c r="E1142" i="12"/>
  <c r="K1141" i="12"/>
  <c r="J1141" i="12"/>
  <c r="E1141" i="12"/>
  <c r="K1140" i="12"/>
  <c r="J1140" i="12"/>
  <c r="E1140" i="12"/>
  <c r="K1139" i="12"/>
  <c r="J1139" i="12"/>
  <c r="E1139" i="12"/>
  <c r="K1138" i="12"/>
  <c r="J1138" i="12"/>
  <c r="E1138" i="12"/>
  <c r="K1137" i="12"/>
  <c r="J1137" i="12"/>
  <c r="E1137" i="12"/>
  <c r="K1136" i="12"/>
  <c r="J1136" i="12"/>
  <c r="E1136" i="12"/>
  <c r="K1135" i="12"/>
  <c r="J1135" i="12"/>
  <c r="E1135" i="12"/>
  <c r="K1134" i="12"/>
  <c r="J1134" i="12"/>
  <c r="E1134" i="12"/>
  <c r="K1133" i="12"/>
  <c r="J1133" i="12"/>
  <c r="E1133" i="12"/>
  <c r="I1132" i="12"/>
  <c r="H1132" i="12"/>
  <c r="G1132" i="12"/>
  <c r="F1132" i="12"/>
  <c r="K1130" i="12"/>
  <c r="J1130" i="12"/>
  <c r="E1130" i="12"/>
  <c r="K1129" i="12"/>
  <c r="J1129" i="12"/>
  <c r="E1129" i="12"/>
  <c r="K1128" i="12"/>
  <c r="J1128" i="12"/>
  <c r="E1128" i="12"/>
  <c r="K1127" i="12"/>
  <c r="J1127" i="12"/>
  <c r="E1127" i="12"/>
  <c r="K1126" i="12"/>
  <c r="J1126" i="12"/>
  <c r="E1126" i="12"/>
  <c r="K1125" i="12"/>
  <c r="J1125" i="12"/>
  <c r="E1125" i="12"/>
  <c r="K1124" i="12"/>
  <c r="J1124" i="12"/>
  <c r="E1124" i="12"/>
  <c r="K1123" i="12"/>
  <c r="J1123" i="12"/>
  <c r="E1123" i="12"/>
  <c r="K1122" i="12"/>
  <c r="J1122" i="12"/>
  <c r="E1122" i="12"/>
  <c r="K1121" i="12"/>
  <c r="J1121" i="12"/>
  <c r="E1121" i="12"/>
  <c r="I1120" i="12"/>
  <c r="H1120" i="12"/>
  <c r="G1120" i="12"/>
  <c r="F1120" i="12"/>
  <c r="K1118" i="12"/>
  <c r="J1118" i="12"/>
  <c r="E1118" i="12"/>
  <c r="K1117" i="12"/>
  <c r="J1117" i="12"/>
  <c r="E1117" i="12"/>
  <c r="K1116" i="12"/>
  <c r="J1116" i="12"/>
  <c r="E1116" i="12"/>
  <c r="K1115" i="12"/>
  <c r="J1115" i="12"/>
  <c r="E1115" i="12"/>
  <c r="K1114" i="12"/>
  <c r="J1114" i="12"/>
  <c r="E1114" i="12"/>
  <c r="K1113" i="12"/>
  <c r="J1113" i="12"/>
  <c r="E1113" i="12"/>
  <c r="K1112" i="12"/>
  <c r="J1112" i="12"/>
  <c r="E1112" i="12"/>
  <c r="K1111" i="12"/>
  <c r="J1111" i="12"/>
  <c r="E1111" i="12"/>
  <c r="K1110" i="12"/>
  <c r="J1110" i="12"/>
  <c r="E1110" i="12"/>
  <c r="K1109" i="12"/>
  <c r="J1109" i="12"/>
  <c r="E1109" i="12"/>
  <c r="I1108" i="12"/>
  <c r="H1108" i="12"/>
  <c r="G1108" i="12"/>
  <c r="F1108" i="12"/>
  <c r="K1106" i="12"/>
  <c r="J1106" i="12"/>
  <c r="E1106" i="12"/>
  <c r="K1105" i="12"/>
  <c r="J1105" i="12"/>
  <c r="E1105" i="12"/>
  <c r="K1104" i="12"/>
  <c r="J1104" i="12"/>
  <c r="E1104" i="12"/>
  <c r="K1103" i="12"/>
  <c r="J1103" i="12"/>
  <c r="E1103" i="12"/>
  <c r="K1102" i="12"/>
  <c r="J1102" i="12"/>
  <c r="E1102" i="12"/>
  <c r="K1101" i="12"/>
  <c r="J1101" i="12"/>
  <c r="E1101" i="12"/>
  <c r="K1100" i="12"/>
  <c r="J1100" i="12"/>
  <c r="E1100" i="12"/>
  <c r="K1099" i="12"/>
  <c r="J1099" i="12"/>
  <c r="E1099" i="12"/>
  <c r="K1098" i="12"/>
  <c r="J1098" i="12"/>
  <c r="E1098" i="12"/>
  <c r="K1097" i="12"/>
  <c r="J1097" i="12"/>
  <c r="E1097" i="12"/>
  <c r="I1096" i="12"/>
  <c r="H1096" i="12"/>
  <c r="G1096" i="12"/>
  <c r="F1096" i="12"/>
  <c r="I1094" i="12"/>
  <c r="H1094" i="12"/>
  <c r="G1094" i="12"/>
  <c r="F1094" i="12"/>
  <c r="I1093" i="12"/>
  <c r="H1093" i="12"/>
  <c r="G1093" i="12"/>
  <c r="F1093" i="12"/>
  <c r="I1092" i="12"/>
  <c r="H1092" i="12"/>
  <c r="G1092" i="12"/>
  <c r="F1092" i="12"/>
  <c r="I1091" i="12"/>
  <c r="H1091" i="12"/>
  <c r="G1091" i="12"/>
  <c r="F1091" i="12"/>
  <c r="I1090" i="12"/>
  <c r="H1090" i="12"/>
  <c r="G1090" i="12"/>
  <c r="F1090" i="12"/>
  <c r="I1089" i="12"/>
  <c r="H1089" i="12"/>
  <c r="G1089" i="12"/>
  <c r="F1089" i="12"/>
  <c r="I1088" i="12"/>
  <c r="H1088" i="12"/>
  <c r="G1088" i="12"/>
  <c r="F1088" i="12"/>
  <c r="I1087" i="12"/>
  <c r="H1087" i="12"/>
  <c r="G1087" i="12"/>
  <c r="F1087" i="12"/>
  <c r="I1086" i="12"/>
  <c r="H1086" i="12"/>
  <c r="G1086" i="12"/>
  <c r="F1086" i="12"/>
  <c r="I1085" i="12"/>
  <c r="H1085" i="12"/>
  <c r="G1085" i="12"/>
  <c r="F1085" i="12"/>
  <c r="K1082" i="12"/>
  <c r="J1082" i="12"/>
  <c r="E1082" i="12"/>
  <c r="A1082" i="12" s="1"/>
  <c r="K1081" i="12"/>
  <c r="J1081" i="12"/>
  <c r="E1081" i="12"/>
  <c r="A1081" i="12" s="1"/>
  <c r="K1080" i="12"/>
  <c r="J1080" i="12"/>
  <c r="E1080" i="12"/>
  <c r="A1080" i="12" s="1"/>
  <c r="K1079" i="12"/>
  <c r="J1079" i="12"/>
  <c r="E1079" i="12"/>
  <c r="A1079" i="12" s="1"/>
  <c r="K1078" i="12"/>
  <c r="J1078" i="12"/>
  <c r="E1078" i="12"/>
  <c r="A1078" i="12" s="1"/>
  <c r="K1077" i="12"/>
  <c r="J1077" i="12"/>
  <c r="E1077" i="12"/>
  <c r="A1077" i="12" s="1"/>
  <c r="K1076" i="12"/>
  <c r="J1076" i="12"/>
  <c r="E1076" i="12"/>
  <c r="A1076" i="12" s="1"/>
  <c r="K1075" i="12"/>
  <c r="J1075" i="12"/>
  <c r="E1075" i="12"/>
  <c r="A1075" i="12" s="1"/>
  <c r="K1074" i="12"/>
  <c r="J1074" i="12"/>
  <c r="E1074" i="12"/>
  <c r="A1074" i="12" s="1"/>
  <c r="K1073" i="12"/>
  <c r="J1073" i="12"/>
  <c r="E1073" i="12"/>
  <c r="A1073" i="12" s="1"/>
  <c r="I1072" i="12"/>
  <c r="H1072" i="12"/>
  <c r="G1072" i="12"/>
  <c r="F1072" i="12"/>
  <c r="K1058" i="12"/>
  <c r="J1058" i="12"/>
  <c r="E1058" i="12"/>
  <c r="A1058" i="12" s="1"/>
  <c r="K1057" i="12"/>
  <c r="J1057" i="12"/>
  <c r="E1057" i="12"/>
  <c r="A1057" i="12" s="1"/>
  <c r="K1056" i="12"/>
  <c r="J1056" i="12"/>
  <c r="E1056" i="12"/>
  <c r="A1056" i="12" s="1"/>
  <c r="K1055" i="12"/>
  <c r="J1055" i="12"/>
  <c r="E1055" i="12"/>
  <c r="A1055" i="12" s="1"/>
  <c r="K1054" i="12"/>
  <c r="J1054" i="12"/>
  <c r="E1054" i="12"/>
  <c r="A1054" i="12" s="1"/>
  <c r="K1053" i="12"/>
  <c r="J1053" i="12"/>
  <c r="E1053" i="12"/>
  <c r="A1053" i="12" s="1"/>
  <c r="K1052" i="12"/>
  <c r="J1052" i="12"/>
  <c r="E1052" i="12"/>
  <c r="A1052" i="12" s="1"/>
  <c r="K1051" i="12"/>
  <c r="J1051" i="12"/>
  <c r="E1051" i="12"/>
  <c r="A1051" i="12" s="1"/>
  <c r="K1050" i="12"/>
  <c r="J1050" i="12"/>
  <c r="E1050" i="12"/>
  <c r="A1050" i="12" s="1"/>
  <c r="K1049" i="12"/>
  <c r="J1049" i="12"/>
  <c r="E1049" i="12"/>
  <c r="A1049" i="12" s="1"/>
  <c r="I1048" i="12"/>
  <c r="H1048" i="12"/>
  <c r="G1048" i="12"/>
  <c r="G1036" i="12" s="1"/>
  <c r="F1048" i="12"/>
  <c r="F1047" i="12" s="1"/>
  <c r="I1046" i="12"/>
  <c r="H1046" i="12"/>
  <c r="G1046" i="12"/>
  <c r="F1046" i="12"/>
  <c r="I1045" i="12"/>
  <c r="H1045" i="12"/>
  <c r="G1045" i="12"/>
  <c r="F1045" i="12"/>
  <c r="I1044" i="12"/>
  <c r="H1044" i="12"/>
  <c r="G1044" i="12"/>
  <c r="F1044" i="12"/>
  <c r="I1043" i="12"/>
  <c r="H1043" i="12"/>
  <c r="G1043" i="12"/>
  <c r="F1043" i="12"/>
  <c r="I1042" i="12"/>
  <c r="H1042" i="12"/>
  <c r="G1042" i="12"/>
  <c r="F1042" i="12"/>
  <c r="I1041" i="12"/>
  <c r="H1041" i="12"/>
  <c r="G1041" i="12"/>
  <c r="F1041" i="12"/>
  <c r="I1040" i="12"/>
  <c r="H1040" i="12"/>
  <c r="G1040" i="12"/>
  <c r="F1040" i="12"/>
  <c r="I1039" i="12"/>
  <c r="H1039" i="12"/>
  <c r="G1039" i="12"/>
  <c r="F1039" i="12"/>
  <c r="I1038" i="12"/>
  <c r="H1038" i="12"/>
  <c r="G1038" i="12"/>
  <c r="F1038" i="12"/>
  <c r="I1037" i="12"/>
  <c r="H1037" i="12"/>
  <c r="G1037" i="12"/>
  <c r="F1037" i="12"/>
  <c r="I1036" i="12"/>
  <c r="K1022" i="12"/>
  <c r="J1022" i="12"/>
  <c r="E1022" i="12"/>
  <c r="A1022" i="12" s="1"/>
  <c r="K1021" i="12"/>
  <c r="J1021" i="12"/>
  <c r="E1021" i="12"/>
  <c r="A1021" i="12" s="1"/>
  <c r="K1020" i="12"/>
  <c r="J1020" i="12"/>
  <c r="E1020" i="12"/>
  <c r="A1020" i="12" s="1"/>
  <c r="K1019" i="12"/>
  <c r="J1019" i="12"/>
  <c r="E1019" i="12"/>
  <c r="A1019" i="12" s="1"/>
  <c r="K1018" i="12"/>
  <c r="J1018" i="12"/>
  <c r="E1018" i="12"/>
  <c r="A1018" i="12" s="1"/>
  <c r="K1017" i="12"/>
  <c r="J1017" i="12"/>
  <c r="E1017" i="12"/>
  <c r="A1017" i="12" s="1"/>
  <c r="K1016" i="12"/>
  <c r="J1016" i="12"/>
  <c r="E1016" i="12"/>
  <c r="A1016" i="12" s="1"/>
  <c r="K1015" i="12"/>
  <c r="J1015" i="12"/>
  <c r="E1015" i="12"/>
  <c r="A1015" i="12" s="1"/>
  <c r="K1014" i="12"/>
  <c r="J1014" i="12"/>
  <c r="E1014" i="12"/>
  <c r="A1014" i="12" s="1"/>
  <c r="K1013" i="12"/>
  <c r="J1013" i="12"/>
  <c r="E1013" i="12"/>
  <c r="A1013" i="12" s="1"/>
  <c r="I1012" i="12"/>
  <c r="H1012" i="12"/>
  <c r="G1012" i="12"/>
  <c r="F1012" i="12"/>
  <c r="I1011" i="12"/>
  <c r="K1010" i="12"/>
  <c r="J1010" i="12"/>
  <c r="E1010" i="12"/>
  <c r="A1010" i="12" s="1"/>
  <c r="K1009" i="12"/>
  <c r="J1009" i="12"/>
  <c r="E1009" i="12"/>
  <c r="A1009" i="12" s="1"/>
  <c r="K1008" i="12"/>
  <c r="J1008" i="12"/>
  <c r="E1008" i="12"/>
  <c r="A1008" i="12" s="1"/>
  <c r="K1007" i="12"/>
  <c r="J1007" i="12"/>
  <c r="E1007" i="12"/>
  <c r="A1007" i="12" s="1"/>
  <c r="K1006" i="12"/>
  <c r="J1006" i="12"/>
  <c r="E1006" i="12"/>
  <c r="A1006" i="12" s="1"/>
  <c r="K1005" i="12"/>
  <c r="J1005" i="12"/>
  <c r="E1005" i="12"/>
  <c r="A1005" i="12" s="1"/>
  <c r="K1004" i="12"/>
  <c r="J1004" i="12"/>
  <c r="E1004" i="12"/>
  <c r="A1004" i="12" s="1"/>
  <c r="K1003" i="12"/>
  <c r="J1003" i="12"/>
  <c r="E1003" i="12"/>
  <c r="A1003" i="12" s="1"/>
  <c r="K1002" i="12"/>
  <c r="J1002" i="12"/>
  <c r="E1002" i="12"/>
  <c r="A1002" i="12" s="1"/>
  <c r="K1001" i="12"/>
  <c r="J1001" i="12"/>
  <c r="E1001" i="12"/>
  <c r="A1001" i="12" s="1"/>
  <c r="I1000" i="12"/>
  <c r="H1000" i="12"/>
  <c r="G1000" i="12"/>
  <c r="F1000" i="12"/>
  <c r="I999" i="12"/>
  <c r="K998" i="12"/>
  <c r="J998" i="12"/>
  <c r="E998" i="12"/>
  <c r="A998" i="12" s="1"/>
  <c r="K997" i="12"/>
  <c r="J997" i="12"/>
  <c r="E997" i="12"/>
  <c r="A997" i="12" s="1"/>
  <c r="K996" i="12"/>
  <c r="J996" i="12"/>
  <c r="E996" i="12"/>
  <c r="A996" i="12" s="1"/>
  <c r="K995" i="12"/>
  <c r="J995" i="12"/>
  <c r="E995" i="12"/>
  <c r="A995" i="12" s="1"/>
  <c r="K994" i="12"/>
  <c r="J994" i="12"/>
  <c r="E994" i="12"/>
  <c r="A994" i="12" s="1"/>
  <c r="K993" i="12"/>
  <c r="J993" i="12"/>
  <c r="E993" i="12"/>
  <c r="A993" i="12" s="1"/>
  <c r="K992" i="12"/>
  <c r="J992" i="12"/>
  <c r="E992" i="12"/>
  <c r="A992" i="12" s="1"/>
  <c r="K991" i="12"/>
  <c r="J991" i="12"/>
  <c r="E991" i="12"/>
  <c r="A991" i="12" s="1"/>
  <c r="K990" i="12"/>
  <c r="J990" i="12"/>
  <c r="E990" i="12"/>
  <c r="A990" i="12" s="1"/>
  <c r="K989" i="12"/>
  <c r="J989" i="12"/>
  <c r="E989" i="12"/>
  <c r="A989" i="12" s="1"/>
  <c r="I988" i="12"/>
  <c r="H988" i="12"/>
  <c r="G988" i="12"/>
  <c r="F988" i="12"/>
  <c r="K986" i="12"/>
  <c r="J986" i="12"/>
  <c r="K985" i="12"/>
  <c r="J985" i="12"/>
  <c r="K984" i="12"/>
  <c r="J984" i="12"/>
  <c r="A984" i="12"/>
  <c r="K983" i="12"/>
  <c r="J983" i="12"/>
  <c r="K982" i="12"/>
  <c r="J982" i="12"/>
  <c r="K981" i="12"/>
  <c r="J981" i="12"/>
  <c r="K980" i="12"/>
  <c r="J980" i="12"/>
  <c r="K979" i="12"/>
  <c r="J979" i="12"/>
  <c r="K978" i="12"/>
  <c r="J978" i="12"/>
  <c r="A978" i="12"/>
  <c r="K977" i="12"/>
  <c r="J977" i="12"/>
  <c r="K974" i="12"/>
  <c r="J974" i="12"/>
  <c r="E974" i="12"/>
  <c r="A974" i="12" s="1"/>
  <c r="K973" i="12"/>
  <c r="J973" i="12"/>
  <c r="E973" i="12"/>
  <c r="A973" i="12" s="1"/>
  <c r="K972" i="12"/>
  <c r="J972" i="12"/>
  <c r="E972" i="12"/>
  <c r="A972" i="12" s="1"/>
  <c r="K971" i="12"/>
  <c r="J971" i="12"/>
  <c r="E971" i="12"/>
  <c r="A971" i="12" s="1"/>
  <c r="K970" i="12"/>
  <c r="J970" i="12"/>
  <c r="E970" i="12"/>
  <c r="A970" i="12" s="1"/>
  <c r="K969" i="12"/>
  <c r="J969" i="12"/>
  <c r="E969" i="12"/>
  <c r="A969" i="12" s="1"/>
  <c r="K968" i="12"/>
  <c r="J968" i="12"/>
  <c r="E968" i="12"/>
  <c r="A968" i="12" s="1"/>
  <c r="K967" i="12"/>
  <c r="J967" i="12"/>
  <c r="E967" i="12"/>
  <c r="A967" i="12" s="1"/>
  <c r="K966" i="12"/>
  <c r="J966" i="12"/>
  <c r="E966" i="12"/>
  <c r="A966" i="12" s="1"/>
  <c r="K965" i="12"/>
  <c r="J965" i="12"/>
  <c r="E965" i="12"/>
  <c r="A965" i="12" s="1"/>
  <c r="I964" i="12"/>
  <c r="H964" i="12"/>
  <c r="G964" i="12"/>
  <c r="F964" i="12"/>
  <c r="I963" i="12"/>
  <c r="I962" i="12"/>
  <c r="BV962" i="21" s="1"/>
  <c r="H962" i="12"/>
  <c r="AZ962" i="21" s="1"/>
  <c r="G962" i="12"/>
  <c r="AD962" i="21" s="1"/>
  <c r="F962" i="12"/>
  <c r="S962" i="21" s="1"/>
  <c r="I961" i="12"/>
  <c r="BV961" i="21" s="1"/>
  <c r="H961" i="12"/>
  <c r="AZ961" i="21" s="1"/>
  <c r="G961" i="12"/>
  <c r="AD961" i="21" s="1"/>
  <c r="F961" i="12"/>
  <c r="S961" i="21" s="1"/>
  <c r="I960" i="12"/>
  <c r="BV960" i="21" s="1"/>
  <c r="H960" i="12"/>
  <c r="AZ960" i="21" s="1"/>
  <c r="G960" i="12"/>
  <c r="AD960" i="21" s="1"/>
  <c r="F960" i="12"/>
  <c r="S960" i="21" s="1"/>
  <c r="I959" i="12"/>
  <c r="BV959" i="21" s="1"/>
  <c r="H959" i="12"/>
  <c r="AZ959" i="21" s="1"/>
  <c r="G959" i="12"/>
  <c r="AD959" i="21" s="1"/>
  <c r="F959" i="12"/>
  <c r="S959" i="21" s="1"/>
  <c r="I958" i="12"/>
  <c r="BV958" i="21" s="1"/>
  <c r="H958" i="12"/>
  <c r="AZ958" i="21" s="1"/>
  <c r="G958" i="12"/>
  <c r="AD958" i="21" s="1"/>
  <c r="F958" i="12"/>
  <c r="S958" i="21" s="1"/>
  <c r="I957" i="12"/>
  <c r="BV957" i="21" s="1"/>
  <c r="H957" i="12"/>
  <c r="AZ957" i="21" s="1"/>
  <c r="G957" i="12"/>
  <c r="AD957" i="21" s="1"/>
  <c r="F957" i="12"/>
  <c r="S957" i="21" s="1"/>
  <c r="I956" i="12"/>
  <c r="BV956" i="21" s="1"/>
  <c r="H956" i="12"/>
  <c r="AZ956" i="21" s="1"/>
  <c r="G956" i="12"/>
  <c r="AD956" i="21" s="1"/>
  <c r="F956" i="12"/>
  <c r="S956" i="21" s="1"/>
  <c r="I955" i="12"/>
  <c r="BV955" i="21" s="1"/>
  <c r="H955" i="12"/>
  <c r="AZ955" i="21" s="1"/>
  <c r="G955" i="12"/>
  <c r="AD955" i="21" s="1"/>
  <c r="F955" i="12"/>
  <c r="S955" i="21" s="1"/>
  <c r="I954" i="12"/>
  <c r="BV954" i="21" s="1"/>
  <c r="H954" i="12"/>
  <c r="AZ954" i="21" s="1"/>
  <c r="G954" i="12"/>
  <c r="AD954" i="21" s="1"/>
  <c r="F954" i="12"/>
  <c r="S954" i="21" s="1"/>
  <c r="I953" i="12"/>
  <c r="BV953" i="21" s="1"/>
  <c r="H953" i="12"/>
  <c r="AZ953" i="21" s="1"/>
  <c r="G953" i="12"/>
  <c r="AD953" i="21" s="1"/>
  <c r="F953" i="12"/>
  <c r="S953" i="21" s="1"/>
  <c r="K950" i="12"/>
  <c r="J950" i="12"/>
  <c r="E950" i="12"/>
  <c r="A950" i="12" s="1"/>
  <c r="K949" i="12"/>
  <c r="J949" i="12"/>
  <c r="E949" i="12"/>
  <c r="A949" i="12" s="1"/>
  <c r="K948" i="12"/>
  <c r="J948" i="12"/>
  <c r="E948" i="12"/>
  <c r="A948" i="12" s="1"/>
  <c r="K947" i="12"/>
  <c r="J947" i="12"/>
  <c r="E947" i="12"/>
  <c r="A947" i="12" s="1"/>
  <c r="K946" i="12"/>
  <c r="J946" i="12"/>
  <c r="E946" i="12"/>
  <c r="A946" i="12" s="1"/>
  <c r="K945" i="12"/>
  <c r="J945" i="12"/>
  <c r="E945" i="12"/>
  <c r="A945" i="12" s="1"/>
  <c r="K944" i="12"/>
  <c r="J944" i="12"/>
  <c r="E944" i="12"/>
  <c r="A944" i="12" s="1"/>
  <c r="K943" i="12"/>
  <c r="J943" i="12"/>
  <c r="E943" i="12"/>
  <c r="A943" i="12" s="1"/>
  <c r="K942" i="12"/>
  <c r="J942" i="12"/>
  <c r="E942" i="12"/>
  <c r="A942" i="12" s="1"/>
  <c r="K941" i="12"/>
  <c r="J941" i="12"/>
  <c r="E941" i="12"/>
  <c r="A941" i="12" s="1"/>
  <c r="I940" i="12"/>
  <c r="H940" i="12"/>
  <c r="G940" i="12"/>
  <c r="F940" i="12"/>
  <c r="I939" i="12"/>
  <c r="K938" i="12"/>
  <c r="J938" i="12"/>
  <c r="E938" i="12"/>
  <c r="A938" i="12" s="1"/>
  <c r="K937" i="12"/>
  <c r="J937" i="12"/>
  <c r="E937" i="12"/>
  <c r="A937" i="12" s="1"/>
  <c r="K936" i="12"/>
  <c r="J936" i="12"/>
  <c r="E936" i="12"/>
  <c r="A936" i="12" s="1"/>
  <c r="K935" i="12"/>
  <c r="J935" i="12"/>
  <c r="E935" i="12"/>
  <c r="A935" i="12" s="1"/>
  <c r="K934" i="12"/>
  <c r="J934" i="12"/>
  <c r="E934" i="12"/>
  <c r="A934" i="12" s="1"/>
  <c r="K933" i="12"/>
  <c r="J933" i="12"/>
  <c r="E933" i="12"/>
  <c r="A933" i="12" s="1"/>
  <c r="K932" i="12"/>
  <c r="J932" i="12"/>
  <c r="E932" i="12"/>
  <c r="A932" i="12" s="1"/>
  <c r="K931" i="12"/>
  <c r="J931" i="12"/>
  <c r="E931" i="12"/>
  <c r="A931" i="12" s="1"/>
  <c r="K930" i="12"/>
  <c r="J930" i="12"/>
  <c r="E930" i="12"/>
  <c r="A930" i="12" s="1"/>
  <c r="K929" i="12"/>
  <c r="J929" i="12"/>
  <c r="E929" i="12"/>
  <c r="A929" i="12" s="1"/>
  <c r="I928" i="12"/>
  <c r="H928" i="12"/>
  <c r="G928" i="12"/>
  <c r="F928" i="12"/>
  <c r="I927" i="12"/>
  <c r="K926" i="12"/>
  <c r="J926" i="12"/>
  <c r="E926" i="12"/>
  <c r="A926" i="12" s="1"/>
  <c r="K925" i="12"/>
  <c r="J925" i="12"/>
  <c r="E925" i="12"/>
  <c r="A925" i="12" s="1"/>
  <c r="K924" i="12"/>
  <c r="J924" i="12"/>
  <c r="E924" i="12"/>
  <c r="A924" i="12" s="1"/>
  <c r="K923" i="12"/>
  <c r="J923" i="12"/>
  <c r="E923" i="12"/>
  <c r="A923" i="12" s="1"/>
  <c r="K922" i="12"/>
  <c r="J922" i="12"/>
  <c r="E922" i="12"/>
  <c r="A922" i="12" s="1"/>
  <c r="K921" i="12"/>
  <c r="J921" i="12"/>
  <c r="E921" i="12"/>
  <c r="A921" i="12" s="1"/>
  <c r="K920" i="12"/>
  <c r="J920" i="12"/>
  <c r="E920" i="12"/>
  <c r="A920" i="12" s="1"/>
  <c r="K919" i="12"/>
  <c r="J919" i="12"/>
  <c r="E919" i="12"/>
  <c r="A919" i="12" s="1"/>
  <c r="K918" i="12"/>
  <c r="J918" i="12"/>
  <c r="E918" i="12"/>
  <c r="A918" i="12" s="1"/>
  <c r="K917" i="12"/>
  <c r="J917" i="12"/>
  <c r="E917" i="12"/>
  <c r="A917" i="12" s="1"/>
  <c r="I916" i="12"/>
  <c r="H916" i="12"/>
  <c r="G916" i="12"/>
  <c r="G904" i="12" s="1"/>
  <c r="AD904" i="21" s="1"/>
  <c r="F916" i="12"/>
  <c r="I915" i="12"/>
  <c r="I914" i="12"/>
  <c r="BV914" i="21" s="1"/>
  <c r="H914" i="12"/>
  <c r="AZ914" i="21" s="1"/>
  <c r="G914" i="12"/>
  <c r="AD914" i="21" s="1"/>
  <c r="F914" i="12"/>
  <c r="S914" i="21" s="1"/>
  <c r="I913" i="12"/>
  <c r="BV913" i="21" s="1"/>
  <c r="H913" i="12"/>
  <c r="AZ913" i="21" s="1"/>
  <c r="G913" i="12"/>
  <c r="AD913" i="21" s="1"/>
  <c r="F913" i="12"/>
  <c r="S913" i="21" s="1"/>
  <c r="I912" i="12"/>
  <c r="BV912" i="21" s="1"/>
  <c r="H912" i="12"/>
  <c r="AZ912" i="21" s="1"/>
  <c r="G912" i="12"/>
  <c r="AD912" i="21" s="1"/>
  <c r="F912" i="12"/>
  <c r="S912" i="21" s="1"/>
  <c r="I911" i="12"/>
  <c r="BV911" i="21" s="1"/>
  <c r="H911" i="12"/>
  <c r="AZ911" i="21" s="1"/>
  <c r="G911" i="12"/>
  <c r="AD911" i="21" s="1"/>
  <c r="F911" i="12"/>
  <c r="S911" i="21" s="1"/>
  <c r="I910" i="12"/>
  <c r="BV910" i="21" s="1"/>
  <c r="H910" i="12"/>
  <c r="AZ910" i="21" s="1"/>
  <c r="G910" i="12"/>
  <c r="AD910" i="21" s="1"/>
  <c r="F910" i="12"/>
  <c r="S910" i="21" s="1"/>
  <c r="I909" i="12"/>
  <c r="BV909" i="21" s="1"/>
  <c r="H909" i="12"/>
  <c r="AZ909" i="21" s="1"/>
  <c r="G909" i="12"/>
  <c r="AD909" i="21" s="1"/>
  <c r="F909" i="12"/>
  <c r="S909" i="21" s="1"/>
  <c r="I908" i="12"/>
  <c r="BV908" i="21" s="1"/>
  <c r="H908" i="12"/>
  <c r="AZ908" i="21" s="1"/>
  <c r="G908" i="12"/>
  <c r="AD908" i="21" s="1"/>
  <c r="F908" i="12"/>
  <c r="S908" i="21" s="1"/>
  <c r="I907" i="12"/>
  <c r="BV907" i="21" s="1"/>
  <c r="H907" i="12"/>
  <c r="AZ907" i="21" s="1"/>
  <c r="G907" i="12"/>
  <c r="AD907" i="21" s="1"/>
  <c r="F907" i="12"/>
  <c r="S907" i="21" s="1"/>
  <c r="I906" i="12"/>
  <c r="BV906" i="21" s="1"/>
  <c r="H906" i="12"/>
  <c r="AZ906" i="21" s="1"/>
  <c r="G906" i="12"/>
  <c r="AD906" i="21" s="1"/>
  <c r="F906" i="12"/>
  <c r="S906" i="21" s="1"/>
  <c r="I905" i="12"/>
  <c r="BV905" i="21" s="1"/>
  <c r="H905" i="12"/>
  <c r="AZ905" i="21" s="1"/>
  <c r="G905" i="12"/>
  <c r="AD905" i="21" s="1"/>
  <c r="F905" i="12"/>
  <c r="S905" i="21" s="1"/>
  <c r="K902" i="12"/>
  <c r="J902" i="12"/>
  <c r="E902" i="12"/>
  <c r="A902" i="12" s="1"/>
  <c r="K901" i="12"/>
  <c r="J901" i="12"/>
  <c r="E901" i="12"/>
  <c r="A901" i="12" s="1"/>
  <c r="K900" i="12"/>
  <c r="J900" i="12"/>
  <c r="E900" i="12"/>
  <c r="A900" i="12" s="1"/>
  <c r="K899" i="12"/>
  <c r="J899" i="12"/>
  <c r="E899" i="12"/>
  <c r="A899" i="12" s="1"/>
  <c r="K898" i="12"/>
  <c r="J898" i="12"/>
  <c r="E898" i="12"/>
  <c r="A898" i="12" s="1"/>
  <c r="K897" i="12"/>
  <c r="J897" i="12"/>
  <c r="E897" i="12"/>
  <c r="A897" i="12" s="1"/>
  <c r="K896" i="12"/>
  <c r="J896" i="12"/>
  <c r="E896" i="12"/>
  <c r="A896" i="12" s="1"/>
  <c r="K895" i="12"/>
  <c r="J895" i="12"/>
  <c r="E895" i="12"/>
  <c r="A895" i="12" s="1"/>
  <c r="K894" i="12"/>
  <c r="J894" i="12"/>
  <c r="E894" i="12"/>
  <c r="A894" i="12" s="1"/>
  <c r="K893" i="12"/>
  <c r="J893" i="12"/>
  <c r="E893" i="12"/>
  <c r="A893" i="12" s="1"/>
  <c r="I892" i="12"/>
  <c r="H892" i="12"/>
  <c r="G892" i="12"/>
  <c r="F892" i="12"/>
  <c r="I891" i="12"/>
  <c r="K890" i="12"/>
  <c r="J890" i="12"/>
  <c r="E890" i="12"/>
  <c r="A890" i="12" s="1"/>
  <c r="K889" i="12"/>
  <c r="J889" i="12"/>
  <c r="E889" i="12"/>
  <c r="A889" i="12" s="1"/>
  <c r="K888" i="12"/>
  <c r="J888" i="12"/>
  <c r="E888" i="12"/>
  <c r="A888" i="12" s="1"/>
  <c r="K887" i="12"/>
  <c r="J887" i="12"/>
  <c r="E887" i="12"/>
  <c r="A887" i="12" s="1"/>
  <c r="K886" i="12"/>
  <c r="J886" i="12"/>
  <c r="E886" i="12"/>
  <c r="A886" i="12" s="1"/>
  <c r="K885" i="12"/>
  <c r="J885" i="12"/>
  <c r="E885" i="12"/>
  <c r="A885" i="12" s="1"/>
  <c r="K884" i="12"/>
  <c r="J884" i="12"/>
  <c r="E884" i="12"/>
  <c r="A884" i="12" s="1"/>
  <c r="K883" i="12"/>
  <c r="J883" i="12"/>
  <c r="E883" i="12"/>
  <c r="A883" i="12" s="1"/>
  <c r="K882" i="12"/>
  <c r="J882" i="12"/>
  <c r="E882" i="12"/>
  <c r="A882" i="12" s="1"/>
  <c r="K881" i="12"/>
  <c r="J881" i="12"/>
  <c r="E881" i="12"/>
  <c r="A881" i="12" s="1"/>
  <c r="I880" i="12"/>
  <c r="H880" i="12"/>
  <c r="G880" i="12"/>
  <c r="F880" i="12"/>
  <c r="K878" i="12"/>
  <c r="J878" i="12"/>
  <c r="E878" i="12"/>
  <c r="A878" i="12" s="1"/>
  <c r="K877" i="12"/>
  <c r="J877" i="12"/>
  <c r="E877" i="12"/>
  <c r="A877" i="12" s="1"/>
  <c r="K876" i="12"/>
  <c r="J876" i="12"/>
  <c r="E876" i="12"/>
  <c r="A876" i="12" s="1"/>
  <c r="K875" i="12"/>
  <c r="J875" i="12"/>
  <c r="E875" i="12"/>
  <c r="A875" i="12" s="1"/>
  <c r="K874" i="12"/>
  <c r="J874" i="12"/>
  <c r="E874" i="12"/>
  <c r="A874" i="12" s="1"/>
  <c r="K873" i="12"/>
  <c r="J873" i="12"/>
  <c r="E873" i="12"/>
  <c r="A873" i="12" s="1"/>
  <c r="K872" i="12"/>
  <c r="J872" i="12"/>
  <c r="E872" i="12"/>
  <c r="A872" i="12" s="1"/>
  <c r="K871" i="12"/>
  <c r="J871" i="12"/>
  <c r="E871" i="12"/>
  <c r="A871" i="12" s="1"/>
  <c r="K870" i="12"/>
  <c r="J870" i="12"/>
  <c r="E870" i="12"/>
  <c r="A870" i="12" s="1"/>
  <c r="K869" i="12"/>
  <c r="J869" i="12"/>
  <c r="E869" i="12"/>
  <c r="A869" i="12" s="1"/>
  <c r="I868" i="12"/>
  <c r="H868" i="12"/>
  <c r="G868" i="12"/>
  <c r="F868" i="12"/>
  <c r="I867" i="12"/>
  <c r="K842" i="12"/>
  <c r="J842" i="12"/>
  <c r="E842" i="12"/>
  <c r="A842" i="12" s="1"/>
  <c r="K841" i="12"/>
  <c r="J841" i="12"/>
  <c r="E841" i="12"/>
  <c r="A841" i="12" s="1"/>
  <c r="K840" i="12"/>
  <c r="J840" i="12"/>
  <c r="E840" i="12"/>
  <c r="A840" i="12" s="1"/>
  <c r="K839" i="12"/>
  <c r="J839" i="12"/>
  <c r="E839" i="12"/>
  <c r="A839" i="12" s="1"/>
  <c r="K838" i="12"/>
  <c r="J838" i="12"/>
  <c r="E838" i="12"/>
  <c r="A838" i="12" s="1"/>
  <c r="K837" i="12"/>
  <c r="J837" i="12"/>
  <c r="E837" i="12"/>
  <c r="A837" i="12" s="1"/>
  <c r="K836" i="12"/>
  <c r="J836" i="12"/>
  <c r="E836" i="12"/>
  <c r="A836" i="12" s="1"/>
  <c r="K835" i="12"/>
  <c r="J835" i="12"/>
  <c r="E835" i="12"/>
  <c r="A835" i="12" s="1"/>
  <c r="K834" i="12"/>
  <c r="J834" i="12"/>
  <c r="E834" i="12"/>
  <c r="A834" i="12" s="1"/>
  <c r="K833" i="12"/>
  <c r="J833" i="12"/>
  <c r="E833" i="12"/>
  <c r="A833" i="12" s="1"/>
  <c r="I832" i="12"/>
  <c r="H832" i="12"/>
  <c r="G832" i="12"/>
  <c r="F832" i="12"/>
  <c r="I831" i="12"/>
  <c r="K818" i="12"/>
  <c r="J818" i="12"/>
  <c r="E818" i="12"/>
  <c r="A818" i="12" s="1"/>
  <c r="K817" i="12"/>
  <c r="J817" i="12"/>
  <c r="E817" i="12"/>
  <c r="A817" i="12" s="1"/>
  <c r="K816" i="12"/>
  <c r="J816" i="12"/>
  <c r="E816" i="12"/>
  <c r="A816" i="12" s="1"/>
  <c r="K815" i="12"/>
  <c r="J815" i="12"/>
  <c r="E815" i="12"/>
  <c r="A815" i="12" s="1"/>
  <c r="K814" i="12"/>
  <c r="J814" i="12"/>
  <c r="E814" i="12"/>
  <c r="A814" i="12" s="1"/>
  <c r="K813" i="12"/>
  <c r="J813" i="12"/>
  <c r="E813" i="12"/>
  <c r="A813" i="12" s="1"/>
  <c r="K812" i="12"/>
  <c r="J812" i="12"/>
  <c r="E812" i="12"/>
  <c r="A812" i="12" s="1"/>
  <c r="K811" i="12"/>
  <c r="J811" i="12"/>
  <c r="E811" i="12"/>
  <c r="A811" i="12" s="1"/>
  <c r="K810" i="12"/>
  <c r="J810" i="12"/>
  <c r="E810" i="12"/>
  <c r="A810" i="12" s="1"/>
  <c r="K809" i="12"/>
  <c r="J809" i="12"/>
  <c r="E809" i="12"/>
  <c r="A809" i="12" s="1"/>
  <c r="I808" i="12"/>
  <c r="H808" i="12"/>
  <c r="G808" i="12"/>
  <c r="F808" i="12"/>
  <c r="I807" i="12"/>
  <c r="K806" i="12"/>
  <c r="J806" i="12"/>
  <c r="E806" i="12"/>
  <c r="A806" i="12" s="1"/>
  <c r="K805" i="12"/>
  <c r="J805" i="12"/>
  <c r="E805" i="12"/>
  <c r="A805" i="12" s="1"/>
  <c r="K804" i="12"/>
  <c r="J804" i="12"/>
  <c r="E804" i="12"/>
  <c r="A804" i="12" s="1"/>
  <c r="K803" i="12"/>
  <c r="J803" i="12"/>
  <c r="E803" i="12"/>
  <c r="A803" i="12" s="1"/>
  <c r="K802" i="12"/>
  <c r="J802" i="12"/>
  <c r="E802" i="12"/>
  <c r="A802" i="12" s="1"/>
  <c r="K801" i="12"/>
  <c r="J801" i="12"/>
  <c r="E801" i="12"/>
  <c r="A801" i="12" s="1"/>
  <c r="K800" i="12"/>
  <c r="J800" i="12"/>
  <c r="E800" i="12"/>
  <c r="A800" i="12" s="1"/>
  <c r="K799" i="12"/>
  <c r="J799" i="12"/>
  <c r="E799" i="12"/>
  <c r="A799" i="12" s="1"/>
  <c r="K798" i="12"/>
  <c r="J798" i="12"/>
  <c r="E798" i="12"/>
  <c r="A798" i="12" s="1"/>
  <c r="K797" i="12"/>
  <c r="J797" i="12"/>
  <c r="E797" i="12"/>
  <c r="A797" i="12" s="1"/>
  <c r="I796" i="12"/>
  <c r="H796" i="12"/>
  <c r="G796" i="12"/>
  <c r="F796" i="12"/>
  <c r="I795" i="12"/>
  <c r="K794" i="12"/>
  <c r="J794" i="12"/>
  <c r="E794" i="12"/>
  <c r="A794" i="12" s="1"/>
  <c r="K793" i="12"/>
  <c r="J793" i="12"/>
  <c r="E793" i="12"/>
  <c r="A793" i="12" s="1"/>
  <c r="K792" i="12"/>
  <c r="J792" i="12"/>
  <c r="E792" i="12"/>
  <c r="A792" i="12" s="1"/>
  <c r="K791" i="12"/>
  <c r="J791" i="12"/>
  <c r="E791" i="12"/>
  <c r="A791" i="12" s="1"/>
  <c r="K790" i="12"/>
  <c r="J790" i="12"/>
  <c r="E790" i="12"/>
  <c r="A790" i="12" s="1"/>
  <c r="K789" i="12"/>
  <c r="J789" i="12"/>
  <c r="E789" i="12"/>
  <c r="A789" i="12" s="1"/>
  <c r="K788" i="12"/>
  <c r="J788" i="12"/>
  <c r="E788" i="12"/>
  <c r="A788" i="12" s="1"/>
  <c r="K787" i="12"/>
  <c r="J787" i="12"/>
  <c r="E787" i="12"/>
  <c r="A787" i="12" s="1"/>
  <c r="K786" i="12"/>
  <c r="J786" i="12"/>
  <c r="E786" i="12"/>
  <c r="A786" i="12" s="1"/>
  <c r="K785" i="12"/>
  <c r="J785" i="12"/>
  <c r="E785" i="12"/>
  <c r="A785" i="12" s="1"/>
  <c r="I784" i="12"/>
  <c r="H784" i="12"/>
  <c r="G784" i="12"/>
  <c r="F784" i="12"/>
  <c r="K782" i="12"/>
  <c r="J782" i="12"/>
  <c r="E782" i="12"/>
  <c r="A782" i="12" s="1"/>
  <c r="K781" i="12"/>
  <c r="J781" i="12"/>
  <c r="E781" i="12"/>
  <c r="A781" i="12" s="1"/>
  <c r="K780" i="12"/>
  <c r="J780" i="12"/>
  <c r="E780" i="12"/>
  <c r="A780" i="12" s="1"/>
  <c r="K779" i="12"/>
  <c r="J779" i="12"/>
  <c r="E779" i="12"/>
  <c r="A779" i="12" s="1"/>
  <c r="K778" i="12"/>
  <c r="J778" i="12"/>
  <c r="E778" i="12"/>
  <c r="A778" i="12" s="1"/>
  <c r="K777" i="12"/>
  <c r="J777" i="12"/>
  <c r="E777" i="12"/>
  <c r="A777" i="12" s="1"/>
  <c r="K776" i="12"/>
  <c r="J776" i="12"/>
  <c r="E776" i="12"/>
  <c r="A776" i="12" s="1"/>
  <c r="K775" i="12"/>
  <c r="J775" i="12"/>
  <c r="E775" i="12"/>
  <c r="A775" i="12" s="1"/>
  <c r="K774" i="12"/>
  <c r="J774" i="12"/>
  <c r="E774" i="12"/>
  <c r="A774" i="12" s="1"/>
  <c r="K773" i="12"/>
  <c r="J773" i="12"/>
  <c r="E773" i="12"/>
  <c r="A773" i="12" s="1"/>
  <c r="I772" i="12"/>
  <c r="H772" i="12"/>
  <c r="G772" i="12"/>
  <c r="F772" i="12"/>
  <c r="I771" i="12"/>
  <c r="I770" i="12"/>
  <c r="BV770" i="21" s="1"/>
  <c r="H770" i="12"/>
  <c r="AZ770" i="21" s="1"/>
  <c r="G770" i="12"/>
  <c r="AD770" i="21" s="1"/>
  <c r="F770" i="12"/>
  <c r="S770" i="21" s="1"/>
  <c r="I769" i="12"/>
  <c r="BV769" i="21" s="1"/>
  <c r="H769" i="12"/>
  <c r="AZ769" i="21" s="1"/>
  <c r="G769" i="12"/>
  <c r="AD769" i="21" s="1"/>
  <c r="F769" i="12"/>
  <c r="S769" i="21" s="1"/>
  <c r="I768" i="12"/>
  <c r="BV768" i="21" s="1"/>
  <c r="H768" i="12"/>
  <c r="AZ768" i="21" s="1"/>
  <c r="G768" i="12"/>
  <c r="AD768" i="21" s="1"/>
  <c r="F768" i="12"/>
  <c r="S768" i="21" s="1"/>
  <c r="I767" i="12"/>
  <c r="BV767" i="21" s="1"/>
  <c r="H767" i="12"/>
  <c r="AZ767" i="21" s="1"/>
  <c r="G767" i="12"/>
  <c r="AD767" i="21" s="1"/>
  <c r="F767" i="12"/>
  <c r="S767" i="21" s="1"/>
  <c r="I766" i="12"/>
  <c r="BV766" i="21" s="1"/>
  <c r="H766" i="12"/>
  <c r="AZ766" i="21" s="1"/>
  <c r="G766" i="12"/>
  <c r="AD766" i="21" s="1"/>
  <c r="F766" i="12"/>
  <c r="S766" i="21" s="1"/>
  <c r="I765" i="12"/>
  <c r="BV765" i="21" s="1"/>
  <c r="H765" i="12"/>
  <c r="AZ765" i="21" s="1"/>
  <c r="G765" i="12"/>
  <c r="AD765" i="21" s="1"/>
  <c r="F765" i="12"/>
  <c r="S765" i="21" s="1"/>
  <c r="I764" i="12"/>
  <c r="BV764" i="21" s="1"/>
  <c r="H764" i="12"/>
  <c r="AZ764" i="21" s="1"/>
  <c r="G764" i="12"/>
  <c r="AD764" i="21" s="1"/>
  <c r="F764" i="12"/>
  <c r="S764" i="21" s="1"/>
  <c r="I763" i="12"/>
  <c r="BV763" i="21" s="1"/>
  <c r="H763" i="12"/>
  <c r="AZ763" i="21" s="1"/>
  <c r="G763" i="12"/>
  <c r="AD763" i="21" s="1"/>
  <c r="F763" i="12"/>
  <c r="S763" i="21" s="1"/>
  <c r="I762" i="12"/>
  <c r="BV762" i="21" s="1"/>
  <c r="H762" i="12"/>
  <c r="AZ762" i="21" s="1"/>
  <c r="G762" i="12"/>
  <c r="AD762" i="21" s="1"/>
  <c r="F762" i="12"/>
  <c r="S762" i="21" s="1"/>
  <c r="I761" i="12"/>
  <c r="BV761" i="21" s="1"/>
  <c r="H761" i="12"/>
  <c r="AZ761" i="21" s="1"/>
  <c r="G761" i="12"/>
  <c r="AD761" i="21" s="1"/>
  <c r="F761" i="12"/>
  <c r="S761" i="21" s="1"/>
  <c r="K758" i="12"/>
  <c r="J758" i="12"/>
  <c r="E758" i="12"/>
  <c r="A758" i="12" s="1"/>
  <c r="K757" i="12"/>
  <c r="J757" i="12"/>
  <c r="E757" i="12"/>
  <c r="A757" i="12" s="1"/>
  <c r="K756" i="12"/>
  <c r="J756" i="12"/>
  <c r="E756" i="12"/>
  <c r="A756" i="12" s="1"/>
  <c r="K755" i="12"/>
  <c r="J755" i="12"/>
  <c r="E755" i="12"/>
  <c r="A755" i="12" s="1"/>
  <c r="K754" i="12"/>
  <c r="J754" i="12"/>
  <c r="E754" i="12"/>
  <c r="A754" i="12" s="1"/>
  <c r="K753" i="12"/>
  <c r="J753" i="12"/>
  <c r="E753" i="12"/>
  <c r="A753" i="12" s="1"/>
  <c r="K752" i="12"/>
  <c r="J752" i="12"/>
  <c r="E752" i="12"/>
  <c r="A752" i="12" s="1"/>
  <c r="K751" i="12"/>
  <c r="J751" i="12"/>
  <c r="E751" i="12"/>
  <c r="A751" i="12" s="1"/>
  <c r="K750" i="12"/>
  <c r="J750" i="12"/>
  <c r="E750" i="12"/>
  <c r="A750" i="12" s="1"/>
  <c r="K749" i="12"/>
  <c r="J749" i="12"/>
  <c r="E749" i="12"/>
  <c r="A749" i="12" s="1"/>
  <c r="I748" i="12"/>
  <c r="H748" i="12"/>
  <c r="G748" i="12"/>
  <c r="F748" i="12"/>
  <c r="K746" i="12"/>
  <c r="J746" i="12"/>
  <c r="E746" i="12"/>
  <c r="A746" i="12" s="1"/>
  <c r="K745" i="12"/>
  <c r="J745" i="12"/>
  <c r="E745" i="12"/>
  <c r="A745" i="12" s="1"/>
  <c r="K744" i="12"/>
  <c r="J744" i="12"/>
  <c r="E744" i="12"/>
  <c r="A744" i="12" s="1"/>
  <c r="K743" i="12"/>
  <c r="J743" i="12"/>
  <c r="E743" i="12"/>
  <c r="A743" i="12" s="1"/>
  <c r="K742" i="12"/>
  <c r="J742" i="12"/>
  <c r="E742" i="12"/>
  <c r="A742" i="12" s="1"/>
  <c r="K741" i="12"/>
  <c r="J741" i="12"/>
  <c r="E741" i="12"/>
  <c r="A741" i="12" s="1"/>
  <c r="K740" i="12"/>
  <c r="J740" i="12"/>
  <c r="E740" i="12"/>
  <c r="A740" i="12" s="1"/>
  <c r="K739" i="12"/>
  <c r="J739" i="12"/>
  <c r="E739" i="12"/>
  <c r="A739" i="12" s="1"/>
  <c r="K738" i="12"/>
  <c r="J738" i="12"/>
  <c r="E738" i="12"/>
  <c r="A738" i="12" s="1"/>
  <c r="K737" i="12"/>
  <c r="J737" i="12"/>
  <c r="E737" i="12"/>
  <c r="A737" i="12" s="1"/>
  <c r="I736" i="12"/>
  <c r="H736" i="12"/>
  <c r="G736" i="12"/>
  <c r="F736" i="12"/>
  <c r="I735" i="12"/>
  <c r="K734" i="12"/>
  <c r="J734" i="12"/>
  <c r="E734" i="12"/>
  <c r="A734" i="12" s="1"/>
  <c r="K733" i="12"/>
  <c r="J733" i="12"/>
  <c r="E733" i="12"/>
  <c r="A733" i="12" s="1"/>
  <c r="K732" i="12"/>
  <c r="J732" i="12"/>
  <c r="E732" i="12"/>
  <c r="A732" i="12" s="1"/>
  <c r="K731" i="12"/>
  <c r="J731" i="12"/>
  <c r="E731" i="12"/>
  <c r="A731" i="12" s="1"/>
  <c r="K730" i="12"/>
  <c r="J730" i="12"/>
  <c r="E730" i="12"/>
  <c r="A730" i="12" s="1"/>
  <c r="K729" i="12"/>
  <c r="J729" i="12"/>
  <c r="E729" i="12"/>
  <c r="A729" i="12" s="1"/>
  <c r="K728" i="12"/>
  <c r="J728" i="12"/>
  <c r="E728" i="12"/>
  <c r="A728" i="12" s="1"/>
  <c r="K727" i="12"/>
  <c r="J727" i="12"/>
  <c r="E727" i="12"/>
  <c r="A727" i="12" s="1"/>
  <c r="K726" i="12"/>
  <c r="J726" i="12"/>
  <c r="E726" i="12"/>
  <c r="A726" i="12" s="1"/>
  <c r="K725" i="12"/>
  <c r="J725" i="12"/>
  <c r="E725" i="12"/>
  <c r="A725" i="12" s="1"/>
  <c r="I724" i="12"/>
  <c r="H724" i="12"/>
  <c r="G724" i="12"/>
  <c r="F724" i="12"/>
  <c r="I723" i="12"/>
  <c r="I722" i="12"/>
  <c r="BV722" i="21" s="1"/>
  <c r="H722" i="12"/>
  <c r="AZ722" i="21" s="1"/>
  <c r="G722" i="12"/>
  <c r="AD722" i="21" s="1"/>
  <c r="F722" i="12"/>
  <c r="S722" i="21" s="1"/>
  <c r="I721" i="12"/>
  <c r="BV721" i="21" s="1"/>
  <c r="H721" i="12"/>
  <c r="AZ721" i="21" s="1"/>
  <c r="G721" i="12"/>
  <c r="AD721" i="21" s="1"/>
  <c r="F721" i="12"/>
  <c r="S721" i="21" s="1"/>
  <c r="I720" i="12"/>
  <c r="BV720" i="21" s="1"/>
  <c r="H720" i="12"/>
  <c r="AZ720" i="21" s="1"/>
  <c r="G720" i="12"/>
  <c r="AD720" i="21" s="1"/>
  <c r="F720" i="12"/>
  <c r="S720" i="21" s="1"/>
  <c r="I719" i="12"/>
  <c r="BV719" i="21" s="1"/>
  <c r="H719" i="12"/>
  <c r="AZ719" i="21" s="1"/>
  <c r="G719" i="12"/>
  <c r="AD719" i="21" s="1"/>
  <c r="F719" i="12"/>
  <c r="S719" i="21" s="1"/>
  <c r="I718" i="12"/>
  <c r="BV718" i="21" s="1"/>
  <c r="H718" i="12"/>
  <c r="AZ718" i="21" s="1"/>
  <c r="G718" i="12"/>
  <c r="AD718" i="21" s="1"/>
  <c r="F718" i="12"/>
  <c r="S718" i="21" s="1"/>
  <c r="I717" i="12"/>
  <c r="BV717" i="21" s="1"/>
  <c r="H717" i="12"/>
  <c r="AZ717" i="21" s="1"/>
  <c r="G717" i="12"/>
  <c r="AD717" i="21" s="1"/>
  <c r="F717" i="12"/>
  <c r="S717" i="21" s="1"/>
  <c r="I716" i="12"/>
  <c r="BV716" i="21" s="1"/>
  <c r="H716" i="12"/>
  <c r="AZ716" i="21" s="1"/>
  <c r="G716" i="12"/>
  <c r="AD716" i="21" s="1"/>
  <c r="F716" i="12"/>
  <c r="S716" i="21" s="1"/>
  <c r="I715" i="12"/>
  <c r="BV715" i="21" s="1"/>
  <c r="H715" i="12"/>
  <c r="AZ715" i="21" s="1"/>
  <c r="G715" i="12"/>
  <c r="AD715" i="21" s="1"/>
  <c r="F715" i="12"/>
  <c r="S715" i="21" s="1"/>
  <c r="I714" i="12"/>
  <c r="BV714" i="21" s="1"/>
  <c r="H714" i="12"/>
  <c r="AZ714" i="21" s="1"/>
  <c r="G714" i="12"/>
  <c r="AD714" i="21" s="1"/>
  <c r="F714" i="12"/>
  <c r="S714" i="21" s="1"/>
  <c r="I713" i="12"/>
  <c r="BV713" i="21" s="1"/>
  <c r="H713" i="12"/>
  <c r="AZ713" i="21" s="1"/>
  <c r="G713" i="12"/>
  <c r="AD713" i="21" s="1"/>
  <c r="F713" i="12"/>
  <c r="S713" i="21" s="1"/>
  <c r="K710" i="12"/>
  <c r="J710" i="12"/>
  <c r="E710" i="12"/>
  <c r="A710" i="12" s="1"/>
  <c r="K709" i="12"/>
  <c r="J709" i="12"/>
  <c r="E709" i="12"/>
  <c r="A709" i="12" s="1"/>
  <c r="K708" i="12"/>
  <c r="J708" i="12"/>
  <c r="E708" i="12"/>
  <c r="A708" i="12" s="1"/>
  <c r="K707" i="12"/>
  <c r="J707" i="12"/>
  <c r="E707" i="12"/>
  <c r="A707" i="12" s="1"/>
  <c r="K706" i="12"/>
  <c r="J706" i="12"/>
  <c r="E706" i="12"/>
  <c r="A706" i="12" s="1"/>
  <c r="K705" i="12"/>
  <c r="J705" i="12"/>
  <c r="E705" i="12"/>
  <c r="A705" i="12" s="1"/>
  <c r="K704" i="12"/>
  <c r="J704" i="12"/>
  <c r="E704" i="12"/>
  <c r="A704" i="12" s="1"/>
  <c r="K703" i="12"/>
  <c r="J703" i="12"/>
  <c r="E703" i="12"/>
  <c r="A703" i="12" s="1"/>
  <c r="K702" i="12"/>
  <c r="J702" i="12"/>
  <c r="E702" i="12"/>
  <c r="A702" i="12" s="1"/>
  <c r="K701" i="12"/>
  <c r="J701" i="12"/>
  <c r="E701" i="12"/>
  <c r="A701" i="12" s="1"/>
  <c r="I700" i="12"/>
  <c r="H700" i="12"/>
  <c r="G700" i="12"/>
  <c r="F700" i="12"/>
  <c r="I699" i="12"/>
  <c r="K698" i="12"/>
  <c r="J698" i="12"/>
  <c r="E698" i="12"/>
  <c r="A698" i="12" s="1"/>
  <c r="K697" i="12"/>
  <c r="J697" i="12"/>
  <c r="E697" i="12"/>
  <c r="A697" i="12" s="1"/>
  <c r="K696" i="12"/>
  <c r="J696" i="12"/>
  <c r="E696" i="12"/>
  <c r="A696" i="12" s="1"/>
  <c r="K695" i="12"/>
  <c r="J695" i="12"/>
  <c r="E695" i="12"/>
  <c r="A695" i="12" s="1"/>
  <c r="K694" i="12"/>
  <c r="J694" i="12"/>
  <c r="E694" i="12"/>
  <c r="A694" i="12" s="1"/>
  <c r="K693" i="12"/>
  <c r="J693" i="12"/>
  <c r="E693" i="12"/>
  <c r="A693" i="12" s="1"/>
  <c r="K692" i="12"/>
  <c r="J692" i="12"/>
  <c r="E692" i="12"/>
  <c r="A692" i="12" s="1"/>
  <c r="K691" i="12"/>
  <c r="J691" i="12"/>
  <c r="E691" i="12"/>
  <c r="A691" i="12" s="1"/>
  <c r="K690" i="12"/>
  <c r="J690" i="12"/>
  <c r="E690" i="12"/>
  <c r="A690" i="12" s="1"/>
  <c r="K689" i="12"/>
  <c r="J689" i="12"/>
  <c r="E689" i="12"/>
  <c r="A689" i="12" s="1"/>
  <c r="I688" i="12"/>
  <c r="H688" i="12"/>
  <c r="G688" i="12"/>
  <c r="F688" i="12"/>
  <c r="I687" i="12"/>
  <c r="K686" i="12"/>
  <c r="J686" i="12"/>
  <c r="E686" i="12"/>
  <c r="A686" i="12" s="1"/>
  <c r="K685" i="12"/>
  <c r="J685" i="12"/>
  <c r="E685" i="12"/>
  <c r="A685" i="12" s="1"/>
  <c r="K684" i="12"/>
  <c r="J684" i="12"/>
  <c r="E684" i="12"/>
  <c r="A684" i="12" s="1"/>
  <c r="K683" i="12"/>
  <c r="J683" i="12"/>
  <c r="E683" i="12"/>
  <c r="A683" i="12" s="1"/>
  <c r="K682" i="12"/>
  <c r="J682" i="12"/>
  <c r="E682" i="12"/>
  <c r="A682" i="12" s="1"/>
  <c r="K681" i="12"/>
  <c r="J681" i="12"/>
  <c r="E681" i="12"/>
  <c r="A681" i="12" s="1"/>
  <c r="K680" i="12"/>
  <c r="J680" i="12"/>
  <c r="E680" i="12"/>
  <c r="A680" i="12" s="1"/>
  <c r="K679" i="12"/>
  <c r="J679" i="12"/>
  <c r="E679" i="12"/>
  <c r="A679" i="12" s="1"/>
  <c r="K678" i="12"/>
  <c r="J678" i="12"/>
  <c r="E678" i="12"/>
  <c r="A678" i="12" s="1"/>
  <c r="K677" i="12"/>
  <c r="J677" i="12"/>
  <c r="E677" i="12"/>
  <c r="A677" i="12" s="1"/>
  <c r="I676" i="12"/>
  <c r="H676" i="12"/>
  <c r="G676" i="12"/>
  <c r="F676" i="12"/>
  <c r="I674" i="12"/>
  <c r="BV674" i="21" s="1"/>
  <c r="H674" i="12"/>
  <c r="AZ674" i="21" s="1"/>
  <c r="G674" i="12"/>
  <c r="AD674" i="21" s="1"/>
  <c r="F674" i="12"/>
  <c r="S674" i="21" s="1"/>
  <c r="I673" i="12"/>
  <c r="BV673" i="21" s="1"/>
  <c r="H673" i="12"/>
  <c r="AZ673" i="21" s="1"/>
  <c r="G673" i="12"/>
  <c r="AD673" i="21" s="1"/>
  <c r="F673" i="12"/>
  <c r="S673" i="21" s="1"/>
  <c r="I672" i="12"/>
  <c r="BV672" i="21" s="1"/>
  <c r="H672" i="12"/>
  <c r="AZ672" i="21" s="1"/>
  <c r="G672" i="12"/>
  <c r="AD672" i="21" s="1"/>
  <c r="F672" i="12"/>
  <c r="S672" i="21" s="1"/>
  <c r="I671" i="12"/>
  <c r="BV671" i="21" s="1"/>
  <c r="H671" i="12"/>
  <c r="AZ671" i="21" s="1"/>
  <c r="G671" i="12"/>
  <c r="AD671" i="21" s="1"/>
  <c r="F671" i="12"/>
  <c r="S671" i="21" s="1"/>
  <c r="I670" i="12"/>
  <c r="BV670" i="21" s="1"/>
  <c r="H670" i="12"/>
  <c r="AZ670" i="21" s="1"/>
  <c r="G670" i="12"/>
  <c r="AD670" i="21" s="1"/>
  <c r="F670" i="12"/>
  <c r="S670" i="21" s="1"/>
  <c r="I669" i="12"/>
  <c r="BV669" i="21" s="1"/>
  <c r="H669" i="12"/>
  <c r="AZ669" i="21" s="1"/>
  <c r="G669" i="12"/>
  <c r="AD669" i="21" s="1"/>
  <c r="F669" i="12"/>
  <c r="S669" i="21" s="1"/>
  <c r="I668" i="12"/>
  <c r="BV668" i="21" s="1"/>
  <c r="H668" i="12"/>
  <c r="AZ668" i="21" s="1"/>
  <c r="G668" i="12"/>
  <c r="AD668" i="21" s="1"/>
  <c r="F668" i="12"/>
  <c r="S668" i="21" s="1"/>
  <c r="I667" i="12"/>
  <c r="BV667" i="21" s="1"/>
  <c r="H667" i="12"/>
  <c r="AZ667" i="21" s="1"/>
  <c r="G667" i="12"/>
  <c r="AD667" i="21" s="1"/>
  <c r="F667" i="12"/>
  <c r="S667" i="21" s="1"/>
  <c r="I666" i="12"/>
  <c r="BV666" i="21" s="1"/>
  <c r="H666" i="12"/>
  <c r="AZ666" i="21" s="1"/>
  <c r="G666" i="12"/>
  <c r="AD666" i="21" s="1"/>
  <c r="F666" i="12"/>
  <c r="S666" i="21" s="1"/>
  <c r="I665" i="12"/>
  <c r="BV665" i="21" s="1"/>
  <c r="H665" i="12"/>
  <c r="AZ665" i="21" s="1"/>
  <c r="G665" i="12"/>
  <c r="AD665" i="21" s="1"/>
  <c r="F665" i="12"/>
  <c r="S665" i="21" s="1"/>
  <c r="K662" i="12"/>
  <c r="J662" i="12"/>
  <c r="E662" i="12"/>
  <c r="A662" i="12" s="1"/>
  <c r="K661" i="12"/>
  <c r="J661" i="12"/>
  <c r="E661" i="12"/>
  <c r="A661" i="12" s="1"/>
  <c r="K660" i="12"/>
  <c r="J660" i="12"/>
  <c r="E660" i="12"/>
  <c r="A660" i="12" s="1"/>
  <c r="K659" i="12"/>
  <c r="J659" i="12"/>
  <c r="E659" i="12"/>
  <c r="A659" i="12" s="1"/>
  <c r="K658" i="12"/>
  <c r="J658" i="12"/>
  <c r="E658" i="12"/>
  <c r="A658" i="12" s="1"/>
  <c r="K657" i="12"/>
  <c r="J657" i="12"/>
  <c r="E657" i="12"/>
  <c r="A657" i="12" s="1"/>
  <c r="K656" i="12"/>
  <c r="J656" i="12"/>
  <c r="E656" i="12"/>
  <c r="A656" i="12" s="1"/>
  <c r="K655" i="12"/>
  <c r="J655" i="12"/>
  <c r="E655" i="12"/>
  <c r="A655" i="12" s="1"/>
  <c r="K654" i="12"/>
  <c r="J654" i="12"/>
  <c r="E654" i="12"/>
  <c r="A654" i="12" s="1"/>
  <c r="K653" i="12"/>
  <c r="J653" i="12"/>
  <c r="E653" i="12"/>
  <c r="A653" i="12" s="1"/>
  <c r="I652" i="12"/>
  <c r="H652" i="12"/>
  <c r="G652" i="12"/>
  <c r="F652" i="12"/>
  <c r="I650" i="12"/>
  <c r="H650" i="12"/>
  <c r="G650" i="12"/>
  <c r="F650" i="12"/>
  <c r="I649" i="12"/>
  <c r="H649" i="12"/>
  <c r="G649" i="12"/>
  <c r="F649" i="12"/>
  <c r="I648" i="12"/>
  <c r="H648" i="12"/>
  <c r="G648" i="12"/>
  <c r="F648" i="12"/>
  <c r="I647" i="12"/>
  <c r="H647" i="12"/>
  <c r="G647" i="12"/>
  <c r="F647" i="12"/>
  <c r="I646" i="12"/>
  <c r="H646" i="12"/>
  <c r="G646" i="12"/>
  <c r="F646" i="12"/>
  <c r="I645" i="12"/>
  <c r="H645" i="12"/>
  <c r="G645" i="12"/>
  <c r="F645" i="12"/>
  <c r="I644" i="12"/>
  <c r="H644" i="12"/>
  <c r="G644" i="12"/>
  <c r="F644" i="12"/>
  <c r="I643" i="12"/>
  <c r="H643" i="12"/>
  <c r="G643" i="12"/>
  <c r="F643" i="12"/>
  <c r="I642" i="12"/>
  <c r="H642" i="12"/>
  <c r="G642" i="12"/>
  <c r="F642" i="12"/>
  <c r="I641" i="12"/>
  <c r="H641" i="12"/>
  <c r="G641" i="12"/>
  <c r="F641" i="12"/>
  <c r="K638" i="12"/>
  <c r="J638" i="12"/>
  <c r="E638" i="12"/>
  <c r="A638" i="12" s="1"/>
  <c r="K637" i="12"/>
  <c r="J637" i="12"/>
  <c r="E637" i="12"/>
  <c r="A637" i="12" s="1"/>
  <c r="K636" i="12"/>
  <c r="J636" i="12"/>
  <c r="E636" i="12"/>
  <c r="A636" i="12" s="1"/>
  <c r="K635" i="12"/>
  <c r="J635" i="12"/>
  <c r="E635" i="12"/>
  <c r="A635" i="12" s="1"/>
  <c r="K634" i="12"/>
  <c r="J634" i="12"/>
  <c r="E634" i="12"/>
  <c r="A634" i="12" s="1"/>
  <c r="K633" i="12"/>
  <c r="J633" i="12"/>
  <c r="E633" i="12"/>
  <c r="A633" i="12" s="1"/>
  <c r="K632" i="12"/>
  <c r="J632" i="12"/>
  <c r="E632" i="12"/>
  <c r="A632" i="12" s="1"/>
  <c r="K631" i="12"/>
  <c r="J631" i="12"/>
  <c r="E631" i="12"/>
  <c r="A631" i="12" s="1"/>
  <c r="K630" i="12"/>
  <c r="J630" i="12"/>
  <c r="E630" i="12"/>
  <c r="A630" i="12" s="1"/>
  <c r="K629" i="12"/>
  <c r="J629" i="12"/>
  <c r="E629" i="12"/>
  <c r="A629" i="12" s="1"/>
  <c r="I628" i="12"/>
  <c r="H628" i="12"/>
  <c r="G628" i="12"/>
  <c r="F628" i="12"/>
  <c r="I627" i="12"/>
  <c r="K626" i="12"/>
  <c r="J626" i="12"/>
  <c r="E626" i="12"/>
  <c r="A626" i="12" s="1"/>
  <c r="K625" i="12"/>
  <c r="J625" i="12"/>
  <c r="E625" i="12"/>
  <c r="A625" i="12" s="1"/>
  <c r="K624" i="12"/>
  <c r="J624" i="12"/>
  <c r="E624" i="12"/>
  <c r="A624" i="12" s="1"/>
  <c r="K623" i="12"/>
  <c r="J623" i="12"/>
  <c r="E623" i="12"/>
  <c r="A623" i="12" s="1"/>
  <c r="K622" i="12"/>
  <c r="J622" i="12"/>
  <c r="E622" i="12"/>
  <c r="A622" i="12" s="1"/>
  <c r="K621" i="12"/>
  <c r="J621" i="12"/>
  <c r="E621" i="12"/>
  <c r="A621" i="12" s="1"/>
  <c r="K620" i="12"/>
  <c r="J620" i="12"/>
  <c r="E620" i="12"/>
  <c r="A620" i="12" s="1"/>
  <c r="K619" i="12"/>
  <c r="J619" i="12"/>
  <c r="E619" i="12"/>
  <c r="A619" i="12" s="1"/>
  <c r="K618" i="12"/>
  <c r="J618" i="12"/>
  <c r="E618" i="12"/>
  <c r="A618" i="12" s="1"/>
  <c r="K617" i="12"/>
  <c r="J617" i="12"/>
  <c r="E617" i="12"/>
  <c r="A617" i="12" s="1"/>
  <c r="I616" i="12"/>
  <c r="H616" i="12"/>
  <c r="G616" i="12"/>
  <c r="F616" i="12"/>
  <c r="K614" i="12"/>
  <c r="J614" i="12"/>
  <c r="E614" i="12"/>
  <c r="A614" i="12" s="1"/>
  <c r="K613" i="12"/>
  <c r="J613" i="12"/>
  <c r="E613" i="12"/>
  <c r="A613" i="12" s="1"/>
  <c r="K612" i="12"/>
  <c r="J612" i="12"/>
  <c r="E612" i="12"/>
  <c r="A612" i="12" s="1"/>
  <c r="K611" i="12"/>
  <c r="J611" i="12"/>
  <c r="E611" i="12"/>
  <c r="A611" i="12" s="1"/>
  <c r="K610" i="12"/>
  <c r="J610" i="12"/>
  <c r="E610" i="12"/>
  <c r="A610" i="12" s="1"/>
  <c r="K609" i="12"/>
  <c r="J609" i="12"/>
  <c r="E609" i="12"/>
  <c r="A609" i="12" s="1"/>
  <c r="K608" i="12"/>
  <c r="J608" i="12"/>
  <c r="E608" i="12"/>
  <c r="A608" i="12" s="1"/>
  <c r="K607" i="12"/>
  <c r="J607" i="12"/>
  <c r="E607" i="12"/>
  <c r="A607" i="12" s="1"/>
  <c r="K606" i="12"/>
  <c r="J606" i="12"/>
  <c r="E606" i="12"/>
  <c r="A606" i="12" s="1"/>
  <c r="K605" i="12"/>
  <c r="J605" i="12"/>
  <c r="E605" i="12"/>
  <c r="A605" i="12" s="1"/>
  <c r="I604" i="12"/>
  <c r="H604" i="12"/>
  <c r="G604" i="12"/>
  <c r="F604" i="12"/>
  <c r="K602" i="12"/>
  <c r="J602" i="12"/>
  <c r="E602" i="12"/>
  <c r="A602" i="12" s="1"/>
  <c r="K601" i="12"/>
  <c r="J601" i="12"/>
  <c r="E601" i="12"/>
  <c r="A601" i="12" s="1"/>
  <c r="K600" i="12"/>
  <c r="J600" i="12"/>
  <c r="E600" i="12"/>
  <c r="A600" i="12" s="1"/>
  <c r="K599" i="12"/>
  <c r="J599" i="12"/>
  <c r="E599" i="12"/>
  <c r="A599" i="12" s="1"/>
  <c r="K598" i="12"/>
  <c r="J598" i="12"/>
  <c r="E598" i="12"/>
  <c r="A598" i="12" s="1"/>
  <c r="K597" i="12"/>
  <c r="J597" i="12"/>
  <c r="E597" i="12"/>
  <c r="A597" i="12" s="1"/>
  <c r="K596" i="12"/>
  <c r="J596" i="12"/>
  <c r="E596" i="12"/>
  <c r="A596" i="12" s="1"/>
  <c r="K595" i="12"/>
  <c r="J595" i="12"/>
  <c r="E595" i="12"/>
  <c r="A595" i="12" s="1"/>
  <c r="K594" i="12"/>
  <c r="J594" i="12"/>
  <c r="E594" i="12"/>
  <c r="A594" i="12" s="1"/>
  <c r="K593" i="12"/>
  <c r="J593" i="12"/>
  <c r="E593" i="12"/>
  <c r="A593" i="12" s="1"/>
  <c r="I592" i="12"/>
  <c r="H592" i="12"/>
  <c r="G592" i="12"/>
  <c r="F592" i="12"/>
  <c r="I591" i="12"/>
  <c r="K590" i="12"/>
  <c r="J590" i="12"/>
  <c r="E590" i="12"/>
  <c r="A590" i="12" s="1"/>
  <c r="K589" i="12"/>
  <c r="J589" i="12"/>
  <c r="E589" i="12"/>
  <c r="A589" i="12" s="1"/>
  <c r="K588" i="12"/>
  <c r="J588" i="12"/>
  <c r="E588" i="12"/>
  <c r="A588" i="12" s="1"/>
  <c r="K587" i="12"/>
  <c r="J587" i="12"/>
  <c r="E587" i="12"/>
  <c r="A587" i="12" s="1"/>
  <c r="K586" i="12"/>
  <c r="J586" i="12"/>
  <c r="E586" i="12"/>
  <c r="A586" i="12" s="1"/>
  <c r="K585" i="12"/>
  <c r="J585" i="12"/>
  <c r="E585" i="12"/>
  <c r="A585" i="12" s="1"/>
  <c r="K584" i="12"/>
  <c r="J584" i="12"/>
  <c r="E584" i="12"/>
  <c r="A584" i="12" s="1"/>
  <c r="K583" i="12"/>
  <c r="J583" i="12"/>
  <c r="E583" i="12"/>
  <c r="A583" i="12" s="1"/>
  <c r="K582" i="12"/>
  <c r="J582" i="12"/>
  <c r="E582" i="12"/>
  <c r="A582" i="12" s="1"/>
  <c r="K581" i="12"/>
  <c r="J581" i="12"/>
  <c r="E581" i="12"/>
  <c r="A581" i="12" s="1"/>
  <c r="I580" i="12"/>
  <c r="H580" i="12"/>
  <c r="G580" i="12"/>
  <c r="F580" i="12"/>
  <c r="I579" i="12"/>
  <c r="K566" i="12"/>
  <c r="J566" i="12"/>
  <c r="E566" i="12"/>
  <c r="A566" i="12" s="1"/>
  <c r="K565" i="12"/>
  <c r="J565" i="12"/>
  <c r="E565" i="12"/>
  <c r="A565" i="12" s="1"/>
  <c r="K564" i="12"/>
  <c r="J564" i="12"/>
  <c r="E564" i="12"/>
  <c r="A564" i="12" s="1"/>
  <c r="K563" i="12"/>
  <c r="J563" i="12"/>
  <c r="E563" i="12"/>
  <c r="A563" i="12" s="1"/>
  <c r="K562" i="12"/>
  <c r="J562" i="12"/>
  <c r="E562" i="12"/>
  <c r="A562" i="12" s="1"/>
  <c r="K561" i="12"/>
  <c r="J561" i="12"/>
  <c r="E561" i="12"/>
  <c r="A561" i="12" s="1"/>
  <c r="K560" i="12"/>
  <c r="J560" i="12"/>
  <c r="E560" i="12"/>
  <c r="A560" i="12" s="1"/>
  <c r="K559" i="12"/>
  <c r="J559" i="12"/>
  <c r="E559" i="12"/>
  <c r="A559" i="12" s="1"/>
  <c r="K558" i="12"/>
  <c r="J558" i="12"/>
  <c r="E558" i="12"/>
  <c r="A558" i="12" s="1"/>
  <c r="K557" i="12"/>
  <c r="J557" i="12"/>
  <c r="E557" i="12"/>
  <c r="A557" i="12" s="1"/>
  <c r="I556" i="12"/>
  <c r="H556" i="12"/>
  <c r="G556" i="12"/>
  <c r="F556" i="12"/>
  <c r="I555" i="12"/>
  <c r="K542" i="12"/>
  <c r="K494" i="12" s="1"/>
  <c r="J542" i="12"/>
  <c r="J494" i="12" s="1"/>
  <c r="E542" i="12"/>
  <c r="K541" i="12"/>
  <c r="K493" i="12" s="1"/>
  <c r="J541" i="12"/>
  <c r="J493" i="12" s="1"/>
  <c r="E541" i="12"/>
  <c r="K540" i="12"/>
  <c r="K492" i="12" s="1"/>
  <c r="J540" i="12"/>
  <c r="J492" i="12" s="1"/>
  <c r="E540" i="12"/>
  <c r="K539" i="12"/>
  <c r="K491" i="12" s="1"/>
  <c r="J539" i="12"/>
  <c r="J491" i="12" s="1"/>
  <c r="E539" i="12"/>
  <c r="K538" i="12"/>
  <c r="K490" i="12" s="1"/>
  <c r="J538" i="12"/>
  <c r="J490" i="12" s="1"/>
  <c r="E538" i="12"/>
  <c r="K537" i="12"/>
  <c r="K489" i="12" s="1"/>
  <c r="J537" i="12"/>
  <c r="J489" i="12" s="1"/>
  <c r="E537" i="12"/>
  <c r="K536" i="12"/>
  <c r="K488" i="12" s="1"/>
  <c r="J536" i="12"/>
  <c r="J488" i="12" s="1"/>
  <c r="E536" i="12"/>
  <c r="K535" i="12"/>
  <c r="K487" i="12" s="1"/>
  <c r="J535" i="12"/>
  <c r="J487" i="12" s="1"/>
  <c r="E535" i="12"/>
  <c r="K534" i="12"/>
  <c r="K486" i="12" s="1"/>
  <c r="J534" i="12"/>
  <c r="J486" i="12" s="1"/>
  <c r="E534" i="12"/>
  <c r="K533" i="12"/>
  <c r="K485" i="12" s="1"/>
  <c r="J533" i="12"/>
  <c r="J485" i="12" s="1"/>
  <c r="E533" i="12"/>
  <c r="I532" i="12"/>
  <c r="H532" i="12"/>
  <c r="G532" i="12"/>
  <c r="F532" i="12"/>
  <c r="I531" i="12"/>
  <c r="K470" i="12"/>
  <c r="J470" i="12"/>
  <c r="E470" i="12"/>
  <c r="K469" i="12"/>
  <c r="J469" i="12"/>
  <c r="E469" i="12"/>
  <c r="K468" i="12"/>
  <c r="J468" i="12"/>
  <c r="E468" i="12"/>
  <c r="K467" i="12"/>
  <c r="J467" i="12"/>
  <c r="E467" i="12"/>
  <c r="K466" i="12"/>
  <c r="J466" i="12"/>
  <c r="E466" i="12"/>
  <c r="K465" i="12"/>
  <c r="J465" i="12"/>
  <c r="E465" i="12"/>
  <c r="K464" i="12"/>
  <c r="J464" i="12"/>
  <c r="E464" i="12"/>
  <c r="K463" i="12"/>
  <c r="J463" i="12"/>
  <c r="E463" i="12"/>
  <c r="K462" i="12"/>
  <c r="J462" i="12"/>
  <c r="E462" i="12"/>
  <c r="K461" i="12"/>
  <c r="J461" i="12"/>
  <c r="E461" i="12"/>
  <c r="I460" i="12"/>
  <c r="H460" i="12"/>
  <c r="G460" i="12"/>
  <c r="F460" i="12"/>
  <c r="K458" i="12"/>
  <c r="J458" i="12"/>
  <c r="E458" i="12"/>
  <c r="K457" i="12"/>
  <c r="J457" i="12"/>
  <c r="E457" i="12"/>
  <c r="K456" i="12"/>
  <c r="J456" i="12"/>
  <c r="E456" i="12"/>
  <c r="K455" i="12"/>
  <c r="J455" i="12"/>
  <c r="E455" i="12"/>
  <c r="K454" i="12"/>
  <c r="J454" i="12"/>
  <c r="E454" i="12"/>
  <c r="K453" i="12"/>
  <c r="J453" i="12"/>
  <c r="E453" i="12"/>
  <c r="K452" i="12"/>
  <c r="J452" i="12"/>
  <c r="E452" i="12"/>
  <c r="K451" i="12"/>
  <c r="J451" i="12"/>
  <c r="E451" i="12"/>
  <c r="K450" i="12"/>
  <c r="J450" i="12"/>
  <c r="E450" i="12"/>
  <c r="K449" i="12"/>
  <c r="J449" i="12"/>
  <c r="E449" i="12"/>
  <c r="I448" i="12"/>
  <c r="H448" i="12"/>
  <c r="G448" i="12"/>
  <c r="F448" i="12"/>
  <c r="I447" i="12"/>
  <c r="K446" i="12"/>
  <c r="J446" i="12"/>
  <c r="E446" i="12"/>
  <c r="K445" i="12"/>
  <c r="J445" i="12"/>
  <c r="E445" i="12"/>
  <c r="K444" i="12"/>
  <c r="J444" i="12"/>
  <c r="E444" i="12"/>
  <c r="K443" i="12"/>
  <c r="J443" i="12"/>
  <c r="E443" i="12"/>
  <c r="K442" i="12"/>
  <c r="J442" i="12"/>
  <c r="E442" i="12"/>
  <c r="K441" i="12"/>
  <c r="J441" i="12"/>
  <c r="E441" i="12"/>
  <c r="K440" i="12"/>
  <c r="J440" i="12"/>
  <c r="E440" i="12"/>
  <c r="K439" i="12"/>
  <c r="J439" i="12"/>
  <c r="E439" i="12"/>
  <c r="K438" i="12"/>
  <c r="J438" i="12"/>
  <c r="E438" i="12"/>
  <c r="K437" i="12"/>
  <c r="J437" i="12"/>
  <c r="E437" i="12"/>
  <c r="I436" i="12"/>
  <c r="H436" i="12"/>
  <c r="G436" i="12"/>
  <c r="F436" i="12"/>
  <c r="K434" i="12"/>
  <c r="J434" i="12"/>
  <c r="E434" i="12"/>
  <c r="A434" i="12" s="1"/>
  <c r="K433" i="12"/>
  <c r="J433" i="12"/>
  <c r="E433" i="12"/>
  <c r="A433" i="12" s="1"/>
  <c r="K432" i="12"/>
  <c r="J432" i="12"/>
  <c r="E432" i="12"/>
  <c r="A432" i="12" s="1"/>
  <c r="K431" i="12"/>
  <c r="J431" i="12"/>
  <c r="E431" i="12"/>
  <c r="A431" i="12" s="1"/>
  <c r="K430" i="12"/>
  <c r="J430" i="12"/>
  <c r="E430" i="12"/>
  <c r="A430" i="12" s="1"/>
  <c r="K429" i="12"/>
  <c r="J429" i="12"/>
  <c r="E429" i="12"/>
  <c r="A429" i="12" s="1"/>
  <c r="K428" i="12"/>
  <c r="J428" i="12"/>
  <c r="E428" i="12"/>
  <c r="A428" i="12" s="1"/>
  <c r="K427" i="12"/>
  <c r="J427" i="12"/>
  <c r="E427" i="12"/>
  <c r="A427" i="12" s="1"/>
  <c r="K426" i="12"/>
  <c r="J426" i="12"/>
  <c r="E426" i="12"/>
  <c r="A426" i="12" s="1"/>
  <c r="K425" i="12"/>
  <c r="J425" i="12"/>
  <c r="E425" i="12"/>
  <c r="I424" i="12"/>
  <c r="H424" i="12"/>
  <c r="G424" i="12"/>
  <c r="F424" i="12"/>
  <c r="I423" i="12"/>
  <c r="K422" i="12"/>
  <c r="J422" i="12"/>
  <c r="E422" i="12"/>
  <c r="A422" i="12" s="1"/>
  <c r="K421" i="12"/>
  <c r="J421" i="12"/>
  <c r="E421" i="12"/>
  <c r="A421" i="12" s="1"/>
  <c r="K420" i="12"/>
  <c r="J420" i="12"/>
  <c r="E420" i="12"/>
  <c r="A420" i="12" s="1"/>
  <c r="K419" i="12"/>
  <c r="J419" i="12"/>
  <c r="E419" i="12"/>
  <c r="A419" i="12" s="1"/>
  <c r="K418" i="12"/>
  <c r="J418" i="12"/>
  <c r="E418" i="12"/>
  <c r="A418" i="12" s="1"/>
  <c r="K417" i="12"/>
  <c r="J417" i="12"/>
  <c r="E417" i="12"/>
  <c r="A417" i="12" s="1"/>
  <c r="K416" i="12"/>
  <c r="J416" i="12"/>
  <c r="E416" i="12"/>
  <c r="A416" i="12" s="1"/>
  <c r="K415" i="12"/>
  <c r="J415" i="12"/>
  <c r="E415" i="12"/>
  <c r="A415" i="12" s="1"/>
  <c r="K414" i="12"/>
  <c r="J414" i="12"/>
  <c r="E414" i="12"/>
  <c r="A414" i="12" s="1"/>
  <c r="K413" i="12"/>
  <c r="J413" i="12"/>
  <c r="E413" i="12"/>
  <c r="A413" i="12" s="1"/>
  <c r="I412" i="12"/>
  <c r="H412" i="12"/>
  <c r="G412" i="12"/>
  <c r="F412" i="12"/>
  <c r="I411" i="12"/>
  <c r="K410" i="12"/>
  <c r="J410" i="12"/>
  <c r="E410" i="12"/>
  <c r="A410" i="12" s="1"/>
  <c r="K409" i="12"/>
  <c r="J409" i="12"/>
  <c r="E409" i="12"/>
  <c r="K408" i="12"/>
  <c r="J408" i="12"/>
  <c r="E408" i="12"/>
  <c r="A408" i="12" s="1"/>
  <c r="K407" i="12"/>
  <c r="J407" i="12"/>
  <c r="E407" i="12"/>
  <c r="A407" i="12" s="1"/>
  <c r="K406" i="12"/>
  <c r="J406" i="12"/>
  <c r="E406" i="12"/>
  <c r="A406" i="12" s="1"/>
  <c r="K405" i="12"/>
  <c r="J405" i="12"/>
  <c r="E405" i="12"/>
  <c r="A405" i="12" s="1"/>
  <c r="K404" i="12"/>
  <c r="J404" i="12"/>
  <c r="E404" i="12"/>
  <c r="A404" i="12" s="1"/>
  <c r="K403" i="12"/>
  <c r="J403" i="12"/>
  <c r="E403" i="12"/>
  <c r="K402" i="12"/>
  <c r="J402" i="12"/>
  <c r="E402" i="12"/>
  <c r="A402" i="12" s="1"/>
  <c r="K401" i="12"/>
  <c r="J401" i="12"/>
  <c r="E401" i="12"/>
  <c r="A401" i="12" s="1"/>
  <c r="I400" i="12"/>
  <c r="H400" i="12"/>
  <c r="G400" i="12"/>
  <c r="F400" i="12"/>
  <c r="I399" i="12"/>
  <c r="K398" i="12"/>
  <c r="J398" i="12"/>
  <c r="E398" i="12"/>
  <c r="A398" i="12" s="1"/>
  <c r="K397" i="12"/>
  <c r="J397" i="12"/>
  <c r="E397" i="12"/>
  <c r="A397" i="12" s="1"/>
  <c r="K396" i="12"/>
  <c r="J396" i="12"/>
  <c r="E396" i="12"/>
  <c r="A396" i="12" s="1"/>
  <c r="K395" i="12"/>
  <c r="J395" i="12"/>
  <c r="E395" i="12"/>
  <c r="A395" i="12" s="1"/>
  <c r="K394" i="12"/>
  <c r="J394" i="12"/>
  <c r="E394" i="12"/>
  <c r="A394" i="12" s="1"/>
  <c r="K393" i="12"/>
  <c r="J393" i="12"/>
  <c r="E393" i="12"/>
  <c r="A393" i="12" s="1"/>
  <c r="K392" i="12"/>
  <c r="J392" i="12"/>
  <c r="E392" i="12"/>
  <c r="A392" i="12" s="1"/>
  <c r="K391" i="12"/>
  <c r="J391" i="12"/>
  <c r="E391" i="12"/>
  <c r="A391" i="12" s="1"/>
  <c r="K390" i="12"/>
  <c r="J390" i="12"/>
  <c r="E390" i="12"/>
  <c r="A390" i="12" s="1"/>
  <c r="K389" i="12"/>
  <c r="J389" i="12"/>
  <c r="E389" i="12"/>
  <c r="A389" i="12" s="1"/>
  <c r="I388" i="12"/>
  <c r="H388" i="12"/>
  <c r="G388" i="12"/>
  <c r="F388" i="12"/>
  <c r="K386" i="12"/>
  <c r="J386" i="12"/>
  <c r="E386" i="12"/>
  <c r="A386" i="12" s="1"/>
  <c r="K385" i="12"/>
  <c r="J385" i="12"/>
  <c r="E385" i="12"/>
  <c r="A385" i="12" s="1"/>
  <c r="K384" i="12"/>
  <c r="J384" i="12"/>
  <c r="E384" i="12"/>
  <c r="A384" i="12" s="1"/>
  <c r="K383" i="12"/>
  <c r="J383" i="12"/>
  <c r="E383" i="12"/>
  <c r="A383" i="12" s="1"/>
  <c r="K382" i="12"/>
  <c r="J382" i="12"/>
  <c r="E382" i="12"/>
  <c r="A382" i="12" s="1"/>
  <c r="K381" i="12"/>
  <c r="J381" i="12"/>
  <c r="E381" i="12"/>
  <c r="A381" i="12" s="1"/>
  <c r="K380" i="12"/>
  <c r="J380" i="12"/>
  <c r="E380" i="12"/>
  <c r="A380" i="12" s="1"/>
  <c r="K379" i="12"/>
  <c r="J379" i="12"/>
  <c r="E379" i="12"/>
  <c r="A379" i="12" s="1"/>
  <c r="K378" i="12"/>
  <c r="J378" i="12"/>
  <c r="E378" i="12"/>
  <c r="A378" i="12" s="1"/>
  <c r="K377" i="12"/>
  <c r="J377" i="12"/>
  <c r="E377" i="12"/>
  <c r="I376" i="12"/>
  <c r="H376" i="12"/>
  <c r="G376" i="12"/>
  <c r="F376" i="12"/>
  <c r="I375" i="12"/>
  <c r="H375" i="12"/>
  <c r="G375" i="12"/>
  <c r="K374" i="12"/>
  <c r="J374" i="12"/>
  <c r="E374" i="12"/>
  <c r="A374" i="12" s="1"/>
  <c r="K373" i="12"/>
  <c r="J373" i="12"/>
  <c r="E373" i="12"/>
  <c r="A373" i="12" s="1"/>
  <c r="K372" i="12"/>
  <c r="J372" i="12"/>
  <c r="E372" i="12"/>
  <c r="A372" i="12" s="1"/>
  <c r="K371" i="12"/>
  <c r="J371" i="12"/>
  <c r="E371" i="12"/>
  <c r="A371" i="12" s="1"/>
  <c r="K370" i="12"/>
  <c r="J370" i="12"/>
  <c r="E370" i="12"/>
  <c r="A370" i="12" s="1"/>
  <c r="K369" i="12"/>
  <c r="J369" i="12"/>
  <c r="E369" i="12"/>
  <c r="A369" i="12" s="1"/>
  <c r="K368" i="12"/>
  <c r="J368" i="12"/>
  <c r="E368" i="12"/>
  <c r="A368" i="12" s="1"/>
  <c r="K367" i="12"/>
  <c r="J367" i="12"/>
  <c r="E367" i="12"/>
  <c r="A367" i="12" s="1"/>
  <c r="K366" i="12"/>
  <c r="J366" i="12"/>
  <c r="E366" i="12"/>
  <c r="A366" i="12" s="1"/>
  <c r="K365" i="12"/>
  <c r="J365" i="12"/>
  <c r="E365" i="12"/>
  <c r="A365" i="12" s="1"/>
  <c r="I364" i="12"/>
  <c r="H364" i="12"/>
  <c r="G364" i="12"/>
  <c r="F364" i="12"/>
  <c r="K362" i="12"/>
  <c r="J362" i="12"/>
  <c r="E362" i="12"/>
  <c r="A362" i="12" s="1"/>
  <c r="K361" i="12"/>
  <c r="J361" i="12"/>
  <c r="E361" i="12"/>
  <c r="K360" i="12"/>
  <c r="J360" i="12"/>
  <c r="E360" i="12"/>
  <c r="A360" i="12" s="1"/>
  <c r="K359" i="12"/>
  <c r="J359" i="12"/>
  <c r="E359" i="12"/>
  <c r="A359" i="12" s="1"/>
  <c r="K358" i="12"/>
  <c r="J358" i="12"/>
  <c r="E358" i="12"/>
  <c r="A358" i="12" s="1"/>
  <c r="K357" i="12"/>
  <c r="J357" i="12"/>
  <c r="E357" i="12"/>
  <c r="A357" i="12" s="1"/>
  <c r="K356" i="12"/>
  <c r="J356" i="12"/>
  <c r="E356" i="12"/>
  <c r="A356" i="12" s="1"/>
  <c r="K355" i="12"/>
  <c r="J355" i="12"/>
  <c r="E355" i="12"/>
  <c r="K354" i="12"/>
  <c r="J354" i="12"/>
  <c r="E354" i="12"/>
  <c r="A354" i="12" s="1"/>
  <c r="K353" i="12"/>
  <c r="J353" i="12"/>
  <c r="E353" i="12"/>
  <c r="A353" i="12" s="1"/>
  <c r="I352" i="12"/>
  <c r="H352" i="12"/>
  <c r="G352" i="12"/>
  <c r="F352" i="12"/>
  <c r="I351" i="12"/>
  <c r="K350" i="12"/>
  <c r="J350" i="12"/>
  <c r="E350" i="12"/>
  <c r="A350" i="12" s="1"/>
  <c r="K349" i="12"/>
  <c r="J349" i="12"/>
  <c r="E349" i="12"/>
  <c r="A349" i="12" s="1"/>
  <c r="K348" i="12"/>
  <c r="J348" i="12"/>
  <c r="E348" i="12"/>
  <c r="A348" i="12" s="1"/>
  <c r="K347" i="12"/>
  <c r="J347" i="12"/>
  <c r="E347" i="12"/>
  <c r="A347" i="12" s="1"/>
  <c r="K346" i="12"/>
  <c r="J346" i="12"/>
  <c r="E346" i="12"/>
  <c r="A346" i="12" s="1"/>
  <c r="K345" i="12"/>
  <c r="J345" i="12"/>
  <c r="E345" i="12"/>
  <c r="K344" i="12"/>
  <c r="J344" i="12"/>
  <c r="E344" i="12"/>
  <c r="A344" i="12" s="1"/>
  <c r="K343" i="12"/>
  <c r="J343" i="12"/>
  <c r="E343" i="12"/>
  <c r="A343" i="12" s="1"/>
  <c r="K342" i="12"/>
  <c r="J342" i="12"/>
  <c r="E342" i="12"/>
  <c r="A342" i="12" s="1"/>
  <c r="K341" i="12"/>
  <c r="J341" i="12"/>
  <c r="E341" i="12"/>
  <c r="A341" i="12" s="1"/>
  <c r="I340" i="12"/>
  <c r="H340" i="12"/>
  <c r="G340" i="12"/>
  <c r="F340" i="12"/>
  <c r="F339" i="12" s="1"/>
  <c r="K338" i="12"/>
  <c r="J338" i="12"/>
  <c r="E338" i="12"/>
  <c r="A338" i="12" s="1"/>
  <c r="K337" i="12"/>
  <c r="J337" i="12"/>
  <c r="E337" i="12"/>
  <c r="A337" i="12" s="1"/>
  <c r="K336" i="12"/>
  <c r="J336" i="12"/>
  <c r="E336" i="12"/>
  <c r="A336" i="12" s="1"/>
  <c r="K335" i="12"/>
  <c r="J335" i="12"/>
  <c r="E335" i="12"/>
  <c r="A335" i="12" s="1"/>
  <c r="K334" i="12"/>
  <c r="J334" i="12"/>
  <c r="E334" i="12"/>
  <c r="A334" i="12" s="1"/>
  <c r="K333" i="12"/>
  <c r="J333" i="12"/>
  <c r="E333" i="12"/>
  <c r="A333" i="12" s="1"/>
  <c r="K332" i="12"/>
  <c r="J332" i="12"/>
  <c r="E332" i="12"/>
  <c r="A332" i="12" s="1"/>
  <c r="K331" i="12"/>
  <c r="J331" i="12"/>
  <c r="E331" i="12"/>
  <c r="A331" i="12" s="1"/>
  <c r="K330" i="12"/>
  <c r="J330" i="12"/>
  <c r="E330" i="12"/>
  <c r="A330" i="12" s="1"/>
  <c r="K329" i="12"/>
  <c r="J329" i="12"/>
  <c r="E329" i="12"/>
  <c r="A329" i="12" s="1"/>
  <c r="I328" i="12"/>
  <c r="H328" i="12"/>
  <c r="G328" i="12"/>
  <c r="F328" i="12"/>
  <c r="G327" i="12"/>
  <c r="K326" i="12"/>
  <c r="J326" i="12"/>
  <c r="E326" i="12"/>
  <c r="A326" i="12" s="1"/>
  <c r="K325" i="12"/>
  <c r="J325" i="12"/>
  <c r="E325" i="12"/>
  <c r="A325" i="12" s="1"/>
  <c r="K324" i="12"/>
  <c r="J324" i="12"/>
  <c r="E324" i="12"/>
  <c r="A324" i="12" s="1"/>
  <c r="K323" i="12"/>
  <c r="J323" i="12"/>
  <c r="E323" i="12"/>
  <c r="A323" i="12" s="1"/>
  <c r="K322" i="12"/>
  <c r="J322" i="12"/>
  <c r="E322" i="12"/>
  <c r="A322" i="12" s="1"/>
  <c r="K321" i="12"/>
  <c r="J321" i="12"/>
  <c r="E321" i="12"/>
  <c r="A321" i="12" s="1"/>
  <c r="K320" i="12"/>
  <c r="J320" i="12"/>
  <c r="E320" i="12"/>
  <c r="A320" i="12" s="1"/>
  <c r="K319" i="12"/>
  <c r="J319" i="12"/>
  <c r="E319" i="12"/>
  <c r="A319" i="12" s="1"/>
  <c r="K318" i="12"/>
  <c r="J318" i="12"/>
  <c r="E318" i="12"/>
  <c r="A318" i="12" s="1"/>
  <c r="K317" i="12"/>
  <c r="J317" i="12"/>
  <c r="E317" i="12"/>
  <c r="A317" i="12" s="1"/>
  <c r="I316" i="12"/>
  <c r="H316" i="12"/>
  <c r="G316" i="12"/>
  <c r="F316" i="12"/>
  <c r="I314" i="12"/>
  <c r="H314" i="12"/>
  <c r="AZ314" i="21" s="1"/>
  <c r="G314" i="12"/>
  <c r="AD314" i="21" s="1"/>
  <c r="F314" i="12"/>
  <c r="I313" i="12"/>
  <c r="H313" i="12"/>
  <c r="AZ313" i="21" s="1"/>
  <c r="G313" i="12"/>
  <c r="F313" i="12"/>
  <c r="I312" i="12"/>
  <c r="BV312" i="21" s="1"/>
  <c r="H312" i="12"/>
  <c r="AZ312" i="21" s="1"/>
  <c r="G312" i="12"/>
  <c r="AD312" i="21" s="1"/>
  <c r="F312" i="12"/>
  <c r="S312" i="21" s="1"/>
  <c r="I311" i="12"/>
  <c r="BV311" i="21" s="1"/>
  <c r="H311" i="12"/>
  <c r="G311" i="12"/>
  <c r="F311" i="12"/>
  <c r="S311" i="21" s="1"/>
  <c r="I310" i="12"/>
  <c r="H310" i="12"/>
  <c r="G310" i="12"/>
  <c r="F310" i="12"/>
  <c r="S310" i="21" s="1"/>
  <c r="I309" i="12"/>
  <c r="BV309" i="21" s="1"/>
  <c r="H309" i="12"/>
  <c r="G309" i="12"/>
  <c r="AD309" i="21" s="1"/>
  <c r="F309" i="12"/>
  <c r="S309" i="21" s="1"/>
  <c r="I308" i="12"/>
  <c r="H308" i="12"/>
  <c r="AZ308" i="21" s="1"/>
  <c r="G308" i="12"/>
  <c r="F308" i="12"/>
  <c r="I307" i="12"/>
  <c r="H307" i="12"/>
  <c r="AZ307" i="21" s="1"/>
  <c r="G307" i="12"/>
  <c r="F307" i="12"/>
  <c r="S307" i="21" s="1"/>
  <c r="I306" i="12"/>
  <c r="H306" i="12"/>
  <c r="AZ306" i="21" s="1"/>
  <c r="G306" i="12"/>
  <c r="F306" i="12"/>
  <c r="S306" i="21" s="1"/>
  <c r="I305" i="12"/>
  <c r="BV305" i="21" s="1"/>
  <c r="H305" i="12"/>
  <c r="G305" i="12"/>
  <c r="F305" i="12"/>
  <c r="S305" i="21" s="1"/>
  <c r="K302" i="12"/>
  <c r="J302" i="12"/>
  <c r="E302" i="12"/>
  <c r="A302" i="12" s="1"/>
  <c r="K301" i="12"/>
  <c r="J301" i="12"/>
  <c r="E301" i="12"/>
  <c r="A301" i="12" s="1"/>
  <c r="K300" i="12"/>
  <c r="J300" i="12"/>
  <c r="E300" i="12"/>
  <c r="A300" i="12" s="1"/>
  <c r="K299" i="12"/>
  <c r="J299" i="12"/>
  <c r="E299" i="12"/>
  <c r="A299" i="12" s="1"/>
  <c r="K298" i="12"/>
  <c r="J298" i="12"/>
  <c r="E298" i="12"/>
  <c r="A298" i="12" s="1"/>
  <c r="K297" i="12"/>
  <c r="J297" i="12"/>
  <c r="E297" i="12"/>
  <c r="A297" i="12" s="1"/>
  <c r="K296" i="12"/>
  <c r="J296" i="12"/>
  <c r="E296" i="12"/>
  <c r="A296" i="12" s="1"/>
  <c r="K295" i="12"/>
  <c r="J295" i="12"/>
  <c r="E295" i="12"/>
  <c r="A295" i="12" s="1"/>
  <c r="K294" i="12"/>
  <c r="J294" i="12"/>
  <c r="E294" i="12"/>
  <c r="A294" i="12" s="1"/>
  <c r="K293" i="12"/>
  <c r="J293" i="12"/>
  <c r="E293" i="12"/>
  <c r="A293" i="12" s="1"/>
  <c r="I292" i="12"/>
  <c r="H292" i="12"/>
  <c r="G292" i="12"/>
  <c r="F292" i="12"/>
  <c r="K290" i="12"/>
  <c r="J290" i="12"/>
  <c r="E290" i="12"/>
  <c r="A290" i="12" s="1"/>
  <c r="K289" i="12"/>
  <c r="J289" i="12"/>
  <c r="E289" i="12"/>
  <c r="A289" i="12" s="1"/>
  <c r="K288" i="12"/>
  <c r="J288" i="12"/>
  <c r="E288" i="12"/>
  <c r="A288" i="12" s="1"/>
  <c r="K287" i="12"/>
  <c r="J287" i="12"/>
  <c r="E287" i="12"/>
  <c r="A287" i="12" s="1"/>
  <c r="K286" i="12"/>
  <c r="J286" i="12"/>
  <c r="E286" i="12"/>
  <c r="A286" i="12" s="1"/>
  <c r="K285" i="12"/>
  <c r="J285" i="12"/>
  <c r="E285" i="12"/>
  <c r="A285" i="12" s="1"/>
  <c r="K284" i="12"/>
  <c r="J284" i="12"/>
  <c r="E284" i="12"/>
  <c r="A284" i="12" s="1"/>
  <c r="K283" i="12"/>
  <c r="J283" i="12"/>
  <c r="E283" i="12"/>
  <c r="A283" i="12" s="1"/>
  <c r="K282" i="12"/>
  <c r="J282" i="12"/>
  <c r="E282" i="12"/>
  <c r="A282" i="12" s="1"/>
  <c r="K281" i="12"/>
  <c r="J281" i="12"/>
  <c r="E281" i="12"/>
  <c r="A281" i="12" s="1"/>
  <c r="I280" i="12"/>
  <c r="H280" i="12"/>
  <c r="G280" i="12"/>
  <c r="F280" i="12"/>
  <c r="K266" i="12"/>
  <c r="J266" i="12"/>
  <c r="A266" i="12"/>
  <c r="K265" i="12"/>
  <c r="J265" i="12"/>
  <c r="K264" i="12"/>
  <c r="J264" i="12"/>
  <c r="A264" i="12"/>
  <c r="K263" i="12"/>
  <c r="J263" i="12"/>
  <c r="A263" i="12"/>
  <c r="K262" i="12"/>
  <c r="J262" i="12"/>
  <c r="A262" i="12"/>
  <c r="K261" i="12"/>
  <c r="J261" i="12"/>
  <c r="A261" i="12"/>
  <c r="K260" i="12"/>
  <c r="J260" i="12"/>
  <c r="A260" i="12"/>
  <c r="K259" i="12"/>
  <c r="J259" i="12"/>
  <c r="K258" i="12"/>
  <c r="J258" i="12"/>
  <c r="A258" i="12"/>
  <c r="K257" i="12"/>
  <c r="J257" i="12"/>
  <c r="A257" i="12"/>
  <c r="K254" i="12"/>
  <c r="J254" i="12"/>
  <c r="K253" i="12"/>
  <c r="J253" i="12"/>
  <c r="A253" i="12"/>
  <c r="K252" i="12"/>
  <c r="J252" i="12"/>
  <c r="K251" i="12"/>
  <c r="J251" i="12"/>
  <c r="K250" i="12"/>
  <c r="J250" i="12"/>
  <c r="A250" i="12"/>
  <c r="K249" i="12"/>
  <c r="J249" i="12"/>
  <c r="A249" i="12"/>
  <c r="K248" i="12"/>
  <c r="J248" i="12"/>
  <c r="A248" i="12"/>
  <c r="K247" i="12"/>
  <c r="J247" i="12"/>
  <c r="A247" i="12"/>
  <c r="K246" i="12"/>
  <c r="J246" i="12"/>
  <c r="A246" i="12"/>
  <c r="K245" i="12"/>
  <c r="J245" i="12"/>
  <c r="A245" i="12"/>
  <c r="K242" i="12"/>
  <c r="J242" i="12"/>
  <c r="E242" i="12"/>
  <c r="A242" i="12" s="1"/>
  <c r="K241" i="12"/>
  <c r="J241" i="12"/>
  <c r="E241" i="12"/>
  <c r="A241" i="12" s="1"/>
  <c r="K240" i="12"/>
  <c r="J240" i="12"/>
  <c r="E240" i="12"/>
  <c r="A240" i="12" s="1"/>
  <c r="K239" i="12"/>
  <c r="J239" i="12"/>
  <c r="E239" i="12"/>
  <c r="A239" i="12" s="1"/>
  <c r="K238" i="12"/>
  <c r="J238" i="12"/>
  <c r="E238" i="12"/>
  <c r="K237" i="12"/>
  <c r="J237" i="12"/>
  <c r="E237" i="12"/>
  <c r="A237" i="12" s="1"/>
  <c r="K236" i="12"/>
  <c r="J236" i="12"/>
  <c r="E236" i="12"/>
  <c r="A236" i="12" s="1"/>
  <c r="K235" i="12"/>
  <c r="J235" i="12"/>
  <c r="E235" i="12"/>
  <c r="A235" i="12" s="1"/>
  <c r="K234" i="12"/>
  <c r="J234" i="12"/>
  <c r="E234" i="12"/>
  <c r="A234" i="12" s="1"/>
  <c r="K233" i="12"/>
  <c r="J233" i="12"/>
  <c r="E233" i="12"/>
  <c r="A233" i="12" s="1"/>
  <c r="I232" i="12"/>
  <c r="H232" i="12"/>
  <c r="G232" i="12"/>
  <c r="F232" i="12"/>
  <c r="K230" i="12"/>
  <c r="J230" i="12"/>
  <c r="E230" i="12"/>
  <c r="A230" i="12" s="1"/>
  <c r="K229" i="12"/>
  <c r="J229" i="12"/>
  <c r="E229" i="12"/>
  <c r="A229" i="12" s="1"/>
  <c r="K228" i="12"/>
  <c r="J228" i="12"/>
  <c r="E228" i="12"/>
  <c r="A228" i="12" s="1"/>
  <c r="K227" i="12"/>
  <c r="J227" i="12"/>
  <c r="E227" i="12"/>
  <c r="A227" i="12" s="1"/>
  <c r="K226" i="12"/>
  <c r="J226" i="12"/>
  <c r="E226" i="12"/>
  <c r="A226" i="12" s="1"/>
  <c r="K225" i="12"/>
  <c r="J225" i="12"/>
  <c r="E225" i="12"/>
  <c r="A225" i="12" s="1"/>
  <c r="K224" i="12"/>
  <c r="J224" i="12"/>
  <c r="E224" i="12"/>
  <c r="A224" i="12" s="1"/>
  <c r="K223" i="12"/>
  <c r="J223" i="12"/>
  <c r="E223" i="12"/>
  <c r="A223" i="12" s="1"/>
  <c r="K222" i="12"/>
  <c r="J222" i="12"/>
  <c r="E222" i="12"/>
  <c r="K221" i="12"/>
  <c r="J221" i="12"/>
  <c r="E221" i="12"/>
  <c r="A221" i="12" s="1"/>
  <c r="I220" i="12"/>
  <c r="H220" i="12"/>
  <c r="G220" i="12"/>
  <c r="F220" i="12"/>
  <c r="I219" i="12"/>
  <c r="H219" i="12"/>
  <c r="K218" i="12"/>
  <c r="J218" i="12"/>
  <c r="E218" i="12"/>
  <c r="A218" i="12" s="1"/>
  <c r="K217" i="12"/>
  <c r="J217" i="12"/>
  <c r="E217" i="12"/>
  <c r="K216" i="12"/>
  <c r="J216" i="12"/>
  <c r="E216" i="12"/>
  <c r="A216" i="12" s="1"/>
  <c r="K215" i="12"/>
  <c r="J215" i="12"/>
  <c r="E215" i="12"/>
  <c r="A215" i="12" s="1"/>
  <c r="K214" i="12"/>
  <c r="J214" i="12"/>
  <c r="E214" i="12"/>
  <c r="A214" i="12" s="1"/>
  <c r="K213" i="12"/>
  <c r="J213" i="12"/>
  <c r="E213" i="12"/>
  <c r="A213" i="12" s="1"/>
  <c r="K212" i="12"/>
  <c r="J212" i="12"/>
  <c r="E212" i="12"/>
  <c r="A212" i="12" s="1"/>
  <c r="K211" i="12"/>
  <c r="J211" i="12"/>
  <c r="E211" i="12"/>
  <c r="K210" i="12"/>
  <c r="J210" i="12"/>
  <c r="E210" i="12"/>
  <c r="A210" i="12" s="1"/>
  <c r="K209" i="12"/>
  <c r="J209" i="12"/>
  <c r="E209" i="12"/>
  <c r="A209" i="12" s="1"/>
  <c r="I208" i="12"/>
  <c r="H208" i="12"/>
  <c r="G208" i="12"/>
  <c r="F208" i="12"/>
  <c r="K206" i="12"/>
  <c r="J206" i="12"/>
  <c r="E206" i="12"/>
  <c r="K205" i="12"/>
  <c r="J205" i="12"/>
  <c r="E205" i="12"/>
  <c r="A205" i="12" s="1"/>
  <c r="K204" i="12"/>
  <c r="J204" i="12"/>
  <c r="E204" i="12"/>
  <c r="A204" i="12" s="1"/>
  <c r="K203" i="12"/>
  <c r="J203" i="12"/>
  <c r="E203" i="12"/>
  <c r="A203" i="12" s="1"/>
  <c r="K202" i="12"/>
  <c r="J202" i="12"/>
  <c r="E202" i="12"/>
  <c r="A202" i="12" s="1"/>
  <c r="K201" i="12"/>
  <c r="J201" i="12"/>
  <c r="E201" i="12"/>
  <c r="A201" i="12" s="1"/>
  <c r="K200" i="12"/>
  <c r="J200" i="12"/>
  <c r="E200" i="12"/>
  <c r="A200" i="12" s="1"/>
  <c r="K199" i="12"/>
  <c r="J199" i="12"/>
  <c r="E199" i="12"/>
  <c r="A199" i="12" s="1"/>
  <c r="K198" i="12"/>
  <c r="J198" i="12"/>
  <c r="E198" i="12"/>
  <c r="A198" i="12" s="1"/>
  <c r="K197" i="12"/>
  <c r="J197" i="12"/>
  <c r="E197" i="12"/>
  <c r="A197" i="12" s="1"/>
  <c r="I196" i="12"/>
  <c r="H196" i="12"/>
  <c r="G196" i="12"/>
  <c r="F196" i="12"/>
  <c r="I195" i="12"/>
  <c r="K194" i="12"/>
  <c r="J194" i="12"/>
  <c r="E194" i="12"/>
  <c r="A194" i="12" s="1"/>
  <c r="K193" i="12"/>
  <c r="J193" i="12"/>
  <c r="E193" i="12"/>
  <c r="A193" i="12" s="1"/>
  <c r="K192" i="12"/>
  <c r="J192" i="12"/>
  <c r="E192" i="12"/>
  <c r="A192" i="12" s="1"/>
  <c r="K191" i="12"/>
  <c r="J191" i="12"/>
  <c r="E191" i="12"/>
  <c r="A191" i="12" s="1"/>
  <c r="K190" i="12"/>
  <c r="J190" i="12"/>
  <c r="E190" i="12"/>
  <c r="A190" i="12" s="1"/>
  <c r="K189" i="12"/>
  <c r="J189" i="12"/>
  <c r="E189" i="12"/>
  <c r="A189" i="12" s="1"/>
  <c r="K188" i="12"/>
  <c r="J188" i="12"/>
  <c r="E188" i="12"/>
  <c r="A188" i="12" s="1"/>
  <c r="K187" i="12"/>
  <c r="J187" i="12"/>
  <c r="E187" i="12"/>
  <c r="A187" i="12" s="1"/>
  <c r="K186" i="12"/>
  <c r="J186" i="12"/>
  <c r="E186" i="12"/>
  <c r="A186" i="12" s="1"/>
  <c r="K185" i="12"/>
  <c r="J185" i="12"/>
  <c r="E185" i="12"/>
  <c r="I184" i="12"/>
  <c r="H184" i="12"/>
  <c r="H183" i="12" s="1"/>
  <c r="G184" i="12"/>
  <c r="F184" i="12"/>
  <c r="K182" i="12"/>
  <c r="J182" i="12"/>
  <c r="E182" i="12"/>
  <c r="A182" i="12" s="1"/>
  <c r="K181" i="12"/>
  <c r="J181" i="12"/>
  <c r="E181" i="12"/>
  <c r="A181" i="12" s="1"/>
  <c r="K180" i="12"/>
  <c r="J180" i="12"/>
  <c r="E180" i="12"/>
  <c r="K179" i="12"/>
  <c r="J179" i="12"/>
  <c r="E179" i="12"/>
  <c r="A179" i="12" s="1"/>
  <c r="K178" i="12"/>
  <c r="J178" i="12"/>
  <c r="E178" i="12"/>
  <c r="A178" i="12" s="1"/>
  <c r="K177" i="12"/>
  <c r="J177" i="12"/>
  <c r="E177" i="12"/>
  <c r="A177" i="12" s="1"/>
  <c r="K176" i="12"/>
  <c r="J176" i="12"/>
  <c r="E176" i="12"/>
  <c r="K175" i="12"/>
  <c r="J175" i="12"/>
  <c r="E175" i="12"/>
  <c r="A175" i="12" s="1"/>
  <c r="K174" i="12"/>
  <c r="J174" i="12"/>
  <c r="E174" i="12"/>
  <c r="A174" i="12" s="1"/>
  <c r="K173" i="12"/>
  <c r="J173" i="12"/>
  <c r="E173" i="12"/>
  <c r="A173" i="12" s="1"/>
  <c r="I172" i="12"/>
  <c r="H172" i="12"/>
  <c r="G172" i="12"/>
  <c r="F172" i="12"/>
  <c r="I171" i="12"/>
  <c r="H171" i="12"/>
  <c r="K170" i="12"/>
  <c r="J170" i="12"/>
  <c r="E170" i="12"/>
  <c r="A170" i="12" s="1"/>
  <c r="K169" i="12"/>
  <c r="J169" i="12"/>
  <c r="E169" i="12"/>
  <c r="A169" i="12" s="1"/>
  <c r="K168" i="12"/>
  <c r="J168" i="12"/>
  <c r="E168" i="12"/>
  <c r="K167" i="12"/>
  <c r="J167" i="12"/>
  <c r="E167" i="12"/>
  <c r="A167" i="12" s="1"/>
  <c r="K166" i="12"/>
  <c r="J166" i="12"/>
  <c r="E166" i="12"/>
  <c r="A166" i="12" s="1"/>
  <c r="K165" i="12"/>
  <c r="J165" i="12"/>
  <c r="E165" i="12"/>
  <c r="A165" i="12" s="1"/>
  <c r="K164" i="12"/>
  <c r="J164" i="12"/>
  <c r="E164" i="12"/>
  <c r="A164" i="12" s="1"/>
  <c r="K163" i="12"/>
  <c r="J163" i="12"/>
  <c r="E163" i="12"/>
  <c r="A163" i="12" s="1"/>
  <c r="K162" i="12"/>
  <c r="J162" i="12"/>
  <c r="E162" i="12"/>
  <c r="A162" i="12" s="1"/>
  <c r="K161" i="12"/>
  <c r="J161" i="12"/>
  <c r="E161" i="12"/>
  <c r="A161" i="12" s="1"/>
  <c r="I160" i="12"/>
  <c r="H160" i="12"/>
  <c r="G160" i="12"/>
  <c r="F160" i="12"/>
  <c r="K158" i="12"/>
  <c r="J158" i="12"/>
  <c r="E158" i="12"/>
  <c r="A158" i="12" s="1"/>
  <c r="K157" i="12"/>
  <c r="J157" i="12"/>
  <c r="E157" i="12"/>
  <c r="A157" i="12" s="1"/>
  <c r="K156" i="12"/>
  <c r="J156" i="12"/>
  <c r="E156" i="12"/>
  <c r="A156" i="12" s="1"/>
  <c r="K155" i="12"/>
  <c r="J155" i="12"/>
  <c r="E155" i="12"/>
  <c r="A155" i="12" s="1"/>
  <c r="K154" i="12"/>
  <c r="J154" i="12"/>
  <c r="E154" i="12"/>
  <c r="A154" i="12" s="1"/>
  <c r="K153" i="12"/>
  <c r="J153" i="12"/>
  <c r="E153" i="12"/>
  <c r="A153" i="12" s="1"/>
  <c r="K152" i="12"/>
  <c r="J152" i="12"/>
  <c r="E152" i="12"/>
  <c r="A152" i="12" s="1"/>
  <c r="K151" i="12"/>
  <c r="J151" i="12"/>
  <c r="E151" i="12"/>
  <c r="A151" i="12" s="1"/>
  <c r="K150" i="12"/>
  <c r="J150" i="12"/>
  <c r="E150" i="12"/>
  <c r="A150" i="12" s="1"/>
  <c r="K149" i="12"/>
  <c r="J149" i="12"/>
  <c r="E149" i="12"/>
  <c r="A149" i="12" s="1"/>
  <c r="I148" i="12"/>
  <c r="H148" i="12"/>
  <c r="G148" i="12"/>
  <c r="F148" i="12"/>
  <c r="I147" i="12"/>
  <c r="H147" i="12"/>
  <c r="K146" i="12"/>
  <c r="J146" i="12"/>
  <c r="E146" i="12"/>
  <c r="A146" i="12" s="1"/>
  <c r="K145" i="12"/>
  <c r="J145" i="12"/>
  <c r="E145" i="12"/>
  <c r="A145" i="12" s="1"/>
  <c r="K144" i="12"/>
  <c r="J144" i="12"/>
  <c r="E144" i="12"/>
  <c r="K143" i="12"/>
  <c r="J143" i="12"/>
  <c r="E143" i="12"/>
  <c r="A143" i="12" s="1"/>
  <c r="K142" i="12"/>
  <c r="J142" i="12"/>
  <c r="E142" i="12"/>
  <c r="A142" i="12" s="1"/>
  <c r="K141" i="12"/>
  <c r="J141" i="12"/>
  <c r="E141" i="12"/>
  <c r="A141" i="12" s="1"/>
  <c r="K140" i="12"/>
  <c r="J140" i="12"/>
  <c r="E140" i="12"/>
  <c r="K139" i="12"/>
  <c r="J139" i="12"/>
  <c r="E139" i="12"/>
  <c r="A139" i="12" s="1"/>
  <c r="K138" i="12"/>
  <c r="J138" i="12"/>
  <c r="E138" i="12"/>
  <c r="A138" i="12" s="1"/>
  <c r="K137" i="12"/>
  <c r="J137" i="12"/>
  <c r="E137" i="12"/>
  <c r="A137" i="12" s="1"/>
  <c r="I136" i="12"/>
  <c r="H136" i="12"/>
  <c r="G136" i="12"/>
  <c r="F136" i="12"/>
  <c r="K134" i="12"/>
  <c r="J134" i="12"/>
  <c r="E134" i="12"/>
  <c r="A134" i="12" s="1"/>
  <c r="K133" i="12"/>
  <c r="J133" i="12"/>
  <c r="E133" i="12"/>
  <c r="A133" i="12" s="1"/>
  <c r="K132" i="12"/>
  <c r="J132" i="12"/>
  <c r="E132" i="12"/>
  <c r="A132" i="12" s="1"/>
  <c r="K131" i="12"/>
  <c r="J131" i="12"/>
  <c r="E131" i="12"/>
  <c r="A131" i="12" s="1"/>
  <c r="K130" i="12"/>
  <c r="J130" i="12"/>
  <c r="E130" i="12"/>
  <c r="A130" i="12" s="1"/>
  <c r="K129" i="12"/>
  <c r="J129" i="12"/>
  <c r="E129" i="12"/>
  <c r="A129" i="12" s="1"/>
  <c r="K128" i="12"/>
  <c r="J128" i="12"/>
  <c r="E128" i="12"/>
  <c r="A128" i="12" s="1"/>
  <c r="K127" i="12"/>
  <c r="J127" i="12"/>
  <c r="E127" i="12"/>
  <c r="A127" i="12" s="1"/>
  <c r="K126" i="12"/>
  <c r="J126" i="12"/>
  <c r="E126" i="12"/>
  <c r="A126" i="12" s="1"/>
  <c r="K125" i="12"/>
  <c r="J125" i="12"/>
  <c r="E125" i="12"/>
  <c r="A125" i="12" s="1"/>
  <c r="I124" i="12"/>
  <c r="H124" i="12"/>
  <c r="G124" i="12"/>
  <c r="F124" i="12"/>
  <c r="I123" i="12"/>
  <c r="H123" i="12"/>
  <c r="K122" i="12"/>
  <c r="J122" i="12"/>
  <c r="A122" i="12"/>
  <c r="K121" i="12"/>
  <c r="J121" i="12"/>
  <c r="A121" i="12"/>
  <c r="K120" i="12"/>
  <c r="J120" i="12"/>
  <c r="A120" i="12"/>
  <c r="K119" i="12"/>
  <c r="J119" i="12"/>
  <c r="A119" i="12"/>
  <c r="K118" i="12"/>
  <c r="J118" i="12"/>
  <c r="A118" i="12"/>
  <c r="K117" i="12"/>
  <c r="J117" i="12"/>
  <c r="A117" i="12"/>
  <c r="K116" i="12"/>
  <c r="J116" i="12"/>
  <c r="A116" i="12"/>
  <c r="K115" i="12"/>
  <c r="J115" i="12"/>
  <c r="A115" i="12"/>
  <c r="K114" i="12"/>
  <c r="J114" i="12"/>
  <c r="K113" i="12"/>
  <c r="J113" i="12"/>
  <c r="A113" i="12"/>
  <c r="I110" i="12"/>
  <c r="BV110" i="21" s="1"/>
  <c r="H110" i="12"/>
  <c r="AZ110" i="21" s="1"/>
  <c r="G110" i="12"/>
  <c r="AD110" i="21" s="1"/>
  <c r="F110" i="12"/>
  <c r="S110" i="21" s="1"/>
  <c r="I109" i="12"/>
  <c r="BV109" i="21" s="1"/>
  <c r="H109" i="12"/>
  <c r="AZ109" i="21" s="1"/>
  <c r="G109" i="12"/>
  <c r="AD109" i="21" s="1"/>
  <c r="F109" i="12"/>
  <c r="S109" i="21" s="1"/>
  <c r="I108" i="12"/>
  <c r="BV108" i="21" s="1"/>
  <c r="H108" i="12"/>
  <c r="AZ108" i="21" s="1"/>
  <c r="G108" i="12"/>
  <c r="AD108" i="21" s="1"/>
  <c r="F108" i="12"/>
  <c r="S108" i="21" s="1"/>
  <c r="I107" i="12"/>
  <c r="BV107" i="21" s="1"/>
  <c r="H107" i="12"/>
  <c r="AZ107" i="21" s="1"/>
  <c r="G107" i="12"/>
  <c r="AD107" i="21" s="1"/>
  <c r="F107" i="12"/>
  <c r="S107" i="21" s="1"/>
  <c r="I106" i="12"/>
  <c r="BV106" i="21" s="1"/>
  <c r="H106" i="12"/>
  <c r="AZ106" i="21" s="1"/>
  <c r="G106" i="12"/>
  <c r="AD106" i="21" s="1"/>
  <c r="F106" i="12"/>
  <c r="S106" i="21" s="1"/>
  <c r="I105" i="12"/>
  <c r="BV105" i="21" s="1"/>
  <c r="H105" i="12"/>
  <c r="AZ105" i="21" s="1"/>
  <c r="G105" i="12"/>
  <c r="AD105" i="21" s="1"/>
  <c r="F105" i="12"/>
  <c r="S105" i="21" s="1"/>
  <c r="I104" i="12"/>
  <c r="BV104" i="21" s="1"/>
  <c r="H104" i="12"/>
  <c r="AZ104" i="21" s="1"/>
  <c r="G104" i="12"/>
  <c r="AD104" i="21" s="1"/>
  <c r="F104" i="12"/>
  <c r="S104" i="21" s="1"/>
  <c r="I103" i="12"/>
  <c r="BV103" i="21" s="1"/>
  <c r="H103" i="12"/>
  <c r="AZ103" i="21" s="1"/>
  <c r="G103" i="12"/>
  <c r="AD103" i="21" s="1"/>
  <c r="F103" i="12"/>
  <c r="S103" i="21" s="1"/>
  <c r="I102" i="12"/>
  <c r="BV102" i="21" s="1"/>
  <c r="H102" i="12"/>
  <c r="AZ102" i="21" s="1"/>
  <c r="G102" i="12"/>
  <c r="AD102" i="21" s="1"/>
  <c r="F102" i="12"/>
  <c r="S102" i="21" s="1"/>
  <c r="I101" i="12"/>
  <c r="BV101" i="21" s="1"/>
  <c r="H101" i="12"/>
  <c r="AZ101" i="21" s="1"/>
  <c r="G101" i="12"/>
  <c r="AD101" i="21" s="1"/>
  <c r="F101" i="12"/>
  <c r="S101" i="21" s="1"/>
  <c r="K98" i="12"/>
  <c r="J98" i="12"/>
  <c r="K97" i="12"/>
  <c r="J97" i="12"/>
  <c r="A97" i="12"/>
  <c r="J96" i="12"/>
  <c r="K95" i="12"/>
  <c r="J95" i="12"/>
  <c r="K94" i="12"/>
  <c r="J94" i="12"/>
  <c r="A94" i="12"/>
  <c r="K93" i="12"/>
  <c r="J93" i="12"/>
  <c r="K92" i="12"/>
  <c r="J92" i="12"/>
  <c r="A92" i="12"/>
  <c r="K91" i="12"/>
  <c r="J91" i="12"/>
  <c r="A91" i="12"/>
  <c r="K90" i="12"/>
  <c r="J90" i="12"/>
  <c r="K89" i="12"/>
  <c r="J89" i="12"/>
  <c r="K86" i="12"/>
  <c r="J86" i="12"/>
  <c r="E86" i="12"/>
  <c r="A86" i="12" s="1"/>
  <c r="K85" i="12"/>
  <c r="J85" i="12"/>
  <c r="E85" i="12"/>
  <c r="A85" i="12" s="1"/>
  <c r="K84" i="12"/>
  <c r="J84" i="12"/>
  <c r="E84" i="12"/>
  <c r="K83" i="12"/>
  <c r="J83" i="12"/>
  <c r="E83" i="12"/>
  <c r="A83" i="12" s="1"/>
  <c r="K82" i="12"/>
  <c r="J82" i="12"/>
  <c r="E82" i="12"/>
  <c r="A82" i="12" s="1"/>
  <c r="K81" i="12"/>
  <c r="J81" i="12"/>
  <c r="E81" i="12"/>
  <c r="A81" i="12" s="1"/>
  <c r="K80" i="12"/>
  <c r="J80" i="12"/>
  <c r="E80" i="12"/>
  <c r="K79" i="12"/>
  <c r="J79" i="12"/>
  <c r="E79" i="12"/>
  <c r="A79" i="12" s="1"/>
  <c r="K78" i="12"/>
  <c r="J78" i="12"/>
  <c r="E78" i="12"/>
  <c r="A78" i="12" s="1"/>
  <c r="K77" i="12"/>
  <c r="J77" i="12"/>
  <c r="E77" i="12"/>
  <c r="A77" i="12" s="1"/>
  <c r="I76" i="12"/>
  <c r="H76" i="12"/>
  <c r="G76" i="12"/>
  <c r="F76" i="12"/>
  <c r="K74" i="12"/>
  <c r="J74" i="12"/>
  <c r="E74" i="12"/>
  <c r="A74" i="12" s="1"/>
  <c r="K73" i="12"/>
  <c r="J73" i="12"/>
  <c r="E73" i="12"/>
  <c r="A73" i="12" s="1"/>
  <c r="K72" i="12"/>
  <c r="J72" i="12"/>
  <c r="E72" i="12"/>
  <c r="A72" i="12" s="1"/>
  <c r="K71" i="12"/>
  <c r="J71" i="12"/>
  <c r="E71" i="12"/>
  <c r="A71" i="12" s="1"/>
  <c r="K70" i="12"/>
  <c r="J70" i="12"/>
  <c r="E70" i="12"/>
  <c r="A70" i="12" s="1"/>
  <c r="K69" i="12"/>
  <c r="J69" i="12"/>
  <c r="E69" i="12"/>
  <c r="A69" i="12" s="1"/>
  <c r="K68" i="12"/>
  <c r="J68" i="12"/>
  <c r="E68" i="12"/>
  <c r="A68" i="12" s="1"/>
  <c r="K67" i="12"/>
  <c r="J67" i="12"/>
  <c r="E67" i="12"/>
  <c r="A67" i="12" s="1"/>
  <c r="K66" i="12"/>
  <c r="J66" i="12"/>
  <c r="E66" i="12"/>
  <c r="A66" i="12" s="1"/>
  <c r="K65" i="12"/>
  <c r="J65" i="12"/>
  <c r="E65" i="12"/>
  <c r="A65" i="12" s="1"/>
  <c r="I64" i="12"/>
  <c r="H64" i="12"/>
  <c r="G64" i="12"/>
  <c r="F64" i="12"/>
  <c r="F63" i="12" s="1"/>
  <c r="K62" i="12"/>
  <c r="J62" i="12"/>
  <c r="E62" i="12"/>
  <c r="A62" i="12" s="1"/>
  <c r="K61" i="12"/>
  <c r="J61" i="12"/>
  <c r="E61" i="12"/>
  <c r="A61" i="12" s="1"/>
  <c r="K60" i="12"/>
  <c r="J60" i="12"/>
  <c r="E60" i="12"/>
  <c r="A60" i="12" s="1"/>
  <c r="K59" i="12"/>
  <c r="J59" i="12"/>
  <c r="E59" i="12"/>
  <c r="A59" i="12" s="1"/>
  <c r="K58" i="12"/>
  <c r="J58" i="12"/>
  <c r="E58" i="12"/>
  <c r="A58" i="12" s="1"/>
  <c r="K57" i="12"/>
  <c r="J57" i="12"/>
  <c r="E57" i="12"/>
  <c r="A57" i="12" s="1"/>
  <c r="K56" i="12"/>
  <c r="J56" i="12"/>
  <c r="E56" i="12"/>
  <c r="A56" i="12" s="1"/>
  <c r="K55" i="12"/>
  <c r="J55" i="12"/>
  <c r="E55" i="12"/>
  <c r="A55" i="12" s="1"/>
  <c r="K54" i="12"/>
  <c r="J54" i="12"/>
  <c r="E54" i="12"/>
  <c r="A54" i="12" s="1"/>
  <c r="K53" i="12"/>
  <c r="J53" i="12"/>
  <c r="E53" i="12"/>
  <c r="A53" i="12" s="1"/>
  <c r="I52" i="12"/>
  <c r="H52" i="12"/>
  <c r="G52" i="12"/>
  <c r="F52" i="12"/>
  <c r="I50" i="12"/>
  <c r="BV50" i="21" s="1"/>
  <c r="H50" i="12"/>
  <c r="AZ50" i="21" s="1"/>
  <c r="G50" i="12"/>
  <c r="AD50" i="21" s="1"/>
  <c r="F50" i="12"/>
  <c r="S50" i="21" s="1"/>
  <c r="I49" i="12"/>
  <c r="BV49" i="21" s="1"/>
  <c r="H49" i="12"/>
  <c r="AZ49" i="21" s="1"/>
  <c r="G49" i="12"/>
  <c r="AD49" i="21" s="1"/>
  <c r="F49" i="12"/>
  <c r="S49" i="21" s="1"/>
  <c r="I48" i="12"/>
  <c r="BV48" i="21" s="1"/>
  <c r="H48" i="12"/>
  <c r="AZ48" i="21" s="1"/>
  <c r="G48" i="12"/>
  <c r="AD48" i="21" s="1"/>
  <c r="F48" i="12"/>
  <c r="S48" i="21" s="1"/>
  <c r="I47" i="12"/>
  <c r="BV47" i="21" s="1"/>
  <c r="H47" i="12"/>
  <c r="AZ47" i="21" s="1"/>
  <c r="G47" i="12"/>
  <c r="AD47" i="21" s="1"/>
  <c r="F47" i="12"/>
  <c r="S47" i="21" s="1"/>
  <c r="I46" i="12"/>
  <c r="BV46" i="21" s="1"/>
  <c r="H46" i="12"/>
  <c r="AZ46" i="21" s="1"/>
  <c r="G46" i="12"/>
  <c r="AD46" i="21" s="1"/>
  <c r="F46" i="12"/>
  <c r="S46" i="21" s="1"/>
  <c r="I45" i="12"/>
  <c r="BV45" i="21" s="1"/>
  <c r="H45" i="12"/>
  <c r="AZ45" i="21" s="1"/>
  <c r="G45" i="12"/>
  <c r="AD45" i="21" s="1"/>
  <c r="F45" i="12"/>
  <c r="S45" i="21" s="1"/>
  <c r="I44" i="12"/>
  <c r="BV44" i="21" s="1"/>
  <c r="H44" i="12"/>
  <c r="AZ44" i="21" s="1"/>
  <c r="G44" i="12"/>
  <c r="AD44" i="21" s="1"/>
  <c r="F44" i="12"/>
  <c r="S44" i="21" s="1"/>
  <c r="I43" i="12"/>
  <c r="BV43" i="21" s="1"/>
  <c r="H43" i="12"/>
  <c r="AZ43" i="21" s="1"/>
  <c r="G43" i="12"/>
  <c r="AD43" i="21" s="1"/>
  <c r="F43" i="12"/>
  <c r="S43" i="21" s="1"/>
  <c r="I42" i="12"/>
  <c r="BV42" i="21" s="1"/>
  <c r="H42" i="12"/>
  <c r="AZ42" i="21" s="1"/>
  <c r="G42" i="12"/>
  <c r="AD42" i="21" s="1"/>
  <c r="F42" i="12"/>
  <c r="S42" i="21" s="1"/>
  <c r="I41" i="12"/>
  <c r="BV41" i="21" s="1"/>
  <c r="H41" i="12"/>
  <c r="AZ41" i="21" s="1"/>
  <c r="G41" i="12"/>
  <c r="AD41" i="21" s="1"/>
  <c r="F41" i="12"/>
  <c r="S41" i="21" s="1"/>
  <c r="K38" i="12"/>
  <c r="J38" i="12"/>
  <c r="E38" i="12"/>
  <c r="A38" i="12" s="1"/>
  <c r="K37" i="12"/>
  <c r="J37" i="12"/>
  <c r="E37" i="12"/>
  <c r="A37" i="12" s="1"/>
  <c r="K36" i="12"/>
  <c r="J36" i="12"/>
  <c r="E36" i="12"/>
  <c r="A36" i="12" s="1"/>
  <c r="K35" i="12"/>
  <c r="J35" i="12"/>
  <c r="E35" i="12"/>
  <c r="A35" i="12" s="1"/>
  <c r="K34" i="12"/>
  <c r="J34" i="12"/>
  <c r="E34" i="12"/>
  <c r="A34" i="12" s="1"/>
  <c r="K33" i="12"/>
  <c r="J33" i="12"/>
  <c r="E33" i="12"/>
  <c r="A33" i="12" s="1"/>
  <c r="K32" i="12"/>
  <c r="J32" i="12"/>
  <c r="E32" i="12"/>
  <c r="A32" i="12" s="1"/>
  <c r="K31" i="12"/>
  <c r="J31" i="12"/>
  <c r="E31" i="12"/>
  <c r="A31" i="12" s="1"/>
  <c r="K30" i="12"/>
  <c r="J30" i="12"/>
  <c r="E30" i="12"/>
  <c r="A30" i="12" s="1"/>
  <c r="K29" i="12"/>
  <c r="J29" i="12"/>
  <c r="E29" i="12"/>
  <c r="A29" i="12" s="1"/>
  <c r="I28" i="12"/>
  <c r="H28" i="12"/>
  <c r="G28" i="12"/>
  <c r="F28" i="12"/>
  <c r="I27" i="12"/>
  <c r="H27" i="12"/>
  <c r="G27" i="12"/>
  <c r="F27" i="12"/>
  <c r="K1142" i="9"/>
  <c r="J1142" i="9"/>
  <c r="K1141" i="9"/>
  <c r="J1141" i="9"/>
  <c r="K1140" i="9"/>
  <c r="J1140" i="9"/>
  <c r="K1139" i="9"/>
  <c r="J1139" i="9"/>
  <c r="K1138" i="9"/>
  <c r="J1138" i="9"/>
  <c r="K1137" i="9"/>
  <c r="J1137" i="9"/>
  <c r="K1136" i="9"/>
  <c r="J1136" i="9"/>
  <c r="K1135" i="9"/>
  <c r="J1135" i="9"/>
  <c r="K1134" i="9"/>
  <c r="J1134" i="9"/>
  <c r="K1133" i="9"/>
  <c r="J1133" i="9"/>
  <c r="K1130" i="9"/>
  <c r="J1130" i="9"/>
  <c r="K1129" i="9"/>
  <c r="J1129" i="9"/>
  <c r="K1128" i="9"/>
  <c r="J1128" i="9"/>
  <c r="K1127" i="9"/>
  <c r="J1127" i="9"/>
  <c r="K1126" i="9"/>
  <c r="J1126" i="9"/>
  <c r="K1125" i="9"/>
  <c r="J1125" i="9"/>
  <c r="K1124" i="9"/>
  <c r="J1124" i="9"/>
  <c r="K1123" i="9"/>
  <c r="J1123" i="9"/>
  <c r="K1122" i="9"/>
  <c r="J1122" i="9"/>
  <c r="K1121" i="9"/>
  <c r="J1121" i="9"/>
  <c r="K1118" i="9"/>
  <c r="J1118" i="9"/>
  <c r="K1117" i="9"/>
  <c r="J1117" i="9"/>
  <c r="K1116" i="9"/>
  <c r="J1116" i="9"/>
  <c r="K1115" i="9"/>
  <c r="J1115" i="9"/>
  <c r="K1114" i="9"/>
  <c r="J1114" i="9"/>
  <c r="K1113" i="9"/>
  <c r="J1113" i="9"/>
  <c r="K1112" i="9"/>
  <c r="J1112" i="9"/>
  <c r="K1111" i="9"/>
  <c r="J1111" i="9"/>
  <c r="K1110" i="9"/>
  <c r="J1110" i="9"/>
  <c r="K1109" i="9"/>
  <c r="J1109" i="9"/>
  <c r="K1106" i="9"/>
  <c r="J1106" i="9"/>
  <c r="K1105" i="9"/>
  <c r="J1105" i="9"/>
  <c r="K1104" i="9"/>
  <c r="J1104" i="9"/>
  <c r="K1103" i="9"/>
  <c r="J1103" i="9"/>
  <c r="K1102" i="9"/>
  <c r="J1102" i="9"/>
  <c r="K1101" i="9"/>
  <c r="J1101" i="9"/>
  <c r="K1100" i="9"/>
  <c r="J1100" i="9"/>
  <c r="K1099" i="9"/>
  <c r="J1099" i="9"/>
  <c r="K1098" i="9"/>
  <c r="J1098" i="9"/>
  <c r="K1097" i="9"/>
  <c r="J1097" i="9"/>
  <c r="I1094" i="9"/>
  <c r="H1094" i="9"/>
  <c r="G1094" i="9"/>
  <c r="F1094" i="9"/>
  <c r="I1093" i="9"/>
  <c r="H1093" i="9"/>
  <c r="G1093" i="9"/>
  <c r="F1093" i="9"/>
  <c r="I1092" i="9"/>
  <c r="H1092" i="9"/>
  <c r="G1092" i="9"/>
  <c r="F1092" i="9"/>
  <c r="I1091" i="9"/>
  <c r="H1091" i="9"/>
  <c r="AY1091" i="21" s="1"/>
  <c r="G1091" i="9"/>
  <c r="AC1091" i="21" s="1"/>
  <c r="F1091" i="9"/>
  <c r="I1090" i="9"/>
  <c r="BU1090" i="21" s="1"/>
  <c r="H1090" i="9"/>
  <c r="G1090" i="9"/>
  <c r="AC1090" i="21" s="1"/>
  <c r="F1090" i="9"/>
  <c r="R1090" i="21" s="1"/>
  <c r="I1089" i="9"/>
  <c r="H1089" i="9"/>
  <c r="G1089" i="9"/>
  <c r="F1089" i="9"/>
  <c r="I1088" i="9"/>
  <c r="H1088" i="9"/>
  <c r="G1088" i="9"/>
  <c r="F1088" i="9"/>
  <c r="I1087" i="9"/>
  <c r="H1087" i="9"/>
  <c r="G1087" i="9"/>
  <c r="F1087" i="9"/>
  <c r="I1086" i="9"/>
  <c r="BU1086" i="21" s="1"/>
  <c r="H1086" i="9"/>
  <c r="AY1086" i="21" s="1"/>
  <c r="G1086" i="9"/>
  <c r="AC1086" i="21" s="1"/>
  <c r="F1086" i="9"/>
  <c r="R1086" i="21" s="1"/>
  <c r="I1085" i="9"/>
  <c r="H1085" i="9"/>
  <c r="G1085" i="9"/>
  <c r="F1085" i="9"/>
  <c r="K1082" i="9"/>
  <c r="J1082" i="9"/>
  <c r="K1081" i="9"/>
  <c r="J1081" i="9"/>
  <c r="K1080" i="9"/>
  <c r="J1080" i="9"/>
  <c r="K1079" i="9"/>
  <c r="J1079" i="9"/>
  <c r="K1078" i="9"/>
  <c r="J1078" i="9"/>
  <c r="K1077" i="9"/>
  <c r="J1077" i="9"/>
  <c r="K1076" i="9"/>
  <c r="J1076" i="9"/>
  <c r="K1075" i="9"/>
  <c r="J1075" i="9"/>
  <c r="K1074" i="9"/>
  <c r="J1074" i="9"/>
  <c r="K1073" i="9"/>
  <c r="J1073" i="9"/>
  <c r="K1058" i="9"/>
  <c r="J1058" i="9"/>
  <c r="K1057" i="9"/>
  <c r="J1057" i="9"/>
  <c r="K1056" i="9"/>
  <c r="J1056" i="9"/>
  <c r="K1055" i="9"/>
  <c r="J1055" i="9"/>
  <c r="K1054" i="9"/>
  <c r="J1054" i="9"/>
  <c r="K1053" i="9"/>
  <c r="J1053" i="9"/>
  <c r="D1053" i="13"/>
  <c r="K1052" i="9"/>
  <c r="J1052" i="9"/>
  <c r="K1051" i="9"/>
  <c r="J1051" i="9"/>
  <c r="K1050" i="9"/>
  <c r="J1050" i="9"/>
  <c r="K1049" i="9"/>
  <c r="J1049" i="9"/>
  <c r="I1046" i="9"/>
  <c r="H1046" i="9"/>
  <c r="G1046" i="9"/>
  <c r="F1046" i="9"/>
  <c r="R1046" i="21" s="1"/>
  <c r="I1045" i="9"/>
  <c r="H1045" i="9"/>
  <c r="G1045" i="9"/>
  <c r="F1045" i="9"/>
  <c r="I1044" i="9"/>
  <c r="H1044" i="9"/>
  <c r="G1044" i="9"/>
  <c r="F1044" i="9"/>
  <c r="I1043" i="9"/>
  <c r="H1043" i="9"/>
  <c r="G1043" i="9"/>
  <c r="AC1043" i="21" s="1"/>
  <c r="F1043" i="9"/>
  <c r="I1042" i="9"/>
  <c r="H1042" i="9"/>
  <c r="G1042" i="9"/>
  <c r="F1042" i="9"/>
  <c r="I1041" i="9"/>
  <c r="H1041" i="9"/>
  <c r="G1041" i="9"/>
  <c r="F1041" i="9"/>
  <c r="I1040" i="9"/>
  <c r="H1040" i="9"/>
  <c r="G1040" i="9"/>
  <c r="F1040" i="9"/>
  <c r="I1039" i="9"/>
  <c r="H1039" i="9"/>
  <c r="G1039" i="9"/>
  <c r="F1039" i="9"/>
  <c r="I1038" i="9"/>
  <c r="BU1038" i="21" s="1"/>
  <c r="H1038" i="9"/>
  <c r="AY1038" i="21" s="1"/>
  <c r="G1038" i="9"/>
  <c r="AC1038" i="21" s="1"/>
  <c r="F1038" i="9"/>
  <c r="R1038" i="21" s="1"/>
  <c r="I1037" i="9"/>
  <c r="H1037" i="9"/>
  <c r="G1037" i="9"/>
  <c r="F1037" i="9"/>
  <c r="K1022" i="9"/>
  <c r="J1022" i="9"/>
  <c r="K1021" i="9"/>
  <c r="J1021" i="9"/>
  <c r="K1020" i="9"/>
  <c r="J1020" i="9"/>
  <c r="D1020" i="13"/>
  <c r="K1019" i="9"/>
  <c r="J1019" i="9"/>
  <c r="K1018" i="9"/>
  <c r="J1018" i="9"/>
  <c r="K1017" i="9"/>
  <c r="J1017" i="9"/>
  <c r="K1016" i="9"/>
  <c r="J1016" i="9"/>
  <c r="K1015" i="9"/>
  <c r="J1015" i="9"/>
  <c r="K1014" i="9"/>
  <c r="J1014" i="9"/>
  <c r="K1013" i="9"/>
  <c r="J1013" i="9"/>
  <c r="K1010" i="9"/>
  <c r="J1010" i="9"/>
  <c r="K1009" i="9"/>
  <c r="J1009" i="9"/>
  <c r="D1009" i="13"/>
  <c r="K1008" i="9"/>
  <c r="J1008" i="9"/>
  <c r="K1007" i="9"/>
  <c r="J1007" i="9"/>
  <c r="K1006" i="9"/>
  <c r="J1006" i="9"/>
  <c r="K1005" i="9"/>
  <c r="J1005" i="9"/>
  <c r="K1004" i="9"/>
  <c r="J1004" i="9"/>
  <c r="K1003" i="9"/>
  <c r="J1003" i="9"/>
  <c r="K1002" i="9"/>
  <c r="J1002" i="9"/>
  <c r="K1001" i="9"/>
  <c r="J1001" i="9"/>
  <c r="K998" i="9"/>
  <c r="J998" i="9"/>
  <c r="K997" i="9"/>
  <c r="J997" i="9"/>
  <c r="K996" i="9"/>
  <c r="J996" i="9"/>
  <c r="K995" i="9"/>
  <c r="J995" i="9"/>
  <c r="K994" i="9"/>
  <c r="J994" i="9"/>
  <c r="K993" i="9"/>
  <c r="J993" i="9"/>
  <c r="K992" i="9"/>
  <c r="J992" i="9"/>
  <c r="K991" i="9"/>
  <c r="J991" i="9"/>
  <c r="K990" i="9"/>
  <c r="J990" i="9"/>
  <c r="K989" i="9"/>
  <c r="J989" i="9"/>
  <c r="K986" i="9"/>
  <c r="J986" i="9"/>
  <c r="K985" i="9"/>
  <c r="J985" i="9"/>
  <c r="K984" i="9"/>
  <c r="J984" i="9"/>
  <c r="K983" i="9"/>
  <c r="J983" i="9"/>
  <c r="K982" i="9"/>
  <c r="J982" i="9"/>
  <c r="K981" i="9"/>
  <c r="J981" i="9"/>
  <c r="K980" i="9"/>
  <c r="J980" i="9"/>
  <c r="K979" i="9"/>
  <c r="J979" i="9"/>
  <c r="K978" i="9"/>
  <c r="J978" i="9"/>
  <c r="K977" i="9"/>
  <c r="J977" i="9"/>
  <c r="K974" i="9"/>
  <c r="J974" i="9"/>
  <c r="K973" i="9"/>
  <c r="J973" i="9"/>
  <c r="K972" i="9"/>
  <c r="J972" i="9"/>
  <c r="K971" i="9"/>
  <c r="J971" i="9"/>
  <c r="K970" i="9"/>
  <c r="J970" i="9"/>
  <c r="K969" i="9"/>
  <c r="J969" i="9"/>
  <c r="K968" i="9"/>
  <c r="J968" i="9"/>
  <c r="K967" i="9"/>
  <c r="J967" i="9"/>
  <c r="K966" i="9"/>
  <c r="J966" i="9"/>
  <c r="K965" i="9"/>
  <c r="J965" i="9"/>
  <c r="I962" i="9"/>
  <c r="BU962" i="21" s="1"/>
  <c r="H962" i="9"/>
  <c r="AY962" i="21" s="1"/>
  <c r="G962" i="9"/>
  <c r="AC962" i="21" s="1"/>
  <c r="F962" i="9"/>
  <c r="R962" i="21" s="1"/>
  <c r="I961" i="9"/>
  <c r="BU961" i="21" s="1"/>
  <c r="H961" i="9"/>
  <c r="AY961" i="21" s="1"/>
  <c r="G961" i="9"/>
  <c r="AC961" i="21" s="1"/>
  <c r="F961" i="9"/>
  <c r="R961" i="21" s="1"/>
  <c r="I960" i="9"/>
  <c r="BU960" i="21" s="1"/>
  <c r="H960" i="9"/>
  <c r="AY960" i="21" s="1"/>
  <c r="G960" i="9"/>
  <c r="AC960" i="21" s="1"/>
  <c r="F960" i="9"/>
  <c r="R960" i="21" s="1"/>
  <c r="I959" i="9"/>
  <c r="BU959" i="21" s="1"/>
  <c r="H959" i="9"/>
  <c r="AY959" i="21" s="1"/>
  <c r="G959" i="9"/>
  <c r="AC959" i="21" s="1"/>
  <c r="F959" i="9"/>
  <c r="R959" i="21" s="1"/>
  <c r="I958" i="9"/>
  <c r="H958" i="9"/>
  <c r="G958" i="9"/>
  <c r="F958" i="9"/>
  <c r="R958" i="21" s="1"/>
  <c r="I957" i="9"/>
  <c r="BU957" i="21" s="1"/>
  <c r="H957" i="9"/>
  <c r="AY957" i="21" s="1"/>
  <c r="G957" i="9"/>
  <c r="AC957" i="21" s="1"/>
  <c r="F957" i="9"/>
  <c r="R957" i="21" s="1"/>
  <c r="I956" i="9"/>
  <c r="BU956" i="21" s="1"/>
  <c r="H956" i="9"/>
  <c r="AY956" i="21" s="1"/>
  <c r="G956" i="9"/>
  <c r="AC956" i="21" s="1"/>
  <c r="F956" i="9"/>
  <c r="R956" i="21" s="1"/>
  <c r="I955" i="9"/>
  <c r="BU955" i="21" s="1"/>
  <c r="H955" i="9"/>
  <c r="AY955" i="21" s="1"/>
  <c r="G955" i="9"/>
  <c r="AC955" i="21" s="1"/>
  <c r="F955" i="9"/>
  <c r="R955" i="21" s="1"/>
  <c r="I954" i="9"/>
  <c r="BU954" i="21" s="1"/>
  <c r="H954" i="9"/>
  <c r="AY954" i="21" s="1"/>
  <c r="G954" i="9"/>
  <c r="AC954" i="21" s="1"/>
  <c r="F954" i="9"/>
  <c r="R954" i="21" s="1"/>
  <c r="I953" i="9"/>
  <c r="BU953" i="21" s="1"/>
  <c r="H953" i="9"/>
  <c r="AY953" i="21" s="1"/>
  <c r="G953" i="9"/>
  <c r="AC953" i="21" s="1"/>
  <c r="F953" i="9"/>
  <c r="R953" i="21" s="1"/>
  <c r="K950" i="9"/>
  <c r="J950" i="9"/>
  <c r="K949" i="9"/>
  <c r="J949" i="9"/>
  <c r="K948" i="9"/>
  <c r="J948" i="9"/>
  <c r="K947" i="9"/>
  <c r="J947" i="9"/>
  <c r="K946" i="9"/>
  <c r="J946" i="9"/>
  <c r="K945" i="9"/>
  <c r="J945" i="9"/>
  <c r="K944" i="9"/>
  <c r="J944" i="9"/>
  <c r="K943" i="9"/>
  <c r="J943" i="9"/>
  <c r="K942" i="9"/>
  <c r="J942" i="9"/>
  <c r="K941" i="9"/>
  <c r="J941" i="9"/>
  <c r="K938" i="9"/>
  <c r="J938" i="9"/>
  <c r="K937" i="9"/>
  <c r="J937" i="9"/>
  <c r="K936" i="9"/>
  <c r="J936" i="9"/>
  <c r="K935" i="9"/>
  <c r="J935" i="9"/>
  <c r="K934" i="9"/>
  <c r="J934" i="9"/>
  <c r="K933" i="9"/>
  <c r="J933" i="9"/>
  <c r="K932" i="9"/>
  <c r="J932" i="9"/>
  <c r="K931" i="9"/>
  <c r="J931" i="9"/>
  <c r="K930" i="9"/>
  <c r="J930" i="9"/>
  <c r="K929" i="9"/>
  <c r="J929" i="9"/>
  <c r="K926" i="9"/>
  <c r="J926" i="9"/>
  <c r="K925" i="9"/>
  <c r="J925" i="9"/>
  <c r="K924" i="9"/>
  <c r="J924" i="9"/>
  <c r="K923" i="9"/>
  <c r="J923" i="9"/>
  <c r="K922" i="9"/>
  <c r="J922" i="9"/>
  <c r="K921" i="9"/>
  <c r="J921" i="9"/>
  <c r="K920" i="9"/>
  <c r="J920" i="9"/>
  <c r="K919" i="9"/>
  <c r="J919" i="9"/>
  <c r="K918" i="9"/>
  <c r="J918" i="9"/>
  <c r="K917" i="9"/>
  <c r="J917" i="9"/>
  <c r="K902" i="9"/>
  <c r="J902" i="9"/>
  <c r="K901" i="9"/>
  <c r="J901" i="9"/>
  <c r="K900" i="9"/>
  <c r="J900" i="9"/>
  <c r="K899" i="9"/>
  <c r="J899" i="9"/>
  <c r="K898" i="9"/>
  <c r="J898" i="9"/>
  <c r="K897" i="9"/>
  <c r="J897" i="9"/>
  <c r="K896" i="9"/>
  <c r="J896" i="9"/>
  <c r="K895" i="9"/>
  <c r="J895" i="9"/>
  <c r="K894" i="9"/>
  <c r="J894" i="9"/>
  <c r="K893" i="9"/>
  <c r="J893" i="9"/>
  <c r="K890" i="9"/>
  <c r="J890" i="9"/>
  <c r="K889" i="9"/>
  <c r="J889" i="9"/>
  <c r="K888" i="9"/>
  <c r="J888" i="9"/>
  <c r="K887" i="9"/>
  <c r="J887" i="9"/>
  <c r="K886" i="9"/>
  <c r="J886" i="9"/>
  <c r="K885" i="9"/>
  <c r="J885" i="9"/>
  <c r="K884" i="9"/>
  <c r="J884" i="9"/>
  <c r="K883" i="9"/>
  <c r="J883" i="9"/>
  <c r="K882" i="9"/>
  <c r="J882" i="9"/>
  <c r="K881" i="9"/>
  <c r="J881" i="9"/>
  <c r="K878" i="9"/>
  <c r="J878" i="9"/>
  <c r="K877" i="9"/>
  <c r="J877" i="9"/>
  <c r="K876" i="9"/>
  <c r="J876" i="9"/>
  <c r="K875" i="9"/>
  <c r="J875" i="9"/>
  <c r="K874" i="9"/>
  <c r="J874" i="9"/>
  <c r="K873" i="9"/>
  <c r="J873" i="9"/>
  <c r="K872" i="9"/>
  <c r="J872" i="9"/>
  <c r="K871" i="9"/>
  <c r="J871" i="9"/>
  <c r="K870" i="9"/>
  <c r="J870" i="9"/>
  <c r="K869" i="9"/>
  <c r="J869" i="9"/>
  <c r="K842" i="9"/>
  <c r="J842" i="9"/>
  <c r="K841" i="9"/>
  <c r="J841" i="9"/>
  <c r="K840" i="9"/>
  <c r="J840" i="9"/>
  <c r="A840" i="9"/>
  <c r="K839" i="9"/>
  <c r="J839" i="9"/>
  <c r="K838" i="9"/>
  <c r="J838" i="9"/>
  <c r="K837" i="9"/>
  <c r="J837" i="9"/>
  <c r="A837" i="9"/>
  <c r="K836" i="9"/>
  <c r="J836" i="9"/>
  <c r="A836" i="9"/>
  <c r="K835" i="9"/>
  <c r="J835" i="9"/>
  <c r="A835" i="9"/>
  <c r="K834" i="9"/>
  <c r="J834" i="9"/>
  <c r="K833" i="9"/>
  <c r="J833" i="9"/>
  <c r="I820" i="9"/>
  <c r="BU820" i="21" s="1"/>
  <c r="H820" i="9"/>
  <c r="AY820" i="21" s="1"/>
  <c r="I819" i="9"/>
  <c r="BU819" i="21" s="1"/>
  <c r="K818" i="9"/>
  <c r="J818" i="9"/>
  <c r="K817" i="9"/>
  <c r="J817" i="9"/>
  <c r="K816" i="9"/>
  <c r="J816" i="9"/>
  <c r="K815" i="9"/>
  <c r="J815" i="9"/>
  <c r="K814" i="9"/>
  <c r="J814" i="9"/>
  <c r="K813" i="9"/>
  <c r="J813" i="9"/>
  <c r="K812" i="9"/>
  <c r="J812" i="9"/>
  <c r="K811" i="9"/>
  <c r="J811" i="9"/>
  <c r="K810" i="9"/>
  <c r="J810" i="9"/>
  <c r="K809" i="9"/>
  <c r="J809" i="9"/>
  <c r="K806" i="9"/>
  <c r="J806" i="9"/>
  <c r="K805" i="9"/>
  <c r="J805" i="9"/>
  <c r="K804" i="9"/>
  <c r="J804" i="9"/>
  <c r="K803" i="9"/>
  <c r="J803" i="9"/>
  <c r="K802" i="9"/>
  <c r="J802" i="9"/>
  <c r="K801" i="9"/>
  <c r="J801" i="9"/>
  <c r="K800" i="9"/>
  <c r="J800" i="9"/>
  <c r="K799" i="9"/>
  <c r="J799" i="9"/>
  <c r="K798" i="9"/>
  <c r="J798" i="9"/>
  <c r="K797" i="9"/>
  <c r="J797" i="9"/>
  <c r="K794" i="9"/>
  <c r="J794" i="9"/>
  <c r="K793" i="9"/>
  <c r="J793" i="9"/>
  <c r="K792" i="9"/>
  <c r="J792" i="9"/>
  <c r="K791" i="9"/>
  <c r="J791" i="9"/>
  <c r="K790" i="9"/>
  <c r="J790" i="9"/>
  <c r="K789" i="9"/>
  <c r="J789" i="9"/>
  <c r="K788" i="9"/>
  <c r="J788" i="9"/>
  <c r="K787" i="9"/>
  <c r="J787" i="9"/>
  <c r="K786" i="9"/>
  <c r="J786" i="9"/>
  <c r="K785" i="9"/>
  <c r="J785" i="9"/>
  <c r="K782" i="9"/>
  <c r="J782" i="9"/>
  <c r="K781" i="9"/>
  <c r="J781" i="9"/>
  <c r="K780" i="9"/>
  <c r="J780" i="9"/>
  <c r="K779" i="9"/>
  <c r="J779" i="9"/>
  <c r="K778" i="9"/>
  <c r="J778" i="9"/>
  <c r="K777" i="9"/>
  <c r="J777" i="9"/>
  <c r="K776" i="9"/>
  <c r="J776" i="9"/>
  <c r="K775" i="9"/>
  <c r="J775" i="9"/>
  <c r="K774" i="9"/>
  <c r="J774" i="9"/>
  <c r="D774" i="13"/>
  <c r="K773" i="9"/>
  <c r="J773" i="9"/>
  <c r="BU766" i="21"/>
  <c r="AY766" i="21"/>
  <c r="AC766" i="21"/>
  <c r="R766" i="21"/>
  <c r="BU762" i="21"/>
  <c r="AY762" i="21"/>
  <c r="AC762" i="21"/>
  <c r="R762" i="21"/>
  <c r="K758" i="9"/>
  <c r="J758" i="9"/>
  <c r="K757" i="9"/>
  <c r="J757" i="9"/>
  <c r="K756" i="9"/>
  <c r="J756" i="9"/>
  <c r="K755" i="9"/>
  <c r="J755" i="9"/>
  <c r="K754" i="9"/>
  <c r="J754" i="9"/>
  <c r="K753" i="9"/>
  <c r="J753" i="9"/>
  <c r="K752" i="9"/>
  <c r="J752" i="9"/>
  <c r="K751" i="9"/>
  <c r="J751" i="9"/>
  <c r="K750" i="9"/>
  <c r="J750" i="9"/>
  <c r="K749" i="9"/>
  <c r="J749" i="9"/>
  <c r="K746" i="9"/>
  <c r="J746" i="9"/>
  <c r="K745" i="9"/>
  <c r="J745" i="9"/>
  <c r="K744" i="9"/>
  <c r="J744" i="9"/>
  <c r="K743" i="9"/>
  <c r="J743" i="9"/>
  <c r="K742" i="9"/>
  <c r="J742" i="9"/>
  <c r="K741" i="9"/>
  <c r="J741" i="9"/>
  <c r="K740" i="9"/>
  <c r="J740" i="9"/>
  <c r="K739" i="9"/>
  <c r="J739" i="9"/>
  <c r="K738" i="9"/>
  <c r="J738" i="9"/>
  <c r="K737" i="9"/>
  <c r="J737" i="9"/>
  <c r="K734" i="9"/>
  <c r="J734" i="9"/>
  <c r="K733" i="9"/>
  <c r="J733" i="9"/>
  <c r="K732" i="9"/>
  <c r="J732" i="9"/>
  <c r="K731" i="9"/>
  <c r="J731" i="9"/>
  <c r="K730" i="9"/>
  <c r="J730" i="9"/>
  <c r="K729" i="9"/>
  <c r="J729" i="9"/>
  <c r="K728" i="9"/>
  <c r="J728" i="9"/>
  <c r="K727" i="9"/>
  <c r="J727" i="9"/>
  <c r="K726" i="9"/>
  <c r="J726" i="9"/>
  <c r="K725" i="9"/>
  <c r="J725" i="9"/>
  <c r="I722" i="9"/>
  <c r="BU722" i="21" s="1"/>
  <c r="H722" i="9"/>
  <c r="AY722" i="21" s="1"/>
  <c r="G722" i="9"/>
  <c r="AC722" i="21" s="1"/>
  <c r="F722" i="9"/>
  <c r="R722" i="21" s="1"/>
  <c r="I721" i="9"/>
  <c r="BU721" i="21" s="1"/>
  <c r="H721" i="9"/>
  <c r="AY721" i="21" s="1"/>
  <c r="G721" i="9"/>
  <c r="AC721" i="21" s="1"/>
  <c r="F721" i="9"/>
  <c r="R721" i="21" s="1"/>
  <c r="I720" i="9"/>
  <c r="BU720" i="21" s="1"/>
  <c r="H720" i="9"/>
  <c r="AY720" i="21" s="1"/>
  <c r="G720" i="9"/>
  <c r="AC720" i="21" s="1"/>
  <c r="F720" i="9"/>
  <c r="R720" i="21" s="1"/>
  <c r="I719" i="9"/>
  <c r="BU719" i="21" s="1"/>
  <c r="H719" i="9"/>
  <c r="AY719" i="21" s="1"/>
  <c r="G719" i="9"/>
  <c r="AC719" i="21" s="1"/>
  <c r="F719" i="9"/>
  <c r="R719" i="21" s="1"/>
  <c r="I718" i="9"/>
  <c r="BU718" i="21" s="1"/>
  <c r="H718" i="9"/>
  <c r="AY718" i="21" s="1"/>
  <c r="G718" i="9"/>
  <c r="AC718" i="21" s="1"/>
  <c r="F718" i="9"/>
  <c r="R718" i="21" s="1"/>
  <c r="I717" i="9"/>
  <c r="BU717" i="21" s="1"/>
  <c r="H717" i="9"/>
  <c r="AY717" i="21" s="1"/>
  <c r="G717" i="9"/>
  <c r="AC717" i="21" s="1"/>
  <c r="F717" i="9"/>
  <c r="R717" i="21" s="1"/>
  <c r="I716" i="9"/>
  <c r="BU716" i="21" s="1"/>
  <c r="H716" i="9"/>
  <c r="AY716" i="21" s="1"/>
  <c r="G716" i="9"/>
  <c r="AC716" i="21" s="1"/>
  <c r="F716" i="9"/>
  <c r="R716" i="21" s="1"/>
  <c r="I715" i="9"/>
  <c r="BU715" i="21" s="1"/>
  <c r="H715" i="9"/>
  <c r="AY715" i="21" s="1"/>
  <c r="G715" i="9"/>
  <c r="AC715" i="21" s="1"/>
  <c r="F715" i="9"/>
  <c r="R715" i="21" s="1"/>
  <c r="I714" i="9"/>
  <c r="BU714" i="21" s="1"/>
  <c r="H714" i="9"/>
  <c r="AY714" i="21" s="1"/>
  <c r="G714" i="9"/>
  <c r="AC714" i="21" s="1"/>
  <c r="F714" i="9"/>
  <c r="R714" i="21" s="1"/>
  <c r="I713" i="9"/>
  <c r="BU713" i="21" s="1"/>
  <c r="H713" i="9"/>
  <c r="AY713" i="21" s="1"/>
  <c r="G713" i="9"/>
  <c r="AC713" i="21" s="1"/>
  <c r="F713" i="9"/>
  <c r="R713" i="21" s="1"/>
  <c r="K710" i="9"/>
  <c r="J710" i="9"/>
  <c r="K709" i="9"/>
  <c r="J709" i="9"/>
  <c r="K708" i="9"/>
  <c r="J708" i="9"/>
  <c r="K707" i="9"/>
  <c r="J707" i="9"/>
  <c r="K706" i="9"/>
  <c r="J706" i="9"/>
  <c r="K705" i="9"/>
  <c r="J705" i="9"/>
  <c r="K704" i="9"/>
  <c r="J704" i="9"/>
  <c r="K703" i="9"/>
  <c r="J703" i="9"/>
  <c r="K702" i="9"/>
  <c r="J702" i="9"/>
  <c r="K701" i="9"/>
  <c r="J701" i="9"/>
  <c r="K698" i="9"/>
  <c r="J698" i="9"/>
  <c r="K697" i="9"/>
  <c r="J697" i="9"/>
  <c r="K696" i="9"/>
  <c r="J696" i="9"/>
  <c r="K695" i="9"/>
  <c r="J695" i="9"/>
  <c r="K694" i="9"/>
  <c r="J694" i="9"/>
  <c r="K693" i="9"/>
  <c r="J693" i="9"/>
  <c r="K692" i="9"/>
  <c r="J692" i="9"/>
  <c r="K691" i="9"/>
  <c r="J691" i="9"/>
  <c r="K690" i="9"/>
  <c r="J690" i="9"/>
  <c r="K689" i="9"/>
  <c r="J689" i="9"/>
  <c r="K686" i="9"/>
  <c r="J686" i="9"/>
  <c r="K685" i="9"/>
  <c r="J685" i="9"/>
  <c r="A685" i="9"/>
  <c r="K684" i="9"/>
  <c r="J684" i="9"/>
  <c r="K683" i="9"/>
  <c r="J683" i="9"/>
  <c r="K682" i="9"/>
  <c r="J682" i="9"/>
  <c r="K681" i="9"/>
  <c r="J681" i="9"/>
  <c r="A681" i="9"/>
  <c r="K680" i="9"/>
  <c r="J680" i="9"/>
  <c r="K679" i="9"/>
  <c r="J679" i="9"/>
  <c r="K678" i="9"/>
  <c r="J678" i="9"/>
  <c r="K677" i="9"/>
  <c r="J677" i="9"/>
  <c r="A677" i="9"/>
  <c r="I674" i="9"/>
  <c r="BU674" i="21" s="1"/>
  <c r="H674" i="9"/>
  <c r="AY674" i="21" s="1"/>
  <c r="G674" i="9"/>
  <c r="AC674" i="21" s="1"/>
  <c r="F674" i="9"/>
  <c r="R674" i="21" s="1"/>
  <c r="I673" i="9"/>
  <c r="BU673" i="21" s="1"/>
  <c r="H673" i="9"/>
  <c r="AY673" i="21" s="1"/>
  <c r="G673" i="9"/>
  <c r="AC673" i="21" s="1"/>
  <c r="F673" i="9"/>
  <c r="R673" i="21" s="1"/>
  <c r="I672" i="9"/>
  <c r="BU672" i="21" s="1"/>
  <c r="H672" i="9"/>
  <c r="AY672" i="21" s="1"/>
  <c r="G672" i="9"/>
  <c r="AC672" i="21" s="1"/>
  <c r="F672" i="9"/>
  <c r="R672" i="21" s="1"/>
  <c r="I671" i="9"/>
  <c r="BU671" i="21" s="1"/>
  <c r="H671" i="9"/>
  <c r="AY671" i="21" s="1"/>
  <c r="G671" i="9"/>
  <c r="AC671" i="21" s="1"/>
  <c r="F671" i="9"/>
  <c r="R671" i="21" s="1"/>
  <c r="I670" i="9"/>
  <c r="BU670" i="21" s="1"/>
  <c r="H670" i="9"/>
  <c r="AY670" i="21" s="1"/>
  <c r="G670" i="9"/>
  <c r="AC670" i="21" s="1"/>
  <c r="F670" i="9"/>
  <c r="R670" i="21" s="1"/>
  <c r="I669" i="9"/>
  <c r="BU669" i="21" s="1"/>
  <c r="H669" i="9"/>
  <c r="AY669" i="21" s="1"/>
  <c r="G669" i="9"/>
  <c r="AC669" i="21" s="1"/>
  <c r="F669" i="9"/>
  <c r="R669" i="21" s="1"/>
  <c r="I668" i="9"/>
  <c r="BU668" i="21" s="1"/>
  <c r="H668" i="9"/>
  <c r="AY668" i="21" s="1"/>
  <c r="G668" i="9"/>
  <c r="AC668" i="21" s="1"/>
  <c r="F668" i="9"/>
  <c r="R668" i="21" s="1"/>
  <c r="I667" i="9"/>
  <c r="BU667" i="21" s="1"/>
  <c r="H667" i="9"/>
  <c r="AY667" i="21" s="1"/>
  <c r="G667" i="9"/>
  <c r="AC667" i="21" s="1"/>
  <c r="F667" i="9"/>
  <c r="R667" i="21" s="1"/>
  <c r="I666" i="9"/>
  <c r="H666" i="9"/>
  <c r="AY666" i="21" s="1"/>
  <c r="G666" i="9"/>
  <c r="F666" i="9"/>
  <c r="R666" i="21" s="1"/>
  <c r="I665" i="9"/>
  <c r="BU665" i="21" s="1"/>
  <c r="H665" i="9"/>
  <c r="AY665" i="21" s="1"/>
  <c r="G665" i="9"/>
  <c r="AC665" i="21" s="1"/>
  <c r="F665" i="9"/>
  <c r="R665" i="21" s="1"/>
  <c r="K662" i="9"/>
  <c r="J662" i="9"/>
  <c r="K661" i="9"/>
  <c r="J661" i="9"/>
  <c r="K660" i="9"/>
  <c r="J660" i="9"/>
  <c r="K659" i="9"/>
  <c r="J659" i="9"/>
  <c r="K658" i="9"/>
  <c r="J658" i="9"/>
  <c r="K657" i="9"/>
  <c r="J657" i="9"/>
  <c r="K656" i="9"/>
  <c r="J656" i="9"/>
  <c r="K655" i="9"/>
  <c r="J655" i="9"/>
  <c r="K654" i="9"/>
  <c r="J654" i="9"/>
  <c r="K653" i="9"/>
  <c r="J653" i="9"/>
  <c r="K638" i="9"/>
  <c r="J638" i="9"/>
  <c r="E638" i="9"/>
  <c r="K637" i="9"/>
  <c r="J637" i="9"/>
  <c r="E637" i="9"/>
  <c r="K636" i="9"/>
  <c r="J636" i="9"/>
  <c r="E636" i="9"/>
  <c r="K635" i="9"/>
  <c r="J635" i="9"/>
  <c r="E635" i="9"/>
  <c r="K634" i="9"/>
  <c r="J634" i="9"/>
  <c r="E634" i="9"/>
  <c r="K633" i="9"/>
  <c r="J633" i="9"/>
  <c r="E633" i="9"/>
  <c r="K632" i="9"/>
  <c r="J632" i="9"/>
  <c r="E632" i="9"/>
  <c r="K631" i="9"/>
  <c r="J631" i="9"/>
  <c r="E631" i="9"/>
  <c r="K630" i="9"/>
  <c r="J630" i="9"/>
  <c r="E630" i="9"/>
  <c r="K629" i="9"/>
  <c r="J629" i="9"/>
  <c r="E629" i="9"/>
  <c r="I628" i="9"/>
  <c r="H628" i="9"/>
  <c r="G628" i="9"/>
  <c r="F628" i="9"/>
  <c r="I627" i="9"/>
  <c r="H627" i="9"/>
  <c r="G627" i="9"/>
  <c r="K626" i="9"/>
  <c r="J626" i="9"/>
  <c r="K625" i="9"/>
  <c r="J625" i="9"/>
  <c r="K624" i="9"/>
  <c r="J624" i="9"/>
  <c r="K623" i="9"/>
  <c r="J623" i="9"/>
  <c r="K622" i="9"/>
  <c r="J622" i="9"/>
  <c r="K621" i="9"/>
  <c r="J621" i="9"/>
  <c r="K620" i="9"/>
  <c r="J620" i="9"/>
  <c r="K619" i="9"/>
  <c r="J619" i="9"/>
  <c r="K618" i="9"/>
  <c r="J618" i="9"/>
  <c r="K617" i="9"/>
  <c r="J617" i="9"/>
  <c r="K614" i="9"/>
  <c r="J614" i="9"/>
  <c r="K613" i="9"/>
  <c r="J613" i="9"/>
  <c r="K612" i="9"/>
  <c r="J612" i="9"/>
  <c r="K611" i="9"/>
  <c r="J611" i="9"/>
  <c r="K610" i="9"/>
  <c r="J610" i="9"/>
  <c r="K609" i="9"/>
  <c r="J609" i="9"/>
  <c r="K608" i="9"/>
  <c r="J608" i="9"/>
  <c r="K607" i="9"/>
  <c r="J607" i="9"/>
  <c r="K606" i="9"/>
  <c r="J606" i="9"/>
  <c r="K605" i="9"/>
  <c r="J605" i="9"/>
  <c r="K602" i="9"/>
  <c r="J602" i="9"/>
  <c r="K601" i="9"/>
  <c r="J601" i="9"/>
  <c r="K600" i="9"/>
  <c r="J600" i="9"/>
  <c r="K599" i="9"/>
  <c r="J599" i="9"/>
  <c r="K598" i="9"/>
  <c r="J598" i="9"/>
  <c r="K597" i="9"/>
  <c r="J597" i="9"/>
  <c r="K596" i="9"/>
  <c r="J596" i="9"/>
  <c r="K595" i="9"/>
  <c r="J595" i="9"/>
  <c r="K594" i="9"/>
  <c r="J594" i="9"/>
  <c r="K593" i="9"/>
  <c r="J593" i="9"/>
  <c r="K590" i="9"/>
  <c r="J590" i="9"/>
  <c r="K589" i="9"/>
  <c r="J589" i="9"/>
  <c r="K588" i="9"/>
  <c r="J588" i="9"/>
  <c r="K587" i="9"/>
  <c r="J587" i="9"/>
  <c r="K586" i="9"/>
  <c r="J586" i="9"/>
  <c r="K585" i="9"/>
  <c r="J585" i="9"/>
  <c r="K584" i="9"/>
  <c r="J584" i="9"/>
  <c r="K583" i="9"/>
  <c r="J583" i="9"/>
  <c r="K582" i="9"/>
  <c r="J582" i="9"/>
  <c r="K581" i="9"/>
  <c r="J581" i="9"/>
  <c r="K566" i="9"/>
  <c r="J566" i="9"/>
  <c r="A566" i="9"/>
  <c r="K565" i="9"/>
  <c r="J565" i="9"/>
  <c r="K564" i="9"/>
  <c r="J564" i="9"/>
  <c r="K563" i="9"/>
  <c r="J563" i="9"/>
  <c r="K562" i="9"/>
  <c r="J562" i="9"/>
  <c r="K561" i="9"/>
  <c r="J561" i="9"/>
  <c r="K560" i="9"/>
  <c r="J560" i="9"/>
  <c r="K559" i="9"/>
  <c r="J559" i="9"/>
  <c r="K558" i="9"/>
  <c r="J558" i="9"/>
  <c r="A558" i="9"/>
  <c r="K557" i="9"/>
  <c r="J557" i="9"/>
  <c r="A494" i="7"/>
  <c r="A493" i="7"/>
  <c r="A492" i="7"/>
  <c r="A491" i="7"/>
  <c r="A490" i="7"/>
  <c r="A489" i="7"/>
  <c r="A488" i="7"/>
  <c r="A487" i="7"/>
  <c r="A486" i="7"/>
  <c r="A485" i="7"/>
  <c r="K470" i="9"/>
  <c r="J470" i="9"/>
  <c r="K469" i="9"/>
  <c r="J469" i="9"/>
  <c r="K468" i="9"/>
  <c r="J468" i="9"/>
  <c r="K467" i="9"/>
  <c r="J467" i="9"/>
  <c r="K466" i="9"/>
  <c r="J466" i="9"/>
  <c r="K465" i="9"/>
  <c r="J465" i="9"/>
  <c r="K464" i="9"/>
  <c r="J464" i="9"/>
  <c r="K463" i="9"/>
  <c r="J463" i="9"/>
  <c r="K462" i="9"/>
  <c r="J462" i="9"/>
  <c r="K461" i="9"/>
  <c r="J461" i="9"/>
  <c r="K458" i="9"/>
  <c r="J458" i="9"/>
  <c r="K457" i="9"/>
  <c r="J457" i="9"/>
  <c r="K456" i="9"/>
  <c r="J456" i="9"/>
  <c r="K455" i="9"/>
  <c r="J455" i="9"/>
  <c r="K454" i="9"/>
  <c r="J454" i="9"/>
  <c r="K453" i="9"/>
  <c r="J453" i="9"/>
  <c r="K452" i="9"/>
  <c r="J452" i="9"/>
  <c r="K451" i="9"/>
  <c r="J451" i="9"/>
  <c r="K450" i="9"/>
  <c r="J450" i="9"/>
  <c r="K449" i="9"/>
  <c r="J449" i="9"/>
  <c r="K446" i="9"/>
  <c r="J446" i="9"/>
  <c r="K445" i="9"/>
  <c r="J445" i="9"/>
  <c r="K444" i="9"/>
  <c r="J444" i="9"/>
  <c r="K443" i="9"/>
  <c r="J443" i="9"/>
  <c r="K442" i="9"/>
  <c r="J442" i="9"/>
  <c r="K441" i="9"/>
  <c r="J441" i="9"/>
  <c r="K440" i="9"/>
  <c r="J440" i="9"/>
  <c r="K439" i="9"/>
  <c r="J439" i="9"/>
  <c r="K438" i="9"/>
  <c r="J438" i="9"/>
  <c r="K437" i="9"/>
  <c r="J437" i="9"/>
  <c r="K434" i="9"/>
  <c r="J434" i="9"/>
  <c r="K433" i="9"/>
  <c r="J433" i="9"/>
  <c r="K432" i="9"/>
  <c r="J432" i="9"/>
  <c r="K431" i="9"/>
  <c r="J431" i="9"/>
  <c r="K430" i="9"/>
  <c r="J430" i="9"/>
  <c r="K429" i="9"/>
  <c r="J429" i="9"/>
  <c r="K428" i="9"/>
  <c r="J428" i="9"/>
  <c r="K427" i="9"/>
  <c r="J427" i="9"/>
  <c r="K426" i="9"/>
  <c r="J426" i="9"/>
  <c r="K425" i="9"/>
  <c r="J425" i="9"/>
  <c r="K422" i="9"/>
  <c r="J422" i="9"/>
  <c r="K421" i="9"/>
  <c r="J421" i="9"/>
  <c r="K420" i="9"/>
  <c r="J420" i="9"/>
  <c r="K419" i="9"/>
  <c r="J419" i="9"/>
  <c r="K418" i="9"/>
  <c r="J418" i="9"/>
  <c r="K417" i="9"/>
  <c r="J417" i="9"/>
  <c r="K416" i="9"/>
  <c r="J416" i="9"/>
  <c r="K415" i="9"/>
  <c r="J415" i="9"/>
  <c r="K414" i="9"/>
  <c r="J414" i="9"/>
  <c r="K413" i="9"/>
  <c r="J413" i="9"/>
  <c r="K410" i="9"/>
  <c r="J410" i="9"/>
  <c r="K409" i="9"/>
  <c r="J409" i="9"/>
  <c r="K408" i="9"/>
  <c r="J408" i="9"/>
  <c r="K407" i="9"/>
  <c r="J407" i="9"/>
  <c r="K406" i="9"/>
  <c r="J406" i="9"/>
  <c r="K405" i="9"/>
  <c r="J405" i="9"/>
  <c r="K404" i="9"/>
  <c r="J404" i="9"/>
  <c r="K403" i="9"/>
  <c r="J403" i="9"/>
  <c r="K402" i="9"/>
  <c r="J402" i="9"/>
  <c r="K401" i="9"/>
  <c r="J401" i="9"/>
  <c r="K398" i="9"/>
  <c r="J398" i="9"/>
  <c r="K397" i="9"/>
  <c r="J397" i="9"/>
  <c r="K396" i="9"/>
  <c r="J396" i="9"/>
  <c r="K395" i="9"/>
  <c r="J395" i="9"/>
  <c r="K394" i="9"/>
  <c r="J394" i="9"/>
  <c r="K393" i="9"/>
  <c r="J393" i="9"/>
  <c r="K392" i="9"/>
  <c r="J392" i="9"/>
  <c r="K391" i="9"/>
  <c r="J391" i="9"/>
  <c r="K390" i="9"/>
  <c r="J390" i="9"/>
  <c r="K389" i="9"/>
  <c r="J389" i="9"/>
  <c r="K386" i="9"/>
  <c r="J386" i="9"/>
  <c r="K385" i="9"/>
  <c r="J385" i="9"/>
  <c r="K384" i="9"/>
  <c r="J384" i="9"/>
  <c r="K383" i="9"/>
  <c r="J383" i="9"/>
  <c r="K382" i="9"/>
  <c r="J382" i="9"/>
  <c r="K381" i="9"/>
  <c r="J381" i="9"/>
  <c r="K380" i="9"/>
  <c r="J380" i="9"/>
  <c r="K379" i="9"/>
  <c r="J379" i="9"/>
  <c r="K378" i="9"/>
  <c r="J378" i="9"/>
  <c r="K377" i="9"/>
  <c r="J377" i="9"/>
  <c r="K374" i="9"/>
  <c r="J374" i="9"/>
  <c r="K373" i="9"/>
  <c r="J373" i="9"/>
  <c r="K372" i="9"/>
  <c r="J372" i="9"/>
  <c r="K371" i="9"/>
  <c r="J371" i="9"/>
  <c r="K370" i="9"/>
  <c r="J370" i="9"/>
  <c r="K369" i="9"/>
  <c r="J369" i="9"/>
  <c r="K368" i="9"/>
  <c r="J368" i="9"/>
  <c r="K367" i="9"/>
  <c r="J367" i="9"/>
  <c r="K366" i="9"/>
  <c r="J366" i="9"/>
  <c r="K365" i="9"/>
  <c r="J365" i="9"/>
  <c r="K362" i="9"/>
  <c r="J362" i="9"/>
  <c r="K361" i="9"/>
  <c r="J361" i="9"/>
  <c r="K360" i="9"/>
  <c r="J360" i="9"/>
  <c r="K359" i="9"/>
  <c r="J359" i="9"/>
  <c r="K358" i="9"/>
  <c r="J358" i="9"/>
  <c r="K357" i="9"/>
  <c r="J357" i="9"/>
  <c r="K356" i="9"/>
  <c r="J356" i="9"/>
  <c r="K355" i="9"/>
  <c r="J355" i="9"/>
  <c r="K354" i="9"/>
  <c r="J354" i="9"/>
  <c r="K353" i="9"/>
  <c r="J353" i="9"/>
  <c r="K350" i="9"/>
  <c r="J350" i="9"/>
  <c r="K349" i="9"/>
  <c r="J349" i="9"/>
  <c r="K348" i="9"/>
  <c r="J348" i="9"/>
  <c r="K347" i="9"/>
  <c r="J347" i="9"/>
  <c r="K346" i="9"/>
  <c r="J346" i="9"/>
  <c r="K345" i="9"/>
  <c r="J345" i="9"/>
  <c r="K344" i="9"/>
  <c r="J344" i="9"/>
  <c r="K343" i="9"/>
  <c r="J343" i="9"/>
  <c r="K342" i="9"/>
  <c r="J342" i="9"/>
  <c r="K341" i="9"/>
  <c r="J341" i="9"/>
  <c r="K338" i="9"/>
  <c r="J338" i="9"/>
  <c r="K337" i="9"/>
  <c r="J337" i="9"/>
  <c r="K336" i="9"/>
  <c r="J336" i="9"/>
  <c r="K335" i="9"/>
  <c r="J335" i="9"/>
  <c r="K334" i="9"/>
  <c r="J334" i="9"/>
  <c r="K333" i="9"/>
  <c r="J333" i="9"/>
  <c r="K332" i="9"/>
  <c r="J332" i="9"/>
  <c r="K331" i="9"/>
  <c r="J331" i="9"/>
  <c r="K330" i="9"/>
  <c r="J330" i="9"/>
  <c r="K329" i="9"/>
  <c r="J329" i="9"/>
  <c r="K326" i="9"/>
  <c r="J326" i="9"/>
  <c r="K325" i="9"/>
  <c r="J325" i="9"/>
  <c r="K324" i="9"/>
  <c r="J324" i="9"/>
  <c r="K323" i="9"/>
  <c r="J323" i="9"/>
  <c r="K322" i="9"/>
  <c r="J322" i="9"/>
  <c r="K321" i="9"/>
  <c r="J321" i="9"/>
  <c r="K320" i="9"/>
  <c r="J320" i="9"/>
  <c r="K319" i="9"/>
  <c r="J319" i="9"/>
  <c r="K318" i="9"/>
  <c r="J318" i="9"/>
  <c r="K317" i="9"/>
  <c r="J317" i="9"/>
  <c r="K302" i="9"/>
  <c r="J302" i="9"/>
  <c r="K301" i="9"/>
  <c r="J301" i="9"/>
  <c r="K300" i="9"/>
  <c r="J300" i="9"/>
  <c r="K299" i="9"/>
  <c r="J299" i="9"/>
  <c r="K298" i="9"/>
  <c r="J298" i="9"/>
  <c r="K297" i="9"/>
  <c r="J297" i="9"/>
  <c r="K296" i="9"/>
  <c r="J296" i="9"/>
  <c r="K295" i="9"/>
  <c r="J295" i="9"/>
  <c r="K294" i="9"/>
  <c r="J294" i="9"/>
  <c r="K293" i="9"/>
  <c r="J293" i="9"/>
  <c r="K290" i="9"/>
  <c r="J290" i="9"/>
  <c r="K289" i="9"/>
  <c r="J289" i="9"/>
  <c r="K288" i="9"/>
  <c r="J288" i="9"/>
  <c r="K287" i="9"/>
  <c r="J287" i="9"/>
  <c r="K286" i="9"/>
  <c r="J286" i="9"/>
  <c r="K285" i="9"/>
  <c r="J285" i="9"/>
  <c r="K284" i="9"/>
  <c r="J284" i="9"/>
  <c r="K283" i="9"/>
  <c r="J283" i="9"/>
  <c r="K282" i="9"/>
  <c r="J282" i="9"/>
  <c r="K281" i="9"/>
  <c r="J281" i="9"/>
  <c r="K266" i="9"/>
  <c r="J266" i="9"/>
  <c r="K265" i="9"/>
  <c r="J265" i="9"/>
  <c r="K264" i="9"/>
  <c r="J264" i="9"/>
  <c r="K263" i="9"/>
  <c r="J263" i="9"/>
  <c r="K262" i="9"/>
  <c r="J262" i="9"/>
  <c r="K261" i="9"/>
  <c r="J261" i="9"/>
  <c r="K260" i="9"/>
  <c r="J260" i="9"/>
  <c r="K259" i="9"/>
  <c r="J259" i="9"/>
  <c r="K258" i="9"/>
  <c r="J258" i="9"/>
  <c r="K257" i="9"/>
  <c r="J257" i="9"/>
  <c r="K254" i="9"/>
  <c r="J254" i="9"/>
  <c r="K253" i="9"/>
  <c r="J253" i="9"/>
  <c r="K252" i="9"/>
  <c r="J252" i="9"/>
  <c r="K251" i="9"/>
  <c r="J251" i="9"/>
  <c r="A251" i="9"/>
  <c r="K250" i="9"/>
  <c r="J250" i="9"/>
  <c r="K249" i="9"/>
  <c r="J249" i="9"/>
  <c r="K248" i="9"/>
  <c r="J248" i="9"/>
  <c r="K247" i="9"/>
  <c r="J247" i="9"/>
  <c r="K246" i="9"/>
  <c r="J246" i="9"/>
  <c r="K245" i="9"/>
  <c r="J245" i="9"/>
  <c r="K242" i="9"/>
  <c r="J242" i="9"/>
  <c r="K241" i="9"/>
  <c r="J241" i="9"/>
  <c r="K240" i="9"/>
  <c r="J240" i="9"/>
  <c r="K239" i="9"/>
  <c r="J239" i="9"/>
  <c r="K238" i="9"/>
  <c r="J238" i="9"/>
  <c r="K237" i="9"/>
  <c r="J237" i="9"/>
  <c r="K236" i="9"/>
  <c r="J236" i="9"/>
  <c r="K235" i="9"/>
  <c r="J235" i="9"/>
  <c r="K234" i="9"/>
  <c r="J234" i="9"/>
  <c r="K233" i="9"/>
  <c r="J233" i="9"/>
  <c r="K230" i="9"/>
  <c r="J230" i="9"/>
  <c r="K229" i="9"/>
  <c r="J229" i="9"/>
  <c r="K228" i="9"/>
  <c r="J228" i="9"/>
  <c r="K227" i="9"/>
  <c r="J227" i="9"/>
  <c r="K226" i="9"/>
  <c r="J226" i="9"/>
  <c r="K225" i="9"/>
  <c r="J225" i="9"/>
  <c r="K224" i="9"/>
  <c r="J224" i="9"/>
  <c r="K223" i="9"/>
  <c r="J223" i="9"/>
  <c r="K222" i="9"/>
  <c r="J222" i="9"/>
  <c r="K221" i="9"/>
  <c r="J221" i="9"/>
  <c r="K218" i="9"/>
  <c r="J218" i="9"/>
  <c r="K217" i="9"/>
  <c r="J217" i="9"/>
  <c r="K216" i="9"/>
  <c r="J216" i="9"/>
  <c r="K215" i="9"/>
  <c r="J215" i="9"/>
  <c r="K214" i="9"/>
  <c r="J214" i="9"/>
  <c r="K213" i="9"/>
  <c r="J213" i="9"/>
  <c r="K212" i="9"/>
  <c r="J212" i="9"/>
  <c r="K211" i="9"/>
  <c r="J211" i="9"/>
  <c r="K210" i="9"/>
  <c r="J210" i="9"/>
  <c r="K209" i="9"/>
  <c r="J209" i="9"/>
  <c r="K206" i="9"/>
  <c r="J206" i="9"/>
  <c r="K205" i="9"/>
  <c r="J205" i="9"/>
  <c r="K204" i="9"/>
  <c r="J204" i="9"/>
  <c r="K203" i="9"/>
  <c r="J203" i="9"/>
  <c r="K202" i="9"/>
  <c r="J202" i="9"/>
  <c r="K201" i="9"/>
  <c r="J201" i="9"/>
  <c r="K200" i="9"/>
  <c r="J200" i="9"/>
  <c r="K199" i="9"/>
  <c r="J199" i="9"/>
  <c r="K198" i="9"/>
  <c r="J198" i="9"/>
  <c r="K197" i="9"/>
  <c r="J197" i="9"/>
  <c r="K194" i="9"/>
  <c r="J194" i="9"/>
  <c r="K193" i="9"/>
  <c r="J193" i="9"/>
  <c r="K192" i="9"/>
  <c r="J192" i="9"/>
  <c r="K191" i="9"/>
  <c r="J191" i="9"/>
  <c r="K190" i="9"/>
  <c r="J190" i="9"/>
  <c r="K189" i="9"/>
  <c r="J189" i="9"/>
  <c r="K188" i="9"/>
  <c r="J188" i="9"/>
  <c r="K187" i="9"/>
  <c r="J187" i="9"/>
  <c r="K186" i="9"/>
  <c r="J186" i="9"/>
  <c r="K185" i="9"/>
  <c r="J185" i="9"/>
  <c r="K182" i="9"/>
  <c r="J182" i="9"/>
  <c r="K181" i="9"/>
  <c r="J181" i="9"/>
  <c r="K180" i="9"/>
  <c r="J180" i="9"/>
  <c r="K179" i="9"/>
  <c r="J179" i="9"/>
  <c r="K178" i="9"/>
  <c r="J178" i="9"/>
  <c r="K177" i="9"/>
  <c r="J177" i="9"/>
  <c r="K176" i="9"/>
  <c r="J176" i="9"/>
  <c r="K175" i="9"/>
  <c r="J175" i="9"/>
  <c r="K174" i="9"/>
  <c r="J174" i="9"/>
  <c r="K173" i="9"/>
  <c r="J173" i="9"/>
  <c r="K170" i="9"/>
  <c r="J170" i="9"/>
  <c r="K169" i="9"/>
  <c r="J169" i="9"/>
  <c r="K168" i="9"/>
  <c r="J168" i="9"/>
  <c r="K167" i="9"/>
  <c r="J167" i="9"/>
  <c r="K166" i="9"/>
  <c r="J166" i="9"/>
  <c r="K165" i="9"/>
  <c r="J165" i="9"/>
  <c r="K164" i="9"/>
  <c r="J164" i="9"/>
  <c r="K163" i="9"/>
  <c r="J163" i="9"/>
  <c r="K162" i="9"/>
  <c r="J162" i="9"/>
  <c r="K161" i="9"/>
  <c r="J161" i="9"/>
  <c r="K158" i="9"/>
  <c r="J158" i="9"/>
  <c r="K157" i="9"/>
  <c r="J157" i="9"/>
  <c r="K156" i="9"/>
  <c r="J156" i="9"/>
  <c r="K155" i="9"/>
  <c r="J155" i="9"/>
  <c r="K154" i="9"/>
  <c r="J154" i="9"/>
  <c r="K153" i="9"/>
  <c r="J153" i="9"/>
  <c r="K152" i="9"/>
  <c r="J152" i="9"/>
  <c r="K151" i="9"/>
  <c r="J151" i="9"/>
  <c r="K150" i="9"/>
  <c r="J150" i="9"/>
  <c r="K149" i="9"/>
  <c r="J149" i="9"/>
  <c r="K146" i="9"/>
  <c r="J146" i="9"/>
  <c r="K145" i="9"/>
  <c r="J145" i="9"/>
  <c r="K144" i="9"/>
  <c r="J144" i="9"/>
  <c r="K143" i="9"/>
  <c r="J143" i="9"/>
  <c r="K142" i="9"/>
  <c r="J142" i="9"/>
  <c r="K141" i="9"/>
  <c r="J141" i="9"/>
  <c r="K140" i="9"/>
  <c r="J140" i="9"/>
  <c r="K139" i="9"/>
  <c r="J139" i="9"/>
  <c r="K138" i="9"/>
  <c r="J138" i="9"/>
  <c r="K137" i="9"/>
  <c r="J137" i="9"/>
  <c r="K134" i="9"/>
  <c r="J134" i="9"/>
  <c r="K133" i="9"/>
  <c r="J133" i="9"/>
  <c r="K132" i="9"/>
  <c r="J132" i="9"/>
  <c r="K131" i="9"/>
  <c r="J131" i="9"/>
  <c r="K130" i="9"/>
  <c r="J130" i="9"/>
  <c r="K129" i="9"/>
  <c r="J129" i="9"/>
  <c r="K128" i="9"/>
  <c r="J128" i="9"/>
  <c r="K127" i="9"/>
  <c r="J127" i="9"/>
  <c r="K126" i="9"/>
  <c r="J126" i="9"/>
  <c r="K125" i="9"/>
  <c r="J125" i="9"/>
  <c r="K122" i="9"/>
  <c r="J122" i="9"/>
  <c r="K121" i="9"/>
  <c r="J121" i="9"/>
  <c r="K120" i="9"/>
  <c r="J120" i="9"/>
  <c r="K119" i="9"/>
  <c r="J119" i="9"/>
  <c r="K118" i="9"/>
  <c r="J118" i="9"/>
  <c r="K117" i="9"/>
  <c r="J117" i="9"/>
  <c r="K116" i="9"/>
  <c r="J116" i="9"/>
  <c r="K115" i="9"/>
  <c r="J115" i="9"/>
  <c r="K114" i="9"/>
  <c r="J114" i="9"/>
  <c r="A114" i="9"/>
  <c r="K113" i="9"/>
  <c r="J113" i="9"/>
  <c r="I110" i="9"/>
  <c r="BU110" i="21" s="1"/>
  <c r="H110" i="9"/>
  <c r="AY110" i="21" s="1"/>
  <c r="G110" i="9"/>
  <c r="AC110" i="21" s="1"/>
  <c r="F110" i="9"/>
  <c r="R110" i="21" s="1"/>
  <c r="I109" i="9"/>
  <c r="BU109" i="21" s="1"/>
  <c r="H109" i="9"/>
  <c r="AY109" i="21" s="1"/>
  <c r="G109" i="9"/>
  <c r="AC109" i="21" s="1"/>
  <c r="F109" i="9"/>
  <c r="R109" i="21" s="1"/>
  <c r="I108" i="9"/>
  <c r="BU108" i="21" s="1"/>
  <c r="H108" i="9"/>
  <c r="AY108" i="21" s="1"/>
  <c r="G108" i="9"/>
  <c r="AC108" i="21" s="1"/>
  <c r="F108" i="9"/>
  <c r="R108" i="21" s="1"/>
  <c r="I107" i="9"/>
  <c r="BU107" i="21" s="1"/>
  <c r="H107" i="9"/>
  <c r="AY107" i="21" s="1"/>
  <c r="G107" i="9"/>
  <c r="AC107" i="21" s="1"/>
  <c r="F107" i="9"/>
  <c r="R107" i="21" s="1"/>
  <c r="I106" i="9"/>
  <c r="BU106" i="21" s="1"/>
  <c r="H106" i="9"/>
  <c r="AY106" i="21" s="1"/>
  <c r="G106" i="9"/>
  <c r="AC106" i="21" s="1"/>
  <c r="F106" i="9"/>
  <c r="R106" i="21" s="1"/>
  <c r="I105" i="9"/>
  <c r="BU105" i="21" s="1"/>
  <c r="H105" i="9"/>
  <c r="AY105" i="21" s="1"/>
  <c r="G105" i="9"/>
  <c r="AC105" i="21" s="1"/>
  <c r="F105" i="9"/>
  <c r="R105" i="21" s="1"/>
  <c r="I104" i="9"/>
  <c r="BU104" i="21" s="1"/>
  <c r="H104" i="9"/>
  <c r="AY104" i="21" s="1"/>
  <c r="G104" i="9"/>
  <c r="AC104" i="21" s="1"/>
  <c r="F104" i="9"/>
  <c r="R104" i="21" s="1"/>
  <c r="I103" i="9"/>
  <c r="BU103" i="21" s="1"/>
  <c r="H103" i="9"/>
  <c r="AY103" i="21" s="1"/>
  <c r="G103" i="9"/>
  <c r="AC103" i="21" s="1"/>
  <c r="F103" i="9"/>
  <c r="R103" i="21" s="1"/>
  <c r="I102" i="9"/>
  <c r="BU102" i="21" s="1"/>
  <c r="H102" i="9"/>
  <c r="AY102" i="21" s="1"/>
  <c r="G102" i="9"/>
  <c r="AC102" i="21" s="1"/>
  <c r="F102" i="9"/>
  <c r="R102" i="21" s="1"/>
  <c r="I101" i="9"/>
  <c r="BU101" i="21" s="1"/>
  <c r="H101" i="9"/>
  <c r="AY101" i="21" s="1"/>
  <c r="G101" i="9"/>
  <c r="AC101" i="21" s="1"/>
  <c r="F101" i="9"/>
  <c r="R101" i="21" s="1"/>
  <c r="K98" i="9"/>
  <c r="J98" i="9"/>
  <c r="A98" i="9"/>
  <c r="K97" i="9"/>
  <c r="J97" i="9"/>
  <c r="K96" i="9"/>
  <c r="J96" i="9"/>
  <c r="A96" i="9"/>
  <c r="K95" i="9"/>
  <c r="J95" i="9"/>
  <c r="K94" i="9"/>
  <c r="J94" i="9"/>
  <c r="K93" i="9"/>
  <c r="J93" i="9"/>
  <c r="K92" i="9"/>
  <c r="J92" i="9"/>
  <c r="K91" i="9"/>
  <c r="J91" i="9"/>
  <c r="K90" i="9"/>
  <c r="J90" i="9"/>
  <c r="A90" i="9"/>
  <c r="K89" i="9"/>
  <c r="J89" i="9"/>
  <c r="K86" i="9"/>
  <c r="J86" i="9"/>
  <c r="K85" i="9"/>
  <c r="J85" i="9"/>
  <c r="K84" i="9"/>
  <c r="J84" i="9"/>
  <c r="K83" i="9"/>
  <c r="J83" i="9"/>
  <c r="K82" i="9"/>
  <c r="J82" i="9"/>
  <c r="K81" i="9"/>
  <c r="J81" i="9"/>
  <c r="K80" i="9"/>
  <c r="J80" i="9"/>
  <c r="K79" i="9"/>
  <c r="J79" i="9"/>
  <c r="K78" i="9"/>
  <c r="J78" i="9"/>
  <c r="K77" i="9"/>
  <c r="J77" i="9"/>
  <c r="K74" i="9"/>
  <c r="J74" i="9"/>
  <c r="K73" i="9"/>
  <c r="J73" i="9"/>
  <c r="K72" i="9"/>
  <c r="J72" i="9"/>
  <c r="K71" i="9"/>
  <c r="J71" i="9"/>
  <c r="K70" i="9"/>
  <c r="J70" i="9"/>
  <c r="K69" i="9"/>
  <c r="J69" i="9"/>
  <c r="K68" i="9"/>
  <c r="J68" i="9"/>
  <c r="K67" i="9"/>
  <c r="J67" i="9"/>
  <c r="K66" i="9"/>
  <c r="J66" i="9"/>
  <c r="K65" i="9"/>
  <c r="J65" i="9"/>
  <c r="K62" i="9"/>
  <c r="J62" i="9"/>
  <c r="K61" i="9"/>
  <c r="J61" i="9"/>
  <c r="K60" i="9"/>
  <c r="J60" i="9"/>
  <c r="K59" i="9"/>
  <c r="J59" i="9"/>
  <c r="K58" i="9"/>
  <c r="J58" i="9"/>
  <c r="K57" i="9"/>
  <c r="J57" i="9"/>
  <c r="K56" i="9"/>
  <c r="J56" i="9"/>
  <c r="K55" i="9"/>
  <c r="J55" i="9"/>
  <c r="K54" i="9"/>
  <c r="J54" i="9"/>
  <c r="K53" i="9"/>
  <c r="J53" i="9"/>
  <c r="I50" i="9"/>
  <c r="BU50" i="21" s="1"/>
  <c r="H50" i="9"/>
  <c r="AY50" i="21" s="1"/>
  <c r="G50" i="9"/>
  <c r="AC50" i="21" s="1"/>
  <c r="F50" i="9"/>
  <c r="R50" i="21" s="1"/>
  <c r="I49" i="9"/>
  <c r="BU49" i="21" s="1"/>
  <c r="H49" i="9"/>
  <c r="AY49" i="21" s="1"/>
  <c r="G49" i="9"/>
  <c r="AC49" i="21" s="1"/>
  <c r="F49" i="9"/>
  <c r="R49" i="21" s="1"/>
  <c r="I48" i="9"/>
  <c r="BU48" i="21" s="1"/>
  <c r="H48" i="9"/>
  <c r="AY48" i="21" s="1"/>
  <c r="G48" i="9"/>
  <c r="AC48" i="21" s="1"/>
  <c r="F48" i="9"/>
  <c r="R48" i="21" s="1"/>
  <c r="I47" i="9"/>
  <c r="BU47" i="21" s="1"/>
  <c r="H47" i="9"/>
  <c r="AY47" i="21" s="1"/>
  <c r="G47" i="9"/>
  <c r="AC47" i="21" s="1"/>
  <c r="F47" i="9"/>
  <c r="R47" i="21" s="1"/>
  <c r="I46" i="9"/>
  <c r="BU46" i="21" s="1"/>
  <c r="H46" i="9"/>
  <c r="AY46" i="21" s="1"/>
  <c r="G46" i="9"/>
  <c r="AC46" i="21" s="1"/>
  <c r="F46" i="9"/>
  <c r="R46" i="21" s="1"/>
  <c r="I45" i="9"/>
  <c r="BU45" i="21" s="1"/>
  <c r="H45" i="9"/>
  <c r="AY45" i="21" s="1"/>
  <c r="G45" i="9"/>
  <c r="AC45" i="21" s="1"/>
  <c r="F45" i="9"/>
  <c r="R45" i="21" s="1"/>
  <c r="I44" i="9"/>
  <c r="BU44" i="21" s="1"/>
  <c r="H44" i="9"/>
  <c r="AY44" i="21" s="1"/>
  <c r="G44" i="9"/>
  <c r="AC44" i="21" s="1"/>
  <c r="F44" i="9"/>
  <c r="R44" i="21" s="1"/>
  <c r="I43" i="9"/>
  <c r="BU43" i="21" s="1"/>
  <c r="H43" i="9"/>
  <c r="AY43" i="21" s="1"/>
  <c r="G43" i="9"/>
  <c r="AC43" i="21" s="1"/>
  <c r="F43" i="9"/>
  <c r="R43" i="21" s="1"/>
  <c r="I42" i="9"/>
  <c r="BU42" i="21" s="1"/>
  <c r="H42" i="9"/>
  <c r="AY42" i="21" s="1"/>
  <c r="G42" i="9"/>
  <c r="AC42" i="21" s="1"/>
  <c r="F42" i="9"/>
  <c r="R42" i="21" s="1"/>
  <c r="I41" i="9"/>
  <c r="BU41" i="21" s="1"/>
  <c r="H41" i="9"/>
  <c r="AY41" i="21" s="1"/>
  <c r="G41" i="9"/>
  <c r="AC41" i="21" s="1"/>
  <c r="F41" i="9"/>
  <c r="R41" i="21" s="1"/>
  <c r="K38" i="9"/>
  <c r="J38" i="9"/>
  <c r="E38" i="9"/>
  <c r="K37" i="9"/>
  <c r="J37" i="9"/>
  <c r="E37" i="9"/>
  <c r="K36" i="9"/>
  <c r="J36" i="9"/>
  <c r="E36" i="9"/>
  <c r="K35" i="9"/>
  <c r="J35" i="9"/>
  <c r="E35" i="9"/>
  <c r="K34" i="9"/>
  <c r="J34" i="9"/>
  <c r="E34" i="9"/>
  <c r="K33" i="9"/>
  <c r="J33" i="9"/>
  <c r="E33" i="9"/>
  <c r="K32" i="9"/>
  <c r="J32" i="9"/>
  <c r="E32" i="9"/>
  <c r="K31" i="9"/>
  <c r="J31" i="9"/>
  <c r="E31" i="9"/>
  <c r="K30" i="9"/>
  <c r="J30" i="9"/>
  <c r="E30" i="9"/>
  <c r="K29" i="9"/>
  <c r="J29" i="9"/>
  <c r="E29" i="9"/>
  <c r="I28" i="9"/>
  <c r="H28" i="9"/>
  <c r="AY28" i="21" s="1"/>
  <c r="G28" i="9"/>
  <c r="AC28" i="21" s="1"/>
  <c r="F28" i="9"/>
  <c r="R28" i="21" s="1"/>
  <c r="H1142" i="6"/>
  <c r="H1142" i="18" s="1"/>
  <c r="BY1142" i="21" s="1"/>
  <c r="G1142" i="6"/>
  <c r="G1142" i="18" s="1"/>
  <c r="BC1142" i="21" s="1"/>
  <c r="F1142" i="6"/>
  <c r="F1142" i="18" s="1"/>
  <c r="AG1142" i="21" s="1"/>
  <c r="E1142" i="6"/>
  <c r="E1142" i="18" s="1"/>
  <c r="V1142" i="21" s="1"/>
  <c r="H1141" i="6"/>
  <c r="H1141" i="18" s="1"/>
  <c r="BY1141" i="21" s="1"/>
  <c r="G1141" i="6"/>
  <c r="G1141" i="18" s="1"/>
  <c r="BC1141" i="21" s="1"/>
  <c r="F1141" i="6"/>
  <c r="F1141" i="18" s="1"/>
  <c r="AG1141" i="21" s="1"/>
  <c r="E1141" i="6"/>
  <c r="E1141" i="18" s="1"/>
  <c r="V1141" i="21" s="1"/>
  <c r="H1140" i="6"/>
  <c r="H1140" i="18" s="1"/>
  <c r="BY1140" i="21" s="1"/>
  <c r="G1140" i="6"/>
  <c r="G1140" i="18" s="1"/>
  <c r="BC1140" i="21" s="1"/>
  <c r="F1140" i="6"/>
  <c r="F1140" i="18" s="1"/>
  <c r="AG1140" i="21" s="1"/>
  <c r="E1140" i="6"/>
  <c r="E1140" i="18" s="1"/>
  <c r="V1140" i="21" s="1"/>
  <c r="H1139" i="6"/>
  <c r="H1139" i="18" s="1"/>
  <c r="BY1139" i="21" s="1"/>
  <c r="G1139" i="6"/>
  <c r="G1139" i="18" s="1"/>
  <c r="BC1139" i="21" s="1"/>
  <c r="F1139" i="6"/>
  <c r="F1139" i="18" s="1"/>
  <c r="AG1139" i="21" s="1"/>
  <c r="E1139" i="6"/>
  <c r="E1139" i="18" s="1"/>
  <c r="V1139" i="21" s="1"/>
  <c r="H1138" i="6"/>
  <c r="H1138" i="18" s="1"/>
  <c r="BY1138" i="21" s="1"/>
  <c r="G1138" i="6"/>
  <c r="G1138" i="18" s="1"/>
  <c r="BC1138" i="21" s="1"/>
  <c r="F1138" i="6"/>
  <c r="F1138" i="18" s="1"/>
  <c r="AG1138" i="21" s="1"/>
  <c r="E1138" i="6"/>
  <c r="E1138" i="18" s="1"/>
  <c r="V1138" i="21" s="1"/>
  <c r="H1137" i="6"/>
  <c r="H1137" i="18" s="1"/>
  <c r="BY1137" i="21" s="1"/>
  <c r="G1137" i="6"/>
  <c r="G1137" i="18" s="1"/>
  <c r="BC1137" i="21" s="1"/>
  <c r="F1137" i="6"/>
  <c r="F1137" i="18" s="1"/>
  <c r="AG1137" i="21" s="1"/>
  <c r="E1137" i="6"/>
  <c r="E1137" i="18" s="1"/>
  <c r="V1137" i="21" s="1"/>
  <c r="H1136" i="6"/>
  <c r="H1136" i="18" s="1"/>
  <c r="BY1136" i="21" s="1"/>
  <c r="G1136" i="6"/>
  <c r="G1136" i="18" s="1"/>
  <c r="BC1136" i="21" s="1"/>
  <c r="F1136" i="6"/>
  <c r="F1136" i="18" s="1"/>
  <c r="AG1136" i="21" s="1"/>
  <c r="E1136" i="6"/>
  <c r="E1136" i="18" s="1"/>
  <c r="V1136" i="21" s="1"/>
  <c r="H1135" i="6"/>
  <c r="H1135" i="18" s="1"/>
  <c r="BY1135" i="21" s="1"/>
  <c r="G1135" i="6"/>
  <c r="G1135" i="18" s="1"/>
  <c r="BC1135" i="21" s="1"/>
  <c r="F1135" i="6"/>
  <c r="F1135" i="18" s="1"/>
  <c r="AG1135" i="21" s="1"/>
  <c r="E1135" i="6"/>
  <c r="E1135" i="18" s="1"/>
  <c r="V1135" i="21" s="1"/>
  <c r="H1134" i="6"/>
  <c r="H1134" i="18" s="1"/>
  <c r="BY1134" i="21" s="1"/>
  <c r="G1134" i="6"/>
  <c r="G1134" i="18" s="1"/>
  <c r="BC1134" i="21" s="1"/>
  <c r="F1134" i="6"/>
  <c r="F1134" i="18" s="1"/>
  <c r="AG1134" i="21" s="1"/>
  <c r="E1134" i="6"/>
  <c r="E1134" i="18" s="1"/>
  <c r="V1134" i="21" s="1"/>
  <c r="H1133" i="6"/>
  <c r="H1133" i="18" s="1"/>
  <c r="BY1133" i="21" s="1"/>
  <c r="G1133" i="6"/>
  <c r="G1133" i="18" s="1"/>
  <c r="BC1133" i="21" s="1"/>
  <c r="F1133" i="6"/>
  <c r="F1133" i="18" s="1"/>
  <c r="AG1133" i="21" s="1"/>
  <c r="E1133" i="6"/>
  <c r="E1133" i="18" s="1"/>
  <c r="V1133" i="21" s="1"/>
  <c r="H1130" i="6"/>
  <c r="H1130" i="18" s="1"/>
  <c r="BY1130" i="21" s="1"/>
  <c r="G1130" i="6"/>
  <c r="G1130" i="18" s="1"/>
  <c r="BC1130" i="21" s="1"/>
  <c r="F1130" i="6"/>
  <c r="F1130" i="18" s="1"/>
  <c r="AG1130" i="21" s="1"/>
  <c r="E1130" i="6"/>
  <c r="E1130" i="18" s="1"/>
  <c r="V1130" i="21" s="1"/>
  <c r="H1129" i="6"/>
  <c r="H1129" i="18" s="1"/>
  <c r="BY1129" i="21" s="1"/>
  <c r="G1129" i="6"/>
  <c r="G1129" i="18" s="1"/>
  <c r="BC1129" i="21" s="1"/>
  <c r="F1129" i="6"/>
  <c r="F1129" i="18" s="1"/>
  <c r="AG1129" i="21" s="1"/>
  <c r="E1129" i="6"/>
  <c r="E1129" i="18" s="1"/>
  <c r="V1129" i="21" s="1"/>
  <c r="H1128" i="6"/>
  <c r="H1128" i="18" s="1"/>
  <c r="BY1128" i="21" s="1"/>
  <c r="G1128" i="6"/>
  <c r="G1128" i="18" s="1"/>
  <c r="BC1128" i="21" s="1"/>
  <c r="F1128" i="6"/>
  <c r="F1128" i="18" s="1"/>
  <c r="AG1128" i="21" s="1"/>
  <c r="E1128" i="6"/>
  <c r="E1128" i="18" s="1"/>
  <c r="V1128" i="21" s="1"/>
  <c r="H1127" i="6"/>
  <c r="H1127" i="18" s="1"/>
  <c r="BY1127" i="21" s="1"/>
  <c r="G1127" i="6"/>
  <c r="G1127" i="18" s="1"/>
  <c r="BC1127" i="21" s="1"/>
  <c r="F1127" i="6"/>
  <c r="F1127" i="18" s="1"/>
  <c r="AG1127" i="21" s="1"/>
  <c r="E1127" i="6"/>
  <c r="E1127" i="18" s="1"/>
  <c r="V1127" i="21" s="1"/>
  <c r="H1126" i="6"/>
  <c r="H1126" i="18" s="1"/>
  <c r="BY1126" i="21" s="1"/>
  <c r="G1126" i="6"/>
  <c r="G1126" i="18" s="1"/>
  <c r="BC1126" i="21" s="1"/>
  <c r="F1126" i="6"/>
  <c r="F1126" i="18" s="1"/>
  <c r="AG1126" i="21" s="1"/>
  <c r="E1126" i="6"/>
  <c r="E1126" i="18" s="1"/>
  <c r="V1126" i="21" s="1"/>
  <c r="H1125" i="6"/>
  <c r="H1125" i="18" s="1"/>
  <c r="BY1125" i="21" s="1"/>
  <c r="G1125" i="6"/>
  <c r="G1125" i="18" s="1"/>
  <c r="BC1125" i="21" s="1"/>
  <c r="F1125" i="6"/>
  <c r="F1125" i="18" s="1"/>
  <c r="AG1125" i="21" s="1"/>
  <c r="E1125" i="6"/>
  <c r="E1125" i="18" s="1"/>
  <c r="V1125" i="21" s="1"/>
  <c r="H1124" i="6"/>
  <c r="H1124" i="18" s="1"/>
  <c r="BY1124" i="21" s="1"/>
  <c r="G1124" i="6"/>
  <c r="G1124" i="18" s="1"/>
  <c r="BC1124" i="21" s="1"/>
  <c r="F1124" i="6"/>
  <c r="F1124" i="18" s="1"/>
  <c r="AG1124" i="21" s="1"/>
  <c r="E1124" i="6"/>
  <c r="E1124" i="18" s="1"/>
  <c r="V1124" i="21" s="1"/>
  <c r="H1123" i="6"/>
  <c r="H1123" i="18" s="1"/>
  <c r="BY1123" i="21" s="1"/>
  <c r="G1123" i="6"/>
  <c r="G1123" i="18" s="1"/>
  <c r="BC1123" i="21" s="1"/>
  <c r="F1123" i="6"/>
  <c r="F1123" i="18" s="1"/>
  <c r="AG1123" i="21" s="1"/>
  <c r="E1123" i="6"/>
  <c r="E1123" i="18" s="1"/>
  <c r="V1123" i="21" s="1"/>
  <c r="H1122" i="6"/>
  <c r="H1122" i="18" s="1"/>
  <c r="BY1122" i="21" s="1"/>
  <c r="G1122" i="6"/>
  <c r="G1122" i="18" s="1"/>
  <c r="BC1122" i="21" s="1"/>
  <c r="F1122" i="6"/>
  <c r="F1122" i="18" s="1"/>
  <c r="AG1122" i="21" s="1"/>
  <c r="E1122" i="6"/>
  <c r="E1122" i="18" s="1"/>
  <c r="V1122" i="21" s="1"/>
  <c r="H1121" i="6"/>
  <c r="H1121" i="18" s="1"/>
  <c r="BY1121" i="21" s="1"/>
  <c r="G1121" i="6"/>
  <c r="G1121" i="18" s="1"/>
  <c r="BC1121" i="21" s="1"/>
  <c r="F1121" i="6"/>
  <c r="F1121" i="18" s="1"/>
  <c r="AG1121" i="21" s="1"/>
  <c r="E1121" i="6"/>
  <c r="E1121" i="18" s="1"/>
  <c r="V1121" i="21" s="1"/>
  <c r="H1118" i="6"/>
  <c r="H1118" i="18" s="1"/>
  <c r="BY1118" i="21" s="1"/>
  <c r="G1118" i="6"/>
  <c r="G1118" i="18" s="1"/>
  <c r="BC1118" i="21" s="1"/>
  <c r="F1118" i="6"/>
  <c r="F1118" i="18" s="1"/>
  <c r="AG1118" i="21" s="1"/>
  <c r="E1118" i="6"/>
  <c r="E1118" i="18" s="1"/>
  <c r="V1118" i="21" s="1"/>
  <c r="H1117" i="6"/>
  <c r="H1117" i="18" s="1"/>
  <c r="BY1117" i="21" s="1"/>
  <c r="G1117" i="6"/>
  <c r="G1117" i="18" s="1"/>
  <c r="BC1117" i="21" s="1"/>
  <c r="F1117" i="6"/>
  <c r="F1117" i="18" s="1"/>
  <c r="AG1117" i="21" s="1"/>
  <c r="E1117" i="6"/>
  <c r="E1117" i="18" s="1"/>
  <c r="V1117" i="21" s="1"/>
  <c r="H1116" i="6"/>
  <c r="H1116" i="18" s="1"/>
  <c r="BY1116" i="21" s="1"/>
  <c r="G1116" i="6"/>
  <c r="G1116" i="18" s="1"/>
  <c r="BC1116" i="21" s="1"/>
  <c r="F1116" i="6"/>
  <c r="F1116" i="18" s="1"/>
  <c r="AG1116" i="21" s="1"/>
  <c r="E1116" i="6"/>
  <c r="E1116" i="18" s="1"/>
  <c r="V1116" i="21" s="1"/>
  <c r="H1115" i="6"/>
  <c r="H1115" i="18" s="1"/>
  <c r="BY1115" i="21" s="1"/>
  <c r="G1115" i="6"/>
  <c r="G1115" i="18" s="1"/>
  <c r="BC1115" i="21" s="1"/>
  <c r="F1115" i="6"/>
  <c r="F1115" i="18" s="1"/>
  <c r="AG1115" i="21" s="1"/>
  <c r="E1115" i="6"/>
  <c r="E1115" i="18" s="1"/>
  <c r="V1115" i="21" s="1"/>
  <c r="H1114" i="6"/>
  <c r="H1114" i="18" s="1"/>
  <c r="BY1114" i="21" s="1"/>
  <c r="G1114" i="6"/>
  <c r="G1114" i="18" s="1"/>
  <c r="BC1114" i="21" s="1"/>
  <c r="F1114" i="6"/>
  <c r="F1114" i="18" s="1"/>
  <c r="AG1114" i="21" s="1"/>
  <c r="E1114" i="6"/>
  <c r="E1114" i="18" s="1"/>
  <c r="V1114" i="21" s="1"/>
  <c r="H1113" i="6"/>
  <c r="H1113" i="18" s="1"/>
  <c r="BY1113" i="21" s="1"/>
  <c r="G1113" i="6"/>
  <c r="G1113" i="18" s="1"/>
  <c r="BC1113" i="21" s="1"/>
  <c r="F1113" i="6"/>
  <c r="F1113" i="18" s="1"/>
  <c r="AG1113" i="21" s="1"/>
  <c r="E1113" i="6"/>
  <c r="E1113" i="18" s="1"/>
  <c r="V1113" i="21" s="1"/>
  <c r="H1112" i="6"/>
  <c r="H1112" i="18" s="1"/>
  <c r="BY1112" i="21" s="1"/>
  <c r="G1112" i="6"/>
  <c r="G1112" i="18" s="1"/>
  <c r="BC1112" i="21" s="1"/>
  <c r="F1112" i="6"/>
  <c r="F1112" i="18" s="1"/>
  <c r="AG1112" i="21" s="1"/>
  <c r="E1112" i="6"/>
  <c r="E1112" i="18" s="1"/>
  <c r="V1112" i="21" s="1"/>
  <c r="H1111" i="6"/>
  <c r="H1111" i="18" s="1"/>
  <c r="BY1111" i="21" s="1"/>
  <c r="G1111" i="6"/>
  <c r="G1111" i="18" s="1"/>
  <c r="BC1111" i="21" s="1"/>
  <c r="F1111" i="6"/>
  <c r="F1111" i="18" s="1"/>
  <c r="AG1111" i="21" s="1"/>
  <c r="E1111" i="6"/>
  <c r="E1111" i="18" s="1"/>
  <c r="V1111" i="21" s="1"/>
  <c r="H1110" i="6"/>
  <c r="H1110" i="18" s="1"/>
  <c r="BY1110" i="21" s="1"/>
  <c r="G1110" i="6"/>
  <c r="G1110" i="18" s="1"/>
  <c r="BC1110" i="21" s="1"/>
  <c r="F1110" i="6"/>
  <c r="F1110" i="18" s="1"/>
  <c r="AG1110" i="21" s="1"/>
  <c r="E1110" i="6"/>
  <c r="E1110" i="18" s="1"/>
  <c r="V1110" i="21" s="1"/>
  <c r="H1109" i="6"/>
  <c r="H1109" i="18" s="1"/>
  <c r="BY1109" i="21" s="1"/>
  <c r="G1109" i="6"/>
  <c r="G1109" i="18" s="1"/>
  <c r="BC1109" i="21" s="1"/>
  <c r="F1109" i="6"/>
  <c r="F1109" i="18" s="1"/>
  <c r="AG1109" i="21" s="1"/>
  <c r="E1109" i="6"/>
  <c r="E1109" i="18" s="1"/>
  <c r="V1109" i="21" s="1"/>
  <c r="H1106" i="6"/>
  <c r="H1106" i="18" s="1"/>
  <c r="BY1106" i="21" s="1"/>
  <c r="G1106" i="6"/>
  <c r="G1106" i="18" s="1"/>
  <c r="BC1106" i="21" s="1"/>
  <c r="F1106" i="6"/>
  <c r="F1106" i="18" s="1"/>
  <c r="AG1106" i="21" s="1"/>
  <c r="E1106" i="6"/>
  <c r="E1106" i="18" s="1"/>
  <c r="V1106" i="21" s="1"/>
  <c r="H1105" i="6"/>
  <c r="H1105" i="18" s="1"/>
  <c r="BY1105" i="21" s="1"/>
  <c r="G1105" i="6"/>
  <c r="G1105" i="18" s="1"/>
  <c r="BC1105" i="21" s="1"/>
  <c r="F1105" i="6"/>
  <c r="F1105" i="18" s="1"/>
  <c r="AG1105" i="21" s="1"/>
  <c r="E1105" i="6"/>
  <c r="E1105" i="18" s="1"/>
  <c r="V1105" i="21" s="1"/>
  <c r="H1104" i="6"/>
  <c r="H1104" i="18" s="1"/>
  <c r="BY1104" i="21" s="1"/>
  <c r="G1104" i="6"/>
  <c r="G1104" i="18" s="1"/>
  <c r="BC1104" i="21" s="1"/>
  <c r="F1104" i="6"/>
  <c r="F1104" i="18" s="1"/>
  <c r="AG1104" i="21" s="1"/>
  <c r="E1104" i="6"/>
  <c r="E1104" i="18" s="1"/>
  <c r="V1104" i="21" s="1"/>
  <c r="H1103" i="6"/>
  <c r="H1103" i="18" s="1"/>
  <c r="BY1103" i="21" s="1"/>
  <c r="G1103" i="6"/>
  <c r="G1103" i="18" s="1"/>
  <c r="BC1103" i="21" s="1"/>
  <c r="F1103" i="6"/>
  <c r="F1103" i="18" s="1"/>
  <c r="AG1103" i="21" s="1"/>
  <c r="E1103" i="6"/>
  <c r="E1103" i="18" s="1"/>
  <c r="V1103" i="21" s="1"/>
  <c r="H1102" i="6"/>
  <c r="H1102" i="18" s="1"/>
  <c r="BY1102" i="21" s="1"/>
  <c r="G1102" i="6"/>
  <c r="G1102" i="18" s="1"/>
  <c r="BC1102" i="21" s="1"/>
  <c r="F1102" i="6"/>
  <c r="F1102" i="18" s="1"/>
  <c r="AG1102" i="21" s="1"/>
  <c r="E1102" i="6"/>
  <c r="E1102" i="18" s="1"/>
  <c r="V1102" i="21" s="1"/>
  <c r="H1101" i="6"/>
  <c r="H1101" i="18" s="1"/>
  <c r="BY1101" i="21" s="1"/>
  <c r="G1101" i="6"/>
  <c r="G1101" i="18" s="1"/>
  <c r="BC1101" i="21" s="1"/>
  <c r="F1101" i="6"/>
  <c r="F1101" i="18" s="1"/>
  <c r="AG1101" i="21" s="1"/>
  <c r="E1101" i="6"/>
  <c r="E1101" i="18" s="1"/>
  <c r="V1101" i="21" s="1"/>
  <c r="H1100" i="6"/>
  <c r="H1100" i="18" s="1"/>
  <c r="BY1100" i="21" s="1"/>
  <c r="G1100" i="6"/>
  <c r="G1100" i="18" s="1"/>
  <c r="BC1100" i="21" s="1"/>
  <c r="F1100" i="6"/>
  <c r="F1100" i="18" s="1"/>
  <c r="AG1100" i="21" s="1"/>
  <c r="E1100" i="6"/>
  <c r="E1100" i="18" s="1"/>
  <c r="V1100" i="21" s="1"/>
  <c r="H1099" i="6"/>
  <c r="H1099" i="18" s="1"/>
  <c r="BY1099" i="21" s="1"/>
  <c r="G1099" i="6"/>
  <c r="G1099" i="18" s="1"/>
  <c r="BC1099" i="21" s="1"/>
  <c r="F1099" i="6"/>
  <c r="F1099" i="18" s="1"/>
  <c r="AG1099" i="21" s="1"/>
  <c r="E1099" i="6"/>
  <c r="E1099" i="18" s="1"/>
  <c r="V1099" i="21" s="1"/>
  <c r="H1098" i="6"/>
  <c r="H1098" i="18" s="1"/>
  <c r="BY1098" i="21" s="1"/>
  <c r="G1098" i="6"/>
  <c r="G1098" i="18" s="1"/>
  <c r="BC1098" i="21" s="1"/>
  <c r="F1098" i="6"/>
  <c r="F1098" i="18" s="1"/>
  <c r="AG1098" i="21" s="1"/>
  <c r="E1098" i="6"/>
  <c r="E1098" i="18" s="1"/>
  <c r="V1098" i="21" s="1"/>
  <c r="H1097" i="6"/>
  <c r="H1097" i="18" s="1"/>
  <c r="BY1097" i="21" s="1"/>
  <c r="G1097" i="6"/>
  <c r="G1097" i="18" s="1"/>
  <c r="BC1097" i="21" s="1"/>
  <c r="F1097" i="6"/>
  <c r="F1097" i="18" s="1"/>
  <c r="AG1097" i="21" s="1"/>
  <c r="E1097" i="6"/>
  <c r="E1097" i="18" s="1"/>
  <c r="V1097" i="21" s="1"/>
  <c r="H1082" i="6"/>
  <c r="H1082" i="18" s="1"/>
  <c r="BY1082" i="21" s="1"/>
  <c r="G1082" i="6"/>
  <c r="G1082" i="18" s="1"/>
  <c r="BC1082" i="21" s="1"/>
  <c r="F1082" i="6"/>
  <c r="F1082" i="18" s="1"/>
  <c r="AG1082" i="21" s="1"/>
  <c r="E1082" i="6"/>
  <c r="E1082" i="18" s="1"/>
  <c r="V1082" i="21" s="1"/>
  <c r="H1081" i="6"/>
  <c r="H1081" i="18" s="1"/>
  <c r="BY1081" i="21" s="1"/>
  <c r="G1081" i="6"/>
  <c r="G1081" i="18" s="1"/>
  <c r="BC1081" i="21" s="1"/>
  <c r="F1081" i="6"/>
  <c r="F1081" i="18" s="1"/>
  <c r="AG1081" i="21" s="1"/>
  <c r="E1081" i="6"/>
  <c r="E1081" i="18" s="1"/>
  <c r="V1081" i="21" s="1"/>
  <c r="H1080" i="6"/>
  <c r="H1080" i="18" s="1"/>
  <c r="BY1080" i="21" s="1"/>
  <c r="G1080" i="6"/>
  <c r="G1080" i="18" s="1"/>
  <c r="BC1080" i="21" s="1"/>
  <c r="F1080" i="6"/>
  <c r="F1080" i="18" s="1"/>
  <c r="AG1080" i="21" s="1"/>
  <c r="E1080" i="6"/>
  <c r="E1080" i="18" s="1"/>
  <c r="V1080" i="21" s="1"/>
  <c r="H1079" i="6"/>
  <c r="H1079" i="18" s="1"/>
  <c r="BY1079" i="21" s="1"/>
  <c r="G1079" i="6"/>
  <c r="G1079" i="18" s="1"/>
  <c r="BC1079" i="21" s="1"/>
  <c r="F1079" i="6"/>
  <c r="F1079" i="18" s="1"/>
  <c r="AG1079" i="21" s="1"/>
  <c r="E1079" i="6"/>
  <c r="E1079" i="18" s="1"/>
  <c r="V1079" i="21" s="1"/>
  <c r="H1078" i="6"/>
  <c r="H1078" i="18" s="1"/>
  <c r="BY1078" i="21" s="1"/>
  <c r="G1078" i="6"/>
  <c r="G1078" i="18" s="1"/>
  <c r="BC1078" i="21" s="1"/>
  <c r="F1078" i="6"/>
  <c r="F1078" i="18" s="1"/>
  <c r="AG1078" i="21" s="1"/>
  <c r="E1078" i="6"/>
  <c r="E1078" i="18" s="1"/>
  <c r="V1078" i="21" s="1"/>
  <c r="H1077" i="6"/>
  <c r="H1077" i="18" s="1"/>
  <c r="BY1077" i="21" s="1"/>
  <c r="G1077" i="6"/>
  <c r="G1077" i="18" s="1"/>
  <c r="BC1077" i="21" s="1"/>
  <c r="F1077" i="6"/>
  <c r="F1077" i="18" s="1"/>
  <c r="AG1077" i="21" s="1"/>
  <c r="E1077" i="6"/>
  <c r="E1077" i="18" s="1"/>
  <c r="V1077" i="21" s="1"/>
  <c r="H1076" i="6"/>
  <c r="H1076" i="18" s="1"/>
  <c r="BY1076" i="21" s="1"/>
  <c r="G1076" i="6"/>
  <c r="G1076" i="18" s="1"/>
  <c r="BC1076" i="21" s="1"/>
  <c r="F1076" i="6"/>
  <c r="F1076" i="18" s="1"/>
  <c r="AG1076" i="21" s="1"/>
  <c r="E1076" i="6"/>
  <c r="E1076" i="18" s="1"/>
  <c r="V1076" i="21" s="1"/>
  <c r="H1075" i="6"/>
  <c r="H1075" i="18" s="1"/>
  <c r="BY1075" i="21" s="1"/>
  <c r="G1075" i="6"/>
  <c r="G1075" i="18" s="1"/>
  <c r="BC1075" i="21" s="1"/>
  <c r="F1075" i="6"/>
  <c r="F1075" i="18" s="1"/>
  <c r="AG1075" i="21" s="1"/>
  <c r="E1075" i="6"/>
  <c r="E1075" i="18" s="1"/>
  <c r="V1075" i="21" s="1"/>
  <c r="H1074" i="6"/>
  <c r="H1074" i="18" s="1"/>
  <c r="BY1074" i="21" s="1"/>
  <c r="G1074" i="6"/>
  <c r="G1074" i="18" s="1"/>
  <c r="BC1074" i="21" s="1"/>
  <c r="F1074" i="6"/>
  <c r="F1074" i="18" s="1"/>
  <c r="AG1074" i="21" s="1"/>
  <c r="E1074" i="6"/>
  <c r="E1074" i="18" s="1"/>
  <c r="V1074" i="21" s="1"/>
  <c r="H1073" i="6"/>
  <c r="H1073" i="18" s="1"/>
  <c r="BY1073" i="21" s="1"/>
  <c r="G1073" i="6"/>
  <c r="G1073" i="18" s="1"/>
  <c r="BC1073" i="21" s="1"/>
  <c r="F1073" i="6"/>
  <c r="F1073" i="18" s="1"/>
  <c r="AG1073" i="21" s="1"/>
  <c r="E1073" i="6"/>
  <c r="E1073" i="18" s="1"/>
  <c r="V1073" i="21" s="1"/>
  <c r="H1058" i="6"/>
  <c r="H1058" i="18" s="1"/>
  <c r="BY1058" i="21" s="1"/>
  <c r="G1058" i="6"/>
  <c r="G1058" i="18" s="1"/>
  <c r="BC1058" i="21" s="1"/>
  <c r="F1058" i="6"/>
  <c r="F1058" i="18" s="1"/>
  <c r="AG1058" i="21" s="1"/>
  <c r="E1058" i="6"/>
  <c r="E1058" i="18" s="1"/>
  <c r="V1058" i="21" s="1"/>
  <c r="H1057" i="6"/>
  <c r="H1057" i="18" s="1"/>
  <c r="BY1057" i="21" s="1"/>
  <c r="G1057" i="6"/>
  <c r="G1057" i="18" s="1"/>
  <c r="BC1057" i="21" s="1"/>
  <c r="F1057" i="6"/>
  <c r="F1057" i="18" s="1"/>
  <c r="AG1057" i="21" s="1"/>
  <c r="E1057" i="6"/>
  <c r="E1057" i="18" s="1"/>
  <c r="V1057" i="21" s="1"/>
  <c r="H1056" i="6"/>
  <c r="H1056" i="18" s="1"/>
  <c r="BY1056" i="21" s="1"/>
  <c r="G1056" i="6"/>
  <c r="G1056" i="18" s="1"/>
  <c r="BC1056" i="21" s="1"/>
  <c r="F1056" i="6"/>
  <c r="F1056" i="18" s="1"/>
  <c r="AG1056" i="21" s="1"/>
  <c r="E1056" i="6"/>
  <c r="E1056" i="18" s="1"/>
  <c r="V1056" i="21" s="1"/>
  <c r="H1055" i="6"/>
  <c r="H1055" i="18" s="1"/>
  <c r="BY1055" i="21" s="1"/>
  <c r="G1055" i="6"/>
  <c r="G1055" i="18" s="1"/>
  <c r="BC1055" i="21" s="1"/>
  <c r="F1055" i="6"/>
  <c r="F1055" i="18" s="1"/>
  <c r="AG1055" i="21" s="1"/>
  <c r="E1055" i="6"/>
  <c r="E1055" i="18" s="1"/>
  <c r="V1055" i="21" s="1"/>
  <c r="H1054" i="6"/>
  <c r="H1054" i="18" s="1"/>
  <c r="BY1054" i="21" s="1"/>
  <c r="G1054" i="6"/>
  <c r="G1054" i="18" s="1"/>
  <c r="BC1054" i="21" s="1"/>
  <c r="F1054" i="6"/>
  <c r="F1054" i="18" s="1"/>
  <c r="AG1054" i="21" s="1"/>
  <c r="E1054" i="6"/>
  <c r="E1054" i="18" s="1"/>
  <c r="V1054" i="21" s="1"/>
  <c r="H1053" i="6"/>
  <c r="H1053" i="18" s="1"/>
  <c r="BY1053" i="21" s="1"/>
  <c r="G1053" i="6"/>
  <c r="G1053" i="18" s="1"/>
  <c r="BC1053" i="21" s="1"/>
  <c r="F1053" i="6"/>
  <c r="F1053" i="18" s="1"/>
  <c r="AG1053" i="21" s="1"/>
  <c r="E1053" i="6"/>
  <c r="E1053" i="18" s="1"/>
  <c r="V1053" i="21" s="1"/>
  <c r="H1052" i="6"/>
  <c r="H1052" i="18" s="1"/>
  <c r="BY1052" i="21" s="1"/>
  <c r="G1052" i="6"/>
  <c r="G1052" i="18" s="1"/>
  <c r="BC1052" i="21" s="1"/>
  <c r="F1052" i="6"/>
  <c r="F1052" i="18" s="1"/>
  <c r="AG1052" i="21" s="1"/>
  <c r="E1052" i="6"/>
  <c r="E1052" i="18" s="1"/>
  <c r="V1052" i="21" s="1"/>
  <c r="H1051" i="6"/>
  <c r="H1051" i="18" s="1"/>
  <c r="BY1051" i="21" s="1"/>
  <c r="G1051" i="6"/>
  <c r="G1051" i="18" s="1"/>
  <c r="BC1051" i="21" s="1"/>
  <c r="F1051" i="6"/>
  <c r="F1051" i="18" s="1"/>
  <c r="AG1051" i="21" s="1"/>
  <c r="E1051" i="6"/>
  <c r="E1051" i="18" s="1"/>
  <c r="V1051" i="21" s="1"/>
  <c r="H1050" i="6"/>
  <c r="H1050" i="18" s="1"/>
  <c r="BY1050" i="21" s="1"/>
  <c r="G1050" i="6"/>
  <c r="G1050" i="18" s="1"/>
  <c r="BC1050" i="21" s="1"/>
  <c r="F1050" i="6"/>
  <c r="F1050" i="18" s="1"/>
  <c r="AG1050" i="21" s="1"/>
  <c r="E1050" i="6"/>
  <c r="E1050" i="18" s="1"/>
  <c r="V1050" i="21" s="1"/>
  <c r="H1049" i="6"/>
  <c r="H1049" i="18" s="1"/>
  <c r="BY1049" i="21" s="1"/>
  <c r="G1049" i="6"/>
  <c r="G1049" i="18" s="1"/>
  <c r="BC1049" i="21" s="1"/>
  <c r="F1049" i="6"/>
  <c r="F1049" i="18" s="1"/>
  <c r="AG1049" i="21" s="1"/>
  <c r="E1049" i="6"/>
  <c r="E1049" i="18" s="1"/>
  <c r="V1049" i="21" s="1"/>
  <c r="H1022" i="6"/>
  <c r="H1022" i="18" s="1"/>
  <c r="BY1022" i="21" s="1"/>
  <c r="G1022" i="6"/>
  <c r="G1022" i="18" s="1"/>
  <c r="BC1022" i="21" s="1"/>
  <c r="F1022" i="6"/>
  <c r="F1022" i="18" s="1"/>
  <c r="AG1022" i="21" s="1"/>
  <c r="E1022" i="6"/>
  <c r="E1022" i="18" s="1"/>
  <c r="V1022" i="21" s="1"/>
  <c r="H1021" i="6"/>
  <c r="H1021" i="18" s="1"/>
  <c r="BY1021" i="21" s="1"/>
  <c r="G1021" i="6"/>
  <c r="G1021" i="18" s="1"/>
  <c r="BC1021" i="21" s="1"/>
  <c r="F1021" i="6"/>
  <c r="F1021" i="18" s="1"/>
  <c r="AG1021" i="21" s="1"/>
  <c r="E1021" i="6"/>
  <c r="E1021" i="18" s="1"/>
  <c r="V1021" i="21" s="1"/>
  <c r="H1020" i="6"/>
  <c r="H1020" i="18" s="1"/>
  <c r="BY1020" i="21" s="1"/>
  <c r="G1020" i="6"/>
  <c r="G1020" i="18" s="1"/>
  <c r="BC1020" i="21" s="1"/>
  <c r="F1020" i="6"/>
  <c r="F1020" i="18" s="1"/>
  <c r="AG1020" i="21" s="1"/>
  <c r="E1020" i="6"/>
  <c r="E1020" i="18" s="1"/>
  <c r="V1020" i="21" s="1"/>
  <c r="H1019" i="6"/>
  <c r="H1019" i="18" s="1"/>
  <c r="BY1019" i="21" s="1"/>
  <c r="G1019" i="6"/>
  <c r="G1019" i="18" s="1"/>
  <c r="BC1019" i="21" s="1"/>
  <c r="F1019" i="6"/>
  <c r="F1019" i="18" s="1"/>
  <c r="AG1019" i="21" s="1"/>
  <c r="E1019" i="6"/>
  <c r="E1019" i="18" s="1"/>
  <c r="V1019" i="21" s="1"/>
  <c r="H1018" i="6"/>
  <c r="H1018" i="18" s="1"/>
  <c r="BY1018" i="21" s="1"/>
  <c r="G1018" i="6"/>
  <c r="G1018" i="18" s="1"/>
  <c r="BC1018" i="21" s="1"/>
  <c r="F1018" i="6"/>
  <c r="F1018" i="18" s="1"/>
  <c r="AG1018" i="21" s="1"/>
  <c r="E1018" i="6"/>
  <c r="E1018" i="18" s="1"/>
  <c r="V1018" i="21" s="1"/>
  <c r="H1017" i="6"/>
  <c r="H1017" i="18" s="1"/>
  <c r="BY1017" i="21" s="1"/>
  <c r="G1017" i="6"/>
  <c r="G1017" i="18" s="1"/>
  <c r="BC1017" i="21" s="1"/>
  <c r="F1017" i="6"/>
  <c r="F1017" i="18" s="1"/>
  <c r="AG1017" i="21" s="1"/>
  <c r="E1017" i="6"/>
  <c r="E1017" i="18" s="1"/>
  <c r="V1017" i="21" s="1"/>
  <c r="H1016" i="6"/>
  <c r="H1016" i="18" s="1"/>
  <c r="BY1016" i="21" s="1"/>
  <c r="G1016" i="6"/>
  <c r="G1016" i="18" s="1"/>
  <c r="BC1016" i="21" s="1"/>
  <c r="F1016" i="6"/>
  <c r="F1016" i="18" s="1"/>
  <c r="AG1016" i="21" s="1"/>
  <c r="E1016" i="6"/>
  <c r="E1016" i="18" s="1"/>
  <c r="V1016" i="21" s="1"/>
  <c r="H1015" i="6"/>
  <c r="H1015" i="18" s="1"/>
  <c r="BY1015" i="21" s="1"/>
  <c r="G1015" i="6"/>
  <c r="G1015" i="18" s="1"/>
  <c r="BC1015" i="21" s="1"/>
  <c r="F1015" i="6"/>
  <c r="F1015" i="18" s="1"/>
  <c r="AG1015" i="21" s="1"/>
  <c r="E1015" i="6"/>
  <c r="E1015" i="18" s="1"/>
  <c r="V1015" i="21" s="1"/>
  <c r="H1014" i="6"/>
  <c r="H1014" i="18" s="1"/>
  <c r="BY1014" i="21" s="1"/>
  <c r="G1014" i="6"/>
  <c r="G1014" i="18" s="1"/>
  <c r="BC1014" i="21" s="1"/>
  <c r="F1014" i="6"/>
  <c r="F1014" i="18" s="1"/>
  <c r="AG1014" i="21" s="1"/>
  <c r="E1014" i="6"/>
  <c r="E1014" i="18" s="1"/>
  <c r="V1014" i="21" s="1"/>
  <c r="H1013" i="6"/>
  <c r="H1013" i="18" s="1"/>
  <c r="BY1013" i="21" s="1"/>
  <c r="G1013" i="6"/>
  <c r="G1013" i="18" s="1"/>
  <c r="BC1013" i="21" s="1"/>
  <c r="F1013" i="6"/>
  <c r="F1013" i="18" s="1"/>
  <c r="AG1013" i="21" s="1"/>
  <c r="E1013" i="6"/>
  <c r="E1013" i="18" s="1"/>
  <c r="V1013" i="21" s="1"/>
  <c r="H1010" i="6"/>
  <c r="H1010" i="18" s="1"/>
  <c r="BY1010" i="21" s="1"/>
  <c r="G1010" i="6"/>
  <c r="G1010" i="18" s="1"/>
  <c r="BC1010" i="21" s="1"/>
  <c r="F1010" i="6"/>
  <c r="F1010" i="18" s="1"/>
  <c r="AG1010" i="21" s="1"/>
  <c r="E1010" i="6"/>
  <c r="E1010" i="18" s="1"/>
  <c r="V1010" i="21" s="1"/>
  <c r="H1009" i="6"/>
  <c r="H1009" i="18" s="1"/>
  <c r="BY1009" i="21" s="1"/>
  <c r="G1009" i="6"/>
  <c r="G1009" i="18" s="1"/>
  <c r="BC1009" i="21" s="1"/>
  <c r="F1009" i="6"/>
  <c r="F1009" i="18" s="1"/>
  <c r="AG1009" i="21" s="1"/>
  <c r="E1009" i="6"/>
  <c r="E1009" i="18" s="1"/>
  <c r="V1009" i="21" s="1"/>
  <c r="H1008" i="6"/>
  <c r="H1008" i="18" s="1"/>
  <c r="BY1008" i="21" s="1"/>
  <c r="G1008" i="6"/>
  <c r="G1008" i="18" s="1"/>
  <c r="BC1008" i="21" s="1"/>
  <c r="F1008" i="6"/>
  <c r="F1008" i="18" s="1"/>
  <c r="AG1008" i="21" s="1"/>
  <c r="E1008" i="6"/>
  <c r="E1008" i="18" s="1"/>
  <c r="V1008" i="21" s="1"/>
  <c r="H1007" i="6"/>
  <c r="H1007" i="18" s="1"/>
  <c r="BY1007" i="21" s="1"/>
  <c r="G1007" i="6"/>
  <c r="G1007" i="18" s="1"/>
  <c r="BC1007" i="21" s="1"/>
  <c r="F1007" i="6"/>
  <c r="F1007" i="18" s="1"/>
  <c r="AG1007" i="21" s="1"/>
  <c r="E1007" i="6"/>
  <c r="E1007" i="18" s="1"/>
  <c r="V1007" i="21" s="1"/>
  <c r="H1006" i="6"/>
  <c r="H1006" i="18" s="1"/>
  <c r="BY1006" i="21" s="1"/>
  <c r="G1006" i="6"/>
  <c r="G1006" i="18" s="1"/>
  <c r="BC1006" i="21" s="1"/>
  <c r="F1006" i="6"/>
  <c r="F1006" i="18" s="1"/>
  <c r="AG1006" i="21" s="1"/>
  <c r="E1006" i="6"/>
  <c r="E1006" i="18" s="1"/>
  <c r="V1006" i="21" s="1"/>
  <c r="H1005" i="6"/>
  <c r="H1005" i="18" s="1"/>
  <c r="BY1005" i="21" s="1"/>
  <c r="G1005" i="6"/>
  <c r="G1005" i="18" s="1"/>
  <c r="BC1005" i="21" s="1"/>
  <c r="F1005" i="6"/>
  <c r="F1005" i="18" s="1"/>
  <c r="AG1005" i="21" s="1"/>
  <c r="E1005" i="6"/>
  <c r="E1005" i="18" s="1"/>
  <c r="V1005" i="21" s="1"/>
  <c r="H1004" i="6"/>
  <c r="H1004" i="18" s="1"/>
  <c r="BY1004" i="21" s="1"/>
  <c r="G1004" i="6"/>
  <c r="G1004" i="18" s="1"/>
  <c r="BC1004" i="21" s="1"/>
  <c r="F1004" i="6"/>
  <c r="F1004" i="18" s="1"/>
  <c r="AG1004" i="21" s="1"/>
  <c r="E1004" i="6"/>
  <c r="E1004" i="18" s="1"/>
  <c r="V1004" i="21" s="1"/>
  <c r="H1003" i="6"/>
  <c r="H1003" i="18" s="1"/>
  <c r="BY1003" i="21" s="1"/>
  <c r="G1003" i="6"/>
  <c r="G1003" i="18" s="1"/>
  <c r="BC1003" i="21" s="1"/>
  <c r="F1003" i="6"/>
  <c r="F1003" i="18" s="1"/>
  <c r="AG1003" i="21" s="1"/>
  <c r="E1003" i="6"/>
  <c r="E1003" i="18" s="1"/>
  <c r="V1003" i="21" s="1"/>
  <c r="H1002" i="6"/>
  <c r="H1002" i="18" s="1"/>
  <c r="BY1002" i="21" s="1"/>
  <c r="G1002" i="6"/>
  <c r="G1002" i="18" s="1"/>
  <c r="BC1002" i="21" s="1"/>
  <c r="F1002" i="6"/>
  <c r="F1002" i="18" s="1"/>
  <c r="AG1002" i="21" s="1"/>
  <c r="E1002" i="6"/>
  <c r="E1002" i="18" s="1"/>
  <c r="V1002" i="21" s="1"/>
  <c r="H1001" i="6"/>
  <c r="H1001" i="18" s="1"/>
  <c r="BY1001" i="21" s="1"/>
  <c r="G1001" i="6"/>
  <c r="G1001" i="18" s="1"/>
  <c r="BC1001" i="21" s="1"/>
  <c r="F1001" i="6"/>
  <c r="F1001" i="18" s="1"/>
  <c r="AG1001" i="21" s="1"/>
  <c r="E1001" i="6"/>
  <c r="E1001" i="18" s="1"/>
  <c r="V1001" i="21" s="1"/>
  <c r="H998" i="6"/>
  <c r="H998" i="18" s="1"/>
  <c r="BY998" i="21" s="1"/>
  <c r="G998" i="6"/>
  <c r="G998" i="18" s="1"/>
  <c r="BC998" i="21" s="1"/>
  <c r="F998" i="6"/>
  <c r="F998" i="18" s="1"/>
  <c r="AG998" i="21" s="1"/>
  <c r="E998" i="6"/>
  <c r="E998" i="18" s="1"/>
  <c r="V998" i="21" s="1"/>
  <c r="H997" i="6"/>
  <c r="H997" i="18" s="1"/>
  <c r="BY997" i="21" s="1"/>
  <c r="G997" i="6"/>
  <c r="G997" i="18" s="1"/>
  <c r="BC997" i="21" s="1"/>
  <c r="F997" i="6"/>
  <c r="F997" i="18" s="1"/>
  <c r="AG997" i="21" s="1"/>
  <c r="E997" i="6"/>
  <c r="E997" i="18" s="1"/>
  <c r="V997" i="21" s="1"/>
  <c r="H996" i="6"/>
  <c r="H996" i="18" s="1"/>
  <c r="BY996" i="21" s="1"/>
  <c r="G996" i="6"/>
  <c r="G996" i="18" s="1"/>
  <c r="BC996" i="21" s="1"/>
  <c r="F996" i="6"/>
  <c r="F996" i="18" s="1"/>
  <c r="AG996" i="21" s="1"/>
  <c r="E996" i="6"/>
  <c r="E996" i="18" s="1"/>
  <c r="V996" i="21" s="1"/>
  <c r="H995" i="6"/>
  <c r="H995" i="18" s="1"/>
  <c r="BY995" i="21" s="1"/>
  <c r="G995" i="6"/>
  <c r="G995" i="18" s="1"/>
  <c r="BC995" i="21" s="1"/>
  <c r="F995" i="6"/>
  <c r="F995" i="18" s="1"/>
  <c r="AG995" i="21" s="1"/>
  <c r="E995" i="6"/>
  <c r="E995" i="18" s="1"/>
  <c r="V995" i="21" s="1"/>
  <c r="H994" i="6"/>
  <c r="H994" i="18" s="1"/>
  <c r="BY994" i="21" s="1"/>
  <c r="G994" i="6"/>
  <c r="G994" i="18" s="1"/>
  <c r="BC994" i="21" s="1"/>
  <c r="F994" i="6"/>
  <c r="F994" i="18" s="1"/>
  <c r="AG994" i="21" s="1"/>
  <c r="E994" i="6"/>
  <c r="E994" i="18" s="1"/>
  <c r="V994" i="21" s="1"/>
  <c r="H993" i="6"/>
  <c r="H993" i="18" s="1"/>
  <c r="BY993" i="21" s="1"/>
  <c r="G993" i="6"/>
  <c r="G993" i="18" s="1"/>
  <c r="BC993" i="21" s="1"/>
  <c r="F993" i="6"/>
  <c r="F993" i="18" s="1"/>
  <c r="AG993" i="21" s="1"/>
  <c r="E993" i="6"/>
  <c r="E993" i="18" s="1"/>
  <c r="V993" i="21" s="1"/>
  <c r="H992" i="6"/>
  <c r="H992" i="18" s="1"/>
  <c r="BY992" i="21" s="1"/>
  <c r="G992" i="6"/>
  <c r="G992" i="18" s="1"/>
  <c r="BC992" i="21" s="1"/>
  <c r="F992" i="6"/>
  <c r="F992" i="18" s="1"/>
  <c r="AG992" i="21" s="1"/>
  <c r="E992" i="6"/>
  <c r="E992" i="18" s="1"/>
  <c r="V992" i="21" s="1"/>
  <c r="H991" i="6"/>
  <c r="H991" i="18" s="1"/>
  <c r="BY991" i="21" s="1"/>
  <c r="G991" i="6"/>
  <c r="G991" i="18" s="1"/>
  <c r="BC991" i="21" s="1"/>
  <c r="F991" i="6"/>
  <c r="F991" i="18" s="1"/>
  <c r="AG991" i="21" s="1"/>
  <c r="E991" i="6"/>
  <c r="E991" i="18" s="1"/>
  <c r="V991" i="21" s="1"/>
  <c r="H990" i="6"/>
  <c r="H990" i="18" s="1"/>
  <c r="BY990" i="21" s="1"/>
  <c r="G990" i="6"/>
  <c r="G990" i="18" s="1"/>
  <c r="BC990" i="21" s="1"/>
  <c r="F990" i="6"/>
  <c r="F990" i="18" s="1"/>
  <c r="AG990" i="21" s="1"/>
  <c r="E990" i="6"/>
  <c r="E990" i="18" s="1"/>
  <c r="V990" i="21" s="1"/>
  <c r="H989" i="6"/>
  <c r="H989" i="18" s="1"/>
  <c r="BY989" i="21" s="1"/>
  <c r="G989" i="6"/>
  <c r="G989" i="18" s="1"/>
  <c r="BC989" i="21" s="1"/>
  <c r="F989" i="6"/>
  <c r="F989" i="18" s="1"/>
  <c r="AG989" i="21" s="1"/>
  <c r="E989" i="6"/>
  <c r="E989" i="18" s="1"/>
  <c r="V989" i="21" s="1"/>
  <c r="H986" i="6"/>
  <c r="H986" i="18" s="1"/>
  <c r="BY986" i="21" s="1"/>
  <c r="G986" i="6"/>
  <c r="G986" i="18" s="1"/>
  <c r="BC986" i="21" s="1"/>
  <c r="F986" i="6"/>
  <c r="F986" i="18" s="1"/>
  <c r="AG986" i="21" s="1"/>
  <c r="E986" i="6"/>
  <c r="E986" i="18" s="1"/>
  <c r="V986" i="21" s="1"/>
  <c r="H985" i="6"/>
  <c r="H985" i="18" s="1"/>
  <c r="BY985" i="21" s="1"/>
  <c r="G985" i="6"/>
  <c r="G985" i="18" s="1"/>
  <c r="BC985" i="21" s="1"/>
  <c r="F985" i="6"/>
  <c r="F985" i="18" s="1"/>
  <c r="AG985" i="21" s="1"/>
  <c r="E985" i="6"/>
  <c r="E985" i="18" s="1"/>
  <c r="V985" i="21" s="1"/>
  <c r="H984" i="6"/>
  <c r="H984" i="18" s="1"/>
  <c r="BY984" i="21" s="1"/>
  <c r="G984" i="6"/>
  <c r="G984" i="18" s="1"/>
  <c r="BC984" i="21" s="1"/>
  <c r="F984" i="6"/>
  <c r="F984" i="18" s="1"/>
  <c r="AG984" i="21" s="1"/>
  <c r="E984" i="6"/>
  <c r="E984" i="18" s="1"/>
  <c r="V984" i="21" s="1"/>
  <c r="H983" i="6"/>
  <c r="H983" i="18" s="1"/>
  <c r="BY983" i="21" s="1"/>
  <c r="G983" i="6"/>
  <c r="G983" i="18" s="1"/>
  <c r="BC983" i="21" s="1"/>
  <c r="F983" i="6"/>
  <c r="F983" i="18" s="1"/>
  <c r="AG983" i="21" s="1"/>
  <c r="E983" i="6"/>
  <c r="E983" i="18" s="1"/>
  <c r="V983" i="21" s="1"/>
  <c r="H982" i="6"/>
  <c r="H982" i="18" s="1"/>
  <c r="BY982" i="21" s="1"/>
  <c r="G982" i="6"/>
  <c r="G982" i="18" s="1"/>
  <c r="BC982" i="21" s="1"/>
  <c r="F982" i="6"/>
  <c r="F982" i="18" s="1"/>
  <c r="AG982" i="21" s="1"/>
  <c r="E982" i="6"/>
  <c r="E982" i="18" s="1"/>
  <c r="V982" i="21" s="1"/>
  <c r="H981" i="6"/>
  <c r="H981" i="18" s="1"/>
  <c r="BY981" i="21" s="1"/>
  <c r="G981" i="6"/>
  <c r="G981" i="18" s="1"/>
  <c r="BC981" i="21" s="1"/>
  <c r="F981" i="6"/>
  <c r="F981" i="18" s="1"/>
  <c r="AG981" i="21" s="1"/>
  <c r="E981" i="6"/>
  <c r="E981" i="18" s="1"/>
  <c r="V981" i="21" s="1"/>
  <c r="H980" i="6"/>
  <c r="H980" i="18" s="1"/>
  <c r="BY980" i="21" s="1"/>
  <c r="G980" i="6"/>
  <c r="G980" i="18" s="1"/>
  <c r="BC980" i="21" s="1"/>
  <c r="F980" i="6"/>
  <c r="F980" i="18" s="1"/>
  <c r="AG980" i="21" s="1"/>
  <c r="E980" i="6"/>
  <c r="E980" i="18" s="1"/>
  <c r="V980" i="21" s="1"/>
  <c r="H979" i="6"/>
  <c r="H979" i="18" s="1"/>
  <c r="BY979" i="21" s="1"/>
  <c r="G979" i="6"/>
  <c r="G979" i="18" s="1"/>
  <c r="BC979" i="21" s="1"/>
  <c r="F979" i="6"/>
  <c r="F979" i="18" s="1"/>
  <c r="AG979" i="21" s="1"/>
  <c r="E979" i="6"/>
  <c r="E979" i="18" s="1"/>
  <c r="V979" i="21" s="1"/>
  <c r="H978" i="6"/>
  <c r="H978" i="18" s="1"/>
  <c r="BY978" i="21" s="1"/>
  <c r="G978" i="6"/>
  <c r="G978" i="18" s="1"/>
  <c r="BC978" i="21" s="1"/>
  <c r="F978" i="6"/>
  <c r="F978" i="18" s="1"/>
  <c r="AG978" i="21" s="1"/>
  <c r="E978" i="6"/>
  <c r="E978" i="18" s="1"/>
  <c r="V978" i="21" s="1"/>
  <c r="H977" i="6"/>
  <c r="H977" i="18" s="1"/>
  <c r="BY977" i="21" s="1"/>
  <c r="G977" i="6"/>
  <c r="G977" i="18" s="1"/>
  <c r="BC977" i="21" s="1"/>
  <c r="F977" i="6"/>
  <c r="F977" i="18" s="1"/>
  <c r="AG977" i="21" s="1"/>
  <c r="E977" i="6"/>
  <c r="E977" i="18" s="1"/>
  <c r="V977" i="21" s="1"/>
  <c r="H974" i="6"/>
  <c r="H974" i="18" s="1"/>
  <c r="BY974" i="21" s="1"/>
  <c r="G974" i="6"/>
  <c r="G974" i="18" s="1"/>
  <c r="BC974" i="21" s="1"/>
  <c r="F974" i="6"/>
  <c r="F974" i="18" s="1"/>
  <c r="AG974" i="21" s="1"/>
  <c r="E974" i="6"/>
  <c r="E974" i="18" s="1"/>
  <c r="V974" i="21" s="1"/>
  <c r="H973" i="6"/>
  <c r="H973" i="18" s="1"/>
  <c r="BY973" i="21" s="1"/>
  <c r="G973" i="6"/>
  <c r="G973" i="18" s="1"/>
  <c r="BC973" i="21" s="1"/>
  <c r="F973" i="6"/>
  <c r="F973" i="18" s="1"/>
  <c r="AG973" i="21" s="1"/>
  <c r="E973" i="6"/>
  <c r="E973" i="18" s="1"/>
  <c r="V973" i="21" s="1"/>
  <c r="H972" i="6"/>
  <c r="H972" i="18" s="1"/>
  <c r="BY972" i="21" s="1"/>
  <c r="G972" i="6"/>
  <c r="G972" i="18" s="1"/>
  <c r="BC972" i="21" s="1"/>
  <c r="F972" i="6"/>
  <c r="F972" i="18" s="1"/>
  <c r="AG972" i="21" s="1"/>
  <c r="E972" i="6"/>
  <c r="E972" i="18" s="1"/>
  <c r="V972" i="21" s="1"/>
  <c r="H971" i="6"/>
  <c r="H971" i="18" s="1"/>
  <c r="BY971" i="21" s="1"/>
  <c r="G971" i="6"/>
  <c r="G971" i="18" s="1"/>
  <c r="BC971" i="21" s="1"/>
  <c r="F971" i="6"/>
  <c r="F971" i="18" s="1"/>
  <c r="AG971" i="21" s="1"/>
  <c r="E971" i="6"/>
  <c r="E971" i="18" s="1"/>
  <c r="V971" i="21" s="1"/>
  <c r="H970" i="6"/>
  <c r="H970" i="18" s="1"/>
  <c r="BY970" i="21" s="1"/>
  <c r="G970" i="6"/>
  <c r="G970" i="18" s="1"/>
  <c r="BC970" i="21" s="1"/>
  <c r="F970" i="6"/>
  <c r="F970" i="18" s="1"/>
  <c r="AG970" i="21" s="1"/>
  <c r="E970" i="6"/>
  <c r="E970" i="18" s="1"/>
  <c r="V970" i="21" s="1"/>
  <c r="H969" i="6"/>
  <c r="H969" i="18" s="1"/>
  <c r="BY969" i="21" s="1"/>
  <c r="G969" i="6"/>
  <c r="G969" i="18" s="1"/>
  <c r="BC969" i="21" s="1"/>
  <c r="F969" i="6"/>
  <c r="F969" i="18" s="1"/>
  <c r="AG969" i="21" s="1"/>
  <c r="E969" i="6"/>
  <c r="E969" i="18" s="1"/>
  <c r="V969" i="21" s="1"/>
  <c r="H968" i="6"/>
  <c r="H968" i="18" s="1"/>
  <c r="BY968" i="21" s="1"/>
  <c r="G968" i="6"/>
  <c r="G968" i="18" s="1"/>
  <c r="BC968" i="21" s="1"/>
  <c r="F968" i="6"/>
  <c r="F968" i="18" s="1"/>
  <c r="AG968" i="21" s="1"/>
  <c r="E968" i="6"/>
  <c r="E968" i="18" s="1"/>
  <c r="V968" i="21" s="1"/>
  <c r="H967" i="6"/>
  <c r="H967" i="18" s="1"/>
  <c r="BY967" i="21" s="1"/>
  <c r="G967" i="6"/>
  <c r="G967" i="18" s="1"/>
  <c r="BC967" i="21" s="1"/>
  <c r="F967" i="6"/>
  <c r="F967" i="18" s="1"/>
  <c r="AG967" i="21" s="1"/>
  <c r="E967" i="6"/>
  <c r="E967" i="18" s="1"/>
  <c r="V967" i="21" s="1"/>
  <c r="H966" i="6"/>
  <c r="H966" i="18" s="1"/>
  <c r="BY966" i="21" s="1"/>
  <c r="G966" i="6"/>
  <c r="G966" i="18" s="1"/>
  <c r="BC966" i="21" s="1"/>
  <c r="F966" i="6"/>
  <c r="F966" i="18" s="1"/>
  <c r="AG966" i="21" s="1"/>
  <c r="E966" i="6"/>
  <c r="E966" i="18" s="1"/>
  <c r="V966" i="21" s="1"/>
  <c r="H965" i="6"/>
  <c r="H965" i="18" s="1"/>
  <c r="BY965" i="21" s="1"/>
  <c r="G965" i="6"/>
  <c r="G965" i="18" s="1"/>
  <c r="BC965" i="21" s="1"/>
  <c r="F965" i="6"/>
  <c r="F965" i="18" s="1"/>
  <c r="AG965" i="21" s="1"/>
  <c r="E965" i="6"/>
  <c r="E965" i="18" s="1"/>
  <c r="V965" i="21" s="1"/>
  <c r="H950" i="6"/>
  <c r="H950" i="18" s="1"/>
  <c r="BY950" i="21" s="1"/>
  <c r="G950" i="6"/>
  <c r="G950" i="18" s="1"/>
  <c r="BC950" i="21" s="1"/>
  <c r="F950" i="6"/>
  <c r="F950" i="18" s="1"/>
  <c r="AG950" i="21" s="1"/>
  <c r="E950" i="6"/>
  <c r="E950" i="18" s="1"/>
  <c r="V950" i="21" s="1"/>
  <c r="H949" i="6"/>
  <c r="H949" i="18" s="1"/>
  <c r="BY949" i="21" s="1"/>
  <c r="G949" i="6"/>
  <c r="G949" i="18" s="1"/>
  <c r="BC949" i="21" s="1"/>
  <c r="F949" i="6"/>
  <c r="F949" i="18" s="1"/>
  <c r="AG949" i="21" s="1"/>
  <c r="E949" i="6"/>
  <c r="E949" i="18" s="1"/>
  <c r="V949" i="21" s="1"/>
  <c r="H948" i="6"/>
  <c r="H948" i="18" s="1"/>
  <c r="BY948" i="21" s="1"/>
  <c r="G948" i="6"/>
  <c r="G948" i="18" s="1"/>
  <c r="BC948" i="21" s="1"/>
  <c r="F948" i="6"/>
  <c r="F948" i="18" s="1"/>
  <c r="AG948" i="21" s="1"/>
  <c r="E948" i="6"/>
  <c r="E948" i="18" s="1"/>
  <c r="V948" i="21" s="1"/>
  <c r="H947" i="6"/>
  <c r="H947" i="18" s="1"/>
  <c r="BY947" i="21" s="1"/>
  <c r="G947" i="6"/>
  <c r="G947" i="18" s="1"/>
  <c r="BC947" i="21" s="1"/>
  <c r="F947" i="6"/>
  <c r="F947" i="18" s="1"/>
  <c r="AG947" i="21" s="1"/>
  <c r="E947" i="6"/>
  <c r="H946" i="6"/>
  <c r="H946" i="18" s="1"/>
  <c r="BY946" i="21" s="1"/>
  <c r="G946" i="6"/>
  <c r="G946" i="18" s="1"/>
  <c r="BC946" i="21" s="1"/>
  <c r="F946" i="6"/>
  <c r="F946" i="18" s="1"/>
  <c r="AG946" i="21" s="1"/>
  <c r="E946" i="6"/>
  <c r="E946" i="18" s="1"/>
  <c r="V946" i="21" s="1"/>
  <c r="H945" i="6"/>
  <c r="H945" i="18" s="1"/>
  <c r="BY945" i="21" s="1"/>
  <c r="G945" i="6"/>
  <c r="G945" i="18" s="1"/>
  <c r="BC945" i="21" s="1"/>
  <c r="F945" i="6"/>
  <c r="F945" i="18" s="1"/>
  <c r="AG945" i="21" s="1"/>
  <c r="E945" i="6"/>
  <c r="E945" i="18" s="1"/>
  <c r="V945" i="21" s="1"/>
  <c r="H944" i="6"/>
  <c r="H944" i="18" s="1"/>
  <c r="BY944" i="21" s="1"/>
  <c r="G944" i="6"/>
  <c r="G944" i="18" s="1"/>
  <c r="BC944" i="21" s="1"/>
  <c r="F944" i="6"/>
  <c r="F944" i="18" s="1"/>
  <c r="AG944" i="21" s="1"/>
  <c r="E944" i="6"/>
  <c r="E944" i="18" s="1"/>
  <c r="V944" i="21" s="1"/>
  <c r="H943" i="6"/>
  <c r="H943" i="18" s="1"/>
  <c r="BY943" i="21" s="1"/>
  <c r="G943" i="6"/>
  <c r="G943" i="18" s="1"/>
  <c r="BC943" i="21" s="1"/>
  <c r="F943" i="6"/>
  <c r="F943" i="18" s="1"/>
  <c r="AG943" i="21" s="1"/>
  <c r="E943" i="6"/>
  <c r="E943" i="18" s="1"/>
  <c r="V943" i="21" s="1"/>
  <c r="H942" i="6"/>
  <c r="H942" i="18" s="1"/>
  <c r="BY942" i="21" s="1"/>
  <c r="G942" i="6"/>
  <c r="G942" i="18" s="1"/>
  <c r="BC942" i="21" s="1"/>
  <c r="F942" i="6"/>
  <c r="F942" i="18" s="1"/>
  <c r="AG942" i="21" s="1"/>
  <c r="E942" i="6"/>
  <c r="E942" i="18" s="1"/>
  <c r="V942" i="21" s="1"/>
  <c r="H941" i="6"/>
  <c r="H941" i="18" s="1"/>
  <c r="BY941" i="21" s="1"/>
  <c r="G941" i="6"/>
  <c r="G941" i="18" s="1"/>
  <c r="BC941" i="21" s="1"/>
  <c r="F941" i="6"/>
  <c r="F941" i="18" s="1"/>
  <c r="AG941" i="21" s="1"/>
  <c r="E941" i="6"/>
  <c r="E941" i="18" s="1"/>
  <c r="V941" i="21" s="1"/>
  <c r="H938" i="6"/>
  <c r="H938" i="18" s="1"/>
  <c r="BY938" i="21" s="1"/>
  <c r="G938" i="6"/>
  <c r="G938" i="18" s="1"/>
  <c r="BC938" i="21" s="1"/>
  <c r="F938" i="6"/>
  <c r="F938" i="18" s="1"/>
  <c r="AG938" i="21" s="1"/>
  <c r="E938" i="6"/>
  <c r="E938" i="18" s="1"/>
  <c r="V938" i="21" s="1"/>
  <c r="H937" i="6"/>
  <c r="H937" i="18" s="1"/>
  <c r="BY937" i="21" s="1"/>
  <c r="G937" i="6"/>
  <c r="G937" i="18" s="1"/>
  <c r="BC937" i="21" s="1"/>
  <c r="F937" i="6"/>
  <c r="F937" i="18" s="1"/>
  <c r="AG937" i="21" s="1"/>
  <c r="E937" i="6"/>
  <c r="E937" i="18" s="1"/>
  <c r="V937" i="21" s="1"/>
  <c r="H936" i="6"/>
  <c r="H936" i="18" s="1"/>
  <c r="BY936" i="21" s="1"/>
  <c r="G936" i="6"/>
  <c r="G936" i="18" s="1"/>
  <c r="BC936" i="21" s="1"/>
  <c r="F936" i="6"/>
  <c r="F936" i="18" s="1"/>
  <c r="AG936" i="21" s="1"/>
  <c r="E936" i="6"/>
  <c r="E936" i="18" s="1"/>
  <c r="V936" i="21" s="1"/>
  <c r="H935" i="6"/>
  <c r="H935" i="18" s="1"/>
  <c r="BY935" i="21" s="1"/>
  <c r="G935" i="6"/>
  <c r="G935" i="18" s="1"/>
  <c r="BC935" i="21" s="1"/>
  <c r="F935" i="6"/>
  <c r="F935" i="18" s="1"/>
  <c r="AG935" i="21" s="1"/>
  <c r="E935" i="6"/>
  <c r="E935" i="18" s="1"/>
  <c r="V935" i="21" s="1"/>
  <c r="H934" i="6"/>
  <c r="H934" i="18" s="1"/>
  <c r="BY934" i="21" s="1"/>
  <c r="G934" i="6"/>
  <c r="G934" i="18" s="1"/>
  <c r="BC934" i="21" s="1"/>
  <c r="F934" i="6"/>
  <c r="F934" i="18" s="1"/>
  <c r="AG934" i="21" s="1"/>
  <c r="E934" i="6"/>
  <c r="E934" i="18" s="1"/>
  <c r="V934" i="21" s="1"/>
  <c r="H933" i="6"/>
  <c r="H933" i="18" s="1"/>
  <c r="BY933" i="21" s="1"/>
  <c r="G933" i="6"/>
  <c r="G933" i="18" s="1"/>
  <c r="BC933" i="21" s="1"/>
  <c r="F933" i="6"/>
  <c r="F933" i="18" s="1"/>
  <c r="AG933" i="21" s="1"/>
  <c r="E933" i="6"/>
  <c r="E933" i="18" s="1"/>
  <c r="V933" i="21" s="1"/>
  <c r="H932" i="6"/>
  <c r="H932" i="18" s="1"/>
  <c r="BY932" i="21" s="1"/>
  <c r="G932" i="6"/>
  <c r="G932" i="18" s="1"/>
  <c r="BC932" i="21" s="1"/>
  <c r="F932" i="6"/>
  <c r="F932" i="18" s="1"/>
  <c r="AG932" i="21" s="1"/>
  <c r="E932" i="6"/>
  <c r="E932" i="18" s="1"/>
  <c r="V932" i="21" s="1"/>
  <c r="H931" i="6"/>
  <c r="H931" i="18" s="1"/>
  <c r="BY931" i="21" s="1"/>
  <c r="G931" i="6"/>
  <c r="G931" i="18" s="1"/>
  <c r="BC931" i="21" s="1"/>
  <c r="F931" i="6"/>
  <c r="F931" i="18" s="1"/>
  <c r="AG931" i="21" s="1"/>
  <c r="E931" i="6"/>
  <c r="E931" i="18" s="1"/>
  <c r="V931" i="21" s="1"/>
  <c r="H930" i="6"/>
  <c r="H930" i="18" s="1"/>
  <c r="BY930" i="21" s="1"/>
  <c r="G930" i="6"/>
  <c r="G930" i="18" s="1"/>
  <c r="BC930" i="21" s="1"/>
  <c r="F930" i="6"/>
  <c r="F930" i="18" s="1"/>
  <c r="AG930" i="21" s="1"/>
  <c r="E930" i="6"/>
  <c r="E930" i="18" s="1"/>
  <c r="V930" i="21" s="1"/>
  <c r="H929" i="6"/>
  <c r="H929" i="18" s="1"/>
  <c r="BY929" i="21" s="1"/>
  <c r="G929" i="6"/>
  <c r="G929" i="18" s="1"/>
  <c r="BC929" i="21" s="1"/>
  <c r="F929" i="6"/>
  <c r="F929" i="18" s="1"/>
  <c r="AG929" i="21" s="1"/>
  <c r="E929" i="6"/>
  <c r="E929" i="18" s="1"/>
  <c r="V929" i="21" s="1"/>
  <c r="H926" i="6"/>
  <c r="H926" i="18" s="1"/>
  <c r="BY926" i="21" s="1"/>
  <c r="G926" i="6"/>
  <c r="G926" i="18" s="1"/>
  <c r="BC926" i="21" s="1"/>
  <c r="F926" i="6"/>
  <c r="F926" i="18" s="1"/>
  <c r="AG926" i="21" s="1"/>
  <c r="E926" i="6"/>
  <c r="E926" i="18" s="1"/>
  <c r="V926" i="21" s="1"/>
  <c r="H925" i="6"/>
  <c r="H925" i="18" s="1"/>
  <c r="BY925" i="21" s="1"/>
  <c r="G925" i="6"/>
  <c r="G925" i="18" s="1"/>
  <c r="BC925" i="21" s="1"/>
  <c r="F925" i="6"/>
  <c r="F925" i="18" s="1"/>
  <c r="AG925" i="21" s="1"/>
  <c r="E925" i="6"/>
  <c r="E925" i="18" s="1"/>
  <c r="V925" i="21" s="1"/>
  <c r="H924" i="6"/>
  <c r="H924" i="18" s="1"/>
  <c r="BY924" i="21" s="1"/>
  <c r="G924" i="6"/>
  <c r="G924" i="18" s="1"/>
  <c r="BC924" i="21" s="1"/>
  <c r="F924" i="6"/>
  <c r="F924" i="18" s="1"/>
  <c r="AG924" i="21" s="1"/>
  <c r="E924" i="6"/>
  <c r="E924" i="18" s="1"/>
  <c r="V924" i="21" s="1"/>
  <c r="H923" i="6"/>
  <c r="H923" i="18" s="1"/>
  <c r="BY923" i="21" s="1"/>
  <c r="G923" i="6"/>
  <c r="G923" i="18" s="1"/>
  <c r="BC923" i="21" s="1"/>
  <c r="F923" i="6"/>
  <c r="F923" i="18" s="1"/>
  <c r="AG923" i="21" s="1"/>
  <c r="E923" i="6"/>
  <c r="E923" i="18" s="1"/>
  <c r="V923" i="21" s="1"/>
  <c r="H922" i="6"/>
  <c r="H922" i="18" s="1"/>
  <c r="BY922" i="21" s="1"/>
  <c r="G922" i="6"/>
  <c r="G922" i="18" s="1"/>
  <c r="BC922" i="21" s="1"/>
  <c r="F922" i="6"/>
  <c r="F922" i="18" s="1"/>
  <c r="AG922" i="21" s="1"/>
  <c r="E922" i="6"/>
  <c r="E922" i="18" s="1"/>
  <c r="V922" i="21" s="1"/>
  <c r="H921" i="6"/>
  <c r="H921" i="18" s="1"/>
  <c r="BY921" i="21" s="1"/>
  <c r="G921" i="6"/>
  <c r="G921" i="18" s="1"/>
  <c r="BC921" i="21" s="1"/>
  <c r="F921" i="6"/>
  <c r="F921" i="18" s="1"/>
  <c r="AG921" i="21" s="1"/>
  <c r="E921" i="6"/>
  <c r="E921" i="18" s="1"/>
  <c r="V921" i="21" s="1"/>
  <c r="H920" i="6"/>
  <c r="H920" i="18" s="1"/>
  <c r="BY920" i="21" s="1"/>
  <c r="G920" i="6"/>
  <c r="G920" i="18" s="1"/>
  <c r="BC920" i="21" s="1"/>
  <c r="F920" i="6"/>
  <c r="F920" i="18" s="1"/>
  <c r="AG920" i="21" s="1"/>
  <c r="E920" i="6"/>
  <c r="E920" i="18" s="1"/>
  <c r="V920" i="21" s="1"/>
  <c r="H919" i="6"/>
  <c r="H919" i="18" s="1"/>
  <c r="BY919" i="21" s="1"/>
  <c r="G919" i="6"/>
  <c r="G919" i="18" s="1"/>
  <c r="BC919" i="21" s="1"/>
  <c r="F919" i="6"/>
  <c r="F919" i="18" s="1"/>
  <c r="AG919" i="21" s="1"/>
  <c r="E919" i="6"/>
  <c r="E919" i="18" s="1"/>
  <c r="V919" i="21" s="1"/>
  <c r="H918" i="6"/>
  <c r="H918" i="18" s="1"/>
  <c r="BY918" i="21" s="1"/>
  <c r="G918" i="6"/>
  <c r="G918" i="18" s="1"/>
  <c r="BC918" i="21" s="1"/>
  <c r="F918" i="6"/>
  <c r="F918" i="18" s="1"/>
  <c r="AG918" i="21" s="1"/>
  <c r="E918" i="6"/>
  <c r="E918" i="18" s="1"/>
  <c r="V918" i="21" s="1"/>
  <c r="H917" i="6"/>
  <c r="H917" i="18" s="1"/>
  <c r="BY917" i="21" s="1"/>
  <c r="G917" i="6"/>
  <c r="G917" i="18" s="1"/>
  <c r="BC917" i="21" s="1"/>
  <c r="F917" i="6"/>
  <c r="F917" i="18" s="1"/>
  <c r="AG917" i="21" s="1"/>
  <c r="E917" i="6"/>
  <c r="E917" i="18" s="1"/>
  <c r="V917" i="21" s="1"/>
  <c r="H902" i="6"/>
  <c r="H902" i="18" s="1"/>
  <c r="BY902" i="21" s="1"/>
  <c r="G902" i="6"/>
  <c r="G902" i="18" s="1"/>
  <c r="BC902" i="21" s="1"/>
  <c r="F902" i="6"/>
  <c r="F902" i="18" s="1"/>
  <c r="AG902" i="21" s="1"/>
  <c r="E902" i="6"/>
  <c r="E902" i="18" s="1"/>
  <c r="V902" i="21" s="1"/>
  <c r="H901" i="6"/>
  <c r="H901" i="18" s="1"/>
  <c r="BY901" i="21" s="1"/>
  <c r="G901" i="6"/>
  <c r="G901" i="18" s="1"/>
  <c r="BC901" i="21" s="1"/>
  <c r="F901" i="6"/>
  <c r="F901" i="18" s="1"/>
  <c r="AG901" i="21" s="1"/>
  <c r="E901" i="6"/>
  <c r="E901" i="18" s="1"/>
  <c r="V901" i="21" s="1"/>
  <c r="H900" i="6"/>
  <c r="H900" i="18" s="1"/>
  <c r="BY900" i="21" s="1"/>
  <c r="G900" i="6"/>
  <c r="G900" i="18" s="1"/>
  <c r="BC900" i="21" s="1"/>
  <c r="F900" i="6"/>
  <c r="F900" i="18" s="1"/>
  <c r="AG900" i="21" s="1"/>
  <c r="E900" i="6"/>
  <c r="E900" i="18" s="1"/>
  <c r="V900" i="21" s="1"/>
  <c r="H899" i="6"/>
  <c r="H899" i="18" s="1"/>
  <c r="BY899" i="21" s="1"/>
  <c r="G899" i="6"/>
  <c r="G899" i="18" s="1"/>
  <c r="BC899" i="21" s="1"/>
  <c r="F899" i="6"/>
  <c r="F899" i="18" s="1"/>
  <c r="AG899" i="21" s="1"/>
  <c r="E899" i="6"/>
  <c r="E899" i="18" s="1"/>
  <c r="V899" i="21" s="1"/>
  <c r="H898" i="6"/>
  <c r="H898" i="18" s="1"/>
  <c r="BY898" i="21" s="1"/>
  <c r="G898" i="6"/>
  <c r="G898" i="18" s="1"/>
  <c r="BC898" i="21" s="1"/>
  <c r="F898" i="6"/>
  <c r="F898" i="18" s="1"/>
  <c r="AG898" i="21" s="1"/>
  <c r="E898" i="6"/>
  <c r="E898" i="18" s="1"/>
  <c r="V898" i="21" s="1"/>
  <c r="H897" i="6"/>
  <c r="H897" i="18" s="1"/>
  <c r="BY897" i="21" s="1"/>
  <c r="G897" i="6"/>
  <c r="G897" i="18" s="1"/>
  <c r="BC897" i="21" s="1"/>
  <c r="F897" i="6"/>
  <c r="F897" i="18" s="1"/>
  <c r="AG897" i="21" s="1"/>
  <c r="E897" i="6"/>
  <c r="E897" i="18" s="1"/>
  <c r="V897" i="21" s="1"/>
  <c r="H896" i="6"/>
  <c r="H896" i="18" s="1"/>
  <c r="BY896" i="21" s="1"/>
  <c r="G896" i="6"/>
  <c r="G896" i="18" s="1"/>
  <c r="BC896" i="21" s="1"/>
  <c r="F896" i="6"/>
  <c r="F896" i="18" s="1"/>
  <c r="AG896" i="21" s="1"/>
  <c r="E896" i="6"/>
  <c r="E896" i="18" s="1"/>
  <c r="V896" i="21" s="1"/>
  <c r="H895" i="6"/>
  <c r="H895" i="18" s="1"/>
  <c r="BY895" i="21" s="1"/>
  <c r="G895" i="6"/>
  <c r="G895" i="18" s="1"/>
  <c r="BC895" i="21" s="1"/>
  <c r="F895" i="6"/>
  <c r="F895" i="18" s="1"/>
  <c r="AG895" i="21" s="1"/>
  <c r="E895" i="6"/>
  <c r="E895" i="18" s="1"/>
  <c r="V895" i="21" s="1"/>
  <c r="H894" i="6"/>
  <c r="H894" i="18" s="1"/>
  <c r="BY894" i="21" s="1"/>
  <c r="G894" i="6"/>
  <c r="G894" i="18" s="1"/>
  <c r="BC894" i="21" s="1"/>
  <c r="F894" i="6"/>
  <c r="F894" i="18" s="1"/>
  <c r="AG894" i="21" s="1"/>
  <c r="E894" i="6"/>
  <c r="E894" i="18" s="1"/>
  <c r="V894" i="21" s="1"/>
  <c r="H893" i="6"/>
  <c r="H893" i="18" s="1"/>
  <c r="BY893" i="21" s="1"/>
  <c r="G893" i="6"/>
  <c r="G893" i="18" s="1"/>
  <c r="BC893" i="21" s="1"/>
  <c r="F893" i="6"/>
  <c r="F893" i="18" s="1"/>
  <c r="AG893" i="21" s="1"/>
  <c r="E893" i="6"/>
  <c r="E893" i="18" s="1"/>
  <c r="V893" i="21" s="1"/>
  <c r="H890" i="6"/>
  <c r="H890" i="18" s="1"/>
  <c r="BY890" i="21" s="1"/>
  <c r="G890" i="6"/>
  <c r="G890" i="18" s="1"/>
  <c r="BC890" i="21" s="1"/>
  <c r="F890" i="6"/>
  <c r="F890" i="18" s="1"/>
  <c r="AG890" i="21" s="1"/>
  <c r="E890" i="6"/>
  <c r="E890" i="18" s="1"/>
  <c r="V890" i="21" s="1"/>
  <c r="H889" i="6"/>
  <c r="H889" i="18" s="1"/>
  <c r="BY889" i="21" s="1"/>
  <c r="G889" i="6"/>
  <c r="G889" i="18" s="1"/>
  <c r="BC889" i="21" s="1"/>
  <c r="F889" i="6"/>
  <c r="F889" i="18" s="1"/>
  <c r="AG889" i="21" s="1"/>
  <c r="E889" i="6"/>
  <c r="E889" i="18" s="1"/>
  <c r="V889" i="21" s="1"/>
  <c r="H888" i="6"/>
  <c r="H888" i="18" s="1"/>
  <c r="BY888" i="21" s="1"/>
  <c r="G888" i="6"/>
  <c r="G888" i="18" s="1"/>
  <c r="BC888" i="21" s="1"/>
  <c r="F888" i="6"/>
  <c r="F888" i="18" s="1"/>
  <c r="AG888" i="21" s="1"/>
  <c r="E888" i="6"/>
  <c r="E888" i="18" s="1"/>
  <c r="V888" i="21" s="1"/>
  <c r="H887" i="6"/>
  <c r="H887" i="18" s="1"/>
  <c r="BY887" i="21" s="1"/>
  <c r="G887" i="6"/>
  <c r="G887" i="18" s="1"/>
  <c r="BC887" i="21" s="1"/>
  <c r="F887" i="6"/>
  <c r="F887" i="18" s="1"/>
  <c r="AG887" i="21" s="1"/>
  <c r="E887" i="6"/>
  <c r="E887" i="18" s="1"/>
  <c r="V887" i="21" s="1"/>
  <c r="H886" i="6"/>
  <c r="H886" i="18" s="1"/>
  <c r="BY886" i="21" s="1"/>
  <c r="G886" i="6"/>
  <c r="G886" i="18" s="1"/>
  <c r="BC886" i="21" s="1"/>
  <c r="F886" i="6"/>
  <c r="F886" i="18" s="1"/>
  <c r="AG886" i="21" s="1"/>
  <c r="E886" i="6"/>
  <c r="E886" i="18" s="1"/>
  <c r="V886" i="21" s="1"/>
  <c r="H885" i="6"/>
  <c r="H885" i="18" s="1"/>
  <c r="BY885" i="21" s="1"/>
  <c r="G885" i="6"/>
  <c r="G885" i="18" s="1"/>
  <c r="BC885" i="21" s="1"/>
  <c r="F885" i="6"/>
  <c r="F885" i="18" s="1"/>
  <c r="AG885" i="21" s="1"/>
  <c r="E885" i="6"/>
  <c r="E885" i="18" s="1"/>
  <c r="V885" i="21" s="1"/>
  <c r="H884" i="6"/>
  <c r="H884" i="18" s="1"/>
  <c r="BY884" i="21" s="1"/>
  <c r="G884" i="6"/>
  <c r="G884" i="18" s="1"/>
  <c r="BC884" i="21" s="1"/>
  <c r="F884" i="6"/>
  <c r="F884" i="18" s="1"/>
  <c r="AG884" i="21" s="1"/>
  <c r="E884" i="6"/>
  <c r="E884" i="18" s="1"/>
  <c r="V884" i="21" s="1"/>
  <c r="H883" i="6"/>
  <c r="H883" i="18" s="1"/>
  <c r="BY883" i="21" s="1"/>
  <c r="G883" i="6"/>
  <c r="G883" i="18" s="1"/>
  <c r="BC883" i="21" s="1"/>
  <c r="F883" i="6"/>
  <c r="F883" i="18" s="1"/>
  <c r="AG883" i="21" s="1"/>
  <c r="E883" i="6"/>
  <c r="E883" i="18" s="1"/>
  <c r="V883" i="21" s="1"/>
  <c r="H882" i="6"/>
  <c r="H882" i="18" s="1"/>
  <c r="BY882" i="21" s="1"/>
  <c r="G882" i="6"/>
  <c r="G882" i="18" s="1"/>
  <c r="BC882" i="21" s="1"/>
  <c r="F882" i="6"/>
  <c r="F882" i="18" s="1"/>
  <c r="AG882" i="21" s="1"/>
  <c r="E882" i="6"/>
  <c r="E882" i="18" s="1"/>
  <c r="V882" i="21" s="1"/>
  <c r="H881" i="6"/>
  <c r="H881" i="18" s="1"/>
  <c r="BY881" i="21" s="1"/>
  <c r="G881" i="6"/>
  <c r="G881" i="18" s="1"/>
  <c r="BC881" i="21" s="1"/>
  <c r="F881" i="6"/>
  <c r="F881" i="18" s="1"/>
  <c r="AG881" i="21" s="1"/>
  <c r="E881" i="6"/>
  <c r="E881" i="18" s="1"/>
  <c r="V881" i="21" s="1"/>
  <c r="H878" i="6"/>
  <c r="H878" i="18" s="1"/>
  <c r="BY878" i="21" s="1"/>
  <c r="G878" i="6"/>
  <c r="G878" i="18" s="1"/>
  <c r="BC878" i="21" s="1"/>
  <c r="F878" i="6"/>
  <c r="F878" i="18" s="1"/>
  <c r="AG878" i="21" s="1"/>
  <c r="E878" i="6"/>
  <c r="E878" i="18" s="1"/>
  <c r="V878" i="21" s="1"/>
  <c r="H877" i="6"/>
  <c r="H877" i="18" s="1"/>
  <c r="BY877" i="21" s="1"/>
  <c r="G877" i="6"/>
  <c r="G877" i="18" s="1"/>
  <c r="BC877" i="21" s="1"/>
  <c r="F877" i="6"/>
  <c r="F877" i="18" s="1"/>
  <c r="AG877" i="21" s="1"/>
  <c r="E877" i="6"/>
  <c r="E877" i="18" s="1"/>
  <c r="V877" i="21" s="1"/>
  <c r="H876" i="6"/>
  <c r="H876" i="18" s="1"/>
  <c r="BY876" i="21" s="1"/>
  <c r="G876" i="6"/>
  <c r="G876" i="18" s="1"/>
  <c r="BC876" i="21" s="1"/>
  <c r="F876" i="6"/>
  <c r="F876" i="18" s="1"/>
  <c r="AG876" i="21" s="1"/>
  <c r="E876" i="6"/>
  <c r="E876" i="18" s="1"/>
  <c r="V876" i="21" s="1"/>
  <c r="H875" i="6"/>
  <c r="H875" i="18" s="1"/>
  <c r="BY875" i="21" s="1"/>
  <c r="G875" i="6"/>
  <c r="G875" i="18" s="1"/>
  <c r="BC875" i="21" s="1"/>
  <c r="F875" i="6"/>
  <c r="F875" i="18" s="1"/>
  <c r="AG875" i="21" s="1"/>
  <c r="E875" i="6"/>
  <c r="E875" i="18" s="1"/>
  <c r="V875" i="21" s="1"/>
  <c r="H874" i="6"/>
  <c r="H874" i="18" s="1"/>
  <c r="BY874" i="21" s="1"/>
  <c r="G874" i="6"/>
  <c r="G874" i="18" s="1"/>
  <c r="BC874" i="21" s="1"/>
  <c r="F874" i="6"/>
  <c r="F874" i="18" s="1"/>
  <c r="AG874" i="21" s="1"/>
  <c r="E874" i="6"/>
  <c r="E874" i="18" s="1"/>
  <c r="V874" i="21" s="1"/>
  <c r="H873" i="6"/>
  <c r="H873" i="18" s="1"/>
  <c r="BY873" i="21" s="1"/>
  <c r="G873" i="6"/>
  <c r="G873" i="18" s="1"/>
  <c r="BC873" i="21" s="1"/>
  <c r="F873" i="6"/>
  <c r="F873" i="18" s="1"/>
  <c r="AG873" i="21" s="1"/>
  <c r="E873" i="6"/>
  <c r="E873" i="18" s="1"/>
  <c r="V873" i="21" s="1"/>
  <c r="H872" i="6"/>
  <c r="H872" i="18" s="1"/>
  <c r="BY872" i="21" s="1"/>
  <c r="G872" i="6"/>
  <c r="G872" i="18" s="1"/>
  <c r="BC872" i="21" s="1"/>
  <c r="F872" i="6"/>
  <c r="F872" i="18" s="1"/>
  <c r="AG872" i="21" s="1"/>
  <c r="E872" i="6"/>
  <c r="E872" i="18" s="1"/>
  <c r="V872" i="21" s="1"/>
  <c r="H871" i="6"/>
  <c r="H871" i="18" s="1"/>
  <c r="BY871" i="21" s="1"/>
  <c r="G871" i="6"/>
  <c r="G871" i="18" s="1"/>
  <c r="BC871" i="21" s="1"/>
  <c r="F871" i="6"/>
  <c r="F871" i="18" s="1"/>
  <c r="AG871" i="21" s="1"/>
  <c r="E871" i="6"/>
  <c r="E871" i="18" s="1"/>
  <c r="V871" i="21" s="1"/>
  <c r="H870" i="6"/>
  <c r="H870" i="18" s="1"/>
  <c r="BY870" i="21" s="1"/>
  <c r="G870" i="6"/>
  <c r="G870" i="18" s="1"/>
  <c r="BC870" i="21" s="1"/>
  <c r="F870" i="6"/>
  <c r="F870" i="18" s="1"/>
  <c r="AG870" i="21" s="1"/>
  <c r="E870" i="6"/>
  <c r="E870" i="18" s="1"/>
  <c r="V870" i="21" s="1"/>
  <c r="H869" i="6"/>
  <c r="H869" i="18" s="1"/>
  <c r="BY869" i="21" s="1"/>
  <c r="G869" i="6"/>
  <c r="G869" i="18" s="1"/>
  <c r="BC869" i="21" s="1"/>
  <c r="F869" i="6"/>
  <c r="F869" i="18" s="1"/>
  <c r="AG869" i="21" s="1"/>
  <c r="E869" i="6"/>
  <c r="E869" i="18" s="1"/>
  <c r="V869" i="21" s="1"/>
  <c r="H842" i="6"/>
  <c r="H842" i="18" s="1"/>
  <c r="BY842" i="21" s="1"/>
  <c r="G842" i="6"/>
  <c r="G842" i="18" s="1"/>
  <c r="BC842" i="21" s="1"/>
  <c r="F842" i="6"/>
  <c r="F842" i="18" s="1"/>
  <c r="AG842" i="21" s="1"/>
  <c r="E842" i="6"/>
  <c r="E842" i="18" s="1"/>
  <c r="V842" i="21" s="1"/>
  <c r="H841" i="6"/>
  <c r="H841" i="18" s="1"/>
  <c r="BY841" i="21" s="1"/>
  <c r="G841" i="6"/>
  <c r="G841" i="18" s="1"/>
  <c r="BC841" i="21" s="1"/>
  <c r="F841" i="6"/>
  <c r="F841" i="18" s="1"/>
  <c r="AG841" i="21" s="1"/>
  <c r="E841" i="6"/>
  <c r="E841" i="18" s="1"/>
  <c r="V841" i="21" s="1"/>
  <c r="H840" i="6"/>
  <c r="H840" i="18" s="1"/>
  <c r="BY840" i="21" s="1"/>
  <c r="G840" i="6"/>
  <c r="G840" i="18" s="1"/>
  <c r="BC840" i="21" s="1"/>
  <c r="F840" i="6"/>
  <c r="F840" i="18" s="1"/>
  <c r="AG840" i="21" s="1"/>
  <c r="E840" i="6"/>
  <c r="E840" i="18" s="1"/>
  <c r="V840" i="21" s="1"/>
  <c r="H839" i="6"/>
  <c r="H839" i="18" s="1"/>
  <c r="BY839" i="21" s="1"/>
  <c r="G839" i="6"/>
  <c r="G839" i="18" s="1"/>
  <c r="BC839" i="21" s="1"/>
  <c r="F839" i="6"/>
  <c r="F839" i="18" s="1"/>
  <c r="AG839" i="21" s="1"/>
  <c r="E839" i="6"/>
  <c r="E839" i="18" s="1"/>
  <c r="V839" i="21" s="1"/>
  <c r="H838" i="6"/>
  <c r="H838" i="18" s="1"/>
  <c r="BY838" i="21" s="1"/>
  <c r="G838" i="6"/>
  <c r="G838" i="18" s="1"/>
  <c r="BC838" i="21" s="1"/>
  <c r="F838" i="6"/>
  <c r="F838" i="18" s="1"/>
  <c r="AG838" i="21" s="1"/>
  <c r="E838" i="6"/>
  <c r="E838" i="18" s="1"/>
  <c r="V838" i="21" s="1"/>
  <c r="H837" i="6"/>
  <c r="H837" i="18" s="1"/>
  <c r="BY837" i="21" s="1"/>
  <c r="G837" i="6"/>
  <c r="G837" i="18" s="1"/>
  <c r="BC837" i="21" s="1"/>
  <c r="F837" i="6"/>
  <c r="F837" i="18" s="1"/>
  <c r="AG837" i="21" s="1"/>
  <c r="E837" i="6"/>
  <c r="E837" i="18" s="1"/>
  <c r="V837" i="21" s="1"/>
  <c r="H836" i="6"/>
  <c r="H836" i="18" s="1"/>
  <c r="BY836" i="21" s="1"/>
  <c r="G836" i="6"/>
  <c r="G836" i="18" s="1"/>
  <c r="BC836" i="21" s="1"/>
  <c r="F836" i="6"/>
  <c r="F836" i="18" s="1"/>
  <c r="AG836" i="21" s="1"/>
  <c r="E836" i="6"/>
  <c r="E836" i="18" s="1"/>
  <c r="V836" i="21" s="1"/>
  <c r="H835" i="6"/>
  <c r="H835" i="18" s="1"/>
  <c r="BY835" i="21" s="1"/>
  <c r="G835" i="6"/>
  <c r="G835" i="18" s="1"/>
  <c r="BC835" i="21" s="1"/>
  <c r="F835" i="6"/>
  <c r="F835" i="18" s="1"/>
  <c r="AG835" i="21" s="1"/>
  <c r="E835" i="6"/>
  <c r="E835" i="18" s="1"/>
  <c r="V835" i="21" s="1"/>
  <c r="H834" i="6"/>
  <c r="H834" i="18" s="1"/>
  <c r="BY834" i="21" s="1"/>
  <c r="G834" i="6"/>
  <c r="G834" i="18" s="1"/>
  <c r="BC834" i="21" s="1"/>
  <c r="F834" i="6"/>
  <c r="F834" i="18" s="1"/>
  <c r="AG834" i="21" s="1"/>
  <c r="E834" i="6"/>
  <c r="E834" i="18" s="1"/>
  <c r="V834" i="21" s="1"/>
  <c r="H833" i="6"/>
  <c r="H833" i="18" s="1"/>
  <c r="BY833" i="21" s="1"/>
  <c r="G833" i="6"/>
  <c r="G833" i="18" s="1"/>
  <c r="BC833" i="21" s="1"/>
  <c r="F833" i="6"/>
  <c r="F833" i="18" s="1"/>
  <c r="AG833" i="21" s="1"/>
  <c r="E833" i="6"/>
  <c r="E833" i="18" s="1"/>
  <c r="V833" i="21" s="1"/>
  <c r="H818" i="6"/>
  <c r="H818" i="18" s="1"/>
  <c r="BY818" i="21" s="1"/>
  <c r="G818" i="6"/>
  <c r="G818" i="18" s="1"/>
  <c r="BC818" i="21" s="1"/>
  <c r="F818" i="6"/>
  <c r="F818" i="18" s="1"/>
  <c r="AG818" i="21" s="1"/>
  <c r="E818" i="6"/>
  <c r="E818" i="18" s="1"/>
  <c r="V818" i="21" s="1"/>
  <c r="H817" i="6"/>
  <c r="H817" i="18" s="1"/>
  <c r="BY817" i="21" s="1"/>
  <c r="G817" i="6"/>
  <c r="G817" i="18" s="1"/>
  <c r="BC817" i="21" s="1"/>
  <c r="F817" i="6"/>
  <c r="F817" i="18" s="1"/>
  <c r="AG817" i="21" s="1"/>
  <c r="E817" i="6"/>
  <c r="E817" i="18" s="1"/>
  <c r="V817" i="21" s="1"/>
  <c r="H816" i="6"/>
  <c r="H816" i="18" s="1"/>
  <c r="BY816" i="21" s="1"/>
  <c r="G816" i="6"/>
  <c r="G816" i="18" s="1"/>
  <c r="BC816" i="21" s="1"/>
  <c r="F816" i="6"/>
  <c r="F816" i="18" s="1"/>
  <c r="AG816" i="21" s="1"/>
  <c r="E816" i="6"/>
  <c r="E816" i="18" s="1"/>
  <c r="V816" i="21" s="1"/>
  <c r="H815" i="6"/>
  <c r="H815" i="18" s="1"/>
  <c r="BY815" i="21" s="1"/>
  <c r="G815" i="6"/>
  <c r="G815" i="18" s="1"/>
  <c r="BC815" i="21" s="1"/>
  <c r="F815" i="6"/>
  <c r="F815" i="18" s="1"/>
  <c r="AG815" i="21" s="1"/>
  <c r="E815" i="6"/>
  <c r="E815" i="18" s="1"/>
  <c r="V815" i="21" s="1"/>
  <c r="H814" i="6"/>
  <c r="H814" i="18" s="1"/>
  <c r="BY814" i="21" s="1"/>
  <c r="G814" i="6"/>
  <c r="G814" i="18" s="1"/>
  <c r="BC814" i="21" s="1"/>
  <c r="F814" i="6"/>
  <c r="F814" i="18" s="1"/>
  <c r="AG814" i="21" s="1"/>
  <c r="E814" i="6"/>
  <c r="E814" i="18" s="1"/>
  <c r="V814" i="21" s="1"/>
  <c r="H813" i="6"/>
  <c r="H813" i="18" s="1"/>
  <c r="BY813" i="21" s="1"/>
  <c r="G813" i="6"/>
  <c r="G813" i="18" s="1"/>
  <c r="BC813" i="21" s="1"/>
  <c r="F813" i="6"/>
  <c r="F813" i="18" s="1"/>
  <c r="AG813" i="21" s="1"/>
  <c r="E813" i="6"/>
  <c r="E813" i="18" s="1"/>
  <c r="V813" i="21" s="1"/>
  <c r="H812" i="6"/>
  <c r="H812" i="18" s="1"/>
  <c r="BY812" i="21" s="1"/>
  <c r="G812" i="6"/>
  <c r="G812" i="18" s="1"/>
  <c r="BC812" i="21" s="1"/>
  <c r="F812" i="6"/>
  <c r="F812" i="18" s="1"/>
  <c r="AG812" i="21" s="1"/>
  <c r="E812" i="6"/>
  <c r="E812" i="18" s="1"/>
  <c r="V812" i="21" s="1"/>
  <c r="H811" i="6"/>
  <c r="H811" i="18" s="1"/>
  <c r="BY811" i="21" s="1"/>
  <c r="G811" i="6"/>
  <c r="G811" i="18" s="1"/>
  <c r="BC811" i="21" s="1"/>
  <c r="F811" i="6"/>
  <c r="F811" i="18" s="1"/>
  <c r="AG811" i="21" s="1"/>
  <c r="E811" i="6"/>
  <c r="E811" i="18" s="1"/>
  <c r="V811" i="21" s="1"/>
  <c r="H810" i="6"/>
  <c r="H810" i="18" s="1"/>
  <c r="BY810" i="21" s="1"/>
  <c r="G810" i="6"/>
  <c r="G810" i="18" s="1"/>
  <c r="BC810" i="21" s="1"/>
  <c r="F810" i="6"/>
  <c r="F810" i="18" s="1"/>
  <c r="AG810" i="21" s="1"/>
  <c r="E810" i="6"/>
  <c r="E810" i="18" s="1"/>
  <c r="V810" i="21" s="1"/>
  <c r="H809" i="6"/>
  <c r="H809" i="18" s="1"/>
  <c r="BY809" i="21" s="1"/>
  <c r="G809" i="6"/>
  <c r="G809" i="18" s="1"/>
  <c r="BC809" i="21" s="1"/>
  <c r="F809" i="6"/>
  <c r="F809" i="18" s="1"/>
  <c r="AG809" i="21" s="1"/>
  <c r="E809" i="6"/>
  <c r="E809" i="18" s="1"/>
  <c r="V809" i="21" s="1"/>
  <c r="H806" i="6"/>
  <c r="H806" i="18" s="1"/>
  <c r="BY806" i="21" s="1"/>
  <c r="G806" i="6"/>
  <c r="G806" i="18" s="1"/>
  <c r="BC806" i="21" s="1"/>
  <c r="F806" i="6"/>
  <c r="F806" i="18" s="1"/>
  <c r="AG806" i="21" s="1"/>
  <c r="E806" i="6"/>
  <c r="E806" i="18" s="1"/>
  <c r="V806" i="21" s="1"/>
  <c r="H805" i="6"/>
  <c r="H805" i="18" s="1"/>
  <c r="BY805" i="21" s="1"/>
  <c r="G805" i="6"/>
  <c r="G805" i="18" s="1"/>
  <c r="BC805" i="21" s="1"/>
  <c r="F805" i="6"/>
  <c r="F805" i="18" s="1"/>
  <c r="AG805" i="21" s="1"/>
  <c r="E805" i="6"/>
  <c r="E805" i="18" s="1"/>
  <c r="V805" i="21" s="1"/>
  <c r="H804" i="6"/>
  <c r="H804" i="18" s="1"/>
  <c r="BY804" i="21" s="1"/>
  <c r="G804" i="6"/>
  <c r="G804" i="18" s="1"/>
  <c r="BC804" i="21" s="1"/>
  <c r="F804" i="6"/>
  <c r="F804" i="18" s="1"/>
  <c r="AG804" i="21" s="1"/>
  <c r="E804" i="6"/>
  <c r="E804" i="18" s="1"/>
  <c r="V804" i="21" s="1"/>
  <c r="H803" i="6"/>
  <c r="H803" i="18" s="1"/>
  <c r="BY803" i="21" s="1"/>
  <c r="G803" i="6"/>
  <c r="G803" i="18" s="1"/>
  <c r="BC803" i="21" s="1"/>
  <c r="F803" i="6"/>
  <c r="F803" i="18" s="1"/>
  <c r="AG803" i="21" s="1"/>
  <c r="E803" i="6"/>
  <c r="E803" i="18" s="1"/>
  <c r="V803" i="21" s="1"/>
  <c r="H802" i="6"/>
  <c r="H802" i="18" s="1"/>
  <c r="BY802" i="21" s="1"/>
  <c r="G802" i="6"/>
  <c r="G802" i="18" s="1"/>
  <c r="BC802" i="21" s="1"/>
  <c r="F802" i="6"/>
  <c r="F802" i="18" s="1"/>
  <c r="AG802" i="21" s="1"/>
  <c r="E802" i="6"/>
  <c r="E802" i="18" s="1"/>
  <c r="V802" i="21" s="1"/>
  <c r="H801" i="6"/>
  <c r="H801" i="18" s="1"/>
  <c r="BY801" i="21" s="1"/>
  <c r="G801" i="6"/>
  <c r="G801" i="18" s="1"/>
  <c r="BC801" i="21" s="1"/>
  <c r="F801" i="6"/>
  <c r="F801" i="18" s="1"/>
  <c r="AG801" i="21" s="1"/>
  <c r="E801" i="6"/>
  <c r="E801" i="18" s="1"/>
  <c r="V801" i="21" s="1"/>
  <c r="H800" i="6"/>
  <c r="H800" i="18" s="1"/>
  <c r="BY800" i="21" s="1"/>
  <c r="G800" i="6"/>
  <c r="G800" i="18" s="1"/>
  <c r="BC800" i="21" s="1"/>
  <c r="F800" i="6"/>
  <c r="F800" i="18" s="1"/>
  <c r="AG800" i="21" s="1"/>
  <c r="E800" i="6"/>
  <c r="E800" i="18" s="1"/>
  <c r="V800" i="21" s="1"/>
  <c r="H799" i="6"/>
  <c r="H799" i="18" s="1"/>
  <c r="BY799" i="21" s="1"/>
  <c r="G799" i="6"/>
  <c r="G799" i="18" s="1"/>
  <c r="BC799" i="21" s="1"/>
  <c r="F799" i="6"/>
  <c r="F799" i="18" s="1"/>
  <c r="AG799" i="21" s="1"/>
  <c r="E799" i="6"/>
  <c r="E799" i="18" s="1"/>
  <c r="V799" i="21" s="1"/>
  <c r="H798" i="6"/>
  <c r="H798" i="18" s="1"/>
  <c r="BY798" i="21" s="1"/>
  <c r="G798" i="6"/>
  <c r="G798" i="18" s="1"/>
  <c r="BC798" i="21" s="1"/>
  <c r="F798" i="6"/>
  <c r="F798" i="18" s="1"/>
  <c r="AG798" i="21" s="1"/>
  <c r="E798" i="6"/>
  <c r="E798" i="18" s="1"/>
  <c r="V798" i="21" s="1"/>
  <c r="H797" i="6"/>
  <c r="H797" i="18" s="1"/>
  <c r="BY797" i="21" s="1"/>
  <c r="G797" i="6"/>
  <c r="G797" i="18" s="1"/>
  <c r="BC797" i="21" s="1"/>
  <c r="F797" i="6"/>
  <c r="F797" i="18" s="1"/>
  <c r="AG797" i="21" s="1"/>
  <c r="E797" i="6"/>
  <c r="E797" i="18" s="1"/>
  <c r="V797" i="21" s="1"/>
  <c r="H794" i="6"/>
  <c r="H794" i="18" s="1"/>
  <c r="BY794" i="21" s="1"/>
  <c r="G794" i="6"/>
  <c r="G794" i="18" s="1"/>
  <c r="BC794" i="21" s="1"/>
  <c r="F794" i="6"/>
  <c r="F794" i="18" s="1"/>
  <c r="AG794" i="21" s="1"/>
  <c r="E794" i="6"/>
  <c r="E794" i="18" s="1"/>
  <c r="V794" i="21" s="1"/>
  <c r="H793" i="6"/>
  <c r="H793" i="18" s="1"/>
  <c r="BY793" i="21" s="1"/>
  <c r="G793" i="6"/>
  <c r="G793" i="18" s="1"/>
  <c r="BC793" i="21" s="1"/>
  <c r="F793" i="6"/>
  <c r="F793" i="18" s="1"/>
  <c r="AG793" i="21" s="1"/>
  <c r="E793" i="6"/>
  <c r="E793" i="18" s="1"/>
  <c r="V793" i="21" s="1"/>
  <c r="H792" i="6"/>
  <c r="H792" i="18" s="1"/>
  <c r="BY792" i="21" s="1"/>
  <c r="G792" i="6"/>
  <c r="G792" i="18" s="1"/>
  <c r="BC792" i="21" s="1"/>
  <c r="F792" i="6"/>
  <c r="F792" i="18" s="1"/>
  <c r="AG792" i="21" s="1"/>
  <c r="E792" i="6"/>
  <c r="E792" i="18" s="1"/>
  <c r="V792" i="21" s="1"/>
  <c r="H791" i="6"/>
  <c r="H791" i="18" s="1"/>
  <c r="BY791" i="21" s="1"/>
  <c r="G791" i="6"/>
  <c r="G791" i="18" s="1"/>
  <c r="BC791" i="21" s="1"/>
  <c r="F791" i="6"/>
  <c r="F791" i="18" s="1"/>
  <c r="AG791" i="21" s="1"/>
  <c r="E791" i="6"/>
  <c r="E791" i="18" s="1"/>
  <c r="V791" i="21" s="1"/>
  <c r="H790" i="6"/>
  <c r="H790" i="18" s="1"/>
  <c r="BY790" i="21" s="1"/>
  <c r="G790" i="6"/>
  <c r="G790" i="18" s="1"/>
  <c r="BC790" i="21" s="1"/>
  <c r="F790" i="6"/>
  <c r="F790" i="18" s="1"/>
  <c r="AG790" i="21" s="1"/>
  <c r="E790" i="6"/>
  <c r="E790" i="18" s="1"/>
  <c r="V790" i="21" s="1"/>
  <c r="H789" i="6"/>
  <c r="H789" i="18" s="1"/>
  <c r="BY789" i="21" s="1"/>
  <c r="G789" i="6"/>
  <c r="G789" i="18" s="1"/>
  <c r="BC789" i="21" s="1"/>
  <c r="F789" i="6"/>
  <c r="F789" i="18" s="1"/>
  <c r="AG789" i="21" s="1"/>
  <c r="E789" i="6"/>
  <c r="E789" i="18" s="1"/>
  <c r="V789" i="21" s="1"/>
  <c r="H788" i="6"/>
  <c r="H788" i="18" s="1"/>
  <c r="BY788" i="21" s="1"/>
  <c r="G788" i="6"/>
  <c r="G788" i="18" s="1"/>
  <c r="BC788" i="21" s="1"/>
  <c r="F788" i="6"/>
  <c r="F788" i="18" s="1"/>
  <c r="AG788" i="21" s="1"/>
  <c r="E788" i="6"/>
  <c r="E788" i="18" s="1"/>
  <c r="V788" i="21" s="1"/>
  <c r="H787" i="6"/>
  <c r="H787" i="18" s="1"/>
  <c r="BY787" i="21" s="1"/>
  <c r="G787" i="6"/>
  <c r="G787" i="18" s="1"/>
  <c r="BC787" i="21" s="1"/>
  <c r="F787" i="6"/>
  <c r="F787" i="18" s="1"/>
  <c r="AG787" i="21" s="1"/>
  <c r="E787" i="6"/>
  <c r="E787" i="18" s="1"/>
  <c r="V787" i="21" s="1"/>
  <c r="H786" i="6"/>
  <c r="H786" i="18" s="1"/>
  <c r="BY786" i="21" s="1"/>
  <c r="G786" i="6"/>
  <c r="G786" i="18" s="1"/>
  <c r="BC786" i="21" s="1"/>
  <c r="F786" i="6"/>
  <c r="F786" i="18" s="1"/>
  <c r="AG786" i="21" s="1"/>
  <c r="E786" i="6"/>
  <c r="E786" i="18" s="1"/>
  <c r="V786" i="21" s="1"/>
  <c r="H785" i="6"/>
  <c r="H785" i="18" s="1"/>
  <c r="BY785" i="21" s="1"/>
  <c r="G785" i="6"/>
  <c r="G785" i="18" s="1"/>
  <c r="BC785" i="21" s="1"/>
  <c r="F785" i="6"/>
  <c r="F785" i="18" s="1"/>
  <c r="AG785" i="21" s="1"/>
  <c r="E785" i="6"/>
  <c r="E785" i="18" s="1"/>
  <c r="V785" i="21" s="1"/>
  <c r="H782" i="6"/>
  <c r="H782" i="18" s="1"/>
  <c r="BY782" i="21" s="1"/>
  <c r="G782" i="6"/>
  <c r="G782" i="18" s="1"/>
  <c r="BC782" i="21" s="1"/>
  <c r="F782" i="6"/>
  <c r="F782" i="18" s="1"/>
  <c r="AG782" i="21" s="1"/>
  <c r="E782" i="6"/>
  <c r="E782" i="18" s="1"/>
  <c r="V782" i="21" s="1"/>
  <c r="H781" i="6"/>
  <c r="H781" i="18" s="1"/>
  <c r="BY781" i="21" s="1"/>
  <c r="G781" i="6"/>
  <c r="G781" i="18" s="1"/>
  <c r="BC781" i="21" s="1"/>
  <c r="F781" i="6"/>
  <c r="F781" i="18" s="1"/>
  <c r="AG781" i="21" s="1"/>
  <c r="E781" i="6"/>
  <c r="E781" i="18" s="1"/>
  <c r="V781" i="21" s="1"/>
  <c r="H780" i="6"/>
  <c r="H780" i="18" s="1"/>
  <c r="BY780" i="21" s="1"/>
  <c r="G780" i="6"/>
  <c r="G780" i="18" s="1"/>
  <c r="BC780" i="21" s="1"/>
  <c r="F780" i="6"/>
  <c r="F780" i="18" s="1"/>
  <c r="AG780" i="21" s="1"/>
  <c r="E780" i="6"/>
  <c r="E780" i="18" s="1"/>
  <c r="V780" i="21" s="1"/>
  <c r="H779" i="6"/>
  <c r="H779" i="18" s="1"/>
  <c r="BY779" i="21" s="1"/>
  <c r="G779" i="6"/>
  <c r="G779" i="18" s="1"/>
  <c r="BC779" i="21" s="1"/>
  <c r="F779" i="6"/>
  <c r="F779" i="18" s="1"/>
  <c r="AG779" i="21" s="1"/>
  <c r="E779" i="6"/>
  <c r="E779" i="18" s="1"/>
  <c r="V779" i="21" s="1"/>
  <c r="H778" i="6"/>
  <c r="H778" i="18" s="1"/>
  <c r="BY778" i="21" s="1"/>
  <c r="G778" i="6"/>
  <c r="G778" i="18" s="1"/>
  <c r="BC778" i="21" s="1"/>
  <c r="F778" i="6"/>
  <c r="F778" i="18" s="1"/>
  <c r="AG778" i="21" s="1"/>
  <c r="E778" i="6"/>
  <c r="E778" i="18" s="1"/>
  <c r="V778" i="21" s="1"/>
  <c r="H777" i="6"/>
  <c r="H777" i="18" s="1"/>
  <c r="BY777" i="21" s="1"/>
  <c r="G777" i="6"/>
  <c r="G777" i="18" s="1"/>
  <c r="BC777" i="21" s="1"/>
  <c r="F777" i="6"/>
  <c r="F777" i="18" s="1"/>
  <c r="AG777" i="21" s="1"/>
  <c r="E777" i="6"/>
  <c r="E777" i="18" s="1"/>
  <c r="V777" i="21" s="1"/>
  <c r="H776" i="6"/>
  <c r="H776" i="18" s="1"/>
  <c r="BY776" i="21" s="1"/>
  <c r="G776" i="6"/>
  <c r="G776" i="18" s="1"/>
  <c r="BC776" i="21" s="1"/>
  <c r="F776" i="6"/>
  <c r="F776" i="18" s="1"/>
  <c r="AG776" i="21" s="1"/>
  <c r="E776" i="6"/>
  <c r="E776" i="18" s="1"/>
  <c r="V776" i="21" s="1"/>
  <c r="H775" i="6"/>
  <c r="H775" i="18" s="1"/>
  <c r="BY775" i="21" s="1"/>
  <c r="G775" i="6"/>
  <c r="G775" i="18" s="1"/>
  <c r="BC775" i="21" s="1"/>
  <c r="F775" i="6"/>
  <c r="F775" i="18" s="1"/>
  <c r="AG775" i="21" s="1"/>
  <c r="E775" i="6"/>
  <c r="E775" i="18" s="1"/>
  <c r="V775" i="21" s="1"/>
  <c r="H774" i="6"/>
  <c r="H774" i="18" s="1"/>
  <c r="BY774" i="21" s="1"/>
  <c r="G774" i="6"/>
  <c r="G774" i="18" s="1"/>
  <c r="BC774" i="21" s="1"/>
  <c r="F774" i="6"/>
  <c r="F774" i="18" s="1"/>
  <c r="AG774" i="21" s="1"/>
  <c r="E774" i="6"/>
  <c r="E774" i="18" s="1"/>
  <c r="V774" i="21" s="1"/>
  <c r="H773" i="6"/>
  <c r="H773" i="18" s="1"/>
  <c r="BY773" i="21" s="1"/>
  <c r="G773" i="6"/>
  <c r="G773" i="18" s="1"/>
  <c r="BC773" i="21" s="1"/>
  <c r="F773" i="6"/>
  <c r="F773" i="18" s="1"/>
  <c r="AG773" i="21" s="1"/>
  <c r="E773" i="6"/>
  <c r="E773" i="18" s="1"/>
  <c r="V773" i="21" s="1"/>
  <c r="H758" i="6"/>
  <c r="H758" i="18" s="1"/>
  <c r="BY758" i="21" s="1"/>
  <c r="G758" i="6"/>
  <c r="G758" i="18" s="1"/>
  <c r="BC758" i="21" s="1"/>
  <c r="F758" i="6"/>
  <c r="F758" i="18" s="1"/>
  <c r="AG758" i="21" s="1"/>
  <c r="E758" i="6"/>
  <c r="E758" i="18" s="1"/>
  <c r="V758" i="21" s="1"/>
  <c r="H757" i="6"/>
  <c r="H757" i="18" s="1"/>
  <c r="BY757" i="21" s="1"/>
  <c r="G757" i="6"/>
  <c r="G757" i="18" s="1"/>
  <c r="BC757" i="21" s="1"/>
  <c r="F757" i="6"/>
  <c r="F757" i="18" s="1"/>
  <c r="AG757" i="21" s="1"/>
  <c r="E757" i="6"/>
  <c r="E757" i="18" s="1"/>
  <c r="V757" i="21" s="1"/>
  <c r="H756" i="6"/>
  <c r="H756" i="18" s="1"/>
  <c r="BY756" i="21" s="1"/>
  <c r="G756" i="6"/>
  <c r="G756" i="18" s="1"/>
  <c r="BC756" i="21" s="1"/>
  <c r="F756" i="6"/>
  <c r="F756" i="18" s="1"/>
  <c r="AG756" i="21" s="1"/>
  <c r="E756" i="6"/>
  <c r="E756" i="18" s="1"/>
  <c r="V756" i="21" s="1"/>
  <c r="H755" i="6"/>
  <c r="H755" i="18" s="1"/>
  <c r="BY755" i="21" s="1"/>
  <c r="G755" i="6"/>
  <c r="G755" i="18" s="1"/>
  <c r="BC755" i="21" s="1"/>
  <c r="F755" i="6"/>
  <c r="F755" i="18" s="1"/>
  <c r="AG755" i="21" s="1"/>
  <c r="E755" i="6"/>
  <c r="E755" i="18" s="1"/>
  <c r="V755" i="21" s="1"/>
  <c r="H754" i="6"/>
  <c r="H754" i="18" s="1"/>
  <c r="BY754" i="21" s="1"/>
  <c r="G754" i="6"/>
  <c r="G754" i="18" s="1"/>
  <c r="BC754" i="21" s="1"/>
  <c r="F754" i="6"/>
  <c r="F754" i="18" s="1"/>
  <c r="AG754" i="21" s="1"/>
  <c r="E754" i="6"/>
  <c r="E754" i="18" s="1"/>
  <c r="V754" i="21" s="1"/>
  <c r="H753" i="6"/>
  <c r="H753" i="18" s="1"/>
  <c r="BY753" i="21" s="1"/>
  <c r="G753" i="6"/>
  <c r="G753" i="18" s="1"/>
  <c r="BC753" i="21" s="1"/>
  <c r="F753" i="6"/>
  <c r="F753" i="18" s="1"/>
  <c r="AG753" i="21" s="1"/>
  <c r="E753" i="6"/>
  <c r="E753" i="18" s="1"/>
  <c r="V753" i="21" s="1"/>
  <c r="H752" i="6"/>
  <c r="H752" i="18" s="1"/>
  <c r="BY752" i="21" s="1"/>
  <c r="G752" i="6"/>
  <c r="G752" i="18" s="1"/>
  <c r="BC752" i="21" s="1"/>
  <c r="F752" i="6"/>
  <c r="F752" i="18" s="1"/>
  <c r="AG752" i="21" s="1"/>
  <c r="E752" i="6"/>
  <c r="E752" i="18" s="1"/>
  <c r="V752" i="21" s="1"/>
  <c r="H751" i="6"/>
  <c r="H751" i="18" s="1"/>
  <c r="BY751" i="21" s="1"/>
  <c r="G751" i="6"/>
  <c r="G751" i="18" s="1"/>
  <c r="BC751" i="21" s="1"/>
  <c r="F751" i="6"/>
  <c r="F751" i="18" s="1"/>
  <c r="AG751" i="21" s="1"/>
  <c r="E751" i="6"/>
  <c r="E751" i="18" s="1"/>
  <c r="V751" i="21" s="1"/>
  <c r="H750" i="6"/>
  <c r="H750" i="18" s="1"/>
  <c r="BY750" i="21" s="1"/>
  <c r="G750" i="6"/>
  <c r="G750" i="18" s="1"/>
  <c r="BC750" i="21" s="1"/>
  <c r="F750" i="6"/>
  <c r="F750" i="18" s="1"/>
  <c r="AG750" i="21" s="1"/>
  <c r="E750" i="6"/>
  <c r="E750" i="18" s="1"/>
  <c r="V750" i="21" s="1"/>
  <c r="H749" i="6"/>
  <c r="H749" i="18" s="1"/>
  <c r="BY749" i="21" s="1"/>
  <c r="G749" i="6"/>
  <c r="G749" i="18" s="1"/>
  <c r="BC749" i="21" s="1"/>
  <c r="F749" i="6"/>
  <c r="F749" i="18" s="1"/>
  <c r="AG749" i="21" s="1"/>
  <c r="E749" i="6"/>
  <c r="E749" i="18" s="1"/>
  <c r="V749" i="21" s="1"/>
  <c r="H746" i="6"/>
  <c r="H746" i="18" s="1"/>
  <c r="BY746" i="21" s="1"/>
  <c r="G746" i="6"/>
  <c r="G746" i="18" s="1"/>
  <c r="BC746" i="21" s="1"/>
  <c r="F746" i="6"/>
  <c r="F746" i="18" s="1"/>
  <c r="AG746" i="21" s="1"/>
  <c r="E746" i="6"/>
  <c r="E746" i="18" s="1"/>
  <c r="V746" i="21" s="1"/>
  <c r="H745" i="6"/>
  <c r="H745" i="18" s="1"/>
  <c r="BY745" i="21" s="1"/>
  <c r="G745" i="6"/>
  <c r="G745" i="18" s="1"/>
  <c r="BC745" i="21" s="1"/>
  <c r="F745" i="6"/>
  <c r="F745" i="18" s="1"/>
  <c r="AG745" i="21" s="1"/>
  <c r="E745" i="6"/>
  <c r="E745" i="18" s="1"/>
  <c r="V745" i="21" s="1"/>
  <c r="H744" i="6"/>
  <c r="H744" i="18" s="1"/>
  <c r="BY744" i="21" s="1"/>
  <c r="G744" i="6"/>
  <c r="G744" i="18" s="1"/>
  <c r="BC744" i="21" s="1"/>
  <c r="F744" i="6"/>
  <c r="F744" i="18" s="1"/>
  <c r="AG744" i="21" s="1"/>
  <c r="E744" i="6"/>
  <c r="E744" i="18" s="1"/>
  <c r="V744" i="21" s="1"/>
  <c r="H743" i="6"/>
  <c r="H743" i="18" s="1"/>
  <c r="BY743" i="21" s="1"/>
  <c r="G743" i="6"/>
  <c r="G743" i="18" s="1"/>
  <c r="BC743" i="21" s="1"/>
  <c r="F743" i="6"/>
  <c r="F743" i="18" s="1"/>
  <c r="AG743" i="21" s="1"/>
  <c r="E743" i="6"/>
  <c r="E743" i="18" s="1"/>
  <c r="V743" i="21" s="1"/>
  <c r="H742" i="6"/>
  <c r="H742" i="18" s="1"/>
  <c r="BY742" i="21" s="1"/>
  <c r="G742" i="6"/>
  <c r="G742" i="18" s="1"/>
  <c r="BC742" i="21" s="1"/>
  <c r="F742" i="6"/>
  <c r="F742" i="18" s="1"/>
  <c r="AG742" i="21" s="1"/>
  <c r="E742" i="6"/>
  <c r="E742" i="18" s="1"/>
  <c r="V742" i="21" s="1"/>
  <c r="H741" i="6"/>
  <c r="H741" i="18" s="1"/>
  <c r="BY741" i="21" s="1"/>
  <c r="G741" i="6"/>
  <c r="G741" i="18" s="1"/>
  <c r="BC741" i="21" s="1"/>
  <c r="F741" i="6"/>
  <c r="F741" i="18" s="1"/>
  <c r="AG741" i="21" s="1"/>
  <c r="E741" i="6"/>
  <c r="E741" i="18" s="1"/>
  <c r="V741" i="21" s="1"/>
  <c r="H740" i="6"/>
  <c r="H740" i="18" s="1"/>
  <c r="BY740" i="21" s="1"/>
  <c r="G740" i="6"/>
  <c r="G740" i="18" s="1"/>
  <c r="BC740" i="21" s="1"/>
  <c r="F740" i="6"/>
  <c r="F740" i="18" s="1"/>
  <c r="AG740" i="21" s="1"/>
  <c r="E740" i="6"/>
  <c r="E740" i="18" s="1"/>
  <c r="V740" i="21" s="1"/>
  <c r="H739" i="6"/>
  <c r="H739" i="18" s="1"/>
  <c r="BY739" i="21" s="1"/>
  <c r="G739" i="6"/>
  <c r="G739" i="18" s="1"/>
  <c r="BC739" i="21" s="1"/>
  <c r="F739" i="6"/>
  <c r="F739" i="18" s="1"/>
  <c r="AG739" i="21" s="1"/>
  <c r="E739" i="6"/>
  <c r="E739" i="18" s="1"/>
  <c r="V739" i="21" s="1"/>
  <c r="H738" i="6"/>
  <c r="H738" i="18" s="1"/>
  <c r="BY738" i="21" s="1"/>
  <c r="G738" i="6"/>
  <c r="G738" i="18" s="1"/>
  <c r="BC738" i="21" s="1"/>
  <c r="F738" i="6"/>
  <c r="F738" i="18" s="1"/>
  <c r="AG738" i="21" s="1"/>
  <c r="E738" i="6"/>
  <c r="E738" i="18" s="1"/>
  <c r="V738" i="21" s="1"/>
  <c r="H737" i="6"/>
  <c r="H737" i="18" s="1"/>
  <c r="BY737" i="21" s="1"/>
  <c r="G737" i="6"/>
  <c r="G737" i="18" s="1"/>
  <c r="BC737" i="21" s="1"/>
  <c r="F737" i="6"/>
  <c r="F737" i="18" s="1"/>
  <c r="AG737" i="21" s="1"/>
  <c r="E737" i="6"/>
  <c r="E737" i="18" s="1"/>
  <c r="V737" i="21" s="1"/>
  <c r="H734" i="6"/>
  <c r="H734" i="18" s="1"/>
  <c r="BY734" i="21" s="1"/>
  <c r="G734" i="6"/>
  <c r="G734" i="18" s="1"/>
  <c r="BC734" i="21" s="1"/>
  <c r="F734" i="6"/>
  <c r="F734" i="18" s="1"/>
  <c r="AG734" i="21" s="1"/>
  <c r="E734" i="6"/>
  <c r="E734" i="18" s="1"/>
  <c r="V734" i="21" s="1"/>
  <c r="H733" i="6"/>
  <c r="H733" i="18" s="1"/>
  <c r="BY733" i="21" s="1"/>
  <c r="G733" i="6"/>
  <c r="G733" i="18" s="1"/>
  <c r="BC733" i="21" s="1"/>
  <c r="F733" i="6"/>
  <c r="F733" i="18" s="1"/>
  <c r="AG733" i="21" s="1"/>
  <c r="E733" i="6"/>
  <c r="E733" i="18" s="1"/>
  <c r="V733" i="21" s="1"/>
  <c r="H732" i="6"/>
  <c r="H732" i="18" s="1"/>
  <c r="BY732" i="21" s="1"/>
  <c r="G732" i="6"/>
  <c r="G732" i="18" s="1"/>
  <c r="BC732" i="21" s="1"/>
  <c r="F732" i="6"/>
  <c r="F732" i="18" s="1"/>
  <c r="AG732" i="21" s="1"/>
  <c r="E732" i="6"/>
  <c r="E732" i="18" s="1"/>
  <c r="V732" i="21" s="1"/>
  <c r="H731" i="6"/>
  <c r="H731" i="18" s="1"/>
  <c r="BY731" i="21" s="1"/>
  <c r="G731" i="6"/>
  <c r="G731" i="18" s="1"/>
  <c r="BC731" i="21" s="1"/>
  <c r="F731" i="6"/>
  <c r="F731" i="18" s="1"/>
  <c r="AG731" i="21" s="1"/>
  <c r="E731" i="6"/>
  <c r="E731" i="18" s="1"/>
  <c r="V731" i="21" s="1"/>
  <c r="H730" i="6"/>
  <c r="H730" i="18" s="1"/>
  <c r="BY730" i="21" s="1"/>
  <c r="G730" i="6"/>
  <c r="G730" i="18" s="1"/>
  <c r="BC730" i="21" s="1"/>
  <c r="F730" i="6"/>
  <c r="F730" i="18" s="1"/>
  <c r="AG730" i="21" s="1"/>
  <c r="E730" i="6"/>
  <c r="E730" i="18" s="1"/>
  <c r="V730" i="21" s="1"/>
  <c r="H729" i="6"/>
  <c r="H729" i="18" s="1"/>
  <c r="BY729" i="21" s="1"/>
  <c r="G729" i="6"/>
  <c r="G729" i="18" s="1"/>
  <c r="BC729" i="21" s="1"/>
  <c r="F729" i="6"/>
  <c r="F729" i="18" s="1"/>
  <c r="AG729" i="21" s="1"/>
  <c r="E729" i="6"/>
  <c r="E729" i="18" s="1"/>
  <c r="V729" i="21" s="1"/>
  <c r="H728" i="6"/>
  <c r="H728" i="18" s="1"/>
  <c r="BY728" i="21" s="1"/>
  <c r="G728" i="6"/>
  <c r="G728" i="18" s="1"/>
  <c r="BC728" i="21" s="1"/>
  <c r="F728" i="6"/>
  <c r="F728" i="18" s="1"/>
  <c r="AG728" i="21" s="1"/>
  <c r="E728" i="6"/>
  <c r="E728" i="18" s="1"/>
  <c r="V728" i="21" s="1"/>
  <c r="H727" i="6"/>
  <c r="H727" i="18" s="1"/>
  <c r="BY727" i="21" s="1"/>
  <c r="G727" i="6"/>
  <c r="G727" i="18" s="1"/>
  <c r="BC727" i="21" s="1"/>
  <c r="F727" i="6"/>
  <c r="F727" i="18" s="1"/>
  <c r="AG727" i="21" s="1"/>
  <c r="E727" i="6"/>
  <c r="E727" i="18" s="1"/>
  <c r="V727" i="21" s="1"/>
  <c r="H726" i="6"/>
  <c r="H726" i="18" s="1"/>
  <c r="BY726" i="21" s="1"/>
  <c r="G726" i="6"/>
  <c r="G726" i="18" s="1"/>
  <c r="BC726" i="21" s="1"/>
  <c r="F726" i="6"/>
  <c r="F726" i="18" s="1"/>
  <c r="AG726" i="21" s="1"/>
  <c r="E726" i="6"/>
  <c r="E726" i="18" s="1"/>
  <c r="V726" i="21" s="1"/>
  <c r="H725" i="6"/>
  <c r="H725" i="18" s="1"/>
  <c r="BY725" i="21" s="1"/>
  <c r="G725" i="6"/>
  <c r="G725" i="18" s="1"/>
  <c r="BC725" i="21" s="1"/>
  <c r="F725" i="6"/>
  <c r="F725" i="18" s="1"/>
  <c r="AG725" i="21" s="1"/>
  <c r="E725" i="6"/>
  <c r="E725" i="18" s="1"/>
  <c r="V725" i="21" s="1"/>
  <c r="H710" i="6"/>
  <c r="H710" i="18" s="1"/>
  <c r="BY710" i="21" s="1"/>
  <c r="G710" i="6"/>
  <c r="G710" i="18" s="1"/>
  <c r="BC710" i="21" s="1"/>
  <c r="F710" i="6"/>
  <c r="F710" i="18" s="1"/>
  <c r="AG710" i="21" s="1"/>
  <c r="E710" i="6"/>
  <c r="E710" i="18" s="1"/>
  <c r="V710" i="21" s="1"/>
  <c r="H709" i="6"/>
  <c r="H709" i="18" s="1"/>
  <c r="BY709" i="21" s="1"/>
  <c r="G709" i="6"/>
  <c r="G709" i="18" s="1"/>
  <c r="BC709" i="21" s="1"/>
  <c r="F709" i="6"/>
  <c r="F709" i="18" s="1"/>
  <c r="AG709" i="21" s="1"/>
  <c r="E709" i="6"/>
  <c r="E709" i="18" s="1"/>
  <c r="V709" i="21" s="1"/>
  <c r="H708" i="6"/>
  <c r="H708" i="18" s="1"/>
  <c r="BY708" i="21" s="1"/>
  <c r="G708" i="6"/>
  <c r="G708" i="18" s="1"/>
  <c r="BC708" i="21" s="1"/>
  <c r="F708" i="6"/>
  <c r="F708" i="18" s="1"/>
  <c r="AG708" i="21" s="1"/>
  <c r="E708" i="6"/>
  <c r="E708" i="18" s="1"/>
  <c r="V708" i="21" s="1"/>
  <c r="H707" i="6"/>
  <c r="H707" i="18" s="1"/>
  <c r="BY707" i="21" s="1"/>
  <c r="G707" i="6"/>
  <c r="G707" i="18" s="1"/>
  <c r="BC707" i="21" s="1"/>
  <c r="F707" i="6"/>
  <c r="F707" i="18" s="1"/>
  <c r="AG707" i="21" s="1"/>
  <c r="E707" i="6"/>
  <c r="E707" i="18" s="1"/>
  <c r="V707" i="21" s="1"/>
  <c r="H706" i="6"/>
  <c r="H706" i="18" s="1"/>
  <c r="BY706" i="21" s="1"/>
  <c r="G706" i="6"/>
  <c r="G706" i="18" s="1"/>
  <c r="BC706" i="21" s="1"/>
  <c r="F706" i="6"/>
  <c r="F706" i="18" s="1"/>
  <c r="AG706" i="21" s="1"/>
  <c r="E706" i="6"/>
  <c r="E706" i="18" s="1"/>
  <c r="V706" i="21" s="1"/>
  <c r="H705" i="6"/>
  <c r="H705" i="18" s="1"/>
  <c r="BY705" i="21" s="1"/>
  <c r="G705" i="6"/>
  <c r="G705" i="18" s="1"/>
  <c r="BC705" i="21" s="1"/>
  <c r="F705" i="6"/>
  <c r="F705" i="18" s="1"/>
  <c r="AG705" i="21" s="1"/>
  <c r="E705" i="6"/>
  <c r="E705" i="18" s="1"/>
  <c r="V705" i="21" s="1"/>
  <c r="H704" i="6"/>
  <c r="H704" i="18" s="1"/>
  <c r="BY704" i="21" s="1"/>
  <c r="G704" i="6"/>
  <c r="G704" i="18" s="1"/>
  <c r="BC704" i="21" s="1"/>
  <c r="F704" i="6"/>
  <c r="F704" i="18" s="1"/>
  <c r="AG704" i="21" s="1"/>
  <c r="E704" i="6"/>
  <c r="E704" i="18" s="1"/>
  <c r="V704" i="21" s="1"/>
  <c r="H703" i="6"/>
  <c r="H703" i="18" s="1"/>
  <c r="BY703" i="21" s="1"/>
  <c r="G703" i="6"/>
  <c r="G703" i="18" s="1"/>
  <c r="BC703" i="21" s="1"/>
  <c r="F703" i="6"/>
  <c r="F703" i="18" s="1"/>
  <c r="AG703" i="21" s="1"/>
  <c r="E703" i="6"/>
  <c r="E703" i="18" s="1"/>
  <c r="V703" i="21" s="1"/>
  <c r="H702" i="6"/>
  <c r="H702" i="18" s="1"/>
  <c r="BY702" i="21" s="1"/>
  <c r="G702" i="6"/>
  <c r="G702" i="18" s="1"/>
  <c r="BC702" i="21" s="1"/>
  <c r="F702" i="6"/>
  <c r="F702" i="18" s="1"/>
  <c r="AG702" i="21" s="1"/>
  <c r="E702" i="6"/>
  <c r="E702" i="18" s="1"/>
  <c r="V702" i="21" s="1"/>
  <c r="H701" i="6"/>
  <c r="H701" i="18" s="1"/>
  <c r="BY701" i="21" s="1"/>
  <c r="G701" i="6"/>
  <c r="G701" i="18" s="1"/>
  <c r="BC701" i="21" s="1"/>
  <c r="F701" i="6"/>
  <c r="F701" i="18" s="1"/>
  <c r="AG701" i="21" s="1"/>
  <c r="E701" i="6"/>
  <c r="E701" i="18" s="1"/>
  <c r="V701" i="21" s="1"/>
  <c r="H698" i="6"/>
  <c r="H698" i="18" s="1"/>
  <c r="BY698" i="21" s="1"/>
  <c r="G698" i="6"/>
  <c r="G698" i="18" s="1"/>
  <c r="BC698" i="21" s="1"/>
  <c r="F698" i="6"/>
  <c r="F698" i="18" s="1"/>
  <c r="AG698" i="21" s="1"/>
  <c r="E698" i="6"/>
  <c r="E698" i="18" s="1"/>
  <c r="V698" i="21" s="1"/>
  <c r="H697" i="6"/>
  <c r="H697" i="18" s="1"/>
  <c r="BY697" i="21" s="1"/>
  <c r="G697" i="6"/>
  <c r="G697" i="18" s="1"/>
  <c r="BC697" i="21" s="1"/>
  <c r="F697" i="6"/>
  <c r="F697" i="18" s="1"/>
  <c r="AG697" i="21" s="1"/>
  <c r="E697" i="6"/>
  <c r="E697" i="18" s="1"/>
  <c r="V697" i="21" s="1"/>
  <c r="H696" i="6"/>
  <c r="H696" i="18" s="1"/>
  <c r="BY696" i="21" s="1"/>
  <c r="G696" i="6"/>
  <c r="G696" i="18" s="1"/>
  <c r="BC696" i="21" s="1"/>
  <c r="F696" i="6"/>
  <c r="F696" i="18" s="1"/>
  <c r="AG696" i="21" s="1"/>
  <c r="E696" i="6"/>
  <c r="E696" i="18" s="1"/>
  <c r="V696" i="21" s="1"/>
  <c r="H695" i="6"/>
  <c r="H695" i="18" s="1"/>
  <c r="BY695" i="21" s="1"/>
  <c r="G695" i="6"/>
  <c r="G695" i="18" s="1"/>
  <c r="BC695" i="21" s="1"/>
  <c r="F695" i="6"/>
  <c r="F695" i="18" s="1"/>
  <c r="AG695" i="21" s="1"/>
  <c r="E695" i="6"/>
  <c r="E695" i="18" s="1"/>
  <c r="V695" i="21" s="1"/>
  <c r="H694" i="6"/>
  <c r="H694" i="18" s="1"/>
  <c r="BY694" i="21" s="1"/>
  <c r="G694" i="6"/>
  <c r="G694" i="18" s="1"/>
  <c r="BC694" i="21" s="1"/>
  <c r="F694" i="6"/>
  <c r="F694" i="18" s="1"/>
  <c r="AG694" i="21" s="1"/>
  <c r="E694" i="6"/>
  <c r="E694" i="18" s="1"/>
  <c r="V694" i="21" s="1"/>
  <c r="H693" i="6"/>
  <c r="H693" i="18" s="1"/>
  <c r="BY693" i="21" s="1"/>
  <c r="G693" i="6"/>
  <c r="G693" i="18" s="1"/>
  <c r="BC693" i="21" s="1"/>
  <c r="F693" i="6"/>
  <c r="F693" i="18" s="1"/>
  <c r="AG693" i="21" s="1"/>
  <c r="E693" i="6"/>
  <c r="E693" i="18" s="1"/>
  <c r="V693" i="21" s="1"/>
  <c r="H692" i="6"/>
  <c r="H692" i="18" s="1"/>
  <c r="BY692" i="21" s="1"/>
  <c r="G692" i="6"/>
  <c r="G692" i="18" s="1"/>
  <c r="BC692" i="21" s="1"/>
  <c r="F692" i="6"/>
  <c r="F692" i="18" s="1"/>
  <c r="AG692" i="21" s="1"/>
  <c r="E692" i="6"/>
  <c r="E692" i="18" s="1"/>
  <c r="V692" i="21" s="1"/>
  <c r="H691" i="6"/>
  <c r="H691" i="18" s="1"/>
  <c r="BY691" i="21" s="1"/>
  <c r="G691" i="6"/>
  <c r="G691" i="18" s="1"/>
  <c r="BC691" i="21" s="1"/>
  <c r="F691" i="6"/>
  <c r="F691" i="18" s="1"/>
  <c r="AG691" i="21" s="1"/>
  <c r="E691" i="6"/>
  <c r="E691" i="18" s="1"/>
  <c r="V691" i="21" s="1"/>
  <c r="H690" i="6"/>
  <c r="H690" i="18" s="1"/>
  <c r="BY690" i="21" s="1"/>
  <c r="G690" i="6"/>
  <c r="G690" i="18" s="1"/>
  <c r="BC690" i="21" s="1"/>
  <c r="F690" i="6"/>
  <c r="F690" i="18" s="1"/>
  <c r="AG690" i="21" s="1"/>
  <c r="E690" i="6"/>
  <c r="E690" i="18" s="1"/>
  <c r="V690" i="21" s="1"/>
  <c r="H689" i="6"/>
  <c r="H689" i="18" s="1"/>
  <c r="BY689" i="21" s="1"/>
  <c r="G689" i="6"/>
  <c r="G689" i="18" s="1"/>
  <c r="BC689" i="21" s="1"/>
  <c r="F689" i="6"/>
  <c r="F689" i="18" s="1"/>
  <c r="AG689" i="21" s="1"/>
  <c r="E689" i="6"/>
  <c r="E689" i="18" s="1"/>
  <c r="V689" i="21" s="1"/>
  <c r="H686" i="6"/>
  <c r="H686" i="18" s="1"/>
  <c r="BY686" i="21" s="1"/>
  <c r="G686" i="6"/>
  <c r="G686" i="18" s="1"/>
  <c r="BC686" i="21" s="1"/>
  <c r="F686" i="6"/>
  <c r="F686" i="18" s="1"/>
  <c r="AG686" i="21" s="1"/>
  <c r="E686" i="6"/>
  <c r="E686" i="18" s="1"/>
  <c r="V686" i="21" s="1"/>
  <c r="H685" i="6"/>
  <c r="H685" i="18" s="1"/>
  <c r="BY685" i="21" s="1"/>
  <c r="G685" i="6"/>
  <c r="G685" i="18" s="1"/>
  <c r="BC685" i="21" s="1"/>
  <c r="F685" i="6"/>
  <c r="F685" i="18" s="1"/>
  <c r="AG685" i="21" s="1"/>
  <c r="E685" i="6"/>
  <c r="E685" i="18" s="1"/>
  <c r="V685" i="21" s="1"/>
  <c r="H684" i="6"/>
  <c r="H684" i="18" s="1"/>
  <c r="BY684" i="21" s="1"/>
  <c r="G684" i="6"/>
  <c r="G684" i="18" s="1"/>
  <c r="BC684" i="21" s="1"/>
  <c r="F684" i="6"/>
  <c r="F684" i="18" s="1"/>
  <c r="AG684" i="21" s="1"/>
  <c r="E684" i="6"/>
  <c r="E684" i="18" s="1"/>
  <c r="V684" i="21" s="1"/>
  <c r="H683" i="6"/>
  <c r="H683" i="18" s="1"/>
  <c r="BY683" i="21" s="1"/>
  <c r="G683" i="6"/>
  <c r="G683" i="18" s="1"/>
  <c r="BC683" i="21" s="1"/>
  <c r="F683" i="6"/>
  <c r="F683" i="18" s="1"/>
  <c r="AG683" i="21" s="1"/>
  <c r="E683" i="6"/>
  <c r="E683" i="18" s="1"/>
  <c r="V683" i="21" s="1"/>
  <c r="H682" i="6"/>
  <c r="H682" i="18" s="1"/>
  <c r="BY682" i="21" s="1"/>
  <c r="G682" i="6"/>
  <c r="G682" i="18" s="1"/>
  <c r="BC682" i="21" s="1"/>
  <c r="F682" i="6"/>
  <c r="F682" i="18" s="1"/>
  <c r="AG682" i="21" s="1"/>
  <c r="E682" i="6"/>
  <c r="E682" i="18" s="1"/>
  <c r="V682" i="21" s="1"/>
  <c r="H681" i="6"/>
  <c r="H681" i="18" s="1"/>
  <c r="BY681" i="21" s="1"/>
  <c r="G681" i="6"/>
  <c r="G681" i="18" s="1"/>
  <c r="BC681" i="21" s="1"/>
  <c r="F681" i="6"/>
  <c r="F681" i="18" s="1"/>
  <c r="AG681" i="21" s="1"/>
  <c r="E681" i="6"/>
  <c r="E681" i="18" s="1"/>
  <c r="V681" i="21" s="1"/>
  <c r="H680" i="6"/>
  <c r="H680" i="18" s="1"/>
  <c r="BY680" i="21" s="1"/>
  <c r="G680" i="6"/>
  <c r="G680" i="18" s="1"/>
  <c r="BC680" i="21" s="1"/>
  <c r="F680" i="6"/>
  <c r="F680" i="18" s="1"/>
  <c r="AG680" i="21" s="1"/>
  <c r="E680" i="6"/>
  <c r="E680" i="18" s="1"/>
  <c r="V680" i="21" s="1"/>
  <c r="H679" i="6"/>
  <c r="H679" i="18" s="1"/>
  <c r="BY679" i="21" s="1"/>
  <c r="G679" i="6"/>
  <c r="G679" i="18" s="1"/>
  <c r="BC679" i="21" s="1"/>
  <c r="F679" i="6"/>
  <c r="F679" i="18" s="1"/>
  <c r="AG679" i="21" s="1"/>
  <c r="E679" i="6"/>
  <c r="E679" i="18" s="1"/>
  <c r="V679" i="21" s="1"/>
  <c r="H678" i="6"/>
  <c r="H678" i="18" s="1"/>
  <c r="BY678" i="21" s="1"/>
  <c r="G678" i="6"/>
  <c r="G678" i="18" s="1"/>
  <c r="BC678" i="21" s="1"/>
  <c r="F678" i="6"/>
  <c r="F678" i="18" s="1"/>
  <c r="AG678" i="21" s="1"/>
  <c r="E678" i="6"/>
  <c r="E678" i="18" s="1"/>
  <c r="V678" i="21" s="1"/>
  <c r="H677" i="6"/>
  <c r="H677" i="18" s="1"/>
  <c r="BY677" i="21" s="1"/>
  <c r="G677" i="6"/>
  <c r="G677" i="18" s="1"/>
  <c r="BC677" i="21" s="1"/>
  <c r="F677" i="6"/>
  <c r="F677" i="18" s="1"/>
  <c r="AG677" i="21" s="1"/>
  <c r="E677" i="6"/>
  <c r="E677" i="18" s="1"/>
  <c r="V677" i="21" s="1"/>
  <c r="H662" i="6"/>
  <c r="H662" i="18" s="1"/>
  <c r="BY662" i="21" s="1"/>
  <c r="G662" i="6"/>
  <c r="G662" i="18" s="1"/>
  <c r="BC662" i="21" s="1"/>
  <c r="F662" i="6"/>
  <c r="F662" i="18" s="1"/>
  <c r="AG662" i="21" s="1"/>
  <c r="E662" i="6"/>
  <c r="E662" i="18" s="1"/>
  <c r="V662" i="21" s="1"/>
  <c r="H661" i="6"/>
  <c r="H661" i="18" s="1"/>
  <c r="BY661" i="21" s="1"/>
  <c r="G661" i="6"/>
  <c r="G661" i="18" s="1"/>
  <c r="BC661" i="21" s="1"/>
  <c r="F661" i="6"/>
  <c r="F661" i="18" s="1"/>
  <c r="AG661" i="21" s="1"/>
  <c r="E661" i="6"/>
  <c r="E661" i="18" s="1"/>
  <c r="V661" i="21" s="1"/>
  <c r="H660" i="6"/>
  <c r="H660" i="18" s="1"/>
  <c r="BY660" i="21" s="1"/>
  <c r="G660" i="6"/>
  <c r="G660" i="18" s="1"/>
  <c r="BC660" i="21" s="1"/>
  <c r="F660" i="6"/>
  <c r="F660" i="18" s="1"/>
  <c r="AG660" i="21" s="1"/>
  <c r="E660" i="6"/>
  <c r="E660" i="18" s="1"/>
  <c r="V660" i="21" s="1"/>
  <c r="H659" i="6"/>
  <c r="H659" i="18" s="1"/>
  <c r="BY659" i="21" s="1"/>
  <c r="G659" i="6"/>
  <c r="G659" i="18" s="1"/>
  <c r="BC659" i="21" s="1"/>
  <c r="F659" i="6"/>
  <c r="F659" i="18" s="1"/>
  <c r="AG659" i="21" s="1"/>
  <c r="E659" i="6"/>
  <c r="E659" i="18" s="1"/>
  <c r="V659" i="21" s="1"/>
  <c r="H658" i="6"/>
  <c r="H658" i="18" s="1"/>
  <c r="BY658" i="21" s="1"/>
  <c r="G658" i="6"/>
  <c r="G658" i="18" s="1"/>
  <c r="BC658" i="21" s="1"/>
  <c r="F658" i="6"/>
  <c r="F658" i="18" s="1"/>
  <c r="AG658" i="21" s="1"/>
  <c r="E658" i="6"/>
  <c r="E658" i="18" s="1"/>
  <c r="V658" i="21" s="1"/>
  <c r="H657" i="6"/>
  <c r="H657" i="18" s="1"/>
  <c r="BY657" i="21" s="1"/>
  <c r="G657" i="6"/>
  <c r="G657" i="18" s="1"/>
  <c r="BC657" i="21" s="1"/>
  <c r="F657" i="6"/>
  <c r="F657" i="18" s="1"/>
  <c r="AG657" i="21" s="1"/>
  <c r="E657" i="6"/>
  <c r="E657" i="18" s="1"/>
  <c r="V657" i="21" s="1"/>
  <c r="H656" i="6"/>
  <c r="H656" i="18" s="1"/>
  <c r="BY656" i="21" s="1"/>
  <c r="G656" i="6"/>
  <c r="G656" i="18" s="1"/>
  <c r="BC656" i="21" s="1"/>
  <c r="F656" i="6"/>
  <c r="F656" i="18" s="1"/>
  <c r="AG656" i="21" s="1"/>
  <c r="E656" i="6"/>
  <c r="E656" i="18" s="1"/>
  <c r="V656" i="21" s="1"/>
  <c r="H655" i="6"/>
  <c r="H655" i="18" s="1"/>
  <c r="BY655" i="21" s="1"/>
  <c r="G655" i="6"/>
  <c r="G655" i="18" s="1"/>
  <c r="BC655" i="21" s="1"/>
  <c r="F655" i="6"/>
  <c r="F655" i="18" s="1"/>
  <c r="AG655" i="21" s="1"/>
  <c r="E655" i="6"/>
  <c r="E655" i="18" s="1"/>
  <c r="V655" i="21" s="1"/>
  <c r="H654" i="6"/>
  <c r="H654" i="18" s="1"/>
  <c r="BY654" i="21" s="1"/>
  <c r="G654" i="6"/>
  <c r="G654" i="18" s="1"/>
  <c r="BC654" i="21" s="1"/>
  <c r="F654" i="6"/>
  <c r="F654" i="18" s="1"/>
  <c r="AG654" i="21" s="1"/>
  <c r="E654" i="6"/>
  <c r="E654" i="18" s="1"/>
  <c r="V654" i="21" s="1"/>
  <c r="H653" i="6"/>
  <c r="H653" i="18" s="1"/>
  <c r="BY653" i="21" s="1"/>
  <c r="G653" i="6"/>
  <c r="G653" i="18" s="1"/>
  <c r="BC653" i="21" s="1"/>
  <c r="F653" i="6"/>
  <c r="F653" i="18" s="1"/>
  <c r="AG653" i="21" s="1"/>
  <c r="E653" i="6"/>
  <c r="E653" i="18" s="1"/>
  <c r="V653" i="21" s="1"/>
  <c r="H638" i="6"/>
  <c r="H638" i="18" s="1"/>
  <c r="BY638" i="21" s="1"/>
  <c r="G638" i="6"/>
  <c r="G638" i="18" s="1"/>
  <c r="BC638" i="21" s="1"/>
  <c r="F638" i="6"/>
  <c r="F638" i="18" s="1"/>
  <c r="AG638" i="21" s="1"/>
  <c r="E638" i="6"/>
  <c r="E638" i="18" s="1"/>
  <c r="V638" i="21" s="1"/>
  <c r="H637" i="6"/>
  <c r="H637" i="18" s="1"/>
  <c r="BY637" i="21" s="1"/>
  <c r="G637" i="6"/>
  <c r="G637" i="18" s="1"/>
  <c r="BC637" i="21" s="1"/>
  <c r="F637" i="6"/>
  <c r="F637" i="18" s="1"/>
  <c r="AG637" i="21" s="1"/>
  <c r="E637" i="6"/>
  <c r="E637" i="18" s="1"/>
  <c r="V637" i="21" s="1"/>
  <c r="H636" i="6"/>
  <c r="H636" i="18" s="1"/>
  <c r="BY636" i="21" s="1"/>
  <c r="G636" i="6"/>
  <c r="G636" i="18" s="1"/>
  <c r="BC636" i="21" s="1"/>
  <c r="F636" i="6"/>
  <c r="F636" i="18" s="1"/>
  <c r="AG636" i="21" s="1"/>
  <c r="E636" i="6"/>
  <c r="E636" i="18" s="1"/>
  <c r="V636" i="21" s="1"/>
  <c r="H635" i="6"/>
  <c r="H635" i="18" s="1"/>
  <c r="BY635" i="21" s="1"/>
  <c r="G635" i="6"/>
  <c r="G635" i="18" s="1"/>
  <c r="BC635" i="21" s="1"/>
  <c r="F635" i="6"/>
  <c r="F635" i="18" s="1"/>
  <c r="AG635" i="21" s="1"/>
  <c r="E635" i="6"/>
  <c r="E635" i="18" s="1"/>
  <c r="V635" i="21" s="1"/>
  <c r="H634" i="6"/>
  <c r="H634" i="18" s="1"/>
  <c r="BY634" i="21" s="1"/>
  <c r="G634" i="6"/>
  <c r="G634" i="18" s="1"/>
  <c r="BC634" i="21" s="1"/>
  <c r="F634" i="6"/>
  <c r="F634" i="18" s="1"/>
  <c r="AG634" i="21" s="1"/>
  <c r="E634" i="6"/>
  <c r="E634" i="18" s="1"/>
  <c r="V634" i="21" s="1"/>
  <c r="H633" i="6"/>
  <c r="H633" i="18" s="1"/>
  <c r="BY633" i="21" s="1"/>
  <c r="G633" i="6"/>
  <c r="G633" i="18" s="1"/>
  <c r="BC633" i="21" s="1"/>
  <c r="F633" i="6"/>
  <c r="F633" i="18" s="1"/>
  <c r="AG633" i="21" s="1"/>
  <c r="E633" i="6"/>
  <c r="E633" i="18" s="1"/>
  <c r="V633" i="21" s="1"/>
  <c r="H632" i="6"/>
  <c r="H632" i="18" s="1"/>
  <c r="BY632" i="21" s="1"/>
  <c r="G632" i="6"/>
  <c r="G632" i="18" s="1"/>
  <c r="BC632" i="21" s="1"/>
  <c r="F632" i="6"/>
  <c r="F632" i="18" s="1"/>
  <c r="AG632" i="21" s="1"/>
  <c r="E632" i="6"/>
  <c r="E632" i="18" s="1"/>
  <c r="V632" i="21" s="1"/>
  <c r="H631" i="6"/>
  <c r="H631" i="18" s="1"/>
  <c r="BY631" i="21" s="1"/>
  <c r="G631" i="6"/>
  <c r="G631" i="18" s="1"/>
  <c r="BC631" i="21" s="1"/>
  <c r="F631" i="6"/>
  <c r="F631" i="18" s="1"/>
  <c r="AG631" i="21" s="1"/>
  <c r="E631" i="6"/>
  <c r="E631" i="18" s="1"/>
  <c r="V631" i="21" s="1"/>
  <c r="H630" i="6"/>
  <c r="H630" i="18" s="1"/>
  <c r="BY630" i="21" s="1"/>
  <c r="G630" i="6"/>
  <c r="G630" i="18" s="1"/>
  <c r="BC630" i="21" s="1"/>
  <c r="F630" i="6"/>
  <c r="F630" i="18" s="1"/>
  <c r="AG630" i="21" s="1"/>
  <c r="E630" i="6"/>
  <c r="E630" i="18" s="1"/>
  <c r="V630" i="21" s="1"/>
  <c r="H629" i="6"/>
  <c r="H629" i="18" s="1"/>
  <c r="BY629" i="21" s="1"/>
  <c r="G629" i="6"/>
  <c r="G629" i="18" s="1"/>
  <c r="BC629" i="21" s="1"/>
  <c r="F629" i="6"/>
  <c r="F629" i="18" s="1"/>
  <c r="AG629" i="21" s="1"/>
  <c r="E629" i="6"/>
  <c r="E629" i="18" s="1"/>
  <c r="V629" i="21" s="1"/>
  <c r="H626" i="6"/>
  <c r="H626" i="18" s="1"/>
  <c r="BY626" i="21" s="1"/>
  <c r="G626" i="6"/>
  <c r="G626" i="18" s="1"/>
  <c r="BC626" i="21" s="1"/>
  <c r="F626" i="6"/>
  <c r="F626" i="18" s="1"/>
  <c r="AG626" i="21" s="1"/>
  <c r="E626" i="6"/>
  <c r="E626" i="18" s="1"/>
  <c r="V626" i="21" s="1"/>
  <c r="H625" i="6"/>
  <c r="H625" i="18" s="1"/>
  <c r="BY625" i="21" s="1"/>
  <c r="G625" i="6"/>
  <c r="G625" i="18" s="1"/>
  <c r="BC625" i="21" s="1"/>
  <c r="F625" i="6"/>
  <c r="F625" i="18" s="1"/>
  <c r="AG625" i="21" s="1"/>
  <c r="E625" i="6"/>
  <c r="E625" i="18" s="1"/>
  <c r="V625" i="21" s="1"/>
  <c r="H624" i="6"/>
  <c r="H624" i="18" s="1"/>
  <c r="BY624" i="21" s="1"/>
  <c r="G624" i="6"/>
  <c r="G624" i="18" s="1"/>
  <c r="BC624" i="21" s="1"/>
  <c r="F624" i="6"/>
  <c r="F624" i="18" s="1"/>
  <c r="AG624" i="21" s="1"/>
  <c r="E624" i="6"/>
  <c r="E624" i="18" s="1"/>
  <c r="V624" i="21" s="1"/>
  <c r="H623" i="6"/>
  <c r="H623" i="18" s="1"/>
  <c r="BY623" i="21" s="1"/>
  <c r="G623" i="6"/>
  <c r="G623" i="18" s="1"/>
  <c r="BC623" i="21" s="1"/>
  <c r="F623" i="6"/>
  <c r="F623" i="18" s="1"/>
  <c r="AG623" i="21" s="1"/>
  <c r="E623" i="6"/>
  <c r="E623" i="18" s="1"/>
  <c r="V623" i="21" s="1"/>
  <c r="H622" i="6"/>
  <c r="H622" i="18" s="1"/>
  <c r="BY622" i="21" s="1"/>
  <c r="G622" i="6"/>
  <c r="G622" i="18" s="1"/>
  <c r="BC622" i="21" s="1"/>
  <c r="F622" i="6"/>
  <c r="F622" i="18" s="1"/>
  <c r="AG622" i="21" s="1"/>
  <c r="E622" i="6"/>
  <c r="E622" i="18" s="1"/>
  <c r="V622" i="21" s="1"/>
  <c r="H621" i="6"/>
  <c r="H621" i="18" s="1"/>
  <c r="BY621" i="21" s="1"/>
  <c r="G621" i="6"/>
  <c r="G621" i="18" s="1"/>
  <c r="BC621" i="21" s="1"/>
  <c r="F621" i="6"/>
  <c r="F621" i="18" s="1"/>
  <c r="AG621" i="21" s="1"/>
  <c r="E621" i="6"/>
  <c r="E621" i="18" s="1"/>
  <c r="V621" i="21" s="1"/>
  <c r="H620" i="6"/>
  <c r="H620" i="18" s="1"/>
  <c r="BY620" i="21" s="1"/>
  <c r="G620" i="6"/>
  <c r="G620" i="18" s="1"/>
  <c r="BC620" i="21" s="1"/>
  <c r="F620" i="6"/>
  <c r="F620" i="18" s="1"/>
  <c r="AG620" i="21" s="1"/>
  <c r="E620" i="6"/>
  <c r="E620" i="18" s="1"/>
  <c r="V620" i="21" s="1"/>
  <c r="H619" i="6"/>
  <c r="H619" i="18" s="1"/>
  <c r="BY619" i="21" s="1"/>
  <c r="G619" i="6"/>
  <c r="G619" i="18" s="1"/>
  <c r="BC619" i="21" s="1"/>
  <c r="F619" i="6"/>
  <c r="F619" i="18" s="1"/>
  <c r="AG619" i="21" s="1"/>
  <c r="E619" i="6"/>
  <c r="E619" i="18" s="1"/>
  <c r="V619" i="21" s="1"/>
  <c r="H618" i="6"/>
  <c r="H618" i="18" s="1"/>
  <c r="BY618" i="21" s="1"/>
  <c r="G618" i="6"/>
  <c r="G618" i="18" s="1"/>
  <c r="BC618" i="21" s="1"/>
  <c r="F618" i="6"/>
  <c r="F618" i="18" s="1"/>
  <c r="AG618" i="21" s="1"/>
  <c r="E618" i="6"/>
  <c r="E618" i="18" s="1"/>
  <c r="V618" i="21" s="1"/>
  <c r="H617" i="6"/>
  <c r="H617" i="18" s="1"/>
  <c r="BY617" i="21" s="1"/>
  <c r="G617" i="6"/>
  <c r="G617" i="18" s="1"/>
  <c r="BC617" i="21" s="1"/>
  <c r="F617" i="6"/>
  <c r="F617" i="18" s="1"/>
  <c r="AG617" i="21" s="1"/>
  <c r="E617" i="6"/>
  <c r="E617" i="18" s="1"/>
  <c r="V617" i="21" s="1"/>
  <c r="H614" i="6"/>
  <c r="H614" i="18" s="1"/>
  <c r="BY614" i="21" s="1"/>
  <c r="G614" i="6"/>
  <c r="G614" i="18" s="1"/>
  <c r="BC614" i="21" s="1"/>
  <c r="F614" i="6"/>
  <c r="F614" i="18" s="1"/>
  <c r="AG614" i="21" s="1"/>
  <c r="E614" i="6"/>
  <c r="E614" i="18" s="1"/>
  <c r="V614" i="21" s="1"/>
  <c r="H613" i="6"/>
  <c r="H613" i="18" s="1"/>
  <c r="BY613" i="21" s="1"/>
  <c r="G613" i="6"/>
  <c r="G613" i="18" s="1"/>
  <c r="BC613" i="21" s="1"/>
  <c r="F613" i="6"/>
  <c r="F613" i="18" s="1"/>
  <c r="AG613" i="21" s="1"/>
  <c r="E613" i="6"/>
  <c r="E613" i="18" s="1"/>
  <c r="V613" i="21" s="1"/>
  <c r="H612" i="6"/>
  <c r="H612" i="18" s="1"/>
  <c r="BY612" i="21" s="1"/>
  <c r="G612" i="6"/>
  <c r="G612" i="18" s="1"/>
  <c r="BC612" i="21" s="1"/>
  <c r="F612" i="6"/>
  <c r="F612" i="18" s="1"/>
  <c r="AG612" i="21" s="1"/>
  <c r="E612" i="6"/>
  <c r="E612" i="18" s="1"/>
  <c r="V612" i="21" s="1"/>
  <c r="H611" i="6"/>
  <c r="H611" i="18" s="1"/>
  <c r="BY611" i="21" s="1"/>
  <c r="G611" i="6"/>
  <c r="G611" i="18" s="1"/>
  <c r="BC611" i="21" s="1"/>
  <c r="F611" i="6"/>
  <c r="F611" i="18" s="1"/>
  <c r="AG611" i="21" s="1"/>
  <c r="E611" i="6"/>
  <c r="E611" i="18" s="1"/>
  <c r="V611" i="21" s="1"/>
  <c r="H610" i="6"/>
  <c r="H610" i="18" s="1"/>
  <c r="BY610" i="21" s="1"/>
  <c r="G610" i="6"/>
  <c r="G610" i="18" s="1"/>
  <c r="BC610" i="21" s="1"/>
  <c r="F610" i="6"/>
  <c r="F610" i="18" s="1"/>
  <c r="AG610" i="21" s="1"/>
  <c r="E610" i="6"/>
  <c r="E610" i="18" s="1"/>
  <c r="V610" i="21" s="1"/>
  <c r="H609" i="6"/>
  <c r="H609" i="18" s="1"/>
  <c r="BY609" i="21" s="1"/>
  <c r="G609" i="6"/>
  <c r="G609" i="18" s="1"/>
  <c r="BC609" i="21" s="1"/>
  <c r="F609" i="6"/>
  <c r="F609" i="18" s="1"/>
  <c r="AG609" i="21" s="1"/>
  <c r="E609" i="6"/>
  <c r="E609" i="18" s="1"/>
  <c r="V609" i="21" s="1"/>
  <c r="H608" i="6"/>
  <c r="H608" i="18" s="1"/>
  <c r="BY608" i="21" s="1"/>
  <c r="G608" i="6"/>
  <c r="G608" i="18" s="1"/>
  <c r="BC608" i="21" s="1"/>
  <c r="F608" i="6"/>
  <c r="F608" i="18" s="1"/>
  <c r="AG608" i="21" s="1"/>
  <c r="E608" i="6"/>
  <c r="E608" i="18" s="1"/>
  <c r="V608" i="21" s="1"/>
  <c r="H607" i="6"/>
  <c r="H607" i="18" s="1"/>
  <c r="BY607" i="21" s="1"/>
  <c r="G607" i="6"/>
  <c r="G607" i="18" s="1"/>
  <c r="BC607" i="21" s="1"/>
  <c r="F607" i="6"/>
  <c r="F607" i="18" s="1"/>
  <c r="AG607" i="21" s="1"/>
  <c r="E607" i="6"/>
  <c r="E607" i="18" s="1"/>
  <c r="V607" i="21" s="1"/>
  <c r="H606" i="6"/>
  <c r="H606" i="18" s="1"/>
  <c r="BY606" i="21" s="1"/>
  <c r="G606" i="6"/>
  <c r="G606" i="18" s="1"/>
  <c r="BC606" i="21" s="1"/>
  <c r="F606" i="6"/>
  <c r="F606" i="18" s="1"/>
  <c r="AG606" i="21" s="1"/>
  <c r="E606" i="6"/>
  <c r="E606" i="18" s="1"/>
  <c r="V606" i="21" s="1"/>
  <c r="H605" i="6"/>
  <c r="H605" i="18" s="1"/>
  <c r="BY605" i="21" s="1"/>
  <c r="G605" i="6"/>
  <c r="G605" i="18" s="1"/>
  <c r="BC605" i="21" s="1"/>
  <c r="F605" i="6"/>
  <c r="F605" i="18" s="1"/>
  <c r="AG605" i="21" s="1"/>
  <c r="E605" i="6"/>
  <c r="E605" i="18" s="1"/>
  <c r="V605" i="21" s="1"/>
  <c r="H602" i="6"/>
  <c r="H602" i="18" s="1"/>
  <c r="BY602" i="21" s="1"/>
  <c r="G602" i="6"/>
  <c r="G602" i="18" s="1"/>
  <c r="BC602" i="21" s="1"/>
  <c r="F602" i="6"/>
  <c r="F602" i="18" s="1"/>
  <c r="AG602" i="21" s="1"/>
  <c r="E602" i="6"/>
  <c r="E602" i="18" s="1"/>
  <c r="V602" i="21" s="1"/>
  <c r="H601" i="6"/>
  <c r="H601" i="18" s="1"/>
  <c r="BY601" i="21" s="1"/>
  <c r="G601" i="6"/>
  <c r="G601" i="18" s="1"/>
  <c r="BC601" i="21" s="1"/>
  <c r="F601" i="6"/>
  <c r="F601" i="18" s="1"/>
  <c r="AG601" i="21" s="1"/>
  <c r="E601" i="6"/>
  <c r="E601" i="18" s="1"/>
  <c r="V601" i="21" s="1"/>
  <c r="H600" i="6"/>
  <c r="H600" i="18" s="1"/>
  <c r="BY600" i="21" s="1"/>
  <c r="G600" i="6"/>
  <c r="G600" i="18" s="1"/>
  <c r="BC600" i="21" s="1"/>
  <c r="F600" i="6"/>
  <c r="F600" i="18" s="1"/>
  <c r="AG600" i="21" s="1"/>
  <c r="E600" i="6"/>
  <c r="H599" i="6"/>
  <c r="H599" i="18" s="1"/>
  <c r="BY599" i="21" s="1"/>
  <c r="G599" i="6"/>
  <c r="G599" i="18" s="1"/>
  <c r="BC599" i="21" s="1"/>
  <c r="F599" i="6"/>
  <c r="F599" i="18" s="1"/>
  <c r="AG599" i="21" s="1"/>
  <c r="E599" i="6"/>
  <c r="E599" i="18" s="1"/>
  <c r="V599" i="21" s="1"/>
  <c r="H598" i="6"/>
  <c r="H598" i="18" s="1"/>
  <c r="BY598" i="21" s="1"/>
  <c r="G598" i="6"/>
  <c r="G598" i="18" s="1"/>
  <c r="BC598" i="21" s="1"/>
  <c r="F598" i="6"/>
  <c r="F598" i="18" s="1"/>
  <c r="AG598" i="21" s="1"/>
  <c r="E598" i="6"/>
  <c r="E598" i="18" s="1"/>
  <c r="V598" i="21" s="1"/>
  <c r="H597" i="6"/>
  <c r="H597" i="18" s="1"/>
  <c r="BY597" i="21" s="1"/>
  <c r="G597" i="6"/>
  <c r="G597" i="18" s="1"/>
  <c r="BC597" i="21" s="1"/>
  <c r="F597" i="6"/>
  <c r="F597" i="18" s="1"/>
  <c r="AG597" i="21" s="1"/>
  <c r="E597" i="6"/>
  <c r="E597" i="18" s="1"/>
  <c r="V597" i="21" s="1"/>
  <c r="H596" i="6"/>
  <c r="H596" i="18" s="1"/>
  <c r="BY596" i="21" s="1"/>
  <c r="G596" i="6"/>
  <c r="G596" i="18" s="1"/>
  <c r="BC596" i="21" s="1"/>
  <c r="F596" i="6"/>
  <c r="F596" i="18" s="1"/>
  <c r="AG596" i="21" s="1"/>
  <c r="E596" i="6"/>
  <c r="E596" i="18" s="1"/>
  <c r="V596" i="21" s="1"/>
  <c r="H595" i="6"/>
  <c r="H595" i="18" s="1"/>
  <c r="BY595" i="21" s="1"/>
  <c r="G595" i="6"/>
  <c r="G595" i="18" s="1"/>
  <c r="BC595" i="21" s="1"/>
  <c r="F595" i="6"/>
  <c r="F595" i="18" s="1"/>
  <c r="AG595" i="21" s="1"/>
  <c r="E595" i="6"/>
  <c r="E595" i="18" s="1"/>
  <c r="V595" i="21" s="1"/>
  <c r="H594" i="6"/>
  <c r="H594" i="18" s="1"/>
  <c r="BY594" i="21" s="1"/>
  <c r="G594" i="6"/>
  <c r="G594" i="18" s="1"/>
  <c r="BC594" i="21" s="1"/>
  <c r="F594" i="6"/>
  <c r="F594" i="18" s="1"/>
  <c r="AG594" i="21" s="1"/>
  <c r="E594" i="6"/>
  <c r="E594" i="18" s="1"/>
  <c r="V594" i="21" s="1"/>
  <c r="H593" i="6"/>
  <c r="H593" i="18" s="1"/>
  <c r="BY593" i="21" s="1"/>
  <c r="G593" i="6"/>
  <c r="G593" i="18" s="1"/>
  <c r="BC593" i="21" s="1"/>
  <c r="F593" i="6"/>
  <c r="F593" i="18" s="1"/>
  <c r="AG593" i="21" s="1"/>
  <c r="E593" i="6"/>
  <c r="E593" i="18" s="1"/>
  <c r="V593" i="21" s="1"/>
  <c r="H590" i="6"/>
  <c r="H590" i="18" s="1"/>
  <c r="BY590" i="21" s="1"/>
  <c r="G590" i="6"/>
  <c r="G590" i="18" s="1"/>
  <c r="BC590" i="21" s="1"/>
  <c r="F590" i="6"/>
  <c r="F590" i="18" s="1"/>
  <c r="AG590" i="21" s="1"/>
  <c r="E590" i="6"/>
  <c r="E590" i="18" s="1"/>
  <c r="V590" i="21" s="1"/>
  <c r="H589" i="6"/>
  <c r="H589" i="18" s="1"/>
  <c r="BY589" i="21" s="1"/>
  <c r="G589" i="6"/>
  <c r="G589" i="18" s="1"/>
  <c r="BC589" i="21" s="1"/>
  <c r="F589" i="6"/>
  <c r="F589" i="18" s="1"/>
  <c r="AG589" i="21" s="1"/>
  <c r="E589" i="6"/>
  <c r="E589" i="18" s="1"/>
  <c r="V589" i="21" s="1"/>
  <c r="H588" i="6"/>
  <c r="H588" i="18" s="1"/>
  <c r="BY588" i="21" s="1"/>
  <c r="G588" i="6"/>
  <c r="G588" i="18" s="1"/>
  <c r="BC588" i="21" s="1"/>
  <c r="F588" i="6"/>
  <c r="F588" i="18" s="1"/>
  <c r="AG588" i="21" s="1"/>
  <c r="E588" i="6"/>
  <c r="E588" i="18" s="1"/>
  <c r="V588" i="21" s="1"/>
  <c r="H587" i="6"/>
  <c r="H587" i="18" s="1"/>
  <c r="BY587" i="21" s="1"/>
  <c r="G587" i="6"/>
  <c r="G587" i="18" s="1"/>
  <c r="BC587" i="21" s="1"/>
  <c r="F587" i="6"/>
  <c r="F587" i="18" s="1"/>
  <c r="AG587" i="21" s="1"/>
  <c r="E587" i="6"/>
  <c r="H586" i="6"/>
  <c r="H586" i="18" s="1"/>
  <c r="BY586" i="21" s="1"/>
  <c r="G586" i="6"/>
  <c r="G586" i="18" s="1"/>
  <c r="BC586" i="21" s="1"/>
  <c r="F586" i="6"/>
  <c r="F586" i="18" s="1"/>
  <c r="AG586" i="21" s="1"/>
  <c r="E586" i="6"/>
  <c r="E586" i="18" s="1"/>
  <c r="V586" i="21" s="1"/>
  <c r="H585" i="6"/>
  <c r="H585" i="18" s="1"/>
  <c r="BY585" i="21" s="1"/>
  <c r="G585" i="6"/>
  <c r="G585" i="18" s="1"/>
  <c r="BC585" i="21" s="1"/>
  <c r="F585" i="6"/>
  <c r="F585" i="18" s="1"/>
  <c r="AG585" i="21" s="1"/>
  <c r="E585" i="6"/>
  <c r="E585" i="18" s="1"/>
  <c r="V585" i="21" s="1"/>
  <c r="H584" i="6"/>
  <c r="H584" i="18" s="1"/>
  <c r="BY584" i="21" s="1"/>
  <c r="G584" i="6"/>
  <c r="G584" i="18" s="1"/>
  <c r="BC584" i="21" s="1"/>
  <c r="F584" i="6"/>
  <c r="F584" i="18" s="1"/>
  <c r="AG584" i="21" s="1"/>
  <c r="E584" i="6"/>
  <c r="E584" i="18" s="1"/>
  <c r="V584" i="21" s="1"/>
  <c r="H583" i="6"/>
  <c r="H583" i="18" s="1"/>
  <c r="BY583" i="21" s="1"/>
  <c r="G583" i="6"/>
  <c r="G583" i="18" s="1"/>
  <c r="BC583" i="21" s="1"/>
  <c r="F583" i="6"/>
  <c r="F583" i="18" s="1"/>
  <c r="AG583" i="21" s="1"/>
  <c r="E583" i="6"/>
  <c r="E583" i="18" s="1"/>
  <c r="V583" i="21" s="1"/>
  <c r="H582" i="6"/>
  <c r="H582" i="18" s="1"/>
  <c r="BY582" i="21" s="1"/>
  <c r="G582" i="6"/>
  <c r="G582" i="18" s="1"/>
  <c r="BC582" i="21" s="1"/>
  <c r="F582" i="6"/>
  <c r="F582" i="18" s="1"/>
  <c r="AG582" i="21" s="1"/>
  <c r="E582" i="6"/>
  <c r="E582" i="18" s="1"/>
  <c r="V582" i="21" s="1"/>
  <c r="H581" i="6"/>
  <c r="H581" i="18" s="1"/>
  <c r="BY581" i="21" s="1"/>
  <c r="G581" i="6"/>
  <c r="G581" i="18" s="1"/>
  <c r="BC581" i="21" s="1"/>
  <c r="F581" i="6"/>
  <c r="F581" i="18" s="1"/>
  <c r="AG581" i="21" s="1"/>
  <c r="E581" i="6"/>
  <c r="E581" i="18" s="1"/>
  <c r="V581" i="21" s="1"/>
  <c r="H566" i="6"/>
  <c r="H566" i="18" s="1"/>
  <c r="BY566" i="21" s="1"/>
  <c r="G566" i="6"/>
  <c r="G566" i="18" s="1"/>
  <c r="BC566" i="21" s="1"/>
  <c r="F566" i="6"/>
  <c r="F566" i="18" s="1"/>
  <c r="AG566" i="21" s="1"/>
  <c r="E566" i="6"/>
  <c r="E566" i="18" s="1"/>
  <c r="V566" i="21" s="1"/>
  <c r="H565" i="6"/>
  <c r="H565" i="18" s="1"/>
  <c r="BY565" i="21" s="1"/>
  <c r="G565" i="6"/>
  <c r="G565" i="18" s="1"/>
  <c r="BC565" i="21" s="1"/>
  <c r="F565" i="6"/>
  <c r="F565" i="18" s="1"/>
  <c r="AG565" i="21" s="1"/>
  <c r="E565" i="6"/>
  <c r="E565" i="18" s="1"/>
  <c r="V565" i="21" s="1"/>
  <c r="H564" i="6"/>
  <c r="H564" i="18" s="1"/>
  <c r="BY564" i="21" s="1"/>
  <c r="G564" i="6"/>
  <c r="G564" i="18" s="1"/>
  <c r="BC564" i="21" s="1"/>
  <c r="F564" i="6"/>
  <c r="F564" i="18" s="1"/>
  <c r="AG564" i="21" s="1"/>
  <c r="E564" i="6"/>
  <c r="E564" i="18" s="1"/>
  <c r="V564" i="21" s="1"/>
  <c r="H563" i="6"/>
  <c r="H563" i="18" s="1"/>
  <c r="BY563" i="21" s="1"/>
  <c r="G563" i="6"/>
  <c r="G563" i="18" s="1"/>
  <c r="BC563" i="21" s="1"/>
  <c r="F563" i="6"/>
  <c r="F563" i="18" s="1"/>
  <c r="AG563" i="21" s="1"/>
  <c r="E563" i="6"/>
  <c r="H562" i="6"/>
  <c r="H562" i="18" s="1"/>
  <c r="BY562" i="21" s="1"/>
  <c r="G562" i="6"/>
  <c r="G562" i="18" s="1"/>
  <c r="BC562" i="21" s="1"/>
  <c r="F562" i="6"/>
  <c r="F562" i="18" s="1"/>
  <c r="AG562" i="21" s="1"/>
  <c r="E562" i="6"/>
  <c r="E562" i="18" s="1"/>
  <c r="V562" i="21" s="1"/>
  <c r="H561" i="6"/>
  <c r="H561" i="18" s="1"/>
  <c r="BY561" i="21" s="1"/>
  <c r="G561" i="6"/>
  <c r="G561" i="18" s="1"/>
  <c r="BC561" i="21" s="1"/>
  <c r="F561" i="6"/>
  <c r="F561" i="18" s="1"/>
  <c r="AG561" i="21" s="1"/>
  <c r="E561" i="6"/>
  <c r="E561" i="18" s="1"/>
  <c r="V561" i="21" s="1"/>
  <c r="H560" i="6"/>
  <c r="H560" i="18" s="1"/>
  <c r="BY560" i="21" s="1"/>
  <c r="G560" i="6"/>
  <c r="G560" i="18" s="1"/>
  <c r="BC560" i="21" s="1"/>
  <c r="F560" i="6"/>
  <c r="F560" i="18" s="1"/>
  <c r="AG560" i="21" s="1"/>
  <c r="E560" i="6"/>
  <c r="E560" i="18" s="1"/>
  <c r="V560" i="21" s="1"/>
  <c r="H559" i="6"/>
  <c r="H559" i="18" s="1"/>
  <c r="BY559" i="21" s="1"/>
  <c r="G559" i="6"/>
  <c r="G559" i="18" s="1"/>
  <c r="BC559" i="21" s="1"/>
  <c r="F559" i="6"/>
  <c r="F559" i="18" s="1"/>
  <c r="AG559" i="21" s="1"/>
  <c r="E559" i="6"/>
  <c r="E559" i="18" s="1"/>
  <c r="V559" i="21" s="1"/>
  <c r="H558" i="6"/>
  <c r="H558" i="18" s="1"/>
  <c r="BY558" i="21" s="1"/>
  <c r="G558" i="6"/>
  <c r="G558" i="18" s="1"/>
  <c r="BC558" i="21" s="1"/>
  <c r="F558" i="6"/>
  <c r="F558" i="18" s="1"/>
  <c r="AG558" i="21" s="1"/>
  <c r="E558" i="6"/>
  <c r="E558" i="18" s="1"/>
  <c r="V558" i="21" s="1"/>
  <c r="H557" i="6"/>
  <c r="H557" i="18" s="1"/>
  <c r="BY557" i="21" s="1"/>
  <c r="G557" i="6"/>
  <c r="G557" i="18" s="1"/>
  <c r="BC557" i="21" s="1"/>
  <c r="F557" i="6"/>
  <c r="F557" i="18" s="1"/>
  <c r="AG557" i="21" s="1"/>
  <c r="E557" i="6"/>
  <c r="E557" i="18" s="1"/>
  <c r="V557" i="21" s="1"/>
  <c r="H482" i="6"/>
  <c r="H482" i="18" s="1"/>
  <c r="BY482" i="21" s="1"/>
  <c r="G482" i="6"/>
  <c r="G482" i="18" s="1"/>
  <c r="BC482" i="21" s="1"/>
  <c r="F482" i="6"/>
  <c r="F482" i="18" s="1"/>
  <c r="AG482" i="21" s="1"/>
  <c r="E482" i="6"/>
  <c r="E482" i="18" s="1"/>
  <c r="V482" i="21" s="1"/>
  <c r="H481" i="6"/>
  <c r="H481" i="18" s="1"/>
  <c r="BY481" i="21" s="1"/>
  <c r="G481" i="6"/>
  <c r="G481" i="18" s="1"/>
  <c r="BC481" i="21" s="1"/>
  <c r="F481" i="6"/>
  <c r="F481" i="18" s="1"/>
  <c r="AG481" i="21" s="1"/>
  <c r="E481" i="6"/>
  <c r="E481" i="18" s="1"/>
  <c r="V481" i="21" s="1"/>
  <c r="H480" i="6"/>
  <c r="H480" i="18" s="1"/>
  <c r="BY480" i="21" s="1"/>
  <c r="G480" i="6"/>
  <c r="G480" i="18" s="1"/>
  <c r="BC480" i="21" s="1"/>
  <c r="F480" i="6"/>
  <c r="F480" i="18" s="1"/>
  <c r="AG480" i="21" s="1"/>
  <c r="E480" i="6"/>
  <c r="E480" i="18" s="1"/>
  <c r="V480" i="21" s="1"/>
  <c r="H479" i="6"/>
  <c r="H479" i="18" s="1"/>
  <c r="BY479" i="21" s="1"/>
  <c r="G479" i="6"/>
  <c r="G479" i="18" s="1"/>
  <c r="BC479" i="21" s="1"/>
  <c r="F479" i="6"/>
  <c r="F479" i="18" s="1"/>
  <c r="AG479" i="21" s="1"/>
  <c r="E479" i="6"/>
  <c r="E479" i="18" s="1"/>
  <c r="V479" i="21" s="1"/>
  <c r="H478" i="6"/>
  <c r="H478" i="18" s="1"/>
  <c r="BY478" i="21" s="1"/>
  <c r="G478" i="6"/>
  <c r="G478" i="18" s="1"/>
  <c r="BC478" i="21" s="1"/>
  <c r="F478" i="6"/>
  <c r="F478" i="18" s="1"/>
  <c r="AG478" i="21" s="1"/>
  <c r="E478" i="6"/>
  <c r="E478" i="18" s="1"/>
  <c r="V478" i="21" s="1"/>
  <c r="H477" i="6"/>
  <c r="H477" i="18" s="1"/>
  <c r="BY477" i="21" s="1"/>
  <c r="G477" i="6"/>
  <c r="G477" i="18" s="1"/>
  <c r="BC477" i="21" s="1"/>
  <c r="F477" i="6"/>
  <c r="F477" i="18" s="1"/>
  <c r="AG477" i="21" s="1"/>
  <c r="E477" i="6"/>
  <c r="E477" i="18" s="1"/>
  <c r="V477" i="21" s="1"/>
  <c r="H476" i="6"/>
  <c r="H476" i="18" s="1"/>
  <c r="BY476" i="21" s="1"/>
  <c r="G476" i="6"/>
  <c r="G476" i="18" s="1"/>
  <c r="BC476" i="21" s="1"/>
  <c r="F476" i="6"/>
  <c r="F476" i="18" s="1"/>
  <c r="AG476" i="21" s="1"/>
  <c r="E476" i="6"/>
  <c r="E476" i="18" s="1"/>
  <c r="V476" i="21" s="1"/>
  <c r="H475" i="6"/>
  <c r="H475" i="18" s="1"/>
  <c r="BY475" i="21" s="1"/>
  <c r="G475" i="6"/>
  <c r="G475" i="18" s="1"/>
  <c r="BC475" i="21" s="1"/>
  <c r="F475" i="6"/>
  <c r="F475" i="18" s="1"/>
  <c r="AG475" i="21" s="1"/>
  <c r="E475" i="6"/>
  <c r="E475" i="18" s="1"/>
  <c r="V475" i="21" s="1"/>
  <c r="H474" i="6"/>
  <c r="H474" i="18" s="1"/>
  <c r="BY474" i="21" s="1"/>
  <c r="G474" i="6"/>
  <c r="G474" i="18" s="1"/>
  <c r="BC474" i="21" s="1"/>
  <c r="F474" i="6"/>
  <c r="F474" i="18" s="1"/>
  <c r="AG474" i="21" s="1"/>
  <c r="E474" i="6"/>
  <c r="E474" i="18" s="1"/>
  <c r="V474" i="21" s="1"/>
  <c r="H473" i="6"/>
  <c r="H473" i="18" s="1"/>
  <c r="BY473" i="21" s="1"/>
  <c r="G473" i="6"/>
  <c r="G473" i="18" s="1"/>
  <c r="BC473" i="21" s="1"/>
  <c r="F473" i="6"/>
  <c r="F473" i="18" s="1"/>
  <c r="AG473" i="21" s="1"/>
  <c r="E473" i="6"/>
  <c r="E473" i="18" s="1"/>
  <c r="V473" i="21" s="1"/>
  <c r="H470" i="6"/>
  <c r="H470" i="18" s="1"/>
  <c r="BY470" i="21" s="1"/>
  <c r="G470" i="6"/>
  <c r="G470" i="18" s="1"/>
  <c r="BC470" i="21" s="1"/>
  <c r="F470" i="6"/>
  <c r="F470" i="18" s="1"/>
  <c r="AG470" i="21" s="1"/>
  <c r="E470" i="6"/>
  <c r="E470" i="18" s="1"/>
  <c r="V470" i="21" s="1"/>
  <c r="H469" i="6"/>
  <c r="H469" i="18" s="1"/>
  <c r="BY469" i="21" s="1"/>
  <c r="G469" i="6"/>
  <c r="G469" i="18" s="1"/>
  <c r="BC469" i="21" s="1"/>
  <c r="F469" i="6"/>
  <c r="F469" i="18" s="1"/>
  <c r="AG469" i="21" s="1"/>
  <c r="E469" i="6"/>
  <c r="E469" i="18" s="1"/>
  <c r="V469" i="21" s="1"/>
  <c r="H468" i="6"/>
  <c r="H468" i="18" s="1"/>
  <c r="BY468" i="21" s="1"/>
  <c r="G468" i="6"/>
  <c r="G468" i="18" s="1"/>
  <c r="BC468" i="21" s="1"/>
  <c r="F468" i="6"/>
  <c r="F468" i="18" s="1"/>
  <c r="AG468" i="21" s="1"/>
  <c r="E468" i="6"/>
  <c r="E468" i="18" s="1"/>
  <c r="V468" i="21" s="1"/>
  <c r="H467" i="6"/>
  <c r="H467" i="18" s="1"/>
  <c r="BY467" i="21" s="1"/>
  <c r="G467" i="6"/>
  <c r="G467" i="18" s="1"/>
  <c r="BC467" i="21" s="1"/>
  <c r="F467" i="6"/>
  <c r="F467" i="18" s="1"/>
  <c r="AG467" i="21" s="1"/>
  <c r="E467" i="6"/>
  <c r="E467" i="18" s="1"/>
  <c r="V467" i="21" s="1"/>
  <c r="H466" i="6"/>
  <c r="H466" i="18" s="1"/>
  <c r="BY466" i="21" s="1"/>
  <c r="G466" i="6"/>
  <c r="G466" i="18" s="1"/>
  <c r="BC466" i="21" s="1"/>
  <c r="F466" i="6"/>
  <c r="F466" i="18" s="1"/>
  <c r="AG466" i="21" s="1"/>
  <c r="E466" i="6"/>
  <c r="E466" i="18" s="1"/>
  <c r="V466" i="21" s="1"/>
  <c r="H465" i="6"/>
  <c r="H465" i="18" s="1"/>
  <c r="BY465" i="21" s="1"/>
  <c r="G465" i="6"/>
  <c r="G465" i="18" s="1"/>
  <c r="BC465" i="21" s="1"/>
  <c r="F465" i="6"/>
  <c r="F465" i="18" s="1"/>
  <c r="AG465" i="21" s="1"/>
  <c r="E465" i="6"/>
  <c r="E465" i="18" s="1"/>
  <c r="V465" i="21" s="1"/>
  <c r="H464" i="6"/>
  <c r="H464" i="18" s="1"/>
  <c r="BY464" i="21" s="1"/>
  <c r="G464" i="6"/>
  <c r="G464" i="18" s="1"/>
  <c r="BC464" i="21" s="1"/>
  <c r="F464" i="6"/>
  <c r="F464" i="18" s="1"/>
  <c r="AG464" i="21" s="1"/>
  <c r="E464" i="6"/>
  <c r="E464" i="18" s="1"/>
  <c r="V464" i="21" s="1"/>
  <c r="H463" i="6"/>
  <c r="H463" i="18" s="1"/>
  <c r="BY463" i="21" s="1"/>
  <c r="G463" i="6"/>
  <c r="G463" i="18" s="1"/>
  <c r="BC463" i="21" s="1"/>
  <c r="F463" i="6"/>
  <c r="F463" i="18" s="1"/>
  <c r="AG463" i="21" s="1"/>
  <c r="E463" i="6"/>
  <c r="E463" i="18" s="1"/>
  <c r="V463" i="21" s="1"/>
  <c r="H462" i="6"/>
  <c r="H462" i="18" s="1"/>
  <c r="BY462" i="21" s="1"/>
  <c r="G462" i="6"/>
  <c r="G462" i="18" s="1"/>
  <c r="BC462" i="21" s="1"/>
  <c r="F462" i="6"/>
  <c r="F462" i="18" s="1"/>
  <c r="AG462" i="21" s="1"/>
  <c r="E462" i="6"/>
  <c r="E462" i="18" s="1"/>
  <c r="V462" i="21" s="1"/>
  <c r="H461" i="6"/>
  <c r="H461" i="18" s="1"/>
  <c r="BY461" i="21" s="1"/>
  <c r="G461" i="6"/>
  <c r="G461" i="18" s="1"/>
  <c r="BC461" i="21" s="1"/>
  <c r="F461" i="6"/>
  <c r="F461" i="18" s="1"/>
  <c r="AG461" i="21" s="1"/>
  <c r="E461" i="6"/>
  <c r="E461" i="18" s="1"/>
  <c r="V461" i="21" s="1"/>
  <c r="H458" i="6"/>
  <c r="H458" i="18" s="1"/>
  <c r="BY458" i="21" s="1"/>
  <c r="G458" i="6"/>
  <c r="G458" i="18" s="1"/>
  <c r="BC458" i="21" s="1"/>
  <c r="F458" i="6"/>
  <c r="F458" i="18" s="1"/>
  <c r="AG458" i="21" s="1"/>
  <c r="E458" i="6"/>
  <c r="E458" i="18" s="1"/>
  <c r="V458" i="21" s="1"/>
  <c r="H457" i="6"/>
  <c r="H457" i="18" s="1"/>
  <c r="BY457" i="21" s="1"/>
  <c r="G457" i="6"/>
  <c r="G457" i="18" s="1"/>
  <c r="BC457" i="21" s="1"/>
  <c r="F457" i="6"/>
  <c r="F457" i="18" s="1"/>
  <c r="AG457" i="21" s="1"/>
  <c r="E457" i="6"/>
  <c r="E457" i="18" s="1"/>
  <c r="V457" i="21" s="1"/>
  <c r="H456" i="6"/>
  <c r="H456" i="18" s="1"/>
  <c r="BY456" i="21" s="1"/>
  <c r="G456" i="6"/>
  <c r="G456" i="18" s="1"/>
  <c r="BC456" i="21" s="1"/>
  <c r="F456" i="6"/>
  <c r="F456" i="18" s="1"/>
  <c r="AG456" i="21" s="1"/>
  <c r="E456" i="6"/>
  <c r="H455" i="6"/>
  <c r="H455" i="18" s="1"/>
  <c r="BY455" i="21" s="1"/>
  <c r="G455" i="6"/>
  <c r="G455" i="18" s="1"/>
  <c r="BC455" i="21" s="1"/>
  <c r="F455" i="6"/>
  <c r="F455" i="18" s="1"/>
  <c r="AG455" i="21" s="1"/>
  <c r="E455" i="6"/>
  <c r="E455" i="18" s="1"/>
  <c r="V455" i="21" s="1"/>
  <c r="H454" i="6"/>
  <c r="H454" i="18" s="1"/>
  <c r="BY454" i="21" s="1"/>
  <c r="G454" i="6"/>
  <c r="G454" i="18" s="1"/>
  <c r="BC454" i="21" s="1"/>
  <c r="F454" i="6"/>
  <c r="F454" i="18" s="1"/>
  <c r="AG454" i="21" s="1"/>
  <c r="E454" i="6"/>
  <c r="E454" i="18" s="1"/>
  <c r="V454" i="21" s="1"/>
  <c r="H453" i="6"/>
  <c r="H453" i="18" s="1"/>
  <c r="BY453" i="21" s="1"/>
  <c r="G453" i="6"/>
  <c r="G453" i="18" s="1"/>
  <c r="BC453" i="21" s="1"/>
  <c r="F453" i="6"/>
  <c r="F453" i="18" s="1"/>
  <c r="AG453" i="21" s="1"/>
  <c r="E453" i="6"/>
  <c r="E453" i="18" s="1"/>
  <c r="V453" i="21" s="1"/>
  <c r="H452" i="6"/>
  <c r="H452" i="18" s="1"/>
  <c r="BY452" i="21" s="1"/>
  <c r="G452" i="6"/>
  <c r="G452" i="18" s="1"/>
  <c r="BC452" i="21" s="1"/>
  <c r="F452" i="6"/>
  <c r="F452" i="18" s="1"/>
  <c r="AG452" i="21" s="1"/>
  <c r="E452" i="6"/>
  <c r="E452" i="18" s="1"/>
  <c r="V452" i="21" s="1"/>
  <c r="H451" i="6"/>
  <c r="H451" i="18" s="1"/>
  <c r="BY451" i="21" s="1"/>
  <c r="G451" i="6"/>
  <c r="G451" i="18" s="1"/>
  <c r="BC451" i="21" s="1"/>
  <c r="F451" i="6"/>
  <c r="F451" i="18" s="1"/>
  <c r="AG451" i="21" s="1"/>
  <c r="E451" i="6"/>
  <c r="E451" i="18" s="1"/>
  <c r="V451" i="21" s="1"/>
  <c r="H450" i="6"/>
  <c r="H450" i="18" s="1"/>
  <c r="BY450" i="21" s="1"/>
  <c r="G450" i="6"/>
  <c r="G450" i="18" s="1"/>
  <c r="BC450" i="21" s="1"/>
  <c r="F450" i="6"/>
  <c r="F450" i="18" s="1"/>
  <c r="AG450" i="21" s="1"/>
  <c r="E450" i="6"/>
  <c r="E450" i="18" s="1"/>
  <c r="V450" i="21" s="1"/>
  <c r="H449" i="6"/>
  <c r="H449" i="18" s="1"/>
  <c r="BY449" i="21" s="1"/>
  <c r="G449" i="6"/>
  <c r="G449" i="18" s="1"/>
  <c r="BC449" i="21" s="1"/>
  <c r="F449" i="6"/>
  <c r="F449" i="18" s="1"/>
  <c r="AG449" i="21" s="1"/>
  <c r="E449" i="6"/>
  <c r="E449" i="18" s="1"/>
  <c r="V449" i="21" s="1"/>
  <c r="H446" i="6"/>
  <c r="H446" i="18" s="1"/>
  <c r="BY446" i="21" s="1"/>
  <c r="G446" i="6"/>
  <c r="G446" i="18" s="1"/>
  <c r="BC446" i="21" s="1"/>
  <c r="F446" i="6"/>
  <c r="F446" i="18" s="1"/>
  <c r="AG446" i="21" s="1"/>
  <c r="E446" i="6"/>
  <c r="E446" i="18" s="1"/>
  <c r="V446" i="21" s="1"/>
  <c r="H445" i="6"/>
  <c r="H445" i="18" s="1"/>
  <c r="BY445" i="21" s="1"/>
  <c r="G445" i="6"/>
  <c r="G445" i="18" s="1"/>
  <c r="BC445" i="21" s="1"/>
  <c r="F445" i="6"/>
  <c r="F445" i="18" s="1"/>
  <c r="AG445" i="21" s="1"/>
  <c r="E445" i="6"/>
  <c r="E445" i="18" s="1"/>
  <c r="V445" i="21" s="1"/>
  <c r="H444" i="6"/>
  <c r="H444" i="18" s="1"/>
  <c r="BY444" i="21" s="1"/>
  <c r="G444" i="6"/>
  <c r="G444" i="18" s="1"/>
  <c r="BC444" i="21" s="1"/>
  <c r="F444" i="6"/>
  <c r="F444" i="18" s="1"/>
  <c r="AG444" i="21" s="1"/>
  <c r="E444" i="6"/>
  <c r="E444" i="18" s="1"/>
  <c r="V444" i="21" s="1"/>
  <c r="H443" i="6"/>
  <c r="H443" i="18" s="1"/>
  <c r="BY443" i="21" s="1"/>
  <c r="G443" i="6"/>
  <c r="G443" i="18" s="1"/>
  <c r="BC443" i="21" s="1"/>
  <c r="F443" i="6"/>
  <c r="F443" i="18" s="1"/>
  <c r="AG443" i="21" s="1"/>
  <c r="E443" i="6"/>
  <c r="E443" i="18" s="1"/>
  <c r="V443" i="21" s="1"/>
  <c r="H442" i="6"/>
  <c r="H442" i="18" s="1"/>
  <c r="BY442" i="21" s="1"/>
  <c r="G442" i="6"/>
  <c r="G442" i="18" s="1"/>
  <c r="BC442" i="21" s="1"/>
  <c r="F442" i="6"/>
  <c r="F442" i="18" s="1"/>
  <c r="AG442" i="21" s="1"/>
  <c r="E442" i="6"/>
  <c r="E442" i="18" s="1"/>
  <c r="V442" i="21" s="1"/>
  <c r="H441" i="6"/>
  <c r="H441" i="18" s="1"/>
  <c r="BY441" i="21" s="1"/>
  <c r="G441" i="6"/>
  <c r="G441" i="18" s="1"/>
  <c r="BC441" i="21" s="1"/>
  <c r="F441" i="6"/>
  <c r="F441" i="18" s="1"/>
  <c r="AG441" i="21" s="1"/>
  <c r="E441" i="6"/>
  <c r="E441" i="18" s="1"/>
  <c r="V441" i="21" s="1"/>
  <c r="H440" i="6"/>
  <c r="H440" i="18" s="1"/>
  <c r="BY440" i="21" s="1"/>
  <c r="G440" i="6"/>
  <c r="G440" i="18" s="1"/>
  <c r="BC440" i="21" s="1"/>
  <c r="F440" i="6"/>
  <c r="F440" i="18" s="1"/>
  <c r="AG440" i="21" s="1"/>
  <c r="E440" i="6"/>
  <c r="E440" i="18" s="1"/>
  <c r="V440" i="21" s="1"/>
  <c r="H439" i="6"/>
  <c r="H439" i="18" s="1"/>
  <c r="BY439" i="21" s="1"/>
  <c r="G439" i="6"/>
  <c r="G439" i="18" s="1"/>
  <c r="BC439" i="21" s="1"/>
  <c r="F439" i="6"/>
  <c r="F439" i="18" s="1"/>
  <c r="AG439" i="21" s="1"/>
  <c r="E439" i="6"/>
  <c r="H438" i="6"/>
  <c r="H438" i="18" s="1"/>
  <c r="BY438" i="21" s="1"/>
  <c r="G438" i="6"/>
  <c r="G438" i="18" s="1"/>
  <c r="BC438" i="21" s="1"/>
  <c r="F438" i="6"/>
  <c r="F438" i="18" s="1"/>
  <c r="AG438" i="21" s="1"/>
  <c r="E438" i="6"/>
  <c r="E438" i="18" s="1"/>
  <c r="V438" i="21" s="1"/>
  <c r="H437" i="6"/>
  <c r="H437" i="18" s="1"/>
  <c r="BY437" i="21" s="1"/>
  <c r="G437" i="6"/>
  <c r="G437" i="18" s="1"/>
  <c r="BC437" i="21" s="1"/>
  <c r="F437" i="6"/>
  <c r="F437" i="18" s="1"/>
  <c r="AG437" i="21" s="1"/>
  <c r="E437" i="6"/>
  <c r="E437" i="18" s="1"/>
  <c r="V437" i="21" s="1"/>
  <c r="H434" i="6"/>
  <c r="H434" i="18" s="1"/>
  <c r="BY434" i="21" s="1"/>
  <c r="G434" i="6"/>
  <c r="G434" i="18" s="1"/>
  <c r="BC434" i="21" s="1"/>
  <c r="F434" i="6"/>
  <c r="F434" i="18" s="1"/>
  <c r="AG434" i="21" s="1"/>
  <c r="E434" i="6"/>
  <c r="E434" i="18" s="1"/>
  <c r="V434" i="21" s="1"/>
  <c r="H433" i="6"/>
  <c r="H433" i="18" s="1"/>
  <c r="BY433" i="21" s="1"/>
  <c r="G433" i="6"/>
  <c r="G433" i="18" s="1"/>
  <c r="BC433" i="21" s="1"/>
  <c r="F433" i="6"/>
  <c r="F433" i="18" s="1"/>
  <c r="AG433" i="21" s="1"/>
  <c r="E433" i="6"/>
  <c r="E433" i="18" s="1"/>
  <c r="V433" i="21" s="1"/>
  <c r="H432" i="6"/>
  <c r="H432" i="18" s="1"/>
  <c r="BY432" i="21" s="1"/>
  <c r="G432" i="6"/>
  <c r="G432" i="18" s="1"/>
  <c r="BC432" i="21" s="1"/>
  <c r="F432" i="6"/>
  <c r="F432" i="18" s="1"/>
  <c r="AG432" i="21" s="1"/>
  <c r="E432" i="6"/>
  <c r="E432" i="18" s="1"/>
  <c r="V432" i="21" s="1"/>
  <c r="H431" i="6"/>
  <c r="H431" i="18" s="1"/>
  <c r="BY431" i="21" s="1"/>
  <c r="G431" i="6"/>
  <c r="G431" i="18" s="1"/>
  <c r="BC431" i="21" s="1"/>
  <c r="F431" i="6"/>
  <c r="F431" i="18" s="1"/>
  <c r="AG431" i="21" s="1"/>
  <c r="E431" i="6"/>
  <c r="E431" i="18" s="1"/>
  <c r="V431" i="21" s="1"/>
  <c r="H430" i="6"/>
  <c r="H430" i="18" s="1"/>
  <c r="BY430" i="21" s="1"/>
  <c r="G430" i="6"/>
  <c r="G430" i="18" s="1"/>
  <c r="BC430" i="21" s="1"/>
  <c r="F430" i="6"/>
  <c r="F430" i="18" s="1"/>
  <c r="AG430" i="21" s="1"/>
  <c r="E430" i="6"/>
  <c r="E430" i="18" s="1"/>
  <c r="V430" i="21" s="1"/>
  <c r="H429" i="6"/>
  <c r="H429" i="18" s="1"/>
  <c r="BY429" i="21" s="1"/>
  <c r="G429" i="6"/>
  <c r="G429" i="18" s="1"/>
  <c r="BC429" i="21" s="1"/>
  <c r="F429" i="6"/>
  <c r="F429" i="18" s="1"/>
  <c r="AG429" i="21" s="1"/>
  <c r="E429" i="6"/>
  <c r="E429" i="18" s="1"/>
  <c r="V429" i="21" s="1"/>
  <c r="H428" i="6"/>
  <c r="H428" i="18" s="1"/>
  <c r="BY428" i="21" s="1"/>
  <c r="G428" i="6"/>
  <c r="G428" i="18" s="1"/>
  <c r="BC428" i="21" s="1"/>
  <c r="F428" i="6"/>
  <c r="F428" i="18" s="1"/>
  <c r="AG428" i="21" s="1"/>
  <c r="E428" i="6"/>
  <c r="E428" i="18" s="1"/>
  <c r="V428" i="21" s="1"/>
  <c r="H427" i="6"/>
  <c r="H427" i="18" s="1"/>
  <c r="BY427" i="21" s="1"/>
  <c r="G427" i="6"/>
  <c r="G427" i="18" s="1"/>
  <c r="BC427" i="21" s="1"/>
  <c r="F427" i="6"/>
  <c r="F427" i="18" s="1"/>
  <c r="AG427" i="21" s="1"/>
  <c r="E427" i="6"/>
  <c r="E427" i="18" s="1"/>
  <c r="V427" i="21" s="1"/>
  <c r="H426" i="6"/>
  <c r="H426" i="18" s="1"/>
  <c r="BY426" i="21" s="1"/>
  <c r="G426" i="6"/>
  <c r="G426" i="18" s="1"/>
  <c r="BC426" i="21" s="1"/>
  <c r="F426" i="6"/>
  <c r="F426" i="18" s="1"/>
  <c r="AG426" i="21" s="1"/>
  <c r="E426" i="6"/>
  <c r="E426" i="18" s="1"/>
  <c r="V426" i="21" s="1"/>
  <c r="H425" i="6"/>
  <c r="H425" i="18" s="1"/>
  <c r="BY425" i="21" s="1"/>
  <c r="G425" i="6"/>
  <c r="G425" i="18" s="1"/>
  <c r="BC425" i="21" s="1"/>
  <c r="F425" i="6"/>
  <c r="F425" i="18" s="1"/>
  <c r="AG425" i="21" s="1"/>
  <c r="E425" i="6"/>
  <c r="E425" i="18" s="1"/>
  <c r="V425" i="21" s="1"/>
  <c r="H422" i="6"/>
  <c r="H422" i="18" s="1"/>
  <c r="BY422" i="21" s="1"/>
  <c r="G422" i="6"/>
  <c r="G422" i="18" s="1"/>
  <c r="BC422" i="21" s="1"/>
  <c r="F422" i="6"/>
  <c r="F422" i="18" s="1"/>
  <c r="AG422" i="21" s="1"/>
  <c r="E422" i="6"/>
  <c r="E422" i="18" s="1"/>
  <c r="V422" i="21" s="1"/>
  <c r="H421" i="6"/>
  <c r="H421" i="18" s="1"/>
  <c r="BY421" i="21" s="1"/>
  <c r="G421" i="6"/>
  <c r="G421" i="18" s="1"/>
  <c r="BC421" i="21" s="1"/>
  <c r="F421" i="6"/>
  <c r="F421" i="18" s="1"/>
  <c r="AG421" i="21" s="1"/>
  <c r="E421" i="6"/>
  <c r="E421" i="18" s="1"/>
  <c r="V421" i="21" s="1"/>
  <c r="H420" i="6"/>
  <c r="H420" i="18" s="1"/>
  <c r="BY420" i="21" s="1"/>
  <c r="G420" i="6"/>
  <c r="G420" i="18" s="1"/>
  <c r="BC420" i="21" s="1"/>
  <c r="F420" i="6"/>
  <c r="F420" i="18" s="1"/>
  <c r="AG420" i="21" s="1"/>
  <c r="E420" i="6"/>
  <c r="E420" i="18" s="1"/>
  <c r="V420" i="21" s="1"/>
  <c r="H419" i="6"/>
  <c r="H419" i="18" s="1"/>
  <c r="BY419" i="21" s="1"/>
  <c r="G419" i="6"/>
  <c r="G419" i="18" s="1"/>
  <c r="BC419" i="21" s="1"/>
  <c r="F419" i="6"/>
  <c r="F419" i="18" s="1"/>
  <c r="AG419" i="21" s="1"/>
  <c r="E419" i="6"/>
  <c r="E419" i="18" s="1"/>
  <c r="V419" i="21" s="1"/>
  <c r="H418" i="6"/>
  <c r="H418" i="18" s="1"/>
  <c r="BY418" i="21" s="1"/>
  <c r="G418" i="6"/>
  <c r="G418" i="18" s="1"/>
  <c r="BC418" i="21" s="1"/>
  <c r="F418" i="6"/>
  <c r="F418" i="18" s="1"/>
  <c r="AG418" i="21" s="1"/>
  <c r="E418" i="6"/>
  <c r="E418" i="18" s="1"/>
  <c r="V418" i="21" s="1"/>
  <c r="H417" i="6"/>
  <c r="H417" i="18" s="1"/>
  <c r="BY417" i="21" s="1"/>
  <c r="G417" i="6"/>
  <c r="G417" i="18" s="1"/>
  <c r="BC417" i="21" s="1"/>
  <c r="F417" i="6"/>
  <c r="F417" i="18" s="1"/>
  <c r="AG417" i="21" s="1"/>
  <c r="E417" i="6"/>
  <c r="E417" i="18" s="1"/>
  <c r="V417" i="21" s="1"/>
  <c r="H416" i="6"/>
  <c r="H416" i="18" s="1"/>
  <c r="BY416" i="21" s="1"/>
  <c r="G416" i="6"/>
  <c r="G416" i="18" s="1"/>
  <c r="BC416" i="21" s="1"/>
  <c r="F416" i="6"/>
  <c r="F416" i="18" s="1"/>
  <c r="AG416" i="21" s="1"/>
  <c r="E416" i="6"/>
  <c r="E416" i="18" s="1"/>
  <c r="V416" i="21" s="1"/>
  <c r="H415" i="6"/>
  <c r="H415" i="18" s="1"/>
  <c r="BY415" i="21" s="1"/>
  <c r="G415" i="6"/>
  <c r="G415" i="18" s="1"/>
  <c r="BC415" i="21" s="1"/>
  <c r="F415" i="6"/>
  <c r="F415" i="18" s="1"/>
  <c r="AG415" i="21" s="1"/>
  <c r="E415" i="6"/>
  <c r="E415" i="18" s="1"/>
  <c r="V415" i="21" s="1"/>
  <c r="H414" i="6"/>
  <c r="H414" i="18" s="1"/>
  <c r="BY414" i="21" s="1"/>
  <c r="G414" i="6"/>
  <c r="G414" i="18" s="1"/>
  <c r="BC414" i="21" s="1"/>
  <c r="F414" i="6"/>
  <c r="F414" i="18" s="1"/>
  <c r="AG414" i="21" s="1"/>
  <c r="E414" i="6"/>
  <c r="E414" i="18" s="1"/>
  <c r="V414" i="21" s="1"/>
  <c r="H413" i="6"/>
  <c r="H413" i="18" s="1"/>
  <c r="BY413" i="21" s="1"/>
  <c r="G413" i="6"/>
  <c r="G413" i="18" s="1"/>
  <c r="BC413" i="21" s="1"/>
  <c r="F413" i="6"/>
  <c r="F413" i="18" s="1"/>
  <c r="AG413" i="21" s="1"/>
  <c r="E413" i="6"/>
  <c r="E413" i="18" s="1"/>
  <c r="V413" i="21" s="1"/>
  <c r="H410" i="6"/>
  <c r="H410" i="18" s="1"/>
  <c r="BY410" i="21" s="1"/>
  <c r="G410" i="6"/>
  <c r="G410" i="18" s="1"/>
  <c r="BC410" i="21" s="1"/>
  <c r="F410" i="6"/>
  <c r="F410" i="18" s="1"/>
  <c r="AG410" i="21" s="1"/>
  <c r="E410" i="6"/>
  <c r="E410" i="18" s="1"/>
  <c r="V410" i="21" s="1"/>
  <c r="H409" i="6"/>
  <c r="H409" i="18" s="1"/>
  <c r="BY409" i="21" s="1"/>
  <c r="G409" i="6"/>
  <c r="G409" i="18" s="1"/>
  <c r="BC409" i="21" s="1"/>
  <c r="F409" i="6"/>
  <c r="F409" i="18" s="1"/>
  <c r="AG409" i="21" s="1"/>
  <c r="E409" i="6"/>
  <c r="E409" i="18" s="1"/>
  <c r="V409" i="21" s="1"/>
  <c r="H408" i="6"/>
  <c r="H408" i="18" s="1"/>
  <c r="BY408" i="21" s="1"/>
  <c r="G408" i="6"/>
  <c r="G408" i="18" s="1"/>
  <c r="BC408" i="21" s="1"/>
  <c r="F408" i="6"/>
  <c r="F408" i="18" s="1"/>
  <c r="AG408" i="21" s="1"/>
  <c r="E408" i="6"/>
  <c r="E408" i="18" s="1"/>
  <c r="V408" i="21" s="1"/>
  <c r="H407" i="6"/>
  <c r="H407" i="18" s="1"/>
  <c r="BY407" i="21" s="1"/>
  <c r="G407" i="6"/>
  <c r="G407" i="18" s="1"/>
  <c r="BC407" i="21" s="1"/>
  <c r="F407" i="6"/>
  <c r="F407" i="18" s="1"/>
  <c r="AG407" i="21" s="1"/>
  <c r="E407" i="6"/>
  <c r="E407" i="18" s="1"/>
  <c r="V407" i="21" s="1"/>
  <c r="H406" i="6"/>
  <c r="H406" i="18" s="1"/>
  <c r="BY406" i="21" s="1"/>
  <c r="G406" i="6"/>
  <c r="G406" i="18" s="1"/>
  <c r="BC406" i="21" s="1"/>
  <c r="F406" i="6"/>
  <c r="F406" i="18" s="1"/>
  <c r="AG406" i="21" s="1"/>
  <c r="E406" i="6"/>
  <c r="E406" i="18" s="1"/>
  <c r="V406" i="21" s="1"/>
  <c r="H405" i="6"/>
  <c r="H405" i="18" s="1"/>
  <c r="BY405" i="21" s="1"/>
  <c r="G405" i="6"/>
  <c r="G405" i="18" s="1"/>
  <c r="BC405" i="21" s="1"/>
  <c r="F405" i="6"/>
  <c r="F405" i="18" s="1"/>
  <c r="AG405" i="21" s="1"/>
  <c r="E405" i="6"/>
  <c r="E405" i="18" s="1"/>
  <c r="V405" i="21" s="1"/>
  <c r="H404" i="6"/>
  <c r="H404" i="18" s="1"/>
  <c r="BY404" i="21" s="1"/>
  <c r="G404" i="6"/>
  <c r="G404" i="18" s="1"/>
  <c r="BC404" i="21" s="1"/>
  <c r="F404" i="6"/>
  <c r="F404" i="18" s="1"/>
  <c r="AG404" i="21" s="1"/>
  <c r="E404" i="6"/>
  <c r="E404" i="18" s="1"/>
  <c r="V404" i="21" s="1"/>
  <c r="H403" i="6"/>
  <c r="H403" i="18" s="1"/>
  <c r="BY403" i="21" s="1"/>
  <c r="G403" i="6"/>
  <c r="G403" i="18" s="1"/>
  <c r="BC403" i="21" s="1"/>
  <c r="F403" i="6"/>
  <c r="F403" i="18" s="1"/>
  <c r="AG403" i="21" s="1"/>
  <c r="E403" i="6"/>
  <c r="E403" i="18" s="1"/>
  <c r="V403" i="21" s="1"/>
  <c r="H402" i="6"/>
  <c r="H402" i="18" s="1"/>
  <c r="BY402" i="21" s="1"/>
  <c r="G402" i="6"/>
  <c r="G402" i="18" s="1"/>
  <c r="BC402" i="21" s="1"/>
  <c r="F402" i="6"/>
  <c r="F402" i="18" s="1"/>
  <c r="AG402" i="21" s="1"/>
  <c r="E402" i="6"/>
  <c r="E402" i="18" s="1"/>
  <c r="V402" i="21" s="1"/>
  <c r="H401" i="6"/>
  <c r="H401" i="18" s="1"/>
  <c r="BY401" i="21" s="1"/>
  <c r="G401" i="6"/>
  <c r="G401" i="18" s="1"/>
  <c r="BC401" i="21" s="1"/>
  <c r="F401" i="6"/>
  <c r="F401" i="18" s="1"/>
  <c r="AG401" i="21" s="1"/>
  <c r="E401" i="6"/>
  <c r="E401" i="18" s="1"/>
  <c r="V401" i="21" s="1"/>
  <c r="H398" i="6"/>
  <c r="H398" i="18" s="1"/>
  <c r="BY398" i="21" s="1"/>
  <c r="G398" i="6"/>
  <c r="G398" i="18" s="1"/>
  <c r="BC398" i="21" s="1"/>
  <c r="F398" i="6"/>
  <c r="F398" i="18" s="1"/>
  <c r="AG398" i="21" s="1"/>
  <c r="E398" i="6"/>
  <c r="E398" i="18" s="1"/>
  <c r="V398" i="21" s="1"/>
  <c r="H397" i="6"/>
  <c r="H397" i="18" s="1"/>
  <c r="BY397" i="21" s="1"/>
  <c r="G397" i="6"/>
  <c r="G397" i="18" s="1"/>
  <c r="BC397" i="21" s="1"/>
  <c r="F397" i="6"/>
  <c r="F397" i="18" s="1"/>
  <c r="AG397" i="21" s="1"/>
  <c r="E397" i="6"/>
  <c r="E397" i="18" s="1"/>
  <c r="V397" i="21" s="1"/>
  <c r="H396" i="6"/>
  <c r="H396" i="18" s="1"/>
  <c r="BY396" i="21" s="1"/>
  <c r="G396" i="6"/>
  <c r="G396" i="18" s="1"/>
  <c r="BC396" i="21" s="1"/>
  <c r="F396" i="6"/>
  <c r="F396" i="18" s="1"/>
  <c r="AG396" i="21" s="1"/>
  <c r="E396" i="6"/>
  <c r="E396" i="18" s="1"/>
  <c r="V396" i="21" s="1"/>
  <c r="H395" i="6"/>
  <c r="H395" i="18" s="1"/>
  <c r="BY395" i="21" s="1"/>
  <c r="G395" i="6"/>
  <c r="G395" i="18" s="1"/>
  <c r="BC395" i="21" s="1"/>
  <c r="F395" i="6"/>
  <c r="F395" i="18" s="1"/>
  <c r="AG395" i="21" s="1"/>
  <c r="E395" i="6"/>
  <c r="E395" i="18" s="1"/>
  <c r="V395" i="21" s="1"/>
  <c r="H394" i="6"/>
  <c r="H394" i="18" s="1"/>
  <c r="BY394" i="21" s="1"/>
  <c r="G394" i="6"/>
  <c r="G394" i="18" s="1"/>
  <c r="BC394" i="21" s="1"/>
  <c r="F394" i="6"/>
  <c r="F394" i="18" s="1"/>
  <c r="AG394" i="21" s="1"/>
  <c r="E394" i="6"/>
  <c r="E394" i="18" s="1"/>
  <c r="V394" i="21" s="1"/>
  <c r="H393" i="6"/>
  <c r="H393" i="18" s="1"/>
  <c r="BY393" i="21" s="1"/>
  <c r="G393" i="6"/>
  <c r="G393" i="18" s="1"/>
  <c r="BC393" i="21" s="1"/>
  <c r="F393" i="6"/>
  <c r="F393" i="18" s="1"/>
  <c r="AG393" i="21" s="1"/>
  <c r="E393" i="6"/>
  <c r="H392" i="6"/>
  <c r="H392" i="18" s="1"/>
  <c r="BY392" i="21" s="1"/>
  <c r="G392" i="6"/>
  <c r="G392" i="18" s="1"/>
  <c r="BC392" i="21" s="1"/>
  <c r="F392" i="6"/>
  <c r="F392" i="18" s="1"/>
  <c r="AG392" i="21" s="1"/>
  <c r="E392" i="6"/>
  <c r="E392" i="18" s="1"/>
  <c r="V392" i="21" s="1"/>
  <c r="H391" i="6"/>
  <c r="H391" i="18" s="1"/>
  <c r="BY391" i="21" s="1"/>
  <c r="G391" i="6"/>
  <c r="G391" i="18" s="1"/>
  <c r="BC391" i="21" s="1"/>
  <c r="F391" i="6"/>
  <c r="F391" i="18" s="1"/>
  <c r="AG391" i="21" s="1"/>
  <c r="E391" i="6"/>
  <c r="E391" i="18" s="1"/>
  <c r="V391" i="21" s="1"/>
  <c r="H390" i="6"/>
  <c r="H390" i="18" s="1"/>
  <c r="BY390" i="21" s="1"/>
  <c r="G390" i="6"/>
  <c r="G390" i="18" s="1"/>
  <c r="BC390" i="21" s="1"/>
  <c r="F390" i="6"/>
  <c r="F390" i="18" s="1"/>
  <c r="AG390" i="21" s="1"/>
  <c r="E390" i="6"/>
  <c r="E390" i="18" s="1"/>
  <c r="V390" i="21" s="1"/>
  <c r="H389" i="6"/>
  <c r="H389" i="18" s="1"/>
  <c r="BY389" i="21" s="1"/>
  <c r="G389" i="6"/>
  <c r="G389" i="18" s="1"/>
  <c r="BC389" i="21" s="1"/>
  <c r="F389" i="6"/>
  <c r="F389" i="18" s="1"/>
  <c r="AG389" i="21" s="1"/>
  <c r="E389" i="6"/>
  <c r="E389" i="18" s="1"/>
  <c r="V389" i="21" s="1"/>
  <c r="H386" i="6"/>
  <c r="H386" i="18" s="1"/>
  <c r="BY386" i="21" s="1"/>
  <c r="G386" i="6"/>
  <c r="G386" i="18" s="1"/>
  <c r="BC386" i="21" s="1"/>
  <c r="F386" i="6"/>
  <c r="F386" i="18" s="1"/>
  <c r="AG386" i="21" s="1"/>
  <c r="E386" i="6"/>
  <c r="E386" i="18" s="1"/>
  <c r="V386" i="21" s="1"/>
  <c r="H385" i="6"/>
  <c r="H385" i="18" s="1"/>
  <c r="BY385" i="21" s="1"/>
  <c r="G385" i="6"/>
  <c r="G385" i="18" s="1"/>
  <c r="BC385" i="21" s="1"/>
  <c r="F385" i="6"/>
  <c r="F385" i="18" s="1"/>
  <c r="AG385" i="21" s="1"/>
  <c r="E385" i="6"/>
  <c r="E385" i="18" s="1"/>
  <c r="V385" i="21" s="1"/>
  <c r="H384" i="6"/>
  <c r="H384" i="18" s="1"/>
  <c r="BY384" i="21" s="1"/>
  <c r="G384" i="6"/>
  <c r="G384" i="18" s="1"/>
  <c r="BC384" i="21" s="1"/>
  <c r="F384" i="6"/>
  <c r="F384" i="18" s="1"/>
  <c r="AG384" i="21" s="1"/>
  <c r="E384" i="6"/>
  <c r="H383" i="6"/>
  <c r="H383" i="18" s="1"/>
  <c r="BY383" i="21" s="1"/>
  <c r="G383" i="6"/>
  <c r="G383" i="18" s="1"/>
  <c r="BC383" i="21" s="1"/>
  <c r="F383" i="6"/>
  <c r="F383" i="18" s="1"/>
  <c r="AG383" i="21" s="1"/>
  <c r="E383" i="6"/>
  <c r="E383" i="18" s="1"/>
  <c r="V383" i="21" s="1"/>
  <c r="H382" i="6"/>
  <c r="H382" i="18" s="1"/>
  <c r="BY382" i="21" s="1"/>
  <c r="G382" i="6"/>
  <c r="G382" i="18" s="1"/>
  <c r="BC382" i="21" s="1"/>
  <c r="F382" i="6"/>
  <c r="F382" i="18" s="1"/>
  <c r="AG382" i="21" s="1"/>
  <c r="E382" i="6"/>
  <c r="E382" i="18" s="1"/>
  <c r="V382" i="21" s="1"/>
  <c r="H381" i="6"/>
  <c r="H381" i="18" s="1"/>
  <c r="BY381" i="21" s="1"/>
  <c r="G381" i="6"/>
  <c r="G381" i="18" s="1"/>
  <c r="BC381" i="21" s="1"/>
  <c r="F381" i="6"/>
  <c r="F381" i="18" s="1"/>
  <c r="AG381" i="21" s="1"/>
  <c r="E381" i="6"/>
  <c r="E381" i="18" s="1"/>
  <c r="V381" i="21" s="1"/>
  <c r="H380" i="6"/>
  <c r="H380" i="18" s="1"/>
  <c r="BY380" i="21" s="1"/>
  <c r="G380" i="6"/>
  <c r="G380" i="18" s="1"/>
  <c r="BC380" i="21" s="1"/>
  <c r="F380" i="6"/>
  <c r="F380" i="18" s="1"/>
  <c r="AG380" i="21" s="1"/>
  <c r="E380" i="6"/>
  <c r="E380" i="18" s="1"/>
  <c r="V380" i="21" s="1"/>
  <c r="H379" i="6"/>
  <c r="H379" i="18" s="1"/>
  <c r="BY379" i="21" s="1"/>
  <c r="G379" i="6"/>
  <c r="G379" i="18" s="1"/>
  <c r="BC379" i="21" s="1"/>
  <c r="F379" i="6"/>
  <c r="F379" i="18" s="1"/>
  <c r="AG379" i="21" s="1"/>
  <c r="E379" i="6"/>
  <c r="E379" i="18" s="1"/>
  <c r="V379" i="21" s="1"/>
  <c r="H378" i="6"/>
  <c r="H378" i="18" s="1"/>
  <c r="BY378" i="21" s="1"/>
  <c r="G378" i="6"/>
  <c r="G378" i="18" s="1"/>
  <c r="BC378" i="21" s="1"/>
  <c r="F378" i="6"/>
  <c r="F378" i="18" s="1"/>
  <c r="AG378" i="21" s="1"/>
  <c r="E378" i="6"/>
  <c r="E378" i="18" s="1"/>
  <c r="V378" i="21" s="1"/>
  <c r="H377" i="6"/>
  <c r="H377" i="18" s="1"/>
  <c r="BY377" i="21" s="1"/>
  <c r="G377" i="6"/>
  <c r="G377" i="18" s="1"/>
  <c r="BC377" i="21" s="1"/>
  <c r="F377" i="6"/>
  <c r="F377" i="18" s="1"/>
  <c r="AG377" i="21" s="1"/>
  <c r="E377" i="6"/>
  <c r="E377" i="18" s="1"/>
  <c r="V377" i="21" s="1"/>
  <c r="H374" i="6"/>
  <c r="H374" i="18" s="1"/>
  <c r="BY374" i="21" s="1"/>
  <c r="G374" i="6"/>
  <c r="G374" i="18" s="1"/>
  <c r="BC374" i="21" s="1"/>
  <c r="F374" i="6"/>
  <c r="F374" i="18" s="1"/>
  <c r="AG374" i="21" s="1"/>
  <c r="E374" i="6"/>
  <c r="E374" i="18" s="1"/>
  <c r="V374" i="21" s="1"/>
  <c r="H373" i="6"/>
  <c r="H373" i="18" s="1"/>
  <c r="BY373" i="21" s="1"/>
  <c r="G373" i="6"/>
  <c r="G373" i="18" s="1"/>
  <c r="BC373" i="21" s="1"/>
  <c r="F373" i="6"/>
  <c r="F373" i="18" s="1"/>
  <c r="AG373" i="21" s="1"/>
  <c r="E373" i="6"/>
  <c r="E373" i="18" s="1"/>
  <c r="V373" i="21" s="1"/>
  <c r="H372" i="6"/>
  <c r="H372" i="18" s="1"/>
  <c r="BY372" i="21" s="1"/>
  <c r="G372" i="6"/>
  <c r="G372" i="18" s="1"/>
  <c r="BC372" i="21" s="1"/>
  <c r="F372" i="6"/>
  <c r="F372" i="18" s="1"/>
  <c r="AG372" i="21" s="1"/>
  <c r="E372" i="6"/>
  <c r="E372" i="18" s="1"/>
  <c r="V372" i="21" s="1"/>
  <c r="H371" i="6"/>
  <c r="H371" i="18" s="1"/>
  <c r="BY371" i="21" s="1"/>
  <c r="G371" i="6"/>
  <c r="G371" i="18" s="1"/>
  <c r="BC371" i="21" s="1"/>
  <c r="F371" i="6"/>
  <c r="F371" i="18" s="1"/>
  <c r="AG371" i="21" s="1"/>
  <c r="E371" i="6"/>
  <c r="E371" i="18" s="1"/>
  <c r="V371" i="21" s="1"/>
  <c r="H370" i="6"/>
  <c r="H370" i="18" s="1"/>
  <c r="BY370" i="21" s="1"/>
  <c r="G370" i="6"/>
  <c r="G370" i="18" s="1"/>
  <c r="BC370" i="21" s="1"/>
  <c r="F370" i="6"/>
  <c r="F370" i="18" s="1"/>
  <c r="AG370" i="21" s="1"/>
  <c r="E370" i="6"/>
  <c r="E370" i="18" s="1"/>
  <c r="V370" i="21" s="1"/>
  <c r="H369" i="6"/>
  <c r="H369" i="18" s="1"/>
  <c r="BY369" i="21" s="1"/>
  <c r="G369" i="6"/>
  <c r="G369" i="18" s="1"/>
  <c r="BC369" i="21" s="1"/>
  <c r="F369" i="6"/>
  <c r="F369" i="18" s="1"/>
  <c r="AG369" i="21" s="1"/>
  <c r="E369" i="6"/>
  <c r="E369" i="18" s="1"/>
  <c r="V369" i="21" s="1"/>
  <c r="H368" i="6"/>
  <c r="H368" i="18" s="1"/>
  <c r="BY368" i="21" s="1"/>
  <c r="G368" i="6"/>
  <c r="G368" i="18" s="1"/>
  <c r="BC368" i="21" s="1"/>
  <c r="F368" i="6"/>
  <c r="F368" i="18" s="1"/>
  <c r="AG368" i="21" s="1"/>
  <c r="E368" i="6"/>
  <c r="E368" i="18" s="1"/>
  <c r="V368" i="21" s="1"/>
  <c r="H367" i="6"/>
  <c r="H367" i="18" s="1"/>
  <c r="BY367" i="21" s="1"/>
  <c r="G367" i="6"/>
  <c r="G367" i="18" s="1"/>
  <c r="BC367" i="21" s="1"/>
  <c r="F367" i="6"/>
  <c r="F367" i="18" s="1"/>
  <c r="AG367" i="21" s="1"/>
  <c r="E367" i="6"/>
  <c r="H366" i="6"/>
  <c r="H366" i="18" s="1"/>
  <c r="BY366" i="21" s="1"/>
  <c r="G366" i="6"/>
  <c r="G366" i="18" s="1"/>
  <c r="BC366" i="21" s="1"/>
  <c r="F366" i="6"/>
  <c r="F366" i="18" s="1"/>
  <c r="AG366" i="21" s="1"/>
  <c r="E366" i="6"/>
  <c r="E366" i="18" s="1"/>
  <c r="V366" i="21" s="1"/>
  <c r="H365" i="6"/>
  <c r="H365" i="18" s="1"/>
  <c r="BY365" i="21" s="1"/>
  <c r="G365" i="6"/>
  <c r="G365" i="18" s="1"/>
  <c r="BC365" i="21" s="1"/>
  <c r="F365" i="6"/>
  <c r="F365" i="18" s="1"/>
  <c r="AG365" i="21" s="1"/>
  <c r="E365" i="6"/>
  <c r="E365" i="18" s="1"/>
  <c r="V365" i="21" s="1"/>
  <c r="H362" i="6"/>
  <c r="H362" i="18" s="1"/>
  <c r="BY362" i="21" s="1"/>
  <c r="G362" i="6"/>
  <c r="G362" i="18" s="1"/>
  <c r="BC362" i="21" s="1"/>
  <c r="F362" i="6"/>
  <c r="F362" i="18" s="1"/>
  <c r="AG362" i="21" s="1"/>
  <c r="E362" i="6"/>
  <c r="E362" i="18" s="1"/>
  <c r="V362" i="21" s="1"/>
  <c r="H361" i="6"/>
  <c r="H361" i="18" s="1"/>
  <c r="BY361" i="21" s="1"/>
  <c r="G361" i="6"/>
  <c r="G361" i="18" s="1"/>
  <c r="BC361" i="21" s="1"/>
  <c r="F361" i="6"/>
  <c r="F361" i="18" s="1"/>
  <c r="AG361" i="21" s="1"/>
  <c r="E361" i="6"/>
  <c r="E361" i="18" s="1"/>
  <c r="V361" i="21" s="1"/>
  <c r="H360" i="6"/>
  <c r="H360" i="18" s="1"/>
  <c r="BY360" i="21" s="1"/>
  <c r="G360" i="6"/>
  <c r="G360" i="18" s="1"/>
  <c r="BC360" i="21" s="1"/>
  <c r="F360" i="6"/>
  <c r="F360" i="18" s="1"/>
  <c r="AG360" i="21" s="1"/>
  <c r="E360" i="6"/>
  <c r="E360" i="18" s="1"/>
  <c r="V360" i="21" s="1"/>
  <c r="H359" i="6"/>
  <c r="H359" i="18" s="1"/>
  <c r="BY359" i="21" s="1"/>
  <c r="G359" i="6"/>
  <c r="G359" i="18" s="1"/>
  <c r="BC359" i="21" s="1"/>
  <c r="F359" i="6"/>
  <c r="F359" i="18" s="1"/>
  <c r="AG359" i="21" s="1"/>
  <c r="E359" i="6"/>
  <c r="E359" i="18" s="1"/>
  <c r="V359" i="21" s="1"/>
  <c r="H358" i="6"/>
  <c r="H358" i="18" s="1"/>
  <c r="BY358" i="21" s="1"/>
  <c r="G358" i="6"/>
  <c r="G358" i="18" s="1"/>
  <c r="BC358" i="21" s="1"/>
  <c r="F358" i="6"/>
  <c r="F358" i="18" s="1"/>
  <c r="AG358" i="21" s="1"/>
  <c r="E358" i="6"/>
  <c r="H357" i="6"/>
  <c r="H357" i="18" s="1"/>
  <c r="BY357" i="21" s="1"/>
  <c r="G357" i="6"/>
  <c r="G357" i="18" s="1"/>
  <c r="BC357" i="21" s="1"/>
  <c r="F357" i="6"/>
  <c r="F357" i="18" s="1"/>
  <c r="AG357" i="21" s="1"/>
  <c r="E357" i="6"/>
  <c r="E357" i="18" s="1"/>
  <c r="V357" i="21" s="1"/>
  <c r="H356" i="6"/>
  <c r="H356" i="18" s="1"/>
  <c r="BY356" i="21" s="1"/>
  <c r="G356" i="6"/>
  <c r="G356" i="18" s="1"/>
  <c r="BC356" i="21" s="1"/>
  <c r="F356" i="6"/>
  <c r="F356" i="18" s="1"/>
  <c r="AG356" i="21" s="1"/>
  <c r="E356" i="6"/>
  <c r="E356" i="18" s="1"/>
  <c r="V356" i="21" s="1"/>
  <c r="H355" i="6"/>
  <c r="H355" i="18" s="1"/>
  <c r="BY355" i="21" s="1"/>
  <c r="G355" i="6"/>
  <c r="G355" i="18" s="1"/>
  <c r="BC355" i="21" s="1"/>
  <c r="F355" i="6"/>
  <c r="F355" i="18" s="1"/>
  <c r="AG355" i="21" s="1"/>
  <c r="E355" i="6"/>
  <c r="E355" i="18" s="1"/>
  <c r="V355" i="21" s="1"/>
  <c r="H354" i="6"/>
  <c r="H354" i="18" s="1"/>
  <c r="BY354" i="21" s="1"/>
  <c r="G354" i="6"/>
  <c r="G354" i="18" s="1"/>
  <c r="BC354" i="21" s="1"/>
  <c r="F354" i="6"/>
  <c r="F354" i="18" s="1"/>
  <c r="AG354" i="21" s="1"/>
  <c r="E354" i="6"/>
  <c r="E354" i="18" s="1"/>
  <c r="V354" i="21" s="1"/>
  <c r="H353" i="6"/>
  <c r="H353" i="18" s="1"/>
  <c r="BY353" i="21" s="1"/>
  <c r="G353" i="6"/>
  <c r="G353" i="18" s="1"/>
  <c r="BC353" i="21" s="1"/>
  <c r="F353" i="6"/>
  <c r="F353" i="18" s="1"/>
  <c r="AG353" i="21" s="1"/>
  <c r="E353" i="6"/>
  <c r="E353" i="18" s="1"/>
  <c r="V353" i="21" s="1"/>
  <c r="H350" i="6"/>
  <c r="H350" i="18" s="1"/>
  <c r="BY350" i="21" s="1"/>
  <c r="G350" i="6"/>
  <c r="G350" i="18" s="1"/>
  <c r="BC350" i="21" s="1"/>
  <c r="F350" i="6"/>
  <c r="F350" i="18" s="1"/>
  <c r="AG350" i="21" s="1"/>
  <c r="E350" i="6"/>
  <c r="E350" i="18" s="1"/>
  <c r="V350" i="21" s="1"/>
  <c r="H349" i="6"/>
  <c r="H349" i="18" s="1"/>
  <c r="BY349" i="21" s="1"/>
  <c r="G349" i="6"/>
  <c r="G349" i="18" s="1"/>
  <c r="BC349" i="21" s="1"/>
  <c r="F349" i="6"/>
  <c r="F349" i="18" s="1"/>
  <c r="AG349" i="21" s="1"/>
  <c r="E349" i="6"/>
  <c r="E349" i="18" s="1"/>
  <c r="V349" i="21" s="1"/>
  <c r="H348" i="6"/>
  <c r="H348" i="18" s="1"/>
  <c r="BY348" i="21" s="1"/>
  <c r="G348" i="6"/>
  <c r="G348" i="18" s="1"/>
  <c r="BC348" i="21" s="1"/>
  <c r="F348" i="6"/>
  <c r="F348" i="18" s="1"/>
  <c r="AG348" i="21" s="1"/>
  <c r="E348" i="6"/>
  <c r="E348" i="18" s="1"/>
  <c r="V348" i="21" s="1"/>
  <c r="H347" i="6"/>
  <c r="H347" i="18" s="1"/>
  <c r="BY347" i="21" s="1"/>
  <c r="G347" i="6"/>
  <c r="G347" i="18" s="1"/>
  <c r="BC347" i="21" s="1"/>
  <c r="F347" i="6"/>
  <c r="F347" i="18" s="1"/>
  <c r="AG347" i="21" s="1"/>
  <c r="E347" i="6"/>
  <c r="E347" i="18" s="1"/>
  <c r="V347" i="21" s="1"/>
  <c r="H346" i="6"/>
  <c r="H346" i="18" s="1"/>
  <c r="BY346" i="21" s="1"/>
  <c r="G346" i="6"/>
  <c r="G346" i="18" s="1"/>
  <c r="BC346" i="21" s="1"/>
  <c r="F346" i="6"/>
  <c r="F346" i="18" s="1"/>
  <c r="AG346" i="21" s="1"/>
  <c r="E346" i="6"/>
  <c r="E346" i="18" s="1"/>
  <c r="V346" i="21" s="1"/>
  <c r="H345" i="6"/>
  <c r="H345" i="18" s="1"/>
  <c r="BY345" i="21" s="1"/>
  <c r="G345" i="6"/>
  <c r="G345" i="18" s="1"/>
  <c r="BC345" i="21" s="1"/>
  <c r="F345" i="6"/>
  <c r="F345" i="18" s="1"/>
  <c r="AG345" i="21" s="1"/>
  <c r="E345" i="6"/>
  <c r="E345" i="18" s="1"/>
  <c r="V345" i="21" s="1"/>
  <c r="H344" i="6"/>
  <c r="H344" i="18" s="1"/>
  <c r="BY344" i="21" s="1"/>
  <c r="G344" i="6"/>
  <c r="G344" i="18" s="1"/>
  <c r="BC344" i="21" s="1"/>
  <c r="F344" i="6"/>
  <c r="F344" i="18" s="1"/>
  <c r="AG344" i="21" s="1"/>
  <c r="E344" i="6"/>
  <c r="E344" i="18" s="1"/>
  <c r="V344" i="21" s="1"/>
  <c r="H343" i="6"/>
  <c r="H343" i="18" s="1"/>
  <c r="BY343" i="21" s="1"/>
  <c r="G343" i="6"/>
  <c r="G343" i="18" s="1"/>
  <c r="BC343" i="21" s="1"/>
  <c r="F343" i="6"/>
  <c r="F343" i="18" s="1"/>
  <c r="AG343" i="21" s="1"/>
  <c r="E343" i="6"/>
  <c r="H342" i="6"/>
  <c r="H342" i="18" s="1"/>
  <c r="BY342" i="21" s="1"/>
  <c r="G342" i="6"/>
  <c r="G342" i="18" s="1"/>
  <c r="BC342" i="21" s="1"/>
  <c r="F342" i="6"/>
  <c r="F342" i="18" s="1"/>
  <c r="AG342" i="21" s="1"/>
  <c r="E342" i="6"/>
  <c r="E342" i="18" s="1"/>
  <c r="V342" i="21" s="1"/>
  <c r="H341" i="6"/>
  <c r="H341" i="18" s="1"/>
  <c r="BY341" i="21" s="1"/>
  <c r="G341" i="6"/>
  <c r="G341" i="18" s="1"/>
  <c r="BC341" i="21" s="1"/>
  <c r="F341" i="6"/>
  <c r="F341" i="18" s="1"/>
  <c r="AG341" i="21" s="1"/>
  <c r="E341" i="6"/>
  <c r="E341" i="18" s="1"/>
  <c r="V341" i="21" s="1"/>
  <c r="H338" i="6"/>
  <c r="H338" i="18" s="1"/>
  <c r="BY338" i="21" s="1"/>
  <c r="G338" i="6"/>
  <c r="G338" i="18" s="1"/>
  <c r="BC338" i="21" s="1"/>
  <c r="F338" i="6"/>
  <c r="F338" i="18" s="1"/>
  <c r="AG338" i="21" s="1"/>
  <c r="E338" i="6"/>
  <c r="E338" i="18" s="1"/>
  <c r="V338" i="21" s="1"/>
  <c r="H337" i="6"/>
  <c r="H337" i="18" s="1"/>
  <c r="BY337" i="21" s="1"/>
  <c r="G337" i="6"/>
  <c r="G337" i="18" s="1"/>
  <c r="BC337" i="21" s="1"/>
  <c r="F337" i="6"/>
  <c r="F337" i="18" s="1"/>
  <c r="AG337" i="21" s="1"/>
  <c r="E337" i="6"/>
  <c r="E337" i="18" s="1"/>
  <c r="V337" i="21" s="1"/>
  <c r="H336" i="6"/>
  <c r="H336" i="18" s="1"/>
  <c r="BY336" i="21" s="1"/>
  <c r="G336" i="6"/>
  <c r="G336" i="18" s="1"/>
  <c r="BC336" i="21" s="1"/>
  <c r="F336" i="6"/>
  <c r="F336" i="18" s="1"/>
  <c r="AG336" i="21" s="1"/>
  <c r="E336" i="6"/>
  <c r="E336" i="18" s="1"/>
  <c r="V336" i="21" s="1"/>
  <c r="H335" i="6"/>
  <c r="H335" i="18" s="1"/>
  <c r="BY335" i="21" s="1"/>
  <c r="G335" i="6"/>
  <c r="G335" i="18" s="1"/>
  <c r="BC335" i="21" s="1"/>
  <c r="F335" i="6"/>
  <c r="F335" i="18" s="1"/>
  <c r="AG335" i="21" s="1"/>
  <c r="E335" i="6"/>
  <c r="E335" i="18" s="1"/>
  <c r="V335" i="21" s="1"/>
  <c r="H334" i="6"/>
  <c r="H334" i="18" s="1"/>
  <c r="BY334" i="21" s="1"/>
  <c r="G334" i="6"/>
  <c r="G334" i="18" s="1"/>
  <c r="BC334" i="21" s="1"/>
  <c r="F334" i="6"/>
  <c r="F334" i="18" s="1"/>
  <c r="AG334" i="21" s="1"/>
  <c r="E334" i="6"/>
  <c r="E334" i="18" s="1"/>
  <c r="V334" i="21" s="1"/>
  <c r="H333" i="6"/>
  <c r="H333" i="18" s="1"/>
  <c r="BY333" i="21" s="1"/>
  <c r="G333" i="6"/>
  <c r="G333" i="18" s="1"/>
  <c r="BC333" i="21" s="1"/>
  <c r="F333" i="6"/>
  <c r="F333" i="18" s="1"/>
  <c r="AG333" i="21" s="1"/>
  <c r="E333" i="6"/>
  <c r="E333" i="18" s="1"/>
  <c r="V333" i="21" s="1"/>
  <c r="H332" i="6"/>
  <c r="H332" i="18" s="1"/>
  <c r="BY332" i="21" s="1"/>
  <c r="G332" i="6"/>
  <c r="G332" i="18" s="1"/>
  <c r="BC332" i="21" s="1"/>
  <c r="F332" i="6"/>
  <c r="F332" i="18" s="1"/>
  <c r="AG332" i="21" s="1"/>
  <c r="E332" i="6"/>
  <c r="E332" i="18" s="1"/>
  <c r="V332" i="21" s="1"/>
  <c r="H331" i="6"/>
  <c r="H331" i="18" s="1"/>
  <c r="BY331" i="21" s="1"/>
  <c r="G331" i="6"/>
  <c r="G331" i="18" s="1"/>
  <c r="BC331" i="21" s="1"/>
  <c r="F331" i="6"/>
  <c r="F331" i="18" s="1"/>
  <c r="AG331" i="21" s="1"/>
  <c r="E331" i="6"/>
  <c r="E331" i="18" s="1"/>
  <c r="V331" i="21" s="1"/>
  <c r="H330" i="6"/>
  <c r="H330" i="18" s="1"/>
  <c r="BY330" i="21" s="1"/>
  <c r="G330" i="6"/>
  <c r="G330" i="18" s="1"/>
  <c r="BC330" i="21" s="1"/>
  <c r="F330" i="6"/>
  <c r="F330" i="18" s="1"/>
  <c r="AG330" i="21" s="1"/>
  <c r="E330" i="6"/>
  <c r="E330" i="18" s="1"/>
  <c r="V330" i="21" s="1"/>
  <c r="H329" i="6"/>
  <c r="H329" i="18" s="1"/>
  <c r="BY329" i="21" s="1"/>
  <c r="G329" i="6"/>
  <c r="G329" i="18" s="1"/>
  <c r="BC329" i="21" s="1"/>
  <c r="F329" i="6"/>
  <c r="F329" i="18" s="1"/>
  <c r="AG329" i="21" s="1"/>
  <c r="E329" i="6"/>
  <c r="E329" i="18" s="1"/>
  <c r="V329" i="21" s="1"/>
  <c r="H326" i="6"/>
  <c r="H326" i="18" s="1"/>
  <c r="BY326" i="21" s="1"/>
  <c r="G326" i="6"/>
  <c r="G326" i="18" s="1"/>
  <c r="BC326" i="21" s="1"/>
  <c r="F326" i="6"/>
  <c r="F326" i="18" s="1"/>
  <c r="AG326" i="21" s="1"/>
  <c r="E326" i="6"/>
  <c r="E326" i="18" s="1"/>
  <c r="V326" i="21" s="1"/>
  <c r="H325" i="6"/>
  <c r="H325" i="18" s="1"/>
  <c r="BY325" i="21" s="1"/>
  <c r="G325" i="6"/>
  <c r="G325" i="18" s="1"/>
  <c r="BC325" i="21" s="1"/>
  <c r="F325" i="6"/>
  <c r="F325" i="18" s="1"/>
  <c r="AG325" i="21" s="1"/>
  <c r="E325" i="6"/>
  <c r="E325" i="18" s="1"/>
  <c r="V325" i="21" s="1"/>
  <c r="H324" i="6"/>
  <c r="H324" i="18" s="1"/>
  <c r="BY324" i="21" s="1"/>
  <c r="G324" i="6"/>
  <c r="G324" i="18" s="1"/>
  <c r="BC324" i="21" s="1"/>
  <c r="F324" i="6"/>
  <c r="F324" i="18" s="1"/>
  <c r="AG324" i="21" s="1"/>
  <c r="E324" i="6"/>
  <c r="E324" i="18" s="1"/>
  <c r="V324" i="21" s="1"/>
  <c r="H323" i="6"/>
  <c r="H323" i="18" s="1"/>
  <c r="BY323" i="21" s="1"/>
  <c r="G323" i="6"/>
  <c r="G323" i="18" s="1"/>
  <c r="BC323" i="21" s="1"/>
  <c r="F323" i="6"/>
  <c r="F323" i="18" s="1"/>
  <c r="AG323" i="21" s="1"/>
  <c r="E323" i="6"/>
  <c r="E323" i="18" s="1"/>
  <c r="V323" i="21" s="1"/>
  <c r="H322" i="6"/>
  <c r="H322" i="18" s="1"/>
  <c r="BY322" i="21" s="1"/>
  <c r="G322" i="6"/>
  <c r="G322" i="18" s="1"/>
  <c r="BC322" i="21" s="1"/>
  <c r="F322" i="6"/>
  <c r="F322" i="18" s="1"/>
  <c r="AG322" i="21" s="1"/>
  <c r="E322" i="6"/>
  <c r="E322" i="18" s="1"/>
  <c r="V322" i="21" s="1"/>
  <c r="H321" i="6"/>
  <c r="H321" i="18" s="1"/>
  <c r="BY321" i="21" s="1"/>
  <c r="G321" i="6"/>
  <c r="G321" i="18" s="1"/>
  <c r="BC321" i="21" s="1"/>
  <c r="F321" i="6"/>
  <c r="F321" i="18" s="1"/>
  <c r="AG321" i="21" s="1"/>
  <c r="E321" i="6"/>
  <c r="E321" i="18" s="1"/>
  <c r="V321" i="21" s="1"/>
  <c r="H320" i="6"/>
  <c r="H320" i="18" s="1"/>
  <c r="BY320" i="21" s="1"/>
  <c r="G320" i="6"/>
  <c r="G320" i="18" s="1"/>
  <c r="BC320" i="21" s="1"/>
  <c r="F320" i="6"/>
  <c r="F320" i="18" s="1"/>
  <c r="AG320" i="21" s="1"/>
  <c r="E320" i="6"/>
  <c r="E320" i="18" s="1"/>
  <c r="V320" i="21" s="1"/>
  <c r="H319" i="6"/>
  <c r="H319" i="18" s="1"/>
  <c r="BY319" i="21" s="1"/>
  <c r="G319" i="6"/>
  <c r="G319" i="18" s="1"/>
  <c r="BC319" i="21" s="1"/>
  <c r="F319" i="6"/>
  <c r="F319" i="18" s="1"/>
  <c r="AG319" i="21" s="1"/>
  <c r="E319" i="6"/>
  <c r="H318" i="6"/>
  <c r="H318" i="18" s="1"/>
  <c r="BY318" i="21" s="1"/>
  <c r="G318" i="6"/>
  <c r="G318" i="18" s="1"/>
  <c r="BC318" i="21" s="1"/>
  <c r="F318" i="6"/>
  <c r="F318" i="18" s="1"/>
  <c r="AG318" i="21" s="1"/>
  <c r="E318" i="6"/>
  <c r="E318" i="18" s="1"/>
  <c r="V318" i="21" s="1"/>
  <c r="H317" i="6"/>
  <c r="H317" i="18" s="1"/>
  <c r="BY317" i="21" s="1"/>
  <c r="G317" i="6"/>
  <c r="G317" i="18" s="1"/>
  <c r="BC317" i="21" s="1"/>
  <c r="F317" i="6"/>
  <c r="F317" i="18" s="1"/>
  <c r="AG317" i="21" s="1"/>
  <c r="E317" i="6"/>
  <c r="E317" i="18" s="1"/>
  <c r="V317" i="21" s="1"/>
  <c r="H302" i="6"/>
  <c r="H302" i="18" s="1"/>
  <c r="BY302" i="21" s="1"/>
  <c r="G302" i="6"/>
  <c r="G302" i="18" s="1"/>
  <c r="BC302" i="21" s="1"/>
  <c r="F302" i="6"/>
  <c r="F302" i="18" s="1"/>
  <c r="AG302" i="21" s="1"/>
  <c r="E302" i="6"/>
  <c r="E302" i="18" s="1"/>
  <c r="V302" i="21" s="1"/>
  <c r="H301" i="6"/>
  <c r="H301" i="18" s="1"/>
  <c r="BY301" i="21" s="1"/>
  <c r="G301" i="6"/>
  <c r="G301" i="18" s="1"/>
  <c r="BC301" i="21" s="1"/>
  <c r="F301" i="6"/>
  <c r="F301" i="18" s="1"/>
  <c r="AG301" i="21" s="1"/>
  <c r="E301" i="6"/>
  <c r="E301" i="18" s="1"/>
  <c r="V301" i="21" s="1"/>
  <c r="H300" i="6"/>
  <c r="H300" i="18" s="1"/>
  <c r="BY300" i="21" s="1"/>
  <c r="G300" i="6"/>
  <c r="G300" i="18" s="1"/>
  <c r="BC300" i="21" s="1"/>
  <c r="F300" i="6"/>
  <c r="F300" i="18" s="1"/>
  <c r="AG300" i="21" s="1"/>
  <c r="E300" i="6"/>
  <c r="E300" i="18" s="1"/>
  <c r="V300" i="21" s="1"/>
  <c r="H299" i="6"/>
  <c r="H299" i="18" s="1"/>
  <c r="BY299" i="21" s="1"/>
  <c r="G299" i="6"/>
  <c r="G299" i="18" s="1"/>
  <c r="BC299" i="21" s="1"/>
  <c r="F299" i="6"/>
  <c r="F299" i="18" s="1"/>
  <c r="AG299" i="21" s="1"/>
  <c r="E299" i="6"/>
  <c r="E299" i="18" s="1"/>
  <c r="V299" i="21" s="1"/>
  <c r="H298" i="6"/>
  <c r="H298" i="18" s="1"/>
  <c r="BY298" i="21" s="1"/>
  <c r="G298" i="6"/>
  <c r="G298" i="18" s="1"/>
  <c r="BC298" i="21" s="1"/>
  <c r="F298" i="6"/>
  <c r="F298" i="18" s="1"/>
  <c r="AG298" i="21" s="1"/>
  <c r="E298" i="6"/>
  <c r="E298" i="18" s="1"/>
  <c r="V298" i="21" s="1"/>
  <c r="H297" i="6"/>
  <c r="H297" i="18" s="1"/>
  <c r="BY297" i="21" s="1"/>
  <c r="G297" i="6"/>
  <c r="G297" i="18" s="1"/>
  <c r="BC297" i="21" s="1"/>
  <c r="F297" i="6"/>
  <c r="F297" i="18" s="1"/>
  <c r="AG297" i="21" s="1"/>
  <c r="E297" i="6"/>
  <c r="E297" i="18" s="1"/>
  <c r="V297" i="21" s="1"/>
  <c r="H296" i="6"/>
  <c r="H296" i="18" s="1"/>
  <c r="BY296" i="21" s="1"/>
  <c r="G296" i="6"/>
  <c r="G296" i="18" s="1"/>
  <c r="BC296" i="21" s="1"/>
  <c r="F296" i="6"/>
  <c r="F296" i="18" s="1"/>
  <c r="AG296" i="21" s="1"/>
  <c r="E296" i="6"/>
  <c r="E296" i="18" s="1"/>
  <c r="V296" i="21" s="1"/>
  <c r="H295" i="6"/>
  <c r="H295" i="18" s="1"/>
  <c r="BY295" i="21" s="1"/>
  <c r="G295" i="6"/>
  <c r="G295" i="18" s="1"/>
  <c r="BC295" i="21" s="1"/>
  <c r="F295" i="6"/>
  <c r="F295" i="18" s="1"/>
  <c r="AG295" i="21" s="1"/>
  <c r="E295" i="6"/>
  <c r="E295" i="18" s="1"/>
  <c r="V295" i="21" s="1"/>
  <c r="H294" i="6"/>
  <c r="H294" i="18" s="1"/>
  <c r="BY294" i="21" s="1"/>
  <c r="G294" i="6"/>
  <c r="G294" i="18" s="1"/>
  <c r="BC294" i="21" s="1"/>
  <c r="F294" i="6"/>
  <c r="F294" i="18" s="1"/>
  <c r="AG294" i="21" s="1"/>
  <c r="E294" i="6"/>
  <c r="E294" i="18" s="1"/>
  <c r="V294" i="21" s="1"/>
  <c r="H293" i="6"/>
  <c r="H293" i="18" s="1"/>
  <c r="BY293" i="21" s="1"/>
  <c r="G293" i="6"/>
  <c r="G293" i="18" s="1"/>
  <c r="BC293" i="21" s="1"/>
  <c r="F293" i="6"/>
  <c r="F293" i="18" s="1"/>
  <c r="AG293" i="21" s="1"/>
  <c r="E293" i="6"/>
  <c r="E293" i="18" s="1"/>
  <c r="V293" i="21" s="1"/>
  <c r="H290" i="6"/>
  <c r="H290" i="18" s="1"/>
  <c r="BY290" i="21" s="1"/>
  <c r="G290" i="6"/>
  <c r="G290" i="18" s="1"/>
  <c r="BC290" i="21" s="1"/>
  <c r="F290" i="6"/>
  <c r="F290" i="18" s="1"/>
  <c r="AG290" i="21" s="1"/>
  <c r="E290" i="6"/>
  <c r="E290" i="18" s="1"/>
  <c r="V290" i="21" s="1"/>
  <c r="H289" i="6"/>
  <c r="H289" i="18" s="1"/>
  <c r="BY289" i="21" s="1"/>
  <c r="G289" i="6"/>
  <c r="G289" i="18" s="1"/>
  <c r="BC289" i="21" s="1"/>
  <c r="F289" i="6"/>
  <c r="F289" i="18" s="1"/>
  <c r="AG289" i="21" s="1"/>
  <c r="E289" i="6"/>
  <c r="E289" i="18" s="1"/>
  <c r="V289" i="21" s="1"/>
  <c r="H288" i="6"/>
  <c r="H288" i="18" s="1"/>
  <c r="BY288" i="21" s="1"/>
  <c r="G288" i="6"/>
  <c r="G288" i="18" s="1"/>
  <c r="BC288" i="21" s="1"/>
  <c r="F288" i="6"/>
  <c r="F288" i="18" s="1"/>
  <c r="AG288" i="21" s="1"/>
  <c r="E288" i="6"/>
  <c r="E288" i="18" s="1"/>
  <c r="V288" i="21" s="1"/>
  <c r="H287" i="6"/>
  <c r="H287" i="18" s="1"/>
  <c r="BY287" i="21" s="1"/>
  <c r="G287" i="6"/>
  <c r="G287" i="18" s="1"/>
  <c r="BC287" i="21" s="1"/>
  <c r="F287" i="6"/>
  <c r="F287" i="18" s="1"/>
  <c r="AG287" i="21" s="1"/>
  <c r="E287" i="6"/>
  <c r="E287" i="18" s="1"/>
  <c r="V287" i="21" s="1"/>
  <c r="H286" i="6"/>
  <c r="H286" i="18" s="1"/>
  <c r="BY286" i="21" s="1"/>
  <c r="G286" i="6"/>
  <c r="G286" i="18" s="1"/>
  <c r="BC286" i="21" s="1"/>
  <c r="F286" i="6"/>
  <c r="F286" i="18" s="1"/>
  <c r="AG286" i="21" s="1"/>
  <c r="E286" i="6"/>
  <c r="E286" i="18" s="1"/>
  <c r="V286" i="21" s="1"/>
  <c r="H285" i="6"/>
  <c r="H285" i="18" s="1"/>
  <c r="BY285" i="21" s="1"/>
  <c r="G285" i="6"/>
  <c r="G285" i="18" s="1"/>
  <c r="BC285" i="21" s="1"/>
  <c r="F285" i="6"/>
  <c r="F285" i="18" s="1"/>
  <c r="AG285" i="21" s="1"/>
  <c r="E285" i="6"/>
  <c r="E285" i="18" s="1"/>
  <c r="V285" i="21" s="1"/>
  <c r="H284" i="6"/>
  <c r="H284" i="18" s="1"/>
  <c r="BY284" i="21" s="1"/>
  <c r="G284" i="6"/>
  <c r="G284" i="18" s="1"/>
  <c r="BC284" i="21" s="1"/>
  <c r="F284" i="6"/>
  <c r="F284" i="18" s="1"/>
  <c r="AG284" i="21" s="1"/>
  <c r="E284" i="6"/>
  <c r="E284" i="18" s="1"/>
  <c r="V284" i="21" s="1"/>
  <c r="H283" i="6"/>
  <c r="H283" i="18" s="1"/>
  <c r="BY283" i="21" s="1"/>
  <c r="G283" i="6"/>
  <c r="G283" i="18" s="1"/>
  <c r="BC283" i="21" s="1"/>
  <c r="F283" i="6"/>
  <c r="F283" i="18" s="1"/>
  <c r="AG283" i="21" s="1"/>
  <c r="E283" i="6"/>
  <c r="E283" i="18" s="1"/>
  <c r="V283" i="21" s="1"/>
  <c r="H282" i="6"/>
  <c r="H282" i="18" s="1"/>
  <c r="BY282" i="21" s="1"/>
  <c r="G282" i="6"/>
  <c r="G282" i="18" s="1"/>
  <c r="BC282" i="21" s="1"/>
  <c r="F282" i="6"/>
  <c r="F282" i="18" s="1"/>
  <c r="AG282" i="21" s="1"/>
  <c r="E282" i="6"/>
  <c r="E282" i="18" s="1"/>
  <c r="V282" i="21" s="1"/>
  <c r="H281" i="6"/>
  <c r="H281" i="18" s="1"/>
  <c r="BY281" i="21" s="1"/>
  <c r="G281" i="6"/>
  <c r="G281" i="18" s="1"/>
  <c r="BC281" i="21" s="1"/>
  <c r="F281" i="6"/>
  <c r="F281" i="18" s="1"/>
  <c r="AG281" i="21" s="1"/>
  <c r="E281" i="6"/>
  <c r="H266" i="6"/>
  <c r="H266" i="18" s="1"/>
  <c r="BY266" i="21" s="1"/>
  <c r="G266" i="6"/>
  <c r="G266" i="18" s="1"/>
  <c r="BC266" i="21" s="1"/>
  <c r="F266" i="6"/>
  <c r="F266" i="18" s="1"/>
  <c r="AG266" i="21" s="1"/>
  <c r="E266" i="6"/>
  <c r="E266" i="18" s="1"/>
  <c r="V266" i="21" s="1"/>
  <c r="H265" i="6"/>
  <c r="H265" i="18" s="1"/>
  <c r="BY265" i="21" s="1"/>
  <c r="G265" i="6"/>
  <c r="G265" i="18" s="1"/>
  <c r="BC265" i="21" s="1"/>
  <c r="F265" i="6"/>
  <c r="F265" i="18" s="1"/>
  <c r="AG265" i="21" s="1"/>
  <c r="E265" i="6"/>
  <c r="E265" i="18" s="1"/>
  <c r="V265" i="21" s="1"/>
  <c r="H264" i="6"/>
  <c r="H264" i="18" s="1"/>
  <c r="BY264" i="21" s="1"/>
  <c r="G264" i="6"/>
  <c r="G264" i="18" s="1"/>
  <c r="BC264" i="21" s="1"/>
  <c r="F264" i="6"/>
  <c r="F264" i="18" s="1"/>
  <c r="AG264" i="21" s="1"/>
  <c r="E264" i="6"/>
  <c r="E264" i="18" s="1"/>
  <c r="V264" i="21" s="1"/>
  <c r="H263" i="6"/>
  <c r="H263" i="18" s="1"/>
  <c r="BY263" i="21" s="1"/>
  <c r="G263" i="6"/>
  <c r="G263" i="18" s="1"/>
  <c r="BC263" i="21" s="1"/>
  <c r="F263" i="6"/>
  <c r="F263" i="18" s="1"/>
  <c r="AG263" i="21" s="1"/>
  <c r="E263" i="6"/>
  <c r="E263" i="18" s="1"/>
  <c r="V263" i="21" s="1"/>
  <c r="H262" i="6"/>
  <c r="H262" i="18" s="1"/>
  <c r="BY262" i="21" s="1"/>
  <c r="G262" i="6"/>
  <c r="G262" i="18" s="1"/>
  <c r="BC262" i="21" s="1"/>
  <c r="F262" i="6"/>
  <c r="F262" i="18" s="1"/>
  <c r="AG262" i="21" s="1"/>
  <c r="E262" i="6"/>
  <c r="E262" i="18" s="1"/>
  <c r="V262" i="21" s="1"/>
  <c r="H261" i="6"/>
  <c r="H261" i="18" s="1"/>
  <c r="BY261" i="21" s="1"/>
  <c r="G261" i="6"/>
  <c r="G261" i="18" s="1"/>
  <c r="BC261" i="21" s="1"/>
  <c r="F261" i="6"/>
  <c r="F261" i="18" s="1"/>
  <c r="AG261" i="21" s="1"/>
  <c r="E261" i="6"/>
  <c r="H260" i="6"/>
  <c r="H260" i="18" s="1"/>
  <c r="BY260" i="21" s="1"/>
  <c r="G260" i="6"/>
  <c r="G260" i="18" s="1"/>
  <c r="BC260" i="21" s="1"/>
  <c r="F260" i="6"/>
  <c r="F260" i="18" s="1"/>
  <c r="AG260" i="21" s="1"/>
  <c r="E260" i="6"/>
  <c r="E260" i="18" s="1"/>
  <c r="V260" i="21" s="1"/>
  <c r="H259" i="6"/>
  <c r="H259" i="18" s="1"/>
  <c r="BY259" i="21" s="1"/>
  <c r="G259" i="6"/>
  <c r="G259" i="18" s="1"/>
  <c r="BC259" i="21" s="1"/>
  <c r="F259" i="6"/>
  <c r="F259" i="18" s="1"/>
  <c r="AG259" i="21" s="1"/>
  <c r="E259" i="6"/>
  <c r="E259" i="18" s="1"/>
  <c r="V259" i="21" s="1"/>
  <c r="H258" i="6"/>
  <c r="H258" i="18" s="1"/>
  <c r="BY258" i="21" s="1"/>
  <c r="G258" i="6"/>
  <c r="G258" i="18" s="1"/>
  <c r="BC258" i="21" s="1"/>
  <c r="F258" i="6"/>
  <c r="F258" i="18" s="1"/>
  <c r="AG258" i="21" s="1"/>
  <c r="E258" i="6"/>
  <c r="E258" i="18" s="1"/>
  <c r="V258" i="21" s="1"/>
  <c r="H257" i="6"/>
  <c r="H257" i="18" s="1"/>
  <c r="BY257" i="21" s="1"/>
  <c r="G257" i="6"/>
  <c r="G257" i="18" s="1"/>
  <c r="BC257" i="21" s="1"/>
  <c r="F257" i="6"/>
  <c r="F257" i="18" s="1"/>
  <c r="AG257" i="21" s="1"/>
  <c r="E257" i="6"/>
  <c r="E257" i="18" s="1"/>
  <c r="V257" i="21" s="1"/>
  <c r="H254" i="6"/>
  <c r="H254" i="18" s="1"/>
  <c r="BY254" i="21" s="1"/>
  <c r="G254" i="6"/>
  <c r="G254" i="18" s="1"/>
  <c r="BC254" i="21" s="1"/>
  <c r="F254" i="6"/>
  <c r="F254" i="18" s="1"/>
  <c r="AG254" i="21" s="1"/>
  <c r="E254" i="6"/>
  <c r="E254" i="18" s="1"/>
  <c r="V254" i="21" s="1"/>
  <c r="H253" i="6"/>
  <c r="H253" i="18" s="1"/>
  <c r="BY253" i="21" s="1"/>
  <c r="G253" i="6"/>
  <c r="G253" i="18" s="1"/>
  <c r="BC253" i="21" s="1"/>
  <c r="F253" i="6"/>
  <c r="F253" i="18" s="1"/>
  <c r="AG253" i="21" s="1"/>
  <c r="E253" i="6"/>
  <c r="E253" i="18" s="1"/>
  <c r="V253" i="21" s="1"/>
  <c r="H252" i="6"/>
  <c r="H252" i="18" s="1"/>
  <c r="BY252" i="21" s="1"/>
  <c r="G252" i="6"/>
  <c r="G252" i="18" s="1"/>
  <c r="BC252" i="21" s="1"/>
  <c r="F252" i="6"/>
  <c r="F252" i="18" s="1"/>
  <c r="AG252" i="21" s="1"/>
  <c r="E252" i="6"/>
  <c r="E252" i="18" s="1"/>
  <c r="V252" i="21" s="1"/>
  <c r="H251" i="6"/>
  <c r="H251" i="18" s="1"/>
  <c r="BY251" i="21" s="1"/>
  <c r="G251" i="6"/>
  <c r="G251" i="18" s="1"/>
  <c r="BC251" i="21" s="1"/>
  <c r="F251" i="6"/>
  <c r="F251" i="18" s="1"/>
  <c r="AG251" i="21" s="1"/>
  <c r="E251" i="6"/>
  <c r="H250" i="6"/>
  <c r="H250" i="18" s="1"/>
  <c r="BY250" i="21" s="1"/>
  <c r="G250" i="6"/>
  <c r="G250" i="18" s="1"/>
  <c r="BC250" i="21" s="1"/>
  <c r="F250" i="6"/>
  <c r="F250" i="18" s="1"/>
  <c r="AG250" i="21" s="1"/>
  <c r="E250" i="6"/>
  <c r="E250" i="18" s="1"/>
  <c r="V250" i="21" s="1"/>
  <c r="H249" i="6"/>
  <c r="H249" i="18" s="1"/>
  <c r="BY249" i="21" s="1"/>
  <c r="G249" i="6"/>
  <c r="G249" i="18" s="1"/>
  <c r="BC249" i="21" s="1"/>
  <c r="F249" i="6"/>
  <c r="F249" i="18" s="1"/>
  <c r="AG249" i="21" s="1"/>
  <c r="E249" i="6"/>
  <c r="E249" i="18" s="1"/>
  <c r="V249" i="21" s="1"/>
  <c r="H248" i="6"/>
  <c r="H248" i="18" s="1"/>
  <c r="BY248" i="21" s="1"/>
  <c r="G248" i="6"/>
  <c r="G248" i="18" s="1"/>
  <c r="BC248" i="21" s="1"/>
  <c r="F248" i="6"/>
  <c r="F248" i="18" s="1"/>
  <c r="AG248" i="21" s="1"/>
  <c r="E248" i="6"/>
  <c r="E248" i="18" s="1"/>
  <c r="V248" i="21" s="1"/>
  <c r="H247" i="6"/>
  <c r="H247" i="18" s="1"/>
  <c r="BY247" i="21" s="1"/>
  <c r="G247" i="6"/>
  <c r="G247" i="18" s="1"/>
  <c r="BC247" i="21" s="1"/>
  <c r="F247" i="6"/>
  <c r="F247" i="18" s="1"/>
  <c r="AG247" i="21" s="1"/>
  <c r="E247" i="6"/>
  <c r="H246" i="6"/>
  <c r="H246" i="18" s="1"/>
  <c r="BY246" i="21" s="1"/>
  <c r="G246" i="6"/>
  <c r="G246" i="18" s="1"/>
  <c r="BC246" i="21" s="1"/>
  <c r="F246" i="6"/>
  <c r="F246" i="18" s="1"/>
  <c r="AG246" i="21" s="1"/>
  <c r="E246" i="6"/>
  <c r="E246" i="18" s="1"/>
  <c r="V246" i="21" s="1"/>
  <c r="H245" i="6"/>
  <c r="H245" i="18" s="1"/>
  <c r="BY245" i="21" s="1"/>
  <c r="G245" i="6"/>
  <c r="G245" i="18" s="1"/>
  <c r="BC245" i="21" s="1"/>
  <c r="F245" i="6"/>
  <c r="F245" i="18" s="1"/>
  <c r="AG245" i="21" s="1"/>
  <c r="E245" i="6"/>
  <c r="E245" i="18" s="1"/>
  <c r="V245" i="21" s="1"/>
  <c r="H242" i="6"/>
  <c r="H242" i="18" s="1"/>
  <c r="BY242" i="21" s="1"/>
  <c r="G242" i="6"/>
  <c r="G242" i="18" s="1"/>
  <c r="BC242" i="21" s="1"/>
  <c r="F242" i="6"/>
  <c r="F242" i="18" s="1"/>
  <c r="AG242" i="21" s="1"/>
  <c r="E242" i="6"/>
  <c r="E242" i="18" s="1"/>
  <c r="V242" i="21" s="1"/>
  <c r="H241" i="6"/>
  <c r="H241" i="18" s="1"/>
  <c r="BY241" i="21" s="1"/>
  <c r="G241" i="6"/>
  <c r="G241" i="18" s="1"/>
  <c r="BC241" i="21" s="1"/>
  <c r="F241" i="6"/>
  <c r="F241" i="18" s="1"/>
  <c r="AG241" i="21" s="1"/>
  <c r="E241" i="6"/>
  <c r="E241" i="18" s="1"/>
  <c r="V241" i="21" s="1"/>
  <c r="H240" i="6"/>
  <c r="H240" i="18" s="1"/>
  <c r="BY240" i="21" s="1"/>
  <c r="G240" i="6"/>
  <c r="G240" i="18" s="1"/>
  <c r="BC240" i="21" s="1"/>
  <c r="F240" i="6"/>
  <c r="F240" i="18" s="1"/>
  <c r="AG240" i="21" s="1"/>
  <c r="E240" i="6"/>
  <c r="E240" i="18" s="1"/>
  <c r="V240" i="21" s="1"/>
  <c r="H239" i="6"/>
  <c r="H239" i="18" s="1"/>
  <c r="BY239" i="21" s="1"/>
  <c r="G239" i="6"/>
  <c r="G239" i="18" s="1"/>
  <c r="BC239" i="21" s="1"/>
  <c r="F239" i="6"/>
  <c r="F239" i="18" s="1"/>
  <c r="AG239" i="21" s="1"/>
  <c r="E239" i="6"/>
  <c r="E239" i="18" s="1"/>
  <c r="V239" i="21" s="1"/>
  <c r="H238" i="6"/>
  <c r="H238" i="18" s="1"/>
  <c r="BY238" i="21" s="1"/>
  <c r="G238" i="6"/>
  <c r="G238" i="18" s="1"/>
  <c r="BC238" i="21" s="1"/>
  <c r="F238" i="6"/>
  <c r="F238" i="18" s="1"/>
  <c r="AG238" i="21" s="1"/>
  <c r="E238" i="6"/>
  <c r="E238" i="18" s="1"/>
  <c r="V238" i="21" s="1"/>
  <c r="H237" i="6"/>
  <c r="H237" i="18" s="1"/>
  <c r="BY237" i="21" s="1"/>
  <c r="G237" i="6"/>
  <c r="G237" i="18" s="1"/>
  <c r="BC237" i="21" s="1"/>
  <c r="F237" i="6"/>
  <c r="F237" i="18" s="1"/>
  <c r="AG237" i="21" s="1"/>
  <c r="E237" i="6"/>
  <c r="E237" i="18" s="1"/>
  <c r="V237" i="21" s="1"/>
  <c r="H236" i="6"/>
  <c r="H236" i="18" s="1"/>
  <c r="BY236" i="21" s="1"/>
  <c r="G236" i="6"/>
  <c r="G236" i="18" s="1"/>
  <c r="BC236" i="21" s="1"/>
  <c r="F236" i="6"/>
  <c r="F236" i="18" s="1"/>
  <c r="AG236" i="21" s="1"/>
  <c r="E236" i="6"/>
  <c r="E236" i="18" s="1"/>
  <c r="V236" i="21" s="1"/>
  <c r="H235" i="6"/>
  <c r="H235" i="18" s="1"/>
  <c r="BY235" i="21" s="1"/>
  <c r="G235" i="6"/>
  <c r="G235" i="18" s="1"/>
  <c r="BC235" i="21" s="1"/>
  <c r="F235" i="6"/>
  <c r="F235" i="18" s="1"/>
  <c r="AG235" i="21" s="1"/>
  <c r="E235" i="6"/>
  <c r="E235" i="18" s="1"/>
  <c r="V235" i="21" s="1"/>
  <c r="H234" i="6"/>
  <c r="H234" i="18" s="1"/>
  <c r="BY234" i="21" s="1"/>
  <c r="G234" i="6"/>
  <c r="G234" i="18" s="1"/>
  <c r="BC234" i="21" s="1"/>
  <c r="F234" i="6"/>
  <c r="F234" i="18" s="1"/>
  <c r="AG234" i="21" s="1"/>
  <c r="E234" i="6"/>
  <c r="E234" i="18" s="1"/>
  <c r="V234" i="21" s="1"/>
  <c r="H233" i="6"/>
  <c r="H233" i="18" s="1"/>
  <c r="BY233" i="21" s="1"/>
  <c r="G233" i="6"/>
  <c r="G233" i="18" s="1"/>
  <c r="BC233" i="21" s="1"/>
  <c r="F233" i="6"/>
  <c r="F233" i="18" s="1"/>
  <c r="AG233" i="21" s="1"/>
  <c r="E233" i="6"/>
  <c r="E233" i="18" s="1"/>
  <c r="V233" i="21" s="1"/>
  <c r="H230" i="6"/>
  <c r="H230" i="18" s="1"/>
  <c r="BY230" i="21" s="1"/>
  <c r="G230" i="6"/>
  <c r="G230" i="18" s="1"/>
  <c r="BC230" i="21" s="1"/>
  <c r="F230" i="6"/>
  <c r="F230" i="18" s="1"/>
  <c r="AG230" i="21" s="1"/>
  <c r="E230" i="6"/>
  <c r="E230" i="18" s="1"/>
  <c r="V230" i="21" s="1"/>
  <c r="H229" i="6"/>
  <c r="H229" i="18" s="1"/>
  <c r="BY229" i="21" s="1"/>
  <c r="G229" i="6"/>
  <c r="G229" i="18" s="1"/>
  <c r="BC229" i="21" s="1"/>
  <c r="F229" i="6"/>
  <c r="F229" i="18" s="1"/>
  <c r="AG229" i="21" s="1"/>
  <c r="E229" i="6"/>
  <c r="E229" i="18" s="1"/>
  <c r="V229" i="21" s="1"/>
  <c r="H228" i="6"/>
  <c r="H228" i="18" s="1"/>
  <c r="BY228" i="21" s="1"/>
  <c r="G228" i="6"/>
  <c r="G228" i="18" s="1"/>
  <c r="BC228" i="21" s="1"/>
  <c r="F228" i="6"/>
  <c r="F228" i="18" s="1"/>
  <c r="AG228" i="21" s="1"/>
  <c r="E228" i="6"/>
  <c r="E228" i="18" s="1"/>
  <c r="V228" i="21" s="1"/>
  <c r="H227" i="6"/>
  <c r="H227" i="18" s="1"/>
  <c r="BY227" i="21" s="1"/>
  <c r="G227" i="6"/>
  <c r="G227" i="18" s="1"/>
  <c r="BC227" i="21" s="1"/>
  <c r="F227" i="6"/>
  <c r="F227" i="18" s="1"/>
  <c r="AG227" i="21" s="1"/>
  <c r="E227" i="6"/>
  <c r="E227" i="18" s="1"/>
  <c r="V227" i="21" s="1"/>
  <c r="H226" i="6"/>
  <c r="H226" i="18" s="1"/>
  <c r="BY226" i="21" s="1"/>
  <c r="G226" i="6"/>
  <c r="G226" i="18" s="1"/>
  <c r="BC226" i="21" s="1"/>
  <c r="F226" i="6"/>
  <c r="F226" i="18" s="1"/>
  <c r="AG226" i="21" s="1"/>
  <c r="E226" i="6"/>
  <c r="E226" i="18" s="1"/>
  <c r="V226" i="21" s="1"/>
  <c r="H225" i="6"/>
  <c r="H225" i="18" s="1"/>
  <c r="BY225" i="21" s="1"/>
  <c r="G225" i="6"/>
  <c r="G225" i="18" s="1"/>
  <c r="BC225" i="21" s="1"/>
  <c r="F225" i="6"/>
  <c r="F225" i="18" s="1"/>
  <c r="AG225" i="21" s="1"/>
  <c r="E225" i="6"/>
  <c r="E225" i="18" s="1"/>
  <c r="V225" i="21" s="1"/>
  <c r="H224" i="6"/>
  <c r="H224" i="18" s="1"/>
  <c r="BY224" i="21" s="1"/>
  <c r="G224" i="6"/>
  <c r="G224" i="18" s="1"/>
  <c r="BC224" i="21" s="1"/>
  <c r="F224" i="6"/>
  <c r="F224" i="18" s="1"/>
  <c r="AG224" i="21" s="1"/>
  <c r="E224" i="6"/>
  <c r="E224" i="18" s="1"/>
  <c r="V224" i="21" s="1"/>
  <c r="H223" i="6"/>
  <c r="H223" i="18" s="1"/>
  <c r="BY223" i="21" s="1"/>
  <c r="G223" i="6"/>
  <c r="G223" i="18" s="1"/>
  <c r="BC223" i="21" s="1"/>
  <c r="F223" i="6"/>
  <c r="F223" i="18" s="1"/>
  <c r="AG223" i="21" s="1"/>
  <c r="E223" i="6"/>
  <c r="E223" i="18" s="1"/>
  <c r="V223" i="21" s="1"/>
  <c r="H222" i="6"/>
  <c r="H222" i="18" s="1"/>
  <c r="BY222" i="21" s="1"/>
  <c r="G222" i="6"/>
  <c r="G222" i="18" s="1"/>
  <c r="BC222" i="21" s="1"/>
  <c r="F222" i="6"/>
  <c r="F222" i="18" s="1"/>
  <c r="AG222" i="21" s="1"/>
  <c r="E222" i="6"/>
  <c r="E222" i="18" s="1"/>
  <c r="V222" i="21" s="1"/>
  <c r="H221" i="6"/>
  <c r="H221" i="18" s="1"/>
  <c r="BY221" i="21" s="1"/>
  <c r="G221" i="6"/>
  <c r="G221" i="18" s="1"/>
  <c r="BC221" i="21" s="1"/>
  <c r="F221" i="6"/>
  <c r="F221" i="18" s="1"/>
  <c r="AG221" i="21" s="1"/>
  <c r="E221" i="6"/>
  <c r="E221" i="18" s="1"/>
  <c r="V221" i="21" s="1"/>
  <c r="H218" i="6"/>
  <c r="H218" i="18" s="1"/>
  <c r="BY218" i="21" s="1"/>
  <c r="G218" i="6"/>
  <c r="G218" i="18" s="1"/>
  <c r="BC218" i="21" s="1"/>
  <c r="F218" i="6"/>
  <c r="F218" i="18" s="1"/>
  <c r="AG218" i="21" s="1"/>
  <c r="E218" i="6"/>
  <c r="E218" i="18" s="1"/>
  <c r="V218" i="21" s="1"/>
  <c r="H217" i="6"/>
  <c r="H217" i="18" s="1"/>
  <c r="BY217" i="21" s="1"/>
  <c r="G217" i="6"/>
  <c r="G217" i="18" s="1"/>
  <c r="BC217" i="21" s="1"/>
  <c r="F217" i="6"/>
  <c r="F217" i="18" s="1"/>
  <c r="AG217" i="21" s="1"/>
  <c r="E217" i="6"/>
  <c r="E217" i="18" s="1"/>
  <c r="V217" i="21" s="1"/>
  <c r="H216" i="6"/>
  <c r="H216" i="18" s="1"/>
  <c r="BY216" i="21" s="1"/>
  <c r="G216" i="6"/>
  <c r="G216" i="18" s="1"/>
  <c r="BC216" i="21" s="1"/>
  <c r="F216" i="6"/>
  <c r="F216" i="18" s="1"/>
  <c r="AG216" i="21" s="1"/>
  <c r="E216" i="6"/>
  <c r="E216" i="18" s="1"/>
  <c r="V216" i="21" s="1"/>
  <c r="H215" i="6"/>
  <c r="H215" i="18" s="1"/>
  <c r="BY215" i="21" s="1"/>
  <c r="G215" i="6"/>
  <c r="G215" i="18" s="1"/>
  <c r="BC215" i="21" s="1"/>
  <c r="F215" i="6"/>
  <c r="F215" i="18" s="1"/>
  <c r="AG215" i="21" s="1"/>
  <c r="E215" i="6"/>
  <c r="E215" i="18" s="1"/>
  <c r="V215" i="21" s="1"/>
  <c r="H214" i="6"/>
  <c r="H214" i="18" s="1"/>
  <c r="BY214" i="21" s="1"/>
  <c r="G214" i="6"/>
  <c r="G214" i="18" s="1"/>
  <c r="BC214" i="21" s="1"/>
  <c r="F214" i="6"/>
  <c r="F214" i="18" s="1"/>
  <c r="AG214" i="21" s="1"/>
  <c r="E214" i="6"/>
  <c r="E214" i="18" s="1"/>
  <c r="V214" i="21" s="1"/>
  <c r="H213" i="6"/>
  <c r="H213" i="18" s="1"/>
  <c r="BY213" i="21" s="1"/>
  <c r="G213" i="6"/>
  <c r="G213" i="18" s="1"/>
  <c r="BC213" i="21" s="1"/>
  <c r="F213" i="6"/>
  <c r="F213" i="18" s="1"/>
  <c r="AG213" i="21" s="1"/>
  <c r="E213" i="6"/>
  <c r="E213" i="18" s="1"/>
  <c r="V213" i="21" s="1"/>
  <c r="H212" i="6"/>
  <c r="H212" i="18" s="1"/>
  <c r="BY212" i="21" s="1"/>
  <c r="G212" i="6"/>
  <c r="G212" i="18" s="1"/>
  <c r="BC212" i="21" s="1"/>
  <c r="F212" i="6"/>
  <c r="F212" i="18" s="1"/>
  <c r="AG212" i="21" s="1"/>
  <c r="E212" i="6"/>
  <c r="E212" i="18" s="1"/>
  <c r="V212" i="21" s="1"/>
  <c r="H211" i="6"/>
  <c r="H211" i="18" s="1"/>
  <c r="BY211" i="21" s="1"/>
  <c r="G211" i="6"/>
  <c r="G211" i="18" s="1"/>
  <c r="BC211" i="21" s="1"/>
  <c r="F211" i="6"/>
  <c r="F211" i="18" s="1"/>
  <c r="AG211" i="21" s="1"/>
  <c r="E211" i="6"/>
  <c r="E211" i="18" s="1"/>
  <c r="V211" i="21" s="1"/>
  <c r="H210" i="6"/>
  <c r="H210" i="18" s="1"/>
  <c r="BY210" i="21" s="1"/>
  <c r="G210" i="6"/>
  <c r="G210" i="18" s="1"/>
  <c r="BC210" i="21" s="1"/>
  <c r="F210" i="6"/>
  <c r="F210" i="18" s="1"/>
  <c r="AG210" i="21" s="1"/>
  <c r="E210" i="6"/>
  <c r="E210" i="18" s="1"/>
  <c r="V210" i="21" s="1"/>
  <c r="H209" i="6"/>
  <c r="H209" i="18" s="1"/>
  <c r="BY209" i="21" s="1"/>
  <c r="G209" i="6"/>
  <c r="G209" i="18" s="1"/>
  <c r="BC209" i="21" s="1"/>
  <c r="F209" i="6"/>
  <c r="F209" i="18" s="1"/>
  <c r="AG209" i="21" s="1"/>
  <c r="E209" i="6"/>
  <c r="E209" i="18" s="1"/>
  <c r="V209" i="21" s="1"/>
  <c r="H206" i="6"/>
  <c r="H206" i="18" s="1"/>
  <c r="BY206" i="21" s="1"/>
  <c r="G206" i="6"/>
  <c r="G206" i="18" s="1"/>
  <c r="BC206" i="21" s="1"/>
  <c r="F206" i="6"/>
  <c r="F206" i="18" s="1"/>
  <c r="AG206" i="21" s="1"/>
  <c r="E206" i="6"/>
  <c r="E206" i="18" s="1"/>
  <c r="V206" i="21" s="1"/>
  <c r="H205" i="6"/>
  <c r="H205" i="18" s="1"/>
  <c r="BY205" i="21" s="1"/>
  <c r="G205" i="6"/>
  <c r="G205" i="18" s="1"/>
  <c r="BC205" i="21" s="1"/>
  <c r="F205" i="6"/>
  <c r="F205" i="18" s="1"/>
  <c r="AG205" i="21" s="1"/>
  <c r="E205" i="6"/>
  <c r="E205" i="18" s="1"/>
  <c r="V205" i="21" s="1"/>
  <c r="H204" i="6"/>
  <c r="H204" i="18" s="1"/>
  <c r="BY204" i="21" s="1"/>
  <c r="G204" i="6"/>
  <c r="G204" i="18" s="1"/>
  <c r="BC204" i="21" s="1"/>
  <c r="F204" i="6"/>
  <c r="F204" i="18" s="1"/>
  <c r="AG204" i="21" s="1"/>
  <c r="E204" i="6"/>
  <c r="E204" i="18" s="1"/>
  <c r="V204" i="21" s="1"/>
  <c r="H203" i="6"/>
  <c r="H203" i="18" s="1"/>
  <c r="BY203" i="21" s="1"/>
  <c r="G203" i="6"/>
  <c r="G203" i="18" s="1"/>
  <c r="BC203" i="21" s="1"/>
  <c r="F203" i="6"/>
  <c r="F203" i="18" s="1"/>
  <c r="AG203" i="21" s="1"/>
  <c r="E203" i="6"/>
  <c r="E203" i="18" s="1"/>
  <c r="V203" i="21" s="1"/>
  <c r="H202" i="6"/>
  <c r="H202" i="18" s="1"/>
  <c r="BY202" i="21" s="1"/>
  <c r="G202" i="6"/>
  <c r="G202" i="18" s="1"/>
  <c r="BC202" i="21" s="1"/>
  <c r="F202" i="6"/>
  <c r="F202" i="18" s="1"/>
  <c r="AG202" i="21" s="1"/>
  <c r="E202" i="6"/>
  <c r="E202" i="18" s="1"/>
  <c r="V202" i="21" s="1"/>
  <c r="H201" i="6"/>
  <c r="H201" i="18" s="1"/>
  <c r="BY201" i="21" s="1"/>
  <c r="G201" i="6"/>
  <c r="G201" i="18" s="1"/>
  <c r="BC201" i="21" s="1"/>
  <c r="F201" i="6"/>
  <c r="F201" i="18" s="1"/>
  <c r="AG201" i="21" s="1"/>
  <c r="E201" i="6"/>
  <c r="E201" i="18" s="1"/>
  <c r="V201" i="21" s="1"/>
  <c r="H200" i="6"/>
  <c r="H200" i="18" s="1"/>
  <c r="BY200" i="21" s="1"/>
  <c r="G200" i="6"/>
  <c r="G200" i="18" s="1"/>
  <c r="BC200" i="21" s="1"/>
  <c r="F200" i="6"/>
  <c r="F200" i="18" s="1"/>
  <c r="AG200" i="21" s="1"/>
  <c r="E200" i="6"/>
  <c r="E200" i="18" s="1"/>
  <c r="V200" i="21" s="1"/>
  <c r="H199" i="6"/>
  <c r="H199" i="18" s="1"/>
  <c r="BY199" i="21" s="1"/>
  <c r="G199" i="6"/>
  <c r="G199" i="18" s="1"/>
  <c r="BC199" i="21" s="1"/>
  <c r="F199" i="6"/>
  <c r="F199" i="18" s="1"/>
  <c r="AG199" i="21" s="1"/>
  <c r="E199" i="6"/>
  <c r="E199" i="18" s="1"/>
  <c r="V199" i="21" s="1"/>
  <c r="H198" i="6"/>
  <c r="H198" i="18" s="1"/>
  <c r="BY198" i="21" s="1"/>
  <c r="G198" i="6"/>
  <c r="G198" i="18" s="1"/>
  <c r="BC198" i="21" s="1"/>
  <c r="F198" i="6"/>
  <c r="F198" i="18" s="1"/>
  <c r="AG198" i="21" s="1"/>
  <c r="E198" i="6"/>
  <c r="E198" i="18" s="1"/>
  <c r="V198" i="21" s="1"/>
  <c r="H197" i="6"/>
  <c r="H197" i="18" s="1"/>
  <c r="BY197" i="21" s="1"/>
  <c r="G197" i="6"/>
  <c r="G197" i="18" s="1"/>
  <c r="BC197" i="21" s="1"/>
  <c r="F197" i="6"/>
  <c r="F197" i="18" s="1"/>
  <c r="AG197" i="21" s="1"/>
  <c r="E197" i="6"/>
  <c r="E197" i="18" s="1"/>
  <c r="V197" i="21" s="1"/>
  <c r="H194" i="6"/>
  <c r="H194" i="18" s="1"/>
  <c r="BY194" i="21" s="1"/>
  <c r="G194" i="6"/>
  <c r="G194" i="18" s="1"/>
  <c r="BC194" i="21" s="1"/>
  <c r="F194" i="6"/>
  <c r="F194" i="18" s="1"/>
  <c r="AG194" i="21" s="1"/>
  <c r="E194" i="6"/>
  <c r="E194" i="18" s="1"/>
  <c r="V194" i="21" s="1"/>
  <c r="H193" i="6"/>
  <c r="H193" i="18" s="1"/>
  <c r="BY193" i="21" s="1"/>
  <c r="G193" i="6"/>
  <c r="G193" i="18" s="1"/>
  <c r="BC193" i="21" s="1"/>
  <c r="F193" i="6"/>
  <c r="F193" i="18" s="1"/>
  <c r="AG193" i="21" s="1"/>
  <c r="E193" i="6"/>
  <c r="H192" i="6"/>
  <c r="H192" i="18" s="1"/>
  <c r="BY192" i="21" s="1"/>
  <c r="G192" i="6"/>
  <c r="G192" i="18" s="1"/>
  <c r="BC192" i="21" s="1"/>
  <c r="F192" i="6"/>
  <c r="F192" i="18" s="1"/>
  <c r="AG192" i="21" s="1"/>
  <c r="E192" i="6"/>
  <c r="E192" i="18" s="1"/>
  <c r="V192" i="21" s="1"/>
  <c r="H191" i="6"/>
  <c r="H191" i="18" s="1"/>
  <c r="BY191" i="21" s="1"/>
  <c r="G191" i="6"/>
  <c r="G191" i="18" s="1"/>
  <c r="BC191" i="21" s="1"/>
  <c r="F191" i="6"/>
  <c r="F191" i="18" s="1"/>
  <c r="AG191" i="21" s="1"/>
  <c r="E191" i="6"/>
  <c r="E191" i="18" s="1"/>
  <c r="V191" i="21" s="1"/>
  <c r="H190" i="6"/>
  <c r="H190" i="18" s="1"/>
  <c r="BY190" i="21" s="1"/>
  <c r="G190" i="6"/>
  <c r="G190" i="18" s="1"/>
  <c r="BC190" i="21" s="1"/>
  <c r="F190" i="6"/>
  <c r="F190" i="18" s="1"/>
  <c r="AG190" i="21" s="1"/>
  <c r="E190" i="6"/>
  <c r="E190" i="18" s="1"/>
  <c r="V190" i="21" s="1"/>
  <c r="H189" i="6"/>
  <c r="H189" i="18" s="1"/>
  <c r="BY189" i="21" s="1"/>
  <c r="G189" i="6"/>
  <c r="G189" i="18" s="1"/>
  <c r="BC189" i="21" s="1"/>
  <c r="F189" i="6"/>
  <c r="F189" i="18" s="1"/>
  <c r="AG189" i="21" s="1"/>
  <c r="E189" i="6"/>
  <c r="E189" i="18" s="1"/>
  <c r="V189" i="21" s="1"/>
  <c r="H188" i="6"/>
  <c r="H188" i="18" s="1"/>
  <c r="BY188" i="21" s="1"/>
  <c r="G188" i="6"/>
  <c r="G188" i="18" s="1"/>
  <c r="BC188" i="21" s="1"/>
  <c r="F188" i="6"/>
  <c r="F188" i="18" s="1"/>
  <c r="AG188" i="21" s="1"/>
  <c r="E188" i="6"/>
  <c r="E188" i="18" s="1"/>
  <c r="V188" i="21" s="1"/>
  <c r="H187" i="6"/>
  <c r="H187" i="18" s="1"/>
  <c r="BY187" i="21" s="1"/>
  <c r="G187" i="6"/>
  <c r="G187" i="18" s="1"/>
  <c r="BC187" i="21" s="1"/>
  <c r="F187" i="6"/>
  <c r="F187" i="18" s="1"/>
  <c r="AG187" i="21" s="1"/>
  <c r="E187" i="6"/>
  <c r="E187" i="18" s="1"/>
  <c r="V187" i="21" s="1"/>
  <c r="H186" i="6"/>
  <c r="H186" i="18" s="1"/>
  <c r="BY186" i="21" s="1"/>
  <c r="G186" i="6"/>
  <c r="G186" i="18" s="1"/>
  <c r="BC186" i="21" s="1"/>
  <c r="F186" i="6"/>
  <c r="F186" i="18" s="1"/>
  <c r="AG186" i="21" s="1"/>
  <c r="E186" i="6"/>
  <c r="E186" i="18" s="1"/>
  <c r="V186" i="21" s="1"/>
  <c r="H185" i="6"/>
  <c r="H185" i="18" s="1"/>
  <c r="BY185" i="21" s="1"/>
  <c r="G185" i="6"/>
  <c r="G185" i="18" s="1"/>
  <c r="BC185" i="21" s="1"/>
  <c r="F185" i="6"/>
  <c r="F185" i="18" s="1"/>
  <c r="AG185" i="21" s="1"/>
  <c r="E185" i="6"/>
  <c r="E185" i="18" s="1"/>
  <c r="V185" i="21" s="1"/>
  <c r="H182" i="6"/>
  <c r="H182" i="18" s="1"/>
  <c r="BY182" i="21" s="1"/>
  <c r="G182" i="6"/>
  <c r="G182" i="18" s="1"/>
  <c r="BC182" i="21" s="1"/>
  <c r="F182" i="6"/>
  <c r="F182" i="18" s="1"/>
  <c r="AG182" i="21" s="1"/>
  <c r="E182" i="6"/>
  <c r="H181" i="6"/>
  <c r="H181" i="18" s="1"/>
  <c r="BY181" i="21" s="1"/>
  <c r="G181" i="6"/>
  <c r="G181" i="18" s="1"/>
  <c r="BC181" i="21" s="1"/>
  <c r="F181" i="6"/>
  <c r="F181" i="18" s="1"/>
  <c r="AG181" i="21" s="1"/>
  <c r="E181" i="6"/>
  <c r="E181" i="18" s="1"/>
  <c r="V181" i="21" s="1"/>
  <c r="H180" i="6"/>
  <c r="H180" i="18" s="1"/>
  <c r="BY180" i="21" s="1"/>
  <c r="G180" i="6"/>
  <c r="G180" i="18" s="1"/>
  <c r="BC180" i="21" s="1"/>
  <c r="F180" i="6"/>
  <c r="F180" i="18" s="1"/>
  <c r="AG180" i="21" s="1"/>
  <c r="E180" i="6"/>
  <c r="E180" i="18" s="1"/>
  <c r="V180" i="21" s="1"/>
  <c r="H179" i="6"/>
  <c r="H179" i="18" s="1"/>
  <c r="BY179" i="21" s="1"/>
  <c r="G179" i="6"/>
  <c r="G179" i="18" s="1"/>
  <c r="BC179" i="21" s="1"/>
  <c r="F179" i="6"/>
  <c r="F179" i="18" s="1"/>
  <c r="AG179" i="21" s="1"/>
  <c r="E179" i="6"/>
  <c r="E179" i="18" s="1"/>
  <c r="V179" i="21" s="1"/>
  <c r="H178" i="6"/>
  <c r="H178" i="18" s="1"/>
  <c r="BY178" i="21" s="1"/>
  <c r="G178" i="6"/>
  <c r="G178" i="18" s="1"/>
  <c r="BC178" i="21" s="1"/>
  <c r="F178" i="6"/>
  <c r="F178" i="18" s="1"/>
  <c r="AG178" i="21" s="1"/>
  <c r="E178" i="6"/>
  <c r="E178" i="18" s="1"/>
  <c r="V178" i="21" s="1"/>
  <c r="H177" i="6"/>
  <c r="H177" i="18" s="1"/>
  <c r="BY177" i="21" s="1"/>
  <c r="G177" i="6"/>
  <c r="G177" i="18" s="1"/>
  <c r="BC177" i="21" s="1"/>
  <c r="F177" i="6"/>
  <c r="F177" i="18" s="1"/>
  <c r="AG177" i="21" s="1"/>
  <c r="E177" i="6"/>
  <c r="H176" i="6"/>
  <c r="H176" i="18" s="1"/>
  <c r="BY176" i="21" s="1"/>
  <c r="G176" i="6"/>
  <c r="G176" i="18" s="1"/>
  <c r="BC176" i="21" s="1"/>
  <c r="F176" i="6"/>
  <c r="F176" i="18" s="1"/>
  <c r="AG176" i="21" s="1"/>
  <c r="E176" i="6"/>
  <c r="E176" i="18" s="1"/>
  <c r="V176" i="21" s="1"/>
  <c r="H175" i="6"/>
  <c r="H175" i="18" s="1"/>
  <c r="BY175" i="21" s="1"/>
  <c r="G175" i="6"/>
  <c r="G175" i="18" s="1"/>
  <c r="BC175" i="21" s="1"/>
  <c r="F175" i="6"/>
  <c r="F175" i="18" s="1"/>
  <c r="AG175" i="21" s="1"/>
  <c r="E175" i="6"/>
  <c r="E175" i="18" s="1"/>
  <c r="V175" i="21" s="1"/>
  <c r="H174" i="6"/>
  <c r="H174" i="18" s="1"/>
  <c r="BY174" i="21" s="1"/>
  <c r="G174" i="6"/>
  <c r="G174" i="18" s="1"/>
  <c r="BC174" i="21" s="1"/>
  <c r="F174" i="6"/>
  <c r="F174" i="18" s="1"/>
  <c r="AG174" i="21" s="1"/>
  <c r="E174" i="6"/>
  <c r="E174" i="18" s="1"/>
  <c r="V174" i="21" s="1"/>
  <c r="H173" i="6"/>
  <c r="H173" i="18" s="1"/>
  <c r="BY173" i="21" s="1"/>
  <c r="G173" i="6"/>
  <c r="G173" i="18" s="1"/>
  <c r="BC173" i="21" s="1"/>
  <c r="F173" i="6"/>
  <c r="F173" i="18" s="1"/>
  <c r="AG173" i="21" s="1"/>
  <c r="E173" i="6"/>
  <c r="E173" i="18" s="1"/>
  <c r="V173" i="21" s="1"/>
  <c r="H170" i="6"/>
  <c r="H170" i="18" s="1"/>
  <c r="BY170" i="21" s="1"/>
  <c r="G170" i="6"/>
  <c r="G170" i="18" s="1"/>
  <c r="BC170" i="21" s="1"/>
  <c r="F170" i="6"/>
  <c r="F170" i="18" s="1"/>
  <c r="AG170" i="21" s="1"/>
  <c r="E170" i="6"/>
  <c r="E170" i="18" s="1"/>
  <c r="V170" i="21" s="1"/>
  <c r="H169" i="6"/>
  <c r="H169" i="18" s="1"/>
  <c r="BY169" i="21" s="1"/>
  <c r="G169" i="6"/>
  <c r="G169" i="18" s="1"/>
  <c r="BC169" i="21" s="1"/>
  <c r="F169" i="6"/>
  <c r="F169" i="18" s="1"/>
  <c r="AG169" i="21" s="1"/>
  <c r="E169" i="6"/>
  <c r="E169" i="18" s="1"/>
  <c r="V169" i="21" s="1"/>
  <c r="H168" i="6"/>
  <c r="H168" i="18" s="1"/>
  <c r="BY168" i="21" s="1"/>
  <c r="G168" i="6"/>
  <c r="G168" i="18" s="1"/>
  <c r="BC168" i="21" s="1"/>
  <c r="F168" i="6"/>
  <c r="F168" i="18" s="1"/>
  <c r="AG168" i="21" s="1"/>
  <c r="E168" i="6"/>
  <c r="E168" i="18" s="1"/>
  <c r="V168" i="21" s="1"/>
  <c r="H167" i="6"/>
  <c r="H167" i="18" s="1"/>
  <c r="BY167" i="21" s="1"/>
  <c r="G167" i="6"/>
  <c r="G167" i="18" s="1"/>
  <c r="BC167" i="21" s="1"/>
  <c r="F167" i="6"/>
  <c r="F167" i="18" s="1"/>
  <c r="AG167" i="21" s="1"/>
  <c r="E167" i="6"/>
  <c r="H166" i="6"/>
  <c r="H166" i="18" s="1"/>
  <c r="BY166" i="21" s="1"/>
  <c r="G166" i="6"/>
  <c r="G166" i="18" s="1"/>
  <c r="BC166" i="21" s="1"/>
  <c r="F166" i="6"/>
  <c r="F166" i="18" s="1"/>
  <c r="AG166" i="21" s="1"/>
  <c r="E166" i="6"/>
  <c r="E166" i="18" s="1"/>
  <c r="V166" i="21" s="1"/>
  <c r="H165" i="6"/>
  <c r="H165" i="18" s="1"/>
  <c r="BY165" i="21" s="1"/>
  <c r="G165" i="6"/>
  <c r="G165" i="18" s="1"/>
  <c r="BC165" i="21" s="1"/>
  <c r="F165" i="6"/>
  <c r="F165" i="18" s="1"/>
  <c r="AG165" i="21" s="1"/>
  <c r="E165" i="6"/>
  <c r="E165" i="18" s="1"/>
  <c r="V165" i="21" s="1"/>
  <c r="H164" i="6"/>
  <c r="H164" i="18" s="1"/>
  <c r="BY164" i="21" s="1"/>
  <c r="G164" i="6"/>
  <c r="G164" i="18" s="1"/>
  <c r="BC164" i="21" s="1"/>
  <c r="F164" i="6"/>
  <c r="F164" i="18" s="1"/>
  <c r="AG164" i="21" s="1"/>
  <c r="E164" i="6"/>
  <c r="E164" i="18" s="1"/>
  <c r="V164" i="21" s="1"/>
  <c r="H163" i="6"/>
  <c r="H163" i="18" s="1"/>
  <c r="BY163" i="21" s="1"/>
  <c r="G163" i="6"/>
  <c r="G163" i="18" s="1"/>
  <c r="BC163" i="21" s="1"/>
  <c r="F163" i="6"/>
  <c r="F163" i="18" s="1"/>
  <c r="AG163" i="21" s="1"/>
  <c r="E163" i="6"/>
  <c r="E163" i="18" s="1"/>
  <c r="V163" i="21" s="1"/>
  <c r="H162" i="6"/>
  <c r="H162" i="18" s="1"/>
  <c r="BY162" i="21" s="1"/>
  <c r="G162" i="6"/>
  <c r="G162" i="18" s="1"/>
  <c r="BC162" i="21" s="1"/>
  <c r="F162" i="6"/>
  <c r="F162" i="18" s="1"/>
  <c r="AG162" i="21" s="1"/>
  <c r="E162" i="6"/>
  <c r="E162" i="18" s="1"/>
  <c r="V162" i="21" s="1"/>
  <c r="H161" i="6"/>
  <c r="H161" i="18" s="1"/>
  <c r="BY161" i="21" s="1"/>
  <c r="G161" i="6"/>
  <c r="G161" i="18" s="1"/>
  <c r="BC161" i="21" s="1"/>
  <c r="F161" i="6"/>
  <c r="F161" i="18" s="1"/>
  <c r="AG161" i="21" s="1"/>
  <c r="E161" i="6"/>
  <c r="E161" i="18" s="1"/>
  <c r="V161" i="21" s="1"/>
  <c r="H158" i="6"/>
  <c r="H158" i="18" s="1"/>
  <c r="BY158" i="21" s="1"/>
  <c r="G158" i="6"/>
  <c r="G158" i="18" s="1"/>
  <c r="BC158" i="21" s="1"/>
  <c r="F158" i="6"/>
  <c r="F158" i="18" s="1"/>
  <c r="AG158" i="21" s="1"/>
  <c r="E158" i="6"/>
  <c r="H157" i="6"/>
  <c r="H157" i="18" s="1"/>
  <c r="BY157" i="21" s="1"/>
  <c r="G157" i="6"/>
  <c r="G157" i="18" s="1"/>
  <c r="BC157" i="21" s="1"/>
  <c r="F157" i="6"/>
  <c r="F157" i="18" s="1"/>
  <c r="AG157" i="21" s="1"/>
  <c r="E157" i="6"/>
  <c r="E157" i="18" s="1"/>
  <c r="V157" i="21" s="1"/>
  <c r="H156" i="6"/>
  <c r="H156" i="18" s="1"/>
  <c r="BY156" i="21" s="1"/>
  <c r="G156" i="6"/>
  <c r="G156" i="18" s="1"/>
  <c r="BC156" i="21" s="1"/>
  <c r="F156" i="6"/>
  <c r="F156" i="18" s="1"/>
  <c r="AG156" i="21" s="1"/>
  <c r="E156" i="6"/>
  <c r="E156" i="18" s="1"/>
  <c r="V156" i="21" s="1"/>
  <c r="H155" i="6"/>
  <c r="H155" i="18" s="1"/>
  <c r="BY155" i="21" s="1"/>
  <c r="G155" i="6"/>
  <c r="G155" i="18" s="1"/>
  <c r="BC155" i="21" s="1"/>
  <c r="F155" i="6"/>
  <c r="F155" i="18" s="1"/>
  <c r="AG155" i="21" s="1"/>
  <c r="E155" i="6"/>
  <c r="E155" i="18" s="1"/>
  <c r="V155" i="21" s="1"/>
  <c r="H154" i="6"/>
  <c r="H154" i="18" s="1"/>
  <c r="BY154" i="21" s="1"/>
  <c r="G154" i="6"/>
  <c r="G154" i="18" s="1"/>
  <c r="BC154" i="21" s="1"/>
  <c r="F154" i="6"/>
  <c r="F154" i="18" s="1"/>
  <c r="AG154" i="21" s="1"/>
  <c r="E154" i="6"/>
  <c r="E154" i="18" s="1"/>
  <c r="V154" i="21" s="1"/>
  <c r="H153" i="6"/>
  <c r="H153" i="18" s="1"/>
  <c r="BY153" i="21" s="1"/>
  <c r="G153" i="6"/>
  <c r="G153" i="18" s="1"/>
  <c r="BC153" i="21" s="1"/>
  <c r="F153" i="6"/>
  <c r="F153" i="18" s="1"/>
  <c r="AG153" i="21" s="1"/>
  <c r="E153" i="6"/>
  <c r="E153" i="18" s="1"/>
  <c r="V153" i="21" s="1"/>
  <c r="H152" i="6"/>
  <c r="H152" i="18" s="1"/>
  <c r="BY152" i="21" s="1"/>
  <c r="G152" i="6"/>
  <c r="G152" i="18" s="1"/>
  <c r="BC152" i="21" s="1"/>
  <c r="F152" i="6"/>
  <c r="F152" i="18" s="1"/>
  <c r="AG152" i="21" s="1"/>
  <c r="E152" i="6"/>
  <c r="E152" i="18" s="1"/>
  <c r="V152" i="21" s="1"/>
  <c r="H151" i="6"/>
  <c r="H151" i="18" s="1"/>
  <c r="BY151" i="21" s="1"/>
  <c r="G151" i="6"/>
  <c r="G151" i="18" s="1"/>
  <c r="BC151" i="21" s="1"/>
  <c r="F151" i="6"/>
  <c r="F151" i="18" s="1"/>
  <c r="AG151" i="21" s="1"/>
  <c r="E151" i="6"/>
  <c r="H150" i="6"/>
  <c r="H150" i="18" s="1"/>
  <c r="BY150" i="21" s="1"/>
  <c r="G150" i="6"/>
  <c r="G150" i="18" s="1"/>
  <c r="BC150" i="21" s="1"/>
  <c r="F150" i="6"/>
  <c r="F150" i="18" s="1"/>
  <c r="AG150" i="21" s="1"/>
  <c r="E150" i="6"/>
  <c r="E150" i="18" s="1"/>
  <c r="V150" i="21" s="1"/>
  <c r="H149" i="6"/>
  <c r="H149" i="18" s="1"/>
  <c r="BY149" i="21" s="1"/>
  <c r="G149" i="6"/>
  <c r="G149" i="18" s="1"/>
  <c r="BC149" i="21" s="1"/>
  <c r="F149" i="6"/>
  <c r="F149" i="18" s="1"/>
  <c r="AG149" i="21" s="1"/>
  <c r="E149" i="6"/>
  <c r="E149" i="18" s="1"/>
  <c r="V149" i="21" s="1"/>
  <c r="H146" i="6"/>
  <c r="H146" i="18" s="1"/>
  <c r="BY146" i="21" s="1"/>
  <c r="G146" i="6"/>
  <c r="G146" i="18" s="1"/>
  <c r="BC146" i="21" s="1"/>
  <c r="F146" i="6"/>
  <c r="F146" i="18" s="1"/>
  <c r="AG146" i="21" s="1"/>
  <c r="E146" i="6"/>
  <c r="E146" i="18" s="1"/>
  <c r="V146" i="21" s="1"/>
  <c r="H145" i="6"/>
  <c r="H145" i="18" s="1"/>
  <c r="BY145" i="21" s="1"/>
  <c r="G145" i="6"/>
  <c r="G145" i="18" s="1"/>
  <c r="BC145" i="21" s="1"/>
  <c r="F145" i="6"/>
  <c r="F145" i="18" s="1"/>
  <c r="AG145" i="21" s="1"/>
  <c r="E145" i="6"/>
  <c r="E145" i="18" s="1"/>
  <c r="V145" i="21" s="1"/>
  <c r="H144" i="6"/>
  <c r="H144" i="18" s="1"/>
  <c r="BY144" i="21" s="1"/>
  <c r="G144" i="6"/>
  <c r="G144" i="18" s="1"/>
  <c r="BC144" i="21" s="1"/>
  <c r="F144" i="6"/>
  <c r="F144" i="18" s="1"/>
  <c r="AG144" i="21" s="1"/>
  <c r="E144" i="6"/>
  <c r="E144" i="18" s="1"/>
  <c r="V144" i="21" s="1"/>
  <c r="H143" i="6"/>
  <c r="H143" i="18" s="1"/>
  <c r="BY143" i="21" s="1"/>
  <c r="G143" i="6"/>
  <c r="G143" i="18" s="1"/>
  <c r="BC143" i="21" s="1"/>
  <c r="F143" i="6"/>
  <c r="F143" i="18" s="1"/>
  <c r="AG143" i="21" s="1"/>
  <c r="E143" i="6"/>
  <c r="E143" i="18" s="1"/>
  <c r="V143" i="21" s="1"/>
  <c r="H142" i="6"/>
  <c r="H142" i="18" s="1"/>
  <c r="BY142" i="21" s="1"/>
  <c r="G142" i="6"/>
  <c r="G142" i="18" s="1"/>
  <c r="BC142" i="21" s="1"/>
  <c r="F142" i="6"/>
  <c r="F142" i="18" s="1"/>
  <c r="AG142" i="21" s="1"/>
  <c r="E142" i="6"/>
  <c r="H141" i="6"/>
  <c r="H141" i="18" s="1"/>
  <c r="BY141" i="21" s="1"/>
  <c r="G141" i="6"/>
  <c r="G141" i="18" s="1"/>
  <c r="BC141" i="21" s="1"/>
  <c r="F141" i="6"/>
  <c r="F141" i="18" s="1"/>
  <c r="AG141" i="21" s="1"/>
  <c r="E141" i="6"/>
  <c r="E141" i="18" s="1"/>
  <c r="V141" i="21" s="1"/>
  <c r="H140" i="6"/>
  <c r="H140" i="18" s="1"/>
  <c r="BY140" i="21" s="1"/>
  <c r="G140" i="6"/>
  <c r="G140" i="18" s="1"/>
  <c r="BC140" i="21" s="1"/>
  <c r="F140" i="6"/>
  <c r="F140" i="18" s="1"/>
  <c r="AG140" i="21" s="1"/>
  <c r="E140" i="6"/>
  <c r="E140" i="18" s="1"/>
  <c r="V140" i="21" s="1"/>
  <c r="H139" i="6"/>
  <c r="H139" i="18" s="1"/>
  <c r="BY139" i="21" s="1"/>
  <c r="G139" i="6"/>
  <c r="G139" i="18" s="1"/>
  <c r="BC139" i="21" s="1"/>
  <c r="F139" i="6"/>
  <c r="F139" i="18" s="1"/>
  <c r="AG139" i="21" s="1"/>
  <c r="E139" i="6"/>
  <c r="E139" i="18" s="1"/>
  <c r="V139" i="21" s="1"/>
  <c r="H138" i="6"/>
  <c r="H138" i="18" s="1"/>
  <c r="BY138" i="21" s="1"/>
  <c r="G138" i="6"/>
  <c r="G138" i="18" s="1"/>
  <c r="BC138" i="21" s="1"/>
  <c r="F138" i="6"/>
  <c r="F138" i="18" s="1"/>
  <c r="AG138" i="21" s="1"/>
  <c r="E138" i="6"/>
  <c r="E138" i="18" s="1"/>
  <c r="V138" i="21" s="1"/>
  <c r="H137" i="6"/>
  <c r="H137" i="18" s="1"/>
  <c r="BY137" i="21" s="1"/>
  <c r="G137" i="6"/>
  <c r="G137" i="18" s="1"/>
  <c r="BC137" i="21" s="1"/>
  <c r="F137" i="6"/>
  <c r="F137" i="18" s="1"/>
  <c r="AG137" i="21" s="1"/>
  <c r="E137" i="6"/>
  <c r="E137" i="18" s="1"/>
  <c r="V137" i="21" s="1"/>
  <c r="H134" i="6"/>
  <c r="H134" i="18" s="1"/>
  <c r="BY134" i="21" s="1"/>
  <c r="G134" i="6"/>
  <c r="G134" i="18" s="1"/>
  <c r="BC134" i="21" s="1"/>
  <c r="F134" i="6"/>
  <c r="F134" i="18" s="1"/>
  <c r="AG134" i="21" s="1"/>
  <c r="E134" i="6"/>
  <c r="E134" i="18" s="1"/>
  <c r="V134" i="21" s="1"/>
  <c r="H133" i="6"/>
  <c r="H133" i="18" s="1"/>
  <c r="BY133" i="21" s="1"/>
  <c r="G133" i="6"/>
  <c r="G133" i="18" s="1"/>
  <c r="BC133" i="21" s="1"/>
  <c r="F133" i="6"/>
  <c r="F133" i="18" s="1"/>
  <c r="AG133" i="21" s="1"/>
  <c r="E133" i="6"/>
  <c r="E133" i="18" s="1"/>
  <c r="V133" i="21" s="1"/>
  <c r="H132" i="6"/>
  <c r="H132" i="18" s="1"/>
  <c r="BY132" i="21" s="1"/>
  <c r="G132" i="6"/>
  <c r="G132" i="18" s="1"/>
  <c r="BC132" i="21" s="1"/>
  <c r="F132" i="6"/>
  <c r="F132" i="18" s="1"/>
  <c r="AG132" i="21" s="1"/>
  <c r="E132" i="6"/>
  <c r="E132" i="18" s="1"/>
  <c r="V132" i="21" s="1"/>
  <c r="H131" i="6"/>
  <c r="H131" i="18" s="1"/>
  <c r="BY131" i="21" s="1"/>
  <c r="G131" i="6"/>
  <c r="G131" i="18" s="1"/>
  <c r="BC131" i="21" s="1"/>
  <c r="F131" i="6"/>
  <c r="F131" i="18" s="1"/>
  <c r="AG131" i="21" s="1"/>
  <c r="E131" i="6"/>
  <c r="E131" i="18" s="1"/>
  <c r="V131" i="21" s="1"/>
  <c r="H130" i="6"/>
  <c r="H130" i="18" s="1"/>
  <c r="BY130" i="21" s="1"/>
  <c r="G130" i="6"/>
  <c r="G130" i="18" s="1"/>
  <c r="BC130" i="21" s="1"/>
  <c r="F130" i="6"/>
  <c r="F130" i="18" s="1"/>
  <c r="AG130" i="21" s="1"/>
  <c r="E130" i="6"/>
  <c r="E130" i="18" s="1"/>
  <c r="V130" i="21" s="1"/>
  <c r="H129" i="6"/>
  <c r="H129" i="18" s="1"/>
  <c r="BY129" i="21" s="1"/>
  <c r="G129" i="6"/>
  <c r="G129" i="18" s="1"/>
  <c r="BC129" i="21" s="1"/>
  <c r="F129" i="6"/>
  <c r="F129" i="18" s="1"/>
  <c r="AG129" i="21" s="1"/>
  <c r="E129" i="6"/>
  <c r="E129" i="18" s="1"/>
  <c r="V129" i="21" s="1"/>
  <c r="H128" i="6"/>
  <c r="H128" i="18" s="1"/>
  <c r="BY128" i="21" s="1"/>
  <c r="G128" i="6"/>
  <c r="G128" i="18" s="1"/>
  <c r="BC128" i="21" s="1"/>
  <c r="F128" i="6"/>
  <c r="F128" i="18" s="1"/>
  <c r="AG128" i="21" s="1"/>
  <c r="E128" i="6"/>
  <c r="E128" i="18" s="1"/>
  <c r="V128" i="21" s="1"/>
  <c r="H127" i="6"/>
  <c r="H127" i="18" s="1"/>
  <c r="BY127" i="21" s="1"/>
  <c r="G127" i="6"/>
  <c r="G127" i="18" s="1"/>
  <c r="BC127" i="21" s="1"/>
  <c r="F127" i="6"/>
  <c r="F127" i="18" s="1"/>
  <c r="AG127" i="21" s="1"/>
  <c r="E127" i="6"/>
  <c r="E127" i="18" s="1"/>
  <c r="V127" i="21" s="1"/>
  <c r="H126" i="6"/>
  <c r="H126" i="18" s="1"/>
  <c r="BY126" i="21" s="1"/>
  <c r="G126" i="6"/>
  <c r="G126" i="18" s="1"/>
  <c r="BC126" i="21" s="1"/>
  <c r="F126" i="6"/>
  <c r="F126" i="18" s="1"/>
  <c r="AG126" i="21" s="1"/>
  <c r="E126" i="6"/>
  <c r="E126" i="18" s="1"/>
  <c r="V126" i="21" s="1"/>
  <c r="H125" i="6"/>
  <c r="H125" i="18" s="1"/>
  <c r="BY125" i="21" s="1"/>
  <c r="G125" i="6"/>
  <c r="G125" i="18" s="1"/>
  <c r="BC125" i="21" s="1"/>
  <c r="F125" i="6"/>
  <c r="F125" i="18" s="1"/>
  <c r="AG125" i="21" s="1"/>
  <c r="E125" i="6"/>
  <c r="E125" i="18" s="1"/>
  <c r="V125" i="21" s="1"/>
  <c r="H122" i="6"/>
  <c r="H122" i="18" s="1"/>
  <c r="BY122" i="21" s="1"/>
  <c r="G122" i="6"/>
  <c r="G122" i="18" s="1"/>
  <c r="BC122" i="21" s="1"/>
  <c r="F122" i="6"/>
  <c r="F122" i="18" s="1"/>
  <c r="AG122" i="21" s="1"/>
  <c r="E122" i="6"/>
  <c r="E122" i="18" s="1"/>
  <c r="V122" i="21" s="1"/>
  <c r="H121" i="6"/>
  <c r="H121" i="18" s="1"/>
  <c r="BY121" i="21" s="1"/>
  <c r="G121" i="6"/>
  <c r="G121" i="18" s="1"/>
  <c r="BC121" i="21" s="1"/>
  <c r="F121" i="6"/>
  <c r="F121" i="18" s="1"/>
  <c r="AG121" i="21" s="1"/>
  <c r="E121" i="6"/>
  <c r="E121" i="18" s="1"/>
  <c r="V121" i="21" s="1"/>
  <c r="H120" i="6"/>
  <c r="H120" i="18" s="1"/>
  <c r="BY120" i="21" s="1"/>
  <c r="G120" i="6"/>
  <c r="G120" i="18" s="1"/>
  <c r="BC120" i="21" s="1"/>
  <c r="F120" i="6"/>
  <c r="F120" i="18" s="1"/>
  <c r="AG120" i="21" s="1"/>
  <c r="E120" i="6"/>
  <c r="E120" i="18" s="1"/>
  <c r="V120" i="21" s="1"/>
  <c r="H119" i="6"/>
  <c r="H119" i="18" s="1"/>
  <c r="BY119" i="21" s="1"/>
  <c r="G119" i="6"/>
  <c r="G119" i="18" s="1"/>
  <c r="BC119" i="21" s="1"/>
  <c r="F119" i="6"/>
  <c r="F119" i="18" s="1"/>
  <c r="AG119" i="21" s="1"/>
  <c r="E119" i="6"/>
  <c r="E119" i="18" s="1"/>
  <c r="V119" i="21" s="1"/>
  <c r="H118" i="6"/>
  <c r="H118" i="18" s="1"/>
  <c r="BY118" i="21" s="1"/>
  <c r="G118" i="6"/>
  <c r="G118" i="18" s="1"/>
  <c r="BC118" i="21" s="1"/>
  <c r="F118" i="6"/>
  <c r="F118" i="18" s="1"/>
  <c r="AG118" i="21" s="1"/>
  <c r="E118" i="6"/>
  <c r="E118" i="18" s="1"/>
  <c r="V118" i="21" s="1"/>
  <c r="H117" i="6"/>
  <c r="H117" i="18" s="1"/>
  <c r="BY117" i="21" s="1"/>
  <c r="G117" i="6"/>
  <c r="G117" i="18" s="1"/>
  <c r="BC117" i="21" s="1"/>
  <c r="F117" i="6"/>
  <c r="F117" i="18" s="1"/>
  <c r="AG117" i="21" s="1"/>
  <c r="E117" i="6"/>
  <c r="E117" i="18" s="1"/>
  <c r="V117" i="21" s="1"/>
  <c r="H116" i="6"/>
  <c r="H116" i="18" s="1"/>
  <c r="BY116" i="21" s="1"/>
  <c r="G116" i="6"/>
  <c r="G116" i="18" s="1"/>
  <c r="BC116" i="21" s="1"/>
  <c r="F116" i="6"/>
  <c r="F116" i="18" s="1"/>
  <c r="AG116" i="21" s="1"/>
  <c r="E116" i="6"/>
  <c r="E116" i="18" s="1"/>
  <c r="V116" i="21" s="1"/>
  <c r="H115" i="6"/>
  <c r="H115" i="18" s="1"/>
  <c r="BY115" i="21" s="1"/>
  <c r="G115" i="6"/>
  <c r="G115" i="18" s="1"/>
  <c r="BC115" i="21" s="1"/>
  <c r="F115" i="6"/>
  <c r="F115" i="18" s="1"/>
  <c r="AG115" i="21" s="1"/>
  <c r="E115" i="6"/>
  <c r="E115" i="18" s="1"/>
  <c r="V115" i="21" s="1"/>
  <c r="H114" i="6"/>
  <c r="H114" i="18" s="1"/>
  <c r="BY114" i="21" s="1"/>
  <c r="G114" i="6"/>
  <c r="G114" i="18" s="1"/>
  <c r="BC114" i="21" s="1"/>
  <c r="F114" i="6"/>
  <c r="F114" i="18" s="1"/>
  <c r="AG114" i="21" s="1"/>
  <c r="E114" i="6"/>
  <c r="E114" i="18" s="1"/>
  <c r="V114" i="21" s="1"/>
  <c r="H113" i="6"/>
  <c r="H113" i="18" s="1"/>
  <c r="BY113" i="21" s="1"/>
  <c r="G113" i="6"/>
  <c r="G113" i="18" s="1"/>
  <c r="BC113" i="21" s="1"/>
  <c r="F113" i="6"/>
  <c r="F113" i="18" s="1"/>
  <c r="AG113" i="21" s="1"/>
  <c r="E113" i="6"/>
  <c r="H98" i="6"/>
  <c r="H98" i="18" s="1"/>
  <c r="BY98" i="21" s="1"/>
  <c r="G98" i="6"/>
  <c r="G98" i="18" s="1"/>
  <c r="BC98" i="21" s="1"/>
  <c r="F98" i="6"/>
  <c r="F98" i="18" s="1"/>
  <c r="AG98" i="21" s="1"/>
  <c r="E98" i="6"/>
  <c r="E98" i="18" s="1"/>
  <c r="V98" i="21" s="1"/>
  <c r="H97" i="6"/>
  <c r="H97" i="18" s="1"/>
  <c r="BY97" i="21" s="1"/>
  <c r="G97" i="6"/>
  <c r="G97" i="18" s="1"/>
  <c r="BC97" i="21" s="1"/>
  <c r="F97" i="6"/>
  <c r="F97" i="18" s="1"/>
  <c r="AG97" i="21" s="1"/>
  <c r="E97" i="6"/>
  <c r="E97" i="18" s="1"/>
  <c r="V97" i="21" s="1"/>
  <c r="H96" i="6"/>
  <c r="H96" i="18" s="1"/>
  <c r="BY96" i="21" s="1"/>
  <c r="G96" i="6"/>
  <c r="G96" i="18" s="1"/>
  <c r="BC96" i="21" s="1"/>
  <c r="F96" i="6"/>
  <c r="F96" i="18" s="1"/>
  <c r="AG96" i="21" s="1"/>
  <c r="E96" i="6"/>
  <c r="E96" i="18" s="1"/>
  <c r="V96" i="21" s="1"/>
  <c r="H95" i="6"/>
  <c r="H95" i="18" s="1"/>
  <c r="BY95" i="21" s="1"/>
  <c r="G95" i="6"/>
  <c r="G95" i="18" s="1"/>
  <c r="BC95" i="21" s="1"/>
  <c r="F95" i="6"/>
  <c r="F95" i="18" s="1"/>
  <c r="AG95" i="21" s="1"/>
  <c r="E95" i="6"/>
  <c r="E95" i="18" s="1"/>
  <c r="V95" i="21" s="1"/>
  <c r="H94" i="6"/>
  <c r="H94" i="18" s="1"/>
  <c r="BY94" i="21" s="1"/>
  <c r="G94" i="6"/>
  <c r="G94" i="18" s="1"/>
  <c r="BC94" i="21" s="1"/>
  <c r="F94" i="6"/>
  <c r="F94" i="18" s="1"/>
  <c r="AG94" i="21" s="1"/>
  <c r="E94" i="6"/>
  <c r="E94" i="18" s="1"/>
  <c r="V94" i="21" s="1"/>
  <c r="H93" i="6"/>
  <c r="H93" i="18" s="1"/>
  <c r="BY93" i="21" s="1"/>
  <c r="G93" i="6"/>
  <c r="G93" i="18" s="1"/>
  <c r="BC93" i="21" s="1"/>
  <c r="F93" i="6"/>
  <c r="F93" i="18" s="1"/>
  <c r="AG93" i="21" s="1"/>
  <c r="E93" i="6"/>
  <c r="E93" i="18" s="1"/>
  <c r="V93" i="21" s="1"/>
  <c r="H92" i="6"/>
  <c r="H92" i="18" s="1"/>
  <c r="BY92" i="21" s="1"/>
  <c r="G92" i="6"/>
  <c r="G92" i="18" s="1"/>
  <c r="BC92" i="21" s="1"/>
  <c r="F92" i="6"/>
  <c r="F92" i="18" s="1"/>
  <c r="AG92" i="21" s="1"/>
  <c r="E92" i="6"/>
  <c r="E92" i="18" s="1"/>
  <c r="V92" i="21" s="1"/>
  <c r="H91" i="6"/>
  <c r="H91" i="18" s="1"/>
  <c r="BY91" i="21" s="1"/>
  <c r="G91" i="6"/>
  <c r="G91" i="18" s="1"/>
  <c r="BC91" i="21" s="1"/>
  <c r="F91" i="6"/>
  <c r="F91" i="18" s="1"/>
  <c r="AG91" i="21" s="1"/>
  <c r="E91" i="6"/>
  <c r="E91" i="18" s="1"/>
  <c r="V91" i="21" s="1"/>
  <c r="H90" i="6"/>
  <c r="H90" i="18" s="1"/>
  <c r="BY90" i="21" s="1"/>
  <c r="G90" i="6"/>
  <c r="G90" i="18" s="1"/>
  <c r="BC90" i="21" s="1"/>
  <c r="F90" i="6"/>
  <c r="F90" i="18" s="1"/>
  <c r="AG90" i="21" s="1"/>
  <c r="E90" i="6"/>
  <c r="E90" i="18" s="1"/>
  <c r="V90" i="21" s="1"/>
  <c r="H89" i="6"/>
  <c r="H89" i="18" s="1"/>
  <c r="BY89" i="21" s="1"/>
  <c r="G89" i="6"/>
  <c r="G89" i="18" s="1"/>
  <c r="BC89" i="21" s="1"/>
  <c r="F89" i="6"/>
  <c r="F89" i="18" s="1"/>
  <c r="AG89" i="21" s="1"/>
  <c r="E89" i="6"/>
  <c r="E89" i="18" s="1"/>
  <c r="V89" i="21" s="1"/>
  <c r="H86" i="6"/>
  <c r="H86" i="18" s="1"/>
  <c r="BY86" i="21" s="1"/>
  <c r="G86" i="6"/>
  <c r="G86" i="18" s="1"/>
  <c r="BC86" i="21" s="1"/>
  <c r="F86" i="6"/>
  <c r="F86" i="18" s="1"/>
  <c r="AG86" i="21" s="1"/>
  <c r="E86" i="6"/>
  <c r="E86" i="18" s="1"/>
  <c r="V86" i="21" s="1"/>
  <c r="H85" i="6"/>
  <c r="H85" i="18" s="1"/>
  <c r="BY85" i="21" s="1"/>
  <c r="G85" i="6"/>
  <c r="G85" i="18" s="1"/>
  <c r="BC85" i="21" s="1"/>
  <c r="F85" i="6"/>
  <c r="F85" i="18" s="1"/>
  <c r="AG85" i="21" s="1"/>
  <c r="E85" i="6"/>
  <c r="E85" i="18" s="1"/>
  <c r="V85" i="21" s="1"/>
  <c r="H84" i="6"/>
  <c r="H84" i="18" s="1"/>
  <c r="BY84" i="21" s="1"/>
  <c r="G84" i="6"/>
  <c r="G84" i="18" s="1"/>
  <c r="BC84" i="21" s="1"/>
  <c r="F84" i="6"/>
  <c r="F84" i="18" s="1"/>
  <c r="AG84" i="21" s="1"/>
  <c r="E84" i="6"/>
  <c r="E84" i="18" s="1"/>
  <c r="V84" i="21" s="1"/>
  <c r="H83" i="6"/>
  <c r="H83" i="18" s="1"/>
  <c r="BY83" i="21" s="1"/>
  <c r="G83" i="6"/>
  <c r="G83" i="18" s="1"/>
  <c r="BC83" i="21" s="1"/>
  <c r="F83" i="6"/>
  <c r="F83" i="18" s="1"/>
  <c r="AG83" i="21" s="1"/>
  <c r="E83" i="6"/>
  <c r="E83" i="18" s="1"/>
  <c r="V83" i="21" s="1"/>
  <c r="H82" i="6"/>
  <c r="H82" i="18" s="1"/>
  <c r="BY82" i="21" s="1"/>
  <c r="G82" i="6"/>
  <c r="G82" i="18" s="1"/>
  <c r="BC82" i="21" s="1"/>
  <c r="F82" i="6"/>
  <c r="F82" i="18" s="1"/>
  <c r="AG82" i="21" s="1"/>
  <c r="E82" i="6"/>
  <c r="E82" i="18" s="1"/>
  <c r="V82" i="21" s="1"/>
  <c r="H81" i="6"/>
  <c r="H81" i="18" s="1"/>
  <c r="BY81" i="21" s="1"/>
  <c r="G81" i="6"/>
  <c r="G81" i="18" s="1"/>
  <c r="BC81" i="21" s="1"/>
  <c r="F81" i="6"/>
  <c r="F81" i="18" s="1"/>
  <c r="AG81" i="21" s="1"/>
  <c r="E81" i="6"/>
  <c r="E81" i="18" s="1"/>
  <c r="V81" i="21" s="1"/>
  <c r="H80" i="6"/>
  <c r="H80" i="18" s="1"/>
  <c r="BY80" i="21" s="1"/>
  <c r="G80" i="6"/>
  <c r="G80" i="18" s="1"/>
  <c r="BC80" i="21" s="1"/>
  <c r="F80" i="6"/>
  <c r="F80" i="18" s="1"/>
  <c r="AG80" i="21" s="1"/>
  <c r="E80" i="6"/>
  <c r="E80" i="18" s="1"/>
  <c r="V80" i="21" s="1"/>
  <c r="H79" i="6"/>
  <c r="H79" i="18" s="1"/>
  <c r="BY79" i="21" s="1"/>
  <c r="G79" i="6"/>
  <c r="G79" i="18" s="1"/>
  <c r="BC79" i="21" s="1"/>
  <c r="F79" i="6"/>
  <c r="F79" i="18" s="1"/>
  <c r="AG79" i="21" s="1"/>
  <c r="E79" i="6"/>
  <c r="E79" i="18" s="1"/>
  <c r="V79" i="21" s="1"/>
  <c r="H78" i="6"/>
  <c r="H78" i="18" s="1"/>
  <c r="BY78" i="21" s="1"/>
  <c r="G78" i="6"/>
  <c r="G78" i="18" s="1"/>
  <c r="BC78" i="21" s="1"/>
  <c r="F78" i="6"/>
  <c r="F78" i="18" s="1"/>
  <c r="AG78" i="21" s="1"/>
  <c r="E78" i="6"/>
  <c r="E78" i="18" s="1"/>
  <c r="V78" i="21" s="1"/>
  <c r="H77" i="6"/>
  <c r="H77" i="18" s="1"/>
  <c r="BY77" i="21" s="1"/>
  <c r="G77" i="6"/>
  <c r="G77" i="18" s="1"/>
  <c r="BC77" i="21" s="1"/>
  <c r="F77" i="6"/>
  <c r="F77" i="18" s="1"/>
  <c r="AG77" i="21" s="1"/>
  <c r="E77" i="6"/>
  <c r="E77" i="18" s="1"/>
  <c r="V77" i="21" s="1"/>
  <c r="H74" i="6"/>
  <c r="H74" i="18" s="1"/>
  <c r="BY74" i="21" s="1"/>
  <c r="G74" i="6"/>
  <c r="G74" i="18" s="1"/>
  <c r="BC74" i="21" s="1"/>
  <c r="F74" i="6"/>
  <c r="F74" i="18" s="1"/>
  <c r="AG74" i="21" s="1"/>
  <c r="E74" i="6"/>
  <c r="E74" i="18" s="1"/>
  <c r="V74" i="21" s="1"/>
  <c r="H73" i="6"/>
  <c r="H73" i="18" s="1"/>
  <c r="BY73" i="21" s="1"/>
  <c r="G73" i="6"/>
  <c r="G73" i="18" s="1"/>
  <c r="BC73" i="21" s="1"/>
  <c r="F73" i="6"/>
  <c r="F73" i="18" s="1"/>
  <c r="AG73" i="21" s="1"/>
  <c r="E73" i="6"/>
  <c r="E73" i="18" s="1"/>
  <c r="V73" i="21" s="1"/>
  <c r="H72" i="6"/>
  <c r="H72" i="18" s="1"/>
  <c r="BY72" i="21" s="1"/>
  <c r="G72" i="6"/>
  <c r="G72" i="18" s="1"/>
  <c r="BC72" i="21" s="1"/>
  <c r="F72" i="6"/>
  <c r="F72" i="18" s="1"/>
  <c r="AG72" i="21" s="1"/>
  <c r="E72" i="6"/>
  <c r="E72" i="18" s="1"/>
  <c r="V72" i="21" s="1"/>
  <c r="H71" i="6"/>
  <c r="H71" i="18" s="1"/>
  <c r="BY71" i="21" s="1"/>
  <c r="G71" i="6"/>
  <c r="G71" i="18" s="1"/>
  <c r="BC71" i="21" s="1"/>
  <c r="F71" i="6"/>
  <c r="F71" i="18" s="1"/>
  <c r="AG71" i="21" s="1"/>
  <c r="E71" i="6"/>
  <c r="E71" i="18" s="1"/>
  <c r="V71" i="21" s="1"/>
  <c r="H70" i="6"/>
  <c r="H70" i="18" s="1"/>
  <c r="BY70" i="21" s="1"/>
  <c r="G70" i="6"/>
  <c r="G70" i="18" s="1"/>
  <c r="BC70" i="21" s="1"/>
  <c r="F70" i="6"/>
  <c r="F70" i="18" s="1"/>
  <c r="AG70" i="21" s="1"/>
  <c r="E70" i="6"/>
  <c r="E70" i="18" s="1"/>
  <c r="V70" i="21" s="1"/>
  <c r="H69" i="6"/>
  <c r="H69" i="18" s="1"/>
  <c r="BY69" i="21" s="1"/>
  <c r="G69" i="6"/>
  <c r="G69" i="18" s="1"/>
  <c r="BC69" i="21" s="1"/>
  <c r="F69" i="6"/>
  <c r="F69" i="18" s="1"/>
  <c r="AG69" i="21" s="1"/>
  <c r="E69" i="6"/>
  <c r="E69" i="18" s="1"/>
  <c r="V69" i="21" s="1"/>
  <c r="H68" i="6"/>
  <c r="H68" i="18" s="1"/>
  <c r="BY68" i="21" s="1"/>
  <c r="G68" i="6"/>
  <c r="G68" i="18" s="1"/>
  <c r="BC68" i="21" s="1"/>
  <c r="F68" i="6"/>
  <c r="F68" i="18" s="1"/>
  <c r="AG68" i="21" s="1"/>
  <c r="E68" i="6"/>
  <c r="E68" i="18" s="1"/>
  <c r="V68" i="21" s="1"/>
  <c r="H67" i="6"/>
  <c r="H67" i="18" s="1"/>
  <c r="BY67" i="21" s="1"/>
  <c r="G67" i="6"/>
  <c r="G67" i="18" s="1"/>
  <c r="BC67" i="21" s="1"/>
  <c r="F67" i="6"/>
  <c r="F67" i="18" s="1"/>
  <c r="AG67" i="21" s="1"/>
  <c r="E67" i="6"/>
  <c r="E67" i="18" s="1"/>
  <c r="V67" i="21" s="1"/>
  <c r="H66" i="6"/>
  <c r="H66" i="18" s="1"/>
  <c r="BY66" i="21" s="1"/>
  <c r="G66" i="6"/>
  <c r="G66" i="18" s="1"/>
  <c r="BC66" i="21" s="1"/>
  <c r="F66" i="6"/>
  <c r="F66" i="18" s="1"/>
  <c r="AG66" i="21" s="1"/>
  <c r="E66" i="6"/>
  <c r="E66" i="18" s="1"/>
  <c r="V66" i="21" s="1"/>
  <c r="H65" i="6"/>
  <c r="H65" i="18" s="1"/>
  <c r="BY65" i="21" s="1"/>
  <c r="G65" i="6"/>
  <c r="G65" i="18" s="1"/>
  <c r="BC65" i="21" s="1"/>
  <c r="F65" i="6"/>
  <c r="F65" i="18" s="1"/>
  <c r="AG65" i="21" s="1"/>
  <c r="E65" i="6"/>
  <c r="E65" i="18" s="1"/>
  <c r="V65" i="21" s="1"/>
  <c r="H62" i="6"/>
  <c r="H62" i="18" s="1"/>
  <c r="BY62" i="21" s="1"/>
  <c r="G62" i="6"/>
  <c r="G62" i="18" s="1"/>
  <c r="BC62" i="21" s="1"/>
  <c r="F62" i="6"/>
  <c r="F62" i="18" s="1"/>
  <c r="AG62" i="21" s="1"/>
  <c r="E62" i="6"/>
  <c r="E62" i="18" s="1"/>
  <c r="V62" i="21" s="1"/>
  <c r="H61" i="6"/>
  <c r="H61" i="18" s="1"/>
  <c r="BY61" i="21" s="1"/>
  <c r="G61" i="6"/>
  <c r="G61" i="18" s="1"/>
  <c r="BC61" i="21" s="1"/>
  <c r="F61" i="6"/>
  <c r="F61" i="18" s="1"/>
  <c r="AG61" i="21" s="1"/>
  <c r="E61" i="6"/>
  <c r="E61" i="18" s="1"/>
  <c r="V61" i="21" s="1"/>
  <c r="H60" i="6"/>
  <c r="H60" i="18" s="1"/>
  <c r="BY60" i="21" s="1"/>
  <c r="G60" i="6"/>
  <c r="G60" i="18" s="1"/>
  <c r="BC60" i="21" s="1"/>
  <c r="F60" i="6"/>
  <c r="F60" i="18" s="1"/>
  <c r="AG60" i="21" s="1"/>
  <c r="E60" i="6"/>
  <c r="E60" i="18" s="1"/>
  <c r="V60" i="21" s="1"/>
  <c r="H59" i="6"/>
  <c r="H59" i="18" s="1"/>
  <c r="BY59" i="21" s="1"/>
  <c r="G59" i="6"/>
  <c r="G59" i="18" s="1"/>
  <c r="BC59" i="21" s="1"/>
  <c r="F59" i="6"/>
  <c r="F59" i="18" s="1"/>
  <c r="AG59" i="21" s="1"/>
  <c r="E59" i="6"/>
  <c r="E59" i="18" s="1"/>
  <c r="V59" i="21" s="1"/>
  <c r="H58" i="6"/>
  <c r="H58" i="18" s="1"/>
  <c r="BY58" i="21" s="1"/>
  <c r="G58" i="6"/>
  <c r="G58" i="18" s="1"/>
  <c r="BC58" i="21" s="1"/>
  <c r="F58" i="6"/>
  <c r="F58" i="18" s="1"/>
  <c r="AG58" i="21" s="1"/>
  <c r="E58" i="6"/>
  <c r="E58" i="18" s="1"/>
  <c r="V58" i="21" s="1"/>
  <c r="H57" i="6"/>
  <c r="H57" i="18" s="1"/>
  <c r="BY57" i="21" s="1"/>
  <c r="G57" i="6"/>
  <c r="G57" i="18" s="1"/>
  <c r="BC57" i="21" s="1"/>
  <c r="F57" i="6"/>
  <c r="F57" i="18" s="1"/>
  <c r="AG57" i="21" s="1"/>
  <c r="E57" i="6"/>
  <c r="E57" i="18" s="1"/>
  <c r="V57" i="21" s="1"/>
  <c r="H56" i="6"/>
  <c r="H56" i="18" s="1"/>
  <c r="BY56" i="21" s="1"/>
  <c r="G56" i="6"/>
  <c r="G56" i="18" s="1"/>
  <c r="BC56" i="21" s="1"/>
  <c r="F56" i="6"/>
  <c r="F56" i="18" s="1"/>
  <c r="AG56" i="21" s="1"/>
  <c r="E56" i="6"/>
  <c r="E56" i="18" s="1"/>
  <c r="V56" i="21" s="1"/>
  <c r="H55" i="6"/>
  <c r="H55" i="18" s="1"/>
  <c r="BY55" i="21" s="1"/>
  <c r="G55" i="6"/>
  <c r="G55" i="18" s="1"/>
  <c r="BC55" i="21" s="1"/>
  <c r="F55" i="6"/>
  <c r="F55" i="18" s="1"/>
  <c r="AG55" i="21" s="1"/>
  <c r="E55" i="6"/>
  <c r="E55" i="18" s="1"/>
  <c r="V55" i="21" s="1"/>
  <c r="H54" i="6"/>
  <c r="H54" i="18" s="1"/>
  <c r="BY54" i="21" s="1"/>
  <c r="G54" i="6"/>
  <c r="G54" i="18" s="1"/>
  <c r="BC54" i="21" s="1"/>
  <c r="F54" i="6"/>
  <c r="F54" i="18" s="1"/>
  <c r="AG54" i="21" s="1"/>
  <c r="E54" i="6"/>
  <c r="E54" i="18" s="1"/>
  <c r="V54" i="21" s="1"/>
  <c r="H53" i="6"/>
  <c r="H53" i="18" s="1"/>
  <c r="BY53" i="21" s="1"/>
  <c r="G53" i="6"/>
  <c r="G53" i="18" s="1"/>
  <c r="BC53" i="21" s="1"/>
  <c r="F53" i="6"/>
  <c r="F53" i="18" s="1"/>
  <c r="AG53" i="21" s="1"/>
  <c r="E53" i="6"/>
  <c r="E53" i="18" s="1"/>
  <c r="V53" i="21" s="1"/>
  <c r="H38" i="6"/>
  <c r="H38" i="18" s="1"/>
  <c r="BY38" i="21" s="1"/>
  <c r="G38" i="6"/>
  <c r="G38" i="18" s="1"/>
  <c r="BC38" i="21" s="1"/>
  <c r="F38" i="6"/>
  <c r="F38" i="18" s="1"/>
  <c r="AG38" i="21" s="1"/>
  <c r="E38" i="6"/>
  <c r="E38" i="18" s="1"/>
  <c r="V38" i="21" s="1"/>
  <c r="H37" i="6"/>
  <c r="H37" i="18" s="1"/>
  <c r="BY37" i="21" s="1"/>
  <c r="G37" i="6"/>
  <c r="G37" i="18" s="1"/>
  <c r="BC37" i="21" s="1"/>
  <c r="F37" i="6"/>
  <c r="F37" i="18" s="1"/>
  <c r="AG37" i="21" s="1"/>
  <c r="E37" i="6"/>
  <c r="E37" i="18" s="1"/>
  <c r="V37" i="21" s="1"/>
  <c r="H36" i="6"/>
  <c r="H36" i="18" s="1"/>
  <c r="BY36" i="21" s="1"/>
  <c r="G36" i="6"/>
  <c r="G36" i="18" s="1"/>
  <c r="BC36" i="21" s="1"/>
  <c r="F36" i="6"/>
  <c r="F36" i="18" s="1"/>
  <c r="AG36" i="21" s="1"/>
  <c r="E36" i="6"/>
  <c r="E36" i="18" s="1"/>
  <c r="V36" i="21" s="1"/>
  <c r="H35" i="6"/>
  <c r="H35" i="18" s="1"/>
  <c r="BY35" i="21" s="1"/>
  <c r="G35" i="6"/>
  <c r="G35" i="18" s="1"/>
  <c r="BC35" i="21" s="1"/>
  <c r="F35" i="6"/>
  <c r="F35" i="18" s="1"/>
  <c r="AG35" i="21" s="1"/>
  <c r="E35" i="6"/>
  <c r="E35" i="18" s="1"/>
  <c r="V35" i="21" s="1"/>
  <c r="H34" i="6"/>
  <c r="H34" i="18" s="1"/>
  <c r="BY34" i="21" s="1"/>
  <c r="G34" i="6"/>
  <c r="G34" i="18" s="1"/>
  <c r="BC34" i="21" s="1"/>
  <c r="F34" i="6"/>
  <c r="F34" i="18" s="1"/>
  <c r="AG34" i="21" s="1"/>
  <c r="E34" i="6"/>
  <c r="E34" i="18" s="1"/>
  <c r="V34" i="21" s="1"/>
  <c r="H33" i="6"/>
  <c r="H33" i="18" s="1"/>
  <c r="BY33" i="21" s="1"/>
  <c r="G33" i="6"/>
  <c r="G33" i="18" s="1"/>
  <c r="BC33" i="21" s="1"/>
  <c r="F33" i="6"/>
  <c r="F33" i="18" s="1"/>
  <c r="AG33" i="21" s="1"/>
  <c r="E33" i="6"/>
  <c r="E33" i="18" s="1"/>
  <c r="V33" i="21" s="1"/>
  <c r="H32" i="6"/>
  <c r="H32" i="18" s="1"/>
  <c r="BY32" i="21" s="1"/>
  <c r="G32" i="6"/>
  <c r="G32" i="18" s="1"/>
  <c r="BC32" i="21" s="1"/>
  <c r="F32" i="6"/>
  <c r="F32" i="18" s="1"/>
  <c r="AG32" i="21" s="1"/>
  <c r="E32" i="6"/>
  <c r="E32" i="18" s="1"/>
  <c r="V32" i="21" s="1"/>
  <c r="H31" i="6"/>
  <c r="H31" i="18" s="1"/>
  <c r="BY31" i="21" s="1"/>
  <c r="G31" i="6"/>
  <c r="G31" i="18" s="1"/>
  <c r="BC31" i="21" s="1"/>
  <c r="F31" i="6"/>
  <c r="F31" i="18" s="1"/>
  <c r="AG31" i="21" s="1"/>
  <c r="E31" i="6"/>
  <c r="E31" i="18" s="1"/>
  <c r="V31" i="21" s="1"/>
  <c r="H30" i="6"/>
  <c r="H30" i="18" s="1"/>
  <c r="BY30" i="21" s="1"/>
  <c r="G30" i="6"/>
  <c r="G30" i="18" s="1"/>
  <c r="BC30" i="21" s="1"/>
  <c r="F30" i="6"/>
  <c r="F30" i="18" s="1"/>
  <c r="AG30" i="21" s="1"/>
  <c r="E30" i="6"/>
  <c r="E30" i="18" s="1"/>
  <c r="V30" i="21" s="1"/>
  <c r="H29" i="6"/>
  <c r="H29" i="18" s="1"/>
  <c r="BY29" i="21" s="1"/>
  <c r="G29" i="6"/>
  <c r="G29" i="18" s="1"/>
  <c r="BC29" i="21" s="1"/>
  <c r="F29" i="6"/>
  <c r="F29" i="18" s="1"/>
  <c r="AG29" i="21" s="1"/>
  <c r="E29" i="6"/>
  <c r="E29" i="18" s="1"/>
  <c r="V29" i="21" s="1"/>
  <c r="I245" i="5"/>
  <c r="I246" i="5"/>
  <c r="I90" i="5"/>
  <c r="I89" i="5"/>
  <c r="I93" i="5"/>
  <c r="J1142" i="5"/>
  <c r="I1142" i="5"/>
  <c r="D1142" i="5"/>
  <c r="J1141" i="5"/>
  <c r="I1141" i="5"/>
  <c r="D1141" i="5"/>
  <c r="J1140" i="5"/>
  <c r="I1140" i="5"/>
  <c r="D1140" i="5"/>
  <c r="J1139" i="5"/>
  <c r="I1139" i="5"/>
  <c r="D1139" i="5"/>
  <c r="J1138" i="5"/>
  <c r="I1138" i="5"/>
  <c r="D1138" i="5"/>
  <c r="J1137" i="5"/>
  <c r="I1137" i="5"/>
  <c r="D1137" i="5"/>
  <c r="J1136" i="5"/>
  <c r="I1136" i="5"/>
  <c r="D1136" i="5"/>
  <c r="J1135" i="5"/>
  <c r="I1135" i="5"/>
  <c r="D1135" i="5"/>
  <c r="J1134" i="5"/>
  <c r="I1134" i="5"/>
  <c r="D1134" i="5"/>
  <c r="J1133" i="5"/>
  <c r="I1133" i="5"/>
  <c r="D1133" i="5"/>
  <c r="H1132" i="5"/>
  <c r="G1132" i="5"/>
  <c r="F1132" i="5"/>
  <c r="E1132" i="5"/>
  <c r="H1131" i="5"/>
  <c r="G1131" i="5"/>
  <c r="J1130" i="5"/>
  <c r="I1130" i="5"/>
  <c r="D1130" i="5"/>
  <c r="J1129" i="5"/>
  <c r="I1129" i="5"/>
  <c r="D1129" i="5"/>
  <c r="J1128" i="5"/>
  <c r="I1128" i="5"/>
  <c r="D1128" i="5"/>
  <c r="J1127" i="5"/>
  <c r="I1127" i="5"/>
  <c r="D1127" i="5"/>
  <c r="J1126" i="5"/>
  <c r="I1126" i="5"/>
  <c r="D1126" i="5"/>
  <c r="J1125" i="5"/>
  <c r="I1125" i="5"/>
  <c r="D1125" i="5"/>
  <c r="J1124" i="5"/>
  <c r="I1124" i="5"/>
  <c r="D1124" i="5"/>
  <c r="J1123" i="5"/>
  <c r="I1123" i="5"/>
  <c r="D1123" i="5"/>
  <c r="J1122" i="5"/>
  <c r="I1122" i="5"/>
  <c r="D1122" i="5"/>
  <c r="J1121" i="5"/>
  <c r="I1121" i="5"/>
  <c r="D1121" i="5"/>
  <c r="H1120" i="5"/>
  <c r="G1120" i="5"/>
  <c r="F1120" i="5"/>
  <c r="E1120" i="5"/>
  <c r="H1119" i="5"/>
  <c r="G1119" i="5"/>
  <c r="J1118" i="5"/>
  <c r="I1118" i="5"/>
  <c r="D1118" i="5"/>
  <c r="J1117" i="5"/>
  <c r="I1117" i="5"/>
  <c r="D1117" i="5"/>
  <c r="J1116" i="5"/>
  <c r="I1116" i="5"/>
  <c r="D1116" i="5"/>
  <c r="J1115" i="5"/>
  <c r="I1115" i="5"/>
  <c r="D1115" i="5"/>
  <c r="J1114" i="5"/>
  <c r="I1114" i="5"/>
  <c r="D1114" i="5"/>
  <c r="J1113" i="5"/>
  <c r="I1113" i="5"/>
  <c r="D1113" i="5"/>
  <c r="J1112" i="5"/>
  <c r="I1112" i="5"/>
  <c r="D1112" i="5"/>
  <c r="J1111" i="5"/>
  <c r="I1111" i="5"/>
  <c r="D1111" i="5"/>
  <c r="J1110" i="5"/>
  <c r="I1110" i="5"/>
  <c r="D1110" i="5"/>
  <c r="J1109" i="5"/>
  <c r="I1109" i="5"/>
  <c r="D1109" i="5"/>
  <c r="H1108" i="5"/>
  <c r="G1108" i="5"/>
  <c r="F1108" i="5"/>
  <c r="E1108" i="5"/>
  <c r="H1107" i="5"/>
  <c r="J1106" i="5"/>
  <c r="I1106" i="5"/>
  <c r="D1106" i="5"/>
  <c r="J1105" i="5"/>
  <c r="I1105" i="5"/>
  <c r="D1105" i="5"/>
  <c r="J1104" i="5"/>
  <c r="I1104" i="5"/>
  <c r="D1104" i="5"/>
  <c r="J1103" i="5"/>
  <c r="I1103" i="5"/>
  <c r="D1103" i="5"/>
  <c r="J1102" i="5"/>
  <c r="I1102" i="5"/>
  <c r="D1102" i="5"/>
  <c r="J1101" i="5"/>
  <c r="I1101" i="5"/>
  <c r="D1101" i="5"/>
  <c r="J1100" i="5"/>
  <c r="I1100" i="5"/>
  <c r="D1100" i="5"/>
  <c r="J1099" i="5"/>
  <c r="I1099" i="5"/>
  <c r="D1099" i="5"/>
  <c r="J1098" i="5"/>
  <c r="I1098" i="5"/>
  <c r="D1098" i="5"/>
  <c r="J1097" i="5"/>
  <c r="I1097" i="5"/>
  <c r="D1097" i="5"/>
  <c r="H1096" i="5"/>
  <c r="G1096" i="5"/>
  <c r="F1096" i="5"/>
  <c r="E1096" i="5"/>
  <c r="H1095" i="5"/>
  <c r="G1095" i="5"/>
  <c r="F1095" i="5"/>
  <c r="H1094" i="5"/>
  <c r="G1094" i="5"/>
  <c r="F1094" i="5"/>
  <c r="E1094" i="5"/>
  <c r="H1093" i="5"/>
  <c r="G1093" i="5"/>
  <c r="F1093" i="5"/>
  <c r="E1093" i="5"/>
  <c r="H1092" i="5"/>
  <c r="G1092" i="5"/>
  <c r="F1092" i="5"/>
  <c r="E1092" i="5"/>
  <c r="H1091" i="5"/>
  <c r="G1091" i="5"/>
  <c r="F1091" i="5"/>
  <c r="E1091" i="5"/>
  <c r="H1090" i="5"/>
  <c r="G1090" i="5"/>
  <c r="F1090" i="5"/>
  <c r="E1090" i="5"/>
  <c r="H1089" i="5"/>
  <c r="G1089" i="5"/>
  <c r="F1089" i="5"/>
  <c r="E1089" i="5"/>
  <c r="H1088" i="5"/>
  <c r="G1088" i="5"/>
  <c r="F1088" i="5"/>
  <c r="E1088" i="5"/>
  <c r="H1087" i="5"/>
  <c r="G1087" i="5"/>
  <c r="F1087" i="5"/>
  <c r="E1087" i="5"/>
  <c r="H1086" i="5"/>
  <c r="G1086" i="5"/>
  <c r="F1086" i="5"/>
  <c r="E1086" i="5"/>
  <c r="H1085" i="5"/>
  <c r="G1085" i="5"/>
  <c r="F1085" i="5"/>
  <c r="E1085" i="5"/>
  <c r="J1082" i="5"/>
  <c r="I1082" i="5"/>
  <c r="D1082" i="5"/>
  <c r="J1081" i="5"/>
  <c r="I1081" i="5"/>
  <c r="D1081" i="5"/>
  <c r="J1080" i="5"/>
  <c r="I1080" i="5"/>
  <c r="D1080" i="5"/>
  <c r="J1079" i="5"/>
  <c r="I1079" i="5"/>
  <c r="D1079" i="5"/>
  <c r="J1078" i="5"/>
  <c r="I1078" i="5"/>
  <c r="D1078" i="5"/>
  <c r="J1077" i="5"/>
  <c r="I1077" i="5"/>
  <c r="D1077" i="5"/>
  <c r="J1076" i="5"/>
  <c r="I1076" i="5"/>
  <c r="D1076" i="5"/>
  <c r="J1075" i="5"/>
  <c r="I1075" i="5"/>
  <c r="D1075" i="5"/>
  <c r="J1074" i="5"/>
  <c r="I1074" i="5"/>
  <c r="D1074" i="5"/>
  <c r="J1073" i="5"/>
  <c r="I1073" i="5"/>
  <c r="D1073" i="5"/>
  <c r="H1072" i="5"/>
  <c r="G1072" i="5"/>
  <c r="F1072" i="5"/>
  <c r="E1072" i="5"/>
  <c r="H1071" i="5"/>
  <c r="J1058" i="5"/>
  <c r="I1058" i="5"/>
  <c r="D1058" i="5"/>
  <c r="J1057" i="5"/>
  <c r="I1057" i="5"/>
  <c r="D1057" i="5"/>
  <c r="J1056" i="5"/>
  <c r="I1056" i="5"/>
  <c r="D1056" i="5"/>
  <c r="J1055" i="5"/>
  <c r="I1055" i="5"/>
  <c r="D1055" i="5"/>
  <c r="J1054" i="5"/>
  <c r="I1054" i="5"/>
  <c r="D1054" i="5"/>
  <c r="J1053" i="5"/>
  <c r="I1053" i="5"/>
  <c r="D1053" i="5"/>
  <c r="J1052" i="5"/>
  <c r="I1052" i="5"/>
  <c r="D1052" i="5"/>
  <c r="J1051" i="5"/>
  <c r="I1051" i="5"/>
  <c r="D1051" i="5"/>
  <c r="J1050" i="5"/>
  <c r="I1050" i="5"/>
  <c r="D1050" i="5"/>
  <c r="J1049" i="5"/>
  <c r="I1049" i="5"/>
  <c r="D1049" i="5"/>
  <c r="H1048" i="5"/>
  <c r="G1048" i="5"/>
  <c r="F1048" i="5"/>
  <c r="E1048" i="5"/>
  <c r="H1047" i="5"/>
  <c r="G1047" i="5"/>
  <c r="F1047" i="5"/>
  <c r="H1046" i="5"/>
  <c r="G1046" i="5"/>
  <c r="F1046" i="5"/>
  <c r="E1046" i="5"/>
  <c r="H1045" i="5"/>
  <c r="G1045" i="5"/>
  <c r="F1045" i="5"/>
  <c r="E1045" i="5"/>
  <c r="H1044" i="5"/>
  <c r="G1044" i="5"/>
  <c r="F1044" i="5"/>
  <c r="E1044" i="5"/>
  <c r="H1043" i="5"/>
  <c r="G1043" i="5"/>
  <c r="F1043" i="5"/>
  <c r="E1043" i="5"/>
  <c r="H1042" i="5"/>
  <c r="G1042" i="5"/>
  <c r="F1042" i="5"/>
  <c r="E1042" i="5"/>
  <c r="H1041" i="5"/>
  <c r="G1041" i="5"/>
  <c r="F1041" i="5"/>
  <c r="E1041" i="5"/>
  <c r="H1040" i="5"/>
  <c r="G1040" i="5"/>
  <c r="F1040" i="5"/>
  <c r="E1040" i="5"/>
  <c r="H1039" i="5"/>
  <c r="G1039" i="5"/>
  <c r="F1039" i="5"/>
  <c r="E1039" i="5"/>
  <c r="H1038" i="5"/>
  <c r="G1038" i="5"/>
  <c r="F1038" i="5"/>
  <c r="E1038" i="5"/>
  <c r="H1037" i="5"/>
  <c r="G1037" i="5"/>
  <c r="F1037" i="5"/>
  <c r="E1037" i="5"/>
  <c r="J1022" i="5"/>
  <c r="I1022" i="5"/>
  <c r="D1022" i="5"/>
  <c r="A1022" i="5" s="1"/>
  <c r="J1021" i="5"/>
  <c r="I1021" i="5"/>
  <c r="D1021" i="5"/>
  <c r="A1021" i="5" s="1"/>
  <c r="J1020" i="5"/>
  <c r="I1020" i="5"/>
  <c r="D1020" i="5"/>
  <c r="A1020" i="5" s="1"/>
  <c r="J1019" i="5"/>
  <c r="I1019" i="5"/>
  <c r="D1019" i="5"/>
  <c r="A1019" i="5" s="1"/>
  <c r="J1018" i="5"/>
  <c r="I1018" i="5"/>
  <c r="D1018" i="5"/>
  <c r="A1018" i="5" s="1"/>
  <c r="J1017" i="5"/>
  <c r="I1017" i="5"/>
  <c r="D1017" i="5"/>
  <c r="J1016" i="5"/>
  <c r="I1016" i="5"/>
  <c r="D1016" i="5"/>
  <c r="A1016" i="5" s="1"/>
  <c r="J1015" i="5"/>
  <c r="I1015" i="5"/>
  <c r="D1015" i="5"/>
  <c r="J1014" i="5"/>
  <c r="I1014" i="5"/>
  <c r="D1014" i="5"/>
  <c r="A1014" i="5" s="1"/>
  <c r="J1013" i="5"/>
  <c r="I1013" i="5"/>
  <c r="D1013" i="5"/>
  <c r="H1012" i="5"/>
  <c r="G1012" i="5"/>
  <c r="F1012" i="5"/>
  <c r="E1012" i="5"/>
  <c r="H1011" i="5"/>
  <c r="G1011" i="5"/>
  <c r="F1011" i="5"/>
  <c r="J1010" i="5"/>
  <c r="I1010" i="5"/>
  <c r="D1010" i="5"/>
  <c r="J1009" i="5"/>
  <c r="I1009" i="5"/>
  <c r="D1009" i="5"/>
  <c r="J1008" i="5"/>
  <c r="I1008" i="5"/>
  <c r="D1008" i="5"/>
  <c r="J1007" i="5"/>
  <c r="I1007" i="5"/>
  <c r="D1007" i="5"/>
  <c r="J1006" i="5"/>
  <c r="I1006" i="5"/>
  <c r="D1006" i="5"/>
  <c r="J1005" i="5"/>
  <c r="I1005" i="5"/>
  <c r="D1005" i="5"/>
  <c r="J1004" i="5"/>
  <c r="I1004" i="5"/>
  <c r="D1004" i="5"/>
  <c r="J1003" i="5"/>
  <c r="I1003" i="5"/>
  <c r="D1003" i="5"/>
  <c r="J1002" i="5"/>
  <c r="I1002" i="5"/>
  <c r="D1002" i="5"/>
  <c r="J1001" i="5"/>
  <c r="I1001" i="5"/>
  <c r="D1001" i="5"/>
  <c r="H1000" i="5"/>
  <c r="G1000" i="5"/>
  <c r="F1000" i="5"/>
  <c r="E1000" i="5"/>
  <c r="F999" i="5"/>
  <c r="J998" i="5"/>
  <c r="I998" i="5"/>
  <c r="D998" i="5"/>
  <c r="A998" i="5" s="1"/>
  <c r="J997" i="5"/>
  <c r="I997" i="5"/>
  <c r="D997" i="5"/>
  <c r="A997" i="5" s="1"/>
  <c r="J996" i="5"/>
  <c r="I996" i="5"/>
  <c r="D996" i="5"/>
  <c r="A996" i="5" s="1"/>
  <c r="J995" i="5"/>
  <c r="I995" i="5"/>
  <c r="D995" i="5"/>
  <c r="A995" i="5" s="1"/>
  <c r="J994" i="5"/>
  <c r="I994" i="5"/>
  <c r="D994" i="5"/>
  <c r="A994" i="5" s="1"/>
  <c r="J993" i="5"/>
  <c r="I993" i="5"/>
  <c r="D993" i="5"/>
  <c r="J992" i="5"/>
  <c r="I992" i="5"/>
  <c r="D992" i="5"/>
  <c r="A992" i="5" s="1"/>
  <c r="J991" i="5"/>
  <c r="I991" i="5"/>
  <c r="D991" i="5"/>
  <c r="D991" i="8" s="1"/>
  <c r="J990" i="5"/>
  <c r="I990" i="5"/>
  <c r="D990" i="5"/>
  <c r="A990" i="5" s="1"/>
  <c r="J989" i="5"/>
  <c r="I989" i="5"/>
  <c r="D989" i="5"/>
  <c r="H988" i="5"/>
  <c r="G988" i="5"/>
  <c r="F988" i="5"/>
  <c r="E988" i="5"/>
  <c r="F987" i="5"/>
  <c r="J986" i="5"/>
  <c r="I986" i="5"/>
  <c r="D986" i="5"/>
  <c r="J985" i="5"/>
  <c r="I985" i="5"/>
  <c r="D985" i="5"/>
  <c r="J984" i="5"/>
  <c r="I984" i="5"/>
  <c r="D984" i="5"/>
  <c r="J983" i="5"/>
  <c r="I983" i="5"/>
  <c r="D983" i="5"/>
  <c r="J982" i="5"/>
  <c r="I982" i="5"/>
  <c r="D982" i="5"/>
  <c r="J981" i="5"/>
  <c r="I981" i="5"/>
  <c r="D981" i="5"/>
  <c r="J980" i="5"/>
  <c r="I980" i="5"/>
  <c r="D980" i="5"/>
  <c r="J979" i="5"/>
  <c r="I979" i="5"/>
  <c r="D979" i="5"/>
  <c r="J978" i="5"/>
  <c r="I978" i="5"/>
  <c r="D978" i="5"/>
  <c r="J977" i="5"/>
  <c r="I977" i="5"/>
  <c r="D977" i="5"/>
  <c r="H976" i="5"/>
  <c r="G976" i="5"/>
  <c r="F976" i="5"/>
  <c r="E976" i="5"/>
  <c r="H975" i="5"/>
  <c r="J974" i="5"/>
  <c r="I974" i="5"/>
  <c r="D974" i="5"/>
  <c r="A974" i="5" s="1"/>
  <c r="J973" i="5"/>
  <c r="I973" i="5"/>
  <c r="D973" i="5"/>
  <c r="J972" i="5"/>
  <c r="I972" i="5"/>
  <c r="D972" i="5"/>
  <c r="A972" i="5" s="1"/>
  <c r="J971" i="5"/>
  <c r="I971" i="5"/>
  <c r="D971" i="5"/>
  <c r="J970" i="5"/>
  <c r="I970" i="5"/>
  <c r="D970" i="5"/>
  <c r="A970" i="5" s="1"/>
  <c r="J969" i="5"/>
  <c r="I969" i="5"/>
  <c r="D969" i="5"/>
  <c r="J968" i="5"/>
  <c r="I968" i="5"/>
  <c r="D968" i="5"/>
  <c r="A968" i="5" s="1"/>
  <c r="J967" i="5"/>
  <c r="I967" i="5"/>
  <c r="D967" i="5"/>
  <c r="J966" i="5"/>
  <c r="I966" i="5"/>
  <c r="D966" i="5"/>
  <c r="A966" i="5" s="1"/>
  <c r="J965" i="5"/>
  <c r="I965" i="5"/>
  <c r="D965" i="5"/>
  <c r="H964" i="5"/>
  <c r="G964" i="5"/>
  <c r="F964" i="5"/>
  <c r="E964" i="5"/>
  <c r="H963" i="5"/>
  <c r="G963" i="5"/>
  <c r="H962" i="5"/>
  <c r="BT962" i="21" s="1"/>
  <c r="G962" i="5"/>
  <c r="AX962" i="21" s="1"/>
  <c r="F962" i="5"/>
  <c r="AB962" i="21" s="1"/>
  <c r="E962" i="5"/>
  <c r="Q962" i="21" s="1"/>
  <c r="H961" i="5"/>
  <c r="BT961" i="21" s="1"/>
  <c r="G961" i="5"/>
  <c r="AX961" i="21" s="1"/>
  <c r="F961" i="5"/>
  <c r="AB961" i="21" s="1"/>
  <c r="E961" i="5"/>
  <c r="Q961" i="21" s="1"/>
  <c r="H960" i="5"/>
  <c r="BT960" i="21" s="1"/>
  <c r="G960" i="5"/>
  <c r="AX960" i="21" s="1"/>
  <c r="F960" i="5"/>
  <c r="AB960" i="21" s="1"/>
  <c r="E960" i="5"/>
  <c r="Q960" i="21" s="1"/>
  <c r="H959" i="5"/>
  <c r="BT959" i="21" s="1"/>
  <c r="G959" i="5"/>
  <c r="AX959" i="21" s="1"/>
  <c r="F959" i="5"/>
  <c r="AB959" i="21" s="1"/>
  <c r="E959" i="5"/>
  <c r="Q959" i="21" s="1"/>
  <c r="H958" i="5"/>
  <c r="BT958" i="21" s="1"/>
  <c r="G958" i="5"/>
  <c r="AX958" i="21" s="1"/>
  <c r="F958" i="5"/>
  <c r="AB958" i="21" s="1"/>
  <c r="E958" i="5"/>
  <c r="Q958" i="21" s="1"/>
  <c r="H957" i="5"/>
  <c r="BT957" i="21" s="1"/>
  <c r="G957" i="5"/>
  <c r="AX957" i="21" s="1"/>
  <c r="F957" i="5"/>
  <c r="AB957" i="21" s="1"/>
  <c r="E957" i="5"/>
  <c r="Q957" i="21" s="1"/>
  <c r="H956" i="5"/>
  <c r="BT956" i="21" s="1"/>
  <c r="G956" i="5"/>
  <c r="AX956" i="21" s="1"/>
  <c r="F956" i="5"/>
  <c r="AB956" i="21" s="1"/>
  <c r="E956" i="5"/>
  <c r="Q956" i="21" s="1"/>
  <c r="H955" i="5"/>
  <c r="BT955" i="21" s="1"/>
  <c r="G955" i="5"/>
  <c r="AX955" i="21" s="1"/>
  <c r="F955" i="5"/>
  <c r="AB955" i="21" s="1"/>
  <c r="E955" i="5"/>
  <c r="Q955" i="21" s="1"/>
  <c r="H954" i="5"/>
  <c r="BT954" i="21" s="1"/>
  <c r="G954" i="5"/>
  <c r="AX954" i="21" s="1"/>
  <c r="F954" i="5"/>
  <c r="AB954" i="21" s="1"/>
  <c r="E954" i="5"/>
  <c r="Q954" i="21" s="1"/>
  <c r="H953" i="5"/>
  <c r="BT953" i="21" s="1"/>
  <c r="G953" i="5"/>
  <c r="AX953" i="21" s="1"/>
  <c r="F953" i="5"/>
  <c r="AB953" i="21" s="1"/>
  <c r="E953" i="5"/>
  <c r="Q953" i="21" s="1"/>
  <c r="J950" i="5"/>
  <c r="I950" i="5"/>
  <c r="D950" i="5"/>
  <c r="A950" i="5" s="1"/>
  <c r="J949" i="5"/>
  <c r="I949" i="5"/>
  <c r="D949" i="5"/>
  <c r="J948" i="5"/>
  <c r="I948" i="5"/>
  <c r="D948" i="5"/>
  <c r="A948" i="5" s="1"/>
  <c r="J947" i="5"/>
  <c r="I947" i="5"/>
  <c r="D947" i="5"/>
  <c r="J946" i="5"/>
  <c r="I946" i="5"/>
  <c r="D946" i="5"/>
  <c r="A946" i="5" s="1"/>
  <c r="J945" i="5"/>
  <c r="I945" i="5"/>
  <c r="D945" i="5"/>
  <c r="J944" i="5"/>
  <c r="I944" i="5"/>
  <c r="D944" i="5"/>
  <c r="A944" i="5" s="1"/>
  <c r="J943" i="5"/>
  <c r="I943" i="5"/>
  <c r="D943" i="5"/>
  <c r="J942" i="5"/>
  <c r="I942" i="5"/>
  <c r="D942" i="5"/>
  <c r="A942" i="5" s="1"/>
  <c r="J941" i="5"/>
  <c r="I941" i="5"/>
  <c r="D941" i="5"/>
  <c r="H940" i="5"/>
  <c r="G940" i="5"/>
  <c r="F940" i="5"/>
  <c r="E940" i="5"/>
  <c r="G939" i="5"/>
  <c r="J938" i="5"/>
  <c r="I938" i="5"/>
  <c r="D938" i="5"/>
  <c r="J937" i="5"/>
  <c r="I937" i="5"/>
  <c r="D937" i="5"/>
  <c r="J936" i="5"/>
  <c r="I936" i="5"/>
  <c r="D936" i="5"/>
  <c r="J935" i="5"/>
  <c r="I935" i="5"/>
  <c r="D935" i="5"/>
  <c r="J934" i="5"/>
  <c r="I934" i="5"/>
  <c r="D934" i="5"/>
  <c r="J933" i="5"/>
  <c r="I933" i="5"/>
  <c r="D933" i="5"/>
  <c r="J932" i="5"/>
  <c r="I932" i="5"/>
  <c r="D932" i="5"/>
  <c r="J931" i="5"/>
  <c r="I931" i="5"/>
  <c r="D931" i="5"/>
  <c r="J930" i="5"/>
  <c r="I930" i="5"/>
  <c r="D930" i="5"/>
  <c r="J929" i="5"/>
  <c r="I929" i="5"/>
  <c r="D929" i="5"/>
  <c r="H928" i="5"/>
  <c r="G928" i="5"/>
  <c r="F928" i="5"/>
  <c r="E928" i="5"/>
  <c r="H927" i="5"/>
  <c r="G927" i="5"/>
  <c r="J926" i="5"/>
  <c r="I926" i="5"/>
  <c r="D926" i="5"/>
  <c r="A926" i="5" s="1"/>
  <c r="J925" i="5"/>
  <c r="I925" i="5"/>
  <c r="D925" i="5"/>
  <c r="J924" i="5"/>
  <c r="I924" i="5"/>
  <c r="D924" i="5"/>
  <c r="A924" i="5" s="1"/>
  <c r="J923" i="5"/>
  <c r="I923" i="5"/>
  <c r="D923" i="5"/>
  <c r="J922" i="5"/>
  <c r="I922" i="5"/>
  <c r="D922" i="5"/>
  <c r="A922" i="5" s="1"/>
  <c r="J921" i="5"/>
  <c r="I921" i="5"/>
  <c r="D921" i="5"/>
  <c r="J920" i="5"/>
  <c r="I920" i="5"/>
  <c r="D920" i="5"/>
  <c r="A920" i="5" s="1"/>
  <c r="J919" i="5"/>
  <c r="I919" i="5"/>
  <c r="D919" i="5"/>
  <c r="J918" i="5"/>
  <c r="I918" i="5"/>
  <c r="D918" i="5"/>
  <c r="A918" i="5" s="1"/>
  <c r="J917" i="5"/>
  <c r="I917" i="5"/>
  <c r="D917" i="5"/>
  <c r="H916" i="5"/>
  <c r="G916" i="5"/>
  <c r="F916" i="5"/>
  <c r="E916" i="5"/>
  <c r="H915" i="5"/>
  <c r="G915" i="5"/>
  <c r="F915" i="5"/>
  <c r="H914" i="5"/>
  <c r="BT914" i="21" s="1"/>
  <c r="G914" i="5"/>
  <c r="AX914" i="21" s="1"/>
  <c r="F914" i="5"/>
  <c r="AB914" i="21" s="1"/>
  <c r="E914" i="5"/>
  <c r="Q914" i="21" s="1"/>
  <c r="H913" i="5"/>
  <c r="BT913" i="21" s="1"/>
  <c r="G913" i="5"/>
  <c r="AX913" i="21" s="1"/>
  <c r="F913" i="5"/>
  <c r="AB913" i="21" s="1"/>
  <c r="E913" i="5"/>
  <c r="Q913" i="21" s="1"/>
  <c r="H912" i="5"/>
  <c r="BT912" i="21" s="1"/>
  <c r="G912" i="5"/>
  <c r="AX912" i="21" s="1"/>
  <c r="F912" i="5"/>
  <c r="AB912" i="21" s="1"/>
  <c r="E912" i="5"/>
  <c r="Q912" i="21" s="1"/>
  <c r="H911" i="5"/>
  <c r="BT911" i="21" s="1"/>
  <c r="G911" i="5"/>
  <c r="AX911" i="21" s="1"/>
  <c r="F911" i="5"/>
  <c r="AB911" i="21" s="1"/>
  <c r="E911" i="5"/>
  <c r="Q911" i="21" s="1"/>
  <c r="H910" i="5"/>
  <c r="BT910" i="21" s="1"/>
  <c r="G910" i="5"/>
  <c r="AX910" i="21" s="1"/>
  <c r="F910" i="5"/>
  <c r="AB910" i="21" s="1"/>
  <c r="E910" i="5"/>
  <c r="Q910" i="21" s="1"/>
  <c r="H909" i="5"/>
  <c r="BT909" i="21" s="1"/>
  <c r="G909" i="5"/>
  <c r="AX909" i="21" s="1"/>
  <c r="F909" i="5"/>
  <c r="AB909" i="21" s="1"/>
  <c r="E909" i="5"/>
  <c r="Q909" i="21" s="1"/>
  <c r="H908" i="5"/>
  <c r="BT908" i="21" s="1"/>
  <c r="G908" i="5"/>
  <c r="AX908" i="21" s="1"/>
  <c r="F908" i="5"/>
  <c r="AB908" i="21" s="1"/>
  <c r="E908" i="5"/>
  <c r="Q908" i="21" s="1"/>
  <c r="H907" i="5"/>
  <c r="BT907" i="21" s="1"/>
  <c r="G907" i="5"/>
  <c r="AX907" i="21" s="1"/>
  <c r="F907" i="5"/>
  <c r="AB907" i="21" s="1"/>
  <c r="E907" i="5"/>
  <c r="Q907" i="21" s="1"/>
  <c r="H906" i="5"/>
  <c r="BT906" i="21" s="1"/>
  <c r="G906" i="5"/>
  <c r="AX906" i="21" s="1"/>
  <c r="F906" i="5"/>
  <c r="AB906" i="21" s="1"/>
  <c r="E906" i="5"/>
  <c r="Q906" i="21" s="1"/>
  <c r="H905" i="5"/>
  <c r="BT905" i="21" s="1"/>
  <c r="G905" i="5"/>
  <c r="AX905" i="21" s="1"/>
  <c r="F905" i="5"/>
  <c r="AB905" i="21" s="1"/>
  <c r="E905" i="5"/>
  <c r="Q905" i="21" s="1"/>
  <c r="J902" i="5"/>
  <c r="I902" i="5"/>
  <c r="D902" i="5"/>
  <c r="J901" i="5"/>
  <c r="I901" i="5"/>
  <c r="D901" i="5"/>
  <c r="J900" i="5"/>
  <c r="I900" i="5"/>
  <c r="D900" i="5"/>
  <c r="J899" i="5"/>
  <c r="I899" i="5"/>
  <c r="D899" i="5"/>
  <c r="J898" i="5"/>
  <c r="I898" i="5"/>
  <c r="D898" i="5"/>
  <c r="J897" i="5"/>
  <c r="I897" i="5"/>
  <c r="D897" i="5"/>
  <c r="J896" i="5"/>
  <c r="I896" i="5"/>
  <c r="D896" i="5"/>
  <c r="J895" i="5"/>
  <c r="I895" i="5"/>
  <c r="D895" i="5"/>
  <c r="J894" i="5"/>
  <c r="I894" i="5"/>
  <c r="D894" i="5"/>
  <c r="J893" i="5"/>
  <c r="I893" i="5"/>
  <c r="D893" i="5"/>
  <c r="H892" i="5"/>
  <c r="G892" i="5"/>
  <c r="F892" i="5"/>
  <c r="E892" i="5"/>
  <c r="F891" i="5"/>
  <c r="J890" i="5"/>
  <c r="I890" i="5"/>
  <c r="D890" i="5"/>
  <c r="J889" i="5"/>
  <c r="I889" i="5"/>
  <c r="D889" i="5"/>
  <c r="J888" i="5"/>
  <c r="I888" i="5"/>
  <c r="D888" i="5"/>
  <c r="J887" i="5"/>
  <c r="I887" i="5"/>
  <c r="D887" i="5"/>
  <c r="J886" i="5"/>
  <c r="I886" i="5"/>
  <c r="D886" i="5"/>
  <c r="J885" i="5"/>
  <c r="I885" i="5"/>
  <c r="D885" i="5"/>
  <c r="J884" i="5"/>
  <c r="I884" i="5"/>
  <c r="D884" i="5"/>
  <c r="J883" i="5"/>
  <c r="I883" i="5"/>
  <c r="D883" i="5"/>
  <c r="J882" i="5"/>
  <c r="I882" i="5"/>
  <c r="D882" i="5"/>
  <c r="J881" i="5"/>
  <c r="I881" i="5"/>
  <c r="D881" i="5"/>
  <c r="H880" i="5"/>
  <c r="G880" i="5"/>
  <c r="F880" i="5"/>
  <c r="E880" i="5"/>
  <c r="H879" i="5"/>
  <c r="J878" i="5"/>
  <c r="I878" i="5"/>
  <c r="D878" i="5"/>
  <c r="J877" i="5"/>
  <c r="I877" i="5"/>
  <c r="D877" i="5"/>
  <c r="J876" i="5"/>
  <c r="I876" i="5"/>
  <c r="D876" i="5"/>
  <c r="J875" i="5"/>
  <c r="I875" i="5"/>
  <c r="D875" i="5"/>
  <c r="J874" i="5"/>
  <c r="I874" i="5"/>
  <c r="D874" i="5"/>
  <c r="J873" i="5"/>
  <c r="I873" i="5"/>
  <c r="D873" i="5"/>
  <c r="J872" i="5"/>
  <c r="I872" i="5"/>
  <c r="D872" i="5"/>
  <c r="J871" i="5"/>
  <c r="I871" i="5"/>
  <c r="D871" i="5"/>
  <c r="J870" i="5"/>
  <c r="I870" i="5"/>
  <c r="D870" i="5"/>
  <c r="J869" i="5"/>
  <c r="I869" i="5"/>
  <c r="D869" i="5"/>
  <c r="H868" i="5"/>
  <c r="G868" i="5"/>
  <c r="F868" i="5"/>
  <c r="E868" i="5"/>
  <c r="H867" i="5"/>
  <c r="G867" i="5"/>
  <c r="J842" i="5"/>
  <c r="I842" i="5"/>
  <c r="D842" i="5"/>
  <c r="J841" i="5"/>
  <c r="I841" i="5"/>
  <c r="D841" i="5"/>
  <c r="J840" i="5"/>
  <c r="I840" i="5"/>
  <c r="D840" i="5"/>
  <c r="J839" i="5"/>
  <c r="I839" i="5"/>
  <c r="D839" i="5"/>
  <c r="J838" i="5"/>
  <c r="I838" i="5"/>
  <c r="D838" i="5"/>
  <c r="J837" i="5"/>
  <c r="I837" i="5"/>
  <c r="D837" i="5"/>
  <c r="J836" i="5"/>
  <c r="I836" i="5"/>
  <c r="D836" i="5"/>
  <c r="J835" i="5"/>
  <c r="I835" i="5"/>
  <c r="D835" i="5"/>
  <c r="J834" i="5"/>
  <c r="I834" i="5"/>
  <c r="D834" i="5"/>
  <c r="J833" i="5"/>
  <c r="I833" i="5"/>
  <c r="D833" i="5"/>
  <c r="H832" i="5"/>
  <c r="G832" i="5"/>
  <c r="F832" i="5"/>
  <c r="E832" i="5"/>
  <c r="H831" i="5"/>
  <c r="G831" i="5"/>
  <c r="F831" i="5"/>
  <c r="J818" i="5"/>
  <c r="I818" i="5"/>
  <c r="D818" i="5"/>
  <c r="J817" i="5"/>
  <c r="I817" i="5"/>
  <c r="D817" i="5"/>
  <c r="J816" i="5"/>
  <c r="I816" i="5"/>
  <c r="D816" i="5"/>
  <c r="J815" i="5"/>
  <c r="I815" i="5"/>
  <c r="D815" i="5"/>
  <c r="J814" i="5"/>
  <c r="I814" i="5"/>
  <c r="D814" i="5"/>
  <c r="J813" i="5"/>
  <c r="I813" i="5"/>
  <c r="D813" i="5"/>
  <c r="J812" i="5"/>
  <c r="I812" i="5"/>
  <c r="D812" i="5"/>
  <c r="J811" i="5"/>
  <c r="I811" i="5"/>
  <c r="D811" i="5"/>
  <c r="J810" i="5"/>
  <c r="I810" i="5"/>
  <c r="D810" i="5"/>
  <c r="J809" i="5"/>
  <c r="I809" i="5"/>
  <c r="D809" i="5"/>
  <c r="H808" i="5"/>
  <c r="G808" i="5"/>
  <c r="F808" i="5"/>
  <c r="E808" i="5"/>
  <c r="H807" i="5"/>
  <c r="F807" i="5"/>
  <c r="J806" i="5"/>
  <c r="I806" i="5"/>
  <c r="D806" i="5"/>
  <c r="J805" i="5"/>
  <c r="I805" i="5"/>
  <c r="D805" i="5"/>
  <c r="J804" i="5"/>
  <c r="I804" i="5"/>
  <c r="D804" i="5"/>
  <c r="J803" i="5"/>
  <c r="I803" i="5"/>
  <c r="D803" i="5"/>
  <c r="J802" i="5"/>
  <c r="I802" i="5"/>
  <c r="D802" i="5"/>
  <c r="J801" i="5"/>
  <c r="I801" i="5"/>
  <c r="D801" i="5"/>
  <c r="J800" i="5"/>
  <c r="I800" i="5"/>
  <c r="D800" i="5"/>
  <c r="J799" i="5"/>
  <c r="I799" i="5"/>
  <c r="D799" i="5"/>
  <c r="J798" i="5"/>
  <c r="I798" i="5"/>
  <c r="D798" i="5"/>
  <c r="J797" i="5"/>
  <c r="I797" i="5"/>
  <c r="D797" i="5"/>
  <c r="H796" i="5"/>
  <c r="G796" i="5"/>
  <c r="F796" i="5"/>
  <c r="E796" i="5"/>
  <c r="J794" i="5"/>
  <c r="I794" i="5"/>
  <c r="D794" i="5"/>
  <c r="J793" i="5"/>
  <c r="I793" i="5"/>
  <c r="D793" i="5"/>
  <c r="J792" i="5"/>
  <c r="I792" i="5"/>
  <c r="D792" i="5"/>
  <c r="J791" i="5"/>
  <c r="I791" i="5"/>
  <c r="D791" i="5"/>
  <c r="J790" i="5"/>
  <c r="I790" i="5"/>
  <c r="D790" i="5"/>
  <c r="J789" i="5"/>
  <c r="I789" i="5"/>
  <c r="D789" i="5"/>
  <c r="J788" i="5"/>
  <c r="I788" i="5"/>
  <c r="D788" i="5"/>
  <c r="J787" i="5"/>
  <c r="I787" i="5"/>
  <c r="D787" i="5"/>
  <c r="J786" i="5"/>
  <c r="I786" i="5"/>
  <c r="D786" i="5"/>
  <c r="J785" i="5"/>
  <c r="I785" i="5"/>
  <c r="D785" i="5"/>
  <c r="H784" i="5"/>
  <c r="G784" i="5"/>
  <c r="F784" i="5"/>
  <c r="E784" i="5"/>
  <c r="J782" i="5"/>
  <c r="I782" i="5"/>
  <c r="D782" i="5"/>
  <c r="J781" i="5"/>
  <c r="I781" i="5"/>
  <c r="D781" i="5"/>
  <c r="J780" i="5"/>
  <c r="I780" i="5"/>
  <c r="D780" i="5"/>
  <c r="J779" i="5"/>
  <c r="I779" i="5"/>
  <c r="D779" i="5"/>
  <c r="J778" i="5"/>
  <c r="I778" i="5"/>
  <c r="D778" i="5"/>
  <c r="J777" i="5"/>
  <c r="I777" i="5"/>
  <c r="D777" i="5"/>
  <c r="J776" i="5"/>
  <c r="I776" i="5"/>
  <c r="D776" i="5"/>
  <c r="J775" i="5"/>
  <c r="I775" i="5"/>
  <c r="D775" i="5"/>
  <c r="J774" i="5"/>
  <c r="I774" i="5"/>
  <c r="D774" i="5"/>
  <c r="J773" i="5"/>
  <c r="I773" i="5"/>
  <c r="D773" i="5"/>
  <c r="H772" i="5"/>
  <c r="G772" i="5"/>
  <c r="F772" i="5"/>
  <c r="E772" i="5"/>
  <c r="H770" i="5"/>
  <c r="BT770" i="21" s="1"/>
  <c r="G770" i="5"/>
  <c r="AX770" i="21" s="1"/>
  <c r="F770" i="5"/>
  <c r="AB770" i="21" s="1"/>
  <c r="E770" i="5"/>
  <c r="Q770" i="21" s="1"/>
  <c r="H769" i="5"/>
  <c r="BT769" i="21" s="1"/>
  <c r="G769" i="5"/>
  <c r="AX769" i="21" s="1"/>
  <c r="F769" i="5"/>
  <c r="AB769" i="21" s="1"/>
  <c r="E769" i="5"/>
  <c r="Q769" i="21" s="1"/>
  <c r="H768" i="5"/>
  <c r="BT768" i="21" s="1"/>
  <c r="G768" i="5"/>
  <c r="AX768" i="21" s="1"/>
  <c r="F768" i="5"/>
  <c r="AB768" i="21" s="1"/>
  <c r="E768" i="5"/>
  <c r="Q768" i="21" s="1"/>
  <c r="H767" i="5"/>
  <c r="BT767" i="21" s="1"/>
  <c r="G767" i="5"/>
  <c r="AX767" i="21" s="1"/>
  <c r="F767" i="5"/>
  <c r="AB767" i="21" s="1"/>
  <c r="E767" i="5"/>
  <c r="Q767" i="21" s="1"/>
  <c r="H766" i="5"/>
  <c r="BT766" i="21" s="1"/>
  <c r="G766" i="5"/>
  <c r="AX766" i="21" s="1"/>
  <c r="F766" i="5"/>
  <c r="AB766" i="21" s="1"/>
  <c r="E766" i="5"/>
  <c r="Q766" i="21" s="1"/>
  <c r="H765" i="5"/>
  <c r="BT765" i="21" s="1"/>
  <c r="G765" i="5"/>
  <c r="AX765" i="21" s="1"/>
  <c r="F765" i="5"/>
  <c r="AB765" i="21" s="1"/>
  <c r="E765" i="5"/>
  <c r="Q765" i="21" s="1"/>
  <c r="H764" i="5"/>
  <c r="BT764" i="21" s="1"/>
  <c r="G764" i="5"/>
  <c r="AX764" i="21" s="1"/>
  <c r="F764" i="5"/>
  <c r="AB764" i="21" s="1"/>
  <c r="E764" i="5"/>
  <c r="Q764" i="21" s="1"/>
  <c r="H763" i="5"/>
  <c r="BT763" i="21" s="1"/>
  <c r="G763" i="5"/>
  <c r="AX763" i="21" s="1"/>
  <c r="F763" i="5"/>
  <c r="AB763" i="21" s="1"/>
  <c r="E763" i="5"/>
  <c r="Q763" i="21" s="1"/>
  <c r="H762" i="5"/>
  <c r="BT762" i="21" s="1"/>
  <c r="G762" i="5"/>
  <c r="AX762" i="21" s="1"/>
  <c r="F762" i="5"/>
  <c r="AB762" i="21" s="1"/>
  <c r="E762" i="5"/>
  <c r="Q762" i="21" s="1"/>
  <c r="H761" i="5"/>
  <c r="BT761" i="21" s="1"/>
  <c r="G761" i="5"/>
  <c r="AX761" i="21" s="1"/>
  <c r="F761" i="5"/>
  <c r="AB761" i="21" s="1"/>
  <c r="E761" i="5"/>
  <c r="Q761" i="21" s="1"/>
  <c r="J758" i="5"/>
  <c r="I758" i="5"/>
  <c r="D758" i="5"/>
  <c r="J757" i="5"/>
  <c r="I757" i="5"/>
  <c r="D757" i="5"/>
  <c r="J756" i="5"/>
  <c r="I756" i="5"/>
  <c r="D756" i="5"/>
  <c r="J755" i="5"/>
  <c r="I755" i="5"/>
  <c r="D755" i="5"/>
  <c r="J754" i="5"/>
  <c r="I754" i="5"/>
  <c r="D754" i="5"/>
  <c r="J753" i="5"/>
  <c r="I753" i="5"/>
  <c r="D753" i="5"/>
  <c r="J752" i="5"/>
  <c r="I752" i="5"/>
  <c r="D752" i="5"/>
  <c r="J751" i="5"/>
  <c r="I751" i="5"/>
  <c r="D751" i="5"/>
  <c r="J750" i="5"/>
  <c r="I750" i="5"/>
  <c r="D750" i="5"/>
  <c r="J749" i="5"/>
  <c r="I749" i="5"/>
  <c r="D749" i="5"/>
  <c r="H748" i="5"/>
  <c r="G748" i="5"/>
  <c r="F748" i="5"/>
  <c r="E748" i="5"/>
  <c r="J746" i="5"/>
  <c r="I746" i="5"/>
  <c r="D746" i="5"/>
  <c r="J745" i="5"/>
  <c r="I745" i="5"/>
  <c r="D745" i="5"/>
  <c r="J744" i="5"/>
  <c r="I744" i="5"/>
  <c r="D744" i="5"/>
  <c r="J743" i="5"/>
  <c r="I743" i="5"/>
  <c r="D743" i="5"/>
  <c r="J742" i="5"/>
  <c r="I742" i="5"/>
  <c r="D742" i="5"/>
  <c r="J741" i="5"/>
  <c r="I741" i="5"/>
  <c r="D741" i="5"/>
  <c r="J740" i="5"/>
  <c r="I740" i="5"/>
  <c r="D740" i="5"/>
  <c r="J739" i="5"/>
  <c r="I739" i="5"/>
  <c r="D739" i="5"/>
  <c r="J738" i="5"/>
  <c r="I738" i="5"/>
  <c r="D738" i="5"/>
  <c r="J737" i="5"/>
  <c r="I737" i="5"/>
  <c r="D737" i="5"/>
  <c r="H736" i="5"/>
  <c r="G736" i="5"/>
  <c r="F736" i="5"/>
  <c r="E736" i="5"/>
  <c r="H735" i="5"/>
  <c r="J734" i="5"/>
  <c r="I734" i="5"/>
  <c r="D734" i="5"/>
  <c r="J733" i="5"/>
  <c r="I733" i="5"/>
  <c r="D733" i="5"/>
  <c r="J732" i="5"/>
  <c r="I732" i="5"/>
  <c r="D732" i="5"/>
  <c r="J731" i="5"/>
  <c r="I731" i="5"/>
  <c r="D731" i="5"/>
  <c r="J730" i="5"/>
  <c r="I730" i="5"/>
  <c r="D730" i="5"/>
  <c r="J729" i="5"/>
  <c r="I729" i="5"/>
  <c r="D729" i="5"/>
  <c r="J728" i="5"/>
  <c r="I728" i="5"/>
  <c r="D728" i="5"/>
  <c r="J727" i="5"/>
  <c r="I727" i="5"/>
  <c r="D727" i="5"/>
  <c r="J726" i="5"/>
  <c r="I726" i="5"/>
  <c r="D726" i="5"/>
  <c r="J725" i="5"/>
  <c r="I725" i="5"/>
  <c r="D725" i="5"/>
  <c r="H724" i="5"/>
  <c r="G724" i="5"/>
  <c r="F724" i="5"/>
  <c r="E724" i="5"/>
  <c r="F723" i="5"/>
  <c r="H722" i="5"/>
  <c r="BT722" i="21" s="1"/>
  <c r="G722" i="5"/>
  <c r="AX722" i="21" s="1"/>
  <c r="F722" i="5"/>
  <c r="AB722" i="21" s="1"/>
  <c r="E722" i="5"/>
  <c r="Q722" i="21" s="1"/>
  <c r="H721" i="5"/>
  <c r="BT721" i="21" s="1"/>
  <c r="G721" i="5"/>
  <c r="AX721" i="21" s="1"/>
  <c r="F721" i="5"/>
  <c r="AB721" i="21" s="1"/>
  <c r="E721" i="5"/>
  <c r="Q721" i="21" s="1"/>
  <c r="H720" i="5"/>
  <c r="BT720" i="21" s="1"/>
  <c r="G720" i="5"/>
  <c r="AX720" i="21" s="1"/>
  <c r="F720" i="5"/>
  <c r="AB720" i="21" s="1"/>
  <c r="E720" i="5"/>
  <c r="Q720" i="21" s="1"/>
  <c r="H719" i="5"/>
  <c r="BT719" i="21" s="1"/>
  <c r="G719" i="5"/>
  <c r="AX719" i="21" s="1"/>
  <c r="F719" i="5"/>
  <c r="AB719" i="21" s="1"/>
  <c r="E719" i="5"/>
  <c r="Q719" i="21" s="1"/>
  <c r="H718" i="5"/>
  <c r="BT718" i="21" s="1"/>
  <c r="G718" i="5"/>
  <c r="AX718" i="21" s="1"/>
  <c r="F718" i="5"/>
  <c r="AB718" i="21" s="1"/>
  <c r="E718" i="5"/>
  <c r="Q718" i="21" s="1"/>
  <c r="H717" i="5"/>
  <c r="BT717" i="21" s="1"/>
  <c r="G717" i="5"/>
  <c r="AX717" i="21" s="1"/>
  <c r="F717" i="5"/>
  <c r="AB717" i="21" s="1"/>
  <c r="E717" i="5"/>
  <c r="Q717" i="21" s="1"/>
  <c r="H716" i="5"/>
  <c r="BT716" i="21" s="1"/>
  <c r="G716" i="5"/>
  <c r="AX716" i="21" s="1"/>
  <c r="F716" i="5"/>
  <c r="AB716" i="21" s="1"/>
  <c r="E716" i="5"/>
  <c r="Q716" i="21" s="1"/>
  <c r="H715" i="5"/>
  <c r="BT715" i="21" s="1"/>
  <c r="G715" i="5"/>
  <c r="AX715" i="21" s="1"/>
  <c r="F715" i="5"/>
  <c r="AB715" i="21" s="1"/>
  <c r="E715" i="5"/>
  <c r="Q715" i="21" s="1"/>
  <c r="H714" i="5"/>
  <c r="BT714" i="21" s="1"/>
  <c r="G714" i="5"/>
  <c r="AX714" i="21" s="1"/>
  <c r="F714" i="5"/>
  <c r="AB714" i="21" s="1"/>
  <c r="E714" i="5"/>
  <c r="Q714" i="21" s="1"/>
  <c r="H713" i="5"/>
  <c r="BT713" i="21" s="1"/>
  <c r="G713" i="5"/>
  <c r="AX713" i="21" s="1"/>
  <c r="F713" i="5"/>
  <c r="AB713" i="21" s="1"/>
  <c r="E713" i="5"/>
  <c r="Q713" i="21" s="1"/>
  <c r="J710" i="5"/>
  <c r="I710" i="5"/>
  <c r="D710" i="5"/>
  <c r="J709" i="5"/>
  <c r="I709" i="5"/>
  <c r="D709" i="5"/>
  <c r="J708" i="5"/>
  <c r="I708" i="5"/>
  <c r="D708" i="5"/>
  <c r="J707" i="5"/>
  <c r="I707" i="5"/>
  <c r="D707" i="5"/>
  <c r="J706" i="5"/>
  <c r="I706" i="5"/>
  <c r="D706" i="5"/>
  <c r="J705" i="5"/>
  <c r="I705" i="5"/>
  <c r="D705" i="5"/>
  <c r="J704" i="5"/>
  <c r="I704" i="5"/>
  <c r="D704" i="5"/>
  <c r="J703" i="5"/>
  <c r="I703" i="5"/>
  <c r="D703" i="5"/>
  <c r="J702" i="5"/>
  <c r="I702" i="5"/>
  <c r="D702" i="5"/>
  <c r="J701" i="5"/>
  <c r="I701" i="5"/>
  <c r="D701" i="5"/>
  <c r="H700" i="5"/>
  <c r="G700" i="5"/>
  <c r="F700" i="5"/>
  <c r="E700" i="5"/>
  <c r="J698" i="5"/>
  <c r="I698" i="5"/>
  <c r="D698" i="5"/>
  <c r="J697" i="5"/>
  <c r="I697" i="5"/>
  <c r="D697" i="5"/>
  <c r="J696" i="5"/>
  <c r="I696" i="5"/>
  <c r="D696" i="5"/>
  <c r="J695" i="5"/>
  <c r="I695" i="5"/>
  <c r="D695" i="5"/>
  <c r="J694" i="5"/>
  <c r="I694" i="5"/>
  <c r="D694" i="5"/>
  <c r="J693" i="5"/>
  <c r="I693" i="5"/>
  <c r="D693" i="5"/>
  <c r="J692" i="5"/>
  <c r="I692" i="5"/>
  <c r="D692" i="5"/>
  <c r="J691" i="5"/>
  <c r="I691" i="5"/>
  <c r="D691" i="5"/>
  <c r="J690" i="5"/>
  <c r="I690" i="5"/>
  <c r="D690" i="5"/>
  <c r="J689" i="5"/>
  <c r="I689" i="5"/>
  <c r="D689" i="5"/>
  <c r="H688" i="5"/>
  <c r="G688" i="5"/>
  <c r="F688" i="5"/>
  <c r="E688" i="5"/>
  <c r="J686" i="5"/>
  <c r="I686" i="5"/>
  <c r="D686" i="5"/>
  <c r="J685" i="5"/>
  <c r="I685" i="5"/>
  <c r="D685" i="5"/>
  <c r="J684" i="5"/>
  <c r="I684" i="5"/>
  <c r="D684" i="5"/>
  <c r="J683" i="5"/>
  <c r="I683" i="5"/>
  <c r="D683" i="5"/>
  <c r="J682" i="5"/>
  <c r="I682" i="5"/>
  <c r="D682" i="5"/>
  <c r="J681" i="5"/>
  <c r="I681" i="5"/>
  <c r="D681" i="5"/>
  <c r="J680" i="5"/>
  <c r="I680" i="5"/>
  <c r="D680" i="5"/>
  <c r="J679" i="5"/>
  <c r="I679" i="5"/>
  <c r="D679" i="5"/>
  <c r="J678" i="5"/>
  <c r="I678" i="5"/>
  <c r="D678" i="5"/>
  <c r="J677" i="5"/>
  <c r="I677" i="5"/>
  <c r="D677" i="5"/>
  <c r="H676" i="5"/>
  <c r="G676" i="5"/>
  <c r="F676" i="5"/>
  <c r="E676" i="5"/>
  <c r="H674" i="5"/>
  <c r="BT674" i="21" s="1"/>
  <c r="G674" i="5"/>
  <c r="AX674" i="21" s="1"/>
  <c r="F674" i="5"/>
  <c r="AB674" i="21" s="1"/>
  <c r="E674" i="5"/>
  <c r="Q674" i="21" s="1"/>
  <c r="H673" i="5"/>
  <c r="BT673" i="21" s="1"/>
  <c r="G673" i="5"/>
  <c r="AX673" i="21" s="1"/>
  <c r="F673" i="5"/>
  <c r="AB673" i="21" s="1"/>
  <c r="E673" i="5"/>
  <c r="Q673" i="21" s="1"/>
  <c r="H672" i="5"/>
  <c r="BT672" i="21" s="1"/>
  <c r="G672" i="5"/>
  <c r="AX672" i="21" s="1"/>
  <c r="F672" i="5"/>
  <c r="AB672" i="21" s="1"/>
  <c r="E672" i="5"/>
  <c r="Q672" i="21" s="1"/>
  <c r="H671" i="5"/>
  <c r="BT671" i="21" s="1"/>
  <c r="G671" i="5"/>
  <c r="AX671" i="21" s="1"/>
  <c r="F671" i="5"/>
  <c r="AB671" i="21" s="1"/>
  <c r="E671" i="5"/>
  <c r="Q671" i="21" s="1"/>
  <c r="H670" i="5"/>
  <c r="BT670" i="21" s="1"/>
  <c r="G670" i="5"/>
  <c r="AX670" i="21" s="1"/>
  <c r="F670" i="5"/>
  <c r="AB670" i="21" s="1"/>
  <c r="E670" i="5"/>
  <c r="Q670" i="21" s="1"/>
  <c r="H669" i="5"/>
  <c r="BT669" i="21" s="1"/>
  <c r="G669" i="5"/>
  <c r="AX669" i="21" s="1"/>
  <c r="F669" i="5"/>
  <c r="AB669" i="21" s="1"/>
  <c r="E669" i="5"/>
  <c r="Q669" i="21" s="1"/>
  <c r="H668" i="5"/>
  <c r="BT668" i="21" s="1"/>
  <c r="G668" i="5"/>
  <c r="AX668" i="21" s="1"/>
  <c r="F668" i="5"/>
  <c r="AB668" i="21" s="1"/>
  <c r="E668" i="5"/>
  <c r="Q668" i="21" s="1"/>
  <c r="H667" i="5"/>
  <c r="BT667" i="21" s="1"/>
  <c r="G667" i="5"/>
  <c r="AX667" i="21" s="1"/>
  <c r="F667" i="5"/>
  <c r="AB667" i="21" s="1"/>
  <c r="E667" i="5"/>
  <c r="Q667" i="21" s="1"/>
  <c r="H666" i="5"/>
  <c r="BT666" i="21" s="1"/>
  <c r="G666" i="5"/>
  <c r="AX666" i="21" s="1"/>
  <c r="F666" i="5"/>
  <c r="AB666" i="21" s="1"/>
  <c r="E666" i="5"/>
  <c r="Q666" i="21" s="1"/>
  <c r="H665" i="5"/>
  <c r="BT665" i="21" s="1"/>
  <c r="G665" i="5"/>
  <c r="AX665" i="21" s="1"/>
  <c r="F665" i="5"/>
  <c r="AB665" i="21" s="1"/>
  <c r="E665" i="5"/>
  <c r="Q665" i="21" s="1"/>
  <c r="J662" i="5"/>
  <c r="I662" i="5"/>
  <c r="D662" i="5"/>
  <c r="J661" i="5"/>
  <c r="I661" i="5"/>
  <c r="D661" i="5"/>
  <c r="J660" i="5"/>
  <c r="I660" i="5"/>
  <c r="D660" i="5"/>
  <c r="J659" i="5"/>
  <c r="I659" i="5"/>
  <c r="D659" i="5"/>
  <c r="J658" i="5"/>
  <c r="I658" i="5"/>
  <c r="D658" i="5"/>
  <c r="J657" i="5"/>
  <c r="I657" i="5"/>
  <c r="D657" i="5"/>
  <c r="J656" i="5"/>
  <c r="I656" i="5"/>
  <c r="D656" i="5"/>
  <c r="J655" i="5"/>
  <c r="I655" i="5"/>
  <c r="D655" i="5"/>
  <c r="J654" i="5"/>
  <c r="I654" i="5"/>
  <c r="D654" i="5"/>
  <c r="J653" i="5"/>
  <c r="I653" i="5"/>
  <c r="D653" i="5"/>
  <c r="H652" i="5"/>
  <c r="G652" i="5"/>
  <c r="F652" i="5"/>
  <c r="E652" i="5"/>
  <c r="H651" i="5"/>
  <c r="G651" i="5"/>
  <c r="H650" i="5"/>
  <c r="G650" i="5"/>
  <c r="F650" i="5"/>
  <c r="E650" i="5"/>
  <c r="H649" i="5"/>
  <c r="G649" i="5"/>
  <c r="F649" i="5"/>
  <c r="E649" i="5"/>
  <c r="H648" i="5"/>
  <c r="G648" i="5"/>
  <c r="F648" i="5"/>
  <c r="E648" i="5"/>
  <c r="H647" i="5"/>
  <c r="G647" i="5"/>
  <c r="F647" i="5"/>
  <c r="E647" i="5"/>
  <c r="H646" i="5"/>
  <c r="G646" i="5"/>
  <c r="F646" i="5"/>
  <c r="E646" i="5"/>
  <c r="H645" i="5"/>
  <c r="G645" i="5"/>
  <c r="F645" i="5"/>
  <c r="E645" i="5"/>
  <c r="H644" i="5"/>
  <c r="G644" i="5"/>
  <c r="F644" i="5"/>
  <c r="E644" i="5"/>
  <c r="H643" i="5"/>
  <c r="G643" i="5"/>
  <c r="F643" i="5"/>
  <c r="E643" i="5"/>
  <c r="H642" i="5"/>
  <c r="G642" i="5"/>
  <c r="F642" i="5"/>
  <c r="E642" i="5"/>
  <c r="H641" i="5"/>
  <c r="G641" i="5"/>
  <c r="F641" i="5"/>
  <c r="E641" i="5"/>
  <c r="G639" i="5"/>
  <c r="J638" i="5"/>
  <c r="I638" i="5"/>
  <c r="D638" i="5"/>
  <c r="J637" i="5"/>
  <c r="I637" i="5"/>
  <c r="D637" i="5"/>
  <c r="J636" i="5"/>
  <c r="I636" i="5"/>
  <c r="D636" i="5"/>
  <c r="J635" i="5"/>
  <c r="I635" i="5"/>
  <c r="D635" i="5"/>
  <c r="J634" i="5"/>
  <c r="I634" i="5"/>
  <c r="D634" i="5"/>
  <c r="J633" i="5"/>
  <c r="I633" i="5"/>
  <c r="D633" i="5"/>
  <c r="J632" i="5"/>
  <c r="I632" i="5"/>
  <c r="D632" i="5"/>
  <c r="J631" i="5"/>
  <c r="I631" i="5"/>
  <c r="D631" i="5"/>
  <c r="J630" i="5"/>
  <c r="I630" i="5"/>
  <c r="D630" i="5"/>
  <c r="J629" i="5"/>
  <c r="I629" i="5"/>
  <c r="D629" i="5"/>
  <c r="H628" i="5"/>
  <c r="H627" i="5" s="1"/>
  <c r="G628" i="5"/>
  <c r="F628" i="5"/>
  <c r="E628" i="5"/>
  <c r="J626" i="5"/>
  <c r="I626" i="5"/>
  <c r="D626" i="5"/>
  <c r="J625" i="5"/>
  <c r="I625" i="5"/>
  <c r="D625" i="5"/>
  <c r="J624" i="5"/>
  <c r="I624" i="5"/>
  <c r="D624" i="5"/>
  <c r="J623" i="5"/>
  <c r="I623" i="5"/>
  <c r="D623" i="5"/>
  <c r="J622" i="5"/>
  <c r="I622" i="5"/>
  <c r="D622" i="5"/>
  <c r="J621" i="5"/>
  <c r="I621" i="5"/>
  <c r="D621" i="5"/>
  <c r="J620" i="5"/>
  <c r="I620" i="5"/>
  <c r="D620" i="5"/>
  <c r="J619" i="5"/>
  <c r="I619" i="5"/>
  <c r="D619" i="5"/>
  <c r="J618" i="5"/>
  <c r="I618" i="5"/>
  <c r="D618" i="5"/>
  <c r="J617" i="5"/>
  <c r="I617" i="5"/>
  <c r="D617" i="5"/>
  <c r="H616" i="5"/>
  <c r="G616" i="5"/>
  <c r="F616" i="5"/>
  <c r="E616" i="5"/>
  <c r="H615" i="5"/>
  <c r="G615" i="5"/>
  <c r="J614" i="5"/>
  <c r="I614" i="5"/>
  <c r="D614" i="5"/>
  <c r="J613" i="5"/>
  <c r="I613" i="5"/>
  <c r="D613" i="5"/>
  <c r="J612" i="5"/>
  <c r="I612" i="5"/>
  <c r="D612" i="5"/>
  <c r="A612" i="5" s="1"/>
  <c r="J611" i="5"/>
  <c r="I611" i="5"/>
  <c r="D611" i="5"/>
  <c r="J610" i="5"/>
  <c r="I610" i="5"/>
  <c r="D610" i="5"/>
  <c r="J609" i="5"/>
  <c r="I609" i="5"/>
  <c r="D609" i="5"/>
  <c r="J608" i="5"/>
  <c r="I608" i="5"/>
  <c r="D608" i="5"/>
  <c r="J607" i="5"/>
  <c r="I607" i="5"/>
  <c r="D607" i="5"/>
  <c r="J606" i="5"/>
  <c r="I606" i="5"/>
  <c r="D606" i="5"/>
  <c r="J605" i="5"/>
  <c r="I605" i="5"/>
  <c r="D605" i="5"/>
  <c r="H604" i="5"/>
  <c r="G604" i="5"/>
  <c r="F604" i="5"/>
  <c r="E604" i="5"/>
  <c r="H603" i="5"/>
  <c r="G603" i="5"/>
  <c r="J602" i="5"/>
  <c r="I602" i="5"/>
  <c r="D602" i="5"/>
  <c r="J601" i="5"/>
  <c r="I601" i="5"/>
  <c r="D601" i="5"/>
  <c r="J600" i="5"/>
  <c r="I600" i="5"/>
  <c r="D600" i="5"/>
  <c r="J599" i="5"/>
  <c r="I599" i="5"/>
  <c r="D599" i="5"/>
  <c r="J598" i="5"/>
  <c r="I598" i="5"/>
  <c r="D598" i="5"/>
  <c r="J597" i="5"/>
  <c r="I597" i="5"/>
  <c r="D597" i="5"/>
  <c r="J596" i="5"/>
  <c r="I596" i="5"/>
  <c r="D596" i="5"/>
  <c r="J595" i="5"/>
  <c r="I595" i="5"/>
  <c r="D595" i="5"/>
  <c r="J594" i="5"/>
  <c r="I594" i="5"/>
  <c r="D594" i="5"/>
  <c r="J593" i="5"/>
  <c r="I593" i="5"/>
  <c r="D593" i="5"/>
  <c r="H592" i="5"/>
  <c r="H591" i="5" s="1"/>
  <c r="G592" i="5"/>
  <c r="F592" i="5"/>
  <c r="E592" i="5"/>
  <c r="G591" i="5"/>
  <c r="J590" i="5"/>
  <c r="I590" i="5"/>
  <c r="D590" i="5"/>
  <c r="J589" i="5"/>
  <c r="I589" i="5"/>
  <c r="D589" i="5"/>
  <c r="J588" i="5"/>
  <c r="I588" i="5"/>
  <c r="D588" i="5"/>
  <c r="J587" i="5"/>
  <c r="I587" i="5"/>
  <c r="D587" i="5"/>
  <c r="J586" i="5"/>
  <c r="I586" i="5"/>
  <c r="D586" i="5"/>
  <c r="J585" i="5"/>
  <c r="I585" i="5"/>
  <c r="D585" i="5"/>
  <c r="J584" i="5"/>
  <c r="I584" i="5"/>
  <c r="D584" i="5"/>
  <c r="J583" i="5"/>
  <c r="I583" i="5"/>
  <c r="D583" i="5"/>
  <c r="J582" i="5"/>
  <c r="I582" i="5"/>
  <c r="D582" i="5"/>
  <c r="J581" i="5"/>
  <c r="I581" i="5"/>
  <c r="D581" i="5"/>
  <c r="H580" i="5"/>
  <c r="G580" i="5"/>
  <c r="F580" i="5"/>
  <c r="E580" i="5"/>
  <c r="H579" i="5"/>
  <c r="G579" i="5"/>
  <c r="J566" i="5"/>
  <c r="I566" i="5"/>
  <c r="D566" i="5"/>
  <c r="J565" i="5"/>
  <c r="I565" i="5"/>
  <c r="D565" i="5"/>
  <c r="J564" i="5"/>
  <c r="I564" i="5"/>
  <c r="D564" i="5"/>
  <c r="J563" i="5"/>
  <c r="I563" i="5"/>
  <c r="D563" i="5"/>
  <c r="J562" i="5"/>
  <c r="I562" i="5"/>
  <c r="D562" i="5"/>
  <c r="J561" i="5"/>
  <c r="I561" i="5"/>
  <c r="D561" i="5"/>
  <c r="J560" i="5"/>
  <c r="I560" i="5"/>
  <c r="D560" i="5"/>
  <c r="J559" i="5"/>
  <c r="I559" i="5"/>
  <c r="D559" i="5"/>
  <c r="J558" i="5"/>
  <c r="I558" i="5"/>
  <c r="D558" i="5"/>
  <c r="J557" i="5"/>
  <c r="I557" i="5"/>
  <c r="D557" i="5"/>
  <c r="H556" i="5"/>
  <c r="G556" i="5"/>
  <c r="F556" i="5"/>
  <c r="E556" i="5"/>
  <c r="H555" i="5"/>
  <c r="G555" i="5"/>
  <c r="J482" i="5"/>
  <c r="I482" i="5"/>
  <c r="D482" i="5"/>
  <c r="D530" i="8" s="1"/>
  <c r="A530" i="8" s="1"/>
  <c r="J481" i="5"/>
  <c r="I481" i="5"/>
  <c r="D481" i="5"/>
  <c r="D529" i="8" s="1"/>
  <c r="A529" i="8" s="1"/>
  <c r="J480" i="5"/>
  <c r="I480" i="5"/>
  <c r="D480" i="5"/>
  <c r="D528" i="8" s="1"/>
  <c r="A528" i="8" s="1"/>
  <c r="J479" i="5"/>
  <c r="I479" i="5"/>
  <c r="D479" i="5"/>
  <c r="D527" i="8" s="1"/>
  <c r="A527" i="8" s="1"/>
  <c r="J478" i="5"/>
  <c r="I478" i="5"/>
  <c r="D478" i="5"/>
  <c r="D526" i="8" s="1"/>
  <c r="A526" i="8" s="1"/>
  <c r="J477" i="5"/>
  <c r="I477" i="5"/>
  <c r="D477" i="5"/>
  <c r="D525" i="8" s="1"/>
  <c r="A525" i="8" s="1"/>
  <c r="J476" i="5"/>
  <c r="I476" i="5"/>
  <c r="D476" i="5"/>
  <c r="D524" i="8" s="1"/>
  <c r="A524" i="8" s="1"/>
  <c r="J475" i="5"/>
  <c r="I475" i="5"/>
  <c r="D475" i="5"/>
  <c r="D523" i="8" s="1"/>
  <c r="A523" i="8" s="1"/>
  <c r="J474" i="5"/>
  <c r="I474" i="5"/>
  <c r="D474" i="5"/>
  <c r="D522" i="8" s="1"/>
  <c r="A522" i="8" s="1"/>
  <c r="J473" i="5"/>
  <c r="I473" i="5"/>
  <c r="D473" i="5"/>
  <c r="D521" i="8" s="1"/>
  <c r="A521" i="8" s="1"/>
  <c r="H472" i="5"/>
  <c r="G472" i="5"/>
  <c r="F472" i="5"/>
  <c r="E472" i="5"/>
  <c r="J470" i="5"/>
  <c r="I470" i="5"/>
  <c r="D470" i="5"/>
  <c r="D518" i="8" s="1"/>
  <c r="J469" i="5"/>
  <c r="I469" i="5"/>
  <c r="D469" i="5"/>
  <c r="D517" i="8" s="1"/>
  <c r="J468" i="5"/>
  <c r="I468" i="5"/>
  <c r="D468" i="5"/>
  <c r="J467" i="5"/>
  <c r="I467" i="5"/>
  <c r="D467" i="5"/>
  <c r="D515" i="8" s="1"/>
  <c r="J466" i="5"/>
  <c r="I466" i="5"/>
  <c r="D466" i="5"/>
  <c r="D514" i="8" s="1"/>
  <c r="J465" i="5"/>
  <c r="I465" i="5"/>
  <c r="D465" i="5"/>
  <c r="D513" i="8" s="1"/>
  <c r="J464" i="5"/>
  <c r="I464" i="5"/>
  <c r="D464" i="5"/>
  <c r="J463" i="5"/>
  <c r="I463" i="5"/>
  <c r="D463" i="5"/>
  <c r="D511" i="8" s="1"/>
  <c r="J462" i="5"/>
  <c r="I462" i="5"/>
  <c r="D462" i="5"/>
  <c r="D510" i="8" s="1"/>
  <c r="J461" i="5"/>
  <c r="I461" i="5"/>
  <c r="D461" i="5"/>
  <c r="D509" i="8" s="1"/>
  <c r="H460" i="5"/>
  <c r="G460" i="5"/>
  <c r="F460" i="5"/>
  <c r="E460" i="5"/>
  <c r="H459" i="5"/>
  <c r="J458" i="5"/>
  <c r="I458" i="5"/>
  <c r="D458" i="5"/>
  <c r="J457" i="5"/>
  <c r="I457" i="5"/>
  <c r="D457" i="5"/>
  <c r="D505" i="8" s="1"/>
  <c r="J456" i="5"/>
  <c r="I456" i="5"/>
  <c r="D456" i="5"/>
  <c r="D504" i="8" s="1"/>
  <c r="J455" i="5"/>
  <c r="I455" i="5"/>
  <c r="D455" i="5"/>
  <c r="D503" i="8" s="1"/>
  <c r="J454" i="5"/>
  <c r="I454" i="5"/>
  <c r="D454" i="5"/>
  <c r="J453" i="5"/>
  <c r="I453" i="5"/>
  <c r="D453" i="5"/>
  <c r="D501" i="8" s="1"/>
  <c r="J452" i="5"/>
  <c r="I452" i="5"/>
  <c r="D452" i="5"/>
  <c r="D500" i="8" s="1"/>
  <c r="J451" i="5"/>
  <c r="I451" i="5"/>
  <c r="D451" i="5"/>
  <c r="D499" i="8" s="1"/>
  <c r="J450" i="5"/>
  <c r="I450" i="5"/>
  <c r="D450" i="5"/>
  <c r="J449" i="5"/>
  <c r="I449" i="5"/>
  <c r="D449" i="5"/>
  <c r="D497" i="8" s="1"/>
  <c r="H448" i="5"/>
  <c r="H447" i="5" s="1"/>
  <c r="G448" i="5"/>
  <c r="F448" i="5"/>
  <c r="E448" i="5"/>
  <c r="J446" i="5"/>
  <c r="I446" i="5"/>
  <c r="D446" i="5"/>
  <c r="A446" i="5" s="1"/>
  <c r="J445" i="5"/>
  <c r="I445" i="5"/>
  <c r="D445" i="5"/>
  <c r="J444" i="5"/>
  <c r="I444" i="5"/>
  <c r="D444" i="5"/>
  <c r="J443" i="5"/>
  <c r="I443" i="5"/>
  <c r="D443" i="5"/>
  <c r="J442" i="5"/>
  <c r="I442" i="5"/>
  <c r="D442" i="5"/>
  <c r="A442" i="5" s="1"/>
  <c r="J441" i="5"/>
  <c r="I441" i="5"/>
  <c r="D441" i="5"/>
  <c r="J440" i="5"/>
  <c r="I440" i="5"/>
  <c r="D440" i="5"/>
  <c r="J439" i="5"/>
  <c r="I439" i="5"/>
  <c r="D439" i="5"/>
  <c r="J438" i="5"/>
  <c r="I438" i="5"/>
  <c r="D438" i="5"/>
  <c r="A438" i="5" s="1"/>
  <c r="J437" i="5"/>
  <c r="I437" i="5"/>
  <c r="D437" i="5"/>
  <c r="H436" i="5"/>
  <c r="G436" i="5"/>
  <c r="F436" i="5"/>
  <c r="E436" i="5"/>
  <c r="H435" i="5"/>
  <c r="J434" i="5"/>
  <c r="I434" i="5"/>
  <c r="D434" i="5"/>
  <c r="J433" i="5"/>
  <c r="I433" i="5"/>
  <c r="D433" i="5"/>
  <c r="J432" i="5"/>
  <c r="I432" i="5"/>
  <c r="D432" i="5"/>
  <c r="J431" i="5"/>
  <c r="I431" i="5"/>
  <c r="D431" i="5"/>
  <c r="J430" i="5"/>
  <c r="I430" i="5"/>
  <c r="D430" i="5"/>
  <c r="J429" i="5"/>
  <c r="I429" i="5"/>
  <c r="D429" i="5"/>
  <c r="J428" i="5"/>
  <c r="I428" i="5"/>
  <c r="D428" i="5"/>
  <c r="J427" i="5"/>
  <c r="I427" i="5"/>
  <c r="D427" i="5"/>
  <c r="J426" i="5"/>
  <c r="I426" i="5"/>
  <c r="D426" i="5"/>
  <c r="J425" i="5"/>
  <c r="I425" i="5"/>
  <c r="D425" i="5"/>
  <c r="H424" i="5"/>
  <c r="G424" i="5"/>
  <c r="F424" i="5"/>
  <c r="E424" i="5"/>
  <c r="J422" i="5"/>
  <c r="I422" i="5"/>
  <c r="D422" i="5"/>
  <c r="J421" i="5"/>
  <c r="I421" i="5"/>
  <c r="D421" i="5"/>
  <c r="J420" i="5"/>
  <c r="I420" i="5"/>
  <c r="D420" i="5"/>
  <c r="J419" i="5"/>
  <c r="I419" i="5"/>
  <c r="D419" i="5"/>
  <c r="J418" i="5"/>
  <c r="I418" i="5"/>
  <c r="D418" i="5"/>
  <c r="J417" i="5"/>
  <c r="I417" i="5"/>
  <c r="D417" i="5"/>
  <c r="J416" i="5"/>
  <c r="I416" i="5"/>
  <c r="D416" i="5"/>
  <c r="J415" i="5"/>
  <c r="I415" i="5"/>
  <c r="D415" i="5"/>
  <c r="J414" i="5"/>
  <c r="I414" i="5"/>
  <c r="D414" i="5"/>
  <c r="J413" i="5"/>
  <c r="I413" i="5"/>
  <c r="D413" i="5"/>
  <c r="H412" i="5"/>
  <c r="G412" i="5"/>
  <c r="F412" i="5"/>
  <c r="E412" i="5"/>
  <c r="H411" i="5"/>
  <c r="J410" i="5"/>
  <c r="I410" i="5"/>
  <c r="D410" i="5"/>
  <c r="J409" i="5"/>
  <c r="I409" i="5"/>
  <c r="D409" i="5"/>
  <c r="J408" i="5"/>
  <c r="I408" i="5"/>
  <c r="D408" i="5"/>
  <c r="J407" i="5"/>
  <c r="I407" i="5"/>
  <c r="D407" i="5"/>
  <c r="J406" i="5"/>
  <c r="I406" i="5"/>
  <c r="D406" i="5"/>
  <c r="J405" i="5"/>
  <c r="I405" i="5"/>
  <c r="D405" i="5"/>
  <c r="J404" i="5"/>
  <c r="I404" i="5"/>
  <c r="D404" i="5"/>
  <c r="J403" i="5"/>
  <c r="I403" i="5"/>
  <c r="D403" i="5"/>
  <c r="J402" i="5"/>
  <c r="I402" i="5"/>
  <c r="D402" i="5"/>
  <c r="J401" i="5"/>
  <c r="I401" i="5"/>
  <c r="D401" i="5"/>
  <c r="H400" i="5"/>
  <c r="G400" i="5"/>
  <c r="F400" i="5"/>
  <c r="E400" i="5"/>
  <c r="H399" i="5"/>
  <c r="J398" i="5"/>
  <c r="I398" i="5"/>
  <c r="D398" i="5"/>
  <c r="J397" i="5"/>
  <c r="I397" i="5"/>
  <c r="D397" i="5"/>
  <c r="J396" i="5"/>
  <c r="I396" i="5"/>
  <c r="D396" i="5"/>
  <c r="J395" i="5"/>
  <c r="I395" i="5"/>
  <c r="D395" i="5"/>
  <c r="J394" i="5"/>
  <c r="I394" i="5"/>
  <c r="D394" i="5"/>
  <c r="J393" i="5"/>
  <c r="I393" i="5"/>
  <c r="D393" i="5"/>
  <c r="J392" i="5"/>
  <c r="I392" i="5"/>
  <c r="D392" i="5"/>
  <c r="J391" i="5"/>
  <c r="I391" i="5"/>
  <c r="D391" i="5"/>
  <c r="J390" i="5"/>
  <c r="I390" i="5"/>
  <c r="D390" i="5"/>
  <c r="J389" i="5"/>
  <c r="I389" i="5"/>
  <c r="D389" i="5"/>
  <c r="H388" i="5"/>
  <c r="G388" i="5"/>
  <c r="F388" i="5"/>
  <c r="E388" i="5"/>
  <c r="H387" i="5"/>
  <c r="J386" i="5"/>
  <c r="I386" i="5"/>
  <c r="D386" i="5"/>
  <c r="A386" i="5" s="1"/>
  <c r="J385" i="5"/>
  <c r="I385" i="5"/>
  <c r="D385" i="5"/>
  <c r="J384" i="5"/>
  <c r="I384" i="5"/>
  <c r="D384" i="5"/>
  <c r="J383" i="5"/>
  <c r="I383" i="5"/>
  <c r="D383" i="5"/>
  <c r="J382" i="5"/>
  <c r="I382" i="5"/>
  <c r="D382" i="5"/>
  <c r="A382" i="5" s="1"/>
  <c r="J381" i="5"/>
  <c r="I381" i="5"/>
  <c r="D381" i="5"/>
  <c r="J380" i="5"/>
  <c r="I380" i="5"/>
  <c r="D380" i="5"/>
  <c r="J379" i="5"/>
  <c r="I379" i="5"/>
  <c r="D379" i="5"/>
  <c r="J378" i="5"/>
  <c r="I378" i="5"/>
  <c r="D378" i="5"/>
  <c r="A378" i="5" s="1"/>
  <c r="J377" i="5"/>
  <c r="I377" i="5"/>
  <c r="D377" i="5"/>
  <c r="H376" i="5"/>
  <c r="H375" i="5" s="1"/>
  <c r="G376" i="5"/>
  <c r="F376" i="5"/>
  <c r="E376" i="5"/>
  <c r="J374" i="5"/>
  <c r="I374" i="5"/>
  <c r="D374" i="5"/>
  <c r="J373" i="5"/>
  <c r="I373" i="5"/>
  <c r="D373" i="5"/>
  <c r="J372" i="5"/>
  <c r="I372" i="5"/>
  <c r="D372" i="5"/>
  <c r="J371" i="5"/>
  <c r="I371" i="5"/>
  <c r="D371" i="5"/>
  <c r="J370" i="5"/>
  <c r="I370" i="5"/>
  <c r="D370" i="5"/>
  <c r="J369" i="5"/>
  <c r="I369" i="5"/>
  <c r="D369" i="5"/>
  <c r="J368" i="5"/>
  <c r="I368" i="5"/>
  <c r="D368" i="5"/>
  <c r="J367" i="5"/>
  <c r="I367" i="5"/>
  <c r="D367" i="5"/>
  <c r="J366" i="5"/>
  <c r="I366" i="5"/>
  <c r="D366" i="5"/>
  <c r="J365" i="5"/>
  <c r="I365" i="5"/>
  <c r="D365" i="5"/>
  <c r="H364" i="5"/>
  <c r="G364" i="5"/>
  <c r="F364" i="5"/>
  <c r="E364" i="5"/>
  <c r="H363" i="5"/>
  <c r="E363" i="5"/>
  <c r="J362" i="5"/>
  <c r="I362" i="5"/>
  <c r="D362" i="5"/>
  <c r="J361" i="5"/>
  <c r="I361" i="5"/>
  <c r="D361" i="5"/>
  <c r="A361" i="5" s="1"/>
  <c r="J360" i="5"/>
  <c r="I360" i="5"/>
  <c r="D360" i="5"/>
  <c r="J359" i="5"/>
  <c r="I359" i="5"/>
  <c r="D359" i="5"/>
  <c r="J358" i="5"/>
  <c r="I358" i="5"/>
  <c r="D358" i="5"/>
  <c r="J357" i="5"/>
  <c r="I357" i="5"/>
  <c r="D357" i="5"/>
  <c r="J356" i="5"/>
  <c r="I356" i="5"/>
  <c r="D356" i="5"/>
  <c r="J355" i="5"/>
  <c r="I355" i="5"/>
  <c r="D355" i="5"/>
  <c r="J354" i="5"/>
  <c r="I354" i="5"/>
  <c r="D354" i="5"/>
  <c r="J353" i="5"/>
  <c r="I353" i="5"/>
  <c r="D353" i="5"/>
  <c r="H352" i="5"/>
  <c r="G352" i="5"/>
  <c r="F352" i="5"/>
  <c r="E352" i="5"/>
  <c r="H351" i="5"/>
  <c r="F351" i="5"/>
  <c r="E351" i="5"/>
  <c r="J350" i="5"/>
  <c r="I350" i="5"/>
  <c r="D350" i="5"/>
  <c r="J349" i="5"/>
  <c r="I349" i="5"/>
  <c r="D349" i="5"/>
  <c r="J348" i="5"/>
  <c r="I348" i="5"/>
  <c r="D348" i="5"/>
  <c r="J347" i="5"/>
  <c r="I347" i="5"/>
  <c r="D347" i="5"/>
  <c r="J346" i="5"/>
  <c r="I346" i="5"/>
  <c r="D346" i="5"/>
  <c r="J345" i="5"/>
  <c r="I345" i="5"/>
  <c r="D345" i="5"/>
  <c r="J344" i="5"/>
  <c r="I344" i="5"/>
  <c r="D344" i="5"/>
  <c r="J343" i="5"/>
  <c r="I343" i="5"/>
  <c r="D343" i="5"/>
  <c r="J342" i="5"/>
  <c r="I342" i="5"/>
  <c r="D342" i="5"/>
  <c r="J341" i="5"/>
  <c r="I341" i="5"/>
  <c r="D341" i="5"/>
  <c r="H340" i="5"/>
  <c r="G340" i="5"/>
  <c r="F340" i="5"/>
  <c r="E340" i="5"/>
  <c r="H339" i="5"/>
  <c r="G339" i="5"/>
  <c r="F339" i="5"/>
  <c r="J338" i="5"/>
  <c r="I338" i="5"/>
  <c r="D338" i="5"/>
  <c r="J337" i="5"/>
  <c r="I337" i="5"/>
  <c r="D337" i="5"/>
  <c r="J336" i="5"/>
  <c r="I336" i="5"/>
  <c r="D336" i="5"/>
  <c r="J335" i="5"/>
  <c r="I335" i="5"/>
  <c r="D335" i="5"/>
  <c r="J334" i="5"/>
  <c r="I334" i="5"/>
  <c r="D334" i="5"/>
  <c r="J333" i="5"/>
  <c r="I333" i="5"/>
  <c r="D333" i="5"/>
  <c r="J332" i="5"/>
  <c r="I332" i="5"/>
  <c r="D332" i="5"/>
  <c r="J331" i="5"/>
  <c r="I331" i="5"/>
  <c r="D331" i="5"/>
  <c r="J330" i="5"/>
  <c r="I330" i="5"/>
  <c r="D330" i="5"/>
  <c r="J329" i="5"/>
  <c r="I329" i="5"/>
  <c r="D329" i="5"/>
  <c r="H328" i="5"/>
  <c r="G328" i="5"/>
  <c r="F328" i="5"/>
  <c r="E328" i="5"/>
  <c r="H327" i="5"/>
  <c r="G327" i="5"/>
  <c r="F327" i="5"/>
  <c r="J326" i="5"/>
  <c r="I326" i="5"/>
  <c r="D326" i="5"/>
  <c r="J325" i="5"/>
  <c r="I325" i="5"/>
  <c r="D325" i="5"/>
  <c r="J324" i="5"/>
  <c r="I324" i="5"/>
  <c r="D324" i="5"/>
  <c r="J323" i="5"/>
  <c r="I323" i="5"/>
  <c r="D323" i="5"/>
  <c r="J322" i="5"/>
  <c r="I322" i="5"/>
  <c r="D322" i="5"/>
  <c r="J321" i="5"/>
  <c r="I321" i="5"/>
  <c r="D321" i="5"/>
  <c r="A321" i="5" s="1"/>
  <c r="J320" i="5"/>
  <c r="I320" i="5"/>
  <c r="D320" i="5"/>
  <c r="J319" i="5"/>
  <c r="I319" i="5"/>
  <c r="D319" i="5"/>
  <c r="J318" i="5"/>
  <c r="I318" i="5"/>
  <c r="D318" i="5"/>
  <c r="J317" i="5"/>
  <c r="I317" i="5"/>
  <c r="D317" i="5"/>
  <c r="H316" i="5"/>
  <c r="G316" i="5"/>
  <c r="F316" i="5"/>
  <c r="E316" i="5"/>
  <c r="H315" i="5"/>
  <c r="G315" i="5"/>
  <c r="F315" i="5"/>
  <c r="H314" i="5"/>
  <c r="BT314" i="21" s="1"/>
  <c r="G314" i="5"/>
  <c r="AX314" i="21" s="1"/>
  <c r="F314" i="5"/>
  <c r="AB314" i="21" s="1"/>
  <c r="E314" i="5"/>
  <c r="Q314" i="21" s="1"/>
  <c r="H313" i="5"/>
  <c r="BT313" i="21" s="1"/>
  <c r="G313" i="5"/>
  <c r="AX313" i="21" s="1"/>
  <c r="F313" i="5"/>
  <c r="AB313" i="21" s="1"/>
  <c r="E313" i="5"/>
  <c r="Q313" i="21" s="1"/>
  <c r="H312" i="5"/>
  <c r="BT312" i="21" s="1"/>
  <c r="G312" i="5"/>
  <c r="AX312" i="21" s="1"/>
  <c r="F312" i="5"/>
  <c r="AB312" i="21" s="1"/>
  <c r="E312" i="5"/>
  <c r="Q312" i="21" s="1"/>
  <c r="H311" i="5"/>
  <c r="BT311" i="21" s="1"/>
  <c r="G311" i="5"/>
  <c r="AX311" i="21" s="1"/>
  <c r="F311" i="5"/>
  <c r="E311" i="5"/>
  <c r="Q311" i="21" s="1"/>
  <c r="H310" i="5"/>
  <c r="BT310" i="21" s="1"/>
  <c r="G310" i="5"/>
  <c r="AX310" i="21" s="1"/>
  <c r="F310" i="5"/>
  <c r="AB310" i="21" s="1"/>
  <c r="E310" i="5"/>
  <c r="Q310" i="21" s="1"/>
  <c r="H309" i="5"/>
  <c r="BT309" i="21" s="1"/>
  <c r="G309" i="5"/>
  <c r="AX309" i="21" s="1"/>
  <c r="F309" i="5"/>
  <c r="AB309" i="21" s="1"/>
  <c r="E309" i="5"/>
  <c r="Q309" i="21" s="1"/>
  <c r="H308" i="5"/>
  <c r="BT308" i="21" s="1"/>
  <c r="G308" i="5"/>
  <c r="AX308" i="21" s="1"/>
  <c r="F308" i="5"/>
  <c r="AB308" i="21" s="1"/>
  <c r="E308" i="5"/>
  <c r="Q308" i="21" s="1"/>
  <c r="H307" i="5"/>
  <c r="BT307" i="21" s="1"/>
  <c r="G307" i="5"/>
  <c r="AX307" i="21" s="1"/>
  <c r="F307" i="5"/>
  <c r="AB307" i="21" s="1"/>
  <c r="E307" i="5"/>
  <c r="Q307" i="21" s="1"/>
  <c r="H306" i="5"/>
  <c r="BT306" i="21" s="1"/>
  <c r="G306" i="5"/>
  <c r="AX306" i="21" s="1"/>
  <c r="F306" i="5"/>
  <c r="AB306" i="21" s="1"/>
  <c r="E306" i="5"/>
  <c r="Q306" i="21" s="1"/>
  <c r="H305" i="5"/>
  <c r="BT305" i="21" s="1"/>
  <c r="G305" i="5"/>
  <c r="AX305" i="21" s="1"/>
  <c r="F305" i="5"/>
  <c r="AB305" i="21" s="1"/>
  <c r="E305" i="5"/>
  <c r="Q305" i="21" s="1"/>
  <c r="J302" i="5"/>
  <c r="I302" i="5"/>
  <c r="D302" i="5"/>
  <c r="J301" i="5"/>
  <c r="I301" i="5"/>
  <c r="D301" i="5"/>
  <c r="J300" i="5"/>
  <c r="I300" i="5"/>
  <c r="D300" i="5"/>
  <c r="J299" i="5"/>
  <c r="I299" i="5"/>
  <c r="D299" i="5"/>
  <c r="J298" i="5"/>
  <c r="I298" i="5"/>
  <c r="D298" i="5"/>
  <c r="J297" i="5"/>
  <c r="I297" i="5"/>
  <c r="D297" i="5"/>
  <c r="J296" i="5"/>
  <c r="I296" i="5"/>
  <c r="D296" i="5"/>
  <c r="J295" i="5"/>
  <c r="I295" i="5"/>
  <c r="D295" i="5"/>
  <c r="J294" i="5"/>
  <c r="I294" i="5"/>
  <c r="D294" i="5"/>
  <c r="J293" i="5"/>
  <c r="I293" i="5"/>
  <c r="D293" i="5"/>
  <c r="H292" i="5"/>
  <c r="G292" i="5"/>
  <c r="F292" i="5"/>
  <c r="E292" i="5"/>
  <c r="H291" i="5"/>
  <c r="G291" i="5"/>
  <c r="F291" i="5"/>
  <c r="J290" i="5"/>
  <c r="I290" i="5"/>
  <c r="D290" i="5"/>
  <c r="J289" i="5"/>
  <c r="I289" i="5"/>
  <c r="D289" i="5"/>
  <c r="J288" i="5"/>
  <c r="I288" i="5"/>
  <c r="D288" i="5"/>
  <c r="J287" i="5"/>
  <c r="I287" i="5"/>
  <c r="D287" i="5"/>
  <c r="J286" i="5"/>
  <c r="I286" i="5"/>
  <c r="D286" i="5"/>
  <c r="J285" i="5"/>
  <c r="I285" i="5"/>
  <c r="D285" i="5"/>
  <c r="J284" i="5"/>
  <c r="I284" i="5"/>
  <c r="D284" i="5"/>
  <c r="J283" i="5"/>
  <c r="I283" i="5"/>
  <c r="D283" i="5"/>
  <c r="J282" i="5"/>
  <c r="I282" i="5"/>
  <c r="D282" i="5"/>
  <c r="J281" i="5"/>
  <c r="I281" i="5"/>
  <c r="D281" i="5"/>
  <c r="H280" i="5"/>
  <c r="G280" i="5"/>
  <c r="F280" i="5"/>
  <c r="E280" i="5"/>
  <c r="H279" i="5"/>
  <c r="G279" i="5"/>
  <c r="F279" i="5"/>
  <c r="J266" i="5"/>
  <c r="I266" i="5"/>
  <c r="D266" i="5"/>
  <c r="J265" i="5"/>
  <c r="I265" i="5"/>
  <c r="D265" i="5"/>
  <c r="J264" i="5"/>
  <c r="I264" i="5"/>
  <c r="D264" i="5"/>
  <c r="J263" i="5"/>
  <c r="I263" i="5"/>
  <c r="D263" i="5"/>
  <c r="J262" i="5"/>
  <c r="I262" i="5"/>
  <c r="D262" i="5"/>
  <c r="J261" i="5"/>
  <c r="I261" i="5"/>
  <c r="D261" i="5"/>
  <c r="J260" i="5"/>
  <c r="I260" i="5"/>
  <c r="D260" i="5"/>
  <c r="J259" i="5"/>
  <c r="I259" i="5"/>
  <c r="D259" i="5"/>
  <c r="J258" i="5"/>
  <c r="I258" i="5"/>
  <c r="D258" i="5"/>
  <c r="J257" i="5"/>
  <c r="I257" i="5"/>
  <c r="D257" i="5"/>
  <c r="H256" i="5"/>
  <c r="H255" i="5" s="1"/>
  <c r="G256" i="5"/>
  <c r="F256" i="5"/>
  <c r="E256" i="5"/>
  <c r="J254" i="5"/>
  <c r="I254" i="5"/>
  <c r="D254" i="5"/>
  <c r="J253" i="5"/>
  <c r="I253" i="5"/>
  <c r="D253" i="5"/>
  <c r="J252" i="5"/>
  <c r="I252" i="5"/>
  <c r="D252" i="5"/>
  <c r="J251" i="5"/>
  <c r="I251" i="5"/>
  <c r="D251" i="5"/>
  <c r="J250" i="5"/>
  <c r="I250" i="5"/>
  <c r="D250" i="5"/>
  <c r="J249" i="5"/>
  <c r="I249" i="5"/>
  <c r="D249" i="5"/>
  <c r="J248" i="5"/>
  <c r="I248" i="5"/>
  <c r="D248" i="5"/>
  <c r="J247" i="5"/>
  <c r="I247" i="5"/>
  <c r="D247" i="5"/>
  <c r="J246" i="5"/>
  <c r="D246" i="5"/>
  <c r="J245" i="5"/>
  <c r="D245" i="5"/>
  <c r="H244" i="5"/>
  <c r="G244" i="5"/>
  <c r="F244" i="5"/>
  <c r="E244" i="5"/>
  <c r="H243" i="5"/>
  <c r="J242" i="5"/>
  <c r="I242" i="5"/>
  <c r="D242" i="5"/>
  <c r="J241" i="5"/>
  <c r="I241" i="5"/>
  <c r="D241" i="5"/>
  <c r="J240" i="5"/>
  <c r="I240" i="5"/>
  <c r="D240" i="5"/>
  <c r="J239" i="5"/>
  <c r="I239" i="5"/>
  <c r="D239" i="5"/>
  <c r="J238" i="5"/>
  <c r="I238" i="5"/>
  <c r="D238" i="5"/>
  <c r="J237" i="5"/>
  <c r="I237" i="5"/>
  <c r="D237" i="5"/>
  <c r="J236" i="5"/>
  <c r="I236" i="5"/>
  <c r="D236" i="5"/>
  <c r="J235" i="5"/>
  <c r="I235" i="5"/>
  <c r="D235" i="5"/>
  <c r="J234" i="5"/>
  <c r="I234" i="5"/>
  <c r="D234" i="5"/>
  <c r="J233" i="5"/>
  <c r="I233" i="5"/>
  <c r="D233" i="5"/>
  <c r="H232" i="5"/>
  <c r="G232" i="5"/>
  <c r="F232" i="5"/>
  <c r="E232" i="5"/>
  <c r="J230" i="5"/>
  <c r="I230" i="5"/>
  <c r="D230" i="5"/>
  <c r="J229" i="5"/>
  <c r="I229" i="5"/>
  <c r="D229" i="5"/>
  <c r="J228" i="5"/>
  <c r="I228" i="5"/>
  <c r="D228" i="5"/>
  <c r="J227" i="5"/>
  <c r="I227" i="5"/>
  <c r="D227" i="5"/>
  <c r="J226" i="5"/>
  <c r="I226" i="5"/>
  <c r="D226" i="5"/>
  <c r="J225" i="5"/>
  <c r="I225" i="5"/>
  <c r="D225" i="5"/>
  <c r="J224" i="5"/>
  <c r="I224" i="5"/>
  <c r="D224" i="5"/>
  <c r="J223" i="5"/>
  <c r="I223" i="5"/>
  <c r="D223" i="5"/>
  <c r="J222" i="5"/>
  <c r="I222" i="5"/>
  <c r="D222" i="5"/>
  <c r="J221" i="5"/>
  <c r="I221" i="5"/>
  <c r="D221" i="5"/>
  <c r="H220" i="5"/>
  <c r="G220" i="5"/>
  <c r="F220" i="5"/>
  <c r="E220" i="5"/>
  <c r="J218" i="5"/>
  <c r="I218" i="5"/>
  <c r="D218" i="5"/>
  <c r="J217" i="5"/>
  <c r="I217" i="5"/>
  <c r="D217" i="5"/>
  <c r="A217" i="5" s="1"/>
  <c r="J216" i="5"/>
  <c r="I216" i="5"/>
  <c r="D216" i="5"/>
  <c r="J215" i="5"/>
  <c r="I215" i="5"/>
  <c r="D215" i="5"/>
  <c r="J214" i="5"/>
  <c r="I214" i="5"/>
  <c r="D214" i="5"/>
  <c r="J213" i="5"/>
  <c r="I213" i="5"/>
  <c r="D213" i="5"/>
  <c r="J212" i="5"/>
  <c r="I212" i="5"/>
  <c r="D212" i="5"/>
  <c r="J211" i="5"/>
  <c r="I211" i="5"/>
  <c r="D211" i="5"/>
  <c r="J210" i="5"/>
  <c r="I210" i="5"/>
  <c r="D210" i="5"/>
  <c r="J209" i="5"/>
  <c r="I209" i="5"/>
  <c r="D209" i="5"/>
  <c r="H208" i="5"/>
  <c r="G208" i="5"/>
  <c r="F208" i="5"/>
  <c r="E208" i="5"/>
  <c r="J206" i="5"/>
  <c r="I206" i="5"/>
  <c r="D206" i="5"/>
  <c r="J205" i="5"/>
  <c r="I205" i="5"/>
  <c r="D205" i="5"/>
  <c r="J204" i="5"/>
  <c r="I204" i="5"/>
  <c r="D204" i="5"/>
  <c r="J203" i="5"/>
  <c r="I203" i="5"/>
  <c r="D203" i="5"/>
  <c r="J202" i="5"/>
  <c r="I202" i="5"/>
  <c r="D202" i="5"/>
  <c r="J201" i="5"/>
  <c r="I201" i="5"/>
  <c r="D201" i="5"/>
  <c r="J200" i="5"/>
  <c r="I200" i="5"/>
  <c r="D200" i="5"/>
  <c r="J199" i="5"/>
  <c r="I199" i="5"/>
  <c r="D199" i="5"/>
  <c r="J198" i="5"/>
  <c r="I198" i="5"/>
  <c r="D198" i="5"/>
  <c r="J197" i="5"/>
  <c r="I197" i="5"/>
  <c r="D197" i="5"/>
  <c r="H196" i="5"/>
  <c r="H195" i="5" s="1"/>
  <c r="G196" i="5"/>
  <c r="F196" i="5"/>
  <c r="E196" i="5"/>
  <c r="G195" i="5"/>
  <c r="F195" i="5"/>
  <c r="J194" i="5"/>
  <c r="I194" i="5"/>
  <c r="D194" i="5"/>
  <c r="J193" i="5"/>
  <c r="I193" i="5"/>
  <c r="D193" i="5"/>
  <c r="J192" i="5"/>
  <c r="I192" i="5"/>
  <c r="D192" i="5"/>
  <c r="J191" i="5"/>
  <c r="I191" i="5"/>
  <c r="D191" i="5"/>
  <c r="J190" i="5"/>
  <c r="I190" i="5"/>
  <c r="D190" i="5"/>
  <c r="J189" i="5"/>
  <c r="I189" i="5"/>
  <c r="D189" i="5"/>
  <c r="J188" i="5"/>
  <c r="I188" i="5"/>
  <c r="D188" i="5"/>
  <c r="J187" i="5"/>
  <c r="I187" i="5"/>
  <c r="D187" i="5"/>
  <c r="J186" i="5"/>
  <c r="I186" i="5"/>
  <c r="D186" i="5"/>
  <c r="J185" i="5"/>
  <c r="I185" i="5"/>
  <c r="D185" i="5"/>
  <c r="H184" i="5"/>
  <c r="G184" i="5"/>
  <c r="F184" i="5"/>
  <c r="E184" i="5"/>
  <c r="J182" i="5"/>
  <c r="I182" i="5"/>
  <c r="D182" i="5"/>
  <c r="J181" i="5"/>
  <c r="I181" i="5"/>
  <c r="D181" i="5"/>
  <c r="J180" i="5"/>
  <c r="I180" i="5"/>
  <c r="D180" i="5"/>
  <c r="J179" i="5"/>
  <c r="I179" i="5"/>
  <c r="D179" i="5"/>
  <c r="J178" i="5"/>
  <c r="I178" i="5"/>
  <c r="D178" i="5"/>
  <c r="J177" i="5"/>
  <c r="I177" i="5"/>
  <c r="D177" i="5"/>
  <c r="A177" i="5" s="1"/>
  <c r="J176" i="5"/>
  <c r="I176" i="5"/>
  <c r="D176" i="5"/>
  <c r="J175" i="5"/>
  <c r="I175" i="5"/>
  <c r="D175" i="5"/>
  <c r="J174" i="5"/>
  <c r="I174" i="5"/>
  <c r="D174" i="5"/>
  <c r="J173" i="5"/>
  <c r="I173" i="5"/>
  <c r="D173" i="5"/>
  <c r="H172" i="5"/>
  <c r="H171" i="5" s="1"/>
  <c r="G172" i="5"/>
  <c r="F172" i="5"/>
  <c r="E172" i="5"/>
  <c r="G171" i="5"/>
  <c r="J170" i="5"/>
  <c r="I170" i="5"/>
  <c r="D170" i="5"/>
  <c r="J169" i="5"/>
  <c r="I169" i="5"/>
  <c r="D169" i="5"/>
  <c r="J168" i="5"/>
  <c r="I168" i="5"/>
  <c r="D168" i="5"/>
  <c r="J167" i="5"/>
  <c r="I167" i="5"/>
  <c r="D167" i="5"/>
  <c r="J166" i="5"/>
  <c r="I166" i="5"/>
  <c r="D166" i="5"/>
  <c r="J165" i="5"/>
  <c r="I165" i="5"/>
  <c r="D165" i="5"/>
  <c r="J164" i="5"/>
  <c r="I164" i="5"/>
  <c r="D164" i="5"/>
  <c r="J163" i="5"/>
  <c r="I163" i="5"/>
  <c r="D163" i="5"/>
  <c r="J162" i="5"/>
  <c r="I162" i="5"/>
  <c r="D162" i="5"/>
  <c r="J161" i="5"/>
  <c r="I161" i="5"/>
  <c r="D161" i="5"/>
  <c r="H160" i="5"/>
  <c r="G160" i="5"/>
  <c r="F160" i="5"/>
  <c r="E160" i="5"/>
  <c r="H159" i="5"/>
  <c r="G159" i="5"/>
  <c r="J158" i="5"/>
  <c r="I158" i="5"/>
  <c r="D158" i="5"/>
  <c r="J157" i="5"/>
  <c r="I157" i="5"/>
  <c r="D157" i="5"/>
  <c r="J156" i="5"/>
  <c r="I156" i="5"/>
  <c r="D156" i="5"/>
  <c r="J155" i="5"/>
  <c r="I155" i="5"/>
  <c r="D155" i="5"/>
  <c r="J154" i="5"/>
  <c r="I154" i="5"/>
  <c r="D154" i="5"/>
  <c r="J153" i="5"/>
  <c r="I153" i="5"/>
  <c r="D153" i="5"/>
  <c r="J152" i="5"/>
  <c r="I152" i="5"/>
  <c r="D152" i="5"/>
  <c r="J151" i="5"/>
  <c r="I151" i="5"/>
  <c r="D151" i="5"/>
  <c r="J150" i="5"/>
  <c r="I150" i="5"/>
  <c r="D150" i="5"/>
  <c r="J149" i="5"/>
  <c r="I149" i="5"/>
  <c r="D149" i="5"/>
  <c r="H148" i="5"/>
  <c r="G148" i="5"/>
  <c r="F148" i="5"/>
  <c r="E148" i="5"/>
  <c r="H147" i="5"/>
  <c r="G147" i="5"/>
  <c r="J146" i="5"/>
  <c r="I146" i="5"/>
  <c r="D146" i="5"/>
  <c r="J145" i="5"/>
  <c r="I145" i="5"/>
  <c r="D145" i="5"/>
  <c r="J144" i="5"/>
  <c r="I144" i="5"/>
  <c r="D144" i="5"/>
  <c r="J143" i="5"/>
  <c r="I143" i="5"/>
  <c r="D143" i="5"/>
  <c r="J142" i="5"/>
  <c r="I142" i="5"/>
  <c r="D142" i="5"/>
  <c r="J141" i="5"/>
  <c r="I141" i="5"/>
  <c r="D141" i="5"/>
  <c r="J140" i="5"/>
  <c r="I140" i="5"/>
  <c r="D140" i="5"/>
  <c r="J139" i="5"/>
  <c r="I139" i="5"/>
  <c r="D139" i="5"/>
  <c r="J138" i="5"/>
  <c r="I138" i="5"/>
  <c r="D138" i="5"/>
  <c r="J137" i="5"/>
  <c r="I137" i="5"/>
  <c r="D137" i="5"/>
  <c r="A137" i="5" s="1"/>
  <c r="H136" i="5"/>
  <c r="H135" i="5" s="1"/>
  <c r="G136" i="5"/>
  <c r="F136" i="5"/>
  <c r="E136" i="5"/>
  <c r="J134" i="5"/>
  <c r="I134" i="5"/>
  <c r="D134" i="5"/>
  <c r="J133" i="5"/>
  <c r="I133" i="5"/>
  <c r="D133" i="5"/>
  <c r="J132" i="5"/>
  <c r="I132" i="5"/>
  <c r="D132" i="5"/>
  <c r="J131" i="5"/>
  <c r="I131" i="5"/>
  <c r="D131" i="5"/>
  <c r="J130" i="5"/>
  <c r="I130" i="5"/>
  <c r="D130" i="5"/>
  <c r="J129" i="5"/>
  <c r="I129" i="5"/>
  <c r="D129" i="5"/>
  <c r="J128" i="5"/>
  <c r="I128" i="5"/>
  <c r="D128" i="5"/>
  <c r="J127" i="5"/>
  <c r="I127" i="5"/>
  <c r="D127" i="5"/>
  <c r="J126" i="5"/>
  <c r="I126" i="5"/>
  <c r="D126" i="5"/>
  <c r="J125" i="5"/>
  <c r="I125" i="5"/>
  <c r="D125" i="5"/>
  <c r="H124" i="5"/>
  <c r="G124" i="5"/>
  <c r="F124" i="5"/>
  <c r="E124" i="5"/>
  <c r="J122" i="5"/>
  <c r="I122" i="5"/>
  <c r="D122" i="5"/>
  <c r="J121" i="5"/>
  <c r="I121" i="5"/>
  <c r="D121" i="5"/>
  <c r="J120" i="5"/>
  <c r="I120" i="5"/>
  <c r="D120" i="5"/>
  <c r="J119" i="5"/>
  <c r="I119" i="5"/>
  <c r="D119" i="5"/>
  <c r="J118" i="5"/>
  <c r="I118" i="5"/>
  <c r="D118" i="5"/>
  <c r="J117" i="5"/>
  <c r="I117" i="5"/>
  <c r="D117" i="5"/>
  <c r="J116" i="5"/>
  <c r="I116" i="5"/>
  <c r="D116" i="5"/>
  <c r="J115" i="5"/>
  <c r="I115" i="5"/>
  <c r="D115" i="5"/>
  <c r="J114" i="5"/>
  <c r="I114" i="5"/>
  <c r="D114" i="5"/>
  <c r="J113" i="5"/>
  <c r="I113" i="5"/>
  <c r="D113" i="5"/>
  <c r="H112" i="5"/>
  <c r="G112" i="5"/>
  <c r="F112" i="5"/>
  <c r="E112" i="5"/>
  <c r="H110" i="5"/>
  <c r="BT110" i="21" s="1"/>
  <c r="G110" i="5"/>
  <c r="AX110" i="21" s="1"/>
  <c r="F110" i="5"/>
  <c r="AB110" i="21" s="1"/>
  <c r="E110" i="5"/>
  <c r="Q110" i="21" s="1"/>
  <c r="H109" i="5"/>
  <c r="BT109" i="21" s="1"/>
  <c r="G109" i="5"/>
  <c r="AX109" i="21" s="1"/>
  <c r="F109" i="5"/>
  <c r="AB109" i="21" s="1"/>
  <c r="E109" i="5"/>
  <c r="Q109" i="21" s="1"/>
  <c r="H108" i="5"/>
  <c r="BT108" i="21" s="1"/>
  <c r="G108" i="5"/>
  <c r="AX108" i="21" s="1"/>
  <c r="F108" i="5"/>
  <c r="AB108" i="21" s="1"/>
  <c r="E108" i="5"/>
  <c r="Q108" i="21" s="1"/>
  <c r="H107" i="5"/>
  <c r="BT107" i="21" s="1"/>
  <c r="G107" i="5"/>
  <c r="AX107" i="21" s="1"/>
  <c r="F107" i="5"/>
  <c r="AB107" i="21" s="1"/>
  <c r="E107" i="5"/>
  <c r="Q107" i="21" s="1"/>
  <c r="H106" i="5"/>
  <c r="BT106" i="21" s="1"/>
  <c r="G106" i="5"/>
  <c r="AX106" i="21" s="1"/>
  <c r="F106" i="5"/>
  <c r="AB106" i="21" s="1"/>
  <c r="E106" i="5"/>
  <c r="Q106" i="21" s="1"/>
  <c r="H105" i="5"/>
  <c r="BT105" i="21" s="1"/>
  <c r="G105" i="5"/>
  <c r="AX105" i="21" s="1"/>
  <c r="F105" i="5"/>
  <c r="AB105" i="21" s="1"/>
  <c r="E105" i="5"/>
  <c r="Q105" i="21" s="1"/>
  <c r="H104" i="5"/>
  <c r="BT104" i="21" s="1"/>
  <c r="G104" i="5"/>
  <c r="AX104" i="21" s="1"/>
  <c r="F104" i="5"/>
  <c r="AB104" i="21" s="1"/>
  <c r="E104" i="5"/>
  <c r="Q104" i="21" s="1"/>
  <c r="H103" i="5"/>
  <c r="BT103" i="21" s="1"/>
  <c r="G103" i="5"/>
  <c r="AX103" i="21" s="1"/>
  <c r="F103" i="5"/>
  <c r="AB103" i="21" s="1"/>
  <c r="E103" i="5"/>
  <c r="Q103" i="21" s="1"/>
  <c r="H102" i="5"/>
  <c r="BT102" i="21" s="1"/>
  <c r="G102" i="5"/>
  <c r="AX102" i="21" s="1"/>
  <c r="F102" i="5"/>
  <c r="AB102" i="21" s="1"/>
  <c r="E102" i="5"/>
  <c r="Q102" i="21" s="1"/>
  <c r="H101" i="5"/>
  <c r="BT101" i="21" s="1"/>
  <c r="G101" i="5"/>
  <c r="AX101" i="21" s="1"/>
  <c r="F101" i="5"/>
  <c r="AB101" i="21" s="1"/>
  <c r="E101" i="5"/>
  <c r="Q101" i="21" s="1"/>
  <c r="J98" i="5"/>
  <c r="I98" i="5"/>
  <c r="D98" i="5"/>
  <c r="J97" i="5"/>
  <c r="I97" i="5"/>
  <c r="D97" i="5"/>
  <c r="J96" i="5"/>
  <c r="I96" i="5"/>
  <c r="D96" i="5"/>
  <c r="J95" i="5"/>
  <c r="I95" i="5"/>
  <c r="D95" i="5"/>
  <c r="J94" i="5"/>
  <c r="I94" i="5"/>
  <c r="D94" i="5"/>
  <c r="J93" i="5"/>
  <c r="D93" i="5"/>
  <c r="J92" i="5"/>
  <c r="I92" i="5"/>
  <c r="D92" i="5"/>
  <c r="J91" i="5"/>
  <c r="I91" i="5"/>
  <c r="D91" i="5"/>
  <c r="J90" i="5"/>
  <c r="D90" i="5"/>
  <c r="J89" i="5"/>
  <c r="D89" i="5"/>
  <c r="H88" i="5"/>
  <c r="G88" i="5"/>
  <c r="F88" i="5"/>
  <c r="E88" i="5"/>
  <c r="H87" i="5"/>
  <c r="J86" i="5"/>
  <c r="I86" i="5"/>
  <c r="D86" i="5"/>
  <c r="J85" i="5"/>
  <c r="I85" i="5"/>
  <c r="D85" i="5"/>
  <c r="J84" i="5"/>
  <c r="I84" i="5"/>
  <c r="D84" i="5"/>
  <c r="J83" i="5"/>
  <c r="I83" i="5"/>
  <c r="D83" i="5"/>
  <c r="J82" i="5"/>
  <c r="I82" i="5"/>
  <c r="D82" i="5"/>
  <c r="J81" i="5"/>
  <c r="I81" i="5"/>
  <c r="D81" i="5"/>
  <c r="J80" i="5"/>
  <c r="I80" i="5"/>
  <c r="D80" i="5"/>
  <c r="J79" i="5"/>
  <c r="I79" i="5"/>
  <c r="D79" i="5"/>
  <c r="J78" i="5"/>
  <c r="I78" i="5"/>
  <c r="D78" i="5"/>
  <c r="J77" i="5"/>
  <c r="I77" i="5"/>
  <c r="D77" i="5"/>
  <c r="H76" i="5"/>
  <c r="G76" i="5"/>
  <c r="F76" i="5"/>
  <c r="E76" i="5"/>
  <c r="H75" i="5"/>
  <c r="G75" i="5"/>
  <c r="F75" i="5"/>
  <c r="E75" i="5"/>
  <c r="J74" i="5"/>
  <c r="I74" i="5"/>
  <c r="D74" i="5"/>
  <c r="J73" i="5"/>
  <c r="I73" i="5"/>
  <c r="D73" i="5"/>
  <c r="J72" i="5"/>
  <c r="I72" i="5"/>
  <c r="D72" i="5"/>
  <c r="J71" i="5"/>
  <c r="I71" i="5"/>
  <c r="D71" i="5"/>
  <c r="J70" i="5"/>
  <c r="I70" i="5"/>
  <c r="D70" i="5"/>
  <c r="J69" i="5"/>
  <c r="I69" i="5"/>
  <c r="D69" i="5"/>
  <c r="J68" i="5"/>
  <c r="I68" i="5"/>
  <c r="D68" i="5"/>
  <c r="J67" i="5"/>
  <c r="I67" i="5"/>
  <c r="D67" i="5"/>
  <c r="J66" i="5"/>
  <c r="I66" i="5"/>
  <c r="D66" i="5"/>
  <c r="J65" i="5"/>
  <c r="I65" i="5"/>
  <c r="D65" i="5"/>
  <c r="H64" i="5"/>
  <c r="G64" i="5"/>
  <c r="G63" i="5" s="1"/>
  <c r="F64" i="5"/>
  <c r="E64" i="5"/>
  <c r="H63" i="5"/>
  <c r="F63" i="5"/>
  <c r="E63" i="5"/>
  <c r="J62" i="5"/>
  <c r="I62" i="5"/>
  <c r="D62" i="5"/>
  <c r="J61" i="5"/>
  <c r="I61" i="5"/>
  <c r="D61" i="5"/>
  <c r="J60" i="5"/>
  <c r="I60" i="5"/>
  <c r="D60" i="5"/>
  <c r="J59" i="5"/>
  <c r="I59" i="5"/>
  <c r="D59" i="5"/>
  <c r="J58" i="5"/>
  <c r="I58" i="5"/>
  <c r="D58" i="5"/>
  <c r="J57" i="5"/>
  <c r="I57" i="5"/>
  <c r="D57" i="5"/>
  <c r="J56" i="5"/>
  <c r="I56" i="5"/>
  <c r="D56" i="5"/>
  <c r="J55" i="5"/>
  <c r="I55" i="5"/>
  <c r="D55" i="5"/>
  <c r="J54" i="5"/>
  <c r="I54" i="5"/>
  <c r="D54" i="5"/>
  <c r="J53" i="5"/>
  <c r="I53" i="5"/>
  <c r="D53" i="5"/>
  <c r="H52" i="5"/>
  <c r="G52" i="5"/>
  <c r="F52" i="5"/>
  <c r="E52" i="5"/>
  <c r="H51" i="5"/>
  <c r="H50" i="5"/>
  <c r="BT50" i="21" s="1"/>
  <c r="G50" i="5"/>
  <c r="AX50" i="21" s="1"/>
  <c r="F50" i="5"/>
  <c r="AB50" i="21" s="1"/>
  <c r="E50" i="5"/>
  <c r="Q50" i="21" s="1"/>
  <c r="H49" i="5"/>
  <c r="BT49" i="21" s="1"/>
  <c r="G49" i="5"/>
  <c r="AX49" i="21" s="1"/>
  <c r="F49" i="5"/>
  <c r="AB49" i="21" s="1"/>
  <c r="E49" i="5"/>
  <c r="Q49" i="21" s="1"/>
  <c r="H48" i="5"/>
  <c r="BT48" i="21" s="1"/>
  <c r="G48" i="5"/>
  <c r="AX48" i="21" s="1"/>
  <c r="F48" i="5"/>
  <c r="AB48" i="21" s="1"/>
  <c r="E48" i="5"/>
  <c r="Q48" i="21" s="1"/>
  <c r="H47" i="5"/>
  <c r="BT47" i="21" s="1"/>
  <c r="G47" i="5"/>
  <c r="AX47" i="21" s="1"/>
  <c r="F47" i="5"/>
  <c r="AB47" i="21" s="1"/>
  <c r="E47" i="5"/>
  <c r="Q47" i="21" s="1"/>
  <c r="H46" i="5"/>
  <c r="BT46" i="21" s="1"/>
  <c r="G46" i="5"/>
  <c r="AX46" i="21" s="1"/>
  <c r="F46" i="5"/>
  <c r="AB46" i="21" s="1"/>
  <c r="E46" i="5"/>
  <c r="Q46" i="21" s="1"/>
  <c r="H45" i="5"/>
  <c r="BT45" i="21" s="1"/>
  <c r="G45" i="5"/>
  <c r="AX45" i="21" s="1"/>
  <c r="F45" i="5"/>
  <c r="AB45" i="21" s="1"/>
  <c r="E45" i="5"/>
  <c r="Q45" i="21" s="1"/>
  <c r="H44" i="5"/>
  <c r="BT44" i="21" s="1"/>
  <c r="G44" i="5"/>
  <c r="AX44" i="21" s="1"/>
  <c r="F44" i="5"/>
  <c r="AB44" i="21" s="1"/>
  <c r="E44" i="5"/>
  <c r="Q44" i="21" s="1"/>
  <c r="H43" i="5"/>
  <c r="BT43" i="21" s="1"/>
  <c r="G43" i="5"/>
  <c r="AX43" i="21" s="1"/>
  <c r="F43" i="5"/>
  <c r="AB43" i="21" s="1"/>
  <c r="E43" i="5"/>
  <c r="Q43" i="21" s="1"/>
  <c r="H42" i="5"/>
  <c r="BT42" i="21" s="1"/>
  <c r="G42" i="5"/>
  <c r="AX42" i="21" s="1"/>
  <c r="F42" i="5"/>
  <c r="AB42" i="21" s="1"/>
  <c r="E42" i="5"/>
  <c r="Q42" i="21" s="1"/>
  <c r="H41" i="5"/>
  <c r="BT41" i="21" s="1"/>
  <c r="G41" i="5"/>
  <c r="AX41" i="21" s="1"/>
  <c r="F41" i="5"/>
  <c r="AB41" i="21" s="1"/>
  <c r="E41" i="5"/>
  <c r="Q41" i="21" s="1"/>
  <c r="J38" i="5"/>
  <c r="I38" i="5"/>
  <c r="D38" i="5"/>
  <c r="A38" i="5" s="1"/>
  <c r="J37" i="5"/>
  <c r="I37" i="5"/>
  <c r="D37" i="5"/>
  <c r="J36" i="5"/>
  <c r="I36" i="5"/>
  <c r="D36" i="5"/>
  <c r="J35" i="5"/>
  <c r="I35" i="5"/>
  <c r="D35" i="5"/>
  <c r="J34" i="5"/>
  <c r="I34" i="5"/>
  <c r="D34" i="5"/>
  <c r="A34" i="5" s="1"/>
  <c r="J33" i="5"/>
  <c r="I33" i="5"/>
  <c r="D33" i="5"/>
  <c r="J32" i="5"/>
  <c r="I32" i="5"/>
  <c r="D32" i="5"/>
  <c r="J31" i="5"/>
  <c r="I31" i="5"/>
  <c r="D31" i="5"/>
  <c r="A31" i="5" s="1"/>
  <c r="J30" i="5"/>
  <c r="I30" i="5"/>
  <c r="D30" i="5"/>
  <c r="A30" i="5" s="1"/>
  <c r="J29" i="5"/>
  <c r="I29" i="5"/>
  <c r="D29" i="5"/>
  <c r="A29" i="5" s="1"/>
  <c r="H28" i="5"/>
  <c r="G28" i="5"/>
  <c r="F28" i="5"/>
  <c r="E28" i="5"/>
  <c r="G27" i="5"/>
  <c r="F27" i="5"/>
  <c r="E27" i="5"/>
  <c r="J1142" i="4"/>
  <c r="J1141" i="4"/>
  <c r="J1140" i="4"/>
  <c r="J1139" i="4"/>
  <c r="J1138" i="4"/>
  <c r="J1137" i="4"/>
  <c r="J1136" i="4"/>
  <c r="J1135" i="4"/>
  <c r="J1134" i="4"/>
  <c r="J1133" i="4"/>
  <c r="J1130" i="4"/>
  <c r="J1129" i="4"/>
  <c r="J1128" i="4"/>
  <c r="J1127" i="4"/>
  <c r="J1126" i="4"/>
  <c r="J1125" i="4"/>
  <c r="J1124" i="4"/>
  <c r="J1123" i="4"/>
  <c r="J1122" i="4"/>
  <c r="J1121" i="4"/>
  <c r="J1118" i="4"/>
  <c r="J1117" i="4"/>
  <c r="J1116" i="4"/>
  <c r="J1115" i="4"/>
  <c r="J1114" i="4"/>
  <c r="J1113" i="4"/>
  <c r="J1112" i="4"/>
  <c r="J1111" i="4"/>
  <c r="J1110" i="4"/>
  <c r="J1109" i="4"/>
  <c r="J1106" i="4"/>
  <c r="J1105" i="4"/>
  <c r="J1104" i="4"/>
  <c r="J1103" i="4"/>
  <c r="J1102" i="4"/>
  <c r="J1101" i="4"/>
  <c r="J1100" i="4"/>
  <c r="J1099" i="4"/>
  <c r="J1098" i="4"/>
  <c r="J1097" i="4"/>
  <c r="J1082" i="4"/>
  <c r="J1081" i="4"/>
  <c r="J1080" i="4"/>
  <c r="J1079" i="4"/>
  <c r="J1078" i="4"/>
  <c r="J1077" i="4"/>
  <c r="J1076" i="4"/>
  <c r="J1075" i="4"/>
  <c r="J1074" i="4"/>
  <c r="J1073" i="4"/>
  <c r="J1058" i="4"/>
  <c r="J1057" i="4"/>
  <c r="J1056" i="4"/>
  <c r="J1055" i="4"/>
  <c r="J1054" i="4"/>
  <c r="J1053" i="4"/>
  <c r="J1052" i="4"/>
  <c r="J1051" i="4"/>
  <c r="J1050" i="4"/>
  <c r="J1049" i="4"/>
  <c r="J1022" i="4"/>
  <c r="J1021" i="4"/>
  <c r="J1020" i="4"/>
  <c r="J1019" i="4"/>
  <c r="J1018" i="4"/>
  <c r="J1017" i="4"/>
  <c r="J1016" i="4"/>
  <c r="J1015" i="4"/>
  <c r="J1014" i="4"/>
  <c r="J1013" i="4"/>
  <c r="J1010" i="4"/>
  <c r="J1009" i="4"/>
  <c r="J1008" i="4"/>
  <c r="J1007" i="4"/>
  <c r="J1006" i="4"/>
  <c r="J1005" i="4"/>
  <c r="J1004" i="4"/>
  <c r="J1003" i="4"/>
  <c r="J1002" i="4"/>
  <c r="J1001" i="4"/>
  <c r="J998" i="4"/>
  <c r="J997" i="4"/>
  <c r="J996" i="4"/>
  <c r="J995" i="4"/>
  <c r="J994" i="4"/>
  <c r="J993" i="4"/>
  <c r="J992" i="4"/>
  <c r="J991" i="4"/>
  <c r="J990" i="4"/>
  <c r="J989" i="4"/>
  <c r="J986" i="4"/>
  <c r="J985" i="4"/>
  <c r="J984" i="4"/>
  <c r="J983" i="4"/>
  <c r="J982" i="4"/>
  <c r="J981" i="4"/>
  <c r="J980" i="4"/>
  <c r="J979" i="4"/>
  <c r="J978" i="4"/>
  <c r="J977" i="4"/>
  <c r="J974" i="4"/>
  <c r="J973" i="4"/>
  <c r="J972" i="4"/>
  <c r="J971" i="4"/>
  <c r="J970" i="4"/>
  <c r="J969" i="4"/>
  <c r="J968" i="4"/>
  <c r="J967" i="4"/>
  <c r="J966" i="4"/>
  <c r="J965" i="4"/>
  <c r="J950" i="4"/>
  <c r="J949" i="4"/>
  <c r="J948" i="4"/>
  <c r="J947" i="4"/>
  <c r="J946" i="4"/>
  <c r="J945" i="4"/>
  <c r="J944" i="4"/>
  <c r="J943" i="4"/>
  <c r="J942" i="4"/>
  <c r="J941" i="4"/>
  <c r="J938" i="4"/>
  <c r="J937" i="4"/>
  <c r="J936" i="4"/>
  <c r="J935" i="4"/>
  <c r="J934" i="4"/>
  <c r="J933" i="4"/>
  <c r="J932" i="4"/>
  <c r="J931" i="4"/>
  <c r="J930" i="4"/>
  <c r="J929" i="4"/>
  <c r="J926" i="4"/>
  <c r="J925" i="4"/>
  <c r="J924" i="4"/>
  <c r="J923" i="4"/>
  <c r="J922" i="4"/>
  <c r="J921" i="4"/>
  <c r="J920" i="4"/>
  <c r="J919" i="4"/>
  <c r="J918" i="4"/>
  <c r="J917" i="4"/>
  <c r="J902" i="4"/>
  <c r="J901" i="4"/>
  <c r="J900" i="4"/>
  <c r="J899" i="4"/>
  <c r="J898" i="4"/>
  <c r="J897" i="4"/>
  <c r="J896" i="4"/>
  <c r="J895" i="4"/>
  <c r="J894" i="4"/>
  <c r="J893" i="4"/>
  <c r="J890" i="4"/>
  <c r="J889" i="4"/>
  <c r="J888" i="4"/>
  <c r="J887" i="4"/>
  <c r="J886" i="4"/>
  <c r="J885" i="4"/>
  <c r="J884" i="4"/>
  <c r="J883" i="4"/>
  <c r="J882" i="4"/>
  <c r="J881" i="4"/>
  <c r="J878" i="4"/>
  <c r="J877" i="4"/>
  <c r="J876" i="4"/>
  <c r="J875" i="4"/>
  <c r="J874" i="4"/>
  <c r="J873" i="4"/>
  <c r="J872" i="4"/>
  <c r="J871" i="4"/>
  <c r="J870" i="4"/>
  <c r="J869" i="4"/>
  <c r="J842" i="4"/>
  <c r="J841" i="4"/>
  <c r="J840" i="4"/>
  <c r="J839" i="4"/>
  <c r="J838" i="4"/>
  <c r="J837" i="4"/>
  <c r="J836" i="4"/>
  <c r="J835" i="4"/>
  <c r="J834" i="4"/>
  <c r="J833" i="4"/>
  <c r="J818" i="4"/>
  <c r="J817" i="4"/>
  <c r="J816" i="4"/>
  <c r="J815" i="4"/>
  <c r="J814" i="4"/>
  <c r="J813" i="4"/>
  <c r="J812" i="4"/>
  <c r="J811" i="4"/>
  <c r="J810" i="4"/>
  <c r="J809" i="4"/>
  <c r="J806" i="4"/>
  <c r="J805" i="4"/>
  <c r="J804" i="4"/>
  <c r="J803" i="4"/>
  <c r="J802" i="4"/>
  <c r="J801" i="4"/>
  <c r="J800" i="4"/>
  <c r="J799" i="4"/>
  <c r="J798" i="4"/>
  <c r="J797" i="4"/>
  <c r="J794" i="4"/>
  <c r="J793" i="4"/>
  <c r="J792" i="4"/>
  <c r="J791" i="4"/>
  <c r="J790" i="4"/>
  <c r="J789" i="4"/>
  <c r="J788" i="4"/>
  <c r="J787" i="4"/>
  <c r="J786" i="4"/>
  <c r="J785" i="4"/>
  <c r="J782" i="4"/>
  <c r="J781" i="4"/>
  <c r="J780" i="4"/>
  <c r="J779" i="4"/>
  <c r="J778" i="4"/>
  <c r="J777" i="4"/>
  <c r="J776" i="4"/>
  <c r="J775" i="4"/>
  <c r="J774" i="4"/>
  <c r="J773" i="4"/>
  <c r="J758" i="4"/>
  <c r="J757" i="4"/>
  <c r="J756" i="4"/>
  <c r="J755" i="4"/>
  <c r="J754" i="4"/>
  <c r="J753" i="4"/>
  <c r="J752" i="4"/>
  <c r="J751" i="4"/>
  <c r="J750" i="4"/>
  <c r="J749" i="4"/>
  <c r="J746" i="4"/>
  <c r="J745" i="4"/>
  <c r="J744" i="4"/>
  <c r="J743" i="4"/>
  <c r="J742" i="4"/>
  <c r="J741" i="4"/>
  <c r="J740" i="4"/>
  <c r="J739" i="4"/>
  <c r="J738" i="4"/>
  <c r="J737" i="4"/>
  <c r="J734" i="4"/>
  <c r="J733" i="4"/>
  <c r="J732" i="4"/>
  <c r="J731" i="4"/>
  <c r="J730" i="4"/>
  <c r="J729" i="4"/>
  <c r="J728" i="4"/>
  <c r="J727" i="4"/>
  <c r="J726" i="4"/>
  <c r="J725" i="4"/>
  <c r="J710" i="4"/>
  <c r="J709" i="4"/>
  <c r="J708" i="4"/>
  <c r="J707" i="4"/>
  <c r="J706" i="4"/>
  <c r="J705" i="4"/>
  <c r="J704" i="4"/>
  <c r="J703" i="4"/>
  <c r="J702" i="4"/>
  <c r="J701" i="4"/>
  <c r="J698" i="4"/>
  <c r="J697" i="4"/>
  <c r="J696" i="4"/>
  <c r="J695" i="4"/>
  <c r="J694" i="4"/>
  <c r="J693" i="4"/>
  <c r="J692" i="4"/>
  <c r="J691" i="4"/>
  <c r="J690" i="4"/>
  <c r="J689" i="4"/>
  <c r="J686" i="4"/>
  <c r="J685" i="4"/>
  <c r="J684" i="4"/>
  <c r="J683" i="4"/>
  <c r="J682" i="4"/>
  <c r="J681" i="4"/>
  <c r="J680" i="4"/>
  <c r="J679" i="4"/>
  <c r="J678" i="4"/>
  <c r="J677" i="4"/>
  <c r="J638" i="4"/>
  <c r="J637" i="4"/>
  <c r="J636" i="4"/>
  <c r="J635" i="4"/>
  <c r="J634" i="4"/>
  <c r="J633" i="4"/>
  <c r="J632" i="4"/>
  <c r="J631" i="4"/>
  <c r="J630" i="4"/>
  <c r="J629" i="4"/>
  <c r="J626" i="4"/>
  <c r="J625" i="4"/>
  <c r="J624" i="4"/>
  <c r="J623" i="4"/>
  <c r="J622" i="4"/>
  <c r="J621" i="4"/>
  <c r="J620" i="4"/>
  <c r="J619" i="4"/>
  <c r="J618" i="4"/>
  <c r="J617" i="4"/>
  <c r="J614" i="4"/>
  <c r="J613" i="4"/>
  <c r="J612" i="4"/>
  <c r="J611" i="4"/>
  <c r="J610" i="4"/>
  <c r="J609" i="4"/>
  <c r="J608" i="4"/>
  <c r="J607" i="4"/>
  <c r="J606" i="4"/>
  <c r="J605" i="4"/>
  <c r="J602" i="4"/>
  <c r="J601" i="4"/>
  <c r="J600" i="4"/>
  <c r="J599" i="4"/>
  <c r="J598" i="4"/>
  <c r="J597" i="4"/>
  <c r="J596" i="4"/>
  <c r="J595" i="4"/>
  <c r="J594" i="4"/>
  <c r="J593" i="4"/>
  <c r="J590" i="4"/>
  <c r="J589" i="4"/>
  <c r="J588" i="4"/>
  <c r="J587" i="4"/>
  <c r="J586" i="4"/>
  <c r="J585" i="4"/>
  <c r="J584" i="4"/>
  <c r="J583" i="4"/>
  <c r="J582" i="4"/>
  <c r="J581" i="4"/>
  <c r="J566" i="4"/>
  <c r="J565" i="4"/>
  <c r="J564" i="4"/>
  <c r="J563" i="4"/>
  <c r="J562" i="4"/>
  <c r="J561" i="4"/>
  <c r="J560" i="4"/>
  <c r="J559" i="4"/>
  <c r="J558" i="4"/>
  <c r="J557" i="4"/>
  <c r="J482" i="4"/>
  <c r="J481" i="4"/>
  <c r="J480" i="4"/>
  <c r="J479" i="4"/>
  <c r="J478" i="4"/>
  <c r="J477" i="4"/>
  <c r="J476" i="4"/>
  <c r="J475" i="4"/>
  <c r="J474" i="4"/>
  <c r="J473" i="4"/>
  <c r="J470" i="4"/>
  <c r="J469" i="4"/>
  <c r="J468" i="4"/>
  <c r="J467" i="4"/>
  <c r="J466" i="4"/>
  <c r="J465" i="4"/>
  <c r="J464" i="4"/>
  <c r="J463" i="4"/>
  <c r="J462" i="4"/>
  <c r="J461" i="4"/>
  <c r="J458" i="4"/>
  <c r="J457" i="4"/>
  <c r="J456" i="4"/>
  <c r="J455" i="4"/>
  <c r="J454" i="4"/>
  <c r="J453" i="4"/>
  <c r="J452" i="4"/>
  <c r="J451" i="4"/>
  <c r="J450" i="4"/>
  <c r="J449" i="4"/>
  <c r="J446" i="4"/>
  <c r="J445" i="4"/>
  <c r="J444" i="4"/>
  <c r="J443" i="4"/>
  <c r="J442" i="4"/>
  <c r="J441" i="4"/>
  <c r="J440" i="4"/>
  <c r="J439" i="4"/>
  <c r="J438" i="4"/>
  <c r="J437" i="4"/>
  <c r="J434" i="4"/>
  <c r="J433" i="4"/>
  <c r="J432" i="4"/>
  <c r="J431" i="4"/>
  <c r="J430" i="4"/>
  <c r="J429" i="4"/>
  <c r="J428" i="4"/>
  <c r="J427" i="4"/>
  <c r="J426" i="4"/>
  <c r="J425" i="4"/>
  <c r="J422" i="4"/>
  <c r="J421" i="4"/>
  <c r="J420" i="4"/>
  <c r="J419" i="4"/>
  <c r="J418" i="4"/>
  <c r="J417" i="4"/>
  <c r="J416" i="4"/>
  <c r="J415" i="4"/>
  <c r="J414" i="4"/>
  <c r="J413" i="4"/>
  <c r="J410" i="4"/>
  <c r="J409" i="4"/>
  <c r="J408" i="4"/>
  <c r="J407" i="4"/>
  <c r="J406" i="4"/>
  <c r="J405" i="4"/>
  <c r="J404" i="4"/>
  <c r="J403" i="4"/>
  <c r="J402" i="4"/>
  <c r="J401" i="4"/>
  <c r="J398" i="4"/>
  <c r="J397" i="4"/>
  <c r="J396" i="4"/>
  <c r="J395" i="4"/>
  <c r="J394" i="4"/>
  <c r="J393" i="4"/>
  <c r="J392" i="4"/>
  <c r="J391" i="4"/>
  <c r="J390" i="4"/>
  <c r="J389" i="4"/>
  <c r="J386" i="4"/>
  <c r="J385" i="4"/>
  <c r="J384" i="4"/>
  <c r="J383" i="4"/>
  <c r="J382" i="4"/>
  <c r="J381" i="4"/>
  <c r="J380" i="4"/>
  <c r="J379" i="4"/>
  <c r="J378" i="4"/>
  <c r="J377" i="4"/>
  <c r="J374" i="4"/>
  <c r="J373" i="4"/>
  <c r="J372" i="4"/>
  <c r="J371" i="4"/>
  <c r="J370" i="4"/>
  <c r="J369" i="4"/>
  <c r="J368" i="4"/>
  <c r="J367" i="4"/>
  <c r="J366" i="4"/>
  <c r="J365" i="4"/>
  <c r="J362" i="4"/>
  <c r="J361" i="4"/>
  <c r="J360" i="4"/>
  <c r="J359" i="4"/>
  <c r="J358" i="4"/>
  <c r="J357" i="4"/>
  <c r="J356" i="4"/>
  <c r="J355" i="4"/>
  <c r="J354" i="4"/>
  <c r="J353" i="4"/>
  <c r="J350" i="4"/>
  <c r="J349" i="4"/>
  <c r="J348" i="4"/>
  <c r="J347" i="4"/>
  <c r="J346" i="4"/>
  <c r="J345" i="4"/>
  <c r="J344" i="4"/>
  <c r="J343" i="4"/>
  <c r="J342" i="4"/>
  <c r="J341" i="4"/>
  <c r="J338" i="4"/>
  <c r="J337" i="4"/>
  <c r="J336" i="4"/>
  <c r="J335" i="4"/>
  <c r="J334" i="4"/>
  <c r="J333" i="4"/>
  <c r="J332" i="4"/>
  <c r="J331" i="4"/>
  <c r="J330" i="4"/>
  <c r="J329" i="4"/>
  <c r="J326" i="4"/>
  <c r="J325" i="4"/>
  <c r="J324" i="4"/>
  <c r="J323" i="4"/>
  <c r="J322" i="4"/>
  <c r="J321" i="4"/>
  <c r="J320" i="4"/>
  <c r="J319" i="4"/>
  <c r="J318" i="4"/>
  <c r="J317" i="4"/>
  <c r="J302" i="4"/>
  <c r="J301" i="4"/>
  <c r="J300" i="4"/>
  <c r="J299" i="4"/>
  <c r="J298" i="4"/>
  <c r="J297" i="4"/>
  <c r="J296" i="4"/>
  <c r="J295" i="4"/>
  <c r="J294" i="4"/>
  <c r="J293" i="4"/>
  <c r="J290" i="4"/>
  <c r="J289" i="4"/>
  <c r="J288" i="4"/>
  <c r="J287" i="4"/>
  <c r="J286" i="4"/>
  <c r="J285" i="4"/>
  <c r="J284" i="4"/>
  <c r="J283" i="4"/>
  <c r="J282" i="4"/>
  <c r="J281" i="4"/>
  <c r="J266" i="4"/>
  <c r="J265" i="4"/>
  <c r="J264" i="4"/>
  <c r="J263" i="4"/>
  <c r="J262" i="4"/>
  <c r="J261" i="4"/>
  <c r="J260" i="4"/>
  <c r="J259" i="4"/>
  <c r="J258" i="4"/>
  <c r="J257" i="4"/>
  <c r="J254" i="4"/>
  <c r="J253" i="4"/>
  <c r="J252" i="4"/>
  <c r="J251" i="4"/>
  <c r="J250" i="4"/>
  <c r="J249" i="4"/>
  <c r="J248" i="4"/>
  <c r="J247" i="4"/>
  <c r="J246" i="4"/>
  <c r="J245" i="4"/>
  <c r="J242" i="4"/>
  <c r="J241" i="4"/>
  <c r="J240" i="4"/>
  <c r="J239" i="4"/>
  <c r="J238" i="4"/>
  <c r="J237" i="4"/>
  <c r="J236" i="4"/>
  <c r="J235" i="4"/>
  <c r="J234" i="4"/>
  <c r="J233" i="4"/>
  <c r="J230" i="4"/>
  <c r="J229" i="4"/>
  <c r="J228" i="4"/>
  <c r="J227" i="4"/>
  <c r="J226" i="4"/>
  <c r="J225" i="4"/>
  <c r="J224" i="4"/>
  <c r="J223" i="4"/>
  <c r="J222" i="4"/>
  <c r="J221" i="4"/>
  <c r="J218" i="4"/>
  <c r="J217" i="4"/>
  <c r="J216" i="4"/>
  <c r="J215" i="4"/>
  <c r="J214" i="4"/>
  <c r="J213" i="4"/>
  <c r="J212" i="4"/>
  <c r="J211" i="4"/>
  <c r="J210" i="4"/>
  <c r="J209" i="4"/>
  <c r="J206" i="4"/>
  <c r="J205" i="4"/>
  <c r="J204" i="4"/>
  <c r="J203" i="4"/>
  <c r="J202" i="4"/>
  <c r="J201" i="4"/>
  <c r="J200" i="4"/>
  <c r="J199" i="4"/>
  <c r="J198" i="4"/>
  <c r="J197" i="4"/>
  <c r="J194" i="4"/>
  <c r="J193" i="4"/>
  <c r="J192" i="4"/>
  <c r="J191" i="4"/>
  <c r="J190" i="4"/>
  <c r="J189" i="4"/>
  <c r="J188" i="4"/>
  <c r="J187" i="4"/>
  <c r="J186" i="4"/>
  <c r="J185" i="4"/>
  <c r="J182" i="4"/>
  <c r="J181" i="4"/>
  <c r="J180" i="4"/>
  <c r="J179" i="4"/>
  <c r="J178" i="4"/>
  <c r="J177" i="4"/>
  <c r="J176" i="4"/>
  <c r="J175" i="4"/>
  <c r="J174" i="4"/>
  <c r="J173" i="4"/>
  <c r="J170" i="4"/>
  <c r="J169" i="4"/>
  <c r="J168" i="4"/>
  <c r="J167" i="4"/>
  <c r="J166" i="4"/>
  <c r="J165" i="4"/>
  <c r="J164" i="4"/>
  <c r="J163" i="4"/>
  <c r="J162" i="4"/>
  <c r="J161" i="4"/>
  <c r="J158" i="4"/>
  <c r="J157" i="4"/>
  <c r="J156" i="4"/>
  <c r="J155" i="4"/>
  <c r="J154" i="4"/>
  <c r="J153" i="4"/>
  <c r="J152" i="4"/>
  <c r="J151" i="4"/>
  <c r="J150" i="4"/>
  <c r="J149" i="4"/>
  <c r="J146" i="4"/>
  <c r="J145" i="4"/>
  <c r="J144" i="4"/>
  <c r="J143" i="4"/>
  <c r="J142" i="4"/>
  <c r="J141" i="4"/>
  <c r="J140" i="4"/>
  <c r="J139" i="4"/>
  <c r="J138" i="4"/>
  <c r="J137" i="4"/>
  <c r="J134" i="4"/>
  <c r="J133" i="4"/>
  <c r="J132" i="4"/>
  <c r="J131" i="4"/>
  <c r="J130" i="4"/>
  <c r="J129" i="4"/>
  <c r="J128" i="4"/>
  <c r="J127" i="4"/>
  <c r="J126" i="4"/>
  <c r="J125" i="4"/>
  <c r="J122" i="4"/>
  <c r="J121" i="4"/>
  <c r="J120" i="4"/>
  <c r="J119" i="4"/>
  <c r="J118" i="4"/>
  <c r="J117" i="4"/>
  <c r="J116" i="4"/>
  <c r="J115" i="4"/>
  <c r="J114" i="4"/>
  <c r="J113" i="4"/>
  <c r="J98" i="4"/>
  <c r="J97" i="4"/>
  <c r="J96" i="4"/>
  <c r="J95" i="4"/>
  <c r="J94" i="4"/>
  <c r="J93" i="4"/>
  <c r="J92" i="4"/>
  <c r="J91" i="4"/>
  <c r="J90" i="4"/>
  <c r="J89" i="4"/>
  <c r="J86" i="4"/>
  <c r="J85" i="4"/>
  <c r="J84" i="4"/>
  <c r="J83" i="4"/>
  <c r="J82" i="4"/>
  <c r="J81" i="4"/>
  <c r="J80" i="4"/>
  <c r="J79" i="4"/>
  <c r="J78" i="4"/>
  <c r="J77" i="4"/>
  <c r="J74" i="4"/>
  <c r="J73" i="4"/>
  <c r="J72" i="4"/>
  <c r="J71" i="4"/>
  <c r="J70" i="4"/>
  <c r="J69" i="4"/>
  <c r="J68" i="4"/>
  <c r="J67" i="4"/>
  <c r="J66" i="4"/>
  <c r="J65" i="4"/>
  <c r="J62" i="4"/>
  <c r="J61" i="4"/>
  <c r="J60" i="4"/>
  <c r="J59" i="4"/>
  <c r="J58" i="4"/>
  <c r="J57" i="4"/>
  <c r="J56" i="4"/>
  <c r="J55" i="4"/>
  <c r="J54" i="4"/>
  <c r="J53" i="4"/>
  <c r="J38" i="4"/>
  <c r="J37" i="4"/>
  <c r="J36" i="4"/>
  <c r="J35" i="4"/>
  <c r="J34" i="4"/>
  <c r="J33" i="4"/>
  <c r="J32" i="4"/>
  <c r="J31" i="4"/>
  <c r="J30" i="4"/>
  <c r="J29" i="4"/>
  <c r="I1142" i="4"/>
  <c r="I1141" i="4"/>
  <c r="I1140" i="4"/>
  <c r="I1139" i="4"/>
  <c r="I1138" i="4"/>
  <c r="I1137" i="4"/>
  <c r="I1136" i="4"/>
  <c r="I1135" i="4"/>
  <c r="I1134" i="4"/>
  <c r="I1133" i="4"/>
  <c r="I1130" i="4"/>
  <c r="I1129" i="4"/>
  <c r="I1128" i="4"/>
  <c r="I1127" i="4"/>
  <c r="I1126" i="4"/>
  <c r="I1125" i="4"/>
  <c r="I1124" i="4"/>
  <c r="I1123" i="4"/>
  <c r="I1122" i="4"/>
  <c r="I1121" i="4"/>
  <c r="I1118" i="4"/>
  <c r="I1117" i="4"/>
  <c r="I1116" i="4"/>
  <c r="I1115" i="4"/>
  <c r="I1114" i="4"/>
  <c r="I1113" i="4"/>
  <c r="I1112" i="4"/>
  <c r="I1111" i="4"/>
  <c r="I1110" i="4"/>
  <c r="I1109" i="4"/>
  <c r="I1106" i="4"/>
  <c r="I1105" i="4"/>
  <c r="I1104" i="4"/>
  <c r="I1103" i="4"/>
  <c r="I1102" i="4"/>
  <c r="I1101" i="4"/>
  <c r="I1100" i="4"/>
  <c r="I1099" i="4"/>
  <c r="I1098" i="4"/>
  <c r="I1097" i="4"/>
  <c r="I1082" i="4"/>
  <c r="I1081" i="4"/>
  <c r="I1080" i="4"/>
  <c r="I1079" i="4"/>
  <c r="I1078" i="4"/>
  <c r="I1077" i="4"/>
  <c r="I1076" i="4"/>
  <c r="I1075" i="4"/>
  <c r="I1074" i="4"/>
  <c r="I1073" i="4"/>
  <c r="I1058" i="4"/>
  <c r="I1057" i="4"/>
  <c r="I1056" i="4"/>
  <c r="I1055" i="4"/>
  <c r="I1054" i="4"/>
  <c r="I1053" i="4"/>
  <c r="I1052" i="4"/>
  <c r="I1051" i="4"/>
  <c r="I1050" i="4"/>
  <c r="I1049" i="4"/>
  <c r="I1022" i="4"/>
  <c r="I1021" i="4"/>
  <c r="I1020" i="4"/>
  <c r="I1019" i="4"/>
  <c r="I1018" i="4"/>
  <c r="I1017" i="4"/>
  <c r="I1016" i="4"/>
  <c r="I1015" i="4"/>
  <c r="I1014" i="4"/>
  <c r="I1013" i="4"/>
  <c r="I1010" i="4"/>
  <c r="I1009" i="4"/>
  <c r="I1008" i="4"/>
  <c r="I1007" i="4"/>
  <c r="I1006" i="4"/>
  <c r="I1005" i="4"/>
  <c r="I1004" i="4"/>
  <c r="I1003" i="4"/>
  <c r="I1002" i="4"/>
  <c r="I1001" i="4"/>
  <c r="I998" i="4"/>
  <c r="I997" i="4"/>
  <c r="I996" i="4"/>
  <c r="I995" i="4"/>
  <c r="I994" i="4"/>
  <c r="I993" i="4"/>
  <c r="I992" i="4"/>
  <c r="I991" i="4"/>
  <c r="I990" i="4"/>
  <c r="I989" i="4"/>
  <c r="I986" i="4"/>
  <c r="I985" i="4"/>
  <c r="I984" i="4"/>
  <c r="I983" i="4"/>
  <c r="I982" i="4"/>
  <c r="I981" i="4"/>
  <c r="I980" i="4"/>
  <c r="I979" i="4"/>
  <c r="I978" i="4"/>
  <c r="I977" i="4"/>
  <c r="I974" i="4"/>
  <c r="I973" i="4"/>
  <c r="I972" i="4"/>
  <c r="I971" i="4"/>
  <c r="I970" i="4"/>
  <c r="I969" i="4"/>
  <c r="I968" i="4"/>
  <c r="I967" i="4"/>
  <c r="I966" i="4"/>
  <c r="I965" i="4"/>
  <c r="I950" i="4"/>
  <c r="I949" i="4"/>
  <c r="I948" i="4"/>
  <c r="I947" i="4"/>
  <c r="I946" i="4"/>
  <c r="I945" i="4"/>
  <c r="I944" i="4"/>
  <c r="I943" i="4"/>
  <c r="I942" i="4"/>
  <c r="I941" i="4"/>
  <c r="I938" i="4"/>
  <c r="I937" i="4"/>
  <c r="I936" i="4"/>
  <c r="I935" i="4"/>
  <c r="I934" i="4"/>
  <c r="I933" i="4"/>
  <c r="I932" i="4"/>
  <c r="I931" i="4"/>
  <c r="I930" i="4"/>
  <c r="I929" i="4"/>
  <c r="I926" i="4"/>
  <c r="I925" i="4"/>
  <c r="I924" i="4"/>
  <c r="I923" i="4"/>
  <c r="I922" i="4"/>
  <c r="I921" i="4"/>
  <c r="I920" i="4"/>
  <c r="I919" i="4"/>
  <c r="I918" i="4"/>
  <c r="I917" i="4"/>
  <c r="I902" i="4"/>
  <c r="I901" i="4"/>
  <c r="I900" i="4"/>
  <c r="I899" i="4"/>
  <c r="I898" i="4"/>
  <c r="I897" i="4"/>
  <c r="I896" i="4"/>
  <c r="I895" i="4"/>
  <c r="I894" i="4"/>
  <c r="I893" i="4"/>
  <c r="I890" i="4"/>
  <c r="I889" i="4"/>
  <c r="I888" i="4"/>
  <c r="I887" i="4"/>
  <c r="I886" i="4"/>
  <c r="I885" i="4"/>
  <c r="I884" i="4"/>
  <c r="I883" i="4"/>
  <c r="I882" i="4"/>
  <c r="I881" i="4"/>
  <c r="I878" i="4"/>
  <c r="I877" i="4"/>
  <c r="I876" i="4"/>
  <c r="I875" i="4"/>
  <c r="I874" i="4"/>
  <c r="I873" i="4"/>
  <c r="I872" i="4"/>
  <c r="I871" i="4"/>
  <c r="I870" i="4"/>
  <c r="I869" i="4"/>
  <c r="I842" i="4"/>
  <c r="I841" i="4"/>
  <c r="I840" i="4"/>
  <c r="I839" i="4"/>
  <c r="I838" i="4"/>
  <c r="I837" i="4"/>
  <c r="I836" i="4"/>
  <c r="I835" i="4"/>
  <c r="I834" i="4"/>
  <c r="I833" i="4"/>
  <c r="I818" i="4"/>
  <c r="I817" i="4"/>
  <c r="I816" i="4"/>
  <c r="I815" i="4"/>
  <c r="I814" i="4"/>
  <c r="I813" i="4"/>
  <c r="I812" i="4"/>
  <c r="I811" i="4"/>
  <c r="I810" i="4"/>
  <c r="I809" i="4"/>
  <c r="I806" i="4"/>
  <c r="I805" i="4"/>
  <c r="I804" i="4"/>
  <c r="I803" i="4"/>
  <c r="I802" i="4"/>
  <c r="I801" i="4"/>
  <c r="I800" i="4"/>
  <c r="I799" i="4"/>
  <c r="I798" i="4"/>
  <c r="I797" i="4"/>
  <c r="I794" i="4"/>
  <c r="I793" i="4"/>
  <c r="I792" i="4"/>
  <c r="I791" i="4"/>
  <c r="I790" i="4"/>
  <c r="I789" i="4"/>
  <c r="I788" i="4"/>
  <c r="I787" i="4"/>
  <c r="I786" i="4"/>
  <c r="I785" i="4"/>
  <c r="I782" i="4"/>
  <c r="I781" i="4"/>
  <c r="I780" i="4"/>
  <c r="I779" i="4"/>
  <c r="I778" i="4"/>
  <c r="I777" i="4"/>
  <c r="I776" i="4"/>
  <c r="I775" i="4"/>
  <c r="I774" i="4"/>
  <c r="I773" i="4"/>
  <c r="I758" i="4"/>
  <c r="I757" i="4"/>
  <c r="I756" i="4"/>
  <c r="I755" i="4"/>
  <c r="I754" i="4"/>
  <c r="I753" i="4"/>
  <c r="I752" i="4"/>
  <c r="I751" i="4"/>
  <c r="I750" i="4"/>
  <c r="I749" i="4"/>
  <c r="I746" i="4"/>
  <c r="I745" i="4"/>
  <c r="I744" i="4"/>
  <c r="I743" i="4"/>
  <c r="I742" i="4"/>
  <c r="I741" i="4"/>
  <c r="I740" i="4"/>
  <c r="I739" i="4"/>
  <c r="I738" i="4"/>
  <c r="I737" i="4"/>
  <c r="I734" i="4"/>
  <c r="I733" i="4"/>
  <c r="I732" i="4"/>
  <c r="I731" i="4"/>
  <c r="I730" i="4"/>
  <c r="I729" i="4"/>
  <c r="I728" i="4"/>
  <c r="I727" i="4"/>
  <c r="I726" i="4"/>
  <c r="I725" i="4"/>
  <c r="I710" i="4"/>
  <c r="I709" i="4"/>
  <c r="I708" i="4"/>
  <c r="I707" i="4"/>
  <c r="I706" i="4"/>
  <c r="I705" i="4"/>
  <c r="I704" i="4"/>
  <c r="I703" i="4"/>
  <c r="I702" i="4"/>
  <c r="I701" i="4"/>
  <c r="I698" i="4"/>
  <c r="I697" i="4"/>
  <c r="I696" i="4"/>
  <c r="I695" i="4"/>
  <c r="I694" i="4"/>
  <c r="I693" i="4"/>
  <c r="I692" i="4"/>
  <c r="I691" i="4"/>
  <c r="I690" i="4"/>
  <c r="I689" i="4"/>
  <c r="I686" i="4"/>
  <c r="I685" i="4"/>
  <c r="I684" i="4"/>
  <c r="I683" i="4"/>
  <c r="I682" i="4"/>
  <c r="I681" i="4"/>
  <c r="I680" i="4"/>
  <c r="I679" i="4"/>
  <c r="I678" i="4"/>
  <c r="I677" i="4"/>
  <c r="I638" i="4"/>
  <c r="I637" i="4"/>
  <c r="I636" i="4"/>
  <c r="I635" i="4"/>
  <c r="I634" i="4"/>
  <c r="I633" i="4"/>
  <c r="I632" i="4"/>
  <c r="I631" i="4"/>
  <c r="I630" i="4"/>
  <c r="I629" i="4"/>
  <c r="I626" i="4"/>
  <c r="I625" i="4"/>
  <c r="I624" i="4"/>
  <c r="I623" i="4"/>
  <c r="I622" i="4"/>
  <c r="I621" i="4"/>
  <c r="I620" i="4"/>
  <c r="I619" i="4"/>
  <c r="I618" i="4"/>
  <c r="I617" i="4"/>
  <c r="I614" i="4"/>
  <c r="I613" i="4"/>
  <c r="I612" i="4"/>
  <c r="I611" i="4"/>
  <c r="I610" i="4"/>
  <c r="I609" i="4"/>
  <c r="I608" i="4"/>
  <c r="I607" i="4"/>
  <c r="I606" i="4"/>
  <c r="I605" i="4"/>
  <c r="I602" i="4"/>
  <c r="I601" i="4"/>
  <c r="I600" i="4"/>
  <c r="I599" i="4"/>
  <c r="I598" i="4"/>
  <c r="I597" i="4"/>
  <c r="I596" i="4"/>
  <c r="I595" i="4"/>
  <c r="I594" i="4"/>
  <c r="I593" i="4"/>
  <c r="I590" i="4"/>
  <c r="I589" i="4"/>
  <c r="I588" i="4"/>
  <c r="I587" i="4"/>
  <c r="I586" i="4"/>
  <c r="I585" i="4"/>
  <c r="I584" i="4"/>
  <c r="I583" i="4"/>
  <c r="I582" i="4"/>
  <c r="I581" i="4"/>
  <c r="I566" i="4"/>
  <c r="I565" i="4"/>
  <c r="I564" i="4"/>
  <c r="I563" i="4"/>
  <c r="I562" i="4"/>
  <c r="I561" i="4"/>
  <c r="I560" i="4"/>
  <c r="I559" i="4"/>
  <c r="I558" i="4"/>
  <c r="I557" i="4"/>
  <c r="I482" i="4"/>
  <c r="I481" i="4"/>
  <c r="I480" i="4"/>
  <c r="I479" i="4"/>
  <c r="I478" i="4"/>
  <c r="I477" i="4"/>
  <c r="I476" i="4"/>
  <c r="I475" i="4"/>
  <c r="I474" i="4"/>
  <c r="I473" i="4"/>
  <c r="I470" i="4"/>
  <c r="I469" i="4"/>
  <c r="I468" i="4"/>
  <c r="I467" i="4"/>
  <c r="I466" i="4"/>
  <c r="I465" i="4"/>
  <c r="I464" i="4"/>
  <c r="I463" i="4"/>
  <c r="I462" i="4"/>
  <c r="I461" i="4"/>
  <c r="I458" i="4"/>
  <c r="I457" i="4"/>
  <c r="I456" i="4"/>
  <c r="I455" i="4"/>
  <c r="I454" i="4"/>
  <c r="I453" i="4"/>
  <c r="I452" i="4"/>
  <c r="I451" i="4"/>
  <c r="I450" i="4"/>
  <c r="I449" i="4"/>
  <c r="I446" i="4"/>
  <c r="I445" i="4"/>
  <c r="I444" i="4"/>
  <c r="I443" i="4"/>
  <c r="I442" i="4"/>
  <c r="I441" i="4"/>
  <c r="I440" i="4"/>
  <c r="I439" i="4"/>
  <c r="I438" i="4"/>
  <c r="I437" i="4"/>
  <c r="I434" i="4"/>
  <c r="I433" i="4"/>
  <c r="I432" i="4"/>
  <c r="I431" i="4"/>
  <c r="I430" i="4"/>
  <c r="I429" i="4"/>
  <c r="I428" i="4"/>
  <c r="I427" i="4"/>
  <c r="I426" i="4"/>
  <c r="I425" i="4"/>
  <c r="I422" i="4"/>
  <c r="I421" i="4"/>
  <c r="I420" i="4"/>
  <c r="I419" i="4"/>
  <c r="I418" i="4"/>
  <c r="I417" i="4"/>
  <c r="I416" i="4"/>
  <c r="I415" i="4"/>
  <c r="I414" i="4"/>
  <c r="I413" i="4"/>
  <c r="I410" i="4"/>
  <c r="I409" i="4"/>
  <c r="I408" i="4"/>
  <c r="I407" i="4"/>
  <c r="I406" i="4"/>
  <c r="I405" i="4"/>
  <c r="I404" i="4"/>
  <c r="I403" i="4"/>
  <c r="I402" i="4"/>
  <c r="I401" i="4"/>
  <c r="I398" i="4"/>
  <c r="I397" i="4"/>
  <c r="I396" i="4"/>
  <c r="I395" i="4"/>
  <c r="I394" i="4"/>
  <c r="I393" i="4"/>
  <c r="I392" i="4"/>
  <c r="I391" i="4"/>
  <c r="I390" i="4"/>
  <c r="I389" i="4"/>
  <c r="I386" i="4"/>
  <c r="I385" i="4"/>
  <c r="I384" i="4"/>
  <c r="I383" i="4"/>
  <c r="I382" i="4"/>
  <c r="I381" i="4"/>
  <c r="I380" i="4"/>
  <c r="I379" i="4"/>
  <c r="I378" i="4"/>
  <c r="I377" i="4"/>
  <c r="I374" i="4"/>
  <c r="I373" i="4"/>
  <c r="I372" i="4"/>
  <c r="I371" i="4"/>
  <c r="I370" i="4"/>
  <c r="I369" i="4"/>
  <c r="I368" i="4"/>
  <c r="I367" i="4"/>
  <c r="I366" i="4"/>
  <c r="I365" i="4"/>
  <c r="I362" i="4"/>
  <c r="I361" i="4"/>
  <c r="I360" i="4"/>
  <c r="I359" i="4"/>
  <c r="I358" i="4"/>
  <c r="I357" i="4"/>
  <c r="I356" i="4"/>
  <c r="I355" i="4"/>
  <c r="I354" i="4"/>
  <c r="I353" i="4"/>
  <c r="I350" i="4"/>
  <c r="I349" i="4"/>
  <c r="I348" i="4"/>
  <c r="I347" i="4"/>
  <c r="I346" i="4"/>
  <c r="I345" i="4"/>
  <c r="I344" i="4"/>
  <c r="I343" i="4"/>
  <c r="I342" i="4"/>
  <c r="I341" i="4"/>
  <c r="I338" i="4"/>
  <c r="I337" i="4"/>
  <c r="I336" i="4"/>
  <c r="I335" i="4"/>
  <c r="I334" i="4"/>
  <c r="I333" i="4"/>
  <c r="I332" i="4"/>
  <c r="I331" i="4"/>
  <c r="I330" i="4"/>
  <c r="I329" i="4"/>
  <c r="I326" i="4"/>
  <c r="I325" i="4"/>
  <c r="I324" i="4"/>
  <c r="I323" i="4"/>
  <c r="I322" i="4"/>
  <c r="I321" i="4"/>
  <c r="I320" i="4"/>
  <c r="I319" i="4"/>
  <c r="I318" i="4"/>
  <c r="I317" i="4"/>
  <c r="I302" i="4"/>
  <c r="I301" i="4"/>
  <c r="I300" i="4"/>
  <c r="I299" i="4"/>
  <c r="I298" i="4"/>
  <c r="I297" i="4"/>
  <c r="I296" i="4"/>
  <c r="I295" i="4"/>
  <c r="I294" i="4"/>
  <c r="I293" i="4"/>
  <c r="I290" i="4"/>
  <c r="I289" i="4"/>
  <c r="I288" i="4"/>
  <c r="I287" i="4"/>
  <c r="I286" i="4"/>
  <c r="I285" i="4"/>
  <c r="I284" i="4"/>
  <c r="I283" i="4"/>
  <c r="I282" i="4"/>
  <c r="I281" i="4"/>
  <c r="I266" i="4"/>
  <c r="I265" i="4"/>
  <c r="I264" i="4"/>
  <c r="I263" i="4"/>
  <c r="I262" i="4"/>
  <c r="I261" i="4"/>
  <c r="I260" i="4"/>
  <c r="I259" i="4"/>
  <c r="I258" i="4"/>
  <c r="I257" i="4"/>
  <c r="I254" i="4"/>
  <c r="I253" i="4"/>
  <c r="I252" i="4"/>
  <c r="I251" i="4"/>
  <c r="I250" i="4"/>
  <c r="I249" i="4"/>
  <c r="I248" i="4"/>
  <c r="I247" i="4"/>
  <c r="I246" i="4"/>
  <c r="I245" i="4"/>
  <c r="I242" i="4"/>
  <c r="I241" i="4"/>
  <c r="I240" i="4"/>
  <c r="I239" i="4"/>
  <c r="I238" i="4"/>
  <c r="I237" i="4"/>
  <c r="I236" i="4"/>
  <c r="I235" i="4"/>
  <c r="I234" i="4"/>
  <c r="I233" i="4"/>
  <c r="I230" i="4"/>
  <c r="I229" i="4"/>
  <c r="I228" i="4"/>
  <c r="I227" i="4"/>
  <c r="I226" i="4"/>
  <c r="I225" i="4"/>
  <c r="I224" i="4"/>
  <c r="I223" i="4"/>
  <c r="I222" i="4"/>
  <c r="I221" i="4"/>
  <c r="I218" i="4"/>
  <c r="I217" i="4"/>
  <c r="I216" i="4"/>
  <c r="I215" i="4"/>
  <c r="I214" i="4"/>
  <c r="I213" i="4"/>
  <c r="I212" i="4"/>
  <c r="I211" i="4"/>
  <c r="I210" i="4"/>
  <c r="I209" i="4"/>
  <c r="I206" i="4"/>
  <c r="I205" i="4"/>
  <c r="I204" i="4"/>
  <c r="I203" i="4"/>
  <c r="I202" i="4"/>
  <c r="I201" i="4"/>
  <c r="I200" i="4"/>
  <c r="I199" i="4"/>
  <c r="I198" i="4"/>
  <c r="I197" i="4"/>
  <c r="I194" i="4"/>
  <c r="I193" i="4"/>
  <c r="I192" i="4"/>
  <c r="I191" i="4"/>
  <c r="I190" i="4"/>
  <c r="I189" i="4"/>
  <c r="I188" i="4"/>
  <c r="I187" i="4"/>
  <c r="I186" i="4"/>
  <c r="I185" i="4"/>
  <c r="I182" i="4"/>
  <c r="I181" i="4"/>
  <c r="I180" i="4"/>
  <c r="I179" i="4"/>
  <c r="I178" i="4"/>
  <c r="I177" i="4"/>
  <c r="I176" i="4"/>
  <c r="I175" i="4"/>
  <c r="I174" i="4"/>
  <c r="I173" i="4"/>
  <c r="I170" i="4"/>
  <c r="I169" i="4"/>
  <c r="I168" i="4"/>
  <c r="I167" i="4"/>
  <c r="I166" i="4"/>
  <c r="I165" i="4"/>
  <c r="I164" i="4"/>
  <c r="I163" i="4"/>
  <c r="I162" i="4"/>
  <c r="I161" i="4"/>
  <c r="I158" i="4"/>
  <c r="I157" i="4"/>
  <c r="I156" i="4"/>
  <c r="I155" i="4"/>
  <c r="I154" i="4"/>
  <c r="I153" i="4"/>
  <c r="I152" i="4"/>
  <c r="I151" i="4"/>
  <c r="I150" i="4"/>
  <c r="I149" i="4"/>
  <c r="I146" i="4"/>
  <c r="I145" i="4"/>
  <c r="I144" i="4"/>
  <c r="I143" i="4"/>
  <c r="I142" i="4"/>
  <c r="I141" i="4"/>
  <c r="I140" i="4"/>
  <c r="I139" i="4"/>
  <c r="I138" i="4"/>
  <c r="I137" i="4"/>
  <c r="I134" i="4"/>
  <c r="I133" i="4"/>
  <c r="I132" i="4"/>
  <c r="I131" i="4"/>
  <c r="I130" i="4"/>
  <c r="I129" i="4"/>
  <c r="I128" i="4"/>
  <c r="I127" i="4"/>
  <c r="I126" i="4"/>
  <c r="I125" i="4"/>
  <c r="I122" i="4"/>
  <c r="I121" i="4"/>
  <c r="I120" i="4"/>
  <c r="I119" i="4"/>
  <c r="I118" i="4"/>
  <c r="I117" i="4"/>
  <c r="I116" i="4"/>
  <c r="I115" i="4"/>
  <c r="I114" i="4"/>
  <c r="I113" i="4"/>
  <c r="I98" i="4"/>
  <c r="I97" i="4"/>
  <c r="I96" i="4"/>
  <c r="I95" i="4"/>
  <c r="I94" i="4"/>
  <c r="I93" i="4"/>
  <c r="I92" i="4"/>
  <c r="I91" i="4"/>
  <c r="I90" i="4"/>
  <c r="I89" i="4"/>
  <c r="I86" i="4"/>
  <c r="I85" i="4"/>
  <c r="I84" i="4"/>
  <c r="I83" i="4"/>
  <c r="I82" i="4"/>
  <c r="I81" i="4"/>
  <c r="I80" i="4"/>
  <c r="I79" i="4"/>
  <c r="I78" i="4"/>
  <c r="I77" i="4"/>
  <c r="I74" i="4"/>
  <c r="I73" i="4"/>
  <c r="I72" i="4"/>
  <c r="I71" i="4"/>
  <c r="I70" i="4"/>
  <c r="I69" i="4"/>
  <c r="I68" i="4"/>
  <c r="I67" i="4"/>
  <c r="I66" i="4"/>
  <c r="I65" i="4"/>
  <c r="I62" i="4"/>
  <c r="I61" i="4"/>
  <c r="I60" i="4"/>
  <c r="I59" i="4"/>
  <c r="I58" i="4"/>
  <c r="I57" i="4"/>
  <c r="I56" i="4"/>
  <c r="I55" i="4"/>
  <c r="I54" i="4"/>
  <c r="I53" i="4"/>
  <c r="I38" i="4"/>
  <c r="I37" i="4"/>
  <c r="I36" i="4"/>
  <c r="I35" i="4"/>
  <c r="I34" i="4"/>
  <c r="I33" i="4"/>
  <c r="I32" i="4"/>
  <c r="I31" i="4"/>
  <c r="I30" i="4"/>
  <c r="I29" i="4"/>
  <c r="H1094" i="4"/>
  <c r="G1094" i="4"/>
  <c r="F1094" i="4"/>
  <c r="H1093" i="4"/>
  <c r="G1093" i="4"/>
  <c r="F1093" i="4"/>
  <c r="H1092" i="4"/>
  <c r="G1092" i="4"/>
  <c r="F1092" i="4"/>
  <c r="H1091" i="4"/>
  <c r="G1091" i="4"/>
  <c r="F1091" i="4"/>
  <c r="H1090" i="4"/>
  <c r="G1090" i="4"/>
  <c r="F1090" i="4"/>
  <c r="H1089" i="4"/>
  <c r="G1089" i="4"/>
  <c r="F1089" i="4"/>
  <c r="H1088" i="4"/>
  <c r="G1088" i="4"/>
  <c r="F1088" i="4"/>
  <c r="H1087" i="4"/>
  <c r="G1087" i="4"/>
  <c r="F1087" i="4"/>
  <c r="H1086" i="4"/>
  <c r="G1086" i="4"/>
  <c r="F1086" i="4"/>
  <c r="H1085" i="4"/>
  <c r="G1085" i="4"/>
  <c r="F1085" i="4"/>
  <c r="E1094" i="4"/>
  <c r="E1093" i="4"/>
  <c r="E1092" i="4"/>
  <c r="E1091" i="4"/>
  <c r="E1090" i="4"/>
  <c r="E1089" i="4"/>
  <c r="E1088" i="4"/>
  <c r="E1087" i="4"/>
  <c r="E1086" i="4"/>
  <c r="E1085" i="4"/>
  <c r="H1072" i="4"/>
  <c r="G1072" i="4"/>
  <c r="F1072" i="4"/>
  <c r="E1072" i="4"/>
  <c r="E1071" i="4" s="1"/>
  <c r="H1071" i="4"/>
  <c r="H1046" i="4"/>
  <c r="G1046" i="4"/>
  <c r="F1046" i="4"/>
  <c r="H1045" i="4"/>
  <c r="G1045" i="4"/>
  <c r="F1045" i="4"/>
  <c r="H1044" i="4"/>
  <c r="G1044" i="4"/>
  <c r="F1044" i="4"/>
  <c r="H1043" i="4"/>
  <c r="G1043" i="4"/>
  <c r="F1043" i="4"/>
  <c r="H1042" i="4"/>
  <c r="G1042" i="4"/>
  <c r="F1042" i="4"/>
  <c r="H1041" i="4"/>
  <c r="G1041" i="4"/>
  <c r="F1041" i="4"/>
  <c r="H1040" i="4"/>
  <c r="G1040" i="4"/>
  <c r="F1040" i="4"/>
  <c r="H1039" i="4"/>
  <c r="G1039" i="4"/>
  <c r="F1039" i="4"/>
  <c r="H1038" i="4"/>
  <c r="G1038" i="4"/>
  <c r="F1038" i="4"/>
  <c r="H1037" i="4"/>
  <c r="G1037" i="4"/>
  <c r="F1037" i="4"/>
  <c r="E1046" i="4"/>
  <c r="E1045" i="4"/>
  <c r="E1044" i="4"/>
  <c r="E1043" i="4"/>
  <c r="E1042" i="4"/>
  <c r="E1041" i="4"/>
  <c r="E1040" i="4"/>
  <c r="E1039" i="4"/>
  <c r="E1038" i="4"/>
  <c r="E1037" i="4"/>
  <c r="H962" i="4"/>
  <c r="BS962" i="21" s="1"/>
  <c r="G962" i="4"/>
  <c r="AW962" i="21" s="1"/>
  <c r="F962" i="4"/>
  <c r="AA962" i="21" s="1"/>
  <c r="H961" i="4"/>
  <c r="BS961" i="21" s="1"/>
  <c r="G961" i="4"/>
  <c r="AW961" i="21" s="1"/>
  <c r="F961" i="4"/>
  <c r="AA961" i="21" s="1"/>
  <c r="H960" i="4"/>
  <c r="BS960" i="21" s="1"/>
  <c r="G960" i="4"/>
  <c r="AW960" i="21" s="1"/>
  <c r="F960" i="4"/>
  <c r="AA960" i="21" s="1"/>
  <c r="H959" i="4"/>
  <c r="BS959" i="21" s="1"/>
  <c r="G959" i="4"/>
  <c r="AW959" i="21" s="1"/>
  <c r="F959" i="4"/>
  <c r="AA959" i="21" s="1"/>
  <c r="H958" i="4"/>
  <c r="BS958" i="21" s="1"/>
  <c r="G958" i="4"/>
  <c r="AW958" i="21" s="1"/>
  <c r="F958" i="4"/>
  <c r="AA958" i="21" s="1"/>
  <c r="H957" i="4"/>
  <c r="BS957" i="21" s="1"/>
  <c r="G957" i="4"/>
  <c r="AW957" i="21" s="1"/>
  <c r="F957" i="4"/>
  <c r="AA957" i="21" s="1"/>
  <c r="H956" i="4"/>
  <c r="BS956" i="21" s="1"/>
  <c r="G956" i="4"/>
  <c r="AW956" i="21" s="1"/>
  <c r="F956" i="4"/>
  <c r="AA956" i="21" s="1"/>
  <c r="H955" i="4"/>
  <c r="BS955" i="21" s="1"/>
  <c r="G955" i="4"/>
  <c r="AW955" i="21" s="1"/>
  <c r="F955" i="4"/>
  <c r="AA955" i="21" s="1"/>
  <c r="H954" i="4"/>
  <c r="BS954" i="21" s="1"/>
  <c r="G954" i="4"/>
  <c r="AW954" i="21" s="1"/>
  <c r="F954" i="4"/>
  <c r="AA954" i="21" s="1"/>
  <c r="H953" i="4"/>
  <c r="BS953" i="21" s="1"/>
  <c r="G953" i="4"/>
  <c r="AW953" i="21" s="1"/>
  <c r="F953" i="4"/>
  <c r="AA953" i="21" s="1"/>
  <c r="E962" i="4"/>
  <c r="P962" i="21" s="1"/>
  <c r="E961" i="4"/>
  <c r="P961" i="21" s="1"/>
  <c r="E960" i="4"/>
  <c r="P960" i="21" s="1"/>
  <c r="E959" i="4"/>
  <c r="P959" i="21" s="1"/>
  <c r="E958" i="4"/>
  <c r="P958" i="21" s="1"/>
  <c r="E957" i="4"/>
  <c r="P957" i="21" s="1"/>
  <c r="E956" i="4"/>
  <c r="P956" i="21" s="1"/>
  <c r="E955" i="4"/>
  <c r="P955" i="21" s="1"/>
  <c r="E954" i="4"/>
  <c r="P954" i="21" s="1"/>
  <c r="E953" i="4"/>
  <c r="P953" i="21" s="1"/>
  <c r="H914" i="4"/>
  <c r="G914" i="4"/>
  <c r="AW914" i="21" s="1"/>
  <c r="F914" i="4"/>
  <c r="AA914" i="21" s="1"/>
  <c r="H913" i="4"/>
  <c r="G913" i="4"/>
  <c r="F913" i="4"/>
  <c r="H912" i="4"/>
  <c r="BS912" i="21" s="1"/>
  <c r="G912" i="4"/>
  <c r="F912" i="4"/>
  <c r="H911" i="4"/>
  <c r="BS911" i="21" s="1"/>
  <c r="G911" i="4"/>
  <c r="AW911" i="21" s="1"/>
  <c r="F911" i="4"/>
  <c r="H910" i="4"/>
  <c r="BS910" i="21" s="1"/>
  <c r="G910" i="4"/>
  <c r="F910" i="4"/>
  <c r="AA910" i="21" s="1"/>
  <c r="H909" i="4"/>
  <c r="G909" i="4"/>
  <c r="F909" i="4"/>
  <c r="AA909" i="21" s="1"/>
  <c r="H908" i="4"/>
  <c r="BS908" i="21" s="1"/>
  <c r="G908" i="4"/>
  <c r="F908" i="4"/>
  <c r="H907" i="4"/>
  <c r="G907" i="4"/>
  <c r="AW907" i="21" s="1"/>
  <c r="F907" i="4"/>
  <c r="H906" i="4"/>
  <c r="G906" i="4"/>
  <c r="F906" i="4"/>
  <c r="AA906" i="21" s="1"/>
  <c r="H905" i="4"/>
  <c r="G905" i="4"/>
  <c r="F905" i="4"/>
  <c r="E914" i="4"/>
  <c r="P914" i="21" s="1"/>
  <c r="E913" i="4"/>
  <c r="P913" i="21" s="1"/>
  <c r="E912" i="4"/>
  <c r="P912" i="21" s="1"/>
  <c r="E911" i="4"/>
  <c r="E910" i="4"/>
  <c r="P910" i="21" s="1"/>
  <c r="E909" i="4"/>
  <c r="P909" i="21" s="1"/>
  <c r="E908" i="4"/>
  <c r="P908" i="21" s="1"/>
  <c r="E907" i="4"/>
  <c r="E906" i="4"/>
  <c r="P906" i="21" s="1"/>
  <c r="E905" i="4"/>
  <c r="P905" i="21" s="1"/>
  <c r="H770" i="4"/>
  <c r="BS770" i="21" s="1"/>
  <c r="G770" i="4"/>
  <c r="AW770" i="21" s="1"/>
  <c r="F770" i="4"/>
  <c r="AA770" i="21" s="1"/>
  <c r="H769" i="4"/>
  <c r="BS769" i="21" s="1"/>
  <c r="G769" i="4"/>
  <c r="AW769" i="21" s="1"/>
  <c r="F769" i="4"/>
  <c r="AA769" i="21" s="1"/>
  <c r="H768" i="4"/>
  <c r="BS768" i="21" s="1"/>
  <c r="G768" i="4"/>
  <c r="AW768" i="21" s="1"/>
  <c r="F768" i="4"/>
  <c r="AA768" i="21" s="1"/>
  <c r="H767" i="4"/>
  <c r="BS767" i="21" s="1"/>
  <c r="G767" i="4"/>
  <c r="AW767" i="21" s="1"/>
  <c r="F767" i="4"/>
  <c r="AA767" i="21" s="1"/>
  <c r="H766" i="4"/>
  <c r="BS766" i="21" s="1"/>
  <c r="G766" i="4"/>
  <c r="AW766" i="21" s="1"/>
  <c r="F766" i="4"/>
  <c r="AA766" i="21" s="1"/>
  <c r="H765" i="4"/>
  <c r="BS765" i="21" s="1"/>
  <c r="G765" i="4"/>
  <c r="AW765" i="21" s="1"/>
  <c r="F765" i="4"/>
  <c r="AA765" i="21" s="1"/>
  <c r="H764" i="4"/>
  <c r="BS764" i="21" s="1"/>
  <c r="G764" i="4"/>
  <c r="AW764" i="21" s="1"/>
  <c r="F764" i="4"/>
  <c r="AA764" i="21" s="1"/>
  <c r="H763" i="4"/>
  <c r="BS763" i="21" s="1"/>
  <c r="G763" i="4"/>
  <c r="AW763" i="21" s="1"/>
  <c r="F763" i="4"/>
  <c r="AA763" i="21" s="1"/>
  <c r="H762" i="4"/>
  <c r="BS762" i="21" s="1"/>
  <c r="G762" i="4"/>
  <c r="AW762" i="21" s="1"/>
  <c r="F762" i="4"/>
  <c r="AA762" i="21" s="1"/>
  <c r="H761" i="4"/>
  <c r="BS761" i="21" s="1"/>
  <c r="G761" i="4"/>
  <c r="AW761" i="21" s="1"/>
  <c r="F761" i="4"/>
  <c r="AA761" i="21" s="1"/>
  <c r="E770" i="4"/>
  <c r="P770" i="21" s="1"/>
  <c r="E769" i="4"/>
  <c r="P769" i="21" s="1"/>
  <c r="E768" i="4"/>
  <c r="P768" i="21" s="1"/>
  <c r="E767" i="4"/>
  <c r="P767" i="21" s="1"/>
  <c r="E766" i="4"/>
  <c r="P766" i="21" s="1"/>
  <c r="E765" i="4"/>
  <c r="P765" i="21" s="1"/>
  <c r="E764" i="4"/>
  <c r="P764" i="21" s="1"/>
  <c r="E763" i="4"/>
  <c r="P763" i="21" s="1"/>
  <c r="E762" i="4"/>
  <c r="P762" i="21" s="1"/>
  <c r="E761" i="4"/>
  <c r="P761" i="21" s="1"/>
  <c r="H722" i="4"/>
  <c r="BS722" i="21" s="1"/>
  <c r="G722" i="4"/>
  <c r="AW722" i="21" s="1"/>
  <c r="F722" i="4"/>
  <c r="AA722" i="21" s="1"/>
  <c r="H721" i="4"/>
  <c r="BS721" i="21" s="1"/>
  <c r="G721" i="4"/>
  <c r="AW721" i="21" s="1"/>
  <c r="F721" i="4"/>
  <c r="AA721" i="21" s="1"/>
  <c r="H720" i="4"/>
  <c r="BS720" i="21" s="1"/>
  <c r="G720" i="4"/>
  <c r="AW720" i="21" s="1"/>
  <c r="F720" i="4"/>
  <c r="AA720" i="21" s="1"/>
  <c r="H719" i="4"/>
  <c r="BS719" i="21" s="1"/>
  <c r="G719" i="4"/>
  <c r="AW719" i="21" s="1"/>
  <c r="F719" i="4"/>
  <c r="AA719" i="21" s="1"/>
  <c r="H718" i="4"/>
  <c r="BS718" i="21" s="1"/>
  <c r="G718" i="4"/>
  <c r="AW718" i="21" s="1"/>
  <c r="F718" i="4"/>
  <c r="AA718" i="21" s="1"/>
  <c r="H717" i="4"/>
  <c r="BS717" i="21" s="1"/>
  <c r="G717" i="4"/>
  <c r="AW717" i="21" s="1"/>
  <c r="F717" i="4"/>
  <c r="AA717" i="21" s="1"/>
  <c r="H716" i="4"/>
  <c r="BS716" i="21" s="1"/>
  <c r="G716" i="4"/>
  <c r="AW716" i="21" s="1"/>
  <c r="F716" i="4"/>
  <c r="AA716" i="21" s="1"/>
  <c r="H715" i="4"/>
  <c r="BS715" i="21" s="1"/>
  <c r="G715" i="4"/>
  <c r="AW715" i="21" s="1"/>
  <c r="F715" i="4"/>
  <c r="AA715" i="21" s="1"/>
  <c r="H714" i="4"/>
  <c r="BS714" i="21" s="1"/>
  <c r="G714" i="4"/>
  <c r="AW714" i="21" s="1"/>
  <c r="F714" i="4"/>
  <c r="AA714" i="21" s="1"/>
  <c r="H713" i="4"/>
  <c r="BS713" i="21" s="1"/>
  <c r="G713" i="4"/>
  <c r="AW713" i="21" s="1"/>
  <c r="F713" i="4"/>
  <c r="AA713" i="21" s="1"/>
  <c r="E722" i="4"/>
  <c r="P722" i="21" s="1"/>
  <c r="E721" i="4"/>
  <c r="P721" i="21" s="1"/>
  <c r="E720" i="4"/>
  <c r="P720" i="21" s="1"/>
  <c r="E719" i="4"/>
  <c r="P719" i="21" s="1"/>
  <c r="E718" i="4"/>
  <c r="P718" i="21" s="1"/>
  <c r="E717" i="4"/>
  <c r="P717" i="21" s="1"/>
  <c r="E716" i="4"/>
  <c r="P716" i="21" s="1"/>
  <c r="E715" i="4"/>
  <c r="P715" i="21" s="1"/>
  <c r="E714" i="4"/>
  <c r="P714" i="21" s="1"/>
  <c r="E713" i="4"/>
  <c r="P713" i="21" s="1"/>
  <c r="H674" i="4"/>
  <c r="BS674" i="21" s="1"/>
  <c r="G674" i="4"/>
  <c r="AW674" i="21" s="1"/>
  <c r="F674" i="4"/>
  <c r="AA674" i="21" s="1"/>
  <c r="H673" i="4"/>
  <c r="BS673" i="21" s="1"/>
  <c r="G673" i="4"/>
  <c r="AW673" i="21" s="1"/>
  <c r="F673" i="4"/>
  <c r="AA673" i="21" s="1"/>
  <c r="H672" i="4"/>
  <c r="BS672" i="21" s="1"/>
  <c r="G672" i="4"/>
  <c r="AW672" i="21" s="1"/>
  <c r="F672" i="4"/>
  <c r="AA672" i="21" s="1"/>
  <c r="H671" i="4"/>
  <c r="BS671" i="21" s="1"/>
  <c r="G671" i="4"/>
  <c r="AW671" i="21" s="1"/>
  <c r="F671" i="4"/>
  <c r="AA671" i="21" s="1"/>
  <c r="H670" i="4"/>
  <c r="BS670" i="21" s="1"/>
  <c r="G670" i="4"/>
  <c r="AW670" i="21" s="1"/>
  <c r="F670" i="4"/>
  <c r="AA670" i="21" s="1"/>
  <c r="H669" i="4"/>
  <c r="BS669" i="21" s="1"/>
  <c r="G669" i="4"/>
  <c r="AW669" i="21" s="1"/>
  <c r="F669" i="4"/>
  <c r="AA669" i="21" s="1"/>
  <c r="H668" i="4"/>
  <c r="BS668" i="21" s="1"/>
  <c r="G668" i="4"/>
  <c r="AW668" i="21" s="1"/>
  <c r="F668" i="4"/>
  <c r="AA668" i="21" s="1"/>
  <c r="H667" i="4"/>
  <c r="BS667" i="21" s="1"/>
  <c r="G667" i="4"/>
  <c r="AW667" i="21" s="1"/>
  <c r="F667" i="4"/>
  <c r="AA667" i="21" s="1"/>
  <c r="H666" i="4"/>
  <c r="BS666" i="21" s="1"/>
  <c r="G666" i="4"/>
  <c r="AW666" i="21" s="1"/>
  <c r="F666" i="4"/>
  <c r="AA666" i="21" s="1"/>
  <c r="H665" i="4"/>
  <c r="BS665" i="21" s="1"/>
  <c r="G665" i="4"/>
  <c r="AW665" i="21" s="1"/>
  <c r="F665" i="4"/>
  <c r="AA665" i="21" s="1"/>
  <c r="E674" i="4"/>
  <c r="P674" i="21" s="1"/>
  <c r="E673" i="4"/>
  <c r="P673" i="21" s="1"/>
  <c r="E672" i="4"/>
  <c r="P672" i="21" s="1"/>
  <c r="E671" i="4"/>
  <c r="P671" i="21" s="1"/>
  <c r="E670" i="4"/>
  <c r="P670" i="21" s="1"/>
  <c r="E669" i="4"/>
  <c r="P669" i="21" s="1"/>
  <c r="E668" i="4"/>
  <c r="P668" i="21" s="1"/>
  <c r="E667" i="4"/>
  <c r="P667" i="21" s="1"/>
  <c r="E666" i="4"/>
  <c r="P666" i="21" s="1"/>
  <c r="E665" i="4"/>
  <c r="P665" i="21" s="1"/>
  <c r="H578" i="4"/>
  <c r="BS578" i="21" s="1"/>
  <c r="G578" i="4"/>
  <c r="AW578" i="21" s="1"/>
  <c r="F578" i="4"/>
  <c r="AA578" i="21" s="1"/>
  <c r="H577" i="4"/>
  <c r="BS577" i="21" s="1"/>
  <c r="G577" i="4"/>
  <c r="AW577" i="21" s="1"/>
  <c r="F577" i="4"/>
  <c r="AA577" i="21" s="1"/>
  <c r="H576" i="4"/>
  <c r="BS576" i="21" s="1"/>
  <c r="G576" i="4"/>
  <c r="AW576" i="21" s="1"/>
  <c r="F576" i="4"/>
  <c r="AA576" i="21" s="1"/>
  <c r="H575" i="4"/>
  <c r="BS575" i="21" s="1"/>
  <c r="G575" i="4"/>
  <c r="AW575" i="21" s="1"/>
  <c r="F575" i="4"/>
  <c r="AA575" i="21" s="1"/>
  <c r="H574" i="4"/>
  <c r="BS574" i="21" s="1"/>
  <c r="G574" i="4"/>
  <c r="AW574" i="21" s="1"/>
  <c r="F574" i="4"/>
  <c r="AA574" i="21" s="1"/>
  <c r="H573" i="4"/>
  <c r="BS573" i="21" s="1"/>
  <c r="G573" i="4"/>
  <c r="AW573" i="21" s="1"/>
  <c r="F573" i="4"/>
  <c r="AA573" i="21" s="1"/>
  <c r="H572" i="4"/>
  <c r="BS572" i="21" s="1"/>
  <c r="G572" i="4"/>
  <c r="AW572" i="21" s="1"/>
  <c r="F572" i="4"/>
  <c r="AA572" i="21" s="1"/>
  <c r="H571" i="4"/>
  <c r="BS571" i="21" s="1"/>
  <c r="G571" i="4"/>
  <c r="AW571" i="21" s="1"/>
  <c r="F571" i="4"/>
  <c r="AA571" i="21" s="1"/>
  <c r="H570" i="4"/>
  <c r="BS570" i="21" s="1"/>
  <c r="G570" i="4"/>
  <c r="AW570" i="21" s="1"/>
  <c r="F570" i="4"/>
  <c r="AA570" i="21" s="1"/>
  <c r="H569" i="4"/>
  <c r="BS569" i="21" s="1"/>
  <c r="G569" i="4"/>
  <c r="AW569" i="21" s="1"/>
  <c r="F569" i="4"/>
  <c r="AA569" i="21" s="1"/>
  <c r="E578" i="4"/>
  <c r="P578" i="21" s="1"/>
  <c r="E577" i="4"/>
  <c r="P577" i="21" s="1"/>
  <c r="E576" i="4"/>
  <c r="E575" i="4"/>
  <c r="P575" i="21" s="1"/>
  <c r="E574" i="4"/>
  <c r="P574" i="21" s="1"/>
  <c r="E573" i="4"/>
  <c r="P573" i="21" s="1"/>
  <c r="E572" i="4"/>
  <c r="P572" i="21" s="1"/>
  <c r="E571" i="4"/>
  <c r="P571" i="21" s="1"/>
  <c r="E570" i="4"/>
  <c r="P570" i="21" s="1"/>
  <c r="E569" i="4"/>
  <c r="P569" i="21" s="1"/>
  <c r="H314" i="4"/>
  <c r="G314" i="4"/>
  <c r="F314" i="4"/>
  <c r="AA314" i="21" s="1"/>
  <c r="H313" i="4"/>
  <c r="G313" i="4"/>
  <c r="F313" i="4"/>
  <c r="H312" i="4"/>
  <c r="G312" i="4"/>
  <c r="F312" i="4"/>
  <c r="H311" i="4"/>
  <c r="BS311" i="21" s="1"/>
  <c r="G311" i="4"/>
  <c r="F311" i="4"/>
  <c r="H310" i="4"/>
  <c r="BS310" i="21" s="1"/>
  <c r="G310" i="4"/>
  <c r="AW310" i="21" s="1"/>
  <c r="F310" i="4"/>
  <c r="AA310" i="21" s="1"/>
  <c r="H309" i="4"/>
  <c r="G309" i="4"/>
  <c r="F309" i="4"/>
  <c r="H308" i="4"/>
  <c r="G308" i="4"/>
  <c r="F308" i="4"/>
  <c r="H307" i="4"/>
  <c r="G307" i="4"/>
  <c r="F307" i="4"/>
  <c r="H306" i="4"/>
  <c r="BS306" i="21" s="1"/>
  <c r="G306" i="4"/>
  <c r="F306" i="4"/>
  <c r="AA306" i="21" s="1"/>
  <c r="H305" i="4"/>
  <c r="G305" i="4"/>
  <c r="F305" i="4"/>
  <c r="E314" i="4"/>
  <c r="E313" i="4"/>
  <c r="E312" i="4"/>
  <c r="E311" i="4"/>
  <c r="E310" i="4"/>
  <c r="E309" i="4"/>
  <c r="E308" i="4"/>
  <c r="E307" i="4"/>
  <c r="E306" i="4"/>
  <c r="E305" i="4"/>
  <c r="D33" i="4"/>
  <c r="BU666" i="21" l="1"/>
  <c r="I570" i="9"/>
  <c r="I546" i="9" s="1"/>
  <c r="AC666" i="21"/>
  <c r="G570" i="9"/>
  <c r="G546" i="9" s="1"/>
  <c r="I27" i="9"/>
  <c r="BU27" i="21" s="1"/>
  <c r="BU28" i="21"/>
  <c r="BU958" i="21"/>
  <c r="I862" i="9"/>
  <c r="I550" i="9" s="1"/>
  <c r="AY958" i="21"/>
  <c r="H862" i="9"/>
  <c r="H550" i="9" s="1"/>
  <c r="AC958" i="21"/>
  <c r="G862" i="9"/>
  <c r="G550" i="9" s="1"/>
  <c r="AY1043" i="21"/>
  <c r="H551" i="9"/>
  <c r="F551" i="9"/>
  <c r="R1043" i="21"/>
  <c r="U641" i="21"/>
  <c r="F569" i="15"/>
  <c r="U569" i="21" s="1"/>
  <c r="U642" i="21"/>
  <c r="F570" i="15"/>
  <c r="U570" i="21" s="1"/>
  <c r="U643" i="21"/>
  <c r="F571" i="15"/>
  <c r="U571" i="21" s="1"/>
  <c r="U644" i="21"/>
  <c r="F572" i="15"/>
  <c r="U572" i="21" s="1"/>
  <c r="U645" i="21"/>
  <c r="F573" i="15"/>
  <c r="U573" i="21" s="1"/>
  <c r="U646" i="21"/>
  <c r="F574" i="15"/>
  <c r="U574" i="21" s="1"/>
  <c r="U647" i="21"/>
  <c r="F575" i="15"/>
  <c r="U575" i="21" s="1"/>
  <c r="U648" i="21"/>
  <c r="F576" i="15"/>
  <c r="U576" i="21" s="1"/>
  <c r="U649" i="21"/>
  <c r="F577" i="15"/>
  <c r="U577" i="21" s="1"/>
  <c r="U650" i="21"/>
  <c r="F578" i="15"/>
  <c r="U578" i="21" s="1"/>
  <c r="I270" i="15"/>
  <c r="BX270" i="21" s="1"/>
  <c r="BX306" i="21"/>
  <c r="I272" i="15"/>
  <c r="BX272" i="21" s="1"/>
  <c r="BX308" i="21"/>
  <c r="I274" i="15"/>
  <c r="BX274" i="21" s="1"/>
  <c r="BX310" i="21"/>
  <c r="I276" i="15"/>
  <c r="BX276" i="21" s="1"/>
  <c r="BX312" i="21"/>
  <c r="I278" i="15"/>
  <c r="BX278" i="21" s="1"/>
  <c r="BX314" i="21"/>
  <c r="BX640" i="21"/>
  <c r="BX642" i="21"/>
  <c r="I570" i="15"/>
  <c r="BX570" i="21" s="1"/>
  <c r="BX646" i="21"/>
  <c r="I574" i="15"/>
  <c r="BX574" i="21" s="1"/>
  <c r="BX649" i="21"/>
  <c r="I577" i="15"/>
  <c r="BX577" i="21" s="1"/>
  <c r="F276" i="15"/>
  <c r="U276" i="21" s="1"/>
  <c r="U312" i="21"/>
  <c r="AF641" i="21"/>
  <c r="G569" i="15"/>
  <c r="AF569" i="21" s="1"/>
  <c r="AF642" i="21"/>
  <c r="G570" i="15"/>
  <c r="AF570" i="21" s="1"/>
  <c r="AF643" i="21"/>
  <c r="G571" i="15"/>
  <c r="AF571" i="21" s="1"/>
  <c r="AF644" i="21"/>
  <c r="G572" i="15"/>
  <c r="AF572" i="21" s="1"/>
  <c r="AF645" i="21"/>
  <c r="G573" i="15"/>
  <c r="AF573" i="21" s="1"/>
  <c r="AF646" i="21"/>
  <c r="G574" i="15"/>
  <c r="AF574" i="21" s="1"/>
  <c r="AF647" i="21"/>
  <c r="G575" i="15"/>
  <c r="AF575" i="21" s="1"/>
  <c r="AF648" i="21"/>
  <c r="G576" i="15"/>
  <c r="AF576" i="21" s="1"/>
  <c r="AF649" i="21"/>
  <c r="G577" i="15"/>
  <c r="AF577" i="21" s="1"/>
  <c r="AF650" i="21"/>
  <c r="G578" i="15"/>
  <c r="AF578" i="21" s="1"/>
  <c r="I269" i="15"/>
  <c r="BX269" i="21" s="1"/>
  <c r="BX305" i="21"/>
  <c r="I273" i="15"/>
  <c r="BX273" i="21" s="1"/>
  <c r="BX309" i="21"/>
  <c r="I277" i="15"/>
  <c r="BX277" i="21" s="1"/>
  <c r="BX313" i="21"/>
  <c r="BX641" i="21"/>
  <c r="I569" i="15"/>
  <c r="BX569" i="21" s="1"/>
  <c r="BX643" i="21"/>
  <c r="I571" i="15"/>
  <c r="BX571" i="21" s="1"/>
  <c r="BX644" i="21"/>
  <c r="I572" i="15"/>
  <c r="BX572" i="21" s="1"/>
  <c r="BX645" i="21"/>
  <c r="I573" i="15"/>
  <c r="BX573" i="21" s="1"/>
  <c r="BX647" i="21"/>
  <c r="I575" i="15"/>
  <c r="BX575" i="21" s="1"/>
  <c r="BX648" i="21"/>
  <c r="I576" i="15"/>
  <c r="BX576" i="21" s="1"/>
  <c r="BX650" i="21"/>
  <c r="I578" i="15"/>
  <c r="BX578" i="21" s="1"/>
  <c r="F278" i="15"/>
  <c r="U278" i="21" s="1"/>
  <c r="U314" i="21"/>
  <c r="G270" i="15"/>
  <c r="AF270" i="21" s="1"/>
  <c r="AF306" i="21"/>
  <c r="G274" i="15"/>
  <c r="AF274" i="21" s="1"/>
  <c r="AF310" i="21"/>
  <c r="D1001" i="13"/>
  <c r="D1016" i="13"/>
  <c r="H269" i="15"/>
  <c r="BB269" i="21" s="1"/>
  <c r="BB305" i="21"/>
  <c r="H270" i="15"/>
  <c r="BB270" i="21" s="1"/>
  <c r="BB306" i="21"/>
  <c r="H271" i="15"/>
  <c r="BB271" i="21" s="1"/>
  <c r="BB307" i="21"/>
  <c r="H272" i="15"/>
  <c r="BB272" i="21" s="1"/>
  <c r="BB308" i="21"/>
  <c r="H273" i="15"/>
  <c r="BB273" i="21" s="1"/>
  <c r="BB309" i="21"/>
  <c r="H274" i="15"/>
  <c r="BB274" i="21" s="1"/>
  <c r="BB310" i="21"/>
  <c r="H275" i="15"/>
  <c r="BB275" i="21" s="1"/>
  <c r="BB311" i="21"/>
  <c r="H276" i="15"/>
  <c r="BB276" i="21" s="1"/>
  <c r="BB312" i="21"/>
  <c r="H277" i="15"/>
  <c r="BB277" i="21" s="1"/>
  <c r="BB313" i="21"/>
  <c r="H278" i="15"/>
  <c r="BB278" i="21" s="1"/>
  <c r="BB314" i="21"/>
  <c r="BB641" i="21"/>
  <c r="H569" i="15"/>
  <c r="BB569" i="21" s="1"/>
  <c r="BB642" i="21"/>
  <c r="H570" i="15"/>
  <c r="BB570" i="21" s="1"/>
  <c r="BB643" i="21"/>
  <c r="H571" i="15"/>
  <c r="BB571" i="21" s="1"/>
  <c r="BB644" i="21"/>
  <c r="H572" i="15"/>
  <c r="BB572" i="21" s="1"/>
  <c r="BB645" i="21"/>
  <c r="H573" i="15"/>
  <c r="BB573" i="21" s="1"/>
  <c r="BB646" i="21"/>
  <c r="H574" i="15"/>
  <c r="BB574" i="21" s="1"/>
  <c r="BB647" i="21"/>
  <c r="H575" i="15"/>
  <c r="BB575" i="21" s="1"/>
  <c r="BB648" i="21"/>
  <c r="H576" i="15"/>
  <c r="BB576" i="21" s="1"/>
  <c r="BB649" i="21"/>
  <c r="H577" i="15"/>
  <c r="BB577" i="21" s="1"/>
  <c r="BB650" i="21"/>
  <c r="H578" i="15"/>
  <c r="BB578" i="21" s="1"/>
  <c r="T641" i="21"/>
  <c r="F569" i="14"/>
  <c r="T569" i="21" s="1"/>
  <c r="T642" i="21"/>
  <c r="F570" i="14"/>
  <c r="T570" i="21" s="1"/>
  <c r="T643" i="21"/>
  <c r="F571" i="14"/>
  <c r="T571" i="21" s="1"/>
  <c r="T644" i="21"/>
  <c r="F572" i="14"/>
  <c r="T572" i="21" s="1"/>
  <c r="T645" i="21"/>
  <c r="F573" i="14"/>
  <c r="T573" i="21" s="1"/>
  <c r="T646" i="21"/>
  <c r="F574" i="14"/>
  <c r="T574" i="21" s="1"/>
  <c r="T647" i="21"/>
  <c r="F575" i="14"/>
  <c r="T575" i="21" s="1"/>
  <c r="T648" i="21"/>
  <c r="F576" i="14"/>
  <c r="T576" i="21" s="1"/>
  <c r="T649" i="21"/>
  <c r="F577" i="14"/>
  <c r="T577" i="21" s="1"/>
  <c r="T650" i="21"/>
  <c r="F578" i="14"/>
  <c r="T578" i="21" s="1"/>
  <c r="H270" i="14"/>
  <c r="BA270" i="21" s="1"/>
  <c r="BA306" i="21"/>
  <c r="H274" i="14"/>
  <c r="BA274" i="21" s="1"/>
  <c r="BA310" i="21"/>
  <c r="H278" i="14"/>
  <c r="BA278" i="21" s="1"/>
  <c r="BA314" i="21"/>
  <c r="AE641" i="21"/>
  <c r="G569" i="14"/>
  <c r="AE569" i="21" s="1"/>
  <c r="AE642" i="21"/>
  <c r="G570" i="14"/>
  <c r="AE570" i="21" s="1"/>
  <c r="AE643" i="21"/>
  <c r="G571" i="14"/>
  <c r="AE571" i="21" s="1"/>
  <c r="AE644" i="21"/>
  <c r="G572" i="14"/>
  <c r="AE572" i="21" s="1"/>
  <c r="AE645" i="21"/>
  <c r="G573" i="14"/>
  <c r="AE573" i="21" s="1"/>
  <c r="AE646" i="21"/>
  <c r="G574" i="14"/>
  <c r="AE574" i="21" s="1"/>
  <c r="AE647" i="21"/>
  <c r="G575" i="14"/>
  <c r="AE575" i="21" s="1"/>
  <c r="AE648" i="21"/>
  <c r="G576" i="14"/>
  <c r="AE576" i="21" s="1"/>
  <c r="AE649" i="21"/>
  <c r="G577" i="14"/>
  <c r="AE577" i="21" s="1"/>
  <c r="AE650" i="21"/>
  <c r="G578" i="14"/>
  <c r="AE578" i="21" s="1"/>
  <c r="G273" i="14"/>
  <c r="AE273" i="21" s="1"/>
  <c r="AE309" i="21"/>
  <c r="G274" i="14"/>
  <c r="AE274" i="21" s="1"/>
  <c r="AE310" i="21"/>
  <c r="G275" i="14"/>
  <c r="AE275" i="21" s="1"/>
  <c r="AE311" i="21"/>
  <c r="I269" i="14"/>
  <c r="BW269" i="21" s="1"/>
  <c r="BW305" i="21"/>
  <c r="I272" i="14"/>
  <c r="BW272" i="21" s="1"/>
  <c r="BW308" i="21"/>
  <c r="I273" i="14"/>
  <c r="BW273" i="21" s="1"/>
  <c r="BW309" i="21"/>
  <c r="I276" i="14"/>
  <c r="BW276" i="21" s="1"/>
  <c r="BW312" i="21"/>
  <c r="I278" i="14"/>
  <c r="BW278" i="21" s="1"/>
  <c r="BW314" i="21"/>
  <c r="BA641" i="21"/>
  <c r="H569" i="14"/>
  <c r="BA569" i="21" s="1"/>
  <c r="BA642" i="21"/>
  <c r="H570" i="14"/>
  <c r="BA570" i="21" s="1"/>
  <c r="BA643" i="21"/>
  <c r="H571" i="14"/>
  <c r="BA571" i="21" s="1"/>
  <c r="BA644" i="21"/>
  <c r="H572" i="14"/>
  <c r="BA572" i="21" s="1"/>
  <c r="BA645" i="21"/>
  <c r="H573" i="14"/>
  <c r="BA573" i="21" s="1"/>
  <c r="BA646" i="21"/>
  <c r="H574" i="14"/>
  <c r="BA574" i="21" s="1"/>
  <c r="BA647" i="21"/>
  <c r="H575" i="14"/>
  <c r="BA575" i="21" s="1"/>
  <c r="BA648" i="21"/>
  <c r="H576" i="14"/>
  <c r="BA576" i="21" s="1"/>
  <c r="BA649" i="21"/>
  <c r="H577" i="14"/>
  <c r="BA577" i="21" s="1"/>
  <c r="BA650" i="21"/>
  <c r="H578" i="14"/>
  <c r="BA578" i="21" s="1"/>
  <c r="D778" i="13"/>
  <c r="F270" i="14"/>
  <c r="T270" i="21" s="1"/>
  <c r="T306" i="21"/>
  <c r="F271" i="14"/>
  <c r="T271" i="21" s="1"/>
  <c r="T307" i="21"/>
  <c r="F272" i="14"/>
  <c r="T272" i="21" s="1"/>
  <c r="T308" i="21"/>
  <c r="F273" i="14"/>
  <c r="T273" i="21" s="1"/>
  <c r="T309" i="21"/>
  <c r="F274" i="14"/>
  <c r="T274" i="21" s="1"/>
  <c r="T310" i="21"/>
  <c r="F278" i="14"/>
  <c r="T278" i="21" s="1"/>
  <c r="T314" i="21"/>
  <c r="BW641" i="21"/>
  <c r="I641" i="21" s="1"/>
  <c r="I569" i="14"/>
  <c r="BW569" i="21" s="1"/>
  <c r="BW642" i="21"/>
  <c r="I570" i="14"/>
  <c r="BW570" i="21" s="1"/>
  <c r="BW643" i="21"/>
  <c r="I643" i="21" s="1"/>
  <c r="I571" i="14"/>
  <c r="BW571" i="21" s="1"/>
  <c r="BW644" i="21"/>
  <c r="I572" i="14"/>
  <c r="BW572" i="21" s="1"/>
  <c r="BW645" i="21"/>
  <c r="I573" i="14"/>
  <c r="BW573" i="21" s="1"/>
  <c r="BW646" i="21"/>
  <c r="I574" i="14"/>
  <c r="BW574" i="21" s="1"/>
  <c r="BW647" i="21"/>
  <c r="I647" i="21" s="1"/>
  <c r="I575" i="14"/>
  <c r="BW575" i="21" s="1"/>
  <c r="BW648" i="21"/>
  <c r="I576" i="14"/>
  <c r="BW576" i="21" s="1"/>
  <c r="BW649" i="21"/>
  <c r="I649" i="21" s="1"/>
  <c r="I577" i="14"/>
  <c r="BW577" i="21" s="1"/>
  <c r="BW650" i="21"/>
  <c r="I578" i="14"/>
  <c r="BW578" i="21" s="1"/>
  <c r="H273" i="12"/>
  <c r="AZ273" i="21" s="1"/>
  <c r="AZ309" i="21"/>
  <c r="D535" i="13"/>
  <c r="D535" i="18" s="1"/>
  <c r="E487" i="12"/>
  <c r="D535" i="8" s="1"/>
  <c r="D539" i="13"/>
  <c r="D539" i="18" s="1"/>
  <c r="E491" i="12"/>
  <c r="D539" i="8" s="1"/>
  <c r="S644" i="21"/>
  <c r="F572" i="12"/>
  <c r="S572" i="21" s="1"/>
  <c r="S649" i="21"/>
  <c r="F577" i="12"/>
  <c r="S577" i="21" s="1"/>
  <c r="I270" i="12"/>
  <c r="BV270" i="21" s="1"/>
  <c r="BV306" i="21"/>
  <c r="I271" i="12"/>
  <c r="BV271" i="21" s="1"/>
  <c r="BV307" i="21"/>
  <c r="I272" i="12"/>
  <c r="BV272" i="21" s="1"/>
  <c r="BV308" i="21"/>
  <c r="I274" i="12"/>
  <c r="BV274" i="21" s="1"/>
  <c r="BV310" i="21"/>
  <c r="I277" i="12"/>
  <c r="BV277" i="21" s="1"/>
  <c r="BV313" i="21"/>
  <c r="I278" i="12"/>
  <c r="BV278" i="21" s="1"/>
  <c r="BV314" i="21"/>
  <c r="D534" i="13"/>
  <c r="D534" i="18" s="1"/>
  <c r="E486" i="12"/>
  <c r="D534" i="8" s="1"/>
  <c r="A534" i="8" s="1"/>
  <c r="D538" i="13"/>
  <c r="D538" i="18" s="1"/>
  <c r="E490" i="12"/>
  <c r="D538" i="8" s="1"/>
  <c r="D542" i="13"/>
  <c r="D542" i="18" s="1"/>
  <c r="E494" i="12"/>
  <c r="D542" i="8" s="1"/>
  <c r="AD641" i="21"/>
  <c r="G569" i="12"/>
  <c r="AD569" i="21" s="1"/>
  <c r="AD642" i="21"/>
  <c r="G570" i="12"/>
  <c r="AD570" i="21" s="1"/>
  <c r="AD643" i="21"/>
  <c r="G571" i="12"/>
  <c r="AD571" i="21" s="1"/>
  <c r="AD644" i="21"/>
  <c r="G572" i="12"/>
  <c r="AD572" i="21" s="1"/>
  <c r="AD645" i="21"/>
  <c r="G573" i="12"/>
  <c r="AD573" i="21" s="1"/>
  <c r="AD646" i="21"/>
  <c r="G574" i="12"/>
  <c r="AD574" i="21" s="1"/>
  <c r="AD647" i="21"/>
  <c r="G575" i="12"/>
  <c r="AD575" i="21" s="1"/>
  <c r="AD648" i="21"/>
  <c r="G576" i="12"/>
  <c r="AD576" i="21" s="1"/>
  <c r="AD649" i="21"/>
  <c r="G577" i="12"/>
  <c r="AD577" i="21" s="1"/>
  <c r="AD650" i="21"/>
  <c r="G578" i="12"/>
  <c r="AD578" i="21" s="1"/>
  <c r="H275" i="12"/>
  <c r="AZ275" i="21" s="1"/>
  <c r="AZ311" i="21"/>
  <c r="S641" i="21"/>
  <c r="F569" i="12"/>
  <c r="S569" i="21" s="1"/>
  <c r="S643" i="21"/>
  <c r="F571" i="12"/>
  <c r="S571" i="21" s="1"/>
  <c r="S645" i="21"/>
  <c r="F573" i="12"/>
  <c r="S573" i="21" s="1"/>
  <c r="S647" i="21"/>
  <c r="F575" i="12"/>
  <c r="S575" i="21" s="1"/>
  <c r="S648" i="21"/>
  <c r="F576" i="12"/>
  <c r="S576" i="21" s="1"/>
  <c r="S650" i="21"/>
  <c r="F578" i="12"/>
  <c r="S578" i="21" s="1"/>
  <c r="D498" i="8"/>
  <c r="D506" i="8"/>
  <c r="D512" i="8"/>
  <c r="D516" i="8"/>
  <c r="A516" i="8" s="1"/>
  <c r="F272" i="12"/>
  <c r="S272" i="21" s="1"/>
  <c r="S308" i="21"/>
  <c r="F277" i="12"/>
  <c r="S277" i="21" s="1"/>
  <c r="S313" i="21"/>
  <c r="F278" i="12"/>
  <c r="S278" i="21" s="1"/>
  <c r="S314" i="21"/>
  <c r="BK314" i="21" s="1"/>
  <c r="D533" i="13"/>
  <c r="D533" i="18" s="1"/>
  <c r="E485" i="12"/>
  <c r="D533" i="8" s="1"/>
  <c r="A533" i="8" s="1"/>
  <c r="D537" i="13"/>
  <c r="D537" i="18" s="1"/>
  <c r="E489" i="12"/>
  <c r="D537" i="8" s="1"/>
  <c r="D541" i="13"/>
  <c r="D541" i="18" s="1"/>
  <c r="E493" i="12"/>
  <c r="D541" i="8" s="1"/>
  <c r="AZ641" i="21"/>
  <c r="H569" i="12"/>
  <c r="AZ569" i="21" s="1"/>
  <c r="AZ642" i="21"/>
  <c r="H570" i="12"/>
  <c r="AZ570" i="21" s="1"/>
  <c r="AZ643" i="21"/>
  <c r="H571" i="12"/>
  <c r="AZ571" i="21" s="1"/>
  <c r="AZ644" i="21"/>
  <c r="H572" i="12"/>
  <c r="AZ572" i="21" s="1"/>
  <c r="AZ645" i="21"/>
  <c r="H573" i="12"/>
  <c r="AZ573" i="21" s="1"/>
  <c r="AZ646" i="21"/>
  <c r="H574" i="12"/>
  <c r="AZ574" i="21" s="1"/>
  <c r="AZ647" i="21"/>
  <c r="H575" i="12"/>
  <c r="AZ575" i="21" s="1"/>
  <c r="AZ648" i="21"/>
  <c r="H576" i="12"/>
  <c r="AZ576" i="21" s="1"/>
  <c r="AZ649" i="21"/>
  <c r="H577" i="12"/>
  <c r="AZ577" i="21" s="1"/>
  <c r="AZ650" i="21"/>
  <c r="H578" i="12"/>
  <c r="AZ578" i="21" s="1"/>
  <c r="H269" i="12"/>
  <c r="AZ269" i="21" s="1"/>
  <c r="AZ305" i="21"/>
  <c r="H274" i="12"/>
  <c r="AZ274" i="21" s="1"/>
  <c r="AZ310" i="21"/>
  <c r="S642" i="21"/>
  <c r="F570" i="12"/>
  <c r="S570" i="21" s="1"/>
  <c r="S646" i="21"/>
  <c r="F574" i="12"/>
  <c r="S574" i="21" s="1"/>
  <c r="D502" i="8"/>
  <c r="G269" i="12"/>
  <c r="AD269" i="21" s="1"/>
  <c r="AD305" i="21"/>
  <c r="G270" i="12"/>
  <c r="AD270" i="21" s="1"/>
  <c r="AD306" i="21"/>
  <c r="G271" i="12"/>
  <c r="AD271" i="21" s="1"/>
  <c r="AD307" i="21"/>
  <c r="G272" i="12"/>
  <c r="AD272" i="21" s="1"/>
  <c r="AD308" i="21"/>
  <c r="G274" i="12"/>
  <c r="AD274" i="21" s="1"/>
  <c r="AD310" i="21"/>
  <c r="G275" i="12"/>
  <c r="AD275" i="21" s="1"/>
  <c r="AD311" i="21"/>
  <c r="G277" i="12"/>
  <c r="AD277" i="21" s="1"/>
  <c r="AD313" i="21"/>
  <c r="D536" i="13"/>
  <c r="D536" i="18" s="1"/>
  <c r="E488" i="12"/>
  <c r="D536" i="8" s="1"/>
  <c r="D540" i="13"/>
  <c r="D540" i="18" s="1"/>
  <c r="E492" i="12"/>
  <c r="D540" i="8" s="1"/>
  <c r="BV641" i="21"/>
  <c r="I569" i="12"/>
  <c r="BV569" i="21" s="1"/>
  <c r="BV642" i="21"/>
  <c r="I570" i="12"/>
  <c r="BV570" i="21" s="1"/>
  <c r="BV643" i="21"/>
  <c r="I571" i="12"/>
  <c r="BV571" i="21" s="1"/>
  <c r="BV644" i="21"/>
  <c r="I572" i="12"/>
  <c r="BV572" i="21" s="1"/>
  <c r="BV645" i="21"/>
  <c r="I573" i="12"/>
  <c r="BV573" i="21" s="1"/>
  <c r="BV646" i="21"/>
  <c r="H646" i="21" s="1"/>
  <c r="I574" i="12"/>
  <c r="BV574" i="21" s="1"/>
  <c r="BV647" i="21"/>
  <c r="I575" i="12"/>
  <c r="BV575" i="21" s="1"/>
  <c r="BV648" i="21"/>
  <c r="I576" i="12"/>
  <c r="BV576" i="21" s="1"/>
  <c r="BV649" i="21"/>
  <c r="I577" i="12"/>
  <c r="BV577" i="21" s="1"/>
  <c r="BV650" i="21"/>
  <c r="I578" i="12"/>
  <c r="BV578" i="21" s="1"/>
  <c r="AB643" i="21"/>
  <c r="F571" i="5"/>
  <c r="AB571" i="21" s="1"/>
  <c r="AB647" i="21"/>
  <c r="F575" i="5"/>
  <c r="AB575" i="21" s="1"/>
  <c r="AB650" i="21"/>
  <c r="F578" i="5"/>
  <c r="AB578" i="21" s="1"/>
  <c r="J949" i="6"/>
  <c r="AX641" i="21"/>
  <c r="AV641" i="21" s="1"/>
  <c r="G569" i="5"/>
  <c r="AX569" i="21" s="1"/>
  <c r="AX642" i="21"/>
  <c r="G570" i="5"/>
  <c r="AX570" i="21" s="1"/>
  <c r="AX643" i="21"/>
  <c r="AV643" i="21" s="1"/>
  <c r="G571" i="5"/>
  <c r="AX571" i="21" s="1"/>
  <c r="AX644" i="21"/>
  <c r="G572" i="5"/>
  <c r="AX572" i="21" s="1"/>
  <c r="AX645" i="21"/>
  <c r="AV645" i="21" s="1"/>
  <c r="G573" i="5"/>
  <c r="AX573" i="21" s="1"/>
  <c r="AX646" i="21"/>
  <c r="G574" i="5"/>
  <c r="AX574" i="21" s="1"/>
  <c r="AX647" i="21"/>
  <c r="AV647" i="21" s="1"/>
  <c r="G575" i="5"/>
  <c r="AX575" i="21" s="1"/>
  <c r="AX648" i="21"/>
  <c r="G576" i="5"/>
  <c r="AX576" i="21" s="1"/>
  <c r="AX649" i="21"/>
  <c r="AV649" i="21" s="1"/>
  <c r="G577" i="5"/>
  <c r="AX577" i="21" s="1"/>
  <c r="AX650" i="21"/>
  <c r="G578" i="5"/>
  <c r="AX578" i="21" s="1"/>
  <c r="AB641" i="21"/>
  <c r="F569" i="5"/>
  <c r="AB569" i="21" s="1"/>
  <c r="AB644" i="21"/>
  <c r="F572" i="5"/>
  <c r="AB572" i="21" s="1"/>
  <c r="AB646" i="21"/>
  <c r="AM646" i="21" s="1"/>
  <c r="F574" i="5"/>
  <c r="AB574" i="21" s="1"/>
  <c r="AB648" i="21"/>
  <c r="F576" i="5"/>
  <c r="AB576" i="21" s="1"/>
  <c r="BT641" i="21"/>
  <c r="H569" i="5"/>
  <c r="BT569" i="21" s="1"/>
  <c r="BT644" i="21"/>
  <c r="H572" i="5"/>
  <c r="BT572" i="21" s="1"/>
  <c r="BT647" i="21"/>
  <c r="BR647" i="21" s="1"/>
  <c r="H575" i="5"/>
  <c r="BT575" i="21" s="1"/>
  <c r="BT650" i="21"/>
  <c r="H578" i="5"/>
  <c r="BT578" i="21" s="1"/>
  <c r="AB642" i="21"/>
  <c r="BI642" i="21" s="1"/>
  <c r="F570" i="5"/>
  <c r="AB570" i="21" s="1"/>
  <c r="AB645" i="21"/>
  <c r="F573" i="5"/>
  <c r="AB573" i="21" s="1"/>
  <c r="AB649" i="21"/>
  <c r="F577" i="5"/>
  <c r="AB577" i="21" s="1"/>
  <c r="BT642" i="21"/>
  <c r="H570" i="5"/>
  <c r="BT570" i="21" s="1"/>
  <c r="BT643" i="21"/>
  <c r="BR643" i="21" s="1"/>
  <c r="H571" i="5"/>
  <c r="BT571" i="21" s="1"/>
  <c r="BT645" i="21"/>
  <c r="H573" i="5"/>
  <c r="BT573" i="21" s="1"/>
  <c r="BT646" i="21"/>
  <c r="H574" i="5"/>
  <c r="BT574" i="21" s="1"/>
  <c r="BT648" i="21"/>
  <c r="H576" i="5"/>
  <c r="BT576" i="21" s="1"/>
  <c r="BT649" i="21"/>
  <c r="BR649" i="21" s="1"/>
  <c r="H577" i="5"/>
  <c r="BT577" i="21" s="1"/>
  <c r="F275" i="5"/>
  <c r="AB275" i="21" s="1"/>
  <c r="AB311" i="21"/>
  <c r="Q641" i="21"/>
  <c r="E569" i="5"/>
  <c r="Q569" i="21" s="1"/>
  <c r="Q642" i="21"/>
  <c r="E570" i="5"/>
  <c r="Q570" i="21" s="1"/>
  <c r="Q643" i="21"/>
  <c r="BI643" i="21" s="1"/>
  <c r="E571" i="5"/>
  <c r="Q571" i="21" s="1"/>
  <c r="Q644" i="21"/>
  <c r="E572" i="5"/>
  <c r="Q572" i="21" s="1"/>
  <c r="Q645" i="21"/>
  <c r="BI645" i="21" s="1"/>
  <c r="E573" i="5"/>
  <c r="Q573" i="21" s="1"/>
  <c r="Q646" i="21"/>
  <c r="E574" i="5"/>
  <c r="Q574" i="21" s="1"/>
  <c r="Q647" i="21"/>
  <c r="E575" i="5"/>
  <c r="Q575" i="21" s="1"/>
  <c r="Q648" i="21"/>
  <c r="E576" i="5"/>
  <c r="Q576" i="21" s="1"/>
  <c r="Q649" i="21"/>
  <c r="AM649" i="21" s="1"/>
  <c r="E577" i="5"/>
  <c r="Q577" i="21" s="1"/>
  <c r="Q650" i="21"/>
  <c r="E578" i="5"/>
  <c r="Q578" i="21" s="1"/>
  <c r="E273" i="4"/>
  <c r="P273" i="21" s="1"/>
  <c r="P309" i="21"/>
  <c r="F271" i="4"/>
  <c r="AA271" i="21" s="1"/>
  <c r="AA307" i="21"/>
  <c r="Z307" i="21" s="1"/>
  <c r="F275" i="4"/>
  <c r="AA275" i="21" s="1"/>
  <c r="AA311" i="21"/>
  <c r="BS857" i="21"/>
  <c r="BS905" i="21"/>
  <c r="BR905" i="21" s="1"/>
  <c r="BS861" i="21"/>
  <c r="BS909" i="21"/>
  <c r="BS865" i="21"/>
  <c r="BS913" i="21"/>
  <c r="BR913" i="21" s="1"/>
  <c r="BD461" i="21"/>
  <c r="G461" i="22"/>
  <c r="BD464" i="21"/>
  <c r="G464" i="22"/>
  <c r="BD466" i="21"/>
  <c r="G466" i="22"/>
  <c r="BD470" i="21"/>
  <c r="G470" i="22"/>
  <c r="E278" i="4"/>
  <c r="P278" i="21" s="1"/>
  <c r="P314" i="21"/>
  <c r="G271" i="4"/>
  <c r="AW271" i="21" s="1"/>
  <c r="AW307" i="21"/>
  <c r="AV307" i="21" s="1"/>
  <c r="H272" i="4"/>
  <c r="BS272" i="21" s="1"/>
  <c r="BS308" i="21"/>
  <c r="G275" i="4"/>
  <c r="AW275" i="21" s="1"/>
  <c r="AW311" i="21"/>
  <c r="AV311" i="21" s="1"/>
  <c r="H276" i="4"/>
  <c r="BS276" i="21" s="1"/>
  <c r="BS312" i="21"/>
  <c r="BZ461" i="21"/>
  <c r="H461" i="22"/>
  <c r="BZ462" i="21"/>
  <c r="H462" i="22"/>
  <c r="BZ463" i="21"/>
  <c r="H463" i="22"/>
  <c r="BZ464" i="21"/>
  <c r="H464" i="22"/>
  <c r="BZ465" i="21"/>
  <c r="H465" i="22"/>
  <c r="BZ466" i="21"/>
  <c r="H466" i="22"/>
  <c r="BZ467" i="21"/>
  <c r="H467" i="22"/>
  <c r="BZ468" i="21"/>
  <c r="H468" i="22"/>
  <c r="BZ469" i="21"/>
  <c r="H469" i="22"/>
  <c r="BZ470" i="21"/>
  <c r="H470" i="22"/>
  <c r="E269" i="4"/>
  <c r="P269" i="21" s="1"/>
  <c r="P305" i="21"/>
  <c r="H269" i="4"/>
  <c r="BS269" i="21" s="1"/>
  <c r="BS305" i="21"/>
  <c r="H273" i="4"/>
  <c r="BS273" i="21" s="1"/>
  <c r="BS309" i="21"/>
  <c r="H277" i="4"/>
  <c r="BS277" i="21" s="1"/>
  <c r="BS313" i="21"/>
  <c r="AA859" i="21"/>
  <c r="AA907" i="21"/>
  <c r="AA863" i="21"/>
  <c r="AA911" i="21"/>
  <c r="BD463" i="21"/>
  <c r="G463" i="22"/>
  <c r="BD467" i="21"/>
  <c r="G467" i="22"/>
  <c r="E274" i="4"/>
  <c r="P274" i="21" s="1"/>
  <c r="P310" i="21"/>
  <c r="E275" i="4"/>
  <c r="P275" i="21" s="1"/>
  <c r="P311" i="21"/>
  <c r="G270" i="4"/>
  <c r="AW270" i="21" s="1"/>
  <c r="AW306" i="21"/>
  <c r="AV306" i="21" s="1"/>
  <c r="F273" i="4"/>
  <c r="AA273" i="21" s="1"/>
  <c r="AA309" i="21"/>
  <c r="F277" i="4"/>
  <c r="AA277" i="21" s="1"/>
  <c r="AA313" i="21"/>
  <c r="G278" i="4"/>
  <c r="AW278" i="21" s="1"/>
  <c r="AW314" i="21"/>
  <c r="P859" i="21"/>
  <c r="P907" i="21"/>
  <c r="P863" i="21"/>
  <c r="P911" i="21"/>
  <c r="AA857" i="21"/>
  <c r="AA905" i="21"/>
  <c r="Z905" i="21" s="1"/>
  <c r="AW858" i="21"/>
  <c r="AW906" i="21"/>
  <c r="BS859" i="21"/>
  <c r="BS907" i="21"/>
  <c r="BR907" i="21" s="1"/>
  <c r="AW862" i="21"/>
  <c r="AW910" i="21"/>
  <c r="AA865" i="21"/>
  <c r="AA913" i="21"/>
  <c r="Z913" i="21" s="1"/>
  <c r="W461" i="21"/>
  <c r="E461" i="22"/>
  <c r="E462" i="22"/>
  <c r="W462" i="21"/>
  <c r="W463" i="21"/>
  <c r="E463" i="22"/>
  <c r="E464" i="22"/>
  <c r="W464" i="21"/>
  <c r="W465" i="21"/>
  <c r="E465" i="22"/>
  <c r="E466" i="22"/>
  <c r="W466" i="21"/>
  <c r="W467" i="21"/>
  <c r="E467" i="22"/>
  <c r="E468" i="22"/>
  <c r="W468" i="21"/>
  <c r="W469" i="21"/>
  <c r="E469" i="22"/>
  <c r="E470" i="22"/>
  <c r="W470" i="21"/>
  <c r="E277" i="4"/>
  <c r="P277" i="21" s="1"/>
  <c r="P313" i="21"/>
  <c r="G272" i="4"/>
  <c r="AW272" i="21" s="1"/>
  <c r="AW308" i="21"/>
  <c r="G276" i="4"/>
  <c r="AW276" i="21" s="1"/>
  <c r="AW312" i="21"/>
  <c r="AW860" i="21"/>
  <c r="AW908" i="21"/>
  <c r="AV908" i="21" s="1"/>
  <c r="AW864" i="21"/>
  <c r="AW912" i="21"/>
  <c r="BD462" i="21"/>
  <c r="G462" i="22"/>
  <c r="BD465" i="21"/>
  <c r="G465" i="22"/>
  <c r="BD468" i="21"/>
  <c r="G468" i="22"/>
  <c r="BD469" i="21"/>
  <c r="G469" i="22"/>
  <c r="E270" i="4"/>
  <c r="P270" i="21" s="1"/>
  <c r="P306" i="21"/>
  <c r="E271" i="4"/>
  <c r="P271" i="21" s="1"/>
  <c r="P307" i="21"/>
  <c r="F269" i="4"/>
  <c r="AA269" i="21" s="1"/>
  <c r="AA305" i="21"/>
  <c r="Z305" i="21" s="1"/>
  <c r="H271" i="4"/>
  <c r="BS271" i="21" s="1"/>
  <c r="BS307" i="21"/>
  <c r="E272" i="4"/>
  <c r="P272" i="21" s="1"/>
  <c r="P308" i="21"/>
  <c r="E276" i="4"/>
  <c r="P276" i="21" s="1"/>
  <c r="P312" i="21"/>
  <c r="G269" i="4"/>
  <c r="AW269" i="21" s="1"/>
  <c r="AW305" i="21"/>
  <c r="F272" i="4"/>
  <c r="AA272" i="21" s="1"/>
  <c r="AA308" i="21"/>
  <c r="G273" i="4"/>
  <c r="AW273" i="21" s="1"/>
  <c r="AW309" i="21"/>
  <c r="AV309" i="21" s="1"/>
  <c r="F276" i="4"/>
  <c r="AA276" i="21" s="1"/>
  <c r="AA312" i="21"/>
  <c r="G277" i="4"/>
  <c r="AW277" i="21" s="1"/>
  <c r="AW313" i="21"/>
  <c r="AV313" i="21" s="1"/>
  <c r="H278" i="4"/>
  <c r="BS278" i="21" s="1"/>
  <c r="BS314" i="21"/>
  <c r="D576" i="4"/>
  <c r="P576" i="21"/>
  <c r="AW857" i="21"/>
  <c r="AW905" i="21"/>
  <c r="BS858" i="21"/>
  <c r="BS906" i="21"/>
  <c r="AA860" i="21"/>
  <c r="AA908" i="21"/>
  <c r="AW861" i="21"/>
  <c r="AW909" i="21"/>
  <c r="AA864" i="21"/>
  <c r="AA912" i="21"/>
  <c r="AW865" i="21"/>
  <c r="AW913" i="21"/>
  <c r="AV913" i="21" s="1"/>
  <c r="BS866" i="21"/>
  <c r="BS914" i="21"/>
  <c r="AH461" i="21"/>
  <c r="F461" i="22"/>
  <c r="AH462" i="21"/>
  <c r="F462" i="22"/>
  <c r="AH463" i="21"/>
  <c r="F463" i="22"/>
  <c r="AH464" i="21"/>
  <c r="F464" i="22"/>
  <c r="AH465" i="21"/>
  <c r="F465" i="22"/>
  <c r="AH466" i="21"/>
  <c r="F466" i="22"/>
  <c r="AH467" i="21"/>
  <c r="F467" i="22"/>
  <c r="AH468" i="21"/>
  <c r="F468" i="22"/>
  <c r="AH469" i="21"/>
  <c r="F469" i="22"/>
  <c r="AH470" i="21"/>
  <c r="F470" i="22"/>
  <c r="AK938" i="21"/>
  <c r="D734" i="21"/>
  <c r="D884" i="21"/>
  <c r="D872" i="21"/>
  <c r="F271" i="15"/>
  <c r="U271" i="21" s="1"/>
  <c r="F273" i="15"/>
  <c r="U273" i="21" s="1"/>
  <c r="A534" i="15"/>
  <c r="A486" i="15"/>
  <c r="A542" i="15"/>
  <c r="A494" i="15"/>
  <c r="G269" i="15"/>
  <c r="AF269" i="21" s="1"/>
  <c r="AQ307" i="21"/>
  <c r="G271" i="15"/>
  <c r="AF271" i="21" s="1"/>
  <c r="G272" i="15"/>
  <c r="AF272" i="21" s="1"/>
  <c r="G273" i="15"/>
  <c r="AF273" i="21" s="1"/>
  <c r="G275" i="15"/>
  <c r="AF275" i="21" s="1"/>
  <c r="G276" i="15"/>
  <c r="AF276" i="21" s="1"/>
  <c r="G277" i="15"/>
  <c r="AF277" i="21" s="1"/>
  <c r="G278" i="15"/>
  <c r="AF278" i="21" s="1"/>
  <c r="A533" i="15"/>
  <c r="A485" i="15"/>
  <c r="A537" i="15"/>
  <c r="A489" i="15"/>
  <c r="A541" i="15"/>
  <c r="A493" i="15"/>
  <c r="AQ305" i="21"/>
  <c r="F269" i="15"/>
  <c r="U269" i="21" s="1"/>
  <c r="F272" i="15"/>
  <c r="U272" i="21" s="1"/>
  <c r="F275" i="15"/>
  <c r="U275" i="21" s="1"/>
  <c r="A538" i="15"/>
  <c r="A490" i="15"/>
  <c r="A536" i="15"/>
  <c r="A488" i="15"/>
  <c r="A540" i="15"/>
  <c r="A492" i="15"/>
  <c r="F270" i="15"/>
  <c r="U270" i="21" s="1"/>
  <c r="F274" i="15"/>
  <c r="U274" i="21" s="1"/>
  <c r="F277" i="15"/>
  <c r="U277" i="21" s="1"/>
  <c r="I271" i="15"/>
  <c r="BX271" i="21" s="1"/>
  <c r="I275" i="15"/>
  <c r="BX275" i="21" s="1"/>
  <c r="A535" i="15"/>
  <c r="A487" i="15"/>
  <c r="A539" i="15"/>
  <c r="A491" i="15"/>
  <c r="G270" i="14"/>
  <c r="AE270" i="21" s="1"/>
  <c r="G272" i="14"/>
  <c r="AE272" i="21" s="1"/>
  <c r="G277" i="14"/>
  <c r="AE277" i="21" s="1"/>
  <c r="H269" i="14"/>
  <c r="BA269" i="21" s="1"/>
  <c r="H273" i="14"/>
  <c r="BA273" i="21" s="1"/>
  <c r="H277" i="14"/>
  <c r="BA277" i="21" s="1"/>
  <c r="G276" i="14"/>
  <c r="AE276" i="21" s="1"/>
  <c r="A535" i="14"/>
  <c r="A487" i="14"/>
  <c r="A539" i="14"/>
  <c r="A491" i="14"/>
  <c r="H271" i="14"/>
  <c r="BA271" i="21" s="1"/>
  <c r="H272" i="14"/>
  <c r="BA272" i="21" s="1"/>
  <c r="H275" i="14"/>
  <c r="BA275" i="21" s="1"/>
  <c r="H276" i="14"/>
  <c r="BA276" i="21" s="1"/>
  <c r="A538" i="14"/>
  <c r="A490" i="14"/>
  <c r="F21" i="14"/>
  <c r="T21" i="21" s="1"/>
  <c r="I270" i="14"/>
  <c r="BW270" i="21" s="1"/>
  <c r="I271" i="14"/>
  <c r="BW271" i="21" s="1"/>
  <c r="I274" i="14"/>
  <c r="BW274" i="21" s="1"/>
  <c r="I275" i="14"/>
  <c r="BW275" i="21" s="1"/>
  <c r="I277" i="14"/>
  <c r="BW277" i="21" s="1"/>
  <c r="A533" i="14"/>
  <c r="A485" i="14"/>
  <c r="A537" i="14"/>
  <c r="A489" i="14"/>
  <c r="A541" i="14"/>
  <c r="A493" i="14"/>
  <c r="G269" i="14"/>
  <c r="AE269" i="21" s="1"/>
  <c r="G271" i="14"/>
  <c r="AE271" i="21" s="1"/>
  <c r="G278" i="14"/>
  <c r="AE278" i="21" s="1"/>
  <c r="A534" i="14"/>
  <c r="A486" i="14"/>
  <c r="A542" i="14"/>
  <c r="A494" i="14"/>
  <c r="F22" i="14"/>
  <c r="T22" i="21" s="1"/>
  <c r="F269" i="14"/>
  <c r="T269" i="21" s="1"/>
  <c r="F275" i="14"/>
  <c r="T275" i="21" s="1"/>
  <c r="F276" i="14"/>
  <c r="T276" i="21" s="1"/>
  <c r="AP313" i="21"/>
  <c r="F277" i="14"/>
  <c r="T277" i="21" s="1"/>
  <c r="A536" i="14"/>
  <c r="A488" i="14"/>
  <c r="A540" i="14"/>
  <c r="A492" i="14"/>
  <c r="I276" i="12"/>
  <c r="BV276" i="21" s="1"/>
  <c r="F269" i="12"/>
  <c r="S269" i="21" s="1"/>
  <c r="F270" i="12"/>
  <c r="S270" i="21" s="1"/>
  <c r="F271" i="12"/>
  <c r="S271" i="21" s="1"/>
  <c r="F273" i="12"/>
  <c r="S273" i="21" s="1"/>
  <c r="F274" i="12"/>
  <c r="S274" i="21" s="1"/>
  <c r="F275" i="12"/>
  <c r="S275" i="21" s="1"/>
  <c r="F276" i="12"/>
  <c r="S276" i="21" s="1"/>
  <c r="A521" i="13"/>
  <c r="A537" i="12"/>
  <c r="A525" i="13"/>
  <c r="A541" i="12"/>
  <c r="A529" i="13"/>
  <c r="I269" i="12"/>
  <c r="BV269" i="21" s="1"/>
  <c r="I273" i="12"/>
  <c r="BV273" i="21" s="1"/>
  <c r="I275" i="12"/>
  <c r="BV275" i="21" s="1"/>
  <c r="A534" i="12"/>
  <c r="A522" i="13"/>
  <c r="A538" i="12"/>
  <c r="A526" i="13"/>
  <c r="A542" i="12"/>
  <c r="A530" i="13"/>
  <c r="G273" i="12"/>
  <c r="AD273" i="21" s="1"/>
  <c r="G276" i="12"/>
  <c r="AD276" i="21" s="1"/>
  <c r="G278" i="12"/>
  <c r="AD278" i="21" s="1"/>
  <c r="A536" i="12"/>
  <c r="A524" i="13"/>
  <c r="A540" i="12"/>
  <c r="A528" i="13"/>
  <c r="H270" i="12"/>
  <c r="AZ270" i="21" s="1"/>
  <c r="H271" i="12"/>
  <c r="AZ271" i="21" s="1"/>
  <c r="H272" i="12"/>
  <c r="AZ272" i="21" s="1"/>
  <c r="H276" i="12"/>
  <c r="AZ276" i="21" s="1"/>
  <c r="H277" i="12"/>
  <c r="AZ277" i="21" s="1"/>
  <c r="H278" i="12"/>
  <c r="AZ278" i="21" s="1"/>
  <c r="A535" i="12"/>
  <c r="A523" i="13"/>
  <c r="A539" i="12"/>
  <c r="A527" i="13"/>
  <c r="AM307" i="21"/>
  <c r="F271" i="5"/>
  <c r="AB271" i="21" s="1"/>
  <c r="F276" i="5"/>
  <c r="AB276" i="21" s="1"/>
  <c r="E269" i="5"/>
  <c r="Q269" i="21" s="1"/>
  <c r="E270" i="5"/>
  <c r="Q270" i="21" s="1"/>
  <c r="E271" i="5"/>
  <c r="Q271" i="21" s="1"/>
  <c r="E272" i="5"/>
  <c r="Q272" i="21" s="1"/>
  <c r="E273" i="5"/>
  <c r="Q273" i="21" s="1"/>
  <c r="E274" i="5"/>
  <c r="Q274" i="21" s="1"/>
  <c r="E275" i="5"/>
  <c r="Q275" i="21" s="1"/>
  <c r="E276" i="5"/>
  <c r="Q276" i="21" s="1"/>
  <c r="E277" i="5"/>
  <c r="Q277" i="21" s="1"/>
  <c r="E278" i="5"/>
  <c r="Q278" i="21" s="1"/>
  <c r="D489" i="8"/>
  <c r="A489" i="8" s="1"/>
  <c r="D932" i="21"/>
  <c r="AK1128" i="21"/>
  <c r="BG732" i="21"/>
  <c r="BG992" i="21"/>
  <c r="F270" i="5"/>
  <c r="AB270" i="21" s="1"/>
  <c r="BI309" i="21"/>
  <c r="F273" i="5"/>
  <c r="AB273" i="21" s="1"/>
  <c r="F278" i="5"/>
  <c r="AB278" i="21" s="1"/>
  <c r="G269" i="5"/>
  <c r="AX269" i="21" s="1"/>
  <c r="F306" i="21"/>
  <c r="G270" i="5"/>
  <c r="AX270" i="21" s="1"/>
  <c r="G271" i="5"/>
  <c r="AX271" i="21" s="1"/>
  <c r="G272" i="5"/>
  <c r="AX272" i="21" s="1"/>
  <c r="G273" i="5"/>
  <c r="AX273" i="21" s="1"/>
  <c r="F310" i="21"/>
  <c r="G274" i="5"/>
  <c r="AX274" i="21" s="1"/>
  <c r="G275" i="5"/>
  <c r="AX275" i="21" s="1"/>
  <c r="F312" i="21"/>
  <c r="G276" i="5"/>
  <c r="AX276" i="21" s="1"/>
  <c r="G277" i="5"/>
  <c r="AX277" i="21" s="1"/>
  <c r="BI314" i="21"/>
  <c r="G278" i="5"/>
  <c r="AX278" i="21" s="1"/>
  <c r="D806" i="21"/>
  <c r="BG1050" i="21"/>
  <c r="BG566" i="21"/>
  <c r="BG612" i="21"/>
  <c r="BG72" i="21"/>
  <c r="BG288" i="21"/>
  <c r="BG660" i="21"/>
  <c r="BG740" i="21"/>
  <c r="F269" i="5"/>
  <c r="AB269" i="21" s="1"/>
  <c r="F308" i="21"/>
  <c r="F272" i="5"/>
  <c r="AB272" i="21" s="1"/>
  <c r="F274" i="5"/>
  <c r="AB274" i="21" s="1"/>
  <c r="BI313" i="21"/>
  <c r="F277" i="5"/>
  <c r="AB277" i="21" s="1"/>
  <c r="F305" i="21"/>
  <c r="H269" i="5"/>
  <c r="BT269" i="21" s="1"/>
  <c r="H270" i="5"/>
  <c r="BT270" i="21" s="1"/>
  <c r="H271" i="5"/>
  <c r="BT271" i="21" s="1"/>
  <c r="H272" i="5"/>
  <c r="BT272" i="21" s="1"/>
  <c r="H273" i="5"/>
  <c r="BT273" i="21" s="1"/>
  <c r="H274" i="5"/>
  <c r="BT274" i="21" s="1"/>
  <c r="H275" i="5"/>
  <c r="BT275" i="21" s="1"/>
  <c r="H276" i="5"/>
  <c r="BT276" i="21" s="1"/>
  <c r="H277" i="5"/>
  <c r="BT277" i="21" s="1"/>
  <c r="H278" i="5"/>
  <c r="BT278" i="21" s="1"/>
  <c r="D883" i="21"/>
  <c r="D451" i="21"/>
  <c r="D694" i="21"/>
  <c r="D804" i="21"/>
  <c r="D396" i="21"/>
  <c r="AK332" i="21"/>
  <c r="BG380" i="21"/>
  <c r="D428" i="21"/>
  <c r="AK476" i="21"/>
  <c r="D984" i="21"/>
  <c r="G243" i="5"/>
  <c r="K470" i="5"/>
  <c r="K506" i="5"/>
  <c r="K466" i="5"/>
  <c r="K502" i="5"/>
  <c r="K462" i="5"/>
  <c r="K498" i="5"/>
  <c r="K458" i="5"/>
  <c r="K494" i="5"/>
  <c r="K454" i="5"/>
  <c r="K490" i="5"/>
  <c r="K450" i="5"/>
  <c r="K486" i="5"/>
  <c r="K469" i="5"/>
  <c r="K505" i="5"/>
  <c r="K465" i="5"/>
  <c r="K501" i="5"/>
  <c r="K461" i="5"/>
  <c r="K497" i="5"/>
  <c r="K457" i="5"/>
  <c r="K493" i="5"/>
  <c r="K453" i="5"/>
  <c r="K489" i="5"/>
  <c r="K449" i="5"/>
  <c r="K485" i="5"/>
  <c r="K468" i="5"/>
  <c r="K504" i="5"/>
  <c r="K464" i="5"/>
  <c r="K500" i="5"/>
  <c r="K460" i="5"/>
  <c r="K496" i="5"/>
  <c r="K456" i="5"/>
  <c r="K492" i="5"/>
  <c r="K452" i="5"/>
  <c r="K488" i="5"/>
  <c r="K448" i="5"/>
  <c r="K484" i="5"/>
  <c r="F278" i="4"/>
  <c r="AA278" i="21" s="1"/>
  <c r="K471" i="5"/>
  <c r="K507" i="5"/>
  <c r="K467" i="5"/>
  <c r="K503" i="5"/>
  <c r="K463" i="5"/>
  <c r="K499" i="5"/>
  <c r="K459" i="5"/>
  <c r="K495" i="5"/>
  <c r="K455" i="5"/>
  <c r="K491" i="5"/>
  <c r="K451" i="5"/>
  <c r="K487" i="5"/>
  <c r="K447" i="5"/>
  <c r="K483" i="5"/>
  <c r="AK404" i="21"/>
  <c r="J478" i="18"/>
  <c r="I478" i="18"/>
  <c r="Z306" i="21"/>
  <c r="F270" i="4"/>
  <c r="AA270" i="21" s="1"/>
  <c r="BR306" i="21"/>
  <c r="H270" i="4"/>
  <c r="BS270" i="21" s="1"/>
  <c r="H275" i="4"/>
  <c r="BS275" i="21" s="1"/>
  <c r="F274" i="4"/>
  <c r="AA274" i="21" s="1"/>
  <c r="AV310" i="21"/>
  <c r="G274" i="4"/>
  <c r="AW274" i="21" s="1"/>
  <c r="H274" i="4"/>
  <c r="BS274" i="21" s="1"/>
  <c r="AC569" i="21"/>
  <c r="AC571" i="21"/>
  <c r="AC572" i="21"/>
  <c r="AC573" i="21"/>
  <c r="AC574" i="21"/>
  <c r="AC575" i="21"/>
  <c r="AC576" i="21"/>
  <c r="AC577" i="21"/>
  <c r="AC578" i="21"/>
  <c r="AY569" i="21"/>
  <c r="AY572" i="21"/>
  <c r="AY576" i="21"/>
  <c r="AY577" i="21"/>
  <c r="BU569" i="21"/>
  <c r="BU571" i="21"/>
  <c r="BU572" i="21"/>
  <c r="BU573" i="21"/>
  <c r="BU575" i="21"/>
  <c r="BU576" i="21"/>
  <c r="BU577" i="21"/>
  <c r="BU578" i="21"/>
  <c r="AY571" i="21"/>
  <c r="AY573" i="21"/>
  <c r="AY575" i="21"/>
  <c r="AY578" i="21"/>
  <c r="R569" i="21"/>
  <c r="R570" i="21"/>
  <c r="R571" i="21"/>
  <c r="R572" i="21"/>
  <c r="R573" i="21"/>
  <c r="R574" i="21"/>
  <c r="R575" i="21"/>
  <c r="R576" i="21"/>
  <c r="R577" i="21"/>
  <c r="R578" i="21"/>
  <c r="K306" i="9"/>
  <c r="K270" i="9" s="1"/>
  <c r="K305" i="9"/>
  <c r="K269" i="9" s="1"/>
  <c r="K309" i="9"/>
  <c r="K273" i="9" s="1"/>
  <c r="J306" i="9"/>
  <c r="J270" i="9" s="1"/>
  <c r="J308" i="9"/>
  <c r="J272" i="9" s="1"/>
  <c r="J310" i="9"/>
  <c r="J274" i="9" s="1"/>
  <c r="J312" i="9"/>
  <c r="J276" i="9" s="1"/>
  <c r="J314" i="9"/>
  <c r="J278" i="9" s="1"/>
  <c r="K308" i="9"/>
  <c r="K272" i="9" s="1"/>
  <c r="K312" i="9"/>
  <c r="K276" i="9" s="1"/>
  <c r="K314" i="9"/>
  <c r="K278" i="9" s="1"/>
  <c r="K307" i="9"/>
  <c r="K271" i="9" s="1"/>
  <c r="K313" i="9"/>
  <c r="K277" i="9" s="1"/>
  <c r="J305" i="9"/>
  <c r="J269" i="9" s="1"/>
  <c r="J307" i="9"/>
  <c r="J271" i="9" s="1"/>
  <c r="J309" i="9"/>
  <c r="J273" i="9" s="1"/>
  <c r="J311" i="9"/>
  <c r="J275" i="9" s="1"/>
  <c r="J313" i="9"/>
  <c r="J277" i="9" s="1"/>
  <c r="K311" i="9"/>
  <c r="K275" i="9" s="1"/>
  <c r="K310" i="9"/>
  <c r="K274" i="9" s="1"/>
  <c r="H304" i="9"/>
  <c r="AY574" i="21"/>
  <c r="BU574" i="21"/>
  <c r="AY570" i="21"/>
  <c r="I267" i="14"/>
  <c r="I304" i="9"/>
  <c r="A439" i="12"/>
  <c r="D487" i="8"/>
  <c r="A487" i="8" s="1"/>
  <c r="A443" i="12"/>
  <c r="D491" i="8"/>
  <c r="A491" i="8" s="1"/>
  <c r="A458" i="12"/>
  <c r="A506" i="8"/>
  <c r="A440" i="12"/>
  <c r="D488" i="8"/>
  <c r="A488" i="8" s="1"/>
  <c r="A444" i="12"/>
  <c r="D492" i="8"/>
  <c r="A492" i="8" s="1"/>
  <c r="A451" i="12"/>
  <c r="A499" i="8"/>
  <c r="A455" i="12"/>
  <c r="A503" i="8"/>
  <c r="A461" i="12"/>
  <c r="A509" i="8"/>
  <c r="D473" i="8"/>
  <c r="A473" i="8" s="1"/>
  <c r="A465" i="12"/>
  <c r="A513" i="8"/>
  <c r="D477" i="8"/>
  <c r="A477" i="8" s="1"/>
  <c r="A469" i="12"/>
  <c r="A517" i="8"/>
  <c r="D481" i="8"/>
  <c r="A481" i="8" s="1"/>
  <c r="A454" i="12"/>
  <c r="A502" i="8"/>
  <c r="A464" i="12"/>
  <c r="A512" i="8"/>
  <c r="D476" i="8"/>
  <c r="A476" i="8" s="1"/>
  <c r="A468" i="12"/>
  <c r="D480" i="8"/>
  <c r="A480" i="8" s="1"/>
  <c r="A438" i="12"/>
  <c r="D486" i="8"/>
  <c r="A486" i="8" s="1"/>
  <c r="A442" i="12"/>
  <c r="D490" i="8"/>
  <c r="A490" i="8" s="1"/>
  <c r="A446" i="12"/>
  <c r="D494" i="8"/>
  <c r="A494" i="8" s="1"/>
  <c r="A449" i="12"/>
  <c r="A497" i="8"/>
  <c r="A453" i="12"/>
  <c r="A501" i="8"/>
  <c r="A457" i="12"/>
  <c r="A505" i="8"/>
  <c r="A463" i="12"/>
  <c r="D475" i="8"/>
  <c r="A475" i="8" s="1"/>
  <c r="A511" i="8"/>
  <c r="A467" i="12"/>
  <c r="D479" i="8"/>
  <c r="A479" i="8" s="1"/>
  <c r="A515" i="8"/>
  <c r="A450" i="12"/>
  <c r="A498" i="8"/>
  <c r="A437" i="12"/>
  <c r="D485" i="8"/>
  <c r="A485" i="8" s="1"/>
  <c r="A445" i="12"/>
  <c r="D493" i="8"/>
  <c r="A493" i="8" s="1"/>
  <c r="A452" i="12"/>
  <c r="A500" i="8"/>
  <c r="A456" i="12"/>
  <c r="A504" i="8"/>
  <c r="A462" i="12"/>
  <c r="D474" i="8"/>
  <c r="A474" i="8" s="1"/>
  <c r="A510" i="8"/>
  <c r="A466" i="12"/>
  <c r="D478" i="8"/>
  <c r="A478" i="8" s="1"/>
  <c r="A514" i="8"/>
  <c r="A470" i="12"/>
  <c r="D482" i="8"/>
  <c r="A482" i="8" s="1"/>
  <c r="A518" i="8"/>
  <c r="A500" i="13"/>
  <c r="A500" i="7"/>
  <c r="A504" i="13"/>
  <c r="A504" i="7"/>
  <c r="A511" i="13"/>
  <c r="A475" i="13"/>
  <c r="A511" i="7"/>
  <c r="A515" i="13"/>
  <c r="A479" i="13"/>
  <c r="A515" i="7"/>
  <c r="A498" i="13"/>
  <c r="A498" i="7"/>
  <c r="A502" i="13"/>
  <c r="A502" i="7"/>
  <c r="A506" i="7"/>
  <c r="A506" i="13"/>
  <c r="A509" i="13"/>
  <c r="A473" i="13"/>
  <c r="A509" i="7"/>
  <c r="A513" i="13"/>
  <c r="A477" i="13"/>
  <c r="A513" i="7"/>
  <c r="A517" i="13"/>
  <c r="A481" i="13"/>
  <c r="A517" i="7"/>
  <c r="A499" i="13"/>
  <c r="A499" i="7"/>
  <c r="A503" i="13"/>
  <c r="A503" i="7"/>
  <c r="A510" i="13"/>
  <c r="A510" i="7"/>
  <c r="A474" i="13"/>
  <c r="A514" i="7"/>
  <c r="A478" i="13"/>
  <c r="A514" i="13"/>
  <c r="A482" i="13"/>
  <c r="A518" i="7"/>
  <c r="A518" i="13"/>
  <c r="A497" i="7"/>
  <c r="A497" i="13"/>
  <c r="A501" i="13"/>
  <c r="A501" i="7"/>
  <c r="A505" i="13"/>
  <c r="A505" i="7"/>
  <c r="A512" i="13"/>
  <c r="A476" i="13"/>
  <c r="A512" i="7"/>
  <c r="A516" i="13"/>
  <c r="A480" i="13"/>
  <c r="A516" i="7"/>
  <c r="J480" i="18"/>
  <c r="I480" i="18"/>
  <c r="I481" i="18"/>
  <c r="J481" i="18"/>
  <c r="J474" i="18"/>
  <c r="I474" i="18"/>
  <c r="I473" i="18"/>
  <c r="J473" i="18"/>
  <c r="I477" i="18"/>
  <c r="J477" i="18"/>
  <c r="I482" i="18"/>
  <c r="J482" i="18"/>
  <c r="I475" i="18"/>
  <c r="J475" i="18"/>
  <c r="J479" i="18"/>
  <c r="I479" i="18"/>
  <c r="I476" i="18"/>
  <c r="J476" i="18"/>
  <c r="BP487" i="21"/>
  <c r="AT498" i="21"/>
  <c r="BP500" i="21"/>
  <c r="AT455" i="21"/>
  <c r="AT504" i="21"/>
  <c r="AT468" i="21"/>
  <c r="AT475" i="21"/>
  <c r="AT479" i="21"/>
  <c r="BP445" i="21"/>
  <c r="AK726" i="21"/>
  <c r="BG1022" i="21"/>
  <c r="AK588" i="21"/>
  <c r="AK636" i="21"/>
  <c r="D690" i="21"/>
  <c r="AK980" i="21"/>
  <c r="L492" i="21"/>
  <c r="BO485" i="21"/>
  <c r="L485" i="21"/>
  <c r="AS485" i="21"/>
  <c r="BO487" i="21"/>
  <c r="L487" i="21"/>
  <c r="L489" i="21"/>
  <c r="AS489" i="21"/>
  <c r="L491" i="21"/>
  <c r="AS491" i="21"/>
  <c r="BO491" i="21"/>
  <c r="AS493" i="21"/>
  <c r="BO493" i="21"/>
  <c r="L493" i="21"/>
  <c r="AS497" i="21"/>
  <c r="BO497" i="21"/>
  <c r="L499" i="21"/>
  <c r="BO499" i="21"/>
  <c r="L501" i="21"/>
  <c r="AS501" i="21"/>
  <c r="BO501" i="21"/>
  <c r="L503" i="21"/>
  <c r="AS503" i="21"/>
  <c r="BO503" i="21"/>
  <c r="L504" i="21"/>
  <c r="BO504" i="21"/>
  <c r="AS504" i="21"/>
  <c r="BO506" i="21"/>
  <c r="AS506" i="21"/>
  <c r="L510" i="21"/>
  <c r="AS510" i="21"/>
  <c r="AS512" i="21"/>
  <c r="L512" i="21"/>
  <c r="BO512" i="21"/>
  <c r="AS514" i="21"/>
  <c r="BO514" i="21"/>
  <c r="L514" i="21"/>
  <c r="L517" i="21"/>
  <c r="BO517" i="21"/>
  <c r="AS517" i="21"/>
  <c r="AS521" i="21"/>
  <c r="L521" i="21"/>
  <c r="BO521" i="21"/>
  <c r="L523" i="21"/>
  <c r="BO523" i="21"/>
  <c r="AS523" i="21"/>
  <c r="AS524" i="21"/>
  <c r="L524" i="21"/>
  <c r="BO524" i="21"/>
  <c r="L526" i="21"/>
  <c r="BO526" i="21"/>
  <c r="AS526" i="21"/>
  <c r="AS528" i="21"/>
  <c r="L528" i="21"/>
  <c r="BO528" i="21"/>
  <c r="AS530" i="21"/>
  <c r="BO530" i="21"/>
  <c r="L530" i="21"/>
  <c r="AS487" i="21"/>
  <c r="L488" i="21"/>
  <c r="L497" i="21"/>
  <c r="L498" i="21"/>
  <c r="AS499" i="21"/>
  <c r="L506" i="21"/>
  <c r="BO510" i="21"/>
  <c r="L516" i="21"/>
  <c r="L527" i="21"/>
  <c r="AK150" i="21"/>
  <c r="BG68" i="21"/>
  <c r="L486" i="21"/>
  <c r="BO486" i="21"/>
  <c r="AS486" i="21"/>
  <c r="AS488" i="21"/>
  <c r="BO488" i="21"/>
  <c r="L490" i="21"/>
  <c r="AS490" i="21"/>
  <c r="BO490" i="21"/>
  <c r="BO492" i="21"/>
  <c r="AS492" i="21"/>
  <c r="L494" i="21"/>
  <c r="BO494" i="21"/>
  <c r="AS494" i="21"/>
  <c r="AS498" i="21"/>
  <c r="BO498" i="21"/>
  <c r="AS500" i="21"/>
  <c r="L500" i="21"/>
  <c r="BO500" i="21"/>
  <c r="BO502" i="21"/>
  <c r="L502" i="21"/>
  <c r="AS502" i="21"/>
  <c r="AS505" i="21"/>
  <c r="L505" i="21"/>
  <c r="BO505" i="21"/>
  <c r="L509" i="21"/>
  <c r="BO509" i="21"/>
  <c r="AS509" i="21"/>
  <c r="L511" i="21"/>
  <c r="BO511" i="21"/>
  <c r="AS511" i="21"/>
  <c r="L513" i="21"/>
  <c r="BO513" i="21"/>
  <c r="AS513" i="21"/>
  <c r="L515" i="21"/>
  <c r="AS515" i="21"/>
  <c r="BO515" i="21"/>
  <c r="AS516" i="21"/>
  <c r="BO516" i="21"/>
  <c r="L518" i="21"/>
  <c r="BO518" i="21"/>
  <c r="AS518" i="21"/>
  <c r="BO522" i="21"/>
  <c r="AS522" i="21"/>
  <c r="L522" i="21"/>
  <c r="BO525" i="21"/>
  <c r="L525" i="21"/>
  <c r="AS525" i="21"/>
  <c r="AS527" i="21"/>
  <c r="BO527" i="21"/>
  <c r="BO529" i="21"/>
  <c r="AS529" i="21"/>
  <c r="L529" i="21"/>
  <c r="BO489" i="21"/>
  <c r="AR488" i="21"/>
  <c r="AR499" i="21"/>
  <c r="AR503" i="21"/>
  <c r="AR506" i="21"/>
  <c r="AR511" i="21"/>
  <c r="AR515" i="21"/>
  <c r="AR516" i="21"/>
  <c r="AR527" i="21"/>
  <c r="AR437" i="21"/>
  <c r="D992" i="21"/>
  <c r="BG918" i="21"/>
  <c r="AK300" i="21"/>
  <c r="BG360" i="21"/>
  <c r="BG408" i="21"/>
  <c r="BG456" i="21"/>
  <c r="D384" i="21"/>
  <c r="D432" i="21"/>
  <c r="AK324" i="21"/>
  <c r="BG431" i="21"/>
  <c r="D1139" i="21"/>
  <c r="BG884" i="21"/>
  <c r="D732" i="21"/>
  <c r="AK1022" i="21"/>
  <c r="AK660" i="21"/>
  <c r="BG300" i="21"/>
  <c r="D408" i="21"/>
  <c r="D1014" i="21"/>
  <c r="D1104" i="21"/>
  <c r="AK96" i="21"/>
  <c r="D756" i="21"/>
  <c r="AK336" i="21"/>
  <c r="BG384" i="21"/>
  <c r="BG432" i="21"/>
  <c r="AK480" i="21"/>
  <c r="BG284" i="21"/>
  <c r="D728" i="21"/>
  <c r="AK683" i="21"/>
  <c r="BG558" i="21"/>
  <c r="D296" i="21"/>
  <c r="D356" i="21"/>
  <c r="D404" i="21"/>
  <c r="BG452" i="21"/>
  <c r="D331" i="21"/>
  <c r="D980" i="21"/>
  <c r="AK732" i="21"/>
  <c r="AK698" i="21"/>
  <c r="AK290" i="21"/>
  <c r="BG1052" i="21"/>
  <c r="AK1100" i="21"/>
  <c r="D1124" i="21"/>
  <c r="AK728" i="21"/>
  <c r="D744" i="21"/>
  <c r="AK1078" i="21"/>
  <c r="D96" i="21"/>
  <c r="AK756" i="21"/>
  <c r="D968" i="21"/>
  <c r="BG900" i="21"/>
  <c r="AK1020" i="21"/>
  <c r="D740" i="21"/>
  <c r="BG1004" i="21"/>
  <c r="AK432" i="21"/>
  <c r="AK608" i="21"/>
  <c r="AK992" i="21"/>
  <c r="D1020" i="21"/>
  <c r="D84" i="21"/>
  <c r="AK384" i="21"/>
  <c r="BG428" i="21"/>
  <c r="BG480" i="21"/>
  <c r="BG984" i="21"/>
  <c r="AK944" i="21"/>
  <c r="BG638" i="21"/>
  <c r="AK344" i="21"/>
  <c r="BG392" i="21"/>
  <c r="BG440" i="21"/>
  <c r="BG560" i="21"/>
  <c r="BG972" i="21"/>
  <c r="D80" i="21"/>
  <c r="D332" i="21"/>
  <c r="BG96" i="21"/>
  <c r="BG756" i="21"/>
  <c r="Z910" i="21"/>
  <c r="Z954" i="21"/>
  <c r="Z958" i="21"/>
  <c r="AK84" i="21"/>
  <c r="BG336" i="21"/>
  <c r="D476" i="21"/>
  <c r="AK744" i="21"/>
  <c r="D1098" i="21"/>
  <c r="D324" i="21"/>
  <c r="D372" i="21"/>
  <c r="D420" i="21"/>
  <c r="D468" i="21"/>
  <c r="AK68" i="21"/>
  <c r="AK284" i="21"/>
  <c r="D656" i="21"/>
  <c r="BG968" i="21"/>
  <c r="H819" i="13"/>
  <c r="H820" i="13"/>
  <c r="G820" i="13"/>
  <c r="K820" i="9"/>
  <c r="E820" i="9"/>
  <c r="BM400" i="21"/>
  <c r="BM964" i="21"/>
  <c r="D705" i="13"/>
  <c r="D394" i="13"/>
  <c r="D431" i="13"/>
  <c r="E104" i="14"/>
  <c r="A104" i="14" s="1"/>
  <c r="AP448" i="21"/>
  <c r="D582" i="13"/>
  <c r="D590" i="13"/>
  <c r="D619" i="8"/>
  <c r="A619" i="8" s="1"/>
  <c r="D623" i="8"/>
  <c r="A623" i="8" s="1"/>
  <c r="D584" i="13"/>
  <c r="A584" i="13" s="1"/>
  <c r="D588" i="13"/>
  <c r="D619" i="13"/>
  <c r="A619" i="13" s="1"/>
  <c r="D377" i="8"/>
  <c r="A377" i="8" s="1"/>
  <c r="D385" i="8"/>
  <c r="A385" i="8" s="1"/>
  <c r="D839" i="13"/>
  <c r="A839" i="13" s="1"/>
  <c r="BG92" i="21"/>
  <c r="BG320" i="21"/>
  <c r="D368" i="21"/>
  <c r="D416" i="21"/>
  <c r="BG752" i="21"/>
  <c r="D876" i="21"/>
  <c r="D660" i="21"/>
  <c r="AK72" i="21"/>
  <c r="AK360" i="21"/>
  <c r="AK456" i="21"/>
  <c r="D92" i="21"/>
  <c r="D752" i="21"/>
  <c r="BG1106" i="21"/>
  <c r="AK876" i="21"/>
  <c r="AK972" i="21"/>
  <c r="AK60" i="21"/>
  <c r="D72" i="21"/>
  <c r="AK288" i="21"/>
  <c r="D360" i="21"/>
  <c r="D456" i="21"/>
  <c r="D1006" i="21"/>
  <c r="D782" i="21"/>
  <c r="BG834" i="21"/>
  <c r="BG680" i="21"/>
  <c r="AK320" i="21"/>
  <c r="BG368" i="21"/>
  <c r="BG416" i="21"/>
  <c r="AK464" i="21"/>
  <c r="AK740" i="21"/>
  <c r="D972" i="21"/>
  <c r="D60" i="21"/>
  <c r="D288" i="21"/>
  <c r="AK408" i="21"/>
  <c r="BG996" i="21"/>
  <c r="BG728" i="21"/>
  <c r="AK752" i="21"/>
  <c r="D896" i="21"/>
  <c r="BG80" i="21"/>
  <c r="AK92" i="21"/>
  <c r="BG332" i="21"/>
  <c r="D380" i="21"/>
  <c r="AK428" i="21"/>
  <c r="BG476" i="21"/>
  <c r="AK984" i="21"/>
  <c r="BG1016" i="21"/>
  <c r="AK896" i="21"/>
  <c r="AK380" i="21"/>
  <c r="BG744" i="21"/>
  <c r="BG1078" i="21"/>
  <c r="Z1085" i="21"/>
  <c r="Z1089" i="21"/>
  <c r="Z1093" i="21"/>
  <c r="BI172" i="21"/>
  <c r="D298" i="21"/>
  <c r="AK1134" i="21"/>
  <c r="AK982" i="21"/>
  <c r="AK684" i="21"/>
  <c r="D1138" i="21"/>
  <c r="BG782" i="21"/>
  <c r="AK884" i="21"/>
  <c r="BG980" i="21"/>
  <c r="AK1004" i="21"/>
  <c r="D300" i="21"/>
  <c r="D336" i="21"/>
  <c r="AK368" i="21"/>
  <c r="D392" i="21"/>
  <c r="D480" i="21"/>
  <c r="AK900" i="21"/>
  <c r="D1074" i="21"/>
  <c r="D1118" i="21"/>
  <c r="AK931" i="21"/>
  <c r="AK782" i="21"/>
  <c r="D32" i="21"/>
  <c r="AK416" i="21"/>
  <c r="D440" i="21"/>
  <c r="BG464" i="21"/>
  <c r="D776" i="21"/>
  <c r="D302" i="21"/>
  <c r="D706" i="21"/>
  <c r="D168" i="21"/>
  <c r="BG216" i="21"/>
  <c r="BG342" i="21"/>
  <c r="D708" i="21"/>
  <c r="AM976" i="21"/>
  <c r="AM1048" i="21"/>
  <c r="AP88" i="21"/>
  <c r="BM700" i="21"/>
  <c r="AQ832" i="21"/>
  <c r="AK468" i="21"/>
  <c r="D608" i="21"/>
  <c r="Z714" i="21"/>
  <c r="AV1043" i="21"/>
  <c r="AV1088" i="21"/>
  <c r="AV1092" i="21"/>
  <c r="AM27" i="21"/>
  <c r="AM184" i="21"/>
  <c r="AP796" i="21"/>
  <c r="AQ784" i="21"/>
  <c r="AK362" i="21"/>
  <c r="AK816" i="21"/>
  <c r="AK420" i="21"/>
  <c r="D452" i="21"/>
  <c r="AP768" i="21"/>
  <c r="BL910" i="21"/>
  <c r="BG758" i="21"/>
  <c r="D996" i="21"/>
  <c r="H615" i="15"/>
  <c r="F783" i="15"/>
  <c r="H807" i="15"/>
  <c r="D680" i="13"/>
  <c r="A680" i="13" s="1"/>
  <c r="D684" i="13"/>
  <c r="A684" i="13" s="1"/>
  <c r="F27" i="15"/>
  <c r="G255" i="15"/>
  <c r="F411" i="15"/>
  <c r="AQ412" i="21"/>
  <c r="E676" i="15"/>
  <c r="A676" i="15" s="1"/>
  <c r="G987" i="15"/>
  <c r="AQ592" i="21"/>
  <c r="BM676" i="21"/>
  <c r="J1089" i="21"/>
  <c r="F1095" i="15"/>
  <c r="G339" i="15"/>
  <c r="J436" i="21"/>
  <c r="F760" i="15"/>
  <c r="U760" i="21" s="1"/>
  <c r="I858" i="15"/>
  <c r="BX858" i="21" s="1"/>
  <c r="G1107" i="15"/>
  <c r="BM832" i="21"/>
  <c r="I183" i="15"/>
  <c r="G411" i="15"/>
  <c r="F123" i="15"/>
  <c r="E256" i="15"/>
  <c r="A256" i="15" s="1"/>
  <c r="H867" i="15"/>
  <c r="G87" i="15"/>
  <c r="G123" i="15"/>
  <c r="F135" i="15"/>
  <c r="F147" i="15"/>
  <c r="F255" i="15"/>
  <c r="J700" i="21"/>
  <c r="BM796" i="21"/>
  <c r="BM892" i="21"/>
  <c r="F860" i="15"/>
  <c r="U860" i="21" s="1"/>
  <c r="AQ959" i="21"/>
  <c r="I87" i="15"/>
  <c r="K112" i="15"/>
  <c r="F315" i="15"/>
  <c r="H339" i="15"/>
  <c r="J352" i="21"/>
  <c r="AQ352" i="21"/>
  <c r="G375" i="15"/>
  <c r="J460" i="21"/>
  <c r="BM460" i="21"/>
  <c r="G17" i="15"/>
  <c r="AF17" i="21" s="1"/>
  <c r="F87" i="15"/>
  <c r="G111" i="15"/>
  <c r="J124" i="21"/>
  <c r="BM124" i="21"/>
  <c r="G159" i="15"/>
  <c r="AQ160" i="21"/>
  <c r="G171" i="15"/>
  <c r="BM172" i="21"/>
  <c r="G183" i="15"/>
  <c r="H195" i="15"/>
  <c r="J196" i="21"/>
  <c r="H207" i="15"/>
  <c r="H219" i="15"/>
  <c r="I219" i="15"/>
  <c r="J220" i="21"/>
  <c r="BM232" i="21"/>
  <c r="AQ232" i="21"/>
  <c r="I255" i="15"/>
  <c r="I279" i="15"/>
  <c r="H327" i="15"/>
  <c r="BM328" i="21"/>
  <c r="I339" i="15"/>
  <c r="H375" i="15"/>
  <c r="AQ399" i="21"/>
  <c r="BM399" i="21"/>
  <c r="J399" i="21"/>
  <c r="J400" i="21"/>
  <c r="AQ400" i="21"/>
  <c r="F423" i="15"/>
  <c r="G423" i="15"/>
  <c r="J424" i="21"/>
  <c r="G531" i="15"/>
  <c r="G555" i="15"/>
  <c r="J580" i="21"/>
  <c r="AQ580" i="21"/>
  <c r="E616" i="15"/>
  <c r="A616" i="15" s="1"/>
  <c r="F627" i="15"/>
  <c r="G712" i="15"/>
  <c r="AF712" i="21" s="1"/>
  <c r="AQ724" i="21"/>
  <c r="I747" i="15"/>
  <c r="I807" i="15"/>
  <c r="G862" i="15"/>
  <c r="AF862" i="21" s="1"/>
  <c r="J916" i="21"/>
  <c r="BM916" i="21"/>
  <c r="H1119" i="15"/>
  <c r="AQ124" i="21"/>
  <c r="BM352" i="21"/>
  <c r="I27" i="15"/>
  <c r="J172" i="21"/>
  <c r="I231" i="15"/>
  <c r="J232" i="21"/>
  <c r="J351" i="21"/>
  <c r="AQ351" i="21"/>
  <c r="BM351" i="21"/>
  <c r="I363" i="15"/>
  <c r="F867" i="15"/>
  <c r="G879" i="15"/>
  <c r="G927" i="15"/>
  <c r="BM928" i="21"/>
  <c r="D189" i="13"/>
  <c r="G22" i="15"/>
  <c r="AF22" i="21" s="1"/>
  <c r="G27" i="15"/>
  <c r="AQ27" i="21" s="1"/>
  <c r="H111" i="15"/>
  <c r="AQ123" i="21"/>
  <c r="G135" i="15"/>
  <c r="G147" i="15"/>
  <c r="BM148" i="21"/>
  <c r="H159" i="15"/>
  <c r="F171" i="15"/>
  <c r="F183" i="15"/>
  <c r="H183" i="15"/>
  <c r="G195" i="15"/>
  <c r="G207" i="15"/>
  <c r="I207" i="15"/>
  <c r="BM220" i="21"/>
  <c r="J255" i="15"/>
  <c r="J256" i="15"/>
  <c r="F279" i="15"/>
  <c r="H315" i="15"/>
  <c r="G327" i="15"/>
  <c r="AQ340" i="21"/>
  <c r="BM340" i="21"/>
  <c r="F363" i="15"/>
  <c r="K364" i="15"/>
  <c r="AQ364" i="21"/>
  <c r="I375" i="15"/>
  <c r="AQ435" i="21"/>
  <c r="BM435" i="21"/>
  <c r="J435" i="21"/>
  <c r="AQ436" i="21"/>
  <c r="BM436" i="21"/>
  <c r="F447" i="15"/>
  <c r="E447" i="15" s="1"/>
  <c r="A447" i="15" s="1"/>
  <c r="J592" i="21"/>
  <c r="AQ1044" i="21"/>
  <c r="J1096" i="21"/>
  <c r="H1095" i="15"/>
  <c r="I1107" i="15"/>
  <c r="J1108" i="21"/>
  <c r="G1131" i="15"/>
  <c r="AQ1132" i="21"/>
  <c r="AQ460" i="21"/>
  <c r="BM580" i="21"/>
  <c r="F75" i="15"/>
  <c r="AQ459" i="21"/>
  <c r="BM459" i="21"/>
  <c r="J459" i="21"/>
  <c r="I963" i="15"/>
  <c r="G26" i="15"/>
  <c r="AF26" i="21" s="1"/>
  <c r="H27" i="15"/>
  <c r="G40" i="15"/>
  <c r="AF40" i="21" s="1"/>
  <c r="J52" i="21"/>
  <c r="F63" i="15"/>
  <c r="AQ104" i="21"/>
  <c r="H135" i="15"/>
  <c r="BM135" i="21" s="1"/>
  <c r="AQ196" i="21"/>
  <c r="J208" i="15"/>
  <c r="J412" i="21"/>
  <c r="I951" i="15"/>
  <c r="I952" i="15"/>
  <c r="BX952" i="21" s="1"/>
  <c r="G1047" i="15"/>
  <c r="AQ1048" i="21"/>
  <c r="H1071" i="15"/>
  <c r="J1085" i="21"/>
  <c r="AQ1085" i="21"/>
  <c r="BM1085" i="21"/>
  <c r="AQ1086" i="21"/>
  <c r="BM1086" i="21"/>
  <c r="J1086" i="21"/>
  <c r="J1087" i="21"/>
  <c r="BM1087" i="21"/>
  <c r="AQ1087" i="21"/>
  <c r="AQ1088" i="21"/>
  <c r="BM1088" i="21"/>
  <c r="J1088" i="21"/>
  <c r="AQ1089" i="21"/>
  <c r="BM1089" i="21"/>
  <c r="J1090" i="21"/>
  <c r="BM1090" i="21"/>
  <c r="AQ1091" i="21"/>
  <c r="BM1091" i="21"/>
  <c r="J1091" i="21"/>
  <c r="BM1092" i="21"/>
  <c r="AQ1092" i="21"/>
  <c r="J1092" i="21"/>
  <c r="BM1093" i="21"/>
  <c r="AQ1093" i="21"/>
  <c r="J1093" i="21"/>
  <c r="BM1094" i="21"/>
  <c r="AQ1094" i="21"/>
  <c r="J1094" i="21"/>
  <c r="AQ220" i="21"/>
  <c r="AQ916" i="21"/>
  <c r="AQ1090" i="21"/>
  <c r="F531" i="15"/>
  <c r="F555" i="15"/>
  <c r="E555" i="15" s="1"/>
  <c r="A555" i="15" s="1"/>
  <c r="I615" i="15"/>
  <c r="BM643" i="21"/>
  <c r="AQ644" i="21"/>
  <c r="BM645" i="21"/>
  <c r="AQ647" i="21"/>
  <c r="F651" i="15"/>
  <c r="J651" i="15" s="1"/>
  <c r="G735" i="15"/>
  <c r="J736" i="21"/>
  <c r="H783" i="15"/>
  <c r="J784" i="21"/>
  <c r="J880" i="15"/>
  <c r="J912" i="21"/>
  <c r="G939" i="15"/>
  <c r="F975" i="15"/>
  <c r="G999" i="15"/>
  <c r="J1000" i="21"/>
  <c r="BM1042" i="21"/>
  <c r="AQ1045" i="21"/>
  <c r="G1071" i="15"/>
  <c r="AQ1071" i="21" s="1"/>
  <c r="AQ1072" i="21"/>
  <c r="G1119" i="15"/>
  <c r="J676" i="21"/>
  <c r="AQ700" i="21"/>
  <c r="J796" i="21"/>
  <c r="F603" i="15"/>
  <c r="G615" i="15"/>
  <c r="H640" i="15"/>
  <c r="J675" i="15"/>
  <c r="F687" i="15"/>
  <c r="F747" i="15"/>
  <c r="F807" i="15"/>
  <c r="J832" i="21"/>
  <c r="J964" i="21"/>
  <c r="AQ964" i="21"/>
  <c r="J988" i="15"/>
  <c r="H1047" i="15"/>
  <c r="I1071" i="15"/>
  <c r="BM1108" i="21"/>
  <c r="AQ1108" i="21"/>
  <c r="I1119" i="15"/>
  <c r="AQ328" i="21"/>
  <c r="BM412" i="21"/>
  <c r="BM592" i="21"/>
  <c r="AQ676" i="21"/>
  <c r="AQ796" i="21"/>
  <c r="AQ308" i="21"/>
  <c r="AQ311" i="21"/>
  <c r="I315" i="15"/>
  <c r="F375" i="15"/>
  <c r="E375" i="15" s="1"/>
  <c r="A375" i="15" s="1"/>
  <c r="F387" i="15"/>
  <c r="G447" i="15"/>
  <c r="I651" i="15"/>
  <c r="AQ673" i="21"/>
  <c r="F771" i="15"/>
  <c r="G807" i="15"/>
  <c r="J892" i="21"/>
  <c r="AQ892" i="21"/>
  <c r="I904" i="15"/>
  <c r="BX904" i="21" s="1"/>
  <c r="H927" i="15"/>
  <c r="I927" i="15"/>
  <c r="J940" i="15"/>
  <c r="G975" i="15"/>
  <c r="AQ976" i="21"/>
  <c r="G1011" i="15"/>
  <c r="BM1012" i="21"/>
  <c r="K1120" i="15"/>
  <c r="F1131" i="15"/>
  <c r="I1131" i="15"/>
  <c r="AQ1096" i="21"/>
  <c r="I1131" i="14"/>
  <c r="D585" i="13"/>
  <c r="A585" i="13" s="1"/>
  <c r="D728" i="13"/>
  <c r="D732" i="13"/>
  <c r="H63" i="14"/>
  <c r="F579" i="14"/>
  <c r="AP580" i="21"/>
  <c r="F735" i="14"/>
  <c r="I736" i="21"/>
  <c r="I859" i="14"/>
  <c r="BW859" i="21" s="1"/>
  <c r="G915" i="14"/>
  <c r="G531" i="14"/>
  <c r="F591" i="14"/>
  <c r="BL591" i="21" s="1"/>
  <c r="F651" i="14"/>
  <c r="I864" i="14"/>
  <c r="BW864" i="21" s="1"/>
  <c r="I1035" i="14"/>
  <c r="I376" i="21"/>
  <c r="D606" i="13"/>
  <c r="D707" i="13"/>
  <c r="A707" i="13" s="1"/>
  <c r="D1073" i="13"/>
  <c r="D1081" i="13"/>
  <c r="I18" i="14"/>
  <c r="BW18" i="21" s="1"/>
  <c r="AP28" i="21"/>
  <c r="H111" i="14"/>
  <c r="BL328" i="21"/>
  <c r="H459" i="14"/>
  <c r="G651" i="14"/>
  <c r="G639" i="14" s="1"/>
  <c r="F952" i="14"/>
  <c r="T952" i="21" s="1"/>
  <c r="I1089" i="21"/>
  <c r="AP1090" i="21"/>
  <c r="F1095" i="14"/>
  <c r="F87" i="14"/>
  <c r="AP87" i="21" s="1"/>
  <c r="F111" i="14"/>
  <c r="F363" i="14"/>
  <c r="E592" i="14"/>
  <c r="A592" i="14" s="1"/>
  <c r="AP616" i="21"/>
  <c r="H859" i="14"/>
  <c r="BA859" i="21" s="1"/>
  <c r="I328" i="21"/>
  <c r="H25" i="14"/>
  <c r="BA25" i="21" s="1"/>
  <c r="D944" i="13"/>
  <c r="D948" i="13"/>
  <c r="H135" i="14"/>
  <c r="H195" i="14"/>
  <c r="H387" i="14"/>
  <c r="BL387" i="21" s="1"/>
  <c r="H447" i="14"/>
  <c r="H651" i="14"/>
  <c r="H687" i="14"/>
  <c r="H857" i="14"/>
  <c r="BA857" i="21" s="1"/>
  <c r="H861" i="14"/>
  <c r="BA861" i="21" s="1"/>
  <c r="G891" i="14"/>
  <c r="F1047" i="14"/>
  <c r="F1131" i="14"/>
  <c r="D405" i="13"/>
  <c r="H21" i="14"/>
  <c r="BA21" i="21" s="1"/>
  <c r="G159" i="14"/>
  <c r="AP184" i="21"/>
  <c r="F315" i="14"/>
  <c r="G339" i="14"/>
  <c r="BL376" i="21"/>
  <c r="H411" i="14"/>
  <c r="I580" i="21"/>
  <c r="I604" i="21"/>
  <c r="F615" i="14"/>
  <c r="H640" i="14"/>
  <c r="I652" i="21"/>
  <c r="I857" i="14"/>
  <c r="BW857" i="21" s="1"/>
  <c r="H864" i="14"/>
  <c r="BA864" i="21" s="1"/>
  <c r="G904" i="14"/>
  <c r="G927" i="14"/>
  <c r="G999" i="14"/>
  <c r="F1011" i="14"/>
  <c r="BL184" i="21"/>
  <c r="BL388" i="21"/>
  <c r="G387" i="14"/>
  <c r="G219" i="14"/>
  <c r="BL220" i="21"/>
  <c r="AP232" i="21"/>
  <c r="I232" i="21"/>
  <c r="G279" i="14"/>
  <c r="I280" i="21"/>
  <c r="AP308" i="21"/>
  <c r="AP388" i="21"/>
  <c r="F435" i="14"/>
  <c r="BL616" i="21"/>
  <c r="H615" i="14"/>
  <c r="I716" i="21"/>
  <c r="H711" i="14"/>
  <c r="H712" i="14"/>
  <c r="BA712" i="21" s="1"/>
  <c r="F939" i="14"/>
  <c r="G975" i="14"/>
  <c r="H999" i="14"/>
  <c r="I1000" i="21"/>
  <c r="H1011" i="14"/>
  <c r="I1036" i="14"/>
  <c r="I1071" i="14"/>
  <c r="F123" i="14"/>
  <c r="F858" i="14"/>
  <c r="T858" i="21" s="1"/>
  <c r="F860" i="14"/>
  <c r="T860" i="21" s="1"/>
  <c r="G903" i="14"/>
  <c r="F927" i="14"/>
  <c r="I545" i="14"/>
  <c r="BW545" i="21" s="1"/>
  <c r="BL52" i="21"/>
  <c r="H51" i="14"/>
  <c r="I87" i="14"/>
  <c r="I111" i="14"/>
  <c r="G255" i="14"/>
  <c r="AP387" i="21"/>
  <c r="G411" i="14"/>
  <c r="BL412" i="21"/>
  <c r="AP424" i="21"/>
  <c r="I459" i="14"/>
  <c r="I460" i="21"/>
  <c r="J532" i="14"/>
  <c r="J484" i="14" s="1"/>
  <c r="F531" i="14"/>
  <c r="K531" i="14" s="1"/>
  <c r="K483" i="14" s="1"/>
  <c r="A556" i="14"/>
  <c r="I591" i="14"/>
  <c r="I592" i="21"/>
  <c r="F675" i="14"/>
  <c r="F862" i="14"/>
  <c r="T862" i="21" s="1"/>
  <c r="H879" i="14"/>
  <c r="H891" i="14"/>
  <c r="G963" i="14"/>
  <c r="AP964" i="21"/>
  <c r="BL232" i="21"/>
  <c r="D929" i="13"/>
  <c r="D937" i="13"/>
  <c r="I27" i="14"/>
  <c r="AP41" i="21"/>
  <c r="F17" i="14"/>
  <c r="T17" i="21" s="1"/>
  <c r="F20" i="14"/>
  <c r="T20" i="21" s="1"/>
  <c r="F24" i="14"/>
  <c r="T24" i="21" s="1"/>
  <c r="F25" i="14"/>
  <c r="T25" i="21" s="1"/>
  <c r="F171" i="14"/>
  <c r="I195" i="14"/>
  <c r="I207" i="14"/>
  <c r="G243" i="14"/>
  <c r="BL280" i="21"/>
  <c r="BL316" i="21"/>
  <c r="H315" i="14"/>
  <c r="H339" i="14"/>
  <c r="G399" i="14"/>
  <c r="I447" i="14"/>
  <c r="I448" i="21"/>
  <c r="BL604" i="21"/>
  <c r="F664" i="14"/>
  <c r="T664" i="21" s="1"/>
  <c r="BL736" i="21"/>
  <c r="G867" i="14"/>
  <c r="BL868" i="21"/>
  <c r="G952" i="14"/>
  <c r="AE952" i="21" s="1"/>
  <c r="I954" i="21"/>
  <c r="I858" i="14"/>
  <c r="BW858" i="21" s="1"/>
  <c r="I860" i="14"/>
  <c r="BW860" i="21" s="1"/>
  <c r="I863" i="14"/>
  <c r="BW863" i="21" s="1"/>
  <c r="G987" i="14"/>
  <c r="I1085" i="21"/>
  <c r="AP1085" i="21"/>
  <c r="BL1085" i="21"/>
  <c r="AP1086" i="21"/>
  <c r="I1086" i="21"/>
  <c r="BL1086" i="21"/>
  <c r="BL1087" i="21"/>
  <c r="AP1087" i="21"/>
  <c r="I1087" i="21"/>
  <c r="I1088" i="21"/>
  <c r="AP1088" i="21"/>
  <c r="BL1088" i="21"/>
  <c r="BL1089" i="21"/>
  <c r="AP1089" i="21"/>
  <c r="BL1090" i="21"/>
  <c r="I1090" i="21"/>
  <c r="AP1091" i="21"/>
  <c r="I1091" i="21"/>
  <c r="BL1091" i="21"/>
  <c r="BL1092" i="21"/>
  <c r="AP1092" i="21"/>
  <c r="I1092" i="21"/>
  <c r="AP1093" i="21"/>
  <c r="I1093" i="21"/>
  <c r="BL1093" i="21"/>
  <c r="BL1094" i="21"/>
  <c r="I1094" i="21"/>
  <c r="AP1094" i="21"/>
  <c r="I1095" i="14"/>
  <c r="I1084" i="14"/>
  <c r="G1119" i="14"/>
  <c r="D416" i="13"/>
  <c r="A416" i="13" s="1"/>
  <c r="D420" i="13"/>
  <c r="D992" i="13"/>
  <c r="A992" i="13" s="1"/>
  <c r="D996" i="13"/>
  <c r="D1123" i="13"/>
  <c r="E44" i="14"/>
  <c r="A44" i="14" s="1"/>
  <c r="I51" i="14"/>
  <c r="F63" i="14"/>
  <c r="F75" i="14"/>
  <c r="J147" i="14"/>
  <c r="J148" i="14"/>
  <c r="G171" i="14"/>
  <c r="J208" i="14"/>
  <c r="F219" i="14"/>
  <c r="I315" i="14"/>
  <c r="I339" i="14"/>
  <c r="J352" i="14"/>
  <c r="F411" i="14"/>
  <c r="G435" i="14"/>
  <c r="I615" i="14"/>
  <c r="E648" i="14"/>
  <c r="A648" i="14" s="1"/>
  <c r="E652" i="14"/>
  <c r="A652" i="14" s="1"/>
  <c r="H664" i="14"/>
  <c r="BA664" i="21" s="1"/>
  <c r="G664" i="14"/>
  <c r="AE664" i="21" s="1"/>
  <c r="E688" i="14"/>
  <c r="A688" i="14" s="1"/>
  <c r="K700" i="14"/>
  <c r="I759" i="14"/>
  <c r="I760" i="14"/>
  <c r="BW760" i="21" s="1"/>
  <c r="G831" i="14"/>
  <c r="I832" i="21"/>
  <c r="I862" i="14"/>
  <c r="BW862" i="21" s="1"/>
  <c r="F867" i="14"/>
  <c r="F879" i="14"/>
  <c r="I879" i="14"/>
  <c r="G939" i="14"/>
  <c r="F963" i="14"/>
  <c r="F975" i="14"/>
  <c r="H975" i="14"/>
  <c r="H987" i="14"/>
  <c r="AP1096" i="21"/>
  <c r="F1107" i="14"/>
  <c r="H1119" i="14"/>
  <c r="AP52" i="21"/>
  <c r="I184" i="21"/>
  <c r="AP316" i="21"/>
  <c r="BL448" i="21"/>
  <c r="AP460" i="21"/>
  <c r="BL580" i="21"/>
  <c r="AP592" i="21"/>
  <c r="AP652" i="21"/>
  <c r="K64" i="14"/>
  <c r="E112" i="14"/>
  <c r="A112" i="14" s="1"/>
  <c r="AP112" i="21"/>
  <c r="I135" i="14"/>
  <c r="J160" i="14"/>
  <c r="G195" i="14"/>
  <c r="AP195" i="21" s="1"/>
  <c r="AP196" i="21"/>
  <c r="I219" i="14"/>
  <c r="I243" i="14"/>
  <c r="J340" i="14"/>
  <c r="G363" i="14"/>
  <c r="I387" i="14"/>
  <c r="I399" i="14"/>
  <c r="I411" i="14"/>
  <c r="E424" i="14"/>
  <c r="A424" i="14" s="1"/>
  <c r="I424" i="21"/>
  <c r="J628" i="14"/>
  <c r="E673" i="14"/>
  <c r="A673" i="14" s="1"/>
  <c r="G699" i="14"/>
  <c r="F723" i="14"/>
  <c r="J723" i="14" s="1"/>
  <c r="I711" i="14"/>
  <c r="J772" i="14"/>
  <c r="G760" i="14"/>
  <c r="AE760" i="21" s="1"/>
  <c r="AP784" i="21"/>
  <c r="BL796" i="21"/>
  <c r="I796" i="21"/>
  <c r="J808" i="14"/>
  <c r="F891" i="14"/>
  <c r="F915" i="14"/>
  <c r="H927" i="14"/>
  <c r="H939" i="14"/>
  <c r="I952" i="14"/>
  <c r="BW952" i="21" s="1"/>
  <c r="I975" i="14"/>
  <c r="G1047" i="14"/>
  <c r="BL1048" i="21"/>
  <c r="G1071" i="14"/>
  <c r="E1071" i="14" s="1"/>
  <c r="A1071" i="14" s="1"/>
  <c r="AP1072" i="21"/>
  <c r="G1131" i="14"/>
  <c r="AP1131" i="21" s="1"/>
  <c r="AP1132" i="21"/>
  <c r="AP280" i="21"/>
  <c r="AP328" i="21"/>
  <c r="AP376" i="21"/>
  <c r="BL460" i="21"/>
  <c r="BL592" i="21"/>
  <c r="AP604" i="21"/>
  <c r="BL652" i="21"/>
  <c r="AP736" i="21"/>
  <c r="AP1000" i="21"/>
  <c r="H27" i="14"/>
  <c r="H40" i="14"/>
  <c r="BA40" i="21" s="1"/>
  <c r="H87" i="14"/>
  <c r="BL88" i="21"/>
  <c r="H123" i="14"/>
  <c r="F135" i="14"/>
  <c r="F159" i="14"/>
  <c r="J244" i="14"/>
  <c r="J256" i="14"/>
  <c r="F339" i="14"/>
  <c r="K339" i="14" s="1"/>
  <c r="G351" i="14"/>
  <c r="E364" i="14"/>
  <c r="A364" i="14" s="1"/>
  <c r="BL364" i="21"/>
  <c r="J400" i="14"/>
  <c r="H435" i="14"/>
  <c r="I435" i="14"/>
  <c r="G447" i="14"/>
  <c r="AP447" i="21" s="1"/>
  <c r="G459" i="14"/>
  <c r="H531" i="14"/>
  <c r="I531" i="14"/>
  <c r="K556" i="14"/>
  <c r="F603" i="14"/>
  <c r="F640" i="14"/>
  <c r="G687" i="14"/>
  <c r="AP687" i="21" s="1"/>
  <c r="F712" i="14"/>
  <c r="T712" i="21" s="1"/>
  <c r="F747" i="14"/>
  <c r="F760" i="14"/>
  <c r="T760" i="21" s="1"/>
  <c r="H783" i="14"/>
  <c r="G879" i="14"/>
  <c r="AP880" i="21"/>
  <c r="AP976" i="21"/>
  <c r="F987" i="14"/>
  <c r="F999" i="14"/>
  <c r="G1011" i="14"/>
  <c r="AP1012" i="21"/>
  <c r="I1040" i="21"/>
  <c r="AP1043" i="21"/>
  <c r="AP1044" i="21"/>
  <c r="AP1046" i="21"/>
  <c r="H1071" i="14"/>
  <c r="H1095" i="14"/>
  <c r="G1107" i="14"/>
  <c r="H1131" i="14"/>
  <c r="AP207" i="21"/>
  <c r="D838" i="13"/>
  <c r="A838" i="13" s="1"/>
  <c r="D842" i="13"/>
  <c r="A842" i="13" s="1"/>
  <c r="D811" i="8"/>
  <c r="A811" i="8" s="1"/>
  <c r="D815" i="8"/>
  <c r="A815" i="8" s="1"/>
  <c r="D800" i="13"/>
  <c r="D804" i="13"/>
  <c r="I903" i="12"/>
  <c r="D691" i="13"/>
  <c r="D750" i="13"/>
  <c r="D758" i="13"/>
  <c r="A758" i="13" s="1"/>
  <c r="D981" i="13"/>
  <c r="A981" i="13" s="1"/>
  <c r="D985" i="13"/>
  <c r="A985" i="13" s="1"/>
  <c r="I760" i="12"/>
  <c r="BV760" i="21" s="1"/>
  <c r="D968" i="13"/>
  <c r="A968" i="13" s="1"/>
  <c r="D972" i="13"/>
  <c r="G963" i="12"/>
  <c r="D137" i="13"/>
  <c r="D141" i="13"/>
  <c r="D145" i="13"/>
  <c r="F24" i="12"/>
  <c r="S24" i="21" s="1"/>
  <c r="D125" i="13"/>
  <c r="D129" i="13"/>
  <c r="D133" i="13"/>
  <c r="F999" i="12"/>
  <c r="D1015" i="8"/>
  <c r="A1015" i="8" s="1"/>
  <c r="D692" i="13"/>
  <c r="D696" i="13"/>
  <c r="D881" i="13"/>
  <c r="A881" i="13" s="1"/>
  <c r="D889" i="13"/>
  <c r="D1076" i="13"/>
  <c r="D1080" i="13"/>
  <c r="F183" i="12"/>
  <c r="I862" i="12"/>
  <c r="BV862" i="21" s="1"/>
  <c r="F879" i="12"/>
  <c r="D248" i="13"/>
  <c r="D258" i="13"/>
  <c r="D266" i="13"/>
  <c r="D346" i="13"/>
  <c r="D614" i="13"/>
  <c r="D694" i="13"/>
  <c r="D737" i="13"/>
  <c r="A737" i="13" s="1"/>
  <c r="D745" i="13"/>
  <c r="A745" i="13" s="1"/>
  <c r="D753" i="13"/>
  <c r="D811" i="13"/>
  <c r="D836" i="13"/>
  <c r="A836" i="13" s="1"/>
  <c r="D969" i="13"/>
  <c r="A969" i="13" s="1"/>
  <c r="D980" i="13"/>
  <c r="A980" i="13" s="1"/>
  <c r="D984" i="13"/>
  <c r="A984" i="13" s="1"/>
  <c r="D1078" i="13"/>
  <c r="I615" i="12"/>
  <c r="I783" i="12"/>
  <c r="D440" i="8"/>
  <c r="A440" i="8" s="1"/>
  <c r="D444" i="8"/>
  <c r="A444" i="8" s="1"/>
  <c r="D461" i="8"/>
  <c r="A461" i="8" s="1"/>
  <c r="D465" i="8"/>
  <c r="A465" i="8" s="1"/>
  <c r="D469" i="8"/>
  <c r="A469" i="8" s="1"/>
  <c r="D917" i="8"/>
  <c r="A917" i="8" s="1"/>
  <c r="D921" i="8"/>
  <c r="A921" i="8" s="1"/>
  <c r="D925" i="8"/>
  <c r="A925" i="8" s="1"/>
  <c r="D197" i="13"/>
  <c r="D205" i="13"/>
  <c r="D223" i="13"/>
  <c r="D442" i="13"/>
  <c r="D452" i="13"/>
  <c r="A500" i="18" s="1"/>
  <c r="D456" i="13"/>
  <c r="A504" i="18" s="1"/>
  <c r="D557" i="13"/>
  <c r="A557" i="13" s="1"/>
  <c r="D561" i="13"/>
  <c r="A561" i="13" s="1"/>
  <c r="D611" i="13"/>
  <c r="D622" i="13"/>
  <c r="D656" i="13"/>
  <c r="A656" i="13" s="1"/>
  <c r="D660" i="13"/>
  <c r="A660" i="13" s="1"/>
  <c r="D738" i="13"/>
  <c r="D742" i="13"/>
  <c r="D773" i="13"/>
  <c r="D777" i="13"/>
  <c r="A777" i="13" s="1"/>
  <c r="D788" i="13"/>
  <c r="D792" i="13"/>
  <c r="D812" i="13"/>
  <c r="D816" i="13"/>
  <c r="D1052" i="13"/>
  <c r="D1056" i="13"/>
  <c r="I40" i="12"/>
  <c r="BV40" i="21" s="1"/>
  <c r="F135" i="12"/>
  <c r="F747" i="12"/>
  <c r="G640" i="12"/>
  <c r="G447" i="12"/>
  <c r="F459" i="12"/>
  <c r="F904" i="12"/>
  <c r="AO1085" i="21"/>
  <c r="AO1086" i="21"/>
  <c r="BK1090" i="21"/>
  <c r="AO1094" i="21"/>
  <c r="F640" i="12"/>
  <c r="G664" i="12"/>
  <c r="AD664" i="21" s="1"/>
  <c r="AO736" i="21"/>
  <c r="BK1120" i="21"/>
  <c r="D67" i="13"/>
  <c r="H195" i="12"/>
  <c r="D71" i="13"/>
  <c r="D989" i="8"/>
  <c r="A989" i="8" s="1"/>
  <c r="D77" i="13"/>
  <c r="A77" i="13" s="1"/>
  <c r="D81" i="13"/>
  <c r="A81" i="13" s="1"/>
  <c r="D85" i="13"/>
  <c r="D151" i="13"/>
  <c r="A151" i="13" s="1"/>
  <c r="D155" i="13"/>
  <c r="D226" i="13"/>
  <c r="D630" i="13"/>
  <c r="A630" i="13" s="1"/>
  <c r="D638" i="13"/>
  <c r="D801" i="13"/>
  <c r="A801" i="13" s="1"/>
  <c r="D835" i="13"/>
  <c r="A835" i="13" s="1"/>
  <c r="D921" i="13"/>
  <c r="A921" i="13" s="1"/>
  <c r="H1119" i="12"/>
  <c r="D943" i="8"/>
  <c r="D993" i="8"/>
  <c r="A993" i="8" s="1"/>
  <c r="D65" i="13"/>
  <c r="D69" i="13"/>
  <c r="D73" i="13"/>
  <c r="D91" i="13"/>
  <c r="D287" i="13"/>
  <c r="D381" i="13"/>
  <c r="A381" i="13" s="1"/>
  <c r="D392" i="13"/>
  <c r="A392" i="13" s="1"/>
  <c r="D396" i="13"/>
  <c r="D440" i="13"/>
  <c r="D444" i="13"/>
  <c r="D587" i="13"/>
  <c r="D897" i="13"/>
  <c r="D990" i="13"/>
  <c r="D998" i="13"/>
  <c r="G687" i="12"/>
  <c r="F915" i="12"/>
  <c r="F1071" i="12"/>
  <c r="I1084" i="12"/>
  <c r="D620" i="8"/>
  <c r="A620" i="8" s="1"/>
  <c r="D441" i="8"/>
  <c r="A441" i="8" s="1"/>
  <c r="D729" i="13"/>
  <c r="D896" i="13"/>
  <c r="D900" i="13"/>
  <c r="D1014" i="13"/>
  <c r="A1014" i="13" s="1"/>
  <c r="D1022" i="13"/>
  <c r="F18" i="12"/>
  <c r="S18" i="21" s="1"/>
  <c r="F651" i="12"/>
  <c r="F735" i="12"/>
  <c r="F860" i="12"/>
  <c r="S860" i="21" s="1"/>
  <c r="F867" i="12"/>
  <c r="D437" i="8"/>
  <c r="A437" i="8" s="1"/>
  <c r="D445" i="8"/>
  <c r="A445" i="8" s="1"/>
  <c r="D97" i="13"/>
  <c r="D127" i="13"/>
  <c r="D131" i="13"/>
  <c r="D162" i="13"/>
  <c r="A162" i="13" s="1"/>
  <c r="D166" i="13"/>
  <c r="D170" i="13"/>
  <c r="A170" i="13" s="1"/>
  <c r="D191" i="13"/>
  <c r="D234" i="13"/>
  <c r="D242" i="13"/>
  <c r="D245" i="13"/>
  <c r="D253" i="13"/>
  <c r="A253" i="13" s="1"/>
  <c r="D263" i="13"/>
  <c r="D285" i="13"/>
  <c r="D295" i="13"/>
  <c r="D317" i="13"/>
  <c r="D325" i="13"/>
  <c r="D332" i="13"/>
  <c r="A332" i="13" s="1"/>
  <c r="D336" i="13"/>
  <c r="A336" i="13" s="1"/>
  <c r="D343" i="13"/>
  <c r="D354" i="13"/>
  <c r="D362" i="13"/>
  <c r="D368" i="13"/>
  <c r="D372" i="13"/>
  <c r="D383" i="13"/>
  <c r="D635" i="13"/>
  <c r="A635" i="13" s="1"/>
  <c r="D884" i="13"/>
  <c r="D888" i="13"/>
  <c r="A888" i="13" s="1"/>
  <c r="D932" i="13"/>
  <c r="D936" i="13"/>
  <c r="BK28" i="21"/>
  <c r="AO184" i="21"/>
  <c r="H291" i="12"/>
  <c r="G339" i="12"/>
  <c r="BK376" i="21"/>
  <c r="G435" i="12"/>
  <c r="G651" i="12"/>
  <c r="G675" i="12"/>
  <c r="I861" i="12"/>
  <c r="BV861" i="21" s="1"/>
  <c r="AO880" i="21"/>
  <c r="I858" i="12"/>
  <c r="BV858" i="21" s="1"/>
  <c r="H1087" i="21"/>
  <c r="D624" i="8"/>
  <c r="A624" i="8" s="1"/>
  <c r="D920" i="13"/>
  <c r="D924" i="13"/>
  <c r="D1115" i="13"/>
  <c r="AO328" i="21"/>
  <c r="H352" i="21"/>
  <c r="H760" i="12"/>
  <c r="AZ760" i="21" s="1"/>
  <c r="I857" i="12"/>
  <c r="BV857" i="21" s="1"/>
  <c r="I866" i="12"/>
  <c r="BV866" i="21" s="1"/>
  <c r="G891" i="12"/>
  <c r="H892" i="21"/>
  <c r="F863" i="12"/>
  <c r="S863" i="21" s="1"/>
  <c r="F864" i="12"/>
  <c r="S864" i="21" s="1"/>
  <c r="F865" i="12"/>
  <c r="S865" i="21" s="1"/>
  <c r="G927" i="12"/>
  <c r="BK928" i="21"/>
  <c r="G858" i="12"/>
  <c r="AD858" i="21" s="1"/>
  <c r="D679" i="13"/>
  <c r="A679" i="13" s="1"/>
  <c r="D683" i="13"/>
  <c r="D740" i="13"/>
  <c r="D744" i="13"/>
  <c r="D752" i="13"/>
  <c r="D756" i="13"/>
  <c r="E292" i="12"/>
  <c r="A292" i="12" s="1"/>
  <c r="BK580" i="21"/>
  <c r="F591" i="12"/>
  <c r="G747" i="12"/>
  <c r="J747" i="12" s="1"/>
  <c r="D113" i="13"/>
  <c r="D117" i="13"/>
  <c r="D121" i="13"/>
  <c r="D149" i="13"/>
  <c r="D153" i="13"/>
  <c r="A153" i="13" s="1"/>
  <c r="D157" i="13"/>
  <c r="D188" i="13"/>
  <c r="A188" i="13" s="1"/>
  <c r="D192" i="13"/>
  <c r="A192" i="13" s="1"/>
  <c r="D213" i="13"/>
  <c r="D453" i="13"/>
  <c r="A501" i="18" s="1"/>
  <c r="D653" i="13"/>
  <c r="A653" i="13" s="1"/>
  <c r="D657" i="13"/>
  <c r="A657" i="13" s="1"/>
  <c r="D661" i="13"/>
  <c r="D803" i="13"/>
  <c r="A803" i="13" s="1"/>
  <c r="D1124" i="13"/>
  <c r="A1124" i="13" s="1"/>
  <c r="D1128" i="13"/>
  <c r="F20" i="12"/>
  <c r="S20" i="21" s="1"/>
  <c r="H28" i="21"/>
  <c r="F159" i="12"/>
  <c r="G183" i="12"/>
  <c r="F195" i="12"/>
  <c r="AO196" i="21"/>
  <c r="G387" i="12"/>
  <c r="F399" i="12"/>
  <c r="I865" i="12"/>
  <c r="BV865" i="21" s="1"/>
  <c r="F963" i="12"/>
  <c r="H351" i="12"/>
  <c r="I987" i="12"/>
  <c r="D29" i="13"/>
  <c r="D33" i="13"/>
  <c r="A33" i="13" s="1"/>
  <c r="D37" i="13"/>
  <c r="A37" i="13" s="1"/>
  <c r="D55" i="13"/>
  <c r="A55" i="13" s="1"/>
  <c r="D59" i="13"/>
  <c r="D115" i="13"/>
  <c r="D119" i="13"/>
  <c r="A119" i="13" s="1"/>
  <c r="D165" i="13"/>
  <c r="D169" i="13"/>
  <c r="A169" i="13" s="1"/>
  <c r="D186" i="13"/>
  <c r="D194" i="13"/>
  <c r="D215" i="13"/>
  <c r="D378" i="13"/>
  <c r="A378" i="13" s="1"/>
  <c r="D386" i="13"/>
  <c r="D389" i="13"/>
  <c r="D397" i="13"/>
  <c r="A397" i="13" s="1"/>
  <c r="D437" i="13"/>
  <c r="D445" i="13"/>
  <c r="D560" i="13"/>
  <c r="A560" i="13" s="1"/>
  <c r="D704" i="13"/>
  <c r="D708" i="13"/>
  <c r="D872" i="13"/>
  <c r="D876" i="13"/>
  <c r="D1112" i="13"/>
  <c r="D1116" i="13"/>
  <c r="F25" i="12"/>
  <c r="S25" i="21" s="1"/>
  <c r="F51" i="12"/>
  <c r="F315" i="12"/>
  <c r="H339" i="12"/>
  <c r="G723" i="12"/>
  <c r="G1119" i="12"/>
  <c r="H580" i="21"/>
  <c r="F171" i="12"/>
  <c r="G315" i="12"/>
  <c r="H327" i="12"/>
  <c r="BK328" i="21"/>
  <c r="J339" i="12"/>
  <c r="H735" i="12"/>
  <c r="BK736" i="21"/>
  <c r="H747" i="12"/>
  <c r="BK748" i="21"/>
  <c r="AO160" i="21"/>
  <c r="G159" i="12"/>
  <c r="H435" i="12"/>
  <c r="BK436" i="21"/>
  <c r="F531" i="12"/>
  <c r="BK880" i="21"/>
  <c r="H879" i="12"/>
  <c r="F862" i="12"/>
  <c r="S862" i="21" s="1"/>
  <c r="H904" i="12"/>
  <c r="AZ904" i="21" s="1"/>
  <c r="G861" i="12"/>
  <c r="AD861" i="21" s="1"/>
  <c r="H1071" i="12"/>
  <c r="H19" i="12"/>
  <c r="AZ19" i="21" s="1"/>
  <c r="AO27" i="21"/>
  <c r="AO28" i="21"/>
  <c r="G63" i="12"/>
  <c r="K136" i="12"/>
  <c r="H196" i="21"/>
  <c r="F231" i="12"/>
  <c r="E314" i="12"/>
  <c r="A314" i="12" s="1"/>
  <c r="H376" i="21"/>
  <c r="G411" i="12"/>
  <c r="F627" i="12"/>
  <c r="F639" i="12"/>
  <c r="H651" i="12"/>
  <c r="G651" i="8" s="1"/>
  <c r="BE651" i="21" s="1"/>
  <c r="BK652" i="21"/>
  <c r="H640" i="12"/>
  <c r="F699" i="12"/>
  <c r="H1047" i="12"/>
  <c r="AO376" i="21"/>
  <c r="F555" i="12"/>
  <c r="E555" i="8" s="1"/>
  <c r="X555" i="21" s="1"/>
  <c r="F603" i="12"/>
  <c r="I675" i="12"/>
  <c r="I664" i="12"/>
  <c r="BV664" i="21" s="1"/>
  <c r="H723" i="12"/>
  <c r="BK765" i="21"/>
  <c r="H783" i="12"/>
  <c r="F1107" i="12"/>
  <c r="H75" i="12"/>
  <c r="G207" i="12"/>
  <c r="H447" i="12"/>
  <c r="AO674" i="21"/>
  <c r="F859" i="12"/>
  <c r="S859" i="21" s="1"/>
  <c r="G999" i="12"/>
  <c r="H1000" i="21"/>
  <c r="D809" i="8"/>
  <c r="A809" i="8" s="1"/>
  <c r="D813" i="8"/>
  <c r="A813" i="8" s="1"/>
  <c r="D817" i="8"/>
  <c r="A817" i="8" s="1"/>
  <c r="D173" i="13"/>
  <c r="A173" i="13" s="1"/>
  <c r="D177" i="13"/>
  <c r="D181" i="13"/>
  <c r="A181" i="13" s="1"/>
  <c r="D212" i="13"/>
  <c r="D216" i="13"/>
  <c r="D463" i="13"/>
  <c r="D598" i="13"/>
  <c r="D798" i="13"/>
  <c r="A798" i="13" s="1"/>
  <c r="D806" i="13"/>
  <c r="D899" i="13"/>
  <c r="A899" i="13" s="1"/>
  <c r="D1075" i="13"/>
  <c r="D1102" i="13"/>
  <c r="D1113" i="13"/>
  <c r="D1134" i="13"/>
  <c r="D1142" i="13"/>
  <c r="H49" i="21"/>
  <c r="H25" i="12"/>
  <c r="AZ25" i="21" s="1"/>
  <c r="G51" i="12"/>
  <c r="BK112" i="21"/>
  <c r="E184" i="12"/>
  <c r="A184" i="12" s="1"/>
  <c r="I279" i="12"/>
  <c r="I291" i="12"/>
  <c r="AO307" i="21"/>
  <c r="AO310" i="21"/>
  <c r="AO311" i="21"/>
  <c r="E340" i="12"/>
  <c r="A340" i="12" s="1"/>
  <c r="BK352" i="21"/>
  <c r="AO352" i="21"/>
  <c r="G399" i="12"/>
  <c r="AO400" i="21"/>
  <c r="AO460" i="21"/>
  <c r="G459" i="12"/>
  <c r="G591" i="12"/>
  <c r="F615" i="12"/>
  <c r="F831" i="12"/>
  <c r="F1011" i="12"/>
  <c r="AO1096" i="21"/>
  <c r="G1095" i="12"/>
  <c r="I1119" i="12"/>
  <c r="H1120" i="21"/>
  <c r="G1131" i="12"/>
  <c r="AO1132" i="21"/>
  <c r="D439" i="8"/>
  <c r="A439" i="8" s="1"/>
  <c r="D464" i="8"/>
  <c r="A464" i="8" s="1"/>
  <c r="D617" i="8"/>
  <c r="A617" i="8" s="1"/>
  <c r="D625" i="8"/>
  <c r="A625" i="8" s="1"/>
  <c r="D1013" i="8"/>
  <c r="A1013" i="8" s="1"/>
  <c r="D200" i="13"/>
  <c r="D204" i="13"/>
  <c r="D237" i="13"/>
  <c r="A237" i="13" s="1"/>
  <c r="D320" i="13"/>
  <c r="D324" i="13"/>
  <c r="D335" i="13"/>
  <c r="A335" i="13" s="1"/>
  <c r="D357" i="13"/>
  <c r="D367" i="13"/>
  <c r="D404" i="13"/>
  <c r="D408" i="13"/>
  <c r="A408" i="13" s="1"/>
  <c r="D415" i="13"/>
  <c r="D426" i="13"/>
  <c r="D434" i="13"/>
  <c r="D455" i="13"/>
  <c r="D466" i="13"/>
  <c r="D593" i="13"/>
  <c r="A593" i="13" s="1"/>
  <c r="D601" i="13"/>
  <c r="D617" i="13"/>
  <c r="D625" i="13"/>
  <c r="D659" i="13"/>
  <c r="D731" i="13"/>
  <c r="A731" i="13" s="1"/>
  <c r="D776" i="13"/>
  <c r="D837" i="13"/>
  <c r="A837" i="13" s="1"/>
  <c r="D841" i="13"/>
  <c r="A841" i="13" s="1"/>
  <c r="D883" i="13"/>
  <c r="D931" i="13"/>
  <c r="A931" i="13" s="1"/>
  <c r="D1055" i="13"/>
  <c r="D1126" i="13"/>
  <c r="D1137" i="13"/>
  <c r="I75" i="12"/>
  <c r="H100" i="12"/>
  <c r="AZ100" i="21" s="1"/>
  <c r="E160" i="12"/>
  <c r="A160" i="12" s="1"/>
  <c r="K172" i="12"/>
  <c r="I183" i="12"/>
  <c r="F279" i="12"/>
  <c r="F291" i="12"/>
  <c r="I327" i="12"/>
  <c r="I363" i="12"/>
  <c r="I387" i="12"/>
  <c r="H399" i="12"/>
  <c r="H411" i="12"/>
  <c r="I435" i="12"/>
  <c r="H459" i="12"/>
  <c r="G531" i="12"/>
  <c r="H591" i="12"/>
  <c r="G603" i="12"/>
  <c r="G639" i="12"/>
  <c r="I651" i="12"/>
  <c r="H651" i="8" s="1"/>
  <c r="CA651" i="21" s="1"/>
  <c r="BK688" i="21"/>
  <c r="AO688" i="21"/>
  <c r="I712" i="12"/>
  <c r="BV712" i="21" s="1"/>
  <c r="I747" i="12"/>
  <c r="H771" i="12"/>
  <c r="H772" i="21"/>
  <c r="G807" i="12"/>
  <c r="I879" i="12"/>
  <c r="I904" i="12"/>
  <c r="BV904" i="21" s="1"/>
  <c r="F939" i="12"/>
  <c r="I1047" i="12"/>
  <c r="I1071" i="12"/>
  <c r="BK1087" i="21"/>
  <c r="AO1087" i="21"/>
  <c r="H1088" i="21"/>
  <c r="AO1088" i="21"/>
  <c r="BK1089" i="21"/>
  <c r="AO1089" i="21"/>
  <c r="H1090" i="21"/>
  <c r="H1091" i="21"/>
  <c r="H1092" i="21"/>
  <c r="K1093" i="12"/>
  <c r="G1107" i="12"/>
  <c r="AO1120" i="21"/>
  <c r="BK1088" i="21"/>
  <c r="BK1094" i="21"/>
  <c r="AO1091" i="21"/>
  <c r="H1089" i="21"/>
  <c r="F447" i="12"/>
  <c r="I459" i="12"/>
  <c r="H531" i="12"/>
  <c r="G555" i="12"/>
  <c r="H555" i="12"/>
  <c r="G555" i="8" s="1"/>
  <c r="BE555" i="21" s="1"/>
  <c r="F579" i="12"/>
  <c r="H603" i="12"/>
  <c r="G615" i="12"/>
  <c r="H615" i="12"/>
  <c r="H627" i="12"/>
  <c r="G699" i="12"/>
  <c r="H699" i="12"/>
  <c r="F712" i="12"/>
  <c r="S712" i="21" s="1"/>
  <c r="AO748" i="21"/>
  <c r="G795" i="12"/>
  <c r="AO796" i="21"/>
  <c r="H807" i="12"/>
  <c r="G831" i="12"/>
  <c r="H831" i="12"/>
  <c r="G857" i="12"/>
  <c r="AD857" i="21" s="1"/>
  <c r="G866" i="12"/>
  <c r="AD866" i="21" s="1"/>
  <c r="BK892" i="21"/>
  <c r="AO892" i="21"/>
  <c r="H928" i="21"/>
  <c r="G939" i="12"/>
  <c r="BK964" i="21"/>
  <c r="AO964" i="21"/>
  <c r="G952" i="12"/>
  <c r="AD952" i="21" s="1"/>
  <c r="G987" i="12"/>
  <c r="AO988" i="21"/>
  <c r="G1011" i="12"/>
  <c r="F1036" i="12"/>
  <c r="J1036" i="12" s="1"/>
  <c r="H1095" i="12"/>
  <c r="I1095" i="12"/>
  <c r="F1119" i="12"/>
  <c r="I1131" i="12"/>
  <c r="BK196" i="21"/>
  <c r="AO436" i="21"/>
  <c r="AO580" i="21"/>
  <c r="H688" i="21"/>
  <c r="H964" i="21"/>
  <c r="AO1092" i="21"/>
  <c r="H1094" i="21"/>
  <c r="BK1091" i="21"/>
  <c r="D443" i="8"/>
  <c r="A443" i="8" s="1"/>
  <c r="D468" i="8"/>
  <c r="A468" i="8" s="1"/>
  <c r="D621" i="8"/>
  <c r="A621" i="8" s="1"/>
  <c r="D1017" i="8"/>
  <c r="A1017" i="8" s="1"/>
  <c r="D380" i="8"/>
  <c r="A380" i="8" s="1"/>
  <c r="D384" i="8"/>
  <c r="A384" i="8" s="1"/>
  <c r="D463" i="8"/>
  <c r="A463" i="8" s="1"/>
  <c r="D467" i="8"/>
  <c r="A467" i="8" s="1"/>
  <c r="D919" i="8"/>
  <c r="A919" i="8" s="1"/>
  <c r="D923" i="8"/>
  <c r="A923" i="8" s="1"/>
  <c r="D32" i="13"/>
  <c r="A32" i="13" s="1"/>
  <c r="D164" i="13"/>
  <c r="D168" i="13"/>
  <c r="D199" i="13"/>
  <c r="A199" i="13" s="1"/>
  <c r="D293" i="13"/>
  <c r="D301" i="13"/>
  <c r="D319" i="13"/>
  <c r="D330" i="13"/>
  <c r="A330" i="13" s="1"/>
  <c r="D338" i="13"/>
  <c r="A338" i="13" s="1"/>
  <c r="D341" i="13"/>
  <c r="D349" i="13"/>
  <c r="D356" i="13"/>
  <c r="D360" i="13"/>
  <c r="A360" i="13" s="1"/>
  <c r="D370" i="13"/>
  <c r="D407" i="13"/>
  <c r="D418" i="13"/>
  <c r="D429" i="13"/>
  <c r="D450" i="13"/>
  <c r="A498" i="18" s="1"/>
  <c r="D458" i="13"/>
  <c r="A506" i="18" s="1"/>
  <c r="D461" i="13"/>
  <c r="D469" i="13"/>
  <c r="D559" i="13"/>
  <c r="A559" i="13" s="1"/>
  <c r="D596" i="13"/>
  <c r="D600" i="13"/>
  <c r="D609" i="13"/>
  <c r="A609" i="13" s="1"/>
  <c r="D620" i="13"/>
  <c r="D624" i="13"/>
  <c r="D633" i="13"/>
  <c r="A633" i="13" s="1"/>
  <c r="D654" i="13"/>
  <c r="A654" i="13" s="1"/>
  <c r="D662" i="13"/>
  <c r="A662" i="13" s="1"/>
  <c r="D726" i="13"/>
  <c r="D734" i="13"/>
  <c r="D775" i="13"/>
  <c r="A775" i="13" s="1"/>
  <c r="D790" i="13"/>
  <c r="A790" i="13" s="1"/>
  <c r="D886" i="13"/>
  <c r="D945" i="13"/>
  <c r="D979" i="13"/>
  <c r="A979" i="13" s="1"/>
  <c r="D983" i="13"/>
  <c r="D1004" i="13"/>
  <c r="D1008" i="13"/>
  <c r="D1050" i="13"/>
  <c r="D1058" i="13"/>
  <c r="D1100" i="13"/>
  <c r="D1104" i="13"/>
  <c r="D1121" i="13"/>
  <c r="D1129" i="13"/>
  <c r="D1136" i="13"/>
  <c r="D1140" i="13"/>
  <c r="F22" i="12"/>
  <c r="S22" i="21" s="1"/>
  <c r="I51" i="12"/>
  <c r="H63" i="12"/>
  <c r="I63" i="12"/>
  <c r="H135" i="12"/>
  <c r="I135" i="12"/>
  <c r="I159" i="12"/>
  <c r="H207" i="12"/>
  <c r="I207" i="12"/>
  <c r="G231" i="12"/>
  <c r="I315" i="12"/>
  <c r="F363" i="12"/>
  <c r="F387" i="12"/>
  <c r="G423" i="12"/>
  <c r="AO424" i="21"/>
  <c r="D379" i="8"/>
  <c r="A379" i="8" s="1"/>
  <c r="D383" i="8"/>
  <c r="A383" i="8" s="1"/>
  <c r="D941" i="8"/>
  <c r="A941" i="8" s="1"/>
  <c r="D945" i="8"/>
  <c r="A945" i="8" s="1"/>
  <c r="D949" i="8"/>
  <c r="A949" i="8" s="1"/>
  <c r="D31" i="13"/>
  <c r="D35" i="13"/>
  <c r="A35" i="13" s="1"/>
  <c r="D139" i="13"/>
  <c r="D143" i="13"/>
  <c r="D202" i="13"/>
  <c r="D224" i="13"/>
  <c r="D228" i="13"/>
  <c r="D239" i="13"/>
  <c r="D250" i="13"/>
  <c r="D260" i="13"/>
  <c r="A260" i="13" s="1"/>
  <c r="D264" i="13"/>
  <c r="A264" i="13" s="1"/>
  <c r="D282" i="13"/>
  <c r="D290" i="13"/>
  <c r="A290" i="13" s="1"/>
  <c r="D296" i="13"/>
  <c r="D300" i="13"/>
  <c r="D322" i="13"/>
  <c r="A322" i="13" s="1"/>
  <c r="D333" i="13"/>
  <c r="D337" i="13"/>
  <c r="D344" i="13"/>
  <c r="A344" i="13" s="1"/>
  <c r="D348" i="13"/>
  <c r="D359" i="13"/>
  <c r="D365" i="13"/>
  <c r="A365" i="13" s="1"/>
  <c r="D373" i="13"/>
  <c r="D380" i="13"/>
  <c r="D384" i="13"/>
  <c r="D391" i="13"/>
  <c r="D402" i="13"/>
  <c r="D410" i="13"/>
  <c r="D413" i="13"/>
  <c r="D421" i="13"/>
  <c r="D428" i="13"/>
  <c r="A428" i="13" s="1"/>
  <c r="D432" i="13"/>
  <c r="D439" i="13"/>
  <c r="D464" i="13"/>
  <c r="D468" i="13"/>
  <c r="D595" i="13"/>
  <c r="D612" i="13"/>
  <c r="D632" i="13"/>
  <c r="D636" i="13"/>
  <c r="A636" i="13" s="1"/>
  <c r="D678" i="13"/>
  <c r="D682" i="13"/>
  <c r="D686" i="13"/>
  <c r="D739" i="13"/>
  <c r="A739" i="13" s="1"/>
  <c r="D755" i="13"/>
  <c r="D809" i="13"/>
  <c r="D817" i="13"/>
  <c r="D870" i="13"/>
  <c r="D878" i="13"/>
  <c r="D923" i="13"/>
  <c r="D971" i="13"/>
  <c r="D982" i="13"/>
  <c r="A982" i="13" s="1"/>
  <c r="D986" i="13"/>
  <c r="A986" i="13" s="1"/>
  <c r="D1003" i="13"/>
  <c r="D1139" i="13"/>
  <c r="F17" i="12"/>
  <c r="S17" i="21" s="1"/>
  <c r="F23" i="12"/>
  <c r="S23" i="21" s="1"/>
  <c r="H27" i="21"/>
  <c r="BK27" i="21"/>
  <c r="E64" i="12"/>
  <c r="A64" i="12" s="1"/>
  <c r="G75" i="12"/>
  <c r="F123" i="12"/>
  <c r="F147" i="12"/>
  <c r="E208" i="12"/>
  <c r="A208" i="12" s="1"/>
  <c r="F219" i="12"/>
  <c r="H231" i="12"/>
  <c r="I231" i="12"/>
  <c r="E280" i="12"/>
  <c r="A280" i="12" s="1"/>
  <c r="I339" i="12"/>
  <c r="G363" i="12"/>
  <c r="F411" i="12"/>
  <c r="F423" i="12"/>
  <c r="H423" i="12"/>
  <c r="F435" i="12"/>
  <c r="E435" i="13" s="1"/>
  <c r="G579" i="12"/>
  <c r="I603" i="12"/>
  <c r="I640" i="12"/>
  <c r="H668" i="21"/>
  <c r="AO672" i="21"/>
  <c r="F675" i="12"/>
  <c r="H675" i="12"/>
  <c r="H716" i="21"/>
  <c r="BK720" i="21"/>
  <c r="F723" i="12"/>
  <c r="AO772" i="21"/>
  <c r="G783" i="12"/>
  <c r="AO784" i="21"/>
  <c r="H795" i="12"/>
  <c r="H859" i="12"/>
  <c r="AZ859" i="21" s="1"/>
  <c r="H864" i="12"/>
  <c r="AZ864" i="21" s="1"/>
  <c r="G867" i="12"/>
  <c r="AO868" i="21"/>
  <c r="G915" i="12"/>
  <c r="F915" i="8" s="1"/>
  <c r="AI915" i="21" s="1"/>
  <c r="H956" i="21"/>
  <c r="AO960" i="21"/>
  <c r="G1047" i="12"/>
  <c r="G1071" i="12"/>
  <c r="AO1072" i="21"/>
  <c r="E1085" i="12"/>
  <c r="H1085" i="21"/>
  <c r="E1086" i="12"/>
  <c r="H1086" i="21"/>
  <c r="I1107" i="12"/>
  <c r="AO652" i="21"/>
  <c r="AO676" i="21"/>
  <c r="AO928" i="21"/>
  <c r="BK1092" i="21"/>
  <c r="AO1090" i="21"/>
  <c r="A979" i="9"/>
  <c r="A980" i="9"/>
  <c r="A981" i="9"/>
  <c r="E1090" i="7"/>
  <c r="W1090" i="21" s="1"/>
  <c r="E1094" i="7"/>
  <c r="W1094" i="21" s="1"/>
  <c r="A557" i="9"/>
  <c r="A559" i="9"/>
  <c r="A560" i="9"/>
  <c r="A561" i="9"/>
  <c r="A683" i="9"/>
  <c r="A684" i="9"/>
  <c r="A686" i="9"/>
  <c r="A773" i="9"/>
  <c r="A774" i="9"/>
  <c r="A775" i="9"/>
  <c r="A776" i="9"/>
  <c r="A777" i="9"/>
  <c r="A839" i="9"/>
  <c r="A841" i="9"/>
  <c r="A842" i="9"/>
  <c r="A678" i="9"/>
  <c r="A679" i="9"/>
  <c r="A680" i="9"/>
  <c r="H688" i="13"/>
  <c r="F700" i="13"/>
  <c r="H736" i="13"/>
  <c r="H868" i="13"/>
  <c r="F1088" i="13"/>
  <c r="F1091" i="13"/>
  <c r="F1093" i="13"/>
  <c r="A1098" i="9"/>
  <c r="D1098" i="13"/>
  <c r="H52" i="13"/>
  <c r="H64" i="13"/>
  <c r="E76" i="13"/>
  <c r="F148" i="13"/>
  <c r="H160" i="13"/>
  <c r="G184" i="13"/>
  <c r="H196" i="13"/>
  <c r="E208" i="13"/>
  <c r="G232" i="13"/>
  <c r="H400" i="13"/>
  <c r="G604" i="13"/>
  <c r="G616" i="13"/>
  <c r="F628" i="13"/>
  <c r="G676" i="13"/>
  <c r="G688" i="13"/>
  <c r="E700" i="13"/>
  <c r="E724" i="13"/>
  <c r="G736" i="13"/>
  <c r="G748" i="13"/>
  <c r="H808" i="13"/>
  <c r="G868" i="13"/>
  <c r="G928" i="13"/>
  <c r="E1085" i="13"/>
  <c r="E1087" i="13"/>
  <c r="E1088" i="13"/>
  <c r="E1089" i="13"/>
  <c r="E1090" i="13"/>
  <c r="E1091" i="13"/>
  <c r="E1092" i="13"/>
  <c r="E1093" i="13"/>
  <c r="E1094" i="13"/>
  <c r="G1096" i="13"/>
  <c r="A1099" i="9"/>
  <c r="D1099" i="13"/>
  <c r="A1103" i="9"/>
  <c r="D1103" i="13"/>
  <c r="A1114" i="9"/>
  <c r="D1114" i="13"/>
  <c r="A1114" i="13" s="1"/>
  <c r="A1118" i="9"/>
  <c r="D1118" i="13"/>
  <c r="E1120" i="13"/>
  <c r="A1125" i="9"/>
  <c r="D1125" i="13"/>
  <c r="A1125" i="13" s="1"/>
  <c r="G148" i="13"/>
  <c r="H184" i="13"/>
  <c r="E196" i="13"/>
  <c r="F208" i="13"/>
  <c r="G340" i="13"/>
  <c r="G628" i="13"/>
  <c r="E652" i="13"/>
  <c r="H748" i="13"/>
  <c r="G988" i="13"/>
  <c r="F1087" i="13"/>
  <c r="F1090" i="13"/>
  <c r="F1094" i="13"/>
  <c r="H1096" i="13"/>
  <c r="H28" i="13"/>
  <c r="F64" i="13"/>
  <c r="G76" i="13"/>
  <c r="G136" i="13"/>
  <c r="H147" i="13"/>
  <c r="H148" i="13"/>
  <c r="G172" i="13"/>
  <c r="G208" i="13"/>
  <c r="H340" i="13"/>
  <c r="E352" i="13"/>
  <c r="H579" i="13"/>
  <c r="H580" i="13"/>
  <c r="H627" i="13"/>
  <c r="H628" i="13"/>
  <c r="E676" i="13"/>
  <c r="G700" i="13"/>
  <c r="I712" i="9"/>
  <c r="BU712" i="21" s="1"/>
  <c r="E748" i="13"/>
  <c r="F808" i="13"/>
  <c r="G832" i="13"/>
  <c r="E868" i="13"/>
  <c r="G892" i="13"/>
  <c r="G916" i="13"/>
  <c r="G964" i="13"/>
  <c r="G1085" i="13"/>
  <c r="G1086" i="13"/>
  <c r="G1087" i="13"/>
  <c r="G1088" i="13"/>
  <c r="G1089" i="13"/>
  <c r="G1090" i="13"/>
  <c r="G1091" i="13"/>
  <c r="G1092" i="13"/>
  <c r="G1093" i="13"/>
  <c r="G1094" i="13"/>
  <c r="E1096" i="13"/>
  <c r="A1097" i="9"/>
  <c r="D1097" i="13"/>
  <c r="A1101" i="9"/>
  <c r="D1101" i="13"/>
  <c r="A1101" i="13" s="1"/>
  <c r="A1105" i="9"/>
  <c r="D1105" i="13"/>
  <c r="G1120" i="13"/>
  <c r="A1127" i="9"/>
  <c r="D1127" i="13"/>
  <c r="A1138" i="9"/>
  <c r="D1138" i="13"/>
  <c r="E64" i="13"/>
  <c r="F76" i="13"/>
  <c r="H232" i="13"/>
  <c r="H351" i="13"/>
  <c r="H352" i="13"/>
  <c r="G580" i="13"/>
  <c r="E808" i="13"/>
  <c r="F1085" i="13"/>
  <c r="F1089" i="13"/>
  <c r="F1092" i="13"/>
  <c r="A1106" i="9"/>
  <c r="D1106" i="13"/>
  <c r="A1109" i="9"/>
  <c r="D1109" i="13"/>
  <c r="A1117" i="9"/>
  <c r="D1117" i="13"/>
  <c r="F1120" i="13"/>
  <c r="G1132" i="13"/>
  <c r="A1135" i="9"/>
  <c r="D1135" i="13"/>
  <c r="G64" i="13"/>
  <c r="H76" i="13"/>
  <c r="H136" i="13"/>
  <c r="G160" i="13"/>
  <c r="H171" i="13"/>
  <c r="H172" i="13"/>
  <c r="F184" i="13"/>
  <c r="G196" i="13"/>
  <c r="H208" i="13"/>
  <c r="E628" i="13"/>
  <c r="G652" i="13"/>
  <c r="H700" i="13"/>
  <c r="H724" i="13"/>
  <c r="F748" i="13"/>
  <c r="G784" i="13"/>
  <c r="G808" i="13"/>
  <c r="F868" i="13"/>
  <c r="G880" i="13"/>
  <c r="G940" i="13"/>
  <c r="I952" i="9"/>
  <c r="A984" i="9"/>
  <c r="A985" i="9"/>
  <c r="G1000" i="13"/>
  <c r="H1085" i="13"/>
  <c r="H1087" i="13"/>
  <c r="H1088" i="13"/>
  <c r="H1089" i="13"/>
  <c r="H1090" i="13"/>
  <c r="H1091" i="13"/>
  <c r="H1092" i="13"/>
  <c r="H1093" i="13"/>
  <c r="H1094" i="13"/>
  <c r="F1096" i="13"/>
  <c r="G1108" i="13"/>
  <c r="A1111" i="9"/>
  <c r="D1111" i="13"/>
  <c r="H1120" i="13"/>
  <c r="A1122" i="9"/>
  <c r="D1122" i="13"/>
  <c r="A1130" i="9"/>
  <c r="D1130" i="13"/>
  <c r="A1133" i="9"/>
  <c r="D1133" i="13"/>
  <c r="A1141" i="9"/>
  <c r="D1141" i="13"/>
  <c r="F363" i="5"/>
  <c r="AM363" i="21" s="1"/>
  <c r="G627" i="5"/>
  <c r="H639" i="5"/>
  <c r="AM772" i="21"/>
  <c r="G795" i="5"/>
  <c r="G891" i="5"/>
  <c r="F939" i="5"/>
  <c r="G987" i="5"/>
  <c r="G999" i="5"/>
  <c r="AK1007" i="21"/>
  <c r="AK410" i="21"/>
  <c r="D362" i="21"/>
  <c r="D410" i="21"/>
  <c r="BG468" i="21"/>
  <c r="AK56" i="21"/>
  <c r="D68" i="21"/>
  <c r="D284" i="21"/>
  <c r="AK296" i="21"/>
  <c r="BG324" i="21"/>
  <c r="AK356" i="21"/>
  <c r="AK372" i="21"/>
  <c r="BG404" i="21"/>
  <c r="BG420" i="21"/>
  <c r="AK656" i="21"/>
  <c r="AK888" i="21"/>
  <c r="AK1008" i="21"/>
  <c r="AK926" i="21"/>
  <c r="BG622" i="21"/>
  <c r="BG1110" i="21"/>
  <c r="AK200" i="21"/>
  <c r="D950" i="21"/>
  <c r="BG686" i="21"/>
  <c r="BG1076" i="21"/>
  <c r="BG1136" i="21"/>
  <c r="H27" i="5"/>
  <c r="F219" i="5"/>
  <c r="F255" i="5"/>
  <c r="BI316" i="21"/>
  <c r="BI460" i="21"/>
  <c r="H640" i="5"/>
  <c r="F880" i="21"/>
  <c r="D1075" i="21"/>
  <c r="AK558" i="21"/>
  <c r="BG302" i="21"/>
  <c r="AK968" i="21"/>
  <c r="BG56" i="21"/>
  <c r="BG296" i="21"/>
  <c r="BG356" i="21"/>
  <c r="BG372" i="21"/>
  <c r="AK452" i="21"/>
  <c r="BG656" i="21"/>
  <c r="AK872" i="21"/>
  <c r="BG888" i="21"/>
  <c r="AK996" i="21"/>
  <c r="BG1008" i="21"/>
  <c r="BG218" i="21"/>
  <c r="BG614" i="21"/>
  <c r="BG434" i="21"/>
  <c r="AK450" i="21"/>
  <c r="G351" i="5"/>
  <c r="BI351" i="21" s="1"/>
  <c r="Z310" i="21"/>
  <c r="BR1089" i="21"/>
  <c r="BR1093" i="21"/>
  <c r="H111" i="5"/>
  <c r="F159" i="5"/>
  <c r="G219" i="5"/>
  <c r="G255" i="5"/>
  <c r="G135" i="5"/>
  <c r="F171" i="5"/>
  <c r="G183" i="5"/>
  <c r="BI220" i="21"/>
  <c r="AM256" i="21"/>
  <c r="AM400" i="21"/>
  <c r="BI436" i="21"/>
  <c r="A437" i="5"/>
  <c r="A439" i="5"/>
  <c r="A440" i="5"/>
  <c r="A441" i="5"/>
  <c r="A443" i="5"/>
  <c r="A444" i="5"/>
  <c r="A445" i="5"/>
  <c r="AM832" i="21"/>
  <c r="F868" i="21"/>
  <c r="F928" i="21"/>
  <c r="AK151" i="21"/>
  <c r="BG247" i="21"/>
  <c r="BG608" i="21"/>
  <c r="AK258" i="21"/>
  <c r="BG120" i="21"/>
  <c r="D216" i="21"/>
  <c r="AK264" i="21"/>
  <c r="D682" i="21"/>
  <c r="D443" i="21"/>
  <c r="AK1079" i="21"/>
  <c r="AK638" i="21"/>
  <c r="AK32" i="21"/>
  <c r="AK392" i="21"/>
  <c r="AK440" i="21"/>
  <c r="D560" i="21"/>
  <c r="F147" i="5"/>
  <c r="H771" i="5"/>
  <c r="F52" i="21"/>
  <c r="AM112" i="21"/>
  <c r="AM160" i="21"/>
  <c r="BI244" i="21"/>
  <c r="F292" i="21"/>
  <c r="BI364" i="21"/>
  <c r="BI412" i="21"/>
  <c r="F724" i="21"/>
  <c r="H891" i="5"/>
  <c r="H939" i="5"/>
  <c r="H987" i="5"/>
  <c r="BG344" i="21"/>
  <c r="H183" i="5"/>
  <c r="H219" i="5"/>
  <c r="E339" i="5"/>
  <c r="F339" i="21" s="1"/>
  <c r="AM736" i="21"/>
  <c r="G363" i="5"/>
  <c r="H795" i="5"/>
  <c r="G807" i="5"/>
  <c r="H999" i="5"/>
  <c r="BR310" i="21"/>
  <c r="BR1087" i="21"/>
  <c r="AV1090" i="21"/>
  <c r="BR1091" i="21"/>
  <c r="AV1094" i="21"/>
  <c r="I113" i="6"/>
  <c r="I121" i="6"/>
  <c r="J1081" i="6"/>
  <c r="F40" i="5"/>
  <c r="AB40" i="21" s="1"/>
  <c r="BI148" i="21"/>
  <c r="AM232" i="21"/>
  <c r="AM328" i="21"/>
  <c r="AM351" i="21"/>
  <c r="AM376" i="21"/>
  <c r="AM424" i="21"/>
  <c r="F472" i="21"/>
  <c r="AM580" i="21"/>
  <c r="BI616" i="21"/>
  <c r="AM628" i="21"/>
  <c r="G640" i="5"/>
  <c r="E687" i="5"/>
  <c r="F700" i="21"/>
  <c r="BI724" i="21"/>
  <c r="F784" i="21"/>
  <c r="F796" i="21"/>
  <c r="F879" i="5"/>
  <c r="AM916" i="21"/>
  <c r="A917" i="5"/>
  <c r="A919" i="5"/>
  <c r="A921" i="5"/>
  <c r="A923" i="5"/>
  <c r="A925" i="5"/>
  <c r="F1000" i="21"/>
  <c r="AK474" i="21"/>
  <c r="AK1076" i="21"/>
  <c r="AK560" i="21"/>
  <c r="D612" i="21"/>
  <c r="D692" i="21"/>
  <c r="D918" i="21"/>
  <c r="AK38" i="21"/>
  <c r="D126" i="21"/>
  <c r="AK214" i="21"/>
  <c r="AK788" i="21"/>
  <c r="AM52" i="21"/>
  <c r="AM880" i="21"/>
  <c r="Z1086" i="21"/>
  <c r="F184" i="21"/>
  <c r="BI196" i="21"/>
  <c r="AM352" i="21"/>
  <c r="BI388" i="21"/>
  <c r="AM448" i="21"/>
  <c r="AM700" i="21"/>
  <c r="BI748" i="21"/>
  <c r="BI892" i="21"/>
  <c r="BI928" i="21"/>
  <c r="F940" i="21"/>
  <c r="BI964" i="21"/>
  <c r="F976" i="21"/>
  <c r="F988" i="21"/>
  <c r="F1048" i="21"/>
  <c r="AM1089" i="21"/>
  <c r="BG235" i="21"/>
  <c r="AK619" i="21"/>
  <c r="D899" i="21"/>
  <c r="BI868" i="21"/>
  <c r="AM1000" i="21"/>
  <c r="AK734" i="21"/>
  <c r="AK1126" i="21"/>
  <c r="AK834" i="21"/>
  <c r="D1078" i="21"/>
  <c r="D320" i="21"/>
  <c r="D344" i="21"/>
  <c r="D464" i="21"/>
  <c r="D260" i="21"/>
  <c r="BG370" i="21"/>
  <c r="D596" i="21"/>
  <c r="BG426" i="21"/>
  <c r="AK702" i="21"/>
  <c r="AK792" i="21"/>
  <c r="F244" i="21"/>
  <c r="BI280" i="21"/>
  <c r="AK1136" i="21"/>
  <c r="BR1071" i="21"/>
  <c r="BR1072" i="21"/>
  <c r="BR1086" i="21"/>
  <c r="F88" i="21"/>
  <c r="AM292" i="21"/>
  <c r="BI340" i="21"/>
  <c r="F364" i="21"/>
  <c r="AM472" i="21"/>
  <c r="BI592" i="21"/>
  <c r="BI688" i="21"/>
  <c r="F736" i="21"/>
  <c r="BI784" i="21"/>
  <c r="AM796" i="21"/>
  <c r="BI808" i="21"/>
  <c r="F832" i="21"/>
  <c r="BI1012" i="21"/>
  <c r="D127" i="21"/>
  <c r="BI88" i="21"/>
  <c r="AK950" i="21"/>
  <c r="BG802" i="21"/>
  <c r="D834" i="21"/>
  <c r="AK120" i="21"/>
  <c r="D942" i="21"/>
  <c r="BG706" i="21"/>
  <c r="D1076" i="21"/>
  <c r="D1136" i="21"/>
  <c r="G27" i="8"/>
  <c r="BE27" i="21" s="1"/>
  <c r="E64" i="8"/>
  <c r="X64" i="21" s="1"/>
  <c r="G76" i="8"/>
  <c r="BE76" i="21" s="1"/>
  <c r="E135" i="5"/>
  <c r="H148" i="8"/>
  <c r="CA148" i="21" s="1"/>
  <c r="F148" i="21"/>
  <c r="E640" i="5"/>
  <c r="BI1085" i="21"/>
  <c r="AM1085" i="21"/>
  <c r="BI1087" i="21"/>
  <c r="AM1087" i="21"/>
  <c r="F1087" i="21"/>
  <c r="F1090" i="21"/>
  <c r="BI1090" i="21"/>
  <c r="F1094" i="21"/>
  <c r="AM1094" i="21"/>
  <c r="F1120" i="8"/>
  <c r="AI1120" i="21" s="1"/>
  <c r="AM1120" i="21"/>
  <c r="BI988" i="21"/>
  <c r="BG458" i="21"/>
  <c r="D458" i="21"/>
  <c r="AK444" i="21"/>
  <c r="BG444" i="21"/>
  <c r="F124" i="8"/>
  <c r="AI124" i="21" s="1"/>
  <c r="BI124" i="21"/>
  <c r="H160" i="8"/>
  <c r="CA160" i="21" s="1"/>
  <c r="F160" i="21"/>
  <c r="H136" i="8"/>
  <c r="CA136" i="21" s="1"/>
  <c r="H196" i="8"/>
  <c r="CA196" i="21" s="1"/>
  <c r="F196" i="21"/>
  <c r="F207" i="5"/>
  <c r="AM208" i="21"/>
  <c r="H316" i="8"/>
  <c r="CA316" i="21" s="1"/>
  <c r="F316" i="21"/>
  <c r="H400" i="8"/>
  <c r="CA400" i="21" s="1"/>
  <c r="F400" i="21"/>
  <c r="E555" i="5"/>
  <c r="H604" i="8"/>
  <c r="CA604" i="21" s="1"/>
  <c r="F604" i="21"/>
  <c r="H616" i="8"/>
  <c r="CA616" i="21" s="1"/>
  <c r="F616" i="21"/>
  <c r="H628" i="8"/>
  <c r="CA628" i="21" s="1"/>
  <c r="F628" i="21"/>
  <c r="F1071" i="5"/>
  <c r="AM1072" i="21"/>
  <c r="H1085" i="8"/>
  <c r="CA1085" i="21" s="1"/>
  <c r="F1085" i="21"/>
  <c r="AM28" i="21"/>
  <c r="AM88" i="21"/>
  <c r="AM148" i="21"/>
  <c r="BI184" i="21"/>
  <c r="AM196" i="21"/>
  <c r="F220" i="21"/>
  <c r="BI232" i="21"/>
  <c r="AM244" i="21"/>
  <c r="F280" i="21"/>
  <c r="BI292" i="21"/>
  <c r="AM316" i="21"/>
  <c r="F340" i="21"/>
  <c r="BI352" i="21"/>
  <c r="AM364" i="21"/>
  <c r="BI400" i="21"/>
  <c r="AM412" i="21"/>
  <c r="BI448" i="21"/>
  <c r="AM460" i="21"/>
  <c r="BI580" i="21"/>
  <c r="AM592" i="21"/>
  <c r="BI628" i="21"/>
  <c r="F688" i="21"/>
  <c r="BI700" i="21"/>
  <c r="AM724" i="21"/>
  <c r="F748" i="21"/>
  <c r="BI772" i="21"/>
  <c r="AM784" i="21"/>
  <c r="F808" i="21"/>
  <c r="BI832" i="21"/>
  <c r="AM868" i="21"/>
  <c r="F892" i="21"/>
  <c r="BI916" i="21"/>
  <c r="AM928" i="21"/>
  <c r="F964" i="21"/>
  <c r="BI976" i="21"/>
  <c r="AM988" i="21"/>
  <c r="F1012" i="21"/>
  <c r="BI1048" i="21"/>
  <c r="G28" i="8"/>
  <c r="BE28" i="21" s="1"/>
  <c r="BI28" i="21"/>
  <c r="E63" i="8"/>
  <c r="X63" i="21" s="1"/>
  <c r="G112" i="8"/>
  <c r="BE112" i="21" s="1"/>
  <c r="F112" i="21"/>
  <c r="G207" i="5"/>
  <c r="H352" i="8"/>
  <c r="CA352" i="21" s="1"/>
  <c r="F352" i="21"/>
  <c r="H388" i="8"/>
  <c r="CA388" i="21" s="1"/>
  <c r="F388" i="21"/>
  <c r="H460" i="8"/>
  <c r="CA460" i="21" s="1"/>
  <c r="F460" i="21"/>
  <c r="AM1088" i="21"/>
  <c r="BI1088" i="21"/>
  <c r="BI1091" i="21"/>
  <c r="AM1091" i="21"/>
  <c r="F1091" i="21"/>
  <c r="D346" i="21"/>
  <c r="AK346" i="21"/>
  <c r="AK348" i="21"/>
  <c r="BG348" i="21"/>
  <c r="D564" i="21"/>
  <c r="AK564" i="21"/>
  <c r="H208" i="8"/>
  <c r="CA208" i="21" s="1"/>
  <c r="H232" i="8"/>
  <c r="CA232" i="21" s="1"/>
  <c r="F232" i="21"/>
  <c r="H376" i="8"/>
  <c r="CA376" i="21" s="1"/>
  <c r="F376" i="21"/>
  <c r="H424" i="8"/>
  <c r="CA424" i="21" s="1"/>
  <c r="F424" i="21"/>
  <c r="H448" i="8"/>
  <c r="CA448" i="21" s="1"/>
  <c r="F448" i="21"/>
  <c r="H903" i="5"/>
  <c r="BI52" i="21"/>
  <c r="BI160" i="21"/>
  <c r="AM172" i="21"/>
  <c r="AM220" i="21"/>
  <c r="BI256" i="21"/>
  <c r="AM280" i="21"/>
  <c r="BI328" i="21"/>
  <c r="AM340" i="21"/>
  <c r="BI376" i="21"/>
  <c r="AM388" i="21"/>
  <c r="BI424" i="21"/>
  <c r="AM436" i="21"/>
  <c r="BI472" i="21"/>
  <c r="BI604" i="21"/>
  <c r="AM616" i="21"/>
  <c r="AM688" i="21"/>
  <c r="BI736" i="21"/>
  <c r="AM748" i="21"/>
  <c r="BI796" i="21"/>
  <c r="AM808" i="21"/>
  <c r="BI880" i="21"/>
  <c r="AM892" i="21"/>
  <c r="BI940" i="21"/>
  <c r="AM964" i="21"/>
  <c r="BI1000" i="21"/>
  <c r="AM1012" i="21"/>
  <c r="F1088" i="21"/>
  <c r="BI1094" i="21"/>
  <c r="BG564" i="21"/>
  <c r="BI75" i="21"/>
  <c r="G111" i="5"/>
  <c r="H256" i="8"/>
  <c r="CA256" i="21" s="1"/>
  <c r="F256" i="21"/>
  <c r="H328" i="8"/>
  <c r="CA328" i="21" s="1"/>
  <c r="F328" i="21"/>
  <c r="H436" i="8"/>
  <c r="CA436" i="21" s="1"/>
  <c r="F436" i="21"/>
  <c r="G735" i="5"/>
  <c r="G879" i="5"/>
  <c r="H904" i="5"/>
  <c r="BT904" i="21" s="1"/>
  <c r="F916" i="21"/>
  <c r="G1071" i="5"/>
  <c r="AV1072" i="21"/>
  <c r="BI1086" i="21"/>
  <c r="AM1086" i="21"/>
  <c r="F1086" i="21"/>
  <c r="F1089" i="21"/>
  <c r="BI1089" i="21"/>
  <c r="BI1092" i="21"/>
  <c r="AM1092" i="21"/>
  <c r="F1092" i="21"/>
  <c r="F1093" i="21"/>
  <c r="AM1093" i="21"/>
  <c r="F1096" i="8"/>
  <c r="AI1096" i="21" s="1"/>
  <c r="BI1096" i="21"/>
  <c r="F1119" i="5"/>
  <c r="F1132" i="21"/>
  <c r="AM1132" i="21"/>
  <c r="AM604" i="21"/>
  <c r="F772" i="21"/>
  <c r="AM940" i="21"/>
  <c r="AM1090" i="21"/>
  <c r="BG750" i="21"/>
  <c r="AK750" i="21"/>
  <c r="D948" i="21"/>
  <c r="AK948" i="21"/>
  <c r="D678" i="21"/>
  <c r="BG678" i="21"/>
  <c r="D36" i="21"/>
  <c r="AK36" i="21"/>
  <c r="AK396" i="21"/>
  <c r="BG396" i="21"/>
  <c r="H231" i="5"/>
  <c r="H423" i="5"/>
  <c r="E603" i="5"/>
  <c r="BI1040" i="21"/>
  <c r="F1044" i="21"/>
  <c r="F1131" i="5"/>
  <c r="Z666" i="21"/>
  <c r="Z670" i="21"/>
  <c r="Z762" i="21"/>
  <c r="Z766" i="21"/>
  <c r="Z1087" i="21"/>
  <c r="Z1091" i="21"/>
  <c r="I97" i="6"/>
  <c r="J175" i="6"/>
  <c r="J619" i="6"/>
  <c r="J885" i="6"/>
  <c r="G64" i="8"/>
  <c r="BE64" i="21" s="1"/>
  <c r="AM75" i="21"/>
  <c r="E76" i="8"/>
  <c r="X76" i="21" s="1"/>
  <c r="H172" i="8"/>
  <c r="CA172" i="21" s="1"/>
  <c r="F172" i="21"/>
  <c r="F327" i="8"/>
  <c r="AI327" i="21" s="1"/>
  <c r="H412" i="8"/>
  <c r="CA412" i="21" s="1"/>
  <c r="F412" i="21"/>
  <c r="H556" i="8"/>
  <c r="CA556" i="21" s="1"/>
  <c r="H580" i="8"/>
  <c r="CA580" i="21" s="1"/>
  <c r="F580" i="21"/>
  <c r="H592" i="8"/>
  <c r="CA592" i="21" s="1"/>
  <c r="F592" i="21"/>
  <c r="E675" i="5"/>
  <c r="E771" i="5"/>
  <c r="F783" i="5"/>
  <c r="H1035" i="5"/>
  <c r="BI1108" i="21"/>
  <c r="AM1108" i="21"/>
  <c r="F1108" i="21"/>
  <c r="BI1132" i="21"/>
  <c r="BI1093" i="21"/>
  <c r="BG36" i="21"/>
  <c r="D348" i="21"/>
  <c r="D444" i="21"/>
  <c r="AK1140" i="21"/>
  <c r="D624" i="21"/>
  <c r="D702" i="21"/>
  <c r="D792" i="21"/>
  <c r="D655" i="21"/>
  <c r="AK434" i="21"/>
  <c r="AK678" i="21"/>
  <c r="AK1074" i="21"/>
  <c r="BG1074" i="21"/>
  <c r="D924" i="21"/>
  <c r="D1052" i="21"/>
  <c r="AK1124" i="21"/>
  <c r="AK840" i="21"/>
  <c r="D166" i="21"/>
  <c r="BG1142" i="21"/>
  <c r="BG58" i="21"/>
  <c r="BG138" i="21"/>
  <c r="BG190" i="21"/>
  <c r="AK742" i="21"/>
  <c r="BG986" i="21"/>
  <c r="AK132" i="21"/>
  <c r="AK180" i="21"/>
  <c r="D228" i="21"/>
  <c r="AK326" i="21"/>
  <c r="BG152" i="21"/>
  <c r="AK176" i="21"/>
  <c r="D248" i="21"/>
  <c r="AK318" i="21"/>
  <c r="BG386" i="21"/>
  <c r="BG466" i="21"/>
  <c r="BG378" i="21"/>
  <c r="BG838" i="21"/>
  <c r="D750" i="21"/>
  <c r="AK780" i="21"/>
  <c r="AK596" i="21"/>
  <c r="AK1010" i="21"/>
  <c r="AK882" i="21"/>
  <c r="BG38" i="21"/>
  <c r="AK212" i="21"/>
  <c r="BG334" i="21"/>
  <c r="D598" i="21"/>
  <c r="I1091" i="4"/>
  <c r="AK838" i="21"/>
  <c r="BG694" i="21"/>
  <c r="BG780" i="21"/>
  <c r="D1100" i="21"/>
  <c r="AK1104" i="21"/>
  <c r="BG66" i="21"/>
  <c r="BG394" i="21"/>
  <c r="D198" i="21"/>
  <c r="AK594" i="21"/>
  <c r="AK286" i="21"/>
  <c r="BG874" i="21"/>
  <c r="D74" i="21"/>
  <c r="AK90" i="21"/>
  <c r="AK118" i="21"/>
  <c r="AK226" i="21"/>
  <c r="D262" i="21"/>
  <c r="BG586" i="21"/>
  <c r="AK374" i="21"/>
  <c r="AK402" i="21"/>
  <c r="BG454" i="21"/>
  <c r="BG350" i="21"/>
  <c r="J667" i="4"/>
  <c r="J671" i="4"/>
  <c r="J715" i="4"/>
  <c r="J719" i="4"/>
  <c r="J763" i="4"/>
  <c r="J767" i="4"/>
  <c r="J1039" i="4"/>
  <c r="AK918" i="21"/>
  <c r="D1106" i="21"/>
  <c r="D638" i="21"/>
  <c r="BG228" i="21"/>
  <c r="BG1140" i="21"/>
  <c r="AK610" i="21"/>
  <c r="BG238" i="21"/>
  <c r="BG1010" i="21"/>
  <c r="BG164" i="21"/>
  <c r="D132" i="21"/>
  <c r="D180" i="21"/>
  <c r="AK228" i="21"/>
  <c r="D326" i="21"/>
  <c r="BG398" i="21"/>
  <c r="D478" i="21"/>
  <c r="AK690" i="21"/>
  <c r="AK802" i="21"/>
  <c r="BG950" i="21"/>
  <c r="BG1126" i="21"/>
  <c r="D1022" i="21"/>
  <c r="BG704" i="21"/>
  <c r="D836" i="21"/>
  <c r="AK152" i="21"/>
  <c r="BG944" i="21"/>
  <c r="BG98" i="21"/>
  <c r="AK338" i="21"/>
  <c r="BG618" i="21"/>
  <c r="D902" i="21"/>
  <c r="BG598" i="21"/>
  <c r="AA861" i="21"/>
  <c r="BS863" i="21"/>
  <c r="AW866" i="21"/>
  <c r="D636" i="21"/>
  <c r="AK378" i="21"/>
  <c r="AK1054" i="21"/>
  <c r="AK478" i="21"/>
  <c r="AK694" i="21"/>
  <c r="AK1138" i="21"/>
  <c r="BG1138" i="21"/>
  <c r="BG934" i="21"/>
  <c r="BG402" i="21"/>
  <c r="BG326" i="21"/>
  <c r="D58" i="21"/>
  <c r="BG930" i="21"/>
  <c r="BG690" i="21"/>
  <c r="D622" i="21"/>
  <c r="D238" i="21"/>
  <c r="AK836" i="21"/>
  <c r="AK924" i="21"/>
  <c r="BG1124" i="21"/>
  <c r="BG132" i="21"/>
  <c r="BG180" i="21"/>
  <c r="BG248" i="21"/>
  <c r="BG596" i="21"/>
  <c r="AK612" i="21"/>
  <c r="BG636" i="21"/>
  <c r="AK692" i="21"/>
  <c r="AK776" i="21"/>
  <c r="D840" i="21"/>
  <c r="BG920" i="21"/>
  <c r="D1010" i="21"/>
  <c r="BG346" i="21"/>
  <c r="BG414" i="21"/>
  <c r="D116" i="21"/>
  <c r="AK164" i="21"/>
  <c r="D188" i="21"/>
  <c r="D212" i="21"/>
  <c r="BG260" i="21"/>
  <c r="AK334" i="21"/>
  <c r="D358" i="21"/>
  <c r="D374" i="21"/>
  <c r="D406" i="21"/>
  <c r="D430" i="21"/>
  <c r="AK454" i="21"/>
  <c r="D482" i="21"/>
  <c r="AK354" i="21"/>
  <c r="AK394" i="21"/>
  <c r="AK779" i="21"/>
  <c r="AK1110" i="21"/>
  <c r="D1110" i="21"/>
  <c r="AK920" i="21"/>
  <c r="D944" i="21"/>
  <c r="D1140" i="21"/>
  <c r="AK470" i="21"/>
  <c r="I1089" i="4"/>
  <c r="H1087" i="7"/>
  <c r="BZ1087" i="21" s="1"/>
  <c r="AK198" i="21"/>
  <c r="AK458" i="21"/>
  <c r="AK934" i="21"/>
  <c r="AK622" i="21"/>
  <c r="AK930" i="21"/>
  <c r="D394" i="21"/>
  <c r="BG198" i="21"/>
  <c r="BG1100" i="21"/>
  <c r="BG894" i="21"/>
  <c r="D418" i="21"/>
  <c r="D1142" i="21"/>
  <c r="AK602" i="21"/>
  <c r="AK794" i="21"/>
  <c r="AK426" i="21"/>
  <c r="BG886" i="21"/>
  <c r="AK878" i="21"/>
  <c r="D54" i="21"/>
  <c r="D202" i="21"/>
  <c r="BG242" i="21"/>
  <c r="AK1018" i="21"/>
  <c r="D128" i="21"/>
  <c r="D152" i="21"/>
  <c r="D200" i="21"/>
  <c r="BG224" i="21"/>
  <c r="AK248" i="21"/>
  <c r="D120" i="21"/>
  <c r="BG144" i="21"/>
  <c r="BG168" i="21"/>
  <c r="AK216" i="21"/>
  <c r="D264" i="21"/>
  <c r="D378" i="21"/>
  <c r="D434" i="21"/>
  <c r="AK946" i="21"/>
  <c r="D450" i="21"/>
  <c r="G1092" i="7"/>
  <c r="BD1092" i="21" s="1"/>
  <c r="J1097" i="6"/>
  <c r="I1100" i="6"/>
  <c r="J1101" i="6"/>
  <c r="I1104" i="6"/>
  <c r="J1105" i="6"/>
  <c r="J1121" i="6"/>
  <c r="I1124" i="6"/>
  <c r="J1125" i="6"/>
  <c r="I1128" i="6"/>
  <c r="J1129" i="6"/>
  <c r="F1089" i="7"/>
  <c r="AH1089" i="21" s="1"/>
  <c r="AK282" i="21"/>
  <c r="AK418" i="21"/>
  <c r="AK682" i="21"/>
  <c r="D426" i="21"/>
  <c r="D98" i="21"/>
  <c r="AK406" i="21"/>
  <c r="D886" i="21"/>
  <c r="D758" i="21"/>
  <c r="BG682" i="21"/>
  <c r="D558" i="21"/>
  <c r="D454" i="21"/>
  <c r="BG702" i="21"/>
  <c r="D618" i="21"/>
  <c r="BG406" i="21"/>
  <c r="BG374" i="21"/>
  <c r="D334" i="21"/>
  <c r="D704" i="21"/>
  <c r="AK812" i="21"/>
  <c r="AK116" i="21"/>
  <c r="D164" i="21"/>
  <c r="BG212" i="21"/>
  <c r="AK624" i="21"/>
  <c r="D680" i="21"/>
  <c r="BG788" i="21"/>
  <c r="BG1104" i="21"/>
  <c r="F1085" i="7"/>
  <c r="AH1085" i="21" s="1"/>
  <c r="H1089" i="7"/>
  <c r="BZ1089" i="21" s="1"/>
  <c r="AK886" i="21"/>
  <c r="BG358" i="21"/>
  <c r="BG230" i="21"/>
  <c r="AK58" i="21"/>
  <c r="BG1130" i="21"/>
  <c r="BG482" i="21"/>
  <c r="BG298" i="21"/>
  <c r="AK708" i="21"/>
  <c r="BG792" i="21"/>
  <c r="BG812" i="21"/>
  <c r="BG116" i="21"/>
  <c r="AK168" i="21"/>
  <c r="BG200" i="21"/>
  <c r="AK224" i="21"/>
  <c r="AK260" i="21"/>
  <c r="BG264" i="21"/>
  <c r="BG624" i="21"/>
  <c r="D788" i="21"/>
  <c r="AK330" i="21"/>
  <c r="D462" i="21"/>
  <c r="AK174" i="21"/>
  <c r="AK206" i="21"/>
  <c r="BG234" i="21"/>
  <c r="BG590" i="21"/>
  <c r="AK358" i="21"/>
  <c r="D224" i="21"/>
  <c r="D366" i="21"/>
  <c r="I1073" i="6"/>
  <c r="I1077" i="6"/>
  <c r="I1081" i="6"/>
  <c r="I1098" i="6"/>
  <c r="J1099" i="6"/>
  <c r="I1102" i="6"/>
  <c r="J1103" i="6"/>
  <c r="I1106" i="6"/>
  <c r="I1109" i="6"/>
  <c r="I1113" i="6"/>
  <c r="I1117" i="6"/>
  <c r="I1122" i="6"/>
  <c r="J1123" i="6"/>
  <c r="I1126" i="6"/>
  <c r="J1127" i="6"/>
  <c r="I1130" i="6"/>
  <c r="I1135" i="6"/>
  <c r="I1139" i="6"/>
  <c r="H1085" i="7"/>
  <c r="BZ1085" i="21" s="1"/>
  <c r="F1091" i="7"/>
  <c r="AH1091" i="21" s="1"/>
  <c r="D991" i="21"/>
  <c r="AK298" i="21"/>
  <c r="AK482" i="21"/>
  <c r="AK618" i="21"/>
  <c r="AK706" i="21"/>
  <c r="AK894" i="21"/>
  <c r="AK942" i="21"/>
  <c r="AK1142" i="21"/>
  <c r="D230" i="21"/>
  <c r="AK1106" i="21"/>
  <c r="BG418" i="21"/>
  <c r="D946" i="21"/>
  <c r="AK98" i="21"/>
  <c r="BG1128" i="21"/>
  <c r="D90" i="21"/>
  <c r="D130" i="21"/>
  <c r="AK162" i="21"/>
  <c r="BG226" i="21"/>
  <c r="AK66" i="21"/>
  <c r="AK82" i="21"/>
  <c r="D204" i="21"/>
  <c r="BG450" i="21"/>
  <c r="BG478" i="21"/>
  <c r="D322" i="21"/>
  <c r="AK322" i="21"/>
  <c r="F1071" i="4"/>
  <c r="F1071" i="6" s="1"/>
  <c r="I1088" i="4"/>
  <c r="BR1088" i="21"/>
  <c r="H1088" i="7"/>
  <c r="BZ1088" i="21" s="1"/>
  <c r="AV1091" i="21"/>
  <c r="G1091" i="7"/>
  <c r="BD1091" i="21" s="1"/>
  <c r="Z1094" i="21"/>
  <c r="F1094" i="7"/>
  <c r="AH1094" i="21" s="1"/>
  <c r="J1114" i="6"/>
  <c r="J1118" i="6"/>
  <c r="J1136" i="6"/>
  <c r="J1140" i="6"/>
  <c r="BG890" i="21"/>
  <c r="AK890" i="21"/>
  <c r="D890" i="21"/>
  <c r="BG786" i="21"/>
  <c r="AK786" i="21"/>
  <c r="BG842" i="21"/>
  <c r="AK842" i="21"/>
  <c r="D842" i="21"/>
  <c r="D620" i="21"/>
  <c r="BG620" i="21"/>
  <c r="AK620" i="21"/>
  <c r="E547" i="4"/>
  <c r="P547" i="21" s="1"/>
  <c r="E1089" i="7"/>
  <c r="W1089" i="21" s="1"/>
  <c r="J1089" i="4"/>
  <c r="E1088" i="7"/>
  <c r="W1088" i="21" s="1"/>
  <c r="G1094" i="7"/>
  <c r="BD1094" i="21" s="1"/>
  <c r="D786" i="21"/>
  <c r="BG166" i="21"/>
  <c r="AK166" i="21"/>
  <c r="AK562" i="21"/>
  <c r="D562" i="21"/>
  <c r="BG562" i="21"/>
  <c r="BG390" i="21"/>
  <c r="D390" i="21"/>
  <c r="AK390" i="21"/>
  <c r="BG30" i="21"/>
  <c r="AK30" i="21"/>
  <c r="D30" i="21"/>
  <c r="D746" i="21"/>
  <c r="BG746" i="21"/>
  <c r="AK746" i="21"/>
  <c r="D810" i="21"/>
  <c r="AK810" i="21"/>
  <c r="BG810" i="21"/>
  <c r="BG142" i="21"/>
  <c r="AK142" i="21"/>
  <c r="D142" i="21"/>
  <c r="BG626" i="21"/>
  <c r="AK626" i="21"/>
  <c r="D626" i="21"/>
  <c r="BG936" i="21"/>
  <c r="AK936" i="21"/>
  <c r="D936" i="21"/>
  <c r="D922" i="21"/>
  <c r="BG922" i="21"/>
  <c r="BG1056" i="21"/>
  <c r="D1056" i="21"/>
  <c r="G1088" i="7"/>
  <c r="BD1088" i="21" s="1"/>
  <c r="H1091" i="7"/>
  <c r="BZ1091" i="21" s="1"/>
  <c r="F1093" i="7"/>
  <c r="AH1093" i="21" s="1"/>
  <c r="BG192" i="21"/>
  <c r="AK192" i="21"/>
  <c r="D192" i="21"/>
  <c r="BG632" i="21"/>
  <c r="D632" i="21"/>
  <c r="AK686" i="21"/>
  <c r="D686" i="21"/>
  <c r="BG710" i="21"/>
  <c r="D710" i="21"/>
  <c r="I1092" i="4"/>
  <c r="AV1087" i="21"/>
  <c r="G1087" i="7"/>
  <c r="BD1087" i="21" s="1"/>
  <c r="Z1090" i="21"/>
  <c r="F1090" i="7"/>
  <c r="AH1090" i="21" s="1"/>
  <c r="BR1092" i="21"/>
  <c r="H1092" i="7"/>
  <c r="J1090" i="4"/>
  <c r="J1074" i="6"/>
  <c r="J1078" i="6"/>
  <c r="J1082" i="6"/>
  <c r="J1110" i="6"/>
  <c r="AK630" i="21"/>
  <c r="D630" i="21"/>
  <c r="BG630" i="21"/>
  <c r="E551" i="4"/>
  <c r="P551" i="21" s="1"/>
  <c r="G1071" i="4"/>
  <c r="E1085" i="7"/>
  <c r="W1085" i="21" s="1"/>
  <c r="J1085" i="4"/>
  <c r="E1093" i="7"/>
  <c r="W1093" i="21" s="1"/>
  <c r="J1093" i="4"/>
  <c r="AV1086" i="21"/>
  <c r="G1086" i="7"/>
  <c r="BD1086" i="21" s="1"/>
  <c r="J1092" i="4"/>
  <c r="P857" i="21"/>
  <c r="P865" i="21"/>
  <c r="I1086" i="4"/>
  <c r="I1090" i="4"/>
  <c r="I1094" i="4"/>
  <c r="AV1085" i="21"/>
  <c r="G1085" i="7"/>
  <c r="BD1085" i="21" s="1"/>
  <c r="Z1088" i="21"/>
  <c r="F1088" i="7"/>
  <c r="AH1088" i="21" s="1"/>
  <c r="AV1089" i="21"/>
  <c r="G1089" i="7"/>
  <c r="BD1089" i="21" s="1"/>
  <c r="BR1090" i="21"/>
  <c r="H1090" i="7"/>
  <c r="BZ1090" i="21" s="1"/>
  <c r="Z1092" i="21"/>
  <c r="F1092" i="7"/>
  <c r="AH1092" i="21" s="1"/>
  <c r="AV1093" i="21"/>
  <c r="G1093" i="7"/>
  <c r="BD1093" i="21" s="1"/>
  <c r="BR1094" i="21"/>
  <c r="H1094" i="7"/>
  <c r="I1085" i="4"/>
  <c r="I1093" i="4"/>
  <c r="J1072" i="4"/>
  <c r="J1086" i="4"/>
  <c r="J1094" i="4"/>
  <c r="I1075" i="6"/>
  <c r="J1076" i="6"/>
  <c r="I1079" i="6"/>
  <c r="J1080" i="6"/>
  <c r="I1111" i="6"/>
  <c r="J1112" i="6"/>
  <c r="I1115" i="6"/>
  <c r="J1116" i="6"/>
  <c r="I1133" i="6"/>
  <c r="J1134" i="6"/>
  <c r="I1137" i="6"/>
  <c r="J1138" i="6"/>
  <c r="I1141" i="6"/>
  <c r="J1142" i="6"/>
  <c r="J666" i="4"/>
  <c r="J670" i="4"/>
  <c r="J674" i="4"/>
  <c r="J718" i="4"/>
  <c r="J722" i="4"/>
  <c r="J762" i="4"/>
  <c r="J770" i="4"/>
  <c r="J1042" i="4"/>
  <c r="J1046" i="4"/>
  <c r="I1072" i="4"/>
  <c r="J1087" i="4"/>
  <c r="E1087" i="7"/>
  <c r="W1087" i="21" s="1"/>
  <c r="J1091" i="4"/>
  <c r="E1091" i="7"/>
  <c r="W1091" i="21" s="1"/>
  <c r="I1087" i="4"/>
  <c r="J1088" i="4"/>
  <c r="H1072" i="7"/>
  <c r="F1086" i="7"/>
  <c r="AH1086" i="21" s="1"/>
  <c r="F1087" i="7"/>
  <c r="AH1087" i="21" s="1"/>
  <c r="G1090" i="7"/>
  <c r="BD1090" i="21" s="1"/>
  <c r="E1092" i="7"/>
  <c r="W1092" i="21" s="1"/>
  <c r="H1093" i="7"/>
  <c r="BZ1093" i="21" s="1"/>
  <c r="BG938" i="21"/>
  <c r="AK1056" i="21"/>
  <c r="D318" i="21"/>
  <c r="BG318" i="21"/>
  <c r="D350" i="21"/>
  <c r="AK350" i="21"/>
  <c r="AK386" i="21"/>
  <c r="D386" i="21"/>
  <c r="AK414" i="21"/>
  <c r="D414" i="21"/>
  <c r="D442" i="21"/>
  <c r="AK442" i="21"/>
  <c r="BG442" i="21"/>
  <c r="D466" i="21"/>
  <c r="AK466" i="21"/>
  <c r="AK1080" i="21"/>
  <c r="BG1080" i="21"/>
  <c r="J1073" i="6"/>
  <c r="I1076" i="6"/>
  <c r="J1077" i="6"/>
  <c r="I1080" i="6"/>
  <c r="I1097" i="6"/>
  <c r="J1098" i="6"/>
  <c r="I1101" i="6"/>
  <c r="J1102" i="6"/>
  <c r="I1105" i="6"/>
  <c r="J1106" i="6"/>
  <c r="J1109" i="6"/>
  <c r="I1112" i="6"/>
  <c r="J1113" i="6"/>
  <c r="I1116" i="6"/>
  <c r="J1117" i="6"/>
  <c r="I1121" i="6"/>
  <c r="J1122" i="6"/>
  <c r="I1125" i="6"/>
  <c r="J1126" i="6"/>
  <c r="I1129" i="6"/>
  <c r="J1130" i="6"/>
  <c r="I1134" i="6"/>
  <c r="J1135" i="6"/>
  <c r="I1138" i="6"/>
  <c r="J1139" i="6"/>
  <c r="I1142" i="6"/>
  <c r="AK654" i="21"/>
  <c r="BG654" i="21"/>
  <c r="BG1118" i="21"/>
  <c r="AK1118" i="21"/>
  <c r="D78" i="21"/>
  <c r="AK78" i="21"/>
  <c r="BG94" i="21"/>
  <c r="D94" i="21"/>
  <c r="D250" i="21"/>
  <c r="AK250" i="21"/>
  <c r="AK614" i="21"/>
  <c r="D614" i="21"/>
  <c r="D974" i="21"/>
  <c r="BG974" i="21"/>
  <c r="AK974" i="21"/>
  <c r="D990" i="21"/>
  <c r="BG990" i="21"/>
  <c r="AK990" i="21"/>
  <c r="D696" i="21"/>
  <c r="AK696" i="21"/>
  <c r="AK144" i="21"/>
  <c r="D144" i="21"/>
  <c r="D252" i="21"/>
  <c r="I1074" i="6"/>
  <c r="J1075" i="6"/>
  <c r="I1078" i="6"/>
  <c r="J1079" i="6"/>
  <c r="I1082" i="6"/>
  <c r="I1099" i="6"/>
  <c r="J1100" i="6"/>
  <c r="I1103" i="6"/>
  <c r="J1104" i="6"/>
  <c r="I1110" i="6"/>
  <c r="J1111" i="6"/>
  <c r="I1114" i="6"/>
  <c r="J1115" i="6"/>
  <c r="I1118" i="6"/>
  <c r="I1123" i="6"/>
  <c r="J1124" i="6"/>
  <c r="I1127" i="6"/>
  <c r="J1128" i="6"/>
  <c r="J1133" i="6"/>
  <c r="I1136" i="6"/>
  <c r="J1137" i="6"/>
  <c r="I1140" i="6"/>
  <c r="J1141" i="6"/>
  <c r="BG322" i="21"/>
  <c r="D1082" i="21"/>
  <c r="BG1082" i="21"/>
  <c r="D290" i="21"/>
  <c r="BG290" i="21"/>
  <c r="AK342" i="21"/>
  <c r="D342" i="21"/>
  <c r="D370" i="21"/>
  <c r="AK370" i="21"/>
  <c r="AK398" i="21"/>
  <c r="D398" i="21"/>
  <c r="BG422" i="21"/>
  <c r="D422" i="21"/>
  <c r="D684" i="21"/>
  <c r="BG684" i="21"/>
  <c r="D156" i="21"/>
  <c r="D240" i="21"/>
  <c r="BG240" i="21"/>
  <c r="AK240" i="21"/>
  <c r="BG584" i="21"/>
  <c r="D584" i="21"/>
  <c r="AK804" i="21"/>
  <c r="BG804" i="21"/>
  <c r="D1116" i="21"/>
  <c r="BG1116" i="21"/>
  <c r="AK1116" i="21"/>
  <c r="D402" i="21"/>
  <c r="D874" i="21"/>
  <c r="AK1050" i="21"/>
  <c r="D1050" i="21"/>
  <c r="BG214" i="21"/>
  <c r="AK238" i="21"/>
  <c r="D140" i="21"/>
  <c r="D176" i="21"/>
  <c r="BG176" i="21"/>
  <c r="D236" i="21"/>
  <c r="D354" i="21"/>
  <c r="BG354" i="21"/>
  <c r="BG600" i="21"/>
  <c r="D600" i="21"/>
  <c r="D1112" i="21"/>
  <c r="AK1112" i="21"/>
  <c r="BG430" i="21"/>
  <c r="AK430" i="21"/>
  <c r="BG128" i="21"/>
  <c r="AK128" i="21"/>
  <c r="D588" i="21"/>
  <c r="BG588" i="21"/>
  <c r="BG800" i="21"/>
  <c r="D800" i="21"/>
  <c r="D66" i="21"/>
  <c r="BG286" i="21"/>
  <c r="D926" i="21"/>
  <c r="D870" i="21"/>
  <c r="D174" i="21"/>
  <c r="BG446" i="21"/>
  <c r="D602" i="21"/>
  <c r="D1114" i="21"/>
  <c r="BG78" i="21"/>
  <c r="BG126" i="21"/>
  <c r="AK158" i="21"/>
  <c r="AK222" i="21"/>
  <c r="D254" i="21"/>
  <c r="D590" i="21"/>
  <c r="BG294" i="21"/>
  <c r="AK70" i="21"/>
  <c r="BG130" i="21"/>
  <c r="AK154" i="21"/>
  <c r="D186" i="21"/>
  <c r="D594" i="21"/>
  <c r="BG978" i="21"/>
  <c r="BG946" i="21"/>
  <c r="D62" i="21"/>
  <c r="AK598" i="21"/>
  <c r="H1072" i="13"/>
  <c r="H1071" i="7"/>
  <c r="BZ1071" i="21" s="1"/>
  <c r="G1012" i="13"/>
  <c r="H1011" i="13"/>
  <c r="H1012" i="13"/>
  <c r="F1000" i="13"/>
  <c r="H988" i="13"/>
  <c r="F940" i="13"/>
  <c r="H928" i="13"/>
  <c r="H891" i="13"/>
  <c r="H892" i="13"/>
  <c r="H771" i="13"/>
  <c r="H772" i="13"/>
  <c r="G772" i="13"/>
  <c r="AC760" i="21"/>
  <c r="G724" i="13"/>
  <c r="F724" i="13"/>
  <c r="H723" i="13"/>
  <c r="G556" i="13"/>
  <c r="G436" i="13"/>
  <c r="G352" i="13"/>
  <c r="F352" i="13"/>
  <c r="BG54" i="21"/>
  <c r="I764" i="21"/>
  <c r="I770" i="21"/>
  <c r="AK186" i="21"/>
  <c r="AK302" i="21"/>
  <c r="AK366" i="21"/>
  <c r="AK422" i="21"/>
  <c r="AK710" i="21"/>
  <c r="AK922" i="21"/>
  <c r="AK978" i="21"/>
  <c r="AK1098" i="21"/>
  <c r="D1130" i="21"/>
  <c r="BG1098" i="21"/>
  <c r="BG734" i="21"/>
  <c r="BG1014" i="21"/>
  <c r="D938" i="21"/>
  <c r="BG754" i="21"/>
  <c r="BG594" i="21"/>
  <c r="D282" i="21"/>
  <c r="BG696" i="21"/>
  <c r="BG816" i="21"/>
  <c r="BG948" i="21"/>
  <c r="D1080" i="21"/>
  <c r="AK140" i="21"/>
  <c r="AK156" i="21"/>
  <c r="AK188" i="21"/>
  <c r="AK204" i="21"/>
  <c r="AK236" i="21"/>
  <c r="AK252" i="21"/>
  <c r="AK932" i="21"/>
  <c r="BG1112" i="21"/>
  <c r="D1128" i="21"/>
  <c r="BG186" i="21"/>
  <c r="AK138" i="21"/>
  <c r="BG206" i="21"/>
  <c r="D226" i="21"/>
  <c r="AK262" i="21"/>
  <c r="BG1018" i="21"/>
  <c r="AV1038" i="21"/>
  <c r="BK1044" i="21"/>
  <c r="I955" i="21"/>
  <c r="J954" i="21"/>
  <c r="AK590" i="21"/>
  <c r="AK1014" i="21"/>
  <c r="BG1054" i="21"/>
  <c r="BG942" i="21"/>
  <c r="BG926" i="21"/>
  <c r="BG602" i="21"/>
  <c r="D286" i="21"/>
  <c r="BG902" i="21"/>
  <c r="D754" i="21"/>
  <c r="BG474" i="21"/>
  <c r="BG366" i="21"/>
  <c r="BG174" i="21"/>
  <c r="AK1052" i="21"/>
  <c r="BG140" i="21"/>
  <c r="BG156" i="21"/>
  <c r="BG188" i="21"/>
  <c r="BG204" i="21"/>
  <c r="BG236" i="21"/>
  <c r="BG252" i="21"/>
  <c r="AK584" i="21"/>
  <c r="AK600" i="21"/>
  <c r="AK632" i="21"/>
  <c r="AK680" i="21"/>
  <c r="AK800" i="21"/>
  <c r="BG932" i="21"/>
  <c r="AK130" i="21"/>
  <c r="D978" i="21"/>
  <c r="BG170" i="21"/>
  <c r="D234" i="21"/>
  <c r="BG266" i="21"/>
  <c r="D586" i="21"/>
  <c r="D742" i="21"/>
  <c r="D986" i="21"/>
  <c r="AK1002" i="21"/>
  <c r="H764" i="21"/>
  <c r="AO768" i="21"/>
  <c r="J713" i="21"/>
  <c r="BM714" i="21"/>
  <c r="J1037" i="21"/>
  <c r="BM644" i="21"/>
  <c r="AK446" i="21"/>
  <c r="I18" i="15"/>
  <c r="BX18" i="21" s="1"/>
  <c r="I20" i="15"/>
  <c r="BX20" i="21" s="1"/>
  <c r="I22" i="15"/>
  <c r="BX22" i="21" s="1"/>
  <c r="I24" i="15"/>
  <c r="BX24" i="21" s="1"/>
  <c r="E674" i="15"/>
  <c r="A674" i="15" s="1"/>
  <c r="D163" i="13"/>
  <c r="D167" i="13"/>
  <c r="D210" i="13"/>
  <c r="D218" i="13"/>
  <c r="A218" i="13" s="1"/>
  <c r="D221" i="13"/>
  <c r="D229" i="13"/>
  <c r="A229" i="13" s="1"/>
  <c r="D236" i="13"/>
  <c r="D240" i="13"/>
  <c r="D247" i="13"/>
  <c r="D261" i="13"/>
  <c r="D947" i="13"/>
  <c r="A947" i="13" s="1"/>
  <c r="I21" i="15"/>
  <c r="BX21" i="21" s="1"/>
  <c r="H23" i="15"/>
  <c r="BB23" i="21" s="1"/>
  <c r="BM47" i="21"/>
  <c r="H24" i="15"/>
  <c r="BB24" i="21" s="1"/>
  <c r="BM48" i="21"/>
  <c r="H25" i="15"/>
  <c r="BB25" i="21" s="1"/>
  <c r="BM49" i="21"/>
  <c r="H26" i="15"/>
  <c r="BB26" i="21" s="1"/>
  <c r="BM50" i="21"/>
  <c r="H18" i="15"/>
  <c r="BB18" i="21" s="1"/>
  <c r="J102" i="21"/>
  <c r="H22" i="15"/>
  <c r="BB22" i="21" s="1"/>
  <c r="BM106" i="21"/>
  <c r="BM308" i="21"/>
  <c r="J716" i="21"/>
  <c r="E717" i="15"/>
  <c r="A717" i="15" s="1"/>
  <c r="J718" i="21"/>
  <c r="BM718" i="21"/>
  <c r="AQ718" i="21"/>
  <c r="J719" i="21"/>
  <c r="BM719" i="21"/>
  <c r="AQ719" i="21"/>
  <c r="J720" i="21"/>
  <c r="BM720" i="21"/>
  <c r="J721" i="21"/>
  <c r="BM721" i="21"/>
  <c r="AQ721" i="21"/>
  <c r="BM722" i="21"/>
  <c r="AQ722" i="21"/>
  <c r="J722" i="21"/>
  <c r="BM761" i="21"/>
  <c r="AQ761" i="21"/>
  <c r="J761" i="21"/>
  <c r="AQ762" i="21"/>
  <c r="J762" i="21"/>
  <c r="BM762" i="21"/>
  <c r="BM763" i="21"/>
  <c r="AQ763" i="21"/>
  <c r="J763" i="21"/>
  <c r="J764" i="21"/>
  <c r="BM764" i="21"/>
  <c r="AQ764" i="21"/>
  <c r="J765" i="15"/>
  <c r="J766" i="15"/>
  <c r="AQ767" i="21"/>
  <c r="J767" i="21"/>
  <c r="BM767" i="21"/>
  <c r="J768" i="21"/>
  <c r="BM768" i="21"/>
  <c r="J769" i="21"/>
  <c r="BM769" i="21"/>
  <c r="AQ769" i="21"/>
  <c r="BM770" i="21"/>
  <c r="AQ770" i="21"/>
  <c r="J770" i="21"/>
  <c r="BM905" i="21"/>
  <c r="AQ905" i="21"/>
  <c r="J906" i="21"/>
  <c r="BM906" i="21"/>
  <c r="AQ906" i="21"/>
  <c r="F859" i="15"/>
  <c r="U859" i="21" s="1"/>
  <c r="AQ908" i="21"/>
  <c r="J908" i="21"/>
  <c r="F861" i="15"/>
  <c r="U861" i="21" s="1"/>
  <c r="F862" i="15"/>
  <c r="U862" i="21" s="1"/>
  <c r="BM912" i="21"/>
  <c r="AQ912" i="21"/>
  <c r="AQ914" i="21"/>
  <c r="BM914" i="21"/>
  <c r="J1038" i="21"/>
  <c r="J1040" i="21"/>
  <c r="J1044" i="21"/>
  <c r="BM908" i="21"/>
  <c r="D53" i="13"/>
  <c r="A53" i="13" s="1"/>
  <c r="D57" i="13"/>
  <c r="D61" i="13"/>
  <c r="D685" i="13"/>
  <c r="D689" i="13"/>
  <c r="D697" i="13"/>
  <c r="A697" i="13" s="1"/>
  <c r="AQ41" i="21"/>
  <c r="BM41" i="21"/>
  <c r="K46" i="15"/>
  <c r="AQ47" i="21"/>
  <c r="AQ48" i="21"/>
  <c r="AQ49" i="21"/>
  <c r="AQ50" i="21"/>
  <c r="J101" i="21"/>
  <c r="BM101" i="21"/>
  <c r="J103" i="21"/>
  <c r="BM103" i="21"/>
  <c r="AQ103" i="21"/>
  <c r="J104" i="21"/>
  <c r="BM104" i="21"/>
  <c r="AQ105" i="21"/>
  <c r="J105" i="21"/>
  <c r="BM105" i="21"/>
  <c r="AQ106" i="21"/>
  <c r="E107" i="15"/>
  <c r="A107" i="15" s="1"/>
  <c r="BM109" i="21"/>
  <c r="AQ109" i="21"/>
  <c r="J109" i="21"/>
  <c r="J110" i="15"/>
  <c r="J641" i="21"/>
  <c r="J644" i="21"/>
  <c r="AQ672" i="21"/>
  <c r="G857" i="15"/>
  <c r="AF857" i="21" s="1"/>
  <c r="G859" i="15"/>
  <c r="AF859" i="21" s="1"/>
  <c r="G860" i="15"/>
  <c r="AF860" i="21" s="1"/>
  <c r="J960" i="21"/>
  <c r="G864" i="15"/>
  <c r="AF864" i="21" s="1"/>
  <c r="G866" i="15"/>
  <c r="AF866" i="21" s="1"/>
  <c r="AQ720" i="21"/>
  <c r="AQ102" i="21"/>
  <c r="AQ101" i="21"/>
  <c r="I17" i="15"/>
  <c r="BX17" i="21" s="1"/>
  <c r="J41" i="21"/>
  <c r="I23" i="15"/>
  <c r="BX23" i="21" s="1"/>
  <c r="I26" i="15"/>
  <c r="BX26" i="21" s="1"/>
  <c r="D79" i="13"/>
  <c r="A79" i="13" s="1"/>
  <c r="D83" i="13"/>
  <c r="D175" i="13"/>
  <c r="A175" i="13" s="1"/>
  <c r="D179" i="13"/>
  <c r="D284" i="13"/>
  <c r="D288" i="13"/>
  <c r="D677" i="13"/>
  <c r="D681" i="13"/>
  <c r="D702" i="13"/>
  <c r="D710" i="13"/>
  <c r="I19" i="15"/>
  <c r="BX19" i="21" s="1"/>
  <c r="E42" i="15"/>
  <c r="A42" i="15" s="1"/>
  <c r="AQ42" i="21"/>
  <c r="G19" i="15"/>
  <c r="AF19" i="21" s="1"/>
  <c r="AQ43" i="21"/>
  <c r="G20" i="15"/>
  <c r="AF20" i="21" s="1"/>
  <c r="AQ44" i="21"/>
  <c r="G21" i="15"/>
  <c r="AF21" i="21" s="1"/>
  <c r="AQ45" i="21"/>
  <c r="G24" i="15"/>
  <c r="AF24" i="21" s="1"/>
  <c r="BM108" i="21"/>
  <c r="G858" i="15"/>
  <c r="AF858" i="21" s="1"/>
  <c r="AQ768" i="21"/>
  <c r="BM641" i="21"/>
  <c r="J642" i="21"/>
  <c r="BM642" i="21"/>
  <c r="AQ643" i="21"/>
  <c r="J643" i="21"/>
  <c r="AQ645" i="21"/>
  <c r="J645" i="21"/>
  <c r="J647" i="21"/>
  <c r="BM647" i="21"/>
  <c r="BM649" i="21"/>
  <c r="AQ649" i="21"/>
  <c r="AQ650" i="21"/>
  <c r="J650" i="21"/>
  <c r="BM666" i="21"/>
  <c r="J667" i="21"/>
  <c r="J668" i="21"/>
  <c r="BM669" i="21"/>
  <c r="G863" i="15"/>
  <c r="AF863" i="21" s="1"/>
  <c r="G865" i="15"/>
  <c r="AF865" i="21" s="1"/>
  <c r="J913" i="21"/>
  <c r="E957" i="15"/>
  <c r="A957" i="15" s="1"/>
  <c r="BM957" i="21"/>
  <c r="AQ668" i="21"/>
  <c r="AQ716" i="21"/>
  <c r="AQ1040" i="21"/>
  <c r="BM1044" i="21"/>
  <c r="J649" i="21"/>
  <c r="E306" i="15"/>
  <c r="A306" i="15" s="1"/>
  <c r="BM1037" i="21"/>
  <c r="AQ1037" i="21"/>
  <c r="BM1038" i="21"/>
  <c r="AQ1038" i="21"/>
  <c r="AQ1039" i="21"/>
  <c r="J1039" i="21"/>
  <c r="J1041" i="21"/>
  <c r="BM1041" i="21"/>
  <c r="AQ1041" i="21"/>
  <c r="AQ1042" i="21"/>
  <c r="J1042" i="21"/>
  <c r="J1043" i="21"/>
  <c r="BM1043" i="21"/>
  <c r="J1045" i="21"/>
  <c r="BM1045" i="21"/>
  <c r="J1046" i="21"/>
  <c r="BM1046" i="21"/>
  <c r="AQ1046" i="21"/>
  <c r="AQ648" i="21"/>
  <c r="BM716" i="21"/>
  <c r="BM1040" i="21"/>
  <c r="AQ646" i="21"/>
  <c r="AQ1043" i="21"/>
  <c r="AQ642" i="21"/>
  <c r="E312" i="15"/>
  <c r="A312" i="15" s="1"/>
  <c r="J313" i="15"/>
  <c r="J277" i="15" s="1"/>
  <c r="E646" i="15"/>
  <c r="A646" i="15" s="1"/>
  <c r="J646" i="21"/>
  <c r="J648" i="21"/>
  <c r="BM665" i="21"/>
  <c r="AQ665" i="21"/>
  <c r="AQ666" i="21"/>
  <c r="AQ667" i="21"/>
  <c r="AQ669" i="21"/>
  <c r="E670" i="15"/>
  <c r="A670" i="15" s="1"/>
  <c r="J671" i="15"/>
  <c r="J673" i="21"/>
  <c r="BM673" i="21"/>
  <c r="BM713" i="21"/>
  <c r="AQ713" i="21"/>
  <c r="AQ714" i="21"/>
  <c r="J714" i="21"/>
  <c r="E715" i="15"/>
  <c r="A715" i="15" s="1"/>
  <c r="I857" i="15"/>
  <c r="BX857" i="21" s="1"/>
  <c r="J905" i="21"/>
  <c r="I861" i="15"/>
  <c r="BX861" i="21" s="1"/>
  <c r="I862" i="15"/>
  <c r="BX862" i="21" s="1"/>
  <c r="I863" i="15"/>
  <c r="BX863" i="21" s="1"/>
  <c r="I866" i="15"/>
  <c r="BX866" i="21" s="1"/>
  <c r="J914" i="21"/>
  <c r="J953" i="15"/>
  <c r="BM954" i="21"/>
  <c r="AQ954" i="21"/>
  <c r="J955" i="15"/>
  <c r="J956" i="15"/>
  <c r="AQ957" i="21"/>
  <c r="J958" i="21"/>
  <c r="BM958" i="21"/>
  <c r="AQ958" i="21"/>
  <c r="J959" i="21"/>
  <c r="BM959" i="21"/>
  <c r="J961" i="15"/>
  <c r="J962" i="15"/>
  <c r="AQ641" i="21"/>
  <c r="J665" i="21"/>
  <c r="BM1039" i="21"/>
  <c r="BM650" i="21"/>
  <c r="F18" i="14"/>
  <c r="T18" i="21" s="1"/>
  <c r="I17" i="14"/>
  <c r="BW17" i="21" s="1"/>
  <c r="H20" i="14"/>
  <c r="BA20" i="21" s="1"/>
  <c r="K47" i="14"/>
  <c r="H24" i="14"/>
  <c r="BA24" i="21" s="1"/>
  <c r="AP42" i="21"/>
  <c r="AP43" i="21"/>
  <c r="I43" i="21"/>
  <c r="BL43" i="21"/>
  <c r="I20" i="14"/>
  <c r="BW20" i="21" s="1"/>
  <c r="I21" i="14"/>
  <c r="BW21" i="21" s="1"/>
  <c r="I45" i="21"/>
  <c r="I24" i="14"/>
  <c r="BW24" i="21" s="1"/>
  <c r="I25" i="14"/>
  <c r="BW25" i="21" s="1"/>
  <c r="I26" i="14"/>
  <c r="BW26" i="21" s="1"/>
  <c r="E102" i="14"/>
  <c r="A102" i="14" s="1"/>
  <c r="BL103" i="21"/>
  <c r="AP103" i="21"/>
  <c r="I103" i="21"/>
  <c r="I22" i="14"/>
  <c r="BW22" i="21" s="1"/>
  <c r="H26" i="14"/>
  <c r="BA26" i="21" s="1"/>
  <c r="H18" i="14"/>
  <c r="BA18" i="21" s="1"/>
  <c r="I42" i="21"/>
  <c r="K44" i="14"/>
  <c r="G25" i="14"/>
  <c r="AE25" i="21" s="1"/>
  <c r="K104" i="14"/>
  <c r="I104" i="21"/>
  <c r="K105" i="14"/>
  <c r="AP105" i="21"/>
  <c r="E108" i="14"/>
  <c r="A108" i="14" s="1"/>
  <c r="AP108" i="21"/>
  <c r="BL312" i="21"/>
  <c r="BL45" i="21"/>
  <c r="AP45" i="21"/>
  <c r="BL46" i="21"/>
  <c r="AP46" i="21"/>
  <c r="I46" i="21"/>
  <c r="J47" i="14"/>
  <c r="F26" i="14"/>
  <c r="T26" i="21" s="1"/>
  <c r="K101" i="14"/>
  <c r="I101" i="21"/>
  <c r="AP106" i="21"/>
  <c r="I106" i="21"/>
  <c r="BL106" i="21"/>
  <c r="AP107" i="21"/>
  <c r="I107" i="21"/>
  <c r="BL109" i="21"/>
  <c r="AP109" i="21"/>
  <c r="I109" i="21"/>
  <c r="E110" i="14"/>
  <c r="A110" i="14" s="1"/>
  <c r="AP273" i="21"/>
  <c r="I547" i="14"/>
  <c r="BW547" i="21" s="1"/>
  <c r="K650" i="14"/>
  <c r="BL650" i="21"/>
  <c r="BL665" i="21"/>
  <c r="AP665" i="21"/>
  <c r="I665" i="21"/>
  <c r="J666" i="14"/>
  <c r="BL667" i="21"/>
  <c r="AP667" i="21"/>
  <c r="I667" i="21"/>
  <c r="J668" i="14"/>
  <c r="AP670" i="21"/>
  <c r="I670" i="21"/>
  <c r="BL670" i="21"/>
  <c r="E671" i="14"/>
  <c r="A671" i="14" s="1"/>
  <c r="J672" i="14"/>
  <c r="J765" i="14"/>
  <c r="BL766" i="21"/>
  <c r="AP766" i="21"/>
  <c r="I766" i="21"/>
  <c r="BL767" i="21"/>
  <c r="AP767" i="21"/>
  <c r="I767" i="21"/>
  <c r="I769" i="21"/>
  <c r="BL769" i="21"/>
  <c r="AP769" i="21"/>
  <c r="H858" i="14"/>
  <c r="BA858" i="21" s="1"/>
  <c r="G862" i="14"/>
  <c r="AE862" i="21" s="1"/>
  <c r="AP911" i="21"/>
  <c r="BL911" i="21"/>
  <c r="AP914" i="21"/>
  <c r="BL914" i="21"/>
  <c r="AP764" i="21"/>
  <c r="BL768" i="21"/>
  <c r="AP1040" i="21"/>
  <c r="BL1044" i="21"/>
  <c r="AP646" i="21"/>
  <c r="I910" i="21"/>
  <c r="BL107" i="21"/>
  <c r="BL641" i="21"/>
  <c r="AP641" i="21"/>
  <c r="AP642" i="21"/>
  <c r="AP643" i="21"/>
  <c r="BL643" i="21"/>
  <c r="E644" i="14"/>
  <c r="A644" i="14" s="1"/>
  <c r="AP645" i="21"/>
  <c r="I645" i="21"/>
  <c r="BL645" i="21"/>
  <c r="BL647" i="21"/>
  <c r="AP647" i="21"/>
  <c r="I648" i="21"/>
  <c r="I669" i="21"/>
  <c r="BL713" i="21"/>
  <c r="AP713" i="21"/>
  <c r="I713" i="21"/>
  <c r="I714" i="21"/>
  <c r="BL714" i="21"/>
  <c r="AP714" i="21"/>
  <c r="I715" i="21"/>
  <c r="BL715" i="21"/>
  <c r="AP715" i="21"/>
  <c r="J717" i="14"/>
  <c r="J719" i="14"/>
  <c r="J720" i="14"/>
  <c r="I721" i="21"/>
  <c r="BL721" i="21"/>
  <c r="AP721" i="21"/>
  <c r="I722" i="21"/>
  <c r="BL722" i="21"/>
  <c r="AP722" i="21"/>
  <c r="G857" i="14"/>
  <c r="AE857" i="21" s="1"/>
  <c r="I905" i="21"/>
  <c r="G858" i="14"/>
  <c r="AE858" i="21" s="1"/>
  <c r="G859" i="14"/>
  <c r="AE859" i="21" s="1"/>
  <c r="BL907" i="21"/>
  <c r="G860" i="14"/>
  <c r="AE860" i="21" s="1"/>
  <c r="G861" i="14"/>
  <c r="AE861" i="21" s="1"/>
  <c r="AP909" i="21"/>
  <c r="G864" i="14"/>
  <c r="AE864" i="21" s="1"/>
  <c r="I912" i="21"/>
  <c r="G865" i="14"/>
  <c r="AE865" i="21" s="1"/>
  <c r="H860" i="14"/>
  <c r="BA860" i="21" s="1"/>
  <c r="BL956" i="21"/>
  <c r="H862" i="14"/>
  <c r="BA862" i="21" s="1"/>
  <c r="I958" i="21"/>
  <c r="H863" i="14"/>
  <c r="BA863" i="21" s="1"/>
  <c r="I959" i="21"/>
  <c r="H865" i="14"/>
  <c r="BA865" i="21" s="1"/>
  <c r="I961" i="21"/>
  <c r="AP648" i="21"/>
  <c r="BL764" i="21"/>
  <c r="I768" i="21"/>
  <c r="AP1036" i="21"/>
  <c r="BL1040" i="21"/>
  <c r="I1044" i="21"/>
  <c r="AP770" i="21"/>
  <c r="BL649" i="21"/>
  <c r="AP649" i="21"/>
  <c r="E650" i="14"/>
  <c r="A650" i="14" s="1"/>
  <c r="G863" i="14"/>
  <c r="AE863" i="21" s="1"/>
  <c r="G866" i="14"/>
  <c r="AE866" i="21" s="1"/>
  <c r="AP312" i="21"/>
  <c r="BL648" i="21"/>
  <c r="AP956" i="21"/>
  <c r="BL770" i="21"/>
  <c r="AP910" i="21"/>
  <c r="BL305" i="21"/>
  <c r="J306" i="14"/>
  <c r="J270" i="14" s="1"/>
  <c r="J307" i="14"/>
  <c r="J271" i="14" s="1"/>
  <c r="J314" i="14"/>
  <c r="J278" i="14" s="1"/>
  <c r="E642" i="14"/>
  <c r="A642" i="14" s="1"/>
  <c r="BL642" i="21"/>
  <c r="E646" i="14"/>
  <c r="A646" i="14" s="1"/>
  <c r="BL646" i="21"/>
  <c r="E665" i="14"/>
  <c r="A665" i="14" s="1"/>
  <c r="J761" i="14"/>
  <c r="J762" i="14"/>
  <c r="J763" i="14"/>
  <c r="K763" i="14"/>
  <c r="I861" i="14"/>
  <c r="BW861" i="21" s="1"/>
  <c r="I865" i="14"/>
  <c r="BW865" i="21" s="1"/>
  <c r="I866" i="14"/>
  <c r="BW866" i="21" s="1"/>
  <c r="I914" i="21"/>
  <c r="I953" i="21"/>
  <c r="BL953" i="21"/>
  <c r="AP953" i="21"/>
  <c r="BL954" i="21"/>
  <c r="AP954" i="21"/>
  <c r="BL955" i="21"/>
  <c r="AP955" i="21"/>
  <c r="AP957" i="21"/>
  <c r="I957" i="21"/>
  <c r="BL957" i="21"/>
  <c r="AP958" i="21"/>
  <c r="AP959" i="21"/>
  <c r="F864" i="14"/>
  <c r="T864" i="21" s="1"/>
  <c r="AP961" i="21"/>
  <c r="F866" i="14"/>
  <c r="T866" i="21" s="1"/>
  <c r="BL1037" i="21"/>
  <c r="AP1037" i="21"/>
  <c r="I1037" i="21"/>
  <c r="I1038" i="21"/>
  <c r="BL1038" i="21"/>
  <c r="AP1038" i="21"/>
  <c r="AP1039" i="21"/>
  <c r="I1039" i="21"/>
  <c r="BL1039" i="21"/>
  <c r="BL1041" i="21"/>
  <c r="I1041" i="21"/>
  <c r="AP1041" i="21"/>
  <c r="I1042" i="21"/>
  <c r="BL1042" i="21"/>
  <c r="AP1042" i="21"/>
  <c r="I1043" i="21"/>
  <c r="BL1043" i="21"/>
  <c r="I1045" i="21"/>
  <c r="BL1045" i="21"/>
  <c r="AP1045" i="21"/>
  <c r="I1046" i="21"/>
  <c r="BL1046" i="21"/>
  <c r="I911" i="21"/>
  <c r="G23" i="12"/>
  <c r="AD23" i="21" s="1"/>
  <c r="AO47" i="21"/>
  <c r="K48" i="12"/>
  <c r="E50" i="12"/>
  <c r="A50" i="12" s="1"/>
  <c r="AO50" i="21"/>
  <c r="K108" i="12"/>
  <c r="H108" i="21"/>
  <c r="K109" i="12"/>
  <c r="BK109" i="21"/>
  <c r="I19" i="12"/>
  <c r="BV19" i="21" s="1"/>
  <c r="H17" i="12"/>
  <c r="AZ17" i="21" s="1"/>
  <c r="BK41" i="21"/>
  <c r="G17" i="12"/>
  <c r="AD17" i="21" s="1"/>
  <c r="I18" i="12"/>
  <c r="BV18" i="21" s="1"/>
  <c r="I22" i="12"/>
  <c r="BV22" i="21" s="1"/>
  <c r="I24" i="12"/>
  <c r="BV24" i="21" s="1"/>
  <c r="E101" i="12"/>
  <c r="A101" i="12" s="1"/>
  <c r="K103" i="12"/>
  <c r="E104" i="12"/>
  <c r="A104" i="12" s="1"/>
  <c r="H18" i="12"/>
  <c r="AZ18" i="21" s="1"/>
  <c r="AO44" i="21"/>
  <c r="BK104" i="21"/>
  <c r="AO41" i="21"/>
  <c r="J42" i="12"/>
  <c r="K43" i="12"/>
  <c r="AO45" i="21"/>
  <c r="AO46" i="21"/>
  <c r="E48" i="12"/>
  <c r="A48" i="12" s="1"/>
  <c r="AO49" i="21"/>
  <c r="F21" i="12"/>
  <c r="S21" i="21" s="1"/>
  <c r="BK107" i="21"/>
  <c r="AO107" i="21"/>
  <c r="H107" i="21"/>
  <c r="AO110" i="21"/>
  <c r="H110" i="21"/>
  <c r="BK110" i="21"/>
  <c r="E306" i="12"/>
  <c r="A306" i="12" s="1"/>
  <c r="H643" i="21"/>
  <c r="BK643" i="21"/>
  <c r="AO643" i="21"/>
  <c r="AO645" i="21"/>
  <c r="H645" i="21"/>
  <c r="BK645" i="21"/>
  <c r="BK646" i="21"/>
  <c r="AO646" i="21"/>
  <c r="BK647" i="21"/>
  <c r="AO647" i="21"/>
  <c r="H647" i="21"/>
  <c r="AO650" i="21"/>
  <c r="BK650" i="21"/>
  <c r="H905" i="21"/>
  <c r="BK905" i="21"/>
  <c r="AO905" i="21"/>
  <c r="AO906" i="21"/>
  <c r="H906" i="21"/>
  <c r="BK906" i="21"/>
  <c r="AO909" i="21"/>
  <c r="J911" i="12"/>
  <c r="J912" i="12"/>
  <c r="J913" i="12"/>
  <c r="J914" i="12"/>
  <c r="I863" i="12"/>
  <c r="BV863" i="21" s="1"/>
  <c r="H959" i="21"/>
  <c r="I864" i="12"/>
  <c r="BV864" i="21" s="1"/>
  <c r="H960" i="21"/>
  <c r="BK44" i="21"/>
  <c r="H104" i="21"/>
  <c r="AO668" i="21"/>
  <c r="BK672" i="21"/>
  <c r="BK716" i="21"/>
  <c r="AO720" i="21"/>
  <c r="AO764" i="21"/>
  <c r="BK768" i="21"/>
  <c r="AO956" i="21"/>
  <c r="BK960" i="21"/>
  <c r="H1044" i="21"/>
  <c r="AO309" i="21"/>
  <c r="E313" i="12"/>
  <c r="A313" i="12" s="1"/>
  <c r="D608" i="13"/>
  <c r="BK641" i="21"/>
  <c r="BK648" i="21"/>
  <c r="BK649" i="21"/>
  <c r="AO713" i="21"/>
  <c r="AO714" i="21"/>
  <c r="H714" i="21"/>
  <c r="BK714" i="21"/>
  <c r="H715" i="21"/>
  <c r="BK715" i="21"/>
  <c r="AO715" i="21"/>
  <c r="H717" i="21"/>
  <c r="BK717" i="21"/>
  <c r="AO717" i="21"/>
  <c r="BK719" i="21"/>
  <c r="AO719" i="21"/>
  <c r="H719" i="21"/>
  <c r="H721" i="21"/>
  <c r="BK721" i="21"/>
  <c r="AO721" i="21"/>
  <c r="BK722" i="21"/>
  <c r="AO722" i="21"/>
  <c r="H722" i="21"/>
  <c r="H762" i="21"/>
  <c r="G859" i="12"/>
  <c r="AD859" i="21" s="1"/>
  <c r="G860" i="12"/>
  <c r="AD860" i="21" s="1"/>
  <c r="BK908" i="21"/>
  <c r="G862" i="12"/>
  <c r="AD862" i="21" s="1"/>
  <c r="G863" i="12"/>
  <c r="AD863" i="21" s="1"/>
  <c r="G864" i="12"/>
  <c r="AD864" i="21" s="1"/>
  <c r="G865" i="12"/>
  <c r="AD865" i="21" s="1"/>
  <c r="J953" i="12"/>
  <c r="H955" i="21"/>
  <c r="BK955" i="21"/>
  <c r="AO955" i="21"/>
  <c r="J957" i="12"/>
  <c r="J958" i="12"/>
  <c r="AO959" i="21"/>
  <c r="BK959" i="21"/>
  <c r="BK961" i="21"/>
  <c r="AO961" i="21"/>
  <c r="H961" i="21"/>
  <c r="BK962" i="21"/>
  <c r="AO962" i="21"/>
  <c r="H962" i="21"/>
  <c r="E1040" i="12"/>
  <c r="E1041" i="12"/>
  <c r="H44" i="21"/>
  <c r="BK668" i="21"/>
  <c r="H672" i="21"/>
  <c r="AO716" i="21"/>
  <c r="H720" i="21"/>
  <c r="BK764" i="21"/>
  <c r="H768" i="21"/>
  <c r="BK956" i="21"/>
  <c r="H21" i="12"/>
  <c r="AZ21" i="21" s="1"/>
  <c r="BK45" i="21"/>
  <c r="H22" i="12"/>
  <c r="AZ22" i="21" s="1"/>
  <c r="H23" i="12"/>
  <c r="AZ23" i="21" s="1"/>
  <c r="H24" i="12"/>
  <c r="AZ24" i="21" s="1"/>
  <c r="H26" i="12"/>
  <c r="AZ26" i="21" s="1"/>
  <c r="E106" i="12"/>
  <c r="A106" i="12" s="1"/>
  <c r="BK106" i="21"/>
  <c r="BK761" i="21"/>
  <c r="AO761" i="21"/>
  <c r="H761" i="21"/>
  <c r="BK762" i="21"/>
  <c r="AO762" i="21"/>
  <c r="BK763" i="21"/>
  <c r="AO763" i="21"/>
  <c r="H763" i="21"/>
  <c r="AO765" i="21"/>
  <c r="H766" i="21"/>
  <c r="BK766" i="21"/>
  <c r="AO766" i="21"/>
  <c r="H767" i="21"/>
  <c r="BK767" i="21"/>
  <c r="AO767" i="21"/>
  <c r="H770" i="21"/>
  <c r="BK770" i="21"/>
  <c r="AO770" i="21"/>
  <c r="E909" i="12"/>
  <c r="A909" i="12" s="1"/>
  <c r="BK909" i="21"/>
  <c r="E910" i="12"/>
  <c r="A910" i="12" s="1"/>
  <c r="E911" i="12"/>
  <c r="A911" i="12" s="1"/>
  <c r="E912" i="12"/>
  <c r="A912" i="12" s="1"/>
  <c r="AO104" i="21"/>
  <c r="BK312" i="21"/>
  <c r="AO1044" i="21"/>
  <c r="AO106" i="21"/>
  <c r="I21" i="12"/>
  <c r="BV21" i="21" s="1"/>
  <c r="H309" i="21"/>
  <c r="H650" i="21"/>
  <c r="BK665" i="21"/>
  <c r="AO665" i="21"/>
  <c r="H665" i="21"/>
  <c r="H666" i="21"/>
  <c r="BK666" i="21"/>
  <c r="AO666" i="21"/>
  <c r="H667" i="21"/>
  <c r="BK667" i="21"/>
  <c r="AO667" i="21"/>
  <c r="H669" i="21"/>
  <c r="BK669" i="21"/>
  <c r="AO669" i="21"/>
  <c r="H670" i="21"/>
  <c r="BK670" i="21"/>
  <c r="AO670" i="21"/>
  <c r="BK671" i="21"/>
  <c r="AO671" i="21"/>
  <c r="H671" i="21"/>
  <c r="H673" i="21"/>
  <c r="BK673" i="21"/>
  <c r="AO673" i="21"/>
  <c r="BK713" i="21"/>
  <c r="E769" i="12"/>
  <c r="A769" i="12" s="1"/>
  <c r="H769" i="21"/>
  <c r="I859" i="12"/>
  <c r="BV859" i="21" s="1"/>
  <c r="I860" i="12"/>
  <c r="BV860" i="21" s="1"/>
  <c r="E957" i="12"/>
  <c r="A957" i="12" s="1"/>
  <c r="E958" i="12"/>
  <c r="A958" i="12" s="1"/>
  <c r="J1037" i="12"/>
  <c r="AO1038" i="21"/>
  <c r="H1038" i="21"/>
  <c r="BK1038" i="21"/>
  <c r="H1039" i="21"/>
  <c r="BK1039" i="21"/>
  <c r="AO1039" i="21"/>
  <c r="J1040" i="12"/>
  <c r="J1041" i="12"/>
  <c r="H1042" i="21"/>
  <c r="BK1042" i="21"/>
  <c r="AO1042" i="21"/>
  <c r="BK1043" i="21"/>
  <c r="AO1043" i="21"/>
  <c r="H1043" i="21"/>
  <c r="H1045" i="21"/>
  <c r="BK1045" i="21"/>
  <c r="AO1045" i="21"/>
  <c r="K1046" i="12"/>
  <c r="A583" i="9"/>
  <c r="D583" i="13"/>
  <c r="H641" i="13"/>
  <c r="H644" i="13"/>
  <c r="H647" i="13"/>
  <c r="H649" i="13"/>
  <c r="H650" i="13"/>
  <c r="G665" i="13"/>
  <c r="G668" i="13"/>
  <c r="G671" i="13"/>
  <c r="G674" i="13"/>
  <c r="G715" i="13"/>
  <c r="G720" i="13"/>
  <c r="F761" i="13"/>
  <c r="F764" i="13"/>
  <c r="F767" i="13"/>
  <c r="F770" i="13"/>
  <c r="A885" i="9"/>
  <c r="D885" i="13"/>
  <c r="G905" i="13"/>
  <c r="G909" i="13"/>
  <c r="G914" i="13"/>
  <c r="F955" i="13"/>
  <c r="A973" i="9"/>
  <c r="D973" i="13"/>
  <c r="D161" i="13"/>
  <c r="A161" i="13" s="1"/>
  <c r="A161" i="9"/>
  <c r="A176" i="9"/>
  <c r="D176" i="13"/>
  <c r="A180" i="9"/>
  <c r="D180" i="13"/>
  <c r="A180" i="13" s="1"/>
  <c r="A201" i="9"/>
  <c r="D201" i="13"/>
  <c r="A249" i="9"/>
  <c r="D249" i="13"/>
  <c r="A259" i="9"/>
  <c r="D259" i="13"/>
  <c r="A281" i="9"/>
  <c r="D281" i="13"/>
  <c r="A281" i="13" s="1"/>
  <c r="A289" i="9"/>
  <c r="D289" i="13"/>
  <c r="A299" i="9"/>
  <c r="D299" i="13"/>
  <c r="E305" i="13"/>
  <c r="E307" i="13"/>
  <c r="E308" i="13"/>
  <c r="E309" i="13"/>
  <c r="E312" i="13"/>
  <c r="E313" i="13"/>
  <c r="E314" i="13"/>
  <c r="A321" i="9"/>
  <c r="D321" i="13"/>
  <c r="A321" i="13" s="1"/>
  <c r="A347" i="9"/>
  <c r="D347" i="13"/>
  <c r="A358" i="9"/>
  <c r="D358" i="13"/>
  <c r="A379" i="9"/>
  <c r="D379" i="13"/>
  <c r="A390" i="9"/>
  <c r="D390" i="13"/>
  <c r="A398" i="9"/>
  <c r="D398" i="13"/>
  <c r="A401" i="9"/>
  <c r="D401" i="13"/>
  <c r="A401" i="13" s="1"/>
  <c r="A409" i="9"/>
  <c r="D409" i="13"/>
  <c r="A409" i="13" s="1"/>
  <c r="A427" i="9"/>
  <c r="D427" i="13"/>
  <c r="A446" i="9"/>
  <c r="D446" i="13"/>
  <c r="A449" i="9"/>
  <c r="D449" i="13"/>
  <c r="A497" i="18" s="1"/>
  <c r="A457" i="9"/>
  <c r="D457" i="13"/>
  <c r="D781" i="13"/>
  <c r="A781" i="13" s="1"/>
  <c r="A781" i="9"/>
  <c r="D563" i="13"/>
  <c r="A563" i="13" s="1"/>
  <c r="A563" i="9"/>
  <c r="A631" i="9"/>
  <c r="D631" i="13"/>
  <c r="H643" i="13"/>
  <c r="G667" i="13"/>
  <c r="G670" i="13"/>
  <c r="G673" i="13"/>
  <c r="G714" i="13"/>
  <c r="G717" i="13"/>
  <c r="G719" i="13"/>
  <c r="G722" i="13"/>
  <c r="A754" i="9"/>
  <c r="D754" i="13"/>
  <c r="F765" i="13"/>
  <c r="F768" i="13"/>
  <c r="D782" i="13"/>
  <c r="A782" i="13" s="1"/>
  <c r="A782" i="9"/>
  <c r="A793" i="9"/>
  <c r="D793" i="13"/>
  <c r="A813" i="9"/>
  <c r="D813" i="13"/>
  <c r="G908" i="13"/>
  <c r="G911" i="13"/>
  <c r="G913" i="13"/>
  <c r="F957" i="13"/>
  <c r="F960" i="13"/>
  <c r="F962" i="13"/>
  <c r="F43" i="13"/>
  <c r="F44" i="13"/>
  <c r="F45" i="13"/>
  <c r="F47" i="13"/>
  <c r="F48" i="13"/>
  <c r="F49" i="13"/>
  <c r="F50" i="13"/>
  <c r="A56" i="9"/>
  <c r="D56" i="13"/>
  <c r="A60" i="9"/>
  <c r="D60" i="13"/>
  <c r="A68" i="9"/>
  <c r="D68" i="13"/>
  <c r="A72" i="9"/>
  <c r="D72" i="13"/>
  <c r="F103" i="13"/>
  <c r="F104" i="13"/>
  <c r="G21" i="9"/>
  <c r="AC21" i="21" s="1"/>
  <c r="F105" i="13"/>
  <c r="F108" i="13"/>
  <c r="F109" i="13"/>
  <c r="F110" i="13"/>
  <c r="A128" i="9"/>
  <c r="D128" i="13"/>
  <c r="A132" i="9"/>
  <c r="D132" i="13"/>
  <c r="A154" i="9"/>
  <c r="D154" i="13"/>
  <c r="A158" i="9"/>
  <c r="D158" i="13"/>
  <c r="A158" i="13" s="1"/>
  <c r="D565" i="13"/>
  <c r="A565" i="9"/>
  <c r="D780" i="13"/>
  <c r="A780" i="9"/>
  <c r="A613" i="9"/>
  <c r="D613" i="13"/>
  <c r="A626" i="9"/>
  <c r="D626" i="13"/>
  <c r="H642" i="13"/>
  <c r="H645" i="13"/>
  <c r="H648" i="13"/>
  <c r="G666" i="13"/>
  <c r="G669" i="13"/>
  <c r="G672" i="13"/>
  <c r="A698" i="9"/>
  <c r="D698" i="13"/>
  <c r="G713" i="13"/>
  <c r="G716" i="13"/>
  <c r="G718" i="13"/>
  <c r="G721" i="13"/>
  <c r="A746" i="9"/>
  <c r="D746" i="13"/>
  <c r="F763" i="13"/>
  <c r="F769" i="13"/>
  <c r="A785" i="9"/>
  <c r="D785" i="13"/>
  <c r="A789" i="9"/>
  <c r="D789" i="13"/>
  <c r="A789" i="13" s="1"/>
  <c r="A799" i="9"/>
  <c r="D799" i="13"/>
  <c r="A799" i="13" s="1"/>
  <c r="A874" i="9"/>
  <c r="D874" i="13"/>
  <c r="G906" i="13"/>
  <c r="G907" i="13"/>
  <c r="G910" i="13"/>
  <c r="G912" i="13"/>
  <c r="A942" i="9"/>
  <c r="D942" i="13"/>
  <c r="A950" i="9"/>
  <c r="D950" i="13"/>
  <c r="F953" i="13"/>
  <c r="F956" i="13"/>
  <c r="F961" i="13"/>
  <c r="A965" i="9"/>
  <c r="D965" i="13"/>
  <c r="D564" i="13"/>
  <c r="A564" i="13" s="1"/>
  <c r="A564" i="9"/>
  <c r="D779" i="13"/>
  <c r="A779" i="9"/>
  <c r="D833" i="13"/>
  <c r="A833" i="13" s="1"/>
  <c r="A833" i="9"/>
  <c r="D977" i="13"/>
  <c r="A977" i="9"/>
  <c r="A989" i="9"/>
  <c r="D989" i="13"/>
  <c r="A989" i="13" s="1"/>
  <c r="A993" i="9"/>
  <c r="D993" i="13"/>
  <c r="A997" i="9"/>
  <c r="D997" i="13"/>
  <c r="A997" i="13" s="1"/>
  <c r="A1007" i="9"/>
  <c r="D1007" i="13"/>
  <c r="A1018" i="9"/>
  <c r="D1018" i="13"/>
  <c r="F1037" i="13"/>
  <c r="F1039" i="13"/>
  <c r="F1040" i="13"/>
  <c r="F1041" i="13"/>
  <c r="F1042" i="13"/>
  <c r="F1044" i="13"/>
  <c r="F1045" i="13"/>
  <c r="F1046" i="13"/>
  <c r="A1049" i="9"/>
  <c r="D1049" i="13"/>
  <c r="A1057" i="9"/>
  <c r="D1057" i="13"/>
  <c r="G43" i="13"/>
  <c r="G44" i="13"/>
  <c r="G45" i="13"/>
  <c r="G46" i="13"/>
  <c r="G47" i="13"/>
  <c r="G48" i="13"/>
  <c r="G49" i="13"/>
  <c r="H26" i="9"/>
  <c r="AY26" i="21" s="1"/>
  <c r="G50" i="13"/>
  <c r="A78" i="9"/>
  <c r="D78" i="13"/>
  <c r="A78" i="13" s="1"/>
  <c r="A82" i="9"/>
  <c r="D82" i="13"/>
  <c r="A86" i="9"/>
  <c r="D86" i="13"/>
  <c r="G101" i="13"/>
  <c r="G102" i="13"/>
  <c r="G103" i="13"/>
  <c r="G104" i="13"/>
  <c r="G105" i="13"/>
  <c r="G106" i="13"/>
  <c r="G108" i="13"/>
  <c r="G109" i="13"/>
  <c r="G110" i="13"/>
  <c r="A116" i="9"/>
  <c r="D116" i="13"/>
  <c r="A146" i="9"/>
  <c r="D146" i="13"/>
  <c r="A185" i="9"/>
  <c r="D185" i="13"/>
  <c r="A193" i="9"/>
  <c r="D193" i="13"/>
  <c r="A211" i="9"/>
  <c r="D211" i="13"/>
  <c r="A230" i="9"/>
  <c r="D230" i="13"/>
  <c r="A233" i="9"/>
  <c r="D233" i="13"/>
  <c r="A241" i="9"/>
  <c r="D241" i="13"/>
  <c r="A262" i="9"/>
  <c r="D262" i="13"/>
  <c r="A294" i="9"/>
  <c r="D294" i="13"/>
  <c r="F305" i="13"/>
  <c r="F307" i="13"/>
  <c r="F308" i="13"/>
  <c r="F273" i="7"/>
  <c r="AH273" i="21" s="1"/>
  <c r="F309" i="13"/>
  <c r="F312" i="13"/>
  <c r="F277" i="7"/>
  <c r="AH277" i="21" s="1"/>
  <c r="F313" i="13"/>
  <c r="F314" i="13"/>
  <c r="A331" i="9"/>
  <c r="D331" i="13"/>
  <c r="A342" i="9"/>
  <c r="D342" i="13"/>
  <c r="A350" i="9"/>
  <c r="D350" i="13"/>
  <c r="A353" i="9"/>
  <c r="D353" i="13"/>
  <c r="A361" i="9"/>
  <c r="D361" i="13"/>
  <c r="A361" i="13" s="1"/>
  <c r="A371" i="9"/>
  <c r="D371" i="13"/>
  <c r="A371" i="13" s="1"/>
  <c r="A382" i="9"/>
  <c r="D382" i="13"/>
  <c r="A393" i="9"/>
  <c r="D393" i="13"/>
  <c r="A419" i="9"/>
  <c r="D419" i="13"/>
  <c r="A441" i="9"/>
  <c r="D441" i="13"/>
  <c r="A467" i="9"/>
  <c r="D467" i="13"/>
  <c r="A535" i="9"/>
  <c r="A586" i="9"/>
  <c r="D586" i="13"/>
  <c r="A586" i="13" s="1"/>
  <c r="A599" i="9"/>
  <c r="D599" i="13"/>
  <c r="A605" i="9"/>
  <c r="D605" i="13"/>
  <c r="A605" i="13" s="1"/>
  <c r="A621" i="9"/>
  <c r="D621" i="13"/>
  <c r="A634" i="9"/>
  <c r="D634" i="13"/>
  <c r="A634" i="13" s="1"/>
  <c r="E641" i="13"/>
  <c r="E642" i="13"/>
  <c r="E643" i="13"/>
  <c r="E644" i="13"/>
  <c r="E645" i="13"/>
  <c r="E646" i="13"/>
  <c r="E647" i="13"/>
  <c r="E648" i="13"/>
  <c r="E649" i="13"/>
  <c r="E650" i="13"/>
  <c r="H665" i="13"/>
  <c r="H666" i="13"/>
  <c r="H667" i="13"/>
  <c r="H668" i="13"/>
  <c r="H669" i="13"/>
  <c r="H671" i="13"/>
  <c r="H672" i="13"/>
  <c r="H673" i="13"/>
  <c r="H674" i="13"/>
  <c r="A693" i="9"/>
  <c r="D693" i="13"/>
  <c r="A703" i="9"/>
  <c r="D703" i="13"/>
  <c r="H713" i="13"/>
  <c r="H714" i="13"/>
  <c r="H715" i="13"/>
  <c r="H716" i="13"/>
  <c r="H717" i="13"/>
  <c r="H718" i="13"/>
  <c r="H719" i="13"/>
  <c r="H720" i="13"/>
  <c r="H721" i="13"/>
  <c r="H722" i="13"/>
  <c r="A727" i="9"/>
  <c r="D727" i="13"/>
  <c r="A741" i="9"/>
  <c r="D741" i="13"/>
  <c r="A749" i="9"/>
  <c r="D749" i="13"/>
  <c r="A757" i="9"/>
  <c r="D757" i="13"/>
  <c r="G761" i="13"/>
  <c r="G762" i="13"/>
  <c r="G763" i="13"/>
  <c r="G764" i="13"/>
  <c r="G765" i="13"/>
  <c r="G766" i="13"/>
  <c r="G767" i="13"/>
  <c r="G768" i="13"/>
  <c r="G769" i="13"/>
  <c r="G770" i="13"/>
  <c r="A869" i="9"/>
  <c r="D869" i="13"/>
  <c r="A873" i="9"/>
  <c r="D873" i="13"/>
  <c r="A877" i="9"/>
  <c r="D877" i="13"/>
  <c r="A895" i="9"/>
  <c r="D895" i="13"/>
  <c r="A895" i="13" s="1"/>
  <c r="H905" i="13"/>
  <c r="H906" i="13"/>
  <c r="H907" i="13"/>
  <c r="H908" i="13"/>
  <c r="H909" i="13"/>
  <c r="H911" i="13"/>
  <c r="H912" i="13"/>
  <c r="H913" i="13"/>
  <c r="H914" i="13"/>
  <c r="A919" i="9"/>
  <c r="D919" i="13"/>
  <c r="A933" i="9"/>
  <c r="D933" i="13"/>
  <c r="A941" i="9"/>
  <c r="D941" i="13"/>
  <c r="A949" i="9"/>
  <c r="D949" i="13"/>
  <c r="G953" i="13"/>
  <c r="G955" i="13"/>
  <c r="G956" i="13"/>
  <c r="G957" i="13"/>
  <c r="G958" i="13"/>
  <c r="G959" i="13"/>
  <c r="G960" i="13"/>
  <c r="G961" i="13"/>
  <c r="G962" i="13"/>
  <c r="A1002" i="9"/>
  <c r="D1002" i="13"/>
  <c r="A1010" i="9"/>
  <c r="D1010" i="13"/>
  <c r="A1013" i="9"/>
  <c r="D1013" i="13"/>
  <c r="A1017" i="9"/>
  <c r="D1017" i="13"/>
  <c r="A1021" i="9"/>
  <c r="D1021" i="13"/>
  <c r="G1037" i="13"/>
  <c r="G1039" i="13"/>
  <c r="G1040" i="13"/>
  <c r="G1041" i="13"/>
  <c r="G1042" i="13"/>
  <c r="G1044" i="13"/>
  <c r="G1045" i="13"/>
  <c r="G1046" i="13"/>
  <c r="H41" i="13"/>
  <c r="H42" i="13"/>
  <c r="H43" i="13"/>
  <c r="H44" i="13"/>
  <c r="H45" i="13"/>
  <c r="H46" i="13"/>
  <c r="H47" i="13"/>
  <c r="H48" i="13"/>
  <c r="H49" i="13"/>
  <c r="H50" i="13"/>
  <c r="A62" i="9"/>
  <c r="D62" i="13"/>
  <c r="A66" i="9"/>
  <c r="D66" i="13"/>
  <c r="A70" i="9"/>
  <c r="D70" i="13"/>
  <c r="A74" i="9"/>
  <c r="D74" i="13"/>
  <c r="A92" i="9"/>
  <c r="D92" i="13"/>
  <c r="H101" i="13"/>
  <c r="H102" i="13"/>
  <c r="H103" i="13"/>
  <c r="H104" i="13"/>
  <c r="H105" i="13"/>
  <c r="H106" i="13"/>
  <c r="H109" i="13"/>
  <c r="H110" i="13"/>
  <c r="A130" i="9"/>
  <c r="D130" i="13"/>
  <c r="A130" i="13" s="1"/>
  <c r="A134" i="9"/>
  <c r="D134" i="13"/>
  <c r="A152" i="9"/>
  <c r="D152" i="13"/>
  <c r="A156" i="9"/>
  <c r="D156" i="13"/>
  <c r="A163" i="9"/>
  <c r="A164" i="9"/>
  <c r="A165" i="9"/>
  <c r="A166" i="9"/>
  <c r="A167" i="9"/>
  <c r="A168" i="9"/>
  <c r="A169" i="9"/>
  <c r="A170" i="9"/>
  <c r="A174" i="9"/>
  <c r="D174" i="13"/>
  <c r="A182" i="9"/>
  <c r="D182" i="13"/>
  <c r="A214" i="9"/>
  <c r="D214" i="13"/>
  <c r="A214" i="13" s="1"/>
  <c r="A225" i="9"/>
  <c r="D225" i="13"/>
  <c r="A265" i="9"/>
  <c r="D265" i="13"/>
  <c r="A265" i="13" s="1"/>
  <c r="A283" i="9"/>
  <c r="D283" i="13"/>
  <c r="A297" i="9"/>
  <c r="D297" i="13"/>
  <c r="G305" i="13"/>
  <c r="G306" i="13"/>
  <c r="G307" i="13"/>
  <c r="G308" i="13"/>
  <c r="G309" i="13"/>
  <c r="G312" i="13"/>
  <c r="G313" i="13"/>
  <c r="G314" i="13"/>
  <c r="A323" i="9"/>
  <c r="D323" i="13"/>
  <c r="A345" i="9"/>
  <c r="D345" i="13"/>
  <c r="A366" i="9"/>
  <c r="D366" i="13"/>
  <c r="A374" i="9"/>
  <c r="D374" i="13"/>
  <c r="A374" i="13" s="1"/>
  <c r="A377" i="9"/>
  <c r="D377" i="13"/>
  <c r="A385" i="9"/>
  <c r="D385" i="13"/>
  <c r="A403" i="9"/>
  <c r="D403" i="13"/>
  <c r="A403" i="13" s="1"/>
  <c r="A414" i="9"/>
  <c r="D414" i="13"/>
  <c r="A422" i="9"/>
  <c r="D422" i="13"/>
  <c r="A425" i="9"/>
  <c r="D425" i="13"/>
  <c r="A433" i="9"/>
  <c r="D433" i="13"/>
  <c r="A451" i="9"/>
  <c r="D451" i="13"/>
  <c r="A499" i="18" s="1"/>
  <c r="A462" i="9"/>
  <c r="D462" i="13"/>
  <c r="A470" i="9"/>
  <c r="D470" i="13"/>
  <c r="A581" i="9"/>
  <c r="D581" i="13"/>
  <c r="A589" i="9"/>
  <c r="D589" i="13"/>
  <c r="A602" i="9"/>
  <c r="D602" i="13"/>
  <c r="A602" i="13" s="1"/>
  <c r="A629" i="9"/>
  <c r="D629" i="13"/>
  <c r="A637" i="9"/>
  <c r="D637" i="13"/>
  <c r="F641" i="13"/>
  <c r="F642" i="13"/>
  <c r="F643" i="13"/>
  <c r="F644" i="13"/>
  <c r="F645" i="13"/>
  <c r="F647" i="13"/>
  <c r="F648" i="13"/>
  <c r="F649" i="13"/>
  <c r="F650" i="13"/>
  <c r="A655" i="9"/>
  <c r="D655" i="13"/>
  <c r="E665" i="13"/>
  <c r="E667" i="13"/>
  <c r="E668" i="13"/>
  <c r="E669" i="13"/>
  <c r="E670" i="13"/>
  <c r="E671" i="13"/>
  <c r="E672" i="13"/>
  <c r="E673" i="13"/>
  <c r="E674" i="13"/>
  <c r="A706" i="9"/>
  <c r="D706" i="13"/>
  <c r="E713" i="13"/>
  <c r="E715" i="13"/>
  <c r="E716" i="13"/>
  <c r="E717" i="13"/>
  <c r="E718" i="13"/>
  <c r="E719" i="13"/>
  <c r="E720" i="13"/>
  <c r="E721" i="13"/>
  <c r="E722" i="13"/>
  <c r="A730" i="9"/>
  <c r="D730" i="13"/>
  <c r="A730" i="13" s="1"/>
  <c r="H761" i="13"/>
  <c r="H763" i="13"/>
  <c r="H764" i="13"/>
  <c r="H765" i="13"/>
  <c r="H766" i="13"/>
  <c r="H767" i="13"/>
  <c r="H768" i="13"/>
  <c r="H769" i="13"/>
  <c r="H770" i="13"/>
  <c r="A787" i="9"/>
  <c r="D787" i="13"/>
  <c r="A787" i="13" s="1"/>
  <c r="A791" i="9"/>
  <c r="D791" i="13"/>
  <c r="A797" i="9"/>
  <c r="D797" i="13"/>
  <c r="A805" i="9"/>
  <c r="D805" i="13"/>
  <c r="A815" i="9"/>
  <c r="D815" i="13"/>
  <c r="A887" i="9"/>
  <c r="D887" i="13"/>
  <c r="A887" i="13" s="1"/>
  <c r="A894" i="9"/>
  <c r="D894" i="13"/>
  <c r="A902" i="9"/>
  <c r="D902" i="13"/>
  <c r="E905" i="13"/>
  <c r="E906" i="13"/>
  <c r="E907" i="13"/>
  <c r="E908" i="13"/>
  <c r="E909" i="13"/>
  <c r="E911" i="13"/>
  <c r="E912" i="13"/>
  <c r="E913" i="13"/>
  <c r="E914" i="13"/>
  <c r="A918" i="9"/>
  <c r="D918" i="13"/>
  <c r="A926" i="9"/>
  <c r="D926" i="13"/>
  <c r="H953" i="13"/>
  <c r="H955" i="13"/>
  <c r="H956" i="13"/>
  <c r="H957" i="13"/>
  <c r="H959" i="13"/>
  <c r="H960" i="13"/>
  <c r="H961" i="13"/>
  <c r="H962" i="13"/>
  <c r="A967" i="9"/>
  <c r="D967" i="13"/>
  <c r="A991" i="9"/>
  <c r="D991" i="13"/>
  <c r="A991" i="13" s="1"/>
  <c r="A995" i="9"/>
  <c r="D995" i="13"/>
  <c r="A1005" i="9"/>
  <c r="D1005" i="13"/>
  <c r="H1037" i="13"/>
  <c r="H1039" i="13"/>
  <c r="H1040" i="13"/>
  <c r="H1041" i="13"/>
  <c r="H1042" i="13"/>
  <c r="H1044" i="13"/>
  <c r="H1045" i="13"/>
  <c r="H1046" i="13"/>
  <c r="A1051" i="9"/>
  <c r="D1051" i="13"/>
  <c r="A1082" i="9"/>
  <c r="D1082" i="13"/>
  <c r="E42" i="13"/>
  <c r="E43" i="13"/>
  <c r="E44" i="13"/>
  <c r="E45" i="13"/>
  <c r="E47" i="13"/>
  <c r="E48" i="13"/>
  <c r="E49" i="13"/>
  <c r="E50" i="13"/>
  <c r="A80" i="9"/>
  <c r="D80" i="13"/>
  <c r="A84" i="9"/>
  <c r="D84" i="13"/>
  <c r="E103" i="13"/>
  <c r="E104" i="13"/>
  <c r="E105" i="13"/>
  <c r="E109" i="13"/>
  <c r="E110" i="13"/>
  <c r="A122" i="9"/>
  <c r="D122" i="13"/>
  <c r="A140" i="9"/>
  <c r="D140" i="13"/>
  <c r="A144" i="9"/>
  <c r="D144" i="13"/>
  <c r="A187" i="9"/>
  <c r="D187" i="13"/>
  <c r="A198" i="9"/>
  <c r="D198" i="13"/>
  <c r="A206" i="9"/>
  <c r="D206" i="13"/>
  <c r="A209" i="9"/>
  <c r="D209" i="13"/>
  <c r="A217" i="9"/>
  <c r="D217" i="13"/>
  <c r="A235" i="9"/>
  <c r="D235" i="13"/>
  <c r="H305" i="13"/>
  <c r="H307" i="13"/>
  <c r="H308" i="13"/>
  <c r="H309" i="13"/>
  <c r="H312" i="13"/>
  <c r="H313" i="13"/>
  <c r="H314" i="13"/>
  <c r="A318" i="9"/>
  <c r="D318" i="13"/>
  <c r="A326" i="9"/>
  <c r="D326" i="13"/>
  <c r="A329" i="9"/>
  <c r="D329" i="13"/>
  <c r="A355" i="9"/>
  <c r="D355" i="13"/>
  <c r="A369" i="9"/>
  <c r="D369" i="13"/>
  <c r="A395" i="9"/>
  <c r="D395" i="13"/>
  <c r="A417" i="9"/>
  <c r="D417" i="13"/>
  <c r="A417" i="13" s="1"/>
  <c r="A443" i="9"/>
  <c r="D443" i="13"/>
  <c r="A465" i="9"/>
  <c r="D465" i="13"/>
  <c r="A533" i="9"/>
  <c r="A541" i="9"/>
  <c r="A597" i="9"/>
  <c r="D597" i="13"/>
  <c r="A597" i="13" s="1"/>
  <c r="A607" i="9"/>
  <c r="D607" i="13"/>
  <c r="A610" i="9"/>
  <c r="D610" i="13"/>
  <c r="A623" i="9"/>
  <c r="D623" i="13"/>
  <c r="A623" i="13" s="1"/>
  <c r="G641" i="13"/>
  <c r="G642" i="13"/>
  <c r="G643" i="13"/>
  <c r="G644" i="13"/>
  <c r="G645" i="13"/>
  <c r="G646" i="13"/>
  <c r="G647" i="13"/>
  <c r="G648" i="13"/>
  <c r="G649" i="13"/>
  <c r="G650" i="13"/>
  <c r="F665" i="13"/>
  <c r="F667" i="13"/>
  <c r="F668" i="13"/>
  <c r="F669" i="13"/>
  <c r="F671" i="13"/>
  <c r="F672" i="13"/>
  <c r="F673" i="13"/>
  <c r="F674" i="13"/>
  <c r="A695" i="9"/>
  <c r="D695" i="13"/>
  <c r="A701" i="9"/>
  <c r="D701" i="13"/>
  <c r="A701" i="13" s="1"/>
  <c r="A709" i="9"/>
  <c r="D709" i="13"/>
  <c r="F713" i="13"/>
  <c r="F715" i="13"/>
  <c r="F716" i="13"/>
  <c r="F717" i="13"/>
  <c r="F718" i="13"/>
  <c r="F719" i="13"/>
  <c r="F720" i="13"/>
  <c r="F721" i="13"/>
  <c r="F722" i="13"/>
  <c r="A725" i="9"/>
  <c r="D725" i="13"/>
  <c r="A733" i="9"/>
  <c r="D733" i="13"/>
  <c r="A743" i="9"/>
  <c r="D743" i="13"/>
  <c r="A751" i="9"/>
  <c r="D751" i="13"/>
  <c r="E761" i="13"/>
  <c r="E762" i="13"/>
  <c r="E763" i="13"/>
  <c r="E764" i="13"/>
  <c r="E765" i="13"/>
  <c r="E767" i="13"/>
  <c r="E768" i="13"/>
  <c r="E769" i="13"/>
  <c r="E770" i="13"/>
  <c r="A794" i="9"/>
  <c r="D794" i="13"/>
  <c r="A810" i="9"/>
  <c r="D810" i="13"/>
  <c r="A814" i="9"/>
  <c r="D814" i="13"/>
  <c r="A818" i="9"/>
  <c r="D818" i="13"/>
  <c r="A871" i="9"/>
  <c r="D871" i="13"/>
  <c r="A875" i="9"/>
  <c r="D875" i="13"/>
  <c r="A882" i="9"/>
  <c r="D882" i="13"/>
  <c r="A890" i="9"/>
  <c r="D890" i="13"/>
  <c r="A893" i="9"/>
  <c r="D893" i="13"/>
  <c r="A893" i="13" s="1"/>
  <c r="A901" i="9"/>
  <c r="D901" i="13"/>
  <c r="F905" i="13"/>
  <c r="F906" i="13"/>
  <c r="F907" i="13"/>
  <c r="F908" i="13"/>
  <c r="F909" i="13"/>
  <c r="F911" i="13"/>
  <c r="F912" i="13"/>
  <c r="F913" i="13"/>
  <c r="F914" i="13"/>
  <c r="A917" i="9"/>
  <c r="D917" i="13"/>
  <c r="A925" i="9"/>
  <c r="D925" i="13"/>
  <c r="A925" i="13" s="1"/>
  <c r="A943" i="9"/>
  <c r="D943" i="13"/>
  <c r="E953" i="13"/>
  <c r="E955" i="13"/>
  <c r="E956" i="13"/>
  <c r="E957" i="13"/>
  <c r="E960" i="13"/>
  <c r="E961" i="13"/>
  <c r="A966" i="9"/>
  <c r="D966" i="13"/>
  <c r="A974" i="9"/>
  <c r="D974" i="13"/>
  <c r="A1015" i="9"/>
  <c r="D1015" i="13"/>
  <c r="A1019" i="9"/>
  <c r="D1019" i="13"/>
  <c r="E1037" i="13"/>
  <c r="E1039" i="13"/>
  <c r="E1040" i="13"/>
  <c r="E1041" i="13"/>
  <c r="E1042" i="13"/>
  <c r="E1044" i="13"/>
  <c r="E1045" i="13"/>
  <c r="E1046" i="13"/>
  <c r="A1054" i="9"/>
  <c r="D1054" i="13"/>
  <c r="A1077" i="9"/>
  <c r="D1077" i="13"/>
  <c r="A1077" i="13" s="1"/>
  <c r="AR227" i="21"/>
  <c r="AR341" i="21"/>
  <c r="AR682" i="21"/>
  <c r="AM41" i="21"/>
  <c r="E46" i="8"/>
  <c r="X46" i="21" s="1"/>
  <c r="E49" i="8"/>
  <c r="X49" i="21" s="1"/>
  <c r="BI305" i="21"/>
  <c r="AM305" i="21"/>
  <c r="AM312" i="21"/>
  <c r="H644" i="8"/>
  <c r="CA644" i="21" s="1"/>
  <c r="F644" i="21"/>
  <c r="H646" i="8"/>
  <c r="CA646" i="21" s="1"/>
  <c r="F646" i="21"/>
  <c r="H648" i="8"/>
  <c r="CA648" i="21" s="1"/>
  <c r="F648" i="21"/>
  <c r="H910" i="8"/>
  <c r="CA910" i="21" s="1"/>
  <c r="F910" i="21"/>
  <c r="H954" i="8"/>
  <c r="CA954" i="21" s="1"/>
  <c r="F954" i="21"/>
  <c r="F1045" i="8"/>
  <c r="AI1045" i="21" s="1"/>
  <c r="AM1045" i="21"/>
  <c r="Z1038" i="21"/>
  <c r="D33" i="8"/>
  <c r="A33" i="8" s="1"/>
  <c r="A33" i="5"/>
  <c r="G102" i="8"/>
  <c r="BE102" i="21" s="1"/>
  <c r="BI102" i="21"/>
  <c r="G104" i="8"/>
  <c r="BE104" i="21" s="1"/>
  <c r="G106" i="8"/>
  <c r="BE106" i="21" s="1"/>
  <c r="G108" i="8"/>
  <c r="BE108" i="21" s="1"/>
  <c r="G110" i="8"/>
  <c r="BE110" i="21" s="1"/>
  <c r="F311" i="8"/>
  <c r="AI311" i="21" s="1"/>
  <c r="AM642" i="21"/>
  <c r="BI644" i="21"/>
  <c r="AM644" i="21"/>
  <c r="BI646" i="21"/>
  <c r="BI648" i="21"/>
  <c r="AM648" i="21"/>
  <c r="BI650" i="21"/>
  <c r="AM650" i="21"/>
  <c r="BI667" i="21"/>
  <c r="AM667" i="21"/>
  <c r="F667" i="21"/>
  <c r="AM672" i="21"/>
  <c r="BI672" i="21"/>
  <c r="AM674" i="21"/>
  <c r="BI674" i="21"/>
  <c r="F715" i="8"/>
  <c r="AI715" i="21" s="1"/>
  <c r="F715" i="21"/>
  <c r="F719" i="8"/>
  <c r="AI719" i="21" s="1"/>
  <c r="BI719" i="21"/>
  <c r="BI763" i="21"/>
  <c r="AM763" i="21"/>
  <c r="F763" i="21"/>
  <c r="F767" i="21"/>
  <c r="BI767" i="21"/>
  <c r="AM767" i="21"/>
  <c r="AM906" i="21"/>
  <c r="BI906" i="21"/>
  <c r="BI908" i="21"/>
  <c r="AM908" i="21"/>
  <c r="F908" i="21"/>
  <c r="BI910" i="21"/>
  <c r="AM910" i="21"/>
  <c r="F911" i="21"/>
  <c r="BI911" i="21"/>
  <c r="AM911" i="21"/>
  <c r="AM913" i="21"/>
  <c r="BI913" i="21"/>
  <c r="F913" i="21"/>
  <c r="BI914" i="21"/>
  <c r="AM914" i="21"/>
  <c r="F953" i="21"/>
  <c r="BI953" i="21"/>
  <c r="AM953" i="21"/>
  <c r="AM954" i="21"/>
  <c r="BI954" i="21"/>
  <c r="AM955" i="21"/>
  <c r="BI955" i="21"/>
  <c r="F955" i="21"/>
  <c r="BI956" i="21"/>
  <c r="AM956" i="21"/>
  <c r="F956" i="21"/>
  <c r="F958" i="21"/>
  <c r="BI958" i="21"/>
  <c r="AM958" i="21"/>
  <c r="F959" i="21"/>
  <c r="BI959" i="21"/>
  <c r="AM959" i="21"/>
  <c r="Q864" i="21"/>
  <c r="BI962" i="21"/>
  <c r="AM962" i="21"/>
  <c r="E42" i="8"/>
  <c r="X42" i="21" s="1"/>
  <c r="E45" i="8"/>
  <c r="X45" i="21" s="1"/>
  <c r="E48" i="8"/>
  <c r="X48" i="21" s="1"/>
  <c r="AM306" i="21"/>
  <c r="AM310" i="21"/>
  <c r="AM314" i="21"/>
  <c r="H642" i="8"/>
  <c r="CA642" i="21" s="1"/>
  <c r="F642" i="21"/>
  <c r="H650" i="8"/>
  <c r="CA650" i="21" s="1"/>
  <c r="F650" i="21"/>
  <c r="AM714" i="21"/>
  <c r="BI714" i="21"/>
  <c r="AM720" i="21"/>
  <c r="BI720" i="21"/>
  <c r="BI722" i="21"/>
  <c r="AM722" i="21"/>
  <c r="H906" i="8"/>
  <c r="CA906" i="21" s="1"/>
  <c r="F906" i="21"/>
  <c r="F1037" i="8"/>
  <c r="AI1037" i="21" s="1"/>
  <c r="F1037" i="21"/>
  <c r="D37" i="8"/>
  <c r="A37" i="8" s="1"/>
  <c r="A37" i="5"/>
  <c r="G101" i="8"/>
  <c r="BE101" i="21" s="1"/>
  <c r="BI101" i="21"/>
  <c r="G103" i="8"/>
  <c r="BE103" i="21" s="1"/>
  <c r="G105" i="8"/>
  <c r="BE105" i="21" s="1"/>
  <c r="BI105" i="21"/>
  <c r="G107" i="8"/>
  <c r="BE107" i="21" s="1"/>
  <c r="G109" i="8"/>
  <c r="BE109" i="21" s="1"/>
  <c r="F643" i="21"/>
  <c r="BI666" i="21"/>
  <c r="AM666" i="21"/>
  <c r="BI668" i="21"/>
  <c r="AM668" i="21"/>
  <c r="BI670" i="21"/>
  <c r="AM670" i="21"/>
  <c r="F713" i="8"/>
  <c r="AI713" i="21" s="1"/>
  <c r="AM713" i="21"/>
  <c r="F717" i="8"/>
  <c r="AI717" i="21" s="1"/>
  <c r="AM717" i="21"/>
  <c r="F721" i="8"/>
  <c r="AI721" i="21" s="1"/>
  <c r="BI721" i="21"/>
  <c r="F762" i="21"/>
  <c r="BI762" i="21"/>
  <c r="AM762" i="21"/>
  <c r="F764" i="21"/>
  <c r="BI764" i="21"/>
  <c r="AM764" i="21"/>
  <c r="F766" i="21"/>
  <c r="BI766" i="21"/>
  <c r="AM766" i="21"/>
  <c r="AM768" i="21"/>
  <c r="F768" i="21"/>
  <c r="BI768" i="21"/>
  <c r="F770" i="21"/>
  <c r="AM770" i="21"/>
  <c r="BI770" i="21"/>
  <c r="F905" i="21"/>
  <c r="BI905" i="21"/>
  <c r="AM905" i="21"/>
  <c r="F907" i="21"/>
  <c r="BI907" i="21"/>
  <c r="AM907" i="21"/>
  <c r="AM909" i="21"/>
  <c r="F912" i="21"/>
  <c r="BI912" i="21"/>
  <c r="AM912" i="21"/>
  <c r="I73" i="6"/>
  <c r="J287" i="6"/>
  <c r="D32" i="8"/>
  <c r="A32" i="8" s="1"/>
  <c r="A32" i="5"/>
  <c r="D36" i="8"/>
  <c r="A36" i="8" s="1"/>
  <c r="A36" i="5"/>
  <c r="E43" i="8"/>
  <c r="X43" i="21" s="1"/>
  <c r="E44" i="8"/>
  <c r="X44" i="21" s="1"/>
  <c r="E47" i="8"/>
  <c r="X47" i="21" s="1"/>
  <c r="E50" i="8"/>
  <c r="X50" i="21" s="1"/>
  <c r="H666" i="8"/>
  <c r="CA666" i="21" s="1"/>
  <c r="F666" i="21"/>
  <c r="H668" i="8"/>
  <c r="CA668" i="21" s="1"/>
  <c r="F668" i="21"/>
  <c r="H670" i="8"/>
  <c r="CA670" i="21" s="1"/>
  <c r="F670" i="21"/>
  <c r="H672" i="8"/>
  <c r="CA672" i="21" s="1"/>
  <c r="F672" i="21"/>
  <c r="H674" i="8"/>
  <c r="CA674" i="21" s="1"/>
  <c r="F674" i="21"/>
  <c r="BI716" i="21"/>
  <c r="AM716" i="21"/>
  <c r="AM718" i="21"/>
  <c r="BI718" i="21"/>
  <c r="H914" i="8"/>
  <c r="CA914" i="21" s="1"/>
  <c r="F914" i="21"/>
  <c r="H962" i="8"/>
  <c r="CA962" i="21" s="1"/>
  <c r="F962" i="21"/>
  <c r="F1041" i="8"/>
  <c r="AI1041" i="21" s="1"/>
  <c r="BI1041" i="21"/>
  <c r="D35" i="8"/>
  <c r="A35" i="8" s="1"/>
  <c r="A35" i="5"/>
  <c r="AM101" i="21"/>
  <c r="AM1038" i="21"/>
  <c r="F1040" i="21"/>
  <c r="AM1042" i="21"/>
  <c r="AM1043" i="21"/>
  <c r="AM1044" i="21"/>
  <c r="BI1046" i="21"/>
  <c r="AR265" i="21"/>
  <c r="BN401" i="21"/>
  <c r="AR405" i="21"/>
  <c r="AR421" i="21"/>
  <c r="AR726" i="21"/>
  <c r="AR733" i="21"/>
  <c r="AR749" i="21"/>
  <c r="AR780" i="21"/>
  <c r="AR967" i="21"/>
  <c r="AR969" i="21"/>
  <c r="BN977" i="21"/>
  <c r="BN979" i="21"/>
  <c r="AR985" i="21"/>
  <c r="AR986" i="21"/>
  <c r="K991" i="21"/>
  <c r="AR1001" i="21"/>
  <c r="AR1003" i="21"/>
  <c r="BN1006" i="21"/>
  <c r="AR1010" i="21"/>
  <c r="AR1017" i="21"/>
  <c r="I415" i="8"/>
  <c r="AM1040" i="21"/>
  <c r="BI1044" i="21"/>
  <c r="AK234" i="21"/>
  <c r="AK586" i="21"/>
  <c r="AK986" i="21"/>
  <c r="D170" i="21"/>
  <c r="BG62" i="21"/>
  <c r="D658" i="21"/>
  <c r="BG658" i="21"/>
  <c r="BG662" i="21"/>
  <c r="AK662" i="21"/>
  <c r="D878" i="21"/>
  <c r="BG898" i="21"/>
  <c r="AK898" i="21"/>
  <c r="D778" i="21"/>
  <c r="AK778" i="21"/>
  <c r="AK798" i="21"/>
  <c r="D798" i="21"/>
  <c r="D818" i="21"/>
  <c r="BG818" i="21"/>
  <c r="D1058" i="21"/>
  <c r="AK1058" i="21"/>
  <c r="BG1058" i="21"/>
  <c r="D1102" i="21"/>
  <c r="BG1102" i="21"/>
  <c r="D1134" i="21"/>
  <c r="BG1134" i="21"/>
  <c r="D118" i="21"/>
  <c r="BG118" i="21"/>
  <c r="BG162" i="21"/>
  <c r="D162" i="21"/>
  <c r="D190" i="21"/>
  <c r="D246" i="21"/>
  <c r="BG246" i="21"/>
  <c r="AK246" i="21"/>
  <c r="D582" i="21"/>
  <c r="BG582" i="21"/>
  <c r="BG738" i="21"/>
  <c r="AK738" i="21"/>
  <c r="D982" i="21"/>
  <c r="BG982" i="21"/>
  <c r="D998" i="21"/>
  <c r="BG998" i="21"/>
  <c r="AK998" i="21"/>
  <c r="D34" i="21"/>
  <c r="BG34" i="21"/>
  <c r="AK34" i="21"/>
  <c r="D70" i="21"/>
  <c r="BG70" i="21"/>
  <c r="BG86" i="21"/>
  <c r="BG194" i="21"/>
  <c r="AK194" i="21"/>
  <c r="D194" i="21"/>
  <c r="D606" i="21"/>
  <c r="AK606" i="21"/>
  <c r="BG970" i="21"/>
  <c r="AK970" i="21"/>
  <c r="J451" i="6"/>
  <c r="J691" i="6"/>
  <c r="G43" i="8"/>
  <c r="BE43" i="21" s="1"/>
  <c r="G48" i="8"/>
  <c r="BE48" i="21" s="1"/>
  <c r="F641" i="8"/>
  <c r="AI641" i="21" s="1"/>
  <c r="AM641" i="21"/>
  <c r="F645" i="8"/>
  <c r="AI645" i="21" s="1"/>
  <c r="F647" i="8"/>
  <c r="AI647" i="21" s="1"/>
  <c r="AM647" i="21"/>
  <c r="F649" i="8"/>
  <c r="AI649" i="21" s="1"/>
  <c r="F669" i="8"/>
  <c r="AI669" i="21" s="1"/>
  <c r="AM669" i="21"/>
  <c r="F671" i="8"/>
  <c r="AI671" i="21" s="1"/>
  <c r="BI671" i="21"/>
  <c r="F673" i="8"/>
  <c r="AI673" i="21" s="1"/>
  <c r="F673" i="21"/>
  <c r="F961" i="8"/>
  <c r="AI961" i="21" s="1"/>
  <c r="AM961" i="21"/>
  <c r="H1042" i="8"/>
  <c r="CA1042" i="21" s="1"/>
  <c r="F1042" i="21"/>
  <c r="BN583" i="21"/>
  <c r="BN609" i="21"/>
  <c r="K793" i="21"/>
  <c r="BN797" i="21"/>
  <c r="BN801" i="21"/>
  <c r="BN810" i="21"/>
  <c r="BN813" i="21"/>
  <c r="BN814" i="21"/>
  <c r="BN816" i="21"/>
  <c r="BN818" i="21"/>
  <c r="K837" i="21"/>
  <c r="BN885" i="21"/>
  <c r="AT561" i="21"/>
  <c r="AT566" i="21"/>
  <c r="AT599" i="21"/>
  <c r="AT625" i="21"/>
  <c r="AT630" i="21"/>
  <c r="AT679" i="21"/>
  <c r="AT680" i="21"/>
  <c r="AT689" i="21"/>
  <c r="AT694" i="21"/>
  <c r="AT739" i="21"/>
  <c r="AT740" i="21"/>
  <c r="AT753" i="21"/>
  <c r="AT758" i="21"/>
  <c r="AT817" i="21"/>
  <c r="AT834" i="21"/>
  <c r="AT969" i="21"/>
  <c r="AT986" i="21"/>
  <c r="AT1074" i="21"/>
  <c r="AT1121" i="21"/>
  <c r="AT1124" i="21"/>
  <c r="AK54" i="21"/>
  <c r="AK86" i="21"/>
  <c r="AK566" i="21"/>
  <c r="AM106" i="21"/>
  <c r="D266" i="21"/>
  <c r="AK170" i="21"/>
  <c r="D898" i="21"/>
  <c r="D138" i="21"/>
  <c r="D662" i="21"/>
  <c r="BG606" i="21"/>
  <c r="D566" i="21"/>
  <c r="D206" i="21"/>
  <c r="BG258" i="21"/>
  <c r="D258" i="21"/>
  <c r="D774" i="21"/>
  <c r="BG774" i="21"/>
  <c r="BG1114" i="21"/>
  <c r="AK1114" i="21"/>
  <c r="D330" i="21"/>
  <c r="BG330" i="21"/>
  <c r="BG382" i="21"/>
  <c r="AK382" i="21"/>
  <c r="BG462" i="21"/>
  <c r="AK462" i="21"/>
  <c r="D698" i="21"/>
  <c r="BG698" i="21"/>
  <c r="BG74" i="21"/>
  <c r="AK74" i="21"/>
  <c r="BR958" i="21"/>
  <c r="J331" i="6"/>
  <c r="J379" i="6"/>
  <c r="J455" i="6"/>
  <c r="J695" i="6"/>
  <c r="F665" i="8"/>
  <c r="AI665" i="21" s="1"/>
  <c r="AM665" i="21"/>
  <c r="F761" i="8"/>
  <c r="AI761" i="21" s="1"/>
  <c r="AM761" i="21"/>
  <c r="F765" i="8"/>
  <c r="AI765" i="21" s="1"/>
  <c r="F765" i="21"/>
  <c r="F769" i="8"/>
  <c r="AI769" i="21" s="1"/>
  <c r="F769" i="21"/>
  <c r="F957" i="8"/>
  <c r="AI957" i="21" s="1"/>
  <c r="AM957" i="21"/>
  <c r="H1038" i="8"/>
  <c r="CA1038" i="21" s="1"/>
  <c r="F1038" i="21"/>
  <c r="Z959" i="21"/>
  <c r="Z1043" i="21"/>
  <c r="I59" i="6"/>
  <c r="I83" i="6"/>
  <c r="AM102" i="21"/>
  <c r="E103" i="8"/>
  <c r="X103" i="21" s="1"/>
  <c r="E104" i="8"/>
  <c r="X104" i="21" s="1"/>
  <c r="E107" i="8"/>
  <c r="X107" i="21" s="1"/>
  <c r="E108" i="8"/>
  <c r="X108" i="21" s="1"/>
  <c r="E110" i="8"/>
  <c r="X110" i="21" s="1"/>
  <c r="H714" i="8"/>
  <c r="CA714" i="21" s="1"/>
  <c r="F714" i="21"/>
  <c r="H716" i="8"/>
  <c r="CA716" i="21" s="1"/>
  <c r="F716" i="21"/>
  <c r="H718" i="8"/>
  <c r="CA718" i="21" s="1"/>
  <c r="F718" i="21"/>
  <c r="H720" i="8"/>
  <c r="CA720" i="21" s="1"/>
  <c r="F720" i="21"/>
  <c r="H722" i="8"/>
  <c r="CA722" i="21" s="1"/>
  <c r="F722" i="21"/>
  <c r="AX861" i="21"/>
  <c r="F909" i="21"/>
  <c r="BI1038" i="21"/>
  <c r="F1039" i="21"/>
  <c r="BI1039" i="21"/>
  <c r="BI1042" i="21"/>
  <c r="F1043" i="21"/>
  <c r="BI1043" i="21"/>
  <c r="F1046" i="21"/>
  <c r="AR57" i="21"/>
  <c r="K1053" i="21"/>
  <c r="AK62" i="21"/>
  <c r="AK126" i="21"/>
  <c r="AK190" i="21"/>
  <c r="AK266" i="21"/>
  <c r="AK582" i="21"/>
  <c r="AK902" i="21"/>
  <c r="AM1046" i="21"/>
  <c r="BG254" i="21"/>
  <c r="D86" i="21"/>
  <c r="AM105" i="21"/>
  <c r="D1018" i="21"/>
  <c r="BG878" i="21"/>
  <c r="BG262" i="21"/>
  <c r="AM1039" i="21"/>
  <c r="BG778" i="21"/>
  <c r="D738" i="21"/>
  <c r="AK202" i="21"/>
  <c r="BG202" i="21"/>
  <c r="D794" i="21"/>
  <c r="BG794" i="21"/>
  <c r="BG1006" i="21"/>
  <c r="AK1006" i="21"/>
  <c r="D150" i="21"/>
  <c r="BG150" i="21"/>
  <c r="D654" i="21"/>
  <c r="AK874" i="21"/>
  <c r="D894" i="21"/>
  <c r="D790" i="21"/>
  <c r="BG790" i="21"/>
  <c r="D814" i="21"/>
  <c r="BG814" i="21"/>
  <c r="D38" i="21"/>
  <c r="AK790" i="21"/>
  <c r="AK254" i="21"/>
  <c r="BG90" i="21"/>
  <c r="BG250" i="21"/>
  <c r="BG742" i="21"/>
  <c r="E307" i="7"/>
  <c r="W307" i="21" s="1"/>
  <c r="J307" i="4"/>
  <c r="J271" i="4" s="1"/>
  <c r="I307" i="4"/>
  <c r="I271" i="4" s="1"/>
  <c r="J311" i="4"/>
  <c r="J275" i="4" s="1"/>
  <c r="I311" i="4"/>
  <c r="I275" i="4" s="1"/>
  <c r="H305" i="7"/>
  <c r="BZ305" i="21" s="1"/>
  <c r="F307" i="7"/>
  <c r="AH307" i="21" s="1"/>
  <c r="G308" i="7"/>
  <c r="BD308" i="21" s="1"/>
  <c r="H309" i="7"/>
  <c r="BZ309" i="21" s="1"/>
  <c r="AV312" i="21"/>
  <c r="G312" i="7"/>
  <c r="BD312" i="21" s="1"/>
  <c r="H313" i="7"/>
  <c r="BZ313" i="21" s="1"/>
  <c r="E641" i="7"/>
  <c r="W641" i="21" s="1"/>
  <c r="J641" i="4"/>
  <c r="I641" i="4"/>
  <c r="E645" i="7"/>
  <c r="W645" i="21" s="1"/>
  <c r="J645" i="4"/>
  <c r="I645" i="4"/>
  <c r="E649" i="7"/>
  <c r="W649" i="21" s="1"/>
  <c r="J649" i="4"/>
  <c r="I649" i="4"/>
  <c r="F641" i="7"/>
  <c r="AH641" i="21" s="1"/>
  <c r="AV642" i="21"/>
  <c r="G642" i="7"/>
  <c r="BD642" i="21" s="1"/>
  <c r="G546" i="4"/>
  <c r="AW546" i="21" s="1"/>
  <c r="H643" i="7"/>
  <c r="BZ643" i="21" s="1"/>
  <c r="H547" i="4"/>
  <c r="BS547" i="21" s="1"/>
  <c r="F645" i="7"/>
  <c r="AH645" i="21" s="1"/>
  <c r="AV646" i="21"/>
  <c r="G646" i="7"/>
  <c r="BD646" i="21" s="1"/>
  <c r="G550" i="4"/>
  <c r="AW550" i="21" s="1"/>
  <c r="H647" i="7"/>
  <c r="BZ647" i="21" s="1"/>
  <c r="F649" i="7"/>
  <c r="AH649" i="21" s="1"/>
  <c r="AV650" i="21"/>
  <c r="G650" i="7"/>
  <c r="BD650" i="21" s="1"/>
  <c r="I859" i="4"/>
  <c r="I863" i="4"/>
  <c r="E308" i="7"/>
  <c r="W308" i="21" s="1"/>
  <c r="J308" i="4"/>
  <c r="J272" i="4" s="1"/>
  <c r="I308" i="4"/>
  <c r="I272" i="4" s="1"/>
  <c r="E312" i="7"/>
  <c r="W312" i="21" s="1"/>
  <c r="J312" i="4"/>
  <c r="J276" i="4" s="1"/>
  <c r="I312" i="4"/>
  <c r="I276" i="4" s="1"/>
  <c r="G307" i="7"/>
  <c r="BD307" i="21" s="1"/>
  <c r="BR308" i="21"/>
  <c r="H308" i="7"/>
  <c r="G311" i="7"/>
  <c r="BD311" i="21" s="1"/>
  <c r="BR312" i="21"/>
  <c r="H312" i="7"/>
  <c r="BZ312" i="21" s="1"/>
  <c r="H312" i="6"/>
  <c r="Z314" i="21"/>
  <c r="F314" i="7"/>
  <c r="AH314" i="21" s="1"/>
  <c r="E642" i="7"/>
  <c r="W642" i="21" s="1"/>
  <c r="J642" i="4"/>
  <c r="I642" i="4"/>
  <c r="E646" i="7"/>
  <c r="W646" i="21" s="1"/>
  <c r="J646" i="4"/>
  <c r="I646" i="4"/>
  <c r="E650" i="7"/>
  <c r="W650" i="21" s="1"/>
  <c r="J650" i="4"/>
  <c r="I650" i="4"/>
  <c r="G641" i="7"/>
  <c r="BD641" i="21" s="1"/>
  <c r="G545" i="4"/>
  <c r="AW545" i="21" s="1"/>
  <c r="BR642" i="21"/>
  <c r="H642" i="7"/>
  <c r="BZ642" i="21" s="1"/>
  <c r="H546" i="4"/>
  <c r="BS546" i="21" s="1"/>
  <c r="Z644" i="21"/>
  <c r="F644" i="7"/>
  <c r="AH644" i="21" s="1"/>
  <c r="G645" i="7"/>
  <c r="BD645" i="21" s="1"/>
  <c r="G549" i="4"/>
  <c r="AW549" i="21" s="1"/>
  <c r="Z648" i="21"/>
  <c r="F648" i="7"/>
  <c r="AH648" i="21" s="1"/>
  <c r="G649" i="7"/>
  <c r="BD649" i="21" s="1"/>
  <c r="G553" i="4"/>
  <c r="AW553" i="21" s="1"/>
  <c r="E305" i="7"/>
  <c r="W305" i="21" s="1"/>
  <c r="J305" i="4"/>
  <c r="J269" i="4" s="1"/>
  <c r="I305" i="4"/>
  <c r="I269" i="4" s="1"/>
  <c r="E309" i="7"/>
  <c r="W309" i="21" s="1"/>
  <c r="J309" i="4"/>
  <c r="J273" i="4" s="1"/>
  <c r="I309" i="4"/>
  <c r="I273" i="4" s="1"/>
  <c r="E313" i="7"/>
  <c r="W313" i="21" s="1"/>
  <c r="J313" i="4"/>
  <c r="J277" i="4" s="1"/>
  <c r="I313" i="4"/>
  <c r="I277" i="4" s="1"/>
  <c r="F305" i="7"/>
  <c r="AH305" i="21" s="1"/>
  <c r="G306" i="7"/>
  <c r="BD306" i="21" s="1"/>
  <c r="H307" i="7"/>
  <c r="BZ307" i="21" s="1"/>
  <c r="Z309" i="21"/>
  <c r="F309" i="7"/>
  <c r="AH309" i="21" s="1"/>
  <c r="F313" i="7"/>
  <c r="AH313" i="21" s="1"/>
  <c r="AV314" i="21"/>
  <c r="G314" i="7"/>
  <c r="BD314" i="21" s="1"/>
  <c r="J643" i="4"/>
  <c r="J647" i="4"/>
  <c r="I857" i="4"/>
  <c r="J306" i="4"/>
  <c r="J270" i="4" s="1"/>
  <c r="I306" i="4"/>
  <c r="I270" i="4" s="1"/>
  <c r="J310" i="4"/>
  <c r="J274" i="4" s="1"/>
  <c r="I310" i="4"/>
  <c r="I274" i="4" s="1"/>
  <c r="E314" i="7"/>
  <c r="W314" i="21" s="1"/>
  <c r="J314" i="4"/>
  <c r="J278" i="4" s="1"/>
  <c r="I314" i="4"/>
  <c r="I278" i="4" s="1"/>
  <c r="AV305" i="21"/>
  <c r="G305" i="7"/>
  <c r="BD305" i="21" s="1"/>
  <c r="F308" i="7"/>
  <c r="AH308" i="21" s="1"/>
  <c r="G309" i="7"/>
  <c r="BD309" i="21" s="1"/>
  <c r="Z312" i="21"/>
  <c r="F312" i="7"/>
  <c r="AH312" i="21" s="1"/>
  <c r="G313" i="7"/>
  <c r="BD313" i="21" s="1"/>
  <c r="BR314" i="21"/>
  <c r="H314" i="7"/>
  <c r="E644" i="7"/>
  <c r="W644" i="21" s="1"/>
  <c r="J644" i="4"/>
  <c r="I644" i="4"/>
  <c r="E648" i="7"/>
  <c r="W648" i="21" s="1"/>
  <c r="J648" i="4"/>
  <c r="I648" i="4"/>
  <c r="F642" i="7"/>
  <c r="AH642" i="21" s="1"/>
  <c r="G643" i="7"/>
  <c r="BD643" i="21" s="1"/>
  <c r="H644" i="7"/>
  <c r="Z646" i="21"/>
  <c r="G647" i="7"/>
  <c r="BD647" i="21" s="1"/>
  <c r="H648" i="7"/>
  <c r="Z650" i="21"/>
  <c r="F650" i="7"/>
  <c r="AH650" i="21" s="1"/>
  <c r="E668" i="7"/>
  <c r="W668" i="21" s="1"/>
  <c r="E672" i="7"/>
  <c r="W672" i="21" s="1"/>
  <c r="AV667" i="21"/>
  <c r="G667" i="7"/>
  <c r="BD667" i="21" s="1"/>
  <c r="H668" i="7"/>
  <c r="BZ668" i="21" s="1"/>
  <c r="AV671" i="21"/>
  <c r="G671" i="7"/>
  <c r="BD671" i="21" s="1"/>
  <c r="H672" i="7"/>
  <c r="BZ672" i="21" s="1"/>
  <c r="Z674" i="21"/>
  <c r="F674" i="7"/>
  <c r="AH674" i="21" s="1"/>
  <c r="E716" i="7"/>
  <c r="W716" i="21" s="1"/>
  <c r="E720" i="7"/>
  <c r="W720" i="21" s="1"/>
  <c r="AV715" i="21"/>
  <c r="G715" i="7"/>
  <c r="BD715" i="21" s="1"/>
  <c r="H716" i="7"/>
  <c r="Z718" i="21"/>
  <c r="F718" i="7"/>
  <c r="AH718" i="21" s="1"/>
  <c r="AV719" i="21"/>
  <c r="G719" i="7"/>
  <c r="BD719" i="21" s="1"/>
  <c r="H720" i="7"/>
  <c r="H720" i="6"/>
  <c r="Z722" i="21"/>
  <c r="F722" i="7"/>
  <c r="AH722" i="21" s="1"/>
  <c r="E764" i="7"/>
  <c r="W764" i="21" s="1"/>
  <c r="E768" i="7"/>
  <c r="W768" i="21" s="1"/>
  <c r="AV763" i="21"/>
  <c r="G763" i="7"/>
  <c r="BD763" i="21" s="1"/>
  <c r="BR764" i="21"/>
  <c r="H764" i="7"/>
  <c r="BZ764" i="21" s="1"/>
  <c r="AV767" i="21"/>
  <c r="G767" i="7"/>
  <c r="BD767" i="21" s="1"/>
  <c r="BR768" i="21"/>
  <c r="H768" i="7"/>
  <c r="Z770" i="21"/>
  <c r="F770" i="7"/>
  <c r="AH770" i="21" s="1"/>
  <c r="E908" i="7"/>
  <c r="W908" i="21" s="1"/>
  <c r="E912" i="7"/>
  <c r="W912" i="21" s="1"/>
  <c r="Z906" i="21"/>
  <c r="F906" i="7"/>
  <c r="AH906" i="21" s="1"/>
  <c r="AV907" i="21"/>
  <c r="G907" i="7"/>
  <c r="BD907" i="21" s="1"/>
  <c r="BR908" i="21"/>
  <c r="H908" i="7"/>
  <c r="AV911" i="21"/>
  <c r="G911" i="7"/>
  <c r="BD911" i="21" s="1"/>
  <c r="BR912" i="21"/>
  <c r="H912" i="7"/>
  <c r="BZ912" i="21" s="1"/>
  <c r="Z914" i="21"/>
  <c r="F914" i="7"/>
  <c r="AH914" i="21" s="1"/>
  <c r="O954" i="21"/>
  <c r="AL954" i="21"/>
  <c r="O958" i="21"/>
  <c r="AL958" i="21"/>
  <c r="O962" i="21"/>
  <c r="AV955" i="21"/>
  <c r="G955" i="7"/>
  <c r="BD955" i="21" s="1"/>
  <c r="BR956" i="21"/>
  <c r="H956" i="7"/>
  <c r="AV959" i="21"/>
  <c r="G959" i="7"/>
  <c r="BD959" i="21" s="1"/>
  <c r="BR960" i="21"/>
  <c r="H960" i="7"/>
  <c r="Z962" i="21"/>
  <c r="F962" i="7"/>
  <c r="AH962" i="21" s="1"/>
  <c r="E1040" i="7"/>
  <c r="W1040" i="21" s="1"/>
  <c r="E1044" i="7"/>
  <c r="W1044" i="21" s="1"/>
  <c r="AV1039" i="21"/>
  <c r="G1039" i="7"/>
  <c r="BD1039" i="21" s="1"/>
  <c r="BR1040" i="21"/>
  <c r="H1040" i="7"/>
  <c r="BZ1040" i="21" s="1"/>
  <c r="Z1042" i="21"/>
  <c r="F1042" i="7"/>
  <c r="AH1042" i="21" s="1"/>
  <c r="BR1044" i="21"/>
  <c r="H1044" i="7"/>
  <c r="BZ1044" i="21" s="1"/>
  <c r="Z1046" i="21"/>
  <c r="F1046" i="7"/>
  <c r="AH1046" i="21" s="1"/>
  <c r="I666" i="4"/>
  <c r="I670" i="4"/>
  <c r="I674" i="4"/>
  <c r="I714" i="4"/>
  <c r="I718" i="4"/>
  <c r="I722" i="4"/>
  <c r="I762" i="4"/>
  <c r="I766" i="4"/>
  <c r="I770" i="4"/>
  <c r="I906" i="4"/>
  <c r="I910" i="4"/>
  <c r="I914" i="4"/>
  <c r="I954" i="4"/>
  <c r="I958" i="4"/>
  <c r="I962" i="4"/>
  <c r="I1038" i="4"/>
  <c r="I1042" i="4"/>
  <c r="I1046" i="4"/>
  <c r="J714" i="4"/>
  <c r="J766" i="4"/>
  <c r="J906" i="4"/>
  <c r="J910" i="4"/>
  <c r="J914" i="4"/>
  <c r="J954" i="4"/>
  <c r="J958" i="4"/>
  <c r="J962" i="4"/>
  <c r="J1038" i="4"/>
  <c r="J53" i="6"/>
  <c r="I56" i="6"/>
  <c r="J57" i="6"/>
  <c r="I60" i="6"/>
  <c r="J61" i="6"/>
  <c r="I66" i="6"/>
  <c r="J67" i="6"/>
  <c r="I70" i="6"/>
  <c r="J71" i="6"/>
  <c r="I74" i="6"/>
  <c r="J77" i="6"/>
  <c r="I80" i="6"/>
  <c r="J81" i="6"/>
  <c r="I84" i="6"/>
  <c r="J85" i="6"/>
  <c r="J90" i="6"/>
  <c r="J93" i="6"/>
  <c r="I96" i="6"/>
  <c r="J97" i="6"/>
  <c r="J113" i="6"/>
  <c r="I116" i="6"/>
  <c r="J117" i="6"/>
  <c r="I120" i="6"/>
  <c r="J121" i="6"/>
  <c r="I126" i="6"/>
  <c r="J127" i="6"/>
  <c r="I130" i="6"/>
  <c r="J131" i="6"/>
  <c r="I134" i="6"/>
  <c r="I138" i="6"/>
  <c r="J139" i="6"/>
  <c r="I142" i="6"/>
  <c r="J143" i="6"/>
  <c r="I146" i="6"/>
  <c r="I151" i="6"/>
  <c r="J152" i="6"/>
  <c r="I155" i="6"/>
  <c r="J156" i="6"/>
  <c r="J161" i="6"/>
  <c r="I164" i="6"/>
  <c r="J165" i="6"/>
  <c r="I168" i="6"/>
  <c r="J169" i="6"/>
  <c r="I173" i="6"/>
  <c r="J174" i="6"/>
  <c r="I177" i="6"/>
  <c r="J178" i="6"/>
  <c r="I181" i="6"/>
  <c r="J182" i="6"/>
  <c r="I185" i="6"/>
  <c r="J186" i="6"/>
  <c r="I189" i="6"/>
  <c r="J190" i="6"/>
  <c r="I193" i="6"/>
  <c r="J194" i="6"/>
  <c r="I198" i="6"/>
  <c r="J199" i="6"/>
  <c r="I202" i="6"/>
  <c r="J203" i="6"/>
  <c r="I206" i="6"/>
  <c r="J209" i="6"/>
  <c r="I212" i="6"/>
  <c r="J213" i="6"/>
  <c r="I216" i="6"/>
  <c r="J217" i="6"/>
  <c r="I221" i="6"/>
  <c r="J222" i="6"/>
  <c r="I225" i="6"/>
  <c r="J226" i="6"/>
  <c r="I229" i="6"/>
  <c r="J230" i="6"/>
  <c r="J233" i="6"/>
  <c r="I236" i="6"/>
  <c r="J237" i="6"/>
  <c r="I240" i="6"/>
  <c r="J241" i="6"/>
  <c r="J247" i="6"/>
  <c r="I250" i="6"/>
  <c r="J251" i="6"/>
  <c r="I254" i="6"/>
  <c r="I259" i="6"/>
  <c r="J260" i="6"/>
  <c r="I263" i="6"/>
  <c r="J264" i="6"/>
  <c r="J281" i="6"/>
  <c r="I284" i="6"/>
  <c r="J285" i="6"/>
  <c r="I288" i="6"/>
  <c r="J289" i="6"/>
  <c r="I293" i="6"/>
  <c r="J294" i="6"/>
  <c r="I297" i="6"/>
  <c r="J298" i="6"/>
  <c r="I301" i="6"/>
  <c r="J302" i="6"/>
  <c r="H310" i="6"/>
  <c r="I318" i="6"/>
  <c r="J319" i="6"/>
  <c r="I322" i="6"/>
  <c r="J323" i="6"/>
  <c r="I326" i="6"/>
  <c r="I331" i="6"/>
  <c r="J332" i="6"/>
  <c r="I335" i="6"/>
  <c r="J336" i="6"/>
  <c r="I341" i="6"/>
  <c r="J342" i="6"/>
  <c r="I345" i="6"/>
  <c r="J346" i="6"/>
  <c r="I349" i="6"/>
  <c r="J350" i="6"/>
  <c r="I355" i="6"/>
  <c r="J356" i="6"/>
  <c r="I359" i="6"/>
  <c r="J360" i="6"/>
  <c r="I365" i="6"/>
  <c r="J366" i="6"/>
  <c r="I369" i="6"/>
  <c r="J370" i="6"/>
  <c r="I373" i="6"/>
  <c r="J374" i="6"/>
  <c r="J377" i="6"/>
  <c r="I380" i="6"/>
  <c r="J381" i="6"/>
  <c r="I384" i="6"/>
  <c r="J385" i="6"/>
  <c r="I391" i="6"/>
  <c r="J392" i="6"/>
  <c r="I395" i="6"/>
  <c r="J396" i="6"/>
  <c r="I402" i="6"/>
  <c r="J403" i="6"/>
  <c r="I406" i="6"/>
  <c r="J407" i="6"/>
  <c r="I410" i="6"/>
  <c r="I413" i="6"/>
  <c r="J414" i="6"/>
  <c r="I417" i="6"/>
  <c r="J418" i="6"/>
  <c r="I421" i="6"/>
  <c r="J422" i="6"/>
  <c r="J425" i="6"/>
  <c r="I428" i="6"/>
  <c r="J429" i="6"/>
  <c r="I432" i="6"/>
  <c r="J433" i="6"/>
  <c r="J437" i="6"/>
  <c r="J438" i="6"/>
  <c r="J439" i="6"/>
  <c r="J440" i="6"/>
  <c r="J441" i="6"/>
  <c r="J442" i="6"/>
  <c r="J443" i="6"/>
  <c r="J444" i="6"/>
  <c r="J445" i="6"/>
  <c r="J446" i="6"/>
  <c r="J449" i="6"/>
  <c r="I452" i="6"/>
  <c r="J453" i="6"/>
  <c r="I456" i="6"/>
  <c r="J457" i="6"/>
  <c r="I463" i="6"/>
  <c r="J464" i="6"/>
  <c r="I467" i="6"/>
  <c r="J468" i="6"/>
  <c r="I473" i="6"/>
  <c r="J474" i="6"/>
  <c r="I477" i="6"/>
  <c r="J478" i="6"/>
  <c r="I481" i="6"/>
  <c r="J482" i="6"/>
  <c r="I557" i="6"/>
  <c r="J558" i="6"/>
  <c r="I561" i="6"/>
  <c r="J562" i="6"/>
  <c r="I565" i="6"/>
  <c r="J566" i="6"/>
  <c r="I581" i="6"/>
  <c r="J582" i="6"/>
  <c r="I585" i="6"/>
  <c r="J586" i="6"/>
  <c r="I589" i="6"/>
  <c r="J590" i="6"/>
  <c r="E665" i="7"/>
  <c r="W665" i="21" s="1"/>
  <c r="E669" i="7"/>
  <c r="W669" i="21" s="1"/>
  <c r="E673" i="7"/>
  <c r="W673" i="21" s="1"/>
  <c r="F665" i="7"/>
  <c r="AH665" i="21" s="1"/>
  <c r="AV666" i="21"/>
  <c r="G666" i="7"/>
  <c r="BD666" i="21" s="1"/>
  <c r="BR667" i="21"/>
  <c r="H667" i="7"/>
  <c r="BZ667" i="21" s="1"/>
  <c r="F669" i="7"/>
  <c r="AH669" i="21" s="1"/>
  <c r="AV670" i="21"/>
  <c r="G670" i="7"/>
  <c r="BD670" i="21" s="1"/>
  <c r="BR671" i="21"/>
  <c r="H671" i="7"/>
  <c r="BZ671" i="21" s="1"/>
  <c r="F673" i="7"/>
  <c r="AH673" i="21" s="1"/>
  <c r="AV674" i="21"/>
  <c r="G674" i="7"/>
  <c r="BD674" i="21" s="1"/>
  <c r="E713" i="7"/>
  <c r="W713" i="21" s="1"/>
  <c r="E717" i="7"/>
  <c r="W717" i="21" s="1"/>
  <c r="E721" i="7"/>
  <c r="W721" i="21" s="1"/>
  <c r="F713" i="7"/>
  <c r="AH713" i="21" s="1"/>
  <c r="AV714" i="21"/>
  <c r="G714" i="7"/>
  <c r="BD714" i="21" s="1"/>
  <c r="BR715" i="21"/>
  <c r="H715" i="7"/>
  <c r="BZ715" i="21" s="1"/>
  <c r="F717" i="7"/>
  <c r="AH717" i="21" s="1"/>
  <c r="AV718" i="21"/>
  <c r="G718" i="7"/>
  <c r="BD718" i="21" s="1"/>
  <c r="BR719" i="21"/>
  <c r="H719" i="7"/>
  <c r="F721" i="7"/>
  <c r="AH721" i="21" s="1"/>
  <c r="AV722" i="21"/>
  <c r="G722" i="7"/>
  <c r="BD722" i="21" s="1"/>
  <c r="E761" i="7"/>
  <c r="W761" i="21" s="1"/>
  <c r="E765" i="7"/>
  <c r="W765" i="21" s="1"/>
  <c r="E769" i="7"/>
  <c r="W769" i="21" s="1"/>
  <c r="F761" i="7"/>
  <c r="AH761" i="21" s="1"/>
  <c r="AV762" i="21"/>
  <c r="G762" i="7"/>
  <c r="BD762" i="21" s="1"/>
  <c r="BR763" i="21"/>
  <c r="H763" i="7"/>
  <c r="F765" i="7"/>
  <c r="AH765" i="21" s="1"/>
  <c r="AV766" i="21"/>
  <c r="G766" i="7"/>
  <c r="BD766" i="21" s="1"/>
  <c r="BR767" i="21"/>
  <c r="H767" i="7"/>
  <c r="BZ767" i="21" s="1"/>
  <c r="F769" i="7"/>
  <c r="AH769" i="21" s="1"/>
  <c r="AV770" i="21"/>
  <c r="G770" i="7"/>
  <c r="BD770" i="21" s="1"/>
  <c r="E905" i="7"/>
  <c r="W905" i="21" s="1"/>
  <c r="E909" i="7"/>
  <c r="W909" i="21" s="1"/>
  <c r="E913" i="7"/>
  <c r="W913" i="21" s="1"/>
  <c r="F905" i="7"/>
  <c r="AH905" i="21" s="1"/>
  <c r="AV906" i="21"/>
  <c r="G906" i="7"/>
  <c r="BD906" i="21" s="1"/>
  <c r="H907" i="7"/>
  <c r="BZ907" i="21" s="1"/>
  <c r="Z909" i="21"/>
  <c r="F909" i="7"/>
  <c r="AH909" i="21" s="1"/>
  <c r="AV910" i="21"/>
  <c r="G910" i="7"/>
  <c r="BD910" i="21" s="1"/>
  <c r="BR911" i="21"/>
  <c r="H911" i="7"/>
  <c r="F913" i="7"/>
  <c r="AH913" i="21" s="1"/>
  <c r="AV914" i="21"/>
  <c r="G914" i="7"/>
  <c r="BD914" i="21" s="1"/>
  <c r="E955" i="7"/>
  <c r="W955" i="21" s="1"/>
  <c r="BH959" i="21"/>
  <c r="O959" i="21"/>
  <c r="AL959" i="21"/>
  <c r="Z953" i="21"/>
  <c r="F953" i="7"/>
  <c r="AH953" i="21" s="1"/>
  <c r="AV954" i="21"/>
  <c r="G954" i="7"/>
  <c r="BD954" i="21" s="1"/>
  <c r="BR955" i="21"/>
  <c r="H955" i="7"/>
  <c r="BZ955" i="21" s="1"/>
  <c r="F957" i="7"/>
  <c r="AH957" i="21" s="1"/>
  <c r="AV958" i="21"/>
  <c r="G958" i="7"/>
  <c r="BD958" i="21" s="1"/>
  <c r="BR959" i="21"/>
  <c r="H959" i="7"/>
  <c r="F961" i="7"/>
  <c r="AH961" i="21" s="1"/>
  <c r="AV962" i="21"/>
  <c r="G962" i="7"/>
  <c r="BD962" i="21" s="1"/>
  <c r="E1037" i="7"/>
  <c r="W1037" i="21" s="1"/>
  <c r="E1041" i="7"/>
  <c r="W1041" i="21" s="1"/>
  <c r="E1045" i="7"/>
  <c r="W1045" i="21" s="1"/>
  <c r="F1037" i="7"/>
  <c r="AH1037" i="21" s="1"/>
  <c r="BR1039" i="21"/>
  <c r="H1039" i="7"/>
  <c r="F1041" i="7"/>
  <c r="AH1041" i="21" s="1"/>
  <c r="F1041" i="6"/>
  <c r="AV1042" i="21"/>
  <c r="G1042" i="7"/>
  <c r="BD1042" i="21" s="1"/>
  <c r="BR1043" i="21"/>
  <c r="H1043" i="7"/>
  <c r="BZ1043" i="21" s="1"/>
  <c r="F1045" i="7"/>
  <c r="AH1045" i="21" s="1"/>
  <c r="AV1046" i="21"/>
  <c r="G1046" i="7"/>
  <c r="BD1046" i="21" s="1"/>
  <c r="BS862" i="21"/>
  <c r="I643" i="4"/>
  <c r="I647" i="4"/>
  <c r="I667" i="4"/>
  <c r="I671" i="4"/>
  <c r="I715" i="4"/>
  <c r="I719" i="4"/>
  <c r="I763" i="4"/>
  <c r="I767" i="4"/>
  <c r="I907" i="4"/>
  <c r="I911" i="4"/>
  <c r="I955" i="4"/>
  <c r="I959" i="4"/>
  <c r="I1039" i="4"/>
  <c r="I1043" i="4"/>
  <c r="J907" i="4"/>
  <c r="J911" i="4"/>
  <c r="J955" i="4"/>
  <c r="J959" i="4"/>
  <c r="J1043" i="4"/>
  <c r="I55" i="6"/>
  <c r="J56" i="6"/>
  <c r="J60" i="6"/>
  <c r="I65" i="6"/>
  <c r="J66" i="6"/>
  <c r="I69" i="6"/>
  <c r="J70" i="6"/>
  <c r="J74" i="6"/>
  <c r="I79" i="6"/>
  <c r="J80" i="6"/>
  <c r="J84" i="6"/>
  <c r="I92" i="6"/>
  <c r="I95" i="6"/>
  <c r="J96" i="6"/>
  <c r="I115" i="6"/>
  <c r="J116" i="6"/>
  <c r="I119" i="6"/>
  <c r="J120" i="6"/>
  <c r="I125" i="6"/>
  <c r="J126" i="6"/>
  <c r="I129" i="6"/>
  <c r="J130" i="6"/>
  <c r="I133" i="6"/>
  <c r="J134" i="6"/>
  <c r="I137" i="6"/>
  <c r="J138" i="6"/>
  <c r="I141" i="6"/>
  <c r="J142" i="6"/>
  <c r="I145" i="6"/>
  <c r="J146" i="6"/>
  <c r="I150" i="6"/>
  <c r="J151" i="6"/>
  <c r="I154" i="6"/>
  <c r="J155" i="6"/>
  <c r="I158" i="6"/>
  <c r="I163" i="6"/>
  <c r="J164" i="6"/>
  <c r="I167" i="6"/>
  <c r="J168" i="6"/>
  <c r="J173" i="6"/>
  <c r="I176" i="6"/>
  <c r="J177" i="6"/>
  <c r="I180" i="6"/>
  <c r="J181" i="6"/>
  <c r="J185" i="6"/>
  <c r="I188" i="6"/>
  <c r="J189" i="6"/>
  <c r="I192" i="6"/>
  <c r="J193" i="6"/>
  <c r="I197" i="6"/>
  <c r="J198" i="6"/>
  <c r="I201" i="6"/>
  <c r="J202" i="6"/>
  <c r="I205" i="6"/>
  <c r="J206" i="6"/>
  <c r="I211" i="6"/>
  <c r="J212" i="6"/>
  <c r="I215" i="6"/>
  <c r="J216" i="6"/>
  <c r="J221" i="6"/>
  <c r="I224" i="6"/>
  <c r="J225" i="6"/>
  <c r="I228" i="6"/>
  <c r="J229" i="6"/>
  <c r="I235" i="6"/>
  <c r="J236" i="6"/>
  <c r="I239" i="6"/>
  <c r="J240" i="6"/>
  <c r="J246" i="6"/>
  <c r="I249" i="6"/>
  <c r="J250" i="6"/>
  <c r="I253" i="6"/>
  <c r="J254" i="6"/>
  <c r="I258" i="6"/>
  <c r="J259" i="6"/>
  <c r="I262" i="6"/>
  <c r="J263" i="6"/>
  <c r="I266" i="6"/>
  <c r="I283" i="6"/>
  <c r="J284" i="6"/>
  <c r="I287" i="6"/>
  <c r="J288" i="6"/>
  <c r="J293" i="6"/>
  <c r="I296" i="6"/>
  <c r="J297" i="6"/>
  <c r="I300" i="6"/>
  <c r="J301" i="6"/>
  <c r="I317" i="6"/>
  <c r="J318" i="6"/>
  <c r="I321" i="6"/>
  <c r="J322" i="6"/>
  <c r="I325" i="6"/>
  <c r="J326" i="6"/>
  <c r="I330" i="6"/>
  <c r="I334" i="6"/>
  <c r="J335" i="6"/>
  <c r="I338" i="6"/>
  <c r="J341" i="6"/>
  <c r="I344" i="6"/>
  <c r="J345" i="6"/>
  <c r="I348" i="6"/>
  <c r="J349" i="6"/>
  <c r="I354" i="6"/>
  <c r="J355" i="6"/>
  <c r="I358" i="6"/>
  <c r="J359" i="6"/>
  <c r="I362" i="6"/>
  <c r="J365" i="6"/>
  <c r="I368" i="6"/>
  <c r="J369" i="6"/>
  <c r="I372" i="6"/>
  <c r="J373" i="6"/>
  <c r="I379" i="6"/>
  <c r="J380" i="6"/>
  <c r="I383" i="6"/>
  <c r="J384" i="6"/>
  <c r="I390" i="6"/>
  <c r="J391" i="6"/>
  <c r="I394" i="6"/>
  <c r="J395" i="6"/>
  <c r="I398" i="6"/>
  <c r="I401" i="6"/>
  <c r="J402" i="6"/>
  <c r="I405" i="6"/>
  <c r="J406" i="6"/>
  <c r="I409" i="6"/>
  <c r="J410" i="6"/>
  <c r="J413" i="6"/>
  <c r="I416" i="6"/>
  <c r="J417" i="6"/>
  <c r="I420" i="6"/>
  <c r="J421" i="6"/>
  <c r="I427" i="6"/>
  <c r="J428" i="6"/>
  <c r="I431" i="6"/>
  <c r="J432" i="6"/>
  <c r="I451" i="6"/>
  <c r="J452" i="6"/>
  <c r="I455" i="6"/>
  <c r="J456" i="6"/>
  <c r="I462" i="6"/>
  <c r="J463" i="6"/>
  <c r="I466" i="6"/>
  <c r="J467" i="6"/>
  <c r="I470" i="6"/>
  <c r="J473" i="6"/>
  <c r="I476" i="6"/>
  <c r="J477" i="6"/>
  <c r="I480" i="6"/>
  <c r="J481" i="6"/>
  <c r="J557" i="6"/>
  <c r="I560" i="6"/>
  <c r="J561" i="6"/>
  <c r="I564" i="6"/>
  <c r="J565" i="6"/>
  <c r="J581" i="6"/>
  <c r="I584" i="6"/>
  <c r="J585" i="6"/>
  <c r="I588" i="6"/>
  <c r="J589" i="6"/>
  <c r="J593" i="6"/>
  <c r="I596" i="6"/>
  <c r="H650" i="7"/>
  <c r="BZ650" i="21" s="1"/>
  <c r="H554" i="4"/>
  <c r="BS554" i="21" s="1"/>
  <c r="E666" i="7"/>
  <c r="W666" i="21" s="1"/>
  <c r="E670" i="7"/>
  <c r="W670" i="21" s="1"/>
  <c r="E674" i="7"/>
  <c r="W674" i="21" s="1"/>
  <c r="AV665" i="21"/>
  <c r="G665" i="7"/>
  <c r="BD665" i="21" s="1"/>
  <c r="H666" i="7"/>
  <c r="BZ666" i="21" s="1"/>
  <c r="Z668" i="21"/>
  <c r="F668" i="7"/>
  <c r="AH668" i="21" s="1"/>
  <c r="AV669" i="21"/>
  <c r="G669" i="7"/>
  <c r="BD669" i="21" s="1"/>
  <c r="Z672" i="21"/>
  <c r="F672" i="7"/>
  <c r="AH672" i="21" s="1"/>
  <c r="AV673" i="21"/>
  <c r="G673" i="7"/>
  <c r="BD673" i="21" s="1"/>
  <c r="H674" i="7"/>
  <c r="O714" i="21"/>
  <c r="AL714" i="21"/>
  <c r="E718" i="7"/>
  <c r="W718" i="21" s="1"/>
  <c r="E722" i="7"/>
  <c r="W722" i="21" s="1"/>
  <c r="AV713" i="21"/>
  <c r="G713" i="7"/>
  <c r="BD713" i="21" s="1"/>
  <c r="H714" i="7"/>
  <c r="BZ714" i="21" s="1"/>
  <c r="Z716" i="21"/>
  <c r="F716" i="7"/>
  <c r="AH716" i="21" s="1"/>
  <c r="AV717" i="21"/>
  <c r="G717" i="7"/>
  <c r="BD717" i="21" s="1"/>
  <c r="H718" i="7"/>
  <c r="Z720" i="21"/>
  <c r="F720" i="7"/>
  <c r="AH720" i="21" s="1"/>
  <c r="AV721" i="21"/>
  <c r="G721" i="7"/>
  <c r="BD721" i="21" s="1"/>
  <c r="H722" i="7"/>
  <c r="E762" i="7"/>
  <c r="W762" i="21" s="1"/>
  <c r="O766" i="21"/>
  <c r="AL766" i="21"/>
  <c r="E770" i="7"/>
  <c r="W770" i="21" s="1"/>
  <c r="AV761" i="21"/>
  <c r="G761" i="7"/>
  <c r="BD761" i="21" s="1"/>
  <c r="BR762" i="21"/>
  <c r="H762" i="7"/>
  <c r="BZ762" i="21" s="1"/>
  <c r="Z764" i="21"/>
  <c r="F764" i="7"/>
  <c r="AH764" i="21" s="1"/>
  <c r="AV765" i="21"/>
  <c r="G765" i="7"/>
  <c r="BD765" i="21" s="1"/>
  <c r="BR766" i="21"/>
  <c r="H766" i="7"/>
  <c r="BZ766" i="21" s="1"/>
  <c r="Z768" i="21"/>
  <c r="F768" i="7"/>
  <c r="AH768" i="21" s="1"/>
  <c r="AV769" i="21"/>
  <c r="G769" i="7"/>
  <c r="BD769" i="21" s="1"/>
  <c r="BR770" i="21"/>
  <c r="H770" i="7"/>
  <c r="BZ770" i="21" s="1"/>
  <c r="E906" i="7"/>
  <c r="W906" i="21" s="1"/>
  <c r="AL910" i="21"/>
  <c r="O910" i="21"/>
  <c r="E914" i="7"/>
  <c r="W914" i="21" s="1"/>
  <c r="AV905" i="21"/>
  <c r="G905" i="7"/>
  <c r="BD905" i="21" s="1"/>
  <c r="H906" i="7"/>
  <c r="BZ906" i="21" s="1"/>
  <c r="Z908" i="21"/>
  <c r="F908" i="7"/>
  <c r="AH908" i="21" s="1"/>
  <c r="G909" i="7"/>
  <c r="BD909" i="21" s="1"/>
  <c r="Z912" i="21"/>
  <c r="F912" i="7"/>
  <c r="AH912" i="21" s="1"/>
  <c r="G913" i="7"/>
  <c r="BD913" i="21" s="1"/>
  <c r="H914" i="7"/>
  <c r="BZ914" i="21" s="1"/>
  <c r="E956" i="7"/>
  <c r="W956" i="21" s="1"/>
  <c r="E960" i="7"/>
  <c r="W960" i="21" s="1"/>
  <c r="AV953" i="21"/>
  <c r="G953" i="7"/>
  <c r="BD953" i="21" s="1"/>
  <c r="H954" i="7"/>
  <c r="BZ954" i="21" s="1"/>
  <c r="Z956" i="21"/>
  <c r="F956" i="7"/>
  <c r="AH956" i="21" s="1"/>
  <c r="AV957" i="21"/>
  <c r="G957" i="7"/>
  <c r="BD957" i="21" s="1"/>
  <c r="Z960" i="21"/>
  <c r="F960" i="7"/>
  <c r="AH960" i="21" s="1"/>
  <c r="AV961" i="21"/>
  <c r="G961" i="7"/>
  <c r="BD961" i="21" s="1"/>
  <c r="H962" i="7"/>
  <c r="BZ962" i="21" s="1"/>
  <c r="O1038" i="21"/>
  <c r="BH1038" i="21"/>
  <c r="AL1038" i="21"/>
  <c r="E1042" i="7"/>
  <c r="W1042" i="21" s="1"/>
  <c r="E1046" i="7"/>
  <c r="W1046" i="21" s="1"/>
  <c r="AV1037" i="21"/>
  <c r="G1037" i="7"/>
  <c r="BD1037" i="21" s="1"/>
  <c r="H1038" i="7"/>
  <c r="Z1040" i="21"/>
  <c r="F1040" i="7"/>
  <c r="AH1040" i="21" s="1"/>
  <c r="AV1041" i="21"/>
  <c r="G1041" i="7"/>
  <c r="BD1041" i="21" s="1"/>
  <c r="H1042" i="7"/>
  <c r="BZ1042" i="21" s="1"/>
  <c r="Z1044" i="21"/>
  <c r="F1044" i="7"/>
  <c r="AH1044" i="21" s="1"/>
  <c r="AV1045" i="21"/>
  <c r="G1045" i="7"/>
  <c r="BD1045" i="21" s="1"/>
  <c r="BR1046" i="21"/>
  <c r="H1046" i="7"/>
  <c r="BZ1046" i="21" s="1"/>
  <c r="I668" i="4"/>
  <c r="I672" i="4"/>
  <c r="I716" i="4"/>
  <c r="I720" i="4"/>
  <c r="I764" i="4"/>
  <c r="I768" i="4"/>
  <c r="I908" i="4"/>
  <c r="I912" i="4"/>
  <c r="I956" i="4"/>
  <c r="I960" i="4"/>
  <c r="I1040" i="4"/>
  <c r="I1044" i="4"/>
  <c r="J668" i="4"/>
  <c r="J672" i="4"/>
  <c r="J716" i="4"/>
  <c r="J720" i="4"/>
  <c r="J764" i="4"/>
  <c r="J768" i="4"/>
  <c r="J908" i="4"/>
  <c r="J912" i="4"/>
  <c r="J956" i="4"/>
  <c r="J960" i="4"/>
  <c r="J1040" i="4"/>
  <c r="J1044" i="4"/>
  <c r="I29" i="6"/>
  <c r="I30" i="6"/>
  <c r="I31" i="6"/>
  <c r="I32" i="6"/>
  <c r="I33" i="6"/>
  <c r="I34" i="6"/>
  <c r="I35" i="6"/>
  <c r="I36" i="6"/>
  <c r="I37" i="6"/>
  <c r="I38" i="6"/>
  <c r="I54" i="6"/>
  <c r="J55" i="6"/>
  <c r="I58" i="6"/>
  <c r="J59" i="6"/>
  <c r="I62" i="6"/>
  <c r="J65" i="6"/>
  <c r="I68" i="6"/>
  <c r="J69" i="6"/>
  <c r="I72" i="6"/>
  <c r="J73" i="6"/>
  <c r="I78" i="6"/>
  <c r="J79" i="6"/>
  <c r="I82" i="6"/>
  <c r="J83" i="6"/>
  <c r="I86" i="6"/>
  <c r="J89" i="6"/>
  <c r="I91" i="6"/>
  <c r="J92" i="6"/>
  <c r="I94" i="6"/>
  <c r="J95" i="6"/>
  <c r="I98" i="6"/>
  <c r="I114" i="6"/>
  <c r="J115" i="6"/>
  <c r="I118" i="6"/>
  <c r="J119" i="6"/>
  <c r="I122" i="6"/>
  <c r="J125" i="6"/>
  <c r="I128" i="6"/>
  <c r="J129" i="6"/>
  <c r="I132" i="6"/>
  <c r="J133" i="6"/>
  <c r="J137" i="6"/>
  <c r="I140" i="6"/>
  <c r="J141" i="6"/>
  <c r="I144" i="6"/>
  <c r="J145" i="6"/>
  <c r="I149" i="6"/>
  <c r="J150" i="6"/>
  <c r="I153" i="6"/>
  <c r="J154" i="6"/>
  <c r="I157" i="6"/>
  <c r="J158" i="6"/>
  <c r="I162" i="6"/>
  <c r="J163" i="6"/>
  <c r="I166" i="6"/>
  <c r="J167" i="6"/>
  <c r="I170" i="6"/>
  <c r="I175" i="6"/>
  <c r="J176" i="6"/>
  <c r="I179" i="6"/>
  <c r="J180" i="6"/>
  <c r="I187" i="6"/>
  <c r="J188" i="6"/>
  <c r="I191" i="6"/>
  <c r="J192" i="6"/>
  <c r="J197" i="6"/>
  <c r="I200" i="6"/>
  <c r="J201" i="6"/>
  <c r="I204" i="6"/>
  <c r="J205" i="6"/>
  <c r="I210" i="6"/>
  <c r="J211" i="6"/>
  <c r="I214" i="6"/>
  <c r="J215" i="6"/>
  <c r="I218" i="6"/>
  <c r="I223" i="6"/>
  <c r="J224" i="6"/>
  <c r="I227" i="6"/>
  <c r="J228" i="6"/>
  <c r="I234" i="6"/>
  <c r="J235" i="6"/>
  <c r="I238" i="6"/>
  <c r="J239" i="6"/>
  <c r="I242" i="6"/>
  <c r="I248" i="6"/>
  <c r="J249" i="6"/>
  <c r="I252" i="6"/>
  <c r="J253" i="6"/>
  <c r="I257" i="6"/>
  <c r="J258" i="6"/>
  <c r="I261" i="6"/>
  <c r="J262" i="6"/>
  <c r="I265" i="6"/>
  <c r="J266" i="6"/>
  <c r="I282" i="6"/>
  <c r="J283" i="6"/>
  <c r="I286" i="6"/>
  <c r="I290" i="6"/>
  <c r="I295" i="6"/>
  <c r="J296" i="6"/>
  <c r="I299" i="6"/>
  <c r="J300" i="6"/>
  <c r="F305" i="6"/>
  <c r="F313" i="6"/>
  <c r="J317" i="6"/>
  <c r="I320" i="6"/>
  <c r="J321" i="6"/>
  <c r="I324" i="6"/>
  <c r="J325" i="6"/>
  <c r="I329" i="6"/>
  <c r="J330" i="6"/>
  <c r="I333" i="6"/>
  <c r="J334" i="6"/>
  <c r="I337" i="6"/>
  <c r="J338" i="6"/>
  <c r="I343" i="6"/>
  <c r="J344" i="6"/>
  <c r="I347" i="6"/>
  <c r="J348" i="6"/>
  <c r="I353" i="6"/>
  <c r="J354" i="6"/>
  <c r="I357" i="6"/>
  <c r="J358" i="6"/>
  <c r="I361" i="6"/>
  <c r="J362" i="6"/>
  <c r="I367" i="6"/>
  <c r="J368" i="6"/>
  <c r="I371" i="6"/>
  <c r="J372" i="6"/>
  <c r="I378" i="6"/>
  <c r="I382" i="6"/>
  <c r="J383" i="6"/>
  <c r="I386" i="6"/>
  <c r="I389" i="6"/>
  <c r="J390" i="6"/>
  <c r="I393" i="6"/>
  <c r="J394" i="6"/>
  <c r="I397" i="6"/>
  <c r="J398" i="6"/>
  <c r="J401" i="6"/>
  <c r="I404" i="6"/>
  <c r="J405" i="6"/>
  <c r="I408" i="6"/>
  <c r="J409" i="6"/>
  <c r="I415" i="6"/>
  <c r="J416" i="6"/>
  <c r="I419" i="6"/>
  <c r="J420" i="6"/>
  <c r="I426" i="6"/>
  <c r="J427" i="6"/>
  <c r="I430" i="6"/>
  <c r="J431" i="6"/>
  <c r="I434" i="6"/>
  <c r="I450" i="6"/>
  <c r="I454" i="6"/>
  <c r="I458" i="6"/>
  <c r="I461" i="6"/>
  <c r="J462" i="6"/>
  <c r="I465" i="6"/>
  <c r="J466" i="6"/>
  <c r="I469" i="6"/>
  <c r="J470" i="6"/>
  <c r="I475" i="6"/>
  <c r="J476" i="6"/>
  <c r="I479" i="6"/>
  <c r="J480" i="6"/>
  <c r="I559" i="6"/>
  <c r="J560" i="6"/>
  <c r="I563" i="6"/>
  <c r="J564" i="6"/>
  <c r="I583" i="6"/>
  <c r="J584" i="6"/>
  <c r="I587" i="6"/>
  <c r="E643" i="7"/>
  <c r="W643" i="21" s="1"/>
  <c r="E647" i="7"/>
  <c r="W647" i="21" s="1"/>
  <c r="BR641" i="21"/>
  <c r="H641" i="7"/>
  <c r="BZ641" i="21" s="1"/>
  <c r="Z643" i="21"/>
  <c r="F643" i="7"/>
  <c r="AH643" i="21" s="1"/>
  <c r="AV644" i="21"/>
  <c r="G644" i="7"/>
  <c r="BD644" i="21" s="1"/>
  <c r="BR645" i="21"/>
  <c r="H645" i="7"/>
  <c r="F647" i="7"/>
  <c r="AH647" i="21" s="1"/>
  <c r="AV648" i="21"/>
  <c r="G648" i="7"/>
  <c r="BD648" i="21" s="1"/>
  <c r="H649" i="7"/>
  <c r="H545" i="4"/>
  <c r="BS545" i="21" s="1"/>
  <c r="H549" i="4"/>
  <c r="BS549" i="21" s="1"/>
  <c r="F551" i="4"/>
  <c r="AA551" i="21" s="1"/>
  <c r="H553" i="4"/>
  <c r="BS553" i="21" s="1"/>
  <c r="E667" i="7"/>
  <c r="W667" i="21" s="1"/>
  <c r="E671" i="7"/>
  <c r="W671" i="21" s="1"/>
  <c r="BR665" i="21"/>
  <c r="H665" i="7"/>
  <c r="Z667" i="21"/>
  <c r="F667" i="7"/>
  <c r="AH667" i="21" s="1"/>
  <c r="AV668" i="21"/>
  <c r="G668" i="7"/>
  <c r="BD668" i="21" s="1"/>
  <c r="BR669" i="21"/>
  <c r="H669" i="7"/>
  <c r="F671" i="7"/>
  <c r="AH671" i="21" s="1"/>
  <c r="AV672" i="21"/>
  <c r="G672" i="7"/>
  <c r="BD672" i="21" s="1"/>
  <c r="BR673" i="21"/>
  <c r="H673" i="7"/>
  <c r="E715" i="7"/>
  <c r="W715" i="21" s="1"/>
  <c r="E719" i="7"/>
  <c r="W719" i="21" s="1"/>
  <c r="BR713" i="21"/>
  <c r="H713" i="7"/>
  <c r="F715" i="7"/>
  <c r="AH715" i="21" s="1"/>
  <c r="AV716" i="21"/>
  <c r="G716" i="7"/>
  <c r="BD716" i="21" s="1"/>
  <c r="BR717" i="21"/>
  <c r="H717" i="7"/>
  <c r="F719" i="7"/>
  <c r="AH719" i="21" s="1"/>
  <c r="AV720" i="21"/>
  <c r="G720" i="7"/>
  <c r="BD720" i="21" s="1"/>
  <c r="BR721" i="21"/>
  <c r="H721" i="7"/>
  <c r="BZ721" i="21" s="1"/>
  <c r="E763" i="7"/>
  <c r="W763" i="21" s="1"/>
  <c r="E767" i="7"/>
  <c r="W767" i="21" s="1"/>
  <c r="BR761" i="21"/>
  <c r="H761" i="7"/>
  <c r="BZ761" i="21" s="1"/>
  <c r="Z763" i="21"/>
  <c r="F763" i="7"/>
  <c r="AH763" i="21" s="1"/>
  <c r="AV764" i="21"/>
  <c r="G764" i="7"/>
  <c r="BD764" i="21" s="1"/>
  <c r="BR765" i="21"/>
  <c r="H765" i="7"/>
  <c r="BZ765" i="21" s="1"/>
  <c r="Z767" i="21"/>
  <c r="F767" i="7"/>
  <c r="AH767" i="21" s="1"/>
  <c r="AV768" i="21"/>
  <c r="G768" i="7"/>
  <c r="BD768" i="21" s="1"/>
  <c r="BR769" i="21"/>
  <c r="H769" i="7"/>
  <c r="E907" i="7"/>
  <c r="W907" i="21" s="1"/>
  <c r="E911" i="7"/>
  <c r="W911" i="21" s="1"/>
  <c r="H905" i="7"/>
  <c r="Z907" i="21"/>
  <c r="F907" i="7"/>
  <c r="AH907" i="21" s="1"/>
  <c r="G908" i="7"/>
  <c r="BD908" i="21" s="1"/>
  <c r="BR909" i="21"/>
  <c r="H909" i="7"/>
  <c r="BZ909" i="21" s="1"/>
  <c r="Z911" i="21"/>
  <c r="F911" i="7"/>
  <c r="AH911" i="21" s="1"/>
  <c r="AV912" i="21"/>
  <c r="G912" i="7"/>
  <c r="BD912" i="21" s="1"/>
  <c r="H913" i="7"/>
  <c r="BZ913" i="21" s="1"/>
  <c r="E953" i="7"/>
  <c r="W953" i="21" s="1"/>
  <c r="E957" i="7"/>
  <c r="W957" i="21" s="1"/>
  <c r="E961" i="7"/>
  <c r="W961" i="21" s="1"/>
  <c r="BR953" i="21"/>
  <c r="H953" i="7"/>
  <c r="Z955" i="21"/>
  <c r="F955" i="7"/>
  <c r="AH955" i="21" s="1"/>
  <c r="AV956" i="21"/>
  <c r="G956" i="7"/>
  <c r="BD956" i="21" s="1"/>
  <c r="BR957" i="21"/>
  <c r="H957" i="7"/>
  <c r="AV960" i="21"/>
  <c r="G960" i="7"/>
  <c r="BD960" i="21" s="1"/>
  <c r="BR961" i="21"/>
  <c r="H961" i="7"/>
  <c r="BZ961" i="21" s="1"/>
  <c r="E1039" i="7"/>
  <c r="W1039" i="21" s="1"/>
  <c r="AL1043" i="21"/>
  <c r="BH1043" i="21"/>
  <c r="O1043" i="21"/>
  <c r="BR1037" i="21"/>
  <c r="H1037" i="7"/>
  <c r="Z1039" i="21"/>
  <c r="F1039" i="7"/>
  <c r="AH1039" i="21" s="1"/>
  <c r="AV1040" i="21"/>
  <c r="G1040" i="7"/>
  <c r="BD1040" i="21" s="1"/>
  <c r="BR1041" i="21"/>
  <c r="H1041" i="7"/>
  <c r="BZ1041" i="21" s="1"/>
  <c r="AV1044" i="21"/>
  <c r="G1044" i="7"/>
  <c r="BD1044" i="21" s="1"/>
  <c r="BR1045" i="21"/>
  <c r="H1045" i="7"/>
  <c r="P860" i="21"/>
  <c r="P864" i="21"/>
  <c r="AA858" i="21"/>
  <c r="AW859" i="21"/>
  <c r="BS860" i="21"/>
  <c r="AA862" i="21"/>
  <c r="AW863" i="21"/>
  <c r="BS864" i="21"/>
  <c r="AA866" i="21"/>
  <c r="I665" i="4"/>
  <c r="I669" i="4"/>
  <c r="I673" i="4"/>
  <c r="I713" i="4"/>
  <c r="I717" i="4"/>
  <c r="I721" i="4"/>
  <c r="I761" i="4"/>
  <c r="I765" i="4"/>
  <c r="I769" i="4"/>
  <c r="I905" i="4"/>
  <c r="I909" i="4"/>
  <c r="I913" i="4"/>
  <c r="I953" i="4"/>
  <c r="I957" i="4"/>
  <c r="I961" i="4"/>
  <c r="I1037" i="4"/>
  <c r="I1041" i="4"/>
  <c r="I1045" i="4"/>
  <c r="J665" i="4"/>
  <c r="J669" i="4"/>
  <c r="J673" i="4"/>
  <c r="J713" i="4"/>
  <c r="J717" i="4"/>
  <c r="J721" i="4"/>
  <c r="J761" i="4"/>
  <c r="J765" i="4"/>
  <c r="J769" i="4"/>
  <c r="J905" i="4"/>
  <c r="J909" i="4"/>
  <c r="J913" i="4"/>
  <c r="J953" i="4"/>
  <c r="J957" i="4"/>
  <c r="J961" i="4"/>
  <c r="J1037" i="4"/>
  <c r="J1041" i="4"/>
  <c r="J1045" i="4"/>
  <c r="J29" i="6"/>
  <c r="J30" i="6"/>
  <c r="J31" i="6"/>
  <c r="J32" i="6"/>
  <c r="J33" i="6"/>
  <c r="J34" i="6"/>
  <c r="J35" i="6"/>
  <c r="J36" i="6"/>
  <c r="J37" i="6"/>
  <c r="J38" i="6"/>
  <c r="I53" i="6"/>
  <c r="J54" i="6"/>
  <c r="I57" i="6"/>
  <c r="J58" i="6"/>
  <c r="I61" i="6"/>
  <c r="J62" i="6"/>
  <c r="I67" i="6"/>
  <c r="J68" i="6"/>
  <c r="I71" i="6"/>
  <c r="J72" i="6"/>
  <c r="I77" i="6"/>
  <c r="J78" i="6"/>
  <c r="I81" i="6"/>
  <c r="J82" i="6"/>
  <c r="I85" i="6"/>
  <c r="J86" i="6"/>
  <c r="J91" i="6"/>
  <c r="J94" i="6"/>
  <c r="J98" i="6"/>
  <c r="J114" i="6"/>
  <c r="I117" i="6"/>
  <c r="J118" i="6"/>
  <c r="J122" i="6"/>
  <c r="I127" i="6"/>
  <c r="J128" i="6"/>
  <c r="I131" i="6"/>
  <c r="J132" i="6"/>
  <c r="I139" i="6"/>
  <c r="J140" i="6"/>
  <c r="I143" i="6"/>
  <c r="J144" i="6"/>
  <c r="J149" i="6"/>
  <c r="I152" i="6"/>
  <c r="J153" i="6"/>
  <c r="I156" i="6"/>
  <c r="J157" i="6"/>
  <c r="I161" i="6"/>
  <c r="J162" i="6"/>
  <c r="I165" i="6"/>
  <c r="J166" i="6"/>
  <c r="I169" i="6"/>
  <c r="J170" i="6"/>
  <c r="I174" i="6"/>
  <c r="I178" i="6"/>
  <c r="J179" i="6"/>
  <c r="I182" i="6"/>
  <c r="I186" i="6"/>
  <c r="J187" i="6"/>
  <c r="I190" i="6"/>
  <c r="J191" i="6"/>
  <c r="I194" i="6"/>
  <c r="I199" i="6"/>
  <c r="J200" i="6"/>
  <c r="I203" i="6"/>
  <c r="J204" i="6"/>
  <c r="I209" i="6"/>
  <c r="J210" i="6"/>
  <c r="I213" i="6"/>
  <c r="J214" i="6"/>
  <c r="I217" i="6"/>
  <c r="J218" i="6"/>
  <c r="I222" i="6"/>
  <c r="J223" i="6"/>
  <c r="I226" i="6"/>
  <c r="J227" i="6"/>
  <c r="I230" i="6"/>
  <c r="I233" i="6"/>
  <c r="J234" i="6"/>
  <c r="I237" i="6"/>
  <c r="J238" i="6"/>
  <c r="I241" i="6"/>
  <c r="J242" i="6"/>
  <c r="J245" i="6"/>
  <c r="I247" i="6"/>
  <c r="J248" i="6"/>
  <c r="I251" i="6"/>
  <c r="J252" i="6"/>
  <c r="J257" i="6"/>
  <c r="I260" i="6"/>
  <c r="J261" i="6"/>
  <c r="I264" i="6"/>
  <c r="J265" i="6"/>
  <c r="I281" i="6"/>
  <c r="J282" i="6"/>
  <c r="I285" i="6"/>
  <c r="J286" i="6"/>
  <c r="I289" i="6"/>
  <c r="J290" i="6"/>
  <c r="I294" i="6"/>
  <c r="J295" i="6"/>
  <c r="I298" i="6"/>
  <c r="J299" i="6"/>
  <c r="I302" i="6"/>
  <c r="I319" i="6"/>
  <c r="J320" i="6"/>
  <c r="I323" i="6"/>
  <c r="J324" i="6"/>
  <c r="J329" i="6"/>
  <c r="I332" i="6"/>
  <c r="J333" i="6"/>
  <c r="I336" i="6"/>
  <c r="J337" i="6"/>
  <c r="I342" i="6"/>
  <c r="J343" i="6"/>
  <c r="I346" i="6"/>
  <c r="J347" i="6"/>
  <c r="I350" i="6"/>
  <c r="J353" i="6"/>
  <c r="I356" i="6"/>
  <c r="J357" i="6"/>
  <c r="I360" i="6"/>
  <c r="J361" i="6"/>
  <c r="I366" i="6"/>
  <c r="J367" i="6"/>
  <c r="I370" i="6"/>
  <c r="J371" i="6"/>
  <c r="I374" i="6"/>
  <c r="I377" i="6"/>
  <c r="J378" i="6"/>
  <c r="I381" i="6"/>
  <c r="J382" i="6"/>
  <c r="I385" i="6"/>
  <c r="J386" i="6"/>
  <c r="J389" i="6"/>
  <c r="I392" i="6"/>
  <c r="J393" i="6"/>
  <c r="I396" i="6"/>
  <c r="J397" i="6"/>
  <c r="I403" i="6"/>
  <c r="J404" i="6"/>
  <c r="I407" i="6"/>
  <c r="J408" i="6"/>
  <c r="I414" i="6"/>
  <c r="J415" i="6"/>
  <c r="I418" i="6"/>
  <c r="J419" i="6"/>
  <c r="I422" i="6"/>
  <c r="I425" i="6"/>
  <c r="J426" i="6"/>
  <c r="I429" i="6"/>
  <c r="J430" i="6"/>
  <c r="I433" i="6"/>
  <c r="J434" i="6"/>
  <c r="I437" i="6"/>
  <c r="I438" i="6"/>
  <c r="I439" i="6"/>
  <c r="I440" i="6"/>
  <c r="I441" i="6"/>
  <c r="I442" i="6"/>
  <c r="I443" i="6"/>
  <c r="I444" i="6"/>
  <c r="I445" i="6"/>
  <c r="I446" i="6"/>
  <c r="I449" i="6"/>
  <c r="J450" i="6"/>
  <c r="I453" i="6"/>
  <c r="J454" i="6"/>
  <c r="I457" i="6"/>
  <c r="J458" i="6"/>
  <c r="J461" i="6"/>
  <c r="I464" i="6"/>
  <c r="J465" i="6"/>
  <c r="I468" i="6"/>
  <c r="J469" i="6"/>
  <c r="I474" i="6"/>
  <c r="J475" i="6"/>
  <c r="I478" i="6"/>
  <c r="J479" i="6"/>
  <c r="I482" i="6"/>
  <c r="I558" i="6"/>
  <c r="J559" i="6"/>
  <c r="I562" i="6"/>
  <c r="J563" i="6"/>
  <c r="I566" i="6"/>
  <c r="I582" i="6"/>
  <c r="J583" i="6"/>
  <c r="I586" i="6"/>
  <c r="I593" i="6"/>
  <c r="J594" i="6"/>
  <c r="I597" i="6"/>
  <c r="J598" i="6"/>
  <c r="I601" i="6"/>
  <c r="J602" i="6"/>
  <c r="I606" i="6"/>
  <c r="J607" i="6"/>
  <c r="I610" i="6"/>
  <c r="J611" i="6"/>
  <c r="I614" i="6"/>
  <c r="I618" i="6"/>
  <c r="I622" i="6"/>
  <c r="J623" i="6"/>
  <c r="I626" i="6"/>
  <c r="I630" i="6"/>
  <c r="J631" i="6"/>
  <c r="I634" i="6"/>
  <c r="J635" i="6"/>
  <c r="I638" i="6"/>
  <c r="I654" i="6"/>
  <c r="J655" i="6"/>
  <c r="I658" i="6"/>
  <c r="J659" i="6"/>
  <c r="I662" i="6"/>
  <c r="J677" i="6"/>
  <c r="I680" i="6"/>
  <c r="J681" i="6"/>
  <c r="I684" i="6"/>
  <c r="J685" i="6"/>
  <c r="I691" i="6"/>
  <c r="J692" i="6"/>
  <c r="I695" i="6"/>
  <c r="J696" i="6"/>
  <c r="I701" i="6"/>
  <c r="J702" i="6"/>
  <c r="I705" i="6"/>
  <c r="J706" i="6"/>
  <c r="I709" i="6"/>
  <c r="J710" i="6"/>
  <c r="J725" i="6"/>
  <c r="I728" i="6"/>
  <c r="J729" i="6"/>
  <c r="I732" i="6"/>
  <c r="J733" i="6"/>
  <c r="J737" i="6"/>
  <c r="I740" i="6"/>
  <c r="J741" i="6"/>
  <c r="I744" i="6"/>
  <c r="J745" i="6"/>
  <c r="I750" i="6"/>
  <c r="J751" i="6"/>
  <c r="I754" i="6"/>
  <c r="J755" i="6"/>
  <c r="I758" i="6"/>
  <c r="I774" i="6"/>
  <c r="J775" i="6"/>
  <c r="I778" i="6"/>
  <c r="J779" i="6"/>
  <c r="I782" i="6"/>
  <c r="I785" i="6"/>
  <c r="J786" i="6"/>
  <c r="I789" i="6"/>
  <c r="J790" i="6"/>
  <c r="I793" i="6"/>
  <c r="J794" i="6"/>
  <c r="I797" i="6"/>
  <c r="J798" i="6"/>
  <c r="I801" i="6"/>
  <c r="J802" i="6"/>
  <c r="I805" i="6"/>
  <c r="J806" i="6"/>
  <c r="I810" i="6"/>
  <c r="J811" i="6"/>
  <c r="I814" i="6"/>
  <c r="J815" i="6"/>
  <c r="I818" i="6"/>
  <c r="I835" i="6"/>
  <c r="J836" i="6"/>
  <c r="I839" i="6"/>
  <c r="J840" i="6"/>
  <c r="I871" i="6"/>
  <c r="J872" i="6"/>
  <c r="I875" i="6"/>
  <c r="J876" i="6"/>
  <c r="J881" i="6"/>
  <c r="I884" i="6"/>
  <c r="I888" i="6"/>
  <c r="J889" i="6"/>
  <c r="I893" i="6"/>
  <c r="J894" i="6"/>
  <c r="I897" i="6"/>
  <c r="J898" i="6"/>
  <c r="I901" i="6"/>
  <c r="J902" i="6"/>
  <c r="J917" i="6"/>
  <c r="J918" i="6"/>
  <c r="J919" i="6"/>
  <c r="J920" i="6"/>
  <c r="J921" i="6"/>
  <c r="J922" i="6"/>
  <c r="J923" i="6"/>
  <c r="J924" i="6"/>
  <c r="J925" i="6"/>
  <c r="J926" i="6"/>
  <c r="I929" i="6"/>
  <c r="J930" i="6"/>
  <c r="I933" i="6"/>
  <c r="J934" i="6"/>
  <c r="I937" i="6"/>
  <c r="J938" i="6"/>
  <c r="I942" i="6"/>
  <c r="J943" i="6"/>
  <c r="I946" i="6"/>
  <c r="J947" i="6"/>
  <c r="I950" i="6"/>
  <c r="I966" i="6"/>
  <c r="J967" i="6"/>
  <c r="I970" i="6"/>
  <c r="J971" i="6"/>
  <c r="I974" i="6"/>
  <c r="I977" i="6"/>
  <c r="J978" i="6"/>
  <c r="I981" i="6"/>
  <c r="J982" i="6"/>
  <c r="I985" i="6"/>
  <c r="J986" i="6"/>
  <c r="I990" i="6"/>
  <c r="J991" i="6"/>
  <c r="I994" i="6"/>
  <c r="J995" i="6"/>
  <c r="I998" i="6"/>
  <c r="I1003" i="6"/>
  <c r="J1004" i="6"/>
  <c r="I1007" i="6"/>
  <c r="J1008" i="6"/>
  <c r="J1013" i="6"/>
  <c r="I1016" i="6"/>
  <c r="J1017" i="6"/>
  <c r="I1020" i="6"/>
  <c r="J1021" i="6"/>
  <c r="I1049" i="6"/>
  <c r="J1050" i="6"/>
  <c r="I1053" i="6"/>
  <c r="J1054" i="6"/>
  <c r="I1057" i="6"/>
  <c r="J1058" i="6"/>
  <c r="I90" i="6"/>
  <c r="J597" i="6"/>
  <c r="I600" i="6"/>
  <c r="J601" i="6"/>
  <c r="I605" i="6"/>
  <c r="J606" i="6"/>
  <c r="I609" i="6"/>
  <c r="J610" i="6"/>
  <c r="I613" i="6"/>
  <c r="J614" i="6"/>
  <c r="I617" i="6"/>
  <c r="J618" i="6"/>
  <c r="I621" i="6"/>
  <c r="J622" i="6"/>
  <c r="I625" i="6"/>
  <c r="J626" i="6"/>
  <c r="I629" i="6"/>
  <c r="J630" i="6"/>
  <c r="I633" i="6"/>
  <c r="J634" i="6"/>
  <c r="I637" i="6"/>
  <c r="J638" i="6"/>
  <c r="I653" i="6"/>
  <c r="J654" i="6"/>
  <c r="I657" i="6"/>
  <c r="J658" i="6"/>
  <c r="I661" i="6"/>
  <c r="J662" i="6"/>
  <c r="I679" i="6"/>
  <c r="J680" i="6"/>
  <c r="I683" i="6"/>
  <c r="J684" i="6"/>
  <c r="I690" i="6"/>
  <c r="I694" i="6"/>
  <c r="I698" i="6"/>
  <c r="J701" i="6"/>
  <c r="I704" i="6"/>
  <c r="J705" i="6"/>
  <c r="I708" i="6"/>
  <c r="J709" i="6"/>
  <c r="I727" i="6"/>
  <c r="J728" i="6"/>
  <c r="I731" i="6"/>
  <c r="J732" i="6"/>
  <c r="I739" i="6"/>
  <c r="J740" i="6"/>
  <c r="I743" i="6"/>
  <c r="J744" i="6"/>
  <c r="I749" i="6"/>
  <c r="J750" i="6"/>
  <c r="I753" i="6"/>
  <c r="J754" i="6"/>
  <c r="I757" i="6"/>
  <c r="J758" i="6"/>
  <c r="I773" i="6"/>
  <c r="J774" i="6"/>
  <c r="I777" i="6"/>
  <c r="J778" i="6"/>
  <c r="I781" i="6"/>
  <c r="J782" i="6"/>
  <c r="J785" i="6"/>
  <c r="I788" i="6"/>
  <c r="J789" i="6"/>
  <c r="I792" i="6"/>
  <c r="J793" i="6"/>
  <c r="J797" i="6"/>
  <c r="I800" i="6"/>
  <c r="J801" i="6"/>
  <c r="I804" i="6"/>
  <c r="J805" i="6"/>
  <c r="I809" i="6"/>
  <c r="J810" i="6"/>
  <c r="I813" i="6"/>
  <c r="J814" i="6"/>
  <c r="I817" i="6"/>
  <c r="J818" i="6"/>
  <c r="I834" i="6"/>
  <c r="J835" i="6"/>
  <c r="I838" i="6"/>
  <c r="J839" i="6"/>
  <c r="I842" i="6"/>
  <c r="I870" i="6"/>
  <c r="J871" i="6"/>
  <c r="I874" i="6"/>
  <c r="J875" i="6"/>
  <c r="I878" i="6"/>
  <c r="I883" i="6"/>
  <c r="J884" i="6"/>
  <c r="I887" i="6"/>
  <c r="J888" i="6"/>
  <c r="J893" i="6"/>
  <c r="I896" i="6"/>
  <c r="J897" i="6"/>
  <c r="I900" i="6"/>
  <c r="J901" i="6"/>
  <c r="J929" i="6"/>
  <c r="I932" i="6"/>
  <c r="J933" i="6"/>
  <c r="I936" i="6"/>
  <c r="J937" i="6"/>
  <c r="I941" i="6"/>
  <c r="J942" i="6"/>
  <c r="I945" i="6"/>
  <c r="J946" i="6"/>
  <c r="I949" i="6"/>
  <c r="J950" i="6"/>
  <c r="I965" i="6"/>
  <c r="J966" i="6"/>
  <c r="I969" i="6"/>
  <c r="J970" i="6"/>
  <c r="I973" i="6"/>
  <c r="J974" i="6"/>
  <c r="J977" i="6"/>
  <c r="I980" i="6"/>
  <c r="J981" i="6"/>
  <c r="I984" i="6"/>
  <c r="J985" i="6"/>
  <c r="I989" i="6"/>
  <c r="J990" i="6"/>
  <c r="I993" i="6"/>
  <c r="J994" i="6"/>
  <c r="I997" i="6"/>
  <c r="J998" i="6"/>
  <c r="I1002" i="6"/>
  <c r="J1003" i="6"/>
  <c r="I1006" i="6"/>
  <c r="J1007" i="6"/>
  <c r="I1010" i="6"/>
  <c r="I1015" i="6"/>
  <c r="J1016" i="6"/>
  <c r="I1019" i="6"/>
  <c r="J1020" i="6"/>
  <c r="J1049" i="6"/>
  <c r="I1052" i="6"/>
  <c r="J1053" i="6"/>
  <c r="I1056" i="6"/>
  <c r="J1057" i="6"/>
  <c r="I246" i="6"/>
  <c r="AR561" i="21"/>
  <c r="J588" i="6"/>
  <c r="I595" i="6"/>
  <c r="J596" i="6"/>
  <c r="I599" i="6"/>
  <c r="J600" i="6"/>
  <c r="J605" i="6"/>
  <c r="I608" i="6"/>
  <c r="J609" i="6"/>
  <c r="I612" i="6"/>
  <c r="J613" i="6"/>
  <c r="J617" i="6"/>
  <c r="I620" i="6"/>
  <c r="J621" i="6"/>
  <c r="I624" i="6"/>
  <c r="J625" i="6"/>
  <c r="J629" i="6"/>
  <c r="I632" i="6"/>
  <c r="J633" i="6"/>
  <c r="I636" i="6"/>
  <c r="J637" i="6"/>
  <c r="J653" i="6"/>
  <c r="I656" i="6"/>
  <c r="J657" i="6"/>
  <c r="I660" i="6"/>
  <c r="J661" i="6"/>
  <c r="I678" i="6"/>
  <c r="J679" i="6"/>
  <c r="I682" i="6"/>
  <c r="J683" i="6"/>
  <c r="I686" i="6"/>
  <c r="I689" i="6"/>
  <c r="J690" i="6"/>
  <c r="I693" i="6"/>
  <c r="J694" i="6"/>
  <c r="I697" i="6"/>
  <c r="J698" i="6"/>
  <c r="I703" i="6"/>
  <c r="J704" i="6"/>
  <c r="I707" i="6"/>
  <c r="J708" i="6"/>
  <c r="I726" i="6"/>
  <c r="J727" i="6"/>
  <c r="I730" i="6"/>
  <c r="J731" i="6"/>
  <c r="I734" i="6"/>
  <c r="I738" i="6"/>
  <c r="J739" i="6"/>
  <c r="I742" i="6"/>
  <c r="J743" i="6"/>
  <c r="I746" i="6"/>
  <c r="J749" i="6"/>
  <c r="I752" i="6"/>
  <c r="J753" i="6"/>
  <c r="I756" i="6"/>
  <c r="J757" i="6"/>
  <c r="J773" i="6"/>
  <c r="I776" i="6"/>
  <c r="J777" i="6"/>
  <c r="I780" i="6"/>
  <c r="J781" i="6"/>
  <c r="I787" i="6"/>
  <c r="J788" i="6"/>
  <c r="I791" i="6"/>
  <c r="J792" i="6"/>
  <c r="I799" i="6"/>
  <c r="J800" i="6"/>
  <c r="I803" i="6"/>
  <c r="J804" i="6"/>
  <c r="J809" i="6"/>
  <c r="I812" i="6"/>
  <c r="J813" i="6"/>
  <c r="I816" i="6"/>
  <c r="J817" i="6"/>
  <c r="I833" i="6"/>
  <c r="J834" i="6"/>
  <c r="I837" i="6"/>
  <c r="J838" i="6"/>
  <c r="I841" i="6"/>
  <c r="J842" i="6"/>
  <c r="I869" i="6"/>
  <c r="J870" i="6"/>
  <c r="I873" i="6"/>
  <c r="J874" i="6"/>
  <c r="I877" i="6"/>
  <c r="J878" i="6"/>
  <c r="I882" i="6"/>
  <c r="J883" i="6"/>
  <c r="I886" i="6"/>
  <c r="J887" i="6"/>
  <c r="I890" i="6"/>
  <c r="I895" i="6"/>
  <c r="J896" i="6"/>
  <c r="I899" i="6"/>
  <c r="J900" i="6"/>
  <c r="I931" i="6"/>
  <c r="J932" i="6"/>
  <c r="I935" i="6"/>
  <c r="J936" i="6"/>
  <c r="J941" i="6"/>
  <c r="I944" i="6"/>
  <c r="J945" i="6"/>
  <c r="I948" i="6"/>
  <c r="J965" i="6"/>
  <c r="I968" i="6"/>
  <c r="J969" i="6"/>
  <c r="I972" i="6"/>
  <c r="J973" i="6"/>
  <c r="I979" i="6"/>
  <c r="J980" i="6"/>
  <c r="I983" i="6"/>
  <c r="J984" i="6"/>
  <c r="J989" i="6"/>
  <c r="I992" i="6"/>
  <c r="J993" i="6"/>
  <c r="I996" i="6"/>
  <c r="J997" i="6"/>
  <c r="I1001" i="6"/>
  <c r="J1002" i="6"/>
  <c r="I1005" i="6"/>
  <c r="J1006" i="6"/>
  <c r="I1009" i="6"/>
  <c r="J1010" i="6"/>
  <c r="I1014" i="6"/>
  <c r="J1015" i="6"/>
  <c r="I1018" i="6"/>
  <c r="J1019" i="6"/>
  <c r="I1022" i="6"/>
  <c r="I1051" i="6"/>
  <c r="J1052" i="6"/>
  <c r="I1055" i="6"/>
  <c r="J1056" i="6"/>
  <c r="I93" i="6"/>
  <c r="I245" i="6"/>
  <c r="E306" i="7"/>
  <c r="W306" i="21" s="1"/>
  <c r="F766" i="7"/>
  <c r="AH766" i="21" s="1"/>
  <c r="F1043" i="7"/>
  <c r="AH1043" i="21" s="1"/>
  <c r="J587" i="6"/>
  <c r="I590" i="6"/>
  <c r="I594" i="6"/>
  <c r="J595" i="6"/>
  <c r="I598" i="6"/>
  <c r="J599" i="6"/>
  <c r="I602" i="6"/>
  <c r="I607" i="6"/>
  <c r="J608" i="6"/>
  <c r="I611" i="6"/>
  <c r="J612" i="6"/>
  <c r="I619" i="6"/>
  <c r="J620" i="6"/>
  <c r="I623" i="6"/>
  <c r="J624" i="6"/>
  <c r="I631" i="6"/>
  <c r="J632" i="6"/>
  <c r="I635" i="6"/>
  <c r="J636" i="6"/>
  <c r="I655" i="6"/>
  <c r="J656" i="6"/>
  <c r="I659" i="6"/>
  <c r="J660" i="6"/>
  <c r="I677" i="6"/>
  <c r="J678" i="6"/>
  <c r="I681" i="6"/>
  <c r="J682" i="6"/>
  <c r="I685" i="6"/>
  <c r="J686" i="6"/>
  <c r="J689" i="6"/>
  <c r="I692" i="6"/>
  <c r="J693" i="6"/>
  <c r="I696" i="6"/>
  <c r="J697" i="6"/>
  <c r="I702" i="6"/>
  <c r="J703" i="6"/>
  <c r="I706" i="6"/>
  <c r="J707" i="6"/>
  <c r="I710" i="6"/>
  <c r="I725" i="6"/>
  <c r="J726" i="6"/>
  <c r="I729" i="6"/>
  <c r="J730" i="6"/>
  <c r="I733" i="6"/>
  <c r="J734" i="6"/>
  <c r="I737" i="6"/>
  <c r="J738" i="6"/>
  <c r="I741" i="6"/>
  <c r="J742" i="6"/>
  <c r="I745" i="6"/>
  <c r="J746" i="6"/>
  <c r="I751" i="6"/>
  <c r="J752" i="6"/>
  <c r="I755" i="6"/>
  <c r="J756" i="6"/>
  <c r="I775" i="6"/>
  <c r="J776" i="6"/>
  <c r="I779" i="6"/>
  <c r="J780" i="6"/>
  <c r="I786" i="6"/>
  <c r="J787" i="6"/>
  <c r="I790" i="6"/>
  <c r="J791" i="6"/>
  <c r="I794" i="6"/>
  <c r="I798" i="6"/>
  <c r="J799" i="6"/>
  <c r="I802" i="6"/>
  <c r="J803" i="6"/>
  <c r="I806" i="6"/>
  <c r="I811" i="6"/>
  <c r="J812" i="6"/>
  <c r="I815" i="6"/>
  <c r="J816" i="6"/>
  <c r="J833" i="6"/>
  <c r="I836" i="6"/>
  <c r="J837" i="6"/>
  <c r="I840" i="6"/>
  <c r="J841" i="6"/>
  <c r="J869" i="6"/>
  <c r="I872" i="6"/>
  <c r="J873" i="6"/>
  <c r="I876" i="6"/>
  <c r="J877" i="6"/>
  <c r="I881" i="6"/>
  <c r="J882" i="6"/>
  <c r="I885" i="6"/>
  <c r="J886" i="6"/>
  <c r="I889" i="6"/>
  <c r="J890" i="6"/>
  <c r="I894" i="6"/>
  <c r="J895" i="6"/>
  <c r="I898" i="6"/>
  <c r="J899" i="6"/>
  <c r="I902" i="6"/>
  <c r="F909" i="6"/>
  <c r="F913" i="6"/>
  <c r="I917" i="6"/>
  <c r="I918" i="6"/>
  <c r="I919" i="6"/>
  <c r="I920" i="6"/>
  <c r="I921" i="6"/>
  <c r="I922" i="6"/>
  <c r="I923" i="6"/>
  <c r="I924" i="6"/>
  <c r="I925" i="6"/>
  <c r="I926" i="6"/>
  <c r="I930" i="6"/>
  <c r="J931" i="6"/>
  <c r="I934" i="6"/>
  <c r="J935" i="6"/>
  <c r="I938" i="6"/>
  <c r="I943" i="6"/>
  <c r="J944" i="6"/>
  <c r="I947" i="6"/>
  <c r="J948" i="6"/>
  <c r="I967" i="6"/>
  <c r="J968" i="6"/>
  <c r="I971" i="6"/>
  <c r="J972" i="6"/>
  <c r="I978" i="6"/>
  <c r="J979" i="6"/>
  <c r="I982" i="6"/>
  <c r="J983" i="6"/>
  <c r="I986" i="6"/>
  <c r="I991" i="6"/>
  <c r="J992" i="6"/>
  <c r="I995" i="6"/>
  <c r="J996" i="6"/>
  <c r="J1001" i="6"/>
  <c r="I1004" i="6"/>
  <c r="J1005" i="6"/>
  <c r="I1008" i="6"/>
  <c r="J1009" i="6"/>
  <c r="I1013" i="6"/>
  <c r="J1014" i="6"/>
  <c r="I1017" i="6"/>
  <c r="J1018" i="6"/>
  <c r="I1021" i="6"/>
  <c r="J1022" i="6"/>
  <c r="I1050" i="6"/>
  <c r="J1051" i="6"/>
  <c r="I1054" i="6"/>
  <c r="J1055" i="6"/>
  <c r="I1058" i="6"/>
  <c r="I89" i="6"/>
  <c r="AR266" i="21"/>
  <c r="K381" i="21"/>
  <c r="K729" i="21"/>
  <c r="BN732" i="21"/>
  <c r="BN733" i="21"/>
  <c r="BN749" i="21"/>
  <c r="K758" i="21"/>
  <c r="H311" i="7"/>
  <c r="BZ311" i="21" s="1"/>
  <c r="F670" i="7"/>
  <c r="AH670" i="21" s="1"/>
  <c r="E954" i="7"/>
  <c r="W954" i="21" s="1"/>
  <c r="E958" i="7"/>
  <c r="W958" i="21" s="1"/>
  <c r="E959" i="7"/>
  <c r="W959" i="21" s="1"/>
  <c r="E1038" i="7"/>
  <c r="W1038" i="21" s="1"/>
  <c r="F306" i="7"/>
  <c r="AH306" i="21" s="1"/>
  <c r="F311" i="7"/>
  <c r="AH311" i="21" s="1"/>
  <c r="G310" i="7"/>
  <c r="BD310" i="21" s="1"/>
  <c r="F646" i="7"/>
  <c r="AH646" i="21" s="1"/>
  <c r="E714" i="7"/>
  <c r="W714" i="21" s="1"/>
  <c r="E910" i="7"/>
  <c r="W910" i="21" s="1"/>
  <c r="BG791" i="21"/>
  <c r="D791" i="21"/>
  <c r="BG470" i="21"/>
  <c r="D470" i="21"/>
  <c r="D634" i="21"/>
  <c r="BG634" i="21"/>
  <c r="AK634" i="21"/>
  <c r="D82" i="21"/>
  <c r="BG82" i="21"/>
  <c r="AK114" i="21"/>
  <c r="D114" i="21"/>
  <c r="BG114" i="21"/>
  <c r="BG146" i="21"/>
  <c r="D146" i="21"/>
  <c r="AK146" i="21"/>
  <c r="AK178" i="21"/>
  <c r="D178" i="21"/>
  <c r="BG178" i="21"/>
  <c r="BG210" i="21"/>
  <c r="D210" i="21"/>
  <c r="AK210" i="21"/>
  <c r="D242" i="21"/>
  <c r="AK242" i="21"/>
  <c r="BG730" i="21"/>
  <c r="AK730" i="21"/>
  <c r="D730" i="21"/>
  <c r="D994" i="21"/>
  <c r="AK994" i="21"/>
  <c r="BG994" i="21"/>
  <c r="D966" i="21"/>
  <c r="BG966" i="21"/>
  <c r="AK966" i="21"/>
  <c r="D338" i="21"/>
  <c r="BG338" i="21"/>
  <c r="D882" i="21"/>
  <c r="BG882" i="21"/>
  <c r="D726" i="21"/>
  <c r="BG726" i="21"/>
  <c r="D158" i="21"/>
  <c r="BG158" i="21"/>
  <c r="D222" i="21"/>
  <c r="BG222" i="21"/>
  <c r="K792" i="21"/>
  <c r="BN1009" i="21"/>
  <c r="K751" i="21"/>
  <c r="BN385" i="21"/>
  <c r="BN659" i="21"/>
  <c r="K691" i="21"/>
  <c r="AR703" i="21"/>
  <c r="BN1053" i="21"/>
  <c r="AR1073" i="21"/>
  <c r="K262" i="21"/>
  <c r="K697" i="21"/>
  <c r="BN1129" i="21"/>
  <c r="BN181" i="21"/>
  <c r="K402" i="21"/>
  <c r="K777" i="21"/>
  <c r="K881" i="21"/>
  <c r="AR1013" i="21"/>
  <c r="BN1013" i="21"/>
  <c r="BN1113" i="21"/>
  <c r="K1113" i="21"/>
  <c r="K81" i="21"/>
  <c r="K118" i="21"/>
  <c r="K161" i="21"/>
  <c r="K633" i="21"/>
  <c r="AR1133" i="21"/>
  <c r="BN1133" i="21"/>
  <c r="BN133" i="21"/>
  <c r="BN137" i="21"/>
  <c r="BN149" i="21"/>
  <c r="BN169" i="21"/>
  <c r="K175" i="21"/>
  <c r="K225" i="21"/>
  <c r="K429" i="21"/>
  <c r="K619" i="21"/>
  <c r="K693" i="21"/>
  <c r="BN695" i="21"/>
  <c r="K746" i="21"/>
  <c r="BN781" i="21"/>
  <c r="K803" i="21"/>
  <c r="BN811" i="21"/>
  <c r="BN815" i="21"/>
  <c r="BN869" i="21"/>
  <c r="AR965" i="21"/>
  <c r="BN965" i="21"/>
  <c r="BN971" i="21"/>
  <c r="AR981" i="21"/>
  <c r="BN981" i="21"/>
  <c r="BN993" i="21"/>
  <c r="AR995" i="21"/>
  <c r="BN995" i="21"/>
  <c r="AR997" i="21"/>
  <c r="BN997" i="21"/>
  <c r="BN201" i="21"/>
  <c r="AR230" i="21"/>
  <c r="BN245" i="21"/>
  <c r="K317" i="21"/>
  <c r="BN321" i="21"/>
  <c r="K365" i="21"/>
  <c r="BN398" i="21"/>
  <c r="BN589" i="21"/>
  <c r="AR1121" i="21"/>
  <c r="BN621" i="21"/>
  <c r="BN685" i="21"/>
  <c r="BN697" i="21"/>
  <c r="K709" i="21"/>
  <c r="BN895" i="21"/>
  <c r="K919" i="21"/>
  <c r="K929" i="21"/>
  <c r="BN933" i="21"/>
  <c r="K945" i="21"/>
  <c r="K1078" i="21"/>
  <c r="AR357" i="21"/>
  <c r="AR373" i="21"/>
  <c r="AR943" i="21"/>
  <c r="BN943" i="21"/>
  <c r="AR593" i="21"/>
  <c r="K609" i="21"/>
  <c r="K613" i="21"/>
  <c r="K614" i="21"/>
  <c r="BN617" i="21"/>
  <c r="K617" i="21"/>
  <c r="BN619" i="21"/>
  <c r="K725" i="21"/>
  <c r="K727" i="21"/>
  <c r="AR727" i="21"/>
  <c r="K728" i="21"/>
  <c r="BN729" i="21"/>
  <c r="K737" i="21"/>
  <c r="AR737" i="21"/>
  <c r="K741" i="21"/>
  <c r="K743" i="21"/>
  <c r="BN745" i="21"/>
  <c r="K745" i="21"/>
  <c r="K750" i="21"/>
  <c r="BN751" i="21"/>
  <c r="BN752" i="21"/>
  <c r="K753" i="21"/>
  <c r="AR753" i="21"/>
  <c r="AR756" i="21"/>
  <c r="K757" i="21"/>
  <c r="K773" i="21"/>
  <c r="K775" i="21"/>
  <c r="AR775" i="21"/>
  <c r="BN777" i="21"/>
  <c r="AR781" i="21"/>
  <c r="K785" i="21"/>
  <c r="AR785" i="21"/>
  <c r="K789" i="21"/>
  <c r="AR790" i="21"/>
  <c r="K791" i="21"/>
  <c r="BN793" i="21"/>
  <c r="AR797" i="21"/>
  <c r="K801" i="21"/>
  <c r="BN803" i="21"/>
  <c r="K805" i="21"/>
  <c r="K806" i="21"/>
  <c r="BN809" i="21"/>
  <c r="K809" i="21"/>
  <c r="K812" i="21"/>
  <c r="A812" i="21" s="1"/>
  <c r="AR813" i="21"/>
  <c r="AR815" i="21"/>
  <c r="K817" i="21"/>
  <c r="AR817" i="21"/>
  <c r="K833" i="21"/>
  <c r="K835" i="21"/>
  <c r="AR835" i="21"/>
  <c r="BN837" i="21"/>
  <c r="AR841" i="21"/>
  <c r="BN841" i="21"/>
  <c r="AR869" i="21"/>
  <c r="K871" i="21"/>
  <c r="K873" i="21"/>
  <c r="AR873" i="21"/>
  <c r="BN875" i="21"/>
  <c r="K877" i="21"/>
  <c r="BN881" i="21"/>
  <c r="AR883" i="21"/>
  <c r="AR885" i="21"/>
  <c r="BN1097" i="21"/>
  <c r="AR1101" i="21"/>
  <c r="BN1101" i="21"/>
  <c r="BN1103" i="21"/>
  <c r="K1103" i="21"/>
  <c r="BN1105" i="21"/>
  <c r="K1114" i="21"/>
  <c r="K1116" i="21"/>
  <c r="K1118" i="21"/>
  <c r="K1129" i="21"/>
  <c r="K1135" i="21"/>
  <c r="BN626" i="21"/>
  <c r="K636" i="21"/>
  <c r="BN653" i="21"/>
  <c r="AR701" i="21"/>
  <c r="BN701" i="21"/>
  <c r="K705" i="21"/>
  <c r="AR705" i="21"/>
  <c r="K707" i="21"/>
  <c r="BN889" i="21"/>
  <c r="BN901" i="21"/>
  <c r="BN932" i="21"/>
  <c r="AR1057" i="21"/>
  <c r="BN1057" i="21"/>
  <c r="AR1075" i="21"/>
  <c r="BN1075" i="21"/>
  <c r="BN1081" i="21"/>
  <c r="K1097" i="21"/>
  <c r="AR153" i="21"/>
  <c r="K333" i="21"/>
  <c r="BN337" i="21"/>
  <c r="AR621" i="21"/>
  <c r="K625" i="21"/>
  <c r="AR625" i="21"/>
  <c r="K629" i="21"/>
  <c r="BN633" i="21"/>
  <c r="K635" i="21"/>
  <c r="AR635" i="21"/>
  <c r="AR637" i="21"/>
  <c r="BN637" i="21"/>
  <c r="AR653" i="21"/>
  <c r="BN656" i="21"/>
  <c r="K657" i="21"/>
  <c r="AR657" i="21"/>
  <c r="AR659" i="21"/>
  <c r="K661" i="21"/>
  <c r="AR662" i="21"/>
  <c r="K677" i="21"/>
  <c r="AR680" i="21"/>
  <c r="BN681" i="21"/>
  <c r="K681" i="21"/>
  <c r="BN683" i="21"/>
  <c r="K683" i="21"/>
  <c r="AR685" i="21"/>
  <c r="K689" i="21"/>
  <c r="AR689" i="21"/>
  <c r="AR691" i="21"/>
  <c r="K708" i="21"/>
  <c r="BN887" i="21"/>
  <c r="K887" i="21"/>
  <c r="AR888" i="21"/>
  <c r="K889" i="21"/>
  <c r="K893" i="21"/>
  <c r="AR895" i="21"/>
  <c r="BN897" i="21"/>
  <c r="K897" i="21"/>
  <c r="K899" i="21"/>
  <c r="AR899" i="21"/>
  <c r="K900" i="21"/>
  <c r="A900" i="21" s="1"/>
  <c r="AR901" i="21"/>
  <c r="AR917" i="21"/>
  <c r="BN917" i="21"/>
  <c r="AR918" i="21"/>
  <c r="BN919" i="21"/>
  <c r="K921" i="21"/>
  <c r="AR921" i="21"/>
  <c r="K924" i="21"/>
  <c r="K925" i="21"/>
  <c r="AR926" i="21"/>
  <c r="BN929" i="21"/>
  <c r="AR933" i="21"/>
  <c r="K937" i="21"/>
  <c r="AR937" i="21"/>
  <c r="K941" i="21"/>
  <c r="BN945" i="21"/>
  <c r="AR946" i="21"/>
  <c r="AR949" i="21"/>
  <c r="BN949" i="21"/>
  <c r="K977" i="21"/>
  <c r="K979" i="21"/>
  <c r="K993" i="21"/>
  <c r="K996" i="21"/>
  <c r="K1009" i="21"/>
  <c r="AR1111" i="21"/>
  <c r="BN1111" i="21"/>
  <c r="AR1117" i="21"/>
  <c r="BN1117" i="21"/>
  <c r="BN1134" i="21"/>
  <c r="BN1135" i="21"/>
  <c r="AR1137" i="21"/>
  <c r="BN1140" i="21"/>
  <c r="F28" i="13"/>
  <c r="H1132" i="13"/>
  <c r="H1086" i="13"/>
  <c r="H1086" i="7"/>
  <c r="H1108" i="13"/>
  <c r="H958" i="13"/>
  <c r="H958" i="7"/>
  <c r="H963" i="13"/>
  <c r="H964" i="13"/>
  <c r="A930" i="9"/>
  <c r="D930" i="13"/>
  <c r="H903" i="13"/>
  <c r="H910" i="13"/>
  <c r="H910" i="7"/>
  <c r="H915" i="13"/>
  <c r="H916" i="13"/>
  <c r="D840" i="13"/>
  <c r="H762" i="13"/>
  <c r="H784" i="13"/>
  <c r="A786" i="9"/>
  <c r="D786" i="13"/>
  <c r="A786" i="13" s="1"/>
  <c r="F762" i="13"/>
  <c r="F762" i="7"/>
  <c r="AH762" i="21" s="1"/>
  <c r="K786" i="21"/>
  <c r="H616" i="13"/>
  <c r="H604" i="13"/>
  <c r="H676" i="13"/>
  <c r="H670" i="13"/>
  <c r="A682" i="9"/>
  <c r="H670" i="7"/>
  <c r="BZ670" i="21" s="1"/>
  <c r="F676" i="13"/>
  <c r="F670" i="13"/>
  <c r="H646" i="13"/>
  <c r="H646" i="7"/>
  <c r="H652" i="13"/>
  <c r="F646" i="13"/>
  <c r="D658" i="13"/>
  <c r="A658" i="13" s="1"/>
  <c r="F652" i="13"/>
  <c r="G42" i="13"/>
  <c r="F42" i="13"/>
  <c r="A54" i="9"/>
  <c r="D54" i="13"/>
  <c r="K54" i="21"/>
  <c r="G41" i="13"/>
  <c r="G52" i="13"/>
  <c r="A203" i="9"/>
  <c r="D203" i="13"/>
  <c r="A203" i="13" s="1"/>
  <c r="F196" i="13"/>
  <c r="F172" i="13"/>
  <c r="I691" i="8"/>
  <c r="I887" i="8"/>
  <c r="AT1135" i="21"/>
  <c r="AT1138" i="21"/>
  <c r="I468" i="8"/>
  <c r="I727" i="8"/>
  <c r="I923" i="8"/>
  <c r="I599" i="8"/>
  <c r="I780" i="8"/>
  <c r="I979" i="8"/>
  <c r="I319" i="8"/>
  <c r="I656" i="8"/>
  <c r="I836" i="8"/>
  <c r="AR117" i="21"/>
  <c r="K117" i="21"/>
  <c r="J122" i="18"/>
  <c r="I127" i="18"/>
  <c r="J130" i="18"/>
  <c r="K134" i="21"/>
  <c r="BN134" i="21"/>
  <c r="K141" i="21"/>
  <c r="BN141" i="21"/>
  <c r="AR141" i="21"/>
  <c r="K168" i="21"/>
  <c r="BN168" i="21"/>
  <c r="K173" i="21"/>
  <c r="BN173" i="21"/>
  <c r="AR173" i="21"/>
  <c r="K176" i="21"/>
  <c r="BN176" i="21"/>
  <c r="AR176" i="21"/>
  <c r="I248" i="18"/>
  <c r="BN301" i="21"/>
  <c r="AR301" i="21"/>
  <c r="I368" i="18"/>
  <c r="I372" i="18"/>
  <c r="K377" i="21"/>
  <c r="BN377" i="21"/>
  <c r="AR377" i="21"/>
  <c r="I380" i="18"/>
  <c r="I458" i="18"/>
  <c r="I463" i="18"/>
  <c r="I468" i="18"/>
  <c r="K602" i="21"/>
  <c r="BN602" i="21"/>
  <c r="AR602" i="21"/>
  <c r="K301" i="21"/>
  <c r="BN117" i="21"/>
  <c r="K29" i="21"/>
  <c r="I31" i="18"/>
  <c r="J32" i="18"/>
  <c r="BN34" i="21"/>
  <c r="I35" i="18"/>
  <c r="K37" i="21"/>
  <c r="BN37" i="21"/>
  <c r="AR37" i="21"/>
  <c r="K38" i="21"/>
  <c r="BN54" i="21"/>
  <c r="AR54" i="21"/>
  <c r="J55" i="18"/>
  <c r="I56" i="18"/>
  <c r="K57" i="21"/>
  <c r="BN57" i="21"/>
  <c r="BN59" i="21"/>
  <c r="AR59" i="21"/>
  <c r="K59" i="21"/>
  <c r="I60" i="18"/>
  <c r="K61" i="21"/>
  <c r="BN61" i="21"/>
  <c r="AR61" i="21"/>
  <c r="K62" i="21"/>
  <c r="BN62" i="21"/>
  <c r="AR62" i="21"/>
  <c r="BN65" i="21"/>
  <c r="AR65" i="21"/>
  <c r="AR66" i="21"/>
  <c r="K66" i="21"/>
  <c r="BN66" i="21"/>
  <c r="J67" i="18"/>
  <c r="I68" i="18"/>
  <c r="AR69" i="21"/>
  <c r="K69" i="21"/>
  <c r="K70" i="21"/>
  <c r="BN70" i="21"/>
  <c r="AR70" i="21"/>
  <c r="J71" i="18"/>
  <c r="I72" i="18"/>
  <c r="K73" i="21"/>
  <c r="AR73" i="21"/>
  <c r="AR74" i="21"/>
  <c r="K74" i="21"/>
  <c r="BN74" i="21"/>
  <c r="K77" i="21"/>
  <c r="BN77" i="21"/>
  <c r="AR77" i="21"/>
  <c r="K78" i="21"/>
  <c r="BN78" i="21"/>
  <c r="AR78" i="21"/>
  <c r="J79" i="18"/>
  <c r="I80" i="18"/>
  <c r="BN81" i="21"/>
  <c r="AR81" i="21"/>
  <c r="BN82" i="21"/>
  <c r="AR82" i="21"/>
  <c r="K82" i="21"/>
  <c r="J83" i="18"/>
  <c r="I84" i="18"/>
  <c r="AR85" i="21"/>
  <c r="K85" i="21"/>
  <c r="K86" i="21"/>
  <c r="BN86" i="21"/>
  <c r="J91" i="18"/>
  <c r="I92" i="18"/>
  <c r="K97" i="21"/>
  <c r="BN97" i="21"/>
  <c r="BN161" i="21"/>
  <c r="AR161" i="21"/>
  <c r="J163" i="18"/>
  <c r="I164" i="18"/>
  <c r="BN165" i="21"/>
  <c r="K165" i="21"/>
  <c r="BN166" i="21"/>
  <c r="J194" i="18"/>
  <c r="AR197" i="21"/>
  <c r="K197" i="21"/>
  <c r="K198" i="21"/>
  <c r="BN198" i="21"/>
  <c r="AR198" i="21"/>
  <c r="J199" i="18"/>
  <c r="I200" i="18"/>
  <c r="K201" i="21"/>
  <c r="AR201" i="21"/>
  <c r="J202" i="18"/>
  <c r="I203" i="18"/>
  <c r="I204" i="18"/>
  <c r="K205" i="21"/>
  <c r="BN205" i="21"/>
  <c r="AR205" i="21"/>
  <c r="BN206" i="21"/>
  <c r="AR206" i="21"/>
  <c r="K206" i="21"/>
  <c r="BN209" i="21"/>
  <c r="AR209" i="21"/>
  <c r="J210" i="18"/>
  <c r="J211" i="18"/>
  <c r="I212" i="18"/>
  <c r="AR213" i="21"/>
  <c r="K213" i="21"/>
  <c r="BN214" i="21"/>
  <c r="AR214" i="21"/>
  <c r="K214" i="21"/>
  <c r="A214" i="21" s="1"/>
  <c r="J215" i="18"/>
  <c r="I216" i="18"/>
  <c r="K217" i="21"/>
  <c r="BN217" i="21"/>
  <c r="J218" i="18"/>
  <c r="K221" i="21"/>
  <c r="BN221" i="21"/>
  <c r="AR221" i="21"/>
  <c r="I223" i="18"/>
  <c r="I224" i="18"/>
  <c r="BN225" i="21"/>
  <c r="AR225" i="21"/>
  <c r="J226" i="18"/>
  <c r="I228" i="18"/>
  <c r="AR229" i="21"/>
  <c r="K229" i="21"/>
  <c r="K230" i="21"/>
  <c r="BN230" i="21"/>
  <c r="K233" i="21"/>
  <c r="AR233" i="21"/>
  <c r="I235" i="18"/>
  <c r="I236" i="18"/>
  <c r="K237" i="21"/>
  <c r="BN237" i="21"/>
  <c r="AR237" i="21"/>
  <c r="I238" i="18"/>
  <c r="BN238" i="21"/>
  <c r="I239" i="18"/>
  <c r="I240" i="18"/>
  <c r="BN241" i="21"/>
  <c r="AR241" i="21"/>
  <c r="K242" i="21"/>
  <c r="BN242" i="21"/>
  <c r="AR242" i="21"/>
  <c r="AR245" i="21"/>
  <c r="K245" i="21"/>
  <c r="AR282" i="21"/>
  <c r="K282" i="21"/>
  <c r="BN282" i="21"/>
  <c r="J283" i="18"/>
  <c r="I284" i="18"/>
  <c r="AR285" i="21"/>
  <c r="K285" i="21"/>
  <c r="I287" i="18"/>
  <c r="I288" i="18"/>
  <c r="K289" i="21"/>
  <c r="BN289" i="21"/>
  <c r="AR290" i="21"/>
  <c r="K294" i="21"/>
  <c r="BN294" i="21"/>
  <c r="J295" i="18"/>
  <c r="I296" i="18"/>
  <c r="K297" i="21"/>
  <c r="AR297" i="21"/>
  <c r="BN297" i="21"/>
  <c r="J359" i="18"/>
  <c r="I360" i="18"/>
  <c r="K361" i="21"/>
  <c r="AR361" i="21"/>
  <c r="BN361" i="21"/>
  <c r="K362" i="21"/>
  <c r="BN362" i="21"/>
  <c r="AR362" i="21"/>
  <c r="BN365" i="21"/>
  <c r="AR365" i="21"/>
  <c r="BN366" i="21"/>
  <c r="AR366" i="21"/>
  <c r="K366" i="21"/>
  <c r="I440" i="18"/>
  <c r="I443" i="18"/>
  <c r="I444" i="18"/>
  <c r="J451" i="18"/>
  <c r="I452" i="18"/>
  <c r="J455" i="18"/>
  <c r="AR589" i="21"/>
  <c r="K593" i="21"/>
  <c r="K597" i="21"/>
  <c r="AR289" i="21"/>
  <c r="K241" i="21"/>
  <c r="AR217" i="21"/>
  <c r="BN197" i="21"/>
  <c r="BN73" i="21"/>
  <c r="AR134" i="21"/>
  <c r="J115" i="18"/>
  <c r="I116" i="18"/>
  <c r="K125" i="21"/>
  <c r="BN125" i="21"/>
  <c r="AR125" i="21"/>
  <c r="BN129" i="21"/>
  <c r="AR129" i="21"/>
  <c r="I132" i="18"/>
  <c r="K139" i="21"/>
  <c r="BN139" i="21"/>
  <c r="AR139" i="21"/>
  <c r="K170" i="21"/>
  <c r="BN170" i="21"/>
  <c r="AR170" i="21"/>
  <c r="BN175" i="21"/>
  <c r="AR175" i="21"/>
  <c r="K249" i="21"/>
  <c r="BN249" i="21"/>
  <c r="I300" i="18"/>
  <c r="K318" i="21"/>
  <c r="BN318" i="21"/>
  <c r="AR318" i="21"/>
  <c r="K374" i="21"/>
  <c r="BN374" i="21"/>
  <c r="AR374" i="21"/>
  <c r="J379" i="18"/>
  <c r="BN382" i="21"/>
  <c r="AR382" i="21"/>
  <c r="K382" i="21"/>
  <c r="A382" i="21" s="1"/>
  <c r="I464" i="18"/>
  <c r="AR605" i="21"/>
  <c r="K605" i="21"/>
  <c r="I152" i="18"/>
  <c r="J154" i="18"/>
  <c r="I156" i="18"/>
  <c r="K185" i="21"/>
  <c r="BN185" i="21"/>
  <c r="I188" i="18"/>
  <c r="K190" i="21"/>
  <c r="BN190" i="21"/>
  <c r="I191" i="18"/>
  <c r="BN262" i="21"/>
  <c r="AR262" i="21"/>
  <c r="BN265" i="21"/>
  <c r="K265" i="21"/>
  <c r="K290" i="21"/>
  <c r="I344" i="18"/>
  <c r="K345" i="21"/>
  <c r="BN345" i="21"/>
  <c r="AR345" i="21"/>
  <c r="I347" i="18"/>
  <c r="I348" i="18"/>
  <c r="BN349" i="21"/>
  <c r="AR349" i="21"/>
  <c r="K350" i="21"/>
  <c r="BN350" i="21"/>
  <c r="AR353" i="21"/>
  <c r="K353" i="21"/>
  <c r="K354" i="21"/>
  <c r="BN354" i="21"/>
  <c r="AR354" i="21"/>
  <c r="J355" i="18"/>
  <c r="I356" i="18"/>
  <c r="K357" i="21"/>
  <c r="BN357" i="21"/>
  <c r="I395" i="18"/>
  <c r="I396" i="18"/>
  <c r="BN397" i="21"/>
  <c r="AR397" i="21"/>
  <c r="AR398" i="21"/>
  <c r="K398" i="21"/>
  <c r="AR401" i="21"/>
  <c r="K401" i="21"/>
  <c r="BN402" i="21"/>
  <c r="AR402" i="21"/>
  <c r="J403" i="18"/>
  <c r="I404" i="18"/>
  <c r="K405" i="21"/>
  <c r="BN405" i="21"/>
  <c r="J407" i="18"/>
  <c r="I408" i="18"/>
  <c r="K409" i="21"/>
  <c r="BN409" i="21"/>
  <c r="AR409" i="21"/>
  <c r="AR410" i="21"/>
  <c r="K410" i="21"/>
  <c r="BN410" i="21"/>
  <c r="BN413" i="21"/>
  <c r="AR413" i="21"/>
  <c r="K414" i="21"/>
  <c r="BN414" i="21"/>
  <c r="AR414" i="21"/>
  <c r="I415" i="18"/>
  <c r="I416" i="18"/>
  <c r="AR417" i="21"/>
  <c r="K417" i="21"/>
  <c r="J419" i="18"/>
  <c r="I420" i="18"/>
  <c r="K421" i="21"/>
  <c r="BN421" i="21"/>
  <c r="K422" i="21"/>
  <c r="BN422" i="21"/>
  <c r="AR422" i="21"/>
  <c r="K425" i="21"/>
  <c r="AR425" i="21"/>
  <c r="BN425" i="21"/>
  <c r="K426" i="21"/>
  <c r="BN426" i="21"/>
  <c r="AR426" i="21"/>
  <c r="J427" i="18"/>
  <c r="I428" i="18"/>
  <c r="BN429" i="21"/>
  <c r="AR429" i="21"/>
  <c r="I431" i="18"/>
  <c r="I432" i="18"/>
  <c r="AR433" i="21"/>
  <c r="K433" i="21"/>
  <c r="BN434" i="21"/>
  <c r="AR434" i="21"/>
  <c r="K434" i="21"/>
  <c r="I564" i="18"/>
  <c r="K565" i="21"/>
  <c r="BN565" i="21"/>
  <c r="AR565" i="21"/>
  <c r="K581" i="21"/>
  <c r="AR581" i="21"/>
  <c r="BN581" i="21"/>
  <c r="AR583" i="21"/>
  <c r="K583" i="21"/>
  <c r="I584" i="18"/>
  <c r="BN585" i="21"/>
  <c r="AR585" i="21"/>
  <c r="K586" i="21"/>
  <c r="BN586" i="21"/>
  <c r="BN605" i="21"/>
  <c r="K585" i="21"/>
  <c r="BN417" i="21"/>
  <c r="K397" i="21"/>
  <c r="BN353" i="21"/>
  <c r="BN285" i="21"/>
  <c r="BN233" i="21"/>
  <c r="BN213" i="21"/>
  <c r="K129" i="21"/>
  <c r="AR97" i="21"/>
  <c r="BN69" i="21"/>
  <c r="AR168" i="21"/>
  <c r="AR86" i="21"/>
  <c r="AR294" i="21"/>
  <c r="K121" i="21"/>
  <c r="BN121" i="21"/>
  <c r="I128" i="18"/>
  <c r="AR133" i="21"/>
  <c r="K133" i="21"/>
  <c r="K137" i="21"/>
  <c r="AR137" i="21"/>
  <c r="AR140" i="21"/>
  <c r="K140" i="21"/>
  <c r="K169" i="21"/>
  <c r="AR169" i="21"/>
  <c r="BN174" i="21"/>
  <c r="AR174" i="21"/>
  <c r="K174" i="21"/>
  <c r="I299" i="18"/>
  <c r="BN317" i="21"/>
  <c r="AR317" i="21"/>
  <c r="AR369" i="21"/>
  <c r="K369" i="21"/>
  <c r="J371" i="18"/>
  <c r="K373" i="21"/>
  <c r="BN373" i="21"/>
  <c r="AR378" i="21"/>
  <c r="K378" i="21"/>
  <c r="BN378" i="21"/>
  <c r="BN381" i="21"/>
  <c r="AR381" i="21"/>
  <c r="J467" i="18"/>
  <c r="BN601" i="21"/>
  <c r="AR601" i="21"/>
  <c r="K93" i="21"/>
  <c r="K153" i="21"/>
  <c r="BN153" i="21"/>
  <c r="I155" i="18"/>
  <c r="K157" i="21"/>
  <c r="BN157" i="21"/>
  <c r="AR157" i="21"/>
  <c r="I187" i="18"/>
  <c r="K189" i="21"/>
  <c r="BN189" i="21"/>
  <c r="AR189" i="21"/>
  <c r="I192" i="18"/>
  <c r="I143" i="18"/>
  <c r="I144" i="18"/>
  <c r="BN145" i="21"/>
  <c r="AR145" i="21"/>
  <c r="BN146" i="21"/>
  <c r="AR146" i="21"/>
  <c r="K146" i="21"/>
  <c r="AR149" i="21"/>
  <c r="K149" i="21"/>
  <c r="BN150" i="21"/>
  <c r="K178" i="21"/>
  <c r="AR179" i="21"/>
  <c r="K179" i="21"/>
  <c r="BN179" i="21"/>
  <c r="I180" i="18"/>
  <c r="AR181" i="21"/>
  <c r="K181" i="21"/>
  <c r="K253" i="21"/>
  <c r="BN253" i="21"/>
  <c r="AR253" i="21"/>
  <c r="AR258" i="21"/>
  <c r="BN259" i="21"/>
  <c r="AR259" i="21"/>
  <c r="K259" i="21"/>
  <c r="I260" i="18"/>
  <c r="I320" i="18"/>
  <c r="AR321" i="21"/>
  <c r="K321" i="21"/>
  <c r="J323" i="18"/>
  <c r="I324" i="18"/>
  <c r="K325" i="21"/>
  <c r="BN325" i="21"/>
  <c r="BN326" i="21"/>
  <c r="AR326" i="21"/>
  <c r="K326" i="21"/>
  <c r="K329" i="21"/>
  <c r="AR329" i="21"/>
  <c r="BN329" i="21"/>
  <c r="BN330" i="21"/>
  <c r="AR330" i="21"/>
  <c r="K330" i="21"/>
  <c r="I331" i="18"/>
  <c r="I332" i="18"/>
  <c r="BN333" i="21"/>
  <c r="AR333" i="21"/>
  <c r="BN334" i="21"/>
  <c r="I335" i="18"/>
  <c r="I336" i="18"/>
  <c r="AR337" i="21"/>
  <c r="K337" i="21"/>
  <c r="AR338" i="21"/>
  <c r="K338" i="21"/>
  <c r="BN338" i="21"/>
  <c r="K341" i="21"/>
  <c r="BN341" i="21"/>
  <c r="AR342" i="21"/>
  <c r="K342" i="21"/>
  <c r="BN342" i="21"/>
  <c r="AR385" i="21"/>
  <c r="K385" i="21"/>
  <c r="K386" i="21"/>
  <c r="BN386" i="21"/>
  <c r="AR386" i="21"/>
  <c r="K389" i="21"/>
  <c r="BN389" i="21"/>
  <c r="K390" i="21"/>
  <c r="BN390" i="21"/>
  <c r="AR390" i="21"/>
  <c r="J391" i="18"/>
  <c r="I392" i="18"/>
  <c r="AR430" i="21"/>
  <c r="AR557" i="21"/>
  <c r="K557" i="21"/>
  <c r="BN558" i="21"/>
  <c r="K559" i="21"/>
  <c r="BN559" i="21"/>
  <c r="AR559" i="21"/>
  <c r="K560" i="21"/>
  <c r="BN560" i="21"/>
  <c r="AR560" i="21"/>
  <c r="K561" i="21"/>
  <c r="BN561" i="21"/>
  <c r="BN562" i="21"/>
  <c r="K566" i="21"/>
  <c r="K967" i="21"/>
  <c r="K969" i="21"/>
  <c r="K973" i="21"/>
  <c r="K985" i="21"/>
  <c r="K989" i="21"/>
  <c r="K1001" i="21"/>
  <c r="K1003" i="21"/>
  <c r="K1005" i="21"/>
  <c r="K1017" i="21"/>
  <c r="K1019" i="21"/>
  <c r="K1021" i="21"/>
  <c r="K1049" i="21"/>
  <c r="K1073" i="21"/>
  <c r="K1077" i="21"/>
  <c r="K1081" i="21"/>
  <c r="K1099" i="21"/>
  <c r="K1105" i="21"/>
  <c r="K1109" i="21"/>
  <c r="K1121" i="21"/>
  <c r="K1125" i="21"/>
  <c r="K1127" i="21"/>
  <c r="K1137" i="21"/>
  <c r="K1141" i="21"/>
  <c r="K601" i="21"/>
  <c r="BN557" i="21"/>
  <c r="BN433" i="21"/>
  <c r="K413" i="21"/>
  <c r="AR389" i="21"/>
  <c r="BN369" i="21"/>
  <c r="K349" i="21"/>
  <c r="AR325" i="21"/>
  <c r="AR249" i="21"/>
  <c r="BN229" i="21"/>
  <c r="K209" i="21"/>
  <c r="AR185" i="21"/>
  <c r="AR165" i="21"/>
  <c r="K145" i="21"/>
  <c r="AR121" i="21"/>
  <c r="BN85" i="21"/>
  <c r="K65" i="21"/>
  <c r="AR350" i="21"/>
  <c r="BN140" i="21"/>
  <c r="AR586" i="21"/>
  <c r="I948" i="18"/>
  <c r="K950" i="21"/>
  <c r="BN950" i="21"/>
  <c r="AR950" i="21"/>
  <c r="BN966" i="21"/>
  <c r="AR966" i="21"/>
  <c r="K968" i="21"/>
  <c r="BN968" i="21"/>
  <c r="AR968" i="21"/>
  <c r="K970" i="21"/>
  <c r="A970" i="21" s="1"/>
  <c r="BN972" i="21"/>
  <c r="AR972" i="21"/>
  <c r="BN974" i="21"/>
  <c r="AR974" i="21"/>
  <c r="AR980" i="21"/>
  <c r="K980" i="21"/>
  <c r="K982" i="21"/>
  <c r="K984" i="21"/>
  <c r="BN984" i="21"/>
  <c r="BN991" i="21"/>
  <c r="AR991" i="21"/>
  <c r="K992" i="21"/>
  <c r="BN992" i="21"/>
  <c r="AR992" i="21"/>
  <c r="BN996" i="21"/>
  <c r="AR996" i="21"/>
  <c r="AR998" i="21"/>
  <c r="K998" i="21"/>
  <c r="AR1002" i="21"/>
  <c r="K1002" i="21"/>
  <c r="I1004" i="18"/>
  <c r="AR1007" i="21"/>
  <c r="K1007" i="21"/>
  <c r="I1008" i="18"/>
  <c r="K1010" i="21"/>
  <c r="BN1010" i="21"/>
  <c r="K1014" i="21"/>
  <c r="K1015" i="21"/>
  <c r="BN1015" i="21"/>
  <c r="I1016" i="18"/>
  <c r="AR1018" i="21"/>
  <c r="K1018" i="21"/>
  <c r="I1020" i="18"/>
  <c r="K1022" i="21"/>
  <c r="BN1022" i="21"/>
  <c r="AR1022" i="21"/>
  <c r="K1051" i="21"/>
  <c r="BN1051" i="21"/>
  <c r="AR1051" i="21"/>
  <c r="K1052" i="21"/>
  <c r="BN1052" i="21"/>
  <c r="AR1052" i="21"/>
  <c r="K1054" i="21"/>
  <c r="A1054" i="21" s="1"/>
  <c r="BN1054" i="21"/>
  <c r="AR1054" i="21"/>
  <c r="BN1056" i="21"/>
  <c r="AR1056" i="21"/>
  <c r="BN1058" i="21"/>
  <c r="AR1058" i="21"/>
  <c r="AR1076" i="21"/>
  <c r="K1076" i="21"/>
  <c r="BN1078" i="21"/>
  <c r="AR1078" i="21"/>
  <c r="AR1082" i="21"/>
  <c r="K1082" i="21"/>
  <c r="K1098" i="21"/>
  <c r="BN1098" i="21"/>
  <c r="AR1098" i="21"/>
  <c r="AR1100" i="21"/>
  <c r="K1100" i="21"/>
  <c r="K1102" i="21"/>
  <c r="BN1102" i="21"/>
  <c r="K1104" i="21"/>
  <c r="BN1104" i="21"/>
  <c r="K1106" i="21"/>
  <c r="BN1106" i="21"/>
  <c r="AR1106" i="21"/>
  <c r="K1110" i="21"/>
  <c r="K1112" i="21"/>
  <c r="BN1112" i="21"/>
  <c r="AR1112" i="21"/>
  <c r="BN1114" i="21"/>
  <c r="AR1114" i="21"/>
  <c r="K1115" i="21"/>
  <c r="BN1115" i="21"/>
  <c r="BN1116" i="21"/>
  <c r="AR1116" i="21"/>
  <c r="BN1118" i="21"/>
  <c r="AR1118" i="21"/>
  <c r="K1122" i="21"/>
  <c r="BN1122" i="21"/>
  <c r="AR1122" i="21"/>
  <c r="K1123" i="21"/>
  <c r="BN1123" i="21"/>
  <c r="AR1123" i="21"/>
  <c r="K1124" i="21"/>
  <c r="A1124" i="21" s="1"/>
  <c r="BN1124" i="21"/>
  <c r="AR1126" i="21"/>
  <c r="K1126" i="21"/>
  <c r="A1126" i="21" s="1"/>
  <c r="K1128" i="21"/>
  <c r="BN1128" i="21"/>
  <c r="AR1128" i="21"/>
  <c r="AR1130" i="21"/>
  <c r="K1130" i="21"/>
  <c r="BN1136" i="21"/>
  <c r="AR1136" i="21"/>
  <c r="BN1138" i="21"/>
  <c r="AR1138" i="21"/>
  <c r="BN1139" i="21"/>
  <c r="AR1139" i="21"/>
  <c r="AR1140" i="21"/>
  <c r="K1140" i="21"/>
  <c r="K1142" i="21"/>
  <c r="BN1142" i="21"/>
  <c r="BN1141" i="21"/>
  <c r="BN1137" i="21"/>
  <c r="K1133" i="21"/>
  <c r="AR1125" i="21"/>
  <c r="BN1121" i="21"/>
  <c r="K1117" i="21"/>
  <c r="BN1109" i="21"/>
  <c r="AR1105" i="21"/>
  <c r="K1101" i="21"/>
  <c r="BN1077" i="21"/>
  <c r="BN1073" i="21"/>
  <c r="K1057" i="21"/>
  <c r="AR1049" i="21"/>
  <c r="BN1021" i="21"/>
  <c r="BN1017" i="21"/>
  <c r="K1013" i="21"/>
  <c r="AR1005" i="21"/>
  <c r="BN1001" i="21"/>
  <c r="K997" i="21"/>
  <c r="BN989" i="21"/>
  <c r="BN985" i="21"/>
  <c r="K981" i="21"/>
  <c r="AR973" i="21"/>
  <c r="BN969" i="21"/>
  <c r="K965" i="21"/>
  <c r="K949" i="21"/>
  <c r="AR941" i="21"/>
  <c r="BN937" i="21"/>
  <c r="K933" i="21"/>
  <c r="BN925" i="21"/>
  <c r="BN921" i="21"/>
  <c r="K917" i="21"/>
  <c r="K901" i="21"/>
  <c r="BN893" i="21"/>
  <c r="AR889" i="21"/>
  <c r="K885" i="21"/>
  <c r="AR877" i="21"/>
  <c r="BN873" i="21"/>
  <c r="K869" i="21"/>
  <c r="K841" i="21"/>
  <c r="AR833" i="21"/>
  <c r="BN817" i="21"/>
  <c r="K813" i="21"/>
  <c r="BN805" i="21"/>
  <c r="AR801" i="21"/>
  <c r="K797" i="21"/>
  <c r="AR789" i="21"/>
  <c r="BN785" i="21"/>
  <c r="K781" i="21"/>
  <c r="BN773" i="21"/>
  <c r="AR757" i="21"/>
  <c r="BN753" i="21"/>
  <c r="K749" i="21"/>
  <c r="BN741" i="21"/>
  <c r="BN737" i="21"/>
  <c r="K733" i="21"/>
  <c r="AR725" i="21"/>
  <c r="BN709" i="21"/>
  <c r="BN705" i="21"/>
  <c r="K701" i="21"/>
  <c r="AR693" i="21"/>
  <c r="BN689" i="21"/>
  <c r="K685" i="21"/>
  <c r="BN677" i="21"/>
  <c r="AR661" i="21"/>
  <c r="BN657" i="21"/>
  <c r="K653" i="21"/>
  <c r="K637" i="21"/>
  <c r="AR629" i="21"/>
  <c r="BN625" i="21"/>
  <c r="K621" i="21"/>
  <c r="BN613" i="21"/>
  <c r="AR609" i="21"/>
  <c r="AR597" i="21"/>
  <c r="BN593" i="21"/>
  <c r="K589" i="21"/>
  <c r="AR1127" i="21"/>
  <c r="K1111" i="21"/>
  <c r="AR1099" i="21"/>
  <c r="K1075" i="21"/>
  <c r="AR1019" i="21"/>
  <c r="BN1003" i="21"/>
  <c r="K995" i="21"/>
  <c r="AR971" i="21"/>
  <c r="BN967" i="21"/>
  <c r="K943" i="21"/>
  <c r="BN899" i="21"/>
  <c r="K895" i="21"/>
  <c r="AR871" i="21"/>
  <c r="BN835" i="21"/>
  <c r="K815" i="21"/>
  <c r="AR791" i="21"/>
  <c r="BN775" i="21"/>
  <c r="AR743" i="21"/>
  <c r="BN727" i="21"/>
  <c r="AR707" i="21"/>
  <c r="BN691" i="21"/>
  <c r="K659" i="21"/>
  <c r="BN635" i="21"/>
  <c r="K1138" i="21"/>
  <c r="K1136" i="21"/>
  <c r="AR1104" i="21"/>
  <c r="BN1076" i="21"/>
  <c r="AR984" i="21"/>
  <c r="BN998" i="21"/>
  <c r="J607" i="18"/>
  <c r="I608" i="18"/>
  <c r="K610" i="21"/>
  <c r="BN610" i="21"/>
  <c r="AR610" i="21"/>
  <c r="I611" i="18"/>
  <c r="K612" i="21"/>
  <c r="BN612" i="21"/>
  <c r="AR612" i="21"/>
  <c r="BN614" i="21"/>
  <c r="AR614" i="21"/>
  <c r="BN620" i="21"/>
  <c r="AR620" i="21"/>
  <c r="BN622" i="21"/>
  <c r="AR622" i="21"/>
  <c r="K623" i="21"/>
  <c r="BN623" i="21"/>
  <c r="AR624" i="21"/>
  <c r="K624" i="21"/>
  <c r="AR626" i="21"/>
  <c r="K626" i="21"/>
  <c r="AR630" i="21"/>
  <c r="K630" i="21"/>
  <c r="K631" i="21"/>
  <c r="BN631" i="21"/>
  <c r="AR631" i="21"/>
  <c r="K632" i="21"/>
  <c r="BN632" i="21"/>
  <c r="AR632" i="21"/>
  <c r="AR634" i="21"/>
  <c r="K634" i="21"/>
  <c r="BN636" i="21"/>
  <c r="AR636" i="21"/>
  <c r="K638" i="21"/>
  <c r="BN638" i="21"/>
  <c r="K654" i="21"/>
  <c r="BN654" i="21"/>
  <c r="AR654" i="21"/>
  <c r="K655" i="21"/>
  <c r="BN655" i="21"/>
  <c r="AR656" i="21"/>
  <c r="K656" i="21"/>
  <c r="BN658" i="21"/>
  <c r="AR658" i="21"/>
  <c r="K660" i="21"/>
  <c r="BN660" i="21"/>
  <c r="BN662" i="21"/>
  <c r="K662" i="21"/>
  <c r="K678" i="21"/>
  <c r="BN678" i="21"/>
  <c r="AR678" i="21"/>
  <c r="BN679" i="21"/>
  <c r="AR679" i="21"/>
  <c r="K680" i="21"/>
  <c r="BN680" i="21"/>
  <c r="K682" i="21"/>
  <c r="BN682" i="21"/>
  <c r="K684" i="21"/>
  <c r="BN684" i="21"/>
  <c r="AR684" i="21"/>
  <c r="AR686" i="21"/>
  <c r="K686" i="21"/>
  <c r="BN692" i="21"/>
  <c r="AR692" i="21"/>
  <c r="K694" i="21"/>
  <c r="BN694" i="21"/>
  <c r="AR694" i="21"/>
  <c r="AR695" i="21"/>
  <c r="K695" i="21"/>
  <c r="AR696" i="21"/>
  <c r="K696" i="21"/>
  <c r="BN698" i="21"/>
  <c r="AR698" i="21"/>
  <c r="K702" i="21"/>
  <c r="BN702" i="21"/>
  <c r="K703" i="21"/>
  <c r="BN703" i="21"/>
  <c r="K704" i="21"/>
  <c r="BN704" i="21"/>
  <c r="AR704" i="21"/>
  <c r="BN706" i="21"/>
  <c r="AR706" i="21"/>
  <c r="BN708" i="21"/>
  <c r="AR708" i="21"/>
  <c r="AR710" i="21"/>
  <c r="K710" i="21"/>
  <c r="K726" i="21"/>
  <c r="BN726" i="21"/>
  <c r="BN728" i="21"/>
  <c r="AR728" i="21"/>
  <c r="K730" i="21"/>
  <c r="BN730" i="21"/>
  <c r="AR730" i="21"/>
  <c r="BN731" i="21"/>
  <c r="AR731" i="21"/>
  <c r="AR732" i="21"/>
  <c r="K732" i="21"/>
  <c r="A732" i="21" s="1"/>
  <c r="K734" i="21"/>
  <c r="BN734" i="21"/>
  <c r="AR734" i="21"/>
  <c r="AR739" i="21"/>
  <c r="K739" i="21"/>
  <c r="K740" i="21"/>
  <c r="BN740" i="21"/>
  <c r="K742" i="21"/>
  <c r="BN742" i="21"/>
  <c r="AR742" i="21"/>
  <c r="K744" i="21"/>
  <c r="BN744" i="21"/>
  <c r="AR744" i="21"/>
  <c r="BN746" i="21"/>
  <c r="AR746" i="21"/>
  <c r="BN750" i="21"/>
  <c r="AR750" i="21"/>
  <c r="AR752" i="21"/>
  <c r="K752" i="21"/>
  <c r="AR754" i="21"/>
  <c r="K754" i="21"/>
  <c r="K755" i="21"/>
  <c r="BN755" i="21"/>
  <c r="AR755" i="21"/>
  <c r="K756" i="21"/>
  <c r="BN756" i="21"/>
  <c r="BN758" i="21"/>
  <c r="AR758" i="21"/>
  <c r="K774" i="21"/>
  <c r="BN774" i="21"/>
  <c r="AR774" i="21"/>
  <c r="AR776" i="21"/>
  <c r="K776" i="21"/>
  <c r="AR779" i="21"/>
  <c r="K779" i="21"/>
  <c r="K780" i="21"/>
  <c r="A780" i="21" s="1"/>
  <c r="BN780" i="21"/>
  <c r="K782" i="21"/>
  <c r="BN782" i="21"/>
  <c r="BN786" i="21"/>
  <c r="AR786" i="21"/>
  <c r="K787" i="21"/>
  <c r="BN787" i="21"/>
  <c r="K788" i="21"/>
  <c r="BN788" i="21"/>
  <c r="AR788" i="21"/>
  <c r="BN792" i="21"/>
  <c r="AR792" i="21"/>
  <c r="K794" i="21"/>
  <c r="BN794" i="21"/>
  <c r="AR794" i="21"/>
  <c r="K799" i="21"/>
  <c r="BN799" i="21"/>
  <c r="AR799" i="21"/>
  <c r="AR800" i="21"/>
  <c r="K800" i="21"/>
  <c r="K804" i="21"/>
  <c r="BN804" i="21"/>
  <c r="BN806" i="21"/>
  <c r="AR806" i="21"/>
  <c r="AR810" i="21"/>
  <c r="K810" i="21"/>
  <c r="AR811" i="21"/>
  <c r="K811" i="21"/>
  <c r="BN812" i="21"/>
  <c r="AR812" i="21"/>
  <c r="AR814" i="21"/>
  <c r="K814" i="21"/>
  <c r="AR816" i="21"/>
  <c r="K816" i="21"/>
  <c r="A816" i="21" s="1"/>
  <c r="AR818" i="21"/>
  <c r="K818" i="21"/>
  <c r="K836" i="21"/>
  <c r="BN836" i="21"/>
  <c r="K839" i="21"/>
  <c r="BN839" i="21"/>
  <c r="K840" i="21"/>
  <c r="BN840" i="21"/>
  <c r="AR840" i="21"/>
  <c r="K842" i="21"/>
  <c r="BN842" i="21"/>
  <c r="K870" i="21"/>
  <c r="BN870" i="21"/>
  <c r="K872" i="21"/>
  <c r="A872" i="21" s="1"/>
  <c r="BN872" i="21"/>
  <c r="AR872" i="21"/>
  <c r="K874" i="21"/>
  <c r="BN874" i="21"/>
  <c r="AR875" i="21"/>
  <c r="K875" i="21"/>
  <c r="BN876" i="21"/>
  <c r="AR876" i="21"/>
  <c r="K878" i="21"/>
  <c r="BN878" i="21"/>
  <c r="AR878" i="21"/>
  <c r="K882" i="21"/>
  <c r="BN882" i="21"/>
  <c r="AR882" i="21"/>
  <c r="K883" i="21"/>
  <c r="BN883" i="21"/>
  <c r="AR884" i="21"/>
  <c r="K884" i="21"/>
  <c r="K888" i="21"/>
  <c r="A888" i="21" s="1"/>
  <c r="BN888" i="21"/>
  <c r="BN890" i="21"/>
  <c r="AR890" i="21"/>
  <c r="K894" i="21"/>
  <c r="BN894" i="21"/>
  <c r="AR894" i="21"/>
  <c r="K896" i="21"/>
  <c r="BN896" i="21"/>
  <c r="AR896" i="21"/>
  <c r="BN900" i="21"/>
  <c r="AR900" i="21"/>
  <c r="BN902" i="21"/>
  <c r="AR902" i="21"/>
  <c r="K918" i="21"/>
  <c r="BN918" i="21"/>
  <c r="K920" i="21"/>
  <c r="A920" i="21" s="1"/>
  <c r="BN920" i="21"/>
  <c r="AR920" i="21"/>
  <c r="BN923" i="21"/>
  <c r="AR923" i="21"/>
  <c r="BN924" i="21"/>
  <c r="AR924" i="21"/>
  <c r="K926" i="21"/>
  <c r="BN926" i="21"/>
  <c r="K930" i="21"/>
  <c r="A930" i="21" s="1"/>
  <c r="BN930" i="21"/>
  <c r="AR930" i="21"/>
  <c r="AR931" i="21"/>
  <c r="K931" i="21"/>
  <c r="AR932" i="21"/>
  <c r="K932" i="21"/>
  <c r="K936" i="21"/>
  <c r="BN936" i="21"/>
  <c r="AR942" i="21"/>
  <c r="K942" i="21"/>
  <c r="K944" i="21"/>
  <c r="BN944" i="21"/>
  <c r="AR944" i="21"/>
  <c r="AR1141" i="21"/>
  <c r="AR1129" i="21"/>
  <c r="BN1125" i="21"/>
  <c r="AR1113" i="21"/>
  <c r="AR1109" i="21"/>
  <c r="AR1097" i="21"/>
  <c r="AR1081" i="21"/>
  <c r="AR1077" i="21"/>
  <c r="AR1053" i="21"/>
  <c r="BN1049" i="21"/>
  <c r="AR1021" i="21"/>
  <c r="AR1009" i="21"/>
  <c r="BN1005" i="21"/>
  <c r="AR993" i="21"/>
  <c r="AR989" i="21"/>
  <c r="AR977" i="21"/>
  <c r="BN973" i="21"/>
  <c r="AR945" i="21"/>
  <c r="BN941" i="21"/>
  <c r="AR929" i="21"/>
  <c r="AR925" i="21"/>
  <c r="AR897" i="21"/>
  <c r="AR893" i="21"/>
  <c r="AR881" i="21"/>
  <c r="BN877" i="21"/>
  <c r="AR837" i="21"/>
  <c r="BN833" i="21"/>
  <c r="AR809" i="21"/>
  <c r="AR805" i="21"/>
  <c r="AR793" i="21"/>
  <c r="BN789" i="21"/>
  <c r="AR777" i="21"/>
  <c r="AR773" i="21"/>
  <c r="BN757" i="21"/>
  <c r="AR745" i="21"/>
  <c r="AR741" i="21"/>
  <c r="AR729" i="21"/>
  <c r="BN725" i="21"/>
  <c r="AR709" i="21"/>
  <c r="AR697" i="21"/>
  <c r="BN693" i="21"/>
  <c r="AR681" i="21"/>
  <c r="AR677" i="21"/>
  <c r="BN661" i="21"/>
  <c r="AR633" i="21"/>
  <c r="BN629" i="21"/>
  <c r="AR617" i="21"/>
  <c r="AR613" i="21"/>
  <c r="BN597" i="21"/>
  <c r="AR1135" i="21"/>
  <c r="BN1127" i="21"/>
  <c r="AR1103" i="21"/>
  <c r="BN1099" i="21"/>
  <c r="BN1019" i="21"/>
  <c r="AR979" i="21"/>
  <c r="K971" i="21"/>
  <c r="AR919" i="21"/>
  <c r="AR887" i="21"/>
  <c r="BN871" i="21"/>
  <c r="AR803" i="21"/>
  <c r="BN791" i="21"/>
  <c r="AR751" i="21"/>
  <c r="BN743" i="21"/>
  <c r="BN707" i="21"/>
  <c r="AR683" i="21"/>
  <c r="AR619" i="21"/>
  <c r="AR1102" i="21"/>
  <c r="BN1018" i="21"/>
  <c r="K902" i="21"/>
  <c r="K658" i="21"/>
  <c r="AR1124" i="21"/>
  <c r="BN1100" i="21"/>
  <c r="K1056" i="21"/>
  <c r="BN980" i="21"/>
  <c r="BN884" i="21"/>
  <c r="AR804" i="21"/>
  <c r="BN776" i="21"/>
  <c r="BN696" i="21"/>
  <c r="BN624" i="21"/>
  <c r="AR1142" i="21"/>
  <c r="BN1082" i="21"/>
  <c r="K974" i="21"/>
  <c r="AR702" i="21"/>
  <c r="BN630" i="21"/>
  <c r="K1139" i="21"/>
  <c r="AR1015" i="21"/>
  <c r="BN931" i="21"/>
  <c r="AR787" i="21"/>
  <c r="BN739" i="21"/>
  <c r="K679" i="21"/>
  <c r="AR623" i="21"/>
  <c r="BN1002" i="21"/>
  <c r="K890" i="21"/>
  <c r="AR782" i="21"/>
  <c r="BN710" i="21"/>
  <c r="BN634" i="21"/>
  <c r="I588" i="18"/>
  <c r="K590" i="21"/>
  <c r="BN590" i="21"/>
  <c r="I595" i="18"/>
  <c r="I596" i="18"/>
  <c r="J599" i="18"/>
  <c r="AR938" i="21"/>
  <c r="BN942" i="21"/>
  <c r="AR874" i="21"/>
  <c r="BN754" i="21"/>
  <c r="K706" i="21"/>
  <c r="AR638" i="21"/>
  <c r="K972" i="21"/>
  <c r="AR936" i="21"/>
  <c r="K876" i="21"/>
  <c r="AR836" i="21"/>
  <c r="BN800" i="21"/>
  <c r="AR740" i="21"/>
  <c r="K692" i="21"/>
  <c r="AR660" i="21"/>
  <c r="K620" i="21"/>
  <c r="BN1130" i="21"/>
  <c r="K1058" i="21"/>
  <c r="AR870" i="21"/>
  <c r="BN686" i="21"/>
  <c r="K622" i="21"/>
  <c r="AR1115" i="21"/>
  <c r="BN1007" i="21"/>
  <c r="K923" i="21"/>
  <c r="AR839" i="21"/>
  <c r="BN779" i="21"/>
  <c r="K731" i="21"/>
  <c r="AR655" i="21"/>
  <c r="BN1126" i="21"/>
  <c r="K966" i="21"/>
  <c r="AR842" i="21"/>
  <c r="K698" i="21"/>
  <c r="AR590" i="21"/>
  <c r="I367" i="8"/>
  <c r="I563" i="8"/>
  <c r="AT34" i="21"/>
  <c r="AT35" i="21"/>
  <c r="AT57" i="21"/>
  <c r="AT67" i="21"/>
  <c r="AT73" i="21"/>
  <c r="AT82" i="21"/>
  <c r="AT97" i="21"/>
  <c r="AT113" i="21"/>
  <c r="AT118" i="21"/>
  <c r="AT129" i="21"/>
  <c r="AT134" i="21"/>
  <c r="AT145" i="21"/>
  <c r="AT161" i="21"/>
  <c r="AT177" i="21"/>
  <c r="AT179" i="21"/>
  <c r="AT182" i="21"/>
  <c r="AT193" i="21"/>
  <c r="AT198" i="21"/>
  <c r="AT209" i="21"/>
  <c r="AT225" i="21"/>
  <c r="AT241" i="21"/>
  <c r="AT261" i="21"/>
  <c r="AT293" i="21"/>
  <c r="AT294" i="21"/>
  <c r="AT323" i="21"/>
  <c r="AT325" i="21"/>
  <c r="AT331" i="21"/>
  <c r="AT341" i="21"/>
  <c r="AT342" i="21"/>
  <c r="AT357" i="21"/>
  <c r="AT358" i="21"/>
  <c r="AT396" i="21"/>
  <c r="AT405" i="21"/>
  <c r="AT406" i="21"/>
  <c r="AT421" i="21"/>
  <c r="AT422" i="21"/>
  <c r="AT882" i="21"/>
  <c r="AT1001" i="21"/>
  <c r="AT1017" i="21"/>
  <c r="AT1018" i="21"/>
  <c r="I192" i="8"/>
  <c r="I440" i="8"/>
  <c r="I631" i="8"/>
  <c r="I743" i="8"/>
  <c r="K53" i="21"/>
  <c r="AR58" i="21"/>
  <c r="AR246" i="21"/>
  <c r="BN606" i="21"/>
  <c r="K922" i="21"/>
  <c r="BN934" i="21"/>
  <c r="K346" i="21"/>
  <c r="AR406" i="21"/>
  <c r="BN986" i="21"/>
  <c r="BN946" i="21"/>
  <c r="K89" i="21"/>
  <c r="BN598" i="21"/>
  <c r="K1006" i="21"/>
  <c r="AR166" i="21"/>
  <c r="BN938" i="21"/>
  <c r="BN566" i="21"/>
  <c r="AR346" i="21"/>
  <c r="K166" i="21"/>
  <c r="AR1014" i="21"/>
  <c r="K558" i="21"/>
  <c r="BN118" i="21"/>
  <c r="BN38" i="21"/>
  <c r="BN126" i="21"/>
  <c r="AR558" i="21"/>
  <c r="AR922" i="21"/>
  <c r="BN1014" i="21"/>
  <c r="AR1110" i="21"/>
  <c r="BN1110" i="21"/>
  <c r="K1080" i="21"/>
  <c r="AR1079" i="21"/>
  <c r="AR90" i="21"/>
  <c r="BN838" i="21"/>
  <c r="A238" i="9"/>
  <c r="D238" i="13"/>
  <c r="F232" i="13"/>
  <c r="BN234" i="21"/>
  <c r="AR222" i="21"/>
  <c r="F160" i="13"/>
  <c r="F106" i="13"/>
  <c r="F136" i="13"/>
  <c r="F102" i="13"/>
  <c r="F101" i="13"/>
  <c r="AR298" i="21"/>
  <c r="K244" i="15"/>
  <c r="BP29" i="21"/>
  <c r="BP32" i="21"/>
  <c r="M33" i="21"/>
  <c r="M37" i="21"/>
  <c r="BP38" i="21"/>
  <c r="M53" i="21"/>
  <c r="BP54" i="21"/>
  <c r="BP61" i="21"/>
  <c r="M65" i="21"/>
  <c r="M69" i="21"/>
  <c r="BP77" i="21"/>
  <c r="M81" i="21"/>
  <c r="M85" i="21"/>
  <c r="BP117" i="21"/>
  <c r="M121" i="21"/>
  <c r="M125" i="21"/>
  <c r="M131" i="21"/>
  <c r="M132" i="21"/>
  <c r="BP133" i="21"/>
  <c r="M137" i="21"/>
  <c r="BP138" i="21"/>
  <c r="M141" i="21"/>
  <c r="BP149" i="21"/>
  <c r="M153" i="21"/>
  <c r="M157" i="21"/>
  <c r="M158" i="21"/>
  <c r="M163" i="21"/>
  <c r="BP165" i="21"/>
  <c r="M169" i="21"/>
  <c r="M173" i="21"/>
  <c r="M174" i="21"/>
  <c r="BP181" i="21"/>
  <c r="M185" i="21"/>
  <c r="M188" i="21"/>
  <c r="M189" i="21"/>
  <c r="M29" i="21"/>
  <c r="AT37" i="21"/>
  <c r="AT53" i="21"/>
  <c r="BP197" i="21"/>
  <c r="M201" i="21"/>
  <c r="M205" i="21"/>
  <c r="BP213" i="21"/>
  <c r="BP215" i="21"/>
  <c r="M217" i="21"/>
  <c r="M221" i="21"/>
  <c r="M222" i="21"/>
  <c r="BP228" i="21"/>
  <c r="BP229" i="21"/>
  <c r="M233" i="21"/>
  <c r="M237" i="21"/>
  <c r="M238" i="21"/>
  <c r="BP245" i="21"/>
  <c r="M249" i="21"/>
  <c r="M253" i="21"/>
  <c r="BP265" i="21"/>
  <c r="BP281" i="21"/>
  <c r="M285" i="21"/>
  <c r="M289" i="21"/>
  <c r="BP297" i="21"/>
  <c r="BP298" i="21"/>
  <c r="M301" i="21"/>
  <c r="M318" i="21"/>
  <c r="BP321" i="21"/>
  <c r="M324" i="21"/>
  <c r="BP329" i="21"/>
  <c r="M333" i="21"/>
  <c r="M334" i="21"/>
  <c r="M348" i="21"/>
  <c r="BP361" i="21"/>
  <c r="BP362" i="21"/>
  <c r="M372" i="21"/>
  <c r="BP377" i="21"/>
  <c r="BP378" i="21"/>
  <c r="M381" i="21"/>
  <c r="M382" i="21"/>
  <c r="M395" i="21"/>
  <c r="M397" i="21"/>
  <c r="M398" i="21"/>
  <c r="M415" i="21"/>
  <c r="BP425" i="21"/>
  <c r="BP426" i="21"/>
  <c r="BP565" i="21"/>
  <c r="M585" i="21"/>
  <c r="M590" i="21"/>
  <c r="AT593" i="21"/>
  <c r="AT598" i="21"/>
  <c r="AT609" i="21"/>
  <c r="M611" i="21"/>
  <c r="BP613" i="21"/>
  <c r="AT614" i="21"/>
  <c r="BP618" i="21"/>
  <c r="BP629" i="21"/>
  <c r="M633" i="21"/>
  <c r="BP634" i="21"/>
  <c r="M638" i="21"/>
  <c r="M654" i="21"/>
  <c r="AT655" i="21"/>
  <c r="BP57" i="21"/>
  <c r="M61" i="21"/>
  <c r="AT69" i="21"/>
  <c r="BP70" i="21"/>
  <c r="M77" i="21"/>
  <c r="AT85" i="21"/>
  <c r="AT90" i="21"/>
  <c r="AT93" i="21"/>
  <c r="M94" i="21"/>
  <c r="BP97" i="21"/>
  <c r="BP113" i="21"/>
  <c r="AT115" i="21"/>
  <c r="M117" i="21"/>
  <c r="BP119" i="21"/>
  <c r="AT125" i="21"/>
  <c r="M126" i="21"/>
  <c r="BP129" i="21"/>
  <c r="M133" i="21"/>
  <c r="AT141" i="21"/>
  <c r="BP145" i="21"/>
  <c r="M149" i="21"/>
  <c r="AT150" i="21"/>
  <c r="AT157" i="21"/>
  <c r="BP161" i="21"/>
  <c r="M165" i="21"/>
  <c r="AT173" i="21"/>
  <c r="BP177" i="21"/>
  <c r="M180" i="21"/>
  <c r="M181" i="21"/>
  <c r="AT189" i="21"/>
  <c r="M190" i="21"/>
  <c r="M192" i="21"/>
  <c r="BP193" i="21"/>
  <c r="M197" i="21"/>
  <c r="AT205" i="21"/>
  <c r="BP209" i="21"/>
  <c r="M213" i="21"/>
  <c r="AT214" i="21"/>
  <c r="AT221" i="21"/>
  <c r="BP225" i="21"/>
  <c r="M229" i="21"/>
  <c r="AT237" i="21"/>
  <c r="BP241" i="21"/>
  <c r="M245" i="21"/>
  <c r="AT246" i="21"/>
  <c r="AT251" i="21"/>
  <c r="BP252" i="21"/>
  <c r="AT253" i="21"/>
  <c r="AT259" i="21"/>
  <c r="BP261" i="21"/>
  <c r="M265" i="21"/>
  <c r="M281" i="21"/>
  <c r="M286" i="21"/>
  <c r="AT289" i="21"/>
  <c r="BP293" i="21"/>
  <c r="M297" i="21"/>
  <c r="M317" i="21"/>
  <c r="BP325" i="21"/>
  <c r="BP330" i="21"/>
  <c r="AT333" i="21"/>
  <c r="M335" i="21"/>
  <c r="M347" i="21"/>
  <c r="M349" i="21"/>
  <c r="BP350" i="21"/>
  <c r="AT373" i="21"/>
  <c r="AT374" i="21"/>
  <c r="AT379" i="21"/>
  <c r="BP380" i="21"/>
  <c r="BP393" i="21"/>
  <c r="BP394" i="21"/>
  <c r="M413" i="21"/>
  <c r="BP419" i="21"/>
  <c r="M420" i="21"/>
  <c r="BP581" i="21"/>
  <c r="BP586" i="21"/>
  <c r="M601" i="21"/>
  <c r="M606" i="21"/>
  <c r="BP709" i="21"/>
  <c r="AT657" i="21"/>
  <c r="AT662" i="21"/>
  <c r="BP677" i="21"/>
  <c r="AT678" i="21"/>
  <c r="BP682" i="21"/>
  <c r="BP693" i="21"/>
  <c r="M697" i="21"/>
  <c r="BP698" i="21"/>
  <c r="M702" i="21"/>
  <c r="AT707" i="21"/>
  <c r="AT726" i="21"/>
  <c r="M727" i="21"/>
  <c r="AT737" i="21"/>
  <c r="BP741" i="21"/>
  <c r="AT742" i="21"/>
  <c r="AT743" i="21"/>
  <c r="BP746" i="21"/>
  <c r="BP757" i="21"/>
  <c r="AT775" i="21"/>
  <c r="M777" i="21"/>
  <c r="M782" i="21"/>
  <c r="AT785" i="21"/>
  <c r="M787" i="21"/>
  <c r="AT790" i="21"/>
  <c r="AT799" i="21"/>
  <c r="AT801" i="21"/>
  <c r="BP805" i="21"/>
  <c r="AT806" i="21"/>
  <c r="BP810" i="21"/>
  <c r="BP833" i="21"/>
  <c r="AT836" i="21"/>
  <c r="M837" i="21"/>
  <c r="BP838" i="21"/>
  <c r="M842" i="21"/>
  <c r="AT873" i="21"/>
  <c r="M874" i="21"/>
  <c r="M887" i="21"/>
  <c r="AT889" i="21"/>
  <c r="BP893" i="21"/>
  <c r="AT898" i="21"/>
  <c r="BP900" i="21"/>
  <c r="BP902" i="21"/>
  <c r="BP918" i="21"/>
  <c r="M922" i="21"/>
  <c r="M929" i="21"/>
  <c r="AT935" i="21"/>
  <c r="AT937" i="21"/>
  <c r="M938" i="21"/>
  <c r="BP943" i="21"/>
  <c r="AT946" i="21"/>
  <c r="M948" i="21"/>
  <c r="AT966" i="21"/>
  <c r="BP970" i="21"/>
  <c r="BP972" i="21"/>
  <c r="BP973" i="21"/>
  <c r="M977" i="21"/>
  <c r="M990" i="21"/>
  <c r="M993" i="21"/>
  <c r="M994" i="21"/>
  <c r="M996" i="21"/>
  <c r="M1010" i="21"/>
  <c r="BP1016" i="21"/>
  <c r="BP1021" i="21"/>
  <c r="M1049" i="21"/>
  <c r="BP1050" i="21"/>
  <c r="M1053" i="21"/>
  <c r="BP1078" i="21"/>
  <c r="M1080" i="21"/>
  <c r="M1081" i="21"/>
  <c r="M1082" i="21"/>
  <c r="M1098" i="21"/>
  <c r="AT1100" i="21"/>
  <c r="AT1103" i="21"/>
  <c r="AT1105" i="21"/>
  <c r="AT1106" i="21"/>
  <c r="BP1109" i="21"/>
  <c r="BP1111" i="21"/>
  <c r="AT1122" i="21"/>
  <c r="BP1125" i="21"/>
  <c r="BP1126" i="21"/>
  <c r="M1129" i="21"/>
  <c r="BP1136" i="21"/>
  <c r="AT1139" i="21"/>
  <c r="AT1140" i="21"/>
  <c r="M1142" i="21"/>
  <c r="M729" i="21"/>
  <c r="M734" i="21"/>
  <c r="BP773" i="21"/>
  <c r="BP778" i="21"/>
  <c r="M793" i="21"/>
  <c r="M798" i="21"/>
  <c r="BP870" i="21"/>
  <c r="M881" i="21"/>
  <c r="M890" i="21"/>
  <c r="M919" i="21"/>
  <c r="BP925" i="21"/>
  <c r="BP934" i="21"/>
  <c r="M945" i="21"/>
  <c r="BP984" i="21"/>
  <c r="BP989" i="21"/>
  <c r="BP1006" i="21"/>
  <c r="AT1008" i="21"/>
  <c r="M1009" i="21"/>
  <c r="M1056" i="21"/>
  <c r="BP1077" i="21"/>
  <c r="M1097" i="21"/>
  <c r="M1114" i="21"/>
  <c r="M1123" i="21"/>
  <c r="BP1141" i="21"/>
  <c r="I215" i="8"/>
  <c r="I335" i="8"/>
  <c r="I383" i="8"/>
  <c r="I427" i="8"/>
  <c r="I444" i="8"/>
  <c r="I536" i="8"/>
  <c r="I584" i="8"/>
  <c r="I607" i="8"/>
  <c r="I632" i="8"/>
  <c r="I660" i="8"/>
  <c r="I696" i="8"/>
  <c r="I728" i="8"/>
  <c r="I755" i="8"/>
  <c r="I788" i="8"/>
  <c r="I840" i="8"/>
  <c r="I895" i="8"/>
  <c r="I936" i="8"/>
  <c r="I991" i="8"/>
  <c r="J55" i="8"/>
  <c r="BP55" i="21"/>
  <c r="J58" i="8"/>
  <c r="J71" i="8"/>
  <c r="BP71" i="21"/>
  <c r="J73" i="8"/>
  <c r="BP73" i="21"/>
  <c r="J79" i="8"/>
  <c r="M79" i="21"/>
  <c r="J83" i="8"/>
  <c r="BP83" i="21"/>
  <c r="J122" i="8"/>
  <c r="M122" i="21"/>
  <c r="J127" i="8"/>
  <c r="BP127" i="21"/>
  <c r="J151" i="8"/>
  <c r="J154" i="8"/>
  <c r="J155" i="8"/>
  <c r="BP155" i="21"/>
  <c r="J167" i="8"/>
  <c r="J175" i="8"/>
  <c r="J186" i="8"/>
  <c r="J191" i="8"/>
  <c r="J203" i="8"/>
  <c r="M203" i="21"/>
  <c r="J218" i="8"/>
  <c r="J247" i="8"/>
  <c r="BP247" i="21"/>
  <c r="J250" i="8"/>
  <c r="J287" i="8"/>
  <c r="J295" i="8"/>
  <c r="J319" i="8"/>
  <c r="M319" i="21"/>
  <c r="J343" i="8"/>
  <c r="BP343" i="21"/>
  <c r="J359" i="8"/>
  <c r="BP359" i="21"/>
  <c r="J391" i="8"/>
  <c r="M391" i="21"/>
  <c r="J407" i="8"/>
  <c r="BP407" i="21"/>
  <c r="J427" i="8"/>
  <c r="M427" i="21"/>
  <c r="J428" i="8"/>
  <c r="J432" i="8"/>
  <c r="M432" i="21"/>
  <c r="J439" i="8"/>
  <c r="J440" i="8"/>
  <c r="J444" i="8"/>
  <c r="J451" i="8"/>
  <c r="J452" i="8"/>
  <c r="J456" i="8"/>
  <c r="J464" i="8"/>
  <c r="J539" i="8"/>
  <c r="J560" i="8"/>
  <c r="BP560" i="21"/>
  <c r="J563" i="8"/>
  <c r="BP563" i="21"/>
  <c r="J564" i="8"/>
  <c r="J583" i="8"/>
  <c r="J584" i="8"/>
  <c r="BP584" i="21"/>
  <c r="J587" i="8"/>
  <c r="J588" i="8"/>
  <c r="J596" i="8"/>
  <c r="BP596" i="21"/>
  <c r="J600" i="8"/>
  <c r="J607" i="8"/>
  <c r="M607" i="21"/>
  <c r="J608" i="8"/>
  <c r="M608" i="21"/>
  <c r="J612" i="8"/>
  <c r="J619" i="8"/>
  <c r="J620" i="8"/>
  <c r="M620" i="21"/>
  <c r="J623" i="8"/>
  <c r="J624" i="8"/>
  <c r="J632" i="8"/>
  <c r="M632" i="21"/>
  <c r="J636" i="8"/>
  <c r="J655" i="8"/>
  <c r="M655" i="21"/>
  <c r="J656" i="8"/>
  <c r="BP656" i="21"/>
  <c r="J660" i="8"/>
  <c r="BP660" i="21"/>
  <c r="J680" i="8"/>
  <c r="M680" i="21"/>
  <c r="J683" i="8"/>
  <c r="J684" i="8"/>
  <c r="J691" i="8"/>
  <c r="M691" i="21"/>
  <c r="J692" i="8"/>
  <c r="J695" i="8"/>
  <c r="J696" i="8"/>
  <c r="M696" i="21"/>
  <c r="J704" i="8"/>
  <c r="J707" i="8"/>
  <c r="M707" i="21"/>
  <c r="J708" i="8"/>
  <c r="J728" i="8"/>
  <c r="BP728" i="21"/>
  <c r="J731" i="8"/>
  <c r="J732" i="8"/>
  <c r="BP732" i="21"/>
  <c r="J740" i="8"/>
  <c r="BP740" i="21"/>
  <c r="J743" i="8"/>
  <c r="BP743" i="21"/>
  <c r="J744" i="8"/>
  <c r="J752" i="8"/>
  <c r="J755" i="8"/>
  <c r="M755" i="21"/>
  <c r="J756" i="8"/>
  <c r="J776" i="8"/>
  <c r="M776" i="21"/>
  <c r="J779" i="8"/>
  <c r="J780" i="8"/>
  <c r="BP780" i="21"/>
  <c r="J788" i="8"/>
  <c r="BP788" i="21"/>
  <c r="J791" i="8"/>
  <c r="BP791" i="21"/>
  <c r="J792" i="8"/>
  <c r="J803" i="8"/>
  <c r="M803" i="21"/>
  <c r="J811" i="8"/>
  <c r="BP811" i="21"/>
  <c r="J815" i="8"/>
  <c r="BP815" i="21"/>
  <c r="J835" i="8"/>
  <c r="J836" i="8"/>
  <c r="M836" i="21"/>
  <c r="J840" i="8"/>
  <c r="M840" i="21"/>
  <c r="J871" i="8"/>
  <c r="BP871" i="21"/>
  <c r="J875" i="8"/>
  <c r="J883" i="8"/>
  <c r="J895" i="8"/>
  <c r="BP895" i="21"/>
  <c r="J899" i="8"/>
  <c r="J923" i="8"/>
  <c r="M923" i="21"/>
  <c r="J931" i="8"/>
  <c r="BP931" i="21"/>
  <c r="J971" i="8"/>
  <c r="J979" i="8"/>
  <c r="M979" i="21"/>
  <c r="J991" i="8"/>
  <c r="BP991" i="21"/>
  <c r="J995" i="8"/>
  <c r="J1003" i="8"/>
  <c r="J1007" i="8"/>
  <c r="J1019" i="8"/>
  <c r="AT33" i="21"/>
  <c r="BP37" i="21"/>
  <c r="BP53" i="21"/>
  <c r="M57" i="21"/>
  <c r="AT65" i="21"/>
  <c r="BP69" i="21"/>
  <c r="AT81" i="21"/>
  <c r="BP85" i="21"/>
  <c r="M97" i="21"/>
  <c r="M113" i="21"/>
  <c r="AT121" i="21"/>
  <c r="BP125" i="21"/>
  <c r="M129" i="21"/>
  <c r="AT137" i="21"/>
  <c r="BP141" i="21"/>
  <c r="M145" i="21"/>
  <c r="AT153" i="21"/>
  <c r="BP157" i="21"/>
  <c r="M161" i="21"/>
  <c r="AT169" i="21"/>
  <c r="BP173" i="21"/>
  <c r="M177" i="21"/>
  <c r="AT185" i="21"/>
  <c r="BP189" i="21"/>
  <c r="M193" i="21"/>
  <c r="AT201" i="21"/>
  <c r="BP205" i="21"/>
  <c r="M209" i="21"/>
  <c r="AT217" i="21"/>
  <c r="BP221" i="21"/>
  <c r="M225" i="21"/>
  <c r="AT233" i="21"/>
  <c r="BP237" i="21"/>
  <c r="M241" i="21"/>
  <c r="AT249" i="21"/>
  <c r="BP253" i="21"/>
  <c r="M261" i="21"/>
  <c r="AT285" i="21"/>
  <c r="BP289" i="21"/>
  <c r="M293" i="21"/>
  <c r="AT301" i="21"/>
  <c r="AT321" i="21"/>
  <c r="M325" i="21"/>
  <c r="I116" i="8"/>
  <c r="I236" i="8"/>
  <c r="I343" i="8"/>
  <c r="I391" i="8"/>
  <c r="I431" i="8"/>
  <c r="I451" i="8"/>
  <c r="I540" i="8"/>
  <c r="I595" i="8"/>
  <c r="I608" i="8"/>
  <c r="I635" i="8"/>
  <c r="I679" i="8"/>
  <c r="I703" i="8"/>
  <c r="I732" i="8"/>
  <c r="I775" i="8"/>
  <c r="I791" i="8"/>
  <c r="I871" i="8"/>
  <c r="I900" i="8"/>
  <c r="I948" i="8"/>
  <c r="I1015" i="8"/>
  <c r="AT29" i="21"/>
  <c r="BP33" i="21"/>
  <c r="AT61" i="21"/>
  <c r="BP65" i="21"/>
  <c r="AT77" i="21"/>
  <c r="BP81" i="21"/>
  <c r="AT117" i="21"/>
  <c r="BP121" i="21"/>
  <c r="AT133" i="21"/>
  <c r="BP137" i="21"/>
  <c r="AT149" i="21"/>
  <c r="BP153" i="21"/>
  <c r="AT165" i="21"/>
  <c r="BP169" i="21"/>
  <c r="AT181" i="21"/>
  <c r="BP185" i="21"/>
  <c r="AT197" i="21"/>
  <c r="BP201" i="21"/>
  <c r="AT213" i="21"/>
  <c r="BP217" i="21"/>
  <c r="AT229" i="21"/>
  <c r="BP233" i="21"/>
  <c r="AT245" i="21"/>
  <c r="BP249" i="21"/>
  <c r="AT265" i="21"/>
  <c r="AT281" i="21"/>
  <c r="BP285" i="21"/>
  <c r="AT297" i="21"/>
  <c r="BP301" i="21"/>
  <c r="I188" i="8"/>
  <c r="I247" i="8"/>
  <c r="I359" i="8"/>
  <c r="I407" i="8"/>
  <c r="I432" i="8"/>
  <c r="I464" i="8"/>
  <c r="I560" i="8"/>
  <c r="I596" i="8"/>
  <c r="I620" i="8"/>
  <c r="I655" i="8"/>
  <c r="I680" i="8"/>
  <c r="I707" i="8"/>
  <c r="I740" i="8"/>
  <c r="I776" i="8"/>
  <c r="I800" i="8"/>
  <c r="I876" i="8"/>
  <c r="I919" i="8"/>
  <c r="I967" i="8"/>
  <c r="M30" i="21"/>
  <c r="BP30" i="21"/>
  <c r="AT30" i="21"/>
  <c r="M31" i="21"/>
  <c r="BP31" i="21"/>
  <c r="AT31" i="21"/>
  <c r="AT32" i="21"/>
  <c r="M32" i="21"/>
  <c r="M34" i="21"/>
  <c r="BP34" i="21"/>
  <c r="M35" i="21"/>
  <c r="BP35" i="21"/>
  <c r="M36" i="21"/>
  <c r="BP36" i="21"/>
  <c r="AT38" i="21"/>
  <c r="M38" i="21"/>
  <c r="AT54" i="21"/>
  <c r="M54" i="21"/>
  <c r="AT55" i="21"/>
  <c r="I56" i="8"/>
  <c r="I58" i="8"/>
  <c r="M59" i="21"/>
  <c r="BP59" i="21"/>
  <c r="AT59" i="21"/>
  <c r="I60" i="8"/>
  <c r="I62" i="8"/>
  <c r="I66" i="8"/>
  <c r="M67" i="21"/>
  <c r="BP67" i="21"/>
  <c r="M68" i="21"/>
  <c r="BP68" i="21"/>
  <c r="AT68" i="21"/>
  <c r="AT70" i="21"/>
  <c r="M70" i="21"/>
  <c r="AT71" i="21"/>
  <c r="I72" i="8"/>
  <c r="I74" i="8"/>
  <c r="M78" i="21"/>
  <c r="BP78" i="21"/>
  <c r="AT78" i="21"/>
  <c r="AT79" i="21"/>
  <c r="I80" i="8"/>
  <c r="M82" i="21"/>
  <c r="BP82" i="21"/>
  <c r="AT83" i="21"/>
  <c r="AT84" i="21"/>
  <c r="M84" i="21"/>
  <c r="AT86" i="21"/>
  <c r="M86" i="21"/>
  <c r="AT89" i="21"/>
  <c r="BP91" i="21"/>
  <c r="AT91" i="21"/>
  <c r="M92" i="21"/>
  <c r="BP92" i="21"/>
  <c r="BP94" i="21"/>
  <c r="AT94" i="21"/>
  <c r="BP98" i="21"/>
  <c r="AT98" i="21"/>
  <c r="BP114" i="21"/>
  <c r="M115" i="21"/>
  <c r="BP115" i="21"/>
  <c r="M116" i="21"/>
  <c r="BP116" i="21"/>
  <c r="AT116" i="21"/>
  <c r="M118" i="21"/>
  <c r="BP118" i="21"/>
  <c r="M119" i="21"/>
  <c r="AT119" i="21"/>
  <c r="I120" i="8"/>
  <c r="AT122" i="21"/>
  <c r="BP126" i="21"/>
  <c r="AT126" i="21"/>
  <c r="AT127" i="21"/>
  <c r="I128" i="8"/>
  <c r="M130" i="21"/>
  <c r="BP130" i="21"/>
  <c r="AT130" i="21"/>
  <c r="BP131" i="21"/>
  <c r="AT131" i="21"/>
  <c r="BP132" i="21"/>
  <c r="AT132" i="21"/>
  <c r="M134" i="21"/>
  <c r="BP134" i="21"/>
  <c r="AT138" i="21"/>
  <c r="M138" i="21"/>
  <c r="M139" i="21"/>
  <c r="BP139" i="21"/>
  <c r="AT139" i="21"/>
  <c r="M140" i="21"/>
  <c r="BP140" i="21"/>
  <c r="AT140" i="21"/>
  <c r="BP142" i="21"/>
  <c r="AT142" i="21"/>
  <c r="I143" i="8"/>
  <c r="I144" i="8"/>
  <c r="I146" i="8"/>
  <c r="M150" i="21"/>
  <c r="BP150" i="21"/>
  <c r="I151" i="8"/>
  <c r="I152" i="8"/>
  <c r="I154" i="8"/>
  <c r="AT155" i="21"/>
  <c r="M156" i="21"/>
  <c r="BP156" i="21"/>
  <c r="AT156" i="21"/>
  <c r="BP158" i="21"/>
  <c r="AT158" i="21"/>
  <c r="I162" i="8"/>
  <c r="BP163" i="21"/>
  <c r="AT163" i="21"/>
  <c r="AT164" i="21"/>
  <c r="M164" i="21"/>
  <c r="M166" i="21"/>
  <c r="BP166" i="21"/>
  <c r="I167" i="8"/>
  <c r="I168" i="8"/>
  <c r="I170" i="8"/>
  <c r="BP174" i="21"/>
  <c r="AT174" i="21"/>
  <c r="I175" i="8"/>
  <c r="I176" i="8"/>
  <c r="I178" i="8"/>
  <c r="M179" i="21"/>
  <c r="BP179" i="21"/>
  <c r="BP180" i="21"/>
  <c r="AT180" i="21"/>
  <c r="M182" i="21"/>
  <c r="BP182" i="21"/>
  <c r="I186" i="8"/>
  <c r="AT187" i="21"/>
  <c r="M187" i="21"/>
  <c r="BP188" i="21"/>
  <c r="AT188" i="21"/>
  <c r="BP190" i="21"/>
  <c r="AT190" i="21"/>
  <c r="I191" i="8"/>
  <c r="BP192" i="21"/>
  <c r="AT192" i="21"/>
  <c r="I194" i="8"/>
  <c r="M198" i="21"/>
  <c r="BP198" i="21"/>
  <c r="I199" i="8"/>
  <c r="I200" i="8"/>
  <c r="I202" i="8"/>
  <c r="AT203" i="21"/>
  <c r="M204" i="21"/>
  <c r="BP204" i="21"/>
  <c r="AT204" i="21"/>
  <c r="BP206" i="21"/>
  <c r="AT206" i="21"/>
  <c r="I210" i="8"/>
  <c r="M211" i="21"/>
  <c r="BP211" i="21"/>
  <c r="AT211" i="21"/>
  <c r="M212" i="21"/>
  <c r="BP212" i="21"/>
  <c r="M214" i="21"/>
  <c r="BP214" i="21"/>
  <c r="AT215" i="21"/>
  <c r="M215" i="21"/>
  <c r="I216" i="8"/>
  <c r="I218" i="8"/>
  <c r="BP222" i="21"/>
  <c r="AT222" i="21"/>
  <c r="I223" i="8"/>
  <c r="I224" i="8"/>
  <c r="I226" i="8"/>
  <c r="I227" i="8"/>
  <c r="AT228" i="21"/>
  <c r="M228" i="21"/>
  <c r="M230" i="21"/>
  <c r="BP230" i="21"/>
  <c r="I234" i="8"/>
  <c r="M235" i="21"/>
  <c r="BP235" i="21"/>
  <c r="AT235" i="21"/>
  <c r="M236" i="21"/>
  <c r="BP236" i="21"/>
  <c r="AT236" i="21"/>
  <c r="BP238" i="21"/>
  <c r="AT238" i="21"/>
  <c r="I239" i="8"/>
  <c r="I240" i="8"/>
  <c r="I242" i="8"/>
  <c r="AT247" i="21"/>
  <c r="I248" i="8"/>
  <c r="I250" i="8"/>
  <c r="AT252" i="21"/>
  <c r="M252" i="21"/>
  <c r="BP254" i="21"/>
  <c r="M254" i="21"/>
  <c r="BP257" i="21"/>
  <c r="M259" i="21"/>
  <c r="BP259" i="21"/>
  <c r="AT260" i="21"/>
  <c r="M260" i="21"/>
  <c r="M262" i="21"/>
  <c r="BP262" i="21"/>
  <c r="I266" i="8"/>
  <c r="AT282" i="21"/>
  <c r="M282" i="21"/>
  <c r="M283" i="21"/>
  <c r="BP283" i="21"/>
  <c r="AT283" i="21"/>
  <c r="I284" i="8"/>
  <c r="BP286" i="21"/>
  <c r="AT286" i="21"/>
  <c r="I287" i="8"/>
  <c r="I288" i="8"/>
  <c r="M290" i="21"/>
  <c r="BP290" i="21"/>
  <c r="AT290" i="21"/>
  <c r="M294" i="21"/>
  <c r="BP294" i="21"/>
  <c r="I295" i="8"/>
  <c r="I296" i="8"/>
  <c r="AT298" i="21"/>
  <c r="M298" i="21"/>
  <c r="M299" i="21"/>
  <c r="BP299" i="21"/>
  <c r="I300" i="8"/>
  <c r="BP302" i="21"/>
  <c r="AT302" i="21"/>
  <c r="BP317" i="21"/>
  <c r="BP318" i="21"/>
  <c r="AT318" i="21"/>
  <c r="AT319" i="21"/>
  <c r="I320" i="8"/>
  <c r="M321" i="21"/>
  <c r="M322" i="21"/>
  <c r="BP322" i="21"/>
  <c r="AT322" i="21"/>
  <c r="M323" i="21"/>
  <c r="BP323" i="21"/>
  <c r="BP324" i="21"/>
  <c r="AT324" i="21"/>
  <c r="M326" i="21"/>
  <c r="BP326" i="21"/>
  <c r="AT329" i="21"/>
  <c r="AT330" i="21"/>
  <c r="M330" i="21"/>
  <c r="M331" i="21"/>
  <c r="BP331" i="21"/>
  <c r="M332" i="21"/>
  <c r="BP332" i="21"/>
  <c r="AT332" i="21"/>
  <c r="BP333" i="21"/>
  <c r="BP334" i="21"/>
  <c r="AT334" i="21"/>
  <c r="BP335" i="21"/>
  <c r="AT335" i="21"/>
  <c r="I336" i="8"/>
  <c r="M337" i="21"/>
  <c r="BP337" i="21"/>
  <c r="AT337" i="21"/>
  <c r="M338" i="21"/>
  <c r="BP338" i="21"/>
  <c r="AT338" i="21"/>
  <c r="M341" i="21"/>
  <c r="BP341" i="21"/>
  <c r="M342" i="21"/>
  <c r="BP342" i="21"/>
  <c r="AT343" i="21"/>
  <c r="I344" i="8"/>
  <c r="AT345" i="21"/>
  <c r="M345" i="21"/>
  <c r="AT346" i="21"/>
  <c r="M346" i="21"/>
  <c r="BP347" i="21"/>
  <c r="AT347" i="21"/>
  <c r="BP348" i="21"/>
  <c r="AT348" i="21"/>
  <c r="BP349" i="21"/>
  <c r="AT349" i="21"/>
  <c r="M350" i="21"/>
  <c r="AT350" i="21"/>
  <c r="M353" i="21"/>
  <c r="BP353" i="21"/>
  <c r="AT353" i="21"/>
  <c r="M354" i="21"/>
  <c r="BP354" i="21"/>
  <c r="AT354" i="21"/>
  <c r="M355" i="21"/>
  <c r="BP355" i="21"/>
  <c r="AT355" i="21"/>
  <c r="M356" i="21"/>
  <c r="BP356" i="21"/>
  <c r="AT356" i="21"/>
  <c r="M357" i="21"/>
  <c r="BP357" i="21"/>
  <c r="M358" i="21"/>
  <c r="BP358" i="21"/>
  <c r="AT359" i="21"/>
  <c r="I360" i="8"/>
  <c r="AT361" i="21"/>
  <c r="M361" i="21"/>
  <c r="AT362" i="21"/>
  <c r="M362" i="21"/>
  <c r="BP365" i="21"/>
  <c r="AT365" i="21"/>
  <c r="BP366" i="21"/>
  <c r="AT366" i="21"/>
  <c r="BP367" i="21"/>
  <c r="AT367" i="21"/>
  <c r="I368" i="8"/>
  <c r="M369" i="21"/>
  <c r="BP369" i="21"/>
  <c r="AT369" i="21"/>
  <c r="M370" i="21"/>
  <c r="BP370" i="21"/>
  <c r="AT370" i="21"/>
  <c r="M371" i="21"/>
  <c r="BP371" i="21"/>
  <c r="AT371" i="21"/>
  <c r="BP372" i="21"/>
  <c r="AT372" i="21"/>
  <c r="M373" i="21"/>
  <c r="BP373" i="21"/>
  <c r="M374" i="21"/>
  <c r="BP374" i="21"/>
  <c r="AT377" i="21"/>
  <c r="M377" i="21"/>
  <c r="AT378" i="21"/>
  <c r="M378" i="21"/>
  <c r="M379" i="21"/>
  <c r="BP379" i="21"/>
  <c r="AT380" i="21"/>
  <c r="M380" i="21"/>
  <c r="BP381" i="21"/>
  <c r="AT381" i="21"/>
  <c r="BP382" i="21"/>
  <c r="AT382" i="21"/>
  <c r="BP383" i="21"/>
  <c r="AT383" i="21"/>
  <c r="I384" i="8"/>
  <c r="M385" i="21"/>
  <c r="BP385" i="21"/>
  <c r="AT385" i="21"/>
  <c r="M386" i="21"/>
  <c r="BP386" i="21"/>
  <c r="AT386" i="21"/>
  <c r="M389" i="21"/>
  <c r="BP389" i="21"/>
  <c r="M390" i="21"/>
  <c r="BP390" i="21"/>
  <c r="AT391" i="21"/>
  <c r="I392" i="8"/>
  <c r="AT393" i="21"/>
  <c r="M393" i="21"/>
  <c r="AT394" i="21"/>
  <c r="M394" i="21"/>
  <c r="BP395" i="21"/>
  <c r="AT395" i="21"/>
  <c r="M396" i="21"/>
  <c r="BP396" i="21"/>
  <c r="BP397" i="21"/>
  <c r="AT397" i="21"/>
  <c r="BP398" i="21"/>
  <c r="AT398" i="21"/>
  <c r="M401" i="21"/>
  <c r="BP401" i="21"/>
  <c r="AT401" i="21"/>
  <c r="M402" i="21"/>
  <c r="BP402" i="21"/>
  <c r="AT402" i="21"/>
  <c r="M403" i="21"/>
  <c r="BP403" i="21"/>
  <c r="AT403" i="21"/>
  <c r="M404" i="21"/>
  <c r="BP404" i="21"/>
  <c r="AT404" i="21"/>
  <c r="M405" i="21"/>
  <c r="BP405" i="21"/>
  <c r="M406" i="21"/>
  <c r="BP406" i="21"/>
  <c r="AT407" i="21"/>
  <c r="I408" i="8"/>
  <c r="AT409" i="21"/>
  <c r="M409" i="21"/>
  <c r="AT410" i="21"/>
  <c r="M410" i="21"/>
  <c r="BP413" i="21"/>
  <c r="AT413" i="21"/>
  <c r="I414" i="8"/>
  <c r="BP415" i="21"/>
  <c r="AT415" i="21"/>
  <c r="I416" i="8"/>
  <c r="M417" i="21"/>
  <c r="BP417" i="21"/>
  <c r="AT417" i="21"/>
  <c r="I418" i="8"/>
  <c r="AT419" i="21"/>
  <c r="M419" i="21"/>
  <c r="BP420" i="21"/>
  <c r="AT420" i="21"/>
  <c r="M421" i="21"/>
  <c r="BP421" i="21"/>
  <c r="M422" i="21"/>
  <c r="BP422" i="21"/>
  <c r="AT425" i="21"/>
  <c r="M425" i="21"/>
  <c r="AT426" i="21"/>
  <c r="M426" i="21"/>
  <c r="AT427" i="21"/>
  <c r="I428" i="8"/>
  <c r="BP429" i="21"/>
  <c r="AT429" i="21"/>
  <c r="BP430" i="21"/>
  <c r="AT430" i="21"/>
  <c r="M431" i="21"/>
  <c r="AT431" i="21"/>
  <c r="AT432" i="21"/>
  <c r="M433" i="21"/>
  <c r="BP433" i="21"/>
  <c r="AT433" i="21"/>
  <c r="I434" i="8"/>
  <c r="I439" i="8"/>
  <c r="I450" i="8"/>
  <c r="I452" i="8"/>
  <c r="I456" i="8"/>
  <c r="M557" i="21"/>
  <c r="BP557" i="21"/>
  <c r="AT557" i="21"/>
  <c r="BP558" i="21"/>
  <c r="AT558" i="21"/>
  <c r="M559" i="21"/>
  <c r="BP559" i="21"/>
  <c r="AT559" i="21"/>
  <c r="AT560" i="21"/>
  <c r="M561" i="21"/>
  <c r="BP561" i="21"/>
  <c r="M562" i="21"/>
  <c r="BP562" i="21"/>
  <c r="AT562" i="21"/>
  <c r="AT563" i="21"/>
  <c r="I564" i="8"/>
  <c r="AT565" i="21"/>
  <c r="M565" i="21"/>
  <c r="M566" i="21"/>
  <c r="BP566" i="21"/>
  <c r="AT581" i="21"/>
  <c r="M581" i="21"/>
  <c r="M582" i="21"/>
  <c r="BP582" i="21"/>
  <c r="I583" i="8"/>
  <c r="AT584" i="21"/>
  <c r="BP585" i="21"/>
  <c r="AT585" i="21"/>
  <c r="AT586" i="21"/>
  <c r="M586" i="21"/>
  <c r="I587" i="8"/>
  <c r="I588" i="8"/>
  <c r="M589" i="21"/>
  <c r="BP589" i="21"/>
  <c r="AT589" i="21"/>
  <c r="BP590" i="21"/>
  <c r="AT590" i="21"/>
  <c r="M593" i="21"/>
  <c r="BP593" i="21"/>
  <c r="M594" i="21"/>
  <c r="BP594" i="21"/>
  <c r="AT594" i="21"/>
  <c r="M595" i="21"/>
  <c r="BP595" i="21"/>
  <c r="AT596" i="21"/>
  <c r="AT597" i="21"/>
  <c r="M597" i="21"/>
  <c r="M598" i="21"/>
  <c r="BP598" i="21"/>
  <c r="M599" i="21"/>
  <c r="BP599" i="21"/>
  <c r="I600" i="8"/>
  <c r="BP601" i="21"/>
  <c r="AT601" i="21"/>
  <c r="AT602" i="21"/>
  <c r="M602" i="21"/>
  <c r="M605" i="21"/>
  <c r="BP605" i="21"/>
  <c r="AT605" i="21"/>
  <c r="BP606" i="21"/>
  <c r="AT606" i="21"/>
  <c r="AT607" i="21"/>
  <c r="AT608" i="21"/>
  <c r="M609" i="21"/>
  <c r="BP609" i="21"/>
  <c r="M610" i="21"/>
  <c r="BP610" i="21"/>
  <c r="AT610" i="21"/>
  <c r="BP611" i="21"/>
  <c r="AT611" i="21"/>
  <c r="I612" i="8"/>
  <c r="AT613" i="21"/>
  <c r="M613" i="21"/>
  <c r="M614" i="21"/>
  <c r="BP614" i="21"/>
  <c r="BP617" i="21"/>
  <c r="AT617" i="21"/>
  <c r="AT618" i="21"/>
  <c r="M618" i="21"/>
  <c r="I619" i="8"/>
  <c r="AT620" i="21"/>
  <c r="M621" i="21"/>
  <c r="BP621" i="21"/>
  <c r="AT621" i="21"/>
  <c r="BP622" i="21"/>
  <c r="AT622" i="21"/>
  <c r="I623" i="8"/>
  <c r="I624" i="8"/>
  <c r="M625" i="21"/>
  <c r="BP625" i="21"/>
  <c r="M626" i="21"/>
  <c r="BP626" i="21"/>
  <c r="AT626" i="21"/>
  <c r="AT629" i="21"/>
  <c r="M629" i="21"/>
  <c r="M630" i="21"/>
  <c r="BP630" i="21"/>
  <c r="M631" i="21"/>
  <c r="BP631" i="21"/>
  <c r="AT632" i="21"/>
  <c r="BP633" i="21"/>
  <c r="AT633" i="21"/>
  <c r="AT634" i="21"/>
  <c r="M634" i="21"/>
  <c r="AT635" i="21"/>
  <c r="M635" i="21"/>
  <c r="I636" i="8"/>
  <c r="M637" i="21"/>
  <c r="BP637" i="21"/>
  <c r="AT637" i="21"/>
  <c r="BP638" i="21"/>
  <c r="AT638" i="21"/>
  <c r="M653" i="21"/>
  <c r="BP653" i="21"/>
  <c r="AT653" i="21"/>
  <c r="BP654" i="21"/>
  <c r="AT654" i="21"/>
  <c r="AT656" i="21"/>
  <c r="M657" i="21"/>
  <c r="BP657" i="21"/>
  <c r="M658" i="21"/>
  <c r="BP658" i="21"/>
  <c r="AT658" i="21"/>
  <c r="I659" i="8"/>
  <c r="AT660" i="21"/>
  <c r="AT661" i="21"/>
  <c r="M661" i="21"/>
  <c r="M662" i="21"/>
  <c r="BP662" i="21"/>
  <c r="AT677" i="21"/>
  <c r="M677" i="21"/>
  <c r="M678" i="21"/>
  <c r="BP678" i="21"/>
  <c r="M679" i="21"/>
  <c r="BP679" i="21"/>
  <c r="BP681" i="21"/>
  <c r="AT681" i="21"/>
  <c r="AT682" i="21"/>
  <c r="M682" i="21"/>
  <c r="I683" i="8"/>
  <c r="I684" i="8"/>
  <c r="M685" i="21"/>
  <c r="BP685" i="21"/>
  <c r="AT685" i="21"/>
  <c r="BP686" i="21"/>
  <c r="AT686" i="21"/>
  <c r="M689" i="21"/>
  <c r="BP689" i="21"/>
  <c r="M690" i="21"/>
  <c r="BP690" i="21"/>
  <c r="AT690" i="21"/>
  <c r="AT691" i="21"/>
  <c r="I692" i="8"/>
  <c r="AT693" i="21"/>
  <c r="M693" i="21"/>
  <c r="M694" i="21"/>
  <c r="BP694" i="21"/>
  <c r="I695" i="8"/>
  <c r="AT696" i="21"/>
  <c r="BP697" i="21"/>
  <c r="AT697" i="21"/>
  <c r="AT698" i="21"/>
  <c r="M698" i="21"/>
  <c r="M701" i="21"/>
  <c r="BP701" i="21"/>
  <c r="AT701" i="21"/>
  <c r="BP702" i="21"/>
  <c r="AT702" i="21"/>
  <c r="M703" i="21"/>
  <c r="BP703" i="21"/>
  <c r="AT703" i="21"/>
  <c r="I704" i="8"/>
  <c r="M705" i="21"/>
  <c r="BP705" i="21"/>
  <c r="M706" i="21"/>
  <c r="BP706" i="21"/>
  <c r="AT706" i="21"/>
  <c r="I708" i="8"/>
  <c r="AT709" i="21"/>
  <c r="M709" i="21"/>
  <c r="M710" i="21"/>
  <c r="BP710" i="21"/>
  <c r="AT725" i="21"/>
  <c r="M725" i="21"/>
  <c r="M726" i="21"/>
  <c r="BP726" i="21"/>
  <c r="BP727" i="21"/>
  <c r="AT727" i="21"/>
  <c r="AT728" i="21"/>
  <c r="BP729" i="21"/>
  <c r="AT729" i="21"/>
  <c r="AT730" i="21"/>
  <c r="M730" i="21"/>
  <c r="I731" i="8"/>
  <c r="M733" i="21"/>
  <c r="BP733" i="21"/>
  <c r="AT733" i="21"/>
  <c r="BP734" i="21"/>
  <c r="AT734" i="21"/>
  <c r="M737" i="21"/>
  <c r="BP737" i="21"/>
  <c r="M738" i="21"/>
  <c r="BP738" i="21"/>
  <c r="AT738" i="21"/>
  <c r="M739" i="21"/>
  <c r="BP739" i="21"/>
  <c r="AT741" i="21"/>
  <c r="M741" i="21"/>
  <c r="M742" i="21"/>
  <c r="BP742" i="21"/>
  <c r="I744" i="8"/>
  <c r="BP745" i="21"/>
  <c r="AT745" i="21"/>
  <c r="AT746" i="21"/>
  <c r="M746" i="21"/>
  <c r="M749" i="21"/>
  <c r="BP749" i="21"/>
  <c r="AT749" i="21"/>
  <c r="BP750" i="21"/>
  <c r="AT750" i="21"/>
  <c r="AT751" i="21"/>
  <c r="M751" i="21"/>
  <c r="I752" i="8"/>
  <c r="M753" i="21"/>
  <c r="BP753" i="21"/>
  <c r="M754" i="21"/>
  <c r="BP754" i="21"/>
  <c r="AT754" i="21"/>
  <c r="AT755" i="21"/>
  <c r="I756" i="8"/>
  <c r="AT757" i="21"/>
  <c r="M757" i="21"/>
  <c r="M758" i="21"/>
  <c r="BP758" i="21"/>
  <c r="AT773" i="21"/>
  <c r="M773" i="21"/>
  <c r="M774" i="21"/>
  <c r="BP774" i="21"/>
  <c r="M775" i="21"/>
  <c r="BP775" i="21"/>
  <c r="AT776" i="21"/>
  <c r="BP777" i="21"/>
  <c r="AT777" i="21"/>
  <c r="AT778" i="21"/>
  <c r="M778" i="21"/>
  <c r="I779" i="8"/>
  <c r="AT780" i="21"/>
  <c r="M781" i="21"/>
  <c r="BP781" i="21"/>
  <c r="AT781" i="21"/>
  <c r="BP782" i="21"/>
  <c r="AT782" i="21"/>
  <c r="M785" i="21"/>
  <c r="BP785" i="21"/>
  <c r="M786" i="21"/>
  <c r="BP786" i="21"/>
  <c r="AT786" i="21"/>
  <c r="BP787" i="21"/>
  <c r="AT787" i="21"/>
  <c r="AT788" i="21"/>
  <c r="AT789" i="21"/>
  <c r="M789" i="21"/>
  <c r="BP790" i="21"/>
  <c r="M790" i="21"/>
  <c r="AT791" i="21"/>
  <c r="I792" i="8"/>
  <c r="BP793" i="21"/>
  <c r="AT793" i="21"/>
  <c r="AT794" i="21"/>
  <c r="M794" i="21"/>
  <c r="M797" i="21"/>
  <c r="BP797" i="21"/>
  <c r="AT797" i="21"/>
  <c r="BP798" i="21"/>
  <c r="AT798" i="21"/>
  <c r="M799" i="21"/>
  <c r="BP799" i="21"/>
  <c r="M800" i="21"/>
  <c r="BP800" i="21"/>
  <c r="M801" i="21"/>
  <c r="BP801" i="21"/>
  <c r="M802" i="21"/>
  <c r="BP802" i="21"/>
  <c r="AT802" i="21"/>
  <c r="AT803" i="21"/>
  <c r="I804" i="8"/>
  <c r="AT805" i="21"/>
  <c r="M805" i="21"/>
  <c r="M806" i="21"/>
  <c r="BP806" i="21"/>
  <c r="BP809" i="21"/>
  <c r="AT809" i="21"/>
  <c r="AT810" i="21"/>
  <c r="M810" i="21"/>
  <c r="AT811" i="21"/>
  <c r="I812" i="8"/>
  <c r="M813" i="21"/>
  <c r="BP813" i="21"/>
  <c r="AT813" i="21"/>
  <c r="BP814" i="21"/>
  <c r="AT814" i="21"/>
  <c r="AT815" i="21"/>
  <c r="I816" i="8"/>
  <c r="M817" i="21"/>
  <c r="BP817" i="21"/>
  <c r="M818" i="21"/>
  <c r="BP818" i="21"/>
  <c r="AT818" i="21"/>
  <c r="AT833" i="21"/>
  <c r="M833" i="21"/>
  <c r="M834" i="21"/>
  <c r="BP834" i="21"/>
  <c r="I835" i="8"/>
  <c r="BP837" i="21"/>
  <c r="AT837" i="21"/>
  <c r="AT838" i="21"/>
  <c r="M838" i="21"/>
  <c r="M839" i="21"/>
  <c r="BP839" i="21"/>
  <c r="AT839" i="21"/>
  <c r="AT840" i="21"/>
  <c r="M841" i="21"/>
  <c r="BP841" i="21"/>
  <c r="AT841" i="21"/>
  <c r="BP842" i="21"/>
  <c r="AT842" i="21"/>
  <c r="M869" i="21"/>
  <c r="BP869" i="21"/>
  <c r="AT869" i="21"/>
  <c r="AT870" i="21"/>
  <c r="M870" i="21"/>
  <c r="I872" i="8"/>
  <c r="M873" i="21"/>
  <c r="BP873" i="21"/>
  <c r="BP874" i="21"/>
  <c r="AT874" i="21"/>
  <c r="I875" i="8"/>
  <c r="M876" i="21"/>
  <c r="BP876" i="21"/>
  <c r="AT876" i="21"/>
  <c r="AT877" i="21"/>
  <c r="M877" i="21"/>
  <c r="M878" i="21"/>
  <c r="BP878" i="21"/>
  <c r="AT878" i="21"/>
  <c r="BP881" i="21"/>
  <c r="AT881" i="21"/>
  <c r="M882" i="21"/>
  <c r="BP882" i="21"/>
  <c r="I883" i="8"/>
  <c r="I884" i="8"/>
  <c r="M885" i="21"/>
  <c r="BP885" i="21"/>
  <c r="AT885" i="21"/>
  <c r="AT886" i="21"/>
  <c r="M886" i="21"/>
  <c r="BP887" i="21"/>
  <c r="AT887" i="21"/>
  <c r="I888" i="8"/>
  <c r="M889" i="21"/>
  <c r="BP889" i="21"/>
  <c r="BP890" i="21"/>
  <c r="AT890" i="21"/>
  <c r="AT893" i="21"/>
  <c r="M893" i="21"/>
  <c r="M894" i="21"/>
  <c r="BP894" i="21"/>
  <c r="AT894" i="21"/>
  <c r="AT895" i="21"/>
  <c r="I896" i="8"/>
  <c r="BP897" i="21"/>
  <c r="AT897" i="21"/>
  <c r="M898" i="21"/>
  <c r="BP898" i="21"/>
  <c r="I899" i="8"/>
  <c r="AT900" i="21"/>
  <c r="M900" i="21"/>
  <c r="M901" i="21"/>
  <c r="BP901" i="21"/>
  <c r="AT901" i="21"/>
  <c r="AT902" i="21"/>
  <c r="M902" i="21"/>
  <c r="M917" i="21"/>
  <c r="BP917" i="21"/>
  <c r="AT917" i="21"/>
  <c r="AT918" i="21"/>
  <c r="M918" i="21"/>
  <c r="BP919" i="21"/>
  <c r="AT919" i="21"/>
  <c r="I920" i="8"/>
  <c r="M921" i="21"/>
  <c r="BP921" i="21"/>
  <c r="BP922" i="21"/>
  <c r="AT922" i="21"/>
  <c r="I924" i="8"/>
  <c r="AT925" i="21"/>
  <c r="M925" i="21"/>
  <c r="M926" i="21"/>
  <c r="BP926" i="21"/>
  <c r="AT926" i="21"/>
  <c r="BP929" i="21"/>
  <c r="AT929" i="21"/>
  <c r="M930" i="21"/>
  <c r="BP930" i="21"/>
  <c r="AT931" i="21"/>
  <c r="I932" i="8"/>
  <c r="M933" i="21"/>
  <c r="BP933" i="21"/>
  <c r="AT933" i="21"/>
  <c r="AT934" i="21"/>
  <c r="M934" i="21"/>
  <c r="M935" i="21"/>
  <c r="BP935" i="21"/>
  <c r="M936" i="21"/>
  <c r="BP936" i="21"/>
  <c r="AT936" i="21"/>
  <c r="M937" i="21"/>
  <c r="BP937" i="21"/>
  <c r="BP938" i="21"/>
  <c r="AT938" i="21"/>
  <c r="AT941" i="21"/>
  <c r="M941" i="21"/>
  <c r="BP942" i="21"/>
  <c r="M942" i="21"/>
  <c r="AT942" i="21"/>
  <c r="AT943" i="21"/>
  <c r="M943" i="21"/>
  <c r="I944" i="8"/>
  <c r="BP945" i="21"/>
  <c r="AT945" i="21"/>
  <c r="M946" i="21"/>
  <c r="BP946" i="21"/>
  <c r="M947" i="21"/>
  <c r="BP947" i="21"/>
  <c r="AT947" i="21"/>
  <c r="BP948" i="21"/>
  <c r="AT948" i="21"/>
  <c r="M949" i="21"/>
  <c r="BP949" i="21"/>
  <c r="AT949" i="21"/>
  <c r="AT950" i="21"/>
  <c r="M950" i="21"/>
  <c r="M965" i="21"/>
  <c r="BP965" i="21"/>
  <c r="AT965" i="21"/>
  <c r="M966" i="21"/>
  <c r="BP966" i="21"/>
  <c r="M967" i="21"/>
  <c r="BP967" i="21"/>
  <c r="AT967" i="21"/>
  <c r="M968" i="21"/>
  <c r="BP968" i="21"/>
  <c r="M969" i="21"/>
  <c r="BP969" i="21"/>
  <c r="AT970" i="21"/>
  <c r="M970" i="21"/>
  <c r="I971" i="8"/>
  <c r="AT972" i="21"/>
  <c r="M972" i="21"/>
  <c r="AT973" i="21"/>
  <c r="M973" i="21"/>
  <c r="BP974" i="21"/>
  <c r="AT974" i="21"/>
  <c r="BP977" i="21"/>
  <c r="AT977" i="21"/>
  <c r="AT979" i="21"/>
  <c r="BP980" i="21"/>
  <c r="AT980" i="21"/>
  <c r="M981" i="21"/>
  <c r="BP981" i="21"/>
  <c r="AT981" i="21"/>
  <c r="M982" i="21"/>
  <c r="BP982" i="21"/>
  <c r="AT982" i="21"/>
  <c r="I983" i="8"/>
  <c r="AT984" i="21"/>
  <c r="M984" i="21"/>
  <c r="M985" i="21"/>
  <c r="BP985" i="21"/>
  <c r="M986" i="21"/>
  <c r="BP986" i="21"/>
  <c r="AT989" i="21"/>
  <c r="M989" i="21"/>
  <c r="AT990" i="21"/>
  <c r="BP990" i="21"/>
  <c r="AT991" i="21"/>
  <c r="M992" i="21"/>
  <c r="BP992" i="21"/>
  <c r="AT992" i="21"/>
  <c r="BP993" i="21"/>
  <c r="AT993" i="21"/>
  <c r="BP994" i="21"/>
  <c r="AT994" i="21"/>
  <c r="I995" i="8"/>
  <c r="BP996" i="21"/>
  <c r="AT996" i="21"/>
  <c r="M997" i="21"/>
  <c r="BP997" i="21"/>
  <c r="AT997" i="21"/>
  <c r="M998" i="21"/>
  <c r="BP998" i="21"/>
  <c r="AT998" i="21"/>
  <c r="M1001" i="21"/>
  <c r="BP1001" i="21"/>
  <c r="M1002" i="21"/>
  <c r="BP1002" i="21"/>
  <c r="I1003" i="8"/>
  <c r="M1004" i="21"/>
  <c r="BP1004" i="21"/>
  <c r="AT1004" i="21"/>
  <c r="AT1005" i="21"/>
  <c r="M1005" i="21"/>
  <c r="AT1006" i="21"/>
  <c r="M1006" i="21"/>
  <c r="I1007" i="8"/>
  <c r="M1008" i="21"/>
  <c r="BP1008" i="21"/>
  <c r="BP1009" i="21"/>
  <c r="AT1009" i="21"/>
  <c r="BP1010" i="21"/>
  <c r="AT1010" i="21"/>
  <c r="M1013" i="21"/>
  <c r="BP1013" i="21"/>
  <c r="AT1013" i="21"/>
  <c r="M1014" i="21"/>
  <c r="BP1014" i="21"/>
  <c r="AT1014" i="21"/>
  <c r="M1015" i="21"/>
  <c r="BP1015" i="21"/>
  <c r="AT1016" i="21"/>
  <c r="M1016" i="21"/>
  <c r="M1017" i="21"/>
  <c r="BP1017" i="21"/>
  <c r="M1018" i="21"/>
  <c r="BP1018" i="21"/>
  <c r="I1019" i="8"/>
  <c r="M1020" i="21"/>
  <c r="BP1020" i="21"/>
  <c r="AT1020" i="21"/>
  <c r="AT1021" i="21"/>
  <c r="M1021" i="21"/>
  <c r="AT1022" i="21"/>
  <c r="M1022" i="21"/>
  <c r="AT1049" i="21"/>
  <c r="BP1049" i="21"/>
  <c r="AT1050" i="21"/>
  <c r="M1050" i="21"/>
  <c r="M1051" i="21"/>
  <c r="BP1051" i="21"/>
  <c r="AT1051" i="21"/>
  <c r="M1052" i="21"/>
  <c r="BP1052" i="21"/>
  <c r="BP1053" i="21"/>
  <c r="AT1053" i="21"/>
  <c r="BP1054" i="21"/>
  <c r="AT1054" i="21"/>
  <c r="M1055" i="21"/>
  <c r="BP1055" i="21"/>
  <c r="AT1055" i="21"/>
  <c r="BP1056" i="21"/>
  <c r="AT1056" i="21"/>
  <c r="M1057" i="21"/>
  <c r="BP1057" i="21"/>
  <c r="AT1057" i="21"/>
  <c r="M1058" i="21"/>
  <c r="BP1058" i="21"/>
  <c r="AT1058" i="21"/>
  <c r="M1073" i="21"/>
  <c r="BP1073" i="21"/>
  <c r="M1074" i="21"/>
  <c r="BP1074" i="21"/>
  <c r="M1075" i="21"/>
  <c r="BP1075" i="21"/>
  <c r="M1076" i="21"/>
  <c r="BP1076" i="21"/>
  <c r="AT1076" i="21"/>
  <c r="AT1077" i="21"/>
  <c r="M1077" i="21"/>
  <c r="AT1078" i="21"/>
  <c r="M1078" i="21"/>
  <c r="AT1079" i="21"/>
  <c r="M1079" i="21"/>
  <c r="BP1080" i="21"/>
  <c r="AT1080" i="21"/>
  <c r="BP1081" i="21"/>
  <c r="AT1081" i="21"/>
  <c r="BP1082" i="21"/>
  <c r="AT1082" i="21"/>
  <c r="BP1097" i="21"/>
  <c r="AT1097" i="21"/>
  <c r="BP1098" i="21"/>
  <c r="AT1098" i="21"/>
  <c r="M1099" i="21"/>
  <c r="BP1099" i="21"/>
  <c r="AT1099" i="21"/>
  <c r="M1100" i="21"/>
  <c r="BP1100" i="21"/>
  <c r="M1101" i="21"/>
  <c r="BP1101" i="21"/>
  <c r="AT1101" i="21"/>
  <c r="M1102" i="21"/>
  <c r="BP1102" i="21"/>
  <c r="AT1102" i="21"/>
  <c r="M1103" i="21"/>
  <c r="BP1103" i="21"/>
  <c r="BP1104" i="21"/>
  <c r="AT1104" i="21"/>
  <c r="M1105" i="21"/>
  <c r="BP1105" i="21"/>
  <c r="M1106" i="21"/>
  <c r="BP1106" i="21"/>
  <c r="AT1109" i="21"/>
  <c r="M1109" i="21"/>
  <c r="AT1110" i="21"/>
  <c r="M1110" i="21"/>
  <c r="AT1111" i="21"/>
  <c r="M1111" i="21"/>
  <c r="M1112" i="21"/>
  <c r="BP1112" i="21"/>
  <c r="AT1112" i="21"/>
  <c r="BP1113" i="21"/>
  <c r="AT1113" i="21"/>
  <c r="BP1114" i="21"/>
  <c r="AT1114" i="21"/>
  <c r="AT1115" i="21"/>
  <c r="M1115" i="21"/>
  <c r="AT1116" i="21"/>
  <c r="M1116" i="21"/>
  <c r="M1117" i="21"/>
  <c r="BP1117" i="21"/>
  <c r="AT1117" i="21"/>
  <c r="M1118" i="21"/>
  <c r="BP1118" i="21"/>
  <c r="AT1118" i="21"/>
  <c r="M1121" i="21"/>
  <c r="BP1121" i="21"/>
  <c r="M1122" i="21"/>
  <c r="BP1122" i="21"/>
  <c r="AT1123" i="21"/>
  <c r="BP1123" i="21"/>
  <c r="M1124" i="21"/>
  <c r="BP1124" i="21"/>
  <c r="AT1125" i="21"/>
  <c r="M1125" i="21"/>
  <c r="AT1126" i="21"/>
  <c r="M1126" i="21"/>
  <c r="M1127" i="21"/>
  <c r="BP1127" i="21"/>
  <c r="AT1127" i="21"/>
  <c r="M1128" i="21"/>
  <c r="BP1128" i="21"/>
  <c r="AT1128" i="21"/>
  <c r="BP1129" i="21"/>
  <c r="AT1129" i="21"/>
  <c r="BP1130" i="21"/>
  <c r="AT1130" i="21"/>
  <c r="M1133" i="21"/>
  <c r="BP1133" i="21"/>
  <c r="AT1133" i="21"/>
  <c r="M1134" i="21"/>
  <c r="BP1134" i="21"/>
  <c r="AT1134" i="21"/>
  <c r="M1135" i="21"/>
  <c r="BP1135" i="21"/>
  <c r="AT1136" i="21"/>
  <c r="M1136" i="21"/>
  <c r="M1137" i="21"/>
  <c r="BP1137" i="21"/>
  <c r="M1138" i="21"/>
  <c r="BP1138" i="21"/>
  <c r="M1139" i="21"/>
  <c r="BP1139" i="21"/>
  <c r="M1140" i="21"/>
  <c r="BP1140" i="21"/>
  <c r="AT1141" i="21"/>
  <c r="M1141" i="21"/>
  <c r="AT1142" i="21"/>
  <c r="BP1142" i="21"/>
  <c r="AT317" i="21"/>
  <c r="M329" i="21"/>
  <c r="BP345" i="21"/>
  <c r="M365" i="21"/>
  <c r="AT389" i="21"/>
  <c r="BP409" i="21"/>
  <c r="M429" i="21"/>
  <c r="BP597" i="21"/>
  <c r="M617" i="21"/>
  <c r="BP661" i="21"/>
  <c r="M681" i="21"/>
  <c r="AT705" i="21"/>
  <c r="BP725" i="21"/>
  <c r="M745" i="21"/>
  <c r="BP789" i="21"/>
  <c r="M809" i="21"/>
  <c r="BP877" i="21"/>
  <c r="M897" i="21"/>
  <c r="AT921" i="21"/>
  <c r="BP941" i="21"/>
  <c r="AT985" i="21"/>
  <c r="BP1005" i="21"/>
  <c r="AT1073" i="21"/>
  <c r="M1113" i="21"/>
  <c r="AT1137" i="21"/>
  <c r="M367" i="21"/>
  <c r="AT595" i="21"/>
  <c r="BP635" i="21"/>
  <c r="BP751" i="21"/>
  <c r="AT871" i="21"/>
  <c r="AT1015" i="21"/>
  <c r="BP1079" i="21"/>
  <c r="AT36" i="21"/>
  <c r="BP84" i="21"/>
  <c r="AT212" i="21"/>
  <c r="BP260" i="21"/>
  <c r="AT968" i="21"/>
  <c r="BP1116" i="21"/>
  <c r="BP86" i="21"/>
  <c r="M142" i="21"/>
  <c r="AT166" i="21"/>
  <c r="M206" i="21"/>
  <c r="AT230" i="21"/>
  <c r="AT262" i="21"/>
  <c r="BP282" i="21"/>
  <c r="M302" i="21"/>
  <c r="AT326" i="21"/>
  <c r="BP346" i="21"/>
  <c r="M366" i="21"/>
  <c r="AT390" i="21"/>
  <c r="BP410" i="21"/>
  <c r="M430" i="21"/>
  <c r="M558" i="21"/>
  <c r="AT582" i="21"/>
  <c r="BP602" i="21"/>
  <c r="M622" i="21"/>
  <c r="M686" i="21"/>
  <c r="AT710" i="21"/>
  <c r="BP730" i="21"/>
  <c r="M750" i="21"/>
  <c r="AT774" i="21"/>
  <c r="BP794" i="21"/>
  <c r="M814" i="21"/>
  <c r="BP886" i="21"/>
  <c r="AT930" i="21"/>
  <c r="BP950" i="21"/>
  <c r="M974" i="21"/>
  <c r="AT1002" i="21"/>
  <c r="BP1022" i="21"/>
  <c r="M1054" i="21"/>
  <c r="BP1110" i="21"/>
  <c r="M1130" i="21"/>
  <c r="AT92" i="21"/>
  <c r="AT800" i="21"/>
  <c r="M980" i="21"/>
  <c r="AT1052" i="21"/>
  <c r="M91" i="21"/>
  <c r="BP187" i="21"/>
  <c r="AT299" i="21"/>
  <c r="M383" i="21"/>
  <c r="BP431" i="21"/>
  <c r="AT631" i="21"/>
  <c r="AT923" i="21"/>
  <c r="AT1075" i="21"/>
  <c r="BP1115" i="21"/>
  <c r="BP164" i="21"/>
  <c r="AT732" i="21"/>
  <c r="M1104" i="21"/>
  <c r="BP93" i="21"/>
  <c r="A93" i="12"/>
  <c r="D93" i="13"/>
  <c r="AR93" i="21"/>
  <c r="BN93" i="21"/>
  <c r="M93" i="21"/>
  <c r="AR94" i="21"/>
  <c r="BN89" i="21"/>
  <c r="BN302" i="21"/>
  <c r="A938" i="9"/>
  <c r="D938" i="13"/>
  <c r="K938" i="21"/>
  <c r="H219" i="13"/>
  <c r="H220" i="13"/>
  <c r="K227" i="21"/>
  <c r="J227" i="18"/>
  <c r="G220" i="13"/>
  <c r="BN227" i="21"/>
  <c r="F220" i="13"/>
  <c r="A227" i="9"/>
  <c r="D227" i="13"/>
  <c r="AR566" i="21"/>
  <c r="D566" i="13"/>
  <c r="A566" i="13" s="1"/>
  <c r="F556" i="13"/>
  <c r="I264" i="8"/>
  <c r="F46" i="13"/>
  <c r="K58" i="21"/>
  <c r="F41" i="13"/>
  <c r="F52" i="13"/>
  <c r="G17" i="9"/>
  <c r="AC17" i="21" s="1"/>
  <c r="BN290" i="21"/>
  <c r="F280" i="13"/>
  <c r="H1043" i="13"/>
  <c r="G1043" i="13"/>
  <c r="G1043" i="7"/>
  <c r="BD1043" i="21" s="1"/>
  <c r="F1043" i="13"/>
  <c r="AR1055" i="21"/>
  <c r="E1043" i="13"/>
  <c r="E1043" i="7"/>
  <c r="W1043" i="21" s="1"/>
  <c r="BN1055" i="21"/>
  <c r="K1055" i="21"/>
  <c r="H1048" i="13"/>
  <c r="H1038" i="13"/>
  <c r="AR1050" i="21"/>
  <c r="AR606" i="21"/>
  <c r="K606" i="21"/>
  <c r="J263" i="8"/>
  <c r="I263" i="8"/>
  <c r="M257" i="21"/>
  <c r="AT257" i="21"/>
  <c r="H939" i="13"/>
  <c r="H940" i="13"/>
  <c r="K946" i="21"/>
  <c r="A946" i="9"/>
  <c r="D946" i="13"/>
  <c r="E940" i="13"/>
  <c r="H880" i="13"/>
  <c r="F772" i="13"/>
  <c r="BN778" i="21"/>
  <c r="K778" i="21"/>
  <c r="E772" i="13"/>
  <c r="A778" i="9"/>
  <c r="AR778" i="21"/>
  <c r="AR562" i="21"/>
  <c r="D558" i="13"/>
  <c r="BN418" i="21"/>
  <c r="E311" i="13"/>
  <c r="E311" i="7"/>
  <c r="W311" i="21" s="1"/>
  <c r="E376" i="13"/>
  <c r="I383" i="18"/>
  <c r="BN383" i="21"/>
  <c r="E364" i="13"/>
  <c r="BN370" i="21"/>
  <c r="F340" i="13"/>
  <c r="A538" i="9"/>
  <c r="H460" i="13"/>
  <c r="G460" i="13"/>
  <c r="F460" i="13"/>
  <c r="E460" i="13"/>
  <c r="H448" i="13"/>
  <c r="G448" i="13"/>
  <c r="F448" i="13"/>
  <c r="E448" i="13"/>
  <c r="A454" i="9"/>
  <c r="D454" i="13"/>
  <c r="A502" i="18" s="1"/>
  <c r="H306" i="13"/>
  <c r="H306" i="7"/>
  <c r="BZ306" i="21" s="1"/>
  <c r="H436" i="13"/>
  <c r="F436" i="13"/>
  <c r="F306" i="13"/>
  <c r="E436" i="13"/>
  <c r="A438" i="9"/>
  <c r="D438" i="13"/>
  <c r="E306" i="13"/>
  <c r="H423" i="13"/>
  <c r="H424" i="13"/>
  <c r="G424" i="13"/>
  <c r="K430" i="21"/>
  <c r="F424" i="13"/>
  <c r="E424" i="13"/>
  <c r="BN430" i="21"/>
  <c r="A430" i="9"/>
  <c r="D430" i="13"/>
  <c r="H411" i="13"/>
  <c r="H412" i="13"/>
  <c r="G412" i="13"/>
  <c r="F412" i="13"/>
  <c r="K418" i="21"/>
  <c r="AR418" i="21"/>
  <c r="E412" i="13"/>
  <c r="G400" i="13"/>
  <c r="F400" i="13"/>
  <c r="BN406" i="21"/>
  <c r="A406" i="9"/>
  <c r="D406" i="13"/>
  <c r="K406" i="21"/>
  <c r="E400" i="13"/>
  <c r="H388" i="13"/>
  <c r="K394" i="21"/>
  <c r="G388" i="13"/>
  <c r="F388" i="13"/>
  <c r="AR394" i="21"/>
  <c r="BN394" i="21"/>
  <c r="E388" i="13"/>
  <c r="H375" i="13"/>
  <c r="H376" i="13"/>
  <c r="H311" i="13"/>
  <c r="G311" i="13"/>
  <c r="G376" i="13"/>
  <c r="F376" i="13"/>
  <c r="F311" i="13"/>
  <c r="H364" i="13"/>
  <c r="K370" i="21"/>
  <c r="G364" i="13"/>
  <c r="F364" i="13"/>
  <c r="AR370" i="21"/>
  <c r="BN346" i="21"/>
  <c r="E340" i="13"/>
  <c r="H328" i="13"/>
  <c r="G328" i="13"/>
  <c r="K334" i="21"/>
  <c r="F328" i="13"/>
  <c r="AR334" i="21"/>
  <c r="A334" i="9"/>
  <c r="D334" i="13"/>
  <c r="E328" i="13"/>
  <c r="H310" i="13"/>
  <c r="H316" i="13"/>
  <c r="H310" i="7"/>
  <c r="G310" i="13"/>
  <c r="G316" i="13"/>
  <c r="BN322" i="21"/>
  <c r="F316" i="13"/>
  <c r="AR322" i="21"/>
  <c r="F310" i="13"/>
  <c r="K322" i="21"/>
  <c r="F310" i="7"/>
  <c r="AH310" i="21" s="1"/>
  <c r="E310" i="13"/>
  <c r="E316" i="13"/>
  <c r="E310" i="7"/>
  <c r="W310" i="21" s="1"/>
  <c r="H1000" i="13"/>
  <c r="E1000" i="13"/>
  <c r="AR1006" i="21"/>
  <c r="A1006" i="9"/>
  <c r="D1006" i="13"/>
  <c r="H555" i="13"/>
  <c r="H556" i="13"/>
  <c r="D562" i="13"/>
  <c r="A562" i="13" s="1"/>
  <c r="K562" i="21"/>
  <c r="E556" i="13"/>
  <c r="A562" i="9"/>
  <c r="H280" i="13"/>
  <c r="K286" i="21"/>
  <c r="AR286" i="21"/>
  <c r="F1132" i="13"/>
  <c r="E1132" i="13"/>
  <c r="K1134" i="21"/>
  <c r="AR1134" i="21"/>
  <c r="F1108" i="13"/>
  <c r="F1086" i="13"/>
  <c r="E1086" i="13"/>
  <c r="A1110" i="9"/>
  <c r="D1110" i="13"/>
  <c r="E1108" i="13"/>
  <c r="E1086" i="7"/>
  <c r="W1086" i="21" s="1"/>
  <c r="F1072" i="13"/>
  <c r="K1074" i="21"/>
  <c r="F1072" i="7"/>
  <c r="AH1072" i="21" s="1"/>
  <c r="F1038" i="13"/>
  <c r="F1038" i="7"/>
  <c r="AH1038" i="21" s="1"/>
  <c r="F1048" i="13"/>
  <c r="K1050" i="21"/>
  <c r="F1012" i="13"/>
  <c r="E1012" i="13"/>
  <c r="K994" i="21"/>
  <c r="AR994" i="21"/>
  <c r="BN994" i="21"/>
  <c r="A994" i="9"/>
  <c r="D994" i="13"/>
  <c r="F988" i="13"/>
  <c r="BN990" i="21"/>
  <c r="K990" i="21"/>
  <c r="AR990" i="21"/>
  <c r="E988" i="13"/>
  <c r="F959" i="13"/>
  <c r="F959" i="7"/>
  <c r="AH959" i="21" s="1"/>
  <c r="K983" i="21"/>
  <c r="AR983" i="21"/>
  <c r="F954" i="7"/>
  <c r="AH954" i="21" s="1"/>
  <c r="F958" i="13"/>
  <c r="F964" i="13"/>
  <c r="F958" i="7"/>
  <c r="AH958" i="21" s="1"/>
  <c r="E964" i="13"/>
  <c r="AR970" i="21"/>
  <c r="BN970" i="21"/>
  <c r="A970" i="9"/>
  <c r="D970" i="13"/>
  <c r="A970" i="13" s="1"/>
  <c r="F910" i="13"/>
  <c r="F910" i="7"/>
  <c r="AH910" i="21" s="1"/>
  <c r="F916" i="13"/>
  <c r="E916" i="13"/>
  <c r="BN922" i="21"/>
  <c r="E910" i="13"/>
  <c r="A922" i="9"/>
  <c r="D922" i="13"/>
  <c r="F892" i="13"/>
  <c r="AR898" i="21"/>
  <c r="E892" i="13"/>
  <c r="BN898" i="21"/>
  <c r="K898" i="21"/>
  <c r="A898" i="9"/>
  <c r="D898" i="13"/>
  <c r="A898" i="13" s="1"/>
  <c r="F880" i="13"/>
  <c r="AR886" i="21"/>
  <c r="BN886" i="21"/>
  <c r="K886" i="21"/>
  <c r="E880" i="13"/>
  <c r="AR293" i="21"/>
  <c r="K293" i="21"/>
  <c r="F832" i="13"/>
  <c r="F831" i="13"/>
  <c r="BN293" i="21"/>
  <c r="G1072" i="13"/>
  <c r="BN1074" i="21"/>
  <c r="G1072" i="7"/>
  <c r="BD1072" i="21" s="1"/>
  <c r="A1074" i="9"/>
  <c r="D1074" i="13"/>
  <c r="AR1074" i="21"/>
  <c r="K34" i="21"/>
  <c r="AR29" i="21"/>
  <c r="I264" i="18"/>
  <c r="BN257" i="21"/>
  <c r="K257" i="21"/>
  <c r="AR257" i="21"/>
  <c r="A257" i="9"/>
  <c r="D257" i="13"/>
  <c r="A257" i="13" s="1"/>
  <c r="K94" i="21"/>
  <c r="BN94" i="21"/>
  <c r="A94" i="9"/>
  <c r="D94" i="13"/>
  <c r="G88" i="21"/>
  <c r="AR935" i="21"/>
  <c r="K934" i="21"/>
  <c r="A934" i="21" s="1"/>
  <c r="F928" i="13"/>
  <c r="AR934" i="21"/>
  <c r="K250" i="21"/>
  <c r="AR250" i="21"/>
  <c r="BN250" i="21"/>
  <c r="I96" i="18"/>
  <c r="A96" i="12"/>
  <c r="D96" i="13"/>
  <c r="A96" i="13" s="1"/>
  <c r="I96" i="8"/>
  <c r="K802" i="21"/>
  <c r="A802" i="21" s="1"/>
  <c r="AR802" i="21"/>
  <c r="A802" i="9"/>
  <c r="D802" i="13"/>
  <c r="BN802" i="21"/>
  <c r="H796" i="13"/>
  <c r="G796" i="13"/>
  <c r="K798" i="21"/>
  <c r="F796" i="13"/>
  <c r="AR798" i="21"/>
  <c r="E796" i="13"/>
  <c r="BN798" i="21"/>
  <c r="E232" i="13"/>
  <c r="K234" i="21"/>
  <c r="AR234" i="21"/>
  <c r="E220" i="13"/>
  <c r="BN222" i="21"/>
  <c r="K222" i="21"/>
  <c r="A222" i="9"/>
  <c r="D222" i="13"/>
  <c r="AR190" i="21"/>
  <c r="A190" i="9"/>
  <c r="D190" i="13"/>
  <c r="E184" i="13"/>
  <c r="J186" i="18"/>
  <c r="AR178" i="21"/>
  <c r="BN178" i="21"/>
  <c r="A178" i="9"/>
  <c r="D178" i="13"/>
  <c r="E172" i="13"/>
  <c r="E160" i="13"/>
  <c r="A162" i="9"/>
  <c r="J162" i="18"/>
  <c r="A150" i="9"/>
  <c r="D150" i="13"/>
  <c r="AR150" i="21"/>
  <c r="K150" i="21"/>
  <c r="E148" i="13"/>
  <c r="A142" i="9"/>
  <c r="D142" i="13"/>
  <c r="E136" i="13"/>
  <c r="J138" i="18"/>
  <c r="A138" i="9"/>
  <c r="D138" i="13"/>
  <c r="H124" i="13"/>
  <c r="G124" i="13"/>
  <c r="F124" i="13"/>
  <c r="J131" i="18"/>
  <c r="K126" i="21"/>
  <c r="A126" i="9"/>
  <c r="D126" i="13"/>
  <c r="AR126" i="21"/>
  <c r="E124" i="13"/>
  <c r="G107" i="13"/>
  <c r="G112" i="13"/>
  <c r="F112" i="13"/>
  <c r="F107" i="13"/>
  <c r="A118" i="9"/>
  <c r="D118" i="13"/>
  <c r="E106" i="13"/>
  <c r="AR118" i="21"/>
  <c r="E101" i="13"/>
  <c r="BN1050" i="21"/>
  <c r="G1048" i="13"/>
  <c r="G1038" i="13"/>
  <c r="G1038" i="7"/>
  <c r="BD1038" i="21" s="1"/>
  <c r="E1038" i="13"/>
  <c r="E1048" i="13"/>
  <c r="D34" i="13"/>
  <c r="A34" i="13" s="1"/>
  <c r="AR34" i="21"/>
  <c r="BN29" i="21"/>
  <c r="K302" i="21"/>
  <c r="H174" i="22"/>
  <c r="G32" i="22"/>
  <c r="E35" i="22"/>
  <c r="H38" i="22"/>
  <c r="E54" i="22"/>
  <c r="H55" i="22"/>
  <c r="F57" i="22"/>
  <c r="E59" i="22"/>
  <c r="H60" i="22"/>
  <c r="G61" i="22"/>
  <c r="F66" i="22"/>
  <c r="G69" i="22"/>
  <c r="E71" i="22"/>
  <c r="H72" i="22"/>
  <c r="F74" i="22"/>
  <c r="G77" i="22"/>
  <c r="E79" i="22"/>
  <c r="H80" i="22"/>
  <c r="F82" i="22"/>
  <c r="G85" i="22"/>
  <c r="H91" i="22"/>
  <c r="F93" i="22"/>
  <c r="G96" i="22"/>
  <c r="E98" i="22"/>
  <c r="G114" i="22"/>
  <c r="F115" i="22"/>
  <c r="G118" i="22"/>
  <c r="F120" i="22"/>
  <c r="E125" i="22"/>
  <c r="H126" i="22"/>
  <c r="F128" i="22"/>
  <c r="G131" i="22"/>
  <c r="E133" i="22"/>
  <c r="E137" i="22"/>
  <c r="H138" i="22"/>
  <c r="F140" i="22"/>
  <c r="G143" i="22"/>
  <c r="E145" i="22"/>
  <c r="H146" i="22"/>
  <c r="E149" i="22"/>
  <c r="H150" i="22"/>
  <c r="G151" i="22"/>
  <c r="E153" i="22"/>
  <c r="H154" i="22"/>
  <c r="G155" i="22"/>
  <c r="F156" i="22"/>
  <c r="E157" i="22"/>
  <c r="H158" i="22"/>
  <c r="E161" i="22"/>
  <c r="H162" i="22"/>
  <c r="G163" i="22"/>
  <c r="F164" i="22"/>
  <c r="E165" i="22"/>
  <c r="H166" i="22"/>
  <c r="G167" i="22"/>
  <c r="F168" i="22"/>
  <c r="E169" i="22"/>
  <c r="H170" i="22"/>
  <c r="E173" i="22"/>
  <c r="G179" i="22"/>
  <c r="E181" i="22"/>
  <c r="H182" i="22"/>
  <c r="G187" i="22"/>
  <c r="E189" i="22"/>
  <c r="H190" i="22"/>
  <c r="F192" i="22"/>
  <c r="E197" i="22"/>
  <c r="H198" i="22"/>
  <c r="F200" i="22"/>
  <c r="G203" i="22"/>
  <c r="E205" i="22"/>
  <c r="H206" i="22"/>
  <c r="E209" i="22"/>
  <c r="H210" i="22"/>
  <c r="F212" i="22"/>
  <c r="G215" i="22"/>
  <c r="E217" i="22"/>
  <c r="H218" i="22"/>
  <c r="E221" i="22"/>
  <c r="G223" i="22"/>
  <c r="E225" i="22"/>
  <c r="H226" i="22"/>
  <c r="F228" i="22"/>
  <c r="E229" i="22"/>
  <c r="H230" i="22"/>
  <c r="G235" i="22"/>
  <c r="E237" i="22"/>
  <c r="H238" i="22"/>
  <c r="G239" i="22"/>
  <c r="E241" i="22"/>
  <c r="H242" i="22"/>
  <c r="E245" i="22"/>
  <c r="G248" i="22"/>
  <c r="E250" i="22"/>
  <c r="H251" i="22"/>
  <c r="F253" i="22"/>
  <c r="G257" i="22"/>
  <c r="F259" i="22"/>
  <c r="G262" i="22"/>
  <c r="F264" i="22"/>
  <c r="G282" i="22"/>
  <c r="E284" i="22"/>
  <c r="H285" i="22"/>
  <c r="G287" i="22"/>
  <c r="E289" i="22"/>
  <c r="H290" i="22"/>
  <c r="F294" i="22"/>
  <c r="G297" i="22"/>
  <c r="F299" i="22"/>
  <c r="H302" i="22"/>
  <c r="E317" i="22"/>
  <c r="H318" i="22"/>
  <c r="F320" i="22"/>
  <c r="G323" i="22"/>
  <c r="E325" i="22"/>
  <c r="H326" i="22"/>
  <c r="G331" i="22"/>
  <c r="E333" i="22"/>
  <c r="H334" i="22"/>
  <c r="F336" i="22"/>
  <c r="H338" i="22"/>
  <c r="H342" i="22"/>
  <c r="F344" i="22"/>
  <c r="G347" i="22"/>
  <c r="E349" i="22"/>
  <c r="E353" i="22"/>
  <c r="H354" i="22"/>
  <c r="F356" i="22"/>
  <c r="G359" i="22"/>
  <c r="E361" i="22"/>
  <c r="H362" i="22"/>
  <c r="G367" i="22"/>
  <c r="E369" i="22"/>
  <c r="H370" i="22"/>
  <c r="F372" i="22"/>
  <c r="E377" i="22"/>
  <c r="H378" i="22"/>
  <c r="F380" i="22"/>
  <c r="G383" i="22"/>
  <c r="E385" i="22"/>
  <c r="H386" i="22"/>
  <c r="F392" i="22"/>
  <c r="G395" i="22"/>
  <c r="E397" i="22"/>
  <c r="H398" i="22"/>
  <c r="E401" i="22"/>
  <c r="H402" i="22"/>
  <c r="F404" i="22"/>
  <c r="H406" i="22"/>
  <c r="F408" i="22"/>
  <c r="E413" i="22"/>
  <c r="H414" i="22"/>
  <c r="F416" i="22"/>
  <c r="G419" i="22"/>
  <c r="E421" i="22"/>
  <c r="H422" i="22"/>
  <c r="G427" i="22"/>
  <c r="E429" i="22"/>
  <c r="H430" i="22"/>
  <c r="G431" i="22"/>
  <c r="E433" i="22"/>
  <c r="E437" i="22"/>
  <c r="H438" i="22"/>
  <c r="F440" i="22"/>
  <c r="G443" i="22"/>
  <c r="E445" i="22"/>
  <c r="H446" i="22"/>
  <c r="G451" i="22"/>
  <c r="E453" i="22"/>
  <c r="H454" i="22"/>
  <c r="F456" i="22"/>
  <c r="G559" i="22"/>
  <c r="E561" i="22"/>
  <c r="H562" i="22"/>
  <c r="F564" i="22"/>
  <c r="G582" i="22"/>
  <c r="E584" i="22"/>
  <c r="H585" i="22"/>
  <c r="F587" i="22"/>
  <c r="G590" i="22"/>
  <c r="E595" i="22"/>
  <c r="H596" i="22"/>
  <c r="E600" i="22"/>
  <c r="H601" i="22"/>
  <c r="H607" i="22"/>
  <c r="F609" i="22"/>
  <c r="G612" i="22"/>
  <c r="E614" i="22"/>
  <c r="G618" i="22"/>
  <c r="E620" i="22"/>
  <c r="H621" i="22"/>
  <c r="F623" i="22"/>
  <c r="G626" i="22"/>
  <c r="H629" i="22"/>
  <c r="F631" i="22"/>
  <c r="E632" i="22"/>
  <c r="H633" i="22"/>
  <c r="F635" i="22"/>
  <c r="H637" i="22"/>
  <c r="H653" i="22"/>
  <c r="F655" i="22"/>
  <c r="G658" i="22"/>
  <c r="E660" i="22"/>
  <c r="H661" i="22"/>
  <c r="G678" i="22"/>
  <c r="E680" i="22"/>
  <c r="G682" i="22"/>
  <c r="E684" i="22"/>
  <c r="H685" i="22"/>
  <c r="G693" i="22"/>
  <c r="E695" i="22"/>
  <c r="H696" i="22"/>
  <c r="F698" i="22"/>
  <c r="G701" i="22"/>
  <c r="E703" i="22"/>
  <c r="H704" i="22"/>
  <c r="F706" i="22"/>
  <c r="G709" i="22"/>
  <c r="G726" i="22"/>
  <c r="G730" i="22"/>
  <c r="E732" i="22"/>
  <c r="H733" i="22"/>
  <c r="G741" i="22"/>
  <c r="G745" i="22"/>
  <c r="G749" i="22"/>
  <c r="E751" i="22"/>
  <c r="H752" i="22"/>
  <c r="F754" i="22"/>
  <c r="G757" i="22"/>
  <c r="F758" i="22"/>
  <c r="G774" i="22"/>
  <c r="E776" i="22"/>
  <c r="H777" i="22"/>
  <c r="F779" i="22"/>
  <c r="G782" i="22"/>
  <c r="E785" i="22"/>
  <c r="H786" i="22"/>
  <c r="F788" i="22"/>
  <c r="H791" i="22"/>
  <c r="F793" i="22"/>
  <c r="E798" i="22"/>
  <c r="H799" i="22"/>
  <c r="F801" i="22"/>
  <c r="G804" i="22"/>
  <c r="E806" i="22"/>
  <c r="F809" i="22"/>
  <c r="G812" i="22"/>
  <c r="E814" i="22"/>
  <c r="H815" i="22"/>
  <c r="F817" i="22"/>
  <c r="G833" i="22"/>
  <c r="F835" i="22"/>
  <c r="G838" i="22"/>
  <c r="F839" i="22"/>
  <c r="G842" i="22"/>
  <c r="G870" i="22"/>
  <c r="E872" i="22"/>
  <c r="H873" i="22"/>
  <c r="G874" i="22"/>
  <c r="E876" i="22"/>
  <c r="H877" i="22"/>
  <c r="G882" i="22"/>
  <c r="E884" i="22"/>
  <c r="H885" i="22"/>
  <c r="F887" i="22"/>
  <c r="G890" i="22"/>
  <c r="H893" i="22"/>
  <c r="F895" i="22"/>
  <c r="G898" i="22"/>
  <c r="E900" i="22"/>
  <c r="H901" i="22"/>
  <c r="H917" i="22"/>
  <c r="F919" i="22"/>
  <c r="G922" i="22"/>
  <c r="E924" i="22"/>
  <c r="G926" i="22"/>
  <c r="G930" i="22"/>
  <c r="E932" i="22"/>
  <c r="H933" i="22"/>
  <c r="H935" i="22"/>
  <c r="F937" i="22"/>
  <c r="E942" i="22"/>
  <c r="H943" i="22"/>
  <c r="F945" i="22"/>
  <c r="H947" i="22"/>
  <c r="F949" i="22"/>
  <c r="E966" i="22"/>
  <c r="G968" i="22"/>
  <c r="E970" i="22"/>
  <c r="H971" i="22"/>
  <c r="F973" i="22"/>
  <c r="F977" i="22"/>
  <c r="E979" i="22"/>
  <c r="H980" i="22"/>
  <c r="G982" i="22"/>
  <c r="E984" i="22"/>
  <c r="H985" i="22"/>
  <c r="G991" i="22"/>
  <c r="E993" i="22"/>
  <c r="H994" i="22"/>
  <c r="F996" i="22"/>
  <c r="E1001" i="22"/>
  <c r="H1002" i="22"/>
  <c r="F1004" i="22"/>
  <c r="G1007" i="22"/>
  <c r="E1009" i="22"/>
  <c r="H1010" i="22"/>
  <c r="G1015" i="22"/>
  <c r="E1017" i="22"/>
  <c r="H1018" i="22"/>
  <c r="F1020" i="22"/>
  <c r="E1049" i="22"/>
  <c r="H1050" i="22"/>
  <c r="F1052" i="22"/>
  <c r="G1055" i="22"/>
  <c r="E1057" i="22"/>
  <c r="H1058" i="22"/>
  <c r="E1073" i="22"/>
  <c r="H1074" i="22"/>
  <c r="G1075" i="22"/>
  <c r="E1077" i="22"/>
  <c r="H1079" i="22"/>
  <c r="H1080" i="22"/>
  <c r="G1097" i="22"/>
  <c r="E1099" i="22"/>
  <c r="H1100" i="22"/>
  <c r="F1102" i="22"/>
  <c r="G1105" i="22"/>
  <c r="F1110" i="22"/>
  <c r="G1113" i="22"/>
  <c r="E1115" i="22"/>
  <c r="H1116" i="22"/>
  <c r="F1118" i="22"/>
  <c r="G1121" i="22"/>
  <c r="E1123" i="22"/>
  <c r="H1124" i="22"/>
  <c r="G1125" i="22"/>
  <c r="E1127" i="22"/>
  <c r="G1129" i="22"/>
  <c r="E1135" i="22"/>
  <c r="H1136" i="22"/>
  <c r="G1137" i="22"/>
  <c r="E1139" i="22"/>
  <c r="H1140" i="22"/>
  <c r="F1142" i="22"/>
  <c r="E29" i="22"/>
  <c r="H31" i="22"/>
  <c r="F34" i="22"/>
  <c r="H37" i="22"/>
  <c r="F53" i="22"/>
  <c r="G56" i="22"/>
  <c r="F58" i="22"/>
  <c r="F62" i="22"/>
  <c r="G65" i="22"/>
  <c r="E67" i="22"/>
  <c r="H68" i="22"/>
  <c r="F70" i="22"/>
  <c r="G73" i="22"/>
  <c r="F78" i="22"/>
  <c r="G81" i="22"/>
  <c r="E83" i="22"/>
  <c r="H84" i="22"/>
  <c r="F86" i="22"/>
  <c r="E89" i="22"/>
  <c r="G92" i="22"/>
  <c r="E94" i="22"/>
  <c r="H95" i="22"/>
  <c r="F97" i="22"/>
  <c r="H113" i="22"/>
  <c r="E116" i="22"/>
  <c r="H117" i="22"/>
  <c r="F119" i="22"/>
  <c r="E121" i="22"/>
  <c r="H122" i="22"/>
  <c r="G127" i="22"/>
  <c r="E129" i="22"/>
  <c r="H130" i="22"/>
  <c r="F132" i="22"/>
  <c r="H134" i="22"/>
  <c r="G139" i="22"/>
  <c r="E141" i="22"/>
  <c r="H142" i="22"/>
  <c r="F144" i="22"/>
  <c r="F152" i="22"/>
  <c r="G175" i="22"/>
  <c r="F176" i="22"/>
  <c r="E177" i="22"/>
  <c r="H178" i="22"/>
  <c r="F180" i="22"/>
  <c r="E185" i="22"/>
  <c r="H186" i="22"/>
  <c r="F188" i="22"/>
  <c r="G191" i="22"/>
  <c r="E193" i="22"/>
  <c r="H194" i="22"/>
  <c r="G199" i="22"/>
  <c r="E201" i="22"/>
  <c r="H202" i="22"/>
  <c r="F204" i="22"/>
  <c r="G211" i="22"/>
  <c r="E213" i="22"/>
  <c r="H214" i="22"/>
  <c r="F216" i="22"/>
  <c r="H222" i="22"/>
  <c r="F224" i="22"/>
  <c r="G227" i="22"/>
  <c r="E233" i="22"/>
  <c r="H234" i="22"/>
  <c r="F236" i="22"/>
  <c r="F240" i="22"/>
  <c r="H247" i="22"/>
  <c r="F249" i="22"/>
  <c r="G252" i="22"/>
  <c r="F254" i="22"/>
  <c r="G258" i="22"/>
  <c r="E260" i="22"/>
  <c r="H261" i="22"/>
  <c r="G263" i="22"/>
  <c r="E265" i="22"/>
  <c r="H281" i="22"/>
  <c r="F283" i="22"/>
  <c r="H286" i="22"/>
  <c r="F288" i="22"/>
  <c r="G293" i="22"/>
  <c r="E295" i="22"/>
  <c r="H296" i="22"/>
  <c r="E300" i="22"/>
  <c r="H301" i="22"/>
  <c r="G319" i="22"/>
  <c r="E321" i="22"/>
  <c r="H322" i="22"/>
  <c r="F324" i="22"/>
  <c r="E329" i="22"/>
  <c r="H330" i="22"/>
  <c r="F332" i="22"/>
  <c r="G335" i="22"/>
  <c r="E337" i="22"/>
  <c r="E341" i="22"/>
  <c r="G343" i="22"/>
  <c r="E345" i="22"/>
  <c r="H346" i="22"/>
  <c r="F348" i="22"/>
  <c r="H350" i="22"/>
  <c r="G355" i="22"/>
  <c r="E357" i="22"/>
  <c r="H358" i="22"/>
  <c r="F360" i="22"/>
  <c r="E365" i="22"/>
  <c r="H366" i="22"/>
  <c r="F368" i="22"/>
  <c r="G371" i="22"/>
  <c r="E373" i="22"/>
  <c r="H374" i="22"/>
  <c r="G379" i="22"/>
  <c r="E381" i="22"/>
  <c r="H382" i="22"/>
  <c r="F384" i="22"/>
  <c r="E389" i="22"/>
  <c r="H390" i="22"/>
  <c r="G391" i="22"/>
  <c r="E393" i="22"/>
  <c r="H394" i="22"/>
  <c r="F396" i="22"/>
  <c r="G403" i="22"/>
  <c r="E405" i="22"/>
  <c r="G407" i="22"/>
  <c r="E409" i="22"/>
  <c r="H410" i="22"/>
  <c r="G415" i="22"/>
  <c r="E417" i="22"/>
  <c r="H418" i="22"/>
  <c r="F420" i="22"/>
  <c r="E425" i="22"/>
  <c r="H426" i="22"/>
  <c r="F428" i="22"/>
  <c r="F432" i="22"/>
  <c r="H434" i="22"/>
  <c r="G439" i="22"/>
  <c r="E441" i="22"/>
  <c r="H442" i="22"/>
  <c r="F444" i="22"/>
  <c r="E449" i="22"/>
  <c r="H450" i="22"/>
  <c r="F452" i="22"/>
  <c r="G455" i="22"/>
  <c r="E457" i="22"/>
  <c r="H458" i="22"/>
  <c r="E557" i="22"/>
  <c r="H558" i="22"/>
  <c r="F560" i="22"/>
  <c r="G563" i="22"/>
  <c r="E565" i="22"/>
  <c r="H566" i="22"/>
  <c r="G581" i="22"/>
  <c r="F583" i="22"/>
  <c r="G586" i="22"/>
  <c r="E588" i="22"/>
  <c r="H589" i="22"/>
  <c r="F593" i="22"/>
  <c r="G597" i="22"/>
  <c r="F599" i="22"/>
  <c r="G602" i="22"/>
  <c r="E605" i="22"/>
  <c r="G608" i="22"/>
  <c r="E610" i="22"/>
  <c r="H611" i="22"/>
  <c r="F613" i="22"/>
  <c r="G617" i="22"/>
  <c r="F619" i="22"/>
  <c r="G622" i="22"/>
  <c r="E624" i="22"/>
  <c r="H625" i="22"/>
  <c r="G630" i="22"/>
  <c r="G634" i="22"/>
  <c r="E636" i="22"/>
  <c r="G638" i="22"/>
  <c r="G654" i="22"/>
  <c r="E656" i="22"/>
  <c r="H657" i="22"/>
  <c r="F659" i="22"/>
  <c r="G662" i="22"/>
  <c r="H677" i="22"/>
  <c r="F679" i="22"/>
  <c r="H681" i="22"/>
  <c r="F683" i="22"/>
  <c r="G686" i="22"/>
  <c r="F689" i="22"/>
  <c r="E691" i="22"/>
  <c r="H692" i="22"/>
  <c r="F694" i="22"/>
  <c r="G697" i="22"/>
  <c r="F702" i="22"/>
  <c r="G705" i="22"/>
  <c r="E707" i="22"/>
  <c r="H708" i="22"/>
  <c r="F710" i="22"/>
  <c r="H725" i="22"/>
  <c r="F727" i="22"/>
  <c r="E728" i="22"/>
  <c r="H729" i="22"/>
  <c r="F731" i="22"/>
  <c r="G734" i="22"/>
  <c r="F737" i="22"/>
  <c r="E739" i="22"/>
  <c r="H740" i="22"/>
  <c r="F742" i="22"/>
  <c r="E743" i="22"/>
  <c r="H744" i="22"/>
  <c r="F746" i="22"/>
  <c r="F750" i="22"/>
  <c r="G753" i="22"/>
  <c r="E755" i="22"/>
  <c r="H756" i="22"/>
  <c r="H773" i="22"/>
  <c r="F775" i="22"/>
  <c r="G778" i="22"/>
  <c r="E780" i="22"/>
  <c r="H781" i="22"/>
  <c r="G787" i="22"/>
  <c r="E789" i="22"/>
  <c r="G792" i="22"/>
  <c r="E794" i="22"/>
  <c r="F797" i="22"/>
  <c r="G800" i="22"/>
  <c r="E802" i="22"/>
  <c r="H803" i="22"/>
  <c r="F805" i="22"/>
  <c r="E810" i="22"/>
  <c r="H811" i="22"/>
  <c r="F813" i="22"/>
  <c r="G816" i="22"/>
  <c r="E818" i="22"/>
  <c r="G834" i="22"/>
  <c r="E836" i="22"/>
  <c r="H837" i="22"/>
  <c r="E840" i="22"/>
  <c r="H841" i="22"/>
  <c r="H869" i="22"/>
  <c r="F871" i="22"/>
  <c r="F875" i="22"/>
  <c r="G878" i="22"/>
  <c r="H881" i="22"/>
  <c r="F883" i="22"/>
  <c r="G886" i="22"/>
  <c r="E888" i="22"/>
  <c r="H889" i="22"/>
  <c r="G894" i="22"/>
  <c r="E896" i="22"/>
  <c r="H897" i="22"/>
  <c r="F899" i="22"/>
  <c r="G902" i="22"/>
  <c r="G918" i="22"/>
  <c r="E920" i="22"/>
  <c r="H921" i="22"/>
  <c r="F923" i="22"/>
  <c r="H925" i="22"/>
  <c r="H929" i="22"/>
  <c r="F931" i="22"/>
  <c r="H934" i="22"/>
  <c r="G936" i="22"/>
  <c r="E938" i="22"/>
  <c r="F941" i="22"/>
  <c r="G944" i="22"/>
  <c r="E946" i="22"/>
  <c r="G948" i="22"/>
  <c r="E950" i="22"/>
  <c r="F965" i="22"/>
  <c r="H967" i="22"/>
  <c r="F969" i="22"/>
  <c r="G972" i="22"/>
  <c r="E974" i="22"/>
  <c r="F978" i="22"/>
  <c r="G981" i="22"/>
  <c r="F983" i="22"/>
  <c r="H986" i="22"/>
  <c r="E989" i="22"/>
  <c r="H990" i="22"/>
  <c r="F992" i="22"/>
  <c r="G995" i="22"/>
  <c r="E997" i="22"/>
  <c r="H998" i="22"/>
  <c r="G1003" i="22"/>
  <c r="E1005" i="22"/>
  <c r="H1006" i="22"/>
  <c r="F1008" i="22"/>
  <c r="E1013" i="22"/>
  <c r="H1014" i="22"/>
  <c r="F1016" i="22"/>
  <c r="G1019" i="22"/>
  <c r="E1021" i="22"/>
  <c r="H1022" i="22"/>
  <c r="G1051" i="22"/>
  <c r="E1053" i="22"/>
  <c r="H1054" i="22"/>
  <c r="F1056" i="22"/>
  <c r="F1076" i="22"/>
  <c r="H1078" i="22"/>
  <c r="G1081" i="22"/>
  <c r="F1082" i="22"/>
  <c r="F1098" i="22"/>
  <c r="G1101" i="22"/>
  <c r="E1103" i="22"/>
  <c r="H1104" i="22"/>
  <c r="F1106" i="22"/>
  <c r="G1109" i="22"/>
  <c r="E1111" i="22"/>
  <c r="H1112" i="22"/>
  <c r="F1114" i="22"/>
  <c r="G1117" i="22"/>
  <c r="F1122" i="22"/>
  <c r="F1126" i="22"/>
  <c r="H1128" i="22"/>
  <c r="F1130" i="22"/>
  <c r="G1133" i="22"/>
  <c r="F1134" i="22"/>
  <c r="F1138" i="22"/>
  <c r="G1141" i="22"/>
  <c r="F137" i="22"/>
  <c r="E138" i="22"/>
  <c r="H139" i="22"/>
  <c r="G140" i="22"/>
  <c r="F141" i="22"/>
  <c r="E142" i="22"/>
  <c r="H143" i="22"/>
  <c r="G144" i="22"/>
  <c r="F145" i="22"/>
  <c r="E146" i="22"/>
  <c r="F149" i="22"/>
  <c r="E150" i="22"/>
  <c r="H151" i="22"/>
  <c r="G152" i="22"/>
  <c r="F153" i="22"/>
  <c r="E154" i="22"/>
  <c r="H155" i="22"/>
  <c r="G156" i="22"/>
  <c r="F157" i="22"/>
  <c r="E158" i="22"/>
  <c r="F161" i="22"/>
  <c r="E162" i="22"/>
  <c r="H163" i="22"/>
  <c r="G164" i="22"/>
  <c r="F165" i="22"/>
  <c r="E166" i="22"/>
  <c r="H167" i="22"/>
  <c r="G168" i="22"/>
  <c r="F169" i="22"/>
  <c r="E170" i="22"/>
  <c r="F173" i="22"/>
  <c r="E174" i="22"/>
  <c r="H175" i="22"/>
  <c r="G176" i="22"/>
  <c r="F177" i="22"/>
  <c r="E178" i="22"/>
  <c r="H179" i="22"/>
  <c r="G180" i="22"/>
  <c r="F181" i="22"/>
  <c r="E182" i="22"/>
  <c r="F185" i="22"/>
  <c r="E186" i="22"/>
  <c r="H187" i="22"/>
  <c r="G188" i="22"/>
  <c r="F189" i="22"/>
  <c r="E190" i="22"/>
  <c r="H191" i="22"/>
  <c r="G192" i="22"/>
  <c r="F193" i="22"/>
  <c r="E194" i="22"/>
  <c r="F197" i="22"/>
  <c r="E198" i="22"/>
  <c r="H199" i="22"/>
  <c r="G200" i="22"/>
  <c r="F201" i="22"/>
  <c r="E202" i="22"/>
  <c r="H203" i="22"/>
  <c r="G204" i="22"/>
  <c r="F205" i="22"/>
  <c r="E206" i="22"/>
  <c r="F209" i="22"/>
  <c r="E210" i="22"/>
  <c r="H211" i="22"/>
  <c r="G212" i="22"/>
  <c r="F213" i="22"/>
  <c r="E214" i="22"/>
  <c r="H215" i="22"/>
  <c r="G216" i="22"/>
  <c r="F217" i="22"/>
  <c r="E218" i="22"/>
  <c r="F221" i="22"/>
  <c r="E222" i="22"/>
  <c r="H223" i="22"/>
  <c r="G224" i="22"/>
  <c r="F225" i="22"/>
  <c r="E226" i="22"/>
  <c r="H227" i="22"/>
  <c r="G228" i="22"/>
  <c r="F229" i="22"/>
  <c r="E230" i="22"/>
  <c r="F233" i="22"/>
  <c r="E234" i="22"/>
  <c r="H235" i="22"/>
  <c r="G236" i="22"/>
  <c r="F237" i="22"/>
  <c r="E238" i="22"/>
  <c r="H239" i="22"/>
  <c r="G240" i="22"/>
  <c r="F241" i="22"/>
  <c r="E242" i="22"/>
  <c r="F245" i="22"/>
  <c r="F246" i="22"/>
  <c r="E247" i="22"/>
  <c r="H248" i="22"/>
  <c r="G249" i="22"/>
  <c r="F250" i="22"/>
  <c r="E251" i="22"/>
  <c r="H252" i="22"/>
  <c r="G253" i="22"/>
  <c r="G254" i="22"/>
  <c r="H257" i="22"/>
  <c r="H258" i="22"/>
  <c r="G259" i="22"/>
  <c r="F260" i="22"/>
  <c r="E261" i="22"/>
  <c r="H262" i="22"/>
  <c r="H263" i="22"/>
  <c r="G264" i="22"/>
  <c r="F265" i="22"/>
  <c r="F266" i="22"/>
  <c r="E281" i="22"/>
  <c r="H282" i="22"/>
  <c r="G283" i="22"/>
  <c r="F284" i="22"/>
  <c r="E285" i="22"/>
  <c r="H287" i="22"/>
  <c r="G288" i="22"/>
  <c r="F289" i="22"/>
  <c r="E290" i="22"/>
  <c r="H293" i="22"/>
  <c r="G294" i="22"/>
  <c r="F295" i="22"/>
  <c r="E296" i="22"/>
  <c r="H297" i="22"/>
  <c r="G299" i="22"/>
  <c r="F300" i="22"/>
  <c r="E301" i="22"/>
  <c r="F317" i="22"/>
  <c r="E318" i="22"/>
  <c r="H319" i="22"/>
  <c r="G320" i="22"/>
  <c r="F321" i="22"/>
  <c r="E322" i="22"/>
  <c r="H323" i="22"/>
  <c r="G324" i="22"/>
  <c r="F325" i="22"/>
  <c r="E326" i="22"/>
  <c r="F329" i="22"/>
  <c r="E330" i="22"/>
  <c r="H331" i="22"/>
  <c r="G332" i="22"/>
  <c r="F333" i="22"/>
  <c r="E334" i="22"/>
  <c r="H335" i="22"/>
  <c r="G336" i="22"/>
  <c r="F337" i="22"/>
  <c r="E338" i="22"/>
  <c r="F341" i="22"/>
  <c r="E342" i="22"/>
  <c r="H343" i="22"/>
  <c r="G344" i="22"/>
  <c r="F345" i="22"/>
  <c r="E346" i="22"/>
  <c r="H347" i="22"/>
  <c r="G348" i="22"/>
  <c r="F349" i="22"/>
  <c r="E350" i="22"/>
  <c r="F353" i="22"/>
  <c r="E354" i="22"/>
  <c r="H355" i="22"/>
  <c r="G356" i="22"/>
  <c r="F357" i="22"/>
  <c r="E358" i="22"/>
  <c r="H359" i="22"/>
  <c r="G360" i="22"/>
  <c r="F361" i="22"/>
  <c r="E362" i="22"/>
  <c r="F365" i="22"/>
  <c r="E366" i="22"/>
  <c r="H367" i="22"/>
  <c r="G368" i="22"/>
  <c r="F369" i="22"/>
  <c r="E370" i="22"/>
  <c r="H371" i="22"/>
  <c r="G372" i="22"/>
  <c r="F373" i="22"/>
  <c r="E374" i="22"/>
  <c r="F377" i="22"/>
  <c r="E378" i="22"/>
  <c r="H379" i="22"/>
  <c r="G380" i="22"/>
  <c r="F381" i="22"/>
  <c r="E382" i="22"/>
  <c r="H383" i="22"/>
  <c r="G384" i="22"/>
  <c r="F385" i="22"/>
  <c r="E386" i="22"/>
  <c r="F389" i="22"/>
  <c r="E390" i="22"/>
  <c r="H391" i="22"/>
  <c r="G392" i="22"/>
  <c r="F393" i="22"/>
  <c r="E394" i="22"/>
  <c r="H395" i="22"/>
  <c r="G396" i="22"/>
  <c r="F397" i="22"/>
  <c r="E398" i="22"/>
  <c r="F401" i="22"/>
  <c r="E402" i="22"/>
  <c r="H403" i="22"/>
  <c r="G404" i="22"/>
  <c r="F405" i="22"/>
  <c r="E406" i="22"/>
  <c r="H407" i="22"/>
  <c r="G408" i="22"/>
  <c r="F409" i="22"/>
  <c r="E410" i="22"/>
  <c r="F413" i="22"/>
  <c r="E414" i="22"/>
  <c r="H415" i="22"/>
  <c r="G416" i="22"/>
  <c r="F417" i="22"/>
  <c r="E418" i="22"/>
  <c r="H419" i="22"/>
  <c r="G420" i="22"/>
  <c r="F421" i="22"/>
  <c r="E422" i="22"/>
  <c r="F425" i="22"/>
  <c r="E426" i="22"/>
  <c r="H427" i="22"/>
  <c r="G428" i="22"/>
  <c r="F429" i="22"/>
  <c r="E430" i="22"/>
  <c r="H431" i="22"/>
  <c r="G432" i="22"/>
  <c r="F433" i="22"/>
  <c r="E434" i="22"/>
  <c r="F437" i="22"/>
  <c r="E438" i="22"/>
  <c r="H439" i="22"/>
  <c r="G440" i="22"/>
  <c r="F441" i="22"/>
  <c r="E442" i="22"/>
  <c r="H443" i="22"/>
  <c r="G444" i="22"/>
  <c r="F445" i="22"/>
  <c r="E446" i="22"/>
  <c r="F449" i="22"/>
  <c r="E450" i="22"/>
  <c r="H451" i="22"/>
  <c r="G452" i="22"/>
  <c r="F453" i="22"/>
  <c r="E454" i="22"/>
  <c r="H455" i="22"/>
  <c r="G456" i="22"/>
  <c r="F457" i="22"/>
  <c r="E458" i="22"/>
  <c r="F557" i="22"/>
  <c r="E558" i="22"/>
  <c r="H559" i="22"/>
  <c r="G560" i="22"/>
  <c r="F561" i="22"/>
  <c r="E562" i="22"/>
  <c r="H563" i="22"/>
  <c r="G564" i="22"/>
  <c r="F565" i="22"/>
  <c r="E566" i="22"/>
  <c r="H581" i="22"/>
  <c r="H582" i="22"/>
  <c r="G583" i="22"/>
  <c r="F584" i="22"/>
  <c r="E585" i="22"/>
  <c r="H586" i="22"/>
  <c r="G587" i="22"/>
  <c r="F588" i="22"/>
  <c r="E589" i="22"/>
  <c r="H590" i="22"/>
  <c r="G593" i="22"/>
  <c r="F595" i="22"/>
  <c r="E596" i="22"/>
  <c r="H597" i="22"/>
  <c r="G599" i="22"/>
  <c r="F600" i="22"/>
  <c r="E601" i="22"/>
  <c r="H602" i="22"/>
  <c r="F605" i="22"/>
  <c r="E607" i="22"/>
  <c r="H608" i="22"/>
  <c r="G609" i="22"/>
  <c r="F610" i="22"/>
  <c r="E611" i="22"/>
  <c r="H612" i="22"/>
  <c r="G613" i="22"/>
  <c r="F614" i="22"/>
  <c r="H617" i="22"/>
  <c r="H618" i="22"/>
  <c r="G619" i="22"/>
  <c r="F620" i="22"/>
  <c r="E621" i="22"/>
  <c r="H622" i="22"/>
  <c r="G623" i="22"/>
  <c r="F624" i="22"/>
  <c r="E625" i="22"/>
  <c r="H626" i="22"/>
  <c r="E629" i="22"/>
  <c r="H630" i="22"/>
  <c r="G631" i="22"/>
  <c r="F632" i="22"/>
  <c r="E633" i="22"/>
  <c r="H634" i="22"/>
  <c r="G635" i="22"/>
  <c r="F636" i="22"/>
  <c r="E637" i="22"/>
  <c r="H638" i="22"/>
  <c r="E653" i="22"/>
  <c r="H654" i="22"/>
  <c r="G655" i="22"/>
  <c r="F656" i="22"/>
  <c r="E657" i="22"/>
  <c r="H658" i="22"/>
  <c r="G659" i="22"/>
  <c r="F660" i="22"/>
  <c r="E661" i="22"/>
  <c r="H662" i="22"/>
  <c r="E677" i="22"/>
  <c r="H678" i="22"/>
  <c r="G679" i="22"/>
  <c r="F680" i="22"/>
  <c r="E681" i="22"/>
  <c r="H682" i="22"/>
  <c r="G683" i="22"/>
  <c r="F684" i="22"/>
  <c r="E685" i="22"/>
  <c r="H686" i="22"/>
  <c r="G689" i="22"/>
  <c r="G690" i="22"/>
  <c r="F691" i="22"/>
  <c r="E692" i="22"/>
  <c r="H693" i="22"/>
  <c r="G694" i="22"/>
  <c r="F695" i="22"/>
  <c r="E696" i="22"/>
  <c r="H697" i="22"/>
  <c r="G698" i="22"/>
  <c r="H701" i="22"/>
  <c r="G702" i="22"/>
  <c r="F703" i="22"/>
  <c r="E704" i="22"/>
  <c r="H705" i="22"/>
  <c r="G706" i="22"/>
  <c r="F707" i="22"/>
  <c r="E708" i="22"/>
  <c r="H709" i="22"/>
  <c r="G710" i="22"/>
  <c r="E725" i="22"/>
  <c r="H726" i="22"/>
  <c r="G727" i="22"/>
  <c r="F728" i="22"/>
  <c r="E729" i="22"/>
  <c r="H730" i="22"/>
  <c r="G731" i="22"/>
  <c r="F732" i="22"/>
  <c r="E733" i="22"/>
  <c r="H734" i="22"/>
  <c r="G737" i="22"/>
  <c r="G738" i="22"/>
  <c r="F739" i="22"/>
  <c r="E740" i="22"/>
  <c r="H741" i="22"/>
  <c r="G742" i="22"/>
  <c r="F743" i="22"/>
  <c r="E744" i="22"/>
  <c r="H745" i="22"/>
  <c r="G746" i="22"/>
  <c r="H749" i="22"/>
  <c r="G750" i="22"/>
  <c r="F751" i="22"/>
  <c r="E752" i="22"/>
  <c r="H753" i="22"/>
  <c r="G754" i="22"/>
  <c r="F755" i="22"/>
  <c r="E756" i="22"/>
  <c r="H757" i="22"/>
  <c r="G758" i="22"/>
  <c r="E773" i="22"/>
  <c r="H774" i="22"/>
  <c r="G775" i="22"/>
  <c r="F776" i="22"/>
  <c r="E777" i="22"/>
  <c r="H778" i="22"/>
  <c r="G779" i="22"/>
  <c r="F780" i="22"/>
  <c r="E781" i="22"/>
  <c r="H782" i="22"/>
  <c r="F785" i="22"/>
  <c r="E786" i="22"/>
  <c r="H787" i="22"/>
  <c r="G788" i="22"/>
  <c r="F789" i="22"/>
  <c r="E791" i="22"/>
  <c r="H792" i="22"/>
  <c r="G793" i="22"/>
  <c r="F794" i="22"/>
  <c r="G797" i="22"/>
  <c r="F798" i="22"/>
  <c r="E799" i="22"/>
  <c r="H800" i="22"/>
  <c r="G801" i="22"/>
  <c r="F802" i="22"/>
  <c r="E803" i="22"/>
  <c r="H804" i="22"/>
  <c r="G805" i="22"/>
  <c r="F806" i="22"/>
  <c r="G809" i="22"/>
  <c r="F810" i="22"/>
  <c r="E811" i="22"/>
  <c r="H812" i="22"/>
  <c r="G813" i="22"/>
  <c r="F814" i="22"/>
  <c r="E815" i="22"/>
  <c r="H816" i="22"/>
  <c r="G817" i="22"/>
  <c r="F818" i="22"/>
  <c r="H833" i="22"/>
  <c r="G835" i="22"/>
  <c r="F836" i="22"/>
  <c r="E837" i="22"/>
  <c r="G839" i="22"/>
  <c r="F840" i="22"/>
  <c r="E841" i="22"/>
  <c r="H842" i="22"/>
  <c r="E869" i="22"/>
  <c r="H870" i="22"/>
  <c r="G871" i="22"/>
  <c r="F872" i="22"/>
  <c r="E873" i="22"/>
  <c r="H874" i="22"/>
  <c r="G875" i="22"/>
  <c r="F876" i="22"/>
  <c r="E877" i="22"/>
  <c r="H878" i="22"/>
  <c r="E881" i="22"/>
  <c r="H882" i="22"/>
  <c r="G883" i="22"/>
  <c r="F884" i="22"/>
  <c r="E885" i="22"/>
  <c r="H886" i="22"/>
  <c r="G887" i="22"/>
  <c r="F888" i="22"/>
  <c r="E889" i="22"/>
  <c r="H890" i="22"/>
  <c r="E893" i="22"/>
  <c r="H894" i="22"/>
  <c r="G895" i="22"/>
  <c r="F896" i="22"/>
  <c r="E897" i="22"/>
  <c r="H898" i="22"/>
  <c r="G899" i="22"/>
  <c r="F900" i="22"/>
  <c r="E901" i="22"/>
  <c r="H902" i="22"/>
  <c r="E917" i="22"/>
  <c r="H918" i="22"/>
  <c r="G919" i="22"/>
  <c r="F920" i="22"/>
  <c r="E921" i="22"/>
  <c r="H922" i="22"/>
  <c r="G923" i="22"/>
  <c r="F924" i="22"/>
  <c r="E925" i="22"/>
  <c r="H926" i="22"/>
  <c r="E929" i="22"/>
  <c r="H930" i="22"/>
  <c r="G931" i="22"/>
  <c r="F932" i="22"/>
  <c r="E933" i="22"/>
  <c r="H936" i="22"/>
  <c r="G937" i="22"/>
  <c r="F938" i="22"/>
  <c r="G941" i="22"/>
  <c r="F942" i="22"/>
  <c r="E943" i="22"/>
  <c r="H944" i="22"/>
  <c r="G945" i="22"/>
  <c r="F946" i="22"/>
  <c r="E947" i="22"/>
  <c r="H948" i="22"/>
  <c r="G949" i="22"/>
  <c r="F950" i="22"/>
  <c r="G965" i="22"/>
  <c r="F966" i="22"/>
  <c r="E967" i="22"/>
  <c r="H968" i="22"/>
  <c r="G969" i="22"/>
  <c r="F970" i="22"/>
  <c r="E971" i="22"/>
  <c r="H972" i="22"/>
  <c r="G973" i="22"/>
  <c r="F974" i="22"/>
  <c r="G977" i="22"/>
  <c r="G978" i="22"/>
  <c r="F979" i="22"/>
  <c r="E980" i="22"/>
  <c r="H981" i="22"/>
  <c r="H982" i="22"/>
  <c r="G983" i="22"/>
  <c r="F984" i="22"/>
  <c r="E985" i="22"/>
  <c r="F989" i="22"/>
  <c r="E990" i="22"/>
  <c r="H991" i="22"/>
  <c r="G992" i="22"/>
  <c r="F993" i="22"/>
  <c r="E994" i="22"/>
  <c r="H995" i="22"/>
  <c r="G996" i="22"/>
  <c r="F997" i="22"/>
  <c r="E998" i="22"/>
  <c r="F1001" i="22"/>
  <c r="E1002" i="22"/>
  <c r="H1003" i="22"/>
  <c r="G1004" i="22"/>
  <c r="F1005" i="22"/>
  <c r="E1006" i="22"/>
  <c r="H1007" i="22"/>
  <c r="G1008" i="22"/>
  <c r="F1009" i="22"/>
  <c r="E1010" i="22"/>
  <c r="F1013" i="22"/>
  <c r="E1014" i="22"/>
  <c r="H1015" i="22"/>
  <c r="G1016" i="22"/>
  <c r="F1017" i="22"/>
  <c r="E1018" i="22"/>
  <c r="H1019" i="22"/>
  <c r="G1020" i="22"/>
  <c r="F1021" i="22"/>
  <c r="E1022" i="22"/>
  <c r="F1049" i="22"/>
  <c r="E1050" i="22"/>
  <c r="H1051" i="22"/>
  <c r="G1052" i="22"/>
  <c r="F1053" i="22"/>
  <c r="E1054" i="22"/>
  <c r="H1055" i="22"/>
  <c r="G1056" i="22"/>
  <c r="F1057" i="22"/>
  <c r="E1058" i="22"/>
  <c r="F1073" i="22"/>
  <c r="E1074" i="22"/>
  <c r="H1075" i="22"/>
  <c r="G1076" i="22"/>
  <c r="F1077" i="22"/>
  <c r="E1078" i="22"/>
  <c r="H1081" i="22"/>
  <c r="G1082" i="22"/>
  <c r="H1097" i="22"/>
  <c r="G1098" i="22"/>
  <c r="F1099" i="22"/>
  <c r="E1100" i="22"/>
  <c r="H1101" i="22"/>
  <c r="G1102" i="22"/>
  <c r="F1103" i="22"/>
  <c r="E1104" i="22"/>
  <c r="H1105" i="22"/>
  <c r="G1106" i="22"/>
  <c r="H1109" i="22"/>
  <c r="G1110" i="22"/>
  <c r="F1111" i="22"/>
  <c r="E1112" i="22"/>
  <c r="H1113" i="22"/>
  <c r="G1114" i="22"/>
  <c r="F1115" i="22"/>
  <c r="E1116" i="22"/>
  <c r="H1117" i="22"/>
  <c r="G1118" i="22"/>
  <c r="H1121" i="22"/>
  <c r="G1122" i="22"/>
  <c r="F1123" i="22"/>
  <c r="E1124" i="22"/>
  <c r="H1125" i="22"/>
  <c r="G1126" i="22"/>
  <c r="F1127" i="22"/>
  <c r="E1128" i="22"/>
  <c r="H1129" i="22"/>
  <c r="G1130" i="22"/>
  <c r="H1133" i="22"/>
  <c r="G1134" i="22"/>
  <c r="F1135" i="22"/>
  <c r="E1136" i="22"/>
  <c r="H1137" i="22"/>
  <c r="G1138" i="22"/>
  <c r="F1139" i="22"/>
  <c r="E1140" i="22"/>
  <c r="H1141" i="22"/>
  <c r="G1142" i="22"/>
  <c r="F30" i="22"/>
  <c r="H33" i="22"/>
  <c r="F35" i="22"/>
  <c r="E37" i="22"/>
  <c r="F54" i="22"/>
  <c r="G57" i="22"/>
  <c r="F59" i="22"/>
  <c r="G62" i="22"/>
  <c r="H65" i="22"/>
  <c r="F67" i="22"/>
  <c r="G70" i="22"/>
  <c r="E72" i="22"/>
  <c r="H73" i="22"/>
  <c r="G78" i="22"/>
  <c r="E80" i="22"/>
  <c r="H81" i="22"/>
  <c r="F83" i="22"/>
  <c r="G86" i="22"/>
  <c r="F89" i="22"/>
  <c r="E91" i="22"/>
  <c r="G93" i="22"/>
  <c r="E95" i="22"/>
  <c r="G97" i="22"/>
  <c r="E113" i="22"/>
  <c r="H114" i="22"/>
  <c r="F116" i="22"/>
  <c r="G119" i="22"/>
  <c r="F121" i="22"/>
  <c r="E126" i="22"/>
  <c r="H127" i="22"/>
  <c r="F129" i="22"/>
  <c r="G132" i="22"/>
  <c r="E134" i="22"/>
  <c r="G30" i="22"/>
  <c r="E32" i="22"/>
  <c r="H34" i="22"/>
  <c r="G36" i="22"/>
  <c r="F38" i="22"/>
  <c r="G54" i="22"/>
  <c r="E56" i="22"/>
  <c r="H57" i="22"/>
  <c r="G59" i="22"/>
  <c r="E61" i="22"/>
  <c r="H62" i="22"/>
  <c r="G67" i="22"/>
  <c r="E69" i="22"/>
  <c r="H70" i="22"/>
  <c r="F72" i="22"/>
  <c r="E77" i="22"/>
  <c r="H78" i="22"/>
  <c r="F80" i="22"/>
  <c r="G83" i="22"/>
  <c r="E85" i="22"/>
  <c r="H86" i="22"/>
  <c r="G89" i="22"/>
  <c r="F91" i="22"/>
  <c r="G94" i="22"/>
  <c r="E96" i="22"/>
  <c r="H97" i="22"/>
  <c r="E114" i="22"/>
  <c r="H115" i="22"/>
  <c r="G116" i="22"/>
  <c r="E118" i="22"/>
  <c r="G121" i="22"/>
  <c r="E127" i="22"/>
  <c r="H128" i="22"/>
  <c r="F130" i="22"/>
  <c r="G133" i="22"/>
  <c r="F138" i="22"/>
  <c r="G141" i="22"/>
  <c r="G145" i="22"/>
  <c r="F146" i="22"/>
  <c r="F150" i="22"/>
  <c r="G153" i="22"/>
  <c r="G157" i="22"/>
  <c r="F162" i="22"/>
  <c r="G165" i="22"/>
  <c r="E167" i="22"/>
  <c r="H168" i="22"/>
  <c r="F170" i="22"/>
  <c r="F174" i="22"/>
  <c r="G177" i="22"/>
  <c r="E179" i="22"/>
  <c r="H180" i="22"/>
  <c r="F186" i="22"/>
  <c r="E187" i="22"/>
  <c r="H188" i="22"/>
  <c r="F190" i="22"/>
  <c r="G193" i="22"/>
  <c r="F198" i="22"/>
  <c r="G201" i="22"/>
  <c r="E203" i="22"/>
  <c r="H204" i="22"/>
  <c r="F206" i="22"/>
  <c r="G209" i="22"/>
  <c r="E211" i="22"/>
  <c r="H212" i="22"/>
  <c r="G213" i="22"/>
  <c r="G217" i="22"/>
  <c r="F222" i="22"/>
  <c r="G225" i="22"/>
  <c r="E227" i="22"/>
  <c r="H228" i="22"/>
  <c r="F230" i="22"/>
  <c r="G233" i="22"/>
  <c r="E235" i="22"/>
  <c r="H236" i="22"/>
  <c r="F238" i="22"/>
  <c r="G241" i="22"/>
  <c r="G246" i="22"/>
  <c r="E248" i="22"/>
  <c r="H249" i="22"/>
  <c r="F251" i="22"/>
  <c r="H254" i="22"/>
  <c r="E257" i="22"/>
  <c r="G260" i="22"/>
  <c r="E262" i="22"/>
  <c r="G265" i="22"/>
  <c r="F281" i="22"/>
  <c r="G284" i="22"/>
  <c r="F286" i="22"/>
  <c r="F290" i="22"/>
  <c r="G295" i="22"/>
  <c r="E297" i="22"/>
  <c r="G300" i="22"/>
  <c r="F302" i="22"/>
  <c r="F318" i="22"/>
  <c r="G321" i="22"/>
  <c r="G325" i="22"/>
  <c r="F330" i="22"/>
  <c r="G333" i="22"/>
  <c r="E335" i="22"/>
  <c r="G337" i="22"/>
  <c r="F342" i="22"/>
  <c r="G345" i="22"/>
  <c r="E347" i="22"/>
  <c r="H348" i="22"/>
  <c r="F350" i="22"/>
  <c r="G353" i="22"/>
  <c r="E355" i="22"/>
  <c r="H356" i="22"/>
  <c r="F358" i="22"/>
  <c r="G361" i="22"/>
  <c r="F366" i="22"/>
  <c r="G369" i="22"/>
  <c r="E371" i="22"/>
  <c r="H372" i="22"/>
  <c r="F374" i="22"/>
  <c r="G377" i="22"/>
  <c r="E379" i="22"/>
  <c r="H380" i="22"/>
  <c r="F382" i="22"/>
  <c r="G385" i="22"/>
  <c r="F390" i="22"/>
  <c r="F394" i="22"/>
  <c r="G397" i="22"/>
  <c r="F402" i="22"/>
  <c r="G405" i="22"/>
  <c r="E407" i="22"/>
  <c r="H408" i="22"/>
  <c r="F410" i="22"/>
  <c r="G413" i="22"/>
  <c r="E415" i="22"/>
  <c r="H416" i="22"/>
  <c r="F418" i="22"/>
  <c r="G421" i="22"/>
  <c r="F422" i="22"/>
  <c r="F426" i="22"/>
  <c r="G429" i="22"/>
  <c r="E431" i="22"/>
  <c r="H432" i="22"/>
  <c r="F434" i="22"/>
  <c r="G437" i="22"/>
  <c r="E439" i="22"/>
  <c r="H440" i="22"/>
  <c r="F442" i="22"/>
  <c r="E443" i="22"/>
  <c r="H444" i="22"/>
  <c r="F446" i="22"/>
  <c r="G449" i="22"/>
  <c r="E451" i="22"/>
  <c r="H452" i="22"/>
  <c r="F454" i="22"/>
  <c r="G457" i="22"/>
  <c r="F558" i="22"/>
  <c r="G561" i="22"/>
  <c r="E563" i="22"/>
  <c r="G565" i="22"/>
  <c r="H583" i="22"/>
  <c r="F585" i="22"/>
  <c r="G588" i="22"/>
  <c r="E590" i="22"/>
  <c r="H593" i="22"/>
  <c r="G595" i="22"/>
  <c r="E597" i="22"/>
  <c r="H599" i="22"/>
  <c r="F601" i="22"/>
  <c r="E602" i="22"/>
  <c r="G606" i="22"/>
  <c r="F607" i="22"/>
  <c r="E608" i="22"/>
  <c r="H609" i="22"/>
  <c r="G610" i="22"/>
  <c r="F611" i="22"/>
  <c r="E612" i="22"/>
  <c r="H613" i="22"/>
  <c r="G614" i="22"/>
  <c r="E617" i="22"/>
  <c r="H619" i="22"/>
  <c r="G620" i="22"/>
  <c r="F621" i="22"/>
  <c r="E622" i="22"/>
  <c r="H623" i="22"/>
  <c r="G624" i="22"/>
  <c r="F625" i="22"/>
  <c r="E626" i="22"/>
  <c r="F629" i="22"/>
  <c r="E630" i="22"/>
  <c r="H631" i="22"/>
  <c r="G632" i="22"/>
  <c r="F633" i="22"/>
  <c r="E634" i="22"/>
  <c r="H635" i="22"/>
  <c r="G636" i="22"/>
  <c r="F637" i="22"/>
  <c r="E638" i="22"/>
  <c r="F653" i="22"/>
  <c r="E654" i="22"/>
  <c r="H655" i="22"/>
  <c r="G656" i="22"/>
  <c r="F657" i="22"/>
  <c r="E658" i="22"/>
  <c r="H659" i="22"/>
  <c r="G660" i="22"/>
  <c r="F661" i="22"/>
  <c r="E662" i="22"/>
  <c r="F677" i="22"/>
  <c r="E678" i="22"/>
  <c r="H679" i="22"/>
  <c r="G680" i="22"/>
  <c r="F681" i="22"/>
  <c r="E682" i="22"/>
  <c r="H683" i="22"/>
  <c r="G684" i="22"/>
  <c r="F685" i="22"/>
  <c r="E686" i="22"/>
  <c r="H689" i="22"/>
  <c r="H690" i="22"/>
  <c r="G691" i="22"/>
  <c r="F692" i="22"/>
  <c r="E693" i="22"/>
  <c r="H694" i="22"/>
  <c r="G695" i="22"/>
  <c r="F696" i="22"/>
  <c r="E697" i="22"/>
  <c r="H698" i="22"/>
  <c r="E701" i="22"/>
  <c r="H702" i="22"/>
  <c r="G703" i="22"/>
  <c r="F704" i="22"/>
  <c r="E705" i="22"/>
  <c r="H706" i="22"/>
  <c r="G707" i="22"/>
  <c r="F708" i="22"/>
  <c r="E709" i="22"/>
  <c r="H710" i="22"/>
  <c r="F725" i="22"/>
  <c r="E726" i="22"/>
  <c r="H727" i="22"/>
  <c r="G728" i="22"/>
  <c r="F729" i="22"/>
  <c r="E730" i="22"/>
  <c r="H731" i="22"/>
  <c r="G732" i="22"/>
  <c r="F733" i="22"/>
  <c r="E734" i="22"/>
  <c r="H737" i="22"/>
  <c r="H738" i="22"/>
  <c r="G739" i="22"/>
  <c r="F740" i="22"/>
  <c r="E741" i="22"/>
  <c r="H742" i="22"/>
  <c r="G743" i="22"/>
  <c r="F744" i="22"/>
  <c r="E745" i="22"/>
  <c r="H746" i="22"/>
  <c r="E749" i="22"/>
  <c r="H750" i="22"/>
  <c r="G751" i="22"/>
  <c r="F752" i="22"/>
  <c r="E753" i="22"/>
  <c r="H754" i="22"/>
  <c r="G755" i="22"/>
  <c r="F756" i="22"/>
  <c r="E757" i="22"/>
  <c r="H758" i="22"/>
  <c r="F773" i="22"/>
  <c r="E774" i="22"/>
  <c r="H775" i="22"/>
  <c r="G776" i="22"/>
  <c r="F777" i="22"/>
  <c r="E778" i="22"/>
  <c r="H779" i="22"/>
  <c r="G780" i="22"/>
  <c r="F781" i="22"/>
  <c r="E782" i="22"/>
  <c r="G785" i="22"/>
  <c r="F786" i="22"/>
  <c r="E787" i="22"/>
  <c r="H788" i="22"/>
  <c r="G789" i="22"/>
  <c r="G790" i="22"/>
  <c r="F791" i="22"/>
  <c r="E792" i="22"/>
  <c r="H793" i="22"/>
  <c r="G794" i="22"/>
  <c r="H797" i="22"/>
  <c r="G798" i="22"/>
  <c r="F799" i="22"/>
  <c r="E800" i="22"/>
  <c r="H801" i="22"/>
  <c r="G802" i="22"/>
  <c r="F803" i="22"/>
  <c r="E804" i="22"/>
  <c r="H805" i="22"/>
  <c r="G806" i="22"/>
  <c r="H809" i="22"/>
  <c r="G810" i="22"/>
  <c r="F811" i="22"/>
  <c r="E812" i="22"/>
  <c r="H813" i="22"/>
  <c r="G814" i="22"/>
  <c r="F815" i="22"/>
  <c r="E816" i="22"/>
  <c r="H817" i="22"/>
  <c r="G818" i="22"/>
  <c r="E833" i="22"/>
  <c r="H835" i="22"/>
  <c r="G836" i="22"/>
  <c r="F837" i="22"/>
  <c r="H839" i="22"/>
  <c r="G840" i="22"/>
  <c r="F841" i="22"/>
  <c r="E842" i="22"/>
  <c r="F869" i="22"/>
  <c r="E870" i="22"/>
  <c r="H871" i="22"/>
  <c r="G872" i="22"/>
  <c r="F873" i="22"/>
  <c r="E874" i="22"/>
  <c r="H875" i="22"/>
  <c r="G876" i="22"/>
  <c r="F877" i="22"/>
  <c r="E878" i="22"/>
  <c r="F881" i="22"/>
  <c r="E882" i="22"/>
  <c r="H883" i="22"/>
  <c r="G884" i="22"/>
  <c r="F885" i="22"/>
  <c r="E886" i="22"/>
  <c r="H887" i="22"/>
  <c r="G888" i="22"/>
  <c r="F889" i="22"/>
  <c r="E890" i="22"/>
  <c r="F893" i="22"/>
  <c r="E894" i="22"/>
  <c r="H895" i="22"/>
  <c r="G896" i="22"/>
  <c r="F897" i="22"/>
  <c r="E898" i="22"/>
  <c r="H899" i="22"/>
  <c r="G900" i="22"/>
  <c r="F901" i="22"/>
  <c r="E902" i="22"/>
  <c r="F917" i="22"/>
  <c r="E918" i="22"/>
  <c r="H919" i="22"/>
  <c r="G920" i="22"/>
  <c r="F921" i="22"/>
  <c r="E922" i="22"/>
  <c r="H923" i="22"/>
  <c r="G924" i="22"/>
  <c r="F925" i="22"/>
  <c r="E926" i="22"/>
  <c r="F929" i="22"/>
  <c r="E930" i="22"/>
  <c r="H931" i="22"/>
  <c r="G932" i="22"/>
  <c r="F933" i="22"/>
  <c r="F934" i="22"/>
  <c r="F935" i="22"/>
  <c r="E936" i="22"/>
  <c r="H937" i="22"/>
  <c r="G938" i="22"/>
  <c r="H941" i="22"/>
  <c r="G942" i="22"/>
  <c r="F943" i="22"/>
  <c r="E944" i="22"/>
  <c r="H945" i="22"/>
  <c r="G946" i="22"/>
  <c r="F947" i="22"/>
  <c r="E948" i="22"/>
  <c r="H949" i="22"/>
  <c r="G950" i="22"/>
  <c r="H965" i="22"/>
  <c r="G966" i="22"/>
  <c r="F967" i="22"/>
  <c r="E968" i="22"/>
  <c r="H969" i="22"/>
  <c r="G970" i="22"/>
  <c r="F971" i="22"/>
  <c r="E972" i="22"/>
  <c r="H973" i="22"/>
  <c r="G974" i="22"/>
  <c r="H977" i="22"/>
  <c r="H978" i="22"/>
  <c r="G979" i="22"/>
  <c r="E981" i="22"/>
  <c r="H983" i="22"/>
  <c r="G984" i="22"/>
  <c r="F985" i="22"/>
  <c r="F986" i="22"/>
  <c r="G989" i="22"/>
  <c r="F990" i="22"/>
  <c r="E991" i="22"/>
  <c r="H992" i="22"/>
  <c r="G993" i="22"/>
  <c r="F994" i="22"/>
  <c r="E995" i="22"/>
  <c r="H996" i="22"/>
  <c r="G997" i="22"/>
  <c r="F998" i="22"/>
  <c r="G1001" i="22"/>
  <c r="F1002" i="22"/>
  <c r="E1003" i="22"/>
  <c r="H1004" i="22"/>
  <c r="G1005" i="22"/>
  <c r="F1006" i="22"/>
  <c r="E1007" i="22"/>
  <c r="H1008" i="22"/>
  <c r="G1009" i="22"/>
  <c r="F1010" i="22"/>
  <c r="G1013" i="22"/>
  <c r="F1014" i="22"/>
  <c r="E1015" i="22"/>
  <c r="H1016" i="22"/>
  <c r="G1017" i="22"/>
  <c r="F1018" i="22"/>
  <c r="E1019" i="22"/>
  <c r="H1020" i="22"/>
  <c r="G1021" i="22"/>
  <c r="F1022" i="22"/>
  <c r="G1049" i="22"/>
  <c r="F1050" i="22"/>
  <c r="E1051" i="22"/>
  <c r="H1052" i="22"/>
  <c r="G1053" i="22"/>
  <c r="F1054" i="22"/>
  <c r="E1055" i="22"/>
  <c r="H1056" i="22"/>
  <c r="G1057" i="22"/>
  <c r="F1058" i="22"/>
  <c r="G1073" i="22"/>
  <c r="F1074" i="22"/>
  <c r="E1075" i="22"/>
  <c r="H1076" i="22"/>
  <c r="G1077" i="22"/>
  <c r="F1078" i="22"/>
  <c r="F1079" i="22"/>
  <c r="F1080" i="22"/>
  <c r="E1081" i="22"/>
  <c r="H1082" i="22"/>
  <c r="E1097" i="22"/>
  <c r="H1098" i="22"/>
  <c r="G1099" i="22"/>
  <c r="F1100" i="22"/>
  <c r="E1101" i="22"/>
  <c r="H1102" i="22"/>
  <c r="G1103" i="22"/>
  <c r="F1104" i="22"/>
  <c r="E1105" i="22"/>
  <c r="H1106" i="22"/>
  <c r="E1109" i="22"/>
  <c r="H1110" i="22"/>
  <c r="G1111" i="22"/>
  <c r="F1112" i="22"/>
  <c r="E1113" i="22"/>
  <c r="H1114" i="22"/>
  <c r="G1115" i="22"/>
  <c r="F1116" i="22"/>
  <c r="E1117" i="22"/>
  <c r="H1118" i="22"/>
  <c r="E1121" i="22"/>
  <c r="H1122" i="22"/>
  <c r="G1123" i="22"/>
  <c r="F1124" i="22"/>
  <c r="E1125" i="22"/>
  <c r="H1126" i="22"/>
  <c r="G1127" i="22"/>
  <c r="F1128" i="22"/>
  <c r="E1129" i="22"/>
  <c r="H1130" i="22"/>
  <c r="E1133" i="22"/>
  <c r="H1134" i="22"/>
  <c r="G1135" i="22"/>
  <c r="F1136" i="22"/>
  <c r="E1137" i="22"/>
  <c r="H1138" i="22"/>
  <c r="G1139" i="22"/>
  <c r="F1140" i="22"/>
  <c r="E1141" i="22"/>
  <c r="H1142" i="22"/>
  <c r="F29" i="22"/>
  <c r="E31" i="22"/>
  <c r="H32" i="22"/>
  <c r="G34" i="22"/>
  <c r="F36" i="22"/>
  <c r="G53" i="22"/>
  <c r="E55" i="22"/>
  <c r="H56" i="22"/>
  <c r="G58" i="22"/>
  <c r="E60" i="22"/>
  <c r="H61" i="22"/>
  <c r="G66" i="22"/>
  <c r="E68" i="22"/>
  <c r="H69" i="22"/>
  <c r="F71" i="22"/>
  <c r="G74" i="22"/>
  <c r="H77" i="22"/>
  <c r="F79" i="22"/>
  <c r="G82" i="22"/>
  <c r="E84" i="22"/>
  <c r="H85" i="22"/>
  <c r="H92" i="22"/>
  <c r="F94" i="22"/>
  <c r="H96" i="22"/>
  <c r="F98" i="22"/>
  <c r="G115" i="22"/>
  <c r="E117" i="22"/>
  <c r="H118" i="22"/>
  <c r="G120" i="22"/>
  <c r="E122" i="22"/>
  <c r="F125" i="22"/>
  <c r="G128" i="22"/>
  <c r="E130" i="22"/>
  <c r="H131" i="22"/>
  <c r="F133" i="22"/>
  <c r="G29" i="22"/>
  <c r="F31" i="22"/>
  <c r="G35" i="22"/>
  <c r="F37" i="22"/>
  <c r="H53" i="22"/>
  <c r="F55" i="22"/>
  <c r="H58" i="22"/>
  <c r="F60" i="22"/>
  <c r="E65" i="22"/>
  <c r="H66" i="22"/>
  <c r="F68" i="22"/>
  <c r="G71" i="22"/>
  <c r="E73" i="22"/>
  <c r="H74" i="22"/>
  <c r="G79" i="22"/>
  <c r="E81" i="22"/>
  <c r="H82" i="22"/>
  <c r="F84" i="22"/>
  <c r="G90" i="22"/>
  <c r="E92" i="22"/>
  <c r="H93" i="22"/>
  <c r="F95" i="22"/>
  <c r="G98" i="22"/>
  <c r="F113" i="22"/>
  <c r="F117" i="22"/>
  <c r="F122" i="22"/>
  <c r="G125" i="22"/>
  <c r="F126" i="22"/>
  <c r="G129" i="22"/>
  <c r="E131" i="22"/>
  <c r="H132" i="22"/>
  <c r="F134" i="22"/>
  <c r="G137" i="22"/>
  <c r="E139" i="22"/>
  <c r="H140" i="22"/>
  <c r="F142" i="22"/>
  <c r="E143" i="22"/>
  <c r="H144" i="22"/>
  <c r="G149" i="22"/>
  <c r="E151" i="22"/>
  <c r="H152" i="22"/>
  <c r="F154" i="22"/>
  <c r="E155" i="22"/>
  <c r="H156" i="22"/>
  <c r="F158" i="22"/>
  <c r="G161" i="22"/>
  <c r="E163" i="22"/>
  <c r="H164" i="22"/>
  <c r="F166" i="22"/>
  <c r="G169" i="22"/>
  <c r="G173" i="22"/>
  <c r="E175" i="22"/>
  <c r="H176" i="22"/>
  <c r="F178" i="22"/>
  <c r="G181" i="22"/>
  <c r="F182" i="22"/>
  <c r="G185" i="22"/>
  <c r="G189" i="22"/>
  <c r="E191" i="22"/>
  <c r="H192" i="22"/>
  <c r="F194" i="22"/>
  <c r="G197" i="22"/>
  <c r="E199" i="22"/>
  <c r="H200" i="22"/>
  <c r="F202" i="22"/>
  <c r="G205" i="22"/>
  <c r="F210" i="22"/>
  <c r="F214" i="22"/>
  <c r="E215" i="22"/>
  <c r="H216" i="22"/>
  <c r="F218" i="22"/>
  <c r="G221" i="22"/>
  <c r="E223" i="22"/>
  <c r="H224" i="22"/>
  <c r="F226" i="22"/>
  <c r="G229" i="22"/>
  <c r="F234" i="22"/>
  <c r="G237" i="22"/>
  <c r="E239" i="22"/>
  <c r="H240" i="22"/>
  <c r="F242" i="22"/>
  <c r="G245" i="22"/>
  <c r="F247" i="22"/>
  <c r="G250" i="22"/>
  <c r="E252" i="22"/>
  <c r="H253" i="22"/>
  <c r="H259" i="22"/>
  <c r="F261" i="22"/>
  <c r="H264" i="22"/>
  <c r="G266" i="22"/>
  <c r="E282" i="22"/>
  <c r="H283" i="22"/>
  <c r="F285" i="22"/>
  <c r="E287" i="22"/>
  <c r="H288" i="22"/>
  <c r="G289" i="22"/>
  <c r="E293" i="22"/>
  <c r="H294" i="22"/>
  <c r="F296" i="22"/>
  <c r="H299" i="22"/>
  <c r="F301" i="22"/>
  <c r="G317" i="22"/>
  <c r="E319" i="22"/>
  <c r="H320" i="22"/>
  <c r="F322" i="22"/>
  <c r="E323" i="22"/>
  <c r="H324" i="22"/>
  <c r="F326" i="22"/>
  <c r="G329" i="22"/>
  <c r="E331" i="22"/>
  <c r="H332" i="22"/>
  <c r="F334" i="22"/>
  <c r="H336" i="22"/>
  <c r="F338" i="22"/>
  <c r="G341" i="22"/>
  <c r="E343" i="22"/>
  <c r="H344" i="22"/>
  <c r="F346" i="22"/>
  <c r="G349" i="22"/>
  <c r="F354" i="22"/>
  <c r="G357" i="22"/>
  <c r="E359" i="22"/>
  <c r="H360" i="22"/>
  <c r="F362" i="22"/>
  <c r="G365" i="22"/>
  <c r="E367" i="22"/>
  <c r="H368" i="22"/>
  <c r="F370" i="22"/>
  <c r="G373" i="22"/>
  <c r="F378" i="22"/>
  <c r="G381" i="22"/>
  <c r="E383" i="22"/>
  <c r="H384" i="22"/>
  <c r="F386" i="22"/>
  <c r="G389" i="22"/>
  <c r="E391" i="22"/>
  <c r="H392" i="22"/>
  <c r="G393" i="22"/>
  <c r="E395" i="22"/>
  <c r="H396" i="22"/>
  <c r="F398" i="22"/>
  <c r="G401" i="22"/>
  <c r="E403" i="22"/>
  <c r="H404" i="22"/>
  <c r="F406" i="22"/>
  <c r="G409" i="22"/>
  <c r="F414" i="22"/>
  <c r="G417" i="22"/>
  <c r="E419" i="22"/>
  <c r="H420" i="22"/>
  <c r="G425" i="22"/>
  <c r="E427" i="22"/>
  <c r="H428" i="22"/>
  <c r="F430" i="22"/>
  <c r="G433" i="22"/>
  <c r="F438" i="22"/>
  <c r="G441" i="22"/>
  <c r="G445" i="22"/>
  <c r="F450" i="22"/>
  <c r="G453" i="22"/>
  <c r="E455" i="22"/>
  <c r="H456" i="22"/>
  <c r="F458" i="22"/>
  <c r="G557" i="22"/>
  <c r="E559" i="22"/>
  <c r="H560" i="22"/>
  <c r="F562" i="22"/>
  <c r="H564" i="22"/>
  <c r="F566" i="22"/>
  <c r="E581" i="22"/>
  <c r="G584" i="22"/>
  <c r="E586" i="22"/>
  <c r="H587" i="22"/>
  <c r="F589" i="22"/>
  <c r="F596" i="22"/>
  <c r="G600" i="22"/>
  <c r="G605" i="22"/>
  <c r="F980" i="22"/>
  <c r="H29" i="22"/>
  <c r="H30" i="22"/>
  <c r="G31" i="22"/>
  <c r="F32" i="22"/>
  <c r="F33" i="22"/>
  <c r="E34" i="22"/>
  <c r="H35" i="22"/>
  <c r="H36" i="22"/>
  <c r="G37" i="22"/>
  <c r="G38" i="22"/>
  <c r="H54" i="22"/>
  <c r="G55" i="22"/>
  <c r="F56" i="22"/>
  <c r="E57" i="22"/>
  <c r="H59" i="22"/>
  <c r="G60" i="22"/>
  <c r="F61" i="22"/>
  <c r="E62" i="22"/>
  <c r="F65" i="22"/>
  <c r="E66" i="22"/>
  <c r="H67" i="22"/>
  <c r="G68" i="22"/>
  <c r="F69" i="22"/>
  <c r="E70" i="22"/>
  <c r="H71" i="22"/>
  <c r="G72" i="22"/>
  <c r="F73" i="22"/>
  <c r="E74" i="22"/>
  <c r="F77" i="22"/>
  <c r="E78" i="22"/>
  <c r="H79" i="22"/>
  <c r="G80" i="22"/>
  <c r="F81" i="22"/>
  <c r="E82" i="22"/>
  <c r="H83" i="22"/>
  <c r="G84" i="22"/>
  <c r="F85" i="22"/>
  <c r="E86" i="22"/>
  <c r="H89" i="22"/>
  <c r="H90" i="22"/>
  <c r="G91" i="22"/>
  <c r="F92" i="22"/>
  <c r="E93" i="22"/>
  <c r="H94" i="22"/>
  <c r="G95" i="22"/>
  <c r="F96" i="22"/>
  <c r="E97" i="22"/>
  <c r="H98" i="22"/>
  <c r="G113" i="22"/>
  <c r="F114" i="22"/>
  <c r="E115" i="22"/>
  <c r="H116" i="22"/>
  <c r="G117" i="22"/>
  <c r="F118" i="22"/>
  <c r="H121" i="22"/>
  <c r="G122" i="22"/>
  <c r="H125" i="22"/>
  <c r="G126" i="22"/>
  <c r="F127" i="22"/>
  <c r="E128" i="22"/>
  <c r="H129" i="22"/>
  <c r="G130" i="22"/>
  <c r="F131" i="22"/>
  <c r="E132" i="22"/>
  <c r="H133" i="22"/>
  <c r="G134" i="22"/>
  <c r="H137" i="22"/>
  <c r="G138" i="22"/>
  <c r="F139" i="22"/>
  <c r="E140" i="22"/>
  <c r="H141" i="22"/>
  <c r="G142" i="22"/>
  <c r="F143" i="22"/>
  <c r="E144" i="22"/>
  <c r="H145" i="22"/>
  <c r="G146" i="22"/>
  <c r="H149" i="22"/>
  <c r="G150" i="22"/>
  <c r="F151" i="22"/>
  <c r="E152" i="22"/>
  <c r="H153" i="22"/>
  <c r="G154" i="22"/>
  <c r="F155" i="22"/>
  <c r="E156" i="22"/>
  <c r="H157" i="22"/>
  <c r="G158" i="22"/>
  <c r="H161" i="22"/>
  <c r="G162" i="22"/>
  <c r="F163" i="22"/>
  <c r="E164" i="22"/>
  <c r="H165" i="22"/>
  <c r="G166" i="22"/>
  <c r="F167" i="22"/>
  <c r="E168" i="22"/>
  <c r="H169" i="22"/>
  <c r="G170" i="22"/>
  <c r="H173" i="22"/>
  <c r="G174" i="22"/>
  <c r="F175" i="22"/>
  <c r="E176" i="22"/>
  <c r="H177" i="22"/>
  <c r="G178" i="22"/>
  <c r="F179" i="22"/>
  <c r="E180" i="22"/>
  <c r="H181" i="22"/>
  <c r="G182" i="22"/>
  <c r="H185" i="22"/>
  <c r="G186" i="22"/>
  <c r="F187" i="22"/>
  <c r="E188" i="22"/>
  <c r="H189" i="22"/>
  <c r="G190" i="22"/>
  <c r="F191" i="22"/>
  <c r="E192" i="22"/>
  <c r="H193" i="22"/>
  <c r="G194" i="22"/>
  <c r="H197" i="22"/>
  <c r="G198" i="22"/>
  <c r="F199" i="22"/>
  <c r="E200" i="22"/>
  <c r="H201" i="22"/>
  <c r="G202" i="22"/>
  <c r="F203" i="22"/>
  <c r="E204" i="22"/>
  <c r="H205" i="22"/>
  <c r="G206" i="22"/>
  <c r="H209" i="22"/>
  <c r="G210" i="22"/>
  <c r="F211" i="22"/>
  <c r="E212" i="22"/>
  <c r="H213" i="22"/>
  <c r="G214" i="22"/>
  <c r="F215" i="22"/>
  <c r="E216" i="22"/>
  <c r="H217" i="22"/>
  <c r="G218" i="22"/>
  <c r="H221" i="22"/>
  <c r="G222" i="22"/>
  <c r="F223" i="22"/>
  <c r="E224" i="22"/>
  <c r="H225" i="22"/>
  <c r="G226" i="22"/>
  <c r="F227" i="22"/>
  <c r="E228" i="22"/>
  <c r="H229" i="22"/>
  <c r="G230" i="22"/>
  <c r="H233" i="22"/>
  <c r="G234" i="22"/>
  <c r="F235" i="22"/>
  <c r="E236" i="22"/>
  <c r="H237" i="22"/>
  <c r="G238" i="22"/>
  <c r="F239" i="22"/>
  <c r="E240" i="22"/>
  <c r="H241" i="22"/>
  <c r="G242" i="22"/>
  <c r="H245" i="22"/>
  <c r="H246" i="22"/>
  <c r="G247" i="22"/>
  <c r="F248" i="22"/>
  <c r="E249" i="22"/>
  <c r="H250" i="22"/>
  <c r="G251" i="22"/>
  <c r="F252" i="22"/>
  <c r="E253" i="22"/>
  <c r="F257" i="22"/>
  <c r="F258" i="22"/>
  <c r="E259" i="22"/>
  <c r="H260" i="22"/>
  <c r="G261" i="22"/>
  <c r="F262" i="22"/>
  <c r="F263" i="22"/>
  <c r="E264" i="22"/>
  <c r="H265" i="22"/>
  <c r="H266" i="22"/>
  <c r="G281" i="22"/>
  <c r="F282" i="22"/>
  <c r="E283" i="22"/>
  <c r="H284" i="22"/>
  <c r="G285" i="22"/>
  <c r="F287" i="22"/>
  <c r="E288" i="22"/>
  <c r="H289" i="22"/>
  <c r="G290" i="22"/>
  <c r="F293" i="22"/>
  <c r="E294" i="22"/>
  <c r="H295" i="22"/>
  <c r="G296" i="22"/>
  <c r="F297" i="22"/>
  <c r="E299" i="22"/>
  <c r="H300" i="22"/>
  <c r="G301" i="22"/>
  <c r="G302" i="22"/>
  <c r="H317" i="22"/>
  <c r="G318" i="22"/>
  <c r="F319" i="22"/>
  <c r="E320" i="22"/>
  <c r="H321" i="22"/>
  <c r="G322" i="22"/>
  <c r="F323" i="22"/>
  <c r="E324" i="22"/>
  <c r="H325" i="22"/>
  <c r="G326" i="22"/>
  <c r="H329" i="22"/>
  <c r="G330" i="22"/>
  <c r="F331" i="22"/>
  <c r="E332" i="22"/>
  <c r="H333" i="22"/>
  <c r="G334" i="22"/>
  <c r="F335" i="22"/>
  <c r="E336" i="22"/>
  <c r="H337" i="22"/>
  <c r="G338" i="22"/>
  <c r="H341" i="22"/>
  <c r="G342" i="22"/>
  <c r="F343" i="22"/>
  <c r="E344" i="22"/>
  <c r="H345" i="22"/>
  <c r="G346" i="22"/>
  <c r="F347" i="22"/>
  <c r="E348" i="22"/>
  <c r="H349" i="22"/>
  <c r="G350" i="22"/>
  <c r="H353" i="22"/>
  <c r="G354" i="22"/>
  <c r="F355" i="22"/>
  <c r="E356" i="22"/>
  <c r="H357" i="22"/>
  <c r="G358" i="22"/>
  <c r="F359" i="22"/>
  <c r="E360" i="22"/>
  <c r="H361" i="22"/>
  <c r="G362" i="22"/>
  <c r="H365" i="22"/>
  <c r="G366" i="22"/>
  <c r="F367" i="22"/>
  <c r="E368" i="22"/>
  <c r="H369" i="22"/>
  <c r="G370" i="22"/>
  <c r="F371" i="22"/>
  <c r="E372" i="22"/>
  <c r="H373" i="22"/>
  <c r="G374" i="22"/>
  <c r="H377" i="22"/>
  <c r="G378" i="22"/>
  <c r="F379" i="22"/>
  <c r="E380" i="22"/>
  <c r="H381" i="22"/>
  <c r="G382" i="22"/>
  <c r="F383" i="22"/>
  <c r="E384" i="22"/>
  <c r="H385" i="22"/>
  <c r="G386" i="22"/>
  <c r="H389" i="22"/>
  <c r="G390" i="22"/>
  <c r="F391" i="22"/>
  <c r="E392" i="22"/>
  <c r="H393" i="22"/>
  <c r="G394" i="22"/>
  <c r="F395" i="22"/>
  <c r="E396" i="22"/>
  <c r="H397" i="22"/>
  <c r="G398" i="22"/>
  <c r="H401" i="22"/>
  <c r="G402" i="22"/>
  <c r="F403" i="22"/>
  <c r="E404" i="22"/>
  <c r="H405" i="22"/>
  <c r="G406" i="22"/>
  <c r="F407" i="22"/>
  <c r="E408" i="22"/>
  <c r="H409" i="22"/>
  <c r="G410" i="22"/>
  <c r="H413" i="22"/>
  <c r="G414" i="22"/>
  <c r="F415" i="22"/>
  <c r="E416" i="22"/>
  <c r="H417" i="22"/>
  <c r="G418" i="22"/>
  <c r="F419" i="22"/>
  <c r="E420" i="22"/>
  <c r="H421" i="22"/>
  <c r="G422" i="22"/>
  <c r="H425" i="22"/>
  <c r="G426" i="22"/>
  <c r="F427" i="22"/>
  <c r="E428" i="22"/>
  <c r="H429" i="22"/>
  <c r="G430" i="22"/>
  <c r="F431" i="22"/>
  <c r="E432" i="22"/>
  <c r="H433" i="22"/>
  <c r="G434" i="22"/>
  <c r="H437" i="22"/>
  <c r="G438" i="22"/>
  <c r="F439" i="22"/>
  <c r="E440" i="22"/>
  <c r="H441" i="22"/>
  <c r="G442" i="22"/>
  <c r="F443" i="22"/>
  <c r="E444" i="22"/>
  <c r="H445" i="22"/>
  <c r="G446" i="22"/>
  <c r="H449" i="22"/>
  <c r="G450" i="22"/>
  <c r="F451" i="22"/>
  <c r="E452" i="22"/>
  <c r="H453" i="22"/>
  <c r="G454" i="22"/>
  <c r="F455" i="22"/>
  <c r="E456" i="22"/>
  <c r="H457" i="22"/>
  <c r="G458" i="22"/>
  <c r="H557" i="22"/>
  <c r="G558" i="22"/>
  <c r="F559" i="22"/>
  <c r="E560" i="22"/>
  <c r="H561" i="22"/>
  <c r="G562" i="22"/>
  <c r="F563" i="22"/>
  <c r="E564" i="22"/>
  <c r="H565" i="22"/>
  <c r="G566" i="22"/>
  <c r="F581" i="22"/>
  <c r="E583" i="22"/>
  <c r="H584" i="22"/>
  <c r="G585" i="22"/>
  <c r="F586" i="22"/>
  <c r="E587" i="22"/>
  <c r="H588" i="22"/>
  <c r="G589" i="22"/>
  <c r="F590" i="22"/>
  <c r="E593" i="22"/>
  <c r="H595" i="22"/>
  <c r="G596" i="22"/>
  <c r="F597" i="22"/>
  <c r="E599" i="22"/>
  <c r="H600" i="22"/>
  <c r="G601" i="22"/>
  <c r="F602" i="22"/>
  <c r="H605" i="22"/>
  <c r="H606" i="22"/>
  <c r="G607" i="22"/>
  <c r="F608" i="22"/>
  <c r="E609" i="22"/>
  <c r="H610" i="22"/>
  <c r="G611" i="22"/>
  <c r="F612" i="22"/>
  <c r="E613" i="22"/>
  <c r="H614" i="22"/>
  <c r="F617" i="22"/>
  <c r="E619" i="22"/>
  <c r="H620" i="22"/>
  <c r="G621" i="22"/>
  <c r="F622" i="22"/>
  <c r="E623" i="22"/>
  <c r="H624" i="22"/>
  <c r="G625" i="22"/>
  <c r="F626" i="22"/>
  <c r="G629" i="22"/>
  <c r="F630" i="22"/>
  <c r="E631" i="22"/>
  <c r="H632" i="22"/>
  <c r="G633" i="22"/>
  <c r="F634" i="22"/>
  <c r="E635" i="22"/>
  <c r="H636" i="22"/>
  <c r="G637" i="22"/>
  <c r="F638" i="22"/>
  <c r="G653" i="22"/>
  <c r="F654" i="22"/>
  <c r="E655" i="22"/>
  <c r="H656" i="22"/>
  <c r="G657" i="22"/>
  <c r="F658" i="22"/>
  <c r="E659" i="22"/>
  <c r="H660" i="22"/>
  <c r="G661" i="22"/>
  <c r="F662" i="22"/>
  <c r="G677" i="22"/>
  <c r="F678" i="22"/>
  <c r="E679" i="22"/>
  <c r="H680" i="22"/>
  <c r="G681" i="22"/>
  <c r="F682" i="22"/>
  <c r="E683" i="22"/>
  <c r="H684" i="22"/>
  <c r="G685" i="22"/>
  <c r="F686" i="22"/>
  <c r="E689" i="22"/>
  <c r="H691" i="22"/>
  <c r="G692" i="22"/>
  <c r="F693" i="22"/>
  <c r="E694" i="22"/>
  <c r="H695" i="22"/>
  <c r="G696" i="22"/>
  <c r="F697" i="22"/>
  <c r="E698" i="22"/>
  <c r="F701" i="22"/>
  <c r="E702" i="22"/>
  <c r="H703" i="22"/>
  <c r="G704" i="22"/>
  <c r="F705" i="22"/>
  <c r="E706" i="22"/>
  <c r="H707" i="22"/>
  <c r="G708" i="22"/>
  <c r="F709" i="22"/>
  <c r="E710" i="22"/>
  <c r="G725" i="22"/>
  <c r="F726" i="22"/>
  <c r="E727" i="22"/>
  <c r="H728" i="22"/>
  <c r="G729" i="22"/>
  <c r="F730" i="22"/>
  <c r="E731" i="22"/>
  <c r="H732" i="22"/>
  <c r="G733" i="22"/>
  <c r="F734" i="22"/>
  <c r="E737" i="22"/>
  <c r="H739" i="22"/>
  <c r="G740" i="22"/>
  <c r="F741" i="22"/>
  <c r="E742" i="22"/>
  <c r="H743" i="22"/>
  <c r="G744" i="22"/>
  <c r="F745" i="22"/>
  <c r="E746" i="22"/>
  <c r="F749" i="22"/>
  <c r="E750" i="22"/>
  <c r="H751" i="22"/>
  <c r="G752" i="22"/>
  <c r="F753" i="22"/>
  <c r="E754" i="22"/>
  <c r="H755" i="22"/>
  <c r="G756" i="22"/>
  <c r="F757" i="22"/>
  <c r="E758" i="22"/>
  <c r="G773" i="22"/>
  <c r="F774" i="22"/>
  <c r="E775" i="22"/>
  <c r="H776" i="22"/>
  <c r="G777" i="22"/>
  <c r="F778" i="22"/>
  <c r="E779" i="22"/>
  <c r="H780" i="22"/>
  <c r="G781" i="22"/>
  <c r="F782" i="22"/>
  <c r="H785" i="22"/>
  <c r="G786" i="22"/>
  <c r="F787" i="22"/>
  <c r="E788" i="22"/>
  <c r="H789" i="22"/>
  <c r="H790" i="22"/>
  <c r="G791" i="22"/>
  <c r="F792" i="22"/>
  <c r="E793" i="22"/>
  <c r="H794" i="22"/>
  <c r="E797" i="22"/>
  <c r="H798" i="22"/>
  <c r="G799" i="22"/>
  <c r="F800" i="22"/>
  <c r="E801" i="22"/>
  <c r="H802" i="22"/>
  <c r="G803" i="22"/>
  <c r="F804" i="22"/>
  <c r="E805" i="22"/>
  <c r="H806" i="22"/>
  <c r="E809" i="22"/>
  <c r="H810" i="22"/>
  <c r="G811" i="22"/>
  <c r="F812" i="22"/>
  <c r="E813" i="22"/>
  <c r="H814" i="22"/>
  <c r="G815" i="22"/>
  <c r="F816" i="22"/>
  <c r="E817" i="22"/>
  <c r="H818" i="22"/>
  <c r="F833" i="22"/>
  <c r="F834" i="22"/>
  <c r="E835" i="22"/>
  <c r="H836" i="22"/>
  <c r="G837" i="22"/>
  <c r="F838" i="22"/>
  <c r="E839" i="22"/>
  <c r="H840" i="22"/>
  <c r="G841" i="22"/>
  <c r="F842" i="22"/>
  <c r="G869" i="22"/>
  <c r="F870" i="22"/>
  <c r="E871" i="22"/>
  <c r="H872" i="22"/>
  <c r="G873" i="22"/>
  <c r="F874" i="22"/>
  <c r="E875" i="22"/>
  <c r="H876" i="22"/>
  <c r="G877" i="22"/>
  <c r="F878" i="22"/>
  <c r="G881" i="22"/>
  <c r="F882" i="22"/>
  <c r="E883" i="22"/>
  <c r="H884" i="22"/>
  <c r="G885" i="22"/>
  <c r="F886" i="22"/>
  <c r="E887" i="22"/>
  <c r="H888" i="22"/>
  <c r="G889" i="22"/>
  <c r="F890" i="22"/>
  <c r="G893" i="22"/>
  <c r="F894" i="22"/>
  <c r="E895" i="22"/>
  <c r="H896" i="22"/>
  <c r="G897" i="22"/>
  <c r="F898" i="22"/>
  <c r="E899" i="22"/>
  <c r="H900" i="22"/>
  <c r="G901" i="22"/>
  <c r="F902" i="22"/>
  <c r="G917" i="22"/>
  <c r="F918" i="22"/>
  <c r="E919" i="22"/>
  <c r="H920" i="22"/>
  <c r="G921" i="22"/>
  <c r="F922" i="22"/>
  <c r="E923" i="22"/>
  <c r="H924" i="22"/>
  <c r="G925" i="22"/>
  <c r="F926" i="22"/>
  <c r="G929" i="22"/>
  <c r="F930" i="22"/>
  <c r="E931" i="22"/>
  <c r="H932" i="22"/>
  <c r="G933" i="22"/>
  <c r="G934" i="22"/>
  <c r="G935" i="22"/>
  <c r="F936" i="22"/>
  <c r="E937" i="22"/>
  <c r="H938" i="22"/>
  <c r="E941" i="22"/>
  <c r="H942" i="22"/>
  <c r="G943" i="22"/>
  <c r="F944" i="22"/>
  <c r="E945" i="22"/>
  <c r="H946" i="22"/>
  <c r="G947" i="22"/>
  <c r="F948" i="22"/>
  <c r="E949" i="22"/>
  <c r="H950" i="22"/>
  <c r="E965" i="22"/>
  <c r="H966" i="22"/>
  <c r="G967" i="22"/>
  <c r="F968" i="22"/>
  <c r="E969" i="22"/>
  <c r="H970" i="22"/>
  <c r="G971" i="22"/>
  <c r="F972" i="22"/>
  <c r="E973" i="22"/>
  <c r="H974" i="22"/>
  <c r="E977" i="22"/>
  <c r="H979" i="22"/>
  <c r="G980" i="22"/>
  <c r="F981" i="22"/>
  <c r="F982" i="22"/>
  <c r="H984" i="22"/>
  <c r="G985" i="22"/>
  <c r="G986" i="22"/>
  <c r="H989" i="22"/>
  <c r="G990" i="22"/>
  <c r="F991" i="22"/>
  <c r="E992" i="22"/>
  <c r="H993" i="22"/>
  <c r="G994" i="22"/>
  <c r="F995" i="22"/>
  <c r="E996" i="22"/>
  <c r="H997" i="22"/>
  <c r="G998" i="22"/>
  <c r="H1001" i="22"/>
  <c r="G1002" i="22"/>
  <c r="F1003" i="22"/>
  <c r="E1004" i="22"/>
  <c r="H1005" i="22"/>
  <c r="G1006" i="22"/>
  <c r="F1007" i="22"/>
  <c r="E1008" i="22"/>
  <c r="H1009" i="22"/>
  <c r="G1010" i="22"/>
  <c r="H1013" i="22"/>
  <c r="G1014" i="22"/>
  <c r="F1015" i="22"/>
  <c r="E1016" i="22"/>
  <c r="H1017" i="22"/>
  <c r="G1018" i="22"/>
  <c r="F1019" i="22"/>
  <c r="E1020" i="22"/>
  <c r="H1021" i="22"/>
  <c r="G1022" i="22"/>
  <c r="H1049" i="22"/>
  <c r="G1050" i="22"/>
  <c r="F1051" i="22"/>
  <c r="E1052" i="22"/>
  <c r="H1053" i="22"/>
  <c r="G1054" i="22"/>
  <c r="F1055" i="22"/>
  <c r="E1056" i="22"/>
  <c r="H1057" i="22"/>
  <c r="G1058" i="22"/>
  <c r="H1073" i="22"/>
  <c r="G1074" i="22"/>
  <c r="F1075" i="22"/>
  <c r="E1076" i="22"/>
  <c r="H1077" i="22"/>
  <c r="G1078" i="22"/>
  <c r="G1079" i="22"/>
  <c r="G1080" i="22"/>
  <c r="F1081" i="22"/>
  <c r="E1082" i="22"/>
  <c r="F1097" i="22"/>
  <c r="E1098" i="22"/>
  <c r="H1099" i="22"/>
  <c r="G1100" i="22"/>
  <c r="F1101" i="22"/>
  <c r="E1102" i="22"/>
  <c r="H1103" i="22"/>
  <c r="G1104" i="22"/>
  <c r="F1105" i="22"/>
  <c r="E1106" i="22"/>
  <c r="F1109" i="22"/>
  <c r="E1110" i="22"/>
  <c r="H1111" i="22"/>
  <c r="G1112" i="22"/>
  <c r="F1113" i="22"/>
  <c r="E1114" i="22"/>
  <c r="H1115" i="22"/>
  <c r="G1116" i="22"/>
  <c r="F1117" i="22"/>
  <c r="E1118" i="22"/>
  <c r="F1121" i="22"/>
  <c r="E1122" i="22"/>
  <c r="H1123" i="22"/>
  <c r="G1124" i="22"/>
  <c r="F1125" i="22"/>
  <c r="E1126" i="22"/>
  <c r="H1127" i="22"/>
  <c r="G1128" i="22"/>
  <c r="F1129" i="22"/>
  <c r="E1130" i="22"/>
  <c r="F1133" i="22"/>
  <c r="E1134" i="22"/>
  <c r="H1135" i="22"/>
  <c r="G1136" i="22"/>
  <c r="F1137" i="22"/>
  <c r="E1138" i="22"/>
  <c r="H1139" i="22"/>
  <c r="G1140" i="22"/>
  <c r="F1141" i="22"/>
  <c r="E1142" i="22"/>
  <c r="AT114" i="21"/>
  <c r="E102" i="8"/>
  <c r="X102" i="21" s="1"/>
  <c r="M114" i="21"/>
  <c r="A114" i="12"/>
  <c r="D114" i="13"/>
  <c r="J102" i="12"/>
  <c r="E102" i="13"/>
  <c r="J114" i="18"/>
  <c r="H975" i="13"/>
  <c r="I951" i="12"/>
  <c r="BV951" i="21" s="1"/>
  <c r="H976" i="13"/>
  <c r="I952" i="12"/>
  <c r="BV952" i="21" s="1"/>
  <c r="H954" i="13"/>
  <c r="G976" i="13"/>
  <c r="G954" i="13"/>
  <c r="BN978" i="21"/>
  <c r="F976" i="13"/>
  <c r="F954" i="13"/>
  <c r="BP978" i="21"/>
  <c r="F952" i="12"/>
  <c r="S952" i="21" s="1"/>
  <c r="M978" i="21"/>
  <c r="J954" i="12"/>
  <c r="AT978" i="21"/>
  <c r="H255" i="8"/>
  <c r="CA255" i="21" s="1"/>
  <c r="H256" i="13"/>
  <c r="G256" i="13"/>
  <c r="F256" i="13"/>
  <c r="F255" i="8"/>
  <c r="AI255" i="21" s="1"/>
  <c r="A256" i="12"/>
  <c r="I258" i="8"/>
  <c r="K258" i="21"/>
  <c r="F784" i="13"/>
  <c r="K790" i="21"/>
  <c r="F790" i="22"/>
  <c r="F766" i="13"/>
  <c r="E784" i="13"/>
  <c r="BN790" i="21"/>
  <c r="E766" i="13"/>
  <c r="E766" i="7"/>
  <c r="W766" i="21" s="1"/>
  <c r="E790" i="22"/>
  <c r="F714" i="13"/>
  <c r="F738" i="22"/>
  <c r="K738" i="21"/>
  <c r="F714" i="7"/>
  <c r="AH714" i="21" s="1"/>
  <c r="F736" i="13"/>
  <c r="E736" i="13"/>
  <c r="E738" i="22"/>
  <c r="AR738" i="21"/>
  <c r="E714" i="13"/>
  <c r="BN738" i="21"/>
  <c r="F688" i="13"/>
  <c r="F690" i="22"/>
  <c r="F666" i="13"/>
  <c r="K690" i="21"/>
  <c r="F666" i="7"/>
  <c r="AH666" i="21" s="1"/>
  <c r="A690" i="9"/>
  <c r="D690" i="13"/>
  <c r="E690" i="22"/>
  <c r="BN690" i="21"/>
  <c r="AR690" i="21"/>
  <c r="E666" i="13"/>
  <c r="E688" i="13"/>
  <c r="F616" i="13"/>
  <c r="AR618" i="21"/>
  <c r="F618" i="22"/>
  <c r="BN618" i="21"/>
  <c r="A618" i="9"/>
  <c r="D618" i="13"/>
  <c r="E618" i="22"/>
  <c r="K618" i="21"/>
  <c r="E616" i="13"/>
  <c r="F606" i="22"/>
  <c r="F604" i="13"/>
  <c r="E604" i="13"/>
  <c r="E606" i="22"/>
  <c r="H598" i="22"/>
  <c r="G598" i="22"/>
  <c r="AR598" i="21"/>
  <c r="F598" i="22"/>
  <c r="E598" i="22"/>
  <c r="K598" i="21"/>
  <c r="AR594" i="21"/>
  <c r="H594" i="22"/>
  <c r="H592" i="13"/>
  <c r="G594" i="22"/>
  <c r="G592" i="13"/>
  <c r="BN594" i="21"/>
  <c r="K594" i="21"/>
  <c r="F594" i="22"/>
  <c r="F592" i="13"/>
  <c r="A594" i="9"/>
  <c r="D594" i="13"/>
  <c r="E592" i="13"/>
  <c r="E594" i="22"/>
  <c r="F580" i="13"/>
  <c r="F582" i="22"/>
  <c r="E582" i="22"/>
  <c r="E580" i="13"/>
  <c r="I582" i="18"/>
  <c r="H292" i="13"/>
  <c r="H298" i="22"/>
  <c r="G298" i="22"/>
  <c r="G292" i="13"/>
  <c r="F298" i="22"/>
  <c r="F292" i="13"/>
  <c r="F90" i="22"/>
  <c r="AN88" i="21"/>
  <c r="BJ88" i="21"/>
  <c r="E90" i="22"/>
  <c r="K1079" i="21"/>
  <c r="E1072" i="13"/>
  <c r="BN1079" i="21"/>
  <c r="E1079" i="22"/>
  <c r="A1079" i="9"/>
  <c r="D1079" i="13"/>
  <c r="A1079" i="13" s="1"/>
  <c r="E1072" i="7"/>
  <c r="W1072" i="21" s="1"/>
  <c r="A935" i="9"/>
  <c r="D935" i="13"/>
  <c r="BN935" i="21"/>
  <c r="E935" i="22"/>
  <c r="K935" i="21"/>
  <c r="E928" i="13"/>
  <c r="A934" i="9"/>
  <c r="D934" i="13"/>
  <c r="E934" i="22"/>
  <c r="A302" i="9"/>
  <c r="D302" i="13"/>
  <c r="AR302" i="21"/>
  <c r="E302" i="22"/>
  <c r="E298" i="22"/>
  <c r="E38" i="22"/>
  <c r="D38" i="13"/>
  <c r="A38" i="13" s="1"/>
  <c r="AR38" i="21"/>
  <c r="E30" i="22"/>
  <c r="D30" i="13"/>
  <c r="J30" i="18"/>
  <c r="K838" i="21"/>
  <c r="A838" i="21" s="1"/>
  <c r="H838" i="22"/>
  <c r="A838" i="9"/>
  <c r="K834" i="21"/>
  <c r="H831" i="13"/>
  <c r="H832" i="13"/>
  <c r="H834" i="22"/>
  <c r="E838" i="22"/>
  <c r="AR838" i="21"/>
  <c r="AR834" i="21"/>
  <c r="E832" i="13"/>
  <c r="A834" i="9"/>
  <c r="BN834" i="21"/>
  <c r="D834" i="13"/>
  <c r="A834" i="13" s="1"/>
  <c r="E834" i="22"/>
  <c r="A58" i="9"/>
  <c r="D58" i="13"/>
  <c r="BN58" i="21"/>
  <c r="E46" i="13"/>
  <c r="E58" i="22"/>
  <c r="F40" i="9"/>
  <c r="R40" i="21" s="1"/>
  <c r="E41" i="13"/>
  <c r="E52" i="13"/>
  <c r="AR53" i="21"/>
  <c r="BN53" i="21"/>
  <c r="E53" i="22"/>
  <c r="AR1080" i="21"/>
  <c r="BN1080" i="21"/>
  <c r="E1080" i="22"/>
  <c r="A36" i="9"/>
  <c r="D36" i="13"/>
  <c r="E36" i="22"/>
  <c r="I36" i="18"/>
  <c r="H108" i="13"/>
  <c r="H120" i="22"/>
  <c r="H112" i="13"/>
  <c r="H107" i="13"/>
  <c r="H119" i="22"/>
  <c r="E108" i="13"/>
  <c r="E120" i="22"/>
  <c r="A120" i="9"/>
  <c r="D120" i="13"/>
  <c r="I120" i="18"/>
  <c r="E119" i="22"/>
  <c r="J119" i="18"/>
  <c r="E107" i="13"/>
  <c r="E112" i="13"/>
  <c r="BN286" i="21"/>
  <c r="G286" i="22"/>
  <c r="G280" i="13"/>
  <c r="E286" i="22"/>
  <c r="A286" i="9"/>
  <c r="D286" i="13"/>
  <c r="E280" i="13"/>
  <c r="G33" i="22"/>
  <c r="H27" i="9"/>
  <c r="AY27" i="21" s="1"/>
  <c r="G28" i="13"/>
  <c r="K33" i="21"/>
  <c r="AR33" i="21"/>
  <c r="D33" i="7"/>
  <c r="BN33" i="21"/>
  <c r="E28" i="13"/>
  <c r="E33" i="22"/>
  <c r="AT254" i="21"/>
  <c r="A252" i="12"/>
  <c r="D252" i="13"/>
  <c r="I252" i="18"/>
  <c r="H244" i="8"/>
  <c r="CA244" i="21" s="1"/>
  <c r="M251" i="21"/>
  <c r="BP251" i="21"/>
  <c r="A251" i="12"/>
  <c r="D251" i="13"/>
  <c r="J251" i="8"/>
  <c r="H244" i="13"/>
  <c r="G244" i="13"/>
  <c r="BP246" i="21"/>
  <c r="F244" i="13"/>
  <c r="M246" i="21"/>
  <c r="J98" i="18"/>
  <c r="M98" i="21"/>
  <c r="A98" i="12"/>
  <c r="D98" i="13"/>
  <c r="J95" i="18"/>
  <c r="AR95" i="21"/>
  <c r="BP95" i="21"/>
  <c r="A95" i="12"/>
  <c r="D95" i="13"/>
  <c r="AT95" i="21"/>
  <c r="M95" i="21"/>
  <c r="K90" i="21"/>
  <c r="M90" i="21"/>
  <c r="H87" i="8"/>
  <c r="CA87" i="21" s="1"/>
  <c r="H88" i="13"/>
  <c r="G88" i="13"/>
  <c r="BP90" i="21"/>
  <c r="A90" i="12"/>
  <c r="D90" i="13"/>
  <c r="F88" i="13"/>
  <c r="BN90" i="21"/>
  <c r="J90" i="8"/>
  <c r="J88" i="12"/>
  <c r="E88" i="13"/>
  <c r="BP89" i="21"/>
  <c r="AR89" i="21"/>
  <c r="A89" i="12"/>
  <c r="D89" i="13"/>
  <c r="E88" i="8"/>
  <c r="X88" i="21" s="1"/>
  <c r="M89" i="21"/>
  <c r="BN298" i="21"/>
  <c r="K298" i="21"/>
  <c r="E292" i="13"/>
  <c r="A298" i="14"/>
  <c r="D298" i="13"/>
  <c r="E254" i="22"/>
  <c r="I254" i="18"/>
  <c r="A254" i="9"/>
  <c r="D254" i="13"/>
  <c r="BN246" i="21"/>
  <c r="K246" i="21"/>
  <c r="A246" i="9"/>
  <c r="D246" i="13"/>
  <c r="E246" i="22"/>
  <c r="E244" i="13"/>
  <c r="A983" i="9"/>
  <c r="E983" i="22"/>
  <c r="BN983" i="21"/>
  <c r="E959" i="13"/>
  <c r="BN266" i="21"/>
  <c r="E263" i="22"/>
  <c r="J263" i="18"/>
  <c r="BN258" i="21"/>
  <c r="E266" i="22"/>
  <c r="K266" i="21"/>
  <c r="E256" i="13"/>
  <c r="E258" i="22"/>
  <c r="E962" i="13"/>
  <c r="R866" i="21"/>
  <c r="E986" i="22"/>
  <c r="E962" i="7"/>
  <c r="W962" i="21" s="1"/>
  <c r="K986" i="21"/>
  <c r="A986" i="9"/>
  <c r="BN982" i="21"/>
  <c r="E958" i="13"/>
  <c r="A982" i="9"/>
  <c r="E982" i="22"/>
  <c r="AR982" i="21"/>
  <c r="K978" i="21"/>
  <c r="D978" i="13"/>
  <c r="A978" i="9"/>
  <c r="E978" i="22"/>
  <c r="E954" i="13"/>
  <c r="AR978" i="21"/>
  <c r="E976" i="13"/>
  <c r="D559" i="21"/>
  <c r="AK559" i="21"/>
  <c r="AK95" i="21"/>
  <c r="BG95" i="21"/>
  <c r="AK839" i="21"/>
  <c r="BG839" i="21"/>
  <c r="BG467" i="21"/>
  <c r="D467" i="21"/>
  <c r="BG751" i="21"/>
  <c r="D751" i="21"/>
  <c r="D1115" i="21"/>
  <c r="AK1115" i="21"/>
  <c r="D211" i="21"/>
  <c r="AK211" i="21"/>
  <c r="BG367" i="21"/>
  <c r="D367" i="21"/>
  <c r="BG391" i="21"/>
  <c r="AK391" i="21"/>
  <c r="BG707" i="21"/>
  <c r="D707" i="21"/>
  <c r="AK631" i="21"/>
  <c r="BG631" i="21"/>
  <c r="D122" i="21"/>
  <c r="AK122" i="21"/>
  <c r="BG122" i="21"/>
  <c r="D154" i="21"/>
  <c r="BG154" i="21"/>
  <c r="AK218" i="21"/>
  <c r="D218" i="21"/>
  <c r="AK294" i="21"/>
  <c r="D294" i="21"/>
  <c r="BG806" i="21"/>
  <c r="AK806" i="21"/>
  <c r="D1002" i="21"/>
  <c r="BG1002" i="21"/>
  <c r="AK1122" i="21"/>
  <c r="D1122" i="21"/>
  <c r="BG1122" i="21"/>
  <c r="D610" i="21"/>
  <c r="BG610" i="21"/>
  <c r="BG870" i="21"/>
  <c r="AK870" i="21"/>
  <c r="D438" i="21"/>
  <c r="AK438" i="21"/>
  <c r="BG438" i="21"/>
  <c r="D182" i="21"/>
  <c r="BG182" i="21"/>
  <c r="D134" i="21"/>
  <c r="BG134" i="21"/>
  <c r="D815" i="21"/>
  <c r="AK815" i="21"/>
  <c r="AK1075" i="21"/>
  <c r="D59" i="21"/>
  <c r="AK59" i="21"/>
  <c r="BG187" i="21"/>
  <c r="D187" i="21"/>
  <c r="BG875" i="21"/>
  <c r="D875" i="21"/>
  <c r="AK743" i="21"/>
  <c r="BG743" i="21"/>
  <c r="BG1127" i="21"/>
  <c r="D1127" i="21"/>
  <c r="D235" i="21"/>
  <c r="AK1139" i="21"/>
  <c r="D1117" i="21"/>
  <c r="BG1117" i="21"/>
  <c r="AK1117" i="21"/>
  <c r="D1057" i="21"/>
  <c r="BG1057" i="21"/>
  <c r="AK1057" i="21"/>
  <c r="D981" i="21"/>
  <c r="BG981" i="21"/>
  <c r="AK981" i="21"/>
  <c r="D933" i="21"/>
  <c r="BG933" i="21"/>
  <c r="AK933" i="21"/>
  <c r="D885" i="21"/>
  <c r="BG885" i="21"/>
  <c r="AK885" i="21"/>
  <c r="D813" i="21"/>
  <c r="BG813" i="21"/>
  <c r="AK813" i="21"/>
  <c r="D749" i="21"/>
  <c r="BG749" i="21"/>
  <c r="AK749" i="21"/>
  <c r="D701" i="21"/>
  <c r="BG701" i="21"/>
  <c r="AK701" i="21"/>
  <c r="D653" i="21"/>
  <c r="BG653" i="21"/>
  <c r="AK653" i="21"/>
  <c r="D589" i="21"/>
  <c r="BG589" i="21"/>
  <c r="AK589" i="21"/>
  <c r="D557" i="21"/>
  <c r="BG557" i="21"/>
  <c r="AK557" i="21"/>
  <c r="D433" i="21"/>
  <c r="BG433" i="21"/>
  <c r="AK433" i="21"/>
  <c r="D385" i="21"/>
  <c r="BG385" i="21"/>
  <c r="AK385" i="21"/>
  <c r="D321" i="21"/>
  <c r="BG321" i="21"/>
  <c r="AK321" i="21"/>
  <c r="D257" i="21"/>
  <c r="BG257" i="21"/>
  <c r="AK257" i="21"/>
  <c r="D193" i="21"/>
  <c r="BG193" i="21"/>
  <c r="AK193" i="21"/>
  <c r="D145" i="21"/>
  <c r="BG145" i="21"/>
  <c r="AK145" i="21"/>
  <c r="D97" i="21"/>
  <c r="BG97" i="21"/>
  <c r="AK97" i="21"/>
  <c r="D599" i="21"/>
  <c r="BG599" i="21"/>
  <c r="AK599" i="21"/>
  <c r="D419" i="21"/>
  <c r="BG419" i="21"/>
  <c r="AK419" i="21"/>
  <c r="D239" i="21"/>
  <c r="BG239" i="21"/>
  <c r="AK239" i="21"/>
  <c r="D115" i="21"/>
  <c r="BG115" i="21"/>
  <c r="AK115" i="21"/>
  <c r="D1055" i="21"/>
  <c r="BG1055" i="21"/>
  <c r="AK1055" i="21"/>
  <c r="D415" i="21"/>
  <c r="BG415" i="21"/>
  <c r="AK415" i="21"/>
  <c r="D179" i="21"/>
  <c r="BG179" i="21"/>
  <c r="AK179" i="21"/>
  <c r="BG931" i="21"/>
  <c r="D1129" i="21"/>
  <c r="BG1129" i="21"/>
  <c r="AK1129" i="21"/>
  <c r="D1113" i="21"/>
  <c r="BG1113" i="21"/>
  <c r="AK1113" i="21"/>
  <c r="D1097" i="21"/>
  <c r="BG1097" i="21"/>
  <c r="AK1097" i="21"/>
  <c r="D1081" i="21"/>
  <c r="BG1081" i="21"/>
  <c r="AK1081" i="21"/>
  <c r="D1053" i="21"/>
  <c r="BG1053" i="21"/>
  <c r="AK1053" i="21"/>
  <c r="D1009" i="21"/>
  <c r="BG1009" i="21"/>
  <c r="AK1009" i="21"/>
  <c r="D993" i="21"/>
  <c r="BG993" i="21"/>
  <c r="AK993" i="21"/>
  <c r="D977" i="21"/>
  <c r="BG977" i="21"/>
  <c r="AK977" i="21"/>
  <c r="D945" i="21"/>
  <c r="BG945" i="21"/>
  <c r="AK945" i="21"/>
  <c r="D929" i="21"/>
  <c r="BG929" i="21"/>
  <c r="AK929" i="21"/>
  <c r="D897" i="21"/>
  <c r="BG897" i="21"/>
  <c r="AK897" i="21"/>
  <c r="D881" i="21"/>
  <c r="BG881" i="21"/>
  <c r="AK881" i="21"/>
  <c r="D837" i="21"/>
  <c r="BG837" i="21"/>
  <c r="AK837" i="21"/>
  <c r="D809" i="21"/>
  <c r="BG809" i="21"/>
  <c r="AK809" i="21"/>
  <c r="D793" i="21"/>
  <c r="BG793" i="21"/>
  <c r="AK793" i="21"/>
  <c r="D777" i="21"/>
  <c r="BG777" i="21"/>
  <c r="AK777" i="21"/>
  <c r="D745" i="21"/>
  <c r="BG745" i="21"/>
  <c r="AK745" i="21"/>
  <c r="D729" i="21"/>
  <c r="BG729" i="21"/>
  <c r="AK729" i="21"/>
  <c r="D697" i="21"/>
  <c r="BG697" i="21"/>
  <c r="AK697" i="21"/>
  <c r="D681" i="21"/>
  <c r="BG681" i="21"/>
  <c r="AK681" i="21"/>
  <c r="D633" i="21"/>
  <c r="BG633" i="21"/>
  <c r="AK633" i="21"/>
  <c r="D617" i="21"/>
  <c r="BG617" i="21"/>
  <c r="AK617" i="21"/>
  <c r="D601" i="21"/>
  <c r="BG601" i="21"/>
  <c r="AK601" i="21"/>
  <c r="D585" i="21"/>
  <c r="BG585" i="21"/>
  <c r="AK585" i="21"/>
  <c r="D477" i="21"/>
  <c r="BG477" i="21"/>
  <c r="AK477" i="21"/>
  <c r="D461" i="21"/>
  <c r="BG461" i="21"/>
  <c r="AK461" i="21"/>
  <c r="D445" i="21"/>
  <c r="BG445" i="21"/>
  <c r="AK445" i="21"/>
  <c r="D429" i="21"/>
  <c r="BG429" i="21"/>
  <c r="AK429" i="21"/>
  <c r="D413" i="21"/>
  <c r="BG413" i="21"/>
  <c r="AK413" i="21"/>
  <c r="BG397" i="21"/>
  <c r="D397" i="21"/>
  <c r="AK397" i="21"/>
  <c r="D381" i="21"/>
  <c r="BG381" i="21"/>
  <c r="AK381" i="21"/>
  <c r="BG365" i="21"/>
  <c r="D365" i="21"/>
  <c r="AK365" i="21"/>
  <c r="D349" i="21"/>
  <c r="BG349" i="21"/>
  <c r="AK349" i="21"/>
  <c r="BG333" i="21"/>
  <c r="D333" i="21"/>
  <c r="AK333" i="21"/>
  <c r="D317" i="21"/>
  <c r="BG317" i="21"/>
  <c r="AK317" i="21"/>
  <c r="BG301" i="21"/>
  <c r="D301" i="21"/>
  <c r="AK301" i="21"/>
  <c r="D285" i="21"/>
  <c r="BG285" i="21"/>
  <c r="AK285" i="21"/>
  <c r="D253" i="21"/>
  <c r="BG253" i="21"/>
  <c r="AK253" i="21"/>
  <c r="BG237" i="21"/>
  <c r="D237" i="21"/>
  <c r="AK237" i="21"/>
  <c r="D221" i="21"/>
  <c r="BG221" i="21"/>
  <c r="AK221" i="21"/>
  <c r="BG205" i="21"/>
  <c r="D205" i="21"/>
  <c r="AK205" i="21"/>
  <c r="D189" i="21"/>
  <c r="BG189" i="21"/>
  <c r="AK189" i="21"/>
  <c r="BG173" i="21"/>
  <c r="D173" i="21"/>
  <c r="AK173" i="21"/>
  <c r="D157" i="21"/>
  <c r="BG157" i="21"/>
  <c r="AK157" i="21"/>
  <c r="BG141" i="21"/>
  <c r="D141" i="21"/>
  <c r="AK141" i="21"/>
  <c r="D125" i="21"/>
  <c r="BG125" i="21"/>
  <c r="AK125" i="21"/>
  <c r="D93" i="21"/>
  <c r="BG93" i="21"/>
  <c r="AK93" i="21"/>
  <c r="D77" i="21"/>
  <c r="BG77" i="21"/>
  <c r="AK77" i="21"/>
  <c r="D61" i="21"/>
  <c r="BG61" i="21"/>
  <c r="AK61" i="21"/>
  <c r="D29" i="21"/>
  <c r="BG29" i="21"/>
  <c r="AK29" i="21"/>
  <c r="D979" i="21"/>
  <c r="BG979" i="21"/>
  <c r="AK979" i="21"/>
  <c r="D947" i="21"/>
  <c r="BG947" i="21"/>
  <c r="AK947" i="21"/>
  <c r="D919" i="21"/>
  <c r="BG919" i="21"/>
  <c r="AK919" i="21"/>
  <c r="D887" i="21"/>
  <c r="BG887" i="21"/>
  <c r="AK887" i="21"/>
  <c r="D803" i="21"/>
  <c r="BG803" i="21"/>
  <c r="AK803" i="21"/>
  <c r="D739" i="21"/>
  <c r="BG739" i="21"/>
  <c r="AK739" i="21"/>
  <c r="D679" i="21"/>
  <c r="BG679" i="21"/>
  <c r="AK679" i="21"/>
  <c r="D623" i="21"/>
  <c r="BG623" i="21"/>
  <c r="AK623" i="21"/>
  <c r="D563" i="21"/>
  <c r="BG563" i="21"/>
  <c r="AK563" i="21"/>
  <c r="D439" i="21"/>
  <c r="BG439" i="21"/>
  <c r="AK439" i="21"/>
  <c r="D379" i="21"/>
  <c r="BG379" i="21"/>
  <c r="AK379" i="21"/>
  <c r="D347" i="21"/>
  <c r="BG347" i="21"/>
  <c r="AK347" i="21"/>
  <c r="D319" i="21"/>
  <c r="BG319" i="21"/>
  <c r="AK319" i="21"/>
  <c r="D287" i="21"/>
  <c r="BG287" i="21"/>
  <c r="AK287" i="21"/>
  <c r="D259" i="21"/>
  <c r="BG259" i="21"/>
  <c r="AK259" i="21"/>
  <c r="D199" i="21"/>
  <c r="BG199" i="21"/>
  <c r="AK199" i="21"/>
  <c r="D167" i="21"/>
  <c r="BG167" i="21"/>
  <c r="AK167" i="21"/>
  <c r="D139" i="21"/>
  <c r="BG139" i="21"/>
  <c r="AK139" i="21"/>
  <c r="D79" i="21"/>
  <c r="BG79" i="21"/>
  <c r="AK79" i="21"/>
  <c r="D1123" i="21"/>
  <c r="BG1123" i="21"/>
  <c r="AK1123" i="21"/>
  <c r="D1051" i="21"/>
  <c r="BG1051" i="21"/>
  <c r="AK1051" i="21"/>
  <c r="D923" i="21"/>
  <c r="BG923" i="21"/>
  <c r="AK923" i="21"/>
  <c r="D731" i="21"/>
  <c r="BG731" i="21"/>
  <c r="AK731" i="21"/>
  <c r="BG407" i="21"/>
  <c r="D407" i="21"/>
  <c r="AK407" i="21"/>
  <c r="D263" i="21"/>
  <c r="BG263" i="21"/>
  <c r="AK263" i="21"/>
  <c r="BG59" i="21"/>
  <c r="D95" i="21"/>
  <c r="AK127" i="21"/>
  <c r="BG151" i="21"/>
  <c r="BG211" i="21"/>
  <c r="AK247" i="21"/>
  <c r="AK331" i="21"/>
  <c r="AK383" i="21"/>
  <c r="D391" i="21"/>
  <c r="AK443" i="21"/>
  <c r="BG451" i="21"/>
  <c r="BG559" i="21"/>
  <c r="BG619" i="21"/>
  <c r="D631" i="21"/>
  <c r="AK655" i="21"/>
  <c r="BG683" i="21"/>
  <c r="D743" i="21"/>
  <c r="BG779" i="21"/>
  <c r="BG815" i="21"/>
  <c r="D839" i="21"/>
  <c r="AK883" i="21"/>
  <c r="BG899" i="21"/>
  <c r="D931" i="21"/>
  <c r="AK991" i="21"/>
  <c r="D1007" i="21"/>
  <c r="BG1075" i="21"/>
  <c r="D1079" i="21"/>
  <c r="BG1115" i="21"/>
  <c r="BG1139" i="21"/>
  <c r="D1013" i="21"/>
  <c r="BG1013" i="21"/>
  <c r="AK1013" i="21"/>
  <c r="D949" i="21"/>
  <c r="BG949" i="21"/>
  <c r="AK949" i="21"/>
  <c r="D901" i="21"/>
  <c r="BG901" i="21"/>
  <c r="AK901" i="21"/>
  <c r="D841" i="21"/>
  <c r="BG841" i="21"/>
  <c r="AK841" i="21"/>
  <c r="D781" i="21"/>
  <c r="BG781" i="21"/>
  <c r="AK781" i="21"/>
  <c r="D733" i="21"/>
  <c r="BG733" i="21"/>
  <c r="AK733" i="21"/>
  <c r="D605" i="21"/>
  <c r="BG605" i="21"/>
  <c r="AK605" i="21"/>
  <c r="D481" i="21"/>
  <c r="BG481" i="21"/>
  <c r="AK481" i="21"/>
  <c r="D417" i="21"/>
  <c r="BG417" i="21"/>
  <c r="AK417" i="21"/>
  <c r="D353" i="21"/>
  <c r="BG353" i="21"/>
  <c r="AK353" i="21"/>
  <c r="D289" i="21"/>
  <c r="BG289" i="21"/>
  <c r="AK289" i="21"/>
  <c r="D241" i="21"/>
  <c r="BG241" i="21"/>
  <c r="AK241" i="21"/>
  <c r="D209" i="21"/>
  <c r="BG209" i="21"/>
  <c r="AK209" i="21"/>
  <c r="D161" i="21"/>
  <c r="BG161" i="21"/>
  <c r="AK161" i="21"/>
  <c r="D81" i="21"/>
  <c r="BG81" i="21"/>
  <c r="AK81" i="21"/>
  <c r="D33" i="21"/>
  <c r="BG33" i="21"/>
  <c r="AK33" i="21"/>
  <c r="D895" i="21"/>
  <c r="BG895" i="21"/>
  <c r="AK895" i="21"/>
  <c r="D775" i="21"/>
  <c r="BG775" i="21"/>
  <c r="AK775" i="21"/>
  <c r="D659" i="21"/>
  <c r="BG659" i="21"/>
  <c r="AK659" i="21"/>
  <c r="D355" i="21"/>
  <c r="BG355" i="21"/>
  <c r="AK355" i="21"/>
  <c r="D175" i="21"/>
  <c r="BG175" i="21"/>
  <c r="AK175" i="21"/>
  <c r="D587" i="21"/>
  <c r="BG587" i="21"/>
  <c r="AK587" i="21"/>
  <c r="D67" i="21"/>
  <c r="BG67" i="21"/>
  <c r="AK67" i="21"/>
  <c r="D431" i="21"/>
  <c r="AK451" i="21"/>
  <c r="AK899" i="21"/>
  <c r="BG1007" i="21"/>
  <c r="D1141" i="21"/>
  <c r="BG1141" i="21"/>
  <c r="AK1141" i="21"/>
  <c r="D1125" i="21"/>
  <c r="BG1125" i="21"/>
  <c r="AK1125" i="21"/>
  <c r="D1109" i="21"/>
  <c r="BG1109" i="21"/>
  <c r="AK1109" i="21"/>
  <c r="D1077" i="21"/>
  <c r="BG1077" i="21"/>
  <c r="AK1077" i="21"/>
  <c r="D1049" i="21"/>
  <c r="BG1049" i="21"/>
  <c r="AK1049" i="21"/>
  <c r="D1021" i="21"/>
  <c r="BG1021" i="21"/>
  <c r="AK1021" i="21"/>
  <c r="D1005" i="21"/>
  <c r="BG1005" i="21"/>
  <c r="AK1005" i="21"/>
  <c r="D989" i="21"/>
  <c r="BG989" i="21"/>
  <c r="AK989" i="21"/>
  <c r="D973" i="21"/>
  <c r="BG973" i="21"/>
  <c r="AK973" i="21"/>
  <c r="D941" i="21"/>
  <c r="BG941" i="21"/>
  <c r="AK941" i="21"/>
  <c r="D925" i="21"/>
  <c r="BG925" i="21"/>
  <c r="AK925" i="21"/>
  <c r="D893" i="21"/>
  <c r="BG893" i="21"/>
  <c r="AK893" i="21"/>
  <c r="D877" i="21"/>
  <c r="BG877" i="21"/>
  <c r="AK877" i="21"/>
  <c r="D833" i="21"/>
  <c r="BG833" i="21"/>
  <c r="AK833" i="21"/>
  <c r="D805" i="21"/>
  <c r="BG805" i="21"/>
  <c r="AK805" i="21"/>
  <c r="D789" i="21"/>
  <c r="BG789" i="21"/>
  <c r="AK789" i="21"/>
  <c r="D773" i="21"/>
  <c r="BG773" i="21"/>
  <c r="AK773" i="21"/>
  <c r="D757" i="21"/>
  <c r="BG757" i="21"/>
  <c r="AK757" i="21"/>
  <c r="D741" i="21"/>
  <c r="BG741" i="21"/>
  <c r="AK741" i="21"/>
  <c r="D725" i="21"/>
  <c r="BG725" i="21"/>
  <c r="AK725" i="21"/>
  <c r="D709" i="21"/>
  <c r="BG709" i="21"/>
  <c r="AK709" i="21"/>
  <c r="D693" i="21"/>
  <c r="BG693" i="21"/>
  <c r="AK693" i="21"/>
  <c r="D677" i="21"/>
  <c r="BG677" i="21"/>
  <c r="AK677" i="21"/>
  <c r="D661" i="21"/>
  <c r="BG661" i="21"/>
  <c r="AK661" i="21"/>
  <c r="D629" i="21"/>
  <c r="BG629" i="21"/>
  <c r="AK629" i="21"/>
  <c r="D613" i="21"/>
  <c r="BG613" i="21"/>
  <c r="AK613" i="21"/>
  <c r="D597" i="21"/>
  <c r="BG597" i="21"/>
  <c r="AK597" i="21"/>
  <c r="D581" i="21"/>
  <c r="BG581" i="21"/>
  <c r="AK581" i="21"/>
  <c r="D565" i="21"/>
  <c r="BG565" i="21"/>
  <c r="AK565" i="21"/>
  <c r="D473" i="21"/>
  <c r="BG473" i="21"/>
  <c r="AK473" i="21"/>
  <c r="D457" i="21"/>
  <c r="BG457" i="21"/>
  <c r="AK457" i="21"/>
  <c r="D441" i="21"/>
  <c r="BG441" i="21"/>
  <c r="AK441" i="21"/>
  <c r="D425" i="21"/>
  <c r="BG425" i="21"/>
  <c r="AK425" i="21"/>
  <c r="D409" i="21"/>
  <c r="BG409" i="21"/>
  <c r="AK409" i="21"/>
  <c r="D393" i="21"/>
  <c r="BG393" i="21"/>
  <c r="AK393" i="21"/>
  <c r="D377" i="21"/>
  <c r="BG377" i="21"/>
  <c r="AK377" i="21"/>
  <c r="D361" i="21"/>
  <c r="BG361" i="21"/>
  <c r="AK361" i="21"/>
  <c r="D345" i="21"/>
  <c r="BG345" i="21"/>
  <c r="AK345" i="21"/>
  <c r="D329" i="21"/>
  <c r="BG329" i="21"/>
  <c r="AK329" i="21"/>
  <c r="D297" i="21"/>
  <c r="BG297" i="21"/>
  <c r="AK297" i="21"/>
  <c r="D281" i="21"/>
  <c r="BG281" i="21"/>
  <c r="AK281" i="21"/>
  <c r="D265" i="21"/>
  <c r="BG265" i="21"/>
  <c r="AK265" i="21"/>
  <c r="D249" i="21"/>
  <c r="BG249" i="21"/>
  <c r="AK249" i="21"/>
  <c r="D233" i="21"/>
  <c r="BG233" i="21"/>
  <c r="AK233" i="21"/>
  <c r="D217" i="21"/>
  <c r="BG217" i="21"/>
  <c r="AK217" i="21"/>
  <c r="D201" i="21"/>
  <c r="BG201" i="21"/>
  <c r="AK201" i="21"/>
  <c r="D185" i="21"/>
  <c r="BG185" i="21"/>
  <c r="AK185" i="21"/>
  <c r="D169" i="21"/>
  <c r="BG169" i="21"/>
  <c r="AK169" i="21"/>
  <c r="D153" i="21"/>
  <c r="BG153" i="21"/>
  <c r="AK153" i="21"/>
  <c r="D137" i="21"/>
  <c r="BG137" i="21"/>
  <c r="AK137" i="21"/>
  <c r="D121" i="21"/>
  <c r="BG121" i="21"/>
  <c r="AK121" i="21"/>
  <c r="D89" i="21"/>
  <c r="BG89" i="21"/>
  <c r="AK89" i="21"/>
  <c r="D73" i="21"/>
  <c r="BG73" i="21"/>
  <c r="AK73" i="21"/>
  <c r="D57" i="21"/>
  <c r="BG57" i="21"/>
  <c r="AK57" i="21"/>
  <c r="D1103" i="21"/>
  <c r="BG1103" i="21"/>
  <c r="AK1103" i="21"/>
  <c r="D1003" i="21"/>
  <c r="BG1003" i="21"/>
  <c r="AK1003" i="21"/>
  <c r="D971" i="21"/>
  <c r="BG971" i="21"/>
  <c r="AK971" i="21"/>
  <c r="D943" i="21"/>
  <c r="BG943" i="21"/>
  <c r="AK943" i="21"/>
  <c r="D835" i="21"/>
  <c r="BG835" i="21"/>
  <c r="AK835" i="21"/>
  <c r="D703" i="21"/>
  <c r="BG703" i="21"/>
  <c r="AK703" i="21"/>
  <c r="D583" i="21"/>
  <c r="BG583" i="21"/>
  <c r="AK583" i="21"/>
  <c r="D463" i="21"/>
  <c r="BG463" i="21"/>
  <c r="AK463" i="21"/>
  <c r="D403" i="21"/>
  <c r="BG403" i="21"/>
  <c r="AK403" i="21"/>
  <c r="D371" i="21"/>
  <c r="BG371" i="21"/>
  <c r="AK371" i="21"/>
  <c r="BG343" i="21"/>
  <c r="D343" i="21"/>
  <c r="AK343" i="21"/>
  <c r="D251" i="21"/>
  <c r="BG251" i="21"/>
  <c r="AK251" i="21"/>
  <c r="D223" i="21"/>
  <c r="BG223" i="21"/>
  <c r="AK223" i="21"/>
  <c r="D191" i="21"/>
  <c r="BG191" i="21"/>
  <c r="AK191" i="21"/>
  <c r="D163" i="21"/>
  <c r="BG163" i="21"/>
  <c r="AK163" i="21"/>
  <c r="D131" i="21"/>
  <c r="BG131" i="21"/>
  <c r="AK131" i="21"/>
  <c r="D71" i="21"/>
  <c r="BG71" i="21"/>
  <c r="AK71" i="21"/>
  <c r="D1111" i="21"/>
  <c r="BG1111" i="21"/>
  <c r="AK1111" i="21"/>
  <c r="D691" i="21"/>
  <c r="BG691" i="21"/>
  <c r="AK691" i="21"/>
  <c r="D611" i="21"/>
  <c r="BG611" i="21"/>
  <c r="AK611" i="21"/>
  <c r="D475" i="21"/>
  <c r="BG475" i="21"/>
  <c r="AK475" i="21"/>
  <c r="D299" i="21"/>
  <c r="BG299" i="21"/>
  <c r="AK299" i="21"/>
  <c r="D227" i="21"/>
  <c r="BG227" i="21"/>
  <c r="AK227" i="21"/>
  <c r="D83" i="21"/>
  <c r="BG83" i="21"/>
  <c r="AK83" i="21"/>
  <c r="BG127" i="21"/>
  <c r="AK187" i="21"/>
  <c r="AK235" i="21"/>
  <c r="D247" i="21"/>
  <c r="BG331" i="21"/>
  <c r="AK367" i="21"/>
  <c r="BG383" i="21"/>
  <c r="AK431" i="21"/>
  <c r="BG443" i="21"/>
  <c r="AK467" i="21"/>
  <c r="D619" i="21"/>
  <c r="BG655" i="21"/>
  <c r="D683" i="21"/>
  <c r="AK707" i="21"/>
  <c r="AK751" i="21"/>
  <c r="D779" i="21"/>
  <c r="AK791" i="21"/>
  <c r="AK875" i="21"/>
  <c r="BG883" i="21"/>
  <c r="BG991" i="21"/>
  <c r="AK1127" i="21"/>
  <c r="D1133" i="21"/>
  <c r="BG1133" i="21"/>
  <c r="AK1133" i="21"/>
  <c r="D1101" i="21"/>
  <c r="BG1101" i="21"/>
  <c r="AK1101" i="21"/>
  <c r="D997" i="21"/>
  <c r="BG997" i="21"/>
  <c r="AK997" i="21"/>
  <c r="D965" i="21"/>
  <c r="BG965" i="21"/>
  <c r="AK965" i="21"/>
  <c r="D917" i="21"/>
  <c r="BG917" i="21"/>
  <c r="AK917" i="21"/>
  <c r="D869" i="21"/>
  <c r="BG869" i="21"/>
  <c r="AK869" i="21"/>
  <c r="D797" i="21"/>
  <c r="BG797" i="21"/>
  <c r="AK797" i="21"/>
  <c r="D685" i="21"/>
  <c r="BG685" i="21"/>
  <c r="AK685" i="21"/>
  <c r="D637" i="21"/>
  <c r="BG637" i="21"/>
  <c r="AK637" i="21"/>
  <c r="D621" i="21"/>
  <c r="BG621" i="21"/>
  <c r="AK621" i="21"/>
  <c r="D465" i="21"/>
  <c r="BG465" i="21"/>
  <c r="AK465" i="21"/>
  <c r="D449" i="21"/>
  <c r="BG449" i="21"/>
  <c r="AK449" i="21"/>
  <c r="D401" i="21"/>
  <c r="BG401" i="21"/>
  <c r="AK401" i="21"/>
  <c r="D369" i="21"/>
  <c r="BG369" i="21"/>
  <c r="AK369" i="21"/>
  <c r="D337" i="21"/>
  <c r="BG337" i="21"/>
  <c r="AK337" i="21"/>
  <c r="D225" i="21"/>
  <c r="BG225" i="21"/>
  <c r="AK225" i="21"/>
  <c r="D177" i="21"/>
  <c r="BG177" i="21"/>
  <c r="AK177" i="21"/>
  <c r="D129" i="21"/>
  <c r="BG129" i="21"/>
  <c r="AK129" i="21"/>
  <c r="D113" i="21"/>
  <c r="BG113" i="21"/>
  <c r="AK113" i="21"/>
  <c r="D65" i="21"/>
  <c r="BG65" i="21"/>
  <c r="AK65" i="21"/>
  <c r="D1019" i="21"/>
  <c r="BG1019" i="21"/>
  <c r="AK1019" i="21"/>
  <c r="D811" i="21"/>
  <c r="BG811" i="21"/>
  <c r="AK811" i="21"/>
  <c r="D479" i="21"/>
  <c r="BG479" i="21"/>
  <c r="AK479" i="21"/>
  <c r="D295" i="21"/>
  <c r="BG295" i="21"/>
  <c r="AK295" i="21"/>
  <c r="D55" i="21"/>
  <c r="BG55" i="21"/>
  <c r="AK55" i="21"/>
  <c r="D1135" i="21"/>
  <c r="BG1135" i="21"/>
  <c r="AK1135" i="21"/>
  <c r="D983" i="21"/>
  <c r="BG983" i="21"/>
  <c r="AK983" i="21"/>
  <c r="D323" i="21"/>
  <c r="BG323" i="21"/>
  <c r="AK323" i="21"/>
  <c r="BG119" i="21"/>
  <c r="D119" i="21"/>
  <c r="AK119" i="21"/>
  <c r="D151" i="21"/>
  <c r="BG1079" i="21"/>
  <c r="D1137" i="21"/>
  <c r="BG1137" i="21"/>
  <c r="AK1137" i="21"/>
  <c r="D1121" i="21"/>
  <c r="BG1121" i="21"/>
  <c r="AK1121" i="21"/>
  <c r="D1105" i="21"/>
  <c r="BG1105" i="21"/>
  <c r="AK1105" i="21"/>
  <c r="D1073" i="21"/>
  <c r="BG1073" i="21"/>
  <c r="AK1073" i="21"/>
  <c r="D1017" i="21"/>
  <c r="BG1017" i="21"/>
  <c r="AK1017" i="21"/>
  <c r="D1001" i="21"/>
  <c r="BG1001" i="21"/>
  <c r="AK1001" i="21"/>
  <c r="D985" i="21"/>
  <c r="BG985" i="21"/>
  <c r="AK985" i="21"/>
  <c r="D969" i="21"/>
  <c r="BG969" i="21"/>
  <c r="AK969" i="21"/>
  <c r="D937" i="21"/>
  <c r="BG937" i="21"/>
  <c r="AK937" i="21"/>
  <c r="D921" i="21"/>
  <c r="BG921" i="21"/>
  <c r="AK921" i="21"/>
  <c r="D889" i="21"/>
  <c r="BG889" i="21"/>
  <c r="AK889" i="21"/>
  <c r="D873" i="21"/>
  <c r="BG873" i="21"/>
  <c r="AK873" i="21"/>
  <c r="D817" i="21"/>
  <c r="BG817" i="21"/>
  <c r="AK817" i="21"/>
  <c r="D801" i="21"/>
  <c r="BG801" i="21"/>
  <c r="AK801" i="21"/>
  <c r="D785" i="21"/>
  <c r="BG785" i="21"/>
  <c r="AK785" i="21"/>
  <c r="D753" i="21"/>
  <c r="BG753" i="21"/>
  <c r="AK753" i="21"/>
  <c r="D737" i="21"/>
  <c r="BG737" i="21"/>
  <c r="AK737" i="21"/>
  <c r="D705" i="21"/>
  <c r="BG705" i="21"/>
  <c r="AK705" i="21"/>
  <c r="D689" i="21"/>
  <c r="BG689" i="21"/>
  <c r="AK689" i="21"/>
  <c r="D657" i="21"/>
  <c r="BG657" i="21"/>
  <c r="AK657" i="21"/>
  <c r="D625" i="21"/>
  <c r="BG625" i="21"/>
  <c r="AK625" i="21"/>
  <c r="D609" i="21"/>
  <c r="BG609" i="21"/>
  <c r="AK609" i="21"/>
  <c r="D593" i="21"/>
  <c r="BG593" i="21"/>
  <c r="AK593" i="21"/>
  <c r="D561" i="21"/>
  <c r="BG561" i="21"/>
  <c r="AK561" i="21"/>
  <c r="D469" i="21"/>
  <c r="BG469" i="21"/>
  <c r="AK469" i="21"/>
  <c r="D453" i="21"/>
  <c r="BG453" i="21"/>
  <c r="AK453" i="21"/>
  <c r="D437" i="21"/>
  <c r="BG437" i="21"/>
  <c r="AK437" i="21"/>
  <c r="D421" i="21"/>
  <c r="BG421" i="21"/>
  <c r="AK421" i="21"/>
  <c r="D405" i="21"/>
  <c r="BG405" i="21"/>
  <c r="AK405" i="21"/>
  <c r="D389" i="21"/>
  <c r="BG389" i="21"/>
  <c r="AK389" i="21"/>
  <c r="D373" i="21"/>
  <c r="BG373" i="21"/>
  <c r="AK373" i="21"/>
  <c r="D357" i="21"/>
  <c r="BG357" i="21"/>
  <c r="AK357" i="21"/>
  <c r="D341" i="21"/>
  <c r="BG341" i="21"/>
  <c r="AK341" i="21"/>
  <c r="D325" i="21"/>
  <c r="BG325" i="21"/>
  <c r="AK325" i="21"/>
  <c r="D293" i="21"/>
  <c r="BG293" i="21"/>
  <c r="AK293" i="21"/>
  <c r="D261" i="21"/>
  <c r="BG261" i="21"/>
  <c r="AK261" i="21"/>
  <c r="D245" i="21"/>
  <c r="BG245" i="21"/>
  <c r="AK245" i="21"/>
  <c r="D229" i="21"/>
  <c r="BG229" i="21"/>
  <c r="AK229" i="21"/>
  <c r="D213" i="21"/>
  <c r="BG213" i="21"/>
  <c r="AK213" i="21"/>
  <c r="D197" i="21"/>
  <c r="BG197" i="21"/>
  <c r="AK197" i="21"/>
  <c r="D181" i="21"/>
  <c r="BG181" i="21"/>
  <c r="AK181" i="21"/>
  <c r="D165" i="21"/>
  <c r="BG165" i="21"/>
  <c r="AK165" i="21"/>
  <c r="D149" i="21"/>
  <c r="BG149" i="21"/>
  <c r="AK149" i="21"/>
  <c r="D133" i="21"/>
  <c r="BG133" i="21"/>
  <c r="AK133" i="21"/>
  <c r="D117" i="21"/>
  <c r="BG117" i="21"/>
  <c r="AK117" i="21"/>
  <c r="D85" i="21"/>
  <c r="BG85" i="21"/>
  <c r="AK85" i="21"/>
  <c r="D69" i="21"/>
  <c r="BG69" i="21"/>
  <c r="AK69" i="21"/>
  <c r="D53" i="21"/>
  <c r="BG53" i="21"/>
  <c r="AK53" i="21"/>
  <c r="D37" i="21"/>
  <c r="BG37" i="21"/>
  <c r="AK37" i="21"/>
  <c r="D995" i="21"/>
  <c r="BG995" i="21"/>
  <c r="AK995" i="21"/>
  <c r="D967" i="21"/>
  <c r="BG967" i="21"/>
  <c r="AK967" i="21"/>
  <c r="D935" i="21"/>
  <c r="BG935" i="21"/>
  <c r="AK935" i="21"/>
  <c r="D871" i="21"/>
  <c r="BG871" i="21"/>
  <c r="AK871" i="21"/>
  <c r="D787" i="21"/>
  <c r="BG787" i="21"/>
  <c r="AK787" i="21"/>
  <c r="D755" i="21"/>
  <c r="BG755" i="21"/>
  <c r="AK755" i="21"/>
  <c r="D727" i="21"/>
  <c r="BG727" i="21"/>
  <c r="AK727" i="21"/>
  <c r="D695" i="21"/>
  <c r="BG695" i="21"/>
  <c r="AK695" i="21"/>
  <c r="D635" i="21"/>
  <c r="BG635" i="21"/>
  <c r="AK635" i="21"/>
  <c r="D607" i="21"/>
  <c r="BG607" i="21"/>
  <c r="AK607" i="21"/>
  <c r="D455" i="21"/>
  <c r="BG455" i="21"/>
  <c r="AK455" i="21"/>
  <c r="D427" i="21"/>
  <c r="BG427" i="21"/>
  <c r="AK427" i="21"/>
  <c r="D395" i="21"/>
  <c r="BG395" i="21"/>
  <c r="AK395" i="21"/>
  <c r="D335" i="21"/>
  <c r="BG335" i="21"/>
  <c r="AK335" i="21"/>
  <c r="BG215" i="21"/>
  <c r="D215" i="21"/>
  <c r="AK215" i="21"/>
  <c r="D155" i="21"/>
  <c r="BG155" i="21"/>
  <c r="AK155" i="21"/>
  <c r="D91" i="21"/>
  <c r="BG91" i="21"/>
  <c r="AK91" i="21"/>
  <c r="D31" i="21"/>
  <c r="BG31" i="21"/>
  <c r="AK31" i="21"/>
  <c r="D1099" i="21"/>
  <c r="BG1099" i="21"/>
  <c r="AK1099" i="21"/>
  <c r="D1015" i="21"/>
  <c r="BG1015" i="21"/>
  <c r="AK1015" i="21"/>
  <c r="D799" i="21"/>
  <c r="BG799" i="21"/>
  <c r="AK799" i="21"/>
  <c r="D595" i="21"/>
  <c r="BG595" i="21"/>
  <c r="AK595" i="21"/>
  <c r="D359" i="21"/>
  <c r="BG359" i="21"/>
  <c r="AK359" i="21"/>
  <c r="D283" i="21"/>
  <c r="BG283" i="21"/>
  <c r="AK283" i="21"/>
  <c r="D203" i="21"/>
  <c r="BG203" i="21"/>
  <c r="AK203" i="21"/>
  <c r="D143" i="21"/>
  <c r="BG143" i="21"/>
  <c r="AK143" i="21"/>
  <c r="D35" i="21"/>
  <c r="BG35" i="21"/>
  <c r="AK35" i="21"/>
  <c r="I139" i="18"/>
  <c r="I140" i="18"/>
  <c r="I168" i="18"/>
  <c r="J170" i="18"/>
  <c r="I175" i="18"/>
  <c r="I176" i="18"/>
  <c r="J559" i="18"/>
  <c r="I560" i="18"/>
  <c r="J971" i="18"/>
  <c r="J979" i="18"/>
  <c r="J995" i="18"/>
  <c r="I612" i="18"/>
  <c r="I619" i="18"/>
  <c r="I620" i="18"/>
  <c r="J623" i="18"/>
  <c r="I624" i="18"/>
  <c r="I632" i="18"/>
  <c r="I636" i="18"/>
  <c r="J655" i="18"/>
  <c r="I656" i="18"/>
  <c r="I659" i="18"/>
  <c r="I660" i="18"/>
  <c r="I680" i="18"/>
  <c r="I684" i="18"/>
  <c r="I691" i="18"/>
  <c r="I692" i="18"/>
  <c r="I696" i="18"/>
  <c r="J703" i="18"/>
  <c r="I704" i="18"/>
  <c r="I707" i="18"/>
  <c r="I708" i="18"/>
  <c r="I728" i="18"/>
  <c r="I732" i="18"/>
  <c r="I739" i="18"/>
  <c r="I740" i="18"/>
  <c r="I744" i="18"/>
  <c r="J751" i="18"/>
  <c r="I752" i="18"/>
  <c r="I755" i="18"/>
  <c r="I756" i="18"/>
  <c r="I776" i="18"/>
  <c r="I780" i="18"/>
  <c r="I786" i="18"/>
  <c r="I788" i="18"/>
  <c r="I792" i="18"/>
  <c r="I799" i="18"/>
  <c r="I800" i="18"/>
  <c r="I804" i="18"/>
  <c r="J811" i="18"/>
  <c r="I812" i="18"/>
  <c r="I815" i="18"/>
  <c r="I816" i="18"/>
  <c r="I833" i="18"/>
  <c r="I835" i="18"/>
  <c r="I836" i="18"/>
  <c r="I840" i="18"/>
  <c r="I872" i="18"/>
  <c r="J875" i="18"/>
  <c r="I876" i="18"/>
  <c r="I884" i="18"/>
  <c r="I888" i="18"/>
  <c r="I895" i="18"/>
  <c r="I896" i="18"/>
  <c r="I900" i="18"/>
  <c r="I917" i="18"/>
  <c r="I919" i="18"/>
  <c r="I920" i="18"/>
  <c r="I923" i="18"/>
  <c r="I924" i="18"/>
  <c r="J930" i="18"/>
  <c r="I932" i="18"/>
  <c r="I936" i="18"/>
  <c r="I944" i="18"/>
  <c r="J146" i="18"/>
  <c r="J178" i="18"/>
  <c r="J179" i="18"/>
  <c r="J259" i="18"/>
  <c r="J583" i="18"/>
  <c r="J983" i="18"/>
  <c r="I983" i="18"/>
  <c r="I55" i="18"/>
  <c r="J127" i="18"/>
  <c r="J143" i="18"/>
  <c r="I283" i="18"/>
  <c r="I379" i="18"/>
  <c r="I427" i="18"/>
  <c r="I583" i="18"/>
  <c r="J923" i="18"/>
  <c r="J73" i="18"/>
  <c r="I133" i="18"/>
  <c r="I141" i="18"/>
  <c r="I149" i="18"/>
  <c r="I157" i="18"/>
  <c r="I173" i="18"/>
  <c r="I197" i="18"/>
  <c r="I205" i="18"/>
  <c r="I221" i="18"/>
  <c r="I229" i="18"/>
  <c r="I449" i="18"/>
  <c r="I32" i="18"/>
  <c r="I119" i="18"/>
  <c r="J139" i="18"/>
  <c r="J155" i="18"/>
  <c r="J187" i="18"/>
  <c r="I199" i="18"/>
  <c r="J203" i="18"/>
  <c r="I215" i="18"/>
  <c r="J235" i="18"/>
  <c r="I263" i="18"/>
  <c r="I295" i="18"/>
  <c r="J299" i="18"/>
  <c r="J331" i="18"/>
  <c r="J347" i="18"/>
  <c r="I359" i="18"/>
  <c r="I391" i="18"/>
  <c r="J395" i="18"/>
  <c r="I407" i="18"/>
  <c r="J443" i="18"/>
  <c r="I455" i="18"/>
  <c r="I599" i="18"/>
  <c r="J619" i="18"/>
  <c r="I655" i="18"/>
  <c r="J739" i="18"/>
  <c r="J835" i="18"/>
  <c r="I971" i="18"/>
  <c r="J113" i="13"/>
  <c r="E113" i="18"/>
  <c r="V113" i="21" s="1"/>
  <c r="J167" i="13"/>
  <c r="E167" i="18"/>
  <c r="V167" i="21" s="1"/>
  <c r="J177" i="13"/>
  <c r="E177" i="18"/>
  <c r="V177" i="21" s="1"/>
  <c r="J251" i="7"/>
  <c r="E251" i="18"/>
  <c r="V251" i="21" s="1"/>
  <c r="J261" i="13"/>
  <c r="E261" i="18"/>
  <c r="V261" i="21" s="1"/>
  <c r="I281" i="13"/>
  <c r="E281" i="18"/>
  <c r="V281" i="21" s="1"/>
  <c r="J319" i="13"/>
  <c r="E319" i="18"/>
  <c r="V319" i="21" s="1"/>
  <c r="J358" i="13"/>
  <c r="E358" i="18"/>
  <c r="V358" i="21" s="1"/>
  <c r="I384" i="13"/>
  <c r="E384" i="18"/>
  <c r="J393" i="13"/>
  <c r="E393" i="18"/>
  <c r="V393" i="21" s="1"/>
  <c r="I439" i="7"/>
  <c r="E439" i="18"/>
  <c r="V439" i="21" s="1"/>
  <c r="J563" i="13"/>
  <c r="E563" i="18"/>
  <c r="V563" i="21" s="1"/>
  <c r="J587" i="13"/>
  <c r="E587" i="18"/>
  <c r="V587" i="21" s="1"/>
  <c r="J600" i="13"/>
  <c r="E600" i="18"/>
  <c r="I635" i="18"/>
  <c r="J635" i="18"/>
  <c r="I683" i="18"/>
  <c r="J683" i="18"/>
  <c r="J727" i="18"/>
  <c r="I727" i="18"/>
  <c r="J743" i="18"/>
  <c r="I743" i="18"/>
  <c r="I779" i="18"/>
  <c r="J779" i="18"/>
  <c r="J787" i="18"/>
  <c r="I787" i="18"/>
  <c r="J818" i="18"/>
  <c r="I818" i="18"/>
  <c r="J839" i="18"/>
  <c r="I839" i="18"/>
  <c r="J883" i="18"/>
  <c r="I883" i="18"/>
  <c r="J899" i="18"/>
  <c r="I899" i="18"/>
  <c r="J926" i="18"/>
  <c r="I926" i="18"/>
  <c r="J947" i="7"/>
  <c r="E947" i="18"/>
  <c r="V947" i="21" s="1"/>
  <c r="J967" i="18"/>
  <c r="I967" i="18"/>
  <c r="J991" i="18"/>
  <c r="I991" i="18"/>
  <c r="J31" i="18"/>
  <c r="J175" i="18"/>
  <c r="J335" i="18"/>
  <c r="J383" i="18"/>
  <c r="J595" i="18"/>
  <c r="J799" i="18"/>
  <c r="J60" i="18"/>
  <c r="J68" i="18"/>
  <c r="J72" i="18"/>
  <c r="J80" i="18"/>
  <c r="J84" i="18"/>
  <c r="J96" i="18"/>
  <c r="J116" i="18"/>
  <c r="J120" i="18"/>
  <c r="J128" i="18"/>
  <c r="J132" i="18"/>
  <c r="J140" i="18"/>
  <c r="J144" i="18"/>
  <c r="J152" i="18"/>
  <c r="J156" i="18"/>
  <c r="J164" i="18"/>
  <c r="J168" i="18"/>
  <c r="J176" i="18"/>
  <c r="J180" i="18"/>
  <c r="J188" i="18"/>
  <c r="J192" i="18"/>
  <c r="J200" i="18"/>
  <c r="J204" i="18"/>
  <c r="J212" i="18"/>
  <c r="J216" i="18"/>
  <c r="J224" i="18"/>
  <c r="J228" i="18"/>
  <c r="J236" i="18"/>
  <c r="J240" i="18"/>
  <c r="J248" i="18"/>
  <c r="J252" i="18"/>
  <c r="J260" i="18"/>
  <c r="J264" i="18"/>
  <c r="J284" i="18"/>
  <c r="J288" i="18"/>
  <c r="J296" i="18"/>
  <c r="J300" i="18"/>
  <c r="J320" i="18"/>
  <c r="J324" i="18"/>
  <c r="J332" i="18"/>
  <c r="J336" i="18"/>
  <c r="J344" i="18"/>
  <c r="J348" i="18"/>
  <c r="J356" i="18"/>
  <c r="J360" i="18"/>
  <c r="J368" i="18"/>
  <c r="J372" i="18"/>
  <c r="J380" i="18"/>
  <c r="J392" i="18"/>
  <c r="J396" i="18"/>
  <c r="J404" i="18"/>
  <c r="J408" i="18"/>
  <c r="J416" i="18"/>
  <c r="J420" i="18"/>
  <c r="J428" i="18"/>
  <c r="J432" i="18"/>
  <c r="J440" i="18"/>
  <c r="J444" i="18"/>
  <c r="J452" i="18"/>
  <c r="J464" i="18"/>
  <c r="J468" i="18"/>
  <c r="J560" i="18"/>
  <c r="J564" i="18"/>
  <c r="J584" i="18"/>
  <c r="J588" i="18"/>
  <c r="J596" i="18"/>
  <c r="J608" i="18"/>
  <c r="J612" i="18"/>
  <c r="J620" i="18"/>
  <c r="J624" i="18"/>
  <c r="J632" i="18"/>
  <c r="J636" i="18"/>
  <c r="J656" i="18"/>
  <c r="J660" i="18"/>
  <c r="J680" i="18"/>
  <c r="J684" i="18"/>
  <c r="J692" i="18"/>
  <c r="J696" i="18"/>
  <c r="J704" i="18"/>
  <c r="J708" i="18"/>
  <c r="J728" i="18"/>
  <c r="J732" i="18"/>
  <c r="J740" i="18"/>
  <c r="J744" i="18"/>
  <c r="J752" i="18"/>
  <c r="J756" i="18"/>
  <c r="J776" i="18"/>
  <c r="J780" i="18"/>
  <c r="J788" i="18"/>
  <c r="J792" i="18"/>
  <c r="J800" i="18"/>
  <c r="J804" i="18"/>
  <c r="J812" i="18"/>
  <c r="J816" i="18"/>
  <c r="J836" i="18"/>
  <c r="J840" i="18"/>
  <c r="J872" i="18"/>
  <c r="J876" i="18"/>
  <c r="J884" i="18"/>
  <c r="J888" i="18"/>
  <c r="J896" i="18"/>
  <c r="J900" i="18"/>
  <c r="J920" i="18"/>
  <c r="J924" i="18"/>
  <c r="I30" i="18"/>
  <c r="I115" i="18"/>
  <c r="I131" i="18"/>
  <c r="I163" i="18"/>
  <c r="I179" i="18"/>
  <c r="I211" i="18"/>
  <c r="I227" i="18"/>
  <c r="I259" i="18"/>
  <c r="I323" i="18"/>
  <c r="I355" i="18"/>
  <c r="I371" i="18"/>
  <c r="I403" i="18"/>
  <c r="I419" i="18"/>
  <c r="I451" i="18"/>
  <c r="I467" i="18"/>
  <c r="I559" i="18"/>
  <c r="J611" i="18"/>
  <c r="I623" i="18"/>
  <c r="J659" i="18"/>
  <c r="I703" i="18"/>
  <c r="I811" i="18"/>
  <c r="I875" i="18"/>
  <c r="J895" i="18"/>
  <c r="I979" i="18"/>
  <c r="J142" i="13"/>
  <c r="E142" i="18"/>
  <c r="V142" i="21" s="1"/>
  <c r="I151" i="13"/>
  <c r="E151" i="18"/>
  <c r="V151" i="21" s="1"/>
  <c r="I158" i="13"/>
  <c r="E158" i="18"/>
  <c r="V158" i="21" s="1"/>
  <c r="I182" i="13"/>
  <c r="E182" i="18"/>
  <c r="J193" i="13"/>
  <c r="E193" i="18"/>
  <c r="V193" i="21" s="1"/>
  <c r="I247" i="13"/>
  <c r="E247" i="18"/>
  <c r="V247" i="21" s="1"/>
  <c r="I343" i="13"/>
  <c r="E343" i="18"/>
  <c r="V343" i="21" s="1"/>
  <c r="J367" i="13"/>
  <c r="E367" i="18"/>
  <c r="V367" i="21" s="1"/>
  <c r="I456" i="7"/>
  <c r="E456" i="18"/>
  <c r="V456" i="21" s="1"/>
  <c r="I535" i="7"/>
  <c r="J631" i="18"/>
  <c r="I631" i="18"/>
  <c r="J679" i="18"/>
  <c r="I679" i="18"/>
  <c r="J695" i="18"/>
  <c r="I695" i="18"/>
  <c r="I731" i="18"/>
  <c r="J731" i="18"/>
  <c r="J775" i="18"/>
  <c r="I775" i="18"/>
  <c r="I791" i="18"/>
  <c r="J791" i="18"/>
  <c r="J803" i="18"/>
  <c r="I803" i="18"/>
  <c r="I871" i="18"/>
  <c r="J871" i="18"/>
  <c r="I887" i="18"/>
  <c r="J887" i="18"/>
  <c r="J922" i="18"/>
  <c r="I922" i="18"/>
  <c r="J35" i="18"/>
  <c r="J191" i="18"/>
  <c r="J223" i="18"/>
  <c r="J239" i="18"/>
  <c r="J287" i="18"/>
  <c r="J415" i="18"/>
  <c r="J431" i="18"/>
  <c r="J463" i="18"/>
  <c r="I607" i="18"/>
  <c r="J691" i="18"/>
  <c r="J755" i="18"/>
  <c r="I995" i="18"/>
  <c r="J707" i="18"/>
  <c r="I751" i="18"/>
  <c r="J815" i="18"/>
  <c r="J919" i="18"/>
  <c r="J33" i="18"/>
  <c r="I33" i="18"/>
  <c r="J34" i="18"/>
  <c r="I34" i="18"/>
  <c r="J53" i="18"/>
  <c r="I53" i="18"/>
  <c r="J54" i="18"/>
  <c r="I54" i="18"/>
  <c r="J62" i="18"/>
  <c r="I62" i="18"/>
  <c r="J65" i="18"/>
  <c r="J66" i="18"/>
  <c r="J70" i="18"/>
  <c r="I70" i="18"/>
  <c r="J74" i="18"/>
  <c r="I74" i="18"/>
  <c r="J90" i="18"/>
  <c r="I90" i="18"/>
  <c r="J93" i="18"/>
  <c r="I94" i="18"/>
  <c r="J94" i="18"/>
  <c r="J117" i="18"/>
  <c r="I118" i="18"/>
  <c r="J118" i="18"/>
  <c r="I121" i="18"/>
  <c r="J121" i="18"/>
  <c r="J125" i="18"/>
  <c r="I126" i="18"/>
  <c r="J126" i="18"/>
  <c r="I153" i="18"/>
  <c r="J153" i="18"/>
  <c r="I161" i="18"/>
  <c r="J161" i="18"/>
  <c r="J165" i="18"/>
  <c r="I166" i="18"/>
  <c r="J166" i="18"/>
  <c r="I169" i="18"/>
  <c r="J169" i="18"/>
  <c r="J181" i="18"/>
  <c r="I185" i="18"/>
  <c r="J185" i="18"/>
  <c r="J189" i="18"/>
  <c r="I190" i="18"/>
  <c r="J190" i="18"/>
  <c r="I209" i="18"/>
  <c r="J209" i="18"/>
  <c r="J213" i="18"/>
  <c r="I214" i="18"/>
  <c r="J214" i="18"/>
  <c r="I217" i="18"/>
  <c r="J217" i="18"/>
  <c r="I225" i="18"/>
  <c r="J225" i="18"/>
  <c r="I233" i="18"/>
  <c r="J233" i="18"/>
  <c r="J234" i="18"/>
  <c r="I234" i="18"/>
  <c r="J237" i="18"/>
  <c r="I237" i="18"/>
  <c r="I241" i="18"/>
  <c r="J241" i="18"/>
  <c r="J242" i="18"/>
  <c r="I242" i="18"/>
  <c r="J253" i="18"/>
  <c r="I253" i="18"/>
  <c r="I262" i="18"/>
  <c r="J262" i="18"/>
  <c r="I265" i="18"/>
  <c r="J265" i="18"/>
  <c r="J266" i="18"/>
  <c r="I266" i="18"/>
  <c r="I282" i="18"/>
  <c r="J282" i="18"/>
  <c r="I286" i="18"/>
  <c r="J286" i="18"/>
  <c r="J293" i="18"/>
  <c r="I293" i="18"/>
  <c r="I294" i="18"/>
  <c r="J294" i="18"/>
  <c r="J301" i="18"/>
  <c r="I301" i="18"/>
  <c r="J317" i="18"/>
  <c r="I317" i="18"/>
  <c r="J325" i="18"/>
  <c r="I325" i="18"/>
  <c r="I326" i="18"/>
  <c r="J326" i="18"/>
  <c r="J333" i="18"/>
  <c r="I333" i="18"/>
  <c r="I337" i="18"/>
  <c r="J337" i="18"/>
  <c r="I338" i="18"/>
  <c r="J338" i="18"/>
  <c r="J349" i="18"/>
  <c r="I349" i="18"/>
  <c r="J357" i="18"/>
  <c r="I357" i="18"/>
  <c r="J365" i="18"/>
  <c r="I365" i="18"/>
  <c r="I369" i="18"/>
  <c r="J369" i="18"/>
  <c r="I370" i="18"/>
  <c r="J370" i="18"/>
  <c r="J373" i="18"/>
  <c r="I373" i="18"/>
  <c r="I374" i="18"/>
  <c r="J374" i="18"/>
  <c r="I377" i="18"/>
  <c r="J377" i="18"/>
  <c r="I378" i="18"/>
  <c r="J378" i="18"/>
  <c r="I382" i="18"/>
  <c r="J382" i="18"/>
  <c r="I389" i="18"/>
  <c r="J389" i="18"/>
  <c r="I390" i="18"/>
  <c r="J390" i="18"/>
  <c r="J397" i="18"/>
  <c r="I397" i="18"/>
  <c r="I398" i="18"/>
  <c r="J398" i="18"/>
  <c r="I405" i="18"/>
  <c r="J405" i="18"/>
  <c r="I406" i="18"/>
  <c r="J406" i="18"/>
  <c r="I417" i="18"/>
  <c r="J417" i="18"/>
  <c r="I425" i="18"/>
  <c r="J425" i="18"/>
  <c r="I426" i="18"/>
  <c r="J426" i="18"/>
  <c r="J429" i="18"/>
  <c r="I429" i="18"/>
  <c r="I430" i="18"/>
  <c r="J430" i="18"/>
  <c r="I437" i="18"/>
  <c r="J437" i="18"/>
  <c r="I438" i="18"/>
  <c r="J438" i="18"/>
  <c r="I441" i="18"/>
  <c r="J441" i="18"/>
  <c r="I442" i="18"/>
  <c r="J442" i="18"/>
  <c r="J445" i="18"/>
  <c r="I445" i="18"/>
  <c r="I446" i="18"/>
  <c r="J446" i="18"/>
  <c r="I450" i="18"/>
  <c r="J450" i="18"/>
  <c r="I461" i="18"/>
  <c r="J461" i="18"/>
  <c r="J462" i="18"/>
  <c r="I462" i="18"/>
  <c r="J465" i="18"/>
  <c r="I465" i="18"/>
  <c r="I466" i="18"/>
  <c r="J466" i="18"/>
  <c r="I561" i="18"/>
  <c r="J561" i="18"/>
  <c r="J562" i="18"/>
  <c r="I562" i="18"/>
  <c r="J565" i="18"/>
  <c r="I565" i="18"/>
  <c r="I566" i="18"/>
  <c r="J566" i="18"/>
  <c r="J589" i="18"/>
  <c r="I589" i="18"/>
  <c r="I590" i="18"/>
  <c r="J590" i="18"/>
  <c r="I597" i="18"/>
  <c r="J597" i="18"/>
  <c r="I598" i="18"/>
  <c r="J598" i="18"/>
  <c r="J601" i="18"/>
  <c r="I601" i="18"/>
  <c r="I602" i="18"/>
  <c r="J602" i="18"/>
  <c r="I605" i="18"/>
  <c r="J605" i="18"/>
  <c r="I606" i="18"/>
  <c r="J606" i="18"/>
  <c r="I613" i="18"/>
  <c r="J613" i="18"/>
  <c r="I614" i="18"/>
  <c r="J614" i="18"/>
  <c r="J617" i="18"/>
  <c r="I617" i="18"/>
  <c r="I625" i="18"/>
  <c r="J625" i="18"/>
  <c r="I626" i="18"/>
  <c r="J626" i="18"/>
  <c r="I629" i="18"/>
  <c r="J629" i="18"/>
  <c r="I630" i="18"/>
  <c r="J630" i="18"/>
  <c r="I637" i="18"/>
  <c r="J637" i="18"/>
  <c r="I638" i="18"/>
  <c r="J638" i="18"/>
  <c r="I661" i="18"/>
  <c r="J661" i="18"/>
  <c r="I662" i="18"/>
  <c r="J662" i="18"/>
  <c r="I677" i="18"/>
  <c r="J677" i="18"/>
  <c r="I678" i="18"/>
  <c r="J678" i="18"/>
  <c r="I685" i="18"/>
  <c r="J685" i="18"/>
  <c r="I686" i="18"/>
  <c r="J686" i="18"/>
  <c r="I693" i="18"/>
  <c r="J693" i="18"/>
  <c r="I694" i="18"/>
  <c r="J694" i="18"/>
  <c r="I705" i="18"/>
  <c r="J705" i="18"/>
  <c r="I706" i="18"/>
  <c r="J706" i="18"/>
  <c r="I709" i="18"/>
  <c r="J709" i="18"/>
  <c r="I710" i="18"/>
  <c r="J710" i="18"/>
  <c r="I729" i="18"/>
  <c r="J729" i="18"/>
  <c r="I730" i="18"/>
  <c r="J730" i="18"/>
  <c r="I733" i="18"/>
  <c r="J733" i="18"/>
  <c r="I734" i="18"/>
  <c r="J734" i="18"/>
  <c r="I741" i="18"/>
  <c r="J741" i="18"/>
  <c r="I742" i="18"/>
  <c r="J742" i="18"/>
  <c r="I749" i="18"/>
  <c r="J749" i="18"/>
  <c r="I750" i="18"/>
  <c r="J750" i="18"/>
  <c r="I773" i="18"/>
  <c r="J773" i="18"/>
  <c r="I774" i="18"/>
  <c r="J774" i="18"/>
  <c r="I785" i="18"/>
  <c r="J785" i="18"/>
  <c r="I789" i="18"/>
  <c r="J789" i="18"/>
  <c r="J790" i="18"/>
  <c r="I790" i="18"/>
  <c r="J797" i="18"/>
  <c r="I797" i="18"/>
  <c r="J798" i="18"/>
  <c r="I798" i="18"/>
  <c r="J810" i="18"/>
  <c r="I810" i="18"/>
  <c r="J813" i="18"/>
  <c r="I813" i="18"/>
  <c r="J814" i="18"/>
  <c r="I814" i="18"/>
  <c r="J817" i="18"/>
  <c r="I817" i="18"/>
  <c r="I838" i="18"/>
  <c r="J838" i="18"/>
  <c r="J881" i="18"/>
  <c r="I881" i="18"/>
  <c r="I882" i="18"/>
  <c r="J882" i="18"/>
  <c r="J885" i="18"/>
  <c r="I885" i="18"/>
  <c r="J886" i="18"/>
  <c r="I886" i="18"/>
  <c r="J901" i="18"/>
  <c r="I901" i="18"/>
  <c r="J902" i="18"/>
  <c r="I902" i="18"/>
  <c r="I930" i="18"/>
  <c r="J932" i="18"/>
  <c r="I934" i="18"/>
  <c r="J934" i="18"/>
  <c r="J942" i="18"/>
  <c r="I942" i="18"/>
  <c r="J944" i="18"/>
  <c r="J948" i="18"/>
  <c r="I950" i="18"/>
  <c r="J950" i="18"/>
  <c r="I966" i="18"/>
  <c r="J966" i="18"/>
  <c r="J978" i="18"/>
  <c r="I978" i="18"/>
  <c r="I982" i="18"/>
  <c r="J982" i="18"/>
  <c r="J994" i="18"/>
  <c r="I994" i="18"/>
  <c r="I998" i="18"/>
  <c r="J998" i="18"/>
  <c r="J1004" i="18"/>
  <c r="J1006" i="18"/>
  <c r="I1006" i="18"/>
  <c r="J1020" i="18"/>
  <c r="J1022" i="18"/>
  <c r="I1022" i="18"/>
  <c r="J56" i="18"/>
  <c r="J61" i="18"/>
  <c r="J77" i="18"/>
  <c r="I114" i="18"/>
  <c r="I117" i="18"/>
  <c r="I122" i="18"/>
  <c r="I125" i="18"/>
  <c r="I130" i="18"/>
  <c r="I138" i="18"/>
  <c r="I146" i="18"/>
  <c r="I154" i="18"/>
  <c r="I162" i="18"/>
  <c r="I165" i="18"/>
  <c r="I170" i="18"/>
  <c r="I178" i="18"/>
  <c r="I181" i="18"/>
  <c r="I186" i="18"/>
  <c r="I189" i="18"/>
  <c r="I194" i="18"/>
  <c r="I202" i="18"/>
  <c r="I210" i="18"/>
  <c r="I213" i="18"/>
  <c r="I218" i="18"/>
  <c r="I226" i="18"/>
  <c r="J582" i="18"/>
  <c r="J29" i="18"/>
  <c r="I29" i="18"/>
  <c r="J37" i="18"/>
  <c r="I37" i="18"/>
  <c r="I38" i="18"/>
  <c r="J38" i="18"/>
  <c r="J57" i="18"/>
  <c r="I57" i="18"/>
  <c r="I58" i="18"/>
  <c r="J58" i="18"/>
  <c r="I78" i="18"/>
  <c r="J78" i="18"/>
  <c r="J81" i="18"/>
  <c r="I82" i="18"/>
  <c r="J82" i="18"/>
  <c r="J85" i="18"/>
  <c r="I86" i="18"/>
  <c r="J86" i="18"/>
  <c r="J89" i="18"/>
  <c r="J92" i="18"/>
  <c r="J97" i="18"/>
  <c r="I98" i="18"/>
  <c r="I129" i="18"/>
  <c r="J129" i="18"/>
  <c r="J133" i="18"/>
  <c r="I134" i="18"/>
  <c r="J134" i="18"/>
  <c r="I137" i="18"/>
  <c r="J137" i="18"/>
  <c r="J141" i="18"/>
  <c r="I145" i="18"/>
  <c r="J145" i="18"/>
  <c r="J149" i="18"/>
  <c r="I150" i="18"/>
  <c r="J150" i="18"/>
  <c r="J157" i="18"/>
  <c r="J173" i="18"/>
  <c r="I174" i="18"/>
  <c r="J174" i="18"/>
  <c r="J197" i="18"/>
  <c r="I198" i="18"/>
  <c r="J198" i="18"/>
  <c r="I201" i="18"/>
  <c r="J201" i="18"/>
  <c r="J205" i="18"/>
  <c r="I206" i="18"/>
  <c r="J206" i="18"/>
  <c r="J221" i="18"/>
  <c r="I222" i="18"/>
  <c r="J222" i="18"/>
  <c r="J229" i="18"/>
  <c r="I230" i="18"/>
  <c r="J230" i="18"/>
  <c r="J245" i="18"/>
  <c r="I245" i="18"/>
  <c r="I246" i="18"/>
  <c r="J246" i="18"/>
  <c r="I249" i="18"/>
  <c r="J249" i="18"/>
  <c r="J250" i="18"/>
  <c r="I250" i="18"/>
  <c r="I257" i="18"/>
  <c r="J257" i="18"/>
  <c r="J258" i="18"/>
  <c r="I258" i="18"/>
  <c r="J285" i="18"/>
  <c r="I285" i="18"/>
  <c r="I289" i="18"/>
  <c r="J289" i="18"/>
  <c r="I290" i="18"/>
  <c r="J290" i="18"/>
  <c r="I297" i="18"/>
  <c r="J297" i="18"/>
  <c r="I298" i="18"/>
  <c r="J298" i="18"/>
  <c r="I302" i="18"/>
  <c r="J302" i="18"/>
  <c r="I318" i="18"/>
  <c r="J318" i="18"/>
  <c r="I321" i="18"/>
  <c r="J321" i="18"/>
  <c r="I322" i="18"/>
  <c r="J322" i="18"/>
  <c r="I329" i="18"/>
  <c r="J329" i="18"/>
  <c r="I330" i="18"/>
  <c r="J330" i="18"/>
  <c r="I334" i="18"/>
  <c r="J334" i="18"/>
  <c r="J341" i="18"/>
  <c r="I341" i="18"/>
  <c r="I342" i="18"/>
  <c r="J342" i="18"/>
  <c r="I345" i="18"/>
  <c r="J345" i="18"/>
  <c r="I346" i="18"/>
  <c r="J346" i="18"/>
  <c r="I350" i="18"/>
  <c r="J350" i="18"/>
  <c r="I353" i="18"/>
  <c r="J353" i="18"/>
  <c r="I354" i="18"/>
  <c r="J354" i="18"/>
  <c r="I361" i="18"/>
  <c r="J361" i="18"/>
  <c r="I362" i="18"/>
  <c r="J362" i="18"/>
  <c r="I366" i="18"/>
  <c r="J366" i="18"/>
  <c r="J381" i="18"/>
  <c r="I381" i="18"/>
  <c r="I385" i="18"/>
  <c r="J385" i="18"/>
  <c r="I386" i="18"/>
  <c r="J386" i="18"/>
  <c r="I394" i="18"/>
  <c r="J394" i="18"/>
  <c r="I401" i="18"/>
  <c r="J401" i="18"/>
  <c r="I402" i="18"/>
  <c r="J402" i="18"/>
  <c r="I409" i="18"/>
  <c r="J409" i="18"/>
  <c r="I410" i="18"/>
  <c r="J410" i="18"/>
  <c r="J413" i="18"/>
  <c r="I413" i="18"/>
  <c r="I414" i="18"/>
  <c r="J414" i="18"/>
  <c r="I418" i="18"/>
  <c r="J418" i="18"/>
  <c r="I421" i="18"/>
  <c r="J421" i="18"/>
  <c r="I422" i="18"/>
  <c r="J422" i="18"/>
  <c r="I433" i="18"/>
  <c r="J433" i="18"/>
  <c r="I434" i="18"/>
  <c r="J434" i="18"/>
  <c r="I453" i="18"/>
  <c r="J454" i="18"/>
  <c r="I454" i="18"/>
  <c r="J457" i="18"/>
  <c r="I457" i="18"/>
  <c r="I469" i="18"/>
  <c r="J469" i="18"/>
  <c r="J470" i="18"/>
  <c r="I470" i="18"/>
  <c r="J557" i="18"/>
  <c r="I557" i="18"/>
  <c r="I558" i="18"/>
  <c r="J558" i="18"/>
  <c r="J581" i="18"/>
  <c r="I581" i="18"/>
  <c r="I585" i="18"/>
  <c r="J585" i="18"/>
  <c r="J586" i="18"/>
  <c r="I586" i="18"/>
  <c r="I593" i="18"/>
  <c r="J593" i="18"/>
  <c r="I594" i="18"/>
  <c r="J594" i="18"/>
  <c r="I609" i="18"/>
  <c r="J609" i="18"/>
  <c r="I610" i="18"/>
  <c r="J610" i="18"/>
  <c r="I618" i="18"/>
  <c r="J618" i="18"/>
  <c r="I621" i="18"/>
  <c r="J621" i="18"/>
  <c r="I622" i="18"/>
  <c r="J622" i="18"/>
  <c r="I633" i="18"/>
  <c r="J633" i="18"/>
  <c r="I634" i="18"/>
  <c r="J634" i="18"/>
  <c r="I653" i="18"/>
  <c r="J653" i="18"/>
  <c r="I654" i="18"/>
  <c r="J654" i="18"/>
  <c r="I657" i="18"/>
  <c r="J657" i="18"/>
  <c r="I658" i="18"/>
  <c r="J658" i="18"/>
  <c r="I681" i="18"/>
  <c r="J681" i="18"/>
  <c r="I682" i="18"/>
  <c r="J682" i="18"/>
  <c r="I689" i="18"/>
  <c r="J689" i="18"/>
  <c r="I690" i="18"/>
  <c r="J690" i="18"/>
  <c r="I697" i="18"/>
  <c r="J697" i="18"/>
  <c r="I698" i="18"/>
  <c r="J698" i="18"/>
  <c r="I701" i="18"/>
  <c r="J701" i="18"/>
  <c r="I702" i="18"/>
  <c r="J702" i="18"/>
  <c r="I725" i="18"/>
  <c r="J725" i="18"/>
  <c r="I726" i="18"/>
  <c r="J726" i="18"/>
  <c r="I737" i="18"/>
  <c r="J737" i="18"/>
  <c r="I738" i="18"/>
  <c r="J738" i="18"/>
  <c r="I745" i="18"/>
  <c r="J745" i="18"/>
  <c r="I746" i="18"/>
  <c r="J746" i="18"/>
  <c r="I753" i="18"/>
  <c r="J753" i="18"/>
  <c r="I754" i="18"/>
  <c r="J754" i="18"/>
  <c r="I757" i="18"/>
  <c r="J757" i="18"/>
  <c r="I758" i="18"/>
  <c r="J758" i="18"/>
  <c r="I777" i="18"/>
  <c r="J777" i="18"/>
  <c r="I778" i="18"/>
  <c r="J778" i="18"/>
  <c r="I781" i="18"/>
  <c r="J781" i="18"/>
  <c r="I782" i="18"/>
  <c r="J782" i="18"/>
  <c r="J793" i="18"/>
  <c r="I793" i="18"/>
  <c r="I794" i="18"/>
  <c r="J794" i="18"/>
  <c r="J801" i="18"/>
  <c r="I801" i="18"/>
  <c r="J802" i="18"/>
  <c r="I802" i="18"/>
  <c r="I805" i="18"/>
  <c r="J805" i="18"/>
  <c r="J806" i="18"/>
  <c r="I806" i="18"/>
  <c r="J809" i="18"/>
  <c r="I809" i="18"/>
  <c r="J833" i="18"/>
  <c r="J834" i="18"/>
  <c r="I834" i="18"/>
  <c r="J837" i="18"/>
  <c r="I837" i="18"/>
  <c r="J841" i="18"/>
  <c r="I841" i="18"/>
  <c r="J842" i="18"/>
  <c r="I842" i="18"/>
  <c r="I869" i="18"/>
  <c r="J869" i="18"/>
  <c r="J870" i="18"/>
  <c r="I870" i="18"/>
  <c r="J873" i="18"/>
  <c r="I873" i="18"/>
  <c r="J874" i="18"/>
  <c r="I874" i="18"/>
  <c r="J877" i="18"/>
  <c r="I877" i="18"/>
  <c r="J878" i="18"/>
  <c r="I878" i="18"/>
  <c r="J889" i="18"/>
  <c r="I889" i="18"/>
  <c r="J890" i="18"/>
  <c r="I890" i="18"/>
  <c r="I893" i="18"/>
  <c r="J893" i="18"/>
  <c r="J894" i="18"/>
  <c r="I894" i="18"/>
  <c r="J897" i="18"/>
  <c r="I897" i="18"/>
  <c r="I898" i="18"/>
  <c r="J898" i="18"/>
  <c r="J917" i="18"/>
  <c r="J918" i="18"/>
  <c r="I918" i="18"/>
  <c r="J921" i="18"/>
  <c r="I921" i="18"/>
  <c r="I925" i="18"/>
  <c r="J925" i="18"/>
  <c r="J936" i="18"/>
  <c r="I938" i="18"/>
  <c r="J938" i="18"/>
  <c r="I946" i="18"/>
  <c r="J946" i="18"/>
  <c r="J970" i="18"/>
  <c r="I970" i="18"/>
  <c r="I974" i="18"/>
  <c r="J974" i="18"/>
  <c r="J986" i="18"/>
  <c r="I986" i="18"/>
  <c r="J990" i="18"/>
  <c r="I990" i="18"/>
  <c r="J1002" i="18"/>
  <c r="I1002" i="18"/>
  <c r="J1008" i="18"/>
  <c r="J1010" i="18"/>
  <c r="I1010" i="18"/>
  <c r="J1014" i="18"/>
  <c r="I1014" i="18"/>
  <c r="J1016" i="18"/>
  <c r="J1018" i="18"/>
  <c r="I1018" i="18"/>
  <c r="J36" i="18"/>
  <c r="J238" i="18"/>
  <c r="I66" i="18"/>
  <c r="J69" i="18"/>
  <c r="J254" i="18"/>
  <c r="J453" i="18"/>
  <c r="J458" i="18"/>
  <c r="J449" i="18"/>
  <c r="I61" i="18"/>
  <c r="I65" i="18"/>
  <c r="I69" i="18"/>
  <c r="I73" i="18"/>
  <c r="I77" i="18"/>
  <c r="I81" i="18"/>
  <c r="I85" i="18"/>
  <c r="I89" i="18"/>
  <c r="I93" i="18"/>
  <c r="I97" i="18"/>
  <c r="J786" i="18"/>
  <c r="I59" i="18"/>
  <c r="J59" i="18"/>
  <c r="I67" i="18"/>
  <c r="I71" i="18"/>
  <c r="I79" i="18"/>
  <c r="I83" i="18"/>
  <c r="I91" i="18"/>
  <c r="I95" i="18"/>
  <c r="J931" i="18"/>
  <c r="J933" i="18"/>
  <c r="J935" i="18"/>
  <c r="J937" i="18"/>
  <c r="J941" i="18"/>
  <c r="J943" i="18"/>
  <c r="J945" i="18"/>
  <c r="J949" i="18"/>
  <c r="J968" i="18"/>
  <c r="J972" i="18"/>
  <c r="J980" i="18"/>
  <c r="J984" i="18"/>
  <c r="J992" i="18"/>
  <c r="J996" i="18"/>
  <c r="I929" i="18"/>
  <c r="J929" i="18"/>
  <c r="I933" i="18"/>
  <c r="I937" i="18"/>
  <c r="I941" i="18"/>
  <c r="I945" i="18"/>
  <c r="I949" i="18"/>
  <c r="I968" i="18"/>
  <c r="J969" i="18"/>
  <c r="J977" i="18"/>
  <c r="I984" i="18"/>
  <c r="J985" i="18"/>
  <c r="I992" i="18"/>
  <c r="J993" i="18"/>
  <c r="J1001" i="18"/>
  <c r="J1003" i="18"/>
  <c r="J1005" i="18"/>
  <c r="J1007" i="18"/>
  <c r="J1009" i="18"/>
  <c r="J1013" i="18"/>
  <c r="J1015" i="18"/>
  <c r="J1017" i="18"/>
  <c r="J1019" i="18"/>
  <c r="J1021" i="18"/>
  <c r="I931" i="18"/>
  <c r="I935" i="18"/>
  <c r="I943" i="18"/>
  <c r="J965" i="18"/>
  <c r="I972" i="18"/>
  <c r="J973" i="18"/>
  <c r="I980" i="18"/>
  <c r="J981" i="18"/>
  <c r="J989" i="18"/>
  <c r="I996" i="18"/>
  <c r="J997" i="18"/>
  <c r="I965" i="18"/>
  <c r="I969" i="18"/>
  <c r="I973" i="18"/>
  <c r="I977" i="18"/>
  <c r="I981" i="18"/>
  <c r="I985" i="18"/>
  <c r="I989" i="18"/>
  <c r="I993" i="18"/>
  <c r="I997" i="18"/>
  <c r="I1001" i="18"/>
  <c r="I1005" i="18"/>
  <c r="I1009" i="18"/>
  <c r="I1013" i="18"/>
  <c r="I1017" i="18"/>
  <c r="I1021" i="18"/>
  <c r="J1049" i="18"/>
  <c r="I1049" i="18"/>
  <c r="J1053" i="18"/>
  <c r="I1053" i="18"/>
  <c r="J1057" i="18"/>
  <c r="I1057" i="18"/>
  <c r="J1073" i="18"/>
  <c r="I1073" i="18"/>
  <c r="J1077" i="18"/>
  <c r="I1077" i="18"/>
  <c r="J1081" i="18"/>
  <c r="I1081" i="18"/>
  <c r="J1097" i="18"/>
  <c r="I1097" i="18"/>
  <c r="J1101" i="18"/>
  <c r="I1101" i="18"/>
  <c r="J1105" i="18"/>
  <c r="I1105" i="18"/>
  <c r="J1109" i="18"/>
  <c r="I1109" i="18"/>
  <c r="J1113" i="18"/>
  <c r="I1113" i="18"/>
  <c r="J1117" i="18"/>
  <c r="I1117" i="18"/>
  <c r="J1121" i="18"/>
  <c r="I1121" i="18"/>
  <c r="J1125" i="18"/>
  <c r="I1125" i="18"/>
  <c r="J1129" i="18"/>
  <c r="I1129" i="18"/>
  <c r="J1133" i="18"/>
  <c r="I1133" i="18"/>
  <c r="J1137" i="18"/>
  <c r="I1137" i="18"/>
  <c r="J1141" i="18"/>
  <c r="I1141" i="18"/>
  <c r="I1003" i="18"/>
  <c r="I1007" i="18"/>
  <c r="I1015" i="18"/>
  <c r="I1019" i="18"/>
  <c r="J1052" i="18"/>
  <c r="I1052" i="18"/>
  <c r="J1056" i="18"/>
  <c r="I1056" i="18"/>
  <c r="J1076" i="18"/>
  <c r="I1076" i="18"/>
  <c r="J1080" i="18"/>
  <c r="I1080" i="18"/>
  <c r="J1100" i="18"/>
  <c r="I1100" i="18"/>
  <c r="J1104" i="18"/>
  <c r="I1104" i="18"/>
  <c r="J1112" i="18"/>
  <c r="I1112" i="18"/>
  <c r="J1116" i="18"/>
  <c r="I1116" i="18"/>
  <c r="J1124" i="18"/>
  <c r="I1124" i="18"/>
  <c r="J1128" i="18"/>
  <c r="I1128" i="18"/>
  <c r="J1136" i="18"/>
  <c r="I1136" i="18"/>
  <c r="J1140" i="18"/>
  <c r="I1140" i="18"/>
  <c r="J1051" i="18"/>
  <c r="I1051" i="18"/>
  <c r="J1055" i="18"/>
  <c r="I1055" i="18"/>
  <c r="J1075" i="18"/>
  <c r="I1075" i="18"/>
  <c r="J1079" i="18"/>
  <c r="I1079" i="18"/>
  <c r="J1099" i="18"/>
  <c r="I1099" i="18"/>
  <c r="J1103" i="18"/>
  <c r="I1103" i="18"/>
  <c r="J1111" i="18"/>
  <c r="I1111" i="18"/>
  <c r="J1115" i="18"/>
  <c r="I1115" i="18"/>
  <c r="J1123" i="18"/>
  <c r="I1123" i="18"/>
  <c r="J1127" i="18"/>
  <c r="I1127" i="18"/>
  <c r="J1135" i="18"/>
  <c r="I1135" i="18"/>
  <c r="J1139" i="18"/>
  <c r="I1139" i="18"/>
  <c r="J1050" i="18"/>
  <c r="I1050" i="18"/>
  <c r="J1054" i="18"/>
  <c r="I1054" i="18"/>
  <c r="J1058" i="18"/>
  <c r="I1058" i="18"/>
  <c r="J1074" i="18"/>
  <c r="I1074" i="18"/>
  <c r="J1078" i="18"/>
  <c r="I1078" i="18"/>
  <c r="J1082" i="18"/>
  <c r="I1082" i="18"/>
  <c r="J1098" i="18"/>
  <c r="I1098" i="18"/>
  <c r="J1102" i="18"/>
  <c r="I1102" i="18"/>
  <c r="J1106" i="18"/>
  <c r="I1106" i="18"/>
  <c r="J1110" i="18"/>
  <c r="I1110" i="18"/>
  <c r="J1114" i="18"/>
  <c r="I1114" i="18"/>
  <c r="J1118" i="18"/>
  <c r="I1118" i="18"/>
  <c r="J1122" i="18"/>
  <c r="I1122" i="18"/>
  <c r="J1126" i="18"/>
  <c r="I1126" i="18"/>
  <c r="J1130" i="18"/>
  <c r="I1130" i="18"/>
  <c r="J1134" i="18"/>
  <c r="I1134" i="18"/>
  <c r="J1138" i="18"/>
  <c r="I1138" i="18"/>
  <c r="J1142" i="18"/>
  <c r="I1142" i="18"/>
  <c r="E44" i="15"/>
  <c r="A44" i="15" s="1"/>
  <c r="E46" i="15"/>
  <c r="A46" i="15" s="1"/>
  <c r="H303" i="15"/>
  <c r="H760" i="15"/>
  <c r="BB760" i="21" s="1"/>
  <c r="J928" i="15"/>
  <c r="F927" i="15"/>
  <c r="J232" i="15"/>
  <c r="F231" i="15"/>
  <c r="F24" i="15"/>
  <c r="U24" i="21" s="1"/>
  <c r="E328" i="15"/>
  <c r="A328" i="15" s="1"/>
  <c r="I1095" i="15"/>
  <c r="I1084" i="15"/>
  <c r="F1119" i="15"/>
  <c r="G18" i="15"/>
  <c r="AF18" i="21" s="1"/>
  <c r="F327" i="15"/>
  <c r="J327" i="15" s="1"/>
  <c r="H863" i="15"/>
  <c r="BB863" i="21" s="1"/>
  <c r="E310" i="15"/>
  <c r="A310" i="15" s="1"/>
  <c r="K316" i="15"/>
  <c r="I552" i="15"/>
  <c r="BX552" i="21" s="1"/>
  <c r="K668" i="15"/>
  <c r="E669" i="15"/>
  <c r="A669" i="15" s="1"/>
  <c r="F904" i="15"/>
  <c r="U904" i="21" s="1"/>
  <c r="F915" i="15"/>
  <c r="J964" i="15"/>
  <c r="F963" i="15"/>
  <c r="J1071" i="15"/>
  <c r="J1087" i="15"/>
  <c r="J1088" i="15"/>
  <c r="J1089" i="15"/>
  <c r="J1090" i="15"/>
  <c r="J1091" i="15"/>
  <c r="J1092" i="15"/>
  <c r="I39" i="15"/>
  <c r="I40" i="15"/>
  <c r="BX40" i="21" s="1"/>
  <c r="G39" i="15"/>
  <c r="E183" i="15"/>
  <c r="A183" i="15" s="1"/>
  <c r="E232" i="15"/>
  <c r="A232" i="15" s="1"/>
  <c r="H231" i="15"/>
  <c r="K312" i="15"/>
  <c r="K276" i="15" s="1"/>
  <c r="G315" i="15"/>
  <c r="G651" i="15"/>
  <c r="G640" i="15"/>
  <c r="H663" i="15"/>
  <c r="I711" i="15"/>
  <c r="I712" i="15"/>
  <c r="BX712" i="21" s="1"/>
  <c r="E769" i="15"/>
  <c r="A769" i="15" s="1"/>
  <c r="I859" i="15"/>
  <c r="BX859" i="21" s="1"/>
  <c r="E1038" i="15"/>
  <c r="A1038" i="15" s="1"/>
  <c r="H17" i="15"/>
  <c r="BB17" i="21" s="1"/>
  <c r="E110" i="15"/>
  <c r="A110" i="15" s="1"/>
  <c r="E308" i="15"/>
  <c r="A308" i="15" s="1"/>
  <c r="K328" i="15"/>
  <c r="K388" i="15"/>
  <c r="K642" i="15"/>
  <c r="J575" i="15"/>
  <c r="K868" i="15"/>
  <c r="E892" i="15"/>
  <c r="A892" i="15" s="1"/>
  <c r="J906" i="15"/>
  <c r="J907" i="15"/>
  <c r="J908" i="15"/>
  <c r="J909" i="15"/>
  <c r="E1085" i="15"/>
  <c r="A1085" i="15" s="1"/>
  <c r="E1086" i="15"/>
  <c r="A1086" i="15" s="1"/>
  <c r="E1091" i="15"/>
  <c r="A1091" i="15" s="1"/>
  <c r="E1092" i="15"/>
  <c r="A1092" i="15" s="1"/>
  <c r="E1093" i="15"/>
  <c r="A1093" i="15" s="1"/>
  <c r="E1094" i="15"/>
  <c r="A1094" i="15" s="1"/>
  <c r="G553" i="15"/>
  <c r="AF553" i="21" s="1"/>
  <c r="J667" i="15"/>
  <c r="E763" i="15"/>
  <c r="A763" i="15" s="1"/>
  <c r="J769" i="15"/>
  <c r="G867" i="15"/>
  <c r="K910" i="15"/>
  <c r="G861" i="15"/>
  <c r="AF861" i="21" s="1"/>
  <c r="J1037" i="15"/>
  <c r="J1038" i="15"/>
  <c r="J1039" i="15"/>
  <c r="J1044" i="15"/>
  <c r="J1045" i="15"/>
  <c r="J1046" i="15"/>
  <c r="J1072" i="15"/>
  <c r="J220" i="15"/>
  <c r="E220" i="15"/>
  <c r="A220" i="15" s="1"/>
  <c r="K292" i="15"/>
  <c r="J291" i="15"/>
  <c r="A292" i="15"/>
  <c r="J309" i="15"/>
  <c r="J273" i="15" s="1"/>
  <c r="E309" i="15"/>
  <c r="A309" i="15" s="1"/>
  <c r="J340" i="15"/>
  <c r="E340" i="15"/>
  <c r="A340" i="15" s="1"/>
  <c r="H304" i="15"/>
  <c r="K650" i="15"/>
  <c r="G747" i="15"/>
  <c r="E748" i="15"/>
  <c r="A748" i="15" s="1"/>
  <c r="J761" i="15"/>
  <c r="E761" i="15"/>
  <c r="A761" i="15" s="1"/>
  <c r="K769" i="15"/>
  <c r="A938" i="15"/>
  <c r="I1047" i="15"/>
  <c r="I1036" i="15"/>
  <c r="K47" i="15"/>
  <c r="F23" i="15"/>
  <c r="U23" i="21" s="1"/>
  <c r="E48" i="15"/>
  <c r="A48" i="15" s="1"/>
  <c r="F40" i="15"/>
  <c r="U40" i="21" s="1"/>
  <c r="J160" i="15"/>
  <c r="F159" i="15"/>
  <c r="K160" i="15"/>
  <c r="K220" i="15"/>
  <c r="G219" i="15"/>
  <c r="J243" i="15"/>
  <c r="K308" i="15"/>
  <c r="K272" i="15" s="1"/>
  <c r="J311" i="15"/>
  <c r="J275" i="15" s="1"/>
  <c r="E311" i="15"/>
  <c r="A311" i="15" s="1"/>
  <c r="J316" i="15"/>
  <c r="E316" i="15"/>
  <c r="A316" i="15" s="1"/>
  <c r="F339" i="15"/>
  <c r="K340" i="15"/>
  <c r="F615" i="15"/>
  <c r="K616" i="15"/>
  <c r="E642" i="15"/>
  <c r="A642" i="15" s="1"/>
  <c r="F547" i="15"/>
  <c r="U547" i="21" s="1"/>
  <c r="E644" i="15"/>
  <c r="A644" i="15" s="1"/>
  <c r="H551" i="15"/>
  <c r="BB551" i="21" s="1"/>
  <c r="H651" i="15"/>
  <c r="J665" i="15"/>
  <c r="K665" i="15"/>
  <c r="K672" i="15"/>
  <c r="E673" i="15"/>
  <c r="A673" i="15" s="1"/>
  <c r="E765" i="15"/>
  <c r="A765" i="15" s="1"/>
  <c r="J914" i="15"/>
  <c r="F866" i="15"/>
  <c r="U866" i="21" s="1"/>
  <c r="J1012" i="15"/>
  <c r="F1011" i="15"/>
  <c r="E1040" i="15"/>
  <c r="A1040" i="15" s="1"/>
  <c r="E1041" i="15"/>
  <c r="A1041" i="15" s="1"/>
  <c r="J112" i="15"/>
  <c r="F100" i="15"/>
  <c r="U100" i="21" s="1"/>
  <c r="F111" i="15"/>
  <c r="J196" i="15"/>
  <c r="E196" i="15"/>
  <c r="A196" i="15" s="1"/>
  <c r="F195" i="15"/>
  <c r="K280" i="15"/>
  <c r="G279" i="15"/>
  <c r="E280" i="15"/>
  <c r="A280" i="15" s="1"/>
  <c r="J305" i="15"/>
  <c r="J269" i="15" s="1"/>
  <c r="K314" i="15"/>
  <c r="K278" i="15" s="1"/>
  <c r="E314" i="15"/>
  <c r="A314" i="15" s="1"/>
  <c r="F951" i="15"/>
  <c r="K648" i="15"/>
  <c r="E648" i="15"/>
  <c r="A648" i="15" s="1"/>
  <c r="K761" i="15"/>
  <c r="J911" i="15"/>
  <c r="E911" i="15"/>
  <c r="A911" i="15" s="1"/>
  <c r="F863" i="15"/>
  <c r="U863" i="21" s="1"/>
  <c r="J912" i="15"/>
  <c r="F864" i="15"/>
  <c r="U864" i="21" s="1"/>
  <c r="J913" i="15"/>
  <c r="F865" i="15"/>
  <c r="U865" i="21" s="1"/>
  <c r="G915" i="15"/>
  <c r="G904" i="15"/>
  <c r="AF904" i="21" s="1"/>
  <c r="A930" i="15"/>
  <c r="K28" i="15"/>
  <c r="E28" i="15"/>
  <c r="A28" i="15" s="1"/>
  <c r="E109" i="15"/>
  <c r="A109" i="15" s="1"/>
  <c r="E135" i="15"/>
  <c r="A135" i="15" s="1"/>
  <c r="F219" i="15"/>
  <c r="E305" i="15"/>
  <c r="A305" i="15" s="1"/>
  <c r="E315" i="15"/>
  <c r="A315" i="15" s="1"/>
  <c r="I327" i="15"/>
  <c r="I304" i="15"/>
  <c r="I550" i="15"/>
  <c r="BX550" i="21" s="1"/>
  <c r="E666" i="15"/>
  <c r="A666" i="15" s="1"/>
  <c r="E668" i="15"/>
  <c r="A668" i="15" s="1"/>
  <c r="J669" i="15"/>
  <c r="K669" i="15"/>
  <c r="J736" i="15"/>
  <c r="F735" i="15"/>
  <c r="K765" i="15"/>
  <c r="G783" i="15"/>
  <c r="J783" i="15" s="1"/>
  <c r="G760" i="15"/>
  <c r="AF760" i="21" s="1"/>
  <c r="E784" i="15"/>
  <c r="A784" i="15" s="1"/>
  <c r="J796" i="15"/>
  <c r="K796" i="15"/>
  <c r="I867" i="15"/>
  <c r="J954" i="15"/>
  <c r="F858" i="15"/>
  <c r="U858" i="21" s="1"/>
  <c r="A978" i="15"/>
  <c r="G1095" i="15"/>
  <c r="G1084" i="15"/>
  <c r="H19" i="15"/>
  <c r="BB19" i="21" s="1"/>
  <c r="H20" i="15"/>
  <c r="BB20" i="21" s="1"/>
  <c r="H21" i="15"/>
  <c r="BB21" i="21" s="1"/>
  <c r="F26" i="15"/>
  <c r="U26" i="21" s="1"/>
  <c r="J108" i="15"/>
  <c r="I25" i="15"/>
  <c r="BX25" i="21" s="1"/>
  <c r="K196" i="15"/>
  <c r="E208" i="15"/>
  <c r="A208" i="15" s="1"/>
  <c r="E207" i="15"/>
  <c r="A207" i="15" s="1"/>
  <c r="J307" i="15"/>
  <c r="J271" i="15" s="1"/>
  <c r="E307" i="15"/>
  <c r="A307" i="15" s="1"/>
  <c r="K310" i="15"/>
  <c r="K274" i="15" s="1"/>
  <c r="K311" i="15"/>
  <c r="K275" i="15" s="1"/>
  <c r="J312" i="15"/>
  <c r="J276" i="15" s="1"/>
  <c r="E313" i="15"/>
  <c r="A313" i="15" s="1"/>
  <c r="J328" i="15"/>
  <c r="K644" i="15"/>
  <c r="E652" i="15"/>
  <c r="A652" i="15" s="1"/>
  <c r="F640" i="15"/>
  <c r="E665" i="15"/>
  <c r="A665" i="15" s="1"/>
  <c r="K671" i="15"/>
  <c r="J762" i="15"/>
  <c r="K762" i="15"/>
  <c r="K766" i="15"/>
  <c r="J808" i="15"/>
  <c r="E808" i="15"/>
  <c r="A808" i="15" s="1"/>
  <c r="K808" i="15"/>
  <c r="H859" i="15"/>
  <c r="BB859" i="21" s="1"/>
  <c r="E907" i="15"/>
  <c r="A907" i="15" s="1"/>
  <c r="E910" i="15"/>
  <c r="A910" i="15" s="1"/>
  <c r="F952" i="15"/>
  <c r="U952" i="21" s="1"/>
  <c r="J1000" i="15"/>
  <c r="F999" i="15"/>
  <c r="E1096" i="15"/>
  <c r="A1096" i="15" s="1"/>
  <c r="E108" i="15"/>
  <c r="A108" i="15" s="1"/>
  <c r="J136" i="15"/>
  <c r="K136" i="15"/>
  <c r="J184" i="15"/>
  <c r="K184" i="15"/>
  <c r="J244" i="15"/>
  <c r="A244" i="15"/>
  <c r="K306" i="15"/>
  <c r="K270" i="15" s="1"/>
  <c r="K307" i="15"/>
  <c r="K271" i="15" s="1"/>
  <c r="J308" i="15"/>
  <c r="J272" i="15" s="1"/>
  <c r="E650" i="15"/>
  <c r="A650" i="15" s="1"/>
  <c r="K652" i="15"/>
  <c r="K667" i="15"/>
  <c r="E672" i="15"/>
  <c r="A672" i="15" s="1"/>
  <c r="J673" i="15"/>
  <c r="K673" i="15"/>
  <c r="H664" i="15"/>
  <c r="BB664" i="21" s="1"/>
  <c r="E762" i="15"/>
  <c r="A762" i="15" s="1"/>
  <c r="J767" i="15"/>
  <c r="E767" i="15"/>
  <c r="A767" i="15" s="1"/>
  <c r="K767" i="15"/>
  <c r="E770" i="15"/>
  <c r="A770" i="15" s="1"/>
  <c r="J832" i="15"/>
  <c r="K832" i="15"/>
  <c r="F831" i="15"/>
  <c r="J905" i="15"/>
  <c r="F857" i="15"/>
  <c r="U857" i="21" s="1"/>
  <c r="E955" i="15"/>
  <c r="A955" i="15" s="1"/>
  <c r="E956" i="15"/>
  <c r="A956" i="15" s="1"/>
  <c r="J1042" i="15"/>
  <c r="J1043" i="15"/>
  <c r="E1046" i="15"/>
  <c r="A1046" i="15" s="1"/>
  <c r="K1108" i="15"/>
  <c r="F1107" i="15"/>
  <c r="F1084" i="15"/>
  <c r="K42" i="15"/>
  <c r="K43" i="15"/>
  <c r="H39" i="15"/>
  <c r="H40" i="15"/>
  <c r="BB40" i="21" s="1"/>
  <c r="K108" i="15"/>
  <c r="J124" i="15"/>
  <c r="K124" i="15"/>
  <c r="J148" i="15"/>
  <c r="K148" i="15"/>
  <c r="J172" i="15"/>
  <c r="K172" i="15"/>
  <c r="I100" i="15"/>
  <c r="BX100" i="21" s="1"/>
  <c r="K207" i="15"/>
  <c r="K208" i="15"/>
  <c r="K232" i="15"/>
  <c r="K255" i="15"/>
  <c r="K256" i="15"/>
  <c r="J280" i="15"/>
  <c r="J292" i="15"/>
  <c r="K305" i="15"/>
  <c r="K269" i="15" s="1"/>
  <c r="J306" i="15"/>
  <c r="J270" i="15" s="1"/>
  <c r="K309" i="15"/>
  <c r="K273" i="15" s="1"/>
  <c r="J310" i="15"/>
  <c r="J274" i="15" s="1"/>
  <c r="K313" i="15"/>
  <c r="K277" i="15" s="1"/>
  <c r="J314" i="15"/>
  <c r="J278" i="15" s="1"/>
  <c r="J352" i="15"/>
  <c r="K352" i="15"/>
  <c r="J376" i="15"/>
  <c r="K376" i="15"/>
  <c r="J400" i="15"/>
  <c r="K400" i="15"/>
  <c r="K412" i="15"/>
  <c r="J424" i="15"/>
  <c r="K424" i="15"/>
  <c r="K435" i="15"/>
  <c r="K436" i="15"/>
  <c r="J448" i="15"/>
  <c r="K448" i="15"/>
  <c r="K459" i="15"/>
  <c r="K460" i="15"/>
  <c r="J532" i="15"/>
  <c r="J484" i="15" s="1"/>
  <c r="K532" i="15"/>
  <c r="K484" i="15" s="1"/>
  <c r="I546" i="15"/>
  <c r="BX546" i="21" s="1"/>
  <c r="K646" i="15"/>
  <c r="K666" i="15"/>
  <c r="E667" i="15"/>
  <c r="A667" i="15" s="1"/>
  <c r="K670" i="15"/>
  <c r="E671" i="15"/>
  <c r="A671" i="15" s="1"/>
  <c r="K674" i="15"/>
  <c r="K676" i="15"/>
  <c r="K715" i="15"/>
  <c r="J717" i="15"/>
  <c r="K717" i="15"/>
  <c r="J748" i="15"/>
  <c r="K748" i="15"/>
  <c r="J763" i="15"/>
  <c r="K763" i="15"/>
  <c r="E766" i="15"/>
  <c r="A766" i="15" s="1"/>
  <c r="J770" i="15"/>
  <c r="K770" i="15"/>
  <c r="J772" i="15"/>
  <c r="K772" i="15"/>
  <c r="J784" i="15"/>
  <c r="K784" i="15"/>
  <c r="J867" i="15"/>
  <c r="J868" i="15"/>
  <c r="K892" i="15"/>
  <c r="G891" i="15"/>
  <c r="AQ891" i="21" s="1"/>
  <c r="I860" i="15"/>
  <c r="BX860" i="21" s="1"/>
  <c r="J916" i="15"/>
  <c r="J927" i="15"/>
  <c r="J959" i="15"/>
  <c r="J960" i="15"/>
  <c r="G963" i="15"/>
  <c r="G952" i="15"/>
  <c r="AF952" i="21" s="1"/>
  <c r="J1048" i="15"/>
  <c r="F1047" i="15"/>
  <c r="F1036" i="15"/>
  <c r="K906" i="15"/>
  <c r="K914" i="15"/>
  <c r="K928" i="15"/>
  <c r="E959" i="15"/>
  <c r="A959" i="15" s="1"/>
  <c r="E960" i="15"/>
  <c r="A960" i="15" s="1"/>
  <c r="E1042" i="15"/>
  <c r="A1042" i="15" s="1"/>
  <c r="E1087" i="15"/>
  <c r="A1087" i="15" s="1"/>
  <c r="E1088" i="15"/>
  <c r="A1088" i="15" s="1"/>
  <c r="J862" i="15"/>
  <c r="E868" i="15"/>
  <c r="A868" i="15" s="1"/>
  <c r="F879" i="15"/>
  <c r="J892" i="15"/>
  <c r="E906" i="15"/>
  <c r="A906" i="15" s="1"/>
  <c r="J910" i="15"/>
  <c r="I865" i="15"/>
  <c r="BX865" i="21" s="1"/>
  <c r="E914" i="15"/>
  <c r="A914" i="15" s="1"/>
  <c r="E928" i="15"/>
  <c r="A928" i="15" s="1"/>
  <c r="F939" i="15"/>
  <c r="E953" i="15"/>
  <c r="A953" i="15" s="1"/>
  <c r="J957" i="15"/>
  <c r="J958" i="15"/>
  <c r="E961" i="15"/>
  <c r="A961" i="15" s="1"/>
  <c r="J976" i="15"/>
  <c r="F987" i="15"/>
  <c r="G1036" i="15"/>
  <c r="E1037" i="15"/>
  <c r="A1037" i="15" s="1"/>
  <c r="J1040" i="15"/>
  <c r="J1041" i="15"/>
  <c r="E1044" i="15"/>
  <c r="A1044" i="15" s="1"/>
  <c r="E1045" i="15"/>
  <c r="A1045" i="15" s="1"/>
  <c r="E1072" i="15"/>
  <c r="A1072" i="15" s="1"/>
  <c r="J1085" i="15"/>
  <c r="J1086" i="15"/>
  <c r="E1089" i="15"/>
  <c r="A1089" i="15" s="1"/>
  <c r="E1090" i="15"/>
  <c r="A1090" i="15" s="1"/>
  <c r="J1093" i="15"/>
  <c r="J1094" i="15"/>
  <c r="J1096" i="15"/>
  <c r="E1120" i="15"/>
  <c r="A1120" i="15" s="1"/>
  <c r="K1132" i="15"/>
  <c r="H22" i="14"/>
  <c r="BA22" i="21" s="1"/>
  <c r="E88" i="14"/>
  <c r="A88" i="14" s="1"/>
  <c r="E106" i="14"/>
  <c r="A106" i="14" s="1"/>
  <c r="I123" i="14"/>
  <c r="I100" i="14"/>
  <c r="BW100" i="21" s="1"/>
  <c r="J43" i="14"/>
  <c r="F19" i="14"/>
  <c r="T19" i="21" s="1"/>
  <c r="G51" i="14"/>
  <c r="E52" i="14"/>
  <c r="A52" i="14" s="1"/>
  <c r="E160" i="14"/>
  <c r="A160" i="14" s="1"/>
  <c r="H159" i="14"/>
  <c r="K159" i="14" s="1"/>
  <c r="F255" i="14"/>
  <c r="I63" i="14"/>
  <c r="I40" i="14"/>
  <c r="BW40" i="21" s="1"/>
  <c r="J232" i="14"/>
  <c r="F231" i="14"/>
  <c r="K48" i="14"/>
  <c r="E48" i="14"/>
  <c r="A48" i="14" s="1"/>
  <c r="G24" i="14"/>
  <c r="E172" i="14"/>
  <c r="A172" i="14" s="1"/>
  <c r="H171" i="14"/>
  <c r="J280" i="14"/>
  <c r="F279" i="14"/>
  <c r="J328" i="14"/>
  <c r="F327" i="14"/>
  <c r="K616" i="14"/>
  <c r="G615" i="14"/>
  <c r="J615" i="14" s="1"/>
  <c r="E616" i="14"/>
  <c r="A616" i="14" s="1"/>
  <c r="J613" i="13"/>
  <c r="I636" i="7"/>
  <c r="I636" i="13"/>
  <c r="J660" i="13"/>
  <c r="J1010" i="13"/>
  <c r="J1142" i="13"/>
  <c r="G20" i="14"/>
  <c r="AE20" i="21" s="1"/>
  <c r="E41" i="14"/>
  <c r="A41" i="14" s="1"/>
  <c r="K42" i="14"/>
  <c r="E43" i="14"/>
  <c r="A43" i="14" s="1"/>
  <c r="J45" i="14"/>
  <c r="K45" i="14"/>
  <c r="E49" i="14"/>
  <c r="A49" i="14" s="1"/>
  <c r="K50" i="14"/>
  <c r="K76" i="14"/>
  <c r="F100" i="14"/>
  <c r="T100" i="21" s="1"/>
  <c r="K102" i="14"/>
  <c r="K103" i="14"/>
  <c r="I23" i="14"/>
  <c r="BW23" i="21" s="1"/>
  <c r="E109" i="14"/>
  <c r="A109" i="14" s="1"/>
  <c r="K110" i="14"/>
  <c r="E184" i="14"/>
  <c r="A184" i="14" s="1"/>
  <c r="E195" i="14"/>
  <c r="A195" i="14" s="1"/>
  <c r="E208" i="14"/>
  <c r="A208" i="14" s="1"/>
  <c r="H207" i="14"/>
  <c r="E220" i="14"/>
  <c r="A220" i="14" s="1"/>
  <c r="G267" i="14"/>
  <c r="AE267" i="21" s="1"/>
  <c r="F304" i="14"/>
  <c r="J310" i="14"/>
  <c r="J274" i="14" s="1"/>
  <c r="J311" i="14"/>
  <c r="J275" i="14" s="1"/>
  <c r="E314" i="14"/>
  <c r="A314" i="14" s="1"/>
  <c r="E316" i="14"/>
  <c r="A316" i="14" s="1"/>
  <c r="A323" i="14"/>
  <c r="H363" i="14"/>
  <c r="J376" i="14"/>
  <c r="F375" i="14"/>
  <c r="J387" i="14"/>
  <c r="J388" i="14"/>
  <c r="E448" i="14"/>
  <c r="A448" i="14" s="1"/>
  <c r="E460" i="14"/>
  <c r="A460" i="14" s="1"/>
  <c r="E532" i="14"/>
  <c r="E484" i="14" s="1"/>
  <c r="F627" i="14"/>
  <c r="K671" i="14"/>
  <c r="K688" i="14"/>
  <c r="J769" i="14"/>
  <c r="J770" i="14"/>
  <c r="J796" i="14"/>
  <c r="F795" i="14"/>
  <c r="J832" i="14"/>
  <c r="F831" i="14"/>
  <c r="K832" i="14"/>
  <c r="G315" i="14"/>
  <c r="G304" i="14"/>
  <c r="AE304" i="21" s="1"/>
  <c r="K628" i="14"/>
  <c r="J641" i="14"/>
  <c r="K641" i="14"/>
  <c r="I553" i="14"/>
  <c r="BW553" i="21" s="1"/>
  <c r="J700" i="14"/>
  <c r="F699" i="14"/>
  <c r="A970" i="14"/>
  <c r="F1119" i="14"/>
  <c r="F1083" i="14" s="1"/>
  <c r="F1084" i="14"/>
  <c r="K43" i="14"/>
  <c r="I39" i="14"/>
  <c r="E124" i="14"/>
  <c r="A124" i="14" s="1"/>
  <c r="E231" i="14"/>
  <c r="A231" i="14" s="1"/>
  <c r="E232" i="14"/>
  <c r="A232" i="14" s="1"/>
  <c r="E243" i="14"/>
  <c r="A243" i="14" s="1"/>
  <c r="E256" i="14"/>
  <c r="A256" i="14" s="1"/>
  <c r="H255" i="14"/>
  <c r="I304" i="14"/>
  <c r="E306" i="14"/>
  <c r="A306" i="14" s="1"/>
  <c r="E307" i="14"/>
  <c r="A307" i="14" s="1"/>
  <c r="J312" i="14"/>
  <c r="J276" i="14" s="1"/>
  <c r="J313" i="14"/>
  <c r="J277" i="14" s="1"/>
  <c r="E327" i="14"/>
  <c r="A327" i="14" s="1"/>
  <c r="E328" i="14"/>
  <c r="A328" i="14" s="1"/>
  <c r="E352" i="14"/>
  <c r="A352" i="14" s="1"/>
  <c r="H351" i="14"/>
  <c r="J424" i="14"/>
  <c r="F423" i="14"/>
  <c r="E423" i="14" s="1"/>
  <c r="A423" i="14" s="1"/>
  <c r="J435" i="14"/>
  <c r="J645" i="14"/>
  <c r="K645" i="14"/>
  <c r="K648" i="14"/>
  <c r="E649" i="14"/>
  <c r="A649" i="14" s="1"/>
  <c r="G553" i="14"/>
  <c r="AE553" i="21" s="1"/>
  <c r="J713" i="14"/>
  <c r="E713" i="14"/>
  <c r="A713" i="14" s="1"/>
  <c r="F856" i="14"/>
  <c r="T856" i="21" s="1"/>
  <c r="J706" i="13"/>
  <c r="H17" i="14"/>
  <c r="BA17" i="21" s="1"/>
  <c r="F23" i="14"/>
  <c r="T23" i="21" s="1"/>
  <c r="K28" i="14"/>
  <c r="J41" i="14"/>
  <c r="K41" i="14"/>
  <c r="E45" i="14"/>
  <c r="A45" i="14" s="1"/>
  <c r="K46" i="14"/>
  <c r="E47" i="14"/>
  <c r="A47" i="14" s="1"/>
  <c r="J49" i="14"/>
  <c r="K49" i="14"/>
  <c r="K87" i="14"/>
  <c r="K88" i="14"/>
  <c r="I19" i="14"/>
  <c r="BW19" i="21" s="1"/>
  <c r="K106" i="14"/>
  <c r="K107" i="14"/>
  <c r="J109" i="14"/>
  <c r="J184" i="14"/>
  <c r="F183" i="14"/>
  <c r="J196" i="14"/>
  <c r="J207" i="14"/>
  <c r="J292" i="14"/>
  <c r="J305" i="14"/>
  <c r="J269" i="14" s="1"/>
  <c r="E308" i="14"/>
  <c r="A308" i="14" s="1"/>
  <c r="E309" i="14"/>
  <c r="A309" i="14" s="1"/>
  <c r="E310" i="14"/>
  <c r="A310" i="14" s="1"/>
  <c r="E311" i="14"/>
  <c r="A311" i="14" s="1"/>
  <c r="E375" i="14"/>
  <c r="A375" i="14" s="1"/>
  <c r="E376" i="14"/>
  <c r="A376" i="14" s="1"/>
  <c r="E387" i="14"/>
  <c r="A387" i="14" s="1"/>
  <c r="E400" i="14"/>
  <c r="A400" i="14" s="1"/>
  <c r="H399" i="14"/>
  <c r="E412" i="14"/>
  <c r="A412" i="14" s="1"/>
  <c r="E436" i="14"/>
  <c r="A436" i="14" s="1"/>
  <c r="J460" i="14"/>
  <c r="F459" i="14"/>
  <c r="K642" i="14"/>
  <c r="K644" i="14"/>
  <c r="E645" i="14"/>
  <c r="A645" i="14" s="1"/>
  <c r="K652" i="14"/>
  <c r="G640" i="14"/>
  <c r="K720" i="14"/>
  <c r="K766" i="14"/>
  <c r="K769" i="14"/>
  <c r="K770" i="14"/>
  <c r="K772" i="14"/>
  <c r="J784" i="14"/>
  <c r="F783" i="14"/>
  <c r="K784" i="14"/>
  <c r="G1084" i="14"/>
  <c r="G1095" i="14"/>
  <c r="I1142" i="13"/>
  <c r="E147" i="14"/>
  <c r="A147" i="14" s="1"/>
  <c r="J172" i="14"/>
  <c r="E196" i="14"/>
  <c r="A196" i="14" s="1"/>
  <c r="J220" i="14"/>
  <c r="E244" i="14"/>
  <c r="A244" i="14" s="1"/>
  <c r="E280" i="14"/>
  <c r="A280" i="14" s="1"/>
  <c r="E305" i="14"/>
  <c r="A305" i="14" s="1"/>
  <c r="J308" i="14"/>
  <c r="J272" i="14" s="1"/>
  <c r="J309" i="14"/>
  <c r="J273" i="14" s="1"/>
  <c r="E312" i="14"/>
  <c r="A312" i="14" s="1"/>
  <c r="E313" i="14"/>
  <c r="A313" i="14" s="1"/>
  <c r="J316" i="14"/>
  <c r="E340" i="14"/>
  <c r="A340" i="14" s="1"/>
  <c r="J364" i="14"/>
  <c r="E388" i="14"/>
  <c r="A388" i="14" s="1"/>
  <c r="J412" i="14"/>
  <c r="J436" i="14"/>
  <c r="J447" i="14"/>
  <c r="J448" i="14"/>
  <c r="K646" i="14"/>
  <c r="J649" i="14"/>
  <c r="K649" i="14"/>
  <c r="K668" i="14"/>
  <c r="E716" i="14"/>
  <c r="A716" i="14" s="1"/>
  <c r="K719" i="14"/>
  <c r="I712" i="14"/>
  <c r="BW712" i="21" s="1"/>
  <c r="K765" i="14"/>
  <c r="A983" i="14"/>
  <c r="J555" i="14"/>
  <c r="J556" i="14"/>
  <c r="J580" i="14"/>
  <c r="K580" i="14"/>
  <c r="K592" i="14"/>
  <c r="J604" i="14"/>
  <c r="K604" i="14"/>
  <c r="J643" i="14"/>
  <c r="K643" i="14"/>
  <c r="J647" i="14"/>
  <c r="K647" i="14"/>
  <c r="J670" i="14"/>
  <c r="K670" i="14"/>
  <c r="K673" i="14"/>
  <c r="K713" i="14"/>
  <c r="J721" i="14"/>
  <c r="K761" i="14"/>
  <c r="K762" i="14"/>
  <c r="J766" i="14"/>
  <c r="J767" i="14"/>
  <c r="K767" i="14"/>
  <c r="A1103" i="14"/>
  <c r="I97" i="7"/>
  <c r="I121" i="7"/>
  <c r="I129" i="7"/>
  <c r="H866" i="14"/>
  <c r="BA866" i="21" s="1"/>
  <c r="A140" i="12"/>
  <c r="F687" i="12"/>
  <c r="F664" i="12"/>
  <c r="S664" i="21" s="1"/>
  <c r="I189" i="13"/>
  <c r="J224" i="7"/>
  <c r="J224" i="13"/>
  <c r="I334" i="7"/>
  <c r="J334" i="13"/>
  <c r="I377" i="7"/>
  <c r="I377" i="13"/>
  <c r="J418" i="7"/>
  <c r="I418" i="13"/>
  <c r="I430" i="13"/>
  <c r="I442" i="7"/>
  <c r="J442" i="13"/>
  <c r="J466" i="13"/>
  <c r="D31" i="8"/>
  <c r="H762" i="8"/>
  <c r="CA762" i="21" s="1"/>
  <c r="H766" i="8"/>
  <c r="CA766" i="21" s="1"/>
  <c r="I17" i="12"/>
  <c r="BV17" i="21" s="1"/>
  <c r="I100" i="12"/>
  <c r="BV100" i="21" s="1"/>
  <c r="G135" i="12"/>
  <c r="A217" i="12"/>
  <c r="A259" i="12"/>
  <c r="E308" i="12"/>
  <c r="A308" i="12" s="1"/>
  <c r="H315" i="12"/>
  <c r="E316" i="12"/>
  <c r="A316" i="12" s="1"/>
  <c r="K880" i="12"/>
  <c r="G879" i="12"/>
  <c r="F1084" i="12"/>
  <c r="F1095" i="12"/>
  <c r="A222" i="12"/>
  <c r="E312" i="12"/>
  <c r="A312" i="12" s="1"/>
  <c r="I289" i="13"/>
  <c r="J402" i="7"/>
  <c r="J402" i="13"/>
  <c r="H220" i="8"/>
  <c r="CA220" i="21" s="1"/>
  <c r="H40" i="12"/>
  <c r="AZ40" i="21" s="1"/>
  <c r="E52" i="12"/>
  <c r="A52" i="12" s="1"/>
  <c r="A112" i="12"/>
  <c r="F100" i="12"/>
  <c r="S100" i="21" s="1"/>
  <c r="A176" i="12"/>
  <c r="A180" i="12"/>
  <c r="F207" i="12"/>
  <c r="K305" i="12"/>
  <c r="K269" i="12" s="1"/>
  <c r="E305" i="12"/>
  <c r="A305" i="12" s="1"/>
  <c r="A533" i="12"/>
  <c r="G627" i="12"/>
  <c r="I550" i="12"/>
  <c r="BV550" i="21" s="1"/>
  <c r="G735" i="12"/>
  <c r="G712" i="12"/>
  <c r="AD712" i="21" s="1"/>
  <c r="H20" i="12"/>
  <c r="AZ20" i="21" s="1"/>
  <c r="E44" i="12"/>
  <c r="A44" i="12" s="1"/>
  <c r="A144" i="12"/>
  <c r="J905" i="12"/>
  <c r="F857" i="12"/>
  <c r="S857" i="21" s="1"/>
  <c r="J906" i="12"/>
  <c r="F858" i="12"/>
  <c r="S858" i="21" s="1"/>
  <c r="J201" i="13"/>
  <c r="I210" i="7"/>
  <c r="I210" i="13"/>
  <c r="G44" i="8"/>
  <c r="BE44" i="21" s="1"/>
  <c r="G47" i="8"/>
  <c r="BE47" i="21" s="1"/>
  <c r="H51" i="12"/>
  <c r="J76" i="12"/>
  <c r="E76" i="12"/>
  <c r="A76" i="12" s="1"/>
  <c r="F75" i="12"/>
  <c r="F40" i="12"/>
  <c r="S40" i="21" s="1"/>
  <c r="E108" i="12"/>
  <c r="A108" i="12" s="1"/>
  <c r="E110" i="12"/>
  <c r="A110" i="12" s="1"/>
  <c r="F26" i="12"/>
  <c r="S26" i="21" s="1"/>
  <c r="E136" i="12"/>
  <c r="A136" i="12" s="1"/>
  <c r="H159" i="12"/>
  <c r="G159" i="8" s="1"/>
  <c r="BE159" i="21" s="1"/>
  <c r="K232" i="12"/>
  <c r="E232" i="12"/>
  <c r="A232" i="12" s="1"/>
  <c r="H279" i="12"/>
  <c r="G351" i="12"/>
  <c r="E352" i="12"/>
  <c r="A352" i="12" s="1"/>
  <c r="G304" i="12"/>
  <c r="AD304" i="21" s="1"/>
  <c r="G771" i="12"/>
  <c r="G760" i="12"/>
  <c r="AD760" i="21" s="1"/>
  <c r="E41" i="12"/>
  <c r="A41" i="12" s="1"/>
  <c r="I20" i="12"/>
  <c r="BV20" i="21" s="1"/>
  <c r="A80" i="12"/>
  <c r="A84" i="12"/>
  <c r="E102" i="12"/>
  <c r="I23" i="12"/>
  <c r="BV23" i="21" s="1"/>
  <c r="K110" i="12"/>
  <c r="K112" i="12"/>
  <c r="K148" i="12"/>
  <c r="A185" i="12"/>
  <c r="A206" i="12"/>
  <c r="K208" i="12"/>
  <c r="K244" i="12"/>
  <c r="A355" i="12"/>
  <c r="A377" i="12"/>
  <c r="A403" i="12"/>
  <c r="A409" i="12"/>
  <c r="A441" i="12"/>
  <c r="K767" i="12"/>
  <c r="E767" i="12"/>
  <c r="A767" i="12" s="1"/>
  <c r="H863" i="12"/>
  <c r="AZ863" i="21" s="1"/>
  <c r="J909" i="12"/>
  <c r="F861" i="12"/>
  <c r="S861" i="21" s="1"/>
  <c r="F19" i="12"/>
  <c r="S19" i="21" s="1"/>
  <c r="G40" i="12"/>
  <c r="AD40" i="21" s="1"/>
  <c r="E42" i="12"/>
  <c r="A42" i="12" s="1"/>
  <c r="G19" i="12"/>
  <c r="AD19" i="21" s="1"/>
  <c r="J44" i="12"/>
  <c r="E45" i="12"/>
  <c r="A45" i="12" s="1"/>
  <c r="J46" i="12"/>
  <c r="K47" i="12"/>
  <c r="I26" i="12"/>
  <c r="BV26" i="21" s="1"/>
  <c r="J52" i="12"/>
  <c r="K104" i="12"/>
  <c r="K105" i="12"/>
  <c r="I25" i="12"/>
  <c r="BV25" i="21" s="1"/>
  <c r="K124" i="12"/>
  <c r="K184" i="12"/>
  <c r="A211" i="12"/>
  <c r="K220" i="12"/>
  <c r="A238" i="12"/>
  <c r="A265" i="12"/>
  <c r="E328" i="12"/>
  <c r="A328" i="12" s="1"/>
  <c r="A345" i="12"/>
  <c r="H687" i="12"/>
  <c r="H664" i="12"/>
  <c r="AZ664" i="21" s="1"/>
  <c r="E905" i="12"/>
  <c r="A905" i="12" s="1"/>
  <c r="E906" i="12"/>
  <c r="A906" i="12" s="1"/>
  <c r="H858" i="12"/>
  <c r="AZ858" i="21" s="1"/>
  <c r="J988" i="12"/>
  <c r="F987" i="12"/>
  <c r="E27" i="12"/>
  <c r="A27" i="12" s="1"/>
  <c r="E28" i="12"/>
  <c r="A28" i="12" s="1"/>
  <c r="K44" i="12"/>
  <c r="E46" i="12"/>
  <c r="A46" i="12" s="1"/>
  <c r="J48" i="12"/>
  <c r="E49" i="12"/>
  <c r="A49" i="12" s="1"/>
  <c r="J50" i="12"/>
  <c r="J64" i="12"/>
  <c r="K106" i="12"/>
  <c r="K107" i="12"/>
  <c r="K160" i="12"/>
  <c r="A168" i="12"/>
  <c r="K196" i="12"/>
  <c r="A254" i="12"/>
  <c r="K256" i="12"/>
  <c r="A361" i="12"/>
  <c r="A425" i="12"/>
  <c r="J892" i="12"/>
  <c r="F891" i="12"/>
  <c r="F1035" i="12"/>
  <c r="K352" i="12"/>
  <c r="J868" i="12"/>
  <c r="E880" i="12"/>
  <c r="A880" i="12" s="1"/>
  <c r="J907" i="12"/>
  <c r="J908" i="12"/>
  <c r="J928" i="12"/>
  <c r="F927" i="12"/>
  <c r="J955" i="12"/>
  <c r="J956" i="12"/>
  <c r="E959" i="12"/>
  <c r="A959" i="12" s="1"/>
  <c r="E960" i="12"/>
  <c r="A960" i="12" s="1"/>
  <c r="E961" i="12"/>
  <c r="A961" i="12" s="1"/>
  <c r="E962" i="12"/>
  <c r="A962" i="12" s="1"/>
  <c r="J1038" i="12"/>
  <c r="J1039" i="12"/>
  <c r="E1042" i="12"/>
  <c r="E1043" i="12"/>
  <c r="E1044" i="12"/>
  <c r="E1045" i="12"/>
  <c r="E1087" i="12"/>
  <c r="E1088" i="12"/>
  <c r="E1089" i="12"/>
  <c r="E1090" i="12"/>
  <c r="E1091" i="12"/>
  <c r="E1092" i="12"/>
  <c r="G1084" i="12"/>
  <c r="J92" i="13"/>
  <c r="I117" i="7"/>
  <c r="I117" i="13"/>
  <c r="E953" i="12"/>
  <c r="A953" i="12" s="1"/>
  <c r="E954" i="12"/>
  <c r="A954" i="12" s="1"/>
  <c r="J976" i="12"/>
  <c r="E1037" i="12"/>
  <c r="K1048" i="12"/>
  <c r="K1085" i="12"/>
  <c r="K1132" i="12"/>
  <c r="F1131" i="12"/>
  <c r="I551" i="12"/>
  <c r="BV551" i="21" s="1"/>
  <c r="F866" i="12"/>
  <c r="S866" i="21" s="1"/>
  <c r="J880" i="12"/>
  <c r="E907" i="12"/>
  <c r="A907" i="12" s="1"/>
  <c r="J940" i="12"/>
  <c r="J961" i="12"/>
  <c r="J962" i="12"/>
  <c r="J1000" i="12"/>
  <c r="J1044" i="12"/>
  <c r="J1045" i="12"/>
  <c r="E1072" i="12"/>
  <c r="A1072" i="12" s="1"/>
  <c r="K1092" i="12"/>
  <c r="J120" i="13"/>
  <c r="J38" i="13"/>
  <c r="J910" i="12"/>
  <c r="J916" i="12"/>
  <c r="E955" i="12"/>
  <c r="A955" i="12" s="1"/>
  <c r="E956" i="12"/>
  <c r="A956" i="12" s="1"/>
  <c r="J959" i="12"/>
  <c r="J960" i="12"/>
  <c r="J964" i="12"/>
  <c r="J1012" i="12"/>
  <c r="E1038" i="12"/>
  <c r="E1039" i="12"/>
  <c r="J1042" i="12"/>
  <c r="J1043" i="12"/>
  <c r="E1046" i="12"/>
  <c r="E1120" i="12"/>
  <c r="I133" i="13"/>
  <c r="J1141" i="13"/>
  <c r="I137" i="7"/>
  <c r="I145" i="7"/>
  <c r="I153" i="7"/>
  <c r="I161" i="7"/>
  <c r="I168" i="7"/>
  <c r="J173" i="7"/>
  <c r="I187" i="7"/>
  <c r="J197" i="7"/>
  <c r="J205" i="7"/>
  <c r="J213" i="7"/>
  <c r="J221" i="7"/>
  <c r="I229" i="7"/>
  <c r="I233" i="7"/>
  <c r="J237" i="7"/>
  <c r="J245" i="7"/>
  <c r="I249" i="7"/>
  <c r="J253" i="7"/>
  <c r="I265" i="7"/>
  <c r="J285" i="7"/>
  <c r="I293" i="7"/>
  <c r="I297" i="7"/>
  <c r="J317" i="7"/>
  <c r="I341" i="7"/>
  <c r="J345" i="7"/>
  <c r="I361" i="7"/>
  <c r="I365" i="7"/>
  <c r="I381" i="7"/>
  <c r="J815" i="7"/>
  <c r="J883" i="7"/>
  <c r="J452" i="7"/>
  <c r="J95" i="8"/>
  <c r="J221" i="8"/>
  <c r="K1089" i="12"/>
  <c r="K1090" i="12"/>
  <c r="E1093" i="12"/>
  <c r="E1094" i="12"/>
  <c r="E1096" i="12"/>
  <c r="K1108" i="12"/>
  <c r="K1120" i="12"/>
  <c r="J30" i="13"/>
  <c r="J34" i="13"/>
  <c r="I72" i="13"/>
  <c r="J79" i="7"/>
  <c r="I86" i="13"/>
  <c r="J732" i="7"/>
  <c r="J740" i="7"/>
  <c r="J744" i="7"/>
  <c r="J788" i="7"/>
  <c r="J792" i="7"/>
  <c r="J804" i="7"/>
  <c r="J896" i="7"/>
  <c r="J900" i="7"/>
  <c r="G18" i="9"/>
  <c r="AC18" i="21" s="1"/>
  <c r="G20" i="9"/>
  <c r="AC20" i="21" s="1"/>
  <c r="G23" i="9"/>
  <c r="AC23" i="21" s="1"/>
  <c r="A137" i="9"/>
  <c r="A194" i="9"/>
  <c r="A247" i="9"/>
  <c r="A266" i="9"/>
  <c r="A324" i="9"/>
  <c r="A354" i="9"/>
  <c r="A368" i="9"/>
  <c r="A372" i="9"/>
  <c r="A384" i="9"/>
  <c r="A410" i="9"/>
  <c r="A418" i="9"/>
  <c r="A426" i="9"/>
  <c r="A434" i="9"/>
  <c r="A442" i="9"/>
  <c r="A450" i="9"/>
  <c r="A466" i="9"/>
  <c r="A534" i="9"/>
  <c r="A542" i="9"/>
  <c r="A587" i="9"/>
  <c r="A596" i="9"/>
  <c r="A600" i="9"/>
  <c r="A611" i="9"/>
  <c r="A620" i="9"/>
  <c r="A624" i="9"/>
  <c r="A633" i="9"/>
  <c r="A691" i="9"/>
  <c r="J700" i="9"/>
  <c r="A705" i="9"/>
  <c r="A729" i="9"/>
  <c r="A755" i="9"/>
  <c r="K772" i="9"/>
  <c r="A790" i="9"/>
  <c r="A800" i="9"/>
  <c r="A804" i="9"/>
  <c r="A886" i="9"/>
  <c r="A897" i="9"/>
  <c r="A1003" i="9"/>
  <c r="A1014" i="9"/>
  <c r="A1022" i="9"/>
  <c r="A1053" i="9"/>
  <c r="A1076" i="9"/>
  <c r="A1080" i="9"/>
  <c r="J1095" i="9"/>
  <c r="A1100" i="9"/>
  <c r="A1104" i="9"/>
  <c r="A1115" i="9"/>
  <c r="A1126" i="9"/>
  <c r="A1137" i="9"/>
  <c r="J67" i="13"/>
  <c r="F26" i="9"/>
  <c r="R26" i="21" s="1"/>
  <c r="F27" i="9"/>
  <c r="R27" i="21" s="1"/>
  <c r="A29" i="9"/>
  <c r="A30" i="9"/>
  <c r="A31" i="9"/>
  <c r="A32" i="9"/>
  <c r="A33" i="9"/>
  <c r="A34" i="9"/>
  <c r="A35" i="9"/>
  <c r="A37" i="9"/>
  <c r="A38" i="9"/>
  <c r="A55" i="9"/>
  <c r="A59" i="9"/>
  <c r="A67" i="9"/>
  <c r="A71" i="9"/>
  <c r="A89" i="9"/>
  <c r="A93" i="9"/>
  <c r="A97" i="9"/>
  <c r="A113" i="9"/>
  <c r="A117" i="9"/>
  <c r="A121" i="9"/>
  <c r="A125" i="9"/>
  <c r="A129" i="9"/>
  <c r="A133" i="9"/>
  <c r="A149" i="9"/>
  <c r="A153" i="9"/>
  <c r="A157" i="9"/>
  <c r="A189" i="9"/>
  <c r="A200" i="9"/>
  <c r="A204" i="9"/>
  <c r="A215" i="9"/>
  <c r="A226" i="9"/>
  <c r="A234" i="9"/>
  <c r="A242" i="9"/>
  <c r="A250" i="9"/>
  <c r="A261" i="9"/>
  <c r="A287" i="9"/>
  <c r="A293" i="9"/>
  <c r="A301" i="9"/>
  <c r="G271" i="7"/>
  <c r="BD271" i="21" s="1"/>
  <c r="G273" i="7"/>
  <c r="BD273" i="21" s="1"/>
  <c r="A319" i="9"/>
  <c r="A341" i="9"/>
  <c r="A349" i="9"/>
  <c r="A357" i="9"/>
  <c r="A367" i="9"/>
  <c r="A383" i="9"/>
  <c r="A394" i="9"/>
  <c r="A405" i="9"/>
  <c r="A413" i="9"/>
  <c r="A421" i="9"/>
  <c r="A429" i="9"/>
  <c r="A437" i="9"/>
  <c r="A445" i="9"/>
  <c r="A453" i="9"/>
  <c r="A461" i="9"/>
  <c r="A469" i="9"/>
  <c r="A537" i="9"/>
  <c r="A582" i="9"/>
  <c r="A590" i="9"/>
  <c r="A595" i="9"/>
  <c r="A606" i="9"/>
  <c r="A614" i="9"/>
  <c r="A619" i="9"/>
  <c r="A632" i="9"/>
  <c r="A636" i="9"/>
  <c r="J640" i="9"/>
  <c r="A653" i="9"/>
  <c r="A654" i="9"/>
  <c r="A656" i="9"/>
  <c r="A657" i="9"/>
  <c r="A658" i="9"/>
  <c r="A659" i="9"/>
  <c r="A660" i="9"/>
  <c r="A661" i="9"/>
  <c r="A662" i="9"/>
  <c r="A694" i="9"/>
  <c r="A704" i="9"/>
  <c r="A708" i="9"/>
  <c r="A728" i="9"/>
  <c r="A732" i="9"/>
  <c r="A750" i="9"/>
  <c r="A758" i="9"/>
  <c r="BU760" i="21"/>
  <c r="A803" i="9"/>
  <c r="A809" i="9"/>
  <c r="A817" i="9"/>
  <c r="A870" i="9"/>
  <c r="A878" i="9"/>
  <c r="A881" i="9"/>
  <c r="A889" i="9"/>
  <c r="AC858" i="21"/>
  <c r="AC863" i="21"/>
  <c r="AC864" i="21"/>
  <c r="AC866" i="21"/>
  <c r="A921" i="9"/>
  <c r="A931" i="9"/>
  <c r="A947" i="9"/>
  <c r="BU860" i="21"/>
  <c r="BU863" i="21"/>
  <c r="BU864" i="21"/>
  <c r="BU866" i="21"/>
  <c r="A971" i="9"/>
  <c r="A992" i="9"/>
  <c r="A996" i="9"/>
  <c r="G1036" i="9"/>
  <c r="AC1036" i="21" s="1"/>
  <c r="A1052" i="9"/>
  <c r="A1056" i="9"/>
  <c r="A1075" i="9"/>
  <c r="A1121" i="9"/>
  <c r="A1129" i="9"/>
  <c r="A1136" i="9"/>
  <c r="A1140" i="9"/>
  <c r="G19" i="9"/>
  <c r="AC19" i="21" s="1"/>
  <c r="A145" i="9"/>
  <c r="A212" i="9"/>
  <c r="A288" i="9"/>
  <c r="A77" i="9"/>
  <c r="A139" i="9"/>
  <c r="A173" i="9"/>
  <c r="A177" i="9"/>
  <c r="A188" i="9"/>
  <c r="A229" i="9"/>
  <c r="A253" i="9"/>
  <c r="A260" i="9"/>
  <c r="A296" i="9"/>
  <c r="A344" i="9"/>
  <c r="A348" i="9"/>
  <c r="A440" i="9"/>
  <c r="A444" i="9"/>
  <c r="A79" i="9"/>
  <c r="A83" i="9"/>
  <c r="G22" i="9"/>
  <c r="AC22" i="21" s="1"/>
  <c r="G24" i="9"/>
  <c r="AC24" i="21" s="1"/>
  <c r="A141" i="9"/>
  <c r="A175" i="9"/>
  <c r="A179" i="9"/>
  <c r="A186" i="9"/>
  <c r="A197" i="9"/>
  <c r="A205" i="9"/>
  <c r="A216" i="9"/>
  <c r="A223" i="9"/>
  <c r="A239" i="9"/>
  <c r="A258" i="9"/>
  <c r="A284" i="9"/>
  <c r="A298" i="9"/>
  <c r="A320" i="9"/>
  <c r="A346" i="9"/>
  <c r="A362" i="9"/>
  <c r="A380" i="9"/>
  <c r="A391" i="9"/>
  <c r="A402" i="9"/>
  <c r="A458" i="9"/>
  <c r="G26" i="9"/>
  <c r="AC26" i="21" s="1"/>
  <c r="A81" i="9"/>
  <c r="A85" i="9"/>
  <c r="A143" i="9"/>
  <c r="A181" i="9"/>
  <c r="A192" i="9"/>
  <c r="A199" i="9"/>
  <c r="A210" i="9"/>
  <c r="A218" i="9"/>
  <c r="A221" i="9"/>
  <c r="A237" i="9"/>
  <c r="A245" i="9"/>
  <c r="A264" i="9"/>
  <c r="A282" i="9"/>
  <c r="A290" i="9"/>
  <c r="A300" i="9"/>
  <c r="A322" i="9"/>
  <c r="A356" i="9"/>
  <c r="A360" i="9"/>
  <c r="A370" i="9"/>
  <c r="A378" i="9"/>
  <c r="A386" i="9"/>
  <c r="A389" i="9"/>
  <c r="A397" i="9"/>
  <c r="A404" i="9"/>
  <c r="A408" i="9"/>
  <c r="J411" i="9"/>
  <c r="A416" i="9"/>
  <c r="A420" i="9"/>
  <c r="A428" i="9"/>
  <c r="A432" i="9"/>
  <c r="A452" i="9"/>
  <c r="A456" i="9"/>
  <c r="A464" i="9"/>
  <c r="A468" i="9"/>
  <c r="A536" i="9"/>
  <c r="A540" i="9"/>
  <c r="A585" i="9"/>
  <c r="A598" i="9"/>
  <c r="A609" i="9"/>
  <c r="A622" i="9"/>
  <c r="A635" i="9"/>
  <c r="A689" i="9"/>
  <c r="A697" i="9"/>
  <c r="A707" i="9"/>
  <c r="A731" i="9"/>
  <c r="I711" i="9"/>
  <c r="A753" i="9"/>
  <c r="A788" i="9"/>
  <c r="A792" i="9"/>
  <c r="A798" i="9"/>
  <c r="A806" i="9"/>
  <c r="A884" i="9"/>
  <c r="A888" i="9"/>
  <c r="A899" i="9"/>
  <c r="A1001" i="9"/>
  <c r="A1009" i="9"/>
  <c r="A1016" i="9"/>
  <c r="A1020" i="9"/>
  <c r="A1055" i="9"/>
  <c r="A1078" i="9"/>
  <c r="A1102" i="9"/>
  <c r="A1113" i="9"/>
  <c r="A1124" i="9"/>
  <c r="A1128" i="9"/>
  <c r="A1139" i="9"/>
  <c r="J917" i="13"/>
  <c r="A53" i="9"/>
  <c r="A57" i="9"/>
  <c r="A61" i="9"/>
  <c r="A65" i="9"/>
  <c r="A69" i="9"/>
  <c r="A73" i="9"/>
  <c r="A91" i="9"/>
  <c r="A95" i="9"/>
  <c r="F17" i="9"/>
  <c r="R17" i="21" s="1"/>
  <c r="F18" i="9"/>
  <c r="R18" i="21" s="1"/>
  <c r="F19" i="9"/>
  <c r="R19" i="21" s="1"/>
  <c r="F20" i="9"/>
  <c r="R20" i="21" s="1"/>
  <c r="F21" i="9"/>
  <c r="R21" i="21" s="1"/>
  <c r="F22" i="9"/>
  <c r="R22" i="21" s="1"/>
  <c r="F23" i="9"/>
  <c r="R23" i="21" s="1"/>
  <c r="F24" i="9"/>
  <c r="R24" i="21" s="1"/>
  <c r="F25" i="9"/>
  <c r="R25" i="21" s="1"/>
  <c r="A115" i="9"/>
  <c r="A119" i="9"/>
  <c r="A127" i="9"/>
  <c r="A131" i="9"/>
  <c r="A151" i="9"/>
  <c r="A155" i="9"/>
  <c r="A191" i="9"/>
  <c r="A202" i="9"/>
  <c r="A213" i="9"/>
  <c r="A224" i="9"/>
  <c r="A228" i="9"/>
  <c r="A236" i="9"/>
  <c r="A240" i="9"/>
  <c r="A248" i="9"/>
  <c r="A252" i="9"/>
  <c r="A263" i="9"/>
  <c r="A285" i="9"/>
  <c r="A295" i="9"/>
  <c r="E272" i="7"/>
  <c r="W272" i="21" s="1"/>
  <c r="A317" i="9"/>
  <c r="A325" i="9"/>
  <c r="J327" i="9"/>
  <c r="A330" i="9"/>
  <c r="A332" i="9"/>
  <c r="A333" i="9"/>
  <c r="A335" i="9"/>
  <c r="A336" i="9"/>
  <c r="A337" i="9"/>
  <c r="A338" i="9"/>
  <c r="A343" i="9"/>
  <c r="A359" i="9"/>
  <c r="A365" i="9"/>
  <c r="A373" i="9"/>
  <c r="A381" i="9"/>
  <c r="A392" i="9"/>
  <c r="A396" i="9"/>
  <c r="A407" i="9"/>
  <c r="A415" i="9"/>
  <c r="A431" i="9"/>
  <c r="A439" i="9"/>
  <c r="A455" i="9"/>
  <c r="A463" i="9"/>
  <c r="A539" i="9"/>
  <c r="A584" i="9"/>
  <c r="A588" i="9"/>
  <c r="A593" i="9"/>
  <c r="A601" i="9"/>
  <c r="A608" i="9"/>
  <c r="A612" i="9"/>
  <c r="A617" i="9"/>
  <c r="A625" i="9"/>
  <c r="A630" i="9"/>
  <c r="A638" i="9"/>
  <c r="K688" i="9"/>
  <c r="A692" i="9"/>
  <c r="A696" i="9"/>
  <c r="A702" i="9"/>
  <c r="A710" i="9"/>
  <c r="A726" i="9"/>
  <c r="A734" i="9"/>
  <c r="A737" i="9"/>
  <c r="A738" i="9"/>
  <c r="A739" i="9"/>
  <c r="A740" i="9"/>
  <c r="A742" i="9"/>
  <c r="A744" i="9"/>
  <c r="A745" i="9"/>
  <c r="A752" i="9"/>
  <c r="A756" i="9"/>
  <c r="A801" i="9"/>
  <c r="A811" i="9"/>
  <c r="A872" i="9"/>
  <c r="A876" i="9"/>
  <c r="A883" i="9"/>
  <c r="A923" i="9"/>
  <c r="A929" i="9"/>
  <c r="A937" i="9"/>
  <c r="A945" i="9"/>
  <c r="A969" i="9"/>
  <c r="A990" i="9"/>
  <c r="A998" i="9"/>
  <c r="I1035" i="9"/>
  <c r="BU1035" i="21" s="1"/>
  <c r="I1036" i="9"/>
  <c r="BU1036" i="21" s="1"/>
  <c r="A1050" i="9"/>
  <c r="A1058" i="9"/>
  <c r="A1073" i="9"/>
  <c r="A1081" i="9"/>
  <c r="A1123" i="9"/>
  <c r="A1134" i="9"/>
  <c r="A1142" i="9"/>
  <c r="J834" i="13"/>
  <c r="J96" i="13"/>
  <c r="I126" i="13"/>
  <c r="K796" i="9"/>
  <c r="A920" i="9"/>
  <c r="A924" i="9"/>
  <c r="F1036" i="9"/>
  <c r="A1112" i="9"/>
  <c r="A1116" i="9"/>
  <c r="A812" i="9"/>
  <c r="A816" i="9"/>
  <c r="A896" i="9"/>
  <c r="A900" i="9"/>
  <c r="A932" i="9"/>
  <c r="A936" i="9"/>
  <c r="A944" i="9"/>
  <c r="A948" i="9"/>
  <c r="A968" i="9"/>
  <c r="A972" i="9"/>
  <c r="A1004" i="9"/>
  <c r="A1008" i="9"/>
  <c r="J812" i="7"/>
  <c r="J816" i="7"/>
  <c r="J899" i="7"/>
  <c r="J776" i="7"/>
  <c r="J780" i="7"/>
  <c r="J836" i="7"/>
  <c r="J884" i="7"/>
  <c r="J888" i="7"/>
  <c r="J920" i="7"/>
  <c r="J163" i="7"/>
  <c r="J179" i="7"/>
  <c r="J187" i="7"/>
  <c r="I200" i="7"/>
  <c r="J203" i="7"/>
  <c r="J259" i="7"/>
  <c r="J283" i="7"/>
  <c r="I348" i="7"/>
  <c r="J365" i="7"/>
  <c r="J379" i="7"/>
  <c r="J407" i="7"/>
  <c r="J431" i="7"/>
  <c r="J455" i="7"/>
  <c r="J559" i="7"/>
  <c r="J728" i="7"/>
  <c r="J385" i="7"/>
  <c r="I401" i="7"/>
  <c r="I413" i="7"/>
  <c r="I421" i="7"/>
  <c r="I425" i="7"/>
  <c r="I441" i="7"/>
  <c r="J453" i="7"/>
  <c r="I469" i="7"/>
  <c r="J533" i="7"/>
  <c r="I561" i="7"/>
  <c r="I581" i="7"/>
  <c r="I589" i="7"/>
  <c r="I609" i="7"/>
  <c r="I617" i="7"/>
  <c r="I653" i="7"/>
  <c r="J693" i="7"/>
  <c r="I741" i="7"/>
  <c r="J801" i="7"/>
  <c r="J877" i="7"/>
  <c r="J924" i="7"/>
  <c r="J932" i="7"/>
  <c r="J936" i="7"/>
  <c r="J944" i="7"/>
  <c r="J948" i="7"/>
  <c r="J968" i="7"/>
  <c r="J984" i="7"/>
  <c r="J992" i="7"/>
  <c r="J1008" i="7"/>
  <c r="J931" i="7"/>
  <c r="J139" i="7"/>
  <c r="I139" i="7"/>
  <c r="J155" i="7"/>
  <c r="I155" i="7"/>
  <c r="I356" i="7"/>
  <c r="J30" i="7"/>
  <c r="I32" i="13"/>
  <c r="I32" i="7"/>
  <c r="I33" i="7"/>
  <c r="I38" i="13"/>
  <c r="I54" i="7"/>
  <c r="J56" i="13"/>
  <c r="I58" i="7"/>
  <c r="I65" i="7"/>
  <c r="J66" i="7"/>
  <c r="I67" i="13"/>
  <c r="I68" i="7"/>
  <c r="I71" i="13"/>
  <c r="J72" i="13"/>
  <c r="J72" i="7"/>
  <c r="J73" i="13"/>
  <c r="J73" i="7"/>
  <c r="I74" i="7"/>
  <c r="I79" i="13"/>
  <c r="J80" i="13"/>
  <c r="J80" i="7"/>
  <c r="J82" i="7"/>
  <c r="I83" i="13"/>
  <c r="I84" i="13"/>
  <c r="I84" i="7"/>
  <c r="J86" i="13"/>
  <c r="I90" i="7"/>
  <c r="I91" i="13"/>
  <c r="I92" i="13"/>
  <c r="J94" i="13"/>
  <c r="I94" i="7"/>
  <c r="I96" i="13"/>
  <c r="I98" i="13"/>
  <c r="J98" i="7"/>
  <c r="I113" i="7"/>
  <c r="J115" i="13"/>
  <c r="J118" i="13"/>
  <c r="J118" i="7"/>
  <c r="I120" i="7"/>
  <c r="I122" i="13"/>
  <c r="J126" i="13"/>
  <c r="J127" i="13"/>
  <c r="J133" i="13"/>
  <c r="J133" i="7"/>
  <c r="J134" i="13"/>
  <c r="J140" i="7"/>
  <c r="I142" i="13"/>
  <c r="I142" i="7"/>
  <c r="J144" i="13"/>
  <c r="I149" i="13"/>
  <c r="J151" i="13"/>
  <c r="I152" i="7"/>
  <c r="J156" i="7"/>
  <c r="J158" i="13"/>
  <c r="I162" i="13"/>
  <c r="J165" i="7"/>
  <c r="I167" i="13"/>
  <c r="J169" i="13"/>
  <c r="I169" i="7"/>
  <c r="J174" i="7"/>
  <c r="J175" i="13"/>
  <c r="J175" i="7"/>
  <c r="I177" i="13"/>
  <c r="I180" i="13"/>
  <c r="J182" i="13"/>
  <c r="J190" i="7"/>
  <c r="I191" i="13"/>
  <c r="I191" i="7"/>
  <c r="I198" i="13"/>
  <c r="J198" i="7"/>
  <c r="I201" i="13"/>
  <c r="I203" i="7"/>
  <c r="J204" i="13"/>
  <c r="J204" i="7"/>
  <c r="J211" i="7"/>
  <c r="I212" i="13"/>
  <c r="J212" i="7"/>
  <c r="I216" i="7"/>
  <c r="J227" i="13"/>
  <c r="J227" i="7"/>
  <c r="J235" i="13"/>
  <c r="J238" i="7"/>
  <c r="J247" i="13"/>
  <c r="I248" i="7"/>
  <c r="J250" i="13"/>
  <c r="I250" i="7"/>
  <c r="I251" i="7"/>
  <c r="J261" i="7"/>
  <c r="I264" i="13"/>
  <c r="J281" i="13"/>
  <c r="I281" i="7"/>
  <c r="I283" i="7"/>
  <c r="J284" i="13"/>
  <c r="I284" i="7"/>
  <c r="I287" i="13"/>
  <c r="I299" i="7"/>
  <c r="I300" i="13"/>
  <c r="J301" i="7"/>
  <c r="J302" i="7"/>
  <c r="I319" i="13"/>
  <c r="J320" i="7"/>
  <c r="J321" i="13"/>
  <c r="I322" i="7"/>
  <c r="J326" i="7"/>
  <c r="I331" i="13"/>
  <c r="I331" i="7"/>
  <c r="J335" i="7"/>
  <c r="I337" i="13"/>
  <c r="J343" i="13"/>
  <c r="J347" i="7"/>
  <c r="I359" i="7"/>
  <c r="I362" i="13"/>
  <c r="J362" i="7"/>
  <c r="I367" i="13"/>
  <c r="I370" i="13"/>
  <c r="J371" i="13"/>
  <c r="I371" i="7"/>
  <c r="J378" i="7"/>
  <c r="I380" i="13"/>
  <c r="I382" i="7"/>
  <c r="I383" i="13"/>
  <c r="I383" i="7"/>
  <c r="J384" i="13"/>
  <c r="J391" i="7"/>
  <c r="I393" i="13"/>
  <c r="I396" i="13"/>
  <c r="J396" i="7"/>
  <c r="J405" i="7"/>
  <c r="I414" i="13"/>
  <c r="I415" i="7"/>
  <c r="J419" i="7"/>
  <c r="J422" i="7"/>
  <c r="J426" i="7"/>
  <c r="I427" i="7"/>
  <c r="J434" i="7"/>
  <c r="J437" i="13"/>
  <c r="I437" i="7"/>
  <c r="I438" i="7"/>
  <c r="J439" i="7"/>
  <c r="I444" i="7"/>
  <c r="I450" i="13"/>
  <c r="J450" i="7"/>
  <c r="J458" i="13"/>
  <c r="J461" i="13"/>
  <c r="I461" i="7"/>
  <c r="I464" i="7"/>
  <c r="I467" i="7"/>
  <c r="J534" i="7"/>
  <c r="J558" i="7"/>
  <c r="I563" i="13"/>
  <c r="I583" i="7"/>
  <c r="I587" i="13"/>
  <c r="J587" i="7"/>
  <c r="J594" i="13"/>
  <c r="J594" i="7"/>
  <c r="J595" i="7"/>
  <c r="J599" i="13"/>
  <c r="I600" i="13"/>
  <c r="I607" i="13"/>
  <c r="I607" i="7"/>
  <c r="J612" i="13"/>
  <c r="I620" i="7"/>
  <c r="J632" i="7"/>
  <c r="I655" i="13"/>
  <c r="J655" i="7"/>
  <c r="J659" i="13"/>
  <c r="J683" i="13"/>
  <c r="J683" i="7"/>
  <c r="I710" i="7"/>
  <c r="J726" i="7"/>
  <c r="J730" i="7"/>
  <c r="J734" i="7"/>
  <c r="J738" i="7"/>
  <c r="J742" i="7"/>
  <c r="J743" i="13"/>
  <c r="J743" i="7"/>
  <c r="J746" i="7"/>
  <c r="J750" i="7"/>
  <c r="J755" i="7"/>
  <c r="J757" i="7"/>
  <c r="J775" i="7"/>
  <c r="J779" i="7"/>
  <c r="J787" i="7"/>
  <c r="J791" i="7"/>
  <c r="J799" i="13"/>
  <c r="J799" i="7"/>
  <c r="J803" i="7"/>
  <c r="J811" i="7"/>
  <c r="J835" i="7"/>
  <c r="J839" i="7"/>
  <c r="J869" i="13"/>
  <c r="J869" i="7"/>
  <c r="J871" i="7"/>
  <c r="J875" i="7"/>
  <c r="J887" i="7"/>
  <c r="J895" i="7"/>
  <c r="J919" i="7"/>
  <c r="J923" i="7"/>
  <c r="J930" i="7"/>
  <c r="J934" i="7"/>
  <c r="J935" i="7"/>
  <c r="J938" i="7"/>
  <c r="J942" i="7"/>
  <c r="J943" i="7"/>
  <c r="J946" i="7"/>
  <c r="J950" i="7"/>
  <c r="J970" i="7"/>
  <c r="J974" i="7"/>
  <c r="J978" i="7"/>
  <c r="J982" i="7"/>
  <c r="J1014" i="7"/>
  <c r="J1018" i="7"/>
  <c r="J1022" i="7"/>
  <c r="J1054" i="7"/>
  <c r="J299" i="7"/>
  <c r="J67" i="7"/>
  <c r="I83" i="7"/>
  <c r="J115" i="7"/>
  <c r="J131" i="7"/>
  <c r="J29" i="7"/>
  <c r="J31" i="7"/>
  <c r="J35" i="7"/>
  <c r="J37" i="7"/>
  <c r="J53" i="7"/>
  <c r="J55" i="7"/>
  <c r="J57" i="7"/>
  <c r="J61" i="7"/>
  <c r="J69" i="7"/>
  <c r="J77" i="7"/>
  <c r="J81" i="7"/>
  <c r="J85" i="7"/>
  <c r="J89" i="7"/>
  <c r="J93" i="7"/>
  <c r="J117" i="7"/>
  <c r="J125" i="7"/>
  <c r="J141" i="7"/>
  <c r="J157" i="7"/>
  <c r="I177" i="7"/>
  <c r="J181" i="7"/>
  <c r="I185" i="7"/>
  <c r="I201" i="7"/>
  <c r="I209" i="7"/>
  <c r="I217" i="7"/>
  <c r="I225" i="7"/>
  <c r="I241" i="7"/>
  <c r="I257" i="7"/>
  <c r="I261" i="7"/>
  <c r="J337" i="7"/>
  <c r="I353" i="7"/>
  <c r="J359" i="7"/>
  <c r="J467" i="7"/>
  <c r="J71" i="7"/>
  <c r="I119" i="7"/>
  <c r="J151" i="7"/>
  <c r="I180" i="7"/>
  <c r="J68" i="7"/>
  <c r="J84" i="7"/>
  <c r="J116" i="7"/>
  <c r="J128" i="7"/>
  <c r="J152" i="7"/>
  <c r="J168" i="7"/>
  <c r="J176" i="7"/>
  <c r="J192" i="7"/>
  <c r="J200" i="7"/>
  <c r="J216" i="7"/>
  <c r="J228" i="7"/>
  <c r="J240" i="7"/>
  <c r="J248" i="7"/>
  <c r="J252" i="7"/>
  <c r="J260" i="7"/>
  <c r="J288" i="7"/>
  <c r="J296" i="7"/>
  <c r="J324" i="7"/>
  <c r="J336" i="7"/>
  <c r="J404" i="7"/>
  <c r="J416" i="7"/>
  <c r="J428" i="7"/>
  <c r="J432" i="7"/>
  <c r="J444" i="7"/>
  <c r="J564" i="7"/>
  <c r="J584" i="7"/>
  <c r="J752" i="7"/>
  <c r="J756" i="7"/>
  <c r="J800" i="7"/>
  <c r="J840" i="7"/>
  <c r="J872" i="7"/>
  <c r="J876" i="7"/>
  <c r="J1016" i="7"/>
  <c r="I335" i="7"/>
  <c r="I59" i="7"/>
  <c r="I91" i="7"/>
  <c r="J321" i="7"/>
  <c r="I1123" i="13"/>
  <c r="I1141" i="13"/>
  <c r="J199" i="8"/>
  <c r="J206" i="7"/>
  <c r="J54" i="7"/>
  <c r="I245" i="7"/>
  <c r="I326" i="7"/>
  <c r="J461" i="7"/>
  <c r="I181" i="7"/>
  <c r="J410" i="7"/>
  <c r="H672" i="6"/>
  <c r="D29" i="8"/>
  <c r="E41" i="8"/>
  <c r="X41" i="21" s="1"/>
  <c r="G747" i="5"/>
  <c r="G712" i="5"/>
  <c r="AX712" i="21" s="1"/>
  <c r="D965" i="8"/>
  <c r="A965" i="5"/>
  <c r="D969" i="8"/>
  <c r="A969" i="5"/>
  <c r="D973" i="8"/>
  <c r="A973" i="8" s="1"/>
  <c r="A973" i="5"/>
  <c r="A989" i="5"/>
  <c r="A991" i="5"/>
  <c r="A993" i="5"/>
  <c r="A1013" i="5"/>
  <c r="A1015" i="5"/>
  <c r="A1017" i="5"/>
  <c r="H1046" i="8"/>
  <c r="CA1046" i="21" s="1"/>
  <c r="H1046" i="6"/>
  <c r="F311" i="6"/>
  <c r="H644" i="6"/>
  <c r="H1038" i="6"/>
  <c r="H42" i="8"/>
  <c r="CA42" i="21" s="1"/>
  <c r="E101" i="8"/>
  <c r="X101" i="21" s="1"/>
  <c r="E105" i="8"/>
  <c r="X105" i="21" s="1"/>
  <c r="D381" i="8"/>
  <c r="H770" i="8"/>
  <c r="CA770" i="21" s="1"/>
  <c r="H770" i="6"/>
  <c r="F953" i="8"/>
  <c r="AI953" i="21" s="1"/>
  <c r="F953" i="6"/>
  <c r="D947" i="8"/>
  <c r="H184" i="8"/>
  <c r="CA184" i="21" s="1"/>
  <c r="H280" i="8"/>
  <c r="CA280" i="21" s="1"/>
  <c r="F643" i="8"/>
  <c r="AI643" i="21" s="1"/>
  <c r="F643" i="6"/>
  <c r="H652" i="8"/>
  <c r="CA652" i="21" s="1"/>
  <c r="F667" i="8"/>
  <c r="AI667" i="21" s="1"/>
  <c r="F667" i="6"/>
  <c r="H958" i="8"/>
  <c r="CA958" i="21" s="1"/>
  <c r="H958" i="6"/>
  <c r="D995" i="8"/>
  <c r="D997" i="8"/>
  <c r="D1019" i="8"/>
  <c r="D1021" i="8"/>
  <c r="F647" i="6"/>
  <c r="H762" i="6"/>
  <c r="H906" i="6"/>
  <c r="J82" i="8"/>
  <c r="J119" i="8"/>
  <c r="J143" i="8"/>
  <c r="J163" i="8"/>
  <c r="J189" i="8"/>
  <c r="J215" i="8"/>
  <c r="J223" i="8"/>
  <c r="J239" i="8"/>
  <c r="J259" i="8"/>
  <c r="J335" i="8"/>
  <c r="J355" i="8"/>
  <c r="J367" i="8"/>
  <c r="J419" i="8"/>
  <c r="J431" i="8"/>
  <c r="J535" i="8"/>
  <c r="J599" i="8"/>
  <c r="J635" i="8"/>
  <c r="J727" i="8"/>
  <c r="J775" i="8"/>
  <c r="J799" i="8"/>
  <c r="J967" i="8"/>
  <c r="J1015" i="8"/>
  <c r="H292" i="8"/>
  <c r="CA292" i="21" s="1"/>
  <c r="F307" i="8"/>
  <c r="AI307" i="21" s="1"/>
  <c r="F307" i="6"/>
  <c r="H340" i="8"/>
  <c r="CA340" i="21" s="1"/>
  <c r="H364" i="8"/>
  <c r="CA364" i="21" s="1"/>
  <c r="A377" i="5"/>
  <c r="A379" i="5"/>
  <c r="A380" i="5"/>
  <c r="A381" i="5"/>
  <c r="A383" i="5"/>
  <c r="A384" i="5"/>
  <c r="A385" i="5"/>
  <c r="A941" i="5"/>
  <c r="A943" i="5"/>
  <c r="A945" i="5"/>
  <c r="A947" i="5"/>
  <c r="A949" i="5"/>
  <c r="D967" i="8"/>
  <c r="A967" i="5"/>
  <c r="D971" i="8"/>
  <c r="A971" i="5"/>
  <c r="F1132" i="8"/>
  <c r="AI1132" i="21" s="1"/>
  <c r="H668" i="6"/>
  <c r="F719" i="6"/>
  <c r="F765" i="6"/>
  <c r="J157" i="8"/>
  <c r="J253" i="8"/>
  <c r="J383" i="8"/>
  <c r="J403" i="8"/>
  <c r="J415" i="8"/>
  <c r="J443" i="8"/>
  <c r="J463" i="8"/>
  <c r="J467" i="8"/>
  <c r="J536" i="8"/>
  <c r="J559" i="8"/>
  <c r="J595" i="8"/>
  <c r="J611" i="8"/>
  <c r="I611" i="8"/>
  <c r="J631" i="8"/>
  <c r="J679" i="8"/>
  <c r="J703" i="8"/>
  <c r="J739" i="8"/>
  <c r="J787" i="8"/>
  <c r="J839" i="8"/>
  <c r="J887" i="8"/>
  <c r="J919" i="8"/>
  <c r="H716" i="6"/>
  <c r="J62" i="8"/>
  <c r="I443" i="8"/>
  <c r="I559" i="8"/>
  <c r="J659" i="8"/>
  <c r="I739" i="8"/>
  <c r="I787" i="8"/>
  <c r="I839" i="8"/>
  <c r="J983" i="8"/>
  <c r="J53" i="8"/>
  <c r="J59" i="8"/>
  <c r="J60" i="8"/>
  <c r="J67" i="8"/>
  <c r="I68" i="8"/>
  <c r="I84" i="8"/>
  <c r="J91" i="8"/>
  <c r="I92" i="8"/>
  <c r="J115" i="8"/>
  <c r="J131" i="8"/>
  <c r="I132" i="8"/>
  <c r="I140" i="8"/>
  <c r="I155" i="8"/>
  <c r="I156" i="8"/>
  <c r="I163" i="8"/>
  <c r="I164" i="8"/>
  <c r="I180" i="8"/>
  <c r="I203" i="8"/>
  <c r="I204" i="8"/>
  <c r="I212" i="8"/>
  <c r="J227" i="8"/>
  <c r="I228" i="8"/>
  <c r="I251" i="8"/>
  <c r="I252" i="8"/>
  <c r="I259" i="8"/>
  <c r="I260" i="8"/>
  <c r="I324" i="8"/>
  <c r="I332" i="8"/>
  <c r="I348" i="8"/>
  <c r="I355" i="8"/>
  <c r="I356" i="8"/>
  <c r="I372" i="8"/>
  <c r="I380" i="8"/>
  <c r="I396" i="8"/>
  <c r="I403" i="8"/>
  <c r="I404" i="8"/>
  <c r="I419" i="8"/>
  <c r="I420" i="8"/>
  <c r="J533" i="8"/>
  <c r="E1044" i="8"/>
  <c r="X1044" i="21" s="1"/>
  <c r="E1044" i="6"/>
  <c r="G18" i="5"/>
  <c r="AX18" i="21" s="1"/>
  <c r="G42" i="8"/>
  <c r="BE42" i="21" s="1"/>
  <c r="G26" i="5"/>
  <c r="AX26" i="21" s="1"/>
  <c r="G50" i="8"/>
  <c r="BE50" i="21" s="1"/>
  <c r="A67" i="5"/>
  <c r="D67" i="8"/>
  <c r="A71" i="5"/>
  <c r="D71" i="8"/>
  <c r="A77" i="5"/>
  <c r="D77" i="8"/>
  <c r="A77" i="8" s="1"/>
  <c r="A81" i="5"/>
  <c r="D81" i="8"/>
  <c r="A85" i="5"/>
  <c r="D85" i="8"/>
  <c r="A85" i="8" s="1"/>
  <c r="A97" i="5"/>
  <c r="D97" i="8"/>
  <c r="E111" i="5"/>
  <c r="E112" i="8"/>
  <c r="X112" i="21" s="1"/>
  <c r="A113" i="5"/>
  <c r="D113" i="8"/>
  <c r="A117" i="5"/>
  <c r="D117" i="8"/>
  <c r="A117" i="8" s="1"/>
  <c r="A121" i="5"/>
  <c r="D121" i="8"/>
  <c r="A145" i="5"/>
  <c r="D145" i="8"/>
  <c r="A145" i="8" s="1"/>
  <c r="A154" i="5"/>
  <c r="D154" i="8"/>
  <c r="A163" i="5"/>
  <c r="D163" i="8"/>
  <c r="F172" i="8"/>
  <c r="AI172" i="21" s="1"/>
  <c r="A180" i="5"/>
  <c r="D180" i="8"/>
  <c r="A189" i="5"/>
  <c r="D189" i="8"/>
  <c r="A193" i="5"/>
  <c r="D193" i="8"/>
  <c r="A202" i="5"/>
  <c r="D202" i="8"/>
  <c r="A202" i="8" s="1"/>
  <c r="A211" i="5"/>
  <c r="D211" i="8"/>
  <c r="F220" i="8"/>
  <c r="AI220" i="21" s="1"/>
  <c r="A228" i="5"/>
  <c r="D228" i="8"/>
  <c r="F232" i="8"/>
  <c r="AI232" i="21" s="1"/>
  <c r="A240" i="5"/>
  <c r="D240" i="8"/>
  <c r="A240" i="8" s="1"/>
  <c r="F243" i="5"/>
  <c r="F244" i="8"/>
  <c r="AI244" i="21" s="1"/>
  <c r="A250" i="5"/>
  <c r="D250" i="8"/>
  <c r="A259" i="5"/>
  <c r="D259" i="8"/>
  <c r="F280" i="8"/>
  <c r="AI280" i="21" s="1"/>
  <c r="A288" i="5"/>
  <c r="D288" i="8"/>
  <c r="G306" i="8"/>
  <c r="BE306" i="21" s="1"/>
  <c r="G306" i="6"/>
  <c r="G308" i="8"/>
  <c r="BE308" i="21" s="1"/>
  <c r="G308" i="6"/>
  <c r="G310" i="8"/>
  <c r="BE310" i="21" s="1"/>
  <c r="G310" i="6"/>
  <c r="G312" i="8"/>
  <c r="BE312" i="21" s="1"/>
  <c r="G312" i="6"/>
  <c r="G313" i="8"/>
  <c r="BE313" i="21" s="1"/>
  <c r="G313" i="6"/>
  <c r="A326" i="5"/>
  <c r="D326" i="8"/>
  <c r="G328" i="8"/>
  <c r="BE328" i="21" s="1"/>
  <c r="E340" i="8"/>
  <c r="X340" i="21" s="1"/>
  <c r="A341" i="5"/>
  <c r="D341" i="8"/>
  <c r="A345" i="5"/>
  <c r="D345" i="8"/>
  <c r="G352" i="8"/>
  <c r="BE352" i="21" s="1"/>
  <c r="A359" i="5"/>
  <c r="D359" i="8"/>
  <c r="A373" i="5"/>
  <c r="D373" i="8"/>
  <c r="A373" i="8" s="1"/>
  <c r="E376" i="8"/>
  <c r="X376" i="21" s="1"/>
  <c r="A390" i="5"/>
  <c r="D390" i="8"/>
  <c r="A398" i="5"/>
  <c r="D398" i="8"/>
  <c r="E400" i="8"/>
  <c r="X400" i="21" s="1"/>
  <c r="A401" i="5"/>
  <c r="D401" i="8"/>
  <c r="A405" i="5"/>
  <c r="D405" i="8"/>
  <c r="A405" i="8" s="1"/>
  <c r="A416" i="5"/>
  <c r="D416" i="8"/>
  <c r="G423" i="5"/>
  <c r="G424" i="8"/>
  <c r="BE424" i="21" s="1"/>
  <c r="F448" i="8"/>
  <c r="AI448" i="21" s="1"/>
  <c r="A456" i="5"/>
  <c r="D456" i="8"/>
  <c r="F460" i="8"/>
  <c r="AI460" i="21" s="1"/>
  <c r="D462" i="8"/>
  <c r="D466" i="8"/>
  <c r="A466" i="8" s="1"/>
  <c r="D470" i="8"/>
  <c r="A477" i="5"/>
  <c r="A562" i="5"/>
  <c r="D562" i="8"/>
  <c r="A583" i="5"/>
  <c r="D583" i="8"/>
  <c r="G592" i="8"/>
  <c r="BE592" i="21" s="1"/>
  <c r="F616" i="8"/>
  <c r="AI616" i="21" s="1"/>
  <c r="D618" i="8"/>
  <c r="D626" i="8"/>
  <c r="G628" i="8"/>
  <c r="BE628" i="21" s="1"/>
  <c r="G641" i="8"/>
  <c r="BE641" i="21" s="1"/>
  <c r="G641" i="6"/>
  <c r="G643" i="8"/>
  <c r="BE643" i="21" s="1"/>
  <c r="G643" i="6"/>
  <c r="G644" i="8"/>
  <c r="BE644" i="21" s="1"/>
  <c r="G644" i="6"/>
  <c r="G646" i="8"/>
  <c r="BE646" i="21" s="1"/>
  <c r="G646" i="6"/>
  <c r="G648" i="8"/>
  <c r="BE648" i="21" s="1"/>
  <c r="G648" i="6"/>
  <c r="G650" i="8"/>
  <c r="BE650" i="21" s="1"/>
  <c r="G650" i="6"/>
  <c r="A661" i="5"/>
  <c r="D661" i="8"/>
  <c r="E665" i="8"/>
  <c r="X665" i="21" s="1"/>
  <c r="E665" i="6"/>
  <c r="E667" i="8"/>
  <c r="X667" i="21" s="1"/>
  <c r="E667" i="6"/>
  <c r="E669" i="8"/>
  <c r="X669" i="21" s="1"/>
  <c r="E669" i="6"/>
  <c r="E671" i="8"/>
  <c r="X671" i="21" s="1"/>
  <c r="E671" i="6"/>
  <c r="E673" i="8"/>
  <c r="X673" i="21" s="1"/>
  <c r="E673" i="6"/>
  <c r="E674" i="8"/>
  <c r="X674" i="21" s="1"/>
  <c r="E674" i="6"/>
  <c r="F676" i="8"/>
  <c r="AI676" i="21" s="1"/>
  <c r="A684" i="5"/>
  <c r="D684" i="8"/>
  <c r="A696" i="5"/>
  <c r="D696" i="8"/>
  <c r="A702" i="5"/>
  <c r="D702" i="8"/>
  <c r="A710" i="5"/>
  <c r="D710" i="8"/>
  <c r="E714" i="8"/>
  <c r="X714" i="21" s="1"/>
  <c r="E714" i="6"/>
  <c r="E716" i="8"/>
  <c r="X716" i="21" s="1"/>
  <c r="E716" i="6"/>
  <c r="E719" i="8"/>
  <c r="X719" i="21" s="1"/>
  <c r="E719" i="6"/>
  <c r="A726" i="5"/>
  <c r="D726" i="8"/>
  <c r="A730" i="5"/>
  <c r="D730" i="8"/>
  <c r="H735" i="8"/>
  <c r="CA735" i="21" s="1"/>
  <c r="A738" i="5"/>
  <c r="D738" i="8"/>
  <c r="A738" i="8" s="1"/>
  <c r="A746" i="5"/>
  <c r="D746" i="8"/>
  <c r="H747" i="5"/>
  <c r="H748" i="8"/>
  <c r="CA748" i="21" s="1"/>
  <c r="A754" i="5"/>
  <c r="D754" i="8"/>
  <c r="E761" i="8"/>
  <c r="X761" i="21" s="1"/>
  <c r="E761" i="6"/>
  <c r="E762" i="8"/>
  <c r="X762" i="21" s="1"/>
  <c r="E762" i="6"/>
  <c r="E764" i="8"/>
  <c r="X764" i="21" s="1"/>
  <c r="E764" i="6"/>
  <c r="E766" i="6"/>
  <c r="E766" i="8"/>
  <c r="X766" i="21" s="1"/>
  <c r="E768" i="8"/>
  <c r="X768" i="21" s="1"/>
  <c r="E768" i="6"/>
  <c r="E770" i="8"/>
  <c r="X770" i="21" s="1"/>
  <c r="E770" i="6"/>
  <c r="G771" i="5"/>
  <c r="G772" i="8"/>
  <c r="BE772" i="21" s="1"/>
  <c r="A786" i="5"/>
  <c r="D786" i="8"/>
  <c r="A799" i="5"/>
  <c r="D799" i="8"/>
  <c r="A803" i="5"/>
  <c r="D803" i="8"/>
  <c r="D816" i="8"/>
  <c r="D818" i="8"/>
  <c r="G832" i="8"/>
  <c r="BE832" i="21" s="1"/>
  <c r="A839" i="5"/>
  <c r="D839" i="8"/>
  <c r="A869" i="5"/>
  <c r="D869" i="8"/>
  <c r="A869" i="8" s="1"/>
  <c r="H880" i="8"/>
  <c r="CA880" i="21" s="1"/>
  <c r="A886" i="5"/>
  <c r="D886" i="8"/>
  <c r="A890" i="5"/>
  <c r="D890" i="8"/>
  <c r="G892" i="8"/>
  <c r="BE892" i="21" s="1"/>
  <c r="A895" i="5"/>
  <c r="D895" i="8"/>
  <c r="A899" i="5"/>
  <c r="D899" i="8"/>
  <c r="G905" i="8"/>
  <c r="BE905" i="21" s="1"/>
  <c r="G905" i="6"/>
  <c r="G908" i="8"/>
  <c r="BE908" i="21" s="1"/>
  <c r="G908" i="6"/>
  <c r="G910" i="8"/>
  <c r="BE910" i="21" s="1"/>
  <c r="G910" i="6"/>
  <c r="H915" i="8"/>
  <c r="CA915" i="21" s="1"/>
  <c r="F927" i="5"/>
  <c r="F928" i="8"/>
  <c r="AI928" i="21" s="1"/>
  <c r="A936" i="5"/>
  <c r="D936" i="8"/>
  <c r="Q857" i="21"/>
  <c r="E953" i="8"/>
  <c r="X953" i="21" s="1"/>
  <c r="E953" i="6"/>
  <c r="Q859" i="21"/>
  <c r="E955" i="8"/>
  <c r="X955" i="21" s="1"/>
  <c r="E955" i="6"/>
  <c r="Q861" i="21"/>
  <c r="E957" i="8"/>
  <c r="X957" i="21" s="1"/>
  <c r="E957" i="6"/>
  <c r="Q863" i="21"/>
  <c r="E959" i="8"/>
  <c r="X959" i="21" s="1"/>
  <c r="E959" i="6"/>
  <c r="Q865" i="21"/>
  <c r="E961" i="8"/>
  <c r="X961" i="21" s="1"/>
  <c r="E961" i="6"/>
  <c r="G964" i="8"/>
  <c r="BE964" i="21" s="1"/>
  <c r="A977" i="5"/>
  <c r="D977" i="8"/>
  <c r="A981" i="5"/>
  <c r="D981" i="8"/>
  <c r="H987" i="8"/>
  <c r="CA987" i="21" s="1"/>
  <c r="H988" i="8"/>
  <c r="CA988" i="21" s="1"/>
  <c r="E999" i="5"/>
  <c r="E1000" i="8"/>
  <c r="X1000" i="21" s="1"/>
  <c r="A1001" i="5"/>
  <c r="D1001" i="8"/>
  <c r="A1001" i="8" s="1"/>
  <c r="A1005" i="5"/>
  <c r="D1005" i="8"/>
  <c r="A1005" i="8" s="1"/>
  <c r="A1009" i="5"/>
  <c r="D1009" i="8"/>
  <c r="H1011" i="8"/>
  <c r="CA1011" i="21" s="1"/>
  <c r="H1012" i="8"/>
  <c r="CA1012" i="21" s="1"/>
  <c r="E1037" i="8"/>
  <c r="X1037" i="21" s="1"/>
  <c r="E1037" i="6"/>
  <c r="E1038" i="8"/>
  <c r="X1038" i="21" s="1"/>
  <c r="E1038" i="6"/>
  <c r="E1039" i="8"/>
  <c r="X1039" i="21" s="1"/>
  <c r="E1039" i="6"/>
  <c r="E1040" i="8"/>
  <c r="X1040" i="21" s="1"/>
  <c r="E1040" i="6"/>
  <c r="E1041" i="8"/>
  <c r="X1041" i="21" s="1"/>
  <c r="E1041" i="6"/>
  <c r="E1042" i="8"/>
  <c r="X1042" i="21" s="1"/>
  <c r="E1042" i="6"/>
  <c r="E1043" i="8"/>
  <c r="X1043" i="21" s="1"/>
  <c r="E1043" i="6"/>
  <c r="H642" i="6"/>
  <c r="F645" i="6"/>
  <c r="H650" i="6"/>
  <c r="F665" i="6"/>
  <c r="H670" i="6"/>
  <c r="F673" i="6"/>
  <c r="H714" i="6"/>
  <c r="F717" i="6"/>
  <c r="H722" i="6"/>
  <c r="F761" i="6"/>
  <c r="H766" i="6"/>
  <c r="H954" i="6"/>
  <c r="F1037" i="6"/>
  <c r="H1042" i="6"/>
  <c r="H1085" i="6"/>
  <c r="D177" i="8"/>
  <c r="E1045" i="8"/>
  <c r="X1045" i="21" s="1"/>
  <c r="E1045" i="6"/>
  <c r="E1046" i="8"/>
  <c r="X1046" i="21" s="1"/>
  <c r="E1046" i="6"/>
  <c r="F1036" i="5"/>
  <c r="F1048" i="8"/>
  <c r="AI1048" i="21" s="1"/>
  <c r="A1056" i="5"/>
  <c r="D1056" i="8"/>
  <c r="A1056" i="8" s="1"/>
  <c r="E1071" i="5"/>
  <c r="E1072" i="8"/>
  <c r="X1072" i="21" s="1"/>
  <c r="E1072" i="6"/>
  <c r="A1077" i="5"/>
  <c r="D1077" i="8"/>
  <c r="A1077" i="8" s="1"/>
  <c r="A1081" i="5"/>
  <c r="D1081" i="8"/>
  <c r="G1085" i="8"/>
  <c r="BE1085" i="21" s="1"/>
  <c r="G1085" i="6"/>
  <c r="G1087" i="8"/>
  <c r="BE1087" i="21" s="1"/>
  <c r="G1087" i="6"/>
  <c r="G1089" i="8"/>
  <c r="BE1089" i="21" s="1"/>
  <c r="G1089" i="6"/>
  <c r="G1091" i="8"/>
  <c r="BE1091" i="21" s="1"/>
  <c r="G1091" i="6"/>
  <c r="G1093" i="8"/>
  <c r="BE1093" i="21" s="1"/>
  <c r="G1093" i="6"/>
  <c r="G1094" i="8"/>
  <c r="BE1094" i="21" s="1"/>
  <c r="G1094" i="6"/>
  <c r="H1096" i="8"/>
  <c r="CA1096" i="21" s="1"/>
  <c r="A1106" i="5"/>
  <c r="D1106" i="8"/>
  <c r="A1109" i="5"/>
  <c r="D1109" i="8"/>
  <c r="H1120" i="8"/>
  <c r="CA1120" i="21" s="1"/>
  <c r="A1126" i="5"/>
  <c r="D1126" i="8"/>
  <c r="A1130" i="5"/>
  <c r="D1130" i="8"/>
  <c r="A1130" i="8" s="1"/>
  <c r="G1132" i="8"/>
  <c r="BE1132" i="21" s="1"/>
  <c r="A1135" i="5"/>
  <c r="D1135" i="8"/>
  <c r="I323" i="8"/>
  <c r="J323" i="8"/>
  <c r="H44" i="8"/>
  <c r="CA44" i="21" s="1"/>
  <c r="H46" i="8"/>
  <c r="CA46" i="21" s="1"/>
  <c r="H48" i="8"/>
  <c r="CA48" i="21" s="1"/>
  <c r="H49" i="8"/>
  <c r="CA49" i="21" s="1"/>
  <c r="F52" i="8"/>
  <c r="AI52" i="21" s="1"/>
  <c r="A56" i="5"/>
  <c r="D56" i="8"/>
  <c r="A60" i="5"/>
  <c r="D60" i="8"/>
  <c r="H63" i="8"/>
  <c r="CA63" i="21" s="1"/>
  <c r="F76" i="8"/>
  <c r="AI76" i="21" s="1"/>
  <c r="A80" i="5"/>
  <c r="D80" i="8"/>
  <c r="A93" i="5"/>
  <c r="D93" i="8"/>
  <c r="A96" i="5"/>
  <c r="D96" i="8"/>
  <c r="H101" i="8"/>
  <c r="CA101" i="21" s="1"/>
  <c r="H103" i="8"/>
  <c r="CA103" i="21" s="1"/>
  <c r="H105" i="8"/>
  <c r="CA105" i="21" s="1"/>
  <c r="H107" i="8"/>
  <c r="CA107" i="21" s="1"/>
  <c r="H109" i="8"/>
  <c r="CA109" i="21" s="1"/>
  <c r="G123" i="5"/>
  <c r="G124" i="8"/>
  <c r="BE124" i="21" s="1"/>
  <c r="A127" i="5"/>
  <c r="D127" i="8"/>
  <c r="A140" i="5"/>
  <c r="D140" i="8"/>
  <c r="A140" i="8" s="1"/>
  <c r="A157" i="5"/>
  <c r="D157" i="8"/>
  <c r="A162" i="5"/>
  <c r="D162" i="8"/>
  <c r="A162" i="8" s="1"/>
  <c r="A170" i="5"/>
  <c r="D170" i="8"/>
  <c r="G172" i="8"/>
  <c r="BE172" i="21" s="1"/>
  <c r="A175" i="5"/>
  <c r="D175" i="8"/>
  <c r="F184" i="8"/>
  <c r="AI184" i="21" s="1"/>
  <c r="A192" i="5"/>
  <c r="D192" i="8"/>
  <c r="A192" i="8" s="1"/>
  <c r="H207" i="5"/>
  <c r="A210" i="5"/>
  <c r="D210" i="8"/>
  <c r="G219" i="8"/>
  <c r="BE219" i="21" s="1"/>
  <c r="A223" i="5"/>
  <c r="D223" i="8"/>
  <c r="A227" i="5"/>
  <c r="D227" i="8"/>
  <c r="G231" i="5"/>
  <c r="G232" i="8"/>
  <c r="BE232" i="21" s="1"/>
  <c r="A235" i="5"/>
  <c r="D235" i="8"/>
  <c r="A239" i="5"/>
  <c r="D239" i="8"/>
  <c r="G244" i="8"/>
  <c r="BE244" i="21" s="1"/>
  <c r="A249" i="5"/>
  <c r="D249" i="8"/>
  <c r="A253" i="5"/>
  <c r="D253" i="8"/>
  <c r="A262" i="5"/>
  <c r="D262" i="8"/>
  <c r="A283" i="5"/>
  <c r="D283" i="8"/>
  <c r="F292" i="8"/>
  <c r="AI292" i="21" s="1"/>
  <c r="A300" i="5"/>
  <c r="D300" i="8"/>
  <c r="H306" i="8"/>
  <c r="CA306" i="21" s="1"/>
  <c r="H308" i="8"/>
  <c r="CA308" i="21" s="1"/>
  <c r="H310" i="8"/>
  <c r="CA310" i="21" s="1"/>
  <c r="H312" i="8"/>
  <c r="CA312" i="21" s="1"/>
  <c r="H314" i="8"/>
  <c r="CA314" i="21" s="1"/>
  <c r="A325" i="5"/>
  <c r="D325" i="8"/>
  <c r="A348" i="5"/>
  <c r="D348" i="8"/>
  <c r="A348" i="8" s="1"/>
  <c r="H351" i="8"/>
  <c r="CA351" i="21" s="1"/>
  <c r="A354" i="5"/>
  <c r="D354" i="8"/>
  <c r="A354" i="8" s="1"/>
  <c r="A358" i="5"/>
  <c r="D358" i="8"/>
  <c r="A362" i="5"/>
  <c r="D362" i="8"/>
  <c r="F364" i="8"/>
  <c r="AI364" i="21" s="1"/>
  <c r="A372" i="5"/>
  <c r="D372" i="8"/>
  <c r="F376" i="8"/>
  <c r="AI376" i="21" s="1"/>
  <c r="D378" i="8"/>
  <c r="D386" i="8"/>
  <c r="A386" i="8" s="1"/>
  <c r="A389" i="5"/>
  <c r="D389" i="8"/>
  <c r="A397" i="5"/>
  <c r="D397" i="8"/>
  <c r="F399" i="5"/>
  <c r="F400" i="8"/>
  <c r="AI400" i="21" s="1"/>
  <c r="A408" i="5"/>
  <c r="D408" i="8"/>
  <c r="A419" i="5"/>
  <c r="D419" i="8"/>
  <c r="A430" i="5"/>
  <c r="D430" i="8"/>
  <c r="A430" i="8" s="1"/>
  <c r="E436" i="8"/>
  <c r="X436" i="21" s="1"/>
  <c r="A455" i="5"/>
  <c r="D455" i="8"/>
  <c r="G459" i="5"/>
  <c r="G460" i="8"/>
  <c r="BE460" i="21" s="1"/>
  <c r="A480" i="5"/>
  <c r="A540" i="8"/>
  <c r="A561" i="5"/>
  <c r="D561" i="8"/>
  <c r="H579" i="8"/>
  <c r="CA579" i="21" s="1"/>
  <c r="A582" i="5"/>
  <c r="D582" i="8"/>
  <c r="A582" i="8" s="1"/>
  <c r="A590" i="5"/>
  <c r="D590" i="8"/>
  <c r="H591" i="8"/>
  <c r="CA591" i="21" s="1"/>
  <c r="A598" i="5"/>
  <c r="D598" i="8"/>
  <c r="A602" i="5"/>
  <c r="D602" i="8"/>
  <c r="G604" i="8"/>
  <c r="BE604" i="21" s="1"/>
  <c r="A634" i="5"/>
  <c r="D634" i="8"/>
  <c r="H643" i="8"/>
  <c r="CA643" i="21" s="1"/>
  <c r="H643" i="6"/>
  <c r="H645" i="8"/>
  <c r="CA645" i="21" s="1"/>
  <c r="H645" i="6"/>
  <c r="H649" i="8"/>
  <c r="CA649" i="21" s="1"/>
  <c r="H649" i="6"/>
  <c r="F652" i="8"/>
  <c r="AI652" i="21" s="1"/>
  <c r="F666" i="8"/>
  <c r="AI666" i="21" s="1"/>
  <c r="F666" i="6"/>
  <c r="F672" i="8"/>
  <c r="AI672" i="21" s="1"/>
  <c r="F672" i="6"/>
  <c r="F674" i="8"/>
  <c r="AI674" i="21" s="1"/>
  <c r="F674" i="6"/>
  <c r="G676" i="8"/>
  <c r="BE676" i="21" s="1"/>
  <c r="G688" i="8"/>
  <c r="BE688" i="21" s="1"/>
  <c r="A695" i="5"/>
  <c r="D695" i="8"/>
  <c r="F716" i="8"/>
  <c r="AI716" i="21" s="1"/>
  <c r="F716" i="6"/>
  <c r="F720" i="8"/>
  <c r="AI720" i="21" s="1"/>
  <c r="F720" i="6"/>
  <c r="F722" i="8"/>
  <c r="AI722" i="21" s="1"/>
  <c r="F722" i="6"/>
  <c r="I724" i="5"/>
  <c r="E724" i="8"/>
  <c r="X724" i="21" s="1"/>
  <c r="A729" i="5"/>
  <c r="D729" i="8"/>
  <c r="A729" i="8" s="1"/>
  <c r="A733" i="5"/>
  <c r="D733" i="8"/>
  <c r="I736" i="5"/>
  <c r="E736" i="8"/>
  <c r="X736" i="21" s="1"/>
  <c r="A741" i="5"/>
  <c r="D741" i="8"/>
  <c r="A745" i="5"/>
  <c r="D745" i="8"/>
  <c r="E748" i="8"/>
  <c r="X748" i="21" s="1"/>
  <c r="A753" i="5"/>
  <c r="D753" i="8"/>
  <c r="F762" i="8"/>
  <c r="AI762" i="21" s="1"/>
  <c r="F762" i="6"/>
  <c r="F770" i="8"/>
  <c r="AI770" i="21" s="1"/>
  <c r="F770" i="6"/>
  <c r="H772" i="8"/>
  <c r="CA772" i="21" s="1"/>
  <c r="A778" i="5"/>
  <c r="D778" i="8"/>
  <c r="E783" i="5"/>
  <c r="E784" i="8"/>
  <c r="X784" i="21" s="1"/>
  <c r="A789" i="5"/>
  <c r="D789" i="8"/>
  <c r="A798" i="5"/>
  <c r="D798" i="8"/>
  <c r="A802" i="5"/>
  <c r="D802" i="8"/>
  <c r="A802" i="8" s="1"/>
  <c r="A806" i="5"/>
  <c r="D806" i="8"/>
  <c r="A806" i="8" s="1"/>
  <c r="H831" i="8"/>
  <c r="CA831" i="21" s="1"/>
  <c r="A834" i="5"/>
  <c r="D834" i="8"/>
  <c r="A834" i="8" s="1"/>
  <c r="A872" i="5"/>
  <c r="D872" i="8"/>
  <c r="A872" i="8" s="1"/>
  <c r="E879" i="5"/>
  <c r="E880" i="8"/>
  <c r="X880" i="21" s="1"/>
  <c r="A885" i="5"/>
  <c r="D885" i="8"/>
  <c r="H892" i="8"/>
  <c r="CA892" i="21" s="1"/>
  <c r="A902" i="5"/>
  <c r="D902" i="8"/>
  <c r="H905" i="8"/>
  <c r="CA905" i="21" s="1"/>
  <c r="H905" i="6"/>
  <c r="H907" i="8"/>
  <c r="CA907" i="21" s="1"/>
  <c r="H907" i="6"/>
  <c r="H911" i="8"/>
  <c r="CA911" i="21" s="1"/>
  <c r="H911" i="6"/>
  <c r="H912" i="8"/>
  <c r="CA912" i="21" s="1"/>
  <c r="H912" i="6"/>
  <c r="H913" i="8"/>
  <c r="CA913" i="21" s="1"/>
  <c r="H913" i="6"/>
  <c r="A935" i="5"/>
  <c r="D935" i="8"/>
  <c r="D942" i="8"/>
  <c r="A942" i="8" s="1"/>
  <c r="D946" i="8"/>
  <c r="D950" i="8"/>
  <c r="A950" i="8" s="1"/>
  <c r="F954" i="8"/>
  <c r="AI954" i="21" s="1"/>
  <c r="F954" i="6"/>
  <c r="F958" i="8"/>
  <c r="AI958" i="21" s="1"/>
  <c r="F958" i="6"/>
  <c r="F959" i="8"/>
  <c r="AI959" i="21" s="1"/>
  <c r="F959" i="6"/>
  <c r="F960" i="8"/>
  <c r="AI960" i="21" s="1"/>
  <c r="F960" i="6"/>
  <c r="F962" i="8"/>
  <c r="AI962" i="21" s="1"/>
  <c r="F962" i="6"/>
  <c r="A980" i="5"/>
  <c r="D980" i="8"/>
  <c r="E987" i="5"/>
  <c r="E988" i="8"/>
  <c r="X988" i="21" s="1"/>
  <c r="A1004" i="5"/>
  <c r="D1004" i="8"/>
  <c r="F1038" i="8"/>
  <c r="AI1038" i="21" s="1"/>
  <c r="F1038" i="6"/>
  <c r="F1039" i="8"/>
  <c r="AI1039" i="21" s="1"/>
  <c r="F1039" i="6"/>
  <c r="F1040" i="8"/>
  <c r="AI1040" i="21" s="1"/>
  <c r="F1040" i="6"/>
  <c r="F1046" i="8"/>
  <c r="AI1046" i="21" s="1"/>
  <c r="F1046" i="6"/>
  <c r="G1036" i="5"/>
  <c r="G1048" i="8"/>
  <c r="BE1048" i="21" s="1"/>
  <c r="A1051" i="5"/>
  <c r="D1051" i="8"/>
  <c r="A1055" i="5"/>
  <c r="D1055" i="8"/>
  <c r="F1072" i="8"/>
  <c r="AI1072" i="21" s="1"/>
  <c r="F1072" i="6"/>
  <c r="H1087" i="8"/>
  <c r="CA1087" i="21" s="1"/>
  <c r="H1087" i="6"/>
  <c r="H1089" i="8"/>
  <c r="CA1089" i="21" s="1"/>
  <c r="H1089" i="6"/>
  <c r="H1091" i="8"/>
  <c r="CA1091" i="21" s="1"/>
  <c r="H1091" i="6"/>
  <c r="H1093" i="8"/>
  <c r="CA1093" i="21" s="1"/>
  <c r="H1093" i="6"/>
  <c r="E1095" i="5"/>
  <c r="E1096" i="8"/>
  <c r="X1096" i="21" s="1"/>
  <c r="A1101" i="5"/>
  <c r="D1101" i="8"/>
  <c r="A1112" i="5"/>
  <c r="D1112" i="8"/>
  <c r="E1119" i="5"/>
  <c r="I1119" i="5" s="1"/>
  <c r="E1120" i="8"/>
  <c r="X1120" i="21" s="1"/>
  <c r="A1125" i="5"/>
  <c r="D1125" i="8"/>
  <c r="A1125" i="8" s="1"/>
  <c r="H1132" i="8"/>
  <c r="CA1132" i="21" s="1"/>
  <c r="A1138" i="5"/>
  <c r="D1138" i="8"/>
  <c r="A1138" i="8" s="1"/>
  <c r="F27" i="8"/>
  <c r="AI27" i="21" s="1"/>
  <c r="F28" i="8"/>
  <c r="AI28" i="21" s="1"/>
  <c r="D30" i="8"/>
  <c r="F51" i="5"/>
  <c r="G51" i="5"/>
  <c r="G52" i="8"/>
  <c r="BE52" i="21" s="1"/>
  <c r="A55" i="5"/>
  <c r="D55" i="8"/>
  <c r="A59" i="5"/>
  <c r="D59" i="8"/>
  <c r="A92" i="5"/>
  <c r="D92" i="8"/>
  <c r="A95" i="5"/>
  <c r="D95" i="8"/>
  <c r="E22" i="5"/>
  <c r="Q22" i="21" s="1"/>
  <c r="E106" i="8"/>
  <c r="X106" i="21" s="1"/>
  <c r="A115" i="5"/>
  <c r="D115" i="8"/>
  <c r="A119" i="5"/>
  <c r="D119" i="8"/>
  <c r="A126" i="5"/>
  <c r="D126" i="8"/>
  <c r="A126" i="8" s="1"/>
  <c r="A134" i="5"/>
  <c r="D134" i="8"/>
  <c r="G136" i="8"/>
  <c r="BE136" i="21" s="1"/>
  <c r="A139" i="5"/>
  <c r="D139" i="8"/>
  <c r="A143" i="5"/>
  <c r="D143" i="8"/>
  <c r="A156" i="5"/>
  <c r="D156" i="8"/>
  <c r="A156" i="8" s="1"/>
  <c r="H171" i="8"/>
  <c r="CA171" i="21" s="1"/>
  <c r="A174" i="5"/>
  <c r="D174" i="8"/>
  <c r="A174" i="8" s="1"/>
  <c r="G184" i="8"/>
  <c r="BE184" i="21" s="1"/>
  <c r="A187" i="5"/>
  <c r="D187" i="8"/>
  <c r="F196" i="8"/>
  <c r="AI196" i="21" s="1"/>
  <c r="A204" i="5"/>
  <c r="D204" i="8"/>
  <c r="A213" i="5"/>
  <c r="D213" i="8"/>
  <c r="H219" i="8"/>
  <c r="CA219" i="21" s="1"/>
  <c r="A222" i="5"/>
  <c r="D222" i="8"/>
  <c r="A226" i="5"/>
  <c r="D226" i="8"/>
  <c r="A226" i="8" s="1"/>
  <c r="A238" i="5"/>
  <c r="D238" i="8"/>
  <c r="A248" i="5"/>
  <c r="D248" i="8"/>
  <c r="A286" i="5"/>
  <c r="D286" i="8"/>
  <c r="A286" i="8" s="1"/>
  <c r="A295" i="5"/>
  <c r="D295" i="8"/>
  <c r="E306" i="8"/>
  <c r="X306" i="21" s="1"/>
  <c r="E306" i="6"/>
  <c r="E308" i="8"/>
  <c r="X308" i="21" s="1"/>
  <c r="E308" i="6"/>
  <c r="E310" i="8"/>
  <c r="X310" i="21" s="1"/>
  <c r="E310" i="6"/>
  <c r="E313" i="8"/>
  <c r="X313" i="21" s="1"/>
  <c r="E313" i="6"/>
  <c r="A320" i="5"/>
  <c r="D320" i="8"/>
  <c r="A337" i="5"/>
  <c r="D337" i="8"/>
  <c r="A343" i="5"/>
  <c r="D343" i="8"/>
  <c r="A347" i="5"/>
  <c r="D347" i="8"/>
  <c r="F375" i="5"/>
  <c r="A392" i="5"/>
  <c r="D392" i="8"/>
  <c r="A392" i="8" s="1"/>
  <c r="A396" i="5"/>
  <c r="D396" i="8"/>
  <c r="A407" i="5"/>
  <c r="D407" i="8"/>
  <c r="A418" i="5"/>
  <c r="D418" i="8"/>
  <c r="E424" i="8"/>
  <c r="X424" i="21" s="1"/>
  <c r="A425" i="5"/>
  <c r="D425" i="8"/>
  <c r="A429" i="5"/>
  <c r="D429" i="8"/>
  <c r="A429" i="8" s="1"/>
  <c r="A433" i="5"/>
  <c r="D433" i="8"/>
  <c r="A454" i="5"/>
  <c r="D454" i="8"/>
  <c r="A454" i="8" s="1"/>
  <c r="G471" i="5"/>
  <c r="F556" i="8"/>
  <c r="AI556" i="21" s="1"/>
  <c r="E580" i="8"/>
  <c r="X580" i="21" s="1"/>
  <c r="A585" i="5"/>
  <c r="D585" i="8"/>
  <c r="A589" i="5"/>
  <c r="D589" i="8"/>
  <c r="A589" i="8" s="1"/>
  <c r="E592" i="8"/>
  <c r="X592" i="21" s="1"/>
  <c r="A593" i="5"/>
  <c r="D593" i="8"/>
  <c r="A593" i="8" s="1"/>
  <c r="A597" i="5"/>
  <c r="D597" i="8"/>
  <c r="A601" i="5"/>
  <c r="D601" i="8"/>
  <c r="A601" i="8" s="1"/>
  <c r="A606" i="5"/>
  <c r="D606" i="8"/>
  <c r="A606" i="8" s="1"/>
  <c r="A614" i="5"/>
  <c r="D614" i="8"/>
  <c r="H615" i="8"/>
  <c r="CA615" i="21" s="1"/>
  <c r="A629" i="5"/>
  <c r="D629" i="8"/>
  <c r="A629" i="8" s="1"/>
  <c r="A637" i="5"/>
  <c r="D637" i="8"/>
  <c r="E643" i="8"/>
  <c r="X643" i="21" s="1"/>
  <c r="E643" i="6"/>
  <c r="E645" i="8"/>
  <c r="X645" i="21" s="1"/>
  <c r="E645" i="6"/>
  <c r="E647" i="8"/>
  <c r="X647" i="21" s="1"/>
  <c r="E647" i="6"/>
  <c r="A655" i="5"/>
  <c r="D655" i="8"/>
  <c r="A659" i="5"/>
  <c r="D659" i="8"/>
  <c r="G666" i="8"/>
  <c r="BE666" i="21" s="1"/>
  <c r="G666" i="6"/>
  <c r="G668" i="8"/>
  <c r="BE668" i="21" s="1"/>
  <c r="G668" i="6"/>
  <c r="G670" i="8"/>
  <c r="BE670" i="21" s="1"/>
  <c r="G670" i="6"/>
  <c r="G671" i="8"/>
  <c r="BE671" i="21" s="1"/>
  <c r="G671" i="6"/>
  <c r="G673" i="8"/>
  <c r="BE673" i="21" s="1"/>
  <c r="G673" i="6"/>
  <c r="H675" i="5"/>
  <c r="H676" i="8"/>
  <c r="CA676" i="21" s="1"/>
  <c r="A682" i="5"/>
  <c r="D682" i="8"/>
  <c r="A682" i="8" s="1"/>
  <c r="A686" i="5"/>
  <c r="D686" i="8"/>
  <c r="A690" i="5"/>
  <c r="D690" i="8"/>
  <c r="A698" i="5"/>
  <c r="D698" i="8"/>
  <c r="A708" i="5"/>
  <c r="D708" i="8"/>
  <c r="A708" i="8" s="1"/>
  <c r="G713" i="8"/>
  <c r="BE713" i="21" s="1"/>
  <c r="G713" i="6"/>
  <c r="G715" i="8"/>
  <c r="BE715" i="21" s="1"/>
  <c r="G715" i="6"/>
  <c r="G717" i="8"/>
  <c r="BE717" i="21" s="1"/>
  <c r="G717" i="6"/>
  <c r="G720" i="8"/>
  <c r="BE720" i="21" s="1"/>
  <c r="G720" i="6"/>
  <c r="G722" i="8"/>
  <c r="BE722" i="21" s="1"/>
  <c r="G722" i="6"/>
  <c r="A728" i="5"/>
  <c r="D728" i="8"/>
  <c r="A728" i="8" s="1"/>
  <c r="F736" i="8"/>
  <c r="AI736" i="21" s="1"/>
  <c r="A744" i="5"/>
  <c r="D744" i="8"/>
  <c r="A744" i="8" s="1"/>
  <c r="A752" i="5"/>
  <c r="D752" i="8"/>
  <c r="A756" i="5"/>
  <c r="D756" i="8"/>
  <c r="A756" i="8" s="1"/>
  <c r="G762" i="8"/>
  <c r="BE762" i="21" s="1"/>
  <c r="G762" i="6"/>
  <c r="G764" i="8"/>
  <c r="BE764" i="21" s="1"/>
  <c r="G764" i="6"/>
  <c r="G766" i="8"/>
  <c r="BE766" i="21" s="1"/>
  <c r="G766" i="6"/>
  <c r="G768" i="8"/>
  <c r="BE768" i="21" s="1"/>
  <c r="G768" i="6"/>
  <c r="G769" i="8"/>
  <c r="BE769" i="21" s="1"/>
  <c r="G769" i="6"/>
  <c r="A773" i="5"/>
  <c r="D773" i="8"/>
  <c r="A773" i="8" s="1"/>
  <c r="A781" i="5"/>
  <c r="D781" i="8"/>
  <c r="F784" i="8"/>
  <c r="AI784" i="21" s="1"/>
  <c r="A792" i="5"/>
  <c r="D792" i="8"/>
  <c r="A792" i="8" s="1"/>
  <c r="A797" i="5"/>
  <c r="D797" i="8"/>
  <c r="A837" i="5"/>
  <c r="D837" i="8"/>
  <c r="A841" i="5"/>
  <c r="D841" i="8"/>
  <c r="A884" i="5"/>
  <c r="D884" i="8"/>
  <c r="A893" i="5"/>
  <c r="D893" i="8"/>
  <c r="E906" i="8"/>
  <c r="X906" i="21" s="1"/>
  <c r="E906" i="6"/>
  <c r="E908" i="8"/>
  <c r="X908" i="21" s="1"/>
  <c r="E908" i="6"/>
  <c r="E910" i="8"/>
  <c r="X910" i="21" s="1"/>
  <c r="E910" i="6"/>
  <c r="E912" i="8"/>
  <c r="X912" i="21" s="1"/>
  <c r="E912" i="6"/>
  <c r="E914" i="8"/>
  <c r="X914" i="21" s="1"/>
  <c r="E914" i="6"/>
  <c r="D920" i="8"/>
  <c r="D922" i="8"/>
  <c r="H927" i="8"/>
  <c r="CA927" i="21" s="1"/>
  <c r="A930" i="5"/>
  <c r="D930" i="8"/>
  <c r="A930" i="8" s="1"/>
  <c r="AX857" i="21"/>
  <c r="G953" i="8"/>
  <c r="BE953" i="21" s="1"/>
  <c r="G953" i="6"/>
  <c r="AX859" i="21"/>
  <c r="G955" i="8"/>
  <c r="BE955" i="21" s="1"/>
  <c r="G955" i="6"/>
  <c r="G957" i="8"/>
  <c r="BE957" i="21" s="1"/>
  <c r="G957" i="6"/>
  <c r="AX863" i="21"/>
  <c r="G959" i="8"/>
  <c r="BE959" i="21" s="1"/>
  <c r="G959" i="6"/>
  <c r="AX865" i="21"/>
  <c r="G961" i="8"/>
  <c r="BE961" i="21" s="1"/>
  <c r="G961" i="6"/>
  <c r="E963" i="5"/>
  <c r="E964" i="8"/>
  <c r="X964" i="21" s="1"/>
  <c r="G975" i="5"/>
  <c r="G976" i="8"/>
  <c r="BE976" i="21" s="1"/>
  <c r="A979" i="5"/>
  <c r="D979" i="8"/>
  <c r="A983" i="5"/>
  <c r="D983" i="8"/>
  <c r="D990" i="8"/>
  <c r="D1016" i="8"/>
  <c r="D1018" i="8"/>
  <c r="G1038" i="8"/>
  <c r="BE1038" i="21" s="1"/>
  <c r="G1038" i="6"/>
  <c r="G1039" i="8"/>
  <c r="BE1039" i="21" s="1"/>
  <c r="G1039" i="6"/>
  <c r="G1041" i="8"/>
  <c r="BE1041" i="21" s="1"/>
  <c r="G1041" i="6"/>
  <c r="G1043" i="8"/>
  <c r="BE1043" i="21" s="1"/>
  <c r="G1043" i="6"/>
  <c r="G1045" i="8"/>
  <c r="BE1045" i="21" s="1"/>
  <c r="G1045" i="6"/>
  <c r="H1048" i="8"/>
  <c r="CA1048" i="21" s="1"/>
  <c r="A1050" i="5"/>
  <c r="D1050" i="8"/>
  <c r="A1058" i="5"/>
  <c r="D1058" i="8"/>
  <c r="A1075" i="5"/>
  <c r="D1075" i="8"/>
  <c r="A1075" i="8" s="1"/>
  <c r="E1085" i="8"/>
  <c r="X1085" i="21" s="1"/>
  <c r="E1085" i="6"/>
  <c r="E1087" i="8"/>
  <c r="X1087" i="21" s="1"/>
  <c r="E1087" i="6"/>
  <c r="E1089" i="8"/>
  <c r="X1089" i="21" s="1"/>
  <c r="E1089" i="6"/>
  <c r="E1092" i="8"/>
  <c r="X1092" i="21" s="1"/>
  <c r="E1092" i="6"/>
  <c r="E1094" i="8"/>
  <c r="X1094" i="21" s="1"/>
  <c r="E1094" i="6"/>
  <c r="F1095" i="8"/>
  <c r="AI1095" i="21" s="1"/>
  <c r="A1100" i="5"/>
  <c r="D1100" i="8"/>
  <c r="A1124" i="5"/>
  <c r="D1124" i="8"/>
  <c r="A1128" i="5"/>
  <c r="D1128" i="8"/>
  <c r="A1133" i="5"/>
  <c r="D1133" i="8"/>
  <c r="H308" i="6"/>
  <c r="H648" i="6"/>
  <c r="F671" i="6"/>
  <c r="F715" i="6"/>
  <c r="H914" i="6"/>
  <c r="F961" i="6"/>
  <c r="J139" i="8"/>
  <c r="I139" i="8"/>
  <c r="D217" i="8"/>
  <c r="D321" i="8"/>
  <c r="A321" i="8" s="1"/>
  <c r="H28" i="8"/>
  <c r="CA28" i="21" s="1"/>
  <c r="G17" i="5"/>
  <c r="AX17" i="21" s="1"/>
  <c r="G41" i="8"/>
  <c r="BE41" i="21" s="1"/>
  <c r="G21" i="5"/>
  <c r="AX21" i="21" s="1"/>
  <c r="G45" i="8"/>
  <c r="BE45" i="21" s="1"/>
  <c r="G22" i="5"/>
  <c r="AX22" i="21" s="1"/>
  <c r="G46" i="8"/>
  <c r="BE46" i="21" s="1"/>
  <c r="G25" i="5"/>
  <c r="AX25" i="21" s="1"/>
  <c r="G49" i="8"/>
  <c r="BE49" i="21" s="1"/>
  <c r="E51" i="5"/>
  <c r="E52" i="8"/>
  <c r="X52" i="21" s="1"/>
  <c r="A53" i="5"/>
  <c r="D53" i="8"/>
  <c r="A57" i="5"/>
  <c r="D57" i="8"/>
  <c r="A57" i="8" s="1"/>
  <c r="A61" i="5"/>
  <c r="D61" i="8"/>
  <c r="F87" i="5"/>
  <c r="F88" i="8"/>
  <c r="AI88" i="21" s="1"/>
  <c r="A128" i="5"/>
  <c r="D128" i="8"/>
  <c r="A132" i="5"/>
  <c r="D132" i="8"/>
  <c r="A132" i="8" s="1"/>
  <c r="E136" i="8"/>
  <c r="X136" i="21" s="1"/>
  <c r="A141" i="5"/>
  <c r="D141" i="8"/>
  <c r="H147" i="8"/>
  <c r="CA147" i="21" s="1"/>
  <c r="A150" i="5"/>
  <c r="D150" i="8"/>
  <c r="A150" i="8" s="1"/>
  <c r="A158" i="5"/>
  <c r="D158" i="8"/>
  <c r="G160" i="8"/>
  <c r="BE160" i="21" s="1"/>
  <c r="A167" i="5"/>
  <c r="D167" i="8"/>
  <c r="A176" i="5"/>
  <c r="D176" i="8"/>
  <c r="E184" i="8"/>
  <c r="X184" i="21" s="1"/>
  <c r="A185" i="5"/>
  <c r="D185" i="8"/>
  <c r="H195" i="8"/>
  <c r="CA195" i="21" s="1"/>
  <c r="A198" i="5"/>
  <c r="D198" i="8"/>
  <c r="A206" i="5"/>
  <c r="D206" i="8"/>
  <c r="G208" i="8"/>
  <c r="BE208" i="21" s="1"/>
  <c r="A215" i="5"/>
  <c r="D215" i="8"/>
  <c r="A224" i="5"/>
  <c r="D224" i="8"/>
  <c r="A224" i="8" s="1"/>
  <c r="A236" i="5"/>
  <c r="D236" i="8"/>
  <c r="A254" i="5"/>
  <c r="D254" i="8"/>
  <c r="A254" i="8" s="1"/>
  <c r="G256" i="8"/>
  <c r="BE256" i="21" s="1"/>
  <c r="A263" i="5"/>
  <c r="D263" i="8"/>
  <c r="A284" i="5"/>
  <c r="D284" i="8"/>
  <c r="E292" i="8"/>
  <c r="X292" i="21" s="1"/>
  <c r="A293" i="5"/>
  <c r="D293" i="8"/>
  <c r="A297" i="5"/>
  <c r="D297" i="8"/>
  <c r="A301" i="5"/>
  <c r="D301" i="8"/>
  <c r="G305" i="8"/>
  <c r="BE305" i="21" s="1"/>
  <c r="G305" i="6"/>
  <c r="G307" i="8"/>
  <c r="BE307" i="21" s="1"/>
  <c r="G307" i="6"/>
  <c r="G309" i="8"/>
  <c r="BE309" i="21" s="1"/>
  <c r="G309" i="6"/>
  <c r="G311" i="8"/>
  <c r="BE311" i="21" s="1"/>
  <c r="G311" i="6"/>
  <c r="G314" i="8"/>
  <c r="BE314" i="21" s="1"/>
  <c r="G314" i="6"/>
  <c r="A318" i="5"/>
  <c r="D318" i="8"/>
  <c r="A322" i="5"/>
  <c r="D322" i="8"/>
  <c r="A331" i="5"/>
  <c r="D331" i="8"/>
  <c r="A335" i="5"/>
  <c r="D335" i="8"/>
  <c r="E339" i="8"/>
  <c r="X339" i="21" s="1"/>
  <c r="A349" i="5"/>
  <c r="D349" i="8"/>
  <c r="A349" i="8" s="1"/>
  <c r="A355" i="5"/>
  <c r="D355" i="8"/>
  <c r="E364" i="8"/>
  <c r="X364" i="21" s="1"/>
  <c r="A365" i="5"/>
  <c r="D365" i="8"/>
  <c r="A369" i="5"/>
  <c r="D369" i="8"/>
  <c r="A394" i="5"/>
  <c r="D394" i="8"/>
  <c r="A394" i="8" s="1"/>
  <c r="A409" i="5"/>
  <c r="D409" i="8"/>
  <c r="F411" i="5"/>
  <c r="F412" i="8"/>
  <c r="AI412" i="21" s="1"/>
  <c r="A420" i="5"/>
  <c r="D420" i="8"/>
  <c r="A427" i="5"/>
  <c r="D427" i="8"/>
  <c r="A431" i="5"/>
  <c r="D431" i="8"/>
  <c r="A452" i="5"/>
  <c r="D452" i="8"/>
  <c r="A473" i="5"/>
  <c r="A481" i="5"/>
  <c r="H555" i="8"/>
  <c r="CA555" i="21" s="1"/>
  <c r="A558" i="5"/>
  <c r="D558" i="8"/>
  <c r="A566" i="5"/>
  <c r="D566" i="8"/>
  <c r="G580" i="8"/>
  <c r="BE580" i="21" s="1"/>
  <c r="A587" i="5"/>
  <c r="D587" i="8"/>
  <c r="A595" i="5"/>
  <c r="D595" i="8"/>
  <c r="A599" i="5"/>
  <c r="D599" i="8"/>
  <c r="F604" i="8"/>
  <c r="AI604" i="21" s="1"/>
  <c r="A608" i="5"/>
  <c r="D608" i="8"/>
  <c r="D622" i="8"/>
  <c r="A631" i="5"/>
  <c r="D631" i="8"/>
  <c r="A635" i="5"/>
  <c r="D635" i="8"/>
  <c r="G642" i="8"/>
  <c r="BE642" i="21" s="1"/>
  <c r="G642" i="6"/>
  <c r="G645" i="8"/>
  <c r="BE645" i="21" s="1"/>
  <c r="G645" i="6"/>
  <c r="G647" i="8"/>
  <c r="BE647" i="21" s="1"/>
  <c r="G647" i="6"/>
  <c r="G649" i="8"/>
  <c r="BE649" i="21" s="1"/>
  <c r="G649" i="6"/>
  <c r="E651" i="5"/>
  <c r="E652" i="8"/>
  <c r="X652" i="21" s="1"/>
  <c r="A653" i="5"/>
  <c r="D653" i="8"/>
  <c r="A657" i="5"/>
  <c r="D657" i="8"/>
  <c r="A657" i="8" s="1"/>
  <c r="E666" i="8"/>
  <c r="X666" i="21" s="1"/>
  <c r="E666" i="6"/>
  <c r="E668" i="8"/>
  <c r="X668" i="21" s="1"/>
  <c r="E668" i="6"/>
  <c r="E670" i="8"/>
  <c r="X670" i="21" s="1"/>
  <c r="E670" i="6"/>
  <c r="E672" i="8"/>
  <c r="X672" i="21" s="1"/>
  <c r="E672" i="6"/>
  <c r="A680" i="5"/>
  <c r="D680" i="8"/>
  <c r="A680" i="8" s="1"/>
  <c r="F687" i="5"/>
  <c r="F688" i="8"/>
  <c r="AI688" i="21" s="1"/>
  <c r="A692" i="5"/>
  <c r="D692" i="8"/>
  <c r="H699" i="5"/>
  <c r="H700" i="8"/>
  <c r="CA700" i="21" s="1"/>
  <c r="A706" i="5"/>
  <c r="D706" i="8"/>
  <c r="A706" i="8" s="1"/>
  <c r="E713" i="8"/>
  <c r="X713" i="21" s="1"/>
  <c r="E713" i="6"/>
  <c r="E715" i="8"/>
  <c r="X715" i="21" s="1"/>
  <c r="E715" i="6"/>
  <c r="E717" i="8"/>
  <c r="X717" i="21" s="1"/>
  <c r="E717" i="6"/>
  <c r="E718" i="8"/>
  <c r="X718" i="21" s="1"/>
  <c r="E718" i="6"/>
  <c r="E720" i="8"/>
  <c r="X720" i="21" s="1"/>
  <c r="E720" i="6"/>
  <c r="E721" i="8"/>
  <c r="X721" i="21" s="1"/>
  <c r="E721" i="6"/>
  <c r="E722" i="8"/>
  <c r="X722" i="21" s="1"/>
  <c r="E722" i="6"/>
  <c r="H724" i="8"/>
  <c r="CA724" i="21" s="1"/>
  <c r="A734" i="5"/>
  <c r="D734" i="8"/>
  <c r="A734" i="8" s="1"/>
  <c r="H736" i="8"/>
  <c r="CA736" i="21" s="1"/>
  <c r="A742" i="5"/>
  <c r="D742" i="8"/>
  <c r="A750" i="5"/>
  <c r="D750" i="8"/>
  <c r="A750" i="8" s="1"/>
  <c r="A758" i="5"/>
  <c r="D758" i="8"/>
  <c r="E763" i="8"/>
  <c r="X763" i="21" s="1"/>
  <c r="E763" i="6"/>
  <c r="E765" i="8"/>
  <c r="X765" i="21" s="1"/>
  <c r="E765" i="6"/>
  <c r="E767" i="8"/>
  <c r="X767" i="21" s="1"/>
  <c r="E767" i="6"/>
  <c r="E769" i="8"/>
  <c r="X769" i="21" s="1"/>
  <c r="E769" i="6"/>
  <c r="A775" i="5"/>
  <c r="D775" i="8"/>
  <c r="A779" i="5"/>
  <c r="D779" i="8"/>
  <c r="H784" i="8"/>
  <c r="CA784" i="21" s="1"/>
  <c r="A790" i="5"/>
  <c r="D790" i="8"/>
  <c r="A794" i="5"/>
  <c r="D794" i="8"/>
  <c r="G796" i="8"/>
  <c r="BE796" i="21" s="1"/>
  <c r="F807" i="8"/>
  <c r="AI807" i="21" s="1"/>
  <c r="F808" i="8"/>
  <c r="AI808" i="21" s="1"/>
  <c r="D810" i="8"/>
  <c r="D812" i="8"/>
  <c r="D814" i="8"/>
  <c r="A835" i="5"/>
  <c r="D835" i="8"/>
  <c r="E867" i="5"/>
  <c r="E868" i="8"/>
  <c r="X868" i="21" s="1"/>
  <c r="A873" i="5"/>
  <c r="D873" i="8"/>
  <c r="A877" i="5"/>
  <c r="D877" i="8"/>
  <c r="A882" i="5"/>
  <c r="D882" i="8"/>
  <c r="H903" i="8"/>
  <c r="CA903" i="21" s="1"/>
  <c r="G906" i="8"/>
  <c r="BE906" i="21" s="1"/>
  <c r="G906" i="6"/>
  <c r="G907" i="8"/>
  <c r="BE907" i="21" s="1"/>
  <c r="G907" i="6"/>
  <c r="G909" i="8"/>
  <c r="BE909" i="21" s="1"/>
  <c r="G909" i="6"/>
  <c r="G911" i="8"/>
  <c r="BE911" i="21" s="1"/>
  <c r="G911" i="6"/>
  <c r="G912" i="8"/>
  <c r="BE912" i="21" s="1"/>
  <c r="G912" i="6"/>
  <c r="G913" i="8"/>
  <c r="BE913" i="21" s="1"/>
  <c r="G913" i="6"/>
  <c r="G914" i="8"/>
  <c r="BE914" i="21" s="1"/>
  <c r="G914" i="6"/>
  <c r="H916" i="8"/>
  <c r="CA916" i="21" s="1"/>
  <c r="A932" i="5"/>
  <c r="D932" i="8"/>
  <c r="A932" i="8" s="1"/>
  <c r="E939" i="5"/>
  <c r="E940" i="8"/>
  <c r="X940" i="21" s="1"/>
  <c r="Q858" i="21"/>
  <c r="E954" i="8"/>
  <c r="X954" i="21" s="1"/>
  <c r="E954" i="6"/>
  <c r="Q860" i="21"/>
  <c r="E956" i="8"/>
  <c r="X956" i="21" s="1"/>
  <c r="E956" i="6"/>
  <c r="Q862" i="21"/>
  <c r="E958" i="8"/>
  <c r="X958" i="21" s="1"/>
  <c r="E958" i="6"/>
  <c r="E960" i="8"/>
  <c r="X960" i="21" s="1"/>
  <c r="E960" i="6"/>
  <c r="Q866" i="21"/>
  <c r="E962" i="8"/>
  <c r="X962" i="21" s="1"/>
  <c r="E962" i="6"/>
  <c r="E975" i="5"/>
  <c r="E976" i="8"/>
  <c r="X976" i="21" s="1"/>
  <c r="A985" i="5"/>
  <c r="D985" i="8"/>
  <c r="A1052" i="5"/>
  <c r="D1052" i="8"/>
  <c r="A1073" i="5"/>
  <c r="D1073" i="8"/>
  <c r="G1086" i="8"/>
  <c r="BE1086" i="21" s="1"/>
  <c r="G1086" i="6"/>
  <c r="G1088" i="8"/>
  <c r="BE1088" i="21" s="1"/>
  <c r="G1088" i="6"/>
  <c r="G1090" i="8"/>
  <c r="BE1090" i="21" s="1"/>
  <c r="G1090" i="6"/>
  <c r="G1092" i="8"/>
  <c r="BE1092" i="21" s="1"/>
  <c r="G1092" i="6"/>
  <c r="A1098" i="5"/>
  <c r="D1098" i="8"/>
  <c r="A1102" i="5"/>
  <c r="D1102" i="8"/>
  <c r="E1107" i="5"/>
  <c r="E1108" i="8"/>
  <c r="X1108" i="21" s="1"/>
  <c r="A1113" i="5"/>
  <c r="D1113" i="8"/>
  <c r="A1117" i="5"/>
  <c r="D1117" i="8"/>
  <c r="A1122" i="5"/>
  <c r="D1122" i="8"/>
  <c r="A1139" i="5"/>
  <c r="D1139" i="8"/>
  <c r="D137" i="8"/>
  <c r="J27" i="5"/>
  <c r="E27" i="8"/>
  <c r="X27" i="21" s="1"/>
  <c r="J28" i="5"/>
  <c r="E28" i="8"/>
  <c r="X28" i="21" s="1"/>
  <c r="H41" i="8"/>
  <c r="CA41" i="21" s="1"/>
  <c r="H43" i="8"/>
  <c r="CA43" i="21" s="1"/>
  <c r="H45" i="8"/>
  <c r="CA45" i="21" s="1"/>
  <c r="H47" i="8"/>
  <c r="CA47" i="21" s="1"/>
  <c r="H50" i="8"/>
  <c r="CA50" i="21" s="1"/>
  <c r="H64" i="8"/>
  <c r="CA64" i="21" s="1"/>
  <c r="A66" i="5"/>
  <c r="D66" i="8"/>
  <c r="A70" i="5"/>
  <c r="D70" i="8"/>
  <c r="A74" i="5"/>
  <c r="D74" i="8"/>
  <c r="A84" i="5"/>
  <c r="D84" i="8"/>
  <c r="G87" i="5"/>
  <c r="G88" i="8"/>
  <c r="BE88" i="21" s="1"/>
  <c r="A90" i="5"/>
  <c r="D90" i="8"/>
  <c r="H102" i="8"/>
  <c r="CA102" i="21" s="1"/>
  <c r="H104" i="8"/>
  <c r="CA104" i="21" s="1"/>
  <c r="H106" i="8"/>
  <c r="CA106" i="21" s="1"/>
  <c r="H108" i="8"/>
  <c r="CA108" i="21" s="1"/>
  <c r="H110" i="8"/>
  <c r="CA110" i="21" s="1"/>
  <c r="F112" i="8"/>
  <c r="AI112" i="21" s="1"/>
  <c r="A116" i="5"/>
  <c r="D116" i="8"/>
  <c r="A116" i="8" s="1"/>
  <c r="A120" i="5"/>
  <c r="D120" i="8"/>
  <c r="A131" i="5"/>
  <c r="D131" i="8"/>
  <c r="J136" i="5"/>
  <c r="F136" i="8"/>
  <c r="AI136" i="21" s="1"/>
  <c r="A144" i="5"/>
  <c r="D144" i="8"/>
  <c r="E148" i="8"/>
  <c r="X148" i="21" s="1"/>
  <c r="A149" i="5"/>
  <c r="D149" i="8"/>
  <c r="A153" i="5"/>
  <c r="D153" i="8"/>
  <c r="A166" i="5"/>
  <c r="D166" i="8"/>
  <c r="G171" i="8"/>
  <c r="BE171" i="21" s="1"/>
  <c r="A179" i="5"/>
  <c r="D179" i="8"/>
  <c r="F183" i="5"/>
  <c r="A188" i="5"/>
  <c r="D188" i="8"/>
  <c r="E196" i="8"/>
  <c r="X196" i="21" s="1"/>
  <c r="A197" i="5"/>
  <c r="D197" i="8"/>
  <c r="A201" i="5"/>
  <c r="D201" i="8"/>
  <c r="A205" i="5"/>
  <c r="D205" i="8"/>
  <c r="A214" i="5"/>
  <c r="D214" i="8"/>
  <c r="A218" i="5"/>
  <c r="D218" i="8"/>
  <c r="G220" i="8"/>
  <c r="BE220" i="21" s="1"/>
  <c r="F231" i="5"/>
  <c r="A246" i="5"/>
  <c r="D246" i="8"/>
  <c r="A258" i="5"/>
  <c r="D258" i="8"/>
  <c r="A266" i="5"/>
  <c r="D266" i="8"/>
  <c r="A266" i="8" s="1"/>
  <c r="G280" i="8"/>
  <c r="BE280" i="21" s="1"/>
  <c r="A287" i="5"/>
  <c r="D287" i="8"/>
  <c r="A296" i="5"/>
  <c r="D296" i="8"/>
  <c r="H305" i="8"/>
  <c r="CA305" i="21" s="1"/>
  <c r="H305" i="6"/>
  <c r="H307" i="8"/>
  <c r="CA307" i="21" s="1"/>
  <c r="H307" i="6"/>
  <c r="H309" i="8"/>
  <c r="CA309" i="21" s="1"/>
  <c r="H309" i="6"/>
  <c r="H311" i="8"/>
  <c r="CA311" i="21" s="1"/>
  <c r="H311" i="6"/>
  <c r="H313" i="8"/>
  <c r="CA313" i="21" s="1"/>
  <c r="H313" i="6"/>
  <c r="E316" i="8"/>
  <c r="X316" i="21" s="1"/>
  <c r="A317" i="5"/>
  <c r="D317" i="8"/>
  <c r="A330" i="5"/>
  <c r="D330" i="8"/>
  <c r="A334" i="5"/>
  <c r="D334" i="8"/>
  <c r="A334" i="8" s="1"/>
  <c r="A338" i="5"/>
  <c r="D338" i="8"/>
  <c r="F340" i="8"/>
  <c r="AI340" i="21" s="1"/>
  <c r="A344" i="5"/>
  <c r="D344" i="8"/>
  <c r="A344" i="8" s="1"/>
  <c r="A368" i="5"/>
  <c r="D368" i="8"/>
  <c r="D382" i="8"/>
  <c r="A382" i="8" s="1"/>
  <c r="E388" i="8"/>
  <c r="X388" i="21" s="1"/>
  <c r="A393" i="5"/>
  <c r="D393" i="8"/>
  <c r="A393" i="8" s="1"/>
  <c r="A404" i="5"/>
  <c r="D404" i="8"/>
  <c r="G411" i="5"/>
  <c r="G412" i="8"/>
  <c r="BE412" i="21" s="1"/>
  <c r="A415" i="5"/>
  <c r="D415" i="8"/>
  <c r="A426" i="5"/>
  <c r="D426" i="8"/>
  <c r="A426" i="8" s="1"/>
  <c r="A434" i="5"/>
  <c r="D434" i="8"/>
  <c r="F447" i="5"/>
  <c r="G447" i="5"/>
  <c r="G448" i="8"/>
  <c r="BE448" i="21" s="1"/>
  <c r="A451" i="5"/>
  <c r="D451" i="8"/>
  <c r="F459" i="5"/>
  <c r="A476" i="5"/>
  <c r="E556" i="8"/>
  <c r="X556" i="21" s="1"/>
  <c r="A557" i="5"/>
  <c r="D557" i="8"/>
  <c r="A565" i="5"/>
  <c r="D565" i="8"/>
  <c r="A565" i="8" s="1"/>
  <c r="A586" i="5"/>
  <c r="D586" i="8"/>
  <c r="A594" i="5"/>
  <c r="D594" i="8"/>
  <c r="A607" i="5"/>
  <c r="D607" i="8"/>
  <c r="A611" i="5"/>
  <c r="D611" i="8"/>
  <c r="G616" i="8"/>
  <c r="BE616" i="21" s="1"/>
  <c r="H627" i="8"/>
  <c r="CA627" i="21" s="1"/>
  <c r="A630" i="5"/>
  <c r="D630" i="8"/>
  <c r="A638" i="5"/>
  <c r="D638" i="8"/>
  <c r="H641" i="8"/>
  <c r="CA641" i="21" s="1"/>
  <c r="H641" i="6"/>
  <c r="H647" i="8"/>
  <c r="CA647" i="21" s="1"/>
  <c r="H647" i="6"/>
  <c r="A656" i="5"/>
  <c r="D656" i="8"/>
  <c r="A660" i="5"/>
  <c r="D660" i="8"/>
  <c r="A660" i="8" s="1"/>
  <c r="F668" i="8"/>
  <c r="AI668" i="21" s="1"/>
  <c r="F668" i="6"/>
  <c r="F670" i="8"/>
  <c r="AI670" i="21" s="1"/>
  <c r="F670" i="6"/>
  <c r="F675" i="5"/>
  <c r="A679" i="5"/>
  <c r="D679" i="8"/>
  <c r="A683" i="5"/>
  <c r="D683" i="8"/>
  <c r="A691" i="5"/>
  <c r="D691" i="8"/>
  <c r="I700" i="5"/>
  <c r="E700" i="8"/>
  <c r="X700" i="21" s="1"/>
  <c r="A701" i="5"/>
  <c r="D701" i="8"/>
  <c r="A705" i="5"/>
  <c r="D705" i="8"/>
  <c r="A705" i="8" s="1"/>
  <c r="A709" i="5"/>
  <c r="D709" i="8"/>
  <c r="F714" i="8"/>
  <c r="AI714" i="21" s="1"/>
  <c r="F714" i="6"/>
  <c r="F718" i="8"/>
  <c r="AI718" i="21" s="1"/>
  <c r="F718" i="6"/>
  <c r="A725" i="5"/>
  <c r="D725" i="8"/>
  <c r="A725" i="8" s="1"/>
  <c r="A737" i="5"/>
  <c r="D737" i="8"/>
  <c r="A749" i="5"/>
  <c r="D749" i="8"/>
  <c r="A757" i="5"/>
  <c r="D757" i="8"/>
  <c r="F763" i="8"/>
  <c r="AI763" i="21" s="1"/>
  <c r="F763" i="6"/>
  <c r="F764" i="8"/>
  <c r="AI764" i="21" s="1"/>
  <c r="F764" i="6"/>
  <c r="F766" i="8"/>
  <c r="AI766" i="21" s="1"/>
  <c r="F766" i="6"/>
  <c r="F767" i="8"/>
  <c r="AI767" i="21" s="1"/>
  <c r="F767" i="6"/>
  <c r="F768" i="8"/>
  <c r="AI768" i="21" s="1"/>
  <c r="F768" i="6"/>
  <c r="H771" i="8"/>
  <c r="CA771" i="21" s="1"/>
  <c r="A774" i="5"/>
  <c r="D774" i="8"/>
  <c r="A782" i="5"/>
  <c r="D782" i="8"/>
  <c r="A785" i="5"/>
  <c r="D785" i="8"/>
  <c r="A793" i="5"/>
  <c r="D793" i="8"/>
  <c r="A793" i="8" s="1"/>
  <c r="H795" i="8"/>
  <c r="CA795" i="21" s="1"/>
  <c r="H796" i="8"/>
  <c r="CA796" i="21" s="1"/>
  <c r="G808" i="8"/>
  <c r="BE808" i="21" s="1"/>
  <c r="H832" i="8"/>
  <c r="CA832" i="21" s="1"/>
  <c r="A838" i="5"/>
  <c r="D838" i="8"/>
  <c r="A842" i="5"/>
  <c r="D842" i="8"/>
  <c r="F867" i="5"/>
  <c r="F868" i="8"/>
  <c r="AI868" i="21" s="1"/>
  <c r="A876" i="5"/>
  <c r="D876" i="8"/>
  <c r="A881" i="5"/>
  <c r="D881" i="8"/>
  <c r="A889" i="5"/>
  <c r="D889" i="8"/>
  <c r="H891" i="8"/>
  <c r="CA891" i="21" s="1"/>
  <c r="A894" i="5"/>
  <c r="D894" i="8"/>
  <c r="A898" i="5"/>
  <c r="D898" i="8"/>
  <c r="H908" i="8"/>
  <c r="CA908" i="21" s="1"/>
  <c r="H908" i="6"/>
  <c r="H909" i="8"/>
  <c r="CA909" i="21" s="1"/>
  <c r="H909" i="6"/>
  <c r="E915" i="5"/>
  <c r="E916" i="8"/>
  <c r="X916" i="21" s="1"/>
  <c r="G928" i="8"/>
  <c r="BE928" i="21" s="1"/>
  <c r="A931" i="5"/>
  <c r="D931" i="8"/>
  <c r="F940" i="8"/>
  <c r="AI940" i="21" s="1"/>
  <c r="D944" i="8"/>
  <c r="D948" i="8"/>
  <c r="F955" i="8"/>
  <c r="AI955" i="21" s="1"/>
  <c r="F955" i="6"/>
  <c r="F956" i="8"/>
  <c r="AI956" i="21" s="1"/>
  <c r="F956" i="6"/>
  <c r="H963" i="8"/>
  <c r="CA963" i="21" s="1"/>
  <c r="H964" i="8"/>
  <c r="CA964" i="21" s="1"/>
  <c r="F976" i="8"/>
  <c r="AI976" i="21" s="1"/>
  <c r="A984" i="5"/>
  <c r="D984" i="8"/>
  <c r="F1000" i="8"/>
  <c r="AI1000" i="21" s="1"/>
  <c r="A1008" i="5"/>
  <c r="D1008" i="8"/>
  <c r="E1011" i="5"/>
  <c r="E1012" i="8"/>
  <c r="X1012" i="21" s="1"/>
  <c r="F1035" i="5"/>
  <c r="F1042" i="8"/>
  <c r="AI1042" i="21" s="1"/>
  <c r="F1042" i="6"/>
  <c r="F1043" i="8"/>
  <c r="AI1043" i="21" s="1"/>
  <c r="F1043" i="6"/>
  <c r="F1044" i="8"/>
  <c r="AI1044" i="21" s="1"/>
  <c r="F1044" i="6"/>
  <c r="G1035" i="5"/>
  <c r="G1047" i="8"/>
  <c r="BE1047" i="21" s="1"/>
  <c r="A1076" i="5"/>
  <c r="D1076" i="8"/>
  <c r="A1080" i="5"/>
  <c r="D1080" i="8"/>
  <c r="H1086" i="8"/>
  <c r="CA1086" i="21" s="1"/>
  <c r="H1086" i="6"/>
  <c r="H1088" i="8"/>
  <c r="CA1088" i="21" s="1"/>
  <c r="H1088" i="6"/>
  <c r="H1090" i="8"/>
  <c r="CA1090" i="21" s="1"/>
  <c r="H1090" i="6"/>
  <c r="H1092" i="8"/>
  <c r="CA1092" i="21" s="1"/>
  <c r="H1092" i="6"/>
  <c r="H1094" i="8"/>
  <c r="CA1094" i="21" s="1"/>
  <c r="H1094" i="6"/>
  <c r="A1097" i="5"/>
  <c r="D1097" i="8"/>
  <c r="A1105" i="5"/>
  <c r="D1105" i="8"/>
  <c r="F1107" i="5"/>
  <c r="F1108" i="8"/>
  <c r="AI1108" i="21" s="1"/>
  <c r="A1116" i="5"/>
  <c r="D1116" i="8"/>
  <c r="A1121" i="5"/>
  <c r="D1121" i="8"/>
  <c r="A1129" i="5"/>
  <c r="D1129" i="8"/>
  <c r="A1134" i="5"/>
  <c r="D1134" i="8"/>
  <c r="A1142" i="5"/>
  <c r="D1142" i="8"/>
  <c r="D34" i="8"/>
  <c r="D38" i="8"/>
  <c r="A65" i="5"/>
  <c r="D65" i="8"/>
  <c r="A69" i="5"/>
  <c r="D69" i="8"/>
  <c r="A73" i="5"/>
  <c r="D73" i="8"/>
  <c r="A79" i="5"/>
  <c r="D79" i="8"/>
  <c r="A83" i="5"/>
  <c r="D83" i="8"/>
  <c r="H88" i="8"/>
  <c r="CA88" i="21" s="1"/>
  <c r="E25" i="5"/>
  <c r="Q25" i="21" s="1"/>
  <c r="E109" i="8"/>
  <c r="X109" i="21" s="1"/>
  <c r="F123" i="5"/>
  <c r="H123" i="5"/>
  <c r="H124" i="8"/>
  <c r="CA124" i="21" s="1"/>
  <c r="A130" i="5"/>
  <c r="D130" i="8"/>
  <c r="F148" i="8"/>
  <c r="AI148" i="21" s="1"/>
  <c r="A152" i="5"/>
  <c r="D152" i="8"/>
  <c r="E160" i="8"/>
  <c r="X160" i="21" s="1"/>
  <c r="A161" i="5"/>
  <c r="D161" i="8"/>
  <c r="A165" i="5"/>
  <c r="D165" i="8"/>
  <c r="A169" i="5"/>
  <c r="D169" i="8"/>
  <c r="A178" i="5"/>
  <c r="D178" i="8"/>
  <c r="A182" i="5"/>
  <c r="D182" i="8"/>
  <c r="A191" i="5"/>
  <c r="D191" i="8"/>
  <c r="A200" i="5"/>
  <c r="D200" i="8"/>
  <c r="E208" i="8"/>
  <c r="X208" i="21" s="1"/>
  <c r="A209" i="5"/>
  <c r="D209" i="8"/>
  <c r="A230" i="5"/>
  <c r="D230" i="8"/>
  <c r="A230" i="8" s="1"/>
  <c r="A234" i="5"/>
  <c r="D234" i="8"/>
  <c r="A242" i="5"/>
  <c r="D242" i="8"/>
  <c r="H243" i="8"/>
  <c r="CA243" i="21" s="1"/>
  <c r="A252" i="5"/>
  <c r="D252" i="8"/>
  <c r="E256" i="8"/>
  <c r="X256" i="21" s="1"/>
  <c r="A257" i="5"/>
  <c r="D257" i="8"/>
  <c r="A261" i="5"/>
  <c r="D261" i="8"/>
  <c r="A265" i="5"/>
  <c r="D265" i="8"/>
  <c r="A265" i="8" s="1"/>
  <c r="A282" i="5"/>
  <c r="D282" i="8"/>
  <c r="A290" i="5"/>
  <c r="D290" i="8"/>
  <c r="G292" i="8"/>
  <c r="BE292" i="21" s="1"/>
  <c r="A299" i="5"/>
  <c r="D299" i="8"/>
  <c r="E305" i="8"/>
  <c r="X305" i="21" s="1"/>
  <c r="E305" i="6"/>
  <c r="E307" i="8"/>
  <c r="X307" i="21" s="1"/>
  <c r="E307" i="6"/>
  <c r="E309" i="8"/>
  <c r="X309" i="21" s="1"/>
  <c r="E309" i="6"/>
  <c r="E311" i="8"/>
  <c r="X311" i="21" s="1"/>
  <c r="E311" i="6"/>
  <c r="E312" i="8"/>
  <c r="X312" i="21" s="1"/>
  <c r="E312" i="6"/>
  <c r="E314" i="8"/>
  <c r="X314" i="21" s="1"/>
  <c r="E314" i="6"/>
  <c r="F316" i="8"/>
  <c r="AI316" i="21" s="1"/>
  <c r="A324" i="5"/>
  <c r="D324" i="8"/>
  <c r="E328" i="8"/>
  <c r="X328" i="21" s="1"/>
  <c r="A329" i="5"/>
  <c r="D329" i="8"/>
  <c r="A333" i="5"/>
  <c r="D333" i="8"/>
  <c r="G340" i="8"/>
  <c r="BE340" i="21" s="1"/>
  <c r="E352" i="8"/>
  <c r="X352" i="21" s="1"/>
  <c r="A353" i="5"/>
  <c r="D353" i="8"/>
  <c r="A357" i="5"/>
  <c r="D357" i="8"/>
  <c r="G364" i="8"/>
  <c r="BE364" i="21" s="1"/>
  <c r="A367" i="5"/>
  <c r="D367" i="8"/>
  <c r="A371" i="5"/>
  <c r="D371" i="8"/>
  <c r="G376" i="8"/>
  <c r="BE376" i="21" s="1"/>
  <c r="F388" i="8"/>
  <c r="AI388" i="21" s="1"/>
  <c r="G399" i="5"/>
  <c r="G400" i="8"/>
  <c r="BE400" i="21" s="1"/>
  <c r="A403" i="5"/>
  <c r="D403" i="8"/>
  <c r="H411" i="8"/>
  <c r="CA411" i="21" s="1"/>
  <c r="A414" i="5"/>
  <c r="D414" i="8"/>
  <c r="A422" i="5"/>
  <c r="D422" i="8"/>
  <c r="F435" i="5"/>
  <c r="F436" i="8"/>
  <c r="AI436" i="21" s="1"/>
  <c r="D438" i="8"/>
  <c r="D442" i="8"/>
  <c r="D446" i="8"/>
  <c r="H447" i="8"/>
  <c r="CA447" i="21" s="1"/>
  <c r="A450" i="5"/>
  <c r="D450" i="8"/>
  <c r="A450" i="8" s="1"/>
  <c r="A458" i="5"/>
  <c r="D458" i="8"/>
  <c r="A475" i="5"/>
  <c r="A479" i="5"/>
  <c r="A560" i="5"/>
  <c r="D560" i="8"/>
  <c r="A560" i="8" s="1"/>
  <c r="A564" i="5"/>
  <c r="D564" i="8"/>
  <c r="A581" i="5"/>
  <c r="D581" i="8"/>
  <c r="A581" i="8" s="1"/>
  <c r="A610" i="5"/>
  <c r="D610" i="8"/>
  <c r="E628" i="8"/>
  <c r="X628" i="21" s="1"/>
  <c r="A633" i="5"/>
  <c r="D633" i="8"/>
  <c r="E641" i="8"/>
  <c r="X641" i="21" s="1"/>
  <c r="E641" i="6"/>
  <c r="E642" i="8"/>
  <c r="X642" i="21" s="1"/>
  <c r="E642" i="6"/>
  <c r="E644" i="8"/>
  <c r="X644" i="21" s="1"/>
  <c r="E644" i="6"/>
  <c r="E646" i="6"/>
  <c r="E646" i="8"/>
  <c r="X646" i="21" s="1"/>
  <c r="E648" i="8"/>
  <c r="X648" i="21" s="1"/>
  <c r="E648" i="6"/>
  <c r="E649" i="8"/>
  <c r="X649" i="21" s="1"/>
  <c r="E649" i="6"/>
  <c r="E650" i="8"/>
  <c r="X650" i="21" s="1"/>
  <c r="E650" i="6"/>
  <c r="G652" i="8"/>
  <c r="BE652" i="21" s="1"/>
  <c r="G664" i="5"/>
  <c r="AX664" i="21" s="1"/>
  <c r="G665" i="8"/>
  <c r="BE665" i="21" s="1"/>
  <c r="G665" i="6"/>
  <c r="G667" i="8"/>
  <c r="BE667" i="21" s="1"/>
  <c r="G667" i="6"/>
  <c r="G669" i="8"/>
  <c r="BE669" i="21" s="1"/>
  <c r="G669" i="6"/>
  <c r="G672" i="8"/>
  <c r="BE672" i="21" s="1"/>
  <c r="G672" i="6"/>
  <c r="G674" i="8"/>
  <c r="BE674" i="21" s="1"/>
  <c r="G674" i="6"/>
  <c r="G675" i="5"/>
  <c r="A678" i="5"/>
  <c r="D678" i="8"/>
  <c r="G687" i="5"/>
  <c r="H687" i="5"/>
  <c r="H688" i="8"/>
  <c r="CA688" i="21" s="1"/>
  <c r="A694" i="5"/>
  <c r="D694" i="8"/>
  <c r="F699" i="5"/>
  <c r="F700" i="8"/>
  <c r="AI700" i="21" s="1"/>
  <c r="A704" i="5"/>
  <c r="D704" i="8"/>
  <c r="G714" i="8"/>
  <c r="BE714" i="21" s="1"/>
  <c r="G714" i="6"/>
  <c r="G716" i="8"/>
  <c r="BE716" i="21" s="1"/>
  <c r="G716" i="6"/>
  <c r="G718" i="8"/>
  <c r="BE718" i="21" s="1"/>
  <c r="G718" i="6"/>
  <c r="G719" i="8"/>
  <c r="BE719" i="21" s="1"/>
  <c r="G719" i="6"/>
  <c r="G721" i="8"/>
  <c r="BE721" i="21" s="1"/>
  <c r="G721" i="6"/>
  <c r="F724" i="8"/>
  <c r="AI724" i="21" s="1"/>
  <c r="A732" i="5"/>
  <c r="D732" i="8"/>
  <c r="A740" i="5"/>
  <c r="D740" i="8"/>
  <c r="D748" i="5"/>
  <c r="F748" i="8"/>
  <c r="AI748" i="21" s="1"/>
  <c r="G761" i="8"/>
  <c r="BE761" i="21" s="1"/>
  <c r="G761" i="6"/>
  <c r="G763" i="8"/>
  <c r="BE763" i="21" s="1"/>
  <c r="G763" i="6"/>
  <c r="G765" i="8"/>
  <c r="BE765" i="21" s="1"/>
  <c r="G765" i="6"/>
  <c r="G767" i="8"/>
  <c r="BE767" i="21" s="1"/>
  <c r="G767" i="6"/>
  <c r="G770" i="8"/>
  <c r="BE770" i="21" s="1"/>
  <c r="G770" i="6"/>
  <c r="E772" i="8"/>
  <c r="X772" i="21" s="1"/>
  <c r="A777" i="5"/>
  <c r="D777" i="8"/>
  <c r="A788" i="5"/>
  <c r="D788" i="8"/>
  <c r="A788" i="8" s="1"/>
  <c r="E796" i="8"/>
  <c r="X796" i="21" s="1"/>
  <c r="A801" i="5"/>
  <c r="D801" i="8"/>
  <c r="A801" i="8" s="1"/>
  <c r="A805" i="5"/>
  <c r="D805" i="8"/>
  <c r="H807" i="8"/>
  <c r="CA807" i="21" s="1"/>
  <c r="H808" i="8"/>
  <c r="CA808" i="21" s="1"/>
  <c r="E831" i="5"/>
  <c r="E832" i="8"/>
  <c r="X832" i="21" s="1"/>
  <c r="A833" i="5"/>
  <c r="D833" i="8"/>
  <c r="A833" i="8" s="1"/>
  <c r="G868" i="8"/>
  <c r="BE868" i="21" s="1"/>
  <c r="A871" i="5"/>
  <c r="D871" i="8"/>
  <c r="A875" i="5"/>
  <c r="D875" i="8"/>
  <c r="F880" i="8"/>
  <c r="AI880" i="21" s="1"/>
  <c r="A888" i="5"/>
  <c r="D888" i="8"/>
  <c r="E891" i="5"/>
  <c r="E892" i="8"/>
  <c r="X892" i="21" s="1"/>
  <c r="A897" i="5"/>
  <c r="D897" i="8"/>
  <c r="A901" i="5"/>
  <c r="D901" i="8"/>
  <c r="E905" i="8"/>
  <c r="X905" i="21" s="1"/>
  <c r="E905" i="6"/>
  <c r="E907" i="8"/>
  <c r="X907" i="21" s="1"/>
  <c r="E907" i="6"/>
  <c r="E909" i="8"/>
  <c r="X909" i="21" s="1"/>
  <c r="E909" i="6"/>
  <c r="E911" i="8"/>
  <c r="X911" i="21" s="1"/>
  <c r="E911" i="6"/>
  <c r="E913" i="8"/>
  <c r="X913" i="21" s="1"/>
  <c r="E913" i="6"/>
  <c r="F903" i="5"/>
  <c r="F904" i="5"/>
  <c r="AB904" i="21" s="1"/>
  <c r="F916" i="8"/>
  <c r="AI916" i="21" s="1"/>
  <c r="D918" i="8"/>
  <c r="D924" i="8"/>
  <c r="A924" i="8" s="1"/>
  <c r="D926" i="8"/>
  <c r="H928" i="8"/>
  <c r="CA928" i="21" s="1"/>
  <c r="A934" i="5"/>
  <c r="D934" i="8"/>
  <c r="A938" i="5"/>
  <c r="D938" i="8"/>
  <c r="G940" i="8"/>
  <c r="BE940" i="21" s="1"/>
  <c r="AX858" i="21"/>
  <c r="G954" i="8"/>
  <c r="BE954" i="21" s="1"/>
  <c r="G954" i="6"/>
  <c r="AX860" i="21"/>
  <c r="G956" i="8"/>
  <c r="BE956" i="21" s="1"/>
  <c r="G956" i="6"/>
  <c r="AX862" i="21"/>
  <c r="G958" i="8"/>
  <c r="BE958" i="21" s="1"/>
  <c r="G958" i="6"/>
  <c r="AX864" i="21"/>
  <c r="G960" i="8"/>
  <c r="BE960" i="21" s="1"/>
  <c r="G960" i="6"/>
  <c r="AX866" i="21"/>
  <c r="G962" i="8"/>
  <c r="BE962" i="21" s="1"/>
  <c r="G962" i="6"/>
  <c r="F975" i="5"/>
  <c r="F988" i="8"/>
  <c r="AI988" i="21" s="1"/>
  <c r="D992" i="8"/>
  <c r="D994" i="8"/>
  <c r="A994" i="8" s="1"/>
  <c r="D996" i="8"/>
  <c r="D998" i="8"/>
  <c r="A998" i="8" s="1"/>
  <c r="G1000" i="8"/>
  <c r="BE1000" i="21" s="1"/>
  <c r="A1003" i="5"/>
  <c r="D1003" i="8"/>
  <c r="A1007" i="5"/>
  <c r="D1007" i="8"/>
  <c r="F1012" i="8"/>
  <c r="AI1012" i="21" s="1"/>
  <c r="D1014" i="8"/>
  <c r="A1014" i="8" s="1"/>
  <c r="D1020" i="8"/>
  <c r="D1022" i="8"/>
  <c r="A1022" i="8" s="1"/>
  <c r="G1037" i="8"/>
  <c r="BE1037" i="21" s="1"/>
  <c r="G1037" i="6"/>
  <c r="G1040" i="8"/>
  <c r="BE1040" i="21" s="1"/>
  <c r="G1040" i="6"/>
  <c r="G1042" i="8"/>
  <c r="BE1042" i="21" s="1"/>
  <c r="G1042" i="6"/>
  <c r="G1044" i="8"/>
  <c r="BE1044" i="21" s="1"/>
  <c r="G1044" i="6"/>
  <c r="G1046" i="8"/>
  <c r="BE1046" i="21" s="1"/>
  <c r="G1046" i="6"/>
  <c r="A1054" i="5"/>
  <c r="D1054" i="8"/>
  <c r="G1072" i="8"/>
  <c r="BE1072" i="21" s="1"/>
  <c r="G1072" i="6"/>
  <c r="A1079" i="5"/>
  <c r="D1079" i="8"/>
  <c r="E1086" i="8"/>
  <c r="X1086" i="21" s="1"/>
  <c r="E1086" i="6"/>
  <c r="E1088" i="8"/>
  <c r="X1088" i="21" s="1"/>
  <c r="E1088" i="6"/>
  <c r="E1090" i="8"/>
  <c r="X1090" i="21" s="1"/>
  <c r="E1090" i="6"/>
  <c r="E1091" i="8"/>
  <c r="X1091" i="21" s="1"/>
  <c r="E1091" i="6"/>
  <c r="E1093" i="8"/>
  <c r="X1093" i="21" s="1"/>
  <c r="E1093" i="6"/>
  <c r="A1104" i="5"/>
  <c r="D1104" i="8"/>
  <c r="G1108" i="8"/>
  <c r="BE1108" i="21" s="1"/>
  <c r="A1111" i="5"/>
  <c r="D1111" i="8"/>
  <c r="A1115" i="5"/>
  <c r="D1115" i="8"/>
  <c r="E1131" i="5"/>
  <c r="I1131" i="5" s="1"/>
  <c r="E1132" i="8"/>
  <c r="X1132" i="21" s="1"/>
  <c r="A1137" i="5"/>
  <c r="D1137" i="8"/>
  <c r="A1141" i="5"/>
  <c r="D1141" i="8"/>
  <c r="A1141" i="8" s="1"/>
  <c r="F41" i="8"/>
  <c r="AI41" i="21" s="1"/>
  <c r="F42" i="8"/>
  <c r="AI42" i="21" s="1"/>
  <c r="F43" i="8"/>
  <c r="AI43" i="21" s="1"/>
  <c r="F44" i="8"/>
  <c r="AI44" i="21" s="1"/>
  <c r="F45" i="8"/>
  <c r="AI45" i="21" s="1"/>
  <c r="F46" i="8"/>
  <c r="AI46" i="21" s="1"/>
  <c r="F47" i="8"/>
  <c r="AI47" i="21" s="1"/>
  <c r="F48" i="8"/>
  <c r="AI48" i="21" s="1"/>
  <c r="F49" i="8"/>
  <c r="AI49" i="21" s="1"/>
  <c r="F50" i="8"/>
  <c r="AI50" i="21" s="1"/>
  <c r="H51" i="8"/>
  <c r="CA51" i="21" s="1"/>
  <c r="H52" i="8"/>
  <c r="CA52" i="21" s="1"/>
  <c r="A54" i="5"/>
  <c r="D54" i="8"/>
  <c r="A58" i="5"/>
  <c r="D58" i="8"/>
  <c r="A62" i="5"/>
  <c r="D62" i="8"/>
  <c r="A62" i="8" s="1"/>
  <c r="F64" i="8"/>
  <c r="AI64" i="21" s="1"/>
  <c r="A68" i="5"/>
  <c r="D68" i="8"/>
  <c r="A72" i="5"/>
  <c r="D72" i="8"/>
  <c r="A72" i="8" s="1"/>
  <c r="H76" i="8"/>
  <c r="CA76" i="21" s="1"/>
  <c r="A78" i="5"/>
  <c r="D78" i="8"/>
  <c r="A82" i="5"/>
  <c r="D82" i="8"/>
  <c r="A86" i="5"/>
  <c r="D86" i="8"/>
  <c r="A89" i="5"/>
  <c r="D89" i="8"/>
  <c r="A91" i="5"/>
  <c r="D91" i="8"/>
  <c r="A94" i="5"/>
  <c r="D94" i="8"/>
  <c r="A98" i="5"/>
  <c r="D98" i="8"/>
  <c r="F101" i="8"/>
  <c r="AI101" i="21" s="1"/>
  <c r="F102" i="8"/>
  <c r="AI102" i="21" s="1"/>
  <c r="F103" i="8"/>
  <c r="AI103" i="21" s="1"/>
  <c r="F104" i="8"/>
  <c r="AI104" i="21" s="1"/>
  <c r="F105" i="8"/>
  <c r="AI105" i="21" s="1"/>
  <c r="F106" i="8"/>
  <c r="AI106" i="21" s="1"/>
  <c r="F107" i="8"/>
  <c r="AI107" i="21" s="1"/>
  <c r="F108" i="8"/>
  <c r="AI108" i="21" s="1"/>
  <c r="F109" i="8"/>
  <c r="AI109" i="21" s="1"/>
  <c r="F110" i="8"/>
  <c r="AI110" i="21" s="1"/>
  <c r="H112" i="8"/>
  <c r="CA112" i="21" s="1"/>
  <c r="A114" i="5"/>
  <c r="D114" i="8"/>
  <c r="A118" i="5"/>
  <c r="D118" i="8"/>
  <c r="A122" i="5"/>
  <c r="D122" i="8"/>
  <c r="E124" i="8"/>
  <c r="X124" i="21" s="1"/>
  <c r="A125" i="5"/>
  <c r="D125" i="8"/>
  <c r="A129" i="5"/>
  <c r="D129" i="8"/>
  <c r="A133" i="5"/>
  <c r="D133" i="8"/>
  <c r="H135" i="8"/>
  <c r="CA135" i="21" s="1"/>
  <c r="A138" i="5"/>
  <c r="D138" i="8"/>
  <c r="A142" i="5"/>
  <c r="D142" i="8"/>
  <c r="A146" i="5"/>
  <c r="D146" i="8"/>
  <c r="G147" i="8"/>
  <c r="BE147" i="21" s="1"/>
  <c r="G148" i="8"/>
  <c r="BE148" i="21" s="1"/>
  <c r="A151" i="5"/>
  <c r="D151" i="8"/>
  <c r="A155" i="5"/>
  <c r="D155" i="8"/>
  <c r="F160" i="8"/>
  <c r="AI160" i="21" s="1"/>
  <c r="A164" i="5"/>
  <c r="D164" i="8"/>
  <c r="A168" i="5"/>
  <c r="D168" i="8"/>
  <c r="E172" i="8"/>
  <c r="X172" i="21" s="1"/>
  <c r="A173" i="5"/>
  <c r="D173" i="8"/>
  <c r="A181" i="5"/>
  <c r="D181" i="8"/>
  <c r="A186" i="5"/>
  <c r="D186" i="8"/>
  <c r="A186" i="8" s="1"/>
  <c r="A190" i="5"/>
  <c r="D190" i="8"/>
  <c r="A194" i="5"/>
  <c r="D194" i="8"/>
  <c r="G196" i="8"/>
  <c r="BE196" i="21" s="1"/>
  <c r="A199" i="5"/>
  <c r="D199" i="8"/>
  <c r="A203" i="5"/>
  <c r="D203" i="8"/>
  <c r="F208" i="8"/>
  <c r="AI208" i="21" s="1"/>
  <c r="A212" i="5"/>
  <c r="D212" i="8"/>
  <c r="A216" i="5"/>
  <c r="D216" i="8"/>
  <c r="E220" i="8"/>
  <c r="X220" i="21" s="1"/>
  <c r="A221" i="5"/>
  <c r="D221" i="8"/>
  <c r="A225" i="5"/>
  <c r="D225" i="8"/>
  <c r="A229" i="5"/>
  <c r="D229" i="8"/>
  <c r="E232" i="8"/>
  <c r="X232" i="21" s="1"/>
  <c r="A233" i="5"/>
  <c r="D233" i="8"/>
  <c r="A237" i="5"/>
  <c r="D237" i="8"/>
  <c r="A241" i="5"/>
  <c r="D241" i="8"/>
  <c r="E244" i="8"/>
  <c r="X244" i="21" s="1"/>
  <c r="A245" i="5"/>
  <c r="D245" i="8"/>
  <c r="A247" i="5"/>
  <c r="D247" i="8"/>
  <c r="A251" i="5"/>
  <c r="D251" i="8"/>
  <c r="F256" i="8"/>
  <c r="AI256" i="21" s="1"/>
  <c r="A260" i="5"/>
  <c r="D260" i="8"/>
  <c r="A264" i="5"/>
  <c r="D264" i="8"/>
  <c r="E280" i="8"/>
  <c r="X280" i="21" s="1"/>
  <c r="A281" i="5"/>
  <c r="D281" i="8"/>
  <c r="A285" i="5"/>
  <c r="D285" i="8"/>
  <c r="A289" i="5"/>
  <c r="D289" i="8"/>
  <c r="A294" i="5"/>
  <c r="D294" i="8"/>
  <c r="A298" i="5"/>
  <c r="D298" i="8"/>
  <c r="A302" i="5"/>
  <c r="D302" i="8"/>
  <c r="F305" i="8"/>
  <c r="AI305" i="21" s="1"/>
  <c r="F306" i="8"/>
  <c r="AI306" i="21" s="1"/>
  <c r="F306" i="6"/>
  <c r="F308" i="8"/>
  <c r="AI308" i="21" s="1"/>
  <c r="F308" i="6"/>
  <c r="F309" i="8"/>
  <c r="AI309" i="21" s="1"/>
  <c r="F310" i="8"/>
  <c r="AI310" i="21" s="1"/>
  <c r="F310" i="6"/>
  <c r="F312" i="8"/>
  <c r="AI312" i="21" s="1"/>
  <c r="F312" i="6"/>
  <c r="F313" i="8"/>
  <c r="AI313" i="21" s="1"/>
  <c r="F314" i="8"/>
  <c r="AI314" i="21" s="1"/>
  <c r="F314" i="6"/>
  <c r="G316" i="8"/>
  <c r="BE316" i="21" s="1"/>
  <c r="A319" i="5"/>
  <c r="D319" i="8"/>
  <c r="A323" i="5"/>
  <c r="D323" i="8"/>
  <c r="F328" i="8"/>
  <c r="AI328" i="21" s="1"/>
  <c r="A332" i="5"/>
  <c r="D332" i="8"/>
  <c r="A336" i="5"/>
  <c r="D336" i="8"/>
  <c r="A342" i="5"/>
  <c r="D342" i="8"/>
  <c r="A346" i="5"/>
  <c r="D346" i="8"/>
  <c r="A346" i="8" s="1"/>
  <c r="A350" i="5"/>
  <c r="D350" i="8"/>
  <c r="F352" i="8"/>
  <c r="AI352" i="21" s="1"/>
  <c r="A356" i="5"/>
  <c r="D356" i="8"/>
  <c r="A360" i="5"/>
  <c r="D360" i="8"/>
  <c r="A366" i="5"/>
  <c r="D366" i="8"/>
  <c r="A370" i="5"/>
  <c r="D370" i="8"/>
  <c r="A370" i="8" s="1"/>
  <c r="A374" i="5"/>
  <c r="D374" i="8"/>
  <c r="H375" i="8"/>
  <c r="CA375" i="21" s="1"/>
  <c r="G387" i="5"/>
  <c r="G388" i="8"/>
  <c r="BE388" i="21" s="1"/>
  <c r="A391" i="5"/>
  <c r="D391" i="8"/>
  <c r="A395" i="5"/>
  <c r="D395" i="8"/>
  <c r="H399" i="8"/>
  <c r="CA399" i="21" s="1"/>
  <c r="A402" i="5"/>
  <c r="D402" i="8"/>
  <c r="A406" i="5"/>
  <c r="D406" i="8"/>
  <c r="A410" i="5"/>
  <c r="D410" i="8"/>
  <c r="E412" i="8"/>
  <c r="X412" i="21" s="1"/>
  <c r="A413" i="5"/>
  <c r="D413" i="8"/>
  <c r="A417" i="5"/>
  <c r="D417" i="8"/>
  <c r="A421" i="5"/>
  <c r="D421" i="8"/>
  <c r="F423" i="5"/>
  <c r="F424" i="8"/>
  <c r="AI424" i="21" s="1"/>
  <c r="A428" i="5"/>
  <c r="D428" i="8"/>
  <c r="A432" i="5"/>
  <c r="D432" i="8"/>
  <c r="G435" i="5"/>
  <c r="G436" i="8"/>
  <c r="BE436" i="21" s="1"/>
  <c r="E448" i="8"/>
  <c r="X448" i="21" s="1"/>
  <c r="A449" i="5"/>
  <c r="D449" i="8"/>
  <c r="A453" i="5"/>
  <c r="D453" i="8"/>
  <c r="A457" i="5"/>
  <c r="D457" i="8"/>
  <c r="A457" i="8" s="1"/>
  <c r="E460" i="8"/>
  <c r="X460" i="21" s="1"/>
  <c r="A461" i="5"/>
  <c r="A462" i="5"/>
  <c r="A463" i="5"/>
  <c r="A464" i="5"/>
  <c r="A465" i="5"/>
  <c r="A466" i="5"/>
  <c r="A467" i="5"/>
  <c r="A468" i="5"/>
  <c r="A469" i="5"/>
  <c r="A470" i="5"/>
  <c r="F471" i="5"/>
  <c r="H471" i="5"/>
  <c r="A474" i="5"/>
  <c r="A478" i="5"/>
  <c r="A482" i="5"/>
  <c r="G556" i="8"/>
  <c r="BE556" i="21" s="1"/>
  <c r="A559" i="5"/>
  <c r="D559" i="8"/>
  <c r="A563" i="5"/>
  <c r="D563" i="8"/>
  <c r="E579" i="5"/>
  <c r="F580" i="8"/>
  <c r="AI580" i="21" s="1"/>
  <c r="A584" i="5"/>
  <c r="D584" i="8"/>
  <c r="A584" i="8" s="1"/>
  <c r="A588" i="5"/>
  <c r="D588" i="8"/>
  <c r="F592" i="8"/>
  <c r="AI592" i="21" s="1"/>
  <c r="A596" i="5"/>
  <c r="D596" i="8"/>
  <c r="A600" i="5"/>
  <c r="D600" i="8"/>
  <c r="E604" i="8"/>
  <c r="X604" i="21" s="1"/>
  <c r="A605" i="5"/>
  <c r="D605" i="8"/>
  <c r="A609" i="5"/>
  <c r="D609" i="8"/>
  <c r="A613" i="5"/>
  <c r="D613" i="8"/>
  <c r="E615" i="5"/>
  <c r="E616" i="8"/>
  <c r="X616" i="21" s="1"/>
  <c r="A617" i="5"/>
  <c r="A618" i="5"/>
  <c r="A619" i="5"/>
  <c r="A620" i="5"/>
  <c r="A621" i="5"/>
  <c r="A622" i="5"/>
  <c r="A623" i="5"/>
  <c r="A624" i="5"/>
  <c r="A625" i="5"/>
  <c r="A626" i="5"/>
  <c r="E627" i="5"/>
  <c r="F628" i="8"/>
  <c r="AI628" i="21" s="1"/>
  <c r="A632" i="5"/>
  <c r="D632" i="8"/>
  <c r="A636" i="5"/>
  <c r="D636" i="8"/>
  <c r="F640" i="5"/>
  <c r="F642" i="8"/>
  <c r="AI642" i="21" s="1"/>
  <c r="F642" i="6"/>
  <c r="F644" i="8"/>
  <c r="AI644" i="21" s="1"/>
  <c r="F644" i="6"/>
  <c r="F646" i="8"/>
  <c r="AI646" i="21" s="1"/>
  <c r="F646" i="6"/>
  <c r="F648" i="8"/>
  <c r="AI648" i="21" s="1"/>
  <c r="F648" i="6"/>
  <c r="F650" i="8"/>
  <c r="AI650" i="21" s="1"/>
  <c r="F650" i="6"/>
  <c r="A654" i="5"/>
  <c r="D654" i="8"/>
  <c r="A658" i="5"/>
  <c r="D658" i="8"/>
  <c r="A662" i="5"/>
  <c r="D662" i="8"/>
  <c r="H664" i="5"/>
  <c r="BT664" i="21" s="1"/>
  <c r="H665" i="8"/>
  <c r="CA665" i="21" s="1"/>
  <c r="H665" i="6"/>
  <c r="H667" i="8"/>
  <c r="CA667" i="21" s="1"/>
  <c r="H667" i="6"/>
  <c r="H669" i="8"/>
  <c r="CA669" i="21" s="1"/>
  <c r="H669" i="6"/>
  <c r="H671" i="8"/>
  <c r="CA671" i="21" s="1"/>
  <c r="H671" i="6"/>
  <c r="H673" i="8"/>
  <c r="CA673" i="21" s="1"/>
  <c r="H673" i="6"/>
  <c r="E676" i="8"/>
  <c r="X676" i="21" s="1"/>
  <c r="A677" i="5"/>
  <c r="D677" i="8"/>
  <c r="A681" i="5"/>
  <c r="D681" i="8"/>
  <c r="A685" i="5"/>
  <c r="D685" i="8"/>
  <c r="E688" i="8"/>
  <c r="X688" i="21" s="1"/>
  <c r="A689" i="5"/>
  <c r="D689" i="8"/>
  <c r="A693" i="5"/>
  <c r="D693" i="8"/>
  <c r="A697" i="5"/>
  <c r="D697" i="8"/>
  <c r="G699" i="5"/>
  <c r="G700" i="8"/>
  <c r="BE700" i="21" s="1"/>
  <c r="A703" i="5"/>
  <c r="D703" i="8"/>
  <c r="A707" i="5"/>
  <c r="D707" i="8"/>
  <c r="H713" i="8"/>
  <c r="CA713" i="21" s="1"/>
  <c r="H713" i="6"/>
  <c r="H715" i="8"/>
  <c r="CA715" i="21" s="1"/>
  <c r="H715" i="6"/>
  <c r="H717" i="8"/>
  <c r="CA717" i="21" s="1"/>
  <c r="H717" i="6"/>
  <c r="H719" i="8"/>
  <c r="CA719" i="21" s="1"/>
  <c r="H719" i="6"/>
  <c r="H721" i="8"/>
  <c r="CA721" i="21" s="1"/>
  <c r="H721" i="6"/>
  <c r="G723" i="5"/>
  <c r="G724" i="8"/>
  <c r="BE724" i="21" s="1"/>
  <c r="A727" i="5"/>
  <c r="D727" i="8"/>
  <c r="A731" i="5"/>
  <c r="D731" i="8"/>
  <c r="G736" i="8"/>
  <c r="BE736" i="21" s="1"/>
  <c r="A739" i="5"/>
  <c r="D739" i="8"/>
  <c r="A743" i="5"/>
  <c r="D743" i="8"/>
  <c r="E747" i="5"/>
  <c r="G748" i="8"/>
  <c r="BE748" i="21" s="1"/>
  <c r="A751" i="5"/>
  <c r="D751" i="8"/>
  <c r="A755" i="5"/>
  <c r="D755" i="8"/>
  <c r="E760" i="5"/>
  <c r="Q760" i="21" s="1"/>
  <c r="H761" i="8"/>
  <c r="CA761" i="21" s="1"/>
  <c r="H761" i="6"/>
  <c r="H763" i="8"/>
  <c r="CA763" i="21" s="1"/>
  <c r="H763" i="6"/>
  <c r="H764" i="8"/>
  <c r="CA764" i="21" s="1"/>
  <c r="H764" i="6"/>
  <c r="H765" i="8"/>
  <c r="CA765" i="21" s="1"/>
  <c r="H765" i="6"/>
  <c r="H767" i="8"/>
  <c r="CA767" i="21" s="1"/>
  <c r="H767" i="6"/>
  <c r="H768" i="8"/>
  <c r="CA768" i="21" s="1"/>
  <c r="H768" i="6"/>
  <c r="H769" i="8"/>
  <c r="CA769" i="21" s="1"/>
  <c r="H769" i="6"/>
  <c r="F772" i="8"/>
  <c r="AI772" i="21" s="1"/>
  <c r="A776" i="5"/>
  <c r="D776" i="8"/>
  <c r="A780" i="5"/>
  <c r="D780" i="8"/>
  <c r="G783" i="5"/>
  <c r="G784" i="8"/>
  <c r="BE784" i="21" s="1"/>
  <c r="A787" i="5"/>
  <c r="D787" i="8"/>
  <c r="A791" i="5"/>
  <c r="D791" i="8"/>
  <c r="E795" i="5"/>
  <c r="F796" i="8"/>
  <c r="AI796" i="21" s="1"/>
  <c r="A800" i="5"/>
  <c r="D800" i="8"/>
  <c r="A804" i="5"/>
  <c r="D804" i="8"/>
  <c r="E807" i="5"/>
  <c r="D807" i="5" s="1"/>
  <c r="E808" i="8"/>
  <c r="X808" i="21" s="1"/>
  <c r="A809" i="5"/>
  <c r="A810" i="5"/>
  <c r="A811" i="5"/>
  <c r="A812" i="5"/>
  <c r="A813" i="5"/>
  <c r="A814" i="5"/>
  <c r="A815" i="5"/>
  <c r="A816" i="5"/>
  <c r="A817" i="5"/>
  <c r="A818" i="5"/>
  <c r="F831" i="8"/>
  <c r="AI831" i="21" s="1"/>
  <c r="F832" i="8"/>
  <c r="AI832" i="21" s="1"/>
  <c r="A836" i="5"/>
  <c r="D836" i="8"/>
  <c r="A840" i="5"/>
  <c r="D840" i="8"/>
  <c r="H867" i="8"/>
  <c r="CA867" i="21" s="1"/>
  <c r="H868" i="8"/>
  <c r="CA868" i="21" s="1"/>
  <c r="A870" i="5"/>
  <c r="D870" i="8"/>
  <c r="A874" i="5"/>
  <c r="D874" i="8"/>
  <c r="A878" i="5"/>
  <c r="D878" i="8"/>
  <c r="G880" i="8"/>
  <c r="BE880" i="21" s="1"/>
  <c r="A883" i="5"/>
  <c r="D883" i="8"/>
  <c r="A887" i="5"/>
  <c r="D887" i="8"/>
  <c r="F892" i="8"/>
  <c r="AI892" i="21" s="1"/>
  <c r="A896" i="5"/>
  <c r="D896" i="8"/>
  <c r="A900" i="5"/>
  <c r="D900" i="8"/>
  <c r="AB857" i="21"/>
  <c r="F905" i="8"/>
  <c r="AI905" i="21" s="1"/>
  <c r="AB858" i="21"/>
  <c r="F906" i="8"/>
  <c r="AI906" i="21" s="1"/>
  <c r="F906" i="6"/>
  <c r="AB859" i="21"/>
  <c r="F907" i="8"/>
  <c r="AI907" i="21" s="1"/>
  <c r="F907" i="6"/>
  <c r="AB860" i="21"/>
  <c r="F908" i="8"/>
  <c r="AI908" i="21" s="1"/>
  <c r="F908" i="6"/>
  <c r="AB861" i="21"/>
  <c r="F909" i="8"/>
  <c r="AI909" i="21" s="1"/>
  <c r="AB862" i="21"/>
  <c r="F910" i="8"/>
  <c r="AI910" i="21" s="1"/>
  <c r="F910" i="6"/>
  <c r="F911" i="8"/>
  <c r="AI911" i="21" s="1"/>
  <c r="F911" i="6"/>
  <c r="AB864" i="21"/>
  <c r="F912" i="8"/>
  <c r="AI912" i="21" s="1"/>
  <c r="F912" i="6"/>
  <c r="AB865" i="21"/>
  <c r="F913" i="8"/>
  <c r="AI913" i="21" s="1"/>
  <c r="AB866" i="21"/>
  <c r="F914" i="8"/>
  <c r="AI914" i="21" s="1"/>
  <c r="F914" i="6"/>
  <c r="G903" i="5"/>
  <c r="G904" i="5"/>
  <c r="AX904" i="21" s="1"/>
  <c r="G916" i="8"/>
  <c r="BE916" i="21" s="1"/>
  <c r="E927" i="5"/>
  <c r="E928" i="8"/>
  <c r="X928" i="21" s="1"/>
  <c r="A929" i="5"/>
  <c r="D929" i="8"/>
  <c r="A933" i="5"/>
  <c r="D933" i="8"/>
  <c r="A937" i="5"/>
  <c r="D937" i="8"/>
  <c r="H939" i="8"/>
  <c r="CA939" i="21" s="1"/>
  <c r="H940" i="8"/>
  <c r="CA940" i="21" s="1"/>
  <c r="H953" i="8"/>
  <c r="CA953" i="21" s="1"/>
  <c r="H953" i="6"/>
  <c r="H955" i="8"/>
  <c r="CA955" i="21" s="1"/>
  <c r="H955" i="6"/>
  <c r="H956" i="8"/>
  <c r="CA956" i="21" s="1"/>
  <c r="H956" i="6"/>
  <c r="H957" i="8"/>
  <c r="CA957" i="21" s="1"/>
  <c r="H957" i="6"/>
  <c r="H959" i="8"/>
  <c r="CA959" i="21" s="1"/>
  <c r="H959" i="6"/>
  <c r="H960" i="8"/>
  <c r="CA960" i="21" s="1"/>
  <c r="H960" i="6"/>
  <c r="H961" i="8"/>
  <c r="CA961" i="21" s="1"/>
  <c r="H961" i="6"/>
  <c r="F964" i="8"/>
  <c r="AI964" i="21" s="1"/>
  <c r="D966" i="8"/>
  <c r="D968" i="8"/>
  <c r="D970" i="8"/>
  <c r="D972" i="8"/>
  <c r="A972" i="8" s="1"/>
  <c r="D974" i="8"/>
  <c r="H951" i="5"/>
  <c r="H975" i="8"/>
  <c r="CA975" i="21" s="1"/>
  <c r="H952" i="5"/>
  <c r="BT952" i="21" s="1"/>
  <c r="H976" i="8"/>
  <c r="CA976" i="21" s="1"/>
  <c r="A978" i="5"/>
  <c r="D978" i="8"/>
  <c r="A982" i="5"/>
  <c r="D982" i="8"/>
  <c r="A986" i="5"/>
  <c r="D986" i="8"/>
  <c r="G988" i="8"/>
  <c r="BE988" i="21" s="1"/>
  <c r="H1000" i="8"/>
  <c r="CA1000" i="21" s="1"/>
  <c r="A1002" i="5"/>
  <c r="D1002" i="8"/>
  <c r="A1006" i="5"/>
  <c r="D1006" i="8"/>
  <c r="A1010" i="5"/>
  <c r="D1010" i="8"/>
  <c r="G1012" i="8"/>
  <c r="BE1012" i="21" s="1"/>
  <c r="H1036" i="5"/>
  <c r="H1037" i="8"/>
  <c r="CA1037" i="21" s="1"/>
  <c r="H1037" i="6"/>
  <c r="H1039" i="8"/>
  <c r="CA1039" i="21" s="1"/>
  <c r="H1039" i="6"/>
  <c r="H1040" i="8"/>
  <c r="CA1040" i="21" s="1"/>
  <c r="H1040" i="6"/>
  <c r="H1041" i="8"/>
  <c r="CA1041" i="21" s="1"/>
  <c r="H1041" i="6"/>
  <c r="H1043" i="8"/>
  <c r="CA1043" i="21" s="1"/>
  <c r="H1043" i="6"/>
  <c r="H1044" i="8"/>
  <c r="CA1044" i="21" s="1"/>
  <c r="H1044" i="6"/>
  <c r="H1045" i="8"/>
  <c r="CA1045" i="21" s="1"/>
  <c r="H1045" i="6"/>
  <c r="E1047" i="5"/>
  <c r="E1048" i="8"/>
  <c r="X1048" i="21" s="1"/>
  <c r="A1049" i="5"/>
  <c r="D1049" i="8"/>
  <c r="A1053" i="5"/>
  <c r="D1053" i="8"/>
  <c r="A1057" i="5"/>
  <c r="D1057" i="8"/>
  <c r="H1071" i="6"/>
  <c r="H1072" i="8"/>
  <c r="CA1072" i="21" s="1"/>
  <c r="H1072" i="6"/>
  <c r="A1074" i="5"/>
  <c r="D1074" i="8"/>
  <c r="A1078" i="5"/>
  <c r="D1078" i="8"/>
  <c r="A1082" i="5"/>
  <c r="D1082" i="8"/>
  <c r="F1085" i="8"/>
  <c r="AI1085" i="21" s="1"/>
  <c r="F1085" i="6"/>
  <c r="F1086" i="8"/>
  <c r="AI1086" i="21" s="1"/>
  <c r="F1086" i="6"/>
  <c r="F1087" i="8"/>
  <c r="AI1087" i="21" s="1"/>
  <c r="F1087" i="6"/>
  <c r="F1088" i="8"/>
  <c r="AI1088" i="21" s="1"/>
  <c r="F1088" i="6"/>
  <c r="F1089" i="8"/>
  <c r="AI1089" i="21" s="1"/>
  <c r="F1089" i="6"/>
  <c r="F1090" i="8"/>
  <c r="AI1090" i="21" s="1"/>
  <c r="F1090" i="6"/>
  <c r="F1091" i="8"/>
  <c r="AI1091" i="21" s="1"/>
  <c r="F1091" i="6"/>
  <c r="F1092" i="8"/>
  <c r="AI1092" i="21" s="1"/>
  <c r="F1092" i="6"/>
  <c r="F1093" i="8"/>
  <c r="AI1093" i="21" s="1"/>
  <c r="F1093" i="6"/>
  <c r="F1094" i="8"/>
  <c r="AI1094" i="21" s="1"/>
  <c r="F1094" i="6"/>
  <c r="G1095" i="8"/>
  <c r="BE1095" i="21" s="1"/>
  <c r="G1096" i="8"/>
  <c r="BE1096" i="21" s="1"/>
  <c r="A1099" i="5"/>
  <c r="D1099" i="8"/>
  <c r="A1099" i="8" s="1"/>
  <c r="A1103" i="5"/>
  <c r="D1103" i="8"/>
  <c r="H1108" i="8"/>
  <c r="CA1108" i="21" s="1"/>
  <c r="A1110" i="5"/>
  <c r="D1110" i="8"/>
  <c r="A1114" i="5"/>
  <c r="D1114" i="8"/>
  <c r="A1118" i="5"/>
  <c r="D1118" i="8"/>
  <c r="G1120" i="8"/>
  <c r="BE1120" i="21" s="1"/>
  <c r="A1123" i="5"/>
  <c r="D1123" i="8"/>
  <c r="A1127" i="5"/>
  <c r="D1127" i="8"/>
  <c r="A1136" i="5"/>
  <c r="D1136" i="8"/>
  <c r="A1140" i="5"/>
  <c r="D1140" i="8"/>
  <c r="D33" i="6"/>
  <c r="H306" i="6"/>
  <c r="F309" i="6"/>
  <c r="H314" i="6"/>
  <c r="F641" i="6"/>
  <c r="H646" i="6"/>
  <c r="F649" i="6"/>
  <c r="H666" i="6"/>
  <c r="F669" i="6"/>
  <c r="H674" i="6"/>
  <c r="F713" i="6"/>
  <c r="H718" i="6"/>
  <c r="F721" i="6"/>
  <c r="F769" i="6"/>
  <c r="F905" i="6"/>
  <c r="H910" i="6"/>
  <c r="F957" i="6"/>
  <c r="H962" i="6"/>
  <c r="F1045" i="6"/>
  <c r="I179" i="8"/>
  <c r="J179" i="8"/>
  <c r="D361" i="8"/>
  <c r="D612" i="8"/>
  <c r="I235" i="8"/>
  <c r="J235" i="8"/>
  <c r="J379" i="8"/>
  <c r="I379" i="8"/>
  <c r="J187" i="8"/>
  <c r="I187" i="8"/>
  <c r="J331" i="8"/>
  <c r="I331" i="8"/>
  <c r="I371" i="8"/>
  <c r="J371" i="8"/>
  <c r="I54" i="8"/>
  <c r="J299" i="8"/>
  <c r="I299" i="8"/>
  <c r="J347" i="8"/>
  <c r="I347" i="8"/>
  <c r="J211" i="8"/>
  <c r="I211" i="8"/>
  <c r="J283" i="8"/>
  <c r="I283" i="8"/>
  <c r="J395" i="8"/>
  <c r="I395" i="8"/>
  <c r="I455" i="8"/>
  <c r="J455" i="8"/>
  <c r="J751" i="8"/>
  <c r="I751" i="8"/>
  <c r="J56" i="8"/>
  <c r="J57" i="8"/>
  <c r="J61" i="8"/>
  <c r="J65" i="8"/>
  <c r="J69" i="8"/>
  <c r="J70" i="8"/>
  <c r="J72" i="8"/>
  <c r="J77" i="8"/>
  <c r="J78" i="8"/>
  <c r="J80" i="8"/>
  <c r="J81" i="8"/>
  <c r="J89" i="8"/>
  <c r="J97" i="8"/>
  <c r="J113" i="8"/>
  <c r="J114" i="8"/>
  <c r="J121" i="8"/>
  <c r="J129" i="8"/>
  <c r="J137" i="8"/>
  <c r="J140" i="8"/>
  <c r="J144" i="8"/>
  <c r="J152" i="8"/>
  <c r="J156" i="8"/>
  <c r="J164" i="8"/>
  <c r="J165" i="8"/>
  <c r="J168" i="8"/>
  <c r="J176" i="8"/>
  <c r="J180" i="8"/>
  <c r="J188" i="8"/>
  <c r="J192" i="8"/>
  <c r="J200" i="8"/>
  <c r="J204" i="8"/>
  <c r="J212" i="8"/>
  <c r="J216" i="8"/>
  <c r="J224" i="8"/>
  <c r="J228" i="8"/>
  <c r="J236" i="8"/>
  <c r="J240" i="8"/>
  <c r="J248" i="8"/>
  <c r="J252" i="8"/>
  <c r="J260" i="8"/>
  <c r="J261" i="8"/>
  <c r="J264" i="8"/>
  <c r="J284" i="8"/>
  <c r="J288" i="8"/>
  <c r="J296" i="8"/>
  <c r="J300" i="8"/>
  <c r="J320" i="8"/>
  <c r="J324" i="8"/>
  <c r="J332" i="8"/>
  <c r="J336" i="8"/>
  <c r="J344" i="8"/>
  <c r="J348" i="8"/>
  <c r="J356" i="8"/>
  <c r="J360" i="8"/>
  <c r="J368" i="8"/>
  <c r="J372" i="8"/>
  <c r="J380" i="8"/>
  <c r="J384" i="8"/>
  <c r="J392" i="8"/>
  <c r="J396" i="8"/>
  <c r="J404" i="8"/>
  <c r="J408" i="8"/>
  <c r="J416" i="8"/>
  <c r="J420" i="8"/>
  <c r="I430" i="8"/>
  <c r="I446" i="8"/>
  <c r="J834" i="8"/>
  <c r="J872" i="8"/>
  <c r="J876" i="8"/>
  <c r="J884" i="8"/>
  <c r="J888" i="8"/>
  <c r="J896" i="8"/>
  <c r="J900" i="8"/>
  <c r="J920" i="8"/>
  <c r="J924" i="8"/>
  <c r="J468" i="8"/>
  <c r="J96" i="8"/>
  <c r="J126" i="8"/>
  <c r="I126" i="8"/>
  <c r="J128" i="8"/>
  <c r="I130" i="8"/>
  <c r="I141" i="8"/>
  <c r="J150" i="8"/>
  <c r="I150" i="8"/>
  <c r="J153" i="8"/>
  <c r="I153" i="8"/>
  <c r="I157" i="8"/>
  <c r="J166" i="8"/>
  <c r="I166" i="8"/>
  <c r="J174" i="8"/>
  <c r="I174" i="8"/>
  <c r="I181" i="8"/>
  <c r="J182" i="8"/>
  <c r="I182" i="8"/>
  <c r="J190" i="8"/>
  <c r="I190" i="8"/>
  <c r="J193" i="8"/>
  <c r="I193" i="8"/>
  <c r="I197" i="8"/>
  <c r="J206" i="8"/>
  <c r="I206" i="8"/>
  <c r="I221" i="8"/>
  <c r="I229" i="8"/>
  <c r="J230" i="8"/>
  <c r="I230" i="8"/>
  <c r="I237" i="8"/>
  <c r="J238" i="8"/>
  <c r="I238" i="8"/>
  <c r="I245" i="8"/>
  <c r="J246" i="8"/>
  <c r="I246" i="8"/>
  <c r="I253" i="8"/>
  <c r="J285" i="8"/>
  <c r="I286" i="8"/>
  <c r="J286" i="8"/>
  <c r="J298" i="8"/>
  <c r="I298" i="8"/>
  <c r="J301" i="8"/>
  <c r="I302" i="8"/>
  <c r="J302" i="8"/>
  <c r="J317" i="8"/>
  <c r="I318" i="8"/>
  <c r="J318" i="8"/>
  <c r="J325" i="8"/>
  <c r="I326" i="8"/>
  <c r="J326" i="8"/>
  <c r="J333" i="8"/>
  <c r="I334" i="8"/>
  <c r="J334" i="8"/>
  <c r="I345" i="8"/>
  <c r="J345" i="8"/>
  <c r="J346" i="8"/>
  <c r="I346" i="8"/>
  <c r="J349" i="8"/>
  <c r="I350" i="8"/>
  <c r="J350" i="8"/>
  <c r="I358" i="8"/>
  <c r="J358" i="8"/>
  <c r="I361" i="8"/>
  <c r="J361" i="8"/>
  <c r="J362" i="8"/>
  <c r="I362" i="8"/>
  <c r="I366" i="8"/>
  <c r="J366" i="8"/>
  <c r="J373" i="8"/>
  <c r="I374" i="8"/>
  <c r="J374" i="8"/>
  <c r="J378" i="8"/>
  <c r="I378" i="8"/>
  <c r="J381" i="8"/>
  <c r="J394" i="8"/>
  <c r="I394" i="8"/>
  <c r="I401" i="8"/>
  <c r="J401" i="8"/>
  <c r="I406" i="8"/>
  <c r="J406" i="8"/>
  <c r="J410" i="8"/>
  <c r="I410" i="8"/>
  <c r="J421" i="8"/>
  <c r="I421" i="8"/>
  <c r="I425" i="8"/>
  <c r="J425" i="8"/>
  <c r="J437" i="8"/>
  <c r="I437" i="8"/>
  <c r="J445" i="8"/>
  <c r="I445" i="8"/>
  <c r="J537" i="8"/>
  <c r="J538" i="8"/>
  <c r="I538" i="8"/>
  <c r="J561" i="8"/>
  <c r="J562" i="8"/>
  <c r="I562" i="8"/>
  <c r="J566" i="8"/>
  <c r="I566" i="8"/>
  <c r="J582" i="8"/>
  <c r="I582" i="8"/>
  <c r="I585" i="8"/>
  <c r="J585" i="8"/>
  <c r="J586" i="8"/>
  <c r="I586" i="8"/>
  <c r="J594" i="8"/>
  <c r="I594" i="8"/>
  <c r="J597" i="8"/>
  <c r="I597" i="8"/>
  <c r="J598" i="8"/>
  <c r="I598" i="8"/>
  <c r="J605" i="8"/>
  <c r="I605" i="8"/>
  <c r="J606" i="8"/>
  <c r="I606" i="8"/>
  <c r="J613" i="8"/>
  <c r="I613" i="8"/>
  <c r="J614" i="8"/>
  <c r="I614" i="8"/>
  <c r="J617" i="8"/>
  <c r="I617" i="8"/>
  <c r="J618" i="8"/>
  <c r="I618" i="8"/>
  <c r="J625" i="8"/>
  <c r="I625" i="8"/>
  <c r="J626" i="8"/>
  <c r="I626" i="8"/>
  <c r="J633" i="8"/>
  <c r="I633" i="8"/>
  <c r="J634" i="8"/>
  <c r="I634" i="8"/>
  <c r="J637" i="8"/>
  <c r="I637" i="8"/>
  <c r="J638" i="8"/>
  <c r="I638" i="8"/>
  <c r="J657" i="8"/>
  <c r="I657" i="8"/>
  <c r="J658" i="8"/>
  <c r="I658" i="8"/>
  <c r="J661" i="8"/>
  <c r="I661" i="8"/>
  <c r="J662" i="8"/>
  <c r="I662" i="8"/>
  <c r="J681" i="8"/>
  <c r="I681" i="8"/>
  <c r="J689" i="8"/>
  <c r="I689" i="8"/>
  <c r="J690" i="8"/>
  <c r="I690" i="8"/>
  <c r="J693" i="8"/>
  <c r="I693" i="8"/>
  <c r="J694" i="8"/>
  <c r="I694" i="8"/>
  <c r="J697" i="8"/>
  <c r="I697" i="8"/>
  <c r="J698" i="8"/>
  <c r="I698" i="8"/>
  <c r="J705" i="8"/>
  <c r="I705" i="8"/>
  <c r="J706" i="8"/>
  <c r="I706" i="8"/>
  <c r="J710" i="8"/>
  <c r="I710" i="8"/>
  <c r="J725" i="8"/>
  <c r="I725" i="8"/>
  <c r="J726" i="8"/>
  <c r="I726" i="8"/>
  <c r="J729" i="8"/>
  <c r="I729" i="8"/>
  <c r="J730" i="8"/>
  <c r="I730" i="8"/>
  <c r="J737" i="8"/>
  <c r="I737" i="8"/>
  <c r="J738" i="8"/>
  <c r="I738" i="8"/>
  <c r="J745" i="8"/>
  <c r="I745" i="8"/>
  <c r="J758" i="8"/>
  <c r="I758" i="8"/>
  <c r="I777" i="8"/>
  <c r="J777" i="8"/>
  <c r="J778" i="8"/>
  <c r="I778" i="8"/>
  <c r="J785" i="8"/>
  <c r="I785" i="8"/>
  <c r="J786" i="8"/>
  <c r="I786" i="8"/>
  <c r="J789" i="8"/>
  <c r="I789" i="8"/>
  <c r="J802" i="8"/>
  <c r="I802" i="8"/>
  <c r="J804" i="8"/>
  <c r="J812" i="8"/>
  <c r="J813" i="8"/>
  <c r="J816" i="8"/>
  <c r="I817" i="8"/>
  <c r="J817" i="8"/>
  <c r="J838" i="8"/>
  <c r="I838" i="8"/>
  <c r="J842" i="8"/>
  <c r="I842" i="8"/>
  <c r="J874" i="8"/>
  <c r="I874" i="8"/>
  <c r="J890" i="8"/>
  <c r="I890" i="8"/>
  <c r="J893" i="8"/>
  <c r="I893" i="8"/>
  <c r="J897" i="8"/>
  <c r="I897" i="8"/>
  <c r="I921" i="8"/>
  <c r="J921" i="8"/>
  <c r="J925" i="8"/>
  <c r="I925" i="8"/>
  <c r="I934" i="8"/>
  <c r="J934" i="8"/>
  <c r="J936" i="8"/>
  <c r="I938" i="8"/>
  <c r="J938" i="8"/>
  <c r="J942" i="8"/>
  <c r="I942" i="8"/>
  <c r="J944" i="8"/>
  <c r="I946" i="8"/>
  <c r="J946" i="8"/>
  <c r="J948" i="8"/>
  <c r="I950" i="8"/>
  <c r="J950" i="8"/>
  <c r="I974" i="8"/>
  <c r="J974" i="8"/>
  <c r="I982" i="8"/>
  <c r="J982" i="8"/>
  <c r="J990" i="8"/>
  <c r="I990" i="8"/>
  <c r="A991" i="8"/>
  <c r="J994" i="8"/>
  <c r="I994" i="8"/>
  <c r="J1002" i="8"/>
  <c r="I1002" i="8"/>
  <c r="I1010" i="8"/>
  <c r="J1010" i="8"/>
  <c r="J1018" i="8"/>
  <c r="I1018" i="8"/>
  <c r="J54" i="8"/>
  <c r="I78" i="8"/>
  <c r="J162" i="8"/>
  <c r="J194" i="8"/>
  <c r="J197" i="8"/>
  <c r="J226" i="8"/>
  <c r="J229" i="8"/>
  <c r="J258" i="8"/>
  <c r="J85" i="8"/>
  <c r="I90" i="8"/>
  <c r="J92" i="8"/>
  <c r="J94" i="8"/>
  <c r="I94" i="8"/>
  <c r="J116" i="8"/>
  <c r="J117" i="8"/>
  <c r="J120" i="8"/>
  <c r="I122" i="8"/>
  <c r="J125" i="8"/>
  <c r="J134" i="8"/>
  <c r="I134" i="8"/>
  <c r="I138" i="8"/>
  <c r="J142" i="8"/>
  <c r="I142" i="8"/>
  <c r="J145" i="8"/>
  <c r="I145" i="8"/>
  <c r="I149" i="8"/>
  <c r="J169" i="8"/>
  <c r="I169" i="8"/>
  <c r="I173" i="8"/>
  <c r="J177" i="8"/>
  <c r="I177" i="8"/>
  <c r="J185" i="8"/>
  <c r="I185" i="8"/>
  <c r="J201" i="8"/>
  <c r="I201" i="8"/>
  <c r="I205" i="8"/>
  <c r="J209" i="8"/>
  <c r="I209" i="8"/>
  <c r="J214" i="8"/>
  <c r="I214" i="8"/>
  <c r="J233" i="8"/>
  <c r="I233" i="8"/>
  <c r="J241" i="8"/>
  <c r="I241" i="8"/>
  <c r="J249" i="8"/>
  <c r="I249" i="8"/>
  <c r="J254" i="8"/>
  <c r="I254" i="8"/>
  <c r="J257" i="8"/>
  <c r="I257" i="8"/>
  <c r="J262" i="8"/>
  <c r="I262" i="8"/>
  <c r="J282" i="8"/>
  <c r="I282" i="8"/>
  <c r="I289" i="8"/>
  <c r="J289" i="8"/>
  <c r="I294" i="8"/>
  <c r="J294" i="8"/>
  <c r="I321" i="8"/>
  <c r="J321" i="8"/>
  <c r="J330" i="8"/>
  <c r="I330" i="8"/>
  <c r="I337" i="8"/>
  <c r="J337" i="8"/>
  <c r="I342" i="8"/>
  <c r="J342" i="8"/>
  <c r="I353" i="8"/>
  <c r="J353" i="8"/>
  <c r="I369" i="8"/>
  <c r="J369" i="8"/>
  <c r="I377" i="8"/>
  <c r="J377" i="8"/>
  <c r="I382" i="8"/>
  <c r="J382" i="8"/>
  <c r="J386" i="8"/>
  <c r="I386" i="8"/>
  <c r="J389" i="8"/>
  <c r="I393" i="8"/>
  <c r="J393" i="8"/>
  <c r="I398" i="8"/>
  <c r="J398" i="8"/>
  <c r="J405" i="8"/>
  <c r="I441" i="8"/>
  <c r="J441" i="8"/>
  <c r="I449" i="8"/>
  <c r="J449" i="8"/>
  <c r="I454" i="8"/>
  <c r="J454" i="8"/>
  <c r="J462" i="8"/>
  <c r="I462" i="8"/>
  <c r="J465" i="8"/>
  <c r="J466" i="8"/>
  <c r="I466" i="8"/>
  <c r="J534" i="8"/>
  <c r="I534" i="8"/>
  <c r="J541" i="8"/>
  <c r="J557" i="8"/>
  <c r="J565" i="8"/>
  <c r="I565" i="8"/>
  <c r="J589" i="8"/>
  <c r="I589" i="8"/>
  <c r="J593" i="8"/>
  <c r="I593" i="8"/>
  <c r="J602" i="8"/>
  <c r="I602" i="8"/>
  <c r="J609" i="8"/>
  <c r="I609" i="8"/>
  <c r="J622" i="8"/>
  <c r="I622" i="8"/>
  <c r="J629" i="8"/>
  <c r="I629" i="8"/>
  <c r="J653" i="8"/>
  <c r="I653" i="8"/>
  <c r="J677" i="8"/>
  <c r="I677" i="8"/>
  <c r="J685" i="8"/>
  <c r="I685" i="8"/>
  <c r="J702" i="8"/>
  <c r="I702" i="8"/>
  <c r="J709" i="8"/>
  <c r="I709" i="8"/>
  <c r="J733" i="8"/>
  <c r="I733" i="8"/>
  <c r="J742" i="8"/>
  <c r="I742" i="8"/>
  <c r="J749" i="8"/>
  <c r="I749" i="8"/>
  <c r="J754" i="8"/>
  <c r="I754" i="8"/>
  <c r="J774" i="8"/>
  <c r="I774" i="8"/>
  <c r="J781" i="8"/>
  <c r="I781" i="8"/>
  <c r="J790" i="8"/>
  <c r="I790" i="8"/>
  <c r="J794" i="8"/>
  <c r="I794" i="8"/>
  <c r="J800" i="8"/>
  <c r="I806" i="8"/>
  <c r="J806" i="8"/>
  <c r="J810" i="8"/>
  <c r="I810" i="8"/>
  <c r="J818" i="8"/>
  <c r="I818" i="8"/>
  <c r="J833" i="8"/>
  <c r="I833" i="8"/>
  <c r="J870" i="8"/>
  <c r="I870" i="8"/>
  <c r="I873" i="8"/>
  <c r="J873" i="8"/>
  <c r="J877" i="8"/>
  <c r="I877" i="8"/>
  <c r="I70" i="8"/>
  <c r="J74" i="8"/>
  <c r="J138" i="8"/>
  <c r="J141" i="8"/>
  <c r="J170" i="8"/>
  <c r="J173" i="8"/>
  <c r="J202" i="8"/>
  <c r="J205" i="8"/>
  <c r="J234" i="8"/>
  <c r="J237" i="8"/>
  <c r="J266" i="8"/>
  <c r="I557" i="8"/>
  <c r="I561" i="8"/>
  <c r="I82" i="8"/>
  <c r="J84" i="8"/>
  <c r="J86" i="8"/>
  <c r="I86" i="8"/>
  <c r="J93" i="8"/>
  <c r="I98" i="8"/>
  <c r="I114" i="8"/>
  <c r="J118" i="8"/>
  <c r="I118" i="8"/>
  <c r="J132" i="8"/>
  <c r="J133" i="8"/>
  <c r="J158" i="8"/>
  <c r="I158" i="8"/>
  <c r="J161" i="8"/>
  <c r="I161" i="8"/>
  <c r="I165" i="8"/>
  <c r="I189" i="8"/>
  <c r="J198" i="8"/>
  <c r="I198" i="8"/>
  <c r="I213" i="8"/>
  <c r="J217" i="8"/>
  <c r="I217" i="8"/>
  <c r="J222" i="8"/>
  <c r="I222" i="8"/>
  <c r="J225" i="8"/>
  <c r="I225" i="8"/>
  <c r="I261" i="8"/>
  <c r="J265" i="8"/>
  <c r="I265" i="8"/>
  <c r="I281" i="8"/>
  <c r="J281" i="8"/>
  <c r="J290" i="8"/>
  <c r="I290" i="8"/>
  <c r="J293" i="8"/>
  <c r="I297" i="8"/>
  <c r="J297" i="8"/>
  <c r="J322" i="8"/>
  <c r="I322" i="8"/>
  <c r="I329" i="8"/>
  <c r="J329" i="8"/>
  <c r="J338" i="8"/>
  <c r="I338" i="8"/>
  <c r="J341" i="8"/>
  <c r="J354" i="8"/>
  <c r="I354" i="8"/>
  <c r="J357" i="8"/>
  <c r="J365" i="8"/>
  <c r="J370" i="8"/>
  <c r="I370" i="8"/>
  <c r="I385" i="8"/>
  <c r="J385" i="8"/>
  <c r="I390" i="8"/>
  <c r="J390" i="8"/>
  <c r="J397" i="8"/>
  <c r="J402" i="8"/>
  <c r="I402" i="8"/>
  <c r="I409" i="8"/>
  <c r="J409" i="8"/>
  <c r="J413" i="8"/>
  <c r="I413" i="8"/>
  <c r="I417" i="8"/>
  <c r="J417" i="8"/>
  <c r="I422" i="8"/>
  <c r="J422" i="8"/>
  <c r="J426" i="8"/>
  <c r="I426" i="8"/>
  <c r="J429" i="8"/>
  <c r="I429" i="8"/>
  <c r="I433" i="8"/>
  <c r="J433" i="8"/>
  <c r="I438" i="8"/>
  <c r="J438" i="8"/>
  <c r="J442" i="8"/>
  <c r="I442" i="8"/>
  <c r="J453" i="8"/>
  <c r="I453" i="8"/>
  <c r="I457" i="8"/>
  <c r="J457" i="8"/>
  <c r="J458" i="8"/>
  <c r="I458" i="8"/>
  <c r="J461" i="8"/>
  <c r="J469" i="8"/>
  <c r="J470" i="8"/>
  <c r="I470" i="8"/>
  <c r="I542" i="8"/>
  <c r="J542" i="8"/>
  <c r="J558" i="8"/>
  <c r="I558" i="8"/>
  <c r="J581" i="8"/>
  <c r="I581" i="8"/>
  <c r="J590" i="8"/>
  <c r="I590" i="8"/>
  <c r="J601" i="8"/>
  <c r="I601" i="8"/>
  <c r="J610" i="8"/>
  <c r="I610" i="8"/>
  <c r="J621" i="8"/>
  <c r="I621" i="8"/>
  <c r="J630" i="8"/>
  <c r="I630" i="8"/>
  <c r="J654" i="8"/>
  <c r="I654" i="8"/>
  <c r="J678" i="8"/>
  <c r="I678" i="8"/>
  <c r="J682" i="8"/>
  <c r="I682" i="8"/>
  <c r="J686" i="8"/>
  <c r="I686" i="8"/>
  <c r="J701" i="8"/>
  <c r="I701" i="8"/>
  <c r="J734" i="8"/>
  <c r="I734" i="8"/>
  <c r="J741" i="8"/>
  <c r="I741" i="8"/>
  <c r="J746" i="8"/>
  <c r="I746" i="8"/>
  <c r="J750" i="8"/>
  <c r="I750" i="8"/>
  <c r="J753" i="8"/>
  <c r="I753" i="8"/>
  <c r="J757" i="8"/>
  <c r="I757" i="8"/>
  <c r="J773" i="8"/>
  <c r="I773" i="8"/>
  <c r="I782" i="8"/>
  <c r="J782" i="8"/>
  <c r="I793" i="8"/>
  <c r="J793" i="8"/>
  <c r="J798" i="8"/>
  <c r="I798" i="8"/>
  <c r="J805" i="8"/>
  <c r="J809" i="8"/>
  <c r="I814" i="8"/>
  <c r="J814" i="8"/>
  <c r="I837" i="8"/>
  <c r="J841" i="8"/>
  <c r="J869" i="8"/>
  <c r="I869" i="8"/>
  <c r="I878" i="8"/>
  <c r="J878" i="8"/>
  <c r="J881" i="8"/>
  <c r="I881" i="8"/>
  <c r="J882" i="8"/>
  <c r="I882" i="8"/>
  <c r="J885" i="8"/>
  <c r="I885" i="8"/>
  <c r="J886" i="8"/>
  <c r="I886" i="8"/>
  <c r="I889" i="8"/>
  <c r="J889" i="8"/>
  <c r="I894" i="8"/>
  <c r="J894" i="8"/>
  <c r="J898" i="8"/>
  <c r="I898" i="8"/>
  <c r="J901" i="8"/>
  <c r="I901" i="8"/>
  <c r="J902" i="8"/>
  <c r="I902" i="8"/>
  <c r="J917" i="8"/>
  <c r="I917" i="8"/>
  <c r="J918" i="8"/>
  <c r="I918" i="8"/>
  <c r="J922" i="8"/>
  <c r="I922" i="8"/>
  <c r="I926" i="8"/>
  <c r="J926" i="8"/>
  <c r="I930" i="8"/>
  <c r="J930" i="8"/>
  <c r="J932" i="8"/>
  <c r="I966" i="8"/>
  <c r="J966" i="8"/>
  <c r="J970" i="8"/>
  <c r="I970" i="8"/>
  <c r="I978" i="8"/>
  <c r="J978" i="8"/>
  <c r="J986" i="8"/>
  <c r="I986" i="8"/>
  <c r="I998" i="8"/>
  <c r="J998" i="8"/>
  <c r="I1006" i="8"/>
  <c r="J1006" i="8"/>
  <c r="I1014" i="8"/>
  <c r="J1014" i="8"/>
  <c r="J1022" i="8"/>
  <c r="I1022" i="8"/>
  <c r="J66" i="8"/>
  <c r="J68" i="8"/>
  <c r="J98" i="8"/>
  <c r="J130" i="8"/>
  <c r="J146" i="8"/>
  <c r="J149" i="8"/>
  <c r="J178" i="8"/>
  <c r="J181" i="8"/>
  <c r="J210" i="8"/>
  <c r="J213" i="8"/>
  <c r="J242" i="8"/>
  <c r="J245" i="8"/>
  <c r="I285" i="8"/>
  <c r="I293" i="8"/>
  <c r="I301" i="8"/>
  <c r="I317" i="8"/>
  <c r="I325" i="8"/>
  <c r="I333" i="8"/>
  <c r="I341" i="8"/>
  <c r="I349" i="8"/>
  <c r="I357" i="8"/>
  <c r="I365" i="8"/>
  <c r="I373" i="8"/>
  <c r="I381" i="8"/>
  <c r="I389" i="8"/>
  <c r="I397" i="8"/>
  <c r="I405" i="8"/>
  <c r="J414" i="8"/>
  <c r="J418" i="8"/>
  <c r="J430" i="8"/>
  <c r="J434" i="8"/>
  <c r="J446" i="8"/>
  <c r="J450" i="8"/>
  <c r="J540" i="8"/>
  <c r="J801" i="8"/>
  <c r="I834" i="8"/>
  <c r="J837" i="8"/>
  <c r="I841" i="8"/>
  <c r="I29" i="8"/>
  <c r="I30" i="8"/>
  <c r="I31" i="8"/>
  <c r="I32" i="8"/>
  <c r="I33" i="8"/>
  <c r="I34" i="8"/>
  <c r="I35" i="8"/>
  <c r="I36" i="8"/>
  <c r="I37" i="8"/>
  <c r="I38" i="8"/>
  <c r="J29" i="8"/>
  <c r="J30" i="8"/>
  <c r="J31" i="8"/>
  <c r="J32" i="8"/>
  <c r="J33" i="8"/>
  <c r="J34" i="8"/>
  <c r="J35" i="8"/>
  <c r="J36" i="8"/>
  <c r="J37" i="8"/>
  <c r="J38" i="8"/>
  <c r="I55" i="8"/>
  <c r="I59" i="8"/>
  <c r="I67" i="8"/>
  <c r="I71" i="8"/>
  <c r="I79" i="8"/>
  <c r="I83" i="8"/>
  <c r="I91" i="8"/>
  <c r="I95" i="8"/>
  <c r="I115" i="8"/>
  <c r="I119" i="8"/>
  <c r="I127" i="8"/>
  <c r="I131" i="8"/>
  <c r="I53" i="8"/>
  <c r="I57" i="8"/>
  <c r="I61" i="8"/>
  <c r="I65" i="8"/>
  <c r="I69" i="8"/>
  <c r="I73" i="8"/>
  <c r="I77" i="8"/>
  <c r="I81" i="8"/>
  <c r="I85" i="8"/>
  <c r="I89" i="8"/>
  <c r="I93" i="8"/>
  <c r="I97" i="8"/>
  <c r="I113" i="8"/>
  <c r="I117" i="8"/>
  <c r="I121" i="8"/>
  <c r="I125" i="8"/>
  <c r="I129" i="8"/>
  <c r="I133" i="8"/>
  <c r="I137" i="8"/>
  <c r="I463" i="8"/>
  <c r="I467" i="8"/>
  <c r="I535" i="8"/>
  <c r="I539" i="8"/>
  <c r="I461" i="8"/>
  <c r="I465" i="8"/>
  <c r="I469" i="8"/>
  <c r="I533" i="8"/>
  <c r="I537" i="8"/>
  <c r="I541" i="8"/>
  <c r="I797" i="8"/>
  <c r="J797" i="8"/>
  <c r="I801" i="8"/>
  <c r="I805" i="8"/>
  <c r="I809" i="8"/>
  <c r="I813" i="8"/>
  <c r="J933" i="8"/>
  <c r="J935" i="8"/>
  <c r="J937" i="8"/>
  <c r="J941" i="8"/>
  <c r="J943" i="8"/>
  <c r="A943" i="8"/>
  <c r="J945" i="8"/>
  <c r="J947" i="8"/>
  <c r="J949" i="8"/>
  <c r="I799" i="8"/>
  <c r="I803" i="8"/>
  <c r="I811" i="8"/>
  <c r="I815" i="8"/>
  <c r="J968" i="8"/>
  <c r="J972" i="8"/>
  <c r="J980" i="8"/>
  <c r="J984" i="8"/>
  <c r="J992" i="8"/>
  <c r="J996" i="8"/>
  <c r="J1004" i="8"/>
  <c r="J1008" i="8"/>
  <c r="J1016" i="8"/>
  <c r="J1020" i="8"/>
  <c r="I929" i="8"/>
  <c r="J929" i="8"/>
  <c r="I933" i="8"/>
  <c r="I937" i="8"/>
  <c r="I941" i="8"/>
  <c r="I945" i="8"/>
  <c r="I949" i="8"/>
  <c r="I968" i="8"/>
  <c r="J969" i="8"/>
  <c r="J977" i="8"/>
  <c r="I984" i="8"/>
  <c r="J985" i="8"/>
  <c r="I992" i="8"/>
  <c r="J993" i="8"/>
  <c r="J1001" i="8"/>
  <c r="I1008" i="8"/>
  <c r="J1009" i="8"/>
  <c r="I1016" i="8"/>
  <c r="J1017" i="8"/>
  <c r="I931" i="8"/>
  <c r="I935" i="8"/>
  <c r="I943" i="8"/>
  <c r="I947" i="8"/>
  <c r="J965" i="8"/>
  <c r="I972" i="8"/>
  <c r="J973" i="8"/>
  <c r="I980" i="8"/>
  <c r="J981" i="8"/>
  <c r="J989" i="8"/>
  <c r="I996" i="8"/>
  <c r="J997" i="8"/>
  <c r="I1004" i="8"/>
  <c r="J1005" i="8"/>
  <c r="J1013" i="8"/>
  <c r="I1020" i="8"/>
  <c r="J1021" i="8"/>
  <c r="I965" i="8"/>
  <c r="I969" i="8"/>
  <c r="I973" i="8"/>
  <c r="I977" i="8"/>
  <c r="I981" i="8"/>
  <c r="I985" i="8"/>
  <c r="I989" i="8"/>
  <c r="I993" i="8"/>
  <c r="I997" i="8"/>
  <c r="I1001" i="8"/>
  <c r="I1005" i="8"/>
  <c r="I1009" i="8"/>
  <c r="I1013" i="8"/>
  <c r="I1017" i="8"/>
  <c r="I1021" i="8"/>
  <c r="J1049" i="8"/>
  <c r="I1049" i="8"/>
  <c r="J1053" i="8"/>
  <c r="I1053" i="8"/>
  <c r="J1057" i="8"/>
  <c r="I1057" i="8"/>
  <c r="J1073" i="8"/>
  <c r="I1073" i="8"/>
  <c r="J1077" i="8"/>
  <c r="I1077" i="8"/>
  <c r="J1081" i="8"/>
  <c r="I1081" i="8"/>
  <c r="J1097" i="8"/>
  <c r="I1097" i="8"/>
  <c r="J1101" i="8"/>
  <c r="I1101" i="8"/>
  <c r="J1105" i="8"/>
  <c r="I1105" i="8"/>
  <c r="J1109" i="8"/>
  <c r="I1109" i="8"/>
  <c r="J1113" i="8"/>
  <c r="I1113" i="8"/>
  <c r="J1117" i="8"/>
  <c r="I1117" i="8"/>
  <c r="J1121" i="8"/>
  <c r="I1121" i="8"/>
  <c r="J1125" i="8"/>
  <c r="I1125" i="8"/>
  <c r="J1129" i="8"/>
  <c r="I1129" i="8"/>
  <c r="J1133" i="8"/>
  <c r="I1133" i="8"/>
  <c r="J1137" i="8"/>
  <c r="I1137" i="8"/>
  <c r="J1141" i="8"/>
  <c r="I1141" i="8"/>
  <c r="J1052" i="8"/>
  <c r="I1052" i="8"/>
  <c r="J1056" i="8"/>
  <c r="I1056" i="8"/>
  <c r="J1076" i="8"/>
  <c r="I1076" i="8"/>
  <c r="J1080" i="8"/>
  <c r="I1080" i="8"/>
  <c r="J1100" i="8"/>
  <c r="I1100" i="8"/>
  <c r="J1104" i="8"/>
  <c r="I1104" i="8"/>
  <c r="J1112" i="8"/>
  <c r="I1112" i="8"/>
  <c r="J1116" i="8"/>
  <c r="I1116" i="8"/>
  <c r="J1124" i="8"/>
  <c r="I1124" i="8"/>
  <c r="J1128" i="8"/>
  <c r="I1128" i="8"/>
  <c r="J1136" i="8"/>
  <c r="I1136" i="8"/>
  <c r="J1140" i="8"/>
  <c r="I1140" i="8"/>
  <c r="J1051" i="8"/>
  <c r="I1051" i="8"/>
  <c r="J1055" i="8"/>
  <c r="I1055" i="8"/>
  <c r="J1075" i="8"/>
  <c r="I1075" i="8"/>
  <c r="J1079" i="8"/>
  <c r="I1079" i="8"/>
  <c r="J1099" i="8"/>
  <c r="I1099" i="8"/>
  <c r="J1103" i="8"/>
  <c r="I1103" i="8"/>
  <c r="J1111" i="8"/>
  <c r="I1111" i="8"/>
  <c r="J1115" i="8"/>
  <c r="I1115" i="8"/>
  <c r="J1123" i="8"/>
  <c r="I1123" i="8"/>
  <c r="J1127" i="8"/>
  <c r="I1127" i="8"/>
  <c r="J1135" i="8"/>
  <c r="I1135" i="8"/>
  <c r="J1139" i="8"/>
  <c r="I1139" i="8"/>
  <c r="J1050" i="8"/>
  <c r="I1050" i="8"/>
  <c r="J1054" i="8"/>
  <c r="I1054" i="8"/>
  <c r="J1058" i="8"/>
  <c r="I1058" i="8"/>
  <c r="J1074" i="8"/>
  <c r="I1074" i="8"/>
  <c r="J1078" i="8"/>
  <c r="I1078" i="8"/>
  <c r="J1082" i="8"/>
  <c r="I1082" i="8"/>
  <c r="J1098" i="8"/>
  <c r="I1098" i="8"/>
  <c r="J1102" i="8"/>
  <c r="I1102" i="8"/>
  <c r="J1106" i="8"/>
  <c r="I1106" i="8"/>
  <c r="J1110" i="8"/>
  <c r="I1110" i="8"/>
  <c r="J1114" i="8"/>
  <c r="I1114" i="8"/>
  <c r="J1118" i="8"/>
  <c r="I1118" i="8"/>
  <c r="J1122" i="8"/>
  <c r="I1122" i="8"/>
  <c r="J1126" i="8"/>
  <c r="I1126" i="8"/>
  <c r="J1130" i="8"/>
  <c r="I1130" i="8"/>
  <c r="J1134" i="8"/>
  <c r="I1134" i="8"/>
  <c r="J1138" i="8"/>
  <c r="I1138" i="8"/>
  <c r="J1142" i="8"/>
  <c r="I1142" i="8"/>
  <c r="J94" i="7"/>
  <c r="I197" i="7"/>
  <c r="J222" i="7"/>
  <c r="J286" i="7"/>
  <c r="J330" i="7"/>
  <c r="J814" i="7"/>
  <c r="J229" i="7"/>
  <c r="J293" i="7"/>
  <c r="I533" i="7"/>
  <c r="I82" i="7"/>
  <c r="I149" i="7"/>
  <c r="I213" i="7"/>
  <c r="J318" i="7"/>
  <c r="J353" i="7"/>
  <c r="I693" i="7"/>
  <c r="J254" i="7"/>
  <c r="J538" i="7"/>
  <c r="J561" i="7"/>
  <c r="I78" i="7"/>
  <c r="J78" i="7"/>
  <c r="I80" i="7"/>
  <c r="I95" i="7"/>
  <c r="J95" i="7"/>
  <c r="I114" i="7"/>
  <c r="J114" i="7"/>
  <c r="I127" i="7"/>
  <c r="J127" i="7"/>
  <c r="I132" i="7"/>
  <c r="I143" i="7"/>
  <c r="J143" i="7"/>
  <c r="I151" i="7"/>
  <c r="I162" i="7"/>
  <c r="I164" i="7"/>
  <c r="I188" i="7"/>
  <c r="I194" i="7"/>
  <c r="J194" i="7"/>
  <c r="I199" i="7"/>
  <c r="J199" i="7"/>
  <c r="I215" i="7"/>
  <c r="J215" i="7"/>
  <c r="I223" i="7"/>
  <c r="J223" i="7"/>
  <c r="I239" i="7"/>
  <c r="J239" i="7"/>
  <c r="J322" i="7"/>
  <c r="J323" i="7"/>
  <c r="I323" i="7"/>
  <c r="I329" i="7"/>
  <c r="J329" i="7"/>
  <c r="I338" i="7"/>
  <c r="J342" i="7"/>
  <c r="I342" i="7"/>
  <c r="J348" i="7"/>
  <c r="J358" i="7"/>
  <c r="I358" i="7"/>
  <c r="I368" i="7"/>
  <c r="J368" i="7"/>
  <c r="I369" i="7"/>
  <c r="J369" i="7"/>
  <c r="I373" i="7"/>
  <c r="J373" i="7"/>
  <c r="J377" i="7"/>
  <c r="J382" i="7"/>
  <c r="I389" i="7"/>
  <c r="J389" i="7"/>
  <c r="J390" i="7"/>
  <c r="I390" i="7"/>
  <c r="I392" i="7"/>
  <c r="J392" i="7"/>
  <c r="J394" i="7"/>
  <c r="I394" i="7"/>
  <c r="J395" i="7"/>
  <c r="I395" i="7"/>
  <c r="J398" i="7"/>
  <c r="I408" i="7"/>
  <c r="J408" i="7"/>
  <c r="J409" i="7"/>
  <c r="I409" i="7"/>
  <c r="I417" i="7"/>
  <c r="J417" i="7"/>
  <c r="I420" i="7"/>
  <c r="J420" i="7"/>
  <c r="J440" i="7"/>
  <c r="I440" i="7"/>
  <c r="I446" i="7"/>
  <c r="I454" i="7"/>
  <c r="J454" i="7"/>
  <c r="J456" i="7"/>
  <c r="J470" i="7"/>
  <c r="I534" i="7"/>
  <c r="I540" i="7"/>
  <c r="I557" i="7"/>
  <c r="J557" i="7"/>
  <c r="I558" i="7"/>
  <c r="I560" i="7"/>
  <c r="J560" i="7"/>
  <c r="I565" i="7"/>
  <c r="J565" i="7"/>
  <c r="J566" i="7"/>
  <c r="I585" i="7"/>
  <c r="J585" i="7"/>
  <c r="I586" i="7"/>
  <c r="I588" i="7"/>
  <c r="J588" i="7"/>
  <c r="J590" i="7"/>
  <c r="I590" i="7"/>
  <c r="I597" i="7"/>
  <c r="J597" i="7"/>
  <c r="I601" i="7"/>
  <c r="J601" i="7"/>
  <c r="I605" i="7"/>
  <c r="J605" i="7"/>
  <c r="J606" i="7"/>
  <c r="I608" i="7"/>
  <c r="J608" i="7"/>
  <c r="J610" i="7"/>
  <c r="I610" i="7"/>
  <c r="J618" i="7"/>
  <c r="I618" i="7"/>
  <c r="J622" i="7"/>
  <c r="I622" i="7"/>
  <c r="I624" i="7"/>
  <c r="J626" i="7"/>
  <c r="I626" i="7"/>
  <c r="I630" i="7"/>
  <c r="J630" i="7"/>
  <c r="J634" i="7"/>
  <c r="I634" i="7"/>
  <c r="I638" i="7"/>
  <c r="J638" i="7"/>
  <c r="J654" i="7"/>
  <c r="I654" i="7"/>
  <c r="I656" i="7"/>
  <c r="J656" i="7"/>
  <c r="J661" i="7"/>
  <c r="I661" i="7"/>
  <c r="J678" i="7"/>
  <c r="I678" i="7"/>
  <c r="J680" i="7"/>
  <c r="I680" i="7"/>
  <c r="J682" i="7"/>
  <c r="I682" i="7"/>
  <c r="I684" i="7"/>
  <c r="J684" i="7"/>
  <c r="I686" i="7"/>
  <c r="J686" i="7"/>
  <c r="J690" i="7"/>
  <c r="I690" i="7"/>
  <c r="J694" i="7"/>
  <c r="I694" i="7"/>
  <c r="I696" i="7"/>
  <c r="J696" i="7"/>
  <c r="I701" i="7"/>
  <c r="J701" i="7"/>
  <c r="J703" i="7"/>
  <c r="I703" i="7"/>
  <c r="I705" i="7"/>
  <c r="J705" i="7"/>
  <c r="I707" i="7"/>
  <c r="J707" i="7"/>
  <c r="I709" i="7"/>
  <c r="J709" i="7"/>
  <c r="J725" i="7"/>
  <c r="I725" i="7"/>
  <c r="I727" i="7"/>
  <c r="J727" i="7"/>
  <c r="J731" i="7"/>
  <c r="I731" i="7"/>
  <c r="I745" i="7"/>
  <c r="J745" i="7"/>
  <c r="I749" i="7"/>
  <c r="J749" i="7"/>
  <c r="J754" i="7"/>
  <c r="J773" i="7"/>
  <c r="J777" i="7"/>
  <c r="J781" i="7"/>
  <c r="J782" i="7"/>
  <c r="J786" i="7"/>
  <c r="J790" i="7"/>
  <c r="J793" i="7"/>
  <c r="J794" i="7"/>
  <c r="J805" i="7"/>
  <c r="J809" i="7"/>
  <c r="J810" i="7"/>
  <c r="J813" i="7"/>
  <c r="J817" i="7"/>
  <c r="J833" i="7"/>
  <c r="J837" i="7"/>
  <c r="J873" i="7"/>
  <c r="J874" i="7"/>
  <c r="J878" i="7"/>
  <c r="J882" i="7"/>
  <c r="J886" i="7"/>
  <c r="J890" i="7"/>
  <c r="J894" i="7"/>
  <c r="J897" i="7"/>
  <c r="J901" i="7"/>
  <c r="J902" i="7"/>
  <c r="J918" i="7"/>
  <c r="J922" i="7"/>
  <c r="J926" i="7"/>
  <c r="J929" i="7"/>
  <c r="J937" i="7"/>
  <c r="J941" i="7"/>
  <c r="J945" i="7"/>
  <c r="J1050" i="7"/>
  <c r="J1058" i="7"/>
  <c r="J1076" i="7"/>
  <c r="J1080" i="7"/>
  <c r="J1082" i="7"/>
  <c r="J1098" i="7"/>
  <c r="J1106" i="7"/>
  <c r="J1112" i="7"/>
  <c r="J1118" i="7"/>
  <c r="J1126" i="7"/>
  <c r="J1128" i="7"/>
  <c r="J1134" i="7"/>
  <c r="J1136" i="7"/>
  <c r="J1138" i="7"/>
  <c r="J1140" i="7"/>
  <c r="J74" i="7"/>
  <c r="J121" i="7"/>
  <c r="J153" i="7"/>
  <c r="I166" i="7"/>
  <c r="I179" i="7"/>
  <c r="J185" i="7"/>
  <c r="I198" i="7"/>
  <c r="I211" i="7"/>
  <c r="J233" i="7"/>
  <c r="I246" i="7"/>
  <c r="I259" i="7"/>
  <c r="J265" i="7"/>
  <c r="J297" i="7"/>
  <c r="I345" i="7"/>
  <c r="J401" i="7"/>
  <c r="J425" i="7"/>
  <c r="J441" i="7"/>
  <c r="J469" i="7"/>
  <c r="J540" i="7"/>
  <c r="J617" i="7"/>
  <c r="J653" i="7"/>
  <c r="J58" i="7"/>
  <c r="J90" i="7"/>
  <c r="J97" i="7"/>
  <c r="I126" i="7"/>
  <c r="J129" i="7"/>
  <c r="J132" i="7"/>
  <c r="J145" i="7"/>
  <c r="J161" i="7"/>
  <c r="J164" i="7"/>
  <c r="I174" i="7"/>
  <c r="J177" i="7"/>
  <c r="I190" i="7"/>
  <c r="I206" i="7"/>
  <c r="J209" i="7"/>
  <c r="I222" i="7"/>
  <c r="J225" i="7"/>
  <c r="I238" i="7"/>
  <c r="J241" i="7"/>
  <c r="I254" i="7"/>
  <c r="J257" i="7"/>
  <c r="I286" i="7"/>
  <c r="I318" i="7"/>
  <c r="I330" i="7"/>
  <c r="J338" i="7"/>
  <c r="I347" i="7"/>
  <c r="J381" i="7"/>
  <c r="I398" i="7"/>
  <c r="I404" i="7"/>
  <c r="I410" i="7"/>
  <c r="J415" i="7"/>
  <c r="J421" i="7"/>
  <c r="I431" i="7"/>
  <c r="I455" i="7"/>
  <c r="I538" i="7"/>
  <c r="I566" i="7"/>
  <c r="J583" i="7"/>
  <c r="J589" i="7"/>
  <c r="J609" i="7"/>
  <c r="J624" i="7"/>
  <c r="J741" i="7"/>
  <c r="J1122" i="7"/>
  <c r="I296" i="7"/>
  <c r="I60" i="7"/>
  <c r="I62" i="7"/>
  <c r="J62" i="7"/>
  <c r="I98" i="7"/>
  <c r="I116" i="7"/>
  <c r="I130" i="7"/>
  <c r="J130" i="7"/>
  <c r="I138" i="7"/>
  <c r="J138" i="7"/>
  <c r="I140" i="7"/>
  <c r="I146" i="7"/>
  <c r="J146" i="7"/>
  <c r="I154" i="7"/>
  <c r="J154" i="7"/>
  <c r="I170" i="7"/>
  <c r="J170" i="7"/>
  <c r="I178" i="7"/>
  <c r="J178" i="7"/>
  <c r="J191" i="7"/>
  <c r="I202" i="7"/>
  <c r="J202" i="7"/>
  <c r="I218" i="7"/>
  <c r="J218" i="7"/>
  <c r="I226" i="7"/>
  <c r="J226" i="7"/>
  <c r="I228" i="7"/>
  <c r="I234" i="7"/>
  <c r="J234" i="7"/>
  <c r="I236" i="7"/>
  <c r="I242" i="7"/>
  <c r="J242" i="7"/>
  <c r="I252" i="7"/>
  <c r="I258" i="7"/>
  <c r="J258" i="7"/>
  <c r="I260" i="7"/>
  <c r="I263" i="7"/>
  <c r="J263" i="7"/>
  <c r="I266" i="7"/>
  <c r="J266" i="7"/>
  <c r="I282" i="7"/>
  <c r="J282" i="7"/>
  <c r="I290" i="7"/>
  <c r="J290" i="7"/>
  <c r="I295" i="7"/>
  <c r="J295" i="7"/>
  <c r="I298" i="7"/>
  <c r="J298" i="7"/>
  <c r="I325" i="7"/>
  <c r="J325" i="7"/>
  <c r="I333" i="7"/>
  <c r="J333" i="7"/>
  <c r="I336" i="7"/>
  <c r="I344" i="7"/>
  <c r="J344" i="7"/>
  <c r="I349" i="7"/>
  <c r="J349" i="7"/>
  <c r="J350" i="7"/>
  <c r="I354" i="7"/>
  <c r="J354" i="7"/>
  <c r="J355" i="7"/>
  <c r="I355" i="7"/>
  <c r="I357" i="7"/>
  <c r="J357" i="7"/>
  <c r="I360" i="7"/>
  <c r="J360" i="7"/>
  <c r="J366" i="7"/>
  <c r="I366" i="7"/>
  <c r="I372" i="7"/>
  <c r="J374" i="7"/>
  <c r="I374" i="7"/>
  <c r="I378" i="7"/>
  <c r="J383" i="7"/>
  <c r="I386" i="7"/>
  <c r="J386" i="7"/>
  <c r="J403" i="7"/>
  <c r="I403" i="7"/>
  <c r="J406" i="7"/>
  <c r="I406" i="7"/>
  <c r="J414" i="7"/>
  <c r="I414" i="7"/>
  <c r="I416" i="7"/>
  <c r="I429" i="7"/>
  <c r="J429" i="7"/>
  <c r="J433" i="7"/>
  <c r="I433" i="7"/>
  <c r="J437" i="7"/>
  <c r="J438" i="7"/>
  <c r="I443" i="7"/>
  <c r="J443" i="7"/>
  <c r="I445" i="7"/>
  <c r="J445" i="7"/>
  <c r="I449" i="7"/>
  <c r="J449" i="7"/>
  <c r="J451" i="7"/>
  <c r="I451" i="7"/>
  <c r="I452" i="7"/>
  <c r="I457" i="7"/>
  <c r="J457" i="7"/>
  <c r="I462" i="7"/>
  <c r="J462" i="7"/>
  <c r="J463" i="7"/>
  <c r="I463" i="7"/>
  <c r="I465" i="7"/>
  <c r="J465" i="7"/>
  <c r="I468" i="7"/>
  <c r="J468" i="7"/>
  <c r="I536" i="7"/>
  <c r="J536" i="7"/>
  <c r="I537" i="7"/>
  <c r="J537" i="7"/>
  <c r="J539" i="7"/>
  <c r="I539" i="7"/>
  <c r="I541" i="7"/>
  <c r="J541" i="7"/>
  <c r="J562" i="7"/>
  <c r="I562" i="7"/>
  <c r="J582" i="7"/>
  <c r="I582" i="7"/>
  <c r="I584" i="7"/>
  <c r="J593" i="7"/>
  <c r="I593" i="7"/>
  <c r="J596" i="7"/>
  <c r="I596" i="7"/>
  <c r="J598" i="7"/>
  <c r="I598" i="7"/>
  <c r="I602" i="7"/>
  <c r="J602" i="7"/>
  <c r="J607" i="7"/>
  <c r="J611" i="7"/>
  <c r="I611" i="7"/>
  <c r="J614" i="7"/>
  <c r="I614" i="7"/>
  <c r="I619" i="7"/>
  <c r="J619" i="7"/>
  <c r="I621" i="7"/>
  <c r="J621" i="7"/>
  <c r="J623" i="7"/>
  <c r="I623" i="7"/>
  <c r="I625" i="7"/>
  <c r="J625" i="7"/>
  <c r="J629" i="7"/>
  <c r="I629" i="7"/>
  <c r="J631" i="7"/>
  <c r="I631" i="7"/>
  <c r="I633" i="7"/>
  <c r="J633" i="7"/>
  <c r="J635" i="7"/>
  <c r="I635" i="7"/>
  <c r="J637" i="7"/>
  <c r="I637" i="7"/>
  <c r="I655" i="7"/>
  <c r="I657" i="7"/>
  <c r="J657" i="7"/>
  <c r="J658" i="7"/>
  <c r="I658" i="7"/>
  <c r="I662" i="7"/>
  <c r="J662" i="7"/>
  <c r="J677" i="7"/>
  <c r="I677" i="7"/>
  <c r="J679" i="7"/>
  <c r="I679" i="7"/>
  <c r="I681" i="7"/>
  <c r="J681" i="7"/>
  <c r="I685" i="7"/>
  <c r="J685" i="7"/>
  <c r="I689" i="7"/>
  <c r="J689" i="7"/>
  <c r="J691" i="7"/>
  <c r="I691" i="7"/>
  <c r="I692" i="7"/>
  <c r="J692" i="7"/>
  <c r="J695" i="7"/>
  <c r="I695" i="7"/>
  <c r="I697" i="7"/>
  <c r="J697" i="7"/>
  <c r="J698" i="7"/>
  <c r="I698" i="7"/>
  <c r="I702" i="7"/>
  <c r="J702" i="7"/>
  <c r="I704" i="7"/>
  <c r="J706" i="7"/>
  <c r="I706" i="7"/>
  <c r="I708" i="7"/>
  <c r="J708" i="7"/>
  <c r="J710" i="7"/>
  <c r="I729" i="7"/>
  <c r="J729" i="7"/>
  <c r="I733" i="7"/>
  <c r="J733" i="7"/>
  <c r="I737" i="7"/>
  <c r="J737" i="7"/>
  <c r="J739" i="7"/>
  <c r="I739" i="7"/>
  <c r="J753" i="7"/>
  <c r="J758" i="7"/>
  <c r="J774" i="7"/>
  <c r="J778" i="7"/>
  <c r="J789" i="7"/>
  <c r="J797" i="7"/>
  <c r="J798" i="7"/>
  <c r="J802" i="7"/>
  <c r="J806" i="7"/>
  <c r="J818" i="7"/>
  <c r="J834" i="7"/>
  <c r="J838" i="7"/>
  <c r="J841" i="7"/>
  <c r="J842" i="7"/>
  <c r="J870" i="7"/>
  <c r="J881" i="7"/>
  <c r="J885" i="7"/>
  <c r="J889" i="7"/>
  <c r="J893" i="7"/>
  <c r="J898" i="7"/>
  <c r="J921" i="7"/>
  <c r="J925" i="7"/>
  <c r="J933" i="7"/>
  <c r="J1052" i="7"/>
  <c r="J1056" i="7"/>
  <c r="J1074" i="7"/>
  <c r="J1078" i="7"/>
  <c r="J1100" i="7"/>
  <c r="J1102" i="7"/>
  <c r="J1104" i="7"/>
  <c r="J1110" i="7"/>
  <c r="J1114" i="7"/>
  <c r="J1116" i="7"/>
  <c r="J1124" i="7"/>
  <c r="J1130" i="7"/>
  <c r="J60" i="7"/>
  <c r="I115" i="7"/>
  <c r="I131" i="7"/>
  <c r="J137" i="7"/>
  <c r="I150" i="7"/>
  <c r="I163" i="7"/>
  <c r="I182" i="7"/>
  <c r="J188" i="7"/>
  <c r="J201" i="7"/>
  <c r="I214" i="7"/>
  <c r="J217" i="7"/>
  <c r="I230" i="7"/>
  <c r="J236" i="7"/>
  <c r="J249" i="7"/>
  <c r="I262" i="7"/>
  <c r="I294" i="7"/>
  <c r="I332" i="7"/>
  <c r="I350" i="7"/>
  <c r="J361" i="7"/>
  <c r="J372" i="7"/>
  <c r="I407" i="7"/>
  <c r="J446" i="7"/>
  <c r="J535" i="7"/>
  <c r="J586" i="7"/>
  <c r="J56" i="7"/>
  <c r="I66" i="7"/>
  <c r="I93" i="7"/>
  <c r="I125" i="7"/>
  <c r="I128" i="7"/>
  <c r="I141" i="7"/>
  <c r="J150" i="7"/>
  <c r="I157" i="7"/>
  <c r="J166" i="7"/>
  <c r="I173" i="7"/>
  <c r="I176" i="7"/>
  <c r="J182" i="7"/>
  <c r="I192" i="7"/>
  <c r="I205" i="7"/>
  <c r="J214" i="7"/>
  <c r="I221" i="7"/>
  <c r="I224" i="7"/>
  <c r="J230" i="7"/>
  <c r="I237" i="7"/>
  <c r="I240" i="7"/>
  <c r="J246" i="7"/>
  <c r="I253" i="7"/>
  <c r="J262" i="7"/>
  <c r="I285" i="7"/>
  <c r="I288" i="7"/>
  <c r="J294" i="7"/>
  <c r="I301" i="7"/>
  <c r="I317" i="7"/>
  <c r="I320" i="7"/>
  <c r="I324" i="7"/>
  <c r="J332" i="7"/>
  <c r="I337" i="7"/>
  <c r="J341" i="7"/>
  <c r="J356" i="7"/>
  <c r="I379" i="7"/>
  <c r="I385" i="7"/>
  <c r="I391" i="7"/>
  <c r="I402" i="7"/>
  <c r="J413" i="7"/>
  <c r="I419" i="7"/>
  <c r="J427" i="7"/>
  <c r="I453" i="7"/>
  <c r="J464" i="7"/>
  <c r="I470" i="7"/>
  <c r="I559" i="7"/>
  <c r="I564" i="7"/>
  <c r="J581" i="7"/>
  <c r="I595" i="7"/>
  <c r="I606" i="7"/>
  <c r="J620" i="7"/>
  <c r="J636" i="7"/>
  <c r="J704" i="7"/>
  <c r="J785" i="7"/>
  <c r="I29" i="7"/>
  <c r="I37" i="7"/>
  <c r="I53" i="7"/>
  <c r="I57" i="7"/>
  <c r="I61" i="7"/>
  <c r="I69" i="7"/>
  <c r="I73" i="7"/>
  <c r="I77" i="7"/>
  <c r="I81" i="7"/>
  <c r="I85" i="7"/>
  <c r="I89" i="7"/>
  <c r="I422" i="7"/>
  <c r="I426" i="7"/>
  <c r="I428" i="7"/>
  <c r="I432" i="7"/>
  <c r="I434" i="7"/>
  <c r="I726" i="7"/>
  <c r="I728" i="7"/>
  <c r="I732" i="7"/>
  <c r="I734" i="7"/>
  <c r="I738" i="7"/>
  <c r="I740" i="7"/>
  <c r="I742" i="7"/>
  <c r="I744" i="7"/>
  <c r="I746" i="7"/>
  <c r="I750" i="7"/>
  <c r="I970" i="7"/>
  <c r="I974" i="7"/>
  <c r="I1018" i="7"/>
  <c r="I1022" i="7"/>
  <c r="I31" i="7"/>
  <c r="I35" i="7"/>
  <c r="I55" i="7"/>
  <c r="I79" i="7"/>
  <c r="J91" i="7"/>
  <c r="J986" i="7"/>
  <c r="I986" i="7"/>
  <c r="J990" i="7"/>
  <c r="I990" i="7"/>
  <c r="J1002" i="7"/>
  <c r="I1002" i="7"/>
  <c r="J1006" i="7"/>
  <c r="I1006" i="7"/>
  <c r="J1049" i="7"/>
  <c r="I751" i="7"/>
  <c r="J751" i="7"/>
  <c r="I753" i="7"/>
  <c r="I755" i="7"/>
  <c r="I757" i="7"/>
  <c r="I773" i="7"/>
  <c r="I775" i="7"/>
  <c r="I777" i="7"/>
  <c r="I779" i="7"/>
  <c r="I781" i="7"/>
  <c r="I785" i="7"/>
  <c r="I787" i="7"/>
  <c r="I789" i="7"/>
  <c r="I791" i="7"/>
  <c r="I793" i="7"/>
  <c r="I752" i="7"/>
  <c r="I754" i="7"/>
  <c r="I756" i="7"/>
  <c r="I758" i="7"/>
  <c r="I774" i="7"/>
  <c r="I776" i="7"/>
  <c r="I778" i="7"/>
  <c r="I780" i="7"/>
  <c r="I782" i="7"/>
  <c r="I786" i="7"/>
  <c r="I788" i="7"/>
  <c r="I790" i="7"/>
  <c r="I792" i="7"/>
  <c r="I794" i="7"/>
  <c r="I797" i="7"/>
  <c r="I801" i="7"/>
  <c r="I803" i="7"/>
  <c r="I805" i="7"/>
  <c r="I809" i="7"/>
  <c r="I811" i="7"/>
  <c r="I813" i="7"/>
  <c r="I815" i="7"/>
  <c r="I817" i="7"/>
  <c r="I833" i="7"/>
  <c r="I835" i="7"/>
  <c r="I837" i="7"/>
  <c r="I839" i="7"/>
  <c r="I841" i="7"/>
  <c r="I871" i="7"/>
  <c r="I873" i="7"/>
  <c r="I875" i="7"/>
  <c r="I877" i="7"/>
  <c r="I881" i="7"/>
  <c r="I883" i="7"/>
  <c r="I885" i="7"/>
  <c r="I887" i="7"/>
  <c r="I889" i="7"/>
  <c r="I893" i="7"/>
  <c r="I895" i="7"/>
  <c r="I897" i="7"/>
  <c r="I899" i="7"/>
  <c r="I901" i="7"/>
  <c r="I919" i="7"/>
  <c r="I921" i="7"/>
  <c r="I923" i="7"/>
  <c r="I925" i="7"/>
  <c r="I929" i="7"/>
  <c r="I931" i="7"/>
  <c r="I933" i="7"/>
  <c r="I935" i="7"/>
  <c r="I937" i="7"/>
  <c r="I941" i="7"/>
  <c r="I943" i="7"/>
  <c r="I945" i="7"/>
  <c r="I947" i="7"/>
  <c r="J966" i="7"/>
  <c r="I966" i="7"/>
  <c r="J994" i="7"/>
  <c r="I994" i="7"/>
  <c r="J998" i="7"/>
  <c r="I998" i="7"/>
  <c r="I798" i="7"/>
  <c r="I800" i="7"/>
  <c r="I802" i="7"/>
  <c r="I804" i="7"/>
  <c r="I806" i="7"/>
  <c r="I810" i="7"/>
  <c r="I812" i="7"/>
  <c r="I814" i="7"/>
  <c r="I816" i="7"/>
  <c r="I818" i="7"/>
  <c r="I834" i="7"/>
  <c r="I836" i="7"/>
  <c r="I838" i="7"/>
  <c r="I840" i="7"/>
  <c r="I842" i="7"/>
  <c r="I870" i="7"/>
  <c r="I872" i="7"/>
  <c r="I874" i="7"/>
  <c r="I876" i="7"/>
  <c r="I878" i="7"/>
  <c r="I882" i="7"/>
  <c r="I884" i="7"/>
  <c r="I886" i="7"/>
  <c r="I888" i="7"/>
  <c r="I890" i="7"/>
  <c r="I894" i="7"/>
  <c r="I896" i="7"/>
  <c r="I898" i="7"/>
  <c r="I900" i="7"/>
  <c r="I902" i="7"/>
  <c r="I918" i="7"/>
  <c r="I920" i="7"/>
  <c r="I922" i="7"/>
  <c r="I924" i="7"/>
  <c r="I926" i="7"/>
  <c r="I932" i="7"/>
  <c r="I934" i="7"/>
  <c r="I936" i="7"/>
  <c r="I938" i="7"/>
  <c r="I942" i="7"/>
  <c r="I944" i="7"/>
  <c r="I946" i="7"/>
  <c r="I948" i="7"/>
  <c r="I950" i="7"/>
  <c r="I978" i="7"/>
  <c r="I982" i="7"/>
  <c r="I1014" i="7"/>
  <c r="J969" i="7"/>
  <c r="I969" i="7"/>
  <c r="J972" i="7"/>
  <c r="I972" i="7"/>
  <c r="J977" i="7"/>
  <c r="I977" i="7"/>
  <c r="J980" i="7"/>
  <c r="I980" i="7"/>
  <c r="J985" i="7"/>
  <c r="I985" i="7"/>
  <c r="J993" i="7"/>
  <c r="I993" i="7"/>
  <c r="J996" i="7"/>
  <c r="I996" i="7"/>
  <c r="J1001" i="7"/>
  <c r="I1001" i="7"/>
  <c r="J1004" i="7"/>
  <c r="I1004" i="7"/>
  <c r="J1009" i="7"/>
  <c r="I1009" i="7"/>
  <c r="J1017" i="7"/>
  <c r="I1017" i="7"/>
  <c r="J1020" i="7"/>
  <c r="I1020" i="7"/>
  <c r="J949" i="7"/>
  <c r="I949" i="7"/>
  <c r="J965" i="7"/>
  <c r="I965" i="7"/>
  <c r="I968" i="7"/>
  <c r="J973" i="7"/>
  <c r="I973" i="7"/>
  <c r="J981" i="7"/>
  <c r="I981" i="7"/>
  <c r="I984" i="7"/>
  <c r="J989" i="7"/>
  <c r="I989" i="7"/>
  <c r="I992" i="7"/>
  <c r="J997" i="7"/>
  <c r="I997" i="7"/>
  <c r="J1005" i="7"/>
  <c r="I1005" i="7"/>
  <c r="I1008" i="7"/>
  <c r="J1013" i="7"/>
  <c r="I1013" i="7"/>
  <c r="I1016" i="7"/>
  <c r="J1021" i="7"/>
  <c r="I1021" i="7"/>
  <c r="J1051" i="7"/>
  <c r="J1053" i="7"/>
  <c r="J1055" i="7"/>
  <c r="J1057" i="7"/>
  <c r="J1073" i="7"/>
  <c r="J1075" i="7"/>
  <c r="J1077" i="7"/>
  <c r="J1079" i="7"/>
  <c r="J1081" i="7"/>
  <c r="J1097" i="7"/>
  <c r="J1099" i="7"/>
  <c r="J1101" i="7"/>
  <c r="J1103" i="7"/>
  <c r="J1105" i="7"/>
  <c r="J1109" i="7"/>
  <c r="J1111" i="7"/>
  <c r="J1113" i="7"/>
  <c r="J1115" i="7"/>
  <c r="J1117" i="7"/>
  <c r="J1121" i="7"/>
  <c r="J1125" i="7"/>
  <c r="J1127" i="7"/>
  <c r="J1129" i="7"/>
  <c r="J1133" i="7"/>
  <c r="J1135" i="7"/>
  <c r="J1137" i="7"/>
  <c r="J1139" i="7"/>
  <c r="J1141" i="7"/>
  <c r="J967" i="7"/>
  <c r="I967" i="7"/>
  <c r="J971" i="7"/>
  <c r="I971" i="7"/>
  <c r="J979" i="7"/>
  <c r="I979" i="7"/>
  <c r="J983" i="7"/>
  <c r="I983" i="7"/>
  <c r="J991" i="7"/>
  <c r="I991" i="7"/>
  <c r="J995" i="7"/>
  <c r="I995" i="7"/>
  <c r="J1003" i="7"/>
  <c r="I1003" i="7"/>
  <c r="J1007" i="7"/>
  <c r="I1007" i="7"/>
  <c r="J1015" i="7"/>
  <c r="I1015" i="7"/>
  <c r="J1019" i="7"/>
  <c r="I1019" i="7"/>
  <c r="I1049" i="7"/>
  <c r="I1050" i="7"/>
  <c r="I1051" i="7"/>
  <c r="I1052" i="7"/>
  <c r="I1053" i="7"/>
  <c r="I1054" i="7"/>
  <c r="I1055" i="7"/>
  <c r="I1056" i="7"/>
  <c r="I1057" i="7"/>
  <c r="I1058" i="7"/>
  <c r="I1073" i="7"/>
  <c r="I1074" i="7"/>
  <c r="I1075" i="7"/>
  <c r="I1076" i="7"/>
  <c r="I1077" i="7"/>
  <c r="I1078" i="7"/>
  <c r="I1079" i="7"/>
  <c r="I1080" i="7"/>
  <c r="I1081" i="7"/>
  <c r="I1082" i="7"/>
  <c r="I1097" i="7"/>
  <c r="I1098" i="7"/>
  <c r="I1099" i="7"/>
  <c r="I1100" i="7"/>
  <c r="I1101" i="7"/>
  <c r="I1102" i="7"/>
  <c r="I1103" i="7"/>
  <c r="I1104" i="7"/>
  <c r="I1105" i="7"/>
  <c r="I1106" i="7"/>
  <c r="I1109" i="7"/>
  <c r="I1110" i="7"/>
  <c r="I1111" i="7"/>
  <c r="I1112" i="7"/>
  <c r="I1113" i="7"/>
  <c r="I1114" i="7"/>
  <c r="I1115" i="7"/>
  <c r="I1116" i="7"/>
  <c r="I1117" i="7"/>
  <c r="I1118" i="7"/>
  <c r="I1121" i="7"/>
  <c r="I1122" i="7"/>
  <c r="I1124" i="7"/>
  <c r="I1125" i="7"/>
  <c r="I1126" i="7"/>
  <c r="I1127" i="7"/>
  <c r="I1128" i="7"/>
  <c r="I1129" i="7"/>
  <c r="I1130" i="7"/>
  <c r="I1133" i="7"/>
  <c r="I1134" i="7"/>
  <c r="I1135" i="7"/>
  <c r="I1136" i="7"/>
  <c r="I1137" i="7"/>
  <c r="I1138" i="7"/>
  <c r="I1139" i="7"/>
  <c r="I1140" i="7"/>
  <c r="J97" i="13"/>
  <c r="I97" i="13"/>
  <c r="J29" i="13"/>
  <c r="I29" i="13"/>
  <c r="I31" i="13"/>
  <c r="J31" i="13"/>
  <c r="J35" i="13"/>
  <c r="I35" i="13"/>
  <c r="J37" i="13"/>
  <c r="I37" i="13"/>
  <c r="I54" i="13"/>
  <c r="J54" i="13"/>
  <c r="J55" i="13"/>
  <c r="I57" i="13"/>
  <c r="J58" i="13"/>
  <c r="I58" i="13"/>
  <c r="I60" i="13"/>
  <c r="J60" i="13"/>
  <c r="J62" i="13"/>
  <c r="I62" i="13"/>
  <c r="I66" i="13"/>
  <c r="J66" i="13"/>
  <c r="J69" i="13"/>
  <c r="I74" i="13"/>
  <c r="J74" i="13"/>
  <c r="J78" i="13"/>
  <c r="I78" i="13"/>
  <c r="I82" i="13"/>
  <c r="J82" i="13"/>
  <c r="J85" i="13"/>
  <c r="I85" i="13"/>
  <c r="I90" i="13"/>
  <c r="J90" i="13"/>
  <c r="I95" i="13"/>
  <c r="J95" i="13"/>
  <c r="I114" i="13"/>
  <c r="J114" i="13"/>
  <c r="J117" i="13"/>
  <c r="J121" i="13"/>
  <c r="I121" i="13"/>
  <c r="I128" i="13"/>
  <c r="J128" i="13"/>
  <c r="J137" i="13"/>
  <c r="J141" i="13"/>
  <c r="I141" i="13"/>
  <c r="I153" i="13"/>
  <c r="J153" i="13"/>
  <c r="I157" i="13"/>
  <c r="J157" i="13"/>
  <c r="I161" i="13"/>
  <c r="I163" i="13"/>
  <c r="J164" i="13"/>
  <c r="I164" i="13"/>
  <c r="J166" i="13"/>
  <c r="I166" i="13"/>
  <c r="I173" i="13"/>
  <c r="J173" i="13"/>
  <c r="J179" i="13"/>
  <c r="I181" i="13"/>
  <c r="J181" i="13"/>
  <c r="J188" i="13"/>
  <c r="I197" i="13"/>
  <c r="J199" i="13"/>
  <c r="I199" i="13"/>
  <c r="I203" i="13"/>
  <c r="I205" i="13"/>
  <c r="J205" i="13"/>
  <c r="J209" i="13"/>
  <c r="I209" i="13"/>
  <c r="I211" i="13"/>
  <c r="J211" i="13"/>
  <c r="I213" i="13"/>
  <c r="J213" i="13"/>
  <c r="I215" i="13"/>
  <c r="J217" i="13"/>
  <c r="I217" i="13"/>
  <c r="I221" i="13"/>
  <c r="I223" i="13"/>
  <c r="I225" i="13"/>
  <c r="J225" i="13"/>
  <c r="J226" i="13"/>
  <c r="I226" i="13"/>
  <c r="I228" i="13"/>
  <c r="J228" i="13"/>
  <c r="J230" i="13"/>
  <c r="I230" i="13"/>
  <c r="J234" i="13"/>
  <c r="I234" i="13"/>
  <c r="J236" i="13"/>
  <c r="I236" i="13"/>
  <c r="J238" i="13"/>
  <c r="J240" i="13"/>
  <c r="I240" i="13"/>
  <c r="I242" i="13"/>
  <c r="I252" i="13"/>
  <c r="J254" i="13"/>
  <c r="I254" i="13"/>
  <c r="J258" i="13"/>
  <c r="I259" i="13"/>
  <c r="J259" i="13"/>
  <c r="J260" i="13"/>
  <c r="I260" i="13"/>
  <c r="I263" i="13"/>
  <c r="J263" i="13"/>
  <c r="J265" i="13"/>
  <c r="I282" i="13"/>
  <c r="J282" i="13"/>
  <c r="I283" i="13"/>
  <c r="J283" i="13"/>
  <c r="J285" i="13"/>
  <c r="J289" i="13"/>
  <c r="I293" i="13"/>
  <c r="J295" i="13"/>
  <c r="I295" i="13"/>
  <c r="J297" i="13"/>
  <c r="I299" i="13"/>
  <c r="J299" i="13"/>
  <c r="I301" i="13"/>
  <c r="J301" i="13"/>
  <c r="J317" i="13"/>
  <c r="I317" i="13"/>
  <c r="J322" i="13"/>
  <c r="J324" i="13"/>
  <c r="I324" i="13"/>
  <c r="I326" i="13"/>
  <c r="J326" i="13"/>
  <c r="I330" i="13"/>
  <c r="J332" i="13"/>
  <c r="I332" i="13"/>
  <c r="I334" i="13"/>
  <c r="I336" i="13"/>
  <c r="J336" i="13"/>
  <c r="I338" i="13"/>
  <c r="I341" i="13"/>
  <c r="J341" i="13"/>
  <c r="J345" i="13"/>
  <c r="I345" i="13"/>
  <c r="J347" i="13"/>
  <c r="I347" i="13"/>
  <c r="I349" i="13"/>
  <c r="J353" i="13"/>
  <c r="I353" i="13"/>
  <c r="I355" i="13"/>
  <c r="J355" i="13"/>
  <c r="J356" i="13"/>
  <c r="I356" i="13"/>
  <c r="I357" i="13"/>
  <c r="J357" i="13"/>
  <c r="I359" i="13"/>
  <c r="J359" i="13"/>
  <c r="J361" i="13"/>
  <c r="I365" i="13"/>
  <c r="J365" i="13"/>
  <c r="I369" i="13"/>
  <c r="J369" i="13"/>
  <c r="I373" i="13"/>
  <c r="J373" i="13"/>
  <c r="J377" i="13"/>
  <c r="J379" i="13"/>
  <c r="I379" i="13"/>
  <c r="I381" i="13"/>
  <c r="J381" i="13"/>
  <c r="I385" i="13"/>
  <c r="J385" i="13"/>
  <c r="I386" i="13"/>
  <c r="J390" i="13"/>
  <c r="I390" i="13"/>
  <c r="J398" i="13"/>
  <c r="I398" i="13"/>
  <c r="I402" i="13"/>
  <c r="I407" i="13"/>
  <c r="J407" i="13"/>
  <c r="I409" i="13"/>
  <c r="J409" i="13"/>
  <c r="I413" i="13"/>
  <c r="J413" i="13"/>
  <c r="J415" i="13"/>
  <c r="I415" i="13"/>
  <c r="J417" i="13"/>
  <c r="I417" i="13"/>
  <c r="I419" i="13"/>
  <c r="J419" i="13"/>
  <c r="J421" i="13"/>
  <c r="I421" i="13"/>
  <c r="I425" i="13"/>
  <c r="J425" i="13"/>
  <c r="I428" i="13"/>
  <c r="J428" i="13"/>
  <c r="J430" i="13"/>
  <c r="J432" i="13"/>
  <c r="I432" i="13"/>
  <c r="J434" i="13"/>
  <c r="J438" i="13"/>
  <c r="I438" i="13"/>
  <c r="J440" i="13"/>
  <c r="I440" i="13"/>
  <c r="I442" i="13"/>
  <c r="J443" i="13"/>
  <c r="I443" i="13"/>
  <c r="I445" i="13"/>
  <c r="J445" i="13"/>
  <c r="I449" i="13"/>
  <c r="J449" i="13"/>
  <c r="I451" i="13"/>
  <c r="J451" i="13"/>
  <c r="I453" i="13"/>
  <c r="I455" i="13"/>
  <c r="J455" i="13"/>
  <c r="J457" i="13"/>
  <c r="I457" i="13"/>
  <c r="J462" i="13"/>
  <c r="I462" i="13"/>
  <c r="I464" i="13"/>
  <c r="J464" i="13"/>
  <c r="J465" i="13"/>
  <c r="I467" i="13"/>
  <c r="J467" i="13"/>
  <c r="J469" i="13"/>
  <c r="I469" i="13"/>
  <c r="I557" i="13"/>
  <c r="J557" i="13"/>
  <c r="I559" i="13"/>
  <c r="J559" i="13"/>
  <c r="J561" i="13"/>
  <c r="I561" i="13"/>
  <c r="J562" i="13"/>
  <c r="I562" i="13"/>
  <c r="J564" i="13"/>
  <c r="I564" i="13"/>
  <c r="J566" i="13"/>
  <c r="I566" i="13"/>
  <c r="I581" i="13"/>
  <c r="J583" i="13"/>
  <c r="I583" i="13"/>
  <c r="J585" i="13"/>
  <c r="I585" i="13"/>
  <c r="J589" i="13"/>
  <c r="I589" i="13"/>
  <c r="J593" i="13"/>
  <c r="I595" i="13"/>
  <c r="J595" i="13"/>
  <c r="I597" i="13"/>
  <c r="J597" i="13"/>
  <c r="J601" i="13"/>
  <c r="I601" i="13"/>
  <c r="J605" i="13"/>
  <c r="I605" i="13"/>
  <c r="I606" i="13"/>
  <c r="J606" i="13"/>
  <c r="I608" i="13"/>
  <c r="J608" i="13"/>
  <c r="J610" i="13"/>
  <c r="I610" i="13"/>
  <c r="I611" i="13"/>
  <c r="J611" i="13"/>
  <c r="I613" i="13"/>
  <c r="J618" i="13"/>
  <c r="I618" i="13"/>
  <c r="J619" i="13"/>
  <c r="J621" i="13"/>
  <c r="I621" i="13"/>
  <c r="I623" i="13"/>
  <c r="J625" i="13"/>
  <c r="I625" i="13"/>
  <c r="J629" i="13"/>
  <c r="I629" i="13"/>
  <c r="J631" i="13"/>
  <c r="I631" i="13"/>
  <c r="I633" i="13"/>
  <c r="J633" i="13"/>
  <c r="J635" i="13"/>
  <c r="I637" i="13"/>
  <c r="J637" i="13"/>
  <c r="J653" i="13"/>
  <c r="I653" i="13"/>
  <c r="I654" i="13"/>
  <c r="J654" i="13"/>
  <c r="J656" i="13"/>
  <c r="I656" i="13"/>
  <c r="I658" i="13"/>
  <c r="J658" i="13"/>
  <c r="I660" i="13"/>
  <c r="I662" i="13"/>
  <c r="J662" i="13"/>
  <c r="J678" i="13"/>
  <c r="I678" i="13"/>
  <c r="J680" i="13"/>
  <c r="I680" i="13"/>
  <c r="J682" i="13"/>
  <c r="I682" i="13"/>
  <c r="J684" i="13"/>
  <c r="I684" i="13"/>
  <c r="I685" i="13"/>
  <c r="J685" i="13"/>
  <c r="I690" i="13"/>
  <c r="J690" i="13"/>
  <c r="J691" i="13"/>
  <c r="I691" i="13"/>
  <c r="J693" i="13"/>
  <c r="I693" i="13"/>
  <c r="J695" i="13"/>
  <c r="I695" i="13"/>
  <c r="I697" i="13"/>
  <c r="J697" i="13"/>
  <c r="J701" i="13"/>
  <c r="I701" i="13"/>
  <c r="J703" i="13"/>
  <c r="I703" i="13"/>
  <c r="J705" i="13"/>
  <c r="I705" i="13"/>
  <c r="J707" i="13"/>
  <c r="I707" i="13"/>
  <c r="I709" i="13"/>
  <c r="J709" i="13"/>
  <c r="J725" i="13"/>
  <c r="I725" i="13"/>
  <c r="J727" i="13"/>
  <c r="I727" i="13"/>
  <c r="J729" i="13"/>
  <c r="I729" i="13"/>
  <c r="I731" i="13"/>
  <c r="J731" i="13"/>
  <c r="J733" i="13"/>
  <c r="I733" i="13"/>
  <c r="J737" i="13"/>
  <c r="I737" i="13"/>
  <c r="I739" i="13"/>
  <c r="J739" i="13"/>
  <c r="J741" i="13"/>
  <c r="I741" i="13"/>
  <c r="J746" i="13"/>
  <c r="I746" i="13"/>
  <c r="I750" i="13"/>
  <c r="J750" i="13"/>
  <c r="I752" i="13"/>
  <c r="J752" i="13"/>
  <c r="I754" i="13"/>
  <c r="J754" i="13"/>
  <c r="I756" i="13"/>
  <c r="J756" i="13"/>
  <c r="I758" i="13"/>
  <c r="J758" i="13"/>
  <c r="A774" i="13"/>
  <c r="J774" i="13"/>
  <c r="I774" i="13"/>
  <c r="J776" i="13"/>
  <c r="I776" i="13"/>
  <c r="I778" i="13"/>
  <c r="J778" i="13"/>
  <c r="J780" i="13"/>
  <c r="I780" i="13"/>
  <c r="I782" i="13"/>
  <c r="J782" i="13"/>
  <c r="I785" i="13"/>
  <c r="J785" i="13"/>
  <c r="I787" i="13"/>
  <c r="I789" i="13"/>
  <c r="J789" i="13"/>
  <c r="I791" i="13"/>
  <c r="J791" i="13"/>
  <c r="I793" i="13"/>
  <c r="J793" i="13"/>
  <c r="J797" i="13"/>
  <c r="I797" i="13"/>
  <c r="J802" i="13"/>
  <c r="I802" i="13"/>
  <c r="J803" i="13"/>
  <c r="I803" i="13"/>
  <c r="J805" i="13"/>
  <c r="I805" i="13"/>
  <c r="J806" i="13"/>
  <c r="I806" i="13"/>
  <c r="I810" i="13"/>
  <c r="J810" i="13"/>
  <c r="J812" i="13"/>
  <c r="I812" i="13"/>
  <c r="I815" i="13"/>
  <c r="J815" i="13"/>
  <c r="J816" i="13"/>
  <c r="I816" i="13"/>
  <c r="J818" i="13"/>
  <c r="I818" i="13"/>
  <c r="I833" i="13"/>
  <c r="J833" i="13"/>
  <c r="J835" i="13"/>
  <c r="I835" i="13"/>
  <c r="I838" i="13"/>
  <c r="J838" i="13"/>
  <c r="I840" i="13"/>
  <c r="J840" i="13"/>
  <c r="J870" i="13"/>
  <c r="I870" i="13"/>
  <c r="I872" i="13"/>
  <c r="J872" i="13"/>
  <c r="I874" i="13"/>
  <c r="J874" i="13"/>
  <c r="J876" i="13"/>
  <c r="I876" i="13"/>
  <c r="I878" i="13"/>
  <c r="J878" i="13"/>
  <c r="J881" i="13"/>
  <c r="J883" i="13"/>
  <c r="I883" i="13"/>
  <c r="J886" i="13"/>
  <c r="I886" i="13"/>
  <c r="I888" i="13"/>
  <c r="J888" i="13"/>
  <c r="I890" i="13"/>
  <c r="J890" i="13"/>
  <c r="I893" i="13"/>
  <c r="I895" i="13"/>
  <c r="J895" i="13"/>
  <c r="I897" i="13"/>
  <c r="J897" i="13"/>
  <c r="I900" i="13"/>
  <c r="J900" i="13"/>
  <c r="J902" i="13"/>
  <c r="I902" i="13"/>
  <c r="I917" i="13"/>
  <c r="J919" i="13"/>
  <c r="I919" i="13"/>
  <c r="I921" i="13"/>
  <c r="J921" i="13"/>
  <c r="J923" i="13"/>
  <c r="I923" i="13"/>
  <c r="J925" i="13"/>
  <c r="I925" i="13"/>
  <c r="I929" i="13"/>
  <c r="J929" i="13"/>
  <c r="I932" i="13"/>
  <c r="J932" i="13"/>
  <c r="J934" i="13"/>
  <c r="I934" i="13"/>
  <c r="J936" i="13"/>
  <c r="I936" i="13"/>
  <c r="I938" i="13"/>
  <c r="J938" i="13"/>
  <c r="I942" i="13"/>
  <c r="J942" i="13"/>
  <c r="J944" i="13"/>
  <c r="I944" i="13"/>
  <c r="I946" i="13"/>
  <c r="J946" i="13"/>
  <c r="J948" i="13"/>
  <c r="I950" i="13"/>
  <c r="J950" i="13"/>
  <c r="J965" i="13"/>
  <c r="I965" i="13"/>
  <c r="I967" i="13"/>
  <c r="J967" i="13"/>
  <c r="I968" i="13"/>
  <c r="J968" i="13"/>
  <c r="I970" i="13"/>
  <c r="J970" i="13"/>
  <c r="I972" i="13"/>
  <c r="J972" i="13"/>
  <c r="I977" i="13"/>
  <c r="J977" i="13"/>
  <c r="J979" i="13"/>
  <c r="I979" i="13"/>
  <c r="I981" i="13"/>
  <c r="J981" i="13"/>
  <c r="I983" i="13"/>
  <c r="J983" i="13"/>
  <c r="J986" i="13"/>
  <c r="I986" i="13"/>
  <c r="J990" i="13"/>
  <c r="I990" i="13"/>
  <c r="J992" i="13"/>
  <c r="I992" i="13"/>
  <c r="I994" i="13"/>
  <c r="J994" i="13"/>
  <c r="I995" i="13"/>
  <c r="J995" i="13"/>
  <c r="J997" i="13"/>
  <c r="I997" i="13"/>
  <c r="J998" i="13"/>
  <c r="I998" i="13"/>
  <c r="I1002" i="13"/>
  <c r="J1002" i="13"/>
  <c r="I1004" i="13"/>
  <c r="J1004" i="13"/>
  <c r="I1006" i="13"/>
  <c r="J1006" i="13"/>
  <c r="I1008" i="13"/>
  <c r="J1008" i="13"/>
  <c r="I1010" i="13"/>
  <c r="J1014" i="13"/>
  <c r="I1014" i="13"/>
  <c r="J1016" i="13"/>
  <c r="I1016" i="13"/>
  <c r="I1018" i="13"/>
  <c r="J1018" i="13"/>
  <c r="I1020" i="13"/>
  <c r="J1020" i="13"/>
  <c r="I1022" i="13"/>
  <c r="J1022" i="13"/>
  <c r="I1050" i="13"/>
  <c r="J1050" i="13"/>
  <c r="J1051" i="13"/>
  <c r="I1051" i="13"/>
  <c r="I1053" i="13"/>
  <c r="J1053" i="13"/>
  <c r="J1055" i="13"/>
  <c r="I1055" i="13"/>
  <c r="J1057" i="13"/>
  <c r="I1057" i="13"/>
  <c r="J1073" i="13"/>
  <c r="I1073" i="13"/>
  <c r="I1075" i="13"/>
  <c r="J1075" i="13"/>
  <c r="J1077" i="13"/>
  <c r="I1077" i="13"/>
  <c r="J1079" i="13"/>
  <c r="J1081" i="13"/>
  <c r="I1081" i="13"/>
  <c r="J1098" i="13"/>
  <c r="I1098" i="13"/>
  <c r="I1100" i="13"/>
  <c r="J1100" i="13"/>
  <c r="J1102" i="13"/>
  <c r="I1102" i="13"/>
  <c r="J1104" i="13"/>
  <c r="I1104" i="13"/>
  <c r="I1106" i="13"/>
  <c r="J1106" i="13"/>
  <c r="J1110" i="13"/>
  <c r="I1110" i="13"/>
  <c r="I1112" i="13"/>
  <c r="J1112" i="13"/>
  <c r="J1114" i="13"/>
  <c r="I1114" i="13"/>
  <c r="J1116" i="13"/>
  <c r="I1116" i="13"/>
  <c r="J1121" i="13"/>
  <c r="I1121" i="13"/>
  <c r="J1126" i="13"/>
  <c r="I1126" i="13"/>
  <c r="I1128" i="13"/>
  <c r="J1128" i="13"/>
  <c r="I1130" i="13"/>
  <c r="J1130" i="13"/>
  <c r="I1134" i="13"/>
  <c r="J1134" i="13"/>
  <c r="I1136" i="13"/>
  <c r="J1136" i="13"/>
  <c r="I1137" i="13"/>
  <c r="J1137" i="13"/>
  <c r="I1139" i="13"/>
  <c r="J1139" i="13"/>
  <c r="I36" i="13"/>
  <c r="I55" i="13"/>
  <c r="I65" i="13"/>
  <c r="J83" i="13"/>
  <c r="I156" i="13"/>
  <c r="I165" i="13"/>
  <c r="I186" i="13"/>
  <c r="J197" i="13"/>
  <c r="J293" i="13"/>
  <c r="J386" i="13"/>
  <c r="I405" i="13"/>
  <c r="I434" i="13"/>
  <c r="I593" i="13"/>
  <c r="I619" i="13"/>
  <c r="J36" i="13"/>
  <c r="I56" i="13"/>
  <c r="J59" i="13"/>
  <c r="J65" i="13"/>
  <c r="I80" i="13"/>
  <c r="J84" i="13"/>
  <c r="I94" i="13"/>
  <c r="J98" i="13"/>
  <c r="I115" i="13"/>
  <c r="J122" i="13"/>
  <c r="J131" i="13"/>
  <c r="I137" i="13"/>
  <c r="J140" i="13"/>
  <c r="I144" i="13"/>
  <c r="J149" i="13"/>
  <c r="J156" i="13"/>
  <c r="J165" i="13"/>
  <c r="I169" i="13"/>
  <c r="I175" i="13"/>
  <c r="J186" i="13"/>
  <c r="J191" i="13"/>
  <c r="J221" i="13"/>
  <c r="I227" i="13"/>
  <c r="J242" i="13"/>
  <c r="I250" i="13"/>
  <c r="I265" i="13"/>
  <c r="I285" i="13"/>
  <c r="I322" i="13"/>
  <c r="J331" i="13"/>
  <c r="J338" i="13"/>
  <c r="J346" i="13"/>
  <c r="I371" i="13"/>
  <c r="J380" i="13"/>
  <c r="J405" i="13"/>
  <c r="J581" i="13"/>
  <c r="J607" i="13"/>
  <c r="J655" i="13"/>
  <c r="I743" i="13"/>
  <c r="I799" i="13"/>
  <c r="I881" i="13"/>
  <c r="I948" i="13"/>
  <c r="J1123" i="13"/>
  <c r="J32" i="13"/>
  <c r="J33" i="13"/>
  <c r="I33" i="13"/>
  <c r="I53" i="13"/>
  <c r="J61" i="13"/>
  <c r="I68" i="13"/>
  <c r="J68" i="13"/>
  <c r="J70" i="13"/>
  <c r="I70" i="13"/>
  <c r="I73" i="13"/>
  <c r="J77" i="13"/>
  <c r="I81" i="13"/>
  <c r="I89" i="13"/>
  <c r="J93" i="13"/>
  <c r="I93" i="13"/>
  <c r="I116" i="13"/>
  <c r="I118" i="13"/>
  <c r="J119" i="13"/>
  <c r="I119" i="13"/>
  <c r="J125" i="13"/>
  <c r="I125" i="13"/>
  <c r="I127" i="13"/>
  <c r="J129" i="13"/>
  <c r="J130" i="13"/>
  <c r="I130" i="13"/>
  <c r="I132" i="13"/>
  <c r="J132" i="13"/>
  <c r="I134" i="13"/>
  <c r="I138" i="13"/>
  <c r="J139" i="13"/>
  <c r="I139" i="13"/>
  <c r="J143" i="13"/>
  <c r="I143" i="13"/>
  <c r="I145" i="13"/>
  <c r="I146" i="13"/>
  <c r="J146" i="13"/>
  <c r="J150" i="13"/>
  <c r="I150" i="13"/>
  <c r="I152" i="13"/>
  <c r="J154" i="13"/>
  <c r="J155" i="13"/>
  <c r="I155" i="13"/>
  <c r="J162" i="13"/>
  <c r="J168" i="13"/>
  <c r="I168" i="13"/>
  <c r="I170" i="13"/>
  <c r="J174" i="13"/>
  <c r="I174" i="13"/>
  <c r="I176" i="13"/>
  <c r="J176" i="13"/>
  <c r="J178" i="13"/>
  <c r="I178" i="13"/>
  <c r="J180" i="13"/>
  <c r="I185" i="13"/>
  <c r="J185" i="13"/>
  <c r="I187" i="13"/>
  <c r="J187" i="13"/>
  <c r="J189" i="13"/>
  <c r="J190" i="13"/>
  <c r="I190" i="13"/>
  <c r="J192" i="13"/>
  <c r="I192" i="13"/>
  <c r="I194" i="13"/>
  <c r="J194" i="13"/>
  <c r="J198" i="13"/>
  <c r="J200" i="13"/>
  <c r="I200" i="13"/>
  <c r="J202" i="13"/>
  <c r="I202" i="13"/>
  <c r="I204" i="13"/>
  <c r="J206" i="13"/>
  <c r="I206" i="13"/>
  <c r="J210" i="13"/>
  <c r="J212" i="13"/>
  <c r="I214" i="13"/>
  <c r="J214" i="13"/>
  <c r="J216" i="13"/>
  <c r="I216" i="13"/>
  <c r="J218" i="13"/>
  <c r="J222" i="13"/>
  <c r="I222" i="13"/>
  <c r="I224" i="13"/>
  <c r="I229" i="13"/>
  <c r="J229" i="13"/>
  <c r="I233" i="13"/>
  <c r="J233" i="13"/>
  <c r="I235" i="13"/>
  <c r="I237" i="13"/>
  <c r="J237" i="13"/>
  <c r="I239" i="13"/>
  <c r="J239" i="13"/>
  <c r="J241" i="13"/>
  <c r="I245" i="13"/>
  <c r="J245" i="13"/>
  <c r="J246" i="13"/>
  <c r="I246" i="13"/>
  <c r="J248" i="13"/>
  <c r="I248" i="13"/>
  <c r="I249" i="13"/>
  <c r="J249" i="13"/>
  <c r="I251" i="13"/>
  <c r="J251" i="13"/>
  <c r="I253" i="13"/>
  <c r="J253" i="13"/>
  <c r="J257" i="13"/>
  <c r="I257" i="13"/>
  <c r="I262" i="13"/>
  <c r="J262" i="13"/>
  <c r="J264" i="13"/>
  <c r="J266" i="13"/>
  <c r="I266" i="13"/>
  <c r="I286" i="13"/>
  <c r="J286" i="13"/>
  <c r="I288" i="13"/>
  <c r="J288" i="13"/>
  <c r="J290" i="13"/>
  <c r="I290" i="13"/>
  <c r="I294" i="13"/>
  <c r="J294" i="13"/>
  <c r="I296" i="13"/>
  <c r="J296" i="13"/>
  <c r="J298" i="13"/>
  <c r="I298" i="13"/>
  <c r="I302" i="13"/>
  <c r="J302" i="13"/>
  <c r="J318" i="13"/>
  <c r="J320" i="13"/>
  <c r="I320" i="13"/>
  <c r="I321" i="13"/>
  <c r="J323" i="13"/>
  <c r="I323" i="13"/>
  <c r="J325" i="13"/>
  <c r="J329" i="13"/>
  <c r="I329" i="13"/>
  <c r="I333" i="13"/>
  <c r="J335" i="13"/>
  <c r="I335" i="13"/>
  <c r="J337" i="13"/>
  <c r="J342" i="13"/>
  <c r="J344" i="13"/>
  <c r="I344" i="13"/>
  <c r="I348" i="13"/>
  <c r="J348" i="13"/>
  <c r="J350" i="13"/>
  <c r="I350" i="13"/>
  <c r="J354" i="13"/>
  <c r="I354" i="13"/>
  <c r="J360" i="13"/>
  <c r="I360" i="13"/>
  <c r="J362" i="13"/>
  <c r="J366" i="13"/>
  <c r="I366" i="13"/>
  <c r="J368" i="13"/>
  <c r="I368" i="13"/>
  <c r="J370" i="13"/>
  <c r="I372" i="13"/>
  <c r="J372" i="13"/>
  <c r="J374" i="13"/>
  <c r="I374" i="13"/>
  <c r="J378" i="13"/>
  <c r="I378" i="13"/>
  <c r="J382" i="13"/>
  <c r="I382" i="13"/>
  <c r="I389" i="13"/>
  <c r="J389" i="13"/>
  <c r="I391" i="13"/>
  <c r="J391" i="13"/>
  <c r="J392" i="13"/>
  <c r="I392" i="13"/>
  <c r="J394" i="13"/>
  <c r="I394" i="13"/>
  <c r="J395" i="13"/>
  <c r="I395" i="13"/>
  <c r="I397" i="13"/>
  <c r="J397" i="13"/>
  <c r="I401" i="13"/>
  <c r="I403" i="13"/>
  <c r="J403" i="13"/>
  <c r="J404" i="13"/>
  <c r="I404" i="13"/>
  <c r="J406" i="13"/>
  <c r="I406" i="13"/>
  <c r="J408" i="13"/>
  <c r="I408" i="13"/>
  <c r="I410" i="13"/>
  <c r="J410" i="13"/>
  <c r="J414" i="13"/>
  <c r="I416" i="13"/>
  <c r="J416" i="13"/>
  <c r="J418" i="13"/>
  <c r="J420" i="13"/>
  <c r="I420" i="13"/>
  <c r="J422" i="13"/>
  <c r="J426" i="13"/>
  <c r="I426" i="13"/>
  <c r="J427" i="13"/>
  <c r="I427" i="13"/>
  <c r="J429" i="13"/>
  <c r="I429" i="13"/>
  <c r="I431" i="13"/>
  <c r="J431" i="13"/>
  <c r="I433" i="13"/>
  <c r="J433" i="13"/>
  <c r="I437" i="13"/>
  <c r="I439" i="13"/>
  <c r="J439" i="13"/>
  <c r="I441" i="13"/>
  <c r="I444" i="13"/>
  <c r="J444" i="13"/>
  <c r="J446" i="13"/>
  <c r="I446" i="13"/>
  <c r="J450" i="13"/>
  <c r="J452" i="13"/>
  <c r="I452" i="13"/>
  <c r="J454" i="13"/>
  <c r="I454" i="13"/>
  <c r="J456" i="13"/>
  <c r="I456" i="13"/>
  <c r="I458" i="13"/>
  <c r="I461" i="13"/>
  <c r="J463" i="13"/>
  <c r="I463" i="13"/>
  <c r="I466" i="13"/>
  <c r="J468" i="13"/>
  <c r="I468" i="13"/>
  <c r="I470" i="13"/>
  <c r="J558" i="13"/>
  <c r="I558" i="13"/>
  <c r="I560" i="13"/>
  <c r="J560" i="13"/>
  <c r="I565" i="13"/>
  <c r="J565" i="13"/>
  <c r="I582" i="13"/>
  <c r="J582" i="13"/>
  <c r="I584" i="13"/>
  <c r="J584" i="13"/>
  <c r="I586" i="13"/>
  <c r="J586" i="13"/>
  <c r="J588" i="13"/>
  <c r="I588" i="13"/>
  <c r="I590" i="13"/>
  <c r="J590" i="13"/>
  <c r="I594" i="13"/>
  <c r="J596" i="13"/>
  <c r="I596" i="13"/>
  <c r="I598" i="13"/>
  <c r="J598" i="13"/>
  <c r="J602" i="13"/>
  <c r="I602" i="13"/>
  <c r="J609" i="13"/>
  <c r="I609" i="13"/>
  <c r="I614" i="13"/>
  <c r="J614" i="13"/>
  <c r="J617" i="13"/>
  <c r="I617" i="13"/>
  <c r="I620" i="13"/>
  <c r="J620" i="13"/>
  <c r="I622" i="13"/>
  <c r="J622" i="13"/>
  <c r="I624" i="13"/>
  <c r="J624" i="13"/>
  <c r="J626" i="13"/>
  <c r="I626" i="13"/>
  <c r="I630" i="13"/>
  <c r="I632" i="13"/>
  <c r="J632" i="13"/>
  <c r="I634" i="13"/>
  <c r="J634" i="13"/>
  <c r="J636" i="13"/>
  <c r="I638" i="13"/>
  <c r="J638" i="13"/>
  <c r="I657" i="13"/>
  <c r="J657" i="13"/>
  <c r="I661" i="13"/>
  <c r="J661" i="13"/>
  <c r="I677" i="13"/>
  <c r="J677" i="13"/>
  <c r="I679" i="13"/>
  <c r="J679" i="13"/>
  <c r="I681" i="13"/>
  <c r="J681" i="13"/>
  <c r="I683" i="13"/>
  <c r="J686" i="13"/>
  <c r="I686" i="13"/>
  <c r="J689" i="13"/>
  <c r="I689" i="13"/>
  <c r="J692" i="13"/>
  <c r="I692" i="13"/>
  <c r="J694" i="13"/>
  <c r="I696" i="13"/>
  <c r="J696" i="13"/>
  <c r="J698" i="13"/>
  <c r="I698" i="13"/>
  <c r="J702" i="13"/>
  <c r="I702" i="13"/>
  <c r="J704" i="13"/>
  <c r="I704" i="13"/>
  <c r="I706" i="13"/>
  <c r="I708" i="13"/>
  <c r="J708" i="13"/>
  <c r="J710" i="13"/>
  <c r="I710" i="13"/>
  <c r="I726" i="13"/>
  <c r="J726" i="13"/>
  <c r="I728" i="13"/>
  <c r="J728" i="13"/>
  <c r="I730" i="13"/>
  <c r="J730" i="13"/>
  <c r="J732" i="13"/>
  <c r="I732" i="13"/>
  <c r="I734" i="13"/>
  <c r="J734" i="13"/>
  <c r="I738" i="13"/>
  <c r="J738" i="13"/>
  <c r="J740" i="13"/>
  <c r="I740" i="13"/>
  <c r="I742" i="13"/>
  <c r="J742" i="13"/>
  <c r="I744" i="13"/>
  <c r="J744" i="13"/>
  <c r="J745" i="13"/>
  <c r="I745" i="13"/>
  <c r="I749" i="13"/>
  <c r="J749" i="13"/>
  <c r="J751" i="13"/>
  <c r="I751" i="13"/>
  <c r="J753" i="13"/>
  <c r="I753" i="13"/>
  <c r="J755" i="13"/>
  <c r="I755" i="13"/>
  <c r="J757" i="13"/>
  <c r="I757" i="13"/>
  <c r="I773" i="13"/>
  <c r="J773" i="13"/>
  <c r="I775" i="13"/>
  <c r="J775" i="13"/>
  <c r="I777" i="13"/>
  <c r="J777" i="13"/>
  <c r="I779" i="13"/>
  <c r="J779" i="13"/>
  <c r="J781" i="13"/>
  <c r="I781" i="13"/>
  <c r="J786" i="13"/>
  <c r="I786" i="13"/>
  <c r="J788" i="13"/>
  <c r="I788" i="13"/>
  <c r="J790" i="13"/>
  <c r="I790" i="13"/>
  <c r="J792" i="13"/>
  <c r="I792" i="13"/>
  <c r="J794" i="13"/>
  <c r="I794" i="13"/>
  <c r="I798" i="13"/>
  <c r="J798" i="13"/>
  <c r="J800" i="13"/>
  <c r="I800" i="13"/>
  <c r="I801" i="13"/>
  <c r="J801" i="13"/>
  <c r="J804" i="13"/>
  <c r="I804" i="13"/>
  <c r="J809" i="13"/>
  <c r="I809" i="13"/>
  <c r="I811" i="13"/>
  <c r="J811" i="13"/>
  <c r="I813" i="13"/>
  <c r="J813" i="13"/>
  <c r="J814" i="13"/>
  <c r="I814" i="13"/>
  <c r="I817" i="13"/>
  <c r="J817" i="13"/>
  <c r="I834" i="13"/>
  <c r="I836" i="13"/>
  <c r="J836" i="13"/>
  <c r="J837" i="13"/>
  <c r="I837" i="13"/>
  <c r="J839" i="13"/>
  <c r="I839" i="13"/>
  <c r="I841" i="13"/>
  <c r="J841" i="13"/>
  <c r="I842" i="13"/>
  <c r="J842" i="13"/>
  <c r="I869" i="13"/>
  <c r="I871" i="13"/>
  <c r="J871" i="13"/>
  <c r="J873" i="13"/>
  <c r="I873" i="13"/>
  <c r="I875" i="13"/>
  <c r="J875" i="13"/>
  <c r="J877" i="13"/>
  <c r="I877" i="13"/>
  <c r="I882" i="13"/>
  <c r="J882" i="13"/>
  <c r="J884" i="13"/>
  <c r="I884" i="13"/>
  <c r="I885" i="13"/>
  <c r="J885" i="13"/>
  <c r="J887" i="13"/>
  <c r="I887" i="13"/>
  <c r="J889" i="13"/>
  <c r="I889" i="13"/>
  <c r="I894" i="13"/>
  <c r="J894" i="13"/>
  <c r="J896" i="13"/>
  <c r="I896" i="13"/>
  <c r="J898" i="13"/>
  <c r="I898" i="13"/>
  <c r="I899" i="13"/>
  <c r="J899" i="13"/>
  <c r="J901" i="13"/>
  <c r="I901" i="13"/>
  <c r="I918" i="13"/>
  <c r="J918" i="13"/>
  <c r="I920" i="13"/>
  <c r="J920" i="13"/>
  <c r="I922" i="13"/>
  <c r="J922" i="13"/>
  <c r="I924" i="13"/>
  <c r="J924" i="13"/>
  <c r="I926" i="13"/>
  <c r="J926" i="13"/>
  <c r="J930" i="13"/>
  <c r="I930" i="13"/>
  <c r="I931" i="13"/>
  <c r="J931" i="13"/>
  <c r="J933" i="13"/>
  <c r="I933" i="13"/>
  <c r="I935" i="13"/>
  <c r="J935" i="13"/>
  <c r="J937" i="13"/>
  <c r="I937" i="13"/>
  <c r="J941" i="13"/>
  <c r="I941" i="13"/>
  <c r="I943" i="13"/>
  <c r="J943" i="13"/>
  <c r="J945" i="13"/>
  <c r="I945" i="13"/>
  <c r="J947" i="13"/>
  <c r="I947" i="13"/>
  <c r="J949" i="13"/>
  <c r="I949" i="13"/>
  <c r="J966" i="13"/>
  <c r="I966" i="13"/>
  <c r="J969" i="13"/>
  <c r="I969" i="13"/>
  <c r="J971" i="13"/>
  <c r="I971" i="13"/>
  <c r="J973" i="13"/>
  <c r="I973" i="13"/>
  <c r="I974" i="13"/>
  <c r="J974" i="13"/>
  <c r="J978" i="13"/>
  <c r="I978" i="13"/>
  <c r="I980" i="13"/>
  <c r="J980" i="13"/>
  <c r="I982" i="13"/>
  <c r="J982" i="13"/>
  <c r="I984" i="13"/>
  <c r="J984" i="13"/>
  <c r="I985" i="13"/>
  <c r="J985" i="13"/>
  <c r="J989" i="13"/>
  <c r="I989" i="13"/>
  <c r="I991" i="13"/>
  <c r="J991" i="13"/>
  <c r="J993" i="13"/>
  <c r="I993" i="13"/>
  <c r="J996" i="13"/>
  <c r="I996" i="13"/>
  <c r="A1001" i="13"/>
  <c r="I1001" i="13"/>
  <c r="J1001" i="13"/>
  <c r="I1003" i="13"/>
  <c r="J1003" i="13"/>
  <c r="J1005" i="13"/>
  <c r="I1005" i="13"/>
  <c r="I1007" i="13"/>
  <c r="J1007" i="13"/>
  <c r="J1009" i="13"/>
  <c r="I1009" i="13"/>
  <c r="J1013" i="13"/>
  <c r="I1013" i="13"/>
  <c r="I1015" i="13"/>
  <c r="J1015" i="13"/>
  <c r="J1017" i="13"/>
  <c r="I1017" i="13"/>
  <c r="J1019" i="13"/>
  <c r="I1019" i="13"/>
  <c r="J1021" i="13"/>
  <c r="I1021" i="13"/>
  <c r="J1049" i="13"/>
  <c r="I1049" i="13"/>
  <c r="J1052" i="13"/>
  <c r="I1052" i="13"/>
  <c r="I1054" i="13"/>
  <c r="J1054" i="13"/>
  <c r="J1056" i="13"/>
  <c r="I1056" i="13"/>
  <c r="I1058" i="13"/>
  <c r="J1058" i="13"/>
  <c r="I1074" i="13"/>
  <c r="J1074" i="13"/>
  <c r="I1076" i="13"/>
  <c r="J1076" i="13"/>
  <c r="J1078" i="13"/>
  <c r="I1078" i="13"/>
  <c r="I1080" i="13"/>
  <c r="J1080" i="13"/>
  <c r="J1082" i="13"/>
  <c r="I1082" i="13"/>
  <c r="I1097" i="13"/>
  <c r="J1097" i="13"/>
  <c r="J1099" i="13"/>
  <c r="I1099" i="13"/>
  <c r="I1101" i="13"/>
  <c r="J1101" i="13"/>
  <c r="I1103" i="13"/>
  <c r="J1103" i="13"/>
  <c r="I1105" i="13"/>
  <c r="J1105" i="13"/>
  <c r="I1109" i="13"/>
  <c r="J1109" i="13"/>
  <c r="I1111" i="13"/>
  <c r="J1111" i="13"/>
  <c r="J1113" i="13"/>
  <c r="I1113" i="13"/>
  <c r="I1115" i="13"/>
  <c r="J1115" i="13"/>
  <c r="J1117" i="13"/>
  <c r="I1117" i="13"/>
  <c r="J1118" i="13"/>
  <c r="I1118" i="13"/>
  <c r="I1122" i="13"/>
  <c r="J1122" i="13"/>
  <c r="I1124" i="13"/>
  <c r="J1124" i="13"/>
  <c r="I1125" i="13"/>
  <c r="J1125" i="13"/>
  <c r="I1127" i="13"/>
  <c r="J1127" i="13"/>
  <c r="J1129" i="13"/>
  <c r="I1129" i="13"/>
  <c r="J1133" i="13"/>
  <c r="I1133" i="13"/>
  <c r="J1135" i="13"/>
  <c r="I1135" i="13"/>
  <c r="I1138" i="13"/>
  <c r="J1138" i="13"/>
  <c r="I1140" i="13"/>
  <c r="J1140" i="13"/>
  <c r="I59" i="13"/>
  <c r="I69" i="13"/>
  <c r="J79" i="13"/>
  <c r="J89" i="13"/>
  <c r="I131" i="13"/>
  <c r="I140" i="13"/>
  <c r="J152" i="13"/>
  <c r="J161" i="13"/>
  <c r="I179" i="13"/>
  <c r="J203" i="13"/>
  <c r="I218" i="13"/>
  <c r="I241" i="13"/>
  <c r="I258" i="13"/>
  <c r="I284" i="13"/>
  <c r="J300" i="13"/>
  <c r="J330" i="13"/>
  <c r="I346" i="13"/>
  <c r="I361" i="13"/>
  <c r="J396" i="13"/>
  <c r="I422" i="13"/>
  <c r="J470" i="13"/>
  <c r="J630" i="13"/>
  <c r="J787" i="13"/>
  <c r="I1079" i="13"/>
  <c r="I30" i="13"/>
  <c r="I34" i="13"/>
  <c r="J53" i="13"/>
  <c r="J57" i="13"/>
  <c r="I61" i="13"/>
  <c r="J71" i="13"/>
  <c r="I77" i="13"/>
  <c r="J81" i="13"/>
  <c r="J91" i="13"/>
  <c r="I113" i="13"/>
  <c r="J116" i="13"/>
  <c r="I120" i="13"/>
  <c r="I129" i="13"/>
  <c r="J138" i="13"/>
  <c r="J145" i="13"/>
  <c r="I154" i="13"/>
  <c r="J163" i="13"/>
  <c r="J170" i="13"/>
  <c r="I188" i="13"/>
  <c r="I193" i="13"/>
  <c r="J215" i="13"/>
  <c r="J223" i="13"/>
  <c r="I238" i="13"/>
  <c r="J252" i="13"/>
  <c r="I261" i="13"/>
  <c r="J287" i="13"/>
  <c r="I297" i="13"/>
  <c r="I318" i="13"/>
  <c r="I325" i="13"/>
  <c r="J333" i="13"/>
  <c r="I342" i="13"/>
  <c r="J349" i="13"/>
  <c r="I358" i="13"/>
  <c r="J383" i="13"/>
  <c r="J401" i="13"/>
  <c r="J441" i="13"/>
  <c r="J453" i="13"/>
  <c r="I465" i="13"/>
  <c r="I599" i="13"/>
  <c r="I612" i="13"/>
  <c r="J623" i="13"/>
  <c r="I635" i="13"/>
  <c r="I659" i="13"/>
  <c r="I694" i="13"/>
  <c r="J893" i="13"/>
  <c r="K87" i="15"/>
  <c r="J87" i="15"/>
  <c r="E75" i="15"/>
  <c r="A75" i="15" s="1"/>
  <c r="K75" i="15"/>
  <c r="J75" i="15"/>
  <c r="E63" i="15"/>
  <c r="A63" i="15" s="1"/>
  <c r="K63" i="15"/>
  <c r="J63" i="15"/>
  <c r="K41" i="15"/>
  <c r="J41" i="15"/>
  <c r="K45" i="15"/>
  <c r="J45" i="15"/>
  <c r="K49" i="15"/>
  <c r="J49" i="15"/>
  <c r="F51" i="15"/>
  <c r="E101" i="15"/>
  <c r="A101" i="15" s="1"/>
  <c r="K101" i="15"/>
  <c r="J101" i="15"/>
  <c r="E103" i="15"/>
  <c r="A103" i="15" s="1"/>
  <c r="K103" i="15"/>
  <c r="J103" i="15"/>
  <c r="E105" i="15"/>
  <c r="A105" i="15" s="1"/>
  <c r="K105" i="15"/>
  <c r="J105" i="15"/>
  <c r="K109" i="15"/>
  <c r="G25" i="15"/>
  <c r="AF25" i="21" s="1"/>
  <c r="K110" i="15"/>
  <c r="E124" i="15"/>
  <c r="A124" i="15" s="1"/>
  <c r="H123" i="15"/>
  <c r="E148" i="15"/>
  <c r="A148" i="15" s="1"/>
  <c r="H147" i="15"/>
  <c r="E172" i="15"/>
  <c r="A172" i="15" s="1"/>
  <c r="H171" i="15"/>
  <c r="E351" i="15"/>
  <c r="A351" i="15" s="1"/>
  <c r="K351" i="15"/>
  <c r="J351" i="15"/>
  <c r="E423" i="15"/>
  <c r="A423" i="15" s="1"/>
  <c r="K423" i="15"/>
  <c r="E531" i="15"/>
  <c r="E483" i="15" s="1"/>
  <c r="K531" i="15"/>
  <c r="K483" i="15" s="1"/>
  <c r="E604" i="15"/>
  <c r="A604" i="15" s="1"/>
  <c r="G603" i="15"/>
  <c r="K604" i="15"/>
  <c r="E628" i="15"/>
  <c r="A628" i="15" s="1"/>
  <c r="G627" i="15"/>
  <c r="K628" i="15"/>
  <c r="E647" i="15"/>
  <c r="A647" i="15" s="1"/>
  <c r="K647" i="15"/>
  <c r="E688" i="15"/>
  <c r="A688" i="15" s="1"/>
  <c r="G687" i="15"/>
  <c r="G664" i="15"/>
  <c r="AF664" i="21" s="1"/>
  <c r="K688" i="15"/>
  <c r="E43" i="15"/>
  <c r="A43" i="15" s="1"/>
  <c r="K44" i="15"/>
  <c r="J44" i="15"/>
  <c r="E47" i="15"/>
  <c r="A47" i="15" s="1"/>
  <c r="K48" i="15"/>
  <c r="J48" i="15"/>
  <c r="H100" i="15"/>
  <c r="BB100" i="21" s="1"/>
  <c r="K107" i="15"/>
  <c r="G23" i="15"/>
  <c r="AF23" i="21" s="1"/>
  <c r="I195" i="15"/>
  <c r="G363" i="15"/>
  <c r="E399" i="15"/>
  <c r="A399" i="15" s="1"/>
  <c r="K399" i="15"/>
  <c r="J399" i="15"/>
  <c r="K592" i="15"/>
  <c r="F591" i="15"/>
  <c r="E592" i="15"/>
  <c r="A592" i="15" s="1"/>
  <c r="J592" i="15"/>
  <c r="E641" i="15"/>
  <c r="A641" i="15" s="1"/>
  <c r="K641" i="15"/>
  <c r="G545" i="15"/>
  <c r="AF545" i="21" s="1"/>
  <c r="E649" i="15"/>
  <c r="A649" i="15" s="1"/>
  <c r="K649" i="15"/>
  <c r="I675" i="15"/>
  <c r="I664" i="15"/>
  <c r="BX664" i="21" s="1"/>
  <c r="K720" i="15"/>
  <c r="E720" i="15"/>
  <c r="A720" i="15" s="1"/>
  <c r="J720" i="15"/>
  <c r="J43" i="15"/>
  <c r="J47" i="15"/>
  <c r="E50" i="15"/>
  <c r="A50" i="15" s="1"/>
  <c r="K50" i="15"/>
  <c r="J50" i="15"/>
  <c r="E52" i="15"/>
  <c r="A52" i="15" s="1"/>
  <c r="K52" i="15"/>
  <c r="J52" i="15"/>
  <c r="E64" i="15"/>
  <c r="A64" i="15" s="1"/>
  <c r="K64" i="15"/>
  <c r="J64" i="15"/>
  <c r="E76" i="15"/>
  <c r="A76" i="15" s="1"/>
  <c r="K76" i="15"/>
  <c r="J76" i="15"/>
  <c r="E88" i="15"/>
  <c r="A88" i="15" s="1"/>
  <c r="K88" i="15"/>
  <c r="J88" i="15"/>
  <c r="E102" i="15"/>
  <c r="A102" i="15" s="1"/>
  <c r="K102" i="15"/>
  <c r="J102" i="15"/>
  <c r="E104" i="15"/>
  <c r="A104" i="15" s="1"/>
  <c r="K104" i="15"/>
  <c r="J104" i="15"/>
  <c r="J106" i="15"/>
  <c r="E106" i="15"/>
  <c r="A106" i="15" s="1"/>
  <c r="K106" i="15"/>
  <c r="K556" i="15"/>
  <c r="E643" i="15"/>
  <c r="A643" i="15" s="1"/>
  <c r="K643" i="15"/>
  <c r="E651" i="15"/>
  <c r="A651" i="15" s="1"/>
  <c r="E719" i="15"/>
  <c r="A719" i="15" s="1"/>
  <c r="K719" i="15"/>
  <c r="H735" i="15"/>
  <c r="H712" i="15"/>
  <c r="BB712" i="21" s="1"/>
  <c r="K736" i="15"/>
  <c r="F17" i="15"/>
  <c r="U17" i="21" s="1"/>
  <c r="F18" i="15"/>
  <c r="U18" i="21" s="1"/>
  <c r="F19" i="15"/>
  <c r="U19" i="21" s="1"/>
  <c r="F20" i="15"/>
  <c r="U20" i="21" s="1"/>
  <c r="F21" i="15"/>
  <c r="U21" i="21" s="1"/>
  <c r="F22" i="15"/>
  <c r="U22" i="21" s="1"/>
  <c r="F25" i="15"/>
  <c r="U25" i="21" s="1"/>
  <c r="J28" i="15"/>
  <c r="E41" i="15"/>
  <c r="A41" i="15" s="1"/>
  <c r="J42" i="15"/>
  <c r="E45" i="15"/>
  <c r="A45" i="15" s="1"/>
  <c r="J46" i="15"/>
  <c r="E49" i="15"/>
  <c r="A49" i="15" s="1"/>
  <c r="E112" i="15"/>
  <c r="A112" i="15" s="1"/>
  <c r="K123" i="15"/>
  <c r="K135" i="15"/>
  <c r="E136" i="15"/>
  <c r="A136" i="15" s="1"/>
  <c r="E160" i="15"/>
  <c r="A160" i="15" s="1"/>
  <c r="K171" i="15"/>
  <c r="K183" i="15"/>
  <c r="E184" i="15"/>
  <c r="A184" i="15" s="1"/>
  <c r="G387" i="15"/>
  <c r="J423" i="15"/>
  <c r="J531" i="15"/>
  <c r="J483" i="15" s="1"/>
  <c r="K580" i="15"/>
  <c r="F579" i="15"/>
  <c r="E580" i="15"/>
  <c r="A580" i="15" s="1"/>
  <c r="J580" i="15"/>
  <c r="E645" i="15"/>
  <c r="A645" i="15" s="1"/>
  <c r="K645" i="15"/>
  <c r="K713" i="15"/>
  <c r="E713" i="15"/>
  <c r="A713" i="15" s="1"/>
  <c r="K721" i="15"/>
  <c r="E721" i="15"/>
  <c r="A721" i="15" s="1"/>
  <c r="G100" i="15"/>
  <c r="AF100" i="21" s="1"/>
  <c r="J109" i="15"/>
  <c r="J123" i="15"/>
  <c r="J171" i="15"/>
  <c r="G304" i="15"/>
  <c r="J364" i="15"/>
  <c r="J412" i="15"/>
  <c r="E435" i="15"/>
  <c r="A435" i="15" s="1"/>
  <c r="J435" i="15"/>
  <c r="J460" i="15"/>
  <c r="J604" i="15"/>
  <c r="E615" i="15"/>
  <c r="A615" i="15" s="1"/>
  <c r="J643" i="15"/>
  <c r="J647" i="15"/>
  <c r="E700" i="15"/>
  <c r="A700" i="15" s="1"/>
  <c r="K700" i="15"/>
  <c r="F699" i="15"/>
  <c r="F664" i="15"/>
  <c r="U664" i="21" s="1"/>
  <c r="J700" i="15"/>
  <c r="E714" i="15"/>
  <c r="A714" i="15" s="1"/>
  <c r="K714" i="15"/>
  <c r="J714" i="15"/>
  <c r="J719" i="15"/>
  <c r="E764" i="15"/>
  <c r="A764" i="15" s="1"/>
  <c r="K764" i="15"/>
  <c r="E807" i="15"/>
  <c r="A807" i="15" s="1"/>
  <c r="K807" i="15"/>
  <c r="E1039" i="15"/>
  <c r="A1039" i="15" s="1"/>
  <c r="E1047" i="15"/>
  <c r="A1047" i="15" s="1"/>
  <c r="H1035" i="15"/>
  <c r="J107" i="15"/>
  <c r="J135" i="15"/>
  <c r="J363" i="15"/>
  <c r="J388" i="15"/>
  <c r="E411" i="15"/>
  <c r="A411" i="15" s="1"/>
  <c r="J436" i="15"/>
  <c r="E459" i="15"/>
  <c r="A459" i="15" s="1"/>
  <c r="J459" i="15"/>
  <c r="J556" i="15"/>
  <c r="J628" i="15"/>
  <c r="J641" i="15"/>
  <c r="J645" i="15"/>
  <c r="J649" i="15"/>
  <c r="K675" i="15"/>
  <c r="J688" i="15"/>
  <c r="E722" i="15"/>
  <c r="A722" i="15" s="1"/>
  <c r="K722" i="15"/>
  <c r="J722" i="15"/>
  <c r="F304" i="15"/>
  <c r="U304" i="21" s="1"/>
  <c r="E352" i="15"/>
  <c r="A352" i="15" s="1"/>
  <c r="E364" i="15"/>
  <c r="A364" i="15" s="1"/>
  <c r="E376" i="15"/>
  <c r="A376" i="15" s="1"/>
  <c r="E388" i="15"/>
  <c r="A388" i="15" s="1"/>
  <c r="E400" i="15"/>
  <c r="A400" i="15" s="1"/>
  <c r="E412" i="15"/>
  <c r="A412" i="15" s="1"/>
  <c r="E424" i="15"/>
  <c r="A424" i="15" s="1"/>
  <c r="E436" i="15"/>
  <c r="A436" i="15" s="1"/>
  <c r="E448" i="15"/>
  <c r="A448" i="15" s="1"/>
  <c r="E460" i="15"/>
  <c r="A460" i="15" s="1"/>
  <c r="E532" i="15"/>
  <c r="E484" i="15" s="1"/>
  <c r="E556" i="15"/>
  <c r="A556" i="15" s="1"/>
  <c r="J616" i="15"/>
  <c r="J642" i="15"/>
  <c r="J644" i="15"/>
  <c r="J646" i="15"/>
  <c r="J648" i="15"/>
  <c r="J650" i="15"/>
  <c r="J652" i="15"/>
  <c r="J666" i="15"/>
  <c r="J668" i="15"/>
  <c r="J670" i="15"/>
  <c r="J672" i="15"/>
  <c r="J674" i="15"/>
  <c r="J676" i="15"/>
  <c r="J715" i="15"/>
  <c r="E718" i="15"/>
  <c r="A718" i="15" s="1"/>
  <c r="K718" i="15"/>
  <c r="J718" i="15"/>
  <c r="K724" i="15"/>
  <c r="F723" i="15"/>
  <c r="F712" i="15"/>
  <c r="U712" i="21" s="1"/>
  <c r="E724" i="15"/>
  <c r="A724" i="15" s="1"/>
  <c r="J724" i="15"/>
  <c r="E768" i="15"/>
  <c r="A768" i="15" s="1"/>
  <c r="K768" i="15"/>
  <c r="E913" i="15"/>
  <c r="A913" i="15" s="1"/>
  <c r="H865" i="15"/>
  <c r="BB865" i="21" s="1"/>
  <c r="E1043" i="15"/>
  <c r="A1043" i="15" s="1"/>
  <c r="K1047" i="15"/>
  <c r="E1132" i="15"/>
  <c r="A1132" i="15" s="1"/>
  <c r="H1131" i="15"/>
  <c r="J713" i="15"/>
  <c r="K716" i="15"/>
  <c r="E716" i="15"/>
  <c r="A716" i="15" s="1"/>
  <c r="J716" i="15"/>
  <c r="J721" i="15"/>
  <c r="E736" i="15"/>
  <c r="A736" i="15" s="1"/>
  <c r="J764" i="15"/>
  <c r="E772" i="15"/>
  <c r="A772" i="15" s="1"/>
  <c r="G771" i="15"/>
  <c r="E796" i="15"/>
  <c r="A796" i="15" s="1"/>
  <c r="G795" i="15"/>
  <c r="BM795" i="21" s="1"/>
  <c r="E832" i="15"/>
  <c r="A832" i="15" s="1"/>
  <c r="G831" i="15"/>
  <c r="J859" i="15"/>
  <c r="E905" i="15"/>
  <c r="A905" i="15" s="1"/>
  <c r="H857" i="15"/>
  <c r="BB857" i="21" s="1"/>
  <c r="E958" i="15"/>
  <c r="A958" i="15" s="1"/>
  <c r="H862" i="15"/>
  <c r="BB862" i="21" s="1"/>
  <c r="J735" i="15"/>
  <c r="J768" i="15"/>
  <c r="I783" i="15"/>
  <c r="I760" i="15"/>
  <c r="BX760" i="21" s="1"/>
  <c r="J807" i="15"/>
  <c r="E908" i="15"/>
  <c r="A908" i="15" s="1"/>
  <c r="H860" i="15"/>
  <c r="BB860" i="21" s="1"/>
  <c r="E954" i="15"/>
  <c r="A954" i="15" s="1"/>
  <c r="H858" i="15"/>
  <c r="BB858" i="21" s="1"/>
  <c r="E962" i="15"/>
  <c r="A962" i="15" s="1"/>
  <c r="H866" i="15"/>
  <c r="BB866" i="21" s="1"/>
  <c r="E964" i="15"/>
  <c r="A964" i="15" s="1"/>
  <c r="H963" i="15"/>
  <c r="H952" i="15"/>
  <c r="BB952" i="21" s="1"/>
  <c r="E976" i="15"/>
  <c r="A976" i="15" s="1"/>
  <c r="H975" i="15"/>
  <c r="E988" i="15"/>
  <c r="A988" i="15" s="1"/>
  <c r="H987" i="15"/>
  <c r="E1000" i="15"/>
  <c r="A1000" i="15" s="1"/>
  <c r="H999" i="15"/>
  <c r="K999" i="15" s="1"/>
  <c r="E1012" i="15"/>
  <c r="A1012" i="15" s="1"/>
  <c r="H1011" i="15"/>
  <c r="E1108" i="15"/>
  <c r="A1108" i="15" s="1"/>
  <c r="H1107" i="15"/>
  <c r="H1084" i="15"/>
  <c r="E880" i="15"/>
  <c r="A880" i="15" s="1"/>
  <c r="H879" i="15"/>
  <c r="H861" i="15"/>
  <c r="BB861" i="21" s="1"/>
  <c r="E909" i="15"/>
  <c r="A909" i="15" s="1"/>
  <c r="E916" i="15"/>
  <c r="A916" i="15" s="1"/>
  <c r="H915" i="15"/>
  <c r="E940" i="15"/>
  <c r="A940" i="15" s="1"/>
  <c r="H939" i="15"/>
  <c r="E1048" i="15"/>
  <c r="A1048" i="15" s="1"/>
  <c r="H1036" i="15"/>
  <c r="E912" i="15"/>
  <c r="A912" i="15" s="1"/>
  <c r="H864" i="15"/>
  <c r="BB864" i="21" s="1"/>
  <c r="K880" i="15"/>
  <c r="K908" i="15"/>
  <c r="K916" i="15"/>
  <c r="E1119" i="15"/>
  <c r="A1119" i="15" s="1"/>
  <c r="K912" i="15"/>
  <c r="K940" i="15"/>
  <c r="E1071" i="15"/>
  <c r="A1071" i="15" s="1"/>
  <c r="K954" i="15"/>
  <c r="K956" i="15"/>
  <c r="K958" i="15"/>
  <c r="K960" i="15"/>
  <c r="K962" i="15"/>
  <c r="K964" i="15"/>
  <c r="K976" i="15"/>
  <c r="K988" i="15"/>
  <c r="K1000" i="15"/>
  <c r="K1012" i="15"/>
  <c r="K1038" i="15"/>
  <c r="K1040" i="15"/>
  <c r="K1042" i="15"/>
  <c r="K1044" i="15"/>
  <c r="K1046" i="15"/>
  <c r="K1048" i="15"/>
  <c r="K1072" i="15"/>
  <c r="K1086" i="15"/>
  <c r="K1088" i="15"/>
  <c r="K1090" i="15"/>
  <c r="K1092" i="15"/>
  <c r="K1094" i="15"/>
  <c r="K1096" i="15"/>
  <c r="K891" i="15"/>
  <c r="K905" i="15"/>
  <c r="K907" i="15"/>
  <c r="K909" i="15"/>
  <c r="K911" i="15"/>
  <c r="K913" i="15"/>
  <c r="K927" i="15"/>
  <c r="K953" i="15"/>
  <c r="K955" i="15"/>
  <c r="K957" i="15"/>
  <c r="K959" i="15"/>
  <c r="K961" i="15"/>
  <c r="K1037" i="15"/>
  <c r="K1039" i="15"/>
  <c r="K1041" i="15"/>
  <c r="K1043" i="15"/>
  <c r="K1045" i="15"/>
  <c r="K1071" i="15"/>
  <c r="K1085" i="15"/>
  <c r="K1087" i="15"/>
  <c r="K1089" i="15"/>
  <c r="K1091" i="15"/>
  <c r="K1093" i="15"/>
  <c r="K1095" i="15"/>
  <c r="J1107" i="15"/>
  <c r="J1108" i="15"/>
  <c r="J1119" i="15"/>
  <c r="J1120" i="15"/>
  <c r="J1132" i="15"/>
  <c r="E51" i="14"/>
  <c r="A51" i="14" s="1"/>
  <c r="K136" i="14"/>
  <c r="G135" i="14"/>
  <c r="E722" i="14"/>
  <c r="A722" i="14" s="1"/>
  <c r="K722" i="14"/>
  <c r="K961" i="14"/>
  <c r="E961" i="14"/>
  <c r="A961" i="14" s="1"/>
  <c r="J961" i="14"/>
  <c r="G19" i="14"/>
  <c r="AE19" i="21" s="1"/>
  <c r="G23" i="14"/>
  <c r="AE23" i="21" s="1"/>
  <c r="G27" i="14"/>
  <c r="J44" i="14"/>
  <c r="J48" i="14"/>
  <c r="J52" i="14"/>
  <c r="K52" i="14"/>
  <c r="G63" i="14"/>
  <c r="J88" i="14"/>
  <c r="J102" i="14"/>
  <c r="J104" i="14"/>
  <c r="J106" i="14"/>
  <c r="H279" i="14"/>
  <c r="H304" i="14"/>
  <c r="E447" i="14"/>
  <c r="A447" i="14" s="1"/>
  <c r="K664" i="14"/>
  <c r="G675" i="14"/>
  <c r="K676" i="14"/>
  <c r="E676" i="14"/>
  <c r="A676" i="14" s="1"/>
  <c r="K687" i="14"/>
  <c r="G18" i="14"/>
  <c r="AE18" i="21" s="1"/>
  <c r="H19" i="14"/>
  <c r="BA19" i="21" s="1"/>
  <c r="G22" i="14"/>
  <c r="AE22" i="21" s="1"/>
  <c r="H23" i="14"/>
  <c r="BA23" i="21" s="1"/>
  <c r="G26" i="14"/>
  <c r="AE26" i="21" s="1"/>
  <c r="E28" i="14"/>
  <c r="A28" i="14" s="1"/>
  <c r="G40" i="14"/>
  <c r="AE40" i="21" s="1"/>
  <c r="E42" i="14"/>
  <c r="A42" i="14" s="1"/>
  <c r="E46" i="14"/>
  <c r="A46" i="14" s="1"/>
  <c r="E50" i="14"/>
  <c r="A50" i="14" s="1"/>
  <c r="E64" i="14"/>
  <c r="A64" i="14" s="1"/>
  <c r="G75" i="14"/>
  <c r="E76" i="14"/>
  <c r="A76" i="14" s="1"/>
  <c r="E87" i="14"/>
  <c r="A87" i="14" s="1"/>
  <c r="E101" i="14"/>
  <c r="A101" i="14" s="1"/>
  <c r="E103" i="14"/>
  <c r="A103" i="14" s="1"/>
  <c r="E105" i="14"/>
  <c r="A105" i="14" s="1"/>
  <c r="E107" i="14"/>
  <c r="A107" i="14" s="1"/>
  <c r="K109" i="14"/>
  <c r="K112" i="14"/>
  <c r="G111" i="14"/>
  <c r="AP111" i="21" s="1"/>
  <c r="E136" i="14"/>
  <c r="A136" i="14" s="1"/>
  <c r="K591" i="14"/>
  <c r="E666" i="14"/>
  <c r="A666" i="14" s="1"/>
  <c r="K666" i="14"/>
  <c r="H552" i="14"/>
  <c r="BA552" i="21" s="1"/>
  <c r="K672" i="14"/>
  <c r="K714" i="14"/>
  <c r="E714" i="14"/>
  <c r="A714" i="14" s="1"/>
  <c r="K1043" i="14"/>
  <c r="E1043" i="14"/>
  <c r="A1043" i="14" s="1"/>
  <c r="J1043" i="14"/>
  <c r="G17" i="14"/>
  <c r="AE17" i="21" s="1"/>
  <c r="G21" i="14"/>
  <c r="AE21" i="21" s="1"/>
  <c r="J28" i="14"/>
  <c r="J42" i="14"/>
  <c r="J46" i="14"/>
  <c r="J50" i="14"/>
  <c r="J64" i="14"/>
  <c r="J76" i="14"/>
  <c r="J87" i="14"/>
  <c r="G100" i="14"/>
  <c r="AE100" i="21" s="1"/>
  <c r="J101" i="14"/>
  <c r="J103" i="14"/>
  <c r="J105" i="14"/>
  <c r="J107" i="14"/>
  <c r="G123" i="14"/>
  <c r="K124" i="14"/>
  <c r="E148" i="14"/>
  <c r="A148" i="14" s="1"/>
  <c r="H100" i="14"/>
  <c r="BA100" i="21" s="1"/>
  <c r="E531" i="14"/>
  <c r="E483" i="14" s="1"/>
  <c r="I651" i="14"/>
  <c r="I640" i="14"/>
  <c r="E674" i="14"/>
  <c r="A674" i="14" s="1"/>
  <c r="H554" i="14"/>
  <c r="BA554" i="21" s="1"/>
  <c r="I687" i="14"/>
  <c r="I664" i="14"/>
  <c r="BW664" i="21" s="1"/>
  <c r="H663" i="14"/>
  <c r="K699" i="14"/>
  <c r="E718" i="14"/>
  <c r="A718" i="14" s="1"/>
  <c r="K718" i="14"/>
  <c r="J110" i="14"/>
  <c r="J124" i="14"/>
  <c r="K148" i="14"/>
  <c r="K160" i="14"/>
  <c r="K172" i="14"/>
  <c r="K184" i="14"/>
  <c r="K196" i="14"/>
  <c r="K208" i="14"/>
  <c r="K220" i="14"/>
  <c r="K232" i="14"/>
  <c r="K244" i="14"/>
  <c r="K256" i="14"/>
  <c r="K280" i="14"/>
  <c r="K292" i="14"/>
  <c r="K306" i="14"/>
  <c r="K270" i="14" s="1"/>
  <c r="K308" i="14"/>
  <c r="K272" i="14" s="1"/>
  <c r="K310" i="14"/>
  <c r="K274" i="14" s="1"/>
  <c r="K312" i="14"/>
  <c r="K276" i="14" s="1"/>
  <c r="K314" i="14"/>
  <c r="K278" i="14" s="1"/>
  <c r="K316" i="14"/>
  <c r="K328" i="14"/>
  <c r="K340" i="14"/>
  <c r="K352" i="14"/>
  <c r="K364" i="14"/>
  <c r="K376" i="14"/>
  <c r="K388" i="14"/>
  <c r="K400" i="14"/>
  <c r="K412" i="14"/>
  <c r="K424" i="14"/>
  <c r="K436" i="14"/>
  <c r="K448" i="14"/>
  <c r="K460" i="14"/>
  <c r="K532" i="14"/>
  <c r="K484" i="14" s="1"/>
  <c r="E580" i="14"/>
  <c r="A580" i="14" s="1"/>
  <c r="G579" i="14"/>
  <c r="I579" i="21" s="1"/>
  <c r="E628" i="14"/>
  <c r="A628" i="14" s="1"/>
  <c r="G627" i="14"/>
  <c r="E641" i="14"/>
  <c r="A641" i="14" s="1"/>
  <c r="K669" i="14"/>
  <c r="E669" i="14"/>
  <c r="A669" i="14" s="1"/>
  <c r="E717" i="14"/>
  <c r="A717" i="14" s="1"/>
  <c r="K717" i="14"/>
  <c r="E724" i="14"/>
  <c r="A724" i="14" s="1"/>
  <c r="G723" i="14"/>
  <c r="K724" i="14"/>
  <c r="G712" i="14"/>
  <c r="H807" i="14"/>
  <c r="K808" i="14"/>
  <c r="H867" i="14"/>
  <c r="E867" i="14" s="1"/>
  <c r="A867" i="14" s="1"/>
  <c r="J108" i="14"/>
  <c r="K108" i="14"/>
  <c r="J112" i="14"/>
  <c r="J136" i="14"/>
  <c r="K147" i="14"/>
  <c r="K183" i="14"/>
  <c r="K195" i="14"/>
  <c r="K207" i="14"/>
  <c r="K231" i="14"/>
  <c r="K243" i="14"/>
  <c r="K255" i="14"/>
  <c r="K305" i="14"/>
  <c r="K269" i="14" s="1"/>
  <c r="K307" i="14"/>
  <c r="K271" i="14" s="1"/>
  <c r="K309" i="14"/>
  <c r="K273" i="14" s="1"/>
  <c r="K311" i="14"/>
  <c r="K275" i="14" s="1"/>
  <c r="K313" i="14"/>
  <c r="K277" i="14" s="1"/>
  <c r="K315" i="14"/>
  <c r="K327" i="14"/>
  <c r="K375" i="14"/>
  <c r="K387" i="14"/>
  <c r="K411" i="14"/>
  <c r="K423" i="14"/>
  <c r="K435" i="14"/>
  <c r="K447" i="14"/>
  <c r="J591" i="14"/>
  <c r="E604" i="14"/>
  <c r="A604" i="14" s="1"/>
  <c r="G603" i="14"/>
  <c r="E643" i="14"/>
  <c r="A643" i="14" s="1"/>
  <c r="E647" i="14"/>
  <c r="A647" i="14" s="1"/>
  <c r="K667" i="14"/>
  <c r="E667" i="14"/>
  <c r="A667" i="14" s="1"/>
  <c r="E672" i="14"/>
  <c r="A672" i="14" s="1"/>
  <c r="K721" i="14"/>
  <c r="H795" i="14"/>
  <c r="K796" i="14"/>
  <c r="K831" i="14"/>
  <c r="K907" i="14"/>
  <c r="E907" i="14"/>
  <c r="A907" i="14" s="1"/>
  <c r="F859" i="14"/>
  <c r="T859" i="21" s="1"/>
  <c r="J907" i="14"/>
  <c r="K957" i="14"/>
  <c r="E957" i="14"/>
  <c r="A957" i="14" s="1"/>
  <c r="J957" i="14"/>
  <c r="J1047" i="14"/>
  <c r="F1035" i="14"/>
  <c r="J592" i="14"/>
  <c r="J616" i="14"/>
  <c r="J642" i="14"/>
  <c r="J644" i="14"/>
  <c r="J646" i="14"/>
  <c r="J648" i="14"/>
  <c r="J650" i="14"/>
  <c r="J652" i="14"/>
  <c r="E668" i="14"/>
  <c r="A668" i="14" s="1"/>
  <c r="E670" i="14"/>
  <c r="A670" i="14" s="1"/>
  <c r="H550" i="14"/>
  <c r="BA550" i="21" s="1"/>
  <c r="E715" i="14"/>
  <c r="A715" i="14" s="1"/>
  <c r="K715" i="14"/>
  <c r="E736" i="14"/>
  <c r="A736" i="14" s="1"/>
  <c r="G735" i="14"/>
  <c r="K736" i="14"/>
  <c r="E764" i="14"/>
  <c r="A764" i="14" s="1"/>
  <c r="K764" i="14"/>
  <c r="E768" i="14"/>
  <c r="A768" i="14" s="1"/>
  <c r="K768" i="14"/>
  <c r="K911" i="14"/>
  <c r="E911" i="14"/>
  <c r="A911" i="14" s="1"/>
  <c r="F863" i="14"/>
  <c r="T863" i="21" s="1"/>
  <c r="J911" i="14"/>
  <c r="K939" i="14"/>
  <c r="H1107" i="14"/>
  <c r="H1084" i="14"/>
  <c r="H548" i="14"/>
  <c r="BA548" i="21" s="1"/>
  <c r="E748" i="14"/>
  <c r="A748" i="14" s="1"/>
  <c r="G747" i="14"/>
  <c r="K748" i="14"/>
  <c r="H771" i="14"/>
  <c r="H760" i="14"/>
  <c r="BA760" i="21" s="1"/>
  <c r="F903" i="14"/>
  <c r="J915" i="14"/>
  <c r="K953" i="14"/>
  <c r="E953" i="14"/>
  <c r="A953" i="14" s="1"/>
  <c r="J953" i="14"/>
  <c r="H963" i="14"/>
  <c r="H952" i="14"/>
  <c r="BA952" i="21" s="1"/>
  <c r="K1039" i="14"/>
  <c r="E1039" i="14"/>
  <c r="A1039" i="14" s="1"/>
  <c r="J1039" i="14"/>
  <c r="J665" i="14"/>
  <c r="K665" i="14"/>
  <c r="J669" i="14"/>
  <c r="J673" i="14"/>
  <c r="K674" i="14"/>
  <c r="J687" i="14"/>
  <c r="J699" i="14"/>
  <c r="E700" i="14"/>
  <c r="A700" i="14" s="1"/>
  <c r="J715" i="14"/>
  <c r="K716" i="14"/>
  <c r="J722" i="14"/>
  <c r="J736" i="14"/>
  <c r="E762" i="14"/>
  <c r="A762" i="14" s="1"/>
  <c r="J768" i="14"/>
  <c r="E770" i="14"/>
  <c r="A770" i="14" s="1"/>
  <c r="E784" i="14"/>
  <c r="A784" i="14" s="1"/>
  <c r="G783" i="14"/>
  <c r="E808" i="14"/>
  <c r="A808" i="14" s="1"/>
  <c r="G807" i="14"/>
  <c r="AP807" i="21" s="1"/>
  <c r="K905" i="14"/>
  <c r="E905" i="14"/>
  <c r="A905" i="14" s="1"/>
  <c r="F857" i="14"/>
  <c r="T857" i="21" s="1"/>
  <c r="J905" i="14"/>
  <c r="K913" i="14"/>
  <c r="E913" i="14"/>
  <c r="A913" i="14" s="1"/>
  <c r="J913" i="14"/>
  <c r="K955" i="14"/>
  <c r="E955" i="14"/>
  <c r="A955" i="14" s="1"/>
  <c r="J955" i="14"/>
  <c r="K987" i="14"/>
  <c r="K1011" i="14"/>
  <c r="E1011" i="14"/>
  <c r="A1011" i="14" s="1"/>
  <c r="J1011" i="14"/>
  <c r="K1041" i="14"/>
  <c r="E1041" i="14"/>
  <c r="A1041" i="14" s="1"/>
  <c r="J1041" i="14"/>
  <c r="H1047" i="14"/>
  <c r="H1036" i="14"/>
  <c r="K1036" i="14" s="1"/>
  <c r="K1131" i="14"/>
  <c r="J1131" i="14"/>
  <c r="J667" i="14"/>
  <c r="J671" i="14"/>
  <c r="J676" i="14"/>
  <c r="J714" i="14"/>
  <c r="J718" i="14"/>
  <c r="E720" i="14"/>
  <c r="A720" i="14" s="1"/>
  <c r="J724" i="14"/>
  <c r="J748" i="14"/>
  <c r="J764" i="14"/>
  <c r="E766" i="14"/>
  <c r="A766" i="14" s="1"/>
  <c r="E772" i="14"/>
  <c r="A772" i="14" s="1"/>
  <c r="G771" i="14"/>
  <c r="AP771" i="21" s="1"/>
  <c r="E796" i="14"/>
  <c r="A796" i="14" s="1"/>
  <c r="G795" i="14"/>
  <c r="F865" i="14"/>
  <c r="T865" i="21" s="1"/>
  <c r="J867" i="14"/>
  <c r="E891" i="14"/>
  <c r="A891" i="14" s="1"/>
  <c r="K909" i="14"/>
  <c r="E909" i="14"/>
  <c r="A909" i="14" s="1"/>
  <c r="F861" i="14"/>
  <c r="T861" i="21" s="1"/>
  <c r="J909" i="14"/>
  <c r="H915" i="14"/>
  <c r="H904" i="14"/>
  <c r="BA904" i="21" s="1"/>
  <c r="K959" i="14"/>
  <c r="E959" i="14"/>
  <c r="A959" i="14" s="1"/>
  <c r="J959" i="14"/>
  <c r="K1037" i="14"/>
  <c r="E1037" i="14"/>
  <c r="A1037" i="14" s="1"/>
  <c r="J1037" i="14"/>
  <c r="K1045" i="14"/>
  <c r="E1045" i="14"/>
  <c r="A1045" i="14" s="1"/>
  <c r="J1045" i="14"/>
  <c r="J674" i="14"/>
  <c r="J688" i="14"/>
  <c r="J716" i="14"/>
  <c r="E719" i="14"/>
  <c r="A719" i="14" s="1"/>
  <c r="E721" i="14"/>
  <c r="A721" i="14" s="1"/>
  <c r="E761" i="14"/>
  <c r="A761" i="14" s="1"/>
  <c r="E763" i="14"/>
  <c r="A763" i="14" s="1"/>
  <c r="E765" i="14"/>
  <c r="A765" i="14" s="1"/>
  <c r="E767" i="14"/>
  <c r="A767" i="14" s="1"/>
  <c r="E769" i="14"/>
  <c r="A769" i="14" s="1"/>
  <c r="K879" i="14"/>
  <c r="K975" i="14"/>
  <c r="E975" i="14"/>
  <c r="A975" i="14" s="1"/>
  <c r="K1071" i="14"/>
  <c r="K1087" i="14"/>
  <c r="E1087" i="14"/>
  <c r="A1087" i="14" s="1"/>
  <c r="J1087" i="14"/>
  <c r="K1091" i="14"/>
  <c r="E1091" i="14"/>
  <c r="A1091" i="14" s="1"/>
  <c r="J1091" i="14"/>
  <c r="K1095" i="14"/>
  <c r="E832" i="14"/>
  <c r="A832" i="14" s="1"/>
  <c r="K927" i="14"/>
  <c r="K999" i="14"/>
  <c r="E999" i="14"/>
  <c r="A999" i="14" s="1"/>
  <c r="K1085" i="14"/>
  <c r="E1085" i="14"/>
  <c r="A1085" i="14" s="1"/>
  <c r="J1085" i="14"/>
  <c r="K1089" i="14"/>
  <c r="E1089" i="14"/>
  <c r="A1089" i="14" s="1"/>
  <c r="J1089" i="14"/>
  <c r="K1093" i="14"/>
  <c r="E1093" i="14"/>
  <c r="A1093" i="14" s="1"/>
  <c r="J1093" i="14"/>
  <c r="J864" i="14"/>
  <c r="K866" i="14"/>
  <c r="E866" i="14"/>
  <c r="A866" i="14" s="1"/>
  <c r="J866" i="14"/>
  <c r="K868" i="14"/>
  <c r="E868" i="14"/>
  <c r="A868" i="14" s="1"/>
  <c r="J868" i="14"/>
  <c r="K880" i="14"/>
  <c r="E880" i="14"/>
  <c r="A880" i="14" s="1"/>
  <c r="J880" i="14"/>
  <c r="K892" i="14"/>
  <c r="E892" i="14"/>
  <c r="A892" i="14" s="1"/>
  <c r="J892" i="14"/>
  <c r="K906" i="14"/>
  <c r="E906" i="14"/>
  <c r="A906" i="14" s="1"/>
  <c r="J906" i="14"/>
  <c r="K908" i="14"/>
  <c r="E908" i="14"/>
  <c r="A908" i="14" s="1"/>
  <c r="J908" i="14"/>
  <c r="K910" i="14"/>
  <c r="E910" i="14"/>
  <c r="A910" i="14" s="1"/>
  <c r="J910" i="14"/>
  <c r="K912" i="14"/>
  <c r="E912" i="14"/>
  <c r="A912" i="14" s="1"/>
  <c r="J912" i="14"/>
  <c r="K914" i="14"/>
  <c r="E914" i="14"/>
  <c r="A914" i="14" s="1"/>
  <c r="J914" i="14"/>
  <c r="K916" i="14"/>
  <c r="E916" i="14"/>
  <c r="A916" i="14" s="1"/>
  <c r="J916" i="14"/>
  <c r="K928" i="14"/>
  <c r="E928" i="14"/>
  <c r="A928" i="14" s="1"/>
  <c r="J928" i="14"/>
  <c r="K940" i="14"/>
  <c r="E940" i="14"/>
  <c r="A940" i="14" s="1"/>
  <c r="J940" i="14"/>
  <c r="J952" i="14"/>
  <c r="K954" i="14"/>
  <c r="E954" i="14"/>
  <c r="A954" i="14" s="1"/>
  <c r="J954" i="14"/>
  <c r="K956" i="14"/>
  <c r="E956" i="14"/>
  <c r="A956" i="14" s="1"/>
  <c r="J956" i="14"/>
  <c r="K958" i="14"/>
  <c r="E958" i="14"/>
  <c r="A958" i="14" s="1"/>
  <c r="J958" i="14"/>
  <c r="K960" i="14"/>
  <c r="E960" i="14"/>
  <c r="A960" i="14" s="1"/>
  <c r="J960" i="14"/>
  <c r="K962" i="14"/>
  <c r="E962" i="14"/>
  <c r="A962" i="14" s="1"/>
  <c r="J962" i="14"/>
  <c r="K964" i="14"/>
  <c r="E964" i="14"/>
  <c r="A964" i="14" s="1"/>
  <c r="J964" i="14"/>
  <c r="K976" i="14"/>
  <c r="E976" i="14"/>
  <c r="A976" i="14" s="1"/>
  <c r="J976" i="14"/>
  <c r="K988" i="14"/>
  <c r="E988" i="14"/>
  <c r="A988" i="14" s="1"/>
  <c r="J988" i="14"/>
  <c r="K1000" i="14"/>
  <c r="E1000" i="14"/>
  <c r="A1000" i="14" s="1"/>
  <c r="J1000" i="14"/>
  <c r="K1012" i="14"/>
  <c r="E1012" i="14"/>
  <c r="A1012" i="14" s="1"/>
  <c r="J1012" i="14"/>
  <c r="J1036" i="14"/>
  <c r="K1038" i="14"/>
  <c r="E1038" i="14"/>
  <c r="A1038" i="14" s="1"/>
  <c r="J1038" i="14"/>
  <c r="K1040" i="14"/>
  <c r="E1040" i="14"/>
  <c r="A1040" i="14" s="1"/>
  <c r="J1040" i="14"/>
  <c r="K1042" i="14"/>
  <c r="E1042" i="14"/>
  <c r="A1042" i="14" s="1"/>
  <c r="J1042" i="14"/>
  <c r="K1044" i="14"/>
  <c r="E1044" i="14"/>
  <c r="A1044" i="14" s="1"/>
  <c r="J1044" i="14"/>
  <c r="K1046" i="14"/>
  <c r="E1046" i="14"/>
  <c r="A1046" i="14" s="1"/>
  <c r="J1046" i="14"/>
  <c r="K1048" i="14"/>
  <c r="E1048" i="14"/>
  <c r="A1048" i="14" s="1"/>
  <c r="J1048" i="14"/>
  <c r="K1072" i="14"/>
  <c r="E1072" i="14"/>
  <c r="A1072" i="14" s="1"/>
  <c r="J1072" i="14"/>
  <c r="K1086" i="14"/>
  <c r="E1086" i="14"/>
  <c r="A1086" i="14" s="1"/>
  <c r="J1086" i="14"/>
  <c r="K1088" i="14"/>
  <c r="E1088" i="14"/>
  <c r="A1088" i="14" s="1"/>
  <c r="J1088" i="14"/>
  <c r="K1090" i="14"/>
  <c r="E1090" i="14"/>
  <c r="A1090" i="14" s="1"/>
  <c r="J1090" i="14"/>
  <c r="K1092" i="14"/>
  <c r="E1092" i="14"/>
  <c r="A1092" i="14" s="1"/>
  <c r="J1092" i="14"/>
  <c r="K1094" i="14"/>
  <c r="E1094" i="14"/>
  <c r="A1094" i="14" s="1"/>
  <c r="J1094" i="14"/>
  <c r="K1096" i="14"/>
  <c r="E1096" i="14"/>
  <c r="A1096" i="14" s="1"/>
  <c r="J1096" i="14"/>
  <c r="K1108" i="14"/>
  <c r="E1108" i="14"/>
  <c r="A1108" i="14" s="1"/>
  <c r="J1108" i="14"/>
  <c r="K1120" i="14"/>
  <c r="E1120" i="14"/>
  <c r="A1120" i="14" s="1"/>
  <c r="J1120" i="14"/>
  <c r="K1132" i="14"/>
  <c r="E1132" i="14"/>
  <c r="A1132" i="14" s="1"/>
  <c r="J1132" i="14"/>
  <c r="J101" i="12"/>
  <c r="K102" i="12"/>
  <c r="K309" i="12"/>
  <c r="K273" i="12" s="1"/>
  <c r="E309" i="12"/>
  <c r="A309" i="12" s="1"/>
  <c r="J309" i="12"/>
  <c r="J273" i="12" s="1"/>
  <c r="K772" i="12"/>
  <c r="F771" i="12"/>
  <c r="E772" i="12"/>
  <c r="A772" i="12" s="1"/>
  <c r="F760" i="12"/>
  <c r="S760" i="21" s="1"/>
  <c r="J772" i="12"/>
  <c r="G18" i="12"/>
  <c r="AD18" i="21" s="1"/>
  <c r="G20" i="12"/>
  <c r="AD20" i="21" s="1"/>
  <c r="G21" i="12"/>
  <c r="AD21" i="21" s="1"/>
  <c r="G22" i="12"/>
  <c r="AD22" i="21" s="1"/>
  <c r="G24" i="12"/>
  <c r="AD24" i="21" s="1"/>
  <c r="G25" i="12"/>
  <c r="AD25" i="21" s="1"/>
  <c r="G26" i="12"/>
  <c r="AD26" i="21" s="1"/>
  <c r="K27" i="12"/>
  <c r="K28" i="12"/>
  <c r="K41" i="12"/>
  <c r="E43" i="12"/>
  <c r="A43" i="12" s="1"/>
  <c r="K45" i="12"/>
  <c r="E47" i="12"/>
  <c r="A47" i="12" s="1"/>
  <c r="K49" i="12"/>
  <c r="K101" i="12"/>
  <c r="E103" i="12"/>
  <c r="A103" i="12" s="1"/>
  <c r="J104" i="12"/>
  <c r="J106" i="12"/>
  <c r="J108" i="12"/>
  <c r="J110" i="12"/>
  <c r="J112" i="12"/>
  <c r="J136" i="12"/>
  <c r="J160" i="12"/>
  <c r="J184" i="12"/>
  <c r="J208" i="12"/>
  <c r="J232" i="12"/>
  <c r="J256" i="12"/>
  <c r="G279" i="12"/>
  <c r="K280" i="12"/>
  <c r="K310" i="12"/>
  <c r="K274" i="12" s="1"/>
  <c r="E310" i="12"/>
  <c r="A310" i="12" s="1"/>
  <c r="J310" i="12"/>
  <c r="J274" i="12" s="1"/>
  <c r="E364" i="12"/>
  <c r="A364" i="12" s="1"/>
  <c r="H363" i="12"/>
  <c r="H304" i="12"/>
  <c r="H712" i="12"/>
  <c r="AZ712" i="21" s="1"/>
  <c r="K784" i="12"/>
  <c r="E784" i="12"/>
  <c r="A784" i="12" s="1"/>
  <c r="F783" i="12"/>
  <c r="J784" i="12"/>
  <c r="J27" i="12"/>
  <c r="J28" i="12"/>
  <c r="J41" i="12"/>
  <c r="K42" i="12"/>
  <c r="J45" i="12"/>
  <c r="K46" i="12"/>
  <c r="J49" i="12"/>
  <c r="K50" i="12"/>
  <c r="J43" i="12"/>
  <c r="J47" i="12"/>
  <c r="K52" i="12"/>
  <c r="K64" i="12"/>
  <c r="K76" i="12"/>
  <c r="K88" i="12"/>
  <c r="G100" i="12"/>
  <c r="AD100" i="21" s="1"/>
  <c r="J103" i="12"/>
  <c r="E105" i="12"/>
  <c r="A105" i="12" s="1"/>
  <c r="E107" i="12"/>
  <c r="A107" i="12" s="1"/>
  <c r="E109" i="12"/>
  <c r="A109" i="12" s="1"/>
  <c r="G123" i="12"/>
  <c r="E124" i="12"/>
  <c r="A124" i="12" s="1"/>
  <c r="G147" i="12"/>
  <c r="E148" i="12"/>
  <c r="A148" i="12" s="1"/>
  <c r="G171" i="12"/>
  <c r="E172" i="12"/>
  <c r="A172" i="12" s="1"/>
  <c r="G195" i="12"/>
  <c r="E196" i="12"/>
  <c r="A196" i="12" s="1"/>
  <c r="G219" i="12"/>
  <c r="E220" i="12"/>
  <c r="A220" i="12" s="1"/>
  <c r="A244" i="12"/>
  <c r="K292" i="12"/>
  <c r="G291" i="12"/>
  <c r="I304" i="12"/>
  <c r="K311" i="12"/>
  <c r="K275" i="12" s="1"/>
  <c r="E311" i="12"/>
  <c r="A311" i="12" s="1"/>
  <c r="J311" i="12"/>
  <c r="J275" i="12" s="1"/>
  <c r="J105" i="12"/>
  <c r="J107" i="12"/>
  <c r="J109" i="12"/>
  <c r="J124" i="12"/>
  <c r="J148" i="12"/>
  <c r="J172" i="12"/>
  <c r="J196" i="12"/>
  <c r="J220" i="12"/>
  <c r="J244" i="12"/>
  <c r="K376" i="12"/>
  <c r="F375" i="12"/>
  <c r="E376" i="12"/>
  <c r="A376" i="12" s="1"/>
  <c r="J376" i="12"/>
  <c r="H552" i="12"/>
  <c r="AZ552" i="21" s="1"/>
  <c r="J280" i="12"/>
  <c r="J305" i="12"/>
  <c r="J269" i="12" s="1"/>
  <c r="K307" i="12"/>
  <c r="K271" i="12" s="1"/>
  <c r="E307" i="12"/>
  <c r="A307" i="12" s="1"/>
  <c r="J307" i="12"/>
  <c r="J271" i="12" s="1"/>
  <c r="K314" i="12"/>
  <c r="K278" i="12" s="1"/>
  <c r="J314" i="12"/>
  <c r="J278" i="12" s="1"/>
  <c r="K328" i="12"/>
  <c r="F304" i="12"/>
  <c r="S304" i="21" s="1"/>
  <c r="J328" i="12"/>
  <c r="J352" i="12"/>
  <c r="E643" i="12"/>
  <c r="A643" i="12" s="1"/>
  <c r="K643" i="12"/>
  <c r="J643" i="12"/>
  <c r="E647" i="12"/>
  <c r="A647" i="12" s="1"/>
  <c r="K647" i="12"/>
  <c r="J647" i="12"/>
  <c r="E667" i="12"/>
  <c r="A667" i="12" s="1"/>
  <c r="K667" i="12"/>
  <c r="J667" i="12"/>
  <c r="E671" i="12"/>
  <c r="A671" i="12" s="1"/>
  <c r="K671" i="12"/>
  <c r="J671" i="12"/>
  <c r="E713" i="12"/>
  <c r="A713" i="12" s="1"/>
  <c r="K713" i="12"/>
  <c r="J713" i="12"/>
  <c r="E717" i="12"/>
  <c r="A717" i="12" s="1"/>
  <c r="K717" i="12"/>
  <c r="J717" i="12"/>
  <c r="E721" i="12"/>
  <c r="A721" i="12" s="1"/>
  <c r="K721" i="12"/>
  <c r="J721" i="12"/>
  <c r="E761" i="12"/>
  <c r="A761" i="12" s="1"/>
  <c r="K761" i="12"/>
  <c r="J761" i="12"/>
  <c r="E765" i="12"/>
  <c r="A765" i="12" s="1"/>
  <c r="K765" i="12"/>
  <c r="J765" i="12"/>
  <c r="K768" i="12"/>
  <c r="E768" i="12"/>
  <c r="A768" i="12" s="1"/>
  <c r="J768" i="12"/>
  <c r="E908" i="12"/>
  <c r="A908" i="12" s="1"/>
  <c r="H860" i="12"/>
  <c r="AZ860" i="21" s="1"/>
  <c r="J292" i="12"/>
  <c r="K306" i="12"/>
  <c r="K270" i="12" s="1"/>
  <c r="J306" i="12"/>
  <c r="J270" i="12" s="1"/>
  <c r="K313" i="12"/>
  <c r="K277" i="12" s="1"/>
  <c r="J313" i="12"/>
  <c r="J277" i="12" s="1"/>
  <c r="F327" i="12"/>
  <c r="F351" i="12"/>
  <c r="E388" i="12"/>
  <c r="A388" i="12" s="1"/>
  <c r="H387" i="12"/>
  <c r="H579" i="12"/>
  <c r="E641" i="12"/>
  <c r="A641" i="12" s="1"/>
  <c r="K641" i="12"/>
  <c r="J641" i="12"/>
  <c r="E645" i="12"/>
  <c r="A645" i="12" s="1"/>
  <c r="K645" i="12"/>
  <c r="J645" i="12"/>
  <c r="E649" i="12"/>
  <c r="A649" i="12" s="1"/>
  <c r="K649" i="12"/>
  <c r="J649" i="12"/>
  <c r="E665" i="12"/>
  <c r="A665" i="12" s="1"/>
  <c r="K665" i="12"/>
  <c r="J665" i="12"/>
  <c r="E669" i="12"/>
  <c r="A669" i="12" s="1"/>
  <c r="K669" i="12"/>
  <c r="J669" i="12"/>
  <c r="E673" i="12"/>
  <c r="A673" i="12" s="1"/>
  <c r="K673" i="12"/>
  <c r="J673" i="12"/>
  <c r="E715" i="12"/>
  <c r="A715" i="12" s="1"/>
  <c r="K715" i="12"/>
  <c r="J715" i="12"/>
  <c r="E719" i="12"/>
  <c r="A719" i="12" s="1"/>
  <c r="K719" i="12"/>
  <c r="J719" i="12"/>
  <c r="E763" i="12"/>
  <c r="A763" i="12" s="1"/>
  <c r="K763" i="12"/>
  <c r="J763" i="12"/>
  <c r="K770" i="12"/>
  <c r="E770" i="12"/>
  <c r="A770" i="12" s="1"/>
  <c r="J770" i="12"/>
  <c r="E556" i="12"/>
  <c r="A556" i="12" s="1"/>
  <c r="K556" i="12"/>
  <c r="J556" i="12"/>
  <c r="E762" i="12"/>
  <c r="A762" i="12" s="1"/>
  <c r="K762" i="12"/>
  <c r="J762" i="12"/>
  <c r="E764" i="12"/>
  <c r="A764" i="12" s="1"/>
  <c r="K764" i="12"/>
  <c r="J764" i="12"/>
  <c r="K766" i="12"/>
  <c r="E766" i="12"/>
  <c r="A766" i="12" s="1"/>
  <c r="J766" i="12"/>
  <c r="K808" i="12"/>
  <c r="E808" i="12"/>
  <c r="A808" i="12" s="1"/>
  <c r="F807" i="12"/>
  <c r="J808" i="12"/>
  <c r="E868" i="12"/>
  <c r="A868" i="12" s="1"/>
  <c r="H867" i="12"/>
  <c r="E892" i="12"/>
  <c r="A892" i="12" s="1"/>
  <c r="H891" i="12"/>
  <c r="K1086" i="12"/>
  <c r="K1094" i="12"/>
  <c r="E1132" i="12"/>
  <c r="H1131" i="12"/>
  <c r="K308" i="12"/>
  <c r="K272" i="12" s="1"/>
  <c r="J308" i="12"/>
  <c r="J272" i="12" s="1"/>
  <c r="K312" i="12"/>
  <c r="K276" i="12" s="1"/>
  <c r="J312" i="12"/>
  <c r="J276" i="12" s="1"/>
  <c r="K316" i="12"/>
  <c r="J316" i="12"/>
  <c r="K340" i="12"/>
  <c r="J340" i="12"/>
  <c r="K364" i="12"/>
  <c r="J364" i="12"/>
  <c r="K388" i="12"/>
  <c r="J388" i="12"/>
  <c r="E400" i="12"/>
  <c r="A400" i="12" s="1"/>
  <c r="K400" i="12"/>
  <c r="J400" i="12"/>
  <c r="E412" i="12"/>
  <c r="A412" i="12" s="1"/>
  <c r="K412" i="12"/>
  <c r="J412" i="12"/>
  <c r="E424" i="12"/>
  <c r="A424" i="12" s="1"/>
  <c r="K424" i="12"/>
  <c r="J424" i="12"/>
  <c r="E436" i="12"/>
  <c r="K436" i="12"/>
  <c r="J436" i="12"/>
  <c r="E448" i="12"/>
  <c r="K448" i="12"/>
  <c r="J448" i="12"/>
  <c r="E460" i="12"/>
  <c r="K460" i="12"/>
  <c r="J460" i="12"/>
  <c r="E532" i="12"/>
  <c r="K532" i="12"/>
  <c r="K484" i="12" s="1"/>
  <c r="J532" i="12"/>
  <c r="J484" i="12" s="1"/>
  <c r="E580" i="12"/>
  <c r="A580" i="12" s="1"/>
  <c r="K580" i="12"/>
  <c r="J580" i="12"/>
  <c r="E592" i="12"/>
  <c r="A592" i="12" s="1"/>
  <c r="K592" i="12"/>
  <c r="J592" i="12"/>
  <c r="E604" i="12"/>
  <c r="A604" i="12" s="1"/>
  <c r="K604" i="12"/>
  <c r="J604" i="12"/>
  <c r="E616" i="12"/>
  <c r="A616" i="12" s="1"/>
  <c r="K616" i="12"/>
  <c r="J616" i="12"/>
  <c r="E628" i="12"/>
  <c r="A628" i="12" s="1"/>
  <c r="K628" i="12"/>
  <c r="J628" i="12"/>
  <c r="E642" i="12"/>
  <c r="A642" i="12" s="1"/>
  <c r="K642" i="12"/>
  <c r="J642" i="12"/>
  <c r="E644" i="12"/>
  <c r="A644" i="12" s="1"/>
  <c r="K644" i="12"/>
  <c r="J644" i="12"/>
  <c r="E646" i="12"/>
  <c r="A646" i="12" s="1"/>
  <c r="K646" i="12"/>
  <c r="J646" i="12"/>
  <c r="E648" i="12"/>
  <c r="A648" i="12" s="1"/>
  <c r="K648" i="12"/>
  <c r="J648" i="12"/>
  <c r="E650" i="12"/>
  <c r="A650" i="12" s="1"/>
  <c r="K650" i="12"/>
  <c r="J650" i="12"/>
  <c r="E652" i="12"/>
  <c r="A652" i="12" s="1"/>
  <c r="K652" i="12"/>
  <c r="J652" i="12"/>
  <c r="E666" i="12"/>
  <c r="A666" i="12" s="1"/>
  <c r="K666" i="12"/>
  <c r="J666" i="12"/>
  <c r="E668" i="12"/>
  <c r="A668" i="12" s="1"/>
  <c r="K668" i="12"/>
  <c r="J668" i="12"/>
  <c r="E670" i="12"/>
  <c r="A670" i="12" s="1"/>
  <c r="K670" i="12"/>
  <c r="J670" i="12"/>
  <c r="E672" i="12"/>
  <c r="A672" i="12" s="1"/>
  <c r="K672" i="12"/>
  <c r="J672" i="12"/>
  <c r="E674" i="12"/>
  <c r="A674" i="12" s="1"/>
  <c r="K674" i="12"/>
  <c r="J674" i="12"/>
  <c r="E676" i="12"/>
  <c r="A676" i="12" s="1"/>
  <c r="K676" i="12"/>
  <c r="J676" i="12"/>
  <c r="E688" i="12"/>
  <c r="A688" i="12" s="1"/>
  <c r="K688" i="12"/>
  <c r="J688" i="12"/>
  <c r="E700" i="12"/>
  <c r="A700" i="12" s="1"/>
  <c r="K700" i="12"/>
  <c r="J700" i="12"/>
  <c r="E714" i="12"/>
  <c r="A714" i="12" s="1"/>
  <c r="K714" i="12"/>
  <c r="J714" i="12"/>
  <c r="E716" i="12"/>
  <c r="A716" i="12" s="1"/>
  <c r="K716" i="12"/>
  <c r="J716" i="12"/>
  <c r="E718" i="12"/>
  <c r="A718" i="12" s="1"/>
  <c r="K718" i="12"/>
  <c r="J718" i="12"/>
  <c r="E720" i="12"/>
  <c r="A720" i="12" s="1"/>
  <c r="K720" i="12"/>
  <c r="J720" i="12"/>
  <c r="E722" i="12"/>
  <c r="A722" i="12" s="1"/>
  <c r="K722" i="12"/>
  <c r="J722" i="12"/>
  <c r="E724" i="12"/>
  <c r="A724" i="12" s="1"/>
  <c r="K724" i="12"/>
  <c r="J724" i="12"/>
  <c r="E736" i="12"/>
  <c r="A736" i="12" s="1"/>
  <c r="K736" i="12"/>
  <c r="J736" i="12"/>
  <c r="E748" i="12"/>
  <c r="A748" i="12" s="1"/>
  <c r="K748" i="12"/>
  <c r="J748" i="12"/>
  <c r="K796" i="12"/>
  <c r="F795" i="12"/>
  <c r="E796" i="12"/>
  <c r="A796" i="12" s="1"/>
  <c r="J796" i="12"/>
  <c r="E964" i="12"/>
  <c r="A964" i="12" s="1"/>
  <c r="H963" i="12"/>
  <c r="H952" i="12"/>
  <c r="AZ952" i="21" s="1"/>
  <c r="A976" i="12"/>
  <c r="E988" i="12"/>
  <c r="A988" i="12" s="1"/>
  <c r="H987" i="12"/>
  <c r="E1000" i="12"/>
  <c r="A1000" i="12" s="1"/>
  <c r="H999" i="12"/>
  <c r="E1012" i="12"/>
  <c r="A1012" i="12" s="1"/>
  <c r="H1011" i="12"/>
  <c r="E1108" i="12"/>
  <c r="H1107" i="12"/>
  <c r="H1084" i="12"/>
  <c r="K769" i="12"/>
  <c r="J769" i="12"/>
  <c r="K832" i="12"/>
  <c r="E832" i="12"/>
  <c r="A832" i="12" s="1"/>
  <c r="J832" i="12"/>
  <c r="H862" i="12"/>
  <c r="AZ862" i="21" s="1"/>
  <c r="E914" i="12"/>
  <c r="A914" i="12" s="1"/>
  <c r="H866" i="12"/>
  <c r="AZ866" i="21" s="1"/>
  <c r="E916" i="12"/>
  <c r="A916" i="12" s="1"/>
  <c r="H915" i="12"/>
  <c r="E928" i="12"/>
  <c r="A928" i="12" s="1"/>
  <c r="H927" i="12"/>
  <c r="E940" i="12"/>
  <c r="A940" i="12" s="1"/>
  <c r="H939" i="12"/>
  <c r="E1048" i="12"/>
  <c r="A1048" i="12" s="1"/>
  <c r="H1036" i="12"/>
  <c r="K1088" i="12"/>
  <c r="J767" i="12"/>
  <c r="H857" i="12"/>
  <c r="AZ857" i="21" s="1"/>
  <c r="H861" i="12"/>
  <c r="AZ861" i="21" s="1"/>
  <c r="K892" i="12"/>
  <c r="H865" i="12"/>
  <c r="AZ865" i="21" s="1"/>
  <c r="E913" i="12"/>
  <c r="A913" i="12" s="1"/>
  <c r="K1072" i="12"/>
  <c r="K1087" i="12"/>
  <c r="K1091" i="12"/>
  <c r="K1096" i="12"/>
  <c r="K868" i="12"/>
  <c r="K906" i="12"/>
  <c r="K908" i="12"/>
  <c r="K910" i="12"/>
  <c r="K912" i="12"/>
  <c r="K914" i="12"/>
  <c r="K916" i="12"/>
  <c r="K928" i="12"/>
  <c r="K940" i="12"/>
  <c r="K954" i="12"/>
  <c r="K956" i="12"/>
  <c r="K958" i="12"/>
  <c r="K960" i="12"/>
  <c r="K962" i="12"/>
  <c r="K964" i="12"/>
  <c r="K976" i="12"/>
  <c r="K988" i="12"/>
  <c r="K1000" i="12"/>
  <c r="K1012" i="12"/>
  <c r="K1038" i="12"/>
  <c r="K1040" i="12"/>
  <c r="K1042" i="12"/>
  <c r="K1044" i="12"/>
  <c r="K905" i="12"/>
  <c r="K907" i="12"/>
  <c r="K909" i="12"/>
  <c r="K911" i="12"/>
  <c r="K913" i="12"/>
  <c r="K953" i="12"/>
  <c r="K955" i="12"/>
  <c r="K957" i="12"/>
  <c r="K959" i="12"/>
  <c r="K961" i="12"/>
  <c r="K1037" i="12"/>
  <c r="K1039" i="12"/>
  <c r="K1041" i="12"/>
  <c r="K1043" i="12"/>
  <c r="K1045" i="12"/>
  <c r="J1046" i="12"/>
  <c r="J1048" i="12"/>
  <c r="J1072" i="12"/>
  <c r="J1085" i="12"/>
  <c r="J1086" i="12"/>
  <c r="J1087" i="12"/>
  <c r="J1088" i="12"/>
  <c r="J1089" i="12"/>
  <c r="J1090" i="12"/>
  <c r="J1091" i="12"/>
  <c r="J1092" i="12"/>
  <c r="J1093" i="12"/>
  <c r="J1094" i="12"/>
  <c r="J1096" i="12"/>
  <c r="J1108" i="12"/>
  <c r="J1120" i="12"/>
  <c r="J1132" i="12"/>
  <c r="G952" i="9"/>
  <c r="H664" i="9"/>
  <c r="AY664" i="21" s="1"/>
  <c r="H17" i="9"/>
  <c r="AY17" i="21" s="1"/>
  <c r="H18" i="9"/>
  <c r="AY18" i="21" s="1"/>
  <c r="H19" i="9"/>
  <c r="AY19" i="21" s="1"/>
  <c r="H20" i="9"/>
  <c r="AY20" i="21" s="1"/>
  <c r="H21" i="9"/>
  <c r="AY21" i="21" s="1"/>
  <c r="H22" i="9"/>
  <c r="AY22" i="21" s="1"/>
  <c r="H23" i="9"/>
  <c r="AY23" i="21" s="1"/>
  <c r="H24" i="9"/>
  <c r="AY24" i="21" s="1"/>
  <c r="H25" i="9"/>
  <c r="AY25" i="21" s="1"/>
  <c r="H100" i="9"/>
  <c r="AY100" i="21" s="1"/>
  <c r="BU858" i="21"/>
  <c r="BU859" i="21"/>
  <c r="BU865" i="21"/>
  <c r="BU759" i="21"/>
  <c r="R858" i="21"/>
  <c r="R862" i="21"/>
  <c r="K736" i="9"/>
  <c r="E763" i="9"/>
  <c r="K767" i="9"/>
  <c r="K784" i="9"/>
  <c r="K832" i="9"/>
  <c r="AC860" i="21"/>
  <c r="AC861" i="21"/>
  <c r="G25" i="9"/>
  <c r="AC25" i="21" s="1"/>
  <c r="K316" i="9"/>
  <c r="AY857" i="21"/>
  <c r="AY858" i="21"/>
  <c r="AY862" i="21"/>
  <c r="F1084" i="9"/>
  <c r="R1084" i="21" s="1"/>
  <c r="I1084" i="9"/>
  <c r="BU1084" i="21" s="1"/>
  <c r="G1084" i="9"/>
  <c r="AC1084" i="21" s="1"/>
  <c r="AY859" i="21"/>
  <c r="AY863" i="21"/>
  <c r="AY866" i="21"/>
  <c r="R860" i="21"/>
  <c r="R864" i="21"/>
  <c r="F952" i="9"/>
  <c r="R952" i="21" s="1"/>
  <c r="K808" i="9"/>
  <c r="AY760" i="21"/>
  <c r="E765" i="9"/>
  <c r="K762" i="9"/>
  <c r="R760" i="21"/>
  <c r="E762" i="9"/>
  <c r="K765" i="9"/>
  <c r="E769" i="9"/>
  <c r="K761" i="9"/>
  <c r="E764" i="9"/>
  <c r="E767" i="9"/>
  <c r="E770" i="9"/>
  <c r="E761" i="9"/>
  <c r="E766" i="9"/>
  <c r="K770" i="9"/>
  <c r="G712" i="9"/>
  <c r="AC712" i="21" s="1"/>
  <c r="E718" i="9"/>
  <c r="E717" i="9"/>
  <c r="K719" i="9"/>
  <c r="E713" i="9"/>
  <c r="K718" i="9"/>
  <c r="E719" i="9"/>
  <c r="E721" i="9"/>
  <c r="K700" i="9"/>
  <c r="E308" i="9"/>
  <c r="E306" i="9"/>
  <c r="E310" i="9"/>
  <c r="E314" i="9"/>
  <c r="J280" i="9"/>
  <c r="K280" i="9"/>
  <c r="F100" i="9"/>
  <c r="R100" i="21" s="1"/>
  <c r="I100" i="9"/>
  <c r="BU100" i="21" s="1"/>
  <c r="I17" i="9"/>
  <c r="BU17" i="21" s="1"/>
  <c r="I18" i="9"/>
  <c r="BU18" i="21" s="1"/>
  <c r="I19" i="9"/>
  <c r="BU19" i="21" s="1"/>
  <c r="I20" i="9"/>
  <c r="BU20" i="21" s="1"/>
  <c r="I21" i="9"/>
  <c r="BU21" i="21" s="1"/>
  <c r="I22" i="9"/>
  <c r="BU22" i="21" s="1"/>
  <c r="I23" i="9"/>
  <c r="BU23" i="21" s="1"/>
  <c r="I24" i="9"/>
  <c r="BU24" i="21" s="1"/>
  <c r="I25" i="9"/>
  <c r="BU25" i="21" s="1"/>
  <c r="I26" i="9"/>
  <c r="BU26" i="21" s="1"/>
  <c r="G100" i="9"/>
  <c r="AC100" i="21" s="1"/>
  <c r="G40" i="9"/>
  <c r="AC40" i="21" s="1"/>
  <c r="I40" i="9"/>
  <c r="BU40" i="21" s="1"/>
  <c r="H40" i="9"/>
  <c r="AY40" i="21" s="1"/>
  <c r="G27" i="9"/>
  <c r="AC27" i="21" s="1"/>
  <c r="E309" i="9"/>
  <c r="E312" i="9"/>
  <c r="K556" i="9"/>
  <c r="J556" i="9"/>
  <c r="K644" i="9"/>
  <c r="J644" i="9"/>
  <c r="K666" i="9"/>
  <c r="E666" i="9"/>
  <c r="E570" i="9" s="1"/>
  <c r="E546" i="9" s="1"/>
  <c r="J666" i="9"/>
  <c r="K28" i="9"/>
  <c r="E28" i="9"/>
  <c r="J28" i="9"/>
  <c r="K42" i="9"/>
  <c r="E42" i="9"/>
  <c r="J42" i="9"/>
  <c r="K44" i="9"/>
  <c r="E44" i="9"/>
  <c r="J44" i="9"/>
  <c r="K46" i="9"/>
  <c r="E46" i="9"/>
  <c r="J46" i="9"/>
  <c r="K48" i="9"/>
  <c r="E48" i="9"/>
  <c r="J48" i="9"/>
  <c r="K50" i="9"/>
  <c r="E50" i="9"/>
  <c r="J50" i="9"/>
  <c r="K52" i="9"/>
  <c r="J52" i="9"/>
  <c r="K64" i="9"/>
  <c r="J64" i="9"/>
  <c r="K76" i="9"/>
  <c r="J76" i="9"/>
  <c r="K88" i="9"/>
  <c r="J88" i="9"/>
  <c r="K102" i="9"/>
  <c r="E102" i="9"/>
  <c r="J102" i="9"/>
  <c r="K104" i="9"/>
  <c r="E104" i="9"/>
  <c r="J104" i="9"/>
  <c r="K106" i="9"/>
  <c r="E106" i="9"/>
  <c r="J106" i="9"/>
  <c r="K108" i="9"/>
  <c r="E108" i="9"/>
  <c r="J108" i="9"/>
  <c r="K110" i="9"/>
  <c r="E110" i="9"/>
  <c r="J110" i="9"/>
  <c r="K112" i="9"/>
  <c r="J112" i="9"/>
  <c r="K124" i="9"/>
  <c r="J124" i="9"/>
  <c r="K136" i="9"/>
  <c r="J136" i="9"/>
  <c r="K148" i="9"/>
  <c r="J148" i="9"/>
  <c r="K160" i="9"/>
  <c r="J160" i="9"/>
  <c r="K172" i="9"/>
  <c r="J172" i="9"/>
  <c r="K184" i="9"/>
  <c r="J184" i="9"/>
  <c r="K196" i="9"/>
  <c r="J196" i="9"/>
  <c r="K208" i="9"/>
  <c r="J208" i="9"/>
  <c r="K220" i="9"/>
  <c r="J220" i="9"/>
  <c r="K232" i="9"/>
  <c r="J232" i="9"/>
  <c r="K244" i="9"/>
  <c r="J244" i="9"/>
  <c r="K256" i="9"/>
  <c r="J256" i="9"/>
  <c r="E273" i="7"/>
  <c r="W273" i="21" s="1"/>
  <c r="J292" i="9"/>
  <c r="K292" i="9"/>
  <c r="E307" i="9"/>
  <c r="J316" i="9"/>
  <c r="K646" i="9"/>
  <c r="J646" i="9"/>
  <c r="K670" i="9"/>
  <c r="E670" i="9"/>
  <c r="J670" i="9"/>
  <c r="K715" i="9"/>
  <c r="E715" i="9"/>
  <c r="J715" i="9"/>
  <c r="E305" i="9"/>
  <c r="E313" i="9"/>
  <c r="K592" i="9"/>
  <c r="J592" i="9"/>
  <c r="K616" i="9"/>
  <c r="J616" i="9"/>
  <c r="K648" i="9"/>
  <c r="J648" i="9"/>
  <c r="K650" i="9"/>
  <c r="J650" i="9"/>
  <c r="K674" i="9"/>
  <c r="E674" i="9"/>
  <c r="J674" i="9"/>
  <c r="K41" i="9"/>
  <c r="E41" i="9"/>
  <c r="J41" i="9"/>
  <c r="K43" i="9"/>
  <c r="E43" i="9"/>
  <c r="J43" i="9"/>
  <c r="K45" i="9"/>
  <c r="E45" i="9"/>
  <c r="J45" i="9"/>
  <c r="K47" i="9"/>
  <c r="E47" i="9"/>
  <c r="J47" i="9"/>
  <c r="K49" i="9"/>
  <c r="E49" i="9"/>
  <c r="J49" i="9"/>
  <c r="K101" i="9"/>
  <c r="E101" i="9"/>
  <c r="J101" i="9"/>
  <c r="K103" i="9"/>
  <c r="E103" i="9"/>
  <c r="J103" i="9"/>
  <c r="K105" i="9"/>
  <c r="E105" i="9"/>
  <c r="J105" i="9"/>
  <c r="K107" i="9"/>
  <c r="E107" i="9"/>
  <c r="J107" i="9"/>
  <c r="K109" i="9"/>
  <c r="E109" i="9"/>
  <c r="J109" i="9"/>
  <c r="E277" i="7"/>
  <c r="W277" i="21" s="1"/>
  <c r="E311" i="9"/>
  <c r="K642" i="9"/>
  <c r="J642" i="9"/>
  <c r="K961" i="9"/>
  <c r="E961" i="9"/>
  <c r="J961" i="9"/>
  <c r="K580" i="9"/>
  <c r="J580" i="9"/>
  <c r="K628" i="9"/>
  <c r="E628" i="9"/>
  <c r="F627" i="9"/>
  <c r="J628" i="9"/>
  <c r="K652" i="9"/>
  <c r="J652" i="9"/>
  <c r="K676" i="9"/>
  <c r="F664" i="9"/>
  <c r="R664" i="21" s="1"/>
  <c r="J676" i="9"/>
  <c r="E768" i="9"/>
  <c r="K668" i="9"/>
  <c r="E668" i="9"/>
  <c r="J668" i="9"/>
  <c r="K672" i="9"/>
  <c r="E672" i="9"/>
  <c r="J672" i="9"/>
  <c r="I664" i="9"/>
  <c r="K722" i="9"/>
  <c r="E722" i="9"/>
  <c r="J722" i="9"/>
  <c r="K1043" i="9"/>
  <c r="E1043" i="9"/>
  <c r="E551" i="9" s="1"/>
  <c r="J1043" i="9"/>
  <c r="K604" i="9"/>
  <c r="J604" i="9"/>
  <c r="K714" i="9"/>
  <c r="E714" i="9"/>
  <c r="J714" i="9"/>
  <c r="K907" i="9"/>
  <c r="R859" i="21"/>
  <c r="J907" i="9"/>
  <c r="K957" i="9"/>
  <c r="E957" i="9"/>
  <c r="J957" i="9"/>
  <c r="K328" i="9"/>
  <c r="J328" i="9"/>
  <c r="K340" i="9"/>
  <c r="J340" i="9"/>
  <c r="K352" i="9"/>
  <c r="J352" i="9"/>
  <c r="K364" i="9"/>
  <c r="J364" i="9"/>
  <c r="K376" i="9"/>
  <c r="J376" i="9"/>
  <c r="K388" i="9"/>
  <c r="J388" i="9"/>
  <c r="K400" i="9"/>
  <c r="J400" i="9"/>
  <c r="K412" i="9"/>
  <c r="J412" i="9"/>
  <c r="K424" i="9"/>
  <c r="J424" i="9"/>
  <c r="K436" i="9"/>
  <c r="J436" i="9"/>
  <c r="K448" i="9"/>
  <c r="J448" i="9"/>
  <c r="K460" i="9"/>
  <c r="J460" i="9"/>
  <c r="A484" i="7"/>
  <c r="K641" i="9"/>
  <c r="J641" i="9"/>
  <c r="K643" i="9"/>
  <c r="J643" i="9"/>
  <c r="K645" i="9"/>
  <c r="J645" i="9"/>
  <c r="K647" i="9"/>
  <c r="J647" i="9"/>
  <c r="K649" i="9"/>
  <c r="J649" i="9"/>
  <c r="K665" i="9"/>
  <c r="E665" i="9"/>
  <c r="J665" i="9"/>
  <c r="K667" i="9"/>
  <c r="E667" i="9"/>
  <c r="J667" i="9"/>
  <c r="K669" i="9"/>
  <c r="E669" i="9"/>
  <c r="J669" i="9"/>
  <c r="K671" i="9"/>
  <c r="E671" i="9"/>
  <c r="J671" i="9"/>
  <c r="K673" i="9"/>
  <c r="E673" i="9"/>
  <c r="J673" i="9"/>
  <c r="J688" i="9"/>
  <c r="K716" i="9"/>
  <c r="E716" i="9"/>
  <c r="J716" i="9"/>
  <c r="H712" i="9"/>
  <c r="AY712" i="21" s="1"/>
  <c r="K768" i="9"/>
  <c r="H819" i="9"/>
  <c r="AY819" i="21" s="1"/>
  <c r="K911" i="9"/>
  <c r="R863" i="21"/>
  <c r="J911" i="9"/>
  <c r="H1084" i="9"/>
  <c r="AY1084" i="21" s="1"/>
  <c r="G664" i="9"/>
  <c r="K764" i="9"/>
  <c r="K769" i="9"/>
  <c r="K953" i="9"/>
  <c r="E953" i="9"/>
  <c r="J953" i="9"/>
  <c r="H952" i="9"/>
  <c r="K1039" i="9"/>
  <c r="E1039" i="9"/>
  <c r="J1039" i="9"/>
  <c r="J718" i="9"/>
  <c r="K720" i="9"/>
  <c r="E720" i="9"/>
  <c r="J720" i="9"/>
  <c r="K724" i="9"/>
  <c r="J724" i="9"/>
  <c r="K905" i="9"/>
  <c r="R857" i="21"/>
  <c r="J905" i="9"/>
  <c r="K913" i="9"/>
  <c r="J913" i="9"/>
  <c r="K955" i="9"/>
  <c r="E955" i="9"/>
  <c r="J955" i="9"/>
  <c r="K1041" i="9"/>
  <c r="E1041" i="9"/>
  <c r="J1041" i="9"/>
  <c r="H1036" i="9"/>
  <c r="F712" i="9"/>
  <c r="R712" i="21" s="1"/>
  <c r="J719" i="9"/>
  <c r="K748" i="9"/>
  <c r="K763" i="9"/>
  <c r="K766" i="9"/>
  <c r="R865" i="21"/>
  <c r="K909" i="9"/>
  <c r="R861" i="21"/>
  <c r="J909" i="9"/>
  <c r="K959" i="9"/>
  <c r="E959" i="9"/>
  <c r="J959" i="9"/>
  <c r="K1037" i="9"/>
  <c r="E1037" i="9"/>
  <c r="J1037" i="9"/>
  <c r="K1045" i="9"/>
  <c r="E1045" i="9"/>
  <c r="J1045" i="9"/>
  <c r="K713" i="9"/>
  <c r="J713" i="9"/>
  <c r="K717" i="9"/>
  <c r="J717" i="9"/>
  <c r="K721" i="9"/>
  <c r="J721" i="9"/>
  <c r="K1087" i="9"/>
  <c r="E1087" i="9"/>
  <c r="J1087" i="9"/>
  <c r="K1091" i="9"/>
  <c r="E1091" i="9"/>
  <c r="J1091" i="9"/>
  <c r="K1085" i="9"/>
  <c r="E1085" i="9"/>
  <c r="J1085" i="9"/>
  <c r="K1089" i="9"/>
  <c r="E1089" i="9"/>
  <c r="J1089" i="9"/>
  <c r="K1093" i="9"/>
  <c r="E1093" i="9"/>
  <c r="J1093" i="9"/>
  <c r="J736" i="9"/>
  <c r="J748" i="9"/>
  <c r="J761" i="9"/>
  <c r="J762" i="9"/>
  <c r="J763" i="9"/>
  <c r="J764" i="9"/>
  <c r="J765" i="9"/>
  <c r="J766" i="9"/>
  <c r="J767" i="9"/>
  <c r="J768" i="9"/>
  <c r="J769" i="9"/>
  <c r="J770" i="9"/>
  <c r="J772" i="9"/>
  <c r="J784" i="9"/>
  <c r="J796" i="9"/>
  <c r="J808" i="9"/>
  <c r="J832" i="9"/>
  <c r="K868" i="9"/>
  <c r="J868" i="9"/>
  <c r="K880" i="9"/>
  <c r="J880" i="9"/>
  <c r="K892" i="9"/>
  <c r="J892" i="9"/>
  <c r="K906" i="9"/>
  <c r="J906" i="9"/>
  <c r="K908" i="9"/>
  <c r="J908" i="9"/>
  <c r="K910" i="9"/>
  <c r="J910" i="9"/>
  <c r="K912" i="9"/>
  <c r="J912" i="9"/>
  <c r="K914" i="9"/>
  <c r="J914" i="9"/>
  <c r="K916" i="9"/>
  <c r="J916" i="9"/>
  <c r="K928" i="9"/>
  <c r="J928" i="9"/>
  <c r="K940" i="9"/>
  <c r="J940" i="9"/>
  <c r="K954" i="9"/>
  <c r="E954" i="9"/>
  <c r="J954" i="9"/>
  <c r="K956" i="9"/>
  <c r="E956" i="9"/>
  <c r="J956" i="9"/>
  <c r="K958" i="9"/>
  <c r="E958" i="9"/>
  <c r="E862" i="9" s="1"/>
  <c r="E550" i="9" s="1"/>
  <c r="J958" i="9"/>
  <c r="K960" i="9"/>
  <c r="E960" i="9"/>
  <c r="J960" i="9"/>
  <c r="K962" i="9"/>
  <c r="E962" i="9"/>
  <c r="J962" i="9"/>
  <c r="K964" i="9"/>
  <c r="J964" i="9"/>
  <c r="K976" i="9"/>
  <c r="J976" i="9"/>
  <c r="K988" i="9"/>
  <c r="J988" i="9"/>
  <c r="K1000" i="9"/>
  <c r="J1000" i="9"/>
  <c r="K1012" i="9"/>
  <c r="J1012" i="9"/>
  <c r="K1038" i="9"/>
  <c r="E1038" i="9"/>
  <c r="J1038" i="9"/>
  <c r="K1040" i="9"/>
  <c r="E1040" i="9"/>
  <c r="J1040" i="9"/>
  <c r="K1042" i="9"/>
  <c r="E1042" i="9"/>
  <c r="J1042" i="9"/>
  <c r="K1044" i="9"/>
  <c r="E1044" i="9"/>
  <c r="J1044" i="9"/>
  <c r="K1046" i="9"/>
  <c r="E1046" i="9"/>
  <c r="J1046" i="9"/>
  <c r="K1048" i="9"/>
  <c r="J1048" i="9"/>
  <c r="K1072" i="9"/>
  <c r="J1072" i="9"/>
  <c r="K1086" i="9"/>
  <c r="E1086" i="9"/>
  <c r="J1086" i="9"/>
  <c r="K1088" i="9"/>
  <c r="E1088" i="9"/>
  <c r="J1088" i="9"/>
  <c r="K1090" i="9"/>
  <c r="E1090" i="9"/>
  <c r="J1090" i="9"/>
  <c r="K1092" i="9"/>
  <c r="E1092" i="9"/>
  <c r="J1092" i="9"/>
  <c r="K1094" i="9"/>
  <c r="E1094" i="9"/>
  <c r="J1094" i="9"/>
  <c r="K1096" i="9"/>
  <c r="J1096" i="9"/>
  <c r="K1108" i="9"/>
  <c r="J1108" i="9"/>
  <c r="K1120" i="9"/>
  <c r="J1120" i="9"/>
  <c r="K1132" i="9"/>
  <c r="J1132" i="9"/>
  <c r="G1084" i="5"/>
  <c r="G952" i="5"/>
  <c r="AX952" i="21" s="1"/>
  <c r="E759" i="5"/>
  <c r="D765" i="5"/>
  <c r="D763" i="5"/>
  <c r="I772" i="5"/>
  <c r="I761" i="5"/>
  <c r="F760" i="5"/>
  <c r="AB760" i="21" s="1"/>
  <c r="I714" i="5"/>
  <c r="I719" i="5"/>
  <c r="I720" i="5"/>
  <c r="I722" i="5"/>
  <c r="F747" i="5"/>
  <c r="D718" i="5"/>
  <c r="I687" i="5"/>
  <c r="I688" i="5"/>
  <c r="J643" i="5"/>
  <c r="J647" i="5"/>
  <c r="J647" i="6" s="1"/>
  <c r="F304" i="5"/>
  <c r="AB304" i="21" s="1"/>
  <c r="D124" i="5"/>
  <c r="J102" i="5"/>
  <c r="E123" i="5"/>
  <c r="H39" i="5"/>
  <c r="H40" i="5"/>
  <c r="BT40" i="21" s="1"/>
  <c r="J75" i="5"/>
  <c r="J76" i="5"/>
  <c r="E18" i="5"/>
  <c r="Q18" i="21" s="1"/>
  <c r="E19" i="5"/>
  <c r="Q19" i="21" s="1"/>
  <c r="E20" i="5"/>
  <c r="Q20" i="21" s="1"/>
  <c r="E24" i="5"/>
  <c r="Q24" i="21" s="1"/>
  <c r="E26" i="5"/>
  <c r="Q26" i="21" s="1"/>
  <c r="G40" i="5"/>
  <c r="AX40" i="21" s="1"/>
  <c r="E17" i="5"/>
  <c r="Q17" i="21" s="1"/>
  <c r="E1084" i="5"/>
  <c r="H1083" i="5"/>
  <c r="H1084" i="5"/>
  <c r="F1084" i="5"/>
  <c r="G1107" i="5"/>
  <c r="E1036" i="5"/>
  <c r="F952" i="5"/>
  <c r="AB952" i="21" s="1"/>
  <c r="F963" i="5"/>
  <c r="BT857" i="21"/>
  <c r="BT858" i="21"/>
  <c r="BT859" i="21"/>
  <c r="BT860" i="21"/>
  <c r="BT861" i="21"/>
  <c r="BT862" i="21"/>
  <c r="BT863" i="21"/>
  <c r="BT864" i="21"/>
  <c r="BT865" i="21"/>
  <c r="BT866" i="21"/>
  <c r="E952" i="5"/>
  <c r="Q952" i="21" s="1"/>
  <c r="E904" i="5"/>
  <c r="Q904" i="21" s="1"/>
  <c r="D784" i="5"/>
  <c r="D764" i="5"/>
  <c r="I765" i="5"/>
  <c r="D767" i="5"/>
  <c r="I768" i="5"/>
  <c r="I769" i="5"/>
  <c r="I784" i="5"/>
  <c r="J784" i="5"/>
  <c r="D769" i="5"/>
  <c r="J761" i="5"/>
  <c r="G760" i="5"/>
  <c r="AX760" i="21" s="1"/>
  <c r="I763" i="5"/>
  <c r="J763" i="5"/>
  <c r="J769" i="5"/>
  <c r="J772" i="5"/>
  <c r="J768" i="5"/>
  <c r="J765" i="5"/>
  <c r="D768" i="5"/>
  <c r="D761" i="5"/>
  <c r="I764" i="5"/>
  <c r="J764" i="5"/>
  <c r="I767" i="5"/>
  <c r="J767" i="5"/>
  <c r="J767" i="6" s="1"/>
  <c r="I748" i="5"/>
  <c r="J748" i="5"/>
  <c r="J736" i="5"/>
  <c r="E735" i="5"/>
  <c r="D716" i="5"/>
  <c r="D715" i="5"/>
  <c r="J719" i="5"/>
  <c r="J722" i="5"/>
  <c r="D714" i="5"/>
  <c r="I716" i="5"/>
  <c r="J716" i="5"/>
  <c r="D719" i="5"/>
  <c r="D720" i="5"/>
  <c r="E723" i="5"/>
  <c r="D724" i="5"/>
  <c r="J714" i="5"/>
  <c r="J720" i="5"/>
  <c r="J724" i="5"/>
  <c r="E712" i="5"/>
  <c r="Q712" i="21" s="1"/>
  <c r="I715" i="5"/>
  <c r="J715" i="5"/>
  <c r="I718" i="5"/>
  <c r="J718" i="5"/>
  <c r="D722" i="5"/>
  <c r="D673" i="5"/>
  <c r="J700" i="5"/>
  <c r="E699" i="5"/>
  <c r="D700" i="5"/>
  <c r="J688" i="5"/>
  <c r="E664" i="5"/>
  <c r="Q664" i="21" s="1"/>
  <c r="D665" i="5"/>
  <c r="J669" i="5"/>
  <c r="D688" i="5"/>
  <c r="F664" i="5"/>
  <c r="AB664" i="21" s="1"/>
  <c r="J671" i="5"/>
  <c r="J673" i="5"/>
  <c r="I676" i="5"/>
  <c r="J676" i="5"/>
  <c r="J665" i="5"/>
  <c r="J667" i="5"/>
  <c r="D676" i="5"/>
  <c r="D669" i="5"/>
  <c r="J645" i="5"/>
  <c r="J641" i="5"/>
  <c r="J649" i="5"/>
  <c r="E591" i="5"/>
  <c r="F387" i="5"/>
  <c r="J363" i="5"/>
  <c r="J364" i="5"/>
  <c r="J351" i="5"/>
  <c r="J352" i="5"/>
  <c r="D311" i="5"/>
  <c r="D339" i="5"/>
  <c r="J340" i="5"/>
  <c r="J311" i="5"/>
  <c r="J275" i="5" s="1"/>
  <c r="D305" i="5"/>
  <c r="D309" i="5"/>
  <c r="D313" i="5"/>
  <c r="J307" i="5"/>
  <c r="J271" i="5" s="1"/>
  <c r="I309" i="5"/>
  <c r="I273" i="5" s="1"/>
  <c r="J309" i="5"/>
  <c r="J273" i="5" s="1"/>
  <c r="H304" i="5"/>
  <c r="BT304" i="21" s="1"/>
  <c r="I305" i="5"/>
  <c r="I269" i="5" s="1"/>
  <c r="J305" i="5"/>
  <c r="J269" i="5" s="1"/>
  <c r="I313" i="5"/>
  <c r="I313" i="6" s="1"/>
  <c r="J313" i="5"/>
  <c r="J277" i="5" s="1"/>
  <c r="D101" i="5"/>
  <c r="G99" i="5"/>
  <c r="G100" i="5"/>
  <c r="AX100" i="21" s="1"/>
  <c r="F100" i="5"/>
  <c r="AB100" i="21" s="1"/>
  <c r="D105" i="5"/>
  <c r="D107" i="5"/>
  <c r="E21" i="5"/>
  <c r="Q21" i="21" s="1"/>
  <c r="J106" i="5"/>
  <c r="D109" i="5"/>
  <c r="J110" i="5"/>
  <c r="J124" i="5"/>
  <c r="D103" i="5"/>
  <c r="J108" i="5"/>
  <c r="J112" i="5"/>
  <c r="E23" i="5"/>
  <c r="Q23" i="21" s="1"/>
  <c r="G19" i="5"/>
  <c r="AX19" i="21" s="1"/>
  <c r="G20" i="5"/>
  <c r="AX20" i="21" s="1"/>
  <c r="G23" i="5"/>
  <c r="AX23" i="21" s="1"/>
  <c r="G24" i="5"/>
  <c r="AX24" i="21" s="1"/>
  <c r="J104" i="5"/>
  <c r="J88" i="5"/>
  <c r="H17" i="5"/>
  <c r="BT17" i="21" s="1"/>
  <c r="H18" i="5"/>
  <c r="BT18" i="21" s="1"/>
  <c r="H25" i="5"/>
  <c r="BT25" i="21" s="1"/>
  <c r="H26" i="5"/>
  <c r="BT26" i="21" s="1"/>
  <c r="E39" i="5"/>
  <c r="E40" i="5"/>
  <c r="Q40" i="21" s="1"/>
  <c r="J63" i="5"/>
  <c r="J64" i="5"/>
  <c r="F21" i="5"/>
  <c r="AB21" i="21" s="1"/>
  <c r="F23" i="5"/>
  <c r="AB23" i="21" s="1"/>
  <c r="H19" i="5"/>
  <c r="BT19" i="21" s="1"/>
  <c r="H20" i="5"/>
  <c r="BT20" i="21" s="1"/>
  <c r="J41" i="5"/>
  <c r="J42" i="5"/>
  <c r="J43" i="5"/>
  <c r="J44" i="5"/>
  <c r="J45" i="5"/>
  <c r="J46" i="5"/>
  <c r="J47" i="5"/>
  <c r="J48" i="5"/>
  <c r="J49" i="5"/>
  <c r="J50" i="5"/>
  <c r="J52" i="5"/>
  <c r="F17" i="5"/>
  <c r="AB17" i="21" s="1"/>
  <c r="H21" i="5"/>
  <c r="BT21" i="21" s="1"/>
  <c r="H22" i="5"/>
  <c r="BT22" i="21" s="1"/>
  <c r="F25" i="5"/>
  <c r="AB25" i="21" s="1"/>
  <c r="F19" i="5"/>
  <c r="AB19" i="21" s="1"/>
  <c r="H23" i="5"/>
  <c r="BT23" i="21" s="1"/>
  <c r="H24" i="5"/>
  <c r="BT24" i="21" s="1"/>
  <c r="D280" i="5"/>
  <c r="J280" i="5"/>
  <c r="E279" i="5"/>
  <c r="I280" i="5"/>
  <c r="D292" i="5"/>
  <c r="J292" i="5"/>
  <c r="E291" i="5"/>
  <c r="I292" i="5"/>
  <c r="D307" i="5"/>
  <c r="J312" i="5"/>
  <c r="J276" i="5" s="1"/>
  <c r="D312" i="5"/>
  <c r="I312" i="5"/>
  <c r="I276" i="5" s="1"/>
  <c r="D351" i="5"/>
  <c r="D363" i="5"/>
  <c r="D448" i="5"/>
  <c r="D496" i="8" s="1"/>
  <c r="J448" i="5"/>
  <c r="E447" i="5"/>
  <c r="I448" i="5"/>
  <c r="J580" i="5"/>
  <c r="F579" i="5"/>
  <c r="J592" i="5"/>
  <c r="F591" i="5"/>
  <c r="J604" i="5"/>
  <c r="F603" i="5"/>
  <c r="J616" i="5"/>
  <c r="F615" i="5"/>
  <c r="J628" i="5"/>
  <c r="F627" i="5"/>
  <c r="J648" i="5"/>
  <c r="J648" i="6" s="1"/>
  <c r="D717" i="5"/>
  <c r="J717" i="5"/>
  <c r="D28" i="5"/>
  <c r="D41" i="5"/>
  <c r="D42" i="5"/>
  <c r="D43" i="5"/>
  <c r="D44" i="5"/>
  <c r="D45" i="5"/>
  <c r="D46" i="5"/>
  <c r="D47" i="5"/>
  <c r="D48" i="5"/>
  <c r="D49" i="5"/>
  <c r="D50" i="5"/>
  <c r="D52" i="5"/>
  <c r="D63" i="5"/>
  <c r="D64" i="5"/>
  <c r="D75" i="5"/>
  <c r="D76" i="5"/>
  <c r="D88" i="5"/>
  <c r="I101" i="5"/>
  <c r="J101" i="5"/>
  <c r="I103" i="5"/>
  <c r="J103" i="5"/>
  <c r="I105" i="5"/>
  <c r="J105" i="5"/>
  <c r="I107" i="5"/>
  <c r="J107" i="5"/>
  <c r="I109" i="5"/>
  <c r="J109" i="5"/>
  <c r="I124" i="5"/>
  <c r="I307" i="5"/>
  <c r="I271" i="5" s="1"/>
  <c r="D310" i="5"/>
  <c r="J310" i="5"/>
  <c r="J274" i="5" s="1"/>
  <c r="I310" i="5"/>
  <c r="I274" i="5" s="1"/>
  <c r="J316" i="5"/>
  <c r="E315" i="5"/>
  <c r="E304" i="5"/>
  <c r="Q304" i="21" s="1"/>
  <c r="D316" i="5"/>
  <c r="I316" i="5"/>
  <c r="J328" i="5"/>
  <c r="E327" i="5"/>
  <c r="D328" i="5"/>
  <c r="I328" i="5"/>
  <c r="D340" i="5"/>
  <c r="D352" i="5"/>
  <c r="D364" i="5"/>
  <c r="G375" i="5"/>
  <c r="G304" i="5"/>
  <c r="AX304" i="21" s="1"/>
  <c r="D424" i="5"/>
  <c r="J424" i="5"/>
  <c r="E423" i="5"/>
  <c r="I424" i="5"/>
  <c r="J556" i="5"/>
  <c r="F555" i="5"/>
  <c r="J642" i="5"/>
  <c r="J650" i="5"/>
  <c r="J652" i="5"/>
  <c r="F651" i="5"/>
  <c r="I27" i="5"/>
  <c r="I28" i="5"/>
  <c r="I41" i="5"/>
  <c r="I42" i="5"/>
  <c r="I43" i="5"/>
  <c r="I44" i="5"/>
  <c r="I45" i="5"/>
  <c r="I46" i="5"/>
  <c r="I47" i="5"/>
  <c r="I48" i="5"/>
  <c r="I49" i="5"/>
  <c r="I50" i="5"/>
  <c r="I52" i="5"/>
  <c r="I63" i="5"/>
  <c r="I64" i="5"/>
  <c r="I75" i="5"/>
  <c r="I76" i="5"/>
  <c r="I88" i="5"/>
  <c r="H100" i="5"/>
  <c r="BT100" i="21" s="1"/>
  <c r="D102" i="5"/>
  <c r="D104" i="5"/>
  <c r="D106" i="5"/>
  <c r="D108" i="5"/>
  <c r="D110" i="5"/>
  <c r="F111" i="5"/>
  <c r="D112" i="5"/>
  <c r="F135" i="5"/>
  <c r="D136" i="5"/>
  <c r="J308" i="5"/>
  <c r="J272" i="5" s="1"/>
  <c r="D308" i="5"/>
  <c r="I308" i="5"/>
  <c r="I272" i="5" s="1"/>
  <c r="D400" i="5"/>
  <c r="J400" i="5"/>
  <c r="E399" i="5"/>
  <c r="I400" i="5"/>
  <c r="J644" i="5"/>
  <c r="J644" i="6" s="1"/>
  <c r="D668" i="5"/>
  <c r="J668" i="5"/>
  <c r="J670" i="5"/>
  <c r="D670" i="5"/>
  <c r="I670" i="5"/>
  <c r="H723" i="5"/>
  <c r="H712" i="5"/>
  <c r="BT712" i="21" s="1"/>
  <c r="D766" i="5"/>
  <c r="J766" i="5"/>
  <c r="F18" i="5"/>
  <c r="AB18" i="21" s="1"/>
  <c r="F20" i="5"/>
  <c r="AB20" i="21" s="1"/>
  <c r="F22" i="5"/>
  <c r="AB22" i="21" s="1"/>
  <c r="F24" i="5"/>
  <c r="AB24" i="21" s="1"/>
  <c r="F26" i="5"/>
  <c r="AB26" i="21" s="1"/>
  <c r="E87" i="5"/>
  <c r="I102" i="5"/>
  <c r="I104" i="5"/>
  <c r="I106" i="5"/>
  <c r="I108" i="5"/>
  <c r="I110" i="5"/>
  <c r="I112" i="5"/>
  <c r="I136" i="5"/>
  <c r="J148" i="5"/>
  <c r="E147" i="5"/>
  <c r="D148" i="5"/>
  <c r="E100" i="5"/>
  <c r="Q100" i="21" s="1"/>
  <c r="I148" i="5"/>
  <c r="J160" i="5"/>
  <c r="E159" i="5"/>
  <c r="D160" i="5"/>
  <c r="I160" i="5"/>
  <c r="J172" i="5"/>
  <c r="E171" i="5"/>
  <c r="D172" i="5"/>
  <c r="I172" i="5"/>
  <c r="J184" i="5"/>
  <c r="E183" i="5"/>
  <c r="D184" i="5"/>
  <c r="I184" i="5"/>
  <c r="J196" i="5"/>
  <c r="E195" i="5"/>
  <c r="D196" i="5"/>
  <c r="I196" i="5"/>
  <c r="J208" i="5"/>
  <c r="E207" i="5"/>
  <c r="D208" i="5"/>
  <c r="I208" i="5"/>
  <c r="J220" i="5"/>
  <c r="E219" i="5"/>
  <c r="D220" i="5"/>
  <c r="I220" i="5"/>
  <c r="J232" i="5"/>
  <c r="E231" i="5"/>
  <c r="D232" i="5"/>
  <c r="I232" i="5"/>
  <c r="J244" i="5"/>
  <c r="E243" i="5"/>
  <c r="D244" i="5"/>
  <c r="I244" i="5"/>
  <c r="J256" i="5"/>
  <c r="E255" i="5"/>
  <c r="D256" i="5"/>
  <c r="I256" i="5"/>
  <c r="D306" i="5"/>
  <c r="J306" i="5"/>
  <c r="J306" i="6" s="1"/>
  <c r="I306" i="5"/>
  <c r="I270" i="5" s="1"/>
  <c r="I311" i="5"/>
  <c r="I275" i="5" s="1"/>
  <c r="D314" i="5"/>
  <c r="J314" i="5"/>
  <c r="J278" i="5" s="1"/>
  <c r="I314" i="5"/>
  <c r="I314" i="6" s="1"/>
  <c r="D376" i="5"/>
  <c r="J376" i="5"/>
  <c r="E375" i="5"/>
  <c r="I376" i="5"/>
  <c r="D472" i="5"/>
  <c r="D520" i="8" s="1"/>
  <c r="A520" i="8" s="1"/>
  <c r="J472" i="5"/>
  <c r="E471" i="5"/>
  <c r="I472" i="5"/>
  <c r="J646" i="5"/>
  <c r="I340" i="5"/>
  <c r="I351" i="5"/>
  <c r="I364" i="5"/>
  <c r="D388" i="5"/>
  <c r="J388" i="5"/>
  <c r="E387" i="5"/>
  <c r="I388" i="5"/>
  <c r="D436" i="5"/>
  <c r="J436" i="5"/>
  <c r="E435" i="5"/>
  <c r="I436" i="5"/>
  <c r="D672" i="5"/>
  <c r="J672" i="5"/>
  <c r="J672" i="6" s="1"/>
  <c r="J674" i="5"/>
  <c r="J674" i="6" s="1"/>
  <c r="D674" i="5"/>
  <c r="I674" i="5"/>
  <c r="D721" i="5"/>
  <c r="J721" i="5"/>
  <c r="D770" i="5"/>
  <c r="J770" i="5"/>
  <c r="J770" i="6" s="1"/>
  <c r="I339" i="5"/>
  <c r="J339" i="5"/>
  <c r="I352" i="5"/>
  <c r="I363" i="5"/>
  <c r="D412" i="5"/>
  <c r="J412" i="5"/>
  <c r="E411" i="5"/>
  <c r="I412" i="5"/>
  <c r="D460" i="5"/>
  <c r="J460" i="5"/>
  <c r="E459" i="5"/>
  <c r="I460" i="5"/>
  <c r="J666" i="5"/>
  <c r="D666" i="5"/>
  <c r="I666" i="5"/>
  <c r="D713" i="5"/>
  <c r="J713" i="5"/>
  <c r="D762" i="5"/>
  <c r="J762" i="5"/>
  <c r="D796" i="5"/>
  <c r="F795" i="5"/>
  <c r="D556" i="5"/>
  <c r="I556" i="5"/>
  <c r="D580" i="5"/>
  <c r="I580" i="5"/>
  <c r="D592" i="5"/>
  <c r="I592" i="5"/>
  <c r="D604" i="5"/>
  <c r="I604" i="5"/>
  <c r="D616" i="5"/>
  <c r="I616" i="5"/>
  <c r="D628" i="5"/>
  <c r="I628" i="5"/>
  <c r="D642" i="5"/>
  <c r="I642" i="5"/>
  <c r="D644" i="5"/>
  <c r="I644" i="5"/>
  <c r="D646" i="5"/>
  <c r="I646" i="5"/>
  <c r="D648" i="5"/>
  <c r="I648" i="5"/>
  <c r="D650" i="5"/>
  <c r="I650" i="5"/>
  <c r="D652" i="5"/>
  <c r="I652" i="5"/>
  <c r="D667" i="5"/>
  <c r="I667" i="5"/>
  <c r="I667" i="6" s="1"/>
  <c r="I672" i="5"/>
  <c r="I713" i="5"/>
  <c r="I721" i="5"/>
  <c r="D736" i="5"/>
  <c r="F735" i="5"/>
  <c r="F712" i="5"/>
  <c r="AB712" i="21" s="1"/>
  <c r="I762" i="5"/>
  <c r="I770" i="5"/>
  <c r="H783" i="5"/>
  <c r="H760" i="5"/>
  <c r="BT760" i="21" s="1"/>
  <c r="D641" i="5"/>
  <c r="I641" i="5"/>
  <c r="D643" i="5"/>
  <c r="I643" i="5"/>
  <c r="D645" i="5"/>
  <c r="I645" i="5"/>
  <c r="D647" i="5"/>
  <c r="I647" i="5"/>
  <c r="D649" i="5"/>
  <c r="I649" i="5"/>
  <c r="I668" i="5"/>
  <c r="D671" i="5"/>
  <c r="I671" i="5"/>
  <c r="I717" i="5"/>
  <c r="I766" i="5"/>
  <c r="D772" i="5"/>
  <c r="F771" i="5"/>
  <c r="I665" i="5"/>
  <c r="I669" i="5"/>
  <c r="I673" i="5"/>
  <c r="J987" i="5"/>
  <c r="D987" i="5"/>
  <c r="I987" i="5"/>
  <c r="D1011" i="5"/>
  <c r="D879" i="5"/>
  <c r="J1071" i="5"/>
  <c r="I1071" i="5"/>
  <c r="J796" i="5"/>
  <c r="I796" i="5"/>
  <c r="D808" i="5"/>
  <c r="J808" i="5"/>
  <c r="I808" i="5"/>
  <c r="D832" i="5"/>
  <c r="J832" i="5"/>
  <c r="I832" i="5"/>
  <c r="D927" i="5"/>
  <c r="J999" i="5"/>
  <c r="I999" i="5"/>
  <c r="J905" i="5"/>
  <c r="J905" i="6" s="1"/>
  <c r="D905" i="5"/>
  <c r="I905" i="5"/>
  <c r="J907" i="5"/>
  <c r="D907" i="5"/>
  <c r="I907" i="5"/>
  <c r="J909" i="5"/>
  <c r="D909" i="5"/>
  <c r="I909" i="5"/>
  <c r="J911" i="5"/>
  <c r="D911" i="5"/>
  <c r="I911" i="5"/>
  <c r="J913" i="5"/>
  <c r="J913" i="6" s="1"/>
  <c r="D913" i="5"/>
  <c r="I913" i="5"/>
  <c r="I913" i="6" s="1"/>
  <c r="J953" i="5"/>
  <c r="D953" i="5"/>
  <c r="I953" i="5"/>
  <c r="J955" i="5"/>
  <c r="D955" i="5"/>
  <c r="I955" i="5"/>
  <c r="I955" i="6" s="1"/>
  <c r="J957" i="5"/>
  <c r="D957" i="5"/>
  <c r="I957" i="5"/>
  <c r="J959" i="5"/>
  <c r="D959" i="5"/>
  <c r="I959" i="5"/>
  <c r="I959" i="6" s="1"/>
  <c r="J961" i="5"/>
  <c r="D961" i="5"/>
  <c r="I961" i="5"/>
  <c r="J1037" i="5"/>
  <c r="D1037" i="5"/>
  <c r="I1037" i="5"/>
  <c r="I1037" i="6" s="1"/>
  <c r="J1039" i="5"/>
  <c r="D1039" i="5"/>
  <c r="I1039" i="5"/>
  <c r="J1041" i="5"/>
  <c r="D1041" i="5"/>
  <c r="I1041" i="5"/>
  <c r="J1043" i="5"/>
  <c r="D1043" i="5"/>
  <c r="I1043" i="5"/>
  <c r="J1045" i="5"/>
  <c r="J1045" i="6" s="1"/>
  <c r="D1045" i="5"/>
  <c r="I1045" i="5"/>
  <c r="I1045" i="6" s="1"/>
  <c r="J1085" i="5"/>
  <c r="J1085" i="6" s="1"/>
  <c r="D1085" i="5"/>
  <c r="I1085" i="5"/>
  <c r="J1087" i="5"/>
  <c r="D1087" i="5"/>
  <c r="I1087" i="5"/>
  <c r="J1089" i="5"/>
  <c r="D1089" i="5"/>
  <c r="I1089" i="5"/>
  <c r="J1091" i="5"/>
  <c r="J1091" i="6" s="1"/>
  <c r="D1091" i="5"/>
  <c r="I1091" i="5"/>
  <c r="J1093" i="5"/>
  <c r="D1093" i="5"/>
  <c r="I1093" i="5"/>
  <c r="I1093" i="6" s="1"/>
  <c r="J868" i="5"/>
  <c r="D868" i="5"/>
  <c r="I868" i="5"/>
  <c r="J880" i="5"/>
  <c r="D880" i="5"/>
  <c r="I880" i="5"/>
  <c r="J892" i="5"/>
  <c r="D892" i="5"/>
  <c r="I892" i="5"/>
  <c r="J906" i="5"/>
  <c r="D906" i="5"/>
  <c r="I906" i="5"/>
  <c r="J908" i="5"/>
  <c r="D908" i="5"/>
  <c r="I908" i="5"/>
  <c r="J910" i="5"/>
  <c r="D910" i="5"/>
  <c r="I910" i="5"/>
  <c r="J912" i="5"/>
  <c r="D912" i="5"/>
  <c r="I912" i="5"/>
  <c r="J914" i="5"/>
  <c r="D914" i="5"/>
  <c r="I914" i="5"/>
  <c r="J916" i="5"/>
  <c r="D916" i="5"/>
  <c r="I916" i="5"/>
  <c r="J928" i="5"/>
  <c r="D928" i="5"/>
  <c r="I928" i="5"/>
  <c r="J940" i="5"/>
  <c r="D940" i="5"/>
  <c r="I940" i="5"/>
  <c r="J954" i="5"/>
  <c r="J954" i="6" s="1"/>
  <c r="D954" i="5"/>
  <c r="I954" i="5"/>
  <c r="J956" i="5"/>
  <c r="D956" i="5"/>
  <c r="I956" i="5"/>
  <c r="J958" i="5"/>
  <c r="D958" i="5"/>
  <c r="I958" i="5"/>
  <c r="J960" i="5"/>
  <c r="D960" i="5"/>
  <c r="I960" i="5"/>
  <c r="J962" i="5"/>
  <c r="D962" i="5"/>
  <c r="I962" i="5"/>
  <c r="J964" i="5"/>
  <c r="D964" i="5"/>
  <c r="I964" i="5"/>
  <c r="J976" i="5"/>
  <c r="D976" i="5"/>
  <c r="I976" i="5"/>
  <c r="J988" i="5"/>
  <c r="D988" i="5"/>
  <c r="I988" i="5"/>
  <c r="J1000" i="5"/>
  <c r="D1000" i="5"/>
  <c r="I1000" i="5"/>
  <c r="J1012" i="5"/>
  <c r="D1012" i="5"/>
  <c r="I1012" i="5"/>
  <c r="J1038" i="5"/>
  <c r="D1038" i="5"/>
  <c r="I1038" i="5"/>
  <c r="I1038" i="6" s="1"/>
  <c r="J1040" i="5"/>
  <c r="D1040" i="5"/>
  <c r="I1040" i="5"/>
  <c r="J1042" i="5"/>
  <c r="D1042" i="5"/>
  <c r="I1042" i="5"/>
  <c r="J1044" i="5"/>
  <c r="D1044" i="5"/>
  <c r="I1044" i="5"/>
  <c r="J1046" i="5"/>
  <c r="J1046" i="6" s="1"/>
  <c r="D1046" i="5"/>
  <c r="I1046" i="5"/>
  <c r="J1048" i="5"/>
  <c r="D1048" i="5"/>
  <c r="I1048" i="5"/>
  <c r="J1072" i="5"/>
  <c r="J1072" i="6" s="1"/>
  <c r="D1072" i="5"/>
  <c r="I1072" i="5"/>
  <c r="J1086" i="5"/>
  <c r="D1086" i="5"/>
  <c r="I1086" i="5"/>
  <c r="I1086" i="6" s="1"/>
  <c r="J1088" i="5"/>
  <c r="J1088" i="6" s="1"/>
  <c r="D1088" i="5"/>
  <c r="I1088" i="5"/>
  <c r="J1090" i="5"/>
  <c r="J1090" i="6" s="1"/>
  <c r="D1090" i="5"/>
  <c r="I1090" i="5"/>
  <c r="J1092" i="5"/>
  <c r="D1092" i="5"/>
  <c r="I1092" i="5"/>
  <c r="J1094" i="5"/>
  <c r="D1094" i="5"/>
  <c r="I1094" i="5"/>
  <c r="I1094" i="6" s="1"/>
  <c r="J1096" i="5"/>
  <c r="D1096" i="5"/>
  <c r="I1096" i="5"/>
  <c r="J1108" i="5"/>
  <c r="D1108" i="5"/>
  <c r="I1108" i="5"/>
  <c r="J1120" i="5"/>
  <c r="D1120" i="5"/>
  <c r="I1120" i="5"/>
  <c r="J1132" i="5"/>
  <c r="D1132" i="5"/>
  <c r="I1132" i="5"/>
  <c r="BU664" i="21" l="1"/>
  <c r="I568" i="9"/>
  <c r="BU568" i="21" s="1"/>
  <c r="BU570" i="21"/>
  <c r="AC570" i="21"/>
  <c r="AC664" i="21"/>
  <c r="G568" i="9"/>
  <c r="AC862" i="21"/>
  <c r="BU862" i="21"/>
  <c r="BU952" i="21"/>
  <c r="I856" i="9"/>
  <c r="AY952" i="21"/>
  <c r="H856" i="9"/>
  <c r="AY856" i="21" s="1"/>
  <c r="AC952" i="21"/>
  <c r="G856" i="9"/>
  <c r="G544" i="9" s="1"/>
  <c r="AY1036" i="21"/>
  <c r="H544" i="9"/>
  <c r="R1036" i="21"/>
  <c r="F544" i="9"/>
  <c r="I568" i="15"/>
  <c r="BX568" i="21" s="1"/>
  <c r="D1041" i="13"/>
  <c r="D907" i="13"/>
  <c r="J860" i="15"/>
  <c r="I268" i="15"/>
  <c r="BX268" i="21" s="1"/>
  <c r="BX304" i="21"/>
  <c r="H268" i="15"/>
  <c r="BB268" i="21" s="1"/>
  <c r="BB304" i="21"/>
  <c r="AF640" i="21"/>
  <c r="G568" i="15"/>
  <c r="AF568" i="21" s="1"/>
  <c r="J866" i="15"/>
  <c r="G548" i="15"/>
  <c r="AF548" i="21" s="1"/>
  <c r="I554" i="15"/>
  <c r="BX554" i="21" s="1"/>
  <c r="U640" i="21"/>
  <c r="F568" i="15"/>
  <c r="U568" i="21" s="1"/>
  <c r="G268" i="15"/>
  <c r="AF268" i="21" s="1"/>
  <c r="AF304" i="21"/>
  <c r="K576" i="15"/>
  <c r="I551" i="15"/>
  <c r="BX551" i="21" s="1"/>
  <c r="G554" i="15"/>
  <c r="AF554" i="21" s="1"/>
  <c r="G550" i="15"/>
  <c r="AF550" i="21" s="1"/>
  <c r="G546" i="15"/>
  <c r="AF546" i="21" s="1"/>
  <c r="BB640" i="21"/>
  <c r="H568" i="15"/>
  <c r="BB568" i="21" s="1"/>
  <c r="T640" i="21"/>
  <c r="F568" i="14"/>
  <c r="T568" i="21" s="1"/>
  <c r="J24" i="14"/>
  <c r="AE24" i="21"/>
  <c r="H545" i="14"/>
  <c r="BA545" i="21" s="1"/>
  <c r="I268" i="14"/>
  <c r="BW268" i="21" s="1"/>
  <c r="BW304" i="21"/>
  <c r="F268" i="14"/>
  <c r="T268" i="21" s="1"/>
  <c r="T304" i="21"/>
  <c r="J577" i="14"/>
  <c r="J712" i="14"/>
  <c r="AE712" i="21"/>
  <c r="K304" i="14"/>
  <c r="BA304" i="21"/>
  <c r="J760" i="14"/>
  <c r="G545" i="14"/>
  <c r="AE545" i="21" s="1"/>
  <c r="H546" i="14"/>
  <c r="BA546" i="21" s="1"/>
  <c r="H547" i="14"/>
  <c r="BA547" i="21" s="1"/>
  <c r="F552" i="14"/>
  <c r="T552" i="21" s="1"/>
  <c r="G268" i="14"/>
  <c r="AE268" i="21" s="1"/>
  <c r="AE640" i="21"/>
  <c r="G568" i="14"/>
  <c r="AE568" i="21" s="1"/>
  <c r="BW640" i="21"/>
  <c r="I568" i="14"/>
  <c r="BW568" i="21" s="1"/>
  <c r="H553" i="14"/>
  <c r="BA553" i="21" s="1"/>
  <c r="G551" i="14"/>
  <c r="AE551" i="21" s="1"/>
  <c r="H549" i="14"/>
  <c r="BA549" i="21" s="1"/>
  <c r="I552" i="14"/>
  <c r="BW552" i="21" s="1"/>
  <c r="AE904" i="21"/>
  <c r="AP904" i="21" s="1"/>
  <c r="BA640" i="21"/>
  <c r="H568" i="14"/>
  <c r="BA568" i="21" s="1"/>
  <c r="D508" i="8"/>
  <c r="D960" i="13"/>
  <c r="D532" i="13"/>
  <c r="D532" i="18" s="1"/>
  <c r="E484" i="12"/>
  <c r="D532" i="8" s="1"/>
  <c r="A1032" i="8"/>
  <c r="A1032" i="13"/>
  <c r="A1044" i="12"/>
  <c r="AZ640" i="21"/>
  <c r="H568" i="12"/>
  <c r="AZ568" i="21" s="1"/>
  <c r="H268" i="12"/>
  <c r="AZ268" i="21" s="1"/>
  <c r="AZ304" i="21"/>
  <c r="A1031" i="13"/>
  <c r="A1031" i="8"/>
  <c r="A1043" i="12"/>
  <c r="A1029" i="13"/>
  <c r="A1029" i="8"/>
  <c r="A1041" i="12"/>
  <c r="AO640" i="21"/>
  <c r="S640" i="21"/>
  <c r="F568" i="12"/>
  <c r="S568" i="21" s="1"/>
  <c r="AD640" i="21"/>
  <c r="G568" i="12"/>
  <c r="AD568" i="21" s="1"/>
  <c r="I268" i="12"/>
  <c r="BV268" i="21" s="1"/>
  <c r="BV304" i="21"/>
  <c r="A1033" i="13"/>
  <c r="A1033" i="8"/>
  <c r="A1045" i="12"/>
  <c r="A1027" i="13"/>
  <c r="A1027" i="8"/>
  <c r="A1039" i="12"/>
  <c r="A1025" i="13"/>
  <c r="A1025" i="8"/>
  <c r="A1037" i="12"/>
  <c r="A1034" i="13"/>
  <c r="A1034" i="8"/>
  <c r="A1046" i="12"/>
  <c r="A1026" i="8"/>
  <c r="A1026" i="13"/>
  <c r="A1038" i="12"/>
  <c r="A1030" i="13"/>
  <c r="A1030" i="8"/>
  <c r="A1042" i="12"/>
  <c r="A1028" i="8"/>
  <c r="A1028" i="13"/>
  <c r="A1040" i="12"/>
  <c r="J572" i="12"/>
  <c r="BV640" i="21"/>
  <c r="I568" i="12"/>
  <c r="BV568" i="21" s="1"/>
  <c r="S904" i="21"/>
  <c r="AO904" i="21" s="1"/>
  <c r="G861" i="7"/>
  <c r="BD861" i="21" s="1"/>
  <c r="AY861" i="21"/>
  <c r="G860" i="7"/>
  <c r="BD860" i="21" s="1"/>
  <c r="AY860" i="21"/>
  <c r="H861" i="7"/>
  <c r="BZ861" i="21" s="1"/>
  <c r="BU861" i="21"/>
  <c r="G865" i="7"/>
  <c r="BD865" i="21" s="1"/>
  <c r="AY865" i="21"/>
  <c r="J1034" i="18"/>
  <c r="F865" i="7"/>
  <c r="AH865" i="21" s="1"/>
  <c r="AC865" i="21"/>
  <c r="F857" i="7"/>
  <c r="AH857" i="21" s="1"/>
  <c r="AC857" i="21"/>
  <c r="A1029" i="18"/>
  <c r="G864" i="7"/>
  <c r="BD864" i="21" s="1"/>
  <c r="AY864" i="21"/>
  <c r="F859" i="7"/>
  <c r="AH859" i="21" s="1"/>
  <c r="AC859" i="21"/>
  <c r="H857" i="7"/>
  <c r="BZ857" i="21" s="1"/>
  <c r="BU857" i="21"/>
  <c r="I1034" i="18"/>
  <c r="J1029" i="18"/>
  <c r="I1029" i="18"/>
  <c r="J1031" i="18"/>
  <c r="I1031" i="18"/>
  <c r="J1025" i="18"/>
  <c r="I1025" i="18"/>
  <c r="J1033" i="18"/>
  <c r="I1033" i="18"/>
  <c r="I1028" i="18"/>
  <c r="J1028" i="18"/>
  <c r="I1030" i="18"/>
  <c r="J1030" i="18"/>
  <c r="I1026" i="18"/>
  <c r="J1026" i="18"/>
  <c r="I1032" i="18"/>
  <c r="J1032" i="18"/>
  <c r="J1027" i="18"/>
  <c r="I1027" i="18"/>
  <c r="J1025" i="6"/>
  <c r="I1033" i="6"/>
  <c r="J1032" i="6"/>
  <c r="I1032" i="6"/>
  <c r="I1031" i="6"/>
  <c r="J1026" i="6"/>
  <c r="J1034" i="6"/>
  <c r="J1027" i="6"/>
  <c r="AB640" i="21"/>
  <c r="F568" i="5"/>
  <c r="AB568" i="21" s="1"/>
  <c r="I1029" i="6"/>
  <c r="J1028" i="6"/>
  <c r="I1028" i="6"/>
  <c r="I1027" i="6"/>
  <c r="I1034" i="6"/>
  <c r="Z642" i="21"/>
  <c r="AM643" i="21"/>
  <c r="J1030" i="6"/>
  <c r="AX640" i="21"/>
  <c r="G568" i="5"/>
  <c r="AX568" i="21" s="1"/>
  <c r="A884" i="21"/>
  <c r="J1033" i="6"/>
  <c r="I1025" i="6"/>
  <c r="I1030" i="6"/>
  <c r="Q640" i="21"/>
  <c r="E568" i="5"/>
  <c r="Q568" i="21" s="1"/>
  <c r="BT640" i="21"/>
  <c r="H568" i="5"/>
  <c r="BT568" i="21" s="1"/>
  <c r="J270" i="5"/>
  <c r="AB863" i="21"/>
  <c r="Z863" i="21" s="1"/>
  <c r="I866" i="5"/>
  <c r="J1029" i="6"/>
  <c r="J1031" i="6"/>
  <c r="I1026" i="6"/>
  <c r="H669" i="22"/>
  <c r="BZ669" i="21"/>
  <c r="H1039" i="22"/>
  <c r="BZ1039" i="21"/>
  <c r="H911" i="22"/>
  <c r="BZ911" i="21"/>
  <c r="H910" i="22"/>
  <c r="BZ910" i="21"/>
  <c r="H905" i="22"/>
  <c r="BZ905" i="21"/>
  <c r="H1038" i="22"/>
  <c r="BZ1038" i="21"/>
  <c r="H959" i="22"/>
  <c r="BZ959" i="21"/>
  <c r="H720" i="22"/>
  <c r="BZ720" i="21"/>
  <c r="J857" i="4"/>
  <c r="E554" i="4"/>
  <c r="P554" i="21" s="1"/>
  <c r="P866" i="21"/>
  <c r="H1094" i="22"/>
  <c r="BZ1094" i="21"/>
  <c r="H1037" i="22"/>
  <c r="BZ1037" i="21"/>
  <c r="H953" i="22"/>
  <c r="BZ953" i="21"/>
  <c r="I672" i="6"/>
  <c r="I1041" i="6"/>
  <c r="J909" i="6"/>
  <c r="I666" i="6"/>
  <c r="I768" i="6"/>
  <c r="A804" i="21"/>
  <c r="A734" i="21"/>
  <c r="H1045" i="22"/>
  <c r="BZ1045" i="21"/>
  <c r="H957" i="22"/>
  <c r="BZ957" i="21"/>
  <c r="H717" i="22"/>
  <c r="BZ717" i="21"/>
  <c r="H665" i="22"/>
  <c r="BZ665" i="21"/>
  <c r="H722" i="22"/>
  <c r="BZ722" i="21"/>
  <c r="E550" i="4"/>
  <c r="P550" i="21" s="1"/>
  <c r="P862" i="21"/>
  <c r="H719" i="22"/>
  <c r="BZ719" i="21"/>
  <c r="H908" i="22"/>
  <c r="BZ908" i="21"/>
  <c r="H716" i="22"/>
  <c r="BZ716" i="21"/>
  <c r="H314" i="22"/>
  <c r="BZ314" i="21"/>
  <c r="H551" i="4"/>
  <c r="BS551" i="21" s="1"/>
  <c r="E546" i="4"/>
  <c r="P546" i="21" s="1"/>
  <c r="P858" i="21"/>
  <c r="H1092" i="22"/>
  <c r="BZ1092" i="21"/>
  <c r="I1042" i="6"/>
  <c r="I954" i="6"/>
  <c r="J961" i="6"/>
  <c r="I665" i="6"/>
  <c r="J671" i="6"/>
  <c r="J1042" i="6"/>
  <c r="I953" i="6"/>
  <c r="J768" i="6"/>
  <c r="H713" i="22"/>
  <c r="BZ713" i="21"/>
  <c r="H673" i="22"/>
  <c r="BZ673" i="21"/>
  <c r="H718" i="22"/>
  <c r="BZ718" i="21"/>
  <c r="H674" i="22"/>
  <c r="BZ674" i="21"/>
  <c r="H960" i="22"/>
  <c r="BZ960" i="21"/>
  <c r="H956" i="22"/>
  <c r="BZ956" i="21"/>
  <c r="H308" i="22"/>
  <c r="BZ308" i="21"/>
  <c r="H1072" i="22"/>
  <c r="BZ1072" i="21"/>
  <c r="I861" i="4"/>
  <c r="P861" i="21"/>
  <c r="J600" i="18"/>
  <c r="V600" i="21"/>
  <c r="J384" i="18"/>
  <c r="V384" i="21"/>
  <c r="J182" i="18"/>
  <c r="V182" i="21"/>
  <c r="H763" i="22"/>
  <c r="BZ763" i="21"/>
  <c r="H769" i="22"/>
  <c r="BZ769" i="21"/>
  <c r="H768" i="22"/>
  <c r="BZ768" i="21"/>
  <c r="H646" i="22"/>
  <c r="BZ646" i="21"/>
  <c r="H645" i="22"/>
  <c r="BZ645" i="21"/>
  <c r="H648" i="22"/>
  <c r="BZ648" i="21"/>
  <c r="H644" i="22"/>
  <c r="BZ644" i="21"/>
  <c r="H649" i="22"/>
  <c r="BZ649" i="21"/>
  <c r="H1086" i="22"/>
  <c r="BZ1086" i="21"/>
  <c r="H268" i="9"/>
  <c r="AY268" i="21" s="1"/>
  <c r="AY304" i="21"/>
  <c r="H310" i="22"/>
  <c r="BZ310" i="21"/>
  <c r="I268" i="9"/>
  <c r="BU268" i="21" s="1"/>
  <c r="BU304" i="21"/>
  <c r="H958" i="22"/>
  <c r="BZ958" i="21"/>
  <c r="A756" i="21"/>
  <c r="A806" i="21"/>
  <c r="A166" i="21"/>
  <c r="A932" i="21"/>
  <c r="A992" i="21"/>
  <c r="A694" i="21"/>
  <c r="A54" i="21"/>
  <c r="AQ309" i="21"/>
  <c r="BR906" i="21"/>
  <c r="BM309" i="21"/>
  <c r="BM305" i="21"/>
  <c r="BI308" i="21"/>
  <c r="F314" i="21"/>
  <c r="BI307" i="21"/>
  <c r="I387" i="21"/>
  <c r="A984" i="21"/>
  <c r="AM308" i="21"/>
  <c r="BI310" i="21"/>
  <c r="BI306" i="21"/>
  <c r="BI312" i="21"/>
  <c r="BL313" i="21"/>
  <c r="I591" i="21"/>
  <c r="AT444" i="21"/>
  <c r="F313" i="21"/>
  <c r="BR311" i="21"/>
  <c r="F309" i="21"/>
  <c r="H312" i="21"/>
  <c r="AQ277" i="21"/>
  <c r="Z308" i="21"/>
  <c r="Z313" i="21"/>
  <c r="AV308" i="21"/>
  <c r="AM313" i="21"/>
  <c r="F307" i="21"/>
  <c r="AM309" i="21"/>
  <c r="I313" i="21"/>
  <c r="I311" i="21"/>
  <c r="BM311" i="21"/>
  <c r="J307" i="21"/>
  <c r="AP305" i="21"/>
  <c r="AQ273" i="21"/>
  <c r="A532" i="15"/>
  <c r="A484" i="15"/>
  <c r="A531" i="15"/>
  <c r="A483" i="15"/>
  <c r="F268" i="15"/>
  <c r="U268" i="21" s="1"/>
  <c r="I312" i="21"/>
  <c r="AP275" i="21"/>
  <c r="K268" i="14"/>
  <c r="A531" i="14"/>
  <c r="A483" i="14"/>
  <c r="A532" i="14"/>
  <c r="A484" i="14"/>
  <c r="I908" i="21"/>
  <c r="H268" i="14"/>
  <c r="BA268" i="21" s="1"/>
  <c r="I305" i="21"/>
  <c r="AP49" i="21"/>
  <c r="AP760" i="21"/>
  <c r="F268" i="12"/>
  <c r="S268" i="21" s="1"/>
  <c r="AO312" i="21"/>
  <c r="D492" i="13"/>
  <c r="A492" i="12"/>
  <c r="A486" i="12"/>
  <c r="D486" i="13"/>
  <c r="D489" i="13"/>
  <c r="A489" i="12"/>
  <c r="A493" i="12"/>
  <c r="D493" i="13"/>
  <c r="G268" i="12"/>
  <c r="AD268" i="21" s="1"/>
  <c r="AO963" i="21"/>
  <c r="A487" i="12"/>
  <c r="D487" i="13"/>
  <c r="A494" i="12"/>
  <c r="D494" i="13"/>
  <c r="A532" i="12"/>
  <c r="A520" i="13"/>
  <c r="M343" i="21"/>
  <c r="M155" i="21"/>
  <c r="A491" i="12"/>
  <c r="D491" i="13"/>
  <c r="A488" i="12"/>
  <c r="D488" i="13"/>
  <c r="A490" i="12"/>
  <c r="D490" i="13"/>
  <c r="A485" i="12"/>
  <c r="D485" i="13"/>
  <c r="J40" i="9"/>
  <c r="I278" i="5"/>
  <c r="BR309" i="21"/>
  <c r="I277" i="5"/>
  <c r="I277" i="6" s="1"/>
  <c r="E268" i="5"/>
  <c r="Q268" i="21" s="1"/>
  <c r="G268" i="5"/>
  <c r="AX268" i="21" s="1"/>
  <c r="A660" i="21"/>
  <c r="F311" i="21"/>
  <c r="H268" i="5"/>
  <c r="BT268" i="21" s="1"/>
  <c r="F268" i="5"/>
  <c r="AB268" i="21" s="1"/>
  <c r="A883" i="21"/>
  <c r="A708" i="21"/>
  <c r="BR307" i="21"/>
  <c r="BR313" i="21"/>
  <c r="BR305" i="21"/>
  <c r="G255" i="8"/>
  <c r="BE255" i="21" s="1"/>
  <c r="I1072" i="6"/>
  <c r="J958" i="6"/>
  <c r="J962" i="6"/>
  <c r="I1091" i="6"/>
  <c r="I1088" i="6"/>
  <c r="I1046" i="6"/>
  <c r="I958" i="6"/>
  <c r="J314" i="6"/>
  <c r="J910" i="6"/>
  <c r="I906" i="6"/>
  <c r="G866" i="7"/>
  <c r="BD866" i="21" s="1"/>
  <c r="I648" i="6"/>
  <c r="I644" i="6"/>
  <c r="AR442" i="21"/>
  <c r="Z278" i="21"/>
  <c r="I310" i="6"/>
  <c r="I142" i="18"/>
  <c r="E1093" i="22"/>
  <c r="F1089" i="22"/>
  <c r="E1087" i="22"/>
  <c r="F1092" i="22"/>
  <c r="G1085" i="22"/>
  <c r="F1090" i="22"/>
  <c r="G1092" i="22"/>
  <c r="G1094" i="22"/>
  <c r="E1090" i="22"/>
  <c r="G1093" i="22"/>
  <c r="E1085" i="22"/>
  <c r="E1088" i="22"/>
  <c r="F1094" i="22"/>
  <c r="F1072" i="22"/>
  <c r="E1044" i="22"/>
  <c r="F1038" i="22"/>
  <c r="F1040" i="22"/>
  <c r="E1042" i="22"/>
  <c r="E1037" i="22"/>
  <c r="G1044" i="22"/>
  <c r="G1040" i="22"/>
  <c r="F1042" i="22"/>
  <c r="E1040" i="22"/>
  <c r="E1038" i="22"/>
  <c r="I1038" i="22" s="1"/>
  <c r="F1039" i="22"/>
  <c r="G1042" i="22"/>
  <c r="E1043" i="22"/>
  <c r="E1039" i="22"/>
  <c r="E1046" i="22"/>
  <c r="F1041" i="22"/>
  <c r="E1041" i="22"/>
  <c r="G961" i="22"/>
  <c r="E959" i="22"/>
  <c r="G958" i="22"/>
  <c r="F953" i="22"/>
  <c r="G957" i="22"/>
  <c r="F958" i="22"/>
  <c r="F960" i="22"/>
  <c r="F956" i="22"/>
  <c r="E956" i="22"/>
  <c r="E955" i="22"/>
  <c r="G956" i="22"/>
  <c r="E957" i="22"/>
  <c r="G962" i="22"/>
  <c r="G954" i="22"/>
  <c r="F907" i="22"/>
  <c r="E908" i="22"/>
  <c r="G913" i="22"/>
  <c r="E906" i="22"/>
  <c r="F911" i="22"/>
  <c r="G908" i="22"/>
  <c r="F914" i="22"/>
  <c r="F906" i="22"/>
  <c r="F912" i="22"/>
  <c r="G905" i="22"/>
  <c r="AC553" i="21"/>
  <c r="J860" i="9"/>
  <c r="R550" i="21"/>
  <c r="AC551" i="21"/>
  <c r="F766" i="22"/>
  <c r="E767" i="22"/>
  <c r="G767" i="22"/>
  <c r="E764" i="22"/>
  <c r="I767" i="13"/>
  <c r="G769" i="22"/>
  <c r="G761" i="22"/>
  <c r="F574" i="7"/>
  <c r="AH574" i="21" s="1"/>
  <c r="F769" i="22"/>
  <c r="F761" i="22"/>
  <c r="E765" i="22"/>
  <c r="F762" i="22"/>
  <c r="F767" i="22"/>
  <c r="AS763" i="21"/>
  <c r="F577" i="7"/>
  <c r="AH577" i="21" s="1"/>
  <c r="F570" i="7"/>
  <c r="AH570" i="21" s="1"/>
  <c r="R568" i="21"/>
  <c r="G713" i="22"/>
  <c r="G714" i="22"/>
  <c r="F715" i="22"/>
  <c r="AC568" i="21"/>
  <c r="F720" i="22"/>
  <c r="G719" i="22"/>
  <c r="G721" i="22"/>
  <c r="E718" i="22"/>
  <c r="G722" i="22"/>
  <c r="F717" i="22"/>
  <c r="F718" i="22"/>
  <c r="E714" i="22"/>
  <c r="F571" i="7"/>
  <c r="AH571" i="21" s="1"/>
  <c r="F572" i="7"/>
  <c r="AH572" i="21" s="1"/>
  <c r="F569" i="7"/>
  <c r="AH569" i="21" s="1"/>
  <c r="F575" i="7"/>
  <c r="AH575" i="21" s="1"/>
  <c r="G572" i="7"/>
  <c r="BD572" i="21" s="1"/>
  <c r="E571" i="7"/>
  <c r="W571" i="21" s="1"/>
  <c r="H577" i="7"/>
  <c r="BZ577" i="21" s="1"/>
  <c r="F669" i="22"/>
  <c r="E668" i="22"/>
  <c r="G669" i="22"/>
  <c r="E671" i="22"/>
  <c r="F672" i="22"/>
  <c r="E670" i="22"/>
  <c r="E672" i="22"/>
  <c r="G576" i="7"/>
  <c r="BD576" i="21" s="1"/>
  <c r="H578" i="7"/>
  <c r="BZ578" i="21" s="1"/>
  <c r="E572" i="7"/>
  <c r="W572" i="21" s="1"/>
  <c r="G575" i="7"/>
  <c r="BD575" i="21" s="1"/>
  <c r="F578" i="7"/>
  <c r="AH578" i="21" s="1"/>
  <c r="H575" i="7"/>
  <c r="BZ575" i="21" s="1"/>
  <c r="E576" i="7"/>
  <c r="W576" i="21" s="1"/>
  <c r="H571" i="7"/>
  <c r="BZ571" i="21" s="1"/>
  <c r="F648" i="22"/>
  <c r="E646" i="22"/>
  <c r="G650" i="22"/>
  <c r="G646" i="22"/>
  <c r="G571" i="7"/>
  <c r="BD571" i="21" s="1"/>
  <c r="E574" i="7"/>
  <c r="W574" i="21" s="1"/>
  <c r="G648" i="22"/>
  <c r="F643" i="22"/>
  <c r="H576" i="7"/>
  <c r="BZ576" i="21" s="1"/>
  <c r="F642" i="22"/>
  <c r="E648" i="22"/>
  <c r="F649" i="22"/>
  <c r="L641" i="21"/>
  <c r="E649" i="22"/>
  <c r="F576" i="7"/>
  <c r="AH576" i="21" s="1"/>
  <c r="F573" i="7"/>
  <c r="AH573" i="21" s="1"/>
  <c r="G577" i="7"/>
  <c r="BD577" i="21" s="1"/>
  <c r="G569" i="7"/>
  <c r="BD569" i="21" s="1"/>
  <c r="E577" i="7"/>
  <c r="W577" i="21" s="1"/>
  <c r="E575" i="7"/>
  <c r="W575" i="21" s="1"/>
  <c r="E573" i="7"/>
  <c r="W573" i="21" s="1"/>
  <c r="E569" i="7"/>
  <c r="H572" i="7"/>
  <c r="BZ572" i="21" s="1"/>
  <c r="H573" i="7"/>
  <c r="BZ573" i="21" s="1"/>
  <c r="G645" i="22"/>
  <c r="E650" i="22"/>
  <c r="G578" i="7"/>
  <c r="BD578" i="21" s="1"/>
  <c r="G573" i="7"/>
  <c r="BD573" i="21" s="1"/>
  <c r="E578" i="7"/>
  <c r="W578" i="21" s="1"/>
  <c r="E570" i="7"/>
  <c r="W570" i="21" s="1"/>
  <c r="G644" i="22"/>
  <c r="G647" i="22"/>
  <c r="H569" i="7"/>
  <c r="BZ569" i="21" s="1"/>
  <c r="J304" i="9"/>
  <c r="J268" i="9" s="1"/>
  <c r="F310" i="22"/>
  <c r="E311" i="22"/>
  <c r="F306" i="22"/>
  <c r="F312" i="22"/>
  <c r="E309" i="22"/>
  <c r="E305" i="22"/>
  <c r="F307" i="22"/>
  <c r="F311" i="22"/>
  <c r="E306" i="22"/>
  <c r="G307" i="22"/>
  <c r="G313" i="22"/>
  <c r="G309" i="22"/>
  <c r="G305" i="22"/>
  <c r="E314" i="22"/>
  <c r="F309" i="22"/>
  <c r="E273" i="22"/>
  <c r="G670" i="22"/>
  <c r="H243" i="13"/>
  <c r="K304" i="9"/>
  <c r="K268" i="9" s="1"/>
  <c r="H303" i="9"/>
  <c r="G1072" i="22"/>
  <c r="E1086" i="22"/>
  <c r="G1038" i="22"/>
  <c r="G574" i="7"/>
  <c r="BD574" i="21" s="1"/>
  <c r="G762" i="22"/>
  <c r="G570" i="7"/>
  <c r="BD570" i="21" s="1"/>
  <c r="I951" i="9"/>
  <c r="I855" i="9" s="1"/>
  <c r="AT451" i="21"/>
  <c r="AT462" i="21"/>
  <c r="AT443" i="21"/>
  <c r="H570" i="7"/>
  <c r="BZ570" i="21" s="1"/>
  <c r="H670" i="22"/>
  <c r="H574" i="7"/>
  <c r="BZ574" i="21" s="1"/>
  <c r="J21" i="9"/>
  <c r="I303" i="9"/>
  <c r="H267" i="14"/>
  <c r="M475" i="21"/>
  <c r="AT481" i="21"/>
  <c r="K26" i="15"/>
  <c r="F273" i="22"/>
  <c r="E278" i="15"/>
  <c r="A278" i="15" s="1"/>
  <c r="E40" i="15"/>
  <c r="A40" i="15" s="1"/>
  <c r="BM306" i="21"/>
  <c r="BM1000" i="21"/>
  <c r="J49" i="21"/>
  <c r="J1132" i="21"/>
  <c r="AQ1000" i="21"/>
  <c r="J25" i="14"/>
  <c r="AP25" i="21"/>
  <c r="BL716" i="21"/>
  <c r="BL906" i="21"/>
  <c r="AP716" i="21"/>
  <c r="I616" i="21"/>
  <c r="E278" i="14"/>
  <c r="A278" i="14" s="1"/>
  <c r="AP1095" i="21"/>
  <c r="J20" i="14"/>
  <c r="BP504" i="21"/>
  <c r="AT482" i="21"/>
  <c r="AT478" i="21"/>
  <c r="AT474" i="21"/>
  <c r="AT466" i="21"/>
  <c r="BP458" i="21"/>
  <c r="M477" i="21"/>
  <c r="M465" i="21"/>
  <c r="M453" i="21"/>
  <c r="A460" i="12"/>
  <c r="D472" i="8"/>
  <c r="A472" i="8" s="1"/>
  <c r="A508" i="8"/>
  <c r="A448" i="12"/>
  <c r="A496" i="8"/>
  <c r="A436" i="12"/>
  <c r="D484" i="8"/>
  <c r="A484" i="8" s="1"/>
  <c r="A456" i="13"/>
  <c r="AO862" i="21"/>
  <c r="H307" i="22"/>
  <c r="E1094" i="22"/>
  <c r="A496" i="13"/>
  <c r="A496" i="7"/>
  <c r="A508" i="13"/>
  <c r="A472" i="13"/>
  <c r="A508" i="7"/>
  <c r="A470" i="13"/>
  <c r="A518" i="18"/>
  <c r="A516" i="18"/>
  <c r="J484" i="18"/>
  <c r="I484" i="18"/>
  <c r="A467" i="13"/>
  <c r="A515" i="18"/>
  <c r="A464" i="13"/>
  <c r="A512" i="18"/>
  <c r="A455" i="13"/>
  <c r="A503" i="18"/>
  <c r="A513" i="18"/>
  <c r="A510" i="18"/>
  <c r="A517" i="18"/>
  <c r="A511" i="18"/>
  <c r="A444" i="13"/>
  <c r="A441" i="13"/>
  <c r="A457" i="13"/>
  <c r="A505" i="18"/>
  <c r="A509" i="18"/>
  <c r="BP462" i="21"/>
  <c r="AT442" i="21"/>
  <c r="BP478" i="21"/>
  <c r="BP474" i="21"/>
  <c r="BP468" i="21"/>
  <c r="BP466" i="21"/>
  <c r="BP446" i="21"/>
  <c r="AT480" i="21"/>
  <c r="AT464" i="21"/>
  <c r="AT454" i="21"/>
  <c r="AT440" i="21"/>
  <c r="BP482" i="21"/>
  <c r="AT446" i="21"/>
  <c r="AT458" i="21"/>
  <c r="BP464" i="21"/>
  <c r="BP444" i="21"/>
  <c r="BP480" i="21"/>
  <c r="AT470" i="21"/>
  <c r="AT438" i="21"/>
  <c r="M482" i="21"/>
  <c r="M462" i="21"/>
  <c r="M458" i="21"/>
  <c r="AT487" i="21"/>
  <c r="M469" i="21"/>
  <c r="AT467" i="21"/>
  <c r="M445" i="21"/>
  <c r="AT477" i="21"/>
  <c r="BP498" i="21"/>
  <c r="AT500" i="21"/>
  <c r="M504" i="21"/>
  <c r="M498" i="21"/>
  <c r="BP475" i="21"/>
  <c r="M455" i="21"/>
  <c r="BP476" i="21"/>
  <c r="M473" i="21"/>
  <c r="BP442" i="21"/>
  <c r="M438" i="21"/>
  <c r="A1139" i="21"/>
  <c r="A896" i="21"/>
  <c r="A1104" i="21"/>
  <c r="BN442" i="21"/>
  <c r="A728" i="21"/>
  <c r="A776" i="21"/>
  <c r="A980" i="21"/>
  <c r="M487" i="21"/>
  <c r="BP473" i="21"/>
  <c r="M467" i="21"/>
  <c r="BP463" i="21"/>
  <c r="AT461" i="21"/>
  <c r="M441" i="21"/>
  <c r="M437" i="21"/>
  <c r="M481" i="21"/>
  <c r="BP477" i="21"/>
  <c r="AT465" i="21"/>
  <c r="BP457" i="21"/>
  <c r="BP453" i="21"/>
  <c r="AT449" i="21"/>
  <c r="BP443" i="21"/>
  <c r="M480" i="21"/>
  <c r="M478" i="21"/>
  <c r="M476" i="21"/>
  <c r="M474" i="21"/>
  <c r="M468" i="21"/>
  <c r="M466" i="21"/>
  <c r="AT476" i="21"/>
  <c r="M449" i="21"/>
  <c r="BP479" i="21"/>
  <c r="M451" i="21"/>
  <c r="M440" i="21"/>
  <c r="M446" i="21"/>
  <c r="A1136" i="21"/>
  <c r="A1014" i="21"/>
  <c r="A968" i="21"/>
  <c r="A362" i="21"/>
  <c r="AK958" i="21"/>
  <c r="AT486" i="21"/>
  <c r="A690" i="21"/>
  <c r="BP469" i="21"/>
  <c r="M442" i="21"/>
  <c r="AT437" i="21"/>
  <c r="A1006" i="21"/>
  <c r="A744" i="21"/>
  <c r="A682" i="21"/>
  <c r="A1098" i="21"/>
  <c r="F351" i="21"/>
  <c r="M454" i="21"/>
  <c r="AT453" i="21"/>
  <c r="M470" i="21"/>
  <c r="BP465" i="21"/>
  <c r="M463" i="21"/>
  <c r="BP461" i="21"/>
  <c r="AT457" i="21"/>
  <c r="BP455" i="21"/>
  <c r="BP449" i="21"/>
  <c r="AT445" i="21"/>
  <c r="M443" i="21"/>
  <c r="AT441" i="21"/>
  <c r="BP438" i="21"/>
  <c r="AT469" i="21"/>
  <c r="M461" i="21"/>
  <c r="BP441" i="21"/>
  <c r="BP502" i="21"/>
  <c r="M502" i="21"/>
  <c r="AT502" i="21"/>
  <c r="BP505" i="21"/>
  <c r="M493" i="21"/>
  <c r="M489" i="21"/>
  <c r="BP529" i="21"/>
  <c r="M529" i="21"/>
  <c r="AT529" i="21"/>
  <c r="BP525" i="21"/>
  <c r="M525" i="21"/>
  <c r="AT525" i="21"/>
  <c r="BP518" i="21"/>
  <c r="AT518" i="21"/>
  <c r="M518" i="21"/>
  <c r="M513" i="21"/>
  <c r="AT513" i="21"/>
  <c r="BP513" i="21"/>
  <c r="AT505" i="21"/>
  <c r="M505" i="21"/>
  <c r="BP501" i="21"/>
  <c r="M501" i="21"/>
  <c r="AT501" i="21"/>
  <c r="AT497" i="21"/>
  <c r="BP497" i="21"/>
  <c r="M497" i="21"/>
  <c r="BP491" i="21"/>
  <c r="M491" i="21"/>
  <c r="AT491" i="21"/>
  <c r="BP486" i="21"/>
  <c r="M486" i="21"/>
  <c r="AT508" i="21"/>
  <c r="BP528" i="21"/>
  <c r="AT528" i="21"/>
  <c r="M528" i="21"/>
  <c r="AT524" i="21"/>
  <c r="M524" i="21"/>
  <c r="BP524" i="21"/>
  <c r="M521" i="21"/>
  <c r="AT521" i="21"/>
  <c r="BP521" i="21"/>
  <c r="AT515" i="21"/>
  <c r="M515" i="21"/>
  <c r="BP515" i="21"/>
  <c r="AT512" i="21"/>
  <c r="M512" i="21"/>
  <c r="BP512" i="21"/>
  <c r="AT509" i="21"/>
  <c r="BP509" i="21"/>
  <c r="M509" i="21"/>
  <c r="BP492" i="21"/>
  <c r="AT492" i="21"/>
  <c r="AT488" i="21"/>
  <c r="M488" i="21"/>
  <c r="BP488" i="21"/>
  <c r="BP481" i="21"/>
  <c r="AT473" i="21"/>
  <c r="BP467" i="21"/>
  <c r="BP454" i="21"/>
  <c r="BP437" i="21"/>
  <c r="AT463" i="21"/>
  <c r="M527" i="21"/>
  <c r="BP527" i="21"/>
  <c r="AT527" i="21"/>
  <c r="AT523" i="21"/>
  <c r="M523" i="21"/>
  <c r="BP523" i="21"/>
  <c r="M516" i="21"/>
  <c r="BP516" i="21"/>
  <c r="AT516" i="21"/>
  <c r="M510" i="21"/>
  <c r="BP510" i="21"/>
  <c r="AT510" i="21"/>
  <c r="BP503" i="21"/>
  <c r="AT503" i="21"/>
  <c r="M503" i="21"/>
  <c r="M499" i="21"/>
  <c r="AT499" i="21"/>
  <c r="BP499" i="21"/>
  <c r="BP493" i="21"/>
  <c r="AT493" i="21"/>
  <c r="AT489" i="21"/>
  <c r="BP489" i="21"/>
  <c r="M485" i="21"/>
  <c r="AT485" i="21"/>
  <c r="BP485" i="21"/>
  <c r="AT496" i="21"/>
  <c r="BP470" i="21"/>
  <c r="M457" i="21"/>
  <c r="BI363" i="21"/>
  <c r="BN527" i="21"/>
  <c r="BN499" i="21"/>
  <c r="M492" i="21"/>
  <c r="M530" i="21"/>
  <c r="BP530" i="21"/>
  <c r="AT530" i="21"/>
  <c r="AT526" i="21"/>
  <c r="BP526" i="21"/>
  <c r="M526" i="21"/>
  <c r="M522" i="21"/>
  <c r="AT522" i="21"/>
  <c r="BP522" i="21"/>
  <c r="M517" i="21"/>
  <c r="AT517" i="21"/>
  <c r="BP517" i="21"/>
  <c r="AT514" i="21"/>
  <c r="M514" i="21"/>
  <c r="BP514" i="21"/>
  <c r="AT511" i="21"/>
  <c r="BP511" i="21"/>
  <c r="M511" i="21"/>
  <c r="M506" i="21"/>
  <c r="BP506" i="21"/>
  <c r="AT506" i="21"/>
  <c r="M500" i="21"/>
  <c r="BP494" i="21"/>
  <c r="M494" i="21"/>
  <c r="AT494" i="21"/>
  <c r="AT490" i="21"/>
  <c r="BP490" i="21"/>
  <c r="M490" i="21"/>
  <c r="I312" i="6"/>
  <c r="A754" i="21"/>
  <c r="A656" i="21"/>
  <c r="J307" i="6"/>
  <c r="J311" i="6"/>
  <c r="E716" i="22"/>
  <c r="A752" i="21"/>
  <c r="A1100" i="21"/>
  <c r="A560" i="21"/>
  <c r="A168" i="21"/>
  <c r="K481" i="21"/>
  <c r="A481" i="21" s="1"/>
  <c r="BN477" i="21"/>
  <c r="BN469" i="21"/>
  <c r="BN461" i="21"/>
  <c r="BN449" i="21"/>
  <c r="BN437" i="21"/>
  <c r="A406" i="21"/>
  <c r="A740" i="21"/>
  <c r="AR446" i="21"/>
  <c r="BN482" i="21"/>
  <c r="BN450" i="21"/>
  <c r="AR438" i="21"/>
  <c r="BN473" i="21"/>
  <c r="BN465" i="21"/>
  <c r="BN453" i="21"/>
  <c r="K474" i="21"/>
  <c r="A474" i="21" s="1"/>
  <c r="AR466" i="21"/>
  <c r="AR482" i="21"/>
  <c r="K450" i="21"/>
  <c r="A450" i="21" s="1"/>
  <c r="AR462" i="21"/>
  <c r="K438" i="21"/>
  <c r="A438" i="21" s="1"/>
  <c r="AR477" i="21"/>
  <c r="AR465" i="21"/>
  <c r="AR457" i="21"/>
  <c r="AR453" i="21"/>
  <c r="K478" i="21"/>
  <c r="A478" i="21" s="1"/>
  <c r="BN454" i="21"/>
  <c r="K470" i="21"/>
  <c r="A470" i="21" s="1"/>
  <c r="K503" i="21"/>
  <c r="A503" i="21" s="1"/>
  <c r="AR461" i="21"/>
  <c r="BN441" i="21"/>
  <c r="AR454" i="21"/>
  <c r="K446" i="21"/>
  <c r="A446" i="21" s="1"/>
  <c r="K466" i="21"/>
  <c r="A466" i="21" s="1"/>
  <c r="K454" i="21"/>
  <c r="A454" i="21" s="1"/>
  <c r="BN481" i="21"/>
  <c r="K473" i="21"/>
  <c r="A473" i="21" s="1"/>
  <c r="BN457" i="21"/>
  <c r="AR449" i="21"/>
  <c r="BN492" i="21"/>
  <c r="BN503" i="21"/>
  <c r="BN491" i="21"/>
  <c r="K469" i="21"/>
  <c r="A469" i="21" s="1"/>
  <c r="AR478" i="21"/>
  <c r="AR469" i="21"/>
  <c r="BN462" i="21"/>
  <c r="K527" i="21"/>
  <c r="A527" i="21" s="1"/>
  <c r="BN511" i="21"/>
  <c r="AR481" i="21"/>
  <c r="BN474" i="21"/>
  <c r="AR473" i="21"/>
  <c r="K528" i="21"/>
  <c r="A528" i="21" s="1"/>
  <c r="BN524" i="21"/>
  <c r="BN516" i="21"/>
  <c r="BN514" i="21"/>
  <c r="K512" i="21"/>
  <c r="A512" i="21" s="1"/>
  <c r="BN506" i="21"/>
  <c r="BN500" i="21"/>
  <c r="K492" i="21"/>
  <c r="A492" i="21" s="1"/>
  <c r="AR490" i="21"/>
  <c r="BN488" i="21"/>
  <c r="K515" i="21"/>
  <c r="A515" i="21" s="1"/>
  <c r="K511" i="21"/>
  <c r="A511" i="21" s="1"/>
  <c r="K457" i="21"/>
  <c r="A457" i="21" s="1"/>
  <c r="AR450" i="21"/>
  <c r="AR445" i="21"/>
  <c r="K499" i="21"/>
  <c r="A499" i="21" s="1"/>
  <c r="K453" i="21"/>
  <c r="A453" i="21" s="1"/>
  <c r="K441" i="21"/>
  <c r="A441" i="21" s="1"/>
  <c r="BN446" i="21"/>
  <c r="BN478" i="21"/>
  <c r="AR470" i="21"/>
  <c r="K442" i="21"/>
  <c r="A442" i="21" s="1"/>
  <c r="BN438" i="21"/>
  <c r="K482" i="21"/>
  <c r="A482" i="21" s="1"/>
  <c r="K475" i="21"/>
  <c r="A475" i="21" s="1"/>
  <c r="BN466" i="21"/>
  <c r="BN470" i="21"/>
  <c r="K465" i="21"/>
  <c r="A465" i="21" s="1"/>
  <c r="K462" i="21"/>
  <c r="A462" i="21" s="1"/>
  <c r="K461" i="21"/>
  <c r="A461" i="21" s="1"/>
  <c r="K437" i="21"/>
  <c r="A437" i="21" s="1"/>
  <c r="AR474" i="21"/>
  <c r="K445" i="21"/>
  <c r="A445" i="21" s="1"/>
  <c r="BN445" i="21"/>
  <c r="AR441" i="21"/>
  <c r="AR514" i="21"/>
  <c r="K514" i="21"/>
  <c r="A514" i="21" s="1"/>
  <c r="AR512" i="21"/>
  <c r="K506" i="21"/>
  <c r="A506" i="21" s="1"/>
  <c r="AR492" i="21"/>
  <c r="K488" i="21"/>
  <c r="A488" i="21" s="1"/>
  <c r="AR528" i="21"/>
  <c r="AR524" i="21"/>
  <c r="BN515" i="21"/>
  <c r="BN498" i="21"/>
  <c r="AR498" i="21"/>
  <c r="K498" i="21"/>
  <c r="A498" i="21" s="1"/>
  <c r="K493" i="21"/>
  <c r="A493" i="21" s="1"/>
  <c r="BN493" i="21"/>
  <c r="AR493" i="21"/>
  <c r="BN489" i="21"/>
  <c r="AR489" i="21"/>
  <c r="K489" i="21"/>
  <c r="A489" i="21" s="1"/>
  <c r="K510" i="21"/>
  <c r="A510" i="21" s="1"/>
  <c r="BN510" i="21"/>
  <c r="AR510" i="21"/>
  <c r="AR501" i="21"/>
  <c r="BN501" i="21"/>
  <c r="K501" i="21"/>
  <c r="A501" i="21" s="1"/>
  <c r="AR505" i="21"/>
  <c r="K505" i="21"/>
  <c r="A505" i="21" s="1"/>
  <c r="BN505" i="21"/>
  <c r="K477" i="21"/>
  <c r="A477" i="21" s="1"/>
  <c r="K449" i="21"/>
  <c r="A449" i="21" s="1"/>
  <c r="K490" i="21"/>
  <c r="A490" i="21" s="1"/>
  <c r="BN529" i="21"/>
  <c r="K529" i="21"/>
  <c r="A529" i="21" s="1"/>
  <c r="AR529" i="21"/>
  <c r="K516" i="21"/>
  <c r="A516" i="21" s="1"/>
  <c r="BN512" i="21"/>
  <c r="BN490" i="21"/>
  <c r="K526" i="21"/>
  <c r="A526" i="21" s="1"/>
  <c r="BN526" i="21"/>
  <c r="AR526" i="21"/>
  <c r="K524" i="21"/>
  <c r="A524" i="21" s="1"/>
  <c r="K513" i="21"/>
  <c r="A513" i="21" s="1"/>
  <c r="AR513" i="21"/>
  <c r="BN513" i="21"/>
  <c r="K500" i="21"/>
  <c r="A500" i="21" s="1"/>
  <c r="BN497" i="21"/>
  <c r="AR497" i="21"/>
  <c r="K497" i="21"/>
  <c r="A497" i="21" s="1"/>
  <c r="K486" i="21"/>
  <c r="A486" i="21" s="1"/>
  <c r="AR486" i="21"/>
  <c r="BN486" i="21"/>
  <c r="BN522" i="21"/>
  <c r="AR522" i="21"/>
  <c r="K522" i="21"/>
  <c r="A522" i="21" s="1"/>
  <c r="BN494" i="21"/>
  <c r="AR494" i="21"/>
  <c r="K530" i="21"/>
  <c r="A530" i="21" s="1"/>
  <c r="AR530" i="21"/>
  <c r="BN530" i="21"/>
  <c r="BN528" i="21"/>
  <c r="K517" i="21"/>
  <c r="A517" i="21" s="1"/>
  <c r="AR517" i="21"/>
  <c r="BN517" i="21"/>
  <c r="AR500" i="21"/>
  <c r="K504" i="21"/>
  <c r="A504" i="21" s="1"/>
  <c r="BN504" i="21"/>
  <c r="AR504" i="21"/>
  <c r="BN439" i="21"/>
  <c r="K487" i="21"/>
  <c r="A487" i="21" s="1"/>
  <c r="AR525" i="21"/>
  <c r="K525" i="21"/>
  <c r="A525" i="21" s="1"/>
  <c r="BN525" i="21"/>
  <c r="AR518" i="21"/>
  <c r="BN518" i="21"/>
  <c r="K518" i="21"/>
  <c r="A518" i="21" s="1"/>
  <c r="BN485" i="21"/>
  <c r="K485" i="21"/>
  <c r="A485" i="21" s="1"/>
  <c r="AR485" i="21"/>
  <c r="K494" i="21"/>
  <c r="A494" i="21" s="1"/>
  <c r="K509" i="21"/>
  <c r="A509" i="21" s="1"/>
  <c r="K491" i="21"/>
  <c r="A491" i="21" s="1"/>
  <c r="BN521" i="21"/>
  <c r="AR521" i="21"/>
  <c r="K521" i="21"/>
  <c r="A521" i="21" s="1"/>
  <c r="AR509" i="21"/>
  <c r="BN509" i="21"/>
  <c r="BN502" i="21"/>
  <c r="AR502" i="21"/>
  <c r="K502" i="21"/>
  <c r="A502" i="21" s="1"/>
  <c r="AR491" i="21"/>
  <c r="I108" i="21"/>
  <c r="I28" i="21"/>
  <c r="A426" i="21"/>
  <c r="A758" i="21"/>
  <c r="Z715" i="21"/>
  <c r="BL912" i="21"/>
  <c r="AP104" i="21"/>
  <c r="AP311" i="21"/>
  <c r="BM160" i="21"/>
  <c r="AQ411" i="21"/>
  <c r="I22" i="21"/>
  <c r="BR1038" i="21"/>
  <c r="D1038" i="21" s="1"/>
  <c r="I650" i="21"/>
  <c r="BL311" i="21"/>
  <c r="I309" i="21"/>
  <c r="J1048" i="21"/>
  <c r="BR718" i="21"/>
  <c r="Z1045" i="21"/>
  <c r="Z769" i="21"/>
  <c r="Z761" i="21"/>
  <c r="BR672" i="21"/>
  <c r="BR668" i="21"/>
  <c r="F1045" i="21"/>
  <c r="BR910" i="21"/>
  <c r="D910" i="21" s="1"/>
  <c r="AM311" i="21"/>
  <c r="BL1000" i="21"/>
  <c r="BL976" i="21"/>
  <c r="A876" i="21"/>
  <c r="BR962" i="21"/>
  <c r="D962" i="21" s="1"/>
  <c r="AV909" i="21"/>
  <c r="BR716" i="21"/>
  <c r="BL961" i="21"/>
  <c r="AP309" i="21"/>
  <c r="BL41" i="21"/>
  <c r="A972" i="21"/>
  <c r="A782" i="21"/>
  <c r="Z717" i="21"/>
  <c r="Z645" i="21"/>
  <c r="F27" i="21"/>
  <c r="I1131" i="21"/>
  <c r="AP868" i="21"/>
  <c r="AP272" i="21"/>
  <c r="AQ736" i="21"/>
  <c r="A918" i="21"/>
  <c r="A878" i="21"/>
  <c r="A840" i="21"/>
  <c r="A684" i="21"/>
  <c r="A638" i="21"/>
  <c r="A1140" i="21"/>
  <c r="A190" i="21"/>
  <c r="A318" i="21"/>
  <c r="A750" i="21"/>
  <c r="Z671" i="21"/>
  <c r="Z311" i="21"/>
  <c r="J308" i="21"/>
  <c r="I868" i="21"/>
  <c r="K555" i="14"/>
  <c r="AY568" i="21"/>
  <c r="G820" i="21"/>
  <c r="BJ820" i="21"/>
  <c r="J820" i="13"/>
  <c r="D820" i="13"/>
  <c r="A820" i="9"/>
  <c r="G819" i="13"/>
  <c r="E819" i="9"/>
  <c r="K819" i="9"/>
  <c r="BM668" i="21"/>
  <c r="BM672" i="21"/>
  <c r="J328" i="21"/>
  <c r="J106" i="21"/>
  <c r="BM724" i="21"/>
  <c r="J340" i="21"/>
  <c r="E273" i="15"/>
  <c r="A273" i="15" s="1"/>
  <c r="AQ147" i="21"/>
  <c r="D104" i="13"/>
  <c r="E24" i="15"/>
  <c r="A24" i="15" s="1"/>
  <c r="K40" i="15"/>
  <c r="E277" i="15"/>
  <c r="A277" i="15" s="1"/>
  <c r="J574" i="15"/>
  <c r="J47" i="21"/>
  <c r="BM102" i="21"/>
  <c r="J123" i="21"/>
  <c r="BM1132" i="21"/>
  <c r="BM736" i="21"/>
  <c r="J24" i="15"/>
  <c r="BM310" i="21"/>
  <c r="J576" i="15"/>
  <c r="BL108" i="21"/>
  <c r="I1096" i="21"/>
  <c r="BL87" i="21"/>
  <c r="I388" i="21"/>
  <c r="I195" i="21"/>
  <c r="AP591" i="21"/>
  <c r="BL309" i="21"/>
  <c r="BL104" i="21"/>
  <c r="AP220" i="21"/>
  <c r="BL112" i="21"/>
  <c r="AP952" i="21"/>
  <c r="J640" i="14"/>
  <c r="I1120" i="21"/>
  <c r="H46" i="21"/>
  <c r="H1092" i="18"/>
  <c r="BY1092" i="21" s="1"/>
  <c r="H1088" i="18"/>
  <c r="BY1088" i="21" s="1"/>
  <c r="J147" i="9"/>
  <c r="BJ102" i="21"/>
  <c r="F269" i="7"/>
  <c r="AH269" i="21" s="1"/>
  <c r="J447" i="9"/>
  <c r="AC554" i="21"/>
  <c r="J783" i="9"/>
  <c r="K723" i="9"/>
  <c r="J171" i="9"/>
  <c r="K339" i="9"/>
  <c r="J19" i="9"/>
  <c r="A207" i="9"/>
  <c r="K183" i="9"/>
  <c r="K20" i="9"/>
  <c r="AY552" i="21"/>
  <c r="R552" i="21"/>
  <c r="AY551" i="21"/>
  <c r="J135" i="9"/>
  <c r="K195" i="9"/>
  <c r="J879" i="9"/>
  <c r="AC552" i="21"/>
  <c r="K207" i="9"/>
  <c r="A183" i="9"/>
  <c r="J20" i="9"/>
  <c r="E762" i="22"/>
  <c r="H643" i="22"/>
  <c r="J760" i="9"/>
  <c r="H640" i="8"/>
  <c r="CA640" i="21" s="1"/>
  <c r="H672" i="22"/>
  <c r="J762" i="6"/>
  <c r="BM273" i="21"/>
  <c r="BM784" i="21"/>
  <c r="AQ135" i="21"/>
  <c r="AP860" i="21"/>
  <c r="A1138" i="21"/>
  <c r="BI311" i="21"/>
  <c r="AM124" i="21"/>
  <c r="A298" i="21"/>
  <c r="A302" i="21"/>
  <c r="A1078" i="21"/>
  <c r="A702" i="21"/>
  <c r="A1130" i="21"/>
  <c r="A1128" i="21"/>
  <c r="A996" i="21"/>
  <c r="A1118" i="21"/>
  <c r="BR650" i="21"/>
  <c r="J668" i="6"/>
  <c r="J309" i="6"/>
  <c r="J718" i="6"/>
  <c r="I722" i="6"/>
  <c r="AV274" i="21"/>
  <c r="A346" i="21"/>
  <c r="A902" i="21"/>
  <c r="A726" i="21"/>
  <c r="A624" i="21"/>
  <c r="A612" i="21"/>
  <c r="A198" i="21"/>
  <c r="A74" i="21"/>
  <c r="A924" i="21"/>
  <c r="J308" i="6"/>
  <c r="J312" i="6"/>
  <c r="J715" i="6"/>
  <c r="I767" i="6"/>
  <c r="I765" i="6"/>
  <c r="I719" i="6"/>
  <c r="A126" i="21"/>
  <c r="A1074" i="21"/>
  <c r="A706" i="21"/>
  <c r="A882" i="21"/>
  <c r="A410" i="21"/>
  <c r="A118" i="21"/>
  <c r="BL959" i="21"/>
  <c r="AP908" i="21"/>
  <c r="I308" i="21"/>
  <c r="AP310" i="21"/>
  <c r="BL105" i="21"/>
  <c r="J957" i="21"/>
  <c r="J666" i="21"/>
  <c r="BM307" i="21"/>
  <c r="AQ310" i="21"/>
  <c r="J273" i="21"/>
  <c r="J48" i="21"/>
  <c r="J50" i="21"/>
  <c r="BM277" i="21"/>
  <c r="BI27" i="21"/>
  <c r="I1011" i="21"/>
  <c r="BM1071" i="21"/>
  <c r="BL49" i="21"/>
  <c r="A692" i="21"/>
  <c r="A1106" i="21"/>
  <c r="BR722" i="21"/>
  <c r="BR714" i="21"/>
  <c r="D714" i="21" s="1"/>
  <c r="H674" i="21"/>
  <c r="J311" i="21"/>
  <c r="BM1072" i="21"/>
  <c r="AQ172" i="21"/>
  <c r="A792" i="21"/>
  <c r="BL308" i="21"/>
  <c r="H880" i="21"/>
  <c r="BL964" i="21"/>
  <c r="BM196" i="21"/>
  <c r="J135" i="21"/>
  <c r="BM411" i="21"/>
  <c r="G649" i="22"/>
  <c r="H1087" i="22"/>
  <c r="G1045" i="22"/>
  <c r="AS1085" i="21"/>
  <c r="E954" i="22"/>
  <c r="H668" i="22"/>
  <c r="G906" i="22"/>
  <c r="G1037" i="22"/>
  <c r="G959" i="22"/>
  <c r="F716" i="22"/>
  <c r="F668" i="22"/>
  <c r="H1071" i="22"/>
  <c r="F962" i="22"/>
  <c r="I647" i="7"/>
  <c r="I714" i="7"/>
  <c r="I766" i="7"/>
  <c r="G1088" i="22"/>
  <c r="G955" i="22"/>
  <c r="G715" i="22"/>
  <c r="G665" i="22"/>
  <c r="J1131" i="15"/>
  <c r="J111" i="15"/>
  <c r="K375" i="15"/>
  <c r="K574" i="15"/>
  <c r="J577" i="15"/>
  <c r="K24" i="15"/>
  <c r="E87" i="15"/>
  <c r="A87" i="15" s="1"/>
  <c r="K411" i="15"/>
  <c r="J315" i="15"/>
  <c r="AQ306" i="21"/>
  <c r="D105" i="13"/>
  <c r="J555" i="15"/>
  <c r="E27" i="15"/>
  <c r="A27" i="15" s="1"/>
  <c r="K447" i="15"/>
  <c r="J27" i="15"/>
  <c r="K555" i="15"/>
  <c r="E26" i="15"/>
  <c r="A26" i="15" s="1"/>
  <c r="E927" i="15"/>
  <c r="A927" i="15" s="1"/>
  <c r="J271" i="21"/>
  <c r="I856" i="15"/>
  <c r="BX856" i="21" s="1"/>
  <c r="J306" i="21"/>
  <c r="BM1096" i="21"/>
  <c r="J928" i="21"/>
  <c r="AQ928" i="21"/>
  <c r="BM52" i="21"/>
  <c r="J148" i="21"/>
  <c r="D912" i="13"/>
  <c r="D49" i="13"/>
  <c r="K867" i="15"/>
  <c r="E863" i="15"/>
  <c r="A863" i="15" s="1"/>
  <c r="I549" i="15"/>
  <c r="BX549" i="21" s="1"/>
  <c r="J411" i="15"/>
  <c r="J183" i="15"/>
  <c r="J147" i="15"/>
  <c r="K111" i="15"/>
  <c r="K27" i="15"/>
  <c r="J26" i="15"/>
  <c r="E1092" i="18"/>
  <c r="V1092" i="21" s="1"/>
  <c r="H759" i="15"/>
  <c r="BM24" i="21"/>
  <c r="J277" i="21"/>
  <c r="E411" i="13"/>
  <c r="J1071" i="21"/>
  <c r="J411" i="21"/>
  <c r="BM136" i="21"/>
  <c r="BM184" i="21"/>
  <c r="J309" i="21"/>
  <c r="J305" i="21"/>
  <c r="J1072" i="21"/>
  <c r="E879" i="15"/>
  <c r="A879" i="15" s="1"/>
  <c r="BM879" i="21"/>
  <c r="F554" i="15"/>
  <c r="U554" i="21" s="1"/>
  <c r="AQ579" i="21"/>
  <c r="BM579" i="21"/>
  <c r="J579" i="21"/>
  <c r="BM591" i="21"/>
  <c r="AQ591" i="21"/>
  <c r="J591" i="21"/>
  <c r="E171" i="15"/>
  <c r="A171" i="15" s="1"/>
  <c r="BM171" i="21"/>
  <c r="AQ879" i="21"/>
  <c r="G951" i="15"/>
  <c r="AQ951" i="21" s="1"/>
  <c r="BM963" i="21"/>
  <c r="J1084" i="21"/>
  <c r="AQ1084" i="21"/>
  <c r="BM1084" i="21"/>
  <c r="I303" i="15"/>
  <c r="K339" i="15"/>
  <c r="F551" i="15"/>
  <c r="U551" i="21" s="1"/>
  <c r="H550" i="15"/>
  <c r="BB550" i="21" s="1"/>
  <c r="I547" i="15"/>
  <c r="BX547" i="21" s="1"/>
  <c r="K315" i="15"/>
  <c r="AQ315" i="21"/>
  <c r="J963" i="21"/>
  <c r="H554" i="15"/>
  <c r="BB554" i="21" s="1"/>
  <c r="J669" i="21"/>
  <c r="H548" i="15"/>
  <c r="BB548" i="21" s="1"/>
  <c r="H546" i="15"/>
  <c r="BB546" i="21" s="1"/>
  <c r="J772" i="21"/>
  <c r="AQ772" i="21"/>
  <c r="BM772" i="21"/>
  <c r="I639" i="15"/>
  <c r="J375" i="15"/>
  <c r="AQ1012" i="21"/>
  <c r="BM976" i="21"/>
  <c r="J652" i="21"/>
  <c r="BM652" i="21"/>
  <c r="AQ652" i="21"/>
  <c r="AQ556" i="21"/>
  <c r="BM556" i="21"/>
  <c r="J556" i="21"/>
  <c r="J471" i="21"/>
  <c r="AQ471" i="21"/>
  <c r="BM471" i="21"/>
  <c r="BM280" i="21"/>
  <c r="AQ280" i="21"/>
  <c r="J280" i="21"/>
  <c r="AQ171" i="21"/>
  <c r="AQ52" i="21"/>
  <c r="AQ867" i="21"/>
  <c r="J867" i="21"/>
  <c r="BM867" i="21"/>
  <c r="J27" i="21"/>
  <c r="J628" i="21"/>
  <c r="AQ628" i="21"/>
  <c r="BM628" i="21"/>
  <c r="AQ148" i="21"/>
  <c r="AQ88" i="21"/>
  <c r="BM88" i="21"/>
  <c r="J88" i="21"/>
  <c r="J184" i="21"/>
  <c r="J160" i="21"/>
  <c r="F546" i="15"/>
  <c r="U546" i="21" s="1"/>
  <c r="K387" i="15"/>
  <c r="AQ387" i="21"/>
  <c r="J939" i="15"/>
  <c r="F1035" i="15"/>
  <c r="F1083" i="15"/>
  <c r="J999" i="15"/>
  <c r="K783" i="15"/>
  <c r="G903" i="15"/>
  <c r="J111" i="21"/>
  <c r="BM111" i="21"/>
  <c r="AQ111" i="21"/>
  <c r="E159" i="15"/>
  <c r="A159" i="15" s="1"/>
  <c r="F550" i="15"/>
  <c r="U550" i="21" s="1"/>
  <c r="K327" i="15"/>
  <c r="E1095" i="15"/>
  <c r="A1095" i="15" s="1"/>
  <c r="J231" i="15"/>
  <c r="H783" i="13"/>
  <c r="G552" i="15"/>
  <c r="AF552" i="21" s="1"/>
  <c r="I545" i="15"/>
  <c r="BX545" i="21" s="1"/>
  <c r="AQ1131" i="21"/>
  <c r="F759" i="15"/>
  <c r="AQ388" i="21"/>
  <c r="BM388" i="21"/>
  <c r="J388" i="21"/>
  <c r="J1012" i="21"/>
  <c r="J976" i="21"/>
  <c r="AQ808" i="21"/>
  <c r="BM808" i="21"/>
  <c r="J808" i="21"/>
  <c r="AQ688" i="21"/>
  <c r="BM688" i="21"/>
  <c r="J688" i="21"/>
  <c r="BM604" i="21"/>
  <c r="AQ604" i="21"/>
  <c r="J604" i="21"/>
  <c r="BM1048" i="21"/>
  <c r="BM891" i="21"/>
  <c r="J795" i="21"/>
  <c r="F639" i="15"/>
  <c r="J256" i="21"/>
  <c r="BM256" i="21"/>
  <c r="AQ256" i="21"/>
  <c r="BM123" i="21"/>
  <c r="BM27" i="21"/>
  <c r="BM423" i="21"/>
  <c r="AQ423" i="21"/>
  <c r="J423" i="21"/>
  <c r="BM364" i="21"/>
  <c r="J136" i="21"/>
  <c r="BM87" i="21"/>
  <c r="AQ87" i="21"/>
  <c r="J87" i="21"/>
  <c r="BM424" i="21"/>
  <c r="AQ184" i="21"/>
  <c r="BM112" i="21"/>
  <c r="AQ112" i="21"/>
  <c r="J112" i="21"/>
  <c r="J207" i="21"/>
  <c r="AQ207" i="21"/>
  <c r="BM207" i="21"/>
  <c r="K952" i="15"/>
  <c r="K939" i="15"/>
  <c r="J771" i="15"/>
  <c r="BM723" i="21"/>
  <c r="AQ723" i="21"/>
  <c r="J723" i="21"/>
  <c r="J699" i="21"/>
  <c r="AQ699" i="21"/>
  <c r="BM699" i="21"/>
  <c r="J627" i="15"/>
  <c r="J627" i="21"/>
  <c r="E147" i="15"/>
  <c r="A147" i="15" s="1"/>
  <c r="J147" i="21"/>
  <c r="AQ51" i="21"/>
  <c r="BM51" i="21"/>
  <c r="J51" i="21"/>
  <c r="F553" i="15"/>
  <c r="J195" i="15"/>
  <c r="J1011" i="15"/>
  <c r="F545" i="15"/>
  <c r="U545" i="21" s="1"/>
  <c r="J615" i="21"/>
  <c r="AQ615" i="21"/>
  <c r="BM615" i="21"/>
  <c r="G99" i="15"/>
  <c r="AQ219" i="21"/>
  <c r="J747" i="15"/>
  <c r="AQ747" i="21"/>
  <c r="I553" i="15"/>
  <c r="BX553" i="21" s="1"/>
  <c r="F903" i="15"/>
  <c r="BM667" i="21"/>
  <c r="H552" i="15"/>
  <c r="BB552" i="21" s="1"/>
  <c r="H549" i="15"/>
  <c r="BB549" i="21" s="1"/>
  <c r="H547" i="15"/>
  <c r="BB547" i="21" s="1"/>
  <c r="BM960" i="21"/>
  <c r="F549" i="15"/>
  <c r="U549" i="21" s="1"/>
  <c r="AQ1120" i="21"/>
  <c r="BM1120" i="21"/>
  <c r="J1120" i="21"/>
  <c r="AQ940" i="21"/>
  <c r="BM940" i="21"/>
  <c r="J940" i="21"/>
  <c r="BM988" i="21"/>
  <c r="AQ988" i="21"/>
  <c r="J988" i="21"/>
  <c r="J807" i="21"/>
  <c r="BM807" i="21"/>
  <c r="AQ807" i="21"/>
  <c r="J687" i="21"/>
  <c r="BM687" i="21"/>
  <c r="AQ687" i="21"/>
  <c r="J603" i="21"/>
  <c r="BM603" i="21"/>
  <c r="AQ603" i="21"/>
  <c r="J975" i="15"/>
  <c r="J891" i="21"/>
  <c r="AQ795" i="21"/>
  <c r="J208" i="21"/>
  <c r="AQ208" i="21"/>
  <c r="BM208" i="21"/>
  <c r="J64" i="21"/>
  <c r="BM64" i="21"/>
  <c r="AQ64" i="21"/>
  <c r="BM76" i="21"/>
  <c r="AQ76" i="21"/>
  <c r="J76" i="21"/>
  <c r="J448" i="21"/>
  <c r="AQ448" i="21"/>
  <c r="BM448" i="21"/>
  <c r="J28" i="21"/>
  <c r="AQ616" i="21"/>
  <c r="BM616" i="21"/>
  <c r="J616" i="21"/>
  <c r="J364" i="21"/>
  <c r="E255" i="15"/>
  <c r="A255" i="15" s="1"/>
  <c r="J255" i="21"/>
  <c r="AQ136" i="21"/>
  <c r="BM28" i="21"/>
  <c r="J724" i="21"/>
  <c r="AQ424" i="21"/>
  <c r="J207" i="15"/>
  <c r="K1107" i="15"/>
  <c r="E999" i="15"/>
  <c r="A999" i="15" s="1"/>
  <c r="E975" i="15"/>
  <c r="A975" i="15" s="1"/>
  <c r="E1131" i="15"/>
  <c r="A1131" i="15" s="1"/>
  <c r="BM1131" i="21"/>
  <c r="G549" i="15"/>
  <c r="AF549" i="21" s="1"/>
  <c r="G547" i="15"/>
  <c r="AF547" i="21" s="1"/>
  <c r="K363" i="15"/>
  <c r="BM363" i="21"/>
  <c r="G551" i="15"/>
  <c r="AF551" i="21" s="1"/>
  <c r="J987" i="15"/>
  <c r="J831" i="21"/>
  <c r="AQ831" i="21"/>
  <c r="BM831" i="21"/>
  <c r="E891" i="15"/>
  <c r="A891" i="15" s="1"/>
  <c r="H545" i="15"/>
  <c r="BB545" i="21" s="1"/>
  <c r="E111" i="15"/>
  <c r="A111" i="15" s="1"/>
  <c r="G1083" i="15"/>
  <c r="BM735" i="21"/>
  <c r="AQ735" i="21"/>
  <c r="J735" i="21"/>
  <c r="F552" i="15"/>
  <c r="U552" i="21" s="1"/>
  <c r="H553" i="15"/>
  <c r="BB553" i="21" s="1"/>
  <c r="G639" i="15"/>
  <c r="F548" i="15"/>
  <c r="U548" i="21" s="1"/>
  <c r="K1119" i="15"/>
  <c r="J927" i="21"/>
  <c r="AQ927" i="21"/>
  <c r="BM927" i="21"/>
  <c r="F651" i="13"/>
  <c r="AQ960" i="21"/>
  <c r="I548" i="15"/>
  <c r="BX548" i="21" s="1"/>
  <c r="H867" i="13"/>
  <c r="H1047" i="13"/>
  <c r="BM376" i="21"/>
  <c r="AQ376" i="21"/>
  <c r="J376" i="21"/>
  <c r="AQ748" i="21"/>
  <c r="BM748" i="21"/>
  <c r="J748" i="21"/>
  <c r="AQ675" i="21"/>
  <c r="BM675" i="21"/>
  <c r="J675" i="21"/>
  <c r="AQ880" i="21"/>
  <c r="BM880" i="21"/>
  <c r="J880" i="21"/>
  <c r="BM472" i="21"/>
  <c r="AQ472" i="21"/>
  <c r="J472" i="21"/>
  <c r="G1035" i="15"/>
  <c r="BM63" i="21"/>
  <c r="AQ63" i="21"/>
  <c r="J63" i="21"/>
  <c r="AQ75" i="21"/>
  <c r="BM75" i="21"/>
  <c r="J75" i="21"/>
  <c r="J447" i="15"/>
  <c r="AQ279" i="21"/>
  <c r="BM279" i="21"/>
  <c r="J279" i="21"/>
  <c r="AQ255" i="21"/>
  <c r="BM255" i="21"/>
  <c r="BM183" i="21"/>
  <c r="AQ183" i="21"/>
  <c r="J183" i="21"/>
  <c r="BM868" i="21"/>
  <c r="J868" i="21"/>
  <c r="AQ868" i="21"/>
  <c r="AQ28" i="21"/>
  <c r="J316" i="21"/>
  <c r="BM316" i="21"/>
  <c r="AQ316" i="21"/>
  <c r="A555" i="14"/>
  <c r="G23" i="13"/>
  <c r="K952" i="14"/>
  <c r="K864" i="14"/>
  <c r="J860" i="14"/>
  <c r="E858" i="14"/>
  <c r="A858" i="14" s="1"/>
  <c r="K891" i="14"/>
  <c r="K860" i="14"/>
  <c r="J1107" i="14"/>
  <c r="F951" i="14"/>
  <c r="K963" i="14"/>
  <c r="J664" i="14"/>
  <c r="E1107" i="14"/>
  <c r="A1107" i="14" s="1"/>
  <c r="K363" i="14"/>
  <c r="I27" i="21"/>
  <c r="J651" i="14"/>
  <c r="H551" i="14"/>
  <c r="BA551" i="21" s="1"/>
  <c r="E339" i="14"/>
  <c r="A339" i="14" s="1"/>
  <c r="H39" i="14"/>
  <c r="AP912" i="21"/>
  <c r="H399" i="13"/>
  <c r="BL1131" i="21"/>
  <c r="I964" i="21"/>
  <c r="I87" i="21"/>
  <c r="D1037" i="13"/>
  <c r="A1025" i="18" s="1"/>
  <c r="J904" i="14"/>
  <c r="E1119" i="14"/>
  <c r="A1119" i="14" s="1"/>
  <c r="E860" i="14"/>
  <c r="A860" i="14" s="1"/>
  <c r="J987" i="14"/>
  <c r="J963" i="14"/>
  <c r="J576" i="14"/>
  <c r="J939" i="14"/>
  <c r="K459" i="14"/>
  <c r="K219" i="14"/>
  <c r="K576" i="14"/>
  <c r="G1092" i="18"/>
  <c r="BC1092" i="21" s="1"/>
  <c r="G1088" i="18"/>
  <c r="BC1088" i="21" s="1"/>
  <c r="J858" i="14"/>
  <c r="J570" i="14"/>
  <c r="E219" i="14"/>
  <c r="A219" i="14" s="1"/>
  <c r="AP44" i="21"/>
  <c r="AP1120" i="21"/>
  <c r="J363" i="14"/>
  <c r="BL48" i="21"/>
  <c r="AP862" i="21"/>
  <c r="I5" i="14"/>
  <c r="BW5" i="21" s="1"/>
  <c r="AP858" i="21"/>
  <c r="G951" i="14"/>
  <c r="F639" i="14"/>
  <c r="K1084" i="14"/>
  <c r="K904" i="14"/>
  <c r="K1119" i="14"/>
  <c r="E927" i="14"/>
  <c r="A927" i="14" s="1"/>
  <c r="E1095" i="14"/>
  <c r="A1095" i="14" s="1"/>
  <c r="E879" i="14"/>
  <c r="A879" i="14" s="1"/>
  <c r="J891" i="14"/>
  <c r="E1131" i="14"/>
  <c r="A1131" i="14" s="1"/>
  <c r="E987" i="14"/>
  <c r="A987" i="14" s="1"/>
  <c r="J572" i="14"/>
  <c r="E939" i="14"/>
  <c r="A939" i="14" s="1"/>
  <c r="E651" i="14"/>
  <c r="A651" i="14" s="1"/>
  <c r="H99" i="14"/>
  <c r="E24" i="14"/>
  <c r="A24" i="14" s="1"/>
  <c r="I303" i="14"/>
  <c r="H719" i="18"/>
  <c r="BY719" i="21" s="1"/>
  <c r="H715" i="18"/>
  <c r="BY715" i="21" s="1"/>
  <c r="G1044" i="18"/>
  <c r="BC1044" i="21" s="1"/>
  <c r="I548" i="14"/>
  <c r="BW548" i="21" s="1"/>
  <c r="G552" i="14"/>
  <c r="J1084" i="14"/>
  <c r="E864" i="14"/>
  <c r="A864" i="14" s="1"/>
  <c r="K171" i="14"/>
  <c r="BL44" i="21"/>
  <c r="H27" i="13"/>
  <c r="AP664" i="21"/>
  <c r="I412" i="21"/>
  <c r="K862" i="14"/>
  <c r="G856" i="14"/>
  <c r="AE856" i="21" s="1"/>
  <c r="I551" i="14"/>
  <c r="BW551" i="21" s="1"/>
  <c r="E411" i="14"/>
  <c r="A411" i="14" s="1"/>
  <c r="J411" i="14"/>
  <c r="BL862" i="21"/>
  <c r="F550" i="14"/>
  <c r="T550" i="21" s="1"/>
  <c r="BL310" i="21"/>
  <c r="I105" i="21"/>
  <c r="I49" i="21"/>
  <c r="I41" i="21"/>
  <c r="I1048" i="21"/>
  <c r="I316" i="21"/>
  <c r="D1039" i="13"/>
  <c r="A1027" i="18" s="1"/>
  <c r="J675" i="14"/>
  <c r="E591" i="14"/>
  <c r="A591" i="14" s="1"/>
  <c r="J862" i="14"/>
  <c r="I550" i="14"/>
  <c r="BW550" i="21" s="1"/>
  <c r="J195" i="14"/>
  <c r="I554" i="14"/>
  <c r="BW554" i="21" s="1"/>
  <c r="J399" i="14"/>
  <c r="E435" i="14"/>
  <c r="A435" i="14" s="1"/>
  <c r="H591" i="13"/>
  <c r="AP650" i="21"/>
  <c r="AP48" i="21"/>
  <c r="I310" i="21"/>
  <c r="I48" i="21"/>
  <c r="BL195" i="21"/>
  <c r="I364" i="21"/>
  <c r="BL1120" i="21"/>
  <c r="H639" i="14"/>
  <c r="D1120" i="13"/>
  <c r="E862" i="14"/>
  <c r="A862" i="14" s="1"/>
  <c r="J627" i="14"/>
  <c r="J219" i="14"/>
  <c r="I546" i="14"/>
  <c r="BW546" i="21" s="1"/>
  <c r="E274" i="14"/>
  <c r="A274" i="14" s="1"/>
  <c r="E25" i="14"/>
  <c r="A25" i="14" s="1"/>
  <c r="BL958" i="21"/>
  <c r="BL664" i="21"/>
  <c r="I44" i="21"/>
  <c r="I784" i="21"/>
  <c r="K651" i="14"/>
  <c r="AP412" i="21"/>
  <c r="I52" i="21"/>
  <c r="H1035" i="14"/>
  <c r="F855" i="14"/>
  <c r="K1107" i="14"/>
  <c r="I1107" i="21"/>
  <c r="G547" i="14"/>
  <c r="AE547" i="21" s="1"/>
  <c r="E573" i="14"/>
  <c r="A573" i="14" s="1"/>
  <c r="J63" i="14"/>
  <c r="I63" i="21"/>
  <c r="F546" i="14"/>
  <c r="T546" i="21" s="1"/>
  <c r="F549" i="14"/>
  <c r="T549" i="21" s="1"/>
  <c r="E1084" i="14"/>
  <c r="A1084" i="14" s="1"/>
  <c r="G303" i="14"/>
  <c r="E831" i="14"/>
  <c r="A831" i="14" s="1"/>
  <c r="E207" i="14"/>
  <c r="A207" i="14" s="1"/>
  <c r="E159" i="14"/>
  <c r="A159" i="14" s="1"/>
  <c r="F675" i="13"/>
  <c r="F553" i="14"/>
  <c r="T553" i="21" s="1"/>
  <c r="BL603" i="21"/>
  <c r="AP603" i="21"/>
  <c r="I603" i="21"/>
  <c r="J159" i="14"/>
  <c r="BL111" i="21"/>
  <c r="BL1012" i="21"/>
  <c r="I856" i="14"/>
  <c r="BW856" i="21" s="1"/>
  <c r="AP891" i="21"/>
  <c r="I891" i="21"/>
  <c r="BL891" i="21"/>
  <c r="BL447" i="21"/>
  <c r="J351" i="14"/>
  <c r="BL196" i="21"/>
  <c r="BL1096" i="21"/>
  <c r="I1072" i="21"/>
  <c r="AP963" i="21"/>
  <c r="BL147" i="21"/>
  <c r="AP147" i="21"/>
  <c r="I147" i="21"/>
  <c r="BL64" i="21"/>
  <c r="AP64" i="21"/>
  <c r="I64" i="21"/>
  <c r="BL1095" i="21"/>
  <c r="AP832" i="21"/>
  <c r="BL807" i="21"/>
  <c r="BL172" i="21"/>
  <c r="AP172" i="21"/>
  <c r="I172" i="21"/>
  <c r="F39" i="14"/>
  <c r="AP27" i="21"/>
  <c r="BL579" i="21"/>
  <c r="BL424" i="21"/>
  <c r="BL124" i="21"/>
  <c r="AP124" i="21"/>
  <c r="I124" i="21"/>
  <c r="BL1011" i="21"/>
  <c r="BL940" i="21"/>
  <c r="I940" i="21"/>
  <c r="AP940" i="21"/>
  <c r="F548" i="14"/>
  <c r="J243" i="14"/>
  <c r="J735" i="14"/>
  <c r="J603" i="14"/>
  <c r="K573" i="14"/>
  <c r="K867" i="14"/>
  <c r="I867" i="21"/>
  <c r="E687" i="14"/>
  <c r="A687" i="14" s="1"/>
  <c r="I687" i="21"/>
  <c r="I639" i="14"/>
  <c r="G546" i="14"/>
  <c r="J1119" i="14"/>
  <c r="E363" i="14"/>
  <c r="A363" i="14" s="1"/>
  <c r="BL363" i="21"/>
  <c r="BL327" i="21"/>
  <c r="AP327" i="21"/>
  <c r="I327" i="21"/>
  <c r="J231" i="14"/>
  <c r="H123" i="13"/>
  <c r="F551" i="14"/>
  <c r="T551" i="21" s="1"/>
  <c r="J999" i="14"/>
  <c r="AP748" i="21"/>
  <c r="I748" i="21"/>
  <c r="BL748" i="21"/>
  <c r="G548" i="14"/>
  <c r="AE548" i="21" s="1"/>
  <c r="I244" i="21"/>
  <c r="BL244" i="21"/>
  <c r="AP244" i="21"/>
  <c r="AP136" i="21"/>
  <c r="BL136" i="21"/>
  <c r="I136" i="21"/>
  <c r="I111" i="21"/>
  <c r="BL1072" i="21"/>
  <c r="J1071" i="14"/>
  <c r="I1012" i="21"/>
  <c r="BL916" i="21"/>
  <c r="AP916" i="21"/>
  <c r="I916" i="21"/>
  <c r="I880" i="21"/>
  <c r="I772" i="21"/>
  <c r="BL772" i="21"/>
  <c r="AP772" i="21"/>
  <c r="I724" i="21"/>
  <c r="BL724" i="21"/>
  <c r="AP724" i="21"/>
  <c r="BL687" i="21"/>
  <c r="AP556" i="21"/>
  <c r="I556" i="21"/>
  <c r="BL556" i="21"/>
  <c r="AP340" i="21"/>
  <c r="I340" i="21"/>
  <c r="BL340" i="21"/>
  <c r="I160" i="21"/>
  <c r="BL160" i="21"/>
  <c r="AP160" i="21"/>
  <c r="BL784" i="21"/>
  <c r="BL28" i="21"/>
  <c r="AP1048" i="21"/>
  <c r="AP688" i="21"/>
  <c r="I688" i="21"/>
  <c r="BL688" i="21"/>
  <c r="AP411" i="21"/>
  <c r="BL411" i="21"/>
  <c r="I411" i="21"/>
  <c r="I219" i="21"/>
  <c r="BL219" i="21"/>
  <c r="AP219" i="21"/>
  <c r="BL832" i="21"/>
  <c r="I112" i="21"/>
  <c r="BL27" i="21"/>
  <c r="BL676" i="21"/>
  <c r="AP676" i="21"/>
  <c r="I676" i="21"/>
  <c r="AP399" i="21"/>
  <c r="I928" i="21"/>
  <c r="AP928" i="21"/>
  <c r="BL928" i="21"/>
  <c r="BL123" i="21"/>
  <c r="I123" i="21"/>
  <c r="AP123" i="21"/>
  <c r="AP1011" i="21"/>
  <c r="J975" i="14"/>
  <c r="BL975" i="21"/>
  <c r="AP435" i="21"/>
  <c r="I435" i="21"/>
  <c r="BL435" i="21"/>
  <c r="I196" i="21"/>
  <c r="H903" i="14"/>
  <c r="BL915" i="21"/>
  <c r="H759" i="14"/>
  <c r="BL771" i="21"/>
  <c r="H15" i="14"/>
  <c r="BA15" i="21" s="1"/>
  <c r="J75" i="14"/>
  <c r="BL75" i="21"/>
  <c r="J135" i="14"/>
  <c r="I135" i="21"/>
  <c r="J459" i="14"/>
  <c r="E399" i="14"/>
  <c r="A399" i="14" s="1"/>
  <c r="BL399" i="21"/>
  <c r="E351" i="14"/>
  <c r="A351" i="14" s="1"/>
  <c r="I351" i="21"/>
  <c r="G855" i="14"/>
  <c r="I795" i="21"/>
  <c r="AP795" i="21"/>
  <c r="BL795" i="21"/>
  <c r="BL627" i="21"/>
  <c r="I627" i="21"/>
  <c r="AP627" i="21"/>
  <c r="E615" i="14"/>
  <c r="A615" i="14" s="1"/>
  <c r="E171" i="14"/>
  <c r="A171" i="14" s="1"/>
  <c r="F554" i="14"/>
  <c r="T554" i="21" s="1"/>
  <c r="G549" i="14"/>
  <c r="AE549" i="21" s="1"/>
  <c r="J1087" i="13"/>
  <c r="I988" i="21"/>
  <c r="AP988" i="21"/>
  <c r="BL988" i="21"/>
  <c r="BL747" i="21"/>
  <c r="AP747" i="21"/>
  <c r="I747" i="21"/>
  <c r="J339" i="14"/>
  <c r="I951" i="14"/>
  <c r="AP915" i="21"/>
  <c r="BL880" i="21"/>
  <c r="F711" i="14"/>
  <c r="AP364" i="21"/>
  <c r="I1132" i="21"/>
  <c r="BL1108" i="21"/>
  <c r="AP1108" i="21"/>
  <c r="I1108" i="21"/>
  <c r="AP867" i="21"/>
  <c r="I352" i="21"/>
  <c r="BL352" i="21"/>
  <c r="AP352" i="21"/>
  <c r="I208" i="21"/>
  <c r="BL208" i="21"/>
  <c r="AP208" i="21"/>
  <c r="I148" i="21"/>
  <c r="BL148" i="21"/>
  <c r="AP148" i="21"/>
  <c r="AP76" i="21"/>
  <c r="I76" i="21"/>
  <c r="BL76" i="21"/>
  <c r="I807" i="21"/>
  <c r="I88" i="21"/>
  <c r="BL675" i="21"/>
  <c r="AP675" i="21"/>
  <c r="I675" i="21"/>
  <c r="AP579" i="21"/>
  <c r="J531" i="14"/>
  <c r="J483" i="14" s="1"/>
  <c r="J927" i="14"/>
  <c r="I976" i="21"/>
  <c r="AP436" i="21"/>
  <c r="I436" i="21"/>
  <c r="BL436" i="21"/>
  <c r="H951" i="14"/>
  <c r="I963" i="21"/>
  <c r="J579" i="14"/>
  <c r="G550" i="14"/>
  <c r="AE550" i="21" s="1"/>
  <c r="G554" i="14"/>
  <c r="AE554" i="21" s="1"/>
  <c r="F547" i="14"/>
  <c r="F759" i="14"/>
  <c r="BL183" i="21"/>
  <c r="AP183" i="21"/>
  <c r="I183" i="21"/>
  <c r="J423" i="14"/>
  <c r="E699" i="14"/>
  <c r="A699" i="14" s="1"/>
  <c r="F545" i="14"/>
  <c r="J375" i="14"/>
  <c r="I279" i="21"/>
  <c r="AP279" i="21"/>
  <c r="BL279" i="21"/>
  <c r="J255" i="14"/>
  <c r="J51" i="14"/>
  <c r="BL51" i="21"/>
  <c r="I549" i="14"/>
  <c r="BW549" i="21" s="1"/>
  <c r="I987" i="21"/>
  <c r="AP987" i="21"/>
  <c r="BL987" i="21"/>
  <c r="J879" i="14"/>
  <c r="I879" i="21"/>
  <c r="I400" i="21"/>
  <c r="BL400" i="21"/>
  <c r="AP400" i="21"/>
  <c r="I363" i="21"/>
  <c r="AP363" i="21"/>
  <c r="I256" i="21"/>
  <c r="BL256" i="21"/>
  <c r="AP256" i="21"/>
  <c r="G1035" i="14"/>
  <c r="AP1035" i="21" s="1"/>
  <c r="AP892" i="21"/>
  <c r="I892" i="21"/>
  <c r="BL892" i="21"/>
  <c r="AP808" i="21"/>
  <c r="I808" i="21"/>
  <c r="BL808" i="21"/>
  <c r="I628" i="21"/>
  <c r="BL628" i="21"/>
  <c r="AP628" i="21"/>
  <c r="I447" i="21"/>
  <c r="AP351" i="21"/>
  <c r="BL1132" i="21"/>
  <c r="AP1107" i="21"/>
  <c r="I700" i="21"/>
  <c r="BL700" i="21"/>
  <c r="AP700" i="21"/>
  <c r="I1083" i="14"/>
  <c r="I1095" i="21"/>
  <c r="J171" i="14"/>
  <c r="BL472" i="21"/>
  <c r="AP472" i="21"/>
  <c r="I472" i="21"/>
  <c r="BL939" i="21"/>
  <c r="I939" i="21"/>
  <c r="AP939" i="21"/>
  <c r="AP243" i="21"/>
  <c r="I243" i="21"/>
  <c r="BL243" i="21"/>
  <c r="I220" i="21"/>
  <c r="D674" i="13"/>
  <c r="H615" i="13"/>
  <c r="AO108" i="21"/>
  <c r="G747" i="13"/>
  <c r="J231" i="12"/>
  <c r="F891" i="8"/>
  <c r="AI891" i="21" s="1"/>
  <c r="G314" i="18"/>
  <c r="BC314" i="21" s="1"/>
  <c r="H648" i="18"/>
  <c r="BY648" i="21" s="1"/>
  <c r="F1119" i="8"/>
  <c r="AI1119" i="21" s="1"/>
  <c r="G769" i="18"/>
  <c r="BC769" i="21" s="1"/>
  <c r="AO879" i="21"/>
  <c r="H987" i="13"/>
  <c r="J1119" i="12"/>
  <c r="F648" i="18"/>
  <c r="AG648" i="21" s="1"/>
  <c r="G195" i="8"/>
  <c r="BE195" i="21" s="1"/>
  <c r="G716" i="18"/>
  <c r="BC716" i="21" s="1"/>
  <c r="G674" i="18"/>
  <c r="BC674" i="21" s="1"/>
  <c r="G669" i="18"/>
  <c r="BC669" i="21" s="1"/>
  <c r="F339" i="8"/>
  <c r="F269" i="13"/>
  <c r="D1089" i="13"/>
  <c r="K664" i="12"/>
  <c r="J904" i="12"/>
  <c r="F603" i="13"/>
  <c r="AO112" i="21"/>
  <c r="D911" i="13"/>
  <c r="D647" i="13"/>
  <c r="D650" i="13"/>
  <c r="F1089" i="18"/>
  <c r="AG1089" i="21" s="1"/>
  <c r="E1094" i="18"/>
  <c r="V1094" i="21" s="1"/>
  <c r="E1085" i="18"/>
  <c r="V1085" i="21" s="1"/>
  <c r="G545" i="12"/>
  <c r="AD545" i="21" s="1"/>
  <c r="H1071" i="13"/>
  <c r="H1071" i="18" s="1"/>
  <c r="BY1071" i="21" s="1"/>
  <c r="D1045" i="13"/>
  <c r="A1033" i="18" s="1"/>
  <c r="J447" i="12"/>
  <c r="J63" i="12"/>
  <c r="F63" i="8"/>
  <c r="H1131" i="8"/>
  <c r="CA1131" i="21" s="1"/>
  <c r="E1039" i="18"/>
  <c r="V1039" i="21" s="1"/>
  <c r="J19" i="12"/>
  <c r="H1131" i="13"/>
  <c r="AO314" i="21"/>
  <c r="I1088" i="13"/>
  <c r="J651" i="12"/>
  <c r="K459" i="12"/>
  <c r="AO863" i="21"/>
  <c r="H363" i="8"/>
  <c r="CA363" i="21" s="1"/>
  <c r="I549" i="12"/>
  <c r="BV549" i="21" s="1"/>
  <c r="I669" i="13"/>
  <c r="D909" i="13"/>
  <c r="J591" i="12"/>
  <c r="K17" i="12"/>
  <c r="G39" i="12"/>
  <c r="F642" i="18"/>
  <c r="AG642" i="21" s="1"/>
  <c r="H75" i="8"/>
  <c r="CA75" i="21" s="1"/>
  <c r="E1091" i="18"/>
  <c r="V1091" i="21" s="1"/>
  <c r="F1011" i="8"/>
  <c r="AI1011" i="21" s="1"/>
  <c r="G1090" i="18"/>
  <c r="BC1090" i="21" s="1"/>
  <c r="G1086" i="18"/>
  <c r="BC1086" i="21" s="1"/>
  <c r="F999" i="8"/>
  <c r="AI999" i="21" s="1"/>
  <c r="G795" i="8"/>
  <c r="BE795" i="21" s="1"/>
  <c r="H765" i="21"/>
  <c r="D724" i="13"/>
  <c r="H75" i="13"/>
  <c r="D768" i="13"/>
  <c r="I759" i="12"/>
  <c r="J159" i="12"/>
  <c r="J531" i="12"/>
  <c r="J483" i="12" s="1"/>
  <c r="G879" i="8"/>
  <c r="BE879" i="21" s="1"/>
  <c r="H1095" i="8"/>
  <c r="CA1095" i="21" s="1"/>
  <c r="G640" i="8"/>
  <c r="BE640" i="21" s="1"/>
  <c r="E770" i="18"/>
  <c r="V770" i="21" s="1"/>
  <c r="H435" i="8"/>
  <c r="CA435" i="21" s="1"/>
  <c r="BK674" i="21"/>
  <c r="H436" i="21"/>
  <c r="H306" i="21"/>
  <c r="D1087" i="13"/>
  <c r="K1084" i="12"/>
  <c r="K315" i="12"/>
  <c r="H718" i="18"/>
  <c r="BY718" i="21" s="1"/>
  <c r="H279" i="8"/>
  <c r="CA279" i="21" s="1"/>
  <c r="G807" i="8"/>
  <c r="BE807" i="21" s="1"/>
  <c r="E135" i="12"/>
  <c r="A135" i="12" s="1"/>
  <c r="J865" i="12"/>
  <c r="I1093" i="13"/>
  <c r="G675" i="13"/>
  <c r="D312" i="13"/>
  <c r="F987" i="8"/>
  <c r="AI987" i="21" s="1"/>
  <c r="G907" i="18"/>
  <c r="BC907" i="21" s="1"/>
  <c r="D1091" i="13"/>
  <c r="D953" i="13"/>
  <c r="D673" i="13"/>
  <c r="D643" i="13"/>
  <c r="D109" i="13"/>
  <c r="D43" i="13"/>
  <c r="D767" i="13"/>
  <c r="I1083" i="12"/>
  <c r="E20" i="12"/>
  <c r="A20" i="12" s="1"/>
  <c r="H1044" i="18"/>
  <c r="BY1044" i="21" s="1"/>
  <c r="H1041" i="18"/>
  <c r="BY1041" i="21" s="1"/>
  <c r="H1039" i="18"/>
  <c r="BY1039" i="21" s="1"/>
  <c r="H960" i="18"/>
  <c r="BY960" i="21" s="1"/>
  <c r="H957" i="18"/>
  <c r="BY957" i="21" s="1"/>
  <c r="H955" i="18"/>
  <c r="BY955" i="21" s="1"/>
  <c r="F907" i="18"/>
  <c r="AG907" i="21" s="1"/>
  <c r="G315" i="8"/>
  <c r="BE315" i="21" s="1"/>
  <c r="E1088" i="18"/>
  <c r="V1088" i="21" s="1"/>
  <c r="G1040" i="18"/>
  <c r="BC1040" i="21" s="1"/>
  <c r="G351" i="8"/>
  <c r="BE351" i="21" s="1"/>
  <c r="G305" i="18"/>
  <c r="BC305" i="21" s="1"/>
  <c r="F961" i="18"/>
  <c r="AG961" i="21" s="1"/>
  <c r="G615" i="8"/>
  <c r="BE615" i="21" s="1"/>
  <c r="E363" i="8"/>
  <c r="X363" i="21" s="1"/>
  <c r="F159" i="8"/>
  <c r="AI159" i="21" s="1"/>
  <c r="K735" i="12"/>
  <c r="J603" i="12"/>
  <c r="F856" i="12"/>
  <c r="S856" i="21" s="1"/>
  <c r="H651" i="13"/>
  <c r="J721" i="13"/>
  <c r="I715" i="13"/>
  <c r="I953" i="13"/>
  <c r="J905" i="13"/>
  <c r="I552" i="12"/>
  <c r="BV552" i="21" s="1"/>
  <c r="BK108" i="21"/>
  <c r="H339" i="13"/>
  <c r="AO1000" i="21"/>
  <c r="J1084" i="12"/>
  <c r="D1094" i="13"/>
  <c r="D956" i="13"/>
  <c r="D868" i="13"/>
  <c r="D905" i="13"/>
  <c r="D667" i="13"/>
  <c r="D48" i="13"/>
  <c r="D769" i="13"/>
  <c r="J861" i="12"/>
  <c r="J664" i="12"/>
  <c r="J640" i="12"/>
  <c r="F1092" i="18"/>
  <c r="AG1092" i="21" s="1"/>
  <c r="F1088" i="18"/>
  <c r="AG1088" i="21" s="1"/>
  <c r="H339" i="8"/>
  <c r="CA339" i="21" s="1"/>
  <c r="G135" i="8"/>
  <c r="BE135" i="21" s="1"/>
  <c r="H307" i="18"/>
  <c r="BY307" i="21" s="1"/>
  <c r="E769" i="18"/>
  <c r="V769" i="21" s="1"/>
  <c r="E721" i="18"/>
  <c r="V721" i="21" s="1"/>
  <c r="E715" i="18"/>
  <c r="V715" i="21" s="1"/>
  <c r="G715" i="18"/>
  <c r="BC715" i="21" s="1"/>
  <c r="G666" i="18"/>
  <c r="BC666" i="21" s="1"/>
  <c r="H913" i="18"/>
  <c r="BY913" i="21" s="1"/>
  <c r="H911" i="18"/>
  <c r="BY911" i="21" s="1"/>
  <c r="F720" i="18"/>
  <c r="AG720" i="21" s="1"/>
  <c r="F674" i="18"/>
  <c r="AG674" i="21" s="1"/>
  <c r="G1094" i="18"/>
  <c r="BC1094" i="21" s="1"/>
  <c r="H714" i="18"/>
  <c r="BY714" i="21" s="1"/>
  <c r="F647" i="18"/>
  <c r="AG647" i="21" s="1"/>
  <c r="I547" i="12"/>
  <c r="BV547" i="21" s="1"/>
  <c r="H435" i="13"/>
  <c r="I761" i="13"/>
  <c r="H314" i="21"/>
  <c r="BK1132" i="21"/>
  <c r="AO1071" i="21"/>
  <c r="H676" i="21"/>
  <c r="I665" i="13"/>
  <c r="D1044" i="13"/>
  <c r="A1032" i="18" s="1"/>
  <c r="D764" i="13"/>
  <c r="E664" i="12"/>
  <c r="A664" i="12" s="1"/>
  <c r="K640" i="12"/>
  <c r="J207" i="12"/>
  <c r="K23" i="12"/>
  <c r="H314" i="18"/>
  <c r="BY314" i="21" s="1"/>
  <c r="H1045" i="18"/>
  <c r="BY1045" i="21" s="1"/>
  <c r="H1040" i="18"/>
  <c r="BY1040" i="21" s="1"/>
  <c r="H1037" i="18"/>
  <c r="BY1037" i="21" s="1"/>
  <c r="H961" i="18"/>
  <c r="BY961" i="21" s="1"/>
  <c r="H959" i="18"/>
  <c r="BY959" i="21" s="1"/>
  <c r="H956" i="18"/>
  <c r="BY956" i="21" s="1"/>
  <c r="H953" i="18"/>
  <c r="BY953" i="21" s="1"/>
  <c r="H1119" i="8"/>
  <c r="CA1119" i="21" s="1"/>
  <c r="H879" i="8"/>
  <c r="CA879" i="21" s="1"/>
  <c r="E670" i="18"/>
  <c r="V670" i="21" s="1"/>
  <c r="G649" i="18"/>
  <c r="BC649" i="21" s="1"/>
  <c r="G645" i="18"/>
  <c r="BC645" i="21" s="1"/>
  <c r="F207" i="8"/>
  <c r="AI207" i="21" s="1"/>
  <c r="H311" i="21"/>
  <c r="AO306" i="21"/>
  <c r="G63" i="8"/>
  <c r="BE63" i="21" s="1"/>
  <c r="I1085" i="13"/>
  <c r="H183" i="21"/>
  <c r="I908" i="13"/>
  <c r="D1096" i="13"/>
  <c r="D1046" i="13"/>
  <c r="A1034" i="18" s="1"/>
  <c r="D47" i="13"/>
  <c r="D50" i="13"/>
  <c r="D308" i="13"/>
  <c r="E1119" i="12"/>
  <c r="K860" i="12"/>
  <c r="E723" i="12"/>
  <c r="A723" i="12" s="1"/>
  <c r="BK195" i="21"/>
  <c r="G1119" i="8"/>
  <c r="BE1119" i="21" s="1"/>
  <c r="H305" i="18"/>
  <c r="BY305" i="21" s="1"/>
  <c r="H770" i="18"/>
  <c r="BY770" i="21" s="1"/>
  <c r="K1119" i="12"/>
  <c r="H546" i="12"/>
  <c r="AZ546" i="21" s="1"/>
  <c r="J915" i="12"/>
  <c r="H547" i="12"/>
  <c r="AZ547" i="21" s="1"/>
  <c r="K19" i="12"/>
  <c r="I855" i="12"/>
  <c r="BV855" i="21" s="1"/>
  <c r="E51" i="13"/>
  <c r="BK306" i="21"/>
  <c r="BK49" i="21"/>
  <c r="F723" i="8"/>
  <c r="AI723" i="21" s="1"/>
  <c r="H1095" i="13"/>
  <c r="I1089" i="13"/>
  <c r="J1107" i="12"/>
  <c r="H328" i="21"/>
  <c r="AO51" i="21"/>
  <c r="D671" i="13"/>
  <c r="H231" i="8"/>
  <c r="CA231" i="21" s="1"/>
  <c r="F764" i="18"/>
  <c r="AG764" i="21" s="1"/>
  <c r="H603" i="8"/>
  <c r="CA603" i="21" s="1"/>
  <c r="E1046" i="18"/>
  <c r="V1046" i="21" s="1"/>
  <c r="F717" i="18"/>
  <c r="AG717" i="21" s="1"/>
  <c r="F665" i="18"/>
  <c r="AG665" i="21" s="1"/>
  <c r="E1041" i="18"/>
  <c r="V1041" i="21" s="1"/>
  <c r="E955" i="18"/>
  <c r="V955" i="21" s="1"/>
  <c r="H879" i="13"/>
  <c r="AO910" i="21"/>
  <c r="BK640" i="21"/>
  <c r="BK1000" i="21"/>
  <c r="H736" i="21"/>
  <c r="D908" i="13"/>
  <c r="D645" i="13"/>
  <c r="D668" i="13"/>
  <c r="D76" i="13"/>
  <c r="D644" i="13"/>
  <c r="D718" i="13"/>
  <c r="J1131" i="12"/>
  <c r="J712" i="12"/>
  <c r="E640" i="12"/>
  <c r="A640" i="12" s="1"/>
  <c r="K339" i="12"/>
  <c r="E747" i="12"/>
  <c r="A747" i="12" s="1"/>
  <c r="J255" i="12"/>
  <c r="K447" i="12"/>
  <c r="E183" i="12"/>
  <c r="A183" i="12" s="1"/>
  <c r="F906" i="18"/>
  <c r="AG906" i="21" s="1"/>
  <c r="H764" i="18"/>
  <c r="BY764" i="21" s="1"/>
  <c r="H761" i="18"/>
  <c r="BY761" i="21" s="1"/>
  <c r="E913" i="18"/>
  <c r="V913" i="21" s="1"/>
  <c r="G765" i="18"/>
  <c r="BC765" i="21" s="1"/>
  <c r="G761" i="18"/>
  <c r="BC761" i="21" s="1"/>
  <c r="F668" i="18"/>
  <c r="AG668" i="21" s="1"/>
  <c r="G603" i="8"/>
  <c r="BE603" i="21" s="1"/>
  <c r="E763" i="18"/>
  <c r="V763" i="21" s="1"/>
  <c r="E720" i="18"/>
  <c r="V720" i="21" s="1"/>
  <c r="E675" i="8"/>
  <c r="X675" i="21" s="1"/>
  <c r="G591" i="8"/>
  <c r="BE591" i="21" s="1"/>
  <c r="H914" i="18"/>
  <c r="BY914" i="21" s="1"/>
  <c r="H308" i="18"/>
  <c r="BY308" i="21" s="1"/>
  <c r="G1041" i="18"/>
  <c r="BC1041" i="21" s="1"/>
  <c r="G720" i="18"/>
  <c r="BC720" i="21" s="1"/>
  <c r="H1093" i="18"/>
  <c r="BY1093" i="21" s="1"/>
  <c r="H1089" i="18"/>
  <c r="BY1089" i="21" s="1"/>
  <c r="H912" i="18"/>
  <c r="BY912" i="21" s="1"/>
  <c r="H907" i="18"/>
  <c r="BY907" i="21" s="1"/>
  <c r="H766" i="18"/>
  <c r="BY766" i="21" s="1"/>
  <c r="E665" i="18"/>
  <c r="V665" i="21" s="1"/>
  <c r="G643" i="18"/>
  <c r="BC643" i="21" s="1"/>
  <c r="G308" i="18"/>
  <c r="BC308" i="21" s="1"/>
  <c r="F643" i="18"/>
  <c r="AG643" i="21" s="1"/>
  <c r="F711" i="12"/>
  <c r="K863" i="12"/>
  <c r="G591" i="13"/>
  <c r="J957" i="13"/>
  <c r="I770" i="13"/>
  <c r="BK307" i="21"/>
  <c r="H109" i="21"/>
  <c r="J1092" i="13"/>
  <c r="H747" i="13"/>
  <c r="J868" i="13"/>
  <c r="BK183" i="21"/>
  <c r="F903" i="12"/>
  <c r="E576" i="12"/>
  <c r="A576" i="12" s="1"/>
  <c r="K531" i="12"/>
  <c r="K483" i="12" s="1"/>
  <c r="E423" i="12"/>
  <c r="A423" i="12" s="1"/>
  <c r="H721" i="18"/>
  <c r="BY721" i="21" s="1"/>
  <c r="H717" i="18"/>
  <c r="BY717" i="21" s="1"/>
  <c r="H713" i="18"/>
  <c r="BY713" i="21" s="1"/>
  <c r="F650" i="18"/>
  <c r="AG650" i="21" s="1"/>
  <c r="F312" i="18"/>
  <c r="AG312" i="21" s="1"/>
  <c r="G1046" i="18"/>
  <c r="BC1046" i="21" s="1"/>
  <c r="G721" i="18"/>
  <c r="BC721" i="21" s="1"/>
  <c r="F763" i="18"/>
  <c r="AG763" i="21" s="1"/>
  <c r="G906" i="18"/>
  <c r="BC906" i="21" s="1"/>
  <c r="G647" i="18"/>
  <c r="BC647" i="21" s="1"/>
  <c r="F715" i="18"/>
  <c r="AG715" i="21" s="1"/>
  <c r="G961" i="18"/>
  <c r="BC961" i="21" s="1"/>
  <c r="G955" i="18"/>
  <c r="BC955" i="21" s="1"/>
  <c r="F960" i="18"/>
  <c r="AG960" i="21" s="1"/>
  <c r="F770" i="18"/>
  <c r="AG770" i="21" s="1"/>
  <c r="H1042" i="18"/>
  <c r="BY1042" i="21" s="1"/>
  <c r="F673" i="18"/>
  <c r="AG673" i="21" s="1"/>
  <c r="F645" i="18"/>
  <c r="AG645" i="21" s="1"/>
  <c r="E716" i="18"/>
  <c r="V716" i="21" s="1"/>
  <c r="F953" i="18"/>
  <c r="AG953" i="21" s="1"/>
  <c r="K255" i="12"/>
  <c r="I960" i="13"/>
  <c r="I764" i="13"/>
  <c r="J720" i="13"/>
  <c r="J718" i="13"/>
  <c r="J674" i="13"/>
  <c r="BK50" i="21"/>
  <c r="H47" i="21"/>
  <c r="AO642" i="21"/>
  <c r="AO109" i="21"/>
  <c r="K1047" i="12"/>
  <c r="I711" i="12"/>
  <c r="H904" i="21"/>
  <c r="D672" i="13"/>
  <c r="D307" i="13"/>
  <c r="D305" i="13"/>
  <c r="D110" i="13"/>
  <c r="D44" i="13"/>
  <c r="G18" i="13"/>
  <c r="J1071" i="12"/>
  <c r="E1071" i="12"/>
  <c r="A1071" i="12" s="1"/>
  <c r="K1071" i="12"/>
  <c r="J863" i="12"/>
  <c r="H1035" i="12"/>
  <c r="K603" i="12"/>
  <c r="J864" i="12"/>
  <c r="K675" i="12"/>
  <c r="J639" i="12"/>
  <c r="E531" i="12"/>
  <c r="J399" i="12"/>
  <c r="J75" i="12"/>
  <c r="J51" i="12"/>
  <c r="J735" i="12"/>
  <c r="K18" i="12"/>
  <c r="F721" i="18"/>
  <c r="AG721" i="21" s="1"/>
  <c r="F641" i="18"/>
  <c r="AG641" i="21" s="1"/>
  <c r="F1094" i="18"/>
  <c r="AG1094" i="21" s="1"/>
  <c r="F908" i="18"/>
  <c r="AG908" i="21" s="1"/>
  <c r="H768" i="18"/>
  <c r="BY768" i="21" s="1"/>
  <c r="G735" i="8"/>
  <c r="BE735" i="21" s="1"/>
  <c r="E911" i="18"/>
  <c r="V911" i="21" s="1"/>
  <c r="G767" i="18"/>
  <c r="BC767" i="21" s="1"/>
  <c r="G763" i="18"/>
  <c r="BC763" i="21" s="1"/>
  <c r="F1071" i="8"/>
  <c r="AI1071" i="21" s="1"/>
  <c r="H909" i="18"/>
  <c r="BY909" i="21" s="1"/>
  <c r="E765" i="18"/>
  <c r="V765" i="21" s="1"/>
  <c r="F671" i="18"/>
  <c r="AG671" i="21" s="1"/>
  <c r="G1039" i="18"/>
  <c r="BC1039" i="21" s="1"/>
  <c r="E908" i="18"/>
  <c r="V908" i="21" s="1"/>
  <c r="G668" i="18"/>
  <c r="BC668" i="21" s="1"/>
  <c r="H1091" i="18"/>
  <c r="BY1091" i="21" s="1"/>
  <c r="H1087" i="18"/>
  <c r="BY1087" i="21" s="1"/>
  <c r="H905" i="18"/>
  <c r="BY905" i="21" s="1"/>
  <c r="F75" i="8"/>
  <c r="AI75" i="21" s="1"/>
  <c r="H642" i="18"/>
  <c r="BY642" i="21" s="1"/>
  <c r="G910" i="18"/>
  <c r="BC910" i="21" s="1"/>
  <c r="G905" i="18"/>
  <c r="BC905" i="21" s="1"/>
  <c r="E674" i="18"/>
  <c r="V674" i="21" s="1"/>
  <c r="G641" i="18"/>
  <c r="BC641" i="21" s="1"/>
  <c r="G312" i="18"/>
  <c r="BC312" i="21" s="1"/>
  <c r="J675" i="12"/>
  <c r="I856" i="12"/>
  <c r="BV856" i="21" s="1"/>
  <c r="F639" i="13"/>
  <c r="F913" i="18"/>
  <c r="AG913" i="21" s="1"/>
  <c r="J1045" i="13"/>
  <c r="I1040" i="13"/>
  <c r="J645" i="13"/>
  <c r="H307" i="21"/>
  <c r="AO864" i="21"/>
  <c r="F552" i="12"/>
  <c r="S552" i="21" s="1"/>
  <c r="D1090" i="13"/>
  <c r="J1095" i="12"/>
  <c r="K1095" i="12"/>
  <c r="J862" i="12"/>
  <c r="H856" i="12"/>
  <c r="AZ856" i="21" s="1"/>
  <c r="E603" i="12"/>
  <c r="A603" i="12" s="1"/>
  <c r="K411" i="12"/>
  <c r="J387" i="12"/>
  <c r="J858" i="12"/>
  <c r="H711" i="12"/>
  <c r="J183" i="12"/>
  <c r="E447" i="12"/>
  <c r="J23" i="12"/>
  <c r="E735" i="12"/>
  <c r="A735" i="12" s="1"/>
  <c r="I39" i="12"/>
  <c r="H1107" i="8"/>
  <c r="CA1107" i="21" s="1"/>
  <c r="G719" i="18"/>
  <c r="BC719" i="21" s="1"/>
  <c r="G665" i="18"/>
  <c r="BC665" i="21" s="1"/>
  <c r="E641" i="18"/>
  <c r="V641" i="21" s="1"/>
  <c r="G913" i="18"/>
  <c r="BC913" i="21" s="1"/>
  <c r="H1047" i="8"/>
  <c r="CA1047" i="21" s="1"/>
  <c r="G291" i="8"/>
  <c r="BE291" i="21" s="1"/>
  <c r="G1091" i="18"/>
  <c r="BC1091" i="21" s="1"/>
  <c r="G1087" i="18"/>
  <c r="BC1087" i="21" s="1"/>
  <c r="G908" i="18"/>
  <c r="BC908" i="21" s="1"/>
  <c r="F783" i="8"/>
  <c r="AI783" i="21" s="1"/>
  <c r="F307" i="18"/>
  <c r="AG307" i="21" s="1"/>
  <c r="F363" i="8"/>
  <c r="AI363" i="21" s="1"/>
  <c r="J963" i="12"/>
  <c r="BK796" i="21"/>
  <c r="J17" i="12"/>
  <c r="E699" i="12"/>
  <c r="A699" i="12" s="1"/>
  <c r="E651" i="12"/>
  <c r="A651" i="12" s="1"/>
  <c r="AO644" i="21"/>
  <c r="J315" i="12"/>
  <c r="AO159" i="21"/>
  <c r="BK591" i="21"/>
  <c r="AO183" i="21"/>
  <c r="D1042" i="13"/>
  <c r="A1030" i="18" s="1"/>
  <c r="D906" i="13"/>
  <c r="D961" i="13"/>
  <c r="D313" i="13"/>
  <c r="D721" i="13"/>
  <c r="K904" i="12"/>
  <c r="E411" i="12"/>
  <c r="A411" i="12" s="1"/>
  <c r="K864" i="12"/>
  <c r="K627" i="12"/>
  <c r="J423" i="12"/>
  <c r="J363" i="12"/>
  <c r="J25" i="12"/>
  <c r="G627" i="8"/>
  <c r="BE627" i="21" s="1"/>
  <c r="G327" i="8"/>
  <c r="BE327" i="21" s="1"/>
  <c r="G339" i="8"/>
  <c r="BE339" i="21" s="1"/>
  <c r="H159" i="8"/>
  <c r="CA159" i="21" s="1"/>
  <c r="K183" i="12"/>
  <c r="E904" i="12"/>
  <c r="A904" i="12" s="1"/>
  <c r="J627" i="12"/>
  <c r="I668" i="13"/>
  <c r="I646" i="13"/>
  <c r="J642" i="13"/>
  <c r="I1037" i="13"/>
  <c r="I44" i="13"/>
  <c r="I765" i="13"/>
  <c r="I955" i="13"/>
  <c r="H310" i="21"/>
  <c r="E570" i="12"/>
  <c r="A570" i="12" s="1"/>
  <c r="BK904" i="21"/>
  <c r="H231" i="13"/>
  <c r="H76" i="21"/>
  <c r="H652" i="21"/>
  <c r="BK747" i="21"/>
  <c r="D957" i="13"/>
  <c r="D722" i="13"/>
  <c r="D628" i="13"/>
  <c r="D103" i="13"/>
  <c r="D45" i="13"/>
  <c r="D309" i="13"/>
  <c r="E1095" i="12"/>
  <c r="J860" i="12"/>
  <c r="K723" i="12"/>
  <c r="K570" i="12"/>
  <c r="E339" i="12"/>
  <c r="A339" i="12" s="1"/>
  <c r="E864" i="12"/>
  <c r="A864" i="12" s="1"/>
  <c r="K747" i="12"/>
  <c r="E627" i="12"/>
  <c r="A627" i="12" s="1"/>
  <c r="K423" i="12"/>
  <c r="H667" i="18"/>
  <c r="BY667" i="21" s="1"/>
  <c r="H315" i="8"/>
  <c r="CA315" i="21" s="1"/>
  <c r="G1093" i="18"/>
  <c r="BC1093" i="21" s="1"/>
  <c r="G1089" i="18"/>
  <c r="BC1089" i="21" s="1"/>
  <c r="G1085" i="18"/>
  <c r="BC1085" i="21" s="1"/>
  <c r="J1011" i="12"/>
  <c r="H759" i="12"/>
  <c r="I554" i="12"/>
  <c r="BV554" i="21" s="1"/>
  <c r="BK907" i="21"/>
  <c r="I868" i="13"/>
  <c r="J1089" i="13"/>
  <c r="I1087" i="13"/>
  <c r="H916" i="21"/>
  <c r="J574" i="12"/>
  <c r="K555" i="12"/>
  <c r="H399" i="21"/>
  <c r="H184" i="21"/>
  <c r="E675" i="12"/>
  <c r="A675" i="12" s="1"/>
  <c r="D1092" i="13"/>
  <c r="D1085" i="13"/>
  <c r="D665" i="13"/>
  <c r="D352" i="13"/>
  <c r="D715" i="13"/>
  <c r="D208" i="13"/>
  <c r="D64" i="13"/>
  <c r="D808" i="13"/>
  <c r="D763" i="13"/>
  <c r="K1036" i="12"/>
  <c r="J857" i="12"/>
  <c r="K1131" i="12"/>
  <c r="H663" i="12"/>
  <c r="E555" i="12"/>
  <c r="A555" i="12" s="1"/>
  <c r="E315" i="12"/>
  <c r="A315" i="12" s="1"/>
  <c r="E435" i="12"/>
  <c r="E615" i="12"/>
  <c r="A615" i="12" s="1"/>
  <c r="A255" i="12"/>
  <c r="E159" i="12"/>
  <c r="A159" i="12" s="1"/>
  <c r="E51" i="12"/>
  <c r="A51" i="12" s="1"/>
  <c r="K831" i="12"/>
  <c r="E687" i="12"/>
  <c r="A687" i="12" s="1"/>
  <c r="I99" i="12"/>
  <c r="E646" i="18"/>
  <c r="V646" i="21" s="1"/>
  <c r="F1042" i="18"/>
  <c r="AG1042" i="21" s="1"/>
  <c r="G831" i="8"/>
  <c r="BE831" i="21" s="1"/>
  <c r="E1089" i="18"/>
  <c r="V1089" i="21" s="1"/>
  <c r="F879" i="8"/>
  <c r="AI879" i="21" s="1"/>
  <c r="F315" i="8"/>
  <c r="AI315" i="21" s="1"/>
  <c r="I303" i="12"/>
  <c r="E879" i="12"/>
  <c r="A879" i="12" s="1"/>
  <c r="K207" i="12"/>
  <c r="I548" i="12"/>
  <c r="BV548" i="21" s="1"/>
  <c r="G856" i="12"/>
  <c r="G544" i="12" s="1"/>
  <c r="AD544" i="21" s="1"/>
  <c r="BK17" i="21"/>
  <c r="F615" i="13"/>
  <c r="H675" i="13"/>
  <c r="AO1036" i="21"/>
  <c r="BK1071" i="21"/>
  <c r="J867" i="12"/>
  <c r="AO315" i="21"/>
  <c r="J1047" i="12"/>
  <c r="J859" i="12"/>
  <c r="E1047" i="12"/>
  <c r="A1047" i="12" s="1"/>
  <c r="K699" i="12"/>
  <c r="E459" i="12"/>
  <c r="K651" i="12"/>
  <c r="J615" i="12"/>
  <c r="K591" i="12"/>
  <c r="K399" i="12"/>
  <c r="E207" i="12"/>
  <c r="A207" i="12" s="1"/>
  <c r="E75" i="12"/>
  <c r="A75" i="12" s="1"/>
  <c r="E831" i="12"/>
  <c r="A831" i="12" s="1"/>
  <c r="J687" i="12"/>
  <c r="I1092" i="13"/>
  <c r="H1071" i="8"/>
  <c r="CA1071" i="21" s="1"/>
  <c r="H459" i="8"/>
  <c r="CA459" i="21" s="1"/>
  <c r="F1047" i="8"/>
  <c r="AI1047" i="21" s="1"/>
  <c r="E1087" i="18"/>
  <c r="V1087" i="21" s="1"/>
  <c r="E906" i="18"/>
  <c r="V906" i="21" s="1"/>
  <c r="H1085" i="18"/>
  <c r="BY1085" i="21" s="1"/>
  <c r="K159" i="12"/>
  <c r="K51" i="12"/>
  <c r="I553" i="12"/>
  <c r="BV553" i="21" s="1"/>
  <c r="H111" i="13"/>
  <c r="H387" i="13"/>
  <c r="F555" i="13"/>
  <c r="G651" i="13"/>
  <c r="G547" i="12"/>
  <c r="AD547" i="21" s="1"/>
  <c r="AO591" i="21"/>
  <c r="H591" i="21"/>
  <c r="H796" i="21"/>
  <c r="D1088" i="13"/>
  <c r="D1093" i="13"/>
  <c r="D955" i="13"/>
  <c r="D1040" i="13"/>
  <c r="A1028" i="18" s="1"/>
  <c r="D720" i="13"/>
  <c r="D649" i="13"/>
  <c r="D641" i="13"/>
  <c r="D642" i="13"/>
  <c r="H18" i="13"/>
  <c r="D314" i="13"/>
  <c r="D700" i="13"/>
  <c r="D713" i="13"/>
  <c r="D748" i="13"/>
  <c r="D761" i="13"/>
  <c r="D770" i="13"/>
  <c r="F952" i="13"/>
  <c r="K879" i="12"/>
  <c r="K859" i="12"/>
  <c r="K435" i="12"/>
  <c r="F663" i="12"/>
  <c r="J135" i="12"/>
  <c r="K615" i="12"/>
  <c r="E591" i="12"/>
  <c r="A591" i="12" s="1"/>
  <c r="E399" i="12"/>
  <c r="A399" i="12" s="1"/>
  <c r="E231" i="12"/>
  <c r="A231" i="12" s="1"/>
  <c r="E63" i="12"/>
  <c r="A63" i="12" s="1"/>
  <c r="J831" i="12"/>
  <c r="K687" i="12"/>
  <c r="J955" i="13"/>
  <c r="F1087" i="18"/>
  <c r="AG1087" i="21" s="1"/>
  <c r="H291" i="8"/>
  <c r="CA291" i="21" s="1"/>
  <c r="H111" i="8"/>
  <c r="CA111" i="21" s="1"/>
  <c r="E1093" i="18"/>
  <c r="V1093" i="21" s="1"/>
  <c r="H1094" i="18"/>
  <c r="BY1094" i="21" s="1"/>
  <c r="H1090" i="18"/>
  <c r="BY1090" i="21" s="1"/>
  <c r="H327" i="8"/>
  <c r="CA327" i="21" s="1"/>
  <c r="E668" i="18"/>
  <c r="V668" i="21" s="1"/>
  <c r="H387" i="8"/>
  <c r="CA387" i="21" s="1"/>
  <c r="F719" i="18"/>
  <c r="AG719" i="21" s="1"/>
  <c r="F591" i="13"/>
  <c r="H327" i="13"/>
  <c r="H459" i="13"/>
  <c r="H910" i="21"/>
  <c r="BK644" i="21"/>
  <c r="J1091" i="13"/>
  <c r="BK772" i="21"/>
  <c r="H748" i="21"/>
  <c r="BK808" i="21"/>
  <c r="AO399" i="21"/>
  <c r="H112" i="21"/>
  <c r="G759" i="12"/>
  <c r="AO771" i="21"/>
  <c r="F351" i="8"/>
  <c r="AI351" i="21" s="1"/>
  <c r="K75" i="12"/>
  <c r="G711" i="12"/>
  <c r="BK1084" i="21"/>
  <c r="AO1084" i="21"/>
  <c r="H1084" i="21"/>
  <c r="G303" i="12"/>
  <c r="BK687" i="21"/>
  <c r="AO687" i="21"/>
  <c r="H687" i="21"/>
  <c r="J956" i="13"/>
  <c r="H219" i="21"/>
  <c r="AO219" i="21"/>
  <c r="BK219" i="21"/>
  <c r="AO363" i="21"/>
  <c r="K231" i="12"/>
  <c r="H231" i="21"/>
  <c r="J579" i="12"/>
  <c r="BK447" i="21"/>
  <c r="AO447" i="21"/>
  <c r="H447" i="21"/>
  <c r="H1093" i="21"/>
  <c r="BK1093" i="21"/>
  <c r="AO1093" i="21"/>
  <c r="BK988" i="21"/>
  <c r="H280" i="21"/>
  <c r="BK280" i="21"/>
  <c r="AO280" i="21"/>
  <c r="BK1011" i="21"/>
  <c r="AO1011" i="21"/>
  <c r="H1011" i="21"/>
  <c r="H616" i="21"/>
  <c r="BK616" i="21"/>
  <c r="AO616" i="21"/>
  <c r="H340" i="21"/>
  <c r="BK340" i="21"/>
  <c r="AO340" i="21"/>
  <c r="H195" i="21"/>
  <c r="AO52" i="21"/>
  <c r="BK52" i="21"/>
  <c r="H549" i="12"/>
  <c r="AZ549" i="21" s="1"/>
  <c r="H603" i="21"/>
  <c r="BK603" i="21"/>
  <c r="AO603" i="21"/>
  <c r="J555" i="12"/>
  <c r="BK879" i="21"/>
  <c r="F548" i="12"/>
  <c r="S548" i="21" s="1"/>
  <c r="H232" i="21"/>
  <c r="BK232" i="21"/>
  <c r="AO232" i="21"/>
  <c r="H459" i="21"/>
  <c r="BK459" i="21"/>
  <c r="AO459" i="21"/>
  <c r="H316" i="21"/>
  <c r="BK316" i="21"/>
  <c r="G363" i="8"/>
  <c r="BE363" i="21" s="1"/>
  <c r="H363" i="21"/>
  <c r="D914" i="13"/>
  <c r="D716" i="13"/>
  <c r="D717" i="13"/>
  <c r="D765" i="13"/>
  <c r="K1107" i="12"/>
  <c r="G915" i="8"/>
  <c r="BE915" i="21" s="1"/>
  <c r="G963" i="8"/>
  <c r="BE963" i="21" s="1"/>
  <c r="AO795" i="21"/>
  <c r="H795" i="21"/>
  <c r="BK795" i="21"/>
  <c r="F553" i="12"/>
  <c r="S553" i="21" s="1"/>
  <c r="F549" i="12"/>
  <c r="S549" i="21" s="1"/>
  <c r="F545" i="12"/>
  <c r="S545" i="21" s="1"/>
  <c r="H327" i="21"/>
  <c r="BK327" i="21"/>
  <c r="AO327" i="21"/>
  <c r="K20" i="12"/>
  <c r="G279" i="8"/>
  <c r="BE279" i="21" s="1"/>
  <c r="BK1131" i="21"/>
  <c r="AO1131" i="21"/>
  <c r="H1131" i="21"/>
  <c r="J927" i="12"/>
  <c r="BK891" i="21"/>
  <c r="AO891" i="21"/>
  <c r="H891" i="21"/>
  <c r="H99" i="12"/>
  <c r="H159" i="21"/>
  <c r="J879" i="12"/>
  <c r="H551" i="12"/>
  <c r="AZ551" i="21" s="1"/>
  <c r="E687" i="13"/>
  <c r="I160" i="13"/>
  <c r="I652" i="13"/>
  <c r="H1107" i="13"/>
  <c r="H907" i="21"/>
  <c r="AO648" i="21"/>
  <c r="F550" i="12"/>
  <c r="S550" i="21" s="1"/>
  <c r="G553" i="12"/>
  <c r="AD553" i="21" s="1"/>
  <c r="G548" i="12"/>
  <c r="AD548" i="21" s="1"/>
  <c r="H135" i="13"/>
  <c r="G579" i="13"/>
  <c r="BK1085" i="21"/>
  <c r="H1132" i="21"/>
  <c r="BK916" i="21"/>
  <c r="J723" i="12"/>
  <c r="H640" i="21"/>
  <c r="G551" i="12"/>
  <c r="AD551" i="21" s="1"/>
  <c r="H423" i="21"/>
  <c r="BK423" i="21"/>
  <c r="AO423" i="21"/>
  <c r="BK208" i="21"/>
  <c r="AO208" i="21"/>
  <c r="H208" i="21"/>
  <c r="AO124" i="21"/>
  <c r="H124" i="21"/>
  <c r="BK124" i="21"/>
  <c r="H388" i="21"/>
  <c r="BK388" i="21"/>
  <c r="AO388" i="21"/>
  <c r="AO1119" i="21"/>
  <c r="H1119" i="21"/>
  <c r="BK1119" i="21"/>
  <c r="BK1072" i="21"/>
  <c r="H784" i="21"/>
  <c r="G550" i="12"/>
  <c r="AD550" i="21" s="1"/>
  <c r="BK424" i="21"/>
  <c r="H988" i="21"/>
  <c r="I639" i="12"/>
  <c r="H639" i="13" s="1"/>
  <c r="H1012" i="21"/>
  <c r="BK1012" i="21"/>
  <c r="AO1012" i="21"/>
  <c r="AO615" i="21"/>
  <c r="BK615" i="21"/>
  <c r="H615" i="21"/>
  <c r="H460" i="21"/>
  <c r="BK460" i="21"/>
  <c r="AO316" i="21"/>
  <c r="AO195" i="21"/>
  <c r="H675" i="21"/>
  <c r="I663" i="12"/>
  <c r="BK604" i="21"/>
  <c r="H604" i="21"/>
  <c r="AO604" i="21"/>
  <c r="H424" i="21"/>
  <c r="H1071" i="21"/>
  <c r="H879" i="21"/>
  <c r="J699" i="12"/>
  <c r="H639" i="12"/>
  <c r="BK651" i="21"/>
  <c r="BK628" i="21"/>
  <c r="AO628" i="21"/>
  <c r="H628" i="21"/>
  <c r="H472" i="21"/>
  <c r="BK472" i="21"/>
  <c r="AO472" i="21"/>
  <c r="H160" i="21"/>
  <c r="H808" i="21"/>
  <c r="H171" i="21"/>
  <c r="BK171" i="21"/>
  <c r="AO171" i="21"/>
  <c r="D719" i="13"/>
  <c r="K891" i="12"/>
  <c r="AO807" i="21"/>
  <c r="H807" i="21"/>
  <c r="BK807" i="21"/>
  <c r="F554" i="12"/>
  <c r="S554" i="21" s="1"/>
  <c r="E351" i="8"/>
  <c r="X351" i="21" s="1"/>
  <c r="H375" i="21"/>
  <c r="AO375" i="21"/>
  <c r="BK375" i="21"/>
  <c r="G579" i="8"/>
  <c r="BE579" i="21" s="1"/>
  <c r="H553" i="12"/>
  <c r="AZ553" i="21" s="1"/>
  <c r="J987" i="12"/>
  <c r="I545" i="12"/>
  <c r="BV545" i="21" s="1"/>
  <c r="H207" i="21"/>
  <c r="BK207" i="21"/>
  <c r="AO207" i="21"/>
  <c r="E75" i="8"/>
  <c r="X75" i="21" s="1"/>
  <c r="F171" i="13"/>
  <c r="F195" i="13"/>
  <c r="I546" i="12"/>
  <c r="BV546" i="21" s="1"/>
  <c r="AO675" i="21"/>
  <c r="BK675" i="21"/>
  <c r="J435" i="12"/>
  <c r="AO412" i="21"/>
  <c r="H412" i="21"/>
  <c r="BK412" i="21"/>
  <c r="H64" i="21"/>
  <c r="BK64" i="21"/>
  <c r="AO64" i="21"/>
  <c r="AO387" i="21"/>
  <c r="AO76" i="21"/>
  <c r="H1072" i="21"/>
  <c r="AO916" i="21"/>
  <c r="H724" i="21"/>
  <c r="BK724" i="21"/>
  <c r="AO724" i="21"/>
  <c r="BK1086" i="21"/>
  <c r="H999" i="21"/>
  <c r="BK999" i="21"/>
  <c r="AO999" i="21"/>
  <c r="H940" i="21"/>
  <c r="BK940" i="21"/>
  <c r="AO940" i="21"/>
  <c r="BK676" i="21"/>
  <c r="BK292" i="21"/>
  <c r="AO292" i="21"/>
  <c r="H292" i="21"/>
  <c r="AO63" i="21"/>
  <c r="H63" i="21"/>
  <c r="BK63" i="21"/>
  <c r="AO832" i="21"/>
  <c r="H832" i="21"/>
  <c r="BK832" i="21"/>
  <c r="H592" i="21"/>
  <c r="AO592" i="21"/>
  <c r="G554" i="12"/>
  <c r="AD554" i="21" s="1"/>
  <c r="H556" i="21"/>
  <c r="BK556" i="21"/>
  <c r="AO556" i="21"/>
  <c r="AO700" i="21"/>
  <c r="H700" i="21"/>
  <c r="BK700" i="21"/>
  <c r="AO639" i="21"/>
  <c r="F546" i="12"/>
  <c r="S546" i="21" s="1"/>
  <c r="BK592" i="21"/>
  <c r="BK136" i="21"/>
  <c r="AO136" i="21"/>
  <c r="H52" i="21"/>
  <c r="H471" i="21"/>
  <c r="BK471" i="21"/>
  <c r="AO471" i="21"/>
  <c r="H136" i="21"/>
  <c r="AO808" i="21"/>
  <c r="AO172" i="21"/>
  <c r="H172" i="21"/>
  <c r="BK172" i="21"/>
  <c r="D913" i="13"/>
  <c r="G867" i="8"/>
  <c r="BE867" i="21" s="1"/>
  <c r="H867" i="21"/>
  <c r="J123" i="12"/>
  <c r="BK123" i="21"/>
  <c r="H548" i="12"/>
  <c r="AZ548" i="21" s="1"/>
  <c r="D669" i="13"/>
  <c r="D648" i="13"/>
  <c r="K1011" i="12"/>
  <c r="E387" i="12"/>
  <c r="A387" i="12" s="1"/>
  <c r="H387" i="21"/>
  <c r="AO575" i="21"/>
  <c r="F551" i="12"/>
  <c r="S551" i="21" s="1"/>
  <c r="AO571" i="21"/>
  <c r="F547" i="12"/>
  <c r="S547" i="21" s="1"/>
  <c r="K387" i="12"/>
  <c r="H550" i="12"/>
  <c r="AZ550" i="21" s="1"/>
  <c r="F291" i="8"/>
  <c r="AI291" i="21" s="1"/>
  <c r="AO291" i="21"/>
  <c r="F147" i="8"/>
  <c r="AI147" i="21" s="1"/>
  <c r="BK147" i="21"/>
  <c r="J20" i="12"/>
  <c r="AO783" i="21"/>
  <c r="H783" i="21"/>
  <c r="BK783" i="21"/>
  <c r="F279" i="8"/>
  <c r="AI279" i="21" s="1"/>
  <c r="AO279" i="21"/>
  <c r="H554" i="12"/>
  <c r="AZ554" i="21" s="1"/>
  <c r="H39" i="12"/>
  <c r="BK51" i="21"/>
  <c r="E17" i="12"/>
  <c r="A17" i="12" s="1"/>
  <c r="H627" i="21"/>
  <c r="H1095" i="21"/>
  <c r="BK1095" i="21"/>
  <c r="AO1095" i="21"/>
  <c r="K135" i="12"/>
  <c r="H545" i="12"/>
  <c r="AZ545" i="21" s="1"/>
  <c r="BK864" i="21"/>
  <c r="G552" i="12"/>
  <c r="AD552" i="21" s="1"/>
  <c r="J570" i="12"/>
  <c r="G546" i="12"/>
  <c r="AD546" i="21" s="1"/>
  <c r="H41" i="21"/>
  <c r="G75" i="8"/>
  <c r="BE75" i="21" s="1"/>
  <c r="H207" i="13"/>
  <c r="G627" i="13"/>
  <c r="F627" i="13"/>
  <c r="G615" i="13"/>
  <c r="H63" i="13"/>
  <c r="E1095" i="13"/>
  <c r="BK784" i="21"/>
  <c r="G1035" i="12"/>
  <c r="J1035" i="12" s="1"/>
  <c r="G903" i="12"/>
  <c r="F903" i="8" s="1"/>
  <c r="AI903" i="21" s="1"/>
  <c r="J411" i="12"/>
  <c r="AO220" i="21"/>
  <c r="H220" i="21"/>
  <c r="BK220" i="21"/>
  <c r="H148" i="21"/>
  <c r="AO148" i="21"/>
  <c r="BK148" i="21"/>
  <c r="AO364" i="21"/>
  <c r="H364" i="21"/>
  <c r="BK364" i="21"/>
  <c r="BK868" i="21"/>
  <c r="H1048" i="21"/>
  <c r="BK1048" i="21"/>
  <c r="AO1048" i="21"/>
  <c r="H868" i="21"/>
  <c r="BK448" i="21"/>
  <c r="AO448" i="21"/>
  <c r="H448" i="21"/>
  <c r="BK184" i="21"/>
  <c r="G1083" i="12"/>
  <c r="H1107" i="21"/>
  <c r="I1035" i="12"/>
  <c r="J999" i="12"/>
  <c r="J939" i="12"/>
  <c r="BK399" i="21"/>
  <c r="K63" i="12"/>
  <c r="H1096" i="21"/>
  <c r="BK1096" i="21"/>
  <c r="H831" i="21"/>
  <c r="BK831" i="21"/>
  <c r="AO831" i="21"/>
  <c r="H400" i="21"/>
  <c r="BK76" i="21"/>
  <c r="H1108" i="21"/>
  <c r="BK1108" i="21"/>
  <c r="AO1108" i="21"/>
  <c r="G663" i="12"/>
  <c r="AO867" i="21"/>
  <c r="AO651" i="21"/>
  <c r="BK400" i="21"/>
  <c r="AO231" i="21"/>
  <c r="G549" i="12"/>
  <c r="AD549" i="21" s="1"/>
  <c r="J459" i="12"/>
  <c r="AO339" i="21"/>
  <c r="H339" i="21"/>
  <c r="BK339" i="21"/>
  <c r="BK160" i="21"/>
  <c r="J735" i="9"/>
  <c r="J207" i="9"/>
  <c r="J688" i="13"/>
  <c r="I1043" i="13"/>
  <c r="I665" i="7"/>
  <c r="I1048" i="13"/>
  <c r="F447" i="13"/>
  <c r="J891" i="9"/>
  <c r="K747" i="9"/>
  <c r="K640" i="9"/>
  <c r="K399" i="9"/>
  <c r="J25" i="9"/>
  <c r="K75" i="9"/>
  <c r="J26" i="9"/>
  <c r="K171" i="9"/>
  <c r="K447" i="9"/>
  <c r="AY549" i="21"/>
  <c r="I1091" i="13"/>
  <c r="H666" i="18"/>
  <c r="BY666" i="21" s="1"/>
  <c r="F1090" i="18"/>
  <c r="AG1090" i="21" s="1"/>
  <c r="H671" i="18"/>
  <c r="BY671" i="21" s="1"/>
  <c r="F308" i="18"/>
  <c r="AG308" i="21" s="1"/>
  <c r="E650" i="18"/>
  <c r="V650" i="21" s="1"/>
  <c r="E648" i="18"/>
  <c r="V648" i="21" s="1"/>
  <c r="E644" i="18"/>
  <c r="V644" i="21" s="1"/>
  <c r="E307" i="18"/>
  <c r="V307" i="21" s="1"/>
  <c r="F956" i="18"/>
  <c r="AG956" i="21" s="1"/>
  <c r="H647" i="18"/>
  <c r="BY647" i="21" s="1"/>
  <c r="G911" i="18"/>
  <c r="BC911" i="21" s="1"/>
  <c r="G673" i="18"/>
  <c r="BC673" i="21" s="1"/>
  <c r="H650" i="18"/>
  <c r="BY650" i="21" s="1"/>
  <c r="E957" i="18"/>
  <c r="V957" i="21" s="1"/>
  <c r="E1044" i="18"/>
  <c r="V1044" i="21" s="1"/>
  <c r="H668" i="18"/>
  <c r="BY668" i="21" s="1"/>
  <c r="H1085" i="22"/>
  <c r="F313" i="18"/>
  <c r="AG313" i="21" s="1"/>
  <c r="I1042" i="13"/>
  <c r="J1037" i="13"/>
  <c r="I644" i="13"/>
  <c r="I642" i="13"/>
  <c r="I64" i="13"/>
  <c r="J1094" i="13"/>
  <c r="J1090" i="13"/>
  <c r="J1085" i="13"/>
  <c r="J628" i="13"/>
  <c r="J1093" i="13"/>
  <c r="J1088" i="13"/>
  <c r="R547" i="21"/>
  <c r="BU554" i="21"/>
  <c r="R551" i="21"/>
  <c r="E309" i="18"/>
  <c r="V309" i="21" s="1"/>
  <c r="E313" i="18"/>
  <c r="V313" i="21" s="1"/>
  <c r="E761" i="18"/>
  <c r="V761" i="21" s="1"/>
  <c r="H39" i="9"/>
  <c r="AY39" i="21" s="1"/>
  <c r="I956" i="13"/>
  <c r="J647" i="13"/>
  <c r="I645" i="13"/>
  <c r="J643" i="13"/>
  <c r="J641" i="13"/>
  <c r="J908" i="13"/>
  <c r="J665" i="13"/>
  <c r="A879" i="9"/>
  <c r="AC550" i="21"/>
  <c r="AY550" i="21"/>
  <c r="R549" i="21"/>
  <c r="F1091" i="18"/>
  <c r="AG1091" i="21" s="1"/>
  <c r="H1072" i="18"/>
  <c r="BY1072" i="21" s="1"/>
  <c r="H673" i="18"/>
  <c r="BY673" i="21" s="1"/>
  <c r="G667" i="18"/>
  <c r="BC667" i="21" s="1"/>
  <c r="E642" i="18"/>
  <c r="V642" i="21" s="1"/>
  <c r="F955" i="18"/>
  <c r="AG955" i="21" s="1"/>
  <c r="H641" i="18"/>
  <c r="BY641" i="21" s="1"/>
  <c r="G722" i="18"/>
  <c r="BC722" i="21" s="1"/>
  <c r="G717" i="18"/>
  <c r="BC717" i="21" s="1"/>
  <c r="F1037" i="18"/>
  <c r="AG1037" i="21" s="1"/>
  <c r="F765" i="18"/>
  <c r="AG765" i="21" s="1"/>
  <c r="D1119" i="13"/>
  <c r="J915" i="9"/>
  <c r="A387" i="9"/>
  <c r="J219" i="9"/>
  <c r="A123" i="9"/>
  <c r="A271" i="9"/>
  <c r="K135" i="9"/>
  <c r="H663" i="9"/>
  <c r="A399" i="9"/>
  <c r="J375" i="9"/>
  <c r="K351" i="9"/>
  <c r="K1095" i="9"/>
  <c r="F641" i="22"/>
  <c r="I1089" i="7"/>
  <c r="H687" i="13"/>
  <c r="AN675" i="21"/>
  <c r="E675" i="13"/>
  <c r="F747" i="13"/>
  <c r="H195" i="13"/>
  <c r="G891" i="13"/>
  <c r="E75" i="13"/>
  <c r="E195" i="13"/>
  <c r="AN195" i="21"/>
  <c r="G939" i="13"/>
  <c r="H1119" i="13"/>
  <c r="G999" i="13"/>
  <c r="E63" i="13"/>
  <c r="BJ64" i="21"/>
  <c r="G64" i="21"/>
  <c r="AN64" i="21"/>
  <c r="AN748" i="21"/>
  <c r="G748" i="21"/>
  <c r="BJ748" i="21"/>
  <c r="BJ1088" i="21"/>
  <c r="AN1088" i="21"/>
  <c r="G1088" i="21"/>
  <c r="G915" i="13"/>
  <c r="G963" i="13"/>
  <c r="R546" i="21"/>
  <c r="A219" i="9"/>
  <c r="J63" i="9"/>
  <c r="J387" i="9"/>
  <c r="F39" i="9"/>
  <c r="R39" i="21" s="1"/>
  <c r="AC549" i="21"/>
  <c r="F914" i="18"/>
  <c r="AG914" i="21" s="1"/>
  <c r="E312" i="18"/>
  <c r="V312" i="21" s="1"/>
  <c r="E645" i="18"/>
  <c r="V645" i="21" s="1"/>
  <c r="E1045" i="18"/>
  <c r="V1045" i="21" s="1"/>
  <c r="E1040" i="18"/>
  <c r="V1040" i="21" s="1"/>
  <c r="H644" i="18"/>
  <c r="BY644" i="21" s="1"/>
  <c r="H672" i="18"/>
  <c r="BY672" i="21" s="1"/>
  <c r="G1095" i="13"/>
  <c r="K927" i="9"/>
  <c r="F807" i="13"/>
  <c r="E747" i="13"/>
  <c r="H699" i="13"/>
  <c r="F75" i="13"/>
  <c r="G159" i="13"/>
  <c r="G171" i="13"/>
  <c r="G39" i="9"/>
  <c r="AC39" i="21" s="1"/>
  <c r="A1131" i="9"/>
  <c r="G603" i="13"/>
  <c r="J363" i="9"/>
  <c r="F63" i="13"/>
  <c r="F650" i="22"/>
  <c r="H766" i="22"/>
  <c r="AN628" i="21"/>
  <c r="G628" i="21"/>
  <c r="BJ628" i="21"/>
  <c r="BJ808" i="21"/>
  <c r="AN808" i="21"/>
  <c r="G808" i="21"/>
  <c r="BJ1096" i="21"/>
  <c r="G1096" i="21"/>
  <c r="AN1096" i="21"/>
  <c r="AN1120" i="21"/>
  <c r="G1120" i="21"/>
  <c r="BJ1120" i="21"/>
  <c r="BJ1094" i="21"/>
  <c r="AN1094" i="21"/>
  <c r="G1094" i="21"/>
  <c r="G1090" i="21"/>
  <c r="BJ1090" i="21"/>
  <c r="AN1090" i="21"/>
  <c r="AN1085" i="21"/>
  <c r="G1085" i="21"/>
  <c r="BJ1085" i="21"/>
  <c r="BJ700" i="21"/>
  <c r="AN700" i="21"/>
  <c r="G700" i="21"/>
  <c r="G1107" i="13"/>
  <c r="BJ651" i="21"/>
  <c r="E651" i="13"/>
  <c r="G987" i="13"/>
  <c r="G783" i="13"/>
  <c r="G807" i="13"/>
  <c r="F147" i="13"/>
  <c r="G195" i="13"/>
  <c r="E807" i="13"/>
  <c r="G687" i="13"/>
  <c r="E351" i="13"/>
  <c r="F1095" i="13"/>
  <c r="AN1095" i="21"/>
  <c r="K26" i="9"/>
  <c r="K1107" i="9"/>
  <c r="J195" i="9"/>
  <c r="BU553" i="21"/>
  <c r="I1094" i="13"/>
  <c r="I1090" i="13"/>
  <c r="F1093" i="18"/>
  <c r="AG1093" i="21" s="1"/>
  <c r="F1085" i="18"/>
  <c r="AG1085" i="21" s="1"/>
  <c r="E1090" i="18"/>
  <c r="V1090" i="21" s="1"/>
  <c r="G879" i="13"/>
  <c r="H807" i="13"/>
  <c r="AY548" i="21"/>
  <c r="G339" i="13"/>
  <c r="E207" i="13"/>
  <c r="G183" i="13"/>
  <c r="F183" i="13"/>
  <c r="F207" i="13"/>
  <c r="H183" i="13"/>
  <c r="A987" i="9"/>
  <c r="G927" i="13"/>
  <c r="J866" i="9"/>
  <c r="F699" i="13"/>
  <c r="K363" i="9"/>
  <c r="F1119" i="13"/>
  <c r="G868" i="21"/>
  <c r="AN868" i="21"/>
  <c r="BJ868" i="21"/>
  <c r="E627" i="13"/>
  <c r="R553" i="21"/>
  <c r="E1119" i="13"/>
  <c r="G699" i="13"/>
  <c r="G1092" i="21"/>
  <c r="BJ1092" i="21"/>
  <c r="AN1092" i="21"/>
  <c r="G208" i="21"/>
  <c r="AN208" i="21"/>
  <c r="BJ208" i="21"/>
  <c r="J747" i="9"/>
  <c r="K1119" i="9"/>
  <c r="G831" i="13"/>
  <c r="G735" i="13"/>
  <c r="K219" i="9"/>
  <c r="A147" i="9"/>
  <c r="J75" i="9"/>
  <c r="A63" i="9"/>
  <c r="J399" i="9"/>
  <c r="A276" i="9"/>
  <c r="H51" i="13"/>
  <c r="AC547" i="21"/>
  <c r="F867" i="13"/>
  <c r="A867" i="9"/>
  <c r="G1084" i="13"/>
  <c r="G867" i="13"/>
  <c r="A195" i="9"/>
  <c r="K147" i="9"/>
  <c r="A75" i="9"/>
  <c r="K63" i="9"/>
  <c r="R548" i="21"/>
  <c r="J351" i="9"/>
  <c r="I99" i="9"/>
  <c r="BU99" i="21" s="1"/>
  <c r="E699" i="13"/>
  <c r="AC545" i="21"/>
  <c r="A747" i="9"/>
  <c r="E867" i="13"/>
  <c r="I1083" i="9"/>
  <c r="BU1083" i="21" s="1"/>
  <c r="R545" i="21"/>
  <c r="J1040" i="13"/>
  <c r="G1131" i="13"/>
  <c r="G1119" i="13"/>
  <c r="A339" i="9"/>
  <c r="H159" i="13"/>
  <c r="G147" i="13"/>
  <c r="H735" i="13"/>
  <c r="G135" i="13"/>
  <c r="G207" i="13"/>
  <c r="J183" i="9"/>
  <c r="A135" i="9"/>
  <c r="G231" i="13"/>
  <c r="I784" i="13"/>
  <c r="J910" i="13"/>
  <c r="I364" i="13"/>
  <c r="I45" i="13"/>
  <c r="J914" i="13"/>
  <c r="J912" i="13"/>
  <c r="J907" i="13"/>
  <c r="I721" i="13"/>
  <c r="I717" i="13"/>
  <c r="J715" i="13"/>
  <c r="J671" i="13"/>
  <c r="J669" i="13"/>
  <c r="J667" i="13"/>
  <c r="J770" i="13"/>
  <c r="J44" i="13"/>
  <c r="I957" i="13"/>
  <c r="J761" i="13"/>
  <c r="AY545" i="21"/>
  <c r="G63" i="13"/>
  <c r="G75" i="13"/>
  <c r="G1093" i="21"/>
  <c r="BJ1093" i="21"/>
  <c r="AN1093" i="21"/>
  <c r="G1091" i="21"/>
  <c r="BJ1091" i="21"/>
  <c r="AN1091" i="21"/>
  <c r="BJ1089" i="21"/>
  <c r="AN1089" i="21"/>
  <c r="G1089" i="21"/>
  <c r="AN1087" i="21"/>
  <c r="G1087" i="21"/>
  <c r="BJ1087" i="21"/>
  <c r="G76" i="21"/>
  <c r="BJ76" i="21"/>
  <c r="AN76" i="21"/>
  <c r="I674" i="13"/>
  <c r="I907" i="13"/>
  <c r="F713" i="18"/>
  <c r="AG713" i="21" s="1"/>
  <c r="H765" i="18"/>
  <c r="BY765" i="21" s="1"/>
  <c r="G962" i="18"/>
  <c r="BC962" i="21" s="1"/>
  <c r="E912" i="18"/>
  <c r="V912" i="21" s="1"/>
  <c r="G764" i="18"/>
  <c r="BC764" i="21" s="1"/>
  <c r="F962" i="18"/>
  <c r="AG962" i="21" s="1"/>
  <c r="E669" i="18"/>
  <c r="V669" i="21" s="1"/>
  <c r="G650" i="18"/>
  <c r="BC650" i="21" s="1"/>
  <c r="G646" i="18"/>
  <c r="BC646" i="21" s="1"/>
  <c r="H958" i="18"/>
  <c r="BY958" i="21" s="1"/>
  <c r="J960" i="13"/>
  <c r="J717" i="13"/>
  <c r="J644" i="13"/>
  <c r="I688" i="13"/>
  <c r="I667" i="13"/>
  <c r="I647" i="13"/>
  <c r="I643" i="13"/>
  <c r="J784" i="13"/>
  <c r="H962" i="18"/>
  <c r="BY962" i="21" s="1"/>
  <c r="F769" i="18"/>
  <c r="AG769" i="21" s="1"/>
  <c r="H674" i="18"/>
  <c r="BY674" i="21" s="1"/>
  <c r="H646" i="18"/>
  <c r="BY646" i="21" s="1"/>
  <c r="H306" i="18"/>
  <c r="BY306" i="21" s="1"/>
  <c r="H669" i="18"/>
  <c r="BY669" i="21" s="1"/>
  <c r="H665" i="18"/>
  <c r="BY665" i="21" s="1"/>
  <c r="F644" i="18"/>
  <c r="AG644" i="21" s="1"/>
  <c r="G1042" i="18"/>
  <c r="BC1042" i="21" s="1"/>
  <c r="G1037" i="18"/>
  <c r="BC1037" i="21" s="1"/>
  <c r="G956" i="18"/>
  <c r="BC956" i="21" s="1"/>
  <c r="G718" i="18"/>
  <c r="BC718" i="21" s="1"/>
  <c r="G714" i="18"/>
  <c r="BC714" i="21" s="1"/>
  <c r="G672" i="18"/>
  <c r="BC672" i="21" s="1"/>
  <c r="E649" i="18"/>
  <c r="V649" i="21" s="1"/>
  <c r="E314" i="18"/>
  <c r="V314" i="21" s="1"/>
  <c r="H908" i="18"/>
  <c r="BY908" i="21" s="1"/>
  <c r="E960" i="18"/>
  <c r="V960" i="21" s="1"/>
  <c r="G914" i="18"/>
  <c r="BC914" i="21" s="1"/>
  <c r="G912" i="18"/>
  <c r="BC912" i="21" s="1"/>
  <c r="G909" i="18"/>
  <c r="BC909" i="21" s="1"/>
  <c r="E767" i="18"/>
  <c r="V767" i="21" s="1"/>
  <c r="E717" i="18"/>
  <c r="V717" i="21" s="1"/>
  <c r="G309" i="18"/>
  <c r="BC309" i="21" s="1"/>
  <c r="G1045" i="18"/>
  <c r="BC1045" i="21" s="1"/>
  <c r="G1038" i="18"/>
  <c r="BC1038" i="21" s="1"/>
  <c r="G713" i="18"/>
  <c r="BC713" i="21" s="1"/>
  <c r="G671" i="18"/>
  <c r="BC671" i="21" s="1"/>
  <c r="F1039" i="18"/>
  <c r="AG1039" i="21" s="1"/>
  <c r="F722" i="18"/>
  <c r="AG722" i="21" s="1"/>
  <c r="F716" i="18"/>
  <c r="AG716" i="21" s="1"/>
  <c r="F672" i="18"/>
  <c r="AG672" i="21" s="1"/>
  <c r="H722" i="18"/>
  <c r="BY722" i="21" s="1"/>
  <c r="E953" i="18"/>
  <c r="V953" i="21" s="1"/>
  <c r="H716" i="18"/>
  <c r="BY716" i="21" s="1"/>
  <c r="H906" i="18"/>
  <c r="BY906" i="21" s="1"/>
  <c r="J714" i="13"/>
  <c r="H720" i="18"/>
  <c r="BY720" i="21" s="1"/>
  <c r="J764" i="13"/>
  <c r="F905" i="18"/>
  <c r="AG905" i="21" s="1"/>
  <c r="F309" i="18"/>
  <c r="AG309" i="21" s="1"/>
  <c r="H763" i="18"/>
  <c r="BY763" i="21" s="1"/>
  <c r="E905" i="18"/>
  <c r="V905" i="21" s="1"/>
  <c r="G770" i="18"/>
  <c r="BC770" i="21" s="1"/>
  <c r="F718" i="18"/>
  <c r="AG718" i="21" s="1"/>
  <c r="H309" i="18"/>
  <c r="BY309" i="21" s="1"/>
  <c r="G307" i="18"/>
  <c r="BC307" i="21" s="1"/>
  <c r="G768" i="18"/>
  <c r="BC768" i="21" s="1"/>
  <c r="H645" i="18"/>
  <c r="BY645" i="21" s="1"/>
  <c r="F761" i="18"/>
  <c r="AG761" i="21" s="1"/>
  <c r="E1042" i="18"/>
  <c r="V1042" i="21" s="1"/>
  <c r="E764" i="18"/>
  <c r="V764" i="21" s="1"/>
  <c r="E673" i="18"/>
  <c r="V673" i="21" s="1"/>
  <c r="I958" i="13"/>
  <c r="J1043" i="13"/>
  <c r="F1041" i="18"/>
  <c r="AG1041" i="21" s="1"/>
  <c r="F957" i="18"/>
  <c r="AG957" i="21" s="1"/>
  <c r="F669" i="18"/>
  <c r="AG669" i="21" s="1"/>
  <c r="H769" i="18"/>
  <c r="BY769" i="21" s="1"/>
  <c r="H767" i="18"/>
  <c r="BY767" i="21" s="1"/>
  <c r="E907" i="18"/>
  <c r="V907" i="21" s="1"/>
  <c r="E305" i="18"/>
  <c r="V305" i="21" s="1"/>
  <c r="F1044" i="18"/>
  <c r="AG1044" i="21" s="1"/>
  <c r="F768" i="18"/>
  <c r="AG768" i="21" s="1"/>
  <c r="H313" i="18"/>
  <c r="BY313" i="21" s="1"/>
  <c r="E956" i="18"/>
  <c r="V956" i="21" s="1"/>
  <c r="G642" i="18"/>
  <c r="BC642" i="21" s="1"/>
  <c r="G311" i="18"/>
  <c r="BC311" i="21" s="1"/>
  <c r="G953" i="18"/>
  <c r="BC953" i="21" s="1"/>
  <c r="E914" i="18"/>
  <c r="V914" i="21" s="1"/>
  <c r="E910" i="18"/>
  <c r="V910" i="21" s="1"/>
  <c r="G766" i="18"/>
  <c r="BC766" i="21" s="1"/>
  <c r="G762" i="18"/>
  <c r="BC762" i="21" s="1"/>
  <c r="E647" i="18"/>
  <c r="V647" i="21" s="1"/>
  <c r="E643" i="18"/>
  <c r="V643" i="21" s="1"/>
  <c r="H649" i="18"/>
  <c r="BY649" i="21" s="1"/>
  <c r="H643" i="18"/>
  <c r="BY643" i="21" s="1"/>
  <c r="E1037" i="18"/>
  <c r="V1037" i="21" s="1"/>
  <c r="E762" i="18"/>
  <c r="V762" i="21" s="1"/>
  <c r="E667" i="18"/>
  <c r="V667" i="21" s="1"/>
  <c r="G648" i="18"/>
  <c r="BC648" i="21" s="1"/>
  <c r="G644" i="18"/>
  <c r="BC644" i="21" s="1"/>
  <c r="G313" i="18"/>
  <c r="BC313" i="21" s="1"/>
  <c r="F667" i="18"/>
  <c r="AG667" i="21" s="1"/>
  <c r="H1046" i="18"/>
  <c r="BY1046" i="21" s="1"/>
  <c r="I962" i="13"/>
  <c r="F909" i="18"/>
  <c r="AG909" i="21" s="1"/>
  <c r="F305" i="18"/>
  <c r="AG305" i="21" s="1"/>
  <c r="G306" i="22"/>
  <c r="F1091" i="22"/>
  <c r="H714" i="22"/>
  <c r="E645" i="22"/>
  <c r="H1046" i="22"/>
  <c r="F647" i="22"/>
  <c r="F644" i="22"/>
  <c r="H641" i="22"/>
  <c r="F1044" i="22"/>
  <c r="I644" i="7"/>
  <c r="A429" i="21"/>
  <c r="H183" i="8"/>
  <c r="CA183" i="21" s="1"/>
  <c r="G183" i="8"/>
  <c r="BE183" i="21" s="1"/>
  <c r="E603" i="8"/>
  <c r="X603" i="21" s="1"/>
  <c r="H904" i="8"/>
  <c r="CA904" i="21" s="1"/>
  <c r="AM1037" i="21"/>
  <c r="F105" i="21"/>
  <c r="BI208" i="21"/>
  <c r="D999" i="5"/>
  <c r="D939" i="5"/>
  <c r="D27" i="5"/>
  <c r="Z957" i="21"/>
  <c r="I603" i="5"/>
  <c r="E771" i="8"/>
  <c r="X771" i="21" s="1"/>
  <c r="H999" i="8"/>
  <c r="CA999" i="21" s="1"/>
  <c r="F939" i="8"/>
  <c r="AI939" i="21" s="1"/>
  <c r="H27" i="8"/>
  <c r="G207" i="8"/>
  <c r="BE207" i="21" s="1"/>
  <c r="A986" i="21"/>
  <c r="A90" i="21"/>
  <c r="A834" i="21"/>
  <c r="A234" i="21"/>
  <c r="BP451" i="21"/>
  <c r="A1075" i="21"/>
  <c r="A950" i="21"/>
  <c r="BR720" i="21"/>
  <c r="BI1120" i="21"/>
  <c r="J879" i="5"/>
  <c r="J1011" i="5"/>
  <c r="J963" i="5"/>
  <c r="J76" i="8"/>
  <c r="BR674" i="21"/>
  <c r="AM721" i="21"/>
  <c r="F124" i="21"/>
  <c r="BI339" i="21"/>
  <c r="D51" i="5"/>
  <c r="A51" i="5" s="1"/>
  <c r="J863" i="5"/>
  <c r="J831" i="5"/>
  <c r="D891" i="5"/>
  <c r="I915" i="5"/>
  <c r="G747" i="8"/>
  <c r="BE747" i="21" s="1"/>
  <c r="A434" i="21"/>
  <c r="BG958" i="21"/>
  <c r="F721" i="21"/>
  <c r="F363" i="21"/>
  <c r="AM339" i="21"/>
  <c r="J675" i="5"/>
  <c r="J939" i="5"/>
  <c r="I879" i="5"/>
  <c r="I857" i="5"/>
  <c r="I857" i="6" s="1"/>
  <c r="I939" i="5"/>
  <c r="J915" i="5"/>
  <c r="D278" i="5"/>
  <c r="A278" i="5" s="1"/>
  <c r="D123" i="5"/>
  <c r="A123" i="5" s="1"/>
  <c r="A899" i="21"/>
  <c r="BR666" i="21"/>
  <c r="Z721" i="21"/>
  <c r="Z713" i="21"/>
  <c r="F713" i="21"/>
  <c r="F1072" i="21"/>
  <c r="I858" i="5"/>
  <c r="I975" i="5"/>
  <c r="I863" i="5"/>
  <c r="D831" i="5"/>
  <c r="A831" i="5" s="1"/>
  <c r="I891" i="5"/>
  <c r="E903" i="5"/>
  <c r="F903" i="21" s="1"/>
  <c r="I273" i="6"/>
  <c r="G861" i="6"/>
  <c r="E135" i="8"/>
  <c r="X135" i="21" s="1"/>
  <c r="M780" i="21"/>
  <c r="BP776" i="21"/>
  <c r="A890" i="21"/>
  <c r="A942" i="21"/>
  <c r="A1076" i="21"/>
  <c r="BR1042" i="21"/>
  <c r="BR646" i="21"/>
  <c r="BI1045" i="21"/>
  <c r="BR670" i="21"/>
  <c r="BI713" i="21"/>
  <c r="BI112" i="21"/>
  <c r="F1120" i="21"/>
  <c r="F28" i="21"/>
  <c r="I865" i="5"/>
  <c r="D1071" i="5"/>
  <c r="A1071" i="5" s="1"/>
  <c r="I859" i="5"/>
  <c r="I859" i="6" s="1"/>
  <c r="I831" i="5"/>
  <c r="J891" i="5"/>
  <c r="I783" i="5"/>
  <c r="J687" i="5"/>
  <c r="D915" i="5"/>
  <c r="G663" i="5"/>
  <c r="F1131" i="8"/>
  <c r="AI1131" i="21" s="1"/>
  <c r="G1071" i="8"/>
  <c r="BE1071" i="21" s="1"/>
  <c r="E640" i="8"/>
  <c r="X640" i="21" s="1"/>
  <c r="A678" i="21"/>
  <c r="Z1041" i="21"/>
  <c r="AV861" i="21"/>
  <c r="G1071" i="6"/>
  <c r="F75" i="21"/>
  <c r="H550" i="5"/>
  <c r="BT550" i="21" s="1"/>
  <c r="F87" i="21"/>
  <c r="BI87" i="21"/>
  <c r="AM87" i="21"/>
  <c r="BI423" i="21"/>
  <c r="AM423" i="21"/>
  <c r="F423" i="21"/>
  <c r="H549" i="5"/>
  <c r="BT549" i="21" s="1"/>
  <c r="O573" i="21"/>
  <c r="E549" i="5"/>
  <c r="Q549" i="21" s="1"/>
  <c r="F547" i="5"/>
  <c r="AB547" i="21" s="1"/>
  <c r="G550" i="5"/>
  <c r="AX550" i="21" s="1"/>
  <c r="F1084" i="21"/>
  <c r="AM1084" i="21"/>
  <c r="BI1084" i="21"/>
  <c r="G551" i="5"/>
  <c r="AX551" i="21" s="1"/>
  <c r="J1095" i="5"/>
  <c r="AM387" i="21"/>
  <c r="BI387" i="21"/>
  <c r="F387" i="21"/>
  <c r="BI243" i="21"/>
  <c r="AM243" i="21"/>
  <c r="F243" i="21"/>
  <c r="F219" i="21"/>
  <c r="AM219" i="21"/>
  <c r="BI219" i="21"/>
  <c r="BI195" i="21"/>
  <c r="AM195" i="21"/>
  <c r="F195" i="21"/>
  <c r="AM159" i="21"/>
  <c r="BI159" i="21"/>
  <c r="F159" i="21"/>
  <c r="F549" i="5"/>
  <c r="AB549" i="21" s="1"/>
  <c r="F447" i="21"/>
  <c r="AM447" i="21"/>
  <c r="BI447" i="21"/>
  <c r="H545" i="5"/>
  <c r="BT545" i="21" s="1"/>
  <c r="F553" i="5"/>
  <c r="AB553" i="21" s="1"/>
  <c r="E551" i="5"/>
  <c r="Q551" i="21" s="1"/>
  <c r="G545" i="5"/>
  <c r="AX545" i="21" s="1"/>
  <c r="I862" i="5"/>
  <c r="H554" i="5"/>
  <c r="BT554" i="21" s="1"/>
  <c r="H546" i="5"/>
  <c r="BT546" i="21" s="1"/>
  <c r="BI471" i="21"/>
  <c r="AM471" i="21"/>
  <c r="BI375" i="21"/>
  <c r="AM375" i="21"/>
  <c r="F375" i="21"/>
  <c r="F147" i="21"/>
  <c r="AM147" i="21"/>
  <c r="BI147" i="21"/>
  <c r="F546" i="5"/>
  <c r="AB546" i="21" s="1"/>
  <c r="F315" i="21"/>
  <c r="AM315" i="21"/>
  <c r="BI315" i="21"/>
  <c r="BI591" i="21"/>
  <c r="AM591" i="21"/>
  <c r="F591" i="21"/>
  <c r="G552" i="5"/>
  <c r="AX552" i="21" s="1"/>
  <c r="E553" i="5"/>
  <c r="Q553" i="21" s="1"/>
  <c r="E546" i="5"/>
  <c r="Q546" i="21" s="1"/>
  <c r="G554" i="5"/>
  <c r="AX554" i="21" s="1"/>
  <c r="E547" i="5"/>
  <c r="Q547" i="21" s="1"/>
  <c r="E550" i="5"/>
  <c r="Q550" i="21" s="1"/>
  <c r="J927" i="5"/>
  <c r="I807" i="5"/>
  <c r="F891" i="21"/>
  <c r="AM891" i="21"/>
  <c r="BI891" i="21"/>
  <c r="AM831" i="21"/>
  <c r="BI831" i="21"/>
  <c r="F831" i="21"/>
  <c r="H99" i="5"/>
  <c r="BI915" i="21"/>
  <c r="AM915" i="21"/>
  <c r="F915" i="21"/>
  <c r="E951" i="5"/>
  <c r="F939" i="21"/>
  <c r="BI939" i="21"/>
  <c r="AM939" i="21"/>
  <c r="AM879" i="21"/>
  <c r="BI879" i="21"/>
  <c r="F879" i="21"/>
  <c r="A94" i="21"/>
  <c r="A1050" i="21"/>
  <c r="A620" i="21"/>
  <c r="A870" i="21"/>
  <c r="A810" i="21"/>
  <c r="A655" i="21"/>
  <c r="A1082" i="21"/>
  <c r="A982" i="21"/>
  <c r="A390" i="21"/>
  <c r="A614" i="21"/>
  <c r="Z961" i="21"/>
  <c r="BR648" i="21"/>
  <c r="BR644" i="21"/>
  <c r="Z649" i="21"/>
  <c r="F101" i="21"/>
  <c r="BI1037" i="21"/>
  <c r="AM675" i="21"/>
  <c r="BI675" i="21"/>
  <c r="AM76" i="21"/>
  <c r="F76" i="21"/>
  <c r="BI76" i="21"/>
  <c r="BR1085" i="21"/>
  <c r="F1096" i="21"/>
  <c r="Z1072" i="21"/>
  <c r="AM279" i="21"/>
  <c r="BI279" i="21"/>
  <c r="F279" i="21"/>
  <c r="H548" i="5"/>
  <c r="BT548" i="21" s="1"/>
  <c r="E554" i="5"/>
  <c r="Q554" i="21" s="1"/>
  <c r="I123" i="5"/>
  <c r="J747" i="5"/>
  <c r="AM747" i="21"/>
  <c r="G111" i="8"/>
  <c r="BE111" i="21" s="1"/>
  <c r="F111" i="21"/>
  <c r="AM63" i="21"/>
  <c r="BI63" i="21"/>
  <c r="F63" i="21"/>
  <c r="F548" i="5"/>
  <c r="AB548" i="21" s="1"/>
  <c r="F551" i="5"/>
  <c r="AB551" i="21" s="1"/>
  <c r="BI291" i="21"/>
  <c r="AM291" i="21"/>
  <c r="F291" i="21"/>
  <c r="H547" i="5"/>
  <c r="BT547" i="21" s="1"/>
  <c r="G548" i="5"/>
  <c r="D699" i="5"/>
  <c r="A699" i="5" s="1"/>
  <c r="G549" i="5"/>
  <c r="AX549" i="21" s="1"/>
  <c r="BI735" i="21"/>
  <c r="AM735" i="21"/>
  <c r="F735" i="21"/>
  <c r="BI579" i="21"/>
  <c r="AM579" i="21"/>
  <c r="F579" i="21"/>
  <c r="J51" i="5"/>
  <c r="AM51" i="21"/>
  <c r="F1095" i="21"/>
  <c r="BI1095" i="21"/>
  <c r="AM1095" i="21"/>
  <c r="AM111" i="21"/>
  <c r="D1095" i="5"/>
  <c r="J867" i="5"/>
  <c r="AM459" i="21"/>
  <c r="BI459" i="21"/>
  <c r="F459" i="21"/>
  <c r="AM411" i="21"/>
  <c r="BI411" i="21"/>
  <c r="F411" i="21"/>
  <c r="F550" i="5"/>
  <c r="F554" i="5"/>
  <c r="AB554" i="21" s="1"/>
  <c r="H551" i="5"/>
  <c r="BT551" i="21" s="1"/>
  <c r="H552" i="5"/>
  <c r="BT552" i="21" s="1"/>
  <c r="E545" i="5"/>
  <c r="Q545" i="21" s="1"/>
  <c r="E552" i="5"/>
  <c r="Q552" i="21" s="1"/>
  <c r="AM723" i="21"/>
  <c r="BI723" i="21"/>
  <c r="F723" i="21"/>
  <c r="G546" i="5"/>
  <c r="AX546" i="21" s="1"/>
  <c r="G547" i="5"/>
  <c r="AX547" i="21" s="1"/>
  <c r="H553" i="5"/>
  <c r="BT553" i="21" s="1"/>
  <c r="F545" i="5"/>
  <c r="AB545" i="21" s="1"/>
  <c r="F795" i="21"/>
  <c r="AM795" i="21"/>
  <c r="BI795" i="21"/>
  <c r="J1131" i="5"/>
  <c r="F1107" i="21"/>
  <c r="AM1107" i="21"/>
  <c r="BI1107" i="21"/>
  <c r="D687" i="5"/>
  <c r="AM963" i="21"/>
  <c r="BI963" i="21"/>
  <c r="F963" i="21"/>
  <c r="H663" i="5"/>
  <c r="F675" i="21"/>
  <c r="BI987" i="21"/>
  <c r="AM987" i="21"/>
  <c r="F987" i="21"/>
  <c r="F1071" i="21"/>
  <c r="AM1071" i="21"/>
  <c r="BI1071" i="21"/>
  <c r="BI999" i="21"/>
  <c r="AM999" i="21"/>
  <c r="F999" i="21"/>
  <c r="A598" i="21"/>
  <c r="A922" i="21"/>
  <c r="A800" i="21"/>
  <c r="A626" i="21"/>
  <c r="A1102" i="21"/>
  <c r="A70" i="21"/>
  <c r="A176" i="21"/>
  <c r="A1114" i="21"/>
  <c r="Z1037" i="21"/>
  <c r="AM771" i="21"/>
  <c r="BI771" i="21"/>
  <c r="F771" i="21"/>
  <c r="F603" i="21"/>
  <c r="BI603" i="21"/>
  <c r="AM603" i="21"/>
  <c r="F652" i="21"/>
  <c r="AM652" i="21"/>
  <c r="BI652" i="21"/>
  <c r="AM136" i="21"/>
  <c r="BI136" i="21"/>
  <c r="F136" i="21"/>
  <c r="BI64" i="21"/>
  <c r="AM64" i="21"/>
  <c r="F64" i="21"/>
  <c r="F208" i="21"/>
  <c r="F435" i="21"/>
  <c r="BI435" i="21"/>
  <c r="AM435" i="21"/>
  <c r="F255" i="21"/>
  <c r="BI255" i="21"/>
  <c r="AM255" i="21"/>
  <c r="AM231" i="21"/>
  <c r="BI231" i="21"/>
  <c r="F231" i="21"/>
  <c r="F207" i="21"/>
  <c r="BI207" i="21"/>
  <c r="AM207" i="21"/>
  <c r="AM183" i="21"/>
  <c r="BI183" i="21"/>
  <c r="F183" i="21"/>
  <c r="BI171" i="21"/>
  <c r="AM171" i="21"/>
  <c r="F171" i="21"/>
  <c r="F399" i="21"/>
  <c r="AM399" i="21"/>
  <c r="BI399" i="21"/>
  <c r="AM327" i="21"/>
  <c r="BI327" i="21"/>
  <c r="F327" i="21"/>
  <c r="F552" i="5"/>
  <c r="AB552" i="21" s="1"/>
  <c r="G553" i="5"/>
  <c r="AX553" i="21" s="1"/>
  <c r="O572" i="21"/>
  <c r="E548" i="5"/>
  <c r="Q548" i="21" s="1"/>
  <c r="I1047" i="5"/>
  <c r="AM627" i="21"/>
  <c r="BI627" i="21"/>
  <c r="F627" i="21"/>
  <c r="I615" i="5"/>
  <c r="H303" i="5"/>
  <c r="F471" i="21"/>
  <c r="AM1011" i="21"/>
  <c r="BI1011" i="21"/>
  <c r="F1011" i="21"/>
  <c r="H423" i="8"/>
  <c r="CA423" i="21" s="1"/>
  <c r="AM867" i="21"/>
  <c r="BI867" i="21"/>
  <c r="F867" i="21"/>
  <c r="F651" i="21"/>
  <c r="BI651" i="21"/>
  <c r="AM651" i="21"/>
  <c r="D1119" i="5"/>
  <c r="A1119" i="5" s="1"/>
  <c r="AM783" i="21"/>
  <c r="BI783" i="21"/>
  <c r="F783" i="21"/>
  <c r="A594" i="21"/>
  <c r="A258" i="21"/>
  <c r="A990" i="21"/>
  <c r="A58" i="21"/>
  <c r="A938" i="21"/>
  <c r="A658" i="21"/>
  <c r="BR954" i="21"/>
  <c r="D954" i="21" s="1"/>
  <c r="AM1096" i="21"/>
  <c r="F676" i="21"/>
  <c r="AM676" i="21"/>
  <c r="BI676" i="21"/>
  <c r="BI1072" i="21"/>
  <c r="BI556" i="21"/>
  <c r="AM556" i="21"/>
  <c r="F556" i="21"/>
  <c r="F135" i="21"/>
  <c r="BI135" i="21"/>
  <c r="AM135" i="21"/>
  <c r="I1090" i="6"/>
  <c r="J1086" i="6"/>
  <c r="J956" i="6"/>
  <c r="F1093" i="22"/>
  <c r="E312" i="22"/>
  <c r="H311" i="22"/>
  <c r="E313" i="22"/>
  <c r="G1089" i="22"/>
  <c r="A606" i="21"/>
  <c r="A558" i="21"/>
  <c r="A874" i="21"/>
  <c r="A1052" i="21"/>
  <c r="A326" i="21"/>
  <c r="A586" i="21"/>
  <c r="A230" i="21"/>
  <c r="I956" i="6"/>
  <c r="J1089" i="6"/>
  <c r="F961" i="22"/>
  <c r="E642" i="22"/>
  <c r="F305" i="22"/>
  <c r="F764" i="22"/>
  <c r="BH766" i="21"/>
  <c r="J906" i="6"/>
  <c r="J1037" i="6"/>
  <c r="I905" i="6"/>
  <c r="I721" i="6"/>
  <c r="J713" i="6"/>
  <c r="J719" i="6"/>
  <c r="I764" i="6"/>
  <c r="I763" i="6"/>
  <c r="G641" i="22"/>
  <c r="H955" i="22"/>
  <c r="F313" i="22"/>
  <c r="BG1043" i="21"/>
  <c r="J1094" i="6"/>
  <c r="J1044" i="6"/>
  <c r="I960" i="6"/>
  <c r="I912" i="6"/>
  <c r="J1093" i="6"/>
  <c r="J1039" i="6"/>
  <c r="J957" i="6"/>
  <c r="I907" i="6"/>
  <c r="I669" i="6"/>
  <c r="I713" i="6"/>
  <c r="I674" i="6"/>
  <c r="J646" i="6"/>
  <c r="J650" i="6"/>
  <c r="J305" i="6"/>
  <c r="I718" i="6"/>
  <c r="J647" i="7"/>
  <c r="I762" i="7"/>
  <c r="H650" i="22"/>
  <c r="G308" i="22"/>
  <c r="H1042" i="22"/>
  <c r="A394" i="21"/>
  <c r="A418" i="21"/>
  <c r="A836" i="21"/>
  <c r="A680" i="21"/>
  <c r="A1022" i="21"/>
  <c r="A354" i="21"/>
  <c r="A602" i="21"/>
  <c r="A262" i="21"/>
  <c r="J960" i="6"/>
  <c r="I1085" i="6"/>
  <c r="J1043" i="6"/>
  <c r="I957" i="6"/>
  <c r="J907" i="6"/>
  <c r="I770" i="6"/>
  <c r="J721" i="6"/>
  <c r="J642" i="6"/>
  <c r="J313" i="6"/>
  <c r="J667" i="6"/>
  <c r="J669" i="6"/>
  <c r="J765" i="6"/>
  <c r="J763" i="6"/>
  <c r="E647" i="22"/>
  <c r="H305" i="22"/>
  <c r="G1041" i="22"/>
  <c r="F957" i="22"/>
  <c r="E722" i="22"/>
  <c r="G1090" i="22"/>
  <c r="F1037" i="22"/>
  <c r="H1088" i="22"/>
  <c r="A886" i="21"/>
  <c r="A994" i="21"/>
  <c r="H310" i="18"/>
  <c r="BY310" i="21" s="1"/>
  <c r="A622" i="21"/>
  <c r="A974" i="21"/>
  <c r="A944" i="21"/>
  <c r="A936" i="21"/>
  <c r="A894" i="21"/>
  <c r="A662" i="21"/>
  <c r="A654" i="21"/>
  <c r="A1110" i="21"/>
  <c r="A566" i="21"/>
  <c r="A140" i="21"/>
  <c r="A422" i="21"/>
  <c r="A78" i="21"/>
  <c r="E1043" i="21"/>
  <c r="BH714" i="21"/>
  <c r="G554" i="4"/>
  <c r="AW554" i="21" s="1"/>
  <c r="F549" i="4"/>
  <c r="AA549" i="21" s="1"/>
  <c r="F670" i="22"/>
  <c r="G960" i="22"/>
  <c r="H721" i="22"/>
  <c r="BO716" i="21"/>
  <c r="G716" i="22"/>
  <c r="F913" i="22"/>
  <c r="H767" i="22"/>
  <c r="F765" i="22"/>
  <c r="E769" i="22"/>
  <c r="F721" i="22"/>
  <c r="H671" i="22"/>
  <c r="E665" i="22"/>
  <c r="I1040" i="6"/>
  <c r="J908" i="6"/>
  <c r="I961" i="6"/>
  <c r="G1046" i="22"/>
  <c r="H913" i="22"/>
  <c r="AK1043" i="21"/>
  <c r="H312" i="22"/>
  <c r="H1093" i="22"/>
  <c r="H1089" i="22"/>
  <c r="H954" i="22"/>
  <c r="F908" i="22"/>
  <c r="E641" i="22"/>
  <c r="G312" i="22"/>
  <c r="A250" i="21"/>
  <c r="A322" i="21"/>
  <c r="A430" i="21"/>
  <c r="A774" i="21"/>
  <c r="A386" i="21"/>
  <c r="A342" i="21"/>
  <c r="A330" i="21"/>
  <c r="A398" i="21"/>
  <c r="A786" i="21"/>
  <c r="A746" i="21"/>
  <c r="A402" i="21"/>
  <c r="I961" i="7"/>
  <c r="E911" i="22"/>
  <c r="F671" i="22"/>
  <c r="I671" i="22" s="1"/>
  <c r="G668" i="22"/>
  <c r="H962" i="22"/>
  <c r="F1045" i="22"/>
  <c r="G914" i="22"/>
  <c r="F909" i="22"/>
  <c r="E913" i="22"/>
  <c r="E721" i="22"/>
  <c r="I721" i="22" s="1"/>
  <c r="F665" i="22"/>
  <c r="J669" i="7"/>
  <c r="H1044" i="22"/>
  <c r="BH858" i="21"/>
  <c r="H1041" i="22"/>
  <c r="G910" i="22"/>
  <c r="E761" i="22"/>
  <c r="F1046" i="22"/>
  <c r="E720" i="22"/>
  <c r="J720" i="7"/>
  <c r="I1089" i="6"/>
  <c r="I1043" i="6"/>
  <c r="F646" i="22"/>
  <c r="H715" i="22"/>
  <c r="E960" i="22"/>
  <c r="E644" i="22"/>
  <c r="G314" i="22"/>
  <c r="F1086" i="22"/>
  <c r="I1086" i="7"/>
  <c r="I1091" i="7"/>
  <c r="E549" i="4"/>
  <c r="P549" i="21" s="1"/>
  <c r="J861" i="4"/>
  <c r="I1092" i="6"/>
  <c r="I914" i="6"/>
  <c r="J1087" i="6"/>
  <c r="J959" i="6"/>
  <c r="I766" i="6"/>
  <c r="I650" i="6"/>
  <c r="I646" i="6"/>
  <c r="I642" i="6"/>
  <c r="I311" i="6"/>
  <c r="I308" i="6"/>
  <c r="I305" i="6"/>
  <c r="I716" i="6"/>
  <c r="J1040" i="6"/>
  <c r="I908" i="6"/>
  <c r="I1090" i="7"/>
  <c r="J1090" i="7"/>
  <c r="I721" i="7"/>
  <c r="D1043" i="21"/>
  <c r="H914" i="22"/>
  <c r="E1091" i="22"/>
  <c r="F719" i="22"/>
  <c r="AL861" i="21"/>
  <c r="AS646" i="21"/>
  <c r="I646" i="7"/>
  <c r="G311" i="22"/>
  <c r="E308" i="22"/>
  <c r="I911" i="6"/>
  <c r="I863" i="6"/>
  <c r="I717" i="6"/>
  <c r="I668" i="6"/>
  <c r="I647" i="6"/>
  <c r="I306" i="6"/>
  <c r="J766" i="6"/>
  <c r="I670" i="6"/>
  <c r="J310" i="6"/>
  <c r="J673" i="6"/>
  <c r="J764" i="6"/>
  <c r="J761" i="6"/>
  <c r="I769" i="6"/>
  <c r="A898" i="21"/>
  <c r="A562" i="21"/>
  <c r="A818" i="21"/>
  <c r="A788" i="21"/>
  <c r="A742" i="21"/>
  <c r="A1112" i="21"/>
  <c r="A378" i="21"/>
  <c r="A174" i="21"/>
  <c r="A414" i="21"/>
  <c r="A374" i="21"/>
  <c r="A66" i="21"/>
  <c r="E548" i="4"/>
  <c r="P548" i="21" s="1"/>
  <c r="E545" i="4"/>
  <c r="P545" i="21" s="1"/>
  <c r="J1085" i="7"/>
  <c r="J911" i="6"/>
  <c r="I671" i="6"/>
  <c r="I649" i="6"/>
  <c r="I645" i="6"/>
  <c r="I641" i="6"/>
  <c r="J670" i="6"/>
  <c r="I307" i="6"/>
  <c r="I309" i="6"/>
  <c r="J716" i="6"/>
  <c r="I714" i="6"/>
  <c r="A565" i="21"/>
  <c r="A1049" i="21"/>
  <c r="A266" i="21"/>
  <c r="A34" i="21"/>
  <c r="A334" i="21"/>
  <c r="A778" i="21"/>
  <c r="A1080" i="21"/>
  <c r="A698" i="21"/>
  <c r="A926" i="21"/>
  <c r="A696" i="21"/>
  <c r="A1142" i="21"/>
  <c r="A1010" i="21"/>
  <c r="A62" i="21"/>
  <c r="A636" i="21"/>
  <c r="A991" i="21"/>
  <c r="E553" i="4"/>
  <c r="P553" i="21" s="1"/>
  <c r="J1038" i="6"/>
  <c r="I962" i="6"/>
  <c r="J1041" i="6"/>
  <c r="I909" i="6"/>
  <c r="J769" i="6"/>
  <c r="J646" i="7"/>
  <c r="J1094" i="7"/>
  <c r="I670" i="7"/>
  <c r="A1125" i="21"/>
  <c r="A978" i="21"/>
  <c r="F1085" i="22"/>
  <c r="A286" i="21"/>
  <c r="A1056" i="21"/>
  <c r="A730" i="21"/>
  <c r="A632" i="21"/>
  <c r="A630" i="21"/>
  <c r="A146" i="21"/>
  <c r="A366" i="21"/>
  <c r="A242" i="21"/>
  <c r="BH910" i="21"/>
  <c r="AL866" i="21"/>
  <c r="I1044" i="6"/>
  <c r="J912" i="6"/>
  <c r="I1039" i="6"/>
  <c r="J953" i="6"/>
  <c r="I643" i="6"/>
  <c r="J649" i="6"/>
  <c r="I715" i="6"/>
  <c r="J720" i="6"/>
  <c r="J722" i="6"/>
  <c r="J643" i="6"/>
  <c r="I720" i="6"/>
  <c r="I761" i="6"/>
  <c r="I1094" i="7"/>
  <c r="I957" i="7"/>
  <c r="AS642" i="21"/>
  <c r="AS1093" i="21"/>
  <c r="A946" i="21"/>
  <c r="A710" i="21"/>
  <c r="A704" i="21"/>
  <c r="E552" i="4"/>
  <c r="P552" i="21" s="1"/>
  <c r="E910" i="21"/>
  <c r="I1037" i="7"/>
  <c r="G551" i="4"/>
  <c r="AW551" i="21" s="1"/>
  <c r="J643" i="7"/>
  <c r="I865" i="4"/>
  <c r="J642" i="7"/>
  <c r="J1092" i="7"/>
  <c r="I1088" i="7"/>
  <c r="J1091" i="7"/>
  <c r="J1092" i="6"/>
  <c r="J914" i="6"/>
  <c r="I910" i="6"/>
  <c r="J955" i="6"/>
  <c r="I673" i="6"/>
  <c r="I762" i="6"/>
  <c r="J666" i="6"/>
  <c r="J717" i="6"/>
  <c r="J641" i="6"/>
  <c r="J645" i="6"/>
  <c r="J665" i="6"/>
  <c r="J714" i="6"/>
  <c r="I1093" i="7"/>
  <c r="I1085" i="7"/>
  <c r="I1046" i="7"/>
  <c r="J962" i="7"/>
  <c r="A618" i="21"/>
  <c r="F1087" i="22"/>
  <c r="A966" i="21"/>
  <c r="A842" i="21"/>
  <c r="A814" i="21"/>
  <c r="J865" i="4"/>
  <c r="A925" i="21"/>
  <c r="A755" i="21"/>
  <c r="A729" i="21"/>
  <c r="A809" i="21"/>
  <c r="A785" i="21"/>
  <c r="A793" i="21"/>
  <c r="A889" i="21"/>
  <c r="A979" i="21"/>
  <c r="A897" i="21"/>
  <c r="A707" i="21"/>
  <c r="A937" i="21"/>
  <c r="A661" i="21"/>
  <c r="BP104" i="21"/>
  <c r="I641" i="8"/>
  <c r="J1089" i="7"/>
  <c r="J1037" i="7"/>
  <c r="J1088" i="7"/>
  <c r="J717" i="7"/>
  <c r="F1043" i="22"/>
  <c r="H761" i="22"/>
  <c r="E719" i="22"/>
  <c r="G717" i="22"/>
  <c r="H1090" i="22"/>
  <c r="H764" i="22"/>
  <c r="F277" i="22"/>
  <c r="E1045" i="22"/>
  <c r="F308" i="22"/>
  <c r="H909" i="22"/>
  <c r="E768" i="22"/>
  <c r="I959" i="7"/>
  <c r="J1093" i="7"/>
  <c r="I720" i="7"/>
  <c r="BO645" i="21"/>
  <c r="G1091" i="22"/>
  <c r="F1088" i="22"/>
  <c r="E1092" i="22"/>
  <c r="I1092" i="7"/>
  <c r="H1091" i="22"/>
  <c r="E961" i="22"/>
  <c r="E912" i="22"/>
  <c r="I912" i="22" s="1"/>
  <c r="I1087" i="7"/>
  <c r="E1089" i="22"/>
  <c r="G911" i="22"/>
  <c r="O1072" i="21"/>
  <c r="BH1072" i="21"/>
  <c r="AL1072" i="21"/>
  <c r="E1072" i="21"/>
  <c r="J577" i="4"/>
  <c r="F553" i="4"/>
  <c r="AA553" i="21" s="1"/>
  <c r="H647" i="22"/>
  <c r="G642" i="22"/>
  <c r="H313" i="22"/>
  <c r="H309" i="22"/>
  <c r="G907" i="22"/>
  <c r="I1087" i="6"/>
  <c r="J1087" i="7"/>
  <c r="F552" i="4"/>
  <c r="AA552" i="21" s="1"/>
  <c r="I576" i="4"/>
  <c r="F548" i="4"/>
  <c r="AA548" i="21" s="1"/>
  <c r="I572" i="4"/>
  <c r="H642" i="22"/>
  <c r="G764" i="22"/>
  <c r="F954" i="22"/>
  <c r="G953" i="22"/>
  <c r="H906" i="22"/>
  <c r="H762" i="22"/>
  <c r="G673" i="22"/>
  <c r="H666" i="22"/>
  <c r="I674" i="7"/>
  <c r="H1043" i="22"/>
  <c r="H907" i="22"/>
  <c r="F905" i="22"/>
  <c r="E909" i="22"/>
  <c r="G770" i="22"/>
  <c r="G718" i="22"/>
  <c r="F713" i="22"/>
  <c r="E717" i="22"/>
  <c r="G674" i="22"/>
  <c r="G666" i="22"/>
  <c r="E673" i="22"/>
  <c r="G1039" i="22"/>
  <c r="F314" i="22"/>
  <c r="O1094" i="21"/>
  <c r="E1094" i="21"/>
  <c r="BH1094" i="21"/>
  <c r="AL1094" i="21"/>
  <c r="O1086" i="21"/>
  <c r="E1086" i="21"/>
  <c r="BH1086" i="21"/>
  <c r="AL1086" i="21"/>
  <c r="F546" i="4"/>
  <c r="AA546" i="21" s="1"/>
  <c r="AL570" i="21"/>
  <c r="J570" i="4"/>
  <c r="I570" i="4"/>
  <c r="G672" i="22"/>
  <c r="G643" i="22"/>
  <c r="E307" i="22"/>
  <c r="G1086" i="22"/>
  <c r="BH1093" i="21"/>
  <c r="E1093" i="21"/>
  <c r="AL1093" i="21"/>
  <c r="O1093" i="21"/>
  <c r="AV1071" i="21"/>
  <c r="J1071" i="4"/>
  <c r="J1071" i="6" s="1"/>
  <c r="G1087" i="22"/>
  <c r="A150" i="21"/>
  <c r="A1134" i="21"/>
  <c r="A634" i="21"/>
  <c r="A1018" i="21"/>
  <c r="A82" i="21"/>
  <c r="A134" i="21"/>
  <c r="J572" i="4"/>
  <c r="G548" i="4"/>
  <c r="AW548" i="21" s="1"/>
  <c r="G547" i="4"/>
  <c r="AW547" i="21" s="1"/>
  <c r="H552" i="4"/>
  <c r="BS552" i="21" s="1"/>
  <c r="H548" i="4"/>
  <c r="BS548" i="21" s="1"/>
  <c r="AL1089" i="21"/>
  <c r="BH1089" i="21"/>
  <c r="E1089" i="21"/>
  <c r="O1089" i="21"/>
  <c r="I242" i="22"/>
  <c r="A798" i="21"/>
  <c r="A370" i="21"/>
  <c r="A794" i="21"/>
  <c r="A686" i="21"/>
  <c r="A998" i="21"/>
  <c r="A350" i="21"/>
  <c r="A290" i="21"/>
  <c r="J576" i="4"/>
  <c r="G552" i="4"/>
  <c r="AW552" i="21" s="1"/>
  <c r="J571" i="4"/>
  <c r="F547" i="4"/>
  <c r="F554" i="4"/>
  <c r="J569" i="4"/>
  <c r="F545" i="4"/>
  <c r="AA545" i="21" s="1"/>
  <c r="E1087" i="21"/>
  <c r="O1087" i="21"/>
  <c r="BH1087" i="21"/>
  <c r="AL1087" i="21"/>
  <c r="O1071" i="21"/>
  <c r="O1090" i="21"/>
  <c r="E1090" i="21"/>
  <c r="BH1090" i="21"/>
  <c r="AL1090" i="21"/>
  <c r="O1088" i="21"/>
  <c r="BH1088" i="21"/>
  <c r="AL1088" i="21"/>
  <c r="E1088" i="21"/>
  <c r="A590" i="21"/>
  <c r="A170" i="21"/>
  <c r="A282" i="21"/>
  <c r="A1116" i="21"/>
  <c r="F550" i="4"/>
  <c r="AA550" i="21" s="1"/>
  <c r="H550" i="4"/>
  <c r="BS550" i="21" s="1"/>
  <c r="O1091" i="21"/>
  <c r="E1091" i="21"/>
  <c r="AL1091" i="21"/>
  <c r="BH1091" i="21"/>
  <c r="BH1085" i="21"/>
  <c r="AL1085" i="21"/>
  <c r="E1085" i="21"/>
  <c r="O1085" i="21"/>
  <c r="O1092" i="21"/>
  <c r="BH1092" i="21"/>
  <c r="E1092" i="21"/>
  <c r="AL1092" i="21"/>
  <c r="Z1071" i="21"/>
  <c r="I1071" i="4"/>
  <c r="I1071" i="6" s="1"/>
  <c r="A1001" i="21"/>
  <c r="A659" i="21"/>
  <c r="A1109" i="21"/>
  <c r="A173" i="21"/>
  <c r="A189" i="21"/>
  <c r="A1111" i="21"/>
  <c r="A373" i="21"/>
  <c r="A593" i="21"/>
  <c r="A797" i="21"/>
  <c r="A943" i="21"/>
  <c r="A1117" i="21"/>
  <c r="A1015" i="21"/>
  <c r="A969" i="21"/>
  <c r="A1137" i="21"/>
  <c r="A1077" i="21"/>
  <c r="A161" i="21"/>
  <c r="A949" i="21"/>
  <c r="A1115" i="21"/>
  <c r="A181" i="21"/>
  <c r="A1019" i="21"/>
  <c r="A89" i="21"/>
  <c r="A837" i="21"/>
  <c r="A1053" i="21"/>
  <c r="A981" i="21"/>
  <c r="A29" i="21"/>
  <c r="A125" i="21"/>
  <c r="A617" i="21"/>
  <c r="A1009" i="21"/>
  <c r="A609" i="21"/>
  <c r="A801" i="21"/>
  <c r="A1135" i="21"/>
  <c r="A691" i="21"/>
  <c r="A583" i="21"/>
  <c r="A1123" i="21"/>
  <c r="A381" i="21"/>
  <c r="J947" i="18"/>
  <c r="A753" i="21"/>
  <c r="A685" i="21"/>
  <c r="A835" i="21"/>
  <c r="A709" i="21"/>
  <c r="A773" i="21"/>
  <c r="A973" i="21"/>
  <c r="A745" i="21"/>
  <c r="A811" i="21"/>
  <c r="A217" i="21"/>
  <c r="A361" i="21"/>
  <c r="A353" i="21"/>
  <c r="A77" i="21"/>
  <c r="A141" i="21"/>
  <c r="A221" i="21"/>
  <c r="G1011" i="13"/>
  <c r="K1011" i="9"/>
  <c r="AY546" i="21"/>
  <c r="F858" i="13"/>
  <c r="AC546" i="21"/>
  <c r="F999" i="13"/>
  <c r="K999" i="9"/>
  <c r="J987" i="9"/>
  <c r="F939" i="13"/>
  <c r="H927" i="13"/>
  <c r="G771" i="13"/>
  <c r="G766" i="22"/>
  <c r="G724" i="21"/>
  <c r="BJ724" i="21"/>
  <c r="AN724" i="21"/>
  <c r="G723" i="13"/>
  <c r="F723" i="13"/>
  <c r="J723" i="9"/>
  <c r="G711" i="9"/>
  <c r="AC711" i="21" s="1"/>
  <c r="E723" i="13"/>
  <c r="R554" i="21"/>
  <c r="G555" i="13"/>
  <c r="G310" i="22"/>
  <c r="G435" i="13"/>
  <c r="K435" i="9"/>
  <c r="G306" i="18"/>
  <c r="BC306" i="21" s="1"/>
  <c r="A423" i="9"/>
  <c r="G351" i="13"/>
  <c r="F351" i="13"/>
  <c r="AN352" i="21"/>
  <c r="BJ352" i="21"/>
  <c r="G352" i="21"/>
  <c r="J51" i="9"/>
  <c r="Z862" i="21"/>
  <c r="AM769" i="21"/>
  <c r="F645" i="21"/>
  <c r="H713" i="21"/>
  <c r="H648" i="21"/>
  <c r="BK642" i="21"/>
  <c r="BL860" i="21"/>
  <c r="BM860" i="21"/>
  <c r="I17" i="21"/>
  <c r="A875" i="21"/>
  <c r="AV860" i="21"/>
  <c r="Z273" i="21"/>
  <c r="F961" i="21"/>
  <c r="AO769" i="21"/>
  <c r="BK305" i="21"/>
  <c r="H642" i="21"/>
  <c r="I913" i="21"/>
  <c r="J911" i="21"/>
  <c r="M110" i="21"/>
  <c r="BK712" i="21"/>
  <c r="A610" i="21"/>
  <c r="H644" i="21"/>
  <c r="I862" i="21"/>
  <c r="BR862" i="21"/>
  <c r="D959" i="21"/>
  <c r="BR857" i="21"/>
  <c r="AV278" i="21"/>
  <c r="F671" i="21"/>
  <c r="BI649" i="21"/>
  <c r="BI717" i="21"/>
  <c r="BK910" i="21"/>
  <c r="H864" i="21"/>
  <c r="AO649" i="21"/>
  <c r="E865" i="15"/>
  <c r="A865" i="15" s="1"/>
  <c r="J21" i="21"/>
  <c r="BM21" i="21"/>
  <c r="AQ21" i="21"/>
  <c r="J17" i="21"/>
  <c r="BM17" i="21"/>
  <c r="AQ17" i="21"/>
  <c r="BM1036" i="21"/>
  <c r="AQ1036" i="21"/>
  <c r="J1036" i="21"/>
  <c r="J857" i="15"/>
  <c r="I5" i="15"/>
  <c r="BX5" i="21" s="1"/>
  <c r="K859" i="15"/>
  <c r="J859" i="21"/>
  <c r="G10" i="15"/>
  <c r="AF10" i="21" s="1"/>
  <c r="J760" i="15"/>
  <c r="H312" i="18"/>
  <c r="BY312" i="21" s="1"/>
  <c r="AQ956" i="21"/>
  <c r="J956" i="21"/>
  <c r="BM956" i="21"/>
  <c r="AQ670" i="21"/>
  <c r="J670" i="21"/>
  <c r="BM670" i="21"/>
  <c r="BM648" i="21"/>
  <c r="J107" i="21"/>
  <c r="BM107" i="21"/>
  <c r="AQ107" i="21"/>
  <c r="J46" i="21"/>
  <c r="BM46" i="21"/>
  <c r="AQ46" i="21"/>
  <c r="BM45" i="21"/>
  <c r="BM43" i="21"/>
  <c r="AQ913" i="21"/>
  <c r="AQ911" i="21"/>
  <c r="AQ910" i="21"/>
  <c r="J910" i="21"/>
  <c r="BM910" i="21"/>
  <c r="BM766" i="21"/>
  <c r="AQ766" i="21"/>
  <c r="J766" i="21"/>
  <c r="J717" i="21"/>
  <c r="BM717" i="21"/>
  <c r="AQ717" i="21"/>
  <c r="AQ270" i="21"/>
  <c r="J672" i="21"/>
  <c r="AQ271" i="21"/>
  <c r="BM866" i="21"/>
  <c r="J20" i="21"/>
  <c r="BM20" i="21"/>
  <c r="AQ20" i="21"/>
  <c r="G12" i="15"/>
  <c r="AF12" i="21" s="1"/>
  <c r="BM569" i="21"/>
  <c r="H16" i="15"/>
  <c r="BB16" i="21" s="1"/>
  <c r="J100" i="21"/>
  <c r="G13" i="15"/>
  <c r="AF13" i="21" s="1"/>
  <c r="J25" i="21"/>
  <c r="J860" i="21"/>
  <c r="J272" i="21"/>
  <c r="BM272" i="21"/>
  <c r="AQ272" i="21"/>
  <c r="J952" i="15"/>
  <c r="BM26" i="21"/>
  <c r="AQ26" i="21"/>
  <c r="J26" i="21"/>
  <c r="J858" i="15"/>
  <c r="E904" i="15"/>
  <c r="A904" i="15" s="1"/>
  <c r="J904" i="21"/>
  <c r="J864" i="15"/>
  <c r="AQ866" i="21"/>
  <c r="F16" i="15"/>
  <c r="U16" i="21" s="1"/>
  <c r="J861" i="15"/>
  <c r="AQ861" i="21"/>
  <c r="BM570" i="21"/>
  <c r="AQ24" i="21"/>
  <c r="J962" i="21"/>
  <c r="BM962" i="21"/>
  <c r="AQ962" i="21"/>
  <c r="J314" i="21"/>
  <c r="BM314" i="21"/>
  <c r="AQ314" i="21"/>
  <c r="AQ312" i="21"/>
  <c r="J312" i="21"/>
  <c r="BM312" i="21"/>
  <c r="BM646" i="21"/>
  <c r="BM44" i="21"/>
  <c r="AQ110" i="21"/>
  <c r="J110" i="21"/>
  <c r="BM110" i="21"/>
  <c r="J44" i="21"/>
  <c r="J43" i="21"/>
  <c r="BM913" i="21"/>
  <c r="BM911" i="21"/>
  <c r="AQ859" i="21"/>
  <c r="BM270" i="21"/>
  <c r="AQ860" i="21"/>
  <c r="BM271" i="21"/>
  <c r="BM862" i="21"/>
  <c r="AQ712" i="21"/>
  <c r="BM664" i="21"/>
  <c r="AQ664" i="21"/>
  <c r="J664" i="21"/>
  <c r="AQ19" i="21"/>
  <c r="J19" i="21"/>
  <c r="BM19" i="21"/>
  <c r="BM269" i="21"/>
  <c r="AQ269" i="21"/>
  <c r="J269" i="21"/>
  <c r="E574" i="15"/>
  <c r="A574" i="15" s="1"/>
  <c r="BM574" i="21"/>
  <c r="E577" i="15"/>
  <c r="A577" i="15" s="1"/>
  <c r="F904" i="13"/>
  <c r="J955" i="21"/>
  <c r="BM955" i="21"/>
  <c r="AQ955" i="21"/>
  <c r="J953" i="21"/>
  <c r="BM953" i="21"/>
  <c r="AQ953" i="21"/>
  <c r="AQ715" i="21"/>
  <c r="J715" i="21"/>
  <c r="BM715" i="21"/>
  <c r="BM671" i="21"/>
  <c r="AQ671" i="21"/>
  <c r="J671" i="21"/>
  <c r="BM278" i="21"/>
  <c r="AQ278" i="21"/>
  <c r="J278" i="21"/>
  <c r="J108" i="21"/>
  <c r="J45" i="21"/>
  <c r="BM42" i="21"/>
  <c r="AQ909" i="21"/>
  <c r="J909" i="21"/>
  <c r="BM909" i="21"/>
  <c r="J907" i="21"/>
  <c r="BM907" i="21"/>
  <c r="AQ907" i="21"/>
  <c r="J765" i="21"/>
  <c r="BM765" i="21"/>
  <c r="AQ765" i="21"/>
  <c r="AQ22" i="21"/>
  <c r="J22" i="21"/>
  <c r="BM22" i="21"/>
  <c r="AQ18" i="21"/>
  <c r="J18" i="21"/>
  <c r="BM18" i="21"/>
  <c r="J712" i="21"/>
  <c r="J640" i="21"/>
  <c r="BM640" i="21"/>
  <c r="AQ640" i="21"/>
  <c r="J865" i="15"/>
  <c r="K863" i="15"/>
  <c r="AQ100" i="21"/>
  <c r="J863" i="15"/>
  <c r="G861" i="22"/>
  <c r="BM961" i="21"/>
  <c r="AQ961" i="21"/>
  <c r="J961" i="21"/>
  <c r="AQ313" i="21"/>
  <c r="J313" i="21"/>
  <c r="BM313" i="21"/>
  <c r="E270" i="15"/>
  <c r="A270" i="15" s="1"/>
  <c r="J270" i="21"/>
  <c r="J310" i="21"/>
  <c r="J24" i="21"/>
  <c r="AQ108" i="21"/>
  <c r="J42" i="21"/>
  <c r="AQ862" i="21"/>
  <c r="J674" i="21"/>
  <c r="BM674" i="21"/>
  <c r="AQ674" i="21"/>
  <c r="E904" i="14"/>
  <c r="A904" i="14" s="1"/>
  <c r="I863" i="21"/>
  <c r="BL863" i="21"/>
  <c r="AP863" i="21"/>
  <c r="H16" i="14"/>
  <c r="BA16" i="21" s="1"/>
  <c r="J100" i="14"/>
  <c r="E304" i="14"/>
  <c r="A304" i="14" s="1"/>
  <c r="J573" i="14"/>
  <c r="F16" i="14"/>
  <c r="T16" i="21" s="1"/>
  <c r="I864" i="21"/>
  <c r="BL864" i="21"/>
  <c r="AP864" i="21"/>
  <c r="I306" i="21"/>
  <c r="BL306" i="21"/>
  <c r="AP306" i="21"/>
  <c r="I673" i="21"/>
  <c r="BL673" i="21"/>
  <c r="AP673" i="21"/>
  <c r="BL644" i="21"/>
  <c r="AP644" i="21"/>
  <c r="I644" i="21"/>
  <c r="I956" i="21"/>
  <c r="I860" i="21"/>
  <c r="AP913" i="21"/>
  <c r="BL909" i="21"/>
  <c r="I907" i="21"/>
  <c r="I906" i="21"/>
  <c r="BL669" i="21"/>
  <c r="I50" i="21"/>
  <c r="BL50" i="21"/>
  <c r="AP50" i="21"/>
  <c r="K25" i="14"/>
  <c r="I646" i="21"/>
  <c r="BL25" i="21"/>
  <c r="E952" i="14"/>
  <c r="A952" i="14" s="1"/>
  <c r="BL859" i="21"/>
  <c r="AP859" i="21"/>
  <c r="I859" i="21"/>
  <c r="J575" i="14"/>
  <c r="J21" i="14"/>
  <c r="H7" i="14"/>
  <c r="BA7" i="21" s="1"/>
  <c r="BL19" i="21"/>
  <c r="G273" i="22"/>
  <c r="E272" i="14"/>
  <c r="A272" i="14" s="1"/>
  <c r="K20" i="14"/>
  <c r="BL20" i="21"/>
  <c r="K24" i="14"/>
  <c r="BL762" i="21"/>
  <c r="AP762" i="21"/>
  <c r="I762" i="21"/>
  <c r="AP720" i="21"/>
  <c r="I720" i="21"/>
  <c r="BL720" i="21"/>
  <c r="AP718" i="21"/>
  <c r="I718" i="21"/>
  <c r="BL718" i="21"/>
  <c r="I642" i="21"/>
  <c r="BL913" i="21"/>
  <c r="I909" i="21"/>
  <c r="AP907" i="21"/>
  <c r="AP905" i="21"/>
  <c r="K858" i="14"/>
  <c r="I671" i="21"/>
  <c r="BL671" i="21"/>
  <c r="AP671" i="21"/>
  <c r="I668" i="21"/>
  <c r="BL668" i="21"/>
  <c r="AP668" i="21"/>
  <c r="BL110" i="21"/>
  <c r="AP110" i="21"/>
  <c r="I110" i="21"/>
  <c r="AP47" i="21"/>
  <c r="I47" i="21"/>
  <c r="BL47" i="21"/>
  <c r="BL908" i="21"/>
  <c r="AP17" i="21"/>
  <c r="AP101" i="21"/>
  <c r="BL42" i="21"/>
  <c r="AP22" i="21"/>
  <c r="AP40" i="21"/>
  <c r="I25" i="21"/>
  <c r="E1036" i="14"/>
  <c r="A1036" i="14" s="1"/>
  <c r="E273" i="14"/>
  <c r="A273" i="14" s="1"/>
  <c r="K577" i="14"/>
  <c r="J18" i="14"/>
  <c r="AP18" i="21"/>
  <c r="E275" i="14"/>
  <c r="A275" i="14" s="1"/>
  <c r="K640" i="14"/>
  <c r="I23" i="21"/>
  <c r="AP23" i="21"/>
  <c r="BL23" i="21"/>
  <c r="E276" i="14"/>
  <c r="A276" i="14" s="1"/>
  <c r="E569" i="14"/>
  <c r="A569" i="14" s="1"/>
  <c r="J304" i="14"/>
  <c r="J268" i="14" s="1"/>
  <c r="AP19" i="21"/>
  <c r="F17" i="13"/>
  <c r="F640" i="13"/>
  <c r="I962" i="21"/>
  <c r="BL962" i="21"/>
  <c r="AP962" i="21"/>
  <c r="AP307" i="21"/>
  <c r="I307" i="21"/>
  <c r="BL307" i="21"/>
  <c r="I674" i="21"/>
  <c r="BL674" i="21"/>
  <c r="AP674" i="21"/>
  <c r="AP906" i="21"/>
  <c r="BL905" i="21"/>
  <c r="AP669" i="21"/>
  <c r="I666" i="21"/>
  <c r="BL666" i="21"/>
  <c r="AP666" i="21"/>
  <c r="BL17" i="21"/>
  <c r="I20" i="21"/>
  <c r="BL101" i="21"/>
  <c r="BL22" i="21"/>
  <c r="BL40" i="21"/>
  <c r="AP861" i="21"/>
  <c r="I861" i="21"/>
  <c r="BL861" i="21"/>
  <c r="BL865" i="21"/>
  <c r="AP865" i="21"/>
  <c r="I865" i="21"/>
  <c r="E664" i="14"/>
  <c r="A664" i="14" s="1"/>
  <c r="I664" i="21"/>
  <c r="E269" i="14"/>
  <c r="A269" i="14" s="1"/>
  <c r="E271" i="14"/>
  <c r="A271" i="14" s="1"/>
  <c r="I7" i="14"/>
  <c r="BW7" i="21" s="1"/>
  <c r="I16" i="14"/>
  <c r="BW16" i="21" s="1"/>
  <c r="I40" i="21"/>
  <c r="H712" i="13"/>
  <c r="I866" i="21"/>
  <c r="BL866" i="21"/>
  <c r="AP866" i="21"/>
  <c r="I960" i="21"/>
  <c r="BL960" i="21"/>
  <c r="AP960" i="21"/>
  <c r="I763" i="21"/>
  <c r="BL763" i="21"/>
  <c r="AP763" i="21"/>
  <c r="BL761" i="21"/>
  <c r="AP761" i="21"/>
  <c r="I761" i="21"/>
  <c r="AP314" i="21"/>
  <c r="I314" i="21"/>
  <c r="BL314" i="21"/>
  <c r="BL719" i="21"/>
  <c r="AP719" i="21"/>
  <c r="I719" i="21"/>
  <c r="I717" i="21"/>
  <c r="BL717" i="21"/>
  <c r="AP717" i="21"/>
  <c r="AP572" i="21"/>
  <c r="BL765" i="21"/>
  <c r="AP765" i="21"/>
  <c r="I765" i="21"/>
  <c r="AP672" i="21"/>
  <c r="I672" i="21"/>
  <c r="BL672" i="21"/>
  <c r="AP278" i="21"/>
  <c r="I278" i="21"/>
  <c r="BL278" i="21"/>
  <c r="I102" i="21"/>
  <c r="BL102" i="21"/>
  <c r="AP102" i="21"/>
  <c r="E857" i="12"/>
  <c r="A857" i="12" s="1"/>
  <c r="H857" i="21"/>
  <c r="BK278" i="21"/>
  <c r="AO278" i="21"/>
  <c r="H278" i="21"/>
  <c r="H273" i="21"/>
  <c r="BK273" i="21"/>
  <c r="AO273" i="21"/>
  <c r="AO276" i="21"/>
  <c r="E40" i="13"/>
  <c r="BK1046" i="21"/>
  <c r="AO1046" i="21"/>
  <c r="H1046" i="21"/>
  <c r="AO865" i="21"/>
  <c r="AO313" i="21"/>
  <c r="H313" i="21"/>
  <c r="BK313" i="21"/>
  <c r="BK308" i="21"/>
  <c r="AO308" i="21"/>
  <c r="H308" i="21"/>
  <c r="BK914" i="21"/>
  <c r="AO914" i="21"/>
  <c r="H914" i="21"/>
  <c r="BK912" i="21"/>
  <c r="AO912" i="21"/>
  <c r="H912" i="21"/>
  <c r="H909" i="21"/>
  <c r="E859" i="12"/>
  <c r="A859" i="12" s="1"/>
  <c r="H649" i="21"/>
  <c r="H641" i="21"/>
  <c r="H305" i="21"/>
  <c r="AO105" i="21"/>
  <c r="H105" i="21"/>
  <c r="BK105" i="21"/>
  <c r="BK47" i="21"/>
  <c r="BK46" i="21"/>
  <c r="H43" i="21"/>
  <c r="BK43" i="21"/>
  <c r="AO43" i="21"/>
  <c r="H106" i="21"/>
  <c r="AO908" i="21"/>
  <c r="J576" i="12"/>
  <c r="H101" i="21"/>
  <c r="BK101" i="21"/>
  <c r="AO101" i="21"/>
  <c r="BK310" i="21"/>
  <c r="BK865" i="21"/>
  <c r="E861" i="12"/>
  <c r="A861" i="12" s="1"/>
  <c r="H861" i="21"/>
  <c r="K862" i="12"/>
  <c r="BK862" i="21"/>
  <c r="AO270" i="21"/>
  <c r="H270" i="21"/>
  <c r="BK270" i="21"/>
  <c r="AO304" i="21"/>
  <c r="H866" i="21"/>
  <c r="BK866" i="21"/>
  <c r="AO866" i="21"/>
  <c r="E19" i="12"/>
  <c r="A19" i="12" s="1"/>
  <c r="H1040" i="21"/>
  <c r="BK1040" i="21"/>
  <c r="AO1040" i="21"/>
  <c r="BK1037" i="21"/>
  <c r="AO1037" i="21"/>
  <c r="H1037" i="21"/>
  <c r="AO712" i="21"/>
  <c r="AO957" i="21"/>
  <c r="H957" i="21"/>
  <c r="BK957" i="21"/>
  <c r="AO272" i="21"/>
  <c r="BK48" i="21"/>
  <c r="AO48" i="21"/>
  <c r="H48" i="21"/>
  <c r="H45" i="21"/>
  <c r="AO860" i="21"/>
  <c r="H712" i="21"/>
  <c r="H277" i="21"/>
  <c r="BK277" i="21"/>
  <c r="AO277" i="21"/>
  <c r="E860" i="12"/>
  <c r="A860" i="12" s="1"/>
  <c r="BK860" i="21"/>
  <c r="E574" i="12"/>
  <c r="A574" i="12" s="1"/>
  <c r="BK275" i="21"/>
  <c r="AO275" i="21"/>
  <c r="H275" i="21"/>
  <c r="E26" i="12"/>
  <c r="A26" i="12" s="1"/>
  <c r="BK26" i="21"/>
  <c r="G16" i="12"/>
  <c r="AD16" i="21" s="1"/>
  <c r="AO40" i="21"/>
  <c r="AO857" i="21"/>
  <c r="H16" i="12"/>
  <c r="AZ16" i="21" s="1"/>
  <c r="BK40" i="21"/>
  <c r="E272" i="12"/>
  <c r="A272" i="12" s="1"/>
  <c r="H272" i="21"/>
  <c r="H664" i="21"/>
  <c r="BK664" i="21"/>
  <c r="AO664" i="21"/>
  <c r="F760" i="13"/>
  <c r="BK769" i="21"/>
  <c r="H908" i="21"/>
  <c r="H953" i="21"/>
  <c r="BK953" i="21"/>
  <c r="AO953" i="21"/>
  <c r="AO718" i="21"/>
  <c r="H718" i="21"/>
  <c r="BK718" i="21"/>
  <c r="BK311" i="21"/>
  <c r="BK309" i="21"/>
  <c r="BK913" i="21"/>
  <c r="AO913" i="21"/>
  <c r="H913" i="21"/>
  <c r="AO911" i="21"/>
  <c r="H911" i="21"/>
  <c r="BK911" i="21"/>
  <c r="AO907" i="21"/>
  <c r="AO641" i="21"/>
  <c r="AO305" i="21"/>
  <c r="H42" i="21"/>
  <c r="AO42" i="21"/>
  <c r="BK42" i="21"/>
  <c r="H50" i="21"/>
  <c r="H103" i="21"/>
  <c r="BK103" i="21"/>
  <c r="AO103" i="21"/>
  <c r="K861" i="12"/>
  <c r="E1036" i="12"/>
  <c r="BK271" i="21"/>
  <c r="AO271" i="21"/>
  <c r="H271" i="21"/>
  <c r="H274" i="21"/>
  <c r="BK274" i="21"/>
  <c r="AO274" i="21"/>
  <c r="K25" i="12"/>
  <c r="H760" i="21"/>
  <c r="BK760" i="21"/>
  <c r="AO760" i="21"/>
  <c r="G861" i="8"/>
  <c r="BE861" i="21" s="1"/>
  <c r="AO861" i="21"/>
  <c r="E863" i="12"/>
  <c r="A863" i="12" s="1"/>
  <c r="BK863" i="21"/>
  <c r="E269" i="12"/>
  <c r="A269" i="12" s="1"/>
  <c r="I16" i="12"/>
  <c r="BV16" i="21" s="1"/>
  <c r="H100" i="21"/>
  <c r="H1041" i="21"/>
  <c r="BK1041" i="21"/>
  <c r="AO1041" i="21"/>
  <c r="AO958" i="21"/>
  <c r="H958" i="21"/>
  <c r="BK958" i="21"/>
  <c r="AO570" i="21"/>
  <c r="H859" i="21"/>
  <c r="BK859" i="21"/>
  <c r="AO859" i="21"/>
  <c r="E277" i="22"/>
  <c r="E272" i="22"/>
  <c r="F859" i="22"/>
  <c r="H861" i="22"/>
  <c r="G271" i="22"/>
  <c r="G866" i="22"/>
  <c r="E859" i="13"/>
  <c r="F577" i="13"/>
  <c r="E577" i="13"/>
  <c r="G859" i="13"/>
  <c r="H272" i="13"/>
  <c r="H273" i="13"/>
  <c r="H864" i="13"/>
  <c r="H860" i="13"/>
  <c r="AN640" i="21"/>
  <c r="E640" i="13"/>
  <c r="G278" i="13"/>
  <c r="G270" i="13"/>
  <c r="G577" i="13"/>
  <c r="H858" i="13"/>
  <c r="J715" i="7"/>
  <c r="J667" i="7"/>
  <c r="J956" i="7"/>
  <c r="I668" i="7"/>
  <c r="G278" i="7"/>
  <c r="BD278" i="21" s="1"/>
  <c r="G1044" i="21"/>
  <c r="BJ1044" i="21"/>
  <c r="AN1044" i="21"/>
  <c r="AN1039" i="21"/>
  <c r="G1039" i="21"/>
  <c r="BJ1039" i="21"/>
  <c r="G961" i="21"/>
  <c r="BJ961" i="21"/>
  <c r="AN961" i="21"/>
  <c r="BJ957" i="21"/>
  <c r="AN957" i="21"/>
  <c r="G957" i="21"/>
  <c r="G770" i="21"/>
  <c r="BJ770" i="21"/>
  <c r="AN770" i="21"/>
  <c r="G761" i="21"/>
  <c r="BJ761" i="21"/>
  <c r="AN761" i="21"/>
  <c r="G906" i="21"/>
  <c r="BJ906" i="21"/>
  <c r="AN906" i="21"/>
  <c r="BJ668" i="21"/>
  <c r="AN668" i="21"/>
  <c r="G668" i="21"/>
  <c r="G649" i="21"/>
  <c r="BJ649" i="21"/>
  <c r="AN649" i="21"/>
  <c r="BJ647" i="21"/>
  <c r="AN647" i="21"/>
  <c r="G647" i="21"/>
  <c r="AN645" i="21"/>
  <c r="G645" i="21"/>
  <c r="BJ645" i="21"/>
  <c r="BJ643" i="21"/>
  <c r="AN643" i="21"/>
  <c r="G643" i="21"/>
  <c r="AN641" i="21"/>
  <c r="G641" i="21"/>
  <c r="BJ641" i="21"/>
  <c r="F273" i="13"/>
  <c r="F857" i="13"/>
  <c r="G861" i="13"/>
  <c r="E273" i="13"/>
  <c r="H21" i="13"/>
  <c r="H572" i="13"/>
  <c r="G571" i="13"/>
  <c r="H865" i="13"/>
  <c r="K866" i="9"/>
  <c r="E861" i="13"/>
  <c r="G712" i="13"/>
  <c r="G576" i="13"/>
  <c r="F272" i="13"/>
  <c r="H20" i="13"/>
  <c r="H576" i="13"/>
  <c r="F573" i="13"/>
  <c r="E575" i="13"/>
  <c r="G760" i="13"/>
  <c r="G864" i="13"/>
  <c r="F861" i="13"/>
  <c r="H859" i="13"/>
  <c r="G25" i="13"/>
  <c r="G640" i="13"/>
  <c r="E25" i="13"/>
  <c r="H277" i="13"/>
  <c r="H271" i="13"/>
  <c r="H863" i="13"/>
  <c r="F864" i="13"/>
  <c r="G277" i="13"/>
  <c r="G273" i="13"/>
  <c r="G269" i="13"/>
  <c r="H858" i="7"/>
  <c r="BZ858" i="21" s="1"/>
  <c r="H863" i="7"/>
  <c r="BZ863" i="21" s="1"/>
  <c r="F861" i="7"/>
  <c r="AH861" i="21" s="1"/>
  <c r="G858" i="7"/>
  <c r="BD858" i="21" s="1"/>
  <c r="E859" i="7"/>
  <c r="W859" i="21" s="1"/>
  <c r="F272" i="7"/>
  <c r="AH272" i="21" s="1"/>
  <c r="AN1046" i="21"/>
  <c r="BJ1046" i="21"/>
  <c r="G1046" i="21"/>
  <c r="G1041" i="21"/>
  <c r="BJ1041" i="21"/>
  <c r="AN1041" i="21"/>
  <c r="G955" i="21"/>
  <c r="BJ955" i="21"/>
  <c r="AN955" i="21"/>
  <c r="BJ768" i="21"/>
  <c r="AN768" i="21"/>
  <c r="G768" i="21"/>
  <c r="G765" i="21"/>
  <c r="BJ765" i="21"/>
  <c r="AN765" i="21"/>
  <c r="BJ763" i="21"/>
  <c r="AN763" i="21"/>
  <c r="G763" i="21"/>
  <c r="BJ110" i="21"/>
  <c r="AN110" i="21"/>
  <c r="G110" i="21"/>
  <c r="G105" i="21"/>
  <c r="BJ105" i="21"/>
  <c r="AN105" i="21"/>
  <c r="BJ103" i="21"/>
  <c r="AN103" i="21"/>
  <c r="G103" i="21"/>
  <c r="BJ49" i="21"/>
  <c r="AN49" i="21"/>
  <c r="G49" i="21"/>
  <c r="BJ47" i="21"/>
  <c r="AN47" i="21"/>
  <c r="G47" i="21"/>
  <c r="BJ44" i="21"/>
  <c r="AN44" i="21"/>
  <c r="G44" i="21"/>
  <c r="G913" i="21"/>
  <c r="BJ913" i="21"/>
  <c r="AN913" i="21"/>
  <c r="AN911" i="21"/>
  <c r="BJ911" i="21"/>
  <c r="G911" i="21"/>
  <c r="G908" i="21"/>
  <c r="BJ908" i="21"/>
  <c r="AN908" i="21"/>
  <c r="AN722" i="21"/>
  <c r="G722" i="21"/>
  <c r="BJ722" i="21"/>
  <c r="G720" i="21"/>
  <c r="BJ720" i="21"/>
  <c r="AN720" i="21"/>
  <c r="G718" i="21"/>
  <c r="AN718" i="21"/>
  <c r="BJ718" i="21"/>
  <c r="G716" i="21"/>
  <c r="BJ716" i="21"/>
  <c r="AN716" i="21"/>
  <c r="G713" i="21"/>
  <c r="AN713" i="21"/>
  <c r="BJ713" i="21"/>
  <c r="BJ674" i="21"/>
  <c r="G674" i="21"/>
  <c r="AN674" i="21"/>
  <c r="G672" i="21"/>
  <c r="BJ672" i="21"/>
  <c r="AN672" i="21"/>
  <c r="G665" i="21"/>
  <c r="BJ665" i="21"/>
  <c r="AN665" i="21"/>
  <c r="F271" i="13"/>
  <c r="BJ313" i="21"/>
  <c r="AN313" i="21"/>
  <c r="G313" i="21"/>
  <c r="AN309" i="21"/>
  <c r="G309" i="21"/>
  <c r="BJ309" i="21"/>
  <c r="AN307" i="21"/>
  <c r="G307" i="21"/>
  <c r="BJ307" i="21"/>
  <c r="G569" i="13"/>
  <c r="E277" i="13"/>
  <c r="H25" i="13"/>
  <c r="H571" i="13"/>
  <c r="F575" i="13"/>
  <c r="G866" i="13"/>
  <c r="G904" i="13"/>
  <c r="E865" i="13"/>
  <c r="E571" i="13"/>
  <c r="E572" i="13"/>
  <c r="H40" i="13"/>
  <c r="H19" i="13"/>
  <c r="H573" i="13"/>
  <c r="F572" i="13"/>
  <c r="F571" i="13"/>
  <c r="H577" i="13"/>
  <c r="F578" i="13"/>
  <c r="E573" i="13"/>
  <c r="E864" i="13"/>
  <c r="G863" i="13"/>
  <c r="G857" i="13"/>
  <c r="F25" i="13"/>
  <c r="F860" i="13"/>
  <c r="E578" i="13"/>
  <c r="G20" i="13"/>
  <c r="G664" i="13"/>
  <c r="G572" i="13"/>
  <c r="E272" i="13"/>
  <c r="E20" i="13"/>
  <c r="H276" i="13"/>
  <c r="H269" i="13"/>
  <c r="F26" i="13"/>
  <c r="F276" i="13"/>
  <c r="H278" i="13"/>
  <c r="G276" i="13"/>
  <c r="G272" i="13"/>
  <c r="H865" i="7"/>
  <c r="BZ865" i="21" s="1"/>
  <c r="H276" i="7"/>
  <c r="BZ276" i="21" s="1"/>
  <c r="H278" i="7"/>
  <c r="BZ278" i="21" s="1"/>
  <c r="G269" i="7"/>
  <c r="BD269" i="21" s="1"/>
  <c r="H271" i="7"/>
  <c r="BZ271" i="21" s="1"/>
  <c r="AN1045" i="21"/>
  <c r="BJ1045" i="21"/>
  <c r="G1045" i="21"/>
  <c r="G1040" i="21"/>
  <c r="BJ1040" i="21"/>
  <c r="AN1040" i="21"/>
  <c r="G956" i="21"/>
  <c r="BJ956" i="21"/>
  <c r="AN956" i="21"/>
  <c r="BJ650" i="21"/>
  <c r="G650" i="21"/>
  <c r="AN650" i="21"/>
  <c r="G648" i="21"/>
  <c r="BJ648" i="21"/>
  <c r="AN648" i="21"/>
  <c r="BJ644" i="21"/>
  <c r="AN644" i="21"/>
  <c r="G644" i="21"/>
  <c r="AN642" i="21"/>
  <c r="G642" i="21"/>
  <c r="BJ642" i="21"/>
  <c r="H578" i="13"/>
  <c r="G573" i="13"/>
  <c r="G862" i="13"/>
  <c r="E857" i="13"/>
  <c r="H575" i="13"/>
  <c r="E576" i="13"/>
  <c r="H26" i="13"/>
  <c r="F569" i="13"/>
  <c r="H569" i="13"/>
  <c r="G575" i="13"/>
  <c r="E860" i="13"/>
  <c r="G860" i="13"/>
  <c r="G865" i="13"/>
  <c r="G578" i="13"/>
  <c r="F859" i="13"/>
  <c r="E569" i="13"/>
  <c r="H857" i="13"/>
  <c r="G19" i="13"/>
  <c r="E276" i="13"/>
  <c r="E271" i="13"/>
  <c r="E19" i="13"/>
  <c r="F19" i="13"/>
  <c r="H866" i="13"/>
  <c r="H861" i="13"/>
  <c r="G271" i="13"/>
  <c r="F20" i="13"/>
  <c r="J193" i="18"/>
  <c r="G292" i="21"/>
  <c r="I592" i="13"/>
  <c r="H866" i="7"/>
  <c r="BZ866" i="21" s="1"/>
  <c r="F864" i="7"/>
  <c r="AH864" i="21" s="1"/>
  <c r="F860" i="7"/>
  <c r="AH860" i="21" s="1"/>
  <c r="G857" i="7"/>
  <c r="BD857" i="21" s="1"/>
  <c r="H272" i="7"/>
  <c r="BZ272" i="21" s="1"/>
  <c r="G862" i="7"/>
  <c r="BD862" i="21" s="1"/>
  <c r="H859" i="7"/>
  <c r="BZ859" i="21" s="1"/>
  <c r="E865" i="7"/>
  <c r="W865" i="21" s="1"/>
  <c r="E861" i="7"/>
  <c r="W861" i="21" s="1"/>
  <c r="E857" i="7"/>
  <c r="W857" i="21" s="1"/>
  <c r="G277" i="7"/>
  <c r="BD277" i="21" s="1"/>
  <c r="AN1042" i="21"/>
  <c r="G1042" i="21"/>
  <c r="BJ1042" i="21"/>
  <c r="G1037" i="21"/>
  <c r="AN1037" i="21"/>
  <c r="BJ1037" i="21"/>
  <c r="G960" i="21"/>
  <c r="BJ960" i="21"/>
  <c r="AN960" i="21"/>
  <c r="AN953" i="21"/>
  <c r="BJ953" i="21"/>
  <c r="G953" i="21"/>
  <c r="AN769" i="21"/>
  <c r="BJ769" i="21"/>
  <c r="G769" i="21"/>
  <c r="BJ767" i="21"/>
  <c r="AN767" i="21"/>
  <c r="G767" i="21"/>
  <c r="AN764" i="21"/>
  <c r="G764" i="21"/>
  <c r="BJ764" i="21"/>
  <c r="G109" i="21"/>
  <c r="AN109" i="21"/>
  <c r="BJ109" i="21"/>
  <c r="BJ104" i="21"/>
  <c r="AN104" i="21"/>
  <c r="G104" i="21"/>
  <c r="G50" i="21"/>
  <c r="BJ50" i="21"/>
  <c r="AN50" i="21"/>
  <c r="G48" i="21"/>
  <c r="BJ48" i="21"/>
  <c r="AN48" i="21"/>
  <c r="AN45" i="21"/>
  <c r="G45" i="21"/>
  <c r="BJ45" i="21"/>
  <c r="AN43" i="21"/>
  <c r="G43" i="21"/>
  <c r="BJ43" i="21"/>
  <c r="AN914" i="21"/>
  <c r="BJ914" i="21"/>
  <c r="G914" i="21"/>
  <c r="G912" i="21"/>
  <c r="BJ912" i="21"/>
  <c r="AN912" i="21"/>
  <c r="BJ909" i="21"/>
  <c r="AN909" i="21"/>
  <c r="G909" i="21"/>
  <c r="G907" i="21"/>
  <c r="BJ907" i="21"/>
  <c r="AN907" i="21"/>
  <c r="AN905" i="21"/>
  <c r="G905" i="21"/>
  <c r="BJ905" i="21"/>
  <c r="AN721" i="21"/>
  <c r="BJ721" i="21"/>
  <c r="G721" i="21"/>
  <c r="BJ719" i="21"/>
  <c r="AN719" i="21"/>
  <c r="G719" i="21"/>
  <c r="G717" i="21"/>
  <c r="AN717" i="21"/>
  <c r="BJ717" i="21"/>
  <c r="BJ715" i="21"/>
  <c r="AN715" i="21"/>
  <c r="G715" i="21"/>
  <c r="AN673" i="21"/>
  <c r="G673" i="21"/>
  <c r="BJ673" i="21"/>
  <c r="G671" i="21"/>
  <c r="BJ671" i="21"/>
  <c r="AN671" i="21"/>
  <c r="G669" i="21"/>
  <c r="AN669" i="21"/>
  <c r="BJ669" i="21"/>
  <c r="BJ667" i="21"/>
  <c r="AN667" i="21"/>
  <c r="G667" i="21"/>
  <c r="F277" i="13"/>
  <c r="G26" i="13"/>
  <c r="F865" i="13"/>
  <c r="AN314" i="21"/>
  <c r="BJ314" i="21"/>
  <c r="G314" i="21"/>
  <c r="AN312" i="21"/>
  <c r="G312" i="21"/>
  <c r="BJ312" i="21"/>
  <c r="G308" i="21"/>
  <c r="BJ308" i="21"/>
  <c r="AN308" i="21"/>
  <c r="G305" i="21"/>
  <c r="BJ305" i="21"/>
  <c r="AN305" i="21"/>
  <c r="A433" i="21"/>
  <c r="I910" i="13"/>
  <c r="I281" i="18"/>
  <c r="A401" i="21"/>
  <c r="A413" i="21"/>
  <c r="F306" i="18"/>
  <c r="AG306" i="21" s="1"/>
  <c r="I358" i="18"/>
  <c r="A389" i="21"/>
  <c r="A329" i="21"/>
  <c r="J400" i="13"/>
  <c r="H311" i="18"/>
  <c r="BY311" i="21" s="1"/>
  <c r="H762" i="18"/>
  <c r="BY762" i="21" s="1"/>
  <c r="A805" i="21"/>
  <c r="A61" i="21"/>
  <c r="A285" i="21"/>
  <c r="A145" i="21"/>
  <c r="A653" i="21"/>
  <c r="H910" i="18"/>
  <c r="BY910" i="21" s="1"/>
  <c r="E962" i="18"/>
  <c r="V962" i="21" s="1"/>
  <c r="F1072" i="18"/>
  <c r="AG1072" i="21" s="1"/>
  <c r="A787" i="21"/>
  <c r="A165" i="21"/>
  <c r="A325" i="21"/>
  <c r="A705" i="21"/>
  <c r="A921" i="21"/>
  <c r="A253" i="21"/>
  <c r="I193" i="18"/>
  <c r="J158" i="18"/>
  <c r="A85" i="21"/>
  <c r="A213" i="21"/>
  <c r="A985" i="21"/>
  <c r="A757" i="21"/>
  <c r="A833" i="21"/>
  <c r="A941" i="21"/>
  <c r="A81" i="21"/>
  <c r="A289" i="21"/>
  <c r="A349" i="21"/>
  <c r="A1129" i="21"/>
  <c r="I766" i="13"/>
  <c r="I158" i="18"/>
  <c r="I261" i="18"/>
  <c r="A1099" i="21"/>
  <c r="A727" i="21"/>
  <c r="A133" i="21"/>
  <c r="A873" i="21"/>
  <c r="A57" i="21"/>
  <c r="A677" i="21"/>
  <c r="A1005" i="21"/>
  <c r="A589" i="21"/>
  <c r="A1057" i="21"/>
  <c r="A59" i="21"/>
  <c r="A1122" i="21"/>
  <c r="I714" i="13"/>
  <c r="F766" i="18"/>
  <c r="AG766" i="21" s="1"/>
  <c r="E1043" i="18"/>
  <c r="V1043" i="21" s="1"/>
  <c r="E714" i="18"/>
  <c r="V714" i="21" s="1"/>
  <c r="A737" i="21"/>
  <c r="A779" i="21"/>
  <c r="A789" i="21"/>
  <c r="A209" i="21"/>
  <c r="A1013" i="21"/>
  <c r="A623" i="21"/>
  <c r="A887" i="21"/>
  <c r="A93" i="21"/>
  <c r="A301" i="21"/>
  <c r="A317" i="21"/>
  <c r="A601" i="21"/>
  <c r="I233" i="22"/>
  <c r="AT49" i="21"/>
  <c r="I43" i="8"/>
  <c r="M788" i="21"/>
  <c r="I103" i="8"/>
  <c r="I988" i="8"/>
  <c r="A1058" i="21"/>
  <c r="A799" i="21"/>
  <c r="A695" i="21"/>
  <c r="A117" i="21"/>
  <c r="A405" i="21"/>
  <c r="A1101" i="21"/>
  <c r="A73" i="21"/>
  <c r="A137" i="21"/>
  <c r="A901" i="21"/>
  <c r="A157" i="21"/>
  <c r="A681" i="21"/>
  <c r="A933" i="21"/>
  <c r="A689" i="21"/>
  <c r="A965" i="21"/>
  <c r="A1103" i="21"/>
  <c r="A169" i="21"/>
  <c r="A377" i="21"/>
  <c r="A581" i="21"/>
  <c r="A725" i="21"/>
  <c r="A893" i="21"/>
  <c r="A989" i="21"/>
  <c r="A781" i="21"/>
  <c r="A931" i="21"/>
  <c r="A743" i="21"/>
  <c r="A1051" i="21"/>
  <c r="A919" i="21"/>
  <c r="A237" i="21"/>
  <c r="A97" i="21"/>
  <c r="A294" i="21"/>
  <c r="K238" i="21"/>
  <c r="A238" i="21" s="1"/>
  <c r="A338" i="21"/>
  <c r="A178" i="21"/>
  <c r="A791" i="21"/>
  <c r="A86" i="21"/>
  <c r="A206" i="21"/>
  <c r="A871" i="21"/>
  <c r="A69" i="21"/>
  <c r="A657" i="21"/>
  <c r="A1073" i="21"/>
  <c r="A153" i="21"/>
  <c r="A425" i="21"/>
  <c r="A629" i="21"/>
  <c r="A877" i="21"/>
  <c r="A993" i="21"/>
  <c r="A1097" i="21"/>
  <c r="A749" i="21"/>
  <c r="AR238" i="21"/>
  <c r="A38" i="21"/>
  <c r="I953" i="7"/>
  <c r="I958" i="7"/>
  <c r="J721" i="7"/>
  <c r="J671" i="7"/>
  <c r="I667" i="7"/>
  <c r="I642" i="7"/>
  <c r="I715" i="7"/>
  <c r="J674" i="7"/>
  <c r="J665" i="7"/>
  <c r="I643" i="7"/>
  <c r="E958" i="22"/>
  <c r="E666" i="22"/>
  <c r="E953" i="22"/>
  <c r="H912" i="22"/>
  <c r="G909" i="22"/>
  <c r="E907" i="22"/>
  <c r="F770" i="22"/>
  <c r="H765" i="22"/>
  <c r="F763" i="22"/>
  <c r="F722" i="22"/>
  <c r="F674" i="22"/>
  <c r="E643" i="22"/>
  <c r="H1040" i="22"/>
  <c r="E914" i="22"/>
  <c r="G912" i="22"/>
  <c r="E910" i="22"/>
  <c r="E770" i="22"/>
  <c r="G768" i="22"/>
  <c r="G765" i="22"/>
  <c r="E763" i="22"/>
  <c r="G720" i="22"/>
  <c r="F673" i="22"/>
  <c r="H667" i="22"/>
  <c r="F645" i="22"/>
  <c r="E905" i="22"/>
  <c r="H770" i="22"/>
  <c r="F768" i="22"/>
  <c r="G671" i="22"/>
  <c r="E669" i="22"/>
  <c r="G667" i="22"/>
  <c r="H961" i="22"/>
  <c r="F955" i="22"/>
  <c r="G763" i="22"/>
  <c r="E713" i="22"/>
  <c r="F667" i="22"/>
  <c r="I955" i="7"/>
  <c r="I960" i="7"/>
  <c r="J1040" i="7"/>
  <c r="I956" i="7"/>
  <c r="I907" i="7"/>
  <c r="J714" i="7"/>
  <c r="I669" i="7"/>
  <c r="J644" i="7"/>
  <c r="J668" i="7"/>
  <c r="J645" i="7"/>
  <c r="I713" i="7"/>
  <c r="J908" i="7"/>
  <c r="E715" i="22"/>
  <c r="E667" i="22"/>
  <c r="E674" i="22"/>
  <c r="I910" i="7"/>
  <c r="J955" i="7"/>
  <c r="I908" i="7"/>
  <c r="I645" i="7"/>
  <c r="J907" i="7"/>
  <c r="I666" i="7"/>
  <c r="AM23" i="21"/>
  <c r="F23" i="21"/>
  <c r="BI23" i="21"/>
  <c r="F21" i="21"/>
  <c r="BI21" i="21"/>
  <c r="AM21" i="21"/>
  <c r="AM20" i="21"/>
  <c r="BI20" i="21"/>
  <c r="F20" i="21"/>
  <c r="D274" i="5"/>
  <c r="A274" i="5" s="1"/>
  <c r="O274" i="21"/>
  <c r="AV273" i="21"/>
  <c r="AM43" i="21"/>
  <c r="F43" i="21"/>
  <c r="BI43" i="21"/>
  <c r="BI957" i="21"/>
  <c r="AM765" i="21"/>
  <c r="BI665" i="21"/>
  <c r="AM100" i="21"/>
  <c r="BI100" i="21"/>
  <c r="F100" i="21"/>
  <c r="F712" i="21"/>
  <c r="BI712" i="21"/>
  <c r="AM712" i="21"/>
  <c r="AM952" i="21"/>
  <c r="F952" i="21"/>
  <c r="BI952" i="21"/>
  <c r="AM19" i="21"/>
  <c r="F19" i="21"/>
  <c r="BI19" i="21"/>
  <c r="F760" i="21"/>
  <c r="BI760" i="21"/>
  <c r="AM760" i="21"/>
  <c r="BP102" i="21"/>
  <c r="J858" i="5"/>
  <c r="AV858" i="21"/>
  <c r="D269" i="5"/>
  <c r="A269" i="5" s="1"/>
  <c r="AM866" i="21"/>
  <c r="F866" i="21"/>
  <c r="BI866" i="21"/>
  <c r="BI860" i="21"/>
  <c r="AM860" i="21"/>
  <c r="F860" i="21"/>
  <c r="F277" i="21"/>
  <c r="BI277" i="21"/>
  <c r="AM277" i="21"/>
  <c r="F861" i="21"/>
  <c r="BI861" i="21"/>
  <c r="AM861" i="21"/>
  <c r="E864" i="6"/>
  <c r="I947" i="18"/>
  <c r="J393" i="18"/>
  <c r="A995" i="21"/>
  <c r="A197" i="21"/>
  <c r="A357" i="21"/>
  <c r="A1133" i="21"/>
  <c r="A1003" i="21"/>
  <c r="A201" i="21"/>
  <c r="A265" i="21"/>
  <c r="A345" i="21"/>
  <c r="A409" i="21"/>
  <c r="A613" i="21"/>
  <c r="A1021" i="21"/>
  <c r="A775" i="21"/>
  <c r="A731" i="21"/>
  <c r="A139" i="21"/>
  <c r="A365" i="21"/>
  <c r="A697" i="21"/>
  <c r="AK959" i="21"/>
  <c r="A321" i="21"/>
  <c r="A813" i="21"/>
  <c r="A815" i="21"/>
  <c r="A790" i="21"/>
  <c r="Z866" i="21"/>
  <c r="Z673" i="21"/>
  <c r="Z665" i="21"/>
  <c r="AV865" i="21"/>
  <c r="BR858" i="21"/>
  <c r="AV866" i="21"/>
  <c r="BR863" i="21"/>
  <c r="Z861" i="21"/>
  <c r="Z641" i="21"/>
  <c r="Z272" i="21"/>
  <c r="F110" i="21"/>
  <c r="AM110" i="21"/>
  <c r="BI110" i="21"/>
  <c r="F108" i="21"/>
  <c r="BI108" i="21"/>
  <c r="AM108" i="21"/>
  <c r="F106" i="21"/>
  <c r="F1041" i="21"/>
  <c r="F719" i="21"/>
  <c r="BI909" i="21"/>
  <c r="BI769" i="21"/>
  <c r="AM673" i="21"/>
  <c r="AM671" i="21"/>
  <c r="F649" i="21"/>
  <c r="F647" i="21"/>
  <c r="BI641" i="21"/>
  <c r="AM45" i="21"/>
  <c r="BI45" i="21"/>
  <c r="F45" i="21"/>
  <c r="BI961" i="21"/>
  <c r="F957" i="21"/>
  <c r="BI765" i="21"/>
  <c r="F761" i="21"/>
  <c r="F665" i="21"/>
  <c r="AM715" i="21"/>
  <c r="F275" i="21"/>
  <c r="BI275" i="21"/>
  <c r="AM275" i="21"/>
  <c r="BI17" i="21"/>
  <c r="AM17" i="21"/>
  <c r="F17" i="21"/>
  <c r="J864" i="5"/>
  <c r="F864" i="21"/>
  <c r="F22" i="21"/>
  <c r="BI22" i="21"/>
  <c r="AM22" i="21"/>
  <c r="AV864" i="21"/>
  <c r="F103" i="21"/>
  <c r="BI103" i="21"/>
  <c r="AM103" i="21"/>
  <c r="F47" i="21"/>
  <c r="BI47" i="21"/>
  <c r="AM47" i="21"/>
  <c r="BI647" i="21"/>
  <c r="AM276" i="21"/>
  <c r="BI276" i="21"/>
  <c r="F276" i="21"/>
  <c r="AM304" i="21"/>
  <c r="J1036" i="5"/>
  <c r="BI26" i="21"/>
  <c r="AM26" i="21"/>
  <c r="F26" i="21"/>
  <c r="AM18" i="21"/>
  <c r="BI18" i="21"/>
  <c r="F18" i="21"/>
  <c r="J859" i="5"/>
  <c r="BI859" i="21"/>
  <c r="AM271" i="21"/>
  <c r="F271" i="21"/>
  <c r="BI271" i="21"/>
  <c r="J862" i="5"/>
  <c r="D270" i="5"/>
  <c r="A270" i="5" s="1"/>
  <c r="AM863" i="21"/>
  <c r="J673" i="8"/>
  <c r="E864" i="8"/>
  <c r="X864" i="21" s="1"/>
  <c r="I393" i="18"/>
  <c r="A341" i="21"/>
  <c r="A625" i="21"/>
  <c r="A817" i="21"/>
  <c r="A1121" i="21"/>
  <c r="A621" i="21"/>
  <c r="A869" i="21"/>
  <c r="A619" i="21"/>
  <c r="A971" i="21"/>
  <c r="A185" i="21"/>
  <c r="A249" i="21"/>
  <c r="A741" i="21"/>
  <c r="A175" i="21"/>
  <c r="A241" i="21"/>
  <c r="A205" i="21"/>
  <c r="A585" i="21"/>
  <c r="A777" i="21"/>
  <c r="A977" i="21"/>
  <c r="A1081" i="21"/>
  <c r="BG959" i="21"/>
  <c r="A751" i="21"/>
  <c r="A222" i="21"/>
  <c r="BR275" i="21"/>
  <c r="AV275" i="21"/>
  <c r="BR865" i="21"/>
  <c r="BR861" i="21"/>
  <c r="BR276" i="21"/>
  <c r="Z275" i="21"/>
  <c r="BR278" i="21"/>
  <c r="AV269" i="21"/>
  <c r="Z277" i="21"/>
  <c r="AV271" i="21"/>
  <c r="BR271" i="21"/>
  <c r="AM1041" i="21"/>
  <c r="BI104" i="21"/>
  <c r="AM104" i="21"/>
  <c r="F104" i="21"/>
  <c r="BI106" i="21"/>
  <c r="AM719" i="21"/>
  <c r="F50" i="21"/>
  <c r="BI50" i="21"/>
  <c r="AM50" i="21"/>
  <c r="F44" i="21"/>
  <c r="BI44" i="21"/>
  <c r="AM44" i="21"/>
  <c r="BI673" i="21"/>
  <c r="AM645" i="21"/>
  <c r="F641" i="21"/>
  <c r="F717" i="21"/>
  <c r="BI761" i="21"/>
  <c r="F669" i="21"/>
  <c r="BI715" i="21"/>
  <c r="F46" i="21"/>
  <c r="BI46" i="21"/>
  <c r="AM46" i="21"/>
  <c r="BI41" i="21"/>
  <c r="BI40" i="21"/>
  <c r="AM40" i="21"/>
  <c r="F40" i="21"/>
  <c r="F278" i="21"/>
  <c r="BI278" i="21"/>
  <c r="AM278" i="21"/>
  <c r="F25" i="21"/>
  <c r="BI25" i="21"/>
  <c r="AM25" i="21"/>
  <c r="AM858" i="21"/>
  <c r="BR270" i="21"/>
  <c r="BI669" i="21"/>
  <c r="BI49" i="21"/>
  <c r="AM49" i="21"/>
  <c r="F49" i="21"/>
  <c r="F664" i="21"/>
  <c r="BI664" i="21"/>
  <c r="AM664" i="21"/>
  <c r="J865" i="5"/>
  <c r="D272" i="5"/>
  <c r="J273" i="6"/>
  <c r="AM904" i="21"/>
  <c r="F904" i="21"/>
  <c r="BI904" i="21"/>
  <c r="BI24" i="21"/>
  <c r="AM24" i="21"/>
  <c r="F24" i="21"/>
  <c r="J1120" i="8"/>
  <c r="I957" i="8"/>
  <c r="J640" i="5"/>
  <c r="Z274" i="21"/>
  <c r="Z270" i="21"/>
  <c r="BI273" i="21"/>
  <c r="AM273" i="21"/>
  <c r="F273" i="21"/>
  <c r="F272" i="21"/>
  <c r="AM272" i="21"/>
  <c r="BI272" i="21"/>
  <c r="AM865" i="21"/>
  <c r="BI865" i="21"/>
  <c r="F865" i="21"/>
  <c r="F857" i="21"/>
  <c r="BI857" i="21"/>
  <c r="AM857" i="21"/>
  <c r="J358" i="18"/>
  <c r="J281" i="18"/>
  <c r="A635" i="21"/>
  <c r="A983" i="21"/>
  <c r="A337" i="21"/>
  <c r="A997" i="21"/>
  <c r="A683" i="21"/>
  <c r="A233" i="21"/>
  <c r="A297" i="21"/>
  <c r="A1141" i="21"/>
  <c r="A417" i="21"/>
  <c r="A739" i="21"/>
  <c r="A333" i="21"/>
  <c r="A397" i="21"/>
  <c r="A945" i="21"/>
  <c r="A559" i="21"/>
  <c r="A246" i="21"/>
  <c r="A738" i="21"/>
  <c r="Z858" i="21"/>
  <c r="Z719" i="21"/>
  <c r="Z647" i="21"/>
  <c r="BR914" i="21"/>
  <c r="Z765" i="21"/>
  <c r="Z669" i="21"/>
  <c r="BR866" i="21"/>
  <c r="Z860" i="21"/>
  <c r="AV857" i="21"/>
  <c r="BR272" i="21"/>
  <c r="Z865" i="21"/>
  <c r="AV862" i="21"/>
  <c r="BR859" i="21"/>
  <c r="Z857" i="21"/>
  <c r="BR274" i="21"/>
  <c r="AV277" i="21"/>
  <c r="AM109" i="21"/>
  <c r="F109" i="21"/>
  <c r="BI109" i="21"/>
  <c r="F107" i="21"/>
  <c r="BI107" i="21"/>
  <c r="AM107" i="21"/>
  <c r="F102" i="21"/>
  <c r="F48" i="21"/>
  <c r="AM48" i="21"/>
  <c r="BI48" i="21"/>
  <c r="BI42" i="21"/>
  <c r="AM42" i="21"/>
  <c r="F42" i="21"/>
  <c r="F960" i="21"/>
  <c r="BI960" i="21"/>
  <c r="AM960" i="21"/>
  <c r="F41" i="21"/>
  <c r="I177" i="18"/>
  <c r="BR864" i="21"/>
  <c r="H864" i="7"/>
  <c r="BZ864" i="21" s="1"/>
  <c r="AV859" i="21"/>
  <c r="G859" i="7"/>
  <c r="BD859" i="21" s="1"/>
  <c r="E860" i="7"/>
  <c r="W860" i="21" s="1"/>
  <c r="J860" i="4"/>
  <c r="I860" i="4"/>
  <c r="E1038" i="21"/>
  <c r="E714" i="21"/>
  <c r="I571" i="4"/>
  <c r="E1041" i="21"/>
  <c r="O1041" i="21"/>
  <c r="BH1041" i="21"/>
  <c r="AL1041" i="21"/>
  <c r="O955" i="21"/>
  <c r="BH955" i="21"/>
  <c r="AL955" i="21"/>
  <c r="E955" i="21"/>
  <c r="AL909" i="21"/>
  <c r="O909" i="21"/>
  <c r="E909" i="21"/>
  <c r="BH909" i="21"/>
  <c r="E769" i="21"/>
  <c r="O769" i="21"/>
  <c r="BH769" i="21"/>
  <c r="AL769" i="21"/>
  <c r="E761" i="21"/>
  <c r="AL761" i="21"/>
  <c r="BH761" i="21"/>
  <c r="O761" i="21"/>
  <c r="E717" i="21"/>
  <c r="AL717" i="21"/>
  <c r="BH717" i="21"/>
  <c r="O717" i="21"/>
  <c r="E673" i="21"/>
  <c r="O673" i="21"/>
  <c r="BH673" i="21"/>
  <c r="AL673" i="21"/>
  <c r="E665" i="21"/>
  <c r="AL665" i="21"/>
  <c r="BH665" i="21"/>
  <c r="O665" i="21"/>
  <c r="AL962" i="21"/>
  <c r="E958" i="21"/>
  <c r="BH954" i="21"/>
  <c r="O716" i="21"/>
  <c r="E716" i="21"/>
  <c r="AL716" i="21"/>
  <c r="BH716" i="21"/>
  <c r="O672" i="21"/>
  <c r="E672" i="21"/>
  <c r="AL672" i="21"/>
  <c r="BH672" i="21"/>
  <c r="I858" i="4"/>
  <c r="Z276" i="21"/>
  <c r="F276" i="7"/>
  <c r="AH276" i="21" s="1"/>
  <c r="Z269" i="21"/>
  <c r="O306" i="21"/>
  <c r="E306" i="21"/>
  <c r="AL306" i="21"/>
  <c r="BH306" i="21"/>
  <c r="I578" i="4"/>
  <c r="BR277" i="21"/>
  <c r="H277" i="7"/>
  <c r="BZ277" i="21" s="1"/>
  <c r="BR273" i="21"/>
  <c r="H273" i="7"/>
  <c r="BZ273" i="21" s="1"/>
  <c r="E271" i="7"/>
  <c r="W271" i="21" s="1"/>
  <c r="I274" i="6"/>
  <c r="BH273" i="21"/>
  <c r="AL273" i="21"/>
  <c r="O273" i="21"/>
  <c r="AV863" i="21"/>
  <c r="G863" i="7"/>
  <c r="BD863" i="21" s="1"/>
  <c r="E961" i="21"/>
  <c r="AL961" i="21"/>
  <c r="BH961" i="21"/>
  <c r="O961" i="21"/>
  <c r="E953" i="21"/>
  <c r="O953" i="21"/>
  <c r="BH953" i="21"/>
  <c r="AL953" i="21"/>
  <c r="E907" i="21"/>
  <c r="AL907" i="21"/>
  <c r="O907" i="21"/>
  <c r="BH907" i="21"/>
  <c r="BH763" i="21"/>
  <c r="AL763" i="21"/>
  <c r="E763" i="21"/>
  <c r="O763" i="21"/>
  <c r="O715" i="21"/>
  <c r="BH715" i="21"/>
  <c r="AL715" i="21"/>
  <c r="E715" i="21"/>
  <c r="BH667" i="21"/>
  <c r="E667" i="21"/>
  <c r="O667" i="21"/>
  <c r="AL667" i="21"/>
  <c r="BH643" i="21"/>
  <c r="E643" i="21"/>
  <c r="AL643" i="21"/>
  <c r="O643" i="21"/>
  <c r="O1042" i="21"/>
  <c r="E1042" i="21"/>
  <c r="BH1042" i="21"/>
  <c r="AL1042" i="21"/>
  <c r="BG1038" i="21"/>
  <c r="AK1038" i="21"/>
  <c r="O960" i="21"/>
  <c r="AL960" i="21"/>
  <c r="E960" i="21"/>
  <c r="BH960" i="21"/>
  <c r="O906" i="21"/>
  <c r="E906" i="21"/>
  <c r="BH906" i="21"/>
  <c r="AL906" i="21"/>
  <c r="O762" i="21"/>
  <c r="BH762" i="21"/>
  <c r="AL762" i="21"/>
  <c r="E762" i="21"/>
  <c r="AL718" i="21"/>
  <c r="O718" i="21"/>
  <c r="E718" i="21"/>
  <c r="BH718" i="21"/>
  <c r="BG714" i="21"/>
  <c r="AK714" i="21"/>
  <c r="AL674" i="21"/>
  <c r="E674" i="21"/>
  <c r="BH674" i="21"/>
  <c r="O674" i="21"/>
  <c r="AL666" i="21"/>
  <c r="O666" i="21"/>
  <c r="E666" i="21"/>
  <c r="BH666" i="21"/>
  <c r="J862" i="4"/>
  <c r="I862" i="4"/>
  <c r="O1040" i="21"/>
  <c r="E1040" i="21"/>
  <c r="AL1040" i="21"/>
  <c r="BH1040" i="21"/>
  <c r="BH962" i="21"/>
  <c r="O912" i="21"/>
  <c r="AL912" i="21"/>
  <c r="E912" i="21"/>
  <c r="BH912" i="21"/>
  <c r="O764" i="21"/>
  <c r="E764" i="21"/>
  <c r="AL764" i="21"/>
  <c r="BH764" i="21"/>
  <c r="I866" i="4"/>
  <c r="J858" i="4"/>
  <c r="AL574" i="21"/>
  <c r="O648" i="21"/>
  <c r="AL648" i="21"/>
  <c r="E648" i="21"/>
  <c r="BH648" i="21"/>
  <c r="O644" i="21"/>
  <c r="E644" i="21"/>
  <c r="BH644" i="21"/>
  <c r="AL644" i="21"/>
  <c r="E276" i="7"/>
  <c r="W276" i="21" s="1"/>
  <c r="O310" i="21"/>
  <c r="E310" i="21"/>
  <c r="BH310" i="21"/>
  <c r="AL310" i="21"/>
  <c r="J575" i="4"/>
  <c r="AV270" i="21"/>
  <c r="G270" i="7"/>
  <c r="BD270" i="21" s="1"/>
  <c r="J578" i="4"/>
  <c r="I574" i="4"/>
  <c r="J859" i="4"/>
  <c r="I577" i="4"/>
  <c r="BR269" i="21"/>
  <c r="H269" i="7"/>
  <c r="BZ269" i="21" s="1"/>
  <c r="BH311" i="21"/>
  <c r="AL311" i="21"/>
  <c r="E311" i="21"/>
  <c r="O311" i="21"/>
  <c r="O278" i="21"/>
  <c r="E278" i="21"/>
  <c r="BH278" i="21"/>
  <c r="AL278" i="21"/>
  <c r="J261" i="18"/>
  <c r="BG910" i="21"/>
  <c r="AK910" i="21"/>
  <c r="E766" i="21"/>
  <c r="E1045" i="21"/>
  <c r="O1045" i="21"/>
  <c r="BH1045" i="21"/>
  <c r="AL1045" i="21"/>
  <c r="E1037" i="21"/>
  <c r="AL1037" i="21"/>
  <c r="BH1037" i="21"/>
  <c r="O1037" i="21"/>
  <c r="E959" i="21"/>
  <c r="E913" i="21"/>
  <c r="AL913" i="21"/>
  <c r="BH913" i="21"/>
  <c r="O913" i="21"/>
  <c r="E905" i="21"/>
  <c r="O905" i="21"/>
  <c r="BH905" i="21"/>
  <c r="AL905" i="21"/>
  <c r="E765" i="21"/>
  <c r="BH765" i="21"/>
  <c r="AL765" i="21"/>
  <c r="O765" i="21"/>
  <c r="E721" i="21"/>
  <c r="O721" i="21"/>
  <c r="BH721" i="21"/>
  <c r="AL721" i="21"/>
  <c r="E713" i="21"/>
  <c r="AL713" i="21"/>
  <c r="BH713" i="21"/>
  <c r="O713" i="21"/>
  <c r="E669" i="21"/>
  <c r="BH669" i="21"/>
  <c r="AL669" i="21"/>
  <c r="O669" i="21"/>
  <c r="E962" i="21"/>
  <c r="BH958" i="21"/>
  <c r="E954" i="21"/>
  <c r="O720" i="21"/>
  <c r="E720" i="21"/>
  <c r="AL720" i="21"/>
  <c r="BH720" i="21"/>
  <c r="O668" i="21"/>
  <c r="E668" i="21"/>
  <c r="AL668" i="21"/>
  <c r="BH668" i="21"/>
  <c r="J866" i="4"/>
  <c r="AL314" i="21"/>
  <c r="O314" i="21"/>
  <c r="E314" i="21"/>
  <c r="BH314" i="21"/>
  <c r="E865" i="21"/>
  <c r="AL865" i="21"/>
  <c r="BH865" i="21"/>
  <c r="O865" i="21"/>
  <c r="E857" i="21"/>
  <c r="O857" i="21"/>
  <c r="BH857" i="21"/>
  <c r="AL857" i="21"/>
  <c r="AL650" i="21"/>
  <c r="O650" i="21"/>
  <c r="E650" i="21"/>
  <c r="BH650" i="21"/>
  <c r="O646" i="21"/>
  <c r="E646" i="21"/>
  <c r="BH646" i="21"/>
  <c r="AL646" i="21"/>
  <c r="O642" i="21"/>
  <c r="E642" i="21"/>
  <c r="AL642" i="21"/>
  <c r="BH642" i="21"/>
  <c r="J574" i="4"/>
  <c r="O312" i="21"/>
  <c r="E312" i="21"/>
  <c r="BH312" i="21"/>
  <c r="AL312" i="21"/>
  <c r="O308" i="21"/>
  <c r="E308" i="21"/>
  <c r="BH308" i="21"/>
  <c r="AL308" i="21"/>
  <c r="J863" i="4"/>
  <c r="I573" i="4"/>
  <c r="Z271" i="21"/>
  <c r="F271" i="7"/>
  <c r="AH271" i="21" s="1"/>
  <c r="E307" i="21"/>
  <c r="BH307" i="21"/>
  <c r="O307" i="21"/>
  <c r="AL307" i="21"/>
  <c r="E274" i="21"/>
  <c r="BH274" i="21"/>
  <c r="AL274" i="21"/>
  <c r="O272" i="21"/>
  <c r="AL272" i="21"/>
  <c r="O277" i="21"/>
  <c r="BH277" i="21"/>
  <c r="AL277" i="21"/>
  <c r="J177" i="18"/>
  <c r="BR860" i="21"/>
  <c r="H860" i="7"/>
  <c r="BZ860" i="21" s="1"/>
  <c r="E864" i="7"/>
  <c r="W864" i="21" s="1"/>
  <c r="J864" i="4"/>
  <c r="I864" i="4"/>
  <c r="E1039" i="21"/>
  <c r="BH1039" i="21"/>
  <c r="O1039" i="21"/>
  <c r="AL1039" i="21"/>
  <c r="AL957" i="21"/>
  <c r="O957" i="21"/>
  <c r="E957" i="21"/>
  <c r="BH957" i="21"/>
  <c r="BH911" i="21"/>
  <c r="E911" i="21"/>
  <c r="AL911" i="21"/>
  <c r="O911" i="21"/>
  <c r="O767" i="21"/>
  <c r="AL767" i="21"/>
  <c r="E767" i="21"/>
  <c r="BH767" i="21"/>
  <c r="E719" i="21"/>
  <c r="AL719" i="21"/>
  <c r="O719" i="21"/>
  <c r="BH719" i="21"/>
  <c r="E671" i="21"/>
  <c r="O671" i="21"/>
  <c r="BH671" i="21"/>
  <c r="AL671" i="21"/>
  <c r="E647" i="21"/>
  <c r="BH647" i="21"/>
  <c r="AL647" i="21"/>
  <c r="O647" i="21"/>
  <c r="O1046" i="21"/>
  <c r="E1046" i="21"/>
  <c r="AL1046" i="21"/>
  <c r="BH1046" i="21"/>
  <c r="O956" i="21"/>
  <c r="E956" i="21"/>
  <c r="BH956" i="21"/>
  <c r="AL956" i="21"/>
  <c r="O914" i="21"/>
  <c r="BH914" i="21"/>
  <c r="AL914" i="21"/>
  <c r="E914" i="21"/>
  <c r="AL770" i="21"/>
  <c r="O770" i="21"/>
  <c r="E770" i="21"/>
  <c r="BH770" i="21"/>
  <c r="D766" i="21"/>
  <c r="BG766" i="21"/>
  <c r="AK766" i="21"/>
  <c r="O722" i="21"/>
  <c r="E722" i="21"/>
  <c r="BH722" i="21"/>
  <c r="AL722" i="21"/>
  <c r="O670" i="21"/>
  <c r="E670" i="21"/>
  <c r="BH670" i="21"/>
  <c r="AL670" i="21"/>
  <c r="I575" i="4"/>
  <c r="O1044" i="21"/>
  <c r="E1044" i="21"/>
  <c r="AL1044" i="21"/>
  <c r="BH1044" i="21"/>
  <c r="BG962" i="21"/>
  <c r="AK962" i="21"/>
  <c r="D958" i="21"/>
  <c r="BG954" i="21"/>
  <c r="AK954" i="21"/>
  <c r="O908" i="21"/>
  <c r="E908" i="21"/>
  <c r="BH908" i="21"/>
  <c r="AL908" i="21"/>
  <c r="O768" i="21"/>
  <c r="E768" i="21"/>
  <c r="AL768" i="21"/>
  <c r="BH768" i="21"/>
  <c r="AL313" i="21"/>
  <c r="O313" i="21"/>
  <c r="E313" i="21"/>
  <c r="BH313" i="21"/>
  <c r="E309" i="21"/>
  <c r="O309" i="21"/>
  <c r="BH309" i="21"/>
  <c r="AL309" i="21"/>
  <c r="E305" i="21"/>
  <c r="BH305" i="21"/>
  <c r="AL305" i="21"/>
  <c r="O305" i="21"/>
  <c r="AL863" i="21"/>
  <c r="O863" i="21"/>
  <c r="O859" i="21"/>
  <c r="AL859" i="21"/>
  <c r="E649" i="21"/>
  <c r="AL649" i="21"/>
  <c r="BH649" i="21"/>
  <c r="O649" i="21"/>
  <c r="AL645" i="21"/>
  <c r="O645" i="21"/>
  <c r="E645" i="21"/>
  <c r="BH645" i="21"/>
  <c r="E641" i="21"/>
  <c r="O641" i="21"/>
  <c r="BH641" i="21"/>
  <c r="AL641" i="21"/>
  <c r="J573" i="4"/>
  <c r="I569" i="4"/>
  <c r="AV276" i="21"/>
  <c r="G276" i="7"/>
  <c r="BD276" i="21" s="1"/>
  <c r="AV272" i="21"/>
  <c r="G272" i="7"/>
  <c r="BD272" i="21" s="1"/>
  <c r="G310" i="18"/>
  <c r="BC310" i="21" s="1"/>
  <c r="F910" i="18"/>
  <c r="AG910" i="21" s="1"/>
  <c r="F959" i="18"/>
  <c r="AG959" i="21" s="1"/>
  <c r="A33" i="6"/>
  <c r="D33" i="18"/>
  <c r="A33" i="18" s="1"/>
  <c r="A803" i="21"/>
  <c r="A881" i="21"/>
  <c r="F714" i="18"/>
  <c r="AG714" i="21" s="1"/>
  <c r="H954" i="18"/>
  <c r="BY954" i="21" s="1"/>
  <c r="A121" i="21"/>
  <c r="A693" i="21"/>
  <c r="A929" i="21"/>
  <c r="E959" i="18"/>
  <c r="V959" i="21" s="1"/>
  <c r="E666" i="18"/>
  <c r="V666" i="21" s="1"/>
  <c r="F1038" i="18"/>
  <c r="AG1038" i="21" s="1"/>
  <c r="E310" i="18"/>
  <c r="V310" i="21" s="1"/>
  <c r="F646" i="18"/>
  <c r="AG646" i="21" s="1"/>
  <c r="H670" i="18"/>
  <c r="BY670" i="21" s="1"/>
  <c r="A633" i="21"/>
  <c r="E954" i="18"/>
  <c r="V954" i="21" s="1"/>
  <c r="F666" i="18"/>
  <c r="AG666" i="21" s="1"/>
  <c r="F954" i="18"/>
  <c r="AG954" i="21" s="1"/>
  <c r="G1072" i="18"/>
  <c r="BC1072" i="21" s="1"/>
  <c r="A225" i="21"/>
  <c r="A369" i="21"/>
  <c r="A1113" i="21"/>
  <c r="E1072" i="18"/>
  <c r="V1072" i="21" s="1"/>
  <c r="E1038" i="18"/>
  <c r="V1038" i="21" s="1"/>
  <c r="F958" i="18"/>
  <c r="AG958" i="21" s="1"/>
  <c r="F1086" i="18"/>
  <c r="AG1086" i="21" s="1"/>
  <c r="F310" i="18"/>
  <c r="AG310" i="21" s="1"/>
  <c r="F762" i="18"/>
  <c r="AG762" i="21" s="1"/>
  <c r="H1038" i="18"/>
  <c r="BY1038" i="21" s="1"/>
  <c r="H1043" i="18"/>
  <c r="BY1043" i="21" s="1"/>
  <c r="F670" i="18"/>
  <c r="AG670" i="21" s="1"/>
  <c r="H1086" i="18"/>
  <c r="BY1086" i="21" s="1"/>
  <c r="G1043" i="18"/>
  <c r="BC1043" i="21" s="1"/>
  <c r="E306" i="18"/>
  <c r="V306" i="21" s="1"/>
  <c r="E311" i="18"/>
  <c r="V311" i="21" s="1"/>
  <c r="A36" i="13"/>
  <c r="F27" i="13"/>
  <c r="G1083" i="9"/>
  <c r="AC1083" i="21" s="1"/>
  <c r="H1084" i="13"/>
  <c r="I1086" i="13"/>
  <c r="H904" i="13"/>
  <c r="A840" i="13"/>
  <c r="F576" i="13"/>
  <c r="J17" i="9"/>
  <c r="H17" i="13"/>
  <c r="H760" i="13"/>
  <c r="D762" i="13"/>
  <c r="BJ762" i="21"/>
  <c r="AN762" i="21"/>
  <c r="G762" i="21"/>
  <c r="H603" i="13"/>
  <c r="H664" i="13"/>
  <c r="D670" i="13"/>
  <c r="D676" i="13"/>
  <c r="G670" i="21"/>
  <c r="BJ670" i="21"/>
  <c r="AN670" i="21"/>
  <c r="BJ676" i="21"/>
  <c r="AN676" i="21"/>
  <c r="G676" i="21"/>
  <c r="H640" i="13"/>
  <c r="BJ646" i="21"/>
  <c r="G646" i="21"/>
  <c r="AN646" i="21"/>
  <c r="J646" i="13"/>
  <c r="AN652" i="21"/>
  <c r="G652" i="21"/>
  <c r="BJ652" i="21"/>
  <c r="D652" i="13"/>
  <c r="D646" i="13"/>
  <c r="AN42" i="21"/>
  <c r="BJ42" i="21"/>
  <c r="G42" i="21"/>
  <c r="D42" i="13"/>
  <c r="G51" i="13"/>
  <c r="G40" i="13"/>
  <c r="A51" i="9"/>
  <c r="K51" i="9"/>
  <c r="A53" i="21"/>
  <c r="D196" i="13"/>
  <c r="G196" i="21"/>
  <c r="AN196" i="21"/>
  <c r="BJ196" i="21"/>
  <c r="J136" i="13"/>
  <c r="A126" i="13"/>
  <c r="K111" i="9"/>
  <c r="M895" i="21"/>
  <c r="M728" i="21"/>
  <c r="BP680" i="21"/>
  <c r="M444" i="21"/>
  <c r="BP440" i="21"/>
  <c r="I49" i="8"/>
  <c r="BP979" i="21"/>
  <c r="BP923" i="21"/>
  <c r="BP840" i="21"/>
  <c r="BP427" i="21"/>
  <c r="A262" i="8"/>
  <c r="I766" i="8"/>
  <c r="M871" i="21"/>
  <c r="BP836" i="21"/>
  <c r="M660" i="21"/>
  <c r="A144" i="8"/>
  <c r="M740" i="21"/>
  <c r="M560" i="21"/>
  <c r="M127" i="21"/>
  <c r="A1105" i="8"/>
  <c r="A698" i="8"/>
  <c r="BP803" i="21"/>
  <c r="A1127" i="8"/>
  <c r="A1074" i="8"/>
  <c r="A1002" i="8"/>
  <c r="A900" i="8"/>
  <c r="A787" i="8"/>
  <c r="A693" i="8"/>
  <c r="A449" i="8"/>
  <c r="A350" i="8"/>
  <c r="A294" i="8"/>
  <c r="A281" i="8"/>
  <c r="A203" i="8"/>
  <c r="A98" i="8"/>
  <c r="A68" i="8"/>
  <c r="A1104" i="8"/>
  <c r="A996" i="8"/>
  <c r="A918" i="8"/>
  <c r="A564" i="8"/>
  <c r="A422" i="8"/>
  <c r="A200" i="8"/>
  <c r="A65" i="8"/>
  <c r="A1134" i="8"/>
  <c r="A630" i="8"/>
  <c r="A557" i="8"/>
  <c r="A536" i="8"/>
  <c r="A404" i="8"/>
  <c r="A218" i="8"/>
  <c r="A835" i="8"/>
  <c r="A427" i="8"/>
  <c r="A318" i="8"/>
  <c r="A236" i="8"/>
  <c r="A185" i="8"/>
  <c r="A128" i="8"/>
  <c r="A690" i="8"/>
  <c r="A637" i="8"/>
  <c r="A425" i="8"/>
  <c r="A248" i="8"/>
  <c r="A946" i="8"/>
  <c r="A175" i="8"/>
  <c r="A127" i="8"/>
  <c r="A936" i="8"/>
  <c r="A746" i="8"/>
  <c r="A562" i="8"/>
  <c r="A193" i="8"/>
  <c r="A1113" i="8"/>
  <c r="A1081" i="8"/>
  <c r="A922" i="8"/>
  <c r="A842" i="8"/>
  <c r="A790" i="8"/>
  <c r="A752" i="8"/>
  <c r="A378" i="8"/>
  <c r="A332" i="8"/>
  <c r="A733" i="8"/>
  <c r="A990" i="8"/>
  <c r="A325" i="8"/>
  <c r="A997" i="8"/>
  <c r="A1140" i="8"/>
  <c r="A1118" i="8"/>
  <c r="A1103" i="8"/>
  <c r="A1078" i="8"/>
  <c r="A1006" i="8"/>
  <c r="A982" i="8"/>
  <c r="A974" i="8"/>
  <c r="A970" i="8"/>
  <c r="A966" i="8"/>
  <c r="A887" i="8"/>
  <c r="A874" i="8"/>
  <c r="A800" i="8"/>
  <c r="A780" i="8"/>
  <c r="A743" i="8"/>
  <c r="A731" i="8"/>
  <c r="A703" i="8"/>
  <c r="A658" i="8"/>
  <c r="A632" i="8"/>
  <c r="A609" i="8"/>
  <c r="A596" i="8"/>
  <c r="A588" i="8"/>
  <c r="A542" i="8"/>
  <c r="A428" i="8"/>
  <c r="A402" i="8"/>
  <c r="A395" i="8"/>
  <c r="A366" i="8"/>
  <c r="A360" i="8"/>
  <c r="A298" i="8"/>
  <c r="A194" i="8"/>
  <c r="A173" i="8"/>
  <c r="A168" i="8"/>
  <c r="A151" i="8"/>
  <c r="A114" i="8"/>
  <c r="A91" i="8"/>
  <c r="A82" i="8"/>
  <c r="A54" i="8"/>
  <c r="A1115" i="8"/>
  <c r="A1054" i="8"/>
  <c r="A1003" i="8"/>
  <c r="A901" i="8"/>
  <c r="A888" i="8"/>
  <c r="A875" i="8"/>
  <c r="A740" i="8"/>
  <c r="A704" i="8"/>
  <c r="A678" i="8"/>
  <c r="A442" i="8"/>
  <c r="A353" i="8"/>
  <c r="A329" i="8"/>
  <c r="A324" i="8"/>
  <c r="A299" i="8"/>
  <c r="A282" i="8"/>
  <c r="A257" i="8"/>
  <c r="A252" i="8"/>
  <c r="A234" i="8"/>
  <c r="A182" i="8"/>
  <c r="A130" i="8"/>
  <c r="A34" i="8"/>
  <c r="A1142" i="8"/>
  <c r="A1116" i="8"/>
  <c r="A1008" i="8"/>
  <c r="A944" i="8"/>
  <c r="A894" i="8"/>
  <c r="A889" i="8"/>
  <c r="A785" i="8"/>
  <c r="A757" i="8"/>
  <c r="A737" i="8"/>
  <c r="A709" i="8"/>
  <c r="A701" i="8"/>
  <c r="A683" i="8"/>
  <c r="A638" i="8"/>
  <c r="A594" i="8"/>
  <c r="A451" i="8"/>
  <c r="A330" i="8"/>
  <c r="A317" i="8"/>
  <c r="A246" i="8"/>
  <c r="A205" i="8"/>
  <c r="A197" i="8"/>
  <c r="A188" i="8"/>
  <c r="A166" i="8"/>
  <c r="A149" i="8"/>
  <c r="A90" i="8"/>
  <c r="A84" i="8"/>
  <c r="A137" i="8"/>
  <c r="A1098" i="8"/>
  <c r="A1073" i="8"/>
  <c r="A882" i="8"/>
  <c r="A877" i="8"/>
  <c r="A814" i="8"/>
  <c r="A810" i="8"/>
  <c r="A794" i="8"/>
  <c r="A653" i="8"/>
  <c r="A322" i="8"/>
  <c r="A297" i="8"/>
  <c r="A263" i="8"/>
  <c r="A206" i="8"/>
  <c r="A61" i="8"/>
  <c r="A53" i="8"/>
  <c r="A1133" i="8"/>
  <c r="A1058" i="8"/>
  <c r="A1016" i="8"/>
  <c r="A983" i="8"/>
  <c r="A893" i="8"/>
  <c r="A841" i="8"/>
  <c r="A797" i="8"/>
  <c r="A418" i="8"/>
  <c r="A396" i="8"/>
  <c r="A343" i="8"/>
  <c r="A337" i="8"/>
  <c r="A295" i="8"/>
  <c r="A222" i="8"/>
  <c r="A213" i="8"/>
  <c r="A1055" i="8"/>
  <c r="A1004" i="8"/>
  <c r="A980" i="8"/>
  <c r="A902" i="8"/>
  <c r="A885" i="8"/>
  <c r="A798" i="8"/>
  <c r="A778" i="8"/>
  <c r="A753" i="8"/>
  <c r="A745" i="8"/>
  <c r="A695" i="8"/>
  <c r="A602" i="8"/>
  <c r="A590" i="8"/>
  <c r="A397" i="8"/>
  <c r="A253" i="8"/>
  <c r="A235" i="8"/>
  <c r="A210" i="8"/>
  <c r="A170" i="8"/>
  <c r="A93" i="8"/>
  <c r="A56" i="8"/>
  <c r="A1135" i="8"/>
  <c r="A1126" i="8"/>
  <c r="A1109" i="8"/>
  <c r="A177" i="8"/>
  <c r="A981" i="8"/>
  <c r="A899" i="8"/>
  <c r="A799" i="8"/>
  <c r="A696" i="8"/>
  <c r="A470" i="8"/>
  <c r="A462" i="8"/>
  <c r="A416" i="8"/>
  <c r="A401" i="8"/>
  <c r="A390" i="8"/>
  <c r="A341" i="8"/>
  <c r="A288" i="8"/>
  <c r="A259" i="8"/>
  <c r="A154" i="8"/>
  <c r="A121" i="8"/>
  <c r="A113" i="8"/>
  <c r="A97" i="8"/>
  <c r="A81" i="8"/>
  <c r="A71" i="8"/>
  <c r="A947" i="8"/>
  <c r="M791" i="21"/>
  <c r="M931" i="21"/>
  <c r="BP755" i="21"/>
  <c r="BP691" i="21"/>
  <c r="BP608" i="21"/>
  <c r="M464" i="21"/>
  <c r="A361" i="8"/>
  <c r="A1114" i="8"/>
  <c r="A978" i="8"/>
  <c r="A870" i="8"/>
  <c r="A751" i="8"/>
  <c r="A654" i="8"/>
  <c r="A563" i="8"/>
  <c r="A323" i="8"/>
  <c r="A264" i="8"/>
  <c r="A237" i="8"/>
  <c r="A212" i="8"/>
  <c r="A146" i="8"/>
  <c r="A1137" i="8"/>
  <c r="A926" i="8"/>
  <c r="A805" i="8"/>
  <c r="A610" i="8"/>
  <c r="A178" i="8"/>
  <c r="A83" i="8"/>
  <c r="A586" i="8"/>
  <c r="A296" i="8"/>
  <c r="A74" i="8"/>
  <c r="A985" i="8"/>
  <c r="A779" i="8"/>
  <c r="A635" i="8"/>
  <c r="A599" i="8"/>
  <c r="A369" i="8"/>
  <c r="A198" i="8"/>
  <c r="A1100" i="8"/>
  <c r="A659" i="8"/>
  <c r="A143" i="8"/>
  <c r="A92" i="8"/>
  <c r="A223" i="8"/>
  <c r="A730" i="8"/>
  <c r="A967" i="8"/>
  <c r="A969" i="8"/>
  <c r="A1128" i="8"/>
  <c r="I1045" i="8"/>
  <c r="A890" i="8"/>
  <c r="A656" i="8"/>
  <c r="A598" i="8"/>
  <c r="A456" i="8"/>
  <c r="A408" i="8"/>
  <c r="A300" i="8"/>
  <c r="A180" i="8"/>
  <c r="A217" i="8"/>
  <c r="A433" i="8"/>
  <c r="A781" i="8"/>
  <c r="A597" i="8"/>
  <c r="A585" i="8"/>
  <c r="A561" i="8"/>
  <c r="A157" i="8"/>
  <c r="A1106" i="8"/>
  <c r="A1009" i="8"/>
  <c r="A1123" i="8"/>
  <c r="A1082" i="8"/>
  <c r="A1057" i="8"/>
  <c r="A1049" i="8"/>
  <c r="A1010" i="8"/>
  <c r="A986" i="8"/>
  <c r="A937" i="8"/>
  <c r="A929" i="8"/>
  <c r="A878" i="8"/>
  <c r="A836" i="8"/>
  <c r="A804" i="8"/>
  <c r="A791" i="8"/>
  <c r="A755" i="8"/>
  <c r="A697" i="8"/>
  <c r="A689" i="8"/>
  <c r="A685" i="8"/>
  <c r="A677" i="8"/>
  <c r="A662" i="8"/>
  <c r="A559" i="8"/>
  <c r="A453" i="8"/>
  <c r="A421" i="8"/>
  <c r="A413" i="8"/>
  <c r="A406" i="8"/>
  <c r="A342" i="8"/>
  <c r="A336" i="8"/>
  <c r="A319" i="8"/>
  <c r="A302" i="8"/>
  <c r="A285" i="8"/>
  <c r="A260" i="8"/>
  <c r="A251" i="8"/>
  <c r="A245" i="8"/>
  <c r="A241" i="8"/>
  <c r="A233" i="8"/>
  <c r="A229" i="8"/>
  <c r="A221" i="8"/>
  <c r="A216" i="8"/>
  <c r="A199" i="8"/>
  <c r="A138" i="8"/>
  <c r="A133" i="8"/>
  <c r="A125" i="8"/>
  <c r="A118" i="8"/>
  <c r="A86" i="8"/>
  <c r="A58" i="8"/>
  <c r="A535" i="8"/>
  <c r="A367" i="8"/>
  <c r="A290" i="8"/>
  <c r="A242" i="8"/>
  <c r="A191" i="8"/>
  <c r="A169" i="8"/>
  <c r="A161" i="8"/>
  <c r="A152" i="8"/>
  <c r="A79" i="8"/>
  <c r="A69" i="8"/>
  <c r="A1121" i="8"/>
  <c r="A984" i="8"/>
  <c r="A931" i="8"/>
  <c r="A898" i="8"/>
  <c r="A876" i="8"/>
  <c r="A691" i="8"/>
  <c r="A611" i="8"/>
  <c r="A287" i="8"/>
  <c r="A258" i="8"/>
  <c r="A131" i="8"/>
  <c r="A66" i="8"/>
  <c r="A1139" i="8"/>
  <c r="A1122" i="8"/>
  <c r="A1117" i="8"/>
  <c r="A1102" i="8"/>
  <c r="A775" i="8"/>
  <c r="A758" i="8"/>
  <c r="A742" i="8"/>
  <c r="A692" i="8"/>
  <c r="A631" i="8"/>
  <c r="A595" i="8"/>
  <c r="A587" i="8"/>
  <c r="A558" i="8"/>
  <c r="A541" i="8"/>
  <c r="A431" i="8"/>
  <c r="A420" i="8"/>
  <c r="A365" i="8"/>
  <c r="A355" i="8"/>
  <c r="A335" i="8"/>
  <c r="A167" i="8"/>
  <c r="A141" i="8"/>
  <c r="A920" i="8"/>
  <c r="A655" i="8"/>
  <c r="A139" i="8"/>
  <c r="A115" i="8"/>
  <c r="A95" i="8"/>
  <c r="A59" i="8"/>
  <c r="A30" i="8"/>
  <c r="A1101" i="8"/>
  <c r="A634" i="8"/>
  <c r="A419" i="8"/>
  <c r="A227" i="8"/>
  <c r="A816" i="8"/>
  <c r="A786" i="8"/>
  <c r="A754" i="8"/>
  <c r="A626" i="8"/>
  <c r="A537" i="8"/>
  <c r="A398" i="8"/>
  <c r="A250" i="8"/>
  <c r="A189" i="8"/>
  <c r="A971" i="8"/>
  <c r="A1019" i="8"/>
  <c r="A995" i="8"/>
  <c r="A965" i="8"/>
  <c r="M584" i="21"/>
  <c r="BP655" i="21"/>
  <c r="M407" i="21"/>
  <c r="M359" i="21"/>
  <c r="BP319" i="21"/>
  <c r="M83" i="21"/>
  <c r="A1136" i="8"/>
  <c r="A1053" i="8"/>
  <c r="A681" i="8"/>
  <c r="A417" i="8"/>
  <c r="A289" i="8"/>
  <c r="A247" i="8"/>
  <c r="A225" i="8"/>
  <c r="A190" i="8"/>
  <c r="A129" i="8"/>
  <c r="A78" i="8"/>
  <c r="A1079" i="8"/>
  <c r="A1020" i="8"/>
  <c r="A992" i="8"/>
  <c r="A938" i="8"/>
  <c r="A777" i="8"/>
  <c r="A539" i="8"/>
  <c r="A371" i="8"/>
  <c r="A209" i="8"/>
  <c r="A165" i="8"/>
  <c r="A73" i="8"/>
  <c r="A1129" i="8"/>
  <c r="A1080" i="8"/>
  <c r="A607" i="8"/>
  <c r="A368" i="8"/>
  <c r="A179" i="8"/>
  <c r="A120" i="8"/>
  <c r="A1052" i="8"/>
  <c r="A608" i="8"/>
  <c r="A452" i="8"/>
  <c r="A331" i="8"/>
  <c r="A215" i="8"/>
  <c r="A176" i="8"/>
  <c r="A1050" i="8"/>
  <c r="A119" i="8"/>
  <c r="A55" i="8"/>
  <c r="A1112" i="8"/>
  <c r="A283" i="8"/>
  <c r="A618" i="8"/>
  <c r="A326" i="8"/>
  <c r="A163" i="8"/>
  <c r="A933" i="8"/>
  <c r="A884" i="8"/>
  <c r="A818" i="8"/>
  <c r="A782" i="8"/>
  <c r="A710" i="8"/>
  <c r="A434" i="8"/>
  <c r="A362" i="8"/>
  <c r="I674" i="8"/>
  <c r="A538" i="8"/>
  <c r="A1021" i="8"/>
  <c r="A612" i="8"/>
  <c r="A1110" i="8"/>
  <c r="A968" i="8"/>
  <c r="A896" i="8"/>
  <c r="A883" i="8"/>
  <c r="A840" i="8"/>
  <c r="A776" i="8"/>
  <c r="A739" i="8"/>
  <c r="A727" i="8"/>
  <c r="A707" i="8"/>
  <c r="A636" i="8"/>
  <c r="A613" i="8"/>
  <c r="A605" i="8"/>
  <c r="A600" i="8"/>
  <c r="A432" i="8"/>
  <c r="A410" i="8"/>
  <c r="A391" i="8"/>
  <c r="A374" i="8"/>
  <c r="A356" i="8"/>
  <c r="A181" i="8"/>
  <c r="A164" i="8"/>
  <c r="A155" i="8"/>
  <c r="A142" i="8"/>
  <c r="A122" i="8"/>
  <c r="A94" i="8"/>
  <c r="A89" i="8"/>
  <c r="A1111" i="8"/>
  <c r="A1007" i="8"/>
  <c r="A934" i="8"/>
  <c r="A897" i="8"/>
  <c r="A871" i="8"/>
  <c r="A732" i="8"/>
  <c r="A694" i="8"/>
  <c r="A633" i="8"/>
  <c r="A458" i="8"/>
  <c r="A446" i="8"/>
  <c r="A438" i="8"/>
  <c r="A414" i="8"/>
  <c r="A403" i="8"/>
  <c r="A357" i="8"/>
  <c r="A333" i="8"/>
  <c r="A261" i="8"/>
  <c r="A38" i="8"/>
  <c r="A1097" i="8"/>
  <c r="A1076" i="8"/>
  <c r="A948" i="8"/>
  <c r="A881" i="8"/>
  <c r="A838" i="8"/>
  <c r="A774" i="8"/>
  <c r="A749" i="8"/>
  <c r="A679" i="8"/>
  <c r="A415" i="8"/>
  <c r="A338" i="8"/>
  <c r="A214" i="8"/>
  <c r="A201" i="8"/>
  <c r="A153" i="8"/>
  <c r="A70" i="8"/>
  <c r="A873" i="8"/>
  <c r="A812" i="8"/>
  <c r="A622" i="8"/>
  <c r="A566" i="8"/>
  <c r="A409" i="8"/>
  <c r="A301" i="8"/>
  <c r="A293" i="8"/>
  <c r="A284" i="8"/>
  <c r="A158" i="8"/>
  <c r="A1124" i="8"/>
  <c r="A1018" i="8"/>
  <c r="A979" i="8"/>
  <c r="A837" i="8"/>
  <c r="A686" i="8"/>
  <c r="A614" i="8"/>
  <c r="A407" i="8"/>
  <c r="A347" i="8"/>
  <c r="A320" i="8"/>
  <c r="A238" i="8"/>
  <c r="A204" i="8"/>
  <c r="A187" i="8"/>
  <c r="A134" i="8"/>
  <c r="A1051" i="8"/>
  <c r="A935" i="8"/>
  <c r="A789" i="8"/>
  <c r="A741" i="8"/>
  <c r="A455" i="8"/>
  <c r="A389" i="8"/>
  <c r="A372" i="8"/>
  <c r="A358" i="8"/>
  <c r="A249" i="8"/>
  <c r="A239" i="8"/>
  <c r="A96" i="8"/>
  <c r="A80" i="8"/>
  <c r="A60" i="8"/>
  <c r="A977" i="8"/>
  <c r="A895" i="8"/>
  <c r="A886" i="8"/>
  <c r="A839" i="8"/>
  <c r="A803" i="8"/>
  <c r="A726" i="8"/>
  <c r="A702" i="8"/>
  <c r="A684" i="8"/>
  <c r="A661" i="8"/>
  <c r="A583" i="8"/>
  <c r="A359" i="8"/>
  <c r="A345" i="8"/>
  <c r="A228" i="8"/>
  <c r="A211" i="8"/>
  <c r="A67" i="8"/>
  <c r="A381" i="8"/>
  <c r="A29" i="8"/>
  <c r="A31" i="8"/>
  <c r="M815" i="21"/>
  <c r="BP632" i="21"/>
  <c r="M247" i="21"/>
  <c r="BP203" i="21"/>
  <c r="M73" i="21"/>
  <c r="I157" i="22"/>
  <c r="F910" i="22"/>
  <c r="G1043" i="22"/>
  <c r="BN595" i="21"/>
  <c r="AR595" i="21"/>
  <c r="K595" i="21"/>
  <c r="A595" i="21" s="1"/>
  <c r="K336" i="21"/>
  <c r="A336" i="21" s="1"/>
  <c r="BN336" i="21"/>
  <c r="AR336" i="21"/>
  <c r="AR323" i="21"/>
  <c r="K323" i="21"/>
  <c r="A323" i="21" s="1"/>
  <c r="BN323" i="21"/>
  <c r="K154" i="21"/>
  <c r="A154" i="21" s="1"/>
  <c r="BN154" i="21"/>
  <c r="AR154" i="21"/>
  <c r="BN203" i="21"/>
  <c r="AR203" i="21"/>
  <c r="K203" i="21"/>
  <c r="A203" i="21" s="1"/>
  <c r="K84" i="21"/>
  <c r="A84" i="21" s="1"/>
  <c r="BN84" i="21"/>
  <c r="AR84" i="21"/>
  <c r="K72" i="21"/>
  <c r="A72" i="21" s="1"/>
  <c r="AR72" i="21"/>
  <c r="BN72" i="21"/>
  <c r="AR458" i="21"/>
  <c r="K458" i="21"/>
  <c r="A458" i="21" s="1"/>
  <c r="BN458" i="21"/>
  <c r="AR122" i="21"/>
  <c r="K122" i="21"/>
  <c r="A122" i="21" s="1"/>
  <c r="BN122" i="21"/>
  <c r="K367" i="21"/>
  <c r="A367" i="21" s="1"/>
  <c r="BN367" i="21"/>
  <c r="AR367" i="21"/>
  <c r="K247" i="21"/>
  <c r="A247" i="21" s="1"/>
  <c r="BN247" i="21"/>
  <c r="AR247" i="21"/>
  <c r="I182" i="18"/>
  <c r="K151" i="21"/>
  <c r="A151" i="21" s="1"/>
  <c r="BN151" i="21"/>
  <c r="AR151" i="21"/>
  <c r="K947" i="21"/>
  <c r="A947" i="21" s="1"/>
  <c r="BN947" i="21"/>
  <c r="AR947" i="21"/>
  <c r="I600" i="18"/>
  <c r="AR563" i="21"/>
  <c r="K563" i="21"/>
  <c r="A563" i="21" s="1"/>
  <c r="BN563" i="21"/>
  <c r="K393" i="21"/>
  <c r="A393" i="21" s="1"/>
  <c r="AR393" i="21"/>
  <c r="BN393" i="21"/>
  <c r="K358" i="21"/>
  <c r="A358" i="21" s="1"/>
  <c r="BN358" i="21"/>
  <c r="AR358" i="21"/>
  <c r="BN281" i="21"/>
  <c r="AR281" i="21"/>
  <c r="K281" i="21"/>
  <c r="A281" i="21" s="1"/>
  <c r="K167" i="21"/>
  <c r="A167" i="21" s="1"/>
  <c r="BN167" i="21"/>
  <c r="AR167" i="21"/>
  <c r="A245" i="21"/>
  <c r="A561" i="21"/>
  <c r="A129" i="21"/>
  <c r="A637" i="21"/>
  <c r="A733" i="21"/>
  <c r="A557" i="21"/>
  <c r="A1002" i="21"/>
  <c r="K607" i="21"/>
  <c r="A607" i="21" s="1"/>
  <c r="BN607" i="21"/>
  <c r="AR607" i="21"/>
  <c r="BN948" i="21"/>
  <c r="AR948" i="21"/>
  <c r="K948" i="21"/>
  <c r="A948" i="21" s="1"/>
  <c r="K479" i="21"/>
  <c r="A479" i="21" s="1"/>
  <c r="BN479" i="21"/>
  <c r="AR479" i="21"/>
  <c r="K476" i="21"/>
  <c r="A476" i="21" s="1"/>
  <c r="BN476" i="21"/>
  <c r="AR476" i="21"/>
  <c r="K331" i="21"/>
  <c r="A331" i="21" s="1"/>
  <c r="BN331" i="21"/>
  <c r="AR331" i="21"/>
  <c r="BN180" i="21"/>
  <c r="AR180" i="21"/>
  <c r="K180" i="21"/>
  <c r="A180" i="21" s="1"/>
  <c r="AR143" i="21"/>
  <c r="K143" i="21"/>
  <c r="A143" i="21" s="1"/>
  <c r="BN143" i="21"/>
  <c r="K192" i="21"/>
  <c r="A192" i="21" s="1"/>
  <c r="BN192" i="21"/>
  <c r="AR192" i="21"/>
  <c r="K299" i="21"/>
  <c r="A299" i="21" s="1"/>
  <c r="BN299" i="21"/>
  <c r="AR299" i="21"/>
  <c r="K584" i="21"/>
  <c r="A584" i="21" s="1"/>
  <c r="BN584" i="21"/>
  <c r="AR584" i="21"/>
  <c r="AR420" i="21"/>
  <c r="K420" i="21"/>
  <c r="A420" i="21" s="1"/>
  <c r="BN420" i="21"/>
  <c r="K415" i="21"/>
  <c r="A415" i="21" s="1"/>
  <c r="BN415" i="21"/>
  <c r="AR415" i="21"/>
  <c r="BN347" i="21"/>
  <c r="AR347" i="21"/>
  <c r="K347" i="21"/>
  <c r="A347" i="21" s="1"/>
  <c r="K116" i="21"/>
  <c r="A116" i="21" s="1"/>
  <c r="BN116" i="21"/>
  <c r="AR116" i="21"/>
  <c r="BN451" i="21"/>
  <c r="K451" i="21"/>
  <c r="A451" i="21" s="1"/>
  <c r="AR451" i="21"/>
  <c r="AR359" i="21"/>
  <c r="K359" i="21"/>
  <c r="A359" i="21" s="1"/>
  <c r="BN359" i="21"/>
  <c r="AR287" i="21"/>
  <c r="BN287" i="21"/>
  <c r="K287" i="21"/>
  <c r="A287" i="21" s="1"/>
  <c r="AR284" i="21"/>
  <c r="K284" i="21"/>
  <c r="A284" i="21" s="1"/>
  <c r="BN284" i="21"/>
  <c r="K239" i="21"/>
  <c r="A239" i="21" s="1"/>
  <c r="BN239" i="21"/>
  <c r="AR239" i="21"/>
  <c r="AR215" i="21"/>
  <c r="K215" i="21"/>
  <c r="A215" i="21" s="1"/>
  <c r="BN215" i="21"/>
  <c r="K80" i="21"/>
  <c r="A80" i="21" s="1"/>
  <c r="BN80" i="21"/>
  <c r="AR80" i="21"/>
  <c r="K68" i="21"/>
  <c r="A68" i="21" s="1"/>
  <c r="BN68" i="21"/>
  <c r="AR68" i="21"/>
  <c r="BN55" i="21"/>
  <c r="AR55" i="21"/>
  <c r="K55" i="21"/>
  <c r="A55" i="21" s="1"/>
  <c r="K35" i="21"/>
  <c r="A35" i="21" s="1"/>
  <c r="BN35" i="21"/>
  <c r="AR35" i="21"/>
  <c r="BN368" i="21"/>
  <c r="AR368" i="21"/>
  <c r="K368" i="21"/>
  <c r="A368" i="21" s="1"/>
  <c r="AR248" i="21"/>
  <c r="K248" i="21"/>
  <c r="A248" i="21" s="1"/>
  <c r="BN248" i="21"/>
  <c r="K599" i="21"/>
  <c r="A599" i="21" s="1"/>
  <c r="BN599" i="21"/>
  <c r="AR599" i="21"/>
  <c r="K320" i="21"/>
  <c r="A320" i="21" s="1"/>
  <c r="BN320" i="21"/>
  <c r="AR320" i="21"/>
  <c r="K404" i="21"/>
  <c r="A404" i="21" s="1"/>
  <c r="BN404" i="21"/>
  <c r="AR404" i="21"/>
  <c r="AR396" i="21"/>
  <c r="K396" i="21"/>
  <c r="A396" i="21" s="1"/>
  <c r="BN396" i="21"/>
  <c r="AR355" i="21"/>
  <c r="K355" i="21"/>
  <c r="A355" i="21" s="1"/>
  <c r="BN355" i="21"/>
  <c r="K236" i="21"/>
  <c r="A236" i="21" s="1"/>
  <c r="BN236" i="21"/>
  <c r="AR236" i="21"/>
  <c r="AR226" i="21"/>
  <c r="K226" i="21"/>
  <c r="A226" i="21" s="1"/>
  <c r="BN226" i="21"/>
  <c r="AR224" i="21"/>
  <c r="K224" i="21"/>
  <c r="A224" i="21" s="1"/>
  <c r="BN224" i="21"/>
  <c r="K210" i="21"/>
  <c r="A210" i="21" s="1"/>
  <c r="BN210" i="21"/>
  <c r="AR210" i="21"/>
  <c r="K199" i="21"/>
  <c r="A199" i="21" s="1"/>
  <c r="BN199" i="21"/>
  <c r="AR199" i="21"/>
  <c r="AR60" i="21"/>
  <c r="K60" i="21"/>
  <c r="A60" i="21" s="1"/>
  <c r="BN60" i="21"/>
  <c r="AR32" i="21"/>
  <c r="K32" i="21"/>
  <c r="A32" i="21" s="1"/>
  <c r="BN32" i="21"/>
  <c r="K130" i="21"/>
  <c r="A130" i="21" s="1"/>
  <c r="BN130" i="21"/>
  <c r="AR130" i="21"/>
  <c r="A37" i="21"/>
  <c r="A229" i="21"/>
  <c r="A421" i="21"/>
  <c r="A1017" i="21"/>
  <c r="A1105" i="21"/>
  <c r="A895" i="21"/>
  <c r="A1007" i="21"/>
  <c r="A923" i="21"/>
  <c r="A259" i="21"/>
  <c r="A679" i="21"/>
  <c r="A179" i="21"/>
  <c r="A701" i="21"/>
  <c r="A1127" i="21"/>
  <c r="BN596" i="21"/>
  <c r="AR596" i="21"/>
  <c r="K596" i="21"/>
  <c r="A596" i="21" s="1"/>
  <c r="AR611" i="21"/>
  <c r="K611" i="21"/>
  <c r="A611" i="21" s="1"/>
  <c r="BN611" i="21"/>
  <c r="K1008" i="21"/>
  <c r="A1008" i="21" s="1"/>
  <c r="BN1008" i="21"/>
  <c r="AR1008" i="21"/>
  <c r="AR1004" i="21"/>
  <c r="K1004" i="21"/>
  <c r="A1004" i="21" s="1"/>
  <c r="BN1004" i="21"/>
  <c r="BN391" i="21"/>
  <c r="AR391" i="21"/>
  <c r="K391" i="21"/>
  <c r="A391" i="21" s="1"/>
  <c r="K335" i="21"/>
  <c r="A335" i="21" s="1"/>
  <c r="BN335" i="21"/>
  <c r="AR335" i="21"/>
  <c r="BN324" i="21"/>
  <c r="AR324" i="21"/>
  <c r="K324" i="21"/>
  <c r="A324" i="21" s="1"/>
  <c r="K260" i="21"/>
  <c r="A260" i="21" s="1"/>
  <c r="BN260" i="21"/>
  <c r="AR260" i="21"/>
  <c r="K187" i="21"/>
  <c r="A187" i="21" s="1"/>
  <c r="BN187" i="21"/>
  <c r="AR187" i="21"/>
  <c r="AR467" i="21"/>
  <c r="BN467" i="21"/>
  <c r="K467" i="21"/>
  <c r="A467" i="21" s="1"/>
  <c r="K128" i="21"/>
  <c r="A128" i="21" s="1"/>
  <c r="BN128" i="21"/>
  <c r="AR128" i="21"/>
  <c r="BN431" i="21"/>
  <c r="K431" i="21"/>
  <c r="A431" i="21" s="1"/>
  <c r="AR431" i="21"/>
  <c r="K428" i="21"/>
  <c r="A428" i="21" s="1"/>
  <c r="BN428" i="21"/>
  <c r="AR428" i="21"/>
  <c r="K408" i="21"/>
  <c r="A408" i="21" s="1"/>
  <c r="BN408" i="21"/>
  <c r="AR408" i="21"/>
  <c r="BN403" i="21"/>
  <c r="AR403" i="21"/>
  <c r="K403" i="21"/>
  <c r="A403" i="21" s="1"/>
  <c r="K395" i="21"/>
  <c r="A395" i="21" s="1"/>
  <c r="BN395" i="21"/>
  <c r="AR395" i="21"/>
  <c r="K356" i="21"/>
  <c r="A356" i="21" s="1"/>
  <c r="BN356" i="21"/>
  <c r="AR356" i="21"/>
  <c r="K344" i="21"/>
  <c r="A344" i="21" s="1"/>
  <c r="BN344" i="21"/>
  <c r="AR344" i="21"/>
  <c r="K191" i="21"/>
  <c r="A191" i="21" s="1"/>
  <c r="BN191" i="21"/>
  <c r="AR191" i="21"/>
  <c r="AR188" i="21"/>
  <c r="K188" i="21"/>
  <c r="A188" i="21" s="1"/>
  <c r="BN188" i="21"/>
  <c r="BN156" i="21"/>
  <c r="AR156" i="21"/>
  <c r="K156" i="21"/>
  <c r="A156" i="21" s="1"/>
  <c r="K152" i="21"/>
  <c r="A152" i="21" s="1"/>
  <c r="BN152" i="21"/>
  <c r="AR152" i="21"/>
  <c r="K379" i="21"/>
  <c r="A379" i="21" s="1"/>
  <c r="BN379" i="21"/>
  <c r="AR379" i="21"/>
  <c r="BN300" i="21"/>
  <c r="AR300" i="21"/>
  <c r="K300" i="21"/>
  <c r="A300" i="21" s="1"/>
  <c r="BN132" i="21"/>
  <c r="AR132" i="21"/>
  <c r="K132" i="21"/>
  <c r="A132" i="21" s="1"/>
  <c r="K443" i="21"/>
  <c r="A443" i="21" s="1"/>
  <c r="AR443" i="21"/>
  <c r="BN443" i="21"/>
  <c r="BN440" i="21"/>
  <c r="AR440" i="21"/>
  <c r="K440" i="21"/>
  <c r="A440" i="21" s="1"/>
  <c r="K296" i="21"/>
  <c r="A296" i="21" s="1"/>
  <c r="BN296" i="21"/>
  <c r="AR296" i="21"/>
  <c r="K235" i="21"/>
  <c r="A235" i="21" s="1"/>
  <c r="BN235" i="21"/>
  <c r="AR235" i="21"/>
  <c r="K228" i="21"/>
  <c r="A228" i="21" s="1"/>
  <c r="BN228" i="21"/>
  <c r="AR228" i="21"/>
  <c r="K223" i="21"/>
  <c r="A223" i="21" s="1"/>
  <c r="BN223" i="21"/>
  <c r="AR223" i="21"/>
  <c r="AR211" i="21"/>
  <c r="K211" i="21"/>
  <c r="A211" i="21" s="1"/>
  <c r="BN211" i="21"/>
  <c r="AR204" i="21"/>
  <c r="K204" i="21"/>
  <c r="A204" i="21" s="1"/>
  <c r="BN204" i="21"/>
  <c r="K202" i="21"/>
  <c r="A202" i="21" s="1"/>
  <c r="BN202" i="21"/>
  <c r="AR202" i="21"/>
  <c r="K200" i="21"/>
  <c r="A200" i="21" s="1"/>
  <c r="AR200" i="21"/>
  <c r="BN200" i="21"/>
  <c r="AR163" i="21"/>
  <c r="K163" i="21"/>
  <c r="A163" i="21" s="1"/>
  <c r="BN163" i="21"/>
  <c r="AR91" i="21"/>
  <c r="K91" i="21"/>
  <c r="A91" i="21" s="1"/>
  <c r="BN91" i="21"/>
  <c r="BN83" i="21"/>
  <c r="AR83" i="21"/>
  <c r="K83" i="21"/>
  <c r="A83" i="21" s="1"/>
  <c r="K71" i="21"/>
  <c r="A71" i="21" s="1"/>
  <c r="BN71" i="21"/>
  <c r="AR71" i="21"/>
  <c r="BN31" i="21"/>
  <c r="K31" i="21"/>
  <c r="A31" i="21" s="1"/>
  <c r="AR31" i="21"/>
  <c r="K463" i="21"/>
  <c r="A463" i="21" s="1"/>
  <c r="BN463" i="21"/>
  <c r="AR463" i="21"/>
  <c r="K380" i="21"/>
  <c r="A380" i="21" s="1"/>
  <c r="BN380" i="21"/>
  <c r="AR380" i="21"/>
  <c r="BN127" i="21"/>
  <c r="AR127" i="21"/>
  <c r="K127" i="21"/>
  <c r="A127" i="21" s="1"/>
  <c r="K588" i="21"/>
  <c r="A588" i="21" s="1"/>
  <c r="BN588" i="21"/>
  <c r="AR588" i="21"/>
  <c r="BN392" i="21"/>
  <c r="AR392" i="21"/>
  <c r="K392" i="21"/>
  <c r="A392" i="21" s="1"/>
  <c r="K432" i="21"/>
  <c r="A432" i="21" s="1"/>
  <c r="BN432" i="21"/>
  <c r="AR432" i="21"/>
  <c r="K427" i="21"/>
  <c r="A427" i="21" s="1"/>
  <c r="BN427" i="21"/>
  <c r="AR427" i="21"/>
  <c r="AR407" i="21"/>
  <c r="K407" i="21"/>
  <c r="A407" i="21" s="1"/>
  <c r="BN407" i="21"/>
  <c r="AR444" i="21"/>
  <c r="K444" i="21"/>
  <c r="A444" i="21" s="1"/>
  <c r="BN444" i="21"/>
  <c r="K295" i="21"/>
  <c r="A295" i="21" s="1"/>
  <c r="BN295" i="21"/>
  <c r="AR295" i="21"/>
  <c r="K212" i="21"/>
  <c r="A212" i="21" s="1"/>
  <c r="BN212" i="21"/>
  <c r="AR212" i="21"/>
  <c r="AR164" i="21"/>
  <c r="K164" i="21"/>
  <c r="A164" i="21" s="1"/>
  <c r="BN164" i="21"/>
  <c r="BN92" i="21"/>
  <c r="AR92" i="21"/>
  <c r="K92" i="21"/>
  <c r="A92" i="21" s="1"/>
  <c r="AR468" i="21"/>
  <c r="K468" i="21"/>
  <c r="A468" i="21" s="1"/>
  <c r="BN468" i="21"/>
  <c r="I456" i="18"/>
  <c r="BN343" i="21"/>
  <c r="K343" i="21"/>
  <c r="A343" i="21" s="1"/>
  <c r="AR343" i="21"/>
  <c r="BN193" i="21"/>
  <c r="AR193" i="21"/>
  <c r="K193" i="21"/>
  <c r="A193" i="21" s="1"/>
  <c r="AR158" i="21"/>
  <c r="K158" i="21"/>
  <c r="A158" i="21" s="1"/>
  <c r="BN158" i="21"/>
  <c r="K587" i="21"/>
  <c r="A587" i="21" s="1"/>
  <c r="BN587" i="21"/>
  <c r="AR587" i="21"/>
  <c r="I384" i="18"/>
  <c r="K319" i="21"/>
  <c r="A319" i="21" s="1"/>
  <c r="BN319" i="21"/>
  <c r="AR319" i="21"/>
  <c r="BN261" i="21"/>
  <c r="AR261" i="21"/>
  <c r="K261" i="21"/>
  <c r="A261" i="21" s="1"/>
  <c r="BN177" i="21"/>
  <c r="AR177" i="21"/>
  <c r="K177" i="21"/>
  <c r="A177" i="21" s="1"/>
  <c r="A967" i="21"/>
  <c r="A149" i="21"/>
  <c r="A65" i="21"/>
  <c r="A917" i="21"/>
  <c r="A703" i="21"/>
  <c r="A597" i="21"/>
  <c r="A605" i="21"/>
  <c r="A841" i="21"/>
  <c r="A839" i="21"/>
  <c r="A631" i="21"/>
  <c r="A385" i="21"/>
  <c r="A885" i="21"/>
  <c r="K608" i="21"/>
  <c r="A608" i="21" s="1"/>
  <c r="BN608" i="21"/>
  <c r="AR608" i="21"/>
  <c r="BN1020" i="21"/>
  <c r="AR1020" i="21"/>
  <c r="K1020" i="21"/>
  <c r="A1020" i="21" s="1"/>
  <c r="K1016" i="21"/>
  <c r="A1016" i="21" s="1"/>
  <c r="BN1016" i="21"/>
  <c r="AR1016" i="21"/>
  <c r="K480" i="21"/>
  <c r="A480" i="21" s="1"/>
  <c r="BN480" i="21"/>
  <c r="AR480" i="21"/>
  <c r="AR332" i="21"/>
  <c r="K332" i="21"/>
  <c r="A332" i="21" s="1"/>
  <c r="BN332" i="21"/>
  <c r="K144" i="21"/>
  <c r="A144" i="21" s="1"/>
  <c r="BN144" i="21"/>
  <c r="AR144" i="21"/>
  <c r="BN155" i="21"/>
  <c r="AR155" i="21"/>
  <c r="K155" i="21"/>
  <c r="A155" i="21" s="1"/>
  <c r="K371" i="21"/>
  <c r="A371" i="21" s="1"/>
  <c r="BN371" i="21"/>
  <c r="AR371" i="21"/>
  <c r="K564" i="21"/>
  <c r="A564" i="21" s="1"/>
  <c r="BN564" i="21"/>
  <c r="AR564" i="21"/>
  <c r="AR419" i="21"/>
  <c r="K419" i="21"/>
  <c r="A419" i="21" s="1"/>
  <c r="BN419" i="21"/>
  <c r="BN416" i="21"/>
  <c r="AR416" i="21"/>
  <c r="K416" i="21"/>
  <c r="A416" i="21" s="1"/>
  <c r="BN348" i="21"/>
  <c r="AR348" i="21"/>
  <c r="K348" i="21"/>
  <c r="A348" i="21" s="1"/>
  <c r="BN464" i="21"/>
  <c r="AR464" i="21"/>
  <c r="K464" i="21"/>
  <c r="A464" i="21" s="1"/>
  <c r="K115" i="21"/>
  <c r="A115" i="21" s="1"/>
  <c r="BN115" i="21"/>
  <c r="AR115" i="21"/>
  <c r="AR455" i="21"/>
  <c r="K455" i="21"/>
  <c r="A455" i="21" s="1"/>
  <c r="BN455" i="21"/>
  <c r="K452" i="21"/>
  <c r="A452" i="21" s="1"/>
  <c r="BN452" i="21"/>
  <c r="AR452" i="21"/>
  <c r="K360" i="21"/>
  <c r="A360" i="21" s="1"/>
  <c r="BN360" i="21"/>
  <c r="AR360" i="21"/>
  <c r="K288" i="21"/>
  <c r="A288" i="21" s="1"/>
  <c r="BN288" i="21"/>
  <c r="AR288" i="21"/>
  <c r="AR283" i="21"/>
  <c r="K283" i="21"/>
  <c r="A283" i="21" s="1"/>
  <c r="BN283" i="21"/>
  <c r="K240" i="21"/>
  <c r="A240" i="21" s="1"/>
  <c r="AR240" i="21"/>
  <c r="BN240" i="21"/>
  <c r="AR218" i="21"/>
  <c r="K218" i="21"/>
  <c r="A218" i="21" s="1"/>
  <c r="BN218" i="21"/>
  <c r="BN216" i="21"/>
  <c r="AR216" i="21"/>
  <c r="K216" i="21"/>
  <c r="A216" i="21" s="1"/>
  <c r="K194" i="21"/>
  <c r="A194" i="21" s="1"/>
  <c r="BN194" i="21"/>
  <c r="AR194" i="21"/>
  <c r="K79" i="21"/>
  <c r="A79" i="21" s="1"/>
  <c r="BN79" i="21"/>
  <c r="AR79" i="21"/>
  <c r="AR67" i="21"/>
  <c r="K67" i="21"/>
  <c r="A67" i="21" s="1"/>
  <c r="BN67" i="21"/>
  <c r="BN56" i="21"/>
  <c r="AR56" i="21"/>
  <c r="K56" i="21"/>
  <c r="A56" i="21" s="1"/>
  <c r="AR372" i="21"/>
  <c r="K372" i="21"/>
  <c r="A372" i="21" s="1"/>
  <c r="BN372" i="21"/>
  <c r="I1046" i="8"/>
  <c r="J961" i="8"/>
  <c r="I98" i="22"/>
  <c r="A293" i="21"/>
  <c r="A33" i="21"/>
  <c r="A227" i="21"/>
  <c r="BN95" i="21"/>
  <c r="K95" i="21"/>
  <c r="A95" i="21" s="1"/>
  <c r="A1079" i="21"/>
  <c r="I832" i="13"/>
  <c r="F231" i="13"/>
  <c r="K231" i="9"/>
  <c r="G99" i="9"/>
  <c r="AC99" i="21" s="1"/>
  <c r="F159" i="13"/>
  <c r="G102" i="21"/>
  <c r="F135" i="13"/>
  <c r="AN102" i="21"/>
  <c r="K291" i="15"/>
  <c r="J291" i="21"/>
  <c r="K23" i="15"/>
  <c r="A243" i="15"/>
  <c r="J244" i="21"/>
  <c r="BM244" i="21"/>
  <c r="AQ244" i="21"/>
  <c r="K243" i="15"/>
  <c r="J310" i="8"/>
  <c r="AT110" i="21"/>
  <c r="J960" i="8"/>
  <c r="I1096" i="8"/>
  <c r="J305" i="8"/>
  <c r="M104" i="21"/>
  <c r="M49" i="21"/>
  <c r="I961" i="8"/>
  <c r="I960" i="8"/>
  <c r="J1094" i="8"/>
  <c r="I1120" i="8"/>
  <c r="J1096" i="8"/>
  <c r="I954" i="7"/>
  <c r="F959" i="22"/>
  <c r="I107" i="8"/>
  <c r="J105" i="8"/>
  <c r="AT105" i="21"/>
  <c r="J103" i="8"/>
  <c r="J101" i="8"/>
  <c r="M101" i="21"/>
  <c r="J47" i="8"/>
  <c r="M45" i="21"/>
  <c r="J43" i="8"/>
  <c r="I41" i="8"/>
  <c r="AT41" i="21"/>
  <c r="AT911" i="21"/>
  <c r="M911" i="21"/>
  <c r="BP911" i="21"/>
  <c r="AT907" i="21"/>
  <c r="BP907" i="21"/>
  <c r="M907" i="21"/>
  <c r="M892" i="21"/>
  <c r="BP892" i="21"/>
  <c r="AT892" i="21"/>
  <c r="BP832" i="21"/>
  <c r="AT832" i="21"/>
  <c r="M832" i="21"/>
  <c r="AT650" i="21"/>
  <c r="M650" i="21"/>
  <c r="BP650" i="21"/>
  <c r="M648" i="21"/>
  <c r="BP648" i="21"/>
  <c r="AT648" i="21"/>
  <c r="BP644" i="21"/>
  <c r="AT644" i="21"/>
  <c r="M644" i="21"/>
  <c r="M641" i="21"/>
  <c r="BP641" i="21"/>
  <c r="AT641" i="21"/>
  <c r="AT628" i="21"/>
  <c r="M628" i="21"/>
  <c r="BP628" i="21"/>
  <c r="AT314" i="21"/>
  <c r="M314" i="21"/>
  <c r="BP314" i="21"/>
  <c r="J109" i="8"/>
  <c r="BP1012" i="21"/>
  <c r="AT1012" i="21"/>
  <c r="M1012" i="21"/>
  <c r="M962" i="21"/>
  <c r="BP962" i="21"/>
  <c r="AT962" i="21"/>
  <c r="M956" i="21"/>
  <c r="BP956" i="21"/>
  <c r="AT956" i="21"/>
  <c r="BP868" i="21"/>
  <c r="AT868" i="21"/>
  <c r="M868" i="21"/>
  <c r="I769" i="8"/>
  <c r="I765" i="8"/>
  <c r="I721" i="8"/>
  <c r="I718" i="8"/>
  <c r="AT715" i="21"/>
  <c r="M715" i="21"/>
  <c r="BP715" i="21"/>
  <c r="BP670" i="21"/>
  <c r="AT670" i="21"/>
  <c r="M670" i="21"/>
  <c r="I666" i="8"/>
  <c r="M292" i="21"/>
  <c r="BP292" i="21"/>
  <c r="AT292" i="21"/>
  <c r="M912" i="21"/>
  <c r="BP912" i="21"/>
  <c r="AT912" i="21"/>
  <c r="BP908" i="21"/>
  <c r="AT908" i="21"/>
  <c r="M908" i="21"/>
  <c r="AT313" i="21"/>
  <c r="M313" i="21"/>
  <c r="BP313" i="21"/>
  <c r="AT988" i="21"/>
  <c r="AT784" i="21"/>
  <c r="BP736" i="21"/>
  <c r="AT736" i="21"/>
  <c r="M736" i="21"/>
  <c r="I76" i="8"/>
  <c r="AT1046" i="21"/>
  <c r="I955" i="8"/>
  <c r="M770" i="21"/>
  <c r="BP770" i="21"/>
  <c r="AT770" i="21"/>
  <c r="J762" i="8"/>
  <c r="AT719" i="21"/>
  <c r="M719" i="21"/>
  <c r="BP719" i="21"/>
  <c r="AT714" i="21"/>
  <c r="M714" i="21"/>
  <c r="BP714" i="21"/>
  <c r="I673" i="8"/>
  <c r="I669" i="8"/>
  <c r="BP665" i="21"/>
  <c r="AT665" i="21"/>
  <c r="M665" i="21"/>
  <c r="AT376" i="21"/>
  <c r="M376" i="21"/>
  <c r="BP376" i="21"/>
  <c r="BP122" i="21"/>
  <c r="M1007" i="21"/>
  <c r="BP1007" i="21"/>
  <c r="AT1007" i="21"/>
  <c r="M991" i="21"/>
  <c r="M983" i="21"/>
  <c r="BP983" i="21"/>
  <c r="AT983" i="21"/>
  <c r="AT884" i="21"/>
  <c r="M884" i="21"/>
  <c r="BP884" i="21"/>
  <c r="BP875" i="21"/>
  <c r="AT875" i="21"/>
  <c r="M875" i="21"/>
  <c r="BP835" i="21"/>
  <c r="AT835" i="21"/>
  <c r="M835" i="21"/>
  <c r="M812" i="21"/>
  <c r="BP812" i="21"/>
  <c r="AT812" i="21"/>
  <c r="AT804" i="21"/>
  <c r="M804" i="21"/>
  <c r="BP804" i="21"/>
  <c r="AT752" i="21"/>
  <c r="M752" i="21"/>
  <c r="BP752" i="21"/>
  <c r="M743" i="21"/>
  <c r="M732" i="21"/>
  <c r="BP708" i="21"/>
  <c r="AT708" i="21"/>
  <c r="M708" i="21"/>
  <c r="M656" i="21"/>
  <c r="M623" i="21"/>
  <c r="BP623" i="21"/>
  <c r="AT623" i="21"/>
  <c r="BP588" i="21"/>
  <c r="AT588" i="21"/>
  <c r="M588" i="21"/>
  <c r="M564" i="21"/>
  <c r="BP564" i="21"/>
  <c r="AT564" i="21"/>
  <c r="M479" i="21"/>
  <c r="M434" i="21"/>
  <c r="BP434" i="21"/>
  <c r="AT434" i="21"/>
  <c r="BP336" i="21"/>
  <c r="AT336" i="21"/>
  <c r="M336" i="21"/>
  <c r="M287" i="21"/>
  <c r="BP287" i="21"/>
  <c r="AT287" i="21"/>
  <c r="BP284" i="21"/>
  <c r="AT284" i="21"/>
  <c r="M284" i="21"/>
  <c r="M250" i="21"/>
  <c r="BP250" i="21"/>
  <c r="AT250" i="21"/>
  <c r="M240" i="21"/>
  <c r="BP240" i="21"/>
  <c r="AT240" i="21"/>
  <c r="AT234" i="21"/>
  <c r="M234" i="21"/>
  <c r="BP234" i="21"/>
  <c r="M226" i="21"/>
  <c r="BP226" i="21"/>
  <c r="AT226" i="21"/>
  <c r="BP223" i="21"/>
  <c r="AT223" i="21"/>
  <c r="M223" i="21"/>
  <c r="AT218" i="21"/>
  <c r="M218" i="21"/>
  <c r="BP218" i="21"/>
  <c r="M200" i="21"/>
  <c r="BP200" i="21"/>
  <c r="AT200" i="21"/>
  <c r="AT176" i="21"/>
  <c r="M176" i="21"/>
  <c r="BP176" i="21"/>
  <c r="M168" i="21"/>
  <c r="BP168" i="21"/>
  <c r="AT168" i="21"/>
  <c r="M128" i="21"/>
  <c r="BP128" i="21"/>
  <c r="AT128" i="21"/>
  <c r="AT120" i="21"/>
  <c r="M120" i="21"/>
  <c r="BP120" i="21"/>
  <c r="BP79" i="21"/>
  <c r="BP74" i="21"/>
  <c r="AT74" i="21"/>
  <c r="M74" i="21"/>
  <c r="M71" i="21"/>
  <c r="BP56" i="21"/>
  <c r="AT56" i="21"/>
  <c r="M56" i="21"/>
  <c r="BP607" i="21"/>
  <c r="I1094" i="8"/>
  <c r="BP1094" i="21"/>
  <c r="J784" i="8"/>
  <c r="M784" i="21"/>
  <c r="I448" i="8"/>
  <c r="M1090" i="21"/>
  <c r="BP1090" i="21"/>
  <c r="AT1090" i="21"/>
  <c r="I1108" i="8"/>
  <c r="AT1108" i="21"/>
  <c r="M184" i="21"/>
  <c r="BP184" i="21"/>
  <c r="AT184" i="21"/>
  <c r="J953" i="8"/>
  <c r="BP953" i="21"/>
  <c r="M647" i="21"/>
  <c r="BP647" i="21"/>
  <c r="AT647" i="21"/>
  <c r="AT580" i="21"/>
  <c r="M580" i="21"/>
  <c r="BP580" i="21"/>
  <c r="BP1043" i="21"/>
  <c r="AT1043" i="21"/>
  <c r="M1043" i="21"/>
  <c r="M1041" i="21"/>
  <c r="BP1041" i="21"/>
  <c r="AT1041" i="21"/>
  <c r="BP1039" i="21"/>
  <c r="M1039" i="21"/>
  <c r="AT1039" i="21"/>
  <c r="I1037" i="8"/>
  <c r="I1000" i="8"/>
  <c r="AT957" i="21"/>
  <c r="M957" i="21"/>
  <c r="BP957" i="21"/>
  <c r="AT340" i="21"/>
  <c r="M340" i="21"/>
  <c r="BP340" i="21"/>
  <c r="M102" i="21"/>
  <c r="BP1003" i="21"/>
  <c r="AT1003" i="21"/>
  <c r="M1003" i="21"/>
  <c r="AT971" i="21"/>
  <c r="BP971" i="21"/>
  <c r="M971" i="21"/>
  <c r="BP896" i="21"/>
  <c r="AT896" i="21"/>
  <c r="M896" i="21"/>
  <c r="AT779" i="21"/>
  <c r="M779" i="21"/>
  <c r="BP779" i="21"/>
  <c r="AT744" i="21"/>
  <c r="M744" i="21"/>
  <c r="BP744" i="21"/>
  <c r="M731" i="21"/>
  <c r="BP731" i="21"/>
  <c r="AT731" i="21"/>
  <c r="AT704" i="21"/>
  <c r="M704" i="21"/>
  <c r="BP704" i="21"/>
  <c r="BP695" i="21"/>
  <c r="AT695" i="21"/>
  <c r="M695" i="21"/>
  <c r="M684" i="21"/>
  <c r="BP684" i="21"/>
  <c r="AT684" i="21"/>
  <c r="AT636" i="21"/>
  <c r="M636" i="21"/>
  <c r="BP636" i="21"/>
  <c r="M619" i="21"/>
  <c r="AT619" i="21"/>
  <c r="BP619" i="21"/>
  <c r="M456" i="21"/>
  <c r="BP456" i="21"/>
  <c r="AT456" i="21"/>
  <c r="M368" i="21"/>
  <c r="BP368" i="21"/>
  <c r="AT368" i="21"/>
  <c r="AT360" i="21"/>
  <c r="M360" i="21"/>
  <c r="BP360" i="21"/>
  <c r="M344" i="21"/>
  <c r="BP344" i="21"/>
  <c r="AT344" i="21"/>
  <c r="AT320" i="21"/>
  <c r="M320" i="21"/>
  <c r="BP320" i="21"/>
  <c r="AT296" i="21"/>
  <c r="M296" i="21"/>
  <c r="BP296" i="21"/>
  <c r="M210" i="21"/>
  <c r="BP210" i="21"/>
  <c r="AT210" i="21"/>
  <c r="M152" i="21"/>
  <c r="BP152" i="21"/>
  <c r="AT152" i="21"/>
  <c r="BP144" i="21"/>
  <c r="AT144" i="21"/>
  <c r="M144" i="21"/>
  <c r="M80" i="21"/>
  <c r="BP80" i="21"/>
  <c r="AT80" i="21"/>
  <c r="M66" i="21"/>
  <c r="BP66" i="21"/>
  <c r="AT66" i="21"/>
  <c r="BP60" i="21"/>
  <c r="AT60" i="21"/>
  <c r="M60" i="21"/>
  <c r="BP620" i="21"/>
  <c r="M55" i="21"/>
  <c r="J724" i="8"/>
  <c r="BP724" i="21"/>
  <c r="I604" i="8"/>
  <c r="J988" i="8"/>
  <c r="M988" i="21"/>
  <c r="J964" i="8"/>
  <c r="AT964" i="21"/>
  <c r="BP808" i="21"/>
  <c r="AT808" i="21"/>
  <c r="M808" i="21"/>
  <c r="I460" i="8"/>
  <c r="M280" i="21"/>
  <c r="BP280" i="21"/>
  <c r="AT280" i="21"/>
  <c r="M311" i="21"/>
  <c r="AT311" i="21"/>
  <c r="BP311" i="21"/>
  <c r="I208" i="8"/>
  <c r="M196" i="21"/>
  <c r="BP196" i="21"/>
  <c r="AT196" i="21"/>
  <c r="I958" i="8"/>
  <c r="AT52" i="21"/>
  <c r="M52" i="21"/>
  <c r="BP52" i="21"/>
  <c r="I1044" i="8"/>
  <c r="I953" i="8"/>
  <c r="J1040" i="8"/>
  <c r="J41" i="8"/>
  <c r="I313" i="8"/>
  <c r="I670" i="8"/>
  <c r="I1038" i="8"/>
  <c r="J1093" i="8"/>
  <c r="AT1093" i="21"/>
  <c r="I1087" i="8"/>
  <c r="M1087" i="21"/>
  <c r="J1085" i="8"/>
  <c r="BP1085" i="21"/>
  <c r="J916" i="8"/>
  <c r="BP916" i="21"/>
  <c r="I172" i="8"/>
  <c r="I108" i="8"/>
  <c r="I50" i="8"/>
  <c r="J48" i="8"/>
  <c r="J46" i="8"/>
  <c r="I44" i="8"/>
  <c r="I42" i="8"/>
  <c r="J1046" i="8"/>
  <c r="M1046" i="21"/>
  <c r="BP913" i="21"/>
  <c r="AT913" i="21"/>
  <c r="M913" i="21"/>
  <c r="AT909" i="21"/>
  <c r="M909" i="21"/>
  <c r="BP909" i="21"/>
  <c r="M905" i="21"/>
  <c r="BP905" i="21"/>
  <c r="AT905" i="21"/>
  <c r="I649" i="8"/>
  <c r="M642" i="21"/>
  <c r="BP642" i="21"/>
  <c r="AT642" i="21"/>
  <c r="M352" i="21"/>
  <c r="BP352" i="21"/>
  <c r="AT352" i="21"/>
  <c r="M328" i="21"/>
  <c r="BP328" i="21"/>
  <c r="AT328" i="21"/>
  <c r="AT307" i="21"/>
  <c r="M307" i="21"/>
  <c r="BP307" i="21"/>
  <c r="M700" i="21"/>
  <c r="BP700" i="21"/>
  <c r="AT700" i="21"/>
  <c r="AT388" i="21"/>
  <c r="M316" i="21"/>
  <c r="BP316" i="21"/>
  <c r="AT316" i="21"/>
  <c r="M148" i="21"/>
  <c r="BP148" i="21"/>
  <c r="AT148" i="21"/>
  <c r="J136" i="8"/>
  <c r="BP136" i="21"/>
  <c r="AT940" i="21"/>
  <c r="M940" i="21"/>
  <c r="BP940" i="21"/>
  <c r="M767" i="21"/>
  <c r="BP767" i="21"/>
  <c r="AT767" i="21"/>
  <c r="M763" i="21"/>
  <c r="BP763" i="21"/>
  <c r="AT763" i="21"/>
  <c r="I722" i="8"/>
  <c r="M720" i="21"/>
  <c r="BP720" i="21"/>
  <c r="AT720" i="21"/>
  <c r="I717" i="8"/>
  <c r="BP713" i="21"/>
  <c r="AT713" i="21"/>
  <c r="M713" i="21"/>
  <c r="BP672" i="21"/>
  <c r="AT672" i="21"/>
  <c r="M672" i="21"/>
  <c r="M668" i="21"/>
  <c r="BP668" i="21"/>
  <c r="AT668" i="21"/>
  <c r="BP652" i="21"/>
  <c r="AT652" i="21"/>
  <c r="M652" i="21"/>
  <c r="M910" i="21"/>
  <c r="BP910" i="21"/>
  <c r="AT910" i="21"/>
  <c r="BP906" i="21"/>
  <c r="AT906" i="21"/>
  <c r="M906" i="21"/>
  <c r="M308" i="21"/>
  <c r="BP308" i="21"/>
  <c r="AT308" i="21"/>
  <c r="BP106" i="21"/>
  <c r="AT106" i="21"/>
  <c r="M106" i="21"/>
  <c r="I1072" i="8"/>
  <c r="M1072" i="21"/>
  <c r="M880" i="21"/>
  <c r="BP880" i="21"/>
  <c r="AT880" i="21"/>
  <c r="M748" i="21"/>
  <c r="BP748" i="21"/>
  <c r="AT748" i="21"/>
  <c r="M1045" i="21"/>
  <c r="BP1045" i="21"/>
  <c r="AT1045" i="21"/>
  <c r="BP959" i="21"/>
  <c r="AT959" i="21"/>
  <c r="M959" i="21"/>
  <c r="AT768" i="21"/>
  <c r="M768" i="21"/>
  <c r="BP768" i="21"/>
  <c r="BP764" i="21"/>
  <c r="AT764" i="21"/>
  <c r="M764" i="21"/>
  <c r="I761" i="8"/>
  <c r="BP716" i="21"/>
  <c r="AT716" i="21"/>
  <c r="M716" i="21"/>
  <c r="M674" i="21"/>
  <c r="BP674" i="21"/>
  <c r="AT674" i="21"/>
  <c r="M671" i="21"/>
  <c r="BP671" i="21"/>
  <c r="AT671" i="21"/>
  <c r="BP667" i="21"/>
  <c r="AT667" i="21"/>
  <c r="M667" i="21"/>
  <c r="M400" i="21"/>
  <c r="BP400" i="21"/>
  <c r="AT400" i="21"/>
  <c r="M1044" i="21"/>
  <c r="BP1044" i="21"/>
  <c r="AT1044" i="21"/>
  <c r="M1019" i="21"/>
  <c r="BP1019" i="21"/>
  <c r="AT1019" i="21"/>
  <c r="AT932" i="21"/>
  <c r="M932" i="21"/>
  <c r="BP932" i="21"/>
  <c r="M883" i="21"/>
  <c r="BP883" i="21"/>
  <c r="AT883" i="21"/>
  <c r="BP872" i="21"/>
  <c r="AT872" i="21"/>
  <c r="M872" i="21"/>
  <c r="M811" i="21"/>
  <c r="BP707" i="21"/>
  <c r="M624" i="21"/>
  <c r="BP624" i="21"/>
  <c r="AT624" i="21"/>
  <c r="M600" i="21"/>
  <c r="BP600" i="21"/>
  <c r="AT600" i="21"/>
  <c r="M587" i="21"/>
  <c r="BP587" i="21"/>
  <c r="AT587" i="21"/>
  <c r="BP583" i="21"/>
  <c r="AT583" i="21"/>
  <c r="M583" i="21"/>
  <c r="M452" i="21"/>
  <c r="BP452" i="21"/>
  <c r="AT452" i="21"/>
  <c r="M450" i="21"/>
  <c r="BP450" i="21"/>
  <c r="AT450" i="21"/>
  <c r="BP439" i="21"/>
  <c r="M439" i="21"/>
  <c r="AT439" i="21"/>
  <c r="BP432" i="21"/>
  <c r="AT428" i="21"/>
  <c r="M428" i="21"/>
  <c r="BP428" i="21"/>
  <c r="M418" i="21"/>
  <c r="BP418" i="21"/>
  <c r="AT418" i="21"/>
  <c r="BP391" i="21"/>
  <c r="M384" i="21"/>
  <c r="BP384" i="21"/>
  <c r="AT384" i="21"/>
  <c r="M288" i="21"/>
  <c r="BP288" i="21"/>
  <c r="AT288" i="21"/>
  <c r="M248" i="21"/>
  <c r="BP248" i="21"/>
  <c r="AT248" i="21"/>
  <c r="M242" i="21"/>
  <c r="BP242" i="21"/>
  <c r="AT242" i="21"/>
  <c r="M239" i="21"/>
  <c r="BP239" i="21"/>
  <c r="AT239" i="21"/>
  <c r="AT227" i="21"/>
  <c r="M227" i="21"/>
  <c r="BP227" i="21"/>
  <c r="BP224" i="21"/>
  <c r="AT224" i="21"/>
  <c r="M224" i="21"/>
  <c r="M216" i="21"/>
  <c r="BP216" i="21"/>
  <c r="AT216" i="21"/>
  <c r="AT202" i="21"/>
  <c r="M202" i="21"/>
  <c r="BP202" i="21"/>
  <c r="M199" i="21"/>
  <c r="BP199" i="21"/>
  <c r="AT199" i="21"/>
  <c r="M194" i="21"/>
  <c r="BP194" i="21"/>
  <c r="AT194" i="21"/>
  <c r="BP191" i="21"/>
  <c r="AT191" i="21"/>
  <c r="M191" i="21"/>
  <c r="AT186" i="21"/>
  <c r="M186" i="21"/>
  <c r="BP186" i="21"/>
  <c r="M178" i="21"/>
  <c r="BP178" i="21"/>
  <c r="AT178" i="21"/>
  <c r="M175" i="21"/>
  <c r="AT175" i="21"/>
  <c r="BP175" i="21"/>
  <c r="AT170" i="21"/>
  <c r="M170" i="21"/>
  <c r="BP170" i="21"/>
  <c r="BP167" i="21"/>
  <c r="AT167" i="21"/>
  <c r="M167" i="21"/>
  <c r="M162" i="21"/>
  <c r="BP162" i="21"/>
  <c r="AT162" i="21"/>
  <c r="M72" i="21"/>
  <c r="BP72" i="21"/>
  <c r="AT72" i="21"/>
  <c r="BP58" i="21"/>
  <c r="AT58" i="21"/>
  <c r="M58" i="21"/>
  <c r="BP49" i="21"/>
  <c r="BP110" i="21"/>
  <c r="AT104" i="21"/>
  <c r="M596" i="21"/>
  <c r="BP696" i="21"/>
  <c r="I1092" i="8"/>
  <c r="AT1092" i="21"/>
  <c r="J388" i="8"/>
  <c r="BP388" i="21"/>
  <c r="J64" i="8"/>
  <c r="BP1132" i="21"/>
  <c r="AT1132" i="21"/>
  <c r="M1132" i="21"/>
  <c r="M1086" i="21"/>
  <c r="BP1086" i="21"/>
  <c r="AT1086" i="21"/>
  <c r="M772" i="21"/>
  <c r="BP772" i="21"/>
  <c r="AT772" i="21"/>
  <c r="M646" i="21"/>
  <c r="BP646" i="21"/>
  <c r="AT646" i="21"/>
  <c r="I305" i="8"/>
  <c r="M916" i="21"/>
  <c r="AT916" i="21"/>
  <c r="M556" i="21"/>
  <c r="BP556" i="21"/>
  <c r="AT556" i="21"/>
  <c r="BP27" i="21"/>
  <c r="AT27" i="21"/>
  <c r="AT643" i="21"/>
  <c r="M643" i="21"/>
  <c r="BP643" i="21"/>
  <c r="AT424" i="21"/>
  <c r="M424" i="21"/>
  <c r="BP424" i="21"/>
  <c r="I1085" i="8"/>
  <c r="J976" i="8"/>
  <c r="I309" i="8"/>
  <c r="J112" i="8"/>
  <c r="J666" i="8"/>
  <c r="J52" i="8"/>
  <c r="J956" i="8"/>
  <c r="AT1048" i="21"/>
  <c r="M1048" i="21"/>
  <c r="BP1048" i="21"/>
  <c r="I928" i="8"/>
  <c r="J914" i="8"/>
  <c r="M914" i="21"/>
  <c r="BP688" i="21"/>
  <c r="AT688" i="21"/>
  <c r="M688" i="21"/>
  <c r="AT676" i="21"/>
  <c r="M676" i="21"/>
  <c r="BP676" i="21"/>
  <c r="M616" i="21"/>
  <c r="BP616" i="21"/>
  <c r="AT616" i="21"/>
  <c r="I412" i="8"/>
  <c r="I310" i="8"/>
  <c r="AT310" i="21"/>
  <c r="I306" i="8"/>
  <c r="M306" i="21"/>
  <c r="BP232" i="21"/>
  <c r="AT232" i="21"/>
  <c r="M232" i="21"/>
  <c r="AT220" i="21"/>
  <c r="M220" i="21"/>
  <c r="BP220" i="21"/>
  <c r="I124" i="8"/>
  <c r="BP1091" i="21"/>
  <c r="AT1091" i="21"/>
  <c r="M1091" i="21"/>
  <c r="M1088" i="21"/>
  <c r="BP1088" i="21"/>
  <c r="AT1088" i="21"/>
  <c r="AT796" i="21"/>
  <c r="M796" i="21"/>
  <c r="BP796" i="21"/>
  <c r="J364" i="8"/>
  <c r="BP364" i="21"/>
  <c r="AT312" i="21"/>
  <c r="M312" i="21"/>
  <c r="BP312" i="21"/>
  <c r="BP309" i="21"/>
  <c r="M309" i="21"/>
  <c r="AT309" i="21"/>
  <c r="M160" i="21"/>
  <c r="BP160" i="21"/>
  <c r="AT160" i="21"/>
  <c r="M28" i="21"/>
  <c r="BP28" i="21"/>
  <c r="AT28" i="21"/>
  <c r="M960" i="21"/>
  <c r="BP960" i="21"/>
  <c r="AT960" i="21"/>
  <c r="M364" i="21"/>
  <c r="AT364" i="21"/>
  <c r="M1089" i="21"/>
  <c r="BP1089" i="21"/>
  <c r="AT1089" i="21"/>
  <c r="J766" i="8"/>
  <c r="M766" i="21"/>
  <c r="I645" i="8"/>
  <c r="BP592" i="21"/>
  <c r="AT592" i="21"/>
  <c r="M592" i="21"/>
  <c r="BP1120" i="21"/>
  <c r="AT1120" i="21"/>
  <c r="M1120" i="21"/>
  <c r="M1096" i="21"/>
  <c r="BP1096" i="21"/>
  <c r="AT1096" i="21"/>
  <c r="AT724" i="21"/>
  <c r="M1042" i="21"/>
  <c r="BP1042" i="21"/>
  <c r="AT1042" i="21"/>
  <c r="M1040" i="21"/>
  <c r="BP1040" i="21"/>
  <c r="AT1040" i="21"/>
  <c r="BP1038" i="21"/>
  <c r="AT1038" i="21"/>
  <c r="M1038" i="21"/>
  <c r="BP961" i="21"/>
  <c r="AT961" i="21"/>
  <c r="M961" i="21"/>
  <c r="AT953" i="21"/>
  <c r="AT766" i="21"/>
  <c r="AT995" i="21"/>
  <c r="M995" i="21"/>
  <c r="BP995" i="21"/>
  <c r="BP944" i="21"/>
  <c r="AT944" i="21"/>
  <c r="M944" i="21"/>
  <c r="M924" i="21"/>
  <c r="BP924" i="21"/>
  <c r="AT924" i="21"/>
  <c r="BP920" i="21"/>
  <c r="AT920" i="21"/>
  <c r="M920" i="21"/>
  <c r="BP899" i="21"/>
  <c r="M899" i="21"/>
  <c r="AT899" i="21"/>
  <c r="M888" i="21"/>
  <c r="BP888" i="21"/>
  <c r="AT888" i="21"/>
  <c r="AT816" i="21"/>
  <c r="M816" i="21"/>
  <c r="BP816" i="21"/>
  <c r="M792" i="21"/>
  <c r="BP792" i="21"/>
  <c r="AT792" i="21"/>
  <c r="M756" i="21"/>
  <c r="BP756" i="21"/>
  <c r="AT756" i="21"/>
  <c r="M692" i="21"/>
  <c r="BP692" i="21"/>
  <c r="AT692" i="21"/>
  <c r="AT683" i="21"/>
  <c r="M683" i="21"/>
  <c r="BP683" i="21"/>
  <c r="M659" i="21"/>
  <c r="BP659" i="21"/>
  <c r="AT659" i="21"/>
  <c r="M612" i="21"/>
  <c r="BP612" i="21"/>
  <c r="AT612" i="21"/>
  <c r="M563" i="21"/>
  <c r="M416" i="21"/>
  <c r="BP416" i="21"/>
  <c r="AT416" i="21"/>
  <c r="BP414" i="21"/>
  <c r="AT414" i="21"/>
  <c r="M414" i="21"/>
  <c r="AT408" i="21"/>
  <c r="M408" i="21"/>
  <c r="BP408" i="21"/>
  <c r="BP392" i="21"/>
  <c r="AT392" i="21"/>
  <c r="M392" i="21"/>
  <c r="M300" i="21"/>
  <c r="BP300" i="21"/>
  <c r="AT300" i="21"/>
  <c r="AT295" i="21"/>
  <c r="M295" i="21"/>
  <c r="BP295" i="21"/>
  <c r="AT266" i="21"/>
  <c r="M266" i="21"/>
  <c r="BP266" i="21"/>
  <c r="AT154" i="21"/>
  <c r="M154" i="21"/>
  <c r="BP154" i="21"/>
  <c r="M151" i="21"/>
  <c r="BP151" i="21"/>
  <c r="AT151" i="21"/>
  <c r="M146" i="21"/>
  <c r="BP146" i="21"/>
  <c r="AT146" i="21"/>
  <c r="M143" i="21"/>
  <c r="BP143" i="21"/>
  <c r="AT143" i="21"/>
  <c r="M62" i="21"/>
  <c r="BP62" i="21"/>
  <c r="AT62" i="21"/>
  <c r="AT45" i="21"/>
  <c r="BP45" i="21"/>
  <c r="F21" i="13"/>
  <c r="I88" i="8"/>
  <c r="F866" i="13"/>
  <c r="F866" i="7"/>
  <c r="AH866" i="21" s="1"/>
  <c r="A866" i="9"/>
  <c r="G219" i="13"/>
  <c r="F219" i="13"/>
  <c r="A558" i="13"/>
  <c r="AT264" i="21"/>
  <c r="M264" i="21"/>
  <c r="BP264" i="21"/>
  <c r="F40" i="13"/>
  <c r="AN51" i="21"/>
  <c r="F51" i="13"/>
  <c r="F278" i="13"/>
  <c r="F278" i="7"/>
  <c r="AH278" i="21" s="1"/>
  <c r="F279" i="13"/>
  <c r="A1055" i="21"/>
  <c r="D1043" i="13"/>
  <c r="A1031" i="18" s="1"/>
  <c r="BO1043" i="21"/>
  <c r="BJ1043" i="21"/>
  <c r="G1043" i="21"/>
  <c r="AN1043" i="21"/>
  <c r="H1036" i="13"/>
  <c r="J1038" i="7"/>
  <c r="J1038" i="13"/>
  <c r="I1038" i="7"/>
  <c r="BM274" i="21"/>
  <c r="AQ274" i="21"/>
  <c r="J274" i="21"/>
  <c r="J292" i="21"/>
  <c r="BM292" i="21"/>
  <c r="AQ292" i="21"/>
  <c r="I604" i="13"/>
  <c r="M263" i="21"/>
  <c r="BP263" i="21"/>
  <c r="AT263" i="21"/>
  <c r="D940" i="13"/>
  <c r="E939" i="13"/>
  <c r="AN940" i="21"/>
  <c r="G940" i="21"/>
  <c r="BJ940" i="21"/>
  <c r="K879" i="9"/>
  <c r="F771" i="13"/>
  <c r="BJ772" i="21"/>
  <c r="AN772" i="21"/>
  <c r="G772" i="21"/>
  <c r="D772" i="13"/>
  <c r="E771" i="13"/>
  <c r="J435" i="9"/>
  <c r="J423" i="9"/>
  <c r="K383" i="21"/>
  <c r="A383" i="21" s="1"/>
  <c r="E275" i="13"/>
  <c r="E275" i="7"/>
  <c r="W275" i="21" s="1"/>
  <c r="E375" i="13"/>
  <c r="AR383" i="21"/>
  <c r="E363" i="13"/>
  <c r="F339" i="13"/>
  <c r="J339" i="9"/>
  <c r="BJ471" i="21"/>
  <c r="AN472" i="21"/>
  <c r="BJ472" i="21"/>
  <c r="G472" i="21"/>
  <c r="AN471" i="21"/>
  <c r="G459" i="13"/>
  <c r="F459" i="13"/>
  <c r="K459" i="9"/>
  <c r="BJ460" i="21"/>
  <c r="AN460" i="21"/>
  <c r="G460" i="21"/>
  <c r="E459" i="13"/>
  <c r="D460" i="13"/>
  <c r="J459" i="9"/>
  <c r="H447" i="13"/>
  <c r="G447" i="13"/>
  <c r="D448" i="13"/>
  <c r="A496" i="18" s="1"/>
  <c r="E447" i="13"/>
  <c r="G448" i="21"/>
  <c r="AN448" i="21"/>
  <c r="BJ448" i="21"/>
  <c r="H306" i="22"/>
  <c r="H270" i="13"/>
  <c r="H270" i="7"/>
  <c r="BZ270" i="21" s="1"/>
  <c r="F435" i="13"/>
  <c r="I483" i="18" s="1"/>
  <c r="I436" i="13"/>
  <c r="F270" i="13"/>
  <c r="F270" i="7"/>
  <c r="AH270" i="21" s="1"/>
  <c r="D306" i="13"/>
  <c r="D436" i="13"/>
  <c r="BJ306" i="21"/>
  <c r="AN306" i="21"/>
  <c r="G306" i="21"/>
  <c r="G436" i="21"/>
  <c r="BJ436" i="21"/>
  <c r="AN436" i="21"/>
  <c r="E270" i="13"/>
  <c r="E270" i="7"/>
  <c r="W270" i="21" s="1"/>
  <c r="G423" i="13"/>
  <c r="K423" i="9"/>
  <c r="F423" i="13"/>
  <c r="D424" i="13"/>
  <c r="E423" i="13"/>
  <c r="AN424" i="21"/>
  <c r="G424" i="21"/>
  <c r="BJ424" i="21"/>
  <c r="G411" i="13"/>
  <c r="AN411" i="21"/>
  <c r="F411" i="13"/>
  <c r="A411" i="9"/>
  <c r="K411" i="9"/>
  <c r="AN412" i="21"/>
  <c r="G412" i="21"/>
  <c r="BJ412" i="21"/>
  <c r="D412" i="13"/>
  <c r="G399" i="13"/>
  <c r="F399" i="13"/>
  <c r="D400" i="13"/>
  <c r="E399" i="13"/>
  <c r="BJ400" i="21"/>
  <c r="AN400" i="21"/>
  <c r="G400" i="21"/>
  <c r="G387" i="13"/>
  <c r="K387" i="9"/>
  <c r="F387" i="13"/>
  <c r="D388" i="13"/>
  <c r="G388" i="21"/>
  <c r="AN388" i="21"/>
  <c r="BJ388" i="21"/>
  <c r="E387" i="13"/>
  <c r="E310" i="22"/>
  <c r="A275" i="9"/>
  <c r="H275" i="13"/>
  <c r="H275" i="7"/>
  <c r="BZ275" i="21" s="1"/>
  <c r="G375" i="13"/>
  <c r="G275" i="13"/>
  <c r="G275" i="7"/>
  <c r="BD275" i="21" s="1"/>
  <c r="D311" i="13"/>
  <c r="F375" i="13"/>
  <c r="BJ376" i="21"/>
  <c r="AN376" i="21"/>
  <c r="G376" i="21"/>
  <c r="D376" i="13"/>
  <c r="F275" i="13"/>
  <c r="F275" i="7"/>
  <c r="AH275" i="21" s="1"/>
  <c r="K375" i="9"/>
  <c r="BJ311" i="21"/>
  <c r="AN311" i="21"/>
  <c r="G311" i="21"/>
  <c r="H363" i="13"/>
  <c r="G363" i="13"/>
  <c r="D364" i="13"/>
  <c r="F363" i="13"/>
  <c r="AN364" i="21"/>
  <c r="G364" i="21"/>
  <c r="BJ364" i="21"/>
  <c r="BJ340" i="21"/>
  <c r="AN340" i="21"/>
  <c r="G340" i="21"/>
  <c r="D340" i="13"/>
  <c r="E339" i="13"/>
  <c r="G327" i="13"/>
  <c r="F327" i="13"/>
  <c r="D328" i="13"/>
  <c r="BJ328" i="21"/>
  <c r="AN328" i="21"/>
  <c r="G328" i="21"/>
  <c r="E327" i="13"/>
  <c r="H304" i="13"/>
  <c r="H315" i="13"/>
  <c r="G304" i="13"/>
  <c r="G315" i="13"/>
  <c r="F304" i="13"/>
  <c r="F315" i="13"/>
  <c r="G310" i="21"/>
  <c r="AN310" i="21"/>
  <c r="BJ310" i="21"/>
  <c r="D316" i="13"/>
  <c r="D310" i="13"/>
  <c r="E304" i="13"/>
  <c r="E315" i="13"/>
  <c r="BJ316" i="21"/>
  <c r="AN316" i="21"/>
  <c r="G316" i="21"/>
  <c r="J113" i="18"/>
  <c r="I113" i="18"/>
  <c r="H999" i="13"/>
  <c r="H862" i="13"/>
  <c r="H862" i="7"/>
  <c r="BZ862" i="21" s="1"/>
  <c r="D1000" i="13"/>
  <c r="E999" i="13"/>
  <c r="AN1000" i="21"/>
  <c r="G1000" i="21"/>
  <c r="BJ1000" i="21"/>
  <c r="E555" i="13"/>
  <c r="D556" i="13"/>
  <c r="BJ556" i="21"/>
  <c r="AN556" i="21"/>
  <c r="G556" i="21"/>
  <c r="H279" i="13"/>
  <c r="G22" i="13"/>
  <c r="K87" i="9"/>
  <c r="F1131" i="13"/>
  <c r="E1131" i="13"/>
  <c r="J1131" i="9"/>
  <c r="K1131" i="9"/>
  <c r="D1132" i="13"/>
  <c r="J1086" i="7"/>
  <c r="G1132" i="21"/>
  <c r="BJ1132" i="21"/>
  <c r="AN1132" i="21"/>
  <c r="F1084" i="13"/>
  <c r="J1086" i="13"/>
  <c r="F1107" i="13"/>
  <c r="E1107" i="13"/>
  <c r="E1086" i="18"/>
  <c r="V1086" i="21" s="1"/>
  <c r="D1108" i="13"/>
  <c r="E1084" i="13"/>
  <c r="G1108" i="21"/>
  <c r="BJ1108" i="21"/>
  <c r="AN1108" i="21"/>
  <c r="D1086" i="13"/>
  <c r="J1107" i="9"/>
  <c r="F1083" i="9"/>
  <c r="R1083" i="21" s="1"/>
  <c r="AN1086" i="21"/>
  <c r="G1086" i="21"/>
  <c r="BJ1086" i="21"/>
  <c r="I1072" i="7"/>
  <c r="F1071" i="13"/>
  <c r="F1071" i="18" s="1"/>
  <c r="AG1071" i="21" s="1"/>
  <c r="F1071" i="7"/>
  <c r="AH1071" i="21" s="1"/>
  <c r="F1047" i="13"/>
  <c r="F1036" i="13"/>
  <c r="J1047" i="9"/>
  <c r="F1011" i="13"/>
  <c r="E1011" i="13"/>
  <c r="J1011" i="9"/>
  <c r="D1012" i="13"/>
  <c r="A1011" i="9"/>
  <c r="G1012" i="21"/>
  <c r="BJ1012" i="21"/>
  <c r="AN1012" i="21"/>
  <c r="K987" i="9"/>
  <c r="A994" i="13"/>
  <c r="F987" i="13"/>
  <c r="E987" i="13"/>
  <c r="AN988" i="21"/>
  <c r="G988" i="21"/>
  <c r="BJ988" i="21"/>
  <c r="D988" i="13"/>
  <c r="I959" i="13"/>
  <c r="F858" i="7"/>
  <c r="AH858" i="21" s="1"/>
  <c r="J858" i="9"/>
  <c r="F963" i="13"/>
  <c r="F951" i="9"/>
  <c r="R951" i="21" s="1"/>
  <c r="E963" i="13"/>
  <c r="D964" i="13"/>
  <c r="AN964" i="21"/>
  <c r="G964" i="21"/>
  <c r="BJ964" i="21"/>
  <c r="J910" i="7"/>
  <c r="F915" i="13"/>
  <c r="E904" i="13"/>
  <c r="K904" i="9"/>
  <c r="D916" i="13"/>
  <c r="BJ916" i="21"/>
  <c r="AN916" i="21"/>
  <c r="G916" i="21"/>
  <c r="G910" i="21"/>
  <c r="AN910" i="21"/>
  <c r="BJ910" i="21"/>
  <c r="D910" i="13"/>
  <c r="J904" i="9"/>
  <c r="E903" i="13"/>
  <c r="E915" i="13"/>
  <c r="F891" i="13"/>
  <c r="A891" i="9"/>
  <c r="K891" i="9"/>
  <c r="E891" i="13"/>
  <c r="AN892" i="21"/>
  <c r="G892" i="21"/>
  <c r="BJ892" i="21"/>
  <c r="D892" i="13"/>
  <c r="F879" i="13"/>
  <c r="AN880" i="21"/>
  <c r="G880" i="21"/>
  <c r="BJ880" i="21"/>
  <c r="D880" i="13"/>
  <c r="E879" i="13"/>
  <c r="J831" i="9"/>
  <c r="E269" i="13"/>
  <c r="E269" i="7"/>
  <c r="W269" i="21" s="1"/>
  <c r="G1071" i="13"/>
  <c r="G1071" i="7"/>
  <c r="BD1071" i="21" s="1"/>
  <c r="K1071" i="9"/>
  <c r="G24" i="13"/>
  <c r="K264" i="21"/>
  <c r="A264" i="21" s="1"/>
  <c r="AR264" i="21"/>
  <c r="BN264" i="21"/>
  <c r="K18" i="9"/>
  <c r="G17" i="13"/>
  <c r="K255" i="9"/>
  <c r="A257" i="21"/>
  <c r="H22" i="13"/>
  <c r="J231" i="9"/>
  <c r="J114" i="22"/>
  <c r="F863" i="13"/>
  <c r="F863" i="7"/>
  <c r="AH863" i="21" s="1"/>
  <c r="F862" i="13"/>
  <c r="F862" i="7"/>
  <c r="AH862" i="21" s="1"/>
  <c r="F927" i="13"/>
  <c r="J41" i="13"/>
  <c r="AN292" i="21"/>
  <c r="BJ292" i="21"/>
  <c r="K24" i="9"/>
  <c r="F22" i="13"/>
  <c r="J22" i="9"/>
  <c r="K243" i="9"/>
  <c r="J243" i="9"/>
  <c r="A243" i="9"/>
  <c r="F24" i="13"/>
  <c r="H24" i="21"/>
  <c r="J24" i="12"/>
  <c r="K24" i="12"/>
  <c r="M96" i="21"/>
  <c r="BP96" i="21"/>
  <c r="AT96" i="21"/>
  <c r="K96" i="21"/>
  <c r="A96" i="21" s="1"/>
  <c r="BN96" i="21"/>
  <c r="AR96" i="21"/>
  <c r="H795" i="13"/>
  <c r="G795" i="13"/>
  <c r="F795" i="13"/>
  <c r="E795" i="13"/>
  <c r="D796" i="13"/>
  <c r="G796" i="21"/>
  <c r="BJ796" i="21"/>
  <c r="AN796" i="21"/>
  <c r="E231" i="13"/>
  <c r="BJ232" i="21"/>
  <c r="AN232" i="21"/>
  <c r="G232" i="21"/>
  <c r="A231" i="9"/>
  <c r="D232" i="13"/>
  <c r="D220" i="13"/>
  <c r="E219" i="13"/>
  <c r="G220" i="21"/>
  <c r="BJ220" i="21"/>
  <c r="AN220" i="21"/>
  <c r="BN186" i="21"/>
  <c r="AR186" i="21"/>
  <c r="K186" i="21"/>
  <c r="A186" i="21" s="1"/>
  <c r="D184" i="13"/>
  <c r="E183" i="13"/>
  <c r="AN184" i="21"/>
  <c r="G184" i="21"/>
  <c r="BJ184" i="21"/>
  <c r="D172" i="13"/>
  <c r="E171" i="13"/>
  <c r="AN172" i="21"/>
  <c r="G172" i="21"/>
  <c r="BJ172" i="21"/>
  <c r="A171" i="9"/>
  <c r="J160" i="13"/>
  <c r="J159" i="9"/>
  <c r="K162" i="21"/>
  <c r="A162" i="21" s="1"/>
  <c r="BN162" i="21"/>
  <c r="AR162" i="21"/>
  <c r="E159" i="13"/>
  <c r="K159" i="9"/>
  <c r="D160" i="13"/>
  <c r="G160" i="21"/>
  <c r="BJ160" i="21"/>
  <c r="AN160" i="21"/>
  <c r="BJ148" i="21"/>
  <c r="AN148" i="21"/>
  <c r="G148" i="21"/>
  <c r="E147" i="13"/>
  <c r="D148" i="13"/>
  <c r="K142" i="21"/>
  <c r="A142" i="21" s="1"/>
  <c r="BN142" i="21"/>
  <c r="AR142" i="21"/>
  <c r="J142" i="18"/>
  <c r="E135" i="13"/>
  <c r="G136" i="21"/>
  <c r="BJ136" i="21"/>
  <c r="AN136" i="21"/>
  <c r="D136" i="13"/>
  <c r="AR138" i="21"/>
  <c r="BN138" i="21"/>
  <c r="K138" i="21"/>
  <c r="A138" i="21" s="1"/>
  <c r="G123" i="13"/>
  <c r="F123" i="13"/>
  <c r="J124" i="13"/>
  <c r="K131" i="21"/>
  <c r="A131" i="21" s="1"/>
  <c r="BN131" i="21"/>
  <c r="AR131" i="21"/>
  <c r="G124" i="21"/>
  <c r="BJ124" i="21"/>
  <c r="AN124" i="21"/>
  <c r="D124" i="13"/>
  <c r="E123" i="13"/>
  <c r="G111" i="13"/>
  <c r="G100" i="13"/>
  <c r="A111" i="9"/>
  <c r="H99" i="9"/>
  <c r="AY99" i="21" s="1"/>
  <c r="F111" i="13"/>
  <c r="J111" i="9"/>
  <c r="F100" i="13"/>
  <c r="F23" i="13"/>
  <c r="BJ106" i="21"/>
  <c r="AN106" i="21"/>
  <c r="G106" i="21"/>
  <c r="D106" i="13"/>
  <c r="BN113" i="21"/>
  <c r="AR113" i="21"/>
  <c r="K113" i="21"/>
  <c r="A113" i="21" s="1"/>
  <c r="D101" i="13"/>
  <c r="AN101" i="21"/>
  <c r="G101" i="21"/>
  <c r="BJ101" i="21"/>
  <c r="G1047" i="13"/>
  <c r="G1036" i="13"/>
  <c r="D1038" i="13"/>
  <c r="A1026" i="18" s="1"/>
  <c r="E1036" i="13"/>
  <c r="D1048" i="13"/>
  <c r="E1047" i="13"/>
  <c r="I1038" i="13"/>
  <c r="BJ1038" i="21"/>
  <c r="AN1038" i="21"/>
  <c r="G1038" i="21"/>
  <c r="G1048" i="21"/>
  <c r="BJ1048" i="21"/>
  <c r="AN1048" i="21"/>
  <c r="K22" i="9"/>
  <c r="I962" i="7"/>
  <c r="I178" i="22"/>
  <c r="J133" i="22"/>
  <c r="I150" i="22"/>
  <c r="I237" i="22"/>
  <c r="J166" i="22"/>
  <c r="J222" i="22"/>
  <c r="D206" i="22"/>
  <c r="A206" i="22" s="1"/>
  <c r="J190" i="22"/>
  <c r="J456" i="22"/>
  <c r="J169" i="22"/>
  <c r="D176" i="22"/>
  <c r="A176" i="22" s="1"/>
  <c r="D144" i="22"/>
  <c r="A144" i="22" s="1"/>
  <c r="J745" i="22"/>
  <c r="I228" i="22"/>
  <c r="J140" i="22"/>
  <c r="D128" i="22"/>
  <c r="A128" i="22" s="1"/>
  <c r="AS1056" i="21"/>
  <c r="BO1056" i="21"/>
  <c r="L1056" i="21"/>
  <c r="L1008" i="21"/>
  <c r="BO1008" i="21"/>
  <c r="AS1008" i="21"/>
  <c r="AS1004" i="21"/>
  <c r="L1004" i="21"/>
  <c r="BO1004" i="21"/>
  <c r="L996" i="21"/>
  <c r="AS996" i="21"/>
  <c r="BO996" i="21"/>
  <c r="AS992" i="21"/>
  <c r="BO992" i="21"/>
  <c r="L992" i="21"/>
  <c r="BO973" i="21"/>
  <c r="AS973" i="21"/>
  <c r="L973" i="21"/>
  <c r="AS969" i="21"/>
  <c r="L969" i="21"/>
  <c r="BO969" i="21"/>
  <c r="L965" i="21"/>
  <c r="BO965" i="21"/>
  <c r="AS965" i="21"/>
  <c r="L949" i="21"/>
  <c r="BO949" i="21"/>
  <c r="AS949" i="21"/>
  <c r="L945" i="21"/>
  <c r="BO945" i="21"/>
  <c r="AS945" i="21"/>
  <c r="BO923" i="21"/>
  <c r="L923" i="21"/>
  <c r="AS923" i="21"/>
  <c r="AS919" i="21"/>
  <c r="BO919" i="21"/>
  <c r="L919" i="21"/>
  <c r="L899" i="21"/>
  <c r="AS899" i="21"/>
  <c r="BO899" i="21"/>
  <c r="L895" i="21"/>
  <c r="BO895" i="21"/>
  <c r="AS895" i="21"/>
  <c r="AS887" i="21"/>
  <c r="BO887" i="21"/>
  <c r="L887" i="21"/>
  <c r="AS883" i="21"/>
  <c r="L883" i="21"/>
  <c r="BO883" i="21"/>
  <c r="AS875" i="21"/>
  <c r="BO875" i="21"/>
  <c r="L875" i="21"/>
  <c r="BO839" i="21"/>
  <c r="AS839" i="21"/>
  <c r="L839" i="21"/>
  <c r="AS779" i="21"/>
  <c r="BO779" i="21"/>
  <c r="L779" i="21"/>
  <c r="BO775" i="21"/>
  <c r="L775" i="21"/>
  <c r="AS775" i="21"/>
  <c r="BO731" i="21"/>
  <c r="L731" i="21"/>
  <c r="AS731" i="21"/>
  <c r="L727" i="21"/>
  <c r="AS727" i="21"/>
  <c r="BO727" i="21"/>
  <c r="L683" i="21"/>
  <c r="AS683" i="21"/>
  <c r="BO683" i="21"/>
  <c r="AS679" i="21"/>
  <c r="L679" i="21"/>
  <c r="BO679" i="21"/>
  <c r="AS659" i="21"/>
  <c r="BO659" i="21"/>
  <c r="L659" i="21"/>
  <c r="L655" i="21"/>
  <c r="AS655" i="21"/>
  <c r="BO655" i="21"/>
  <c r="BO623" i="21"/>
  <c r="L623" i="21"/>
  <c r="AS623" i="21"/>
  <c r="AS619" i="21"/>
  <c r="BO619" i="21"/>
  <c r="L619" i="21"/>
  <c r="AS564" i="21"/>
  <c r="L564" i="21"/>
  <c r="BO564" i="21"/>
  <c r="L560" i="21"/>
  <c r="BO560" i="21"/>
  <c r="AS560" i="21"/>
  <c r="L480" i="21"/>
  <c r="BO480" i="21"/>
  <c r="AS480" i="21"/>
  <c r="BO476" i="21"/>
  <c r="L476" i="21"/>
  <c r="AS476" i="21"/>
  <c r="AS468" i="21"/>
  <c r="L468" i="21"/>
  <c r="BO468" i="21"/>
  <c r="L464" i="21"/>
  <c r="AS464" i="21"/>
  <c r="BO464" i="21"/>
  <c r="AS456" i="21"/>
  <c r="BO456" i="21"/>
  <c r="L456" i="21"/>
  <c r="AS452" i="21"/>
  <c r="BO452" i="21"/>
  <c r="L452" i="21"/>
  <c r="AS444" i="21"/>
  <c r="L444" i="21"/>
  <c r="BO444" i="21"/>
  <c r="L440" i="21"/>
  <c r="BO440" i="21"/>
  <c r="AS440" i="21"/>
  <c r="BO428" i="21"/>
  <c r="AS428" i="21"/>
  <c r="L428" i="21"/>
  <c r="AS420" i="21"/>
  <c r="BO420" i="21"/>
  <c r="L420" i="21"/>
  <c r="L416" i="21"/>
  <c r="AS416" i="21"/>
  <c r="BO416" i="21"/>
  <c r="BO396" i="21"/>
  <c r="L396" i="21"/>
  <c r="AS396" i="21"/>
  <c r="AS392" i="21"/>
  <c r="BO392" i="21"/>
  <c r="L392" i="21"/>
  <c r="L380" i="21"/>
  <c r="AS380" i="21"/>
  <c r="BO380" i="21"/>
  <c r="AS372" i="21"/>
  <c r="L372" i="21"/>
  <c r="BO372" i="21"/>
  <c r="BO368" i="21"/>
  <c r="AS368" i="21"/>
  <c r="L368" i="21"/>
  <c r="BO348" i="21"/>
  <c r="AS348" i="21"/>
  <c r="L348" i="21"/>
  <c r="L344" i="21"/>
  <c r="BO344" i="21"/>
  <c r="AS344" i="21"/>
  <c r="BO336" i="21"/>
  <c r="AS336" i="21"/>
  <c r="L336" i="21"/>
  <c r="BO332" i="21"/>
  <c r="AS332" i="21"/>
  <c r="L332" i="21"/>
  <c r="L324" i="21"/>
  <c r="AS324" i="21"/>
  <c r="BO324" i="21"/>
  <c r="AS320" i="21"/>
  <c r="BO320" i="21"/>
  <c r="L320" i="21"/>
  <c r="BO249" i="21"/>
  <c r="AS249" i="21"/>
  <c r="L249" i="21"/>
  <c r="AS240" i="21"/>
  <c r="L240" i="21"/>
  <c r="BO240" i="21"/>
  <c r="L228" i="21"/>
  <c r="BO228" i="21"/>
  <c r="AS228" i="21"/>
  <c r="BO224" i="21"/>
  <c r="AS224" i="21"/>
  <c r="L224" i="21"/>
  <c r="AS204" i="21"/>
  <c r="BO204" i="21"/>
  <c r="L204" i="21"/>
  <c r="AS200" i="21"/>
  <c r="BO200" i="21"/>
  <c r="L200" i="21"/>
  <c r="L192" i="21"/>
  <c r="AS192" i="21"/>
  <c r="BO192" i="21"/>
  <c r="L188" i="21"/>
  <c r="AS188" i="21"/>
  <c r="BO188" i="21"/>
  <c r="AS156" i="21"/>
  <c r="BO156" i="21"/>
  <c r="L156" i="21"/>
  <c r="AS132" i="21"/>
  <c r="L132" i="21"/>
  <c r="BO132" i="21"/>
  <c r="BO581" i="21"/>
  <c r="AS581" i="21"/>
  <c r="L581" i="21"/>
  <c r="L427" i="21"/>
  <c r="AS427" i="21"/>
  <c r="BO427" i="21"/>
  <c r="L367" i="21"/>
  <c r="AS367" i="21"/>
  <c r="BO367" i="21"/>
  <c r="L359" i="21"/>
  <c r="BO359" i="21"/>
  <c r="AS359" i="21"/>
  <c r="L331" i="21"/>
  <c r="AS331" i="21"/>
  <c r="BO331" i="21"/>
  <c r="AS293" i="21"/>
  <c r="L293" i="21"/>
  <c r="BO293" i="21"/>
  <c r="BO282" i="21"/>
  <c r="AS282" i="21"/>
  <c r="L282" i="21"/>
  <c r="L239" i="21"/>
  <c r="BO239" i="21"/>
  <c r="AS239" i="21"/>
  <c r="AS215" i="21"/>
  <c r="L215" i="21"/>
  <c r="BO215" i="21"/>
  <c r="BO199" i="21"/>
  <c r="AS199" i="21"/>
  <c r="L199" i="21"/>
  <c r="AS191" i="21"/>
  <c r="BO191" i="21"/>
  <c r="L191" i="21"/>
  <c r="BO139" i="21"/>
  <c r="AS139" i="21"/>
  <c r="L139" i="21"/>
  <c r="L131" i="21"/>
  <c r="BO131" i="21"/>
  <c r="AS131" i="21"/>
  <c r="L92" i="21"/>
  <c r="BO92" i="21"/>
  <c r="AS92" i="21"/>
  <c r="AS84" i="21"/>
  <c r="BO84" i="21"/>
  <c r="L84" i="21"/>
  <c r="BO31" i="21"/>
  <c r="AS31" i="21"/>
  <c r="L31" i="21"/>
  <c r="L981" i="21"/>
  <c r="BO981" i="21"/>
  <c r="AS981" i="21"/>
  <c r="L787" i="21"/>
  <c r="BO787" i="21"/>
  <c r="AS787" i="21"/>
  <c r="BO757" i="21"/>
  <c r="AS757" i="21"/>
  <c r="L757" i="21"/>
  <c r="L749" i="21"/>
  <c r="BO749" i="21"/>
  <c r="AS749" i="21"/>
  <c r="L745" i="21"/>
  <c r="BO745" i="21"/>
  <c r="AS745" i="21"/>
  <c r="BO741" i="21"/>
  <c r="AS741" i="21"/>
  <c r="L741" i="21"/>
  <c r="L734" i="21"/>
  <c r="AS734" i="21"/>
  <c r="BO734" i="21"/>
  <c r="L730" i="21"/>
  <c r="BO730" i="21"/>
  <c r="AS730" i="21"/>
  <c r="BO726" i="21"/>
  <c r="L726" i="21"/>
  <c r="AS726" i="21"/>
  <c r="L612" i="21"/>
  <c r="AS612" i="21"/>
  <c r="BO612" i="21"/>
  <c r="BO608" i="21"/>
  <c r="L608" i="21"/>
  <c r="AS608" i="21"/>
  <c r="L590" i="21"/>
  <c r="BO590" i="21"/>
  <c r="AS590" i="21"/>
  <c r="AS563" i="21"/>
  <c r="L563" i="21"/>
  <c r="BO563" i="21"/>
  <c r="AS475" i="21"/>
  <c r="BO475" i="21"/>
  <c r="L475" i="21"/>
  <c r="L467" i="21"/>
  <c r="AS467" i="21"/>
  <c r="BO467" i="21"/>
  <c r="L451" i="21"/>
  <c r="BO451" i="21"/>
  <c r="AS451" i="21"/>
  <c r="BO443" i="21"/>
  <c r="AS443" i="21"/>
  <c r="L443" i="21"/>
  <c r="L1052" i="21"/>
  <c r="BO1052" i="21"/>
  <c r="AS1052" i="21"/>
  <c r="BO1020" i="21"/>
  <c r="L1020" i="21"/>
  <c r="AS1020" i="21"/>
  <c r="L1016" i="21"/>
  <c r="AS1016" i="21"/>
  <c r="BO1016" i="21"/>
  <c r="BO941" i="21"/>
  <c r="AS941" i="21"/>
  <c r="L941" i="21"/>
  <c r="AS937" i="21"/>
  <c r="L937" i="21"/>
  <c r="BO937" i="21"/>
  <c r="L931" i="21"/>
  <c r="BO931" i="21"/>
  <c r="AS931" i="21"/>
  <c r="L871" i="21"/>
  <c r="BO871" i="21"/>
  <c r="AS871" i="21"/>
  <c r="L835" i="21"/>
  <c r="AS835" i="21"/>
  <c r="BO835" i="21"/>
  <c r="L788" i="21"/>
  <c r="BO788" i="21"/>
  <c r="AS788" i="21"/>
  <c r="L635" i="21"/>
  <c r="BO635" i="21"/>
  <c r="AS635" i="21"/>
  <c r="BO631" i="21"/>
  <c r="AS631" i="21"/>
  <c r="L631" i="21"/>
  <c r="BO613" i="21"/>
  <c r="AS613" i="21"/>
  <c r="L613" i="21"/>
  <c r="AS609" i="21"/>
  <c r="L609" i="21"/>
  <c r="BO609" i="21"/>
  <c r="AS432" i="21"/>
  <c r="L432" i="21"/>
  <c r="BO432" i="21"/>
  <c r="AS408" i="21"/>
  <c r="L408" i="21"/>
  <c r="BO408" i="21"/>
  <c r="BO404" i="21"/>
  <c r="AS404" i="21"/>
  <c r="L404" i="21"/>
  <c r="BO384" i="21"/>
  <c r="AS384" i="21"/>
  <c r="L384" i="21"/>
  <c r="L360" i="21"/>
  <c r="BO360" i="21"/>
  <c r="AS360" i="21"/>
  <c r="AS356" i="21"/>
  <c r="L356" i="21"/>
  <c r="BO356" i="21"/>
  <c r="BO264" i="21"/>
  <c r="L264" i="21"/>
  <c r="AS264" i="21"/>
  <c r="L253" i="21"/>
  <c r="BO253" i="21"/>
  <c r="AS253" i="21"/>
  <c r="L236" i="21"/>
  <c r="BO236" i="21"/>
  <c r="AS236" i="21"/>
  <c r="BO216" i="21"/>
  <c r="AS216" i="21"/>
  <c r="L216" i="21"/>
  <c r="AS212" i="21"/>
  <c r="BO212" i="21"/>
  <c r="L212" i="21"/>
  <c r="L180" i="21"/>
  <c r="BO180" i="21"/>
  <c r="AS180" i="21"/>
  <c r="L176" i="21"/>
  <c r="BO176" i="21"/>
  <c r="AS176" i="21"/>
  <c r="BO168" i="21"/>
  <c r="L168" i="21"/>
  <c r="AS168" i="21"/>
  <c r="BO164" i="21"/>
  <c r="L164" i="21"/>
  <c r="AS164" i="21"/>
  <c r="AS152" i="21"/>
  <c r="BO152" i="21"/>
  <c r="L152" i="21"/>
  <c r="AS144" i="21"/>
  <c r="L144" i="21"/>
  <c r="BO144" i="21"/>
  <c r="L140" i="21"/>
  <c r="BO140" i="21"/>
  <c r="AS140" i="21"/>
  <c r="BO128" i="21"/>
  <c r="AS128" i="21"/>
  <c r="L128" i="21"/>
  <c r="L97" i="21"/>
  <c r="AS97" i="21"/>
  <c r="BO97" i="21"/>
  <c r="L93" i="21"/>
  <c r="BO93" i="21"/>
  <c r="AS93" i="21"/>
  <c r="BO86" i="21"/>
  <c r="L86" i="21"/>
  <c r="AS86" i="21"/>
  <c r="L82" i="21"/>
  <c r="BO82" i="21"/>
  <c r="AS82" i="21"/>
  <c r="BO78" i="21"/>
  <c r="AS78" i="21"/>
  <c r="L78" i="21"/>
  <c r="AS74" i="21"/>
  <c r="BO74" i="21"/>
  <c r="L74" i="21"/>
  <c r="L70" i="21"/>
  <c r="AS70" i="21"/>
  <c r="BO70" i="21"/>
  <c r="L66" i="21"/>
  <c r="BO66" i="21"/>
  <c r="AS66" i="21"/>
  <c r="BO62" i="21"/>
  <c r="L62" i="21"/>
  <c r="AS62" i="21"/>
  <c r="BO57" i="21"/>
  <c r="AS57" i="21"/>
  <c r="L57" i="21"/>
  <c r="BO34" i="21"/>
  <c r="AS34" i="21"/>
  <c r="L34" i="21"/>
  <c r="BO586" i="21"/>
  <c r="L586" i="21"/>
  <c r="AS586" i="21"/>
  <c r="L391" i="21"/>
  <c r="BO391" i="21"/>
  <c r="AS391" i="21"/>
  <c r="BO383" i="21"/>
  <c r="AS383" i="21"/>
  <c r="L383" i="21"/>
  <c r="AS343" i="21"/>
  <c r="BO343" i="21"/>
  <c r="L343" i="21"/>
  <c r="L323" i="21"/>
  <c r="BO323" i="21"/>
  <c r="AS323" i="21"/>
  <c r="AS223" i="21"/>
  <c r="BO223" i="21"/>
  <c r="L223" i="21"/>
  <c r="AS151" i="21"/>
  <c r="BO151" i="21"/>
  <c r="L151" i="21"/>
  <c r="AS117" i="21"/>
  <c r="L117" i="21"/>
  <c r="BO117" i="21"/>
  <c r="L68" i="21"/>
  <c r="AS68" i="21"/>
  <c r="BO68" i="21"/>
  <c r="L60" i="21"/>
  <c r="AS60" i="21"/>
  <c r="BO60" i="21"/>
  <c r="BO833" i="21"/>
  <c r="AS833" i="21"/>
  <c r="L833" i="21"/>
  <c r="AS753" i="21"/>
  <c r="L753" i="21"/>
  <c r="BO753" i="21"/>
  <c r="L602" i="21"/>
  <c r="AS602" i="21"/>
  <c r="BO602" i="21"/>
  <c r="I1142" i="22"/>
  <c r="J1142" i="22"/>
  <c r="D1142" i="22"/>
  <c r="A1142" i="22" s="1"/>
  <c r="J1138" i="22"/>
  <c r="I1138" i="22"/>
  <c r="D1138" i="22"/>
  <c r="A1138" i="22" s="1"/>
  <c r="I1134" i="22"/>
  <c r="D1134" i="22"/>
  <c r="A1134" i="22" s="1"/>
  <c r="J1134" i="22"/>
  <c r="I1130" i="22"/>
  <c r="D1130" i="22"/>
  <c r="A1130" i="22" s="1"/>
  <c r="J1130" i="22"/>
  <c r="I1126" i="22"/>
  <c r="D1126" i="22"/>
  <c r="A1126" i="22" s="1"/>
  <c r="J1126" i="22"/>
  <c r="J1122" i="22"/>
  <c r="I1122" i="22"/>
  <c r="D1122" i="22"/>
  <c r="A1122" i="22" s="1"/>
  <c r="D1118" i="22"/>
  <c r="A1118" i="22" s="1"/>
  <c r="J1118" i="22"/>
  <c r="I1118" i="22"/>
  <c r="I1114" i="22"/>
  <c r="D1114" i="22"/>
  <c r="A1114" i="22" s="1"/>
  <c r="J1114" i="22"/>
  <c r="D1110" i="22"/>
  <c r="A1110" i="22" s="1"/>
  <c r="J1110" i="22"/>
  <c r="I1110" i="22"/>
  <c r="I1106" i="22"/>
  <c r="D1106" i="22"/>
  <c r="A1106" i="22" s="1"/>
  <c r="J1106" i="22"/>
  <c r="D1102" i="22"/>
  <c r="A1102" i="22" s="1"/>
  <c r="J1102" i="22"/>
  <c r="I1102" i="22"/>
  <c r="J1098" i="22"/>
  <c r="I1098" i="22"/>
  <c r="D1098" i="22"/>
  <c r="A1098" i="22" s="1"/>
  <c r="J1082" i="22"/>
  <c r="D1082" i="22"/>
  <c r="A1082" i="22" s="1"/>
  <c r="I1082" i="22"/>
  <c r="I1076" i="22"/>
  <c r="D1076" i="22"/>
  <c r="A1076" i="22" s="1"/>
  <c r="J1076" i="22"/>
  <c r="I977" i="22"/>
  <c r="D977" i="22"/>
  <c r="A977" i="22" s="1"/>
  <c r="J977" i="22"/>
  <c r="D817" i="22"/>
  <c r="A817" i="22" s="1"/>
  <c r="I817" i="22"/>
  <c r="J817" i="22"/>
  <c r="J813" i="22"/>
  <c r="I813" i="22"/>
  <c r="D813" i="22"/>
  <c r="A813" i="22" s="1"/>
  <c r="J809" i="22"/>
  <c r="I809" i="22"/>
  <c r="D809" i="22"/>
  <c r="A809" i="22" s="1"/>
  <c r="J805" i="22"/>
  <c r="D805" i="22"/>
  <c r="A805" i="22" s="1"/>
  <c r="I805" i="22"/>
  <c r="J801" i="22"/>
  <c r="I801" i="22"/>
  <c r="D801" i="22"/>
  <c r="A801" i="22" s="1"/>
  <c r="I797" i="22"/>
  <c r="D797" i="22"/>
  <c r="A797" i="22" s="1"/>
  <c r="J797" i="22"/>
  <c r="I793" i="22"/>
  <c r="D793" i="22"/>
  <c r="A793" i="22" s="1"/>
  <c r="J793" i="22"/>
  <c r="J758" i="22"/>
  <c r="I758" i="22"/>
  <c r="D758" i="22"/>
  <c r="A758" i="22" s="1"/>
  <c r="I754" i="22"/>
  <c r="D754" i="22"/>
  <c r="A754" i="22" s="1"/>
  <c r="J754" i="22"/>
  <c r="I750" i="22"/>
  <c r="D750" i="22"/>
  <c r="A750" i="22" s="1"/>
  <c r="J750" i="22"/>
  <c r="I746" i="22"/>
  <c r="D746" i="22"/>
  <c r="A746" i="22" s="1"/>
  <c r="J746" i="22"/>
  <c r="D742" i="22"/>
  <c r="A742" i="22" s="1"/>
  <c r="J742" i="22"/>
  <c r="I742" i="22"/>
  <c r="I737" i="22"/>
  <c r="D737" i="22"/>
  <c r="A737" i="22" s="1"/>
  <c r="J737" i="22"/>
  <c r="J710" i="22"/>
  <c r="I710" i="22"/>
  <c r="D710" i="22"/>
  <c r="A710" i="22" s="1"/>
  <c r="I706" i="22"/>
  <c r="D706" i="22"/>
  <c r="A706" i="22" s="1"/>
  <c r="J706" i="22"/>
  <c r="D702" i="22"/>
  <c r="A702" i="22" s="1"/>
  <c r="J702" i="22"/>
  <c r="I702" i="22"/>
  <c r="D698" i="22"/>
  <c r="A698" i="22" s="1"/>
  <c r="J698" i="22"/>
  <c r="I698" i="22"/>
  <c r="D694" i="22"/>
  <c r="A694" i="22" s="1"/>
  <c r="J694" i="22"/>
  <c r="I694" i="22"/>
  <c r="I689" i="22"/>
  <c r="D689" i="22"/>
  <c r="A689" i="22" s="1"/>
  <c r="J689" i="22"/>
  <c r="I599" i="22"/>
  <c r="J599" i="22"/>
  <c r="D599" i="22"/>
  <c r="A599" i="22" s="1"/>
  <c r="D593" i="22"/>
  <c r="A593" i="22" s="1"/>
  <c r="J593" i="22"/>
  <c r="I593" i="22"/>
  <c r="J587" i="22"/>
  <c r="D587" i="22"/>
  <c r="A587" i="22" s="1"/>
  <c r="I587" i="22"/>
  <c r="I583" i="22"/>
  <c r="D583" i="22"/>
  <c r="A583" i="22" s="1"/>
  <c r="J583" i="22"/>
  <c r="J299" i="22"/>
  <c r="I299" i="22"/>
  <c r="D299" i="22"/>
  <c r="A299" i="22" s="1"/>
  <c r="I294" i="22"/>
  <c r="J294" i="22"/>
  <c r="J288" i="22"/>
  <c r="I288" i="22"/>
  <c r="D288" i="22"/>
  <c r="A288" i="22" s="1"/>
  <c r="J283" i="22"/>
  <c r="D283" i="22"/>
  <c r="A283" i="22" s="1"/>
  <c r="I283" i="22"/>
  <c r="I259" i="22"/>
  <c r="J259" i="22"/>
  <c r="D259" i="22"/>
  <c r="A259" i="22" s="1"/>
  <c r="D115" i="22"/>
  <c r="A115" i="22" s="1"/>
  <c r="J115" i="22"/>
  <c r="I115" i="22"/>
  <c r="D559" i="22"/>
  <c r="A559" i="22" s="1"/>
  <c r="I559" i="22"/>
  <c r="J559" i="22"/>
  <c r="D539" i="22"/>
  <c r="A539" i="22" s="1"/>
  <c r="J539" i="22"/>
  <c r="I539" i="22"/>
  <c r="J463" i="22"/>
  <c r="I463" i="22"/>
  <c r="D463" i="22"/>
  <c r="A463" i="22" s="1"/>
  <c r="I455" i="22"/>
  <c r="J455" i="22"/>
  <c r="D455" i="22"/>
  <c r="A455" i="22" s="1"/>
  <c r="I419" i="22"/>
  <c r="D419" i="22"/>
  <c r="A419" i="22" s="1"/>
  <c r="J419" i="22"/>
  <c r="D403" i="22"/>
  <c r="A403" i="22" s="1"/>
  <c r="J403" i="22"/>
  <c r="I403" i="22"/>
  <c r="D395" i="22"/>
  <c r="A395" i="22" s="1"/>
  <c r="I395" i="22"/>
  <c r="J395" i="22"/>
  <c r="I319" i="22"/>
  <c r="D319" i="22"/>
  <c r="A319" i="22" s="1"/>
  <c r="J319" i="22"/>
  <c r="I287" i="22"/>
  <c r="D287" i="22"/>
  <c r="A287" i="22" s="1"/>
  <c r="J287" i="22"/>
  <c r="I252" i="22"/>
  <c r="D252" i="22"/>
  <c r="A252" i="22" s="1"/>
  <c r="J252" i="22"/>
  <c r="J175" i="22"/>
  <c r="I175" i="22"/>
  <c r="D175" i="22"/>
  <c r="A175" i="22" s="1"/>
  <c r="J163" i="22"/>
  <c r="I163" i="22"/>
  <c r="D163" i="22"/>
  <c r="A163" i="22" s="1"/>
  <c r="I155" i="22"/>
  <c r="D155" i="22"/>
  <c r="A155" i="22" s="1"/>
  <c r="J155" i="22"/>
  <c r="I143" i="22"/>
  <c r="J143" i="22"/>
  <c r="D143" i="22"/>
  <c r="A143" i="22" s="1"/>
  <c r="J117" i="22"/>
  <c r="J81" i="22"/>
  <c r="D81" i="22"/>
  <c r="A81" i="22" s="1"/>
  <c r="I81" i="22"/>
  <c r="J73" i="22"/>
  <c r="D73" i="22"/>
  <c r="A73" i="22" s="1"/>
  <c r="I73" i="22"/>
  <c r="J65" i="22"/>
  <c r="D65" i="22"/>
  <c r="A65" i="22" s="1"/>
  <c r="I65" i="22"/>
  <c r="I130" i="22"/>
  <c r="J130" i="22"/>
  <c r="D130" i="22"/>
  <c r="A130" i="22" s="1"/>
  <c r="I122" i="22"/>
  <c r="J122" i="22"/>
  <c r="D122" i="22"/>
  <c r="A122" i="22" s="1"/>
  <c r="J55" i="22"/>
  <c r="D55" i="22"/>
  <c r="A55" i="22" s="1"/>
  <c r="I55" i="22"/>
  <c r="J1141" i="22"/>
  <c r="I1141" i="22"/>
  <c r="D1141" i="22"/>
  <c r="A1141" i="22" s="1"/>
  <c r="J1137" i="22"/>
  <c r="I1137" i="22"/>
  <c r="D1137" i="22"/>
  <c r="A1137" i="22" s="1"/>
  <c r="J1133" i="22"/>
  <c r="D1133" i="22"/>
  <c r="A1133" i="22" s="1"/>
  <c r="I1133" i="22"/>
  <c r="I1129" i="22"/>
  <c r="D1129" i="22"/>
  <c r="A1129" i="22" s="1"/>
  <c r="J1129" i="22"/>
  <c r="I1125" i="22"/>
  <c r="J1125" i="22"/>
  <c r="D1125" i="22"/>
  <c r="A1125" i="22" s="1"/>
  <c r="D1121" i="22"/>
  <c r="A1121" i="22" s="1"/>
  <c r="I1121" i="22"/>
  <c r="J1121" i="22"/>
  <c r="D1117" i="22"/>
  <c r="A1117" i="22" s="1"/>
  <c r="J1117" i="22"/>
  <c r="I1117" i="22"/>
  <c r="I1113" i="22"/>
  <c r="D1113" i="22"/>
  <c r="A1113" i="22" s="1"/>
  <c r="J1113" i="22"/>
  <c r="D1109" i="22"/>
  <c r="A1109" i="22" s="1"/>
  <c r="J1109" i="22"/>
  <c r="I1109" i="22"/>
  <c r="J1105" i="22"/>
  <c r="I1105" i="22"/>
  <c r="D1105" i="22"/>
  <c r="A1105" i="22" s="1"/>
  <c r="D1101" i="22"/>
  <c r="A1101" i="22" s="1"/>
  <c r="J1101" i="22"/>
  <c r="I1101" i="22"/>
  <c r="J1097" i="22"/>
  <c r="I1097" i="22"/>
  <c r="D1097" i="22"/>
  <c r="A1097" i="22" s="1"/>
  <c r="D1081" i="22"/>
  <c r="A1081" i="22" s="1"/>
  <c r="J1081" i="22"/>
  <c r="I1081" i="22"/>
  <c r="D1075" i="22"/>
  <c r="A1075" i="22" s="1"/>
  <c r="J1075" i="22"/>
  <c r="I1075" i="22"/>
  <c r="D1055" i="22"/>
  <c r="A1055" i="22" s="1"/>
  <c r="J1055" i="22"/>
  <c r="I1055" i="22"/>
  <c r="J1051" i="22"/>
  <c r="D1051" i="22"/>
  <c r="A1051" i="22" s="1"/>
  <c r="I1051" i="22"/>
  <c r="J1019" i="22"/>
  <c r="I1019" i="22"/>
  <c r="I1015" i="22"/>
  <c r="J1015" i="22"/>
  <c r="I1007" i="22"/>
  <c r="D1007" i="22"/>
  <c r="A1007" i="22" s="1"/>
  <c r="J1007" i="22"/>
  <c r="D1003" i="22"/>
  <c r="A1003" i="22" s="1"/>
  <c r="J1003" i="22"/>
  <c r="I1003" i="22"/>
  <c r="D995" i="22"/>
  <c r="A995" i="22" s="1"/>
  <c r="J995" i="22"/>
  <c r="I995" i="22"/>
  <c r="I991" i="22"/>
  <c r="D991" i="22"/>
  <c r="A991" i="22" s="1"/>
  <c r="J991" i="22"/>
  <c r="I972" i="22"/>
  <c r="D972" i="22"/>
  <c r="A972" i="22" s="1"/>
  <c r="J972" i="22"/>
  <c r="J968" i="22"/>
  <c r="D968" i="22"/>
  <c r="A968" i="22" s="1"/>
  <c r="I968" i="22"/>
  <c r="I948" i="22"/>
  <c r="D948" i="22"/>
  <c r="A948" i="22" s="1"/>
  <c r="J948" i="22"/>
  <c r="I944" i="22"/>
  <c r="D944" i="22"/>
  <c r="A944" i="22" s="1"/>
  <c r="J944" i="22"/>
  <c r="I936" i="22"/>
  <c r="J936" i="22"/>
  <c r="D936" i="22"/>
  <c r="A936" i="22" s="1"/>
  <c r="I930" i="22"/>
  <c r="J930" i="22"/>
  <c r="D930" i="22"/>
  <c r="A930" i="22" s="1"/>
  <c r="I926" i="22"/>
  <c r="D926" i="22"/>
  <c r="A926" i="22" s="1"/>
  <c r="J926" i="22"/>
  <c r="D922" i="22"/>
  <c r="A922" i="22" s="1"/>
  <c r="J922" i="22"/>
  <c r="I922" i="22"/>
  <c r="I918" i="22"/>
  <c r="D918" i="22"/>
  <c r="A918" i="22" s="1"/>
  <c r="J918" i="22"/>
  <c r="J902" i="22"/>
  <c r="D902" i="22"/>
  <c r="A902" i="22" s="1"/>
  <c r="I902" i="22"/>
  <c r="D898" i="22"/>
  <c r="A898" i="22" s="1"/>
  <c r="J898" i="22"/>
  <c r="I898" i="22"/>
  <c r="J894" i="22"/>
  <c r="I894" i="22"/>
  <c r="D894" i="22"/>
  <c r="A894" i="22" s="1"/>
  <c r="D890" i="22"/>
  <c r="A890" i="22" s="1"/>
  <c r="I890" i="22"/>
  <c r="J890" i="22"/>
  <c r="I886" i="22"/>
  <c r="D886" i="22"/>
  <c r="A886" i="22" s="1"/>
  <c r="J886" i="22"/>
  <c r="I882" i="22"/>
  <c r="D882" i="22"/>
  <c r="A882" i="22" s="1"/>
  <c r="J882" i="22"/>
  <c r="I878" i="22"/>
  <c r="D878" i="22"/>
  <c r="A878" i="22" s="1"/>
  <c r="J878" i="22"/>
  <c r="D874" i="22"/>
  <c r="A874" i="22" s="1"/>
  <c r="J874" i="22"/>
  <c r="I874" i="22"/>
  <c r="J870" i="22"/>
  <c r="I870" i="22"/>
  <c r="D870" i="22"/>
  <c r="A870" i="22" s="1"/>
  <c r="J842" i="22"/>
  <c r="I842" i="22"/>
  <c r="D842" i="22"/>
  <c r="A842" i="22" s="1"/>
  <c r="I816" i="22"/>
  <c r="J816" i="22"/>
  <c r="D816" i="22"/>
  <c r="A816" i="22" s="1"/>
  <c r="J812" i="22"/>
  <c r="I812" i="22"/>
  <c r="I804" i="22"/>
  <c r="D804" i="22"/>
  <c r="A804" i="22" s="1"/>
  <c r="J804" i="22"/>
  <c r="J800" i="22"/>
  <c r="D800" i="22"/>
  <c r="A800" i="22" s="1"/>
  <c r="I800" i="22"/>
  <c r="J792" i="22"/>
  <c r="I792" i="22"/>
  <c r="D792" i="22"/>
  <c r="A792" i="22" s="1"/>
  <c r="J782" i="22"/>
  <c r="I782" i="22"/>
  <c r="D782" i="22"/>
  <c r="A782" i="22" s="1"/>
  <c r="J778" i="22"/>
  <c r="I778" i="22"/>
  <c r="D778" i="22"/>
  <c r="A778" i="22" s="1"/>
  <c r="J774" i="22"/>
  <c r="I774" i="22"/>
  <c r="D774" i="22"/>
  <c r="A774" i="22" s="1"/>
  <c r="D709" i="22"/>
  <c r="A709" i="22" s="1"/>
  <c r="J709" i="22"/>
  <c r="I709" i="22"/>
  <c r="I705" i="22"/>
  <c r="J705" i="22"/>
  <c r="D705" i="22"/>
  <c r="A705" i="22" s="1"/>
  <c r="I701" i="22"/>
  <c r="D701" i="22"/>
  <c r="A701" i="22" s="1"/>
  <c r="J701" i="22"/>
  <c r="J697" i="22"/>
  <c r="I697" i="22"/>
  <c r="D697" i="22"/>
  <c r="A697" i="22" s="1"/>
  <c r="J693" i="22"/>
  <c r="I693" i="22"/>
  <c r="D693" i="22"/>
  <c r="A693" i="22" s="1"/>
  <c r="D686" i="22"/>
  <c r="A686" i="22" s="1"/>
  <c r="J686" i="22"/>
  <c r="I686" i="22"/>
  <c r="I682" i="22"/>
  <c r="D682" i="22"/>
  <c r="A682" i="22" s="1"/>
  <c r="J682" i="22"/>
  <c r="J678" i="22"/>
  <c r="I678" i="22"/>
  <c r="D678" i="22"/>
  <c r="A678" i="22" s="1"/>
  <c r="D662" i="22"/>
  <c r="A662" i="22" s="1"/>
  <c r="J662" i="22"/>
  <c r="I662" i="22"/>
  <c r="D658" i="22"/>
  <c r="A658" i="22" s="1"/>
  <c r="I658" i="22"/>
  <c r="J658" i="22"/>
  <c r="J654" i="22"/>
  <c r="I654" i="22"/>
  <c r="D654" i="22"/>
  <c r="A654" i="22" s="1"/>
  <c r="D638" i="22"/>
  <c r="A638" i="22" s="1"/>
  <c r="J638" i="22"/>
  <c r="I638" i="22"/>
  <c r="D634" i="22"/>
  <c r="A634" i="22" s="1"/>
  <c r="J634" i="22"/>
  <c r="I634" i="22"/>
  <c r="I630" i="22"/>
  <c r="D630" i="22"/>
  <c r="A630" i="22" s="1"/>
  <c r="J630" i="22"/>
  <c r="I626" i="22"/>
  <c r="D626" i="22"/>
  <c r="A626" i="22" s="1"/>
  <c r="J626" i="22"/>
  <c r="J622" i="22"/>
  <c r="I622" i="22"/>
  <c r="D622" i="22"/>
  <c r="A622" i="22" s="1"/>
  <c r="I617" i="22"/>
  <c r="D617" i="22"/>
  <c r="A617" i="22" s="1"/>
  <c r="J617" i="22"/>
  <c r="I597" i="22"/>
  <c r="J597" i="22"/>
  <c r="D597" i="22"/>
  <c r="A597" i="22" s="1"/>
  <c r="I439" i="22"/>
  <c r="D439" i="22"/>
  <c r="A439" i="22" s="1"/>
  <c r="J439" i="22"/>
  <c r="I431" i="22"/>
  <c r="D431" i="22"/>
  <c r="A431" i="22" s="1"/>
  <c r="J431" i="22"/>
  <c r="J379" i="22"/>
  <c r="D379" i="22"/>
  <c r="A379" i="22" s="1"/>
  <c r="I379" i="22"/>
  <c r="D371" i="22"/>
  <c r="A371" i="22" s="1"/>
  <c r="J371" i="22"/>
  <c r="I371" i="22"/>
  <c r="I355" i="22"/>
  <c r="D355" i="22"/>
  <c r="A355" i="22" s="1"/>
  <c r="J355" i="22"/>
  <c r="I347" i="22"/>
  <c r="J347" i="22"/>
  <c r="D347" i="22"/>
  <c r="A347" i="22" s="1"/>
  <c r="D335" i="22"/>
  <c r="A335" i="22" s="1"/>
  <c r="I335" i="22"/>
  <c r="J335" i="22"/>
  <c r="J262" i="22"/>
  <c r="D262" i="22"/>
  <c r="A262" i="22" s="1"/>
  <c r="I262" i="22"/>
  <c r="J257" i="22"/>
  <c r="D257" i="22"/>
  <c r="A257" i="22" s="1"/>
  <c r="I257" i="22"/>
  <c r="J248" i="22"/>
  <c r="I248" i="22"/>
  <c r="D248" i="22"/>
  <c r="A248" i="22" s="1"/>
  <c r="J235" i="22"/>
  <c r="D235" i="22"/>
  <c r="A235" i="22" s="1"/>
  <c r="I235" i="22"/>
  <c r="D227" i="22"/>
  <c r="A227" i="22" s="1"/>
  <c r="J227" i="22"/>
  <c r="I227" i="22"/>
  <c r="J211" i="22"/>
  <c r="I211" i="22"/>
  <c r="D211" i="22"/>
  <c r="A211" i="22" s="1"/>
  <c r="D203" i="22"/>
  <c r="A203" i="22" s="1"/>
  <c r="J203" i="22"/>
  <c r="I203" i="22"/>
  <c r="J187" i="22"/>
  <c r="D187" i="22"/>
  <c r="A187" i="22" s="1"/>
  <c r="I187" i="22"/>
  <c r="J127" i="22"/>
  <c r="I127" i="22"/>
  <c r="D127" i="22"/>
  <c r="A127" i="22" s="1"/>
  <c r="J118" i="22"/>
  <c r="I118" i="22"/>
  <c r="D118" i="22"/>
  <c r="A118" i="22" s="1"/>
  <c r="I96" i="22"/>
  <c r="J96" i="22"/>
  <c r="D96" i="22"/>
  <c r="A96" i="22" s="1"/>
  <c r="J56" i="22"/>
  <c r="D56" i="22"/>
  <c r="A56" i="22" s="1"/>
  <c r="I56" i="22"/>
  <c r="I32" i="22"/>
  <c r="D32" i="22"/>
  <c r="A32" i="22" s="1"/>
  <c r="J32" i="22"/>
  <c r="D134" i="22"/>
  <c r="A134" i="22" s="1"/>
  <c r="I134" i="22"/>
  <c r="J134" i="22"/>
  <c r="J129" i="22"/>
  <c r="J126" i="22"/>
  <c r="I126" i="22"/>
  <c r="J113" i="22"/>
  <c r="I113" i="22"/>
  <c r="D113" i="22"/>
  <c r="A113" i="22" s="1"/>
  <c r="I80" i="22"/>
  <c r="D80" i="22"/>
  <c r="A80" i="22" s="1"/>
  <c r="J80" i="22"/>
  <c r="I72" i="22"/>
  <c r="J72" i="22"/>
  <c r="D72" i="22"/>
  <c r="A72" i="22" s="1"/>
  <c r="I37" i="22"/>
  <c r="J37" i="22"/>
  <c r="D37" i="22"/>
  <c r="A37" i="22" s="1"/>
  <c r="J980" i="22"/>
  <c r="I980" i="22"/>
  <c r="D980" i="22"/>
  <c r="A980" i="22" s="1"/>
  <c r="J925" i="22"/>
  <c r="I925" i="22"/>
  <c r="D925" i="22"/>
  <c r="A925" i="22" s="1"/>
  <c r="D921" i="22"/>
  <c r="A921" i="22" s="1"/>
  <c r="I921" i="22"/>
  <c r="J921" i="22"/>
  <c r="I917" i="22"/>
  <c r="J917" i="22"/>
  <c r="D917" i="22"/>
  <c r="A917" i="22" s="1"/>
  <c r="I901" i="22"/>
  <c r="D901" i="22"/>
  <c r="A901" i="22" s="1"/>
  <c r="J901" i="22"/>
  <c r="I897" i="22"/>
  <c r="D897" i="22"/>
  <c r="A897" i="22" s="1"/>
  <c r="J897" i="22"/>
  <c r="D893" i="22"/>
  <c r="A893" i="22" s="1"/>
  <c r="I893" i="22"/>
  <c r="J893" i="22"/>
  <c r="D889" i="22"/>
  <c r="A889" i="22" s="1"/>
  <c r="J889" i="22"/>
  <c r="I889" i="22"/>
  <c r="J885" i="22"/>
  <c r="D885" i="22"/>
  <c r="A885" i="22" s="1"/>
  <c r="I885" i="22"/>
  <c r="I881" i="22"/>
  <c r="J881" i="22"/>
  <c r="D881" i="22"/>
  <c r="A881" i="22" s="1"/>
  <c r="D877" i="22"/>
  <c r="A877" i="22" s="1"/>
  <c r="J877" i="22"/>
  <c r="I877" i="22"/>
  <c r="D873" i="22"/>
  <c r="A873" i="22" s="1"/>
  <c r="J873" i="22"/>
  <c r="I873" i="22"/>
  <c r="I869" i="22"/>
  <c r="D869" i="22"/>
  <c r="A869" i="22" s="1"/>
  <c r="J869" i="22"/>
  <c r="I841" i="22"/>
  <c r="J841" i="22"/>
  <c r="D841" i="22"/>
  <c r="A841" i="22" s="1"/>
  <c r="J661" i="22"/>
  <c r="D661" i="22"/>
  <c r="A661" i="22" s="1"/>
  <c r="I661" i="22"/>
  <c r="I657" i="22"/>
  <c r="D657" i="22"/>
  <c r="A657" i="22" s="1"/>
  <c r="J657" i="22"/>
  <c r="D653" i="22"/>
  <c r="A653" i="22" s="1"/>
  <c r="J653" i="22"/>
  <c r="I653" i="22"/>
  <c r="I637" i="22"/>
  <c r="D637" i="22"/>
  <c r="A637" i="22" s="1"/>
  <c r="J637" i="22"/>
  <c r="J633" i="22"/>
  <c r="D633" i="22"/>
  <c r="A633" i="22" s="1"/>
  <c r="I633" i="22"/>
  <c r="I629" i="22"/>
  <c r="J629" i="22"/>
  <c r="D629" i="22"/>
  <c r="A629" i="22" s="1"/>
  <c r="J625" i="22"/>
  <c r="D625" i="22"/>
  <c r="A625" i="22" s="1"/>
  <c r="I625" i="22"/>
  <c r="J621" i="22"/>
  <c r="D621" i="22"/>
  <c r="A621" i="22" s="1"/>
  <c r="I621" i="22"/>
  <c r="J542" i="22"/>
  <c r="I542" i="22"/>
  <c r="D538" i="22"/>
  <c r="A538" i="22" s="1"/>
  <c r="J538" i="22"/>
  <c r="I538" i="22"/>
  <c r="I534" i="22"/>
  <c r="D534" i="22"/>
  <c r="A534" i="22" s="1"/>
  <c r="J534" i="22"/>
  <c r="J470" i="22"/>
  <c r="I470" i="22"/>
  <c r="D470" i="22"/>
  <c r="A470" i="22" s="1"/>
  <c r="I466" i="22"/>
  <c r="D466" i="22"/>
  <c r="A466" i="22" s="1"/>
  <c r="J466" i="22"/>
  <c r="J462" i="22"/>
  <c r="I462" i="22"/>
  <c r="D462" i="22"/>
  <c r="A462" i="22" s="1"/>
  <c r="I458" i="22"/>
  <c r="D458" i="22"/>
  <c r="A458" i="22" s="1"/>
  <c r="J458" i="22"/>
  <c r="J454" i="22"/>
  <c r="D454" i="22"/>
  <c r="A454" i="22" s="1"/>
  <c r="I454" i="22"/>
  <c r="I450" i="22"/>
  <c r="D450" i="22"/>
  <c r="A450" i="22" s="1"/>
  <c r="J450" i="22"/>
  <c r="I446" i="22"/>
  <c r="D446" i="22"/>
  <c r="A446" i="22" s="1"/>
  <c r="J446" i="22"/>
  <c r="J442" i="22"/>
  <c r="I442" i="22"/>
  <c r="D442" i="22"/>
  <c r="A442" i="22" s="1"/>
  <c r="I438" i="22"/>
  <c r="D438" i="22"/>
  <c r="A438" i="22" s="1"/>
  <c r="J438" i="22"/>
  <c r="I434" i="22"/>
  <c r="D434" i="22"/>
  <c r="A434" i="22" s="1"/>
  <c r="J434" i="22"/>
  <c r="I430" i="22"/>
  <c r="D430" i="22"/>
  <c r="A430" i="22" s="1"/>
  <c r="I426" i="22"/>
  <c r="D426" i="22"/>
  <c r="A426" i="22" s="1"/>
  <c r="J426" i="22"/>
  <c r="J422" i="22"/>
  <c r="I422" i="22"/>
  <c r="D422" i="22"/>
  <c r="A422" i="22" s="1"/>
  <c r="I418" i="22"/>
  <c r="D418" i="22"/>
  <c r="A418" i="22" s="1"/>
  <c r="J418" i="22"/>
  <c r="J414" i="22"/>
  <c r="I414" i="22"/>
  <c r="D414" i="22"/>
  <c r="A414" i="22" s="1"/>
  <c r="D410" i="22"/>
  <c r="A410" i="22" s="1"/>
  <c r="J410" i="22"/>
  <c r="I410" i="22"/>
  <c r="I406" i="22"/>
  <c r="D406" i="22"/>
  <c r="A406" i="22" s="1"/>
  <c r="I402" i="22"/>
  <c r="D402" i="22"/>
  <c r="A402" i="22" s="1"/>
  <c r="J402" i="22"/>
  <c r="I398" i="22"/>
  <c r="D398" i="22"/>
  <c r="A398" i="22" s="1"/>
  <c r="J398" i="22"/>
  <c r="J394" i="22"/>
  <c r="I394" i="22"/>
  <c r="D394" i="22"/>
  <c r="A394" i="22" s="1"/>
  <c r="I390" i="22"/>
  <c r="D390" i="22"/>
  <c r="A390" i="22" s="1"/>
  <c r="J390" i="22"/>
  <c r="J386" i="22"/>
  <c r="I386" i="22"/>
  <c r="I382" i="22"/>
  <c r="D382" i="22"/>
  <c r="A382" i="22" s="1"/>
  <c r="J382" i="22"/>
  <c r="D378" i="22"/>
  <c r="A378" i="22" s="1"/>
  <c r="I378" i="22"/>
  <c r="J378" i="22"/>
  <c r="I374" i="22"/>
  <c r="D374" i="22"/>
  <c r="A374" i="22" s="1"/>
  <c r="J374" i="22"/>
  <c r="J370" i="22"/>
  <c r="I370" i="22"/>
  <c r="D370" i="22"/>
  <c r="A370" i="22" s="1"/>
  <c r="I366" i="22"/>
  <c r="D366" i="22"/>
  <c r="A366" i="22" s="1"/>
  <c r="J366" i="22"/>
  <c r="I362" i="22"/>
  <c r="J362" i="22"/>
  <c r="D362" i="22"/>
  <c r="A362" i="22" s="1"/>
  <c r="I358" i="22"/>
  <c r="D358" i="22"/>
  <c r="A358" i="22" s="1"/>
  <c r="J358" i="22"/>
  <c r="J354" i="22"/>
  <c r="I354" i="22"/>
  <c r="D354" i="22"/>
  <c r="A354" i="22" s="1"/>
  <c r="J350" i="22"/>
  <c r="I350" i="22"/>
  <c r="D350" i="22"/>
  <c r="A350" i="22" s="1"/>
  <c r="J346" i="22"/>
  <c r="D346" i="22"/>
  <c r="A346" i="22" s="1"/>
  <c r="I346" i="22"/>
  <c r="I342" i="22"/>
  <c r="D342" i="22"/>
  <c r="A342" i="22" s="1"/>
  <c r="J342" i="22"/>
  <c r="J338" i="22"/>
  <c r="I338" i="22"/>
  <c r="D338" i="22"/>
  <c r="A338" i="22" s="1"/>
  <c r="I334" i="22"/>
  <c r="D334" i="22"/>
  <c r="A334" i="22" s="1"/>
  <c r="J334" i="22"/>
  <c r="J330" i="22"/>
  <c r="I330" i="22"/>
  <c r="D326" i="22"/>
  <c r="A326" i="22" s="1"/>
  <c r="J326" i="22"/>
  <c r="I326" i="22"/>
  <c r="D322" i="22"/>
  <c r="A322" i="22" s="1"/>
  <c r="I322" i="22"/>
  <c r="I318" i="22"/>
  <c r="J318" i="22"/>
  <c r="D318" i="22"/>
  <c r="A318" i="22" s="1"/>
  <c r="D301" i="22"/>
  <c r="A301" i="22" s="1"/>
  <c r="J301" i="22"/>
  <c r="I301" i="22"/>
  <c r="D296" i="22"/>
  <c r="A296" i="22" s="1"/>
  <c r="J296" i="22"/>
  <c r="I290" i="22"/>
  <c r="D290" i="22"/>
  <c r="A290" i="22" s="1"/>
  <c r="J290" i="22"/>
  <c r="D285" i="22"/>
  <c r="A285" i="22" s="1"/>
  <c r="I285" i="22"/>
  <c r="J285" i="22"/>
  <c r="J281" i="22"/>
  <c r="I281" i="22"/>
  <c r="D281" i="22"/>
  <c r="A281" i="22" s="1"/>
  <c r="I251" i="22"/>
  <c r="D251" i="22"/>
  <c r="A251" i="22" s="1"/>
  <c r="J251" i="22"/>
  <c r="I247" i="22"/>
  <c r="J247" i="22"/>
  <c r="D247" i="22"/>
  <c r="A247" i="22" s="1"/>
  <c r="D217" i="22"/>
  <c r="A217" i="22" s="1"/>
  <c r="I1111" i="22"/>
  <c r="D1111" i="22"/>
  <c r="A1111" i="22" s="1"/>
  <c r="J1111" i="22"/>
  <c r="I1103" i="22"/>
  <c r="D1103" i="22"/>
  <c r="A1103" i="22" s="1"/>
  <c r="J1103" i="22"/>
  <c r="D974" i="22"/>
  <c r="A974" i="22" s="1"/>
  <c r="J974" i="22"/>
  <c r="I974" i="22"/>
  <c r="J920" i="22"/>
  <c r="I920" i="22"/>
  <c r="D920" i="22"/>
  <c r="A920" i="22" s="1"/>
  <c r="I896" i="22"/>
  <c r="D896" i="22"/>
  <c r="A896" i="22" s="1"/>
  <c r="J896" i="22"/>
  <c r="D888" i="22"/>
  <c r="A888" i="22" s="1"/>
  <c r="J888" i="22"/>
  <c r="I888" i="22"/>
  <c r="D818" i="22"/>
  <c r="A818" i="22" s="1"/>
  <c r="J818" i="22"/>
  <c r="I818" i="22"/>
  <c r="I810" i="22"/>
  <c r="D810" i="22"/>
  <c r="A810" i="22" s="1"/>
  <c r="J810" i="22"/>
  <c r="I802" i="22"/>
  <c r="D802" i="22"/>
  <c r="A802" i="22" s="1"/>
  <c r="J802" i="22"/>
  <c r="I794" i="22"/>
  <c r="D794" i="22"/>
  <c r="A794" i="22" s="1"/>
  <c r="J794" i="22"/>
  <c r="D789" i="22"/>
  <c r="A789" i="22" s="1"/>
  <c r="J789" i="22"/>
  <c r="I789" i="22"/>
  <c r="D755" i="22"/>
  <c r="A755" i="22" s="1"/>
  <c r="J755" i="22"/>
  <c r="I755" i="22"/>
  <c r="J743" i="22"/>
  <c r="D743" i="22"/>
  <c r="A743" i="22" s="1"/>
  <c r="I743" i="22"/>
  <c r="J728" i="22"/>
  <c r="D728" i="22"/>
  <c r="A728" i="22" s="1"/>
  <c r="I728" i="22"/>
  <c r="J624" i="22"/>
  <c r="I624" i="22"/>
  <c r="D624" i="22"/>
  <c r="A624" i="22" s="1"/>
  <c r="D565" i="22"/>
  <c r="A565" i="22" s="1"/>
  <c r="J565" i="22"/>
  <c r="I565" i="22"/>
  <c r="I557" i="22"/>
  <c r="D557" i="22"/>
  <c r="A557" i="22" s="1"/>
  <c r="J557" i="22"/>
  <c r="I425" i="22"/>
  <c r="D425" i="22"/>
  <c r="A425" i="22" s="1"/>
  <c r="J425" i="22"/>
  <c r="I417" i="22"/>
  <c r="D417" i="22"/>
  <c r="A417" i="22" s="1"/>
  <c r="J417" i="22"/>
  <c r="I409" i="22"/>
  <c r="J409" i="22"/>
  <c r="D409" i="22"/>
  <c r="A409" i="22" s="1"/>
  <c r="I405" i="22"/>
  <c r="D405" i="22"/>
  <c r="A405" i="22" s="1"/>
  <c r="J405" i="22"/>
  <c r="J389" i="22"/>
  <c r="D389" i="22"/>
  <c r="A389" i="22" s="1"/>
  <c r="I389" i="22"/>
  <c r="I381" i="22"/>
  <c r="J381" i="22"/>
  <c r="D381" i="22"/>
  <c r="A381" i="22" s="1"/>
  <c r="I373" i="22"/>
  <c r="J373" i="22"/>
  <c r="D373" i="22"/>
  <c r="A373" i="22" s="1"/>
  <c r="I365" i="22"/>
  <c r="J365" i="22"/>
  <c r="D365" i="22"/>
  <c r="A365" i="22" s="1"/>
  <c r="D357" i="22"/>
  <c r="A357" i="22" s="1"/>
  <c r="I357" i="22"/>
  <c r="J357" i="22"/>
  <c r="I345" i="22"/>
  <c r="D345" i="22"/>
  <c r="A345" i="22" s="1"/>
  <c r="J345" i="22"/>
  <c r="I341" i="22"/>
  <c r="J341" i="22"/>
  <c r="D341" i="22"/>
  <c r="A341" i="22" s="1"/>
  <c r="I337" i="22"/>
  <c r="D337" i="22"/>
  <c r="A337" i="22" s="1"/>
  <c r="J337" i="22"/>
  <c r="D329" i="22"/>
  <c r="A329" i="22" s="1"/>
  <c r="I329" i="22"/>
  <c r="J329" i="22"/>
  <c r="I321" i="22"/>
  <c r="J321" i="22"/>
  <c r="D321" i="22"/>
  <c r="A321" i="22" s="1"/>
  <c r="J265" i="22"/>
  <c r="D265" i="22"/>
  <c r="A265" i="22" s="1"/>
  <c r="I265" i="22"/>
  <c r="J233" i="22"/>
  <c r="D233" i="22"/>
  <c r="A233" i="22" s="1"/>
  <c r="J213" i="22"/>
  <c r="D213" i="22"/>
  <c r="A213" i="22" s="1"/>
  <c r="I213" i="22"/>
  <c r="J141" i="22"/>
  <c r="I141" i="22"/>
  <c r="D141" i="22"/>
  <c r="A141" i="22" s="1"/>
  <c r="D129" i="22"/>
  <c r="A129" i="22" s="1"/>
  <c r="I129" i="22"/>
  <c r="J121" i="22"/>
  <c r="D121" i="22"/>
  <c r="A121" i="22" s="1"/>
  <c r="I121" i="22"/>
  <c r="J83" i="22"/>
  <c r="I83" i="22"/>
  <c r="D83" i="22"/>
  <c r="A83" i="22" s="1"/>
  <c r="D67" i="22"/>
  <c r="A67" i="22" s="1"/>
  <c r="J67" i="22"/>
  <c r="I67" i="22"/>
  <c r="I1135" i="22"/>
  <c r="D1135" i="22"/>
  <c r="A1135" i="22" s="1"/>
  <c r="J1135" i="22"/>
  <c r="D1127" i="22"/>
  <c r="A1127" i="22" s="1"/>
  <c r="J1127" i="22"/>
  <c r="I1127" i="22"/>
  <c r="J1077" i="22"/>
  <c r="I1077" i="22"/>
  <c r="D1077" i="22"/>
  <c r="A1077" i="22" s="1"/>
  <c r="J979" i="22"/>
  <c r="I979" i="22"/>
  <c r="D979" i="22"/>
  <c r="A979" i="22" s="1"/>
  <c r="J942" i="22"/>
  <c r="I942" i="22"/>
  <c r="D942" i="22"/>
  <c r="A942" i="22" s="1"/>
  <c r="I924" i="22"/>
  <c r="D924" i="22"/>
  <c r="A924" i="22" s="1"/>
  <c r="J924" i="22"/>
  <c r="J900" i="22"/>
  <c r="I900" i="22"/>
  <c r="D900" i="22"/>
  <c r="A900" i="22" s="1"/>
  <c r="D884" i="22"/>
  <c r="A884" i="22" s="1"/>
  <c r="I884" i="22"/>
  <c r="J884" i="22"/>
  <c r="D876" i="22"/>
  <c r="A876" i="22" s="1"/>
  <c r="J876" i="22"/>
  <c r="I876" i="22"/>
  <c r="I814" i="22"/>
  <c r="D814" i="22"/>
  <c r="A814" i="22" s="1"/>
  <c r="J814" i="22"/>
  <c r="J806" i="22"/>
  <c r="I806" i="22"/>
  <c r="D806" i="22"/>
  <c r="A806" i="22" s="1"/>
  <c r="I798" i="22"/>
  <c r="D798" i="22"/>
  <c r="A798" i="22" s="1"/>
  <c r="J798" i="22"/>
  <c r="J785" i="22"/>
  <c r="D785" i="22"/>
  <c r="A785" i="22" s="1"/>
  <c r="I785" i="22"/>
  <c r="I776" i="22"/>
  <c r="D776" i="22"/>
  <c r="A776" i="22" s="1"/>
  <c r="J776" i="22"/>
  <c r="I732" i="22"/>
  <c r="J732" i="22"/>
  <c r="D732" i="22"/>
  <c r="A732" i="22" s="1"/>
  <c r="J620" i="22"/>
  <c r="I620" i="22"/>
  <c r="D620" i="22"/>
  <c r="A620" i="22" s="1"/>
  <c r="I561" i="22"/>
  <c r="J561" i="22"/>
  <c r="D561" i="22"/>
  <c r="A561" i="22" s="1"/>
  <c r="D537" i="22"/>
  <c r="A537" i="22" s="1"/>
  <c r="I537" i="22"/>
  <c r="J537" i="22"/>
  <c r="I469" i="22"/>
  <c r="J469" i="22"/>
  <c r="D469" i="22"/>
  <c r="A469" i="22" s="1"/>
  <c r="I461" i="22"/>
  <c r="J461" i="22"/>
  <c r="D461" i="22"/>
  <c r="A461" i="22" s="1"/>
  <c r="J453" i="22"/>
  <c r="I453" i="22"/>
  <c r="D453" i="22"/>
  <c r="A453" i="22" s="1"/>
  <c r="I445" i="22"/>
  <c r="D445" i="22"/>
  <c r="A445" i="22" s="1"/>
  <c r="J445" i="22"/>
  <c r="D437" i="22"/>
  <c r="A437" i="22" s="1"/>
  <c r="J437" i="22"/>
  <c r="I437" i="22"/>
  <c r="I433" i="22"/>
  <c r="J433" i="22"/>
  <c r="D433" i="22"/>
  <c r="A433" i="22" s="1"/>
  <c r="I397" i="22"/>
  <c r="J397" i="22"/>
  <c r="D397" i="22"/>
  <c r="A397" i="22" s="1"/>
  <c r="I284" i="22"/>
  <c r="J284" i="22"/>
  <c r="D284" i="22"/>
  <c r="A284" i="22" s="1"/>
  <c r="D250" i="22"/>
  <c r="A250" i="22" s="1"/>
  <c r="I250" i="22"/>
  <c r="J250" i="22"/>
  <c r="J245" i="22"/>
  <c r="D245" i="22"/>
  <c r="A245" i="22" s="1"/>
  <c r="I245" i="22"/>
  <c r="D241" i="22"/>
  <c r="A241" i="22" s="1"/>
  <c r="J241" i="22"/>
  <c r="I241" i="22"/>
  <c r="D225" i="22"/>
  <c r="A225" i="22" s="1"/>
  <c r="I225" i="22"/>
  <c r="J225" i="22"/>
  <c r="J221" i="22"/>
  <c r="D221" i="22"/>
  <c r="A221" i="22" s="1"/>
  <c r="I221" i="22"/>
  <c r="I205" i="22"/>
  <c r="J205" i="22"/>
  <c r="D205" i="22"/>
  <c r="A205" i="22" s="1"/>
  <c r="D197" i="22"/>
  <c r="A197" i="22" s="1"/>
  <c r="I197" i="22"/>
  <c r="J197" i="22"/>
  <c r="J189" i="22"/>
  <c r="I189" i="22"/>
  <c r="D189" i="22"/>
  <c r="A189" i="22" s="1"/>
  <c r="I181" i="22"/>
  <c r="D181" i="22"/>
  <c r="A181" i="22" s="1"/>
  <c r="J181" i="22"/>
  <c r="D173" i="22"/>
  <c r="A173" i="22" s="1"/>
  <c r="I173" i="22"/>
  <c r="J173" i="22"/>
  <c r="I169" i="22"/>
  <c r="D169" i="22"/>
  <c r="A169" i="22" s="1"/>
  <c r="J165" i="22"/>
  <c r="D165" i="22"/>
  <c r="A165" i="22" s="1"/>
  <c r="I165" i="22"/>
  <c r="J161" i="22"/>
  <c r="I161" i="22"/>
  <c r="D161" i="22"/>
  <c r="A161" i="22" s="1"/>
  <c r="J157" i="22"/>
  <c r="D157" i="22"/>
  <c r="A157" i="22" s="1"/>
  <c r="I153" i="22"/>
  <c r="D153" i="22"/>
  <c r="A153" i="22" s="1"/>
  <c r="J153" i="22"/>
  <c r="J145" i="22"/>
  <c r="I145" i="22"/>
  <c r="D145" i="22"/>
  <c r="A145" i="22" s="1"/>
  <c r="I137" i="22"/>
  <c r="D137" i="22"/>
  <c r="A137" i="22" s="1"/>
  <c r="J137" i="22"/>
  <c r="I133" i="22"/>
  <c r="D133" i="22"/>
  <c r="A133" i="22" s="1"/>
  <c r="I125" i="22"/>
  <c r="J125" i="22"/>
  <c r="D125" i="22"/>
  <c r="A125" i="22" s="1"/>
  <c r="D59" i="22"/>
  <c r="A59" i="22" s="1"/>
  <c r="J59" i="22"/>
  <c r="I59" i="22"/>
  <c r="BO415" i="21"/>
  <c r="L415" i="21"/>
  <c r="AS415" i="21"/>
  <c r="AS407" i="21"/>
  <c r="BO407" i="21"/>
  <c r="L407" i="21"/>
  <c r="AS297" i="21"/>
  <c r="BO297" i="21"/>
  <c r="L297" i="21"/>
  <c r="L179" i="21"/>
  <c r="AS179" i="21"/>
  <c r="BO179" i="21"/>
  <c r="L167" i="21"/>
  <c r="BO167" i="21"/>
  <c r="AS167" i="21"/>
  <c r="BO114" i="21"/>
  <c r="AS114" i="21"/>
  <c r="L114" i="21"/>
  <c r="AS85" i="21"/>
  <c r="L85" i="21"/>
  <c r="BO85" i="21"/>
  <c r="L77" i="21"/>
  <c r="BO77" i="21"/>
  <c r="AS77" i="21"/>
  <c r="AS69" i="21"/>
  <c r="L69" i="21"/>
  <c r="BO69" i="21"/>
  <c r="L61" i="21"/>
  <c r="BO61" i="21"/>
  <c r="AS61" i="21"/>
  <c r="L95" i="21"/>
  <c r="AS95" i="21"/>
  <c r="BO95" i="21"/>
  <c r="BO91" i="21"/>
  <c r="L91" i="21"/>
  <c r="AS91" i="21"/>
  <c r="BO1140" i="21"/>
  <c r="AS1140" i="21"/>
  <c r="L1140" i="21"/>
  <c r="BO1136" i="21"/>
  <c r="AS1136" i="21"/>
  <c r="L1136" i="21"/>
  <c r="AS1128" i="21"/>
  <c r="BO1128" i="21"/>
  <c r="L1128" i="21"/>
  <c r="L1124" i="21"/>
  <c r="AS1124" i="21"/>
  <c r="BO1124" i="21"/>
  <c r="L1116" i="21"/>
  <c r="AS1116" i="21"/>
  <c r="BO1116" i="21"/>
  <c r="L1112" i="21"/>
  <c r="BO1112" i="21"/>
  <c r="AS1112" i="21"/>
  <c r="BO1104" i="21"/>
  <c r="L1104" i="21"/>
  <c r="AS1104" i="21"/>
  <c r="AS1100" i="21"/>
  <c r="BO1100" i="21"/>
  <c r="L1100" i="21"/>
  <c r="L1078" i="21"/>
  <c r="BO1078" i="21"/>
  <c r="AS1078" i="21"/>
  <c r="BO1074" i="21"/>
  <c r="AS1074" i="21"/>
  <c r="L1074" i="21"/>
  <c r="AS1058" i="21"/>
  <c r="BO1058" i="21"/>
  <c r="L1058" i="21"/>
  <c r="L1054" i="21"/>
  <c r="AS1054" i="21"/>
  <c r="BO1054" i="21"/>
  <c r="L1050" i="21"/>
  <c r="BO1050" i="21"/>
  <c r="AS1050" i="21"/>
  <c r="L1022" i="21"/>
  <c r="BO1022" i="21"/>
  <c r="AS1022" i="21"/>
  <c r="BO1018" i="21"/>
  <c r="AS1018" i="21"/>
  <c r="L1018" i="21"/>
  <c r="AS1014" i="21"/>
  <c r="BO1014" i="21"/>
  <c r="L1014" i="21"/>
  <c r="L1010" i="21"/>
  <c r="AS1010" i="21"/>
  <c r="BO1010" i="21"/>
  <c r="L1006" i="21"/>
  <c r="BO1006" i="21"/>
  <c r="AS1006" i="21"/>
  <c r="BO1002" i="21"/>
  <c r="L1002" i="21"/>
  <c r="AS1002" i="21"/>
  <c r="AS998" i="21"/>
  <c r="BO998" i="21"/>
  <c r="L998" i="21"/>
  <c r="AS994" i="21"/>
  <c r="L994" i="21"/>
  <c r="BO994" i="21"/>
  <c r="L990" i="21"/>
  <c r="BO990" i="21"/>
  <c r="AS990" i="21"/>
  <c r="AS985" i="21"/>
  <c r="L985" i="21"/>
  <c r="BO985" i="21"/>
  <c r="L971" i="21"/>
  <c r="BO971" i="21"/>
  <c r="AS971" i="21"/>
  <c r="AS967" i="21"/>
  <c r="BO967" i="21"/>
  <c r="L967" i="21"/>
  <c r="BO947" i="21"/>
  <c r="AS947" i="21"/>
  <c r="L947" i="21"/>
  <c r="AS943" i="21"/>
  <c r="BO943" i="21"/>
  <c r="L943" i="21"/>
  <c r="L933" i="21"/>
  <c r="BO933" i="21"/>
  <c r="AS933" i="21"/>
  <c r="L929" i="21"/>
  <c r="BO929" i="21"/>
  <c r="AS929" i="21"/>
  <c r="L837" i="21"/>
  <c r="BO837" i="21"/>
  <c r="AS837" i="21"/>
  <c r="L815" i="21"/>
  <c r="BO815" i="21"/>
  <c r="AS815" i="21"/>
  <c r="AS811" i="21"/>
  <c r="BO811" i="21"/>
  <c r="L811" i="21"/>
  <c r="AS803" i="21"/>
  <c r="BO803" i="21"/>
  <c r="L803" i="21"/>
  <c r="L799" i="21"/>
  <c r="AS799" i="21"/>
  <c r="BO799" i="21"/>
  <c r="L791" i="21"/>
  <c r="BO791" i="21"/>
  <c r="AS791" i="21"/>
  <c r="L786" i="21"/>
  <c r="BO786" i="21"/>
  <c r="AS786" i="21"/>
  <c r="L781" i="21"/>
  <c r="BO781" i="21"/>
  <c r="AS781" i="21"/>
  <c r="L777" i="21"/>
  <c r="BO777" i="21"/>
  <c r="AS777" i="21"/>
  <c r="BO773" i="21"/>
  <c r="AS773" i="21"/>
  <c r="L773" i="21"/>
  <c r="L756" i="21"/>
  <c r="BO756" i="21"/>
  <c r="AS756" i="21"/>
  <c r="BO752" i="21"/>
  <c r="L752" i="21"/>
  <c r="AS752" i="21"/>
  <c r="AS744" i="21"/>
  <c r="BO744" i="21"/>
  <c r="L744" i="21"/>
  <c r="AS740" i="21"/>
  <c r="BO740" i="21"/>
  <c r="L740" i="21"/>
  <c r="L733" i="21"/>
  <c r="BO733" i="21"/>
  <c r="AS733" i="21"/>
  <c r="L729" i="21"/>
  <c r="BO729" i="21"/>
  <c r="AS729" i="21"/>
  <c r="BO725" i="21"/>
  <c r="AS725" i="21"/>
  <c r="L725" i="21"/>
  <c r="AS708" i="21"/>
  <c r="BO708" i="21"/>
  <c r="L708" i="21"/>
  <c r="BO704" i="21"/>
  <c r="AS704" i="21"/>
  <c r="L704" i="21"/>
  <c r="L696" i="21"/>
  <c r="BO696" i="21"/>
  <c r="AS696" i="21"/>
  <c r="AS692" i="21"/>
  <c r="BO692" i="21"/>
  <c r="L692" i="21"/>
  <c r="L685" i="21"/>
  <c r="BO685" i="21"/>
  <c r="AS685" i="21"/>
  <c r="L681" i="21"/>
  <c r="BO681" i="21"/>
  <c r="AS681" i="21"/>
  <c r="BO677" i="21"/>
  <c r="AS677" i="21"/>
  <c r="L677" i="21"/>
  <c r="AS611" i="21"/>
  <c r="L611" i="21"/>
  <c r="BO611" i="21"/>
  <c r="L607" i="21"/>
  <c r="AS607" i="21"/>
  <c r="BO607" i="21"/>
  <c r="L601" i="21"/>
  <c r="BO601" i="21"/>
  <c r="AS601" i="21"/>
  <c r="L596" i="21"/>
  <c r="BO596" i="21"/>
  <c r="AS596" i="21"/>
  <c r="L589" i="21"/>
  <c r="BO589" i="21"/>
  <c r="AS589" i="21"/>
  <c r="L585" i="21"/>
  <c r="BO585" i="21"/>
  <c r="AS585" i="21"/>
  <c r="AS566" i="21"/>
  <c r="L566" i="21"/>
  <c r="BO566" i="21"/>
  <c r="L562" i="21"/>
  <c r="BO562" i="21"/>
  <c r="AS562" i="21"/>
  <c r="BO558" i="21"/>
  <c r="AS558" i="21"/>
  <c r="L558" i="21"/>
  <c r="AS261" i="21"/>
  <c r="L261" i="21"/>
  <c r="BO261" i="21"/>
  <c r="BO242" i="21"/>
  <c r="L242" i="21"/>
  <c r="AS242" i="21"/>
  <c r="AS238" i="21"/>
  <c r="BO238" i="21"/>
  <c r="L238" i="21"/>
  <c r="AS234" i="21"/>
  <c r="L234" i="21"/>
  <c r="BO234" i="21"/>
  <c r="L230" i="21"/>
  <c r="BO230" i="21"/>
  <c r="AS230" i="21"/>
  <c r="BO226" i="21"/>
  <c r="AS226" i="21"/>
  <c r="L226" i="21"/>
  <c r="AS222" i="21"/>
  <c r="BO222" i="21"/>
  <c r="L222" i="21"/>
  <c r="L218" i="21"/>
  <c r="AS218" i="21"/>
  <c r="BO218" i="21"/>
  <c r="L214" i="21"/>
  <c r="AS214" i="21"/>
  <c r="BO214" i="21"/>
  <c r="BO210" i="21"/>
  <c r="L210" i="21"/>
  <c r="AS210" i="21"/>
  <c r="AS206" i="21"/>
  <c r="BO206" i="21"/>
  <c r="L206" i="21"/>
  <c r="AS202" i="21"/>
  <c r="L202" i="21"/>
  <c r="BO202" i="21"/>
  <c r="L198" i="21"/>
  <c r="BO198" i="21"/>
  <c r="AS198" i="21"/>
  <c r="BO194" i="21"/>
  <c r="AS194" i="21"/>
  <c r="L194" i="21"/>
  <c r="AS190" i="21"/>
  <c r="BO190" i="21"/>
  <c r="L190" i="21"/>
  <c r="L186" i="21"/>
  <c r="AS186" i="21"/>
  <c r="BO186" i="21"/>
  <c r="L182" i="21"/>
  <c r="BO182" i="21"/>
  <c r="AS182" i="21"/>
  <c r="BO178" i="21"/>
  <c r="L178" i="21"/>
  <c r="AS178" i="21"/>
  <c r="AS174" i="21"/>
  <c r="BO174" i="21"/>
  <c r="L174" i="21"/>
  <c r="AS170" i="21"/>
  <c r="L170" i="21"/>
  <c r="BO170" i="21"/>
  <c r="L166" i="21"/>
  <c r="BO166" i="21"/>
  <c r="AS166" i="21"/>
  <c r="BO162" i="21"/>
  <c r="AS162" i="21"/>
  <c r="L162" i="21"/>
  <c r="AS158" i="21"/>
  <c r="BO158" i="21"/>
  <c r="L158" i="21"/>
  <c r="L154" i="21"/>
  <c r="AS154" i="21"/>
  <c r="BO154" i="21"/>
  <c r="L150" i="21"/>
  <c r="BO150" i="21"/>
  <c r="AS150" i="21"/>
  <c r="BO146" i="21"/>
  <c r="L146" i="21"/>
  <c r="AS146" i="21"/>
  <c r="AS142" i="21"/>
  <c r="BO142" i="21"/>
  <c r="L142" i="21"/>
  <c r="L138" i="21"/>
  <c r="AS138" i="21"/>
  <c r="BO138" i="21"/>
  <c r="L1053" i="21"/>
  <c r="BO1053" i="21"/>
  <c r="AS1053" i="21"/>
  <c r="BO1021" i="21"/>
  <c r="AS1021" i="21"/>
  <c r="L1021" i="21"/>
  <c r="L1013" i="21"/>
  <c r="BO1013" i="21"/>
  <c r="AS1013" i="21"/>
  <c r="BO1005" i="21"/>
  <c r="AS1005" i="21"/>
  <c r="L1005" i="21"/>
  <c r="L997" i="21"/>
  <c r="BO997" i="21"/>
  <c r="AS997" i="21"/>
  <c r="BO989" i="21"/>
  <c r="AS989" i="21"/>
  <c r="L989" i="21"/>
  <c r="L950" i="21"/>
  <c r="BO950" i="21"/>
  <c r="AS950" i="21"/>
  <c r="BO946" i="21"/>
  <c r="L946" i="21"/>
  <c r="AS946" i="21"/>
  <c r="AS938" i="21"/>
  <c r="L938" i="21"/>
  <c r="BO938" i="21"/>
  <c r="AS840" i="21"/>
  <c r="BO840" i="21"/>
  <c r="L840" i="21"/>
  <c r="L836" i="21"/>
  <c r="BO836" i="21"/>
  <c r="AS836" i="21"/>
  <c r="AS780" i="21"/>
  <c r="BO780" i="21"/>
  <c r="L780" i="21"/>
  <c r="L739" i="21"/>
  <c r="BO739" i="21"/>
  <c r="AS739" i="21"/>
  <c r="L707" i="21"/>
  <c r="BO707" i="21"/>
  <c r="AS707" i="21"/>
  <c r="AS691" i="21"/>
  <c r="BO691" i="21"/>
  <c r="L691" i="21"/>
  <c r="AS656" i="21"/>
  <c r="BO656" i="21"/>
  <c r="L656" i="21"/>
  <c r="L636" i="21"/>
  <c r="BO636" i="21"/>
  <c r="AS636" i="21"/>
  <c r="AS610" i="21"/>
  <c r="BO610" i="21"/>
  <c r="L610" i="21"/>
  <c r="L605" i="21"/>
  <c r="BO605" i="21"/>
  <c r="AS605" i="21"/>
  <c r="BO588" i="21"/>
  <c r="L588" i="21"/>
  <c r="AS588" i="21"/>
  <c r="L481" i="21"/>
  <c r="BO481" i="21"/>
  <c r="AS481" i="21"/>
  <c r="BO473" i="21"/>
  <c r="AS473" i="21"/>
  <c r="L473" i="21"/>
  <c r="L465" i="21"/>
  <c r="BO465" i="21"/>
  <c r="AS465" i="21"/>
  <c r="BO457" i="21"/>
  <c r="AS457" i="21"/>
  <c r="L457" i="21"/>
  <c r="L449" i="21"/>
  <c r="BO449" i="21"/>
  <c r="AS449" i="21"/>
  <c r="BO441" i="21"/>
  <c r="AS441" i="21"/>
  <c r="L441" i="21"/>
  <c r="BO393" i="21"/>
  <c r="AS393" i="21"/>
  <c r="L393" i="21"/>
  <c r="L300" i="21"/>
  <c r="BO300" i="21"/>
  <c r="AS300" i="21"/>
  <c r="L295" i="21"/>
  <c r="BO295" i="21"/>
  <c r="AS295" i="21"/>
  <c r="AS260" i="21"/>
  <c r="BO260" i="21"/>
  <c r="L260" i="21"/>
  <c r="AS201" i="21"/>
  <c r="BO201" i="21"/>
  <c r="L201" i="21"/>
  <c r="L193" i="21"/>
  <c r="AS193" i="21"/>
  <c r="BO193" i="21"/>
  <c r="BO185" i="21"/>
  <c r="AS185" i="21"/>
  <c r="L185" i="21"/>
  <c r="L177" i="21"/>
  <c r="AS177" i="21"/>
  <c r="BO177" i="21"/>
  <c r="AS116" i="21"/>
  <c r="BO116" i="21"/>
  <c r="L116" i="21"/>
  <c r="AS94" i="21"/>
  <c r="BO94" i="21"/>
  <c r="L94" i="21"/>
  <c r="BO89" i="21"/>
  <c r="AS89" i="21"/>
  <c r="L89" i="21"/>
  <c r="BO29" i="21"/>
  <c r="AS29" i="21"/>
  <c r="L29" i="21"/>
  <c r="BO1139" i="21"/>
  <c r="AS1139" i="21"/>
  <c r="L1139" i="21"/>
  <c r="BO1123" i="21"/>
  <c r="L1123" i="21"/>
  <c r="AS1123" i="21"/>
  <c r="AS1115" i="21"/>
  <c r="L1115" i="21"/>
  <c r="BO1115" i="21"/>
  <c r="L1099" i="21"/>
  <c r="AS1099" i="21"/>
  <c r="BO1099" i="21"/>
  <c r="AS1073" i="21"/>
  <c r="BO1073" i="21"/>
  <c r="L1073" i="21"/>
  <c r="AS1057" i="21"/>
  <c r="L1057" i="21"/>
  <c r="BO1057" i="21"/>
  <c r="BO1049" i="21"/>
  <c r="AS1049" i="21"/>
  <c r="L1049" i="21"/>
  <c r="AS1017" i="21"/>
  <c r="L1017" i="21"/>
  <c r="BO1017" i="21"/>
  <c r="L1009" i="21"/>
  <c r="BO1009" i="21"/>
  <c r="AS1009" i="21"/>
  <c r="AS1001" i="21"/>
  <c r="L1001" i="21"/>
  <c r="BO1001" i="21"/>
  <c r="L993" i="21"/>
  <c r="BO993" i="21"/>
  <c r="AS993" i="21"/>
  <c r="AS984" i="21"/>
  <c r="L984" i="21"/>
  <c r="BO984" i="21"/>
  <c r="AS970" i="21"/>
  <c r="BO970" i="21"/>
  <c r="L970" i="21"/>
  <c r="L966" i="21"/>
  <c r="AS966" i="21"/>
  <c r="BO966" i="21"/>
  <c r="L932" i="21"/>
  <c r="AS932" i="21"/>
  <c r="BO932" i="21"/>
  <c r="AS872" i="21"/>
  <c r="BO872" i="21"/>
  <c r="L872" i="21"/>
  <c r="BO751" i="21"/>
  <c r="AS751" i="21"/>
  <c r="L751" i="21"/>
  <c r="AS716" i="21"/>
  <c r="BO703" i="21"/>
  <c r="L703" i="21"/>
  <c r="AS703" i="21"/>
  <c r="AS695" i="21"/>
  <c r="BO695" i="21"/>
  <c r="L695" i="21"/>
  <c r="L684" i="21"/>
  <c r="BO684" i="21"/>
  <c r="AS684" i="21"/>
  <c r="AS680" i="21"/>
  <c r="L680" i="21"/>
  <c r="BO680" i="21"/>
  <c r="AS660" i="21"/>
  <c r="L660" i="21"/>
  <c r="BO660" i="21"/>
  <c r="L632" i="21"/>
  <c r="AS632" i="21"/>
  <c r="BO632" i="21"/>
  <c r="BO614" i="21"/>
  <c r="AS614" i="21"/>
  <c r="L614" i="21"/>
  <c r="AS600" i="21"/>
  <c r="BO600" i="21"/>
  <c r="L600" i="21"/>
  <c r="L595" i="21"/>
  <c r="BO595" i="21"/>
  <c r="AS595" i="21"/>
  <c r="L584" i="21"/>
  <c r="BO584" i="21"/>
  <c r="AS584" i="21"/>
  <c r="L429" i="21"/>
  <c r="BO429" i="21"/>
  <c r="AS429" i="21"/>
  <c r="AS421" i="21"/>
  <c r="L421" i="21"/>
  <c r="BO421" i="21"/>
  <c r="L413" i="21"/>
  <c r="BO413" i="21"/>
  <c r="AS413" i="21"/>
  <c r="L401" i="21"/>
  <c r="BO401" i="21"/>
  <c r="AS401" i="21"/>
  <c r="L385" i="21"/>
  <c r="BO385" i="21"/>
  <c r="AS385" i="21"/>
  <c r="BO377" i="21"/>
  <c r="AS377" i="21"/>
  <c r="L377" i="21"/>
  <c r="L369" i="21"/>
  <c r="BO369" i="21"/>
  <c r="AS369" i="21"/>
  <c r="BO361" i="21"/>
  <c r="AS361" i="21"/>
  <c r="L361" i="21"/>
  <c r="L353" i="21"/>
  <c r="BO353" i="21"/>
  <c r="AS353" i="21"/>
  <c r="L349" i="21"/>
  <c r="BO349" i="21"/>
  <c r="AS349" i="21"/>
  <c r="L333" i="21"/>
  <c r="BO333" i="21"/>
  <c r="AS333" i="21"/>
  <c r="AS325" i="21"/>
  <c r="L325" i="21"/>
  <c r="BO325" i="21"/>
  <c r="L317" i="21"/>
  <c r="BO317" i="21"/>
  <c r="AS317" i="21"/>
  <c r="L289" i="21"/>
  <c r="AS289" i="21"/>
  <c r="BO289" i="21"/>
  <c r="L237" i="21"/>
  <c r="BO237" i="21"/>
  <c r="AS237" i="21"/>
  <c r="AS229" i="21"/>
  <c r="L229" i="21"/>
  <c r="BO229" i="21"/>
  <c r="BO217" i="21"/>
  <c r="AS217" i="21"/>
  <c r="L217" i="21"/>
  <c r="L209" i="21"/>
  <c r="AS209" i="21"/>
  <c r="BO209" i="21"/>
  <c r="AS149" i="21"/>
  <c r="L149" i="21"/>
  <c r="BO149" i="21"/>
  <c r="BO98" i="21"/>
  <c r="L98" i="21"/>
  <c r="AS98" i="21"/>
  <c r="L79" i="21"/>
  <c r="BO79" i="21"/>
  <c r="AS79" i="21"/>
  <c r="BO71" i="21"/>
  <c r="L71" i="21"/>
  <c r="AS71" i="21"/>
  <c r="AS54" i="21"/>
  <c r="BO54" i="21"/>
  <c r="L54" i="21"/>
  <c r="L35" i="21"/>
  <c r="AS35" i="21"/>
  <c r="BO35" i="21"/>
  <c r="J1056" i="22"/>
  <c r="I1056" i="22"/>
  <c r="D1056" i="22"/>
  <c r="A1056" i="22" s="1"/>
  <c r="D1052" i="22"/>
  <c r="A1052" i="22" s="1"/>
  <c r="I1052" i="22"/>
  <c r="J1052" i="22"/>
  <c r="J1020" i="22"/>
  <c r="I1020" i="22"/>
  <c r="J1016" i="22"/>
  <c r="I1016" i="22"/>
  <c r="I1008" i="22"/>
  <c r="J1008" i="22"/>
  <c r="D1008" i="22"/>
  <c r="A1008" i="22" s="1"/>
  <c r="J1004" i="22"/>
  <c r="I1004" i="22"/>
  <c r="D1004" i="22"/>
  <c r="A1004" i="22" s="1"/>
  <c r="J996" i="22"/>
  <c r="I996" i="22"/>
  <c r="D996" i="22"/>
  <c r="A996" i="22" s="1"/>
  <c r="D992" i="22"/>
  <c r="A992" i="22" s="1"/>
  <c r="J992" i="22"/>
  <c r="I992" i="22"/>
  <c r="D973" i="22"/>
  <c r="A973" i="22" s="1"/>
  <c r="I973" i="22"/>
  <c r="J973" i="22"/>
  <c r="J969" i="22"/>
  <c r="D969" i="22"/>
  <c r="A969" i="22" s="1"/>
  <c r="I969" i="22"/>
  <c r="D965" i="22"/>
  <c r="A965" i="22" s="1"/>
  <c r="I965" i="22"/>
  <c r="J965" i="22"/>
  <c r="J949" i="22"/>
  <c r="D949" i="22"/>
  <c r="A949" i="22" s="1"/>
  <c r="I949" i="22"/>
  <c r="J945" i="22"/>
  <c r="I945" i="22"/>
  <c r="D945" i="22"/>
  <c r="A945" i="22" s="1"/>
  <c r="I941" i="22"/>
  <c r="D941" i="22"/>
  <c r="A941" i="22" s="1"/>
  <c r="J941" i="22"/>
  <c r="D937" i="22"/>
  <c r="A937" i="22" s="1"/>
  <c r="I937" i="22"/>
  <c r="J937" i="22"/>
  <c r="D931" i="22"/>
  <c r="A931" i="22" s="1"/>
  <c r="I931" i="22"/>
  <c r="J931" i="22"/>
  <c r="D923" i="22"/>
  <c r="A923" i="22" s="1"/>
  <c r="J923" i="22"/>
  <c r="I923" i="22"/>
  <c r="I919" i="22"/>
  <c r="D919" i="22"/>
  <c r="A919" i="22" s="1"/>
  <c r="J919" i="22"/>
  <c r="J899" i="22"/>
  <c r="I899" i="22"/>
  <c r="D899" i="22"/>
  <c r="A899" i="22" s="1"/>
  <c r="J895" i="22"/>
  <c r="D895" i="22"/>
  <c r="A895" i="22" s="1"/>
  <c r="I895" i="22"/>
  <c r="D887" i="22"/>
  <c r="A887" i="22" s="1"/>
  <c r="I887" i="22"/>
  <c r="J887" i="22"/>
  <c r="D883" i="22"/>
  <c r="A883" i="22" s="1"/>
  <c r="J883" i="22"/>
  <c r="I883" i="22"/>
  <c r="D875" i="22"/>
  <c r="A875" i="22" s="1"/>
  <c r="I875" i="22"/>
  <c r="J875" i="22"/>
  <c r="D871" i="22"/>
  <c r="A871" i="22" s="1"/>
  <c r="I871" i="22"/>
  <c r="J871" i="22"/>
  <c r="I839" i="22"/>
  <c r="D839" i="22"/>
  <c r="A839" i="22" s="1"/>
  <c r="J839" i="22"/>
  <c r="D835" i="22"/>
  <c r="A835" i="22" s="1"/>
  <c r="I835" i="22"/>
  <c r="J835" i="22"/>
  <c r="D788" i="22"/>
  <c r="A788" i="22" s="1"/>
  <c r="J788" i="22"/>
  <c r="I788" i="22"/>
  <c r="D779" i="22"/>
  <c r="A779" i="22" s="1"/>
  <c r="J779" i="22"/>
  <c r="I779" i="22"/>
  <c r="I775" i="22"/>
  <c r="D775" i="22"/>
  <c r="A775" i="22" s="1"/>
  <c r="J775" i="22"/>
  <c r="J731" i="22"/>
  <c r="I731" i="22"/>
  <c r="D731" i="22"/>
  <c r="A731" i="22" s="1"/>
  <c r="J727" i="22"/>
  <c r="D727" i="22"/>
  <c r="A727" i="22" s="1"/>
  <c r="I727" i="22"/>
  <c r="D683" i="22"/>
  <c r="A683" i="22" s="1"/>
  <c r="J683" i="22"/>
  <c r="I683" i="22"/>
  <c r="D679" i="22"/>
  <c r="A679" i="22" s="1"/>
  <c r="I679" i="22"/>
  <c r="J679" i="22"/>
  <c r="I659" i="22"/>
  <c r="J659" i="22"/>
  <c r="D659" i="22"/>
  <c r="A659" i="22" s="1"/>
  <c r="J655" i="22"/>
  <c r="D655" i="22"/>
  <c r="A655" i="22" s="1"/>
  <c r="I655" i="22"/>
  <c r="J635" i="22"/>
  <c r="I635" i="22"/>
  <c r="D635" i="22"/>
  <c r="A635" i="22" s="1"/>
  <c r="I631" i="22"/>
  <c r="D631" i="22"/>
  <c r="A631" i="22" s="1"/>
  <c r="J631" i="22"/>
  <c r="J623" i="22"/>
  <c r="D623" i="22"/>
  <c r="A623" i="22" s="1"/>
  <c r="I623" i="22"/>
  <c r="D619" i="22"/>
  <c r="A619" i="22" s="1"/>
  <c r="J619" i="22"/>
  <c r="I619" i="22"/>
  <c r="I613" i="22"/>
  <c r="J613" i="22"/>
  <c r="D613" i="22"/>
  <c r="A613" i="22" s="1"/>
  <c r="D609" i="22"/>
  <c r="A609" i="22" s="1"/>
  <c r="J609" i="22"/>
  <c r="I609" i="22"/>
  <c r="I564" i="22"/>
  <c r="D564" i="22"/>
  <c r="A564" i="22" s="1"/>
  <c r="J564" i="22"/>
  <c r="J560" i="22"/>
  <c r="I560" i="22"/>
  <c r="D560" i="22"/>
  <c r="A560" i="22" s="1"/>
  <c r="D542" i="22"/>
  <c r="A542" i="22" s="1"/>
  <c r="J540" i="22"/>
  <c r="I540" i="22"/>
  <c r="D540" i="22"/>
  <c r="A540" i="22" s="1"/>
  <c r="D536" i="22"/>
  <c r="A536" i="22" s="1"/>
  <c r="J536" i="22"/>
  <c r="I536" i="22"/>
  <c r="J468" i="22"/>
  <c r="I468" i="22"/>
  <c r="D468" i="22"/>
  <c r="A468" i="22" s="1"/>
  <c r="I464" i="22"/>
  <c r="D464" i="22"/>
  <c r="A464" i="22" s="1"/>
  <c r="J464" i="22"/>
  <c r="D456" i="22"/>
  <c r="A456" i="22" s="1"/>
  <c r="I456" i="22"/>
  <c r="J452" i="22"/>
  <c r="I452" i="22"/>
  <c r="D452" i="22"/>
  <c r="A452" i="22" s="1"/>
  <c r="D444" i="22"/>
  <c r="A444" i="22" s="1"/>
  <c r="J444" i="22"/>
  <c r="I444" i="22"/>
  <c r="D440" i="22"/>
  <c r="A440" i="22" s="1"/>
  <c r="J440" i="22"/>
  <c r="I440" i="22"/>
  <c r="I432" i="22"/>
  <c r="D432" i="22"/>
  <c r="A432" i="22" s="1"/>
  <c r="J432" i="22"/>
  <c r="J430" i="22"/>
  <c r="D428" i="22"/>
  <c r="A428" i="22" s="1"/>
  <c r="J428" i="22"/>
  <c r="I428" i="22"/>
  <c r="D420" i="22"/>
  <c r="A420" i="22" s="1"/>
  <c r="J420" i="22"/>
  <c r="I420" i="22"/>
  <c r="D416" i="22"/>
  <c r="A416" i="22" s="1"/>
  <c r="J416" i="22"/>
  <c r="I416" i="22"/>
  <c r="I408" i="22"/>
  <c r="D408" i="22"/>
  <c r="A408" i="22" s="1"/>
  <c r="J408" i="22"/>
  <c r="J406" i="22"/>
  <c r="J404" i="22"/>
  <c r="I404" i="22"/>
  <c r="D404" i="22"/>
  <c r="A404" i="22" s="1"/>
  <c r="I396" i="22"/>
  <c r="D396" i="22"/>
  <c r="A396" i="22" s="1"/>
  <c r="J396" i="22"/>
  <c r="I392" i="22"/>
  <c r="D392" i="22"/>
  <c r="A392" i="22" s="1"/>
  <c r="J392" i="22"/>
  <c r="D386" i="22"/>
  <c r="A386" i="22" s="1"/>
  <c r="I384" i="22"/>
  <c r="D384" i="22"/>
  <c r="A384" i="22" s="1"/>
  <c r="J384" i="22"/>
  <c r="D380" i="22"/>
  <c r="A380" i="22" s="1"/>
  <c r="I380" i="22"/>
  <c r="J380" i="22"/>
  <c r="D372" i="22"/>
  <c r="A372" i="22" s="1"/>
  <c r="J372" i="22"/>
  <c r="I372" i="22"/>
  <c r="I368" i="22"/>
  <c r="J368" i="22"/>
  <c r="D368" i="22"/>
  <c r="A368" i="22" s="1"/>
  <c r="D360" i="22"/>
  <c r="A360" i="22" s="1"/>
  <c r="I360" i="22"/>
  <c r="J360" i="22"/>
  <c r="I356" i="22"/>
  <c r="D356" i="22"/>
  <c r="A356" i="22" s="1"/>
  <c r="J356" i="22"/>
  <c r="J348" i="22"/>
  <c r="I348" i="22"/>
  <c r="D348" i="22"/>
  <c r="A348" i="22" s="1"/>
  <c r="I344" i="22"/>
  <c r="D344" i="22"/>
  <c r="A344" i="22" s="1"/>
  <c r="J344" i="22"/>
  <c r="J336" i="22"/>
  <c r="I336" i="22"/>
  <c r="D336" i="22"/>
  <c r="A336" i="22" s="1"/>
  <c r="I332" i="22"/>
  <c r="J332" i="22"/>
  <c r="D332" i="22"/>
  <c r="A332" i="22" s="1"/>
  <c r="D330" i="22"/>
  <c r="A330" i="22" s="1"/>
  <c r="I324" i="22"/>
  <c r="D324" i="22"/>
  <c r="A324" i="22" s="1"/>
  <c r="J324" i="22"/>
  <c r="J322" i="22"/>
  <c r="I320" i="22"/>
  <c r="J320" i="22"/>
  <c r="D320" i="22"/>
  <c r="A320" i="22" s="1"/>
  <c r="I264" i="22"/>
  <c r="D264" i="22"/>
  <c r="A264" i="22" s="1"/>
  <c r="J253" i="22"/>
  <c r="I253" i="22"/>
  <c r="D253" i="22"/>
  <c r="A253" i="22" s="1"/>
  <c r="D249" i="22"/>
  <c r="A249" i="22" s="1"/>
  <c r="I249" i="22"/>
  <c r="J249" i="22"/>
  <c r="I240" i="22"/>
  <c r="D240" i="22"/>
  <c r="A240" i="22" s="1"/>
  <c r="J240" i="22"/>
  <c r="J236" i="22"/>
  <c r="I236" i="22"/>
  <c r="D236" i="22"/>
  <c r="A236" i="22" s="1"/>
  <c r="D228" i="22"/>
  <c r="A228" i="22" s="1"/>
  <c r="J228" i="22"/>
  <c r="J224" i="22"/>
  <c r="I224" i="22"/>
  <c r="D224" i="22"/>
  <c r="A224" i="22" s="1"/>
  <c r="I216" i="22"/>
  <c r="D216" i="22"/>
  <c r="A216" i="22" s="1"/>
  <c r="J216" i="22"/>
  <c r="I212" i="22"/>
  <c r="J212" i="22"/>
  <c r="D212" i="22"/>
  <c r="A212" i="22" s="1"/>
  <c r="J204" i="22"/>
  <c r="D204" i="22"/>
  <c r="A204" i="22" s="1"/>
  <c r="I204" i="22"/>
  <c r="J200" i="22"/>
  <c r="D200" i="22"/>
  <c r="A200" i="22" s="1"/>
  <c r="I200" i="22"/>
  <c r="J192" i="22"/>
  <c r="D192" i="22"/>
  <c r="A192" i="22" s="1"/>
  <c r="I192" i="22"/>
  <c r="D188" i="22"/>
  <c r="A188" i="22" s="1"/>
  <c r="I188" i="22"/>
  <c r="D180" i="22"/>
  <c r="A180" i="22" s="1"/>
  <c r="I180" i="22"/>
  <c r="I176" i="22"/>
  <c r="J176" i="22"/>
  <c r="J168" i="22"/>
  <c r="I168" i="22"/>
  <c r="D168" i="22"/>
  <c r="A168" i="22" s="1"/>
  <c r="D164" i="22"/>
  <c r="A164" i="22" s="1"/>
  <c r="J164" i="22"/>
  <c r="J156" i="22"/>
  <c r="D156" i="22"/>
  <c r="A156" i="22" s="1"/>
  <c r="I156" i="22"/>
  <c r="I152" i="22"/>
  <c r="J152" i="22"/>
  <c r="D152" i="22"/>
  <c r="A152" i="22" s="1"/>
  <c r="J144" i="22"/>
  <c r="I144" i="22"/>
  <c r="D140" i="22"/>
  <c r="A140" i="22" s="1"/>
  <c r="I140" i="22"/>
  <c r="D132" i="22"/>
  <c r="A132" i="22" s="1"/>
  <c r="I132" i="22"/>
  <c r="J132" i="22"/>
  <c r="J128" i="22"/>
  <c r="I128" i="22"/>
  <c r="J97" i="22"/>
  <c r="D97" i="22"/>
  <c r="A97" i="22" s="1"/>
  <c r="I97" i="22"/>
  <c r="I93" i="22"/>
  <c r="D93" i="22"/>
  <c r="A93" i="22" s="1"/>
  <c r="J86" i="22"/>
  <c r="I86" i="22"/>
  <c r="D86" i="22"/>
  <c r="A86" i="22" s="1"/>
  <c r="I82" i="22"/>
  <c r="J82" i="22"/>
  <c r="D82" i="22"/>
  <c r="A82" i="22" s="1"/>
  <c r="I78" i="22"/>
  <c r="D78" i="22"/>
  <c r="A78" i="22" s="1"/>
  <c r="J78" i="22"/>
  <c r="I74" i="22"/>
  <c r="J74" i="22"/>
  <c r="D74" i="22"/>
  <c r="A74" i="22" s="1"/>
  <c r="I70" i="22"/>
  <c r="J70" i="22"/>
  <c r="D70" i="22"/>
  <c r="A70" i="22" s="1"/>
  <c r="J66" i="22"/>
  <c r="D66" i="22"/>
  <c r="A66" i="22" s="1"/>
  <c r="I66" i="22"/>
  <c r="J62" i="22"/>
  <c r="D62" i="22"/>
  <c r="A62" i="22" s="1"/>
  <c r="I62" i="22"/>
  <c r="D57" i="22"/>
  <c r="A57" i="22" s="1"/>
  <c r="I57" i="22"/>
  <c r="I34" i="22"/>
  <c r="J34" i="22"/>
  <c r="D34" i="22"/>
  <c r="A34" i="22" s="1"/>
  <c r="J586" i="22"/>
  <c r="I586" i="22"/>
  <c r="D586" i="22"/>
  <c r="A586" i="22" s="1"/>
  <c r="I581" i="22"/>
  <c r="D581" i="22"/>
  <c r="A581" i="22" s="1"/>
  <c r="J581" i="22"/>
  <c r="I427" i="22"/>
  <c r="J427" i="22"/>
  <c r="D427" i="22"/>
  <c r="A427" i="22" s="1"/>
  <c r="I391" i="22"/>
  <c r="D391" i="22"/>
  <c r="A391" i="22" s="1"/>
  <c r="J391" i="22"/>
  <c r="D383" i="22"/>
  <c r="A383" i="22" s="1"/>
  <c r="J383" i="22"/>
  <c r="I383" i="22"/>
  <c r="J367" i="22"/>
  <c r="I367" i="22"/>
  <c r="D367" i="22"/>
  <c r="A367" i="22" s="1"/>
  <c r="I359" i="22"/>
  <c r="D359" i="22"/>
  <c r="A359" i="22" s="1"/>
  <c r="J359" i="22"/>
  <c r="I343" i="22"/>
  <c r="D343" i="22"/>
  <c r="A343" i="22" s="1"/>
  <c r="J343" i="22"/>
  <c r="J331" i="22"/>
  <c r="I331" i="22"/>
  <c r="D331" i="22"/>
  <c r="A331" i="22" s="1"/>
  <c r="I323" i="22"/>
  <c r="D323" i="22"/>
  <c r="A323" i="22" s="1"/>
  <c r="J323" i="22"/>
  <c r="I296" i="22"/>
  <c r="I293" i="22"/>
  <c r="J293" i="22"/>
  <c r="D293" i="22"/>
  <c r="A293" i="22" s="1"/>
  <c r="J282" i="22"/>
  <c r="D282" i="22"/>
  <c r="A282" i="22" s="1"/>
  <c r="I282" i="22"/>
  <c r="J239" i="22"/>
  <c r="D239" i="22"/>
  <c r="A239" i="22" s="1"/>
  <c r="I239" i="22"/>
  <c r="J223" i="22"/>
  <c r="D223" i="22"/>
  <c r="A223" i="22" s="1"/>
  <c r="I223" i="22"/>
  <c r="J215" i="22"/>
  <c r="I215" i="22"/>
  <c r="D215" i="22"/>
  <c r="A215" i="22" s="1"/>
  <c r="D210" i="22"/>
  <c r="A210" i="22" s="1"/>
  <c r="D202" i="22"/>
  <c r="A202" i="22" s="1"/>
  <c r="J199" i="22"/>
  <c r="I199" i="22"/>
  <c r="D199" i="22"/>
  <c r="A199" i="22" s="1"/>
  <c r="J194" i="22"/>
  <c r="I191" i="22"/>
  <c r="J191" i="22"/>
  <c r="D191" i="22"/>
  <c r="A191" i="22" s="1"/>
  <c r="D154" i="22"/>
  <c r="A154" i="22" s="1"/>
  <c r="I151" i="22"/>
  <c r="J151" i="22"/>
  <c r="D151" i="22"/>
  <c r="A151" i="22" s="1"/>
  <c r="J139" i="22"/>
  <c r="D139" i="22"/>
  <c r="A139" i="22" s="1"/>
  <c r="I139" i="22"/>
  <c r="I131" i="22"/>
  <c r="D131" i="22"/>
  <c r="A131" i="22" s="1"/>
  <c r="J131" i="22"/>
  <c r="D126" i="22"/>
  <c r="A126" i="22" s="1"/>
  <c r="I92" i="22"/>
  <c r="D92" i="22"/>
  <c r="A92" i="22" s="1"/>
  <c r="J92" i="22"/>
  <c r="I117" i="22"/>
  <c r="D117" i="22"/>
  <c r="A117" i="22" s="1"/>
  <c r="D84" i="22"/>
  <c r="A84" i="22" s="1"/>
  <c r="I84" i="22"/>
  <c r="J84" i="22"/>
  <c r="I68" i="22"/>
  <c r="J68" i="22"/>
  <c r="D68" i="22"/>
  <c r="A68" i="22" s="1"/>
  <c r="J60" i="22"/>
  <c r="D60" i="22"/>
  <c r="A60" i="22" s="1"/>
  <c r="I60" i="22"/>
  <c r="I31" i="22"/>
  <c r="J31" i="22"/>
  <c r="D31" i="22"/>
  <c r="A31" i="22" s="1"/>
  <c r="I981" i="22"/>
  <c r="D981" i="22"/>
  <c r="A981" i="22" s="1"/>
  <c r="J981" i="22"/>
  <c r="I833" i="22"/>
  <c r="D833" i="22"/>
  <c r="A833" i="22" s="1"/>
  <c r="J833" i="22"/>
  <c r="D787" i="22"/>
  <c r="A787" i="22" s="1"/>
  <c r="I787" i="22"/>
  <c r="J787" i="22"/>
  <c r="J757" i="22"/>
  <c r="I757" i="22"/>
  <c r="D757" i="22"/>
  <c r="A757" i="22" s="1"/>
  <c r="D753" i="22"/>
  <c r="A753" i="22" s="1"/>
  <c r="I753" i="22"/>
  <c r="J753" i="22"/>
  <c r="I749" i="22"/>
  <c r="J749" i="22"/>
  <c r="D749" i="22"/>
  <c r="A749" i="22" s="1"/>
  <c r="D745" i="22"/>
  <c r="A745" i="22" s="1"/>
  <c r="I745" i="22"/>
  <c r="I741" i="22"/>
  <c r="J741" i="22"/>
  <c r="D741" i="22"/>
  <c r="A741" i="22" s="1"/>
  <c r="J734" i="22"/>
  <c r="I734" i="22"/>
  <c r="D734" i="22"/>
  <c r="A734" i="22" s="1"/>
  <c r="I730" i="22"/>
  <c r="D730" i="22"/>
  <c r="A730" i="22" s="1"/>
  <c r="J730" i="22"/>
  <c r="I726" i="22"/>
  <c r="D726" i="22"/>
  <c r="A726" i="22" s="1"/>
  <c r="J726" i="22"/>
  <c r="I612" i="22"/>
  <c r="J612" i="22"/>
  <c r="D612" i="22"/>
  <c r="A612" i="22" s="1"/>
  <c r="D608" i="22"/>
  <c r="A608" i="22" s="1"/>
  <c r="J608" i="22"/>
  <c r="I608" i="22"/>
  <c r="I602" i="22"/>
  <c r="D602" i="22"/>
  <c r="A602" i="22" s="1"/>
  <c r="J602" i="22"/>
  <c r="D590" i="22"/>
  <c r="A590" i="22" s="1"/>
  <c r="J590" i="22"/>
  <c r="I590" i="22"/>
  <c r="I563" i="22"/>
  <c r="J563" i="22"/>
  <c r="D563" i="22"/>
  <c r="A563" i="22" s="1"/>
  <c r="I535" i="22"/>
  <c r="J535" i="22"/>
  <c r="D535" i="22"/>
  <c r="A535" i="22" s="1"/>
  <c r="I467" i="22"/>
  <c r="J467" i="22"/>
  <c r="D467" i="22"/>
  <c r="A467" i="22" s="1"/>
  <c r="J451" i="22"/>
  <c r="I451" i="22"/>
  <c r="D451" i="22"/>
  <c r="A451" i="22" s="1"/>
  <c r="I443" i="22"/>
  <c r="J443" i="22"/>
  <c r="D443" i="22"/>
  <c r="A443" i="22" s="1"/>
  <c r="I415" i="22"/>
  <c r="D415" i="22"/>
  <c r="A415" i="22" s="1"/>
  <c r="J415" i="22"/>
  <c r="I407" i="22"/>
  <c r="J407" i="22"/>
  <c r="D407" i="22"/>
  <c r="A407" i="22" s="1"/>
  <c r="D297" i="22"/>
  <c r="A297" i="22" s="1"/>
  <c r="I297" i="22"/>
  <c r="J297" i="22"/>
  <c r="D179" i="22"/>
  <c r="A179" i="22" s="1"/>
  <c r="I179" i="22"/>
  <c r="J179" i="22"/>
  <c r="I167" i="22"/>
  <c r="J167" i="22"/>
  <c r="D167" i="22"/>
  <c r="A167" i="22" s="1"/>
  <c r="D114" i="22"/>
  <c r="A114" i="22" s="1"/>
  <c r="I114" i="22"/>
  <c r="I85" i="22"/>
  <c r="J85" i="22"/>
  <c r="D85" i="22"/>
  <c r="A85" i="22" s="1"/>
  <c r="D77" i="22"/>
  <c r="A77" i="22" s="1"/>
  <c r="J77" i="22"/>
  <c r="I77" i="22"/>
  <c r="J69" i="22"/>
  <c r="I69" i="22"/>
  <c r="D69" i="22"/>
  <c r="A69" i="22" s="1"/>
  <c r="D61" i="22"/>
  <c r="A61" i="22" s="1"/>
  <c r="J61" i="22"/>
  <c r="I61" i="22"/>
  <c r="J54" i="22"/>
  <c r="I95" i="22"/>
  <c r="J95" i="22"/>
  <c r="D95" i="22"/>
  <c r="A95" i="22" s="1"/>
  <c r="D91" i="22"/>
  <c r="A91" i="22" s="1"/>
  <c r="I91" i="22"/>
  <c r="J91" i="22"/>
  <c r="J57" i="22"/>
  <c r="D1140" i="22"/>
  <c r="A1140" i="22" s="1"/>
  <c r="J1140" i="22"/>
  <c r="I1140" i="22"/>
  <c r="J1136" i="22"/>
  <c r="I1136" i="22"/>
  <c r="D1136" i="22"/>
  <c r="A1136" i="22" s="1"/>
  <c r="J1128" i="22"/>
  <c r="D1128" i="22"/>
  <c r="A1128" i="22" s="1"/>
  <c r="I1128" i="22"/>
  <c r="I1124" i="22"/>
  <c r="D1124" i="22"/>
  <c r="A1124" i="22" s="1"/>
  <c r="J1124" i="22"/>
  <c r="I1116" i="22"/>
  <c r="D1116" i="22"/>
  <c r="A1116" i="22" s="1"/>
  <c r="J1116" i="22"/>
  <c r="D1112" i="22"/>
  <c r="A1112" i="22" s="1"/>
  <c r="J1112" i="22"/>
  <c r="I1112" i="22"/>
  <c r="J1104" i="22"/>
  <c r="I1104" i="22"/>
  <c r="D1104" i="22"/>
  <c r="A1104" i="22" s="1"/>
  <c r="D1100" i="22"/>
  <c r="A1100" i="22" s="1"/>
  <c r="J1100" i="22"/>
  <c r="I1100" i="22"/>
  <c r="D1078" i="22"/>
  <c r="A1078" i="22" s="1"/>
  <c r="J1078" i="22"/>
  <c r="I1078" i="22"/>
  <c r="I1074" i="22"/>
  <c r="D1074" i="22"/>
  <c r="A1074" i="22" s="1"/>
  <c r="J1074" i="22"/>
  <c r="D1058" i="22"/>
  <c r="A1058" i="22" s="1"/>
  <c r="I1058" i="22"/>
  <c r="J1058" i="22"/>
  <c r="D1054" i="22"/>
  <c r="A1054" i="22" s="1"/>
  <c r="J1054" i="22"/>
  <c r="I1054" i="22"/>
  <c r="J1050" i="22"/>
  <c r="I1050" i="22"/>
  <c r="D1050" i="22"/>
  <c r="A1050" i="22" s="1"/>
  <c r="J1022" i="22"/>
  <c r="I1022" i="22"/>
  <c r="J1018" i="22"/>
  <c r="I1018" i="22"/>
  <c r="I1014" i="22"/>
  <c r="J1014" i="22"/>
  <c r="I1010" i="22"/>
  <c r="D1010" i="22"/>
  <c r="A1010" i="22" s="1"/>
  <c r="J1010" i="22"/>
  <c r="D1006" i="22"/>
  <c r="A1006" i="22" s="1"/>
  <c r="I1006" i="22"/>
  <c r="J1006" i="22"/>
  <c r="D1002" i="22"/>
  <c r="A1002" i="22" s="1"/>
  <c r="I1002" i="22"/>
  <c r="J1002" i="22"/>
  <c r="I998" i="22"/>
  <c r="D998" i="22"/>
  <c r="A998" i="22" s="1"/>
  <c r="J998" i="22"/>
  <c r="I994" i="22"/>
  <c r="D994" i="22"/>
  <c r="A994" i="22" s="1"/>
  <c r="J994" i="22"/>
  <c r="D990" i="22"/>
  <c r="A990" i="22" s="1"/>
  <c r="J990" i="22"/>
  <c r="I990" i="22"/>
  <c r="I985" i="22"/>
  <c r="J985" i="22"/>
  <c r="D985" i="22"/>
  <c r="A985" i="22" s="1"/>
  <c r="D971" i="22"/>
  <c r="A971" i="22" s="1"/>
  <c r="J971" i="22"/>
  <c r="I971" i="22"/>
  <c r="I967" i="22"/>
  <c r="D967" i="22"/>
  <c r="A967" i="22" s="1"/>
  <c r="J967" i="22"/>
  <c r="D947" i="22"/>
  <c r="A947" i="22" s="1"/>
  <c r="J947" i="22"/>
  <c r="I947" i="22"/>
  <c r="I943" i="22"/>
  <c r="D943" i="22"/>
  <c r="A943" i="22" s="1"/>
  <c r="J943" i="22"/>
  <c r="J933" i="22"/>
  <c r="I933" i="22"/>
  <c r="D933" i="22"/>
  <c r="A933" i="22" s="1"/>
  <c r="I929" i="22"/>
  <c r="D929" i="22"/>
  <c r="A929" i="22" s="1"/>
  <c r="J929" i="22"/>
  <c r="D837" i="22"/>
  <c r="A837" i="22" s="1"/>
  <c r="I837" i="22"/>
  <c r="J837" i="22"/>
  <c r="I815" i="22"/>
  <c r="J815" i="22"/>
  <c r="D815" i="22"/>
  <c r="A815" i="22" s="1"/>
  <c r="I811" i="22"/>
  <c r="J811" i="22"/>
  <c r="D811" i="22"/>
  <c r="A811" i="22" s="1"/>
  <c r="D803" i="22"/>
  <c r="A803" i="22" s="1"/>
  <c r="J803" i="22"/>
  <c r="I803" i="22"/>
  <c r="D799" i="22"/>
  <c r="A799" i="22" s="1"/>
  <c r="I799" i="22"/>
  <c r="J799" i="22"/>
  <c r="I791" i="22"/>
  <c r="J791" i="22"/>
  <c r="D791" i="22"/>
  <c r="A791" i="22" s="1"/>
  <c r="D786" i="22"/>
  <c r="A786" i="22" s="1"/>
  <c r="I786" i="22"/>
  <c r="J786" i="22"/>
  <c r="D781" i="22"/>
  <c r="A781" i="22" s="1"/>
  <c r="J781" i="22"/>
  <c r="I781" i="22"/>
  <c r="J777" i="22"/>
  <c r="D777" i="22"/>
  <c r="A777" i="22" s="1"/>
  <c r="I777" i="22"/>
  <c r="I773" i="22"/>
  <c r="J773" i="22"/>
  <c r="D773" i="22"/>
  <c r="A773" i="22" s="1"/>
  <c r="D756" i="22"/>
  <c r="A756" i="22" s="1"/>
  <c r="J756" i="22"/>
  <c r="I756" i="22"/>
  <c r="D752" i="22"/>
  <c r="A752" i="22" s="1"/>
  <c r="J752" i="22"/>
  <c r="I752" i="22"/>
  <c r="I744" i="22"/>
  <c r="D744" i="22"/>
  <c r="A744" i="22" s="1"/>
  <c r="J744" i="22"/>
  <c r="J740" i="22"/>
  <c r="I740" i="22"/>
  <c r="D740" i="22"/>
  <c r="A740" i="22" s="1"/>
  <c r="D733" i="22"/>
  <c r="A733" i="22" s="1"/>
  <c r="I733" i="22"/>
  <c r="J733" i="22"/>
  <c r="J729" i="22"/>
  <c r="I729" i="22"/>
  <c r="D729" i="22"/>
  <c r="A729" i="22" s="1"/>
  <c r="I725" i="22"/>
  <c r="J725" i="22"/>
  <c r="D725" i="22"/>
  <c r="A725" i="22" s="1"/>
  <c r="I708" i="22"/>
  <c r="D708" i="22"/>
  <c r="A708" i="22" s="1"/>
  <c r="J708" i="22"/>
  <c r="J704" i="22"/>
  <c r="I704" i="22"/>
  <c r="D704" i="22"/>
  <c r="A704" i="22" s="1"/>
  <c r="D696" i="22"/>
  <c r="A696" i="22" s="1"/>
  <c r="J696" i="22"/>
  <c r="I696" i="22"/>
  <c r="I692" i="22"/>
  <c r="J692" i="22"/>
  <c r="D692" i="22"/>
  <c r="A692" i="22" s="1"/>
  <c r="D685" i="22"/>
  <c r="A685" i="22" s="1"/>
  <c r="I685" i="22"/>
  <c r="J685" i="22"/>
  <c r="J681" i="22"/>
  <c r="D681" i="22"/>
  <c r="A681" i="22" s="1"/>
  <c r="I681" i="22"/>
  <c r="I677" i="22"/>
  <c r="J677" i="22"/>
  <c r="D677" i="22"/>
  <c r="A677" i="22" s="1"/>
  <c r="J611" i="22"/>
  <c r="D611" i="22"/>
  <c r="A611" i="22" s="1"/>
  <c r="I611" i="22"/>
  <c r="J607" i="22"/>
  <c r="D607" i="22"/>
  <c r="A607" i="22" s="1"/>
  <c r="I607" i="22"/>
  <c r="I601" i="22"/>
  <c r="D601" i="22"/>
  <c r="A601" i="22" s="1"/>
  <c r="J601" i="22"/>
  <c r="I596" i="22"/>
  <c r="D596" i="22"/>
  <c r="A596" i="22" s="1"/>
  <c r="J596" i="22"/>
  <c r="I589" i="22"/>
  <c r="D589" i="22"/>
  <c r="A589" i="22" s="1"/>
  <c r="J589" i="22"/>
  <c r="I585" i="22"/>
  <c r="J585" i="22"/>
  <c r="D585" i="22"/>
  <c r="A585" i="22" s="1"/>
  <c r="I566" i="22"/>
  <c r="J566" i="22"/>
  <c r="D566" i="22"/>
  <c r="A566" i="22" s="1"/>
  <c r="I562" i="22"/>
  <c r="D562" i="22"/>
  <c r="A562" i="22" s="1"/>
  <c r="J562" i="22"/>
  <c r="I558" i="22"/>
  <c r="D558" i="22"/>
  <c r="A558" i="22" s="1"/>
  <c r="J558" i="22"/>
  <c r="D261" i="22"/>
  <c r="A261" i="22" s="1"/>
  <c r="I261" i="22"/>
  <c r="J261" i="22"/>
  <c r="J242" i="22"/>
  <c r="D242" i="22"/>
  <c r="A242" i="22" s="1"/>
  <c r="J238" i="22"/>
  <c r="D238" i="22"/>
  <c r="A238" i="22" s="1"/>
  <c r="I238" i="22"/>
  <c r="I234" i="22"/>
  <c r="J234" i="22"/>
  <c r="D234" i="22"/>
  <c r="A234" i="22" s="1"/>
  <c r="D230" i="22"/>
  <c r="A230" i="22" s="1"/>
  <c r="I230" i="22"/>
  <c r="J230" i="22"/>
  <c r="D226" i="22"/>
  <c r="A226" i="22" s="1"/>
  <c r="J226" i="22"/>
  <c r="I226" i="22"/>
  <c r="I222" i="22"/>
  <c r="D222" i="22"/>
  <c r="A222" i="22" s="1"/>
  <c r="I218" i="22"/>
  <c r="D218" i="22"/>
  <c r="A218" i="22" s="1"/>
  <c r="J218" i="22"/>
  <c r="J214" i="22"/>
  <c r="D214" i="22"/>
  <c r="A214" i="22" s="1"/>
  <c r="I214" i="22"/>
  <c r="J210" i="22"/>
  <c r="I210" i="22"/>
  <c r="J206" i="22"/>
  <c r="I206" i="22"/>
  <c r="J202" i="22"/>
  <c r="I202" i="22"/>
  <c r="J198" i="22"/>
  <c r="D198" i="22"/>
  <c r="A198" i="22" s="1"/>
  <c r="I198" i="22"/>
  <c r="D194" i="22"/>
  <c r="A194" i="22" s="1"/>
  <c r="I194" i="22"/>
  <c r="D190" i="22"/>
  <c r="A190" i="22" s="1"/>
  <c r="I190" i="22"/>
  <c r="D186" i="22"/>
  <c r="A186" i="22" s="1"/>
  <c r="J186" i="22"/>
  <c r="I186" i="22"/>
  <c r="D182" i="22"/>
  <c r="A182" i="22" s="1"/>
  <c r="I182" i="22"/>
  <c r="J182" i="22"/>
  <c r="D178" i="22"/>
  <c r="A178" i="22" s="1"/>
  <c r="J178" i="22"/>
  <c r="J174" i="22"/>
  <c r="D174" i="22"/>
  <c r="A174" i="22" s="1"/>
  <c r="I174" i="22"/>
  <c r="D170" i="22"/>
  <c r="A170" i="22" s="1"/>
  <c r="J170" i="22"/>
  <c r="I170" i="22"/>
  <c r="I166" i="22"/>
  <c r="D166" i="22"/>
  <c r="A166" i="22" s="1"/>
  <c r="I162" i="22"/>
  <c r="D162" i="22"/>
  <c r="A162" i="22" s="1"/>
  <c r="J162" i="22"/>
  <c r="D158" i="22"/>
  <c r="A158" i="22" s="1"/>
  <c r="I158" i="22"/>
  <c r="J158" i="22"/>
  <c r="J154" i="22"/>
  <c r="I154" i="22"/>
  <c r="J150" i="22"/>
  <c r="D150" i="22"/>
  <c r="A150" i="22" s="1"/>
  <c r="I146" i="22"/>
  <c r="D146" i="22"/>
  <c r="A146" i="22" s="1"/>
  <c r="J146" i="22"/>
  <c r="J142" i="22"/>
  <c r="D142" i="22"/>
  <c r="A142" i="22" s="1"/>
  <c r="I142" i="22"/>
  <c r="D138" i="22"/>
  <c r="A138" i="22" s="1"/>
  <c r="I138" i="22"/>
  <c r="J138" i="22"/>
  <c r="J1053" i="22"/>
  <c r="I1053" i="22"/>
  <c r="D1053" i="22"/>
  <c r="A1053" i="22" s="1"/>
  <c r="I1021" i="22"/>
  <c r="J1021" i="22"/>
  <c r="J1013" i="22"/>
  <c r="I1013" i="22"/>
  <c r="D1005" i="22"/>
  <c r="A1005" i="22" s="1"/>
  <c r="I1005" i="22"/>
  <c r="J1005" i="22"/>
  <c r="I997" i="22"/>
  <c r="J997" i="22"/>
  <c r="D997" i="22"/>
  <c r="A997" i="22" s="1"/>
  <c r="D989" i="22"/>
  <c r="A989" i="22" s="1"/>
  <c r="I989" i="22"/>
  <c r="J989" i="22"/>
  <c r="D950" i="22"/>
  <c r="A950" i="22" s="1"/>
  <c r="J950" i="22"/>
  <c r="I950" i="22"/>
  <c r="J946" i="22"/>
  <c r="I946" i="22"/>
  <c r="D946" i="22"/>
  <c r="A946" i="22" s="1"/>
  <c r="J938" i="22"/>
  <c r="I938" i="22"/>
  <c r="D938" i="22"/>
  <c r="A938" i="22" s="1"/>
  <c r="I840" i="22"/>
  <c r="D840" i="22"/>
  <c r="A840" i="22" s="1"/>
  <c r="J840" i="22"/>
  <c r="J836" i="22"/>
  <c r="I836" i="22"/>
  <c r="D836" i="22"/>
  <c r="A836" i="22" s="1"/>
  <c r="J780" i="22"/>
  <c r="D780" i="22"/>
  <c r="A780" i="22" s="1"/>
  <c r="I780" i="22"/>
  <c r="I739" i="22"/>
  <c r="D739" i="22"/>
  <c r="A739" i="22" s="1"/>
  <c r="J739" i="22"/>
  <c r="I707" i="22"/>
  <c r="D707" i="22"/>
  <c r="A707" i="22" s="1"/>
  <c r="J707" i="22"/>
  <c r="D691" i="22"/>
  <c r="A691" i="22" s="1"/>
  <c r="J691" i="22"/>
  <c r="I691" i="22"/>
  <c r="J656" i="22"/>
  <c r="I656" i="22"/>
  <c r="D656" i="22"/>
  <c r="A656" i="22" s="1"/>
  <c r="D636" i="22"/>
  <c r="A636" i="22" s="1"/>
  <c r="J636" i="22"/>
  <c r="I636" i="22"/>
  <c r="I610" i="22"/>
  <c r="D610" i="22"/>
  <c r="A610" i="22" s="1"/>
  <c r="J610" i="22"/>
  <c r="I605" i="22"/>
  <c r="J605" i="22"/>
  <c r="D605" i="22"/>
  <c r="A605" i="22" s="1"/>
  <c r="J588" i="22"/>
  <c r="I588" i="22"/>
  <c r="D588" i="22"/>
  <c r="A588" i="22" s="1"/>
  <c r="I541" i="22"/>
  <c r="J541" i="22"/>
  <c r="D541" i="22"/>
  <c r="A541" i="22" s="1"/>
  <c r="I533" i="22"/>
  <c r="D533" i="22"/>
  <c r="A533" i="22" s="1"/>
  <c r="J533" i="22"/>
  <c r="D465" i="22"/>
  <c r="A465" i="22" s="1"/>
  <c r="J465" i="22"/>
  <c r="I465" i="22"/>
  <c r="I457" i="22"/>
  <c r="D457" i="22"/>
  <c r="A457" i="22" s="1"/>
  <c r="J457" i="22"/>
  <c r="I449" i="22"/>
  <c r="J449" i="22"/>
  <c r="D449" i="22"/>
  <c r="A449" i="22" s="1"/>
  <c r="I441" i="22"/>
  <c r="J441" i="22"/>
  <c r="D441" i="22"/>
  <c r="A441" i="22" s="1"/>
  <c r="J393" i="22"/>
  <c r="I393" i="22"/>
  <c r="D393" i="22"/>
  <c r="A393" i="22" s="1"/>
  <c r="D300" i="22"/>
  <c r="A300" i="22" s="1"/>
  <c r="I300" i="22"/>
  <c r="J300" i="22"/>
  <c r="I295" i="22"/>
  <c r="D295" i="22"/>
  <c r="A295" i="22" s="1"/>
  <c r="J295" i="22"/>
  <c r="J260" i="22"/>
  <c r="D260" i="22"/>
  <c r="A260" i="22" s="1"/>
  <c r="I260" i="22"/>
  <c r="J201" i="22"/>
  <c r="D201" i="22"/>
  <c r="A201" i="22" s="1"/>
  <c r="I201" i="22"/>
  <c r="I193" i="22"/>
  <c r="D193" i="22"/>
  <c r="A193" i="22" s="1"/>
  <c r="J193" i="22"/>
  <c r="J188" i="22"/>
  <c r="I185" i="22"/>
  <c r="J185" i="22"/>
  <c r="D185" i="22"/>
  <c r="A185" i="22" s="1"/>
  <c r="J180" i="22"/>
  <c r="D177" i="22"/>
  <c r="A177" i="22" s="1"/>
  <c r="I177" i="22"/>
  <c r="J177" i="22"/>
  <c r="I116" i="22"/>
  <c r="J116" i="22"/>
  <c r="D116" i="22"/>
  <c r="A116" i="22" s="1"/>
  <c r="J94" i="22"/>
  <c r="I94" i="22"/>
  <c r="D94" i="22"/>
  <c r="A94" i="22" s="1"/>
  <c r="J89" i="22"/>
  <c r="D89" i="22"/>
  <c r="A89" i="22" s="1"/>
  <c r="I89" i="22"/>
  <c r="I29" i="22"/>
  <c r="D29" i="22"/>
  <c r="A29" i="22" s="1"/>
  <c r="J29" i="22"/>
  <c r="J1139" i="22"/>
  <c r="I1139" i="22"/>
  <c r="D1139" i="22"/>
  <c r="A1139" i="22" s="1"/>
  <c r="I1123" i="22"/>
  <c r="D1123" i="22"/>
  <c r="A1123" i="22" s="1"/>
  <c r="J1123" i="22"/>
  <c r="I1115" i="22"/>
  <c r="D1115" i="22"/>
  <c r="A1115" i="22" s="1"/>
  <c r="J1115" i="22"/>
  <c r="D1099" i="22"/>
  <c r="A1099" i="22" s="1"/>
  <c r="J1099" i="22"/>
  <c r="I1099" i="22"/>
  <c r="J1073" i="22"/>
  <c r="D1073" i="22"/>
  <c r="A1073" i="22" s="1"/>
  <c r="I1073" i="22"/>
  <c r="D1057" i="22"/>
  <c r="A1057" i="22" s="1"/>
  <c r="J1057" i="22"/>
  <c r="I1057" i="22"/>
  <c r="I1049" i="22"/>
  <c r="J1049" i="22"/>
  <c r="D1049" i="22"/>
  <c r="A1049" i="22" s="1"/>
  <c r="I1017" i="22"/>
  <c r="J1017" i="22"/>
  <c r="J1009" i="22"/>
  <c r="D1009" i="22"/>
  <c r="A1009" i="22" s="1"/>
  <c r="I1009" i="22"/>
  <c r="J1001" i="22"/>
  <c r="I1001" i="22"/>
  <c r="D1001" i="22"/>
  <c r="A1001" i="22" s="1"/>
  <c r="I993" i="22"/>
  <c r="D993" i="22"/>
  <c r="A993" i="22" s="1"/>
  <c r="J993" i="22"/>
  <c r="J984" i="22"/>
  <c r="D984" i="22"/>
  <c r="A984" i="22" s="1"/>
  <c r="I984" i="22"/>
  <c r="D970" i="22"/>
  <c r="A970" i="22" s="1"/>
  <c r="J970" i="22"/>
  <c r="I970" i="22"/>
  <c r="I966" i="22"/>
  <c r="D966" i="22"/>
  <c r="A966" i="22" s="1"/>
  <c r="J966" i="22"/>
  <c r="J932" i="22"/>
  <c r="I932" i="22"/>
  <c r="D932" i="22"/>
  <c r="A932" i="22" s="1"/>
  <c r="I872" i="22"/>
  <c r="D872" i="22"/>
  <c r="A872" i="22" s="1"/>
  <c r="J872" i="22"/>
  <c r="D812" i="22"/>
  <c r="A812" i="22" s="1"/>
  <c r="J751" i="22"/>
  <c r="D751" i="22"/>
  <c r="A751" i="22" s="1"/>
  <c r="I751" i="22"/>
  <c r="I703" i="22"/>
  <c r="J703" i="22"/>
  <c r="D703" i="22"/>
  <c r="A703" i="22" s="1"/>
  <c r="I695" i="22"/>
  <c r="D695" i="22"/>
  <c r="A695" i="22" s="1"/>
  <c r="J695" i="22"/>
  <c r="J684" i="22"/>
  <c r="I684" i="22"/>
  <c r="D684" i="22"/>
  <c r="A684" i="22" s="1"/>
  <c r="J680" i="22"/>
  <c r="I680" i="22"/>
  <c r="D680" i="22"/>
  <c r="A680" i="22" s="1"/>
  <c r="D660" i="22"/>
  <c r="A660" i="22" s="1"/>
  <c r="J660" i="22"/>
  <c r="I660" i="22"/>
  <c r="J632" i="22"/>
  <c r="I632" i="22"/>
  <c r="D632" i="22"/>
  <c r="A632" i="22" s="1"/>
  <c r="J614" i="22"/>
  <c r="I614" i="22"/>
  <c r="D614" i="22"/>
  <c r="A614" i="22" s="1"/>
  <c r="D600" i="22"/>
  <c r="A600" i="22" s="1"/>
  <c r="J600" i="22"/>
  <c r="I600" i="22"/>
  <c r="D595" i="22"/>
  <c r="A595" i="22" s="1"/>
  <c r="J595" i="22"/>
  <c r="I595" i="22"/>
  <c r="D584" i="22"/>
  <c r="A584" i="22" s="1"/>
  <c r="J584" i="22"/>
  <c r="I584" i="22"/>
  <c r="D429" i="22"/>
  <c r="A429" i="22" s="1"/>
  <c r="I429" i="22"/>
  <c r="J429" i="22"/>
  <c r="I421" i="22"/>
  <c r="J421" i="22"/>
  <c r="D421" i="22"/>
  <c r="A421" i="22" s="1"/>
  <c r="D413" i="22"/>
  <c r="A413" i="22" s="1"/>
  <c r="J413" i="22"/>
  <c r="I413" i="22"/>
  <c r="D401" i="22"/>
  <c r="A401" i="22" s="1"/>
  <c r="I401" i="22"/>
  <c r="J401" i="22"/>
  <c r="D385" i="22"/>
  <c r="A385" i="22" s="1"/>
  <c r="I385" i="22"/>
  <c r="J385" i="22"/>
  <c r="J377" i="22"/>
  <c r="D377" i="22"/>
  <c r="A377" i="22" s="1"/>
  <c r="I377" i="22"/>
  <c r="J369" i="22"/>
  <c r="I369" i="22"/>
  <c r="D369" i="22"/>
  <c r="A369" i="22" s="1"/>
  <c r="D361" i="22"/>
  <c r="A361" i="22" s="1"/>
  <c r="I361" i="22"/>
  <c r="J361" i="22"/>
  <c r="I353" i="22"/>
  <c r="D353" i="22"/>
  <c r="A353" i="22" s="1"/>
  <c r="J353" i="22"/>
  <c r="D349" i="22"/>
  <c r="A349" i="22" s="1"/>
  <c r="I349" i="22"/>
  <c r="J349" i="22"/>
  <c r="D333" i="22"/>
  <c r="A333" i="22" s="1"/>
  <c r="I333" i="22"/>
  <c r="J333" i="22"/>
  <c r="D325" i="22"/>
  <c r="A325" i="22" s="1"/>
  <c r="J325" i="22"/>
  <c r="I325" i="22"/>
  <c r="J317" i="22"/>
  <c r="I317" i="22"/>
  <c r="D317" i="22"/>
  <c r="A317" i="22" s="1"/>
  <c r="D294" i="22"/>
  <c r="A294" i="22" s="1"/>
  <c r="D289" i="22"/>
  <c r="A289" i="22" s="1"/>
  <c r="I289" i="22"/>
  <c r="J289" i="22"/>
  <c r="J264" i="22"/>
  <c r="J237" i="22"/>
  <c r="D237" i="22"/>
  <c r="A237" i="22" s="1"/>
  <c r="J229" i="22"/>
  <c r="D229" i="22"/>
  <c r="A229" i="22" s="1"/>
  <c r="I229" i="22"/>
  <c r="I217" i="22"/>
  <c r="J217" i="22"/>
  <c r="D209" i="22"/>
  <c r="A209" i="22" s="1"/>
  <c r="J209" i="22"/>
  <c r="I209" i="22"/>
  <c r="I164" i="22"/>
  <c r="J149" i="22"/>
  <c r="D149" i="22"/>
  <c r="A149" i="22" s="1"/>
  <c r="I149" i="22"/>
  <c r="D98" i="22"/>
  <c r="A98" i="22" s="1"/>
  <c r="J98" i="22"/>
  <c r="J93" i="22"/>
  <c r="I79" i="22"/>
  <c r="J79" i="22"/>
  <c r="D79" i="22"/>
  <c r="A79" i="22" s="1"/>
  <c r="J71" i="22"/>
  <c r="I71" i="22"/>
  <c r="D71" i="22"/>
  <c r="A71" i="22" s="1"/>
  <c r="D54" i="22"/>
  <c r="A54" i="22" s="1"/>
  <c r="I54" i="22"/>
  <c r="D35" i="22"/>
  <c r="A35" i="22" s="1"/>
  <c r="J35" i="22"/>
  <c r="I35" i="22"/>
  <c r="L1142" i="21"/>
  <c r="BO1142" i="21"/>
  <c r="AS1142" i="21"/>
  <c r="BO1138" i="21"/>
  <c r="AS1138" i="21"/>
  <c r="L1138" i="21"/>
  <c r="AS1134" i="21"/>
  <c r="BO1134" i="21"/>
  <c r="L1134" i="21"/>
  <c r="L1130" i="21"/>
  <c r="AS1130" i="21"/>
  <c r="BO1130" i="21"/>
  <c r="L1126" i="21"/>
  <c r="BO1126" i="21"/>
  <c r="AS1126" i="21"/>
  <c r="BO1122" i="21"/>
  <c r="L1122" i="21"/>
  <c r="AS1122" i="21"/>
  <c r="AS1118" i="21"/>
  <c r="BO1118" i="21"/>
  <c r="L1118" i="21"/>
  <c r="AS1114" i="21"/>
  <c r="L1114" i="21"/>
  <c r="BO1114" i="21"/>
  <c r="L1110" i="21"/>
  <c r="BO1110" i="21"/>
  <c r="AS1110" i="21"/>
  <c r="BO1106" i="21"/>
  <c r="AS1106" i="21"/>
  <c r="L1106" i="21"/>
  <c r="AS1102" i="21"/>
  <c r="BO1102" i="21"/>
  <c r="L1102" i="21"/>
  <c r="L1098" i="21"/>
  <c r="AS1098" i="21"/>
  <c r="BO1098" i="21"/>
  <c r="AS1082" i="21"/>
  <c r="L1082" i="21"/>
  <c r="BO1082" i="21"/>
  <c r="BO1076" i="21"/>
  <c r="L1076" i="21"/>
  <c r="AS1076" i="21"/>
  <c r="L977" i="21"/>
  <c r="BO977" i="21"/>
  <c r="AS977" i="21"/>
  <c r="AS817" i="21"/>
  <c r="L817" i="21"/>
  <c r="BO817" i="21"/>
  <c r="L813" i="21"/>
  <c r="BO813" i="21"/>
  <c r="AS813" i="21"/>
  <c r="L809" i="21"/>
  <c r="BO809" i="21"/>
  <c r="AS809" i="21"/>
  <c r="BO805" i="21"/>
  <c r="AS805" i="21"/>
  <c r="L805" i="21"/>
  <c r="AS801" i="21"/>
  <c r="L801" i="21"/>
  <c r="BO801" i="21"/>
  <c r="L797" i="21"/>
  <c r="BO797" i="21"/>
  <c r="AS797" i="21"/>
  <c r="L793" i="21"/>
  <c r="BO793" i="21"/>
  <c r="AS793" i="21"/>
  <c r="AS758" i="21"/>
  <c r="BO758" i="21"/>
  <c r="L758" i="21"/>
  <c r="AS754" i="21"/>
  <c r="L754" i="21"/>
  <c r="BO754" i="21"/>
  <c r="L750" i="21"/>
  <c r="BO750" i="21"/>
  <c r="AS750" i="21"/>
  <c r="BO746" i="21"/>
  <c r="AS746" i="21"/>
  <c r="L746" i="21"/>
  <c r="AS742" i="21"/>
  <c r="BO742" i="21"/>
  <c r="L742" i="21"/>
  <c r="AS737" i="21"/>
  <c r="L737" i="21"/>
  <c r="BO737" i="21"/>
  <c r="L710" i="21"/>
  <c r="BO710" i="21"/>
  <c r="AS710" i="21"/>
  <c r="BO706" i="21"/>
  <c r="AS706" i="21"/>
  <c r="L706" i="21"/>
  <c r="AS702" i="21"/>
  <c r="BO702" i="21"/>
  <c r="L702" i="21"/>
  <c r="L698" i="21"/>
  <c r="AS698" i="21"/>
  <c r="BO698" i="21"/>
  <c r="L694" i="21"/>
  <c r="BO694" i="21"/>
  <c r="AS694" i="21"/>
  <c r="AS689" i="21"/>
  <c r="L689" i="21"/>
  <c r="BO689" i="21"/>
  <c r="L599" i="21"/>
  <c r="BO599" i="21"/>
  <c r="AS599" i="21"/>
  <c r="AS593" i="21"/>
  <c r="L593" i="21"/>
  <c r="BO593" i="21"/>
  <c r="BO587" i="21"/>
  <c r="L587" i="21"/>
  <c r="AS587" i="21"/>
  <c r="BO583" i="21"/>
  <c r="AS583" i="21"/>
  <c r="L583" i="21"/>
  <c r="AS299" i="21"/>
  <c r="L299" i="21"/>
  <c r="BO299" i="21"/>
  <c r="AS294" i="21"/>
  <c r="L294" i="21"/>
  <c r="BO294" i="21"/>
  <c r="L288" i="21"/>
  <c r="AS288" i="21"/>
  <c r="BO288" i="21"/>
  <c r="L283" i="21"/>
  <c r="BO283" i="21"/>
  <c r="AS283" i="21"/>
  <c r="AS259" i="21"/>
  <c r="L259" i="21"/>
  <c r="BO259" i="21"/>
  <c r="AS115" i="21"/>
  <c r="BO115" i="21"/>
  <c r="L115" i="21"/>
  <c r="L559" i="21"/>
  <c r="AS559" i="21"/>
  <c r="BO559" i="21"/>
  <c r="L479" i="21"/>
  <c r="BO479" i="21"/>
  <c r="AS479" i="21"/>
  <c r="AS463" i="21"/>
  <c r="BO463" i="21"/>
  <c r="L463" i="21"/>
  <c r="L455" i="21"/>
  <c r="BO455" i="21"/>
  <c r="AS455" i="21"/>
  <c r="L419" i="21"/>
  <c r="BO419" i="21"/>
  <c r="AS419" i="21"/>
  <c r="AS403" i="21"/>
  <c r="BO403" i="21"/>
  <c r="L403" i="21"/>
  <c r="L395" i="21"/>
  <c r="AS395" i="21"/>
  <c r="BO395" i="21"/>
  <c r="BO319" i="21"/>
  <c r="AS319" i="21"/>
  <c r="L319" i="21"/>
  <c r="BO287" i="21"/>
  <c r="AS287" i="21"/>
  <c r="L287" i="21"/>
  <c r="AS252" i="21"/>
  <c r="BO252" i="21"/>
  <c r="L252" i="21"/>
  <c r="L175" i="21"/>
  <c r="BO175" i="21"/>
  <c r="AS175" i="21"/>
  <c r="AS163" i="21"/>
  <c r="BO163" i="21"/>
  <c r="L163" i="21"/>
  <c r="AS155" i="21"/>
  <c r="L155" i="21"/>
  <c r="BO155" i="21"/>
  <c r="AS143" i="21"/>
  <c r="L143" i="21"/>
  <c r="BO143" i="21"/>
  <c r="L81" i="21"/>
  <c r="AS81" i="21"/>
  <c r="BO81" i="21"/>
  <c r="AS73" i="21"/>
  <c r="BO73" i="21"/>
  <c r="L73" i="21"/>
  <c r="L65" i="21"/>
  <c r="AS65" i="21"/>
  <c r="BO65" i="21"/>
  <c r="BO130" i="21"/>
  <c r="L130" i="21"/>
  <c r="AS130" i="21"/>
  <c r="AS122" i="21"/>
  <c r="L122" i="21"/>
  <c r="BO122" i="21"/>
  <c r="AS55" i="21"/>
  <c r="L55" i="21"/>
  <c r="BO55" i="21"/>
  <c r="BO1141" i="21"/>
  <c r="AS1141" i="21"/>
  <c r="L1141" i="21"/>
  <c r="AS1137" i="21"/>
  <c r="BO1137" i="21"/>
  <c r="L1137" i="21"/>
  <c r="L1133" i="21"/>
  <c r="AS1133" i="21"/>
  <c r="BO1133" i="21"/>
  <c r="L1129" i="21"/>
  <c r="BO1129" i="21"/>
  <c r="AS1129" i="21"/>
  <c r="BO1125" i="21"/>
  <c r="L1125" i="21"/>
  <c r="AS1125" i="21"/>
  <c r="AS1121" i="21"/>
  <c r="BO1121" i="21"/>
  <c r="L1121" i="21"/>
  <c r="AS1117" i="21"/>
  <c r="L1117" i="21"/>
  <c r="BO1117" i="21"/>
  <c r="L1113" i="21"/>
  <c r="BO1113" i="21"/>
  <c r="AS1113" i="21"/>
  <c r="BO1109" i="21"/>
  <c r="AS1109" i="21"/>
  <c r="L1109" i="21"/>
  <c r="AS1105" i="21"/>
  <c r="BO1105" i="21"/>
  <c r="L1105" i="21"/>
  <c r="AS1101" i="21"/>
  <c r="L1101" i="21"/>
  <c r="BO1101" i="21"/>
  <c r="L1097" i="21"/>
  <c r="BO1097" i="21"/>
  <c r="AS1097" i="21"/>
  <c r="L1081" i="21"/>
  <c r="BO1081" i="21"/>
  <c r="AS1081" i="21"/>
  <c r="L1075" i="21"/>
  <c r="BO1075" i="21"/>
  <c r="AS1075" i="21"/>
  <c r="BO1055" i="21"/>
  <c r="AS1055" i="21"/>
  <c r="L1055" i="21"/>
  <c r="AS1051" i="21"/>
  <c r="BO1051" i="21"/>
  <c r="L1051" i="21"/>
  <c r="L1019" i="21"/>
  <c r="AS1019" i="21"/>
  <c r="BO1019" i="21"/>
  <c r="L1015" i="21"/>
  <c r="BO1015" i="21"/>
  <c r="AS1015" i="21"/>
  <c r="AS1007" i="21"/>
  <c r="BO1007" i="21"/>
  <c r="L1007" i="21"/>
  <c r="AS1003" i="21"/>
  <c r="L1003" i="21"/>
  <c r="BO1003" i="21"/>
  <c r="BO995" i="21"/>
  <c r="AS995" i="21"/>
  <c r="L995" i="21"/>
  <c r="AS991" i="21"/>
  <c r="BO991" i="21"/>
  <c r="L991" i="21"/>
  <c r="AS972" i="21"/>
  <c r="L972" i="21"/>
  <c r="BO972" i="21"/>
  <c r="L968" i="21"/>
  <c r="BO968" i="21"/>
  <c r="AS968" i="21"/>
  <c r="AS948" i="21"/>
  <c r="BO948" i="21"/>
  <c r="L948" i="21"/>
  <c r="AS944" i="21"/>
  <c r="BO944" i="21"/>
  <c r="L944" i="21"/>
  <c r="L936" i="21"/>
  <c r="AS936" i="21"/>
  <c r="BO936" i="21"/>
  <c r="L930" i="21"/>
  <c r="BO930" i="21"/>
  <c r="AS930" i="21"/>
  <c r="BO926" i="21"/>
  <c r="AS926" i="21"/>
  <c r="L926" i="21"/>
  <c r="AS922" i="21"/>
  <c r="BO922" i="21"/>
  <c r="L922" i="21"/>
  <c r="L918" i="21"/>
  <c r="AS918" i="21"/>
  <c r="BO918" i="21"/>
  <c r="AS902" i="21"/>
  <c r="L902" i="21"/>
  <c r="BO902" i="21"/>
  <c r="L898" i="21"/>
  <c r="BO898" i="21"/>
  <c r="AS898" i="21"/>
  <c r="BO894" i="21"/>
  <c r="AS894" i="21"/>
  <c r="L894" i="21"/>
  <c r="AS890" i="21"/>
  <c r="BO890" i="21"/>
  <c r="L890" i="21"/>
  <c r="L886" i="21"/>
  <c r="AS886" i="21"/>
  <c r="BO886" i="21"/>
  <c r="L882" i="21"/>
  <c r="BO882" i="21"/>
  <c r="AS882" i="21"/>
  <c r="BO878" i="21"/>
  <c r="L878" i="21"/>
  <c r="AS878" i="21"/>
  <c r="AS874" i="21"/>
  <c r="BO874" i="21"/>
  <c r="L874" i="21"/>
  <c r="AS870" i="21"/>
  <c r="L870" i="21"/>
  <c r="BO870" i="21"/>
  <c r="L842" i="21"/>
  <c r="BO842" i="21"/>
  <c r="AS842" i="21"/>
  <c r="AS816" i="21"/>
  <c r="L816" i="21"/>
  <c r="BO816" i="21"/>
  <c r="AS812" i="21"/>
  <c r="L812" i="21"/>
  <c r="BO812" i="21"/>
  <c r="AS804" i="21"/>
  <c r="BO804" i="21"/>
  <c r="L804" i="21"/>
  <c r="BO800" i="21"/>
  <c r="AS800" i="21"/>
  <c r="L800" i="21"/>
  <c r="AS792" i="21"/>
  <c r="BO792" i="21"/>
  <c r="L792" i="21"/>
  <c r="BO782" i="21"/>
  <c r="AS782" i="21"/>
  <c r="L782" i="21"/>
  <c r="AS778" i="21"/>
  <c r="BO778" i="21"/>
  <c r="L778" i="21"/>
  <c r="L774" i="21"/>
  <c r="AS774" i="21"/>
  <c r="BO774" i="21"/>
  <c r="BO709" i="21"/>
  <c r="AS709" i="21"/>
  <c r="L709" i="21"/>
  <c r="AS705" i="21"/>
  <c r="L705" i="21"/>
  <c r="BO705" i="21"/>
  <c r="L701" i="21"/>
  <c r="BO701" i="21"/>
  <c r="AS701" i="21"/>
  <c r="L697" i="21"/>
  <c r="BO697" i="21"/>
  <c r="AS697" i="21"/>
  <c r="BO693" i="21"/>
  <c r="AS693" i="21"/>
  <c r="L693" i="21"/>
  <c r="BO686" i="21"/>
  <c r="L686" i="21"/>
  <c r="AS686" i="21"/>
  <c r="AS682" i="21"/>
  <c r="BO682" i="21"/>
  <c r="L682" i="21"/>
  <c r="AS678" i="21"/>
  <c r="L678" i="21"/>
  <c r="BO678" i="21"/>
  <c r="AS662" i="21"/>
  <c r="BO662" i="21"/>
  <c r="L662" i="21"/>
  <c r="L658" i="21"/>
  <c r="AS658" i="21"/>
  <c r="BO658" i="21"/>
  <c r="L654" i="21"/>
  <c r="BO654" i="21"/>
  <c r="AS654" i="21"/>
  <c r="L638" i="21"/>
  <c r="BO638" i="21"/>
  <c r="AS638" i="21"/>
  <c r="BO634" i="21"/>
  <c r="AS634" i="21"/>
  <c r="L634" i="21"/>
  <c r="AS630" i="21"/>
  <c r="BO630" i="21"/>
  <c r="L630" i="21"/>
  <c r="AS626" i="21"/>
  <c r="L626" i="21"/>
  <c r="BO626" i="21"/>
  <c r="L622" i="21"/>
  <c r="BO622" i="21"/>
  <c r="AS622" i="21"/>
  <c r="L617" i="21"/>
  <c r="BO617" i="21"/>
  <c r="AS617" i="21"/>
  <c r="BO597" i="21"/>
  <c r="AS597" i="21"/>
  <c r="L597" i="21"/>
  <c r="AS439" i="21"/>
  <c r="BO439" i="21"/>
  <c r="L439" i="21"/>
  <c r="AS431" i="21"/>
  <c r="L431" i="21"/>
  <c r="BO431" i="21"/>
  <c r="BO379" i="21"/>
  <c r="L379" i="21"/>
  <c r="AS379" i="21"/>
  <c r="AS371" i="21"/>
  <c r="BO371" i="21"/>
  <c r="L371" i="21"/>
  <c r="L355" i="21"/>
  <c r="BO355" i="21"/>
  <c r="AS355" i="21"/>
  <c r="BO347" i="21"/>
  <c r="L347" i="21"/>
  <c r="AS347" i="21"/>
  <c r="AS335" i="21"/>
  <c r="L335" i="21"/>
  <c r="BO335" i="21"/>
  <c r="L262" i="21"/>
  <c r="BO262" i="21"/>
  <c r="AS262" i="21"/>
  <c r="L257" i="21"/>
  <c r="AS257" i="21"/>
  <c r="BO257" i="21"/>
  <c r="AS248" i="21"/>
  <c r="L248" i="21"/>
  <c r="BO248" i="21"/>
  <c r="L235" i="21"/>
  <c r="BO235" i="21"/>
  <c r="AS235" i="21"/>
  <c r="BO227" i="21"/>
  <c r="L227" i="21"/>
  <c r="AS227" i="21"/>
  <c r="AS211" i="21"/>
  <c r="BO211" i="21"/>
  <c r="L211" i="21"/>
  <c r="L203" i="21"/>
  <c r="BO203" i="21"/>
  <c r="AS203" i="21"/>
  <c r="AS187" i="21"/>
  <c r="BO187" i="21"/>
  <c r="L187" i="21"/>
  <c r="L127" i="21"/>
  <c r="AS127" i="21"/>
  <c r="BO127" i="21"/>
  <c r="L118" i="21"/>
  <c r="BO118" i="21"/>
  <c r="AS118" i="21"/>
  <c r="L96" i="21"/>
  <c r="BO96" i="21"/>
  <c r="AS96" i="21"/>
  <c r="L56" i="21"/>
  <c r="BO56" i="21"/>
  <c r="AS56" i="21"/>
  <c r="AS32" i="21"/>
  <c r="BO32" i="21"/>
  <c r="L32" i="21"/>
  <c r="L134" i="21"/>
  <c r="AS134" i="21"/>
  <c r="BO134" i="21"/>
  <c r="AS126" i="21"/>
  <c r="BO126" i="21"/>
  <c r="L126" i="21"/>
  <c r="L113" i="21"/>
  <c r="AS113" i="21"/>
  <c r="BO113" i="21"/>
  <c r="BO80" i="21"/>
  <c r="AS80" i="21"/>
  <c r="L80" i="21"/>
  <c r="AS72" i="21"/>
  <c r="BO72" i="21"/>
  <c r="L72" i="21"/>
  <c r="L37" i="21"/>
  <c r="BO37" i="21"/>
  <c r="AS37" i="21"/>
  <c r="AS980" i="21"/>
  <c r="BO980" i="21"/>
  <c r="L980" i="21"/>
  <c r="BO925" i="21"/>
  <c r="AS925" i="21"/>
  <c r="L925" i="21"/>
  <c r="AS921" i="21"/>
  <c r="L921" i="21"/>
  <c r="BO921" i="21"/>
  <c r="L917" i="21"/>
  <c r="BO917" i="21"/>
  <c r="AS917" i="21"/>
  <c r="L901" i="21"/>
  <c r="BO901" i="21"/>
  <c r="AS901" i="21"/>
  <c r="L897" i="21"/>
  <c r="BO897" i="21"/>
  <c r="AS897" i="21"/>
  <c r="BO893" i="21"/>
  <c r="AS893" i="21"/>
  <c r="L893" i="21"/>
  <c r="AS889" i="21"/>
  <c r="L889" i="21"/>
  <c r="BO889" i="21"/>
  <c r="L885" i="21"/>
  <c r="BO885" i="21"/>
  <c r="AS885" i="21"/>
  <c r="L881" i="21"/>
  <c r="BO881" i="21"/>
  <c r="AS881" i="21"/>
  <c r="BO877" i="21"/>
  <c r="AS877" i="21"/>
  <c r="L877" i="21"/>
  <c r="AS873" i="21"/>
  <c r="L873" i="21"/>
  <c r="BO873" i="21"/>
  <c r="L869" i="21"/>
  <c r="BO869" i="21"/>
  <c r="AS869" i="21"/>
  <c r="L841" i="21"/>
  <c r="BO841" i="21"/>
  <c r="AS841" i="21"/>
  <c r="BO661" i="21"/>
  <c r="AS661" i="21"/>
  <c r="L661" i="21"/>
  <c r="AS657" i="21"/>
  <c r="L657" i="21"/>
  <c r="BO657" i="21"/>
  <c r="L653" i="21"/>
  <c r="BO653" i="21"/>
  <c r="AS653" i="21"/>
  <c r="L637" i="21"/>
  <c r="BO637" i="21"/>
  <c r="AS637" i="21"/>
  <c r="L633" i="21"/>
  <c r="BO633" i="21"/>
  <c r="AS633" i="21"/>
  <c r="BO629" i="21"/>
  <c r="AS629" i="21"/>
  <c r="L629" i="21"/>
  <c r="AS625" i="21"/>
  <c r="L625" i="21"/>
  <c r="BO625" i="21"/>
  <c r="L621" i="21"/>
  <c r="BO621" i="21"/>
  <c r="AS621" i="21"/>
  <c r="AS482" i="21"/>
  <c r="BO482" i="21"/>
  <c r="L482" i="21"/>
  <c r="L478" i="21"/>
  <c r="AS478" i="21"/>
  <c r="BO478" i="21"/>
  <c r="L474" i="21"/>
  <c r="BO474" i="21"/>
  <c r="AS474" i="21"/>
  <c r="BO470" i="21"/>
  <c r="L470" i="21"/>
  <c r="AS470" i="21"/>
  <c r="AS466" i="21"/>
  <c r="BO466" i="21"/>
  <c r="L466" i="21"/>
  <c r="AS462" i="21"/>
  <c r="L462" i="21"/>
  <c r="BO462" i="21"/>
  <c r="L458" i="21"/>
  <c r="BO458" i="21"/>
  <c r="AS458" i="21"/>
  <c r="BO454" i="21"/>
  <c r="AS454" i="21"/>
  <c r="L454" i="21"/>
  <c r="AS450" i="21"/>
  <c r="BO450" i="21"/>
  <c r="L450" i="21"/>
  <c r="L446" i="21"/>
  <c r="AS446" i="21"/>
  <c r="BO446" i="21"/>
  <c r="L442" i="21"/>
  <c r="BO442" i="21"/>
  <c r="AS442" i="21"/>
  <c r="BO438" i="21"/>
  <c r="L438" i="21"/>
  <c r="AS438" i="21"/>
  <c r="AS434" i="21"/>
  <c r="BO434" i="21"/>
  <c r="L434" i="21"/>
  <c r="AS430" i="21"/>
  <c r="L430" i="21"/>
  <c r="BO430" i="21"/>
  <c r="L426" i="21"/>
  <c r="BO426" i="21"/>
  <c r="AS426" i="21"/>
  <c r="BO422" i="21"/>
  <c r="AS422" i="21"/>
  <c r="L422" i="21"/>
  <c r="AS418" i="21"/>
  <c r="BO418" i="21"/>
  <c r="L418" i="21"/>
  <c r="L414" i="21"/>
  <c r="AS414" i="21"/>
  <c r="BO414" i="21"/>
  <c r="L410" i="21"/>
  <c r="BO410" i="21"/>
  <c r="AS410" i="21"/>
  <c r="BO406" i="21"/>
  <c r="L406" i="21"/>
  <c r="AS406" i="21"/>
  <c r="AS402" i="21"/>
  <c r="BO402" i="21"/>
  <c r="L402" i="21"/>
  <c r="AS398" i="21"/>
  <c r="L398" i="21"/>
  <c r="BO398" i="21"/>
  <c r="L394" i="21"/>
  <c r="BO394" i="21"/>
  <c r="AS394" i="21"/>
  <c r="BO390" i="21"/>
  <c r="AS390" i="21"/>
  <c r="L390" i="21"/>
  <c r="AS386" i="21"/>
  <c r="BO386" i="21"/>
  <c r="L386" i="21"/>
  <c r="L382" i="21"/>
  <c r="AS382" i="21"/>
  <c r="BO382" i="21"/>
  <c r="L378" i="21"/>
  <c r="BO378" i="21"/>
  <c r="AS378" i="21"/>
  <c r="BO374" i="21"/>
  <c r="L374" i="21"/>
  <c r="AS374" i="21"/>
  <c r="AS370" i="21"/>
  <c r="BO370" i="21"/>
  <c r="L370" i="21"/>
  <c r="AS366" i="21"/>
  <c r="L366" i="21"/>
  <c r="BO366" i="21"/>
  <c r="L362" i="21"/>
  <c r="BO362" i="21"/>
  <c r="AS362" i="21"/>
  <c r="BO358" i="21"/>
  <c r="AS358" i="21"/>
  <c r="L358" i="21"/>
  <c r="AS354" i="21"/>
  <c r="BO354" i="21"/>
  <c r="L354" i="21"/>
  <c r="L350" i="21"/>
  <c r="AS350" i="21"/>
  <c r="BO350" i="21"/>
  <c r="L346" i="21"/>
  <c r="BO346" i="21"/>
  <c r="AS346" i="21"/>
  <c r="BO342" i="21"/>
  <c r="L342" i="21"/>
  <c r="AS342" i="21"/>
  <c r="AS338" i="21"/>
  <c r="BO338" i="21"/>
  <c r="L338" i="21"/>
  <c r="AS334" i="21"/>
  <c r="L334" i="21"/>
  <c r="BO334" i="21"/>
  <c r="L330" i="21"/>
  <c r="BO330" i="21"/>
  <c r="AS330" i="21"/>
  <c r="BO326" i="21"/>
  <c r="AS326" i="21"/>
  <c r="L326" i="21"/>
  <c r="AS322" i="21"/>
  <c r="BO322" i="21"/>
  <c r="L322" i="21"/>
  <c r="L318" i="21"/>
  <c r="AS318" i="21"/>
  <c r="BO318" i="21"/>
  <c r="L301" i="21"/>
  <c r="BO301" i="21"/>
  <c r="AS301" i="21"/>
  <c r="BO296" i="21"/>
  <c r="L296" i="21"/>
  <c r="AS296" i="21"/>
  <c r="L290" i="21"/>
  <c r="BO290" i="21"/>
  <c r="AS290" i="21"/>
  <c r="L285" i="21"/>
  <c r="BO285" i="21"/>
  <c r="AS285" i="21"/>
  <c r="BO281" i="21"/>
  <c r="AS281" i="21"/>
  <c r="L281" i="21"/>
  <c r="L251" i="21"/>
  <c r="AS251" i="21"/>
  <c r="BO251" i="21"/>
  <c r="L247" i="21"/>
  <c r="AS247" i="21"/>
  <c r="BO247" i="21"/>
  <c r="L1111" i="21"/>
  <c r="BO1111" i="21"/>
  <c r="AS1111" i="21"/>
  <c r="AS1103" i="21"/>
  <c r="BO1103" i="21"/>
  <c r="L1103" i="21"/>
  <c r="BO974" i="21"/>
  <c r="AS974" i="21"/>
  <c r="L974" i="21"/>
  <c r="L920" i="21"/>
  <c r="BO920" i="21"/>
  <c r="AS920" i="21"/>
  <c r="AS896" i="21"/>
  <c r="L896" i="21"/>
  <c r="BO896" i="21"/>
  <c r="L888" i="21"/>
  <c r="BO888" i="21"/>
  <c r="AS888" i="21"/>
  <c r="BO818" i="21"/>
  <c r="AS818" i="21"/>
  <c r="L818" i="21"/>
  <c r="L810" i="21"/>
  <c r="AS810" i="21"/>
  <c r="BO810" i="21"/>
  <c r="BO802" i="21"/>
  <c r="L802" i="21"/>
  <c r="AS802" i="21"/>
  <c r="AS794" i="21"/>
  <c r="L794" i="21"/>
  <c r="BO794" i="21"/>
  <c r="BO789" i="21"/>
  <c r="AS789" i="21"/>
  <c r="L789" i="21"/>
  <c r="L755" i="21"/>
  <c r="BO755" i="21"/>
  <c r="AS755" i="21"/>
  <c r="AS743" i="21"/>
  <c r="BO743" i="21"/>
  <c r="L743" i="21"/>
  <c r="AS728" i="21"/>
  <c r="L728" i="21"/>
  <c r="BO728" i="21"/>
  <c r="L624" i="21"/>
  <c r="BO624" i="21"/>
  <c r="AS624" i="21"/>
  <c r="BO565" i="21"/>
  <c r="AS565" i="21"/>
  <c r="L565" i="21"/>
  <c r="L557" i="21"/>
  <c r="BO557" i="21"/>
  <c r="AS557" i="21"/>
  <c r="BO425" i="21"/>
  <c r="AS425" i="21"/>
  <c r="L425" i="21"/>
  <c r="L417" i="21"/>
  <c r="BO417" i="21"/>
  <c r="AS417" i="21"/>
  <c r="BO409" i="21"/>
  <c r="AS409" i="21"/>
  <c r="L409" i="21"/>
  <c r="AS405" i="21"/>
  <c r="L405" i="21"/>
  <c r="BO405" i="21"/>
  <c r="AS389" i="21"/>
  <c r="L389" i="21"/>
  <c r="BO389" i="21"/>
  <c r="L381" i="21"/>
  <c r="BO381" i="21"/>
  <c r="AS381" i="21"/>
  <c r="AS373" i="21"/>
  <c r="L373" i="21"/>
  <c r="BO373" i="21"/>
  <c r="L365" i="21"/>
  <c r="BO365" i="21"/>
  <c r="AS365" i="21"/>
  <c r="AS357" i="21"/>
  <c r="L357" i="21"/>
  <c r="BO357" i="21"/>
  <c r="BO345" i="21"/>
  <c r="AS345" i="21"/>
  <c r="L345" i="21"/>
  <c r="AS341" i="21"/>
  <c r="L341" i="21"/>
  <c r="BO341" i="21"/>
  <c r="L337" i="21"/>
  <c r="BO337" i="21"/>
  <c r="AS337" i="21"/>
  <c r="BO329" i="21"/>
  <c r="AS329" i="21"/>
  <c r="L329" i="21"/>
  <c r="L321" i="21"/>
  <c r="BO321" i="21"/>
  <c r="AS321" i="21"/>
  <c r="AS265" i="21"/>
  <c r="BO265" i="21"/>
  <c r="L265" i="21"/>
  <c r="AS233" i="21"/>
  <c r="BO233" i="21"/>
  <c r="L233" i="21"/>
  <c r="AS213" i="21"/>
  <c r="L213" i="21"/>
  <c r="BO213" i="21"/>
  <c r="L141" i="21"/>
  <c r="BO141" i="21"/>
  <c r="AS141" i="21"/>
  <c r="L129" i="21"/>
  <c r="AS129" i="21"/>
  <c r="BO129" i="21"/>
  <c r="BO121" i="21"/>
  <c r="AS121" i="21"/>
  <c r="L121" i="21"/>
  <c r="L83" i="21"/>
  <c r="AS83" i="21"/>
  <c r="BO83" i="21"/>
  <c r="L67" i="21"/>
  <c r="BO67" i="21"/>
  <c r="AS67" i="21"/>
  <c r="AS1135" i="21"/>
  <c r="BO1135" i="21"/>
  <c r="L1135" i="21"/>
  <c r="L1127" i="21"/>
  <c r="BO1127" i="21"/>
  <c r="AS1127" i="21"/>
  <c r="BO1077" i="21"/>
  <c r="L1077" i="21"/>
  <c r="AS1077" i="21"/>
  <c r="L979" i="21"/>
  <c r="BO979" i="21"/>
  <c r="AS979" i="21"/>
  <c r="AS942" i="21"/>
  <c r="BO942" i="21"/>
  <c r="L942" i="21"/>
  <c r="BO924" i="21"/>
  <c r="L924" i="21"/>
  <c r="AS924" i="21"/>
  <c r="L900" i="21"/>
  <c r="AS900" i="21"/>
  <c r="BO900" i="21"/>
  <c r="AS884" i="21"/>
  <c r="BO884" i="21"/>
  <c r="L884" i="21"/>
  <c r="L876" i="21"/>
  <c r="AS876" i="21"/>
  <c r="BO876" i="21"/>
  <c r="AS814" i="21"/>
  <c r="BO814" i="21"/>
  <c r="L814" i="21"/>
  <c r="L806" i="21"/>
  <c r="BO806" i="21"/>
  <c r="AS806" i="21"/>
  <c r="AS798" i="21"/>
  <c r="BO798" i="21"/>
  <c r="L798" i="21"/>
  <c r="AS785" i="21"/>
  <c r="L785" i="21"/>
  <c r="BO785" i="21"/>
  <c r="L776" i="21"/>
  <c r="AS776" i="21"/>
  <c r="BO776" i="21"/>
  <c r="AS732" i="21"/>
  <c r="L732" i="21"/>
  <c r="BO732" i="21"/>
  <c r="BO620" i="21"/>
  <c r="AS620" i="21"/>
  <c r="L620" i="21"/>
  <c r="AS561" i="21"/>
  <c r="L561" i="21"/>
  <c r="BO561" i="21"/>
  <c r="L477" i="21"/>
  <c r="BO477" i="21"/>
  <c r="AS477" i="21"/>
  <c r="AS469" i="21"/>
  <c r="L469" i="21"/>
  <c r="BO469" i="21"/>
  <c r="L461" i="21"/>
  <c r="BO461" i="21"/>
  <c r="AS461" i="21"/>
  <c r="AS453" i="21"/>
  <c r="L453" i="21"/>
  <c r="BO453" i="21"/>
  <c r="L445" i="21"/>
  <c r="BO445" i="21"/>
  <c r="AS445" i="21"/>
  <c r="AS437" i="21"/>
  <c r="L437" i="21"/>
  <c r="BO437" i="21"/>
  <c r="L433" i="21"/>
  <c r="BO433" i="21"/>
  <c r="AS433" i="21"/>
  <c r="L397" i="21"/>
  <c r="BO397" i="21"/>
  <c r="AS397" i="21"/>
  <c r="AS284" i="21"/>
  <c r="BO284" i="21"/>
  <c r="L284" i="21"/>
  <c r="L250" i="21"/>
  <c r="BO250" i="21"/>
  <c r="AS250" i="21"/>
  <c r="AS245" i="21"/>
  <c r="L245" i="21"/>
  <c r="BO245" i="21"/>
  <c r="L241" i="21"/>
  <c r="AS241" i="21"/>
  <c r="BO241" i="21"/>
  <c r="L225" i="21"/>
  <c r="AS225" i="21"/>
  <c r="BO225" i="21"/>
  <c r="L221" i="21"/>
  <c r="BO221" i="21"/>
  <c r="AS221" i="21"/>
  <c r="L205" i="21"/>
  <c r="BO205" i="21"/>
  <c r="AS205" i="21"/>
  <c r="AS197" i="21"/>
  <c r="L197" i="21"/>
  <c r="BO197" i="21"/>
  <c r="L189" i="21"/>
  <c r="BO189" i="21"/>
  <c r="AS189" i="21"/>
  <c r="AS181" i="21"/>
  <c r="L181" i="21"/>
  <c r="BO181" i="21"/>
  <c r="L173" i="21"/>
  <c r="BO173" i="21"/>
  <c r="AS173" i="21"/>
  <c r="AS169" i="21"/>
  <c r="BO169" i="21"/>
  <c r="L169" i="21"/>
  <c r="AS165" i="21"/>
  <c r="L165" i="21"/>
  <c r="BO165" i="21"/>
  <c r="L161" i="21"/>
  <c r="AS161" i="21"/>
  <c r="BO161" i="21"/>
  <c r="L157" i="21"/>
  <c r="BO157" i="21"/>
  <c r="AS157" i="21"/>
  <c r="BO153" i="21"/>
  <c r="AS153" i="21"/>
  <c r="L153" i="21"/>
  <c r="L145" i="21"/>
  <c r="AS145" i="21"/>
  <c r="BO145" i="21"/>
  <c r="AS137" i="21"/>
  <c r="BO137" i="21"/>
  <c r="L137" i="21"/>
  <c r="AS133" i="21"/>
  <c r="L133" i="21"/>
  <c r="BO133" i="21"/>
  <c r="L125" i="21"/>
  <c r="BO125" i="21"/>
  <c r="AS125" i="21"/>
  <c r="BO59" i="21"/>
  <c r="AS59" i="21"/>
  <c r="L59" i="21"/>
  <c r="AT102" i="21"/>
  <c r="J100" i="12"/>
  <c r="F99" i="12"/>
  <c r="BK100" i="21"/>
  <c r="AO100" i="21"/>
  <c r="M112" i="21"/>
  <c r="BP112" i="21"/>
  <c r="AT112" i="21"/>
  <c r="A102" i="12"/>
  <c r="D102" i="13"/>
  <c r="K114" i="21"/>
  <c r="A114" i="21" s="1"/>
  <c r="BN114" i="21"/>
  <c r="AR114" i="21"/>
  <c r="AO102" i="21"/>
  <c r="H102" i="21"/>
  <c r="BK102" i="21"/>
  <c r="J111" i="12"/>
  <c r="A111" i="12"/>
  <c r="K111" i="12"/>
  <c r="H952" i="13"/>
  <c r="A975" i="12"/>
  <c r="G975" i="13"/>
  <c r="E952" i="12"/>
  <c r="A952" i="12" s="1"/>
  <c r="G952" i="13"/>
  <c r="G858" i="13"/>
  <c r="AO975" i="21"/>
  <c r="F975" i="13"/>
  <c r="G951" i="12"/>
  <c r="AD951" i="21" s="1"/>
  <c r="J954" i="8"/>
  <c r="K858" i="12"/>
  <c r="BP954" i="21"/>
  <c r="AT954" i="21"/>
  <c r="M954" i="21"/>
  <c r="AO976" i="21"/>
  <c r="H976" i="21"/>
  <c r="BK976" i="21"/>
  <c r="E858" i="12"/>
  <c r="A858" i="12" s="1"/>
  <c r="BP976" i="21"/>
  <c r="AT976" i="21"/>
  <c r="M976" i="21"/>
  <c r="H954" i="21"/>
  <c r="BK954" i="21"/>
  <c r="AO954" i="21"/>
  <c r="J952" i="12"/>
  <c r="H256" i="21"/>
  <c r="H255" i="13"/>
  <c r="G255" i="13"/>
  <c r="BK256" i="21"/>
  <c r="AO256" i="21"/>
  <c r="F255" i="13"/>
  <c r="M256" i="21"/>
  <c r="BP256" i="21"/>
  <c r="AT256" i="21"/>
  <c r="AT258" i="21"/>
  <c r="M258" i="21"/>
  <c r="BP258" i="21"/>
  <c r="F783" i="13"/>
  <c r="E783" i="13"/>
  <c r="I790" i="22"/>
  <c r="D790" i="22"/>
  <c r="A790" i="22" s="1"/>
  <c r="J790" i="22"/>
  <c r="AN766" i="21"/>
  <c r="BJ766" i="21"/>
  <c r="G766" i="21"/>
  <c r="BO790" i="21"/>
  <c r="AS790" i="21"/>
  <c r="L790" i="21"/>
  <c r="D766" i="13"/>
  <c r="E766" i="22"/>
  <c r="E766" i="18"/>
  <c r="V766" i="21" s="1"/>
  <c r="AN784" i="21"/>
  <c r="BJ784" i="21"/>
  <c r="G784" i="21"/>
  <c r="E760" i="13"/>
  <c r="D784" i="13"/>
  <c r="F712" i="13"/>
  <c r="F714" i="22"/>
  <c r="F735" i="13"/>
  <c r="E712" i="13"/>
  <c r="D736" i="13"/>
  <c r="AN736" i="21"/>
  <c r="G736" i="21"/>
  <c r="BJ736" i="21"/>
  <c r="L738" i="21"/>
  <c r="BO738" i="21"/>
  <c r="AS738" i="21"/>
  <c r="E735" i="13"/>
  <c r="J738" i="22"/>
  <c r="I738" i="22"/>
  <c r="D738" i="22"/>
  <c r="A738" i="22" s="1"/>
  <c r="K735" i="9"/>
  <c r="D714" i="13"/>
  <c r="AN714" i="21"/>
  <c r="G714" i="21"/>
  <c r="BJ714" i="21"/>
  <c r="F664" i="13"/>
  <c r="AN687" i="21"/>
  <c r="F687" i="13"/>
  <c r="F666" i="22"/>
  <c r="D666" i="13"/>
  <c r="BJ666" i="21"/>
  <c r="G666" i="21"/>
  <c r="AN666" i="21"/>
  <c r="E664" i="13"/>
  <c r="D688" i="13"/>
  <c r="I666" i="13"/>
  <c r="L690" i="21"/>
  <c r="AS690" i="21"/>
  <c r="BO690" i="21"/>
  <c r="BJ688" i="21"/>
  <c r="AN688" i="21"/>
  <c r="G688" i="21"/>
  <c r="J690" i="22"/>
  <c r="I690" i="22"/>
  <c r="D690" i="22"/>
  <c r="A690" i="22" s="1"/>
  <c r="A618" i="13"/>
  <c r="D618" i="22"/>
  <c r="A618" i="22" s="1"/>
  <c r="I618" i="22"/>
  <c r="J618" i="22"/>
  <c r="E615" i="13"/>
  <c r="D616" i="13"/>
  <c r="AN616" i="21"/>
  <c r="G616" i="21"/>
  <c r="BJ616" i="21"/>
  <c r="AS618" i="21"/>
  <c r="L618" i="21"/>
  <c r="BO618" i="21"/>
  <c r="E603" i="13"/>
  <c r="I606" i="22"/>
  <c r="J606" i="22"/>
  <c r="D606" i="22"/>
  <c r="A606" i="22" s="1"/>
  <c r="D604" i="13"/>
  <c r="BJ604" i="21"/>
  <c r="AN604" i="21"/>
  <c r="G604" i="21"/>
  <c r="BO606" i="21"/>
  <c r="AS606" i="21"/>
  <c r="L606" i="21"/>
  <c r="G574" i="13"/>
  <c r="F574" i="13"/>
  <c r="J598" i="22"/>
  <c r="I598" i="22"/>
  <c r="D598" i="22"/>
  <c r="A598" i="22" s="1"/>
  <c r="L598" i="21"/>
  <c r="BO598" i="21"/>
  <c r="AS598" i="21"/>
  <c r="J592" i="13"/>
  <c r="G570" i="13"/>
  <c r="D594" i="22"/>
  <c r="A594" i="22" s="1"/>
  <c r="I594" i="22"/>
  <c r="J594" i="22"/>
  <c r="D592" i="13"/>
  <c r="L594" i="21"/>
  <c r="BO594" i="21"/>
  <c r="AS594" i="21"/>
  <c r="E591" i="13"/>
  <c r="BJ592" i="21"/>
  <c r="AN592" i="21"/>
  <c r="G592" i="21"/>
  <c r="F570" i="13"/>
  <c r="F579" i="13"/>
  <c r="D580" i="13"/>
  <c r="G580" i="21"/>
  <c r="BJ580" i="21"/>
  <c r="AN580" i="21"/>
  <c r="BN582" i="21"/>
  <c r="AR582" i="21"/>
  <c r="K582" i="21"/>
  <c r="A582" i="21" s="1"/>
  <c r="AS582" i="21"/>
  <c r="L582" i="21"/>
  <c r="BO582" i="21"/>
  <c r="J582" i="22"/>
  <c r="D582" i="22"/>
  <c r="A582" i="22" s="1"/>
  <c r="I582" i="22"/>
  <c r="E579" i="13"/>
  <c r="H291" i="13"/>
  <c r="H274" i="13"/>
  <c r="H274" i="7"/>
  <c r="BZ274" i="21" s="1"/>
  <c r="G291" i="13"/>
  <c r="F274" i="13"/>
  <c r="F274" i="7"/>
  <c r="AH274" i="21" s="1"/>
  <c r="F291" i="13"/>
  <c r="J87" i="9"/>
  <c r="AS90" i="21"/>
  <c r="L90" i="21"/>
  <c r="BO90" i="21"/>
  <c r="I90" i="22"/>
  <c r="J90" i="22"/>
  <c r="D90" i="22"/>
  <c r="A90" i="22" s="1"/>
  <c r="D1072" i="13"/>
  <c r="AS1079" i="21"/>
  <c r="L1079" i="21"/>
  <c r="BO1079" i="21"/>
  <c r="BJ1072" i="21"/>
  <c r="AN1072" i="21"/>
  <c r="G1072" i="21"/>
  <c r="E1072" i="22"/>
  <c r="D1079" i="22"/>
  <c r="A1079" i="22" s="1"/>
  <c r="I1079" i="22"/>
  <c r="J1079" i="22"/>
  <c r="A935" i="13"/>
  <c r="A935" i="21"/>
  <c r="L935" i="21"/>
  <c r="BO935" i="21"/>
  <c r="AS935" i="21"/>
  <c r="J935" i="22"/>
  <c r="I935" i="22"/>
  <c r="D935" i="22"/>
  <c r="A935" i="22" s="1"/>
  <c r="D928" i="13"/>
  <c r="BO934" i="21"/>
  <c r="L934" i="21"/>
  <c r="AS934" i="21"/>
  <c r="J934" i="22"/>
  <c r="D934" i="22"/>
  <c r="A934" i="22" s="1"/>
  <c r="I934" i="22"/>
  <c r="E927" i="13"/>
  <c r="BJ928" i="21"/>
  <c r="AN928" i="21"/>
  <c r="G928" i="21"/>
  <c r="AS302" i="21"/>
  <c r="L302" i="21"/>
  <c r="BO302" i="21"/>
  <c r="E278" i="13"/>
  <c r="E278" i="7"/>
  <c r="W278" i="21" s="1"/>
  <c r="D302" i="22"/>
  <c r="A302" i="22" s="1"/>
  <c r="I302" i="22"/>
  <c r="J302" i="22"/>
  <c r="E274" i="13"/>
  <c r="L298" i="21"/>
  <c r="BO298" i="21"/>
  <c r="AS298" i="21"/>
  <c r="I298" i="22"/>
  <c r="J298" i="22"/>
  <c r="D298" i="22"/>
  <c r="A298" i="22" s="1"/>
  <c r="L38" i="21"/>
  <c r="BO38" i="21"/>
  <c r="AS38" i="21"/>
  <c r="J38" i="22"/>
  <c r="I38" i="22"/>
  <c r="D38" i="22"/>
  <c r="A38" i="22" s="1"/>
  <c r="A30" i="13"/>
  <c r="BN30" i="21"/>
  <c r="AR30" i="21"/>
  <c r="K30" i="21"/>
  <c r="A30" i="21" s="1"/>
  <c r="BO30" i="21"/>
  <c r="AS30" i="21"/>
  <c r="L30" i="21"/>
  <c r="D30" i="22"/>
  <c r="A30" i="22" s="1"/>
  <c r="I30" i="22"/>
  <c r="J30" i="22"/>
  <c r="H574" i="13"/>
  <c r="H570" i="13"/>
  <c r="AS838" i="21"/>
  <c r="L838" i="21"/>
  <c r="BO838" i="21"/>
  <c r="E574" i="13"/>
  <c r="I838" i="22"/>
  <c r="D838" i="22"/>
  <c r="A838" i="22" s="1"/>
  <c r="J838" i="22"/>
  <c r="E570" i="13"/>
  <c r="E831" i="13"/>
  <c r="L834" i="21"/>
  <c r="BO834" i="21"/>
  <c r="AS834" i="21"/>
  <c r="J834" i="22"/>
  <c r="I834" i="22"/>
  <c r="D834" i="22"/>
  <c r="A834" i="22" s="1"/>
  <c r="D832" i="13"/>
  <c r="G832" i="21"/>
  <c r="BJ832" i="21"/>
  <c r="AN832" i="21"/>
  <c r="BO58" i="21"/>
  <c r="AS58" i="21"/>
  <c r="L58" i="21"/>
  <c r="E22" i="13"/>
  <c r="J58" i="22"/>
  <c r="D58" i="22"/>
  <c r="A58" i="22" s="1"/>
  <c r="I58" i="22"/>
  <c r="D46" i="13"/>
  <c r="BJ46" i="21"/>
  <c r="AN46" i="21"/>
  <c r="G46" i="21"/>
  <c r="I41" i="13"/>
  <c r="L53" i="21"/>
  <c r="BO53" i="21"/>
  <c r="AS53" i="21"/>
  <c r="BJ41" i="21"/>
  <c r="AN41" i="21"/>
  <c r="G41" i="21"/>
  <c r="D52" i="13"/>
  <c r="J53" i="22"/>
  <c r="D53" i="22"/>
  <c r="A53" i="22" s="1"/>
  <c r="I53" i="22"/>
  <c r="G52" i="21"/>
  <c r="BJ52" i="21"/>
  <c r="AN52" i="21"/>
  <c r="D41" i="13"/>
  <c r="E17" i="13"/>
  <c r="J1080" i="22"/>
  <c r="I1080" i="22"/>
  <c r="D1080" i="22"/>
  <c r="A1080" i="22" s="1"/>
  <c r="E1071" i="13"/>
  <c r="E1071" i="7"/>
  <c r="W1071" i="21" s="1"/>
  <c r="J1071" i="9"/>
  <c r="AS1080" i="21"/>
  <c r="L1080" i="21"/>
  <c r="BO1080" i="21"/>
  <c r="AS36" i="21"/>
  <c r="L36" i="21"/>
  <c r="BO36" i="21"/>
  <c r="D36" i="22"/>
  <c r="A36" i="22" s="1"/>
  <c r="J36" i="22"/>
  <c r="I36" i="22"/>
  <c r="J24" i="9"/>
  <c r="E24" i="13"/>
  <c r="BN36" i="21"/>
  <c r="AR36" i="21"/>
  <c r="K36" i="21"/>
  <c r="A36" i="21" s="1"/>
  <c r="H24" i="13"/>
  <c r="H100" i="13"/>
  <c r="J120" i="22"/>
  <c r="D120" i="22"/>
  <c r="A120" i="22" s="1"/>
  <c r="I120" i="22"/>
  <c r="D108" i="13"/>
  <c r="AR120" i="21"/>
  <c r="K120" i="21"/>
  <c r="A120" i="21" s="1"/>
  <c r="BN120" i="21"/>
  <c r="L120" i="21"/>
  <c r="BO120" i="21"/>
  <c r="AS120" i="21"/>
  <c r="BJ108" i="21"/>
  <c r="AN108" i="21"/>
  <c r="G108" i="21"/>
  <c r="BJ112" i="21"/>
  <c r="AN112" i="21"/>
  <c r="G112" i="21"/>
  <c r="AR119" i="21"/>
  <c r="BN119" i="21"/>
  <c r="K119" i="21"/>
  <c r="A119" i="21" s="1"/>
  <c r="D112" i="13"/>
  <c r="E111" i="13"/>
  <c r="AS119" i="21"/>
  <c r="L119" i="21"/>
  <c r="BO119" i="21"/>
  <c r="D107" i="13"/>
  <c r="E100" i="13"/>
  <c r="G107" i="21"/>
  <c r="AN107" i="21"/>
  <c r="BJ107" i="21"/>
  <c r="D119" i="22"/>
  <c r="A119" i="22" s="1"/>
  <c r="I119" i="22"/>
  <c r="J119" i="22"/>
  <c r="G274" i="13"/>
  <c r="G274" i="7"/>
  <c r="BD274" i="21" s="1"/>
  <c r="G279" i="13"/>
  <c r="D280" i="13"/>
  <c r="BJ280" i="21"/>
  <c r="AN280" i="21"/>
  <c r="G280" i="21"/>
  <c r="E279" i="13"/>
  <c r="E274" i="7"/>
  <c r="W274" i="21" s="1"/>
  <c r="L286" i="21"/>
  <c r="BO286" i="21"/>
  <c r="AS286" i="21"/>
  <c r="I286" i="22"/>
  <c r="J286" i="22"/>
  <c r="D286" i="22"/>
  <c r="A286" i="22" s="1"/>
  <c r="G21" i="13"/>
  <c r="G27" i="13"/>
  <c r="E27" i="13"/>
  <c r="BJ28" i="21"/>
  <c r="AN28" i="21"/>
  <c r="G28" i="21"/>
  <c r="J27" i="9"/>
  <c r="J33" i="22"/>
  <c r="I33" i="22"/>
  <c r="D33" i="22"/>
  <c r="A33" i="22" s="1"/>
  <c r="K27" i="9"/>
  <c r="D28" i="13"/>
  <c r="E21" i="13"/>
  <c r="L33" i="21"/>
  <c r="BO33" i="21"/>
  <c r="AS33" i="21"/>
  <c r="K26" i="12"/>
  <c r="K252" i="21"/>
  <c r="A252" i="21" s="1"/>
  <c r="BN252" i="21"/>
  <c r="AR252" i="21"/>
  <c r="AR251" i="21"/>
  <c r="K251" i="21"/>
  <c r="A251" i="21" s="1"/>
  <c r="BN251" i="21"/>
  <c r="A246" i="13"/>
  <c r="G243" i="13"/>
  <c r="G243" i="8"/>
  <c r="BE243" i="21" s="1"/>
  <c r="AO243" i="21"/>
  <c r="F243" i="13"/>
  <c r="H244" i="21"/>
  <c r="AO244" i="21"/>
  <c r="BK244" i="21"/>
  <c r="I244" i="8"/>
  <c r="BN98" i="21"/>
  <c r="AR98" i="21"/>
  <c r="K98" i="21"/>
  <c r="A98" i="21" s="1"/>
  <c r="J87" i="12"/>
  <c r="H23" i="21"/>
  <c r="H23" i="13"/>
  <c r="E23" i="12"/>
  <c r="A23" i="12" s="1"/>
  <c r="AO23" i="21"/>
  <c r="BK23" i="21"/>
  <c r="H87" i="13"/>
  <c r="G87" i="13"/>
  <c r="J88" i="8"/>
  <c r="BP88" i="21"/>
  <c r="F18" i="13"/>
  <c r="J88" i="13"/>
  <c r="F87" i="13"/>
  <c r="A88" i="12"/>
  <c r="D88" i="13"/>
  <c r="K87" i="12"/>
  <c r="E87" i="13"/>
  <c r="AT88" i="21"/>
  <c r="BK88" i="21"/>
  <c r="H88" i="21"/>
  <c r="AO88" i="21"/>
  <c r="E291" i="13"/>
  <c r="AP274" i="21"/>
  <c r="BL274" i="21"/>
  <c r="I274" i="21"/>
  <c r="I292" i="21"/>
  <c r="AP292" i="21"/>
  <c r="BL292" i="21"/>
  <c r="A292" i="14"/>
  <c r="D292" i="13"/>
  <c r="L254" i="21"/>
  <c r="BO254" i="21"/>
  <c r="AS254" i="21"/>
  <c r="AR254" i="21"/>
  <c r="K254" i="21"/>
  <c r="A254" i="21" s="1"/>
  <c r="BN254" i="21"/>
  <c r="I254" i="22"/>
  <c r="D254" i="22"/>
  <c r="A254" i="22" s="1"/>
  <c r="J254" i="22"/>
  <c r="J246" i="22"/>
  <c r="D246" i="22"/>
  <c r="A246" i="22" s="1"/>
  <c r="I246" i="22"/>
  <c r="AS246" i="21"/>
  <c r="L246" i="21"/>
  <c r="BO246" i="21"/>
  <c r="D244" i="13"/>
  <c r="E243" i="13"/>
  <c r="BJ244" i="21"/>
  <c r="G244" i="21"/>
  <c r="AN244" i="21"/>
  <c r="BJ959" i="21"/>
  <c r="G959" i="21"/>
  <c r="AN959" i="21"/>
  <c r="D959" i="13"/>
  <c r="I983" i="22"/>
  <c r="D983" i="22"/>
  <c r="A983" i="22" s="1"/>
  <c r="J983" i="22"/>
  <c r="E863" i="13"/>
  <c r="E863" i="7"/>
  <c r="W863" i="21" s="1"/>
  <c r="AS983" i="21"/>
  <c r="BO983" i="21"/>
  <c r="L983" i="21"/>
  <c r="E23" i="13"/>
  <c r="BO263" i="21"/>
  <c r="AS263" i="21"/>
  <c r="L263" i="21"/>
  <c r="J263" i="22"/>
  <c r="I263" i="22"/>
  <c r="D263" i="22"/>
  <c r="A263" i="22" s="1"/>
  <c r="J23" i="9"/>
  <c r="AR263" i="21"/>
  <c r="BN263" i="21"/>
  <c r="K263" i="21"/>
  <c r="A263" i="21" s="1"/>
  <c r="J255" i="9"/>
  <c r="E26" i="13"/>
  <c r="L266" i="21"/>
  <c r="BO266" i="21"/>
  <c r="AS266" i="21"/>
  <c r="J266" i="22"/>
  <c r="I266" i="22"/>
  <c r="D266" i="22"/>
  <c r="A266" i="22" s="1"/>
  <c r="I258" i="22"/>
  <c r="J258" i="22"/>
  <c r="D258" i="22"/>
  <c r="A258" i="22" s="1"/>
  <c r="E18" i="13"/>
  <c r="L258" i="21"/>
  <c r="BO258" i="21"/>
  <c r="AS258" i="21"/>
  <c r="D256" i="13"/>
  <c r="J18" i="9"/>
  <c r="E255" i="13"/>
  <c r="AN256" i="21"/>
  <c r="G256" i="21"/>
  <c r="BJ256" i="21"/>
  <c r="D986" i="22"/>
  <c r="A986" i="22" s="1"/>
  <c r="J986" i="22"/>
  <c r="I986" i="22"/>
  <c r="AN962" i="21"/>
  <c r="G962" i="21"/>
  <c r="BJ962" i="21"/>
  <c r="D962" i="13"/>
  <c r="AS986" i="21"/>
  <c r="L986" i="21"/>
  <c r="BO986" i="21"/>
  <c r="E962" i="22"/>
  <c r="E866" i="13"/>
  <c r="E866" i="7"/>
  <c r="W866" i="21" s="1"/>
  <c r="AS982" i="21"/>
  <c r="L982" i="21"/>
  <c r="BO982" i="21"/>
  <c r="BJ958" i="21"/>
  <c r="AN958" i="21"/>
  <c r="G958" i="21"/>
  <c r="J982" i="22"/>
  <c r="I982" i="22"/>
  <c r="D982" i="22"/>
  <c r="A982" i="22" s="1"/>
  <c r="E958" i="18"/>
  <c r="V958" i="21" s="1"/>
  <c r="D958" i="13"/>
  <c r="K975" i="9"/>
  <c r="E862" i="13"/>
  <c r="E862" i="7"/>
  <c r="W862" i="21" s="1"/>
  <c r="D976" i="13"/>
  <c r="I954" i="13"/>
  <c r="E952" i="13"/>
  <c r="I978" i="22"/>
  <c r="J978" i="22"/>
  <c r="D978" i="22"/>
  <c r="A978" i="22" s="1"/>
  <c r="D954" i="13"/>
  <c r="E975" i="13"/>
  <c r="BJ976" i="21"/>
  <c r="AN976" i="21"/>
  <c r="G976" i="21"/>
  <c r="E858" i="13"/>
  <c r="E858" i="7"/>
  <c r="W858" i="21" s="1"/>
  <c r="G954" i="21"/>
  <c r="AN954" i="21"/>
  <c r="BJ954" i="21"/>
  <c r="AS978" i="21"/>
  <c r="L978" i="21"/>
  <c r="BO978" i="21"/>
  <c r="I308" i="7"/>
  <c r="E308" i="18"/>
  <c r="V308" i="21" s="1"/>
  <c r="I314" i="13"/>
  <c r="F314" i="18"/>
  <c r="AG314" i="21" s="1"/>
  <c r="A1115" i="13"/>
  <c r="A164" i="13"/>
  <c r="I767" i="7"/>
  <c r="F767" i="18"/>
  <c r="AG767" i="21" s="1"/>
  <c r="J962" i="13"/>
  <c r="I556" i="13"/>
  <c r="A696" i="13"/>
  <c r="A773" i="13"/>
  <c r="A565" i="13"/>
  <c r="A1022" i="13"/>
  <c r="A938" i="13"/>
  <c r="A166" i="13"/>
  <c r="A727" i="13"/>
  <c r="A379" i="13"/>
  <c r="A1123" i="13"/>
  <c r="I311" i="7"/>
  <c r="F311" i="18"/>
  <c r="AG311" i="21" s="1"/>
  <c r="A1111" i="13"/>
  <c r="J912" i="7"/>
  <c r="F912" i="18"/>
  <c r="AG912" i="21" s="1"/>
  <c r="A595" i="13"/>
  <c r="J957" i="7"/>
  <c r="G957" i="18"/>
  <c r="BC957" i="21" s="1"/>
  <c r="A1103" i="13"/>
  <c r="I671" i="7"/>
  <c r="E671" i="18"/>
  <c r="V671" i="21" s="1"/>
  <c r="I49" i="13"/>
  <c r="I719" i="7"/>
  <c r="E719" i="18"/>
  <c r="V719" i="21" s="1"/>
  <c r="I768" i="13"/>
  <c r="E768" i="18"/>
  <c r="V768" i="21" s="1"/>
  <c r="J670" i="7"/>
  <c r="G670" i="18"/>
  <c r="BC670" i="21" s="1"/>
  <c r="J563" i="18"/>
  <c r="I563" i="18"/>
  <c r="J251" i="18"/>
  <c r="I251" i="18"/>
  <c r="J167" i="18"/>
  <c r="I167" i="18"/>
  <c r="J244" i="13"/>
  <c r="J911" i="13"/>
  <c r="F911" i="18"/>
  <c r="AG911" i="21" s="1"/>
  <c r="I28" i="13"/>
  <c r="J1045" i="7"/>
  <c r="F1045" i="18"/>
  <c r="AG1045" i="21" s="1"/>
  <c r="I672" i="7"/>
  <c r="E672" i="18"/>
  <c r="V672" i="21" s="1"/>
  <c r="A323" i="13"/>
  <c r="I367" i="18"/>
  <c r="J367" i="18"/>
  <c r="J151" i="18"/>
  <c r="I151" i="18"/>
  <c r="J1044" i="13"/>
  <c r="I672" i="13"/>
  <c r="J556" i="13"/>
  <c r="I106" i="13"/>
  <c r="A683" i="13"/>
  <c r="A446" i="13"/>
  <c r="A29" i="13"/>
  <c r="A343" i="13"/>
  <c r="I232" i="13"/>
  <c r="A967" i="13"/>
  <c r="J832" i="13"/>
  <c r="I1043" i="7"/>
  <c r="F1043" i="18"/>
  <c r="AG1043" i="21" s="1"/>
  <c r="I649" i="13"/>
  <c r="F649" i="18"/>
  <c r="AG649" i="21" s="1"/>
  <c r="A419" i="13"/>
  <c r="J722" i="13"/>
  <c r="E722" i="18"/>
  <c r="V722" i="21" s="1"/>
  <c r="I718" i="7"/>
  <c r="E718" i="18"/>
  <c r="V718" i="21" s="1"/>
  <c r="J343" i="18"/>
  <c r="I343" i="18"/>
  <c r="A295" i="13"/>
  <c r="I172" i="13"/>
  <c r="J958" i="7"/>
  <c r="G958" i="18"/>
  <c r="BC958" i="21" s="1"/>
  <c r="J909" i="13"/>
  <c r="E909" i="18"/>
  <c r="V909" i="21" s="1"/>
  <c r="J961" i="7"/>
  <c r="E961" i="18"/>
  <c r="V961" i="21" s="1"/>
  <c r="J959" i="7"/>
  <c r="G959" i="18"/>
  <c r="BC959" i="21" s="1"/>
  <c r="J247" i="18"/>
  <c r="I247" i="18"/>
  <c r="I762" i="13"/>
  <c r="I720" i="13"/>
  <c r="I676" i="13"/>
  <c r="J670" i="13"/>
  <c r="J961" i="13"/>
  <c r="A209" i="13"/>
  <c r="A337" i="13"/>
  <c r="A990" i="13"/>
  <c r="A897" i="13"/>
  <c r="A815" i="13"/>
  <c r="A434" i="13"/>
  <c r="A659" i="13"/>
  <c r="A599" i="13"/>
  <c r="A283" i="13"/>
  <c r="A1139" i="13"/>
  <c r="A299" i="13"/>
  <c r="A776" i="13"/>
  <c r="A31" i="13"/>
  <c r="A983" i="13"/>
  <c r="I1040" i="7"/>
  <c r="F1040" i="18"/>
  <c r="AG1040" i="21" s="1"/>
  <c r="J1046" i="7"/>
  <c r="F1046" i="18"/>
  <c r="AG1046" i="21" s="1"/>
  <c r="J960" i="7"/>
  <c r="G960" i="18"/>
  <c r="BC960" i="21" s="1"/>
  <c r="J954" i="7"/>
  <c r="G954" i="18"/>
  <c r="BC954" i="21" s="1"/>
  <c r="J713" i="13"/>
  <c r="E713" i="18"/>
  <c r="V713" i="21" s="1"/>
  <c r="J456" i="18"/>
  <c r="I587" i="18"/>
  <c r="J587" i="18"/>
  <c r="J439" i="18"/>
  <c r="I439" i="18"/>
  <c r="I319" i="18"/>
  <c r="J319" i="18"/>
  <c r="I1039" i="13"/>
  <c r="J953" i="7"/>
  <c r="J953" i="13"/>
  <c r="J716" i="13"/>
  <c r="I716" i="13"/>
  <c r="I599" i="7"/>
  <c r="J599" i="7"/>
  <c r="A383" i="13"/>
  <c r="A930" i="13"/>
  <c r="I650" i="13"/>
  <c r="J748" i="13"/>
  <c r="A187" i="13"/>
  <c r="A1142" i="13"/>
  <c r="A263" i="13"/>
  <c r="A252" i="13"/>
  <c r="A240" i="13"/>
  <c r="J105" i="13"/>
  <c r="A69" i="13"/>
  <c r="A757" i="13"/>
  <c r="I1000" i="13"/>
  <c r="A753" i="13"/>
  <c r="A402" i="13"/>
  <c r="A298" i="13"/>
  <c r="A258" i="13"/>
  <c r="A733" i="13"/>
  <c r="A427" i="13"/>
  <c r="A134" i="13"/>
  <c r="A606" i="13"/>
  <c r="A582" i="13"/>
  <c r="A469" i="13"/>
  <c r="A453" i="13"/>
  <c r="A437" i="13"/>
  <c r="A413" i="13"/>
  <c r="I400" i="13"/>
  <c r="A293" i="13"/>
  <c r="A242" i="13"/>
  <c r="A226" i="13"/>
  <c r="A200" i="13"/>
  <c r="I136" i="13"/>
  <c r="A129" i="13"/>
  <c r="A121" i="13"/>
  <c r="A113" i="13"/>
  <c r="A93" i="13"/>
  <c r="I88" i="13"/>
  <c r="A67" i="13"/>
  <c r="A741" i="13"/>
  <c r="A414" i="13"/>
  <c r="A329" i="13"/>
  <c r="A201" i="13"/>
  <c r="A116" i="13"/>
  <c r="A1126" i="13"/>
  <c r="A1080" i="13"/>
  <c r="A886" i="13"/>
  <c r="A800" i="13"/>
  <c r="I148" i="13"/>
  <c r="A1010" i="13"/>
  <c r="A877" i="13"/>
  <c r="A345" i="13"/>
  <c r="J1042" i="13"/>
  <c r="I905" i="13"/>
  <c r="I769" i="7"/>
  <c r="I769" i="13"/>
  <c r="J769" i="13"/>
  <c r="I613" i="7"/>
  <c r="J613" i="7"/>
  <c r="J1041" i="13"/>
  <c r="I1041" i="13"/>
  <c r="A978" i="13"/>
  <c r="J913" i="13"/>
  <c r="I913" i="13"/>
  <c r="I292" i="13"/>
  <c r="A812" i="13"/>
  <c r="J959" i="13"/>
  <c r="I103" i="13"/>
  <c r="J250" i="7"/>
  <c r="J666" i="7"/>
  <c r="J666" i="13"/>
  <c r="I673" i="7"/>
  <c r="I673" i="13"/>
  <c r="A333" i="13"/>
  <c r="A165" i="13"/>
  <c r="A82" i="13"/>
  <c r="A463" i="13"/>
  <c r="J580" i="13"/>
  <c r="J673" i="7"/>
  <c r="J309" i="13"/>
  <c r="J313" i="13"/>
  <c r="I184" i="13"/>
  <c r="I108" i="13"/>
  <c r="E274" i="15"/>
  <c r="A274" i="15" s="1"/>
  <c r="A432" i="13"/>
  <c r="J719" i="7"/>
  <c r="I1083" i="15"/>
  <c r="K195" i="15"/>
  <c r="K975" i="15"/>
  <c r="J616" i="13"/>
  <c r="A396" i="13"/>
  <c r="A182" i="13"/>
  <c r="A924" i="13"/>
  <c r="A451" i="13"/>
  <c r="A445" i="13"/>
  <c r="J1010" i="7"/>
  <c r="A883" i="13"/>
  <c r="I307" i="13"/>
  <c r="E1011" i="15"/>
  <c r="A1011" i="15" s="1"/>
  <c r="E987" i="15"/>
  <c r="A987" i="15" s="1"/>
  <c r="E952" i="15"/>
  <c r="A952" i="15" s="1"/>
  <c r="E760" i="15"/>
  <c r="A760" i="15" s="1"/>
  <c r="K760" i="15"/>
  <c r="E867" i="15"/>
  <c r="A867" i="15" s="1"/>
  <c r="E363" i="15"/>
  <c r="A363" i="15" s="1"/>
  <c r="K577" i="15"/>
  <c r="J387" i="15"/>
  <c r="E576" i="15"/>
  <c r="A576" i="15" s="1"/>
  <c r="E195" i="15"/>
  <c r="A195" i="15" s="1"/>
  <c r="J40" i="15"/>
  <c r="I1046" i="13"/>
  <c r="I940" i="13"/>
  <c r="I713" i="13"/>
  <c r="I719" i="13"/>
  <c r="J1039" i="13"/>
  <c r="J676" i="13"/>
  <c r="J672" i="13"/>
  <c r="J668" i="13"/>
  <c r="I47" i="13"/>
  <c r="J765" i="13"/>
  <c r="I352" i="13"/>
  <c r="A1100" i="13"/>
  <c r="A588" i="13"/>
  <c r="A84" i="13"/>
  <c r="A755" i="13"/>
  <c r="A1135" i="13"/>
  <c r="A1076" i="13"/>
  <c r="A418" i="13"/>
  <c r="A132" i="13"/>
  <c r="A213" i="13"/>
  <c r="A942" i="13"/>
  <c r="A917" i="13"/>
  <c r="A870" i="13"/>
  <c r="A797" i="13"/>
  <c r="A785" i="13"/>
  <c r="A114" i="13"/>
  <c r="A33" i="7"/>
  <c r="I594" i="7"/>
  <c r="J442" i="7"/>
  <c r="I212" i="7"/>
  <c r="I227" i="7"/>
  <c r="J672" i="7"/>
  <c r="J766" i="13"/>
  <c r="A186" i="13"/>
  <c r="A1003" i="13"/>
  <c r="A331" i="13"/>
  <c r="A91" i="13"/>
  <c r="J126" i="7"/>
  <c r="J906" i="13"/>
  <c r="I16" i="15"/>
  <c r="BX16" i="21" s="1"/>
  <c r="J1084" i="15"/>
  <c r="I855" i="15"/>
  <c r="J1044" i="7"/>
  <c r="J1036" i="15"/>
  <c r="E864" i="15"/>
  <c r="A864" i="15" s="1"/>
  <c r="K904" i="15"/>
  <c r="F303" i="15"/>
  <c r="J954" i="13"/>
  <c r="J736" i="13"/>
  <c r="A1074" i="13"/>
  <c r="A198" i="13"/>
  <c r="I1045" i="7"/>
  <c r="J281" i="7"/>
  <c r="I302" i="7"/>
  <c r="J1047" i="15"/>
  <c r="E1036" i="15"/>
  <c r="A1036" i="15" s="1"/>
  <c r="K915" i="15"/>
  <c r="E1084" i="15"/>
  <c r="A1084" i="15" s="1"/>
  <c r="E866" i="15"/>
  <c r="A866" i="15" s="1"/>
  <c r="J1046" i="13"/>
  <c r="I1012" i="13"/>
  <c r="I916" i="13"/>
  <c r="I736" i="13"/>
  <c r="I718" i="13"/>
  <c r="I670" i="13"/>
  <c r="J650" i="13"/>
  <c r="I628" i="13"/>
  <c r="J604" i="13"/>
  <c r="J311" i="13"/>
  <c r="I124" i="13"/>
  <c r="J103" i="13"/>
  <c r="A380" i="13"/>
  <c r="A56" i="13"/>
  <c r="A86" i="13"/>
  <c r="A678" i="13"/>
  <c r="A191" i="13"/>
  <c r="A1054" i="13"/>
  <c r="A1052" i="13"/>
  <c r="A1013" i="13"/>
  <c r="A966" i="13"/>
  <c r="A708" i="13"/>
  <c r="A681" i="13"/>
  <c r="A466" i="13"/>
  <c r="A420" i="13"/>
  <c r="A394" i="13"/>
  <c r="A202" i="13"/>
  <c r="A128" i="13"/>
  <c r="A1136" i="13"/>
  <c r="A1128" i="13"/>
  <c r="A1055" i="13"/>
  <c r="A977" i="13"/>
  <c r="A919" i="13"/>
  <c r="A806" i="13"/>
  <c r="A369" i="13"/>
  <c r="A289" i="13"/>
  <c r="A137" i="13"/>
  <c r="I1010" i="7"/>
  <c r="I1141" i="7"/>
  <c r="A326" i="13"/>
  <c r="J765" i="7"/>
  <c r="A620" i="13"/>
  <c r="A415" i="13"/>
  <c r="J311" i="7"/>
  <c r="J1095" i="15"/>
  <c r="K231" i="15"/>
  <c r="J1083" i="15"/>
  <c r="E231" i="15"/>
  <c r="A231" i="15" s="1"/>
  <c r="J23" i="15"/>
  <c r="A291" i="15"/>
  <c r="J569" i="15"/>
  <c r="I367" i="7"/>
  <c r="J367" i="7"/>
  <c r="I264" i="7"/>
  <c r="J264" i="7"/>
  <c r="J167" i="7"/>
  <c r="I167" i="7"/>
  <c r="A926" i="13"/>
  <c r="A875" i="13"/>
  <c r="A1116" i="13"/>
  <c r="A465" i="13"/>
  <c r="A294" i="13"/>
  <c r="A1050" i="13"/>
  <c r="A923" i="13"/>
  <c r="A1102" i="13"/>
  <c r="J700" i="13"/>
  <c r="A622" i="13"/>
  <c r="A468" i="13"/>
  <c r="I460" i="13"/>
  <c r="I412" i="13"/>
  <c r="A389" i="13"/>
  <c r="A370" i="13"/>
  <c r="A221" i="13"/>
  <c r="A210" i="13"/>
  <c r="A85" i="13"/>
  <c r="A440" i="13"/>
  <c r="J340" i="13"/>
  <c r="A1122" i="13"/>
  <c r="A874" i="13"/>
  <c r="A1129" i="13"/>
  <c r="A996" i="13"/>
  <c r="A750" i="13"/>
  <c r="A319" i="13"/>
  <c r="A189" i="13"/>
  <c r="A133" i="13"/>
  <c r="A117" i="13"/>
  <c r="A794" i="13"/>
  <c r="A1137" i="13"/>
  <c r="J46" i="13"/>
  <c r="I289" i="7"/>
  <c r="J289" i="7"/>
  <c r="I189" i="7"/>
  <c r="J189" i="7"/>
  <c r="J648" i="7"/>
  <c r="I648" i="7"/>
  <c r="A738" i="13"/>
  <c r="I42" i="13"/>
  <c r="E640" i="15"/>
  <c r="A640" i="15" s="1"/>
  <c r="K640" i="15"/>
  <c r="I280" i="13"/>
  <c r="H856" i="15"/>
  <c r="BB856" i="21" s="1"/>
  <c r="G303" i="15"/>
  <c r="E387" i="15"/>
  <c r="A387" i="15" s="1"/>
  <c r="I663" i="15"/>
  <c r="J1108" i="13"/>
  <c r="I976" i="13"/>
  <c r="I763" i="13"/>
  <c r="J648" i="13"/>
  <c r="I448" i="13"/>
  <c r="A1008" i="13"/>
  <c r="A744" i="13"/>
  <c r="A115" i="13"/>
  <c r="A698" i="13"/>
  <c r="A689" i="13"/>
  <c r="A342" i="13"/>
  <c r="A286" i="13"/>
  <c r="A143" i="13"/>
  <c r="A1073" i="13"/>
  <c r="A950" i="13"/>
  <c r="A282" i="13"/>
  <c r="I1044" i="7"/>
  <c r="J334" i="7"/>
  <c r="J210" i="7"/>
  <c r="I761" i="7"/>
  <c r="J761" i="7"/>
  <c r="A1105" i="13"/>
  <c r="A894" i="13"/>
  <c r="A1019" i="13"/>
  <c r="A695" i="13"/>
  <c r="A358" i="13"/>
  <c r="J305" i="13"/>
  <c r="A238" i="13"/>
  <c r="A167" i="13"/>
  <c r="A185" i="13"/>
  <c r="I109" i="13"/>
  <c r="E272" i="15"/>
  <c r="A272" i="15" s="1"/>
  <c r="A163" i="13"/>
  <c r="G856" i="15"/>
  <c r="AF856" i="21" s="1"/>
  <c r="E269" i="15"/>
  <c r="A269" i="15" s="1"/>
  <c r="K866" i="15"/>
  <c r="E939" i="15"/>
  <c r="A939" i="15" s="1"/>
  <c r="E859" i="15"/>
  <c r="A859" i="15" s="1"/>
  <c r="J640" i="15"/>
  <c r="E675" i="15"/>
  <c r="A675" i="15" s="1"/>
  <c r="E23" i="15"/>
  <c r="A23" i="15" s="1"/>
  <c r="H99" i="15"/>
  <c r="I964" i="13"/>
  <c r="I256" i="13"/>
  <c r="J220" i="13"/>
  <c r="J43" i="13"/>
  <c r="A972" i="13"/>
  <c r="A740" i="13"/>
  <c r="A706" i="13"/>
  <c r="A452" i="13"/>
  <c r="A138" i="13"/>
  <c r="A125" i="13"/>
  <c r="A236" i="13"/>
  <c r="A752" i="13"/>
  <c r="A407" i="13"/>
  <c r="A228" i="13"/>
  <c r="A66" i="13"/>
  <c r="I405" i="7"/>
  <c r="A131" i="13"/>
  <c r="J113" i="7"/>
  <c r="I96" i="7"/>
  <c r="I92" i="7"/>
  <c r="J92" i="7"/>
  <c r="J86" i="7"/>
  <c r="I86" i="7"/>
  <c r="A65" i="13"/>
  <c r="A943" i="13"/>
  <c r="I424" i="13"/>
  <c r="A922" i="13"/>
  <c r="A778" i="13"/>
  <c r="I722" i="13"/>
  <c r="J915" i="15"/>
  <c r="F856" i="15"/>
  <c r="U856" i="21" s="1"/>
  <c r="H639" i="15"/>
  <c r="K651" i="15"/>
  <c r="J339" i="15"/>
  <c r="E339" i="15"/>
  <c r="A339" i="15" s="1"/>
  <c r="K219" i="15"/>
  <c r="E219" i="15"/>
  <c r="A219" i="15" s="1"/>
  <c r="A686" i="13"/>
  <c r="E747" i="15"/>
  <c r="A747" i="15" s="1"/>
  <c r="K747" i="15"/>
  <c r="G711" i="15"/>
  <c r="J768" i="13"/>
  <c r="J659" i="7"/>
  <c r="I380" i="7"/>
  <c r="J380" i="7"/>
  <c r="A1006" i="13"/>
  <c r="A1097" i="13"/>
  <c r="A1051" i="13"/>
  <c r="A813" i="13"/>
  <c r="A422" i="13"/>
  <c r="A98" i="13"/>
  <c r="I312" i="7"/>
  <c r="I312" i="13"/>
  <c r="A1016" i="13"/>
  <c r="A598" i="13"/>
  <c r="A404" i="13"/>
  <c r="A386" i="13"/>
  <c r="A356" i="13"/>
  <c r="A245" i="13"/>
  <c r="J172" i="13"/>
  <c r="I52" i="13"/>
  <c r="A348" i="13"/>
  <c r="A296" i="13"/>
  <c r="A288" i="13"/>
  <c r="A743" i="13"/>
  <c r="A1075" i="13"/>
  <c r="A614" i="13"/>
  <c r="A421" i="13"/>
  <c r="A234" i="13"/>
  <c r="A157" i="13"/>
  <c r="A68" i="13"/>
  <c r="A1053" i="13"/>
  <c r="J763" i="7"/>
  <c r="I763" i="7"/>
  <c r="I641" i="7"/>
  <c r="J641" i="7"/>
  <c r="J49" i="13"/>
  <c r="J50" i="13"/>
  <c r="I50" i="13"/>
  <c r="K279" i="15"/>
  <c r="J279" i="15"/>
  <c r="E279" i="15"/>
  <c r="A279" i="15" s="1"/>
  <c r="K987" i="15"/>
  <c r="K879" i="15"/>
  <c r="K1036" i="15"/>
  <c r="K862" i="15"/>
  <c r="K569" i="15"/>
  <c r="I928" i="13"/>
  <c r="J673" i="13"/>
  <c r="I220" i="13"/>
  <c r="J52" i="13"/>
  <c r="A949" i="13"/>
  <c r="A677" i="13"/>
  <c r="A461" i="13"/>
  <c r="A948" i="13"/>
  <c r="A936" i="13"/>
  <c r="A900" i="13"/>
  <c r="K1011" i="15"/>
  <c r="I759" i="15"/>
  <c r="J831" i="15"/>
  <c r="E783" i="15"/>
  <c r="A783" i="15" s="1"/>
  <c r="J159" i="15"/>
  <c r="K159" i="15"/>
  <c r="E569" i="15"/>
  <c r="A569" i="15" s="1"/>
  <c r="I1044" i="13"/>
  <c r="I961" i="13"/>
  <c r="J256" i="13"/>
  <c r="J308" i="13"/>
  <c r="A300" i="13"/>
  <c r="A1117" i="13"/>
  <c r="A1109" i="13"/>
  <c r="A920" i="13"/>
  <c r="A889" i="13"/>
  <c r="A869" i="13"/>
  <c r="A590" i="13"/>
  <c r="A241" i="13"/>
  <c r="A178" i="13"/>
  <c r="A176" i="13"/>
  <c r="A259" i="13"/>
  <c r="A90" i="13"/>
  <c r="A149" i="13"/>
  <c r="A1110" i="13"/>
  <c r="A1081" i="13"/>
  <c r="A816" i="13"/>
  <c r="A610" i="13"/>
  <c r="A398" i="13"/>
  <c r="I659" i="7"/>
  <c r="I418" i="7"/>
  <c r="J65" i="7"/>
  <c r="J346" i="7"/>
  <c r="I346" i="7"/>
  <c r="J186" i="7"/>
  <c r="I186" i="7"/>
  <c r="I175" i="7"/>
  <c r="A156" i="13"/>
  <c r="J122" i="7"/>
  <c r="I122" i="7"/>
  <c r="A1127" i="13"/>
  <c r="A638" i="13"/>
  <c r="A612" i="13"/>
  <c r="A601" i="13"/>
  <c r="I388" i="13"/>
  <c r="I376" i="13"/>
  <c r="A359" i="13"/>
  <c r="A248" i="13"/>
  <c r="J106" i="13"/>
  <c r="J104" i="13"/>
  <c r="A95" i="13"/>
  <c r="A73" i="13"/>
  <c r="A57" i="13"/>
  <c r="I105" i="13"/>
  <c r="A1049" i="13"/>
  <c r="A725" i="13"/>
  <c r="A366" i="13"/>
  <c r="A227" i="13"/>
  <c r="A1078" i="13"/>
  <c r="I306" i="7"/>
  <c r="I208" i="13"/>
  <c r="A817" i="13"/>
  <c r="A357" i="13"/>
  <c r="A349" i="13"/>
  <c r="I892" i="13"/>
  <c r="A682" i="13"/>
  <c r="A425" i="13"/>
  <c r="A168" i="13"/>
  <c r="A661" i="13"/>
  <c r="A222" i="13"/>
  <c r="A140" i="13"/>
  <c r="J649" i="13"/>
  <c r="J196" i="13"/>
  <c r="I196" i="13"/>
  <c r="A297" i="13"/>
  <c r="A742" i="13"/>
  <c r="I110" i="13"/>
  <c r="I43" i="13"/>
  <c r="I1142" i="7"/>
  <c r="J1142" i="7"/>
  <c r="I660" i="7"/>
  <c r="J660" i="7"/>
  <c r="J879" i="15"/>
  <c r="F855" i="15"/>
  <c r="G855" i="15"/>
  <c r="J891" i="15"/>
  <c r="E276" i="15"/>
  <c r="A276" i="15" s="1"/>
  <c r="A377" i="13"/>
  <c r="J904" i="15"/>
  <c r="I112" i="13"/>
  <c r="I1035" i="15"/>
  <c r="I912" i="7"/>
  <c r="E271" i="15"/>
  <c r="A271" i="15" s="1"/>
  <c r="E327" i="15"/>
  <c r="A327" i="15" s="1"/>
  <c r="E275" i="15"/>
  <c r="A275" i="15" s="1"/>
  <c r="J951" i="15"/>
  <c r="F99" i="15"/>
  <c r="I340" i="13"/>
  <c r="J219" i="15"/>
  <c r="J963" i="15"/>
  <c r="J903" i="15"/>
  <c r="J615" i="15"/>
  <c r="K615" i="15"/>
  <c r="E1047" i="14"/>
  <c r="A1047" i="14" s="1"/>
  <c r="I38" i="7"/>
  <c r="J291" i="14"/>
  <c r="J831" i="14"/>
  <c r="E915" i="14"/>
  <c r="A915" i="14" s="1"/>
  <c r="K399" i="14"/>
  <c r="K351" i="14"/>
  <c r="E20" i="14"/>
  <c r="A20" i="14" s="1"/>
  <c r="K572" i="14"/>
  <c r="K51" i="14"/>
  <c r="I1108" i="13"/>
  <c r="I1072" i="13"/>
  <c r="J976" i="13"/>
  <c r="J958" i="13"/>
  <c r="J928" i="13"/>
  <c r="I912" i="13"/>
  <c r="I880" i="13"/>
  <c r="I808" i="13"/>
  <c r="I748" i="13"/>
  <c r="J767" i="13"/>
  <c r="I648" i="13"/>
  <c r="I616" i="13"/>
  <c r="J448" i="13"/>
  <c r="J424" i="13"/>
  <c r="I311" i="13"/>
  <c r="I305" i="13"/>
  <c r="J148" i="13"/>
  <c r="J110" i="13"/>
  <c r="I104" i="13"/>
  <c r="J76" i="13"/>
  <c r="I316" i="13"/>
  <c r="J292" i="13"/>
  <c r="J316" i="13"/>
  <c r="I46" i="13"/>
  <c r="I48" i="13"/>
  <c r="I700" i="13"/>
  <c r="J45" i="13"/>
  <c r="J42" i="13"/>
  <c r="A1104" i="13"/>
  <c r="A692" i="13"/>
  <c r="A60" i="13"/>
  <c r="A811" i="13"/>
  <c r="A1138" i="13"/>
  <c r="A1118" i="13"/>
  <c r="A1082" i="13"/>
  <c r="A1017" i="13"/>
  <c r="A1009" i="13"/>
  <c r="A945" i="13"/>
  <c r="A809" i="13"/>
  <c r="A734" i="13"/>
  <c r="A710" i="13"/>
  <c r="A702" i="13"/>
  <c r="A454" i="13"/>
  <c r="A433" i="13"/>
  <c r="A325" i="13"/>
  <c r="A249" i="13"/>
  <c r="A206" i="13"/>
  <c r="A152" i="13"/>
  <c r="A1018" i="13"/>
  <c r="A965" i="13"/>
  <c r="A929" i="13"/>
  <c r="A902" i="13"/>
  <c r="A876" i="13"/>
  <c r="A754" i="13"/>
  <c r="A746" i="13"/>
  <c r="A621" i="13"/>
  <c r="A613" i="13"/>
  <c r="A341" i="13"/>
  <c r="A324" i="13"/>
  <c r="A285" i="13"/>
  <c r="A223" i="13"/>
  <c r="A205" i="13"/>
  <c r="J1043" i="7"/>
  <c r="I869" i="7"/>
  <c r="I730" i="7"/>
  <c r="I396" i="7"/>
  <c r="J169" i="7"/>
  <c r="I156" i="7"/>
  <c r="I370" i="7"/>
  <c r="I158" i="7"/>
  <c r="I72" i="7"/>
  <c r="J371" i="7"/>
  <c r="J158" i="7"/>
  <c r="J149" i="7"/>
  <c r="A58" i="13"/>
  <c r="J769" i="7"/>
  <c r="A346" i="13"/>
  <c r="A120" i="13"/>
  <c r="J48" i="13"/>
  <c r="A431" i="13"/>
  <c r="A254" i="13"/>
  <c r="J767" i="7"/>
  <c r="J315" i="14"/>
  <c r="E459" i="14"/>
  <c r="A459" i="14" s="1"/>
  <c r="I99" i="14"/>
  <c r="I11" i="14"/>
  <c r="BW11" i="21" s="1"/>
  <c r="J327" i="14"/>
  <c r="F303" i="14"/>
  <c r="T303" i="21" s="1"/>
  <c r="F663" i="14"/>
  <c r="J183" i="14"/>
  <c r="F99" i="14"/>
  <c r="E183" i="14"/>
  <c r="A183" i="14" s="1"/>
  <c r="E270" i="14"/>
  <c r="A270" i="14" s="1"/>
  <c r="K291" i="14"/>
  <c r="H303" i="14"/>
  <c r="J1048" i="13"/>
  <c r="J964" i="13"/>
  <c r="J940" i="13"/>
  <c r="J916" i="13"/>
  <c r="I1045" i="13"/>
  <c r="J808" i="13"/>
  <c r="I671" i="13"/>
  <c r="I641" i="13"/>
  <c r="J436" i="13"/>
  <c r="J412" i="13"/>
  <c r="J388" i="13"/>
  <c r="J112" i="13"/>
  <c r="J64" i="13"/>
  <c r="J352" i="13"/>
  <c r="I308" i="13"/>
  <c r="J364" i="13"/>
  <c r="J280" i="13"/>
  <c r="J312" i="13"/>
  <c r="J763" i="13"/>
  <c r="J719" i="13"/>
  <c r="J47" i="13"/>
  <c r="A1020" i="13"/>
  <c r="A728" i="13"/>
  <c r="A596" i="13"/>
  <c r="A372" i="13"/>
  <c r="A80" i="13"/>
  <c r="A230" i="13"/>
  <c r="A941" i="13"/>
  <c r="A937" i="13"/>
  <c r="A933" i="13"/>
  <c r="A814" i="13"/>
  <c r="A792" i="13"/>
  <c r="A779" i="13"/>
  <c r="A751" i="13"/>
  <c r="A726" i="13"/>
  <c r="A626" i="13"/>
  <c r="A350" i="13"/>
  <c r="A266" i="13"/>
  <c r="A251" i="13"/>
  <c r="A174" i="13"/>
  <c r="A74" i="13"/>
  <c r="A355" i="13"/>
  <c r="A144" i="13"/>
  <c r="A1098" i="13"/>
  <c r="A1002" i="13"/>
  <c r="A998" i="13"/>
  <c r="A995" i="13"/>
  <c r="A946" i="13"/>
  <c r="A934" i="13"/>
  <c r="A890" i="13"/>
  <c r="A872" i="13"/>
  <c r="A818" i="13"/>
  <c r="A810" i="13"/>
  <c r="A802" i="13"/>
  <c r="A756" i="13"/>
  <c r="A685" i="13"/>
  <c r="A629" i="13"/>
  <c r="A430" i="13"/>
  <c r="A385" i="13"/>
  <c r="A217" i="13"/>
  <c r="A211" i="13"/>
  <c r="I799" i="7"/>
  <c r="I67" i="7"/>
  <c r="I587" i="7"/>
  <c r="I204" i="7"/>
  <c r="I717" i="7"/>
  <c r="J120" i="7"/>
  <c r="A146" i="13"/>
  <c r="J33" i="7"/>
  <c r="A233" i="13"/>
  <c r="A54" i="13"/>
  <c r="G1083" i="14"/>
  <c r="J1095" i="14"/>
  <c r="E255" i="14"/>
  <c r="A255" i="14" s="1"/>
  <c r="E315" i="14"/>
  <c r="A315" i="14" s="1"/>
  <c r="J279" i="14"/>
  <c r="F12" i="14"/>
  <c r="T12" i="21" s="1"/>
  <c r="K615" i="14"/>
  <c r="E22" i="12"/>
  <c r="A22" i="12" s="1"/>
  <c r="A1133" i="13"/>
  <c r="A235" i="13"/>
  <c r="A367" i="13"/>
  <c r="J219" i="12"/>
  <c r="F219" i="8"/>
  <c r="AI219" i="21" s="1"/>
  <c r="G12" i="12"/>
  <c r="J1096" i="13"/>
  <c r="I772" i="13"/>
  <c r="J652" i="13"/>
  <c r="J772" i="13"/>
  <c r="J796" i="13"/>
  <c r="A284" i="13"/>
  <c r="A449" i="13"/>
  <c r="A1140" i="13"/>
  <c r="A1021" i="13"/>
  <c r="A694" i="13"/>
  <c r="A450" i="13"/>
  <c r="A878" i="13"/>
  <c r="A581" i="13"/>
  <c r="J1041" i="8"/>
  <c r="I1041" i="8"/>
  <c r="I300" i="7"/>
  <c r="I56" i="7"/>
  <c r="J38" i="7"/>
  <c r="J34" i="7"/>
  <c r="I34" i="7"/>
  <c r="J32" i="7"/>
  <c r="A617" i="13"/>
  <c r="A608" i="13"/>
  <c r="A373" i="13"/>
  <c r="J232" i="13"/>
  <c r="A224" i="13"/>
  <c r="A127" i="13"/>
  <c r="J109" i="13"/>
  <c r="J101" i="13"/>
  <c r="A61" i="13"/>
  <c r="A693" i="13"/>
  <c r="A462" i="13"/>
  <c r="A302" i="13"/>
  <c r="A884" i="13"/>
  <c r="I580" i="13"/>
  <c r="I909" i="13"/>
  <c r="I1096" i="13"/>
  <c r="J466" i="7"/>
  <c r="I466" i="7"/>
  <c r="J430" i="7"/>
  <c r="I430" i="7"/>
  <c r="E687" i="8"/>
  <c r="X687" i="21" s="1"/>
  <c r="J27" i="8"/>
  <c r="I27" i="8"/>
  <c r="I193" i="7"/>
  <c r="J193" i="7"/>
  <c r="J134" i="7"/>
  <c r="A320" i="13"/>
  <c r="A239" i="13"/>
  <c r="A197" i="13"/>
  <c r="A353" i="13"/>
  <c r="A193" i="13"/>
  <c r="I1132" i="13"/>
  <c r="I724" i="13"/>
  <c r="E1011" i="12"/>
  <c r="A1011" i="12" s="1"/>
  <c r="G1011" i="8"/>
  <c r="BE1011" i="21" s="1"/>
  <c r="E579" i="12"/>
  <c r="A579" i="12" s="1"/>
  <c r="E276" i="12"/>
  <c r="A276" i="12" s="1"/>
  <c r="J26" i="12"/>
  <c r="J1132" i="13"/>
  <c r="J762" i="13"/>
  <c r="J328" i="13"/>
  <c r="A732" i="13"/>
  <c r="A885" i="13"/>
  <c r="A458" i="13"/>
  <c r="A406" i="13"/>
  <c r="A362" i="13"/>
  <c r="A318" i="13"/>
  <c r="A190" i="13"/>
  <c r="A150" i="13"/>
  <c r="A118" i="13"/>
  <c r="A791" i="13"/>
  <c r="A690" i="13"/>
  <c r="J1089" i="8"/>
  <c r="I1089" i="8"/>
  <c r="J110" i="8"/>
  <c r="I110" i="8"/>
  <c r="I104" i="8"/>
  <c r="J104" i="8"/>
  <c r="J102" i="8"/>
  <c r="I102" i="8"/>
  <c r="J1132" i="8"/>
  <c r="I1132" i="8"/>
  <c r="I1093" i="8"/>
  <c r="I28" i="8"/>
  <c r="J28" i="8"/>
  <c r="J762" i="7"/>
  <c r="J563" i="7"/>
  <c r="I563" i="7"/>
  <c r="J458" i="7"/>
  <c r="I458" i="7"/>
  <c r="I384" i="7"/>
  <c r="J384" i="7"/>
  <c r="J70" i="7"/>
  <c r="I70" i="7"/>
  <c r="A1015" i="13"/>
  <c r="K40" i="12"/>
  <c r="F40" i="8"/>
  <c r="AI40" i="21" s="1"/>
  <c r="I906" i="13"/>
  <c r="A871" i="13"/>
  <c r="E1131" i="12"/>
  <c r="G1131" i="8"/>
  <c r="BE1131" i="21" s="1"/>
  <c r="F195" i="8"/>
  <c r="AI195" i="21" s="1"/>
  <c r="G712" i="8"/>
  <c r="BE712" i="21" s="1"/>
  <c r="J665" i="8"/>
  <c r="I665" i="8"/>
  <c r="A391" i="13"/>
  <c r="J208" i="13"/>
  <c r="A594" i="13"/>
  <c r="A70" i="13"/>
  <c r="A1056" i="13"/>
  <c r="I914" i="13"/>
  <c r="A1130" i="13"/>
  <c r="J892" i="13"/>
  <c r="A973" i="13"/>
  <c r="A805" i="13"/>
  <c r="J891" i="12"/>
  <c r="K927" i="12"/>
  <c r="E939" i="12"/>
  <c r="A939" i="12" s="1"/>
  <c r="G939" i="8"/>
  <c r="BE939" i="21" s="1"/>
  <c r="E987" i="12"/>
  <c r="A987" i="12" s="1"/>
  <c r="G987" i="8"/>
  <c r="BE987" i="21" s="1"/>
  <c r="K987" i="12"/>
  <c r="K915" i="12"/>
  <c r="K867" i="12"/>
  <c r="K952" i="12"/>
  <c r="E862" i="12"/>
  <c r="A862" i="12" s="1"/>
  <c r="E1084" i="12"/>
  <c r="K574" i="12"/>
  <c r="J22" i="12"/>
  <c r="K963" i="12"/>
  <c r="J866" i="12"/>
  <c r="E927" i="12"/>
  <c r="A927" i="12" s="1"/>
  <c r="G927" i="8"/>
  <c r="BE927" i="21" s="1"/>
  <c r="K866" i="12"/>
  <c r="E999" i="12"/>
  <c r="A999" i="12" s="1"/>
  <c r="G999" i="8"/>
  <c r="BE999" i="21" s="1"/>
  <c r="K712" i="12"/>
  <c r="E891" i="12"/>
  <c r="A891" i="12" s="1"/>
  <c r="G891" i="8"/>
  <c r="BE891" i="21" s="1"/>
  <c r="K576" i="12"/>
  <c r="G99" i="12"/>
  <c r="F171" i="8"/>
  <c r="AI171" i="21" s="1"/>
  <c r="J21" i="12"/>
  <c r="H303" i="12"/>
  <c r="J171" i="12"/>
  <c r="K22" i="12"/>
  <c r="J1000" i="13"/>
  <c r="I796" i="13"/>
  <c r="J724" i="13"/>
  <c r="I306" i="13"/>
  <c r="J306" i="13"/>
  <c r="A92" i="13"/>
  <c r="A393" i="13"/>
  <c r="A882" i="13"/>
  <c r="A704" i="13"/>
  <c r="A1121" i="13"/>
  <c r="A1057" i="13"/>
  <c r="A780" i="13"/>
  <c r="A709" i="13"/>
  <c r="J108" i="8"/>
  <c r="I962" i="8"/>
  <c r="J284" i="7"/>
  <c r="I397" i="7"/>
  <c r="J397" i="7"/>
  <c r="I393" i="7"/>
  <c r="J393" i="7"/>
  <c r="I247" i="7"/>
  <c r="J247" i="7"/>
  <c r="J313" i="7"/>
  <c r="I313" i="13"/>
  <c r="I1048" i="8"/>
  <c r="J650" i="8"/>
  <c r="J646" i="8"/>
  <c r="I314" i="8"/>
  <c r="J1037" i="8"/>
  <c r="J1000" i="8"/>
  <c r="J714" i="8"/>
  <c r="J652" i="8"/>
  <c r="J308" i="7"/>
  <c r="J306" i="7"/>
  <c r="J975" i="12"/>
  <c r="F951" i="12"/>
  <c r="J40" i="12"/>
  <c r="E40" i="12"/>
  <c r="A40" i="12" s="1"/>
  <c r="F39" i="12"/>
  <c r="I1086" i="8"/>
  <c r="J748" i="8"/>
  <c r="I109" i="8"/>
  <c r="J1091" i="8"/>
  <c r="J96" i="7"/>
  <c r="F16" i="12"/>
  <c r="S16" i="21" s="1"/>
  <c r="F1083" i="12"/>
  <c r="J769" i="8"/>
  <c r="J765" i="8"/>
  <c r="I910" i="8"/>
  <c r="I196" i="8"/>
  <c r="I52" i="8"/>
  <c r="J1045" i="8"/>
  <c r="J957" i="8"/>
  <c r="A439" i="13"/>
  <c r="I11" i="12"/>
  <c r="A1096" i="9"/>
  <c r="A1046" i="9"/>
  <c r="A940" i="9"/>
  <c r="A1039" i="9"/>
  <c r="A911" i="9"/>
  <c r="A716" i="9"/>
  <c r="A665" i="9"/>
  <c r="A643" i="9"/>
  <c r="A722" i="9"/>
  <c r="A220" i="9"/>
  <c r="A172" i="9"/>
  <c r="A76" i="9"/>
  <c r="A48" i="9"/>
  <c r="A351" i="9"/>
  <c r="A310" i="9"/>
  <c r="J699" i="9"/>
  <c r="A719" i="9"/>
  <c r="A762" i="9"/>
  <c r="R856" i="21"/>
  <c r="K19" i="9"/>
  <c r="A974" i="13"/>
  <c r="I1120" i="13"/>
  <c r="A944" i="13"/>
  <c r="A932" i="13"/>
  <c r="J880" i="13"/>
  <c r="A993" i="13"/>
  <c r="J1072" i="7"/>
  <c r="J1072" i="13"/>
  <c r="I101" i="13"/>
  <c r="J28" i="13"/>
  <c r="A901" i="13"/>
  <c r="A589" i="13"/>
  <c r="A443" i="13"/>
  <c r="A122" i="13"/>
  <c r="A1134" i="13"/>
  <c r="A705" i="13"/>
  <c r="A691" i="13"/>
  <c r="A624" i="13"/>
  <c r="A611" i="13"/>
  <c r="A600" i="13"/>
  <c r="A587" i="13"/>
  <c r="A442" i="13"/>
  <c r="A426" i="13"/>
  <c r="A410" i="13"/>
  <c r="A384" i="13"/>
  <c r="A368" i="13"/>
  <c r="A354" i="13"/>
  <c r="J310" i="13"/>
  <c r="A247" i="13"/>
  <c r="I102" i="13"/>
  <c r="J102" i="13"/>
  <c r="A1108" i="9"/>
  <c r="A1090" i="9"/>
  <c r="A1048" i="9"/>
  <c r="A1040" i="9"/>
  <c r="A1012" i="9"/>
  <c r="A964" i="9"/>
  <c r="A956" i="9"/>
  <c r="A914" i="9"/>
  <c r="A906" i="9"/>
  <c r="A880" i="9"/>
  <c r="A1093" i="9"/>
  <c r="A1095" i="9"/>
  <c r="A1037" i="9"/>
  <c r="K831" i="9"/>
  <c r="E1036" i="9"/>
  <c r="K963" i="9"/>
  <c r="A953" i="9"/>
  <c r="K939" i="9"/>
  <c r="A796" i="9"/>
  <c r="A667" i="9"/>
  <c r="A645" i="9"/>
  <c r="A460" i="9"/>
  <c r="A412" i="9"/>
  <c r="A364" i="9"/>
  <c r="A1043" i="9"/>
  <c r="A672" i="9"/>
  <c r="A109" i="9"/>
  <c r="A101" i="9"/>
  <c r="A43" i="9"/>
  <c r="A650" i="9"/>
  <c r="A648" i="9"/>
  <c r="A313" i="9"/>
  <c r="A715" i="9"/>
  <c r="A232" i="9"/>
  <c r="A184" i="9"/>
  <c r="A136" i="9"/>
  <c r="A108" i="9"/>
  <c r="A88" i="9"/>
  <c r="A50" i="9"/>
  <c r="A42" i="9"/>
  <c r="A28" i="9"/>
  <c r="A309" i="9"/>
  <c r="E26" i="9"/>
  <c r="E22" i="9"/>
  <c r="F16" i="9"/>
  <c r="R16" i="21" s="1"/>
  <c r="J291" i="9"/>
  <c r="F759" i="9"/>
  <c r="R759" i="21" s="1"/>
  <c r="A767" i="9"/>
  <c r="K760" i="9"/>
  <c r="A765" i="9"/>
  <c r="K807" i="9"/>
  <c r="K862" i="9"/>
  <c r="G1035" i="9"/>
  <c r="AC1035" i="21" s="1"/>
  <c r="A896" i="13"/>
  <c r="J1123" i="7"/>
  <c r="I1123" i="7"/>
  <c r="A1038" i="9"/>
  <c r="A954" i="9"/>
  <c r="A673" i="9"/>
  <c r="A448" i="9"/>
  <c r="A668" i="9"/>
  <c r="A676" i="9"/>
  <c r="A628" i="9"/>
  <c r="A107" i="9"/>
  <c r="A616" i="9"/>
  <c r="A305" i="9"/>
  <c r="A670" i="9"/>
  <c r="A106" i="9"/>
  <c r="I39" i="9"/>
  <c r="BU39" i="21" s="1"/>
  <c r="A761" i="9"/>
  <c r="K23" i="9"/>
  <c r="A1099" i="13"/>
  <c r="J1012" i="13"/>
  <c r="I988" i="13"/>
  <c r="J988" i="13"/>
  <c r="A793" i="13"/>
  <c r="A1007" i="13"/>
  <c r="A631" i="13"/>
  <c r="A347" i="13"/>
  <c r="A194" i="13"/>
  <c r="A1120" i="9"/>
  <c r="A1092" i="9"/>
  <c r="A1072" i="9"/>
  <c r="A1042" i="9"/>
  <c r="J1036" i="9"/>
  <c r="A976" i="9"/>
  <c r="A958" i="9"/>
  <c r="K952" i="9"/>
  <c r="A916" i="9"/>
  <c r="A908" i="9"/>
  <c r="A892" i="9"/>
  <c r="J807" i="9"/>
  <c r="A1045" i="9"/>
  <c r="A909" i="9"/>
  <c r="H1035" i="9"/>
  <c r="A913" i="9"/>
  <c r="A905" i="9"/>
  <c r="K771" i="9"/>
  <c r="A669" i="9"/>
  <c r="A647" i="9"/>
  <c r="A532" i="9"/>
  <c r="A424" i="9"/>
  <c r="A376" i="9"/>
  <c r="A328" i="9"/>
  <c r="A957" i="9"/>
  <c r="A907" i="9"/>
  <c r="A714" i="9"/>
  <c r="A604" i="9"/>
  <c r="A642" i="9"/>
  <c r="A103" i="9"/>
  <c r="A45" i="9"/>
  <c r="A674" i="9"/>
  <c r="K279" i="9"/>
  <c r="A244" i="9"/>
  <c r="A196" i="9"/>
  <c r="A148" i="9"/>
  <c r="A110" i="9"/>
  <c r="A102" i="9"/>
  <c r="A52" i="9"/>
  <c r="A44" i="9"/>
  <c r="A666" i="9"/>
  <c r="A644" i="9"/>
  <c r="A556" i="9"/>
  <c r="A316" i="9"/>
  <c r="A306" i="9"/>
  <c r="A700" i="9"/>
  <c r="A713" i="9"/>
  <c r="A718" i="9"/>
  <c r="A764" i="9"/>
  <c r="A769" i="9"/>
  <c r="K783" i="9"/>
  <c r="A808" i="9"/>
  <c r="F1035" i="9"/>
  <c r="A763" i="9"/>
  <c r="J862" i="9"/>
  <c r="J1120" i="13"/>
  <c r="I287" i="7"/>
  <c r="J287" i="7"/>
  <c r="A1088" i="9"/>
  <c r="A1000" i="9"/>
  <c r="A962" i="9"/>
  <c r="A912" i="9"/>
  <c r="A868" i="9"/>
  <c r="A1089" i="9"/>
  <c r="A1091" i="9"/>
  <c r="A959" i="9"/>
  <c r="A1041" i="9"/>
  <c r="A724" i="9"/>
  <c r="A720" i="9"/>
  <c r="A939" i="9"/>
  <c r="A723" i="9"/>
  <c r="A400" i="9"/>
  <c r="A352" i="9"/>
  <c r="A768" i="9"/>
  <c r="A652" i="9"/>
  <c r="A580" i="9"/>
  <c r="A49" i="9"/>
  <c r="A41" i="9"/>
  <c r="A640" i="9"/>
  <c r="A592" i="9"/>
  <c r="A646" i="9"/>
  <c r="A124" i="9"/>
  <c r="E23" i="9"/>
  <c r="A748" i="9"/>
  <c r="A770" i="9"/>
  <c r="A784" i="9"/>
  <c r="A688" i="9"/>
  <c r="G951" i="9"/>
  <c r="A873" i="13"/>
  <c r="A1004" i="13"/>
  <c r="A918" i="13"/>
  <c r="A1112" i="13"/>
  <c r="A1106" i="13"/>
  <c r="A749" i="13"/>
  <c r="A390" i="13"/>
  <c r="A262" i="13"/>
  <c r="A154" i="13"/>
  <c r="A729" i="13"/>
  <c r="J107" i="13"/>
  <c r="I107" i="13"/>
  <c r="A1132" i="9"/>
  <c r="A1094" i="9"/>
  <c r="A1086" i="9"/>
  <c r="A1044" i="9"/>
  <c r="K1036" i="9"/>
  <c r="A988" i="9"/>
  <c r="A960" i="9"/>
  <c r="A928" i="9"/>
  <c r="A910" i="9"/>
  <c r="A1085" i="9"/>
  <c r="A1087" i="9"/>
  <c r="A955" i="9"/>
  <c r="H951" i="9"/>
  <c r="J939" i="9"/>
  <c r="A832" i="9"/>
  <c r="A772" i="9"/>
  <c r="A736" i="9"/>
  <c r="A671" i="9"/>
  <c r="A649" i="9"/>
  <c r="A641" i="9"/>
  <c r="A436" i="9"/>
  <c r="A388" i="9"/>
  <c r="A340" i="9"/>
  <c r="I663" i="9"/>
  <c r="I567" i="9" s="1"/>
  <c r="A961" i="9"/>
  <c r="A311" i="9"/>
  <c r="A105" i="9"/>
  <c r="A47" i="9"/>
  <c r="A307" i="9"/>
  <c r="A256" i="9"/>
  <c r="A208" i="9"/>
  <c r="A160" i="9"/>
  <c r="A112" i="9"/>
  <c r="A104" i="9"/>
  <c r="A64" i="9"/>
  <c r="A46" i="9"/>
  <c r="A312" i="9"/>
  <c r="A292" i="9"/>
  <c r="H16" i="9"/>
  <c r="AY16" i="21" s="1"/>
  <c r="F99" i="9"/>
  <c r="R99" i="21" s="1"/>
  <c r="E20" i="9"/>
  <c r="A314" i="9"/>
  <c r="A308" i="9"/>
  <c r="A721" i="9"/>
  <c r="F711" i="9"/>
  <c r="R711" i="21" s="1"/>
  <c r="A717" i="9"/>
  <c r="A766" i="9"/>
  <c r="J795" i="9"/>
  <c r="J975" i="9"/>
  <c r="A1058" i="13"/>
  <c r="J770" i="7"/>
  <c r="I770" i="7"/>
  <c r="I612" i="7"/>
  <c r="J612" i="7"/>
  <c r="J600" i="7"/>
  <c r="I600" i="7"/>
  <c r="J764" i="7"/>
  <c r="J184" i="13"/>
  <c r="I76" i="13"/>
  <c r="A179" i="13"/>
  <c r="A141" i="13"/>
  <c r="J108" i="13"/>
  <c r="A83" i="13"/>
  <c r="I244" i="13"/>
  <c r="A177" i="13"/>
  <c r="A139" i="13"/>
  <c r="J314" i="13"/>
  <c r="A212" i="13"/>
  <c r="A145" i="13"/>
  <c r="A637" i="13"/>
  <c r="A583" i="13"/>
  <c r="A438" i="13"/>
  <c r="A395" i="13"/>
  <c r="A225" i="13"/>
  <c r="A142" i="13"/>
  <c r="A94" i="13"/>
  <c r="A62" i="13"/>
  <c r="I911" i="13"/>
  <c r="A632" i="13"/>
  <c r="A429" i="13"/>
  <c r="A405" i="13"/>
  <c r="J376" i="13"/>
  <c r="A301" i="13"/>
  <c r="A287" i="13"/>
  <c r="A261" i="13"/>
  <c r="A250" i="13"/>
  <c r="A215" i="13"/>
  <c r="A204" i="13"/>
  <c r="A97" i="13"/>
  <c r="A89" i="13"/>
  <c r="A71" i="13"/>
  <c r="A59" i="13"/>
  <c r="I309" i="13"/>
  <c r="A655" i="13"/>
  <c r="A382" i="13"/>
  <c r="A804" i="13"/>
  <c r="J569" i="9"/>
  <c r="A280" i="9"/>
  <c r="K25" i="9"/>
  <c r="K21" i="9"/>
  <c r="K17" i="9"/>
  <c r="A971" i="13"/>
  <c r="J542" i="7"/>
  <c r="I319" i="7"/>
  <c r="I144" i="7"/>
  <c r="J144" i="7"/>
  <c r="J460" i="13"/>
  <c r="I328" i="13"/>
  <c r="A317" i="13"/>
  <c r="J312" i="7"/>
  <c r="I310" i="13"/>
  <c r="J307" i="13"/>
  <c r="A155" i="13"/>
  <c r="I917" i="7"/>
  <c r="J917" i="7"/>
  <c r="A1005" i="13"/>
  <c r="A703" i="13"/>
  <c r="A607" i="13"/>
  <c r="A334" i="13"/>
  <c r="A72" i="13"/>
  <c r="A1113" i="13"/>
  <c r="A788" i="13"/>
  <c r="I765" i="7"/>
  <c r="I71" i="7"/>
  <c r="J300" i="7"/>
  <c r="J180" i="7"/>
  <c r="I134" i="7"/>
  <c r="J162" i="7"/>
  <c r="J1119" i="9"/>
  <c r="A216" i="13"/>
  <c r="AC759" i="21"/>
  <c r="A1141" i="13"/>
  <c r="J142" i="7"/>
  <c r="J999" i="9"/>
  <c r="J927" i="9"/>
  <c r="A625" i="13"/>
  <c r="I930" i="7"/>
  <c r="I764" i="7"/>
  <c r="I632" i="7"/>
  <c r="I683" i="7"/>
  <c r="J331" i="7"/>
  <c r="I30" i="7"/>
  <c r="I542" i="7"/>
  <c r="J319" i="7"/>
  <c r="I165" i="7"/>
  <c r="I450" i="7"/>
  <c r="I321" i="7"/>
  <c r="J59" i="7"/>
  <c r="I235" i="7"/>
  <c r="J235" i="7"/>
  <c r="I36" i="7"/>
  <c r="J36" i="7"/>
  <c r="I362" i="7"/>
  <c r="J718" i="7"/>
  <c r="J766" i="7"/>
  <c r="I743" i="7"/>
  <c r="J713" i="7"/>
  <c r="J119" i="7"/>
  <c r="I133" i="7"/>
  <c r="J83" i="7"/>
  <c r="J343" i="7"/>
  <c r="I343" i="7"/>
  <c r="I118" i="7"/>
  <c r="J370" i="7"/>
  <c r="J717" i="8"/>
  <c r="I714" i="8"/>
  <c r="J42" i="8"/>
  <c r="I46" i="8"/>
  <c r="J314" i="8"/>
  <c r="I256" i="8"/>
  <c r="I964" i="8"/>
  <c r="J44" i="8"/>
  <c r="I646" i="8"/>
  <c r="J940" i="8"/>
  <c r="J670" i="8"/>
  <c r="J1072" i="8"/>
  <c r="I1042" i="8"/>
  <c r="I1040" i="8"/>
  <c r="J910" i="8"/>
  <c r="I716" i="8"/>
  <c r="J674" i="8"/>
  <c r="J641" i="8"/>
  <c r="J1044" i="8"/>
  <c r="I48" i="8"/>
  <c r="J928" i="8"/>
  <c r="J448" i="8"/>
  <c r="I927" i="5"/>
  <c r="I51" i="5"/>
  <c r="J123" i="5"/>
  <c r="F39" i="5"/>
  <c r="I914" i="8"/>
  <c r="J736" i="8"/>
  <c r="J556" i="8"/>
  <c r="J913" i="8"/>
  <c r="I909" i="8"/>
  <c r="I905" i="8"/>
  <c r="J721" i="8"/>
  <c r="I642" i="8"/>
  <c r="I278" i="6"/>
  <c r="I388" i="8"/>
  <c r="I316" i="8"/>
  <c r="J1090" i="8"/>
  <c r="J906" i="8"/>
  <c r="I808" i="8"/>
  <c r="I1091" i="8"/>
  <c r="J1088" i="8"/>
  <c r="J761" i="8"/>
  <c r="J292" i="8"/>
  <c r="I106" i="8"/>
  <c r="J106" i="8"/>
  <c r="J699" i="5"/>
  <c r="D640" i="5"/>
  <c r="A640" i="5" s="1"/>
  <c r="J1086" i="8"/>
  <c r="I1088" i="8"/>
  <c r="I101" i="8"/>
  <c r="J808" i="8"/>
  <c r="J905" i="8"/>
  <c r="I650" i="8"/>
  <c r="J904" i="5"/>
  <c r="G759" i="5"/>
  <c r="D579" i="5"/>
  <c r="J313" i="8"/>
  <c r="I280" i="8"/>
  <c r="J49" i="8"/>
  <c r="J45" i="8"/>
  <c r="J716" i="8"/>
  <c r="J1012" i="8"/>
  <c r="J718" i="8"/>
  <c r="D675" i="5"/>
  <c r="A675" i="5" s="1"/>
  <c r="J616" i="8"/>
  <c r="I148" i="8"/>
  <c r="J645" i="8"/>
  <c r="I532" i="8"/>
  <c r="J309" i="8"/>
  <c r="I954" i="8"/>
  <c r="J783" i="5"/>
  <c r="J172" i="8"/>
  <c r="J124" i="8"/>
  <c r="J50" i="8"/>
  <c r="I64" i="8"/>
  <c r="J1042" i="8"/>
  <c r="J962" i="8"/>
  <c r="I956" i="8"/>
  <c r="J722" i="8"/>
  <c r="I720" i="8"/>
  <c r="J713" i="8"/>
  <c r="I672" i="8"/>
  <c r="I652" i="8"/>
  <c r="D273" i="5"/>
  <c r="A273" i="5" s="1"/>
  <c r="J955" i="8"/>
  <c r="J908" i="8"/>
  <c r="J892" i="8"/>
  <c r="J832" i="8"/>
  <c r="J772" i="8"/>
  <c r="J770" i="8"/>
  <c r="I762" i="8"/>
  <c r="J669" i="8"/>
  <c r="J592" i="8"/>
  <c r="I376" i="8"/>
  <c r="I556" i="8"/>
  <c r="J1108" i="8"/>
  <c r="I976" i="8"/>
  <c r="J866" i="5"/>
  <c r="J866" i="6" s="1"/>
  <c r="J958" i="8"/>
  <c r="I364" i="8"/>
  <c r="J1092" i="8"/>
  <c r="J1087" i="8"/>
  <c r="J1038" i="8"/>
  <c r="J277" i="6"/>
  <c r="J306" i="8"/>
  <c r="E1083" i="5"/>
  <c r="J1048" i="8"/>
  <c r="H303" i="8"/>
  <c r="CA303" i="21" s="1"/>
  <c r="A1040" i="5"/>
  <c r="D1040" i="8"/>
  <c r="A1000" i="5"/>
  <c r="D1000" i="8"/>
  <c r="A954" i="5"/>
  <c r="D954" i="8"/>
  <c r="A906" i="5"/>
  <c r="D906" i="8"/>
  <c r="A1089" i="5"/>
  <c r="D1089" i="8"/>
  <c r="A961" i="5"/>
  <c r="D961" i="8"/>
  <c r="A953" i="5"/>
  <c r="D953" i="8"/>
  <c r="A907" i="5"/>
  <c r="D907" i="8"/>
  <c r="A832" i="5"/>
  <c r="D832" i="8"/>
  <c r="A891" i="5"/>
  <c r="D891" i="8"/>
  <c r="H759" i="5"/>
  <c r="H783" i="8"/>
  <c r="CA783" i="21" s="1"/>
  <c r="A652" i="5"/>
  <c r="D652" i="8"/>
  <c r="A644" i="5"/>
  <c r="D644" i="8"/>
  <c r="A616" i="5"/>
  <c r="D616" i="8"/>
  <c r="A556" i="5"/>
  <c r="D556" i="8"/>
  <c r="E411" i="8"/>
  <c r="X411" i="21" s="1"/>
  <c r="A939" i="5"/>
  <c r="A915" i="5"/>
  <c r="A721" i="5"/>
  <c r="D721" i="8"/>
  <c r="E375" i="8"/>
  <c r="X375" i="21" s="1"/>
  <c r="E255" i="8"/>
  <c r="X255" i="21" s="1"/>
  <c r="E231" i="8"/>
  <c r="X231" i="21" s="1"/>
  <c r="E207" i="8"/>
  <c r="X207" i="21" s="1"/>
  <c r="E183" i="8"/>
  <c r="X183" i="21" s="1"/>
  <c r="E159" i="8"/>
  <c r="X159" i="21" s="1"/>
  <c r="F26" i="8"/>
  <c r="AI26" i="21" s="1"/>
  <c r="H711" i="5"/>
  <c r="H723" i="8"/>
  <c r="CA723" i="21" s="1"/>
  <c r="H16" i="5"/>
  <c r="BT16" i="21" s="1"/>
  <c r="H100" i="8"/>
  <c r="CA100" i="21" s="1"/>
  <c r="I651" i="5"/>
  <c r="F651" i="8"/>
  <c r="AI651" i="21" s="1"/>
  <c r="A424" i="5"/>
  <c r="D424" i="8"/>
  <c r="A352" i="5"/>
  <c r="D352" i="8"/>
  <c r="E327" i="8"/>
  <c r="X327" i="21" s="1"/>
  <c r="F271" i="8"/>
  <c r="AI271" i="21" s="1"/>
  <c r="F271" i="6"/>
  <c r="A64" i="5"/>
  <c r="D64" i="8"/>
  <c r="A46" i="5"/>
  <c r="D46" i="8"/>
  <c r="A42" i="5"/>
  <c r="D42" i="8"/>
  <c r="J615" i="5"/>
  <c r="F615" i="8"/>
  <c r="AI615" i="21" s="1"/>
  <c r="F591" i="8"/>
  <c r="AI591" i="21" s="1"/>
  <c r="F25" i="8"/>
  <c r="AI25" i="21" s="1"/>
  <c r="F23" i="8"/>
  <c r="AI23" i="21" s="1"/>
  <c r="H18" i="8"/>
  <c r="CA18" i="21" s="1"/>
  <c r="E23" i="8"/>
  <c r="X23" i="21" s="1"/>
  <c r="A309" i="5"/>
  <c r="D309" i="8"/>
  <c r="E275" i="8"/>
  <c r="X275" i="21" s="1"/>
  <c r="E275" i="6"/>
  <c r="F303" i="5"/>
  <c r="F387" i="8"/>
  <c r="AI387" i="21" s="1"/>
  <c r="H576" i="8"/>
  <c r="CA576" i="21" s="1"/>
  <c r="H576" i="6"/>
  <c r="A688" i="5"/>
  <c r="D688" i="8"/>
  <c r="E569" i="8"/>
  <c r="X569" i="21" s="1"/>
  <c r="E569" i="6"/>
  <c r="E576" i="8"/>
  <c r="X576" i="21" s="1"/>
  <c r="E576" i="6"/>
  <c r="E723" i="8"/>
  <c r="X723" i="21" s="1"/>
  <c r="A715" i="5"/>
  <c r="D715" i="8"/>
  <c r="G574" i="8"/>
  <c r="BE574" i="21" s="1"/>
  <c r="G574" i="6"/>
  <c r="A784" i="5"/>
  <c r="D784" i="8"/>
  <c r="D866" i="5"/>
  <c r="H866" i="8"/>
  <c r="CA866" i="21" s="1"/>
  <c r="H866" i="6"/>
  <c r="D858" i="5"/>
  <c r="H858" i="8"/>
  <c r="CA858" i="21" s="1"/>
  <c r="H858" i="6"/>
  <c r="H1084" i="8"/>
  <c r="CA1084" i="21" s="1"/>
  <c r="E24" i="8"/>
  <c r="X24" i="21" s="1"/>
  <c r="H39" i="8"/>
  <c r="CA39" i="21" s="1"/>
  <c r="F760" i="8"/>
  <c r="AI760" i="21" s="1"/>
  <c r="G1084" i="8"/>
  <c r="BE1084" i="21" s="1"/>
  <c r="A722" i="5"/>
  <c r="D722" i="8"/>
  <c r="E1047" i="8"/>
  <c r="X1047" i="21" s="1"/>
  <c r="H952" i="8"/>
  <c r="CA952" i="21" s="1"/>
  <c r="F861" i="8"/>
  <c r="AI861" i="21" s="1"/>
  <c r="F861" i="6"/>
  <c r="A1132" i="5"/>
  <c r="D1132" i="8"/>
  <c r="A1094" i="5"/>
  <c r="D1094" i="8"/>
  <c r="A1086" i="5"/>
  <c r="D1086" i="8"/>
  <c r="A1086" i="8" s="1"/>
  <c r="A1072" i="5"/>
  <c r="D1072" i="8"/>
  <c r="A1042" i="5"/>
  <c r="D1042" i="8"/>
  <c r="I1036" i="5"/>
  <c r="A1012" i="5"/>
  <c r="D1012" i="8"/>
  <c r="A964" i="5"/>
  <c r="D964" i="8"/>
  <c r="A956" i="5"/>
  <c r="D956" i="8"/>
  <c r="A916" i="5"/>
  <c r="D916" i="8"/>
  <c r="A908" i="5"/>
  <c r="D908" i="8"/>
  <c r="A1091" i="5"/>
  <c r="D1091" i="8"/>
  <c r="A1045" i="5"/>
  <c r="D1045" i="8"/>
  <c r="A1037" i="5"/>
  <c r="D1037" i="8"/>
  <c r="A955" i="5"/>
  <c r="D955" i="8"/>
  <c r="A909" i="5"/>
  <c r="D909" i="8"/>
  <c r="A999" i="5"/>
  <c r="A879" i="5"/>
  <c r="I861" i="5"/>
  <c r="D1047" i="5"/>
  <c r="H578" i="8"/>
  <c r="CA578" i="21" s="1"/>
  <c r="H578" i="6"/>
  <c r="H570" i="8"/>
  <c r="CA570" i="21" s="1"/>
  <c r="H570" i="6"/>
  <c r="A647" i="5"/>
  <c r="D647" i="8"/>
  <c r="A643" i="5"/>
  <c r="D643" i="8"/>
  <c r="F735" i="8"/>
  <c r="AI735" i="21" s="1"/>
  <c r="I795" i="5"/>
  <c r="F795" i="8"/>
  <c r="AI795" i="21" s="1"/>
  <c r="A666" i="5"/>
  <c r="D666" i="8"/>
  <c r="A672" i="5"/>
  <c r="D672" i="8"/>
  <c r="A436" i="5"/>
  <c r="D436" i="8"/>
  <c r="A388" i="5"/>
  <c r="D388" i="8"/>
  <c r="E147" i="8"/>
  <c r="X147" i="21" s="1"/>
  <c r="F24" i="8"/>
  <c r="AI24" i="21" s="1"/>
  <c r="A668" i="5"/>
  <c r="D668" i="8"/>
  <c r="E399" i="8"/>
  <c r="X399" i="21" s="1"/>
  <c r="A308" i="5"/>
  <c r="D308" i="8"/>
  <c r="J278" i="6"/>
  <c r="A112" i="5"/>
  <c r="D112" i="8"/>
  <c r="A106" i="5"/>
  <c r="D106" i="8"/>
  <c r="F570" i="8"/>
  <c r="AI570" i="21" s="1"/>
  <c r="F570" i="6"/>
  <c r="G304" i="8"/>
  <c r="BE304" i="21" s="1"/>
  <c r="A340" i="5"/>
  <c r="D340" i="8"/>
  <c r="E315" i="8"/>
  <c r="X315" i="21" s="1"/>
  <c r="A310" i="5"/>
  <c r="D310" i="8"/>
  <c r="A88" i="5"/>
  <c r="D88" i="8"/>
  <c r="A63" i="5"/>
  <c r="A49" i="5"/>
  <c r="D49" i="8"/>
  <c r="A45" i="5"/>
  <c r="D45" i="8"/>
  <c r="A41" i="5"/>
  <c r="D41" i="8"/>
  <c r="D1131" i="5"/>
  <c r="F573" i="8"/>
  <c r="AI573" i="21" s="1"/>
  <c r="F573" i="6"/>
  <c r="F576" i="8"/>
  <c r="AI576" i="21" s="1"/>
  <c r="F576" i="6"/>
  <c r="E447" i="8"/>
  <c r="X447" i="21" s="1"/>
  <c r="A351" i="5"/>
  <c r="A307" i="5"/>
  <c r="D307" i="8"/>
  <c r="A292" i="5"/>
  <c r="D292" i="8"/>
  <c r="A280" i="5"/>
  <c r="D280" i="8"/>
  <c r="H24" i="8"/>
  <c r="CA24" i="21" s="1"/>
  <c r="H22" i="8"/>
  <c r="CA22" i="21" s="1"/>
  <c r="F21" i="8"/>
  <c r="AI21" i="21" s="1"/>
  <c r="H17" i="8"/>
  <c r="CA17" i="21" s="1"/>
  <c r="G23" i="8"/>
  <c r="BE23" i="21" s="1"/>
  <c r="E21" i="8"/>
  <c r="X21" i="21" s="1"/>
  <c r="G16" i="5"/>
  <c r="AX16" i="21" s="1"/>
  <c r="G100" i="8"/>
  <c r="BE100" i="21" s="1"/>
  <c r="A305" i="5"/>
  <c r="D305" i="8"/>
  <c r="E591" i="8"/>
  <c r="X591" i="21" s="1"/>
  <c r="H569" i="8"/>
  <c r="CA569" i="21" s="1"/>
  <c r="H569" i="6"/>
  <c r="G577" i="6"/>
  <c r="G577" i="8"/>
  <c r="BE577" i="21" s="1"/>
  <c r="F577" i="8"/>
  <c r="AI577" i="21" s="1"/>
  <c r="F577" i="6"/>
  <c r="A673" i="5"/>
  <c r="D673" i="8"/>
  <c r="I1090" i="8"/>
  <c r="J909" i="8"/>
  <c r="I913" i="8"/>
  <c r="I713" i="8"/>
  <c r="F865" i="8"/>
  <c r="AI865" i="21" s="1"/>
  <c r="F865" i="6"/>
  <c r="F276" i="8"/>
  <c r="AI276" i="21" s="1"/>
  <c r="F276" i="6"/>
  <c r="F272" i="8"/>
  <c r="AI272" i="21" s="1"/>
  <c r="F272" i="6"/>
  <c r="F975" i="8"/>
  <c r="AI975" i="21" s="1"/>
  <c r="G860" i="8"/>
  <c r="BE860" i="21" s="1"/>
  <c r="G860" i="6"/>
  <c r="F699" i="8"/>
  <c r="AI699" i="21" s="1"/>
  <c r="I352" i="8"/>
  <c r="I328" i="8"/>
  <c r="F1107" i="8"/>
  <c r="AI1107" i="21" s="1"/>
  <c r="E1011" i="8"/>
  <c r="X1011" i="21" s="1"/>
  <c r="F867" i="8"/>
  <c r="AI867" i="21" s="1"/>
  <c r="G447" i="8"/>
  <c r="BE447" i="21" s="1"/>
  <c r="J280" i="8"/>
  <c r="E860" i="8"/>
  <c r="X860" i="21" s="1"/>
  <c r="E860" i="6"/>
  <c r="I868" i="8"/>
  <c r="H699" i="8"/>
  <c r="CA699" i="21" s="1"/>
  <c r="G25" i="8"/>
  <c r="BE25" i="21" s="1"/>
  <c r="E963" i="8"/>
  <c r="X963" i="21" s="1"/>
  <c r="J604" i="8"/>
  <c r="H278" i="8"/>
  <c r="CA278" i="21" s="1"/>
  <c r="H278" i="6"/>
  <c r="H274" i="8"/>
  <c r="CA274" i="21" s="1"/>
  <c r="H274" i="6"/>
  <c r="H270" i="8"/>
  <c r="CA270" i="21" s="1"/>
  <c r="H270" i="6"/>
  <c r="H207" i="8"/>
  <c r="CA207" i="21" s="1"/>
  <c r="J1043" i="8"/>
  <c r="I1043" i="8"/>
  <c r="I1039" i="8"/>
  <c r="J1039" i="8"/>
  <c r="E865" i="8"/>
  <c r="X865" i="21" s="1"/>
  <c r="E865" i="6"/>
  <c r="E857" i="8"/>
  <c r="X857" i="21" s="1"/>
  <c r="E857" i="6"/>
  <c r="H747" i="8"/>
  <c r="CA747" i="21" s="1"/>
  <c r="J719" i="8"/>
  <c r="I719" i="8"/>
  <c r="J352" i="8"/>
  <c r="J328" i="8"/>
  <c r="J312" i="8"/>
  <c r="G274" i="8"/>
  <c r="BE274" i="21" s="1"/>
  <c r="G274" i="6"/>
  <c r="F243" i="8"/>
  <c r="AI243" i="21" s="1"/>
  <c r="G18" i="8"/>
  <c r="BE18" i="21" s="1"/>
  <c r="A1096" i="5"/>
  <c r="D1096" i="8"/>
  <c r="A1088" i="5"/>
  <c r="D1088" i="8"/>
  <c r="A1044" i="5"/>
  <c r="D1044" i="8"/>
  <c r="D1036" i="5"/>
  <c r="A976" i="5"/>
  <c r="D976" i="8"/>
  <c r="A958" i="5"/>
  <c r="D958" i="8"/>
  <c r="A928" i="5"/>
  <c r="D928" i="8"/>
  <c r="A910" i="5"/>
  <c r="D910" i="8"/>
  <c r="A868" i="5"/>
  <c r="D868" i="8"/>
  <c r="A1093" i="5"/>
  <c r="D1093" i="8"/>
  <c r="A1085" i="5"/>
  <c r="D1085" i="8"/>
  <c r="A1039" i="5"/>
  <c r="D1039" i="8"/>
  <c r="A957" i="5"/>
  <c r="D957" i="8"/>
  <c r="A911" i="5"/>
  <c r="D911" i="8"/>
  <c r="I864" i="5"/>
  <c r="I860" i="5"/>
  <c r="I860" i="6" s="1"/>
  <c r="D975" i="5"/>
  <c r="J861" i="5"/>
  <c r="J857" i="5"/>
  <c r="J857" i="6" s="1"/>
  <c r="J1047" i="5"/>
  <c r="I963" i="5"/>
  <c r="D867" i="5"/>
  <c r="I760" i="5"/>
  <c r="A736" i="5"/>
  <c r="D736" i="8"/>
  <c r="A667" i="5"/>
  <c r="D667" i="8"/>
  <c r="A650" i="5"/>
  <c r="D650" i="8"/>
  <c r="A646" i="5"/>
  <c r="D646" i="8"/>
  <c r="A642" i="5"/>
  <c r="D642" i="8"/>
  <c r="A628" i="5"/>
  <c r="D628" i="8"/>
  <c r="A604" i="5"/>
  <c r="D604" i="8"/>
  <c r="A580" i="5"/>
  <c r="D580" i="8"/>
  <c r="A796" i="5"/>
  <c r="D796" i="8"/>
  <c r="A713" i="5"/>
  <c r="D713" i="8"/>
  <c r="A460" i="5"/>
  <c r="D460" i="8"/>
  <c r="A412" i="5"/>
  <c r="D412" i="8"/>
  <c r="A770" i="5"/>
  <c r="D770" i="8"/>
  <c r="A674" i="5"/>
  <c r="D674" i="8"/>
  <c r="F574" i="8"/>
  <c r="AI574" i="21" s="1"/>
  <c r="F574" i="6"/>
  <c r="A472" i="5"/>
  <c r="A376" i="5"/>
  <c r="D376" i="8"/>
  <c r="A314" i="5"/>
  <c r="D314" i="8"/>
  <c r="A306" i="5"/>
  <c r="D306" i="8"/>
  <c r="J22" i="5"/>
  <c r="F22" i="8"/>
  <c r="AI22" i="21" s="1"/>
  <c r="A766" i="5"/>
  <c r="D766" i="8"/>
  <c r="A670" i="5"/>
  <c r="D670" i="8"/>
  <c r="A136" i="5"/>
  <c r="D136" i="8"/>
  <c r="I111" i="5"/>
  <c r="F111" i="8"/>
  <c r="AI111" i="21" s="1"/>
  <c r="A104" i="5"/>
  <c r="D104" i="8"/>
  <c r="F575" i="8"/>
  <c r="AI575" i="21" s="1"/>
  <c r="F575" i="6"/>
  <c r="E423" i="8"/>
  <c r="X423" i="21" s="1"/>
  <c r="G303" i="5"/>
  <c r="G375" i="8"/>
  <c r="BE375" i="21" s="1"/>
  <c r="A76" i="5"/>
  <c r="D76" i="8"/>
  <c r="A52" i="5"/>
  <c r="D52" i="8"/>
  <c r="A48" i="5"/>
  <c r="D48" i="8"/>
  <c r="A44" i="5"/>
  <c r="D44" i="8"/>
  <c r="A28" i="5"/>
  <c r="D28" i="8"/>
  <c r="J627" i="5"/>
  <c r="F627" i="8"/>
  <c r="AI627" i="21" s="1"/>
  <c r="J603" i="5"/>
  <c r="F603" i="8"/>
  <c r="AI603" i="21" s="1"/>
  <c r="I579" i="5"/>
  <c r="F579" i="8"/>
  <c r="AI579" i="21" s="1"/>
  <c r="D277" i="5"/>
  <c r="I272" i="6"/>
  <c r="H23" i="8"/>
  <c r="CA23" i="21" s="1"/>
  <c r="H21" i="8"/>
  <c r="CA21" i="21" s="1"/>
  <c r="H20" i="8"/>
  <c r="CA20" i="21" s="1"/>
  <c r="H26" i="8"/>
  <c r="CA26" i="21" s="1"/>
  <c r="G20" i="8"/>
  <c r="BE20" i="21" s="1"/>
  <c r="A107" i="5"/>
  <c r="D107" i="8"/>
  <c r="G99" i="8"/>
  <c r="BE99" i="21" s="1"/>
  <c r="A339" i="5"/>
  <c r="D339" i="8"/>
  <c r="H573" i="8"/>
  <c r="CA573" i="21" s="1"/>
  <c r="H573" i="6"/>
  <c r="G576" i="8"/>
  <c r="BE576" i="21" s="1"/>
  <c r="G576" i="6"/>
  <c r="A665" i="5"/>
  <c r="D665" i="8"/>
  <c r="A700" i="5"/>
  <c r="D700" i="8"/>
  <c r="E577" i="8"/>
  <c r="X577" i="21" s="1"/>
  <c r="E577" i="6"/>
  <c r="E712" i="8"/>
  <c r="X712" i="21" s="1"/>
  <c r="E570" i="8"/>
  <c r="X570" i="21" s="1"/>
  <c r="E570" i="6"/>
  <c r="A719" i="5"/>
  <c r="D719" i="8"/>
  <c r="E572" i="8"/>
  <c r="X572" i="21" s="1"/>
  <c r="E572" i="6"/>
  <c r="G569" i="8"/>
  <c r="BE569" i="21" s="1"/>
  <c r="G569" i="6"/>
  <c r="I904" i="5"/>
  <c r="E904" i="8"/>
  <c r="X904" i="21" s="1"/>
  <c r="D864" i="5"/>
  <c r="H864" i="8"/>
  <c r="CA864" i="21" s="1"/>
  <c r="H864" i="6"/>
  <c r="D860" i="5"/>
  <c r="H860" i="8"/>
  <c r="CA860" i="21" s="1"/>
  <c r="H860" i="6"/>
  <c r="F951" i="5"/>
  <c r="F963" i="8"/>
  <c r="AI963" i="21" s="1"/>
  <c r="I1084" i="5"/>
  <c r="F1084" i="8"/>
  <c r="AI1084" i="21" s="1"/>
  <c r="E1084" i="8"/>
  <c r="X1084" i="21" s="1"/>
  <c r="G40" i="8"/>
  <c r="BE40" i="21" s="1"/>
  <c r="E19" i="8"/>
  <c r="X19" i="21" s="1"/>
  <c r="G575" i="8"/>
  <c r="BE575" i="21" s="1"/>
  <c r="G575" i="6"/>
  <c r="A718" i="5"/>
  <c r="D718" i="8"/>
  <c r="I45" i="8"/>
  <c r="I47" i="8"/>
  <c r="I906" i="8"/>
  <c r="J649" i="8"/>
  <c r="I770" i="8"/>
  <c r="J642" i="8"/>
  <c r="E927" i="8"/>
  <c r="X927" i="21" s="1"/>
  <c r="F862" i="8"/>
  <c r="AI862" i="21" s="1"/>
  <c r="F862" i="6"/>
  <c r="F859" i="8"/>
  <c r="AI859" i="21" s="1"/>
  <c r="F859" i="6"/>
  <c r="E795" i="8"/>
  <c r="X795" i="21" s="1"/>
  <c r="E760" i="8"/>
  <c r="X760" i="21" s="1"/>
  <c r="J700" i="8"/>
  <c r="H664" i="8"/>
  <c r="CA664" i="21" s="1"/>
  <c r="F277" i="8"/>
  <c r="AI277" i="21" s="1"/>
  <c r="F277" i="6"/>
  <c r="F273" i="8"/>
  <c r="AI273" i="21" s="1"/>
  <c r="F273" i="6"/>
  <c r="F269" i="8"/>
  <c r="AI269" i="21" s="1"/>
  <c r="F269" i="6"/>
  <c r="J148" i="8"/>
  <c r="G862" i="8"/>
  <c r="BE862" i="21" s="1"/>
  <c r="G862" i="6"/>
  <c r="I911" i="8"/>
  <c r="J911" i="8"/>
  <c r="J907" i="8"/>
  <c r="I907" i="8"/>
  <c r="I892" i="8"/>
  <c r="J868" i="8"/>
  <c r="I832" i="8"/>
  <c r="H687" i="8"/>
  <c r="CA687" i="21" s="1"/>
  <c r="G664" i="8"/>
  <c r="BE664" i="21" s="1"/>
  <c r="I648" i="8"/>
  <c r="I644" i="8"/>
  <c r="I628" i="8"/>
  <c r="F435" i="8"/>
  <c r="AI435" i="21" s="1"/>
  <c r="J400" i="8"/>
  <c r="I312" i="8"/>
  <c r="E271" i="8"/>
  <c r="X271" i="21" s="1"/>
  <c r="E271" i="6"/>
  <c r="I160" i="8"/>
  <c r="F123" i="8"/>
  <c r="AI123" i="21" s="1"/>
  <c r="G1035" i="8"/>
  <c r="BE1035" i="21" s="1"/>
  <c r="I916" i="8"/>
  <c r="F447" i="8"/>
  <c r="AI447" i="21" s="1"/>
  <c r="J412" i="8"/>
  <c r="H275" i="8"/>
  <c r="CA275" i="21" s="1"/>
  <c r="H275" i="6"/>
  <c r="E1107" i="8"/>
  <c r="X1107" i="21" s="1"/>
  <c r="E975" i="8"/>
  <c r="X975" i="21" s="1"/>
  <c r="E862" i="8"/>
  <c r="X862" i="21" s="1"/>
  <c r="E862" i="6"/>
  <c r="I940" i="8"/>
  <c r="J912" i="8"/>
  <c r="E867" i="8"/>
  <c r="X867" i="21" s="1"/>
  <c r="J796" i="8"/>
  <c r="I715" i="8"/>
  <c r="J715" i="8"/>
  <c r="F687" i="8"/>
  <c r="AI687" i="21" s="1"/>
  <c r="E639" i="5"/>
  <c r="E651" i="8"/>
  <c r="X651" i="21" s="1"/>
  <c r="J580" i="8"/>
  <c r="G275" i="8"/>
  <c r="BE275" i="21" s="1"/>
  <c r="G275" i="6"/>
  <c r="J160" i="8"/>
  <c r="I136" i="8"/>
  <c r="G951" i="5"/>
  <c r="G975" i="8"/>
  <c r="BE975" i="21" s="1"/>
  <c r="I912" i="8"/>
  <c r="I908" i="8"/>
  <c r="H675" i="8"/>
  <c r="CA675" i="21" s="1"/>
  <c r="J668" i="8"/>
  <c r="I592" i="8"/>
  <c r="F375" i="8"/>
  <c r="AI375" i="21" s="1"/>
  <c r="I308" i="8"/>
  <c r="E270" i="8"/>
  <c r="X270" i="21" s="1"/>
  <c r="E270" i="6"/>
  <c r="G1036" i="8"/>
  <c r="BE1036" i="21" s="1"/>
  <c r="I880" i="8"/>
  <c r="I748" i="8"/>
  <c r="J688" i="8"/>
  <c r="F399" i="8"/>
  <c r="AI399" i="21" s="1"/>
  <c r="J232" i="8"/>
  <c r="G123" i="8"/>
  <c r="BE123" i="21" s="1"/>
  <c r="E1071" i="8"/>
  <c r="X1071" i="21" s="1"/>
  <c r="E1071" i="6"/>
  <c r="E999" i="8"/>
  <c r="X999" i="21" s="1"/>
  <c r="E859" i="8"/>
  <c r="X859" i="21" s="1"/>
  <c r="E859" i="6"/>
  <c r="J424" i="8"/>
  <c r="I340" i="8"/>
  <c r="G276" i="8"/>
  <c r="BE276" i="21" s="1"/>
  <c r="G276" i="6"/>
  <c r="I112" i="8"/>
  <c r="G26" i="8"/>
  <c r="BE26" i="21" s="1"/>
  <c r="E575" i="8"/>
  <c r="X575" i="21" s="1"/>
  <c r="E575" i="6"/>
  <c r="A720" i="5"/>
  <c r="D720" i="8"/>
  <c r="A714" i="5"/>
  <c r="D714" i="8"/>
  <c r="G570" i="8"/>
  <c r="BE570" i="21" s="1"/>
  <c r="G570" i="6"/>
  <c r="A716" i="5"/>
  <c r="D716" i="8"/>
  <c r="G571" i="8"/>
  <c r="BE571" i="21" s="1"/>
  <c r="G571" i="6"/>
  <c r="A768" i="5"/>
  <c r="D768" i="8"/>
  <c r="H577" i="8"/>
  <c r="CA577" i="21" s="1"/>
  <c r="H577" i="6"/>
  <c r="A767" i="5"/>
  <c r="D767" i="8"/>
  <c r="BT856" i="21"/>
  <c r="D865" i="5"/>
  <c r="H865" i="8"/>
  <c r="CA865" i="21" s="1"/>
  <c r="H865" i="6"/>
  <c r="D861" i="5"/>
  <c r="H861" i="8"/>
  <c r="CA861" i="21" s="1"/>
  <c r="H861" i="6"/>
  <c r="D857" i="5"/>
  <c r="H857" i="8"/>
  <c r="CA857" i="21" s="1"/>
  <c r="H857" i="6"/>
  <c r="G1083" i="5"/>
  <c r="G1107" i="8"/>
  <c r="BE1107" i="21" s="1"/>
  <c r="H1083" i="8"/>
  <c r="CA1083" i="21" s="1"/>
  <c r="E17" i="8"/>
  <c r="X17" i="21" s="1"/>
  <c r="E20" i="8"/>
  <c r="X20" i="21" s="1"/>
  <c r="E123" i="8"/>
  <c r="X123" i="21" s="1"/>
  <c r="F304" i="8"/>
  <c r="AI304" i="21" s="1"/>
  <c r="J532" i="8"/>
  <c r="G904" i="8"/>
  <c r="BE904" i="21" s="1"/>
  <c r="F858" i="8"/>
  <c r="AI858" i="21" s="1"/>
  <c r="F858" i="6"/>
  <c r="E807" i="8"/>
  <c r="X807" i="21" s="1"/>
  <c r="G783" i="8"/>
  <c r="BE783" i="21" s="1"/>
  <c r="E747" i="8"/>
  <c r="X747" i="21" s="1"/>
  <c r="E579" i="8"/>
  <c r="X579" i="21" s="1"/>
  <c r="G387" i="8"/>
  <c r="BE387" i="21" s="1"/>
  <c r="I796" i="8"/>
  <c r="J307" i="8"/>
  <c r="I307" i="8"/>
  <c r="E269" i="8"/>
  <c r="X269" i="21" s="1"/>
  <c r="E269" i="6"/>
  <c r="H123" i="8"/>
  <c r="CA123" i="21" s="1"/>
  <c r="J107" i="8"/>
  <c r="F675" i="8"/>
  <c r="AI675" i="21" s="1"/>
  <c r="H273" i="8"/>
  <c r="CA273" i="21" s="1"/>
  <c r="H273" i="6"/>
  <c r="F231" i="8"/>
  <c r="AI231" i="21" s="1"/>
  <c r="G87" i="8"/>
  <c r="BE87" i="21" s="1"/>
  <c r="E866" i="8"/>
  <c r="X866" i="21" s="1"/>
  <c r="E866" i="6"/>
  <c r="I668" i="8"/>
  <c r="G273" i="8"/>
  <c r="BE273" i="21" s="1"/>
  <c r="G273" i="6"/>
  <c r="J256" i="8"/>
  <c r="F87" i="8"/>
  <c r="AI87" i="21" s="1"/>
  <c r="G21" i="8"/>
  <c r="BE21" i="21" s="1"/>
  <c r="E277" i="8"/>
  <c r="X277" i="21" s="1"/>
  <c r="E277" i="6"/>
  <c r="E1119" i="8"/>
  <c r="X1119" i="21" s="1"/>
  <c r="E1095" i="8"/>
  <c r="X1095" i="21" s="1"/>
  <c r="E783" i="8"/>
  <c r="X783" i="21" s="1"/>
  <c r="A1108" i="5"/>
  <c r="D1108" i="8"/>
  <c r="A1090" i="5"/>
  <c r="D1090" i="8"/>
  <c r="A1090" i="8" s="1"/>
  <c r="J1084" i="5"/>
  <c r="A1046" i="5"/>
  <c r="D1046" i="8"/>
  <c r="A1038" i="5"/>
  <c r="D1038" i="8"/>
  <c r="A988" i="5"/>
  <c r="D988" i="8"/>
  <c r="A960" i="5"/>
  <c r="D960" i="8"/>
  <c r="A940" i="5"/>
  <c r="D940" i="8"/>
  <c r="A912" i="5"/>
  <c r="D912" i="8"/>
  <c r="A880" i="5"/>
  <c r="D880" i="8"/>
  <c r="A1087" i="5"/>
  <c r="D1087" i="8"/>
  <c r="A1041" i="5"/>
  <c r="D1041" i="8"/>
  <c r="A959" i="5"/>
  <c r="D959" i="8"/>
  <c r="A913" i="5"/>
  <c r="D913" i="8"/>
  <c r="A905" i="5"/>
  <c r="D905" i="8"/>
  <c r="J1119" i="5"/>
  <c r="J860" i="5"/>
  <c r="A808" i="5"/>
  <c r="D808" i="8"/>
  <c r="I1095" i="5"/>
  <c r="D1071" i="8"/>
  <c r="J975" i="5"/>
  <c r="E1035" i="5"/>
  <c r="J1035" i="5" s="1"/>
  <c r="I1011" i="5"/>
  <c r="A987" i="5"/>
  <c r="D963" i="5"/>
  <c r="I867" i="5"/>
  <c r="I771" i="5"/>
  <c r="F771" i="8"/>
  <c r="AI771" i="21" s="1"/>
  <c r="I747" i="5"/>
  <c r="A671" i="5"/>
  <c r="D671" i="8"/>
  <c r="A649" i="5"/>
  <c r="D649" i="8"/>
  <c r="A645" i="5"/>
  <c r="D645" i="8"/>
  <c r="A641" i="5"/>
  <c r="D641" i="8"/>
  <c r="H760" i="8"/>
  <c r="CA760" i="21" s="1"/>
  <c r="I640" i="5"/>
  <c r="F663" i="5"/>
  <c r="J807" i="5"/>
  <c r="E435" i="8"/>
  <c r="X435" i="21" s="1"/>
  <c r="E387" i="8"/>
  <c r="X387" i="21" s="1"/>
  <c r="E276" i="6"/>
  <c r="E276" i="8"/>
  <c r="X276" i="21" s="1"/>
  <c r="A256" i="5"/>
  <c r="D256" i="8"/>
  <c r="A244" i="5"/>
  <c r="D244" i="8"/>
  <c r="A232" i="5"/>
  <c r="D232" i="8"/>
  <c r="A220" i="5"/>
  <c r="D220" i="8"/>
  <c r="A208" i="5"/>
  <c r="D208" i="8"/>
  <c r="A196" i="5"/>
  <c r="D196" i="8"/>
  <c r="A184" i="5"/>
  <c r="D184" i="8"/>
  <c r="A172" i="5"/>
  <c r="D172" i="8"/>
  <c r="A160" i="5"/>
  <c r="D160" i="8"/>
  <c r="E100" i="8"/>
  <c r="X100" i="21" s="1"/>
  <c r="E87" i="8"/>
  <c r="X87" i="21" s="1"/>
  <c r="F20" i="8"/>
  <c r="AI20" i="21" s="1"/>
  <c r="H712" i="8"/>
  <c r="CA712" i="21" s="1"/>
  <c r="F572" i="8"/>
  <c r="AI572" i="21" s="1"/>
  <c r="F572" i="6"/>
  <c r="A400" i="5"/>
  <c r="D400" i="8"/>
  <c r="F135" i="8"/>
  <c r="AI135" i="21" s="1"/>
  <c r="A110" i="5"/>
  <c r="D110" i="8"/>
  <c r="A102" i="5"/>
  <c r="D102" i="8"/>
  <c r="F578" i="8"/>
  <c r="AI578" i="21" s="1"/>
  <c r="F578" i="6"/>
  <c r="D555" i="5"/>
  <c r="F555" i="8"/>
  <c r="A364" i="5"/>
  <c r="D364" i="8"/>
  <c r="A328" i="5"/>
  <c r="D328" i="8"/>
  <c r="A316" i="5"/>
  <c r="D316" i="8"/>
  <c r="A75" i="5"/>
  <c r="A47" i="5"/>
  <c r="D47" i="8"/>
  <c r="A43" i="5"/>
  <c r="D43" i="8"/>
  <c r="A27" i="5"/>
  <c r="D27" i="8"/>
  <c r="I1107" i="5"/>
  <c r="A717" i="5"/>
  <c r="D717" i="8"/>
  <c r="A448" i="5"/>
  <c r="D448" i="8"/>
  <c r="A312" i="5"/>
  <c r="D312" i="8"/>
  <c r="E291" i="8"/>
  <c r="X291" i="21" s="1"/>
  <c r="E279" i="8"/>
  <c r="X279" i="21" s="1"/>
  <c r="F19" i="8"/>
  <c r="AI19" i="21" s="1"/>
  <c r="F17" i="8"/>
  <c r="AI17" i="21" s="1"/>
  <c r="H19" i="8"/>
  <c r="CA19" i="21" s="1"/>
  <c r="H25" i="8"/>
  <c r="CA25" i="21" s="1"/>
  <c r="G19" i="8"/>
  <c r="BE19" i="21" s="1"/>
  <c r="A103" i="5"/>
  <c r="D103" i="8"/>
  <c r="A109" i="5"/>
  <c r="D109" i="8"/>
  <c r="A105" i="5"/>
  <c r="D105" i="8"/>
  <c r="A101" i="5"/>
  <c r="D101" i="8"/>
  <c r="H304" i="8"/>
  <c r="CA304" i="21" s="1"/>
  <c r="A313" i="5"/>
  <c r="D313" i="8"/>
  <c r="A311" i="5"/>
  <c r="D311" i="8"/>
  <c r="H571" i="8"/>
  <c r="CA571" i="21" s="1"/>
  <c r="H571" i="6"/>
  <c r="A669" i="5"/>
  <c r="D669" i="8"/>
  <c r="H572" i="8"/>
  <c r="CA572" i="21" s="1"/>
  <c r="H572" i="6"/>
  <c r="G572" i="8"/>
  <c r="BE572" i="21" s="1"/>
  <c r="G572" i="6"/>
  <c r="E664" i="8"/>
  <c r="X664" i="21" s="1"/>
  <c r="E663" i="5"/>
  <c r="E699" i="8"/>
  <c r="X699" i="21" s="1"/>
  <c r="E573" i="8"/>
  <c r="X573" i="21" s="1"/>
  <c r="E573" i="6"/>
  <c r="E578" i="8"/>
  <c r="X578" i="21" s="1"/>
  <c r="E578" i="6"/>
  <c r="I571" i="5"/>
  <c r="F571" i="8"/>
  <c r="AI571" i="21" s="1"/>
  <c r="F571" i="6"/>
  <c r="A724" i="5"/>
  <c r="D724" i="8"/>
  <c r="G578" i="8"/>
  <c r="BE578" i="21" s="1"/>
  <c r="G578" i="6"/>
  <c r="E571" i="8"/>
  <c r="X571" i="21" s="1"/>
  <c r="E571" i="6"/>
  <c r="E574" i="8"/>
  <c r="X574" i="21" s="1"/>
  <c r="E574" i="6"/>
  <c r="A769" i="5"/>
  <c r="D769" i="8"/>
  <c r="A764" i="5"/>
  <c r="D764" i="8"/>
  <c r="AX856" i="21"/>
  <c r="J952" i="5"/>
  <c r="E952" i="8"/>
  <c r="X952" i="21" s="1"/>
  <c r="D863" i="5"/>
  <c r="H863" i="8"/>
  <c r="CA863" i="21" s="1"/>
  <c r="H863" i="6"/>
  <c r="D859" i="5"/>
  <c r="H859" i="8"/>
  <c r="CA859" i="21" s="1"/>
  <c r="H859" i="6"/>
  <c r="AB856" i="21"/>
  <c r="F952" i="8"/>
  <c r="AI952" i="21" s="1"/>
  <c r="F1083" i="5"/>
  <c r="E26" i="8"/>
  <c r="X26" i="21" s="1"/>
  <c r="E18" i="8"/>
  <c r="X18" i="21" s="1"/>
  <c r="H40" i="8"/>
  <c r="CA40" i="21" s="1"/>
  <c r="A124" i="5"/>
  <c r="D124" i="8"/>
  <c r="F569" i="8"/>
  <c r="AI569" i="21" s="1"/>
  <c r="F569" i="6"/>
  <c r="D747" i="5"/>
  <c r="F747" i="8"/>
  <c r="AI747" i="21" s="1"/>
  <c r="A763" i="5"/>
  <c r="D763" i="8"/>
  <c r="G952" i="8"/>
  <c r="BE952" i="21" s="1"/>
  <c r="I1012" i="8"/>
  <c r="I105" i="8"/>
  <c r="J460" i="8"/>
  <c r="H1036" i="8"/>
  <c r="CA1036" i="21" s="1"/>
  <c r="H951" i="8"/>
  <c r="CA951" i="21" s="1"/>
  <c r="F866" i="8"/>
  <c r="AI866" i="21" s="1"/>
  <c r="F866" i="6"/>
  <c r="F863" i="8"/>
  <c r="AI863" i="21" s="1"/>
  <c r="F863" i="6"/>
  <c r="F860" i="8"/>
  <c r="AI860" i="21" s="1"/>
  <c r="F860" i="6"/>
  <c r="F857" i="8"/>
  <c r="AI857" i="21" s="1"/>
  <c r="F857" i="6"/>
  <c r="J880" i="8"/>
  <c r="G699" i="8"/>
  <c r="BE699" i="21" s="1"/>
  <c r="I688" i="8"/>
  <c r="I676" i="8"/>
  <c r="E627" i="8"/>
  <c r="X627" i="21" s="1"/>
  <c r="I616" i="8"/>
  <c r="J436" i="8"/>
  <c r="F423" i="8"/>
  <c r="AI423" i="21" s="1"/>
  <c r="J316" i="8"/>
  <c r="I232" i="8"/>
  <c r="I220" i="8"/>
  <c r="J196" i="8"/>
  <c r="G864" i="8"/>
  <c r="BE864" i="21" s="1"/>
  <c r="G864" i="6"/>
  <c r="F904" i="8"/>
  <c r="AI904" i="21" s="1"/>
  <c r="E891" i="8"/>
  <c r="X891" i="21" s="1"/>
  <c r="E831" i="8"/>
  <c r="X831" i="21" s="1"/>
  <c r="I772" i="8"/>
  <c r="G687" i="8"/>
  <c r="BE687" i="21" s="1"/>
  <c r="G675" i="8"/>
  <c r="BE675" i="21" s="1"/>
  <c r="J672" i="8"/>
  <c r="G399" i="8"/>
  <c r="BE399" i="21" s="1"/>
  <c r="J376" i="8"/>
  <c r="J340" i="8"/>
  <c r="E273" i="8"/>
  <c r="X273" i="21" s="1"/>
  <c r="E273" i="6"/>
  <c r="E915" i="8"/>
  <c r="X915" i="21" s="1"/>
  <c r="I700" i="8"/>
  <c r="G411" i="8"/>
  <c r="BE411" i="21" s="1"/>
  <c r="H277" i="8"/>
  <c r="CA277" i="21" s="1"/>
  <c r="H277" i="6"/>
  <c r="H269" i="6"/>
  <c r="H269" i="8"/>
  <c r="CA269" i="21" s="1"/>
  <c r="J220" i="8"/>
  <c r="E939" i="8"/>
  <c r="X939" i="21" s="1"/>
  <c r="I675" i="5"/>
  <c r="F411" i="8"/>
  <c r="AI411" i="21" s="1"/>
  <c r="G278" i="8"/>
  <c r="BE278" i="21" s="1"/>
  <c r="G278" i="6"/>
  <c r="G269" i="8"/>
  <c r="BE269" i="21" s="1"/>
  <c r="G269" i="6"/>
  <c r="I292" i="8"/>
  <c r="E51" i="8"/>
  <c r="X51" i="21" s="1"/>
  <c r="G22" i="8"/>
  <c r="BE22" i="21" s="1"/>
  <c r="G17" i="8"/>
  <c r="BE17" i="21" s="1"/>
  <c r="G863" i="8"/>
  <c r="BE863" i="21" s="1"/>
  <c r="G863" i="6"/>
  <c r="G857" i="8"/>
  <c r="BE857" i="21" s="1"/>
  <c r="G857" i="6"/>
  <c r="E272" i="8"/>
  <c r="X272" i="21" s="1"/>
  <c r="E272" i="6"/>
  <c r="E22" i="8"/>
  <c r="X22" i="21" s="1"/>
  <c r="G39" i="5"/>
  <c r="G51" i="8"/>
  <c r="BE51" i="21" s="1"/>
  <c r="E879" i="8"/>
  <c r="X879" i="21" s="1"/>
  <c r="I724" i="8"/>
  <c r="H276" i="8"/>
  <c r="CA276" i="21" s="1"/>
  <c r="H276" i="6"/>
  <c r="H272" i="8"/>
  <c r="CA272" i="21" s="1"/>
  <c r="H272" i="6"/>
  <c r="G231" i="8"/>
  <c r="BE231" i="21" s="1"/>
  <c r="J959" i="8"/>
  <c r="I959" i="8"/>
  <c r="E861" i="8"/>
  <c r="X861" i="21" s="1"/>
  <c r="E861" i="6"/>
  <c r="F927" i="8"/>
  <c r="AI927" i="21" s="1"/>
  <c r="G771" i="8"/>
  <c r="BE771" i="21" s="1"/>
  <c r="I768" i="8"/>
  <c r="I764" i="8"/>
  <c r="J671" i="8"/>
  <c r="I671" i="8"/>
  <c r="I667" i="8"/>
  <c r="J667" i="8"/>
  <c r="J648" i="8"/>
  <c r="J644" i="8"/>
  <c r="J628" i="8"/>
  <c r="G423" i="8"/>
  <c r="BE423" i="21" s="1"/>
  <c r="I400" i="8"/>
  <c r="G277" i="8"/>
  <c r="BE277" i="21" s="1"/>
  <c r="G277" i="6"/>
  <c r="J308" i="8"/>
  <c r="G270" i="8"/>
  <c r="BE270" i="21" s="1"/>
  <c r="G270" i="6"/>
  <c r="E111" i="8"/>
  <c r="X111" i="21" s="1"/>
  <c r="A1120" i="5"/>
  <c r="D1120" i="8"/>
  <c r="A1092" i="5"/>
  <c r="D1092" i="8"/>
  <c r="A1048" i="5"/>
  <c r="D1048" i="8"/>
  <c r="A962" i="5"/>
  <c r="D962" i="8"/>
  <c r="A914" i="5"/>
  <c r="D914" i="8"/>
  <c r="A892" i="5"/>
  <c r="D892" i="8"/>
  <c r="A1043" i="5"/>
  <c r="D1043" i="8"/>
  <c r="A927" i="5"/>
  <c r="A1095" i="5"/>
  <c r="D1095" i="8"/>
  <c r="A1011" i="5"/>
  <c r="A772" i="5"/>
  <c r="D772" i="8"/>
  <c r="F712" i="8"/>
  <c r="AI712" i="21" s="1"/>
  <c r="H574" i="8"/>
  <c r="CA574" i="21" s="1"/>
  <c r="H574" i="6"/>
  <c r="A648" i="5"/>
  <c r="D648" i="8"/>
  <c r="A592" i="5"/>
  <c r="D592" i="8"/>
  <c r="A762" i="5"/>
  <c r="D762" i="8"/>
  <c r="E459" i="8"/>
  <c r="X459" i="21" s="1"/>
  <c r="A807" i="5"/>
  <c r="F275" i="8"/>
  <c r="AI275" i="21" s="1"/>
  <c r="F275" i="6"/>
  <c r="E243" i="8"/>
  <c r="X243" i="21" s="1"/>
  <c r="E219" i="8"/>
  <c r="X219" i="21" s="1"/>
  <c r="E195" i="8"/>
  <c r="X195" i="21" s="1"/>
  <c r="E171" i="8"/>
  <c r="X171" i="21" s="1"/>
  <c r="A148" i="5"/>
  <c r="D148" i="8"/>
  <c r="F18" i="8"/>
  <c r="AI18" i="21" s="1"/>
  <c r="A108" i="5"/>
  <c r="D108" i="8"/>
  <c r="E304" i="8"/>
  <c r="X304" i="21" s="1"/>
  <c r="A50" i="5"/>
  <c r="D50" i="8"/>
  <c r="A363" i="5"/>
  <c r="J40" i="5"/>
  <c r="E40" i="8"/>
  <c r="X40" i="21" s="1"/>
  <c r="G24" i="8"/>
  <c r="BE24" i="21" s="1"/>
  <c r="F16" i="5"/>
  <c r="AB16" i="21" s="1"/>
  <c r="F100" i="8"/>
  <c r="AI100" i="21" s="1"/>
  <c r="H575" i="8"/>
  <c r="CA575" i="21" s="1"/>
  <c r="H575" i="6"/>
  <c r="A676" i="5"/>
  <c r="D676" i="8"/>
  <c r="I664" i="5"/>
  <c r="F664" i="8"/>
  <c r="AI664" i="21" s="1"/>
  <c r="G573" i="8"/>
  <c r="BE573" i="21" s="1"/>
  <c r="G573" i="6"/>
  <c r="E735" i="8"/>
  <c r="X735" i="21" s="1"/>
  <c r="A761" i="5"/>
  <c r="D761" i="8"/>
  <c r="J760" i="5"/>
  <c r="G760" i="8"/>
  <c r="BE760" i="21" s="1"/>
  <c r="D862" i="5"/>
  <c r="H862" i="8"/>
  <c r="CA862" i="21" s="1"/>
  <c r="H862" i="6"/>
  <c r="E1036" i="8"/>
  <c r="X1036" i="21" s="1"/>
  <c r="A765" i="5"/>
  <c r="D765" i="8"/>
  <c r="F864" i="8"/>
  <c r="AI864" i="21" s="1"/>
  <c r="F864" i="6"/>
  <c r="G711" i="5"/>
  <c r="G723" i="8"/>
  <c r="BE723" i="21" s="1"/>
  <c r="F640" i="8"/>
  <c r="AI640" i="21" s="1"/>
  <c r="E615" i="8"/>
  <c r="X615" i="21" s="1"/>
  <c r="G435" i="8"/>
  <c r="BE435" i="21" s="1"/>
  <c r="F278" i="8"/>
  <c r="AI278" i="21" s="1"/>
  <c r="F278" i="6"/>
  <c r="F274" i="8"/>
  <c r="AI274" i="21" s="1"/>
  <c r="F274" i="6"/>
  <c r="F270" i="8"/>
  <c r="AI270" i="21" s="1"/>
  <c r="F270" i="6"/>
  <c r="E1131" i="8"/>
  <c r="X1131" i="21" s="1"/>
  <c r="G866" i="8"/>
  <c r="BE866" i="21" s="1"/>
  <c r="G866" i="6"/>
  <c r="G858" i="8"/>
  <c r="BE858" i="21" s="1"/>
  <c r="G858" i="6"/>
  <c r="A748" i="5"/>
  <c r="D748" i="8"/>
  <c r="E278" i="8"/>
  <c r="X278" i="21" s="1"/>
  <c r="E278" i="6"/>
  <c r="I311" i="8"/>
  <c r="J311" i="8"/>
  <c r="E25" i="8"/>
  <c r="X25" i="21" s="1"/>
  <c r="F459" i="8"/>
  <c r="AI459" i="21" s="1"/>
  <c r="H271" i="8"/>
  <c r="CA271" i="21" s="1"/>
  <c r="H271" i="6"/>
  <c r="F183" i="8"/>
  <c r="AI183" i="21" s="1"/>
  <c r="E858" i="8"/>
  <c r="X858" i="21" s="1"/>
  <c r="E858" i="6"/>
  <c r="J767" i="8"/>
  <c r="I767" i="8"/>
  <c r="I763" i="8"/>
  <c r="J763" i="8"/>
  <c r="G271" i="8"/>
  <c r="BE271" i="21" s="1"/>
  <c r="G271" i="6"/>
  <c r="J208" i="8"/>
  <c r="I184" i="8"/>
  <c r="G865" i="8"/>
  <c r="BE865" i="21" s="1"/>
  <c r="G865" i="6"/>
  <c r="G859" i="8"/>
  <c r="BE859" i="21" s="1"/>
  <c r="G859" i="6"/>
  <c r="J768" i="8"/>
  <c r="J764" i="8"/>
  <c r="J720" i="8"/>
  <c r="J647" i="8"/>
  <c r="I647" i="8"/>
  <c r="J643" i="8"/>
  <c r="I643" i="8"/>
  <c r="I580" i="8"/>
  <c r="I424" i="8"/>
  <c r="E274" i="8"/>
  <c r="X274" i="21" s="1"/>
  <c r="E274" i="6"/>
  <c r="J184" i="8"/>
  <c r="F51" i="8"/>
  <c r="AI51" i="21" s="1"/>
  <c r="E987" i="8"/>
  <c r="X987" i="21" s="1"/>
  <c r="I784" i="8"/>
  <c r="I736" i="8"/>
  <c r="J676" i="8"/>
  <c r="G459" i="8"/>
  <c r="BE459" i="21" s="1"/>
  <c r="I436" i="8"/>
  <c r="J244" i="8"/>
  <c r="F1036" i="8"/>
  <c r="AI1036" i="21" s="1"/>
  <c r="E863" i="8"/>
  <c r="X863" i="21" s="1"/>
  <c r="E863" i="6"/>
  <c r="G272" i="8"/>
  <c r="BE272" i="21" s="1"/>
  <c r="G272" i="6"/>
  <c r="K860" i="15"/>
  <c r="E860" i="15"/>
  <c r="A860" i="15" s="1"/>
  <c r="E861" i="15"/>
  <c r="A861" i="15" s="1"/>
  <c r="K795" i="15"/>
  <c r="E795" i="15"/>
  <c r="A795" i="15" s="1"/>
  <c r="K712" i="15"/>
  <c r="E712" i="15"/>
  <c r="A712" i="15" s="1"/>
  <c r="J712" i="15"/>
  <c r="J100" i="15"/>
  <c r="G16" i="15"/>
  <c r="AF16" i="21" s="1"/>
  <c r="J99" i="15"/>
  <c r="J21" i="15"/>
  <c r="E21" i="15"/>
  <c r="A21" i="15" s="1"/>
  <c r="K21" i="15"/>
  <c r="J17" i="15"/>
  <c r="E17" i="15"/>
  <c r="A17" i="15" s="1"/>
  <c r="K17" i="15"/>
  <c r="K571" i="15"/>
  <c r="E571" i="15"/>
  <c r="A571" i="15" s="1"/>
  <c r="K687" i="15"/>
  <c r="E687" i="15"/>
  <c r="A687" i="15" s="1"/>
  <c r="K572" i="15"/>
  <c r="I99" i="15"/>
  <c r="E123" i="15"/>
  <c r="A123" i="15" s="1"/>
  <c r="K1084" i="15"/>
  <c r="H903" i="15"/>
  <c r="E915" i="15"/>
  <c r="A915" i="15" s="1"/>
  <c r="K857" i="15"/>
  <c r="E857" i="15"/>
  <c r="A857" i="15" s="1"/>
  <c r="K865" i="15"/>
  <c r="J723" i="15"/>
  <c r="F711" i="15"/>
  <c r="K723" i="15"/>
  <c r="E723" i="15"/>
  <c r="A723" i="15" s="1"/>
  <c r="J570" i="15"/>
  <c r="E570" i="15"/>
  <c r="A570" i="15" s="1"/>
  <c r="K570" i="15"/>
  <c r="J664" i="15"/>
  <c r="K664" i="15"/>
  <c r="E664" i="15"/>
  <c r="A664" i="15" s="1"/>
  <c r="G663" i="15"/>
  <c r="J573" i="15"/>
  <c r="K25" i="15"/>
  <c r="J25" i="15"/>
  <c r="E25" i="15"/>
  <c r="A25" i="15" s="1"/>
  <c r="J20" i="15"/>
  <c r="E20" i="15"/>
  <c r="A20" i="15" s="1"/>
  <c r="K20" i="15"/>
  <c r="K864" i="15"/>
  <c r="J571" i="15"/>
  <c r="E572" i="15"/>
  <c r="A572" i="15" s="1"/>
  <c r="K100" i="15"/>
  <c r="E51" i="15"/>
  <c r="A51" i="15" s="1"/>
  <c r="K51" i="15"/>
  <c r="F39" i="15"/>
  <c r="J51" i="15"/>
  <c r="E963" i="15"/>
  <c r="A963" i="15" s="1"/>
  <c r="H951" i="15"/>
  <c r="K858" i="15"/>
  <c r="E858" i="15"/>
  <c r="A858" i="15" s="1"/>
  <c r="K831" i="15"/>
  <c r="E831" i="15"/>
  <c r="A831" i="15" s="1"/>
  <c r="G759" i="15"/>
  <c r="K771" i="15"/>
  <c r="E771" i="15"/>
  <c r="A771" i="15" s="1"/>
  <c r="J578" i="15"/>
  <c r="E578" i="15"/>
  <c r="A578" i="15" s="1"/>
  <c r="K578" i="15"/>
  <c r="J699" i="15"/>
  <c r="F663" i="15"/>
  <c r="K699" i="15"/>
  <c r="E699" i="15"/>
  <c r="A699" i="15" s="1"/>
  <c r="J19" i="15"/>
  <c r="F7" i="15"/>
  <c r="U7" i="21" s="1"/>
  <c r="E19" i="15"/>
  <c r="A19" i="15" s="1"/>
  <c r="K19" i="15"/>
  <c r="H711" i="15"/>
  <c r="K735" i="15"/>
  <c r="E735" i="15"/>
  <c r="A735" i="15" s="1"/>
  <c r="K627" i="15"/>
  <c r="E627" i="15"/>
  <c r="A627" i="15" s="1"/>
  <c r="K603" i="15"/>
  <c r="E603" i="15"/>
  <c r="A603" i="15" s="1"/>
  <c r="J572" i="15"/>
  <c r="E100" i="15"/>
  <c r="A100" i="15" s="1"/>
  <c r="K963" i="15"/>
  <c r="K1131" i="15"/>
  <c r="E1107" i="15"/>
  <c r="A1107" i="15" s="1"/>
  <c r="H1083" i="15"/>
  <c r="E862" i="15"/>
  <c r="A862" i="15" s="1"/>
  <c r="K861" i="15"/>
  <c r="J795" i="15"/>
  <c r="J687" i="15"/>
  <c r="J603" i="15"/>
  <c r="K304" i="15"/>
  <c r="K268" i="15" s="1"/>
  <c r="J304" i="15"/>
  <c r="J268" i="15" s="1"/>
  <c r="E304" i="15"/>
  <c r="A304" i="15" s="1"/>
  <c r="K579" i="15"/>
  <c r="J579" i="15"/>
  <c r="E579" i="15"/>
  <c r="A579" i="15" s="1"/>
  <c r="E573" i="15"/>
  <c r="A573" i="15" s="1"/>
  <c r="K147" i="15"/>
  <c r="K22" i="15"/>
  <c r="J22" i="15"/>
  <c r="E22" i="15"/>
  <c r="A22" i="15" s="1"/>
  <c r="J18" i="15"/>
  <c r="E18" i="15"/>
  <c r="A18" i="15" s="1"/>
  <c r="K18" i="15"/>
  <c r="K591" i="15"/>
  <c r="J591" i="15"/>
  <c r="E591" i="15"/>
  <c r="A591" i="15" s="1"/>
  <c r="K575" i="15"/>
  <c r="E575" i="15"/>
  <c r="A575" i="15" s="1"/>
  <c r="K573" i="15"/>
  <c r="E771" i="14"/>
  <c r="A771" i="14" s="1"/>
  <c r="G759" i="14"/>
  <c r="K771" i="14"/>
  <c r="E783" i="14"/>
  <c r="A783" i="14" s="1"/>
  <c r="K783" i="14"/>
  <c r="E747" i="14"/>
  <c r="A747" i="14" s="1"/>
  <c r="K747" i="14"/>
  <c r="J783" i="14"/>
  <c r="J1035" i="14"/>
  <c r="J859" i="14"/>
  <c r="E859" i="14"/>
  <c r="A859" i="14" s="1"/>
  <c r="K859" i="14"/>
  <c r="E571" i="14"/>
  <c r="A571" i="14" s="1"/>
  <c r="K571" i="14"/>
  <c r="E640" i="14"/>
  <c r="A640" i="14" s="1"/>
  <c r="E123" i="14"/>
  <c r="A123" i="14" s="1"/>
  <c r="K123" i="14"/>
  <c r="K17" i="14"/>
  <c r="E17" i="14"/>
  <c r="A17" i="14" s="1"/>
  <c r="G5" i="14"/>
  <c r="AE5" i="21" s="1"/>
  <c r="K570" i="14"/>
  <c r="E111" i="14"/>
  <c r="A111" i="14" s="1"/>
  <c r="K111" i="14"/>
  <c r="G99" i="14"/>
  <c r="K26" i="14"/>
  <c r="E26" i="14"/>
  <c r="A26" i="14" s="1"/>
  <c r="J17" i="14"/>
  <c r="K675" i="14"/>
  <c r="E675" i="14"/>
  <c r="A675" i="14" s="1"/>
  <c r="G663" i="14"/>
  <c r="E279" i="14"/>
  <c r="A279" i="14" s="1"/>
  <c r="E27" i="14"/>
  <c r="A27" i="14" s="1"/>
  <c r="K27" i="14"/>
  <c r="E19" i="14"/>
  <c r="A19" i="14" s="1"/>
  <c r="K19" i="14"/>
  <c r="G7" i="14"/>
  <c r="AE7" i="21" s="1"/>
  <c r="J19" i="14"/>
  <c r="H1083" i="14"/>
  <c r="J861" i="14"/>
  <c r="E861" i="14"/>
  <c r="A861" i="14" s="1"/>
  <c r="K861" i="14"/>
  <c r="J747" i="14"/>
  <c r="E963" i="14"/>
  <c r="A963" i="14" s="1"/>
  <c r="K903" i="14"/>
  <c r="E903" i="14"/>
  <c r="A903" i="14" s="1"/>
  <c r="J903" i="14"/>
  <c r="J863" i="14"/>
  <c r="E863" i="14"/>
  <c r="A863" i="14" s="1"/>
  <c r="K863" i="14"/>
  <c r="K279" i="14"/>
  <c r="E723" i="14"/>
  <c r="A723" i="14" s="1"/>
  <c r="G711" i="14"/>
  <c r="K723" i="14"/>
  <c r="E576" i="14"/>
  <c r="A576" i="14" s="1"/>
  <c r="K574" i="14"/>
  <c r="E574" i="14"/>
  <c r="A574" i="14" s="1"/>
  <c r="I663" i="14"/>
  <c r="E570" i="14"/>
  <c r="A570" i="14" s="1"/>
  <c r="E277" i="14"/>
  <c r="A277" i="14" s="1"/>
  <c r="H13" i="14"/>
  <c r="BA13" i="21" s="1"/>
  <c r="K100" i="14"/>
  <c r="E100" i="14"/>
  <c r="A100" i="14" s="1"/>
  <c r="J574" i="14"/>
  <c r="K40" i="14"/>
  <c r="E40" i="14"/>
  <c r="A40" i="14" s="1"/>
  <c r="G16" i="14"/>
  <c r="AE16" i="21" s="1"/>
  <c r="K548" i="14"/>
  <c r="J26" i="14"/>
  <c r="K569" i="14"/>
  <c r="E795" i="14"/>
  <c r="A795" i="14" s="1"/>
  <c r="K795" i="14"/>
  <c r="J857" i="14"/>
  <c r="E857" i="14"/>
  <c r="A857" i="14" s="1"/>
  <c r="K857" i="14"/>
  <c r="E807" i="14"/>
  <c r="A807" i="14" s="1"/>
  <c r="K807" i="14"/>
  <c r="J771" i="14"/>
  <c r="E735" i="14"/>
  <c r="A735" i="14" s="1"/>
  <c r="K735" i="14"/>
  <c r="K575" i="14"/>
  <c r="E575" i="14"/>
  <c r="A575" i="14" s="1"/>
  <c r="H856" i="14"/>
  <c r="BA856" i="21" s="1"/>
  <c r="J807" i="14"/>
  <c r="K568" i="14"/>
  <c r="K21" i="14"/>
  <c r="E21" i="14"/>
  <c r="A21" i="14" s="1"/>
  <c r="G9" i="14"/>
  <c r="AE9" i="21" s="1"/>
  <c r="J568" i="14"/>
  <c r="K760" i="14"/>
  <c r="E63" i="14"/>
  <c r="A63" i="14" s="1"/>
  <c r="K63" i="14"/>
  <c r="E23" i="14"/>
  <c r="A23" i="14" s="1"/>
  <c r="K23" i="14"/>
  <c r="K578" i="14"/>
  <c r="E578" i="14"/>
  <c r="A578" i="14" s="1"/>
  <c r="J27" i="14"/>
  <c r="G39" i="14"/>
  <c r="H9" i="14"/>
  <c r="BA9" i="21" s="1"/>
  <c r="K865" i="14"/>
  <c r="E865" i="14"/>
  <c r="A865" i="14" s="1"/>
  <c r="J865" i="14"/>
  <c r="K951" i="14"/>
  <c r="K915" i="14"/>
  <c r="J571" i="14"/>
  <c r="K1047" i="14"/>
  <c r="J795" i="14"/>
  <c r="K603" i="14"/>
  <c r="E603" i="14"/>
  <c r="A603" i="14" s="1"/>
  <c r="H855" i="14"/>
  <c r="K712" i="14"/>
  <c r="E712" i="14"/>
  <c r="A712" i="14" s="1"/>
  <c r="K627" i="14"/>
  <c r="E627" i="14"/>
  <c r="A627" i="14" s="1"/>
  <c r="K579" i="14"/>
  <c r="E579" i="14"/>
  <c r="A579" i="14" s="1"/>
  <c r="J578" i="14"/>
  <c r="E577" i="14"/>
  <c r="A577" i="14" s="1"/>
  <c r="J123" i="14"/>
  <c r="K75" i="14"/>
  <c r="E75" i="14"/>
  <c r="A75" i="14" s="1"/>
  <c r="K22" i="14"/>
  <c r="E22" i="14"/>
  <c r="A22" i="14" s="1"/>
  <c r="K18" i="14"/>
  <c r="E18" i="14"/>
  <c r="A18" i="14" s="1"/>
  <c r="E760" i="14"/>
  <c r="A760" i="14" s="1"/>
  <c r="E572" i="14"/>
  <c r="A572" i="14" s="1"/>
  <c r="J111" i="14"/>
  <c r="J40" i="14"/>
  <c r="J22" i="14"/>
  <c r="J569" i="14"/>
  <c r="E135" i="14"/>
  <c r="A135" i="14" s="1"/>
  <c r="K135" i="14"/>
  <c r="J23" i="14"/>
  <c r="H5" i="14"/>
  <c r="BA5" i="21" s="1"/>
  <c r="K795" i="12"/>
  <c r="J795" i="12"/>
  <c r="E795" i="12"/>
  <c r="A795" i="12" s="1"/>
  <c r="K327" i="12"/>
  <c r="J327" i="12"/>
  <c r="E327" i="12"/>
  <c r="A327" i="12" s="1"/>
  <c r="E270" i="12"/>
  <c r="A270" i="12" s="1"/>
  <c r="E279" i="12"/>
  <c r="A279" i="12" s="1"/>
  <c r="K279" i="12"/>
  <c r="K999" i="12"/>
  <c r="E915" i="12"/>
  <c r="A915" i="12" s="1"/>
  <c r="H903" i="12"/>
  <c r="E712" i="12"/>
  <c r="A712" i="12" s="1"/>
  <c r="E573" i="12"/>
  <c r="A573" i="12" s="1"/>
  <c r="K573" i="12"/>
  <c r="J573" i="12"/>
  <c r="F303" i="12"/>
  <c r="S303" i="21" s="1"/>
  <c r="E271" i="12"/>
  <c r="A271" i="12" s="1"/>
  <c r="J663" i="12"/>
  <c r="K243" i="12"/>
  <c r="A243" i="12"/>
  <c r="K147" i="12"/>
  <c r="E147" i="12"/>
  <c r="A147" i="12" s="1"/>
  <c r="E865" i="12"/>
  <c r="A865" i="12" s="1"/>
  <c r="E866" i="12"/>
  <c r="A866" i="12" s="1"/>
  <c r="K807" i="12"/>
  <c r="J807" i="12"/>
  <c r="E807" i="12"/>
  <c r="A807" i="12" s="1"/>
  <c r="E578" i="12"/>
  <c r="A578" i="12" s="1"/>
  <c r="K578" i="12"/>
  <c r="J578" i="12"/>
  <c r="K572" i="12"/>
  <c r="E575" i="12"/>
  <c r="A575" i="12" s="1"/>
  <c r="K575" i="12"/>
  <c r="J575" i="12"/>
  <c r="E571" i="12"/>
  <c r="A571" i="12" s="1"/>
  <c r="K571" i="12"/>
  <c r="J571" i="12"/>
  <c r="E278" i="12"/>
  <c r="A278" i="12" s="1"/>
  <c r="K375" i="12"/>
  <c r="J375" i="12"/>
  <c r="E375" i="12"/>
  <c r="A375" i="12" s="1"/>
  <c r="E275" i="12"/>
  <c r="A275" i="12" s="1"/>
  <c r="E291" i="12"/>
  <c r="A291" i="12" s="1"/>
  <c r="K291" i="12"/>
  <c r="K171" i="12"/>
  <c r="E171" i="12"/>
  <c r="A171" i="12" s="1"/>
  <c r="K100" i="12"/>
  <c r="E100" i="12"/>
  <c r="A100" i="12" s="1"/>
  <c r="K783" i="12"/>
  <c r="J783" i="12"/>
  <c r="E783" i="12"/>
  <c r="A783" i="12" s="1"/>
  <c r="J291" i="12"/>
  <c r="K771" i="12"/>
  <c r="J771" i="12"/>
  <c r="E771" i="12"/>
  <c r="A771" i="12" s="1"/>
  <c r="F759" i="12"/>
  <c r="E363" i="12"/>
  <c r="A363" i="12" s="1"/>
  <c r="E273" i="12"/>
  <c r="A273" i="12" s="1"/>
  <c r="E25" i="12"/>
  <c r="A25" i="12" s="1"/>
  <c r="K865" i="12"/>
  <c r="K219" i="12"/>
  <c r="E219" i="12"/>
  <c r="A219" i="12" s="1"/>
  <c r="K123" i="12"/>
  <c r="E123" i="12"/>
  <c r="A123" i="12" s="1"/>
  <c r="E274" i="12"/>
  <c r="A274" i="12" s="1"/>
  <c r="E760" i="12"/>
  <c r="A760" i="12" s="1"/>
  <c r="K760" i="12"/>
  <c r="J760" i="12"/>
  <c r="J279" i="12"/>
  <c r="E577" i="12"/>
  <c r="A577" i="12" s="1"/>
  <c r="K577" i="12"/>
  <c r="J577" i="12"/>
  <c r="E569" i="12"/>
  <c r="A569" i="12" s="1"/>
  <c r="K569" i="12"/>
  <c r="J569" i="12"/>
  <c r="K351" i="12"/>
  <c r="J351" i="12"/>
  <c r="E351" i="12"/>
  <c r="A351" i="12" s="1"/>
  <c r="E277" i="12"/>
  <c r="A277" i="12" s="1"/>
  <c r="E18" i="12"/>
  <c r="A18" i="12" s="1"/>
  <c r="K975" i="12"/>
  <c r="K939" i="12"/>
  <c r="K857" i="12"/>
  <c r="E1107" i="12"/>
  <c r="H1083" i="12"/>
  <c r="E963" i="12"/>
  <c r="A963" i="12" s="1"/>
  <c r="H951" i="12"/>
  <c r="AZ951" i="21" s="1"/>
  <c r="E867" i="12"/>
  <c r="A867" i="12" s="1"/>
  <c r="E572" i="12"/>
  <c r="A572" i="12" s="1"/>
  <c r="K579" i="12"/>
  <c r="K304" i="12"/>
  <c r="K268" i="12" s="1"/>
  <c r="J304" i="12"/>
  <c r="J268" i="12" s="1"/>
  <c r="E304" i="12"/>
  <c r="A304" i="12" s="1"/>
  <c r="K195" i="12"/>
  <c r="E195" i="12"/>
  <c r="A195" i="12" s="1"/>
  <c r="J18" i="12"/>
  <c r="J243" i="12"/>
  <c r="J195" i="12"/>
  <c r="J147" i="12"/>
  <c r="K21" i="12"/>
  <c r="K363" i="12"/>
  <c r="E24" i="12"/>
  <c r="E21" i="12"/>
  <c r="A21" i="12" s="1"/>
  <c r="H1083" i="9"/>
  <c r="AY1083" i="21" s="1"/>
  <c r="J867" i="9"/>
  <c r="H711" i="9"/>
  <c r="J963" i="9"/>
  <c r="K795" i="9"/>
  <c r="J123" i="9"/>
  <c r="K291" i="9"/>
  <c r="G16" i="9"/>
  <c r="AC16" i="21" s="1"/>
  <c r="K858" i="9"/>
  <c r="J952" i="9"/>
  <c r="J771" i="9"/>
  <c r="K123" i="9"/>
  <c r="K578" i="9"/>
  <c r="K860" i="9"/>
  <c r="K1084" i="9"/>
  <c r="J1084" i="9"/>
  <c r="E1084" i="9"/>
  <c r="K1047" i="9"/>
  <c r="K864" i="9"/>
  <c r="J864" i="9"/>
  <c r="E952" i="9"/>
  <c r="E856" i="9" s="1"/>
  <c r="K575" i="9"/>
  <c r="J573" i="9"/>
  <c r="J575" i="9"/>
  <c r="E760" i="9"/>
  <c r="K569" i="9"/>
  <c r="K573" i="9"/>
  <c r="J577" i="9"/>
  <c r="J578" i="9"/>
  <c r="K577" i="9"/>
  <c r="K699" i="9"/>
  <c r="K327" i="9"/>
  <c r="E24" i="9"/>
  <c r="E100" i="9"/>
  <c r="I16" i="9"/>
  <c r="BU16" i="21" s="1"/>
  <c r="E18" i="9"/>
  <c r="E21" i="9"/>
  <c r="E17" i="9"/>
  <c r="E25" i="9"/>
  <c r="J100" i="9"/>
  <c r="E19" i="9"/>
  <c r="K100" i="9"/>
  <c r="K40" i="9"/>
  <c r="E40" i="9"/>
  <c r="E27" i="9"/>
  <c r="K865" i="9"/>
  <c r="J865" i="9"/>
  <c r="K675" i="9"/>
  <c r="J675" i="9"/>
  <c r="F663" i="9"/>
  <c r="K651" i="9"/>
  <c r="J651" i="9"/>
  <c r="K627" i="9"/>
  <c r="E627" i="9"/>
  <c r="J627" i="9"/>
  <c r="K615" i="9"/>
  <c r="J615" i="9"/>
  <c r="K591" i="9"/>
  <c r="J591" i="9"/>
  <c r="J315" i="9"/>
  <c r="K572" i="9"/>
  <c r="J572" i="9"/>
  <c r="K555" i="9"/>
  <c r="J555" i="9"/>
  <c r="K712" i="9"/>
  <c r="E712" i="9"/>
  <c r="J712" i="9"/>
  <c r="K915" i="9"/>
  <c r="G663" i="9"/>
  <c r="J687" i="9"/>
  <c r="AY759" i="21"/>
  <c r="K579" i="9"/>
  <c r="J579" i="9"/>
  <c r="K570" i="9"/>
  <c r="J570" i="9"/>
  <c r="K576" i="9"/>
  <c r="J576" i="9"/>
  <c r="K574" i="9"/>
  <c r="J574" i="9"/>
  <c r="K861" i="9"/>
  <c r="J861" i="9"/>
  <c r="K857" i="9"/>
  <c r="J857" i="9"/>
  <c r="D857" i="13"/>
  <c r="K863" i="9"/>
  <c r="J863" i="9"/>
  <c r="K603" i="9"/>
  <c r="J603" i="9"/>
  <c r="E304" i="9"/>
  <c r="K571" i="9"/>
  <c r="J571" i="9"/>
  <c r="K315" i="9"/>
  <c r="K867" i="9"/>
  <c r="K687" i="9"/>
  <c r="K859" i="9"/>
  <c r="J859" i="9"/>
  <c r="K664" i="9"/>
  <c r="E664" i="9"/>
  <c r="E568" i="9" s="1"/>
  <c r="J664" i="9"/>
  <c r="J279" i="9"/>
  <c r="D1084" i="5"/>
  <c r="J1107" i="5"/>
  <c r="D1107" i="5"/>
  <c r="D760" i="5"/>
  <c r="I712" i="5"/>
  <c r="D651" i="5"/>
  <c r="I627" i="5"/>
  <c r="D603" i="5"/>
  <c r="I591" i="5"/>
  <c r="E7" i="5"/>
  <c r="Q7" i="21" s="1"/>
  <c r="I19" i="5"/>
  <c r="E6" i="5"/>
  <c r="Q6" i="21" s="1"/>
  <c r="D40" i="5"/>
  <c r="I952" i="5"/>
  <c r="D952" i="5"/>
  <c r="Q856" i="21"/>
  <c r="D904" i="5"/>
  <c r="D577" i="5"/>
  <c r="J571" i="5"/>
  <c r="J569" i="5"/>
  <c r="D571" i="5"/>
  <c r="I578" i="5"/>
  <c r="D575" i="5"/>
  <c r="J577" i="5"/>
  <c r="F13" i="5"/>
  <c r="AB13" i="21" s="1"/>
  <c r="I723" i="5"/>
  <c r="E711" i="5"/>
  <c r="J723" i="5"/>
  <c r="D664" i="5"/>
  <c r="I577" i="5"/>
  <c r="I577" i="6" s="1"/>
  <c r="I569" i="5"/>
  <c r="J664" i="5"/>
  <c r="I699" i="5"/>
  <c r="D569" i="5"/>
  <c r="D627" i="5"/>
  <c r="I576" i="5"/>
  <c r="J576" i="5"/>
  <c r="J576" i="6" s="1"/>
  <c r="I573" i="5"/>
  <c r="J591" i="5"/>
  <c r="I574" i="5"/>
  <c r="J573" i="5"/>
  <c r="J575" i="5"/>
  <c r="J570" i="5"/>
  <c r="D576" i="5"/>
  <c r="D573" i="5"/>
  <c r="J574" i="5"/>
  <c r="J21" i="5"/>
  <c r="I25" i="5"/>
  <c r="I23" i="5"/>
  <c r="J20" i="5"/>
  <c r="J23" i="5"/>
  <c r="D19" i="5"/>
  <c r="D23" i="5"/>
  <c r="J19" i="5"/>
  <c r="D25" i="5"/>
  <c r="I40" i="5"/>
  <c r="I17" i="5"/>
  <c r="D17" i="5"/>
  <c r="I21" i="5"/>
  <c r="D21" i="5"/>
  <c r="J25" i="5"/>
  <c r="J17" i="5"/>
  <c r="I20" i="5"/>
  <c r="J24" i="5"/>
  <c r="D22" i="5"/>
  <c r="I375" i="5"/>
  <c r="J375" i="5"/>
  <c r="D375" i="5"/>
  <c r="I255" i="5"/>
  <c r="J255" i="5"/>
  <c r="D255" i="5"/>
  <c r="I231" i="5"/>
  <c r="J231" i="5"/>
  <c r="D231" i="5"/>
  <c r="I195" i="5"/>
  <c r="J195" i="5"/>
  <c r="D195" i="5"/>
  <c r="J572" i="5"/>
  <c r="D135" i="5"/>
  <c r="J135" i="5"/>
  <c r="I279" i="5"/>
  <c r="J279" i="5"/>
  <c r="D279" i="5"/>
  <c r="J951" i="5"/>
  <c r="I555" i="5"/>
  <c r="J735" i="5"/>
  <c r="D735" i="5"/>
  <c r="F711" i="5"/>
  <c r="D459" i="5"/>
  <c r="D507" i="8" s="1"/>
  <c r="I459" i="5"/>
  <c r="J459" i="5"/>
  <c r="D411" i="5"/>
  <c r="I411" i="5"/>
  <c r="J411" i="5"/>
  <c r="D435" i="5"/>
  <c r="I435" i="5"/>
  <c r="J435" i="5"/>
  <c r="D387" i="5"/>
  <c r="I387" i="5"/>
  <c r="J387" i="5"/>
  <c r="D783" i="5"/>
  <c r="J304" i="5"/>
  <c r="J268" i="5" s="1"/>
  <c r="D304" i="5"/>
  <c r="I304" i="5"/>
  <c r="I268" i="5" s="1"/>
  <c r="D271" i="5"/>
  <c r="J271" i="6"/>
  <c r="D447" i="5"/>
  <c r="D495" i="8" s="1"/>
  <c r="I447" i="5"/>
  <c r="J447" i="5"/>
  <c r="I1083" i="5"/>
  <c r="F759" i="5"/>
  <c r="J771" i="5"/>
  <c r="D771" i="5"/>
  <c r="D615" i="5"/>
  <c r="D591" i="5"/>
  <c r="D578" i="5"/>
  <c r="I570" i="5"/>
  <c r="J578" i="5"/>
  <c r="I572" i="5"/>
  <c r="I315" i="5"/>
  <c r="E303" i="5"/>
  <c r="J315" i="5"/>
  <c r="D315" i="5"/>
  <c r="D574" i="5"/>
  <c r="J712" i="5"/>
  <c r="D712" i="5"/>
  <c r="D471" i="5"/>
  <c r="D519" i="8" s="1"/>
  <c r="A519" i="8" s="1"/>
  <c r="I471" i="5"/>
  <c r="J471" i="5"/>
  <c r="J275" i="6"/>
  <c r="D275" i="5"/>
  <c r="I243" i="5"/>
  <c r="J243" i="5"/>
  <c r="D243" i="5"/>
  <c r="I219" i="5"/>
  <c r="J219" i="5"/>
  <c r="D219" i="5"/>
  <c r="I207" i="5"/>
  <c r="J207" i="5"/>
  <c r="D207" i="5"/>
  <c r="I183" i="5"/>
  <c r="J183" i="5"/>
  <c r="D183" i="5"/>
  <c r="I171" i="5"/>
  <c r="J171" i="5"/>
  <c r="D171" i="5"/>
  <c r="I159" i="5"/>
  <c r="J159" i="5"/>
  <c r="D159" i="5"/>
  <c r="D399" i="5"/>
  <c r="I399" i="5"/>
  <c r="J399" i="5"/>
  <c r="J555" i="5"/>
  <c r="J795" i="5"/>
  <c r="D795" i="5"/>
  <c r="I147" i="5"/>
  <c r="E99" i="5"/>
  <c r="J147" i="5"/>
  <c r="D147" i="5"/>
  <c r="I24" i="5"/>
  <c r="I575" i="5"/>
  <c r="I327" i="5"/>
  <c r="J327" i="5"/>
  <c r="D327" i="5"/>
  <c r="D26" i="5"/>
  <c r="D18" i="5"/>
  <c r="I1035" i="5"/>
  <c r="I735" i="5"/>
  <c r="D723" i="5"/>
  <c r="D903" i="5"/>
  <c r="D570" i="5"/>
  <c r="D276" i="5"/>
  <c r="E12" i="5"/>
  <c r="Q12" i="21" s="1"/>
  <c r="I100" i="5"/>
  <c r="J100" i="5"/>
  <c r="D100" i="5"/>
  <c r="E16" i="5"/>
  <c r="Q16" i="21" s="1"/>
  <c r="I87" i="5"/>
  <c r="D87" i="5"/>
  <c r="J87" i="5"/>
  <c r="F99" i="5"/>
  <c r="D111" i="5"/>
  <c r="J111" i="5"/>
  <c r="I26" i="5"/>
  <c r="I22" i="5"/>
  <c r="I18" i="5"/>
  <c r="F639" i="5"/>
  <c r="J651" i="5"/>
  <c r="D572" i="5"/>
  <c r="D423" i="5"/>
  <c r="I423" i="5"/>
  <c r="J423" i="5"/>
  <c r="I135" i="5"/>
  <c r="D24" i="5"/>
  <c r="D20" i="5"/>
  <c r="J579" i="5"/>
  <c r="I291" i="5"/>
  <c r="J291" i="5"/>
  <c r="D291" i="5"/>
  <c r="J26" i="5"/>
  <c r="J18" i="5"/>
  <c r="I544" i="9" l="1"/>
  <c r="I543" i="9"/>
  <c r="AC663" i="21"/>
  <c r="G567" i="9"/>
  <c r="E268" i="9"/>
  <c r="BU856" i="21"/>
  <c r="AY951" i="21"/>
  <c r="H855" i="9"/>
  <c r="E544" i="9"/>
  <c r="AC951" i="21"/>
  <c r="G855" i="9"/>
  <c r="AC856" i="21"/>
  <c r="AY1035" i="21"/>
  <c r="H543" i="9"/>
  <c r="R1035" i="21"/>
  <c r="F543" i="9"/>
  <c r="G864" i="22"/>
  <c r="H857" i="22"/>
  <c r="F857" i="22"/>
  <c r="F9" i="5"/>
  <c r="AB9" i="21" s="1"/>
  <c r="J858" i="6"/>
  <c r="F863" i="21"/>
  <c r="BI863" i="21"/>
  <c r="F865" i="22"/>
  <c r="I554" i="4"/>
  <c r="I861" i="6"/>
  <c r="J545" i="15"/>
  <c r="F267" i="15"/>
  <c r="U267" i="21" s="1"/>
  <c r="U303" i="21"/>
  <c r="F13" i="15"/>
  <c r="U13" i="21" s="1"/>
  <c r="U553" i="21"/>
  <c r="F8" i="14"/>
  <c r="T8" i="21" s="1"/>
  <c r="T548" i="21"/>
  <c r="D699" i="13"/>
  <c r="J545" i="14"/>
  <c r="E547" i="14"/>
  <c r="T547" i="21"/>
  <c r="K552" i="14"/>
  <c r="AE552" i="21"/>
  <c r="I544" i="14"/>
  <c r="BW544" i="21" s="1"/>
  <c r="E545" i="14"/>
  <c r="A545" i="14" s="1"/>
  <c r="G10" i="14"/>
  <c r="AE10" i="21" s="1"/>
  <c r="E552" i="14"/>
  <c r="A552" i="14" s="1"/>
  <c r="E568" i="14"/>
  <c r="A568" i="14" s="1"/>
  <c r="K545" i="14"/>
  <c r="T545" i="21"/>
  <c r="G6" i="14"/>
  <c r="AE6" i="21" s="1"/>
  <c r="AE546" i="21"/>
  <c r="A1024" i="8"/>
  <c r="A1024" i="13"/>
  <c r="A1036" i="12"/>
  <c r="D531" i="13"/>
  <c r="D531" i="18" s="1"/>
  <c r="E483" i="12"/>
  <c r="D531" i="8" s="1"/>
  <c r="G860" i="22"/>
  <c r="I865" i="13"/>
  <c r="I1093" i="22"/>
  <c r="G865" i="22"/>
  <c r="I1024" i="18"/>
  <c r="J1024" i="18"/>
  <c r="I1041" i="22"/>
  <c r="D831" i="8"/>
  <c r="I866" i="6"/>
  <c r="G8" i="5"/>
  <c r="AX8" i="21" s="1"/>
  <c r="AX548" i="21"/>
  <c r="F548" i="21" s="1"/>
  <c r="AI339" i="21"/>
  <c r="AT339" i="21" s="1"/>
  <c r="J555" i="8"/>
  <c r="AI555" i="21"/>
  <c r="D699" i="8"/>
  <c r="A699" i="8" s="1"/>
  <c r="F10" i="5"/>
  <c r="AB10" i="21" s="1"/>
  <c r="AB550" i="21"/>
  <c r="I63" i="8"/>
  <c r="AI63" i="21"/>
  <c r="BP63" i="21" s="1"/>
  <c r="I865" i="6"/>
  <c r="CA27" i="21"/>
  <c r="M27" i="21" s="1"/>
  <c r="J575" i="6"/>
  <c r="I547" i="4"/>
  <c r="AA547" i="21"/>
  <c r="J554" i="4"/>
  <c r="AA554" i="21"/>
  <c r="Z554" i="21" s="1"/>
  <c r="I913" i="22"/>
  <c r="I764" i="22"/>
  <c r="I765" i="22"/>
  <c r="I767" i="22"/>
  <c r="I7" i="9"/>
  <c r="BU7" i="21" s="1"/>
  <c r="BU547" i="21"/>
  <c r="H14" i="9"/>
  <c r="AY14" i="21" s="1"/>
  <c r="AY554" i="21"/>
  <c r="I8" i="9"/>
  <c r="BU8" i="21" s="1"/>
  <c r="BU548" i="21"/>
  <c r="H7" i="9"/>
  <c r="AY7" i="21" s="1"/>
  <c r="AY547" i="21"/>
  <c r="I5" i="9"/>
  <c r="BU5" i="21" s="1"/>
  <c r="BU545" i="21"/>
  <c r="I12" i="9"/>
  <c r="BU12" i="21" s="1"/>
  <c r="BU552" i="21"/>
  <c r="I11" i="9"/>
  <c r="BU11" i="21" s="1"/>
  <c r="BU551" i="21"/>
  <c r="I648" i="22"/>
  <c r="I9" i="9"/>
  <c r="BU9" i="21" s="1"/>
  <c r="BU549" i="21"/>
  <c r="H13" i="9"/>
  <c r="AY553" i="21"/>
  <c r="G8" i="9"/>
  <c r="AC8" i="21" s="1"/>
  <c r="AC548" i="21"/>
  <c r="E569" i="22"/>
  <c r="W569" i="21"/>
  <c r="R567" i="21"/>
  <c r="R663" i="21"/>
  <c r="J1035" i="9"/>
  <c r="H267" i="9"/>
  <c r="AY267" i="21" s="1"/>
  <c r="AY303" i="21"/>
  <c r="I667" i="22"/>
  <c r="I267" i="9"/>
  <c r="BU267" i="21" s="1"/>
  <c r="BU303" i="21"/>
  <c r="F11" i="12"/>
  <c r="S11" i="21" s="1"/>
  <c r="H6" i="12"/>
  <c r="AZ6" i="21" s="1"/>
  <c r="J856" i="12"/>
  <c r="AD856" i="21"/>
  <c r="BU855" i="21"/>
  <c r="BU951" i="21"/>
  <c r="I10" i="9"/>
  <c r="BU10" i="21" s="1"/>
  <c r="BU550" i="21"/>
  <c r="I6" i="9"/>
  <c r="BU6" i="21" s="1"/>
  <c r="BU546" i="21"/>
  <c r="BU567" i="21"/>
  <c r="BU663" i="21"/>
  <c r="E951" i="8"/>
  <c r="X951" i="21" s="1"/>
  <c r="S951" i="21"/>
  <c r="F304" i="21"/>
  <c r="I75" i="21"/>
  <c r="AP951" i="21"/>
  <c r="BI304" i="21"/>
  <c r="AS641" i="21"/>
  <c r="BH866" i="21"/>
  <c r="AP303" i="21"/>
  <c r="F267" i="14"/>
  <c r="AP571" i="21"/>
  <c r="J761" i="22"/>
  <c r="D490" i="18"/>
  <c r="A490" i="18" s="1"/>
  <c r="A490" i="13"/>
  <c r="F267" i="12"/>
  <c r="S267" i="21" s="1"/>
  <c r="D485" i="18"/>
  <c r="A485" i="18" s="1"/>
  <c r="A485" i="13"/>
  <c r="D488" i="18"/>
  <c r="A488" i="18" s="1"/>
  <c r="A488" i="13"/>
  <c r="D491" i="18"/>
  <c r="A491" i="18" s="1"/>
  <c r="A491" i="13"/>
  <c r="D486" i="18"/>
  <c r="A486" i="18" s="1"/>
  <c r="A486" i="13"/>
  <c r="A531" i="12"/>
  <c r="A519" i="13"/>
  <c r="D494" i="18"/>
  <c r="A494" i="18" s="1"/>
  <c r="A494" i="13"/>
  <c r="D493" i="18"/>
  <c r="A493" i="18" s="1"/>
  <c r="A493" i="13"/>
  <c r="D489" i="18"/>
  <c r="A489" i="18" s="1"/>
  <c r="A489" i="13"/>
  <c r="D492" i="18"/>
  <c r="A492" i="18" s="1"/>
  <c r="A492" i="13"/>
  <c r="A484" i="12"/>
  <c r="D484" i="13"/>
  <c r="D487" i="18"/>
  <c r="A487" i="18" s="1"/>
  <c r="A487" i="13"/>
  <c r="J648" i="22"/>
  <c r="I906" i="22"/>
  <c r="I1043" i="22"/>
  <c r="I305" i="22"/>
  <c r="I642" i="22"/>
  <c r="I715" i="22"/>
  <c r="I1046" i="22"/>
  <c r="AS645" i="21"/>
  <c r="BO768" i="21"/>
  <c r="J956" i="22"/>
  <c r="F576" i="21"/>
  <c r="AM574" i="21"/>
  <c r="AS958" i="21"/>
  <c r="AS762" i="21"/>
  <c r="I762" i="22"/>
  <c r="D1040" i="22"/>
  <c r="A1040" i="22" s="1"/>
  <c r="J1039" i="22"/>
  <c r="J1041" i="22"/>
  <c r="J1042" i="22"/>
  <c r="D648" i="22"/>
  <c r="A648" i="22" s="1"/>
  <c r="J767" i="22"/>
  <c r="AS905" i="21"/>
  <c r="D767" i="22"/>
  <c r="A767" i="22" s="1"/>
  <c r="AS768" i="21"/>
  <c r="J573" i="6"/>
  <c r="BO1045" i="21"/>
  <c r="AS953" i="21"/>
  <c r="I956" i="22"/>
  <c r="I1039" i="22"/>
  <c r="I1040" i="22"/>
  <c r="J646" i="22"/>
  <c r="AS647" i="21"/>
  <c r="J549" i="4"/>
  <c r="D956" i="22"/>
  <c r="A956" i="22" s="1"/>
  <c r="AS1044" i="21"/>
  <c r="BH861" i="21"/>
  <c r="D715" i="21"/>
  <c r="I312" i="22"/>
  <c r="J861" i="6"/>
  <c r="E866" i="21"/>
  <c r="O861" i="21"/>
  <c r="BG861" i="21" s="1"/>
  <c r="AS907" i="21"/>
  <c r="I908" i="22"/>
  <c r="AS764" i="21"/>
  <c r="J1044" i="22"/>
  <c r="E553" i="7"/>
  <c r="W553" i="21" s="1"/>
  <c r="AS643" i="21"/>
  <c r="BO647" i="21"/>
  <c r="AS770" i="21"/>
  <c r="I649" i="22"/>
  <c r="BO641" i="21"/>
  <c r="BO763" i="21"/>
  <c r="I672" i="22"/>
  <c r="D1038" i="22"/>
  <c r="A1038" i="22" s="1"/>
  <c r="J1040" i="22"/>
  <c r="I310" i="22"/>
  <c r="F6" i="12"/>
  <c r="S6" i="21" s="1"/>
  <c r="J1085" i="22"/>
  <c r="AS1092" i="21"/>
  <c r="J1094" i="22"/>
  <c r="J1092" i="22"/>
  <c r="I1090" i="22"/>
  <c r="BO1091" i="21"/>
  <c r="I1087" i="22"/>
  <c r="L1088" i="21"/>
  <c r="I1086" i="22"/>
  <c r="J1090" i="22"/>
  <c r="I1042" i="22"/>
  <c r="BO1037" i="21"/>
  <c r="D1042" i="22"/>
  <c r="A1042" i="22" s="1"/>
  <c r="J1038" i="22"/>
  <c r="I955" i="22"/>
  <c r="AS954" i="21"/>
  <c r="BO955" i="21"/>
  <c r="J957" i="22"/>
  <c r="J958" i="22"/>
  <c r="I907" i="22"/>
  <c r="AS908" i="21"/>
  <c r="J906" i="22"/>
  <c r="F856" i="13"/>
  <c r="I857" i="7"/>
  <c r="I859" i="7"/>
  <c r="I857" i="13"/>
  <c r="R544" i="21"/>
  <c r="I769" i="22"/>
  <c r="L768" i="21"/>
  <c r="L763" i="21"/>
  <c r="L770" i="21"/>
  <c r="I720" i="18"/>
  <c r="AS722" i="21"/>
  <c r="BO722" i="21"/>
  <c r="I718" i="22"/>
  <c r="D717" i="22"/>
  <c r="A717" i="22" s="1"/>
  <c r="AS713" i="21"/>
  <c r="AS719" i="21"/>
  <c r="I720" i="22"/>
  <c r="AC567" i="21"/>
  <c r="J718" i="22"/>
  <c r="L715" i="21"/>
  <c r="BO719" i="21"/>
  <c r="AS674" i="21"/>
  <c r="L667" i="21"/>
  <c r="J672" i="22"/>
  <c r="J670" i="22"/>
  <c r="BO667" i="21"/>
  <c r="AS673" i="21"/>
  <c r="I669" i="22"/>
  <c r="AS667" i="21"/>
  <c r="BJ675" i="21"/>
  <c r="AS668" i="21"/>
  <c r="I668" i="22"/>
  <c r="I643" i="22"/>
  <c r="J650" i="22"/>
  <c r="D649" i="22"/>
  <c r="A649" i="22" s="1"/>
  <c r="D309" i="22"/>
  <c r="A309" i="22" s="1"/>
  <c r="J303" i="9"/>
  <c r="J267" i="9" s="1"/>
  <c r="I314" i="22"/>
  <c r="L312" i="21"/>
  <c r="I311" i="22"/>
  <c r="I306" i="22"/>
  <c r="AS277" i="21"/>
  <c r="J306" i="22"/>
  <c r="AS305" i="21"/>
  <c r="I309" i="22"/>
  <c r="BO313" i="21"/>
  <c r="J309" i="22"/>
  <c r="I307" i="22"/>
  <c r="BO308" i="21"/>
  <c r="AS313" i="21"/>
  <c r="J276" i="13"/>
  <c r="L313" i="21"/>
  <c r="I273" i="22"/>
  <c r="G278" i="22"/>
  <c r="F269" i="22"/>
  <c r="K303" i="9"/>
  <c r="K267" i="9" s="1"/>
  <c r="BO310" i="21"/>
  <c r="H951" i="13"/>
  <c r="I573" i="7"/>
  <c r="I570" i="7"/>
  <c r="I571" i="7"/>
  <c r="I569" i="7"/>
  <c r="I574" i="7"/>
  <c r="I716" i="22"/>
  <c r="J573" i="7"/>
  <c r="J571" i="7"/>
  <c r="L305" i="21"/>
  <c r="J574" i="7"/>
  <c r="I575" i="7"/>
  <c r="J569" i="7"/>
  <c r="J575" i="7"/>
  <c r="J570" i="7"/>
  <c r="A1119" i="9"/>
  <c r="D1094" i="22"/>
  <c r="A1094" i="22" s="1"/>
  <c r="J276" i="6"/>
  <c r="J273" i="22"/>
  <c r="BO305" i="21"/>
  <c r="I1094" i="22"/>
  <c r="AP651" i="21"/>
  <c r="A435" i="12"/>
  <c r="D483" i="8"/>
  <c r="A483" i="8" s="1"/>
  <c r="A459" i="12"/>
  <c r="D471" i="8"/>
  <c r="A471" i="8" s="1"/>
  <c r="A507" i="8"/>
  <c r="A447" i="12"/>
  <c r="A495" i="8"/>
  <c r="A435" i="9"/>
  <c r="A459" i="9"/>
  <c r="A507" i="13"/>
  <c r="A471" i="13"/>
  <c r="A507" i="7"/>
  <c r="A531" i="9"/>
  <c r="A483" i="7"/>
  <c r="A495" i="13"/>
  <c r="A495" i="7"/>
  <c r="A508" i="18"/>
  <c r="J483" i="18"/>
  <c r="M436" i="21"/>
  <c r="BP472" i="21"/>
  <c r="BO914" i="21"/>
  <c r="BN475" i="21"/>
  <c r="I339" i="8"/>
  <c r="AR475" i="21"/>
  <c r="I603" i="8"/>
  <c r="Z576" i="21"/>
  <c r="M496" i="21"/>
  <c r="M472" i="21"/>
  <c r="BP436" i="21"/>
  <c r="BI51" i="21"/>
  <c r="BP496" i="21"/>
  <c r="BR570" i="21"/>
  <c r="AV578" i="21"/>
  <c r="F51" i="21"/>
  <c r="BP508" i="21"/>
  <c r="AT472" i="21"/>
  <c r="AT436" i="21"/>
  <c r="BR571" i="21"/>
  <c r="M508" i="21"/>
  <c r="D51" i="8"/>
  <c r="A51" i="8" s="1"/>
  <c r="I270" i="6"/>
  <c r="BR577" i="21"/>
  <c r="Z859" i="21"/>
  <c r="D859" i="21" s="1"/>
  <c r="M484" i="21"/>
  <c r="AT484" i="21"/>
  <c r="BP484" i="21"/>
  <c r="BP520" i="21"/>
  <c r="M520" i="21"/>
  <c r="AT520" i="21"/>
  <c r="A831" i="8"/>
  <c r="L1046" i="21"/>
  <c r="AS1040" i="21"/>
  <c r="I572" i="6"/>
  <c r="I570" i="6"/>
  <c r="BO958" i="21"/>
  <c r="J269" i="6"/>
  <c r="K439" i="21"/>
  <c r="A439" i="21" s="1"/>
  <c r="BN487" i="21"/>
  <c r="AR487" i="21"/>
  <c r="AR439" i="21"/>
  <c r="K523" i="21"/>
  <c r="A523" i="21" s="1"/>
  <c r="AR523" i="21"/>
  <c r="BN523" i="21"/>
  <c r="BL651" i="21"/>
  <c r="AP135" i="21"/>
  <c r="I651" i="21"/>
  <c r="BM573" i="21"/>
  <c r="I51" i="21"/>
  <c r="BL351" i="21"/>
  <c r="BM304" i="21"/>
  <c r="AQ578" i="21"/>
  <c r="BP339" i="21"/>
  <c r="AP75" i="21"/>
  <c r="BM387" i="21"/>
  <c r="BO643" i="21"/>
  <c r="BO649" i="21"/>
  <c r="AS718" i="21"/>
  <c r="AP51" i="21"/>
  <c r="J171" i="21"/>
  <c r="AQ575" i="21"/>
  <c r="BM291" i="21"/>
  <c r="J866" i="21"/>
  <c r="I975" i="21"/>
  <c r="BL63" i="21"/>
  <c r="E863" i="21"/>
  <c r="BI747" i="21"/>
  <c r="BK159" i="21"/>
  <c r="AP975" i="21"/>
  <c r="I771" i="21"/>
  <c r="BL867" i="21"/>
  <c r="BL135" i="21"/>
  <c r="AP63" i="21"/>
  <c r="AP20" i="21"/>
  <c r="I571" i="21"/>
  <c r="AQ573" i="21"/>
  <c r="AO26" i="21"/>
  <c r="BL18" i="21"/>
  <c r="J573" i="21"/>
  <c r="BK663" i="21"/>
  <c r="BL571" i="21"/>
  <c r="BM315" i="21"/>
  <c r="AY567" i="21"/>
  <c r="D819" i="13"/>
  <c r="A819" i="9"/>
  <c r="BJ819" i="21"/>
  <c r="G819" i="21"/>
  <c r="J819" i="13"/>
  <c r="A820" i="13"/>
  <c r="J762" i="22"/>
  <c r="AT675" i="21"/>
  <c r="I75" i="8"/>
  <c r="AS717" i="21"/>
  <c r="AQ550" i="21"/>
  <c r="J577" i="21"/>
  <c r="J552" i="15"/>
  <c r="F269" i="18"/>
  <c r="AG269" i="21" s="1"/>
  <c r="AQ291" i="21"/>
  <c r="BM577" i="21"/>
  <c r="F8" i="15"/>
  <c r="U8" i="21" s="1"/>
  <c r="J548" i="15"/>
  <c r="E552" i="15"/>
  <c r="A552" i="15" s="1"/>
  <c r="BM100" i="21"/>
  <c r="D627" i="13"/>
  <c r="BM904" i="21"/>
  <c r="J861" i="21"/>
  <c r="G12" i="14"/>
  <c r="AE12" i="21" s="1"/>
  <c r="AP12" i="21" s="1"/>
  <c r="F5" i="14"/>
  <c r="T5" i="21" s="1"/>
  <c r="I5" i="21" s="1"/>
  <c r="AP577" i="21"/>
  <c r="BL547" i="21"/>
  <c r="AP570" i="21"/>
  <c r="D831" i="13"/>
  <c r="A831" i="13" s="1"/>
  <c r="AO578" i="21"/>
  <c r="D273" i="13"/>
  <c r="I363" i="8"/>
  <c r="G8" i="12"/>
  <c r="AD8" i="21" s="1"/>
  <c r="G9" i="12"/>
  <c r="F9" i="8" s="1"/>
  <c r="AI9" i="21" s="1"/>
  <c r="F576" i="18"/>
  <c r="AG576" i="21" s="1"/>
  <c r="F271" i="18"/>
  <c r="AG271" i="21" s="1"/>
  <c r="AN651" i="21"/>
  <c r="G675" i="21"/>
  <c r="I640" i="13"/>
  <c r="BO762" i="21"/>
  <c r="G651" i="21"/>
  <c r="AS670" i="21"/>
  <c r="AC544" i="21"/>
  <c r="I269" i="7"/>
  <c r="K554" i="9"/>
  <c r="E554" i="7"/>
  <c r="W554" i="21" s="1"/>
  <c r="K1083" i="9"/>
  <c r="BJ687" i="21"/>
  <c r="J1083" i="9"/>
  <c r="I411" i="13"/>
  <c r="L647" i="21"/>
  <c r="J39" i="9"/>
  <c r="I75" i="13"/>
  <c r="AS769" i="21"/>
  <c r="J1090" i="18"/>
  <c r="AR715" i="21"/>
  <c r="D762" i="22"/>
  <c r="A762" i="22" s="1"/>
  <c r="I1088" i="18"/>
  <c r="G687" i="21"/>
  <c r="A554" i="9"/>
  <c r="I651" i="13"/>
  <c r="E14" i="5"/>
  <c r="Q14" i="21" s="1"/>
  <c r="BR572" i="21"/>
  <c r="Z569" i="21"/>
  <c r="AV577" i="21"/>
  <c r="Z573" i="21"/>
  <c r="AK573" i="21" s="1"/>
  <c r="Z578" i="21"/>
  <c r="Z575" i="21"/>
  <c r="J569" i="6"/>
  <c r="I571" i="6"/>
  <c r="I574" i="6"/>
  <c r="I572" i="21"/>
  <c r="AM575" i="21"/>
  <c r="AM573" i="21"/>
  <c r="AP575" i="21"/>
  <c r="BJ195" i="21"/>
  <c r="AQ577" i="21"/>
  <c r="O575" i="21"/>
  <c r="BI111" i="21"/>
  <c r="AV571" i="21"/>
  <c r="K720" i="21"/>
  <c r="I665" i="18"/>
  <c r="L1085" i="21"/>
  <c r="L961" i="21"/>
  <c r="BO957" i="21"/>
  <c r="J674" i="18"/>
  <c r="I1094" i="18"/>
  <c r="G195" i="21"/>
  <c r="AV570" i="21"/>
  <c r="BR573" i="21"/>
  <c r="F747" i="21"/>
  <c r="AM578" i="21"/>
  <c r="AM571" i="21"/>
  <c r="F570" i="21"/>
  <c r="BI575" i="21"/>
  <c r="J315" i="21"/>
  <c r="J879" i="21"/>
  <c r="Z571" i="21"/>
  <c r="AV572" i="21"/>
  <c r="Z574" i="21"/>
  <c r="G1095" i="21"/>
  <c r="AR307" i="21"/>
  <c r="J951" i="21"/>
  <c r="AV573" i="21"/>
  <c r="F858" i="21"/>
  <c r="BL572" i="21"/>
  <c r="BK315" i="21"/>
  <c r="H15" i="9"/>
  <c r="AY15" i="21" s="1"/>
  <c r="I15" i="9"/>
  <c r="BU15" i="21" s="1"/>
  <c r="D957" i="22"/>
  <c r="A957" i="22" s="1"/>
  <c r="J649" i="22"/>
  <c r="AS1037" i="21"/>
  <c r="BO672" i="21"/>
  <c r="BO1086" i="21"/>
  <c r="BO312" i="21"/>
  <c r="BO910" i="21"/>
  <c r="BO912" i="21"/>
  <c r="AS672" i="21"/>
  <c r="I765" i="18"/>
  <c r="I1041" i="18"/>
  <c r="AR674" i="21"/>
  <c r="AT363" i="21"/>
  <c r="AS761" i="21"/>
  <c r="D714" i="22"/>
  <c r="A714" i="22" s="1"/>
  <c r="D670" i="22"/>
  <c r="A670" i="22" s="1"/>
  <c r="I954" i="22"/>
  <c r="BO1090" i="21"/>
  <c r="D665" i="22"/>
  <c r="A665" i="22" s="1"/>
  <c r="J716" i="22"/>
  <c r="AS955" i="21"/>
  <c r="J908" i="22"/>
  <c r="D306" i="22"/>
  <c r="A306" i="22" s="1"/>
  <c r="L1094" i="21"/>
  <c r="AS721" i="21"/>
  <c r="J1037" i="22"/>
  <c r="L955" i="21"/>
  <c r="J913" i="22"/>
  <c r="J864" i="7"/>
  <c r="AS1094" i="21"/>
  <c r="BO765" i="21"/>
  <c r="AS649" i="21"/>
  <c r="I650" i="22"/>
  <c r="BO1087" i="21"/>
  <c r="J1088" i="22"/>
  <c r="BO1093" i="21"/>
  <c r="L720" i="21"/>
  <c r="J668" i="22"/>
  <c r="L650" i="21"/>
  <c r="L672" i="21"/>
  <c r="L719" i="21"/>
  <c r="AS765" i="21"/>
  <c r="AS1087" i="21"/>
  <c r="L643" i="21"/>
  <c r="L1037" i="21"/>
  <c r="D906" i="22"/>
  <c r="A906" i="22" s="1"/>
  <c r="BO306" i="21"/>
  <c r="AS767" i="21"/>
  <c r="L1087" i="21"/>
  <c r="L649" i="21"/>
  <c r="AS650" i="21"/>
  <c r="AS312" i="21"/>
  <c r="BO960" i="21"/>
  <c r="L769" i="21"/>
  <c r="AS911" i="21"/>
  <c r="BO650" i="21"/>
  <c r="L644" i="21"/>
  <c r="BO648" i="21"/>
  <c r="J959" i="22"/>
  <c r="I864" i="7"/>
  <c r="BO1089" i="21"/>
  <c r="BO764" i="21"/>
  <c r="K552" i="15"/>
  <c r="K549" i="15"/>
  <c r="E550" i="15"/>
  <c r="A550" i="15" s="1"/>
  <c r="K639" i="15"/>
  <c r="F5" i="15"/>
  <c r="U5" i="21" s="1"/>
  <c r="F9" i="15"/>
  <c r="U9" i="21" s="1"/>
  <c r="K1035" i="15"/>
  <c r="I544" i="15"/>
  <c r="BX544" i="21" s="1"/>
  <c r="I13" i="15"/>
  <c r="BX13" i="21" s="1"/>
  <c r="I314" i="18"/>
  <c r="J668" i="18"/>
  <c r="I769" i="18"/>
  <c r="I674" i="18"/>
  <c r="I908" i="18"/>
  <c r="J575" i="21"/>
  <c r="J304" i="21"/>
  <c r="AQ904" i="21"/>
  <c r="AQ570" i="21"/>
  <c r="BM859" i="21"/>
  <c r="BN1044" i="21"/>
  <c r="J387" i="21"/>
  <c r="D861" i="13"/>
  <c r="E549" i="15"/>
  <c r="A549" i="15" s="1"/>
  <c r="J550" i="15"/>
  <c r="E639" i="15"/>
  <c r="A639" i="15" s="1"/>
  <c r="J639" i="15"/>
  <c r="K1094" i="21"/>
  <c r="H856" i="13"/>
  <c r="J645" i="22"/>
  <c r="J862" i="21"/>
  <c r="AQ304" i="21"/>
  <c r="J570" i="21"/>
  <c r="J572" i="21"/>
  <c r="J647" i="18"/>
  <c r="AR960" i="21"/>
  <c r="I642" i="18"/>
  <c r="AQ963" i="21"/>
  <c r="K99" i="15"/>
  <c r="F10" i="15"/>
  <c r="U10" i="21" s="1"/>
  <c r="AQ10" i="21" s="1"/>
  <c r="J549" i="15"/>
  <c r="K550" i="15"/>
  <c r="G15" i="15"/>
  <c r="AF15" i="21" s="1"/>
  <c r="J675" i="13"/>
  <c r="J219" i="21"/>
  <c r="J39" i="21"/>
  <c r="AQ39" i="21"/>
  <c r="BM39" i="21"/>
  <c r="AQ711" i="21"/>
  <c r="AQ99" i="21"/>
  <c r="G544" i="15"/>
  <c r="H759" i="13"/>
  <c r="BM1095" i="21"/>
  <c r="AQ1095" i="21"/>
  <c r="J1095" i="21"/>
  <c r="J903" i="21"/>
  <c r="AQ903" i="21"/>
  <c r="BM903" i="21"/>
  <c r="AQ627" i="21"/>
  <c r="AQ363" i="21"/>
  <c r="J771" i="21"/>
  <c r="BM771" i="21"/>
  <c r="AQ771" i="21"/>
  <c r="BM951" i="21"/>
  <c r="AQ783" i="21"/>
  <c r="BM783" i="21"/>
  <c r="J783" i="21"/>
  <c r="J1107" i="21"/>
  <c r="BM1107" i="21"/>
  <c r="AQ1107" i="21"/>
  <c r="AQ939" i="21"/>
  <c r="BM939" i="21"/>
  <c r="J939" i="21"/>
  <c r="J663" i="21"/>
  <c r="AQ663" i="21"/>
  <c r="BM663" i="21"/>
  <c r="AQ855" i="21"/>
  <c r="J1119" i="21"/>
  <c r="BM1119" i="21"/>
  <c r="AQ1119" i="21"/>
  <c r="AQ987" i="21"/>
  <c r="BM987" i="21"/>
  <c r="J987" i="21"/>
  <c r="J195" i="21"/>
  <c r="BM195" i="21"/>
  <c r="AQ195" i="21"/>
  <c r="J651" i="21"/>
  <c r="BM651" i="21"/>
  <c r="AQ651" i="21"/>
  <c r="BM759" i="21"/>
  <c r="AQ759" i="21"/>
  <c r="J759" i="21"/>
  <c r="AQ1083" i="21"/>
  <c r="J1083" i="21"/>
  <c r="BM1083" i="21"/>
  <c r="J747" i="21"/>
  <c r="BM711" i="21"/>
  <c r="F544" i="15"/>
  <c r="U544" i="21" s="1"/>
  <c r="I15" i="15"/>
  <c r="BX15" i="21" s="1"/>
  <c r="H15" i="15"/>
  <c r="BB15" i="21" s="1"/>
  <c r="H544" i="15"/>
  <c r="H1035" i="13"/>
  <c r="J555" i="21"/>
  <c r="BM555" i="21"/>
  <c r="AQ555" i="21"/>
  <c r="J975" i="21"/>
  <c r="AQ975" i="21"/>
  <c r="BM975" i="21"/>
  <c r="BM219" i="21"/>
  <c r="BM627" i="21"/>
  <c r="J363" i="21"/>
  <c r="BM639" i="21"/>
  <c r="AQ639" i="21"/>
  <c r="J639" i="21"/>
  <c r="J1131" i="21"/>
  <c r="BM231" i="21"/>
  <c r="AQ231" i="21"/>
  <c r="J231" i="21"/>
  <c r="J327" i="21"/>
  <c r="AQ327" i="21"/>
  <c r="BM327" i="21"/>
  <c r="AQ159" i="21"/>
  <c r="BM159" i="21"/>
  <c r="J159" i="21"/>
  <c r="AQ999" i="21"/>
  <c r="BM999" i="21"/>
  <c r="J999" i="21"/>
  <c r="J1047" i="21"/>
  <c r="AQ1047" i="21"/>
  <c r="BM1047" i="21"/>
  <c r="BM747" i="21"/>
  <c r="J375" i="21"/>
  <c r="AQ375" i="21"/>
  <c r="BM375" i="21"/>
  <c r="AQ447" i="21"/>
  <c r="BM447" i="21"/>
  <c r="J447" i="21"/>
  <c r="F543" i="15"/>
  <c r="AQ915" i="21"/>
  <c r="BM915" i="21"/>
  <c r="J915" i="21"/>
  <c r="BM1011" i="21"/>
  <c r="AQ1011" i="21"/>
  <c r="J1011" i="21"/>
  <c r="J1035" i="15"/>
  <c r="BM339" i="21"/>
  <c r="J339" i="21"/>
  <c r="AQ339" i="21"/>
  <c r="BM147" i="21"/>
  <c r="F6" i="14"/>
  <c r="T6" i="21" s="1"/>
  <c r="AP6" i="21" s="1"/>
  <c r="K1035" i="14"/>
  <c r="H11" i="14"/>
  <c r="BA11" i="21" s="1"/>
  <c r="I1037" i="22"/>
  <c r="J1093" i="22"/>
  <c r="BL1107" i="21"/>
  <c r="AP639" i="21"/>
  <c r="J639" i="14"/>
  <c r="E1035" i="14"/>
  <c r="A1035" i="14" s="1"/>
  <c r="J951" i="14"/>
  <c r="E951" i="14"/>
  <c r="A951" i="14" s="1"/>
  <c r="E548" i="14"/>
  <c r="A548" i="14" s="1"/>
  <c r="J855" i="14"/>
  <c r="H268" i="13"/>
  <c r="D1041" i="22"/>
  <c r="A1041" i="22" s="1"/>
  <c r="I1045" i="22"/>
  <c r="D644" i="22"/>
  <c r="A644" i="22" s="1"/>
  <c r="I915" i="21"/>
  <c r="E303" i="14"/>
  <c r="A303" i="14" s="1"/>
  <c r="D668" i="22"/>
  <c r="A668" i="22" s="1"/>
  <c r="D1037" i="22"/>
  <c r="A1037" i="22" s="1"/>
  <c r="D1085" i="22"/>
  <c r="A1085" i="22" s="1"/>
  <c r="J953" i="22"/>
  <c r="I19" i="21"/>
  <c r="I570" i="21"/>
  <c r="D1086" i="22"/>
  <c r="A1086" i="22" s="1"/>
  <c r="J764" i="22"/>
  <c r="D1093" i="22"/>
  <c r="A1093" i="22" s="1"/>
  <c r="H1083" i="13"/>
  <c r="I856" i="21"/>
  <c r="J856" i="14"/>
  <c r="K639" i="14"/>
  <c r="D859" i="13"/>
  <c r="D571" i="13"/>
  <c r="F15" i="14"/>
  <c r="T15" i="21" s="1"/>
  <c r="G544" i="14"/>
  <c r="AE544" i="21" s="1"/>
  <c r="BL255" i="21"/>
  <c r="I255" i="21"/>
  <c r="AP255" i="21"/>
  <c r="BL699" i="21"/>
  <c r="I699" i="21"/>
  <c r="AP699" i="21"/>
  <c r="I759" i="21"/>
  <c r="AP759" i="21"/>
  <c r="BL759" i="21"/>
  <c r="I711" i="21"/>
  <c r="AP711" i="21"/>
  <c r="BL711" i="21"/>
  <c r="AP555" i="21"/>
  <c r="I555" i="21"/>
  <c r="BL555" i="21"/>
  <c r="BL951" i="21"/>
  <c r="BL879" i="21"/>
  <c r="AP1071" i="21"/>
  <c r="I1071" i="21"/>
  <c r="BL1071" i="21"/>
  <c r="BL963" i="21"/>
  <c r="BL1035" i="21"/>
  <c r="BL171" i="21"/>
  <c r="I171" i="21"/>
  <c r="AP171" i="21"/>
  <c r="I375" i="21"/>
  <c r="AP375" i="21"/>
  <c r="BL375" i="21"/>
  <c r="I927" i="21"/>
  <c r="AP927" i="21"/>
  <c r="BL927" i="21"/>
  <c r="I951" i="21"/>
  <c r="I855" i="14"/>
  <c r="AP879" i="21"/>
  <c r="G8" i="14"/>
  <c r="BL999" i="21"/>
  <c r="I999" i="21"/>
  <c r="AP999" i="21"/>
  <c r="BL1119" i="21"/>
  <c r="I1119" i="21"/>
  <c r="AP1119" i="21"/>
  <c r="I735" i="21"/>
  <c r="AP735" i="21"/>
  <c r="BL735" i="21"/>
  <c r="J548" i="14"/>
  <c r="I399" i="21"/>
  <c r="AP39" i="21"/>
  <c r="I39" i="21"/>
  <c r="BL39" i="21"/>
  <c r="AP159" i="21"/>
  <c r="I159" i="21"/>
  <c r="BL159" i="21"/>
  <c r="AP831" i="21"/>
  <c r="I831" i="21"/>
  <c r="BL831" i="21"/>
  <c r="BL1084" i="21"/>
  <c r="I1084" i="21"/>
  <c r="AP1084" i="21"/>
  <c r="I1035" i="21"/>
  <c r="BL903" i="21"/>
  <c r="I903" i="21"/>
  <c r="AP903" i="21"/>
  <c r="K855" i="14"/>
  <c r="BL855" i="21"/>
  <c r="I15" i="14"/>
  <c r="BW15" i="21" s="1"/>
  <c r="F711" i="13"/>
  <c r="F39" i="13"/>
  <c r="H544" i="14"/>
  <c r="BA544" i="21" s="1"/>
  <c r="D1088" i="22"/>
  <c r="A1088" i="22" s="1"/>
  <c r="J647" i="22"/>
  <c r="F544" i="14"/>
  <c r="T544" i="21" s="1"/>
  <c r="BL423" i="21"/>
  <c r="AP423" i="21"/>
  <c r="I423" i="21"/>
  <c r="AP339" i="21"/>
  <c r="I339" i="21"/>
  <c r="BL339" i="21"/>
  <c r="AP615" i="21"/>
  <c r="I615" i="21"/>
  <c r="BL615" i="21"/>
  <c r="BL231" i="21"/>
  <c r="AP231" i="21"/>
  <c r="I231" i="21"/>
  <c r="E639" i="14"/>
  <c r="A639" i="14" s="1"/>
  <c r="AP855" i="21"/>
  <c r="J1083" i="14"/>
  <c r="F1083" i="13"/>
  <c r="I1095" i="13"/>
  <c r="H543" i="14"/>
  <c r="BL1047" i="21"/>
  <c r="AP1047" i="21"/>
  <c r="I1047" i="21"/>
  <c r="BL783" i="21"/>
  <c r="I783" i="21"/>
  <c r="AP783" i="21"/>
  <c r="BL471" i="21"/>
  <c r="AP471" i="21"/>
  <c r="I471" i="21"/>
  <c r="BL723" i="21"/>
  <c r="AP723" i="21"/>
  <c r="I723" i="21"/>
  <c r="I459" i="21"/>
  <c r="AP459" i="21"/>
  <c r="BL459" i="21"/>
  <c r="I207" i="21"/>
  <c r="BL207" i="21"/>
  <c r="AP315" i="21"/>
  <c r="I315" i="21"/>
  <c r="BL315" i="21"/>
  <c r="G14" i="12"/>
  <c r="AD14" i="21" s="1"/>
  <c r="I1085" i="18"/>
  <c r="F572" i="18"/>
  <c r="AG572" i="21" s="1"/>
  <c r="E277" i="18"/>
  <c r="V277" i="21" s="1"/>
  <c r="J308" i="18"/>
  <c r="D19" i="13"/>
  <c r="BN305" i="21"/>
  <c r="D999" i="8"/>
  <c r="A999" i="8" s="1"/>
  <c r="J1095" i="13"/>
  <c r="M339" i="21"/>
  <c r="J770" i="18"/>
  <c r="I721" i="18"/>
  <c r="H572" i="18"/>
  <c r="BY572" i="21" s="1"/>
  <c r="H571" i="18"/>
  <c r="BY571" i="21" s="1"/>
  <c r="F1035" i="8"/>
  <c r="AI1035" i="21" s="1"/>
  <c r="J1094" i="18"/>
  <c r="J721" i="18"/>
  <c r="J859" i="13"/>
  <c r="J864" i="13"/>
  <c r="I273" i="13"/>
  <c r="I1093" i="18"/>
  <c r="AR908" i="21"/>
  <c r="J711" i="12"/>
  <c r="F10" i="12"/>
  <c r="S10" i="21" s="1"/>
  <c r="E859" i="18"/>
  <c r="V859" i="21" s="1"/>
  <c r="F861" i="18"/>
  <c r="AG861" i="21" s="1"/>
  <c r="H663" i="8"/>
  <c r="CA663" i="21" s="1"/>
  <c r="D939" i="8"/>
  <c r="A939" i="8" s="1"/>
  <c r="D1119" i="8"/>
  <c r="A1119" i="8" s="1"/>
  <c r="K856" i="12"/>
  <c r="J720" i="18"/>
  <c r="J1093" i="18"/>
  <c r="AR647" i="21"/>
  <c r="H578" i="21"/>
  <c r="I8" i="12"/>
  <c r="BV8" i="21" s="1"/>
  <c r="J552" i="12"/>
  <c r="AR673" i="21"/>
  <c r="G663" i="13"/>
  <c r="H315" i="21"/>
  <c r="BN906" i="21"/>
  <c r="K715" i="21"/>
  <c r="J1088" i="18"/>
  <c r="H272" i="18"/>
  <c r="BY272" i="21" s="1"/>
  <c r="F857" i="18"/>
  <c r="AG857" i="21" s="1"/>
  <c r="AT771" i="21"/>
  <c r="H855" i="8"/>
  <c r="CA855" i="21" s="1"/>
  <c r="G576" i="18"/>
  <c r="BC576" i="21" s="1"/>
  <c r="I911" i="18"/>
  <c r="I668" i="18"/>
  <c r="I770" i="18"/>
  <c r="I764" i="18"/>
  <c r="G7" i="12"/>
  <c r="AD7" i="21" s="1"/>
  <c r="K307" i="21"/>
  <c r="I312" i="18"/>
  <c r="AO747" i="21"/>
  <c r="M351" i="21"/>
  <c r="D578" i="13"/>
  <c r="I351" i="8"/>
  <c r="AT351" i="21"/>
  <c r="BN715" i="21"/>
  <c r="K1088" i="21"/>
  <c r="I953" i="18"/>
  <c r="J1085" i="18"/>
  <c r="AR765" i="21"/>
  <c r="H276" i="21"/>
  <c r="BK569" i="21"/>
  <c r="F12" i="12"/>
  <c r="S12" i="21" s="1"/>
  <c r="D864" i="13"/>
  <c r="J351" i="8"/>
  <c r="J715" i="18"/>
  <c r="I644" i="18"/>
  <c r="BP351" i="21"/>
  <c r="J644" i="18"/>
  <c r="BN312" i="21"/>
  <c r="I1092" i="18"/>
  <c r="J908" i="18"/>
  <c r="BK861" i="21"/>
  <c r="H711" i="13"/>
  <c r="H747" i="21"/>
  <c r="F13" i="12"/>
  <c r="S13" i="21" s="1"/>
  <c r="J339" i="8"/>
  <c r="H544" i="12"/>
  <c r="AZ544" i="21" s="1"/>
  <c r="J641" i="18"/>
  <c r="I715" i="18"/>
  <c r="J906" i="18"/>
  <c r="AO17" i="21"/>
  <c r="D423" i="13"/>
  <c r="J63" i="8"/>
  <c r="J765" i="18"/>
  <c r="I913" i="18"/>
  <c r="G39" i="13"/>
  <c r="J1092" i="18"/>
  <c r="BN763" i="21"/>
  <c r="AT75" i="21"/>
  <c r="I650" i="18"/>
  <c r="I5" i="12"/>
  <c r="BV5" i="21" s="1"/>
  <c r="BK291" i="21"/>
  <c r="H651" i="21"/>
  <c r="AO552" i="21"/>
  <c r="I309" i="18"/>
  <c r="AR763" i="21"/>
  <c r="J907" i="18"/>
  <c r="I763" i="18"/>
  <c r="J913" i="18"/>
  <c r="J1039" i="18"/>
  <c r="G6" i="12"/>
  <c r="AD6" i="21" s="1"/>
  <c r="E856" i="12"/>
  <c r="A856" i="12" s="1"/>
  <c r="J435" i="13"/>
  <c r="I1039" i="18"/>
  <c r="AR642" i="21"/>
  <c r="I907" i="18"/>
  <c r="J550" i="12"/>
  <c r="D687" i="8"/>
  <c r="A687" i="8" s="1"/>
  <c r="I956" i="18"/>
  <c r="J669" i="18"/>
  <c r="K763" i="21"/>
  <c r="D447" i="13"/>
  <c r="J1089" i="18"/>
  <c r="H26" i="21"/>
  <c r="I641" i="18"/>
  <c r="I1091" i="18"/>
  <c r="I761" i="18"/>
  <c r="BN673" i="21"/>
  <c r="D573" i="13"/>
  <c r="E270" i="18"/>
  <c r="V270" i="21" s="1"/>
  <c r="J763" i="18"/>
  <c r="J312" i="18"/>
  <c r="I673" i="18"/>
  <c r="BK856" i="21"/>
  <c r="J51" i="13"/>
  <c r="I669" i="18"/>
  <c r="I643" i="18"/>
  <c r="J1091" i="18"/>
  <c r="H1036" i="21"/>
  <c r="J643" i="18"/>
  <c r="I867" i="13"/>
  <c r="BK578" i="21"/>
  <c r="D1095" i="13"/>
  <c r="A1095" i="13" s="1"/>
  <c r="BK573" i="21"/>
  <c r="M363" i="21"/>
  <c r="AR906" i="21"/>
  <c r="AO576" i="21"/>
  <c r="E711" i="12"/>
  <c r="A711" i="12" s="1"/>
  <c r="J577" i="13"/>
  <c r="D272" i="13"/>
  <c r="K663" i="12"/>
  <c r="D579" i="8"/>
  <c r="A579" i="8" s="1"/>
  <c r="I864" i="13"/>
  <c r="I687" i="13"/>
  <c r="H15" i="12"/>
  <c r="AZ15" i="21" s="1"/>
  <c r="D399" i="13"/>
  <c r="A399" i="13" s="1"/>
  <c r="BP363" i="21"/>
  <c r="I716" i="18"/>
  <c r="BN761" i="21"/>
  <c r="J665" i="18"/>
  <c r="H573" i="21"/>
  <c r="G639" i="13"/>
  <c r="BK231" i="21"/>
  <c r="H291" i="21"/>
  <c r="K711" i="12"/>
  <c r="J1087" i="18"/>
  <c r="E663" i="12"/>
  <c r="A663" i="12" s="1"/>
  <c r="D75" i="8"/>
  <c r="A75" i="8" s="1"/>
  <c r="J363" i="8"/>
  <c r="I646" i="18"/>
  <c r="AR1090" i="21"/>
  <c r="AO573" i="21"/>
  <c r="BK867" i="21"/>
  <c r="BK574" i="21"/>
  <c r="H569" i="21"/>
  <c r="BK577" i="21"/>
  <c r="G278" i="18"/>
  <c r="BC278" i="21" s="1"/>
  <c r="H277" i="18"/>
  <c r="BY277" i="21" s="1"/>
  <c r="E276" i="18"/>
  <c r="V276" i="21" s="1"/>
  <c r="I307" i="18"/>
  <c r="I906" i="18"/>
  <c r="I279" i="13"/>
  <c r="D435" i="13"/>
  <c r="D272" i="8"/>
  <c r="A272" i="8" s="1"/>
  <c r="I13" i="12"/>
  <c r="BV13" i="21" s="1"/>
  <c r="BK576" i="21"/>
  <c r="K906" i="21"/>
  <c r="J207" i="13"/>
  <c r="J651" i="13"/>
  <c r="D277" i="13"/>
  <c r="D572" i="13"/>
  <c r="E548" i="12"/>
  <c r="G859" i="18"/>
  <c r="BC859" i="21" s="1"/>
  <c r="D1011" i="8"/>
  <c r="A1011" i="8" s="1"/>
  <c r="D927" i="8"/>
  <c r="A927" i="8" s="1"/>
  <c r="G277" i="18"/>
  <c r="BC277" i="21" s="1"/>
  <c r="H859" i="18"/>
  <c r="BY859" i="21" s="1"/>
  <c r="E575" i="18"/>
  <c r="V575" i="21" s="1"/>
  <c r="G276" i="18"/>
  <c r="BC276" i="21" s="1"/>
  <c r="F575" i="18"/>
  <c r="AG575" i="21" s="1"/>
  <c r="H569" i="18"/>
  <c r="BY569" i="21" s="1"/>
  <c r="D879" i="8"/>
  <c r="A879" i="8" s="1"/>
  <c r="F8" i="12"/>
  <c r="S8" i="21" s="1"/>
  <c r="J75" i="8"/>
  <c r="J717" i="18"/>
  <c r="I645" i="18"/>
  <c r="H17" i="21"/>
  <c r="H99" i="13"/>
  <c r="J615" i="13"/>
  <c r="I717" i="18"/>
  <c r="K673" i="21"/>
  <c r="J642" i="18"/>
  <c r="BN307" i="21"/>
  <c r="K1089" i="21"/>
  <c r="I1087" i="18"/>
  <c r="H574" i="21"/>
  <c r="J548" i="12"/>
  <c r="AO569" i="21"/>
  <c r="BK575" i="21"/>
  <c r="D207" i="13"/>
  <c r="H99" i="8"/>
  <c r="CA99" i="21" s="1"/>
  <c r="G864" i="18"/>
  <c r="BC864" i="21" s="1"/>
  <c r="D987" i="8"/>
  <c r="A987" i="8" s="1"/>
  <c r="H273" i="18"/>
  <c r="BY273" i="21" s="1"/>
  <c r="H860" i="18"/>
  <c r="BY860" i="21" s="1"/>
  <c r="F272" i="18"/>
  <c r="AG272" i="21" s="1"/>
  <c r="F577" i="18"/>
  <c r="AG577" i="21" s="1"/>
  <c r="G577" i="18"/>
  <c r="BC577" i="21" s="1"/>
  <c r="E39" i="8"/>
  <c r="X39" i="21" s="1"/>
  <c r="J307" i="18"/>
  <c r="J716" i="18"/>
  <c r="H243" i="21"/>
  <c r="D879" i="13"/>
  <c r="A879" i="13" s="1"/>
  <c r="J645" i="18"/>
  <c r="J764" i="18"/>
  <c r="I1089" i="18"/>
  <c r="BN643" i="21"/>
  <c r="E864" i="18"/>
  <c r="V864" i="21" s="1"/>
  <c r="AO574" i="21"/>
  <c r="G10" i="12"/>
  <c r="AD10" i="21" s="1"/>
  <c r="I15" i="12"/>
  <c r="BV15" i="21" s="1"/>
  <c r="D865" i="13"/>
  <c r="D25" i="13"/>
  <c r="E39" i="12"/>
  <c r="A39" i="12" s="1"/>
  <c r="J39" i="12"/>
  <c r="K548" i="12"/>
  <c r="G269" i="18"/>
  <c r="BC269" i="21" s="1"/>
  <c r="H863" i="18"/>
  <c r="BY863" i="21" s="1"/>
  <c r="F571" i="18"/>
  <c r="AG571" i="21" s="1"/>
  <c r="F578" i="18"/>
  <c r="AG578" i="21" s="1"/>
  <c r="F273" i="18"/>
  <c r="AG273" i="21" s="1"/>
  <c r="G569" i="18"/>
  <c r="BC569" i="21" s="1"/>
  <c r="H573" i="18"/>
  <c r="BY573" i="21" s="1"/>
  <c r="D63" i="8"/>
  <c r="A63" i="8" s="1"/>
  <c r="H576" i="18"/>
  <c r="BY576" i="21" s="1"/>
  <c r="J673" i="18"/>
  <c r="D159" i="13"/>
  <c r="A159" i="13" s="1"/>
  <c r="K1044" i="21"/>
  <c r="H575" i="21"/>
  <c r="H576" i="21"/>
  <c r="AO577" i="21"/>
  <c r="H759" i="21"/>
  <c r="BK759" i="21"/>
  <c r="AO759" i="21"/>
  <c r="G903" i="8"/>
  <c r="BE903" i="21" s="1"/>
  <c r="E759" i="8"/>
  <c r="X759" i="21" s="1"/>
  <c r="H39" i="21"/>
  <c r="AO39" i="21"/>
  <c r="BK39" i="21"/>
  <c r="J75" i="13"/>
  <c r="H1047" i="21"/>
  <c r="BK1047" i="21"/>
  <c r="AO1047" i="21"/>
  <c r="AO663" i="21"/>
  <c r="AO1107" i="21"/>
  <c r="BK387" i="21"/>
  <c r="H123" i="21"/>
  <c r="E639" i="12"/>
  <c r="A639" i="12" s="1"/>
  <c r="G639" i="8"/>
  <c r="BE639" i="21" s="1"/>
  <c r="K639" i="12"/>
  <c r="H639" i="8"/>
  <c r="CA639" i="21" s="1"/>
  <c r="AO723" i="21"/>
  <c r="H723" i="21"/>
  <c r="BK723" i="21"/>
  <c r="AO627" i="21"/>
  <c r="BK363" i="21"/>
  <c r="H147" i="21"/>
  <c r="AO735" i="21"/>
  <c r="H735" i="21"/>
  <c r="BK735" i="21"/>
  <c r="H771" i="21"/>
  <c r="F544" i="12"/>
  <c r="S544" i="21" s="1"/>
  <c r="J1083" i="12"/>
  <c r="H915" i="21"/>
  <c r="BK915" i="21"/>
  <c r="AO915" i="21"/>
  <c r="H663" i="21"/>
  <c r="BK1107" i="21"/>
  <c r="AO435" i="21"/>
  <c r="BK435" i="21"/>
  <c r="H435" i="21"/>
  <c r="I6" i="12"/>
  <c r="BV6" i="21" s="1"/>
  <c r="BK351" i="21"/>
  <c r="AO351" i="21"/>
  <c r="H351" i="21"/>
  <c r="E1035" i="12"/>
  <c r="AO699" i="21"/>
  <c r="H699" i="21"/>
  <c r="BK699" i="21"/>
  <c r="BK279" i="21"/>
  <c r="BK627" i="21"/>
  <c r="AO555" i="21"/>
  <c r="H555" i="21"/>
  <c r="BK555" i="21"/>
  <c r="BK771" i="21"/>
  <c r="AO303" i="21"/>
  <c r="J953" i="18"/>
  <c r="AO939" i="21"/>
  <c r="BK939" i="21"/>
  <c r="H939" i="21"/>
  <c r="H1035" i="8"/>
  <c r="CA1035" i="21" s="1"/>
  <c r="J903" i="12"/>
  <c r="BK135" i="21"/>
  <c r="H135" i="21"/>
  <c r="AO135" i="21"/>
  <c r="AO123" i="21"/>
  <c r="H279" i="21"/>
  <c r="I544" i="12"/>
  <c r="BV544" i="21" s="1"/>
  <c r="BK963" i="21"/>
  <c r="H963" i="21"/>
  <c r="AO147" i="21"/>
  <c r="BK75" i="21"/>
  <c r="AO75" i="21"/>
  <c r="H75" i="21"/>
  <c r="H303" i="21"/>
  <c r="D1131" i="13"/>
  <c r="A1131" i="13" s="1"/>
  <c r="AR313" i="21"/>
  <c r="AR957" i="21"/>
  <c r="BK411" i="21"/>
  <c r="AO411" i="21"/>
  <c r="H411" i="21"/>
  <c r="K1035" i="12"/>
  <c r="H987" i="21"/>
  <c r="BK987" i="21"/>
  <c r="AO987" i="21"/>
  <c r="H711" i="21"/>
  <c r="AO711" i="21"/>
  <c r="BK711" i="21"/>
  <c r="H927" i="21"/>
  <c r="BK927" i="21"/>
  <c r="AO927" i="21"/>
  <c r="BK579" i="21"/>
  <c r="AO579" i="21"/>
  <c r="H579" i="21"/>
  <c r="H51" i="21"/>
  <c r="K39" i="9"/>
  <c r="G865" i="18"/>
  <c r="BC865" i="21" s="1"/>
  <c r="G271" i="18"/>
  <c r="BC271" i="21" s="1"/>
  <c r="F860" i="18"/>
  <c r="AG860" i="21" s="1"/>
  <c r="G572" i="18"/>
  <c r="BC572" i="21" s="1"/>
  <c r="E860" i="18"/>
  <c r="V860" i="21" s="1"/>
  <c r="H5" i="9"/>
  <c r="AY5" i="21" s="1"/>
  <c r="A447" i="9"/>
  <c r="I207" i="13"/>
  <c r="J648" i="18"/>
  <c r="J650" i="18"/>
  <c r="I313" i="18"/>
  <c r="E39" i="13"/>
  <c r="D716" i="22"/>
  <c r="A716" i="22" s="1"/>
  <c r="D769" i="22"/>
  <c r="A769" i="22" s="1"/>
  <c r="D312" i="22"/>
  <c r="A312" i="22" s="1"/>
  <c r="L764" i="21"/>
  <c r="D411" i="13"/>
  <c r="A411" i="13" s="1"/>
  <c r="K669" i="21"/>
  <c r="I914" i="18"/>
  <c r="I960" i="18"/>
  <c r="AR953" i="21"/>
  <c r="BO1094" i="21"/>
  <c r="H575" i="18"/>
  <c r="BY575" i="21" s="1"/>
  <c r="E861" i="18"/>
  <c r="V861" i="21" s="1"/>
  <c r="G857" i="18"/>
  <c r="BC857" i="21" s="1"/>
  <c r="H857" i="18"/>
  <c r="BY857" i="21" s="1"/>
  <c r="G571" i="18"/>
  <c r="BC571" i="21" s="1"/>
  <c r="G862" i="18"/>
  <c r="BC862" i="21" s="1"/>
  <c r="H866" i="18"/>
  <c r="BY866" i="21" s="1"/>
  <c r="I675" i="13"/>
  <c r="I1037" i="18"/>
  <c r="J305" i="18"/>
  <c r="AS306" i="21"/>
  <c r="L1090" i="21"/>
  <c r="I387" i="13"/>
  <c r="I957" i="18"/>
  <c r="I647" i="18"/>
  <c r="I1090" i="18"/>
  <c r="I955" i="18"/>
  <c r="AR956" i="21"/>
  <c r="J857" i="13"/>
  <c r="G640" i="21"/>
  <c r="J1087" i="22"/>
  <c r="L762" i="21"/>
  <c r="L953" i="21"/>
  <c r="J961" i="22"/>
  <c r="D960" i="22"/>
  <c r="A960" i="22" s="1"/>
  <c r="J911" i="22"/>
  <c r="J641" i="22"/>
  <c r="L665" i="21"/>
  <c r="L913" i="21"/>
  <c r="BJ1095" i="21"/>
  <c r="H269" i="18"/>
  <c r="BY269" i="21" s="1"/>
  <c r="F859" i="18"/>
  <c r="AG859" i="21" s="1"/>
  <c r="H578" i="18"/>
  <c r="BY578" i="21" s="1"/>
  <c r="K903" i="9"/>
  <c r="J769" i="18"/>
  <c r="AS914" i="21"/>
  <c r="BO961" i="21"/>
  <c r="BO1088" i="21"/>
  <c r="BO715" i="21"/>
  <c r="I648" i="18"/>
  <c r="J955" i="18"/>
  <c r="J956" i="18"/>
  <c r="J1037" i="18"/>
  <c r="J761" i="18"/>
  <c r="AR955" i="21"/>
  <c r="AS273" i="21"/>
  <c r="I1091" i="22"/>
  <c r="I647" i="22"/>
  <c r="F14" i="9"/>
  <c r="R14" i="21" s="1"/>
  <c r="E951" i="9"/>
  <c r="AY855" i="21"/>
  <c r="J554" i="9"/>
  <c r="G573" i="18"/>
  <c r="BC573" i="21" s="1"/>
  <c r="H275" i="18"/>
  <c r="BY275" i="21" s="1"/>
  <c r="G860" i="18"/>
  <c r="BC860" i="21" s="1"/>
  <c r="E569" i="18"/>
  <c r="V569" i="21" s="1"/>
  <c r="A903" i="9"/>
  <c r="A159" i="9"/>
  <c r="AS960" i="21"/>
  <c r="BJ640" i="21"/>
  <c r="L761" i="21"/>
  <c r="K305" i="21"/>
  <c r="J861" i="13"/>
  <c r="BO909" i="21"/>
  <c r="D650" i="22"/>
  <c r="A650" i="22" s="1"/>
  <c r="K313" i="21"/>
  <c r="L960" i="21"/>
  <c r="BJ435" i="21"/>
  <c r="D1045" i="22"/>
  <c r="A1045" i="22" s="1"/>
  <c r="I644" i="22"/>
  <c r="G1083" i="13"/>
  <c r="G903" i="13"/>
  <c r="G39" i="21"/>
  <c r="H39" i="13"/>
  <c r="J667" i="18"/>
  <c r="AN867" i="21"/>
  <c r="G867" i="21"/>
  <c r="BJ867" i="21"/>
  <c r="G627" i="21"/>
  <c r="BJ627" i="21"/>
  <c r="AN627" i="21"/>
  <c r="AN63" i="21"/>
  <c r="G63" i="21"/>
  <c r="BJ63" i="21"/>
  <c r="E39" i="9"/>
  <c r="A39" i="9" s="1"/>
  <c r="J857" i="7"/>
  <c r="I277" i="13"/>
  <c r="J273" i="13"/>
  <c r="J640" i="13"/>
  <c r="I859" i="13"/>
  <c r="BO721" i="21"/>
  <c r="BO769" i="21"/>
  <c r="I905" i="18"/>
  <c r="G1119" i="21"/>
  <c r="BJ1119" i="21"/>
  <c r="AN1119" i="21"/>
  <c r="G207" i="21"/>
  <c r="BJ207" i="21"/>
  <c r="AN207" i="21"/>
  <c r="G747" i="21"/>
  <c r="BJ747" i="21"/>
  <c r="AN747" i="21"/>
  <c r="G807" i="21"/>
  <c r="BJ807" i="21"/>
  <c r="AN807" i="21"/>
  <c r="E639" i="13"/>
  <c r="I639" i="13" s="1"/>
  <c r="K1035" i="9"/>
  <c r="BJ699" i="21"/>
  <c r="AN699" i="21"/>
  <c r="G699" i="21"/>
  <c r="AN75" i="21"/>
  <c r="G75" i="21"/>
  <c r="BJ75" i="21"/>
  <c r="E272" i="18"/>
  <c r="V272" i="21" s="1"/>
  <c r="E271" i="18"/>
  <c r="V271" i="21" s="1"/>
  <c r="J905" i="18"/>
  <c r="I667" i="18"/>
  <c r="I861" i="13"/>
  <c r="F864" i="18"/>
  <c r="AG864" i="21" s="1"/>
  <c r="H276" i="18"/>
  <c r="BY276" i="21" s="1"/>
  <c r="E273" i="18"/>
  <c r="V273" i="21" s="1"/>
  <c r="F569" i="18"/>
  <c r="AG569" i="21" s="1"/>
  <c r="G578" i="18"/>
  <c r="BC578" i="21" s="1"/>
  <c r="E578" i="18"/>
  <c r="V578" i="21" s="1"/>
  <c r="F858" i="18"/>
  <c r="AG858" i="21" s="1"/>
  <c r="H861" i="18"/>
  <c r="BY861" i="21" s="1"/>
  <c r="F277" i="18"/>
  <c r="AG277" i="21" s="1"/>
  <c r="G575" i="18"/>
  <c r="BC575" i="21" s="1"/>
  <c r="H864" i="18"/>
  <c r="BY864" i="21" s="1"/>
  <c r="E857" i="18"/>
  <c r="V857" i="21" s="1"/>
  <c r="J1044" i="18"/>
  <c r="J914" i="18"/>
  <c r="J1041" i="18"/>
  <c r="J313" i="18"/>
  <c r="BN313" i="21"/>
  <c r="AR1044" i="21"/>
  <c r="AR305" i="21"/>
  <c r="AR667" i="21"/>
  <c r="J1042" i="18"/>
  <c r="I962" i="18"/>
  <c r="G861" i="18"/>
  <c r="BC861" i="21" s="1"/>
  <c r="G272" i="18"/>
  <c r="BC272" i="21" s="1"/>
  <c r="G863" i="18"/>
  <c r="BC863" i="21" s="1"/>
  <c r="H865" i="18"/>
  <c r="BY865" i="21" s="1"/>
  <c r="E576" i="18"/>
  <c r="V576" i="21" s="1"/>
  <c r="J309" i="18"/>
  <c r="H271" i="18"/>
  <c r="BY271" i="21" s="1"/>
  <c r="G273" i="18"/>
  <c r="BC273" i="21" s="1"/>
  <c r="H577" i="18"/>
  <c r="BY577" i="21" s="1"/>
  <c r="E572" i="18"/>
  <c r="V572" i="21" s="1"/>
  <c r="E577" i="18"/>
  <c r="V577" i="21" s="1"/>
  <c r="H270" i="18"/>
  <c r="BY270" i="21" s="1"/>
  <c r="H278" i="18"/>
  <c r="BY278" i="21" s="1"/>
  <c r="F865" i="18"/>
  <c r="AG865" i="21" s="1"/>
  <c r="F573" i="18"/>
  <c r="AG573" i="21" s="1"/>
  <c r="I305" i="18"/>
  <c r="I1044" i="18"/>
  <c r="I904" i="13"/>
  <c r="I1042" i="18"/>
  <c r="AR910" i="21"/>
  <c r="BO906" i="21"/>
  <c r="I1044" i="22"/>
  <c r="L1092" i="21"/>
  <c r="D908" i="22"/>
  <c r="A908" i="22" s="1"/>
  <c r="I953" i="22"/>
  <c r="AS308" i="21"/>
  <c r="J859" i="7"/>
  <c r="D914" i="22"/>
  <c r="A914" i="22" s="1"/>
  <c r="I722" i="22"/>
  <c r="D1044" i="22"/>
  <c r="A1044" i="22" s="1"/>
  <c r="AS913" i="21"/>
  <c r="L958" i="21"/>
  <c r="AS648" i="21"/>
  <c r="L1091" i="21"/>
  <c r="D305" i="22"/>
  <c r="A305" i="22" s="1"/>
  <c r="L308" i="21"/>
  <c r="D311" i="22"/>
  <c r="A311" i="22" s="1"/>
  <c r="BO1092" i="21"/>
  <c r="L721" i="21"/>
  <c r="L959" i="21"/>
  <c r="D313" i="22"/>
  <c r="A313" i="22" s="1"/>
  <c r="L306" i="21"/>
  <c r="BO953" i="21"/>
  <c r="I957" i="22"/>
  <c r="J722" i="22"/>
  <c r="BO644" i="21"/>
  <c r="I646" i="22"/>
  <c r="AS715" i="21"/>
  <c r="BO671" i="21"/>
  <c r="BO646" i="21"/>
  <c r="J644" i="22"/>
  <c r="J1045" i="22"/>
  <c r="J769" i="22"/>
  <c r="D1092" i="22"/>
  <c r="A1092" i="22" s="1"/>
  <c r="AS1088" i="21"/>
  <c r="I761" i="22"/>
  <c r="I313" i="22"/>
  <c r="AS1039" i="21"/>
  <c r="AS1042" i="21"/>
  <c r="J312" i="22"/>
  <c r="BO669" i="21"/>
  <c r="D1090" i="22"/>
  <c r="A1090" i="22" s="1"/>
  <c r="D269" i="8"/>
  <c r="A269" i="8" s="1"/>
  <c r="O578" i="21"/>
  <c r="I549" i="5"/>
  <c r="I537" i="6" s="1"/>
  <c r="AM576" i="21"/>
  <c r="AV575" i="21"/>
  <c r="BR578" i="21"/>
  <c r="J862" i="6"/>
  <c r="I858" i="6"/>
  <c r="BI578" i="21"/>
  <c r="J863" i="6"/>
  <c r="F569" i="21"/>
  <c r="BI577" i="21"/>
  <c r="BI572" i="21"/>
  <c r="F759" i="21"/>
  <c r="A272" i="5"/>
  <c r="D640" i="8"/>
  <c r="A640" i="8" s="1"/>
  <c r="A687" i="5"/>
  <c r="Z572" i="21"/>
  <c r="AK572" i="21" s="1"/>
  <c r="AM570" i="21"/>
  <c r="AM572" i="21"/>
  <c r="F578" i="21"/>
  <c r="F571" i="21"/>
  <c r="AM903" i="21"/>
  <c r="BI576" i="21"/>
  <c r="I663" i="5"/>
  <c r="BR574" i="21"/>
  <c r="BR576" i="21"/>
  <c r="AV576" i="21"/>
  <c r="BI571" i="21"/>
  <c r="AM569" i="21"/>
  <c r="F574" i="21"/>
  <c r="F577" i="21"/>
  <c r="F575" i="21"/>
  <c r="F573" i="21"/>
  <c r="J903" i="5"/>
  <c r="D663" i="5"/>
  <c r="G759" i="8"/>
  <c r="BE759" i="21" s="1"/>
  <c r="G1071" i="18"/>
  <c r="BC1071" i="21" s="1"/>
  <c r="Z577" i="21"/>
  <c r="O574" i="21"/>
  <c r="I269" i="6"/>
  <c r="BR575" i="21"/>
  <c r="AV569" i="21"/>
  <c r="AV574" i="21"/>
  <c r="I862" i="6"/>
  <c r="BI569" i="21"/>
  <c r="BI573" i="21"/>
  <c r="BI574" i="21"/>
  <c r="BI570" i="21"/>
  <c r="AM577" i="21"/>
  <c r="F572" i="21"/>
  <c r="O571" i="21"/>
  <c r="BI903" i="21"/>
  <c r="I903" i="5"/>
  <c r="G663" i="8"/>
  <c r="BE663" i="21" s="1"/>
  <c r="E903" i="8"/>
  <c r="X903" i="21" s="1"/>
  <c r="O570" i="21"/>
  <c r="O569" i="21"/>
  <c r="O576" i="21"/>
  <c r="AK576" i="21" s="1"/>
  <c r="O577" i="21"/>
  <c r="BR569" i="21"/>
  <c r="F303" i="21"/>
  <c r="BI303" i="21"/>
  <c r="AM303" i="21"/>
  <c r="E544" i="5"/>
  <c r="Q544" i="21" s="1"/>
  <c r="H544" i="5"/>
  <c r="BT544" i="21" s="1"/>
  <c r="F711" i="21"/>
  <c r="AM1083" i="21"/>
  <c r="BI1083" i="21"/>
  <c r="F1083" i="21"/>
  <c r="AM1119" i="21"/>
  <c r="BI1119" i="21"/>
  <c r="F1119" i="21"/>
  <c r="AM555" i="21"/>
  <c r="BI555" i="21"/>
  <c r="F555" i="21"/>
  <c r="BI927" i="21"/>
  <c r="AM927" i="21"/>
  <c r="F927" i="21"/>
  <c r="AM711" i="21"/>
  <c r="BI711" i="21"/>
  <c r="F544" i="5"/>
  <c r="AB544" i="21" s="1"/>
  <c r="F663" i="21"/>
  <c r="BI663" i="21"/>
  <c r="AM663" i="21"/>
  <c r="BI759" i="21"/>
  <c r="F687" i="21"/>
  <c r="AM687" i="21"/>
  <c r="BI687" i="21"/>
  <c r="BI123" i="21"/>
  <c r="AM123" i="21"/>
  <c r="F123" i="21"/>
  <c r="AM975" i="21"/>
  <c r="BI975" i="21"/>
  <c r="F975" i="21"/>
  <c r="D39" i="5"/>
  <c r="AM615" i="21"/>
  <c r="BI615" i="21"/>
  <c r="F615" i="21"/>
  <c r="AM759" i="21"/>
  <c r="F1131" i="21"/>
  <c r="AM1131" i="21"/>
  <c r="BI1131" i="21"/>
  <c r="F951" i="21"/>
  <c r="BI951" i="21"/>
  <c r="AM951" i="21"/>
  <c r="F807" i="21"/>
  <c r="AM807" i="21"/>
  <c r="BI807" i="21"/>
  <c r="AM99" i="21"/>
  <c r="BI99" i="21"/>
  <c r="G544" i="5"/>
  <c r="AX544" i="21" s="1"/>
  <c r="G15" i="5"/>
  <c r="AX15" i="21" s="1"/>
  <c r="D1035" i="5"/>
  <c r="A1035" i="5" s="1"/>
  <c r="BI639" i="21"/>
  <c r="AM639" i="21"/>
  <c r="F639" i="21"/>
  <c r="F1047" i="21"/>
  <c r="BI1047" i="21"/>
  <c r="AM1047" i="21"/>
  <c r="BI699" i="21"/>
  <c r="AM699" i="21"/>
  <c r="F699" i="21"/>
  <c r="H15" i="5"/>
  <c r="BT15" i="21" s="1"/>
  <c r="F99" i="21"/>
  <c r="J577" i="6"/>
  <c r="AS959" i="21"/>
  <c r="BO670" i="21"/>
  <c r="I960" i="22"/>
  <c r="D721" i="22"/>
  <c r="A721" i="22" s="1"/>
  <c r="D1046" i="22"/>
  <c r="A1046" i="22" s="1"/>
  <c r="L648" i="21"/>
  <c r="J305" i="22"/>
  <c r="J313" i="22"/>
  <c r="L671" i="21"/>
  <c r="BO273" i="21"/>
  <c r="I861" i="7"/>
  <c r="BO1041" i="21"/>
  <c r="I719" i="22"/>
  <c r="AS720" i="21"/>
  <c r="D720" i="22"/>
  <c r="A720" i="22" s="1"/>
  <c r="BO761" i="21"/>
  <c r="BO959" i="21"/>
  <c r="D715" i="22"/>
  <c r="A715" i="22" s="1"/>
  <c r="I911" i="22"/>
  <c r="AS644" i="21"/>
  <c r="L1045" i="21"/>
  <c r="I641" i="22"/>
  <c r="AL572" i="21"/>
  <c r="AL858" i="21"/>
  <c r="BO668" i="21"/>
  <c r="E578" i="22"/>
  <c r="Z570" i="21"/>
  <c r="I909" i="22"/>
  <c r="BO713" i="21"/>
  <c r="L767" i="21"/>
  <c r="AS665" i="21"/>
  <c r="J665" i="22"/>
  <c r="L670" i="21"/>
  <c r="AS906" i="21"/>
  <c r="J960" i="22"/>
  <c r="J721" i="22"/>
  <c r="J1046" i="22"/>
  <c r="AS1045" i="21"/>
  <c r="D641" i="22"/>
  <c r="A641" i="22" s="1"/>
  <c r="AS671" i="21"/>
  <c r="O858" i="21"/>
  <c r="BG858" i="21" s="1"/>
  <c r="J865" i="6"/>
  <c r="L645" i="21"/>
  <c r="L717" i="21"/>
  <c r="L765" i="21"/>
  <c r="BO1085" i="21"/>
  <c r="AS1091" i="21"/>
  <c r="I645" i="22"/>
  <c r="I670" i="22"/>
  <c r="J311" i="22"/>
  <c r="O866" i="21"/>
  <c r="BG866" i="21" s="1"/>
  <c r="I549" i="4"/>
  <c r="E273" i="21"/>
  <c r="L957" i="21"/>
  <c r="L1042" i="21"/>
  <c r="D765" i="22"/>
  <c r="A765" i="22" s="1"/>
  <c r="D647" i="22"/>
  <c r="A647" i="22" s="1"/>
  <c r="D911" i="22"/>
  <c r="A911" i="22" s="1"/>
  <c r="BO767" i="21"/>
  <c r="BO720" i="21"/>
  <c r="D719" i="22"/>
  <c r="A719" i="22" s="1"/>
  <c r="L314" i="21"/>
  <c r="L1041" i="21"/>
  <c r="I665" i="22"/>
  <c r="BO913" i="21"/>
  <c r="L914" i="21"/>
  <c r="L646" i="21"/>
  <c r="L1040" i="21"/>
  <c r="J673" i="22"/>
  <c r="I959" i="22"/>
  <c r="L714" i="21"/>
  <c r="AS912" i="21"/>
  <c r="D314" i="22"/>
  <c r="A314" i="22" s="1"/>
  <c r="J914" i="22"/>
  <c r="BH863" i="21"/>
  <c r="J671" i="22"/>
  <c r="J720" i="22"/>
  <c r="J545" i="4"/>
  <c r="L909" i="21"/>
  <c r="D1089" i="22"/>
  <c r="A1089" i="22" s="1"/>
  <c r="L908" i="21"/>
  <c r="BO907" i="21"/>
  <c r="BO1046" i="21"/>
  <c r="L669" i="21"/>
  <c r="L668" i="21"/>
  <c r="L716" i="21"/>
  <c r="D913" i="22"/>
  <c r="A913" i="22" s="1"/>
  <c r="BO665" i="21"/>
  <c r="I271" i="6"/>
  <c r="I275" i="6"/>
  <c r="L1093" i="21"/>
  <c r="AS1090" i="21"/>
  <c r="J717" i="22"/>
  <c r="J719" i="22"/>
  <c r="AS669" i="21"/>
  <c r="AS961" i="21"/>
  <c r="AS1046" i="21"/>
  <c r="D672" i="22"/>
  <c r="A672" i="22" s="1"/>
  <c r="J314" i="22"/>
  <c r="D646" i="22"/>
  <c r="A646" i="22" s="1"/>
  <c r="I1085" i="22"/>
  <c r="J1086" i="22"/>
  <c r="BO1040" i="21"/>
  <c r="BH572" i="21"/>
  <c r="E861" i="21"/>
  <c r="E858" i="21"/>
  <c r="L1044" i="21"/>
  <c r="E571" i="22"/>
  <c r="I277" i="22"/>
  <c r="L307" i="21"/>
  <c r="BO1039" i="21"/>
  <c r="L718" i="21"/>
  <c r="L907" i="21"/>
  <c r="L906" i="21"/>
  <c r="I308" i="22"/>
  <c r="D761" i="22"/>
  <c r="A761" i="22" s="1"/>
  <c r="BO642" i="21"/>
  <c r="BO908" i="21"/>
  <c r="J572" i="6"/>
  <c r="J570" i="6"/>
  <c r="I864" i="6"/>
  <c r="I1088" i="22"/>
  <c r="BH859" i="21"/>
  <c r="D905" i="22"/>
  <c r="A905" i="22" s="1"/>
  <c r="I673" i="22"/>
  <c r="BO314" i="21"/>
  <c r="I575" i="6"/>
  <c r="J578" i="6"/>
  <c r="I576" i="6"/>
  <c r="J571" i="6"/>
  <c r="D308" i="22"/>
  <c r="A308" i="22" s="1"/>
  <c r="AS1041" i="21"/>
  <c r="BO717" i="21"/>
  <c r="BH570" i="21"/>
  <c r="AL575" i="21"/>
  <c r="I770" i="22"/>
  <c r="L642" i="21"/>
  <c r="I768" i="22"/>
  <c r="I276" i="6"/>
  <c r="AS957" i="21"/>
  <c r="AS307" i="21"/>
  <c r="AL578" i="21"/>
  <c r="E575" i="21"/>
  <c r="AL569" i="21"/>
  <c r="AL1071" i="21"/>
  <c r="L911" i="21"/>
  <c r="I573" i="6"/>
  <c r="L954" i="21"/>
  <c r="L674" i="21"/>
  <c r="J713" i="22"/>
  <c r="BN962" i="21"/>
  <c r="D645" i="22"/>
  <c r="A645" i="22" s="1"/>
  <c r="D955" i="22"/>
  <c r="A955" i="22" s="1"/>
  <c r="D713" i="22"/>
  <c r="A713" i="22" s="1"/>
  <c r="D1087" i="22"/>
  <c r="A1087" i="22" s="1"/>
  <c r="J770" i="22"/>
  <c r="D1039" i="22"/>
  <c r="A1039" i="22" s="1"/>
  <c r="D643" i="22"/>
  <c r="A643" i="22" s="1"/>
  <c r="J954" i="22"/>
  <c r="D669" i="22"/>
  <c r="A669" i="22" s="1"/>
  <c r="D307" i="22"/>
  <c r="A307" i="22" s="1"/>
  <c r="D718" i="22"/>
  <c r="A718" i="22" s="1"/>
  <c r="J1089" i="22"/>
  <c r="J715" i="22"/>
  <c r="I713" i="22"/>
  <c r="I914" i="22"/>
  <c r="I1089" i="22"/>
  <c r="J955" i="22"/>
  <c r="D1043" i="22"/>
  <c r="A1043" i="22" s="1"/>
  <c r="D909" i="22"/>
  <c r="A909" i="22" s="1"/>
  <c r="D954" i="22"/>
  <c r="A954" i="22" s="1"/>
  <c r="J669" i="22"/>
  <c r="I717" i="22"/>
  <c r="J307" i="22"/>
  <c r="J907" i="22"/>
  <c r="J674" i="22"/>
  <c r="J667" i="22"/>
  <c r="D770" i="22"/>
  <c r="A770" i="22" s="1"/>
  <c r="D642" i="22"/>
  <c r="A642" i="22" s="1"/>
  <c r="D961" i="22"/>
  <c r="A961" i="22" s="1"/>
  <c r="D1091" i="22"/>
  <c r="A1091" i="22" s="1"/>
  <c r="D764" i="22"/>
  <c r="A764" i="22" s="1"/>
  <c r="I771" i="8"/>
  <c r="M724" i="21"/>
  <c r="M953" i="21"/>
  <c r="BO954" i="21"/>
  <c r="AS909" i="21"/>
  <c r="L1039" i="21"/>
  <c r="AS1089" i="21"/>
  <c r="I961" i="22"/>
  <c r="BO307" i="21"/>
  <c r="I674" i="22"/>
  <c r="L309" i="21"/>
  <c r="J861" i="7"/>
  <c r="J643" i="22"/>
  <c r="L666" i="21"/>
  <c r="L912" i="21"/>
  <c r="L1089" i="21"/>
  <c r="J1091" i="22"/>
  <c r="I1092" i="22"/>
  <c r="J308" i="22"/>
  <c r="J642" i="22"/>
  <c r="D674" i="22"/>
  <c r="A674" i="22" s="1"/>
  <c r="BO718" i="21"/>
  <c r="AS910" i="21"/>
  <c r="BO674" i="21"/>
  <c r="D953" i="22"/>
  <c r="A953" i="22" s="1"/>
  <c r="J574" i="6"/>
  <c r="J860" i="6"/>
  <c r="J270" i="6"/>
  <c r="D959" i="22"/>
  <c r="A959" i="22" s="1"/>
  <c r="L713" i="21"/>
  <c r="BO905" i="21"/>
  <c r="BO770" i="21"/>
  <c r="BO673" i="21"/>
  <c r="BO911" i="21"/>
  <c r="BH574" i="21"/>
  <c r="E573" i="21"/>
  <c r="L722" i="21"/>
  <c r="D1071" i="21"/>
  <c r="AK1071" i="21"/>
  <c r="BG1071" i="21"/>
  <c r="BG1085" i="21"/>
  <c r="AK1085" i="21"/>
  <c r="D1085" i="21"/>
  <c r="I569" i="6"/>
  <c r="J272" i="6"/>
  <c r="J274" i="6"/>
  <c r="AS314" i="21"/>
  <c r="L905" i="21"/>
  <c r="L673" i="21"/>
  <c r="I545" i="4"/>
  <c r="E1071" i="21"/>
  <c r="D1087" i="21"/>
  <c r="BG1087" i="21"/>
  <c r="AK1087" i="21"/>
  <c r="D1086" i="21"/>
  <c r="AK1086" i="21"/>
  <c r="BG1086" i="21"/>
  <c r="BG1094" i="21"/>
  <c r="D1094" i="21"/>
  <c r="AK1094" i="21"/>
  <c r="D1089" i="21"/>
  <c r="BG1089" i="21"/>
  <c r="AK1089" i="21"/>
  <c r="I578" i="6"/>
  <c r="E574" i="21"/>
  <c r="E277" i="21"/>
  <c r="J864" i="6"/>
  <c r="D1092" i="21"/>
  <c r="BG1092" i="21"/>
  <c r="AK1092" i="21"/>
  <c r="BG1091" i="21"/>
  <c r="AK1091" i="21"/>
  <c r="D1091" i="21"/>
  <c r="D1088" i="21"/>
  <c r="BG1088" i="21"/>
  <c r="AK1088" i="21"/>
  <c r="AK1090" i="21"/>
  <c r="D1090" i="21"/>
  <c r="BG1090" i="21"/>
  <c r="BH1071" i="21"/>
  <c r="D1093" i="21"/>
  <c r="BG1093" i="21"/>
  <c r="AK1093" i="21"/>
  <c r="AK1072" i="21"/>
  <c r="BG1072" i="21"/>
  <c r="D1072" i="21"/>
  <c r="J962" i="18"/>
  <c r="AR1043" i="21"/>
  <c r="BN306" i="21"/>
  <c r="I670" i="18"/>
  <c r="L1038" i="21"/>
  <c r="I27" i="13"/>
  <c r="H858" i="18"/>
  <c r="BY858" i="21" s="1"/>
  <c r="G759" i="13"/>
  <c r="G711" i="13"/>
  <c r="E711" i="9"/>
  <c r="A711" i="9" s="1"/>
  <c r="D722" i="22"/>
  <c r="A722" i="22" s="1"/>
  <c r="BJ723" i="21"/>
  <c r="AN723" i="21"/>
  <c r="G723" i="21"/>
  <c r="G411" i="21"/>
  <c r="AS311" i="21"/>
  <c r="G270" i="18"/>
  <c r="BC270" i="21" s="1"/>
  <c r="G351" i="21"/>
  <c r="BJ351" i="21"/>
  <c r="AN351" i="21"/>
  <c r="J22" i="13"/>
  <c r="D1071" i="13"/>
  <c r="A1071" i="13" s="1"/>
  <c r="A1071" i="9"/>
  <c r="BH272" i="21"/>
  <c r="AL576" i="21"/>
  <c r="AL573" i="21"/>
  <c r="AM864" i="21"/>
  <c r="BK276" i="21"/>
  <c r="BK857" i="21"/>
  <c r="H304" i="21"/>
  <c r="H577" i="21"/>
  <c r="AQ572" i="21"/>
  <c r="BJ411" i="21"/>
  <c r="E572" i="21"/>
  <c r="E576" i="21"/>
  <c r="BH573" i="21"/>
  <c r="BI864" i="21"/>
  <c r="BI858" i="21"/>
  <c r="I18" i="21"/>
  <c r="I575" i="21"/>
  <c r="BM572" i="21"/>
  <c r="BP964" i="21"/>
  <c r="AR306" i="21"/>
  <c r="BH578" i="21"/>
  <c r="Z864" i="21"/>
  <c r="BO1044" i="21"/>
  <c r="H571" i="21"/>
  <c r="BM575" i="21"/>
  <c r="BM861" i="21"/>
  <c r="AQ25" i="21"/>
  <c r="AN435" i="21"/>
  <c r="BH577" i="21"/>
  <c r="H8" i="15"/>
  <c r="BB8" i="21" s="1"/>
  <c r="F11" i="15"/>
  <c r="U11" i="21" s="1"/>
  <c r="H9" i="15"/>
  <c r="BB9" i="21" s="1"/>
  <c r="G9" i="15"/>
  <c r="AF9" i="21" s="1"/>
  <c r="BM865" i="21"/>
  <c r="AQ865" i="21"/>
  <c r="J865" i="21"/>
  <c r="I10" i="15"/>
  <c r="BX10" i="21" s="1"/>
  <c r="I14" i="15"/>
  <c r="BX14" i="21" s="1"/>
  <c r="J40" i="21"/>
  <c r="BM40" i="21"/>
  <c r="AQ40" i="21"/>
  <c r="I11" i="15"/>
  <c r="BX11" i="21" s="1"/>
  <c r="I8" i="15"/>
  <c r="BX8" i="21" s="1"/>
  <c r="BM25" i="21"/>
  <c r="G8" i="15"/>
  <c r="AF8" i="21" s="1"/>
  <c r="J574" i="21"/>
  <c r="J760" i="21"/>
  <c r="BM760" i="21"/>
  <c r="AQ760" i="21"/>
  <c r="I9" i="15"/>
  <c r="BX9" i="21" s="1"/>
  <c r="H6" i="15"/>
  <c r="BB6" i="21" s="1"/>
  <c r="AQ13" i="21"/>
  <c r="F6" i="15"/>
  <c r="U6" i="21" s="1"/>
  <c r="D860" i="13"/>
  <c r="D387" i="13"/>
  <c r="A387" i="13" s="1"/>
  <c r="H12" i="15"/>
  <c r="BB12" i="21" s="1"/>
  <c r="AQ276" i="21"/>
  <c r="J276" i="21"/>
  <c r="BM276" i="21"/>
  <c r="BM712" i="21"/>
  <c r="I12" i="15"/>
  <c r="BX12" i="21" s="1"/>
  <c r="BM858" i="21"/>
  <c r="AQ858" i="21"/>
  <c r="J858" i="21"/>
  <c r="BM578" i="21"/>
  <c r="H14" i="15"/>
  <c r="BB14" i="21" s="1"/>
  <c r="J569" i="21"/>
  <c r="K548" i="15"/>
  <c r="H5" i="15"/>
  <c r="BB5" i="21" s="1"/>
  <c r="H7" i="15"/>
  <c r="BB7" i="21" s="1"/>
  <c r="BM547" i="21"/>
  <c r="H11" i="15"/>
  <c r="BB11" i="21" s="1"/>
  <c r="J863" i="21"/>
  <c r="BM863" i="21"/>
  <c r="AQ863" i="21"/>
  <c r="J576" i="21"/>
  <c r="BM576" i="21"/>
  <c r="AQ576" i="21"/>
  <c r="J571" i="21"/>
  <c r="BM571" i="21"/>
  <c r="AQ571" i="21"/>
  <c r="J952" i="21"/>
  <c r="BM952" i="21"/>
  <c r="AQ952" i="21"/>
  <c r="G5" i="15"/>
  <c r="AF5" i="21" s="1"/>
  <c r="J578" i="21"/>
  <c r="AQ574" i="21"/>
  <c r="AQ569" i="21"/>
  <c r="AQ275" i="21"/>
  <c r="J275" i="21"/>
  <c r="BM275" i="21"/>
  <c r="I7" i="15"/>
  <c r="BX7" i="21" s="1"/>
  <c r="I6" i="15"/>
  <c r="BX6" i="21" s="1"/>
  <c r="D575" i="13"/>
  <c r="D20" i="13"/>
  <c r="J553" i="15"/>
  <c r="J856" i="15"/>
  <c r="D339" i="13"/>
  <c r="A339" i="13" s="1"/>
  <c r="G553" i="13"/>
  <c r="F12" i="15"/>
  <c r="AQ554" i="21"/>
  <c r="G14" i="15"/>
  <c r="AF14" i="21" s="1"/>
  <c r="H10" i="15"/>
  <c r="BB10" i="21" s="1"/>
  <c r="G6" i="15"/>
  <c r="AF6" i="21" s="1"/>
  <c r="AQ547" i="21"/>
  <c r="BM864" i="21"/>
  <c r="AQ864" i="21"/>
  <c r="J864" i="21"/>
  <c r="J857" i="21"/>
  <c r="BM857" i="21"/>
  <c r="AQ857" i="21"/>
  <c r="AP554" i="21"/>
  <c r="I277" i="21"/>
  <c r="BL277" i="21"/>
  <c r="AP277" i="21"/>
  <c r="BL269" i="21"/>
  <c r="AP269" i="21"/>
  <c r="I269" i="21"/>
  <c r="I549" i="21"/>
  <c r="I9" i="14"/>
  <c r="BW9" i="21" s="1"/>
  <c r="I8" i="14"/>
  <c r="BW8" i="21" s="1"/>
  <c r="I275" i="21"/>
  <c r="BL275" i="21"/>
  <c r="F14" i="14"/>
  <c r="T14" i="21" s="1"/>
  <c r="BL577" i="21"/>
  <c r="H14" i="14"/>
  <c r="BA14" i="21" s="1"/>
  <c r="BL952" i="21"/>
  <c r="I952" i="21"/>
  <c r="BL573" i="21"/>
  <c r="I573" i="21"/>
  <c r="AP573" i="21"/>
  <c r="H12" i="14"/>
  <c r="BA12" i="21" s="1"/>
  <c r="BL904" i="21"/>
  <c r="I904" i="21"/>
  <c r="G11" i="14"/>
  <c r="AE11" i="21" s="1"/>
  <c r="I551" i="21"/>
  <c r="E546" i="14"/>
  <c r="A546" i="14" s="1"/>
  <c r="I857" i="21"/>
  <c r="BL857" i="21"/>
  <c r="AP857" i="21"/>
  <c r="D747" i="13"/>
  <c r="A747" i="13" s="1"/>
  <c r="I304" i="21"/>
  <c r="BL304" i="21"/>
  <c r="AP304" i="21"/>
  <c r="BL569" i="21"/>
  <c r="AP569" i="21"/>
  <c r="I569" i="21"/>
  <c r="AP640" i="21"/>
  <c r="I640" i="21"/>
  <c r="BL640" i="21"/>
  <c r="I577" i="21"/>
  <c r="BL575" i="21"/>
  <c r="I6" i="14"/>
  <c r="BW6" i="21" s="1"/>
  <c r="AP549" i="21"/>
  <c r="BL549" i="21"/>
  <c r="D135" i="13"/>
  <c r="D183" i="13"/>
  <c r="A183" i="13" s="1"/>
  <c r="I545" i="21"/>
  <c r="BL545" i="21"/>
  <c r="AP545" i="21"/>
  <c r="I574" i="21"/>
  <c r="BL574" i="21"/>
  <c r="AP574" i="21"/>
  <c r="H6" i="14"/>
  <c r="BA6" i="21" s="1"/>
  <c r="H8" i="14"/>
  <c r="I858" i="21"/>
  <c r="BL858" i="21"/>
  <c r="I12" i="14"/>
  <c r="BW12" i="21" s="1"/>
  <c r="J552" i="14"/>
  <c r="I10" i="14"/>
  <c r="BW10" i="21" s="1"/>
  <c r="BL21" i="21"/>
  <c r="AP21" i="21"/>
  <c r="I21" i="21"/>
  <c r="D75" i="13"/>
  <c r="I100" i="21"/>
  <c r="BL100" i="21"/>
  <c r="AP100" i="21"/>
  <c r="BL570" i="21"/>
  <c r="H10" i="14"/>
  <c r="BA10" i="21" s="1"/>
  <c r="I760" i="21"/>
  <c r="BL760" i="21"/>
  <c r="D63" i="13"/>
  <c r="D459" i="13"/>
  <c r="D640" i="13"/>
  <c r="A640" i="13" s="1"/>
  <c r="I578" i="21"/>
  <c r="BL578" i="21"/>
  <c r="AP578" i="21"/>
  <c r="I14" i="14"/>
  <c r="BW14" i="21" s="1"/>
  <c r="G13" i="14"/>
  <c r="AE13" i="21" s="1"/>
  <c r="BL553" i="21"/>
  <c r="AP712" i="21"/>
  <c r="I712" i="21"/>
  <c r="BL712" i="21"/>
  <c r="F10" i="14"/>
  <c r="T10" i="21" s="1"/>
  <c r="AP576" i="21"/>
  <c r="I576" i="21"/>
  <c r="BL576" i="21"/>
  <c r="I270" i="21"/>
  <c r="BL270" i="21"/>
  <c r="AP270" i="21"/>
  <c r="BL273" i="21"/>
  <c r="I273" i="21"/>
  <c r="BL1036" i="21"/>
  <c r="I1036" i="21"/>
  <c r="I26" i="21"/>
  <c r="BL26" i="21"/>
  <c r="AP26" i="21"/>
  <c r="AP24" i="21"/>
  <c r="I24" i="21"/>
  <c r="BL24" i="21"/>
  <c r="BL271" i="21"/>
  <c r="AP271" i="21"/>
  <c r="I271" i="21"/>
  <c r="BL276" i="21"/>
  <c r="AP276" i="21"/>
  <c r="I276" i="21"/>
  <c r="BL272" i="21"/>
  <c r="I272" i="21"/>
  <c r="D723" i="13"/>
  <c r="BL16" i="21"/>
  <c r="AP16" i="21"/>
  <c r="I16" i="21"/>
  <c r="I13" i="14"/>
  <c r="BW13" i="21" s="1"/>
  <c r="H5" i="12"/>
  <c r="AZ5" i="21" s="1"/>
  <c r="BK243" i="21"/>
  <c r="D987" i="13"/>
  <c r="A987" i="13" s="1"/>
  <c r="D363" i="13"/>
  <c r="A363" i="13" s="1"/>
  <c r="D195" i="13"/>
  <c r="A195" i="13" s="1"/>
  <c r="I9" i="12"/>
  <c r="BV9" i="21" s="1"/>
  <c r="H22" i="21"/>
  <c r="BK22" i="21"/>
  <c r="AO22" i="21"/>
  <c r="D271" i="13"/>
  <c r="A271" i="13" s="1"/>
  <c r="H40" i="21"/>
  <c r="BK570" i="21"/>
  <c r="BK272" i="21"/>
  <c r="H860" i="21"/>
  <c r="H863" i="21"/>
  <c r="H14" i="12"/>
  <c r="AZ14" i="21" s="1"/>
  <c r="F7" i="12"/>
  <c r="S7" i="21" s="1"/>
  <c r="AO549" i="21"/>
  <c r="H11" i="12"/>
  <c r="AZ11" i="21" s="1"/>
  <c r="D866" i="13"/>
  <c r="A866" i="13" s="1"/>
  <c r="H255" i="21"/>
  <c r="BK975" i="21"/>
  <c r="D939" i="13"/>
  <c r="A939" i="13" s="1"/>
  <c r="AO548" i="21"/>
  <c r="BK1036" i="21"/>
  <c r="H570" i="21"/>
  <c r="BK19" i="21"/>
  <c r="AO19" i="21"/>
  <c r="H19" i="21"/>
  <c r="H13" i="12"/>
  <c r="AZ13" i="21" s="1"/>
  <c r="BK553" i="21"/>
  <c r="H865" i="21"/>
  <c r="BK571" i="21"/>
  <c r="H862" i="21"/>
  <c r="D577" i="13"/>
  <c r="D569" i="13"/>
  <c r="H268" i="21"/>
  <c r="BK268" i="21"/>
  <c r="AO268" i="21"/>
  <c r="F9" i="12"/>
  <c r="S9" i="21" s="1"/>
  <c r="D807" i="13"/>
  <c r="H8" i="12"/>
  <c r="BK548" i="21"/>
  <c r="D219" i="13"/>
  <c r="A219" i="13" s="1"/>
  <c r="D891" i="13"/>
  <c r="A891" i="13" s="1"/>
  <c r="D275" i="13"/>
  <c r="BK269" i="21"/>
  <c r="AO269" i="21"/>
  <c r="H269" i="21"/>
  <c r="H550" i="21"/>
  <c r="I10" i="12"/>
  <c r="BV10" i="21" s="1"/>
  <c r="BK20" i="21"/>
  <c r="H20" i="21"/>
  <c r="AO20" i="21"/>
  <c r="H12" i="12"/>
  <c r="AZ12" i="21" s="1"/>
  <c r="E552" i="12"/>
  <c r="K552" i="12"/>
  <c r="AO545" i="21"/>
  <c r="G5" i="12"/>
  <c r="AD5" i="21" s="1"/>
  <c r="I7" i="12"/>
  <c r="BV7" i="21" s="1"/>
  <c r="BK304" i="21"/>
  <c r="D276" i="13"/>
  <c r="A276" i="13" s="1"/>
  <c r="I14" i="12"/>
  <c r="BV14" i="21" s="1"/>
  <c r="H7" i="12"/>
  <c r="AZ7" i="21" s="1"/>
  <c r="AO25" i="21"/>
  <c r="H25" i="21"/>
  <c r="BK25" i="21"/>
  <c r="H9" i="12"/>
  <c r="AZ9" i="21" s="1"/>
  <c r="AO553" i="21"/>
  <c r="F14" i="12"/>
  <c r="S14" i="21" s="1"/>
  <c r="D363" i="8"/>
  <c r="A363" i="8" s="1"/>
  <c r="E554" i="13"/>
  <c r="D123" i="13"/>
  <c r="D147" i="13"/>
  <c r="G545" i="13"/>
  <c r="AO551" i="21"/>
  <c r="G11" i="12"/>
  <c r="AD11" i="21" s="1"/>
  <c r="D351" i="13"/>
  <c r="H572" i="21"/>
  <c r="AO572" i="21"/>
  <c r="BK572" i="21"/>
  <c r="I12" i="12"/>
  <c r="BV12" i="21" s="1"/>
  <c r="AO550" i="21"/>
  <c r="BK550" i="21"/>
  <c r="D867" i="13"/>
  <c r="G13" i="12"/>
  <c r="AD13" i="21" s="1"/>
  <c r="E545" i="13"/>
  <c r="E552" i="13"/>
  <c r="F549" i="13"/>
  <c r="F548" i="13"/>
  <c r="F545" i="13"/>
  <c r="H548" i="13"/>
  <c r="E545" i="7"/>
  <c r="W545" i="21" s="1"/>
  <c r="E857" i="22"/>
  <c r="G862" i="22"/>
  <c r="G857" i="22"/>
  <c r="BJ271" i="21"/>
  <c r="G271" i="21"/>
  <c r="AN271" i="21"/>
  <c r="G569" i="21"/>
  <c r="BJ569" i="21"/>
  <c r="AN569" i="21"/>
  <c r="BJ272" i="21"/>
  <c r="AN272" i="21"/>
  <c r="G272" i="21"/>
  <c r="G578" i="21"/>
  <c r="BJ578" i="21"/>
  <c r="AN578" i="21"/>
  <c r="G858" i="22"/>
  <c r="H858" i="22"/>
  <c r="AN861" i="21"/>
  <c r="BJ861" i="21"/>
  <c r="G861" i="21"/>
  <c r="E547" i="13"/>
  <c r="E549" i="13"/>
  <c r="G552" i="13"/>
  <c r="H553" i="13"/>
  <c r="G547" i="13"/>
  <c r="F553" i="13"/>
  <c r="A856" i="9"/>
  <c r="J447" i="13"/>
  <c r="G277" i="22"/>
  <c r="J277" i="22" s="1"/>
  <c r="BO277" i="21"/>
  <c r="E861" i="22"/>
  <c r="F860" i="22"/>
  <c r="G554" i="13"/>
  <c r="AN857" i="21"/>
  <c r="BJ857" i="21"/>
  <c r="G857" i="21"/>
  <c r="H271" i="22"/>
  <c r="H276" i="22"/>
  <c r="E572" i="22"/>
  <c r="G571" i="21"/>
  <c r="BJ571" i="21"/>
  <c r="AN571" i="21"/>
  <c r="F861" i="22"/>
  <c r="AN25" i="21"/>
  <c r="BJ25" i="21"/>
  <c r="G25" i="21"/>
  <c r="E577" i="22"/>
  <c r="F547" i="13"/>
  <c r="H549" i="13"/>
  <c r="H547" i="13"/>
  <c r="AY13" i="21"/>
  <c r="G856" i="13"/>
  <c r="I666" i="18"/>
  <c r="K764" i="21"/>
  <c r="E549" i="7"/>
  <c r="W549" i="21" s="1"/>
  <c r="E552" i="7"/>
  <c r="W552" i="21" s="1"/>
  <c r="D667" i="22"/>
  <c r="A667" i="22" s="1"/>
  <c r="E573" i="22"/>
  <c r="E865" i="22"/>
  <c r="H272" i="22"/>
  <c r="F864" i="22"/>
  <c r="BJ19" i="21"/>
  <c r="AN19" i="21"/>
  <c r="G19" i="21"/>
  <c r="G276" i="21"/>
  <c r="BJ276" i="21"/>
  <c r="AN276" i="21"/>
  <c r="BJ860" i="21"/>
  <c r="AN860" i="21"/>
  <c r="G860" i="21"/>
  <c r="G269" i="22"/>
  <c r="H865" i="22"/>
  <c r="E575" i="22"/>
  <c r="G20" i="21"/>
  <c r="BJ20" i="21"/>
  <c r="AN20" i="21"/>
  <c r="G864" i="21"/>
  <c r="BJ864" i="21"/>
  <c r="AN864" i="21"/>
  <c r="AN573" i="21"/>
  <c r="G573" i="21"/>
  <c r="BJ573" i="21"/>
  <c r="AS272" i="21"/>
  <c r="F272" i="22"/>
  <c r="I272" i="22" s="1"/>
  <c r="H863" i="22"/>
  <c r="G273" i="21"/>
  <c r="BJ273" i="21"/>
  <c r="AN273" i="21"/>
  <c r="E548" i="13"/>
  <c r="E553" i="13"/>
  <c r="G548" i="13"/>
  <c r="H552" i="13"/>
  <c r="H545" i="13"/>
  <c r="G549" i="13"/>
  <c r="H554" i="13"/>
  <c r="I664" i="13"/>
  <c r="E547" i="7"/>
  <c r="W547" i="21" s="1"/>
  <c r="AS956" i="21"/>
  <c r="D768" i="22"/>
  <c r="A768" i="22" s="1"/>
  <c r="D912" i="22"/>
  <c r="A912" i="22" s="1"/>
  <c r="H859" i="22"/>
  <c r="E576" i="22"/>
  <c r="H866" i="22"/>
  <c r="H278" i="22"/>
  <c r="BJ572" i="21"/>
  <c r="AN572" i="21"/>
  <c r="G572" i="21"/>
  <c r="G865" i="21"/>
  <c r="AN865" i="21"/>
  <c r="BJ865" i="21"/>
  <c r="AN277" i="21"/>
  <c r="G277" i="21"/>
  <c r="BJ277" i="21"/>
  <c r="AS859" i="21"/>
  <c r="E859" i="22"/>
  <c r="I859" i="22" s="1"/>
  <c r="AN575" i="21"/>
  <c r="BJ575" i="21"/>
  <c r="G575" i="21"/>
  <c r="AN577" i="21"/>
  <c r="BJ577" i="21"/>
  <c r="G577" i="21"/>
  <c r="AN859" i="21"/>
  <c r="BJ859" i="21"/>
  <c r="G859" i="21"/>
  <c r="J159" i="13"/>
  <c r="I270" i="13"/>
  <c r="F270" i="18"/>
  <c r="AG270" i="21" s="1"/>
  <c r="I879" i="13"/>
  <c r="K762" i="21"/>
  <c r="G858" i="18"/>
  <c r="BC858" i="21" s="1"/>
  <c r="J910" i="18"/>
  <c r="BN764" i="21"/>
  <c r="I712" i="13"/>
  <c r="E278" i="18"/>
  <c r="V278" i="21" s="1"/>
  <c r="F866" i="18"/>
  <c r="AG866" i="21" s="1"/>
  <c r="I714" i="18"/>
  <c r="I866" i="13"/>
  <c r="I1071" i="13"/>
  <c r="K666" i="21"/>
  <c r="BN910" i="21"/>
  <c r="I910" i="18"/>
  <c r="I1107" i="13"/>
  <c r="AR764" i="21"/>
  <c r="J666" i="18"/>
  <c r="J714" i="18"/>
  <c r="K910" i="21"/>
  <c r="A910" i="21" s="1"/>
  <c r="J1071" i="13"/>
  <c r="J310" i="18"/>
  <c r="J279" i="13"/>
  <c r="D671" i="22"/>
  <c r="A671" i="22" s="1"/>
  <c r="J765" i="22"/>
  <c r="D907" i="22"/>
  <c r="A907" i="22" s="1"/>
  <c r="D763" i="22"/>
  <c r="A763" i="22" s="1"/>
  <c r="D666" i="22"/>
  <c r="A666" i="22" s="1"/>
  <c r="D910" i="22"/>
  <c r="A910" i="22" s="1"/>
  <c r="I1072" i="18"/>
  <c r="I958" i="22"/>
  <c r="D673" i="22"/>
  <c r="A673" i="22" s="1"/>
  <c r="AS309" i="21"/>
  <c r="BO956" i="21"/>
  <c r="BO1042" i="21"/>
  <c r="J768" i="22"/>
  <c r="J912" i="22"/>
  <c r="J905" i="22"/>
  <c r="J763" i="22"/>
  <c r="D958" i="22"/>
  <c r="A958" i="22" s="1"/>
  <c r="BO309" i="21"/>
  <c r="L956" i="21"/>
  <c r="I905" i="22"/>
  <c r="J909" i="22"/>
  <c r="I763" i="22"/>
  <c r="F1036" i="21"/>
  <c r="BI1036" i="21"/>
  <c r="AM1036" i="21"/>
  <c r="AM553" i="21"/>
  <c r="BI553" i="21"/>
  <c r="F553" i="21"/>
  <c r="AM856" i="21"/>
  <c r="F856" i="21"/>
  <c r="BI856" i="21"/>
  <c r="I550" i="5"/>
  <c r="I538" i="6" s="1"/>
  <c r="O550" i="21"/>
  <c r="J546" i="5"/>
  <c r="J534" i="6" s="1"/>
  <c r="O546" i="21"/>
  <c r="I311" i="18"/>
  <c r="I1038" i="18"/>
  <c r="Z546" i="21"/>
  <c r="BR551" i="21"/>
  <c r="AV551" i="21"/>
  <c r="Z552" i="21"/>
  <c r="F859" i="21"/>
  <c r="BI547" i="21"/>
  <c r="AM547" i="21"/>
  <c r="F547" i="21"/>
  <c r="AM548" i="21"/>
  <c r="F270" i="21"/>
  <c r="BI270" i="21"/>
  <c r="AM270" i="21"/>
  <c r="H9" i="5"/>
  <c r="BT9" i="21" s="1"/>
  <c r="E9" i="5"/>
  <c r="Q9" i="21" s="1"/>
  <c r="O549" i="21"/>
  <c r="E5" i="5"/>
  <c r="Q5" i="21" s="1"/>
  <c r="O545" i="21"/>
  <c r="I959" i="18"/>
  <c r="BN908" i="21"/>
  <c r="J646" i="18"/>
  <c r="BR546" i="21"/>
  <c r="Z550" i="21"/>
  <c r="F640" i="21"/>
  <c r="BI640" i="21"/>
  <c r="AM640" i="21"/>
  <c r="F862" i="21"/>
  <c r="BI862" i="21"/>
  <c r="AM862" i="21"/>
  <c r="AM859" i="21"/>
  <c r="BI274" i="21"/>
  <c r="F274" i="21"/>
  <c r="AM274" i="21"/>
  <c r="F268" i="21"/>
  <c r="BI268" i="21"/>
  <c r="AM268" i="21"/>
  <c r="F551" i="21"/>
  <c r="BI551" i="21"/>
  <c r="AM551" i="21"/>
  <c r="AM269" i="21"/>
  <c r="F269" i="21"/>
  <c r="BI269" i="21"/>
  <c r="F16" i="21"/>
  <c r="AM16" i="21"/>
  <c r="BI16" i="21"/>
  <c r="F554" i="21"/>
  <c r="BI554" i="21"/>
  <c r="AM554" i="21"/>
  <c r="F552" i="21"/>
  <c r="BI552" i="21"/>
  <c r="AM552" i="21"/>
  <c r="J1038" i="18"/>
  <c r="K646" i="21"/>
  <c r="AV546" i="21"/>
  <c r="J859" i="6"/>
  <c r="Z551" i="21"/>
  <c r="BN955" i="21"/>
  <c r="H571" i="22"/>
  <c r="E859" i="21"/>
  <c r="E578" i="21"/>
  <c r="BR550" i="21"/>
  <c r="BG309" i="21"/>
  <c r="AK309" i="21"/>
  <c r="D309" i="21"/>
  <c r="AK313" i="21"/>
  <c r="D313" i="21"/>
  <c r="BG313" i="21"/>
  <c r="H572" i="22"/>
  <c r="D908" i="21"/>
  <c r="BG908" i="21"/>
  <c r="AK908" i="21"/>
  <c r="D670" i="21"/>
  <c r="BG670" i="21"/>
  <c r="AK670" i="21"/>
  <c r="D722" i="21"/>
  <c r="BG722" i="21"/>
  <c r="AK722" i="21"/>
  <c r="BH575" i="21"/>
  <c r="D647" i="21"/>
  <c r="BG647" i="21"/>
  <c r="AK647" i="21"/>
  <c r="Z547" i="21"/>
  <c r="F547" i="7"/>
  <c r="AH547" i="21" s="1"/>
  <c r="G576" i="22"/>
  <c r="BG671" i="21"/>
  <c r="AK671" i="21"/>
  <c r="D671" i="21"/>
  <c r="BG1039" i="21"/>
  <c r="AK1039" i="21"/>
  <c r="D1039" i="21"/>
  <c r="BH569" i="21"/>
  <c r="BG642" i="21"/>
  <c r="D642" i="21"/>
  <c r="AK642" i="21"/>
  <c r="AK646" i="21"/>
  <c r="BG646" i="21"/>
  <c r="D646" i="21"/>
  <c r="D720" i="21"/>
  <c r="BG720" i="21"/>
  <c r="AK720" i="21"/>
  <c r="D721" i="21"/>
  <c r="BG721" i="21"/>
  <c r="AK721" i="21"/>
  <c r="BG905" i="21"/>
  <c r="AK905" i="21"/>
  <c r="D905" i="21"/>
  <c r="J547" i="4"/>
  <c r="H578" i="22"/>
  <c r="BG311" i="21"/>
  <c r="D311" i="21"/>
  <c r="AK311" i="21"/>
  <c r="Z545" i="21"/>
  <c r="F545" i="7"/>
  <c r="AH545" i="21" s="1"/>
  <c r="AV549" i="21"/>
  <c r="G549" i="7"/>
  <c r="BD549" i="21" s="1"/>
  <c r="G577" i="22"/>
  <c r="D912" i="21"/>
  <c r="BG912" i="21"/>
  <c r="AK912" i="21"/>
  <c r="BG1040" i="21"/>
  <c r="AK1040" i="21"/>
  <c r="D1040" i="21"/>
  <c r="I551" i="4"/>
  <c r="AK718" i="21"/>
  <c r="BG718" i="21"/>
  <c r="D718" i="21"/>
  <c r="D1042" i="21"/>
  <c r="BG1042" i="21"/>
  <c r="AK1042" i="21"/>
  <c r="E571" i="21"/>
  <c r="H573" i="22"/>
  <c r="D907" i="21"/>
  <c r="BG907" i="21"/>
  <c r="AK907" i="21"/>
  <c r="AK273" i="21"/>
  <c r="D273" i="21"/>
  <c r="BG273" i="21"/>
  <c r="H277" i="22"/>
  <c r="I546" i="4"/>
  <c r="Z548" i="21"/>
  <c r="F548" i="7"/>
  <c r="AH548" i="21" s="1"/>
  <c r="F276" i="22"/>
  <c r="D955" i="21"/>
  <c r="BG955" i="21"/>
  <c r="AK955" i="21"/>
  <c r="BR545" i="21"/>
  <c r="H545" i="7"/>
  <c r="BZ545" i="21" s="1"/>
  <c r="F575" i="22"/>
  <c r="E860" i="22"/>
  <c r="H864" i="22"/>
  <c r="I550" i="4"/>
  <c r="G272" i="22"/>
  <c r="D641" i="21"/>
  <c r="BG641" i="21"/>
  <c r="AK641" i="21"/>
  <c r="BG645" i="21"/>
  <c r="AK645" i="21"/>
  <c r="D645" i="21"/>
  <c r="BG863" i="21"/>
  <c r="AK863" i="21"/>
  <c r="D863" i="21"/>
  <c r="E570" i="21"/>
  <c r="O554" i="21"/>
  <c r="E269" i="21"/>
  <c r="AL269" i="21"/>
  <c r="BH269" i="21"/>
  <c r="O269" i="21"/>
  <c r="AV547" i="21"/>
  <c r="G547" i="7"/>
  <c r="BD547" i="21" s="1"/>
  <c r="AK768" i="21"/>
  <c r="D768" i="21"/>
  <c r="BG768" i="21"/>
  <c r="F571" i="22"/>
  <c r="AK767" i="21"/>
  <c r="BG767" i="21"/>
  <c r="D957" i="21"/>
  <c r="BG957" i="21"/>
  <c r="AK957" i="21"/>
  <c r="E864" i="22"/>
  <c r="D277" i="21"/>
  <c r="BG277" i="21"/>
  <c r="AK277" i="21"/>
  <c r="E272" i="21"/>
  <c r="F271" i="22"/>
  <c r="AV545" i="21"/>
  <c r="G545" i="7"/>
  <c r="BD545" i="21" s="1"/>
  <c r="AK865" i="21"/>
  <c r="D865" i="21"/>
  <c r="BG865" i="21"/>
  <c r="BH576" i="21"/>
  <c r="BG1045" i="21"/>
  <c r="AK1045" i="21"/>
  <c r="D1045" i="21"/>
  <c r="BR553" i="21"/>
  <c r="H553" i="7"/>
  <c r="BZ553" i="21" s="1"/>
  <c r="H269" i="22"/>
  <c r="F569" i="22"/>
  <c r="G573" i="22"/>
  <c r="G270" i="22"/>
  <c r="J551" i="4"/>
  <c r="D666" i="21"/>
  <c r="BG666" i="21"/>
  <c r="AK666" i="21"/>
  <c r="D762" i="21"/>
  <c r="BG762" i="21"/>
  <c r="AK762" i="21"/>
  <c r="BG906" i="21"/>
  <c r="D906" i="21"/>
  <c r="AK906" i="21"/>
  <c r="D960" i="21"/>
  <c r="BG960" i="21"/>
  <c r="AK960" i="21"/>
  <c r="AK643" i="21"/>
  <c r="D643" i="21"/>
  <c r="BG643" i="21"/>
  <c r="BG715" i="21"/>
  <c r="AK715" i="21"/>
  <c r="AK953" i="21"/>
  <c r="D953" i="21"/>
  <c r="BG953" i="21"/>
  <c r="E271" i="22"/>
  <c r="E275" i="21"/>
  <c r="AL275" i="21"/>
  <c r="BH275" i="21"/>
  <c r="O275" i="21"/>
  <c r="E577" i="21"/>
  <c r="O553" i="21"/>
  <c r="AV554" i="21"/>
  <c r="G554" i="7"/>
  <c r="BD554" i="21" s="1"/>
  <c r="J546" i="4"/>
  <c r="F572" i="22"/>
  <c r="BG306" i="21"/>
  <c r="AK306" i="21"/>
  <c r="D306" i="21"/>
  <c r="AK716" i="21"/>
  <c r="D716" i="21"/>
  <c r="BG716" i="21"/>
  <c r="BG665" i="21"/>
  <c r="AK665" i="21"/>
  <c r="D665" i="21"/>
  <c r="D717" i="21"/>
  <c r="BG717" i="21"/>
  <c r="AK717" i="21"/>
  <c r="D761" i="21"/>
  <c r="BG761" i="21"/>
  <c r="AK761" i="21"/>
  <c r="H569" i="22"/>
  <c r="O860" i="21"/>
  <c r="E860" i="21"/>
  <c r="BH860" i="21"/>
  <c r="AL860" i="21"/>
  <c r="J550" i="4"/>
  <c r="O552" i="21"/>
  <c r="AL552" i="21"/>
  <c r="Z553" i="21"/>
  <c r="F553" i="7"/>
  <c r="AH553" i="21" s="1"/>
  <c r="AK859" i="21"/>
  <c r="BG305" i="21"/>
  <c r="AK305" i="21"/>
  <c r="D305" i="21"/>
  <c r="E548" i="7"/>
  <c r="W548" i="21" s="1"/>
  <c r="J548" i="4"/>
  <c r="I548" i="4"/>
  <c r="BR552" i="21"/>
  <c r="H552" i="7"/>
  <c r="BZ552" i="21" s="1"/>
  <c r="G571" i="22"/>
  <c r="BG770" i="21"/>
  <c r="D770" i="21"/>
  <c r="AK770" i="21"/>
  <c r="D767" i="21"/>
  <c r="O864" i="21"/>
  <c r="AL864" i="21"/>
  <c r="E864" i="21"/>
  <c r="BH864" i="21"/>
  <c r="D272" i="21"/>
  <c r="BG272" i="21"/>
  <c r="AK272" i="21"/>
  <c r="D274" i="21"/>
  <c r="BG274" i="21"/>
  <c r="AK274" i="21"/>
  <c r="AK307" i="21"/>
  <c r="D307" i="21"/>
  <c r="BG307" i="21"/>
  <c r="E569" i="21"/>
  <c r="G569" i="22"/>
  <c r="G575" i="22"/>
  <c r="BG669" i="21"/>
  <c r="AK669" i="21"/>
  <c r="D669" i="21"/>
  <c r="AK713" i="21"/>
  <c r="D713" i="21"/>
  <c r="BG713" i="21"/>
  <c r="AK765" i="21"/>
  <c r="D765" i="21"/>
  <c r="BG765" i="21"/>
  <c r="D913" i="21"/>
  <c r="BG913" i="21"/>
  <c r="AK913" i="21"/>
  <c r="O547" i="21"/>
  <c r="G548" i="7"/>
  <c r="BD548" i="21" s="1"/>
  <c r="H577" i="22"/>
  <c r="AK278" i="21"/>
  <c r="D278" i="21"/>
  <c r="BG278" i="21"/>
  <c r="E276" i="22"/>
  <c r="E551" i="21"/>
  <c r="AL551" i="21"/>
  <c r="BH551" i="21"/>
  <c r="O551" i="21"/>
  <c r="AL571" i="21"/>
  <c r="O271" i="21"/>
  <c r="E271" i="21"/>
  <c r="BH271" i="21"/>
  <c r="AL271" i="21"/>
  <c r="H273" i="22"/>
  <c r="D273" i="22" s="1"/>
  <c r="A273" i="22" s="1"/>
  <c r="L273" i="21"/>
  <c r="AL577" i="21"/>
  <c r="I553" i="4"/>
  <c r="F549" i="7"/>
  <c r="AH549" i="21" s="1"/>
  <c r="G578" i="22"/>
  <c r="AL546" i="21"/>
  <c r="E546" i="21"/>
  <c r="BH546" i="21"/>
  <c r="BG672" i="21"/>
  <c r="AK672" i="21"/>
  <c r="D672" i="21"/>
  <c r="G859" i="22"/>
  <c r="AL550" i="21"/>
  <c r="I552" i="4"/>
  <c r="G276" i="22"/>
  <c r="AK649" i="21"/>
  <c r="D649" i="21"/>
  <c r="BG649" i="21"/>
  <c r="BR547" i="21"/>
  <c r="H547" i="7"/>
  <c r="BZ547" i="21" s="1"/>
  <c r="F577" i="22"/>
  <c r="BR548" i="21"/>
  <c r="H548" i="7"/>
  <c r="BZ548" i="21" s="1"/>
  <c r="H576" i="22"/>
  <c r="BG1044" i="21"/>
  <c r="AK1044" i="21"/>
  <c r="D1044" i="21"/>
  <c r="BG914" i="21"/>
  <c r="D914" i="21"/>
  <c r="AK914" i="21"/>
  <c r="BG956" i="21"/>
  <c r="AK956" i="21"/>
  <c r="D956" i="21"/>
  <c r="AK1046" i="21"/>
  <c r="BG1046" i="21"/>
  <c r="D1046" i="21"/>
  <c r="AV552" i="21"/>
  <c r="G552" i="7"/>
  <c r="BD552" i="21" s="1"/>
  <c r="D719" i="21"/>
  <c r="BG719" i="21"/>
  <c r="AK719" i="21"/>
  <c r="AK911" i="21"/>
  <c r="D911" i="21"/>
  <c r="BG911" i="21"/>
  <c r="H860" i="22"/>
  <c r="H575" i="22"/>
  <c r="AK308" i="21"/>
  <c r="D308" i="21"/>
  <c r="BG308" i="21"/>
  <c r="BG312" i="21"/>
  <c r="AK312" i="21"/>
  <c r="D312" i="21"/>
  <c r="D650" i="21"/>
  <c r="BG650" i="21"/>
  <c r="AK650" i="21"/>
  <c r="D857" i="21"/>
  <c r="BG857" i="21"/>
  <c r="AK857" i="21"/>
  <c r="AK314" i="21"/>
  <c r="D314" i="21"/>
  <c r="BG314" i="21"/>
  <c r="O270" i="21"/>
  <c r="E270" i="21"/>
  <c r="BH270" i="21"/>
  <c r="AL270" i="21"/>
  <c r="BG668" i="21"/>
  <c r="AK668" i="21"/>
  <c r="D668" i="21"/>
  <c r="D1037" i="21"/>
  <c r="BG1037" i="21"/>
  <c r="AK1037" i="21"/>
  <c r="BR554" i="21"/>
  <c r="H554" i="7"/>
  <c r="BZ554" i="21" s="1"/>
  <c r="G572" i="22"/>
  <c r="AV550" i="21"/>
  <c r="AV553" i="21"/>
  <c r="G553" i="7"/>
  <c r="BD553" i="21" s="1"/>
  <c r="D310" i="21"/>
  <c r="BG310" i="21"/>
  <c r="AK310" i="21"/>
  <c r="O276" i="21"/>
  <c r="E276" i="21"/>
  <c r="BH276" i="21"/>
  <c r="AL276" i="21"/>
  <c r="AK644" i="21"/>
  <c r="D644" i="21"/>
  <c r="BG644" i="21"/>
  <c r="BG648" i="21"/>
  <c r="AK648" i="21"/>
  <c r="D648" i="21"/>
  <c r="BG764" i="21"/>
  <c r="D764" i="21"/>
  <c r="AK764" i="21"/>
  <c r="O862" i="21"/>
  <c r="E862" i="21"/>
  <c r="BH862" i="21"/>
  <c r="AL862" i="21"/>
  <c r="BG674" i="21"/>
  <c r="AK674" i="21"/>
  <c r="D674" i="21"/>
  <c r="BH571" i="21"/>
  <c r="H549" i="7"/>
  <c r="BZ549" i="21" s="1"/>
  <c r="D667" i="21"/>
  <c r="BG667" i="21"/>
  <c r="AK667" i="21"/>
  <c r="AK763" i="21"/>
  <c r="D763" i="21"/>
  <c r="BG763" i="21"/>
  <c r="D961" i="21"/>
  <c r="BG961" i="21"/>
  <c r="AK961" i="21"/>
  <c r="G863" i="22"/>
  <c r="J553" i="4"/>
  <c r="F573" i="22"/>
  <c r="F578" i="22"/>
  <c r="AK673" i="21"/>
  <c r="D673" i="21"/>
  <c r="BG673" i="21"/>
  <c r="D769" i="21"/>
  <c r="BG769" i="21"/>
  <c r="AK769" i="21"/>
  <c r="AK909" i="21"/>
  <c r="D909" i="21"/>
  <c r="BG909" i="21"/>
  <c r="D1041" i="21"/>
  <c r="BG1041" i="21"/>
  <c r="AK1041" i="21"/>
  <c r="J552" i="4"/>
  <c r="I762" i="18"/>
  <c r="J306" i="18"/>
  <c r="J1072" i="18"/>
  <c r="I310" i="18"/>
  <c r="K306" i="21"/>
  <c r="K908" i="21"/>
  <c r="AR762" i="21"/>
  <c r="BN765" i="21"/>
  <c r="I306" i="18"/>
  <c r="J762" i="18"/>
  <c r="E570" i="18"/>
  <c r="V570" i="21" s="1"/>
  <c r="H570" i="18"/>
  <c r="BY570" i="21" s="1"/>
  <c r="F274" i="18"/>
  <c r="AG274" i="21" s="1"/>
  <c r="BN762" i="21"/>
  <c r="K955" i="21"/>
  <c r="E862" i="18"/>
  <c r="V862" i="21" s="1"/>
  <c r="K765" i="21"/>
  <c r="E574" i="18"/>
  <c r="V574" i="21" s="1"/>
  <c r="H574" i="18"/>
  <c r="BY574" i="21" s="1"/>
  <c r="BN665" i="21"/>
  <c r="AR665" i="21"/>
  <c r="K665" i="21"/>
  <c r="BN1091" i="21"/>
  <c r="AR1091" i="21"/>
  <c r="K1091" i="21"/>
  <c r="K907" i="21"/>
  <c r="BN907" i="21"/>
  <c r="AR907" i="21"/>
  <c r="J311" i="18"/>
  <c r="G274" i="18"/>
  <c r="BC274" i="21" s="1"/>
  <c r="H274" i="18"/>
  <c r="BY274" i="21" s="1"/>
  <c r="G570" i="18"/>
  <c r="BC570" i="21" s="1"/>
  <c r="G574" i="18"/>
  <c r="BC574" i="21" s="1"/>
  <c r="F863" i="18"/>
  <c r="AG863" i="21" s="1"/>
  <c r="H862" i="18"/>
  <c r="BY862" i="21" s="1"/>
  <c r="F278" i="18"/>
  <c r="AG278" i="21" s="1"/>
  <c r="BN1092" i="21"/>
  <c r="AR1092" i="21"/>
  <c r="K1092" i="21"/>
  <c r="AR1085" i="21"/>
  <c r="K1085" i="21"/>
  <c r="BN1085" i="21"/>
  <c r="E858" i="18"/>
  <c r="V858" i="21" s="1"/>
  <c r="I954" i="18"/>
  <c r="F574" i="18"/>
  <c r="AG574" i="21" s="1"/>
  <c r="F862" i="18"/>
  <c r="AG862" i="21" s="1"/>
  <c r="E269" i="18"/>
  <c r="V269" i="21" s="1"/>
  <c r="F275" i="18"/>
  <c r="AG275" i="21" s="1"/>
  <c r="G275" i="18"/>
  <c r="BC275" i="21" s="1"/>
  <c r="E275" i="18"/>
  <c r="V275" i="21" s="1"/>
  <c r="BN1087" i="21"/>
  <c r="AR1087" i="21"/>
  <c r="K1087" i="21"/>
  <c r="I1131" i="13"/>
  <c r="J903" i="9"/>
  <c r="D576" i="13"/>
  <c r="F576" i="22"/>
  <c r="AN576" i="21"/>
  <c r="G576" i="21"/>
  <c r="BJ576" i="21"/>
  <c r="F552" i="13"/>
  <c r="F552" i="7"/>
  <c r="AH552" i="21" s="1"/>
  <c r="J40" i="13"/>
  <c r="H663" i="13"/>
  <c r="D675" i="13"/>
  <c r="J664" i="13"/>
  <c r="D651" i="13"/>
  <c r="D51" i="13"/>
  <c r="A51" i="13" s="1"/>
  <c r="G51" i="21"/>
  <c r="BJ51" i="21"/>
  <c r="G40" i="21"/>
  <c r="BJ40" i="21"/>
  <c r="J135" i="13"/>
  <c r="F99" i="13"/>
  <c r="G15" i="9"/>
  <c r="AC15" i="21" s="1"/>
  <c r="K99" i="9"/>
  <c r="L910" i="21"/>
  <c r="J910" i="22"/>
  <c r="I910" i="22"/>
  <c r="M964" i="21"/>
  <c r="AT136" i="21"/>
  <c r="M310" i="21"/>
  <c r="BP1108" i="21"/>
  <c r="BP310" i="21"/>
  <c r="M1085" i="21"/>
  <c r="M1094" i="21"/>
  <c r="A676" i="8"/>
  <c r="A962" i="8"/>
  <c r="A763" i="8"/>
  <c r="A764" i="8"/>
  <c r="A103" i="8"/>
  <c r="A717" i="8"/>
  <c r="A27" i="8"/>
  <c r="A316" i="8"/>
  <c r="A196" i="8"/>
  <c r="A244" i="8"/>
  <c r="A645" i="8"/>
  <c r="A808" i="8"/>
  <c r="A913" i="8"/>
  <c r="A880" i="8"/>
  <c r="A988" i="8"/>
  <c r="A716" i="8"/>
  <c r="A700" i="8"/>
  <c r="A107" i="8"/>
  <c r="A28" i="8"/>
  <c r="A76" i="8"/>
  <c r="A136" i="8"/>
  <c r="A306" i="8"/>
  <c r="A796" i="8"/>
  <c r="A642" i="8"/>
  <c r="A736" i="8"/>
  <c r="A911" i="8"/>
  <c r="A1093" i="8"/>
  <c r="A958" i="8"/>
  <c r="A106" i="8"/>
  <c r="A308" i="8"/>
  <c r="A388" i="8"/>
  <c r="A647" i="8"/>
  <c r="A955" i="8"/>
  <c r="A908" i="8"/>
  <c r="A1012" i="8"/>
  <c r="A1042" i="8"/>
  <c r="A1094" i="8"/>
  <c r="A1132" i="8"/>
  <c r="A688" i="8"/>
  <c r="A42" i="8"/>
  <c r="A424" i="8"/>
  <c r="A721" i="8"/>
  <c r="A644" i="8"/>
  <c r="A961" i="8"/>
  <c r="A1000" i="8"/>
  <c r="A772" i="8"/>
  <c r="A101" i="8"/>
  <c r="A43" i="8"/>
  <c r="A160" i="8"/>
  <c r="A912" i="8"/>
  <c r="A339" i="8"/>
  <c r="A44" i="8"/>
  <c r="A314" i="8"/>
  <c r="A580" i="8"/>
  <c r="A1044" i="8"/>
  <c r="A88" i="8"/>
  <c r="A112" i="8"/>
  <c r="A916" i="8"/>
  <c r="A1089" i="8"/>
  <c r="A761" i="8"/>
  <c r="A50" i="8"/>
  <c r="A592" i="8"/>
  <c r="A914" i="8"/>
  <c r="A1120" i="8"/>
  <c r="A124" i="8"/>
  <c r="A669" i="8"/>
  <c r="A313" i="8"/>
  <c r="A109" i="8"/>
  <c r="A448" i="8"/>
  <c r="A110" i="8"/>
  <c r="A184" i="8"/>
  <c r="A232" i="8"/>
  <c r="A641" i="8"/>
  <c r="A905" i="8"/>
  <c r="A1087" i="8"/>
  <c r="A960" i="8"/>
  <c r="A1108" i="8"/>
  <c r="A767" i="8"/>
  <c r="A720" i="8"/>
  <c r="A52" i="8"/>
  <c r="A532" i="8"/>
  <c r="A713" i="8"/>
  <c r="A628" i="8"/>
  <c r="A667" i="8"/>
  <c r="A1085" i="8"/>
  <c r="A928" i="8"/>
  <c r="A1096" i="8"/>
  <c r="A307" i="8"/>
  <c r="A49" i="8"/>
  <c r="A668" i="8"/>
  <c r="A666" i="8"/>
  <c r="A643" i="8"/>
  <c r="A909" i="8"/>
  <c r="A1091" i="8"/>
  <c r="A964" i="8"/>
  <c r="A715" i="8"/>
  <c r="A352" i="8"/>
  <c r="A616" i="8"/>
  <c r="A953" i="8"/>
  <c r="A954" i="8"/>
  <c r="A648" i="8"/>
  <c r="A1048" i="8"/>
  <c r="A769" i="8"/>
  <c r="A649" i="8"/>
  <c r="A1038" i="8"/>
  <c r="A665" i="8"/>
  <c r="A674" i="8"/>
  <c r="A646" i="8"/>
  <c r="A868" i="8"/>
  <c r="A340" i="8"/>
  <c r="A436" i="8"/>
  <c r="A1037" i="8"/>
  <c r="A652" i="8"/>
  <c r="A748" i="8"/>
  <c r="A108" i="8"/>
  <c r="A762" i="8"/>
  <c r="A892" i="8"/>
  <c r="A1092" i="8"/>
  <c r="A311" i="8"/>
  <c r="A105" i="8"/>
  <c r="A312" i="8"/>
  <c r="A47" i="8"/>
  <c r="A364" i="8"/>
  <c r="A102" i="8"/>
  <c r="A400" i="8"/>
  <c r="A172" i="8"/>
  <c r="A220" i="8"/>
  <c r="A671" i="8"/>
  <c r="A1041" i="8"/>
  <c r="A940" i="8"/>
  <c r="A1046" i="8"/>
  <c r="A768" i="8"/>
  <c r="A714" i="8"/>
  <c r="A719" i="8"/>
  <c r="A48" i="8"/>
  <c r="A104" i="8"/>
  <c r="A766" i="8"/>
  <c r="A376" i="8"/>
  <c r="A770" i="8"/>
  <c r="A460" i="8"/>
  <c r="A604" i="8"/>
  <c r="A650" i="8"/>
  <c r="A1039" i="8"/>
  <c r="A910" i="8"/>
  <c r="A1088" i="8"/>
  <c r="A673" i="8"/>
  <c r="A305" i="8"/>
  <c r="A292" i="8"/>
  <c r="A45" i="8"/>
  <c r="A310" i="8"/>
  <c r="A672" i="8"/>
  <c r="A1045" i="8"/>
  <c r="A956" i="8"/>
  <c r="A722" i="8"/>
  <c r="A309" i="8"/>
  <c r="A64" i="8"/>
  <c r="A556" i="8"/>
  <c r="A907" i="8"/>
  <c r="A906" i="8"/>
  <c r="BP766" i="21"/>
  <c r="AT1072" i="21"/>
  <c r="A765" i="8"/>
  <c r="A148" i="8"/>
  <c r="A1043" i="8"/>
  <c r="A724" i="8"/>
  <c r="A328" i="8"/>
  <c r="A208" i="8"/>
  <c r="A256" i="8"/>
  <c r="A959" i="8"/>
  <c r="A718" i="8"/>
  <c r="A670" i="8"/>
  <c r="A412" i="8"/>
  <c r="A957" i="8"/>
  <c r="A976" i="8"/>
  <c r="A280" i="8"/>
  <c r="A41" i="8"/>
  <c r="A1072" i="8"/>
  <c r="A784" i="8"/>
  <c r="A46" i="8"/>
  <c r="A832" i="8"/>
  <c r="A1040" i="8"/>
  <c r="I1071" i="7"/>
  <c r="AS1038" i="21"/>
  <c r="L1043" i="21"/>
  <c r="L311" i="21"/>
  <c r="BO311" i="21"/>
  <c r="J1043" i="22"/>
  <c r="AR718" i="21"/>
  <c r="K718" i="21"/>
  <c r="BN718" i="21"/>
  <c r="K456" i="21"/>
  <c r="A456" i="21" s="1"/>
  <c r="BN456" i="21"/>
  <c r="AR456" i="21"/>
  <c r="AR717" i="21"/>
  <c r="K717" i="21"/>
  <c r="BN717" i="21"/>
  <c r="K648" i="21"/>
  <c r="BN648" i="21"/>
  <c r="AR648" i="21"/>
  <c r="AR914" i="21"/>
  <c r="BN914" i="21"/>
  <c r="K914" i="21"/>
  <c r="K1039" i="21"/>
  <c r="BN1039" i="21"/>
  <c r="AR1039" i="21"/>
  <c r="K668" i="21"/>
  <c r="AR668" i="21"/>
  <c r="BN668" i="21"/>
  <c r="K644" i="21"/>
  <c r="BN644" i="21"/>
  <c r="AR644" i="21"/>
  <c r="K650" i="21"/>
  <c r="AR650" i="21"/>
  <c r="BN650" i="21"/>
  <c r="K769" i="21"/>
  <c r="BN769" i="21"/>
  <c r="AR769" i="21"/>
  <c r="AR600" i="21"/>
  <c r="K600" i="21"/>
  <c r="A600" i="21" s="1"/>
  <c r="BN600" i="21"/>
  <c r="AR182" i="21"/>
  <c r="K182" i="21"/>
  <c r="A182" i="21" s="1"/>
  <c r="BN182" i="21"/>
  <c r="BN913" i="21"/>
  <c r="AR913" i="21"/>
  <c r="K913" i="21"/>
  <c r="AR770" i="21"/>
  <c r="K770" i="21"/>
  <c r="BN770" i="21"/>
  <c r="AR1046" i="21"/>
  <c r="BN1046" i="21"/>
  <c r="K1046" i="21"/>
  <c r="K671" i="21"/>
  <c r="BN671" i="21"/>
  <c r="AR671" i="21"/>
  <c r="I1045" i="18"/>
  <c r="J314" i="18"/>
  <c r="I308" i="18"/>
  <c r="AR309" i="21"/>
  <c r="BN309" i="21"/>
  <c r="K309" i="21"/>
  <c r="K645" i="21"/>
  <c r="AR645" i="21"/>
  <c r="BN645" i="21"/>
  <c r="BN961" i="21"/>
  <c r="AR961" i="21"/>
  <c r="K961" i="21"/>
  <c r="J670" i="18"/>
  <c r="K670" i="21"/>
  <c r="BN713" i="21"/>
  <c r="AR713" i="21"/>
  <c r="K713" i="21"/>
  <c r="J960" i="18"/>
  <c r="BN1040" i="21"/>
  <c r="K1040" i="21"/>
  <c r="AR1040" i="21"/>
  <c r="J959" i="18"/>
  <c r="K959" i="21"/>
  <c r="A959" i="21" s="1"/>
  <c r="K909" i="21"/>
  <c r="BN909" i="21"/>
  <c r="AR909" i="21"/>
  <c r="K722" i="21"/>
  <c r="BN722" i="21"/>
  <c r="AR722" i="21"/>
  <c r="AR649" i="21"/>
  <c r="K649" i="21"/>
  <c r="BN649" i="21"/>
  <c r="K719" i="21"/>
  <c r="BN719" i="21"/>
  <c r="AR719" i="21"/>
  <c r="J912" i="18"/>
  <c r="I912" i="18"/>
  <c r="AR716" i="21"/>
  <c r="K716" i="21"/>
  <c r="BN716" i="21"/>
  <c r="K1093" i="21"/>
  <c r="BN1093" i="21"/>
  <c r="AR1093" i="21"/>
  <c r="AR1041" i="21"/>
  <c r="K1041" i="21"/>
  <c r="BN1041" i="21"/>
  <c r="K641" i="21"/>
  <c r="BN641" i="21"/>
  <c r="AR641" i="21"/>
  <c r="K905" i="21"/>
  <c r="BN905" i="21"/>
  <c r="AR905" i="21"/>
  <c r="BN1042" i="21"/>
  <c r="AR1042" i="21"/>
  <c r="K1042" i="21"/>
  <c r="K721" i="21"/>
  <c r="A721" i="21" s="1"/>
  <c r="BN721" i="21"/>
  <c r="AR721" i="21"/>
  <c r="I768" i="18"/>
  <c r="BN672" i="21"/>
  <c r="AR672" i="21"/>
  <c r="K672" i="21"/>
  <c r="J911" i="18"/>
  <c r="J957" i="18"/>
  <c r="AR767" i="21"/>
  <c r="BN767" i="21"/>
  <c r="K767" i="21"/>
  <c r="K384" i="21"/>
  <c r="A384" i="21" s="1"/>
  <c r="BN384" i="21"/>
  <c r="AR384" i="21"/>
  <c r="AR670" i="21"/>
  <c r="K1037" i="21"/>
  <c r="AR1037" i="21"/>
  <c r="BN1037" i="21"/>
  <c r="M1108" i="21"/>
  <c r="AT101" i="21"/>
  <c r="BP675" i="21"/>
  <c r="BP105" i="21"/>
  <c r="BO1038" i="21"/>
  <c r="BM23" i="21"/>
  <c r="AQ23" i="21"/>
  <c r="J23" i="21"/>
  <c r="K16" i="15"/>
  <c r="J16" i="15"/>
  <c r="BM243" i="21"/>
  <c r="AQ243" i="21"/>
  <c r="J243" i="21"/>
  <c r="J771" i="8"/>
  <c r="BP1093" i="21"/>
  <c r="AT306" i="21"/>
  <c r="BP41" i="21"/>
  <c r="M771" i="21"/>
  <c r="BP1072" i="21"/>
  <c r="AT1085" i="21"/>
  <c r="M1093" i="21"/>
  <c r="M388" i="21"/>
  <c r="AT1087" i="21"/>
  <c r="M41" i="21"/>
  <c r="AS1086" i="21"/>
  <c r="L1086" i="21"/>
  <c r="M863" i="21"/>
  <c r="BP863" i="21"/>
  <c r="AT863" i="21"/>
  <c r="M278" i="21"/>
  <c r="BP278" i="21"/>
  <c r="AT278" i="21"/>
  <c r="AT195" i="21"/>
  <c r="M195" i="21"/>
  <c r="BP195" i="21"/>
  <c r="M699" i="21"/>
  <c r="BP699" i="21"/>
  <c r="AT699" i="21"/>
  <c r="M269" i="21"/>
  <c r="BP269" i="21"/>
  <c r="AT269" i="21"/>
  <c r="AT271" i="21"/>
  <c r="M271" i="21"/>
  <c r="BP271" i="21"/>
  <c r="M857" i="21"/>
  <c r="BP857" i="21"/>
  <c r="AT857" i="21"/>
  <c r="M399" i="21"/>
  <c r="BP399" i="21"/>
  <c r="AT399" i="21"/>
  <c r="AT687" i="21"/>
  <c r="M687" i="21"/>
  <c r="BP687" i="21"/>
  <c r="M717" i="21"/>
  <c r="BP717" i="21"/>
  <c r="AT717" i="21"/>
  <c r="AT1000" i="21"/>
  <c r="M1000" i="21"/>
  <c r="BP1000" i="21"/>
  <c r="M669" i="21"/>
  <c r="BP669" i="21"/>
  <c r="AT669" i="21"/>
  <c r="AT76" i="21"/>
  <c r="M76" i="21"/>
  <c r="BP76" i="21"/>
  <c r="BP988" i="21"/>
  <c r="I864" i="8"/>
  <c r="BP1036" i="21"/>
  <c r="AT1036" i="21"/>
  <c r="M1036" i="21"/>
  <c r="AT861" i="21"/>
  <c r="M861" i="21"/>
  <c r="BP861" i="21"/>
  <c r="BP22" i="21"/>
  <c r="AT22" i="21"/>
  <c r="M22" i="21"/>
  <c r="BP51" i="21"/>
  <c r="AT51" i="21"/>
  <c r="M51" i="21"/>
  <c r="M915" i="21"/>
  <c r="BP915" i="21"/>
  <c r="AT915" i="21"/>
  <c r="M891" i="21"/>
  <c r="BP891" i="21"/>
  <c r="AT891" i="21"/>
  <c r="M627" i="21"/>
  <c r="AT627" i="21"/>
  <c r="BP627" i="21"/>
  <c r="M573" i="21"/>
  <c r="BP573" i="21"/>
  <c r="AT573" i="21"/>
  <c r="M291" i="21"/>
  <c r="BP291" i="21"/>
  <c r="AT291" i="21"/>
  <c r="I135" i="8"/>
  <c r="AT387" i="21"/>
  <c r="M387" i="21"/>
  <c r="BP387" i="21"/>
  <c r="AT783" i="21"/>
  <c r="M783" i="21"/>
  <c r="BP783" i="21"/>
  <c r="BP1119" i="21"/>
  <c r="AT1119" i="21"/>
  <c r="M1119" i="21"/>
  <c r="BP579" i="21"/>
  <c r="AT579" i="21"/>
  <c r="M579" i="21"/>
  <c r="AT123" i="21"/>
  <c r="M123" i="21"/>
  <c r="BP123" i="21"/>
  <c r="AT575" i="21"/>
  <c r="M575" i="21"/>
  <c r="BP575" i="21"/>
  <c r="BP999" i="21"/>
  <c r="AT999" i="21"/>
  <c r="M999" i="21"/>
  <c r="BP651" i="21"/>
  <c r="AT651" i="21"/>
  <c r="M651" i="21"/>
  <c r="AT867" i="21"/>
  <c r="M867" i="21"/>
  <c r="BP867" i="21"/>
  <c r="BP862" i="21"/>
  <c r="M862" i="21"/>
  <c r="AT862" i="21"/>
  <c r="M1107" i="21"/>
  <c r="BP1107" i="21"/>
  <c r="AT1107" i="21"/>
  <c r="M795" i="21"/>
  <c r="BP795" i="21"/>
  <c r="AT795" i="21"/>
  <c r="M712" i="21"/>
  <c r="BP712" i="21"/>
  <c r="AT712" i="21"/>
  <c r="AT963" i="21"/>
  <c r="M963" i="21"/>
  <c r="BP963" i="21"/>
  <c r="AT860" i="21"/>
  <c r="M860" i="21"/>
  <c r="BP860" i="21"/>
  <c r="M1011" i="21"/>
  <c r="BP1011" i="21"/>
  <c r="AT1011" i="21"/>
  <c r="AT1047" i="21"/>
  <c r="BP1047" i="21"/>
  <c r="M1047" i="21"/>
  <c r="BP723" i="21"/>
  <c r="AT723" i="21"/>
  <c r="M723" i="21"/>
  <c r="BP275" i="21"/>
  <c r="AT275" i="21"/>
  <c r="M275" i="21"/>
  <c r="AT159" i="21"/>
  <c r="M159" i="21"/>
  <c r="BP159" i="21"/>
  <c r="M207" i="21"/>
  <c r="BP207" i="21"/>
  <c r="AT207" i="21"/>
  <c r="M411" i="21"/>
  <c r="BP411" i="21"/>
  <c r="AT411" i="21"/>
  <c r="M105" i="21"/>
  <c r="AT1094" i="21"/>
  <c r="M305" i="21"/>
  <c r="AT305" i="21"/>
  <c r="BP305" i="21"/>
  <c r="BP771" i="21"/>
  <c r="AT914" i="21"/>
  <c r="M722" i="21"/>
  <c r="BP722" i="21"/>
  <c r="AT722" i="21"/>
  <c r="BP44" i="21"/>
  <c r="AT44" i="21"/>
  <c r="M44" i="21"/>
  <c r="BP48" i="21"/>
  <c r="M48" i="21"/>
  <c r="AT48" i="21"/>
  <c r="M108" i="21"/>
  <c r="BP108" i="21"/>
  <c r="AT108" i="21"/>
  <c r="BP306" i="21"/>
  <c r="BP1087" i="21"/>
  <c r="BP958" i="21"/>
  <c r="AT958" i="21"/>
  <c r="M958" i="21"/>
  <c r="AT208" i="21"/>
  <c r="M208" i="21"/>
  <c r="BP208" i="21"/>
  <c r="M460" i="21"/>
  <c r="BP460" i="21"/>
  <c r="AT460" i="21"/>
  <c r="BP101" i="21"/>
  <c r="BP1092" i="21"/>
  <c r="BP784" i="21"/>
  <c r="M675" i="21"/>
  <c r="BP718" i="21"/>
  <c r="AT718" i="21"/>
  <c r="M718" i="21"/>
  <c r="M765" i="21"/>
  <c r="BP765" i="21"/>
  <c r="AT765" i="21"/>
  <c r="M109" i="21"/>
  <c r="AT109" i="21"/>
  <c r="BP109" i="21"/>
  <c r="M274" i="21"/>
  <c r="BP274" i="21"/>
  <c r="AT274" i="21"/>
  <c r="M735" i="21"/>
  <c r="BP735" i="21"/>
  <c r="AT735" i="21"/>
  <c r="BP304" i="21"/>
  <c r="AT304" i="21"/>
  <c r="M304" i="21"/>
  <c r="M448" i="21"/>
  <c r="BP448" i="21"/>
  <c r="AT448" i="21"/>
  <c r="J272" i="8"/>
  <c r="I687" i="8"/>
  <c r="M1131" i="21"/>
  <c r="BP1131" i="21"/>
  <c r="AT1131" i="21"/>
  <c r="BP615" i="21"/>
  <c r="AT615" i="21"/>
  <c r="M615" i="21"/>
  <c r="M40" i="21"/>
  <c r="BP40" i="21"/>
  <c r="AT40" i="21"/>
  <c r="M171" i="21"/>
  <c r="BP171" i="21"/>
  <c r="AT171" i="21"/>
  <c r="M219" i="21"/>
  <c r="BP219" i="21"/>
  <c r="AT219" i="21"/>
  <c r="AT571" i="21"/>
  <c r="M571" i="21"/>
  <c r="BP571" i="21"/>
  <c r="M578" i="21"/>
  <c r="BP578" i="21"/>
  <c r="AT578" i="21"/>
  <c r="I555" i="8"/>
  <c r="M276" i="21"/>
  <c r="BP276" i="21"/>
  <c r="AT276" i="21"/>
  <c r="BP19" i="21"/>
  <c r="AT19" i="21"/>
  <c r="M19" i="21"/>
  <c r="M1084" i="21"/>
  <c r="BP1084" i="21"/>
  <c r="AT1084" i="21"/>
  <c r="AT904" i="21"/>
  <c r="M904" i="21"/>
  <c r="BP904" i="21"/>
  <c r="AT570" i="21"/>
  <c r="M570" i="21"/>
  <c r="BP570" i="21"/>
  <c r="BP865" i="21"/>
  <c r="AT865" i="21"/>
  <c r="M865" i="21"/>
  <c r="M591" i="21"/>
  <c r="BP591" i="21"/>
  <c r="AT591" i="21"/>
  <c r="BP315" i="21"/>
  <c r="AT315" i="21"/>
  <c r="M315" i="21"/>
  <c r="BP569" i="21"/>
  <c r="AT569" i="21"/>
  <c r="M569" i="21"/>
  <c r="AT645" i="21"/>
  <c r="M645" i="21"/>
  <c r="BP645" i="21"/>
  <c r="M136" i="21"/>
  <c r="BP64" i="21"/>
  <c r="AT64" i="21"/>
  <c r="M64" i="21"/>
  <c r="BP914" i="21"/>
  <c r="BP649" i="21"/>
  <c r="AT649" i="21"/>
  <c r="M649" i="21"/>
  <c r="M604" i="21"/>
  <c r="BP604" i="21"/>
  <c r="AT604" i="21"/>
  <c r="BP1037" i="21"/>
  <c r="AT1037" i="21"/>
  <c r="M1037" i="21"/>
  <c r="M1092" i="21"/>
  <c r="M673" i="21"/>
  <c r="BP673" i="21"/>
  <c r="AT673" i="21"/>
  <c r="AT762" i="21"/>
  <c r="M762" i="21"/>
  <c r="BP762" i="21"/>
  <c r="BP1046" i="21"/>
  <c r="AT666" i="21"/>
  <c r="M666" i="21"/>
  <c r="BP666" i="21"/>
  <c r="AT47" i="21"/>
  <c r="BP47" i="21"/>
  <c r="M47" i="21"/>
  <c r="AT103" i="21"/>
  <c r="M103" i="21"/>
  <c r="BP103" i="21"/>
  <c r="BP107" i="21"/>
  <c r="AT107" i="21"/>
  <c r="M107" i="21"/>
  <c r="AT25" i="21"/>
  <c r="M25" i="21"/>
  <c r="BP25" i="21"/>
  <c r="J640" i="8"/>
  <c r="AT879" i="21"/>
  <c r="M879" i="21"/>
  <c r="BP879" i="21"/>
  <c r="M572" i="21"/>
  <c r="BP572" i="21"/>
  <c r="AT572" i="21"/>
  <c r="AT327" i="21"/>
  <c r="M327" i="21"/>
  <c r="BP327" i="21"/>
  <c r="M928" i="21"/>
  <c r="BP928" i="21"/>
  <c r="AT928" i="21"/>
  <c r="M987" i="21"/>
  <c r="BP987" i="21"/>
  <c r="AT987" i="21"/>
  <c r="I272" i="8"/>
  <c r="BP939" i="21"/>
  <c r="AT939" i="21"/>
  <c r="M939" i="21"/>
  <c r="AT273" i="21"/>
  <c r="M273" i="21"/>
  <c r="BP273" i="21"/>
  <c r="AT831" i="21"/>
  <c r="BP831" i="21"/>
  <c r="M831" i="21"/>
  <c r="BP574" i="21"/>
  <c r="AT574" i="21"/>
  <c r="M574" i="21"/>
  <c r="M664" i="21"/>
  <c r="BP664" i="21"/>
  <c r="AT664" i="21"/>
  <c r="BP279" i="21"/>
  <c r="AT279" i="21"/>
  <c r="M279" i="21"/>
  <c r="M1095" i="21"/>
  <c r="BP1095" i="21"/>
  <c r="AT1095" i="21"/>
  <c r="AT277" i="21"/>
  <c r="BP277" i="21"/>
  <c r="M277" i="21"/>
  <c r="M866" i="21"/>
  <c r="BP866" i="21"/>
  <c r="AT866" i="21"/>
  <c r="BP747" i="21"/>
  <c r="M747" i="21"/>
  <c r="AT747" i="21"/>
  <c r="M807" i="21"/>
  <c r="BP807" i="21"/>
  <c r="AT807" i="21"/>
  <c r="M20" i="21"/>
  <c r="BP20" i="21"/>
  <c r="AT20" i="21"/>
  <c r="M859" i="21"/>
  <c r="BP859" i="21"/>
  <c r="AT859" i="21"/>
  <c r="M1071" i="21"/>
  <c r="BP1071" i="21"/>
  <c r="AT1071" i="21"/>
  <c r="BP270" i="21"/>
  <c r="AT270" i="21"/>
  <c r="M270" i="21"/>
  <c r="BP760" i="21"/>
  <c r="AT760" i="21"/>
  <c r="M760" i="21"/>
  <c r="M927" i="21"/>
  <c r="BP927" i="21"/>
  <c r="AT927" i="21"/>
  <c r="M577" i="21"/>
  <c r="BP577" i="21"/>
  <c r="AT577" i="21"/>
  <c r="J603" i="8"/>
  <c r="M423" i="21"/>
  <c r="BP423" i="21"/>
  <c r="AT423" i="21"/>
  <c r="M147" i="21"/>
  <c r="BP147" i="21"/>
  <c r="AT147" i="21"/>
  <c r="AT576" i="21"/>
  <c r="M576" i="21"/>
  <c r="BP576" i="21"/>
  <c r="M183" i="21"/>
  <c r="AT183" i="21"/>
  <c r="BP183" i="21"/>
  <c r="BP231" i="21"/>
  <c r="AT231" i="21"/>
  <c r="M231" i="21"/>
  <c r="BP375" i="21"/>
  <c r="M375" i="21"/>
  <c r="AT375" i="21"/>
  <c r="BP124" i="21"/>
  <c r="AT124" i="21"/>
  <c r="M124" i="21"/>
  <c r="M412" i="21"/>
  <c r="BP412" i="21"/>
  <c r="AT412" i="21"/>
  <c r="BP761" i="21"/>
  <c r="AT761" i="21"/>
  <c r="M761" i="21"/>
  <c r="BP42" i="21"/>
  <c r="M42" i="21"/>
  <c r="AT42" i="21"/>
  <c r="BP46" i="21"/>
  <c r="AT46" i="21"/>
  <c r="M46" i="21"/>
  <c r="AT50" i="21"/>
  <c r="M50" i="21"/>
  <c r="BP50" i="21"/>
  <c r="AT172" i="21"/>
  <c r="M172" i="21"/>
  <c r="BP172" i="21"/>
  <c r="M955" i="21"/>
  <c r="BP955" i="21"/>
  <c r="AT955" i="21"/>
  <c r="M721" i="21"/>
  <c r="BP721" i="21"/>
  <c r="AT721" i="21"/>
  <c r="M769" i="21"/>
  <c r="BP769" i="21"/>
  <c r="AT769" i="21"/>
  <c r="M43" i="21"/>
  <c r="AT43" i="21"/>
  <c r="BP43" i="21"/>
  <c r="M21" i="21"/>
  <c r="BP21" i="21"/>
  <c r="AT21" i="21"/>
  <c r="BK21" i="21"/>
  <c r="AO21" i="21"/>
  <c r="H21" i="21"/>
  <c r="F866" i="22"/>
  <c r="F554" i="13"/>
  <c r="F554" i="7"/>
  <c r="AH554" i="21" s="1"/>
  <c r="I51" i="13"/>
  <c r="AN40" i="21"/>
  <c r="F278" i="22"/>
  <c r="H551" i="13"/>
  <c r="H551" i="7"/>
  <c r="BZ551" i="21" s="1"/>
  <c r="G551" i="13"/>
  <c r="G551" i="7"/>
  <c r="BD551" i="21" s="1"/>
  <c r="H11" i="9"/>
  <c r="AY11" i="21" s="1"/>
  <c r="K1043" i="21"/>
  <c r="A1043" i="21" s="1"/>
  <c r="BN1043" i="21"/>
  <c r="E1035" i="9"/>
  <c r="AS1043" i="21"/>
  <c r="I1036" i="13"/>
  <c r="AQ268" i="21"/>
  <c r="J268" i="21"/>
  <c r="BM268" i="21"/>
  <c r="BJ939" i="21"/>
  <c r="AN939" i="21"/>
  <c r="G939" i="21"/>
  <c r="A862" i="9"/>
  <c r="D771" i="13"/>
  <c r="I766" i="18"/>
  <c r="G771" i="21"/>
  <c r="BJ771" i="21"/>
  <c r="AN771" i="21"/>
  <c r="J766" i="18"/>
  <c r="J555" i="13"/>
  <c r="I555" i="13"/>
  <c r="I447" i="13"/>
  <c r="I435" i="13"/>
  <c r="E303" i="13"/>
  <c r="E275" i="22"/>
  <c r="A363" i="9"/>
  <c r="J310" i="22"/>
  <c r="D310" i="22"/>
  <c r="A310" i="22" s="1"/>
  <c r="G471" i="21"/>
  <c r="AS310" i="21"/>
  <c r="L310" i="21"/>
  <c r="AN459" i="21"/>
  <c r="BJ459" i="21"/>
  <c r="G459" i="21"/>
  <c r="BJ447" i="21"/>
  <c r="G447" i="21"/>
  <c r="AN447" i="21"/>
  <c r="H270" i="22"/>
  <c r="G435" i="21"/>
  <c r="F270" i="22"/>
  <c r="G270" i="21"/>
  <c r="BJ270" i="21"/>
  <c r="AN270" i="21"/>
  <c r="E270" i="22"/>
  <c r="D270" i="13"/>
  <c r="J423" i="13"/>
  <c r="I423" i="13"/>
  <c r="AN423" i="21"/>
  <c r="G423" i="21"/>
  <c r="BJ423" i="21"/>
  <c r="J411" i="13"/>
  <c r="G399" i="21"/>
  <c r="BJ399" i="21"/>
  <c r="AN399" i="21"/>
  <c r="BJ387" i="21"/>
  <c r="AN387" i="21"/>
  <c r="G387" i="21"/>
  <c r="H275" i="22"/>
  <c r="G275" i="22"/>
  <c r="D375" i="13"/>
  <c r="AN375" i="21"/>
  <c r="G375" i="21"/>
  <c r="BJ375" i="21"/>
  <c r="A375" i="9"/>
  <c r="AR311" i="21"/>
  <c r="K311" i="21"/>
  <c r="BN311" i="21"/>
  <c r="AN275" i="21"/>
  <c r="BJ275" i="21"/>
  <c r="G275" i="21"/>
  <c r="F275" i="22"/>
  <c r="BJ363" i="21"/>
  <c r="AN363" i="21"/>
  <c r="G363" i="21"/>
  <c r="AN339" i="21"/>
  <c r="G339" i="21"/>
  <c r="BJ339" i="21"/>
  <c r="F268" i="13"/>
  <c r="D327" i="13"/>
  <c r="G327" i="21"/>
  <c r="BJ327" i="21"/>
  <c r="AN327" i="21"/>
  <c r="H303" i="13"/>
  <c r="G303" i="13"/>
  <c r="J304" i="13"/>
  <c r="F303" i="13"/>
  <c r="D304" i="13"/>
  <c r="G315" i="21"/>
  <c r="AN315" i="21"/>
  <c r="BJ315" i="21"/>
  <c r="G304" i="21"/>
  <c r="BJ304" i="21"/>
  <c r="AN304" i="21"/>
  <c r="D315" i="13"/>
  <c r="AR310" i="21"/>
  <c r="K310" i="21"/>
  <c r="BN310" i="21"/>
  <c r="H862" i="22"/>
  <c r="D999" i="13"/>
  <c r="BJ999" i="21"/>
  <c r="G999" i="21"/>
  <c r="AN999" i="21"/>
  <c r="G555" i="21"/>
  <c r="AN555" i="21"/>
  <c r="BJ555" i="21"/>
  <c r="D555" i="13"/>
  <c r="G1131" i="21"/>
  <c r="AN1131" i="21"/>
  <c r="BJ1131" i="21"/>
  <c r="AN1084" i="21"/>
  <c r="G1084" i="21"/>
  <c r="BJ1084" i="21"/>
  <c r="G1107" i="21"/>
  <c r="BJ1107" i="21"/>
  <c r="AN1107" i="21"/>
  <c r="D1107" i="13"/>
  <c r="D1084" i="13"/>
  <c r="E1083" i="13"/>
  <c r="J1086" i="18"/>
  <c r="I1086" i="18"/>
  <c r="F1071" i="22"/>
  <c r="F1035" i="13"/>
  <c r="D1011" i="13"/>
  <c r="A1011" i="13" s="1"/>
  <c r="BJ1011" i="21"/>
  <c r="AN1011" i="21"/>
  <c r="G1011" i="21"/>
  <c r="I987" i="13"/>
  <c r="BJ987" i="21"/>
  <c r="AN987" i="21"/>
  <c r="G987" i="21"/>
  <c r="F858" i="22"/>
  <c r="J951" i="9"/>
  <c r="E951" i="13"/>
  <c r="G963" i="21"/>
  <c r="BJ963" i="21"/>
  <c r="AN963" i="21"/>
  <c r="K951" i="9"/>
  <c r="D963" i="13"/>
  <c r="F903" i="13"/>
  <c r="I903" i="13" s="1"/>
  <c r="D862" i="13"/>
  <c r="D904" i="13"/>
  <c r="D915" i="13"/>
  <c r="G904" i="21"/>
  <c r="BJ904" i="21"/>
  <c r="AN904" i="21"/>
  <c r="G915" i="21"/>
  <c r="AN915" i="21"/>
  <c r="BJ915" i="21"/>
  <c r="G891" i="21"/>
  <c r="BJ891" i="21"/>
  <c r="AN891" i="21"/>
  <c r="AN879" i="21"/>
  <c r="G879" i="21"/>
  <c r="BJ879" i="21"/>
  <c r="E269" i="22"/>
  <c r="D269" i="13"/>
  <c r="I269" i="13"/>
  <c r="BJ269" i="21"/>
  <c r="G269" i="21"/>
  <c r="AN269" i="21"/>
  <c r="G1071" i="22"/>
  <c r="A255" i="9"/>
  <c r="D255" i="13"/>
  <c r="A255" i="13" s="1"/>
  <c r="D87" i="13"/>
  <c r="F863" i="22"/>
  <c r="F551" i="13"/>
  <c r="F551" i="7"/>
  <c r="AH551" i="21" s="1"/>
  <c r="F862" i="22"/>
  <c r="A274" i="9"/>
  <c r="D274" i="13"/>
  <c r="E274" i="18"/>
  <c r="V274" i="21" s="1"/>
  <c r="A87" i="12"/>
  <c r="BK24" i="21"/>
  <c r="AO24" i="21"/>
  <c r="AD12" i="21"/>
  <c r="D795" i="13"/>
  <c r="G795" i="21"/>
  <c r="BJ795" i="21"/>
  <c r="AN795" i="21"/>
  <c r="F15" i="9"/>
  <c r="R15" i="21" s="1"/>
  <c r="J99" i="9"/>
  <c r="G231" i="21"/>
  <c r="BJ231" i="21"/>
  <c r="AN231" i="21"/>
  <c r="D231" i="13"/>
  <c r="G219" i="21"/>
  <c r="BJ219" i="21"/>
  <c r="AN219" i="21"/>
  <c r="J183" i="13"/>
  <c r="I183" i="13"/>
  <c r="AN183" i="21"/>
  <c r="BJ183" i="21"/>
  <c r="G183" i="21"/>
  <c r="D171" i="13"/>
  <c r="G171" i="21"/>
  <c r="BJ171" i="21"/>
  <c r="AN171" i="21"/>
  <c r="AN159" i="21"/>
  <c r="G159" i="21"/>
  <c r="BJ159" i="21"/>
  <c r="AN147" i="21"/>
  <c r="G147" i="21"/>
  <c r="BJ147" i="21"/>
  <c r="BJ135" i="21"/>
  <c r="AN135" i="21"/>
  <c r="G135" i="21"/>
  <c r="G123" i="21"/>
  <c r="BJ123" i="21"/>
  <c r="AN123" i="21"/>
  <c r="G99" i="13"/>
  <c r="G1035" i="13"/>
  <c r="E1035" i="13"/>
  <c r="BJ1047" i="21"/>
  <c r="AN1047" i="21"/>
  <c r="G1047" i="21"/>
  <c r="D1047" i="13"/>
  <c r="D1036" i="13"/>
  <c r="A1024" i="18" s="1"/>
  <c r="G1036" i="21"/>
  <c r="BJ1036" i="21"/>
  <c r="AN1036" i="21"/>
  <c r="K1038" i="21"/>
  <c r="A1038" i="21" s="1"/>
  <c r="BN1038" i="21"/>
  <c r="AR1038" i="21"/>
  <c r="D17" i="13"/>
  <c r="J1071" i="7"/>
  <c r="BO666" i="21"/>
  <c r="AS714" i="21"/>
  <c r="AS666" i="21"/>
  <c r="I666" i="22"/>
  <c r="I714" i="22"/>
  <c r="J666" i="22"/>
  <c r="J714" i="22"/>
  <c r="BO714" i="21"/>
  <c r="J99" i="12"/>
  <c r="D111" i="13"/>
  <c r="M111" i="21"/>
  <c r="BP111" i="21"/>
  <c r="AT111" i="21"/>
  <c r="AO111" i="21"/>
  <c r="H111" i="21"/>
  <c r="BK111" i="21"/>
  <c r="M100" i="21"/>
  <c r="BP100" i="21"/>
  <c r="AT100" i="21"/>
  <c r="H99" i="21"/>
  <c r="BK99" i="21"/>
  <c r="AO99" i="21"/>
  <c r="G951" i="13"/>
  <c r="J954" i="18"/>
  <c r="BN954" i="21"/>
  <c r="H975" i="21"/>
  <c r="H855" i="12"/>
  <c r="AZ855" i="21" s="1"/>
  <c r="F951" i="13"/>
  <c r="G855" i="12"/>
  <c r="AD855" i="21" s="1"/>
  <c r="G4" i="12"/>
  <c r="AD4" i="21" s="1"/>
  <c r="AT952" i="21"/>
  <c r="M952" i="21"/>
  <c r="BP952" i="21"/>
  <c r="H952" i="21"/>
  <c r="BK952" i="21"/>
  <c r="AO952" i="21"/>
  <c r="BP858" i="21"/>
  <c r="M858" i="21"/>
  <c r="AT858" i="21"/>
  <c r="BP975" i="21"/>
  <c r="M975" i="21"/>
  <c r="AT975" i="21"/>
  <c r="BK858" i="21"/>
  <c r="H858" i="21"/>
  <c r="AO858" i="21"/>
  <c r="J975" i="13"/>
  <c r="J951" i="12"/>
  <c r="J546" i="12"/>
  <c r="K546" i="12"/>
  <c r="E546" i="12"/>
  <c r="BK255" i="21"/>
  <c r="AO255" i="21"/>
  <c r="M255" i="21"/>
  <c r="BP255" i="21"/>
  <c r="AT255" i="21"/>
  <c r="F759" i="13"/>
  <c r="G783" i="21"/>
  <c r="BJ783" i="21"/>
  <c r="AN783" i="21"/>
  <c r="G760" i="21"/>
  <c r="BJ760" i="21"/>
  <c r="AN760" i="21"/>
  <c r="BN766" i="21"/>
  <c r="K766" i="21"/>
  <c r="A766" i="21" s="1"/>
  <c r="AR766" i="21"/>
  <c r="D783" i="13"/>
  <c r="E759" i="13"/>
  <c r="L766" i="21"/>
  <c r="BO766" i="21"/>
  <c r="AS766" i="21"/>
  <c r="D760" i="13"/>
  <c r="I766" i="22"/>
  <c r="J766" i="22"/>
  <c r="D766" i="22"/>
  <c r="A766" i="22" s="1"/>
  <c r="AR714" i="21"/>
  <c r="K714" i="21"/>
  <c r="A714" i="21" s="1"/>
  <c r="BN714" i="21"/>
  <c r="D712" i="13"/>
  <c r="E711" i="13"/>
  <c r="D735" i="13"/>
  <c r="G735" i="21"/>
  <c r="BJ735" i="21"/>
  <c r="AN735" i="21"/>
  <c r="G712" i="21"/>
  <c r="BJ712" i="21"/>
  <c r="AN712" i="21"/>
  <c r="F663" i="13"/>
  <c r="E663" i="13"/>
  <c r="D687" i="13"/>
  <c r="D664" i="13"/>
  <c r="BJ664" i="21"/>
  <c r="AN664" i="21"/>
  <c r="G664" i="21"/>
  <c r="I615" i="13"/>
  <c r="D615" i="13"/>
  <c r="G615" i="21"/>
  <c r="BJ615" i="21"/>
  <c r="AN615" i="21"/>
  <c r="D603" i="13"/>
  <c r="BJ603" i="21"/>
  <c r="AN603" i="21"/>
  <c r="G603" i="21"/>
  <c r="I603" i="13"/>
  <c r="J574" i="13"/>
  <c r="G574" i="22"/>
  <c r="G550" i="13"/>
  <c r="G550" i="7"/>
  <c r="BD550" i="21" s="1"/>
  <c r="F550" i="13"/>
  <c r="F550" i="7"/>
  <c r="AH550" i="21" s="1"/>
  <c r="F574" i="22"/>
  <c r="J591" i="13"/>
  <c r="G568" i="13"/>
  <c r="G546" i="13"/>
  <c r="G546" i="7"/>
  <c r="BD546" i="21" s="1"/>
  <c r="G570" i="22"/>
  <c r="AN591" i="21"/>
  <c r="G591" i="21"/>
  <c r="BJ591" i="21"/>
  <c r="D591" i="13"/>
  <c r="F568" i="13"/>
  <c r="F546" i="13"/>
  <c r="F546" i="7"/>
  <c r="AH546" i="21" s="1"/>
  <c r="F570" i="22"/>
  <c r="D579" i="13"/>
  <c r="G579" i="21"/>
  <c r="BJ579" i="21"/>
  <c r="AN579" i="21"/>
  <c r="I579" i="13"/>
  <c r="A291" i="9"/>
  <c r="H274" i="22"/>
  <c r="F274" i="22"/>
  <c r="A87" i="9"/>
  <c r="F16" i="13"/>
  <c r="G87" i="21"/>
  <c r="AN87" i="21"/>
  <c r="BJ87" i="21"/>
  <c r="I1072" i="22"/>
  <c r="D1072" i="22"/>
  <c r="A1072" i="22" s="1"/>
  <c r="J1072" i="22"/>
  <c r="BO1072" i="21"/>
  <c r="L1072" i="21"/>
  <c r="AS1072" i="21"/>
  <c r="AR1072" i="21"/>
  <c r="K1072" i="21"/>
  <c r="BN1072" i="21"/>
  <c r="AN927" i="21"/>
  <c r="G927" i="21"/>
  <c r="BJ927" i="21"/>
  <c r="D927" i="13"/>
  <c r="E278" i="22"/>
  <c r="D278" i="13"/>
  <c r="AN278" i="21"/>
  <c r="G278" i="21"/>
  <c r="BJ278" i="21"/>
  <c r="G291" i="21"/>
  <c r="BJ291" i="21"/>
  <c r="AN291" i="21"/>
  <c r="J27" i="13"/>
  <c r="H574" i="22"/>
  <c r="H550" i="13"/>
  <c r="H550" i="7"/>
  <c r="BZ550" i="21" s="1"/>
  <c r="H570" i="22"/>
  <c r="H568" i="13"/>
  <c r="H546" i="13"/>
  <c r="H546" i="7"/>
  <c r="BZ546" i="21" s="1"/>
  <c r="E574" i="22"/>
  <c r="D574" i="13"/>
  <c r="AN574" i="21"/>
  <c r="G574" i="21"/>
  <c r="BJ574" i="21"/>
  <c r="E568" i="13"/>
  <c r="E570" i="22"/>
  <c r="BJ831" i="21"/>
  <c r="AN831" i="21"/>
  <c r="G831" i="21"/>
  <c r="J568" i="9"/>
  <c r="G570" i="21"/>
  <c r="BJ570" i="21"/>
  <c r="AN570" i="21"/>
  <c r="D570" i="13"/>
  <c r="G22" i="21"/>
  <c r="BJ22" i="21"/>
  <c r="AN22" i="21"/>
  <c r="D22" i="13"/>
  <c r="BJ39" i="21"/>
  <c r="AN39" i="21"/>
  <c r="D40" i="13"/>
  <c r="BJ17" i="21"/>
  <c r="AN17" i="21"/>
  <c r="G17" i="21"/>
  <c r="E1071" i="18"/>
  <c r="V1071" i="21" s="1"/>
  <c r="E1071" i="22"/>
  <c r="G1071" i="21"/>
  <c r="BJ1071" i="21"/>
  <c r="AN1071" i="21"/>
  <c r="H16" i="13"/>
  <c r="E99" i="9"/>
  <c r="G24" i="21"/>
  <c r="BJ24" i="21"/>
  <c r="AN24" i="21"/>
  <c r="AN111" i="21"/>
  <c r="G111" i="21"/>
  <c r="BJ111" i="21"/>
  <c r="D100" i="13"/>
  <c r="E99" i="13"/>
  <c r="G100" i="21"/>
  <c r="BJ100" i="21"/>
  <c r="AN100" i="21"/>
  <c r="G268" i="21"/>
  <c r="G268" i="13"/>
  <c r="G274" i="22"/>
  <c r="E274" i="22"/>
  <c r="G279" i="21"/>
  <c r="BJ279" i="21"/>
  <c r="AN279" i="21"/>
  <c r="AN274" i="21"/>
  <c r="G274" i="21"/>
  <c r="BJ274" i="21"/>
  <c r="D279" i="13"/>
  <c r="AN268" i="21"/>
  <c r="G16" i="13"/>
  <c r="D21" i="13"/>
  <c r="J21" i="13"/>
  <c r="G21" i="21"/>
  <c r="BJ21" i="21"/>
  <c r="AN21" i="21"/>
  <c r="D27" i="13"/>
  <c r="G27" i="21"/>
  <c r="BJ27" i="21"/>
  <c r="AN27" i="21"/>
  <c r="A24" i="12"/>
  <c r="D24" i="13"/>
  <c r="M24" i="21"/>
  <c r="BP24" i="21"/>
  <c r="AT24" i="21"/>
  <c r="E16" i="12"/>
  <c r="A16" i="12" s="1"/>
  <c r="K16" i="12"/>
  <c r="D243" i="13"/>
  <c r="J243" i="13"/>
  <c r="M243" i="21"/>
  <c r="BP243" i="21"/>
  <c r="AT243" i="21"/>
  <c r="J16" i="12"/>
  <c r="M244" i="21"/>
  <c r="AT244" i="21"/>
  <c r="BP244" i="21"/>
  <c r="M26" i="21"/>
  <c r="BP26" i="21"/>
  <c r="AT26" i="21"/>
  <c r="BV11" i="21"/>
  <c r="AT23" i="21"/>
  <c r="M23" i="21"/>
  <c r="BP23" i="21"/>
  <c r="M88" i="21"/>
  <c r="BK18" i="21"/>
  <c r="AO18" i="21"/>
  <c r="H18" i="21"/>
  <c r="M18" i="21"/>
  <c r="BP18" i="21"/>
  <c r="AT18" i="21"/>
  <c r="BP87" i="21"/>
  <c r="M87" i="21"/>
  <c r="AT87" i="21"/>
  <c r="M17" i="21"/>
  <c r="AT17" i="21"/>
  <c r="BP17" i="21"/>
  <c r="J87" i="13"/>
  <c r="I87" i="13"/>
  <c r="BK87" i="21"/>
  <c r="H87" i="21"/>
  <c r="AO87" i="21"/>
  <c r="AO16" i="21"/>
  <c r="BK16" i="21"/>
  <c r="H16" i="21"/>
  <c r="A291" i="14"/>
  <c r="D291" i="13"/>
  <c r="E268" i="13"/>
  <c r="BL291" i="21"/>
  <c r="I291" i="21"/>
  <c r="AP291" i="21"/>
  <c r="I243" i="13"/>
  <c r="G243" i="21"/>
  <c r="BJ243" i="21"/>
  <c r="AN243" i="21"/>
  <c r="E863" i="22"/>
  <c r="I975" i="13"/>
  <c r="AN863" i="21"/>
  <c r="BJ863" i="21"/>
  <c r="G863" i="21"/>
  <c r="D863" i="13"/>
  <c r="E551" i="13"/>
  <c r="E551" i="7"/>
  <c r="W551" i="21" s="1"/>
  <c r="AR959" i="21"/>
  <c r="J958" i="18"/>
  <c r="D23" i="13"/>
  <c r="BJ23" i="21"/>
  <c r="AN23" i="21"/>
  <c r="G23" i="21"/>
  <c r="J255" i="13"/>
  <c r="D26" i="13"/>
  <c r="BJ26" i="21"/>
  <c r="G26" i="21"/>
  <c r="AN26" i="21"/>
  <c r="E16" i="13"/>
  <c r="BJ18" i="21"/>
  <c r="AN18" i="21"/>
  <c r="G18" i="21"/>
  <c r="D18" i="13"/>
  <c r="I255" i="13"/>
  <c r="G255" i="21"/>
  <c r="BJ255" i="21"/>
  <c r="AN255" i="21"/>
  <c r="E866" i="22"/>
  <c r="E866" i="18"/>
  <c r="V866" i="21" s="1"/>
  <c r="BJ866" i="21"/>
  <c r="G866" i="21"/>
  <c r="AN866" i="21"/>
  <c r="J962" i="22"/>
  <c r="D962" i="22"/>
  <c r="A962" i="22" s="1"/>
  <c r="I962" i="22"/>
  <c r="I866" i="7"/>
  <c r="BO962" i="21"/>
  <c r="AS962" i="21"/>
  <c r="L962" i="21"/>
  <c r="G862" i="21"/>
  <c r="BJ862" i="21"/>
  <c r="AN862" i="21"/>
  <c r="I958" i="18"/>
  <c r="E550" i="13"/>
  <c r="E550" i="7"/>
  <c r="W550" i="21" s="1"/>
  <c r="E862" i="22"/>
  <c r="D975" i="13"/>
  <c r="E856" i="13"/>
  <c r="I858" i="13"/>
  <c r="D858" i="13"/>
  <c r="D952" i="13"/>
  <c r="E858" i="22"/>
  <c r="AN975" i="21"/>
  <c r="G975" i="21"/>
  <c r="BJ975" i="21"/>
  <c r="E546" i="13"/>
  <c r="E546" i="7"/>
  <c r="W546" i="21" s="1"/>
  <c r="K856" i="9"/>
  <c r="J856" i="9"/>
  <c r="BJ858" i="21"/>
  <c r="G858" i="21"/>
  <c r="AN858" i="21"/>
  <c r="BJ952" i="21"/>
  <c r="G952" i="21"/>
  <c r="AN952" i="21"/>
  <c r="AR954" i="21"/>
  <c r="J649" i="18"/>
  <c r="I649" i="18"/>
  <c r="J1045" i="18"/>
  <c r="I1046" i="18"/>
  <c r="J1046" i="18"/>
  <c r="I1040" i="18"/>
  <c r="J1040" i="18"/>
  <c r="J1043" i="18"/>
  <c r="I1043" i="18"/>
  <c r="J767" i="18"/>
  <c r="I767" i="18"/>
  <c r="J627" i="13"/>
  <c r="I865" i="7"/>
  <c r="E865" i="18"/>
  <c r="V865" i="21" s="1"/>
  <c r="I672" i="18"/>
  <c r="J672" i="18"/>
  <c r="I999" i="13"/>
  <c r="J277" i="13"/>
  <c r="F570" i="18"/>
  <c r="AG570" i="21" s="1"/>
  <c r="J747" i="13"/>
  <c r="J863" i="7"/>
  <c r="E863" i="18"/>
  <c r="V863" i="21" s="1"/>
  <c r="J909" i="18"/>
  <c r="I909" i="18"/>
  <c r="I722" i="18"/>
  <c r="J722" i="18"/>
  <c r="J719" i="18"/>
  <c r="I719" i="18"/>
  <c r="I927" i="13"/>
  <c r="J219" i="13"/>
  <c r="I571" i="13"/>
  <c r="E571" i="18"/>
  <c r="V571" i="21" s="1"/>
  <c r="J866" i="13"/>
  <c r="G866" i="18"/>
  <c r="BC866" i="21" s="1"/>
  <c r="J20" i="13"/>
  <c r="I713" i="18"/>
  <c r="J713" i="18"/>
  <c r="J276" i="7"/>
  <c r="F276" i="18"/>
  <c r="AG276" i="21" s="1"/>
  <c r="I573" i="13"/>
  <c r="E573" i="18"/>
  <c r="V573" i="21" s="1"/>
  <c r="I807" i="13"/>
  <c r="I159" i="13"/>
  <c r="J961" i="18"/>
  <c r="I961" i="18"/>
  <c r="I718" i="18"/>
  <c r="J718" i="18"/>
  <c r="J768" i="18"/>
  <c r="J671" i="18"/>
  <c r="I671" i="18"/>
  <c r="I1039" i="7"/>
  <c r="J1039" i="7"/>
  <c r="I399" i="13"/>
  <c r="J576" i="13"/>
  <c r="J18" i="13"/>
  <c r="I591" i="13"/>
  <c r="J1041" i="7"/>
  <c r="I1041" i="7"/>
  <c r="I716" i="7"/>
  <c r="I572" i="7" s="1"/>
  <c r="J716" i="7"/>
  <c r="J399" i="13"/>
  <c r="I339" i="13"/>
  <c r="I627" i="13"/>
  <c r="I939" i="13"/>
  <c r="J269" i="13"/>
  <c r="J603" i="13"/>
  <c r="I831" i="13"/>
  <c r="I40" i="13"/>
  <c r="J1042" i="7"/>
  <c r="I1042" i="7"/>
  <c r="J650" i="7"/>
  <c r="I650" i="7"/>
  <c r="J905" i="7"/>
  <c r="I905" i="7"/>
  <c r="J339" i="13"/>
  <c r="I23" i="13"/>
  <c r="I1011" i="13"/>
  <c r="J913" i="7"/>
  <c r="I913" i="7"/>
  <c r="J231" i="13"/>
  <c r="I315" i="13"/>
  <c r="J387" i="13"/>
  <c r="J712" i="13"/>
  <c r="J270" i="13"/>
  <c r="J867" i="13"/>
  <c r="I272" i="13"/>
  <c r="I135" i="13"/>
  <c r="E856" i="15"/>
  <c r="A856" i="15" s="1"/>
  <c r="J315" i="13"/>
  <c r="I26" i="13"/>
  <c r="J1107" i="13"/>
  <c r="I574" i="13"/>
  <c r="I575" i="13"/>
  <c r="I576" i="13"/>
  <c r="I231" i="13"/>
  <c r="E16" i="15"/>
  <c r="A16" i="15" s="1"/>
  <c r="E548" i="15"/>
  <c r="A548" i="15" s="1"/>
  <c r="K856" i="15"/>
  <c r="J26" i="13"/>
  <c r="I363" i="13"/>
  <c r="I25" i="13"/>
  <c r="I863" i="7"/>
  <c r="G543" i="15"/>
  <c r="J303" i="15"/>
  <c r="J267" i="15" s="1"/>
  <c r="J570" i="13"/>
  <c r="I24" i="13"/>
  <c r="J195" i="13"/>
  <c r="J879" i="13"/>
  <c r="J855" i="15"/>
  <c r="I543" i="15"/>
  <c r="K545" i="15"/>
  <c r="K303" i="15"/>
  <c r="K267" i="15" s="1"/>
  <c r="I327" i="13"/>
  <c r="I723" i="13"/>
  <c r="I20" i="13"/>
  <c r="E1035" i="15"/>
  <c r="A1035" i="15" s="1"/>
  <c r="J722" i="7"/>
  <c r="I722" i="7"/>
  <c r="E303" i="15"/>
  <c r="A303" i="15" s="1"/>
  <c r="I276" i="13"/>
  <c r="J579" i="13"/>
  <c r="I17" i="13"/>
  <c r="I649" i="7"/>
  <c r="I577" i="7" s="1"/>
  <c r="J649" i="7"/>
  <c r="J768" i="7"/>
  <c r="I768" i="7"/>
  <c r="I576" i="7" s="1"/>
  <c r="J305" i="7"/>
  <c r="I305" i="7"/>
  <c r="J546" i="14"/>
  <c r="J327" i="13"/>
  <c r="J24" i="13"/>
  <c r="J865" i="13"/>
  <c r="I459" i="13"/>
  <c r="J865" i="7"/>
  <c r="I111" i="13"/>
  <c r="J111" i="13"/>
  <c r="I19" i="13"/>
  <c r="K546" i="14"/>
  <c r="I863" i="13"/>
  <c r="J375" i="13"/>
  <c r="J459" i="13"/>
  <c r="J807" i="13"/>
  <c r="J571" i="13"/>
  <c r="J723" i="13"/>
  <c r="J63" i="13"/>
  <c r="I63" i="13"/>
  <c r="F4" i="14"/>
  <c r="T4" i="21" s="1"/>
  <c r="J795" i="13"/>
  <c r="J363" i="13"/>
  <c r="J863" i="13"/>
  <c r="I375" i="13"/>
  <c r="J272" i="13"/>
  <c r="I195" i="13"/>
  <c r="I747" i="13"/>
  <c r="J303" i="14"/>
  <c r="J267" i="14" s="1"/>
  <c r="K303" i="14"/>
  <c r="K267" i="14" s="1"/>
  <c r="J1131" i="13"/>
  <c r="J147" i="13"/>
  <c r="I147" i="13"/>
  <c r="I171" i="13"/>
  <c r="J171" i="13"/>
  <c r="J914" i="7"/>
  <c r="I914" i="7"/>
  <c r="J274" i="13"/>
  <c r="I274" i="13"/>
  <c r="G15" i="12"/>
  <c r="AD15" i="21" s="1"/>
  <c r="I760" i="8"/>
  <c r="J576" i="8"/>
  <c r="E1083" i="8"/>
  <c r="X1083" i="21" s="1"/>
  <c r="I578" i="13"/>
  <c r="J939" i="13"/>
  <c r="J891" i="13"/>
  <c r="I891" i="13"/>
  <c r="F855" i="12"/>
  <c r="J909" i="7"/>
  <c r="I909" i="7"/>
  <c r="I313" i="7"/>
  <c r="I276" i="7"/>
  <c r="K99" i="12"/>
  <c r="I351" i="13"/>
  <c r="J123" i="13"/>
  <c r="D270" i="8"/>
  <c r="D807" i="8"/>
  <c r="J687" i="8"/>
  <c r="D274" i="8"/>
  <c r="D915" i="8"/>
  <c r="J866" i="7"/>
  <c r="J573" i="13"/>
  <c r="J1011" i="13"/>
  <c r="J906" i="7"/>
  <c r="I906" i="7"/>
  <c r="I22" i="13"/>
  <c r="E99" i="12"/>
  <c r="A99" i="12" s="1"/>
  <c r="I21" i="13"/>
  <c r="I18" i="13"/>
  <c r="J351" i="13"/>
  <c r="D123" i="8"/>
  <c r="D351" i="8"/>
  <c r="D278" i="8"/>
  <c r="D273" i="8"/>
  <c r="I219" i="13"/>
  <c r="I304" i="13"/>
  <c r="J1084" i="13"/>
  <c r="I1084" i="13"/>
  <c r="J275" i="13"/>
  <c r="I275" i="13"/>
  <c r="J987" i="13"/>
  <c r="F15" i="12"/>
  <c r="S15" i="21" s="1"/>
  <c r="K39" i="12"/>
  <c r="I271" i="13"/>
  <c r="J271" i="13"/>
  <c r="I314" i="7"/>
  <c r="J314" i="7"/>
  <c r="A766" i="13"/>
  <c r="I278" i="13"/>
  <c r="J278" i="13"/>
  <c r="A208" i="13"/>
  <c r="A988" i="13"/>
  <c r="G5" i="9"/>
  <c r="I860" i="7"/>
  <c r="J860" i="13"/>
  <c r="I860" i="13"/>
  <c r="G10" i="9"/>
  <c r="A674" i="13"/>
  <c r="A604" i="13"/>
  <c r="A424" i="13"/>
  <c r="A647" i="13"/>
  <c r="A905" i="13"/>
  <c r="A909" i="13"/>
  <c r="A958" i="13"/>
  <c r="A670" i="13"/>
  <c r="A616" i="13"/>
  <c r="A107" i="13"/>
  <c r="A628" i="13"/>
  <c r="A668" i="13"/>
  <c r="A673" i="13"/>
  <c r="J759" i="9"/>
  <c r="G13" i="9"/>
  <c r="A26" i="9"/>
  <c r="J572" i="13"/>
  <c r="A42" i="13"/>
  <c r="A88" i="13"/>
  <c r="A136" i="13"/>
  <c r="A232" i="13"/>
  <c r="A648" i="13"/>
  <c r="A43" i="13"/>
  <c r="A109" i="13"/>
  <c r="A1043" i="13"/>
  <c r="A364" i="13"/>
  <c r="A460" i="13"/>
  <c r="A667" i="13"/>
  <c r="A796" i="13"/>
  <c r="A880" i="13"/>
  <c r="A914" i="13"/>
  <c r="A964" i="13"/>
  <c r="A1040" i="13"/>
  <c r="A1090" i="13"/>
  <c r="I952" i="13"/>
  <c r="J952" i="13"/>
  <c r="J699" i="13"/>
  <c r="I699" i="13"/>
  <c r="A310" i="13"/>
  <c r="A48" i="13"/>
  <c r="A172" i="13"/>
  <c r="A603" i="9"/>
  <c r="A269" i="9"/>
  <c r="A1047" i="9"/>
  <c r="A712" i="9"/>
  <c r="A555" i="9"/>
  <c r="A572" i="9"/>
  <c r="A591" i="9"/>
  <c r="A627" i="9"/>
  <c r="A651" i="9"/>
  <c r="A675" i="9"/>
  <c r="A915" i="9"/>
  <c r="J16" i="9"/>
  <c r="I14" i="9"/>
  <c r="A327" i="9"/>
  <c r="A278" i="9"/>
  <c r="A575" i="9"/>
  <c r="A783" i="9"/>
  <c r="A904" i="9"/>
  <c r="H12" i="9"/>
  <c r="A1084" i="9"/>
  <c r="G7" i="9"/>
  <c r="A699" i="9"/>
  <c r="K711" i="9"/>
  <c r="J735" i="13"/>
  <c r="J927" i="13"/>
  <c r="I915" i="13"/>
  <c r="I1119" i="13"/>
  <c r="J1119" i="13"/>
  <c r="J307" i="7"/>
  <c r="I307" i="7"/>
  <c r="J17" i="13"/>
  <c r="J25" i="13"/>
  <c r="I569" i="13"/>
  <c r="J569" i="13"/>
  <c r="H6" i="9"/>
  <c r="A20" i="9"/>
  <c r="I273" i="7"/>
  <c r="J273" i="7"/>
  <c r="J277" i="7"/>
  <c r="I277" i="7"/>
  <c r="A961" i="13"/>
  <c r="A340" i="13"/>
  <c r="A436" i="13"/>
  <c r="A649" i="13"/>
  <c r="A736" i="13"/>
  <c r="A832" i="13"/>
  <c r="A927" i="9"/>
  <c r="A1086" i="13"/>
  <c r="A1132" i="13"/>
  <c r="A784" i="13"/>
  <c r="A748" i="13"/>
  <c r="A646" i="13"/>
  <c r="A49" i="13"/>
  <c r="A652" i="13"/>
  <c r="A352" i="13"/>
  <c r="A720" i="13"/>
  <c r="A1041" i="13"/>
  <c r="A1091" i="13"/>
  <c r="A868" i="13"/>
  <c r="A962" i="13"/>
  <c r="A1088" i="13"/>
  <c r="A860" i="9"/>
  <c r="J575" i="13"/>
  <c r="A713" i="13"/>
  <c r="A316" i="13"/>
  <c r="A644" i="13"/>
  <c r="A44" i="13"/>
  <c r="A102" i="13"/>
  <c r="A148" i="13"/>
  <c r="A244" i="13"/>
  <c r="A735" i="9"/>
  <c r="A831" i="9"/>
  <c r="A892" i="13"/>
  <c r="A916" i="13"/>
  <c r="A1042" i="13"/>
  <c r="A1092" i="13"/>
  <c r="A954" i="13"/>
  <c r="A765" i="13"/>
  <c r="I577" i="13"/>
  <c r="J291" i="13"/>
  <c r="I291" i="13"/>
  <c r="A309" i="13"/>
  <c r="A1036" i="9"/>
  <c r="A1037" i="13"/>
  <c r="A999" i="9"/>
  <c r="A858" i="9"/>
  <c r="G6" i="9"/>
  <c r="A643" i="13"/>
  <c r="A716" i="13"/>
  <c r="J687" i="13"/>
  <c r="A1046" i="13"/>
  <c r="A279" i="9"/>
  <c r="A859" i="9"/>
  <c r="A863" i="9"/>
  <c r="A576" i="9"/>
  <c r="A570" i="9"/>
  <c r="A27" i="9"/>
  <c r="A19" i="9"/>
  <c r="A569" i="9"/>
  <c r="I13" i="9"/>
  <c r="J911" i="7"/>
  <c r="I911" i="7"/>
  <c r="A717" i="13"/>
  <c r="A292" i="13"/>
  <c r="A112" i="13"/>
  <c r="A47" i="13"/>
  <c r="A955" i="13"/>
  <c r="A928" i="13"/>
  <c r="I963" i="13"/>
  <c r="J862" i="13"/>
  <c r="I862" i="13"/>
  <c r="A769" i="13"/>
  <c r="A907" i="13"/>
  <c r="J23" i="13"/>
  <c r="A273" i="9"/>
  <c r="A664" i="9"/>
  <c r="A571" i="9"/>
  <c r="A277" i="9"/>
  <c r="A771" i="9"/>
  <c r="F13" i="9"/>
  <c r="A40" i="9"/>
  <c r="A18" i="9"/>
  <c r="A24" i="9"/>
  <c r="A760" i="9"/>
  <c r="K16" i="9"/>
  <c r="I570" i="13"/>
  <c r="J309" i="7"/>
  <c r="I309" i="7"/>
  <c r="I572" i="13"/>
  <c r="A807" i="9"/>
  <c r="J578" i="13"/>
  <c r="I735" i="13"/>
  <c r="A721" i="13"/>
  <c r="A308" i="13"/>
  <c r="A314" i="13"/>
  <c r="I123" i="13"/>
  <c r="A312" i="13"/>
  <c r="A46" i="13"/>
  <c r="A104" i="13"/>
  <c r="A160" i="13"/>
  <c r="A256" i="13"/>
  <c r="A307" i="13"/>
  <c r="A975" i="9"/>
  <c r="A1085" i="13"/>
  <c r="A910" i="13"/>
  <c r="A960" i="13"/>
  <c r="A688" i="13"/>
  <c r="A23" i="9"/>
  <c r="A763" i="13"/>
  <c r="I783" i="13"/>
  <c r="J783" i="13"/>
  <c r="A764" i="13"/>
  <c r="A306" i="13"/>
  <c r="A45" i="13"/>
  <c r="A103" i="13"/>
  <c r="A714" i="13"/>
  <c r="A957" i="13"/>
  <c r="A376" i="13"/>
  <c r="A669" i="13"/>
  <c r="A913" i="13"/>
  <c r="J904" i="13"/>
  <c r="A1119" i="13"/>
  <c r="A976" i="13"/>
  <c r="A761" i="13"/>
  <c r="A106" i="13"/>
  <c r="A305" i="13"/>
  <c r="A676" i="13"/>
  <c r="A448" i="13"/>
  <c r="H9" i="9"/>
  <c r="G11" i="9"/>
  <c r="A22" i="9"/>
  <c r="A28" i="13"/>
  <c r="A50" i="13"/>
  <c r="A108" i="13"/>
  <c r="A184" i="13"/>
  <c r="A715" i="13"/>
  <c r="A313" i="13"/>
  <c r="A650" i="13"/>
  <c r="A101" i="13"/>
  <c r="A672" i="13"/>
  <c r="A412" i="13"/>
  <c r="A645" i="13"/>
  <c r="A1093" i="13"/>
  <c r="A906" i="13"/>
  <c r="A956" i="13"/>
  <c r="A1012" i="13"/>
  <c r="A1048" i="13"/>
  <c r="A1108" i="13"/>
  <c r="J19" i="13"/>
  <c r="A762" i="13"/>
  <c r="A719" i="13"/>
  <c r="I270" i="7"/>
  <c r="J270" i="7"/>
  <c r="A76" i="13"/>
  <c r="A220" i="13"/>
  <c r="I272" i="7"/>
  <c r="J272" i="7"/>
  <c r="A687" i="9"/>
  <c r="A857" i="9"/>
  <c r="A574" i="9"/>
  <c r="A272" i="9"/>
  <c r="A615" i="9"/>
  <c r="A865" i="9"/>
  <c r="A21" i="9"/>
  <c r="A100" i="9"/>
  <c r="A270" i="9"/>
  <c r="I858" i="7"/>
  <c r="J858" i="7"/>
  <c r="A64" i="13"/>
  <c r="A105" i="13"/>
  <c r="I1047" i="13"/>
  <c r="H10" i="9"/>
  <c r="A328" i="13"/>
  <c r="A1045" i="13"/>
  <c r="A315" i="9"/>
  <c r="A304" i="9"/>
  <c r="A861" i="9"/>
  <c r="A579" i="9"/>
  <c r="A963" i="9"/>
  <c r="A25" i="9"/>
  <c r="A17" i="9"/>
  <c r="A577" i="9"/>
  <c r="A578" i="9"/>
  <c r="J549" i="9"/>
  <c r="A573" i="9"/>
  <c r="A952" i="9"/>
  <c r="A864" i="9"/>
  <c r="G9" i="9"/>
  <c r="AC9" i="21" s="1"/>
  <c r="E1083" i="9"/>
  <c r="J1047" i="13"/>
  <c r="J831" i="13"/>
  <c r="J915" i="13"/>
  <c r="J269" i="7"/>
  <c r="J999" i="13"/>
  <c r="I310" i="7"/>
  <c r="J310" i="7"/>
  <c r="A280" i="13"/>
  <c r="J1036" i="13"/>
  <c r="J858" i="13"/>
  <c r="I795" i="13"/>
  <c r="G14" i="9"/>
  <c r="J711" i="9"/>
  <c r="A311" i="13"/>
  <c r="A388" i="13"/>
  <c r="A641" i="13"/>
  <c r="A671" i="13"/>
  <c r="A772" i="13"/>
  <c r="A1087" i="13"/>
  <c r="A1044" i="13"/>
  <c r="A1094" i="13"/>
  <c r="A770" i="13"/>
  <c r="A124" i="13"/>
  <c r="A592" i="13"/>
  <c r="A41" i="13"/>
  <c r="A580" i="13"/>
  <c r="A768" i="13"/>
  <c r="A400" i="13"/>
  <c r="A724" i="13"/>
  <c r="A959" i="13"/>
  <c r="A1089" i="13"/>
  <c r="A912" i="13"/>
  <c r="A1000" i="13"/>
  <c r="H8" i="9"/>
  <c r="A808" i="13"/>
  <c r="A718" i="13"/>
  <c r="A700" i="13"/>
  <c r="A556" i="13"/>
  <c r="A666" i="13"/>
  <c r="A52" i="13"/>
  <c r="A110" i="13"/>
  <c r="A196" i="13"/>
  <c r="A642" i="13"/>
  <c r="A1107" i="9"/>
  <c r="A908" i="13"/>
  <c r="A1072" i="13"/>
  <c r="A1120" i="13"/>
  <c r="A795" i="9"/>
  <c r="A1038" i="13"/>
  <c r="I760" i="13"/>
  <c r="J760" i="13"/>
  <c r="A767" i="13"/>
  <c r="J771" i="13"/>
  <c r="I771" i="13"/>
  <c r="I100" i="13"/>
  <c r="J100" i="13"/>
  <c r="A953" i="13"/>
  <c r="J963" i="13"/>
  <c r="G12" i="9"/>
  <c r="A722" i="13"/>
  <c r="A665" i="13"/>
  <c r="A911" i="13"/>
  <c r="A1039" i="13"/>
  <c r="A940" i="13"/>
  <c r="A1096" i="13"/>
  <c r="J760" i="8"/>
  <c r="I276" i="8"/>
  <c r="J664" i="8"/>
  <c r="J712" i="8"/>
  <c r="J135" i="8"/>
  <c r="J675" i="8"/>
  <c r="J904" i="8"/>
  <c r="J276" i="8"/>
  <c r="J1083" i="5"/>
  <c r="I39" i="5"/>
  <c r="F39" i="8"/>
  <c r="AI39" i="21" s="1"/>
  <c r="J864" i="8"/>
  <c r="A1071" i="8"/>
  <c r="I572" i="8"/>
  <c r="J39" i="5"/>
  <c r="D675" i="8"/>
  <c r="A579" i="5"/>
  <c r="I640" i="8"/>
  <c r="I675" i="8"/>
  <c r="J860" i="8"/>
  <c r="A572" i="5"/>
  <c r="D572" i="8"/>
  <c r="F15" i="5"/>
  <c r="AB15" i="21" s="1"/>
  <c r="F99" i="8"/>
  <c r="AI99" i="21" s="1"/>
  <c r="A570" i="5"/>
  <c r="D570" i="8"/>
  <c r="A18" i="5"/>
  <c r="D18" i="8"/>
  <c r="A147" i="5"/>
  <c r="D147" i="8"/>
  <c r="A183" i="5"/>
  <c r="D183" i="8"/>
  <c r="A471" i="5"/>
  <c r="A578" i="5"/>
  <c r="D578" i="8"/>
  <c r="A135" i="5"/>
  <c r="D135" i="8"/>
  <c r="A21" i="5"/>
  <c r="D21" i="8"/>
  <c r="A19" i="5"/>
  <c r="D19" i="8"/>
  <c r="A576" i="5"/>
  <c r="D576" i="8"/>
  <c r="A569" i="5"/>
  <c r="D569" i="8"/>
  <c r="A664" i="5"/>
  <c r="D664" i="8"/>
  <c r="A577" i="5"/>
  <c r="D577" i="8"/>
  <c r="D552" i="5"/>
  <c r="A540" i="6" s="1"/>
  <c r="H552" i="8"/>
  <c r="CA552" i="21" s="1"/>
  <c r="H552" i="6"/>
  <c r="A760" i="5"/>
  <c r="D760" i="8"/>
  <c r="H5" i="5"/>
  <c r="BT5" i="21" s="1"/>
  <c r="H545" i="8"/>
  <c r="CA545" i="21" s="1"/>
  <c r="H545" i="6"/>
  <c r="I891" i="8"/>
  <c r="J891" i="8"/>
  <c r="F545" i="8"/>
  <c r="AI545" i="21" s="1"/>
  <c r="F545" i="6"/>
  <c r="A859" i="5"/>
  <c r="D859" i="8"/>
  <c r="J87" i="8"/>
  <c r="I87" i="8"/>
  <c r="J277" i="8"/>
  <c r="I277" i="8"/>
  <c r="G1083" i="8"/>
  <c r="BE1083" i="21" s="1"/>
  <c r="G951" i="8"/>
  <c r="BE951" i="21" s="1"/>
  <c r="I862" i="8"/>
  <c r="J862" i="8"/>
  <c r="F951" i="8"/>
  <c r="AI951" i="21" s="1"/>
  <c r="I865" i="8"/>
  <c r="J865" i="8"/>
  <c r="F552" i="8"/>
  <c r="AI552" i="21" s="1"/>
  <c r="F552" i="6"/>
  <c r="I231" i="8"/>
  <c r="J231" i="8"/>
  <c r="A100" i="5"/>
  <c r="D100" i="8"/>
  <c r="F11" i="5"/>
  <c r="AB11" i="21" s="1"/>
  <c r="F551" i="8"/>
  <c r="AI551" i="21" s="1"/>
  <c r="F551" i="6"/>
  <c r="A399" i="5"/>
  <c r="D399" i="8"/>
  <c r="A171" i="5"/>
  <c r="D171" i="8"/>
  <c r="A243" i="5"/>
  <c r="D243" i="8"/>
  <c r="A663" i="5"/>
  <c r="A591" i="5"/>
  <c r="D591" i="8"/>
  <c r="F759" i="8"/>
  <c r="AI759" i="21" s="1"/>
  <c r="A271" i="5"/>
  <c r="D271" i="8"/>
  <c r="A279" i="5"/>
  <c r="D279" i="8"/>
  <c r="A25" i="5"/>
  <c r="D25" i="8"/>
  <c r="J552" i="5"/>
  <c r="J540" i="6" s="1"/>
  <c r="I552" i="5"/>
  <c r="I540" i="6" s="1"/>
  <c r="E568" i="8"/>
  <c r="X568" i="21" s="1"/>
  <c r="A904" i="5"/>
  <c r="D904" i="8"/>
  <c r="H8" i="5"/>
  <c r="BT8" i="21" s="1"/>
  <c r="H548" i="8"/>
  <c r="CA548" i="21" s="1"/>
  <c r="H548" i="6"/>
  <c r="I547" i="5"/>
  <c r="F547" i="8"/>
  <c r="AI547" i="21" s="1"/>
  <c r="F547" i="6"/>
  <c r="A1084" i="5"/>
  <c r="D1084" i="8"/>
  <c r="J1131" i="8"/>
  <c r="I1131" i="8"/>
  <c r="J615" i="8"/>
  <c r="I615" i="8"/>
  <c r="J219" i="8"/>
  <c r="I219" i="8"/>
  <c r="F568" i="8"/>
  <c r="AI568" i="21" s="1"/>
  <c r="A1095" i="8"/>
  <c r="I939" i="8"/>
  <c r="J939" i="8"/>
  <c r="A747" i="5"/>
  <c r="D747" i="8"/>
  <c r="J26" i="8"/>
  <c r="I26" i="8"/>
  <c r="I952" i="8"/>
  <c r="J952" i="8"/>
  <c r="E663" i="8"/>
  <c r="X663" i="21" s="1"/>
  <c r="I291" i="8"/>
  <c r="J291" i="8"/>
  <c r="J387" i="8"/>
  <c r="I387" i="8"/>
  <c r="J663" i="5"/>
  <c r="F663" i="8"/>
  <c r="AI663" i="21" s="1"/>
  <c r="A963" i="5"/>
  <c r="D963" i="8"/>
  <c r="F268" i="8"/>
  <c r="AI268" i="21" s="1"/>
  <c r="I795" i="8"/>
  <c r="J795" i="8"/>
  <c r="E548" i="8"/>
  <c r="X548" i="21" s="1"/>
  <c r="E548" i="6"/>
  <c r="A867" i="5"/>
  <c r="D867" i="8"/>
  <c r="J304" i="8"/>
  <c r="A866" i="5"/>
  <c r="D866" i="8"/>
  <c r="E16" i="8"/>
  <c r="X16" i="21" s="1"/>
  <c r="A795" i="5"/>
  <c r="D795" i="8"/>
  <c r="A275" i="5"/>
  <c r="D275" i="8"/>
  <c r="A574" i="5"/>
  <c r="D574" i="8"/>
  <c r="A387" i="5"/>
  <c r="D387" i="8"/>
  <c r="A375" i="5"/>
  <c r="D375" i="8"/>
  <c r="A571" i="5"/>
  <c r="D571" i="8"/>
  <c r="J856" i="5"/>
  <c r="E856" i="8"/>
  <c r="X856" i="21" s="1"/>
  <c r="D546" i="5"/>
  <c r="A534" i="6" s="1"/>
  <c r="H546" i="8"/>
  <c r="CA546" i="21" s="1"/>
  <c r="H546" i="6"/>
  <c r="I863" i="8"/>
  <c r="J863" i="8"/>
  <c r="I274" i="8"/>
  <c r="J274" i="8"/>
  <c r="J858" i="8"/>
  <c r="I858" i="8"/>
  <c r="G9" i="5"/>
  <c r="AX9" i="21" s="1"/>
  <c r="G549" i="8"/>
  <c r="BE549" i="21" s="1"/>
  <c r="G549" i="6"/>
  <c r="I459" i="8"/>
  <c r="J459" i="8"/>
  <c r="J627" i="8"/>
  <c r="I627" i="8"/>
  <c r="E10" i="5"/>
  <c r="E550" i="8"/>
  <c r="X550" i="21" s="1"/>
  <c r="E550" i="6"/>
  <c r="I699" i="8"/>
  <c r="J699" i="8"/>
  <c r="I1095" i="8"/>
  <c r="J1095" i="8"/>
  <c r="E551" i="8"/>
  <c r="X551" i="21" s="1"/>
  <c r="E551" i="6"/>
  <c r="J999" i="8"/>
  <c r="I999" i="8"/>
  <c r="I270" i="8"/>
  <c r="J270" i="8"/>
  <c r="J867" i="8"/>
  <c r="I867" i="8"/>
  <c r="I1107" i="8"/>
  <c r="J1107" i="8"/>
  <c r="J271" i="8"/>
  <c r="I271" i="8"/>
  <c r="G551" i="8"/>
  <c r="BE551" i="21" s="1"/>
  <c r="G551" i="6"/>
  <c r="G552" i="8"/>
  <c r="BE552" i="21" s="1"/>
  <c r="G552" i="6"/>
  <c r="I423" i="8"/>
  <c r="J423" i="8"/>
  <c r="A39" i="5"/>
  <c r="J447" i="8"/>
  <c r="I447" i="8"/>
  <c r="A1131" i="5"/>
  <c r="D1131" i="8"/>
  <c r="J315" i="8"/>
  <c r="I315" i="8"/>
  <c r="J1047" i="8"/>
  <c r="I1047" i="8"/>
  <c r="J723" i="8"/>
  <c r="I723" i="8"/>
  <c r="J275" i="8"/>
  <c r="I275" i="8"/>
  <c r="I327" i="8"/>
  <c r="J327" i="8"/>
  <c r="H16" i="8"/>
  <c r="CA16" i="21" s="1"/>
  <c r="J183" i="8"/>
  <c r="I183" i="8"/>
  <c r="I375" i="8"/>
  <c r="J375" i="8"/>
  <c r="E268" i="8"/>
  <c r="X268" i="21" s="1"/>
  <c r="A26" i="5"/>
  <c r="D26" i="8"/>
  <c r="A315" i="5"/>
  <c r="D315" i="8"/>
  <c r="A783" i="5"/>
  <c r="D783" i="8"/>
  <c r="A459" i="5"/>
  <c r="D459" i="8"/>
  <c r="A255" i="5"/>
  <c r="D255" i="8"/>
  <c r="J545" i="5"/>
  <c r="J533" i="6" s="1"/>
  <c r="H14" i="5"/>
  <c r="BT14" i="21" s="1"/>
  <c r="H554" i="8"/>
  <c r="CA554" i="21" s="1"/>
  <c r="H554" i="6"/>
  <c r="A651" i="5"/>
  <c r="D651" i="8"/>
  <c r="H10" i="5"/>
  <c r="BT10" i="21" s="1"/>
  <c r="H550" i="8"/>
  <c r="CA550" i="21" s="1"/>
  <c r="H550" i="6"/>
  <c r="A862" i="5"/>
  <c r="D862" i="8"/>
  <c r="J735" i="8"/>
  <c r="I735" i="8"/>
  <c r="I304" i="8"/>
  <c r="J171" i="8"/>
  <c r="I171" i="8"/>
  <c r="G39" i="8"/>
  <c r="BE39" i="21" s="1"/>
  <c r="F856" i="8"/>
  <c r="AI856" i="21" s="1"/>
  <c r="J573" i="8"/>
  <c r="I573" i="8"/>
  <c r="J572" i="8"/>
  <c r="J866" i="8"/>
  <c r="I866" i="8"/>
  <c r="I747" i="8"/>
  <c r="J747" i="8"/>
  <c r="J807" i="8"/>
  <c r="I807" i="8"/>
  <c r="I20" i="8"/>
  <c r="J20" i="8"/>
  <c r="A865" i="5"/>
  <c r="D865" i="8"/>
  <c r="G547" i="8"/>
  <c r="BE547" i="21" s="1"/>
  <c r="G547" i="6"/>
  <c r="I712" i="8"/>
  <c r="I21" i="8"/>
  <c r="J21" i="8"/>
  <c r="F546" i="8"/>
  <c r="AI546" i="21" s="1"/>
  <c r="F546" i="6"/>
  <c r="I147" i="8"/>
  <c r="J147" i="8"/>
  <c r="I24" i="8"/>
  <c r="J24" i="8"/>
  <c r="I569" i="8"/>
  <c r="J569" i="8"/>
  <c r="J23" i="8"/>
  <c r="I23" i="8"/>
  <c r="A291" i="5"/>
  <c r="D291" i="8"/>
  <c r="A20" i="5"/>
  <c r="D20" i="8"/>
  <c r="F639" i="8"/>
  <c r="AI639" i="21" s="1"/>
  <c r="A87" i="5"/>
  <c r="D87" i="8"/>
  <c r="A903" i="5"/>
  <c r="A723" i="5"/>
  <c r="D723" i="8"/>
  <c r="A327" i="5"/>
  <c r="D327" i="8"/>
  <c r="E15" i="5"/>
  <c r="Q15" i="21" s="1"/>
  <c r="E99" i="8"/>
  <c r="X99" i="21" s="1"/>
  <c r="A159" i="5"/>
  <c r="D159" i="8"/>
  <c r="A219" i="5"/>
  <c r="D219" i="8"/>
  <c r="A712" i="5"/>
  <c r="D712" i="8"/>
  <c r="I546" i="5"/>
  <c r="I534" i="6" s="1"/>
  <c r="A615" i="5"/>
  <c r="D615" i="8"/>
  <c r="A411" i="5"/>
  <c r="D411" i="8"/>
  <c r="F711" i="8"/>
  <c r="AI711" i="21" s="1"/>
  <c r="I951" i="5"/>
  <c r="J549" i="5"/>
  <c r="F8" i="5"/>
  <c r="AB8" i="21" s="1"/>
  <c r="F548" i="8"/>
  <c r="AI548" i="21" s="1"/>
  <c r="F548" i="6"/>
  <c r="A231" i="5"/>
  <c r="D231" i="8"/>
  <c r="A17" i="5"/>
  <c r="D17" i="8"/>
  <c r="E11" i="5"/>
  <c r="A573" i="5"/>
  <c r="D573" i="8"/>
  <c r="E711" i="8"/>
  <c r="X711" i="21" s="1"/>
  <c r="A575" i="5"/>
  <c r="D575" i="8"/>
  <c r="J553" i="5"/>
  <c r="J541" i="6" s="1"/>
  <c r="E553" i="8"/>
  <c r="X553" i="21" s="1"/>
  <c r="E553" i="6"/>
  <c r="H568" i="8"/>
  <c r="CA568" i="21" s="1"/>
  <c r="G4" i="5"/>
  <c r="AX4" i="21" s="1"/>
  <c r="A952" i="5"/>
  <c r="D952" i="8"/>
  <c r="G11" i="5"/>
  <c r="AX11" i="21" s="1"/>
  <c r="A40" i="5"/>
  <c r="D40" i="8"/>
  <c r="D549" i="5"/>
  <c r="A537" i="6" s="1"/>
  <c r="H549" i="8"/>
  <c r="CA549" i="21" s="1"/>
  <c r="H549" i="6"/>
  <c r="H11" i="5"/>
  <c r="BT11" i="21" s="1"/>
  <c r="H551" i="8"/>
  <c r="CA551" i="21" s="1"/>
  <c r="H551" i="6"/>
  <c r="J1036" i="8"/>
  <c r="I1036" i="8"/>
  <c r="J111" i="8"/>
  <c r="I111" i="8"/>
  <c r="I879" i="8"/>
  <c r="J879" i="8"/>
  <c r="J51" i="8"/>
  <c r="I51" i="8"/>
  <c r="J273" i="8"/>
  <c r="I273" i="8"/>
  <c r="I831" i="8"/>
  <c r="J831" i="8"/>
  <c r="F1083" i="8"/>
  <c r="AI1083" i="21" s="1"/>
  <c r="I571" i="8"/>
  <c r="J571" i="8"/>
  <c r="G14" i="5"/>
  <c r="AX14" i="21" s="1"/>
  <c r="G554" i="8"/>
  <c r="BE554" i="21" s="1"/>
  <c r="G554" i="6"/>
  <c r="J578" i="8"/>
  <c r="I578" i="8"/>
  <c r="E549" i="8"/>
  <c r="X549" i="21" s="1"/>
  <c r="E549" i="6"/>
  <c r="G548" i="8"/>
  <c r="BE548" i="21" s="1"/>
  <c r="G548" i="6"/>
  <c r="H268" i="8"/>
  <c r="CA268" i="21" s="1"/>
  <c r="I100" i="8"/>
  <c r="J100" i="8"/>
  <c r="E1035" i="8"/>
  <c r="X1035" i="21" s="1"/>
  <c r="J783" i="8"/>
  <c r="I783" i="8"/>
  <c r="J1119" i="8"/>
  <c r="I1119" i="8"/>
  <c r="I269" i="8"/>
  <c r="J269" i="8"/>
  <c r="A861" i="5"/>
  <c r="D861" i="8"/>
  <c r="H856" i="8"/>
  <c r="CA856" i="21" s="1"/>
  <c r="I859" i="8"/>
  <c r="J859" i="8"/>
  <c r="I651" i="8"/>
  <c r="J651" i="8"/>
  <c r="J975" i="8"/>
  <c r="I975" i="8"/>
  <c r="J19" i="8"/>
  <c r="I19" i="8"/>
  <c r="I1084" i="8"/>
  <c r="J1084" i="8"/>
  <c r="A864" i="5"/>
  <c r="D864" i="8"/>
  <c r="I904" i="8"/>
  <c r="G5" i="5"/>
  <c r="AX5" i="21" s="1"/>
  <c r="G545" i="8"/>
  <c r="BE545" i="21" s="1"/>
  <c r="G545" i="6"/>
  <c r="J570" i="8"/>
  <c r="I570" i="8"/>
  <c r="G303" i="8"/>
  <c r="BE303" i="21" s="1"/>
  <c r="A975" i="5"/>
  <c r="D975" i="8"/>
  <c r="I857" i="8"/>
  <c r="J857" i="8"/>
  <c r="G13" i="5"/>
  <c r="AX13" i="21" s="1"/>
  <c r="G553" i="8"/>
  <c r="BE553" i="21" s="1"/>
  <c r="G553" i="6"/>
  <c r="J591" i="8"/>
  <c r="I591" i="8"/>
  <c r="G268" i="8"/>
  <c r="BE268" i="21" s="1"/>
  <c r="J399" i="8"/>
  <c r="I399" i="8"/>
  <c r="A858" i="5"/>
  <c r="D858" i="8"/>
  <c r="I576" i="8"/>
  <c r="E545" i="8"/>
  <c r="X545" i="21" s="1"/>
  <c r="E545" i="6"/>
  <c r="F303" i="8"/>
  <c r="AI303" i="21" s="1"/>
  <c r="H711" i="8"/>
  <c r="CA711" i="21" s="1"/>
  <c r="I159" i="8"/>
  <c r="J159" i="8"/>
  <c r="I207" i="8"/>
  <c r="J207" i="8"/>
  <c r="I255" i="8"/>
  <c r="J255" i="8"/>
  <c r="H759" i="8"/>
  <c r="CA759" i="21" s="1"/>
  <c r="J550" i="5"/>
  <c r="J538" i="6" s="1"/>
  <c r="A24" i="5"/>
  <c r="D24" i="8"/>
  <c r="A423" i="5"/>
  <c r="D423" i="8"/>
  <c r="A111" i="5"/>
  <c r="D111" i="8"/>
  <c r="A276" i="5"/>
  <c r="D276" i="8"/>
  <c r="A207" i="5"/>
  <c r="D207" i="8"/>
  <c r="E303" i="8"/>
  <c r="X303" i="21" s="1"/>
  <c r="F554" i="8"/>
  <c r="AI554" i="21" s="1"/>
  <c r="F554" i="6"/>
  <c r="A771" i="5"/>
  <c r="D771" i="8"/>
  <c r="D1083" i="5"/>
  <c r="A447" i="5"/>
  <c r="D447" i="8"/>
  <c r="A304" i="5"/>
  <c r="D304" i="8"/>
  <c r="A435" i="5"/>
  <c r="D435" i="8"/>
  <c r="A735" i="5"/>
  <c r="D735" i="8"/>
  <c r="D951" i="5"/>
  <c r="A195" i="5"/>
  <c r="D195" i="8"/>
  <c r="I545" i="5"/>
  <c r="I533" i="6" s="1"/>
  <c r="A22" i="5"/>
  <c r="D22" i="8"/>
  <c r="A22" i="8" s="1"/>
  <c r="A23" i="5"/>
  <c r="D23" i="8"/>
  <c r="F6" i="5"/>
  <c r="I6" i="5" s="1"/>
  <c r="F12" i="5"/>
  <c r="A627" i="5"/>
  <c r="D627" i="8"/>
  <c r="G12" i="5"/>
  <c r="AX12" i="21" s="1"/>
  <c r="G7" i="5"/>
  <c r="AX7" i="21" s="1"/>
  <c r="H7" i="5"/>
  <c r="BT7" i="21" s="1"/>
  <c r="H547" i="8"/>
  <c r="CA547" i="21" s="1"/>
  <c r="H547" i="6"/>
  <c r="F5" i="5"/>
  <c r="AB5" i="21" s="1"/>
  <c r="E8" i="5"/>
  <c r="Q8" i="21" s="1"/>
  <c r="A603" i="5"/>
  <c r="D603" i="8"/>
  <c r="G568" i="8"/>
  <c r="BE568" i="21" s="1"/>
  <c r="H13" i="5"/>
  <c r="BT13" i="21" s="1"/>
  <c r="H553" i="8"/>
  <c r="CA553" i="21" s="1"/>
  <c r="H553" i="6"/>
  <c r="A1107" i="5"/>
  <c r="D1107" i="8"/>
  <c r="I987" i="8"/>
  <c r="J987" i="8"/>
  <c r="I25" i="8"/>
  <c r="J25" i="8"/>
  <c r="J278" i="8"/>
  <c r="I278" i="8"/>
  <c r="G711" i="8"/>
  <c r="BE711" i="21" s="1"/>
  <c r="F16" i="8"/>
  <c r="AI16" i="21" s="1"/>
  <c r="I40" i="8"/>
  <c r="J40" i="8"/>
  <c r="J195" i="8"/>
  <c r="I195" i="8"/>
  <c r="J243" i="8"/>
  <c r="I243" i="8"/>
  <c r="J531" i="8"/>
  <c r="I531" i="8"/>
  <c r="J861" i="8"/>
  <c r="I861" i="8"/>
  <c r="J22" i="8"/>
  <c r="I22" i="8"/>
  <c r="J915" i="8"/>
  <c r="I915" i="8"/>
  <c r="J18" i="8"/>
  <c r="I18" i="8"/>
  <c r="A863" i="5"/>
  <c r="D863" i="8"/>
  <c r="G856" i="8"/>
  <c r="BE856" i="21" s="1"/>
  <c r="I574" i="8"/>
  <c r="J574" i="8"/>
  <c r="E547" i="8"/>
  <c r="X547" i="21" s="1"/>
  <c r="E547" i="6"/>
  <c r="E554" i="8"/>
  <c r="X554" i="21" s="1"/>
  <c r="E554" i="6"/>
  <c r="I664" i="8"/>
  <c r="I279" i="8"/>
  <c r="J279" i="8"/>
  <c r="A555" i="5"/>
  <c r="D555" i="8"/>
  <c r="I435" i="8"/>
  <c r="J435" i="8"/>
  <c r="J579" i="8"/>
  <c r="I579" i="8"/>
  <c r="J123" i="8"/>
  <c r="I123" i="8"/>
  <c r="I17" i="8"/>
  <c r="J17" i="8"/>
  <c r="A857" i="5"/>
  <c r="D857" i="8"/>
  <c r="G6" i="5"/>
  <c r="AX6" i="21" s="1"/>
  <c r="G546" i="8"/>
  <c r="BE546" i="21" s="1"/>
  <c r="G546" i="6"/>
  <c r="J575" i="8"/>
  <c r="I575" i="8"/>
  <c r="I1071" i="8"/>
  <c r="J1071" i="8"/>
  <c r="E639" i="8"/>
  <c r="X639" i="21" s="1"/>
  <c r="I927" i="8"/>
  <c r="J927" i="8"/>
  <c r="A860" i="5"/>
  <c r="D860" i="8"/>
  <c r="E546" i="8"/>
  <c r="X546" i="21" s="1"/>
  <c r="E546" i="6"/>
  <c r="J577" i="8"/>
  <c r="I577" i="8"/>
  <c r="A277" i="5"/>
  <c r="D277" i="8"/>
  <c r="F550" i="8"/>
  <c r="AI550" i="21" s="1"/>
  <c r="F550" i="6"/>
  <c r="A1036" i="5"/>
  <c r="D1036" i="8"/>
  <c r="I963" i="8"/>
  <c r="J963" i="8"/>
  <c r="I860" i="8"/>
  <c r="I1011" i="8"/>
  <c r="J1011" i="8"/>
  <c r="F553" i="8"/>
  <c r="AI553" i="21" s="1"/>
  <c r="F553" i="6"/>
  <c r="G16" i="8"/>
  <c r="BE16" i="21" s="1"/>
  <c r="F549" i="8"/>
  <c r="AI549" i="21" s="1"/>
  <c r="F549" i="6"/>
  <c r="A1047" i="5"/>
  <c r="D1047" i="8"/>
  <c r="G10" i="5"/>
  <c r="G550" i="8"/>
  <c r="BE550" i="21" s="1"/>
  <c r="G550" i="6"/>
  <c r="E552" i="8"/>
  <c r="X552" i="21" s="1"/>
  <c r="E552" i="6"/>
  <c r="J411" i="8"/>
  <c r="I411" i="8"/>
  <c r="A891" i="8"/>
  <c r="E553" i="15"/>
  <c r="A553" i="15" s="1"/>
  <c r="K553" i="15"/>
  <c r="H13" i="15"/>
  <c r="E268" i="15"/>
  <c r="A268" i="15" s="1"/>
  <c r="K568" i="15"/>
  <c r="J568" i="15"/>
  <c r="E568" i="15"/>
  <c r="A568" i="15" s="1"/>
  <c r="E951" i="15"/>
  <c r="A951" i="15" s="1"/>
  <c r="K951" i="15"/>
  <c r="E545" i="15"/>
  <c r="A545" i="15" s="1"/>
  <c r="K546" i="15"/>
  <c r="E546" i="15"/>
  <c r="A546" i="15" s="1"/>
  <c r="J546" i="15"/>
  <c r="E99" i="15"/>
  <c r="A99" i="15" s="1"/>
  <c r="K551" i="15"/>
  <c r="J551" i="15"/>
  <c r="E551" i="15"/>
  <c r="A551" i="15" s="1"/>
  <c r="K567" i="15"/>
  <c r="J663" i="15"/>
  <c r="K663" i="15"/>
  <c r="E663" i="15"/>
  <c r="A663" i="15" s="1"/>
  <c r="E1083" i="15"/>
  <c r="A1083" i="15" s="1"/>
  <c r="K1083" i="15"/>
  <c r="K39" i="15"/>
  <c r="J39" i="15"/>
  <c r="E39" i="15"/>
  <c r="A39" i="15" s="1"/>
  <c r="F15" i="15"/>
  <c r="U15" i="21" s="1"/>
  <c r="K711" i="15"/>
  <c r="E711" i="15"/>
  <c r="A711" i="15" s="1"/>
  <c r="J711" i="15"/>
  <c r="E903" i="15"/>
  <c r="A903" i="15" s="1"/>
  <c r="K903" i="15"/>
  <c r="K547" i="15"/>
  <c r="G7" i="15"/>
  <c r="J547" i="15"/>
  <c r="E547" i="15"/>
  <c r="A547" i="15" s="1"/>
  <c r="G11" i="15"/>
  <c r="AF11" i="21" s="1"/>
  <c r="H855" i="15"/>
  <c r="BM855" i="21" s="1"/>
  <c r="K554" i="15"/>
  <c r="J554" i="15"/>
  <c r="E554" i="15"/>
  <c r="A554" i="15" s="1"/>
  <c r="F14" i="15"/>
  <c r="U14" i="21" s="1"/>
  <c r="K759" i="15"/>
  <c r="E759" i="15"/>
  <c r="A759" i="15" s="1"/>
  <c r="J759" i="15"/>
  <c r="K567" i="14"/>
  <c r="E567" i="14"/>
  <c r="A567" i="14" s="1"/>
  <c r="J567" i="14"/>
  <c r="K39" i="14"/>
  <c r="E39" i="14"/>
  <c r="A39" i="14" s="1"/>
  <c r="J39" i="14"/>
  <c r="K554" i="14"/>
  <c r="E554" i="14"/>
  <c r="A554" i="14" s="1"/>
  <c r="J554" i="14"/>
  <c r="E856" i="14"/>
  <c r="A856" i="14" s="1"/>
  <c r="K856" i="14"/>
  <c r="K550" i="14"/>
  <c r="E550" i="14"/>
  <c r="A550" i="14" s="1"/>
  <c r="J550" i="14"/>
  <c r="K549" i="14"/>
  <c r="J549" i="14"/>
  <c r="E549" i="14"/>
  <c r="A549" i="14" s="1"/>
  <c r="F9" i="14"/>
  <c r="T9" i="21" s="1"/>
  <c r="E1083" i="14"/>
  <c r="A1083" i="14" s="1"/>
  <c r="K1083" i="14"/>
  <c r="G14" i="14"/>
  <c r="AE14" i="21" s="1"/>
  <c r="E759" i="14"/>
  <c r="A759" i="14" s="1"/>
  <c r="K759" i="14"/>
  <c r="J759" i="14"/>
  <c r="K99" i="14"/>
  <c r="E99" i="14"/>
  <c r="A99" i="14" s="1"/>
  <c r="J99" i="14"/>
  <c r="J12" i="14"/>
  <c r="E268" i="14"/>
  <c r="G15" i="14"/>
  <c r="AE15" i="21" s="1"/>
  <c r="E663" i="14"/>
  <c r="A663" i="14" s="1"/>
  <c r="K663" i="14"/>
  <c r="J663" i="14"/>
  <c r="K547" i="14"/>
  <c r="J547" i="14"/>
  <c r="F7" i="14"/>
  <c r="T7" i="21" s="1"/>
  <c r="A547" i="14"/>
  <c r="K553" i="14"/>
  <c r="J553" i="14"/>
  <c r="F13" i="14"/>
  <c r="T13" i="21" s="1"/>
  <c r="E553" i="14"/>
  <c r="A553" i="14" s="1"/>
  <c r="K16" i="14"/>
  <c r="E16" i="14"/>
  <c r="A16" i="14" s="1"/>
  <c r="G4" i="14"/>
  <c r="AE4" i="21" s="1"/>
  <c r="J16" i="14"/>
  <c r="E711" i="14"/>
  <c r="A711" i="14" s="1"/>
  <c r="K711" i="14"/>
  <c r="J711" i="14"/>
  <c r="K551" i="14"/>
  <c r="J551" i="14"/>
  <c r="F11" i="14"/>
  <c r="T11" i="21" s="1"/>
  <c r="E551" i="14"/>
  <c r="A551" i="14" s="1"/>
  <c r="E545" i="12"/>
  <c r="K545" i="12"/>
  <c r="J545" i="12"/>
  <c r="F5" i="12"/>
  <c r="H10" i="12"/>
  <c r="E550" i="12"/>
  <c r="K550" i="12"/>
  <c r="J303" i="12"/>
  <c r="J267" i="12" s="1"/>
  <c r="K303" i="12"/>
  <c r="K267" i="12" s="1"/>
  <c r="E303" i="12"/>
  <c r="A303" i="12" s="1"/>
  <c r="E951" i="12"/>
  <c r="A951" i="12" s="1"/>
  <c r="K951" i="12"/>
  <c r="E553" i="12"/>
  <c r="K553" i="12"/>
  <c r="J553" i="12"/>
  <c r="E568" i="12"/>
  <c r="A568" i="12" s="1"/>
  <c r="K568" i="12"/>
  <c r="J568" i="12"/>
  <c r="E547" i="12"/>
  <c r="K547" i="12"/>
  <c r="J547" i="12"/>
  <c r="E549" i="12"/>
  <c r="K549" i="12"/>
  <c r="J549" i="12"/>
  <c r="E551" i="12"/>
  <c r="K551" i="12"/>
  <c r="J551" i="12"/>
  <c r="E903" i="12"/>
  <c r="A903" i="12" s="1"/>
  <c r="K903" i="12"/>
  <c r="E268" i="12"/>
  <c r="A268" i="12" s="1"/>
  <c r="E1083" i="12"/>
  <c r="A1083" i="12" s="1"/>
  <c r="K1083" i="12"/>
  <c r="E759" i="12"/>
  <c r="A759" i="12" s="1"/>
  <c r="K759" i="12"/>
  <c r="J759" i="12"/>
  <c r="E554" i="12"/>
  <c r="K554" i="12"/>
  <c r="J554" i="12"/>
  <c r="E16" i="9"/>
  <c r="F9" i="9"/>
  <c r="K568" i="9"/>
  <c r="K549" i="9"/>
  <c r="E759" i="9"/>
  <c r="K759" i="9"/>
  <c r="E303" i="9"/>
  <c r="K551" i="9"/>
  <c r="J551" i="9"/>
  <c r="F11" i="9"/>
  <c r="K545" i="9"/>
  <c r="J545" i="9"/>
  <c r="K550" i="9"/>
  <c r="J550" i="9"/>
  <c r="F10" i="9"/>
  <c r="K552" i="9"/>
  <c r="J552" i="9"/>
  <c r="F12" i="9"/>
  <c r="F5" i="9"/>
  <c r="K547" i="9"/>
  <c r="J547" i="9"/>
  <c r="F7" i="9"/>
  <c r="K546" i="9"/>
  <c r="J546" i="9"/>
  <c r="F6" i="9"/>
  <c r="K548" i="9"/>
  <c r="J548" i="9"/>
  <c r="F8" i="9"/>
  <c r="K639" i="9"/>
  <c r="J639" i="9"/>
  <c r="K663" i="9"/>
  <c r="E663" i="9"/>
  <c r="E567" i="9" s="1"/>
  <c r="J663" i="9"/>
  <c r="K553" i="9"/>
  <c r="J553" i="9"/>
  <c r="D550" i="5"/>
  <c r="A538" i="6" s="1"/>
  <c r="D545" i="5"/>
  <c r="A533" i="6" s="1"/>
  <c r="F7" i="5"/>
  <c r="AB7" i="21" s="1"/>
  <c r="AM7" i="21" s="1"/>
  <c r="J547" i="5"/>
  <c r="J535" i="6" s="1"/>
  <c r="D547" i="5"/>
  <c r="A535" i="6" s="1"/>
  <c r="D553" i="5"/>
  <c r="A541" i="6" s="1"/>
  <c r="H6" i="5"/>
  <c r="BT6" i="21" s="1"/>
  <c r="H12" i="5"/>
  <c r="BT12" i="21" s="1"/>
  <c r="D856" i="5"/>
  <c r="I856" i="5"/>
  <c r="E13" i="5"/>
  <c r="Q13" i="21" s="1"/>
  <c r="I553" i="5"/>
  <c r="I541" i="6" s="1"/>
  <c r="I568" i="5"/>
  <c r="D568" i="5"/>
  <c r="J568" i="5"/>
  <c r="J639" i="5"/>
  <c r="I639" i="5"/>
  <c r="D639" i="5"/>
  <c r="D711" i="5"/>
  <c r="J711" i="5"/>
  <c r="I711" i="5"/>
  <c r="D268" i="5"/>
  <c r="I551" i="5"/>
  <c r="I539" i="6" s="1"/>
  <c r="J551" i="5"/>
  <c r="J539" i="6" s="1"/>
  <c r="D551" i="5"/>
  <c r="A539" i="6" s="1"/>
  <c r="D855" i="5"/>
  <c r="A855" i="5" s="1"/>
  <c r="I855" i="5"/>
  <c r="J303" i="5"/>
  <c r="J267" i="5" s="1"/>
  <c r="D303" i="5"/>
  <c r="I303" i="5"/>
  <c r="I267" i="5" s="1"/>
  <c r="J554" i="5"/>
  <c r="D554" i="5"/>
  <c r="A542" i="6" s="1"/>
  <c r="I554" i="5"/>
  <c r="J548" i="5"/>
  <c r="J536" i="6" s="1"/>
  <c r="D548" i="5"/>
  <c r="A536" i="6" s="1"/>
  <c r="I548" i="5"/>
  <c r="I536" i="6" s="1"/>
  <c r="J16" i="5"/>
  <c r="I16" i="5"/>
  <c r="D16" i="5"/>
  <c r="I99" i="5"/>
  <c r="J99" i="5"/>
  <c r="D99" i="5"/>
  <c r="J759" i="5"/>
  <c r="D759" i="5"/>
  <c r="I759" i="5"/>
  <c r="F14" i="5"/>
  <c r="AB14" i="21" s="1"/>
  <c r="AM14" i="21" s="1"/>
  <c r="G543" i="9" l="1"/>
  <c r="AC855" i="21"/>
  <c r="AP10" i="21"/>
  <c r="BJ951" i="21"/>
  <c r="A951" i="9"/>
  <c r="E855" i="9"/>
  <c r="E543" i="9" s="1"/>
  <c r="G8" i="8"/>
  <c r="BE8" i="21" s="1"/>
  <c r="D861" i="21"/>
  <c r="J13" i="15"/>
  <c r="G4" i="15"/>
  <c r="AF4" i="21" s="1"/>
  <c r="AF544" i="21"/>
  <c r="H4" i="15"/>
  <c r="BB4" i="21" s="1"/>
  <c r="BB544" i="21"/>
  <c r="AT63" i="21"/>
  <c r="A1023" i="13"/>
  <c r="A1023" i="8"/>
  <c r="A1035" i="12"/>
  <c r="I1023" i="18"/>
  <c r="J1023" i="18"/>
  <c r="AO11" i="21"/>
  <c r="E267" i="14"/>
  <c r="A267" i="14" s="1"/>
  <c r="T267" i="21"/>
  <c r="BU543" i="21"/>
  <c r="H4" i="9"/>
  <c r="AY4" i="21" s="1"/>
  <c r="AY544" i="21"/>
  <c r="G4" i="9"/>
  <c r="F4" i="13" s="1"/>
  <c r="I4" i="9"/>
  <c r="BU4" i="21" s="1"/>
  <c r="BU544" i="21"/>
  <c r="R543" i="21"/>
  <c r="R855" i="21"/>
  <c r="F543" i="12"/>
  <c r="S543" i="21" s="1"/>
  <c r="S855" i="21"/>
  <c r="E6" i="8"/>
  <c r="X6" i="21" s="1"/>
  <c r="I303" i="21"/>
  <c r="BL303" i="21"/>
  <c r="A547" i="12"/>
  <c r="M63" i="21"/>
  <c r="A549" i="12"/>
  <c r="A551" i="12"/>
  <c r="A553" i="12"/>
  <c r="A550" i="12"/>
  <c r="D484" i="18"/>
  <c r="A484" i="18" s="1"/>
  <c r="A484" i="13"/>
  <c r="A483" i="12"/>
  <c r="D483" i="13"/>
  <c r="A554" i="12"/>
  <c r="A545" i="12"/>
  <c r="A546" i="12"/>
  <c r="A552" i="12"/>
  <c r="A548" i="12"/>
  <c r="E553" i="22"/>
  <c r="I554" i="6"/>
  <c r="I542" i="6"/>
  <c r="J549" i="6"/>
  <c r="J537" i="6"/>
  <c r="I547" i="6"/>
  <c r="I535" i="6"/>
  <c r="J554" i="6"/>
  <c r="J542" i="6"/>
  <c r="AK861" i="21"/>
  <c r="A715" i="21"/>
  <c r="J8" i="15"/>
  <c r="J544" i="14"/>
  <c r="K5" i="14"/>
  <c r="E5" i="14"/>
  <c r="A5" i="14" s="1"/>
  <c r="J5" i="14"/>
  <c r="AD9" i="21"/>
  <c r="AO9" i="21" s="1"/>
  <c r="J576" i="7"/>
  <c r="E549" i="22"/>
  <c r="E552" i="22"/>
  <c r="E554" i="22"/>
  <c r="AT447" i="21"/>
  <c r="I578" i="7"/>
  <c r="J577" i="7"/>
  <c r="J578" i="7"/>
  <c r="J572" i="7"/>
  <c r="J10" i="15"/>
  <c r="E5" i="15"/>
  <c r="A5" i="15" s="1"/>
  <c r="J5" i="21"/>
  <c r="BL6" i="21"/>
  <c r="J6" i="14"/>
  <c r="I15" i="21"/>
  <c r="J7" i="12"/>
  <c r="M459" i="21"/>
  <c r="A459" i="13"/>
  <c r="A507" i="18"/>
  <c r="A435" i="13"/>
  <c r="A447" i="13"/>
  <c r="A495" i="18"/>
  <c r="AK575" i="21"/>
  <c r="M447" i="21"/>
  <c r="BP435" i="21"/>
  <c r="Z549" i="21"/>
  <c r="BG549" i="21" s="1"/>
  <c r="BG859" i="21"/>
  <c r="M435" i="21"/>
  <c r="AT435" i="21"/>
  <c r="BP447" i="21"/>
  <c r="M519" i="21"/>
  <c r="BP471" i="21"/>
  <c r="BP459" i="21"/>
  <c r="J15" i="5"/>
  <c r="M471" i="21"/>
  <c r="AT519" i="21"/>
  <c r="BP519" i="21"/>
  <c r="AT471" i="21"/>
  <c r="AT459" i="21"/>
  <c r="BP495" i="21"/>
  <c r="M495" i="21"/>
  <c r="AT495" i="21"/>
  <c r="M483" i="21"/>
  <c r="BP483" i="21"/>
  <c r="AT483" i="21"/>
  <c r="BP507" i="21"/>
  <c r="AT507" i="21"/>
  <c r="M507" i="21"/>
  <c r="I549" i="6"/>
  <c r="BI548" i="21"/>
  <c r="I547" i="21"/>
  <c r="AR857" i="21"/>
  <c r="AR761" i="21"/>
  <c r="AV548" i="21"/>
  <c r="AP856" i="21"/>
  <c r="AR271" i="21"/>
  <c r="BL12" i="21"/>
  <c r="BM568" i="21"/>
  <c r="AQ8" i="21"/>
  <c r="AL545" i="21"/>
  <c r="BL5" i="21"/>
  <c r="I855" i="21"/>
  <c r="D858" i="21"/>
  <c r="A1041" i="21"/>
  <c r="A819" i="13"/>
  <c r="K6" i="15"/>
  <c r="E10" i="15"/>
  <c r="A10" i="15" s="1"/>
  <c r="J5" i="15"/>
  <c r="J6" i="15"/>
  <c r="J15" i="21"/>
  <c r="K8" i="15"/>
  <c r="J267" i="21"/>
  <c r="K5" i="15"/>
  <c r="E8" i="15"/>
  <c r="A8" i="15" s="1"/>
  <c r="K674" i="21"/>
  <c r="A674" i="21" s="1"/>
  <c r="BN720" i="21"/>
  <c r="AP547" i="21"/>
  <c r="AP5" i="21"/>
  <c r="K544" i="14"/>
  <c r="AP568" i="21"/>
  <c r="F10" i="8"/>
  <c r="AI10" i="21" s="1"/>
  <c r="J13" i="12"/>
  <c r="D548" i="13"/>
  <c r="J9" i="12"/>
  <c r="AR576" i="21"/>
  <c r="J10" i="12"/>
  <c r="AO10" i="21"/>
  <c r="G15" i="8"/>
  <c r="BE15" i="21" s="1"/>
  <c r="J12" i="12"/>
  <c r="AR1094" i="21"/>
  <c r="AR669" i="21"/>
  <c r="BN647" i="21"/>
  <c r="K14" i="9"/>
  <c r="E549" i="18"/>
  <c r="V549" i="21" s="1"/>
  <c r="E552" i="18"/>
  <c r="V552" i="21" s="1"/>
  <c r="AK578" i="21"/>
  <c r="BG573" i="21"/>
  <c r="AK570" i="21"/>
  <c r="AM568" i="21"/>
  <c r="G544" i="8"/>
  <c r="BE544" i="21" s="1"/>
  <c r="D577" i="21"/>
  <c r="D573" i="21"/>
  <c r="J550" i="6"/>
  <c r="BN674" i="21"/>
  <c r="AR1089" i="21"/>
  <c r="AR720" i="21"/>
  <c r="K1090" i="21"/>
  <c r="A1090" i="21" s="1"/>
  <c r="AQ568" i="21"/>
  <c r="AP548" i="21"/>
  <c r="BR549" i="21"/>
  <c r="AK577" i="21"/>
  <c r="AP544" i="21"/>
  <c r="BG574" i="21"/>
  <c r="BG571" i="21"/>
  <c r="AK858" i="21"/>
  <c r="BG578" i="21"/>
  <c r="BG577" i="21"/>
  <c r="A645" i="21"/>
  <c r="A908" i="21"/>
  <c r="D571" i="21"/>
  <c r="D578" i="21"/>
  <c r="BG569" i="21"/>
  <c r="BN669" i="21"/>
  <c r="I864" i="18"/>
  <c r="K643" i="21"/>
  <c r="A643" i="21" s="1"/>
  <c r="BN1094" i="21"/>
  <c r="A313" i="21"/>
  <c r="AK571" i="21"/>
  <c r="A769" i="21"/>
  <c r="D866" i="21"/>
  <c r="D576" i="21"/>
  <c r="D575" i="21"/>
  <c r="BG572" i="21"/>
  <c r="G951" i="21"/>
  <c r="BG575" i="21"/>
  <c r="D572" i="21"/>
  <c r="I568" i="21"/>
  <c r="BL568" i="21"/>
  <c r="BI568" i="21"/>
  <c r="D570" i="21"/>
  <c r="AN951" i="21"/>
  <c r="BG576" i="21"/>
  <c r="BL856" i="21"/>
  <c r="AN554" i="21"/>
  <c r="BK568" i="21"/>
  <c r="J568" i="21"/>
  <c r="AY543" i="21"/>
  <c r="I271" i="18"/>
  <c r="I277" i="18"/>
  <c r="K962" i="21"/>
  <c r="A962" i="21" s="1"/>
  <c r="I859" i="18"/>
  <c r="I860" i="18"/>
  <c r="BP75" i="21"/>
  <c r="E545" i="22"/>
  <c r="J567" i="15"/>
  <c r="BM267" i="21"/>
  <c r="BM544" i="21"/>
  <c r="E267" i="15"/>
  <c r="A267" i="15" s="1"/>
  <c r="AQ267" i="21"/>
  <c r="J99" i="21"/>
  <c r="E6" i="15"/>
  <c r="A6" i="15" s="1"/>
  <c r="J8" i="21"/>
  <c r="BM99" i="21"/>
  <c r="J10" i="21"/>
  <c r="BM8" i="21"/>
  <c r="J1035" i="21"/>
  <c r="BM1035" i="21"/>
  <c r="AQ1035" i="21"/>
  <c r="J855" i="21"/>
  <c r="BM303" i="21"/>
  <c r="AQ303" i="21"/>
  <c r="J303" i="21"/>
  <c r="J711" i="21"/>
  <c r="F8" i="13"/>
  <c r="H543" i="15"/>
  <c r="E543" i="15" s="1"/>
  <c r="A543" i="15" s="1"/>
  <c r="E6" i="14"/>
  <c r="A6" i="14" s="1"/>
  <c r="G547" i="18"/>
  <c r="BC547" i="21" s="1"/>
  <c r="AR270" i="21"/>
  <c r="BL551" i="21"/>
  <c r="I639" i="21"/>
  <c r="K6" i="14"/>
  <c r="K12" i="14"/>
  <c r="K10" i="14"/>
  <c r="E554" i="18"/>
  <c r="V554" i="21" s="1"/>
  <c r="BN1088" i="21"/>
  <c r="BL639" i="21"/>
  <c r="G543" i="14"/>
  <c r="I1083" i="21"/>
  <c r="AP1083" i="21"/>
  <c r="BL1083" i="21"/>
  <c r="BL99" i="21"/>
  <c r="AP99" i="21"/>
  <c r="I99" i="21"/>
  <c r="I663" i="21"/>
  <c r="AP663" i="21"/>
  <c r="BL663" i="21"/>
  <c r="BN277" i="21"/>
  <c r="AP567" i="21"/>
  <c r="F543" i="14"/>
  <c r="K543" i="14" s="1"/>
  <c r="AE8" i="21"/>
  <c r="AP8" i="21" s="1"/>
  <c r="J8" i="14"/>
  <c r="H855" i="13"/>
  <c r="I543" i="14"/>
  <c r="E855" i="14"/>
  <c r="A855" i="14" s="1"/>
  <c r="AR1088" i="21"/>
  <c r="AO568" i="21"/>
  <c r="F13" i="8"/>
  <c r="AI13" i="21" s="1"/>
  <c r="AR277" i="21"/>
  <c r="BN956" i="21"/>
  <c r="D39" i="8"/>
  <c r="A39" i="8" s="1"/>
  <c r="H547" i="18"/>
  <c r="BY547" i="21" s="1"/>
  <c r="G552" i="18"/>
  <c r="BC552" i="21" s="1"/>
  <c r="H856" i="21"/>
  <c r="AO856" i="21"/>
  <c r="AR572" i="21"/>
  <c r="BN569" i="21"/>
  <c r="F549" i="18"/>
  <c r="AG549" i="21" s="1"/>
  <c r="H567" i="8"/>
  <c r="CA567" i="21" s="1"/>
  <c r="K642" i="21"/>
  <c r="A642" i="21" s="1"/>
  <c r="K6" i="12"/>
  <c r="AR312" i="21"/>
  <c r="AR643" i="21"/>
  <c r="E6" i="12"/>
  <c r="A6" i="12" s="1"/>
  <c r="G553" i="18"/>
  <c r="BC553" i="21" s="1"/>
  <c r="D1035" i="8"/>
  <c r="A1035" i="8" s="1"/>
  <c r="K312" i="21"/>
  <c r="A312" i="21" s="1"/>
  <c r="M903" i="21"/>
  <c r="I543" i="12"/>
  <c r="BV543" i="21" s="1"/>
  <c r="E567" i="12"/>
  <c r="A567" i="12" s="1"/>
  <c r="AR859" i="21"/>
  <c r="J6" i="12"/>
  <c r="E7" i="12"/>
  <c r="A7" i="12" s="1"/>
  <c r="H567" i="13"/>
  <c r="M75" i="21"/>
  <c r="BN642" i="21"/>
  <c r="J859" i="18"/>
  <c r="H5" i="13"/>
  <c r="K647" i="21"/>
  <c r="A647" i="21" s="1"/>
  <c r="A307" i="21"/>
  <c r="G7" i="13"/>
  <c r="H9" i="13"/>
  <c r="H8" i="13"/>
  <c r="H7" i="13"/>
  <c r="H553" i="21"/>
  <c r="K567" i="12"/>
  <c r="K7" i="12"/>
  <c r="E7" i="8"/>
  <c r="X7" i="21" s="1"/>
  <c r="I578" i="18"/>
  <c r="H543" i="12"/>
  <c r="AZ543" i="21" s="1"/>
  <c r="A763" i="21"/>
  <c r="AO13" i="21"/>
  <c r="H568" i="21"/>
  <c r="BN578" i="21"/>
  <c r="J864" i="18"/>
  <c r="J578" i="18"/>
  <c r="G15" i="13"/>
  <c r="K761" i="21"/>
  <c r="A761" i="21" s="1"/>
  <c r="K956" i="21"/>
  <c r="A956" i="21" s="1"/>
  <c r="BN1089" i="21"/>
  <c r="BN1090" i="21"/>
  <c r="K12" i="12"/>
  <c r="I861" i="18"/>
  <c r="K860" i="21"/>
  <c r="A1044" i="21"/>
  <c r="A305" i="21"/>
  <c r="D663" i="8"/>
  <c r="A663" i="8" s="1"/>
  <c r="AR578" i="21"/>
  <c r="E12" i="8"/>
  <c r="X12" i="21" s="1"/>
  <c r="AR577" i="21"/>
  <c r="E8" i="12"/>
  <c r="A8" i="12" s="1"/>
  <c r="K13" i="12"/>
  <c r="I577" i="18"/>
  <c r="J273" i="18"/>
  <c r="A906" i="21"/>
  <c r="H549" i="21"/>
  <c r="H14" i="21"/>
  <c r="J8" i="12"/>
  <c r="H1035" i="21"/>
  <c r="A673" i="21"/>
  <c r="E13" i="12"/>
  <c r="A13" i="12" s="1"/>
  <c r="BN577" i="21"/>
  <c r="K277" i="21"/>
  <c r="A277" i="21" s="1"/>
  <c r="J567" i="12"/>
  <c r="I903" i="8"/>
  <c r="G549" i="18"/>
  <c r="BC549" i="21" s="1"/>
  <c r="J639" i="13"/>
  <c r="J277" i="18"/>
  <c r="H544" i="13"/>
  <c r="J271" i="18"/>
  <c r="J577" i="18"/>
  <c r="BP903" i="21"/>
  <c r="K953" i="21"/>
  <c r="A953" i="21" s="1"/>
  <c r="BK14" i="21"/>
  <c r="K576" i="21"/>
  <c r="I273" i="18"/>
  <c r="D545" i="13"/>
  <c r="E14" i="12"/>
  <c r="A14" i="12" s="1"/>
  <c r="F553" i="18"/>
  <c r="AG553" i="21" s="1"/>
  <c r="H9" i="8"/>
  <c r="CA9" i="21" s="1"/>
  <c r="I575" i="18"/>
  <c r="J269" i="18"/>
  <c r="I4" i="12"/>
  <c r="BV4" i="21" s="1"/>
  <c r="H15" i="13"/>
  <c r="H267" i="21"/>
  <c r="BK267" i="21"/>
  <c r="AO267" i="21"/>
  <c r="AO903" i="21"/>
  <c r="H903" i="21"/>
  <c r="BK903" i="21"/>
  <c r="AO1035" i="21"/>
  <c r="H639" i="21"/>
  <c r="BK639" i="21"/>
  <c r="G5" i="13"/>
  <c r="K271" i="21"/>
  <c r="BK303" i="21"/>
  <c r="BK1035" i="21"/>
  <c r="BK1083" i="21"/>
  <c r="AO1083" i="21"/>
  <c r="H1083" i="21"/>
  <c r="G543" i="12"/>
  <c r="AD543" i="21" s="1"/>
  <c r="I857" i="18"/>
  <c r="BN953" i="21"/>
  <c r="K569" i="21"/>
  <c r="BN271" i="21"/>
  <c r="BN272" i="21"/>
  <c r="I572" i="18"/>
  <c r="J13" i="9"/>
  <c r="J857" i="18"/>
  <c r="K857" i="21"/>
  <c r="A857" i="21" s="1"/>
  <c r="BJ903" i="21"/>
  <c r="BN857" i="21"/>
  <c r="K272" i="21"/>
  <c r="A272" i="21" s="1"/>
  <c r="J569" i="18"/>
  <c r="J860" i="18"/>
  <c r="BJ554" i="21"/>
  <c r="K572" i="21"/>
  <c r="BN667" i="21"/>
  <c r="AR272" i="21"/>
  <c r="AR569" i="21"/>
  <c r="K577" i="21"/>
  <c r="I569" i="18"/>
  <c r="J272" i="18"/>
  <c r="I272" i="18"/>
  <c r="J572" i="18"/>
  <c r="K667" i="21"/>
  <c r="A667" i="21" s="1"/>
  <c r="AN639" i="21"/>
  <c r="BJ639" i="21"/>
  <c r="G639" i="21"/>
  <c r="H552" i="18"/>
  <c r="BY552" i="21" s="1"/>
  <c r="I576" i="18"/>
  <c r="BN576" i="21"/>
  <c r="K578" i="21"/>
  <c r="BN273" i="21"/>
  <c r="H549" i="18"/>
  <c r="BY549" i="21" s="1"/>
  <c r="J576" i="18"/>
  <c r="J861" i="18"/>
  <c r="J575" i="18"/>
  <c r="I548" i="13"/>
  <c r="A961" i="21"/>
  <c r="A1089" i="21"/>
  <c r="AK866" i="21"/>
  <c r="D569" i="21"/>
  <c r="D574" i="21"/>
  <c r="J5" i="5"/>
  <c r="J903" i="8"/>
  <c r="AR962" i="21"/>
  <c r="AT903" i="21"/>
  <c r="AK569" i="21"/>
  <c r="BG570" i="21"/>
  <c r="AK574" i="21"/>
  <c r="F568" i="21"/>
  <c r="D15" i="5"/>
  <c r="H267" i="8"/>
  <c r="CA267" i="21" s="1"/>
  <c r="A770" i="21"/>
  <c r="J546" i="6"/>
  <c r="I550" i="6"/>
  <c r="F267" i="21"/>
  <c r="AM267" i="21"/>
  <c r="BI267" i="21"/>
  <c r="G543" i="5"/>
  <c r="AX543" i="21" s="1"/>
  <c r="J855" i="5"/>
  <c r="F855" i="21"/>
  <c r="H15" i="8"/>
  <c r="CA15" i="21" s="1"/>
  <c r="F39" i="21"/>
  <c r="BI39" i="21"/>
  <c r="AM39" i="21"/>
  <c r="AM855" i="21"/>
  <c r="H543" i="5"/>
  <c r="BT543" i="21" s="1"/>
  <c r="E543" i="5"/>
  <c r="Q543" i="21" s="1"/>
  <c r="AM1035" i="21"/>
  <c r="BI1035" i="21"/>
  <c r="F1035" i="21"/>
  <c r="F543" i="5"/>
  <c r="AB543" i="21" s="1"/>
  <c r="I546" i="6"/>
  <c r="J545" i="6"/>
  <c r="A1040" i="21"/>
  <c r="A718" i="21"/>
  <c r="J551" i="6"/>
  <c r="A310" i="21"/>
  <c r="A672" i="21"/>
  <c r="A913" i="21"/>
  <c r="A644" i="21"/>
  <c r="A648" i="21"/>
  <c r="A1037" i="21"/>
  <c r="A1093" i="21"/>
  <c r="A309" i="21"/>
  <c r="A1039" i="21"/>
  <c r="A717" i="21"/>
  <c r="A1091" i="21"/>
  <c r="A955" i="21"/>
  <c r="BH545" i="21"/>
  <c r="D277" i="22"/>
  <c r="A277" i="22" s="1"/>
  <c r="I552" i="6"/>
  <c r="A1088" i="21"/>
  <c r="A1092" i="21"/>
  <c r="L277" i="21"/>
  <c r="I545" i="6"/>
  <c r="A1072" i="21"/>
  <c r="A905" i="21"/>
  <c r="A649" i="21"/>
  <c r="A720" i="21"/>
  <c r="A1087" i="21"/>
  <c r="A665" i="21"/>
  <c r="A767" i="21"/>
  <c r="A722" i="21"/>
  <c r="A1085" i="21"/>
  <c r="A907" i="21"/>
  <c r="A719" i="21"/>
  <c r="A1094" i="21"/>
  <c r="A669" i="21"/>
  <c r="A668" i="21"/>
  <c r="A641" i="21"/>
  <c r="A909" i="21"/>
  <c r="J858" i="18"/>
  <c r="BN278" i="21"/>
  <c r="A764" i="21"/>
  <c r="E547" i="22"/>
  <c r="J547" i="6"/>
  <c r="A1046" i="21"/>
  <c r="J548" i="6"/>
  <c r="A765" i="21"/>
  <c r="A306" i="21"/>
  <c r="AR574" i="21"/>
  <c r="A762" i="21"/>
  <c r="K954" i="21"/>
  <c r="A954" i="21" s="1"/>
  <c r="BN574" i="21"/>
  <c r="BN270" i="21"/>
  <c r="BL10" i="21"/>
  <c r="A666" i="21"/>
  <c r="I554" i="21"/>
  <c r="G554" i="21"/>
  <c r="J547" i="21"/>
  <c r="J9" i="21"/>
  <c r="A646" i="21"/>
  <c r="J553" i="6"/>
  <c r="I551" i="6"/>
  <c r="I553" i="6"/>
  <c r="AL547" i="21"/>
  <c r="I548" i="6"/>
  <c r="J552" i="6"/>
  <c r="BH547" i="21"/>
  <c r="E545" i="21"/>
  <c r="J11" i="12"/>
  <c r="K9" i="12"/>
  <c r="K11" i="12"/>
  <c r="J14" i="12"/>
  <c r="BK11" i="21"/>
  <c r="AO14" i="21"/>
  <c r="E9" i="12"/>
  <c r="A9" i="12" s="1"/>
  <c r="E11" i="12"/>
  <c r="A11" i="12" s="1"/>
  <c r="E9" i="8"/>
  <c r="X9" i="21" s="1"/>
  <c r="AT9" i="21" s="1"/>
  <c r="K14" i="12"/>
  <c r="G546" i="18"/>
  <c r="BC546" i="21" s="1"/>
  <c r="E14" i="8"/>
  <c r="X14" i="21" s="1"/>
  <c r="E12" i="12"/>
  <c r="A12" i="12" s="1"/>
  <c r="BK12" i="21"/>
  <c r="D549" i="13"/>
  <c r="E12" i="14"/>
  <c r="A12" i="14" s="1"/>
  <c r="H12" i="13"/>
  <c r="I10" i="21"/>
  <c r="J10" i="14"/>
  <c r="F548" i="18"/>
  <c r="AG548" i="21" s="1"/>
  <c r="H554" i="18"/>
  <c r="BY554" i="21" s="1"/>
  <c r="E548" i="18"/>
  <c r="V548" i="21" s="1"/>
  <c r="H548" i="18"/>
  <c r="BY548" i="21" s="1"/>
  <c r="H545" i="18"/>
  <c r="BY545" i="21" s="1"/>
  <c r="I552" i="21"/>
  <c r="I12" i="21"/>
  <c r="E545" i="18"/>
  <c r="V545" i="21" s="1"/>
  <c r="G548" i="18"/>
  <c r="BC548" i="21" s="1"/>
  <c r="E10" i="14"/>
  <c r="A10" i="14" s="1"/>
  <c r="H553" i="18"/>
  <c r="BY553" i="21" s="1"/>
  <c r="G554" i="18"/>
  <c r="BC554" i="21" s="1"/>
  <c r="H10" i="13"/>
  <c r="G14" i="13"/>
  <c r="AP551" i="21"/>
  <c r="D553" i="13"/>
  <c r="J9" i="15"/>
  <c r="K10" i="15"/>
  <c r="F547" i="18"/>
  <c r="AG547" i="21" s="1"/>
  <c r="H11" i="13"/>
  <c r="H6" i="13"/>
  <c r="BM10" i="21"/>
  <c r="AQ9" i="21"/>
  <c r="K9" i="15"/>
  <c r="G545" i="18"/>
  <c r="BC545" i="21" s="1"/>
  <c r="BM9" i="21"/>
  <c r="E9" i="15"/>
  <c r="A9" i="15" s="1"/>
  <c r="G11" i="13"/>
  <c r="J554" i="21"/>
  <c r="J7" i="15"/>
  <c r="AF7" i="21"/>
  <c r="D547" i="13"/>
  <c r="J14" i="21"/>
  <c r="BM14" i="21"/>
  <c r="AQ14" i="21"/>
  <c r="AQ544" i="21"/>
  <c r="E14" i="13"/>
  <c r="J550" i="21"/>
  <c r="BM550" i="21"/>
  <c r="BM552" i="21"/>
  <c r="AQ552" i="21"/>
  <c r="J552" i="21"/>
  <c r="BM553" i="21"/>
  <c r="AQ553" i="21"/>
  <c r="J553" i="21"/>
  <c r="AQ5" i="21"/>
  <c r="J6" i="21"/>
  <c r="BM6" i="21"/>
  <c r="AQ6" i="21"/>
  <c r="AQ548" i="21"/>
  <c r="J548" i="21"/>
  <c r="BM548" i="21"/>
  <c r="AQ15" i="21"/>
  <c r="U12" i="21"/>
  <c r="K12" i="15"/>
  <c r="E12" i="15"/>
  <c r="A12" i="15" s="1"/>
  <c r="J12" i="15"/>
  <c r="I4" i="15"/>
  <c r="BX4" i="21" s="1"/>
  <c r="BM554" i="21"/>
  <c r="BM545" i="21"/>
  <c r="AQ545" i="21"/>
  <c r="J545" i="21"/>
  <c r="BM5" i="21"/>
  <c r="BM549" i="21"/>
  <c r="AQ549" i="21"/>
  <c r="J549" i="21"/>
  <c r="AQ551" i="21"/>
  <c r="J551" i="21"/>
  <c r="BM551" i="21"/>
  <c r="E13" i="15"/>
  <c r="A13" i="15" s="1"/>
  <c r="BB13" i="21"/>
  <c r="D1035" i="13"/>
  <c r="A1023" i="18" s="1"/>
  <c r="BM15" i="21"/>
  <c r="J856" i="21"/>
  <c r="BM856" i="21"/>
  <c r="AQ856" i="21"/>
  <c r="G13" i="13"/>
  <c r="AQ546" i="21"/>
  <c r="J546" i="21"/>
  <c r="BM546" i="21"/>
  <c r="BL7" i="21"/>
  <c r="AP7" i="21"/>
  <c r="I7" i="21"/>
  <c r="AP15" i="21"/>
  <c r="BL548" i="21"/>
  <c r="I548" i="21"/>
  <c r="I4" i="14"/>
  <c r="BW4" i="21" s="1"/>
  <c r="I553" i="21"/>
  <c r="I546" i="21"/>
  <c r="BL546" i="21"/>
  <c r="AP546" i="21"/>
  <c r="AP552" i="21"/>
  <c r="AP9" i="21"/>
  <c r="I9" i="21"/>
  <c r="BL9" i="21"/>
  <c r="BL15" i="21"/>
  <c r="BA8" i="21"/>
  <c r="K8" i="14"/>
  <c r="E8" i="14"/>
  <c r="A8" i="14" s="1"/>
  <c r="AP553" i="21"/>
  <c r="I6" i="21"/>
  <c r="BL552" i="21"/>
  <c r="BL554" i="21"/>
  <c r="BL11" i="21"/>
  <c r="AP11" i="21"/>
  <c r="I11" i="21"/>
  <c r="BL13" i="21"/>
  <c r="AP13" i="21"/>
  <c r="I13" i="21"/>
  <c r="D856" i="13"/>
  <c r="D39" i="13"/>
  <c r="A39" i="13" s="1"/>
  <c r="BL550" i="21"/>
  <c r="AP550" i="21"/>
  <c r="I550" i="21"/>
  <c r="E544" i="14"/>
  <c r="A544" i="14" s="1"/>
  <c r="D711" i="13"/>
  <c r="A711" i="13" s="1"/>
  <c r="I14" i="21"/>
  <c r="BL14" i="21"/>
  <c r="AP14" i="21"/>
  <c r="BK13" i="21"/>
  <c r="BK551" i="21"/>
  <c r="BK545" i="21"/>
  <c r="AO8" i="21"/>
  <c r="H13" i="21"/>
  <c r="AZ8" i="21"/>
  <c r="BK8" i="21" s="1"/>
  <c r="K8" i="12"/>
  <c r="H551" i="21"/>
  <c r="H545" i="21"/>
  <c r="H548" i="21"/>
  <c r="BK547" i="21"/>
  <c r="AO547" i="21"/>
  <c r="H547" i="21"/>
  <c r="H4" i="12"/>
  <c r="AZ4" i="21" s="1"/>
  <c r="E10" i="12"/>
  <c r="A10" i="12" s="1"/>
  <c r="AZ10" i="21"/>
  <c r="D903" i="13"/>
  <c r="A903" i="13" s="1"/>
  <c r="H552" i="21"/>
  <c r="BK552" i="21"/>
  <c r="BK549" i="21"/>
  <c r="BK7" i="21"/>
  <c r="AO7" i="21"/>
  <c r="H7" i="21"/>
  <c r="D554" i="13"/>
  <c r="A554" i="13" s="1"/>
  <c r="AO554" i="21"/>
  <c r="H554" i="21"/>
  <c r="BK554" i="21"/>
  <c r="R13" i="21"/>
  <c r="E13" i="13"/>
  <c r="K13" i="9"/>
  <c r="AC7" i="21"/>
  <c r="F7" i="13"/>
  <c r="BU14" i="21"/>
  <c r="H14" i="13"/>
  <c r="G553" i="21"/>
  <c r="BJ553" i="21"/>
  <c r="AN553" i="21"/>
  <c r="BO865" i="21"/>
  <c r="AS865" i="21"/>
  <c r="L865" i="21"/>
  <c r="L861" i="21"/>
  <c r="BO861" i="21"/>
  <c r="AS861" i="21"/>
  <c r="D857" i="22"/>
  <c r="A857" i="22" s="1"/>
  <c r="I857" i="22"/>
  <c r="J857" i="22"/>
  <c r="R7" i="21"/>
  <c r="E7" i="13"/>
  <c r="AY8" i="21"/>
  <c r="G8" i="13"/>
  <c r="I865" i="22"/>
  <c r="J865" i="22"/>
  <c r="D865" i="22"/>
  <c r="A865" i="22" s="1"/>
  <c r="J861" i="22"/>
  <c r="I861" i="22"/>
  <c r="D861" i="22"/>
  <c r="A861" i="22" s="1"/>
  <c r="BJ549" i="21"/>
  <c r="AN549" i="21"/>
  <c r="G549" i="21"/>
  <c r="R8" i="21"/>
  <c r="E8" i="13"/>
  <c r="F9" i="13"/>
  <c r="G548" i="21"/>
  <c r="BJ548" i="21"/>
  <c r="AN548" i="21"/>
  <c r="E13" i="9"/>
  <c r="A13" i="9" s="1"/>
  <c r="BU13" i="21"/>
  <c r="H13" i="13"/>
  <c r="AC13" i="21"/>
  <c r="F13" i="13"/>
  <c r="BJ547" i="21"/>
  <c r="AN547" i="21"/>
  <c r="G547" i="21"/>
  <c r="BO857" i="21"/>
  <c r="AS857" i="21"/>
  <c r="L857" i="21"/>
  <c r="AN545" i="21"/>
  <c r="G545" i="21"/>
  <c r="BJ545" i="21"/>
  <c r="J270" i="18"/>
  <c r="K270" i="21"/>
  <c r="I270" i="18"/>
  <c r="BN666" i="21"/>
  <c r="AR275" i="21"/>
  <c r="H551" i="18"/>
  <c r="BY551" i="21" s="1"/>
  <c r="AR666" i="21"/>
  <c r="BN670" i="21"/>
  <c r="K574" i="21"/>
  <c r="K274" i="21"/>
  <c r="A274" i="21" s="1"/>
  <c r="J574" i="18"/>
  <c r="I574" i="18"/>
  <c r="BN570" i="21"/>
  <c r="J862" i="18"/>
  <c r="I269" i="18"/>
  <c r="AR862" i="21"/>
  <c r="I12" i="5"/>
  <c r="AB12" i="21"/>
  <c r="F9" i="21"/>
  <c r="BI9" i="21"/>
  <c r="AM9" i="21"/>
  <c r="I9" i="5"/>
  <c r="J9" i="5"/>
  <c r="J11" i="5"/>
  <c r="Q11" i="21"/>
  <c r="AR858" i="21"/>
  <c r="BN862" i="21"/>
  <c r="A671" i="21"/>
  <c r="A914" i="21"/>
  <c r="AR646" i="21"/>
  <c r="BN275" i="21"/>
  <c r="BI14" i="21"/>
  <c r="F549" i="21"/>
  <c r="BI549" i="21"/>
  <c r="AM549" i="21"/>
  <c r="BI7" i="21"/>
  <c r="BI546" i="21"/>
  <c r="F546" i="21"/>
  <c r="AM546" i="21"/>
  <c r="I10" i="5"/>
  <c r="Q10" i="21"/>
  <c r="AM13" i="21"/>
  <c r="F13" i="21"/>
  <c r="BI13" i="21"/>
  <c r="BI8" i="21"/>
  <c r="AM8" i="21"/>
  <c r="F8" i="21"/>
  <c r="J6" i="5"/>
  <c r="AB6" i="21"/>
  <c r="I15" i="5"/>
  <c r="I862" i="18"/>
  <c r="K862" i="21"/>
  <c r="A311" i="21"/>
  <c r="A670" i="21"/>
  <c r="A716" i="21"/>
  <c r="A713" i="21"/>
  <c r="A650" i="21"/>
  <c r="F14" i="21"/>
  <c r="F545" i="21"/>
  <c r="BI545" i="21"/>
  <c r="AM545" i="21"/>
  <c r="F7" i="21"/>
  <c r="F550" i="21"/>
  <c r="BI550" i="21"/>
  <c r="AM550" i="21"/>
  <c r="D9" i="5"/>
  <c r="A9" i="5" s="1"/>
  <c r="AM544" i="21"/>
  <c r="BI544" i="21"/>
  <c r="F544" i="21"/>
  <c r="J10" i="5"/>
  <c r="AX10" i="21"/>
  <c r="I275" i="18"/>
  <c r="K278" i="21"/>
  <c r="A278" i="21" s="1"/>
  <c r="A1042" i="21"/>
  <c r="BN646" i="21"/>
  <c r="F5" i="21"/>
  <c r="BI5" i="21"/>
  <c r="AM5" i="21"/>
  <c r="J578" i="22"/>
  <c r="I578" i="22"/>
  <c r="D578" i="22"/>
  <c r="A578" i="22" s="1"/>
  <c r="D862" i="21"/>
  <c r="BG862" i="21"/>
  <c r="AK862" i="21"/>
  <c r="AK276" i="21"/>
  <c r="D276" i="21"/>
  <c r="BG276" i="21"/>
  <c r="G552" i="22"/>
  <c r="H548" i="22"/>
  <c r="H547" i="22"/>
  <c r="F549" i="22"/>
  <c r="D551" i="21"/>
  <c r="BG551" i="21"/>
  <c r="AK551" i="21"/>
  <c r="BO276" i="21"/>
  <c r="AS276" i="21"/>
  <c r="L276" i="21"/>
  <c r="E549" i="21"/>
  <c r="G548" i="22"/>
  <c r="AK545" i="21"/>
  <c r="D545" i="21"/>
  <c r="BG545" i="21"/>
  <c r="E548" i="22"/>
  <c r="F553" i="22"/>
  <c r="AS553" i="21"/>
  <c r="AS572" i="21"/>
  <c r="BO572" i="21"/>
  <c r="L572" i="21"/>
  <c r="G554" i="22"/>
  <c r="AL553" i="21"/>
  <c r="L271" i="21"/>
  <c r="AS271" i="21"/>
  <c r="BO271" i="21"/>
  <c r="L571" i="21"/>
  <c r="AS571" i="21"/>
  <c r="BO571" i="21"/>
  <c r="BG554" i="21"/>
  <c r="D554" i="21"/>
  <c r="AK554" i="21"/>
  <c r="D860" i="22"/>
  <c r="A860" i="22" s="1"/>
  <c r="I860" i="22"/>
  <c r="J860" i="22"/>
  <c r="F545" i="22"/>
  <c r="F547" i="22"/>
  <c r="BO578" i="21"/>
  <c r="L578" i="21"/>
  <c r="AS578" i="21"/>
  <c r="G553" i="22"/>
  <c r="D270" i="21"/>
  <c r="BG270" i="21"/>
  <c r="AK270" i="21"/>
  <c r="AS577" i="21"/>
  <c r="L577" i="21"/>
  <c r="BO577" i="21"/>
  <c r="BH550" i="21"/>
  <c r="BO859" i="21"/>
  <c r="L859" i="21"/>
  <c r="D271" i="21"/>
  <c r="BG271" i="21"/>
  <c r="AK271" i="21"/>
  <c r="I276" i="22"/>
  <c r="D276" i="22"/>
  <c r="A276" i="22" s="1"/>
  <c r="J276" i="22"/>
  <c r="O548" i="21"/>
  <c r="E548" i="21"/>
  <c r="BH548" i="21"/>
  <c r="AL548" i="21"/>
  <c r="BG552" i="21"/>
  <c r="AK552" i="21"/>
  <c r="D552" i="21"/>
  <c r="I572" i="22"/>
  <c r="J572" i="22"/>
  <c r="D572" i="22"/>
  <c r="A572" i="22" s="1"/>
  <c r="E553" i="21"/>
  <c r="L864" i="21"/>
  <c r="AS864" i="21"/>
  <c r="BO864" i="21"/>
  <c r="D571" i="22"/>
  <c r="A571" i="22" s="1"/>
  <c r="I571" i="22"/>
  <c r="J571" i="22"/>
  <c r="G547" i="22"/>
  <c r="AK269" i="21"/>
  <c r="BG269" i="21"/>
  <c r="D269" i="21"/>
  <c r="AL554" i="21"/>
  <c r="AS575" i="21"/>
  <c r="L575" i="21"/>
  <c r="BO575" i="21"/>
  <c r="AS573" i="21"/>
  <c r="L573" i="21"/>
  <c r="BO573" i="21"/>
  <c r="I577" i="22"/>
  <c r="D577" i="22"/>
  <c r="A577" i="22" s="1"/>
  <c r="J577" i="22"/>
  <c r="E550" i="21"/>
  <c r="J859" i="22"/>
  <c r="D859" i="22"/>
  <c r="A859" i="22" s="1"/>
  <c r="AL549" i="21"/>
  <c r="E547" i="21"/>
  <c r="BH552" i="21"/>
  <c r="D553" i="21"/>
  <c r="BG553" i="21"/>
  <c r="AK553" i="21"/>
  <c r="BO569" i="21"/>
  <c r="AS569" i="21"/>
  <c r="L569" i="21"/>
  <c r="I864" i="22"/>
  <c r="D864" i="22"/>
  <c r="A864" i="22" s="1"/>
  <c r="J864" i="22"/>
  <c r="BH554" i="21"/>
  <c r="BO272" i="21"/>
  <c r="L272" i="21"/>
  <c r="I575" i="22"/>
  <c r="D575" i="22"/>
  <c r="A575" i="22" s="1"/>
  <c r="J575" i="22"/>
  <c r="G549" i="22"/>
  <c r="J573" i="22"/>
  <c r="D573" i="22"/>
  <c r="A573" i="22" s="1"/>
  <c r="I573" i="22"/>
  <c r="H549" i="22"/>
  <c r="H554" i="22"/>
  <c r="D550" i="21"/>
  <c r="BG550" i="21"/>
  <c r="AK550" i="21"/>
  <c r="AK546" i="21"/>
  <c r="D546" i="21"/>
  <c r="BG546" i="21"/>
  <c r="BH549" i="21"/>
  <c r="D547" i="21"/>
  <c r="BG547" i="21"/>
  <c r="AK547" i="21"/>
  <c r="BG864" i="21"/>
  <c r="AK864" i="21"/>
  <c r="D864" i="21"/>
  <c r="H552" i="22"/>
  <c r="E552" i="21"/>
  <c r="D860" i="21"/>
  <c r="BG860" i="21"/>
  <c r="AK860" i="21"/>
  <c r="BH553" i="21"/>
  <c r="D275" i="21"/>
  <c r="BG275" i="21"/>
  <c r="AK275" i="21"/>
  <c r="I271" i="22"/>
  <c r="J271" i="22"/>
  <c r="D271" i="22"/>
  <c r="A271" i="22" s="1"/>
  <c r="J569" i="22"/>
  <c r="I569" i="22"/>
  <c r="D569" i="22"/>
  <c r="A569" i="22" s="1"/>
  <c r="H553" i="22"/>
  <c r="G545" i="22"/>
  <c r="E554" i="21"/>
  <c r="J272" i="22"/>
  <c r="D272" i="22"/>
  <c r="A272" i="22" s="1"/>
  <c r="L860" i="21"/>
  <c r="AS860" i="21"/>
  <c r="BO860" i="21"/>
  <c r="H545" i="22"/>
  <c r="F548" i="22"/>
  <c r="J275" i="18"/>
  <c r="J278" i="18"/>
  <c r="E546" i="18"/>
  <c r="V546" i="21" s="1"/>
  <c r="I858" i="18"/>
  <c r="E550" i="18"/>
  <c r="V550" i="21" s="1"/>
  <c r="BN959" i="21"/>
  <c r="AR278" i="21"/>
  <c r="G550" i="18"/>
  <c r="BC550" i="21" s="1"/>
  <c r="AR269" i="21"/>
  <c r="K275" i="21"/>
  <c r="I278" i="18"/>
  <c r="H546" i="18"/>
  <c r="BY546" i="21" s="1"/>
  <c r="F551" i="18"/>
  <c r="AG551" i="21" s="1"/>
  <c r="G551" i="18"/>
  <c r="BC551" i="21" s="1"/>
  <c r="E551" i="18"/>
  <c r="V551" i="21" s="1"/>
  <c r="H550" i="18"/>
  <c r="BY550" i="21" s="1"/>
  <c r="F550" i="18"/>
  <c r="AG550" i="21" s="1"/>
  <c r="F554" i="18"/>
  <c r="AG554" i="21" s="1"/>
  <c r="F552" i="18"/>
  <c r="AG552" i="21" s="1"/>
  <c r="AN903" i="21"/>
  <c r="G903" i="21"/>
  <c r="I576" i="22"/>
  <c r="J576" i="22"/>
  <c r="D576" i="22"/>
  <c r="A576" i="22" s="1"/>
  <c r="D552" i="13"/>
  <c r="L576" i="21"/>
  <c r="BO576" i="21"/>
  <c r="AS576" i="21"/>
  <c r="F552" i="22"/>
  <c r="AN552" i="21"/>
  <c r="G552" i="21"/>
  <c r="BJ552" i="21"/>
  <c r="D639" i="13"/>
  <c r="AN15" i="21"/>
  <c r="J15" i="9"/>
  <c r="A304" i="8"/>
  <c r="A423" i="8"/>
  <c r="A159" i="8"/>
  <c r="A275" i="8"/>
  <c r="A100" i="8"/>
  <c r="A569" i="8"/>
  <c r="A274" i="8"/>
  <c r="A860" i="8"/>
  <c r="A435" i="8"/>
  <c r="A111" i="8"/>
  <c r="A40" i="8"/>
  <c r="A952" i="8"/>
  <c r="A575" i="8"/>
  <c r="A573" i="8"/>
  <c r="A17" i="8"/>
  <c r="A231" i="8"/>
  <c r="A219" i="8"/>
  <c r="A87" i="8"/>
  <c r="A291" i="8"/>
  <c r="A651" i="8"/>
  <c r="A574" i="8"/>
  <c r="A867" i="8"/>
  <c r="A1084" i="8"/>
  <c r="A271" i="8"/>
  <c r="A760" i="8"/>
  <c r="A664" i="8"/>
  <c r="A21" i="8"/>
  <c r="A135" i="8"/>
  <c r="A531" i="8"/>
  <c r="A570" i="8"/>
  <c r="A572" i="8"/>
  <c r="A675" i="8"/>
  <c r="A351" i="8"/>
  <c r="A627" i="8"/>
  <c r="A723" i="8"/>
  <c r="A865" i="8"/>
  <c r="A255" i="8"/>
  <c r="A866" i="8"/>
  <c r="A183" i="8"/>
  <c r="A863" i="8"/>
  <c r="A1107" i="8"/>
  <c r="A603" i="8"/>
  <c r="A195" i="8"/>
  <c r="A735" i="8"/>
  <c r="A207" i="8"/>
  <c r="A276" i="8"/>
  <c r="A861" i="8"/>
  <c r="A615" i="8"/>
  <c r="A712" i="8"/>
  <c r="A327" i="8"/>
  <c r="A20" i="8"/>
  <c r="A783" i="8"/>
  <c r="A26" i="8"/>
  <c r="A571" i="8"/>
  <c r="A387" i="8"/>
  <c r="A795" i="8"/>
  <c r="A963" i="8"/>
  <c r="A747" i="8"/>
  <c r="A904" i="8"/>
  <c r="A279" i="8"/>
  <c r="A591" i="8"/>
  <c r="A399" i="8"/>
  <c r="A19" i="8"/>
  <c r="A578" i="8"/>
  <c r="A18" i="8"/>
  <c r="A123" i="8"/>
  <c r="A807" i="8"/>
  <c r="A1047" i="8"/>
  <c r="A555" i="8"/>
  <c r="A1131" i="8"/>
  <c r="A243" i="8"/>
  <c r="A277" i="8"/>
  <c r="A1036" i="8"/>
  <c r="A857" i="8"/>
  <c r="A23" i="8"/>
  <c r="A447" i="8"/>
  <c r="A771" i="8"/>
  <c r="A24" i="8"/>
  <c r="A278" i="8"/>
  <c r="A858" i="8"/>
  <c r="A975" i="8"/>
  <c r="A864" i="8"/>
  <c r="A411" i="8"/>
  <c r="A862" i="8"/>
  <c r="A459" i="8"/>
  <c r="A315" i="8"/>
  <c r="A375" i="8"/>
  <c r="A25" i="8"/>
  <c r="A171" i="8"/>
  <c r="A859" i="8"/>
  <c r="A577" i="8"/>
  <c r="A576" i="8"/>
  <c r="A147" i="8"/>
  <c r="A273" i="8"/>
  <c r="A915" i="8"/>
  <c r="A270" i="8"/>
  <c r="K571" i="21"/>
  <c r="BN571" i="21"/>
  <c r="AR571" i="21"/>
  <c r="BN865" i="21"/>
  <c r="AR865" i="21"/>
  <c r="K865" i="21"/>
  <c r="A865" i="21" s="1"/>
  <c r="K859" i="21"/>
  <c r="A859" i="21" s="1"/>
  <c r="BN859" i="21"/>
  <c r="BN768" i="21"/>
  <c r="AR768" i="21"/>
  <c r="K768" i="21"/>
  <c r="A768" i="21" s="1"/>
  <c r="AR912" i="21"/>
  <c r="BN912" i="21"/>
  <c r="K912" i="21"/>
  <c r="A912" i="21" s="1"/>
  <c r="K960" i="21"/>
  <c r="A960" i="21" s="1"/>
  <c r="BN960" i="21"/>
  <c r="AR308" i="21"/>
  <c r="K308" i="21"/>
  <c r="A308" i="21" s="1"/>
  <c r="BN308" i="21"/>
  <c r="K861" i="21"/>
  <c r="A861" i="21" s="1"/>
  <c r="AR861" i="21"/>
  <c r="BN861" i="21"/>
  <c r="K575" i="21"/>
  <c r="BN575" i="21"/>
  <c r="AR575" i="21"/>
  <c r="BN572" i="21"/>
  <c r="BN957" i="21"/>
  <c r="K957" i="21"/>
  <c r="A957" i="21" s="1"/>
  <c r="AR911" i="21"/>
  <c r="K911" i="21"/>
  <c r="A911" i="21" s="1"/>
  <c r="BN911" i="21"/>
  <c r="AR314" i="21"/>
  <c r="K314" i="21"/>
  <c r="A314" i="21" s="1"/>
  <c r="BN314" i="21"/>
  <c r="AR864" i="21"/>
  <c r="K864" i="21"/>
  <c r="BN864" i="21"/>
  <c r="AR573" i="21"/>
  <c r="K573" i="21"/>
  <c r="BN573" i="21"/>
  <c r="AR1045" i="21"/>
  <c r="K1045" i="21"/>
  <c r="A1045" i="21" s="1"/>
  <c r="BN1045" i="21"/>
  <c r="M39" i="21"/>
  <c r="A231" i="13"/>
  <c r="J11" i="21"/>
  <c r="AQ11" i="21"/>
  <c r="BM11" i="21"/>
  <c r="BM16" i="21"/>
  <c r="AQ16" i="21"/>
  <c r="J16" i="21"/>
  <c r="BP39" i="21"/>
  <c r="BP553" i="21"/>
  <c r="AT553" i="21"/>
  <c r="M553" i="21"/>
  <c r="AT555" i="21"/>
  <c r="M555" i="21"/>
  <c r="BP555" i="21"/>
  <c r="J568" i="8"/>
  <c r="BP568" i="21"/>
  <c r="AT303" i="21"/>
  <c r="BP303" i="21"/>
  <c r="M303" i="21"/>
  <c r="M545" i="21"/>
  <c r="BP545" i="21"/>
  <c r="AT545" i="21"/>
  <c r="J548" i="8"/>
  <c r="M548" i="21"/>
  <c r="BP551" i="21"/>
  <c r="AT551" i="21"/>
  <c r="M551" i="21"/>
  <c r="BP547" i="21"/>
  <c r="AT547" i="21"/>
  <c r="M547" i="21"/>
  <c r="AT1035" i="21"/>
  <c r="M1035" i="21"/>
  <c r="BP1035" i="21"/>
  <c r="I1083" i="8"/>
  <c r="BP1083" i="21"/>
  <c r="AT268" i="21"/>
  <c r="BP603" i="21"/>
  <c r="AT603" i="21"/>
  <c r="M603" i="21"/>
  <c r="BP639" i="21"/>
  <c r="AT639" i="21"/>
  <c r="M639" i="21"/>
  <c r="AT554" i="21"/>
  <c r="M554" i="21"/>
  <c r="BP554" i="21"/>
  <c r="J268" i="8"/>
  <c r="M268" i="21"/>
  <c r="M711" i="21"/>
  <c r="BP711" i="21"/>
  <c r="AT711" i="21"/>
  <c r="AT39" i="21"/>
  <c r="M135" i="21"/>
  <c r="AT135" i="21"/>
  <c r="BP135" i="21"/>
  <c r="AT568" i="21"/>
  <c r="I552" i="8"/>
  <c r="AT549" i="21"/>
  <c r="M549" i="21"/>
  <c r="BP549" i="21"/>
  <c r="M550" i="21"/>
  <c r="BP550" i="21"/>
  <c r="AT550" i="21"/>
  <c r="AT548" i="21"/>
  <c r="AT663" i="21"/>
  <c r="M663" i="21"/>
  <c r="BP663" i="21"/>
  <c r="J759" i="8"/>
  <c r="BP272" i="21"/>
  <c r="AT272" i="21"/>
  <c r="M272" i="21"/>
  <c r="BP640" i="21"/>
  <c r="AT640" i="21"/>
  <c r="M640" i="21"/>
  <c r="M864" i="21"/>
  <c r="BP864" i="21"/>
  <c r="AT864" i="21"/>
  <c r="BK9" i="21"/>
  <c r="F554" i="22"/>
  <c r="F14" i="13"/>
  <c r="AC14" i="21"/>
  <c r="AN14" i="21" s="1"/>
  <c r="E14" i="9"/>
  <c r="H551" i="22"/>
  <c r="G551" i="22"/>
  <c r="A1035" i="9"/>
  <c r="J1035" i="13"/>
  <c r="E267" i="13"/>
  <c r="J270" i="22"/>
  <c r="I270" i="22"/>
  <c r="D270" i="22"/>
  <c r="A270" i="22" s="1"/>
  <c r="AS270" i="21"/>
  <c r="BO270" i="21"/>
  <c r="L270" i="21"/>
  <c r="BJ303" i="21"/>
  <c r="BJ268" i="21"/>
  <c r="D275" i="22"/>
  <c r="A275" i="22" s="1"/>
  <c r="I275" i="22"/>
  <c r="J275" i="22"/>
  <c r="AS275" i="21"/>
  <c r="BO275" i="21"/>
  <c r="L275" i="21"/>
  <c r="G303" i="21"/>
  <c r="AN303" i="21"/>
  <c r="AR274" i="21"/>
  <c r="D303" i="13"/>
  <c r="D1083" i="13"/>
  <c r="G1083" i="21"/>
  <c r="AN1083" i="21"/>
  <c r="BJ1083" i="21"/>
  <c r="AR1086" i="21"/>
  <c r="K1086" i="21"/>
  <c r="A1086" i="21" s="1"/>
  <c r="BN1086" i="21"/>
  <c r="I1035" i="13"/>
  <c r="K855" i="9"/>
  <c r="J855" i="9"/>
  <c r="AC5" i="21"/>
  <c r="F5" i="13"/>
  <c r="L269" i="21"/>
  <c r="BO269" i="21"/>
  <c r="AS269" i="21"/>
  <c r="I269" i="22"/>
  <c r="D269" i="22"/>
  <c r="A269" i="22" s="1"/>
  <c r="J269" i="22"/>
  <c r="J274" i="18"/>
  <c r="AY12" i="21"/>
  <c r="G12" i="13"/>
  <c r="E15" i="9"/>
  <c r="A15" i="9" s="1"/>
  <c r="A87" i="13"/>
  <c r="I274" i="18"/>
  <c r="BN274" i="21"/>
  <c r="A111" i="13"/>
  <c r="F551" i="22"/>
  <c r="AC12" i="21"/>
  <c r="F12" i="13"/>
  <c r="K15" i="9"/>
  <c r="AO12" i="21"/>
  <c r="H12" i="21"/>
  <c r="AC11" i="21"/>
  <c r="F11" i="13"/>
  <c r="A99" i="9"/>
  <c r="BJ1035" i="21"/>
  <c r="AN1035" i="21"/>
  <c r="G1035" i="21"/>
  <c r="AT99" i="21"/>
  <c r="M99" i="21"/>
  <c r="BP99" i="21"/>
  <c r="D99" i="13"/>
  <c r="A99" i="13" s="1"/>
  <c r="H3" i="12"/>
  <c r="AZ3" i="21" s="1"/>
  <c r="G855" i="13"/>
  <c r="F855" i="13"/>
  <c r="J951" i="8"/>
  <c r="J855" i="12"/>
  <c r="H546" i="21"/>
  <c r="AO546" i="21"/>
  <c r="BK546" i="21"/>
  <c r="M546" i="21"/>
  <c r="BP546" i="21"/>
  <c r="AT546" i="21"/>
  <c r="BP856" i="21"/>
  <c r="AT856" i="21"/>
  <c r="M856" i="21"/>
  <c r="E855" i="13"/>
  <c r="F4" i="12"/>
  <c r="S4" i="21" s="1"/>
  <c r="D951" i="13"/>
  <c r="H951" i="21"/>
  <c r="BK951" i="21"/>
  <c r="AO951" i="21"/>
  <c r="D759" i="13"/>
  <c r="BJ759" i="21"/>
  <c r="AN759" i="21"/>
  <c r="G759" i="21"/>
  <c r="AN711" i="21"/>
  <c r="G711" i="21"/>
  <c r="BJ711" i="21"/>
  <c r="D663" i="13"/>
  <c r="BJ663" i="21"/>
  <c r="G663" i="21"/>
  <c r="AN663" i="21"/>
  <c r="G550" i="22"/>
  <c r="F550" i="22"/>
  <c r="G546" i="22"/>
  <c r="G567" i="13"/>
  <c r="G544" i="13"/>
  <c r="AY6" i="21"/>
  <c r="G6" i="13"/>
  <c r="F546" i="22"/>
  <c r="AR570" i="21"/>
  <c r="K570" i="21"/>
  <c r="F544" i="13"/>
  <c r="F567" i="13"/>
  <c r="H267" i="13"/>
  <c r="F267" i="13"/>
  <c r="AN267" i="21"/>
  <c r="AC10" i="21"/>
  <c r="F10" i="13"/>
  <c r="AC6" i="21"/>
  <c r="F6" i="13"/>
  <c r="I278" i="22"/>
  <c r="J278" i="22"/>
  <c r="D278" i="22"/>
  <c r="A278" i="22" s="1"/>
  <c r="AS278" i="21"/>
  <c r="L278" i="21"/>
  <c r="BO278" i="21"/>
  <c r="H550" i="22"/>
  <c r="H546" i="22"/>
  <c r="L574" i="21"/>
  <c r="BO574" i="21"/>
  <c r="AS574" i="21"/>
  <c r="I574" i="22"/>
  <c r="D574" i="22"/>
  <c r="A574" i="22" s="1"/>
  <c r="J574" i="22"/>
  <c r="L570" i="21"/>
  <c r="BO570" i="21"/>
  <c r="AS570" i="21"/>
  <c r="E567" i="13"/>
  <c r="D568" i="13"/>
  <c r="I570" i="22"/>
  <c r="D570" i="22"/>
  <c r="A570" i="22" s="1"/>
  <c r="J570" i="22"/>
  <c r="G568" i="21"/>
  <c r="BJ568" i="21"/>
  <c r="AN568" i="21"/>
  <c r="R5" i="21"/>
  <c r="L1071" i="21"/>
  <c r="BO1071" i="21"/>
  <c r="AS1071" i="21"/>
  <c r="I1071" i="22"/>
  <c r="D1071" i="22"/>
  <c r="A1071" i="22" s="1"/>
  <c r="J1071" i="22"/>
  <c r="I1071" i="18"/>
  <c r="J1071" i="18"/>
  <c r="R12" i="21"/>
  <c r="E12" i="13"/>
  <c r="G99" i="21"/>
  <c r="BJ99" i="21"/>
  <c r="AN99" i="21"/>
  <c r="A268" i="9"/>
  <c r="AY10" i="21"/>
  <c r="G10" i="13"/>
  <c r="G267" i="13"/>
  <c r="I274" i="22"/>
  <c r="J274" i="22"/>
  <c r="D274" i="22"/>
  <c r="A274" i="22" s="1"/>
  <c r="L274" i="21"/>
  <c r="BO274" i="21"/>
  <c r="AS274" i="21"/>
  <c r="AY9" i="21"/>
  <c r="G9" i="13"/>
  <c r="R9" i="21"/>
  <c r="E9" i="13"/>
  <c r="H11" i="21"/>
  <c r="J15" i="12"/>
  <c r="BK6" i="21"/>
  <c r="H6" i="21"/>
  <c r="AO6" i="21"/>
  <c r="K15" i="12"/>
  <c r="BK15" i="21"/>
  <c r="F15" i="13"/>
  <c r="E15" i="13"/>
  <c r="E5" i="8"/>
  <c r="X5" i="21" s="1"/>
  <c r="E5" i="13"/>
  <c r="S5" i="21"/>
  <c r="AT16" i="21"/>
  <c r="M16" i="21"/>
  <c r="BP16" i="21"/>
  <c r="AP4" i="21"/>
  <c r="BL268" i="21"/>
  <c r="I268" i="21"/>
  <c r="AP268" i="21"/>
  <c r="I267" i="21"/>
  <c r="BL267" i="21"/>
  <c r="AP267" i="21"/>
  <c r="A268" i="14"/>
  <c r="D268" i="13"/>
  <c r="E551" i="22"/>
  <c r="D551" i="13"/>
  <c r="AR863" i="21"/>
  <c r="BN863" i="21"/>
  <c r="K863" i="21"/>
  <c r="A863" i="21" s="1"/>
  <c r="AS863" i="21"/>
  <c r="L863" i="21"/>
  <c r="BO863" i="21"/>
  <c r="BJ551" i="21"/>
  <c r="AN551" i="21"/>
  <c r="G551" i="21"/>
  <c r="I863" i="22"/>
  <c r="D863" i="22"/>
  <c r="A863" i="22" s="1"/>
  <c r="J863" i="22"/>
  <c r="I856" i="13"/>
  <c r="R11" i="21"/>
  <c r="E11" i="13"/>
  <c r="G16" i="21"/>
  <c r="BJ16" i="21"/>
  <c r="AN16" i="21"/>
  <c r="D16" i="13"/>
  <c r="I866" i="18"/>
  <c r="BO866" i="21"/>
  <c r="L866" i="21"/>
  <c r="AS866" i="21"/>
  <c r="I866" i="22"/>
  <c r="J866" i="22"/>
  <c r="D866" i="22"/>
  <c r="A866" i="22" s="1"/>
  <c r="D550" i="13"/>
  <c r="AR958" i="21"/>
  <c r="K958" i="21"/>
  <c r="A958" i="21" s="1"/>
  <c r="BN958" i="21"/>
  <c r="R10" i="21"/>
  <c r="E10" i="13"/>
  <c r="AS862" i="21"/>
  <c r="L862" i="21"/>
  <c r="BO862" i="21"/>
  <c r="BJ550" i="21"/>
  <c r="AN550" i="21"/>
  <c r="G550" i="21"/>
  <c r="E550" i="22"/>
  <c r="I862" i="22"/>
  <c r="D862" i="22"/>
  <c r="A862" i="22" s="1"/>
  <c r="J862" i="22"/>
  <c r="J856" i="13"/>
  <c r="G856" i="21"/>
  <c r="BJ856" i="21"/>
  <c r="AN856" i="21"/>
  <c r="D546" i="13"/>
  <c r="BJ546" i="21"/>
  <c r="G546" i="21"/>
  <c r="AN546" i="21"/>
  <c r="I858" i="22"/>
  <c r="J858" i="22"/>
  <c r="D858" i="22"/>
  <c r="A858" i="22" s="1"/>
  <c r="E546" i="22"/>
  <c r="L858" i="21"/>
  <c r="BO858" i="21"/>
  <c r="AS858" i="21"/>
  <c r="E544" i="13"/>
  <c r="E6" i="13"/>
  <c r="R6" i="21"/>
  <c r="D10" i="5"/>
  <c r="J570" i="18"/>
  <c r="I570" i="18"/>
  <c r="I276" i="18"/>
  <c r="J866" i="18"/>
  <c r="J276" i="18"/>
  <c r="I1083" i="13"/>
  <c r="J865" i="18"/>
  <c r="I865" i="18"/>
  <c r="J759" i="13"/>
  <c r="I545" i="7"/>
  <c r="F545" i="18"/>
  <c r="AG545" i="21" s="1"/>
  <c r="A862" i="13"/>
  <c r="A207" i="13"/>
  <c r="J573" i="18"/>
  <c r="I573" i="18"/>
  <c r="I553" i="7"/>
  <c r="E553" i="18"/>
  <c r="V553" i="21" s="1"/>
  <c r="I546" i="7"/>
  <c r="F546" i="18"/>
  <c r="AG546" i="21" s="1"/>
  <c r="A171" i="13"/>
  <c r="A243" i="13"/>
  <c r="I547" i="7"/>
  <c r="E547" i="18"/>
  <c r="V547" i="21" s="1"/>
  <c r="I571" i="18"/>
  <c r="J571" i="18"/>
  <c r="I863" i="18"/>
  <c r="J863" i="18"/>
  <c r="I303" i="13"/>
  <c r="I268" i="13"/>
  <c r="A423" i="13"/>
  <c r="A63" i="13"/>
  <c r="A274" i="13"/>
  <c r="J268" i="13"/>
  <c r="A135" i="13"/>
  <c r="A75" i="13"/>
  <c r="K7" i="15"/>
  <c r="E567" i="15"/>
  <c r="A567" i="15" s="1"/>
  <c r="J547" i="7"/>
  <c r="J553" i="13"/>
  <c r="J663" i="13"/>
  <c r="E7" i="15"/>
  <c r="A7" i="15" s="1"/>
  <c r="A723" i="13"/>
  <c r="J546" i="7"/>
  <c r="A123" i="13"/>
  <c r="I547" i="13"/>
  <c r="A291" i="13"/>
  <c r="J547" i="13"/>
  <c r="A275" i="13"/>
  <c r="J551" i="13"/>
  <c r="A147" i="13"/>
  <c r="I546" i="13"/>
  <c r="I553" i="13"/>
  <c r="I550" i="13"/>
  <c r="J860" i="7"/>
  <c r="J16" i="13"/>
  <c r="I271" i="7"/>
  <c r="J271" i="7"/>
  <c r="I39" i="13"/>
  <c r="J39" i="13"/>
  <c r="E15" i="12"/>
  <c r="A15" i="12" s="1"/>
  <c r="J546" i="13"/>
  <c r="J303" i="13"/>
  <c r="E855" i="8"/>
  <c r="X855" i="21" s="1"/>
  <c r="A867" i="13"/>
  <c r="J951" i="13"/>
  <c r="I951" i="13"/>
  <c r="J903" i="13"/>
  <c r="A351" i="13"/>
  <c r="K855" i="12"/>
  <c r="I545" i="13"/>
  <c r="D903" i="8"/>
  <c r="I549" i="7"/>
  <c r="J545" i="7"/>
  <c r="J275" i="7"/>
  <c r="I275" i="7"/>
  <c r="J99" i="13"/>
  <c r="J274" i="7"/>
  <c r="I274" i="7"/>
  <c r="K10" i="12"/>
  <c r="E855" i="12"/>
  <c r="A855" i="12" s="1"/>
  <c r="J545" i="13"/>
  <c r="I268" i="8"/>
  <c r="A375" i="13"/>
  <c r="I99" i="13"/>
  <c r="A552" i="9"/>
  <c r="K9" i="9"/>
  <c r="A548" i="9"/>
  <c r="A303" i="9"/>
  <c r="J544" i="9"/>
  <c r="I549" i="13"/>
  <c r="A795" i="13"/>
  <c r="I548" i="7"/>
  <c r="J548" i="7"/>
  <c r="A861" i="13"/>
  <c r="A270" i="13"/>
  <c r="A21" i="13"/>
  <c r="A615" i="13"/>
  <c r="A574" i="13"/>
  <c r="A19" i="13"/>
  <c r="A576" i="13"/>
  <c r="A859" i="13"/>
  <c r="A858" i="13"/>
  <c r="A860" i="13"/>
  <c r="I759" i="13"/>
  <c r="A16" i="9"/>
  <c r="J552" i="7"/>
  <c r="J552" i="13"/>
  <c r="I554" i="13"/>
  <c r="J554" i="13"/>
  <c r="A573" i="13"/>
  <c r="I552" i="13"/>
  <c r="A663" i="9"/>
  <c r="A546" i="9"/>
  <c r="A547" i="9"/>
  <c r="J14" i="9"/>
  <c r="A549" i="9"/>
  <c r="I711" i="13"/>
  <c r="J711" i="13"/>
  <c r="J1083" i="13"/>
  <c r="A864" i="13"/>
  <c r="J568" i="13"/>
  <c r="I568" i="13"/>
  <c r="J549" i="7"/>
  <c r="A577" i="13"/>
  <c r="A17" i="13"/>
  <c r="A963" i="13"/>
  <c r="J550" i="13"/>
  <c r="A22" i="13"/>
  <c r="A23" i="13"/>
  <c r="A24" i="13"/>
  <c r="A40" i="13"/>
  <c r="A771" i="13"/>
  <c r="A277" i="13"/>
  <c r="A273" i="13"/>
  <c r="A20" i="13"/>
  <c r="A699" i="13"/>
  <c r="A1084" i="13"/>
  <c r="A904" i="13"/>
  <c r="A575" i="13"/>
  <c r="A327" i="13"/>
  <c r="A675" i="13"/>
  <c r="A627" i="13"/>
  <c r="A572" i="13"/>
  <c r="A712" i="13"/>
  <c r="A1047" i="13"/>
  <c r="A603" i="13"/>
  <c r="A550" i="9"/>
  <c r="A952" i="13"/>
  <c r="A578" i="13"/>
  <c r="A25" i="13"/>
  <c r="A579" i="13"/>
  <c r="J550" i="7"/>
  <c r="I550" i="7"/>
  <c r="A639" i="9"/>
  <c r="A759" i="9"/>
  <c r="A553" i="9"/>
  <c r="J567" i="9"/>
  <c r="A545" i="9"/>
  <c r="A551" i="9"/>
  <c r="J549" i="13"/>
  <c r="A1107" i="13"/>
  <c r="A1083" i="9"/>
  <c r="A568" i="9"/>
  <c r="J548" i="13"/>
  <c r="A304" i="13"/>
  <c r="A315" i="13"/>
  <c r="A100" i="13"/>
  <c r="A865" i="13"/>
  <c r="A272" i="13"/>
  <c r="A857" i="13"/>
  <c r="A687" i="13"/>
  <c r="A569" i="13"/>
  <c r="A27" i="13"/>
  <c r="A570" i="13"/>
  <c r="A863" i="13"/>
  <c r="A279" i="13"/>
  <c r="A999" i="13"/>
  <c r="A1036" i="13"/>
  <c r="I16" i="13"/>
  <c r="A26" i="13"/>
  <c r="J553" i="7"/>
  <c r="I551" i="13"/>
  <c r="A975" i="13"/>
  <c r="A807" i="13"/>
  <c r="A760" i="13"/>
  <c r="A18" i="13"/>
  <c r="A571" i="13"/>
  <c r="A664" i="13"/>
  <c r="J862" i="7"/>
  <c r="I862" i="7"/>
  <c r="A735" i="13"/>
  <c r="A927" i="13"/>
  <c r="A783" i="13"/>
  <c r="A278" i="13"/>
  <c r="A915" i="13"/>
  <c r="A651" i="13"/>
  <c r="A591" i="13"/>
  <c r="A555" i="13"/>
  <c r="I663" i="13"/>
  <c r="A269" i="13"/>
  <c r="I278" i="7"/>
  <c r="J278" i="7"/>
  <c r="J39" i="8"/>
  <c r="I39" i="8"/>
  <c r="I548" i="8"/>
  <c r="J553" i="8"/>
  <c r="J856" i="8"/>
  <c r="I951" i="8"/>
  <c r="J1083" i="8"/>
  <c r="J544" i="5"/>
  <c r="J532" i="6" s="1"/>
  <c r="E544" i="8"/>
  <c r="X544" i="21" s="1"/>
  <c r="A550" i="5"/>
  <c r="D550" i="8"/>
  <c r="A951" i="5"/>
  <c r="D951" i="8"/>
  <c r="G5" i="8"/>
  <c r="BE5" i="21" s="1"/>
  <c r="E267" i="8"/>
  <c r="X267" i="21" s="1"/>
  <c r="A303" i="5"/>
  <c r="D303" i="8"/>
  <c r="F567" i="8"/>
  <c r="AI567" i="21" s="1"/>
  <c r="A553" i="5"/>
  <c r="D553" i="8"/>
  <c r="J639" i="8"/>
  <c r="I639" i="8"/>
  <c r="F5" i="8"/>
  <c r="AI5" i="21" s="1"/>
  <c r="E11" i="8"/>
  <c r="X11" i="21" s="1"/>
  <c r="F14" i="8"/>
  <c r="A16" i="5"/>
  <c r="D16" i="8"/>
  <c r="A548" i="5"/>
  <c r="D548" i="8"/>
  <c r="D11" i="5"/>
  <c r="I5" i="5"/>
  <c r="A568" i="5"/>
  <c r="D568" i="8"/>
  <c r="D13" i="5"/>
  <c r="E13" i="8"/>
  <c r="X13" i="21" s="1"/>
  <c r="D12" i="5"/>
  <c r="H12" i="8"/>
  <c r="CA12" i="21" s="1"/>
  <c r="A545" i="5"/>
  <c r="D545" i="8"/>
  <c r="G567" i="8"/>
  <c r="BE567" i="21" s="1"/>
  <c r="G10" i="8"/>
  <c r="BE10" i="21" s="1"/>
  <c r="J547" i="8"/>
  <c r="I547" i="8"/>
  <c r="F267" i="8"/>
  <c r="AI267" i="21" s="1"/>
  <c r="G13" i="8"/>
  <c r="BE13" i="21" s="1"/>
  <c r="G267" i="8"/>
  <c r="BE267" i="21" s="1"/>
  <c r="J1035" i="8"/>
  <c r="I1035" i="8"/>
  <c r="J549" i="8"/>
  <c r="I549" i="8"/>
  <c r="A549" i="5"/>
  <c r="D549" i="8"/>
  <c r="E567" i="8"/>
  <c r="X567" i="21" s="1"/>
  <c r="F8" i="8"/>
  <c r="AI8" i="21" s="1"/>
  <c r="E10" i="8"/>
  <c r="X10" i="21" s="1"/>
  <c r="H8" i="8"/>
  <c r="CA8" i="21" s="1"/>
  <c r="I759" i="8"/>
  <c r="F15" i="8"/>
  <c r="AI15" i="21" s="1"/>
  <c r="G14" i="8"/>
  <c r="BE14" i="21" s="1"/>
  <c r="H11" i="8"/>
  <c r="CA11" i="21" s="1"/>
  <c r="I553" i="8"/>
  <c r="H14" i="8"/>
  <c r="CA14" i="21" s="1"/>
  <c r="J551" i="8"/>
  <c r="I551" i="8"/>
  <c r="A546" i="5"/>
  <c r="D546" i="8"/>
  <c r="I568" i="8"/>
  <c r="A552" i="5"/>
  <c r="D552" i="8"/>
  <c r="A759" i="5"/>
  <c r="D759" i="8"/>
  <c r="A711" i="5"/>
  <c r="D711" i="8"/>
  <c r="A639" i="5"/>
  <c r="D639" i="8"/>
  <c r="D6" i="5"/>
  <c r="H6" i="8"/>
  <c r="CA6" i="21" s="1"/>
  <c r="G6" i="8"/>
  <c r="BE6" i="21" s="1"/>
  <c r="E8" i="8"/>
  <c r="X8" i="21" s="1"/>
  <c r="H7" i="8"/>
  <c r="CA7" i="21" s="1"/>
  <c r="F12" i="8"/>
  <c r="AI12" i="21" s="1"/>
  <c r="J303" i="8"/>
  <c r="I303" i="8"/>
  <c r="J8" i="5"/>
  <c r="I8" i="5"/>
  <c r="A15" i="5"/>
  <c r="D8" i="5"/>
  <c r="J554" i="8"/>
  <c r="I554" i="8"/>
  <c r="G7" i="8"/>
  <c r="BE7" i="21" s="1"/>
  <c r="F6" i="8"/>
  <c r="AI6" i="21" s="1"/>
  <c r="A1083" i="5"/>
  <c r="D1083" i="8"/>
  <c r="J545" i="8"/>
  <c r="I545" i="8"/>
  <c r="G11" i="8"/>
  <c r="BE11" i="21" s="1"/>
  <c r="F4" i="5"/>
  <c r="AB4" i="21" s="1"/>
  <c r="F544" i="8"/>
  <c r="AI544" i="21" s="1"/>
  <c r="J99" i="8"/>
  <c r="I99" i="8"/>
  <c r="I16" i="8"/>
  <c r="J16" i="8"/>
  <c r="J663" i="8"/>
  <c r="I663" i="8"/>
  <c r="F11" i="8"/>
  <c r="AI11" i="21" s="1"/>
  <c r="A99" i="5"/>
  <c r="D99" i="8"/>
  <c r="J12" i="5"/>
  <c r="I11" i="5"/>
  <c r="A554" i="5"/>
  <c r="D554" i="8"/>
  <c r="D5" i="5"/>
  <c r="A551" i="5"/>
  <c r="D551" i="8"/>
  <c r="A268" i="5"/>
  <c r="D268" i="8"/>
  <c r="A856" i="5"/>
  <c r="D856" i="8"/>
  <c r="A547" i="5"/>
  <c r="D547" i="8"/>
  <c r="D7" i="5"/>
  <c r="F7" i="8"/>
  <c r="J546" i="8"/>
  <c r="I546" i="8"/>
  <c r="H13" i="8"/>
  <c r="CA13" i="21" s="1"/>
  <c r="G12" i="8"/>
  <c r="BE12" i="21" s="1"/>
  <c r="H4" i="5"/>
  <c r="BT4" i="21" s="1"/>
  <c r="H544" i="8"/>
  <c r="CA544" i="21" s="1"/>
  <c r="I711" i="8"/>
  <c r="J711" i="8"/>
  <c r="E15" i="8"/>
  <c r="X15" i="21" s="1"/>
  <c r="H10" i="8"/>
  <c r="CA10" i="21" s="1"/>
  <c r="J552" i="8"/>
  <c r="J550" i="8"/>
  <c r="I550" i="8"/>
  <c r="G9" i="8"/>
  <c r="I856" i="8"/>
  <c r="F855" i="8"/>
  <c r="AI855" i="21" s="1"/>
  <c r="G855" i="8"/>
  <c r="BE855" i="21" s="1"/>
  <c r="H5" i="8"/>
  <c r="CA5" i="21" s="1"/>
  <c r="H3" i="5"/>
  <c r="BT3" i="21" s="1"/>
  <c r="J14" i="15"/>
  <c r="E14" i="15"/>
  <c r="A14" i="15" s="1"/>
  <c r="K14" i="15"/>
  <c r="K11" i="15"/>
  <c r="E11" i="15"/>
  <c r="A11" i="15" s="1"/>
  <c r="J11" i="15"/>
  <c r="J15" i="15"/>
  <c r="F3" i="15"/>
  <c r="U3" i="21" s="1"/>
  <c r="E15" i="15"/>
  <c r="A15" i="15" s="1"/>
  <c r="K15" i="15"/>
  <c r="K13" i="15"/>
  <c r="K855" i="15"/>
  <c r="E855" i="15"/>
  <c r="A855" i="15" s="1"/>
  <c r="J543" i="15"/>
  <c r="K544" i="15"/>
  <c r="J544" i="15"/>
  <c r="E544" i="15"/>
  <c r="A544" i="15" s="1"/>
  <c r="F4" i="15"/>
  <c r="U4" i="21" s="1"/>
  <c r="J7" i="14"/>
  <c r="K7" i="14"/>
  <c r="E7" i="14"/>
  <c r="A7" i="14" s="1"/>
  <c r="K14" i="14"/>
  <c r="E14" i="14"/>
  <c r="A14" i="14" s="1"/>
  <c r="J14" i="14"/>
  <c r="H4" i="14"/>
  <c r="J4" i="14"/>
  <c r="H3" i="14"/>
  <c r="BA3" i="21" s="1"/>
  <c r="J9" i="14"/>
  <c r="K9" i="14"/>
  <c r="E9" i="14"/>
  <c r="A9" i="14" s="1"/>
  <c r="E15" i="14"/>
  <c r="A15" i="14" s="1"/>
  <c r="G3" i="14"/>
  <c r="AE3" i="21" s="1"/>
  <c r="K15" i="14"/>
  <c r="J15" i="14"/>
  <c r="J11" i="14"/>
  <c r="K11" i="14"/>
  <c r="E11" i="14"/>
  <c r="A11" i="14" s="1"/>
  <c r="J13" i="14"/>
  <c r="K13" i="14"/>
  <c r="E13" i="14"/>
  <c r="A13" i="14" s="1"/>
  <c r="E267" i="12"/>
  <c r="A267" i="12" s="1"/>
  <c r="F3" i="12"/>
  <c r="S3" i="21" s="1"/>
  <c r="E544" i="12"/>
  <c r="K544" i="12"/>
  <c r="J544" i="12"/>
  <c r="E5" i="12"/>
  <c r="K5" i="12"/>
  <c r="J5" i="12"/>
  <c r="J9" i="9"/>
  <c r="E9" i="9"/>
  <c r="F4" i="9"/>
  <c r="K544" i="9"/>
  <c r="K8" i="9"/>
  <c r="E8" i="9"/>
  <c r="J8" i="9"/>
  <c r="K5" i="9"/>
  <c r="E5" i="9"/>
  <c r="J5" i="9"/>
  <c r="K11" i="9"/>
  <c r="E11" i="9"/>
  <c r="J11" i="9"/>
  <c r="K6" i="9"/>
  <c r="E6" i="9"/>
  <c r="J6" i="9"/>
  <c r="K12" i="9"/>
  <c r="E12" i="9"/>
  <c r="J12" i="9"/>
  <c r="K10" i="9"/>
  <c r="E10" i="9"/>
  <c r="J10" i="9"/>
  <c r="K567" i="9"/>
  <c r="K7" i="9"/>
  <c r="E7" i="9"/>
  <c r="J7" i="9"/>
  <c r="E267" i="9"/>
  <c r="J7" i="5"/>
  <c r="I7" i="5"/>
  <c r="E4" i="5"/>
  <c r="Q4" i="21" s="1"/>
  <c r="D544" i="5"/>
  <c r="A532" i="6" s="1"/>
  <c r="I544" i="5"/>
  <c r="I532" i="6" s="1"/>
  <c r="I13" i="5"/>
  <c r="J13" i="5"/>
  <c r="D567" i="5"/>
  <c r="I567" i="5"/>
  <c r="J567" i="5"/>
  <c r="D14" i="5"/>
  <c r="I14" i="5"/>
  <c r="J14" i="5"/>
  <c r="D267" i="5"/>
  <c r="I553" i="22" l="1"/>
  <c r="A855" i="9"/>
  <c r="E3" i="9"/>
  <c r="H9" i="21"/>
  <c r="AC4" i="21"/>
  <c r="I3" i="9"/>
  <c r="BU3" i="21" s="1"/>
  <c r="G3" i="9"/>
  <c r="AC3" i="21" s="1"/>
  <c r="AC543" i="21"/>
  <c r="F3" i="9"/>
  <c r="J544" i="21"/>
  <c r="I549" i="22"/>
  <c r="A544" i="12"/>
  <c r="A540" i="13"/>
  <c r="A533" i="13"/>
  <c r="D483" i="18"/>
  <c r="A483" i="18" s="1"/>
  <c r="A483" i="13"/>
  <c r="A538" i="13"/>
  <c r="A539" i="13"/>
  <c r="A535" i="13"/>
  <c r="A536" i="13"/>
  <c r="A534" i="13"/>
  <c r="A542" i="13"/>
  <c r="A541" i="13"/>
  <c r="A537" i="13"/>
  <c r="AK549" i="21"/>
  <c r="D549" i="21"/>
  <c r="A578" i="21"/>
  <c r="A577" i="21"/>
  <c r="I554" i="22"/>
  <c r="AS547" i="21"/>
  <c r="AS545" i="21"/>
  <c r="A573" i="21"/>
  <c r="A571" i="21"/>
  <c r="I567" i="21"/>
  <c r="BL567" i="21"/>
  <c r="E543" i="14"/>
  <c r="A543" i="14" s="1"/>
  <c r="D8" i="13"/>
  <c r="AR860" i="21"/>
  <c r="BN549" i="21"/>
  <c r="AR549" i="21"/>
  <c r="I545" i="22"/>
  <c r="E3" i="5"/>
  <c r="Q3" i="21" s="1"/>
  <c r="E543" i="8"/>
  <c r="X543" i="21" s="1"/>
  <c r="J543" i="5"/>
  <c r="J531" i="6" s="1"/>
  <c r="A570" i="21"/>
  <c r="A575" i="21"/>
  <c r="A576" i="21"/>
  <c r="BI567" i="21"/>
  <c r="A572" i="21"/>
  <c r="H543" i="8"/>
  <c r="CA543" i="21" s="1"/>
  <c r="A574" i="21"/>
  <c r="BI855" i="21"/>
  <c r="A569" i="21"/>
  <c r="BN860" i="21"/>
  <c r="H4" i="13"/>
  <c r="K543" i="15"/>
  <c r="H3" i="15"/>
  <c r="BB3" i="21" s="1"/>
  <c r="I549" i="18"/>
  <c r="K549" i="21"/>
  <c r="A549" i="21" s="1"/>
  <c r="I3" i="14"/>
  <c r="BW3" i="21" s="1"/>
  <c r="J543" i="14"/>
  <c r="F3" i="14"/>
  <c r="T3" i="21" s="1"/>
  <c r="AP3" i="21" s="1"/>
  <c r="J13" i="13"/>
  <c r="H543" i="13"/>
  <c r="H543" i="21"/>
  <c r="D7" i="13"/>
  <c r="K273" i="21"/>
  <c r="A273" i="21" s="1"/>
  <c r="I3" i="12"/>
  <c r="BV3" i="21" s="1"/>
  <c r="D10" i="8"/>
  <c r="A10" i="8" s="1"/>
  <c r="A271" i="21"/>
  <c r="AR273" i="21"/>
  <c r="J8" i="13"/>
  <c r="G3" i="12"/>
  <c r="K3" i="12" s="1"/>
  <c r="J549" i="18"/>
  <c r="D855" i="8"/>
  <c r="A855" i="8" s="1"/>
  <c r="AO567" i="21"/>
  <c r="H567" i="21"/>
  <c r="BK567" i="21"/>
  <c r="AS549" i="21"/>
  <c r="I9" i="8"/>
  <c r="F567" i="21"/>
  <c r="A10" i="5"/>
  <c r="AM567" i="21"/>
  <c r="A860" i="21"/>
  <c r="I547" i="22"/>
  <c r="A862" i="21"/>
  <c r="A270" i="21"/>
  <c r="BN858" i="21"/>
  <c r="AR551" i="21"/>
  <c r="A864" i="21"/>
  <c r="J553" i="22"/>
  <c r="BO554" i="21"/>
  <c r="G4" i="8"/>
  <c r="BE4" i="21" s="1"/>
  <c r="A275" i="21"/>
  <c r="L553" i="21"/>
  <c r="BN554" i="21"/>
  <c r="H4" i="21"/>
  <c r="J548" i="18"/>
  <c r="I548" i="18"/>
  <c r="J549" i="22"/>
  <c r="J14" i="13"/>
  <c r="I14" i="13"/>
  <c r="K554" i="21"/>
  <c r="A554" i="21" s="1"/>
  <c r="K551" i="21"/>
  <c r="A551" i="21" s="1"/>
  <c r="BM13" i="21"/>
  <c r="J13" i="21"/>
  <c r="I3" i="15"/>
  <c r="BX3" i="21" s="1"/>
  <c r="I8" i="13"/>
  <c r="BM12" i="21"/>
  <c r="AQ12" i="21"/>
  <c r="J12" i="21"/>
  <c r="BM567" i="21"/>
  <c r="AQ567" i="21"/>
  <c r="J567" i="21"/>
  <c r="AQ7" i="21"/>
  <c r="J7" i="21"/>
  <c r="BM7" i="21"/>
  <c r="G3" i="15"/>
  <c r="AF3" i="21" s="1"/>
  <c r="D13" i="13"/>
  <c r="K4" i="14"/>
  <c r="BA4" i="21"/>
  <c r="I544" i="21"/>
  <c r="BL544" i="21"/>
  <c r="G4" i="13"/>
  <c r="D14" i="13"/>
  <c r="I8" i="21"/>
  <c r="BL8" i="21"/>
  <c r="H8" i="21"/>
  <c r="BK10" i="21"/>
  <c r="H10" i="21"/>
  <c r="BO553" i="21"/>
  <c r="BJ8" i="21"/>
  <c r="AN8" i="21"/>
  <c r="G8" i="21"/>
  <c r="AN7" i="21"/>
  <c r="BJ7" i="21"/>
  <c r="G7" i="21"/>
  <c r="G13" i="21"/>
  <c r="AN13" i="21"/>
  <c r="BJ13" i="21"/>
  <c r="AR554" i="21"/>
  <c r="K548" i="21"/>
  <c r="I554" i="18"/>
  <c r="J554" i="18"/>
  <c r="AR550" i="21"/>
  <c r="K858" i="21"/>
  <c r="A858" i="21" s="1"/>
  <c r="I550" i="18"/>
  <c r="D554" i="22"/>
  <c r="A554" i="22" s="1"/>
  <c r="D547" i="22"/>
  <c r="A547" i="22" s="1"/>
  <c r="BN269" i="21"/>
  <c r="D553" i="22"/>
  <c r="A553" i="22" s="1"/>
  <c r="J547" i="22"/>
  <c r="L545" i="21"/>
  <c r="L549" i="21"/>
  <c r="D545" i="22"/>
  <c r="A545" i="22" s="1"/>
  <c r="L547" i="21"/>
  <c r="AR546" i="21"/>
  <c r="K269" i="21"/>
  <c r="A269" i="21" s="1"/>
  <c r="BI15" i="21"/>
  <c r="AM15" i="21"/>
  <c r="F15" i="21"/>
  <c r="F11" i="21"/>
  <c r="BI11" i="21"/>
  <c r="AM11" i="21"/>
  <c r="F12" i="21"/>
  <c r="AM12" i="21"/>
  <c r="BI12" i="21"/>
  <c r="D9" i="8"/>
  <c r="A9" i="8" s="1"/>
  <c r="I552" i="18"/>
  <c r="AM4" i="21"/>
  <c r="BI4" i="21"/>
  <c r="F4" i="21"/>
  <c r="I543" i="5"/>
  <c r="I531" i="6" s="1"/>
  <c r="BI6" i="21"/>
  <c r="AM6" i="21"/>
  <c r="F6" i="21"/>
  <c r="F10" i="21"/>
  <c r="BI10" i="21"/>
  <c r="AM10" i="21"/>
  <c r="I546" i="18"/>
  <c r="BO549" i="21"/>
  <c r="BO545" i="21"/>
  <c r="D549" i="22"/>
  <c r="A549" i="22" s="1"/>
  <c r="AK548" i="21"/>
  <c r="D548" i="21"/>
  <c r="BG548" i="21"/>
  <c r="AS548" i="21"/>
  <c r="BO548" i="21"/>
  <c r="L548" i="21"/>
  <c r="J545" i="22"/>
  <c r="BO547" i="21"/>
  <c r="J548" i="22"/>
  <c r="I548" i="22"/>
  <c r="D548" i="22"/>
  <c r="A548" i="22" s="1"/>
  <c r="BN548" i="21"/>
  <c r="J551" i="18"/>
  <c r="J552" i="18"/>
  <c r="J550" i="18"/>
  <c r="BN550" i="21"/>
  <c r="AR548" i="21"/>
  <c r="I551" i="18"/>
  <c r="K550" i="21"/>
  <c r="A550" i="21" s="1"/>
  <c r="BN551" i="21"/>
  <c r="I552" i="22"/>
  <c r="D552" i="22"/>
  <c r="A552" i="22" s="1"/>
  <c r="J552" i="22"/>
  <c r="BO552" i="21"/>
  <c r="L552" i="21"/>
  <c r="AS552" i="21"/>
  <c r="G15" i="21"/>
  <c r="BJ15" i="21"/>
  <c r="A856" i="8"/>
  <c r="A548" i="8"/>
  <c r="A903" i="8"/>
  <c r="A547" i="8"/>
  <c r="A1083" i="8"/>
  <c r="A759" i="8"/>
  <c r="A552" i="8"/>
  <c r="A550" i="8"/>
  <c r="A549" i="8"/>
  <c r="A551" i="8"/>
  <c r="A554" i="8"/>
  <c r="A711" i="8"/>
  <c r="A546" i="8"/>
  <c r="A553" i="8"/>
  <c r="A951" i="8"/>
  <c r="A545" i="8"/>
  <c r="A268" i="8"/>
  <c r="A99" i="8"/>
  <c r="A639" i="8"/>
  <c r="A568" i="8"/>
  <c r="A16" i="8"/>
  <c r="A303" i="8"/>
  <c r="L554" i="21"/>
  <c r="J554" i="22"/>
  <c r="K276" i="21"/>
  <c r="A276" i="21" s="1"/>
  <c r="BN276" i="21"/>
  <c r="AR276" i="21"/>
  <c r="BN553" i="21"/>
  <c r="AR553" i="21"/>
  <c r="K553" i="21"/>
  <c r="A553" i="21" s="1"/>
  <c r="BN547" i="21"/>
  <c r="AR547" i="21"/>
  <c r="K547" i="21"/>
  <c r="A547" i="21" s="1"/>
  <c r="AR552" i="21"/>
  <c r="K552" i="21"/>
  <c r="A552" i="21" s="1"/>
  <c r="BN552" i="21"/>
  <c r="BN545" i="21"/>
  <c r="AR545" i="21"/>
  <c r="K545" i="21"/>
  <c r="A545" i="21" s="1"/>
  <c r="M568" i="21"/>
  <c r="M1083" i="21"/>
  <c r="AT1083" i="21"/>
  <c r="J9" i="8"/>
  <c r="BE9" i="21"/>
  <c r="M8" i="21"/>
  <c r="BP8" i="21"/>
  <c r="AT8" i="21"/>
  <c r="M567" i="21"/>
  <c r="BP567" i="21"/>
  <c r="AT567" i="21"/>
  <c r="AT13" i="21"/>
  <c r="M13" i="21"/>
  <c r="BP13" i="21"/>
  <c r="BP548" i="21"/>
  <c r="BP268" i="21"/>
  <c r="AT759" i="21"/>
  <c r="M759" i="21"/>
  <c r="BP759" i="21"/>
  <c r="AT10" i="21"/>
  <c r="M10" i="21"/>
  <c r="BP10" i="21"/>
  <c r="M552" i="21"/>
  <c r="BP552" i="21"/>
  <c r="AT552" i="21"/>
  <c r="J7" i="8"/>
  <c r="AI7" i="21"/>
  <c r="I14" i="8"/>
  <c r="AI14" i="21"/>
  <c r="AT267" i="21"/>
  <c r="M267" i="21"/>
  <c r="BP267" i="21"/>
  <c r="G14" i="21"/>
  <c r="BJ14" i="21"/>
  <c r="A14" i="9"/>
  <c r="AS554" i="21"/>
  <c r="J4" i="21"/>
  <c r="BM4" i="21"/>
  <c r="AQ4" i="21"/>
  <c r="G855" i="21"/>
  <c r="AN855" i="21"/>
  <c r="I267" i="13"/>
  <c r="J5" i="13"/>
  <c r="BJ855" i="21"/>
  <c r="I10" i="13"/>
  <c r="BJ267" i="21"/>
  <c r="M12" i="21"/>
  <c r="BP12" i="21"/>
  <c r="AT12" i="21"/>
  <c r="I11" i="13"/>
  <c r="J4" i="12"/>
  <c r="BK4" i="21"/>
  <c r="K4" i="12"/>
  <c r="AO4" i="21"/>
  <c r="E4" i="12"/>
  <c r="A4" i="12" s="1"/>
  <c r="J543" i="12"/>
  <c r="K543" i="12"/>
  <c r="BP951" i="21"/>
  <c r="M951" i="21"/>
  <c r="AT951" i="21"/>
  <c r="E543" i="12"/>
  <c r="I855" i="13"/>
  <c r="D855" i="13"/>
  <c r="A855" i="13" s="1"/>
  <c r="AT855" i="21"/>
  <c r="M855" i="21"/>
  <c r="BP855" i="21"/>
  <c r="H544" i="21"/>
  <c r="AO544" i="21"/>
  <c r="BK544" i="21"/>
  <c r="H855" i="21"/>
  <c r="BK855" i="21"/>
  <c r="AO855" i="21"/>
  <c r="M544" i="21"/>
  <c r="AT544" i="21"/>
  <c r="BP544" i="21"/>
  <c r="BK543" i="21"/>
  <c r="AO543" i="21"/>
  <c r="G543" i="13"/>
  <c r="J546" i="18"/>
  <c r="K546" i="21"/>
  <c r="A546" i="21" s="1"/>
  <c r="BN546" i="21"/>
  <c r="F543" i="13"/>
  <c r="BJ567" i="21"/>
  <c r="AN567" i="21"/>
  <c r="G567" i="21"/>
  <c r="D567" i="13"/>
  <c r="G5" i="21"/>
  <c r="BJ5" i="21"/>
  <c r="AN5" i="21"/>
  <c r="K1071" i="21"/>
  <c r="A1071" i="21" s="1"/>
  <c r="BN1071" i="21"/>
  <c r="AR1071" i="21"/>
  <c r="J12" i="13"/>
  <c r="I12" i="13"/>
  <c r="D12" i="13"/>
  <c r="AN12" i="21"/>
  <c r="G12" i="21"/>
  <c r="BJ12" i="21"/>
  <c r="G267" i="21"/>
  <c r="J10" i="13"/>
  <c r="J267" i="13"/>
  <c r="D267" i="13"/>
  <c r="G9" i="21"/>
  <c r="BJ9" i="21"/>
  <c r="AN9" i="21"/>
  <c r="D9" i="13"/>
  <c r="AO15" i="21"/>
  <c r="H15" i="21"/>
  <c r="M11" i="21"/>
  <c r="BP11" i="21"/>
  <c r="AT11" i="21"/>
  <c r="D15" i="8"/>
  <c r="BP6" i="21"/>
  <c r="AT6" i="21"/>
  <c r="M6" i="21"/>
  <c r="BP15" i="21"/>
  <c r="M15" i="21"/>
  <c r="AT15" i="21"/>
  <c r="BK5" i="21"/>
  <c r="H5" i="21"/>
  <c r="AO5" i="21"/>
  <c r="A5" i="12"/>
  <c r="D5" i="13"/>
  <c r="D15" i="13"/>
  <c r="A15" i="13" s="1"/>
  <c r="BP5" i="21"/>
  <c r="AT5" i="21"/>
  <c r="M5" i="21"/>
  <c r="J551" i="22"/>
  <c r="I551" i="22"/>
  <c r="D551" i="22"/>
  <c r="A551" i="22" s="1"/>
  <c r="AS551" i="21"/>
  <c r="L551" i="21"/>
  <c r="BO551" i="21"/>
  <c r="I6" i="13"/>
  <c r="J6" i="13"/>
  <c r="AN11" i="21"/>
  <c r="G11" i="21"/>
  <c r="BJ11" i="21"/>
  <c r="D11" i="13"/>
  <c r="AR866" i="21"/>
  <c r="K866" i="21"/>
  <c r="A866" i="21" s="1"/>
  <c r="BN866" i="21"/>
  <c r="BO550" i="21"/>
  <c r="AS550" i="21"/>
  <c r="L550" i="21"/>
  <c r="D10" i="13"/>
  <c r="J550" i="22"/>
  <c r="I550" i="22"/>
  <c r="D550" i="22"/>
  <c r="A550" i="22" s="1"/>
  <c r="G10" i="21"/>
  <c r="BJ10" i="21"/>
  <c r="AN10" i="21"/>
  <c r="J543" i="9"/>
  <c r="K543" i="9"/>
  <c r="D6" i="13"/>
  <c r="R4" i="21"/>
  <c r="E4" i="13"/>
  <c r="E543" i="13"/>
  <c r="BJ6" i="21"/>
  <c r="AN6" i="21"/>
  <c r="G6" i="21"/>
  <c r="I546" i="22"/>
  <c r="J546" i="22"/>
  <c r="D546" i="22"/>
  <c r="A546" i="22" s="1"/>
  <c r="D544" i="13"/>
  <c r="BJ544" i="21"/>
  <c r="G544" i="21"/>
  <c r="AN544" i="21"/>
  <c r="L546" i="21"/>
  <c r="AS546" i="21"/>
  <c r="BO546" i="21"/>
  <c r="J545" i="18"/>
  <c r="I545" i="18"/>
  <c r="J547" i="18"/>
  <c r="I547" i="18"/>
  <c r="J544" i="13"/>
  <c r="A268" i="13"/>
  <c r="J553" i="18"/>
  <c r="I553" i="18"/>
  <c r="A1035" i="13"/>
  <c r="A951" i="13"/>
  <c r="I5" i="13"/>
  <c r="I7" i="13"/>
  <c r="J7" i="13"/>
  <c r="I13" i="13"/>
  <c r="J855" i="13"/>
  <c r="I567" i="13"/>
  <c r="E4" i="14"/>
  <c r="A4" i="14" s="1"/>
  <c r="J11" i="13"/>
  <c r="A856" i="13"/>
  <c r="I552" i="7"/>
  <c r="I15" i="13"/>
  <c r="J5" i="8"/>
  <c r="J15" i="13"/>
  <c r="A663" i="13"/>
  <c r="A16" i="13"/>
  <c r="A303" i="13"/>
  <c r="A552" i="13"/>
  <c r="A12" i="9"/>
  <c r="A6" i="9"/>
  <c r="A1083" i="13"/>
  <c r="A553" i="13"/>
  <c r="J554" i="7"/>
  <c r="I554" i="7"/>
  <c r="J567" i="13"/>
  <c r="H3" i="9"/>
  <c r="A11" i="9"/>
  <c r="A549" i="13"/>
  <c r="A267" i="9"/>
  <c r="A7" i="9"/>
  <c r="A10" i="9"/>
  <c r="A8" i="9"/>
  <c r="J4" i="9"/>
  <c r="I551" i="7"/>
  <c r="J551" i="7"/>
  <c r="A545" i="13"/>
  <c r="A546" i="13"/>
  <c r="I544" i="13"/>
  <c r="A548" i="13"/>
  <c r="J9" i="13"/>
  <c r="I9" i="13"/>
  <c r="A544" i="9"/>
  <c r="A551" i="13"/>
  <c r="A547" i="13"/>
  <c r="A567" i="9"/>
  <c r="A5" i="9"/>
  <c r="A9" i="9"/>
  <c r="A568" i="13"/>
  <c r="A759" i="13"/>
  <c r="A639" i="13"/>
  <c r="A550" i="13"/>
  <c r="J6" i="8"/>
  <c r="J855" i="8"/>
  <c r="I6" i="8"/>
  <c r="J12" i="8"/>
  <c r="J14" i="8"/>
  <c r="A267" i="5"/>
  <c r="D267" i="8"/>
  <c r="A14" i="5"/>
  <c r="D14" i="8"/>
  <c r="J15" i="8"/>
  <c r="I15" i="8"/>
  <c r="A5" i="5"/>
  <c r="D5" i="8"/>
  <c r="A8" i="5"/>
  <c r="D8" i="8"/>
  <c r="I8" i="8"/>
  <c r="J8" i="8"/>
  <c r="I12" i="8"/>
  <c r="I7" i="8"/>
  <c r="A13" i="5"/>
  <c r="D13" i="8"/>
  <c r="F543" i="8"/>
  <c r="AI543" i="21" s="1"/>
  <c r="J267" i="8"/>
  <c r="I267" i="8"/>
  <c r="F3" i="5"/>
  <c r="AB3" i="21" s="1"/>
  <c r="H4" i="8"/>
  <c r="CA4" i="21" s="1"/>
  <c r="I855" i="8"/>
  <c r="A6" i="5"/>
  <c r="D6" i="8"/>
  <c r="A12" i="5"/>
  <c r="D12" i="8"/>
  <c r="A11" i="5"/>
  <c r="D11" i="8"/>
  <c r="A567" i="5"/>
  <c r="D567" i="8"/>
  <c r="A544" i="5"/>
  <c r="D544" i="8"/>
  <c r="J10" i="8"/>
  <c r="I10" i="8"/>
  <c r="D543" i="5"/>
  <c r="A531" i="6" s="1"/>
  <c r="J4" i="5"/>
  <c r="E4" i="8"/>
  <c r="X4" i="21" s="1"/>
  <c r="A7" i="5"/>
  <c r="D7" i="8"/>
  <c r="F4" i="8"/>
  <c r="AI4" i="21" s="1"/>
  <c r="I5" i="8"/>
  <c r="J567" i="8"/>
  <c r="I567" i="8"/>
  <c r="G3" i="5"/>
  <c r="AX3" i="21" s="1"/>
  <c r="G543" i="8"/>
  <c r="BE543" i="21" s="1"/>
  <c r="I13" i="8"/>
  <c r="J13" i="8"/>
  <c r="J11" i="8"/>
  <c r="I11" i="8"/>
  <c r="I544" i="8"/>
  <c r="J544" i="8"/>
  <c r="J4" i="15"/>
  <c r="E4" i="15"/>
  <c r="A4" i="15" s="1"/>
  <c r="K4" i="15"/>
  <c r="J3" i="15"/>
  <c r="E4" i="9"/>
  <c r="K4" i="9"/>
  <c r="I4" i="5"/>
  <c r="D4" i="5"/>
  <c r="J3" i="9" l="1"/>
  <c r="J1" i="9"/>
  <c r="R3" i="21"/>
  <c r="AN3" i="21" s="1"/>
  <c r="E3" i="8"/>
  <c r="X3" i="21" s="1"/>
  <c r="A543" i="12"/>
  <c r="A532" i="13"/>
  <c r="I3" i="5"/>
  <c r="K3" i="15"/>
  <c r="K3" i="14"/>
  <c r="E3" i="14"/>
  <c r="J1" i="14" s="1"/>
  <c r="E3" i="13"/>
  <c r="BM3" i="21"/>
  <c r="AQ3" i="21"/>
  <c r="J3" i="14"/>
  <c r="H3" i="8"/>
  <c r="CA3" i="21" s="1"/>
  <c r="AD3" i="21"/>
  <c r="H3" i="21" s="1"/>
  <c r="E3" i="12"/>
  <c r="AT543" i="21"/>
  <c r="BL3" i="21"/>
  <c r="I3" i="21"/>
  <c r="J3" i="21"/>
  <c r="E3" i="15"/>
  <c r="J1" i="15" s="1"/>
  <c r="H3" i="13"/>
  <c r="BL543" i="21"/>
  <c r="AP543" i="21"/>
  <c r="I543" i="21"/>
  <c r="J3" i="12"/>
  <c r="F3" i="13"/>
  <c r="I543" i="8"/>
  <c r="A548" i="21"/>
  <c r="BI3" i="21"/>
  <c r="D543" i="13"/>
  <c r="A543" i="13" s="1"/>
  <c r="J543" i="21"/>
  <c r="BM543" i="21"/>
  <c r="AQ543" i="21"/>
  <c r="BL4" i="21"/>
  <c r="I4" i="21"/>
  <c r="F543" i="21"/>
  <c r="BI543" i="21"/>
  <c r="AM543" i="21"/>
  <c r="AM3" i="21"/>
  <c r="F3" i="21"/>
  <c r="A8" i="8"/>
  <c r="A7" i="8"/>
  <c r="A567" i="8"/>
  <c r="A13" i="8"/>
  <c r="A14" i="8"/>
  <c r="A15" i="8"/>
  <c r="A544" i="8"/>
  <c r="A6" i="8"/>
  <c r="A11" i="8"/>
  <c r="A12" i="8"/>
  <c r="A5" i="8"/>
  <c r="A267" i="8"/>
  <c r="M7" i="21"/>
  <c r="AT7" i="21"/>
  <c r="BP7" i="21"/>
  <c r="BP14" i="21"/>
  <c r="AT14" i="21"/>
  <c r="M14" i="21"/>
  <c r="M9" i="21"/>
  <c r="BP9" i="21"/>
  <c r="J543" i="8"/>
  <c r="BP543" i="21"/>
  <c r="I543" i="13"/>
  <c r="K3" i="9"/>
  <c r="AY3" i="21"/>
  <c r="G3" i="21" s="1"/>
  <c r="G3" i="13"/>
  <c r="M4" i="21"/>
  <c r="BP4" i="21"/>
  <c r="AT4" i="21"/>
  <c r="A543" i="9"/>
  <c r="AN543" i="21"/>
  <c r="G543" i="21"/>
  <c r="BJ543" i="21"/>
  <c r="G4" i="21"/>
  <c r="BJ4" i="21"/>
  <c r="AN4" i="21"/>
  <c r="D4" i="13"/>
  <c r="A13" i="13"/>
  <c r="A14" i="13"/>
  <c r="A4" i="9"/>
  <c r="A5" i="13"/>
  <c r="A10" i="13"/>
  <c r="A544" i="13"/>
  <c r="I4" i="13"/>
  <c r="J4" i="13"/>
  <c r="A11" i="13"/>
  <c r="A567" i="13"/>
  <c r="A8" i="13"/>
  <c r="A7" i="13"/>
  <c r="J543" i="13"/>
  <c r="A6" i="13"/>
  <c r="A9" i="13"/>
  <c r="A267" i="13"/>
  <c r="A12" i="13"/>
  <c r="A4" i="5"/>
  <c r="D4" i="8"/>
  <c r="G3" i="8"/>
  <c r="D3" i="5"/>
  <c r="A543" i="5"/>
  <c r="D543" i="8"/>
  <c r="F3" i="8"/>
  <c r="J3" i="5"/>
  <c r="I4" i="8"/>
  <c r="J4" i="8"/>
  <c r="A3" i="9" l="1"/>
  <c r="A3" i="14"/>
  <c r="A531" i="13"/>
  <c r="A3" i="15"/>
  <c r="I3" i="13"/>
  <c r="BK3" i="21"/>
  <c r="D3" i="13"/>
  <c r="I1" i="13" s="1"/>
  <c r="J1" i="12"/>
  <c r="A3" i="12"/>
  <c r="AO3" i="21"/>
  <c r="BE3" i="21"/>
  <c r="AI3" i="21"/>
  <c r="AT3" i="21" s="1"/>
  <c r="A4" i="8"/>
  <c r="A543" i="8"/>
  <c r="M543" i="21"/>
  <c r="BJ3" i="21"/>
  <c r="J3" i="13"/>
  <c r="A4" i="13"/>
  <c r="J3" i="8"/>
  <c r="I3" i="8"/>
  <c r="A3" i="5"/>
  <c r="D3" i="8"/>
  <c r="A3" i="13" l="1"/>
  <c r="M3" i="21"/>
  <c r="BP3" i="21"/>
  <c r="A3" i="8"/>
  <c r="D1142" i="4"/>
  <c r="A1142" i="4" s="1"/>
  <c r="D1141" i="4"/>
  <c r="A1141" i="4" s="1"/>
  <c r="D1140" i="4"/>
  <c r="A1140" i="4" s="1"/>
  <c r="D1139" i="4"/>
  <c r="D1138" i="4"/>
  <c r="A1138" i="4" s="1"/>
  <c r="D1137" i="4"/>
  <c r="A1137" i="4" s="1"/>
  <c r="D1136" i="4"/>
  <c r="D1135" i="4"/>
  <c r="D1134" i="4"/>
  <c r="A1134" i="4" s="1"/>
  <c r="D1133" i="4"/>
  <c r="D1130" i="4"/>
  <c r="A1130" i="4" s="1"/>
  <c r="D1129" i="4"/>
  <c r="A1129" i="4" s="1"/>
  <c r="D1128" i="4"/>
  <c r="A1128" i="4" s="1"/>
  <c r="D1127" i="4"/>
  <c r="D1126" i="4"/>
  <c r="A1126" i="4" s="1"/>
  <c r="D1125" i="4"/>
  <c r="D1124" i="4"/>
  <c r="A1124" i="4" s="1"/>
  <c r="D1123" i="4"/>
  <c r="D1122" i="4"/>
  <c r="D1121" i="4"/>
  <c r="D1118" i="4"/>
  <c r="D1117" i="4"/>
  <c r="D1116" i="4"/>
  <c r="A1116" i="4" s="1"/>
  <c r="D1115" i="4"/>
  <c r="D1114" i="4"/>
  <c r="A1114" i="4" s="1"/>
  <c r="D1113" i="4"/>
  <c r="D1112" i="4"/>
  <c r="A1112" i="4" s="1"/>
  <c r="D1111" i="4"/>
  <c r="D1110" i="4"/>
  <c r="A1110" i="4" s="1"/>
  <c r="D1109" i="4"/>
  <c r="A1109" i="4" s="1"/>
  <c r="D1106" i="4"/>
  <c r="D1105" i="4"/>
  <c r="D1104" i="4"/>
  <c r="A1104" i="4" s="1"/>
  <c r="D1103" i="4"/>
  <c r="A1103" i="4" s="1"/>
  <c r="D1102" i="4"/>
  <c r="A1102" i="4" s="1"/>
  <c r="D1101" i="4"/>
  <c r="D1100" i="4"/>
  <c r="D1099" i="4"/>
  <c r="A1099" i="4" s="1"/>
  <c r="D1098" i="4"/>
  <c r="A1098" i="4" s="1"/>
  <c r="D1097" i="4"/>
  <c r="D1094" i="4"/>
  <c r="D1093" i="4"/>
  <c r="D1092" i="4"/>
  <c r="A1092" i="4" s="1"/>
  <c r="D1091" i="4"/>
  <c r="D1090" i="4"/>
  <c r="A1090" i="4" s="1"/>
  <c r="D1089" i="4"/>
  <c r="D1088" i="4"/>
  <c r="A1088" i="4" s="1"/>
  <c r="D1087" i="4"/>
  <c r="D1086" i="4"/>
  <c r="D1085" i="4"/>
  <c r="D1082" i="4"/>
  <c r="A1082" i="4" s="1"/>
  <c r="D1081" i="4"/>
  <c r="D1080" i="4"/>
  <c r="A1080" i="4" s="1"/>
  <c r="D1079" i="4"/>
  <c r="D1078" i="4"/>
  <c r="D1077" i="4"/>
  <c r="A1077" i="4" s="1"/>
  <c r="D1076" i="4"/>
  <c r="A1076" i="4" s="1"/>
  <c r="D1075" i="4"/>
  <c r="D1074" i="4"/>
  <c r="A1074" i="4" s="1"/>
  <c r="D1073" i="4"/>
  <c r="D1072" i="4"/>
  <c r="A1072" i="4" s="1"/>
  <c r="D1071" i="4"/>
  <c r="A1071" i="4" s="1"/>
  <c r="D1058" i="4"/>
  <c r="A1058" i="4" s="1"/>
  <c r="D1057" i="4"/>
  <c r="A1057" i="4" s="1"/>
  <c r="D1056" i="4"/>
  <c r="A1056" i="4" s="1"/>
  <c r="D1055" i="4"/>
  <c r="D1054" i="4"/>
  <c r="A1054" i="4" s="1"/>
  <c r="D1053" i="4"/>
  <c r="D1052" i="4"/>
  <c r="A1052" i="4" s="1"/>
  <c r="D1051" i="4"/>
  <c r="D1050" i="4"/>
  <c r="D1049" i="4"/>
  <c r="A1049" i="4" s="1"/>
  <c r="D1046" i="4"/>
  <c r="D1045" i="4"/>
  <c r="D1044" i="4"/>
  <c r="D1043" i="4"/>
  <c r="A1031" i="6" s="1"/>
  <c r="D1042" i="4"/>
  <c r="D1041" i="4"/>
  <c r="A1029" i="6" s="1"/>
  <c r="D1040" i="4"/>
  <c r="D1039" i="4"/>
  <c r="A1027" i="6" s="1"/>
  <c r="D1038" i="4"/>
  <c r="A1026" i="6" s="1"/>
  <c r="D1037" i="4"/>
  <c r="D1022" i="4"/>
  <c r="A1022" i="4" s="1"/>
  <c r="D1021" i="4"/>
  <c r="A1021" i="4" s="1"/>
  <c r="D1020" i="4"/>
  <c r="A1020" i="4" s="1"/>
  <c r="D1019" i="4"/>
  <c r="A1019" i="4" s="1"/>
  <c r="D1018" i="4"/>
  <c r="A1018" i="4" s="1"/>
  <c r="D1017" i="4"/>
  <c r="A1017" i="4" s="1"/>
  <c r="D1016" i="4"/>
  <c r="D1015" i="4"/>
  <c r="A1015" i="4" s="1"/>
  <c r="D1014" i="4"/>
  <c r="A1014" i="4" s="1"/>
  <c r="D1013" i="4"/>
  <c r="A1013" i="4" s="1"/>
  <c r="D1010" i="4"/>
  <c r="A1010" i="4" s="1"/>
  <c r="D1009" i="4"/>
  <c r="A1009" i="4" s="1"/>
  <c r="D1008" i="4"/>
  <c r="D1007" i="4"/>
  <c r="D1006" i="4"/>
  <c r="A1006" i="4" s="1"/>
  <c r="D1005" i="4"/>
  <c r="D1004" i="4"/>
  <c r="A1004" i="4" s="1"/>
  <c r="D1003" i="4"/>
  <c r="D1002" i="4"/>
  <c r="D1001" i="4"/>
  <c r="D998" i="4"/>
  <c r="D997" i="4"/>
  <c r="A997" i="4" s="1"/>
  <c r="D996" i="4"/>
  <c r="D995" i="4"/>
  <c r="D994" i="4"/>
  <c r="D993" i="4"/>
  <c r="A993" i="4" s="1"/>
  <c r="D992" i="4"/>
  <c r="D991" i="4"/>
  <c r="D990" i="4"/>
  <c r="A990" i="4" s="1"/>
  <c r="D989" i="4"/>
  <c r="A989" i="4" s="1"/>
  <c r="D986" i="4"/>
  <c r="A986" i="4" s="1"/>
  <c r="D985" i="4"/>
  <c r="D984" i="4"/>
  <c r="A984" i="4" s="1"/>
  <c r="D983" i="4"/>
  <c r="D982" i="4"/>
  <c r="A982" i="4" s="1"/>
  <c r="D981" i="4"/>
  <c r="D980" i="4"/>
  <c r="A980" i="4" s="1"/>
  <c r="D979" i="4"/>
  <c r="D978" i="4"/>
  <c r="A978" i="4" s="1"/>
  <c r="D977" i="4"/>
  <c r="A977" i="4" s="1"/>
  <c r="D974" i="4"/>
  <c r="D973" i="4"/>
  <c r="A973" i="4" s="1"/>
  <c r="D972" i="4"/>
  <c r="A972" i="4" s="1"/>
  <c r="D971" i="4"/>
  <c r="A971" i="4" s="1"/>
  <c r="D970" i="4"/>
  <c r="A970" i="4" s="1"/>
  <c r="D969" i="4"/>
  <c r="A969" i="4" s="1"/>
  <c r="D968" i="4"/>
  <c r="A968" i="4" s="1"/>
  <c r="D967" i="4"/>
  <c r="D966" i="4"/>
  <c r="A966" i="4" s="1"/>
  <c r="D965" i="4"/>
  <c r="A965" i="4" s="1"/>
  <c r="D962" i="4"/>
  <c r="D961" i="4"/>
  <c r="D960" i="4"/>
  <c r="A960" i="4" s="1"/>
  <c r="D959" i="4"/>
  <c r="D958" i="4"/>
  <c r="D957" i="4"/>
  <c r="D956" i="4"/>
  <c r="A956" i="4" s="1"/>
  <c r="D955" i="4"/>
  <c r="D954" i="4"/>
  <c r="A954" i="4" s="1"/>
  <c r="D953" i="4"/>
  <c r="D950" i="4"/>
  <c r="A950" i="4" s="1"/>
  <c r="D949" i="4"/>
  <c r="A949" i="4" s="1"/>
  <c r="D948" i="4"/>
  <c r="A948" i="4" s="1"/>
  <c r="D947" i="4"/>
  <c r="D946" i="4"/>
  <c r="A946" i="4" s="1"/>
  <c r="D945" i="4"/>
  <c r="A945" i="4" s="1"/>
  <c r="D944" i="4"/>
  <c r="A944" i="4" s="1"/>
  <c r="D943" i="4"/>
  <c r="D942" i="4"/>
  <c r="A942" i="4" s="1"/>
  <c r="D941" i="4"/>
  <c r="A941" i="4" s="1"/>
  <c r="D938" i="4"/>
  <c r="A938" i="4" s="1"/>
  <c r="D937" i="4"/>
  <c r="A937" i="4" s="1"/>
  <c r="D936" i="4"/>
  <c r="A936" i="4" s="1"/>
  <c r="D935" i="4"/>
  <c r="D934" i="4"/>
  <c r="A934" i="4" s="1"/>
  <c r="D933" i="4"/>
  <c r="A933" i="4" s="1"/>
  <c r="D932" i="4"/>
  <c r="D931" i="4"/>
  <c r="D930" i="4"/>
  <c r="A930" i="4" s="1"/>
  <c r="D929" i="4"/>
  <c r="D926" i="4"/>
  <c r="A926" i="4" s="1"/>
  <c r="D925" i="4"/>
  <c r="A925" i="4" s="1"/>
  <c r="D924" i="4"/>
  <c r="A924" i="4" s="1"/>
  <c r="D923" i="4"/>
  <c r="A923" i="4" s="1"/>
  <c r="D922" i="4"/>
  <c r="D921" i="4"/>
  <c r="A921" i="4" s="1"/>
  <c r="D920" i="4"/>
  <c r="A920" i="4" s="1"/>
  <c r="D919" i="4"/>
  <c r="A919" i="4" s="1"/>
  <c r="D918" i="4"/>
  <c r="A918" i="4" s="1"/>
  <c r="D917" i="4"/>
  <c r="A917" i="4" s="1"/>
  <c r="D914" i="4"/>
  <c r="A914" i="4" s="1"/>
  <c r="D913" i="4"/>
  <c r="A913" i="4" s="1"/>
  <c r="D912" i="4"/>
  <c r="A912" i="4" s="1"/>
  <c r="D911" i="4"/>
  <c r="D910" i="4"/>
  <c r="A910" i="4" s="1"/>
  <c r="D909" i="4"/>
  <c r="D908" i="4"/>
  <c r="D907" i="4"/>
  <c r="D906" i="4"/>
  <c r="A906" i="4" s="1"/>
  <c r="D905" i="4"/>
  <c r="A905" i="4" s="1"/>
  <c r="D902" i="4"/>
  <c r="A902" i="4" s="1"/>
  <c r="D901" i="4"/>
  <c r="A901" i="4" s="1"/>
  <c r="D900" i="4"/>
  <c r="A900" i="4" s="1"/>
  <c r="D899" i="4"/>
  <c r="D898" i="4"/>
  <c r="D897" i="4"/>
  <c r="A897" i="4" s="1"/>
  <c r="D896" i="4"/>
  <c r="A896" i="4" s="1"/>
  <c r="D895" i="4"/>
  <c r="D894" i="4"/>
  <c r="A894" i="4" s="1"/>
  <c r="D893" i="4"/>
  <c r="A893" i="4" s="1"/>
  <c r="D890" i="4"/>
  <c r="A890" i="4" s="1"/>
  <c r="D889" i="4"/>
  <c r="A889" i="4" s="1"/>
  <c r="D888" i="4"/>
  <c r="A888" i="4" s="1"/>
  <c r="D887" i="4"/>
  <c r="A887" i="4" s="1"/>
  <c r="D886" i="4"/>
  <c r="A886" i="4" s="1"/>
  <c r="D885" i="4"/>
  <c r="A885" i="4" s="1"/>
  <c r="D884" i="4"/>
  <c r="A884" i="4" s="1"/>
  <c r="D883" i="4"/>
  <c r="A883" i="4" s="1"/>
  <c r="D882" i="4"/>
  <c r="A882" i="4" s="1"/>
  <c r="D881" i="4"/>
  <c r="A881" i="4" s="1"/>
  <c r="D878" i="4"/>
  <c r="A878" i="4" s="1"/>
  <c r="D877" i="4"/>
  <c r="A877" i="4" s="1"/>
  <c r="D876" i="4"/>
  <c r="A876" i="4" s="1"/>
  <c r="D875" i="4"/>
  <c r="D874" i="4"/>
  <c r="A874" i="4" s="1"/>
  <c r="D873" i="4"/>
  <c r="D872" i="4"/>
  <c r="A872" i="4" s="1"/>
  <c r="D871" i="4"/>
  <c r="D870" i="4"/>
  <c r="A870" i="4" s="1"/>
  <c r="D869" i="4"/>
  <c r="A869" i="4" s="1"/>
  <c r="D866" i="4"/>
  <c r="D865" i="4"/>
  <c r="D864" i="4"/>
  <c r="D863" i="4"/>
  <c r="D862" i="4"/>
  <c r="D861" i="4"/>
  <c r="D860" i="4"/>
  <c r="A860" i="4" s="1"/>
  <c r="D859" i="4"/>
  <c r="D858" i="4"/>
  <c r="D857" i="4"/>
  <c r="D842" i="4"/>
  <c r="A842" i="4" s="1"/>
  <c r="D841" i="4"/>
  <c r="A841" i="4" s="1"/>
  <c r="D840" i="4"/>
  <c r="A840" i="4" s="1"/>
  <c r="D839" i="4"/>
  <c r="D838" i="4"/>
  <c r="A838" i="4" s="1"/>
  <c r="D837" i="4"/>
  <c r="A837" i="4" s="1"/>
  <c r="D836" i="4"/>
  <c r="A836" i="4" s="1"/>
  <c r="D835" i="4"/>
  <c r="D834" i="4"/>
  <c r="A834" i="4" s="1"/>
  <c r="D833" i="4"/>
  <c r="A833" i="4" s="1"/>
  <c r="D818" i="4"/>
  <c r="A818" i="4" s="1"/>
  <c r="D817" i="4"/>
  <c r="D816" i="4"/>
  <c r="A816" i="4" s="1"/>
  <c r="D815" i="4"/>
  <c r="A815" i="4" s="1"/>
  <c r="D814" i="4"/>
  <c r="A814" i="4" s="1"/>
  <c r="D813" i="4"/>
  <c r="D812" i="4"/>
  <c r="A812" i="4" s="1"/>
  <c r="D811" i="4"/>
  <c r="D810" i="4"/>
  <c r="A810" i="4" s="1"/>
  <c r="D809" i="4"/>
  <c r="D806" i="4"/>
  <c r="A806" i="4" s="1"/>
  <c r="D805" i="4"/>
  <c r="A805" i="4" s="1"/>
  <c r="D804" i="4"/>
  <c r="A804" i="4" s="1"/>
  <c r="D803" i="4"/>
  <c r="D802" i="4"/>
  <c r="A802" i="4" s="1"/>
  <c r="D801" i="4"/>
  <c r="A801" i="4" s="1"/>
  <c r="D800" i="4"/>
  <c r="A800" i="4" s="1"/>
  <c r="D799" i="4"/>
  <c r="D798" i="4"/>
  <c r="A798" i="4" s="1"/>
  <c r="D797" i="4"/>
  <c r="A797" i="4" s="1"/>
  <c r="D794" i="4"/>
  <c r="A794" i="4" s="1"/>
  <c r="D793" i="4"/>
  <c r="D792" i="4"/>
  <c r="A792" i="4" s="1"/>
  <c r="D791" i="4"/>
  <c r="D790" i="4"/>
  <c r="A790" i="4" s="1"/>
  <c r="D789" i="4"/>
  <c r="A789" i="4" s="1"/>
  <c r="D788" i="4"/>
  <c r="D787" i="4"/>
  <c r="D786" i="4"/>
  <c r="D785" i="4"/>
  <c r="A785" i="4" s="1"/>
  <c r="D782" i="4"/>
  <c r="A782" i="4" s="1"/>
  <c r="D781" i="4"/>
  <c r="D780" i="4"/>
  <c r="A780" i="4" s="1"/>
  <c r="D779" i="4"/>
  <c r="D778" i="4"/>
  <c r="A778" i="4" s="1"/>
  <c r="D777" i="4"/>
  <c r="D776" i="4"/>
  <c r="A776" i="4" s="1"/>
  <c r="D775" i="4"/>
  <c r="D774" i="4"/>
  <c r="A774" i="4" s="1"/>
  <c r="D773" i="4"/>
  <c r="D770" i="4"/>
  <c r="A770" i="4" s="1"/>
  <c r="D769" i="4"/>
  <c r="A769" i="4" s="1"/>
  <c r="D768" i="4"/>
  <c r="A768" i="4" s="1"/>
  <c r="D767" i="4"/>
  <c r="D766" i="4"/>
  <c r="A766" i="4" s="1"/>
  <c r="D765" i="4"/>
  <c r="A765" i="4" s="1"/>
  <c r="D764" i="4"/>
  <c r="A764" i="4" s="1"/>
  <c r="D763" i="4"/>
  <c r="D762" i="4"/>
  <c r="D761" i="4"/>
  <c r="D758" i="4"/>
  <c r="A758" i="4" s="1"/>
  <c r="D757" i="4"/>
  <c r="D756" i="4"/>
  <c r="D755" i="4"/>
  <c r="D754" i="4"/>
  <c r="A754" i="4" s="1"/>
  <c r="D753" i="4"/>
  <c r="D752" i="4"/>
  <c r="A752" i="4" s="1"/>
  <c r="D751" i="4"/>
  <c r="D750" i="4"/>
  <c r="D749" i="4"/>
  <c r="D746" i="4"/>
  <c r="A746" i="4" s="1"/>
  <c r="D745" i="4"/>
  <c r="A745" i="4" s="1"/>
  <c r="D744" i="4"/>
  <c r="A744" i="4" s="1"/>
  <c r="D743" i="4"/>
  <c r="A743" i="4" s="1"/>
  <c r="D742" i="4"/>
  <c r="A742" i="4" s="1"/>
  <c r="D741" i="4"/>
  <c r="A741" i="4" s="1"/>
  <c r="D740" i="4"/>
  <c r="A740" i="4" s="1"/>
  <c r="D739" i="4"/>
  <c r="A739" i="4" s="1"/>
  <c r="D738" i="4"/>
  <c r="A738" i="4" s="1"/>
  <c r="D737" i="4"/>
  <c r="A737" i="4" s="1"/>
  <c r="D734" i="4"/>
  <c r="A734" i="4" s="1"/>
  <c r="D733" i="4"/>
  <c r="D732" i="4"/>
  <c r="A732" i="4" s="1"/>
  <c r="D731" i="4"/>
  <c r="D730" i="4"/>
  <c r="A730" i="4" s="1"/>
  <c r="D729" i="4"/>
  <c r="D728" i="4"/>
  <c r="A728" i="4" s="1"/>
  <c r="D727" i="4"/>
  <c r="D726" i="4"/>
  <c r="A726" i="4" s="1"/>
  <c r="D725" i="4"/>
  <c r="D722" i="4"/>
  <c r="D721" i="4"/>
  <c r="D720" i="4"/>
  <c r="A720" i="4" s="1"/>
  <c r="D719" i="4"/>
  <c r="A719" i="4" s="1"/>
  <c r="D718" i="4"/>
  <c r="D717" i="4"/>
  <c r="D716" i="4"/>
  <c r="A716" i="4" s="1"/>
  <c r="D715" i="4"/>
  <c r="A715" i="4" s="1"/>
  <c r="D714" i="4"/>
  <c r="A714" i="4" s="1"/>
  <c r="D713" i="4"/>
  <c r="D710" i="4"/>
  <c r="A710" i="4" s="1"/>
  <c r="D709" i="4"/>
  <c r="A709" i="4" s="1"/>
  <c r="D708" i="4"/>
  <c r="D707" i="4"/>
  <c r="A707" i="4" s="1"/>
  <c r="D706" i="4"/>
  <c r="A706" i="4" s="1"/>
  <c r="D705" i="4"/>
  <c r="A705" i="4" s="1"/>
  <c r="D704" i="4"/>
  <c r="A704" i="4" s="1"/>
  <c r="D703" i="4"/>
  <c r="A703" i="4" s="1"/>
  <c r="D702" i="4"/>
  <c r="D701" i="4"/>
  <c r="A701" i="4" s="1"/>
  <c r="D698" i="4"/>
  <c r="A698" i="4" s="1"/>
  <c r="D697" i="4"/>
  <c r="D696" i="4"/>
  <c r="A696" i="4" s="1"/>
  <c r="D695" i="4"/>
  <c r="D694" i="4"/>
  <c r="A694" i="4" s="1"/>
  <c r="D693" i="4"/>
  <c r="D692" i="4"/>
  <c r="A692" i="4" s="1"/>
  <c r="D691" i="4"/>
  <c r="D690" i="4"/>
  <c r="A690" i="4" s="1"/>
  <c r="D689" i="4"/>
  <c r="D686" i="4"/>
  <c r="A686" i="4" s="1"/>
  <c r="D685" i="4"/>
  <c r="A685" i="4" s="1"/>
  <c r="D684" i="4"/>
  <c r="A684" i="4" s="1"/>
  <c r="D683" i="4"/>
  <c r="A683" i="4" s="1"/>
  <c r="D682" i="4"/>
  <c r="D681" i="4"/>
  <c r="A681" i="4" s="1"/>
  <c r="D680" i="4"/>
  <c r="A680" i="4" s="1"/>
  <c r="D679" i="4"/>
  <c r="A679" i="4" s="1"/>
  <c r="D678" i="4"/>
  <c r="A678" i="4" s="1"/>
  <c r="D677" i="4"/>
  <c r="A677" i="4" s="1"/>
  <c r="D674" i="4"/>
  <c r="A674" i="4" s="1"/>
  <c r="D673" i="4"/>
  <c r="D672" i="4"/>
  <c r="A672" i="4" s="1"/>
  <c r="D671" i="4"/>
  <c r="D670" i="4"/>
  <c r="A670" i="4" s="1"/>
  <c r="D669" i="4"/>
  <c r="A669" i="4" s="1"/>
  <c r="D668" i="4"/>
  <c r="A668" i="4" s="1"/>
  <c r="D667" i="4"/>
  <c r="D666" i="4"/>
  <c r="A666" i="4" s="1"/>
  <c r="D665" i="4"/>
  <c r="D650" i="4"/>
  <c r="D649" i="4"/>
  <c r="D648" i="4"/>
  <c r="A648" i="4" s="1"/>
  <c r="D647" i="4"/>
  <c r="D646" i="4"/>
  <c r="A646" i="4" s="1"/>
  <c r="D645" i="4"/>
  <c r="D644" i="4"/>
  <c r="A644" i="4" s="1"/>
  <c r="D643" i="4"/>
  <c r="D642" i="4"/>
  <c r="D641" i="4"/>
  <c r="D638" i="4"/>
  <c r="A638" i="4" s="1"/>
  <c r="D637" i="4"/>
  <c r="D636" i="4"/>
  <c r="A636" i="4" s="1"/>
  <c r="D635" i="4"/>
  <c r="D634" i="4"/>
  <c r="A634" i="4" s="1"/>
  <c r="D633" i="4"/>
  <c r="D632" i="4"/>
  <c r="A632" i="4" s="1"/>
  <c r="D631" i="4"/>
  <c r="D630" i="4"/>
  <c r="D629" i="4"/>
  <c r="D626" i="4"/>
  <c r="A626" i="4" s="1"/>
  <c r="D625" i="4"/>
  <c r="D624" i="4"/>
  <c r="A624" i="4" s="1"/>
  <c r="D623" i="4"/>
  <c r="D622" i="4"/>
  <c r="A622" i="4" s="1"/>
  <c r="D621" i="4"/>
  <c r="D620" i="4"/>
  <c r="D619" i="4"/>
  <c r="D618" i="4"/>
  <c r="A618" i="4" s="1"/>
  <c r="D617" i="4"/>
  <c r="D614" i="4"/>
  <c r="A614" i="4" s="1"/>
  <c r="D613" i="4"/>
  <c r="D612" i="4"/>
  <c r="A612" i="4" s="1"/>
  <c r="D611" i="4"/>
  <c r="D610" i="4"/>
  <c r="A610" i="4" s="1"/>
  <c r="D609" i="4"/>
  <c r="D608" i="4"/>
  <c r="A608" i="4" s="1"/>
  <c r="D607" i="4"/>
  <c r="D606" i="4"/>
  <c r="A606" i="4" s="1"/>
  <c r="D605" i="4"/>
  <c r="D602" i="4"/>
  <c r="A602" i="4" s="1"/>
  <c r="D601" i="4"/>
  <c r="A601" i="4" s="1"/>
  <c r="D600" i="4"/>
  <c r="A600" i="4" s="1"/>
  <c r="D599" i="4"/>
  <c r="D598" i="4"/>
  <c r="A598" i="4" s="1"/>
  <c r="D597" i="4"/>
  <c r="A597" i="4" s="1"/>
  <c r="D596" i="4"/>
  <c r="A596" i="4" s="1"/>
  <c r="D595" i="4"/>
  <c r="D594" i="4"/>
  <c r="A594" i="4" s="1"/>
  <c r="D593" i="4"/>
  <c r="A593" i="4" s="1"/>
  <c r="D590" i="4"/>
  <c r="A590" i="4" s="1"/>
  <c r="D589" i="4"/>
  <c r="D588" i="4"/>
  <c r="A588" i="4" s="1"/>
  <c r="D587" i="4"/>
  <c r="A587" i="4" s="1"/>
  <c r="D586" i="4"/>
  <c r="A586" i="4" s="1"/>
  <c r="D585" i="4"/>
  <c r="D584" i="4"/>
  <c r="A584" i="4" s="1"/>
  <c r="D583" i="4"/>
  <c r="A583" i="4" s="1"/>
  <c r="D582" i="4"/>
  <c r="A582" i="4" s="1"/>
  <c r="D581" i="4"/>
  <c r="D578" i="4"/>
  <c r="A578" i="4" s="1"/>
  <c r="D577" i="4"/>
  <c r="D575" i="4"/>
  <c r="D574" i="4"/>
  <c r="A574" i="4" s="1"/>
  <c r="D573" i="4"/>
  <c r="D572" i="4"/>
  <c r="D571" i="4"/>
  <c r="D570" i="4"/>
  <c r="D569" i="4"/>
  <c r="D566" i="4"/>
  <c r="A566" i="4" s="1"/>
  <c r="D565" i="4"/>
  <c r="A565" i="4" s="1"/>
  <c r="D564" i="4"/>
  <c r="A564" i="4" s="1"/>
  <c r="D563" i="4"/>
  <c r="D562" i="4"/>
  <c r="D561" i="4"/>
  <c r="A561" i="4" s="1"/>
  <c r="D560" i="4"/>
  <c r="A560" i="4" s="1"/>
  <c r="D559" i="4"/>
  <c r="D558" i="4"/>
  <c r="D557" i="4"/>
  <c r="A557" i="4" s="1"/>
  <c r="D554" i="4"/>
  <c r="D553" i="4"/>
  <c r="A529" i="6" s="1"/>
  <c r="D552" i="4"/>
  <c r="A528" i="6" s="1"/>
  <c r="D551" i="4"/>
  <c r="A527" i="6" s="1"/>
  <c r="D550" i="4"/>
  <c r="D549" i="4"/>
  <c r="A525" i="6" s="1"/>
  <c r="D548" i="4"/>
  <c r="D547" i="4"/>
  <c r="A523" i="6" s="1"/>
  <c r="D546" i="4"/>
  <c r="D545" i="4"/>
  <c r="A521" i="6" s="1"/>
  <c r="D482" i="4"/>
  <c r="D482" i="7" s="1"/>
  <c r="A482" i="7" s="1"/>
  <c r="D481" i="4"/>
  <c r="D480" i="4"/>
  <c r="D480" i="7" s="1"/>
  <c r="A480" i="7" s="1"/>
  <c r="D479" i="4"/>
  <c r="D478" i="4"/>
  <c r="D477" i="4"/>
  <c r="D476" i="4"/>
  <c r="D476" i="7" s="1"/>
  <c r="A476" i="7" s="1"/>
  <c r="D475" i="4"/>
  <c r="D474" i="4"/>
  <c r="D473" i="4"/>
  <c r="D470" i="4"/>
  <c r="D469" i="4"/>
  <c r="A505" i="6" s="1"/>
  <c r="D468" i="4"/>
  <c r="D467" i="4"/>
  <c r="A503" i="6" s="1"/>
  <c r="D466" i="4"/>
  <c r="D465" i="4"/>
  <c r="A501" i="6" s="1"/>
  <c r="D464" i="4"/>
  <c r="D463" i="4"/>
  <c r="A499" i="6" s="1"/>
  <c r="D462" i="4"/>
  <c r="D461" i="4"/>
  <c r="A497" i="6" s="1"/>
  <c r="D458" i="4"/>
  <c r="D457" i="4"/>
  <c r="A493" i="6" s="1"/>
  <c r="D456" i="4"/>
  <c r="D455" i="4"/>
  <c r="A491" i="6" s="1"/>
  <c r="D454" i="4"/>
  <c r="A490" i="6" s="1"/>
  <c r="D453" i="4"/>
  <c r="A489" i="6" s="1"/>
  <c r="D452" i="4"/>
  <c r="D451" i="4"/>
  <c r="A487" i="6" s="1"/>
  <c r="D450" i="4"/>
  <c r="D449" i="4"/>
  <c r="A485" i="6" s="1"/>
  <c r="D446" i="4"/>
  <c r="A446" i="4" s="1"/>
  <c r="D445" i="4"/>
  <c r="D444" i="4"/>
  <c r="A444" i="4" s="1"/>
  <c r="D443" i="4"/>
  <c r="D442" i="4"/>
  <c r="A442" i="4" s="1"/>
  <c r="D441" i="4"/>
  <c r="D440" i="4"/>
  <c r="A440" i="4" s="1"/>
  <c r="D439" i="4"/>
  <c r="D438" i="4"/>
  <c r="A438" i="4" s="1"/>
  <c r="D437" i="4"/>
  <c r="D434" i="4"/>
  <c r="A434" i="4" s="1"/>
  <c r="D433" i="4"/>
  <c r="D432" i="4"/>
  <c r="A432" i="4" s="1"/>
  <c r="D431" i="4"/>
  <c r="D430" i="4"/>
  <c r="A430" i="4" s="1"/>
  <c r="D429" i="4"/>
  <c r="D428" i="4"/>
  <c r="A428" i="4" s="1"/>
  <c r="D427" i="4"/>
  <c r="D426" i="4"/>
  <c r="A426" i="4" s="1"/>
  <c r="D425" i="4"/>
  <c r="D422" i="4"/>
  <c r="A422" i="4" s="1"/>
  <c r="D421" i="4"/>
  <c r="D420" i="4"/>
  <c r="A420" i="4" s="1"/>
  <c r="D419" i="4"/>
  <c r="D418" i="4"/>
  <c r="A418" i="4" s="1"/>
  <c r="D417" i="4"/>
  <c r="D416" i="4"/>
  <c r="A416" i="4" s="1"/>
  <c r="D415" i="4"/>
  <c r="D414" i="4"/>
  <c r="A414" i="4" s="1"/>
  <c r="D413" i="4"/>
  <c r="D410" i="4"/>
  <c r="A410" i="4" s="1"/>
  <c r="D409" i="4"/>
  <c r="A409" i="4" s="1"/>
  <c r="D408" i="4"/>
  <c r="A408" i="4" s="1"/>
  <c r="D407" i="4"/>
  <c r="D406" i="4"/>
  <c r="A406" i="4" s="1"/>
  <c r="D405" i="4"/>
  <c r="A405" i="4" s="1"/>
  <c r="D404" i="4"/>
  <c r="A404" i="4" s="1"/>
  <c r="D403" i="4"/>
  <c r="D402" i="4"/>
  <c r="A402" i="4" s="1"/>
  <c r="D401" i="4"/>
  <c r="A401" i="4" s="1"/>
  <c r="D398" i="4"/>
  <c r="A398" i="4" s="1"/>
  <c r="D397" i="4"/>
  <c r="D396" i="4"/>
  <c r="A396" i="4" s="1"/>
  <c r="D395" i="4"/>
  <c r="D394" i="4"/>
  <c r="A394" i="4" s="1"/>
  <c r="D393" i="4"/>
  <c r="D392" i="4"/>
  <c r="A392" i="4" s="1"/>
  <c r="D391" i="4"/>
  <c r="D390" i="4"/>
  <c r="A390" i="4" s="1"/>
  <c r="D389" i="4"/>
  <c r="D386" i="4"/>
  <c r="A386" i="4" s="1"/>
  <c r="D385" i="4"/>
  <c r="D384" i="4"/>
  <c r="A384" i="4" s="1"/>
  <c r="D383" i="4"/>
  <c r="D382" i="4"/>
  <c r="A382" i="4" s="1"/>
  <c r="D381" i="4"/>
  <c r="D380" i="4"/>
  <c r="A380" i="4" s="1"/>
  <c r="D379" i="4"/>
  <c r="D378" i="4"/>
  <c r="A378" i="4" s="1"/>
  <c r="D377" i="4"/>
  <c r="D374" i="4"/>
  <c r="A374" i="4" s="1"/>
  <c r="D373" i="4"/>
  <c r="A373" i="4" s="1"/>
  <c r="D372" i="4"/>
  <c r="A372" i="4" s="1"/>
  <c r="D371" i="4"/>
  <c r="A371" i="4" s="1"/>
  <c r="D370" i="4"/>
  <c r="A370" i="4" s="1"/>
  <c r="D369" i="4"/>
  <c r="A369" i="4" s="1"/>
  <c r="D368" i="4"/>
  <c r="A368" i="4" s="1"/>
  <c r="D367" i="4"/>
  <c r="A367" i="4" s="1"/>
  <c r="D366" i="4"/>
  <c r="A366" i="4" s="1"/>
  <c r="D365" i="4"/>
  <c r="A365" i="4" s="1"/>
  <c r="D362" i="4"/>
  <c r="A362" i="4" s="1"/>
  <c r="D361" i="4"/>
  <c r="A361" i="4" s="1"/>
  <c r="D360" i="4"/>
  <c r="A360" i="4" s="1"/>
  <c r="D359" i="4"/>
  <c r="D358" i="4"/>
  <c r="A358" i="4" s="1"/>
  <c r="D357" i="4"/>
  <c r="A357" i="4" s="1"/>
  <c r="D356" i="4"/>
  <c r="A356" i="4" s="1"/>
  <c r="D355" i="4"/>
  <c r="D354" i="4"/>
  <c r="A354" i="4" s="1"/>
  <c r="D353" i="4"/>
  <c r="A353" i="4" s="1"/>
  <c r="D350" i="4"/>
  <c r="A350" i="4" s="1"/>
  <c r="D349" i="4"/>
  <c r="D348" i="4"/>
  <c r="A348" i="4" s="1"/>
  <c r="D347" i="4"/>
  <c r="D346" i="4"/>
  <c r="A346" i="4" s="1"/>
  <c r="D345" i="4"/>
  <c r="D344" i="4"/>
  <c r="A344" i="4" s="1"/>
  <c r="D343" i="4"/>
  <c r="D342" i="4"/>
  <c r="A342" i="4" s="1"/>
  <c r="D341" i="4"/>
  <c r="D338" i="4"/>
  <c r="A338" i="4" s="1"/>
  <c r="D337" i="4"/>
  <c r="D336" i="4"/>
  <c r="A336" i="4" s="1"/>
  <c r="D335" i="4"/>
  <c r="D334" i="4"/>
  <c r="A334" i="4" s="1"/>
  <c r="D333" i="4"/>
  <c r="D332" i="4"/>
  <c r="A332" i="4" s="1"/>
  <c r="D331" i="4"/>
  <c r="D330" i="4"/>
  <c r="A330" i="4" s="1"/>
  <c r="D329" i="4"/>
  <c r="D326" i="4"/>
  <c r="A326" i="4" s="1"/>
  <c r="D325" i="4"/>
  <c r="A325" i="4" s="1"/>
  <c r="D324" i="4"/>
  <c r="A324" i="4" s="1"/>
  <c r="D323" i="4"/>
  <c r="A323" i="4" s="1"/>
  <c r="D322" i="4"/>
  <c r="D321" i="4"/>
  <c r="A321" i="4" s="1"/>
  <c r="D320" i="4"/>
  <c r="A320" i="4" s="1"/>
  <c r="D319" i="4"/>
  <c r="A319" i="4" s="1"/>
  <c r="D318" i="4"/>
  <c r="A318" i="4" s="1"/>
  <c r="D317" i="4"/>
  <c r="A317" i="4" s="1"/>
  <c r="D314" i="4"/>
  <c r="A314" i="4" s="1"/>
  <c r="D313" i="4"/>
  <c r="D312" i="4"/>
  <c r="A312" i="4" s="1"/>
  <c r="D311" i="4"/>
  <c r="D310" i="4"/>
  <c r="D309" i="4"/>
  <c r="D308" i="4"/>
  <c r="A308" i="4" s="1"/>
  <c r="D307" i="4"/>
  <c r="D306" i="4"/>
  <c r="A306" i="4" s="1"/>
  <c r="D305" i="4"/>
  <c r="D302" i="4"/>
  <c r="A302" i="4" s="1"/>
  <c r="D301" i="4"/>
  <c r="A301" i="4" s="1"/>
  <c r="D300" i="4"/>
  <c r="A300" i="4" s="1"/>
  <c r="D299" i="4"/>
  <c r="A299" i="4" s="1"/>
  <c r="D298" i="4"/>
  <c r="A298" i="4" s="1"/>
  <c r="D297" i="4"/>
  <c r="A297" i="4" s="1"/>
  <c r="D296" i="4"/>
  <c r="A296" i="4" s="1"/>
  <c r="D295" i="4"/>
  <c r="A295" i="4" s="1"/>
  <c r="D294" i="4"/>
  <c r="D293" i="4"/>
  <c r="D290" i="4"/>
  <c r="A290" i="4" s="1"/>
  <c r="D289" i="4"/>
  <c r="D288" i="4"/>
  <c r="A288" i="4" s="1"/>
  <c r="D287" i="4"/>
  <c r="D286" i="4"/>
  <c r="A286" i="4" s="1"/>
  <c r="D285" i="4"/>
  <c r="D284" i="4"/>
  <c r="A284" i="4" s="1"/>
  <c r="D283" i="4"/>
  <c r="D282" i="4"/>
  <c r="A282" i="4" s="1"/>
  <c r="D281" i="4"/>
  <c r="D278" i="4"/>
  <c r="A278" i="4" s="1"/>
  <c r="D277" i="4"/>
  <c r="D276" i="4"/>
  <c r="A276" i="4" s="1"/>
  <c r="D275" i="4"/>
  <c r="D274" i="4"/>
  <c r="D273" i="4"/>
  <c r="D272" i="4"/>
  <c r="A272" i="4" s="1"/>
  <c r="D271" i="4"/>
  <c r="D270" i="4"/>
  <c r="A270" i="4" s="1"/>
  <c r="D269" i="4"/>
  <c r="D266" i="4"/>
  <c r="A266" i="4" s="1"/>
  <c r="D265" i="4"/>
  <c r="D264" i="4"/>
  <c r="D263" i="4"/>
  <c r="D262" i="4"/>
  <c r="A262" i="4" s="1"/>
  <c r="D261" i="4"/>
  <c r="D260" i="4"/>
  <c r="A260" i="4" s="1"/>
  <c r="D259" i="4"/>
  <c r="D258" i="4"/>
  <c r="A258" i="4" s="1"/>
  <c r="D257" i="4"/>
  <c r="D254" i="4"/>
  <c r="A254" i="4" s="1"/>
  <c r="D253" i="4"/>
  <c r="D252" i="4"/>
  <c r="A252" i="4" s="1"/>
  <c r="D251" i="4"/>
  <c r="D250" i="4"/>
  <c r="A250" i="4" s="1"/>
  <c r="D249" i="4"/>
  <c r="D248" i="4"/>
  <c r="A248" i="4" s="1"/>
  <c r="D247" i="4"/>
  <c r="D246" i="4"/>
  <c r="A246" i="4" s="1"/>
  <c r="D245" i="4"/>
  <c r="D242" i="4"/>
  <c r="A242" i="4" s="1"/>
  <c r="D241" i="4"/>
  <c r="A241" i="4" s="1"/>
  <c r="D240" i="4"/>
  <c r="A240" i="4" s="1"/>
  <c r="D239" i="4"/>
  <c r="D238" i="4"/>
  <c r="A238" i="4" s="1"/>
  <c r="D237" i="4"/>
  <c r="A237" i="4" s="1"/>
  <c r="D236" i="4"/>
  <c r="A236" i="4" s="1"/>
  <c r="D235" i="4"/>
  <c r="D234" i="4"/>
  <c r="A234" i="4" s="1"/>
  <c r="D233" i="4"/>
  <c r="A233" i="4" s="1"/>
  <c r="D230" i="4"/>
  <c r="A230" i="4" s="1"/>
  <c r="D229" i="4"/>
  <c r="D228" i="4"/>
  <c r="A228" i="4" s="1"/>
  <c r="D227" i="4"/>
  <c r="D226" i="4"/>
  <c r="A226" i="4" s="1"/>
  <c r="D225" i="4"/>
  <c r="D224" i="4"/>
  <c r="A224" i="4" s="1"/>
  <c r="D223" i="4"/>
  <c r="D222" i="4"/>
  <c r="A222" i="4" s="1"/>
  <c r="D221" i="4"/>
  <c r="D218" i="4"/>
  <c r="A218" i="4" s="1"/>
  <c r="D217" i="4"/>
  <c r="D216" i="4"/>
  <c r="A216" i="4" s="1"/>
  <c r="D215" i="4"/>
  <c r="D214" i="4"/>
  <c r="A214" i="4" s="1"/>
  <c r="D213" i="4"/>
  <c r="D212" i="4"/>
  <c r="A212" i="4" s="1"/>
  <c r="D211" i="4"/>
  <c r="D210" i="4"/>
  <c r="D209" i="4"/>
  <c r="D206" i="4"/>
  <c r="A206" i="4" s="1"/>
  <c r="D205" i="4"/>
  <c r="A205" i="4" s="1"/>
  <c r="D204" i="4"/>
  <c r="A204" i="4" s="1"/>
  <c r="D203" i="4"/>
  <c r="A203" i="4" s="1"/>
  <c r="D202" i="4"/>
  <c r="A202" i="4" s="1"/>
  <c r="D201" i="4"/>
  <c r="A201" i="4" s="1"/>
  <c r="D200" i="4"/>
  <c r="A200" i="4" s="1"/>
  <c r="D199" i="4"/>
  <c r="A199" i="4" s="1"/>
  <c r="D198" i="4"/>
  <c r="A198" i="4" s="1"/>
  <c r="D197" i="4"/>
  <c r="A197" i="4" s="1"/>
  <c r="D194" i="4"/>
  <c r="A194" i="4" s="1"/>
  <c r="D193" i="4"/>
  <c r="A193" i="4" s="1"/>
  <c r="D192" i="4"/>
  <c r="A192" i="4" s="1"/>
  <c r="D191" i="4"/>
  <c r="D190" i="4"/>
  <c r="D189" i="4"/>
  <c r="A189" i="4" s="1"/>
  <c r="D188" i="4"/>
  <c r="A188" i="4" s="1"/>
  <c r="D187" i="4"/>
  <c r="D186" i="4"/>
  <c r="D185" i="4"/>
  <c r="A185" i="4" s="1"/>
  <c r="D182" i="4"/>
  <c r="A182" i="4" s="1"/>
  <c r="D181" i="4"/>
  <c r="A181" i="4" s="1"/>
  <c r="D180" i="4"/>
  <c r="A180" i="4" s="1"/>
  <c r="D179" i="4"/>
  <c r="D178" i="4"/>
  <c r="A178" i="4" s="1"/>
  <c r="D177" i="4"/>
  <c r="A177" i="4" s="1"/>
  <c r="D176" i="4"/>
  <c r="A176" i="4" s="1"/>
  <c r="D175" i="4"/>
  <c r="A175" i="4" s="1"/>
  <c r="D174" i="4"/>
  <c r="A174" i="4" s="1"/>
  <c r="D173" i="4"/>
  <c r="A173" i="4" s="1"/>
  <c r="D170" i="4"/>
  <c r="A170" i="4" s="1"/>
  <c r="D169" i="4"/>
  <c r="A169" i="4" s="1"/>
  <c r="D168" i="4"/>
  <c r="A168" i="4" s="1"/>
  <c r="D167" i="4"/>
  <c r="D166" i="4"/>
  <c r="A166" i="4" s="1"/>
  <c r="D165" i="4"/>
  <c r="A165" i="4" s="1"/>
  <c r="D164" i="4"/>
  <c r="A164" i="4" s="1"/>
  <c r="D163" i="4"/>
  <c r="D162" i="4"/>
  <c r="A162" i="4" s="1"/>
  <c r="D161" i="4"/>
  <c r="A161" i="4" s="1"/>
  <c r="D158" i="4"/>
  <c r="A158" i="4" s="1"/>
  <c r="D157" i="4"/>
  <c r="D156" i="4"/>
  <c r="A156" i="4" s="1"/>
  <c r="D155" i="4"/>
  <c r="D154" i="4"/>
  <c r="A154" i="4" s="1"/>
  <c r="D153" i="4"/>
  <c r="D152" i="4"/>
  <c r="A152" i="4" s="1"/>
  <c r="D151" i="4"/>
  <c r="D150" i="4"/>
  <c r="A150" i="4" s="1"/>
  <c r="D149" i="4"/>
  <c r="D146" i="4"/>
  <c r="A146" i="4" s="1"/>
  <c r="D145" i="4"/>
  <c r="D144" i="4"/>
  <c r="A144" i="4" s="1"/>
  <c r="D143" i="4"/>
  <c r="D142" i="4"/>
  <c r="A142" i="4" s="1"/>
  <c r="D141" i="4"/>
  <c r="D140" i="4"/>
  <c r="A140" i="4" s="1"/>
  <c r="D139" i="4"/>
  <c r="D138" i="4"/>
  <c r="A138" i="4" s="1"/>
  <c r="D137" i="4"/>
  <c r="D134" i="4"/>
  <c r="A134" i="4" s="1"/>
  <c r="D133" i="4"/>
  <c r="D132" i="4"/>
  <c r="A132" i="4" s="1"/>
  <c r="D131" i="4"/>
  <c r="D130" i="4"/>
  <c r="A130" i="4" s="1"/>
  <c r="D129" i="4"/>
  <c r="D128" i="4"/>
  <c r="A128" i="4" s="1"/>
  <c r="D127" i="4"/>
  <c r="D126" i="4"/>
  <c r="A126" i="4" s="1"/>
  <c r="D125" i="4"/>
  <c r="D122" i="4"/>
  <c r="A122" i="4" s="1"/>
  <c r="D121" i="4"/>
  <c r="A121" i="4" s="1"/>
  <c r="D120" i="4"/>
  <c r="A120" i="4" s="1"/>
  <c r="D119" i="4"/>
  <c r="A119" i="4" s="1"/>
  <c r="D118" i="4"/>
  <c r="D117" i="4"/>
  <c r="D116" i="4"/>
  <c r="A116" i="4" s="1"/>
  <c r="D115" i="4"/>
  <c r="A115" i="4" s="1"/>
  <c r="D114" i="4"/>
  <c r="A114" i="4" s="1"/>
  <c r="D113" i="4"/>
  <c r="D98" i="4"/>
  <c r="A98" i="4" s="1"/>
  <c r="D97" i="4"/>
  <c r="D96" i="4"/>
  <c r="D95" i="4"/>
  <c r="D94" i="4"/>
  <c r="A94" i="4" s="1"/>
  <c r="D93" i="4"/>
  <c r="D92" i="4"/>
  <c r="A92" i="4" s="1"/>
  <c r="D91" i="4"/>
  <c r="D90" i="4"/>
  <c r="D89" i="4"/>
  <c r="D86" i="4"/>
  <c r="A86" i="4" s="1"/>
  <c r="D85" i="4"/>
  <c r="D84" i="4"/>
  <c r="A84" i="4" s="1"/>
  <c r="D83" i="4"/>
  <c r="D82" i="4"/>
  <c r="A82" i="4" s="1"/>
  <c r="D81" i="4"/>
  <c r="D80" i="4"/>
  <c r="A80" i="4" s="1"/>
  <c r="D79" i="4"/>
  <c r="D78" i="4"/>
  <c r="D77" i="4"/>
  <c r="D74" i="4"/>
  <c r="A74" i="4" s="1"/>
  <c r="D73" i="4"/>
  <c r="A73" i="4" s="1"/>
  <c r="D72" i="4"/>
  <c r="A72" i="4" s="1"/>
  <c r="D71" i="4"/>
  <c r="A71" i="4" s="1"/>
  <c r="D70" i="4"/>
  <c r="A70" i="4" s="1"/>
  <c r="D69" i="4"/>
  <c r="A69" i="4" s="1"/>
  <c r="D68" i="4"/>
  <c r="A68" i="4" s="1"/>
  <c r="D67" i="4"/>
  <c r="A67" i="4" s="1"/>
  <c r="D66" i="4"/>
  <c r="A66" i="4" s="1"/>
  <c r="D65" i="4"/>
  <c r="A65" i="4" s="1"/>
  <c r="D62" i="4"/>
  <c r="A62" i="4" s="1"/>
  <c r="D61" i="4"/>
  <c r="A61" i="4" s="1"/>
  <c r="D60" i="4"/>
  <c r="A60" i="4" s="1"/>
  <c r="D59" i="4"/>
  <c r="D58" i="4"/>
  <c r="D57" i="4"/>
  <c r="A57" i="4" s="1"/>
  <c r="D56" i="4"/>
  <c r="A56" i="4" s="1"/>
  <c r="D55" i="4"/>
  <c r="D54" i="4"/>
  <c r="D53" i="4"/>
  <c r="A53" i="4" s="1"/>
  <c r="D38" i="4"/>
  <c r="A38" i="4" s="1"/>
  <c r="D37" i="4"/>
  <c r="A37" i="4" s="1"/>
  <c r="D36" i="4"/>
  <c r="D35" i="4"/>
  <c r="D34" i="4"/>
  <c r="A34" i="4" s="1"/>
  <c r="D32" i="4"/>
  <c r="A32" i="4" s="1"/>
  <c r="D31" i="4"/>
  <c r="D30" i="4"/>
  <c r="D29" i="4"/>
  <c r="H110" i="4"/>
  <c r="G110" i="4"/>
  <c r="F110" i="4"/>
  <c r="E110" i="4"/>
  <c r="H109" i="4"/>
  <c r="G109" i="4"/>
  <c r="F109" i="4"/>
  <c r="E109" i="4"/>
  <c r="H108" i="4"/>
  <c r="G108" i="4"/>
  <c r="F108" i="4"/>
  <c r="E108" i="4"/>
  <c r="H107" i="4"/>
  <c r="G107" i="4"/>
  <c r="F107" i="4"/>
  <c r="E107" i="4"/>
  <c r="H106" i="4"/>
  <c r="G106" i="4"/>
  <c r="F106" i="4"/>
  <c r="E106" i="4"/>
  <c r="H105" i="4"/>
  <c r="G105" i="4"/>
  <c r="F105" i="4"/>
  <c r="E105" i="4"/>
  <c r="H104" i="4"/>
  <c r="G104" i="4"/>
  <c r="F104" i="4"/>
  <c r="E104" i="4"/>
  <c r="H103" i="4"/>
  <c r="G103" i="4"/>
  <c r="F103" i="4"/>
  <c r="E103" i="4"/>
  <c r="H102" i="4"/>
  <c r="G102" i="4"/>
  <c r="F102" i="4"/>
  <c r="E102" i="4"/>
  <c r="H101" i="4"/>
  <c r="G101" i="4"/>
  <c r="F101" i="4"/>
  <c r="E101" i="4"/>
  <c r="H1132" i="4"/>
  <c r="G1132" i="4"/>
  <c r="G1131" i="4" s="1"/>
  <c r="F1132" i="4"/>
  <c r="E1132" i="4"/>
  <c r="E1131" i="4" s="1"/>
  <c r="F1131" i="4"/>
  <c r="H1120" i="4"/>
  <c r="G1120" i="4"/>
  <c r="F1120" i="4"/>
  <c r="F1119" i="4" s="1"/>
  <c r="E1120" i="4"/>
  <c r="E1119" i="4" s="1"/>
  <c r="H1108" i="4"/>
  <c r="G1108" i="4"/>
  <c r="F1108" i="4"/>
  <c r="E1108" i="4"/>
  <c r="E1107" i="4" s="1"/>
  <c r="H1107" i="4"/>
  <c r="G1107" i="4"/>
  <c r="H1096" i="4"/>
  <c r="G1096" i="4"/>
  <c r="G1095" i="4" s="1"/>
  <c r="F1096" i="4"/>
  <c r="F1095" i="4" s="1"/>
  <c r="E1096" i="4"/>
  <c r="E1095" i="4" s="1"/>
  <c r="H1048" i="4"/>
  <c r="G1048" i="4"/>
  <c r="F1048" i="4"/>
  <c r="E1048" i="4"/>
  <c r="E1047" i="4" s="1"/>
  <c r="H1047" i="4"/>
  <c r="G1047" i="4"/>
  <c r="F1047" i="4"/>
  <c r="H1012" i="4"/>
  <c r="G1012" i="4"/>
  <c r="G1011" i="4" s="1"/>
  <c r="F1012" i="4"/>
  <c r="F1011" i="4" s="1"/>
  <c r="E1012" i="4"/>
  <c r="H1000" i="4"/>
  <c r="G1000" i="4"/>
  <c r="F1000" i="4"/>
  <c r="F999" i="4" s="1"/>
  <c r="E1000" i="4"/>
  <c r="H999" i="4"/>
  <c r="G999" i="4"/>
  <c r="E999" i="4"/>
  <c r="H988" i="4"/>
  <c r="G988" i="4"/>
  <c r="F988" i="4"/>
  <c r="F987" i="4" s="1"/>
  <c r="E988" i="4"/>
  <c r="H987" i="4"/>
  <c r="H976" i="4"/>
  <c r="G976" i="4"/>
  <c r="G975" i="4" s="1"/>
  <c r="F976" i="4"/>
  <c r="E976" i="4"/>
  <c r="E975" i="4" s="1"/>
  <c r="H975" i="4"/>
  <c r="H964" i="4"/>
  <c r="G964" i="4"/>
  <c r="F964" i="4"/>
  <c r="E964" i="4"/>
  <c r="H963" i="4"/>
  <c r="H940" i="4"/>
  <c r="G940" i="4"/>
  <c r="F940" i="4"/>
  <c r="F939" i="4" s="1"/>
  <c r="E940" i="4"/>
  <c r="H928" i="4"/>
  <c r="H927" i="4" s="1"/>
  <c r="G928" i="4"/>
  <c r="F928" i="4"/>
  <c r="F927" i="4" s="1"/>
  <c r="E928" i="4"/>
  <c r="G927" i="4"/>
  <c r="H916" i="4"/>
  <c r="G916" i="4"/>
  <c r="F916" i="4"/>
  <c r="E916" i="4"/>
  <c r="H915" i="4"/>
  <c r="H892" i="4"/>
  <c r="G892" i="4"/>
  <c r="F892" i="4"/>
  <c r="F891" i="4" s="1"/>
  <c r="E892" i="4"/>
  <c r="E891" i="4" s="1"/>
  <c r="H880" i="4"/>
  <c r="G880" i="4"/>
  <c r="F880" i="4"/>
  <c r="F879" i="4" s="1"/>
  <c r="E880" i="4"/>
  <c r="E879" i="4" s="1"/>
  <c r="H879" i="4"/>
  <c r="H868" i="4"/>
  <c r="H867" i="4" s="1"/>
  <c r="G868" i="4"/>
  <c r="G867" i="4" s="1"/>
  <c r="F868" i="4"/>
  <c r="F867" i="4" s="1"/>
  <c r="E868" i="4"/>
  <c r="E867" i="4" s="1"/>
  <c r="H832" i="4"/>
  <c r="H820" i="4" s="1"/>
  <c r="G832" i="4"/>
  <c r="G820" i="4" s="1"/>
  <c r="F832" i="4"/>
  <c r="F820" i="4" s="1"/>
  <c r="E832" i="4"/>
  <c r="E820" i="4" s="1"/>
  <c r="G831" i="4"/>
  <c r="G819" i="4" s="1"/>
  <c r="H808" i="4"/>
  <c r="H807" i="4" s="1"/>
  <c r="G808" i="4"/>
  <c r="F808" i="4"/>
  <c r="F807" i="4" s="1"/>
  <c r="E808" i="4"/>
  <c r="E807" i="4" s="1"/>
  <c r="H796" i="4"/>
  <c r="G796" i="4"/>
  <c r="F796" i="4"/>
  <c r="E796" i="4"/>
  <c r="H784" i="4"/>
  <c r="H783" i="4" s="1"/>
  <c r="G784" i="4"/>
  <c r="F784" i="4"/>
  <c r="F783" i="4" s="1"/>
  <c r="E784" i="4"/>
  <c r="H772" i="4"/>
  <c r="H771" i="4" s="1"/>
  <c r="G772" i="4"/>
  <c r="F772" i="4"/>
  <c r="F771" i="4" s="1"/>
  <c r="E772" i="4"/>
  <c r="E771" i="4" s="1"/>
  <c r="G771" i="4"/>
  <c r="H748" i="4"/>
  <c r="G748" i="4"/>
  <c r="G747" i="4" s="1"/>
  <c r="F748" i="4"/>
  <c r="F747" i="4" s="1"/>
  <c r="E748" i="4"/>
  <c r="H747" i="4"/>
  <c r="H736" i="4"/>
  <c r="G736" i="4"/>
  <c r="F736" i="4"/>
  <c r="E736" i="4"/>
  <c r="H735" i="4"/>
  <c r="G735" i="4"/>
  <c r="F735" i="4"/>
  <c r="H724" i="4"/>
  <c r="H723" i="4" s="1"/>
  <c r="G724" i="4"/>
  <c r="F724" i="4"/>
  <c r="E724" i="4"/>
  <c r="E723" i="4" s="1"/>
  <c r="H700" i="4"/>
  <c r="H699" i="4" s="1"/>
  <c r="G700" i="4"/>
  <c r="F700" i="4"/>
  <c r="F699" i="4" s="1"/>
  <c r="E700" i="4"/>
  <c r="G699" i="4"/>
  <c r="E699" i="4"/>
  <c r="H688" i="4"/>
  <c r="G688" i="4"/>
  <c r="G687" i="4" s="1"/>
  <c r="F688" i="4"/>
  <c r="F687" i="4" s="1"/>
  <c r="E688" i="4"/>
  <c r="E687" i="4" s="1"/>
  <c r="H687" i="4"/>
  <c r="H676" i="4"/>
  <c r="G676" i="4"/>
  <c r="F676" i="4"/>
  <c r="F675" i="4" s="1"/>
  <c r="E676" i="4"/>
  <c r="H675" i="4"/>
  <c r="G675" i="4"/>
  <c r="H628" i="4"/>
  <c r="G628" i="4"/>
  <c r="F628" i="4"/>
  <c r="F627" i="4" s="1"/>
  <c r="E628" i="4"/>
  <c r="E627" i="4" s="1"/>
  <c r="H616" i="4"/>
  <c r="H615" i="4" s="1"/>
  <c r="G616" i="4"/>
  <c r="G615" i="4" s="1"/>
  <c r="F616" i="4"/>
  <c r="F615" i="4" s="1"/>
  <c r="E616" i="4"/>
  <c r="E615" i="4" s="1"/>
  <c r="H604" i="4"/>
  <c r="G604" i="4"/>
  <c r="G603" i="4" s="1"/>
  <c r="F604" i="4"/>
  <c r="E604" i="4"/>
  <c r="E603" i="4" s="1"/>
  <c r="H603" i="4"/>
  <c r="F603" i="4"/>
  <c r="H592" i="4"/>
  <c r="G592" i="4"/>
  <c r="G591" i="4" s="1"/>
  <c r="F592" i="4"/>
  <c r="F591" i="4" s="1"/>
  <c r="E592" i="4"/>
  <c r="H580" i="4"/>
  <c r="G580" i="4"/>
  <c r="F580" i="4"/>
  <c r="E580" i="4"/>
  <c r="H556" i="4"/>
  <c r="H555" i="4" s="1"/>
  <c r="G556" i="4"/>
  <c r="F556" i="4"/>
  <c r="F555" i="4" s="1"/>
  <c r="E556" i="4"/>
  <c r="H472" i="4"/>
  <c r="H472" i="7" s="1"/>
  <c r="G472" i="4"/>
  <c r="F472" i="4"/>
  <c r="E472" i="4"/>
  <c r="E472" i="7" s="1"/>
  <c r="H471" i="4"/>
  <c r="H471" i="7" s="1"/>
  <c r="G471" i="4"/>
  <c r="F471" i="4"/>
  <c r="E471" i="4"/>
  <c r="E471" i="7" s="1"/>
  <c r="H460" i="4"/>
  <c r="G460" i="4"/>
  <c r="G459" i="4" s="1"/>
  <c r="F460" i="4"/>
  <c r="F459" i="4" s="1"/>
  <c r="E460" i="4"/>
  <c r="H459" i="4"/>
  <c r="H448" i="4"/>
  <c r="G448" i="4"/>
  <c r="G447" i="4" s="1"/>
  <c r="F448" i="4"/>
  <c r="E448" i="4"/>
  <c r="E447" i="4" s="1"/>
  <c r="H447" i="4"/>
  <c r="H436" i="4"/>
  <c r="H435" i="4" s="1"/>
  <c r="G436" i="4"/>
  <c r="G435" i="4" s="1"/>
  <c r="F436" i="4"/>
  <c r="F435" i="4" s="1"/>
  <c r="E436" i="4"/>
  <c r="E435" i="4" s="1"/>
  <c r="H424" i="4"/>
  <c r="G424" i="4"/>
  <c r="F424" i="4"/>
  <c r="E424" i="4"/>
  <c r="H423" i="4"/>
  <c r="G423" i="4"/>
  <c r="F423" i="4"/>
  <c r="E423" i="4"/>
  <c r="H412" i="4"/>
  <c r="G412" i="4"/>
  <c r="G411" i="4" s="1"/>
  <c r="F412" i="4"/>
  <c r="F411" i="4" s="1"/>
  <c r="E412" i="4"/>
  <c r="H411" i="4"/>
  <c r="H400" i="4"/>
  <c r="G400" i="4"/>
  <c r="F400" i="4"/>
  <c r="E400" i="4"/>
  <c r="H399" i="4"/>
  <c r="G399" i="4"/>
  <c r="F399" i="4"/>
  <c r="H388" i="4"/>
  <c r="G388" i="4"/>
  <c r="F388" i="4"/>
  <c r="F387" i="4" s="1"/>
  <c r="E388" i="4"/>
  <c r="H387" i="4"/>
  <c r="H376" i="4"/>
  <c r="H375" i="4" s="1"/>
  <c r="G376" i="4"/>
  <c r="F376" i="4"/>
  <c r="E376" i="4"/>
  <c r="G375" i="4"/>
  <c r="F375" i="4"/>
  <c r="E375" i="4"/>
  <c r="H364" i="4"/>
  <c r="H363" i="4" s="1"/>
  <c r="G364" i="4"/>
  <c r="G363" i="4" s="1"/>
  <c r="F364" i="4"/>
  <c r="F363" i="4" s="1"/>
  <c r="E364" i="4"/>
  <c r="E363" i="4" s="1"/>
  <c r="H352" i="4"/>
  <c r="G352" i="4"/>
  <c r="F352" i="4"/>
  <c r="F351" i="4" s="1"/>
  <c r="E352" i="4"/>
  <c r="H340" i="4"/>
  <c r="H339" i="4" s="1"/>
  <c r="G340" i="4"/>
  <c r="F340" i="4"/>
  <c r="F339" i="4" s="1"/>
  <c r="E340" i="4"/>
  <c r="H328" i="4"/>
  <c r="G328" i="4"/>
  <c r="G327" i="4" s="1"/>
  <c r="F328" i="4"/>
  <c r="E328" i="4"/>
  <c r="E327" i="4" s="1"/>
  <c r="H327" i="4"/>
  <c r="H316" i="4"/>
  <c r="G316" i="4"/>
  <c r="G315" i="4" s="1"/>
  <c r="F316" i="4"/>
  <c r="F315" i="4" s="1"/>
  <c r="E316" i="4"/>
  <c r="E315" i="4" s="1"/>
  <c r="H292" i="4"/>
  <c r="H291" i="4" s="1"/>
  <c r="G292" i="4"/>
  <c r="F292" i="4"/>
  <c r="E292" i="4"/>
  <c r="H280" i="4"/>
  <c r="G280" i="4"/>
  <c r="F280" i="4"/>
  <c r="E280" i="4"/>
  <c r="H279" i="4"/>
  <c r="G279" i="4"/>
  <c r="H256" i="4"/>
  <c r="G256" i="4"/>
  <c r="G255" i="4" s="1"/>
  <c r="F256" i="4"/>
  <c r="F255" i="4" s="1"/>
  <c r="E256" i="4"/>
  <c r="H244" i="4"/>
  <c r="G244" i="4"/>
  <c r="G243" i="4" s="1"/>
  <c r="F244" i="4"/>
  <c r="F243" i="4" s="1"/>
  <c r="E244" i="4"/>
  <c r="H243" i="4"/>
  <c r="H232" i="4"/>
  <c r="G232" i="4"/>
  <c r="F232" i="4"/>
  <c r="F231" i="4" s="1"/>
  <c r="E232" i="4"/>
  <c r="H231" i="4"/>
  <c r="H220" i="4"/>
  <c r="G220" i="4"/>
  <c r="F220" i="4"/>
  <c r="E220" i="4"/>
  <c r="E219" i="4" s="1"/>
  <c r="H219" i="4"/>
  <c r="H208" i="4"/>
  <c r="G208" i="4"/>
  <c r="F208" i="4"/>
  <c r="E208" i="4"/>
  <c r="E207" i="4" s="1"/>
  <c r="H207" i="4"/>
  <c r="G207" i="4"/>
  <c r="H196" i="4"/>
  <c r="G196" i="4"/>
  <c r="F196" i="4"/>
  <c r="E196" i="4"/>
  <c r="H184" i="4"/>
  <c r="H183" i="4" s="1"/>
  <c r="G184" i="4"/>
  <c r="G183" i="4" s="1"/>
  <c r="F184" i="4"/>
  <c r="F183" i="4" s="1"/>
  <c r="E184" i="4"/>
  <c r="E183" i="4" s="1"/>
  <c r="H172" i="4"/>
  <c r="H171" i="4" s="1"/>
  <c r="G172" i="4"/>
  <c r="F172" i="4"/>
  <c r="F171" i="4" s="1"/>
  <c r="E172" i="4"/>
  <c r="H160" i="4"/>
  <c r="H159" i="4" s="1"/>
  <c r="G160" i="4"/>
  <c r="F160" i="4"/>
  <c r="E160" i="4"/>
  <c r="G159" i="4"/>
  <c r="F159" i="4"/>
  <c r="H148" i="4"/>
  <c r="H147" i="4" s="1"/>
  <c r="G148" i="4"/>
  <c r="G147" i="4" s="1"/>
  <c r="F148" i="4"/>
  <c r="F147" i="4" s="1"/>
  <c r="E148" i="4"/>
  <c r="H136" i="4"/>
  <c r="H135" i="4" s="1"/>
  <c r="G136" i="4"/>
  <c r="G135" i="4" s="1"/>
  <c r="F136" i="4"/>
  <c r="F135" i="4" s="1"/>
  <c r="E136" i="4"/>
  <c r="H124" i="4"/>
  <c r="G124" i="4"/>
  <c r="G123" i="4" s="1"/>
  <c r="F124" i="4"/>
  <c r="F123" i="4" s="1"/>
  <c r="E124" i="4"/>
  <c r="E123" i="4" s="1"/>
  <c r="H123" i="4"/>
  <c r="H112" i="4"/>
  <c r="G112" i="4"/>
  <c r="G111" i="4" s="1"/>
  <c r="F112" i="4"/>
  <c r="F111" i="4" s="1"/>
  <c r="E112" i="4"/>
  <c r="H111" i="4"/>
  <c r="H88" i="4"/>
  <c r="G88" i="4"/>
  <c r="F88" i="4"/>
  <c r="E88" i="4"/>
  <c r="H87" i="4"/>
  <c r="E76" i="4"/>
  <c r="H76" i="4"/>
  <c r="G76" i="4"/>
  <c r="G75" i="4" s="1"/>
  <c r="F76" i="4"/>
  <c r="H64" i="4"/>
  <c r="H40" i="4" s="1"/>
  <c r="BS40" i="21" s="1"/>
  <c r="G64" i="4"/>
  <c r="F64" i="4"/>
  <c r="E64" i="4"/>
  <c r="H63" i="4"/>
  <c r="H52" i="4"/>
  <c r="G52" i="4"/>
  <c r="F52" i="4"/>
  <c r="F51" i="4" s="1"/>
  <c r="E52" i="4"/>
  <c r="H28" i="4"/>
  <c r="G28" i="4"/>
  <c r="G27" i="4" s="1"/>
  <c r="F28" i="4"/>
  <c r="E28" i="4"/>
  <c r="A33" i="4"/>
  <c r="A264" i="4"/>
  <c r="A293" i="4"/>
  <c r="A581" i="4"/>
  <c r="A585" i="4"/>
  <c r="A589" i="4"/>
  <c r="A620" i="4"/>
  <c r="A708" i="4"/>
  <c r="A718" i="4"/>
  <c r="A722" i="4"/>
  <c r="A756" i="4"/>
  <c r="A761" i="4"/>
  <c r="A762" i="4"/>
  <c r="A788" i="4"/>
  <c r="A793" i="4"/>
  <c r="A873" i="4"/>
  <c r="A929" i="4"/>
  <c r="A932" i="4"/>
  <c r="A957" i="4"/>
  <c r="A967" i="4"/>
  <c r="A974" i="4"/>
  <c r="A981" i="4"/>
  <c r="A985" i="4"/>
  <c r="A992" i="4"/>
  <c r="A996" i="4"/>
  <c r="A998" i="4"/>
  <c r="A1001" i="4"/>
  <c r="A1002" i="4"/>
  <c r="A1005" i="4"/>
  <c r="A1008" i="4"/>
  <c r="A1016" i="4"/>
  <c r="A1038" i="4"/>
  <c r="A1053" i="4"/>
  <c r="A1097" i="4"/>
  <c r="A1100" i="4"/>
  <c r="A1101" i="4"/>
  <c r="A1105" i="4"/>
  <c r="A1106" i="4"/>
  <c r="A1113" i="4"/>
  <c r="A1117" i="4"/>
  <c r="A1118" i="4"/>
  <c r="A1125" i="4"/>
  <c r="A1133" i="4"/>
  <c r="A1136" i="4"/>
  <c r="A1040" i="4" l="1"/>
  <c r="A1028" i="6"/>
  <c r="A1044" i="4"/>
  <c r="A1032" i="6"/>
  <c r="A1037" i="4"/>
  <c r="A1025" i="6"/>
  <c r="A1045" i="4"/>
  <c r="A1033" i="6"/>
  <c r="A1042" i="4"/>
  <c r="A1030" i="6"/>
  <c r="A1046" i="4"/>
  <c r="A1034" i="6"/>
  <c r="H471" i="22"/>
  <c r="BZ471" i="21"/>
  <c r="H472" i="22"/>
  <c r="BZ472" i="21"/>
  <c r="W471" i="21"/>
  <c r="E471" i="22"/>
  <c r="E472" i="22"/>
  <c r="W472" i="21"/>
  <c r="H831" i="4"/>
  <c r="H819" i="4" s="1"/>
  <c r="E831" i="4"/>
  <c r="E819" i="4" s="1"/>
  <c r="F831" i="4"/>
  <c r="F819" i="4" s="1"/>
  <c r="F819" i="6" s="1"/>
  <c r="F819" i="18" s="1"/>
  <c r="AG819" i="21" s="1"/>
  <c r="F820" i="6"/>
  <c r="F820" i="18" s="1"/>
  <c r="AG820" i="21" s="1"/>
  <c r="Z820" i="21"/>
  <c r="F820" i="7"/>
  <c r="AH820" i="21" s="1"/>
  <c r="A454" i="4"/>
  <c r="AV819" i="21"/>
  <c r="G819" i="6"/>
  <c r="G819" i="18" s="1"/>
  <c r="BC819" i="21" s="1"/>
  <c r="G819" i="7"/>
  <c r="BD819" i="21" s="1"/>
  <c r="AV820" i="21"/>
  <c r="G820" i="6"/>
  <c r="G820" i="18" s="1"/>
  <c r="BC820" i="21" s="1"/>
  <c r="G820" i="7"/>
  <c r="BD820" i="21" s="1"/>
  <c r="F40" i="4"/>
  <c r="AA40" i="21" s="1"/>
  <c r="BR819" i="21"/>
  <c r="H819" i="6"/>
  <c r="H819" i="18" s="1"/>
  <c r="BY819" i="21" s="1"/>
  <c r="H819" i="7"/>
  <c r="BZ819" i="21" s="1"/>
  <c r="BR820" i="21"/>
  <c r="H820" i="6"/>
  <c r="H820" i="18" s="1"/>
  <c r="BY820" i="21" s="1"/>
  <c r="H820" i="7"/>
  <c r="BZ820" i="21" s="1"/>
  <c r="F63" i="4"/>
  <c r="E819" i="7"/>
  <c r="W819" i="21" s="1"/>
  <c r="J820" i="4"/>
  <c r="J820" i="6" s="1"/>
  <c r="E820" i="6"/>
  <c r="E820" i="18" s="1"/>
  <c r="V820" i="21" s="1"/>
  <c r="I820" i="4"/>
  <c r="I820" i="6" s="1"/>
  <c r="D820" i="4"/>
  <c r="E820" i="7"/>
  <c r="W820" i="21" s="1"/>
  <c r="H579" i="4"/>
  <c r="H579" i="7" s="1"/>
  <c r="BZ579" i="21" s="1"/>
  <c r="F579" i="4"/>
  <c r="A509" i="6"/>
  <c r="D473" i="7"/>
  <c r="A473" i="7" s="1"/>
  <c r="A513" i="6"/>
  <c r="D477" i="7"/>
  <c r="A477" i="7" s="1"/>
  <c r="A517" i="6"/>
  <c r="D481" i="7"/>
  <c r="A481" i="7" s="1"/>
  <c r="A510" i="6"/>
  <c r="D474" i="7"/>
  <c r="A474" i="7" s="1"/>
  <c r="A511" i="6"/>
  <c r="D475" i="7"/>
  <c r="A475" i="7" s="1"/>
  <c r="A515" i="6"/>
  <c r="D479" i="7"/>
  <c r="A479" i="7" s="1"/>
  <c r="Z471" i="21"/>
  <c r="F471" i="7"/>
  <c r="F472" i="7"/>
  <c r="Z472" i="21"/>
  <c r="A514" i="6"/>
  <c r="D478" i="7"/>
  <c r="A478" i="7" s="1"/>
  <c r="G471" i="7"/>
  <c r="AV472" i="21"/>
  <c r="G472" i="7"/>
  <c r="F279" i="4"/>
  <c r="G40" i="4"/>
  <c r="AW40" i="21" s="1"/>
  <c r="E40" i="4"/>
  <c r="P40" i="21" s="1"/>
  <c r="G63" i="4"/>
  <c r="A562" i="4"/>
  <c r="A474" i="4"/>
  <c r="A452" i="4"/>
  <c r="A488" i="6"/>
  <c r="A456" i="4"/>
  <c r="A492" i="6"/>
  <c r="A462" i="4"/>
  <c r="A498" i="6"/>
  <c r="A466" i="4"/>
  <c r="A502" i="6"/>
  <c r="A470" i="4"/>
  <c r="A506" i="6"/>
  <c r="A476" i="4"/>
  <c r="A512" i="6"/>
  <c r="A480" i="4"/>
  <c r="A516" i="6"/>
  <c r="A546" i="4"/>
  <c r="A522" i="6"/>
  <c r="A550" i="4"/>
  <c r="A526" i="6"/>
  <c r="A554" i="4"/>
  <c r="A530" i="6"/>
  <c r="A450" i="4"/>
  <c r="A486" i="6"/>
  <c r="A458" i="4"/>
  <c r="A494" i="6"/>
  <c r="A464" i="4"/>
  <c r="A500" i="6"/>
  <c r="A468" i="4"/>
  <c r="A504" i="6"/>
  <c r="A482" i="4"/>
  <c r="A518" i="6"/>
  <c r="A548" i="4"/>
  <c r="A524" i="6"/>
  <c r="D49" i="4"/>
  <c r="D49" i="7" s="1"/>
  <c r="Z627" i="21"/>
  <c r="F627" i="7"/>
  <c r="AH627" i="21" s="1"/>
  <c r="F627" i="6"/>
  <c r="F627" i="18" s="1"/>
  <c r="AG627" i="21" s="1"/>
  <c r="I891" i="4"/>
  <c r="I891" i="6" s="1"/>
  <c r="E891" i="7"/>
  <c r="W891" i="21" s="1"/>
  <c r="E891" i="6"/>
  <c r="E891" i="18" s="1"/>
  <c r="V891" i="21" s="1"/>
  <c r="Z1011" i="21"/>
  <c r="F1011" i="6"/>
  <c r="F1011" i="18" s="1"/>
  <c r="AG1011" i="21" s="1"/>
  <c r="F1011" i="7"/>
  <c r="AH1011" i="21" s="1"/>
  <c r="Z939" i="21"/>
  <c r="F939" i="6"/>
  <c r="F939" i="18" s="1"/>
  <c r="AG939" i="21" s="1"/>
  <c r="F939" i="7"/>
  <c r="AH939" i="21" s="1"/>
  <c r="Z783" i="21"/>
  <c r="F783" i="6"/>
  <c r="F783" i="18" s="1"/>
  <c r="AG783" i="21" s="1"/>
  <c r="F783" i="7"/>
  <c r="AH783" i="21" s="1"/>
  <c r="J1095" i="4"/>
  <c r="J1095" i="6" s="1"/>
  <c r="E1095" i="7"/>
  <c r="W1095" i="21" s="1"/>
  <c r="I1095" i="4"/>
  <c r="I1095" i="6" s="1"/>
  <c r="E1083" i="4"/>
  <c r="E1095" i="6"/>
  <c r="E1095" i="18" s="1"/>
  <c r="V1095" i="21" s="1"/>
  <c r="E327" i="7"/>
  <c r="W327" i="21" s="1"/>
  <c r="E327" i="6"/>
  <c r="E327" i="18" s="1"/>
  <c r="V327" i="21" s="1"/>
  <c r="BR52" i="21"/>
  <c r="BZ52" i="21"/>
  <c r="H52" i="6"/>
  <c r="H52" i="18" s="1"/>
  <c r="BY52" i="21" s="1"/>
  <c r="E75" i="4"/>
  <c r="J76" i="4"/>
  <c r="J76" i="6" s="1"/>
  <c r="E76" i="7"/>
  <c r="W76" i="21" s="1"/>
  <c r="I76" i="4"/>
  <c r="I76" i="6" s="1"/>
  <c r="E76" i="6"/>
  <c r="E76" i="18" s="1"/>
  <c r="V76" i="21" s="1"/>
  <c r="BR123" i="21"/>
  <c r="H123" i="7"/>
  <c r="BZ123" i="21" s="1"/>
  <c r="H123" i="6"/>
  <c r="H123" i="18" s="1"/>
  <c r="BY123" i="21" s="1"/>
  <c r="Z159" i="21"/>
  <c r="F159" i="6"/>
  <c r="F159" i="18" s="1"/>
  <c r="AG159" i="21" s="1"/>
  <c r="F159" i="7"/>
  <c r="AH159" i="21" s="1"/>
  <c r="AV172" i="21"/>
  <c r="G172" i="7"/>
  <c r="BD172" i="21" s="1"/>
  <c r="G172" i="6"/>
  <c r="G172" i="18" s="1"/>
  <c r="BC172" i="21" s="1"/>
  <c r="Z196" i="21"/>
  <c r="F196" i="7"/>
  <c r="AH196" i="21" s="1"/>
  <c r="F196" i="6"/>
  <c r="F196" i="18" s="1"/>
  <c r="AG196" i="21" s="1"/>
  <c r="AV220" i="21"/>
  <c r="G220" i="7"/>
  <c r="BD220" i="21" s="1"/>
  <c r="G220" i="6"/>
  <c r="G220" i="18" s="1"/>
  <c r="BC220" i="21" s="1"/>
  <c r="Z244" i="21"/>
  <c r="F244" i="7"/>
  <c r="AH244" i="21" s="1"/>
  <c r="F244" i="6"/>
  <c r="F244" i="18" s="1"/>
  <c r="AG244" i="21" s="1"/>
  <c r="BR291" i="21"/>
  <c r="H291" i="6"/>
  <c r="H291" i="18" s="1"/>
  <c r="BY291" i="21" s="1"/>
  <c r="H291" i="7"/>
  <c r="BZ291" i="21" s="1"/>
  <c r="H315" i="4"/>
  <c r="D315" i="4" s="1"/>
  <c r="D315" i="7" s="1"/>
  <c r="BR316" i="21"/>
  <c r="H304" i="4"/>
  <c r="H316" i="7"/>
  <c r="BZ316" i="21" s="1"/>
  <c r="H316" i="6"/>
  <c r="H316" i="18" s="1"/>
  <c r="BY316" i="21" s="1"/>
  <c r="G339" i="4"/>
  <c r="AV340" i="21"/>
  <c r="G340" i="7"/>
  <c r="BD340" i="21" s="1"/>
  <c r="G340" i="6"/>
  <c r="G340" i="18" s="1"/>
  <c r="BC340" i="21" s="1"/>
  <c r="D375" i="4"/>
  <c r="D375" i="6" s="1"/>
  <c r="J375" i="4"/>
  <c r="J375" i="6" s="1"/>
  <c r="I375" i="4"/>
  <c r="I375" i="6" s="1"/>
  <c r="E375" i="7"/>
  <c r="W375" i="21" s="1"/>
  <c r="E375" i="6"/>
  <c r="E375" i="18" s="1"/>
  <c r="V375" i="21" s="1"/>
  <c r="BR399" i="21"/>
  <c r="H399" i="7"/>
  <c r="BZ399" i="21" s="1"/>
  <c r="H399" i="6"/>
  <c r="H399" i="18" s="1"/>
  <c r="BY399" i="21" s="1"/>
  <c r="D435" i="4"/>
  <c r="D435" i="7" s="1"/>
  <c r="J435" i="4"/>
  <c r="J435" i="6" s="1"/>
  <c r="I435" i="4"/>
  <c r="I435" i="6" s="1"/>
  <c r="E435" i="7"/>
  <c r="W435" i="21" s="1"/>
  <c r="E435" i="6"/>
  <c r="E435" i="18" s="1"/>
  <c r="V435" i="21" s="1"/>
  <c r="AV459" i="21"/>
  <c r="G459" i="7"/>
  <c r="G459" i="6"/>
  <c r="G459" i="18" s="1"/>
  <c r="BC459" i="21" s="1"/>
  <c r="G472" i="6"/>
  <c r="G472" i="18" s="1"/>
  <c r="BC472" i="21" s="1"/>
  <c r="G579" i="4"/>
  <c r="AV580" i="21"/>
  <c r="G580" i="7"/>
  <c r="BD580" i="21" s="1"/>
  <c r="G580" i="6"/>
  <c r="G580" i="18" s="1"/>
  <c r="BC580" i="21" s="1"/>
  <c r="D615" i="4"/>
  <c r="D615" i="6" s="1"/>
  <c r="J615" i="4"/>
  <c r="J615" i="6" s="1"/>
  <c r="I615" i="4"/>
  <c r="I615" i="6" s="1"/>
  <c r="E615" i="7"/>
  <c r="W615" i="21" s="1"/>
  <c r="E615" i="6"/>
  <c r="E615" i="18" s="1"/>
  <c r="V615" i="21" s="1"/>
  <c r="G627" i="4"/>
  <c r="J627" i="4" s="1"/>
  <c r="J627" i="6" s="1"/>
  <c r="AV628" i="21"/>
  <c r="G628" i="7"/>
  <c r="BD628" i="21" s="1"/>
  <c r="G628" i="6"/>
  <c r="G628" i="18" s="1"/>
  <c r="BC628" i="21" s="1"/>
  <c r="Z676" i="21"/>
  <c r="F664" i="4"/>
  <c r="AA664" i="21" s="1"/>
  <c r="F676" i="7"/>
  <c r="AH676" i="21" s="1"/>
  <c r="F676" i="6"/>
  <c r="F676" i="18" s="1"/>
  <c r="AG676" i="21" s="1"/>
  <c r="BR723" i="21"/>
  <c r="H711" i="4"/>
  <c r="H723" i="7"/>
  <c r="BZ723" i="21" s="1"/>
  <c r="H723" i="6"/>
  <c r="H723" i="18" s="1"/>
  <c r="BY723" i="21" s="1"/>
  <c r="BR771" i="21"/>
  <c r="H759" i="4"/>
  <c r="H771" i="7"/>
  <c r="BZ771" i="21" s="1"/>
  <c r="H771" i="6"/>
  <c r="H771" i="18" s="1"/>
  <c r="BY771" i="21" s="1"/>
  <c r="Z807" i="21"/>
  <c r="F807" i="7"/>
  <c r="AH807" i="21" s="1"/>
  <c r="F807" i="6"/>
  <c r="F807" i="18" s="1"/>
  <c r="AG807" i="21" s="1"/>
  <c r="AV832" i="21"/>
  <c r="G832" i="7"/>
  <c r="BD832" i="21" s="1"/>
  <c r="G832" i="6"/>
  <c r="G832" i="18" s="1"/>
  <c r="BC832" i="21" s="1"/>
  <c r="AV880" i="21"/>
  <c r="G880" i="7"/>
  <c r="BD880" i="21" s="1"/>
  <c r="G880" i="6"/>
  <c r="G880" i="18" s="1"/>
  <c r="BC880" i="21" s="1"/>
  <c r="G915" i="4"/>
  <c r="AV916" i="21"/>
  <c r="G916" i="7"/>
  <c r="BD916" i="21" s="1"/>
  <c r="G904" i="4"/>
  <c r="AW904" i="21" s="1"/>
  <c r="G916" i="6"/>
  <c r="G916" i="18" s="1"/>
  <c r="BC916" i="21" s="1"/>
  <c r="BR987" i="21"/>
  <c r="H987" i="7"/>
  <c r="BZ987" i="21" s="1"/>
  <c r="H987" i="6"/>
  <c r="H987" i="18" s="1"/>
  <c r="BY987" i="21" s="1"/>
  <c r="Z1119" i="21"/>
  <c r="F1119" i="7"/>
  <c r="AH1119" i="21" s="1"/>
  <c r="F1119" i="6"/>
  <c r="F1119" i="18" s="1"/>
  <c r="AG1119" i="21" s="1"/>
  <c r="BR41" i="21"/>
  <c r="H17" i="4"/>
  <c r="BS17" i="21" s="1"/>
  <c r="H41" i="7"/>
  <c r="BZ41" i="21" s="1"/>
  <c r="H41" i="6"/>
  <c r="H41" i="18" s="1"/>
  <c r="BY41" i="21" s="1"/>
  <c r="BR43" i="21"/>
  <c r="H19" i="4"/>
  <c r="BS19" i="21" s="1"/>
  <c r="H43" i="7"/>
  <c r="BZ43" i="21" s="1"/>
  <c r="H43" i="6"/>
  <c r="H43" i="18" s="1"/>
  <c r="BY43" i="21" s="1"/>
  <c r="BR47" i="21"/>
  <c r="H23" i="4"/>
  <c r="BS23" i="21" s="1"/>
  <c r="H47" i="7"/>
  <c r="BZ47" i="21" s="1"/>
  <c r="H47" i="6"/>
  <c r="H47" i="18" s="1"/>
  <c r="BY47" i="21" s="1"/>
  <c r="BR101" i="21"/>
  <c r="H101" i="7"/>
  <c r="BZ101" i="21" s="1"/>
  <c r="H101" i="6"/>
  <c r="H101" i="18" s="1"/>
  <c r="BY101" i="21" s="1"/>
  <c r="BR105" i="21"/>
  <c r="H105" i="7"/>
  <c r="BZ105" i="21" s="1"/>
  <c r="H105" i="6"/>
  <c r="H105" i="18" s="1"/>
  <c r="BY105" i="21" s="1"/>
  <c r="BR108" i="21"/>
  <c r="H108" i="6"/>
  <c r="H108" i="18" s="1"/>
  <c r="BY108" i="21" s="1"/>
  <c r="H108" i="7"/>
  <c r="BZ108" i="21" s="1"/>
  <c r="A1087" i="4"/>
  <c r="D1087" i="7"/>
  <c r="D1087" i="6"/>
  <c r="A1091" i="4"/>
  <c r="D1091" i="7"/>
  <c r="D1091" i="6"/>
  <c r="D1097" i="7"/>
  <c r="D1097" i="6"/>
  <c r="D1101" i="7"/>
  <c r="D1101" i="6"/>
  <c r="D1105" i="7"/>
  <c r="D1105" i="6"/>
  <c r="A1111" i="4"/>
  <c r="D1111" i="7"/>
  <c r="D1111" i="6"/>
  <c r="A1115" i="4"/>
  <c r="D1115" i="7"/>
  <c r="D1115" i="6"/>
  <c r="D1121" i="7"/>
  <c r="D1121" i="6"/>
  <c r="D1125" i="7"/>
  <c r="D1125" i="6"/>
  <c r="D1129" i="7"/>
  <c r="D1129" i="6"/>
  <c r="A1135" i="4"/>
  <c r="D1135" i="7"/>
  <c r="D1135" i="6"/>
  <c r="A1139" i="4"/>
  <c r="D1139" i="7"/>
  <c r="D1139" i="6"/>
  <c r="A1121" i="4"/>
  <c r="F27" i="4"/>
  <c r="Z28" i="21"/>
  <c r="F28" i="7"/>
  <c r="AH28" i="21" s="1"/>
  <c r="F28" i="6"/>
  <c r="F28" i="18" s="1"/>
  <c r="AG28" i="21" s="1"/>
  <c r="E51" i="4"/>
  <c r="J52" i="4"/>
  <c r="J52" i="6" s="1"/>
  <c r="I52" i="4"/>
  <c r="I52" i="6" s="1"/>
  <c r="E52" i="6"/>
  <c r="E52" i="18" s="1"/>
  <c r="V52" i="21" s="1"/>
  <c r="E52" i="7"/>
  <c r="W52" i="21" s="1"/>
  <c r="Z63" i="21"/>
  <c r="F63" i="7"/>
  <c r="AH63" i="21" s="1"/>
  <c r="F63" i="6"/>
  <c r="F63" i="18" s="1"/>
  <c r="AG63" i="21" s="1"/>
  <c r="Z64" i="21"/>
  <c r="F64" i="7"/>
  <c r="AH64" i="21" s="1"/>
  <c r="F64" i="6"/>
  <c r="F64" i="18" s="1"/>
  <c r="AG64" i="21" s="1"/>
  <c r="F75" i="4"/>
  <c r="F39" i="4" s="1"/>
  <c r="Z76" i="21"/>
  <c r="F76" i="7"/>
  <c r="AH76" i="21" s="1"/>
  <c r="F76" i="6"/>
  <c r="F76" i="18" s="1"/>
  <c r="AG76" i="21" s="1"/>
  <c r="BR87" i="21"/>
  <c r="H87" i="7"/>
  <c r="BZ87" i="21" s="1"/>
  <c r="H87" i="6"/>
  <c r="H87" i="18" s="1"/>
  <c r="BY87" i="21" s="1"/>
  <c r="BR88" i="21"/>
  <c r="H88" i="7"/>
  <c r="BZ88" i="21" s="1"/>
  <c r="H88" i="6"/>
  <c r="H88" i="18" s="1"/>
  <c r="BY88" i="21" s="1"/>
  <c r="E111" i="4"/>
  <c r="D111" i="4" s="1"/>
  <c r="J112" i="4"/>
  <c r="J112" i="6" s="1"/>
  <c r="I112" i="4"/>
  <c r="I112" i="6" s="1"/>
  <c r="E112" i="7"/>
  <c r="W112" i="21" s="1"/>
  <c r="E112" i="6"/>
  <c r="E112" i="18" s="1"/>
  <c r="V112" i="21" s="1"/>
  <c r="J123" i="4"/>
  <c r="J123" i="6" s="1"/>
  <c r="I123" i="4"/>
  <c r="I123" i="6" s="1"/>
  <c r="E123" i="6"/>
  <c r="E123" i="18" s="1"/>
  <c r="V123" i="21" s="1"/>
  <c r="E123" i="7"/>
  <c r="W123" i="21" s="1"/>
  <c r="J124" i="4"/>
  <c r="J124" i="6" s="1"/>
  <c r="I124" i="4"/>
  <c r="I124" i="6" s="1"/>
  <c r="E124" i="7"/>
  <c r="W124" i="21" s="1"/>
  <c r="E124" i="6"/>
  <c r="E124" i="18" s="1"/>
  <c r="V124" i="21" s="1"/>
  <c r="Z135" i="21"/>
  <c r="F135" i="7"/>
  <c r="AH135" i="21" s="1"/>
  <c r="F135" i="6"/>
  <c r="F135" i="18" s="1"/>
  <c r="AG135" i="21" s="1"/>
  <c r="Z136" i="21"/>
  <c r="F136" i="7"/>
  <c r="AH136" i="21" s="1"/>
  <c r="F136" i="6"/>
  <c r="F136" i="18" s="1"/>
  <c r="AG136" i="21" s="1"/>
  <c r="Z147" i="21"/>
  <c r="F147" i="7"/>
  <c r="AH147" i="21" s="1"/>
  <c r="F147" i="6"/>
  <c r="F147" i="18" s="1"/>
  <c r="AG147" i="21" s="1"/>
  <c r="Z148" i="21"/>
  <c r="F148" i="7"/>
  <c r="AH148" i="21" s="1"/>
  <c r="F148" i="6"/>
  <c r="F148" i="18" s="1"/>
  <c r="AG148" i="21" s="1"/>
  <c r="AV159" i="21"/>
  <c r="G159" i="7"/>
  <c r="BD159" i="21" s="1"/>
  <c r="G159" i="6"/>
  <c r="G159" i="18" s="1"/>
  <c r="BC159" i="21" s="1"/>
  <c r="AV160" i="21"/>
  <c r="G160" i="7"/>
  <c r="BD160" i="21" s="1"/>
  <c r="G160" i="6"/>
  <c r="G160" i="18" s="1"/>
  <c r="BC160" i="21" s="1"/>
  <c r="BR171" i="21"/>
  <c r="H171" i="7"/>
  <c r="BZ171" i="21" s="1"/>
  <c r="H171" i="6"/>
  <c r="H171" i="18" s="1"/>
  <c r="BY171" i="21" s="1"/>
  <c r="BR172" i="21"/>
  <c r="H172" i="7"/>
  <c r="BZ172" i="21" s="1"/>
  <c r="H172" i="6"/>
  <c r="H172" i="18" s="1"/>
  <c r="BY172" i="21" s="1"/>
  <c r="BR183" i="21"/>
  <c r="H183" i="7"/>
  <c r="BZ183" i="21" s="1"/>
  <c r="H183" i="6"/>
  <c r="H183" i="18" s="1"/>
  <c r="BY183" i="21" s="1"/>
  <c r="BR184" i="21"/>
  <c r="H184" i="7"/>
  <c r="BZ184" i="21" s="1"/>
  <c r="H184" i="6"/>
  <c r="H184" i="18" s="1"/>
  <c r="BY184" i="21" s="1"/>
  <c r="G195" i="4"/>
  <c r="AV196" i="21"/>
  <c r="G196" i="7"/>
  <c r="BD196" i="21" s="1"/>
  <c r="G196" i="6"/>
  <c r="G196" i="18" s="1"/>
  <c r="BC196" i="21" s="1"/>
  <c r="AV207" i="21"/>
  <c r="G207" i="7"/>
  <c r="BD207" i="21" s="1"/>
  <c r="G207" i="6"/>
  <c r="G207" i="18" s="1"/>
  <c r="BC207" i="21" s="1"/>
  <c r="AV208" i="21"/>
  <c r="G208" i="7"/>
  <c r="BD208" i="21" s="1"/>
  <c r="G208" i="6"/>
  <c r="G208" i="18" s="1"/>
  <c r="BC208" i="21" s="1"/>
  <c r="BR219" i="21"/>
  <c r="H219" i="7"/>
  <c r="BZ219" i="21" s="1"/>
  <c r="H219" i="6"/>
  <c r="H219" i="18" s="1"/>
  <c r="BY219" i="21" s="1"/>
  <c r="BR220" i="21"/>
  <c r="H220" i="7"/>
  <c r="BZ220" i="21" s="1"/>
  <c r="H220" i="6"/>
  <c r="H220" i="18" s="1"/>
  <c r="BY220" i="21" s="1"/>
  <c r="Z232" i="21"/>
  <c r="F232" i="7"/>
  <c r="AH232" i="21" s="1"/>
  <c r="F232" i="6"/>
  <c r="F232" i="18" s="1"/>
  <c r="AG232" i="21" s="1"/>
  <c r="AV243" i="21"/>
  <c r="G243" i="6"/>
  <c r="G243" i="18" s="1"/>
  <c r="BC243" i="21" s="1"/>
  <c r="G243" i="7"/>
  <c r="BD243" i="21" s="1"/>
  <c r="AV244" i="21"/>
  <c r="G244" i="7"/>
  <c r="BD244" i="21" s="1"/>
  <c r="G244" i="6"/>
  <c r="G244" i="18" s="1"/>
  <c r="BC244" i="21" s="1"/>
  <c r="J256" i="4"/>
  <c r="J256" i="6" s="1"/>
  <c r="I256" i="4"/>
  <c r="I256" i="6" s="1"/>
  <c r="E256" i="7"/>
  <c r="W256" i="21" s="1"/>
  <c r="E256" i="6"/>
  <c r="E256" i="18" s="1"/>
  <c r="V256" i="21" s="1"/>
  <c r="Z279" i="21"/>
  <c r="F279" i="6"/>
  <c r="F279" i="18" s="1"/>
  <c r="AG279" i="21" s="1"/>
  <c r="F279" i="7"/>
  <c r="AH279" i="21" s="1"/>
  <c r="Z280" i="21"/>
  <c r="F280" i="7"/>
  <c r="AH280" i="21" s="1"/>
  <c r="F280" i="6"/>
  <c r="F280" i="18" s="1"/>
  <c r="AG280" i="21" s="1"/>
  <c r="D292" i="4"/>
  <c r="J292" i="4"/>
  <c r="J292" i="6" s="1"/>
  <c r="I292" i="4"/>
  <c r="I292" i="6" s="1"/>
  <c r="E292" i="7"/>
  <c r="W292" i="21" s="1"/>
  <c r="E292" i="6"/>
  <c r="E292" i="18" s="1"/>
  <c r="V292" i="21" s="1"/>
  <c r="E316" i="7"/>
  <c r="W316" i="21" s="1"/>
  <c r="I316" i="4"/>
  <c r="I316" i="6" s="1"/>
  <c r="J316" i="4"/>
  <c r="J316" i="6" s="1"/>
  <c r="E304" i="4"/>
  <c r="E316" i="6"/>
  <c r="E316" i="18" s="1"/>
  <c r="V316" i="21" s="1"/>
  <c r="F327" i="4"/>
  <c r="I327" i="4" s="1"/>
  <c r="I327" i="6" s="1"/>
  <c r="Z328" i="21"/>
  <c r="F328" i="7"/>
  <c r="AH328" i="21" s="1"/>
  <c r="F328" i="6"/>
  <c r="F328" i="18" s="1"/>
  <c r="AG328" i="21" s="1"/>
  <c r="BR339" i="21"/>
  <c r="H339" i="7"/>
  <c r="BZ339" i="21" s="1"/>
  <c r="H339" i="6"/>
  <c r="H339" i="18" s="1"/>
  <c r="BY339" i="21" s="1"/>
  <c r="BR340" i="21"/>
  <c r="H340" i="7"/>
  <c r="BZ340" i="21" s="1"/>
  <c r="H340" i="6"/>
  <c r="H340" i="18" s="1"/>
  <c r="BY340" i="21" s="1"/>
  <c r="Z352" i="21"/>
  <c r="F352" i="7"/>
  <c r="AH352" i="21" s="1"/>
  <c r="F352" i="6"/>
  <c r="F352" i="18" s="1"/>
  <c r="AG352" i="21" s="1"/>
  <c r="Z363" i="21"/>
  <c r="F363" i="6"/>
  <c r="F363" i="18" s="1"/>
  <c r="AG363" i="21" s="1"/>
  <c r="F363" i="7"/>
  <c r="AH363" i="21" s="1"/>
  <c r="Z364" i="21"/>
  <c r="F364" i="7"/>
  <c r="AH364" i="21" s="1"/>
  <c r="F364" i="6"/>
  <c r="F364" i="18" s="1"/>
  <c r="AG364" i="21" s="1"/>
  <c r="Z375" i="21"/>
  <c r="F375" i="6"/>
  <c r="F375" i="18" s="1"/>
  <c r="AG375" i="21" s="1"/>
  <c r="F375" i="7"/>
  <c r="AH375" i="21" s="1"/>
  <c r="Z376" i="21"/>
  <c r="F376" i="7"/>
  <c r="AH376" i="21" s="1"/>
  <c r="F376" i="6"/>
  <c r="F376" i="18" s="1"/>
  <c r="AG376" i="21" s="1"/>
  <c r="BR387" i="21"/>
  <c r="H387" i="7"/>
  <c r="BZ387" i="21" s="1"/>
  <c r="H387" i="6"/>
  <c r="H387" i="18" s="1"/>
  <c r="BY387" i="21" s="1"/>
  <c r="BR388" i="21"/>
  <c r="H388" i="7"/>
  <c r="BZ388" i="21" s="1"/>
  <c r="H388" i="6"/>
  <c r="H388" i="18" s="1"/>
  <c r="BY388" i="21" s="1"/>
  <c r="E399" i="4"/>
  <c r="I400" i="4"/>
  <c r="I400" i="6" s="1"/>
  <c r="J400" i="4"/>
  <c r="J400" i="6" s="1"/>
  <c r="E400" i="7"/>
  <c r="W400" i="21" s="1"/>
  <c r="E400" i="6"/>
  <c r="E400" i="18" s="1"/>
  <c r="V400" i="21" s="1"/>
  <c r="Z411" i="21"/>
  <c r="F411" i="6"/>
  <c r="F411" i="18" s="1"/>
  <c r="AG411" i="21" s="1"/>
  <c r="F411" i="7"/>
  <c r="AH411" i="21" s="1"/>
  <c r="Z412" i="21"/>
  <c r="F412" i="7"/>
  <c r="AH412" i="21" s="1"/>
  <c r="F412" i="6"/>
  <c r="F412" i="18" s="1"/>
  <c r="AG412" i="21" s="1"/>
  <c r="Z423" i="21"/>
  <c r="F423" i="7"/>
  <c r="AH423" i="21" s="1"/>
  <c r="F423" i="6"/>
  <c r="F423" i="18" s="1"/>
  <c r="AG423" i="21" s="1"/>
  <c r="Z424" i="21"/>
  <c r="F424" i="7"/>
  <c r="AH424" i="21" s="1"/>
  <c r="F424" i="6"/>
  <c r="F424" i="18" s="1"/>
  <c r="AG424" i="21" s="1"/>
  <c r="Z435" i="21"/>
  <c r="F435" i="7"/>
  <c r="AH435" i="21" s="1"/>
  <c r="F435" i="6"/>
  <c r="F435" i="18" s="1"/>
  <c r="AG435" i="21" s="1"/>
  <c r="Z436" i="21"/>
  <c r="F436" i="7"/>
  <c r="AH436" i="21" s="1"/>
  <c r="F436" i="6"/>
  <c r="F436" i="18" s="1"/>
  <c r="AG436" i="21" s="1"/>
  <c r="AV447" i="21"/>
  <c r="G447" i="6"/>
  <c r="G447" i="18" s="1"/>
  <c r="BC447" i="21" s="1"/>
  <c r="G447" i="7"/>
  <c r="BD447" i="21" s="1"/>
  <c r="AV448" i="21"/>
  <c r="G448" i="7"/>
  <c r="BD448" i="21" s="1"/>
  <c r="G448" i="6"/>
  <c r="G448" i="18" s="1"/>
  <c r="BC448" i="21" s="1"/>
  <c r="BR459" i="21"/>
  <c r="H459" i="7"/>
  <c r="H459" i="6"/>
  <c r="H459" i="18" s="1"/>
  <c r="BY459" i="21" s="1"/>
  <c r="BR460" i="21"/>
  <c r="H460" i="7"/>
  <c r="H460" i="6"/>
  <c r="H460" i="18" s="1"/>
  <c r="BY460" i="21" s="1"/>
  <c r="BR471" i="21"/>
  <c r="H471" i="6"/>
  <c r="H471" i="18" s="1"/>
  <c r="BY471" i="21" s="1"/>
  <c r="BR472" i="21"/>
  <c r="H472" i="6"/>
  <c r="H472" i="18" s="1"/>
  <c r="BY472" i="21" s="1"/>
  <c r="Z556" i="21"/>
  <c r="F556" i="7"/>
  <c r="AH556" i="21" s="1"/>
  <c r="F556" i="6"/>
  <c r="F556" i="18" s="1"/>
  <c r="AG556" i="21" s="1"/>
  <c r="BR579" i="21"/>
  <c r="BR580" i="21"/>
  <c r="H580" i="7"/>
  <c r="BZ580" i="21" s="1"/>
  <c r="H580" i="6"/>
  <c r="H580" i="18" s="1"/>
  <c r="BY580" i="21" s="1"/>
  <c r="Z592" i="21"/>
  <c r="F592" i="7"/>
  <c r="AH592" i="21" s="1"/>
  <c r="F592" i="6"/>
  <c r="F592" i="18" s="1"/>
  <c r="AG592" i="21" s="1"/>
  <c r="Z603" i="21"/>
  <c r="F603" i="7"/>
  <c r="AH603" i="21" s="1"/>
  <c r="F603" i="6"/>
  <c r="F603" i="18" s="1"/>
  <c r="AG603" i="21" s="1"/>
  <c r="Z604" i="21"/>
  <c r="F604" i="7"/>
  <c r="AH604" i="21" s="1"/>
  <c r="F604" i="6"/>
  <c r="F604" i="18" s="1"/>
  <c r="AG604" i="21" s="1"/>
  <c r="Z615" i="21"/>
  <c r="F615" i="7"/>
  <c r="AH615" i="21" s="1"/>
  <c r="F615" i="6"/>
  <c r="F615" i="18" s="1"/>
  <c r="AG615" i="21" s="1"/>
  <c r="Z616" i="21"/>
  <c r="F616" i="7"/>
  <c r="AH616" i="21" s="1"/>
  <c r="F616" i="6"/>
  <c r="F616" i="18" s="1"/>
  <c r="AG616" i="21" s="1"/>
  <c r="H627" i="4"/>
  <c r="BR628" i="21"/>
  <c r="H628" i="7"/>
  <c r="BZ628" i="21" s="1"/>
  <c r="H628" i="6"/>
  <c r="H628" i="18" s="1"/>
  <c r="BY628" i="21" s="1"/>
  <c r="Z652" i="21"/>
  <c r="F652" i="7"/>
  <c r="AH652" i="21" s="1"/>
  <c r="F652" i="6"/>
  <c r="F652" i="18" s="1"/>
  <c r="AG652" i="21" s="1"/>
  <c r="AV675" i="21"/>
  <c r="G675" i="7"/>
  <c r="BD675" i="21" s="1"/>
  <c r="G663" i="4"/>
  <c r="G675" i="6"/>
  <c r="G675" i="18" s="1"/>
  <c r="BC675" i="21" s="1"/>
  <c r="AV676" i="21"/>
  <c r="G676" i="7"/>
  <c r="BD676" i="21" s="1"/>
  <c r="G664" i="4"/>
  <c r="AW664" i="21" s="1"/>
  <c r="G676" i="6"/>
  <c r="G676" i="18" s="1"/>
  <c r="BC676" i="21" s="1"/>
  <c r="AV687" i="21"/>
  <c r="G687" i="7"/>
  <c r="BD687" i="21" s="1"/>
  <c r="G687" i="6"/>
  <c r="G687" i="18" s="1"/>
  <c r="BC687" i="21" s="1"/>
  <c r="AV688" i="21"/>
  <c r="G688" i="7"/>
  <c r="BD688" i="21" s="1"/>
  <c r="G688" i="6"/>
  <c r="G688" i="18" s="1"/>
  <c r="BC688" i="21" s="1"/>
  <c r="AV699" i="21"/>
  <c r="G699" i="7"/>
  <c r="BD699" i="21" s="1"/>
  <c r="G699" i="6"/>
  <c r="G699" i="18" s="1"/>
  <c r="BC699" i="21" s="1"/>
  <c r="AV700" i="21"/>
  <c r="G700" i="7"/>
  <c r="BD700" i="21" s="1"/>
  <c r="G700" i="6"/>
  <c r="G700" i="18" s="1"/>
  <c r="BC700" i="21" s="1"/>
  <c r="D724" i="4"/>
  <c r="D724" i="7" s="1"/>
  <c r="J724" i="4"/>
  <c r="J724" i="6" s="1"/>
  <c r="E724" i="7"/>
  <c r="W724" i="21" s="1"/>
  <c r="E712" i="4"/>
  <c r="P712" i="21" s="1"/>
  <c r="I724" i="4"/>
  <c r="I724" i="6" s="1"/>
  <c r="E724" i="6"/>
  <c r="E724" i="18" s="1"/>
  <c r="V724" i="21" s="1"/>
  <c r="Z735" i="21"/>
  <c r="F735" i="7"/>
  <c r="AH735" i="21" s="1"/>
  <c r="F735" i="6"/>
  <c r="F735" i="18" s="1"/>
  <c r="AG735" i="21" s="1"/>
  <c r="Z736" i="21"/>
  <c r="F736" i="7"/>
  <c r="AH736" i="21" s="1"/>
  <c r="F736" i="6"/>
  <c r="F736" i="18" s="1"/>
  <c r="AG736" i="21" s="1"/>
  <c r="Z747" i="21"/>
  <c r="F747" i="7"/>
  <c r="AH747" i="21" s="1"/>
  <c r="F747" i="6"/>
  <c r="F747" i="18" s="1"/>
  <c r="AG747" i="21" s="1"/>
  <c r="Z748" i="21"/>
  <c r="F748" i="7"/>
  <c r="AH748" i="21" s="1"/>
  <c r="F748" i="6"/>
  <c r="F748" i="18" s="1"/>
  <c r="AG748" i="21" s="1"/>
  <c r="J771" i="4"/>
  <c r="J771" i="6" s="1"/>
  <c r="I771" i="4"/>
  <c r="I771" i="6" s="1"/>
  <c r="E771" i="6"/>
  <c r="E771" i="18" s="1"/>
  <c r="V771" i="21" s="1"/>
  <c r="E771" i="7"/>
  <c r="W771" i="21" s="1"/>
  <c r="J772" i="4"/>
  <c r="J772" i="6" s="1"/>
  <c r="E772" i="7"/>
  <c r="W772" i="21" s="1"/>
  <c r="I772" i="4"/>
  <c r="I772" i="6" s="1"/>
  <c r="E760" i="4"/>
  <c r="P760" i="21" s="1"/>
  <c r="E772" i="6"/>
  <c r="E772" i="18" s="1"/>
  <c r="V772" i="21" s="1"/>
  <c r="G783" i="4"/>
  <c r="AV784" i="21"/>
  <c r="G784" i="7"/>
  <c r="BD784" i="21" s="1"/>
  <c r="G784" i="6"/>
  <c r="G784" i="18" s="1"/>
  <c r="BC784" i="21" s="1"/>
  <c r="G795" i="4"/>
  <c r="AV796" i="21"/>
  <c r="G796" i="7"/>
  <c r="BD796" i="21" s="1"/>
  <c r="G796" i="6"/>
  <c r="G796" i="18" s="1"/>
  <c r="BC796" i="21" s="1"/>
  <c r="BR807" i="21"/>
  <c r="H807" i="7"/>
  <c r="BZ807" i="21" s="1"/>
  <c r="H807" i="6"/>
  <c r="H807" i="18" s="1"/>
  <c r="BY807" i="21" s="1"/>
  <c r="BR808" i="21"/>
  <c r="H808" i="7"/>
  <c r="BZ808" i="21" s="1"/>
  <c r="H808" i="6"/>
  <c r="H808" i="18" s="1"/>
  <c r="BY808" i="21" s="1"/>
  <c r="BR831" i="21"/>
  <c r="H831" i="7"/>
  <c r="BZ831" i="21" s="1"/>
  <c r="H831" i="6"/>
  <c r="H831" i="18" s="1"/>
  <c r="BY831" i="21" s="1"/>
  <c r="BR832" i="21"/>
  <c r="H832" i="7"/>
  <c r="BZ832" i="21" s="1"/>
  <c r="H832" i="6"/>
  <c r="H832" i="18" s="1"/>
  <c r="BY832" i="21" s="1"/>
  <c r="BR867" i="21"/>
  <c r="H867" i="7"/>
  <c r="BZ867" i="21" s="1"/>
  <c r="H867" i="6"/>
  <c r="H867" i="18" s="1"/>
  <c r="BY867" i="21" s="1"/>
  <c r="BR868" i="21"/>
  <c r="H868" i="7"/>
  <c r="BZ868" i="21" s="1"/>
  <c r="H868" i="6"/>
  <c r="H868" i="18" s="1"/>
  <c r="BY868" i="21" s="1"/>
  <c r="BR879" i="21"/>
  <c r="H879" i="7"/>
  <c r="BZ879" i="21" s="1"/>
  <c r="H879" i="6"/>
  <c r="H879" i="18" s="1"/>
  <c r="BY879" i="21" s="1"/>
  <c r="BR880" i="21"/>
  <c r="H880" i="7"/>
  <c r="BZ880" i="21" s="1"/>
  <c r="H880" i="6"/>
  <c r="H880" i="18" s="1"/>
  <c r="BY880" i="21" s="1"/>
  <c r="Z892" i="21"/>
  <c r="F892" i="7"/>
  <c r="AH892" i="21" s="1"/>
  <c r="F892" i="6"/>
  <c r="F892" i="18" s="1"/>
  <c r="AG892" i="21" s="1"/>
  <c r="BR915" i="21"/>
  <c r="H903" i="4"/>
  <c r="H915" i="7"/>
  <c r="BZ915" i="21" s="1"/>
  <c r="H915" i="6"/>
  <c r="H915" i="18" s="1"/>
  <c r="BY915" i="21" s="1"/>
  <c r="BR916" i="21"/>
  <c r="H904" i="4"/>
  <c r="BS904" i="21" s="1"/>
  <c r="H916" i="7"/>
  <c r="BZ916" i="21" s="1"/>
  <c r="H916" i="6"/>
  <c r="H916" i="18" s="1"/>
  <c r="BY916" i="21" s="1"/>
  <c r="I928" i="4"/>
  <c r="I928" i="6" s="1"/>
  <c r="J928" i="4"/>
  <c r="J928" i="6" s="1"/>
  <c r="E928" i="7"/>
  <c r="W928" i="21" s="1"/>
  <c r="E928" i="6"/>
  <c r="E928" i="18" s="1"/>
  <c r="V928" i="21" s="1"/>
  <c r="H939" i="4"/>
  <c r="BR940" i="21"/>
  <c r="H940" i="7"/>
  <c r="BZ940" i="21" s="1"/>
  <c r="H940" i="6"/>
  <c r="H940" i="18" s="1"/>
  <c r="BY940" i="21" s="1"/>
  <c r="G963" i="4"/>
  <c r="AV964" i="21"/>
  <c r="G964" i="7"/>
  <c r="BD964" i="21" s="1"/>
  <c r="G964" i="6"/>
  <c r="G964" i="18" s="1"/>
  <c r="BC964" i="21" s="1"/>
  <c r="G951" i="4"/>
  <c r="AV975" i="21"/>
  <c r="G975" i="7"/>
  <c r="BD975" i="21" s="1"/>
  <c r="G975" i="6"/>
  <c r="G975" i="18" s="1"/>
  <c r="BC975" i="21" s="1"/>
  <c r="G952" i="4"/>
  <c r="AW952" i="21" s="1"/>
  <c r="AV976" i="21"/>
  <c r="G976" i="7"/>
  <c r="BD976" i="21" s="1"/>
  <c r="G976" i="6"/>
  <c r="G976" i="18" s="1"/>
  <c r="BC976" i="21" s="1"/>
  <c r="J988" i="4"/>
  <c r="J988" i="6" s="1"/>
  <c r="I988" i="4"/>
  <c r="I988" i="6" s="1"/>
  <c r="E988" i="7"/>
  <c r="W988" i="21" s="1"/>
  <c r="E988" i="6"/>
  <c r="E988" i="18" s="1"/>
  <c r="V988" i="21" s="1"/>
  <c r="I999" i="4"/>
  <c r="I999" i="6" s="1"/>
  <c r="J999" i="4"/>
  <c r="J999" i="6" s="1"/>
  <c r="E999" i="6"/>
  <c r="E999" i="18" s="1"/>
  <c r="V999" i="21" s="1"/>
  <c r="W999" i="21"/>
  <c r="J1000" i="4"/>
  <c r="J1000" i="6" s="1"/>
  <c r="I1000" i="4"/>
  <c r="I1000" i="6" s="1"/>
  <c r="W1000" i="21"/>
  <c r="E1000" i="6"/>
  <c r="E1000" i="18" s="1"/>
  <c r="V1000" i="21" s="1"/>
  <c r="AV1012" i="21"/>
  <c r="G1012" i="7"/>
  <c r="BD1012" i="21" s="1"/>
  <c r="G1012" i="6"/>
  <c r="G1012" i="18" s="1"/>
  <c r="BC1012" i="21" s="1"/>
  <c r="Z1047" i="21"/>
  <c r="F1035" i="4"/>
  <c r="F1047" i="6"/>
  <c r="F1047" i="18" s="1"/>
  <c r="AG1047" i="21" s="1"/>
  <c r="F1047" i="7"/>
  <c r="AH1047" i="21" s="1"/>
  <c r="Z1048" i="21"/>
  <c r="F1036" i="4"/>
  <c r="F1048" i="7"/>
  <c r="AH1048" i="21" s="1"/>
  <c r="F1048" i="6"/>
  <c r="F1048" i="18" s="1"/>
  <c r="AG1048" i="21" s="1"/>
  <c r="Z1096" i="21"/>
  <c r="F1096" i="7"/>
  <c r="AH1096" i="21" s="1"/>
  <c r="F1084" i="4"/>
  <c r="F1096" i="6"/>
  <c r="F1096" i="18" s="1"/>
  <c r="AG1096" i="21" s="1"/>
  <c r="AV1107" i="21"/>
  <c r="G1107" i="7"/>
  <c r="BD1107" i="21" s="1"/>
  <c r="G1107" i="6"/>
  <c r="G1107" i="18" s="1"/>
  <c r="BC1107" i="21" s="1"/>
  <c r="AV1108" i="21"/>
  <c r="G1108" i="7"/>
  <c r="BD1108" i="21" s="1"/>
  <c r="G1108" i="6"/>
  <c r="G1108" i="18" s="1"/>
  <c r="BC1108" i="21" s="1"/>
  <c r="D1120" i="4"/>
  <c r="E1120" i="7"/>
  <c r="W1120" i="21" s="1"/>
  <c r="I1120" i="4"/>
  <c r="I1120" i="6" s="1"/>
  <c r="J1120" i="4"/>
  <c r="J1120" i="6" s="1"/>
  <c r="E1120" i="6"/>
  <c r="E1120" i="18" s="1"/>
  <c r="V1120" i="21" s="1"/>
  <c r="J1131" i="4"/>
  <c r="J1131" i="6" s="1"/>
  <c r="I1131" i="4"/>
  <c r="I1131" i="6" s="1"/>
  <c r="E1131" i="7"/>
  <c r="W1131" i="21" s="1"/>
  <c r="E1131" i="6"/>
  <c r="E1131" i="18" s="1"/>
  <c r="V1131" i="21" s="1"/>
  <c r="I1132" i="4"/>
  <c r="I1132" i="6" s="1"/>
  <c r="E1132" i="7"/>
  <c r="W1132" i="21" s="1"/>
  <c r="J1132" i="4"/>
  <c r="J1132" i="6" s="1"/>
  <c r="E1132" i="6"/>
  <c r="E1132" i="18" s="1"/>
  <c r="V1132" i="21" s="1"/>
  <c r="J41" i="4"/>
  <c r="J41" i="6" s="1"/>
  <c r="I41" i="4"/>
  <c r="I41" i="6" s="1"/>
  <c r="E17" i="4"/>
  <c r="P17" i="21" s="1"/>
  <c r="E41" i="7"/>
  <c r="W41" i="21" s="1"/>
  <c r="E41" i="6"/>
  <c r="E41" i="18" s="1"/>
  <c r="V41" i="21" s="1"/>
  <c r="I42" i="4"/>
  <c r="I42" i="6" s="1"/>
  <c r="E18" i="4"/>
  <c r="P18" i="21" s="1"/>
  <c r="J42" i="4"/>
  <c r="J42" i="6" s="1"/>
  <c r="E42" i="7"/>
  <c r="W42" i="21" s="1"/>
  <c r="E42" i="6"/>
  <c r="E42" i="18" s="1"/>
  <c r="V42" i="21" s="1"/>
  <c r="J43" i="4"/>
  <c r="J43" i="6" s="1"/>
  <c r="I43" i="4"/>
  <c r="I43" i="6" s="1"/>
  <c r="E19" i="4"/>
  <c r="P19" i="21" s="1"/>
  <c r="E43" i="7"/>
  <c r="W43" i="21" s="1"/>
  <c r="E43" i="6"/>
  <c r="E43" i="18" s="1"/>
  <c r="V43" i="21" s="1"/>
  <c r="E20" i="4"/>
  <c r="P20" i="21" s="1"/>
  <c r="J44" i="4"/>
  <c r="J44" i="6" s="1"/>
  <c r="I44" i="4"/>
  <c r="I44" i="6" s="1"/>
  <c r="E44" i="7"/>
  <c r="W44" i="21" s="1"/>
  <c r="E44" i="6"/>
  <c r="E44" i="18" s="1"/>
  <c r="V44" i="21" s="1"/>
  <c r="J45" i="4"/>
  <c r="J45" i="6" s="1"/>
  <c r="I45" i="4"/>
  <c r="I45" i="6" s="1"/>
  <c r="E21" i="4"/>
  <c r="P21" i="21" s="1"/>
  <c r="E45" i="7"/>
  <c r="W45" i="21" s="1"/>
  <c r="E45" i="6"/>
  <c r="E45" i="18" s="1"/>
  <c r="V45" i="21" s="1"/>
  <c r="I46" i="4"/>
  <c r="I46" i="6" s="1"/>
  <c r="E22" i="4"/>
  <c r="P22" i="21" s="1"/>
  <c r="J46" i="4"/>
  <c r="J46" i="6" s="1"/>
  <c r="E46" i="7"/>
  <c r="W46" i="21" s="1"/>
  <c r="E46" i="6"/>
  <c r="E46" i="18" s="1"/>
  <c r="V46" i="21" s="1"/>
  <c r="J47" i="4"/>
  <c r="J47" i="6" s="1"/>
  <c r="E23" i="4"/>
  <c r="P23" i="21" s="1"/>
  <c r="I47" i="4"/>
  <c r="I47" i="6" s="1"/>
  <c r="E47" i="7"/>
  <c r="W47" i="21" s="1"/>
  <c r="E47" i="6"/>
  <c r="E47" i="18" s="1"/>
  <c r="V47" i="21" s="1"/>
  <c r="J48" i="4"/>
  <c r="J48" i="6" s="1"/>
  <c r="I48" i="4"/>
  <c r="I48" i="6" s="1"/>
  <c r="E24" i="4"/>
  <c r="P24" i="21" s="1"/>
  <c r="E48" i="7"/>
  <c r="W48" i="21" s="1"/>
  <c r="E48" i="6"/>
  <c r="E48" i="18" s="1"/>
  <c r="V48" i="21" s="1"/>
  <c r="J49" i="4"/>
  <c r="J49" i="6" s="1"/>
  <c r="I49" i="4"/>
  <c r="I49" i="6" s="1"/>
  <c r="E25" i="4"/>
  <c r="P25" i="21" s="1"/>
  <c r="E49" i="6"/>
  <c r="E49" i="18" s="1"/>
  <c r="V49" i="21" s="1"/>
  <c r="E49" i="7"/>
  <c r="W49" i="21" s="1"/>
  <c r="I50" i="4"/>
  <c r="I50" i="6" s="1"/>
  <c r="E26" i="4"/>
  <c r="P26" i="21" s="1"/>
  <c r="J50" i="4"/>
  <c r="J50" i="6" s="1"/>
  <c r="E50" i="7"/>
  <c r="W50" i="21" s="1"/>
  <c r="E50" i="6"/>
  <c r="E50" i="18" s="1"/>
  <c r="V50" i="21" s="1"/>
  <c r="J101" i="4"/>
  <c r="J101" i="6" s="1"/>
  <c r="I101" i="4"/>
  <c r="I101" i="6" s="1"/>
  <c r="E101" i="7"/>
  <c r="W101" i="21" s="1"/>
  <c r="E101" i="6"/>
  <c r="E101" i="18" s="1"/>
  <c r="V101" i="21" s="1"/>
  <c r="I102" i="4"/>
  <c r="I102" i="6" s="1"/>
  <c r="J102" i="4"/>
  <c r="J102" i="6" s="1"/>
  <c r="E102" i="7"/>
  <c r="W102" i="21" s="1"/>
  <c r="E102" i="6"/>
  <c r="E102" i="18" s="1"/>
  <c r="V102" i="21" s="1"/>
  <c r="J103" i="4"/>
  <c r="J103" i="6" s="1"/>
  <c r="I103" i="4"/>
  <c r="I103" i="6" s="1"/>
  <c r="E103" i="7"/>
  <c r="W103" i="21" s="1"/>
  <c r="E103" i="6"/>
  <c r="E103" i="18" s="1"/>
  <c r="V103" i="21" s="1"/>
  <c r="J104" i="4"/>
  <c r="J104" i="6" s="1"/>
  <c r="I104" i="4"/>
  <c r="I104" i="6" s="1"/>
  <c r="E104" i="7"/>
  <c r="W104" i="21" s="1"/>
  <c r="E104" i="6"/>
  <c r="E104" i="18" s="1"/>
  <c r="V104" i="21" s="1"/>
  <c r="J105" i="4"/>
  <c r="J105" i="6" s="1"/>
  <c r="I105" i="4"/>
  <c r="I105" i="6" s="1"/>
  <c r="E105" i="7"/>
  <c r="W105" i="21" s="1"/>
  <c r="E105" i="6"/>
  <c r="E105" i="18" s="1"/>
  <c r="V105" i="21" s="1"/>
  <c r="I106" i="4"/>
  <c r="I106" i="6" s="1"/>
  <c r="J106" i="4"/>
  <c r="J106" i="6" s="1"/>
  <c r="E106" i="7"/>
  <c r="W106" i="21" s="1"/>
  <c r="E106" i="6"/>
  <c r="E106" i="18" s="1"/>
  <c r="V106" i="21" s="1"/>
  <c r="J107" i="4"/>
  <c r="J107" i="6" s="1"/>
  <c r="I107" i="4"/>
  <c r="I107" i="6" s="1"/>
  <c r="E107" i="7"/>
  <c r="W107" i="21" s="1"/>
  <c r="E107" i="6"/>
  <c r="E107" i="18" s="1"/>
  <c r="V107" i="21" s="1"/>
  <c r="J108" i="4"/>
  <c r="J108" i="6" s="1"/>
  <c r="I108" i="4"/>
  <c r="I108" i="6" s="1"/>
  <c r="E108" i="7"/>
  <c r="W108" i="21" s="1"/>
  <c r="E108" i="6"/>
  <c r="E108" i="18" s="1"/>
  <c r="V108" i="21" s="1"/>
  <c r="J109" i="4"/>
  <c r="J109" i="6" s="1"/>
  <c r="I109" i="4"/>
  <c r="I109" i="6" s="1"/>
  <c r="E109" i="6"/>
  <c r="E109" i="18" s="1"/>
  <c r="V109" i="21" s="1"/>
  <c r="E109" i="7"/>
  <c r="W109" i="21" s="1"/>
  <c r="I110" i="4"/>
  <c r="I110" i="6" s="1"/>
  <c r="J110" i="4"/>
  <c r="J110" i="6" s="1"/>
  <c r="E110" i="7"/>
  <c r="W110" i="21" s="1"/>
  <c r="E110" i="6"/>
  <c r="E110" i="18" s="1"/>
  <c r="V110" i="21" s="1"/>
  <c r="D43" i="4"/>
  <c r="A43" i="4" s="1"/>
  <c r="D50" i="4"/>
  <c r="A50" i="4" s="1"/>
  <c r="D110" i="4"/>
  <c r="A110" i="4" s="1"/>
  <c r="D1088" i="7"/>
  <c r="D1088" i="6"/>
  <c r="D1092" i="7"/>
  <c r="D1092" i="6"/>
  <c r="D1098" i="7"/>
  <c r="D1098" i="6"/>
  <c r="D1102" i="7"/>
  <c r="D1102" i="6"/>
  <c r="D1106" i="7"/>
  <c r="D1106" i="6"/>
  <c r="D1112" i="7"/>
  <c r="D1112" i="6"/>
  <c r="D1116" i="7"/>
  <c r="D1116" i="6"/>
  <c r="A1122" i="4"/>
  <c r="D1122" i="7"/>
  <c r="D1122" i="6"/>
  <c r="D1126" i="7"/>
  <c r="D1126" i="6"/>
  <c r="D1130" i="7"/>
  <c r="D1130" i="6"/>
  <c r="D1136" i="7"/>
  <c r="D1136" i="6"/>
  <c r="D1140" i="7"/>
  <c r="D1140" i="6"/>
  <c r="AV27" i="21"/>
  <c r="G27" i="6"/>
  <c r="G27" i="18" s="1"/>
  <c r="BC27" i="21" s="1"/>
  <c r="G27" i="7"/>
  <c r="BD27" i="21" s="1"/>
  <c r="I64" i="4"/>
  <c r="I64" i="6" s="1"/>
  <c r="E64" i="7"/>
  <c r="W64" i="21" s="1"/>
  <c r="J64" i="4"/>
  <c r="J64" i="6" s="1"/>
  <c r="E64" i="6"/>
  <c r="E64" i="18" s="1"/>
  <c r="V64" i="21" s="1"/>
  <c r="BR111" i="21"/>
  <c r="H111" i="6"/>
  <c r="H111" i="18" s="1"/>
  <c r="BY111" i="21" s="1"/>
  <c r="H111" i="7"/>
  <c r="BZ111" i="21" s="1"/>
  <c r="BR124" i="21"/>
  <c r="H124" i="7"/>
  <c r="BZ124" i="21" s="1"/>
  <c r="H124" i="6"/>
  <c r="H124" i="18" s="1"/>
  <c r="BY124" i="21" s="1"/>
  <c r="I148" i="4"/>
  <c r="I148" i="6" s="1"/>
  <c r="J148" i="4"/>
  <c r="J148" i="6" s="1"/>
  <c r="E148" i="7"/>
  <c r="W148" i="21" s="1"/>
  <c r="E148" i="6"/>
  <c r="E148" i="18" s="1"/>
  <c r="V148" i="21" s="1"/>
  <c r="AV183" i="21"/>
  <c r="G183" i="7"/>
  <c r="BD183" i="21" s="1"/>
  <c r="G183" i="6"/>
  <c r="G183" i="18" s="1"/>
  <c r="BC183" i="21" s="1"/>
  <c r="Z208" i="21"/>
  <c r="F208" i="7"/>
  <c r="AH208" i="21" s="1"/>
  <c r="F208" i="6"/>
  <c r="F208" i="18" s="1"/>
  <c r="AG208" i="21" s="1"/>
  <c r="Z243" i="21"/>
  <c r="F243" i="6"/>
  <c r="F243" i="18" s="1"/>
  <c r="AG243" i="21" s="1"/>
  <c r="F243" i="7"/>
  <c r="AH243" i="21" s="1"/>
  <c r="H255" i="4"/>
  <c r="BR256" i="21"/>
  <c r="H256" i="7"/>
  <c r="BZ256" i="21" s="1"/>
  <c r="H256" i="6"/>
  <c r="H256" i="18" s="1"/>
  <c r="BY256" i="21" s="1"/>
  <c r="AV315" i="21"/>
  <c r="G315" i="6"/>
  <c r="G315" i="18" s="1"/>
  <c r="BC315" i="21" s="1"/>
  <c r="G315" i="7"/>
  <c r="BD315" i="21" s="1"/>
  <c r="D328" i="4"/>
  <c r="D328" i="6" s="1"/>
  <c r="I328" i="4"/>
  <c r="I328" i="6" s="1"/>
  <c r="J328" i="4"/>
  <c r="J328" i="6" s="1"/>
  <c r="E328" i="7"/>
  <c r="W328" i="21" s="1"/>
  <c r="E328" i="6"/>
  <c r="E328" i="18" s="1"/>
  <c r="V328" i="21" s="1"/>
  <c r="D352" i="4"/>
  <c r="D352" i="7" s="1"/>
  <c r="E352" i="7"/>
  <c r="W352" i="21" s="1"/>
  <c r="I352" i="4"/>
  <c r="I352" i="6" s="1"/>
  <c r="J352" i="4"/>
  <c r="J352" i="6" s="1"/>
  <c r="E352" i="6"/>
  <c r="E352" i="18" s="1"/>
  <c r="V352" i="21" s="1"/>
  <c r="I364" i="4"/>
  <c r="I364" i="6" s="1"/>
  <c r="J364" i="4"/>
  <c r="J364" i="6" s="1"/>
  <c r="E364" i="7"/>
  <c r="W364" i="21" s="1"/>
  <c r="E364" i="6"/>
  <c r="E364" i="18" s="1"/>
  <c r="V364" i="21" s="1"/>
  <c r="G387" i="4"/>
  <c r="AV388" i="21"/>
  <c r="G388" i="7"/>
  <c r="BD388" i="21" s="1"/>
  <c r="G388" i="6"/>
  <c r="G388" i="18" s="1"/>
  <c r="BC388" i="21" s="1"/>
  <c r="D423" i="4"/>
  <c r="D423" i="6" s="1"/>
  <c r="J423" i="4"/>
  <c r="J423" i="6" s="1"/>
  <c r="I423" i="4"/>
  <c r="I423" i="6" s="1"/>
  <c r="E423" i="6"/>
  <c r="E423" i="18" s="1"/>
  <c r="V423" i="21" s="1"/>
  <c r="E423" i="7"/>
  <c r="W423" i="21" s="1"/>
  <c r="E447" i="6"/>
  <c r="E447" i="18" s="1"/>
  <c r="V447" i="21" s="1"/>
  <c r="E447" i="7"/>
  <c r="W447" i="21" s="1"/>
  <c r="AV460" i="21"/>
  <c r="G460" i="7"/>
  <c r="G460" i="6"/>
  <c r="G460" i="18" s="1"/>
  <c r="BC460" i="21" s="1"/>
  <c r="J556" i="4"/>
  <c r="J556" i="6" s="1"/>
  <c r="I556" i="4"/>
  <c r="I556" i="6" s="1"/>
  <c r="E556" i="7"/>
  <c r="W556" i="21" s="1"/>
  <c r="E556" i="6"/>
  <c r="E556" i="18" s="1"/>
  <c r="V556" i="21" s="1"/>
  <c r="D603" i="4"/>
  <c r="D603" i="6" s="1"/>
  <c r="J603" i="4"/>
  <c r="J603" i="6" s="1"/>
  <c r="I603" i="4"/>
  <c r="I603" i="6" s="1"/>
  <c r="E603" i="6"/>
  <c r="E603" i="18" s="1"/>
  <c r="V603" i="21" s="1"/>
  <c r="E603" i="7"/>
  <c r="W603" i="21" s="1"/>
  <c r="D616" i="4"/>
  <c r="A616" i="4" s="1"/>
  <c r="J616" i="4"/>
  <c r="J616" i="6" s="1"/>
  <c r="E616" i="7"/>
  <c r="W616" i="21" s="1"/>
  <c r="I616" i="4"/>
  <c r="I616" i="6" s="1"/>
  <c r="E616" i="6"/>
  <c r="E616" i="18" s="1"/>
  <c r="V616" i="21" s="1"/>
  <c r="Z675" i="21"/>
  <c r="F663" i="4"/>
  <c r="F675" i="7"/>
  <c r="AH675" i="21" s="1"/>
  <c r="F675" i="6"/>
  <c r="F675" i="18" s="1"/>
  <c r="AG675" i="21" s="1"/>
  <c r="Z699" i="21"/>
  <c r="F699" i="7"/>
  <c r="AH699" i="21" s="1"/>
  <c r="F699" i="6"/>
  <c r="F699" i="18" s="1"/>
  <c r="AG699" i="21" s="1"/>
  <c r="BR724" i="21"/>
  <c r="H724" i="7"/>
  <c r="BZ724" i="21" s="1"/>
  <c r="H712" i="4"/>
  <c r="BS712" i="21" s="1"/>
  <c r="H724" i="6"/>
  <c r="H724" i="18" s="1"/>
  <c r="BY724" i="21" s="1"/>
  <c r="J748" i="4"/>
  <c r="J748" i="6" s="1"/>
  <c r="E748" i="7"/>
  <c r="W748" i="21" s="1"/>
  <c r="I748" i="4"/>
  <c r="I748" i="6" s="1"/>
  <c r="E748" i="6"/>
  <c r="E748" i="18" s="1"/>
  <c r="V748" i="21" s="1"/>
  <c r="Z784" i="21"/>
  <c r="F784" i="7"/>
  <c r="AH784" i="21" s="1"/>
  <c r="F784" i="6"/>
  <c r="F784" i="18" s="1"/>
  <c r="AG784" i="21" s="1"/>
  <c r="AV831" i="21"/>
  <c r="G831" i="7"/>
  <c r="BD831" i="21" s="1"/>
  <c r="G831" i="6"/>
  <c r="G831" i="18" s="1"/>
  <c r="BC831" i="21" s="1"/>
  <c r="AV868" i="21"/>
  <c r="G868" i="7"/>
  <c r="BD868" i="21" s="1"/>
  <c r="G868" i="6"/>
  <c r="G868" i="18" s="1"/>
  <c r="BC868" i="21" s="1"/>
  <c r="BR927" i="21"/>
  <c r="H927" i="6"/>
  <c r="H927" i="18" s="1"/>
  <c r="BY927" i="21" s="1"/>
  <c r="H927" i="7"/>
  <c r="BZ927" i="21" s="1"/>
  <c r="F963" i="4"/>
  <c r="Z964" i="21"/>
  <c r="F964" i="7"/>
  <c r="AH964" i="21" s="1"/>
  <c r="F964" i="6"/>
  <c r="F964" i="18" s="1"/>
  <c r="AG964" i="21" s="1"/>
  <c r="F952" i="4"/>
  <c r="Z976" i="21"/>
  <c r="F976" i="7"/>
  <c r="AH976" i="21" s="1"/>
  <c r="F976" i="6"/>
  <c r="F976" i="18" s="1"/>
  <c r="AG976" i="21" s="1"/>
  <c r="BR988" i="21"/>
  <c r="H988" i="7"/>
  <c r="BZ988" i="21" s="1"/>
  <c r="H988" i="6"/>
  <c r="H988" i="18" s="1"/>
  <c r="BY988" i="21" s="1"/>
  <c r="Z1012" i="21"/>
  <c r="F1012" i="7"/>
  <c r="AH1012" i="21" s="1"/>
  <c r="F1012" i="6"/>
  <c r="F1012" i="18" s="1"/>
  <c r="AG1012" i="21" s="1"/>
  <c r="I1048" i="4"/>
  <c r="I1048" i="6" s="1"/>
  <c r="J1048" i="4"/>
  <c r="J1048" i="6" s="1"/>
  <c r="E1036" i="4"/>
  <c r="E1048" i="7"/>
  <c r="W1048" i="21" s="1"/>
  <c r="E1048" i="6"/>
  <c r="E1048" i="18" s="1"/>
  <c r="V1048" i="21" s="1"/>
  <c r="I1096" i="4"/>
  <c r="I1096" i="6" s="1"/>
  <c r="J1096" i="4"/>
  <c r="J1096" i="6" s="1"/>
  <c r="E1084" i="4"/>
  <c r="E1096" i="7"/>
  <c r="W1096" i="21" s="1"/>
  <c r="E1096" i="6"/>
  <c r="E1096" i="18" s="1"/>
  <c r="V1096" i="21" s="1"/>
  <c r="F1107" i="4"/>
  <c r="I1107" i="4" s="1"/>
  <c r="I1107" i="6" s="1"/>
  <c r="Z1108" i="21"/>
  <c r="F1108" i="6"/>
  <c r="F1108" i="18" s="1"/>
  <c r="AG1108" i="21" s="1"/>
  <c r="F1108" i="7"/>
  <c r="AH1108" i="21" s="1"/>
  <c r="BR1132" i="21"/>
  <c r="H1132" i="7"/>
  <c r="BZ1132" i="21" s="1"/>
  <c r="H1132" i="6"/>
  <c r="H1132" i="18" s="1"/>
  <c r="BY1132" i="21" s="1"/>
  <c r="BR44" i="21"/>
  <c r="H44" i="7"/>
  <c r="BZ44" i="21" s="1"/>
  <c r="H20" i="4"/>
  <c r="BS20" i="21" s="1"/>
  <c r="H44" i="6"/>
  <c r="H44" i="18" s="1"/>
  <c r="BY44" i="21" s="1"/>
  <c r="BR48" i="21"/>
  <c r="H24" i="4"/>
  <c r="BS24" i="21" s="1"/>
  <c r="H48" i="7"/>
  <c r="BZ48" i="21" s="1"/>
  <c r="H48" i="6"/>
  <c r="H48" i="18" s="1"/>
  <c r="BY48" i="21" s="1"/>
  <c r="BR102" i="21"/>
  <c r="H102" i="7"/>
  <c r="BZ102" i="21" s="1"/>
  <c r="H102" i="6"/>
  <c r="H102" i="18" s="1"/>
  <c r="BY102" i="21" s="1"/>
  <c r="BR106" i="21"/>
  <c r="H106" i="7"/>
  <c r="BZ106" i="21" s="1"/>
  <c r="H106" i="6"/>
  <c r="H106" i="18" s="1"/>
  <c r="BY106" i="21" s="1"/>
  <c r="BR110" i="21"/>
  <c r="H110" i="7"/>
  <c r="BZ110" i="21" s="1"/>
  <c r="H110" i="6"/>
  <c r="H110" i="18" s="1"/>
  <c r="BY110" i="21" s="1"/>
  <c r="AV28" i="21"/>
  <c r="G28" i="6"/>
  <c r="G28" i="18" s="1"/>
  <c r="BC28" i="21" s="1"/>
  <c r="G28" i="7"/>
  <c r="BD28" i="21" s="1"/>
  <c r="Z52" i="21"/>
  <c r="AH52" i="21"/>
  <c r="F52" i="6"/>
  <c r="F52" i="18" s="1"/>
  <c r="AG52" i="21" s="1"/>
  <c r="AV64" i="21"/>
  <c r="G64" i="7"/>
  <c r="BD64" i="21" s="1"/>
  <c r="G64" i="6"/>
  <c r="G64" i="18" s="1"/>
  <c r="BC64" i="21" s="1"/>
  <c r="AV76" i="21"/>
  <c r="G76" i="7"/>
  <c r="BD76" i="21" s="1"/>
  <c r="G76" i="6"/>
  <c r="G76" i="18" s="1"/>
  <c r="BC76" i="21" s="1"/>
  <c r="J88" i="4"/>
  <c r="J88" i="6" s="1"/>
  <c r="I88" i="4"/>
  <c r="I88" i="6" s="1"/>
  <c r="E88" i="7"/>
  <c r="W88" i="21" s="1"/>
  <c r="E88" i="6"/>
  <c r="E88" i="18" s="1"/>
  <c r="V88" i="21" s="1"/>
  <c r="Z111" i="21"/>
  <c r="F111" i="7"/>
  <c r="AH111" i="21" s="1"/>
  <c r="F111" i="6"/>
  <c r="F111" i="18" s="1"/>
  <c r="AG111" i="21" s="1"/>
  <c r="Z112" i="21"/>
  <c r="F112" i="7"/>
  <c r="AH112" i="21" s="1"/>
  <c r="F112" i="6"/>
  <c r="F112" i="18" s="1"/>
  <c r="AG112" i="21" s="1"/>
  <c r="Z123" i="21"/>
  <c r="F123" i="6"/>
  <c r="F123" i="18" s="1"/>
  <c r="AG123" i="21" s="1"/>
  <c r="F123" i="7"/>
  <c r="AH123" i="21" s="1"/>
  <c r="Z124" i="21"/>
  <c r="F124" i="7"/>
  <c r="AH124" i="21" s="1"/>
  <c r="F124" i="6"/>
  <c r="F124" i="18" s="1"/>
  <c r="AG124" i="21" s="1"/>
  <c r="AV135" i="21"/>
  <c r="G135" i="7"/>
  <c r="BD135" i="21" s="1"/>
  <c r="G135" i="6"/>
  <c r="G135" i="18" s="1"/>
  <c r="BC135" i="21" s="1"/>
  <c r="AV136" i="21"/>
  <c r="G136" i="7"/>
  <c r="BD136" i="21" s="1"/>
  <c r="G136" i="6"/>
  <c r="G136" i="18" s="1"/>
  <c r="BC136" i="21" s="1"/>
  <c r="AV147" i="21"/>
  <c r="G147" i="7"/>
  <c r="BD147" i="21" s="1"/>
  <c r="G147" i="6"/>
  <c r="G147" i="18" s="1"/>
  <c r="BC147" i="21" s="1"/>
  <c r="AV148" i="21"/>
  <c r="G148" i="7"/>
  <c r="BD148" i="21" s="1"/>
  <c r="G148" i="6"/>
  <c r="G148" i="18" s="1"/>
  <c r="BC148" i="21" s="1"/>
  <c r="BR159" i="21"/>
  <c r="H159" i="7"/>
  <c r="BZ159" i="21" s="1"/>
  <c r="H159" i="6"/>
  <c r="H159" i="18" s="1"/>
  <c r="BY159" i="21" s="1"/>
  <c r="BR160" i="21"/>
  <c r="H160" i="7"/>
  <c r="BZ160" i="21" s="1"/>
  <c r="H160" i="6"/>
  <c r="H160" i="18" s="1"/>
  <c r="BY160" i="21" s="1"/>
  <c r="D172" i="4"/>
  <c r="D172" i="6" s="1"/>
  <c r="J172" i="4"/>
  <c r="J172" i="6" s="1"/>
  <c r="I172" i="4"/>
  <c r="I172" i="6" s="1"/>
  <c r="E172" i="7"/>
  <c r="W172" i="21" s="1"/>
  <c r="E172" i="6"/>
  <c r="E172" i="18" s="1"/>
  <c r="V172" i="21" s="1"/>
  <c r="J183" i="4"/>
  <c r="J183" i="6" s="1"/>
  <c r="I183" i="4"/>
  <c r="I183" i="6" s="1"/>
  <c r="E183" i="6"/>
  <c r="E183" i="18" s="1"/>
  <c r="V183" i="21" s="1"/>
  <c r="E183" i="7"/>
  <c r="W183" i="21" s="1"/>
  <c r="I184" i="4"/>
  <c r="I184" i="6" s="1"/>
  <c r="J184" i="4"/>
  <c r="J184" i="6" s="1"/>
  <c r="E184" i="7"/>
  <c r="W184" i="21" s="1"/>
  <c r="E184" i="6"/>
  <c r="E184" i="18" s="1"/>
  <c r="V184" i="21" s="1"/>
  <c r="F195" i="4"/>
  <c r="H195" i="4"/>
  <c r="H99" i="4" s="1"/>
  <c r="BR196" i="21"/>
  <c r="H196" i="7"/>
  <c r="BZ196" i="21" s="1"/>
  <c r="H196" i="6"/>
  <c r="H196" i="18" s="1"/>
  <c r="BY196" i="21" s="1"/>
  <c r="BR207" i="21"/>
  <c r="H207" i="7"/>
  <c r="BZ207" i="21" s="1"/>
  <c r="H207" i="6"/>
  <c r="H207" i="18" s="1"/>
  <c r="BY207" i="21" s="1"/>
  <c r="BR208" i="21"/>
  <c r="H208" i="7"/>
  <c r="BZ208" i="21" s="1"/>
  <c r="H208" i="6"/>
  <c r="H208" i="18" s="1"/>
  <c r="BY208" i="21" s="1"/>
  <c r="J220" i="4"/>
  <c r="J220" i="6" s="1"/>
  <c r="I220" i="4"/>
  <c r="I220" i="6" s="1"/>
  <c r="E220" i="7"/>
  <c r="W220" i="21" s="1"/>
  <c r="E220" i="6"/>
  <c r="E220" i="18" s="1"/>
  <c r="V220" i="21" s="1"/>
  <c r="Z231" i="21"/>
  <c r="F231" i="7"/>
  <c r="AH231" i="21" s="1"/>
  <c r="F231" i="6"/>
  <c r="F231" i="18" s="1"/>
  <c r="AG231" i="21" s="1"/>
  <c r="G231" i="4"/>
  <c r="AV232" i="21"/>
  <c r="G232" i="7"/>
  <c r="BD232" i="21" s="1"/>
  <c r="G232" i="6"/>
  <c r="G232" i="18" s="1"/>
  <c r="BC232" i="21" s="1"/>
  <c r="BR243" i="21"/>
  <c r="H243" i="7"/>
  <c r="BZ243" i="21" s="1"/>
  <c r="H243" i="6"/>
  <c r="H243" i="18" s="1"/>
  <c r="BY243" i="21" s="1"/>
  <c r="BR244" i="21"/>
  <c r="H244" i="7"/>
  <c r="BZ244" i="21" s="1"/>
  <c r="H244" i="6"/>
  <c r="H244" i="18" s="1"/>
  <c r="BY244" i="21" s="1"/>
  <c r="Z256" i="21"/>
  <c r="F256" i="7"/>
  <c r="AH256" i="21" s="1"/>
  <c r="F256" i="6"/>
  <c r="F256" i="18" s="1"/>
  <c r="AG256" i="21" s="1"/>
  <c r="AV279" i="21"/>
  <c r="G279" i="6"/>
  <c r="G279" i="18" s="1"/>
  <c r="BC279" i="21" s="1"/>
  <c r="G279" i="7"/>
  <c r="BD279" i="21" s="1"/>
  <c r="AV280" i="21"/>
  <c r="G280" i="7"/>
  <c r="BD280" i="21" s="1"/>
  <c r="G280" i="6"/>
  <c r="G280" i="18" s="1"/>
  <c r="BC280" i="21" s="1"/>
  <c r="F291" i="4"/>
  <c r="Z292" i="21"/>
  <c r="F292" i="6"/>
  <c r="F292" i="18" s="1"/>
  <c r="AG292" i="21" s="1"/>
  <c r="F292" i="7"/>
  <c r="AH292" i="21" s="1"/>
  <c r="J315" i="4"/>
  <c r="J315" i="6" s="1"/>
  <c r="I315" i="4"/>
  <c r="I315" i="6" s="1"/>
  <c r="E315" i="7"/>
  <c r="W315" i="21" s="1"/>
  <c r="E315" i="6"/>
  <c r="E315" i="18" s="1"/>
  <c r="V315" i="21" s="1"/>
  <c r="Z316" i="21"/>
  <c r="F304" i="4"/>
  <c r="F316" i="7"/>
  <c r="AH316" i="21" s="1"/>
  <c r="F316" i="6"/>
  <c r="F316" i="18" s="1"/>
  <c r="AG316" i="21" s="1"/>
  <c r="AV327" i="21"/>
  <c r="G327" i="6"/>
  <c r="G327" i="18" s="1"/>
  <c r="BC327" i="21" s="1"/>
  <c r="G327" i="7"/>
  <c r="BD327" i="21" s="1"/>
  <c r="AV328" i="21"/>
  <c r="G328" i="7"/>
  <c r="BD328" i="21" s="1"/>
  <c r="G328" i="6"/>
  <c r="G328" i="18" s="1"/>
  <c r="BC328" i="21" s="1"/>
  <c r="J340" i="4"/>
  <c r="J340" i="6" s="1"/>
  <c r="I340" i="4"/>
  <c r="I340" i="6" s="1"/>
  <c r="E340" i="7"/>
  <c r="W340" i="21" s="1"/>
  <c r="E340" i="6"/>
  <c r="E340" i="18" s="1"/>
  <c r="V340" i="21" s="1"/>
  <c r="E351" i="4"/>
  <c r="G351" i="4"/>
  <c r="AV352" i="21"/>
  <c r="G352" i="7"/>
  <c r="BD352" i="21" s="1"/>
  <c r="G352" i="6"/>
  <c r="G352" i="18" s="1"/>
  <c r="BC352" i="21" s="1"/>
  <c r="AV363" i="21"/>
  <c r="G363" i="6"/>
  <c r="G363" i="18" s="1"/>
  <c r="BC363" i="21" s="1"/>
  <c r="G363" i="7"/>
  <c r="BD363" i="21" s="1"/>
  <c r="AV364" i="21"/>
  <c r="G364" i="7"/>
  <c r="BD364" i="21" s="1"/>
  <c r="G364" i="6"/>
  <c r="G364" i="18" s="1"/>
  <c r="BC364" i="21" s="1"/>
  <c r="AV375" i="21"/>
  <c r="G375" i="6"/>
  <c r="G375" i="18" s="1"/>
  <c r="BC375" i="21" s="1"/>
  <c r="G375" i="7"/>
  <c r="BD375" i="21" s="1"/>
  <c r="AV376" i="21"/>
  <c r="G376" i="7"/>
  <c r="BD376" i="21" s="1"/>
  <c r="G376" i="6"/>
  <c r="G376" i="18" s="1"/>
  <c r="BC376" i="21" s="1"/>
  <c r="J388" i="4"/>
  <c r="J388" i="6" s="1"/>
  <c r="I388" i="4"/>
  <c r="I388" i="6" s="1"/>
  <c r="E388" i="7"/>
  <c r="W388" i="21" s="1"/>
  <c r="E388" i="6"/>
  <c r="E388" i="18" s="1"/>
  <c r="V388" i="21" s="1"/>
  <c r="Z399" i="21"/>
  <c r="F399" i="7"/>
  <c r="AH399" i="21" s="1"/>
  <c r="F399" i="6"/>
  <c r="F399" i="18" s="1"/>
  <c r="AG399" i="21" s="1"/>
  <c r="Z400" i="21"/>
  <c r="F400" i="7"/>
  <c r="AH400" i="21" s="1"/>
  <c r="F400" i="6"/>
  <c r="F400" i="18" s="1"/>
  <c r="AG400" i="21" s="1"/>
  <c r="AV411" i="21"/>
  <c r="G411" i="7"/>
  <c r="BD411" i="21" s="1"/>
  <c r="G411" i="6"/>
  <c r="G411" i="18" s="1"/>
  <c r="BC411" i="21" s="1"/>
  <c r="AV412" i="21"/>
  <c r="G412" i="7"/>
  <c r="BD412" i="21" s="1"/>
  <c r="G412" i="6"/>
  <c r="G412" i="18" s="1"/>
  <c r="BC412" i="21" s="1"/>
  <c r="AV423" i="21"/>
  <c r="G423" i="6"/>
  <c r="G423" i="18" s="1"/>
  <c r="BC423" i="21" s="1"/>
  <c r="G423" i="7"/>
  <c r="BD423" i="21" s="1"/>
  <c r="AV424" i="21"/>
  <c r="G424" i="7"/>
  <c r="BD424" i="21" s="1"/>
  <c r="G424" i="6"/>
  <c r="G424" i="18" s="1"/>
  <c r="BC424" i="21" s="1"/>
  <c r="AV435" i="21"/>
  <c r="G435" i="7"/>
  <c r="BD435" i="21" s="1"/>
  <c r="G435" i="6"/>
  <c r="G435" i="18" s="1"/>
  <c r="BC435" i="21" s="1"/>
  <c r="AV436" i="21"/>
  <c r="G436" i="7"/>
  <c r="BD436" i="21" s="1"/>
  <c r="G436" i="6"/>
  <c r="G436" i="18" s="1"/>
  <c r="BC436" i="21" s="1"/>
  <c r="BR447" i="21"/>
  <c r="H447" i="6"/>
  <c r="H447" i="18" s="1"/>
  <c r="BY447" i="21" s="1"/>
  <c r="H447" i="7"/>
  <c r="BZ447" i="21" s="1"/>
  <c r="BR448" i="21"/>
  <c r="H448" i="7"/>
  <c r="BZ448" i="21" s="1"/>
  <c r="H448" i="6"/>
  <c r="H448" i="18" s="1"/>
  <c r="BY448" i="21" s="1"/>
  <c r="E459" i="4"/>
  <c r="I460" i="4"/>
  <c r="J460" i="4"/>
  <c r="E460" i="7"/>
  <c r="E460" i="6"/>
  <c r="E460" i="18" s="1"/>
  <c r="V460" i="21" s="1"/>
  <c r="J471" i="4"/>
  <c r="I471" i="4"/>
  <c r="E471" i="6"/>
  <c r="E471" i="18" s="1"/>
  <c r="V471" i="21" s="1"/>
  <c r="I472" i="4"/>
  <c r="J472" i="4"/>
  <c r="E472" i="6"/>
  <c r="E472" i="18" s="1"/>
  <c r="V472" i="21" s="1"/>
  <c r="Z555" i="21"/>
  <c r="F555" i="7"/>
  <c r="AH555" i="21" s="1"/>
  <c r="F555" i="6"/>
  <c r="F555" i="18" s="1"/>
  <c r="AG555" i="21" s="1"/>
  <c r="G555" i="4"/>
  <c r="AV556" i="21"/>
  <c r="G556" i="7"/>
  <c r="BD556" i="21" s="1"/>
  <c r="G556" i="6"/>
  <c r="G556" i="18" s="1"/>
  <c r="BC556" i="21" s="1"/>
  <c r="J580" i="4"/>
  <c r="J580" i="6" s="1"/>
  <c r="I580" i="4"/>
  <c r="I580" i="6" s="1"/>
  <c r="E580" i="7"/>
  <c r="W580" i="21" s="1"/>
  <c r="E580" i="6"/>
  <c r="E580" i="18" s="1"/>
  <c r="V580" i="21" s="1"/>
  <c r="Z591" i="21"/>
  <c r="F591" i="7"/>
  <c r="AH591" i="21" s="1"/>
  <c r="F591" i="6"/>
  <c r="F591" i="18" s="1"/>
  <c r="AG591" i="21" s="1"/>
  <c r="AV592" i="21"/>
  <c r="G592" i="7"/>
  <c r="BD592" i="21" s="1"/>
  <c r="G592" i="6"/>
  <c r="G592" i="18" s="1"/>
  <c r="BC592" i="21" s="1"/>
  <c r="AV603" i="21"/>
  <c r="G603" i="7"/>
  <c r="BD603" i="21" s="1"/>
  <c r="G603" i="6"/>
  <c r="G603" i="18" s="1"/>
  <c r="BC603" i="21" s="1"/>
  <c r="AV604" i="21"/>
  <c r="G604" i="7"/>
  <c r="BD604" i="21" s="1"/>
  <c r="G604" i="6"/>
  <c r="G604" i="18" s="1"/>
  <c r="BC604" i="21" s="1"/>
  <c r="AV615" i="21"/>
  <c r="G615" i="7"/>
  <c r="BD615" i="21" s="1"/>
  <c r="G615" i="6"/>
  <c r="G615" i="18" s="1"/>
  <c r="BC615" i="21" s="1"/>
  <c r="AV616" i="21"/>
  <c r="G616" i="7"/>
  <c r="BD616" i="21" s="1"/>
  <c r="G616" i="6"/>
  <c r="G616" i="18" s="1"/>
  <c r="BC616" i="21" s="1"/>
  <c r="J628" i="4"/>
  <c r="J628" i="6" s="1"/>
  <c r="I628" i="4"/>
  <c r="I628" i="6" s="1"/>
  <c r="E628" i="7"/>
  <c r="W628" i="21" s="1"/>
  <c r="E628" i="6"/>
  <c r="E628" i="18" s="1"/>
  <c r="V628" i="21" s="1"/>
  <c r="AV651" i="21"/>
  <c r="G651" i="7"/>
  <c r="BD651" i="21" s="1"/>
  <c r="G651" i="6"/>
  <c r="G651" i="18" s="1"/>
  <c r="BC651" i="21" s="1"/>
  <c r="AV652" i="21"/>
  <c r="G652" i="7"/>
  <c r="BD652" i="21" s="1"/>
  <c r="G652" i="6"/>
  <c r="G652" i="18" s="1"/>
  <c r="BC652" i="21" s="1"/>
  <c r="BR675" i="21"/>
  <c r="H663" i="4"/>
  <c r="H675" i="7"/>
  <c r="BZ675" i="21" s="1"/>
  <c r="H675" i="6"/>
  <c r="H675" i="18" s="1"/>
  <c r="BY675" i="21" s="1"/>
  <c r="BR676" i="21"/>
  <c r="H664" i="4"/>
  <c r="BS664" i="21" s="1"/>
  <c r="H676" i="7"/>
  <c r="BZ676" i="21" s="1"/>
  <c r="H676" i="6"/>
  <c r="H676" i="18" s="1"/>
  <c r="BY676" i="21" s="1"/>
  <c r="BR687" i="21"/>
  <c r="H687" i="7"/>
  <c r="BZ687" i="21" s="1"/>
  <c r="H687" i="6"/>
  <c r="H687" i="18" s="1"/>
  <c r="BY687" i="21" s="1"/>
  <c r="BR688" i="21"/>
  <c r="H688" i="7"/>
  <c r="BZ688" i="21" s="1"/>
  <c r="H688" i="6"/>
  <c r="H688" i="18" s="1"/>
  <c r="BY688" i="21" s="1"/>
  <c r="BR699" i="21"/>
  <c r="H699" i="7"/>
  <c r="BZ699" i="21" s="1"/>
  <c r="H699" i="6"/>
  <c r="H699" i="18" s="1"/>
  <c r="BY699" i="21" s="1"/>
  <c r="BR700" i="21"/>
  <c r="H700" i="7"/>
  <c r="BZ700" i="21" s="1"/>
  <c r="H700" i="6"/>
  <c r="H700" i="18" s="1"/>
  <c r="BY700" i="21" s="1"/>
  <c r="F723" i="4"/>
  <c r="I723" i="4" s="1"/>
  <c r="I723" i="6" s="1"/>
  <c r="Z724" i="21"/>
  <c r="F712" i="4"/>
  <c r="AA712" i="21" s="1"/>
  <c r="F724" i="7"/>
  <c r="AH724" i="21" s="1"/>
  <c r="F724" i="6"/>
  <c r="F724" i="18" s="1"/>
  <c r="AG724" i="21" s="1"/>
  <c r="AV735" i="21"/>
  <c r="G735" i="7"/>
  <c r="BD735" i="21" s="1"/>
  <c r="G735" i="6"/>
  <c r="G735" i="18" s="1"/>
  <c r="BC735" i="21" s="1"/>
  <c r="AV736" i="21"/>
  <c r="G736" i="7"/>
  <c r="BD736" i="21" s="1"/>
  <c r="G736" i="6"/>
  <c r="G736" i="18" s="1"/>
  <c r="BC736" i="21" s="1"/>
  <c r="AV747" i="21"/>
  <c r="G747" i="7"/>
  <c r="BD747" i="21" s="1"/>
  <c r="G747" i="6"/>
  <c r="G747" i="18" s="1"/>
  <c r="BC747" i="21" s="1"/>
  <c r="AV748" i="21"/>
  <c r="G748" i="7"/>
  <c r="BD748" i="21" s="1"/>
  <c r="G748" i="6"/>
  <c r="G748" i="18" s="1"/>
  <c r="BC748" i="21" s="1"/>
  <c r="Z771" i="21"/>
  <c r="F759" i="4"/>
  <c r="F771" i="7"/>
  <c r="AH771" i="21" s="1"/>
  <c r="F771" i="6"/>
  <c r="F771" i="18" s="1"/>
  <c r="AG771" i="21" s="1"/>
  <c r="Z772" i="21"/>
  <c r="F760" i="4"/>
  <c r="AA760" i="21" s="1"/>
  <c r="F772" i="7"/>
  <c r="AH772" i="21" s="1"/>
  <c r="F772" i="6"/>
  <c r="F772" i="18" s="1"/>
  <c r="AG772" i="21" s="1"/>
  <c r="BR783" i="21"/>
  <c r="H783" i="7"/>
  <c r="BZ783" i="21" s="1"/>
  <c r="H783" i="6"/>
  <c r="H783" i="18" s="1"/>
  <c r="BY783" i="21" s="1"/>
  <c r="BR784" i="21"/>
  <c r="H784" i="7"/>
  <c r="BZ784" i="21" s="1"/>
  <c r="H784" i="6"/>
  <c r="H784" i="18" s="1"/>
  <c r="BY784" i="21" s="1"/>
  <c r="H795" i="4"/>
  <c r="BR796" i="21"/>
  <c r="H796" i="7"/>
  <c r="BZ796" i="21" s="1"/>
  <c r="H796" i="6"/>
  <c r="H796" i="18" s="1"/>
  <c r="BY796" i="21" s="1"/>
  <c r="D808" i="4"/>
  <c r="D808" i="7" s="1"/>
  <c r="J808" i="4"/>
  <c r="J808" i="6" s="1"/>
  <c r="I808" i="4"/>
  <c r="I808" i="6" s="1"/>
  <c r="E808" i="7"/>
  <c r="W808" i="21" s="1"/>
  <c r="E808" i="6"/>
  <c r="E808" i="18" s="1"/>
  <c r="V808" i="21" s="1"/>
  <c r="J832" i="4"/>
  <c r="J832" i="6" s="1"/>
  <c r="I832" i="4"/>
  <c r="I832" i="6" s="1"/>
  <c r="E832" i="7"/>
  <c r="W832" i="21" s="1"/>
  <c r="E832" i="6"/>
  <c r="E832" i="18" s="1"/>
  <c r="V832" i="21" s="1"/>
  <c r="I867" i="4"/>
  <c r="I867" i="6" s="1"/>
  <c r="J867" i="4"/>
  <c r="J867" i="6" s="1"/>
  <c r="E867" i="7"/>
  <c r="W867" i="21" s="1"/>
  <c r="E867" i="6"/>
  <c r="E867" i="18" s="1"/>
  <c r="V867" i="21" s="1"/>
  <c r="J868" i="4"/>
  <c r="J868" i="6" s="1"/>
  <c r="E868" i="7"/>
  <c r="W868" i="21" s="1"/>
  <c r="I868" i="4"/>
  <c r="I868" i="6" s="1"/>
  <c r="E868" i="6"/>
  <c r="E868" i="18" s="1"/>
  <c r="V868" i="21" s="1"/>
  <c r="I879" i="4"/>
  <c r="I879" i="6" s="1"/>
  <c r="E879" i="6"/>
  <c r="E879" i="18" s="1"/>
  <c r="V879" i="21" s="1"/>
  <c r="E879" i="7"/>
  <c r="W879" i="21" s="1"/>
  <c r="J880" i="4"/>
  <c r="J880" i="6" s="1"/>
  <c r="I880" i="4"/>
  <c r="I880" i="6" s="1"/>
  <c r="E880" i="7"/>
  <c r="W880" i="21" s="1"/>
  <c r="E880" i="6"/>
  <c r="E880" i="18" s="1"/>
  <c r="V880" i="21" s="1"/>
  <c r="AV892" i="21"/>
  <c r="G892" i="7"/>
  <c r="BD892" i="21" s="1"/>
  <c r="G892" i="6"/>
  <c r="G892" i="18" s="1"/>
  <c r="BC892" i="21" s="1"/>
  <c r="E915" i="4"/>
  <c r="I916" i="4"/>
  <c r="I916" i="6" s="1"/>
  <c r="J916" i="4"/>
  <c r="J916" i="6" s="1"/>
  <c r="E904" i="4"/>
  <c r="P904" i="21" s="1"/>
  <c r="E916" i="7"/>
  <c r="W916" i="21" s="1"/>
  <c r="E916" i="6"/>
  <c r="E916" i="18" s="1"/>
  <c r="V916" i="21" s="1"/>
  <c r="Z927" i="21"/>
  <c r="F927" i="7"/>
  <c r="AH927" i="21" s="1"/>
  <c r="F927" i="6"/>
  <c r="F927" i="18" s="1"/>
  <c r="AG927" i="21" s="1"/>
  <c r="Z928" i="21"/>
  <c r="F928" i="7"/>
  <c r="AH928" i="21" s="1"/>
  <c r="F928" i="6"/>
  <c r="F928" i="18" s="1"/>
  <c r="AG928" i="21" s="1"/>
  <c r="E939" i="4"/>
  <c r="E940" i="7"/>
  <c r="W940" i="21" s="1"/>
  <c r="I940" i="4"/>
  <c r="I940" i="6" s="1"/>
  <c r="J940" i="4"/>
  <c r="J940" i="6" s="1"/>
  <c r="E940" i="6"/>
  <c r="E940" i="18" s="1"/>
  <c r="V940" i="21" s="1"/>
  <c r="BR963" i="21"/>
  <c r="H963" i="7"/>
  <c r="BZ963" i="21" s="1"/>
  <c r="H963" i="6"/>
  <c r="H963" i="18" s="1"/>
  <c r="BY963" i="21" s="1"/>
  <c r="BR964" i="21"/>
  <c r="H964" i="7"/>
  <c r="BZ964" i="21" s="1"/>
  <c r="H964" i="6"/>
  <c r="H964" i="18" s="1"/>
  <c r="BY964" i="21" s="1"/>
  <c r="H951" i="4"/>
  <c r="BR975" i="21"/>
  <c r="H975" i="7"/>
  <c r="BZ975" i="21" s="1"/>
  <c r="H975" i="6"/>
  <c r="H975" i="18" s="1"/>
  <c r="BY975" i="21" s="1"/>
  <c r="H952" i="4"/>
  <c r="BR976" i="21"/>
  <c r="H976" i="7"/>
  <c r="BZ976" i="21" s="1"/>
  <c r="H976" i="6"/>
  <c r="H976" i="18" s="1"/>
  <c r="BY976" i="21" s="1"/>
  <c r="Z988" i="21"/>
  <c r="F988" i="7"/>
  <c r="AH988" i="21" s="1"/>
  <c r="F988" i="6"/>
  <c r="F988" i="18" s="1"/>
  <c r="AG988" i="21" s="1"/>
  <c r="Z999" i="21"/>
  <c r="F999" i="6"/>
  <c r="F999" i="18" s="1"/>
  <c r="AG999" i="21" s="1"/>
  <c r="F999" i="7"/>
  <c r="AH999" i="21" s="1"/>
  <c r="Z1000" i="21"/>
  <c r="F1000" i="7"/>
  <c r="AH1000" i="21" s="1"/>
  <c r="F1000" i="6"/>
  <c r="F1000" i="18" s="1"/>
  <c r="AG1000" i="21" s="1"/>
  <c r="AV1011" i="21"/>
  <c r="G1011" i="6"/>
  <c r="G1011" i="18" s="1"/>
  <c r="BC1011" i="21" s="1"/>
  <c r="G1011" i="7"/>
  <c r="BD1011" i="21" s="1"/>
  <c r="H1011" i="4"/>
  <c r="BR1012" i="21"/>
  <c r="H1012" i="7"/>
  <c r="BZ1012" i="21" s="1"/>
  <c r="H1012" i="6"/>
  <c r="H1012" i="18" s="1"/>
  <c r="BY1012" i="21" s="1"/>
  <c r="AV1047" i="21"/>
  <c r="G1035" i="4"/>
  <c r="G1047" i="6"/>
  <c r="G1047" i="18" s="1"/>
  <c r="BC1047" i="21" s="1"/>
  <c r="G1047" i="7"/>
  <c r="BD1047" i="21" s="1"/>
  <c r="AV1048" i="21"/>
  <c r="G1036" i="4"/>
  <c r="G1048" i="7"/>
  <c r="BD1048" i="21" s="1"/>
  <c r="G1048" i="6"/>
  <c r="G1048" i="18" s="1"/>
  <c r="BC1048" i="21" s="1"/>
  <c r="Z1095" i="21"/>
  <c r="F1095" i="7"/>
  <c r="AH1095" i="21" s="1"/>
  <c r="F1095" i="6"/>
  <c r="F1095" i="18" s="1"/>
  <c r="AG1095" i="21" s="1"/>
  <c r="AV1096" i="21"/>
  <c r="G1084" i="4"/>
  <c r="G1096" i="7"/>
  <c r="BD1096" i="21" s="1"/>
  <c r="G1096" i="6"/>
  <c r="G1096" i="18" s="1"/>
  <c r="BC1096" i="21" s="1"/>
  <c r="BR1107" i="21"/>
  <c r="H1107" i="7"/>
  <c r="BZ1107" i="21" s="1"/>
  <c r="H1107" i="6"/>
  <c r="H1107" i="18" s="1"/>
  <c r="BY1107" i="21" s="1"/>
  <c r="BR1108" i="21"/>
  <c r="H1108" i="7"/>
  <c r="BZ1108" i="21" s="1"/>
  <c r="H1108" i="6"/>
  <c r="H1108" i="18" s="1"/>
  <c r="BY1108" i="21" s="1"/>
  <c r="Z1120" i="21"/>
  <c r="F1120" i="7"/>
  <c r="AH1120" i="21" s="1"/>
  <c r="F1120" i="6"/>
  <c r="F1120" i="18" s="1"/>
  <c r="AG1120" i="21" s="1"/>
  <c r="Z1131" i="21"/>
  <c r="F1131" i="6"/>
  <c r="F1131" i="18" s="1"/>
  <c r="AG1131" i="21" s="1"/>
  <c r="F1131" i="7"/>
  <c r="AH1131" i="21" s="1"/>
  <c r="Z1132" i="21"/>
  <c r="F1132" i="7"/>
  <c r="AH1132" i="21" s="1"/>
  <c r="F1132" i="6"/>
  <c r="F1132" i="18" s="1"/>
  <c r="AG1132" i="21" s="1"/>
  <c r="Z41" i="21"/>
  <c r="F17" i="4"/>
  <c r="AA17" i="21" s="1"/>
  <c r="F41" i="7"/>
  <c r="AH41" i="21" s="1"/>
  <c r="F41" i="6"/>
  <c r="F41" i="18" s="1"/>
  <c r="AG41" i="21" s="1"/>
  <c r="Z42" i="21"/>
  <c r="F18" i="4"/>
  <c r="AA18" i="21" s="1"/>
  <c r="F42" i="7"/>
  <c r="AH42" i="21" s="1"/>
  <c r="F42" i="6"/>
  <c r="F42" i="18" s="1"/>
  <c r="AG42" i="21" s="1"/>
  <c r="Z43" i="21"/>
  <c r="F19" i="4"/>
  <c r="AA19" i="21" s="1"/>
  <c r="F43" i="7"/>
  <c r="AH43" i="21" s="1"/>
  <c r="F43" i="6"/>
  <c r="F43" i="18" s="1"/>
  <c r="AG43" i="21" s="1"/>
  <c r="Z44" i="21"/>
  <c r="F20" i="4"/>
  <c r="AA20" i="21" s="1"/>
  <c r="F44" i="7"/>
  <c r="AH44" i="21" s="1"/>
  <c r="F44" i="6"/>
  <c r="F44" i="18" s="1"/>
  <c r="AG44" i="21" s="1"/>
  <c r="Z45" i="21"/>
  <c r="F21" i="4"/>
  <c r="AA21" i="21" s="1"/>
  <c r="F45" i="7"/>
  <c r="AH45" i="21" s="1"/>
  <c r="F45" i="6"/>
  <c r="F45" i="18" s="1"/>
  <c r="AG45" i="21" s="1"/>
  <c r="Z46" i="21"/>
  <c r="F22" i="4"/>
  <c r="AA22" i="21" s="1"/>
  <c r="F46" i="7"/>
  <c r="AH46" i="21" s="1"/>
  <c r="F46" i="6"/>
  <c r="F46" i="18" s="1"/>
  <c r="AG46" i="21" s="1"/>
  <c r="Z47" i="21"/>
  <c r="F47" i="7"/>
  <c r="AH47" i="21" s="1"/>
  <c r="F23" i="4"/>
  <c r="AA23" i="21" s="1"/>
  <c r="F47" i="6"/>
  <c r="F47" i="18" s="1"/>
  <c r="AG47" i="21" s="1"/>
  <c r="Z48" i="21"/>
  <c r="F24" i="4"/>
  <c r="AA24" i="21" s="1"/>
  <c r="F48" i="7"/>
  <c r="AH48" i="21" s="1"/>
  <c r="F48" i="6"/>
  <c r="F48" i="18" s="1"/>
  <c r="AG48" i="21" s="1"/>
  <c r="Z49" i="21"/>
  <c r="F25" i="4"/>
  <c r="AA25" i="21" s="1"/>
  <c r="F49" i="7"/>
  <c r="AH49" i="21" s="1"/>
  <c r="F49" i="6"/>
  <c r="F49" i="18" s="1"/>
  <c r="AG49" i="21" s="1"/>
  <c r="Z50" i="21"/>
  <c r="F26" i="4"/>
  <c r="AA26" i="21" s="1"/>
  <c r="F50" i="7"/>
  <c r="AH50" i="21" s="1"/>
  <c r="F50" i="6"/>
  <c r="F50" i="18" s="1"/>
  <c r="AG50" i="21" s="1"/>
  <c r="Z101" i="21"/>
  <c r="F101" i="7"/>
  <c r="AH101" i="21" s="1"/>
  <c r="F101" i="6"/>
  <c r="F101" i="18" s="1"/>
  <c r="AG101" i="21" s="1"/>
  <c r="Z102" i="21"/>
  <c r="F102" i="7"/>
  <c r="AH102" i="21" s="1"/>
  <c r="F102" i="6"/>
  <c r="F102" i="18" s="1"/>
  <c r="AG102" i="21" s="1"/>
  <c r="Z103" i="21"/>
  <c r="F103" i="7"/>
  <c r="AH103" i="21" s="1"/>
  <c r="F103" i="6"/>
  <c r="F103" i="18" s="1"/>
  <c r="AG103" i="21" s="1"/>
  <c r="Z104" i="21"/>
  <c r="F104" i="7"/>
  <c r="AH104" i="21" s="1"/>
  <c r="F104" i="6"/>
  <c r="F104" i="18" s="1"/>
  <c r="AG104" i="21" s="1"/>
  <c r="Z105" i="21"/>
  <c r="F105" i="7"/>
  <c r="AH105" i="21" s="1"/>
  <c r="F105" i="6"/>
  <c r="F105" i="18" s="1"/>
  <c r="AG105" i="21" s="1"/>
  <c r="Z106" i="21"/>
  <c r="F106" i="7"/>
  <c r="AH106" i="21" s="1"/>
  <c r="F106" i="6"/>
  <c r="F106" i="18" s="1"/>
  <c r="AG106" i="21" s="1"/>
  <c r="Z107" i="21"/>
  <c r="F107" i="7"/>
  <c r="AH107" i="21" s="1"/>
  <c r="F107" i="6"/>
  <c r="F107" i="18" s="1"/>
  <c r="AG107" i="21" s="1"/>
  <c r="Z108" i="21"/>
  <c r="F108" i="7"/>
  <c r="AH108" i="21" s="1"/>
  <c r="F108" i="6"/>
  <c r="F108" i="18" s="1"/>
  <c r="AG108" i="21" s="1"/>
  <c r="Z109" i="21"/>
  <c r="F109" i="7"/>
  <c r="AH109" i="21" s="1"/>
  <c r="F109" i="6"/>
  <c r="F109" i="18" s="1"/>
  <c r="AG109" i="21" s="1"/>
  <c r="Z110" i="21"/>
  <c r="F110" i="7"/>
  <c r="AH110" i="21" s="1"/>
  <c r="F110" i="6"/>
  <c r="F110" i="18" s="1"/>
  <c r="AG110" i="21" s="1"/>
  <c r="D44" i="4"/>
  <c r="A44" i="4" s="1"/>
  <c r="D103" i="4"/>
  <c r="A103" i="4" s="1"/>
  <c r="A1085" i="4"/>
  <c r="D1085" i="7"/>
  <c r="D1085" i="6"/>
  <c r="A1089" i="4"/>
  <c r="D1089" i="7"/>
  <c r="D1089" i="6"/>
  <c r="A1093" i="4"/>
  <c r="D1093" i="7"/>
  <c r="D1093" i="6"/>
  <c r="D1099" i="7"/>
  <c r="D1099" i="6"/>
  <c r="D1103" i="6"/>
  <c r="D1103" i="7"/>
  <c r="D1109" i="7"/>
  <c r="D1109" i="6"/>
  <c r="D1113" i="7"/>
  <c r="D1113" i="6"/>
  <c r="D1117" i="7"/>
  <c r="D1117" i="6"/>
  <c r="A1123" i="4"/>
  <c r="D1123" i="7"/>
  <c r="D1123" i="6"/>
  <c r="A1127" i="4"/>
  <c r="D1127" i="7"/>
  <c r="D1127" i="6"/>
  <c r="D1133" i="7"/>
  <c r="D1133" i="6"/>
  <c r="D1137" i="7"/>
  <c r="D1137" i="6"/>
  <c r="D1141" i="7"/>
  <c r="D1141" i="6"/>
  <c r="Z51" i="21"/>
  <c r="AH51" i="21"/>
  <c r="F51" i="6"/>
  <c r="F51" i="18" s="1"/>
  <c r="AG51" i="21" s="1"/>
  <c r="AV75" i="21"/>
  <c r="G75" i="7"/>
  <c r="BD75" i="21" s="1"/>
  <c r="G75" i="6"/>
  <c r="G75" i="18" s="1"/>
  <c r="BC75" i="21" s="1"/>
  <c r="G87" i="4"/>
  <c r="AV88" i="21"/>
  <c r="G88" i="7"/>
  <c r="BD88" i="21" s="1"/>
  <c r="G88" i="6"/>
  <c r="G88" i="18" s="1"/>
  <c r="BC88" i="21" s="1"/>
  <c r="BR112" i="21"/>
  <c r="H112" i="7"/>
  <c r="BZ112" i="21" s="1"/>
  <c r="H112" i="6"/>
  <c r="H112" i="18" s="1"/>
  <c r="BY112" i="21" s="1"/>
  <c r="E135" i="4"/>
  <c r="D135" i="4" s="1"/>
  <c r="I136" i="4"/>
  <c r="I136" i="6" s="1"/>
  <c r="J136" i="4"/>
  <c r="J136" i="6" s="1"/>
  <c r="E136" i="7"/>
  <c r="W136" i="21" s="1"/>
  <c r="E136" i="6"/>
  <c r="E136" i="18" s="1"/>
  <c r="V136" i="21" s="1"/>
  <c r="E147" i="4"/>
  <c r="D147" i="4" s="1"/>
  <c r="A147" i="4" s="1"/>
  <c r="Z160" i="21"/>
  <c r="F160" i="7"/>
  <c r="AH160" i="21" s="1"/>
  <c r="F160" i="6"/>
  <c r="F160" i="18" s="1"/>
  <c r="AG160" i="21" s="1"/>
  <c r="G171" i="4"/>
  <c r="AV184" i="21"/>
  <c r="G184" i="7"/>
  <c r="BD184" i="21" s="1"/>
  <c r="G184" i="6"/>
  <c r="G184" i="18" s="1"/>
  <c r="BC184" i="21" s="1"/>
  <c r="F207" i="4"/>
  <c r="J207" i="4" s="1"/>
  <c r="J207" i="6" s="1"/>
  <c r="G219" i="4"/>
  <c r="J232" i="4"/>
  <c r="J232" i="6" s="1"/>
  <c r="I232" i="4"/>
  <c r="I232" i="6" s="1"/>
  <c r="E232" i="7"/>
  <c r="W232" i="21" s="1"/>
  <c r="E232" i="6"/>
  <c r="E232" i="18" s="1"/>
  <c r="V232" i="21" s="1"/>
  <c r="AV255" i="21"/>
  <c r="G255" i="6"/>
  <c r="G255" i="18" s="1"/>
  <c r="BC255" i="21" s="1"/>
  <c r="G255" i="7"/>
  <c r="BD255" i="21" s="1"/>
  <c r="E280" i="7"/>
  <c r="W280" i="21" s="1"/>
  <c r="J280" i="4"/>
  <c r="I280" i="4"/>
  <c r="E280" i="6"/>
  <c r="E280" i="18" s="1"/>
  <c r="V280" i="21" s="1"/>
  <c r="BR292" i="21"/>
  <c r="H292" i="7"/>
  <c r="BZ292" i="21" s="1"/>
  <c r="H292" i="6"/>
  <c r="H292" i="18" s="1"/>
  <c r="BY292" i="21" s="1"/>
  <c r="Z339" i="21"/>
  <c r="F339" i="6"/>
  <c r="F339" i="18" s="1"/>
  <c r="AG339" i="21" s="1"/>
  <c r="F339" i="7"/>
  <c r="AH339" i="21" s="1"/>
  <c r="D363" i="4"/>
  <c r="A363" i="4" s="1"/>
  <c r="J363" i="4"/>
  <c r="J363" i="6" s="1"/>
  <c r="I363" i="4"/>
  <c r="I363" i="6" s="1"/>
  <c r="E363" i="6"/>
  <c r="E363" i="18" s="1"/>
  <c r="V363" i="21" s="1"/>
  <c r="E363" i="7"/>
  <c r="W363" i="21" s="1"/>
  <c r="I376" i="4"/>
  <c r="I376" i="6" s="1"/>
  <c r="J376" i="4"/>
  <c r="J376" i="6" s="1"/>
  <c r="E376" i="7"/>
  <c r="W376" i="21" s="1"/>
  <c r="E376" i="6"/>
  <c r="E376" i="18" s="1"/>
  <c r="V376" i="21" s="1"/>
  <c r="Z387" i="21"/>
  <c r="F387" i="7"/>
  <c r="AH387" i="21" s="1"/>
  <c r="F387" i="6"/>
  <c r="F387" i="18" s="1"/>
  <c r="AG387" i="21" s="1"/>
  <c r="BR400" i="21"/>
  <c r="H400" i="7"/>
  <c r="BZ400" i="21" s="1"/>
  <c r="H400" i="6"/>
  <c r="H400" i="18" s="1"/>
  <c r="BY400" i="21" s="1"/>
  <c r="I412" i="4"/>
  <c r="I412" i="6" s="1"/>
  <c r="J412" i="4"/>
  <c r="J412" i="6" s="1"/>
  <c r="E412" i="7"/>
  <c r="W412" i="21" s="1"/>
  <c r="E412" i="6"/>
  <c r="E412" i="18" s="1"/>
  <c r="V412" i="21" s="1"/>
  <c r="I424" i="4"/>
  <c r="I424" i="6" s="1"/>
  <c r="J424" i="4"/>
  <c r="J424" i="6" s="1"/>
  <c r="E424" i="7"/>
  <c r="W424" i="21" s="1"/>
  <c r="E424" i="6"/>
  <c r="E424" i="18" s="1"/>
  <c r="V424" i="21" s="1"/>
  <c r="D436" i="4"/>
  <c r="A436" i="4" s="1"/>
  <c r="J436" i="4"/>
  <c r="J436" i="6" s="1"/>
  <c r="I436" i="4"/>
  <c r="I436" i="6" s="1"/>
  <c r="E436" i="7"/>
  <c r="W436" i="21" s="1"/>
  <c r="E436" i="6"/>
  <c r="E436" i="18" s="1"/>
  <c r="V436" i="21" s="1"/>
  <c r="F447" i="4"/>
  <c r="D447" i="4" s="1"/>
  <c r="A483" i="6" s="1"/>
  <c r="Z448" i="21"/>
  <c r="F448" i="7"/>
  <c r="AH448" i="21" s="1"/>
  <c r="F448" i="6"/>
  <c r="F448" i="18" s="1"/>
  <c r="AG448" i="21" s="1"/>
  <c r="AV471" i="21"/>
  <c r="G471" i="6"/>
  <c r="G471" i="18" s="1"/>
  <c r="BC471" i="21" s="1"/>
  <c r="Z579" i="21"/>
  <c r="F579" i="7"/>
  <c r="AH579" i="21" s="1"/>
  <c r="F579" i="6"/>
  <c r="F579" i="18" s="1"/>
  <c r="AG579" i="21" s="1"/>
  <c r="E591" i="4"/>
  <c r="J592" i="4"/>
  <c r="J592" i="6" s="1"/>
  <c r="I592" i="4"/>
  <c r="I592" i="6" s="1"/>
  <c r="E592" i="7"/>
  <c r="W592" i="21" s="1"/>
  <c r="E592" i="6"/>
  <c r="E592" i="18" s="1"/>
  <c r="V592" i="21" s="1"/>
  <c r="J604" i="4"/>
  <c r="J604" i="6" s="1"/>
  <c r="I604" i="4"/>
  <c r="I604" i="6" s="1"/>
  <c r="E604" i="6"/>
  <c r="E604" i="18" s="1"/>
  <c r="V604" i="21" s="1"/>
  <c r="E604" i="7"/>
  <c r="W604" i="21" s="1"/>
  <c r="I627" i="4"/>
  <c r="I627" i="6" s="1"/>
  <c r="E627" i="7"/>
  <c r="W627" i="21" s="1"/>
  <c r="E627" i="6"/>
  <c r="E627" i="18" s="1"/>
  <c r="V627" i="21" s="1"/>
  <c r="J652" i="6"/>
  <c r="I652" i="6"/>
  <c r="E652" i="7"/>
  <c r="W652" i="21" s="1"/>
  <c r="E652" i="6"/>
  <c r="E652" i="18" s="1"/>
  <c r="V652" i="21" s="1"/>
  <c r="D687" i="4"/>
  <c r="D687" i="6" s="1"/>
  <c r="Z687" i="21"/>
  <c r="F687" i="7"/>
  <c r="AH687" i="21" s="1"/>
  <c r="F687" i="6"/>
  <c r="F687" i="18" s="1"/>
  <c r="AG687" i="21" s="1"/>
  <c r="Z688" i="21"/>
  <c r="F688" i="7"/>
  <c r="AH688" i="21" s="1"/>
  <c r="F688" i="6"/>
  <c r="F688" i="18" s="1"/>
  <c r="AG688" i="21" s="1"/>
  <c r="Z700" i="21"/>
  <c r="F700" i="7"/>
  <c r="AH700" i="21" s="1"/>
  <c r="F700" i="6"/>
  <c r="F700" i="18" s="1"/>
  <c r="AG700" i="21" s="1"/>
  <c r="E735" i="4"/>
  <c r="J736" i="4"/>
  <c r="J736" i="6" s="1"/>
  <c r="I736" i="4"/>
  <c r="I736" i="6" s="1"/>
  <c r="E736" i="7"/>
  <c r="W736" i="21" s="1"/>
  <c r="E736" i="6"/>
  <c r="E736" i="18" s="1"/>
  <c r="V736" i="21" s="1"/>
  <c r="E747" i="4"/>
  <c r="BR772" i="21"/>
  <c r="H760" i="4"/>
  <c r="BS760" i="21" s="1"/>
  <c r="H772" i="7"/>
  <c r="BZ772" i="21" s="1"/>
  <c r="H772" i="6"/>
  <c r="H772" i="18" s="1"/>
  <c r="BY772" i="21" s="1"/>
  <c r="F795" i="4"/>
  <c r="Z796" i="21"/>
  <c r="F796" i="7"/>
  <c r="AH796" i="21" s="1"/>
  <c r="F796" i="6"/>
  <c r="F796" i="18" s="1"/>
  <c r="AG796" i="21" s="1"/>
  <c r="G807" i="4"/>
  <c r="D807" i="4" s="1"/>
  <c r="AV808" i="21"/>
  <c r="G808" i="7"/>
  <c r="BD808" i="21" s="1"/>
  <c r="G808" i="6"/>
  <c r="G808" i="18" s="1"/>
  <c r="BC808" i="21" s="1"/>
  <c r="AV867" i="21"/>
  <c r="G867" i="7"/>
  <c r="BD867" i="21" s="1"/>
  <c r="G867" i="6"/>
  <c r="G867" i="18" s="1"/>
  <c r="BC867" i="21" s="1"/>
  <c r="G879" i="4"/>
  <c r="D879" i="4" s="1"/>
  <c r="A879" i="4" s="1"/>
  <c r="D892" i="4"/>
  <c r="D892" i="7" s="1"/>
  <c r="J892" i="4"/>
  <c r="J892" i="6" s="1"/>
  <c r="I892" i="4"/>
  <c r="I892" i="6" s="1"/>
  <c r="E892" i="7"/>
  <c r="W892" i="21" s="1"/>
  <c r="E892" i="6"/>
  <c r="E892" i="18" s="1"/>
  <c r="V892" i="21" s="1"/>
  <c r="BR928" i="21"/>
  <c r="H928" i="7"/>
  <c r="BZ928" i="21" s="1"/>
  <c r="H928" i="6"/>
  <c r="H928" i="18" s="1"/>
  <c r="BY928" i="21" s="1"/>
  <c r="G939" i="4"/>
  <c r="AV940" i="21"/>
  <c r="G940" i="7"/>
  <c r="BD940" i="21" s="1"/>
  <c r="G940" i="6"/>
  <c r="G940" i="18" s="1"/>
  <c r="BC940" i="21" s="1"/>
  <c r="F975" i="4"/>
  <c r="J975" i="4" s="1"/>
  <c r="J975" i="6" s="1"/>
  <c r="BR999" i="21"/>
  <c r="H999" i="6"/>
  <c r="H999" i="18" s="1"/>
  <c r="BY999" i="21" s="1"/>
  <c r="H999" i="7"/>
  <c r="BZ999" i="21" s="1"/>
  <c r="BR1000" i="21"/>
  <c r="H1000" i="6"/>
  <c r="H1000" i="18" s="1"/>
  <c r="BY1000" i="21" s="1"/>
  <c r="H1000" i="7"/>
  <c r="BZ1000" i="21" s="1"/>
  <c r="D1047" i="4"/>
  <c r="D1047" i="7" s="1"/>
  <c r="J1047" i="4"/>
  <c r="J1047" i="6" s="1"/>
  <c r="I1047" i="4"/>
  <c r="I1047" i="6" s="1"/>
  <c r="E1035" i="4"/>
  <c r="E1047" i="6"/>
  <c r="E1047" i="18" s="1"/>
  <c r="V1047" i="21" s="1"/>
  <c r="E1047" i="7"/>
  <c r="W1047" i="21" s="1"/>
  <c r="E1107" i="7"/>
  <c r="W1107" i="21" s="1"/>
  <c r="E1107" i="6"/>
  <c r="E1107" i="18" s="1"/>
  <c r="V1107" i="21" s="1"/>
  <c r="H1119" i="4"/>
  <c r="BR1120" i="21"/>
  <c r="H1120" i="7"/>
  <c r="BZ1120" i="21" s="1"/>
  <c r="H1120" i="6"/>
  <c r="H1120" i="18" s="1"/>
  <c r="BY1120" i="21" s="1"/>
  <c r="H1131" i="4"/>
  <c r="BR42" i="21"/>
  <c r="H42" i="7"/>
  <c r="BZ42" i="21" s="1"/>
  <c r="H18" i="4"/>
  <c r="BS18" i="21" s="1"/>
  <c r="H42" i="6"/>
  <c r="H42" i="18" s="1"/>
  <c r="BY42" i="21" s="1"/>
  <c r="BR45" i="21"/>
  <c r="H45" i="7"/>
  <c r="BZ45" i="21" s="1"/>
  <c r="H21" i="4"/>
  <c r="BS21" i="21" s="1"/>
  <c r="H45" i="6"/>
  <c r="H45" i="18" s="1"/>
  <c r="BY45" i="21" s="1"/>
  <c r="BR46" i="21"/>
  <c r="H22" i="4"/>
  <c r="BS22" i="21" s="1"/>
  <c r="H46" i="7"/>
  <c r="BZ46" i="21" s="1"/>
  <c r="H46" i="6"/>
  <c r="H46" i="18" s="1"/>
  <c r="BY46" i="21" s="1"/>
  <c r="BR49" i="21"/>
  <c r="H25" i="4"/>
  <c r="BS25" i="21" s="1"/>
  <c r="H49" i="7"/>
  <c r="BZ49" i="21" s="1"/>
  <c r="H49" i="6"/>
  <c r="H49" i="18" s="1"/>
  <c r="BY49" i="21" s="1"/>
  <c r="BR50" i="21"/>
  <c r="H26" i="4"/>
  <c r="BS26" i="21" s="1"/>
  <c r="H50" i="7"/>
  <c r="BZ50" i="21" s="1"/>
  <c r="H50" i="6"/>
  <c r="H50" i="18" s="1"/>
  <c r="BY50" i="21" s="1"/>
  <c r="BR103" i="21"/>
  <c r="H103" i="7"/>
  <c r="BZ103" i="21" s="1"/>
  <c r="H103" i="6"/>
  <c r="H103" i="18" s="1"/>
  <c r="BY103" i="21" s="1"/>
  <c r="BR104" i="21"/>
  <c r="H104" i="7"/>
  <c r="BZ104" i="21" s="1"/>
  <c r="H104" i="6"/>
  <c r="H104" i="18" s="1"/>
  <c r="BY104" i="21" s="1"/>
  <c r="BR107" i="21"/>
  <c r="H107" i="7"/>
  <c r="BZ107" i="21" s="1"/>
  <c r="H107" i="6"/>
  <c r="H107" i="18" s="1"/>
  <c r="BY107" i="21" s="1"/>
  <c r="BR109" i="21"/>
  <c r="H109" i="7"/>
  <c r="BZ109" i="21" s="1"/>
  <c r="H109" i="6"/>
  <c r="H109" i="18" s="1"/>
  <c r="BY109" i="21" s="1"/>
  <c r="D109" i="4"/>
  <c r="A109" i="4" s="1"/>
  <c r="E27" i="4"/>
  <c r="J28" i="4"/>
  <c r="J28" i="6" s="1"/>
  <c r="I28" i="4"/>
  <c r="I28" i="6" s="1"/>
  <c r="E28" i="7"/>
  <c r="W28" i="21" s="1"/>
  <c r="E28" i="6"/>
  <c r="E28" i="18" s="1"/>
  <c r="V28" i="21" s="1"/>
  <c r="H27" i="4"/>
  <c r="BR28" i="21"/>
  <c r="H28" i="7"/>
  <c r="BZ28" i="21" s="1"/>
  <c r="H28" i="6"/>
  <c r="H28" i="18" s="1"/>
  <c r="BY28" i="21" s="1"/>
  <c r="AV52" i="21"/>
  <c r="BD52" i="21"/>
  <c r="G52" i="6"/>
  <c r="G52" i="18" s="1"/>
  <c r="BC52" i="21" s="1"/>
  <c r="BR63" i="21"/>
  <c r="H63" i="7"/>
  <c r="BZ63" i="21" s="1"/>
  <c r="H63" i="6"/>
  <c r="H63" i="18" s="1"/>
  <c r="BY63" i="21" s="1"/>
  <c r="BR64" i="21"/>
  <c r="H64" i="7"/>
  <c r="BZ64" i="21" s="1"/>
  <c r="H64" i="6"/>
  <c r="H64" i="18" s="1"/>
  <c r="BY64" i="21" s="1"/>
  <c r="H75" i="4"/>
  <c r="BR76" i="21"/>
  <c r="H76" i="7"/>
  <c r="BZ76" i="21" s="1"/>
  <c r="H76" i="6"/>
  <c r="H76" i="18" s="1"/>
  <c r="BY76" i="21" s="1"/>
  <c r="F87" i="4"/>
  <c r="Z88" i="21"/>
  <c r="F88" i="7"/>
  <c r="AH88" i="21" s="1"/>
  <c r="F88" i="6"/>
  <c r="F88" i="18" s="1"/>
  <c r="AG88" i="21" s="1"/>
  <c r="AV111" i="21"/>
  <c r="G111" i="6"/>
  <c r="G111" i="18" s="1"/>
  <c r="BC111" i="21" s="1"/>
  <c r="G111" i="7"/>
  <c r="BD111" i="21" s="1"/>
  <c r="AV112" i="21"/>
  <c r="G112" i="7"/>
  <c r="BD112" i="21" s="1"/>
  <c r="G112" i="6"/>
  <c r="G112" i="18" s="1"/>
  <c r="BC112" i="21" s="1"/>
  <c r="AV123" i="21"/>
  <c r="G123" i="7"/>
  <c r="BD123" i="21" s="1"/>
  <c r="G123" i="6"/>
  <c r="G123" i="18" s="1"/>
  <c r="BC123" i="21" s="1"/>
  <c r="AV124" i="21"/>
  <c r="G124" i="7"/>
  <c r="BD124" i="21" s="1"/>
  <c r="G124" i="6"/>
  <c r="G124" i="18" s="1"/>
  <c r="BC124" i="21" s="1"/>
  <c r="BR135" i="21"/>
  <c r="H135" i="7"/>
  <c r="BZ135" i="21" s="1"/>
  <c r="H135" i="6"/>
  <c r="H135" i="18" s="1"/>
  <c r="BY135" i="21" s="1"/>
  <c r="BR136" i="21"/>
  <c r="H136" i="7"/>
  <c r="BZ136" i="21" s="1"/>
  <c r="H136" i="6"/>
  <c r="H136" i="18" s="1"/>
  <c r="BY136" i="21" s="1"/>
  <c r="BR147" i="21"/>
  <c r="H147" i="7"/>
  <c r="BZ147" i="21" s="1"/>
  <c r="H147" i="6"/>
  <c r="H147" i="18" s="1"/>
  <c r="BY147" i="21" s="1"/>
  <c r="BR148" i="21"/>
  <c r="H148" i="7"/>
  <c r="BZ148" i="21" s="1"/>
  <c r="H148" i="6"/>
  <c r="H148" i="18" s="1"/>
  <c r="BY148" i="21" s="1"/>
  <c r="E159" i="4"/>
  <c r="D159" i="4" s="1"/>
  <c r="J160" i="4"/>
  <c r="J160" i="6" s="1"/>
  <c r="I160" i="4"/>
  <c r="I160" i="6" s="1"/>
  <c r="E160" i="7"/>
  <c r="W160" i="21" s="1"/>
  <c r="E160" i="6"/>
  <c r="E160" i="18" s="1"/>
  <c r="V160" i="21" s="1"/>
  <c r="Z171" i="21"/>
  <c r="F171" i="6"/>
  <c r="F171" i="18" s="1"/>
  <c r="AG171" i="21" s="1"/>
  <c r="F171" i="7"/>
  <c r="AH171" i="21" s="1"/>
  <c r="Z172" i="21"/>
  <c r="F172" i="7"/>
  <c r="AH172" i="21" s="1"/>
  <c r="F172" i="6"/>
  <c r="F172" i="18" s="1"/>
  <c r="AG172" i="21" s="1"/>
  <c r="Z183" i="21"/>
  <c r="F183" i="7"/>
  <c r="AH183" i="21" s="1"/>
  <c r="F183" i="6"/>
  <c r="F183" i="18" s="1"/>
  <c r="AG183" i="21" s="1"/>
  <c r="Z184" i="21"/>
  <c r="F184" i="7"/>
  <c r="AH184" i="21" s="1"/>
  <c r="F184" i="6"/>
  <c r="F184" i="18" s="1"/>
  <c r="AG184" i="21" s="1"/>
  <c r="J196" i="4"/>
  <c r="J196" i="6" s="1"/>
  <c r="E196" i="7"/>
  <c r="W196" i="21" s="1"/>
  <c r="I196" i="4"/>
  <c r="I196" i="6" s="1"/>
  <c r="E196" i="6"/>
  <c r="E196" i="18" s="1"/>
  <c r="V196" i="21" s="1"/>
  <c r="E207" i="7"/>
  <c r="W207" i="21" s="1"/>
  <c r="E207" i="6"/>
  <c r="E207" i="18" s="1"/>
  <c r="V207" i="21" s="1"/>
  <c r="D208" i="4"/>
  <c r="D208" i="6" s="1"/>
  <c r="E208" i="7"/>
  <c r="W208" i="21" s="1"/>
  <c r="J208" i="4"/>
  <c r="J208" i="6" s="1"/>
  <c r="I208" i="4"/>
  <c r="I208" i="6" s="1"/>
  <c r="E208" i="6"/>
  <c r="E208" i="18" s="1"/>
  <c r="V208" i="21" s="1"/>
  <c r="E219" i="7"/>
  <c r="W219" i="21" s="1"/>
  <c r="E219" i="6"/>
  <c r="E219" i="18" s="1"/>
  <c r="V219" i="21" s="1"/>
  <c r="F219" i="4"/>
  <c r="I219" i="4" s="1"/>
  <c r="I219" i="6" s="1"/>
  <c r="Z220" i="21"/>
  <c r="F220" i="7"/>
  <c r="AH220" i="21" s="1"/>
  <c r="F220" i="6"/>
  <c r="F220" i="18" s="1"/>
  <c r="AG220" i="21" s="1"/>
  <c r="BR231" i="21"/>
  <c r="H231" i="7"/>
  <c r="BZ231" i="21" s="1"/>
  <c r="H231" i="6"/>
  <c r="H231" i="18" s="1"/>
  <c r="BY231" i="21" s="1"/>
  <c r="BR232" i="21"/>
  <c r="H232" i="7"/>
  <c r="BZ232" i="21" s="1"/>
  <c r="H232" i="6"/>
  <c r="H232" i="18" s="1"/>
  <c r="BY232" i="21" s="1"/>
  <c r="E243" i="4"/>
  <c r="J244" i="4"/>
  <c r="J244" i="6" s="1"/>
  <c r="I244" i="4"/>
  <c r="I244" i="6" s="1"/>
  <c r="E244" i="7"/>
  <c r="W244" i="21" s="1"/>
  <c r="E244" i="6"/>
  <c r="E244" i="18" s="1"/>
  <c r="V244" i="21" s="1"/>
  <c r="Z255" i="21"/>
  <c r="F255" i="6"/>
  <c r="F255" i="18" s="1"/>
  <c r="AG255" i="21" s="1"/>
  <c r="F255" i="7"/>
  <c r="AH255" i="21" s="1"/>
  <c r="AV256" i="21"/>
  <c r="G256" i="7"/>
  <c r="BD256" i="21" s="1"/>
  <c r="G256" i="6"/>
  <c r="G256" i="18" s="1"/>
  <c r="BC256" i="21" s="1"/>
  <c r="BR279" i="21"/>
  <c r="H279" i="6"/>
  <c r="H279" i="18" s="1"/>
  <c r="BY279" i="21" s="1"/>
  <c r="H279" i="7"/>
  <c r="BZ279" i="21" s="1"/>
  <c r="BR280" i="21"/>
  <c r="H280" i="7"/>
  <c r="BZ280" i="21" s="1"/>
  <c r="H280" i="6"/>
  <c r="H280" i="18" s="1"/>
  <c r="BY280" i="21" s="1"/>
  <c r="G291" i="4"/>
  <c r="AV292" i="21"/>
  <c r="G292" i="7"/>
  <c r="BD292" i="21" s="1"/>
  <c r="G292" i="6"/>
  <c r="G292" i="18" s="1"/>
  <c r="BC292" i="21" s="1"/>
  <c r="Z315" i="21"/>
  <c r="F315" i="6"/>
  <c r="F315" i="18" s="1"/>
  <c r="AG315" i="21" s="1"/>
  <c r="F315" i="7"/>
  <c r="AH315" i="21" s="1"/>
  <c r="AV316" i="21"/>
  <c r="G304" i="4"/>
  <c r="G316" i="7"/>
  <c r="BD316" i="21" s="1"/>
  <c r="G316" i="6"/>
  <c r="G316" i="18" s="1"/>
  <c r="BC316" i="21" s="1"/>
  <c r="BR327" i="21"/>
  <c r="H327" i="7"/>
  <c r="BZ327" i="21" s="1"/>
  <c r="H327" i="6"/>
  <c r="H327" i="18" s="1"/>
  <c r="BY327" i="21" s="1"/>
  <c r="BR328" i="21"/>
  <c r="H328" i="7"/>
  <c r="BZ328" i="21" s="1"/>
  <c r="H328" i="6"/>
  <c r="H328" i="18" s="1"/>
  <c r="BY328" i="21" s="1"/>
  <c r="Z340" i="21"/>
  <c r="F340" i="7"/>
  <c r="AH340" i="21" s="1"/>
  <c r="F340" i="6"/>
  <c r="F340" i="18" s="1"/>
  <c r="AG340" i="21" s="1"/>
  <c r="Z351" i="21"/>
  <c r="F351" i="6"/>
  <c r="F351" i="18" s="1"/>
  <c r="AG351" i="21" s="1"/>
  <c r="F351" i="7"/>
  <c r="AH351" i="21" s="1"/>
  <c r="H351" i="4"/>
  <c r="BR352" i="21"/>
  <c r="H352" i="7"/>
  <c r="BZ352" i="21" s="1"/>
  <c r="H352" i="6"/>
  <c r="H352" i="18" s="1"/>
  <c r="BY352" i="21" s="1"/>
  <c r="BR363" i="21"/>
  <c r="H363" i="6"/>
  <c r="H363" i="18" s="1"/>
  <c r="BY363" i="21" s="1"/>
  <c r="H363" i="7"/>
  <c r="BZ363" i="21" s="1"/>
  <c r="BR364" i="21"/>
  <c r="H364" i="7"/>
  <c r="BZ364" i="21" s="1"/>
  <c r="H364" i="6"/>
  <c r="H364" i="18" s="1"/>
  <c r="BY364" i="21" s="1"/>
  <c r="BR375" i="21"/>
  <c r="H375" i="7"/>
  <c r="BZ375" i="21" s="1"/>
  <c r="H375" i="6"/>
  <c r="H375" i="18" s="1"/>
  <c r="BY375" i="21" s="1"/>
  <c r="BR376" i="21"/>
  <c r="H376" i="7"/>
  <c r="BZ376" i="21" s="1"/>
  <c r="H376" i="6"/>
  <c r="H376" i="18" s="1"/>
  <c r="BY376" i="21" s="1"/>
  <c r="Z388" i="21"/>
  <c r="F388" i="7"/>
  <c r="AH388" i="21" s="1"/>
  <c r="F388" i="6"/>
  <c r="F388" i="18" s="1"/>
  <c r="AG388" i="21" s="1"/>
  <c r="AV399" i="21"/>
  <c r="G399" i="6"/>
  <c r="G399" i="18" s="1"/>
  <c r="BC399" i="21" s="1"/>
  <c r="G399" i="7"/>
  <c r="BD399" i="21" s="1"/>
  <c r="AV400" i="21"/>
  <c r="G400" i="7"/>
  <c r="BD400" i="21" s="1"/>
  <c r="G400" i="6"/>
  <c r="G400" i="18" s="1"/>
  <c r="BC400" i="21" s="1"/>
  <c r="BR411" i="21"/>
  <c r="H411" i="7"/>
  <c r="BZ411" i="21" s="1"/>
  <c r="H411" i="6"/>
  <c r="H411" i="18" s="1"/>
  <c r="BY411" i="21" s="1"/>
  <c r="BR412" i="21"/>
  <c r="H412" i="7"/>
  <c r="BZ412" i="21" s="1"/>
  <c r="H412" i="6"/>
  <c r="H412" i="18" s="1"/>
  <c r="BY412" i="21" s="1"/>
  <c r="BR423" i="21"/>
  <c r="H423" i="7"/>
  <c r="BZ423" i="21" s="1"/>
  <c r="H423" i="6"/>
  <c r="H423" i="18" s="1"/>
  <c r="BY423" i="21" s="1"/>
  <c r="BR424" i="21"/>
  <c r="H424" i="7"/>
  <c r="BZ424" i="21" s="1"/>
  <c r="H424" i="6"/>
  <c r="H424" i="18" s="1"/>
  <c r="BY424" i="21" s="1"/>
  <c r="BR435" i="21"/>
  <c r="H435" i="7"/>
  <c r="BZ435" i="21" s="1"/>
  <c r="H435" i="6"/>
  <c r="H435" i="18" s="1"/>
  <c r="BY435" i="21" s="1"/>
  <c r="BR436" i="21"/>
  <c r="H436" i="7"/>
  <c r="BZ436" i="21" s="1"/>
  <c r="H436" i="6"/>
  <c r="H436" i="18" s="1"/>
  <c r="BY436" i="21" s="1"/>
  <c r="I448" i="4"/>
  <c r="J448" i="4"/>
  <c r="E448" i="7"/>
  <c r="W448" i="21" s="1"/>
  <c r="E448" i="6"/>
  <c r="E448" i="18" s="1"/>
  <c r="V448" i="21" s="1"/>
  <c r="Z459" i="21"/>
  <c r="F459" i="7"/>
  <c r="F459" i="6"/>
  <c r="F459" i="18" s="1"/>
  <c r="AG459" i="21" s="1"/>
  <c r="Z460" i="21"/>
  <c r="F460" i="7"/>
  <c r="F460" i="6"/>
  <c r="F460" i="18" s="1"/>
  <c r="AG460" i="21" s="1"/>
  <c r="F471" i="6"/>
  <c r="F471" i="18" s="1"/>
  <c r="AG471" i="21" s="1"/>
  <c r="F472" i="6"/>
  <c r="F472" i="18" s="1"/>
  <c r="AG472" i="21" s="1"/>
  <c r="BR555" i="21"/>
  <c r="H555" i="7"/>
  <c r="BZ555" i="21" s="1"/>
  <c r="H555" i="6"/>
  <c r="H555" i="18" s="1"/>
  <c r="BY555" i="21" s="1"/>
  <c r="BR556" i="21"/>
  <c r="H556" i="7"/>
  <c r="BZ556" i="21" s="1"/>
  <c r="H556" i="6"/>
  <c r="H556" i="18" s="1"/>
  <c r="BY556" i="21" s="1"/>
  <c r="Z580" i="21"/>
  <c r="F580" i="7"/>
  <c r="AH580" i="21" s="1"/>
  <c r="F580" i="6"/>
  <c r="F580" i="18" s="1"/>
  <c r="AG580" i="21" s="1"/>
  <c r="AV591" i="21"/>
  <c r="G591" i="7"/>
  <c r="BD591" i="21" s="1"/>
  <c r="G591" i="6"/>
  <c r="G591" i="18" s="1"/>
  <c r="BC591" i="21" s="1"/>
  <c r="H591" i="4"/>
  <c r="BR592" i="21"/>
  <c r="H592" i="7"/>
  <c r="BZ592" i="21" s="1"/>
  <c r="H592" i="6"/>
  <c r="H592" i="18" s="1"/>
  <c r="BY592" i="21" s="1"/>
  <c r="BR603" i="21"/>
  <c r="H603" i="6"/>
  <c r="H603" i="18" s="1"/>
  <c r="BY603" i="21" s="1"/>
  <c r="H603" i="7"/>
  <c r="BZ603" i="21" s="1"/>
  <c r="BR604" i="21"/>
  <c r="H604" i="7"/>
  <c r="BZ604" i="21" s="1"/>
  <c r="H604" i="6"/>
  <c r="H604" i="18" s="1"/>
  <c r="BY604" i="21" s="1"/>
  <c r="BR615" i="21"/>
  <c r="H615" i="7"/>
  <c r="BZ615" i="21" s="1"/>
  <c r="H615" i="6"/>
  <c r="H615" i="18" s="1"/>
  <c r="BY615" i="21" s="1"/>
  <c r="BR616" i="21"/>
  <c r="H616" i="7"/>
  <c r="BZ616" i="21" s="1"/>
  <c r="H616" i="6"/>
  <c r="H616" i="18" s="1"/>
  <c r="BY616" i="21" s="1"/>
  <c r="Z628" i="21"/>
  <c r="F628" i="7"/>
  <c r="AH628" i="21" s="1"/>
  <c r="F628" i="6"/>
  <c r="F628" i="18" s="1"/>
  <c r="AG628" i="21" s="1"/>
  <c r="BR651" i="21"/>
  <c r="H651" i="7"/>
  <c r="BZ651" i="21" s="1"/>
  <c r="H651" i="6"/>
  <c r="H651" i="18" s="1"/>
  <c r="BY651" i="21" s="1"/>
  <c r="BR652" i="21"/>
  <c r="H652" i="7"/>
  <c r="BZ652" i="21" s="1"/>
  <c r="H652" i="6"/>
  <c r="H652" i="18" s="1"/>
  <c r="BY652" i="21" s="1"/>
  <c r="E676" i="7"/>
  <c r="W676" i="21" s="1"/>
  <c r="I676" i="4"/>
  <c r="I676" i="6" s="1"/>
  <c r="J676" i="4"/>
  <c r="J676" i="6" s="1"/>
  <c r="E664" i="4"/>
  <c r="P664" i="21" s="1"/>
  <c r="E676" i="6"/>
  <c r="E676" i="18" s="1"/>
  <c r="V676" i="21" s="1"/>
  <c r="J687" i="4"/>
  <c r="J687" i="6" s="1"/>
  <c r="I687" i="4"/>
  <c r="I687" i="6" s="1"/>
  <c r="E687" i="7"/>
  <c r="W687" i="21" s="1"/>
  <c r="E687" i="6"/>
  <c r="E687" i="18" s="1"/>
  <c r="V687" i="21" s="1"/>
  <c r="I688" i="4"/>
  <c r="I688" i="6" s="1"/>
  <c r="J688" i="4"/>
  <c r="J688" i="6" s="1"/>
  <c r="E688" i="7"/>
  <c r="W688" i="21" s="1"/>
  <c r="E688" i="6"/>
  <c r="E688" i="18" s="1"/>
  <c r="V688" i="21" s="1"/>
  <c r="E699" i="7"/>
  <c r="W699" i="21" s="1"/>
  <c r="J699" i="4"/>
  <c r="J699" i="6" s="1"/>
  <c r="I699" i="4"/>
  <c r="I699" i="6" s="1"/>
  <c r="E699" i="6"/>
  <c r="E699" i="18" s="1"/>
  <c r="V699" i="21" s="1"/>
  <c r="E700" i="7"/>
  <c r="W700" i="21" s="1"/>
  <c r="I700" i="4"/>
  <c r="I700" i="6" s="1"/>
  <c r="J700" i="4"/>
  <c r="J700" i="6" s="1"/>
  <c r="E700" i="6"/>
  <c r="E700" i="18" s="1"/>
  <c r="V700" i="21" s="1"/>
  <c r="E723" i="7"/>
  <c r="W723" i="21" s="1"/>
  <c r="E723" i="6"/>
  <c r="E723" i="18" s="1"/>
  <c r="V723" i="21" s="1"/>
  <c r="G723" i="4"/>
  <c r="AV724" i="21"/>
  <c r="G724" i="7"/>
  <c r="BD724" i="21" s="1"/>
  <c r="G712" i="4"/>
  <c r="AW712" i="21" s="1"/>
  <c r="G724" i="6"/>
  <c r="G724" i="18" s="1"/>
  <c r="BC724" i="21" s="1"/>
  <c r="BR735" i="21"/>
  <c r="H735" i="7"/>
  <c r="BZ735" i="21" s="1"/>
  <c r="H735" i="6"/>
  <c r="H735" i="18" s="1"/>
  <c r="BY735" i="21" s="1"/>
  <c r="BR736" i="21"/>
  <c r="H736" i="7"/>
  <c r="BZ736" i="21" s="1"/>
  <c r="H736" i="6"/>
  <c r="H736" i="18" s="1"/>
  <c r="BY736" i="21" s="1"/>
  <c r="BR747" i="21"/>
  <c r="H747" i="7"/>
  <c r="BZ747" i="21" s="1"/>
  <c r="H747" i="6"/>
  <c r="H747" i="18" s="1"/>
  <c r="BY747" i="21" s="1"/>
  <c r="BR748" i="21"/>
  <c r="H748" i="7"/>
  <c r="BZ748" i="21" s="1"/>
  <c r="H748" i="6"/>
  <c r="H748" i="18" s="1"/>
  <c r="BY748" i="21" s="1"/>
  <c r="AV771" i="21"/>
  <c r="G759" i="4"/>
  <c r="G771" i="7"/>
  <c r="BD771" i="21" s="1"/>
  <c r="G771" i="6"/>
  <c r="G771" i="18" s="1"/>
  <c r="BC771" i="21" s="1"/>
  <c r="AV772" i="21"/>
  <c r="G760" i="4"/>
  <c r="AW760" i="21" s="1"/>
  <c r="G772" i="7"/>
  <c r="BD772" i="21" s="1"/>
  <c r="G772" i="6"/>
  <c r="G772" i="18" s="1"/>
  <c r="BC772" i="21" s="1"/>
  <c r="D784" i="4"/>
  <c r="D784" i="7" s="1"/>
  <c r="I784" i="4"/>
  <c r="I784" i="6" s="1"/>
  <c r="J784" i="4"/>
  <c r="J784" i="6" s="1"/>
  <c r="E784" i="7"/>
  <c r="W784" i="21" s="1"/>
  <c r="E784" i="6"/>
  <c r="E784" i="18" s="1"/>
  <c r="V784" i="21" s="1"/>
  <c r="J796" i="4"/>
  <c r="J796" i="6" s="1"/>
  <c r="I796" i="4"/>
  <c r="I796" i="6" s="1"/>
  <c r="E796" i="7"/>
  <c r="W796" i="21" s="1"/>
  <c r="E796" i="6"/>
  <c r="E796" i="18" s="1"/>
  <c r="V796" i="21" s="1"/>
  <c r="J807" i="4"/>
  <c r="J807" i="6" s="1"/>
  <c r="E807" i="7"/>
  <c r="W807" i="21" s="1"/>
  <c r="I807" i="4"/>
  <c r="I807" i="6" s="1"/>
  <c r="E807" i="6"/>
  <c r="E807" i="18" s="1"/>
  <c r="V807" i="21" s="1"/>
  <c r="Z808" i="21"/>
  <c r="F808" i="7"/>
  <c r="AH808" i="21" s="1"/>
  <c r="F808" i="6"/>
  <c r="F808" i="18" s="1"/>
  <c r="AG808" i="21" s="1"/>
  <c r="Z832" i="21"/>
  <c r="F832" i="7"/>
  <c r="AH832" i="21" s="1"/>
  <c r="F832" i="6"/>
  <c r="F832" i="18" s="1"/>
  <c r="AG832" i="21" s="1"/>
  <c r="D867" i="4"/>
  <c r="D867" i="6" s="1"/>
  <c r="Z867" i="21"/>
  <c r="F867" i="7"/>
  <c r="AH867" i="21" s="1"/>
  <c r="F867" i="6"/>
  <c r="F867" i="18" s="1"/>
  <c r="AG867" i="21" s="1"/>
  <c r="Z868" i="21"/>
  <c r="F868" i="7"/>
  <c r="AH868" i="21" s="1"/>
  <c r="F868" i="6"/>
  <c r="F868" i="18" s="1"/>
  <c r="AG868" i="21" s="1"/>
  <c r="Z879" i="21"/>
  <c r="F879" i="6"/>
  <c r="F879" i="18" s="1"/>
  <c r="AG879" i="21" s="1"/>
  <c r="F879" i="7"/>
  <c r="AH879" i="21" s="1"/>
  <c r="Z880" i="21"/>
  <c r="F880" i="7"/>
  <c r="AH880" i="21" s="1"/>
  <c r="F880" i="6"/>
  <c r="F880" i="18" s="1"/>
  <c r="AG880" i="21" s="1"/>
  <c r="Z891" i="21"/>
  <c r="F891" i="6"/>
  <c r="F891" i="18" s="1"/>
  <c r="AG891" i="21" s="1"/>
  <c r="F891" i="7"/>
  <c r="AH891" i="21" s="1"/>
  <c r="H891" i="4"/>
  <c r="BR892" i="21"/>
  <c r="H892" i="7"/>
  <c r="BZ892" i="21" s="1"/>
  <c r="H892" i="6"/>
  <c r="H892" i="18" s="1"/>
  <c r="BY892" i="21" s="1"/>
  <c r="F915" i="4"/>
  <c r="Z916" i="21"/>
  <c r="F904" i="4"/>
  <c r="AA904" i="21" s="1"/>
  <c r="F916" i="7"/>
  <c r="AH916" i="21" s="1"/>
  <c r="F916" i="6"/>
  <c r="F916" i="18" s="1"/>
  <c r="AG916" i="21" s="1"/>
  <c r="AV927" i="21"/>
  <c r="G927" i="7"/>
  <c r="BD927" i="21" s="1"/>
  <c r="G927" i="6"/>
  <c r="G927" i="18" s="1"/>
  <c r="BC927" i="21" s="1"/>
  <c r="AV928" i="21"/>
  <c r="G928" i="7"/>
  <c r="BD928" i="21" s="1"/>
  <c r="G928" i="6"/>
  <c r="G928" i="18" s="1"/>
  <c r="BC928" i="21" s="1"/>
  <c r="Z940" i="21"/>
  <c r="F940" i="7"/>
  <c r="AH940" i="21" s="1"/>
  <c r="F940" i="6"/>
  <c r="F940" i="18" s="1"/>
  <c r="AG940" i="21" s="1"/>
  <c r="J964" i="4"/>
  <c r="J964" i="6" s="1"/>
  <c r="I964" i="4"/>
  <c r="I964" i="6" s="1"/>
  <c r="E964" i="7"/>
  <c r="W964" i="21" s="1"/>
  <c r="E964" i="6"/>
  <c r="E964" i="18" s="1"/>
  <c r="V964" i="21" s="1"/>
  <c r="E975" i="7"/>
  <c r="W975" i="21" s="1"/>
  <c r="E975" i="6"/>
  <c r="E975" i="18" s="1"/>
  <c r="V975" i="21" s="1"/>
  <c r="E952" i="4"/>
  <c r="P952" i="21" s="1"/>
  <c r="J976" i="4"/>
  <c r="J976" i="6" s="1"/>
  <c r="I976" i="4"/>
  <c r="I976" i="6" s="1"/>
  <c r="E976" i="7"/>
  <c r="W976" i="21" s="1"/>
  <c r="E976" i="6"/>
  <c r="E976" i="18" s="1"/>
  <c r="V976" i="21" s="1"/>
  <c r="Z987" i="21"/>
  <c r="F987" i="6"/>
  <c r="F987" i="18" s="1"/>
  <c r="AG987" i="21" s="1"/>
  <c r="F987" i="7"/>
  <c r="AH987" i="21" s="1"/>
  <c r="G987" i="4"/>
  <c r="AV988" i="21"/>
  <c r="G988" i="7"/>
  <c r="BD988" i="21" s="1"/>
  <c r="G988" i="6"/>
  <c r="G988" i="18" s="1"/>
  <c r="BC988" i="21" s="1"/>
  <c r="AV999" i="21"/>
  <c r="G999" i="7"/>
  <c r="BD999" i="21" s="1"/>
  <c r="G999" i="6"/>
  <c r="G999" i="18" s="1"/>
  <c r="BC999" i="21" s="1"/>
  <c r="AV1000" i="21"/>
  <c r="G1000" i="7"/>
  <c r="BD1000" i="21" s="1"/>
  <c r="G1000" i="6"/>
  <c r="G1000" i="18" s="1"/>
  <c r="BC1000" i="21" s="1"/>
  <c r="D1012" i="4"/>
  <c r="D1012" i="6" s="1"/>
  <c r="J1012" i="4"/>
  <c r="J1012" i="6" s="1"/>
  <c r="I1012" i="4"/>
  <c r="I1012" i="6" s="1"/>
  <c r="E1012" i="7"/>
  <c r="W1012" i="21" s="1"/>
  <c r="E1012" i="6"/>
  <c r="E1012" i="18" s="1"/>
  <c r="V1012" i="21" s="1"/>
  <c r="BR1047" i="21"/>
  <c r="H1035" i="4"/>
  <c r="H1047" i="7"/>
  <c r="BZ1047" i="21" s="1"/>
  <c r="H1047" i="6"/>
  <c r="H1047" i="18" s="1"/>
  <c r="BY1047" i="21" s="1"/>
  <c r="BR1048" i="21"/>
  <c r="H1036" i="4"/>
  <c r="H1048" i="7"/>
  <c r="BZ1048" i="21" s="1"/>
  <c r="H1048" i="6"/>
  <c r="H1048" i="18" s="1"/>
  <c r="BY1048" i="21" s="1"/>
  <c r="AV1095" i="21"/>
  <c r="G1095" i="7"/>
  <c r="BD1095" i="21" s="1"/>
  <c r="G1095" i="6"/>
  <c r="G1095" i="18" s="1"/>
  <c r="BC1095" i="21" s="1"/>
  <c r="H1095" i="4"/>
  <c r="BR1096" i="21"/>
  <c r="H1096" i="7"/>
  <c r="BZ1096" i="21" s="1"/>
  <c r="H1084" i="4"/>
  <c r="H1096" i="6"/>
  <c r="H1096" i="18" s="1"/>
  <c r="BY1096" i="21" s="1"/>
  <c r="I1108" i="4"/>
  <c r="I1108" i="6" s="1"/>
  <c r="J1108" i="4"/>
  <c r="J1108" i="6" s="1"/>
  <c r="E1108" i="7"/>
  <c r="W1108" i="21" s="1"/>
  <c r="E1108" i="6"/>
  <c r="E1108" i="18" s="1"/>
  <c r="V1108" i="21" s="1"/>
  <c r="E1119" i="7"/>
  <c r="W1119" i="21" s="1"/>
  <c r="I1119" i="4"/>
  <c r="I1119" i="6" s="1"/>
  <c r="E1119" i="6"/>
  <c r="E1119" i="18" s="1"/>
  <c r="V1119" i="21" s="1"/>
  <c r="G1119" i="4"/>
  <c r="AV1120" i="21"/>
  <c r="G1120" i="7"/>
  <c r="BD1120" i="21" s="1"/>
  <c r="G1120" i="6"/>
  <c r="G1120" i="18" s="1"/>
  <c r="BC1120" i="21" s="1"/>
  <c r="AV1131" i="21"/>
  <c r="G1131" i="7"/>
  <c r="BD1131" i="21" s="1"/>
  <c r="G1131" i="6"/>
  <c r="G1131" i="18" s="1"/>
  <c r="BC1131" i="21" s="1"/>
  <c r="AV1132" i="21"/>
  <c r="G1132" i="7"/>
  <c r="BD1132" i="21" s="1"/>
  <c r="G1132" i="6"/>
  <c r="G1132" i="18" s="1"/>
  <c r="BC1132" i="21" s="1"/>
  <c r="AV41" i="21"/>
  <c r="G17" i="4"/>
  <c r="AW17" i="21" s="1"/>
  <c r="G41" i="7"/>
  <c r="BD41" i="21" s="1"/>
  <c r="G41" i="6"/>
  <c r="G41" i="18" s="1"/>
  <c r="BC41" i="21" s="1"/>
  <c r="AV42" i="21"/>
  <c r="G18" i="4"/>
  <c r="AW18" i="21" s="1"/>
  <c r="G42" i="7"/>
  <c r="BD42" i="21" s="1"/>
  <c r="G42" i="6"/>
  <c r="G42" i="18" s="1"/>
  <c r="BC42" i="21" s="1"/>
  <c r="AV43" i="21"/>
  <c r="G19" i="4"/>
  <c r="AW19" i="21" s="1"/>
  <c r="G43" i="7"/>
  <c r="BD43" i="21" s="1"/>
  <c r="G43" i="6"/>
  <c r="G43" i="18" s="1"/>
  <c r="BC43" i="21" s="1"/>
  <c r="AV44" i="21"/>
  <c r="G20" i="4"/>
  <c r="AW20" i="21" s="1"/>
  <c r="G44" i="7"/>
  <c r="BD44" i="21" s="1"/>
  <c r="G44" i="6"/>
  <c r="G44" i="18" s="1"/>
  <c r="BC44" i="21" s="1"/>
  <c r="AV45" i="21"/>
  <c r="G21" i="4"/>
  <c r="AW21" i="21" s="1"/>
  <c r="G45" i="7"/>
  <c r="BD45" i="21" s="1"/>
  <c r="G45" i="6"/>
  <c r="G45" i="18" s="1"/>
  <c r="BC45" i="21" s="1"/>
  <c r="AV46" i="21"/>
  <c r="G22" i="4"/>
  <c r="AW22" i="21" s="1"/>
  <c r="G46" i="7"/>
  <c r="BD46" i="21" s="1"/>
  <c r="G46" i="6"/>
  <c r="G46" i="18" s="1"/>
  <c r="BC46" i="21" s="1"/>
  <c r="AV47" i="21"/>
  <c r="G23" i="4"/>
  <c r="AW23" i="21" s="1"/>
  <c r="G47" i="6"/>
  <c r="G47" i="18" s="1"/>
  <c r="BC47" i="21" s="1"/>
  <c r="G47" i="7"/>
  <c r="BD47" i="21" s="1"/>
  <c r="AV48" i="21"/>
  <c r="G24" i="4"/>
  <c r="AW24" i="21" s="1"/>
  <c r="G48" i="7"/>
  <c r="BD48" i="21" s="1"/>
  <c r="G48" i="6"/>
  <c r="G48" i="18" s="1"/>
  <c r="BC48" i="21" s="1"/>
  <c r="AV49" i="21"/>
  <c r="G25" i="4"/>
  <c r="AW25" i="21" s="1"/>
  <c r="G49" i="7"/>
  <c r="BD49" i="21" s="1"/>
  <c r="G49" i="6"/>
  <c r="G49" i="18" s="1"/>
  <c r="BC49" i="21" s="1"/>
  <c r="AV50" i="21"/>
  <c r="G26" i="4"/>
  <c r="AW26" i="21" s="1"/>
  <c r="G50" i="7"/>
  <c r="BD50" i="21" s="1"/>
  <c r="G50" i="6"/>
  <c r="G50" i="18" s="1"/>
  <c r="BC50" i="21" s="1"/>
  <c r="AV101" i="21"/>
  <c r="G101" i="7"/>
  <c r="BD101" i="21" s="1"/>
  <c r="G101" i="6"/>
  <c r="G101" i="18" s="1"/>
  <c r="BC101" i="21" s="1"/>
  <c r="AV102" i="21"/>
  <c r="G102" i="7"/>
  <c r="BD102" i="21" s="1"/>
  <c r="G102" i="6"/>
  <c r="G102" i="18" s="1"/>
  <c r="BC102" i="21" s="1"/>
  <c r="AV103" i="21"/>
  <c r="G103" i="7"/>
  <c r="BD103" i="21" s="1"/>
  <c r="G103" i="6"/>
  <c r="G103" i="18" s="1"/>
  <c r="BC103" i="21" s="1"/>
  <c r="AV104" i="21"/>
  <c r="G104" i="7"/>
  <c r="BD104" i="21" s="1"/>
  <c r="G104" i="6"/>
  <c r="G104" i="18" s="1"/>
  <c r="BC104" i="21" s="1"/>
  <c r="AV105" i="21"/>
  <c r="G105" i="7"/>
  <c r="BD105" i="21" s="1"/>
  <c r="G105" i="6"/>
  <c r="G105" i="18" s="1"/>
  <c r="BC105" i="21" s="1"/>
  <c r="AV106" i="21"/>
  <c r="G106" i="7"/>
  <c r="BD106" i="21" s="1"/>
  <c r="G106" i="6"/>
  <c r="G106" i="18" s="1"/>
  <c r="BC106" i="21" s="1"/>
  <c r="AV107" i="21"/>
  <c r="G107" i="7"/>
  <c r="BD107" i="21" s="1"/>
  <c r="G107" i="6"/>
  <c r="G107" i="18" s="1"/>
  <c r="BC107" i="21" s="1"/>
  <c r="AV108" i="21"/>
  <c r="G108" i="7"/>
  <c r="BD108" i="21" s="1"/>
  <c r="G108" i="6"/>
  <c r="G108" i="18" s="1"/>
  <c r="BC108" i="21" s="1"/>
  <c r="AV109" i="21"/>
  <c r="G109" i="7"/>
  <c r="BD109" i="21" s="1"/>
  <c r="G109" i="6"/>
  <c r="G109" i="18" s="1"/>
  <c r="BC109" i="21" s="1"/>
  <c r="AV110" i="21"/>
  <c r="G110" i="7"/>
  <c r="BD110" i="21" s="1"/>
  <c r="G110" i="6"/>
  <c r="G110" i="18" s="1"/>
  <c r="BC110" i="21" s="1"/>
  <c r="D45" i="4"/>
  <c r="D45" i="7" s="1"/>
  <c r="D104" i="4"/>
  <c r="D104" i="7" s="1"/>
  <c r="A1086" i="4"/>
  <c r="D1086" i="7"/>
  <c r="D1086" i="6"/>
  <c r="D1090" i="7"/>
  <c r="D1090" i="6"/>
  <c r="A1094" i="4"/>
  <c r="D1094" i="7"/>
  <c r="D1094" i="6"/>
  <c r="D1100" i="7"/>
  <c r="D1100" i="6"/>
  <c r="D1104" i="7"/>
  <c r="D1104" i="6"/>
  <c r="D1110" i="7"/>
  <c r="D1110" i="6"/>
  <c r="D1114" i="7"/>
  <c r="D1114" i="6"/>
  <c r="D1118" i="7"/>
  <c r="D1118" i="6"/>
  <c r="D1124" i="7"/>
  <c r="D1124" i="6"/>
  <c r="D1128" i="7"/>
  <c r="D1128" i="6"/>
  <c r="D1134" i="7"/>
  <c r="D1134" i="6"/>
  <c r="D1138" i="7"/>
  <c r="D1138" i="6"/>
  <c r="D1142" i="7"/>
  <c r="D1142" i="6"/>
  <c r="A603" i="4"/>
  <c r="D603" i="7"/>
  <c r="D1047" i="6"/>
  <c r="D32" i="7"/>
  <c r="D32" i="6"/>
  <c r="D37" i="7"/>
  <c r="A37" i="7" s="1"/>
  <c r="D37" i="6"/>
  <c r="A54" i="4"/>
  <c r="D54" i="7"/>
  <c r="D54" i="6"/>
  <c r="A58" i="4"/>
  <c r="D58" i="7"/>
  <c r="D58" i="6"/>
  <c r="D62" i="7"/>
  <c r="D62" i="6"/>
  <c r="D68" i="7"/>
  <c r="D68" i="6"/>
  <c r="D72" i="7"/>
  <c r="D72" i="6"/>
  <c r="A78" i="4"/>
  <c r="D78" i="7"/>
  <c r="D78" i="6"/>
  <c r="D82" i="7"/>
  <c r="D82" i="6"/>
  <c r="D86" i="7"/>
  <c r="D86" i="6"/>
  <c r="D92" i="7"/>
  <c r="D92" i="6"/>
  <c r="A96" i="4"/>
  <c r="D96" i="7"/>
  <c r="D96" i="6"/>
  <c r="D114" i="7"/>
  <c r="D114" i="6"/>
  <c r="A118" i="4"/>
  <c r="D118" i="7"/>
  <c r="D118" i="6"/>
  <c r="D122" i="7"/>
  <c r="D122" i="6"/>
  <c r="D128" i="7"/>
  <c r="D128" i="6"/>
  <c r="D132" i="7"/>
  <c r="D132" i="6"/>
  <c r="D138" i="7"/>
  <c r="D138" i="6"/>
  <c r="D142" i="7"/>
  <c r="D142" i="6"/>
  <c r="D146" i="7"/>
  <c r="D146" i="6"/>
  <c r="D152" i="7"/>
  <c r="D152" i="6"/>
  <c r="D156" i="7"/>
  <c r="D156" i="6"/>
  <c r="D162" i="7"/>
  <c r="D162" i="6"/>
  <c r="D166" i="7"/>
  <c r="D166" i="6"/>
  <c r="D170" i="7"/>
  <c r="D170" i="6"/>
  <c r="D176" i="7"/>
  <c r="D176" i="6"/>
  <c r="D180" i="7"/>
  <c r="D180" i="6"/>
  <c r="A186" i="4"/>
  <c r="D186" i="7"/>
  <c r="D186" i="6"/>
  <c r="A190" i="4"/>
  <c r="D190" i="7"/>
  <c r="D190" i="6"/>
  <c r="D194" i="7"/>
  <c r="D194" i="6"/>
  <c r="D200" i="7"/>
  <c r="D200" i="6"/>
  <c r="D204" i="7"/>
  <c r="D204" i="6"/>
  <c r="A210" i="4"/>
  <c r="D210" i="7"/>
  <c r="D210" i="6"/>
  <c r="D214" i="7"/>
  <c r="D214" i="6"/>
  <c r="D218" i="7"/>
  <c r="D218" i="6"/>
  <c r="D224" i="7"/>
  <c r="D224" i="6"/>
  <c r="D228" i="7"/>
  <c r="D228" i="6"/>
  <c r="D234" i="7"/>
  <c r="D234" i="6"/>
  <c r="D238" i="7"/>
  <c r="D238" i="6"/>
  <c r="D242" i="7"/>
  <c r="D242" i="6"/>
  <c r="D248" i="7"/>
  <c r="D248" i="6"/>
  <c r="D252" i="7"/>
  <c r="D252" i="6"/>
  <c r="D258" i="7"/>
  <c r="D258" i="6"/>
  <c r="D262" i="7"/>
  <c r="D262" i="6"/>
  <c r="D266" i="7"/>
  <c r="D266" i="6"/>
  <c r="D270" i="6"/>
  <c r="D270" i="7"/>
  <c r="A274" i="4"/>
  <c r="D274" i="6"/>
  <c r="D274" i="7"/>
  <c r="D278" i="6"/>
  <c r="D278" i="7"/>
  <c r="D284" i="7"/>
  <c r="D284" i="6"/>
  <c r="D288" i="7"/>
  <c r="D288" i="6"/>
  <c r="A294" i="4"/>
  <c r="D294" i="7"/>
  <c r="D294" i="6"/>
  <c r="D298" i="7"/>
  <c r="D298" i="6"/>
  <c r="D302" i="7"/>
  <c r="D302" i="6"/>
  <c r="D306" i="7"/>
  <c r="D306" i="6"/>
  <c r="A310" i="4"/>
  <c r="D310" i="7"/>
  <c r="D310" i="6"/>
  <c r="D314" i="7"/>
  <c r="D314" i="6"/>
  <c r="D320" i="7"/>
  <c r="D320" i="6"/>
  <c r="D324" i="7"/>
  <c r="D324" i="6"/>
  <c r="D330" i="7"/>
  <c r="D330" i="6"/>
  <c r="D334" i="7"/>
  <c r="D334" i="6"/>
  <c r="D338" i="7"/>
  <c r="D338" i="6"/>
  <c r="D344" i="7"/>
  <c r="D344" i="6"/>
  <c r="D348" i="7"/>
  <c r="D348" i="6"/>
  <c r="D354" i="7"/>
  <c r="D354" i="6"/>
  <c r="D358" i="7"/>
  <c r="D358" i="6"/>
  <c r="D362" i="7"/>
  <c r="D362" i="6"/>
  <c r="D368" i="7"/>
  <c r="D368" i="6"/>
  <c r="D372" i="7"/>
  <c r="D372" i="6"/>
  <c r="D378" i="7"/>
  <c r="D378" i="6"/>
  <c r="D382" i="7"/>
  <c r="D382" i="6"/>
  <c r="D386" i="7"/>
  <c r="D386" i="6"/>
  <c r="D392" i="7"/>
  <c r="D392" i="6"/>
  <c r="D396" i="7"/>
  <c r="D396" i="6"/>
  <c r="D402" i="7"/>
  <c r="D402" i="6"/>
  <c r="D406" i="7"/>
  <c r="D406" i="6"/>
  <c r="D410" i="7"/>
  <c r="D410" i="6"/>
  <c r="D416" i="7"/>
  <c r="D416" i="6"/>
  <c r="D420" i="7"/>
  <c r="D420" i="6"/>
  <c r="D426" i="7"/>
  <c r="D426" i="6"/>
  <c r="D430" i="6"/>
  <c r="D430" i="7"/>
  <c r="D434" i="7"/>
  <c r="D434" i="6"/>
  <c r="D440" i="7"/>
  <c r="D440" i="6"/>
  <c r="D444" i="7"/>
  <c r="D444" i="6"/>
  <c r="D450" i="7"/>
  <c r="D450" i="6"/>
  <c r="D454" i="7"/>
  <c r="D454" i="6"/>
  <c r="D458" i="7"/>
  <c r="D458" i="6"/>
  <c r="D464" i="7"/>
  <c r="D464" i="6"/>
  <c r="D468" i="7"/>
  <c r="D468" i="6"/>
  <c r="A534" i="7"/>
  <c r="D474" i="6"/>
  <c r="D474" i="18" s="1"/>
  <c r="A474" i="18" s="1"/>
  <c r="A478" i="4"/>
  <c r="A538" i="7"/>
  <c r="D478" i="6"/>
  <c r="D478" i="18" s="1"/>
  <c r="A478" i="18" s="1"/>
  <c r="A542" i="7"/>
  <c r="D482" i="6"/>
  <c r="D482" i="18" s="1"/>
  <c r="A482" i="18" s="1"/>
  <c r="D546" i="7"/>
  <c r="D546" i="6"/>
  <c r="D550" i="7"/>
  <c r="D550" i="6"/>
  <c r="D554" i="7"/>
  <c r="D554" i="6"/>
  <c r="D560" i="7"/>
  <c r="D560" i="6"/>
  <c r="D564" i="7"/>
  <c r="D564" i="6"/>
  <c r="A572" i="4"/>
  <c r="D572" i="6"/>
  <c r="A576" i="4"/>
  <c r="D576" i="6"/>
  <c r="D582" i="7"/>
  <c r="D582" i="6"/>
  <c r="D586" i="7"/>
  <c r="D586" i="6"/>
  <c r="D590" i="7"/>
  <c r="D590" i="6"/>
  <c r="D596" i="7"/>
  <c r="D596" i="6"/>
  <c r="D600" i="7"/>
  <c r="D600" i="6"/>
  <c r="D606" i="7"/>
  <c r="D606" i="6"/>
  <c r="D610" i="7"/>
  <c r="D610" i="6"/>
  <c r="D614" i="7"/>
  <c r="D614" i="6"/>
  <c r="D620" i="7"/>
  <c r="D620" i="6"/>
  <c r="D624" i="7"/>
  <c r="D624" i="6"/>
  <c r="A630" i="4"/>
  <c r="D630" i="7"/>
  <c r="A630" i="7" s="1"/>
  <c r="D630" i="6"/>
  <c r="D634" i="7"/>
  <c r="A634" i="7" s="1"/>
  <c r="D634" i="6"/>
  <c r="D638" i="7"/>
  <c r="A638" i="7" s="1"/>
  <c r="D638" i="6"/>
  <c r="A642" i="4"/>
  <c r="D642" i="7"/>
  <c r="D642" i="6"/>
  <c r="D646" i="7"/>
  <c r="D646" i="6"/>
  <c r="A650" i="4"/>
  <c r="D650" i="7"/>
  <c r="D650" i="6"/>
  <c r="D656" i="7"/>
  <c r="D656" i="6"/>
  <c r="D660" i="7"/>
  <c r="D660" i="6"/>
  <c r="D668" i="7"/>
  <c r="D668" i="6"/>
  <c r="D672" i="7"/>
  <c r="D672" i="6"/>
  <c r="D678" i="7"/>
  <c r="D678" i="6"/>
  <c r="A682" i="4"/>
  <c r="D682" i="7"/>
  <c r="D682" i="6"/>
  <c r="D686" i="7"/>
  <c r="D686" i="6"/>
  <c r="D692" i="7"/>
  <c r="D692" i="6"/>
  <c r="D696" i="7"/>
  <c r="D696" i="6"/>
  <c r="A702" i="4"/>
  <c r="D702" i="7"/>
  <c r="D702" i="6"/>
  <c r="D706" i="7"/>
  <c r="D706" i="6"/>
  <c r="D710" i="7"/>
  <c r="D710" i="6"/>
  <c r="D714" i="7"/>
  <c r="D714" i="6"/>
  <c r="D718" i="7"/>
  <c r="D718" i="6"/>
  <c r="D722" i="7"/>
  <c r="D722" i="6"/>
  <c r="D728" i="7"/>
  <c r="D728" i="6"/>
  <c r="D732" i="7"/>
  <c r="D732" i="6"/>
  <c r="D738" i="7"/>
  <c r="D738" i="6"/>
  <c r="D742" i="7"/>
  <c r="D742" i="6"/>
  <c r="D746" i="7"/>
  <c r="D746" i="6"/>
  <c r="D752" i="7"/>
  <c r="D752" i="6"/>
  <c r="D756" i="7"/>
  <c r="D756" i="6"/>
  <c r="D764" i="7"/>
  <c r="D764" i="6"/>
  <c r="D768" i="7"/>
  <c r="D768" i="6"/>
  <c r="D774" i="7"/>
  <c r="D774" i="6"/>
  <c r="D778" i="7"/>
  <c r="D778" i="6"/>
  <c r="D782" i="7"/>
  <c r="D782" i="6"/>
  <c r="D788" i="7"/>
  <c r="D788" i="6"/>
  <c r="D792" i="7"/>
  <c r="D792" i="6"/>
  <c r="D798" i="7"/>
  <c r="D798" i="6"/>
  <c r="D802" i="7"/>
  <c r="D802" i="6"/>
  <c r="D806" i="7"/>
  <c r="D806" i="6"/>
  <c r="D812" i="7"/>
  <c r="D812" i="6"/>
  <c r="D816" i="7"/>
  <c r="D816" i="6"/>
  <c r="D834" i="7"/>
  <c r="D834" i="6"/>
  <c r="D838" i="7"/>
  <c r="D838" i="6"/>
  <c r="D842" i="7"/>
  <c r="D842" i="6"/>
  <c r="A858" i="4"/>
  <c r="D858" i="6"/>
  <c r="A858" i="6" s="1"/>
  <c r="D858" i="7"/>
  <c r="A862" i="4"/>
  <c r="D862" i="6"/>
  <c r="A862" i="6" s="1"/>
  <c r="D862" i="7"/>
  <c r="A866" i="4"/>
  <c r="D866" i="7"/>
  <c r="D866" i="6"/>
  <c r="D872" i="7"/>
  <c r="D872" i="6"/>
  <c r="D876" i="7"/>
  <c r="D876" i="6"/>
  <c r="D882" i="7"/>
  <c r="D882" i="6"/>
  <c r="D886" i="7"/>
  <c r="D886" i="6"/>
  <c r="D890" i="7"/>
  <c r="D890" i="6"/>
  <c r="D896" i="7"/>
  <c r="D896" i="6"/>
  <c r="D900" i="7"/>
  <c r="D900" i="6"/>
  <c r="A908" i="4"/>
  <c r="D908" i="7"/>
  <c r="D908" i="6"/>
  <c r="D912" i="7"/>
  <c r="D912" i="6"/>
  <c r="D918" i="7"/>
  <c r="D918" i="6"/>
  <c r="A922" i="4"/>
  <c r="D922" i="7"/>
  <c r="D922" i="6"/>
  <c r="D926" i="7"/>
  <c r="D926" i="6"/>
  <c r="D932" i="7"/>
  <c r="D932" i="6"/>
  <c r="D936" i="7"/>
  <c r="D936" i="6"/>
  <c r="D942" i="7"/>
  <c r="D942" i="6"/>
  <c r="D946" i="7"/>
  <c r="D946" i="6"/>
  <c r="D950" i="7"/>
  <c r="D950" i="6"/>
  <c r="D956" i="7"/>
  <c r="D956" i="6"/>
  <c r="D960" i="7"/>
  <c r="D960" i="6"/>
  <c r="D966" i="7"/>
  <c r="D966" i="6"/>
  <c r="D970" i="7"/>
  <c r="D970" i="6"/>
  <c r="D974" i="7"/>
  <c r="D974" i="6"/>
  <c r="D980" i="7"/>
  <c r="D980" i="6"/>
  <c r="D984" i="7"/>
  <c r="D984" i="6"/>
  <c r="D990" i="6"/>
  <c r="D990" i="7"/>
  <c r="A994" i="4"/>
  <c r="D994" i="7"/>
  <c r="D994" i="6"/>
  <c r="D998" i="7"/>
  <c r="D998" i="6"/>
  <c r="D1004" i="7"/>
  <c r="D1004" i="6"/>
  <c r="D1008" i="7"/>
  <c r="D1008" i="6"/>
  <c r="D1014" i="7"/>
  <c r="D1014" i="22" s="1"/>
  <c r="A1014" i="22" s="1"/>
  <c r="D1014" i="6"/>
  <c r="D1018" i="7"/>
  <c r="D1018" i="22" s="1"/>
  <c r="A1018" i="22" s="1"/>
  <c r="D1018" i="6"/>
  <c r="D1022" i="7"/>
  <c r="D1022" i="22" s="1"/>
  <c r="A1022" i="22" s="1"/>
  <c r="D1022" i="6"/>
  <c r="D1038" i="7"/>
  <c r="D1038" i="6"/>
  <c r="D1042" i="7"/>
  <c r="D1042" i="6"/>
  <c r="D1046" i="7"/>
  <c r="D1046" i="6"/>
  <c r="D1052" i="7"/>
  <c r="D1052" i="6"/>
  <c r="D1056" i="7"/>
  <c r="D1056" i="6"/>
  <c r="D1072" i="7"/>
  <c r="D1072" i="6"/>
  <c r="D1076" i="7"/>
  <c r="D1076" i="6"/>
  <c r="D1080" i="7"/>
  <c r="D1080" i="6"/>
  <c r="A292" i="4"/>
  <c r="D292" i="7"/>
  <c r="D292" i="6"/>
  <c r="AV952" i="21"/>
  <c r="G952" i="7"/>
  <c r="BD952" i="21" s="1"/>
  <c r="G952" i="6"/>
  <c r="G952" i="18" s="1"/>
  <c r="BC952" i="21" s="1"/>
  <c r="A29" i="4"/>
  <c r="D29" i="7"/>
  <c r="D29" i="6"/>
  <c r="D34" i="7"/>
  <c r="D34" i="6"/>
  <c r="D38" i="6"/>
  <c r="D38" i="7"/>
  <c r="A55" i="4"/>
  <c r="D55" i="7"/>
  <c r="D55" i="6"/>
  <c r="A59" i="4"/>
  <c r="D59" i="7"/>
  <c r="D59" i="6"/>
  <c r="D65" i="7"/>
  <c r="D65" i="6"/>
  <c r="D69" i="7"/>
  <c r="D69" i="6"/>
  <c r="D73" i="7"/>
  <c r="D73" i="6"/>
  <c r="A79" i="4"/>
  <c r="D79" i="7"/>
  <c r="D79" i="6"/>
  <c r="A83" i="4"/>
  <c r="D83" i="7"/>
  <c r="D83" i="6"/>
  <c r="A89" i="4"/>
  <c r="D89" i="6"/>
  <c r="D89" i="7"/>
  <c r="A93" i="4"/>
  <c r="D93" i="7"/>
  <c r="D93" i="6"/>
  <c r="A97" i="4"/>
  <c r="D97" i="7"/>
  <c r="D97" i="6"/>
  <c r="D115" i="7"/>
  <c r="D115" i="6"/>
  <c r="D119" i="7"/>
  <c r="D119" i="6"/>
  <c r="A125" i="4"/>
  <c r="D125" i="7"/>
  <c r="D125" i="6"/>
  <c r="A129" i="4"/>
  <c r="D129" i="7"/>
  <c r="D129" i="6"/>
  <c r="A133" i="4"/>
  <c r="D133" i="7"/>
  <c r="D133" i="6"/>
  <c r="A139" i="4"/>
  <c r="D139" i="7"/>
  <c r="D139" i="6"/>
  <c r="A143" i="4"/>
  <c r="D143" i="7"/>
  <c r="D143" i="6"/>
  <c r="A149" i="4"/>
  <c r="D149" i="7"/>
  <c r="D149" i="6"/>
  <c r="A153" i="4"/>
  <c r="D153" i="7"/>
  <c r="D153" i="6"/>
  <c r="A157" i="4"/>
  <c r="D157" i="7"/>
  <c r="D157" i="6"/>
  <c r="A163" i="4"/>
  <c r="D163" i="7"/>
  <c r="D163" i="6"/>
  <c r="A167" i="4"/>
  <c r="D167" i="7"/>
  <c r="D167" i="6"/>
  <c r="D173" i="7"/>
  <c r="D173" i="6"/>
  <c r="D177" i="7"/>
  <c r="D177" i="6"/>
  <c r="D181" i="7"/>
  <c r="D181" i="6"/>
  <c r="A187" i="4"/>
  <c r="D187" i="7"/>
  <c r="D187" i="6"/>
  <c r="A191" i="4"/>
  <c r="D191" i="7"/>
  <c r="D191" i="6"/>
  <c r="D197" i="7"/>
  <c r="D197" i="6"/>
  <c r="D201" i="7"/>
  <c r="D201" i="6"/>
  <c r="D205" i="7"/>
  <c r="D205" i="6"/>
  <c r="A211" i="4"/>
  <c r="D211" i="7"/>
  <c r="D211" i="6"/>
  <c r="A215" i="4"/>
  <c r="D215" i="7"/>
  <c r="D215" i="6"/>
  <c r="A221" i="4"/>
  <c r="D221" i="7"/>
  <c r="D221" i="6"/>
  <c r="A225" i="4"/>
  <c r="D225" i="7"/>
  <c r="D225" i="6"/>
  <c r="A229" i="4"/>
  <c r="D229" i="7"/>
  <c r="D229" i="6"/>
  <c r="A235" i="4"/>
  <c r="D235" i="7"/>
  <c r="D235" i="6"/>
  <c r="A239" i="4"/>
  <c r="D239" i="7"/>
  <c r="D239" i="6"/>
  <c r="A245" i="4"/>
  <c r="D245" i="7"/>
  <c r="D245" i="6"/>
  <c r="A249" i="4"/>
  <c r="D249" i="7"/>
  <c r="D249" i="6"/>
  <c r="A253" i="4"/>
  <c r="D253" i="7"/>
  <c r="D253" i="6"/>
  <c r="A259" i="4"/>
  <c r="D259" i="7"/>
  <c r="D259" i="6"/>
  <c r="A263" i="4"/>
  <c r="D263" i="7"/>
  <c r="D263" i="6"/>
  <c r="A271" i="4"/>
  <c r="D271" i="7"/>
  <c r="D271" i="6"/>
  <c r="A275" i="4"/>
  <c r="D275" i="7"/>
  <c r="D275" i="6"/>
  <c r="A281" i="4"/>
  <c r="D281" i="7"/>
  <c r="D281" i="6"/>
  <c r="A285" i="4"/>
  <c r="D285" i="7"/>
  <c r="D285" i="6"/>
  <c r="A289" i="4"/>
  <c r="D289" i="7"/>
  <c r="D289" i="6"/>
  <c r="D295" i="7"/>
  <c r="D295" i="6"/>
  <c r="D299" i="7"/>
  <c r="D299" i="6"/>
  <c r="A307" i="4"/>
  <c r="D307" i="7"/>
  <c r="D307" i="6"/>
  <c r="A311" i="4"/>
  <c r="D311" i="7"/>
  <c r="D311" i="6"/>
  <c r="D317" i="7"/>
  <c r="D317" i="6"/>
  <c r="D321" i="7"/>
  <c r="D321" i="6"/>
  <c r="D325" i="7"/>
  <c r="D325" i="6"/>
  <c r="A331" i="4"/>
  <c r="D331" i="7"/>
  <c r="D331" i="6"/>
  <c r="A335" i="4"/>
  <c r="D335" i="7"/>
  <c r="D335" i="6"/>
  <c r="A341" i="4"/>
  <c r="D341" i="7"/>
  <c r="D341" i="6"/>
  <c r="A345" i="4"/>
  <c r="D345" i="7"/>
  <c r="D345" i="6"/>
  <c r="A349" i="4"/>
  <c r="D349" i="7"/>
  <c r="D349" i="6"/>
  <c r="A355" i="4"/>
  <c r="D355" i="7"/>
  <c r="D355" i="6"/>
  <c r="A359" i="4"/>
  <c r="D359" i="7"/>
  <c r="D359" i="6"/>
  <c r="D365" i="7"/>
  <c r="D365" i="6"/>
  <c r="D369" i="7"/>
  <c r="D369" i="6"/>
  <c r="D373" i="7"/>
  <c r="D373" i="6"/>
  <c r="A379" i="4"/>
  <c r="D379" i="7"/>
  <c r="D379" i="6"/>
  <c r="A383" i="4"/>
  <c r="D383" i="7"/>
  <c r="D383" i="6"/>
  <c r="A389" i="4"/>
  <c r="D389" i="7"/>
  <c r="D389" i="6"/>
  <c r="A393" i="4"/>
  <c r="D393" i="7"/>
  <c r="D393" i="6"/>
  <c r="A397" i="4"/>
  <c r="D397" i="7"/>
  <c r="D397" i="6"/>
  <c r="A403" i="4"/>
  <c r="D403" i="7"/>
  <c r="D403" i="6"/>
  <c r="A407" i="4"/>
  <c r="D407" i="7"/>
  <c r="D407" i="6"/>
  <c r="A413" i="4"/>
  <c r="D413" i="7"/>
  <c r="D413" i="6"/>
  <c r="A417" i="4"/>
  <c r="D417" i="7"/>
  <c r="D417" i="6"/>
  <c r="A421" i="4"/>
  <c r="D421" i="7"/>
  <c r="D421" i="6"/>
  <c r="A427" i="4"/>
  <c r="D427" i="7"/>
  <c r="D427" i="6"/>
  <c r="A431" i="4"/>
  <c r="D431" i="7"/>
  <c r="D431" i="6"/>
  <c r="A437" i="4"/>
  <c r="D437" i="7"/>
  <c r="D437" i="6"/>
  <c r="A441" i="4"/>
  <c r="D441" i="7"/>
  <c r="D441" i="6"/>
  <c r="A445" i="4"/>
  <c r="D445" i="7"/>
  <c r="D445" i="6"/>
  <c r="A451" i="4"/>
  <c r="D451" i="7"/>
  <c r="D451" i="6"/>
  <c r="A455" i="4"/>
  <c r="D455" i="7"/>
  <c r="D455" i="6"/>
  <c r="A461" i="4"/>
  <c r="D461" i="7"/>
  <c r="D461" i="6"/>
  <c r="A465" i="4"/>
  <c r="D465" i="7"/>
  <c r="D465" i="6"/>
  <c r="A469" i="4"/>
  <c r="D469" i="7"/>
  <c r="D469" i="6"/>
  <c r="A475" i="4"/>
  <c r="A535" i="7"/>
  <c r="D475" i="6"/>
  <c r="D475" i="18" s="1"/>
  <c r="A475" i="18" s="1"/>
  <c r="A479" i="4"/>
  <c r="A539" i="7"/>
  <c r="D479" i="6"/>
  <c r="D479" i="18" s="1"/>
  <c r="A479" i="18" s="1"/>
  <c r="A547" i="4"/>
  <c r="D547" i="7"/>
  <c r="D547" i="6"/>
  <c r="A551" i="4"/>
  <c r="D551" i="7"/>
  <c r="D551" i="6"/>
  <c r="D557" i="7"/>
  <c r="D557" i="6"/>
  <c r="D561" i="7"/>
  <c r="D561" i="6"/>
  <c r="D565" i="7"/>
  <c r="D565" i="6"/>
  <c r="A569" i="4"/>
  <c r="D569" i="6"/>
  <c r="A573" i="4"/>
  <c r="D573" i="6"/>
  <c r="A577" i="4"/>
  <c r="D577" i="6"/>
  <c r="D583" i="7"/>
  <c r="D583" i="6"/>
  <c r="D587" i="7"/>
  <c r="D587" i="6"/>
  <c r="D593" i="7"/>
  <c r="D593" i="6"/>
  <c r="D597" i="7"/>
  <c r="D597" i="6"/>
  <c r="D601" i="7"/>
  <c r="D601" i="6"/>
  <c r="A607" i="4"/>
  <c r="D607" i="7"/>
  <c r="D607" i="6"/>
  <c r="A611" i="4"/>
  <c r="D611" i="7"/>
  <c r="D611" i="6"/>
  <c r="A617" i="4"/>
  <c r="D617" i="7"/>
  <c r="D617" i="6"/>
  <c r="A621" i="4"/>
  <c r="D621" i="7"/>
  <c r="D621" i="6"/>
  <c r="A625" i="4"/>
  <c r="D625" i="7"/>
  <c r="D625" i="6"/>
  <c r="A631" i="4"/>
  <c r="D631" i="7"/>
  <c r="A631" i="7" s="1"/>
  <c r="D631" i="6"/>
  <c r="A635" i="4"/>
  <c r="D635" i="7"/>
  <c r="A635" i="7" s="1"/>
  <c r="D635" i="6"/>
  <c r="A643" i="4"/>
  <c r="D643" i="7"/>
  <c r="D643" i="6"/>
  <c r="A647" i="4"/>
  <c r="D647" i="7"/>
  <c r="D647" i="6"/>
  <c r="D653" i="7"/>
  <c r="D653" i="6"/>
  <c r="D657" i="7"/>
  <c r="D657" i="6"/>
  <c r="D661" i="7"/>
  <c r="D661" i="6"/>
  <c r="A665" i="4"/>
  <c r="D665" i="7"/>
  <c r="D665" i="6"/>
  <c r="D669" i="7"/>
  <c r="D669" i="6"/>
  <c r="A673" i="4"/>
  <c r="D673" i="7"/>
  <c r="D673" i="6"/>
  <c r="D679" i="7"/>
  <c r="D679" i="6"/>
  <c r="D683" i="7"/>
  <c r="D683" i="6"/>
  <c r="A689" i="4"/>
  <c r="D689" i="7"/>
  <c r="D689" i="6"/>
  <c r="A693" i="4"/>
  <c r="D693" i="7"/>
  <c r="D693" i="6"/>
  <c r="A697" i="4"/>
  <c r="D697" i="7"/>
  <c r="D697" i="6"/>
  <c r="D703" i="7"/>
  <c r="D703" i="6"/>
  <c r="D707" i="7"/>
  <c r="D707" i="6"/>
  <c r="D715" i="7"/>
  <c r="D715" i="6"/>
  <c r="D719" i="7"/>
  <c r="D719" i="6"/>
  <c r="A725" i="4"/>
  <c r="D725" i="7"/>
  <c r="D725" i="6"/>
  <c r="A729" i="4"/>
  <c r="D729" i="7"/>
  <c r="D729" i="6"/>
  <c r="A733" i="4"/>
  <c r="D733" i="7"/>
  <c r="D733" i="6"/>
  <c r="D739" i="7"/>
  <c r="D739" i="6"/>
  <c r="D743" i="7"/>
  <c r="D743" i="6"/>
  <c r="A749" i="4"/>
  <c r="D749" i="7"/>
  <c r="D749" i="6"/>
  <c r="A753" i="4"/>
  <c r="D753" i="7"/>
  <c r="D753" i="6"/>
  <c r="A757" i="4"/>
  <c r="D757" i="7"/>
  <c r="D757" i="6"/>
  <c r="D761" i="7"/>
  <c r="D761" i="6"/>
  <c r="D765" i="7"/>
  <c r="D765" i="6"/>
  <c r="D769" i="7"/>
  <c r="D769" i="6"/>
  <c r="A775" i="4"/>
  <c r="D775" i="7"/>
  <c r="D775" i="6"/>
  <c r="A779" i="4"/>
  <c r="D779" i="7"/>
  <c r="D779" i="6"/>
  <c r="D785" i="7"/>
  <c r="D785" i="6"/>
  <c r="D789" i="7"/>
  <c r="D789" i="6"/>
  <c r="D793" i="7"/>
  <c r="D793" i="6"/>
  <c r="A799" i="4"/>
  <c r="D799" i="7"/>
  <c r="D799" i="6"/>
  <c r="A803" i="4"/>
  <c r="D803" i="7"/>
  <c r="D803" i="6"/>
  <c r="A809" i="4"/>
  <c r="D809" i="7"/>
  <c r="D809" i="6"/>
  <c r="A813" i="4"/>
  <c r="D813" i="7"/>
  <c r="D813" i="6"/>
  <c r="A817" i="4"/>
  <c r="D817" i="7"/>
  <c r="D817" i="6"/>
  <c r="A835" i="4"/>
  <c r="D835" i="7"/>
  <c r="D835" i="6"/>
  <c r="A839" i="4"/>
  <c r="D839" i="7"/>
  <c r="D839" i="6"/>
  <c r="A859" i="4"/>
  <c r="D859" i="7"/>
  <c r="D859" i="6"/>
  <c r="A859" i="6" s="1"/>
  <c r="A863" i="4"/>
  <c r="D863" i="7"/>
  <c r="D863" i="6"/>
  <c r="A863" i="6" s="1"/>
  <c r="D869" i="7"/>
  <c r="D869" i="6"/>
  <c r="D873" i="7"/>
  <c r="D873" i="6"/>
  <c r="D877" i="7"/>
  <c r="D877" i="6"/>
  <c r="D883" i="7"/>
  <c r="D883" i="6"/>
  <c r="D887" i="7"/>
  <c r="D887" i="6"/>
  <c r="D893" i="7"/>
  <c r="D893" i="6"/>
  <c r="D897" i="7"/>
  <c r="D897" i="6"/>
  <c r="D901" i="7"/>
  <c r="D901" i="6"/>
  <c r="D905" i="7"/>
  <c r="D905" i="6"/>
  <c r="A909" i="4"/>
  <c r="D909" i="7"/>
  <c r="D909" i="6"/>
  <c r="D913" i="7"/>
  <c r="D913" i="6"/>
  <c r="D919" i="7"/>
  <c r="D919" i="6"/>
  <c r="D923" i="7"/>
  <c r="D923" i="6"/>
  <c r="D929" i="7"/>
  <c r="D929" i="6"/>
  <c r="D933" i="7"/>
  <c r="D933" i="6"/>
  <c r="D937" i="7"/>
  <c r="D937" i="6"/>
  <c r="A943" i="4"/>
  <c r="D943" i="7"/>
  <c r="D943" i="6"/>
  <c r="A947" i="4"/>
  <c r="D947" i="7"/>
  <c r="D947" i="6"/>
  <c r="A953" i="4"/>
  <c r="D953" i="7"/>
  <c r="D953" i="6"/>
  <c r="D957" i="7"/>
  <c r="D957" i="6"/>
  <c r="A961" i="4"/>
  <c r="D961" i="7"/>
  <c r="D961" i="6"/>
  <c r="D967" i="7"/>
  <c r="D967" i="6"/>
  <c r="D971" i="7"/>
  <c r="D971" i="6"/>
  <c r="D977" i="7"/>
  <c r="D977" i="6"/>
  <c r="D981" i="7"/>
  <c r="D981" i="6"/>
  <c r="D985" i="7"/>
  <c r="D985" i="6"/>
  <c r="A991" i="4"/>
  <c r="D991" i="7"/>
  <c r="D991" i="6"/>
  <c r="A995" i="4"/>
  <c r="D995" i="7"/>
  <c r="D995" i="6"/>
  <c r="D1001" i="7"/>
  <c r="D1001" i="6"/>
  <c r="D1005" i="7"/>
  <c r="D1005" i="6"/>
  <c r="D1009" i="7"/>
  <c r="D1009" i="6"/>
  <c r="D1015" i="7"/>
  <c r="D1015" i="22" s="1"/>
  <c r="A1015" i="22" s="1"/>
  <c r="D1015" i="6"/>
  <c r="D1019" i="7"/>
  <c r="D1019" i="22" s="1"/>
  <c r="A1019" i="22" s="1"/>
  <c r="D1019" i="6"/>
  <c r="A1039" i="4"/>
  <c r="D1039" i="7"/>
  <c r="D1039" i="6"/>
  <c r="A1043" i="4"/>
  <c r="D1043" i="7"/>
  <c r="D1043" i="6"/>
  <c r="D1049" i="7"/>
  <c r="D1049" i="6"/>
  <c r="D1053" i="7"/>
  <c r="D1053" i="6"/>
  <c r="D1057" i="7"/>
  <c r="D1057" i="6"/>
  <c r="A1073" i="4"/>
  <c r="D1073" i="7"/>
  <c r="D1073" i="6"/>
  <c r="D1077" i="7"/>
  <c r="D1077" i="6"/>
  <c r="A1081" i="4"/>
  <c r="D1081" i="7"/>
  <c r="D1081" i="6"/>
  <c r="A30" i="4"/>
  <c r="D30" i="7"/>
  <c r="D30" i="6"/>
  <c r="A35" i="4"/>
  <c r="D35" i="7"/>
  <c r="D35" i="6"/>
  <c r="D56" i="7"/>
  <c r="D56" i="6"/>
  <c r="D60" i="7"/>
  <c r="D60" i="6"/>
  <c r="D66" i="7"/>
  <c r="D66" i="6"/>
  <c r="D70" i="7"/>
  <c r="D70" i="6"/>
  <c r="D74" i="7"/>
  <c r="D74" i="6"/>
  <c r="D80" i="7"/>
  <c r="D80" i="6"/>
  <c r="D84" i="7"/>
  <c r="D84" i="6"/>
  <c r="A90" i="4"/>
  <c r="D90" i="7"/>
  <c r="D90" i="6"/>
  <c r="D94" i="7"/>
  <c r="D94" i="6"/>
  <c r="D98" i="7"/>
  <c r="D98" i="6"/>
  <c r="D116" i="7"/>
  <c r="D116" i="6"/>
  <c r="D120" i="6"/>
  <c r="D120" i="7"/>
  <c r="D126" i="7"/>
  <c r="D126" i="6"/>
  <c r="D130" i="7"/>
  <c r="D130" i="6"/>
  <c r="D134" i="7"/>
  <c r="D134" i="6"/>
  <c r="D140" i="7"/>
  <c r="D140" i="6"/>
  <c r="D144" i="7"/>
  <c r="D144" i="6"/>
  <c r="D150" i="6"/>
  <c r="D150" i="7"/>
  <c r="D154" i="7"/>
  <c r="D154" i="6"/>
  <c r="D158" i="7"/>
  <c r="D158" i="6"/>
  <c r="D164" i="7"/>
  <c r="D164" i="6"/>
  <c r="D168" i="7"/>
  <c r="D168" i="6"/>
  <c r="D174" i="7"/>
  <c r="D174" i="6"/>
  <c r="D178" i="7"/>
  <c r="D178" i="6"/>
  <c r="D182" i="7"/>
  <c r="D182" i="6"/>
  <c r="D188" i="7"/>
  <c r="D188" i="6"/>
  <c r="D192" i="7"/>
  <c r="D192" i="6"/>
  <c r="D198" i="7"/>
  <c r="D198" i="6"/>
  <c r="D202" i="7"/>
  <c r="D202" i="6"/>
  <c r="D206" i="7"/>
  <c r="D206" i="6"/>
  <c r="D212" i="7"/>
  <c r="D212" i="6"/>
  <c r="D216" i="7"/>
  <c r="D216" i="6"/>
  <c r="D222" i="7"/>
  <c r="D222" i="6"/>
  <c r="D226" i="7"/>
  <c r="D226" i="6"/>
  <c r="D230" i="7"/>
  <c r="D230" i="6"/>
  <c r="D236" i="7"/>
  <c r="D236" i="6"/>
  <c r="D240" i="7"/>
  <c r="D240" i="6"/>
  <c r="D246" i="7"/>
  <c r="D246" i="6"/>
  <c r="D250" i="7"/>
  <c r="D250" i="6"/>
  <c r="D254" i="6"/>
  <c r="D254" i="7"/>
  <c r="D260" i="7"/>
  <c r="D260" i="6"/>
  <c r="D264" i="6"/>
  <c r="D264" i="7"/>
  <c r="D272" i="7"/>
  <c r="D272" i="6"/>
  <c r="D276" i="7"/>
  <c r="D276" i="6"/>
  <c r="D282" i="7"/>
  <c r="D282" i="6"/>
  <c r="D286" i="7"/>
  <c r="D286" i="6"/>
  <c r="D290" i="7"/>
  <c r="D290" i="6"/>
  <c r="D296" i="7"/>
  <c r="D296" i="6"/>
  <c r="D300" i="7"/>
  <c r="D300" i="6"/>
  <c r="D308" i="7"/>
  <c r="D308" i="6"/>
  <c r="D312" i="7"/>
  <c r="D312" i="6"/>
  <c r="D318" i="7"/>
  <c r="D318" i="6"/>
  <c r="A322" i="4"/>
  <c r="D322" i="7"/>
  <c r="D322" i="6"/>
  <c r="D326" i="7"/>
  <c r="D326" i="6"/>
  <c r="D332" i="7"/>
  <c r="D332" i="6"/>
  <c r="D336" i="7"/>
  <c r="D336" i="6"/>
  <c r="D342" i="7"/>
  <c r="D342" i="6"/>
  <c r="D346" i="7"/>
  <c r="D346" i="6"/>
  <c r="D350" i="7"/>
  <c r="D350" i="6"/>
  <c r="D356" i="7"/>
  <c r="D356" i="6"/>
  <c r="D360" i="7"/>
  <c r="D360" i="6"/>
  <c r="D366" i="7"/>
  <c r="D366" i="6"/>
  <c r="D370" i="7"/>
  <c r="D370" i="6"/>
  <c r="D374" i="7"/>
  <c r="D374" i="6"/>
  <c r="D380" i="7"/>
  <c r="D380" i="6"/>
  <c r="D384" i="7"/>
  <c r="D384" i="6"/>
  <c r="D390" i="7"/>
  <c r="D390" i="6"/>
  <c r="D394" i="7"/>
  <c r="D394" i="6"/>
  <c r="D398" i="7"/>
  <c r="D398" i="6"/>
  <c r="D404" i="7"/>
  <c r="D404" i="6"/>
  <c r="D408" i="7"/>
  <c r="D408" i="6"/>
  <c r="D414" i="7"/>
  <c r="D414" i="6"/>
  <c r="D418" i="7"/>
  <c r="D418" i="6"/>
  <c r="D422" i="7"/>
  <c r="D422" i="6"/>
  <c r="D428" i="7"/>
  <c r="D428" i="6"/>
  <c r="D432" i="7"/>
  <c r="D432" i="6"/>
  <c r="D438" i="7"/>
  <c r="D438" i="6"/>
  <c r="D442" i="7"/>
  <c r="D442" i="6"/>
  <c r="D446" i="7"/>
  <c r="D446" i="6"/>
  <c r="D452" i="7"/>
  <c r="D452" i="6"/>
  <c r="D456" i="7"/>
  <c r="D456" i="6"/>
  <c r="D462" i="7"/>
  <c r="D462" i="6"/>
  <c r="D466" i="7"/>
  <c r="D466" i="6"/>
  <c r="D470" i="7"/>
  <c r="D470" i="6"/>
  <c r="A536" i="7"/>
  <c r="D476" i="6"/>
  <c r="D476" i="18" s="1"/>
  <c r="A476" i="18" s="1"/>
  <c r="A540" i="7"/>
  <c r="D480" i="6"/>
  <c r="D480" i="18" s="1"/>
  <c r="A480" i="18" s="1"/>
  <c r="D548" i="7"/>
  <c r="D548" i="6"/>
  <c r="A552" i="4"/>
  <c r="D552" i="6"/>
  <c r="D552" i="7"/>
  <c r="A558" i="4"/>
  <c r="D558" i="7"/>
  <c r="D558" i="6"/>
  <c r="D562" i="7"/>
  <c r="D562" i="6"/>
  <c r="D566" i="6"/>
  <c r="D566" i="7"/>
  <c r="A570" i="4"/>
  <c r="D570" i="6"/>
  <c r="D574" i="6"/>
  <c r="D578" i="6"/>
  <c r="D584" i="7"/>
  <c r="D584" i="6"/>
  <c r="D588" i="7"/>
  <c r="D588" i="6"/>
  <c r="D594" i="7"/>
  <c r="D594" i="6"/>
  <c r="D598" i="7"/>
  <c r="D598" i="6"/>
  <c r="D602" i="7"/>
  <c r="D602" i="6"/>
  <c r="D608" i="7"/>
  <c r="D608" i="6"/>
  <c r="D612" i="7"/>
  <c r="D612" i="6"/>
  <c r="D618" i="6"/>
  <c r="D618" i="7"/>
  <c r="D622" i="7"/>
  <c r="D622" i="6"/>
  <c r="D626" i="7"/>
  <c r="D626" i="6"/>
  <c r="D632" i="7"/>
  <c r="A632" i="7" s="1"/>
  <c r="D632" i="6"/>
  <c r="D636" i="7"/>
  <c r="A636" i="7" s="1"/>
  <c r="D636" i="6"/>
  <c r="D644" i="7"/>
  <c r="D644" i="6"/>
  <c r="D648" i="7"/>
  <c r="D648" i="6"/>
  <c r="D654" i="7"/>
  <c r="D654" i="6"/>
  <c r="D658" i="7"/>
  <c r="D658" i="6"/>
  <c r="D662" i="7"/>
  <c r="D662" i="6"/>
  <c r="D666" i="7"/>
  <c r="D666" i="6"/>
  <c r="D670" i="7"/>
  <c r="D670" i="6"/>
  <c r="D674" i="7"/>
  <c r="D674" i="6"/>
  <c r="D680" i="7"/>
  <c r="D680" i="6"/>
  <c r="D684" i="7"/>
  <c r="D684" i="6"/>
  <c r="D690" i="6"/>
  <c r="D690" i="7"/>
  <c r="D694" i="7"/>
  <c r="D694" i="6"/>
  <c r="D698" i="7"/>
  <c r="D698" i="6"/>
  <c r="D704" i="7"/>
  <c r="D704" i="6"/>
  <c r="D708" i="7"/>
  <c r="D708" i="6"/>
  <c r="D716" i="7"/>
  <c r="D716" i="6"/>
  <c r="D720" i="7"/>
  <c r="D720" i="6"/>
  <c r="D726" i="7"/>
  <c r="D726" i="6"/>
  <c r="D730" i="7"/>
  <c r="D730" i="6"/>
  <c r="D734" i="7"/>
  <c r="D734" i="6"/>
  <c r="D740" i="7"/>
  <c r="D740" i="6"/>
  <c r="D744" i="7"/>
  <c r="D744" i="6"/>
  <c r="A750" i="4"/>
  <c r="D750" i="7"/>
  <c r="D750" i="6"/>
  <c r="D754" i="7"/>
  <c r="D754" i="6"/>
  <c r="D758" i="7"/>
  <c r="D758" i="6"/>
  <c r="D762" i="7"/>
  <c r="D762" i="6"/>
  <c r="D766" i="7"/>
  <c r="D766" i="6"/>
  <c r="D770" i="7"/>
  <c r="D770" i="6"/>
  <c r="D776" i="7"/>
  <c r="D776" i="6"/>
  <c r="D780" i="7"/>
  <c r="D780" i="6"/>
  <c r="A786" i="4"/>
  <c r="D786" i="7"/>
  <c r="D786" i="6"/>
  <c r="D790" i="7"/>
  <c r="D790" i="6"/>
  <c r="D794" i="7"/>
  <c r="D794" i="6"/>
  <c r="D800" i="7"/>
  <c r="D800" i="6"/>
  <c r="D804" i="7"/>
  <c r="D804" i="6"/>
  <c r="D810" i="7"/>
  <c r="D810" i="6"/>
  <c r="D814" i="7"/>
  <c r="D814" i="6"/>
  <c r="D818" i="7"/>
  <c r="D818" i="6"/>
  <c r="D836" i="7"/>
  <c r="D836" i="6"/>
  <c r="D840" i="7"/>
  <c r="D840" i="6"/>
  <c r="D860" i="7"/>
  <c r="D860" i="6"/>
  <c r="A860" i="6" s="1"/>
  <c r="A864" i="4"/>
  <c r="D864" i="7"/>
  <c r="D864" i="6"/>
  <c r="A864" i="6" s="1"/>
  <c r="D870" i="7"/>
  <c r="D870" i="6"/>
  <c r="D874" i="7"/>
  <c r="D874" i="6"/>
  <c r="D878" i="7"/>
  <c r="D878" i="6"/>
  <c r="D884" i="7"/>
  <c r="D884" i="6"/>
  <c r="D888" i="7"/>
  <c r="D888" i="6"/>
  <c r="D894" i="7"/>
  <c r="D894" i="6"/>
  <c r="A898" i="4"/>
  <c r="D898" i="7"/>
  <c r="D898" i="6"/>
  <c r="D902" i="7"/>
  <c r="D902" i="6"/>
  <c r="D906" i="7"/>
  <c r="D906" i="6"/>
  <c r="D910" i="7"/>
  <c r="D910" i="6"/>
  <c r="D914" i="7"/>
  <c r="D914" i="6"/>
  <c r="D920" i="7"/>
  <c r="D920" i="6"/>
  <c r="D924" i="7"/>
  <c r="D924" i="6"/>
  <c r="D930" i="7"/>
  <c r="D930" i="6"/>
  <c r="D934" i="7"/>
  <c r="D934" i="6"/>
  <c r="D938" i="7"/>
  <c r="D938" i="6"/>
  <c r="D944" i="7"/>
  <c r="D944" i="6"/>
  <c r="D948" i="7"/>
  <c r="D948" i="6"/>
  <c r="D954" i="7"/>
  <c r="D954" i="6"/>
  <c r="A958" i="4"/>
  <c r="D958" i="7"/>
  <c r="D958" i="6"/>
  <c r="A962" i="4"/>
  <c r="D962" i="7"/>
  <c r="D962" i="6"/>
  <c r="D968" i="7"/>
  <c r="D968" i="6"/>
  <c r="D972" i="7"/>
  <c r="D972" i="6"/>
  <c r="D978" i="7"/>
  <c r="D978" i="6"/>
  <c r="D982" i="7"/>
  <c r="D982" i="6"/>
  <c r="D986" i="7"/>
  <c r="D986" i="6"/>
  <c r="D992" i="7"/>
  <c r="D992" i="6"/>
  <c r="D996" i="7"/>
  <c r="D996" i="6"/>
  <c r="D1002" i="7"/>
  <c r="D1002" i="6"/>
  <c r="D1006" i="7"/>
  <c r="D1006" i="6"/>
  <c r="D1010" i="7"/>
  <c r="D1010" i="6"/>
  <c r="D1016" i="7"/>
  <c r="D1016" i="22" s="1"/>
  <c r="A1016" i="22" s="1"/>
  <c r="D1016" i="6"/>
  <c r="D1020" i="7"/>
  <c r="D1020" i="22" s="1"/>
  <c r="A1020" i="22" s="1"/>
  <c r="D1020" i="6"/>
  <c r="D1040" i="7"/>
  <c r="D1040" i="6"/>
  <c r="D1044" i="7"/>
  <c r="D1044" i="6"/>
  <c r="A1050" i="4"/>
  <c r="D1050" i="7"/>
  <c r="D1050" i="6"/>
  <c r="D1054" i="7"/>
  <c r="D1054" i="6"/>
  <c r="D1058" i="7"/>
  <c r="D1058" i="6"/>
  <c r="D1074" i="7"/>
  <c r="D1074" i="6"/>
  <c r="A1078" i="4"/>
  <c r="D1078" i="7"/>
  <c r="D1078" i="6"/>
  <c r="D1082" i="7"/>
  <c r="D1082" i="6"/>
  <c r="A784" i="4"/>
  <c r="D867" i="7"/>
  <c r="E952" i="6"/>
  <c r="E952" i="18" s="1"/>
  <c r="V952" i="21" s="1"/>
  <c r="A31" i="4"/>
  <c r="D31" i="7"/>
  <c r="D31" i="6"/>
  <c r="A36" i="4"/>
  <c r="D36" i="6"/>
  <c r="D36" i="7"/>
  <c r="D44" i="6"/>
  <c r="D53" i="7"/>
  <c r="D53" i="6"/>
  <c r="D57" i="7"/>
  <c r="D57" i="6"/>
  <c r="D61" i="7"/>
  <c r="D61" i="6"/>
  <c r="D67" i="7"/>
  <c r="D67" i="6"/>
  <c r="D71" i="7"/>
  <c r="D71" i="6"/>
  <c r="A77" i="4"/>
  <c r="D77" i="7"/>
  <c r="D77" i="6"/>
  <c r="A81" i="4"/>
  <c r="D81" i="7"/>
  <c r="D81" i="6"/>
  <c r="A85" i="4"/>
  <c r="D85" i="7"/>
  <c r="D85" i="6"/>
  <c r="A91" i="4"/>
  <c r="D91" i="7"/>
  <c r="D91" i="6"/>
  <c r="A95" i="4"/>
  <c r="D95" i="7"/>
  <c r="D95" i="6"/>
  <c r="A113" i="4"/>
  <c r="D113" i="7"/>
  <c r="D113" i="6"/>
  <c r="A117" i="4"/>
  <c r="D117" i="7"/>
  <c r="D117" i="6"/>
  <c r="D121" i="7"/>
  <c r="D121" i="6"/>
  <c r="A127" i="4"/>
  <c r="D127" i="7"/>
  <c r="D127" i="6"/>
  <c r="A131" i="4"/>
  <c r="D131" i="7"/>
  <c r="D131" i="6"/>
  <c r="A137" i="4"/>
  <c r="D137" i="7"/>
  <c r="D137" i="6"/>
  <c r="A141" i="4"/>
  <c r="D141" i="7"/>
  <c r="D141" i="6"/>
  <c r="A145" i="4"/>
  <c r="D145" i="7"/>
  <c r="D145" i="6"/>
  <c r="A151" i="4"/>
  <c r="D151" i="7"/>
  <c r="D151" i="6"/>
  <c r="A155" i="4"/>
  <c r="D155" i="7"/>
  <c r="D155" i="6"/>
  <c r="D161" i="7"/>
  <c r="D161" i="6"/>
  <c r="D165" i="7"/>
  <c r="D165" i="6"/>
  <c r="D169" i="7"/>
  <c r="D169" i="6"/>
  <c r="D175" i="7"/>
  <c r="D175" i="6"/>
  <c r="A179" i="4"/>
  <c r="D179" i="6"/>
  <c r="D179" i="7"/>
  <c r="D185" i="7"/>
  <c r="D185" i="6"/>
  <c r="D189" i="7"/>
  <c r="D189" i="6"/>
  <c r="D193" i="7"/>
  <c r="D193" i="6"/>
  <c r="D199" i="7"/>
  <c r="D199" i="6"/>
  <c r="D203" i="6"/>
  <c r="D203" i="7"/>
  <c r="A209" i="4"/>
  <c r="D209" i="7"/>
  <c r="D209" i="6"/>
  <c r="A213" i="4"/>
  <c r="D213" i="7"/>
  <c r="D213" i="6"/>
  <c r="A217" i="4"/>
  <c r="D217" i="7"/>
  <c r="D217" i="6"/>
  <c r="A223" i="4"/>
  <c r="D223" i="7"/>
  <c r="D223" i="6"/>
  <c r="A227" i="4"/>
  <c r="D227" i="6"/>
  <c r="D227" i="7"/>
  <c r="D233" i="7"/>
  <c r="D233" i="6"/>
  <c r="D237" i="7"/>
  <c r="D237" i="6"/>
  <c r="D241" i="7"/>
  <c r="D241" i="6"/>
  <c r="A247" i="4"/>
  <c r="D247" i="7"/>
  <c r="D247" i="6"/>
  <c r="A251" i="4"/>
  <c r="D251" i="7"/>
  <c r="D251" i="6"/>
  <c r="A257" i="4"/>
  <c r="D257" i="7"/>
  <c r="D257" i="6"/>
  <c r="A261" i="4"/>
  <c r="D261" i="7"/>
  <c r="D261" i="6"/>
  <c r="A265" i="4"/>
  <c r="D265" i="7"/>
  <c r="D265" i="6"/>
  <c r="A269" i="4"/>
  <c r="D269" i="6"/>
  <c r="D269" i="7"/>
  <c r="A273" i="4"/>
  <c r="D273" i="7"/>
  <c r="D273" i="6"/>
  <c r="A277" i="4"/>
  <c r="D277" i="7"/>
  <c r="D277" i="6"/>
  <c r="A283" i="4"/>
  <c r="D283" i="7"/>
  <c r="D283" i="6"/>
  <c r="A287" i="4"/>
  <c r="D287" i="7"/>
  <c r="D287" i="6"/>
  <c r="D293" i="7"/>
  <c r="D293" i="6"/>
  <c r="D297" i="7"/>
  <c r="D297" i="6"/>
  <c r="D301" i="7"/>
  <c r="D301" i="6"/>
  <c r="A305" i="4"/>
  <c r="D305" i="7"/>
  <c r="D305" i="6"/>
  <c r="A309" i="4"/>
  <c r="D309" i="7"/>
  <c r="D309" i="6"/>
  <c r="A313" i="4"/>
  <c r="D313" i="7"/>
  <c r="D313" i="6"/>
  <c r="D319" i="7"/>
  <c r="D319" i="6"/>
  <c r="D323" i="7"/>
  <c r="D323" i="6"/>
  <c r="A329" i="4"/>
  <c r="D329" i="7"/>
  <c r="D329" i="6"/>
  <c r="A333" i="4"/>
  <c r="D333" i="7"/>
  <c r="D333" i="6"/>
  <c r="A337" i="4"/>
  <c r="D337" i="7"/>
  <c r="D337" i="6"/>
  <c r="A343" i="4"/>
  <c r="D343" i="7"/>
  <c r="D343" i="6"/>
  <c r="A347" i="4"/>
  <c r="D347" i="7"/>
  <c r="D347" i="6"/>
  <c r="D353" i="7"/>
  <c r="D353" i="6"/>
  <c r="D357" i="7"/>
  <c r="D357" i="6"/>
  <c r="D361" i="7"/>
  <c r="D361" i="6"/>
  <c r="D367" i="7"/>
  <c r="D367" i="6"/>
  <c r="D371" i="7"/>
  <c r="D371" i="6"/>
  <c r="A377" i="4"/>
  <c r="D377" i="7"/>
  <c r="D377" i="6"/>
  <c r="A381" i="4"/>
  <c r="D381" i="7"/>
  <c r="D381" i="6"/>
  <c r="A385" i="4"/>
  <c r="D385" i="7"/>
  <c r="D385" i="6"/>
  <c r="A391" i="4"/>
  <c r="D391" i="7"/>
  <c r="D391" i="6"/>
  <c r="A395" i="4"/>
  <c r="D395" i="7"/>
  <c r="D395" i="6"/>
  <c r="D401" i="7"/>
  <c r="D401" i="6"/>
  <c r="D405" i="7"/>
  <c r="D405" i="6"/>
  <c r="D409" i="7"/>
  <c r="D409" i="6"/>
  <c r="A415" i="4"/>
  <c r="D415" i="7"/>
  <c r="D415" i="6"/>
  <c r="A419" i="4"/>
  <c r="D419" i="7"/>
  <c r="D419" i="6"/>
  <c r="A425" i="4"/>
  <c r="D425" i="7"/>
  <c r="D425" i="6"/>
  <c r="A429" i="4"/>
  <c r="D429" i="7"/>
  <c r="D429" i="6"/>
  <c r="A433" i="4"/>
  <c r="D433" i="7"/>
  <c r="D433" i="6"/>
  <c r="A439" i="4"/>
  <c r="D439" i="7"/>
  <c r="D439" i="6"/>
  <c r="A443" i="4"/>
  <c r="D443" i="7"/>
  <c r="D443" i="6"/>
  <c r="A449" i="4"/>
  <c r="D449" i="7"/>
  <c r="D449" i="6"/>
  <c r="A453" i="4"/>
  <c r="D453" i="7"/>
  <c r="D453" i="6"/>
  <c r="A457" i="4"/>
  <c r="D457" i="7"/>
  <c r="D457" i="6"/>
  <c r="A463" i="4"/>
  <c r="D463" i="7"/>
  <c r="D463" i="6"/>
  <c r="A467" i="4"/>
  <c r="D467" i="7"/>
  <c r="D467" i="6"/>
  <c r="A473" i="4"/>
  <c r="A533" i="7"/>
  <c r="D473" i="6"/>
  <c r="D473" i="18" s="1"/>
  <c r="A473" i="18" s="1"/>
  <c r="A477" i="4"/>
  <c r="A537" i="7"/>
  <c r="D477" i="6"/>
  <c r="D477" i="18" s="1"/>
  <c r="A477" i="18" s="1"/>
  <c r="A481" i="4"/>
  <c r="A541" i="7"/>
  <c r="D481" i="6"/>
  <c r="D481" i="18" s="1"/>
  <c r="A481" i="18" s="1"/>
  <c r="A545" i="4"/>
  <c r="D545" i="7"/>
  <c r="D545" i="6"/>
  <c r="A549" i="4"/>
  <c r="D549" i="7"/>
  <c r="D549" i="6"/>
  <c r="A553" i="4"/>
  <c r="D553" i="7"/>
  <c r="D553" i="6"/>
  <c r="A559" i="4"/>
  <c r="D559" i="7"/>
  <c r="D559" i="6"/>
  <c r="A563" i="4"/>
  <c r="D563" i="7"/>
  <c r="D563" i="6"/>
  <c r="A571" i="4"/>
  <c r="D571" i="6"/>
  <c r="A575" i="4"/>
  <c r="D575" i="6"/>
  <c r="D581" i="7"/>
  <c r="D581" i="6"/>
  <c r="D585" i="7"/>
  <c r="D585" i="6"/>
  <c r="D589" i="7"/>
  <c r="D589" i="6"/>
  <c r="A595" i="4"/>
  <c r="D595" i="7"/>
  <c r="D595" i="6"/>
  <c r="A599" i="4"/>
  <c r="D599" i="7"/>
  <c r="D599" i="6"/>
  <c r="A605" i="4"/>
  <c r="D605" i="7"/>
  <c r="D605" i="6"/>
  <c r="A609" i="4"/>
  <c r="D609" i="7"/>
  <c r="D609" i="6"/>
  <c r="A613" i="4"/>
  <c r="D613" i="7"/>
  <c r="D613" i="6"/>
  <c r="A619" i="4"/>
  <c r="D619" i="7"/>
  <c r="D619" i="6"/>
  <c r="A623" i="4"/>
  <c r="D623" i="7"/>
  <c r="D623" i="6"/>
  <c r="A629" i="4"/>
  <c r="D629" i="7"/>
  <c r="A629" i="7" s="1"/>
  <c r="D629" i="6"/>
  <c r="A633" i="4"/>
  <c r="D633" i="7"/>
  <c r="A633" i="7" s="1"/>
  <c r="D633" i="6"/>
  <c r="A637" i="4"/>
  <c r="D637" i="7"/>
  <c r="A637" i="7" s="1"/>
  <c r="D637" i="6"/>
  <c r="A641" i="4"/>
  <c r="D641" i="7"/>
  <c r="D641" i="6"/>
  <c r="A645" i="4"/>
  <c r="D645" i="7"/>
  <c r="D645" i="6"/>
  <c r="A649" i="4"/>
  <c r="D649" i="7"/>
  <c r="D649" i="6"/>
  <c r="D655" i="7"/>
  <c r="D655" i="6"/>
  <c r="D659" i="7"/>
  <c r="D659" i="6"/>
  <c r="A667" i="4"/>
  <c r="D667" i="7"/>
  <c r="D667" i="6"/>
  <c r="A671" i="4"/>
  <c r="D671" i="7"/>
  <c r="D671" i="6"/>
  <c r="D677" i="7"/>
  <c r="D677" i="6"/>
  <c r="D681" i="7"/>
  <c r="D681" i="6"/>
  <c r="D685" i="7"/>
  <c r="D685" i="6"/>
  <c r="A691" i="4"/>
  <c r="D691" i="7"/>
  <c r="D691" i="6"/>
  <c r="A695" i="4"/>
  <c r="D695" i="7"/>
  <c r="D695" i="6"/>
  <c r="D701" i="7"/>
  <c r="D701" i="6"/>
  <c r="D705" i="7"/>
  <c r="D705" i="6"/>
  <c r="D709" i="7"/>
  <c r="D709" i="6"/>
  <c r="A713" i="4"/>
  <c r="D713" i="7"/>
  <c r="D713" i="6"/>
  <c r="A717" i="4"/>
  <c r="D717" i="7"/>
  <c r="D717" i="6"/>
  <c r="A721" i="4"/>
  <c r="D721" i="7"/>
  <c r="D721" i="6"/>
  <c r="A727" i="4"/>
  <c r="D727" i="7"/>
  <c r="D727" i="6"/>
  <c r="A731" i="4"/>
  <c r="D731" i="7"/>
  <c r="D731" i="6"/>
  <c r="D737" i="7"/>
  <c r="D737" i="6"/>
  <c r="D741" i="7"/>
  <c r="D741" i="6"/>
  <c r="D745" i="7"/>
  <c r="D745" i="6"/>
  <c r="A751" i="4"/>
  <c r="D751" i="7"/>
  <c r="D751" i="6"/>
  <c r="A755" i="4"/>
  <c r="D755" i="7"/>
  <c r="D755" i="6"/>
  <c r="A763" i="4"/>
  <c r="D763" i="7"/>
  <c r="D763" i="6"/>
  <c r="A767" i="4"/>
  <c r="D767" i="7"/>
  <c r="D767" i="6"/>
  <c r="A773" i="4"/>
  <c r="D773" i="7"/>
  <c r="D773" i="6"/>
  <c r="A777" i="4"/>
  <c r="D777" i="7"/>
  <c r="D777" i="6"/>
  <c r="A781" i="4"/>
  <c r="D781" i="7"/>
  <c r="D781" i="6"/>
  <c r="A787" i="4"/>
  <c r="D787" i="7"/>
  <c r="D787" i="6"/>
  <c r="A791" i="4"/>
  <c r="D791" i="7"/>
  <c r="D791" i="6"/>
  <c r="D797" i="7"/>
  <c r="D797" i="6"/>
  <c r="D801" i="7"/>
  <c r="D801" i="6"/>
  <c r="D805" i="7"/>
  <c r="D805" i="6"/>
  <c r="A811" i="4"/>
  <c r="D811" i="7"/>
  <c r="D811" i="6"/>
  <c r="D815" i="7"/>
  <c r="D815" i="6"/>
  <c r="D833" i="7"/>
  <c r="D833" i="6"/>
  <c r="D837" i="7"/>
  <c r="D837" i="6"/>
  <c r="D841" i="7"/>
  <c r="D841" i="6"/>
  <c r="A857" i="4"/>
  <c r="D857" i="7"/>
  <c r="D857" i="6"/>
  <c r="A857" i="6" s="1"/>
  <c r="A861" i="4"/>
  <c r="D861" i="7"/>
  <c r="D861" i="6"/>
  <c r="A861" i="6" s="1"/>
  <c r="A865" i="4"/>
  <c r="D865" i="7"/>
  <c r="D865" i="6"/>
  <c r="A871" i="4"/>
  <c r="D871" i="7"/>
  <c r="D871" i="6"/>
  <c r="A875" i="4"/>
  <c r="D875" i="7"/>
  <c r="D875" i="6"/>
  <c r="D881" i="7"/>
  <c r="D881" i="6"/>
  <c r="D885" i="7"/>
  <c r="D885" i="6"/>
  <c r="D889" i="7"/>
  <c r="D889" i="6"/>
  <c r="A895" i="4"/>
  <c r="D895" i="7"/>
  <c r="D895" i="6"/>
  <c r="A899" i="4"/>
  <c r="D899" i="7"/>
  <c r="D899" i="6"/>
  <c r="A907" i="4"/>
  <c r="D907" i="7"/>
  <c r="D907" i="6"/>
  <c r="A911" i="4"/>
  <c r="D911" i="7"/>
  <c r="D911" i="6"/>
  <c r="D917" i="7"/>
  <c r="D917" i="6"/>
  <c r="D921" i="7"/>
  <c r="D921" i="6"/>
  <c r="D925" i="7"/>
  <c r="D925" i="6"/>
  <c r="A931" i="4"/>
  <c r="D931" i="7"/>
  <c r="D931" i="6"/>
  <c r="A935" i="4"/>
  <c r="D935" i="7"/>
  <c r="D935" i="6"/>
  <c r="D941" i="7"/>
  <c r="D941" i="6"/>
  <c r="D945" i="7"/>
  <c r="D945" i="6"/>
  <c r="D949" i="7"/>
  <c r="D949" i="6"/>
  <c r="A955" i="4"/>
  <c r="D955" i="7"/>
  <c r="D955" i="6"/>
  <c r="A959" i="4"/>
  <c r="D959" i="7"/>
  <c r="D959" i="6"/>
  <c r="D965" i="7"/>
  <c r="D965" i="6"/>
  <c r="D969" i="7"/>
  <c r="D969" i="6"/>
  <c r="D973" i="7"/>
  <c r="D973" i="6"/>
  <c r="A979" i="4"/>
  <c r="D979" i="7"/>
  <c r="D979" i="6"/>
  <c r="A983" i="4"/>
  <c r="D983" i="7"/>
  <c r="D983" i="6"/>
  <c r="D989" i="7"/>
  <c r="D989" i="6"/>
  <c r="D993" i="7"/>
  <c r="D993" i="6"/>
  <c r="D997" i="7"/>
  <c r="D997" i="6"/>
  <c r="A1003" i="4"/>
  <c r="D1003" i="7"/>
  <c r="D1003" i="6"/>
  <c r="A1007" i="4"/>
  <c r="D1007" i="7"/>
  <c r="D1007" i="6"/>
  <c r="D1013" i="7"/>
  <c r="D1013" i="22" s="1"/>
  <c r="A1013" i="22" s="1"/>
  <c r="D1013" i="6"/>
  <c r="D1017" i="7"/>
  <c r="D1017" i="22" s="1"/>
  <c r="A1017" i="22" s="1"/>
  <c r="D1017" i="6"/>
  <c r="D1021" i="7"/>
  <c r="D1021" i="22" s="1"/>
  <c r="A1021" i="22" s="1"/>
  <c r="D1021" i="6"/>
  <c r="D1037" i="7"/>
  <c r="D1037" i="6"/>
  <c r="A1041" i="4"/>
  <c r="D1041" i="7"/>
  <c r="D1041" i="6"/>
  <c r="D1045" i="7"/>
  <c r="D1045" i="6"/>
  <c r="A1051" i="4"/>
  <c r="D1051" i="7"/>
  <c r="D1051" i="6"/>
  <c r="A1055" i="4"/>
  <c r="D1055" i="6"/>
  <c r="D1055" i="7"/>
  <c r="D1071" i="6"/>
  <c r="D1071" i="7"/>
  <c r="A1075" i="4"/>
  <c r="D1075" i="7"/>
  <c r="D1075" i="6"/>
  <c r="A1079" i="4"/>
  <c r="D1079" i="7"/>
  <c r="D1079" i="6"/>
  <c r="D1132" i="4"/>
  <c r="D1108" i="4"/>
  <c r="D1096" i="4"/>
  <c r="A1096" i="4" s="1"/>
  <c r="D1048" i="4"/>
  <c r="E1011" i="4"/>
  <c r="D999" i="4"/>
  <c r="D1000" i="4"/>
  <c r="D988" i="4"/>
  <c r="E987" i="4"/>
  <c r="D976" i="4"/>
  <c r="D964" i="4"/>
  <c r="E963" i="4"/>
  <c r="D940" i="4"/>
  <c r="D928" i="4"/>
  <c r="E927" i="4"/>
  <c r="D916" i="4"/>
  <c r="A892" i="4"/>
  <c r="G891" i="4"/>
  <c r="D880" i="4"/>
  <c r="D868" i="4"/>
  <c r="D832" i="4"/>
  <c r="D796" i="4"/>
  <c r="E783" i="4"/>
  <c r="D771" i="4"/>
  <c r="D772" i="4"/>
  <c r="D747" i="4"/>
  <c r="A747" i="4" s="1"/>
  <c r="D748" i="4"/>
  <c r="D736" i="4"/>
  <c r="D699" i="4"/>
  <c r="D700" i="4"/>
  <c r="D688" i="4"/>
  <c r="D676" i="4"/>
  <c r="D628" i="4"/>
  <c r="D604" i="4"/>
  <c r="D592" i="4"/>
  <c r="A592" i="4" s="1"/>
  <c r="D580" i="4"/>
  <c r="A580" i="4" s="1"/>
  <c r="D556" i="4"/>
  <c r="E555" i="4"/>
  <c r="D471" i="4"/>
  <c r="D460" i="4"/>
  <c r="A496" i="6" s="1"/>
  <c r="D472" i="4"/>
  <c r="D448" i="4"/>
  <c r="A484" i="6" s="1"/>
  <c r="D424" i="4"/>
  <c r="D412" i="4"/>
  <c r="D400" i="4"/>
  <c r="D388" i="4"/>
  <c r="D376" i="4"/>
  <c r="D364" i="4"/>
  <c r="E339" i="4"/>
  <c r="D340" i="4"/>
  <c r="A340" i="4" s="1"/>
  <c r="D316" i="4"/>
  <c r="E291" i="4"/>
  <c r="E279" i="4"/>
  <c r="D280" i="4"/>
  <c r="D148" i="4"/>
  <c r="D123" i="4"/>
  <c r="D124" i="4"/>
  <c r="D108" i="4"/>
  <c r="D105" i="4"/>
  <c r="F100" i="4"/>
  <c r="D88" i="4"/>
  <c r="D76" i="4"/>
  <c r="D64" i="4"/>
  <c r="A64" i="4" s="1"/>
  <c r="G51" i="4"/>
  <c r="H51" i="4"/>
  <c r="D256" i="4"/>
  <c r="E255" i="4"/>
  <c r="D244" i="4"/>
  <c r="D232" i="4"/>
  <c r="E231" i="4"/>
  <c r="D220" i="4"/>
  <c r="H100" i="4"/>
  <c r="G100" i="4"/>
  <c r="D196" i="4"/>
  <c r="D106" i="4"/>
  <c r="D183" i="4"/>
  <c r="D102" i="4"/>
  <c r="D184" i="4"/>
  <c r="E100" i="4"/>
  <c r="D160" i="4"/>
  <c r="D136" i="4"/>
  <c r="D107" i="4"/>
  <c r="D112" i="4"/>
  <c r="D101" i="4"/>
  <c r="D47" i="4"/>
  <c r="D48" i="4"/>
  <c r="D46" i="4"/>
  <c r="D41" i="4"/>
  <c r="D52" i="4"/>
  <c r="D42" i="4"/>
  <c r="D28" i="4"/>
  <c r="A45" i="4"/>
  <c r="E795" i="4"/>
  <c r="E675" i="4"/>
  <c r="E579" i="4"/>
  <c r="E411" i="4"/>
  <c r="E387" i="4"/>
  <c r="E195" i="4"/>
  <c r="E171" i="4"/>
  <c r="E87" i="4"/>
  <c r="E63" i="4"/>
  <c r="BS952" i="21" l="1"/>
  <c r="BR952" i="21" s="1"/>
  <c r="E460" i="22"/>
  <c r="W460" i="21"/>
  <c r="BD459" i="21"/>
  <c r="G459" i="22"/>
  <c r="D110" i="6"/>
  <c r="G268" i="4"/>
  <c r="AW268" i="21" s="1"/>
  <c r="AW304" i="21"/>
  <c r="E268" i="4"/>
  <c r="P268" i="21" s="1"/>
  <c r="P304" i="21"/>
  <c r="H268" i="4"/>
  <c r="BS268" i="21" s="1"/>
  <c r="BR268" i="21" s="1"/>
  <c r="BS304" i="21"/>
  <c r="D110" i="7"/>
  <c r="AH459" i="21"/>
  <c r="F459" i="22"/>
  <c r="BZ459" i="21"/>
  <c r="H459" i="22"/>
  <c r="F952" i="6"/>
  <c r="F952" i="18" s="1"/>
  <c r="AG952" i="21" s="1"/>
  <c r="AA952" i="21"/>
  <c r="AW856" i="21"/>
  <c r="AV856" i="21" s="1"/>
  <c r="A352" i="4"/>
  <c r="AH460" i="21"/>
  <c r="F460" i="22"/>
  <c r="F268" i="4"/>
  <c r="AA268" i="21" s="1"/>
  <c r="AA304" i="21"/>
  <c r="BD460" i="21"/>
  <c r="G460" i="22"/>
  <c r="BZ460" i="21"/>
  <c r="H460" i="22"/>
  <c r="AH472" i="21"/>
  <c r="F472" i="22"/>
  <c r="I472" i="22" s="1"/>
  <c r="AH471" i="21"/>
  <c r="F471" i="22"/>
  <c r="I471" i="22" s="1"/>
  <c r="G471" i="22"/>
  <c r="BD471" i="21"/>
  <c r="BD472" i="21"/>
  <c r="G472" i="22"/>
  <c r="D1012" i="7"/>
  <c r="D1012" i="22" s="1"/>
  <c r="J952" i="4"/>
  <c r="J952" i="6" s="1"/>
  <c r="F952" i="7"/>
  <c r="F819" i="7"/>
  <c r="AH819" i="21" s="1"/>
  <c r="E831" i="6"/>
  <c r="E831" i="18" s="1"/>
  <c r="V831" i="21" s="1"/>
  <c r="I819" i="4"/>
  <c r="I819" i="6" s="1"/>
  <c r="E819" i="6"/>
  <c r="E819" i="18" s="1"/>
  <c r="V819" i="21" s="1"/>
  <c r="D831" i="4"/>
  <c r="A831" i="4" s="1"/>
  <c r="E831" i="7"/>
  <c r="D831" i="7"/>
  <c r="Z831" i="21"/>
  <c r="J831" i="4"/>
  <c r="J831" i="6" s="1"/>
  <c r="F831" i="7"/>
  <c r="J819" i="4"/>
  <c r="J819" i="6" s="1"/>
  <c r="Z819" i="21"/>
  <c r="F831" i="6"/>
  <c r="F831" i="18" s="1"/>
  <c r="AG831" i="21" s="1"/>
  <c r="I831" i="4"/>
  <c r="I831" i="6" s="1"/>
  <c r="D819" i="4"/>
  <c r="A819" i="4" s="1"/>
  <c r="A808" i="4"/>
  <c r="D784" i="6"/>
  <c r="E568" i="4"/>
  <c r="P568" i="21" s="1"/>
  <c r="F568" i="4"/>
  <c r="AA568" i="21" s="1"/>
  <c r="H568" i="4"/>
  <c r="BS568" i="21" s="1"/>
  <c r="G568" i="4"/>
  <c r="AW568" i="21" s="1"/>
  <c r="D616" i="6"/>
  <c r="A616" i="6" s="1"/>
  <c r="A328" i="4"/>
  <c r="D952" i="4"/>
  <c r="A952" i="4" s="1"/>
  <c r="H952" i="6"/>
  <c r="H952" i="18" s="1"/>
  <c r="BY952" i="21" s="1"/>
  <c r="F1083" i="4"/>
  <c r="Z1083" i="21" s="1"/>
  <c r="H579" i="6"/>
  <c r="H579" i="18" s="1"/>
  <c r="BY579" i="21" s="1"/>
  <c r="H952" i="7"/>
  <c r="H855" i="7"/>
  <c r="BZ855" i="21" s="1"/>
  <c r="J1107" i="4"/>
  <c r="J1107" i="6" s="1"/>
  <c r="G39" i="4"/>
  <c r="D820" i="6"/>
  <c r="A820" i="4"/>
  <c r="D820" i="7"/>
  <c r="A820" i="7" s="1"/>
  <c r="I819" i="7"/>
  <c r="E819" i="22"/>
  <c r="J819" i="7"/>
  <c r="D44" i="7"/>
  <c r="A44" i="7" s="1"/>
  <c r="D831" i="6"/>
  <c r="D724" i="6"/>
  <c r="A724" i="6" s="1"/>
  <c r="D591" i="4"/>
  <c r="G63" i="6"/>
  <c r="G63" i="18" s="1"/>
  <c r="BC63" i="21" s="1"/>
  <c r="H819" i="22"/>
  <c r="G819" i="22"/>
  <c r="F820" i="22"/>
  <c r="D808" i="6"/>
  <c r="D808" i="18" s="1"/>
  <c r="A808" i="18" s="1"/>
  <c r="D687" i="7"/>
  <c r="A687" i="7" s="1"/>
  <c r="G63" i="7"/>
  <c r="BD63" i="21" s="1"/>
  <c r="I820" i="7"/>
  <c r="E820" i="22"/>
  <c r="J820" i="7"/>
  <c r="I820" i="18"/>
  <c r="J820" i="18"/>
  <c r="E819" i="21"/>
  <c r="O819" i="21"/>
  <c r="H820" i="22"/>
  <c r="G820" i="22"/>
  <c r="A687" i="4"/>
  <c r="F303" i="4"/>
  <c r="H39" i="4"/>
  <c r="AV63" i="21"/>
  <c r="I471" i="7"/>
  <c r="BH820" i="21"/>
  <c r="O820" i="21"/>
  <c r="E820" i="21"/>
  <c r="AL820" i="21"/>
  <c r="F819" i="22"/>
  <c r="D627" i="4"/>
  <c r="H567" i="4"/>
  <c r="BS567" i="21" s="1"/>
  <c r="J471" i="7"/>
  <c r="J472" i="7"/>
  <c r="A507" i="6"/>
  <c r="D471" i="7"/>
  <c r="A471" i="7" s="1"/>
  <c r="I472" i="18"/>
  <c r="J472" i="18"/>
  <c r="A508" i="6"/>
  <c r="D472" i="7"/>
  <c r="A472" i="7" s="1"/>
  <c r="J471" i="18"/>
  <c r="I471" i="18"/>
  <c r="I472" i="7"/>
  <c r="F267" i="4"/>
  <c r="J280" i="6"/>
  <c r="I280" i="6"/>
  <c r="A49" i="4"/>
  <c r="D49" i="6"/>
  <c r="A289" i="7"/>
  <c r="A287" i="7"/>
  <c r="A285" i="7"/>
  <c r="A284" i="7"/>
  <c r="A283" i="7"/>
  <c r="A290" i="7"/>
  <c r="A282" i="7"/>
  <c r="A288" i="7"/>
  <c r="A281" i="7"/>
  <c r="A1138" i="7"/>
  <c r="A1137" i="7"/>
  <c r="A1135" i="7"/>
  <c r="A1136" i="7"/>
  <c r="A1140" i="7"/>
  <c r="A1142" i="7"/>
  <c r="A1141" i="7"/>
  <c r="A1133" i="7"/>
  <c r="A1128" i="7"/>
  <c r="A1125" i="7"/>
  <c r="A1126" i="7"/>
  <c r="A1123" i="7"/>
  <c r="A1130" i="7"/>
  <c r="A1124" i="7"/>
  <c r="A1129" i="7"/>
  <c r="A1121" i="7"/>
  <c r="A1118" i="7"/>
  <c r="A1113" i="7"/>
  <c r="A1112" i="7"/>
  <c r="A1111" i="7"/>
  <c r="A1114" i="7"/>
  <c r="A1117" i="7"/>
  <c r="A1109" i="7"/>
  <c r="A1116" i="7"/>
  <c r="A1100" i="7"/>
  <c r="A1093" i="7"/>
  <c r="A1102" i="7"/>
  <c r="A1092" i="7"/>
  <c r="A1101" i="7"/>
  <c r="A1103" i="7"/>
  <c r="A1087" i="7"/>
  <c r="A1090" i="7"/>
  <c r="A1089" i="7"/>
  <c r="A1104" i="7"/>
  <c r="A1094" i="7"/>
  <c r="A1099" i="7"/>
  <c r="A1085" i="7"/>
  <c r="A1106" i="7"/>
  <c r="A1088" i="7"/>
  <c r="A1105" i="7"/>
  <c r="A1097" i="7"/>
  <c r="A1082" i="7"/>
  <c r="A1077" i="7"/>
  <c r="A1081" i="7"/>
  <c r="A1076" i="7"/>
  <c r="A1075" i="7"/>
  <c r="A1078" i="7"/>
  <c r="A1073" i="7"/>
  <c r="A1053" i="7"/>
  <c r="A1040" i="7"/>
  <c r="A1045" i="7"/>
  <c r="A1052" i="7"/>
  <c r="A1051" i="7"/>
  <c r="A1041" i="7"/>
  <c r="A1054" i="7"/>
  <c r="A1057" i="7"/>
  <c r="A1049" i="7"/>
  <c r="A1056" i="7"/>
  <c r="A1046" i="7"/>
  <c r="A1058" i="7"/>
  <c r="A1042" i="7"/>
  <c r="A1037" i="7"/>
  <c r="A1044" i="7"/>
  <c r="A1039" i="7"/>
  <c r="A1016" i="7"/>
  <c r="A1022" i="7"/>
  <c r="A1017" i="7"/>
  <c r="A1019" i="7"/>
  <c r="A1018" i="7"/>
  <c r="A1015" i="7"/>
  <c r="A1021" i="7"/>
  <c r="A1013" i="7"/>
  <c r="A1020" i="7"/>
  <c r="A1007" i="7"/>
  <c r="A1003" i="7"/>
  <c r="A1005" i="7"/>
  <c r="A1004" i="7"/>
  <c r="A1009" i="7"/>
  <c r="A1001" i="7"/>
  <c r="A1008" i="7"/>
  <c r="A1010" i="7"/>
  <c r="A1002" i="7"/>
  <c r="A996" i="7"/>
  <c r="A998" i="7"/>
  <c r="A993" i="7"/>
  <c r="A997" i="7"/>
  <c r="A989" i="7"/>
  <c r="A992" i="7"/>
  <c r="A991" i="7"/>
  <c r="A979" i="7"/>
  <c r="A986" i="7"/>
  <c r="A981" i="7"/>
  <c r="A985" i="7"/>
  <c r="A977" i="7"/>
  <c r="A980" i="7"/>
  <c r="A968" i="7"/>
  <c r="A953" i="7"/>
  <c r="A974" i="7"/>
  <c r="A966" i="7"/>
  <c r="A956" i="7"/>
  <c r="A955" i="7"/>
  <c r="A971" i="7"/>
  <c r="A967" i="7"/>
  <c r="A961" i="7"/>
  <c r="A969" i="7"/>
  <c r="A973" i="7"/>
  <c r="A965" i="7"/>
  <c r="A972" i="7"/>
  <c r="A962" i="7"/>
  <c r="A957" i="7"/>
  <c r="A944" i="7"/>
  <c r="A947" i="7"/>
  <c r="A945" i="7"/>
  <c r="A949" i="7"/>
  <c r="A941" i="7"/>
  <c r="A948" i="7"/>
  <c r="A943" i="7"/>
  <c r="A950" i="7"/>
  <c r="A931" i="7"/>
  <c r="A933" i="7"/>
  <c r="A935" i="7"/>
  <c r="A936" i="7"/>
  <c r="A937" i="7"/>
  <c r="A929" i="7"/>
  <c r="A938" i="7"/>
  <c r="A932" i="7"/>
  <c r="A923" i="7"/>
  <c r="A921" i="7"/>
  <c r="A924" i="7"/>
  <c r="A926" i="7"/>
  <c r="A919" i="7"/>
  <c r="A918" i="7"/>
  <c r="A925" i="7"/>
  <c r="A917" i="7"/>
  <c r="A920" i="7"/>
  <c r="A911" i="7"/>
  <c r="A914" i="7"/>
  <c r="A906" i="7"/>
  <c r="A905" i="7"/>
  <c r="A913" i="7"/>
  <c r="A909" i="7"/>
  <c r="A908" i="7"/>
  <c r="A907" i="7"/>
  <c r="A912" i="7"/>
  <c r="A894" i="7"/>
  <c r="A898" i="7"/>
  <c r="A897" i="7"/>
  <c r="A900" i="7"/>
  <c r="A895" i="7"/>
  <c r="A899" i="7"/>
  <c r="A902" i="7"/>
  <c r="A901" i="7"/>
  <c r="A893" i="7"/>
  <c r="A896" i="7"/>
  <c r="A884" i="7"/>
  <c r="A889" i="7"/>
  <c r="A881" i="7"/>
  <c r="A887" i="7"/>
  <c r="A890" i="7"/>
  <c r="A888" i="7"/>
  <c r="A885" i="7"/>
  <c r="A883" i="7"/>
  <c r="A865" i="7"/>
  <c r="A877" i="7"/>
  <c r="A869" i="7"/>
  <c r="A872" i="7"/>
  <c r="A861" i="7"/>
  <c r="A878" i="7"/>
  <c r="A870" i="7"/>
  <c r="A859" i="7"/>
  <c r="A871" i="7"/>
  <c r="A875" i="7"/>
  <c r="A857" i="7"/>
  <c r="A860" i="7"/>
  <c r="A873" i="7"/>
  <c r="A876" i="7"/>
  <c r="A866" i="7"/>
  <c r="A837" i="7"/>
  <c r="A835" i="7"/>
  <c r="A839" i="7"/>
  <c r="A842" i="7"/>
  <c r="A841" i="7"/>
  <c r="A833" i="7"/>
  <c r="A836" i="7"/>
  <c r="A815" i="7"/>
  <c r="A812" i="7"/>
  <c r="A818" i="7"/>
  <c r="A809" i="7"/>
  <c r="A811" i="7"/>
  <c r="A813" i="7"/>
  <c r="A816" i="7"/>
  <c r="A814" i="7"/>
  <c r="A817" i="7"/>
  <c r="A805" i="7"/>
  <c r="A797" i="7"/>
  <c r="A800" i="7"/>
  <c r="A806" i="7"/>
  <c r="A803" i="7"/>
  <c r="A801" i="7"/>
  <c r="A804" i="7"/>
  <c r="A799" i="7"/>
  <c r="A789" i="7"/>
  <c r="A792" i="7"/>
  <c r="A787" i="7"/>
  <c r="A793" i="7"/>
  <c r="A785" i="7"/>
  <c r="A788" i="7"/>
  <c r="A791" i="7"/>
  <c r="A794" i="7"/>
  <c r="A777" i="7"/>
  <c r="A776" i="7"/>
  <c r="A779" i="7"/>
  <c r="A782" i="7"/>
  <c r="A764" i="7"/>
  <c r="A763" i="7"/>
  <c r="A767" i="7"/>
  <c r="A780" i="7"/>
  <c r="A770" i="7"/>
  <c r="A769" i="7"/>
  <c r="A761" i="7"/>
  <c r="A768" i="7"/>
  <c r="A765" i="7"/>
  <c r="A781" i="7"/>
  <c r="A773" i="7"/>
  <c r="A775" i="7"/>
  <c r="A758" i="7"/>
  <c r="A755" i="7"/>
  <c r="A757" i="7"/>
  <c r="A752" i="7"/>
  <c r="A754" i="7"/>
  <c r="A749" i="7"/>
  <c r="A756" i="7"/>
  <c r="A751" i="7"/>
  <c r="A753" i="7"/>
  <c r="A740" i="7"/>
  <c r="A743" i="7"/>
  <c r="A741" i="7"/>
  <c r="A745" i="7"/>
  <c r="A737" i="7"/>
  <c r="A746" i="7"/>
  <c r="A742" i="7"/>
  <c r="A744" i="7"/>
  <c r="A739" i="7"/>
  <c r="A715" i="7"/>
  <c r="A732" i="7"/>
  <c r="A717" i="7"/>
  <c r="A720" i="7"/>
  <c r="A733" i="7"/>
  <c r="A731" i="7"/>
  <c r="A729" i="7"/>
  <c r="A722" i="7"/>
  <c r="A719" i="7"/>
  <c r="A728" i="7"/>
  <c r="A713" i="7"/>
  <c r="A721" i="7"/>
  <c r="A727" i="7"/>
  <c r="A734" i="7"/>
  <c r="A726" i="7"/>
  <c r="A716" i="7"/>
  <c r="A725" i="7"/>
  <c r="A703" i="7"/>
  <c r="A705" i="7"/>
  <c r="A708" i="7"/>
  <c r="A707" i="7"/>
  <c r="A710" i="7"/>
  <c r="A709" i="7"/>
  <c r="A701" i="7"/>
  <c r="A704" i="7"/>
  <c r="A689" i="7"/>
  <c r="A698" i="7"/>
  <c r="A693" i="7"/>
  <c r="A696" i="7"/>
  <c r="A697" i="7"/>
  <c r="A691" i="7"/>
  <c r="A695" i="7"/>
  <c r="A694" i="7"/>
  <c r="A692" i="7"/>
  <c r="A665" i="7"/>
  <c r="A672" i="7"/>
  <c r="A667" i="7"/>
  <c r="A681" i="7"/>
  <c r="A671" i="7"/>
  <c r="A680" i="7"/>
  <c r="A679" i="7"/>
  <c r="A686" i="7"/>
  <c r="A669" i="7"/>
  <c r="A678" i="7"/>
  <c r="A668" i="7"/>
  <c r="A685" i="7"/>
  <c r="A677" i="7"/>
  <c r="A684" i="7"/>
  <c r="A674" i="7"/>
  <c r="A683" i="7"/>
  <c r="A673" i="7"/>
  <c r="A662" i="7"/>
  <c r="A654" i="7"/>
  <c r="A657" i="7"/>
  <c r="A655" i="7"/>
  <c r="A656" i="7"/>
  <c r="A660" i="7"/>
  <c r="A659" i="7"/>
  <c r="A661" i="7"/>
  <c r="A653" i="7"/>
  <c r="A645" i="7"/>
  <c r="A643" i="7"/>
  <c r="A650" i="7"/>
  <c r="A649" i="7"/>
  <c r="A644" i="7"/>
  <c r="A647" i="7"/>
  <c r="A642" i="7"/>
  <c r="A641" i="7"/>
  <c r="A648" i="7"/>
  <c r="A622" i="7"/>
  <c r="A625" i="7"/>
  <c r="A620" i="7"/>
  <c r="A619" i="7"/>
  <c r="A621" i="7"/>
  <c r="A623" i="7"/>
  <c r="A626" i="7"/>
  <c r="A617" i="7"/>
  <c r="A624" i="7"/>
  <c r="A612" i="7"/>
  <c r="A607" i="7"/>
  <c r="A610" i="7"/>
  <c r="A611" i="7"/>
  <c r="A609" i="7"/>
  <c r="A613" i="7"/>
  <c r="A605" i="7"/>
  <c r="A608" i="7"/>
  <c r="A614" i="7"/>
  <c r="A593" i="7"/>
  <c r="A599" i="7"/>
  <c r="A597" i="7"/>
  <c r="A601" i="7"/>
  <c r="A595" i="7"/>
  <c r="A602" i="7"/>
  <c r="A600" i="7"/>
  <c r="A596" i="7"/>
  <c r="A588" i="7"/>
  <c r="D576" i="7"/>
  <c r="A587" i="7"/>
  <c r="D575" i="7"/>
  <c r="A586" i="7"/>
  <c r="A589" i="7"/>
  <c r="D577" i="7"/>
  <c r="A585" i="7"/>
  <c r="D573" i="7"/>
  <c r="A581" i="7"/>
  <c r="D569" i="7"/>
  <c r="A584" i="7"/>
  <c r="D572" i="7"/>
  <c r="A583" i="7"/>
  <c r="D571" i="7"/>
  <c r="A590" i="7"/>
  <c r="D578" i="7"/>
  <c r="A545" i="7"/>
  <c r="A548" i="7"/>
  <c r="A561" i="7"/>
  <c r="A566" i="7"/>
  <c r="A560" i="7"/>
  <c r="A563" i="7"/>
  <c r="A553" i="7"/>
  <c r="A565" i="7"/>
  <c r="A557" i="7"/>
  <c r="A549" i="7"/>
  <c r="A559" i="7"/>
  <c r="A547" i="7"/>
  <c r="A564" i="7"/>
  <c r="A554" i="7"/>
  <c r="A467" i="7"/>
  <c r="A469" i="7"/>
  <c r="A468" i="7"/>
  <c r="A470" i="7"/>
  <c r="A462" i="7"/>
  <c r="A461" i="7"/>
  <c r="A464" i="7"/>
  <c r="A463" i="7"/>
  <c r="A465" i="7"/>
  <c r="A455" i="7"/>
  <c r="A456" i="7"/>
  <c r="A458" i="7"/>
  <c r="A453" i="7"/>
  <c r="A457" i="7"/>
  <c r="A452" i="7"/>
  <c r="A449" i="7"/>
  <c r="A451" i="7"/>
  <c r="A450" i="7"/>
  <c r="A446" i="7"/>
  <c r="A440" i="7"/>
  <c r="A437" i="7"/>
  <c r="A439" i="7"/>
  <c r="A442" i="7"/>
  <c r="A441" i="7"/>
  <c r="A444" i="7"/>
  <c r="A443" i="7"/>
  <c r="A445" i="7"/>
  <c r="A433" i="7"/>
  <c r="A429" i="7"/>
  <c r="A428" i="7"/>
  <c r="A431" i="7"/>
  <c r="A432" i="7"/>
  <c r="A434" i="7"/>
  <c r="A426" i="7"/>
  <c r="A425" i="7"/>
  <c r="A427" i="7"/>
  <c r="A420" i="7"/>
  <c r="A415" i="7"/>
  <c r="A417" i="7"/>
  <c r="A422" i="7"/>
  <c r="A414" i="7"/>
  <c r="A421" i="7"/>
  <c r="A416" i="7"/>
  <c r="A413" i="7"/>
  <c r="A419" i="7"/>
  <c r="A401" i="7"/>
  <c r="A402" i="7"/>
  <c r="A405" i="7"/>
  <c r="A404" i="7"/>
  <c r="A403" i="7"/>
  <c r="A409" i="7"/>
  <c r="A408" i="7"/>
  <c r="A410" i="7"/>
  <c r="A407" i="7"/>
  <c r="A397" i="7"/>
  <c r="A398" i="7"/>
  <c r="A392" i="7"/>
  <c r="A391" i="7"/>
  <c r="A395" i="7"/>
  <c r="A394" i="7"/>
  <c r="A396" i="7"/>
  <c r="A390" i="7"/>
  <c r="A393" i="7"/>
  <c r="A389" i="7"/>
  <c r="A380" i="7"/>
  <c r="A379" i="7"/>
  <c r="A385" i="7"/>
  <c r="A382" i="7"/>
  <c r="A377" i="7"/>
  <c r="A384" i="7"/>
  <c r="A386" i="7"/>
  <c r="A378" i="7"/>
  <c r="A381" i="7"/>
  <c r="A365" i="7"/>
  <c r="A372" i="7"/>
  <c r="A371" i="7"/>
  <c r="A374" i="7"/>
  <c r="A366" i="7"/>
  <c r="A369" i="7"/>
  <c r="A368" i="7"/>
  <c r="A373" i="7"/>
  <c r="A367" i="7"/>
  <c r="A362" i="7"/>
  <c r="A361" i="7"/>
  <c r="A355" i="7"/>
  <c r="A356" i="7"/>
  <c r="A359" i="7"/>
  <c r="A360" i="7"/>
  <c r="A354" i="7"/>
  <c r="A353" i="7"/>
  <c r="A357" i="7"/>
  <c r="A342" i="7"/>
  <c r="A344" i="7"/>
  <c r="A343" i="7"/>
  <c r="A341" i="7"/>
  <c r="A348" i="7"/>
  <c r="A350" i="7"/>
  <c r="A349" i="7"/>
  <c r="A347" i="7"/>
  <c r="A345" i="7"/>
  <c r="A319" i="7"/>
  <c r="A321" i="7"/>
  <c r="A324" i="7"/>
  <c r="A323" i="7"/>
  <c r="A326" i="7"/>
  <c r="A320" i="7"/>
  <c r="A318" i="7"/>
  <c r="A325" i="7"/>
  <c r="A317" i="7"/>
  <c r="A333" i="7"/>
  <c r="A314" i="7"/>
  <c r="A337" i="7"/>
  <c r="A309" i="7"/>
  <c r="A312" i="7"/>
  <c r="A335" i="7"/>
  <c r="A305" i="7"/>
  <c r="A331" i="7"/>
  <c r="A313" i="7"/>
  <c r="A336" i="7"/>
  <c r="A338" i="7"/>
  <c r="A330" i="7"/>
  <c r="A332" i="7"/>
  <c r="A307" i="7"/>
  <c r="A329" i="7"/>
  <c r="A308" i="7"/>
  <c r="A300" i="7"/>
  <c r="A272" i="7"/>
  <c r="A295" i="7"/>
  <c r="A297" i="7"/>
  <c r="A273" i="7"/>
  <c r="A269" i="7"/>
  <c r="A301" i="7"/>
  <c r="A293" i="7"/>
  <c r="A277" i="7"/>
  <c r="A296" i="7"/>
  <c r="A276" i="7"/>
  <c r="A271" i="7"/>
  <c r="A260" i="7"/>
  <c r="A259" i="7"/>
  <c r="A266" i="7"/>
  <c r="A265" i="7"/>
  <c r="A261" i="7"/>
  <c r="A262" i="7"/>
  <c r="A248" i="7"/>
  <c r="A247" i="7"/>
  <c r="A253" i="7"/>
  <c r="A254" i="7"/>
  <c r="A249" i="7"/>
  <c r="A240" i="7"/>
  <c r="A235" i="7"/>
  <c r="A237" i="7"/>
  <c r="A241" i="7"/>
  <c r="A233" i="7"/>
  <c r="A236" i="7"/>
  <c r="A242" i="7"/>
  <c r="A223" i="7"/>
  <c r="A230" i="7"/>
  <c r="A222" i="7"/>
  <c r="A221" i="7"/>
  <c r="A228" i="7"/>
  <c r="A227" i="7"/>
  <c r="A225" i="7"/>
  <c r="A226" i="7"/>
  <c r="A229" i="7"/>
  <c r="A224" i="7"/>
  <c r="A209" i="7"/>
  <c r="A212" i="7"/>
  <c r="A218" i="7"/>
  <c r="A213" i="7"/>
  <c r="A217" i="7"/>
  <c r="A216" i="7"/>
  <c r="A211" i="7"/>
  <c r="A201" i="7"/>
  <c r="A204" i="7"/>
  <c r="A199" i="7"/>
  <c r="A205" i="7"/>
  <c r="A197" i="7"/>
  <c r="A200" i="7"/>
  <c r="A203" i="7"/>
  <c r="A206" i="7"/>
  <c r="A185" i="7"/>
  <c r="A194" i="7"/>
  <c r="A192" i="7"/>
  <c r="A193" i="7"/>
  <c r="A189" i="7"/>
  <c r="A188" i="7"/>
  <c r="A187" i="7"/>
  <c r="A175" i="7"/>
  <c r="A182" i="7"/>
  <c r="A177" i="7"/>
  <c r="A180" i="7"/>
  <c r="A181" i="7"/>
  <c r="A173" i="7"/>
  <c r="A176" i="7"/>
  <c r="A165" i="7"/>
  <c r="A164" i="7"/>
  <c r="A170" i="7"/>
  <c r="A169" i="7"/>
  <c r="A161" i="7"/>
  <c r="A168" i="7"/>
  <c r="A163" i="7"/>
  <c r="A151" i="7"/>
  <c r="A152" i="7"/>
  <c r="A154" i="7"/>
  <c r="A153" i="7"/>
  <c r="A157" i="7"/>
  <c r="A156" i="7"/>
  <c r="A149" i="7"/>
  <c r="A155" i="7"/>
  <c r="A158" i="7"/>
  <c r="A144" i="7"/>
  <c r="A141" i="7"/>
  <c r="A139" i="7"/>
  <c r="A146" i="7"/>
  <c r="A138" i="7"/>
  <c r="A137" i="7"/>
  <c r="A145" i="7"/>
  <c r="A140" i="7"/>
  <c r="A134" i="7"/>
  <c r="A133" i="7"/>
  <c r="A132" i="7"/>
  <c r="A128" i="7"/>
  <c r="A129" i="7"/>
  <c r="A127" i="7"/>
  <c r="A130" i="7"/>
  <c r="A125" i="7"/>
  <c r="A116" i="7"/>
  <c r="A122" i="7"/>
  <c r="A121" i="7"/>
  <c r="A115" i="7"/>
  <c r="A91" i="7"/>
  <c r="A98" i="7"/>
  <c r="A97" i="7"/>
  <c r="A92" i="7"/>
  <c r="A94" i="7"/>
  <c r="A77" i="7"/>
  <c r="A80" i="7"/>
  <c r="A79" i="7"/>
  <c r="A85" i="7"/>
  <c r="A84" i="7"/>
  <c r="A86" i="7"/>
  <c r="A78" i="7"/>
  <c r="A82" i="7"/>
  <c r="A81" i="7"/>
  <c r="A83" i="7"/>
  <c r="A74" i="7"/>
  <c r="A71" i="7"/>
  <c r="A73" i="7"/>
  <c r="A65" i="7"/>
  <c r="A68" i="7"/>
  <c r="A70" i="7"/>
  <c r="A67" i="7"/>
  <c r="A69" i="7"/>
  <c r="A72" i="7"/>
  <c r="A61" i="7"/>
  <c r="A55" i="7"/>
  <c r="A56" i="7"/>
  <c r="A57" i="7"/>
  <c r="A62" i="7"/>
  <c r="A38" i="7"/>
  <c r="A31" i="7"/>
  <c r="A32" i="7"/>
  <c r="A35" i="7"/>
  <c r="A60" i="7"/>
  <c r="A59" i="7"/>
  <c r="A995" i="7"/>
  <c r="A942" i="7"/>
  <c r="A798" i="7"/>
  <c r="A598" i="7"/>
  <c r="A1014" i="7"/>
  <c r="A646" i="7"/>
  <c r="A658" i="7"/>
  <c r="A250" i="7"/>
  <c r="A245" i="7"/>
  <c r="A238" i="7"/>
  <c r="A202" i="7"/>
  <c r="A186" i="7"/>
  <c r="A178" i="7"/>
  <c r="A166" i="7"/>
  <c r="A162" i="7"/>
  <c r="A142" i="7"/>
  <c r="A89" i="7"/>
  <c r="A66" i="7"/>
  <c r="A198" i="7"/>
  <c r="A95" i="7"/>
  <c r="A930" i="7"/>
  <c r="A840" i="7"/>
  <c r="A358" i="7"/>
  <c r="A322" i="7"/>
  <c r="A1079" i="7"/>
  <c r="A1115" i="7"/>
  <c r="A1127" i="7"/>
  <c r="A1110" i="7"/>
  <c r="A558" i="7"/>
  <c r="A30" i="7"/>
  <c r="A1122" i="7"/>
  <c r="A946" i="7"/>
  <c r="A934" i="7"/>
  <c r="A910" i="7"/>
  <c r="A922" i="7"/>
  <c r="A874" i="7"/>
  <c r="A802" i="7"/>
  <c r="A294" i="7"/>
  <c r="A264" i="7"/>
  <c r="A263" i="7"/>
  <c r="A252" i="7"/>
  <c r="A251" i="7"/>
  <c r="A246" i="7"/>
  <c r="A120" i="7"/>
  <c r="A96" i="7"/>
  <c r="A90" i="7"/>
  <c r="A36" i="7"/>
  <c r="A1055" i="7"/>
  <c r="A1043" i="7"/>
  <c r="A1038" i="7"/>
  <c r="A1050" i="7"/>
  <c r="A93" i="7"/>
  <c r="A562" i="7"/>
  <c r="A970" i="7"/>
  <c r="A810" i="7"/>
  <c r="A790" i="7"/>
  <c r="A786" i="7"/>
  <c r="A750" i="7"/>
  <c r="A738" i="7"/>
  <c r="A714" i="7"/>
  <c r="A730" i="7"/>
  <c r="A718" i="7"/>
  <c r="A690" i="7"/>
  <c r="A682" i="7"/>
  <c r="A618" i="7"/>
  <c r="A606" i="7"/>
  <c r="A594" i="7"/>
  <c r="A582" i="7"/>
  <c r="A984" i="7"/>
  <c r="A960" i="7"/>
  <c r="A552" i="7"/>
  <c r="A864" i="7"/>
  <c r="A551" i="7"/>
  <c r="A983" i="7"/>
  <c r="A959" i="7"/>
  <c r="A863" i="7"/>
  <c r="A958" i="7"/>
  <c r="A982" i="7"/>
  <c r="A978" i="7"/>
  <c r="A954" i="7"/>
  <c r="A258" i="7"/>
  <c r="A257" i="7"/>
  <c r="A34" i="7"/>
  <c r="A29" i="7"/>
  <c r="A117" i="7"/>
  <c r="A234" i="7"/>
  <c r="A214" i="7"/>
  <c r="A210" i="7"/>
  <c r="A191" i="7"/>
  <c r="A190" i="7"/>
  <c r="A174" i="7"/>
  <c r="A167" i="7"/>
  <c r="A150" i="7"/>
  <c r="A131" i="7"/>
  <c r="A126" i="7"/>
  <c r="A1139" i="7"/>
  <c r="A1091" i="7"/>
  <c r="A1134" i="7"/>
  <c r="A886" i="7"/>
  <c r="A882" i="7"/>
  <c r="A834" i="7"/>
  <c r="A1098" i="7"/>
  <c r="A1086" i="7"/>
  <c r="A466" i="7"/>
  <c r="A454" i="7"/>
  <c r="A306" i="7"/>
  <c r="A438" i="7"/>
  <c r="A270" i="7"/>
  <c r="A430" i="7"/>
  <c r="A418" i="7"/>
  <c r="A406" i="7"/>
  <c r="A311" i="7"/>
  <c r="A383" i="7"/>
  <c r="A370" i="7"/>
  <c r="A346" i="7"/>
  <c r="A334" i="7"/>
  <c r="A310" i="7"/>
  <c r="A239" i="7"/>
  <c r="A215" i="7"/>
  <c r="A179" i="7"/>
  <c r="A143" i="7"/>
  <c r="A119" i="7"/>
  <c r="A114" i="7"/>
  <c r="A278" i="7"/>
  <c r="A302" i="7"/>
  <c r="A299" i="7"/>
  <c r="A275" i="7"/>
  <c r="A298" i="7"/>
  <c r="A58" i="7"/>
  <c r="A54" i="7"/>
  <c r="A53" i="7"/>
  <c r="A994" i="7"/>
  <c r="A990" i="7"/>
  <c r="A858" i="7"/>
  <c r="A778" i="7"/>
  <c r="A766" i="7"/>
  <c r="A762" i="7"/>
  <c r="A774" i="7"/>
  <c r="A118" i="7"/>
  <c r="A113" i="7"/>
  <c r="A546" i="7"/>
  <c r="A666" i="7"/>
  <c r="D570" i="7"/>
  <c r="A702" i="7"/>
  <c r="A670" i="7"/>
  <c r="D574" i="7"/>
  <c r="A706" i="7"/>
  <c r="A286" i="7"/>
  <c r="A274" i="7"/>
  <c r="A1006" i="7"/>
  <c r="A862" i="7"/>
  <c r="A838" i="7"/>
  <c r="A550" i="7"/>
  <c r="A1080" i="7"/>
  <c r="A1071" i="7"/>
  <c r="A1074" i="7"/>
  <c r="A1072" i="7"/>
  <c r="D109" i="7"/>
  <c r="A109" i="7" s="1"/>
  <c r="D43" i="6"/>
  <c r="A43" i="6" s="1"/>
  <c r="D45" i="6"/>
  <c r="A45" i="6" s="1"/>
  <c r="D43" i="7"/>
  <c r="D423" i="7"/>
  <c r="J472" i="6"/>
  <c r="I471" i="6"/>
  <c r="BO496" i="21"/>
  <c r="L496" i="21"/>
  <c r="AS496" i="21"/>
  <c r="I472" i="6"/>
  <c r="J471" i="6"/>
  <c r="L508" i="21"/>
  <c r="BO508" i="21"/>
  <c r="AS508" i="21"/>
  <c r="L483" i="21"/>
  <c r="BO483" i="21"/>
  <c r="AS483" i="21"/>
  <c r="J448" i="6"/>
  <c r="L484" i="21"/>
  <c r="BO484" i="21"/>
  <c r="AS484" i="21"/>
  <c r="L519" i="21"/>
  <c r="AS519" i="21"/>
  <c r="BO519" i="21"/>
  <c r="J460" i="6"/>
  <c r="D435" i="6"/>
  <c r="D435" i="18" s="1"/>
  <c r="A435" i="18" s="1"/>
  <c r="I448" i="6"/>
  <c r="BO520" i="21"/>
  <c r="L520" i="21"/>
  <c r="AS520" i="21"/>
  <c r="I460" i="6"/>
  <c r="AR520" i="21"/>
  <c r="AR496" i="21"/>
  <c r="AR484" i="21"/>
  <c r="AR508" i="21"/>
  <c r="AR519" i="21"/>
  <c r="D22" i="4"/>
  <c r="A22" i="4" s="1"/>
  <c r="D18" i="4"/>
  <c r="A18" i="4" s="1"/>
  <c r="D103" i="6"/>
  <c r="D103" i="18" s="1"/>
  <c r="A103" i="18" s="1"/>
  <c r="I952" i="4"/>
  <c r="I952" i="6" s="1"/>
  <c r="A867" i="4"/>
  <c r="D109" i="6"/>
  <c r="D109" i="18" s="1"/>
  <c r="A109" i="18" s="1"/>
  <c r="Z952" i="21"/>
  <c r="D616" i="7"/>
  <c r="D328" i="7"/>
  <c r="D21" i="4"/>
  <c r="A21" i="4" s="1"/>
  <c r="D939" i="4"/>
  <c r="D939" i="7" s="1"/>
  <c r="P856" i="21"/>
  <c r="D351" i="4"/>
  <c r="A351" i="4" s="1"/>
  <c r="G99" i="4"/>
  <c r="AV99" i="21" s="1"/>
  <c r="D23" i="4"/>
  <c r="A23" i="4" s="1"/>
  <c r="A724" i="7"/>
  <c r="D24" i="4"/>
  <c r="A24" i="4" s="1"/>
  <c r="D75" i="4"/>
  <c r="A172" i="4"/>
  <c r="A1012" i="7"/>
  <c r="A315" i="4"/>
  <c r="D652" i="6"/>
  <c r="D652" i="18" s="1"/>
  <c r="A652" i="18" s="1"/>
  <c r="A375" i="4"/>
  <c r="D27" i="4"/>
  <c r="A27" i="4" s="1"/>
  <c r="D1119" i="4"/>
  <c r="A1119" i="4" s="1"/>
  <c r="D807" i="6"/>
  <c r="D807" i="18" s="1"/>
  <c r="A807" i="4"/>
  <c r="D807" i="7"/>
  <c r="A423" i="4"/>
  <c r="D363" i="7"/>
  <c r="A1047" i="4"/>
  <c r="E16" i="4"/>
  <c r="F99" i="4"/>
  <c r="Z99" i="21" s="1"/>
  <c r="D975" i="4"/>
  <c r="A975" i="4" s="1"/>
  <c r="D103" i="7"/>
  <c r="E952" i="7"/>
  <c r="W952" i="21" s="1"/>
  <c r="O952" i="21"/>
  <c r="A208" i="4"/>
  <c r="A724" i="4"/>
  <c r="D892" i="6"/>
  <c r="A892" i="6" s="1"/>
  <c r="D652" i="7"/>
  <c r="D436" i="6"/>
  <c r="A436" i="6" s="1"/>
  <c r="A435" i="4"/>
  <c r="D375" i="7"/>
  <c r="D1107" i="4"/>
  <c r="D1107" i="6" s="1"/>
  <c r="A615" i="4"/>
  <c r="D315" i="6"/>
  <c r="D315" i="18" s="1"/>
  <c r="D436" i="7"/>
  <c r="J723" i="4"/>
  <c r="J723" i="6" s="1"/>
  <c r="D17" i="4"/>
  <c r="D17" i="7" s="1"/>
  <c r="D447" i="6"/>
  <c r="D447" i="18" s="1"/>
  <c r="A447" i="4"/>
  <c r="E303" i="4"/>
  <c r="E303" i="6" s="1"/>
  <c r="E303" i="18" s="1"/>
  <c r="V303" i="21" s="1"/>
  <c r="A1012" i="4"/>
  <c r="D50" i="6"/>
  <c r="A50" i="6" s="1"/>
  <c r="A1047" i="7"/>
  <c r="D363" i="6"/>
  <c r="A363" i="6" s="1"/>
  <c r="H16" i="4"/>
  <c r="D50" i="7"/>
  <c r="D352" i="6"/>
  <c r="D352" i="18" s="1"/>
  <c r="A352" i="18" s="1"/>
  <c r="A110" i="7"/>
  <c r="A435" i="7"/>
  <c r="A104" i="7"/>
  <c r="A292" i="7"/>
  <c r="A45" i="7"/>
  <c r="BR855" i="21"/>
  <c r="E651" i="7"/>
  <c r="W651" i="21" s="1"/>
  <c r="J651" i="6"/>
  <c r="I651" i="6"/>
  <c r="E651" i="6"/>
  <c r="E651" i="18" s="1"/>
  <c r="V651" i="21" s="1"/>
  <c r="J87" i="4"/>
  <c r="J87" i="6" s="1"/>
  <c r="I87" i="4"/>
  <c r="I87" i="6" s="1"/>
  <c r="E87" i="7"/>
  <c r="W87" i="21" s="1"/>
  <c r="E87" i="6"/>
  <c r="E87" i="18" s="1"/>
  <c r="V87" i="21" s="1"/>
  <c r="J411" i="4"/>
  <c r="J411" i="6" s="1"/>
  <c r="I411" i="4"/>
  <c r="I411" i="6" s="1"/>
  <c r="E411" i="7"/>
  <c r="W411" i="21" s="1"/>
  <c r="E411" i="6"/>
  <c r="E411" i="18" s="1"/>
  <c r="V411" i="21" s="1"/>
  <c r="J795" i="4"/>
  <c r="J795" i="6" s="1"/>
  <c r="I795" i="4"/>
  <c r="I795" i="6" s="1"/>
  <c r="E795" i="7"/>
  <c r="W795" i="21" s="1"/>
  <c r="E795" i="6"/>
  <c r="E795" i="18" s="1"/>
  <c r="V795" i="21" s="1"/>
  <c r="J100" i="4"/>
  <c r="J100" i="6" s="1"/>
  <c r="I100" i="4"/>
  <c r="I100" i="6" s="1"/>
  <c r="E100" i="7"/>
  <c r="W100" i="21" s="1"/>
  <c r="E100" i="6"/>
  <c r="E100" i="18" s="1"/>
  <c r="V100" i="21" s="1"/>
  <c r="BR99" i="21"/>
  <c r="H99" i="6"/>
  <c r="H99" i="18" s="1"/>
  <c r="BY99" i="21" s="1"/>
  <c r="H99" i="7"/>
  <c r="BZ99" i="21" s="1"/>
  <c r="AV51" i="21"/>
  <c r="BD51" i="21"/>
  <c r="G51" i="6"/>
  <c r="G51" i="18" s="1"/>
  <c r="BC51" i="21" s="1"/>
  <c r="Z40" i="21"/>
  <c r="F40" i="6"/>
  <c r="F40" i="18" s="1"/>
  <c r="AG40" i="21" s="1"/>
  <c r="F40" i="7"/>
  <c r="AH40" i="21" s="1"/>
  <c r="J291" i="4"/>
  <c r="J291" i="6" s="1"/>
  <c r="I291" i="4"/>
  <c r="I291" i="6" s="1"/>
  <c r="E291" i="7"/>
  <c r="W291" i="21" s="1"/>
  <c r="E291" i="6"/>
  <c r="E291" i="18" s="1"/>
  <c r="V291" i="21" s="1"/>
  <c r="D783" i="4"/>
  <c r="A783" i="4" s="1"/>
  <c r="J783" i="4"/>
  <c r="J783" i="6" s="1"/>
  <c r="I783" i="4"/>
  <c r="I783" i="6" s="1"/>
  <c r="E783" i="7"/>
  <c r="W783" i="21" s="1"/>
  <c r="E783" i="6"/>
  <c r="E783" i="18" s="1"/>
  <c r="V783" i="21" s="1"/>
  <c r="J171" i="4"/>
  <c r="J171" i="6" s="1"/>
  <c r="I171" i="4"/>
  <c r="I171" i="6" s="1"/>
  <c r="E171" i="7"/>
  <c r="W171" i="21" s="1"/>
  <c r="E171" i="6"/>
  <c r="E171" i="18" s="1"/>
  <c r="V171" i="21" s="1"/>
  <c r="J579" i="4"/>
  <c r="J579" i="6" s="1"/>
  <c r="I579" i="4"/>
  <c r="I579" i="6" s="1"/>
  <c r="E579" i="6"/>
  <c r="E579" i="18" s="1"/>
  <c r="V579" i="21" s="1"/>
  <c r="E579" i="7"/>
  <c r="W579" i="21" s="1"/>
  <c r="D51" i="4"/>
  <c r="D51" i="6" s="1"/>
  <c r="BR100" i="21"/>
  <c r="H100" i="6"/>
  <c r="H100" i="18" s="1"/>
  <c r="BY100" i="21" s="1"/>
  <c r="H100" i="7"/>
  <c r="BZ100" i="21" s="1"/>
  <c r="D231" i="4"/>
  <c r="A231" i="4" s="1"/>
  <c r="J231" i="4"/>
  <c r="J231" i="6" s="1"/>
  <c r="I231" i="4"/>
  <c r="I231" i="6" s="1"/>
  <c r="E231" i="7"/>
  <c r="W231" i="21" s="1"/>
  <c r="E231" i="6"/>
  <c r="E231" i="18" s="1"/>
  <c r="V231" i="21" s="1"/>
  <c r="Z100" i="21"/>
  <c r="F100" i="7"/>
  <c r="AH100" i="21" s="1"/>
  <c r="F100" i="6"/>
  <c r="F100" i="18" s="1"/>
  <c r="AG100" i="21" s="1"/>
  <c r="D555" i="4"/>
  <c r="D555" i="6" s="1"/>
  <c r="J555" i="4"/>
  <c r="J555" i="6" s="1"/>
  <c r="I555" i="4"/>
  <c r="I555" i="6" s="1"/>
  <c r="E555" i="6"/>
  <c r="E555" i="18" s="1"/>
  <c r="V555" i="21" s="1"/>
  <c r="E555" i="7"/>
  <c r="W555" i="21" s="1"/>
  <c r="D927" i="4"/>
  <c r="J927" i="4"/>
  <c r="J927" i="6" s="1"/>
  <c r="I927" i="4"/>
  <c r="I927" i="6" s="1"/>
  <c r="E927" i="6"/>
  <c r="E927" i="18" s="1"/>
  <c r="V927" i="21" s="1"/>
  <c r="E927" i="7"/>
  <c r="W927" i="21" s="1"/>
  <c r="D963" i="4"/>
  <c r="A963" i="4" s="1"/>
  <c r="J963" i="4"/>
  <c r="J963" i="6" s="1"/>
  <c r="I963" i="4"/>
  <c r="I963" i="6" s="1"/>
  <c r="E963" i="7"/>
  <c r="W963" i="21" s="1"/>
  <c r="E963" i="6"/>
  <c r="E963" i="18" s="1"/>
  <c r="V963" i="21" s="1"/>
  <c r="D987" i="4"/>
  <c r="D987" i="7" s="1"/>
  <c r="I987" i="4"/>
  <c r="I987" i="6" s="1"/>
  <c r="J987" i="4"/>
  <c r="J987" i="6" s="1"/>
  <c r="E987" i="7"/>
  <c r="W987" i="21" s="1"/>
  <c r="E987" i="6"/>
  <c r="E987" i="18" s="1"/>
  <c r="V987" i="21" s="1"/>
  <c r="D1011" i="4"/>
  <c r="J1011" i="4"/>
  <c r="J1011" i="6" s="1"/>
  <c r="I1011" i="4"/>
  <c r="I1011" i="6" s="1"/>
  <c r="E1011" i="6"/>
  <c r="E1011" i="18" s="1"/>
  <c r="V1011" i="21" s="1"/>
  <c r="E1011" i="7"/>
  <c r="W1011" i="21" s="1"/>
  <c r="A1108" i="4"/>
  <c r="D1108" i="7"/>
  <c r="D1108" i="6"/>
  <c r="A867" i="7"/>
  <c r="D208" i="7"/>
  <c r="A808" i="7"/>
  <c r="D172" i="7"/>
  <c r="A49" i="7"/>
  <c r="A603" i="7"/>
  <c r="D447" i="7"/>
  <c r="A352" i="7"/>
  <c r="A1090" i="6"/>
  <c r="D1090" i="18"/>
  <c r="A1090" i="18" s="1"/>
  <c r="G110" i="22"/>
  <c r="G106" i="22"/>
  <c r="G102" i="22"/>
  <c r="G1120" i="22"/>
  <c r="J1108" i="18"/>
  <c r="I1108" i="18"/>
  <c r="O1108" i="21"/>
  <c r="BH1108" i="21"/>
  <c r="E1108" i="21"/>
  <c r="AL1108" i="21"/>
  <c r="G1095" i="22"/>
  <c r="BR1036" i="21"/>
  <c r="H1036" i="7"/>
  <c r="BZ1036" i="21" s="1"/>
  <c r="H1036" i="6"/>
  <c r="H1036" i="18" s="1"/>
  <c r="BY1036" i="21" s="1"/>
  <c r="BR1035" i="21"/>
  <c r="H1035" i="6"/>
  <c r="H1035" i="18" s="1"/>
  <c r="BY1035" i="21" s="1"/>
  <c r="H1035" i="7"/>
  <c r="BZ1035" i="21" s="1"/>
  <c r="G999" i="22"/>
  <c r="E975" i="22"/>
  <c r="E951" i="4"/>
  <c r="F916" i="22"/>
  <c r="F891" i="22"/>
  <c r="F880" i="22"/>
  <c r="H747" i="22"/>
  <c r="AV723" i="21"/>
  <c r="G711" i="4"/>
  <c r="G567" i="4" s="1"/>
  <c r="AW567" i="21" s="1"/>
  <c r="G723" i="7"/>
  <c r="BD723" i="21" s="1"/>
  <c r="G723" i="6"/>
  <c r="G723" i="18" s="1"/>
  <c r="BC723" i="21" s="1"/>
  <c r="BN700" i="21"/>
  <c r="J700" i="18"/>
  <c r="I700" i="18"/>
  <c r="O700" i="21"/>
  <c r="E700" i="21"/>
  <c r="AL700" i="21"/>
  <c r="BH700" i="21"/>
  <c r="E699" i="22"/>
  <c r="I699" i="7"/>
  <c r="J699" i="7"/>
  <c r="E687" i="22"/>
  <c r="J687" i="7"/>
  <c r="I687" i="7"/>
  <c r="J676" i="18"/>
  <c r="I676" i="18"/>
  <c r="E676" i="22"/>
  <c r="I676" i="7"/>
  <c r="J676" i="7"/>
  <c r="BR640" i="21"/>
  <c r="H640" i="6"/>
  <c r="H640" i="18" s="1"/>
  <c r="BY640" i="21" s="1"/>
  <c r="H640" i="7"/>
  <c r="BZ640" i="21" s="1"/>
  <c r="BR639" i="21"/>
  <c r="H639" i="6"/>
  <c r="H639" i="18" s="1"/>
  <c r="BY639" i="21" s="1"/>
  <c r="H639" i="7"/>
  <c r="BZ639" i="21" s="1"/>
  <c r="H604" i="22"/>
  <c r="BR591" i="21"/>
  <c r="H591" i="7"/>
  <c r="BZ591" i="21" s="1"/>
  <c r="H591" i="6"/>
  <c r="H591" i="18" s="1"/>
  <c r="BY591" i="21" s="1"/>
  <c r="I448" i="18"/>
  <c r="J448" i="18"/>
  <c r="O448" i="21"/>
  <c r="E448" i="21"/>
  <c r="BH448" i="21"/>
  <c r="AL448" i="21"/>
  <c r="H424" i="22"/>
  <c r="G400" i="22"/>
  <c r="H375" i="22"/>
  <c r="F351" i="22"/>
  <c r="F340" i="22"/>
  <c r="F315" i="22"/>
  <c r="H279" i="22"/>
  <c r="H231" i="22"/>
  <c r="J208" i="18"/>
  <c r="I208" i="18"/>
  <c r="O208" i="21"/>
  <c r="BH208" i="21"/>
  <c r="AL208" i="21"/>
  <c r="E208" i="21"/>
  <c r="I196" i="18"/>
  <c r="J196" i="18"/>
  <c r="O196" i="21"/>
  <c r="BH196" i="21"/>
  <c r="AL196" i="21"/>
  <c r="E196" i="21"/>
  <c r="F172" i="22"/>
  <c r="H148" i="22"/>
  <c r="G124" i="22"/>
  <c r="G111" i="22"/>
  <c r="F88" i="22"/>
  <c r="H76" i="22"/>
  <c r="H64" i="22"/>
  <c r="BR27" i="21"/>
  <c r="H27" i="7"/>
  <c r="BZ27" i="21" s="1"/>
  <c r="H27" i="6"/>
  <c r="H27" i="18" s="1"/>
  <c r="BY27" i="21" s="1"/>
  <c r="H104" i="22"/>
  <c r="E1047" i="22"/>
  <c r="J1047" i="7"/>
  <c r="I1047" i="7"/>
  <c r="I747" i="4"/>
  <c r="I747" i="6" s="1"/>
  <c r="E747" i="7"/>
  <c r="W747" i="21" s="1"/>
  <c r="J747" i="4"/>
  <c r="J747" i="6" s="1"/>
  <c r="E747" i="6"/>
  <c r="E747" i="18" s="1"/>
  <c r="V747" i="21" s="1"/>
  <c r="F700" i="22"/>
  <c r="I627" i="18"/>
  <c r="O627" i="21"/>
  <c r="AL627" i="21"/>
  <c r="F448" i="22"/>
  <c r="E436" i="22"/>
  <c r="J436" i="7"/>
  <c r="I436" i="7"/>
  <c r="H400" i="22"/>
  <c r="F339" i="22"/>
  <c r="H292" i="22"/>
  <c r="G255" i="22"/>
  <c r="E232" i="22"/>
  <c r="J232" i="7"/>
  <c r="I232" i="7"/>
  <c r="AV219" i="21"/>
  <c r="G219" i="6"/>
  <c r="G219" i="18" s="1"/>
  <c r="BC219" i="21" s="1"/>
  <c r="G219" i="7"/>
  <c r="BD219" i="21" s="1"/>
  <c r="G88" i="22"/>
  <c r="G75" i="22"/>
  <c r="A1103" i="6"/>
  <c r="D1103" i="18"/>
  <c r="A1103" i="18" s="1"/>
  <c r="F107" i="22"/>
  <c r="F103" i="22"/>
  <c r="G1096" i="22"/>
  <c r="F1083" i="7"/>
  <c r="AH1083" i="21" s="1"/>
  <c r="F1083" i="6"/>
  <c r="F1083" i="18" s="1"/>
  <c r="AG1083" i="21" s="1"/>
  <c r="G1048" i="22"/>
  <c r="H1012" i="22"/>
  <c r="H976" i="22"/>
  <c r="H975" i="22"/>
  <c r="H964" i="22"/>
  <c r="E940" i="22"/>
  <c r="J940" i="7"/>
  <c r="I940" i="7"/>
  <c r="F928" i="22"/>
  <c r="E880" i="22"/>
  <c r="J880" i="7"/>
  <c r="I880" i="7"/>
  <c r="I879" i="7"/>
  <c r="E879" i="22"/>
  <c r="AL879" i="21"/>
  <c r="O879" i="21"/>
  <c r="E832" i="22"/>
  <c r="J832" i="7"/>
  <c r="I832" i="7"/>
  <c r="I831" i="7"/>
  <c r="O831" i="21"/>
  <c r="H796" i="22"/>
  <c r="H784" i="22"/>
  <c r="G736" i="22"/>
  <c r="H687" i="22"/>
  <c r="BR664" i="21"/>
  <c r="H664" i="6"/>
  <c r="H664" i="18" s="1"/>
  <c r="BY664" i="21" s="1"/>
  <c r="H664" i="7"/>
  <c r="BZ664" i="21" s="1"/>
  <c r="BR663" i="21"/>
  <c r="H663" i="6"/>
  <c r="H663" i="18" s="1"/>
  <c r="BY663" i="21" s="1"/>
  <c r="H663" i="7"/>
  <c r="BZ663" i="21" s="1"/>
  <c r="AV640" i="21"/>
  <c r="G640" i="6"/>
  <c r="G640" i="18" s="1"/>
  <c r="BC640" i="21" s="1"/>
  <c r="G640" i="7"/>
  <c r="BD640" i="21" s="1"/>
  <c r="G651" i="22"/>
  <c r="G616" i="22"/>
  <c r="G592" i="22"/>
  <c r="G556" i="22"/>
  <c r="O472" i="21"/>
  <c r="BH472" i="21"/>
  <c r="E472" i="21"/>
  <c r="AL472" i="21"/>
  <c r="I531" i="7"/>
  <c r="J531" i="7"/>
  <c r="F399" i="22"/>
  <c r="G376" i="22"/>
  <c r="G363" i="22"/>
  <c r="G352" i="22"/>
  <c r="J340" i="18"/>
  <c r="I340" i="18"/>
  <c r="O340" i="21"/>
  <c r="BH340" i="21"/>
  <c r="E340" i="21"/>
  <c r="AL340" i="21"/>
  <c r="G327" i="22"/>
  <c r="F316" i="22"/>
  <c r="J315" i="7"/>
  <c r="E315" i="22"/>
  <c r="I315" i="7"/>
  <c r="O315" i="21"/>
  <c r="AL315" i="21"/>
  <c r="BH315" i="21"/>
  <c r="G280" i="22"/>
  <c r="G232" i="22"/>
  <c r="F231" i="22"/>
  <c r="H208" i="22"/>
  <c r="BR195" i="21"/>
  <c r="H195" i="7"/>
  <c r="BZ195" i="21" s="1"/>
  <c r="H195" i="6"/>
  <c r="H195" i="18" s="1"/>
  <c r="BY195" i="21" s="1"/>
  <c r="I183" i="18"/>
  <c r="J183" i="18"/>
  <c r="I172" i="18"/>
  <c r="J172" i="18"/>
  <c r="BH172" i="21"/>
  <c r="AL172" i="21"/>
  <c r="O172" i="21"/>
  <c r="E172" i="21"/>
  <c r="G147" i="22"/>
  <c r="J88" i="18"/>
  <c r="I88" i="18"/>
  <c r="O88" i="21"/>
  <c r="BH88" i="21"/>
  <c r="AL88" i="21"/>
  <c r="E88" i="21"/>
  <c r="H102" i="22"/>
  <c r="BR24" i="21"/>
  <c r="H24" i="6"/>
  <c r="H24" i="18" s="1"/>
  <c r="BY24" i="21" s="1"/>
  <c r="H24" i="7"/>
  <c r="BZ24" i="21" s="1"/>
  <c r="H12" i="4"/>
  <c r="H44" i="22"/>
  <c r="Z1107" i="21"/>
  <c r="F1107" i="7"/>
  <c r="AH1107" i="21" s="1"/>
  <c r="F1107" i="6"/>
  <c r="F1107" i="18" s="1"/>
  <c r="AG1107" i="21" s="1"/>
  <c r="E1048" i="22"/>
  <c r="I1048" i="7"/>
  <c r="J1048" i="7"/>
  <c r="O1048" i="21"/>
  <c r="BH1048" i="21"/>
  <c r="E1048" i="21"/>
  <c r="AL1048" i="21"/>
  <c r="F976" i="22"/>
  <c r="F964" i="22"/>
  <c r="F675" i="22"/>
  <c r="E556" i="22"/>
  <c r="I556" i="7"/>
  <c r="J556" i="7"/>
  <c r="E447" i="22"/>
  <c r="O447" i="21"/>
  <c r="BN364" i="21"/>
  <c r="I364" i="18"/>
  <c r="J364" i="18"/>
  <c r="O364" i="21"/>
  <c r="BH364" i="21"/>
  <c r="AL364" i="21"/>
  <c r="E364" i="21"/>
  <c r="E352" i="22"/>
  <c r="J352" i="7"/>
  <c r="I352" i="7"/>
  <c r="E328" i="22"/>
  <c r="I328" i="7"/>
  <c r="J328" i="7"/>
  <c r="BR255" i="21"/>
  <c r="H255" i="6"/>
  <c r="H255" i="18" s="1"/>
  <c r="BY255" i="21" s="1"/>
  <c r="H255" i="7"/>
  <c r="BZ255" i="21" s="1"/>
  <c r="G183" i="22"/>
  <c r="H124" i="22"/>
  <c r="A1136" i="6"/>
  <c r="D1136" i="18"/>
  <c r="A1136" i="18" s="1"/>
  <c r="D1126" i="18"/>
  <c r="A1126" i="18" s="1"/>
  <c r="A1126" i="6"/>
  <c r="J109" i="18"/>
  <c r="I109" i="18"/>
  <c r="E106" i="22"/>
  <c r="J106" i="7"/>
  <c r="I106" i="7"/>
  <c r="I105" i="18"/>
  <c r="J105" i="18"/>
  <c r="BH105" i="21"/>
  <c r="AL105" i="21"/>
  <c r="E105" i="21"/>
  <c r="O105" i="21"/>
  <c r="J102" i="18"/>
  <c r="I102" i="18"/>
  <c r="E102" i="21"/>
  <c r="BH102" i="21"/>
  <c r="AL102" i="21"/>
  <c r="O102" i="21"/>
  <c r="E49" i="22"/>
  <c r="J49" i="7"/>
  <c r="I49" i="7"/>
  <c r="J24" i="4"/>
  <c r="J24" i="6" s="1"/>
  <c r="I24" i="4"/>
  <c r="I24" i="6" s="1"/>
  <c r="E12" i="4"/>
  <c r="E24" i="6"/>
  <c r="E24" i="18" s="1"/>
  <c r="V24" i="21" s="1"/>
  <c r="E24" i="7"/>
  <c r="W24" i="21" s="1"/>
  <c r="J47" i="18"/>
  <c r="I47" i="18"/>
  <c r="I45" i="18"/>
  <c r="J45" i="18"/>
  <c r="J43" i="18"/>
  <c r="I43" i="18"/>
  <c r="E42" i="22"/>
  <c r="I42" i="7"/>
  <c r="J42" i="7"/>
  <c r="E42" i="21"/>
  <c r="BH42" i="21"/>
  <c r="AL42" i="21"/>
  <c r="O42" i="21"/>
  <c r="I1131" i="18"/>
  <c r="J1131" i="18"/>
  <c r="O1131" i="21"/>
  <c r="BH1131" i="21"/>
  <c r="AL1131" i="21"/>
  <c r="G1107" i="22"/>
  <c r="F1096" i="22"/>
  <c r="Z1036" i="21"/>
  <c r="F1036" i="7"/>
  <c r="AH1036" i="21" s="1"/>
  <c r="F1036" i="6"/>
  <c r="F1036" i="18" s="1"/>
  <c r="AG1036" i="21" s="1"/>
  <c r="Z1035" i="21"/>
  <c r="F1035" i="6"/>
  <c r="F1035" i="18" s="1"/>
  <c r="AG1035" i="21" s="1"/>
  <c r="F1035" i="7"/>
  <c r="AH1035" i="21" s="1"/>
  <c r="E988" i="22"/>
  <c r="J988" i="7"/>
  <c r="I988" i="7"/>
  <c r="I928" i="18"/>
  <c r="J928" i="18"/>
  <c r="O928" i="21"/>
  <c r="BH928" i="21"/>
  <c r="AL928" i="21"/>
  <c r="E928" i="21"/>
  <c r="H879" i="22"/>
  <c r="H808" i="22"/>
  <c r="AV795" i="21"/>
  <c r="G795" i="6"/>
  <c r="G795" i="18" s="1"/>
  <c r="BC795" i="21" s="1"/>
  <c r="G795" i="7"/>
  <c r="BD795" i="21" s="1"/>
  <c r="AV783" i="21"/>
  <c r="G783" i="7"/>
  <c r="BD783" i="21" s="1"/>
  <c r="G783" i="6"/>
  <c r="G783" i="18" s="1"/>
  <c r="BC783" i="21" s="1"/>
  <c r="E772" i="22"/>
  <c r="J772" i="7"/>
  <c r="I772" i="7"/>
  <c r="I771" i="18"/>
  <c r="J771" i="18"/>
  <c r="BH771" i="21"/>
  <c r="AL771" i="21"/>
  <c r="E771" i="21"/>
  <c r="O771" i="21"/>
  <c r="F736" i="22"/>
  <c r="E724" i="22"/>
  <c r="J724" i="7"/>
  <c r="I724" i="7"/>
  <c r="G699" i="22"/>
  <c r="Z651" i="21"/>
  <c r="F651" i="7"/>
  <c r="AH651" i="21" s="1"/>
  <c r="F651" i="6"/>
  <c r="F651" i="18" s="1"/>
  <c r="AG651" i="21" s="1"/>
  <c r="BR627" i="21"/>
  <c r="H627" i="7"/>
  <c r="BZ627" i="21" s="1"/>
  <c r="H627" i="6"/>
  <c r="H627" i="18" s="1"/>
  <c r="BY627" i="21" s="1"/>
  <c r="F604" i="22"/>
  <c r="F423" i="22"/>
  <c r="I400" i="18"/>
  <c r="J400" i="18"/>
  <c r="O400" i="21"/>
  <c r="E400" i="21"/>
  <c r="AL400" i="21"/>
  <c r="BH400" i="21"/>
  <c r="H340" i="22"/>
  <c r="D327" i="4"/>
  <c r="Z327" i="21"/>
  <c r="F327" i="6"/>
  <c r="F327" i="18" s="1"/>
  <c r="AG327" i="21" s="1"/>
  <c r="F327" i="7"/>
  <c r="AH327" i="21" s="1"/>
  <c r="E292" i="22"/>
  <c r="I292" i="7"/>
  <c r="J292" i="7"/>
  <c r="H220" i="22"/>
  <c r="G196" i="22"/>
  <c r="H184" i="22"/>
  <c r="G160" i="22"/>
  <c r="F136" i="22"/>
  <c r="E112" i="22"/>
  <c r="J112" i="7"/>
  <c r="I112" i="7"/>
  <c r="J111" i="4"/>
  <c r="J111" i="6" s="1"/>
  <c r="I111" i="4"/>
  <c r="I111" i="6" s="1"/>
  <c r="E111" i="7"/>
  <c r="W111" i="21" s="1"/>
  <c r="E111" i="6"/>
  <c r="E111" i="18" s="1"/>
  <c r="V111" i="21" s="1"/>
  <c r="F76" i="22"/>
  <c r="F64" i="22"/>
  <c r="F28" i="22"/>
  <c r="A1135" i="6"/>
  <c r="D1135" i="18"/>
  <c r="A1135" i="18" s="1"/>
  <c r="A1111" i="6"/>
  <c r="D1111" i="18"/>
  <c r="A1111" i="18" s="1"/>
  <c r="A1087" i="6"/>
  <c r="D1087" i="18"/>
  <c r="A1087" i="18" s="1"/>
  <c r="H987" i="22"/>
  <c r="G916" i="22"/>
  <c r="G880" i="22"/>
  <c r="J615" i="18"/>
  <c r="I615" i="18"/>
  <c r="AL615" i="21"/>
  <c r="O615" i="21"/>
  <c r="E615" i="21"/>
  <c r="BH615" i="21"/>
  <c r="G580" i="22"/>
  <c r="H399" i="22"/>
  <c r="BR315" i="21"/>
  <c r="H303" i="4"/>
  <c r="H267" i="4" s="1"/>
  <c r="H315" i="6"/>
  <c r="H315" i="18" s="1"/>
  <c r="BY315" i="21" s="1"/>
  <c r="H315" i="7"/>
  <c r="BZ315" i="21" s="1"/>
  <c r="G220" i="22"/>
  <c r="F159" i="22"/>
  <c r="H123" i="22"/>
  <c r="E76" i="22"/>
  <c r="I76" i="7"/>
  <c r="J76" i="7"/>
  <c r="E327" i="22"/>
  <c r="I1095" i="18"/>
  <c r="J1095" i="18"/>
  <c r="I891" i="18"/>
  <c r="AL891" i="21"/>
  <c r="O891" i="21"/>
  <c r="J195" i="4"/>
  <c r="J195" i="6" s="1"/>
  <c r="E195" i="7"/>
  <c r="W195" i="21" s="1"/>
  <c r="I195" i="4"/>
  <c r="I195" i="6" s="1"/>
  <c r="E195" i="6"/>
  <c r="E195" i="18" s="1"/>
  <c r="V195" i="21" s="1"/>
  <c r="D891" i="4"/>
  <c r="A891" i="4" s="1"/>
  <c r="AV891" i="21"/>
  <c r="G891" i="7"/>
  <c r="BD891" i="21" s="1"/>
  <c r="G891" i="6"/>
  <c r="G891" i="18" s="1"/>
  <c r="BC891" i="21" s="1"/>
  <c r="A1142" i="6"/>
  <c r="D1142" i="18"/>
  <c r="A1142" i="18" s="1"/>
  <c r="A1134" i="6"/>
  <c r="D1134" i="18"/>
  <c r="A1134" i="18" s="1"/>
  <c r="A1124" i="6"/>
  <c r="D1124" i="18"/>
  <c r="A1124" i="18" s="1"/>
  <c r="A1114" i="6"/>
  <c r="D1114" i="18"/>
  <c r="A1114" i="18" s="1"/>
  <c r="A1104" i="6"/>
  <c r="D1104" i="18"/>
  <c r="A1104" i="18" s="1"/>
  <c r="A1094" i="6"/>
  <c r="D1094" i="18"/>
  <c r="A1094" i="18" s="1"/>
  <c r="G107" i="22"/>
  <c r="G103" i="22"/>
  <c r="G47" i="22"/>
  <c r="G1131" i="22"/>
  <c r="E1119" i="22"/>
  <c r="I1119" i="7"/>
  <c r="I1108" i="7"/>
  <c r="E1108" i="22"/>
  <c r="J1108" i="7"/>
  <c r="BR1095" i="21"/>
  <c r="H1083" i="4"/>
  <c r="H1095" i="7"/>
  <c r="BZ1095" i="21" s="1"/>
  <c r="H1095" i="6"/>
  <c r="H1095" i="18" s="1"/>
  <c r="BY1095" i="21" s="1"/>
  <c r="G1000" i="22"/>
  <c r="AV987" i="21"/>
  <c r="G987" i="7"/>
  <c r="BD987" i="21" s="1"/>
  <c r="G987" i="6"/>
  <c r="G987" i="18" s="1"/>
  <c r="BC987" i="21" s="1"/>
  <c r="J976" i="18"/>
  <c r="I976" i="18"/>
  <c r="O976" i="21"/>
  <c r="E976" i="21"/>
  <c r="AL976" i="21"/>
  <c r="BH976" i="21"/>
  <c r="I964" i="18"/>
  <c r="J964" i="18"/>
  <c r="O964" i="21"/>
  <c r="BH964" i="21"/>
  <c r="E964" i="21"/>
  <c r="AL964" i="21"/>
  <c r="G927" i="22"/>
  <c r="Z904" i="21"/>
  <c r="F904" i="7"/>
  <c r="AH904" i="21" s="1"/>
  <c r="F904" i="6"/>
  <c r="F904" i="18" s="1"/>
  <c r="AG904" i="21" s="1"/>
  <c r="H892" i="22"/>
  <c r="F808" i="22"/>
  <c r="E807" i="22"/>
  <c r="I807" i="7"/>
  <c r="I796" i="18"/>
  <c r="J796" i="18"/>
  <c r="O796" i="21"/>
  <c r="BH796" i="21"/>
  <c r="E796" i="21"/>
  <c r="AL796" i="21"/>
  <c r="G772" i="22"/>
  <c r="G771" i="22"/>
  <c r="H748" i="22"/>
  <c r="AV712" i="21"/>
  <c r="G712" i="6"/>
  <c r="G712" i="18" s="1"/>
  <c r="BC712" i="21" s="1"/>
  <c r="G712" i="7"/>
  <c r="BD712" i="21" s="1"/>
  <c r="I699" i="18"/>
  <c r="J699" i="18"/>
  <c r="O699" i="21"/>
  <c r="BH699" i="21"/>
  <c r="AL699" i="21"/>
  <c r="E699" i="21"/>
  <c r="J664" i="4"/>
  <c r="J664" i="6" s="1"/>
  <c r="I664" i="4"/>
  <c r="I664" i="6" s="1"/>
  <c r="E664" i="7"/>
  <c r="W664" i="21" s="1"/>
  <c r="E664" i="6"/>
  <c r="E664" i="18" s="1"/>
  <c r="V664" i="21" s="1"/>
  <c r="D664" i="4"/>
  <c r="O676" i="21"/>
  <c r="BH676" i="21"/>
  <c r="AL676" i="21"/>
  <c r="E676" i="21"/>
  <c r="H615" i="22"/>
  <c r="F580" i="22"/>
  <c r="H556" i="22"/>
  <c r="H555" i="22"/>
  <c r="E448" i="22"/>
  <c r="I448" i="7"/>
  <c r="J448" i="7"/>
  <c r="H435" i="22"/>
  <c r="H411" i="22"/>
  <c r="H376" i="22"/>
  <c r="H363" i="22"/>
  <c r="H352" i="22"/>
  <c r="G316" i="22"/>
  <c r="G292" i="22"/>
  <c r="H268" i="7"/>
  <c r="BZ268" i="21" s="1"/>
  <c r="G256" i="22"/>
  <c r="H232" i="22"/>
  <c r="Z219" i="21"/>
  <c r="F219" i="6"/>
  <c r="F219" i="18" s="1"/>
  <c r="AG219" i="21" s="1"/>
  <c r="F219" i="7"/>
  <c r="AH219" i="21" s="1"/>
  <c r="J219" i="4"/>
  <c r="J219" i="6" s="1"/>
  <c r="E207" i="22"/>
  <c r="F183" i="22"/>
  <c r="I160" i="18"/>
  <c r="J160" i="18"/>
  <c r="O160" i="21"/>
  <c r="BH160" i="21"/>
  <c r="AL160" i="21"/>
  <c r="E160" i="21"/>
  <c r="H135" i="22"/>
  <c r="J28" i="18"/>
  <c r="I28" i="18"/>
  <c r="H107" i="22"/>
  <c r="BR1131" i="21"/>
  <c r="H1131" i="7"/>
  <c r="BZ1131" i="21" s="1"/>
  <c r="H1131" i="6"/>
  <c r="H1131" i="18" s="1"/>
  <c r="BY1131" i="21" s="1"/>
  <c r="BR1119" i="21"/>
  <c r="H1119" i="7"/>
  <c r="BZ1119" i="21" s="1"/>
  <c r="H1119" i="6"/>
  <c r="H1119" i="18" s="1"/>
  <c r="BY1119" i="21" s="1"/>
  <c r="I1047" i="18"/>
  <c r="J1047" i="18"/>
  <c r="O1047" i="21"/>
  <c r="D1047" i="21" s="1"/>
  <c r="E1047" i="21"/>
  <c r="AL1047" i="21"/>
  <c r="BH1047" i="21"/>
  <c r="F951" i="4"/>
  <c r="Z975" i="21"/>
  <c r="F975" i="7"/>
  <c r="AH975" i="21" s="1"/>
  <c r="F975" i="6"/>
  <c r="F975" i="18" s="1"/>
  <c r="AG975" i="21" s="1"/>
  <c r="AV939" i="21"/>
  <c r="G939" i="7"/>
  <c r="BD939" i="21" s="1"/>
  <c r="G939" i="6"/>
  <c r="G939" i="18" s="1"/>
  <c r="BC939" i="21" s="1"/>
  <c r="I892" i="18"/>
  <c r="J892" i="18"/>
  <c r="O892" i="21"/>
  <c r="BH892" i="21"/>
  <c r="E892" i="21"/>
  <c r="AL892" i="21"/>
  <c r="G867" i="22"/>
  <c r="G808" i="22"/>
  <c r="F796" i="22"/>
  <c r="H772" i="22"/>
  <c r="I736" i="18"/>
  <c r="J736" i="18"/>
  <c r="O736" i="21"/>
  <c r="BH736" i="21"/>
  <c r="E736" i="21"/>
  <c r="AL736" i="21"/>
  <c r="J652" i="18"/>
  <c r="I652" i="18"/>
  <c r="E627" i="22"/>
  <c r="I627" i="7"/>
  <c r="J604" i="7"/>
  <c r="E604" i="22"/>
  <c r="I604" i="7"/>
  <c r="O604" i="21"/>
  <c r="BH604" i="21"/>
  <c r="AL604" i="21"/>
  <c r="E604" i="21"/>
  <c r="F579" i="22"/>
  <c r="J424" i="18"/>
  <c r="I424" i="18"/>
  <c r="O424" i="21"/>
  <c r="BH424" i="21"/>
  <c r="E424" i="21"/>
  <c r="AL424" i="21"/>
  <c r="AR376" i="21"/>
  <c r="I376" i="18"/>
  <c r="J376" i="18"/>
  <c r="O376" i="21"/>
  <c r="BH376" i="21"/>
  <c r="AL376" i="21"/>
  <c r="E376" i="21"/>
  <c r="Z207" i="21"/>
  <c r="F207" i="7"/>
  <c r="AH207" i="21" s="1"/>
  <c r="F207" i="6"/>
  <c r="F207" i="18" s="1"/>
  <c r="AG207" i="21" s="1"/>
  <c r="AV171" i="21"/>
  <c r="G171" i="7"/>
  <c r="BD171" i="21" s="1"/>
  <c r="G171" i="6"/>
  <c r="G171" i="18" s="1"/>
  <c r="BC171" i="21" s="1"/>
  <c r="J147" i="4"/>
  <c r="J147" i="6" s="1"/>
  <c r="I147" i="4"/>
  <c r="I147" i="6" s="1"/>
  <c r="E147" i="7"/>
  <c r="W147" i="21" s="1"/>
  <c r="E147" i="6"/>
  <c r="E147" i="18" s="1"/>
  <c r="V147" i="21" s="1"/>
  <c r="H112" i="22"/>
  <c r="A1141" i="6"/>
  <c r="D1141" i="18"/>
  <c r="A1141" i="18" s="1"/>
  <c r="D1133" i="18"/>
  <c r="A1133" i="18" s="1"/>
  <c r="A1133" i="6"/>
  <c r="A1117" i="6"/>
  <c r="D1117" i="18"/>
  <c r="A1117" i="18" s="1"/>
  <c r="A1109" i="6"/>
  <c r="D1109" i="18"/>
  <c r="A1109" i="18" s="1"/>
  <c r="A1099" i="6"/>
  <c r="D1099" i="18"/>
  <c r="A1099" i="18" s="1"/>
  <c r="A1085" i="6"/>
  <c r="D1085" i="18"/>
  <c r="A1085" i="18" s="1"/>
  <c r="F108" i="22"/>
  <c r="F104" i="22"/>
  <c r="F50" i="22"/>
  <c r="F49" i="22"/>
  <c r="F48" i="22"/>
  <c r="Z23" i="21"/>
  <c r="F23" i="7"/>
  <c r="AH23" i="21" s="1"/>
  <c r="F23" i="6"/>
  <c r="F23" i="18" s="1"/>
  <c r="AG23" i="21" s="1"/>
  <c r="F11" i="4"/>
  <c r="F46" i="22"/>
  <c r="F45" i="22"/>
  <c r="F44" i="22"/>
  <c r="F43" i="22"/>
  <c r="F42" i="22"/>
  <c r="F41" i="22"/>
  <c r="F1132" i="22"/>
  <c r="H1107" i="22"/>
  <c r="AV1084" i="21"/>
  <c r="G1084" i="7"/>
  <c r="BD1084" i="21" s="1"/>
  <c r="G1084" i="6"/>
  <c r="G1084" i="18" s="1"/>
  <c r="BC1084" i="21" s="1"/>
  <c r="F1095" i="22"/>
  <c r="AV1036" i="21"/>
  <c r="G1036" i="6"/>
  <c r="G1036" i="18" s="1"/>
  <c r="BC1036" i="21" s="1"/>
  <c r="G1036" i="7"/>
  <c r="BD1036" i="21" s="1"/>
  <c r="AV1035" i="21"/>
  <c r="G1035" i="6"/>
  <c r="G1035" i="18" s="1"/>
  <c r="BC1035" i="21" s="1"/>
  <c r="G1035" i="7"/>
  <c r="BD1035" i="21" s="1"/>
  <c r="F999" i="22"/>
  <c r="F988" i="22"/>
  <c r="J940" i="18"/>
  <c r="I940" i="18"/>
  <c r="O940" i="21"/>
  <c r="BH940" i="21"/>
  <c r="E940" i="21"/>
  <c r="AL940" i="21"/>
  <c r="I916" i="18"/>
  <c r="G892" i="22"/>
  <c r="I879" i="18"/>
  <c r="I868" i="18"/>
  <c r="J868" i="18"/>
  <c r="O868" i="21"/>
  <c r="BH868" i="21"/>
  <c r="AL868" i="21"/>
  <c r="E868" i="21"/>
  <c r="J808" i="18"/>
  <c r="I808" i="18"/>
  <c r="O808" i="21"/>
  <c r="BH808" i="21"/>
  <c r="E808" i="21"/>
  <c r="AL808" i="21"/>
  <c r="G747" i="22"/>
  <c r="Z723" i="21"/>
  <c r="F711" i="4"/>
  <c r="F567" i="4" s="1"/>
  <c r="AA567" i="21" s="1"/>
  <c r="F723" i="6"/>
  <c r="F723" i="18" s="1"/>
  <c r="AG723" i="21" s="1"/>
  <c r="F723" i="7"/>
  <c r="AH723" i="21" s="1"/>
  <c r="H688" i="22"/>
  <c r="G603" i="22"/>
  <c r="I580" i="18"/>
  <c r="J580" i="18"/>
  <c r="F555" i="22"/>
  <c r="J532" i="7"/>
  <c r="I532" i="7"/>
  <c r="AL471" i="21"/>
  <c r="O471" i="21"/>
  <c r="BH471" i="21"/>
  <c r="E471" i="21"/>
  <c r="H448" i="22"/>
  <c r="G424" i="22"/>
  <c r="F400" i="22"/>
  <c r="E340" i="22"/>
  <c r="I340" i="7"/>
  <c r="J340" i="7"/>
  <c r="Z304" i="21"/>
  <c r="F304" i="7"/>
  <c r="AH304" i="21" s="1"/>
  <c r="F304" i="6"/>
  <c r="F304" i="18" s="1"/>
  <c r="AG304" i="21" s="1"/>
  <c r="Z291" i="21"/>
  <c r="F291" i="6"/>
  <c r="F291" i="18" s="1"/>
  <c r="AG291" i="21" s="1"/>
  <c r="F291" i="7"/>
  <c r="AH291" i="21" s="1"/>
  <c r="H243" i="22"/>
  <c r="Z195" i="21"/>
  <c r="F195" i="7"/>
  <c r="AH195" i="21" s="1"/>
  <c r="F195" i="6"/>
  <c r="F195" i="18" s="1"/>
  <c r="AG195" i="21" s="1"/>
  <c r="E172" i="22"/>
  <c r="J172" i="7"/>
  <c r="I172" i="7"/>
  <c r="G148" i="22"/>
  <c r="F124" i="22"/>
  <c r="E88" i="22"/>
  <c r="J88" i="7"/>
  <c r="I88" i="7"/>
  <c r="G64" i="22"/>
  <c r="G28" i="22"/>
  <c r="H106" i="22"/>
  <c r="F1108" i="22"/>
  <c r="I1096" i="18"/>
  <c r="J1096" i="18"/>
  <c r="I1036" i="4"/>
  <c r="J1036" i="4"/>
  <c r="E1036" i="6"/>
  <c r="E1036" i="18" s="1"/>
  <c r="V1036" i="21" s="1"/>
  <c r="E1036" i="7"/>
  <c r="W1036" i="21" s="1"/>
  <c r="D1036" i="4"/>
  <c r="A1024" i="6" s="1"/>
  <c r="H988" i="22"/>
  <c r="F784" i="22"/>
  <c r="E748" i="22"/>
  <c r="I748" i="7"/>
  <c r="J748" i="7"/>
  <c r="BR712" i="21"/>
  <c r="H712" i="7"/>
  <c r="BZ712" i="21" s="1"/>
  <c r="H712" i="6"/>
  <c r="H712" i="18" s="1"/>
  <c r="BY712" i="21" s="1"/>
  <c r="F699" i="22"/>
  <c r="Z663" i="21"/>
  <c r="F663" i="7"/>
  <c r="AH663" i="21" s="1"/>
  <c r="F663" i="6"/>
  <c r="F663" i="18" s="1"/>
  <c r="AG663" i="21" s="1"/>
  <c r="E616" i="22"/>
  <c r="I616" i="7"/>
  <c r="J616" i="7"/>
  <c r="E603" i="22"/>
  <c r="J603" i="7"/>
  <c r="I603" i="7"/>
  <c r="E603" i="21"/>
  <c r="BH603" i="21"/>
  <c r="AL603" i="21"/>
  <c r="O603" i="21"/>
  <c r="G388" i="22"/>
  <c r="E364" i="22"/>
  <c r="J364" i="7"/>
  <c r="I364" i="7"/>
  <c r="J352" i="18"/>
  <c r="I352" i="18"/>
  <c r="O352" i="21"/>
  <c r="E352" i="21"/>
  <c r="BH352" i="21"/>
  <c r="AL352" i="21"/>
  <c r="G315" i="22"/>
  <c r="F243" i="22"/>
  <c r="F208" i="22"/>
  <c r="I64" i="18"/>
  <c r="J64" i="18"/>
  <c r="O64" i="21"/>
  <c r="BH64" i="21"/>
  <c r="E64" i="21"/>
  <c r="AL64" i="21"/>
  <c r="A1116" i="6"/>
  <c r="D1116" i="18"/>
  <c r="A1116" i="18" s="1"/>
  <c r="D1106" i="18"/>
  <c r="A1106" i="18" s="1"/>
  <c r="A1106" i="6"/>
  <c r="A1098" i="6"/>
  <c r="D1098" i="18"/>
  <c r="A1098" i="18" s="1"/>
  <c r="A1088" i="6"/>
  <c r="D1088" i="18"/>
  <c r="A1088" i="18" s="1"/>
  <c r="I108" i="18"/>
  <c r="J108" i="18"/>
  <c r="BH108" i="21"/>
  <c r="AL108" i="21"/>
  <c r="E108" i="21"/>
  <c r="O108" i="21"/>
  <c r="E105" i="22"/>
  <c r="J105" i="7"/>
  <c r="I105" i="7"/>
  <c r="I104" i="18"/>
  <c r="J104" i="18"/>
  <c r="BH104" i="21"/>
  <c r="E104" i="21"/>
  <c r="AL104" i="21"/>
  <c r="O104" i="21"/>
  <c r="E102" i="22"/>
  <c r="I102" i="7"/>
  <c r="J102" i="7"/>
  <c r="J101" i="18"/>
  <c r="I101" i="18"/>
  <c r="AL101" i="21"/>
  <c r="BH101" i="21"/>
  <c r="E101" i="21"/>
  <c r="O101" i="21"/>
  <c r="J26" i="4"/>
  <c r="J26" i="6" s="1"/>
  <c r="I26" i="4"/>
  <c r="I26" i="6" s="1"/>
  <c r="E14" i="4"/>
  <c r="E26" i="6"/>
  <c r="E26" i="18" s="1"/>
  <c r="V26" i="21" s="1"/>
  <c r="E26" i="7"/>
  <c r="W26" i="21" s="1"/>
  <c r="D26" i="4"/>
  <c r="J49" i="18"/>
  <c r="I49" i="18"/>
  <c r="BH49" i="21"/>
  <c r="AL49" i="21"/>
  <c r="E49" i="21"/>
  <c r="O49" i="21"/>
  <c r="E47" i="22"/>
  <c r="J47" i="7"/>
  <c r="I47" i="7"/>
  <c r="E47" i="21"/>
  <c r="BH47" i="21"/>
  <c r="AL47" i="21"/>
  <c r="O47" i="21"/>
  <c r="I22" i="4"/>
  <c r="I22" i="6" s="1"/>
  <c r="J22" i="4"/>
  <c r="J22" i="6" s="1"/>
  <c r="E10" i="4"/>
  <c r="E22" i="7"/>
  <c r="W22" i="21" s="1"/>
  <c r="E22" i="6"/>
  <c r="E22" i="18" s="1"/>
  <c r="V22" i="21" s="1"/>
  <c r="E45" i="22"/>
  <c r="I45" i="7"/>
  <c r="J45" i="7"/>
  <c r="E45" i="21"/>
  <c r="AL45" i="21"/>
  <c r="BH45" i="21"/>
  <c r="O45" i="21"/>
  <c r="E43" i="22"/>
  <c r="I43" i="7"/>
  <c r="J43" i="7"/>
  <c r="E43" i="21"/>
  <c r="BH43" i="21"/>
  <c r="AL43" i="21"/>
  <c r="O43" i="21"/>
  <c r="I41" i="18"/>
  <c r="J41" i="18"/>
  <c r="E1132" i="22"/>
  <c r="J1132" i="7"/>
  <c r="I1132" i="7"/>
  <c r="E1131" i="22"/>
  <c r="J1131" i="7"/>
  <c r="I1131" i="7"/>
  <c r="D1131" i="4"/>
  <c r="E1120" i="22"/>
  <c r="J1120" i="7"/>
  <c r="I1120" i="7"/>
  <c r="G1108" i="22"/>
  <c r="J1000" i="18"/>
  <c r="I1000" i="18"/>
  <c r="O1000" i="21"/>
  <c r="BH1000" i="21"/>
  <c r="E1000" i="21"/>
  <c r="AL1000" i="21"/>
  <c r="G976" i="22"/>
  <c r="G975" i="22"/>
  <c r="G964" i="22"/>
  <c r="H940" i="22"/>
  <c r="E928" i="22"/>
  <c r="J928" i="7"/>
  <c r="I928" i="7"/>
  <c r="H880" i="22"/>
  <c r="H831" i="22"/>
  <c r="AR772" i="21"/>
  <c r="J772" i="18"/>
  <c r="I772" i="18"/>
  <c r="E759" i="4"/>
  <c r="F747" i="22"/>
  <c r="J724" i="18"/>
  <c r="I724" i="18"/>
  <c r="G700" i="22"/>
  <c r="AV664" i="21"/>
  <c r="G664" i="7"/>
  <c r="BD664" i="21" s="1"/>
  <c r="G664" i="6"/>
  <c r="G664" i="18" s="1"/>
  <c r="BC664" i="21" s="1"/>
  <c r="AV663" i="21"/>
  <c r="G663" i="7"/>
  <c r="BD663" i="21" s="1"/>
  <c r="G663" i="6"/>
  <c r="G663" i="18" s="1"/>
  <c r="BC663" i="21" s="1"/>
  <c r="Z640" i="21"/>
  <c r="F640" i="7"/>
  <c r="AH640" i="21" s="1"/>
  <c r="F640" i="6"/>
  <c r="F640" i="18" s="1"/>
  <c r="AG640" i="21" s="1"/>
  <c r="F615" i="22"/>
  <c r="H579" i="22"/>
  <c r="F556" i="22"/>
  <c r="G448" i="22"/>
  <c r="F424" i="22"/>
  <c r="F411" i="22"/>
  <c r="E400" i="22"/>
  <c r="I400" i="7"/>
  <c r="J400" i="7"/>
  <c r="D399" i="4"/>
  <c r="J399" i="4"/>
  <c r="J399" i="6" s="1"/>
  <c r="I399" i="4"/>
  <c r="I399" i="6" s="1"/>
  <c r="E399" i="6"/>
  <c r="E399" i="18" s="1"/>
  <c r="V399" i="21" s="1"/>
  <c r="E399" i="7"/>
  <c r="W399" i="21" s="1"/>
  <c r="F376" i="22"/>
  <c r="F363" i="22"/>
  <c r="F352" i="22"/>
  <c r="I316" i="18"/>
  <c r="J316" i="18"/>
  <c r="E316" i="22"/>
  <c r="J316" i="7"/>
  <c r="I316" i="7"/>
  <c r="F279" i="22"/>
  <c r="AR256" i="21"/>
  <c r="I256" i="18"/>
  <c r="J256" i="18"/>
  <c r="O256" i="21"/>
  <c r="BH256" i="21"/>
  <c r="AL256" i="21"/>
  <c r="E256" i="21"/>
  <c r="G243" i="22"/>
  <c r="F232" i="22"/>
  <c r="G207" i="22"/>
  <c r="H171" i="22"/>
  <c r="F147" i="22"/>
  <c r="I124" i="18"/>
  <c r="J124" i="18"/>
  <c r="BH124" i="21"/>
  <c r="O124" i="21"/>
  <c r="AL124" i="21"/>
  <c r="E124" i="21"/>
  <c r="H87" i="22"/>
  <c r="E52" i="22"/>
  <c r="I52" i="7"/>
  <c r="J52" i="7"/>
  <c r="O52" i="21"/>
  <c r="BH52" i="21"/>
  <c r="AL52" i="21"/>
  <c r="E52" i="21"/>
  <c r="F16" i="4"/>
  <c r="AA16" i="21" s="1"/>
  <c r="A1139" i="6"/>
  <c r="D1139" i="18"/>
  <c r="A1139" i="18" s="1"/>
  <c r="D1125" i="18"/>
  <c r="A1125" i="18" s="1"/>
  <c r="A1125" i="6"/>
  <c r="A1115" i="6"/>
  <c r="D1115" i="18"/>
  <c r="A1115" i="18" s="1"/>
  <c r="D1101" i="18"/>
  <c r="A1101" i="18" s="1"/>
  <c r="A1101" i="6"/>
  <c r="A1091" i="6"/>
  <c r="D1091" i="18"/>
  <c r="A1091" i="18" s="1"/>
  <c r="H47" i="22"/>
  <c r="H43" i="22"/>
  <c r="H41" i="22"/>
  <c r="F1119" i="22"/>
  <c r="H771" i="22"/>
  <c r="H723" i="22"/>
  <c r="F676" i="22"/>
  <c r="G628" i="22"/>
  <c r="E615" i="22"/>
  <c r="I615" i="7"/>
  <c r="J615" i="7"/>
  <c r="I435" i="18"/>
  <c r="J435" i="18"/>
  <c r="AL435" i="21"/>
  <c r="E435" i="21"/>
  <c r="BH435" i="21"/>
  <c r="O435" i="21"/>
  <c r="G340" i="22"/>
  <c r="H316" i="22"/>
  <c r="H291" i="22"/>
  <c r="F244" i="22"/>
  <c r="H52" i="22"/>
  <c r="I1083" i="4"/>
  <c r="I1083" i="6" s="1"/>
  <c r="E1083" i="6"/>
  <c r="E1083" i="18" s="1"/>
  <c r="V1083" i="21" s="1"/>
  <c r="E1083" i="7"/>
  <c r="W1083" i="21" s="1"/>
  <c r="AL1095" i="21"/>
  <c r="O1095" i="21"/>
  <c r="BH1095" i="21"/>
  <c r="F1011" i="22"/>
  <c r="E891" i="22"/>
  <c r="I891" i="7"/>
  <c r="J40" i="4"/>
  <c r="J40" i="6" s="1"/>
  <c r="I40" i="4"/>
  <c r="I40" i="6" s="1"/>
  <c r="E40" i="7"/>
  <c r="W40" i="21" s="1"/>
  <c r="E40" i="6"/>
  <c r="E40" i="18" s="1"/>
  <c r="V40" i="21" s="1"/>
  <c r="BR40" i="21"/>
  <c r="H40" i="6"/>
  <c r="H40" i="18" s="1"/>
  <c r="BY40" i="21" s="1"/>
  <c r="H40" i="7"/>
  <c r="BZ40" i="21" s="1"/>
  <c r="D279" i="4"/>
  <c r="A279" i="4" s="1"/>
  <c r="J279" i="4"/>
  <c r="I279" i="4"/>
  <c r="E279" i="7"/>
  <c r="W279" i="21" s="1"/>
  <c r="E279" i="6"/>
  <c r="E279" i="18" s="1"/>
  <c r="V279" i="21" s="1"/>
  <c r="J63" i="4"/>
  <c r="J63" i="6" s="1"/>
  <c r="E63" i="7"/>
  <c r="W63" i="21" s="1"/>
  <c r="I63" i="4"/>
  <c r="I63" i="6" s="1"/>
  <c r="E63" i="6"/>
  <c r="E63" i="18" s="1"/>
  <c r="V63" i="21" s="1"/>
  <c r="J387" i="4"/>
  <c r="J387" i="6" s="1"/>
  <c r="I387" i="4"/>
  <c r="I387" i="6" s="1"/>
  <c r="E387" i="7"/>
  <c r="W387" i="21" s="1"/>
  <c r="E387" i="6"/>
  <c r="E387" i="18" s="1"/>
  <c r="V387" i="21" s="1"/>
  <c r="J675" i="4"/>
  <c r="J675" i="6" s="1"/>
  <c r="I675" i="4"/>
  <c r="I675" i="6" s="1"/>
  <c r="E663" i="4"/>
  <c r="E675" i="7"/>
  <c r="W675" i="21" s="1"/>
  <c r="E675" i="6"/>
  <c r="E675" i="18" s="1"/>
  <c r="V675" i="21" s="1"/>
  <c r="AV100" i="21"/>
  <c r="G100" i="7"/>
  <c r="BD100" i="21" s="1"/>
  <c r="G100" i="6"/>
  <c r="G100" i="18" s="1"/>
  <c r="BC100" i="21" s="1"/>
  <c r="J255" i="4"/>
  <c r="J255" i="6" s="1"/>
  <c r="I255" i="4"/>
  <c r="I255" i="6" s="1"/>
  <c r="E255" i="7"/>
  <c r="W255" i="21" s="1"/>
  <c r="E255" i="6"/>
  <c r="E255" i="18" s="1"/>
  <c r="V255" i="21" s="1"/>
  <c r="BR51" i="21"/>
  <c r="BZ51" i="21"/>
  <c r="H51" i="6"/>
  <c r="H51" i="18" s="1"/>
  <c r="BY51" i="21" s="1"/>
  <c r="Z39" i="21"/>
  <c r="F39" i="7"/>
  <c r="AH39" i="21" s="1"/>
  <c r="F39" i="6"/>
  <c r="F39" i="18" s="1"/>
  <c r="AG39" i="21" s="1"/>
  <c r="AV40" i="21"/>
  <c r="G40" i="7"/>
  <c r="BD40" i="21" s="1"/>
  <c r="G40" i="6"/>
  <c r="G40" i="18" s="1"/>
  <c r="BC40" i="21" s="1"/>
  <c r="D291" i="4"/>
  <c r="D291" i="6" s="1"/>
  <c r="D339" i="4"/>
  <c r="A339" i="4" s="1"/>
  <c r="J339" i="4"/>
  <c r="J339" i="6" s="1"/>
  <c r="I339" i="4"/>
  <c r="I339" i="6" s="1"/>
  <c r="E339" i="6"/>
  <c r="E339" i="18" s="1"/>
  <c r="V339" i="21" s="1"/>
  <c r="E339" i="7"/>
  <c r="W339" i="21" s="1"/>
  <c r="D1096" i="7"/>
  <c r="D1096" i="6"/>
  <c r="A1132" i="4"/>
  <c r="D1132" i="6"/>
  <c r="D1132" i="7"/>
  <c r="D104" i="6"/>
  <c r="A104" i="6" s="1"/>
  <c r="A892" i="7"/>
  <c r="D615" i="7"/>
  <c r="A1086" i="6"/>
  <c r="D1086" i="18"/>
  <c r="A1086" i="18" s="1"/>
  <c r="G108" i="22"/>
  <c r="G104" i="22"/>
  <c r="G50" i="22"/>
  <c r="G49" i="22"/>
  <c r="G48" i="22"/>
  <c r="G46" i="22"/>
  <c r="G45" i="22"/>
  <c r="G44" i="22"/>
  <c r="G43" i="22"/>
  <c r="G42" i="22"/>
  <c r="G41" i="22"/>
  <c r="G1132" i="22"/>
  <c r="AV1119" i="21"/>
  <c r="G1119" i="7"/>
  <c r="BD1119" i="21" s="1"/>
  <c r="G1119" i="6"/>
  <c r="G1119" i="18" s="1"/>
  <c r="BC1119" i="21" s="1"/>
  <c r="J1119" i="4"/>
  <c r="J1119" i="6" s="1"/>
  <c r="BR1084" i="21"/>
  <c r="H1084" i="6"/>
  <c r="H1084" i="18" s="1"/>
  <c r="BY1084" i="21" s="1"/>
  <c r="H1084" i="7"/>
  <c r="BZ1084" i="21" s="1"/>
  <c r="I1012" i="18"/>
  <c r="J1012" i="18"/>
  <c r="O1012" i="21"/>
  <c r="BH1012" i="21"/>
  <c r="AL1012" i="21"/>
  <c r="E1012" i="21"/>
  <c r="F987" i="22"/>
  <c r="E976" i="22"/>
  <c r="I976" i="7"/>
  <c r="J976" i="7"/>
  <c r="I975" i="4"/>
  <c r="I975" i="6" s="1"/>
  <c r="E964" i="22"/>
  <c r="J964" i="7"/>
  <c r="I964" i="7"/>
  <c r="G928" i="22"/>
  <c r="F879" i="22"/>
  <c r="F868" i="22"/>
  <c r="F867" i="22"/>
  <c r="F832" i="22"/>
  <c r="E796" i="22"/>
  <c r="J796" i="7"/>
  <c r="I796" i="7"/>
  <c r="BN784" i="21"/>
  <c r="I784" i="18"/>
  <c r="J784" i="18"/>
  <c r="BH784" i="21"/>
  <c r="O784" i="21"/>
  <c r="AL784" i="21"/>
  <c r="E784" i="21"/>
  <c r="AV760" i="21"/>
  <c r="G760" i="6"/>
  <c r="G760" i="18" s="1"/>
  <c r="BC760" i="21" s="1"/>
  <c r="G760" i="7"/>
  <c r="BD760" i="21" s="1"/>
  <c r="AV759" i="21"/>
  <c r="G759" i="6"/>
  <c r="G759" i="18" s="1"/>
  <c r="BC759" i="21" s="1"/>
  <c r="G759" i="7"/>
  <c r="BD759" i="21" s="1"/>
  <c r="H735" i="22"/>
  <c r="G724" i="22"/>
  <c r="E723" i="22"/>
  <c r="O723" i="21"/>
  <c r="I688" i="18"/>
  <c r="J688" i="18"/>
  <c r="O688" i="21"/>
  <c r="BH688" i="21"/>
  <c r="E688" i="21"/>
  <c r="AL688" i="21"/>
  <c r="H616" i="22"/>
  <c r="H603" i="22"/>
  <c r="H592" i="22"/>
  <c r="G591" i="22"/>
  <c r="H436" i="22"/>
  <c r="H412" i="22"/>
  <c r="G399" i="22"/>
  <c r="F388" i="22"/>
  <c r="H327" i="22"/>
  <c r="AV304" i="21"/>
  <c r="G304" i="6"/>
  <c r="G304" i="18" s="1"/>
  <c r="BC304" i="21" s="1"/>
  <c r="G304" i="7"/>
  <c r="BD304" i="21" s="1"/>
  <c r="Z303" i="21"/>
  <c r="F303" i="6"/>
  <c r="F303" i="18" s="1"/>
  <c r="AG303" i="21" s="1"/>
  <c r="F303" i="7"/>
  <c r="AH303" i="21" s="1"/>
  <c r="H280" i="22"/>
  <c r="I244" i="18"/>
  <c r="J244" i="18"/>
  <c r="O244" i="21"/>
  <c r="BH244" i="21"/>
  <c r="AL244" i="21"/>
  <c r="E244" i="21"/>
  <c r="O219" i="21"/>
  <c r="O207" i="21"/>
  <c r="E196" i="22"/>
  <c r="I196" i="7"/>
  <c r="J196" i="7"/>
  <c r="F184" i="22"/>
  <c r="F171" i="22"/>
  <c r="E160" i="22"/>
  <c r="J160" i="7"/>
  <c r="J159" i="4"/>
  <c r="J159" i="6" s="1"/>
  <c r="I159" i="4"/>
  <c r="I159" i="6" s="1"/>
  <c r="E159" i="7"/>
  <c r="W159" i="21" s="1"/>
  <c r="E159" i="6"/>
  <c r="E159" i="18" s="1"/>
  <c r="V159" i="21" s="1"/>
  <c r="H136" i="22"/>
  <c r="G112" i="22"/>
  <c r="Z87" i="21"/>
  <c r="F87" i="7"/>
  <c r="AH87" i="21" s="1"/>
  <c r="F87" i="6"/>
  <c r="F87" i="18" s="1"/>
  <c r="AG87" i="21" s="1"/>
  <c r="BR75" i="21"/>
  <c r="H75" i="7"/>
  <c r="BZ75" i="21" s="1"/>
  <c r="H75" i="6"/>
  <c r="H75" i="18" s="1"/>
  <c r="BY75" i="21" s="1"/>
  <c r="G52" i="22"/>
  <c r="H28" i="22"/>
  <c r="E28" i="22"/>
  <c r="I28" i="7"/>
  <c r="J28" i="7"/>
  <c r="O28" i="21"/>
  <c r="BH28" i="21"/>
  <c r="AL28" i="21"/>
  <c r="E28" i="21"/>
  <c r="H109" i="22"/>
  <c r="H50" i="22"/>
  <c r="H49" i="22"/>
  <c r="H46" i="22"/>
  <c r="BR21" i="21"/>
  <c r="H21" i="7"/>
  <c r="BZ21" i="21" s="1"/>
  <c r="H9" i="4"/>
  <c r="H21" i="6"/>
  <c r="H21" i="18" s="1"/>
  <c r="BY21" i="21" s="1"/>
  <c r="BR18" i="21"/>
  <c r="H18" i="6"/>
  <c r="H18" i="18" s="1"/>
  <c r="BY18" i="21" s="1"/>
  <c r="H18" i="7"/>
  <c r="BZ18" i="21" s="1"/>
  <c r="H6" i="4"/>
  <c r="O1107" i="21"/>
  <c r="I1035" i="4"/>
  <c r="J1035" i="4"/>
  <c r="E1035" i="7"/>
  <c r="W1035" i="21" s="1"/>
  <c r="E1035" i="6"/>
  <c r="E1035" i="18" s="1"/>
  <c r="V1035" i="21" s="1"/>
  <c r="D1035" i="4"/>
  <c r="A1023" i="6" s="1"/>
  <c r="H999" i="22"/>
  <c r="E892" i="22"/>
  <c r="I892" i="7"/>
  <c r="J892" i="7"/>
  <c r="BR760" i="21"/>
  <c r="H760" i="7"/>
  <c r="BZ760" i="21" s="1"/>
  <c r="H760" i="6"/>
  <c r="H760" i="18" s="1"/>
  <c r="BY760" i="21" s="1"/>
  <c r="E736" i="22"/>
  <c r="J736" i="7"/>
  <c r="I736" i="7"/>
  <c r="D735" i="4"/>
  <c r="I735" i="4"/>
  <c r="I735" i="6" s="1"/>
  <c r="J735" i="4"/>
  <c r="J735" i="6" s="1"/>
  <c r="E735" i="7"/>
  <c r="W735" i="21" s="1"/>
  <c r="E735" i="6"/>
  <c r="E735" i="18" s="1"/>
  <c r="V735" i="21" s="1"/>
  <c r="F687" i="22"/>
  <c r="E652" i="22"/>
  <c r="I652" i="7"/>
  <c r="J652" i="7"/>
  <c r="O652" i="21"/>
  <c r="BH652" i="21"/>
  <c r="AL652" i="21"/>
  <c r="E652" i="21"/>
  <c r="J604" i="18"/>
  <c r="I604" i="18"/>
  <c r="J592" i="18"/>
  <c r="I592" i="18"/>
  <c r="O592" i="21"/>
  <c r="BH592" i="21"/>
  <c r="AL592" i="21"/>
  <c r="E592" i="21"/>
  <c r="Z447" i="21"/>
  <c r="F447" i="7"/>
  <c r="AH447" i="21" s="1"/>
  <c r="F447" i="6"/>
  <c r="F447" i="18" s="1"/>
  <c r="AG447" i="21" s="1"/>
  <c r="E424" i="22"/>
  <c r="I424" i="7"/>
  <c r="J424" i="7"/>
  <c r="I412" i="18"/>
  <c r="J412" i="18"/>
  <c r="O412" i="21"/>
  <c r="BH412" i="21"/>
  <c r="AL412" i="21"/>
  <c r="E412" i="21"/>
  <c r="E376" i="22"/>
  <c r="I376" i="7"/>
  <c r="J376" i="7"/>
  <c r="I363" i="7"/>
  <c r="J363" i="7"/>
  <c r="E363" i="22"/>
  <c r="AL363" i="21"/>
  <c r="BH363" i="21"/>
  <c r="O363" i="21"/>
  <c r="E363" i="21"/>
  <c r="I280" i="18"/>
  <c r="J280" i="18"/>
  <c r="E280" i="22"/>
  <c r="J280" i="7"/>
  <c r="I280" i="7"/>
  <c r="I136" i="18"/>
  <c r="J136" i="18"/>
  <c r="O136" i="21"/>
  <c r="BH136" i="21"/>
  <c r="E136" i="21"/>
  <c r="AL136" i="21"/>
  <c r="AV87" i="21"/>
  <c r="G87" i="7"/>
  <c r="BD87" i="21" s="1"/>
  <c r="G87" i="6"/>
  <c r="G87" i="18" s="1"/>
  <c r="BC87" i="21" s="1"/>
  <c r="A1123" i="6"/>
  <c r="D1123" i="18"/>
  <c r="A1123" i="18" s="1"/>
  <c r="A1089" i="6"/>
  <c r="D1089" i="18"/>
  <c r="A1089" i="18" s="1"/>
  <c r="F109" i="22"/>
  <c r="F105" i="22"/>
  <c r="F101" i="22"/>
  <c r="Z26" i="21"/>
  <c r="F26" i="6"/>
  <c r="F26" i="18" s="1"/>
  <c r="AG26" i="21" s="1"/>
  <c r="F26" i="7"/>
  <c r="AH26" i="21" s="1"/>
  <c r="F14" i="4"/>
  <c r="Z25" i="21"/>
  <c r="F25" i="7"/>
  <c r="AH25" i="21" s="1"/>
  <c r="F25" i="6"/>
  <c r="F25" i="18" s="1"/>
  <c r="AG25" i="21" s="1"/>
  <c r="F13" i="4"/>
  <c r="Z24" i="21"/>
  <c r="F24" i="7"/>
  <c r="AH24" i="21" s="1"/>
  <c r="F24" i="6"/>
  <c r="F24" i="18" s="1"/>
  <c r="AG24" i="21" s="1"/>
  <c r="F12" i="4"/>
  <c r="F47" i="22"/>
  <c r="Z22" i="21"/>
  <c r="F22" i="7"/>
  <c r="AH22" i="21" s="1"/>
  <c r="F10" i="4"/>
  <c r="F22" i="6"/>
  <c r="F22" i="18" s="1"/>
  <c r="AG22" i="21" s="1"/>
  <c r="Z21" i="21"/>
  <c r="F21" i="7"/>
  <c r="AH21" i="21" s="1"/>
  <c r="F21" i="6"/>
  <c r="F21" i="18" s="1"/>
  <c r="AG21" i="21" s="1"/>
  <c r="F9" i="4"/>
  <c r="Z20" i="21"/>
  <c r="F20" i="7"/>
  <c r="AH20" i="21" s="1"/>
  <c r="F20" i="6"/>
  <c r="F20" i="18" s="1"/>
  <c r="AG20" i="21" s="1"/>
  <c r="F8" i="4"/>
  <c r="Z19" i="21"/>
  <c r="F19" i="7"/>
  <c r="AH19" i="21" s="1"/>
  <c r="F19" i="6"/>
  <c r="F19" i="18" s="1"/>
  <c r="AG19" i="21" s="1"/>
  <c r="F7" i="4"/>
  <c r="Z18" i="21"/>
  <c r="F18" i="7"/>
  <c r="AH18" i="21" s="1"/>
  <c r="F18" i="6"/>
  <c r="F18" i="18" s="1"/>
  <c r="AG18" i="21" s="1"/>
  <c r="F6" i="4"/>
  <c r="Z17" i="21"/>
  <c r="F17" i="7"/>
  <c r="AH17" i="21" s="1"/>
  <c r="F17" i="6"/>
  <c r="F17" i="18" s="1"/>
  <c r="AG17" i="21" s="1"/>
  <c r="F5" i="4"/>
  <c r="H1108" i="22"/>
  <c r="BR1011" i="21"/>
  <c r="H1011" i="7"/>
  <c r="BZ1011" i="21" s="1"/>
  <c r="H1011" i="6"/>
  <c r="H1011" i="18" s="1"/>
  <c r="BY1011" i="21" s="1"/>
  <c r="BR951" i="21"/>
  <c r="H951" i="7"/>
  <c r="BZ951" i="21" s="1"/>
  <c r="H951" i="6"/>
  <c r="H951" i="18" s="1"/>
  <c r="BY951" i="21" s="1"/>
  <c r="J939" i="4"/>
  <c r="J939" i="6" s="1"/>
  <c r="I939" i="4"/>
  <c r="I939" i="6" s="1"/>
  <c r="E939" i="7"/>
  <c r="W939" i="21" s="1"/>
  <c r="E939" i="6"/>
  <c r="E939" i="18" s="1"/>
  <c r="V939" i="21" s="1"/>
  <c r="E916" i="22"/>
  <c r="I916" i="7"/>
  <c r="J916" i="7"/>
  <c r="O916" i="21"/>
  <c r="E916" i="21"/>
  <c r="BH916" i="21"/>
  <c r="AL916" i="21"/>
  <c r="I867" i="18"/>
  <c r="J867" i="18"/>
  <c r="E867" i="21"/>
  <c r="BH867" i="21"/>
  <c r="O867" i="21"/>
  <c r="AL867" i="21"/>
  <c r="E808" i="22"/>
  <c r="I808" i="7"/>
  <c r="J808" i="7"/>
  <c r="BR795" i="21"/>
  <c r="H795" i="6"/>
  <c r="H795" i="18" s="1"/>
  <c r="BY795" i="21" s="1"/>
  <c r="H795" i="7"/>
  <c r="BZ795" i="21" s="1"/>
  <c r="F772" i="22"/>
  <c r="F771" i="22"/>
  <c r="G748" i="22"/>
  <c r="F724" i="22"/>
  <c r="H699" i="22"/>
  <c r="J628" i="18"/>
  <c r="I628" i="18"/>
  <c r="O628" i="21"/>
  <c r="E628" i="21"/>
  <c r="BH628" i="21"/>
  <c r="AL628" i="21"/>
  <c r="G604" i="22"/>
  <c r="E580" i="22"/>
  <c r="I580" i="7"/>
  <c r="J580" i="7"/>
  <c r="O580" i="21"/>
  <c r="E580" i="21"/>
  <c r="BH580" i="21"/>
  <c r="AL580" i="21"/>
  <c r="I460" i="18"/>
  <c r="J460" i="18"/>
  <c r="O460" i="21"/>
  <c r="BH460" i="21"/>
  <c r="AL460" i="21"/>
  <c r="E460" i="21"/>
  <c r="G435" i="22"/>
  <c r="G411" i="22"/>
  <c r="I388" i="18"/>
  <c r="J388" i="18"/>
  <c r="O388" i="21"/>
  <c r="BH388" i="21"/>
  <c r="E388" i="21"/>
  <c r="AL388" i="21"/>
  <c r="G375" i="22"/>
  <c r="G364" i="22"/>
  <c r="AV351" i="21"/>
  <c r="G351" i="6"/>
  <c r="G351" i="18" s="1"/>
  <c r="BC351" i="21" s="1"/>
  <c r="G351" i="7"/>
  <c r="BD351" i="21" s="1"/>
  <c r="G328" i="22"/>
  <c r="F292" i="22"/>
  <c r="G279" i="22"/>
  <c r="H244" i="22"/>
  <c r="AV231" i="21"/>
  <c r="G231" i="7"/>
  <c r="BD231" i="21" s="1"/>
  <c r="G231" i="6"/>
  <c r="G231" i="18" s="1"/>
  <c r="BC231" i="21" s="1"/>
  <c r="J220" i="18"/>
  <c r="I220" i="18"/>
  <c r="O220" i="21"/>
  <c r="BH220" i="21"/>
  <c r="AL220" i="21"/>
  <c r="E220" i="21"/>
  <c r="H196" i="22"/>
  <c r="I184" i="18"/>
  <c r="J184" i="18"/>
  <c r="O184" i="21"/>
  <c r="BH184" i="21"/>
  <c r="E184" i="21"/>
  <c r="AL184" i="21"/>
  <c r="H159" i="22"/>
  <c r="G135" i="22"/>
  <c r="F111" i="22"/>
  <c r="G76" i="22"/>
  <c r="G16" i="4"/>
  <c r="AW16" i="21" s="1"/>
  <c r="H110" i="22"/>
  <c r="E1096" i="22"/>
  <c r="J1096" i="7"/>
  <c r="I1096" i="7"/>
  <c r="BH1096" i="21"/>
  <c r="O1096" i="21"/>
  <c r="AL1096" i="21"/>
  <c r="E1096" i="21"/>
  <c r="F1012" i="22"/>
  <c r="Z963" i="21"/>
  <c r="F963" i="7"/>
  <c r="AH963" i="21" s="1"/>
  <c r="F963" i="6"/>
  <c r="F963" i="18" s="1"/>
  <c r="AG963" i="21" s="1"/>
  <c r="G831" i="22"/>
  <c r="H724" i="22"/>
  <c r="J603" i="18"/>
  <c r="I603" i="18"/>
  <c r="I447" i="4"/>
  <c r="E423" i="22"/>
  <c r="J423" i="7"/>
  <c r="I423" i="7"/>
  <c r="AL423" i="21"/>
  <c r="BH423" i="21"/>
  <c r="E423" i="21"/>
  <c r="O423" i="21"/>
  <c r="H256" i="22"/>
  <c r="I148" i="18"/>
  <c r="J148" i="18"/>
  <c r="O148" i="21"/>
  <c r="BH148" i="21"/>
  <c r="AL148" i="21"/>
  <c r="E148" i="21"/>
  <c r="H111" i="22"/>
  <c r="G27" i="22"/>
  <c r="A1140" i="6"/>
  <c r="D1140" i="18"/>
  <c r="A1140" i="18" s="1"/>
  <c r="D1130" i="18"/>
  <c r="A1130" i="18" s="1"/>
  <c r="A1130" i="6"/>
  <c r="A1122" i="6"/>
  <c r="D1122" i="18"/>
  <c r="A1122" i="18" s="1"/>
  <c r="I110" i="18"/>
  <c r="J110" i="18"/>
  <c r="E110" i="21"/>
  <c r="AL110" i="21"/>
  <c r="BH110" i="21"/>
  <c r="O110" i="21"/>
  <c r="E108" i="22"/>
  <c r="J108" i="7"/>
  <c r="I108" i="7"/>
  <c r="I107" i="18"/>
  <c r="J107" i="18"/>
  <c r="E107" i="21"/>
  <c r="AL107" i="21"/>
  <c r="BH107" i="21"/>
  <c r="O107" i="21"/>
  <c r="E104" i="22"/>
  <c r="I104" i="7"/>
  <c r="J104" i="7"/>
  <c r="J103" i="18"/>
  <c r="I103" i="18"/>
  <c r="E103" i="21"/>
  <c r="BH103" i="21"/>
  <c r="AL103" i="21"/>
  <c r="O103" i="21"/>
  <c r="E101" i="22"/>
  <c r="J101" i="7"/>
  <c r="I101" i="7"/>
  <c r="I50" i="18"/>
  <c r="J50" i="18"/>
  <c r="I25" i="4"/>
  <c r="I25" i="6" s="1"/>
  <c r="E13" i="4"/>
  <c r="J25" i="4"/>
  <c r="J25" i="6" s="1"/>
  <c r="E25" i="7"/>
  <c r="W25" i="21" s="1"/>
  <c r="E25" i="6"/>
  <c r="E25" i="18" s="1"/>
  <c r="V25" i="21" s="1"/>
  <c r="D25" i="4"/>
  <c r="I48" i="18"/>
  <c r="J48" i="18"/>
  <c r="I46" i="18"/>
  <c r="J46" i="18"/>
  <c r="I21" i="4"/>
  <c r="I21" i="6" s="1"/>
  <c r="E9" i="4"/>
  <c r="J21" i="4"/>
  <c r="J21" i="6" s="1"/>
  <c r="E21" i="7"/>
  <c r="W21" i="21" s="1"/>
  <c r="E21" i="6"/>
  <c r="E21" i="18" s="1"/>
  <c r="V21" i="21" s="1"/>
  <c r="I44" i="18"/>
  <c r="J44" i="18"/>
  <c r="I20" i="4"/>
  <c r="I20" i="6" s="1"/>
  <c r="J20" i="4"/>
  <c r="J20" i="6" s="1"/>
  <c r="E20" i="7"/>
  <c r="W20" i="21" s="1"/>
  <c r="E20" i="6"/>
  <c r="E20" i="18" s="1"/>
  <c r="V20" i="21" s="1"/>
  <c r="E8" i="4"/>
  <c r="D20" i="4"/>
  <c r="J19" i="4"/>
  <c r="J19" i="6" s="1"/>
  <c r="I19" i="4"/>
  <c r="I19" i="6" s="1"/>
  <c r="E19" i="7"/>
  <c r="W19" i="21" s="1"/>
  <c r="E7" i="4"/>
  <c r="E19" i="6"/>
  <c r="E19" i="18" s="1"/>
  <c r="V19" i="21" s="1"/>
  <c r="D19" i="4"/>
  <c r="J18" i="4"/>
  <c r="J18" i="6" s="1"/>
  <c r="I18" i="4"/>
  <c r="I18" i="6" s="1"/>
  <c r="E6" i="4"/>
  <c r="E18" i="7"/>
  <c r="W18" i="21" s="1"/>
  <c r="E18" i="6"/>
  <c r="E18" i="18" s="1"/>
  <c r="V18" i="21" s="1"/>
  <c r="I41" i="7"/>
  <c r="J41" i="7"/>
  <c r="E41" i="22"/>
  <c r="BH41" i="21"/>
  <c r="E41" i="21"/>
  <c r="AL41" i="21"/>
  <c r="O41" i="21"/>
  <c r="I1120" i="18"/>
  <c r="J1120" i="18"/>
  <c r="O1120" i="21"/>
  <c r="BH1120" i="21"/>
  <c r="AL1120" i="21"/>
  <c r="E1120" i="21"/>
  <c r="F1047" i="22"/>
  <c r="I1000" i="7"/>
  <c r="E1000" i="22"/>
  <c r="J1000" i="7"/>
  <c r="E999" i="22"/>
  <c r="I999" i="7"/>
  <c r="J999" i="7"/>
  <c r="O999" i="21"/>
  <c r="AL999" i="21"/>
  <c r="BH999" i="21"/>
  <c r="E999" i="21"/>
  <c r="H916" i="22"/>
  <c r="H915" i="22"/>
  <c r="F892" i="22"/>
  <c r="H832" i="22"/>
  <c r="G796" i="22"/>
  <c r="G784" i="22"/>
  <c r="I760" i="4"/>
  <c r="I760" i="6" s="1"/>
  <c r="J760" i="4"/>
  <c r="J760" i="6" s="1"/>
  <c r="E760" i="6"/>
  <c r="E760" i="18" s="1"/>
  <c r="V760" i="21" s="1"/>
  <c r="E760" i="7"/>
  <c r="W760" i="21" s="1"/>
  <c r="D760" i="4"/>
  <c r="O772" i="21"/>
  <c r="E772" i="21"/>
  <c r="BH772" i="21"/>
  <c r="AL772" i="21"/>
  <c r="F748" i="22"/>
  <c r="O724" i="21"/>
  <c r="BH724" i="21"/>
  <c r="AL724" i="21"/>
  <c r="E724" i="21"/>
  <c r="G687" i="22"/>
  <c r="G676" i="22"/>
  <c r="G675" i="22"/>
  <c r="F652" i="22"/>
  <c r="H628" i="22"/>
  <c r="F616" i="22"/>
  <c r="F592" i="22"/>
  <c r="H580" i="22"/>
  <c r="J435" i="7"/>
  <c r="F435" i="22"/>
  <c r="H387" i="22"/>
  <c r="F328" i="22"/>
  <c r="I304" i="4"/>
  <c r="I304" i="6" s="1"/>
  <c r="J304" i="4"/>
  <c r="J304" i="6" s="1"/>
  <c r="E304" i="6"/>
  <c r="E304" i="18" s="1"/>
  <c r="V304" i="21" s="1"/>
  <c r="E304" i="7"/>
  <c r="W304" i="21" s="1"/>
  <c r="D304" i="4"/>
  <c r="O316" i="21"/>
  <c r="BH316" i="21"/>
  <c r="AL316" i="21"/>
  <c r="E316" i="21"/>
  <c r="F280" i="22"/>
  <c r="E256" i="22"/>
  <c r="J256" i="7"/>
  <c r="I256" i="7"/>
  <c r="G208" i="22"/>
  <c r="AV195" i="21"/>
  <c r="G195" i="7"/>
  <c r="BD195" i="21" s="1"/>
  <c r="G195" i="6"/>
  <c r="G195" i="18" s="1"/>
  <c r="BC195" i="21" s="1"/>
  <c r="H172" i="22"/>
  <c r="F148" i="22"/>
  <c r="E124" i="22"/>
  <c r="I124" i="7"/>
  <c r="J124" i="7"/>
  <c r="E123" i="22"/>
  <c r="J123" i="7"/>
  <c r="I123" i="7"/>
  <c r="AL123" i="21"/>
  <c r="BH123" i="21"/>
  <c r="O123" i="21"/>
  <c r="E123" i="21"/>
  <c r="H88" i="22"/>
  <c r="Z75" i="21"/>
  <c r="F75" i="7"/>
  <c r="AH75" i="21" s="1"/>
  <c r="F75" i="6"/>
  <c r="F75" i="18" s="1"/>
  <c r="AG75" i="21" s="1"/>
  <c r="J52" i="18"/>
  <c r="I52" i="18"/>
  <c r="J51" i="4"/>
  <c r="J51" i="6" s="1"/>
  <c r="I51" i="4"/>
  <c r="I51" i="6" s="1"/>
  <c r="E51" i="7"/>
  <c r="W51" i="21" s="1"/>
  <c r="E51" i="6"/>
  <c r="E51" i="18" s="1"/>
  <c r="V51" i="21" s="1"/>
  <c r="H101" i="22"/>
  <c r="BR23" i="21"/>
  <c r="H23" i="7"/>
  <c r="BZ23" i="21" s="1"/>
  <c r="H23" i="6"/>
  <c r="H23" i="18" s="1"/>
  <c r="BY23" i="21" s="1"/>
  <c r="H11" i="4"/>
  <c r="BR19" i="21"/>
  <c r="H19" i="7"/>
  <c r="BZ19" i="21" s="1"/>
  <c r="H19" i="6"/>
  <c r="H19" i="18" s="1"/>
  <c r="BY19" i="21" s="1"/>
  <c r="H7" i="4"/>
  <c r="BR17" i="21"/>
  <c r="H5" i="4"/>
  <c r="H17" i="7"/>
  <c r="BZ17" i="21" s="1"/>
  <c r="H17" i="6"/>
  <c r="H17" i="18" s="1"/>
  <c r="BY17" i="21" s="1"/>
  <c r="AV915" i="21"/>
  <c r="G915" i="7"/>
  <c r="BD915" i="21" s="1"/>
  <c r="G903" i="4"/>
  <c r="G915" i="6"/>
  <c r="G915" i="18" s="1"/>
  <c r="BC915" i="21" s="1"/>
  <c r="F807" i="22"/>
  <c r="BR759" i="21"/>
  <c r="H759" i="7"/>
  <c r="BZ759" i="21" s="1"/>
  <c r="H759" i="6"/>
  <c r="H759" i="18" s="1"/>
  <c r="BY759" i="21" s="1"/>
  <c r="BR711" i="21"/>
  <c r="H711" i="7"/>
  <c r="BZ711" i="21" s="1"/>
  <c r="H711" i="6"/>
  <c r="H711" i="18" s="1"/>
  <c r="BY711" i="21" s="1"/>
  <c r="Z664" i="21"/>
  <c r="F664" i="7"/>
  <c r="AH664" i="21" s="1"/>
  <c r="F664" i="6"/>
  <c r="F664" i="18" s="1"/>
  <c r="AG664" i="21" s="1"/>
  <c r="AV579" i="21"/>
  <c r="G579" i="7"/>
  <c r="BD579" i="21" s="1"/>
  <c r="G579" i="6"/>
  <c r="G579" i="18" s="1"/>
  <c r="BC579" i="21" s="1"/>
  <c r="I435" i="7"/>
  <c r="E435" i="22"/>
  <c r="I375" i="18"/>
  <c r="J375" i="18"/>
  <c r="O375" i="21"/>
  <c r="BH375" i="21"/>
  <c r="E375" i="21"/>
  <c r="AL375" i="21"/>
  <c r="BR304" i="21"/>
  <c r="H304" i="7"/>
  <c r="BZ304" i="21" s="1"/>
  <c r="H304" i="6"/>
  <c r="H304" i="18" s="1"/>
  <c r="BY304" i="21" s="1"/>
  <c r="G172" i="22"/>
  <c r="J76" i="18"/>
  <c r="I76" i="18"/>
  <c r="O76" i="21"/>
  <c r="BH76" i="21"/>
  <c r="AL76" i="21"/>
  <c r="E76" i="21"/>
  <c r="J327" i="4"/>
  <c r="J327" i="6" s="1"/>
  <c r="D1095" i="4"/>
  <c r="F939" i="22"/>
  <c r="F627" i="22"/>
  <c r="A784" i="7"/>
  <c r="A104" i="4"/>
  <c r="A1138" i="6"/>
  <c r="D1138" i="18"/>
  <c r="A1138" i="18" s="1"/>
  <c r="A1128" i="6"/>
  <c r="D1128" i="18"/>
  <c r="A1128" i="18" s="1"/>
  <c r="A1118" i="6"/>
  <c r="D1118" i="18"/>
  <c r="A1118" i="18" s="1"/>
  <c r="A1110" i="6"/>
  <c r="D1110" i="18"/>
  <c r="A1110" i="18" s="1"/>
  <c r="A1100" i="6"/>
  <c r="D1100" i="18"/>
  <c r="A1100" i="18" s="1"/>
  <c r="G109" i="22"/>
  <c r="G105" i="22"/>
  <c r="G101" i="22"/>
  <c r="G26" i="7"/>
  <c r="BD26" i="21" s="1"/>
  <c r="AV26" i="21"/>
  <c r="G26" i="6"/>
  <c r="G26" i="18" s="1"/>
  <c r="BC26" i="21" s="1"/>
  <c r="G14" i="4"/>
  <c r="AV25" i="21"/>
  <c r="G25" i="6"/>
  <c r="G25" i="18" s="1"/>
  <c r="BC25" i="21" s="1"/>
  <c r="G25" i="7"/>
  <c r="BD25" i="21" s="1"/>
  <c r="G13" i="4"/>
  <c r="AV24" i="21"/>
  <c r="G24" i="7"/>
  <c r="BD24" i="21" s="1"/>
  <c r="G24" i="6"/>
  <c r="G24" i="18" s="1"/>
  <c r="BC24" i="21" s="1"/>
  <c r="G12" i="4"/>
  <c r="AV23" i="21"/>
  <c r="G23" i="7"/>
  <c r="BD23" i="21" s="1"/>
  <c r="G11" i="4"/>
  <c r="G23" i="6"/>
  <c r="G23" i="18" s="1"/>
  <c r="BC23" i="21" s="1"/>
  <c r="AV22" i="21"/>
  <c r="G22" i="6"/>
  <c r="G22" i="18" s="1"/>
  <c r="BC22" i="21" s="1"/>
  <c r="G22" i="7"/>
  <c r="BD22" i="21" s="1"/>
  <c r="G10" i="4"/>
  <c r="AV21" i="21"/>
  <c r="G21" i="7"/>
  <c r="BD21" i="21" s="1"/>
  <c r="G21" i="6"/>
  <c r="G21" i="18" s="1"/>
  <c r="BC21" i="21" s="1"/>
  <c r="G9" i="4"/>
  <c r="AV20" i="21"/>
  <c r="G8" i="4"/>
  <c r="G20" i="7"/>
  <c r="BD20" i="21" s="1"/>
  <c r="G20" i="6"/>
  <c r="G20" i="18" s="1"/>
  <c r="BC20" i="21" s="1"/>
  <c r="AV19" i="21"/>
  <c r="G19" i="7"/>
  <c r="BD19" i="21" s="1"/>
  <c r="G19" i="6"/>
  <c r="G19" i="18" s="1"/>
  <c r="BC19" i="21" s="1"/>
  <c r="G7" i="4"/>
  <c r="AV18" i="21"/>
  <c r="G18" i="7"/>
  <c r="BD18" i="21" s="1"/>
  <c r="G18" i="6"/>
  <c r="G18" i="18" s="1"/>
  <c r="BC18" i="21" s="1"/>
  <c r="G6" i="4"/>
  <c r="AV17" i="21"/>
  <c r="G17" i="7"/>
  <c r="BD17" i="21" s="1"/>
  <c r="G17" i="6"/>
  <c r="G17" i="18" s="1"/>
  <c r="BC17" i="21" s="1"/>
  <c r="G5" i="4"/>
  <c r="I1119" i="18"/>
  <c r="O1119" i="21"/>
  <c r="AL1119" i="21"/>
  <c r="BH1119" i="21"/>
  <c r="H1096" i="22"/>
  <c r="G1083" i="4"/>
  <c r="H1048" i="22"/>
  <c r="H1047" i="22"/>
  <c r="E1012" i="22"/>
  <c r="J1012" i="7"/>
  <c r="I1012" i="7"/>
  <c r="G988" i="22"/>
  <c r="O975" i="21"/>
  <c r="F940" i="22"/>
  <c r="J916" i="18"/>
  <c r="Z915" i="21"/>
  <c r="F903" i="4"/>
  <c r="F915" i="6"/>
  <c r="F915" i="18" s="1"/>
  <c r="AG915" i="21" s="1"/>
  <c r="F915" i="7"/>
  <c r="AH915" i="21" s="1"/>
  <c r="BR891" i="21"/>
  <c r="H891" i="7"/>
  <c r="BZ891" i="21" s="1"/>
  <c r="H891" i="6"/>
  <c r="H891" i="18" s="1"/>
  <c r="BY891" i="21" s="1"/>
  <c r="I807" i="18"/>
  <c r="O807" i="21"/>
  <c r="AL807" i="21"/>
  <c r="E784" i="22"/>
  <c r="I784" i="7"/>
  <c r="J784" i="7"/>
  <c r="H736" i="22"/>
  <c r="E711" i="4"/>
  <c r="D723" i="4"/>
  <c r="E700" i="22"/>
  <c r="I700" i="7"/>
  <c r="J700" i="7"/>
  <c r="E688" i="22"/>
  <c r="I688" i="7"/>
  <c r="J688" i="7"/>
  <c r="I687" i="18"/>
  <c r="J687" i="18"/>
  <c r="BH687" i="21"/>
  <c r="E687" i="21"/>
  <c r="O687" i="21"/>
  <c r="AL687" i="21"/>
  <c r="H652" i="22"/>
  <c r="H651" i="22"/>
  <c r="F628" i="22"/>
  <c r="H423" i="22"/>
  <c r="H364" i="22"/>
  <c r="BR351" i="21"/>
  <c r="H351" i="7"/>
  <c r="BZ351" i="21" s="1"/>
  <c r="H351" i="6"/>
  <c r="H351" i="18" s="1"/>
  <c r="BY351" i="21" s="1"/>
  <c r="H328" i="22"/>
  <c r="AV291" i="21"/>
  <c r="G291" i="6"/>
  <c r="G291" i="18" s="1"/>
  <c r="BC291" i="21" s="1"/>
  <c r="G291" i="7"/>
  <c r="BD291" i="21" s="1"/>
  <c r="F255" i="22"/>
  <c r="E244" i="22"/>
  <c r="J244" i="7"/>
  <c r="I244" i="7"/>
  <c r="D243" i="4"/>
  <c r="J243" i="4"/>
  <c r="J243" i="6" s="1"/>
  <c r="I243" i="4"/>
  <c r="I243" i="6" s="1"/>
  <c r="E243" i="6"/>
  <c r="E243" i="18" s="1"/>
  <c r="V243" i="21" s="1"/>
  <c r="E243" i="7"/>
  <c r="W243" i="21" s="1"/>
  <c r="F220" i="22"/>
  <c r="E219" i="22"/>
  <c r="D219" i="4"/>
  <c r="E208" i="22"/>
  <c r="I208" i="7"/>
  <c r="J208" i="7"/>
  <c r="I207" i="4"/>
  <c r="I207" i="6" s="1"/>
  <c r="D207" i="4"/>
  <c r="H147" i="22"/>
  <c r="G123" i="22"/>
  <c r="H63" i="22"/>
  <c r="J27" i="4"/>
  <c r="J27" i="6" s="1"/>
  <c r="I27" i="4"/>
  <c r="I27" i="6" s="1"/>
  <c r="E27" i="6"/>
  <c r="E27" i="18" s="1"/>
  <c r="V27" i="21" s="1"/>
  <c r="E27" i="7"/>
  <c r="W27" i="21" s="1"/>
  <c r="H103" i="22"/>
  <c r="BR26" i="21"/>
  <c r="H26" i="7"/>
  <c r="BZ26" i="21" s="1"/>
  <c r="H26" i="6"/>
  <c r="H26" i="18" s="1"/>
  <c r="BY26" i="21" s="1"/>
  <c r="H14" i="4"/>
  <c r="BR25" i="21"/>
  <c r="H13" i="4"/>
  <c r="H25" i="6"/>
  <c r="H25" i="18" s="1"/>
  <c r="BY25" i="21" s="1"/>
  <c r="H25" i="7"/>
  <c r="BZ25" i="21" s="1"/>
  <c r="BR22" i="21"/>
  <c r="H22" i="6"/>
  <c r="H22" i="18" s="1"/>
  <c r="BY22" i="21" s="1"/>
  <c r="H22" i="7"/>
  <c r="BZ22" i="21" s="1"/>
  <c r="H10" i="4"/>
  <c r="H45" i="22"/>
  <c r="H42" i="22"/>
  <c r="H1120" i="22"/>
  <c r="E1107" i="22"/>
  <c r="D1107" i="7"/>
  <c r="H1000" i="22"/>
  <c r="G940" i="22"/>
  <c r="H928" i="22"/>
  <c r="AV879" i="21"/>
  <c r="G879" i="7"/>
  <c r="BD879" i="21" s="1"/>
  <c r="G879" i="6"/>
  <c r="G879" i="18" s="1"/>
  <c r="BC879" i="21" s="1"/>
  <c r="AV807" i="21"/>
  <c r="G807" i="7"/>
  <c r="BD807" i="21" s="1"/>
  <c r="G807" i="6"/>
  <c r="G807" i="18" s="1"/>
  <c r="BC807" i="21" s="1"/>
  <c r="Z795" i="21"/>
  <c r="F795" i="7"/>
  <c r="AH795" i="21" s="1"/>
  <c r="F795" i="6"/>
  <c r="F795" i="18" s="1"/>
  <c r="AG795" i="21" s="1"/>
  <c r="F688" i="22"/>
  <c r="J640" i="4"/>
  <c r="J640" i="6" s="1"/>
  <c r="I640" i="4"/>
  <c r="I640" i="6" s="1"/>
  <c r="E640" i="6"/>
  <c r="E640" i="18" s="1"/>
  <c r="V640" i="21" s="1"/>
  <c r="E640" i="7"/>
  <c r="W640" i="21" s="1"/>
  <c r="D640" i="4"/>
  <c r="I592" i="7"/>
  <c r="J592" i="7"/>
  <c r="E592" i="22"/>
  <c r="J591" i="4"/>
  <c r="J591" i="6" s="1"/>
  <c r="I591" i="4"/>
  <c r="I591" i="6" s="1"/>
  <c r="E591" i="7"/>
  <c r="W591" i="21" s="1"/>
  <c r="E591" i="6"/>
  <c r="E591" i="18" s="1"/>
  <c r="V591" i="21" s="1"/>
  <c r="J436" i="18"/>
  <c r="I436" i="18"/>
  <c r="O436" i="21"/>
  <c r="BH436" i="21"/>
  <c r="E436" i="21"/>
  <c r="AL436" i="21"/>
  <c r="E412" i="22"/>
  <c r="J412" i="7"/>
  <c r="I412" i="7"/>
  <c r="F387" i="22"/>
  <c r="J363" i="18"/>
  <c r="I363" i="18"/>
  <c r="E268" i="7"/>
  <c r="W268" i="21" s="1"/>
  <c r="E268" i="6"/>
  <c r="E268" i="18" s="1"/>
  <c r="V268" i="21" s="1"/>
  <c r="O280" i="21"/>
  <c r="BH280" i="21"/>
  <c r="AL280" i="21"/>
  <c r="E280" i="21"/>
  <c r="I232" i="18"/>
  <c r="J232" i="18"/>
  <c r="O232" i="21"/>
  <c r="BH232" i="21"/>
  <c r="E232" i="21"/>
  <c r="AL232" i="21"/>
  <c r="G184" i="22"/>
  <c r="I160" i="7"/>
  <c r="F160" i="22"/>
  <c r="E136" i="22"/>
  <c r="J136" i="7"/>
  <c r="I136" i="7"/>
  <c r="J135" i="4"/>
  <c r="J135" i="6" s="1"/>
  <c r="I135" i="4"/>
  <c r="I135" i="6" s="1"/>
  <c r="E135" i="6"/>
  <c r="E135" i="18" s="1"/>
  <c r="V135" i="21" s="1"/>
  <c r="E135" i="7"/>
  <c r="W135" i="21" s="1"/>
  <c r="F51" i="22"/>
  <c r="A1137" i="6"/>
  <c r="D1137" i="18"/>
  <c r="A1137" i="18" s="1"/>
  <c r="A1127" i="6"/>
  <c r="D1127" i="18"/>
  <c r="A1127" i="18" s="1"/>
  <c r="A1113" i="6"/>
  <c r="D1113" i="18"/>
  <c r="A1113" i="18" s="1"/>
  <c r="A1093" i="6"/>
  <c r="D1093" i="18"/>
  <c r="A1093" i="18" s="1"/>
  <c r="F110" i="22"/>
  <c r="F106" i="22"/>
  <c r="F102" i="22"/>
  <c r="F1131" i="22"/>
  <c r="F1120" i="22"/>
  <c r="G1047" i="22"/>
  <c r="G1011" i="22"/>
  <c r="F1000" i="22"/>
  <c r="H963" i="22"/>
  <c r="F927" i="22"/>
  <c r="I904" i="4"/>
  <c r="I904" i="6" s="1"/>
  <c r="J904" i="4"/>
  <c r="J904" i="6" s="1"/>
  <c r="E904" i="7"/>
  <c r="W904" i="21" s="1"/>
  <c r="E904" i="6"/>
  <c r="E904" i="18" s="1"/>
  <c r="V904" i="21" s="1"/>
  <c r="D904" i="4"/>
  <c r="D915" i="4"/>
  <c r="J915" i="4"/>
  <c r="J915" i="6" s="1"/>
  <c r="I915" i="4"/>
  <c r="I915" i="6" s="1"/>
  <c r="E903" i="4"/>
  <c r="E915" i="7"/>
  <c r="W915" i="21" s="1"/>
  <c r="E915" i="6"/>
  <c r="E915" i="18" s="1"/>
  <c r="V915" i="21" s="1"/>
  <c r="J880" i="18"/>
  <c r="I880" i="18"/>
  <c r="O880" i="21"/>
  <c r="BH880" i="21"/>
  <c r="AL880" i="21"/>
  <c r="E880" i="21"/>
  <c r="J879" i="4"/>
  <c r="J879" i="6" s="1"/>
  <c r="E868" i="22"/>
  <c r="J868" i="7"/>
  <c r="I868" i="7"/>
  <c r="E867" i="22"/>
  <c r="I867" i="7"/>
  <c r="J867" i="7"/>
  <c r="I832" i="18"/>
  <c r="J832" i="18"/>
  <c r="O832" i="21"/>
  <c r="E832" i="21"/>
  <c r="BH832" i="21"/>
  <c r="AL832" i="21"/>
  <c r="H783" i="22"/>
  <c r="Z760" i="21"/>
  <c r="F760" i="7"/>
  <c r="AH760" i="21" s="1"/>
  <c r="F760" i="6"/>
  <c r="F760" i="18" s="1"/>
  <c r="AG760" i="21" s="1"/>
  <c r="Z759" i="21"/>
  <c r="F759" i="6"/>
  <c r="F759" i="18" s="1"/>
  <c r="AG759" i="21" s="1"/>
  <c r="F759" i="7"/>
  <c r="AH759" i="21" s="1"/>
  <c r="G735" i="22"/>
  <c r="Z712" i="21"/>
  <c r="F712" i="7"/>
  <c r="AH712" i="21" s="1"/>
  <c r="F712" i="6"/>
  <c r="F712" i="18" s="1"/>
  <c r="AG712" i="21" s="1"/>
  <c r="H700" i="22"/>
  <c r="H676" i="22"/>
  <c r="H675" i="22"/>
  <c r="G652" i="22"/>
  <c r="AV639" i="21"/>
  <c r="G639" i="7"/>
  <c r="BD639" i="21" s="1"/>
  <c r="G639" i="6"/>
  <c r="G639" i="18" s="1"/>
  <c r="BC639" i="21" s="1"/>
  <c r="E628" i="22"/>
  <c r="I628" i="7"/>
  <c r="J628" i="7"/>
  <c r="G615" i="22"/>
  <c r="F591" i="22"/>
  <c r="AV555" i="21"/>
  <c r="G555" i="6"/>
  <c r="G555" i="18" s="1"/>
  <c r="BC555" i="21" s="1"/>
  <c r="G555" i="7"/>
  <c r="BD555" i="21" s="1"/>
  <c r="I460" i="7"/>
  <c r="J460" i="7"/>
  <c r="D459" i="4"/>
  <c r="A495" i="6" s="1"/>
  <c r="J459" i="4"/>
  <c r="I459" i="4"/>
  <c r="E459" i="7"/>
  <c r="E459" i="6"/>
  <c r="E459" i="18" s="1"/>
  <c r="V459" i="21" s="1"/>
  <c r="H447" i="22"/>
  <c r="G436" i="22"/>
  <c r="G423" i="22"/>
  <c r="G412" i="22"/>
  <c r="E388" i="22"/>
  <c r="I388" i="7"/>
  <c r="J388" i="7"/>
  <c r="E351" i="7"/>
  <c r="W351" i="21" s="1"/>
  <c r="J351" i="4"/>
  <c r="J351" i="6" s="1"/>
  <c r="I351" i="4"/>
  <c r="I351" i="6" s="1"/>
  <c r="E351" i="6"/>
  <c r="E351" i="18" s="1"/>
  <c r="V351" i="21" s="1"/>
  <c r="I315" i="18"/>
  <c r="J315" i="18"/>
  <c r="F256" i="22"/>
  <c r="E220" i="22"/>
  <c r="I220" i="7"/>
  <c r="J220" i="7"/>
  <c r="H207" i="22"/>
  <c r="E184" i="22"/>
  <c r="I184" i="7"/>
  <c r="J184" i="7"/>
  <c r="I183" i="7"/>
  <c r="J183" i="7"/>
  <c r="E183" i="22"/>
  <c r="AL183" i="21"/>
  <c r="BH183" i="21"/>
  <c r="O183" i="21"/>
  <c r="E183" i="21"/>
  <c r="H160" i="22"/>
  <c r="G136" i="22"/>
  <c r="F123" i="22"/>
  <c r="F112" i="22"/>
  <c r="F52" i="22"/>
  <c r="H48" i="22"/>
  <c r="BR20" i="21"/>
  <c r="H20" i="7"/>
  <c r="BZ20" i="21" s="1"/>
  <c r="H20" i="6"/>
  <c r="H20" i="18" s="1"/>
  <c r="BY20" i="21" s="1"/>
  <c r="H8" i="4"/>
  <c r="H1132" i="22"/>
  <c r="I1084" i="4"/>
  <c r="I1084" i="6" s="1"/>
  <c r="J1084" i="4"/>
  <c r="J1084" i="6" s="1"/>
  <c r="E1084" i="7"/>
  <c r="W1084" i="21" s="1"/>
  <c r="E1084" i="6"/>
  <c r="E1084" i="18" s="1"/>
  <c r="V1084" i="21" s="1"/>
  <c r="D1084" i="4"/>
  <c r="I1048" i="18"/>
  <c r="J1048" i="18"/>
  <c r="H927" i="22"/>
  <c r="G868" i="22"/>
  <c r="J748" i="18"/>
  <c r="I748" i="18"/>
  <c r="O748" i="21"/>
  <c r="BH748" i="21"/>
  <c r="E748" i="21"/>
  <c r="AL748" i="21"/>
  <c r="I616" i="18"/>
  <c r="J616" i="18"/>
  <c r="O616" i="21"/>
  <c r="BH616" i="21"/>
  <c r="E616" i="21"/>
  <c r="AL616" i="21"/>
  <c r="I556" i="18"/>
  <c r="J556" i="18"/>
  <c r="O556" i="21"/>
  <c r="BH556" i="21"/>
  <c r="E556" i="21"/>
  <c r="AL556" i="21"/>
  <c r="J447" i="4"/>
  <c r="J423" i="18"/>
  <c r="I423" i="18"/>
  <c r="AV387" i="21"/>
  <c r="G387" i="6"/>
  <c r="G387" i="18" s="1"/>
  <c r="BC387" i="21" s="1"/>
  <c r="G387" i="7"/>
  <c r="BD387" i="21" s="1"/>
  <c r="I328" i="18"/>
  <c r="J328" i="18"/>
  <c r="O328" i="21"/>
  <c r="BH328" i="21"/>
  <c r="AL328" i="21"/>
  <c r="E328" i="21"/>
  <c r="G303" i="4"/>
  <c r="J303" i="4" s="1"/>
  <c r="J303" i="6" s="1"/>
  <c r="E148" i="22"/>
  <c r="I148" i="7"/>
  <c r="J148" i="7"/>
  <c r="E64" i="22"/>
  <c r="J64" i="7"/>
  <c r="I64" i="7"/>
  <c r="D1112" i="18"/>
  <c r="A1112" i="18" s="1"/>
  <c r="A1112" i="6"/>
  <c r="D1102" i="18"/>
  <c r="A1102" i="18" s="1"/>
  <c r="A1102" i="6"/>
  <c r="A1092" i="6"/>
  <c r="D1092" i="18"/>
  <c r="A1092" i="18" s="1"/>
  <c r="E110" i="22"/>
  <c r="I110" i="7"/>
  <c r="J110" i="7"/>
  <c r="E109" i="22"/>
  <c r="I109" i="7"/>
  <c r="J109" i="7"/>
  <c r="E109" i="21"/>
  <c r="BH109" i="21"/>
  <c r="AL109" i="21"/>
  <c r="O109" i="21"/>
  <c r="E107" i="22"/>
  <c r="I107" i="7"/>
  <c r="J107" i="7"/>
  <c r="J106" i="18"/>
  <c r="I106" i="18"/>
  <c r="E106" i="21"/>
  <c r="BH106" i="21"/>
  <c r="AL106" i="21"/>
  <c r="O106" i="21"/>
  <c r="E103" i="22"/>
  <c r="I103" i="7"/>
  <c r="J103" i="7"/>
  <c r="E50" i="22"/>
  <c r="I50" i="7"/>
  <c r="J50" i="7"/>
  <c r="E50" i="21"/>
  <c r="BH50" i="21"/>
  <c r="AL50" i="21"/>
  <c r="O50" i="21"/>
  <c r="E48" i="22"/>
  <c r="I48" i="7"/>
  <c r="J48" i="7"/>
  <c r="BH48" i="21"/>
  <c r="E48" i="21"/>
  <c r="AL48" i="21"/>
  <c r="O48" i="21"/>
  <c r="I23" i="4"/>
  <c r="I23" i="6" s="1"/>
  <c r="J23" i="4"/>
  <c r="J23" i="6" s="1"/>
  <c r="E11" i="4"/>
  <c r="E23" i="7"/>
  <c r="W23" i="21" s="1"/>
  <c r="E23" i="6"/>
  <c r="E23" i="18" s="1"/>
  <c r="V23" i="21" s="1"/>
  <c r="I46" i="7"/>
  <c r="J46" i="7"/>
  <c r="E46" i="22"/>
  <c r="E46" i="21"/>
  <c r="AL46" i="21"/>
  <c r="BH46" i="21"/>
  <c r="O46" i="21"/>
  <c r="E44" i="22"/>
  <c r="I44" i="7"/>
  <c r="J44" i="7"/>
  <c r="BH44" i="21"/>
  <c r="AL44" i="21"/>
  <c r="E44" i="21"/>
  <c r="O44" i="21"/>
  <c r="I42" i="18"/>
  <c r="J42" i="18"/>
  <c r="J17" i="4"/>
  <c r="J17" i="6" s="1"/>
  <c r="I17" i="4"/>
  <c r="I17" i="6" s="1"/>
  <c r="E17" i="6"/>
  <c r="E17" i="18" s="1"/>
  <c r="V17" i="21" s="1"/>
  <c r="E5" i="4"/>
  <c r="E17" i="7"/>
  <c r="W17" i="21" s="1"/>
  <c r="BN1132" i="21"/>
  <c r="I1132" i="18"/>
  <c r="J1132" i="18"/>
  <c r="BH1132" i="21"/>
  <c r="O1132" i="21"/>
  <c r="E1132" i="21"/>
  <c r="AL1132" i="21"/>
  <c r="A1120" i="4"/>
  <c r="D1120" i="7"/>
  <c r="D1120" i="6"/>
  <c r="Z1084" i="21"/>
  <c r="F1084" i="6"/>
  <c r="F1084" i="18" s="1"/>
  <c r="AG1084" i="21" s="1"/>
  <c r="F1084" i="7"/>
  <c r="AH1084" i="21" s="1"/>
  <c r="F1048" i="22"/>
  <c r="G1012" i="22"/>
  <c r="I999" i="18"/>
  <c r="J999" i="18"/>
  <c r="J988" i="18"/>
  <c r="I988" i="18"/>
  <c r="O988" i="21"/>
  <c r="BH988" i="21"/>
  <c r="AL988" i="21"/>
  <c r="E988" i="21"/>
  <c r="AV951" i="21"/>
  <c r="G951" i="7"/>
  <c r="BD951" i="21" s="1"/>
  <c r="G951" i="6"/>
  <c r="G951" i="18" s="1"/>
  <c r="BC951" i="21" s="1"/>
  <c r="AV963" i="21"/>
  <c r="G963" i="7"/>
  <c r="BD963" i="21" s="1"/>
  <c r="G963" i="6"/>
  <c r="G963" i="18" s="1"/>
  <c r="BC963" i="21" s="1"/>
  <c r="BR939" i="21"/>
  <c r="H939" i="7"/>
  <c r="BZ939" i="21" s="1"/>
  <c r="H939" i="6"/>
  <c r="H939" i="18" s="1"/>
  <c r="BY939" i="21" s="1"/>
  <c r="BR904" i="21"/>
  <c r="H904" i="6"/>
  <c r="H904" i="18" s="1"/>
  <c r="BY904" i="21" s="1"/>
  <c r="H904" i="7"/>
  <c r="BZ904" i="21" s="1"/>
  <c r="BR903" i="21"/>
  <c r="H903" i="7"/>
  <c r="BZ903" i="21" s="1"/>
  <c r="H903" i="6"/>
  <c r="H903" i="18" s="1"/>
  <c r="BY903" i="21" s="1"/>
  <c r="H868" i="22"/>
  <c r="H867" i="22"/>
  <c r="H807" i="22"/>
  <c r="E771" i="22"/>
  <c r="J771" i="7"/>
  <c r="I771" i="7"/>
  <c r="F735" i="22"/>
  <c r="I712" i="4"/>
  <c r="I712" i="6" s="1"/>
  <c r="J712" i="4"/>
  <c r="J712" i="6" s="1"/>
  <c r="E712" i="7"/>
  <c r="W712" i="21" s="1"/>
  <c r="E712" i="6"/>
  <c r="E712" i="18" s="1"/>
  <c r="V712" i="21" s="1"/>
  <c r="D712" i="4"/>
  <c r="G688" i="22"/>
  <c r="F603" i="22"/>
  <c r="G447" i="22"/>
  <c r="F436" i="22"/>
  <c r="F412" i="22"/>
  <c r="H388" i="22"/>
  <c r="F375" i="22"/>
  <c r="F364" i="22"/>
  <c r="H339" i="22"/>
  <c r="I292" i="18"/>
  <c r="J292" i="18"/>
  <c r="O292" i="21"/>
  <c r="BH292" i="21"/>
  <c r="E292" i="21"/>
  <c r="AL292" i="21"/>
  <c r="G244" i="22"/>
  <c r="H219" i="22"/>
  <c r="H183" i="22"/>
  <c r="G159" i="22"/>
  <c r="F135" i="22"/>
  <c r="J123" i="18"/>
  <c r="I123" i="18"/>
  <c r="J112" i="18"/>
  <c r="I112" i="18"/>
  <c r="O112" i="21"/>
  <c r="BH112" i="21"/>
  <c r="E112" i="21"/>
  <c r="AL112" i="21"/>
  <c r="F63" i="22"/>
  <c r="Z27" i="21"/>
  <c r="F27" i="6"/>
  <c r="F27" i="18" s="1"/>
  <c r="AG27" i="21" s="1"/>
  <c r="F27" i="7"/>
  <c r="AH27" i="21" s="1"/>
  <c r="A1129" i="6"/>
  <c r="D1129" i="18"/>
  <c r="A1129" i="18" s="1"/>
  <c r="A1121" i="6"/>
  <c r="D1121" i="18"/>
  <c r="A1121" i="18" s="1"/>
  <c r="A1105" i="6"/>
  <c r="D1105" i="18"/>
  <c r="A1105" i="18" s="1"/>
  <c r="A1097" i="6"/>
  <c r="D1097" i="18"/>
  <c r="A1097" i="18" s="1"/>
  <c r="H108" i="22"/>
  <c r="H105" i="22"/>
  <c r="AV904" i="21"/>
  <c r="G904" i="7"/>
  <c r="BD904" i="21" s="1"/>
  <c r="G904" i="6"/>
  <c r="G904" i="18" s="1"/>
  <c r="BC904" i="21" s="1"/>
  <c r="G832" i="22"/>
  <c r="AV627" i="21"/>
  <c r="G627" i="7"/>
  <c r="G627" i="6"/>
  <c r="G627" i="18" s="1"/>
  <c r="BC627" i="21" s="1"/>
  <c r="E375" i="22"/>
  <c r="I375" i="7"/>
  <c r="J375" i="7"/>
  <c r="AV339" i="21"/>
  <c r="G339" i="7"/>
  <c r="BD339" i="21" s="1"/>
  <c r="G339" i="6"/>
  <c r="G339" i="18" s="1"/>
  <c r="BC339" i="21" s="1"/>
  <c r="F196" i="22"/>
  <c r="J75" i="4"/>
  <c r="J75" i="6" s="1"/>
  <c r="I75" i="4"/>
  <c r="I75" i="6" s="1"/>
  <c r="E75" i="7"/>
  <c r="W75" i="21" s="1"/>
  <c r="E75" i="6"/>
  <c r="E75" i="18" s="1"/>
  <c r="V75" i="21" s="1"/>
  <c r="E327" i="21"/>
  <c r="O327" i="21"/>
  <c r="E1095" i="22"/>
  <c r="J1095" i="7"/>
  <c r="I1095" i="7"/>
  <c r="F783" i="22"/>
  <c r="J891" i="4"/>
  <c r="J891" i="6" s="1"/>
  <c r="A51" i="4"/>
  <c r="A107" i="4"/>
  <c r="D107" i="7"/>
  <c r="D107" i="6"/>
  <c r="A106" i="4"/>
  <c r="D106" i="7"/>
  <c r="D106" i="6"/>
  <c r="D231" i="7"/>
  <c r="A256" i="4"/>
  <c r="D256" i="7"/>
  <c r="D256" i="6"/>
  <c r="D64" i="7"/>
  <c r="D64" i="6"/>
  <c r="A76" i="4"/>
  <c r="D76" i="7"/>
  <c r="D76" i="6"/>
  <c r="A124" i="4"/>
  <c r="D124" i="7"/>
  <c r="D124" i="6"/>
  <c r="D147" i="7"/>
  <c r="D147" i="6"/>
  <c r="D280" i="7"/>
  <c r="D280" i="6"/>
  <c r="A364" i="4"/>
  <c r="D364" i="7"/>
  <c r="D364" i="6"/>
  <c r="A412" i="4"/>
  <c r="D412" i="7"/>
  <c r="D412" i="6"/>
  <c r="A460" i="4"/>
  <c r="D460" i="7"/>
  <c r="D460" i="6"/>
  <c r="D580" i="7"/>
  <c r="D580" i="6"/>
  <c r="A604" i="4"/>
  <c r="D604" i="7"/>
  <c r="D604" i="6"/>
  <c r="A676" i="4"/>
  <c r="D676" i="7"/>
  <c r="D676" i="6"/>
  <c r="A736" i="4"/>
  <c r="D736" i="7"/>
  <c r="D736" i="6"/>
  <c r="A771" i="4"/>
  <c r="D771" i="7"/>
  <c r="D771" i="6"/>
  <c r="A868" i="4"/>
  <c r="D868" i="7"/>
  <c r="D868" i="6"/>
  <c r="A940" i="4"/>
  <c r="D940" i="7"/>
  <c r="D940" i="6"/>
  <c r="A976" i="4"/>
  <c r="D976" i="7"/>
  <c r="D976" i="6"/>
  <c r="A1000" i="4"/>
  <c r="D1000" i="7"/>
  <c r="D1000" i="6"/>
  <c r="A1079" i="6"/>
  <c r="D1079" i="18"/>
  <c r="A1079" i="18" s="1"/>
  <c r="A1051" i="6"/>
  <c r="D1051" i="18"/>
  <c r="A1051" i="18" s="1"/>
  <c r="A1037" i="6"/>
  <c r="D1037" i="18"/>
  <c r="A1037" i="18" s="1"/>
  <c r="A1017" i="6"/>
  <c r="D1017" i="18"/>
  <c r="A1017" i="18" s="1"/>
  <c r="A1007" i="6"/>
  <c r="D1007" i="18"/>
  <c r="A1007" i="18" s="1"/>
  <c r="A993" i="6"/>
  <c r="D993" i="18"/>
  <c r="A993" i="18" s="1"/>
  <c r="A983" i="6"/>
  <c r="D983" i="18"/>
  <c r="A983" i="18" s="1"/>
  <c r="A969" i="6"/>
  <c r="D969" i="18"/>
  <c r="A969" i="18" s="1"/>
  <c r="A959" i="6"/>
  <c r="D959" i="18"/>
  <c r="A959" i="18" s="1"/>
  <c r="A945" i="6"/>
  <c r="D945" i="18"/>
  <c r="A945" i="18" s="1"/>
  <c r="A935" i="6"/>
  <c r="D935" i="18"/>
  <c r="A935" i="18" s="1"/>
  <c r="D921" i="18"/>
  <c r="A921" i="18" s="1"/>
  <c r="A921" i="6"/>
  <c r="A911" i="6"/>
  <c r="D911" i="18"/>
  <c r="A911" i="18" s="1"/>
  <c r="A895" i="6"/>
  <c r="D895" i="18"/>
  <c r="A895" i="18" s="1"/>
  <c r="D871" i="18"/>
  <c r="A871" i="18" s="1"/>
  <c r="A871" i="6"/>
  <c r="A841" i="6"/>
  <c r="D841" i="18"/>
  <c r="A841" i="18" s="1"/>
  <c r="D833" i="18"/>
  <c r="A833" i="18" s="1"/>
  <c r="A833" i="6"/>
  <c r="A811" i="6"/>
  <c r="D811" i="18"/>
  <c r="A811" i="18" s="1"/>
  <c r="A787" i="6"/>
  <c r="D787" i="18"/>
  <c r="A787" i="18" s="1"/>
  <c r="A767" i="6"/>
  <c r="D767" i="18"/>
  <c r="A767" i="18" s="1"/>
  <c r="A751" i="6"/>
  <c r="D751" i="18"/>
  <c r="A751" i="18" s="1"/>
  <c r="A727" i="6"/>
  <c r="D727" i="18"/>
  <c r="A727" i="18" s="1"/>
  <c r="A709" i="6"/>
  <c r="D709" i="18"/>
  <c r="A709" i="18" s="1"/>
  <c r="A701" i="6"/>
  <c r="D701" i="18"/>
  <c r="A701" i="18" s="1"/>
  <c r="A685" i="6"/>
  <c r="D685" i="18"/>
  <c r="A685" i="18" s="1"/>
  <c r="A677" i="6"/>
  <c r="D677" i="18"/>
  <c r="A677" i="18" s="1"/>
  <c r="A645" i="6"/>
  <c r="D645" i="18"/>
  <c r="A645" i="18" s="1"/>
  <c r="A629" i="6"/>
  <c r="D629" i="18"/>
  <c r="A629" i="18" s="1"/>
  <c r="A609" i="6"/>
  <c r="D609" i="18"/>
  <c r="A609" i="18" s="1"/>
  <c r="A589" i="6"/>
  <c r="D589" i="18"/>
  <c r="A589" i="18" s="1"/>
  <c r="A581" i="6"/>
  <c r="D581" i="18"/>
  <c r="A581" i="18" s="1"/>
  <c r="A549" i="6"/>
  <c r="D549" i="18"/>
  <c r="A549" i="18" s="1"/>
  <c r="A473" i="6"/>
  <c r="A533" i="18"/>
  <c r="D453" i="18"/>
  <c r="A453" i="18" s="1"/>
  <c r="A453" i="6"/>
  <c r="A433" i="6"/>
  <c r="D433" i="18"/>
  <c r="A433" i="18" s="1"/>
  <c r="A415" i="6"/>
  <c r="D415" i="18"/>
  <c r="A415" i="18" s="1"/>
  <c r="A391" i="6"/>
  <c r="D391" i="18"/>
  <c r="A391" i="18" s="1"/>
  <c r="A371" i="6"/>
  <c r="D371" i="18"/>
  <c r="A371" i="18" s="1"/>
  <c r="D361" i="18"/>
  <c r="A361" i="18" s="1"/>
  <c r="A361" i="6"/>
  <c r="A353" i="6"/>
  <c r="D353" i="18"/>
  <c r="A353" i="18" s="1"/>
  <c r="A337" i="6"/>
  <c r="D337" i="18"/>
  <c r="A337" i="18" s="1"/>
  <c r="A309" i="6"/>
  <c r="D309" i="18"/>
  <c r="A309" i="18" s="1"/>
  <c r="D297" i="18"/>
  <c r="A297" i="18" s="1"/>
  <c r="A297" i="6"/>
  <c r="D287" i="18"/>
  <c r="A287" i="18" s="1"/>
  <c r="A287" i="6"/>
  <c r="A251" i="6"/>
  <c r="D251" i="18"/>
  <c r="A251" i="18" s="1"/>
  <c r="D237" i="18"/>
  <c r="A237" i="18" s="1"/>
  <c r="A237" i="6"/>
  <c r="A209" i="6"/>
  <c r="D209" i="18"/>
  <c r="A209" i="18" s="1"/>
  <c r="D203" i="18"/>
  <c r="A203" i="18" s="1"/>
  <c r="A203" i="6"/>
  <c r="D175" i="18"/>
  <c r="A175" i="18" s="1"/>
  <c r="A175" i="6"/>
  <c r="D165" i="18"/>
  <c r="A165" i="18" s="1"/>
  <c r="A165" i="6"/>
  <c r="A155" i="6"/>
  <c r="D155" i="18"/>
  <c r="A155" i="18" s="1"/>
  <c r="A137" i="6"/>
  <c r="D137" i="18"/>
  <c r="A137" i="18" s="1"/>
  <c r="D81" i="18"/>
  <c r="A81" i="18" s="1"/>
  <c r="A81" i="6"/>
  <c r="D67" i="18"/>
  <c r="A67" i="18" s="1"/>
  <c r="A67" i="6"/>
  <c r="A57" i="6"/>
  <c r="D57" i="18"/>
  <c r="A57" i="18" s="1"/>
  <c r="A44" i="6"/>
  <c r="D44" i="18"/>
  <c r="A44" i="18" s="1"/>
  <c r="A1012" i="6"/>
  <c r="D1012" i="18"/>
  <c r="A1012" i="18" s="1"/>
  <c r="A1074" i="6"/>
  <c r="D1074" i="18"/>
  <c r="A1074" i="18" s="1"/>
  <c r="A1054" i="6"/>
  <c r="D1054" i="18"/>
  <c r="A1054" i="18" s="1"/>
  <c r="A894" i="6"/>
  <c r="D894" i="18"/>
  <c r="A894" i="18" s="1"/>
  <c r="D884" i="18"/>
  <c r="A884" i="18" s="1"/>
  <c r="A884" i="6"/>
  <c r="A874" i="6"/>
  <c r="D874" i="18"/>
  <c r="A874" i="18" s="1"/>
  <c r="D864" i="18"/>
  <c r="A864" i="18" s="1"/>
  <c r="D776" i="18"/>
  <c r="A776" i="18" s="1"/>
  <c r="A776" i="6"/>
  <c r="A766" i="6"/>
  <c r="D766" i="18"/>
  <c r="A766" i="18" s="1"/>
  <c r="A758" i="6"/>
  <c r="D758" i="18"/>
  <c r="A758" i="18" s="1"/>
  <c r="D750" i="18"/>
  <c r="A750" i="18" s="1"/>
  <c r="A750" i="6"/>
  <c r="A690" i="6"/>
  <c r="D690" i="18"/>
  <c r="A690" i="18" s="1"/>
  <c r="A618" i="6"/>
  <c r="D618" i="18"/>
  <c r="A618" i="18" s="1"/>
  <c r="A570" i="6"/>
  <c r="D570" i="18"/>
  <c r="A570" i="18" s="1"/>
  <c r="A562" i="6"/>
  <c r="D562" i="18"/>
  <c r="A562" i="18" s="1"/>
  <c r="A548" i="6"/>
  <c r="D548" i="18"/>
  <c r="A548" i="18" s="1"/>
  <c r="A476" i="6"/>
  <c r="A536" i="18"/>
  <c r="A466" i="6"/>
  <c r="D466" i="18"/>
  <c r="A466" i="18" s="1"/>
  <c r="D456" i="18"/>
  <c r="A456" i="18" s="1"/>
  <c r="A456" i="6"/>
  <c r="A446" i="6"/>
  <c r="D446" i="18"/>
  <c r="A446" i="18" s="1"/>
  <c r="A438" i="6"/>
  <c r="D438" i="18"/>
  <c r="A438" i="18" s="1"/>
  <c r="D428" i="18"/>
  <c r="A428" i="18" s="1"/>
  <c r="A428" i="6"/>
  <c r="D418" i="18"/>
  <c r="A418" i="18" s="1"/>
  <c r="A418" i="6"/>
  <c r="D408" i="18"/>
  <c r="A408" i="18" s="1"/>
  <c r="A408" i="6"/>
  <c r="A398" i="6"/>
  <c r="D398" i="18"/>
  <c r="A398" i="18" s="1"/>
  <c r="D390" i="18"/>
  <c r="A390" i="18" s="1"/>
  <c r="A390" i="6"/>
  <c r="A380" i="6"/>
  <c r="D380" i="18"/>
  <c r="A380" i="18" s="1"/>
  <c r="D370" i="18"/>
  <c r="A370" i="18" s="1"/>
  <c r="A370" i="6"/>
  <c r="D360" i="18"/>
  <c r="A360" i="18" s="1"/>
  <c r="A360" i="6"/>
  <c r="A350" i="6"/>
  <c r="D350" i="18"/>
  <c r="A350" i="18" s="1"/>
  <c r="A342" i="6"/>
  <c r="D342" i="18"/>
  <c r="A342" i="18" s="1"/>
  <c r="D332" i="18"/>
  <c r="A332" i="18" s="1"/>
  <c r="A332" i="6"/>
  <c r="D322" i="18"/>
  <c r="A322" i="18" s="1"/>
  <c r="A322" i="6"/>
  <c r="D264" i="18"/>
  <c r="A264" i="18" s="1"/>
  <c r="A264" i="6"/>
  <c r="A254" i="6"/>
  <c r="D254" i="18"/>
  <c r="A254" i="18" s="1"/>
  <c r="A150" i="6"/>
  <c r="D150" i="18"/>
  <c r="A150" i="18" s="1"/>
  <c r="D120" i="18"/>
  <c r="A120" i="18" s="1"/>
  <c r="A120" i="6"/>
  <c r="D84" i="18"/>
  <c r="A84" i="18" s="1"/>
  <c r="A84" i="6"/>
  <c r="A74" i="6"/>
  <c r="D74" i="18"/>
  <c r="A74" i="18" s="1"/>
  <c r="A66" i="6"/>
  <c r="D66" i="18"/>
  <c r="A66" i="18" s="1"/>
  <c r="D56" i="18"/>
  <c r="A56" i="18" s="1"/>
  <c r="A56" i="6"/>
  <c r="A1081" i="6"/>
  <c r="D1081" i="18"/>
  <c r="A1081" i="18" s="1"/>
  <c r="A1057" i="6"/>
  <c r="D1057" i="18"/>
  <c r="A1057" i="18" s="1"/>
  <c r="D1049" i="18"/>
  <c r="A1049" i="18" s="1"/>
  <c r="A1049" i="6"/>
  <c r="D991" i="18"/>
  <c r="A991" i="18" s="1"/>
  <c r="A991" i="6"/>
  <c r="A957" i="6"/>
  <c r="D957" i="18"/>
  <c r="A957" i="18" s="1"/>
  <c r="A943" i="6"/>
  <c r="D943" i="18"/>
  <c r="A943" i="18" s="1"/>
  <c r="A901" i="6"/>
  <c r="D901" i="18"/>
  <c r="A901" i="18" s="1"/>
  <c r="A893" i="6"/>
  <c r="D893" i="18"/>
  <c r="A893" i="18" s="1"/>
  <c r="A883" i="6"/>
  <c r="D883" i="18"/>
  <c r="A883" i="18" s="1"/>
  <c r="A873" i="6"/>
  <c r="D873" i="18"/>
  <c r="A873" i="18" s="1"/>
  <c r="D863" i="18"/>
  <c r="A863" i="18" s="1"/>
  <c r="D835" i="18"/>
  <c r="A835" i="18" s="1"/>
  <c r="A835" i="6"/>
  <c r="A803" i="6"/>
  <c r="D803" i="18"/>
  <c r="A803" i="18" s="1"/>
  <c r="A789" i="6"/>
  <c r="D789" i="18"/>
  <c r="A789" i="18" s="1"/>
  <c r="A779" i="6"/>
  <c r="D779" i="18"/>
  <c r="A779" i="18" s="1"/>
  <c r="A765" i="6"/>
  <c r="D765" i="18"/>
  <c r="A765" i="18" s="1"/>
  <c r="D757" i="18"/>
  <c r="A757" i="18" s="1"/>
  <c r="A757" i="6"/>
  <c r="D729" i="18"/>
  <c r="A729" i="18" s="1"/>
  <c r="A729" i="6"/>
  <c r="A715" i="6"/>
  <c r="D715" i="18"/>
  <c r="A715" i="18" s="1"/>
  <c r="D693" i="18"/>
  <c r="A693" i="18" s="1"/>
  <c r="A693" i="6"/>
  <c r="A679" i="6"/>
  <c r="D679" i="18"/>
  <c r="A679" i="18" s="1"/>
  <c r="A657" i="6"/>
  <c r="D657" i="18"/>
  <c r="A657" i="18" s="1"/>
  <c r="A647" i="6"/>
  <c r="D647" i="18"/>
  <c r="A647" i="18" s="1"/>
  <c r="D631" i="18"/>
  <c r="A631" i="18" s="1"/>
  <c r="A631" i="6"/>
  <c r="D611" i="18"/>
  <c r="A611" i="18" s="1"/>
  <c r="A611" i="6"/>
  <c r="D597" i="18"/>
  <c r="A597" i="18" s="1"/>
  <c r="A597" i="6"/>
  <c r="A587" i="6"/>
  <c r="D587" i="18"/>
  <c r="A587" i="18" s="1"/>
  <c r="A577" i="6"/>
  <c r="D577" i="18"/>
  <c r="A577" i="18" s="1"/>
  <c r="A479" i="6"/>
  <c r="A539" i="18"/>
  <c r="A461" i="6"/>
  <c r="D461" i="18"/>
  <c r="A461" i="18" s="1"/>
  <c r="D441" i="18"/>
  <c r="A441" i="18" s="1"/>
  <c r="A441" i="6"/>
  <c r="D421" i="18"/>
  <c r="A421" i="18" s="1"/>
  <c r="A421" i="6"/>
  <c r="D403" i="18"/>
  <c r="A403" i="18" s="1"/>
  <c r="A403" i="6"/>
  <c r="A383" i="6"/>
  <c r="D383" i="18"/>
  <c r="A383" i="18" s="1"/>
  <c r="A369" i="6"/>
  <c r="D369" i="18"/>
  <c r="A369" i="18" s="1"/>
  <c r="A359" i="6"/>
  <c r="D359" i="18"/>
  <c r="A359" i="18" s="1"/>
  <c r="A341" i="6"/>
  <c r="D341" i="18"/>
  <c r="A341" i="18" s="1"/>
  <c r="A275" i="6"/>
  <c r="D275" i="18"/>
  <c r="A275" i="18" s="1"/>
  <c r="A259" i="6"/>
  <c r="D259" i="18"/>
  <c r="A259" i="18" s="1"/>
  <c r="A239" i="6"/>
  <c r="D239" i="18"/>
  <c r="A239" i="18" s="1"/>
  <c r="D221" i="18"/>
  <c r="A221" i="18" s="1"/>
  <c r="A221" i="6"/>
  <c r="A153" i="6"/>
  <c r="D153" i="18"/>
  <c r="A153" i="18" s="1"/>
  <c r="D133" i="18"/>
  <c r="A133" i="18" s="1"/>
  <c r="A133" i="6"/>
  <c r="A83" i="6"/>
  <c r="D83" i="18"/>
  <c r="A83" i="18" s="1"/>
  <c r="D69" i="18"/>
  <c r="A69" i="18" s="1"/>
  <c r="A69" i="6"/>
  <c r="A59" i="6"/>
  <c r="D59" i="18"/>
  <c r="A59" i="18" s="1"/>
  <c r="D29" i="18"/>
  <c r="A29" i="18" s="1"/>
  <c r="A29" i="6"/>
  <c r="G856" i="7"/>
  <c r="BD856" i="21" s="1"/>
  <c r="G856" i="6"/>
  <c r="G856" i="18" s="1"/>
  <c r="BC856" i="21" s="1"/>
  <c r="A1076" i="6"/>
  <c r="D1076" i="18"/>
  <c r="A1076" i="18" s="1"/>
  <c r="D1056" i="18"/>
  <c r="A1056" i="18" s="1"/>
  <c r="A1056" i="6"/>
  <c r="A1046" i="6"/>
  <c r="D1046" i="18"/>
  <c r="A1046" i="18" s="1"/>
  <c r="A1038" i="6"/>
  <c r="D1038" i="18"/>
  <c r="A1038" i="18" s="1"/>
  <c r="A1018" i="6"/>
  <c r="D1018" i="18"/>
  <c r="A1018" i="18" s="1"/>
  <c r="A1008" i="6"/>
  <c r="D1008" i="18"/>
  <c r="A1008" i="18" s="1"/>
  <c r="A998" i="6"/>
  <c r="D998" i="18"/>
  <c r="A998" i="18" s="1"/>
  <c r="A918" i="6"/>
  <c r="D918" i="18"/>
  <c r="A918" i="18" s="1"/>
  <c r="A908" i="6"/>
  <c r="D908" i="18"/>
  <c r="A908" i="18" s="1"/>
  <c r="D842" i="18"/>
  <c r="A842" i="18" s="1"/>
  <c r="A842" i="6"/>
  <c r="A834" i="6"/>
  <c r="D834" i="18"/>
  <c r="A834" i="18" s="1"/>
  <c r="A812" i="6"/>
  <c r="D812" i="18"/>
  <c r="A812" i="18" s="1"/>
  <c r="A802" i="6"/>
  <c r="D802" i="18"/>
  <c r="A802" i="18" s="1"/>
  <c r="D792" i="18"/>
  <c r="A792" i="18" s="1"/>
  <c r="A792" i="6"/>
  <c r="D782" i="18"/>
  <c r="A782" i="18" s="1"/>
  <c r="A782" i="6"/>
  <c r="D774" i="18"/>
  <c r="A774" i="18" s="1"/>
  <c r="A774" i="6"/>
  <c r="A764" i="6"/>
  <c r="D764" i="18"/>
  <c r="A764" i="18" s="1"/>
  <c r="A756" i="6"/>
  <c r="D756" i="18"/>
  <c r="A756" i="18" s="1"/>
  <c r="D746" i="18"/>
  <c r="A746" i="18" s="1"/>
  <c r="A746" i="6"/>
  <c r="D738" i="18"/>
  <c r="A738" i="18" s="1"/>
  <c r="A738" i="6"/>
  <c r="A728" i="6"/>
  <c r="D728" i="18"/>
  <c r="A728" i="18" s="1"/>
  <c r="A718" i="6"/>
  <c r="D718" i="18"/>
  <c r="A718" i="18" s="1"/>
  <c r="A710" i="6"/>
  <c r="D710" i="18"/>
  <c r="A710" i="18" s="1"/>
  <c r="A702" i="6"/>
  <c r="D702" i="18"/>
  <c r="A702" i="18" s="1"/>
  <c r="A678" i="6"/>
  <c r="D678" i="18"/>
  <c r="A678" i="18" s="1"/>
  <c r="A668" i="6"/>
  <c r="D668" i="18"/>
  <c r="A668" i="18" s="1"/>
  <c r="A646" i="6"/>
  <c r="D646" i="18"/>
  <c r="A646" i="18" s="1"/>
  <c r="D624" i="18"/>
  <c r="A624" i="18" s="1"/>
  <c r="A624" i="6"/>
  <c r="D614" i="18"/>
  <c r="A614" i="18" s="1"/>
  <c r="A614" i="6"/>
  <c r="A606" i="6"/>
  <c r="D606" i="18"/>
  <c r="A606" i="18" s="1"/>
  <c r="A596" i="6"/>
  <c r="D596" i="18"/>
  <c r="A596" i="18" s="1"/>
  <c r="A586" i="6"/>
  <c r="D586" i="18"/>
  <c r="A586" i="18" s="1"/>
  <c r="A534" i="18"/>
  <c r="A474" i="6"/>
  <c r="A464" i="6"/>
  <c r="D464" i="18"/>
  <c r="A464" i="18" s="1"/>
  <c r="A454" i="6"/>
  <c r="D454" i="18"/>
  <c r="A454" i="18" s="1"/>
  <c r="A444" i="6"/>
  <c r="D444" i="18"/>
  <c r="A444" i="18" s="1"/>
  <c r="D434" i="18"/>
  <c r="A434" i="18" s="1"/>
  <c r="A434" i="6"/>
  <c r="A426" i="6"/>
  <c r="D426" i="18"/>
  <c r="A426" i="18" s="1"/>
  <c r="A416" i="6"/>
  <c r="D416" i="18"/>
  <c r="A416" i="18" s="1"/>
  <c r="A406" i="6"/>
  <c r="D406" i="18"/>
  <c r="A406" i="18" s="1"/>
  <c r="D396" i="18"/>
  <c r="A396" i="18" s="1"/>
  <c r="A396" i="6"/>
  <c r="D386" i="18"/>
  <c r="A386" i="18" s="1"/>
  <c r="A386" i="6"/>
  <c r="D378" i="18"/>
  <c r="A378" i="18" s="1"/>
  <c r="A378" i="6"/>
  <c r="D368" i="18"/>
  <c r="A368" i="18" s="1"/>
  <c r="A368" i="6"/>
  <c r="D358" i="18"/>
  <c r="A358" i="18" s="1"/>
  <c r="A358" i="6"/>
  <c r="A348" i="6"/>
  <c r="D348" i="18"/>
  <c r="A348" i="18" s="1"/>
  <c r="D338" i="18"/>
  <c r="A338" i="18" s="1"/>
  <c r="A338" i="6"/>
  <c r="A330" i="6"/>
  <c r="D330" i="18"/>
  <c r="A330" i="18" s="1"/>
  <c r="D320" i="18"/>
  <c r="A320" i="18" s="1"/>
  <c r="A320" i="6"/>
  <c r="A310" i="6"/>
  <c r="D310" i="18"/>
  <c r="A310" i="18" s="1"/>
  <c r="A288" i="6"/>
  <c r="D288" i="18"/>
  <c r="A288" i="18" s="1"/>
  <c r="D200" i="18"/>
  <c r="A200" i="18" s="1"/>
  <c r="A200" i="6"/>
  <c r="A190" i="6"/>
  <c r="D190" i="18"/>
  <c r="A190" i="18" s="1"/>
  <c r="A176" i="6"/>
  <c r="D176" i="18"/>
  <c r="A176" i="18" s="1"/>
  <c r="A166" i="6"/>
  <c r="D166" i="18"/>
  <c r="A166" i="18" s="1"/>
  <c r="D156" i="18"/>
  <c r="A156" i="18" s="1"/>
  <c r="A156" i="6"/>
  <c r="A146" i="6"/>
  <c r="D146" i="18"/>
  <c r="A146" i="18" s="1"/>
  <c r="A138" i="6"/>
  <c r="D138" i="18"/>
  <c r="A138" i="18" s="1"/>
  <c r="A128" i="6"/>
  <c r="D128" i="18"/>
  <c r="A128" i="18" s="1"/>
  <c r="D118" i="18"/>
  <c r="A118" i="18" s="1"/>
  <c r="A118" i="6"/>
  <c r="A86" i="6"/>
  <c r="D86" i="18"/>
  <c r="A86" i="18" s="1"/>
  <c r="D78" i="18"/>
  <c r="A78" i="18" s="1"/>
  <c r="A78" i="6"/>
  <c r="A54" i="6"/>
  <c r="D54" i="18"/>
  <c r="A54" i="18" s="1"/>
  <c r="A603" i="6"/>
  <c r="D603" i="18"/>
  <c r="A603" i="18" s="1"/>
  <c r="A42" i="4"/>
  <c r="D42" i="7"/>
  <c r="D42" i="6"/>
  <c r="A136" i="4"/>
  <c r="D136" i="7"/>
  <c r="D136" i="6"/>
  <c r="A196" i="4"/>
  <c r="D196" i="7"/>
  <c r="D196" i="6"/>
  <c r="A75" i="4"/>
  <c r="D75" i="7"/>
  <c r="D75" i="6"/>
  <c r="A123" i="4"/>
  <c r="D123" i="7"/>
  <c r="D123" i="6"/>
  <c r="D316" i="7"/>
  <c r="D316" i="6"/>
  <c r="A376" i="4"/>
  <c r="D376" i="7"/>
  <c r="D376" i="6"/>
  <c r="A688" i="4"/>
  <c r="D688" i="7"/>
  <c r="D688" i="6"/>
  <c r="D783" i="6"/>
  <c r="A916" i="4"/>
  <c r="D916" i="7"/>
  <c r="D916" i="6"/>
  <c r="D975" i="7"/>
  <c r="D975" i="6"/>
  <c r="A1041" i="6"/>
  <c r="D1041" i="18"/>
  <c r="A1041" i="18" s="1"/>
  <c r="A899" i="6"/>
  <c r="D899" i="18"/>
  <c r="A899" i="18" s="1"/>
  <c r="A885" i="6"/>
  <c r="D885" i="18"/>
  <c r="A885" i="18" s="1"/>
  <c r="A875" i="6"/>
  <c r="D875" i="18"/>
  <c r="A875" i="18" s="1"/>
  <c r="D857" i="18"/>
  <c r="A857" i="18" s="1"/>
  <c r="A801" i="6"/>
  <c r="D801" i="18"/>
  <c r="A801" i="18" s="1"/>
  <c r="A791" i="6"/>
  <c r="D791" i="18"/>
  <c r="A791" i="18" s="1"/>
  <c r="A773" i="6"/>
  <c r="D773" i="18"/>
  <c r="A773" i="18" s="1"/>
  <c r="A755" i="6"/>
  <c r="D755" i="18"/>
  <c r="A755" i="18" s="1"/>
  <c r="A741" i="6"/>
  <c r="D741" i="18"/>
  <c r="A741" i="18" s="1"/>
  <c r="D731" i="18"/>
  <c r="A731" i="18" s="1"/>
  <c r="A731" i="6"/>
  <c r="A713" i="6"/>
  <c r="D713" i="18"/>
  <c r="A713" i="18" s="1"/>
  <c r="D691" i="18"/>
  <c r="A691" i="18" s="1"/>
  <c r="A691" i="6"/>
  <c r="A667" i="6"/>
  <c r="D667" i="18"/>
  <c r="A667" i="18" s="1"/>
  <c r="A649" i="6"/>
  <c r="D649" i="18"/>
  <c r="A649" i="18" s="1"/>
  <c r="A633" i="6"/>
  <c r="D633" i="18"/>
  <c r="A633" i="18" s="1"/>
  <c r="A613" i="6"/>
  <c r="D613" i="18"/>
  <c r="A613" i="18" s="1"/>
  <c r="A595" i="6"/>
  <c r="D595" i="18"/>
  <c r="A595" i="18" s="1"/>
  <c r="A571" i="6"/>
  <c r="D571" i="18"/>
  <c r="A571" i="18" s="1"/>
  <c r="A553" i="6"/>
  <c r="D553" i="18"/>
  <c r="A553" i="18" s="1"/>
  <c r="A537" i="18"/>
  <c r="A477" i="6"/>
  <c r="D457" i="18"/>
  <c r="A457" i="18" s="1"/>
  <c r="A457" i="6"/>
  <c r="A439" i="6"/>
  <c r="D439" i="18"/>
  <c r="A439" i="18" s="1"/>
  <c r="A419" i="6"/>
  <c r="D419" i="18"/>
  <c r="A419" i="18" s="1"/>
  <c r="A405" i="6"/>
  <c r="D405" i="18"/>
  <c r="A405" i="18" s="1"/>
  <c r="A395" i="6"/>
  <c r="D395" i="18"/>
  <c r="A395" i="18" s="1"/>
  <c r="A377" i="6"/>
  <c r="D377" i="18"/>
  <c r="A377" i="18" s="1"/>
  <c r="A343" i="6"/>
  <c r="D343" i="18"/>
  <c r="A343" i="18" s="1"/>
  <c r="A323" i="6"/>
  <c r="D323" i="18"/>
  <c r="A323" i="18" s="1"/>
  <c r="A313" i="6"/>
  <c r="D313" i="18"/>
  <c r="A313" i="18" s="1"/>
  <c r="A273" i="6"/>
  <c r="D273" i="18"/>
  <c r="A273" i="18" s="1"/>
  <c r="A269" i="6"/>
  <c r="D269" i="18"/>
  <c r="A269" i="18" s="1"/>
  <c r="A257" i="6"/>
  <c r="D257" i="18"/>
  <c r="A257" i="18" s="1"/>
  <c r="A227" i="6"/>
  <c r="D227" i="18"/>
  <c r="A227" i="18" s="1"/>
  <c r="A213" i="6"/>
  <c r="D213" i="18"/>
  <c r="A213" i="18" s="1"/>
  <c r="A199" i="6"/>
  <c r="D199" i="18"/>
  <c r="A199" i="18" s="1"/>
  <c r="D189" i="18"/>
  <c r="A189" i="18" s="1"/>
  <c r="A189" i="6"/>
  <c r="A141" i="6"/>
  <c r="D141" i="18"/>
  <c r="A141" i="18" s="1"/>
  <c r="A121" i="6"/>
  <c r="D121" i="18"/>
  <c r="A121" i="18" s="1"/>
  <c r="D85" i="18"/>
  <c r="A85" i="18" s="1"/>
  <c r="A85" i="6"/>
  <c r="A31" i="6"/>
  <c r="D31" i="18"/>
  <c r="A31" i="18" s="1"/>
  <c r="A784" i="6"/>
  <c r="D784" i="18"/>
  <c r="A784" i="18" s="1"/>
  <c r="A1078" i="6"/>
  <c r="D1078" i="18"/>
  <c r="A1078" i="18" s="1"/>
  <c r="A1044" i="6"/>
  <c r="D1044" i="18"/>
  <c r="A1044" i="18" s="1"/>
  <c r="A1016" i="6"/>
  <c r="D1016" i="18"/>
  <c r="A1016" i="18" s="1"/>
  <c r="A1006" i="6"/>
  <c r="D1006" i="18"/>
  <c r="A1006" i="18" s="1"/>
  <c r="D996" i="18"/>
  <c r="A996" i="18" s="1"/>
  <c r="A996" i="6"/>
  <c r="D986" i="18"/>
  <c r="A986" i="18" s="1"/>
  <c r="A986" i="6"/>
  <c r="A978" i="6"/>
  <c r="D978" i="18"/>
  <c r="A978" i="18" s="1"/>
  <c r="A968" i="6"/>
  <c r="D968" i="18"/>
  <c r="A968" i="18" s="1"/>
  <c r="A954" i="6"/>
  <c r="D954" i="18"/>
  <c r="A954" i="18" s="1"/>
  <c r="A944" i="6"/>
  <c r="D944" i="18"/>
  <c r="A944" i="18" s="1"/>
  <c r="A934" i="6"/>
  <c r="D934" i="18"/>
  <c r="A934" i="18" s="1"/>
  <c r="A924" i="6"/>
  <c r="D924" i="18"/>
  <c r="A924" i="18" s="1"/>
  <c r="A914" i="6"/>
  <c r="D914" i="18"/>
  <c r="A914" i="18" s="1"/>
  <c r="A906" i="6"/>
  <c r="D906" i="18"/>
  <c r="A906" i="18" s="1"/>
  <c r="A898" i="6"/>
  <c r="D898" i="18"/>
  <c r="A898" i="18" s="1"/>
  <c r="A840" i="6"/>
  <c r="D840" i="18"/>
  <c r="A840" i="18" s="1"/>
  <c r="A818" i="6"/>
  <c r="D818" i="18"/>
  <c r="A818" i="18" s="1"/>
  <c r="A810" i="6"/>
  <c r="D810" i="18"/>
  <c r="A810" i="18" s="1"/>
  <c r="A800" i="6"/>
  <c r="D800" i="18"/>
  <c r="A800" i="18" s="1"/>
  <c r="A790" i="6"/>
  <c r="D790" i="18"/>
  <c r="A790" i="18" s="1"/>
  <c r="A740" i="6"/>
  <c r="D740" i="18"/>
  <c r="A740" i="18" s="1"/>
  <c r="D730" i="18"/>
  <c r="A730" i="18" s="1"/>
  <c r="A730" i="6"/>
  <c r="A720" i="6"/>
  <c r="D720" i="18"/>
  <c r="A720" i="18" s="1"/>
  <c r="A704" i="6"/>
  <c r="D704" i="18"/>
  <c r="A704" i="18" s="1"/>
  <c r="A694" i="6"/>
  <c r="D694" i="18"/>
  <c r="A694" i="18" s="1"/>
  <c r="D684" i="18"/>
  <c r="A684" i="18" s="1"/>
  <c r="A684" i="6"/>
  <c r="A674" i="6"/>
  <c r="D674" i="18"/>
  <c r="A674" i="18" s="1"/>
  <c r="A666" i="6"/>
  <c r="D666" i="18"/>
  <c r="A666" i="18" s="1"/>
  <c r="A658" i="6"/>
  <c r="D658" i="18"/>
  <c r="A658" i="18" s="1"/>
  <c r="A648" i="6"/>
  <c r="D648" i="18"/>
  <c r="A648" i="18" s="1"/>
  <c r="D632" i="18"/>
  <c r="A632" i="18" s="1"/>
  <c r="A632" i="6"/>
  <c r="A622" i="6"/>
  <c r="D622" i="18"/>
  <c r="A622" i="18" s="1"/>
  <c r="A612" i="6"/>
  <c r="D612" i="18"/>
  <c r="A612" i="18" s="1"/>
  <c r="A602" i="6"/>
  <c r="D602" i="18"/>
  <c r="A602" i="18" s="1"/>
  <c r="A594" i="6"/>
  <c r="D594" i="18"/>
  <c r="A594" i="18" s="1"/>
  <c r="A584" i="6"/>
  <c r="D584" i="18"/>
  <c r="A584" i="18" s="1"/>
  <c r="A574" i="6"/>
  <c r="D574" i="18"/>
  <c r="A574" i="18" s="1"/>
  <c r="A312" i="6"/>
  <c r="D312" i="18"/>
  <c r="A312" i="18" s="1"/>
  <c r="D296" i="18"/>
  <c r="A296" i="18" s="1"/>
  <c r="A296" i="6"/>
  <c r="A286" i="6"/>
  <c r="D286" i="18"/>
  <c r="A286" i="18" s="1"/>
  <c r="D276" i="18"/>
  <c r="A276" i="18" s="1"/>
  <c r="A276" i="6"/>
  <c r="D260" i="18"/>
  <c r="A260" i="18" s="1"/>
  <c r="A260" i="6"/>
  <c r="D250" i="18"/>
  <c r="A250" i="18" s="1"/>
  <c r="A250" i="6"/>
  <c r="D240" i="18"/>
  <c r="A240" i="18" s="1"/>
  <c r="A240" i="6"/>
  <c r="A230" i="6"/>
  <c r="D230" i="18"/>
  <c r="A230" i="18" s="1"/>
  <c r="A222" i="6"/>
  <c r="D222" i="18"/>
  <c r="A222" i="18" s="1"/>
  <c r="D212" i="18"/>
  <c r="A212" i="18" s="1"/>
  <c r="A212" i="6"/>
  <c r="A202" i="6"/>
  <c r="D202" i="18"/>
  <c r="A202" i="18" s="1"/>
  <c r="A192" i="6"/>
  <c r="D192" i="18"/>
  <c r="A192" i="18" s="1"/>
  <c r="A182" i="6"/>
  <c r="D182" i="18"/>
  <c r="A182" i="18" s="1"/>
  <c r="A174" i="6"/>
  <c r="D174" i="18"/>
  <c r="A174" i="18" s="1"/>
  <c r="A164" i="6"/>
  <c r="D164" i="18"/>
  <c r="A164" i="18" s="1"/>
  <c r="A154" i="6"/>
  <c r="D154" i="18"/>
  <c r="A154" i="18" s="1"/>
  <c r="D144" i="18"/>
  <c r="A144" i="18" s="1"/>
  <c r="A144" i="6"/>
  <c r="D134" i="18"/>
  <c r="A134" i="18" s="1"/>
  <c r="A134" i="6"/>
  <c r="A126" i="6"/>
  <c r="D126" i="18"/>
  <c r="A126" i="18" s="1"/>
  <c r="D116" i="18"/>
  <c r="A116" i="18" s="1"/>
  <c r="A116" i="6"/>
  <c r="A98" i="6"/>
  <c r="D98" i="18"/>
  <c r="A98" i="18" s="1"/>
  <c r="A90" i="6"/>
  <c r="D90" i="18"/>
  <c r="A90" i="18" s="1"/>
  <c r="A30" i="6"/>
  <c r="D30" i="18"/>
  <c r="A30" i="18" s="1"/>
  <c r="A1073" i="6"/>
  <c r="D1073" i="18"/>
  <c r="A1073" i="18" s="1"/>
  <c r="A1039" i="6"/>
  <c r="D1039" i="18"/>
  <c r="A1039" i="18" s="1"/>
  <c r="A1015" i="6"/>
  <c r="D1015" i="18"/>
  <c r="A1015" i="18" s="1"/>
  <c r="A1005" i="6"/>
  <c r="D1005" i="18"/>
  <c r="A1005" i="18" s="1"/>
  <c r="A995" i="6"/>
  <c r="D995" i="18"/>
  <c r="A995" i="18" s="1"/>
  <c r="A981" i="6"/>
  <c r="D981" i="18"/>
  <c r="A981" i="18" s="1"/>
  <c r="A971" i="6"/>
  <c r="D971" i="18"/>
  <c r="A971" i="18" s="1"/>
  <c r="A961" i="6"/>
  <c r="D961" i="18"/>
  <c r="A961" i="18" s="1"/>
  <c r="A947" i="6"/>
  <c r="D947" i="18"/>
  <c r="A947" i="18" s="1"/>
  <c r="A933" i="6"/>
  <c r="D933" i="18"/>
  <c r="A933" i="18" s="1"/>
  <c r="A923" i="6"/>
  <c r="D923" i="18"/>
  <c r="A923" i="18" s="1"/>
  <c r="A913" i="6"/>
  <c r="D913" i="18"/>
  <c r="A913" i="18" s="1"/>
  <c r="D839" i="18"/>
  <c r="A839" i="18" s="1"/>
  <c r="A839" i="6"/>
  <c r="A809" i="6"/>
  <c r="D809" i="18"/>
  <c r="A809" i="18" s="1"/>
  <c r="D743" i="18"/>
  <c r="A743" i="18" s="1"/>
  <c r="A743" i="6"/>
  <c r="A733" i="6"/>
  <c r="D733" i="18"/>
  <c r="A733" i="18" s="1"/>
  <c r="A707" i="6"/>
  <c r="D707" i="18"/>
  <c r="A707" i="18" s="1"/>
  <c r="D697" i="18"/>
  <c r="A697" i="18" s="1"/>
  <c r="A697" i="6"/>
  <c r="A669" i="6"/>
  <c r="D669" i="18"/>
  <c r="A669" i="18" s="1"/>
  <c r="D635" i="18"/>
  <c r="A635" i="18" s="1"/>
  <c r="A635" i="6"/>
  <c r="A617" i="6"/>
  <c r="D617" i="18"/>
  <c r="A617" i="18" s="1"/>
  <c r="A565" i="6"/>
  <c r="D565" i="18"/>
  <c r="A565" i="18" s="1"/>
  <c r="A557" i="6"/>
  <c r="D557" i="18"/>
  <c r="A557" i="18" s="1"/>
  <c r="A465" i="6"/>
  <c r="D465" i="18"/>
  <c r="A465" i="18" s="1"/>
  <c r="A445" i="6"/>
  <c r="D445" i="18"/>
  <c r="A445" i="18" s="1"/>
  <c r="A427" i="6"/>
  <c r="D427" i="18"/>
  <c r="A427" i="18" s="1"/>
  <c r="A407" i="6"/>
  <c r="D407" i="18"/>
  <c r="A407" i="18" s="1"/>
  <c r="D389" i="18"/>
  <c r="A389" i="18" s="1"/>
  <c r="A389" i="6"/>
  <c r="A345" i="6"/>
  <c r="D345" i="18"/>
  <c r="A345" i="18" s="1"/>
  <c r="A325" i="6"/>
  <c r="D325" i="18"/>
  <c r="A325" i="18" s="1"/>
  <c r="D317" i="18"/>
  <c r="A317" i="18" s="1"/>
  <c r="A317" i="6"/>
  <c r="A295" i="6"/>
  <c r="D295" i="18"/>
  <c r="A295" i="18" s="1"/>
  <c r="D281" i="18"/>
  <c r="A281" i="18" s="1"/>
  <c r="A281" i="6"/>
  <c r="D263" i="18"/>
  <c r="A263" i="18" s="1"/>
  <c r="A263" i="6"/>
  <c r="D245" i="18"/>
  <c r="A245" i="18" s="1"/>
  <c r="A245" i="6"/>
  <c r="A225" i="6"/>
  <c r="D225" i="18"/>
  <c r="A225" i="18" s="1"/>
  <c r="A205" i="6"/>
  <c r="D205" i="18"/>
  <c r="A205" i="18" s="1"/>
  <c r="D197" i="18"/>
  <c r="A197" i="18" s="1"/>
  <c r="A197" i="6"/>
  <c r="D181" i="18"/>
  <c r="A181" i="18" s="1"/>
  <c r="A181" i="6"/>
  <c r="D173" i="18"/>
  <c r="A173" i="18" s="1"/>
  <c r="A173" i="6"/>
  <c r="D157" i="18"/>
  <c r="A157" i="18" s="1"/>
  <c r="A157" i="6"/>
  <c r="A139" i="6"/>
  <c r="D139" i="18"/>
  <c r="A139" i="18" s="1"/>
  <c r="A119" i="6"/>
  <c r="D119" i="18"/>
  <c r="A119" i="18" s="1"/>
  <c r="D38" i="18"/>
  <c r="A38" i="18" s="1"/>
  <c r="A38" i="6"/>
  <c r="G952" i="22"/>
  <c r="A980" i="6"/>
  <c r="D980" i="18"/>
  <c r="A980" i="18" s="1"/>
  <c r="A970" i="6"/>
  <c r="D970" i="18"/>
  <c r="A970" i="18" s="1"/>
  <c r="A960" i="6"/>
  <c r="D960" i="18"/>
  <c r="A960" i="18" s="1"/>
  <c r="A950" i="6"/>
  <c r="D950" i="18"/>
  <c r="A950" i="18" s="1"/>
  <c r="A942" i="6"/>
  <c r="D942" i="18"/>
  <c r="A942" i="18" s="1"/>
  <c r="A932" i="6"/>
  <c r="D932" i="18"/>
  <c r="A932" i="18" s="1"/>
  <c r="D922" i="18"/>
  <c r="A922" i="18" s="1"/>
  <c r="A922" i="6"/>
  <c r="A900" i="6"/>
  <c r="D900" i="18"/>
  <c r="A900" i="18" s="1"/>
  <c r="A890" i="6"/>
  <c r="D890" i="18"/>
  <c r="A890" i="18" s="1"/>
  <c r="A882" i="6"/>
  <c r="D882" i="18"/>
  <c r="A882" i="18" s="1"/>
  <c r="D872" i="18"/>
  <c r="A872" i="18" s="1"/>
  <c r="A872" i="6"/>
  <c r="A692" i="6"/>
  <c r="D692" i="18"/>
  <c r="A692" i="18" s="1"/>
  <c r="A682" i="6"/>
  <c r="D682" i="18"/>
  <c r="A682" i="18" s="1"/>
  <c r="D660" i="18"/>
  <c r="A660" i="18" s="1"/>
  <c r="A660" i="6"/>
  <c r="A650" i="6"/>
  <c r="D650" i="18"/>
  <c r="A650" i="18" s="1"/>
  <c r="A638" i="6"/>
  <c r="D638" i="18"/>
  <c r="A638" i="18" s="1"/>
  <c r="A630" i="6"/>
  <c r="D630" i="18"/>
  <c r="A630" i="18" s="1"/>
  <c r="A576" i="6"/>
  <c r="D576" i="18"/>
  <c r="A576" i="18" s="1"/>
  <c r="D564" i="18"/>
  <c r="A564" i="18" s="1"/>
  <c r="A564" i="6"/>
  <c r="A554" i="6"/>
  <c r="D554" i="18"/>
  <c r="A554" i="18" s="1"/>
  <c r="A546" i="6"/>
  <c r="D546" i="18"/>
  <c r="A546" i="18" s="1"/>
  <c r="A478" i="6"/>
  <c r="A538" i="18"/>
  <c r="D302" i="18"/>
  <c r="A302" i="18" s="1"/>
  <c r="A302" i="6"/>
  <c r="A294" i="6"/>
  <c r="D294" i="18"/>
  <c r="A294" i="18" s="1"/>
  <c r="A278" i="6"/>
  <c r="D278" i="18"/>
  <c r="A278" i="18" s="1"/>
  <c r="A262" i="6"/>
  <c r="D262" i="18"/>
  <c r="A262" i="18" s="1"/>
  <c r="A252" i="6"/>
  <c r="D252" i="18"/>
  <c r="A252" i="18" s="1"/>
  <c r="D242" i="18"/>
  <c r="A242" i="18" s="1"/>
  <c r="A242" i="6"/>
  <c r="A234" i="6"/>
  <c r="D234" i="18"/>
  <c r="A234" i="18" s="1"/>
  <c r="A224" i="6"/>
  <c r="D224" i="18"/>
  <c r="A224" i="18" s="1"/>
  <c r="A214" i="6"/>
  <c r="D214" i="18"/>
  <c r="A214" i="18" s="1"/>
  <c r="D68" i="18"/>
  <c r="A68" i="18" s="1"/>
  <c r="A68" i="6"/>
  <c r="A58" i="6"/>
  <c r="D58" i="18"/>
  <c r="A58" i="18" s="1"/>
  <c r="A37" i="6"/>
  <c r="D37" i="18"/>
  <c r="A37" i="18" s="1"/>
  <c r="A328" i="6"/>
  <c r="D328" i="18"/>
  <c r="A328" i="18" s="1"/>
  <c r="D47" i="7"/>
  <c r="D47" i="6"/>
  <c r="A184" i="4"/>
  <c r="D184" i="7"/>
  <c r="D184" i="6"/>
  <c r="A232" i="4"/>
  <c r="D232" i="7"/>
  <c r="D232" i="6"/>
  <c r="D21" i="7"/>
  <c r="A111" i="4"/>
  <c r="D111" i="7"/>
  <c r="D111" i="6"/>
  <c r="A159" i="4"/>
  <c r="D159" i="7"/>
  <c r="D159" i="6"/>
  <c r="A424" i="4"/>
  <c r="D424" i="7"/>
  <c r="D424" i="6"/>
  <c r="A471" i="4"/>
  <c r="A531" i="7"/>
  <c r="D471" i="6"/>
  <c r="D471" i="18" s="1"/>
  <c r="A471" i="18" s="1"/>
  <c r="A628" i="4"/>
  <c r="D628" i="7"/>
  <c r="A628" i="7" s="1"/>
  <c r="D628" i="6"/>
  <c r="A748" i="4"/>
  <c r="D748" i="7"/>
  <c r="D748" i="6"/>
  <c r="A880" i="4"/>
  <c r="D880" i="7"/>
  <c r="D880" i="6"/>
  <c r="A999" i="4"/>
  <c r="D999" i="6"/>
  <c r="D999" i="7"/>
  <c r="A47" i="4"/>
  <c r="A28" i="4"/>
  <c r="D28" i="7"/>
  <c r="D28" i="6"/>
  <c r="A52" i="4"/>
  <c r="D52" i="7"/>
  <c r="D52" i="6"/>
  <c r="A46" i="4"/>
  <c r="D46" i="7"/>
  <c r="D46" i="6"/>
  <c r="A101" i="4"/>
  <c r="D101" i="7"/>
  <c r="D101" i="6"/>
  <c r="A160" i="4"/>
  <c r="D160" i="7"/>
  <c r="D160" i="6"/>
  <c r="A102" i="4"/>
  <c r="D102" i="7"/>
  <c r="D102" i="6"/>
  <c r="A244" i="4"/>
  <c r="D244" i="7"/>
  <c r="D244" i="6"/>
  <c r="A105" i="4"/>
  <c r="D105" i="7"/>
  <c r="D105" i="6"/>
  <c r="A135" i="4"/>
  <c r="D135" i="7"/>
  <c r="D135" i="6"/>
  <c r="A280" i="4"/>
  <c r="A316" i="4"/>
  <c r="D351" i="7"/>
  <c r="A388" i="4"/>
  <c r="D388" i="7"/>
  <c r="D388" i="6"/>
  <c r="A448" i="4"/>
  <c r="D448" i="7"/>
  <c r="D448" i="6"/>
  <c r="D592" i="7"/>
  <c r="D592" i="6"/>
  <c r="A627" i="4"/>
  <c r="D627" i="7"/>
  <c r="D627" i="6"/>
  <c r="A700" i="4"/>
  <c r="D700" i="7"/>
  <c r="D700" i="6"/>
  <c r="D747" i="7"/>
  <c r="D747" i="6"/>
  <c r="A796" i="4"/>
  <c r="D796" i="7"/>
  <c r="D796" i="6"/>
  <c r="D879" i="7"/>
  <c r="D879" i="6"/>
  <c r="A927" i="4"/>
  <c r="D927" i="6"/>
  <c r="D927" i="7"/>
  <c r="A987" i="4"/>
  <c r="A1011" i="4"/>
  <c r="D1011" i="6"/>
  <c r="D1011" i="7"/>
  <c r="D1011" i="22" s="1"/>
  <c r="A1055" i="6"/>
  <c r="D1055" i="18"/>
  <c r="A1055" i="18" s="1"/>
  <c r="A1021" i="6"/>
  <c r="D1021" i="18"/>
  <c r="A1021" i="18" s="1"/>
  <c r="A1013" i="6"/>
  <c r="D1013" i="18"/>
  <c r="A1013" i="18" s="1"/>
  <c r="A997" i="6"/>
  <c r="D997" i="18"/>
  <c r="A997" i="18" s="1"/>
  <c r="A989" i="6"/>
  <c r="D989" i="18"/>
  <c r="A989" i="18" s="1"/>
  <c r="A973" i="6"/>
  <c r="D973" i="18"/>
  <c r="A973" i="18" s="1"/>
  <c r="A965" i="6"/>
  <c r="D965" i="18"/>
  <c r="A965" i="18" s="1"/>
  <c r="A949" i="6"/>
  <c r="D949" i="18"/>
  <c r="A949" i="18" s="1"/>
  <c r="A941" i="6"/>
  <c r="D941" i="18"/>
  <c r="A941" i="18" s="1"/>
  <c r="A925" i="6"/>
  <c r="D925" i="18"/>
  <c r="A925" i="18" s="1"/>
  <c r="D917" i="18"/>
  <c r="A917" i="18" s="1"/>
  <c r="A917" i="6"/>
  <c r="D861" i="18"/>
  <c r="A861" i="18" s="1"/>
  <c r="A837" i="6"/>
  <c r="D837" i="18"/>
  <c r="A837" i="18" s="1"/>
  <c r="A815" i="6"/>
  <c r="D815" i="18"/>
  <c r="A815" i="18" s="1"/>
  <c r="A777" i="6"/>
  <c r="D777" i="18"/>
  <c r="A777" i="18" s="1"/>
  <c r="A717" i="6"/>
  <c r="D717" i="18"/>
  <c r="A717" i="18" s="1"/>
  <c r="A705" i="6"/>
  <c r="D705" i="18"/>
  <c r="A705" i="18" s="1"/>
  <c r="D695" i="18"/>
  <c r="A695" i="18" s="1"/>
  <c r="A695" i="6"/>
  <c r="A681" i="6"/>
  <c r="D681" i="18"/>
  <c r="A681" i="18" s="1"/>
  <c r="A671" i="6"/>
  <c r="D671" i="18"/>
  <c r="A671" i="18" s="1"/>
  <c r="D655" i="18"/>
  <c r="A655" i="18" s="1"/>
  <c r="A655" i="6"/>
  <c r="A637" i="6"/>
  <c r="D637" i="18"/>
  <c r="A637" i="18" s="1"/>
  <c r="A619" i="6"/>
  <c r="D619" i="18"/>
  <c r="A619" i="18" s="1"/>
  <c r="A599" i="6"/>
  <c r="D599" i="18"/>
  <c r="A599" i="18" s="1"/>
  <c r="A585" i="6"/>
  <c r="D585" i="18"/>
  <c r="A585" i="18" s="1"/>
  <c r="A575" i="6"/>
  <c r="D575" i="18"/>
  <c r="A575" i="18" s="1"/>
  <c r="D559" i="18"/>
  <c r="A559" i="18" s="1"/>
  <c r="A559" i="6"/>
  <c r="A481" i="6"/>
  <c r="A541" i="18"/>
  <c r="A463" i="6"/>
  <c r="D463" i="18"/>
  <c r="A463" i="18" s="1"/>
  <c r="A443" i="6"/>
  <c r="D443" i="18"/>
  <c r="A443" i="18" s="1"/>
  <c r="A425" i="6"/>
  <c r="D425" i="18"/>
  <c r="A425" i="18" s="1"/>
  <c r="A381" i="6"/>
  <c r="D381" i="18"/>
  <c r="A381" i="18" s="1"/>
  <c r="D367" i="18"/>
  <c r="A367" i="18" s="1"/>
  <c r="A367" i="6"/>
  <c r="D357" i="18"/>
  <c r="A357" i="18" s="1"/>
  <c r="A357" i="6"/>
  <c r="A347" i="6"/>
  <c r="D347" i="18"/>
  <c r="A347" i="18" s="1"/>
  <c r="D329" i="18"/>
  <c r="A329" i="18" s="1"/>
  <c r="A329" i="6"/>
  <c r="A301" i="6"/>
  <c r="D301" i="18"/>
  <c r="A301" i="18" s="1"/>
  <c r="A293" i="6"/>
  <c r="D293" i="18"/>
  <c r="A293" i="18" s="1"/>
  <c r="A277" i="6"/>
  <c r="D277" i="18"/>
  <c r="A277" i="18" s="1"/>
  <c r="D261" i="18"/>
  <c r="A261" i="18" s="1"/>
  <c r="A261" i="6"/>
  <c r="A241" i="6"/>
  <c r="D241" i="18"/>
  <c r="A241" i="18" s="1"/>
  <c r="D233" i="18"/>
  <c r="A233" i="18" s="1"/>
  <c r="A233" i="6"/>
  <c r="A217" i="6"/>
  <c r="D217" i="18"/>
  <c r="A217" i="18" s="1"/>
  <c r="D179" i="18"/>
  <c r="A179" i="18" s="1"/>
  <c r="A179" i="6"/>
  <c r="D169" i="18"/>
  <c r="A169" i="18" s="1"/>
  <c r="A169" i="6"/>
  <c r="D161" i="18"/>
  <c r="A161" i="18" s="1"/>
  <c r="A161" i="6"/>
  <c r="D145" i="18"/>
  <c r="A145" i="18" s="1"/>
  <c r="A145" i="6"/>
  <c r="D127" i="18"/>
  <c r="A127" i="18" s="1"/>
  <c r="A127" i="6"/>
  <c r="A113" i="6"/>
  <c r="D113" i="18"/>
  <c r="A113" i="18" s="1"/>
  <c r="A91" i="6"/>
  <c r="D91" i="18"/>
  <c r="A91" i="18" s="1"/>
  <c r="A71" i="6"/>
  <c r="D71" i="18"/>
  <c r="A71" i="18" s="1"/>
  <c r="A61" i="6"/>
  <c r="D61" i="18"/>
  <c r="A61" i="18" s="1"/>
  <c r="A53" i="6"/>
  <c r="D53" i="18"/>
  <c r="A53" i="18" s="1"/>
  <c r="A867" i="6"/>
  <c r="D867" i="18"/>
  <c r="A867" i="18" s="1"/>
  <c r="D831" i="18"/>
  <c r="A208" i="6"/>
  <c r="D208" i="18"/>
  <c r="A208" i="18" s="1"/>
  <c r="A1058" i="6"/>
  <c r="D1058" i="18"/>
  <c r="A1058" i="18" s="1"/>
  <c r="D1050" i="18"/>
  <c r="A1050" i="18" s="1"/>
  <c r="A1050" i="6"/>
  <c r="A958" i="6"/>
  <c r="D958" i="18"/>
  <c r="A958" i="18" s="1"/>
  <c r="A888" i="6"/>
  <c r="D888" i="18"/>
  <c r="A888" i="18" s="1"/>
  <c r="A878" i="6"/>
  <c r="D878" i="18"/>
  <c r="A878" i="18" s="1"/>
  <c r="A870" i="6"/>
  <c r="D870" i="18"/>
  <c r="A870" i="18" s="1"/>
  <c r="A780" i="6"/>
  <c r="D780" i="18"/>
  <c r="A780" i="18" s="1"/>
  <c r="D770" i="18"/>
  <c r="A770" i="18" s="1"/>
  <c r="A770" i="6"/>
  <c r="A762" i="6"/>
  <c r="D762" i="18"/>
  <c r="A762" i="18" s="1"/>
  <c r="A754" i="6"/>
  <c r="D754" i="18"/>
  <c r="A754" i="18" s="1"/>
  <c r="A558" i="6"/>
  <c r="D558" i="18"/>
  <c r="A558" i="18" s="1"/>
  <c r="A552" i="6"/>
  <c r="D552" i="18"/>
  <c r="A552" i="18" s="1"/>
  <c r="A480" i="6"/>
  <c r="A540" i="18"/>
  <c r="A470" i="6"/>
  <c r="D470" i="18"/>
  <c r="A470" i="18" s="1"/>
  <c r="A462" i="6"/>
  <c r="D462" i="18"/>
  <c r="A462" i="18" s="1"/>
  <c r="A452" i="6"/>
  <c r="D452" i="18"/>
  <c r="A452" i="18" s="1"/>
  <c r="A442" i="6"/>
  <c r="D442" i="18"/>
  <c r="A442" i="18" s="1"/>
  <c r="A432" i="6"/>
  <c r="D432" i="18"/>
  <c r="A432" i="18" s="1"/>
  <c r="D422" i="18"/>
  <c r="A422" i="18" s="1"/>
  <c r="A422" i="6"/>
  <c r="A414" i="6"/>
  <c r="D414" i="18"/>
  <c r="A414" i="18" s="1"/>
  <c r="D404" i="18"/>
  <c r="A404" i="18" s="1"/>
  <c r="A404" i="6"/>
  <c r="A394" i="6"/>
  <c r="D394" i="18"/>
  <c r="A394" i="18" s="1"/>
  <c r="D384" i="18"/>
  <c r="A384" i="18" s="1"/>
  <c r="A384" i="6"/>
  <c r="A374" i="6"/>
  <c r="D374" i="18"/>
  <c r="A374" i="18" s="1"/>
  <c r="D366" i="18"/>
  <c r="A366" i="18" s="1"/>
  <c r="A366" i="6"/>
  <c r="D356" i="18"/>
  <c r="A356" i="18" s="1"/>
  <c r="A356" i="6"/>
  <c r="A346" i="6"/>
  <c r="D346" i="18"/>
  <c r="A346" i="18" s="1"/>
  <c r="D336" i="18"/>
  <c r="A336" i="18" s="1"/>
  <c r="A336" i="6"/>
  <c r="A326" i="6"/>
  <c r="D326" i="18"/>
  <c r="A326" i="18" s="1"/>
  <c r="A80" i="6"/>
  <c r="D80" i="18"/>
  <c r="A80" i="18" s="1"/>
  <c r="D70" i="18"/>
  <c r="A70" i="18" s="1"/>
  <c r="A70" i="6"/>
  <c r="A60" i="6"/>
  <c r="D60" i="18"/>
  <c r="A60" i="18" s="1"/>
  <c r="A35" i="6"/>
  <c r="D35" i="18"/>
  <c r="A35" i="18" s="1"/>
  <c r="A808" i="6"/>
  <c r="A172" i="6"/>
  <c r="D172" i="18"/>
  <c r="A172" i="18" s="1"/>
  <c r="A1053" i="6"/>
  <c r="D1053" i="18"/>
  <c r="A1053" i="18" s="1"/>
  <c r="A1043" i="6"/>
  <c r="D1043" i="18"/>
  <c r="A1043" i="18" s="1"/>
  <c r="A953" i="6"/>
  <c r="D953" i="18"/>
  <c r="A953" i="18" s="1"/>
  <c r="A905" i="6"/>
  <c r="D905" i="18"/>
  <c r="A905" i="18" s="1"/>
  <c r="A897" i="6"/>
  <c r="D897" i="18"/>
  <c r="A897" i="18" s="1"/>
  <c r="A887" i="6"/>
  <c r="D887" i="18"/>
  <c r="A887" i="18" s="1"/>
  <c r="D877" i="18"/>
  <c r="A877" i="18" s="1"/>
  <c r="A877" i="6"/>
  <c r="A869" i="6"/>
  <c r="D869" i="18"/>
  <c r="A869" i="18" s="1"/>
  <c r="D813" i="18"/>
  <c r="A813" i="18" s="1"/>
  <c r="A813" i="6"/>
  <c r="A793" i="6"/>
  <c r="D793" i="18"/>
  <c r="A793" i="18" s="1"/>
  <c r="A785" i="6"/>
  <c r="D785" i="18"/>
  <c r="A785" i="18" s="1"/>
  <c r="A769" i="6"/>
  <c r="D769" i="18"/>
  <c r="A769" i="18" s="1"/>
  <c r="A761" i="6"/>
  <c r="D761" i="18"/>
  <c r="A761" i="18" s="1"/>
  <c r="A749" i="6"/>
  <c r="D749" i="18"/>
  <c r="A749" i="18" s="1"/>
  <c r="A719" i="6"/>
  <c r="D719" i="18"/>
  <c r="A719" i="18" s="1"/>
  <c r="D683" i="18"/>
  <c r="A683" i="18" s="1"/>
  <c r="A683" i="6"/>
  <c r="A673" i="6"/>
  <c r="D673" i="18"/>
  <c r="A673" i="18" s="1"/>
  <c r="A661" i="6"/>
  <c r="D661" i="18"/>
  <c r="A661" i="18" s="1"/>
  <c r="A653" i="6"/>
  <c r="D653" i="18"/>
  <c r="A653" i="18" s="1"/>
  <c r="A621" i="6"/>
  <c r="D621" i="18"/>
  <c r="A621" i="18" s="1"/>
  <c r="A601" i="6"/>
  <c r="D601" i="18"/>
  <c r="A601" i="18" s="1"/>
  <c r="A593" i="6"/>
  <c r="D593" i="18"/>
  <c r="A593" i="18" s="1"/>
  <c r="A583" i="6"/>
  <c r="D583" i="18"/>
  <c r="A583" i="18" s="1"/>
  <c r="A569" i="6"/>
  <c r="D569" i="18"/>
  <c r="A569" i="18" s="1"/>
  <c r="A547" i="6"/>
  <c r="D547" i="18"/>
  <c r="A547" i="18" s="1"/>
  <c r="A469" i="6"/>
  <c r="D469" i="18"/>
  <c r="A469" i="18" s="1"/>
  <c r="A451" i="6"/>
  <c r="D451" i="18"/>
  <c r="A451" i="18" s="1"/>
  <c r="A431" i="6"/>
  <c r="D431" i="18"/>
  <c r="A431" i="18" s="1"/>
  <c r="A413" i="6"/>
  <c r="D413" i="18"/>
  <c r="A413" i="18" s="1"/>
  <c r="D393" i="18"/>
  <c r="A393" i="18" s="1"/>
  <c r="A393" i="6"/>
  <c r="D373" i="18"/>
  <c r="A373" i="18" s="1"/>
  <c r="A373" i="6"/>
  <c r="A365" i="6"/>
  <c r="D365" i="18"/>
  <c r="A365" i="18" s="1"/>
  <c r="D349" i="18"/>
  <c r="A349" i="18" s="1"/>
  <c r="A349" i="6"/>
  <c r="A331" i="6"/>
  <c r="D331" i="18"/>
  <c r="A331" i="18" s="1"/>
  <c r="A307" i="6"/>
  <c r="D307" i="18"/>
  <c r="A307" i="18" s="1"/>
  <c r="A285" i="6"/>
  <c r="D285" i="18"/>
  <c r="A285" i="18" s="1"/>
  <c r="D249" i="18"/>
  <c r="A249" i="18" s="1"/>
  <c r="A249" i="6"/>
  <c r="D229" i="18"/>
  <c r="A229" i="18" s="1"/>
  <c r="A229" i="6"/>
  <c r="A211" i="6"/>
  <c r="D211" i="18"/>
  <c r="A211" i="18" s="1"/>
  <c r="A187" i="6"/>
  <c r="D187" i="18"/>
  <c r="A187" i="18" s="1"/>
  <c r="D163" i="18"/>
  <c r="A163" i="18" s="1"/>
  <c r="A163" i="6"/>
  <c r="A143" i="6"/>
  <c r="D143" i="18"/>
  <c r="A143" i="18" s="1"/>
  <c r="A125" i="6"/>
  <c r="D125" i="18"/>
  <c r="A125" i="18" s="1"/>
  <c r="A93" i="6"/>
  <c r="D93" i="18"/>
  <c r="A93" i="18" s="1"/>
  <c r="D89" i="18"/>
  <c r="A89" i="18" s="1"/>
  <c r="A89" i="6"/>
  <c r="A73" i="6"/>
  <c r="D73" i="18"/>
  <c r="A73" i="18" s="1"/>
  <c r="A65" i="6"/>
  <c r="D65" i="18"/>
  <c r="A65" i="18" s="1"/>
  <c r="A49" i="6"/>
  <c r="D49" i="18"/>
  <c r="A49" i="18" s="1"/>
  <c r="A34" i="6"/>
  <c r="D34" i="18"/>
  <c r="A34" i="18" s="1"/>
  <c r="A1080" i="6"/>
  <c r="D1080" i="18"/>
  <c r="A1080" i="18" s="1"/>
  <c r="A1072" i="6"/>
  <c r="D1072" i="18"/>
  <c r="A1072" i="18" s="1"/>
  <c r="A1052" i="6"/>
  <c r="D1052" i="18"/>
  <c r="A1052" i="18" s="1"/>
  <c r="A1042" i="6"/>
  <c r="D1042" i="18"/>
  <c r="A1042" i="18" s="1"/>
  <c r="A1022" i="6"/>
  <c r="D1022" i="18"/>
  <c r="A1022" i="18" s="1"/>
  <c r="A1014" i="6"/>
  <c r="D1014" i="18"/>
  <c r="A1014" i="18" s="1"/>
  <c r="A1004" i="6"/>
  <c r="D1004" i="18"/>
  <c r="A1004" i="18" s="1"/>
  <c r="A994" i="6"/>
  <c r="D994" i="18"/>
  <c r="A994" i="18" s="1"/>
  <c r="A990" i="6"/>
  <c r="D990" i="18"/>
  <c r="A990" i="18" s="1"/>
  <c r="A912" i="6"/>
  <c r="D912" i="18"/>
  <c r="A912" i="18" s="1"/>
  <c r="D858" i="18"/>
  <c r="A858" i="18" s="1"/>
  <c r="D838" i="18"/>
  <c r="A838" i="18" s="1"/>
  <c r="A838" i="6"/>
  <c r="A816" i="6"/>
  <c r="D816" i="18"/>
  <c r="A816" i="18" s="1"/>
  <c r="A806" i="6"/>
  <c r="D806" i="18"/>
  <c r="A806" i="18" s="1"/>
  <c r="A798" i="6"/>
  <c r="D798" i="18"/>
  <c r="A798" i="18" s="1"/>
  <c r="D788" i="18"/>
  <c r="A788" i="18" s="1"/>
  <c r="A788" i="6"/>
  <c r="D778" i="18"/>
  <c r="A778" i="18" s="1"/>
  <c r="A778" i="6"/>
  <c r="A768" i="6"/>
  <c r="D768" i="18"/>
  <c r="A768" i="18" s="1"/>
  <c r="A752" i="6"/>
  <c r="D752" i="18"/>
  <c r="A752" i="18" s="1"/>
  <c r="D742" i="18"/>
  <c r="A742" i="18" s="1"/>
  <c r="A742" i="6"/>
  <c r="A732" i="6"/>
  <c r="D732" i="18"/>
  <c r="A732" i="18" s="1"/>
  <c r="A722" i="6"/>
  <c r="D722" i="18"/>
  <c r="A722" i="18" s="1"/>
  <c r="A714" i="6"/>
  <c r="D714" i="18"/>
  <c r="A714" i="18" s="1"/>
  <c r="A706" i="6"/>
  <c r="D706" i="18"/>
  <c r="A706" i="18" s="1"/>
  <c r="A672" i="6"/>
  <c r="D672" i="18"/>
  <c r="A672" i="18" s="1"/>
  <c r="A642" i="6"/>
  <c r="D642" i="18"/>
  <c r="A642" i="18" s="1"/>
  <c r="D620" i="18"/>
  <c r="A620" i="18" s="1"/>
  <c r="A620" i="6"/>
  <c r="A610" i="6"/>
  <c r="D610" i="18"/>
  <c r="A610" i="18" s="1"/>
  <c r="D600" i="18"/>
  <c r="A600" i="18" s="1"/>
  <c r="A600" i="6"/>
  <c r="A590" i="6"/>
  <c r="D590" i="18"/>
  <c r="A590" i="18" s="1"/>
  <c r="D582" i="18"/>
  <c r="A582" i="18" s="1"/>
  <c r="A582" i="6"/>
  <c r="D468" i="18"/>
  <c r="A468" i="18" s="1"/>
  <c r="A468" i="6"/>
  <c r="D458" i="18"/>
  <c r="A458" i="18" s="1"/>
  <c r="A458" i="6"/>
  <c r="A450" i="6"/>
  <c r="D450" i="18"/>
  <c r="A450" i="18" s="1"/>
  <c r="A440" i="6"/>
  <c r="D440" i="18"/>
  <c r="A440" i="18" s="1"/>
  <c r="A420" i="6"/>
  <c r="D420" i="18"/>
  <c r="A420" i="18" s="1"/>
  <c r="A410" i="6"/>
  <c r="D410" i="18"/>
  <c r="A410" i="18" s="1"/>
  <c r="A402" i="6"/>
  <c r="D402" i="18"/>
  <c r="A402" i="18" s="1"/>
  <c r="D392" i="18"/>
  <c r="A392" i="18" s="1"/>
  <c r="A392" i="6"/>
  <c r="D382" i="18"/>
  <c r="A382" i="18" s="1"/>
  <c r="A382" i="6"/>
  <c r="A372" i="6"/>
  <c r="D372" i="18"/>
  <c r="A372" i="18" s="1"/>
  <c r="D362" i="18"/>
  <c r="A362" i="18" s="1"/>
  <c r="A362" i="6"/>
  <c r="D354" i="18"/>
  <c r="A354" i="18" s="1"/>
  <c r="A354" i="6"/>
  <c r="D344" i="18"/>
  <c r="A344" i="18" s="1"/>
  <c r="A344" i="6"/>
  <c r="A334" i="6"/>
  <c r="D334" i="18"/>
  <c r="A334" i="18" s="1"/>
  <c r="A324" i="6"/>
  <c r="D324" i="18"/>
  <c r="A324" i="18" s="1"/>
  <c r="A314" i="6"/>
  <c r="D314" i="18"/>
  <c r="A314" i="18" s="1"/>
  <c r="D284" i="18"/>
  <c r="A284" i="18" s="1"/>
  <c r="A284" i="6"/>
  <c r="A270" i="6"/>
  <c r="D270" i="18"/>
  <c r="A270" i="18" s="1"/>
  <c r="A204" i="6"/>
  <c r="D204" i="18"/>
  <c r="A204" i="18" s="1"/>
  <c r="D194" i="18"/>
  <c r="A194" i="18" s="1"/>
  <c r="A194" i="6"/>
  <c r="A180" i="6"/>
  <c r="D180" i="18"/>
  <c r="A180" i="18" s="1"/>
  <c r="D170" i="18"/>
  <c r="A170" i="18" s="1"/>
  <c r="A170" i="6"/>
  <c r="A162" i="6"/>
  <c r="D162" i="18"/>
  <c r="A162" i="18" s="1"/>
  <c r="A152" i="6"/>
  <c r="D152" i="18"/>
  <c r="A152" i="18" s="1"/>
  <c r="A142" i="6"/>
  <c r="D142" i="18"/>
  <c r="A142" i="18" s="1"/>
  <c r="A132" i="6"/>
  <c r="D132" i="18"/>
  <c r="A132" i="18" s="1"/>
  <c r="A122" i="6"/>
  <c r="D122" i="18"/>
  <c r="A122" i="18" s="1"/>
  <c r="D92" i="18"/>
  <c r="A92" i="18" s="1"/>
  <c r="A92" i="6"/>
  <c r="A82" i="6"/>
  <c r="D82" i="18"/>
  <c r="A82" i="18" s="1"/>
  <c r="D687" i="18"/>
  <c r="A687" i="18" s="1"/>
  <c r="A687" i="6"/>
  <c r="A615" i="6"/>
  <c r="D615" i="18"/>
  <c r="A615" i="18" s="1"/>
  <c r="A423" i="6"/>
  <c r="D423" i="18"/>
  <c r="A423" i="18" s="1"/>
  <c r="A375" i="6"/>
  <c r="D375" i="18"/>
  <c r="A375" i="18" s="1"/>
  <c r="D27" i="6"/>
  <c r="A41" i="4"/>
  <c r="D41" i="7"/>
  <c r="D41" i="6"/>
  <c r="A48" i="4"/>
  <c r="D48" i="7"/>
  <c r="D48" i="6"/>
  <c r="A112" i="4"/>
  <c r="D112" i="7"/>
  <c r="D112" i="6"/>
  <c r="A183" i="4"/>
  <c r="D183" i="7"/>
  <c r="D183" i="6"/>
  <c r="A220" i="4"/>
  <c r="D220" i="7"/>
  <c r="D220" i="6"/>
  <c r="A88" i="4"/>
  <c r="D88" i="7"/>
  <c r="D88" i="6"/>
  <c r="A108" i="4"/>
  <c r="D108" i="7"/>
  <c r="D108" i="6"/>
  <c r="A148" i="4"/>
  <c r="D148" i="7"/>
  <c r="D148" i="6"/>
  <c r="D340" i="7"/>
  <c r="D340" i="6"/>
  <c r="A400" i="4"/>
  <c r="D400" i="7"/>
  <c r="D400" i="6"/>
  <c r="A472" i="4"/>
  <c r="A532" i="7"/>
  <c r="D472" i="6"/>
  <c r="D472" i="18" s="1"/>
  <c r="A472" i="18" s="1"/>
  <c r="A556" i="4"/>
  <c r="D556" i="7"/>
  <c r="D556" i="6"/>
  <c r="A591" i="4"/>
  <c r="D591" i="6"/>
  <c r="D591" i="7"/>
  <c r="A699" i="4"/>
  <c r="D699" i="7"/>
  <c r="D699" i="6"/>
  <c r="A772" i="4"/>
  <c r="D772" i="7"/>
  <c r="D772" i="6"/>
  <c r="A832" i="4"/>
  <c r="D832" i="7"/>
  <c r="D832" i="6"/>
  <c r="D891" i="6"/>
  <c r="A928" i="4"/>
  <c r="D928" i="7"/>
  <c r="D928" i="6"/>
  <c r="A964" i="4"/>
  <c r="D964" i="7"/>
  <c r="D964" i="6"/>
  <c r="A988" i="4"/>
  <c r="D988" i="7"/>
  <c r="D988" i="6"/>
  <c r="A1048" i="4"/>
  <c r="D1048" i="7"/>
  <c r="D1048" i="6"/>
  <c r="A1075" i="6"/>
  <c r="D1075" i="18"/>
  <c r="A1075" i="18" s="1"/>
  <c r="A1071" i="6"/>
  <c r="D1071" i="18"/>
  <c r="A1071" i="18" s="1"/>
  <c r="A1045" i="6"/>
  <c r="D1045" i="18"/>
  <c r="A1045" i="18" s="1"/>
  <c r="A1003" i="6"/>
  <c r="D1003" i="18"/>
  <c r="A1003" i="18" s="1"/>
  <c r="A979" i="6"/>
  <c r="D979" i="18"/>
  <c r="A979" i="18" s="1"/>
  <c r="A955" i="6"/>
  <c r="D955" i="18"/>
  <c r="A955" i="18" s="1"/>
  <c r="D931" i="18"/>
  <c r="A931" i="18" s="1"/>
  <c r="A931" i="6"/>
  <c r="A907" i="6"/>
  <c r="D907" i="18"/>
  <c r="A907" i="18" s="1"/>
  <c r="A889" i="6"/>
  <c r="D889" i="18"/>
  <c r="A889" i="18" s="1"/>
  <c r="A881" i="6"/>
  <c r="D881" i="18"/>
  <c r="A881" i="18" s="1"/>
  <c r="A865" i="6"/>
  <c r="D865" i="18"/>
  <c r="A865" i="18" s="1"/>
  <c r="D805" i="18"/>
  <c r="A805" i="18" s="1"/>
  <c r="A805" i="6"/>
  <c r="A797" i="6"/>
  <c r="D797" i="18"/>
  <c r="A797" i="18" s="1"/>
  <c r="A781" i="6"/>
  <c r="D781" i="18"/>
  <c r="A781" i="18" s="1"/>
  <c r="A763" i="6"/>
  <c r="D763" i="18"/>
  <c r="A763" i="18" s="1"/>
  <c r="D745" i="18"/>
  <c r="A745" i="18" s="1"/>
  <c r="A745" i="6"/>
  <c r="D737" i="18"/>
  <c r="A737" i="18" s="1"/>
  <c r="A737" i="6"/>
  <c r="D721" i="18"/>
  <c r="A721" i="18" s="1"/>
  <c r="A721" i="6"/>
  <c r="D659" i="18"/>
  <c r="A659" i="18" s="1"/>
  <c r="A659" i="6"/>
  <c r="A641" i="6"/>
  <c r="D641" i="18"/>
  <c r="A641" i="18" s="1"/>
  <c r="D623" i="18"/>
  <c r="A623" i="18" s="1"/>
  <c r="A623" i="6"/>
  <c r="A605" i="6"/>
  <c r="D605" i="18"/>
  <c r="A605" i="18" s="1"/>
  <c r="D563" i="18"/>
  <c r="A563" i="18" s="1"/>
  <c r="A563" i="6"/>
  <c r="A545" i="6"/>
  <c r="D545" i="18"/>
  <c r="A545" i="18" s="1"/>
  <c r="A467" i="6"/>
  <c r="D467" i="18"/>
  <c r="A467" i="18" s="1"/>
  <c r="A449" i="6"/>
  <c r="D449" i="18"/>
  <c r="A449" i="18" s="1"/>
  <c r="D429" i="18"/>
  <c r="A429" i="18" s="1"/>
  <c r="A429" i="6"/>
  <c r="A409" i="6"/>
  <c r="D409" i="18"/>
  <c r="A409" i="18" s="1"/>
  <c r="A401" i="6"/>
  <c r="D401" i="18"/>
  <c r="A401" i="18" s="1"/>
  <c r="A385" i="6"/>
  <c r="D385" i="18"/>
  <c r="A385" i="18" s="1"/>
  <c r="D333" i="18"/>
  <c r="A333" i="18" s="1"/>
  <c r="A333" i="6"/>
  <c r="A319" i="6"/>
  <c r="D319" i="18"/>
  <c r="A319" i="18" s="1"/>
  <c r="A305" i="6"/>
  <c r="D305" i="18"/>
  <c r="A305" i="18" s="1"/>
  <c r="A283" i="6"/>
  <c r="D283" i="18"/>
  <c r="A283" i="18" s="1"/>
  <c r="A265" i="6"/>
  <c r="D265" i="18"/>
  <c r="A265" i="18" s="1"/>
  <c r="A247" i="6"/>
  <c r="D247" i="18"/>
  <c r="A247" i="18" s="1"/>
  <c r="A223" i="6"/>
  <c r="D223" i="18"/>
  <c r="A223" i="18" s="1"/>
  <c r="D193" i="18"/>
  <c r="A193" i="18" s="1"/>
  <c r="A193" i="6"/>
  <c r="D185" i="18"/>
  <c r="A185" i="18" s="1"/>
  <c r="A185" i="6"/>
  <c r="A151" i="6"/>
  <c r="D151" i="18"/>
  <c r="A151" i="18" s="1"/>
  <c r="D131" i="18"/>
  <c r="A131" i="18" s="1"/>
  <c r="A131" i="6"/>
  <c r="A117" i="6"/>
  <c r="D117" i="18"/>
  <c r="A117" i="18" s="1"/>
  <c r="A95" i="6"/>
  <c r="D95" i="18"/>
  <c r="A95" i="18" s="1"/>
  <c r="A77" i="6"/>
  <c r="D77" i="18"/>
  <c r="A77" i="18" s="1"/>
  <c r="A36" i="6"/>
  <c r="D36" i="18"/>
  <c r="A36" i="18" s="1"/>
  <c r="A1082" i="6"/>
  <c r="D1082" i="18"/>
  <c r="A1082" i="18" s="1"/>
  <c r="A1040" i="6"/>
  <c r="D1040" i="18"/>
  <c r="A1040" i="18" s="1"/>
  <c r="A1020" i="6"/>
  <c r="D1020" i="18"/>
  <c r="A1020" i="18" s="1"/>
  <c r="A1010" i="6"/>
  <c r="D1010" i="18"/>
  <c r="A1010" i="18" s="1"/>
  <c r="A1002" i="6"/>
  <c r="D1002" i="18"/>
  <c r="A1002" i="18" s="1"/>
  <c r="A992" i="6"/>
  <c r="D992" i="18"/>
  <c r="A992" i="18" s="1"/>
  <c r="A982" i="6"/>
  <c r="D982" i="18"/>
  <c r="A982" i="18" s="1"/>
  <c r="A972" i="6"/>
  <c r="D972" i="18"/>
  <c r="A972" i="18" s="1"/>
  <c r="A962" i="6"/>
  <c r="D962" i="18"/>
  <c r="A962" i="18" s="1"/>
  <c r="A948" i="6"/>
  <c r="D948" i="18"/>
  <c r="A948" i="18" s="1"/>
  <c r="D938" i="18"/>
  <c r="A938" i="18" s="1"/>
  <c r="A938" i="6"/>
  <c r="A930" i="6"/>
  <c r="D930" i="18"/>
  <c r="A930" i="18" s="1"/>
  <c r="A920" i="6"/>
  <c r="D920" i="18"/>
  <c r="A920" i="18" s="1"/>
  <c r="A910" i="6"/>
  <c r="D910" i="18"/>
  <c r="A910" i="18" s="1"/>
  <c r="A902" i="6"/>
  <c r="D902" i="18"/>
  <c r="A902" i="18" s="1"/>
  <c r="D860" i="18"/>
  <c r="A860" i="18" s="1"/>
  <c r="D836" i="18"/>
  <c r="A836" i="18" s="1"/>
  <c r="A836" i="6"/>
  <c r="A814" i="6"/>
  <c r="D814" i="18"/>
  <c r="A814" i="18" s="1"/>
  <c r="A804" i="6"/>
  <c r="D804" i="18"/>
  <c r="A804" i="18" s="1"/>
  <c r="D794" i="18"/>
  <c r="A794" i="18" s="1"/>
  <c r="A794" i="6"/>
  <c r="D786" i="18"/>
  <c r="A786" i="18" s="1"/>
  <c r="A786" i="6"/>
  <c r="A744" i="6"/>
  <c r="D744" i="18"/>
  <c r="A744" i="18" s="1"/>
  <c r="A734" i="6"/>
  <c r="D734" i="18"/>
  <c r="A734" i="18" s="1"/>
  <c r="A726" i="6"/>
  <c r="D726" i="18"/>
  <c r="A726" i="18" s="1"/>
  <c r="A716" i="6"/>
  <c r="D716" i="18"/>
  <c r="A716" i="18" s="1"/>
  <c r="A708" i="6"/>
  <c r="D708" i="18"/>
  <c r="A708" i="18" s="1"/>
  <c r="A698" i="6"/>
  <c r="D698" i="18"/>
  <c r="A698" i="18" s="1"/>
  <c r="A680" i="6"/>
  <c r="D680" i="18"/>
  <c r="A680" i="18" s="1"/>
  <c r="A670" i="6"/>
  <c r="D670" i="18"/>
  <c r="A670" i="18" s="1"/>
  <c r="A662" i="6"/>
  <c r="D662" i="18"/>
  <c r="A662" i="18" s="1"/>
  <c r="D654" i="18"/>
  <c r="A654" i="18" s="1"/>
  <c r="A654" i="6"/>
  <c r="A644" i="6"/>
  <c r="D644" i="18"/>
  <c r="A644" i="18" s="1"/>
  <c r="D636" i="18"/>
  <c r="A636" i="18" s="1"/>
  <c r="A636" i="6"/>
  <c r="A626" i="6"/>
  <c r="D626" i="18"/>
  <c r="A626" i="18" s="1"/>
  <c r="D608" i="18"/>
  <c r="A608" i="18" s="1"/>
  <c r="A608" i="6"/>
  <c r="D598" i="18"/>
  <c r="A598" i="18" s="1"/>
  <c r="A598" i="6"/>
  <c r="A588" i="6"/>
  <c r="D588" i="18"/>
  <c r="A588" i="18" s="1"/>
  <c r="A578" i="6"/>
  <c r="D578" i="18"/>
  <c r="A578" i="18" s="1"/>
  <c r="A566" i="6"/>
  <c r="D566" i="18"/>
  <c r="A566" i="18" s="1"/>
  <c r="A318" i="6"/>
  <c r="D318" i="18"/>
  <c r="A318" i="18" s="1"/>
  <c r="A308" i="6"/>
  <c r="D308" i="18"/>
  <c r="A308" i="18" s="1"/>
  <c r="D300" i="18"/>
  <c r="A300" i="18" s="1"/>
  <c r="A300" i="6"/>
  <c r="D290" i="18"/>
  <c r="A290" i="18" s="1"/>
  <c r="A290" i="6"/>
  <c r="A282" i="6"/>
  <c r="D282" i="18"/>
  <c r="A282" i="18" s="1"/>
  <c r="D272" i="18"/>
  <c r="A272" i="18" s="1"/>
  <c r="A272" i="6"/>
  <c r="A246" i="6"/>
  <c r="D246" i="18"/>
  <c r="A246" i="18" s="1"/>
  <c r="A236" i="6"/>
  <c r="D236" i="18"/>
  <c r="A236" i="18" s="1"/>
  <c r="D226" i="18"/>
  <c r="A226" i="18" s="1"/>
  <c r="A226" i="6"/>
  <c r="D216" i="18"/>
  <c r="A216" i="18" s="1"/>
  <c r="A216" i="6"/>
  <c r="A206" i="6"/>
  <c r="D206" i="18"/>
  <c r="A206" i="18" s="1"/>
  <c r="D198" i="18"/>
  <c r="A198" i="18" s="1"/>
  <c r="A198" i="6"/>
  <c r="D188" i="18"/>
  <c r="A188" i="18" s="1"/>
  <c r="A188" i="6"/>
  <c r="A178" i="6"/>
  <c r="D178" i="18"/>
  <c r="A178" i="18" s="1"/>
  <c r="D168" i="18"/>
  <c r="A168" i="18" s="1"/>
  <c r="A168" i="6"/>
  <c r="D158" i="18"/>
  <c r="A158" i="18" s="1"/>
  <c r="A158" i="6"/>
  <c r="D140" i="18"/>
  <c r="A140" i="18" s="1"/>
  <c r="A140" i="6"/>
  <c r="A130" i="6"/>
  <c r="D130" i="18"/>
  <c r="A130" i="18" s="1"/>
  <c r="A110" i="6"/>
  <c r="D110" i="18"/>
  <c r="A110" i="18" s="1"/>
  <c r="A94" i="6"/>
  <c r="D94" i="18"/>
  <c r="A94" i="18" s="1"/>
  <c r="D1077" i="18"/>
  <c r="A1077" i="18" s="1"/>
  <c r="A1077" i="6"/>
  <c r="A1019" i="6"/>
  <c r="D1019" i="18"/>
  <c r="A1019" i="18" s="1"/>
  <c r="A1009" i="6"/>
  <c r="D1009" i="18"/>
  <c r="A1009" i="18" s="1"/>
  <c r="A1001" i="6"/>
  <c r="D1001" i="18"/>
  <c r="A1001" i="18" s="1"/>
  <c r="A985" i="6"/>
  <c r="D985" i="18"/>
  <c r="A985" i="18" s="1"/>
  <c r="A977" i="6"/>
  <c r="D977" i="18"/>
  <c r="A977" i="18" s="1"/>
  <c r="A967" i="6"/>
  <c r="D967" i="18"/>
  <c r="A967" i="18" s="1"/>
  <c r="A937" i="6"/>
  <c r="D937" i="18"/>
  <c r="A937" i="18" s="1"/>
  <c r="A929" i="6"/>
  <c r="D929" i="18"/>
  <c r="A929" i="18" s="1"/>
  <c r="A919" i="6"/>
  <c r="D919" i="18"/>
  <c r="A919" i="18" s="1"/>
  <c r="A909" i="6"/>
  <c r="D909" i="18"/>
  <c r="A909" i="18" s="1"/>
  <c r="D859" i="18"/>
  <c r="A859" i="18" s="1"/>
  <c r="A817" i="6"/>
  <c r="D817" i="18"/>
  <c r="A817" i="18" s="1"/>
  <c r="A799" i="6"/>
  <c r="D799" i="18"/>
  <c r="A799" i="18" s="1"/>
  <c r="D775" i="18"/>
  <c r="A775" i="18" s="1"/>
  <c r="A775" i="6"/>
  <c r="A753" i="6"/>
  <c r="D753" i="18"/>
  <c r="A753" i="18" s="1"/>
  <c r="D739" i="18"/>
  <c r="A739" i="18" s="1"/>
  <c r="A739" i="6"/>
  <c r="D725" i="18"/>
  <c r="A725" i="18" s="1"/>
  <c r="A725" i="6"/>
  <c r="A703" i="6"/>
  <c r="D703" i="18"/>
  <c r="A703" i="18" s="1"/>
  <c r="A689" i="6"/>
  <c r="D689" i="18"/>
  <c r="A689" i="18" s="1"/>
  <c r="A665" i="6"/>
  <c r="D665" i="18"/>
  <c r="A665" i="18" s="1"/>
  <c r="A643" i="6"/>
  <c r="D643" i="18"/>
  <c r="A643" i="18" s="1"/>
  <c r="A625" i="6"/>
  <c r="D625" i="18"/>
  <c r="A625" i="18" s="1"/>
  <c r="D607" i="18"/>
  <c r="A607" i="18" s="1"/>
  <c r="A607" i="6"/>
  <c r="A573" i="6"/>
  <c r="D573" i="18"/>
  <c r="A573" i="18" s="1"/>
  <c r="A561" i="6"/>
  <c r="D561" i="18"/>
  <c r="A561" i="18" s="1"/>
  <c r="A551" i="6"/>
  <c r="D551" i="18"/>
  <c r="A551" i="18" s="1"/>
  <c r="A475" i="6"/>
  <c r="A535" i="18"/>
  <c r="A455" i="6"/>
  <c r="D455" i="18"/>
  <c r="A455" i="18" s="1"/>
  <c r="A437" i="6"/>
  <c r="D437" i="18"/>
  <c r="A437" i="18" s="1"/>
  <c r="A417" i="6"/>
  <c r="D417" i="18"/>
  <c r="A417" i="18" s="1"/>
  <c r="A397" i="6"/>
  <c r="D397" i="18"/>
  <c r="A397" i="18" s="1"/>
  <c r="A379" i="6"/>
  <c r="D379" i="18"/>
  <c r="A379" i="18" s="1"/>
  <c r="A355" i="6"/>
  <c r="D355" i="18"/>
  <c r="A355" i="18" s="1"/>
  <c r="A335" i="6"/>
  <c r="D335" i="18"/>
  <c r="A335" i="18" s="1"/>
  <c r="A321" i="6"/>
  <c r="D321" i="18"/>
  <c r="A321" i="18" s="1"/>
  <c r="A311" i="6"/>
  <c r="D311" i="18"/>
  <c r="A311" i="18" s="1"/>
  <c r="A299" i="6"/>
  <c r="D299" i="18"/>
  <c r="A299" i="18" s="1"/>
  <c r="D289" i="18"/>
  <c r="A289" i="18" s="1"/>
  <c r="A289" i="6"/>
  <c r="A271" i="6"/>
  <c r="D271" i="18"/>
  <c r="A271" i="18" s="1"/>
  <c r="D253" i="18"/>
  <c r="A253" i="18" s="1"/>
  <c r="A253" i="6"/>
  <c r="A235" i="6"/>
  <c r="D235" i="18"/>
  <c r="A235" i="18" s="1"/>
  <c r="D215" i="18"/>
  <c r="A215" i="18" s="1"/>
  <c r="A215" i="6"/>
  <c r="D201" i="18"/>
  <c r="A201" i="18" s="1"/>
  <c r="A201" i="6"/>
  <c r="D191" i="18"/>
  <c r="A191" i="18" s="1"/>
  <c r="A191" i="6"/>
  <c r="A177" i="6"/>
  <c r="D177" i="18"/>
  <c r="A177" i="18" s="1"/>
  <c r="D167" i="18"/>
  <c r="A167" i="18" s="1"/>
  <c r="A167" i="6"/>
  <c r="D149" i="18"/>
  <c r="A149" i="18" s="1"/>
  <c r="A149" i="6"/>
  <c r="A129" i="6"/>
  <c r="D129" i="18"/>
  <c r="A129" i="18" s="1"/>
  <c r="A115" i="6"/>
  <c r="D115" i="18"/>
  <c r="A115" i="18" s="1"/>
  <c r="D97" i="18"/>
  <c r="A97" i="18" s="1"/>
  <c r="A97" i="6"/>
  <c r="D79" i="18"/>
  <c r="A79" i="18" s="1"/>
  <c r="A79" i="6"/>
  <c r="A55" i="6"/>
  <c r="D55" i="18"/>
  <c r="A55" i="18" s="1"/>
  <c r="A292" i="6"/>
  <c r="D292" i="18"/>
  <c r="A292" i="18" s="1"/>
  <c r="D984" i="18"/>
  <c r="A984" i="18" s="1"/>
  <c r="A984" i="6"/>
  <c r="A974" i="6"/>
  <c r="D974" i="18"/>
  <c r="A974" i="18" s="1"/>
  <c r="A966" i="6"/>
  <c r="D966" i="18"/>
  <c r="A966" i="18" s="1"/>
  <c r="A956" i="6"/>
  <c r="D956" i="18"/>
  <c r="A956" i="18" s="1"/>
  <c r="A946" i="6"/>
  <c r="D946" i="18"/>
  <c r="A946" i="18" s="1"/>
  <c r="A936" i="6"/>
  <c r="D936" i="18"/>
  <c r="A936" i="18" s="1"/>
  <c r="D926" i="18"/>
  <c r="A926" i="18" s="1"/>
  <c r="A926" i="6"/>
  <c r="A896" i="6"/>
  <c r="D896" i="18"/>
  <c r="A896" i="18" s="1"/>
  <c r="D886" i="18"/>
  <c r="A886" i="18" s="1"/>
  <c r="A886" i="6"/>
  <c r="A876" i="6"/>
  <c r="D876" i="18"/>
  <c r="A876" i="18" s="1"/>
  <c r="A866" i="6"/>
  <c r="D866" i="18"/>
  <c r="A866" i="18" s="1"/>
  <c r="D862" i="18"/>
  <c r="A862" i="18" s="1"/>
  <c r="D696" i="18"/>
  <c r="A696" i="18" s="1"/>
  <c r="A696" i="6"/>
  <c r="D686" i="18"/>
  <c r="A686" i="18" s="1"/>
  <c r="A686" i="6"/>
  <c r="D656" i="18"/>
  <c r="A656" i="18" s="1"/>
  <c r="A656" i="6"/>
  <c r="A634" i="6"/>
  <c r="D634" i="18"/>
  <c r="A634" i="18" s="1"/>
  <c r="A572" i="6"/>
  <c r="D572" i="18"/>
  <c r="A572" i="18" s="1"/>
  <c r="D560" i="18"/>
  <c r="A560" i="18" s="1"/>
  <c r="A560" i="6"/>
  <c r="A550" i="6"/>
  <c r="D550" i="18"/>
  <c r="A550" i="18" s="1"/>
  <c r="A542" i="18"/>
  <c r="A482" i="6"/>
  <c r="A430" i="6"/>
  <c r="D430" i="18"/>
  <c r="A430" i="18" s="1"/>
  <c r="A306" i="6"/>
  <c r="D306" i="18"/>
  <c r="A306" i="18" s="1"/>
  <c r="A298" i="6"/>
  <c r="D298" i="18"/>
  <c r="A298" i="18" s="1"/>
  <c r="A274" i="6"/>
  <c r="D274" i="18"/>
  <c r="A274" i="18" s="1"/>
  <c r="A266" i="6"/>
  <c r="D266" i="18"/>
  <c r="A266" i="18" s="1"/>
  <c r="D258" i="18"/>
  <c r="A258" i="18" s="1"/>
  <c r="A258" i="6"/>
  <c r="D248" i="18"/>
  <c r="A248" i="18" s="1"/>
  <c r="A248" i="6"/>
  <c r="D238" i="18"/>
  <c r="A238" i="18" s="1"/>
  <c r="A238" i="6"/>
  <c r="A228" i="6"/>
  <c r="D228" i="18"/>
  <c r="A228" i="18" s="1"/>
  <c r="A218" i="6"/>
  <c r="D218" i="18"/>
  <c r="A218" i="18" s="1"/>
  <c r="A210" i="6"/>
  <c r="D210" i="18"/>
  <c r="A210" i="18" s="1"/>
  <c r="A186" i="6"/>
  <c r="D186" i="18"/>
  <c r="A186" i="18" s="1"/>
  <c r="A114" i="6"/>
  <c r="D114" i="18"/>
  <c r="A114" i="18" s="1"/>
  <c r="A96" i="6"/>
  <c r="D96" i="18"/>
  <c r="A96" i="18" s="1"/>
  <c r="D72" i="18"/>
  <c r="A72" i="18" s="1"/>
  <c r="A72" i="6"/>
  <c r="A62" i="6"/>
  <c r="D62" i="18"/>
  <c r="A62" i="18" s="1"/>
  <c r="D32" i="18"/>
  <c r="A32" i="18" s="1"/>
  <c r="A32" i="6"/>
  <c r="A1047" i="6"/>
  <c r="D1047" i="18"/>
  <c r="A1047" i="18" s="1"/>
  <c r="F856" i="7"/>
  <c r="AH856" i="21" s="1"/>
  <c r="A435" i="6"/>
  <c r="D795" i="4"/>
  <c r="D675" i="4"/>
  <c r="A675" i="4" s="1"/>
  <c r="D579" i="4"/>
  <c r="A579" i="4" s="1"/>
  <c r="D411" i="4"/>
  <c r="D387" i="4"/>
  <c r="D40" i="4"/>
  <c r="D255" i="4"/>
  <c r="A255" i="4" s="1"/>
  <c r="E99" i="4"/>
  <c r="D100" i="4"/>
  <c r="D195" i="4"/>
  <c r="D171" i="4"/>
  <c r="D87" i="4"/>
  <c r="D63" i="4"/>
  <c r="E39" i="4"/>
  <c r="J952" i="18" l="1"/>
  <c r="I952" i="18"/>
  <c r="J819" i="18"/>
  <c r="D472" i="22"/>
  <c r="A472" i="22" s="1"/>
  <c r="D963" i="7"/>
  <c r="A963" i="7" s="1"/>
  <c r="D939" i="6"/>
  <c r="I1036" i="6"/>
  <c r="I1024" i="6"/>
  <c r="BS16" i="21"/>
  <c r="BR16" i="21" s="1"/>
  <c r="I819" i="18"/>
  <c r="F856" i="6"/>
  <c r="F856" i="18" s="1"/>
  <c r="AG856" i="21" s="1"/>
  <c r="AA856" i="21"/>
  <c r="Z856" i="21" s="1"/>
  <c r="D724" i="18"/>
  <c r="A724" i="18" s="1"/>
  <c r="A291" i="4"/>
  <c r="D963" i="6"/>
  <c r="A939" i="4"/>
  <c r="J627" i="7"/>
  <c r="BD627" i="21"/>
  <c r="W459" i="21"/>
  <c r="E459" i="22"/>
  <c r="J1035" i="6"/>
  <c r="J1023" i="6"/>
  <c r="H856" i="6"/>
  <c r="H856" i="18" s="1"/>
  <c r="BY856" i="21" s="1"/>
  <c r="BS856" i="21"/>
  <c r="F831" i="22"/>
  <c r="AH831" i="21"/>
  <c r="J472" i="22"/>
  <c r="J1036" i="6"/>
  <c r="J1024" i="6"/>
  <c r="I1035" i="6"/>
  <c r="I1023" i="6"/>
  <c r="H268" i="6"/>
  <c r="H268" i="18" s="1"/>
  <c r="BY268" i="21" s="1"/>
  <c r="E16" i="6"/>
  <c r="E16" i="18" s="1"/>
  <c r="V16" i="21" s="1"/>
  <c r="P16" i="21"/>
  <c r="D616" i="18"/>
  <c r="A616" i="18" s="1"/>
  <c r="A831" i="6"/>
  <c r="J471" i="22"/>
  <c r="E831" i="22"/>
  <c r="W831" i="21"/>
  <c r="D471" i="22"/>
  <c r="A471" i="22" s="1"/>
  <c r="H952" i="22"/>
  <c r="BZ952" i="21"/>
  <c r="F952" i="22"/>
  <c r="AH952" i="21"/>
  <c r="AS952" i="21" s="1"/>
  <c r="BH819" i="21"/>
  <c r="AL831" i="21"/>
  <c r="AL819" i="21"/>
  <c r="E831" i="21"/>
  <c r="BH831" i="21"/>
  <c r="G63" i="22"/>
  <c r="D987" i="6"/>
  <c r="D952" i="6"/>
  <c r="A952" i="6" s="1"/>
  <c r="D952" i="7"/>
  <c r="A952" i="7" s="1"/>
  <c r="E975" i="21"/>
  <c r="H856" i="7"/>
  <c r="BZ856" i="21" s="1"/>
  <c r="J952" i="7"/>
  <c r="E952" i="22"/>
  <c r="J856" i="4"/>
  <c r="J856" i="6" s="1"/>
  <c r="E856" i="6"/>
  <c r="E856" i="18" s="1"/>
  <c r="V856" i="21" s="1"/>
  <c r="H855" i="6"/>
  <c r="H855" i="18" s="1"/>
  <c r="BY855" i="21" s="1"/>
  <c r="I856" i="4"/>
  <c r="I856" i="6" s="1"/>
  <c r="E856" i="7"/>
  <c r="D819" i="6"/>
  <c r="A819" i="6" s="1"/>
  <c r="D819" i="7"/>
  <c r="A819" i="7" s="1"/>
  <c r="A831" i="7"/>
  <c r="J831" i="7"/>
  <c r="I831" i="18"/>
  <c r="A831" i="18"/>
  <c r="J831" i="18"/>
  <c r="E568" i="6"/>
  <c r="E568" i="18" s="1"/>
  <c r="V568" i="21" s="1"/>
  <c r="E544" i="4"/>
  <c r="P544" i="21" s="1"/>
  <c r="E567" i="4"/>
  <c r="AR819" i="21"/>
  <c r="BN819" i="21"/>
  <c r="K819" i="21"/>
  <c r="AS819" i="21"/>
  <c r="L819" i="21"/>
  <c r="BO819" i="21"/>
  <c r="I820" i="22"/>
  <c r="D820" i="22"/>
  <c r="A820" i="22" s="1"/>
  <c r="J820" i="22"/>
  <c r="AK820" i="21"/>
  <c r="D820" i="21"/>
  <c r="BG820" i="21"/>
  <c r="AK819" i="21"/>
  <c r="D819" i="21"/>
  <c r="BG819" i="21"/>
  <c r="AR820" i="21"/>
  <c r="K820" i="21"/>
  <c r="BN820" i="21"/>
  <c r="AS820" i="21"/>
  <c r="L820" i="21"/>
  <c r="BO820" i="21"/>
  <c r="I819" i="22"/>
  <c r="D819" i="22"/>
  <c r="A819" i="22" s="1"/>
  <c r="D1119" i="6"/>
  <c r="D1119" i="18" s="1"/>
  <c r="A1119" i="18" s="1"/>
  <c r="J819" i="22"/>
  <c r="A820" i="6"/>
  <c r="D820" i="18"/>
  <c r="A820" i="18" s="1"/>
  <c r="D27" i="7"/>
  <c r="A27" i="7" s="1"/>
  <c r="D555" i="7"/>
  <c r="E1095" i="21"/>
  <c r="D892" i="18"/>
  <c r="A892" i="18" s="1"/>
  <c r="I952" i="7"/>
  <c r="A352" i="6"/>
  <c r="I268" i="4"/>
  <c r="I268" i="6" s="1"/>
  <c r="O303" i="21"/>
  <c r="E267" i="4"/>
  <c r="E267" i="6" s="1"/>
  <c r="E267" i="18" s="1"/>
  <c r="V267" i="21" s="1"/>
  <c r="J268" i="4"/>
  <c r="J268" i="6" s="1"/>
  <c r="G267" i="4"/>
  <c r="D291" i="7"/>
  <c r="A291" i="7" s="1"/>
  <c r="D279" i="7"/>
  <c r="A279" i="7" s="1"/>
  <c r="I279" i="6"/>
  <c r="D279" i="6"/>
  <c r="J279" i="6"/>
  <c r="J267" i="4"/>
  <c r="D22" i="6"/>
  <c r="A22" i="6" s="1"/>
  <c r="G99" i="7"/>
  <c r="BD99" i="21" s="1"/>
  <c r="D22" i="7"/>
  <c r="A22" i="7" s="1"/>
  <c r="F99" i="7"/>
  <c r="G99" i="6"/>
  <c r="G99" i="18" s="1"/>
  <c r="BC99" i="21" s="1"/>
  <c r="D43" i="18"/>
  <c r="A43" i="18" s="1"/>
  <c r="D18" i="6"/>
  <c r="A18" i="6" s="1"/>
  <c r="D24" i="7"/>
  <c r="A24" i="7" s="1"/>
  <c r="D18" i="7"/>
  <c r="A18" i="7" s="1"/>
  <c r="E16" i="7"/>
  <c r="W16" i="21" s="1"/>
  <c r="D50" i="18"/>
  <c r="A50" i="18" s="1"/>
  <c r="D17" i="6"/>
  <c r="A17" i="6" s="1"/>
  <c r="A17" i="4"/>
  <c r="D51" i="7"/>
  <c r="O16" i="21"/>
  <c r="D21" i="6"/>
  <c r="D21" i="18" s="1"/>
  <c r="A21" i="18" s="1"/>
  <c r="I975" i="7"/>
  <c r="J891" i="7"/>
  <c r="F568" i="7"/>
  <c r="AH568" i="21" s="1"/>
  <c r="E568" i="7"/>
  <c r="W568" i="21" s="1"/>
  <c r="A578" i="7"/>
  <c r="A571" i="7"/>
  <c r="A572" i="7"/>
  <c r="A569" i="7"/>
  <c r="A576" i="7"/>
  <c r="A575" i="7"/>
  <c r="A573" i="7"/>
  <c r="A577" i="7"/>
  <c r="A388" i="7"/>
  <c r="I327" i="7"/>
  <c r="A220" i="7"/>
  <c r="A103" i="7"/>
  <c r="A76" i="7"/>
  <c r="A50" i="7"/>
  <c r="A43" i="7"/>
  <c r="A48" i="7"/>
  <c r="A47" i="7"/>
  <c r="A652" i="7"/>
  <c r="A64" i="7"/>
  <c r="A196" i="7"/>
  <c r="A555" i="4"/>
  <c r="A316" i="7"/>
  <c r="J1107" i="7"/>
  <c r="A1108" i="7"/>
  <c r="A1120" i="7"/>
  <c r="A940" i="7"/>
  <c r="A928" i="7"/>
  <c r="A916" i="7"/>
  <c r="A868" i="7"/>
  <c r="A796" i="7"/>
  <c r="A244" i="7"/>
  <c r="A108" i="7"/>
  <c r="A1048" i="7"/>
  <c r="A88" i="7"/>
  <c r="A556" i="7"/>
  <c r="A964" i="7"/>
  <c r="A748" i="7"/>
  <c r="A736" i="7"/>
  <c r="H567" i="7"/>
  <c r="BZ567" i="21" s="1"/>
  <c r="G568" i="7"/>
  <c r="BD568" i="21" s="1"/>
  <c r="A688" i="7"/>
  <c r="A676" i="7"/>
  <c r="A616" i="7"/>
  <c r="A615" i="7"/>
  <c r="A604" i="7"/>
  <c r="A592" i="7"/>
  <c r="A580" i="7"/>
  <c r="A976" i="7"/>
  <c r="A256" i="7"/>
  <c r="A28" i="7"/>
  <c r="A105" i="7"/>
  <c r="A184" i="7"/>
  <c r="A183" i="7"/>
  <c r="A160" i="7"/>
  <c r="A148" i="7"/>
  <c r="A123" i="7"/>
  <c r="A124" i="7"/>
  <c r="A1132" i="7"/>
  <c r="A880" i="7"/>
  <c r="A1096" i="7"/>
  <c r="A460" i="7"/>
  <c r="A448" i="7"/>
  <c r="A436" i="7"/>
  <c r="A424" i="7"/>
  <c r="A423" i="7"/>
  <c r="A412" i="7"/>
  <c r="A400" i="7"/>
  <c r="A376" i="7"/>
  <c r="A375" i="7"/>
  <c r="A363" i="7"/>
  <c r="A364" i="7"/>
  <c r="A340" i="7"/>
  <c r="A328" i="7"/>
  <c r="A232" i="7"/>
  <c r="A208" i="7"/>
  <c r="A172" i="7"/>
  <c r="A136" i="7"/>
  <c r="A107" i="7"/>
  <c r="A102" i="7"/>
  <c r="A46" i="7"/>
  <c r="A42" i="7"/>
  <c r="A41" i="7"/>
  <c r="A52" i="7"/>
  <c r="A988" i="7"/>
  <c r="A772" i="7"/>
  <c r="H568" i="7"/>
  <c r="BZ568" i="21" s="1"/>
  <c r="A771" i="7"/>
  <c r="A106" i="7"/>
  <c r="A112" i="7"/>
  <c r="A101" i="7"/>
  <c r="A570" i="7"/>
  <c r="A574" i="7"/>
  <c r="A700" i="7"/>
  <c r="A699" i="7"/>
  <c r="A280" i="7"/>
  <c r="A999" i="7"/>
  <c r="A1000" i="7"/>
  <c r="A832" i="7"/>
  <c r="A652" i="6"/>
  <c r="D45" i="18"/>
  <c r="A45" i="18" s="1"/>
  <c r="A447" i="6"/>
  <c r="A109" i="6"/>
  <c r="K519" i="21"/>
  <c r="A519" i="21" s="1"/>
  <c r="K508" i="21"/>
  <c r="A508" i="21" s="1"/>
  <c r="D268" i="4"/>
  <c r="D268" i="6" s="1"/>
  <c r="AL975" i="21"/>
  <c r="D23" i="7"/>
  <c r="A23" i="7" s="1"/>
  <c r="BH975" i="21"/>
  <c r="AL723" i="21"/>
  <c r="BO507" i="21"/>
  <c r="L507" i="21"/>
  <c r="AS507" i="21"/>
  <c r="J447" i="7"/>
  <c r="H16" i="7"/>
  <c r="BZ16" i="21" s="1"/>
  <c r="J447" i="6"/>
  <c r="I459" i="6"/>
  <c r="J459" i="6"/>
  <c r="I447" i="6"/>
  <c r="A103" i="6"/>
  <c r="BN520" i="21"/>
  <c r="BN496" i="21"/>
  <c r="K483" i="21"/>
  <c r="A483" i="21" s="1"/>
  <c r="K484" i="21"/>
  <c r="A484" i="21" s="1"/>
  <c r="AR507" i="21"/>
  <c r="BN507" i="21"/>
  <c r="K507" i="21"/>
  <c r="A507" i="21" s="1"/>
  <c r="BN447" i="21"/>
  <c r="BN519" i="21"/>
  <c r="K520" i="21"/>
  <c r="A520" i="21" s="1"/>
  <c r="BN483" i="21"/>
  <c r="BN508" i="21"/>
  <c r="K496" i="21"/>
  <c r="A496" i="21" s="1"/>
  <c r="BN484" i="21"/>
  <c r="K460" i="21"/>
  <c r="AR483" i="21"/>
  <c r="E207" i="21"/>
  <c r="AL1107" i="21"/>
  <c r="E1119" i="21"/>
  <c r="BH207" i="21"/>
  <c r="AL207" i="21"/>
  <c r="E723" i="21"/>
  <c r="A1107" i="7"/>
  <c r="A975" i="7"/>
  <c r="I1107" i="7"/>
  <c r="J327" i="7"/>
  <c r="A135" i="7"/>
  <c r="H16" i="6"/>
  <c r="H16" i="18" s="1"/>
  <c r="BY16" i="21" s="1"/>
  <c r="BH891" i="21"/>
  <c r="AL952" i="21"/>
  <c r="E952" i="21"/>
  <c r="A21" i="7"/>
  <c r="I412" i="22"/>
  <c r="A879" i="7"/>
  <c r="J1119" i="18"/>
  <c r="A111" i="7"/>
  <c r="J723" i="7"/>
  <c r="D436" i="18"/>
  <c r="A436" i="18" s="1"/>
  <c r="D363" i="18"/>
  <c r="A363" i="18" s="1"/>
  <c r="J327" i="18"/>
  <c r="A939" i="7"/>
  <c r="D16" i="4"/>
  <c r="A16" i="4" s="1"/>
  <c r="E303" i="7"/>
  <c r="W303" i="21" s="1"/>
  <c r="D891" i="7"/>
  <c r="A627" i="7"/>
  <c r="D351" i="6"/>
  <c r="D351" i="18" s="1"/>
  <c r="A351" i="18" s="1"/>
  <c r="D856" i="4"/>
  <c r="D856" i="6" s="1"/>
  <c r="D783" i="7"/>
  <c r="D23" i="6"/>
  <c r="A23" i="6" s="1"/>
  <c r="BR856" i="21"/>
  <c r="BH952" i="21"/>
  <c r="D339" i="6"/>
  <c r="A339" i="6" s="1"/>
  <c r="D231" i="6"/>
  <c r="A231" i="6" s="1"/>
  <c r="D24" i="6"/>
  <c r="A24" i="6" s="1"/>
  <c r="I327" i="18"/>
  <c r="I52" i="22"/>
  <c r="A1107" i="4"/>
  <c r="BO280" i="21"/>
  <c r="BH723" i="21"/>
  <c r="I723" i="7"/>
  <c r="F99" i="6"/>
  <c r="F99" i="18" s="1"/>
  <c r="AG99" i="21" s="1"/>
  <c r="A447" i="18"/>
  <c r="A1011" i="7"/>
  <c r="A987" i="7"/>
  <c r="A159" i="7"/>
  <c r="A75" i="7"/>
  <c r="F15" i="4"/>
  <c r="D1131" i="21"/>
  <c r="J219" i="7"/>
  <c r="D1119" i="7"/>
  <c r="I303" i="4"/>
  <c r="I303" i="6" s="1"/>
  <c r="BO1108" i="21"/>
  <c r="D568" i="4"/>
  <c r="A568" i="4" s="1"/>
  <c r="A747" i="7"/>
  <c r="D104" i="18"/>
  <c r="A104" i="18" s="1"/>
  <c r="D339" i="7"/>
  <c r="A147" i="7"/>
  <c r="J1107" i="18"/>
  <c r="A807" i="18"/>
  <c r="A17" i="7"/>
  <c r="L772" i="21"/>
  <c r="I1107" i="18"/>
  <c r="BO400" i="21"/>
  <c r="D1107" i="21"/>
  <c r="J975" i="7"/>
  <c r="I568" i="4"/>
  <c r="I568" i="6" s="1"/>
  <c r="A807" i="6"/>
  <c r="A555" i="7"/>
  <c r="BO112" i="21"/>
  <c r="J207" i="18"/>
  <c r="I219" i="18"/>
  <c r="J807" i="18"/>
  <c r="J627" i="18"/>
  <c r="I447" i="18"/>
  <c r="A315" i="18"/>
  <c r="J219" i="18"/>
  <c r="I688" i="22"/>
  <c r="I687" i="22"/>
  <c r="A231" i="7"/>
  <c r="BO364" i="21"/>
  <c r="I219" i="7"/>
  <c r="J988" i="22"/>
  <c r="A591" i="7"/>
  <c r="A927" i="7"/>
  <c r="J160" i="22"/>
  <c r="D327" i="21"/>
  <c r="AK327" i="21"/>
  <c r="BG327" i="21"/>
  <c r="E75" i="22"/>
  <c r="J75" i="7"/>
  <c r="I75" i="7"/>
  <c r="BO375" i="21"/>
  <c r="AS375" i="21"/>
  <c r="L375" i="21"/>
  <c r="AR123" i="21"/>
  <c r="K123" i="21"/>
  <c r="BN123" i="21"/>
  <c r="Z268" i="21"/>
  <c r="F268" i="7"/>
  <c r="AH268" i="21" s="1"/>
  <c r="F268" i="6"/>
  <c r="F268" i="18" s="1"/>
  <c r="AG268" i="21" s="1"/>
  <c r="D292" i="21"/>
  <c r="BG292" i="21"/>
  <c r="AK292" i="21"/>
  <c r="A712" i="4"/>
  <c r="D712" i="7"/>
  <c r="D712" i="6"/>
  <c r="G963" i="22"/>
  <c r="BG988" i="21"/>
  <c r="AK988" i="21"/>
  <c r="D988" i="21"/>
  <c r="I17" i="7"/>
  <c r="J17" i="7"/>
  <c r="E17" i="22"/>
  <c r="AR42" i="21"/>
  <c r="BN42" i="21"/>
  <c r="K42" i="21"/>
  <c r="J44" i="22"/>
  <c r="I44" i="22"/>
  <c r="D44" i="22"/>
  <c r="A44" i="22" s="1"/>
  <c r="AS46" i="21"/>
  <c r="L46" i="21"/>
  <c r="BO46" i="21"/>
  <c r="J107" i="22"/>
  <c r="D107" i="22"/>
  <c r="A107" i="22" s="1"/>
  <c r="I107" i="22"/>
  <c r="L109" i="21"/>
  <c r="BO109" i="21"/>
  <c r="AS109" i="21"/>
  <c r="AS110" i="21"/>
  <c r="BO110" i="21"/>
  <c r="L110" i="21"/>
  <c r="AV303" i="21"/>
  <c r="G303" i="7"/>
  <c r="BD303" i="21" s="1"/>
  <c r="G303" i="6"/>
  <c r="G303" i="18" s="1"/>
  <c r="BC303" i="21" s="1"/>
  <c r="BG328" i="21"/>
  <c r="AK328" i="21"/>
  <c r="D328" i="21"/>
  <c r="G387" i="22"/>
  <c r="K616" i="21"/>
  <c r="AR616" i="21"/>
  <c r="BN616" i="21"/>
  <c r="BN748" i="21"/>
  <c r="AR748" i="21"/>
  <c r="K748" i="21"/>
  <c r="D1084" i="6"/>
  <c r="D1084" i="7"/>
  <c r="A1084" i="7" s="1"/>
  <c r="A1084" i="4"/>
  <c r="H8" i="7"/>
  <c r="H8" i="6"/>
  <c r="H8" i="18" s="1"/>
  <c r="BY8" i="21" s="1"/>
  <c r="BS8" i="21"/>
  <c r="BR8" i="21" s="1"/>
  <c r="BO184" i="21"/>
  <c r="AS184" i="21"/>
  <c r="L184" i="21"/>
  <c r="AS220" i="21"/>
  <c r="L220" i="21"/>
  <c r="BO220" i="21"/>
  <c r="I459" i="18"/>
  <c r="J459" i="18"/>
  <c r="O459" i="21"/>
  <c r="BH459" i="21"/>
  <c r="E459" i="21"/>
  <c r="AL459" i="21"/>
  <c r="BO460" i="21"/>
  <c r="AS460" i="21"/>
  <c r="L460" i="21"/>
  <c r="BO628" i="21"/>
  <c r="AS628" i="21"/>
  <c r="L628" i="21"/>
  <c r="I867" i="22"/>
  <c r="J867" i="22"/>
  <c r="D867" i="22"/>
  <c r="A867" i="22" s="1"/>
  <c r="D868" i="22"/>
  <c r="A868" i="22" s="1"/>
  <c r="I868" i="22"/>
  <c r="J868" i="22"/>
  <c r="A904" i="4"/>
  <c r="D904" i="7"/>
  <c r="D904" i="6"/>
  <c r="I135" i="7"/>
  <c r="E135" i="22"/>
  <c r="J135" i="7"/>
  <c r="O135" i="21"/>
  <c r="BH135" i="21"/>
  <c r="AL135" i="21"/>
  <c r="E135" i="21"/>
  <c r="I136" i="22"/>
  <c r="J136" i="22"/>
  <c r="D136" i="22"/>
  <c r="A136" i="22" s="1"/>
  <c r="K232" i="21"/>
  <c r="AR232" i="21"/>
  <c r="BN232" i="21"/>
  <c r="AK280" i="21"/>
  <c r="D280" i="21"/>
  <c r="BG280" i="21"/>
  <c r="E268" i="22"/>
  <c r="J591" i="18"/>
  <c r="I591" i="18"/>
  <c r="BH591" i="21"/>
  <c r="E591" i="21"/>
  <c r="AL591" i="21"/>
  <c r="O591" i="21"/>
  <c r="G879" i="22"/>
  <c r="D879" i="22" s="1"/>
  <c r="A879" i="22" s="1"/>
  <c r="BO879" i="21"/>
  <c r="A1107" i="6"/>
  <c r="D1107" i="18"/>
  <c r="A1107" i="18" s="1"/>
  <c r="J27" i="18"/>
  <c r="I27" i="18"/>
  <c r="E27" i="21"/>
  <c r="BH27" i="21"/>
  <c r="O27" i="21"/>
  <c r="AL27" i="21"/>
  <c r="D208" i="22"/>
  <c r="A208" i="22" s="1"/>
  <c r="I208" i="22"/>
  <c r="J208" i="22"/>
  <c r="I243" i="7"/>
  <c r="E243" i="22"/>
  <c r="J243" i="7"/>
  <c r="AL243" i="21"/>
  <c r="O243" i="21"/>
  <c r="E243" i="21"/>
  <c r="BH243" i="21"/>
  <c r="AS244" i="21"/>
  <c r="L244" i="21"/>
  <c r="BO244" i="21"/>
  <c r="G291" i="22"/>
  <c r="D723" i="7"/>
  <c r="D723" i="6"/>
  <c r="A723" i="4"/>
  <c r="BH807" i="21"/>
  <c r="H891" i="22"/>
  <c r="Z903" i="21"/>
  <c r="F903" i="6"/>
  <c r="F903" i="18" s="1"/>
  <c r="AG903" i="21" s="1"/>
  <c r="F903" i="7"/>
  <c r="AH903" i="21" s="1"/>
  <c r="BN975" i="21"/>
  <c r="AR975" i="21"/>
  <c r="K975" i="21"/>
  <c r="K1119" i="21"/>
  <c r="AR1119" i="21"/>
  <c r="BN1119" i="21"/>
  <c r="G26" i="22"/>
  <c r="D1095" i="7"/>
  <c r="D1095" i="6"/>
  <c r="A1095" i="4"/>
  <c r="AR76" i="21"/>
  <c r="K76" i="21"/>
  <c r="BN76" i="21"/>
  <c r="H304" i="22"/>
  <c r="BN375" i="21"/>
  <c r="K375" i="21"/>
  <c r="AR375" i="21"/>
  <c r="H711" i="22"/>
  <c r="AV903" i="21"/>
  <c r="G903" i="7"/>
  <c r="BD903" i="21" s="1"/>
  <c r="G903" i="6"/>
  <c r="G903" i="18" s="1"/>
  <c r="BC903" i="21" s="1"/>
  <c r="BS7" i="21"/>
  <c r="BR7" i="21" s="1"/>
  <c r="H7" i="6"/>
  <c r="H7" i="18" s="1"/>
  <c r="BY7" i="21" s="1"/>
  <c r="H7" i="7"/>
  <c r="BS11" i="21"/>
  <c r="BR11" i="21" s="1"/>
  <c r="H11" i="7"/>
  <c r="H11" i="6"/>
  <c r="H11" i="18" s="1"/>
  <c r="BY11" i="21" s="1"/>
  <c r="F75" i="22"/>
  <c r="J256" i="22"/>
  <c r="D256" i="22"/>
  <c r="A256" i="22" s="1"/>
  <c r="I256" i="22"/>
  <c r="E304" i="22"/>
  <c r="I304" i="7"/>
  <c r="J304" i="7"/>
  <c r="AK772" i="21"/>
  <c r="BG772" i="21"/>
  <c r="D772" i="21"/>
  <c r="I1000" i="22"/>
  <c r="D1000" i="22"/>
  <c r="A1000" i="22" s="1"/>
  <c r="J1000" i="22"/>
  <c r="D1120" i="21"/>
  <c r="BG1120" i="21"/>
  <c r="AK1120" i="21"/>
  <c r="D41" i="21"/>
  <c r="BG41" i="21"/>
  <c r="AK41" i="21"/>
  <c r="I41" i="22"/>
  <c r="D41" i="22"/>
  <c r="A41" i="22" s="1"/>
  <c r="J41" i="22"/>
  <c r="J18" i="18"/>
  <c r="I18" i="18"/>
  <c r="E7" i="6"/>
  <c r="E7" i="18" s="1"/>
  <c r="P7" i="21"/>
  <c r="J7" i="4"/>
  <c r="J7" i="6" s="1"/>
  <c r="E7" i="7"/>
  <c r="I7" i="4"/>
  <c r="I7" i="6" s="1"/>
  <c r="D7" i="4"/>
  <c r="I20" i="7"/>
  <c r="E20" i="22"/>
  <c r="J20" i="7"/>
  <c r="E21" i="22"/>
  <c r="I21" i="7"/>
  <c r="J21" i="7"/>
  <c r="J25" i="18"/>
  <c r="I25" i="18"/>
  <c r="P13" i="21"/>
  <c r="J13" i="4"/>
  <c r="J13" i="6" s="1"/>
  <c r="E13" i="6"/>
  <c r="E13" i="18" s="1"/>
  <c r="E13" i="7"/>
  <c r="I13" i="4"/>
  <c r="I13" i="6" s="1"/>
  <c r="D13" i="4"/>
  <c r="I101" i="22"/>
  <c r="D101" i="22"/>
  <c r="A101" i="22" s="1"/>
  <c r="J101" i="22"/>
  <c r="AK107" i="21"/>
  <c r="D107" i="21"/>
  <c r="BG107" i="21"/>
  <c r="BN107" i="21"/>
  <c r="AR107" i="21"/>
  <c r="K107" i="21"/>
  <c r="I423" i="22"/>
  <c r="D423" i="22"/>
  <c r="A423" i="22" s="1"/>
  <c r="J423" i="22"/>
  <c r="F963" i="22"/>
  <c r="G231" i="22"/>
  <c r="AR388" i="21"/>
  <c r="K388" i="21"/>
  <c r="BN388" i="21"/>
  <c r="D460" i="21"/>
  <c r="BG460" i="21"/>
  <c r="AK460" i="21"/>
  <c r="AR628" i="21"/>
  <c r="K628" i="21"/>
  <c r="BN628" i="21"/>
  <c r="AS808" i="21"/>
  <c r="BO808" i="21"/>
  <c r="L808" i="21"/>
  <c r="AK916" i="21"/>
  <c r="D916" i="21"/>
  <c r="J916" i="22"/>
  <c r="D916" i="22"/>
  <c r="A916" i="22" s="1"/>
  <c r="I916" i="22"/>
  <c r="H951" i="22"/>
  <c r="AA10" i="21"/>
  <c r="Z10" i="21" s="1"/>
  <c r="F10" i="6"/>
  <c r="F10" i="18" s="1"/>
  <c r="AG10" i="21" s="1"/>
  <c r="F10" i="7"/>
  <c r="G87" i="22"/>
  <c r="K136" i="21"/>
  <c r="BN136" i="21"/>
  <c r="AR136" i="21"/>
  <c r="I280" i="22"/>
  <c r="J280" i="22"/>
  <c r="D280" i="22"/>
  <c r="A280" i="22" s="1"/>
  <c r="I363" i="22"/>
  <c r="D363" i="22"/>
  <c r="A363" i="22" s="1"/>
  <c r="J363" i="22"/>
  <c r="F447" i="22"/>
  <c r="D447" i="22" s="1"/>
  <c r="A447" i="22" s="1"/>
  <c r="BO447" i="21"/>
  <c r="J1035" i="7"/>
  <c r="E1035" i="22"/>
  <c r="I1035" i="7"/>
  <c r="BH1107" i="21"/>
  <c r="H18" i="22"/>
  <c r="H9" i="7"/>
  <c r="H9" i="6"/>
  <c r="H9" i="18" s="1"/>
  <c r="BY9" i="21" s="1"/>
  <c r="BS9" i="21"/>
  <c r="BR9" i="21" s="1"/>
  <c r="H75" i="22"/>
  <c r="I160" i="22"/>
  <c r="D160" i="22"/>
  <c r="A160" i="22" s="1"/>
  <c r="I196" i="22"/>
  <c r="D196" i="22"/>
  <c r="A196" i="22" s="1"/>
  <c r="J196" i="22"/>
  <c r="E219" i="21"/>
  <c r="K244" i="21"/>
  <c r="AR244" i="21"/>
  <c r="BN244" i="21"/>
  <c r="F303" i="22"/>
  <c r="AS388" i="21"/>
  <c r="AK723" i="21"/>
  <c r="BG723" i="21"/>
  <c r="BG1012" i="21"/>
  <c r="AK1012" i="21"/>
  <c r="D1012" i="21"/>
  <c r="H1084" i="22"/>
  <c r="A1096" i="6"/>
  <c r="D1096" i="18"/>
  <c r="A1096" i="18" s="1"/>
  <c r="H51" i="22"/>
  <c r="I255" i="7"/>
  <c r="E255" i="22"/>
  <c r="J255" i="7"/>
  <c r="G100" i="22"/>
  <c r="I663" i="4"/>
  <c r="I663" i="6" s="1"/>
  <c r="J663" i="4"/>
  <c r="J663" i="6" s="1"/>
  <c r="E663" i="7"/>
  <c r="W663" i="21" s="1"/>
  <c r="E663" i="6"/>
  <c r="E663" i="18" s="1"/>
  <c r="V663" i="21" s="1"/>
  <c r="D663" i="4"/>
  <c r="J387" i="18"/>
  <c r="I387" i="18"/>
  <c r="BH387" i="21"/>
  <c r="AL387" i="21"/>
  <c r="E387" i="21"/>
  <c r="O387" i="21"/>
  <c r="I40" i="18"/>
  <c r="J40" i="18"/>
  <c r="BH40" i="21"/>
  <c r="E40" i="21"/>
  <c r="AL40" i="21"/>
  <c r="O40" i="21"/>
  <c r="AS891" i="21"/>
  <c r="E1083" i="22"/>
  <c r="I1083" i="7"/>
  <c r="AL1083" i="21"/>
  <c r="O1083" i="21"/>
  <c r="L676" i="21"/>
  <c r="Z16" i="21"/>
  <c r="F16" i="7"/>
  <c r="AH16" i="21" s="1"/>
  <c r="F16" i="6"/>
  <c r="F16" i="18" s="1"/>
  <c r="AG16" i="21" s="1"/>
  <c r="D52" i="21"/>
  <c r="BG52" i="21"/>
  <c r="AK52" i="21"/>
  <c r="J52" i="22"/>
  <c r="D52" i="22"/>
  <c r="A52" i="22" s="1"/>
  <c r="I316" i="22"/>
  <c r="J316" i="22"/>
  <c r="D316" i="22"/>
  <c r="A316" i="22" s="1"/>
  <c r="L376" i="21"/>
  <c r="L448" i="21"/>
  <c r="G664" i="22"/>
  <c r="K772" i="21"/>
  <c r="BN772" i="21"/>
  <c r="L928" i="21"/>
  <c r="BO928" i="21"/>
  <c r="AS928" i="21"/>
  <c r="AR1000" i="21"/>
  <c r="BN1000" i="21"/>
  <c r="K1000" i="21"/>
  <c r="A1131" i="4"/>
  <c r="D1131" i="7"/>
  <c r="D1131" i="6"/>
  <c r="I1131" i="22"/>
  <c r="J1131" i="22"/>
  <c r="AS1132" i="21"/>
  <c r="BO1132" i="21"/>
  <c r="L1132" i="21"/>
  <c r="D43" i="21"/>
  <c r="AK43" i="21"/>
  <c r="BG43" i="21"/>
  <c r="D45" i="21"/>
  <c r="AK45" i="21"/>
  <c r="BG45" i="21"/>
  <c r="I22" i="18"/>
  <c r="J22" i="18"/>
  <c r="E22" i="21"/>
  <c r="BH22" i="21"/>
  <c r="O22" i="21"/>
  <c r="AL22" i="21"/>
  <c r="BO47" i="21"/>
  <c r="AS47" i="21"/>
  <c r="L47" i="21"/>
  <c r="BN49" i="21"/>
  <c r="K49" i="21"/>
  <c r="AR49" i="21"/>
  <c r="P14" i="21"/>
  <c r="E14" i="7"/>
  <c r="E14" i="6"/>
  <c r="E14" i="18" s="1"/>
  <c r="I14" i="4"/>
  <c r="I14" i="6" s="1"/>
  <c r="J14" i="4"/>
  <c r="J14" i="6" s="1"/>
  <c r="D14" i="4"/>
  <c r="AK101" i="21"/>
  <c r="BG101" i="21"/>
  <c r="D101" i="21"/>
  <c r="L105" i="21"/>
  <c r="AS105" i="21"/>
  <c r="BO105" i="21"/>
  <c r="BG64" i="21"/>
  <c r="AK64" i="21"/>
  <c r="D64" i="21"/>
  <c r="I364" i="22"/>
  <c r="D364" i="22"/>
  <c r="A364" i="22" s="1"/>
  <c r="F663" i="22"/>
  <c r="E1036" i="22"/>
  <c r="I1036" i="7"/>
  <c r="J1036" i="7"/>
  <c r="E1036" i="21"/>
  <c r="BH1036" i="21"/>
  <c r="AL1036" i="21"/>
  <c r="O1036" i="21"/>
  <c r="BO124" i="21"/>
  <c r="J195" i="18"/>
  <c r="D532" i="22"/>
  <c r="A532" i="22" s="1"/>
  <c r="J532" i="22"/>
  <c r="I532" i="22"/>
  <c r="BN808" i="21"/>
  <c r="AR808" i="21"/>
  <c r="K808" i="21"/>
  <c r="AR868" i="21"/>
  <c r="BN868" i="21"/>
  <c r="K868" i="21"/>
  <c r="J879" i="18"/>
  <c r="BN940" i="21"/>
  <c r="K940" i="21"/>
  <c r="AR940" i="21"/>
  <c r="G1036" i="22"/>
  <c r="AS604" i="21"/>
  <c r="L604" i="21"/>
  <c r="BO604" i="21"/>
  <c r="K652" i="21"/>
  <c r="BN652" i="21"/>
  <c r="AR652" i="21"/>
  <c r="D951" i="4"/>
  <c r="Z951" i="21"/>
  <c r="F951" i="7"/>
  <c r="AH951" i="21" s="1"/>
  <c r="F951" i="6"/>
  <c r="F951" i="18" s="1"/>
  <c r="AG951" i="21" s="1"/>
  <c r="BG1047" i="21"/>
  <c r="AK1047" i="21"/>
  <c r="H1131" i="22"/>
  <c r="D1131" i="22" s="1"/>
  <c r="A1131" i="22" s="1"/>
  <c r="L1131" i="21"/>
  <c r="D160" i="21"/>
  <c r="BG160" i="21"/>
  <c r="AK160" i="21"/>
  <c r="D676" i="21"/>
  <c r="BG676" i="21"/>
  <c r="AK676" i="21"/>
  <c r="K723" i="21"/>
  <c r="AR723" i="21"/>
  <c r="BN723" i="21"/>
  <c r="AR796" i="21"/>
  <c r="K796" i="21"/>
  <c r="BN796" i="21"/>
  <c r="I807" i="22"/>
  <c r="BN964" i="21"/>
  <c r="AR964" i="21"/>
  <c r="K964" i="21"/>
  <c r="D976" i="21"/>
  <c r="BG976" i="21"/>
  <c r="AK976" i="21"/>
  <c r="AS1108" i="21"/>
  <c r="L1108" i="21"/>
  <c r="I1119" i="22"/>
  <c r="E195" i="22"/>
  <c r="J195" i="7"/>
  <c r="I195" i="7"/>
  <c r="AR1095" i="21"/>
  <c r="K1095" i="21"/>
  <c r="BN1095" i="21"/>
  <c r="D76" i="22"/>
  <c r="A76" i="22" s="1"/>
  <c r="J76" i="22"/>
  <c r="I76" i="22"/>
  <c r="H315" i="22"/>
  <c r="D315" i="22" s="1"/>
  <c r="A315" i="22" s="1"/>
  <c r="L315" i="21"/>
  <c r="AK615" i="21"/>
  <c r="BG615" i="21"/>
  <c r="D615" i="21"/>
  <c r="AR615" i="21"/>
  <c r="BN615" i="21"/>
  <c r="K615" i="21"/>
  <c r="E111" i="22"/>
  <c r="J111" i="7"/>
  <c r="I111" i="7"/>
  <c r="AR400" i="21"/>
  <c r="K400" i="21"/>
  <c r="BN400" i="21"/>
  <c r="AR771" i="21"/>
  <c r="K771" i="21"/>
  <c r="BN771" i="21"/>
  <c r="J772" i="22"/>
  <c r="I772" i="22"/>
  <c r="D772" i="22"/>
  <c r="A772" i="22" s="1"/>
  <c r="G795" i="22"/>
  <c r="BO988" i="21"/>
  <c r="L988" i="21"/>
  <c r="AS988" i="21"/>
  <c r="J24" i="7"/>
  <c r="E24" i="22"/>
  <c r="I24" i="7"/>
  <c r="L49" i="21"/>
  <c r="BO49" i="21"/>
  <c r="AS49" i="21"/>
  <c r="K109" i="21"/>
  <c r="AR109" i="21"/>
  <c r="BN109" i="21"/>
  <c r="AS328" i="21"/>
  <c r="BO328" i="21"/>
  <c r="BO352" i="21"/>
  <c r="L352" i="21"/>
  <c r="AS352" i="21"/>
  <c r="AR364" i="21"/>
  <c r="K364" i="21"/>
  <c r="AL447" i="21"/>
  <c r="I556" i="22"/>
  <c r="J556" i="22"/>
  <c r="D556" i="22"/>
  <c r="A556" i="22" s="1"/>
  <c r="F1107" i="22"/>
  <c r="D1107" i="22" s="1"/>
  <c r="A1107" i="22" s="1"/>
  <c r="AS1107" i="21"/>
  <c r="BS12" i="21"/>
  <c r="BR12" i="21" s="1"/>
  <c r="H12" i="6"/>
  <c r="H12" i="18" s="1"/>
  <c r="BY12" i="21" s="1"/>
  <c r="H12" i="7"/>
  <c r="H195" i="22"/>
  <c r="E315" i="21"/>
  <c r="K340" i="21"/>
  <c r="AR340" i="21"/>
  <c r="BN340" i="21"/>
  <c r="I531" i="22"/>
  <c r="J531" i="22"/>
  <c r="D531" i="22"/>
  <c r="A531" i="22" s="1"/>
  <c r="AK472" i="21"/>
  <c r="D472" i="21"/>
  <c r="BG472" i="21"/>
  <c r="G640" i="22"/>
  <c r="J832" i="22"/>
  <c r="I832" i="22"/>
  <c r="J879" i="7"/>
  <c r="J880" i="22"/>
  <c r="D880" i="22"/>
  <c r="A880" i="22" s="1"/>
  <c r="I880" i="22"/>
  <c r="I232" i="22"/>
  <c r="D232" i="22"/>
  <c r="A232" i="22" s="1"/>
  <c r="J232" i="22"/>
  <c r="BO436" i="21"/>
  <c r="AS436" i="21"/>
  <c r="L436" i="21"/>
  <c r="E627" i="21"/>
  <c r="E747" i="22"/>
  <c r="J747" i="7"/>
  <c r="I747" i="7"/>
  <c r="BN208" i="21"/>
  <c r="AR208" i="21"/>
  <c r="K208" i="21"/>
  <c r="BG448" i="21"/>
  <c r="D448" i="21"/>
  <c r="AK448" i="21"/>
  <c r="J676" i="22"/>
  <c r="D676" i="22"/>
  <c r="A676" i="22" s="1"/>
  <c r="I676" i="22"/>
  <c r="G723" i="22"/>
  <c r="BG1108" i="21"/>
  <c r="AK1108" i="21"/>
  <c r="D1108" i="21"/>
  <c r="A1108" i="6"/>
  <c r="D1108" i="18"/>
  <c r="A1108" i="18" s="1"/>
  <c r="J1011" i="18"/>
  <c r="I1011" i="18"/>
  <c r="E963" i="22"/>
  <c r="J963" i="7"/>
  <c r="I963" i="7"/>
  <c r="I555" i="18"/>
  <c r="J555" i="18"/>
  <c r="J579" i="18"/>
  <c r="I579" i="18"/>
  <c r="BH579" i="21"/>
  <c r="E579" i="21"/>
  <c r="O579" i="21"/>
  <c r="AL579" i="21"/>
  <c r="J291" i="18"/>
  <c r="I291" i="18"/>
  <c r="O291" i="21"/>
  <c r="BH291" i="21"/>
  <c r="AL291" i="21"/>
  <c r="E291" i="21"/>
  <c r="H99" i="22"/>
  <c r="E100" i="22"/>
  <c r="J100" i="7"/>
  <c r="I100" i="7"/>
  <c r="I795" i="18"/>
  <c r="J795" i="18"/>
  <c r="AL795" i="21"/>
  <c r="E795" i="21"/>
  <c r="O795" i="21"/>
  <c r="BH795" i="21"/>
  <c r="O568" i="21"/>
  <c r="J39" i="4"/>
  <c r="J39" i="6" s="1"/>
  <c r="I39" i="4"/>
  <c r="I39" i="6" s="1"/>
  <c r="E39" i="6"/>
  <c r="E39" i="18" s="1"/>
  <c r="V39" i="21" s="1"/>
  <c r="E39" i="7"/>
  <c r="W39" i="21" s="1"/>
  <c r="G627" i="22"/>
  <c r="J627" i="22" s="1"/>
  <c r="BO627" i="21"/>
  <c r="F27" i="22"/>
  <c r="K112" i="21"/>
  <c r="BN112" i="21"/>
  <c r="AR112" i="21"/>
  <c r="I712" i="18"/>
  <c r="J712" i="18"/>
  <c r="AL712" i="21"/>
  <c r="O712" i="21"/>
  <c r="D712" i="21" s="1"/>
  <c r="BH712" i="21"/>
  <c r="E712" i="21"/>
  <c r="H904" i="22"/>
  <c r="H939" i="22"/>
  <c r="P5" i="21"/>
  <c r="E5" i="6"/>
  <c r="E5" i="18" s="1"/>
  <c r="J5" i="4"/>
  <c r="J5" i="6" s="1"/>
  <c r="I5" i="4"/>
  <c r="I5" i="6" s="1"/>
  <c r="E5" i="7"/>
  <c r="D5" i="4"/>
  <c r="BH17" i="21"/>
  <c r="AL17" i="21"/>
  <c r="E17" i="21"/>
  <c r="O17" i="21"/>
  <c r="AK44" i="21"/>
  <c r="D44" i="21"/>
  <c r="BG44" i="21"/>
  <c r="BG46" i="21"/>
  <c r="D46" i="21"/>
  <c r="AK46" i="21"/>
  <c r="D46" i="22"/>
  <c r="A46" i="22" s="1"/>
  <c r="J46" i="22"/>
  <c r="I46" i="22"/>
  <c r="I23" i="18"/>
  <c r="J23" i="18"/>
  <c r="BH23" i="21"/>
  <c r="O23" i="21"/>
  <c r="AL23" i="21"/>
  <c r="E23" i="21"/>
  <c r="BO48" i="21"/>
  <c r="L48" i="21"/>
  <c r="AS48" i="21"/>
  <c r="AS50" i="21"/>
  <c r="L50" i="21"/>
  <c r="BO50" i="21"/>
  <c r="AS103" i="21"/>
  <c r="L103" i="21"/>
  <c r="BO103" i="21"/>
  <c r="BN106" i="21"/>
  <c r="K106" i="21"/>
  <c r="AR106" i="21"/>
  <c r="AS107" i="21"/>
  <c r="L107" i="21"/>
  <c r="D109" i="22"/>
  <c r="A109" i="22" s="1"/>
  <c r="I109" i="22"/>
  <c r="J109" i="22"/>
  <c r="I110" i="22"/>
  <c r="D110" i="22"/>
  <c r="A110" i="22" s="1"/>
  <c r="J110" i="22"/>
  <c r="BN423" i="21"/>
  <c r="AR423" i="21"/>
  <c r="K423" i="21"/>
  <c r="K556" i="21"/>
  <c r="BN556" i="21"/>
  <c r="AR556" i="21"/>
  <c r="BG616" i="21"/>
  <c r="D616" i="21"/>
  <c r="AK616" i="21"/>
  <c r="D748" i="21"/>
  <c r="BG748" i="21"/>
  <c r="AK748" i="21"/>
  <c r="J1084" i="18"/>
  <c r="I1084" i="18"/>
  <c r="BH1084" i="21"/>
  <c r="O1084" i="21"/>
  <c r="E1084" i="21"/>
  <c r="AL1084" i="21"/>
  <c r="L183" i="21"/>
  <c r="AS183" i="21"/>
  <c r="BO183" i="21"/>
  <c r="AR315" i="21"/>
  <c r="BN315" i="21"/>
  <c r="K315" i="21"/>
  <c r="E351" i="22"/>
  <c r="I351" i="7"/>
  <c r="J351" i="7"/>
  <c r="L388" i="21"/>
  <c r="BO388" i="21"/>
  <c r="I459" i="7"/>
  <c r="J459" i="7"/>
  <c r="D459" i="7"/>
  <c r="D459" i="6"/>
  <c r="A459" i="4"/>
  <c r="D460" i="22"/>
  <c r="A460" i="22" s="1"/>
  <c r="I460" i="22"/>
  <c r="J628" i="22"/>
  <c r="D628" i="22"/>
  <c r="A628" i="22" s="1"/>
  <c r="I628" i="22"/>
  <c r="BG832" i="21"/>
  <c r="AK832" i="21"/>
  <c r="D832" i="21"/>
  <c r="AK880" i="21"/>
  <c r="D880" i="21"/>
  <c r="BG880" i="21"/>
  <c r="I915" i="18"/>
  <c r="J915" i="18"/>
  <c r="I904" i="18"/>
  <c r="J904" i="18"/>
  <c r="AL904" i="21"/>
  <c r="E904" i="21"/>
  <c r="O904" i="21"/>
  <c r="BH904" i="21"/>
  <c r="I135" i="18"/>
  <c r="J135" i="18"/>
  <c r="BO136" i="21"/>
  <c r="AS136" i="21"/>
  <c r="L136" i="21"/>
  <c r="BG232" i="21"/>
  <c r="AK232" i="21"/>
  <c r="D232" i="21"/>
  <c r="O268" i="21"/>
  <c r="AR363" i="21"/>
  <c r="BN363" i="21"/>
  <c r="K363" i="21"/>
  <c r="I591" i="7"/>
  <c r="J591" i="7"/>
  <c r="E591" i="22"/>
  <c r="L592" i="21"/>
  <c r="AS592" i="21"/>
  <c r="BO592" i="21"/>
  <c r="A640" i="4"/>
  <c r="D640" i="7"/>
  <c r="D640" i="6"/>
  <c r="L807" i="21"/>
  <c r="G807" i="22"/>
  <c r="D807" i="22" s="1"/>
  <c r="A807" i="22" s="1"/>
  <c r="BS10" i="21"/>
  <c r="BR10" i="21" s="1"/>
  <c r="H10" i="6"/>
  <c r="H10" i="18" s="1"/>
  <c r="BY10" i="21" s="1"/>
  <c r="H10" i="7"/>
  <c r="H25" i="22"/>
  <c r="BS14" i="21"/>
  <c r="BR14" i="21" s="1"/>
  <c r="H14" i="7"/>
  <c r="H14" i="6"/>
  <c r="H14" i="18" s="1"/>
  <c r="BY14" i="21" s="1"/>
  <c r="E15" i="4"/>
  <c r="P15" i="21" s="1"/>
  <c r="D219" i="7"/>
  <c r="A219" i="4"/>
  <c r="D219" i="6"/>
  <c r="I243" i="18"/>
  <c r="J243" i="18"/>
  <c r="D243" i="6"/>
  <c r="D243" i="7"/>
  <c r="A243" i="4"/>
  <c r="D244" i="22"/>
  <c r="A244" i="22" s="1"/>
  <c r="I244" i="22"/>
  <c r="J460" i="22"/>
  <c r="J711" i="4"/>
  <c r="J711" i="6" s="1"/>
  <c r="I711" i="4"/>
  <c r="I711" i="6" s="1"/>
  <c r="E711" i="7"/>
  <c r="W711" i="21" s="1"/>
  <c r="E711" i="6"/>
  <c r="E711" i="18" s="1"/>
  <c r="V711" i="21" s="1"/>
  <c r="D711" i="4"/>
  <c r="L784" i="21"/>
  <c r="BO784" i="21"/>
  <c r="AS784" i="21"/>
  <c r="BG975" i="21"/>
  <c r="D975" i="21"/>
  <c r="AK975" i="21"/>
  <c r="AS1012" i="21"/>
  <c r="L1012" i="21"/>
  <c r="BO1012" i="21"/>
  <c r="D1119" i="21"/>
  <c r="BG1119" i="21"/>
  <c r="AW5" i="21"/>
  <c r="AV5" i="21" s="1"/>
  <c r="G5" i="7"/>
  <c r="G5" i="6"/>
  <c r="G5" i="18" s="1"/>
  <c r="BC5" i="21" s="1"/>
  <c r="AW6" i="21"/>
  <c r="AV6" i="21" s="1"/>
  <c r="G6" i="7"/>
  <c r="G6" i="6"/>
  <c r="G6" i="18" s="1"/>
  <c r="BC6" i="21" s="1"/>
  <c r="AW7" i="21"/>
  <c r="AV7" i="21" s="1"/>
  <c r="G7" i="6"/>
  <c r="G7" i="18" s="1"/>
  <c r="BC7" i="21" s="1"/>
  <c r="G7" i="7"/>
  <c r="AW9" i="21"/>
  <c r="AV9" i="21" s="1"/>
  <c r="G9" i="6"/>
  <c r="G9" i="18" s="1"/>
  <c r="BC9" i="21" s="1"/>
  <c r="G9" i="7"/>
  <c r="AW10" i="21"/>
  <c r="AV10" i="21" s="1"/>
  <c r="G10" i="6"/>
  <c r="G10" i="18" s="1"/>
  <c r="BC10" i="21" s="1"/>
  <c r="G10" i="7"/>
  <c r="AW12" i="21"/>
  <c r="AV12" i="21" s="1"/>
  <c r="G12" i="6"/>
  <c r="G12" i="18" s="1"/>
  <c r="BC12" i="21" s="1"/>
  <c r="G12" i="7"/>
  <c r="AW13" i="21"/>
  <c r="AV13" i="21" s="1"/>
  <c r="G13" i="7"/>
  <c r="G13" i="6"/>
  <c r="G13" i="18" s="1"/>
  <c r="BC13" i="21" s="1"/>
  <c r="G14" i="7"/>
  <c r="G14" i="6"/>
  <c r="G14" i="18" s="1"/>
  <c r="BC14" i="21" s="1"/>
  <c r="AW14" i="21"/>
  <c r="AV14" i="21" s="1"/>
  <c r="AK76" i="21"/>
  <c r="BG76" i="21"/>
  <c r="D76" i="21"/>
  <c r="D375" i="21"/>
  <c r="BG375" i="21"/>
  <c r="AK375" i="21"/>
  <c r="J435" i="22"/>
  <c r="I435" i="22"/>
  <c r="D435" i="22"/>
  <c r="A435" i="22" s="1"/>
  <c r="AV567" i="21"/>
  <c r="G567" i="6"/>
  <c r="G567" i="18" s="1"/>
  <c r="BC567" i="21" s="1"/>
  <c r="F664" i="22"/>
  <c r="G915" i="22"/>
  <c r="H17" i="22"/>
  <c r="AR52" i="21"/>
  <c r="BN52" i="21"/>
  <c r="K52" i="21"/>
  <c r="AK123" i="21"/>
  <c r="BG123" i="21"/>
  <c r="D123" i="21"/>
  <c r="G195" i="22"/>
  <c r="J304" i="18"/>
  <c r="I304" i="18"/>
  <c r="A760" i="4"/>
  <c r="D760" i="6"/>
  <c r="D760" i="7"/>
  <c r="D999" i="22"/>
  <c r="A999" i="22" s="1"/>
  <c r="J999" i="22"/>
  <c r="I999" i="22"/>
  <c r="J18" i="7"/>
  <c r="I18" i="7"/>
  <c r="E18" i="22"/>
  <c r="E18" i="21"/>
  <c r="O18" i="21"/>
  <c r="AL18" i="21"/>
  <c r="BH18" i="21"/>
  <c r="E19" i="22"/>
  <c r="I19" i="7"/>
  <c r="J19" i="7"/>
  <c r="D20" i="7"/>
  <c r="D20" i="6"/>
  <c r="A20" i="4"/>
  <c r="E25" i="22"/>
  <c r="I25" i="7"/>
  <c r="J25" i="7"/>
  <c r="BG103" i="21"/>
  <c r="D103" i="21"/>
  <c r="AK103" i="21"/>
  <c r="BO108" i="21"/>
  <c r="AS108" i="21"/>
  <c r="L108" i="21"/>
  <c r="AR110" i="21"/>
  <c r="BN110" i="21"/>
  <c r="K110" i="21"/>
  <c r="AK423" i="21"/>
  <c r="D423" i="21"/>
  <c r="BG423" i="21"/>
  <c r="BO423" i="21"/>
  <c r="AS423" i="21"/>
  <c r="L423" i="21"/>
  <c r="AR184" i="21"/>
  <c r="BN184" i="21"/>
  <c r="K184" i="21"/>
  <c r="L328" i="21"/>
  <c r="AK388" i="21"/>
  <c r="D388" i="21"/>
  <c r="BG388" i="21"/>
  <c r="AK628" i="21"/>
  <c r="BG628" i="21"/>
  <c r="D628" i="21"/>
  <c r="J808" i="22"/>
  <c r="I808" i="22"/>
  <c r="D808" i="22"/>
  <c r="A808" i="22" s="1"/>
  <c r="F17" i="22"/>
  <c r="F18" i="22"/>
  <c r="F19" i="22"/>
  <c r="F20" i="22"/>
  <c r="F21" i="22"/>
  <c r="F22" i="22"/>
  <c r="AA12" i="21"/>
  <c r="Z12" i="21" s="1"/>
  <c r="F12" i="7"/>
  <c r="F12" i="6"/>
  <c r="F12" i="18" s="1"/>
  <c r="AG12" i="21" s="1"/>
  <c r="F13" i="6"/>
  <c r="F13" i="18" s="1"/>
  <c r="AG13" i="21" s="1"/>
  <c r="F13" i="7"/>
  <c r="AA13" i="21"/>
  <c r="Z13" i="21" s="1"/>
  <c r="F14" i="7"/>
  <c r="AA14" i="21"/>
  <c r="Z14" i="21" s="1"/>
  <c r="F14" i="6"/>
  <c r="F14" i="18" s="1"/>
  <c r="AG14" i="21" s="1"/>
  <c r="D136" i="21"/>
  <c r="BG136" i="21"/>
  <c r="AK136" i="21"/>
  <c r="AK363" i="21"/>
  <c r="D363" i="21"/>
  <c r="BG363" i="21"/>
  <c r="BO363" i="21"/>
  <c r="L363" i="21"/>
  <c r="AS363" i="21"/>
  <c r="K412" i="21"/>
  <c r="AR412" i="21"/>
  <c r="BN412" i="21"/>
  <c r="L424" i="21"/>
  <c r="BO424" i="21"/>
  <c r="D592" i="21"/>
  <c r="AK592" i="21"/>
  <c r="BG592" i="21"/>
  <c r="BN604" i="21"/>
  <c r="K604" i="21"/>
  <c r="AR604" i="21"/>
  <c r="BO687" i="21"/>
  <c r="H760" i="22"/>
  <c r="H21" i="22"/>
  <c r="D28" i="22"/>
  <c r="A28" i="22" s="1"/>
  <c r="I28" i="22"/>
  <c r="J28" i="22"/>
  <c r="I159" i="18"/>
  <c r="J159" i="18"/>
  <c r="AL159" i="21"/>
  <c r="BH159" i="21"/>
  <c r="O159" i="21"/>
  <c r="E159" i="21"/>
  <c r="D207" i="21"/>
  <c r="AK207" i="21"/>
  <c r="BG207" i="21"/>
  <c r="AK219" i="21"/>
  <c r="D219" i="21"/>
  <c r="BG219" i="21"/>
  <c r="AR688" i="21"/>
  <c r="K688" i="21"/>
  <c r="BN688" i="21"/>
  <c r="G760" i="22"/>
  <c r="AS796" i="21"/>
  <c r="L796" i="21"/>
  <c r="BO796" i="21"/>
  <c r="I964" i="22"/>
  <c r="D964" i="22"/>
  <c r="A964" i="22" s="1"/>
  <c r="J964" i="22"/>
  <c r="I976" i="22"/>
  <c r="J976" i="22"/>
  <c r="BO1119" i="21"/>
  <c r="G1119" i="22"/>
  <c r="J1119" i="22" s="1"/>
  <c r="F39" i="22"/>
  <c r="I387" i="7"/>
  <c r="E387" i="22"/>
  <c r="J387" i="7"/>
  <c r="J63" i="18"/>
  <c r="I63" i="18"/>
  <c r="E63" i="21"/>
  <c r="BH63" i="21"/>
  <c r="AL63" i="21"/>
  <c r="O63" i="21"/>
  <c r="H40" i="22"/>
  <c r="E40" i="22"/>
  <c r="J40" i="7"/>
  <c r="I40" i="7"/>
  <c r="AK1095" i="21"/>
  <c r="BG1095" i="21"/>
  <c r="D1095" i="21"/>
  <c r="I1083" i="18"/>
  <c r="K435" i="21"/>
  <c r="AR435" i="21"/>
  <c r="BN435" i="21"/>
  <c r="D615" i="22"/>
  <c r="A615" i="22" s="1"/>
  <c r="I615" i="22"/>
  <c r="J615" i="22"/>
  <c r="D124" i="21"/>
  <c r="BG124" i="21"/>
  <c r="AK124" i="21"/>
  <c r="AR124" i="21"/>
  <c r="BN124" i="21"/>
  <c r="K124" i="21"/>
  <c r="G663" i="22"/>
  <c r="I759" i="4"/>
  <c r="I759" i="6" s="1"/>
  <c r="J759" i="4"/>
  <c r="J759" i="6" s="1"/>
  <c r="E759" i="6"/>
  <c r="E759" i="18" s="1"/>
  <c r="V759" i="21" s="1"/>
  <c r="E759" i="7"/>
  <c r="W759" i="21" s="1"/>
  <c r="D759" i="4"/>
  <c r="D928" i="22"/>
  <c r="A928" i="22" s="1"/>
  <c r="I928" i="22"/>
  <c r="J928" i="22"/>
  <c r="D1000" i="21"/>
  <c r="BG1000" i="21"/>
  <c r="AK1000" i="21"/>
  <c r="I22" i="7"/>
  <c r="J22" i="7"/>
  <c r="E22" i="22"/>
  <c r="J47" i="22"/>
  <c r="I47" i="22"/>
  <c r="D47" i="22"/>
  <c r="A47" i="22" s="1"/>
  <c r="D26" i="7"/>
  <c r="D26" i="6"/>
  <c r="A26" i="4"/>
  <c r="L102" i="21"/>
  <c r="AS102" i="21"/>
  <c r="BO102" i="21"/>
  <c r="I105" i="22"/>
  <c r="J105" i="22"/>
  <c r="D105" i="22"/>
  <c r="A105" i="22" s="1"/>
  <c r="D352" i="21"/>
  <c r="BG352" i="21"/>
  <c r="AK352" i="21"/>
  <c r="J603" i="22"/>
  <c r="D603" i="22"/>
  <c r="A603" i="22" s="1"/>
  <c r="I603" i="22"/>
  <c r="D616" i="22"/>
  <c r="A616" i="22" s="1"/>
  <c r="I616" i="22"/>
  <c r="J616" i="22"/>
  <c r="H712" i="22"/>
  <c r="J748" i="22"/>
  <c r="I748" i="22"/>
  <c r="D748" i="22"/>
  <c r="A748" i="22" s="1"/>
  <c r="J1036" i="18"/>
  <c r="I1036" i="18"/>
  <c r="F195" i="22"/>
  <c r="F291" i="22"/>
  <c r="F304" i="22"/>
  <c r="AS340" i="21"/>
  <c r="L340" i="21"/>
  <c r="BO340" i="21"/>
  <c r="AK471" i="21"/>
  <c r="BG471" i="21"/>
  <c r="D471" i="21"/>
  <c r="AR471" i="21"/>
  <c r="BN471" i="21"/>
  <c r="K471" i="21"/>
  <c r="AS472" i="21"/>
  <c r="BO472" i="21"/>
  <c r="L472" i="21"/>
  <c r="Z711" i="21"/>
  <c r="F711" i="7"/>
  <c r="AH711" i="21" s="1"/>
  <c r="F711" i="6"/>
  <c r="F711" i="18" s="1"/>
  <c r="AG711" i="21" s="1"/>
  <c r="AK808" i="21"/>
  <c r="BG808" i="21"/>
  <c r="D808" i="21"/>
  <c r="BN879" i="21"/>
  <c r="AR879" i="21"/>
  <c r="K879" i="21"/>
  <c r="K916" i="21"/>
  <c r="BN916" i="21"/>
  <c r="AR916" i="21"/>
  <c r="D940" i="21"/>
  <c r="BG940" i="21"/>
  <c r="AK940" i="21"/>
  <c r="G1035" i="22"/>
  <c r="AA11" i="21"/>
  <c r="Z11" i="21" s="1"/>
  <c r="F11" i="7"/>
  <c r="F11" i="6"/>
  <c r="F11" i="18" s="1"/>
  <c r="AG11" i="21" s="1"/>
  <c r="I147" i="18"/>
  <c r="J147" i="18"/>
  <c r="E147" i="21"/>
  <c r="AL147" i="21"/>
  <c r="BH147" i="21"/>
  <c r="O147" i="21"/>
  <c r="K424" i="21"/>
  <c r="AR424" i="21"/>
  <c r="BN424" i="21"/>
  <c r="K892" i="21"/>
  <c r="AR892" i="21"/>
  <c r="BN892" i="21"/>
  <c r="H1119" i="22"/>
  <c r="BN160" i="21"/>
  <c r="AR160" i="21"/>
  <c r="K160" i="21"/>
  <c r="D376" i="22"/>
  <c r="A376" i="22" s="1"/>
  <c r="J448" i="22"/>
  <c r="I448" i="22"/>
  <c r="D448" i="22"/>
  <c r="A448" i="22" s="1"/>
  <c r="D664" i="6"/>
  <c r="A664" i="4"/>
  <c r="D664" i="7"/>
  <c r="K699" i="21"/>
  <c r="BN699" i="21"/>
  <c r="AR699" i="21"/>
  <c r="G712" i="22"/>
  <c r="D796" i="21"/>
  <c r="AK796" i="21"/>
  <c r="BG796" i="21"/>
  <c r="J807" i="7"/>
  <c r="BG964" i="21"/>
  <c r="AK964" i="21"/>
  <c r="D964" i="21"/>
  <c r="G987" i="22"/>
  <c r="J1119" i="7"/>
  <c r="A807" i="7"/>
  <c r="AR891" i="21"/>
  <c r="K891" i="21"/>
  <c r="BN891" i="21"/>
  <c r="L76" i="21"/>
  <c r="AS76" i="21"/>
  <c r="BO76" i="21"/>
  <c r="L292" i="21"/>
  <c r="BO292" i="21"/>
  <c r="AS292" i="21"/>
  <c r="D400" i="21"/>
  <c r="BG400" i="21"/>
  <c r="AK400" i="21"/>
  <c r="BN928" i="21"/>
  <c r="AR928" i="21"/>
  <c r="K928" i="21"/>
  <c r="D988" i="22"/>
  <c r="A988" i="22" s="1"/>
  <c r="I988" i="22"/>
  <c r="L42" i="21"/>
  <c r="BO42" i="21"/>
  <c r="AS42" i="21"/>
  <c r="K43" i="21"/>
  <c r="BN43" i="21"/>
  <c r="AR43" i="21"/>
  <c r="J24" i="18"/>
  <c r="I24" i="18"/>
  <c r="O24" i="21"/>
  <c r="AL24" i="21"/>
  <c r="E24" i="21"/>
  <c r="BH24" i="21"/>
  <c r="J49" i="22"/>
  <c r="D49" i="22"/>
  <c r="A49" i="22" s="1"/>
  <c r="I49" i="22"/>
  <c r="D105" i="21"/>
  <c r="BG105" i="21"/>
  <c r="AK105" i="21"/>
  <c r="J328" i="22"/>
  <c r="I328" i="22"/>
  <c r="D328" i="22"/>
  <c r="A328" i="22" s="1"/>
  <c r="J352" i="22"/>
  <c r="D352" i="22"/>
  <c r="A352" i="22" s="1"/>
  <c r="I352" i="22"/>
  <c r="D364" i="21"/>
  <c r="BG364" i="21"/>
  <c r="AK364" i="21"/>
  <c r="E447" i="21"/>
  <c r="D976" i="22"/>
  <c r="A976" i="22" s="1"/>
  <c r="I1048" i="22"/>
  <c r="J1048" i="22"/>
  <c r="D1048" i="22"/>
  <c r="A1048" i="22" s="1"/>
  <c r="H24" i="22"/>
  <c r="AK315" i="21"/>
  <c r="D315" i="21"/>
  <c r="BG315" i="21"/>
  <c r="BO315" i="21"/>
  <c r="AS315" i="21"/>
  <c r="AK340" i="21"/>
  <c r="D340" i="21"/>
  <c r="BG340" i="21"/>
  <c r="BG831" i="21"/>
  <c r="AK831" i="21"/>
  <c r="D831" i="21"/>
  <c r="D879" i="21"/>
  <c r="BG879" i="21"/>
  <c r="AK879" i="21"/>
  <c r="I879" i="22"/>
  <c r="BO940" i="21"/>
  <c r="L940" i="21"/>
  <c r="AS940" i="21"/>
  <c r="BO1047" i="21"/>
  <c r="AS1047" i="21"/>
  <c r="L1047" i="21"/>
  <c r="D124" i="22"/>
  <c r="A124" i="22" s="1"/>
  <c r="AR196" i="21"/>
  <c r="K196" i="21"/>
  <c r="BN196" i="21"/>
  <c r="AK208" i="21"/>
  <c r="BG208" i="21"/>
  <c r="D208" i="21"/>
  <c r="AV711" i="21"/>
  <c r="G711" i="7"/>
  <c r="BD711" i="21" s="1"/>
  <c r="G711" i="6"/>
  <c r="G711" i="18" s="1"/>
  <c r="BC711" i="21" s="1"/>
  <c r="H1035" i="22"/>
  <c r="H1036" i="22"/>
  <c r="J987" i="18"/>
  <c r="I987" i="18"/>
  <c r="E987" i="21"/>
  <c r="BH987" i="21"/>
  <c r="AL987" i="21"/>
  <c r="O987" i="21"/>
  <c r="E927" i="22"/>
  <c r="I927" i="7"/>
  <c r="J927" i="7"/>
  <c r="E927" i="21"/>
  <c r="AL927" i="21"/>
  <c r="O927" i="21"/>
  <c r="BH927" i="21"/>
  <c r="I231" i="18"/>
  <c r="J231" i="18"/>
  <c r="AL231" i="21"/>
  <c r="BH231" i="21"/>
  <c r="O231" i="21"/>
  <c r="E231" i="21"/>
  <c r="I171" i="18"/>
  <c r="J171" i="18"/>
  <c r="AL171" i="21"/>
  <c r="O171" i="21"/>
  <c r="BH171" i="21"/>
  <c r="E171" i="21"/>
  <c r="E291" i="22"/>
  <c r="I291" i="7"/>
  <c r="J291" i="7"/>
  <c r="F40" i="22"/>
  <c r="G51" i="22"/>
  <c r="E795" i="22"/>
  <c r="I795" i="7"/>
  <c r="J795" i="7"/>
  <c r="I411" i="18"/>
  <c r="J411" i="18"/>
  <c r="BH411" i="21"/>
  <c r="O411" i="21"/>
  <c r="E411" i="21"/>
  <c r="AL411" i="21"/>
  <c r="I651" i="18"/>
  <c r="J651" i="18"/>
  <c r="E651" i="22"/>
  <c r="I651" i="7"/>
  <c r="J651" i="7"/>
  <c r="H855" i="22"/>
  <c r="D99" i="4"/>
  <c r="A99" i="4" s="1"/>
  <c r="J99" i="4"/>
  <c r="J99" i="6" s="1"/>
  <c r="I99" i="4"/>
  <c r="I99" i="6" s="1"/>
  <c r="E99" i="7"/>
  <c r="W99" i="21" s="1"/>
  <c r="E99" i="6"/>
  <c r="E99" i="18" s="1"/>
  <c r="V99" i="21" s="1"/>
  <c r="A351" i="7"/>
  <c r="A315" i="6"/>
  <c r="BO1095" i="21"/>
  <c r="AS1095" i="21"/>
  <c r="BH327" i="21"/>
  <c r="AR327" i="21"/>
  <c r="K327" i="21"/>
  <c r="BN327" i="21"/>
  <c r="D112" i="21"/>
  <c r="BG112" i="21"/>
  <c r="AK112" i="21"/>
  <c r="E712" i="22"/>
  <c r="I712" i="7"/>
  <c r="J712" i="7"/>
  <c r="AS771" i="21"/>
  <c r="L771" i="21"/>
  <c r="BO771" i="21"/>
  <c r="BN999" i="21"/>
  <c r="K999" i="21"/>
  <c r="AR999" i="21"/>
  <c r="A1120" i="6"/>
  <c r="D1120" i="18"/>
  <c r="A1120" i="18" s="1"/>
  <c r="J17" i="18"/>
  <c r="I17" i="18"/>
  <c r="E23" i="22"/>
  <c r="J23" i="7"/>
  <c r="I23" i="7"/>
  <c r="J48" i="22"/>
  <c r="D48" i="22"/>
  <c r="A48" i="22" s="1"/>
  <c r="I48" i="22"/>
  <c r="D50" i="22"/>
  <c r="A50" i="22" s="1"/>
  <c r="J50" i="22"/>
  <c r="I50" i="22"/>
  <c r="J103" i="22"/>
  <c r="I103" i="22"/>
  <c r="D103" i="22"/>
  <c r="A103" i="22" s="1"/>
  <c r="AK109" i="21"/>
  <c r="BG109" i="21"/>
  <c r="D109" i="21"/>
  <c r="AS64" i="21"/>
  <c r="BO64" i="21"/>
  <c r="L64" i="21"/>
  <c r="AS148" i="21"/>
  <c r="L148" i="21"/>
  <c r="BO148" i="21"/>
  <c r="K328" i="21"/>
  <c r="AR328" i="21"/>
  <c r="BN328" i="21"/>
  <c r="D556" i="21"/>
  <c r="BG556" i="21"/>
  <c r="AK556" i="21"/>
  <c r="AR1048" i="21"/>
  <c r="K1048" i="21"/>
  <c r="BN1048" i="21"/>
  <c r="E1084" i="22"/>
  <c r="I1084" i="7"/>
  <c r="J1084" i="7"/>
  <c r="H20" i="22"/>
  <c r="BG183" i="21"/>
  <c r="D183" i="21"/>
  <c r="AK183" i="21"/>
  <c r="I183" i="22"/>
  <c r="D183" i="22"/>
  <c r="A183" i="22" s="1"/>
  <c r="J183" i="22"/>
  <c r="I220" i="22"/>
  <c r="J220" i="22"/>
  <c r="D220" i="22"/>
  <c r="A220" i="22" s="1"/>
  <c r="AV268" i="21"/>
  <c r="G268" i="6"/>
  <c r="G268" i="18" s="1"/>
  <c r="BC268" i="21" s="1"/>
  <c r="G268" i="7"/>
  <c r="BD268" i="21" s="1"/>
  <c r="J351" i="18"/>
  <c r="I351" i="18"/>
  <c r="O351" i="21"/>
  <c r="BH351" i="21"/>
  <c r="AL351" i="21"/>
  <c r="E351" i="21"/>
  <c r="I388" i="22"/>
  <c r="J388" i="22"/>
  <c r="D388" i="22"/>
  <c r="A388" i="22" s="1"/>
  <c r="G555" i="22"/>
  <c r="F712" i="22"/>
  <c r="F759" i="22"/>
  <c r="F760" i="22"/>
  <c r="AR832" i="21"/>
  <c r="K832" i="21"/>
  <c r="BN832" i="21"/>
  <c r="BN880" i="21"/>
  <c r="K880" i="21"/>
  <c r="AR880" i="21"/>
  <c r="E915" i="22"/>
  <c r="I915" i="7"/>
  <c r="J915" i="7"/>
  <c r="AL915" i="21"/>
  <c r="BH915" i="21"/>
  <c r="E915" i="21"/>
  <c r="O915" i="21"/>
  <c r="I904" i="7"/>
  <c r="E904" i="22"/>
  <c r="J904" i="7"/>
  <c r="L412" i="21"/>
  <c r="BO412" i="21"/>
  <c r="AS412" i="21"/>
  <c r="BN436" i="21"/>
  <c r="AR436" i="21"/>
  <c r="K436" i="21"/>
  <c r="I592" i="22"/>
  <c r="J592" i="22"/>
  <c r="D592" i="22"/>
  <c r="A592" i="22" s="1"/>
  <c r="I640" i="7"/>
  <c r="J640" i="7"/>
  <c r="E640" i="22"/>
  <c r="BH640" i="21"/>
  <c r="E640" i="21"/>
  <c r="AL640" i="21"/>
  <c r="O640" i="21"/>
  <c r="F795" i="22"/>
  <c r="L1000" i="21"/>
  <c r="H22" i="22"/>
  <c r="H351" i="22"/>
  <c r="AK687" i="21"/>
  <c r="BG687" i="21"/>
  <c r="D687" i="21"/>
  <c r="BO688" i="21"/>
  <c r="L688" i="21"/>
  <c r="BO700" i="21"/>
  <c r="L700" i="21"/>
  <c r="AS700" i="21"/>
  <c r="BG807" i="21"/>
  <c r="AK807" i="21"/>
  <c r="K807" i="21"/>
  <c r="AR807" i="21"/>
  <c r="BN807" i="21"/>
  <c r="F915" i="22"/>
  <c r="I975" i="18"/>
  <c r="I1012" i="22"/>
  <c r="J1012" i="22"/>
  <c r="A1012" i="22"/>
  <c r="G20" i="22"/>
  <c r="G22" i="22"/>
  <c r="AW11" i="21"/>
  <c r="AV11" i="21" s="1"/>
  <c r="G11" i="7"/>
  <c r="G11" i="6"/>
  <c r="G11" i="18" s="1"/>
  <c r="BC11" i="21" s="1"/>
  <c r="G25" i="22"/>
  <c r="G579" i="22"/>
  <c r="BS5" i="21"/>
  <c r="BR5" i="21" s="1"/>
  <c r="H5" i="7"/>
  <c r="H5" i="6"/>
  <c r="H5" i="18" s="1"/>
  <c r="BY5" i="21" s="1"/>
  <c r="H19" i="22"/>
  <c r="H23" i="22"/>
  <c r="I51" i="18"/>
  <c r="J51" i="18"/>
  <c r="AL51" i="21"/>
  <c r="O51" i="21"/>
  <c r="E51" i="21"/>
  <c r="BH51" i="21"/>
  <c r="I123" i="22"/>
  <c r="J123" i="22"/>
  <c r="D123" i="22"/>
  <c r="A123" i="22" s="1"/>
  <c r="AS124" i="21"/>
  <c r="L124" i="21"/>
  <c r="D316" i="21"/>
  <c r="BG316" i="21"/>
  <c r="AK316" i="21"/>
  <c r="BR567" i="21"/>
  <c r="H567" i="6"/>
  <c r="H567" i="18" s="1"/>
  <c r="BY567" i="21" s="1"/>
  <c r="H543" i="4"/>
  <c r="BS543" i="21" s="1"/>
  <c r="D724" i="21"/>
  <c r="BG724" i="21"/>
  <c r="AK724" i="21"/>
  <c r="E760" i="22"/>
  <c r="J760" i="7"/>
  <c r="I760" i="7"/>
  <c r="AL760" i="21"/>
  <c r="O760" i="21"/>
  <c r="D760" i="21" s="1"/>
  <c r="BH760" i="21"/>
  <c r="E760" i="21"/>
  <c r="BG999" i="21"/>
  <c r="D999" i="21"/>
  <c r="AK999" i="21"/>
  <c r="L999" i="21"/>
  <c r="BO999" i="21"/>
  <c r="AS999" i="21"/>
  <c r="BO1000" i="21"/>
  <c r="AS1000" i="21"/>
  <c r="P6" i="21"/>
  <c r="E6" i="6"/>
  <c r="E6" i="18" s="1"/>
  <c r="J6" i="4"/>
  <c r="J6" i="6" s="1"/>
  <c r="I6" i="4"/>
  <c r="I6" i="6" s="1"/>
  <c r="E6" i="7"/>
  <c r="D6" i="4"/>
  <c r="A19" i="4"/>
  <c r="D19" i="7"/>
  <c r="D19" i="6"/>
  <c r="E19" i="21"/>
  <c r="AL19" i="21"/>
  <c r="O19" i="21"/>
  <c r="BH19" i="21"/>
  <c r="P8" i="21"/>
  <c r="E8" i="6"/>
  <c r="E8" i="18" s="1"/>
  <c r="I8" i="4"/>
  <c r="I8" i="6" s="1"/>
  <c r="E8" i="7"/>
  <c r="J8" i="4"/>
  <c r="J8" i="6" s="1"/>
  <c r="D8" i="4"/>
  <c r="E20" i="21"/>
  <c r="BH20" i="21"/>
  <c r="O20" i="21"/>
  <c r="AL20" i="21"/>
  <c r="AR44" i="21"/>
  <c r="BN44" i="21"/>
  <c r="K44" i="21"/>
  <c r="BH21" i="21"/>
  <c r="AL21" i="21"/>
  <c r="E21" i="21"/>
  <c r="O21" i="21"/>
  <c r="K48" i="21"/>
  <c r="AR48" i="21"/>
  <c r="BN48" i="21"/>
  <c r="AR103" i="21"/>
  <c r="K103" i="21"/>
  <c r="BN103" i="21"/>
  <c r="AS104" i="21"/>
  <c r="BO104" i="21"/>
  <c r="L104" i="21"/>
  <c r="D108" i="22"/>
  <c r="A108" i="22" s="1"/>
  <c r="J108" i="22"/>
  <c r="I108" i="22"/>
  <c r="BN148" i="21"/>
  <c r="AR148" i="21"/>
  <c r="K148" i="21"/>
  <c r="BN603" i="21"/>
  <c r="AR603" i="21"/>
  <c r="K603" i="21"/>
  <c r="D1096" i="21"/>
  <c r="BG1096" i="21"/>
  <c r="AK1096" i="21"/>
  <c r="AS1096" i="21"/>
  <c r="BO1096" i="21"/>
  <c r="L1096" i="21"/>
  <c r="AV16" i="21"/>
  <c r="G16" i="7"/>
  <c r="BD16" i="21" s="1"/>
  <c r="G16" i="6"/>
  <c r="G16" i="18" s="1"/>
  <c r="BC16" i="21" s="1"/>
  <c r="AK184" i="21"/>
  <c r="D184" i="21"/>
  <c r="BG184" i="21"/>
  <c r="AR220" i="21"/>
  <c r="BN220" i="21"/>
  <c r="K220" i="21"/>
  <c r="J364" i="22"/>
  <c r="J580" i="22"/>
  <c r="I580" i="22"/>
  <c r="D580" i="22"/>
  <c r="A580" i="22" s="1"/>
  <c r="J939" i="18"/>
  <c r="I939" i="18"/>
  <c r="O939" i="21"/>
  <c r="E939" i="21"/>
  <c r="AL939" i="21"/>
  <c r="BH939" i="21"/>
  <c r="F26" i="22"/>
  <c r="AS376" i="21"/>
  <c r="BO376" i="21"/>
  <c r="I424" i="22"/>
  <c r="D424" i="22"/>
  <c r="A424" i="22" s="1"/>
  <c r="J424" i="22"/>
  <c r="K592" i="21"/>
  <c r="BN592" i="21"/>
  <c r="AR592" i="21"/>
  <c r="L652" i="21"/>
  <c r="AS652" i="21"/>
  <c r="BO652" i="21"/>
  <c r="J735" i="18"/>
  <c r="I735" i="18"/>
  <c r="E735" i="21"/>
  <c r="AL735" i="21"/>
  <c r="O735" i="21"/>
  <c r="BH735" i="21"/>
  <c r="BO736" i="21"/>
  <c r="L736" i="21"/>
  <c r="AS736" i="21"/>
  <c r="L892" i="21"/>
  <c r="AS892" i="21"/>
  <c r="BO892" i="21"/>
  <c r="A1035" i="4"/>
  <c r="D1035" i="6"/>
  <c r="D1035" i="7"/>
  <c r="E1107" i="21"/>
  <c r="AR1107" i="21"/>
  <c r="BN1107" i="21"/>
  <c r="K1107" i="21"/>
  <c r="D28" i="21"/>
  <c r="AK28" i="21"/>
  <c r="BG28" i="21"/>
  <c r="L28" i="21"/>
  <c r="BO28" i="21"/>
  <c r="AS28" i="21"/>
  <c r="J159" i="7"/>
  <c r="E159" i="22"/>
  <c r="I159" i="7"/>
  <c r="I207" i="18"/>
  <c r="AL219" i="21"/>
  <c r="BN219" i="21"/>
  <c r="AR219" i="21"/>
  <c r="K219" i="21"/>
  <c r="D244" i="21"/>
  <c r="BG244" i="21"/>
  <c r="AK244" i="21"/>
  <c r="F568" i="6"/>
  <c r="F568" i="18" s="1"/>
  <c r="AG568" i="21" s="1"/>
  <c r="F544" i="4"/>
  <c r="AK688" i="21"/>
  <c r="D688" i="21"/>
  <c r="BG688" i="21"/>
  <c r="G759" i="22"/>
  <c r="D784" i="21"/>
  <c r="AK784" i="21"/>
  <c r="BG784" i="21"/>
  <c r="AR784" i="21"/>
  <c r="K784" i="21"/>
  <c r="A784" i="21" s="1"/>
  <c r="D796" i="22"/>
  <c r="A796" i="22" s="1"/>
  <c r="J796" i="22"/>
  <c r="I796" i="22"/>
  <c r="AS976" i="21"/>
  <c r="L976" i="21"/>
  <c r="BO976" i="21"/>
  <c r="A1132" i="6"/>
  <c r="D1132" i="18"/>
  <c r="A1132" i="18" s="1"/>
  <c r="I339" i="7"/>
  <c r="J339" i="7"/>
  <c r="E339" i="22"/>
  <c r="O339" i="21"/>
  <c r="BH339" i="21"/>
  <c r="E339" i="21"/>
  <c r="AL339" i="21"/>
  <c r="G40" i="22"/>
  <c r="BR39" i="21"/>
  <c r="H39" i="7"/>
  <c r="BZ39" i="21" s="1"/>
  <c r="H39" i="6"/>
  <c r="H39" i="18" s="1"/>
  <c r="BY39" i="21" s="1"/>
  <c r="I675" i="18"/>
  <c r="J675" i="18"/>
  <c r="I279" i="18"/>
  <c r="J279" i="18"/>
  <c r="K256" i="21"/>
  <c r="BN256" i="21"/>
  <c r="BN316" i="21"/>
  <c r="AR316" i="21"/>
  <c r="K316" i="21"/>
  <c r="J399" i="7"/>
  <c r="E399" i="22"/>
  <c r="I399" i="7"/>
  <c r="O399" i="21"/>
  <c r="BH399" i="21"/>
  <c r="AL399" i="21"/>
  <c r="E399" i="21"/>
  <c r="J400" i="22"/>
  <c r="D400" i="22"/>
  <c r="A400" i="22" s="1"/>
  <c r="I400" i="22"/>
  <c r="AS424" i="21"/>
  <c r="BR568" i="21"/>
  <c r="H568" i="6"/>
  <c r="H568" i="18" s="1"/>
  <c r="BY568" i="21" s="1"/>
  <c r="H544" i="4"/>
  <c r="F640" i="22"/>
  <c r="AR724" i="21"/>
  <c r="BN724" i="21"/>
  <c r="L1120" i="21"/>
  <c r="AS1120" i="21"/>
  <c r="BO1120" i="21"/>
  <c r="BO1131" i="21"/>
  <c r="AS1131" i="21"/>
  <c r="BO43" i="21"/>
  <c r="L43" i="21"/>
  <c r="AS43" i="21"/>
  <c r="L45" i="21"/>
  <c r="BO45" i="21"/>
  <c r="AS45" i="21"/>
  <c r="I10" i="4"/>
  <c r="I10" i="6" s="1"/>
  <c r="P10" i="21"/>
  <c r="J10" i="4"/>
  <c r="J10" i="6" s="1"/>
  <c r="E10" i="6"/>
  <c r="E10" i="18" s="1"/>
  <c r="E10" i="7"/>
  <c r="D10" i="4"/>
  <c r="BG47" i="21"/>
  <c r="AK47" i="21"/>
  <c r="D47" i="21"/>
  <c r="AK49" i="21"/>
  <c r="BG49" i="21"/>
  <c r="D49" i="21"/>
  <c r="E26" i="22"/>
  <c r="J26" i="7"/>
  <c r="I26" i="7"/>
  <c r="K101" i="21"/>
  <c r="AR101" i="21"/>
  <c r="BN101" i="21"/>
  <c r="J102" i="22"/>
  <c r="D102" i="22"/>
  <c r="A102" i="22" s="1"/>
  <c r="I102" i="22"/>
  <c r="D108" i="21"/>
  <c r="AK108" i="21"/>
  <c r="BG108" i="21"/>
  <c r="AS603" i="21"/>
  <c r="L603" i="21"/>
  <c r="BO603" i="21"/>
  <c r="BO616" i="21"/>
  <c r="L616" i="21"/>
  <c r="AS616" i="21"/>
  <c r="AS748" i="21"/>
  <c r="L748" i="21"/>
  <c r="BO748" i="21"/>
  <c r="L88" i="21"/>
  <c r="BO88" i="21"/>
  <c r="AS88" i="21"/>
  <c r="AS172" i="21"/>
  <c r="BO172" i="21"/>
  <c r="L172" i="21"/>
  <c r="J340" i="22"/>
  <c r="I340" i="22"/>
  <c r="D340" i="22"/>
  <c r="A340" i="22" s="1"/>
  <c r="BN580" i="21"/>
  <c r="K580" i="21"/>
  <c r="AR580" i="21"/>
  <c r="D723" i="21"/>
  <c r="G1084" i="22"/>
  <c r="E147" i="22"/>
  <c r="I147" i="7"/>
  <c r="J147" i="7"/>
  <c r="F207" i="22"/>
  <c r="I207" i="22" s="1"/>
  <c r="AS207" i="21"/>
  <c r="BN376" i="21"/>
  <c r="K376" i="21"/>
  <c r="BG424" i="21"/>
  <c r="AK424" i="21"/>
  <c r="D424" i="21"/>
  <c r="J604" i="22"/>
  <c r="D604" i="22"/>
  <c r="A604" i="22" s="1"/>
  <c r="I604" i="22"/>
  <c r="AS627" i="21"/>
  <c r="BN736" i="21"/>
  <c r="AR736" i="21"/>
  <c r="K736" i="21"/>
  <c r="BG892" i="21"/>
  <c r="AK892" i="21"/>
  <c r="D892" i="21"/>
  <c r="F975" i="22"/>
  <c r="D975" i="22" s="1"/>
  <c r="A975" i="22" s="1"/>
  <c r="AS975" i="21"/>
  <c r="K28" i="21"/>
  <c r="BN28" i="21"/>
  <c r="AR28" i="21"/>
  <c r="J207" i="7"/>
  <c r="AS448" i="21"/>
  <c r="BO448" i="21"/>
  <c r="J664" i="18"/>
  <c r="I664" i="18"/>
  <c r="AL664" i="21"/>
  <c r="O664" i="21"/>
  <c r="E664" i="21"/>
  <c r="BH664" i="21"/>
  <c r="AK699" i="21"/>
  <c r="BG699" i="21"/>
  <c r="D699" i="21"/>
  <c r="I723" i="18"/>
  <c r="F904" i="22"/>
  <c r="L1095" i="21"/>
  <c r="H1095" i="22"/>
  <c r="D1095" i="22" s="1"/>
  <c r="A1095" i="22" s="1"/>
  <c r="D1108" i="22"/>
  <c r="A1108" i="22" s="1"/>
  <c r="J1108" i="22"/>
  <c r="I1108" i="22"/>
  <c r="I195" i="18"/>
  <c r="O195" i="21"/>
  <c r="AL195" i="21"/>
  <c r="E195" i="21"/>
  <c r="BH195" i="21"/>
  <c r="E891" i="21"/>
  <c r="BR303" i="21"/>
  <c r="H303" i="6"/>
  <c r="H303" i="18" s="1"/>
  <c r="BY303" i="21" s="1"/>
  <c r="H303" i="7"/>
  <c r="BZ303" i="21" s="1"/>
  <c r="L112" i="21"/>
  <c r="AS112" i="21"/>
  <c r="D292" i="22"/>
  <c r="A292" i="22" s="1"/>
  <c r="I292" i="22"/>
  <c r="J292" i="22"/>
  <c r="D327" i="6"/>
  <c r="D327" i="7"/>
  <c r="A327" i="4"/>
  <c r="F651" i="22"/>
  <c r="D724" i="22"/>
  <c r="A724" i="22" s="1"/>
  <c r="J724" i="22"/>
  <c r="I724" i="22"/>
  <c r="AK771" i="21"/>
  <c r="BG771" i="21"/>
  <c r="D771" i="21"/>
  <c r="G783" i="22"/>
  <c r="AK928" i="21"/>
  <c r="D928" i="21"/>
  <c r="BG928" i="21"/>
  <c r="F1035" i="22"/>
  <c r="F1036" i="22"/>
  <c r="E1131" i="21"/>
  <c r="K1131" i="21"/>
  <c r="BN1131" i="21"/>
  <c r="AR1131" i="21"/>
  <c r="J42" i="22"/>
  <c r="D42" i="22"/>
  <c r="A42" i="22" s="1"/>
  <c r="I42" i="22"/>
  <c r="E12" i="6"/>
  <c r="E12" i="18" s="1"/>
  <c r="P12" i="21"/>
  <c r="J12" i="4"/>
  <c r="J12" i="6" s="1"/>
  <c r="E12" i="7"/>
  <c r="I12" i="4"/>
  <c r="I12" i="6" s="1"/>
  <c r="D12" i="4"/>
  <c r="BG102" i="21"/>
  <c r="D102" i="21"/>
  <c r="AK102" i="21"/>
  <c r="AR102" i="21"/>
  <c r="K102" i="21"/>
  <c r="BN102" i="21"/>
  <c r="D106" i="22"/>
  <c r="A106" i="22" s="1"/>
  <c r="I106" i="22"/>
  <c r="J106" i="22"/>
  <c r="AK447" i="21"/>
  <c r="D447" i="21"/>
  <c r="BG447" i="21"/>
  <c r="D1048" i="21"/>
  <c r="AK1048" i="21"/>
  <c r="BG1048" i="21"/>
  <c r="AS1048" i="21"/>
  <c r="L1048" i="21"/>
  <c r="BO1048" i="21"/>
  <c r="BN88" i="21"/>
  <c r="K88" i="21"/>
  <c r="AR88" i="21"/>
  <c r="D172" i="21"/>
  <c r="BG172" i="21"/>
  <c r="AK172" i="21"/>
  <c r="AR183" i="21"/>
  <c r="K183" i="21"/>
  <c r="BN183" i="21"/>
  <c r="BO316" i="21"/>
  <c r="H664" i="22"/>
  <c r="E879" i="21"/>
  <c r="I940" i="22"/>
  <c r="J940" i="22"/>
  <c r="D940" i="22"/>
  <c r="A940" i="22" s="1"/>
  <c r="F1083" i="22"/>
  <c r="G219" i="22"/>
  <c r="BH627" i="21"/>
  <c r="J747" i="18"/>
  <c r="I747" i="18"/>
  <c r="AL747" i="21"/>
  <c r="BH747" i="21"/>
  <c r="O747" i="21"/>
  <c r="E747" i="21"/>
  <c r="J1047" i="22"/>
  <c r="D1047" i="22"/>
  <c r="A1047" i="22" s="1"/>
  <c r="I1047" i="22"/>
  <c r="H15" i="4"/>
  <c r="BS15" i="21" s="1"/>
  <c r="D196" i="21"/>
  <c r="BG196" i="21"/>
  <c r="AK196" i="21"/>
  <c r="H640" i="22"/>
  <c r="L687" i="21"/>
  <c r="AS687" i="21"/>
  <c r="I699" i="22"/>
  <c r="J699" i="22"/>
  <c r="D699" i="22"/>
  <c r="A699" i="22" s="1"/>
  <c r="AR700" i="21"/>
  <c r="K700" i="21"/>
  <c r="J951" i="4"/>
  <c r="J951" i="6" s="1"/>
  <c r="I951" i="4"/>
  <c r="I951" i="6" s="1"/>
  <c r="E951" i="6"/>
  <c r="E951" i="18" s="1"/>
  <c r="V951" i="21" s="1"/>
  <c r="E951" i="7"/>
  <c r="W951" i="21" s="1"/>
  <c r="J987" i="7"/>
  <c r="I987" i="7"/>
  <c r="E987" i="22"/>
  <c r="J927" i="18"/>
  <c r="I927" i="18"/>
  <c r="E231" i="22"/>
  <c r="I231" i="7"/>
  <c r="J231" i="7"/>
  <c r="E171" i="22"/>
  <c r="I171" i="7"/>
  <c r="J171" i="7"/>
  <c r="I783" i="18"/>
  <c r="J783" i="18"/>
  <c r="BH783" i="21"/>
  <c r="O783" i="21"/>
  <c r="E783" i="21"/>
  <c r="AL783" i="21"/>
  <c r="E411" i="22"/>
  <c r="J411" i="7"/>
  <c r="I411" i="7"/>
  <c r="J87" i="18"/>
  <c r="I87" i="18"/>
  <c r="O87" i="21"/>
  <c r="BH87" i="21"/>
  <c r="AL87" i="21"/>
  <c r="E87" i="21"/>
  <c r="J639" i="4"/>
  <c r="J639" i="6" s="1"/>
  <c r="E639" i="7"/>
  <c r="W639" i="21" s="1"/>
  <c r="I639" i="4"/>
  <c r="I639" i="6" s="1"/>
  <c r="E639" i="6"/>
  <c r="E639" i="18" s="1"/>
  <c r="V639" i="21" s="1"/>
  <c r="D639" i="4"/>
  <c r="AL651" i="21"/>
  <c r="E651" i="21"/>
  <c r="O651" i="21"/>
  <c r="BH651" i="21"/>
  <c r="I16" i="4"/>
  <c r="I16" i="6" s="1"/>
  <c r="A315" i="7"/>
  <c r="D303" i="4"/>
  <c r="A51" i="7"/>
  <c r="J1095" i="22"/>
  <c r="I1095" i="22"/>
  <c r="AL327" i="21"/>
  <c r="I75" i="18"/>
  <c r="J75" i="18"/>
  <c r="BH75" i="21"/>
  <c r="E75" i="21"/>
  <c r="O75" i="21"/>
  <c r="AL75" i="21"/>
  <c r="G339" i="22"/>
  <c r="D375" i="22"/>
  <c r="A375" i="22" s="1"/>
  <c r="I375" i="22"/>
  <c r="J375" i="22"/>
  <c r="AV568" i="21"/>
  <c r="G568" i="6"/>
  <c r="G568" i="18" s="1"/>
  <c r="BC568" i="21" s="1"/>
  <c r="G544" i="4"/>
  <c r="D807" i="21"/>
  <c r="G904" i="22"/>
  <c r="Z267" i="21"/>
  <c r="F267" i="7"/>
  <c r="AH267" i="21" s="1"/>
  <c r="F267" i="6"/>
  <c r="F267" i="18" s="1"/>
  <c r="AG267" i="21" s="1"/>
  <c r="K292" i="21"/>
  <c r="BN292" i="21"/>
  <c r="AR292" i="21"/>
  <c r="D771" i="22"/>
  <c r="A771" i="22" s="1"/>
  <c r="J771" i="22"/>
  <c r="I771" i="22"/>
  <c r="H903" i="22"/>
  <c r="G951" i="22"/>
  <c r="AR988" i="21"/>
  <c r="K988" i="21"/>
  <c r="BN988" i="21"/>
  <c r="F1084" i="22"/>
  <c r="D1132" i="21"/>
  <c r="AK1132" i="21"/>
  <c r="BG1132" i="21"/>
  <c r="AR1132" i="21"/>
  <c r="K1132" i="21"/>
  <c r="L44" i="21"/>
  <c r="AS44" i="21"/>
  <c r="BO44" i="21"/>
  <c r="P11" i="21"/>
  <c r="E11" i="6"/>
  <c r="E11" i="18" s="1"/>
  <c r="I11" i="4"/>
  <c r="I11" i="6" s="1"/>
  <c r="J11" i="4"/>
  <c r="J11" i="6" s="1"/>
  <c r="E11" i="7"/>
  <c r="D11" i="4"/>
  <c r="BG48" i="21"/>
  <c r="D48" i="21"/>
  <c r="AK48" i="21"/>
  <c r="BG50" i="21"/>
  <c r="D50" i="21"/>
  <c r="AK50" i="21"/>
  <c r="BG106" i="21"/>
  <c r="AK106" i="21"/>
  <c r="D106" i="21"/>
  <c r="J64" i="22"/>
  <c r="I64" i="22"/>
  <c r="D64" i="22"/>
  <c r="A64" i="22" s="1"/>
  <c r="I148" i="22"/>
  <c r="J148" i="22"/>
  <c r="D148" i="22"/>
  <c r="A148" i="22" s="1"/>
  <c r="I184" i="22"/>
  <c r="D184" i="22"/>
  <c r="A184" i="22" s="1"/>
  <c r="J184" i="22"/>
  <c r="G639" i="22"/>
  <c r="AS867" i="21"/>
  <c r="L867" i="21"/>
  <c r="BO867" i="21"/>
  <c r="L868" i="21"/>
  <c r="AS868" i="21"/>
  <c r="BO868" i="21"/>
  <c r="I903" i="4"/>
  <c r="I903" i="6" s="1"/>
  <c r="J903" i="4"/>
  <c r="J903" i="6" s="1"/>
  <c r="E903" i="6"/>
  <c r="E903" i="18" s="1"/>
  <c r="V903" i="21" s="1"/>
  <c r="E903" i="7"/>
  <c r="W903" i="21" s="1"/>
  <c r="D903" i="4"/>
  <c r="A915" i="4"/>
  <c r="D915" i="6"/>
  <c r="D915" i="7"/>
  <c r="J412" i="22"/>
  <c r="D412" i="22"/>
  <c r="A412" i="22" s="1"/>
  <c r="AK436" i="21"/>
  <c r="D436" i="21"/>
  <c r="BG436" i="21"/>
  <c r="J640" i="18"/>
  <c r="I640" i="18"/>
  <c r="AS688" i="21"/>
  <c r="BS13" i="21"/>
  <c r="BR13" i="21" s="1"/>
  <c r="H13" i="6"/>
  <c r="H13" i="18" s="1"/>
  <c r="BY13" i="21" s="1"/>
  <c r="H13" i="7"/>
  <c r="H26" i="22"/>
  <c r="J27" i="7"/>
  <c r="E27" i="22"/>
  <c r="I27" i="7"/>
  <c r="D207" i="7"/>
  <c r="D207" i="6"/>
  <c r="A207" i="4"/>
  <c r="BO208" i="21"/>
  <c r="AS208" i="21"/>
  <c r="L208" i="21"/>
  <c r="BN687" i="21"/>
  <c r="AR687" i="21"/>
  <c r="D688" i="22"/>
  <c r="A688" i="22" s="1"/>
  <c r="J688" i="22"/>
  <c r="J700" i="22"/>
  <c r="D700" i="22"/>
  <c r="A700" i="22" s="1"/>
  <c r="I700" i="22"/>
  <c r="D784" i="22"/>
  <c r="A784" i="22" s="1"/>
  <c r="I784" i="22"/>
  <c r="J784" i="22"/>
  <c r="E807" i="21"/>
  <c r="J975" i="18"/>
  <c r="AV1083" i="21"/>
  <c r="G1083" i="7"/>
  <c r="BD1083" i="21" s="1"/>
  <c r="G1083" i="6"/>
  <c r="G1083" i="18" s="1"/>
  <c r="BC1083" i="21" s="1"/>
  <c r="G17" i="22"/>
  <c r="G18" i="22"/>
  <c r="G19" i="22"/>
  <c r="AW8" i="21"/>
  <c r="AV8" i="21" s="1"/>
  <c r="G8" i="6"/>
  <c r="G8" i="18" s="1"/>
  <c r="BC8" i="21" s="1"/>
  <c r="G8" i="7"/>
  <c r="G21" i="22"/>
  <c r="G23" i="22"/>
  <c r="G24" i="22"/>
  <c r="AS435" i="21"/>
  <c r="BO435" i="21"/>
  <c r="L435" i="21"/>
  <c r="H759" i="22"/>
  <c r="AK1119" i="21"/>
  <c r="E51" i="22"/>
  <c r="I51" i="7"/>
  <c r="J51" i="7"/>
  <c r="AS123" i="21"/>
  <c r="L123" i="21"/>
  <c r="BO123" i="21"/>
  <c r="I124" i="22"/>
  <c r="J124" i="22"/>
  <c r="L256" i="21"/>
  <c r="AS256" i="21"/>
  <c r="BO256" i="21"/>
  <c r="A304" i="4"/>
  <c r="D304" i="6"/>
  <c r="D304" i="7"/>
  <c r="BH304" i="21"/>
  <c r="O304" i="21"/>
  <c r="AL304" i="21"/>
  <c r="E304" i="21"/>
  <c r="J760" i="18"/>
  <c r="I760" i="18"/>
  <c r="BN1120" i="21"/>
  <c r="K1120" i="21"/>
  <c r="AR1120" i="21"/>
  <c r="AS41" i="21"/>
  <c r="L41" i="21"/>
  <c r="BO41" i="21"/>
  <c r="I19" i="18"/>
  <c r="J19" i="18"/>
  <c r="I20" i="18"/>
  <c r="J20" i="18"/>
  <c r="I21" i="18"/>
  <c r="J21" i="18"/>
  <c r="P9" i="21"/>
  <c r="E9" i="6"/>
  <c r="E9" i="18" s="1"/>
  <c r="I9" i="4"/>
  <c r="I9" i="6" s="1"/>
  <c r="J9" i="4"/>
  <c r="J9" i="6" s="1"/>
  <c r="E9" i="7"/>
  <c r="D9" i="4"/>
  <c r="K46" i="21"/>
  <c r="AR46" i="21"/>
  <c r="BN46" i="21"/>
  <c r="D25" i="6"/>
  <c r="D25" i="7"/>
  <c r="A25" i="4"/>
  <c r="E25" i="21"/>
  <c r="BH25" i="21"/>
  <c r="AL25" i="21"/>
  <c r="O25" i="21"/>
  <c r="BN50" i="21"/>
  <c r="AR50" i="21"/>
  <c r="K50" i="21"/>
  <c r="AS101" i="21"/>
  <c r="L101" i="21"/>
  <c r="BO101" i="21"/>
  <c r="J104" i="22"/>
  <c r="D104" i="22"/>
  <c r="A104" i="22" s="1"/>
  <c r="I104" i="22"/>
  <c r="D110" i="21"/>
  <c r="BG110" i="21"/>
  <c r="AK110" i="21"/>
  <c r="BG148" i="21"/>
  <c r="AK148" i="21"/>
  <c r="D148" i="21"/>
  <c r="J1096" i="22"/>
  <c r="D1096" i="22"/>
  <c r="A1096" i="22" s="1"/>
  <c r="I1096" i="22"/>
  <c r="D220" i="21"/>
  <c r="BG220" i="21"/>
  <c r="AK220" i="21"/>
  <c r="G351" i="22"/>
  <c r="AR460" i="21"/>
  <c r="BN460" i="21"/>
  <c r="D580" i="21"/>
  <c r="BG580" i="21"/>
  <c r="AK580" i="21"/>
  <c r="BO580" i="21"/>
  <c r="AS580" i="21"/>
  <c r="L580" i="21"/>
  <c r="H795" i="22"/>
  <c r="AK867" i="21"/>
  <c r="BG867" i="21"/>
  <c r="D867" i="21"/>
  <c r="AR867" i="21"/>
  <c r="BN867" i="21"/>
  <c r="K867" i="21"/>
  <c r="AS916" i="21"/>
  <c r="L916" i="21"/>
  <c r="BO916" i="21"/>
  <c r="I939" i="7"/>
  <c r="E939" i="22"/>
  <c r="J939" i="7"/>
  <c r="H1011" i="22"/>
  <c r="AA5" i="21"/>
  <c r="Z5" i="21" s="1"/>
  <c r="F5" i="6"/>
  <c r="F5" i="18" s="1"/>
  <c r="AG5" i="21" s="1"/>
  <c r="F5" i="7"/>
  <c r="AA6" i="21"/>
  <c r="Z6" i="21" s="1"/>
  <c r="F6" i="7"/>
  <c r="F6" i="6"/>
  <c r="F6" i="18" s="1"/>
  <c r="AG6" i="21" s="1"/>
  <c r="AA7" i="21"/>
  <c r="Z7" i="21" s="1"/>
  <c r="F7" i="6"/>
  <c r="F7" i="18" s="1"/>
  <c r="AG7" i="21" s="1"/>
  <c r="F7" i="7"/>
  <c r="F8" i="7"/>
  <c r="AA8" i="21"/>
  <c r="Z8" i="21" s="1"/>
  <c r="F8" i="6"/>
  <c r="F8" i="18" s="1"/>
  <c r="AG8" i="21" s="1"/>
  <c r="F9" i="6"/>
  <c r="F9" i="18" s="1"/>
  <c r="AG9" i="21" s="1"/>
  <c r="AA9" i="21"/>
  <c r="Z9" i="21" s="1"/>
  <c r="F9" i="7"/>
  <c r="F24" i="22"/>
  <c r="F25" i="22"/>
  <c r="AS280" i="21"/>
  <c r="L280" i="21"/>
  <c r="AR280" i="21"/>
  <c r="BN280" i="21"/>
  <c r="K280" i="21"/>
  <c r="I376" i="22"/>
  <c r="J376" i="22"/>
  <c r="D412" i="21"/>
  <c r="BG412" i="21"/>
  <c r="AK412" i="21"/>
  <c r="BG652" i="21"/>
  <c r="AK652" i="21"/>
  <c r="D652" i="21"/>
  <c r="I652" i="22"/>
  <c r="J652" i="22"/>
  <c r="D652" i="22"/>
  <c r="A652" i="22" s="1"/>
  <c r="E735" i="22"/>
  <c r="J735" i="7"/>
  <c r="I735" i="7"/>
  <c r="D735" i="7"/>
  <c r="A735" i="4"/>
  <c r="D735" i="6"/>
  <c r="J736" i="22"/>
  <c r="I736" i="22"/>
  <c r="D736" i="22"/>
  <c r="A736" i="22" s="1"/>
  <c r="J892" i="22"/>
  <c r="D892" i="22"/>
  <c r="A892" i="22" s="1"/>
  <c r="I892" i="22"/>
  <c r="J1035" i="18"/>
  <c r="I1035" i="18"/>
  <c r="BH1035" i="21"/>
  <c r="O1035" i="21"/>
  <c r="BG1035" i="21" s="1"/>
  <c r="AL1035" i="21"/>
  <c r="E1035" i="21"/>
  <c r="BG1107" i="21"/>
  <c r="AK1107" i="21"/>
  <c r="BS6" i="21"/>
  <c r="BR6" i="21" s="1"/>
  <c r="H6" i="7"/>
  <c r="H6" i="6"/>
  <c r="H6" i="18" s="1"/>
  <c r="BY6" i="21" s="1"/>
  <c r="F87" i="22"/>
  <c r="L160" i="21"/>
  <c r="AS160" i="21"/>
  <c r="BO160" i="21"/>
  <c r="L196" i="21"/>
  <c r="AS196" i="21"/>
  <c r="BO196" i="21"/>
  <c r="BN207" i="21"/>
  <c r="AR207" i="21"/>
  <c r="K207" i="21"/>
  <c r="BH219" i="21"/>
  <c r="G304" i="22"/>
  <c r="D832" i="22"/>
  <c r="A832" i="22" s="1"/>
  <c r="BG916" i="21"/>
  <c r="AS964" i="21"/>
  <c r="BO964" i="21"/>
  <c r="L964" i="21"/>
  <c r="BN1012" i="21"/>
  <c r="AR1012" i="21"/>
  <c r="K1012" i="21"/>
  <c r="I339" i="18"/>
  <c r="J339" i="18"/>
  <c r="J255" i="18"/>
  <c r="I255" i="18"/>
  <c r="O255" i="21"/>
  <c r="BH255" i="21"/>
  <c r="AL255" i="21"/>
  <c r="E255" i="21"/>
  <c r="E675" i="22"/>
  <c r="J675" i="7"/>
  <c r="I675" i="7"/>
  <c r="E675" i="21"/>
  <c r="AL675" i="21"/>
  <c r="O675" i="21"/>
  <c r="BH675" i="21"/>
  <c r="E63" i="22"/>
  <c r="J63" i="7"/>
  <c r="I63" i="7"/>
  <c r="J279" i="7"/>
  <c r="I279" i="7"/>
  <c r="E279" i="22"/>
  <c r="AL279" i="21"/>
  <c r="BH279" i="21"/>
  <c r="O279" i="21"/>
  <c r="E279" i="21"/>
  <c r="I891" i="22"/>
  <c r="D1083" i="4"/>
  <c r="J1083" i="4"/>
  <c r="J1083" i="6" s="1"/>
  <c r="J244" i="22"/>
  <c r="AK435" i="21"/>
  <c r="BG435" i="21"/>
  <c r="D435" i="21"/>
  <c r="L615" i="21"/>
  <c r="BO615" i="21"/>
  <c r="AS615" i="21"/>
  <c r="AS52" i="21"/>
  <c r="BO52" i="21"/>
  <c r="L52" i="21"/>
  <c r="BG256" i="21"/>
  <c r="AK256" i="21"/>
  <c r="D256" i="21"/>
  <c r="AS316" i="21"/>
  <c r="L316" i="21"/>
  <c r="J399" i="18"/>
  <c r="I399" i="18"/>
  <c r="D399" i="6"/>
  <c r="A399" i="4"/>
  <c r="D399" i="7"/>
  <c r="AS400" i="21"/>
  <c r="L400" i="21"/>
  <c r="D1120" i="22"/>
  <c r="A1120" i="22" s="1"/>
  <c r="J1120" i="22"/>
  <c r="I1120" i="22"/>
  <c r="D1132" i="22"/>
  <c r="A1132" i="22" s="1"/>
  <c r="J1132" i="22"/>
  <c r="K41" i="21"/>
  <c r="BN41" i="21"/>
  <c r="I43" i="22"/>
  <c r="J43" i="22"/>
  <c r="D43" i="22"/>
  <c r="A43" i="22" s="1"/>
  <c r="D45" i="22"/>
  <c r="A45" i="22" s="1"/>
  <c r="J45" i="22"/>
  <c r="I45" i="22"/>
  <c r="J26" i="18"/>
  <c r="I26" i="18"/>
  <c r="AL26" i="21"/>
  <c r="O26" i="21"/>
  <c r="E26" i="21"/>
  <c r="BH26" i="21"/>
  <c r="D104" i="21"/>
  <c r="BG104" i="21"/>
  <c r="AK104" i="21"/>
  <c r="AR104" i="21"/>
  <c r="K104" i="21"/>
  <c r="BN104" i="21"/>
  <c r="BN108" i="21"/>
  <c r="AR108" i="21"/>
  <c r="K108" i="21"/>
  <c r="AR64" i="21"/>
  <c r="K64" i="21"/>
  <c r="BN64" i="21"/>
  <c r="BN352" i="21"/>
  <c r="AR352" i="21"/>
  <c r="K352" i="21"/>
  <c r="L364" i="21"/>
  <c r="AS364" i="21"/>
  <c r="J447" i="18"/>
  <c r="BG603" i="21"/>
  <c r="AK603" i="21"/>
  <c r="A1036" i="4"/>
  <c r="D1036" i="7"/>
  <c r="D1036" i="6"/>
  <c r="BN1096" i="21"/>
  <c r="K1096" i="21"/>
  <c r="AR1096" i="21"/>
  <c r="J88" i="22"/>
  <c r="D88" i="22"/>
  <c r="A88" i="22" s="1"/>
  <c r="I88" i="22"/>
  <c r="D172" i="22"/>
  <c r="A172" i="22" s="1"/>
  <c r="J172" i="22"/>
  <c r="I172" i="22"/>
  <c r="AS723" i="21"/>
  <c r="F723" i="22"/>
  <c r="I723" i="22" s="1"/>
  <c r="K831" i="21"/>
  <c r="AR831" i="21"/>
  <c r="BN831" i="21"/>
  <c r="D868" i="21"/>
  <c r="BG868" i="21"/>
  <c r="AK868" i="21"/>
  <c r="I1132" i="22"/>
  <c r="F23" i="22"/>
  <c r="D112" i="22"/>
  <c r="A112" i="22" s="1"/>
  <c r="G171" i="22"/>
  <c r="BG376" i="21"/>
  <c r="AK376" i="21"/>
  <c r="D376" i="21"/>
  <c r="AK604" i="21"/>
  <c r="D604" i="21"/>
  <c r="BG604" i="21"/>
  <c r="I627" i="22"/>
  <c r="K687" i="21"/>
  <c r="AK736" i="21"/>
  <c r="D736" i="21"/>
  <c r="BG736" i="21"/>
  <c r="G939" i="22"/>
  <c r="K1047" i="21"/>
  <c r="A1047" i="21" s="1"/>
  <c r="BN1047" i="21"/>
  <c r="AR1047" i="21"/>
  <c r="I207" i="7"/>
  <c r="AS219" i="21"/>
  <c r="F219" i="22"/>
  <c r="H268" i="22"/>
  <c r="E664" i="22"/>
  <c r="J664" i="7"/>
  <c r="I664" i="7"/>
  <c r="J723" i="18"/>
  <c r="AS807" i="21"/>
  <c r="BN976" i="21"/>
  <c r="K976" i="21"/>
  <c r="AR976" i="21"/>
  <c r="BR1083" i="21"/>
  <c r="H1083" i="7"/>
  <c r="BZ1083" i="21" s="1"/>
  <c r="H1083" i="6"/>
  <c r="H1083" i="18" s="1"/>
  <c r="BY1083" i="21" s="1"/>
  <c r="AS1119" i="21"/>
  <c r="BO107" i="21"/>
  <c r="G891" i="22"/>
  <c r="J891" i="22" s="1"/>
  <c r="BO891" i="21"/>
  <c r="AK891" i="21"/>
  <c r="D891" i="21"/>
  <c r="BG891" i="21"/>
  <c r="J891" i="18"/>
  <c r="I111" i="18"/>
  <c r="J111" i="18"/>
  <c r="AL111" i="21"/>
  <c r="O111" i="21"/>
  <c r="BH111" i="21"/>
  <c r="E111" i="21"/>
  <c r="I112" i="22"/>
  <c r="J112" i="22"/>
  <c r="AS327" i="21"/>
  <c r="F327" i="22"/>
  <c r="J327" i="22" s="1"/>
  <c r="D603" i="21"/>
  <c r="H627" i="22"/>
  <c r="Z639" i="21"/>
  <c r="F639" i="7"/>
  <c r="AH639" i="21" s="1"/>
  <c r="F639" i="6"/>
  <c r="F639" i="18" s="1"/>
  <c r="AG639" i="21" s="1"/>
  <c r="BO724" i="21"/>
  <c r="AS724" i="21"/>
  <c r="L724" i="21"/>
  <c r="AS772" i="21"/>
  <c r="BO772" i="21"/>
  <c r="AK1131" i="21"/>
  <c r="BG1131" i="21"/>
  <c r="D42" i="21"/>
  <c r="BG42" i="21"/>
  <c r="AK42" i="21"/>
  <c r="AR45" i="21"/>
  <c r="K45" i="21"/>
  <c r="BN45" i="21"/>
  <c r="AR47" i="21"/>
  <c r="K47" i="21"/>
  <c r="BN47" i="21"/>
  <c r="K105" i="21"/>
  <c r="AR105" i="21"/>
  <c r="BN105" i="21"/>
  <c r="L106" i="21"/>
  <c r="AS106" i="21"/>
  <c r="BO106" i="21"/>
  <c r="H255" i="22"/>
  <c r="BH447" i="21"/>
  <c r="I447" i="7"/>
  <c r="BO556" i="21"/>
  <c r="L556" i="21"/>
  <c r="AS556" i="21"/>
  <c r="D88" i="21"/>
  <c r="AK88" i="21"/>
  <c r="BG88" i="21"/>
  <c r="K172" i="21"/>
  <c r="AR172" i="21"/>
  <c r="BN172" i="21"/>
  <c r="I315" i="22"/>
  <c r="J315" i="22"/>
  <c r="AS471" i="21"/>
  <c r="L471" i="21"/>
  <c r="BO471" i="21"/>
  <c r="K472" i="21"/>
  <c r="BN472" i="21"/>
  <c r="AR472" i="21"/>
  <c r="H663" i="22"/>
  <c r="D831" i="22"/>
  <c r="A831" i="22" s="1"/>
  <c r="J831" i="22"/>
  <c r="L832" i="21"/>
  <c r="BO832" i="21"/>
  <c r="AS832" i="21"/>
  <c r="BH879" i="21"/>
  <c r="AS879" i="21"/>
  <c r="BO880" i="21"/>
  <c r="AS880" i="21"/>
  <c r="L880" i="21"/>
  <c r="AR41" i="21"/>
  <c r="L232" i="21"/>
  <c r="AS232" i="21"/>
  <c r="BO232" i="21"/>
  <c r="J436" i="22"/>
  <c r="D436" i="22"/>
  <c r="A436" i="22" s="1"/>
  <c r="I436" i="22"/>
  <c r="D627" i="21"/>
  <c r="BG627" i="21"/>
  <c r="AK627" i="21"/>
  <c r="BN627" i="21"/>
  <c r="K627" i="21"/>
  <c r="AR627" i="21"/>
  <c r="H27" i="22"/>
  <c r="BN448" i="21"/>
  <c r="AR448" i="21"/>
  <c r="K448" i="21"/>
  <c r="H591" i="22"/>
  <c r="H639" i="22"/>
  <c r="BO676" i="21"/>
  <c r="AS676" i="21"/>
  <c r="BN676" i="21"/>
  <c r="AR676" i="21"/>
  <c r="K676" i="21"/>
  <c r="J687" i="22"/>
  <c r="D687" i="22"/>
  <c r="A687" i="22" s="1"/>
  <c r="BO699" i="21"/>
  <c r="AS699" i="21"/>
  <c r="L699" i="21"/>
  <c r="BG700" i="21"/>
  <c r="AK700" i="21"/>
  <c r="D700" i="21"/>
  <c r="K724" i="21"/>
  <c r="K1108" i="21"/>
  <c r="AR1108" i="21"/>
  <c r="BN1108" i="21"/>
  <c r="A447" i="7"/>
  <c r="E1011" i="22"/>
  <c r="I1011" i="7"/>
  <c r="J1011" i="7"/>
  <c r="AL1011" i="21"/>
  <c r="E1011" i="21"/>
  <c r="O1011" i="21"/>
  <c r="BH1011" i="21"/>
  <c r="I963" i="18"/>
  <c r="J963" i="18"/>
  <c r="O963" i="21"/>
  <c r="AK963" i="21" s="1"/>
  <c r="BH963" i="21"/>
  <c r="AL963" i="21"/>
  <c r="E963" i="21"/>
  <c r="I555" i="7"/>
  <c r="E555" i="22"/>
  <c r="J555" i="7"/>
  <c r="AL555" i="21"/>
  <c r="BH555" i="21"/>
  <c r="O555" i="21"/>
  <c r="E555" i="21"/>
  <c r="F100" i="22"/>
  <c r="H100" i="22"/>
  <c r="J579" i="7"/>
  <c r="E579" i="22"/>
  <c r="I579" i="7"/>
  <c r="E783" i="22"/>
  <c r="J783" i="7"/>
  <c r="I783" i="7"/>
  <c r="AV39" i="21"/>
  <c r="G39" i="7"/>
  <c r="BD39" i="21" s="1"/>
  <c r="G39" i="6"/>
  <c r="G39" i="18" s="1"/>
  <c r="BC39" i="21" s="1"/>
  <c r="G15" i="4"/>
  <c r="AW15" i="21" s="1"/>
  <c r="I100" i="18"/>
  <c r="J100" i="18"/>
  <c r="BH100" i="21"/>
  <c r="AL100" i="21"/>
  <c r="E100" i="21"/>
  <c r="O100" i="21"/>
  <c r="I87" i="7"/>
  <c r="E87" i="22"/>
  <c r="J87" i="7"/>
  <c r="J16" i="4"/>
  <c r="J16" i="6" s="1"/>
  <c r="J568" i="4"/>
  <c r="J568" i="6" s="1"/>
  <c r="I303" i="18"/>
  <c r="A63" i="4"/>
  <c r="D63" i="7"/>
  <c r="D63" i="6"/>
  <c r="A100" i="4"/>
  <c r="D100" i="7"/>
  <c r="D100" i="6"/>
  <c r="A40" i="4"/>
  <c r="D40" i="7"/>
  <c r="D40" i="6"/>
  <c r="D579" i="6"/>
  <c r="D579" i="7"/>
  <c r="D675" i="6"/>
  <c r="D675" i="7"/>
  <c r="A964" i="6"/>
  <c r="D964" i="18"/>
  <c r="A964" i="18" s="1"/>
  <c r="A832" i="6"/>
  <c r="D832" i="18"/>
  <c r="A832" i="18" s="1"/>
  <c r="A556" i="6"/>
  <c r="D556" i="18"/>
  <c r="A556" i="18" s="1"/>
  <c r="A291" i="6"/>
  <c r="D291" i="18"/>
  <c r="A291" i="18" s="1"/>
  <c r="A88" i="6"/>
  <c r="D88" i="18"/>
  <c r="A88" i="18" s="1"/>
  <c r="A183" i="6"/>
  <c r="D183" i="18"/>
  <c r="A183" i="18" s="1"/>
  <c r="A1011" i="6"/>
  <c r="D1011" i="18"/>
  <c r="A1011" i="18" s="1"/>
  <c r="A927" i="6"/>
  <c r="D927" i="18"/>
  <c r="A927" i="18" s="1"/>
  <c r="A796" i="6"/>
  <c r="D796" i="18"/>
  <c r="A796" i="18" s="1"/>
  <c r="A627" i="6"/>
  <c r="D627" i="18"/>
  <c r="A627" i="18" s="1"/>
  <c r="A105" i="6"/>
  <c r="D105" i="18"/>
  <c r="A105" i="18" s="1"/>
  <c r="A101" i="6"/>
  <c r="D101" i="18"/>
  <c r="A101" i="18" s="1"/>
  <c r="A939" i="6"/>
  <c r="D939" i="18"/>
  <c r="A939" i="18" s="1"/>
  <c r="A471" i="6"/>
  <c r="A531" i="18"/>
  <c r="O856" i="21"/>
  <c r="BH856" i="21"/>
  <c r="AL856" i="21"/>
  <c r="A916" i="6"/>
  <c r="D916" i="18"/>
  <c r="A916" i="18" s="1"/>
  <c r="A783" i="6"/>
  <c r="D783" i="18"/>
  <c r="A783" i="18" s="1"/>
  <c r="A316" i="6"/>
  <c r="D316" i="18"/>
  <c r="A316" i="18" s="1"/>
  <c r="A75" i="6"/>
  <c r="D75" i="18"/>
  <c r="A75" i="18" s="1"/>
  <c r="A42" i="6"/>
  <c r="D42" i="18"/>
  <c r="A42" i="18" s="1"/>
  <c r="A976" i="6"/>
  <c r="D976" i="18"/>
  <c r="A976" i="18" s="1"/>
  <c r="A736" i="6"/>
  <c r="D736" i="18"/>
  <c r="A736" i="18" s="1"/>
  <c r="A147" i="6"/>
  <c r="D147" i="18"/>
  <c r="A147" i="18" s="1"/>
  <c r="A64" i="6"/>
  <c r="D64" i="18"/>
  <c r="A64" i="18" s="1"/>
  <c r="A106" i="6"/>
  <c r="D106" i="18"/>
  <c r="A106" i="18" s="1"/>
  <c r="A87" i="4"/>
  <c r="D87" i="7"/>
  <c r="D87" i="6"/>
  <c r="D387" i="7"/>
  <c r="D387" i="6"/>
  <c r="K952" i="21"/>
  <c r="BN952" i="21"/>
  <c r="AR952" i="21"/>
  <c r="A988" i="6"/>
  <c r="D988" i="18"/>
  <c r="A988" i="18" s="1"/>
  <c r="A340" i="6"/>
  <c r="D340" i="18"/>
  <c r="A340" i="18" s="1"/>
  <c r="A108" i="6"/>
  <c r="D108" i="18"/>
  <c r="A108" i="18" s="1"/>
  <c r="A220" i="6"/>
  <c r="D220" i="18"/>
  <c r="A220" i="18" s="1"/>
  <c r="A41" i="6"/>
  <c r="D41" i="18"/>
  <c r="A41" i="18" s="1"/>
  <c r="A27" i="6"/>
  <c r="D27" i="18"/>
  <c r="A27" i="18" s="1"/>
  <c r="A700" i="6"/>
  <c r="D700" i="18"/>
  <c r="A700" i="18" s="1"/>
  <c r="A555" i="6"/>
  <c r="D555" i="18"/>
  <c r="A555" i="18" s="1"/>
  <c r="A135" i="6"/>
  <c r="D135" i="18"/>
  <c r="A135" i="18" s="1"/>
  <c r="A160" i="6"/>
  <c r="D160" i="18"/>
  <c r="A160" i="18" s="1"/>
  <c r="A28" i="6"/>
  <c r="D28" i="18"/>
  <c r="A28" i="18" s="1"/>
  <c r="A628" i="6"/>
  <c r="D628" i="18"/>
  <c r="A628" i="18" s="1"/>
  <c r="A111" i="6"/>
  <c r="D111" i="18"/>
  <c r="A111" i="18" s="1"/>
  <c r="A47" i="6"/>
  <c r="D47" i="18"/>
  <c r="A47" i="18" s="1"/>
  <c r="A975" i="6"/>
  <c r="D975" i="18"/>
  <c r="A975" i="18" s="1"/>
  <c r="A376" i="6"/>
  <c r="D376" i="18"/>
  <c r="A376" i="18" s="1"/>
  <c r="D123" i="18"/>
  <c r="A123" i="18" s="1"/>
  <c r="A123" i="6"/>
  <c r="A136" i="6"/>
  <c r="D136" i="18"/>
  <c r="A136" i="18" s="1"/>
  <c r="G856" i="22"/>
  <c r="A1000" i="6"/>
  <c r="D1000" i="18"/>
  <c r="A1000" i="18" s="1"/>
  <c r="A771" i="6"/>
  <c r="D771" i="18"/>
  <c r="A771" i="18" s="1"/>
  <c r="A580" i="6"/>
  <c r="D580" i="18"/>
  <c r="A580" i="18" s="1"/>
  <c r="A364" i="6"/>
  <c r="D364" i="18"/>
  <c r="A364" i="18" s="1"/>
  <c r="A76" i="6"/>
  <c r="D76" i="18"/>
  <c r="A76" i="18" s="1"/>
  <c r="A171" i="4"/>
  <c r="D171" i="6"/>
  <c r="D171" i="7"/>
  <c r="D255" i="7"/>
  <c r="D255" i="6"/>
  <c r="A387" i="4"/>
  <c r="D651" i="7"/>
  <c r="D651" i="6"/>
  <c r="A795" i="4"/>
  <c r="D795" i="7"/>
  <c r="D795" i="6"/>
  <c r="A1048" i="6"/>
  <c r="D1048" i="18"/>
  <c r="A1048" i="18" s="1"/>
  <c r="D891" i="18"/>
  <c r="A891" i="18" s="1"/>
  <c r="A891" i="6"/>
  <c r="D699" i="18"/>
  <c r="A699" i="18" s="1"/>
  <c r="A699" i="6"/>
  <c r="A591" i="6"/>
  <c r="D591" i="18"/>
  <c r="A591" i="18" s="1"/>
  <c r="A400" i="6"/>
  <c r="D400" i="18"/>
  <c r="A400" i="18" s="1"/>
  <c r="A148" i="6"/>
  <c r="D148" i="18"/>
  <c r="A148" i="18" s="1"/>
  <c r="A48" i="6"/>
  <c r="D48" i="18"/>
  <c r="A48" i="18" s="1"/>
  <c r="D987" i="18"/>
  <c r="A987" i="18" s="1"/>
  <c r="A987" i="6"/>
  <c r="A963" i="6"/>
  <c r="D963" i="18"/>
  <c r="A963" i="18" s="1"/>
  <c r="A879" i="6"/>
  <c r="D879" i="18"/>
  <c r="A879" i="18" s="1"/>
  <c r="A388" i="6"/>
  <c r="D388" i="18"/>
  <c r="A388" i="18" s="1"/>
  <c r="A102" i="6"/>
  <c r="D102" i="18"/>
  <c r="A102" i="18" s="1"/>
  <c r="A52" i="6"/>
  <c r="D52" i="18"/>
  <c r="A52" i="18" s="1"/>
  <c r="A999" i="6"/>
  <c r="D999" i="18"/>
  <c r="A999" i="18" s="1"/>
  <c r="A748" i="6"/>
  <c r="D748" i="18"/>
  <c r="A748" i="18" s="1"/>
  <c r="A159" i="6"/>
  <c r="D159" i="18"/>
  <c r="A159" i="18" s="1"/>
  <c r="A184" i="6"/>
  <c r="D184" i="18"/>
  <c r="A184" i="18" s="1"/>
  <c r="A688" i="6"/>
  <c r="D688" i="18"/>
  <c r="A688" i="18" s="1"/>
  <c r="A196" i="6"/>
  <c r="D196" i="18"/>
  <c r="A196" i="18" s="1"/>
  <c r="D952" i="21"/>
  <c r="BG952" i="21"/>
  <c r="AK952" i="21"/>
  <c r="A868" i="6"/>
  <c r="D868" i="18"/>
  <c r="A868" i="18" s="1"/>
  <c r="A604" i="6"/>
  <c r="D604" i="18"/>
  <c r="A604" i="18" s="1"/>
  <c r="A412" i="6"/>
  <c r="D412" i="18"/>
  <c r="A412" i="18" s="1"/>
  <c r="A280" i="6"/>
  <c r="D280" i="18"/>
  <c r="A280" i="18" s="1"/>
  <c r="A124" i="6"/>
  <c r="D124" i="18"/>
  <c r="A124" i="18" s="1"/>
  <c r="A256" i="6"/>
  <c r="D256" i="18"/>
  <c r="A256" i="18" s="1"/>
  <c r="A195" i="4"/>
  <c r="D195" i="7"/>
  <c r="D195" i="6"/>
  <c r="A411" i="4"/>
  <c r="D411" i="6"/>
  <c r="D411" i="7"/>
  <c r="F856" i="22"/>
  <c r="A928" i="6"/>
  <c r="D928" i="18"/>
  <c r="A928" i="18" s="1"/>
  <c r="A772" i="6"/>
  <c r="D772" i="18"/>
  <c r="A772" i="18" s="1"/>
  <c r="A472" i="6"/>
  <c r="A532" i="18"/>
  <c r="A112" i="6"/>
  <c r="D112" i="18"/>
  <c r="A112" i="18" s="1"/>
  <c r="A747" i="6"/>
  <c r="D747" i="18"/>
  <c r="A747" i="18" s="1"/>
  <c r="A592" i="6"/>
  <c r="D592" i="18"/>
  <c r="A592" i="18" s="1"/>
  <c r="A448" i="6"/>
  <c r="D448" i="18"/>
  <c r="A448" i="18" s="1"/>
  <c r="A244" i="6"/>
  <c r="D244" i="18"/>
  <c r="A244" i="18" s="1"/>
  <c r="A46" i="6"/>
  <c r="D46" i="18"/>
  <c r="A46" i="18" s="1"/>
  <c r="A880" i="6"/>
  <c r="D880" i="18"/>
  <c r="A880" i="18" s="1"/>
  <c r="A424" i="6"/>
  <c r="D424" i="18"/>
  <c r="A424" i="18" s="1"/>
  <c r="A232" i="6"/>
  <c r="D232" i="18"/>
  <c r="A232" i="18" s="1"/>
  <c r="D952" i="18"/>
  <c r="A952" i="18" s="1"/>
  <c r="A279" i="6"/>
  <c r="D279" i="18"/>
  <c r="A279" i="18" s="1"/>
  <c r="A940" i="6"/>
  <c r="D940" i="18"/>
  <c r="A940" i="18" s="1"/>
  <c r="A676" i="6"/>
  <c r="D676" i="18"/>
  <c r="A676" i="18" s="1"/>
  <c r="A460" i="6"/>
  <c r="D460" i="18"/>
  <c r="A460" i="18" s="1"/>
  <c r="A107" i="6"/>
  <c r="D107" i="18"/>
  <c r="A107" i="18" s="1"/>
  <c r="A51" i="6"/>
  <c r="D51" i="18"/>
  <c r="A51" i="18" s="1"/>
  <c r="D39" i="4"/>
  <c r="I831" i="22" l="1"/>
  <c r="D819" i="18"/>
  <c r="A819" i="18" s="1"/>
  <c r="G544" i="7"/>
  <c r="BD544" i="21" s="1"/>
  <c r="AW544" i="21"/>
  <c r="F4" i="4"/>
  <c r="F4" i="7" s="1"/>
  <c r="AA544" i="21"/>
  <c r="Z544" i="21" s="1"/>
  <c r="BR544" i="21"/>
  <c r="BS544" i="21"/>
  <c r="F15" i="7"/>
  <c r="AH15" i="21" s="1"/>
  <c r="AA15" i="21"/>
  <c r="D567" i="4"/>
  <c r="P567" i="21"/>
  <c r="A21" i="6"/>
  <c r="A988" i="21"/>
  <c r="G99" i="22"/>
  <c r="F99" i="22"/>
  <c r="AH99" i="21"/>
  <c r="I952" i="22"/>
  <c r="I856" i="7"/>
  <c r="W856" i="21"/>
  <c r="L856" i="21" s="1"/>
  <c r="A1132" i="21"/>
  <c r="A316" i="21"/>
  <c r="AS831" i="21"/>
  <c r="J952" i="22"/>
  <c r="H856" i="22"/>
  <c r="L831" i="21"/>
  <c r="D952" i="22"/>
  <c r="A952" i="22" s="1"/>
  <c r="L952" i="21"/>
  <c r="BO831" i="21"/>
  <c r="BO952" i="21"/>
  <c r="A627" i="21"/>
  <c r="D22" i="18"/>
  <c r="A22" i="18" s="1"/>
  <c r="A1119" i="6"/>
  <c r="J856" i="18"/>
  <c r="I856" i="18"/>
  <c r="A856" i="4"/>
  <c r="D856" i="7"/>
  <c r="A856" i="7" s="1"/>
  <c r="A856" i="6"/>
  <c r="J856" i="7"/>
  <c r="E856" i="22"/>
  <c r="E544" i="7"/>
  <c r="E544" i="6"/>
  <c r="E544" i="18" s="1"/>
  <c r="V544" i="21" s="1"/>
  <c r="E4" i="4"/>
  <c r="I4" i="4" s="1"/>
  <c r="I4" i="6" s="1"/>
  <c r="A676" i="21"/>
  <c r="H4" i="4"/>
  <c r="BS4" i="21" s="1"/>
  <c r="BR4" i="21" s="1"/>
  <c r="A819" i="21"/>
  <c r="A820" i="21"/>
  <c r="G544" i="6"/>
  <c r="G544" i="18" s="1"/>
  <c r="BC544" i="21" s="1"/>
  <c r="H544" i="6"/>
  <c r="H544" i="18" s="1"/>
  <c r="BY544" i="21" s="1"/>
  <c r="AL303" i="21"/>
  <c r="E267" i="7"/>
  <c r="I267" i="4"/>
  <c r="I267" i="6" s="1"/>
  <c r="D18" i="18"/>
  <c r="A18" i="18" s="1"/>
  <c r="D17" i="18"/>
  <c r="A17" i="18" s="1"/>
  <c r="D99" i="7"/>
  <c r="A99" i="7" s="1"/>
  <c r="A45" i="21"/>
  <c r="F15" i="6"/>
  <c r="F15" i="18" s="1"/>
  <c r="AG15" i="21" s="1"/>
  <c r="E16" i="22"/>
  <c r="A891" i="7"/>
  <c r="G567" i="7"/>
  <c r="E568" i="22"/>
  <c r="E567" i="7"/>
  <c r="W567" i="21" s="1"/>
  <c r="F567" i="7"/>
  <c r="AH567" i="21" s="1"/>
  <c r="AR447" i="21"/>
  <c r="A387" i="7"/>
  <c r="AS303" i="21"/>
  <c r="I268" i="7"/>
  <c r="A219" i="7"/>
  <c r="A25" i="7"/>
  <c r="A26" i="7"/>
  <c r="A20" i="7"/>
  <c r="A19" i="7"/>
  <c r="A651" i="7"/>
  <c r="A640" i="7"/>
  <c r="A63" i="7"/>
  <c r="A195" i="7"/>
  <c r="J1083" i="7"/>
  <c r="A1119" i="7"/>
  <c r="A915" i="7"/>
  <c r="A904" i="7"/>
  <c r="A795" i="7"/>
  <c r="A243" i="7"/>
  <c r="A1036" i="7"/>
  <c r="A1035" i="7"/>
  <c r="A87" i="7"/>
  <c r="A783" i="7"/>
  <c r="A735" i="7"/>
  <c r="A712" i="7"/>
  <c r="A723" i="7"/>
  <c r="A675" i="7"/>
  <c r="A579" i="7"/>
  <c r="A255" i="7"/>
  <c r="A1131" i="7"/>
  <c r="A1095" i="7"/>
  <c r="A459" i="7"/>
  <c r="A411" i="7"/>
  <c r="A399" i="7"/>
  <c r="A339" i="7"/>
  <c r="A304" i="7"/>
  <c r="A327" i="7"/>
  <c r="I568" i="7"/>
  <c r="J568" i="7"/>
  <c r="A207" i="7"/>
  <c r="A171" i="7"/>
  <c r="I16" i="7"/>
  <c r="A40" i="7"/>
  <c r="A760" i="7"/>
  <c r="A100" i="7"/>
  <c r="A664" i="7"/>
  <c r="D568" i="7"/>
  <c r="H16" i="22"/>
  <c r="A268" i="4"/>
  <c r="D268" i="7"/>
  <c r="K447" i="21"/>
  <c r="A447" i="21" s="1"/>
  <c r="A460" i="21"/>
  <c r="D23" i="18"/>
  <c r="A23" i="18" s="1"/>
  <c r="D231" i="18"/>
  <c r="A231" i="18" s="1"/>
  <c r="D16" i="7"/>
  <c r="D24" i="18"/>
  <c r="A24" i="18" s="1"/>
  <c r="A976" i="21"/>
  <c r="D16" i="6"/>
  <c r="A16" i="6" s="1"/>
  <c r="E856" i="21"/>
  <c r="L495" i="21"/>
  <c r="BO495" i="21"/>
  <c r="AS495" i="21"/>
  <c r="D339" i="18"/>
  <c r="A339" i="18" s="1"/>
  <c r="AR495" i="21"/>
  <c r="BN495" i="21"/>
  <c r="K495" i="21"/>
  <c r="A495" i="21" s="1"/>
  <c r="A831" i="21"/>
  <c r="A1107" i="21"/>
  <c r="A103" i="21"/>
  <c r="E303" i="22"/>
  <c r="I303" i="22" s="1"/>
  <c r="L879" i="21"/>
  <c r="I303" i="7"/>
  <c r="J303" i="7"/>
  <c r="G4" i="4"/>
  <c r="G4" i="6" s="1"/>
  <c r="G4" i="18" s="1"/>
  <c r="BC4" i="21" s="1"/>
  <c r="AV544" i="21"/>
  <c r="J544" i="4"/>
  <c r="F544" i="7"/>
  <c r="AH544" i="21" s="1"/>
  <c r="A183" i="21"/>
  <c r="BO1107" i="21"/>
  <c r="A351" i="6"/>
  <c r="A46" i="21"/>
  <c r="BO975" i="21"/>
  <c r="L975" i="21"/>
  <c r="BO807" i="21"/>
  <c r="I1107" i="22"/>
  <c r="J447" i="22"/>
  <c r="D219" i="22"/>
  <c r="A219" i="22" s="1"/>
  <c r="L1107" i="21"/>
  <c r="L447" i="21"/>
  <c r="A104" i="21"/>
  <c r="A352" i="21"/>
  <c r="A64" i="21"/>
  <c r="A1131" i="21"/>
  <c r="A52" i="21"/>
  <c r="A472" i="21"/>
  <c r="A1096" i="21"/>
  <c r="A207" i="21"/>
  <c r="A916" i="21"/>
  <c r="D568" i="6"/>
  <c r="A568" i="6" s="1"/>
  <c r="F544" i="6"/>
  <c r="F544" i="18" s="1"/>
  <c r="AG544" i="21" s="1"/>
  <c r="D544" i="4"/>
  <c r="I544" i="4"/>
  <c r="H544" i="7"/>
  <c r="A172" i="21"/>
  <c r="L1119" i="21"/>
  <c r="Z15" i="21"/>
  <c r="A101" i="21"/>
  <c r="A328" i="21"/>
  <c r="AL16" i="21"/>
  <c r="J879" i="22"/>
  <c r="A471" i="21"/>
  <c r="A615" i="21"/>
  <c r="A772" i="21"/>
  <c r="A1108" i="21"/>
  <c r="L627" i="21"/>
  <c r="A1012" i="21"/>
  <c r="A1120" i="21"/>
  <c r="A292" i="21"/>
  <c r="I447" i="22"/>
  <c r="A592" i="21"/>
  <c r="A832" i="21"/>
  <c r="A327" i="21"/>
  <c r="A879" i="21"/>
  <c r="BO291" i="21"/>
  <c r="A736" i="21"/>
  <c r="D99" i="6"/>
  <c r="D99" i="18" s="1"/>
  <c r="A99" i="18" s="1"/>
  <c r="A47" i="21"/>
  <c r="A867" i="21"/>
  <c r="A50" i="21"/>
  <c r="J1107" i="22"/>
  <c r="A880" i="21"/>
  <c r="A106" i="21"/>
  <c r="A808" i="21"/>
  <c r="A628" i="21"/>
  <c r="A1119" i="21"/>
  <c r="A232" i="21"/>
  <c r="E303" i="21"/>
  <c r="A110" i="21"/>
  <c r="L640" i="21"/>
  <c r="A28" i="21"/>
  <c r="A219" i="21"/>
  <c r="A964" i="21"/>
  <c r="BH303" i="21"/>
  <c r="A687" i="21"/>
  <c r="A41" i="21"/>
  <c r="A580" i="21"/>
  <c r="A1048" i="21"/>
  <c r="BH16" i="21"/>
  <c r="A699" i="21"/>
  <c r="A184" i="21"/>
  <c r="AL268" i="21"/>
  <c r="A1000" i="21"/>
  <c r="I16" i="18"/>
  <c r="J303" i="18"/>
  <c r="I268" i="18"/>
  <c r="I568" i="18"/>
  <c r="I975" i="22"/>
  <c r="D627" i="22"/>
  <c r="A627" i="22" s="1"/>
  <c r="D640" i="22"/>
  <c r="A640" i="22" s="1"/>
  <c r="J16" i="7"/>
  <c r="BO327" i="21"/>
  <c r="AS447" i="21"/>
  <c r="D891" i="22"/>
  <c r="A891" i="22" s="1"/>
  <c r="J219" i="22"/>
  <c r="D327" i="22"/>
  <c r="A327" i="22" s="1"/>
  <c r="D207" i="22"/>
  <c r="A207" i="22" s="1"/>
  <c r="D723" i="22"/>
  <c r="A723" i="22" s="1"/>
  <c r="BO207" i="21"/>
  <c r="J807" i="22"/>
  <c r="BO219" i="21"/>
  <c r="I783" i="22"/>
  <c r="J783" i="22"/>
  <c r="D783" i="22"/>
  <c r="A783" i="22" s="1"/>
  <c r="L675" i="21"/>
  <c r="BO675" i="21"/>
  <c r="AS675" i="21"/>
  <c r="F9" i="22"/>
  <c r="AH9" i="21"/>
  <c r="K20" i="21"/>
  <c r="BN20" i="21"/>
  <c r="AR20" i="21"/>
  <c r="BD8" i="21"/>
  <c r="G8" i="22"/>
  <c r="V11" i="21"/>
  <c r="I11" i="18"/>
  <c r="J11" i="18"/>
  <c r="D639" i="6"/>
  <c r="A639" i="4"/>
  <c r="D639" i="7"/>
  <c r="D231" i="22"/>
  <c r="A231" i="22" s="1"/>
  <c r="J231" i="22"/>
  <c r="I231" i="22"/>
  <c r="I951" i="18"/>
  <c r="J951" i="18"/>
  <c r="D21" i="21"/>
  <c r="AK21" i="21"/>
  <c r="BG21" i="21"/>
  <c r="BG20" i="21"/>
  <c r="AK20" i="21"/>
  <c r="D20" i="21"/>
  <c r="G268" i="22"/>
  <c r="J712" i="22"/>
  <c r="D712" i="22"/>
  <c r="A712" i="22" s="1"/>
  <c r="I712" i="22"/>
  <c r="J16" i="18"/>
  <c r="I87" i="22"/>
  <c r="D87" i="22"/>
  <c r="A87" i="22" s="1"/>
  <c r="J87" i="22"/>
  <c r="G39" i="22"/>
  <c r="L783" i="21"/>
  <c r="AS783" i="21"/>
  <c r="BO783" i="21"/>
  <c r="I555" i="22"/>
  <c r="J555" i="22"/>
  <c r="D555" i="22"/>
  <c r="A555" i="22" s="1"/>
  <c r="AR963" i="21"/>
  <c r="K963" i="21"/>
  <c r="BN963" i="21"/>
  <c r="I1011" i="22"/>
  <c r="A1011" i="22"/>
  <c r="J1011" i="22"/>
  <c r="A724" i="21"/>
  <c r="AK111" i="21"/>
  <c r="D111" i="21"/>
  <c r="BG111" i="21"/>
  <c r="BN111" i="21"/>
  <c r="K111" i="21"/>
  <c r="AR111" i="21"/>
  <c r="H1083" i="22"/>
  <c r="I664" i="22"/>
  <c r="J664" i="22"/>
  <c r="D664" i="22"/>
  <c r="A664" i="22" s="1"/>
  <c r="D26" i="21"/>
  <c r="BG26" i="21"/>
  <c r="AK26" i="21"/>
  <c r="BN26" i="21"/>
  <c r="K26" i="21"/>
  <c r="A26" i="21" s="1"/>
  <c r="AR26" i="21"/>
  <c r="BO63" i="21"/>
  <c r="L63" i="21"/>
  <c r="AS63" i="21"/>
  <c r="J675" i="22"/>
  <c r="D675" i="22"/>
  <c r="A675" i="22" s="1"/>
  <c r="I675" i="22"/>
  <c r="H6" i="22"/>
  <c r="BZ6" i="21"/>
  <c r="L735" i="21"/>
  <c r="AS735" i="21"/>
  <c r="BO735" i="21"/>
  <c r="A280" i="21"/>
  <c r="D25" i="21"/>
  <c r="BG25" i="21"/>
  <c r="AK25" i="21"/>
  <c r="K19" i="21"/>
  <c r="AR19" i="21"/>
  <c r="BN19" i="21"/>
  <c r="D304" i="21"/>
  <c r="BG304" i="21"/>
  <c r="AK304" i="21"/>
  <c r="D51" i="22"/>
  <c r="A51" i="22" s="1"/>
  <c r="I51" i="22"/>
  <c r="J51" i="22"/>
  <c r="J27" i="22"/>
  <c r="I27" i="22"/>
  <c r="D27" i="22"/>
  <c r="A27" i="22" s="1"/>
  <c r="AV267" i="21"/>
  <c r="G267" i="7"/>
  <c r="BD267" i="21" s="1"/>
  <c r="G267" i="6"/>
  <c r="G267" i="18" s="1"/>
  <c r="BC267" i="21" s="1"/>
  <c r="E639" i="22"/>
  <c r="I639" i="7"/>
  <c r="J639" i="7"/>
  <c r="K87" i="21"/>
  <c r="AR87" i="21"/>
  <c r="BN87" i="21"/>
  <c r="AS411" i="21"/>
  <c r="L411" i="21"/>
  <c r="BO411" i="21"/>
  <c r="BG783" i="21"/>
  <c r="AK783" i="21"/>
  <c r="D783" i="21"/>
  <c r="BN783" i="21"/>
  <c r="K783" i="21"/>
  <c r="AR783" i="21"/>
  <c r="I171" i="22"/>
  <c r="D171" i="22"/>
  <c r="A171" i="22" s="1"/>
  <c r="J171" i="22"/>
  <c r="AS231" i="21"/>
  <c r="L231" i="21"/>
  <c r="BO231" i="21"/>
  <c r="K927" i="21"/>
  <c r="AR927" i="21"/>
  <c r="BN927" i="21"/>
  <c r="E951" i="22"/>
  <c r="J951" i="7"/>
  <c r="I951" i="7"/>
  <c r="O951" i="21"/>
  <c r="D951" i="21" s="1"/>
  <c r="E951" i="21"/>
  <c r="AL951" i="21"/>
  <c r="BH951" i="21"/>
  <c r="K747" i="21"/>
  <c r="AR747" i="21"/>
  <c r="BN747" i="21"/>
  <c r="A88" i="21"/>
  <c r="V12" i="21"/>
  <c r="J12" i="18"/>
  <c r="I12" i="18"/>
  <c r="K664" i="21"/>
  <c r="AR664" i="21"/>
  <c r="BN664" i="21"/>
  <c r="D147" i="22"/>
  <c r="A147" i="22" s="1"/>
  <c r="I147" i="22"/>
  <c r="J147" i="22"/>
  <c r="V10" i="21"/>
  <c r="J10" i="18"/>
  <c r="I10" i="18"/>
  <c r="A256" i="21"/>
  <c r="H39" i="22"/>
  <c r="I339" i="22"/>
  <c r="D339" i="22"/>
  <c r="A339" i="22" s="1"/>
  <c r="J339" i="22"/>
  <c r="F568" i="22"/>
  <c r="D159" i="22"/>
  <c r="A159" i="22" s="1"/>
  <c r="I159" i="22"/>
  <c r="J159" i="22"/>
  <c r="AK939" i="21"/>
  <c r="D939" i="21"/>
  <c r="BG939" i="21"/>
  <c r="A220" i="21"/>
  <c r="A8" i="4"/>
  <c r="D8" i="7"/>
  <c r="D8" i="6"/>
  <c r="I8" i="18"/>
  <c r="J8" i="18"/>
  <c r="V8" i="21"/>
  <c r="AK51" i="21"/>
  <c r="D51" i="21"/>
  <c r="BG51" i="21"/>
  <c r="BN51" i="21"/>
  <c r="K51" i="21"/>
  <c r="AR51" i="21"/>
  <c r="AK640" i="21"/>
  <c r="D640" i="21"/>
  <c r="BG640" i="21"/>
  <c r="BO640" i="21"/>
  <c r="AS640" i="21"/>
  <c r="L915" i="21"/>
  <c r="BO915" i="21"/>
  <c r="AS915" i="21"/>
  <c r="AR351" i="21"/>
  <c r="BN351" i="21"/>
  <c r="K351" i="21"/>
  <c r="AS1084" i="21"/>
  <c r="BO1084" i="21"/>
  <c r="L1084" i="21"/>
  <c r="BO23" i="21"/>
  <c r="AS23" i="21"/>
  <c r="L23" i="21"/>
  <c r="BN17" i="21"/>
  <c r="AR17" i="21"/>
  <c r="K17" i="21"/>
  <c r="A999" i="21"/>
  <c r="L712" i="21"/>
  <c r="BO712" i="21"/>
  <c r="AS712" i="21"/>
  <c r="AS651" i="21"/>
  <c r="L651" i="21"/>
  <c r="BO651" i="21"/>
  <c r="K651" i="21"/>
  <c r="AR651" i="21"/>
  <c r="BN651" i="21"/>
  <c r="AK231" i="21"/>
  <c r="D231" i="21"/>
  <c r="BG231" i="21"/>
  <c r="I927" i="22"/>
  <c r="D927" i="22"/>
  <c r="A927" i="22" s="1"/>
  <c r="J927" i="22"/>
  <c r="BN987" i="21"/>
  <c r="AR987" i="21"/>
  <c r="K987" i="21"/>
  <c r="A196" i="21"/>
  <c r="D24" i="21"/>
  <c r="BG24" i="21"/>
  <c r="AK24" i="21"/>
  <c r="A928" i="21"/>
  <c r="L327" i="21"/>
  <c r="A891" i="21"/>
  <c r="A664" i="6"/>
  <c r="D664" i="18"/>
  <c r="A664" i="18" s="1"/>
  <c r="A160" i="21"/>
  <c r="F711" i="22"/>
  <c r="A26" i="6"/>
  <c r="D26" i="18"/>
  <c r="A26" i="18" s="1"/>
  <c r="BO22" i="21"/>
  <c r="L22" i="21"/>
  <c r="AS22" i="21"/>
  <c r="E759" i="22"/>
  <c r="I759" i="7"/>
  <c r="J759" i="7"/>
  <c r="E759" i="21"/>
  <c r="BH759" i="21"/>
  <c r="O759" i="21"/>
  <c r="AL759" i="21"/>
  <c r="A124" i="21"/>
  <c r="J1083" i="18"/>
  <c r="L40" i="21"/>
  <c r="AS40" i="21"/>
  <c r="BO40" i="21"/>
  <c r="D63" i="21"/>
  <c r="BG63" i="21"/>
  <c r="AK63" i="21"/>
  <c r="I387" i="22"/>
  <c r="J387" i="22"/>
  <c r="D387" i="22"/>
  <c r="A387" i="22" s="1"/>
  <c r="BO723" i="21"/>
  <c r="D159" i="21"/>
  <c r="BG159" i="21"/>
  <c r="AK159" i="21"/>
  <c r="K159" i="21"/>
  <c r="BN159" i="21"/>
  <c r="AR159" i="21"/>
  <c r="A412" i="21"/>
  <c r="F14" i="22"/>
  <c r="AH14" i="21"/>
  <c r="BO18" i="21"/>
  <c r="AS18" i="21"/>
  <c r="L18" i="21"/>
  <c r="G14" i="22"/>
  <c r="BD14" i="21"/>
  <c r="G12" i="22"/>
  <c r="BD12" i="21"/>
  <c r="G5" i="22"/>
  <c r="BD5" i="21"/>
  <c r="A243" i="6"/>
  <c r="D243" i="18"/>
  <c r="A243" i="18" s="1"/>
  <c r="I219" i="22"/>
  <c r="H14" i="22"/>
  <c r="BZ14" i="21"/>
  <c r="BZ10" i="21"/>
  <c r="H10" i="22"/>
  <c r="A640" i="6"/>
  <c r="D640" i="18"/>
  <c r="A640" i="18" s="1"/>
  <c r="BH268" i="21"/>
  <c r="BN135" i="21"/>
  <c r="AR135" i="21"/>
  <c r="K135" i="21"/>
  <c r="J459" i="22"/>
  <c r="D459" i="22"/>
  <c r="A459" i="22" s="1"/>
  <c r="I459" i="22"/>
  <c r="A556" i="21"/>
  <c r="BG17" i="21"/>
  <c r="AK17" i="21"/>
  <c r="D17" i="21"/>
  <c r="D5" i="6"/>
  <c r="A5" i="4"/>
  <c r="B5" i="19"/>
  <c r="E5" i="19" s="1"/>
  <c r="D4" i="19" s="1"/>
  <c r="D5" i="7"/>
  <c r="V5" i="21"/>
  <c r="I5" i="18"/>
  <c r="J5" i="18"/>
  <c r="BG712" i="21"/>
  <c r="AK712" i="21"/>
  <c r="E39" i="22"/>
  <c r="J39" i="7"/>
  <c r="I39" i="7"/>
  <c r="BH39" i="21"/>
  <c r="AL39" i="21"/>
  <c r="O39" i="21"/>
  <c r="E39" i="21"/>
  <c r="BN291" i="21"/>
  <c r="AR291" i="21"/>
  <c r="K291" i="21"/>
  <c r="AS747" i="21"/>
  <c r="L747" i="21"/>
  <c r="BO747" i="21"/>
  <c r="A340" i="21"/>
  <c r="H12" i="22"/>
  <c r="BZ12" i="21"/>
  <c r="A364" i="21"/>
  <c r="BO24" i="21"/>
  <c r="AS24" i="21"/>
  <c r="L24" i="21"/>
  <c r="I327" i="22"/>
  <c r="J195" i="22"/>
  <c r="I195" i="22"/>
  <c r="D195" i="22"/>
  <c r="A195" i="22" s="1"/>
  <c r="A796" i="21"/>
  <c r="A723" i="21"/>
  <c r="J207" i="22"/>
  <c r="A652" i="21"/>
  <c r="O14" i="21"/>
  <c r="AL14" i="21"/>
  <c r="E14" i="21"/>
  <c r="BH14" i="21"/>
  <c r="AK22" i="21"/>
  <c r="BG22" i="21"/>
  <c r="D22" i="21"/>
  <c r="I1083" i="22"/>
  <c r="D40" i="21"/>
  <c r="BG40" i="21"/>
  <c r="AK40" i="21"/>
  <c r="AL267" i="21"/>
  <c r="O267" i="21"/>
  <c r="D663" i="6"/>
  <c r="D663" i="7"/>
  <c r="A663" i="4"/>
  <c r="AS255" i="21"/>
  <c r="L255" i="21"/>
  <c r="BO255" i="21"/>
  <c r="D1035" i="22"/>
  <c r="A1035" i="22" s="1"/>
  <c r="J1035" i="22"/>
  <c r="I1035" i="22"/>
  <c r="A136" i="21"/>
  <c r="A107" i="21"/>
  <c r="V13" i="21"/>
  <c r="J13" i="18"/>
  <c r="I13" i="18"/>
  <c r="AS20" i="21"/>
  <c r="L20" i="21"/>
  <c r="BO20" i="21"/>
  <c r="E7" i="22"/>
  <c r="I7" i="7"/>
  <c r="W7" i="21"/>
  <c r="J7" i="7"/>
  <c r="H11" i="22"/>
  <c r="BZ11" i="21"/>
  <c r="A76" i="21"/>
  <c r="L219" i="21"/>
  <c r="BN27" i="21"/>
  <c r="K27" i="21"/>
  <c r="AR27" i="21"/>
  <c r="D135" i="21"/>
  <c r="BG135" i="21"/>
  <c r="AK135" i="21"/>
  <c r="AS135" i="21"/>
  <c r="BO135" i="21"/>
  <c r="L135" i="21"/>
  <c r="A616" i="21"/>
  <c r="A42" i="21"/>
  <c r="AS268" i="21"/>
  <c r="F268" i="22"/>
  <c r="I268" i="22" s="1"/>
  <c r="BG303" i="21"/>
  <c r="AK303" i="21"/>
  <c r="D303" i="21"/>
  <c r="AS579" i="21"/>
  <c r="L579" i="21"/>
  <c r="BO579" i="21"/>
  <c r="J63" i="22"/>
  <c r="I63" i="22"/>
  <c r="D63" i="22"/>
  <c r="A63" i="22" s="1"/>
  <c r="BG255" i="21"/>
  <c r="D255" i="21"/>
  <c r="AK255" i="21"/>
  <c r="F5" i="22"/>
  <c r="AH5" i="21"/>
  <c r="AS939" i="21"/>
  <c r="BO939" i="21"/>
  <c r="L939" i="21"/>
  <c r="H13" i="22"/>
  <c r="BZ13" i="21"/>
  <c r="A903" i="4"/>
  <c r="D903" i="6"/>
  <c r="D903" i="7"/>
  <c r="A11" i="4"/>
  <c r="D11" i="7"/>
  <c r="D11" i="6"/>
  <c r="BN568" i="21"/>
  <c r="K568" i="21"/>
  <c r="AR568" i="21"/>
  <c r="D411" i="22"/>
  <c r="A411" i="22" s="1"/>
  <c r="I411" i="22"/>
  <c r="J411" i="22"/>
  <c r="I567" i="4"/>
  <c r="I567" i="6" s="1"/>
  <c r="J567" i="4"/>
  <c r="J567" i="6" s="1"/>
  <c r="E567" i="6"/>
  <c r="E567" i="18" s="1"/>
  <c r="V567" i="21" s="1"/>
  <c r="E543" i="4"/>
  <c r="I12" i="7"/>
  <c r="W12" i="21"/>
  <c r="E12" i="22"/>
  <c r="J12" i="7"/>
  <c r="AK195" i="21"/>
  <c r="BG195" i="21"/>
  <c r="AK664" i="21"/>
  <c r="BG664" i="21"/>
  <c r="A108" i="21"/>
  <c r="H568" i="22"/>
  <c r="E568" i="21"/>
  <c r="Z568" i="21"/>
  <c r="AK568" i="21" s="1"/>
  <c r="A1035" i="6"/>
  <c r="D1035" i="18"/>
  <c r="A1035" i="18" s="1"/>
  <c r="O8" i="21"/>
  <c r="E8" i="21"/>
  <c r="AL8" i="21"/>
  <c r="BH8" i="21"/>
  <c r="V6" i="21"/>
  <c r="AR6" i="21" s="1"/>
  <c r="J6" i="18"/>
  <c r="I6" i="18"/>
  <c r="AK760" i="21"/>
  <c r="BG760" i="21"/>
  <c r="BD11" i="21"/>
  <c r="G11" i="22"/>
  <c r="BG915" i="21"/>
  <c r="D915" i="21"/>
  <c r="AK915" i="21"/>
  <c r="D351" i="21"/>
  <c r="AK351" i="21"/>
  <c r="BG351" i="21"/>
  <c r="I23" i="22"/>
  <c r="D23" i="22"/>
  <c r="A23" i="22" s="1"/>
  <c r="J23" i="22"/>
  <c r="D651" i="22"/>
  <c r="A651" i="22" s="1"/>
  <c r="J651" i="22"/>
  <c r="I651" i="22"/>
  <c r="BN231" i="21"/>
  <c r="AR231" i="21"/>
  <c r="K231" i="21"/>
  <c r="J22" i="22"/>
  <c r="I22" i="22"/>
  <c r="D22" i="22"/>
  <c r="A22" i="22" s="1"/>
  <c r="D664" i="21"/>
  <c r="L723" i="21"/>
  <c r="F12" i="22"/>
  <c r="AH12" i="21"/>
  <c r="D20" i="18"/>
  <c r="A20" i="18" s="1"/>
  <c r="A20" i="6"/>
  <c r="J19" i="22"/>
  <c r="D19" i="22"/>
  <c r="A19" i="22" s="1"/>
  <c r="I19" i="22"/>
  <c r="BD7" i="21"/>
  <c r="G7" i="22"/>
  <c r="G6" i="22"/>
  <c r="BD6" i="21"/>
  <c r="D711" i="6"/>
  <c r="A711" i="4"/>
  <c r="D711" i="7"/>
  <c r="AS591" i="21"/>
  <c r="L591" i="21"/>
  <c r="BO591" i="21"/>
  <c r="AS459" i="21"/>
  <c r="BO459" i="21"/>
  <c r="L459" i="21"/>
  <c r="BO351" i="21"/>
  <c r="AS351" i="21"/>
  <c r="L351" i="21"/>
  <c r="A423" i="21"/>
  <c r="W5" i="21"/>
  <c r="E5" i="22"/>
  <c r="I5" i="7"/>
  <c r="J5" i="7"/>
  <c r="E5" i="21"/>
  <c r="AL5" i="21"/>
  <c r="O5" i="21"/>
  <c r="BH5" i="21"/>
  <c r="I39" i="18"/>
  <c r="J39" i="18"/>
  <c r="BG291" i="21"/>
  <c r="AK291" i="21"/>
  <c r="D291" i="21"/>
  <c r="D963" i="22"/>
  <c r="A963" i="22" s="1"/>
  <c r="J963" i="22"/>
  <c r="I963" i="22"/>
  <c r="AR1011" i="21"/>
  <c r="K1011" i="21"/>
  <c r="BN1011" i="21"/>
  <c r="D747" i="22"/>
  <c r="A747" i="22" s="1"/>
  <c r="I747" i="22"/>
  <c r="J747" i="22"/>
  <c r="D951" i="7"/>
  <c r="D951" i="6"/>
  <c r="A951" i="4"/>
  <c r="BN22" i="21"/>
  <c r="K22" i="21"/>
  <c r="AR22" i="21"/>
  <c r="D1083" i="21"/>
  <c r="BG1083" i="21"/>
  <c r="AK1083" i="21"/>
  <c r="L891" i="21"/>
  <c r="I267" i="18"/>
  <c r="AK387" i="21"/>
  <c r="D387" i="21"/>
  <c r="BG387" i="21"/>
  <c r="J663" i="18"/>
  <c r="I663" i="18"/>
  <c r="AL663" i="21"/>
  <c r="O663" i="21"/>
  <c r="E663" i="21"/>
  <c r="BH663" i="21"/>
  <c r="A13" i="4"/>
  <c r="D13" i="7"/>
  <c r="D13" i="6"/>
  <c r="K25" i="21"/>
  <c r="BN25" i="21"/>
  <c r="AR25" i="21"/>
  <c r="I21" i="22"/>
  <c r="D21" i="22"/>
  <c r="A21" i="22" s="1"/>
  <c r="J21" i="22"/>
  <c r="D304" i="22"/>
  <c r="A304" i="22" s="1"/>
  <c r="I304" i="22"/>
  <c r="J304" i="22"/>
  <c r="Z855" i="21"/>
  <c r="F855" i="7"/>
  <c r="AH855" i="21" s="1"/>
  <c r="F855" i="6"/>
  <c r="F855" i="18" s="1"/>
  <c r="AG855" i="21" s="1"/>
  <c r="A723" i="6"/>
  <c r="D723" i="18"/>
  <c r="A723" i="18" s="1"/>
  <c r="I243" i="22"/>
  <c r="D243" i="22"/>
  <c r="A243" i="22" s="1"/>
  <c r="J243" i="22"/>
  <c r="D591" i="21"/>
  <c r="BG591" i="21"/>
  <c r="AK591" i="21"/>
  <c r="J268" i="7"/>
  <c r="D904" i="18"/>
  <c r="A904" i="18" s="1"/>
  <c r="A904" i="6"/>
  <c r="A712" i="6"/>
  <c r="D712" i="18"/>
  <c r="A712" i="18" s="1"/>
  <c r="AR100" i="21"/>
  <c r="BN100" i="21"/>
  <c r="K100" i="21"/>
  <c r="BG963" i="21"/>
  <c r="D963" i="21"/>
  <c r="F639" i="22"/>
  <c r="BN399" i="21"/>
  <c r="K399" i="21"/>
  <c r="AR399" i="21"/>
  <c r="BN339" i="21"/>
  <c r="AR339" i="21"/>
  <c r="K339" i="21"/>
  <c r="AR760" i="21"/>
  <c r="BN760" i="21"/>
  <c r="K760" i="21"/>
  <c r="A760" i="21" s="1"/>
  <c r="D207" i="18"/>
  <c r="A207" i="18" s="1"/>
  <c r="A207" i="6"/>
  <c r="G568" i="22"/>
  <c r="J987" i="22"/>
  <c r="D987" i="22"/>
  <c r="A987" i="22" s="1"/>
  <c r="I987" i="22"/>
  <c r="J855" i="4"/>
  <c r="J855" i="6" s="1"/>
  <c r="I855" i="4"/>
  <c r="I855" i="6" s="1"/>
  <c r="E855" i="6"/>
  <c r="E855" i="18" s="1"/>
  <c r="V855" i="21" s="1"/>
  <c r="E855" i="7"/>
  <c r="W855" i="21" s="1"/>
  <c r="D855" i="4"/>
  <c r="A855" i="4" s="1"/>
  <c r="BR267" i="21"/>
  <c r="H267" i="6"/>
  <c r="H267" i="18" s="1"/>
  <c r="BY267" i="21" s="1"/>
  <c r="H267" i="7"/>
  <c r="BZ267" i="21" s="1"/>
  <c r="A376" i="21"/>
  <c r="J399" i="22"/>
  <c r="I399" i="22"/>
  <c r="D399" i="22"/>
  <c r="A399" i="22" s="1"/>
  <c r="D6" i="7"/>
  <c r="A6" i="4"/>
  <c r="D6" i="6"/>
  <c r="L760" i="21"/>
  <c r="BO760" i="21"/>
  <c r="AS760" i="21"/>
  <c r="I640" i="22"/>
  <c r="J640" i="22"/>
  <c r="L904" i="21"/>
  <c r="BO904" i="21"/>
  <c r="AS904" i="21"/>
  <c r="L927" i="21"/>
  <c r="AS927" i="21"/>
  <c r="BO927" i="21"/>
  <c r="K147" i="21"/>
  <c r="BN147" i="21"/>
  <c r="AR147" i="21"/>
  <c r="I759" i="18"/>
  <c r="J759" i="18"/>
  <c r="J40" i="22"/>
  <c r="D40" i="22"/>
  <c r="A40" i="22" s="1"/>
  <c r="BG18" i="21"/>
  <c r="AK18" i="21"/>
  <c r="D18" i="21"/>
  <c r="AR16" i="21"/>
  <c r="BN16" i="21"/>
  <c r="K16" i="21"/>
  <c r="BO87" i="21"/>
  <c r="L87" i="21"/>
  <c r="AS87" i="21"/>
  <c r="AV15" i="21"/>
  <c r="G15" i="7"/>
  <c r="BD15" i="21" s="1"/>
  <c r="G15" i="6"/>
  <c r="G15" i="18" s="1"/>
  <c r="BC15" i="21" s="1"/>
  <c r="AK1011" i="21"/>
  <c r="D1011" i="21"/>
  <c r="BG1011" i="21"/>
  <c r="J975" i="22"/>
  <c r="A448" i="21"/>
  <c r="A1083" i="4"/>
  <c r="D1083" i="6"/>
  <c r="D1083" i="7"/>
  <c r="AS279" i="21"/>
  <c r="L279" i="21"/>
  <c r="BO279" i="21"/>
  <c r="AK1035" i="21"/>
  <c r="D1035" i="21"/>
  <c r="AR1035" i="21"/>
  <c r="K1035" i="21"/>
  <c r="BN1035" i="21"/>
  <c r="AV855" i="21"/>
  <c r="G855" i="7"/>
  <c r="BD855" i="21" s="1"/>
  <c r="G855" i="6"/>
  <c r="G855" i="18" s="1"/>
  <c r="BC855" i="21" s="1"/>
  <c r="G543" i="4"/>
  <c r="A735" i="6"/>
  <c r="D735" i="18"/>
  <c r="A735" i="18" s="1"/>
  <c r="F8" i="22"/>
  <c r="AH8" i="21"/>
  <c r="A25" i="6"/>
  <c r="D25" i="18"/>
  <c r="A25" i="18" s="1"/>
  <c r="A9" i="4"/>
  <c r="D9" i="6"/>
  <c r="D9" i="7"/>
  <c r="V9" i="21"/>
  <c r="J9" i="18"/>
  <c r="I9" i="18"/>
  <c r="AR21" i="21"/>
  <c r="BN21" i="21"/>
  <c r="K21" i="21"/>
  <c r="AS27" i="21"/>
  <c r="L27" i="21"/>
  <c r="BO27" i="21"/>
  <c r="E903" i="22"/>
  <c r="J903" i="7"/>
  <c r="I903" i="7"/>
  <c r="AL903" i="21"/>
  <c r="E903" i="21"/>
  <c r="O903" i="21"/>
  <c r="BH903" i="21"/>
  <c r="W11" i="21"/>
  <c r="E11" i="22"/>
  <c r="J11" i="7"/>
  <c r="I11" i="7"/>
  <c r="E11" i="21"/>
  <c r="BH11" i="21"/>
  <c r="AL11" i="21"/>
  <c r="O11" i="21"/>
  <c r="BG75" i="21"/>
  <c r="D75" i="21"/>
  <c r="AK75" i="21"/>
  <c r="A303" i="4"/>
  <c r="D303" i="7"/>
  <c r="D303" i="6"/>
  <c r="AK651" i="21"/>
  <c r="D651" i="21"/>
  <c r="BG651" i="21"/>
  <c r="I639" i="18"/>
  <c r="J639" i="18"/>
  <c r="E639" i="21"/>
  <c r="O639" i="21"/>
  <c r="BH639" i="21"/>
  <c r="AL639" i="21"/>
  <c r="AK87" i="21"/>
  <c r="D87" i="21"/>
  <c r="BG87" i="21"/>
  <c r="AS987" i="21"/>
  <c r="BO987" i="21"/>
  <c r="L987" i="21"/>
  <c r="A700" i="21"/>
  <c r="BR15" i="21"/>
  <c r="H3" i="4"/>
  <c r="H15" i="6"/>
  <c r="H15" i="18" s="1"/>
  <c r="BY15" i="21" s="1"/>
  <c r="H15" i="7"/>
  <c r="BZ15" i="21" s="1"/>
  <c r="A102" i="21"/>
  <c r="H303" i="22"/>
  <c r="D195" i="21"/>
  <c r="L26" i="21"/>
  <c r="BO26" i="21"/>
  <c r="AS26" i="21"/>
  <c r="A10" i="4"/>
  <c r="D10" i="6"/>
  <c r="D10" i="7"/>
  <c r="AL10" i="21"/>
  <c r="O10" i="21"/>
  <c r="BH10" i="21"/>
  <c r="E10" i="21"/>
  <c r="L399" i="21"/>
  <c r="BO399" i="21"/>
  <c r="AS399" i="21"/>
  <c r="BN675" i="21"/>
  <c r="AR675" i="21"/>
  <c r="K675" i="21"/>
  <c r="L339" i="21"/>
  <c r="BO339" i="21"/>
  <c r="AS339" i="21"/>
  <c r="D735" i="21"/>
  <c r="AK735" i="21"/>
  <c r="BG735" i="21"/>
  <c r="A148" i="21"/>
  <c r="W8" i="21"/>
  <c r="I8" i="7"/>
  <c r="J8" i="7"/>
  <c r="E8" i="22"/>
  <c r="A19" i="6"/>
  <c r="D19" i="18"/>
  <c r="A19" i="18" s="1"/>
  <c r="J6" i="7"/>
  <c r="I6" i="7"/>
  <c r="E6" i="22"/>
  <c r="W6" i="21"/>
  <c r="O6" i="21"/>
  <c r="E6" i="21"/>
  <c r="AL6" i="21"/>
  <c r="BH6" i="21"/>
  <c r="D760" i="22"/>
  <c r="A760" i="22" s="1"/>
  <c r="I760" i="22"/>
  <c r="J760" i="22"/>
  <c r="BR543" i="21"/>
  <c r="H543" i="6"/>
  <c r="H543" i="18" s="1"/>
  <c r="BY543" i="21" s="1"/>
  <c r="H543" i="7"/>
  <c r="BZ543" i="21" s="1"/>
  <c r="BZ5" i="21"/>
  <c r="H5" i="22"/>
  <c r="BN268" i="21"/>
  <c r="AR268" i="21"/>
  <c r="K268" i="21"/>
  <c r="D1084" i="22"/>
  <c r="A1084" i="22" s="1"/>
  <c r="J1084" i="22"/>
  <c r="I1084" i="22"/>
  <c r="A109" i="21"/>
  <c r="I99" i="18"/>
  <c r="J99" i="18"/>
  <c r="BH99" i="21"/>
  <c r="AL99" i="21"/>
  <c r="O99" i="21"/>
  <c r="E99" i="21"/>
  <c r="AK16" i="21"/>
  <c r="BG16" i="21"/>
  <c r="D16" i="21"/>
  <c r="AS795" i="21"/>
  <c r="BO795" i="21"/>
  <c r="L795" i="21"/>
  <c r="I291" i="22"/>
  <c r="D291" i="22"/>
  <c r="A291" i="22" s="1"/>
  <c r="J291" i="22"/>
  <c r="AK171" i="21"/>
  <c r="D171" i="21"/>
  <c r="BG171" i="21"/>
  <c r="BN171" i="21"/>
  <c r="AR171" i="21"/>
  <c r="K171" i="21"/>
  <c r="A171" i="21" s="1"/>
  <c r="AK987" i="21"/>
  <c r="BG987" i="21"/>
  <c r="D987" i="21"/>
  <c r="G711" i="22"/>
  <c r="L207" i="21"/>
  <c r="A424" i="21"/>
  <c r="BN1036" i="21"/>
  <c r="K1036" i="21"/>
  <c r="AR1036" i="21"/>
  <c r="BN1083" i="21"/>
  <c r="AR1083" i="21"/>
  <c r="K1083" i="21"/>
  <c r="K63" i="21"/>
  <c r="BN63" i="21"/>
  <c r="AR63" i="21"/>
  <c r="AS387" i="21"/>
  <c r="L387" i="21"/>
  <c r="BO387" i="21"/>
  <c r="F13" i="22"/>
  <c r="AH13" i="21"/>
  <c r="J25" i="22"/>
  <c r="I25" i="22"/>
  <c r="D25" i="22"/>
  <c r="A25" i="22" s="1"/>
  <c r="BO19" i="21"/>
  <c r="AS19" i="21"/>
  <c r="L19" i="21"/>
  <c r="BD13" i="21"/>
  <c r="G13" i="22"/>
  <c r="G9" i="22"/>
  <c r="BD9" i="21"/>
  <c r="J711" i="18"/>
  <c r="I711" i="18"/>
  <c r="E711" i="21"/>
  <c r="BH711" i="21"/>
  <c r="AL711" i="21"/>
  <c r="O711" i="21"/>
  <c r="J15" i="4"/>
  <c r="J15" i="6" s="1"/>
  <c r="I15" i="4"/>
  <c r="I15" i="6" s="1"/>
  <c r="E15" i="6"/>
  <c r="E15" i="18" s="1"/>
  <c r="V15" i="21" s="1"/>
  <c r="E15" i="7"/>
  <c r="W15" i="21" s="1"/>
  <c r="D591" i="22"/>
  <c r="A591" i="22" s="1"/>
  <c r="J591" i="22"/>
  <c r="I591" i="22"/>
  <c r="A363" i="21"/>
  <c r="BG268" i="21"/>
  <c r="AK268" i="21"/>
  <c r="D268" i="21"/>
  <c r="A268" i="6"/>
  <c r="D268" i="18"/>
  <c r="A268" i="18" s="1"/>
  <c r="D904" i="21"/>
  <c r="AK904" i="21"/>
  <c r="BG904" i="21"/>
  <c r="BN915" i="21"/>
  <c r="K915" i="21"/>
  <c r="AR915" i="21"/>
  <c r="I351" i="22"/>
  <c r="J351" i="22"/>
  <c r="D351" i="22"/>
  <c r="A351" i="22" s="1"/>
  <c r="AK23" i="21"/>
  <c r="BG23" i="21"/>
  <c r="D23" i="21"/>
  <c r="BN23" i="21"/>
  <c r="K23" i="21"/>
  <c r="AR23" i="21"/>
  <c r="A44" i="21"/>
  <c r="K712" i="21"/>
  <c r="A712" i="21" s="1"/>
  <c r="BN712" i="21"/>
  <c r="AR712" i="21"/>
  <c r="AL568" i="21"/>
  <c r="AK795" i="21"/>
  <c r="BG795" i="21"/>
  <c r="D795" i="21"/>
  <c r="L100" i="21"/>
  <c r="AS100" i="21"/>
  <c r="BO100" i="21"/>
  <c r="D579" i="21"/>
  <c r="AK579" i="21"/>
  <c r="BG579" i="21"/>
  <c r="AR555" i="21"/>
  <c r="BN555" i="21"/>
  <c r="K555" i="21"/>
  <c r="AS963" i="21"/>
  <c r="BO963" i="21"/>
  <c r="L963" i="21"/>
  <c r="I24" i="22"/>
  <c r="D24" i="22"/>
  <c r="A24" i="22" s="1"/>
  <c r="J24" i="22"/>
  <c r="A400" i="21"/>
  <c r="D111" i="22"/>
  <c r="A111" i="22" s="1"/>
  <c r="J111" i="22"/>
  <c r="I111" i="22"/>
  <c r="D1119" i="22"/>
  <c r="A1119" i="22" s="1"/>
  <c r="A868" i="21"/>
  <c r="I1036" i="22"/>
  <c r="D1036" i="22"/>
  <c r="A1036" i="22" s="1"/>
  <c r="J1036" i="22"/>
  <c r="V14" i="21"/>
  <c r="J14" i="18"/>
  <c r="I14" i="18"/>
  <c r="A49" i="21"/>
  <c r="A1131" i="6"/>
  <c r="D1131" i="18"/>
  <c r="A1131" i="18" s="1"/>
  <c r="F16" i="22"/>
  <c r="BH1083" i="21"/>
  <c r="AR40" i="21"/>
  <c r="K40" i="21"/>
  <c r="BN40" i="21"/>
  <c r="E663" i="22"/>
  <c r="I663" i="7"/>
  <c r="J663" i="7"/>
  <c r="J255" i="22"/>
  <c r="D255" i="22"/>
  <c r="A255" i="22" s="1"/>
  <c r="I255" i="22"/>
  <c r="J723" i="22"/>
  <c r="H9" i="22"/>
  <c r="BZ9" i="21"/>
  <c r="O13" i="21"/>
  <c r="BH13" i="21"/>
  <c r="AL13" i="21"/>
  <c r="E13" i="21"/>
  <c r="BO21" i="21"/>
  <c r="L21" i="21"/>
  <c r="AS21" i="21"/>
  <c r="D7" i="6"/>
  <c r="A7" i="4"/>
  <c r="D7" i="7"/>
  <c r="BH7" i="21"/>
  <c r="AL7" i="21"/>
  <c r="O7" i="21"/>
  <c r="E7" i="21"/>
  <c r="BN18" i="21"/>
  <c r="K18" i="21"/>
  <c r="AR18" i="21"/>
  <c r="BZ7" i="21"/>
  <c r="H7" i="22"/>
  <c r="G903" i="22"/>
  <c r="A975" i="21"/>
  <c r="F903" i="22"/>
  <c r="AK243" i="21"/>
  <c r="BG243" i="21"/>
  <c r="D243" i="21"/>
  <c r="I135" i="22"/>
  <c r="D135" i="22"/>
  <c r="A135" i="22" s="1"/>
  <c r="J135" i="22"/>
  <c r="BN459" i="21"/>
  <c r="AR459" i="21"/>
  <c r="K459" i="21"/>
  <c r="A1084" i="6"/>
  <c r="D1084" i="18"/>
  <c r="A1084" i="18" s="1"/>
  <c r="BO17" i="21"/>
  <c r="AS17" i="21"/>
  <c r="L17" i="21"/>
  <c r="AS75" i="21"/>
  <c r="L75" i="21"/>
  <c r="BO75" i="21"/>
  <c r="A105" i="21"/>
  <c r="BO664" i="21"/>
  <c r="AS664" i="21"/>
  <c r="L664" i="21"/>
  <c r="A399" i="6"/>
  <c r="D399" i="18"/>
  <c r="A399" i="18" s="1"/>
  <c r="D15" i="4"/>
  <c r="D15" i="7" s="1"/>
  <c r="K303" i="21"/>
  <c r="AR303" i="21"/>
  <c r="BN303" i="21"/>
  <c r="AK100" i="21"/>
  <c r="BG100" i="21"/>
  <c r="D100" i="21"/>
  <c r="I579" i="22"/>
  <c r="J579" i="22"/>
  <c r="D579" i="22"/>
  <c r="A579" i="22" s="1"/>
  <c r="D555" i="21"/>
  <c r="BG555" i="21"/>
  <c r="AK555" i="21"/>
  <c r="L555" i="21"/>
  <c r="AS555" i="21"/>
  <c r="BO555" i="21"/>
  <c r="AS1011" i="21"/>
  <c r="L1011" i="21"/>
  <c r="BO1011" i="21"/>
  <c r="Z567" i="21"/>
  <c r="F567" i="6"/>
  <c r="F567" i="18" s="1"/>
  <c r="AG567" i="21" s="1"/>
  <c r="F543" i="4"/>
  <c r="AA543" i="21" s="1"/>
  <c r="A1036" i="6"/>
  <c r="D1036" i="18"/>
  <c r="A1036" i="18" s="1"/>
  <c r="AK279" i="21"/>
  <c r="BG279" i="21"/>
  <c r="D279" i="21"/>
  <c r="I279" i="22"/>
  <c r="J279" i="22"/>
  <c r="D279" i="22"/>
  <c r="A279" i="22" s="1"/>
  <c r="BG675" i="21"/>
  <c r="AK675" i="21"/>
  <c r="D675" i="21"/>
  <c r="BN255" i="21"/>
  <c r="AR255" i="21"/>
  <c r="K255" i="21"/>
  <c r="I735" i="22"/>
  <c r="J735" i="22"/>
  <c r="D735" i="22"/>
  <c r="A735" i="22" s="1"/>
  <c r="AH7" i="21"/>
  <c r="F7" i="22"/>
  <c r="AH6" i="21"/>
  <c r="F6" i="22"/>
  <c r="D939" i="22"/>
  <c r="A939" i="22" s="1"/>
  <c r="J939" i="22"/>
  <c r="I939" i="22"/>
  <c r="E9" i="22"/>
  <c r="W9" i="21"/>
  <c r="J9" i="7"/>
  <c r="I9" i="7"/>
  <c r="O9" i="21"/>
  <c r="AL9" i="21"/>
  <c r="BH9" i="21"/>
  <c r="E9" i="21"/>
  <c r="A304" i="6"/>
  <c r="D304" i="18"/>
  <c r="A304" i="18" s="1"/>
  <c r="BO51" i="21"/>
  <c r="AS51" i="21"/>
  <c r="L51" i="21"/>
  <c r="G1083" i="22"/>
  <c r="AR640" i="21"/>
  <c r="BN640" i="21"/>
  <c r="K640" i="21"/>
  <c r="A915" i="6"/>
  <c r="D915" i="18"/>
  <c r="A915" i="18" s="1"/>
  <c r="J903" i="18"/>
  <c r="I903" i="18"/>
  <c r="A48" i="21"/>
  <c r="F267" i="22"/>
  <c r="BN75" i="21"/>
  <c r="K75" i="21"/>
  <c r="AR75" i="21"/>
  <c r="J568" i="18"/>
  <c r="BO171" i="21"/>
  <c r="L171" i="21"/>
  <c r="AS171" i="21"/>
  <c r="BG747" i="21"/>
  <c r="AK747" i="21"/>
  <c r="D747" i="21"/>
  <c r="A12" i="4"/>
  <c r="D12" i="7"/>
  <c r="D12" i="6"/>
  <c r="BH12" i="21"/>
  <c r="E12" i="21"/>
  <c r="O12" i="21"/>
  <c r="AL12" i="21"/>
  <c r="A327" i="6"/>
  <c r="D327" i="18"/>
  <c r="A327" i="18" s="1"/>
  <c r="K195" i="21"/>
  <c r="BN195" i="21"/>
  <c r="AR195" i="21"/>
  <c r="AS147" i="21"/>
  <c r="BO147" i="21"/>
  <c r="L147" i="21"/>
  <c r="J26" i="22"/>
  <c r="I26" i="22"/>
  <c r="D26" i="22"/>
  <c r="A26" i="22" s="1"/>
  <c r="E10" i="22"/>
  <c r="J10" i="7"/>
  <c r="W10" i="21"/>
  <c r="I10" i="7"/>
  <c r="D399" i="21"/>
  <c r="BG399" i="21"/>
  <c r="AK399" i="21"/>
  <c r="AR279" i="21"/>
  <c r="K279" i="21"/>
  <c r="BN279" i="21"/>
  <c r="D339" i="21"/>
  <c r="AK339" i="21"/>
  <c r="BG339" i="21"/>
  <c r="BO159" i="21"/>
  <c r="L159" i="21"/>
  <c r="AS159" i="21"/>
  <c r="BN735" i="21"/>
  <c r="AR735" i="21"/>
  <c r="K735" i="21"/>
  <c r="AR939" i="21"/>
  <c r="K939" i="21"/>
  <c r="BN939" i="21"/>
  <c r="G16" i="22"/>
  <c r="A603" i="21"/>
  <c r="AK19" i="21"/>
  <c r="D19" i="21"/>
  <c r="BG19" i="21"/>
  <c r="H567" i="22"/>
  <c r="A807" i="21"/>
  <c r="A436" i="21"/>
  <c r="J268" i="18"/>
  <c r="D904" i="22"/>
  <c r="A904" i="22" s="1"/>
  <c r="I904" i="22"/>
  <c r="J904" i="22"/>
  <c r="I915" i="22"/>
  <c r="J915" i="22"/>
  <c r="D915" i="22"/>
  <c r="A915" i="22" s="1"/>
  <c r="J99" i="7"/>
  <c r="E99" i="22"/>
  <c r="I99" i="7"/>
  <c r="E16" i="21"/>
  <c r="D411" i="21"/>
  <c r="BG411" i="21"/>
  <c r="AK411" i="21"/>
  <c r="K411" i="21"/>
  <c r="BN411" i="21"/>
  <c r="AR411" i="21"/>
  <c r="J795" i="22"/>
  <c r="I795" i="22"/>
  <c r="D795" i="22"/>
  <c r="A795" i="22" s="1"/>
  <c r="I40" i="22"/>
  <c r="AS291" i="21"/>
  <c r="L291" i="21"/>
  <c r="AK927" i="21"/>
  <c r="BG927" i="21"/>
  <c r="D927" i="21"/>
  <c r="K24" i="21"/>
  <c r="BN24" i="21"/>
  <c r="AR24" i="21"/>
  <c r="A892" i="21"/>
  <c r="D147" i="21"/>
  <c r="BG147" i="21"/>
  <c r="AK147" i="21"/>
  <c r="AH11" i="21"/>
  <c r="F11" i="22"/>
  <c r="A759" i="4"/>
  <c r="D759" i="7"/>
  <c r="D759" i="6"/>
  <c r="A435" i="21"/>
  <c r="A688" i="21"/>
  <c r="A604" i="21"/>
  <c r="AS25" i="21"/>
  <c r="L25" i="21"/>
  <c r="BO25" i="21"/>
  <c r="D18" i="22"/>
  <c r="A18" i="22" s="1"/>
  <c r="I18" i="22"/>
  <c r="J18" i="22"/>
  <c r="A760" i="6"/>
  <c r="D760" i="18"/>
  <c r="A760" i="18" s="1"/>
  <c r="AR304" i="21"/>
  <c r="K304" i="21"/>
  <c r="BD10" i="21"/>
  <c r="G10" i="22"/>
  <c r="E711" i="22"/>
  <c r="I711" i="7"/>
  <c r="J711" i="7"/>
  <c r="BN243" i="21"/>
  <c r="K243" i="21"/>
  <c r="AR243" i="21"/>
  <c r="A219" i="6"/>
  <c r="D219" i="18"/>
  <c r="A219" i="18" s="1"/>
  <c r="E268" i="21"/>
  <c r="BN904" i="21"/>
  <c r="K904" i="21"/>
  <c r="AR904" i="21"/>
  <c r="D459" i="18"/>
  <c r="A459" i="18" s="1"/>
  <c r="A459" i="6"/>
  <c r="A315" i="21"/>
  <c r="BG1084" i="21"/>
  <c r="AK1084" i="21"/>
  <c r="D1084" i="21"/>
  <c r="BN1084" i="21"/>
  <c r="K1084" i="21"/>
  <c r="A112" i="21"/>
  <c r="BH568" i="21"/>
  <c r="BN795" i="21"/>
  <c r="K795" i="21"/>
  <c r="AR795" i="21"/>
  <c r="I100" i="22"/>
  <c r="D100" i="22"/>
  <c r="A100" i="22" s="1"/>
  <c r="J100" i="22"/>
  <c r="K579" i="21"/>
  <c r="BN579" i="21"/>
  <c r="AR579" i="21"/>
  <c r="A208" i="21"/>
  <c r="A771" i="21"/>
  <c r="L111" i="21"/>
  <c r="BO111" i="21"/>
  <c r="AS111" i="21"/>
  <c r="A1095" i="21"/>
  <c r="L195" i="21"/>
  <c r="BO195" i="21"/>
  <c r="AS195" i="21"/>
  <c r="F951" i="22"/>
  <c r="A940" i="21"/>
  <c r="BN304" i="21"/>
  <c r="AK1036" i="21"/>
  <c r="BG1036" i="21"/>
  <c r="D1036" i="21"/>
  <c r="AS1036" i="21"/>
  <c r="BO1036" i="21"/>
  <c r="L1036" i="21"/>
  <c r="D14" i="7"/>
  <c r="D14" i="6"/>
  <c r="A14" i="4"/>
  <c r="E14" i="22"/>
  <c r="W14" i="21"/>
  <c r="I14" i="7"/>
  <c r="J14" i="7"/>
  <c r="A43" i="21"/>
  <c r="E1083" i="21"/>
  <c r="AS1083" i="21"/>
  <c r="D267" i="4"/>
  <c r="J267" i="6"/>
  <c r="AR387" i="21"/>
  <c r="K387" i="21"/>
  <c r="BN387" i="21"/>
  <c r="A244" i="21"/>
  <c r="AS1035" i="21"/>
  <c r="BO1035" i="21"/>
  <c r="L1035" i="21"/>
  <c r="F10" i="22"/>
  <c r="AH10" i="21"/>
  <c r="A388" i="21"/>
  <c r="W13" i="21"/>
  <c r="J13" i="7"/>
  <c r="I13" i="7"/>
  <c r="E13" i="22"/>
  <c r="J20" i="22"/>
  <c r="I20" i="22"/>
  <c r="D20" i="22"/>
  <c r="A20" i="22" s="1"/>
  <c r="V7" i="21"/>
  <c r="I7" i="18"/>
  <c r="J7" i="18"/>
  <c r="AS304" i="21"/>
  <c r="L304" i="21"/>
  <c r="BO304" i="21"/>
  <c r="A375" i="21"/>
  <c r="A1095" i="6"/>
  <c r="D1095" i="18"/>
  <c r="A1095" i="18" s="1"/>
  <c r="L243" i="21"/>
  <c r="AS243" i="21"/>
  <c r="BO243" i="21"/>
  <c r="BG27" i="21"/>
  <c r="AK27" i="21"/>
  <c r="D27" i="21"/>
  <c r="AR591" i="21"/>
  <c r="BN591" i="21"/>
  <c r="K591" i="21"/>
  <c r="BG459" i="21"/>
  <c r="D459" i="21"/>
  <c r="AK459" i="21"/>
  <c r="H8" i="22"/>
  <c r="BZ8" i="21"/>
  <c r="A748" i="21"/>
  <c r="G303" i="22"/>
  <c r="J17" i="22"/>
  <c r="I17" i="22"/>
  <c r="D17" i="22"/>
  <c r="A17" i="22" s="1"/>
  <c r="AR1084" i="21"/>
  <c r="A123" i="21"/>
  <c r="I75" i="22"/>
  <c r="J75" i="22"/>
  <c r="D75" i="22"/>
  <c r="A75" i="22" s="1"/>
  <c r="A651" i="6"/>
  <c r="D651" i="18"/>
  <c r="A651" i="18" s="1"/>
  <c r="A952" i="21"/>
  <c r="A675" i="6"/>
  <c r="D675" i="18"/>
  <c r="A675" i="18" s="1"/>
  <c r="A195" i="6"/>
  <c r="D195" i="18"/>
  <c r="A195" i="18" s="1"/>
  <c r="A795" i="6"/>
  <c r="D795" i="18"/>
  <c r="A795" i="18" s="1"/>
  <c r="O544" i="21"/>
  <c r="A387" i="6"/>
  <c r="D387" i="18"/>
  <c r="A387" i="18" s="1"/>
  <c r="BN856" i="21"/>
  <c r="K856" i="21"/>
  <c r="AR856" i="21"/>
  <c r="A63" i="6"/>
  <c r="D63" i="18"/>
  <c r="A63" i="18" s="1"/>
  <c r="A171" i="6"/>
  <c r="D171" i="18"/>
  <c r="A171" i="18" s="1"/>
  <c r="D579" i="18"/>
  <c r="A579" i="18" s="1"/>
  <c r="A579" i="6"/>
  <c r="A100" i="6"/>
  <c r="D100" i="18"/>
  <c r="A100" i="18" s="1"/>
  <c r="A39" i="4"/>
  <c r="D39" i="7"/>
  <c r="D39" i="6"/>
  <c r="A411" i="6"/>
  <c r="D411" i="18"/>
  <c r="A411" i="18" s="1"/>
  <c r="D856" i="18"/>
  <c r="A856" i="18" s="1"/>
  <c r="AA4" i="21"/>
  <c r="Z4" i="21" s="1"/>
  <c r="F4" i="6"/>
  <c r="F4" i="18" s="1"/>
  <c r="AG4" i="21" s="1"/>
  <c r="A255" i="6"/>
  <c r="D255" i="18"/>
  <c r="A255" i="18" s="1"/>
  <c r="A87" i="6"/>
  <c r="D87" i="18"/>
  <c r="A87" i="18" s="1"/>
  <c r="D856" i="21"/>
  <c r="BG856" i="21"/>
  <c r="AK856" i="21"/>
  <c r="A40" i="6"/>
  <c r="D40" i="18"/>
  <c r="A40" i="18" s="1"/>
  <c r="G544" i="22" l="1"/>
  <c r="F15" i="22"/>
  <c r="G3" i="4"/>
  <c r="AW543" i="21"/>
  <c r="AV543" i="21" s="1"/>
  <c r="E3" i="4"/>
  <c r="E3" i="7" s="1"/>
  <c r="P543" i="21"/>
  <c r="D856" i="22"/>
  <c r="A856" i="22" s="1"/>
  <c r="G567" i="22"/>
  <c r="BD567" i="21"/>
  <c r="H544" i="22"/>
  <c r="BZ544" i="21"/>
  <c r="E267" i="22"/>
  <c r="I267" i="22" s="1"/>
  <c r="W267" i="21"/>
  <c r="AS267" i="21" s="1"/>
  <c r="BO856" i="21"/>
  <c r="E544" i="22"/>
  <c r="W544" i="21"/>
  <c r="BO544" i="21" s="1"/>
  <c r="A231" i="21"/>
  <c r="AS856" i="21"/>
  <c r="J856" i="22"/>
  <c r="I856" i="22"/>
  <c r="P4" i="21"/>
  <c r="O4" i="21" s="1"/>
  <c r="E4" i="7"/>
  <c r="W4" i="21" s="1"/>
  <c r="E4" i="6"/>
  <c r="E4" i="18" s="1"/>
  <c r="I4" i="18" s="1"/>
  <c r="H4" i="6"/>
  <c r="H4" i="18" s="1"/>
  <c r="BY4" i="21" s="1"/>
  <c r="H4" i="7"/>
  <c r="H4" i="22" s="1"/>
  <c r="I568" i="22"/>
  <c r="AS568" i="21"/>
  <c r="I267" i="7"/>
  <c r="BO303" i="21"/>
  <c r="I16" i="22"/>
  <c r="D4" i="4"/>
  <c r="D4" i="7" s="1"/>
  <c r="J4" i="4"/>
  <c r="J4" i="6" s="1"/>
  <c r="D16" i="18"/>
  <c r="A16" i="18" s="1"/>
  <c r="G4" i="7"/>
  <c r="D15" i="6"/>
  <c r="D15" i="18" s="1"/>
  <c r="A15" i="18" s="1"/>
  <c r="A15" i="4"/>
  <c r="A13" i="7"/>
  <c r="A8" i="7"/>
  <c r="A7" i="7"/>
  <c r="A639" i="7"/>
  <c r="A903" i="7"/>
  <c r="J544" i="7"/>
  <c r="A711" i="7"/>
  <c r="A951" i="7"/>
  <c r="A9" i="7"/>
  <c r="A1083" i="7"/>
  <c r="J267" i="7"/>
  <c r="A303" i="7"/>
  <c r="I567" i="7"/>
  <c r="J567" i="7"/>
  <c r="A14" i="7"/>
  <c r="A11" i="7"/>
  <c r="A39" i="7"/>
  <c r="A759" i="7"/>
  <c r="A16" i="7"/>
  <c r="A5" i="7"/>
  <c r="A663" i="7"/>
  <c r="D567" i="7"/>
  <c r="A567" i="7" s="1"/>
  <c r="A568" i="7"/>
  <c r="A268" i="7"/>
  <c r="A10" i="7"/>
  <c r="A12" i="7"/>
  <c r="A6" i="7"/>
  <c r="A99" i="6"/>
  <c r="AW4" i="21"/>
  <c r="AV4" i="21" s="1"/>
  <c r="J303" i="22"/>
  <c r="D544" i="7"/>
  <c r="A520" i="6"/>
  <c r="J544" i="6"/>
  <c r="I544" i="6"/>
  <c r="A387" i="21"/>
  <c r="A21" i="21"/>
  <c r="BH544" i="21"/>
  <c r="J16" i="22"/>
  <c r="F544" i="22"/>
  <c r="I544" i="7"/>
  <c r="D544" i="6"/>
  <c r="D544" i="18" s="1"/>
  <c r="A544" i="18" s="1"/>
  <c r="A544" i="4"/>
  <c r="E544" i="21"/>
  <c r="AL544" i="21"/>
  <c r="D568" i="18"/>
  <c r="A568" i="18" s="1"/>
  <c r="A63" i="21"/>
  <c r="L639" i="21"/>
  <c r="L1083" i="21"/>
  <c r="BO568" i="21"/>
  <c r="BO1083" i="21"/>
  <c r="A243" i="21"/>
  <c r="A24" i="21"/>
  <c r="A915" i="21"/>
  <c r="J544" i="18"/>
  <c r="A19" i="21"/>
  <c r="A640" i="21"/>
  <c r="BH267" i="21"/>
  <c r="A15" i="7"/>
  <c r="I544" i="18"/>
  <c r="A939" i="21"/>
  <c r="A279" i="21"/>
  <c r="A18" i="21"/>
  <c r="L568" i="21"/>
  <c r="A51" i="21"/>
  <c r="D639" i="22"/>
  <c r="A639" i="22" s="1"/>
  <c r="A304" i="21"/>
  <c r="A195" i="21"/>
  <c r="J268" i="22"/>
  <c r="BO903" i="21"/>
  <c r="A16" i="21"/>
  <c r="A579" i="21"/>
  <c r="A735" i="21"/>
  <c r="D1083" i="22"/>
  <c r="A1083" i="22" s="1"/>
  <c r="A22" i="21"/>
  <c r="A351" i="21"/>
  <c r="A927" i="21"/>
  <c r="A783" i="21"/>
  <c r="A591" i="21"/>
  <c r="A795" i="21"/>
  <c r="A1083" i="21"/>
  <c r="D568" i="22"/>
  <c r="A568" i="22" s="1"/>
  <c r="A1036" i="21"/>
  <c r="J267" i="18"/>
  <c r="J568" i="22"/>
  <c r="D16" i="22"/>
  <c r="A16" i="22" s="1"/>
  <c r="I951" i="22"/>
  <c r="BO16" i="21"/>
  <c r="L268" i="21"/>
  <c r="AS16" i="21"/>
  <c r="J10" i="22"/>
  <c r="D10" i="22"/>
  <c r="A10" i="22" s="1"/>
  <c r="I10" i="22"/>
  <c r="H543" i="22"/>
  <c r="D639" i="21"/>
  <c r="AK639" i="21"/>
  <c r="J11" i="22"/>
  <c r="D11" i="22"/>
  <c r="A11" i="22" s="1"/>
  <c r="I11" i="22"/>
  <c r="F855" i="22"/>
  <c r="D663" i="21"/>
  <c r="BG663" i="21"/>
  <c r="AK663" i="21"/>
  <c r="BO268" i="21"/>
  <c r="BO951" i="21"/>
  <c r="L303" i="21"/>
  <c r="A759" i="6"/>
  <c r="D759" i="18"/>
  <c r="A759" i="18" s="1"/>
  <c r="BO99" i="21"/>
  <c r="AS99" i="21"/>
  <c r="L99" i="21"/>
  <c r="A75" i="21"/>
  <c r="K903" i="21"/>
  <c r="BN903" i="21"/>
  <c r="AR903" i="21"/>
  <c r="D9" i="21"/>
  <c r="AK9" i="21"/>
  <c r="BG9" i="21"/>
  <c r="D9" i="22"/>
  <c r="A9" i="22" s="1"/>
  <c r="J9" i="22"/>
  <c r="I9" i="22"/>
  <c r="D268" i="22"/>
  <c r="A268" i="22" s="1"/>
  <c r="BG7" i="21"/>
  <c r="AK7" i="21"/>
  <c r="D7" i="21"/>
  <c r="AK13" i="21"/>
  <c r="D13" i="21"/>
  <c r="BG13" i="21"/>
  <c r="A40" i="21"/>
  <c r="L16" i="21"/>
  <c r="A23" i="21"/>
  <c r="J15" i="18"/>
  <c r="I15" i="18"/>
  <c r="BH15" i="21"/>
  <c r="AL15" i="21"/>
  <c r="E15" i="21"/>
  <c r="O15" i="21"/>
  <c r="A268" i="21"/>
  <c r="D6" i="22"/>
  <c r="A6" i="22" s="1"/>
  <c r="J6" i="22"/>
  <c r="I6" i="22"/>
  <c r="AS8" i="21"/>
  <c r="BO8" i="21"/>
  <c r="L8" i="21"/>
  <c r="A675" i="21"/>
  <c r="D10" i="21"/>
  <c r="BG10" i="21"/>
  <c r="AK10" i="21"/>
  <c r="H15" i="22"/>
  <c r="D903" i="21"/>
  <c r="AK903" i="21"/>
  <c r="BG903" i="21"/>
  <c r="G855" i="22"/>
  <c r="G15" i="22"/>
  <c r="AR759" i="21"/>
  <c r="BN759" i="21"/>
  <c r="K759" i="21"/>
  <c r="A6" i="6"/>
  <c r="D6" i="18"/>
  <c r="A6" i="18" s="1"/>
  <c r="I855" i="18"/>
  <c r="J855" i="18"/>
  <c r="A100" i="21"/>
  <c r="A13" i="6"/>
  <c r="D13" i="18"/>
  <c r="A13" i="18" s="1"/>
  <c r="A951" i="6"/>
  <c r="D951" i="18"/>
  <c r="A951" i="18" s="1"/>
  <c r="D5" i="21"/>
  <c r="BG5" i="21"/>
  <c r="AK5" i="21"/>
  <c r="A711" i="6"/>
  <c r="D711" i="18"/>
  <c r="A711" i="18" s="1"/>
  <c r="AS12" i="21"/>
  <c r="BO12" i="21"/>
  <c r="L12" i="21"/>
  <c r="E567" i="22"/>
  <c r="AL567" i="21"/>
  <c r="O567" i="21"/>
  <c r="BH567" i="21"/>
  <c r="E567" i="21"/>
  <c r="A27" i="21"/>
  <c r="E267" i="21"/>
  <c r="J1083" i="22"/>
  <c r="K5" i="21"/>
  <c r="BN5" i="21"/>
  <c r="AR5" i="21"/>
  <c r="A5" i="6"/>
  <c r="D5" i="18"/>
  <c r="A5" i="18" s="1"/>
  <c r="A135" i="21"/>
  <c r="AK759" i="21"/>
  <c r="BG759" i="21"/>
  <c r="D759" i="21"/>
  <c r="A987" i="21"/>
  <c r="A17" i="21"/>
  <c r="A963" i="21"/>
  <c r="J99" i="22"/>
  <c r="D99" i="22"/>
  <c r="A99" i="22" s="1"/>
  <c r="I99" i="22"/>
  <c r="A303" i="6"/>
  <c r="D303" i="18"/>
  <c r="A303" i="18" s="1"/>
  <c r="A8" i="6"/>
  <c r="D8" i="18"/>
  <c r="A8" i="18" s="1"/>
  <c r="A639" i="6"/>
  <c r="D639" i="18"/>
  <c r="A639" i="18" s="1"/>
  <c r="J711" i="22"/>
  <c r="I711" i="22"/>
  <c r="D711" i="22"/>
  <c r="A711" i="22" s="1"/>
  <c r="I7" i="22"/>
  <c r="F567" i="22"/>
  <c r="BG639" i="21"/>
  <c r="A459" i="21"/>
  <c r="D903" i="22"/>
  <c r="A903" i="22" s="1"/>
  <c r="I663" i="22"/>
  <c r="J663" i="22"/>
  <c r="D663" i="22"/>
  <c r="A663" i="22" s="1"/>
  <c r="AR14" i="21"/>
  <c r="BN14" i="21"/>
  <c r="K14" i="21"/>
  <c r="D99" i="21"/>
  <c r="BG99" i="21"/>
  <c r="AK99" i="21"/>
  <c r="BG6" i="21"/>
  <c r="AK6" i="21"/>
  <c r="D6" i="21"/>
  <c r="BS3" i="21"/>
  <c r="BR3" i="21" s="1"/>
  <c r="H3" i="6"/>
  <c r="H3" i="18" s="1"/>
  <c r="BY3" i="21" s="1"/>
  <c r="H3" i="7"/>
  <c r="L11" i="21"/>
  <c r="BO11" i="21"/>
  <c r="AS11" i="21"/>
  <c r="I903" i="22"/>
  <c r="J903" i="22"/>
  <c r="G543" i="7"/>
  <c r="BD543" i="21" s="1"/>
  <c r="G543" i="6"/>
  <c r="G543" i="18" s="1"/>
  <c r="BC543" i="21" s="1"/>
  <c r="D855" i="7"/>
  <c r="D855" i="6"/>
  <c r="A855" i="6" s="1"/>
  <c r="A339" i="21"/>
  <c r="A399" i="21"/>
  <c r="A1011" i="21"/>
  <c r="BG568" i="21"/>
  <c r="AR39" i="21"/>
  <c r="BN39" i="21"/>
  <c r="K39" i="21"/>
  <c r="BO5" i="21"/>
  <c r="AS5" i="21"/>
  <c r="L5" i="21"/>
  <c r="K6" i="21"/>
  <c r="BN6" i="21"/>
  <c r="BG8" i="21"/>
  <c r="AK8" i="21"/>
  <c r="D8" i="21"/>
  <c r="J543" i="4"/>
  <c r="I543" i="4"/>
  <c r="E543" i="6"/>
  <c r="E543" i="18" s="1"/>
  <c r="V543" i="21" s="1"/>
  <c r="E543" i="7"/>
  <c r="W543" i="21" s="1"/>
  <c r="D543" i="4"/>
  <c r="D303" i="22"/>
  <c r="A303" i="22" s="1"/>
  <c r="I39" i="22"/>
  <c r="J39" i="22"/>
  <c r="D39" i="22"/>
  <c r="A39" i="22" s="1"/>
  <c r="AS14" i="21"/>
  <c r="J759" i="22"/>
  <c r="I759" i="22"/>
  <c r="D759" i="22"/>
  <c r="A759" i="22" s="1"/>
  <c r="K8" i="21"/>
  <c r="AR8" i="21"/>
  <c r="BN8" i="21"/>
  <c r="AR12" i="21"/>
  <c r="BN12" i="21"/>
  <c r="K12" i="21"/>
  <c r="A747" i="21"/>
  <c r="AK951" i="21"/>
  <c r="BG951" i="21"/>
  <c r="J951" i="22"/>
  <c r="D951" i="22"/>
  <c r="A951" i="22" s="1"/>
  <c r="AS639" i="21"/>
  <c r="BO639" i="21"/>
  <c r="A111" i="21"/>
  <c r="AR11" i="21"/>
  <c r="BN11" i="21"/>
  <c r="K11" i="21"/>
  <c r="AS13" i="21"/>
  <c r="L13" i="21"/>
  <c r="BO13" i="21"/>
  <c r="A14" i="6"/>
  <c r="D14" i="18"/>
  <c r="A14" i="18" s="1"/>
  <c r="BO711" i="21"/>
  <c r="AS711" i="21"/>
  <c r="L711" i="21"/>
  <c r="A12" i="6"/>
  <c r="D12" i="18"/>
  <c r="A12" i="18" s="1"/>
  <c r="Z543" i="21"/>
  <c r="F543" i="6"/>
  <c r="F543" i="18" s="1"/>
  <c r="AG543" i="21" s="1"/>
  <c r="F543" i="7"/>
  <c r="AH543" i="21" s="1"/>
  <c r="F3" i="4"/>
  <c r="A7" i="6"/>
  <c r="D7" i="18"/>
  <c r="A7" i="18" s="1"/>
  <c r="BO663" i="21"/>
  <c r="AS663" i="21"/>
  <c r="L663" i="21"/>
  <c r="D711" i="21"/>
  <c r="BG711" i="21"/>
  <c r="AK711" i="21"/>
  <c r="D8" i="22"/>
  <c r="A8" i="22" s="1"/>
  <c r="I8" i="22"/>
  <c r="J8" i="22"/>
  <c r="BN639" i="21"/>
  <c r="K639" i="21"/>
  <c r="AR639" i="21"/>
  <c r="AS903" i="21"/>
  <c r="L903" i="21"/>
  <c r="A9" i="6"/>
  <c r="D9" i="18"/>
  <c r="A9" i="18" s="1"/>
  <c r="AW3" i="21"/>
  <c r="AV3" i="21" s="1"/>
  <c r="G3" i="7"/>
  <c r="G3" i="6"/>
  <c r="G3" i="18" s="1"/>
  <c r="BC3" i="21" s="1"/>
  <c r="BN663" i="21"/>
  <c r="K663" i="21"/>
  <c r="AR663" i="21"/>
  <c r="D5" i="22"/>
  <c r="A5" i="22" s="1"/>
  <c r="I5" i="22"/>
  <c r="J5" i="22"/>
  <c r="J567" i="18"/>
  <c r="I567" i="18"/>
  <c r="J7" i="22"/>
  <c r="D7" i="22"/>
  <c r="A7" i="22" s="1"/>
  <c r="D267" i="21"/>
  <c r="BG267" i="21"/>
  <c r="AK267" i="21"/>
  <c r="AK39" i="21"/>
  <c r="BG39" i="21"/>
  <c r="D39" i="21"/>
  <c r="BO759" i="21"/>
  <c r="L759" i="21"/>
  <c r="AS759" i="21"/>
  <c r="AR10" i="21"/>
  <c r="K10" i="21"/>
  <c r="BN10" i="21"/>
  <c r="L951" i="21"/>
  <c r="AS951" i="21"/>
  <c r="G267" i="22"/>
  <c r="AR7" i="21"/>
  <c r="BN7" i="21"/>
  <c r="K7" i="21"/>
  <c r="D13" i="22"/>
  <c r="A13" i="22" s="1"/>
  <c r="J13" i="22"/>
  <c r="I13" i="22"/>
  <c r="D267" i="6"/>
  <c r="A267" i="4"/>
  <c r="D267" i="7"/>
  <c r="BO14" i="21"/>
  <c r="L14" i="21"/>
  <c r="A1084" i="21"/>
  <c r="D12" i="21"/>
  <c r="BG12" i="21"/>
  <c r="AK12" i="21"/>
  <c r="D14" i="22"/>
  <c r="A14" i="22" s="1"/>
  <c r="J14" i="22"/>
  <c r="A904" i="21"/>
  <c r="A411" i="21"/>
  <c r="AS10" i="21"/>
  <c r="L10" i="21"/>
  <c r="BO10" i="21"/>
  <c r="BO9" i="21"/>
  <c r="AS9" i="21"/>
  <c r="L9" i="21"/>
  <c r="A255" i="21"/>
  <c r="A303" i="21"/>
  <c r="A555" i="21"/>
  <c r="E15" i="22"/>
  <c r="J15" i="7"/>
  <c r="I15" i="7"/>
  <c r="BN711" i="21"/>
  <c r="AR711" i="21"/>
  <c r="K711" i="21"/>
  <c r="AR99" i="21"/>
  <c r="BN99" i="21"/>
  <c r="K99" i="21"/>
  <c r="L6" i="21"/>
  <c r="AS6" i="21"/>
  <c r="BO6" i="21"/>
  <c r="A10" i="6"/>
  <c r="D10" i="18"/>
  <c r="A10" i="18" s="1"/>
  <c r="BG11" i="21"/>
  <c r="AK11" i="21"/>
  <c r="D11" i="21"/>
  <c r="AR9" i="21"/>
  <c r="K9" i="21"/>
  <c r="BN9" i="21"/>
  <c r="A1035" i="21"/>
  <c r="A1083" i="6"/>
  <c r="D1083" i="18"/>
  <c r="A1083" i="18" s="1"/>
  <c r="A147" i="21"/>
  <c r="H267" i="22"/>
  <c r="E855" i="22"/>
  <c r="J855" i="7"/>
  <c r="I855" i="7"/>
  <c r="BH855" i="21"/>
  <c r="E855" i="21"/>
  <c r="AL855" i="21"/>
  <c r="O855" i="21"/>
  <c r="A25" i="21"/>
  <c r="AR267" i="21"/>
  <c r="BN267" i="21"/>
  <c r="K267" i="21"/>
  <c r="D568" i="21"/>
  <c r="A568" i="21" s="1"/>
  <c r="I12" i="22"/>
  <c r="J12" i="22"/>
  <c r="D12" i="22"/>
  <c r="A12" i="22" s="1"/>
  <c r="D567" i="6"/>
  <c r="A567" i="4"/>
  <c r="D11" i="18"/>
  <c r="A11" i="18" s="1"/>
  <c r="A11" i="6"/>
  <c r="A903" i="6"/>
  <c r="D903" i="18"/>
  <c r="A903" i="18" s="1"/>
  <c r="L7" i="21"/>
  <c r="AS7" i="21"/>
  <c r="BO7" i="21"/>
  <c r="AR13" i="21"/>
  <c r="K13" i="21"/>
  <c r="BN13" i="21"/>
  <c r="A663" i="6"/>
  <c r="D663" i="18"/>
  <c r="A663" i="18" s="1"/>
  <c r="D14" i="21"/>
  <c r="AK14" i="21"/>
  <c r="BG14" i="21"/>
  <c r="A291" i="21"/>
  <c r="AS39" i="21"/>
  <c r="L39" i="21"/>
  <c r="BO39" i="21"/>
  <c r="I14" i="22"/>
  <c r="A159" i="21"/>
  <c r="A651" i="21"/>
  <c r="A664" i="21"/>
  <c r="A87" i="21"/>
  <c r="I639" i="22"/>
  <c r="J639" i="22"/>
  <c r="AR951" i="21"/>
  <c r="BN951" i="21"/>
  <c r="K951" i="21"/>
  <c r="A951" i="21" s="1"/>
  <c r="A20" i="21"/>
  <c r="BN544" i="21"/>
  <c r="AR544" i="21"/>
  <c r="K544" i="21"/>
  <c r="F4" i="22"/>
  <c r="AH4" i="21"/>
  <c r="A39" i="6"/>
  <c r="D39" i="18"/>
  <c r="A39" i="18" s="1"/>
  <c r="D544" i="21"/>
  <c r="BG544" i="21"/>
  <c r="AK544" i="21"/>
  <c r="A856" i="21"/>
  <c r="E3" i="6" l="1"/>
  <c r="E3" i="18" s="1"/>
  <c r="P3" i="21"/>
  <c r="D544" i="22"/>
  <c r="A544" i="22" s="1"/>
  <c r="V4" i="21"/>
  <c r="K4" i="21" s="1"/>
  <c r="A15" i="6"/>
  <c r="AL4" i="21"/>
  <c r="I4" i="7"/>
  <c r="E4" i="22"/>
  <c r="I4" i="22" s="1"/>
  <c r="J4" i="7"/>
  <c r="BZ4" i="21"/>
  <c r="J4" i="18"/>
  <c r="G4" i="22"/>
  <c r="D4" i="6"/>
  <c r="A4" i="6" s="1"/>
  <c r="A4" i="4"/>
  <c r="BD4" i="21"/>
  <c r="BO4" i="21" s="1"/>
  <c r="E4" i="21"/>
  <c r="BH4" i="21"/>
  <c r="A519" i="6"/>
  <c r="I544" i="22"/>
  <c r="A267" i="7"/>
  <c r="A855" i="7"/>
  <c r="A544" i="7"/>
  <c r="A4" i="7"/>
  <c r="AS544" i="21"/>
  <c r="I543" i="6"/>
  <c r="L544" i="21"/>
  <c r="J543" i="6"/>
  <c r="A544" i="6"/>
  <c r="A639" i="21"/>
  <c r="J544" i="22"/>
  <c r="A14" i="21"/>
  <c r="A7" i="21"/>
  <c r="A663" i="21"/>
  <c r="A99" i="21"/>
  <c r="A10" i="21"/>
  <c r="L267" i="21"/>
  <c r="A9" i="21"/>
  <c r="BO267" i="21"/>
  <c r="D267" i="22"/>
  <c r="A267" i="22" s="1"/>
  <c r="AS855" i="21"/>
  <c r="BO855" i="21"/>
  <c r="O3" i="21"/>
  <c r="A267" i="6"/>
  <c r="D267" i="18"/>
  <c r="A267" i="18" s="1"/>
  <c r="V3" i="21"/>
  <c r="I543" i="18"/>
  <c r="J543" i="18"/>
  <c r="A6" i="21"/>
  <c r="A39" i="21"/>
  <c r="AK567" i="21"/>
  <c r="BG567" i="21"/>
  <c r="D567" i="21"/>
  <c r="A759" i="21"/>
  <c r="A903" i="21"/>
  <c r="D855" i="22"/>
  <c r="A855" i="22" s="1"/>
  <c r="AA3" i="21"/>
  <c r="Z3" i="21" s="1"/>
  <c r="F3" i="7"/>
  <c r="F3" i="6"/>
  <c r="F3" i="18" s="1"/>
  <c r="AG3" i="21" s="1"/>
  <c r="L855" i="21"/>
  <c r="I855" i="22"/>
  <c r="J855" i="22"/>
  <c r="BO15" i="21"/>
  <c r="L15" i="21"/>
  <c r="AS15" i="21"/>
  <c r="D3" i="4"/>
  <c r="B3" i="19" s="1"/>
  <c r="J3" i="4"/>
  <c r="J3" i="6" s="1"/>
  <c r="F543" i="22"/>
  <c r="A12" i="21"/>
  <c r="D543" i="6"/>
  <c r="D543" i="7"/>
  <c r="A543" i="4"/>
  <c r="BZ3" i="21"/>
  <c r="H3" i="22"/>
  <c r="A5" i="21"/>
  <c r="AS567" i="21"/>
  <c r="L567" i="21"/>
  <c r="BO567" i="21"/>
  <c r="A13" i="21"/>
  <c r="J267" i="22"/>
  <c r="D15" i="22"/>
  <c r="A15" i="22" s="1"/>
  <c r="J15" i="22"/>
  <c r="I15" i="22"/>
  <c r="BN855" i="21"/>
  <c r="K855" i="21"/>
  <c r="AR855" i="21"/>
  <c r="BN15" i="21"/>
  <c r="K15" i="21"/>
  <c r="AR15" i="21"/>
  <c r="A567" i="6"/>
  <c r="D567" i="18"/>
  <c r="A567" i="18" s="1"/>
  <c r="A267" i="21"/>
  <c r="D855" i="21"/>
  <c r="BG855" i="21"/>
  <c r="AK855" i="21"/>
  <c r="A711" i="21"/>
  <c r="BN567" i="21"/>
  <c r="K567" i="21"/>
  <c r="AR567" i="21"/>
  <c r="G3" i="22"/>
  <c r="BD3" i="21"/>
  <c r="W3" i="21"/>
  <c r="E3" i="22"/>
  <c r="I3" i="4"/>
  <c r="I3" i="6" s="1"/>
  <c r="A11" i="21"/>
  <c r="A8" i="21"/>
  <c r="J543" i="7"/>
  <c r="I543" i="7"/>
  <c r="E543" i="22"/>
  <c r="O543" i="21"/>
  <c r="BH543" i="21"/>
  <c r="AL543" i="21"/>
  <c r="E543" i="21"/>
  <c r="D855" i="18"/>
  <c r="A855" i="18" s="1"/>
  <c r="G543" i="22"/>
  <c r="D567" i="22"/>
  <c r="A567" i="22" s="1"/>
  <c r="I567" i="22"/>
  <c r="J567" i="22"/>
  <c r="BG15" i="21"/>
  <c r="AK15" i="21"/>
  <c r="D15" i="21"/>
  <c r="A544" i="21"/>
  <c r="AS4" i="21"/>
  <c r="AK4" i="21"/>
  <c r="D4" i="21"/>
  <c r="BG4" i="21"/>
  <c r="AR4" i="21" l="1"/>
  <c r="BN4" i="21"/>
  <c r="J4" i="22"/>
  <c r="D4" i="22"/>
  <c r="A4" i="22" s="1"/>
  <c r="D4" i="18"/>
  <c r="A4" i="18" s="1"/>
  <c r="L4" i="21"/>
  <c r="I3" i="7"/>
  <c r="A543" i="7"/>
  <c r="A855" i="21"/>
  <c r="J3" i="7"/>
  <c r="K3" i="21"/>
  <c r="J3" i="18"/>
  <c r="BO543" i="21"/>
  <c r="AS543" i="21"/>
  <c r="L543" i="21"/>
  <c r="A15" i="21"/>
  <c r="F3" i="22"/>
  <c r="J3" i="22" s="1"/>
  <c r="AH3" i="21"/>
  <c r="BO3" i="21" s="1"/>
  <c r="BH3" i="21"/>
  <c r="I543" i="22"/>
  <c r="J543" i="22"/>
  <c r="D543" i="22"/>
  <c r="A543" i="22" s="1"/>
  <c r="A567" i="21"/>
  <c r="A543" i="6"/>
  <c r="D543" i="18"/>
  <c r="A543" i="18" s="1"/>
  <c r="AR543" i="21"/>
  <c r="K543" i="21"/>
  <c r="BN543" i="21"/>
  <c r="I3" i="18"/>
  <c r="BG3" i="21"/>
  <c r="D3" i="21"/>
  <c r="AK3" i="21"/>
  <c r="AL3" i="21"/>
  <c r="D543" i="21"/>
  <c r="AK543" i="21"/>
  <c r="BG543" i="21"/>
  <c r="D3" i="7"/>
  <c r="D3" i="6"/>
  <c r="A3" i="4"/>
  <c r="AR3" i="21"/>
  <c r="BN3" i="21"/>
  <c r="E3" i="21"/>
  <c r="A4" i="21"/>
  <c r="A3" i="7" l="1"/>
  <c r="A3" i="21"/>
  <c r="L3" i="21"/>
  <c r="I3" i="22"/>
  <c r="AS3" i="21"/>
  <c r="D3" i="22"/>
  <c r="A3" i="22" s="1"/>
  <c r="D3" i="18"/>
  <c r="A3" i="18" s="1"/>
  <c r="E3" i="19"/>
  <c r="D2" i="19" s="1"/>
  <c r="A3" i="6"/>
  <c r="A543" i="21"/>
</calcChain>
</file>

<file path=xl/comments1.xml><?xml version="1.0" encoding="utf-8"?>
<comments xmlns="http://schemas.openxmlformats.org/spreadsheetml/2006/main">
  <authors>
    <author>Teona Tsertsvadze</author>
  </authors>
  <commentList>
    <comment ref="B819" authorId="0">
      <text>
        <r>
          <rPr>
            <b/>
            <sz val="9"/>
            <color indexed="81"/>
            <rFont val="Tahoma"/>
            <family val="2"/>
          </rPr>
          <t>Teona Tsertsvadze:</t>
        </r>
        <r>
          <rPr>
            <sz val="9"/>
            <color indexed="81"/>
            <rFont val="Tahoma"/>
            <family val="2"/>
          </rPr>
          <t xml:space="preserve">
კოდი ჩაიშალა</t>
        </r>
      </text>
    </comment>
  </commentList>
</comments>
</file>

<file path=xl/comments10.xml><?xml version="1.0" encoding="utf-8"?>
<comments xmlns="http://schemas.openxmlformats.org/spreadsheetml/2006/main">
  <authors>
    <author>Teona Tsertsvadze</author>
  </authors>
  <commentList>
    <comment ref="C471" authorId="0">
      <text>
        <r>
          <rPr>
            <b/>
            <sz val="9"/>
            <color indexed="81"/>
            <rFont val="Tahoma"/>
            <family val="2"/>
            <charset val="204"/>
          </rPr>
          <t>Teona Tsertsvadze:</t>
        </r>
        <r>
          <rPr>
            <sz val="9"/>
            <color indexed="81"/>
            <rFont val="Tahoma"/>
            <family val="2"/>
            <charset val="204"/>
          </rPr>
          <t xml:space="preserve">
დასახელება შეიცვალა</t>
        </r>
      </text>
    </comment>
    <comment ref="B819" authorId="0">
      <text>
        <r>
          <rPr>
            <b/>
            <sz val="9"/>
            <color indexed="81"/>
            <rFont val="Tahoma"/>
            <family val="2"/>
          </rPr>
          <t>Teona Tsertsvadze:</t>
        </r>
        <r>
          <rPr>
            <sz val="9"/>
            <color indexed="81"/>
            <rFont val="Tahoma"/>
            <family val="2"/>
          </rPr>
          <t xml:space="preserve">
კოდი ჩაიშალა</t>
        </r>
      </text>
    </comment>
  </commentList>
</comments>
</file>

<file path=xl/comments11.xml><?xml version="1.0" encoding="utf-8"?>
<comments xmlns="http://schemas.openxmlformats.org/spreadsheetml/2006/main">
  <authors>
    <author>Teona Tsertsvadze</author>
  </authors>
  <commentList>
    <comment ref="C471" authorId="0">
      <text>
        <r>
          <rPr>
            <b/>
            <sz val="9"/>
            <color indexed="81"/>
            <rFont val="Tahoma"/>
            <family val="2"/>
            <charset val="204"/>
          </rPr>
          <t>Teona Tsertsvadze:</t>
        </r>
        <r>
          <rPr>
            <sz val="9"/>
            <color indexed="81"/>
            <rFont val="Tahoma"/>
            <family val="2"/>
            <charset val="204"/>
          </rPr>
          <t xml:space="preserve">
დასახელება შეიცვალა</t>
        </r>
      </text>
    </comment>
    <comment ref="B819" authorId="0">
      <text>
        <r>
          <rPr>
            <b/>
            <sz val="9"/>
            <color indexed="81"/>
            <rFont val="Tahoma"/>
            <family val="2"/>
          </rPr>
          <t>Teona Tsertsvadze:</t>
        </r>
        <r>
          <rPr>
            <sz val="9"/>
            <color indexed="81"/>
            <rFont val="Tahoma"/>
            <family val="2"/>
          </rPr>
          <t xml:space="preserve">
კოდი ჩაიშალა</t>
        </r>
      </text>
    </comment>
  </commentList>
</comments>
</file>

<file path=xl/comments12.xml><?xml version="1.0" encoding="utf-8"?>
<comments xmlns="http://schemas.openxmlformats.org/spreadsheetml/2006/main">
  <authors>
    <author>Teona Tsertsvadze</author>
  </authors>
  <commentList>
    <comment ref="C471" authorId="0">
      <text>
        <r>
          <rPr>
            <b/>
            <sz val="9"/>
            <color indexed="81"/>
            <rFont val="Tahoma"/>
            <family val="2"/>
            <charset val="204"/>
          </rPr>
          <t>Teona Tsertsvadze:</t>
        </r>
        <r>
          <rPr>
            <sz val="9"/>
            <color indexed="81"/>
            <rFont val="Tahoma"/>
            <family val="2"/>
            <charset val="204"/>
          </rPr>
          <t xml:space="preserve">
დასახელება შეიცვალა</t>
        </r>
      </text>
    </comment>
  </commentList>
</comments>
</file>

<file path=xl/comments13.xml><?xml version="1.0" encoding="utf-8"?>
<comments xmlns="http://schemas.openxmlformats.org/spreadsheetml/2006/main">
  <authors>
    <author>Teona Tsertsvadze</author>
  </authors>
  <commentList>
    <comment ref="C472" authorId="0">
      <text>
        <r>
          <rPr>
            <b/>
            <sz val="9"/>
            <color indexed="81"/>
            <rFont val="Tahoma"/>
            <family val="2"/>
            <charset val="204"/>
          </rPr>
          <t>Teona Tsertsvadze:</t>
        </r>
        <r>
          <rPr>
            <sz val="9"/>
            <color indexed="81"/>
            <rFont val="Tahoma"/>
            <family val="2"/>
            <charset val="204"/>
          </rPr>
          <t xml:space="preserve">
დასახელება შეიცვალა</t>
        </r>
      </text>
    </comment>
  </commentList>
</comments>
</file>

<file path=xl/comments14.xml><?xml version="1.0" encoding="utf-8"?>
<comments xmlns="http://schemas.openxmlformats.org/spreadsheetml/2006/main">
  <authors>
    <author>Teona Tsertsvadze</author>
  </authors>
  <commentList>
    <comment ref="C471" authorId="0">
      <text>
        <r>
          <rPr>
            <b/>
            <sz val="9"/>
            <color indexed="81"/>
            <rFont val="Tahoma"/>
            <family val="2"/>
            <charset val="204"/>
          </rPr>
          <t>Teona Tsertsvadze:</t>
        </r>
        <r>
          <rPr>
            <sz val="9"/>
            <color indexed="81"/>
            <rFont val="Tahoma"/>
            <family val="2"/>
            <charset val="204"/>
          </rPr>
          <t xml:space="preserve">
დასახელება შეიცვალა</t>
        </r>
      </text>
    </comment>
  </commentList>
</comments>
</file>

<file path=xl/comments15.xml><?xml version="1.0" encoding="utf-8"?>
<comments xmlns="http://schemas.openxmlformats.org/spreadsheetml/2006/main">
  <authors>
    <author>Teona Tsertsvadze</author>
  </authors>
  <commentList>
    <comment ref="C471" authorId="0">
      <text>
        <r>
          <rPr>
            <b/>
            <sz val="9"/>
            <color indexed="81"/>
            <rFont val="Tahoma"/>
            <family val="2"/>
            <charset val="204"/>
          </rPr>
          <t>Teona Tsertsvadze:</t>
        </r>
        <r>
          <rPr>
            <sz val="9"/>
            <color indexed="81"/>
            <rFont val="Tahoma"/>
            <family val="2"/>
            <charset val="204"/>
          </rPr>
          <t xml:space="preserve">
დასახელება შეიცვალა</t>
        </r>
      </text>
    </comment>
    <comment ref="B819" authorId="0">
      <text>
        <r>
          <rPr>
            <b/>
            <sz val="9"/>
            <color indexed="81"/>
            <rFont val="Tahoma"/>
            <family val="2"/>
          </rPr>
          <t>Teona Tsertsvadze:</t>
        </r>
        <r>
          <rPr>
            <sz val="9"/>
            <color indexed="81"/>
            <rFont val="Tahoma"/>
            <family val="2"/>
          </rPr>
          <t xml:space="preserve">
კოდი ჩაიშალა</t>
        </r>
      </text>
    </comment>
  </commentList>
</comments>
</file>

<file path=xl/comments2.xml><?xml version="1.0" encoding="utf-8"?>
<comments xmlns="http://schemas.openxmlformats.org/spreadsheetml/2006/main">
  <authors>
    <author>Teona Tsertsvadze</author>
  </authors>
  <commentList>
    <comment ref="B819" authorId="0">
      <text>
        <r>
          <rPr>
            <b/>
            <sz val="9"/>
            <color indexed="81"/>
            <rFont val="Tahoma"/>
            <family val="2"/>
          </rPr>
          <t>Teona Tsertsvadze:</t>
        </r>
        <r>
          <rPr>
            <sz val="9"/>
            <color indexed="81"/>
            <rFont val="Tahoma"/>
            <family val="2"/>
          </rPr>
          <t xml:space="preserve">
კოდი ჩაიშალა</t>
        </r>
      </text>
    </comment>
  </commentList>
</comments>
</file>

<file path=xl/comments3.xml><?xml version="1.0" encoding="utf-8"?>
<comments xmlns="http://schemas.openxmlformats.org/spreadsheetml/2006/main">
  <authors>
    <author>Teona Tsertsvadze</author>
  </authors>
  <commentList>
    <comment ref="B819" authorId="0">
      <text>
        <r>
          <rPr>
            <b/>
            <sz val="9"/>
            <color indexed="81"/>
            <rFont val="Tahoma"/>
            <family val="2"/>
          </rPr>
          <t>Teona Tsertsvadze:</t>
        </r>
        <r>
          <rPr>
            <sz val="9"/>
            <color indexed="81"/>
            <rFont val="Tahoma"/>
            <family val="2"/>
          </rPr>
          <t xml:space="preserve">
კოდი ჩაიშალა</t>
        </r>
      </text>
    </comment>
  </commentList>
</comments>
</file>

<file path=xl/comments4.xml><?xml version="1.0" encoding="utf-8"?>
<comments xmlns="http://schemas.openxmlformats.org/spreadsheetml/2006/main">
  <authors>
    <author>Teona Tsertsvadze</author>
  </authors>
  <commentList>
    <comment ref="B819" authorId="0">
      <text>
        <r>
          <rPr>
            <b/>
            <sz val="9"/>
            <color indexed="81"/>
            <rFont val="Tahoma"/>
            <family val="2"/>
          </rPr>
          <t>Teona Tsertsvadze:</t>
        </r>
        <r>
          <rPr>
            <sz val="9"/>
            <color indexed="81"/>
            <rFont val="Tahoma"/>
            <family val="2"/>
          </rPr>
          <t xml:space="preserve">
კოდი ჩაიშალა</t>
        </r>
      </text>
    </comment>
  </commentList>
</comments>
</file>

<file path=xl/comments5.xml><?xml version="1.0" encoding="utf-8"?>
<comments xmlns="http://schemas.openxmlformats.org/spreadsheetml/2006/main">
  <authors>
    <author>Teona Tsertsvadze</author>
  </authors>
  <commentList>
    <comment ref="C123" authorId="0">
      <text>
        <r>
          <rPr>
            <b/>
            <sz val="9"/>
            <color indexed="81"/>
            <rFont val="Tahoma"/>
            <family val="2"/>
            <charset val="204"/>
          </rPr>
          <t>Teona Tsertsvadze:</t>
        </r>
        <r>
          <rPr>
            <sz val="9"/>
            <color indexed="81"/>
            <rFont val="Tahoma"/>
            <family val="2"/>
            <charset val="204"/>
          </rPr>
          <t xml:space="preserve">
დაკორექტირდა დასახელება</t>
        </r>
      </text>
    </comment>
    <comment ref="C135" authorId="0">
      <text>
        <r>
          <rPr>
            <b/>
            <sz val="9"/>
            <color indexed="81"/>
            <rFont val="Tahoma"/>
            <family val="2"/>
            <charset val="204"/>
          </rPr>
          <t>Teona Tsertsvadze:</t>
        </r>
        <r>
          <rPr>
            <sz val="9"/>
            <color indexed="81"/>
            <rFont val="Tahoma"/>
            <family val="2"/>
            <charset val="204"/>
          </rPr>
          <t xml:space="preserve">
დაკორექტირდა დასახელება</t>
        </r>
      </text>
    </comment>
    <comment ref="C147" authorId="0">
      <text>
        <r>
          <rPr>
            <b/>
            <sz val="9"/>
            <color indexed="81"/>
            <rFont val="Tahoma"/>
            <family val="2"/>
            <charset val="204"/>
          </rPr>
          <t>Teona Tsertsvadze:</t>
        </r>
        <r>
          <rPr>
            <sz val="9"/>
            <color indexed="81"/>
            <rFont val="Tahoma"/>
            <family val="2"/>
            <charset val="204"/>
          </rPr>
          <t xml:space="preserve">
დაკორექტირდა დასახელება</t>
        </r>
      </text>
    </comment>
    <comment ref="C159" authorId="0">
      <text>
        <r>
          <rPr>
            <b/>
            <sz val="9"/>
            <color indexed="81"/>
            <rFont val="Tahoma"/>
            <family val="2"/>
            <charset val="204"/>
          </rPr>
          <t>Teona Tsertsvadze:</t>
        </r>
        <r>
          <rPr>
            <sz val="9"/>
            <color indexed="81"/>
            <rFont val="Tahoma"/>
            <family val="2"/>
            <charset val="204"/>
          </rPr>
          <t xml:space="preserve">
დაკორექტირდა დასახელება</t>
        </r>
      </text>
    </comment>
    <comment ref="C171" authorId="0">
      <text>
        <r>
          <rPr>
            <b/>
            <sz val="9"/>
            <color indexed="81"/>
            <rFont val="Tahoma"/>
            <family val="2"/>
            <charset val="204"/>
          </rPr>
          <t>Teona Tsertsvadze:</t>
        </r>
        <r>
          <rPr>
            <sz val="9"/>
            <color indexed="81"/>
            <rFont val="Tahoma"/>
            <family val="2"/>
            <charset val="204"/>
          </rPr>
          <t xml:space="preserve">
დაკორექტირდა დასახელება</t>
        </r>
      </text>
    </comment>
    <comment ref="C183" authorId="0">
      <text>
        <r>
          <rPr>
            <b/>
            <sz val="9"/>
            <color indexed="81"/>
            <rFont val="Tahoma"/>
            <family val="2"/>
            <charset val="204"/>
          </rPr>
          <t>Teona Tsertsvadze:</t>
        </r>
        <r>
          <rPr>
            <sz val="9"/>
            <color indexed="81"/>
            <rFont val="Tahoma"/>
            <family val="2"/>
            <charset val="204"/>
          </rPr>
          <t xml:space="preserve">
დაკორექტირდა დასახელება</t>
        </r>
      </text>
    </comment>
    <comment ref="C195" authorId="0">
      <text>
        <r>
          <rPr>
            <b/>
            <sz val="9"/>
            <color indexed="81"/>
            <rFont val="Tahoma"/>
            <family val="2"/>
            <charset val="204"/>
          </rPr>
          <t>Teona Tsertsvadze:</t>
        </r>
        <r>
          <rPr>
            <sz val="9"/>
            <color indexed="81"/>
            <rFont val="Tahoma"/>
            <family val="2"/>
            <charset val="204"/>
          </rPr>
          <t xml:space="preserve">
დაკორექტირდა დასახელება</t>
        </r>
      </text>
    </comment>
    <comment ref="C207" authorId="0">
      <text>
        <r>
          <rPr>
            <b/>
            <sz val="9"/>
            <color indexed="81"/>
            <rFont val="Tahoma"/>
            <family val="2"/>
            <charset val="204"/>
          </rPr>
          <t>Teona Tsertsvadze:</t>
        </r>
        <r>
          <rPr>
            <sz val="9"/>
            <color indexed="81"/>
            <rFont val="Tahoma"/>
            <family val="2"/>
            <charset val="204"/>
          </rPr>
          <t xml:space="preserve">
დაკორექტირდა დასახელება</t>
        </r>
      </text>
    </comment>
    <comment ref="C219" authorId="0">
      <text>
        <r>
          <rPr>
            <b/>
            <sz val="9"/>
            <color indexed="81"/>
            <rFont val="Tahoma"/>
            <family val="2"/>
            <charset val="204"/>
          </rPr>
          <t>Teona Tsertsvadze:</t>
        </r>
        <r>
          <rPr>
            <sz val="9"/>
            <color indexed="81"/>
            <rFont val="Tahoma"/>
            <family val="2"/>
            <charset val="204"/>
          </rPr>
          <t xml:space="preserve">
დაკორექტირდა დასახელება</t>
        </r>
      </text>
    </comment>
    <comment ref="C471" authorId="0">
      <text>
        <r>
          <rPr>
            <b/>
            <sz val="9"/>
            <color indexed="81"/>
            <rFont val="Tahoma"/>
            <family val="2"/>
            <charset val="204"/>
          </rPr>
          <t>Teona Tsertsvadze:</t>
        </r>
        <r>
          <rPr>
            <sz val="9"/>
            <color indexed="81"/>
            <rFont val="Tahoma"/>
            <family val="2"/>
            <charset val="204"/>
          </rPr>
          <t xml:space="preserve">
დასახელება შეიცვალა</t>
        </r>
      </text>
    </comment>
    <comment ref="B819" authorId="0">
      <text>
        <r>
          <rPr>
            <b/>
            <sz val="9"/>
            <color indexed="81"/>
            <rFont val="Tahoma"/>
            <family val="2"/>
          </rPr>
          <t>Teona Tsertsvadze:</t>
        </r>
        <r>
          <rPr>
            <sz val="9"/>
            <color indexed="81"/>
            <rFont val="Tahoma"/>
            <family val="2"/>
          </rPr>
          <t xml:space="preserve">
კოდი ჩაიშალა</t>
        </r>
      </text>
    </comment>
  </commentList>
</comments>
</file>

<file path=xl/comments6.xml><?xml version="1.0" encoding="utf-8"?>
<comments xmlns="http://schemas.openxmlformats.org/spreadsheetml/2006/main">
  <authors>
    <author>Teona Tsertsvadze</author>
  </authors>
  <commentList>
    <comment ref="C471" authorId="0">
      <text>
        <r>
          <rPr>
            <b/>
            <sz val="9"/>
            <color indexed="81"/>
            <rFont val="Tahoma"/>
            <family val="2"/>
            <charset val="204"/>
          </rPr>
          <t>Teona Tsertsvadze:</t>
        </r>
        <r>
          <rPr>
            <sz val="9"/>
            <color indexed="81"/>
            <rFont val="Tahoma"/>
            <family val="2"/>
            <charset val="204"/>
          </rPr>
          <t xml:space="preserve">
დასახელება შეიცვალა</t>
        </r>
      </text>
    </comment>
    <comment ref="B819" authorId="0">
      <text>
        <r>
          <rPr>
            <b/>
            <sz val="9"/>
            <color indexed="81"/>
            <rFont val="Tahoma"/>
            <family val="2"/>
          </rPr>
          <t>Teona Tsertsvadze:</t>
        </r>
        <r>
          <rPr>
            <sz val="9"/>
            <color indexed="81"/>
            <rFont val="Tahoma"/>
            <family val="2"/>
          </rPr>
          <t xml:space="preserve">
კოდი ჩაიშალა</t>
        </r>
      </text>
    </comment>
  </commentList>
</comments>
</file>

<file path=xl/comments7.xml><?xml version="1.0" encoding="utf-8"?>
<comments xmlns="http://schemas.openxmlformats.org/spreadsheetml/2006/main">
  <authors>
    <author>Teona Tsertsvadze</author>
  </authors>
  <commentList>
    <comment ref="C471" authorId="0">
      <text>
        <r>
          <rPr>
            <b/>
            <sz val="9"/>
            <color indexed="81"/>
            <rFont val="Tahoma"/>
            <family val="2"/>
            <charset val="204"/>
          </rPr>
          <t>Teona Tsertsvadze:</t>
        </r>
        <r>
          <rPr>
            <sz val="9"/>
            <color indexed="81"/>
            <rFont val="Tahoma"/>
            <family val="2"/>
            <charset val="204"/>
          </rPr>
          <t xml:space="preserve">
დასახელება შეიცვალა</t>
        </r>
      </text>
    </comment>
  </commentList>
</comments>
</file>

<file path=xl/comments8.xml><?xml version="1.0" encoding="utf-8"?>
<comments xmlns="http://schemas.openxmlformats.org/spreadsheetml/2006/main">
  <authors>
    <author>Teona Tsertsvadze</author>
  </authors>
  <commentList>
    <comment ref="C471" authorId="0">
      <text>
        <r>
          <rPr>
            <b/>
            <sz val="9"/>
            <color indexed="81"/>
            <rFont val="Tahoma"/>
            <family val="2"/>
            <charset val="204"/>
          </rPr>
          <t>Teona Tsertsvadze:</t>
        </r>
        <r>
          <rPr>
            <sz val="9"/>
            <color indexed="81"/>
            <rFont val="Tahoma"/>
            <family val="2"/>
            <charset val="204"/>
          </rPr>
          <t xml:space="preserve">
დასახელება შეიცვალა</t>
        </r>
      </text>
    </comment>
    <comment ref="B819" authorId="0">
      <text>
        <r>
          <rPr>
            <b/>
            <sz val="9"/>
            <color indexed="81"/>
            <rFont val="Tahoma"/>
            <family val="2"/>
          </rPr>
          <t>Teona Tsertsvadze:</t>
        </r>
        <r>
          <rPr>
            <sz val="9"/>
            <color indexed="81"/>
            <rFont val="Tahoma"/>
            <family val="2"/>
          </rPr>
          <t xml:space="preserve">
კოდი ჩაიშალა</t>
        </r>
      </text>
    </comment>
  </commentList>
</comments>
</file>

<file path=xl/comments9.xml><?xml version="1.0" encoding="utf-8"?>
<comments xmlns="http://schemas.openxmlformats.org/spreadsheetml/2006/main">
  <authors>
    <author>Teona Tsertsvadze</author>
  </authors>
  <commentList>
    <comment ref="C471" authorId="0">
      <text>
        <r>
          <rPr>
            <b/>
            <sz val="9"/>
            <color indexed="81"/>
            <rFont val="Tahoma"/>
            <family val="2"/>
            <charset val="204"/>
          </rPr>
          <t>Teona Tsertsvadze:</t>
        </r>
        <r>
          <rPr>
            <sz val="9"/>
            <color indexed="81"/>
            <rFont val="Tahoma"/>
            <family val="2"/>
            <charset val="204"/>
          </rPr>
          <t xml:space="preserve">
დასახელება შეიცვალა</t>
        </r>
      </text>
    </comment>
    <comment ref="B819" authorId="0">
      <text>
        <r>
          <rPr>
            <b/>
            <sz val="9"/>
            <color indexed="81"/>
            <rFont val="Tahoma"/>
            <family val="2"/>
          </rPr>
          <t>Teona Tsertsvadze:</t>
        </r>
        <r>
          <rPr>
            <sz val="9"/>
            <color indexed="81"/>
            <rFont val="Tahoma"/>
            <family val="2"/>
          </rPr>
          <t xml:space="preserve">
კოდი ჩაიშალა</t>
        </r>
      </text>
    </comment>
  </commentList>
</comments>
</file>

<file path=xl/sharedStrings.xml><?xml version="1.0" encoding="utf-8"?>
<sst xmlns="http://schemas.openxmlformats.org/spreadsheetml/2006/main" count="21518" uniqueCount="394">
  <si>
    <t>პროგრამული კოდი</t>
  </si>
  <si>
    <t>დ ა ს ა ხ ე ლ ე ბ ა</t>
  </si>
  <si>
    <t xml:space="preserve">სულ </t>
  </si>
  <si>
    <t xml:space="preserve">I  კვარტალი  </t>
  </si>
  <si>
    <t xml:space="preserve"> II კვარტალი </t>
  </si>
  <si>
    <t xml:space="preserve">III კვარტალი </t>
  </si>
  <si>
    <t xml:space="preserve">IV კვარტალი </t>
  </si>
  <si>
    <t>35 00</t>
  </si>
  <si>
    <t>საქართველოს შრომის, ჯანმრთელობისა და სოციალური დაცვის სამინისტრო</t>
  </si>
  <si>
    <t/>
  </si>
  <si>
    <t>ხარჯები</t>
  </si>
  <si>
    <t>შრომის ანაზღაურება</t>
  </si>
  <si>
    <t>საქონელი და მომსახურება</t>
  </si>
  <si>
    <t>პროცენტი</t>
  </si>
  <si>
    <t>სუბსიდიები</t>
  </si>
  <si>
    <t>გრანტები</t>
  </si>
  <si>
    <t>სოციალური უზრუნველყოფა</t>
  </si>
  <si>
    <t>სხვა ხარჯები</t>
  </si>
  <si>
    <t>არაფინანსური აქტივების ზრდა</t>
  </si>
  <si>
    <t>ფინანსური აქტივების ზრდა</t>
  </si>
  <si>
    <t>ვალდებულებების კლება</t>
  </si>
  <si>
    <t>35 01</t>
  </si>
  <si>
    <t>შრომის, ჯანმრთელობისა და სოციალური დაცვის პროგრამების მართვა</t>
  </si>
  <si>
    <t>35 01 01</t>
  </si>
  <si>
    <t>შრომის, ჯანმრთელობისა და სოციალური დაცვის სფეროში პოლიტიკის შემუშავება და მართვა</t>
  </si>
  <si>
    <t>35 01 02</t>
  </si>
  <si>
    <t>სამედიცინო საქმიანობის რეგულირების პროგრამა</t>
  </si>
  <si>
    <t>35 01 02 01</t>
  </si>
  <si>
    <t>35 01 02 02</t>
  </si>
  <si>
    <t>სამედიცინო-სოციალური ექსპერტიზა და კონტროლი</t>
  </si>
  <si>
    <t>35 01 02 03</t>
  </si>
  <si>
    <t>სამკურნალო საშუალებების ხარისხის სახელმწიფო კონტროლი</t>
  </si>
  <si>
    <t>35 01 03</t>
  </si>
  <si>
    <t>დაავადებათა კონტროლისა და ეპიდემიოლოგიური უსაფრთხოების პროგრამის მართვა</t>
  </si>
  <si>
    <t>35 01 04</t>
  </si>
  <si>
    <t>სოციალური და ჯანმრთელობის დაცვის პროგრამების მართვა</t>
  </si>
  <si>
    <t>35 01 04 01</t>
  </si>
  <si>
    <t>სსიპ - სოციალური მომსახურების სააგენტო (აპარატი)</t>
  </si>
  <si>
    <t>35 01 04 02</t>
  </si>
  <si>
    <t>სსიპ - სოციალური მომსახურების სააგენტოს იმერეთის რეგიონალური საკოორდინაციო ცენტრი</t>
  </si>
  <si>
    <t>35 01 04 03</t>
  </si>
  <si>
    <t>სსიპ - სოციალური მომსახურების სააგენტოს კახეთის რეგიონალური საკოორდინაციო ცენტრი</t>
  </si>
  <si>
    <t>35 01 04 04</t>
  </si>
  <si>
    <t>სსიპ - სოციალური მომსახურების სააგენტოს ქვემო  ქართლის რეგიონალური საკოორდინაციო ცენტრი</t>
  </si>
  <si>
    <t>35 01 04 05</t>
  </si>
  <si>
    <t>სსიპ - სოციალური მომსახურების სააგენტოს შიდა ქართლის რეგიონალური საკოორდინაციო ცენტრი</t>
  </si>
  <si>
    <t>35 01 04 06</t>
  </si>
  <si>
    <t>სსიპ - სოციალური მომსახურების სააგენტოს სამეგრელო-ზემო სვანეთის რეგიონალური საკოორდინაციო ცენტრი</t>
  </si>
  <si>
    <t>35 01 04 07</t>
  </si>
  <si>
    <t>სსიპ - სოციალური მომსახურების სააგენტოს სამცხე-ჯავახეთის რეგიონალური საკოორდინაციო ცენტრი</t>
  </si>
  <si>
    <t>35 01 04 08</t>
  </si>
  <si>
    <t>სსიპ - სოციალური მომსახურების სააგენტოს მცხეთა-მთიანეთის რეგიონალური საკოორდინაციო ცენტრი</t>
  </si>
  <si>
    <t>35 01 04 09</t>
  </si>
  <si>
    <t>სსიპ - სოციალური მომსახურების სააგენტოს გურიის რეგიონალური საკოორდინაციო ცენტრი</t>
  </si>
  <si>
    <t>35 01 04 10</t>
  </si>
  <si>
    <t>სსიპ - სოციალური მომსახურების სააგენტოს რაჭა-ლეჩხუმისა და ქვემო სვანეთის რეგიონალური საკოორდინაციო ცენტრი</t>
  </si>
  <si>
    <t>35 01 04 11</t>
  </si>
  <si>
    <t>სსიპ - სოციალური მომსახურების სააგენტოს აჭარის ა.რ. ფილიალი</t>
  </si>
  <si>
    <t>35 01 05</t>
  </si>
  <si>
    <t>სახელმწიფო ზრუნვის, ადამიანით ვაჭრობის (ტრეფიკინგის) მსხვერპლთა დაცვა და დახმარების პროგრამა</t>
  </si>
  <si>
    <t>35 01 06</t>
  </si>
  <si>
    <t>35 02</t>
  </si>
  <si>
    <t>მოსახლეობის სოციალური დაცვა</t>
  </si>
  <si>
    <t>35 02 01</t>
  </si>
  <si>
    <t>მოსახლეობის საპენსიო უზრუნველყოფა</t>
  </si>
  <si>
    <t>35 02 02</t>
  </si>
  <si>
    <t>მოსახლეობის მიზნობრივი ჯგუფების სოციალური დახმარება</t>
  </si>
  <si>
    <t>35 02 03</t>
  </si>
  <si>
    <t>სოციალური რეაბილიტაცია და ბავშვზე ზრუნვა</t>
  </si>
  <si>
    <t>35 02 03 01</t>
  </si>
  <si>
    <t>კრიზისულ მდგომარეობაში მყოფი ბავშვიანი ოჯახების გადაუდებელი დახმარების ქვეპროგრამა</t>
  </si>
  <si>
    <t>35 02 03 02</t>
  </si>
  <si>
    <t>ბავშვთა ადრეული განვითარების ქვეპროგრამა</t>
  </si>
  <si>
    <t>35 02 03 03</t>
  </si>
  <si>
    <t>ბავშვთა რეაბილიტაციის/აბილიტაციის ქვეპროგრამა</t>
  </si>
  <si>
    <t>35 02 03 04</t>
  </si>
  <si>
    <t>ომის მონაწილეთა რეაბილიტაციის ხელშეწყობის ქვეპროგრამა</t>
  </si>
  <si>
    <t>35 02 03 05</t>
  </si>
  <si>
    <t>დღის ცენტრების ქვეპროგრამა</t>
  </si>
  <si>
    <t>35 02 03 06</t>
  </si>
  <si>
    <t>დამხმარე საშუალებებით უზრუნველყოფის ქვეპროგრამა</t>
  </si>
  <si>
    <t>35 02 03 07</t>
  </si>
  <si>
    <t>ყრუთა კომუნიკაციის ხელშეწყობის ქვეპროგრამა</t>
  </si>
  <si>
    <t>35 02 03 08</t>
  </si>
  <si>
    <t>დედათა და ბავშვთა თავშესაფრით უზრუნველყოფის ქვეპროგრამა</t>
  </si>
  <si>
    <t>35 02 03 09</t>
  </si>
  <si>
    <t>მინდობით აღზრდის ქვეპროგრამა</t>
  </si>
  <si>
    <t>35 02 03 10</t>
  </si>
  <si>
    <t>მცირე საოჯახო ტიპის სახლების ქვეპროგრამა</t>
  </si>
  <si>
    <t>35 02 03 11</t>
  </si>
  <si>
    <t>მიუსაფარ ბავშვთა თავშესაფრით უზრუნველყოფის ქვეპროგრამა</t>
  </si>
  <si>
    <t>35 02 03 12</t>
  </si>
  <si>
    <t xml:space="preserve"> სათემო ორგანიზაციების ქვეპროგრამა</t>
  </si>
  <si>
    <t>35 02 03 13</t>
  </si>
  <si>
    <t>მძიმე და ღრმა გონებრივი განვითარების შეფერხების მქონე ბავშვთა ბინაზე მოვლის ქვეპროგრამა</t>
  </si>
  <si>
    <t>35 02 03 14</t>
  </si>
  <si>
    <t>შშმ ბავშვთა მცირე საოჯახო ტიპის სახლების ქვეპროგრამა</t>
  </si>
  <si>
    <t>35 03</t>
  </si>
  <si>
    <t>მოსახლეობის ჯანმრთელობის დაცვა</t>
  </si>
  <si>
    <t>35 03 01</t>
  </si>
  <si>
    <t>მოსახლეობის საყოველთაო ჯანმრთელობის დაცვა</t>
  </si>
  <si>
    <t>35 03 02</t>
  </si>
  <si>
    <t>საზოგადოებრივი ჯანმრთელობის დაცვა</t>
  </si>
  <si>
    <t>35 03 02 01</t>
  </si>
  <si>
    <t>დაავადებათა ადრეული გამოვლენა და სკრინინგი</t>
  </si>
  <si>
    <t>35 03 02 02</t>
  </si>
  <si>
    <t>იმუნიზაცია</t>
  </si>
  <si>
    <t>35 03 02 03</t>
  </si>
  <si>
    <t>ეპიდზედამხედველობა</t>
  </si>
  <si>
    <t>35 03 02 04</t>
  </si>
  <si>
    <t>უსაფრთხო სისხლი</t>
  </si>
  <si>
    <t>35 03 02 05</t>
  </si>
  <si>
    <t>პროფესიულ დაავადებათა პრევენცია</t>
  </si>
  <si>
    <t>35 03 02 06</t>
  </si>
  <si>
    <t>ინფექციური დაავადებების მართვა</t>
  </si>
  <si>
    <t>35 03 02 06 01</t>
  </si>
  <si>
    <t>35 03 02 07</t>
  </si>
  <si>
    <t>ტუბერკულოზის მართვა</t>
  </si>
  <si>
    <t>35 03 02 07 01</t>
  </si>
  <si>
    <t>35 03 02 07 02</t>
  </si>
  <si>
    <t>ტუბერკულოზის მართვა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</si>
  <si>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35 03 02 07 03</t>
  </si>
  <si>
    <t>ყველა ფორმის ტუბერკულოზის ხარისხიან დიაგნოსტიკასა და მკურნალობაზე უნივერსალური ხელმისაწვდომობის პროგრამა</t>
  </si>
  <si>
    <t>35 03 02 08</t>
  </si>
  <si>
    <t>აივ ინფექცია/შიდსის მართვა</t>
  </si>
  <si>
    <t>35 03 02 08 01</t>
  </si>
  <si>
    <t>აივ ინფექცია/შიდსი</t>
  </si>
  <si>
    <t>35 03 02 08 02</t>
  </si>
  <si>
    <t>აივ ინფექცია/შიდსი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</si>
  <si>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35 03 02 08 03</t>
  </si>
  <si>
    <t>საქართველოში აივ ინფექცია/შიდსის პრევენციის მიზნით არსებული ეროვნული რეაგირების მხარდაჭერა, აივ ინფექცია/შიდსით დაავადებულთა სიცოცხლის მაჩვენებლების გაუმჯობესება მკურნალობისა და მოვლის ღონისძიებების გაძლიერების გზით</t>
  </si>
  <si>
    <t>35 03 02 09</t>
  </si>
  <si>
    <t>დედათა და ბავშვთა ჯანმრთელობა</t>
  </si>
  <si>
    <t>35 03 02 09 01</t>
  </si>
  <si>
    <t>35 03 02 09 02</t>
  </si>
  <si>
    <t>დედათა და ბავშვთა ჯანმრთელობა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</si>
  <si>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35 03 02 10</t>
  </si>
  <si>
    <t>ნარკომანიით დაავადებულ პაციენტთა მკურნალობა</t>
  </si>
  <si>
    <t>35 03 02 11</t>
  </si>
  <si>
    <t>ჯანმრთელობის ხელშეწყობა</t>
  </si>
  <si>
    <t>35 03 02 12</t>
  </si>
  <si>
    <t>C ჰეპატიტის მართვა</t>
  </si>
  <si>
    <t>35 03 03</t>
  </si>
  <si>
    <t>მოსახლეობისათვის სამედიცინო მომსახურების მიწოდება პრიორიტეტულ სფეროებში</t>
  </si>
  <si>
    <t>35 03 03 01</t>
  </si>
  <si>
    <t>ფსიქიკური ჯანმრთელობა</t>
  </si>
  <si>
    <t>35 03 03 02</t>
  </si>
  <si>
    <t>დიაბეტის მართვა</t>
  </si>
  <si>
    <t>35 03 03 03</t>
  </si>
  <si>
    <t>ბავშვთა ონკოჰემატოლოგიური მომსახურება</t>
  </si>
  <si>
    <t>35 03 03 04</t>
  </si>
  <si>
    <t>დიალიზი და თირკმლის ტრანსპლანტაცია</t>
  </si>
  <si>
    <t>35 03 03 04 01</t>
  </si>
  <si>
    <t>35 03 03 05</t>
  </si>
  <si>
    <t>ინკურაბელურ პაციენტთა პალიატიური მზრუნველობა</t>
  </si>
  <si>
    <t>35 03 03 06</t>
  </si>
  <si>
    <t>იშვიათი დაავადებების მქონე და მუდმივ ჩანაცვლებით მკურნალობას დაქვემდებარებულ პაციენტთა მკურნალობა</t>
  </si>
  <si>
    <t>35 03 03 07</t>
  </si>
  <si>
    <t>სასწრაფო გადაუდებელი დახმარება და სამედიცინო ტრანსპორტირება</t>
  </si>
  <si>
    <t>35 03 03 07 01</t>
  </si>
  <si>
    <t>35 03 03 07 02</t>
  </si>
  <si>
    <t>35 03 03 08</t>
  </si>
  <si>
    <t>სოფლის ექიმი</t>
  </si>
  <si>
    <t>35 03 03 09</t>
  </si>
  <si>
    <t>რეფერალური მომსახურება</t>
  </si>
  <si>
    <t>35 03 03 10</t>
  </si>
  <si>
    <t>სამხედრო ძალებში გასაწვევ მოქალაქეთა სამედიცინო შემოწმება</t>
  </si>
  <si>
    <t>35 03 04</t>
  </si>
  <si>
    <t>დიპლომისშემდგომი სამედიცინო განათლება</t>
  </si>
  <si>
    <t>35 03 04 01</t>
  </si>
  <si>
    <t>დიპლომისშემდგომი სამედიცინო განათლების რეფორმის მხარდაჭერა</t>
  </si>
  <si>
    <t>35 04</t>
  </si>
  <si>
    <t>35 05</t>
  </si>
  <si>
    <t>შრომისა და დასაქმების სისტემის რეფორმების პროგრამა</t>
  </si>
  <si>
    <t>35 05 01</t>
  </si>
  <si>
    <t>შრომის ბაზრის ანალიზის, ინფორმაციული სისტემის დანერგვა/განვითარება</t>
  </si>
  <si>
    <t>35 05 02</t>
  </si>
  <si>
    <t>დასაქმების ხელშეწყობის მომსახურებათა განვითარება</t>
  </si>
  <si>
    <t>35 05 03</t>
  </si>
  <si>
    <t>შრომის პირობების ინსპექტირება</t>
  </si>
  <si>
    <t>35 05 04</t>
  </si>
  <si>
    <t>სამუშაოს მაძიებელთა პროფესიული მომზადება-გადამზადება და კვალიფიკაციის ამაღლება</t>
  </si>
  <si>
    <t>სამედიცინო დაწესებულებათა რეაბილიტაცია და აღჭურვა</t>
  </si>
  <si>
    <t>6 თვე</t>
  </si>
  <si>
    <t>9 თვე</t>
  </si>
  <si>
    <t>ცნობები</t>
  </si>
  <si>
    <t>სსიპ-ები</t>
  </si>
  <si>
    <t>აპარატი</t>
  </si>
  <si>
    <t>რეგულირება</t>
  </si>
  <si>
    <t>საყვარელიძე</t>
  </si>
  <si>
    <t>სააგენტო</t>
  </si>
  <si>
    <t>ტრეფიკინგი</t>
  </si>
  <si>
    <t>სასწრაფო</t>
  </si>
  <si>
    <t>ჯამი</t>
  </si>
  <si>
    <t>დამტკიცებულის 5%</t>
  </si>
  <si>
    <t>რესურსი</t>
  </si>
  <si>
    <t>ხელფასის 1/12</t>
  </si>
  <si>
    <t>N</t>
  </si>
  <si>
    <t>5% ცვლილებები (ცნობის N)</t>
  </si>
  <si>
    <t>თარიღი</t>
  </si>
  <si>
    <t>თანხა</t>
  </si>
  <si>
    <t>სულ ჯამი</t>
  </si>
  <si>
    <t>წლიური</t>
  </si>
  <si>
    <t>I კვარტალი</t>
  </si>
  <si>
    <t>II კვარტალი</t>
  </si>
  <si>
    <t>III კვარტალი</t>
  </si>
  <si>
    <r>
      <rPr>
        <b/>
        <sz val="10"/>
        <color theme="1"/>
        <rFont val="Calibri"/>
        <family val="2"/>
        <scheme val="minor"/>
      </rPr>
      <t>დამტკიცებული</t>
    </r>
    <r>
      <rPr>
        <b/>
        <sz val="10"/>
        <color rgb="FFFF0000"/>
        <rFont val="Calibri"/>
        <family val="2"/>
        <charset val="204"/>
        <scheme val="minor"/>
      </rPr>
      <t xml:space="preserve"> ნაერთი</t>
    </r>
  </si>
  <si>
    <r>
      <rPr>
        <b/>
        <sz val="10"/>
        <rFont val="Calibri"/>
        <family val="2"/>
        <scheme val="minor"/>
      </rPr>
      <t xml:space="preserve">დამტკიცებული </t>
    </r>
    <r>
      <rPr>
        <b/>
        <sz val="10"/>
        <color rgb="FFFF0000"/>
        <rFont val="Calibri"/>
        <family val="2"/>
        <charset val="204"/>
        <scheme val="minor"/>
      </rPr>
      <t>საბიუჯეტო</t>
    </r>
  </si>
  <si>
    <r>
      <rPr>
        <b/>
        <sz val="10"/>
        <rFont val="Calibri"/>
        <family val="2"/>
        <scheme val="minor"/>
      </rPr>
      <t>დამტკიცებული</t>
    </r>
    <r>
      <rPr>
        <b/>
        <sz val="10"/>
        <color rgb="FFFF0000"/>
        <rFont val="Calibri"/>
        <family val="2"/>
        <charset val="204"/>
        <scheme val="minor"/>
      </rPr>
      <t xml:space="preserve"> საკუთარი</t>
    </r>
  </si>
  <si>
    <t>მთავრობის ფონდიდან გამოყოფილი ასიგნებები</t>
  </si>
  <si>
    <t>პრეზიდენტის ფონდიდან გამოყოფილი ასიგნებები</t>
  </si>
  <si>
    <r>
      <rPr>
        <b/>
        <sz val="10"/>
        <color theme="1"/>
        <rFont val="Sylfaen"/>
        <family val="1"/>
      </rPr>
      <t>დაზუსტებული</t>
    </r>
    <r>
      <rPr>
        <b/>
        <sz val="10"/>
        <color rgb="FFFF0000"/>
        <rFont val="Sylfaen"/>
        <family val="1"/>
        <charset val="204"/>
      </rPr>
      <t xml:space="preserve"> ნაერთი</t>
    </r>
  </si>
  <si>
    <r>
      <rPr>
        <b/>
        <sz val="10"/>
        <color theme="1"/>
        <rFont val="Sylfaen"/>
        <family val="1"/>
      </rPr>
      <t>დაზუსტებული</t>
    </r>
    <r>
      <rPr>
        <b/>
        <sz val="10"/>
        <color rgb="FFFF0000"/>
        <rFont val="Sylfaen"/>
        <family val="1"/>
        <charset val="204"/>
      </rPr>
      <t xml:space="preserve"> საბიუჯეტო</t>
    </r>
  </si>
  <si>
    <r>
      <rPr>
        <b/>
        <sz val="10"/>
        <color theme="1"/>
        <rFont val="Sylfaen"/>
        <family val="1"/>
      </rPr>
      <t>დაზუსტებული</t>
    </r>
    <r>
      <rPr>
        <b/>
        <sz val="10"/>
        <color rgb="FFFF0000"/>
        <rFont val="Sylfaen"/>
        <family val="1"/>
        <charset val="204"/>
      </rPr>
      <t xml:space="preserve"> საკუთარი</t>
    </r>
  </si>
  <si>
    <t>ასიგნებების ფარგლებში ცვლილებები (საბიუჯეტო)</t>
  </si>
  <si>
    <t xml:space="preserve">ასიგნებების ფარგლებში ცვლილებები (საკუთარი) </t>
  </si>
  <si>
    <t>IV კვარტალი</t>
  </si>
  <si>
    <t>ცნობის N</t>
  </si>
  <si>
    <t>საკუთარი</t>
  </si>
  <si>
    <t>მთავრობის ფონდი</t>
  </si>
  <si>
    <t>მუხლები</t>
  </si>
  <si>
    <t>საკასო
I კვარტალი</t>
  </si>
  <si>
    <t>პ</t>
  </si>
  <si>
    <t>ტუბერკულიოზთან ბრძოლის რეგიონალური პროგრამა (II ფაზა) (KfW)</t>
  </si>
  <si>
    <t>35 03 07</t>
  </si>
  <si>
    <t>მძიმე და ღრმა შეზღუდული შესაძლებლობის ან ჯანმრთელობის პრობლემების მქონე ბავშვთა სპეციალიზებული საოჯახო ტიპის მომსახურების ქვეპროგრამა</t>
  </si>
  <si>
    <t>სსიპ - სოციალური მომსახურების სააგენტოს იმერეთის სამხარეო ცენტრი</t>
  </si>
  <si>
    <t>სსიპ - სოციალური მომსახურების სააგენტოს კახეთის სამხარეო ცენტრი</t>
  </si>
  <si>
    <t>სსიპ - სოციალური მომსახურების სააგენტოს ქვემო  ქართლის სამხარეო ცენტრი</t>
  </si>
  <si>
    <t>სსიპ - სოციალური მომსახურების სააგენტოს შიდა ქართლის სამხარეო ცენტრი</t>
  </si>
  <si>
    <t>სსიპ - სოციალური მომსახურების სააგენტოს სამეგრელო-ზემო სვანეთის სამხარეო ცენტრი</t>
  </si>
  <si>
    <t>სსიპ - სოციალური მომსახურების სააგენტოს სამცხე-ჯავახეთის სამხარეო ცენტრი</t>
  </si>
  <si>
    <t>სსიპ - სოციალური მომსახურების სააგენტოს მცხეთა-მთიანეთის სამხარეო ცენტრი</t>
  </si>
  <si>
    <t>სსიპ - სოციალური მომსახურების სააგენტოს გურიის სამხარეო ცენტრი</t>
  </si>
  <si>
    <t>სსიპ - სოციალური მომსახურების სააგენტოს რაჭა-ლეჩხუმისა და ქვემო სვანეთის სამხარეო ცენტრი</t>
  </si>
  <si>
    <t>ტუბერკულოზთან ბრძოლის რეგიონალური პროგრამა (II ფაზა) (KfW)</t>
  </si>
  <si>
    <t>35 03 02 12 01</t>
  </si>
  <si>
    <t>35 03 02 12 02</t>
  </si>
  <si>
    <t>C ჰეპატიტის მართვა 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</si>
  <si>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35 02 04</t>
  </si>
  <si>
    <t>35 02 04 01</t>
  </si>
  <si>
    <t>35 02 04 02</t>
  </si>
  <si>
    <t>35 02 04 03</t>
  </si>
  <si>
    <t>სოციალური შეღავათები მაღალმთიან დასახლებაში-სახელმწიფო პენსიის მიმღებ პირთა დანამატი</t>
  </si>
  <si>
    <t>სოციალური შეღავათები მაღალმთიან დასახლებაში</t>
  </si>
  <si>
    <t>სოციალური შეღავათები მაღალმთიან დასახლებაში-სოციალური პაკეტის მიმღებ პირთა დანამატი</t>
  </si>
  <si>
    <t>სოციალური შეღავათები მაღალმთიან დასახლებაში-სხვა დანარჩენი კატეგორიებისთვის</t>
  </si>
  <si>
    <t xml:space="preserve"> </t>
  </si>
  <si>
    <t>საქართველოს შრომის, ჯანმრთელობისა და სოციალური დაცვის სამინისტროს 2017 წლის დამტკიცებული ბიუჯეტი (საბიუჯეტო სახსრები)</t>
  </si>
  <si>
    <t>სოციალური შეღავათები მაღალმთიან დასახლებაში - მოხმარებული ელექტროენერგიის საფასური</t>
  </si>
  <si>
    <t>საქართველოს შრომის, ჯანმრთელობისა და სოციალური დაცვის სამინისტროს 2017 წლის დამტკიცებული ბიუჯეტის (საბიუჯეტო სახსრების) კანონმდებლობით ნებადართული ცვილებები</t>
  </si>
  <si>
    <t>საქართველოს შრომის, ჯანმრთელობისა და სოციალური დაცვის სამინისტროს 2017 წლის კანონმდებლობით ნებადართული (საკუთარის/სხვა) სახსრების ცვილებები</t>
  </si>
  <si>
    <t>საქართველოს შრომის, ჯანმრთელობისა და სოციალური დაცვის სამინისტროს 2017 წლის დამტკიცებული ბიუჯეტის (საბიუჯეტო სახსრები) და კანონმდებლობით ნებადართული (საკუთარის/სხვა) სახსრების ნაერთი</t>
  </si>
  <si>
    <t>საქართველოს შრომის, ჯანმრთელობისა და სოციალური დაცვის სამინისტროს 2017 წლის  კანონმდებლობით ნებადართული (საკუთარის/სხვა) სახსრები</t>
  </si>
  <si>
    <t>საქართველოს შრომის, ჯანმრთელობისა და სოციალური დაცვის სამინისტროს 2017 წლის დაზუსტებული ბიუჯეტის (საბიუჯეტო სახსრები) ნაერთი</t>
  </si>
  <si>
    <t>საქართველოს შრომის, ჯანმრთელობისა და სოციალური დაცვის სამინისტროს 2017 წლის დაზუსტებული ბიუჯეტი (საბიუჯეტო სახსრები)</t>
  </si>
  <si>
    <t>საქართველოს შრომის, ჯანმრთელობისა და სოციალური დაცვის სამინისტროს 2017 წლის დაზუსტებული კანონმდებლობით ნებადართული (საკუთარის/სხვა) სახსრები</t>
  </si>
  <si>
    <t>საქართველოს შრომის, ჯანმრთელობისა და სოციალური დაცვის სამინისტროს 2017 წლის დაზუსტებული ბიუჯეტი (საბიუჯეტო სახსრები) ფონდებით</t>
  </si>
  <si>
    <t>საქართველოს შრომის, ჯანმრთელობისა და სოციალური დაცვის სამინისტროს 2017 წლის დამტკიცებული ბიუჯეტის (საბიუჯეტო სახსრების) კანონმდებლობით ნებადართული ცვილებების ნაერთი</t>
  </si>
  <si>
    <t>საქართველოს შრომის, ჯანმრთელობისა და სოციალური დაცვის სამინისტროს 2017 წლის მთავრობის სარეზერვო ფონდიდან გამოყოფილი ასიგნებები</t>
  </si>
  <si>
    <t>35 02 04 04</t>
  </si>
  <si>
    <t>საქართველოს შრომის, ჯანმრთელობისა და სოციალური დაცვის სამინისტროს 2017 წლის პრეზიდენტის სარეზერვო ფონდიდან გამოყოფილი ასიგნებები</t>
  </si>
  <si>
    <t>საბიუჯეტო</t>
  </si>
  <si>
    <t>002_35</t>
  </si>
  <si>
    <t>18, 60</t>
  </si>
  <si>
    <t>77</t>
  </si>
  <si>
    <t>105</t>
  </si>
  <si>
    <t>108</t>
  </si>
  <si>
    <t>18,60, 108</t>
  </si>
  <si>
    <t>122</t>
  </si>
  <si>
    <t>013_35</t>
  </si>
  <si>
    <t>35 01 06, 35 03 03 07 02</t>
  </si>
  <si>
    <t>35 02 02, 35 03 03 08</t>
  </si>
  <si>
    <t>35 03 02, 35 03 03</t>
  </si>
  <si>
    <t>35 02 03 05, 35 02 03 14, 35 03 02 10</t>
  </si>
  <si>
    <t>იანვარი</t>
  </si>
  <si>
    <t>თებერვალი</t>
  </si>
  <si>
    <t>მარტი</t>
  </si>
  <si>
    <t>ბიუჯეტი</t>
  </si>
  <si>
    <t>მიზნობრივი გრანტი</t>
  </si>
  <si>
    <t>35 01 04 01, 07</t>
  </si>
  <si>
    <t>171</t>
  </si>
  <si>
    <t xml:space="preserve">35 01 04 </t>
  </si>
  <si>
    <t>78, 185</t>
  </si>
  <si>
    <t>187</t>
  </si>
  <si>
    <t xml:space="preserve">განკ. N335 23.02.2017. წერ.01/3290 20.01.2017და N01/7677 08.02.2017 </t>
  </si>
  <si>
    <t>221</t>
  </si>
  <si>
    <t>35 01 04, 35 03 03 09</t>
  </si>
  <si>
    <t>35 02 02, 35 02 03 09, 35 02 03 14</t>
  </si>
  <si>
    <t>027-35</t>
  </si>
  <si>
    <t>35 02 03 (პროგრამასთან შესაბამის)</t>
  </si>
  <si>
    <t>289</t>
  </si>
  <si>
    <t>151, 237, 289</t>
  </si>
  <si>
    <t>35 03 01, 35 03 02 09 01</t>
  </si>
  <si>
    <t>35 01 04, 35 05 02</t>
  </si>
  <si>
    <t>297</t>
  </si>
  <si>
    <t>170, 297</t>
  </si>
  <si>
    <t>35 01 01, 35 03 04, 35 04</t>
  </si>
  <si>
    <t>309</t>
  </si>
  <si>
    <t>35 02 02, 35 03 03 02, 35 03 03 09</t>
  </si>
  <si>
    <t>032-35</t>
  </si>
  <si>
    <t>აპრილი</t>
  </si>
  <si>
    <t>მიზნობრივი გრანტის საკასო</t>
  </si>
  <si>
    <t>35 02 01, 35 02 02</t>
  </si>
  <si>
    <t>77, 357</t>
  </si>
  <si>
    <t>გრანტი</t>
  </si>
  <si>
    <t xml:space="preserve"> გრანტის საკასო</t>
  </si>
  <si>
    <t>372</t>
  </si>
  <si>
    <t>151, 289, 372</t>
  </si>
  <si>
    <t>108, 296, 372</t>
  </si>
  <si>
    <t>151, 372</t>
  </si>
  <si>
    <t>317, 372</t>
  </si>
  <si>
    <t>108, 372</t>
  </si>
  <si>
    <t>განკ. N618 31.03.2017. წერ.01/10600 22.01.2017, N01/16949 21.03.2017, N01/17744 23.03.2017</t>
  </si>
  <si>
    <t>სულ I კვარტალი</t>
  </si>
  <si>
    <t>4-1</t>
  </si>
  <si>
    <t>35 02, 35 03 გადატანები</t>
  </si>
  <si>
    <t>408</t>
  </si>
  <si>
    <t xml:space="preserve">35 03 04 </t>
  </si>
  <si>
    <t>35 03 05</t>
  </si>
  <si>
    <t>35 03 03 11</t>
  </si>
  <si>
    <t>ქრონიკული დაავადებების სამკურნალო მედიკამენტებით უზრუნველყოფის პროგრამა</t>
  </si>
  <si>
    <t>409</t>
  </si>
  <si>
    <t>35 01 03, 35 01 05</t>
  </si>
  <si>
    <t>372, 431</t>
  </si>
  <si>
    <t>77, 372, 431</t>
  </si>
  <si>
    <t>372, 445</t>
  </si>
  <si>
    <t>445</t>
  </si>
  <si>
    <t>35 03 02 12 01, 35 03 03 11</t>
  </si>
  <si>
    <t>171, 455</t>
  </si>
  <si>
    <t>297, 372, 455</t>
  </si>
  <si>
    <t>458</t>
  </si>
  <si>
    <r>
      <t>განკ.</t>
    </r>
    <r>
      <rPr>
        <sz val="11"/>
        <color rgb="FFFF0000"/>
        <rFont val="Calibri"/>
        <family val="2"/>
        <scheme val="minor"/>
      </rPr>
      <t xml:space="preserve"> N335</t>
    </r>
    <r>
      <rPr>
        <sz val="11"/>
        <color theme="1"/>
        <rFont val="Calibri"/>
        <family val="2"/>
        <scheme val="minor"/>
      </rPr>
      <t xml:space="preserve"> 23.02.2017. წერ.01/23748 18.04.2017, N01/26186 25.04.2017, </t>
    </r>
  </si>
  <si>
    <t>220, 484</t>
  </si>
  <si>
    <t>35 03 05, 35 04</t>
  </si>
  <si>
    <t>509</t>
  </si>
  <si>
    <t>309, 509</t>
  </si>
  <si>
    <t>510</t>
  </si>
  <si>
    <t>310, 408,510</t>
  </si>
  <si>
    <t>220, 345, 484, 515</t>
  </si>
  <si>
    <t>345, 515</t>
  </si>
  <si>
    <t>310, 357, 408, 464, 518</t>
  </si>
  <si>
    <t xml:space="preserve">სასწრაფო სამედიცინო დახმარება </t>
  </si>
  <si>
    <t>სასწრაფო სამედიცინო გადაუდებელი დახმარება და სამედიცინო ტრანსპორტირება</t>
  </si>
  <si>
    <t>108, 372, 569</t>
  </si>
  <si>
    <t>18, 108, 569</t>
  </si>
  <si>
    <t>4-2</t>
  </si>
  <si>
    <t>01-30066 11.05.2017, 01/31428 17.05.2017</t>
  </si>
  <si>
    <t>35 01 04, 35 02 02, 35 03 03 09</t>
  </si>
  <si>
    <t>171, 551</t>
  </si>
  <si>
    <t>221, 551</t>
  </si>
  <si>
    <t>35 03 03 07. 35 03 03 09</t>
  </si>
  <si>
    <t>35 01 01, 35 03 04</t>
  </si>
  <si>
    <t>122, 219, 309, 588</t>
  </si>
  <si>
    <t>309, 588</t>
  </si>
  <si>
    <t>589</t>
  </si>
  <si>
    <t>372, 589</t>
  </si>
  <si>
    <t>171, 589</t>
  </si>
  <si>
    <t>35 01 04, 35 03 03 05</t>
  </si>
  <si>
    <t>35 01 01, 35 01 06</t>
  </si>
  <si>
    <t>საგანგებო სიტუაციების კოორდინაციისა და გადაუდებელი დახმრების მართვა</t>
  </si>
  <si>
    <t>35 02 01, 35 02 02 , 335 02 03 09, 35 03 03 09</t>
  </si>
  <si>
    <t>237, 289, 372, 606</t>
  </si>
  <si>
    <t>108, 221, 317, 569, 551, 606</t>
  </si>
  <si>
    <t>108, 628</t>
  </si>
  <si>
    <t>35 02 02, 35 03 02 07 03</t>
  </si>
  <si>
    <t>4, 4-1, 4-2, 30, 4-4</t>
  </si>
  <si>
    <t>4-4</t>
  </si>
  <si>
    <t xml:space="preserve">განკ.N 1232 16.06.2017    01-36616 07.06.2017 </t>
  </si>
  <si>
    <t>სასწრაფო სამედიცინო დახმარება</t>
  </si>
  <si>
    <t>309, 458, 588</t>
  </si>
  <si>
    <t>171, 665</t>
  </si>
  <si>
    <t>297, 372, 455, 665</t>
  </si>
  <si>
    <t>665</t>
  </si>
  <si>
    <t>289, 667</t>
  </si>
  <si>
    <t>77, 237, 289, 317, 357, 372, 408, 551, 606, 628, 689</t>
  </si>
  <si>
    <t>372, 689</t>
  </si>
  <si>
    <t>296, 372, 689</t>
  </si>
  <si>
    <t>108,151, 372, 689</t>
  </si>
  <si>
    <t>35 02 02, 35 02 04, 35 03 01, 35 03 02 10</t>
  </si>
  <si>
    <t>219, 691</t>
  </si>
  <si>
    <t>170, 221, 551, 691</t>
  </si>
  <si>
    <t>105, 171, 221, 297, 455, 551, 589, 665, 691</t>
  </si>
  <si>
    <t>221, 297, 551, 691</t>
  </si>
  <si>
    <t>35 01 01 , 35 01 04 01</t>
  </si>
  <si>
    <t>600, 692</t>
  </si>
  <si>
    <t>18, 60,692</t>
  </si>
  <si>
    <r>
      <t xml:space="preserve">219, 600, 691, </t>
    </r>
    <r>
      <rPr>
        <sz val="11"/>
        <color rgb="FFFF0000"/>
        <rFont val="Calibri"/>
        <family val="2"/>
        <scheme val="minor"/>
      </rPr>
      <t>705</t>
    </r>
  </si>
  <si>
    <t>705</t>
  </si>
  <si>
    <t>35 01 01, 35 05 01</t>
  </si>
  <si>
    <t>ეკონომიკაში წავიდა</t>
  </si>
  <si>
    <t>372, 716</t>
  </si>
  <si>
    <t>310, 357, 372, 408, 464, 510, 518, 606, 717</t>
  </si>
  <si>
    <t>724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</si>
</sst>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"/>
    <numFmt numFmtId="165" formatCode="[$-10409]#,##0.0;\-#,##0.0"/>
    <numFmt numFmtId="166" formatCode="[$-437]d/mmm/yyyy;@"/>
  </numFmts>
  <fonts count="44" x14ac:knownFonts="1"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6"/>
      <color theme="3" tint="-0.24997711111789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theme="3"/>
      <name val="Calibri"/>
      <family val="2"/>
      <scheme val="minor"/>
    </font>
    <font>
      <sz val="10"/>
      <name val="Arial"/>
      <family val="2"/>
      <charset val="204"/>
    </font>
    <font>
      <b/>
      <sz val="11"/>
      <color theme="3"/>
      <name val="Sylfaen"/>
      <family val="1"/>
    </font>
    <font>
      <sz val="11"/>
      <color theme="3" tint="-0.249977111117893"/>
      <name val="Calibri"/>
      <family val="2"/>
      <scheme val="minor"/>
    </font>
    <font>
      <sz val="11"/>
      <color theme="7" tint="-0.499984740745262"/>
      <name val="Sylfaen"/>
      <family val="1"/>
      <charset val="204"/>
    </font>
    <font>
      <sz val="11"/>
      <color theme="7" tint="-0.499984740745262"/>
      <name val="Calibri"/>
      <family val="2"/>
      <charset val="204"/>
      <scheme val="minor"/>
    </font>
    <font>
      <b/>
      <sz val="14"/>
      <color theme="3" tint="-0.249977111117893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Arial"/>
      <family val="2"/>
      <charset val="204"/>
    </font>
    <font>
      <b/>
      <sz val="10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FF0000"/>
      <name val="Calibri"/>
      <family val="2"/>
      <charset val="204"/>
      <scheme val="minor"/>
    </font>
    <font>
      <b/>
      <sz val="10"/>
      <name val="Calibri"/>
      <family val="2"/>
      <scheme val="minor"/>
    </font>
    <font>
      <b/>
      <sz val="10"/>
      <color rgb="FFFF0000"/>
      <name val="Sylfaen"/>
      <family val="1"/>
    </font>
    <font>
      <b/>
      <sz val="10"/>
      <color theme="1"/>
      <name val="Sylfaen"/>
      <family val="1"/>
    </font>
    <font>
      <b/>
      <sz val="10"/>
      <color rgb="FFFF0000"/>
      <name val="Sylfaen"/>
      <family val="1"/>
      <charset val="204"/>
    </font>
    <font>
      <b/>
      <sz val="10"/>
      <name val="Calibri"/>
      <family val="2"/>
      <charset val="204"/>
      <scheme val="minor"/>
    </font>
    <font>
      <b/>
      <sz val="8"/>
      <name val="Arial"/>
      <family val="2"/>
      <charset val="204"/>
    </font>
    <font>
      <b/>
      <sz val="10"/>
      <name val="Sylfaen"/>
      <family val="1"/>
      <charset val="204"/>
    </font>
    <font>
      <b/>
      <sz val="10"/>
      <name val="Arial"/>
      <family val="2"/>
      <charset val="204"/>
    </font>
    <font>
      <b/>
      <sz val="10"/>
      <name val="Arial"/>
      <family val="2"/>
    </font>
    <font>
      <b/>
      <sz val="10"/>
      <name val="AcadNusx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  <charset val="204"/>
    </font>
    <font>
      <sz val="9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  <charset val="204"/>
    </font>
    <font>
      <u/>
      <sz val="11"/>
      <color rgb="FFFF0000"/>
      <name val="Calibri"/>
      <family val="2"/>
      <scheme val="minor"/>
    </font>
    <font>
      <b/>
      <sz val="8"/>
      <color rgb="FFFF0000"/>
      <name val="Arial"/>
      <family val="2"/>
      <charset val="204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204"/>
      <scheme val="minor"/>
    </font>
    <font>
      <u/>
      <sz val="10"/>
      <color rgb="FFFF0000"/>
      <name val="Arial"/>
      <family val="2"/>
      <charset val="204"/>
    </font>
  </fonts>
  <fills count="9">
    <fill>
      <patternFill patternType="none"/>
    </fill>
    <fill>
      <patternFill patternType="gray125"/>
    </fill>
    <fill>
      <gradientFill degree="90">
        <stop position="0">
          <color theme="0"/>
        </stop>
        <stop position="1">
          <color theme="6" tint="0.59999389629810485"/>
        </stop>
      </gradientFill>
    </fill>
    <fill>
      <patternFill patternType="solid">
        <fgColor theme="0"/>
        <bgColor indexed="64"/>
      </patternFill>
    </fill>
    <fill>
      <gradientFill degree="90">
        <stop position="0">
          <color theme="0"/>
        </stop>
        <stop position="1">
          <color theme="6" tint="0.40000610370189521"/>
        </stop>
      </gradientFill>
    </fill>
    <fill>
      <patternFill patternType="solid">
        <fgColor theme="6" tint="0.59999389629810485"/>
        <bgColor indexed="64"/>
      </patternFill>
    </fill>
    <fill>
      <gradientFill degree="90">
        <stop position="0">
          <color theme="0"/>
        </stop>
        <stop position="1">
          <color theme="7" tint="0.59999389629810485"/>
        </stop>
      </gradientFill>
    </fill>
    <fill>
      <gradientFill degree="90">
        <stop position="0">
          <color theme="0"/>
        </stop>
        <stop position="1">
          <color theme="8" tint="0.59999389629810485"/>
        </stop>
      </gradientFill>
    </fill>
    <fill>
      <patternFill patternType="solid">
        <fgColor rgb="FFFFFF00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theme="3" tint="-0.499984740745262"/>
      </right>
      <top style="double">
        <color theme="3" tint="-0.24994659260841701"/>
      </top>
      <bottom style="double">
        <color theme="3" tint="-0.24994659260841701"/>
      </bottom>
      <diagonal/>
    </border>
    <border>
      <left style="thin">
        <color theme="3" tint="-0.499984740745262"/>
      </left>
      <right style="thin">
        <color theme="3" tint="-0.499984740745262"/>
      </right>
      <top style="double">
        <color theme="3" tint="-0.24994659260841701"/>
      </top>
      <bottom style="double">
        <color theme="3" tint="-0.24994659260841701"/>
      </bottom>
      <diagonal/>
    </border>
    <border>
      <left style="medium">
        <color indexed="64"/>
      </left>
      <right/>
      <top/>
      <bottom/>
      <diagonal/>
    </border>
    <border>
      <left style="thin">
        <color theme="3" tint="-0.24994659260841701"/>
      </left>
      <right style="thin">
        <color theme="3" tint="-0.24994659260841701"/>
      </right>
      <top/>
      <bottom/>
      <diagonal/>
    </border>
    <border>
      <left style="thin">
        <color theme="3" tint="-0.24994659260841701"/>
      </left>
      <right style="thin">
        <color theme="3" tint="-0.499984740745262"/>
      </right>
      <top/>
      <bottom/>
      <diagonal/>
    </border>
    <border>
      <left style="medium">
        <color indexed="64"/>
      </left>
      <right style="thin">
        <color theme="3" tint="-0.24994659260841701"/>
      </right>
      <top/>
      <bottom style="thin">
        <color theme="3" tint="-0.499984740745262"/>
      </bottom>
      <diagonal/>
    </border>
    <border>
      <left style="thin">
        <color theme="3" tint="-0.24994659260841701"/>
      </left>
      <right style="thin">
        <color theme="3" tint="-0.24994659260841701"/>
      </right>
      <top/>
      <bottom style="double">
        <color theme="3" tint="-0.24994659260841701"/>
      </bottom>
      <diagonal/>
    </border>
    <border>
      <left style="thin">
        <color theme="3" tint="-0.24994659260841701"/>
      </left>
      <right style="thin">
        <color theme="3" tint="-0.499984740745262"/>
      </right>
      <top/>
      <bottom style="double">
        <color theme="3" tint="-0.24994659260841701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double">
        <color theme="3" tint="-0.2499465926084170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theme="3" tint="-0.24994659260841701"/>
      </bottom>
      <diagonal/>
    </border>
    <border>
      <left style="thin">
        <color theme="3" tint="-0.24994659260841701"/>
      </left>
      <right/>
      <top/>
      <bottom/>
      <diagonal/>
    </border>
    <border>
      <left style="thin">
        <color theme="3" tint="-0.24994659260841701"/>
      </left>
      <right/>
      <top/>
      <bottom style="double">
        <color theme="3" tint="-0.2499465926084170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theme="3" tint="-0.499984740745262"/>
      </left>
      <right/>
      <top style="double">
        <color theme="3" tint="-0.24994659260841701"/>
      </top>
      <bottom style="double">
        <color theme="3" tint="-0.24994659260841701"/>
      </bottom>
      <diagonal/>
    </border>
    <border>
      <left/>
      <right style="thin">
        <color theme="3" tint="-0.499984740745262"/>
      </right>
      <top/>
      <bottom style="double">
        <color theme="3" tint="-0.24994659260841701"/>
      </bottom>
      <diagonal/>
    </border>
    <border>
      <left/>
      <right style="thin">
        <color theme="3" tint="-0.499984740745262"/>
      </right>
      <top/>
      <bottom/>
      <diagonal/>
    </border>
    <border>
      <left/>
      <right style="thin">
        <color theme="3" tint="-0.499984740745262"/>
      </right>
      <top style="double">
        <color theme="3" tint="-0.24994659260841701"/>
      </top>
      <bottom style="double">
        <color theme="3" tint="-0.2499465926084170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theme="3" tint="-0.24994659260841701"/>
      </left>
      <right style="medium">
        <color indexed="64"/>
      </right>
      <top/>
      <bottom/>
      <diagonal/>
    </border>
    <border>
      <left style="thin">
        <color theme="3" tint="-0.24994659260841701"/>
      </left>
      <right style="medium">
        <color indexed="64"/>
      </right>
      <top/>
      <bottom style="double">
        <color theme="3" tint="-0.24994659260841701"/>
      </bottom>
      <diagonal/>
    </border>
    <border>
      <left style="thin">
        <color theme="3" tint="-0.499984740745262"/>
      </left>
      <right style="medium">
        <color indexed="64"/>
      </right>
      <top style="double">
        <color theme="3" tint="-0.24994659260841701"/>
      </top>
      <bottom style="double">
        <color theme="3" tint="-0.24994659260841701"/>
      </bottom>
      <diagonal/>
    </border>
    <border>
      <left style="thin">
        <color theme="3" tint="-0.2499465926084170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double">
        <color theme="3" tint="-0.24994659260841701"/>
      </top>
      <bottom style="double">
        <color theme="3" tint="-0.24994659260841701"/>
      </bottom>
      <diagonal/>
    </border>
    <border>
      <left style="medium">
        <color indexed="64"/>
      </left>
      <right/>
      <top/>
      <bottom style="double">
        <color theme="3" tint="-0.2499465926084170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theme="3" tint="-0.24994659260841701"/>
      </left>
      <right/>
      <top/>
      <bottom style="medium">
        <color indexed="64"/>
      </bottom>
      <diagonal/>
    </border>
  </borders>
  <cellStyleXfs count="4">
    <xf numFmtId="0" fontId="0" fillId="0" borderId="0"/>
    <xf numFmtId="0" fontId="6" fillId="0" borderId="0"/>
    <xf numFmtId="0" fontId="29" fillId="0" borderId="0" applyNumberFormat="0" applyFill="0" applyBorder="0" applyAlignment="0" applyProtection="0"/>
    <xf numFmtId="0" fontId="40" fillId="0" borderId="0"/>
  </cellStyleXfs>
  <cellXfs count="149">
    <xf numFmtId="0" fontId="0" fillId="0" borderId="0" xfId="0"/>
    <xf numFmtId="0" fontId="3" fillId="2" borderId="2" xfId="0" applyFont="1" applyFill="1" applyBorder="1" applyAlignment="1">
      <alignment horizontal="center" vertical="center" wrapText="1"/>
    </xf>
    <xf numFmtId="164" fontId="3" fillId="2" borderId="2" xfId="0" applyNumberFormat="1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164" fontId="4" fillId="0" borderId="4" xfId="0" applyNumberFormat="1" applyFont="1" applyBorder="1" applyAlignment="1">
      <alignment horizontal="center" vertical="center" wrapText="1"/>
    </xf>
    <xf numFmtId="0" fontId="5" fillId="0" borderId="5" xfId="0" applyFont="1" applyBorder="1" applyAlignment="1">
      <alignment vertical="center" wrapText="1"/>
    </xf>
    <xf numFmtId="0" fontId="7" fillId="0" borderId="6" xfId="1" applyFont="1" applyFill="1" applyBorder="1" applyAlignment="1" applyProtection="1">
      <alignment horizontal="left" vertical="center" wrapText="1" indent="1"/>
    </xf>
    <xf numFmtId="164" fontId="4" fillId="0" borderId="7" xfId="1" applyNumberFormat="1" applyFont="1" applyFill="1" applyBorder="1" applyAlignment="1" applyProtection="1">
      <alignment horizontal="center" vertical="center" wrapText="1"/>
    </xf>
    <xf numFmtId="0" fontId="8" fillId="0" borderId="5" xfId="0" applyFont="1" applyBorder="1" applyAlignment="1">
      <alignment vertical="center" wrapText="1"/>
    </xf>
    <xf numFmtId="0" fontId="9" fillId="0" borderId="6" xfId="1" applyFont="1" applyFill="1" applyBorder="1" applyAlignment="1" applyProtection="1">
      <alignment horizontal="left" vertical="center" wrapText="1" indent="2"/>
    </xf>
    <xf numFmtId="164" fontId="10" fillId="0" borderId="7" xfId="1" applyNumberFormat="1" applyFont="1" applyFill="1" applyBorder="1" applyAlignment="1" applyProtection="1">
      <alignment horizontal="center" vertical="center" wrapText="1"/>
    </xf>
    <xf numFmtId="0" fontId="5" fillId="0" borderId="8" xfId="0" applyFont="1" applyBorder="1" applyAlignment="1">
      <alignment vertical="center" wrapText="1"/>
    </xf>
    <xf numFmtId="0" fontId="7" fillId="0" borderId="9" xfId="1" applyFont="1" applyFill="1" applyBorder="1" applyAlignment="1" applyProtection="1">
      <alignment horizontal="left" vertical="center" wrapText="1" indent="1"/>
    </xf>
    <xf numFmtId="164" fontId="4" fillId="0" borderId="10" xfId="1" applyNumberFormat="1" applyFont="1" applyFill="1" applyBorder="1" applyAlignment="1" applyProtection="1">
      <alignment horizontal="center" vertical="center" wrapText="1"/>
    </xf>
    <xf numFmtId="164" fontId="1" fillId="0" borderId="4" xfId="0" applyNumberFormat="1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165" fontId="10" fillId="0" borderId="7" xfId="1" applyNumberFormat="1" applyFont="1" applyFill="1" applyBorder="1" applyAlignment="1" applyProtection="1">
      <alignment horizontal="center" vertical="center" wrapText="1"/>
    </xf>
    <xf numFmtId="164" fontId="12" fillId="0" borderId="0" xfId="0" applyNumberFormat="1" applyFont="1" applyAlignment="1">
      <alignment horizontal="center" vertical="center"/>
    </xf>
    <xf numFmtId="0" fontId="13" fillId="0" borderId="0" xfId="0" applyFont="1" applyAlignment="1">
      <alignment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20" fillId="4" borderId="2" xfId="0" applyFont="1" applyFill="1" applyBorder="1" applyAlignment="1">
      <alignment horizontal="center" vertical="center" wrapText="1"/>
    </xf>
    <xf numFmtId="164" fontId="16" fillId="4" borderId="2" xfId="0" applyNumberFormat="1" applyFont="1" applyFill="1" applyBorder="1" applyAlignment="1">
      <alignment horizontal="center" vertical="center" wrapText="1"/>
    </xf>
    <xf numFmtId="164" fontId="23" fillId="4" borderId="2" xfId="0" applyNumberFormat="1" applyFont="1" applyFill="1" applyBorder="1" applyAlignment="1">
      <alignment horizontal="center" vertical="center" wrapText="1"/>
    </xf>
    <xf numFmtId="164" fontId="26" fillId="0" borderId="2" xfId="0" applyNumberFormat="1" applyFont="1" applyBorder="1" applyAlignment="1">
      <alignment horizontal="center" vertical="center"/>
    </xf>
    <xf numFmtId="0" fontId="25" fillId="7" borderId="2" xfId="0" applyFont="1" applyFill="1" applyBorder="1" applyAlignment="1">
      <alignment horizontal="center" vertical="center"/>
    </xf>
    <xf numFmtId="3" fontId="3" fillId="2" borderId="2" xfId="0" applyNumberFormat="1" applyFont="1" applyFill="1" applyBorder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 wrapText="1"/>
    </xf>
    <xf numFmtId="3" fontId="4" fillId="0" borderId="7" xfId="1" applyNumberFormat="1" applyFont="1" applyFill="1" applyBorder="1" applyAlignment="1" applyProtection="1">
      <alignment horizontal="center" vertical="center" wrapText="1"/>
    </xf>
    <xf numFmtId="3" fontId="10" fillId="0" borderId="7" xfId="1" applyNumberFormat="1" applyFont="1" applyFill="1" applyBorder="1" applyAlignment="1" applyProtection="1">
      <alignment horizontal="center" vertical="center" wrapText="1"/>
    </xf>
    <xf numFmtId="3" fontId="4" fillId="0" borderId="10" xfId="1" applyNumberFormat="1" applyFont="1" applyFill="1" applyBorder="1" applyAlignment="1" applyProtection="1">
      <alignment horizontal="center" vertical="center" wrapText="1"/>
    </xf>
    <xf numFmtId="3" fontId="1" fillId="0" borderId="4" xfId="0" applyNumberFormat="1" applyFont="1" applyBorder="1" applyAlignment="1">
      <alignment horizontal="center" vertical="center" wrapText="1"/>
    </xf>
    <xf numFmtId="3" fontId="0" fillId="0" borderId="0" xfId="0" applyNumberFormat="1"/>
    <xf numFmtId="164" fontId="0" fillId="0" borderId="0" xfId="0" applyNumberFormat="1"/>
    <xf numFmtId="0" fontId="0" fillId="0" borderId="0" xfId="0" applyFill="1"/>
    <xf numFmtId="0" fontId="8" fillId="0" borderId="5" xfId="0" applyFont="1" applyFill="1" applyBorder="1" applyAlignment="1">
      <alignment vertical="center" wrapText="1"/>
    </xf>
    <xf numFmtId="0" fontId="5" fillId="0" borderId="5" xfId="0" applyFont="1" applyFill="1" applyBorder="1" applyAlignment="1">
      <alignment vertical="center" wrapText="1"/>
    </xf>
    <xf numFmtId="0" fontId="5" fillId="0" borderId="8" xfId="0" applyFont="1" applyFill="1" applyBorder="1" applyAlignment="1">
      <alignment vertical="center" wrapText="1"/>
    </xf>
    <xf numFmtId="164" fontId="4" fillId="0" borderId="4" xfId="0" applyNumberFormat="1" applyFont="1" applyFill="1" applyBorder="1" applyAlignment="1">
      <alignment horizontal="center" vertical="center" wrapText="1"/>
    </xf>
    <xf numFmtId="9" fontId="0" fillId="0" borderId="0" xfId="0" applyNumberFormat="1" applyAlignment="1">
      <alignment horizontal="left"/>
    </xf>
    <xf numFmtId="4" fontId="0" fillId="0" borderId="0" xfId="0" applyNumberFormat="1"/>
    <xf numFmtId="49" fontId="0" fillId="0" borderId="0" xfId="0" applyNumberFormat="1"/>
    <xf numFmtId="0" fontId="36" fillId="0" borderId="0" xfId="0" applyFont="1"/>
    <xf numFmtId="49" fontId="10" fillId="0" borderId="7" xfId="1" applyNumberFormat="1" applyFont="1" applyFill="1" applyBorder="1" applyAlignment="1" applyProtection="1">
      <alignment horizontal="center" vertical="center" wrapText="1"/>
    </xf>
    <xf numFmtId="49" fontId="4" fillId="0" borderId="4" xfId="0" applyNumberFormat="1" applyFont="1" applyBorder="1" applyAlignment="1">
      <alignment horizontal="center" vertical="center" wrapText="1"/>
    </xf>
    <xf numFmtId="49" fontId="4" fillId="0" borderId="7" xfId="1" applyNumberFormat="1" applyFont="1" applyFill="1" applyBorder="1" applyAlignment="1" applyProtection="1">
      <alignment horizontal="center" vertical="center" wrapText="1"/>
    </xf>
    <xf numFmtId="49" fontId="4" fillId="0" borderId="10" xfId="1" applyNumberFormat="1" applyFont="1" applyFill="1" applyBorder="1" applyAlignment="1" applyProtection="1">
      <alignment horizontal="center" vertical="center" wrapText="1"/>
    </xf>
    <xf numFmtId="49" fontId="15" fillId="2" borderId="2" xfId="0" applyNumberFormat="1" applyFont="1" applyFill="1" applyBorder="1" applyAlignment="1">
      <alignment horizontal="center" vertical="center" wrapText="1"/>
    </xf>
    <xf numFmtId="49" fontId="1" fillId="0" borderId="4" xfId="0" applyNumberFormat="1" applyFont="1" applyBorder="1" applyAlignment="1">
      <alignment horizontal="center" vertical="center" wrapText="1"/>
    </xf>
    <xf numFmtId="0" fontId="9" fillId="0" borderId="18" xfId="1" applyFont="1" applyFill="1" applyBorder="1" applyAlignment="1" applyProtection="1">
      <alignment horizontal="center" vertical="center" wrapText="1"/>
    </xf>
    <xf numFmtId="0" fontId="7" fillId="0" borderId="18" xfId="1" applyFont="1" applyFill="1" applyBorder="1" applyAlignment="1" applyProtection="1">
      <alignment horizontal="center" vertical="center" wrapText="1"/>
    </xf>
    <xf numFmtId="0" fontId="7" fillId="0" borderId="19" xfId="1" applyFont="1" applyFill="1" applyBorder="1" applyAlignment="1" applyProtection="1">
      <alignment horizontal="center" vertical="center" wrapText="1"/>
    </xf>
    <xf numFmtId="164" fontId="27" fillId="7" borderId="2" xfId="0" applyNumberFormat="1" applyFont="1" applyFill="1" applyBorder="1" applyAlignment="1">
      <alignment horizontal="center" vertical="center"/>
    </xf>
    <xf numFmtId="0" fontId="28" fillId="6" borderId="2" xfId="0" applyFont="1" applyFill="1" applyBorder="1" applyAlignment="1">
      <alignment horizontal="center" vertical="center"/>
    </xf>
    <xf numFmtId="164" fontId="27" fillId="6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/>
    </xf>
    <xf numFmtId="0" fontId="29" fillId="0" borderId="2" xfId="2" applyFill="1" applyBorder="1" applyAlignment="1">
      <alignment horizontal="center"/>
    </xf>
    <xf numFmtId="166" fontId="6" fillId="0" borderId="2" xfId="0" applyNumberFormat="1" applyFont="1" applyFill="1" applyBorder="1" applyAlignment="1">
      <alignment horizontal="center"/>
    </xf>
    <xf numFmtId="164" fontId="31" fillId="0" borderId="2" xfId="0" applyNumberFormat="1" applyFont="1" applyFill="1" applyBorder="1" applyAlignment="1">
      <alignment horizontal="center"/>
    </xf>
    <xf numFmtId="0" fontId="30" fillId="0" borderId="2" xfId="2" applyFont="1" applyFill="1" applyBorder="1" applyAlignment="1">
      <alignment horizontal="center"/>
    </xf>
    <xf numFmtId="49" fontId="30" fillId="0" borderId="2" xfId="2" applyNumberFormat="1" applyFont="1" applyFill="1" applyBorder="1" applyAlignment="1">
      <alignment horizontal="center"/>
    </xf>
    <xf numFmtId="164" fontId="24" fillId="0" borderId="2" xfId="0" applyNumberFormat="1" applyFont="1" applyFill="1" applyBorder="1" applyAlignment="1">
      <alignment horizontal="center"/>
    </xf>
    <xf numFmtId="0" fontId="37" fillId="0" borderId="2" xfId="0" applyFont="1" applyFill="1" applyBorder="1" applyAlignment="1">
      <alignment horizontal="center"/>
    </xf>
    <xf numFmtId="49" fontId="38" fillId="0" borderId="2" xfId="2" applyNumberFormat="1" applyFont="1" applyFill="1" applyBorder="1" applyAlignment="1">
      <alignment horizontal="center"/>
    </xf>
    <xf numFmtId="166" fontId="37" fillId="0" borderId="2" xfId="0" applyNumberFormat="1" applyFont="1" applyFill="1" applyBorder="1" applyAlignment="1">
      <alignment horizontal="center"/>
    </xf>
    <xf numFmtId="0" fontId="38" fillId="0" borderId="2" xfId="2" applyFont="1" applyFill="1" applyBorder="1" applyAlignment="1">
      <alignment horizontal="center"/>
    </xf>
    <xf numFmtId="49" fontId="29" fillId="0" borderId="2" xfId="2" applyNumberFormat="1" applyFill="1" applyBorder="1" applyAlignment="1">
      <alignment horizontal="center"/>
    </xf>
    <xf numFmtId="164" fontId="23" fillId="4" borderId="20" xfId="0" applyNumberFormat="1" applyFont="1" applyFill="1" applyBorder="1" applyAlignment="1">
      <alignment horizontal="center" vertical="center" wrapText="1"/>
    </xf>
    <xf numFmtId="164" fontId="23" fillId="4" borderId="21" xfId="0" applyNumberFormat="1" applyFont="1" applyFill="1" applyBorder="1" applyAlignment="1">
      <alignment horizontal="center" vertical="center" wrapText="1"/>
    </xf>
    <xf numFmtId="164" fontId="23" fillId="4" borderId="22" xfId="0" applyNumberFormat="1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horizontal="center"/>
    </xf>
    <xf numFmtId="164" fontId="31" fillId="0" borderId="24" xfId="0" applyNumberFormat="1" applyFont="1" applyFill="1" applyBorder="1" applyAlignment="1">
      <alignment horizontal="center"/>
    </xf>
    <xf numFmtId="164" fontId="24" fillId="0" borderId="24" xfId="0" applyNumberFormat="1" applyFont="1" applyFill="1" applyBorder="1" applyAlignment="1">
      <alignment horizontal="center"/>
    </xf>
    <xf numFmtId="0" fontId="37" fillId="0" borderId="23" xfId="0" applyFont="1" applyFill="1" applyBorder="1" applyAlignment="1">
      <alignment horizontal="center"/>
    </xf>
    <xf numFmtId="164" fontId="39" fillId="0" borderId="24" xfId="0" applyNumberFormat="1" applyFont="1" applyFill="1" applyBorder="1" applyAlignment="1">
      <alignment horizontal="center"/>
    </xf>
    <xf numFmtId="0" fontId="6" fillId="0" borderId="25" xfId="0" applyFont="1" applyFill="1" applyBorder="1" applyAlignment="1">
      <alignment horizontal="center"/>
    </xf>
    <xf numFmtId="0" fontId="6" fillId="0" borderId="26" xfId="0" applyFont="1" applyFill="1" applyBorder="1" applyAlignment="1">
      <alignment horizontal="center"/>
    </xf>
    <xf numFmtId="166" fontId="6" fillId="0" borderId="26" xfId="0" applyNumberFormat="1" applyFont="1" applyFill="1" applyBorder="1" applyAlignment="1">
      <alignment horizontal="center"/>
    </xf>
    <xf numFmtId="164" fontId="24" fillId="0" borderId="27" xfId="0" applyNumberFormat="1" applyFont="1" applyFill="1" applyBorder="1" applyAlignment="1">
      <alignment horizontal="center"/>
    </xf>
    <xf numFmtId="49" fontId="30" fillId="0" borderId="26" xfId="2" applyNumberFormat="1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6" fillId="3" borderId="2" xfId="0" applyFont="1" applyFill="1" applyBorder="1" applyAlignment="1">
      <alignment horizontal="center"/>
    </xf>
    <xf numFmtId="14" fontId="6" fillId="0" borderId="2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 vertical="center" wrapText="1"/>
    </xf>
    <xf numFmtId="164" fontId="3" fillId="2" borderId="0" xfId="0" applyNumberFormat="1" applyFont="1" applyFill="1" applyBorder="1" applyAlignment="1">
      <alignment horizontal="center" vertical="center" wrapText="1"/>
    </xf>
    <xf numFmtId="164" fontId="3" fillId="2" borderId="12" xfId="0" applyNumberFormat="1" applyFont="1" applyFill="1" applyBorder="1" applyAlignment="1">
      <alignment horizontal="center" vertical="center" wrapText="1"/>
    </xf>
    <xf numFmtId="164" fontId="4" fillId="0" borderId="29" xfId="0" applyNumberFormat="1" applyFont="1" applyBorder="1" applyAlignment="1">
      <alignment horizontal="center" vertical="center" wrapText="1"/>
    </xf>
    <xf numFmtId="164" fontId="4" fillId="0" borderId="18" xfId="1" applyNumberFormat="1" applyFont="1" applyFill="1" applyBorder="1" applyAlignment="1" applyProtection="1">
      <alignment horizontal="center" vertical="center" wrapText="1"/>
    </xf>
    <xf numFmtId="164" fontId="10" fillId="0" borderId="18" xfId="1" applyNumberFormat="1" applyFont="1" applyFill="1" applyBorder="1" applyAlignment="1" applyProtection="1">
      <alignment horizontal="center" vertical="center" wrapText="1"/>
    </xf>
    <xf numFmtId="164" fontId="4" fillId="0" borderId="19" xfId="1" applyNumberFormat="1" applyFont="1" applyFill="1" applyBorder="1" applyAlignment="1" applyProtection="1">
      <alignment horizontal="center" vertical="center" wrapText="1"/>
    </xf>
    <xf numFmtId="164" fontId="3" fillId="2" borderId="16" xfId="0" applyNumberFormat="1" applyFont="1" applyFill="1" applyBorder="1" applyAlignment="1">
      <alignment horizontal="center" vertical="center" wrapText="1"/>
    </xf>
    <xf numFmtId="164" fontId="4" fillId="0" borderId="31" xfId="1" applyNumberFormat="1" applyFont="1" applyFill="1" applyBorder="1" applyAlignment="1" applyProtection="1">
      <alignment horizontal="center" vertical="center" wrapText="1"/>
    </xf>
    <xf numFmtId="164" fontId="10" fillId="0" borderId="31" xfId="1" applyNumberFormat="1" applyFont="1" applyFill="1" applyBorder="1" applyAlignment="1" applyProtection="1">
      <alignment horizontal="center" vertical="center" wrapText="1"/>
    </xf>
    <xf numFmtId="164" fontId="4" fillId="0" borderId="30" xfId="1" applyNumberFormat="1" applyFont="1" applyFill="1" applyBorder="1" applyAlignment="1" applyProtection="1">
      <alignment horizontal="center" vertical="center" wrapText="1"/>
    </xf>
    <xf numFmtId="164" fontId="4" fillId="0" borderId="32" xfId="0" applyNumberFormat="1" applyFont="1" applyBorder="1" applyAlignment="1">
      <alignment horizontal="center" vertical="center" wrapText="1"/>
    </xf>
    <xf numFmtId="165" fontId="10" fillId="0" borderId="31" xfId="1" applyNumberFormat="1" applyFont="1" applyFill="1" applyBorder="1" applyAlignment="1" applyProtection="1">
      <alignment horizontal="center" vertical="center" wrapText="1"/>
    </xf>
    <xf numFmtId="164" fontId="1" fillId="0" borderId="32" xfId="0" applyNumberFormat="1" applyFont="1" applyBorder="1" applyAlignment="1">
      <alignment horizontal="center" vertical="center" wrapText="1"/>
    </xf>
    <xf numFmtId="164" fontId="3" fillId="2" borderId="23" xfId="0" applyNumberFormat="1" applyFont="1" applyFill="1" applyBorder="1" applyAlignment="1">
      <alignment horizontal="center" vertical="center" wrapText="1"/>
    </xf>
    <xf numFmtId="164" fontId="3" fillId="2" borderId="24" xfId="0" applyNumberFormat="1" applyFont="1" applyFill="1" applyBorder="1" applyAlignment="1">
      <alignment horizontal="center" vertical="center" wrapText="1"/>
    </xf>
    <xf numFmtId="164" fontId="4" fillId="0" borderId="36" xfId="1" applyNumberFormat="1" applyFont="1" applyFill="1" applyBorder="1" applyAlignment="1" applyProtection="1">
      <alignment horizontal="center" vertical="center" wrapText="1"/>
    </xf>
    <xf numFmtId="164" fontId="10" fillId="0" borderId="36" xfId="1" applyNumberFormat="1" applyFont="1" applyFill="1" applyBorder="1" applyAlignment="1" applyProtection="1">
      <alignment horizontal="center" vertical="center" wrapText="1"/>
    </xf>
    <xf numFmtId="164" fontId="4" fillId="0" borderId="37" xfId="1" applyNumberFormat="1" applyFont="1" applyFill="1" applyBorder="1" applyAlignment="1" applyProtection="1">
      <alignment horizontal="center" vertical="center" wrapText="1"/>
    </xf>
    <xf numFmtId="164" fontId="4" fillId="0" borderId="38" xfId="0" applyNumberFormat="1" applyFont="1" applyBorder="1" applyAlignment="1">
      <alignment horizontal="center" vertical="center" wrapText="1"/>
    </xf>
    <xf numFmtId="164" fontId="4" fillId="0" borderId="40" xfId="0" applyNumberFormat="1" applyFont="1" applyBorder="1" applyAlignment="1">
      <alignment horizontal="center" vertical="center" wrapText="1"/>
    </xf>
    <xf numFmtId="164" fontId="4" fillId="0" borderId="5" xfId="1" applyNumberFormat="1" applyFont="1" applyFill="1" applyBorder="1" applyAlignment="1" applyProtection="1">
      <alignment horizontal="center" vertical="center" wrapText="1"/>
    </xf>
    <xf numFmtId="164" fontId="10" fillId="0" borderId="5" xfId="1" applyNumberFormat="1" applyFont="1" applyFill="1" applyBorder="1" applyAlignment="1" applyProtection="1">
      <alignment horizontal="center" vertical="center" wrapText="1"/>
    </xf>
    <xf numFmtId="164" fontId="4" fillId="0" borderId="41" xfId="1" applyNumberFormat="1" applyFont="1" applyFill="1" applyBorder="1" applyAlignment="1" applyProtection="1">
      <alignment horizontal="center" vertical="center" wrapText="1"/>
    </xf>
    <xf numFmtId="164" fontId="4" fillId="0" borderId="42" xfId="1" applyNumberFormat="1" applyFont="1" applyFill="1" applyBorder="1" applyAlignment="1" applyProtection="1">
      <alignment horizontal="center" vertical="center" wrapText="1"/>
    </xf>
    <xf numFmtId="164" fontId="4" fillId="0" borderId="43" xfId="1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left" vertical="center" wrapText="1"/>
    </xf>
    <xf numFmtId="164" fontId="4" fillId="0" borderId="39" xfId="1" applyNumberFormat="1" applyFont="1" applyFill="1" applyBorder="1" applyAlignment="1" applyProtection="1">
      <alignment horizontal="center" vertical="center" wrapText="1"/>
    </xf>
    <xf numFmtId="0" fontId="4" fillId="8" borderId="3" xfId="0" applyFont="1" applyFill="1" applyBorder="1" applyAlignment="1">
      <alignment horizontal="center" vertical="center" wrapText="1"/>
    </xf>
    <xf numFmtId="164" fontId="1" fillId="8" borderId="4" xfId="0" applyNumberFormat="1" applyFont="1" applyFill="1" applyBorder="1" applyAlignment="1">
      <alignment horizontal="center" vertical="center" wrapText="1"/>
    </xf>
    <xf numFmtId="0" fontId="0" fillId="8" borderId="0" xfId="0" applyFill="1"/>
    <xf numFmtId="164" fontId="4" fillId="8" borderId="4" xfId="0" applyNumberFormat="1" applyFont="1" applyFill="1" applyBorder="1" applyAlignment="1">
      <alignment horizontal="center" vertical="center" wrapText="1"/>
    </xf>
    <xf numFmtId="49" fontId="4" fillId="8" borderId="4" xfId="0" applyNumberFormat="1" applyFont="1" applyFill="1" applyBorder="1" applyAlignment="1">
      <alignment horizontal="center" vertical="center" wrapText="1"/>
    </xf>
    <xf numFmtId="3" fontId="4" fillId="8" borderId="4" xfId="0" applyNumberFormat="1" applyFont="1" applyFill="1" applyBorder="1" applyAlignment="1">
      <alignment horizontal="center" vertical="center" wrapText="1"/>
    </xf>
    <xf numFmtId="164" fontId="4" fillId="8" borderId="40" xfId="0" applyNumberFormat="1" applyFont="1" applyFill="1" applyBorder="1" applyAlignment="1">
      <alignment horizontal="center" vertical="center" wrapText="1"/>
    </xf>
    <xf numFmtId="164" fontId="4" fillId="8" borderId="29" xfId="0" applyNumberFormat="1" applyFont="1" applyFill="1" applyBorder="1" applyAlignment="1">
      <alignment horizontal="center" vertical="center" wrapText="1"/>
    </xf>
    <xf numFmtId="164" fontId="4" fillId="8" borderId="38" xfId="0" applyNumberFormat="1" applyFont="1" applyFill="1" applyBorder="1" applyAlignment="1">
      <alignment horizontal="center" vertical="center" wrapText="1"/>
    </xf>
    <xf numFmtId="164" fontId="4" fillId="8" borderId="32" xfId="0" applyNumberFormat="1" applyFont="1" applyFill="1" applyBorder="1" applyAlignment="1">
      <alignment horizontal="center" vertical="center" wrapText="1"/>
    </xf>
    <xf numFmtId="0" fontId="42" fillId="0" borderId="3" xfId="0" applyFont="1" applyBorder="1" applyAlignment="1">
      <alignment horizontal="center" vertical="center" wrapText="1"/>
    </xf>
    <xf numFmtId="164" fontId="42" fillId="0" borderId="4" xfId="0" applyNumberFormat="1" applyFont="1" applyBorder="1" applyAlignment="1">
      <alignment horizontal="center" vertical="center" wrapText="1"/>
    </xf>
    <xf numFmtId="0" fontId="42" fillId="0" borderId="3" xfId="0" applyFont="1" applyFill="1" applyBorder="1" applyAlignment="1">
      <alignment horizontal="center" vertical="center" wrapText="1"/>
    </xf>
    <xf numFmtId="0" fontId="42" fillId="3" borderId="3" xfId="0" applyFont="1" applyFill="1" applyBorder="1" applyAlignment="1">
      <alignment horizontal="center" vertical="center" wrapText="1"/>
    </xf>
    <xf numFmtId="164" fontId="42" fillId="3" borderId="4" xfId="0" applyNumberFormat="1" applyFont="1" applyFill="1" applyBorder="1" applyAlignment="1">
      <alignment horizontal="center" vertical="center" wrapText="1"/>
    </xf>
    <xf numFmtId="49" fontId="36" fillId="0" borderId="7" xfId="1" applyNumberFormat="1" applyFont="1" applyFill="1" applyBorder="1" applyAlignment="1" applyProtection="1">
      <alignment horizontal="center" vertical="center" wrapText="1"/>
    </xf>
    <xf numFmtId="0" fontId="43" fillId="0" borderId="2" xfId="2" applyFont="1" applyFill="1" applyBorder="1" applyAlignment="1">
      <alignment horizontal="center"/>
    </xf>
    <xf numFmtId="0" fontId="0" fillId="0" borderId="0" xfId="0" applyAlignment="1">
      <alignment horizontal="center"/>
    </xf>
    <xf numFmtId="0" fontId="25" fillId="0" borderId="2" xfId="0" applyFont="1" applyBorder="1" applyAlignment="1">
      <alignment horizontal="center" vertical="center"/>
    </xf>
    <xf numFmtId="0" fontId="41" fillId="0" borderId="28" xfId="0" applyFont="1" applyBorder="1" applyAlignment="1">
      <alignment horizontal="center"/>
    </xf>
    <xf numFmtId="0" fontId="41" fillId="0" borderId="0" xfId="0" applyFont="1" applyBorder="1" applyAlignment="1">
      <alignment horizontal="center"/>
    </xf>
    <xf numFmtId="164" fontId="14" fillId="6" borderId="2" xfId="0" applyNumberFormat="1" applyFont="1" applyFill="1" applyBorder="1" applyAlignment="1">
      <alignment horizontal="center" vertical="center"/>
    </xf>
    <xf numFmtId="0" fontId="25" fillId="7" borderId="2" xfId="0" applyFont="1" applyFill="1" applyBorder="1" applyAlignment="1">
      <alignment horizontal="center" vertical="center"/>
    </xf>
    <xf numFmtId="0" fontId="14" fillId="7" borderId="2" xfId="0" applyFont="1" applyFill="1" applyBorder="1" applyAlignment="1">
      <alignment horizontal="center" vertical="center"/>
    </xf>
    <xf numFmtId="164" fontId="27" fillId="7" borderId="2" xfId="0" applyNumberFormat="1" applyFont="1" applyFill="1" applyBorder="1" applyAlignment="1">
      <alignment horizontal="center" vertical="center"/>
    </xf>
    <xf numFmtId="0" fontId="28" fillId="6" borderId="2" xfId="0" applyFont="1" applyFill="1" applyBorder="1" applyAlignment="1">
      <alignment horizontal="center" vertical="center"/>
    </xf>
    <xf numFmtId="164" fontId="27" fillId="6" borderId="2" xfId="0" applyNumberFormat="1" applyFont="1" applyFill="1" applyBorder="1" applyAlignment="1">
      <alignment horizontal="center" vertical="center"/>
    </xf>
    <xf numFmtId="164" fontId="15" fillId="5" borderId="13" xfId="0" applyNumberFormat="1" applyFont="1" applyFill="1" applyBorder="1" applyAlignment="1">
      <alignment horizontal="center" vertical="center" wrapText="1"/>
    </xf>
    <xf numFmtId="164" fontId="15" fillId="5" borderId="14" xfId="0" applyNumberFormat="1" applyFont="1" applyFill="1" applyBorder="1" applyAlignment="1">
      <alignment horizontal="center" vertical="center" wrapText="1"/>
    </xf>
    <xf numFmtId="164" fontId="15" fillId="5" borderId="15" xfId="0" applyNumberFormat="1" applyFont="1" applyFill="1" applyBorder="1" applyAlignment="1">
      <alignment horizontal="center" vertical="center" wrapText="1"/>
    </xf>
    <xf numFmtId="0" fontId="15" fillId="4" borderId="0" xfId="0" applyFont="1" applyFill="1" applyBorder="1" applyAlignment="1">
      <alignment horizontal="center" vertical="center" wrapText="1"/>
    </xf>
    <xf numFmtId="0" fontId="15" fillId="4" borderId="17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164" fontId="3" fillId="2" borderId="33" xfId="0" applyNumberFormat="1" applyFont="1" applyFill="1" applyBorder="1" applyAlignment="1">
      <alignment horizontal="center" vertical="center" wrapText="1"/>
    </xf>
    <xf numFmtId="164" fontId="3" fillId="2" borderId="34" xfId="0" applyNumberFormat="1" applyFont="1" applyFill="1" applyBorder="1" applyAlignment="1">
      <alignment horizontal="center" vertical="center" wrapText="1"/>
    </xf>
    <xf numFmtId="164" fontId="3" fillId="2" borderId="35" xfId="0" applyNumberFormat="1" applyFont="1" applyFill="1" applyBorder="1" applyAlignment="1">
      <alignment horizontal="center" vertical="center" wrapText="1"/>
    </xf>
  </cellXfs>
  <cellStyles count="4">
    <cellStyle name="Hyperlink" xfId="2" builtinId="8"/>
    <cellStyle name="Normal" xfId="0" builtinId="0"/>
    <cellStyle name="Normal 2" xfId="3"/>
    <cellStyle name="Normal_cxrili 30.12.2008 BOLOOOOO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cnobebi\&#4315;&#4311;&#4314;&#4312;&#4304;&#4316;&#4312;\9.%20cnoba%20N013-35-AU%2016.02.2017%20(&#4321;&#4304;&#4313;&#4323;&#4311;&#4304;&#4320;&#4312;).xls" TargetMode="External"/><Relationship Id="rId13" Type="http://schemas.openxmlformats.org/officeDocument/2006/relationships/hyperlink" Target="cnobebi\&#4315;&#4311;&#4304;&#4309;&#4320;&#4317;&#4305;&#4312;&#4321;%20&#4324;&#4317;&#4316;&#4307;&#4312;\1.cnoba%20N4%2002.03.2017%20(&#4315;&#4311;&#4304;&#4309;&#4320;&#4317;&#4305;&#4312;&#4321;%20&#4324;&#4317;&#4316;&#4307;&#4312;).PDF" TargetMode="External"/><Relationship Id="rId18" Type="http://schemas.openxmlformats.org/officeDocument/2006/relationships/hyperlink" Target="cnobebi\&#4315;&#4311;&#4314;&#4312;&#4304;&#4316;&#4312;\19.%20cnoba%20N221%2009.03.2017.PDF" TargetMode="External"/><Relationship Id="rId26" Type="http://schemas.openxmlformats.org/officeDocument/2006/relationships/hyperlink" Target="cnobebi\&#4315;&#4311;&#4314;&#4312;&#4304;&#4316;&#4312;\27.%20cnoba%20N317%2024.03.2017.PDF" TargetMode="External"/><Relationship Id="rId3" Type="http://schemas.openxmlformats.org/officeDocument/2006/relationships/hyperlink" Target="cnobebi\&#4315;&#4311;&#4314;&#4312;&#4304;&#4316;&#4312;\2.%20cnoba%20N18%2017.01.2017.PDF" TargetMode="External"/><Relationship Id="rId21" Type="http://schemas.openxmlformats.org/officeDocument/2006/relationships/hyperlink" Target="cnobebi\&#4315;&#4311;&#4314;&#4312;&#4304;&#4316;&#4312;\22.%20cnoba%20N289%2022.03.2017.PDF" TargetMode="External"/><Relationship Id="rId7" Type="http://schemas.openxmlformats.org/officeDocument/2006/relationships/hyperlink" Target="cnobebi\&#4315;&#4311;&#4314;&#4312;&#4304;&#4316;&#4312;\7.%20cnoba%20N108%2007.02.2017.PDF" TargetMode="External"/><Relationship Id="rId12" Type="http://schemas.openxmlformats.org/officeDocument/2006/relationships/hyperlink" Target="cnobebi\&#4315;&#4311;&#4314;&#4312;&#4304;&#4316;&#4312;\13.%20cnoba%20N171%2024.02.2017.PDF" TargetMode="External"/><Relationship Id="rId17" Type="http://schemas.openxmlformats.org/officeDocument/2006/relationships/hyperlink" Target="cnobebi\&#4315;&#4311;&#4314;&#4312;&#4304;&#4316;&#4312;\18.%20cnoba%20N220%2009.03.2017.PDF" TargetMode="External"/><Relationship Id="rId25" Type="http://schemas.openxmlformats.org/officeDocument/2006/relationships/hyperlink" Target="cnobebi\&#4315;&#4311;&#4314;&#4312;&#4304;&#4316;&#4312;\26.%20cnoba%20N310%2024.03.2017.PDF" TargetMode="External"/><Relationship Id="rId2" Type="http://schemas.openxmlformats.org/officeDocument/2006/relationships/hyperlink" Target="cnobebi\&#4315;&#4311;&#4314;&#4312;&#4304;&#4316;&#4312;\1.%20cnoba%20N002-35-AU%2013.01.2017%20(&#4321;&#4304;&#4313;&#4323;&#4311;&#4304;&#4320;&#4312;).PDF" TargetMode="External"/><Relationship Id="rId16" Type="http://schemas.openxmlformats.org/officeDocument/2006/relationships/hyperlink" Target="cnobebi\&#4315;&#4311;&#4314;&#4312;&#4304;&#4316;&#4312;\14.%20cnoba%20N185%2001.03.2017.PDF" TargetMode="External"/><Relationship Id="rId20" Type="http://schemas.openxmlformats.org/officeDocument/2006/relationships/hyperlink" Target="cnobebi\&#4315;&#4311;&#4314;&#4312;&#4304;&#4316;&#4312;\21.%20cnoba%20N027-35-AU%2016.03.2017%20(&#4321;&#4304;&#4313;&#4323;&#4311;&#4304;&#4320;&#4312;).PDF" TargetMode="External"/><Relationship Id="rId29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hyperlink" Target="cnobebi\&#4315;&#4311;&#4314;&#4312;&#4304;&#4316;&#4312;\6.%20cnoba%20N105%2006.02.2017.PDF" TargetMode="External"/><Relationship Id="rId11" Type="http://schemas.openxmlformats.org/officeDocument/2006/relationships/hyperlink" Target="cnobebi\&#4315;&#4311;&#4314;&#4312;&#4304;&#4316;&#4312;\12.%20cnoba%20N170%2024.02.2017.PDF" TargetMode="External"/><Relationship Id="rId24" Type="http://schemas.openxmlformats.org/officeDocument/2006/relationships/hyperlink" Target="cnobebi\&#4315;&#4311;&#4314;&#4312;&#4304;&#4316;&#4312;\25.%20cnoba%20N309%2024.03.2017.PDF" TargetMode="External"/><Relationship Id="rId5" Type="http://schemas.openxmlformats.org/officeDocument/2006/relationships/hyperlink" Target="cnobebi\&#4315;&#4311;&#4314;&#4312;&#4304;&#4316;&#4312;\4.%20cnoba%20N77%2031.01.2017.PDF" TargetMode="External"/><Relationship Id="rId15" Type="http://schemas.openxmlformats.org/officeDocument/2006/relationships/hyperlink" Target="cnobebi\&#4315;&#4311;&#4314;&#4312;&#4304;&#4316;&#4312;\17.%20cnoba%20N219%2009.03.2017.PDF" TargetMode="External"/><Relationship Id="rId23" Type="http://schemas.openxmlformats.org/officeDocument/2006/relationships/hyperlink" Target="cnobebi\&#4315;&#4311;&#4314;&#4312;&#4304;&#4316;&#4312;\24.%20cnoba%20N297%2023.03.2017.PDF" TargetMode="External"/><Relationship Id="rId28" Type="http://schemas.openxmlformats.org/officeDocument/2006/relationships/hyperlink" Target="cnobebi\&#4315;&#4311;&#4314;&#4312;&#4304;&#4316;&#4312;\32.%20cnoba%20N4-1%2003.04.2017%20(&#4315;&#4311;&#4304;&#4309;&#4320;&#4317;&#4305;&#4312;&#4321;%20&#4324;&#4317;&#4316;&#4307;&#4312;).PDF" TargetMode="External"/><Relationship Id="rId10" Type="http://schemas.openxmlformats.org/officeDocument/2006/relationships/hyperlink" Target="cnobebi\&#4315;&#4311;&#4314;&#4312;&#4304;&#4316;&#4312;\11.%20cnoba%20N151%2020.02.2017.PDF" TargetMode="External"/><Relationship Id="rId19" Type="http://schemas.openxmlformats.org/officeDocument/2006/relationships/hyperlink" Target="cnobebi\&#4315;&#4311;&#4314;&#4312;&#4304;&#4316;&#4312;\20.%20cnoba%20N237%2013.03.2017.PDF" TargetMode="External"/><Relationship Id="rId4" Type="http://schemas.openxmlformats.org/officeDocument/2006/relationships/hyperlink" Target="cnobebi\&#4315;&#4311;&#4314;&#4312;&#4304;&#4316;&#4312;\3.%20cnoba%20N60%2025.01.2017.PDF" TargetMode="External"/><Relationship Id="rId9" Type="http://schemas.openxmlformats.org/officeDocument/2006/relationships/hyperlink" Target="cnobebi\&#4315;&#4311;&#4314;&#4312;&#4304;&#4316;&#4312;\10.%20cnoba%20N146%2020.02.2017.PDF" TargetMode="External"/><Relationship Id="rId14" Type="http://schemas.openxmlformats.org/officeDocument/2006/relationships/hyperlink" Target="cnobebi\&#4315;&#4311;&#4314;&#4312;&#4304;&#4316;&#4312;\15.%20cnoba%20N187%2001.03.2017.PDF" TargetMode="External"/><Relationship Id="rId22" Type="http://schemas.openxmlformats.org/officeDocument/2006/relationships/hyperlink" Target="cnobebi\&#4315;&#4311;&#4314;&#4312;&#4304;&#4316;&#4312;\23.%20cnoba%20N296%2023.03.2017.PDF" TargetMode="External"/><Relationship Id="rId27" Type="http://schemas.openxmlformats.org/officeDocument/2006/relationships/hyperlink" Target="cnobebi\&#4315;&#4311;&#4314;&#4312;&#4304;&#4316;&#4312;\29.%20cnoba%20N345%2029.03.2017.PDF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9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0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12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7"/>
  <sheetViews>
    <sheetView showGridLines="0" showWhiteSpace="0" view="pageBreakPreview" zoomScale="90" zoomScaleNormal="100" zoomScaleSheetLayoutView="90" workbookViewId="0">
      <pane ySplit="2" topLeftCell="A24" activePane="bottomLeft" state="frozen"/>
      <selection pane="bottomLeft" activeCell="N57" sqref="N57"/>
    </sheetView>
  </sheetViews>
  <sheetFormatPr defaultRowHeight="15" x14ac:dyDescent="0.25"/>
  <cols>
    <col min="1" max="1" width="2.28515625" customWidth="1"/>
    <col min="2" max="2" width="8.42578125" customWidth="1"/>
    <col min="3" max="3" width="27.85546875" customWidth="1"/>
    <col min="4" max="4" width="14.28515625" customWidth="1"/>
    <col min="5" max="5" width="14.5703125" customWidth="1"/>
    <col min="6" max="6" width="5.7109375" customWidth="1"/>
    <col min="7" max="7" width="11.42578125" bestFit="1" customWidth="1"/>
    <col min="8" max="8" width="11.5703125" customWidth="1"/>
    <col min="9" max="9" width="14.42578125" customWidth="1"/>
    <col min="10" max="10" width="15.7109375" customWidth="1"/>
    <col min="11" max="11" width="34.28515625" customWidth="1"/>
    <col min="12" max="12" width="10.28515625" customWidth="1"/>
    <col min="13" max="13" width="14.140625" style="19" customWidth="1"/>
    <col min="14" max="14" width="13.42578125" style="19" customWidth="1"/>
    <col min="15" max="15" width="11.7109375" customWidth="1"/>
    <col min="16" max="16" width="23.5703125" customWidth="1"/>
    <col min="17" max="17" width="12.85546875" customWidth="1"/>
    <col min="18" max="18" width="16.28515625" customWidth="1"/>
    <col min="19" max="19" width="13.28515625" customWidth="1"/>
    <col min="20" max="20" width="14.5703125" customWidth="1"/>
    <col min="21" max="21" width="70.140625" customWidth="1"/>
  </cols>
  <sheetData>
    <row r="1" spans="2:21" ht="20.25" customHeight="1" thickBot="1" x14ac:dyDescent="0.3">
      <c r="G1" s="131" t="s">
        <v>262</v>
      </c>
      <c r="H1" s="131"/>
      <c r="I1" s="131"/>
      <c r="J1" s="131"/>
      <c r="L1" s="131" t="s">
        <v>218</v>
      </c>
      <c r="M1" s="131"/>
      <c r="N1" s="131"/>
      <c r="O1" s="131"/>
      <c r="Q1" s="130" t="s">
        <v>219</v>
      </c>
      <c r="R1" s="130"/>
      <c r="S1" s="130"/>
      <c r="T1" s="130"/>
    </row>
    <row r="2" spans="2:21" ht="43.5" customHeight="1" x14ac:dyDescent="0.25">
      <c r="B2" s="133" t="s">
        <v>194</v>
      </c>
      <c r="C2" s="133"/>
      <c r="D2" s="134" t="str">
        <f>IF(E3&lt;0,"S.O.S","OK")</f>
        <v>OK</v>
      </c>
      <c r="E2" s="25" t="s">
        <v>195</v>
      </c>
      <c r="G2" s="67" t="s">
        <v>197</v>
      </c>
      <c r="H2" s="68" t="s">
        <v>217</v>
      </c>
      <c r="I2" s="68" t="s">
        <v>199</v>
      </c>
      <c r="J2" s="69" t="s">
        <v>200</v>
      </c>
      <c r="L2" s="67" t="s">
        <v>197</v>
      </c>
      <c r="M2" s="68" t="s">
        <v>217</v>
      </c>
      <c r="N2" s="68" t="s">
        <v>199</v>
      </c>
      <c r="O2" s="69" t="s">
        <v>200</v>
      </c>
      <c r="Q2" s="67" t="s">
        <v>197</v>
      </c>
      <c r="R2" s="68" t="s">
        <v>217</v>
      </c>
      <c r="S2" s="68" t="s">
        <v>199</v>
      </c>
      <c r="T2" s="69" t="s">
        <v>200</v>
      </c>
    </row>
    <row r="3" spans="2:21" x14ac:dyDescent="0.25">
      <c r="B3" s="135">
        <f>'დამტკ. ბიუჯ.'!D3*5%</f>
        <v>170790000</v>
      </c>
      <c r="C3" s="135"/>
      <c r="D3" s="134"/>
      <c r="E3" s="52">
        <f>B3-E27</f>
        <v>170752770</v>
      </c>
      <c r="G3" s="70">
        <v>1</v>
      </c>
      <c r="H3" s="56">
        <v>18</v>
      </c>
      <c r="I3" s="57">
        <v>42752</v>
      </c>
      <c r="J3" s="71">
        <f>630+134868</f>
        <v>135498</v>
      </c>
      <c r="K3" t="s">
        <v>271</v>
      </c>
      <c r="L3" s="70">
        <v>1</v>
      </c>
      <c r="M3" s="56" t="s">
        <v>263</v>
      </c>
      <c r="N3" s="57">
        <v>42748</v>
      </c>
      <c r="O3" s="71">
        <v>1870</v>
      </c>
      <c r="P3" t="s">
        <v>271</v>
      </c>
      <c r="Q3" s="70">
        <v>1</v>
      </c>
      <c r="R3" s="56">
        <v>4</v>
      </c>
      <c r="S3" s="57">
        <v>42796</v>
      </c>
      <c r="T3" s="71">
        <v>292833</v>
      </c>
      <c r="U3" t="s">
        <v>285</v>
      </c>
    </row>
    <row r="4" spans="2:21" x14ac:dyDescent="0.25">
      <c r="B4" s="136" t="s">
        <v>196</v>
      </c>
      <c r="C4" s="136"/>
      <c r="D4" s="132" t="str">
        <f>IF(E5&lt;0,"S.O.S","OK")</f>
        <v>OK</v>
      </c>
      <c r="E4" s="53" t="s">
        <v>195</v>
      </c>
      <c r="G4" s="70">
        <v>2</v>
      </c>
      <c r="H4" s="56">
        <v>60</v>
      </c>
      <c r="I4" s="57">
        <v>42760</v>
      </c>
      <c r="J4" s="71">
        <f>12221+117810</f>
        <v>130031</v>
      </c>
      <c r="K4" t="s">
        <v>271</v>
      </c>
      <c r="L4" s="70">
        <v>2</v>
      </c>
      <c r="M4" s="56" t="s">
        <v>270</v>
      </c>
      <c r="N4" s="57">
        <v>42782</v>
      </c>
      <c r="O4" s="71">
        <v>200000</v>
      </c>
      <c r="P4" t="s">
        <v>160</v>
      </c>
      <c r="Q4" s="70">
        <v>2</v>
      </c>
      <c r="R4" s="66" t="s">
        <v>315</v>
      </c>
      <c r="S4" s="57">
        <v>42828</v>
      </c>
      <c r="T4" s="71">
        <v>382938</v>
      </c>
      <c r="U4" t="s">
        <v>313</v>
      </c>
    </row>
    <row r="5" spans="2:21" x14ac:dyDescent="0.25">
      <c r="B5" s="137">
        <f>'დამტკ. ბიუჯ.'!D5/12</f>
        <v>2398000</v>
      </c>
      <c r="C5" s="137"/>
      <c r="D5" s="132"/>
      <c r="E5" s="54">
        <f>B5-'ცვლილ. ბიუჯ.'!E5</f>
        <v>2464000</v>
      </c>
      <c r="G5" s="70">
        <v>3</v>
      </c>
      <c r="H5" s="56">
        <v>77</v>
      </c>
      <c r="I5" s="57">
        <v>42766</v>
      </c>
      <c r="J5" s="71">
        <f>5712+300</f>
        <v>6012</v>
      </c>
      <c r="K5" t="s">
        <v>272</v>
      </c>
      <c r="L5" s="70">
        <v>3</v>
      </c>
      <c r="M5" s="56" t="s">
        <v>289</v>
      </c>
      <c r="N5" s="57">
        <v>42810</v>
      </c>
      <c r="O5" s="71">
        <v>400</v>
      </c>
      <c r="P5" t="s">
        <v>220</v>
      </c>
      <c r="Q5" s="70">
        <v>3</v>
      </c>
      <c r="R5" s="66" t="s">
        <v>346</v>
      </c>
      <c r="S5" s="57">
        <v>42863</v>
      </c>
      <c r="T5" s="71">
        <v>250961</v>
      </c>
      <c r="U5" t="s">
        <v>332</v>
      </c>
    </row>
    <row r="6" spans="2:21" x14ac:dyDescent="0.25">
      <c r="B6" s="23" t="s">
        <v>197</v>
      </c>
      <c r="C6" s="23" t="s">
        <v>198</v>
      </c>
      <c r="D6" s="23" t="s">
        <v>199</v>
      </c>
      <c r="E6" s="23" t="s">
        <v>200</v>
      </c>
      <c r="G6" s="70">
        <v>4</v>
      </c>
      <c r="H6" s="59">
        <v>78</v>
      </c>
      <c r="I6" s="57">
        <v>42766</v>
      </c>
      <c r="J6" s="71">
        <v>4309</v>
      </c>
      <c r="K6" t="s">
        <v>58</v>
      </c>
      <c r="L6" s="70">
        <v>4</v>
      </c>
      <c r="M6" s="59" t="s">
        <v>300</v>
      </c>
      <c r="N6" s="57">
        <v>42822</v>
      </c>
      <c r="O6" s="71">
        <v>14300</v>
      </c>
      <c r="P6" t="s">
        <v>58</v>
      </c>
      <c r="Q6" s="70">
        <v>4</v>
      </c>
      <c r="R6" s="59">
        <v>30</v>
      </c>
      <c r="S6" s="57">
        <v>42886</v>
      </c>
      <c r="T6" s="71">
        <v>245187</v>
      </c>
      <c r="U6" t="s">
        <v>347</v>
      </c>
    </row>
    <row r="7" spans="2:21" x14ac:dyDescent="0.25">
      <c r="B7" s="55">
        <v>1</v>
      </c>
      <c r="C7" s="81">
        <v>509</v>
      </c>
      <c r="D7" s="57">
        <v>42872</v>
      </c>
      <c r="E7" s="58">
        <v>37230</v>
      </c>
      <c r="G7" s="70">
        <v>5</v>
      </c>
      <c r="H7" s="56">
        <v>105</v>
      </c>
      <c r="I7" s="57">
        <v>42772</v>
      </c>
      <c r="J7" s="71">
        <v>46800</v>
      </c>
      <c r="K7" t="s">
        <v>36</v>
      </c>
      <c r="L7" s="70">
        <v>5</v>
      </c>
      <c r="M7" s="59"/>
      <c r="N7" s="57"/>
      <c r="O7" s="71"/>
      <c r="Q7" s="70">
        <v>5</v>
      </c>
      <c r="R7" s="66" t="s">
        <v>367</v>
      </c>
      <c r="S7" s="57">
        <v>42905</v>
      </c>
      <c r="T7" s="71">
        <v>198500</v>
      </c>
      <c r="U7" t="s">
        <v>368</v>
      </c>
    </row>
    <row r="8" spans="2:21" x14ac:dyDescent="0.25">
      <c r="B8" s="55"/>
      <c r="C8" s="81"/>
      <c r="D8" s="57"/>
      <c r="E8" s="58"/>
      <c r="G8" s="70">
        <v>6</v>
      </c>
      <c r="H8" s="56">
        <v>108</v>
      </c>
      <c r="I8" s="57">
        <v>42773</v>
      </c>
      <c r="J8" s="71">
        <f>497000+18000+300000+1154000</f>
        <v>1969000</v>
      </c>
      <c r="K8" t="s">
        <v>273</v>
      </c>
      <c r="L8" s="70">
        <v>6</v>
      </c>
      <c r="M8" s="59"/>
      <c r="N8" s="57"/>
      <c r="O8" s="71"/>
      <c r="Q8" s="70"/>
      <c r="R8" s="59"/>
      <c r="S8" s="57"/>
      <c r="T8" s="71"/>
    </row>
    <row r="9" spans="2:21" x14ac:dyDescent="0.25">
      <c r="B9" s="55"/>
      <c r="C9" s="81"/>
      <c r="D9" s="57"/>
      <c r="E9" s="58"/>
      <c r="G9" s="70">
        <v>7</v>
      </c>
      <c r="H9" s="59">
        <v>122</v>
      </c>
      <c r="I9" s="57">
        <v>42779</v>
      </c>
      <c r="J9" s="71">
        <v>5000</v>
      </c>
      <c r="K9" t="s">
        <v>23</v>
      </c>
      <c r="L9" s="70">
        <v>7</v>
      </c>
      <c r="M9" s="59"/>
      <c r="N9" s="57"/>
      <c r="O9" s="71"/>
      <c r="Q9" s="70"/>
      <c r="R9" s="59"/>
      <c r="S9" s="57"/>
      <c r="T9" s="71"/>
    </row>
    <row r="10" spans="2:21" x14ac:dyDescent="0.25">
      <c r="B10" s="55"/>
      <c r="C10" s="81"/>
      <c r="D10" s="57"/>
      <c r="E10" s="58"/>
      <c r="G10" s="70">
        <v>8</v>
      </c>
      <c r="H10" s="56">
        <v>146</v>
      </c>
      <c r="I10" s="57">
        <v>42786</v>
      </c>
      <c r="J10" s="71">
        <v>16000</v>
      </c>
      <c r="K10" t="s">
        <v>160</v>
      </c>
      <c r="L10" s="70">
        <v>8</v>
      </c>
      <c r="M10" s="59"/>
      <c r="N10" s="57"/>
      <c r="O10" s="71"/>
      <c r="Q10" s="70"/>
      <c r="R10" s="59"/>
      <c r="S10" s="57"/>
      <c r="T10" s="71"/>
    </row>
    <row r="11" spans="2:21" x14ac:dyDescent="0.25">
      <c r="B11" s="55"/>
      <c r="C11" s="81"/>
      <c r="D11" s="57"/>
      <c r="E11" s="58"/>
      <c r="G11" s="70">
        <v>9</v>
      </c>
      <c r="H11" s="56">
        <v>151</v>
      </c>
      <c r="I11" s="57">
        <v>42786</v>
      </c>
      <c r="J11" s="71">
        <f>2500+40000</f>
        <v>42500</v>
      </c>
      <c r="K11" s="80" t="s">
        <v>274</v>
      </c>
      <c r="L11" s="70">
        <v>9</v>
      </c>
      <c r="M11" s="59"/>
      <c r="N11" s="57"/>
      <c r="O11" s="71"/>
      <c r="Q11" s="70"/>
      <c r="R11" s="59"/>
      <c r="S11" s="57"/>
      <c r="T11" s="71"/>
    </row>
    <row r="12" spans="2:21" x14ac:dyDescent="0.25">
      <c r="B12" s="55"/>
      <c r="C12" s="81"/>
      <c r="D12" s="57"/>
      <c r="E12" s="58"/>
      <c r="G12" s="70">
        <v>10</v>
      </c>
      <c r="H12" s="56">
        <v>170</v>
      </c>
      <c r="I12" s="57">
        <v>42790</v>
      </c>
      <c r="J12" s="71">
        <v>1200</v>
      </c>
      <c r="K12" t="s">
        <v>280</v>
      </c>
      <c r="L12" s="70">
        <v>10</v>
      </c>
      <c r="M12" s="59"/>
      <c r="N12" s="57"/>
      <c r="O12" s="71"/>
      <c r="Q12" s="70"/>
      <c r="R12" s="59"/>
      <c r="S12" s="57"/>
      <c r="T12" s="71"/>
    </row>
    <row r="13" spans="2:21" x14ac:dyDescent="0.25">
      <c r="B13" s="55"/>
      <c r="C13" s="81"/>
      <c r="D13" s="57"/>
      <c r="E13" s="58"/>
      <c r="G13" s="70">
        <v>11</v>
      </c>
      <c r="H13" s="56">
        <v>171</v>
      </c>
      <c r="I13" s="57">
        <v>42790</v>
      </c>
      <c r="J13" s="71"/>
      <c r="K13" t="s">
        <v>282</v>
      </c>
      <c r="L13" s="70">
        <v>11</v>
      </c>
      <c r="M13" s="59"/>
      <c r="N13" s="57"/>
      <c r="O13" s="71"/>
      <c r="Q13" s="70"/>
      <c r="R13" s="59"/>
      <c r="S13" s="57"/>
      <c r="T13" s="71"/>
    </row>
    <row r="14" spans="2:21" x14ac:dyDescent="0.25">
      <c r="B14" s="55"/>
      <c r="C14" s="81"/>
      <c r="D14" s="57"/>
      <c r="E14" s="58"/>
      <c r="G14" s="70">
        <v>12</v>
      </c>
      <c r="H14" s="56">
        <v>185</v>
      </c>
      <c r="I14" s="57">
        <v>42795</v>
      </c>
      <c r="J14" s="71">
        <v>170</v>
      </c>
      <c r="K14" t="s">
        <v>58</v>
      </c>
      <c r="L14" s="70">
        <v>12</v>
      </c>
      <c r="M14" s="59"/>
      <c r="N14" s="57"/>
      <c r="O14" s="71"/>
      <c r="Q14" s="70"/>
      <c r="R14" s="59"/>
      <c r="S14" s="57"/>
      <c r="T14" s="71"/>
    </row>
    <row r="15" spans="2:21" x14ac:dyDescent="0.25">
      <c r="B15" s="55"/>
      <c r="C15" s="81"/>
      <c r="D15" s="57"/>
      <c r="E15" s="61"/>
      <c r="G15" s="70">
        <v>13</v>
      </c>
      <c r="H15" s="56">
        <v>187</v>
      </c>
      <c r="I15" s="57">
        <v>42795</v>
      </c>
      <c r="J15" s="71">
        <v>1600</v>
      </c>
      <c r="K15" t="s">
        <v>32</v>
      </c>
      <c r="L15" s="70">
        <v>13</v>
      </c>
      <c r="M15" s="59"/>
      <c r="N15" s="57"/>
      <c r="O15" s="71"/>
      <c r="Q15" s="70"/>
      <c r="R15" s="59"/>
      <c r="S15" s="57"/>
      <c r="T15" s="71"/>
    </row>
    <row r="16" spans="2:21" x14ac:dyDescent="0.25">
      <c r="B16" s="55"/>
      <c r="C16" s="81"/>
      <c r="D16" s="57"/>
      <c r="E16" s="61"/>
      <c r="G16" s="70">
        <v>14</v>
      </c>
      <c r="H16" s="56">
        <v>219</v>
      </c>
      <c r="I16" s="57">
        <v>42803</v>
      </c>
      <c r="J16" s="71">
        <v>5000</v>
      </c>
      <c r="K16" t="s">
        <v>23</v>
      </c>
      <c r="L16" s="70">
        <v>14</v>
      </c>
      <c r="M16" s="59"/>
      <c r="N16" s="57"/>
      <c r="O16" s="71"/>
      <c r="Q16" s="70"/>
      <c r="R16" s="59"/>
      <c r="S16" s="57"/>
      <c r="T16" s="71"/>
    </row>
    <row r="17" spans="2:20" x14ac:dyDescent="0.25">
      <c r="B17" s="55"/>
      <c r="C17" s="81"/>
      <c r="D17" s="57"/>
      <c r="E17" s="61"/>
      <c r="G17" s="70">
        <v>15</v>
      </c>
      <c r="H17" s="56">
        <v>220</v>
      </c>
      <c r="I17" s="57">
        <v>42803</v>
      </c>
      <c r="J17" s="71">
        <v>3000</v>
      </c>
      <c r="K17" t="s">
        <v>27</v>
      </c>
      <c r="L17" s="70">
        <v>15</v>
      </c>
      <c r="M17" s="59"/>
      <c r="N17" s="57"/>
      <c r="O17" s="71"/>
      <c r="Q17" s="70"/>
      <c r="R17" s="59"/>
      <c r="S17" s="57"/>
      <c r="T17" s="71"/>
    </row>
    <row r="18" spans="2:20" x14ac:dyDescent="0.25">
      <c r="B18" s="55"/>
      <c r="C18" s="81"/>
      <c r="D18" s="57"/>
      <c r="E18" s="61"/>
      <c r="G18" s="70">
        <v>16</v>
      </c>
      <c r="H18" s="56">
        <v>221</v>
      </c>
      <c r="I18" s="57">
        <v>42803</v>
      </c>
      <c r="J18" s="71">
        <f>6500+530</f>
        <v>7030</v>
      </c>
      <c r="K18" t="s">
        <v>287</v>
      </c>
      <c r="L18" s="70">
        <v>16</v>
      </c>
      <c r="M18" s="59"/>
      <c r="N18" s="57"/>
      <c r="O18" s="71"/>
      <c r="Q18" s="70"/>
      <c r="R18" s="59"/>
      <c r="S18" s="57"/>
      <c r="T18" s="71"/>
    </row>
    <row r="19" spans="2:20" x14ac:dyDescent="0.25">
      <c r="B19" s="55"/>
      <c r="C19" s="55"/>
      <c r="D19" s="57"/>
      <c r="E19" s="61"/>
      <c r="G19" s="70">
        <v>17</v>
      </c>
      <c r="H19" s="56">
        <v>237</v>
      </c>
      <c r="I19" s="57">
        <v>42807</v>
      </c>
      <c r="J19" s="71">
        <v>403000</v>
      </c>
      <c r="K19" t="s">
        <v>288</v>
      </c>
      <c r="L19" s="70">
        <v>17</v>
      </c>
      <c r="M19" s="59"/>
      <c r="N19" s="57"/>
      <c r="O19" s="71"/>
      <c r="Q19" s="70"/>
      <c r="R19" s="59"/>
      <c r="S19" s="57"/>
      <c r="T19" s="71"/>
    </row>
    <row r="20" spans="2:20" x14ac:dyDescent="0.25">
      <c r="B20" s="55"/>
      <c r="C20" s="55"/>
      <c r="D20" s="57"/>
      <c r="E20" s="61"/>
      <c r="G20" s="70">
        <v>18</v>
      </c>
      <c r="H20" s="56">
        <v>289</v>
      </c>
      <c r="I20" s="57">
        <v>42816</v>
      </c>
      <c r="J20" s="71"/>
      <c r="K20" t="s">
        <v>290</v>
      </c>
      <c r="L20" s="70">
        <v>18</v>
      </c>
      <c r="M20" s="59"/>
      <c r="N20" s="57"/>
      <c r="O20" s="71"/>
      <c r="Q20" s="70"/>
      <c r="R20" s="59"/>
      <c r="S20" s="57"/>
      <c r="T20" s="71"/>
    </row>
    <row r="21" spans="2:20" x14ac:dyDescent="0.25">
      <c r="B21" s="55"/>
      <c r="C21" s="55"/>
      <c r="D21" s="57"/>
      <c r="E21" s="61"/>
      <c r="G21" s="70">
        <v>19</v>
      </c>
      <c r="H21" s="56">
        <v>296</v>
      </c>
      <c r="I21" s="57">
        <v>42817</v>
      </c>
      <c r="J21" s="71">
        <v>1500000</v>
      </c>
      <c r="K21" t="s">
        <v>293</v>
      </c>
      <c r="L21" s="70">
        <v>19</v>
      </c>
      <c r="M21" s="59"/>
      <c r="N21" s="57"/>
      <c r="O21" s="71"/>
      <c r="Q21" s="70"/>
      <c r="R21" s="59"/>
      <c r="S21" s="57"/>
      <c r="T21" s="71"/>
    </row>
    <row r="22" spans="2:20" x14ac:dyDescent="0.25">
      <c r="B22" s="55"/>
      <c r="C22" s="55"/>
      <c r="D22" s="57"/>
      <c r="E22" s="61"/>
      <c r="G22" s="70">
        <v>20</v>
      </c>
      <c r="H22" s="56">
        <v>297</v>
      </c>
      <c r="I22" s="57">
        <v>42817</v>
      </c>
      <c r="J22" s="71">
        <f>6000+7000</f>
        <v>13000</v>
      </c>
      <c r="K22" t="s">
        <v>294</v>
      </c>
      <c r="L22" s="70">
        <v>20</v>
      </c>
      <c r="M22" s="59"/>
      <c r="N22" s="57"/>
      <c r="O22" s="71"/>
      <c r="Q22" s="70"/>
      <c r="R22" s="59"/>
      <c r="S22" s="57"/>
      <c r="T22" s="71"/>
    </row>
    <row r="23" spans="2:20" x14ac:dyDescent="0.25">
      <c r="B23" s="55"/>
      <c r="C23" s="55"/>
      <c r="D23" s="57"/>
      <c r="E23" s="61"/>
      <c r="G23" s="70">
        <v>21</v>
      </c>
      <c r="H23" s="56">
        <v>309</v>
      </c>
      <c r="I23" s="57">
        <v>42818</v>
      </c>
      <c r="J23" s="71">
        <f>71000+3000</f>
        <v>74000</v>
      </c>
      <c r="K23" t="s">
        <v>297</v>
      </c>
      <c r="L23" s="70">
        <v>21</v>
      </c>
      <c r="M23" s="59"/>
      <c r="N23" s="57"/>
      <c r="O23" s="71"/>
      <c r="Q23" s="70"/>
      <c r="R23" s="59"/>
      <c r="S23" s="57"/>
      <c r="T23" s="71"/>
    </row>
    <row r="24" spans="2:20" x14ac:dyDescent="0.25">
      <c r="B24" s="55"/>
      <c r="C24" s="55"/>
      <c r="D24" s="57"/>
      <c r="E24" s="61"/>
      <c r="G24" s="70">
        <v>22</v>
      </c>
      <c r="H24" s="56">
        <v>310</v>
      </c>
      <c r="I24" s="57">
        <v>42818</v>
      </c>
      <c r="J24" s="71">
        <v>11430</v>
      </c>
      <c r="K24" t="s">
        <v>63</v>
      </c>
      <c r="L24" s="70">
        <v>22</v>
      </c>
      <c r="M24" s="59"/>
      <c r="N24" s="57"/>
      <c r="O24" s="71"/>
      <c r="Q24" s="70"/>
      <c r="R24" s="59"/>
      <c r="S24" s="57"/>
      <c r="T24" s="71"/>
    </row>
    <row r="25" spans="2:20" x14ac:dyDescent="0.25">
      <c r="B25" s="55"/>
      <c r="C25" s="55"/>
      <c r="D25" s="82"/>
      <c r="E25" s="61"/>
      <c r="G25" s="70">
        <v>23</v>
      </c>
      <c r="H25" s="56">
        <v>317</v>
      </c>
      <c r="I25" s="57">
        <v>42818</v>
      </c>
      <c r="J25" s="71">
        <v>659000</v>
      </c>
      <c r="K25" t="s">
        <v>299</v>
      </c>
      <c r="L25" s="70">
        <v>23</v>
      </c>
      <c r="M25" s="59"/>
      <c r="N25" s="57"/>
      <c r="O25" s="71"/>
      <c r="Q25" s="70"/>
      <c r="R25" s="59"/>
      <c r="S25" s="57"/>
      <c r="T25" s="71"/>
    </row>
    <row r="26" spans="2:20" x14ac:dyDescent="0.25">
      <c r="B26" s="55"/>
      <c r="C26" s="55"/>
      <c r="D26" s="82"/>
      <c r="E26" s="61"/>
      <c r="G26" s="70">
        <v>24</v>
      </c>
      <c r="H26" s="56">
        <v>345</v>
      </c>
      <c r="I26" s="57">
        <v>42823</v>
      </c>
      <c r="J26" s="71">
        <v>5000</v>
      </c>
      <c r="K26" s="109" t="s">
        <v>27</v>
      </c>
      <c r="L26" s="70">
        <v>24</v>
      </c>
      <c r="M26" s="59"/>
      <c r="N26" s="57"/>
      <c r="O26" s="71"/>
      <c r="Q26" s="70"/>
      <c r="R26" s="59"/>
      <c r="S26" s="57"/>
      <c r="T26" s="71"/>
    </row>
    <row r="27" spans="2:20" x14ac:dyDescent="0.25">
      <c r="B27" s="129" t="s">
        <v>201</v>
      </c>
      <c r="C27" s="129"/>
      <c r="D27" s="129"/>
      <c r="E27" s="24">
        <f>SUM(E7:E26)</f>
        <v>37230</v>
      </c>
      <c r="G27" s="70">
        <v>25</v>
      </c>
      <c r="H27" s="59">
        <v>357</v>
      </c>
      <c r="I27" s="57">
        <v>42824</v>
      </c>
      <c r="J27" s="71">
        <f>150+22</f>
        <v>172</v>
      </c>
      <c r="K27" t="s">
        <v>303</v>
      </c>
      <c r="L27" s="70">
        <v>25</v>
      </c>
      <c r="M27" s="59"/>
      <c r="N27" s="57"/>
      <c r="O27" s="71"/>
      <c r="Q27" s="70"/>
      <c r="R27" s="59"/>
      <c r="S27" s="57"/>
      <c r="T27" s="71"/>
    </row>
    <row r="28" spans="2:20" x14ac:dyDescent="0.25">
      <c r="G28" s="70">
        <v>26</v>
      </c>
      <c r="H28" s="60" t="s">
        <v>307</v>
      </c>
      <c r="I28" s="57">
        <v>42825</v>
      </c>
      <c r="J28" s="72">
        <v>14193000</v>
      </c>
      <c r="K28" t="s">
        <v>316</v>
      </c>
      <c r="L28" s="70">
        <v>26</v>
      </c>
      <c r="M28" s="59"/>
      <c r="N28" s="57"/>
      <c r="O28" s="71"/>
      <c r="Q28" s="70"/>
      <c r="R28" s="59"/>
      <c r="S28" s="57"/>
      <c r="T28" s="71"/>
    </row>
    <row r="29" spans="2:20" ht="15.75" thickBot="1" x14ac:dyDescent="0.3">
      <c r="G29" s="70">
        <v>27</v>
      </c>
      <c r="H29" s="60" t="s">
        <v>317</v>
      </c>
      <c r="I29" s="57">
        <v>42838</v>
      </c>
      <c r="J29" s="72">
        <v>1035</v>
      </c>
      <c r="K29" t="s">
        <v>303</v>
      </c>
      <c r="L29" s="75"/>
      <c r="M29" s="79"/>
      <c r="N29" s="77"/>
      <c r="O29" s="78"/>
      <c r="Q29" s="75"/>
      <c r="R29" s="79"/>
      <c r="S29" s="77"/>
      <c r="T29" s="78"/>
    </row>
    <row r="30" spans="2:20" x14ac:dyDescent="0.25">
      <c r="G30" s="70">
        <v>28</v>
      </c>
      <c r="H30" s="60" t="s">
        <v>322</v>
      </c>
      <c r="I30" s="57">
        <v>42838</v>
      </c>
      <c r="J30" s="72">
        <v>32250</v>
      </c>
      <c r="K30" t="s">
        <v>323</v>
      </c>
      <c r="N30"/>
    </row>
    <row r="31" spans="2:20" x14ac:dyDescent="0.25">
      <c r="G31" s="70">
        <v>29</v>
      </c>
      <c r="H31" s="59">
        <v>431</v>
      </c>
      <c r="I31" s="57">
        <v>42846</v>
      </c>
      <c r="J31" s="72">
        <v>24000</v>
      </c>
      <c r="K31" s="109" t="s">
        <v>161</v>
      </c>
      <c r="N31"/>
    </row>
    <row r="32" spans="2:20" x14ac:dyDescent="0.25">
      <c r="G32" s="70">
        <v>30</v>
      </c>
      <c r="H32" s="59">
        <v>445</v>
      </c>
      <c r="I32" s="57">
        <v>42852</v>
      </c>
      <c r="J32" s="72">
        <v>3360000</v>
      </c>
      <c r="K32" t="s">
        <v>328</v>
      </c>
      <c r="N32"/>
    </row>
    <row r="33" spans="7:14" x14ac:dyDescent="0.25">
      <c r="G33" s="70">
        <v>31</v>
      </c>
      <c r="H33" s="59">
        <v>455</v>
      </c>
      <c r="I33" s="57">
        <v>42856</v>
      </c>
      <c r="J33" s="72">
        <f>7000+6000</f>
        <v>13000</v>
      </c>
      <c r="K33" t="s">
        <v>294</v>
      </c>
      <c r="N33"/>
    </row>
    <row r="34" spans="7:14" x14ac:dyDescent="0.25">
      <c r="G34" s="70">
        <v>32</v>
      </c>
      <c r="H34" s="59">
        <v>458</v>
      </c>
      <c r="I34" s="57">
        <v>42856</v>
      </c>
      <c r="J34" s="72">
        <v>10000</v>
      </c>
      <c r="K34" t="s">
        <v>167</v>
      </c>
      <c r="N34"/>
    </row>
    <row r="35" spans="7:14" x14ac:dyDescent="0.25">
      <c r="G35" s="70">
        <v>33</v>
      </c>
      <c r="H35" s="59">
        <v>464</v>
      </c>
      <c r="I35" s="57">
        <v>42857</v>
      </c>
      <c r="J35" s="72">
        <v>700</v>
      </c>
      <c r="K35" t="s">
        <v>63</v>
      </c>
      <c r="N35"/>
    </row>
    <row r="36" spans="7:14" x14ac:dyDescent="0.25">
      <c r="G36" s="70">
        <v>34</v>
      </c>
      <c r="H36" s="59">
        <v>484</v>
      </c>
      <c r="I36" s="57">
        <v>42866</v>
      </c>
      <c r="J36" s="72">
        <v>3000</v>
      </c>
      <c r="K36" s="109" t="s">
        <v>27</v>
      </c>
      <c r="N36"/>
    </row>
    <row r="37" spans="7:14" x14ac:dyDescent="0.25">
      <c r="G37" s="70">
        <v>35</v>
      </c>
      <c r="H37" s="59">
        <v>509</v>
      </c>
      <c r="I37" s="57">
        <v>42872</v>
      </c>
      <c r="J37" s="72">
        <v>37230</v>
      </c>
      <c r="K37" t="s">
        <v>334</v>
      </c>
      <c r="N37"/>
    </row>
    <row r="38" spans="7:14" x14ac:dyDescent="0.25">
      <c r="G38" s="70">
        <v>36</v>
      </c>
      <c r="H38" s="59">
        <v>510</v>
      </c>
      <c r="I38" s="57">
        <v>42872</v>
      </c>
      <c r="J38" s="72">
        <v>23296</v>
      </c>
      <c r="K38" t="s">
        <v>63</v>
      </c>
      <c r="N38"/>
    </row>
    <row r="39" spans="7:14" x14ac:dyDescent="0.25">
      <c r="G39" s="70">
        <v>37</v>
      </c>
      <c r="H39" s="59">
        <v>515</v>
      </c>
      <c r="I39" s="57">
        <v>42873</v>
      </c>
      <c r="J39" s="72">
        <v>30000</v>
      </c>
      <c r="K39" t="s">
        <v>27</v>
      </c>
      <c r="N39"/>
    </row>
    <row r="40" spans="7:14" x14ac:dyDescent="0.25">
      <c r="G40" s="70">
        <v>38</v>
      </c>
      <c r="H40" s="59">
        <v>518</v>
      </c>
      <c r="I40" s="57">
        <v>42877</v>
      </c>
      <c r="J40" s="72">
        <v>26000</v>
      </c>
      <c r="K40" t="s">
        <v>63</v>
      </c>
      <c r="N40"/>
    </row>
    <row r="41" spans="7:14" x14ac:dyDescent="0.25">
      <c r="G41" s="70">
        <v>39</v>
      </c>
      <c r="H41" s="59">
        <v>551</v>
      </c>
      <c r="I41" s="57">
        <v>42886</v>
      </c>
      <c r="J41" s="72"/>
      <c r="K41" t="s">
        <v>348</v>
      </c>
      <c r="N41"/>
    </row>
    <row r="42" spans="7:14" x14ac:dyDescent="0.25">
      <c r="G42" s="70">
        <v>40</v>
      </c>
      <c r="H42" s="59">
        <v>569</v>
      </c>
      <c r="I42" s="57">
        <v>42888</v>
      </c>
      <c r="J42" s="72">
        <v>4468400</v>
      </c>
      <c r="K42" t="s">
        <v>351</v>
      </c>
      <c r="N42"/>
    </row>
    <row r="43" spans="7:14" x14ac:dyDescent="0.25">
      <c r="G43" s="70">
        <v>41</v>
      </c>
      <c r="H43" s="59">
        <v>588</v>
      </c>
      <c r="I43" s="57">
        <v>42893</v>
      </c>
      <c r="J43" s="72">
        <v>85000</v>
      </c>
      <c r="K43" t="s">
        <v>352</v>
      </c>
      <c r="N43"/>
    </row>
    <row r="44" spans="7:14" x14ac:dyDescent="0.25">
      <c r="G44" s="70">
        <v>42</v>
      </c>
      <c r="H44" s="59">
        <v>589</v>
      </c>
      <c r="I44" s="57">
        <v>42893</v>
      </c>
      <c r="J44" s="72">
        <f>7500+1010</f>
        <v>8510</v>
      </c>
      <c r="K44" t="s">
        <v>358</v>
      </c>
      <c r="N44"/>
    </row>
    <row r="45" spans="7:14" x14ac:dyDescent="0.25">
      <c r="G45" s="70">
        <v>43</v>
      </c>
      <c r="H45" s="59">
        <v>600</v>
      </c>
      <c r="I45" s="57">
        <v>42894</v>
      </c>
      <c r="J45" s="72">
        <v>127400</v>
      </c>
      <c r="K45" t="s">
        <v>359</v>
      </c>
      <c r="N45"/>
    </row>
    <row r="46" spans="7:14" x14ac:dyDescent="0.25">
      <c r="G46" s="70">
        <v>44</v>
      </c>
      <c r="H46" s="59">
        <v>606</v>
      </c>
      <c r="I46" s="57">
        <v>42895</v>
      </c>
      <c r="J46" s="72">
        <v>1211500</v>
      </c>
      <c r="K46" s="41" t="s">
        <v>361</v>
      </c>
      <c r="N46"/>
    </row>
    <row r="47" spans="7:14" x14ac:dyDescent="0.25">
      <c r="G47" s="70">
        <v>45</v>
      </c>
      <c r="H47" s="59">
        <v>628</v>
      </c>
      <c r="I47" s="57">
        <v>42900</v>
      </c>
      <c r="J47" s="72">
        <v>550000</v>
      </c>
      <c r="K47" s="41" t="s">
        <v>365</v>
      </c>
      <c r="N47"/>
    </row>
    <row r="48" spans="7:14" x14ac:dyDescent="0.25">
      <c r="G48" s="70">
        <v>46</v>
      </c>
      <c r="H48" s="59">
        <v>665</v>
      </c>
      <c r="I48" s="57">
        <v>42907</v>
      </c>
      <c r="J48" s="72">
        <v>10000</v>
      </c>
      <c r="K48" t="s">
        <v>294</v>
      </c>
      <c r="N48"/>
    </row>
    <row r="49" spans="1:14" x14ac:dyDescent="0.25">
      <c r="A49" t="s">
        <v>222</v>
      </c>
      <c r="G49" s="70">
        <v>47</v>
      </c>
      <c r="H49" s="59">
        <v>667</v>
      </c>
      <c r="I49" s="57">
        <v>42907</v>
      </c>
      <c r="J49" s="72">
        <v>80310</v>
      </c>
      <c r="K49" t="s">
        <v>67</v>
      </c>
      <c r="N49"/>
    </row>
    <row r="50" spans="1:14" x14ac:dyDescent="0.25">
      <c r="G50" s="70">
        <v>48</v>
      </c>
      <c r="H50" s="59">
        <v>689</v>
      </c>
      <c r="I50" s="57">
        <v>42912</v>
      </c>
      <c r="J50" s="72">
        <v>6500000</v>
      </c>
      <c r="K50" t="s">
        <v>379</v>
      </c>
      <c r="N50"/>
    </row>
    <row r="51" spans="1:14" x14ac:dyDescent="0.25">
      <c r="G51" s="70">
        <v>49</v>
      </c>
      <c r="H51" s="59">
        <v>691</v>
      </c>
      <c r="I51" s="57">
        <v>42912</v>
      </c>
      <c r="J51" s="72">
        <f>5000+11000</f>
        <v>16000</v>
      </c>
      <c r="K51" t="s">
        <v>384</v>
      </c>
      <c r="N51"/>
    </row>
    <row r="52" spans="1:14" x14ac:dyDescent="0.25">
      <c r="G52" s="70">
        <v>50</v>
      </c>
      <c r="H52" s="59">
        <v>692</v>
      </c>
      <c r="I52" s="57">
        <v>42912</v>
      </c>
      <c r="J52" s="72">
        <v>7740</v>
      </c>
      <c r="K52" t="s">
        <v>60</v>
      </c>
      <c r="N52"/>
    </row>
    <row r="53" spans="1:14" x14ac:dyDescent="0.25">
      <c r="G53" s="73">
        <v>51</v>
      </c>
      <c r="H53" s="127">
        <v>705</v>
      </c>
      <c r="I53" s="64">
        <v>42914</v>
      </c>
      <c r="J53" s="74">
        <v>560000</v>
      </c>
      <c r="K53" t="s">
        <v>389</v>
      </c>
      <c r="L53" s="128" t="s">
        <v>390</v>
      </c>
      <c r="M53" s="128"/>
      <c r="N53"/>
    </row>
    <row r="54" spans="1:14" x14ac:dyDescent="0.25">
      <c r="G54" s="70">
        <v>52</v>
      </c>
      <c r="H54" s="59">
        <v>716</v>
      </c>
      <c r="I54" s="57">
        <v>42915</v>
      </c>
      <c r="J54" s="72">
        <v>175000</v>
      </c>
      <c r="K54" s="41" t="s">
        <v>99</v>
      </c>
      <c r="N54"/>
    </row>
    <row r="55" spans="1:14" x14ac:dyDescent="0.25">
      <c r="G55" s="70">
        <v>53</v>
      </c>
      <c r="H55" s="59">
        <v>717</v>
      </c>
      <c r="I55" s="57">
        <v>42915</v>
      </c>
      <c r="J55" s="72">
        <v>1250</v>
      </c>
      <c r="K55" s="41" t="s">
        <v>63</v>
      </c>
      <c r="N55"/>
    </row>
    <row r="56" spans="1:14" x14ac:dyDescent="0.25">
      <c r="G56" s="70">
        <v>54</v>
      </c>
      <c r="H56" s="59">
        <v>724</v>
      </c>
      <c r="I56" s="57">
        <v>42920</v>
      </c>
      <c r="J56" s="72">
        <v>100000</v>
      </c>
      <c r="K56" t="s">
        <v>180</v>
      </c>
      <c r="N56"/>
    </row>
    <row r="57" spans="1:14" x14ac:dyDescent="0.25">
      <c r="G57" s="70">
        <v>55</v>
      </c>
      <c r="H57" s="59"/>
      <c r="I57" s="57"/>
      <c r="J57" s="72"/>
      <c r="N57"/>
    </row>
    <row r="58" spans="1:14" x14ac:dyDescent="0.25">
      <c r="G58" s="70">
        <v>56</v>
      </c>
      <c r="H58" s="59"/>
      <c r="I58" s="57"/>
      <c r="J58" s="72"/>
      <c r="N58"/>
    </row>
    <row r="59" spans="1:14" x14ac:dyDescent="0.25">
      <c r="G59" s="70">
        <v>57</v>
      </c>
      <c r="H59" s="59"/>
      <c r="I59" s="57"/>
      <c r="J59" s="72"/>
      <c r="N59"/>
    </row>
    <row r="60" spans="1:14" x14ac:dyDescent="0.25">
      <c r="G60" s="70">
        <v>58</v>
      </c>
      <c r="H60" s="59"/>
      <c r="I60" s="57"/>
      <c r="J60" s="72"/>
      <c r="N60"/>
    </row>
    <row r="61" spans="1:14" x14ac:dyDescent="0.25">
      <c r="G61" s="70">
        <v>59</v>
      </c>
      <c r="H61" s="59"/>
      <c r="I61" s="57"/>
      <c r="J61" s="72"/>
      <c r="N61"/>
    </row>
    <row r="62" spans="1:14" x14ac:dyDescent="0.25">
      <c r="G62" s="70">
        <v>60</v>
      </c>
      <c r="H62" s="59"/>
      <c r="I62" s="57"/>
      <c r="J62" s="72"/>
      <c r="N62"/>
    </row>
    <row r="63" spans="1:14" x14ac:dyDescent="0.25">
      <c r="G63" s="70">
        <v>61</v>
      </c>
      <c r="H63" s="59"/>
      <c r="I63" s="57"/>
      <c r="J63" s="72"/>
      <c r="N63"/>
    </row>
    <row r="64" spans="1:14" x14ac:dyDescent="0.25">
      <c r="G64" s="70">
        <v>62</v>
      </c>
      <c r="H64" s="59"/>
      <c r="I64" s="57"/>
      <c r="J64" s="72"/>
      <c r="N64"/>
    </row>
    <row r="65" spans="4:14" x14ac:dyDescent="0.25">
      <c r="G65" s="70">
        <v>63</v>
      </c>
      <c r="H65" s="59"/>
      <c r="I65" s="57"/>
      <c r="J65" s="72"/>
      <c r="N65"/>
    </row>
    <row r="66" spans="4:14" x14ac:dyDescent="0.25">
      <c r="G66" s="70">
        <v>64</v>
      </c>
      <c r="H66" s="59"/>
      <c r="I66" s="57"/>
      <c r="J66" s="72"/>
      <c r="N66"/>
    </row>
    <row r="67" spans="4:14" x14ac:dyDescent="0.25">
      <c r="G67" s="70">
        <v>65</v>
      </c>
      <c r="H67" s="59"/>
      <c r="I67" s="57"/>
      <c r="J67" s="72"/>
      <c r="N67"/>
    </row>
    <row r="68" spans="4:14" x14ac:dyDescent="0.25">
      <c r="G68" s="70">
        <v>66</v>
      </c>
      <c r="H68" s="59"/>
      <c r="I68" s="57"/>
      <c r="J68" s="72"/>
      <c r="N68"/>
    </row>
    <row r="69" spans="4:14" x14ac:dyDescent="0.25">
      <c r="G69" s="70">
        <v>67</v>
      </c>
      <c r="H69" s="59"/>
      <c r="I69" s="57"/>
      <c r="J69" s="72"/>
      <c r="N69"/>
    </row>
    <row r="70" spans="4:14" x14ac:dyDescent="0.25">
      <c r="G70" s="70">
        <v>68</v>
      </c>
      <c r="H70" s="59"/>
      <c r="I70" s="57"/>
      <c r="J70" s="72"/>
      <c r="K70" s="39"/>
      <c r="N70"/>
    </row>
    <row r="71" spans="4:14" x14ac:dyDescent="0.25">
      <c r="G71" s="70">
        <v>69</v>
      </c>
      <c r="H71" s="59"/>
      <c r="I71" s="57"/>
      <c r="J71" s="72"/>
      <c r="N71"/>
    </row>
    <row r="72" spans="4:14" x14ac:dyDescent="0.25">
      <c r="G72" s="70">
        <v>70</v>
      </c>
      <c r="H72" s="59"/>
      <c r="I72" s="57"/>
      <c r="J72" s="72"/>
      <c r="N72"/>
    </row>
    <row r="73" spans="4:14" x14ac:dyDescent="0.25">
      <c r="G73" s="70">
        <v>71</v>
      </c>
      <c r="H73" s="59"/>
      <c r="I73" s="57"/>
      <c r="J73" s="72"/>
      <c r="N73"/>
    </row>
    <row r="74" spans="4:14" x14ac:dyDescent="0.25">
      <c r="G74" s="70">
        <v>72</v>
      </c>
      <c r="H74" s="59"/>
      <c r="I74" s="57"/>
      <c r="J74" s="72"/>
      <c r="N74"/>
    </row>
    <row r="75" spans="4:14" x14ac:dyDescent="0.25">
      <c r="D75" s="41"/>
      <c r="G75" s="70">
        <v>73</v>
      </c>
      <c r="H75" s="59"/>
      <c r="I75" s="57"/>
      <c r="J75" s="72"/>
      <c r="N75"/>
    </row>
    <row r="76" spans="4:14" x14ac:dyDescent="0.25">
      <c r="G76" s="70">
        <v>74</v>
      </c>
      <c r="H76" s="59"/>
      <c r="I76" s="57"/>
      <c r="J76" s="72"/>
      <c r="N76"/>
    </row>
    <row r="77" spans="4:14" x14ac:dyDescent="0.25">
      <c r="G77" s="70">
        <v>75</v>
      </c>
      <c r="H77" s="59"/>
      <c r="I77" s="57"/>
      <c r="J77" s="72"/>
      <c r="N77"/>
    </row>
    <row r="78" spans="4:14" x14ac:dyDescent="0.25">
      <c r="G78" s="70">
        <v>76</v>
      </c>
      <c r="H78" s="59"/>
      <c r="I78" s="57"/>
      <c r="J78" s="72"/>
      <c r="K78" s="39"/>
      <c r="N78"/>
    </row>
    <row r="79" spans="4:14" x14ac:dyDescent="0.25">
      <c r="G79" s="70">
        <v>77</v>
      </c>
      <c r="H79" s="59"/>
      <c r="I79" s="57"/>
      <c r="J79" s="72"/>
      <c r="N79"/>
    </row>
    <row r="80" spans="4:14" x14ac:dyDescent="0.25">
      <c r="G80" s="70">
        <v>78</v>
      </c>
      <c r="H80" s="59"/>
      <c r="I80" s="57"/>
      <c r="J80" s="72"/>
      <c r="N80"/>
    </row>
    <row r="81" spans="7:14" x14ac:dyDescent="0.25">
      <c r="G81" s="70">
        <v>79</v>
      </c>
      <c r="H81" s="59"/>
      <c r="I81" s="57"/>
      <c r="J81" s="72"/>
      <c r="N81"/>
    </row>
    <row r="82" spans="7:14" x14ac:dyDescent="0.25">
      <c r="G82" s="70">
        <v>80</v>
      </c>
      <c r="H82" s="59"/>
      <c r="I82" s="57"/>
      <c r="J82" s="72"/>
      <c r="N82"/>
    </row>
    <row r="83" spans="7:14" x14ac:dyDescent="0.25">
      <c r="G83" s="70">
        <v>81</v>
      </c>
      <c r="H83" s="59"/>
      <c r="I83" s="57"/>
      <c r="J83" s="72"/>
      <c r="N83"/>
    </row>
    <row r="84" spans="7:14" x14ac:dyDescent="0.25">
      <c r="G84" s="70">
        <v>82</v>
      </c>
      <c r="H84" s="59"/>
      <c r="I84" s="57"/>
      <c r="J84" s="72"/>
      <c r="N84"/>
    </row>
    <row r="85" spans="7:14" x14ac:dyDescent="0.25">
      <c r="G85" s="70">
        <v>83</v>
      </c>
      <c r="H85" s="59"/>
      <c r="I85" s="57"/>
      <c r="J85" s="72"/>
      <c r="N85"/>
    </row>
    <row r="86" spans="7:14" x14ac:dyDescent="0.25">
      <c r="G86" s="70">
        <v>84</v>
      </c>
      <c r="H86" s="59"/>
      <c r="I86" s="57"/>
      <c r="J86" s="72"/>
      <c r="N86"/>
    </row>
    <row r="87" spans="7:14" x14ac:dyDescent="0.25">
      <c r="G87" s="70">
        <v>85</v>
      </c>
      <c r="H87" s="59"/>
      <c r="I87" s="57"/>
      <c r="J87" s="72"/>
      <c r="N87"/>
    </row>
    <row r="88" spans="7:14" x14ac:dyDescent="0.25">
      <c r="G88" s="70">
        <v>86</v>
      </c>
      <c r="H88" s="59"/>
      <c r="I88" s="57"/>
      <c r="J88" s="72"/>
      <c r="N88"/>
    </row>
    <row r="89" spans="7:14" x14ac:dyDescent="0.25">
      <c r="G89" s="70">
        <v>87</v>
      </c>
      <c r="H89" s="59"/>
      <c r="I89" s="57"/>
      <c r="J89" s="72"/>
      <c r="N89"/>
    </row>
    <row r="90" spans="7:14" x14ac:dyDescent="0.25">
      <c r="G90" s="70">
        <v>88</v>
      </c>
      <c r="H90" s="63"/>
      <c r="I90" s="64"/>
      <c r="J90" s="74"/>
      <c r="K90" s="42"/>
      <c r="L90" s="42"/>
      <c r="N90"/>
    </row>
    <row r="91" spans="7:14" x14ac:dyDescent="0.25">
      <c r="G91" s="70">
        <v>89</v>
      </c>
      <c r="H91" s="56"/>
      <c r="I91" s="57"/>
      <c r="J91" s="72"/>
      <c r="N91"/>
    </row>
    <row r="92" spans="7:14" x14ac:dyDescent="0.25">
      <c r="G92" s="70">
        <v>90</v>
      </c>
      <c r="H92" s="56"/>
      <c r="I92" s="57"/>
      <c r="J92" s="72"/>
      <c r="N92"/>
    </row>
    <row r="93" spans="7:14" x14ac:dyDescent="0.25">
      <c r="G93" s="70">
        <v>91</v>
      </c>
      <c r="H93" s="56"/>
      <c r="I93" s="57"/>
      <c r="J93" s="72"/>
      <c r="N93"/>
    </row>
    <row r="94" spans="7:14" x14ac:dyDescent="0.25">
      <c r="G94" s="70">
        <v>92</v>
      </c>
      <c r="H94" s="56"/>
      <c r="I94" s="57"/>
      <c r="J94" s="72"/>
      <c r="M94"/>
      <c r="N94"/>
    </row>
    <row r="95" spans="7:14" x14ac:dyDescent="0.25">
      <c r="G95" s="70">
        <v>93</v>
      </c>
      <c r="H95" s="56"/>
      <c r="I95" s="57"/>
      <c r="J95" s="72"/>
      <c r="M95"/>
      <c r="N95"/>
    </row>
    <row r="96" spans="7:14" x14ac:dyDescent="0.25">
      <c r="G96" s="70">
        <v>94</v>
      </c>
      <c r="H96" s="56"/>
      <c r="I96" s="57"/>
      <c r="J96" s="72"/>
      <c r="M96"/>
      <c r="N96"/>
    </row>
    <row r="97" spans="7:14" x14ac:dyDescent="0.25">
      <c r="G97" s="70">
        <v>95</v>
      </c>
      <c r="H97" s="56"/>
      <c r="I97" s="57"/>
      <c r="J97" s="72"/>
      <c r="M97"/>
      <c r="N97"/>
    </row>
    <row r="98" spans="7:14" x14ac:dyDescent="0.25">
      <c r="G98" s="70">
        <v>96</v>
      </c>
      <c r="H98" s="56"/>
      <c r="I98" s="57"/>
      <c r="J98" s="72"/>
      <c r="M98"/>
      <c r="N98"/>
    </row>
    <row r="99" spans="7:14" x14ac:dyDescent="0.25">
      <c r="G99" s="70">
        <v>97</v>
      </c>
      <c r="H99" s="56"/>
      <c r="I99" s="57"/>
      <c r="J99" s="72"/>
      <c r="M99"/>
      <c r="N99"/>
    </row>
    <row r="100" spans="7:14" ht="14.25" customHeight="1" x14ac:dyDescent="0.25">
      <c r="G100" s="70">
        <v>98</v>
      </c>
      <c r="H100" s="56"/>
      <c r="I100" s="57"/>
      <c r="J100" s="72"/>
      <c r="M100"/>
      <c r="N100"/>
    </row>
    <row r="101" spans="7:14" x14ac:dyDescent="0.25">
      <c r="G101" s="70">
        <v>99</v>
      </c>
      <c r="H101" s="56"/>
      <c r="I101" s="57"/>
      <c r="J101" s="72"/>
      <c r="M101"/>
      <c r="N101"/>
    </row>
    <row r="102" spans="7:14" x14ac:dyDescent="0.25">
      <c r="G102" s="70">
        <v>100</v>
      </c>
      <c r="H102" s="65"/>
      <c r="I102" s="64"/>
      <c r="J102" s="74"/>
      <c r="K102" s="42"/>
      <c r="L102" s="42"/>
      <c r="M102" s="42"/>
      <c r="N102"/>
    </row>
    <row r="103" spans="7:14" x14ac:dyDescent="0.25">
      <c r="G103" s="70">
        <v>101</v>
      </c>
      <c r="H103" s="56"/>
      <c r="I103" s="57"/>
      <c r="J103" s="72"/>
      <c r="M103"/>
      <c r="N103"/>
    </row>
    <row r="104" spans="7:14" x14ac:dyDescent="0.25">
      <c r="G104" s="70">
        <v>102</v>
      </c>
      <c r="H104" s="56"/>
      <c r="I104" s="57"/>
      <c r="J104" s="72"/>
      <c r="M104"/>
      <c r="N104"/>
    </row>
    <row r="105" spans="7:14" x14ac:dyDescent="0.25">
      <c r="G105" s="70">
        <v>103</v>
      </c>
      <c r="H105" s="56"/>
      <c r="I105" s="57"/>
      <c r="J105" s="72"/>
      <c r="M105"/>
      <c r="N105"/>
    </row>
    <row r="106" spans="7:14" x14ac:dyDescent="0.25">
      <c r="G106" s="70">
        <v>104</v>
      </c>
      <c r="H106" s="56"/>
      <c r="I106" s="57"/>
      <c r="J106" s="72"/>
      <c r="M106"/>
      <c r="N106"/>
    </row>
    <row r="107" spans="7:14" x14ac:dyDescent="0.25">
      <c r="G107" s="70">
        <v>105</v>
      </c>
      <c r="H107" s="65"/>
      <c r="I107" s="64"/>
      <c r="J107" s="74"/>
      <c r="K107" s="42"/>
      <c r="L107" s="42"/>
      <c r="M107"/>
      <c r="N107"/>
    </row>
    <row r="108" spans="7:14" x14ac:dyDescent="0.25">
      <c r="G108" s="70">
        <v>106</v>
      </c>
      <c r="H108" s="56"/>
      <c r="I108" s="57"/>
      <c r="J108" s="72"/>
      <c r="M108"/>
      <c r="N108"/>
    </row>
    <row r="109" spans="7:14" x14ac:dyDescent="0.25">
      <c r="G109" s="70">
        <v>107</v>
      </c>
      <c r="H109" s="56"/>
      <c r="I109" s="57"/>
      <c r="J109" s="72"/>
      <c r="M109"/>
      <c r="N109"/>
    </row>
    <row r="110" spans="7:14" x14ac:dyDescent="0.25">
      <c r="G110" s="70">
        <v>108</v>
      </c>
      <c r="H110" s="56"/>
      <c r="I110" s="57"/>
      <c r="J110" s="72"/>
      <c r="M110"/>
      <c r="N110"/>
    </row>
    <row r="111" spans="7:14" x14ac:dyDescent="0.25">
      <c r="G111" s="70">
        <v>109</v>
      </c>
      <c r="H111" s="56"/>
      <c r="I111" s="57"/>
      <c r="J111" s="72"/>
      <c r="M111"/>
      <c r="N111"/>
    </row>
    <row r="112" spans="7:14" x14ac:dyDescent="0.25">
      <c r="G112" s="70">
        <v>110</v>
      </c>
      <c r="H112" s="56"/>
      <c r="I112" s="57"/>
      <c r="J112" s="72"/>
      <c r="M112"/>
      <c r="N112"/>
    </row>
    <row r="113" spans="7:14" x14ac:dyDescent="0.25">
      <c r="G113" s="70">
        <v>111</v>
      </c>
      <c r="H113" s="56"/>
      <c r="I113" s="57"/>
      <c r="J113" s="72"/>
      <c r="M113"/>
      <c r="N113"/>
    </row>
    <row r="114" spans="7:14" x14ac:dyDescent="0.25">
      <c r="G114" s="70">
        <v>112</v>
      </c>
      <c r="H114" s="56"/>
      <c r="I114" s="57"/>
      <c r="J114" s="72"/>
      <c r="M114"/>
      <c r="N114"/>
    </row>
    <row r="115" spans="7:14" x14ac:dyDescent="0.25">
      <c r="G115" s="70">
        <v>113</v>
      </c>
      <c r="H115" s="56"/>
      <c r="I115" s="57"/>
      <c r="J115" s="72"/>
      <c r="M115"/>
      <c r="N115"/>
    </row>
    <row r="116" spans="7:14" x14ac:dyDescent="0.25">
      <c r="G116" s="70">
        <v>114</v>
      </c>
      <c r="H116" s="66"/>
      <c r="I116" s="57"/>
      <c r="J116" s="72"/>
      <c r="M116"/>
      <c r="N116"/>
    </row>
    <row r="117" spans="7:14" x14ac:dyDescent="0.25">
      <c r="G117" s="70">
        <v>115</v>
      </c>
      <c r="H117" s="56"/>
      <c r="I117" s="57"/>
      <c r="J117" s="72"/>
      <c r="M117"/>
      <c r="N117"/>
    </row>
    <row r="118" spans="7:14" x14ac:dyDescent="0.25">
      <c r="G118" s="70"/>
      <c r="H118" s="56"/>
      <c r="I118" s="57"/>
      <c r="J118" s="72"/>
      <c r="M118"/>
      <c r="N118"/>
    </row>
    <row r="119" spans="7:14" x14ac:dyDescent="0.25">
      <c r="G119" s="70"/>
      <c r="H119" s="56"/>
      <c r="I119" s="57"/>
      <c r="J119" s="72"/>
      <c r="M119"/>
      <c r="N119"/>
    </row>
    <row r="120" spans="7:14" x14ac:dyDescent="0.25">
      <c r="G120" s="70"/>
      <c r="H120" s="56"/>
      <c r="I120" s="57"/>
      <c r="J120" s="72"/>
      <c r="M120"/>
      <c r="N120"/>
    </row>
    <row r="121" spans="7:14" x14ac:dyDescent="0.25">
      <c r="G121" s="70"/>
      <c r="H121" s="56"/>
      <c r="I121" s="57"/>
      <c r="J121" s="72"/>
      <c r="M121"/>
      <c r="N121"/>
    </row>
    <row r="122" spans="7:14" x14ac:dyDescent="0.25">
      <c r="G122" s="70"/>
      <c r="H122" s="55"/>
      <c r="I122" s="57"/>
      <c r="J122" s="72"/>
      <c r="M122"/>
      <c r="N122"/>
    </row>
    <row r="123" spans="7:14" x14ac:dyDescent="0.25">
      <c r="G123" s="70"/>
      <c r="H123" s="55"/>
      <c r="I123" s="57"/>
      <c r="J123" s="72"/>
      <c r="M123"/>
      <c r="N123"/>
    </row>
    <row r="124" spans="7:14" x14ac:dyDescent="0.25">
      <c r="G124" s="70"/>
      <c r="H124" s="55"/>
      <c r="I124" s="57"/>
      <c r="J124" s="72"/>
      <c r="M124"/>
      <c r="N124"/>
    </row>
    <row r="125" spans="7:14" x14ac:dyDescent="0.25">
      <c r="G125" s="70"/>
      <c r="H125" s="55"/>
      <c r="I125" s="57"/>
      <c r="J125" s="72"/>
      <c r="M125"/>
      <c r="N125"/>
    </row>
    <row r="126" spans="7:14" x14ac:dyDescent="0.25">
      <c r="G126" s="70"/>
      <c r="H126" s="55"/>
      <c r="I126" s="57"/>
      <c r="J126" s="72"/>
      <c r="M126"/>
      <c r="N126"/>
    </row>
    <row r="127" spans="7:14" x14ac:dyDescent="0.25">
      <c r="G127" s="70"/>
      <c r="H127" s="55"/>
      <c r="I127" s="57"/>
      <c r="J127" s="72"/>
      <c r="M127"/>
      <c r="N127"/>
    </row>
    <row r="128" spans="7:14" x14ac:dyDescent="0.25">
      <c r="G128" s="70"/>
      <c r="H128" s="55"/>
      <c r="I128" s="57"/>
      <c r="J128" s="72"/>
      <c r="M128"/>
      <c r="N128"/>
    </row>
    <row r="129" spans="7:14" x14ac:dyDescent="0.25">
      <c r="G129" s="70"/>
      <c r="H129" s="55"/>
      <c r="I129" s="57"/>
      <c r="J129" s="72"/>
      <c r="M129"/>
      <c r="N129"/>
    </row>
    <row r="130" spans="7:14" x14ac:dyDescent="0.25">
      <c r="G130" s="70"/>
      <c r="H130" s="55"/>
      <c r="I130" s="57"/>
      <c r="J130" s="72"/>
      <c r="M130"/>
      <c r="N130"/>
    </row>
    <row r="131" spans="7:14" x14ac:dyDescent="0.25">
      <c r="G131" s="70"/>
      <c r="H131" s="55"/>
      <c r="I131" s="57"/>
      <c r="J131" s="72"/>
      <c r="M131"/>
      <c r="N131"/>
    </row>
    <row r="132" spans="7:14" x14ac:dyDescent="0.25">
      <c r="G132" s="70"/>
      <c r="H132" s="55"/>
      <c r="I132" s="57"/>
      <c r="J132" s="72"/>
      <c r="M132"/>
      <c r="N132"/>
    </row>
    <row r="133" spans="7:14" x14ac:dyDescent="0.25">
      <c r="G133" s="70"/>
      <c r="H133" s="55"/>
      <c r="I133" s="57"/>
      <c r="J133" s="72"/>
      <c r="M133"/>
      <c r="N133"/>
    </row>
    <row r="134" spans="7:14" x14ac:dyDescent="0.25">
      <c r="G134" s="70"/>
      <c r="H134" s="55"/>
      <c r="I134" s="57"/>
      <c r="J134" s="72"/>
      <c r="M134"/>
      <c r="N134"/>
    </row>
    <row r="135" spans="7:14" x14ac:dyDescent="0.25">
      <c r="G135" s="70"/>
      <c r="H135" s="55"/>
      <c r="I135" s="57"/>
      <c r="J135" s="72"/>
      <c r="M135"/>
      <c r="N135"/>
    </row>
    <row r="136" spans="7:14" x14ac:dyDescent="0.25">
      <c r="G136" s="70"/>
      <c r="H136" s="55"/>
      <c r="I136" s="57"/>
      <c r="J136" s="72"/>
      <c r="M136"/>
      <c r="N136"/>
    </row>
    <row r="137" spans="7:14" x14ac:dyDescent="0.25">
      <c r="G137" s="70"/>
      <c r="H137" s="55"/>
      <c r="I137" s="57"/>
      <c r="J137" s="72"/>
      <c r="M137"/>
      <c r="N137"/>
    </row>
    <row r="138" spans="7:14" x14ac:dyDescent="0.25">
      <c r="G138" s="70"/>
      <c r="H138" s="55"/>
      <c r="I138" s="57"/>
      <c r="J138" s="72"/>
      <c r="M138"/>
      <c r="N138"/>
    </row>
    <row r="139" spans="7:14" x14ac:dyDescent="0.25">
      <c r="G139" s="70"/>
      <c r="H139" s="55"/>
      <c r="I139" s="57"/>
      <c r="J139" s="72"/>
      <c r="M139"/>
      <c r="N139"/>
    </row>
    <row r="140" spans="7:14" x14ac:dyDescent="0.25">
      <c r="G140" s="70"/>
      <c r="H140" s="55"/>
      <c r="I140" s="57"/>
      <c r="J140" s="72"/>
      <c r="M140"/>
      <c r="N140"/>
    </row>
    <row r="141" spans="7:14" x14ac:dyDescent="0.25">
      <c r="G141" s="70"/>
      <c r="H141" s="55"/>
      <c r="I141" s="57"/>
      <c r="J141" s="72"/>
      <c r="M141"/>
      <c r="N141"/>
    </row>
    <row r="142" spans="7:14" x14ac:dyDescent="0.25">
      <c r="G142" s="70"/>
      <c r="H142" s="55"/>
      <c r="I142" s="57"/>
      <c r="J142" s="72"/>
      <c r="M142"/>
      <c r="N142"/>
    </row>
    <row r="143" spans="7:14" x14ac:dyDescent="0.25">
      <c r="G143" s="70"/>
      <c r="H143" s="55"/>
      <c r="I143" s="57"/>
      <c r="J143" s="72"/>
      <c r="M143"/>
      <c r="N143"/>
    </row>
    <row r="144" spans="7:14" x14ac:dyDescent="0.25">
      <c r="G144" s="70"/>
      <c r="H144" s="55"/>
      <c r="I144" s="57"/>
      <c r="J144" s="72"/>
      <c r="M144"/>
      <c r="N144"/>
    </row>
    <row r="145" spans="7:14" x14ac:dyDescent="0.25">
      <c r="G145" s="70"/>
      <c r="H145" s="55"/>
      <c r="I145" s="57"/>
      <c r="J145" s="72"/>
      <c r="M145"/>
      <c r="N145"/>
    </row>
    <row r="146" spans="7:14" x14ac:dyDescent="0.25">
      <c r="G146" s="70"/>
      <c r="H146" s="55"/>
      <c r="I146" s="57"/>
      <c r="J146" s="72"/>
      <c r="M146"/>
      <c r="N146"/>
    </row>
    <row r="147" spans="7:14" x14ac:dyDescent="0.25">
      <c r="G147" s="73"/>
      <c r="H147" s="65"/>
      <c r="I147" s="64"/>
      <c r="J147" s="74"/>
      <c r="K147" s="42"/>
      <c r="L147" s="42"/>
      <c r="M147"/>
      <c r="N147"/>
    </row>
    <row r="148" spans="7:14" x14ac:dyDescent="0.25">
      <c r="G148" s="70"/>
      <c r="H148" s="55"/>
      <c r="I148" s="57"/>
      <c r="J148" s="72"/>
      <c r="M148"/>
      <c r="N148"/>
    </row>
    <row r="149" spans="7:14" x14ac:dyDescent="0.25">
      <c r="G149" s="70"/>
      <c r="H149" s="55"/>
      <c r="I149" s="57"/>
      <c r="J149" s="72"/>
      <c r="M149"/>
      <c r="N149"/>
    </row>
    <row r="150" spans="7:14" x14ac:dyDescent="0.25">
      <c r="G150" s="70"/>
      <c r="H150" s="55"/>
      <c r="I150" s="57"/>
      <c r="J150" s="72"/>
      <c r="M150"/>
      <c r="N150"/>
    </row>
    <row r="151" spans="7:14" x14ac:dyDescent="0.25">
      <c r="G151" s="70"/>
      <c r="H151" s="55"/>
      <c r="I151" s="57"/>
      <c r="J151" s="72"/>
      <c r="M151"/>
      <c r="N151"/>
    </row>
    <row r="152" spans="7:14" x14ac:dyDescent="0.25">
      <c r="G152" s="73"/>
      <c r="H152" s="65"/>
      <c r="I152" s="64"/>
      <c r="J152" s="74"/>
      <c r="K152" s="42"/>
      <c r="L152" s="42"/>
      <c r="M152"/>
      <c r="N152"/>
    </row>
    <row r="153" spans="7:14" x14ac:dyDescent="0.25">
      <c r="G153" s="70"/>
      <c r="H153" s="55"/>
      <c r="I153" s="57"/>
      <c r="J153" s="72"/>
      <c r="M153"/>
      <c r="N153"/>
    </row>
    <row r="154" spans="7:14" x14ac:dyDescent="0.25">
      <c r="G154" s="70"/>
      <c r="H154" s="55"/>
      <c r="I154" s="57"/>
      <c r="J154" s="72"/>
      <c r="M154"/>
      <c r="N154"/>
    </row>
    <row r="155" spans="7:14" x14ac:dyDescent="0.25">
      <c r="G155" s="70"/>
      <c r="H155" s="55"/>
      <c r="I155" s="57"/>
      <c r="J155" s="72"/>
      <c r="M155"/>
      <c r="N155"/>
    </row>
    <row r="156" spans="7:14" x14ac:dyDescent="0.25">
      <c r="G156" s="70"/>
      <c r="H156" s="55"/>
      <c r="I156" s="57"/>
      <c r="J156" s="72"/>
      <c r="M156"/>
      <c r="N156"/>
    </row>
    <row r="157" spans="7:14" x14ac:dyDescent="0.25">
      <c r="G157" s="73"/>
      <c r="H157" s="62"/>
      <c r="I157" s="64"/>
      <c r="J157" s="74"/>
      <c r="K157" s="42"/>
      <c r="L157" s="42"/>
      <c r="M157"/>
      <c r="N157"/>
    </row>
    <row r="158" spans="7:14" x14ac:dyDescent="0.25">
      <c r="G158" s="70"/>
      <c r="H158" s="55"/>
      <c r="I158" s="57"/>
      <c r="J158" s="72"/>
      <c r="M158"/>
      <c r="N158"/>
    </row>
    <row r="159" spans="7:14" x14ac:dyDescent="0.25">
      <c r="G159" s="70"/>
      <c r="H159" s="55"/>
      <c r="I159" s="57"/>
      <c r="J159" s="72"/>
      <c r="M159"/>
      <c r="N159"/>
    </row>
    <row r="160" spans="7:14" x14ac:dyDescent="0.25">
      <c r="G160" s="70"/>
      <c r="H160" s="55"/>
      <c r="I160" s="57"/>
      <c r="J160" s="72"/>
      <c r="M160"/>
      <c r="N160"/>
    </row>
    <row r="161" spans="7:14" x14ac:dyDescent="0.25">
      <c r="G161" s="70"/>
      <c r="H161" s="55"/>
      <c r="I161" s="57"/>
      <c r="J161" s="72"/>
      <c r="M161"/>
      <c r="N161"/>
    </row>
    <row r="162" spans="7:14" x14ac:dyDescent="0.25">
      <c r="G162" s="70"/>
      <c r="H162" s="55"/>
      <c r="I162" s="57"/>
      <c r="J162" s="72"/>
      <c r="M162"/>
      <c r="N162"/>
    </row>
    <row r="163" spans="7:14" x14ac:dyDescent="0.25">
      <c r="G163" s="70"/>
      <c r="H163" s="55"/>
      <c r="I163" s="57"/>
      <c r="J163" s="72"/>
      <c r="M163"/>
      <c r="N163"/>
    </row>
    <row r="164" spans="7:14" x14ac:dyDescent="0.25">
      <c r="G164" s="70"/>
      <c r="H164" s="55"/>
      <c r="I164" s="57"/>
      <c r="J164" s="72"/>
      <c r="M164"/>
      <c r="N164"/>
    </row>
    <row r="165" spans="7:14" x14ac:dyDescent="0.25">
      <c r="G165" s="70"/>
      <c r="H165" s="55"/>
      <c r="I165" s="57"/>
      <c r="J165" s="72"/>
      <c r="M165"/>
      <c r="N165"/>
    </row>
    <row r="166" spans="7:14" x14ac:dyDescent="0.25">
      <c r="G166" s="70"/>
      <c r="H166" s="55"/>
      <c r="I166" s="57"/>
      <c r="J166" s="72"/>
      <c r="M166"/>
      <c r="N166"/>
    </row>
    <row r="167" spans="7:14" x14ac:dyDescent="0.25">
      <c r="G167" s="70"/>
      <c r="H167" s="55"/>
      <c r="I167" s="57"/>
      <c r="J167" s="72"/>
      <c r="M167"/>
      <c r="N167"/>
    </row>
    <row r="168" spans="7:14" x14ac:dyDescent="0.25">
      <c r="G168" s="73"/>
      <c r="H168" s="63"/>
      <c r="I168" s="64"/>
      <c r="J168" s="74"/>
      <c r="K168" s="42"/>
      <c r="L168" s="42"/>
      <c r="M168"/>
      <c r="N168"/>
    </row>
    <row r="169" spans="7:14" ht="15.75" thickBot="1" x14ac:dyDescent="0.3">
      <c r="G169" s="75"/>
      <c r="H169" s="76"/>
      <c r="I169" s="77"/>
      <c r="J169" s="78"/>
      <c r="M169"/>
      <c r="N169"/>
    </row>
    <row r="170" spans="7:14" x14ac:dyDescent="0.25">
      <c r="I170" s="19"/>
      <c r="M170"/>
      <c r="N170"/>
    </row>
    <row r="171" spans="7:14" x14ac:dyDescent="0.25">
      <c r="I171" s="19"/>
      <c r="M171"/>
      <c r="N171"/>
    </row>
    <row r="172" spans="7:14" x14ac:dyDescent="0.25">
      <c r="I172" s="19"/>
      <c r="M172"/>
      <c r="N172"/>
    </row>
    <row r="173" spans="7:14" x14ac:dyDescent="0.25">
      <c r="M173"/>
      <c r="N173"/>
    </row>
    <row r="174" spans="7:14" x14ac:dyDescent="0.25">
      <c r="M174"/>
      <c r="N174"/>
    </row>
    <row r="175" spans="7:14" x14ac:dyDescent="0.25">
      <c r="M175"/>
      <c r="N175"/>
    </row>
    <row r="176" spans="7:14" x14ac:dyDescent="0.25">
      <c r="M176"/>
      <c r="N176"/>
    </row>
    <row r="177" spans="13:14" x14ac:dyDescent="0.25">
      <c r="M177"/>
      <c r="N177"/>
    </row>
  </sheetData>
  <customSheetViews>
    <customSheetView guid="{D5A2A8BA-BDA4-4AA2-8B7D-A1E1AFC3D0A5}" scale="90" showPageBreaks="1" printArea="1" view="pageBreakPreview">
      <selection activeCell="K6" sqref="K6"/>
      <colBreaks count="1" manualBreakCount="1">
        <brk id="8" min="2" max="161" man="1"/>
      </colBreaks>
      <pageMargins left="0.7" right="0.7" top="0.75" bottom="0.75" header="0.3" footer="0.3"/>
      <pageSetup scale="78" orientation="portrait" r:id="rId1"/>
    </customSheetView>
  </customSheetViews>
  <mergeCells count="11">
    <mergeCell ref="L53:M53"/>
    <mergeCell ref="B27:D27"/>
    <mergeCell ref="Q1:T1"/>
    <mergeCell ref="G1:J1"/>
    <mergeCell ref="L1:O1"/>
    <mergeCell ref="D4:D5"/>
    <mergeCell ref="B2:C2"/>
    <mergeCell ref="D2:D3"/>
    <mergeCell ref="B3:C3"/>
    <mergeCell ref="B4:C4"/>
    <mergeCell ref="B5:C5"/>
  </mergeCells>
  <dataValidations count="1">
    <dataValidation type="list" allowBlank="1" showInputMessage="1" showErrorMessage="1" sqref="K23:K24 K40:K169">
      <formula1>DATA1</formula1>
    </dataValidation>
  </dataValidations>
  <hyperlinks>
    <hyperlink ref="M3" r:id="rId2"/>
    <hyperlink ref="H3" r:id="rId3" display="cnobebi\მთლიანი\2. cnoba N18 17.01.2017.PDF"/>
    <hyperlink ref="H4" r:id="rId4" display="cnobebi\მთლიანი\3. cnoba N60 25.01.2017.PDF"/>
    <hyperlink ref="H5" r:id="rId5" display="cnobebi\მთლიანი\4. cnoba N77 31.01.2017.PDF"/>
    <hyperlink ref="H7" r:id="rId6" display="cnobebi\მთლიანი\6. cnoba N105 06.02.2017.PDF"/>
    <hyperlink ref="H8" r:id="rId7" display="cnobebi\მთლიანი\7. cnoba N108 07.02.2017.PDF"/>
    <hyperlink ref="M4" r:id="rId8"/>
    <hyperlink ref="H10" r:id="rId9" display="cnobebi\მთლიანი\10. cnoba N146 20.02.2017.PDF"/>
    <hyperlink ref="H11" r:id="rId10" display="cnobebi\მთლიანი\11. cnoba N151 20.02.2017.PDF"/>
    <hyperlink ref="H12" r:id="rId11" display="cnobebi\მთლიანი\12. cnoba N170 24.02.2017.PDF"/>
    <hyperlink ref="H13" r:id="rId12" display="cnobebi\მთლიანი\13. cnoba N171 24.02.2017.PDF"/>
    <hyperlink ref="R3" r:id="rId13" display="cnobebi\მთავრობის ფონდი\1.cnoba N4 02.03.2017 (მთავრობის ფონდი).PDF"/>
    <hyperlink ref="H15" r:id="rId14" display="cnobebi\მთლიანი\15. cnoba N187 01.03.2017.PDF"/>
    <hyperlink ref="H16" r:id="rId15" display="cnobebi\მთლიანი\17. cnoba N219 09.03.2017.PDF"/>
    <hyperlink ref="H14" r:id="rId16" display="cnobebi\მთლიანი\14. cnoba N185 01.03.2017.PDF"/>
    <hyperlink ref="H17" r:id="rId17" display="cnobebi\მთლიანი\18. cnoba N220 09.03.2017.PDF"/>
    <hyperlink ref="H18" r:id="rId18" display="cnobebi\მთლიანი\19. cnoba N221 09.03.2017.PDF"/>
    <hyperlink ref="H19" r:id="rId19" display="cnobebi\მთლიანი\20. cnoba N237 13.03.2017.PDF"/>
    <hyperlink ref="M5" r:id="rId20"/>
    <hyperlink ref="H20" r:id="rId21" display="cnobebi\მთლიანი\22. cnoba N289 22.03.2017.PDF"/>
    <hyperlink ref="H21" r:id="rId22" display="cnobebi\მთლიანი\23. cnoba N296 23.03.2017.PDF"/>
    <hyperlink ref="H22" r:id="rId23" display="cnobebi\მთლიანი\24. cnoba N297 23.03.2017.PDF"/>
    <hyperlink ref="H23" r:id="rId24" display="cnobebi\მთლიანი\25. cnoba N309 24.03.2017.PDF"/>
    <hyperlink ref="H24" r:id="rId25" display="cnobebi\მთლიანი\26. cnoba N310 24.03.2017.PDF"/>
    <hyperlink ref="H25" r:id="rId26" display="cnobebi\მთლიანი\27. cnoba N317 24.03.2017.PDF"/>
    <hyperlink ref="H26" r:id="rId27" display="cnobebi\მთლიანი\29. cnoba N345 29.03.2017.PDF"/>
    <hyperlink ref="R4" r:id="rId28"/>
  </hyperlinks>
  <pageMargins left="0.7" right="0.7" top="0.75" bottom="0.75" header="0.3" footer="0.3"/>
  <pageSetup orientation="portrait" r:id="rId29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143"/>
  <sheetViews>
    <sheetView showGridLines="0" view="pageBreakPreview" zoomScale="90" zoomScaleNormal="100" zoomScaleSheetLayoutView="90" workbookViewId="0">
      <pane xSplit="3" ySplit="2" topLeftCell="D958" activePane="bottomRight" state="frozen"/>
      <selection pane="topRight" activeCell="D1" sqref="D1"/>
      <selection pane="bottomLeft" activeCell="A3" sqref="A3"/>
      <selection pane="bottomRight" activeCell="G984" sqref="G984"/>
    </sheetView>
  </sheetViews>
  <sheetFormatPr defaultRowHeight="15" x14ac:dyDescent="0.25"/>
  <cols>
    <col min="1" max="1" width="3.28515625" customWidth="1"/>
    <col min="2" max="2" width="16.5703125" customWidth="1"/>
    <col min="3" max="3" width="67.7109375" customWidth="1"/>
    <col min="4" max="8" width="15.85546875" customWidth="1"/>
    <col min="9" max="9" width="20.28515625" customWidth="1"/>
    <col min="10" max="10" width="14.28515625" customWidth="1"/>
  </cols>
  <sheetData>
    <row r="1" spans="1:10" ht="42.75" customHeight="1" x14ac:dyDescent="0.25">
      <c r="B1" s="144" t="s">
        <v>258</v>
      </c>
      <c r="C1" s="144"/>
      <c r="D1" s="144"/>
      <c r="E1" s="144"/>
      <c r="F1" s="144"/>
      <c r="G1" s="144"/>
      <c r="H1" s="144"/>
      <c r="I1" s="18">
        <f>D3</f>
        <v>1024719</v>
      </c>
      <c r="J1" s="33"/>
    </row>
    <row r="2" spans="1:10" ht="30.75" thickBot="1" x14ac:dyDescent="0.3">
      <c r="B2" s="1" t="s">
        <v>0</v>
      </c>
      <c r="C2" s="1" t="s">
        <v>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  <c r="I2" s="2" t="s">
        <v>183</v>
      </c>
      <c r="J2" s="2" t="s">
        <v>184</v>
      </c>
    </row>
    <row r="3" spans="1:10" ht="31.5" thickTop="1" thickBot="1" x14ac:dyDescent="0.3">
      <c r="A3" t="str">
        <f>IF(OR(D3&lt;&gt;0,E3&lt;&gt;0,F3&lt;&gt;0,G3&lt;&gt;0,H3&lt;&gt;0,),"a","b")</f>
        <v>a</v>
      </c>
      <c r="B3" s="16" t="s">
        <v>7</v>
      </c>
      <c r="C3" s="4" t="s">
        <v>8</v>
      </c>
      <c r="D3" s="4">
        <f>SUM('ცვლილ. ბიუჯ.'!E3,'ცვლილ. საკუთ.'!E3,'მთავრ. ფონდი'!E3,'პრეზ. ფონდი'!E3)</f>
        <v>1024719</v>
      </c>
      <c r="E3" s="4">
        <f>SUM('ცვლილ. ბიუჯ.'!F3,'ცვლილ. საკუთ.'!F3,'მთავრ. ფონდი'!F3,'პრეზ. ფონდი'!F3)</f>
        <v>-34907167</v>
      </c>
      <c r="F3" s="4">
        <f>SUM('ცვლილ. ბიუჯ.'!G3,'ცვლილ. საკუთ.'!G3,'მთავრ. ფონდი'!G3,'პრეზ. ფონდი'!G3)</f>
        <v>11475586</v>
      </c>
      <c r="G3" s="4">
        <f>SUM('ცვლილ. ბიუჯ.'!H3,'ცვლილ. საკუთ.'!H3,'მთავრ. ფონდი'!H3,'პრეზ. ფონდი'!H3)</f>
        <v>4791500</v>
      </c>
      <c r="H3" s="4">
        <f>SUM('ცვლილ. ბიუჯ.'!I3,'ცვლილ. საკუთ.'!I3,'მთავრ. ფონდი'!I3,'პრეზ. ფონდი'!I3)</f>
        <v>19664800</v>
      </c>
      <c r="I3" s="4">
        <f>SUM(E3,F3)</f>
        <v>-23431581</v>
      </c>
      <c r="J3" s="4">
        <f>SUM(E3,F3,G3)</f>
        <v>-18640081</v>
      </c>
    </row>
    <row r="4" spans="1:10" ht="15.75" thickTop="1" x14ac:dyDescent="0.25">
      <c r="A4" t="str">
        <f t="shared" ref="A4:A67" si="0">IF(OR(D4&lt;&gt;0,E4&lt;&gt;0,F4&lt;&gt;0,G4&lt;&gt;0,H4&lt;&gt;0,),"a","b")</f>
        <v>a</v>
      </c>
      <c r="B4" s="5" t="s">
        <v>9</v>
      </c>
      <c r="C4" s="6" t="s">
        <v>10</v>
      </c>
      <c r="D4" s="7">
        <f>SUM('ცვლილ. ბიუჯ.'!E4,'ცვლილ. საკუთ.'!E4,'მთავრ. ფონდი'!E4,'პრეზ. ფონდი'!E4)</f>
        <v>695236</v>
      </c>
      <c r="E4" s="7">
        <f>SUM('ცვლილ. ბიუჯ.'!F4,'ცვლილ. საკუთ.'!F4,'მთავრ. ფონდი'!F4,'პრეზ. ფონდი'!F4)</f>
        <v>-35209965</v>
      </c>
      <c r="F4" s="7">
        <f>SUM('ცვლილ. ბიუჯ.'!G4,'ცვლილ. საკუთ.'!G4,'მთავრ. ფონდი'!G4,'პრეზ. ფონდი'!G4)</f>
        <v>11448901</v>
      </c>
      <c r="G4" s="7">
        <f>SUM('ცვლილ. ბიუჯ.'!H4,'ცვლილ. საკუთ.'!H4,'მთავრ. ფონდი'!H4,'პრეზ. ფონდი'!H4)</f>
        <v>4791500</v>
      </c>
      <c r="H4" s="7">
        <f>SUM('ცვლილ. ბიუჯ.'!I4,'ცვლილ. საკუთ.'!I4,'მთავრ. ფონდი'!I4,'პრეზ. ფონდი'!I4)</f>
        <v>19664800</v>
      </c>
      <c r="I4" s="7">
        <f t="shared" ref="I4:I67" si="1">SUM(E4,F4)</f>
        <v>-23761064</v>
      </c>
      <c r="J4" s="7">
        <f t="shared" ref="J4:J67" si="2">SUM(E4,F4,G4)</f>
        <v>-18969564</v>
      </c>
    </row>
    <row r="5" spans="1:10" x14ac:dyDescent="0.25">
      <c r="A5" t="str">
        <f t="shared" si="0"/>
        <v>a</v>
      </c>
      <c r="B5" s="8" t="s">
        <v>9</v>
      </c>
      <c r="C5" s="9" t="s">
        <v>11</v>
      </c>
      <c r="D5" s="10">
        <f>SUM('ცვლილ. ბიუჯ.'!E5,'ცვლილ. საკუთ.'!E5,'მთავრ. ფონდი'!E5,'პრეზ. ფონდი'!E5)</f>
        <v>-66000</v>
      </c>
      <c r="E5" s="10">
        <f>SUM('ცვლილ. ბიუჯ.'!F5,'ცვლილ. საკუთ.'!F5,'მთავრ. ფონდი'!F5,'პრეზ. ფონდი'!F5)</f>
        <v>-17200</v>
      </c>
      <c r="F5" s="10">
        <f>SUM('ცვლილ. ბიუჯ.'!G5,'ცვლილ. საკუთ.'!G5,'მთავრ. ფონდი'!G5,'პრეზ. ფონდი'!G5)</f>
        <v>-48800</v>
      </c>
      <c r="G5" s="10">
        <f>SUM('ცვლილ. ბიუჯ.'!H5,'ცვლილ. საკუთ.'!H5,'მთავრ. ფონდი'!H5,'პრეზ. ფონდი'!H5)</f>
        <v>15000</v>
      </c>
      <c r="H5" s="10">
        <f>SUM('ცვლილ. ბიუჯ.'!I5,'ცვლილ. საკუთ.'!I5,'მთავრ. ფონდი'!I5,'პრეზ. ფონდი'!I5)</f>
        <v>-15000</v>
      </c>
      <c r="I5" s="10">
        <f t="shared" si="1"/>
        <v>-66000</v>
      </c>
      <c r="J5" s="10">
        <f t="shared" si="2"/>
        <v>-51000</v>
      </c>
    </row>
    <row r="6" spans="1:10" x14ac:dyDescent="0.25">
      <c r="A6" t="str">
        <f t="shared" si="0"/>
        <v>a</v>
      </c>
      <c r="B6" s="8" t="s">
        <v>9</v>
      </c>
      <c r="C6" s="9" t="s">
        <v>12</v>
      </c>
      <c r="D6" s="10">
        <f>SUM('ცვლილ. ბიუჯ.'!E6,'ცვლილ. საკუთ.'!E6,'მთავრ. ფონდი'!E6,'პრეზ. ფონდი'!E6)</f>
        <v>416520</v>
      </c>
      <c r="E6" s="10">
        <f>SUM('ცვლილ. ბიუჯ.'!F6,'ცვლილ. საკუთ.'!F6,'მთავრ. ფონდი'!F6,'პრეზ. ფონდი'!F6)</f>
        <v>-811650</v>
      </c>
      <c r="F6" s="10">
        <f>SUM('ცვლილ. ბიუჯ.'!G6,'ცვლილ. საკუთ.'!G6,'მთავრ. ფონდი'!G6,'პრეზ. ფონდი'!G6)</f>
        <v>391980</v>
      </c>
      <c r="G6" s="10">
        <f>SUM('ცვლილ. ბიუჯ.'!H6,'ცვლილ. საკუთ.'!H6,'მთავრ. ფონდი'!H6,'პრეზ. ფონდი'!H6)</f>
        <v>31000</v>
      </c>
      <c r="H6" s="10">
        <f>SUM('ცვლილ. ბიუჯ.'!I6,'ცვლილ. საკუთ.'!I6,'მთავრ. ფონდი'!I6,'პრეზ. ფონდი'!I6)</f>
        <v>805190</v>
      </c>
      <c r="I6" s="10">
        <f t="shared" si="1"/>
        <v>-419670</v>
      </c>
      <c r="J6" s="10">
        <f t="shared" si="2"/>
        <v>-388670</v>
      </c>
    </row>
    <row r="7" spans="1:10" x14ac:dyDescent="0.25">
      <c r="A7" t="str">
        <f t="shared" si="0"/>
        <v>b</v>
      </c>
      <c r="B7" s="8" t="s">
        <v>9</v>
      </c>
      <c r="C7" s="9" t="s">
        <v>13</v>
      </c>
      <c r="D7" s="10">
        <f>SUM('ცვლილ. ბიუჯ.'!E7,'ცვლილ. საკუთ.'!E7,'მთავრ. ფონდი'!E7,'პრეზ. ფონდი'!E7)</f>
        <v>0</v>
      </c>
      <c r="E7" s="10">
        <f>SUM('ცვლილ. ბიუჯ.'!F7,'ცვლილ. საკუთ.'!F7,'მთავრ. ფონდი'!F7,'პრეზ. ფონდი'!F7)</f>
        <v>0</v>
      </c>
      <c r="F7" s="10">
        <f>SUM('ცვლილ. ბიუჯ.'!G7,'ცვლილ. საკუთ.'!G7,'მთავრ. ფონდი'!G7,'პრეზ. ფონდი'!G7)</f>
        <v>0</v>
      </c>
      <c r="G7" s="10">
        <f>SUM('ცვლილ. ბიუჯ.'!H7,'ცვლილ. საკუთ.'!H7,'მთავრ. ფონდი'!H7,'პრეზ. ფონდი'!H7)</f>
        <v>0</v>
      </c>
      <c r="H7" s="10">
        <f>SUM('ცვლილ. ბიუჯ.'!I7,'ცვლილ. საკუთ.'!I7,'მთავრ. ფონდი'!I7,'პრეზ. ფონდი'!I7)</f>
        <v>0</v>
      </c>
      <c r="I7" s="10">
        <f t="shared" si="1"/>
        <v>0</v>
      </c>
      <c r="J7" s="10">
        <f t="shared" si="2"/>
        <v>0</v>
      </c>
    </row>
    <row r="8" spans="1:10" x14ac:dyDescent="0.25">
      <c r="A8" t="str">
        <f t="shared" si="0"/>
        <v>b</v>
      </c>
      <c r="B8" s="8" t="s">
        <v>9</v>
      </c>
      <c r="C8" s="9" t="s">
        <v>14</v>
      </c>
      <c r="D8" s="10">
        <f>SUM('ცვლილ. ბიუჯ.'!E8,'ცვლილ. საკუთ.'!E8,'მთავრ. ფონდი'!E8,'პრეზ. ფონდი'!E8)</f>
        <v>0</v>
      </c>
      <c r="E8" s="10">
        <f>SUM('ცვლილ. ბიუჯ.'!F8,'ცვლილ. საკუთ.'!F8,'მთავრ. ფონდი'!F8,'პრეზ. ფონდი'!F8)</f>
        <v>0</v>
      </c>
      <c r="F8" s="10">
        <f>SUM('ცვლილ. ბიუჯ.'!G8,'ცვლილ. საკუთ.'!G8,'მთავრ. ფონდი'!G8,'პრეზ. ფონდი'!G8)</f>
        <v>0</v>
      </c>
      <c r="G8" s="10">
        <f>SUM('ცვლილ. ბიუჯ.'!H8,'ცვლილ. საკუთ.'!H8,'მთავრ. ფონდი'!H8,'პრეზ. ფონდი'!H8)</f>
        <v>0</v>
      </c>
      <c r="H8" s="10">
        <f>SUM('ცვლილ. ბიუჯ.'!I8,'ცვლილ. საკუთ.'!I8,'მთავრ. ფონდი'!I8,'პრეზ. ფონდი'!I8)</f>
        <v>0</v>
      </c>
      <c r="I8" s="10">
        <f t="shared" si="1"/>
        <v>0</v>
      </c>
      <c r="J8" s="10">
        <f t="shared" si="2"/>
        <v>0</v>
      </c>
    </row>
    <row r="9" spans="1:10" x14ac:dyDescent="0.25">
      <c r="A9" t="str">
        <f t="shared" si="0"/>
        <v>a</v>
      </c>
      <c r="B9" s="8" t="s">
        <v>9</v>
      </c>
      <c r="C9" s="9" t="s">
        <v>15</v>
      </c>
      <c r="D9" s="10">
        <f>SUM('ცვლილ. ბიუჯ.'!E9,'ცვლილ. საკუთ.'!E9,'მთავრ. ფონდი'!E9,'პრეზ. ფონდი'!E9)</f>
        <v>46800</v>
      </c>
      <c r="E9" s="10">
        <f>SUM('ცვლილ. ბიუჯ.'!F9,'ცვლილ. საკუთ.'!F9,'მთავრ. ფონდი'!F9,'პრეზ. ფონდი'!F9)</f>
        <v>46800</v>
      </c>
      <c r="F9" s="10">
        <f>SUM('ცვლილ. ბიუჯ.'!G9,'ცვლილ. საკუთ.'!G9,'მთავრ. ფონდი'!G9,'პრეზ. ფონდი'!G9)</f>
        <v>0</v>
      </c>
      <c r="G9" s="10">
        <f>SUM('ცვლილ. ბიუჯ.'!H9,'ცვლილ. საკუთ.'!H9,'მთავრ. ფონდი'!H9,'პრეზ. ფონდი'!H9)</f>
        <v>0</v>
      </c>
      <c r="H9" s="10">
        <f>SUM('ცვლილ. ბიუჯ.'!I9,'ცვლილ. საკუთ.'!I9,'მთავრ. ფონდი'!I9,'პრეზ. ფონდი'!I9)</f>
        <v>0</v>
      </c>
      <c r="I9" s="10">
        <f t="shared" si="1"/>
        <v>46800</v>
      </c>
      <c r="J9" s="10">
        <f t="shared" si="2"/>
        <v>46800</v>
      </c>
    </row>
    <row r="10" spans="1:10" x14ac:dyDescent="0.25">
      <c r="A10" t="str">
        <f t="shared" si="0"/>
        <v>a</v>
      </c>
      <c r="B10" s="8" t="s">
        <v>9</v>
      </c>
      <c r="C10" s="9" t="s">
        <v>16</v>
      </c>
      <c r="D10" s="10">
        <f>SUM('ცვლილ. ბიუჯ.'!E10,'ცვლილ. საკუთ.'!E10,'მთავრ. ფონდი'!E10,'პრეზ. ფონდი'!E10)</f>
        <v>4622328</v>
      </c>
      <c r="E10" s="10">
        <f>SUM('ცვლილ. ბიუჯ.'!F10,'ცვლილ. საკუთ.'!F10,'მთავრ. ფონდი'!F10,'პრეზ. ფონდი'!F10)</f>
        <v>-34102321</v>
      </c>
      <c r="F10" s="10">
        <f>SUM('ცვლილ. ბიუჯ.'!G10,'ცვლილ. საკუთ.'!G10,'მთავრ. ფონდი'!G10,'პრეზ. ფონდი'!G10)</f>
        <v>10667839</v>
      </c>
      <c r="G10" s="10">
        <f>SUM('ცვლილ. ბიუჯ.'!H10,'ცვლილ. საკუთ.'!H10,'მთავრ. ფონდი'!H10,'პრეზ. ფონდი'!H10)</f>
        <v>4344000</v>
      </c>
      <c r="H10" s="10">
        <f>SUM('ცვლილ. ბიუჯ.'!I10,'ცვლილ. საკუთ.'!I10,'მთავრ. ფონდი'!I10,'პრეზ. ფონდი'!I10)</f>
        <v>23712810</v>
      </c>
      <c r="I10" s="10">
        <f t="shared" si="1"/>
        <v>-23434482</v>
      </c>
      <c r="J10" s="10">
        <f t="shared" si="2"/>
        <v>-19090482</v>
      </c>
    </row>
    <row r="11" spans="1:10" x14ac:dyDescent="0.25">
      <c r="A11" t="str">
        <f t="shared" si="0"/>
        <v>a</v>
      </c>
      <c r="B11" s="8" t="s">
        <v>9</v>
      </c>
      <c r="C11" s="9" t="s">
        <v>17</v>
      </c>
      <c r="D11" s="10">
        <f>SUM('ცვლილ. ბიუჯ.'!E11,'ცვლილ. საკუთ.'!E11,'მთავრ. ფონდი'!E11,'პრეზ. ფონდი'!E11)</f>
        <v>-4324412</v>
      </c>
      <c r="E11" s="10">
        <f>SUM('ცვლილ. ბიუჯ.'!F11,'ცვლილ. საკუთ.'!F11,'მთავრ. ფონდი'!F11,'პრეზ. ფონდი'!F11)</f>
        <v>-325594</v>
      </c>
      <c r="F11" s="10">
        <f>SUM('ცვლილ. ბიუჯ.'!G11,'ცვლილ. საკუთ.'!G11,'მთავრ. ფონდი'!G11,'პრეზ. ფონდი'!G11)</f>
        <v>437882</v>
      </c>
      <c r="G11" s="10">
        <f>SUM('ცვლილ. ბიუჯ.'!H11,'ცვლილ. საკუთ.'!H11,'მთავრ. ფონდი'!H11,'პრეზ. ფონდი'!H11)</f>
        <v>401500</v>
      </c>
      <c r="H11" s="10">
        <f>SUM('ცვლილ. ბიუჯ.'!I11,'ცვლილ. საკუთ.'!I11,'მთავრ. ფონდი'!I11,'პრეზ. ფონდი'!I11)</f>
        <v>-4838200</v>
      </c>
      <c r="I11" s="10">
        <f t="shared" si="1"/>
        <v>112288</v>
      </c>
      <c r="J11" s="10">
        <f t="shared" si="2"/>
        <v>513788</v>
      </c>
    </row>
    <row r="12" spans="1:10" x14ac:dyDescent="0.25">
      <c r="A12" t="str">
        <f t="shared" si="0"/>
        <v>a</v>
      </c>
      <c r="B12" s="5" t="s">
        <v>9</v>
      </c>
      <c r="C12" s="6" t="s">
        <v>18</v>
      </c>
      <c r="D12" s="7">
        <f>SUM('ცვლილ. ბიუჯ.'!E12,'ცვლილ. საკუთ.'!E12,'მთავრ. ფონდი'!E12,'პრეზ. ფონდი'!E12)</f>
        <v>4000</v>
      </c>
      <c r="E12" s="7">
        <f>SUM('ცვლილ. ბიუჯ.'!F12,'ცვლილ. საკუთ.'!F12,'მთავრ. ფონდი'!F12,'პრეზ. ფონდი'!F12)</f>
        <v>5000</v>
      </c>
      <c r="F12" s="7">
        <f>SUM('ცვლილ. ბიუჯ.'!G12,'ცვლილ. საკუთ.'!G12,'მთავრ. ფონდი'!G12,'პრეზ. ფონდი'!G12)</f>
        <v>-1000</v>
      </c>
      <c r="G12" s="7">
        <f>SUM('ცვლილ. ბიუჯ.'!H12,'ცვლილ. საკუთ.'!H12,'მთავრ. ფონდი'!H12,'პრეზ. ფონდი'!H12)</f>
        <v>0</v>
      </c>
      <c r="H12" s="7">
        <f>SUM('ცვლილ. ბიუჯ.'!I12,'ცვლილ. საკუთ.'!I12,'მთავრ. ფონდი'!I12,'პრეზ. ფონდი'!I12)</f>
        <v>0</v>
      </c>
      <c r="I12" s="7">
        <f t="shared" si="1"/>
        <v>4000</v>
      </c>
      <c r="J12" s="7">
        <f t="shared" si="2"/>
        <v>4000</v>
      </c>
    </row>
    <row r="13" spans="1:10" x14ac:dyDescent="0.25">
      <c r="A13" t="str">
        <f t="shared" si="0"/>
        <v>b</v>
      </c>
      <c r="B13" s="5" t="s">
        <v>9</v>
      </c>
      <c r="C13" s="6" t="s">
        <v>19</v>
      </c>
      <c r="D13" s="7">
        <f>SUM('ცვლილ. ბიუჯ.'!E13,'ცვლილ. საკუთ.'!E13,'მთავრ. ფონდი'!E13,'პრეზ. ფონდი'!E13)</f>
        <v>0</v>
      </c>
      <c r="E13" s="7">
        <f>SUM('ცვლილ. ბიუჯ.'!F13,'ცვლილ. საკუთ.'!F13,'მთავრ. ფონდი'!F13,'პრეზ. ფონდი'!F13)</f>
        <v>0</v>
      </c>
      <c r="F13" s="7">
        <f>SUM('ცვლილ. ბიუჯ.'!G13,'ცვლილ. საკუთ.'!G13,'მთავრ. ფონდი'!G13,'პრეზ. ფონდი'!G13)</f>
        <v>0</v>
      </c>
      <c r="G13" s="7">
        <f>SUM('ცვლილ. ბიუჯ.'!H13,'ცვლილ. საკუთ.'!H13,'მთავრ. ფონდი'!H13,'პრეზ. ფონდი'!H13)</f>
        <v>0</v>
      </c>
      <c r="H13" s="7">
        <f>SUM('ცვლილ. ბიუჯ.'!I13,'ცვლილ. საკუთ.'!I13,'მთავრ. ფონდი'!I13,'პრეზ. ფონდი'!I13)</f>
        <v>0</v>
      </c>
      <c r="I13" s="7">
        <f t="shared" si="1"/>
        <v>0</v>
      </c>
      <c r="J13" s="7">
        <f t="shared" si="2"/>
        <v>0</v>
      </c>
    </row>
    <row r="14" spans="1:10" ht="15.75" thickBot="1" x14ac:dyDescent="0.3">
      <c r="A14" t="str">
        <f t="shared" si="0"/>
        <v>a</v>
      </c>
      <c r="B14" s="11" t="s">
        <v>9</v>
      </c>
      <c r="C14" s="12" t="s">
        <v>20</v>
      </c>
      <c r="D14" s="13">
        <f>SUM('ცვლილ. ბიუჯ.'!E14,'ცვლილ. საკუთ.'!E14,'მთავრ. ფონდი'!E14,'პრეზ. ფონდი'!E14)</f>
        <v>325483</v>
      </c>
      <c r="E14" s="13">
        <f>SUM('ცვლილ. ბიუჯ.'!F14,'ცვლილ. საკუთ.'!F14,'მთავრ. ფონდი'!F14,'პრეზ. ფონდი'!F14)</f>
        <v>297798</v>
      </c>
      <c r="F14" s="13">
        <f>SUM('ცვლილ. ბიუჯ.'!G14,'ცვლილ. საკუთ.'!G14,'მთავრ. ფონდი'!G14,'პრეზ. ფონდი'!G14)</f>
        <v>27685</v>
      </c>
      <c r="G14" s="13">
        <f>SUM('ცვლილ. ბიუჯ.'!H14,'ცვლილ. საკუთ.'!H14,'მთავრ. ფონდი'!H14,'პრეზ. ფონდი'!H14)</f>
        <v>0</v>
      </c>
      <c r="H14" s="13">
        <f>SUM('ცვლილ. ბიუჯ.'!I14,'ცვლილ. საკუთ.'!I14,'მთავრ. ფონდი'!I14,'პრეზ. ფონდი'!I14)</f>
        <v>0</v>
      </c>
      <c r="I14" s="13">
        <f t="shared" si="1"/>
        <v>325483</v>
      </c>
      <c r="J14" s="13">
        <f t="shared" si="2"/>
        <v>325483</v>
      </c>
    </row>
    <row r="15" spans="1:10" ht="31.5" thickTop="1" thickBot="1" x14ac:dyDescent="0.3">
      <c r="A15" t="str">
        <f t="shared" si="0"/>
        <v>a</v>
      </c>
      <c r="B15" s="16" t="s">
        <v>21</v>
      </c>
      <c r="C15" s="4" t="s">
        <v>22</v>
      </c>
      <c r="D15" s="4">
        <f>SUM('ცვლილ. ბიუჯ.'!E15,'ცვლილ. საკუთ.'!E15,'მთავრ. ფონდი'!E15,'პრეზ. ფონდი'!E15)</f>
        <v>-23570</v>
      </c>
      <c r="E15" s="4">
        <f>SUM('ცვლილ. ბიუჯ.'!F15,'ცვლილ. საკუთ.'!F15,'მთავრ. ფონდი'!F15,'პრეზ. ფონდი'!F15)</f>
        <v>72130</v>
      </c>
      <c r="F15" s="4">
        <f>SUM('ცვლილ. ბიუჯ.'!G15,'ცვლილ. საკუთ.'!G15,'მთავრ. ფონდი'!G15,'პრეზ. ფონდი'!G15)</f>
        <v>90500</v>
      </c>
      <c r="G15" s="4">
        <f>SUM('ცვლილ. ბიუჯ.'!H15,'ცვლილ. საკუთ.'!H15,'მთავრ. ფონდი'!H15,'პრეზ. ფონდი'!H15)</f>
        <v>-85500</v>
      </c>
      <c r="H15" s="4">
        <f>SUM('ცვლილ. ბიუჯ.'!I15,'ცვლილ. საკუთ.'!I15,'მთავრ. ფონდი'!I15,'პრეზ. ფონდი'!I15)</f>
        <v>-100700</v>
      </c>
      <c r="I15" s="4">
        <f t="shared" si="1"/>
        <v>162630</v>
      </c>
      <c r="J15" s="4">
        <f t="shared" si="2"/>
        <v>77130</v>
      </c>
    </row>
    <row r="16" spans="1:10" ht="15.75" thickTop="1" x14ac:dyDescent="0.25">
      <c r="A16" t="str">
        <f t="shared" si="0"/>
        <v>a</v>
      </c>
      <c r="B16" s="5"/>
      <c r="C16" s="6" t="s">
        <v>10</v>
      </c>
      <c r="D16" s="7">
        <f>SUM('ცვლილ. ბიუჯ.'!E16,'ცვლილ. საკუთ.'!E16,'მთავრ. ფონდი'!E16,'პრეზ. ფონდი'!E16)</f>
        <v>-46816</v>
      </c>
      <c r="E16" s="7">
        <f>SUM('ცვლილ. ბიუჯ.'!F16,'ცვლილ. საკუთ.'!F16,'მთავრ. ფონდი'!F16,'პრეზ. ფონდი'!F16)</f>
        <v>45884</v>
      </c>
      <c r="F16" s="7">
        <f>SUM('ცვლილ. ბიუჯ.'!G16,'ცვლილ. საკუთ.'!G16,'მთავრ. ფონდი'!G16,'პრეზ. ფონდი'!G16)</f>
        <v>93500</v>
      </c>
      <c r="G16" s="7">
        <f>SUM('ცვლილ. ბიუჯ.'!H16,'ცვლილ. საკუთ.'!H16,'მთავრ. ფონდი'!H16,'პრეზ. ფონდი'!H16)</f>
        <v>-85500</v>
      </c>
      <c r="H16" s="7">
        <f>SUM('ცვლილ. ბიუჯ.'!I16,'ცვლილ. საკუთ.'!I16,'მთავრ. ფონდი'!I16,'პრეზ. ფონდი'!I16)</f>
        <v>-100700</v>
      </c>
      <c r="I16" s="7">
        <f t="shared" si="1"/>
        <v>139384</v>
      </c>
      <c r="J16" s="7">
        <f t="shared" si="2"/>
        <v>53884</v>
      </c>
    </row>
    <row r="17" spans="1:10" x14ac:dyDescent="0.25">
      <c r="A17" t="str">
        <f t="shared" si="0"/>
        <v>a</v>
      </c>
      <c r="B17" s="8"/>
      <c r="C17" s="9" t="s">
        <v>11</v>
      </c>
      <c r="D17" s="10">
        <f>SUM('ცვლილ. ბიუჯ.'!E17,'ცვლილ. საკუთ.'!E17,'მთავრ. ფონდი'!E17,'პრეზ. ფონდი'!E17)</f>
        <v>-66000</v>
      </c>
      <c r="E17" s="10">
        <f>SUM('ცვლილ. ბიუჯ.'!F17,'ცვლილ. საკუთ.'!F17,'მთავრ. ფონდი'!F17,'პრეზ. ფონდი'!F17)</f>
        <v>-17200</v>
      </c>
      <c r="F17" s="10">
        <f>SUM('ცვლილ. ბიუჯ.'!G17,'ცვლილ. საკუთ.'!G17,'მთავრ. ფონდი'!G17,'პრეზ. ფონდი'!G17)</f>
        <v>-48800</v>
      </c>
      <c r="G17" s="10">
        <f>SUM('ცვლილ. ბიუჯ.'!H17,'ცვლილ. საკუთ.'!H17,'მთავრ. ფონდი'!H17,'პრეზ. ფონდი'!H17)</f>
        <v>15000</v>
      </c>
      <c r="H17" s="10">
        <f>SUM('ცვლილ. ბიუჯ.'!I17,'ცვლილ. საკუთ.'!I17,'მთავრ. ფონდი'!I17,'პრეზ. ფონდი'!I17)</f>
        <v>-15000</v>
      </c>
      <c r="I17" s="10">
        <f t="shared" si="1"/>
        <v>-66000</v>
      </c>
      <c r="J17" s="10">
        <f t="shared" si="2"/>
        <v>-51000</v>
      </c>
    </row>
    <row r="18" spans="1:10" x14ac:dyDescent="0.25">
      <c r="A18" t="str">
        <f t="shared" si="0"/>
        <v>a</v>
      </c>
      <c r="B18" s="8"/>
      <c r="C18" s="9" t="s">
        <v>12</v>
      </c>
      <c r="D18" s="10">
        <f>SUM('ცვლილ. ბიუჯ.'!E18,'ცვლილ. საკუთ.'!E18,'მთავრ. ფონდი'!E18,'პრეზ. ფონდი'!E18)</f>
        <v>-89706</v>
      </c>
      <c r="E18" s="10">
        <f>SUM('ცვლილ. ბიუჯ.'!F18,'ცვლილ. საკუთ.'!F18,'მთავრ. ფონდი'!F18,'პრეზ. ფონდი'!F18)</f>
        <v>-20766</v>
      </c>
      <c r="F18" s="10">
        <f>SUM('ცვლილ. ბიუჯ.'!G18,'ცვლილ. საკუთ.'!G18,'მთავრ. ფონდი'!G18,'პრეზ. ფონდი'!G18)</f>
        <v>102060</v>
      </c>
      <c r="G18" s="10">
        <f>SUM('ცვლილ. ბიუჯ.'!H18,'ცვლილ. საკუთ.'!H18,'მთავრ. ფონდი'!H18,'პრეზ. ფონდი'!H18)</f>
        <v>-93000</v>
      </c>
      <c r="H18" s="10">
        <f>SUM('ცვლილ. ბიუჯ.'!I18,'ცვლილ. საკუთ.'!I18,'მთავრ. ფონდი'!I18,'პრეზ. ფონდი'!I18)</f>
        <v>-78000</v>
      </c>
      <c r="I18" s="10">
        <f t="shared" si="1"/>
        <v>81294</v>
      </c>
      <c r="J18" s="10">
        <f t="shared" si="2"/>
        <v>-11706</v>
      </c>
    </row>
    <row r="19" spans="1:10" x14ac:dyDescent="0.25">
      <c r="A19" t="str">
        <f t="shared" si="0"/>
        <v>b</v>
      </c>
      <c r="B19" s="8"/>
      <c r="C19" s="9" t="s">
        <v>13</v>
      </c>
      <c r="D19" s="10">
        <f>SUM('ცვლილ. ბიუჯ.'!E19,'ცვლილ. საკუთ.'!E19,'მთავრ. ფონდი'!E19,'პრეზ. ფონდი'!E19)</f>
        <v>0</v>
      </c>
      <c r="E19" s="10">
        <f>SUM('ცვლილ. ბიუჯ.'!F19,'ცვლილ. საკუთ.'!F19,'მთავრ. ფონდი'!F19,'პრეზ. ფონდი'!F19)</f>
        <v>0</v>
      </c>
      <c r="F19" s="10">
        <f>SUM('ცვლილ. ბიუჯ.'!G19,'ცვლილ. საკუთ.'!G19,'მთავრ. ფონდი'!G19,'პრეზ. ფონდი'!G19)</f>
        <v>0</v>
      </c>
      <c r="G19" s="10">
        <f>SUM('ცვლილ. ბიუჯ.'!H19,'ცვლილ. საკუთ.'!H19,'მთავრ. ფონდი'!H19,'პრეზ. ფონდი'!H19)</f>
        <v>0</v>
      </c>
      <c r="H19" s="10">
        <f>SUM('ცვლილ. ბიუჯ.'!I19,'ცვლილ. საკუთ.'!I19,'მთავრ. ფონდი'!I19,'პრეზ. ფონდი'!I19)</f>
        <v>0</v>
      </c>
      <c r="I19" s="10">
        <f t="shared" si="1"/>
        <v>0</v>
      </c>
      <c r="J19" s="10">
        <f t="shared" si="2"/>
        <v>0</v>
      </c>
    </row>
    <row r="20" spans="1:10" x14ac:dyDescent="0.25">
      <c r="A20" t="str">
        <f t="shared" si="0"/>
        <v>b</v>
      </c>
      <c r="B20" s="8"/>
      <c r="C20" s="9" t="s">
        <v>14</v>
      </c>
      <c r="D20" s="10">
        <f>SUM('ცვლილ. ბიუჯ.'!E20,'ცვლილ. საკუთ.'!E20,'მთავრ. ფონდი'!E20,'პრეზ. ფონდი'!E20)</f>
        <v>0</v>
      </c>
      <c r="E20" s="10">
        <f>SUM('ცვლილ. ბიუჯ.'!F20,'ცვლილ. საკუთ.'!F20,'მთავრ. ფონდი'!F20,'პრეზ. ფონდი'!F20)</f>
        <v>0</v>
      </c>
      <c r="F20" s="10">
        <f>SUM('ცვლილ. ბიუჯ.'!G20,'ცვლილ. საკუთ.'!G20,'მთავრ. ფონდი'!G20,'პრეზ. ფონდი'!G20)</f>
        <v>0</v>
      </c>
      <c r="G20" s="10">
        <f>SUM('ცვლილ. ბიუჯ.'!H20,'ცვლილ. საკუთ.'!H20,'მთავრ. ფონდი'!H20,'პრეზ. ფონდი'!H20)</f>
        <v>0</v>
      </c>
      <c r="H20" s="10">
        <f>SUM('ცვლილ. ბიუჯ.'!I20,'ცვლილ. საკუთ.'!I20,'მთავრ. ფონდი'!I20,'პრეზ. ფონდი'!I20)</f>
        <v>0</v>
      </c>
      <c r="I20" s="10">
        <f t="shared" si="1"/>
        <v>0</v>
      </c>
      <c r="J20" s="10">
        <f t="shared" si="2"/>
        <v>0</v>
      </c>
    </row>
    <row r="21" spans="1:10" x14ac:dyDescent="0.25">
      <c r="A21" t="str">
        <f t="shared" si="0"/>
        <v>a</v>
      </c>
      <c r="B21" s="8"/>
      <c r="C21" s="9" t="s">
        <v>15</v>
      </c>
      <c r="D21" s="10">
        <f>SUM('ცვლილ. ბიუჯ.'!E21,'ცვლილ. საკუთ.'!E21,'მთავრ. ფონდი'!E21,'პრეზ. ფონდი'!E21)</f>
        <v>46800</v>
      </c>
      <c r="E21" s="10">
        <f>SUM('ცვლილ. ბიუჯ.'!F21,'ცვლილ. საკუთ.'!F21,'მთავრ. ფონდი'!F21,'პრეზ. ფონდი'!F21)</f>
        <v>46800</v>
      </c>
      <c r="F21" s="10">
        <f>SUM('ცვლილ. ბიუჯ.'!G21,'ცვლილ. საკუთ.'!G21,'მთავრ. ფონდი'!G21,'პრეზ. ფონდი'!G21)</f>
        <v>0</v>
      </c>
      <c r="G21" s="10">
        <f>SUM('ცვლილ. ბიუჯ.'!H21,'ცვლილ. საკუთ.'!H21,'მთავრ. ფონდი'!H21,'პრეზ. ფონდი'!H21)</f>
        <v>0</v>
      </c>
      <c r="H21" s="10">
        <f>SUM('ცვლილ. ბიუჯ.'!I21,'ცვლილ. საკუთ.'!I21,'მთავრ. ფონდი'!I21,'პრეზ. ფონდი'!I21)</f>
        <v>0</v>
      </c>
      <c r="I21" s="10">
        <f t="shared" si="1"/>
        <v>46800</v>
      </c>
      <c r="J21" s="10">
        <f t="shared" si="2"/>
        <v>46800</v>
      </c>
    </row>
    <row r="22" spans="1:10" x14ac:dyDescent="0.25">
      <c r="A22" t="str">
        <f t="shared" si="0"/>
        <v>a</v>
      </c>
      <c r="B22" s="8"/>
      <c r="C22" s="9" t="s">
        <v>16</v>
      </c>
      <c r="D22" s="10">
        <f>SUM('ცვლილ. ბიუჯ.'!E22,'ცვლილ. საკუთ.'!E22,'მთავრ. ფონდი'!E22,'პრეზ. ფონდი'!E22)</f>
        <v>47940</v>
      </c>
      <c r="E22" s="10">
        <f>SUM('ცვლილ. ბიუჯ.'!F22,'ცვლილ. საკუთ.'!F22,'მთავრ. ფონდი'!F22,'პრეზ. ფონდი'!F22)</f>
        <v>34200</v>
      </c>
      <c r="F22" s="10">
        <f>SUM('ცვლილ. ბიუჯ.'!G22,'ცვლილ. საკუთ.'!G22,'მთავრ. ფონდი'!G22,'პრეზ. ფონდი'!G22)</f>
        <v>29740</v>
      </c>
      <c r="G22" s="10">
        <f>SUM('ცვლილ. ბიუჯ.'!H22,'ცვლილ. საკუთ.'!H22,'მთავრ. ფონდი'!H22,'პრეზ. ფონდი'!H22)</f>
        <v>-8000</v>
      </c>
      <c r="H22" s="10">
        <f>SUM('ცვლილ. ბიუჯ.'!I22,'ცვლილ. საკუთ.'!I22,'მთავრ. ფონდი'!I22,'პრეზ. ფონდი'!I22)</f>
        <v>-8000</v>
      </c>
      <c r="I22" s="10">
        <f t="shared" si="1"/>
        <v>63940</v>
      </c>
      <c r="J22" s="10">
        <f t="shared" si="2"/>
        <v>55940</v>
      </c>
    </row>
    <row r="23" spans="1:10" x14ac:dyDescent="0.25">
      <c r="A23" t="str">
        <f t="shared" si="0"/>
        <v>a</v>
      </c>
      <c r="B23" s="8"/>
      <c r="C23" s="9" t="s">
        <v>17</v>
      </c>
      <c r="D23" s="10">
        <f>SUM('ცვლილ. ბიუჯ.'!E23,'ცვლილ. საკუთ.'!E23,'მთავრ. ფონდი'!E23,'პრეზ. ფონდი'!E23)</f>
        <v>14150</v>
      </c>
      <c r="E23" s="10">
        <f>SUM('ცვლილ. ბიუჯ.'!F23,'ცვლილ. საკუთ.'!F23,'მთავრ. ფონდი'!F23,'პრეზ. ფონდი'!F23)</f>
        <v>2850</v>
      </c>
      <c r="F23" s="10">
        <f>SUM('ცვლილ. ბიუჯ.'!G23,'ცვლილ. საკუთ.'!G23,'მთავრ. ფონდი'!G23,'პრეზ. ფონდი'!G23)</f>
        <v>10500</v>
      </c>
      <c r="G23" s="10">
        <f>SUM('ცვლილ. ბიუჯ.'!H23,'ცვლილ. საკუთ.'!H23,'მთავრ. ფონდი'!H23,'პრეზ. ფონდი'!H23)</f>
        <v>500</v>
      </c>
      <c r="H23" s="10">
        <f>SUM('ცვლილ. ბიუჯ.'!I23,'ცვლილ. საკუთ.'!I23,'მთავრ. ფონდი'!I23,'პრეზ. ფონდი'!I23)</f>
        <v>300</v>
      </c>
      <c r="I23" s="10">
        <f t="shared" si="1"/>
        <v>13350</v>
      </c>
      <c r="J23" s="10">
        <f t="shared" si="2"/>
        <v>13850</v>
      </c>
    </row>
    <row r="24" spans="1:10" x14ac:dyDescent="0.25">
      <c r="A24" t="str">
        <f t="shared" si="0"/>
        <v>a</v>
      </c>
      <c r="B24" s="5"/>
      <c r="C24" s="6" t="s">
        <v>18</v>
      </c>
      <c r="D24" s="7">
        <f>SUM('ცვლილ. ბიუჯ.'!E24,'ცვლილ. საკუთ.'!E24,'მთავრ. ფონდი'!E24,'პრეზ. ფონდი'!E24)</f>
        <v>2000</v>
      </c>
      <c r="E24" s="7">
        <f>SUM('ცვლილ. ბიუჯ.'!F24,'ცვლილ. საკუთ.'!F24,'მთავრ. ფონდი'!F24,'პრეზ. ფონდი'!F24)</f>
        <v>5000</v>
      </c>
      <c r="F24" s="7">
        <f>SUM('ცვლილ. ბიუჯ.'!G24,'ცვლილ. საკუთ.'!G24,'მთავრ. ფონდი'!G24,'პრეზ. ფონდი'!G24)</f>
        <v>-3000</v>
      </c>
      <c r="G24" s="7">
        <f>SUM('ცვლილ. ბიუჯ.'!H24,'ცვლილ. საკუთ.'!H24,'მთავრ. ფონდი'!H24,'პრეზ. ფონდი'!H24)</f>
        <v>0</v>
      </c>
      <c r="H24" s="7">
        <f>SUM('ცვლილ. ბიუჯ.'!I24,'ცვლილ. საკუთ.'!I24,'მთავრ. ფონდი'!I24,'პრეზ. ფონდი'!I24)</f>
        <v>0</v>
      </c>
      <c r="I24" s="7">
        <f t="shared" si="1"/>
        <v>2000</v>
      </c>
      <c r="J24" s="7">
        <f t="shared" si="2"/>
        <v>2000</v>
      </c>
    </row>
    <row r="25" spans="1:10" x14ac:dyDescent="0.25">
      <c r="A25" t="str">
        <f t="shared" si="0"/>
        <v>b</v>
      </c>
      <c r="B25" s="5"/>
      <c r="C25" s="6" t="s">
        <v>19</v>
      </c>
      <c r="D25" s="7">
        <f>SUM('ცვლილ. ბიუჯ.'!E25,'ცვლილ. საკუთ.'!E25,'მთავრ. ფონდი'!E25,'პრეზ. ფონდი'!E25)</f>
        <v>0</v>
      </c>
      <c r="E25" s="7">
        <f>SUM('ცვლილ. ბიუჯ.'!F25,'ცვლილ. საკუთ.'!F25,'მთავრ. ფონდი'!F25,'პრეზ. ფონდი'!F25)</f>
        <v>0</v>
      </c>
      <c r="F25" s="7">
        <f>SUM('ცვლილ. ბიუჯ.'!G25,'ცვლილ. საკუთ.'!G25,'მთავრ. ფონდი'!G25,'პრეზ. ფონდი'!G25)</f>
        <v>0</v>
      </c>
      <c r="G25" s="7">
        <f>SUM('ცვლილ. ბიუჯ.'!H25,'ცვლილ. საკუთ.'!H25,'მთავრ. ფონდი'!H25,'პრეზ. ფონდი'!H25)</f>
        <v>0</v>
      </c>
      <c r="H25" s="7">
        <f>SUM('ცვლილ. ბიუჯ.'!I25,'ცვლილ. საკუთ.'!I25,'მთავრ. ფონდი'!I25,'პრეზ. ფონდი'!I25)</f>
        <v>0</v>
      </c>
      <c r="I25" s="7">
        <f t="shared" si="1"/>
        <v>0</v>
      </c>
      <c r="J25" s="7">
        <f t="shared" si="2"/>
        <v>0</v>
      </c>
    </row>
    <row r="26" spans="1:10" ht="15.75" thickBot="1" x14ac:dyDescent="0.3">
      <c r="A26" t="str">
        <f t="shared" si="0"/>
        <v>a</v>
      </c>
      <c r="B26" s="11"/>
      <c r="C26" s="12" t="s">
        <v>20</v>
      </c>
      <c r="D26" s="13">
        <f>SUM('ცვლილ. ბიუჯ.'!E26,'ცვლილ. საკუთ.'!E26,'მთავრ. ფონდი'!E26,'პრეზ. ფონდი'!E26)</f>
        <v>21246</v>
      </c>
      <c r="E26" s="13">
        <f>SUM('ცვლილ. ბიუჯ.'!F26,'ცვლილ. საკუთ.'!F26,'მთავრ. ფონდი'!F26,'პრეზ. ფონდი'!F26)</f>
        <v>21246</v>
      </c>
      <c r="F26" s="13">
        <f>SUM('ცვლილ. ბიუჯ.'!G26,'ცვლილ. საკუთ.'!G26,'მთავრ. ფონდი'!G26,'პრეზ. ფონდი'!G26)</f>
        <v>0</v>
      </c>
      <c r="G26" s="13">
        <f>SUM('ცვლილ. ბიუჯ.'!H26,'ცვლილ. საკუთ.'!H26,'მთავრ. ფონდი'!H26,'პრეზ. ფონდი'!H26)</f>
        <v>0</v>
      </c>
      <c r="H26" s="13">
        <f>SUM('ცვლილ. ბიუჯ.'!I26,'ცვლილ. საკუთ.'!I26,'მთავრ. ფონდი'!I26,'პრეზ. ფონდი'!I26)</f>
        <v>0</v>
      </c>
      <c r="I26" s="13">
        <f t="shared" si="1"/>
        <v>21246</v>
      </c>
      <c r="J26" s="13">
        <f t="shared" si="2"/>
        <v>21246</v>
      </c>
    </row>
    <row r="27" spans="1:10" ht="31.5" thickTop="1" thickBot="1" x14ac:dyDescent="0.3">
      <c r="A27" t="str">
        <f t="shared" si="0"/>
        <v>a</v>
      </c>
      <c r="B27" s="3" t="s">
        <v>23</v>
      </c>
      <c r="C27" s="4" t="s">
        <v>24</v>
      </c>
      <c r="D27" s="4">
        <f>SUM('ცვლილ. ბიუჯ.'!E27,'ცვლილ. საკუთ.'!E27,'მთავრ. ფონდი'!E27,'პრეზ. ფონდი'!E27)</f>
        <v>-163400</v>
      </c>
      <c r="E27" s="4">
        <f>SUM('ცვლილ. ბიუჯ.'!F27,'ცვლილ. საკუთ.'!F27,'მთავრ. ფონდი'!F27,'პრეზ. ფონდი'!F27)</f>
        <v>71000</v>
      </c>
      <c r="F27" s="4">
        <f>SUM('ცვლილ. ბიუჯ.'!G27,'ცვლილ. საკუთ.'!G27,'მთავრ. ფონდი'!G27,'პრეზ. ფონდი'!G27)</f>
        <v>66800</v>
      </c>
      <c r="G27" s="4">
        <f>SUM('ცვლილ. ბიუჯ.'!H27,'ცვლილ. საკუთ.'!H27,'მთავრ. ფონდი'!H27,'პრეზ. ფონდი'!H27)</f>
        <v>-143600</v>
      </c>
      <c r="H27" s="4">
        <f>SUM('ცვლილ. ბიუჯ.'!I27,'ცვლილ. საკუთ.'!I27,'მთავრ. ფონდი'!I27,'პრეზ. ფონდი'!I27)</f>
        <v>-157600</v>
      </c>
      <c r="I27" s="4">
        <f t="shared" si="1"/>
        <v>137800</v>
      </c>
      <c r="J27" s="4">
        <f t="shared" si="2"/>
        <v>-5800</v>
      </c>
    </row>
    <row r="28" spans="1:10" ht="15.75" thickTop="1" x14ac:dyDescent="0.25">
      <c r="A28" t="str">
        <f t="shared" si="0"/>
        <v>a</v>
      </c>
      <c r="B28" s="5"/>
      <c r="C28" s="6" t="s">
        <v>10</v>
      </c>
      <c r="D28" s="7">
        <f>SUM('ცვლილ. ბიუჯ.'!E28,'ცვლილ. საკუთ.'!E28,'მთავრ. ფონდი'!E28,'პრეზ. ფონდი'!E28)</f>
        <v>-164029</v>
      </c>
      <c r="E28" s="7">
        <f>SUM('ცვლილ. ბიუჯ.'!F28,'ცვლილ. საკუთ.'!F28,'მთავრ. ფონდი'!F28,'პრეზ. ფონდი'!F28)</f>
        <v>65371</v>
      </c>
      <c r="F28" s="7">
        <f>SUM('ცვლილ. ბიუჯ.'!G28,'ცვლილ. საკუთ.'!G28,'მთავრ. ფონდი'!G28,'პრეზ. ფონდი'!G28)</f>
        <v>71800</v>
      </c>
      <c r="G28" s="7">
        <f>SUM('ცვლილ. ბიუჯ.'!H28,'ცვლილ. საკუთ.'!H28,'მთავრ. ფონდი'!H28,'პრეზ. ფონდი'!H28)</f>
        <v>-143600</v>
      </c>
      <c r="H28" s="7">
        <f>SUM('ცვლილ. ბიუჯ.'!I28,'ცვლილ. საკუთ.'!I28,'მთავრ. ფონდი'!I28,'პრეზ. ფონდი'!I28)</f>
        <v>-157600</v>
      </c>
      <c r="I28" s="7">
        <f t="shared" si="1"/>
        <v>137171</v>
      </c>
      <c r="J28" s="7">
        <f t="shared" si="2"/>
        <v>-6429</v>
      </c>
    </row>
    <row r="29" spans="1:10" x14ac:dyDescent="0.25">
      <c r="A29" t="str">
        <f t="shared" si="0"/>
        <v>a</v>
      </c>
      <c r="B29" s="8"/>
      <c r="C29" s="9" t="s">
        <v>11</v>
      </c>
      <c r="D29" s="10">
        <f>SUM('ცვლილ. ბიუჯ.'!E29,'ცვლილ. საკუთ.'!E29,'მთავრ. ფონდი'!E29,'პრეზ. ფონდი'!E29)</f>
        <v>-171400</v>
      </c>
      <c r="E29" s="10">
        <f>SUM('ცვლილ. ბიუჯ.'!F29,'ცვლილ. საკუთ.'!F29,'მთავრ. ფონდი'!F29,'პრეზ. ფონდი'!F29)</f>
        <v>-3000</v>
      </c>
      <c r="F29" s="10">
        <f>SUM('ცვლილ. ბიუჯ.'!G29,'ცვლილ. საკუთ.'!G29,'მთავრ. ფონდი'!G29,'პრეზ. ფონდი'!G29)</f>
        <v>-23200</v>
      </c>
      <c r="G29" s="10">
        <f>SUM('ცვლილ. ბიუჯ.'!H29,'ცვლილ. საკუთ.'!H29,'მთავრ. ფონდი'!H29,'პრეზ. ფონდი'!H29)</f>
        <v>-72600</v>
      </c>
      <c r="H29" s="10">
        <f>SUM('ცვლილ. ბიუჯ.'!I29,'ცვლილ. საკუთ.'!I29,'მთავრ. ფონდი'!I29,'პრეზ. ფონდი'!I29)</f>
        <v>-72600</v>
      </c>
      <c r="I29" s="10">
        <f t="shared" si="1"/>
        <v>-26200</v>
      </c>
      <c r="J29" s="10">
        <f t="shared" si="2"/>
        <v>-98800</v>
      </c>
    </row>
    <row r="30" spans="1:10" x14ac:dyDescent="0.25">
      <c r="A30" t="str">
        <f t="shared" si="0"/>
        <v>a</v>
      </c>
      <c r="B30" s="8"/>
      <c r="C30" s="9" t="s">
        <v>12</v>
      </c>
      <c r="D30" s="10">
        <f>SUM('ცვლილ. ბიუჯ.'!E30,'ცვლილ. საკუთ.'!E30,'მთავრ. ფონდი'!E30,'პრეზ. ფონდი'!E30)</f>
        <v>-2629</v>
      </c>
      <c r="E30" s="10">
        <f>SUM('ცვლილ. ბიუჯ.'!F30,'ცვლილ. საკუთ.'!F30,'მთავრ. ფონდი'!F30,'პრეზ. ფონდი'!F30)</f>
        <v>63371</v>
      </c>
      <c r="F30" s="10">
        <f>SUM('ცვლილ. ბიუჯ.'!G30,'ცვლილ. საკუთ.'!G30,'მთავრ. ფონდი'!G30,'პრეზ. ფონდი'!G30)</f>
        <v>90000</v>
      </c>
      <c r="G30" s="10">
        <f>SUM('ცვლილ. ბიუჯ.'!H30,'ცვლილ. საკუთ.'!H30,'მთავრ. ფონდი'!H30,'პრეზ. ფონდი'!H30)</f>
        <v>-71000</v>
      </c>
      <c r="H30" s="10">
        <f>SUM('ცვლილ. ბიუჯ.'!I30,'ცვლილ. საკუთ.'!I30,'მთავრ. ფონდი'!I30,'პრეზ. ფონდი'!I30)</f>
        <v>-85000</v>
      </c>
      <c r="I30" s="10">
        <f t="shared" si="1"/>
        <v>153371</v>
      </c>
      <c r="J30" s="10">
        <f t="shared" si="2"/>
        <v>82371</v>
      </c>
    </row>
    <row r="31" spans="1:10" x14ac:dyDescent="0.25">
      <c r="A31" t="str">
        <f t="shared" si="0"/>
        <v>b</v>
      </c>
      <c r="B31" s="8"/>
      <c r="C31" s="9" t="s">
        <v>13</v>
      </c>
      <c r="D31" s="10">
        <f>SUM('ცვლილ. ბიუჯ.'!E31,'ცვლილ. საკუთ.'!E31,'მთავრ. ფონდი'!E31,'პრეზ. ფონდი'!E31)</f>
        <v>0</v>
      </c>
      <c r="E31" s="10">
        <f>SUM('ცვლილ. ბიუჯ.'!F31,'ცვლილ. საკუთ.'!F31,'მთავრ. ფონდი'!F31,'პრეზ. ფონდი'!F31)</f>
        <v>0</v>
      </c>
      <c r="F31" s="10">
        <f>SUM('ცვლილ. ბიუჯ.'!G31,'ცვლილ. საკუთ.'!G31,'მთავრ. ფონდი'!G31,'პრეზ. ფონდი'!G31)</f>
        <v>0</v>
      </c>
      <c r="G31" s="10">
        <f>SUM('ცვლილ. ბიუჯ.'!H31,'ცვლილ. საკუთ.'!H31,'მთავრ. ფონდი'!H31,'პრეზ. ფონდი'!H31)</f>
        <v>0</v>
      </c>
      <c r="H31" s="10">
        <f>SUM('ცვლილ. ბიუჯ.'!I31,'ცვლილ. საკუთ.'!I31,'მთავრ. ფონდი'!I31,'პრეზ. ფონდი'!I31)</f>
        <v>0</v>
      </c>
      <c r="I31" s="10">
        <f t="shared" si="1"/>
        <v>0</v>
      </c>
      <c r="J31" s="10">
        <f t="shared" si="2"/>
        <v>0</v>
      </c>
    </row>
    <row r="32" spans="1:10" x14ac:dyDescent="0.25">
      <c r="A32" t="str">
        <f t="shared" si="0"/>
        <v>b</v>
      </c>
      <c r="B32" s="8"/>
      <c r="C32" s="9" t="s">
        <v>14</v>
      </c>
      <c r="D32" s="10">
        <f>SUM('ცვლილ. ბიუჯ.'!E32,'ცვლილ. საკუთ.'!E32,'მთავრ. ფონდი'!E32,'პრეზ. ფონდი'!E32)</f>
        <v>0</v>
      </c>
      <c r="E32" s="10">
        <f>SUM('ცვლილ. ბიუჯ.'!F32,'ცვლილ. საკუთ.'!F32,'მთავრ. ფონდი'!F32,'პრეზ. ფონდი'!F32)</f>
        <v>0</v>
      </c>
      <c r="F32" s="10">
        <f>SUM('ცვლილ. ბიუჯ.'!G32,'ცვლილ. საკუთ.'!G32,'მთავრ. ფონდი'!G32,'პრეზ. ფონდი'!G32)</f>
        <v>0</v>
      </c>
      <c r="G32" s="10">
        <f>SUM('ცვლილ. ბიუჯ.'!H32,'ცვლილ. საკუთ.'!H32,'მთავრ. ფონდი'!H32,'პრეზ. ფონდი'!H32)</f>
        <v>0</v>
      </c>
      <c r="H32" s="10">
        <f>SUM('ცვლილ. ბიუჯ.'!I32,'ცვლილ. საკუთ.'!I32,'მთავრ. ფონდი'!I32,'პრეზ. ფონდი'!I32)</f>
        <v>0</v>
      </c>
      <c r="I32" s="10">
        <f t="shared" si="1"/>
        <v>0</v>
      </c>
      <c r="J32" s="10">
        <f t="shared" si="2"/>
        <v>0</v>
      </c>
    </row>
    <row r="33" spans="1:10" x14ac:dyDescent="0.25">
      <c r="A33" t="str">
        <f t="shared" si="0"/>
        <v>b</v>
      </c>
      <c r="B33" s="8"/>
      <c r="C33" s="9" t="s">
        <v>15</v>
      </c>
      <c r="D33" s="10">
        <f>SUM('ცვლილ. ბიუჯ.'!E33,'ცვლილ. საკუთ.'!E33,'მთავრ. ფონდი'!E33,'პრეზ. ფონდი'!E33)</f>
        <v>0</v>
      </c>
      <c r="E33" s="10">
        <f>SUM('ცვლილ. ბიუჯ.'!F33,'ცვლილ. საკუთ.'!F33,'მთავრ. ფონდი'!F33,'პრეზ. ფონდი'!F33)</f>
        <v>0</v>
      </c>
      <c r="F33" s="10">
        <f>SUM('ცვლილ. ბიუჯ.'!G33,'ცვლილ. საკუთ.'!G33,'მთავრ. ფონდი'!G33,'პრეზ. ფონდი'!G33)</f>
        <v>0</v>
      </c>
      <c r="G33" s="10">
        <f>SUM('ცვლილ. ბიუჯ.'!H33,'ცვლილ. საკუთ.'!H33,'მთავრ. ფონდი'!H33,'პრეზ. ფონდი'!H33)</f>
        <v>0</v>
      </c>
      <c r="H33" s="10">
        <f>SUM('ცვლილ. ბიუჯ.'!I33,'ცვლილ. საკუთ.'!I33,'მთავრ. ფონდი'!I33,'პრეზ. ფონდი'!I33)</f>
        <v>0</v>
      </c>
      <c r="I33" s="10">
        <f t="shared" si="1"/>
        <v>0</v>
      </c>
      <c r="J33" s="10">
        <f t="shared" si="2"/>
        <v>0</v>
      </c>
    </row>
    <row r="34" spans="1:10" x14ac:dyDescent="0.25">
      <c r="A34" t="str">
        <f t="shared" si="0"/>
        <v>a</v>
      </c>
      <c r="B34" s="8"/>
      <c r="C34" s="9" t="s">
        <v>16</v>
      </c>
      <c r="D34" s="10">
        <f>SUM('ცვლილ. ბიუჯ.'!E34,'ცვლილ. საკუთ.'!E34,'მთავრ. ფონდი'!E34,'პრეზ. ფონდი'!E34)</f>
        <v>10000</v>
      </c>
      <c r="E34" s="10">
        <f>SUM('ცვლილ. ბიუჯ.'!F34,'ცვლილ. საკუთ.'!F34,'მთავრ. ფონდი'!F34,'პრეზ. ფონდი'!F34)</f>
        <v>5000</v>
      </c>
      <c r="F34" s="10">
        <f>SUM('ცვლილ. ბიუჯ.'!G34,'ცვლილ. საკუთ.'!G34,'მთავრ. ფონდი'!G34,'პრეზ. ფონდი'!G34)</f>
        <v>5000</v>
      </c>
      <c r="G34" s="10">
        <f>SUM('ცვლილ. ბიუჯ.'!H34,'ცვლილ. საკუთ.'!H34,'მთავრ. ფონდი'!H34,'პრეზ. ფონდი'!H34)</f>
        <v>0</v>
      </c>
      <c r="H34" s="10">
        <f>SUM('ცვლილ. ბიუჯ.'!I34,'ცვლილ. საკუთ.'!I34,'მთავრ. ფონდი'!I34,'პრეზ. ფონდი'!I34)</f>
        <v>0</v>
      </c>
      <c r="I34" s="10">
        <f t="shared" si="1"/>
        <v>10000</v>
      </c>
      <c r="J34" s="10">
        <f t="shared" si="2"/>
        <v>10000</v>
      </c>
    </row>
    <row r="35" spans="1:10" x14ac:dyDescent="0.25">
      <c r="A35" t="str">
        <f t="shared" si="0"/>
        <v>b</v>
      </c>
      <c r="B35" s="8"/>
      <c r="C35" s="9" t="s">
        <v>17</v>
      </c>
      <c r="D35" s="10">
        <f>SUM('ცვლილ. ბიუჯ.'!E35,'ცვლილ. საკუთ.'!E35,'მთავრ. ფონდი'!E35,'პრეზ. ფონდი'!E35)</f>
        <v>0</v>
      </c>
      <c r="E35" s="10">
        <f>SUM('ცვლილ. ბიუჯ.'!F35,'ცვლილ. საკუთ.'!F35,'მთავრ. ფონდი'!F35,'პრეზ. ფონდი'!F35)</f>
        <v>0</v>
      </c>
      <c r="F35" s="10">
        <f>SUM('ცვლილ. ბიუჯ.'!G35,'ცვლილ. საკუთ.'!G35,'მთავრ. ფონდი'!G35,'პრეზ. ფონდი'!G35)</f>
        <v>0</v>
      </c>
      <c r="G35" s="10">
        <f>SUM('ცვლილ. ბიუჯ.'!H35,'ცვლილ. საკუთ.'!H35,'მთავრ. ფონდი'!H35,'პრეზ. ფონდი'!H35)</f>
        <v>0</v>
      </c>
      <c r="H35" s="10">
        <f>SUM('ცვლილ. ბიუჯ.'!I35,'ცვლილ. საკუთ.'!I35,'მთავრ. ფონდი'!I35,'პრეზ. ფონდი'!I35)</f>
        <v>0</v>
      </c>
      <c r="I35" s="10">
        <f t="shared" si="1"/>
        <v>0</v>
      </c>
      <c r="J35" s="10">
        <f t="shared" si="2"/>
        <v>0</v>
      </c>
    </row>
    <row r="36" spans="1:10" x14ac:dyDescent="0.25">
      <c r="A36" t="str">
        <f t="shared" si="0"/>
        <v>a</v>
      </c>
      <c r="B36" s="5"/>
      <c r="C36" s="6" t="s">
        <v>18</v>
      </c>
      <c r="D36" s="7">
        <f>SUM('ცვლილ. ბიუჯ.'!E36,'ცვლილ. საკუთ.'!E36,'მთავრ. ფონდი'!E36,'პრეზ. ფონდი'!E36)</f>
        <v>0</v>
      </c>
      <c r="E36" s="7">
        <f>SUM('ცვლილ. ბიუჯ.'!F36,'ცვლილ. საკუთ.'!F36,'მთავრ. ფონდი'!F36,'პრეზ. ფონდი'!F36)</f>
        <v>5000</v>
      </c>
      <c r="F36" s="7">
        <f>SUM('ცვლილ. ბიუჯ.'!G36,'ცვლილ. საკუთ.'!G36,'მთავრ. ფონდი'!G36,'პრეზ. ფონდი'!G36)</f>
        <v>-5000</v>
      </c>
      <c r="G36" s="7">
        <f>SUM('ცვლილ. ბიუჯ.'!H36,'ცვლილ. საკუთ.'!H36,'მთავრ. ფონდი'!H36,'პრეზ. ფონდი'!H36)</f>
        <v>0</v>
      </c>
      <c r="H36" s="7">
        <f>SUM('ცვლილ. ბიუჯ.'!I36,'ცვლილ. საკუთ.'!I36,'მთავრ. ფონდი'!I36,'პრეზ. ფონდი'!I36)</f>
        <v>0</v>
      </c>
      <c r="I36" s="7">
        <f t="shared" si="1"/>
        <v>0</v>
      </c>
      <c r="J36" s="7">
        <f t="shared" si="2"/>
        <v>0</v>
      </c>
    </row>
    <row r="37" spans="1:10" x14ac:dyDescent="0.25">
      <c r="A37" t="str">
        <f t="shared" si="0"/>
        <v>b</v>
      </c>
      <c r="B37" s="5"/>
      <c r="C37" s="6" t="s">
        <v>19</v>
      </c>
      <c r="D37" s="7">
        <f>SUM('ცვლილ. ბიუჯ.'!E37,'ცვლილ. საკუთ.'!E37,'მთავრ. ფონდი'!E37,'პრეზ. ფონდი'!E37)</f>
        <v>0</v>
      </c>
      <c r="E37" s="7">
        <f>SUM('ცვლილ. ბიუჯ.'!F37,'ცვლილ. საკუთ.'!F37,'მთავრ. ფონდი'!F37,'პრეზ. ფონდი'!F37)</f>
        <v>0</v>
      </c>
      <c r="F37" s="7">
        <f>SUM('ცვლილ. ბიუჯ.'!G37,'ცვლილ. საკუთ.'!G37,'მთავრ. ფონდი'!G37,'პრეზ. ფონდი'!G37)</f>
        <v>0</v>
      </c>
      <c r="G37" s="7">
        <f>SUM('ცვლილ. ბიუჯ.'!H37,'ცვლილ. საკუთ.'!H37,'მთავრ. ფონდი'!H37,'პრეზ. ფონდი'!H37)</f>
        <v>0</v>
      </c>
      <c r="H37" s="7">
        <f>SUM('ცვლილ. ბიუჯ.'!I37,'ცვლილ. საკუთ.'!I37,'მთავრ. ფონდი'!I37,'პრეზ. ფონდი'!I37)</f>
        <v>0</v>
      </c>
      <c r="I37" s="7">
        <f t="shared" si="1"/>
        <v>0</v>
      </c>
      <c r="J37" s="7">
        <f t="shared" si="2"/>
        <v>0</v>
      </c>
    </row>
    <row r="38" spans="1:10" ht="15.75" thickBot="1" x14ac:dyDescent="0.3">
      <c r="A38" t="str">
        <f t="shared" si="0"/>
        <v>a</v>
      </c>
      <c r="B38" s="11"/>
      <c r="C38" s="12" t="s">
        <v>20</v>
      </c>
      <c r="D38" s="13">
        <f>SUM('ცვლილ. ბიუჯ.'!E38,'ცვლილ. საკუთ.'!E38,'მთავრ. ფონდი'!E38,'პრეზ. ფონდი'!E38)</f>
        <v>629</v>
      </c>
      <c r="E38" s="13">
        <f>SUM('ცვლილ. ბიუჯ.'!F38,'ცვლილ. საკუთ.'!F38,'მთავრ. ფონდი'!F38,'პრეზ. ფონდი'!F38)</f>
        <v>629</v>
      </c>
      <c r="F38" s="13">
        <f>SUM('ცვლილ. ბიუჯ.'!G38,'ცვლილ. საკუთ.'!G38,'მთავრ. ფონდი'!G38,'პრეზ. ფონდი'!G38)</f>
        <v>0</v>
      </c>
      <c r="G38" s="13">
        <f>SUM('ცვლილ. ბიუჯ.'!H38,'ცვლილ. საკუთ.'!H38,'მთავრ. ფონდი'!H38,'პრეზ. ფონდი'!H38)</f>
        <v>0</v>
      </c>
      <c r="H38" s="13">
        <f>SUM('ცვლილ. ბიუჯ.'!I38,'ცვლილ. საკუთ.'!I38,'მთავრ. ფონდი'!I38,'პრეზ. ფონდი'!I38)</f>
        <v>0</v>
      </c>
      <c r="I38" s="13">
        <f t="shared" si="1"/>
        <v>629</v>
      </c>
      <c r="J38" s="13">
        <f t="shared" si="2"/>
        <v>629</v>
      </c>
    </row>
    <row r="39" spans="1:10" ht="16.5" thickTop="1" thickBot="1" x14ac:dyDescent="0.3">
      <c r="A39" t="str">
        <f t="shared" si="0"/>
        <v>b</v>
      </c>
      <c r="B39" s="16" t="s">
        <v>25</v>
      </c>
      <c r="C39" s="4" t="s">
        <v>26</v>
      </c>
      <c r="D39" s="4">
        <f>SUM('ცვლილ. ბიუჯ.'!E39,'ცვლილ. საკუთ.'!E39,'მთავრ. ფონდი'!E39,'პრეზ. ფონდი'!E39)</f>
        <v>0</v>
      </c>
      <c r="E39" s="4">
        <f>SUM('ცვლილ. ბიუჯ.'!F39,'ცვლილ. საკუთ.'!F39,'მთავრ. ფონდი'!F39,'პრეზ. ფონდი'!F39)</f>
        <v>0</v>
      </c>
      <c r="F39" s="4">
        <f>SUM('ცვლილ. ბიუჯ.'!G39,'ცვლილ. საკუთ.'!G39,'მთავრ. ფონდი'!G39,'პრეზ. ფონდი'!G39)</f>
        <v>0</v>
      </c>
      <c r="G39" s="4">
        <f>SUM('ცვლილ. ბიუჯ.'!H39,'ცვლილ. საკუთ.'!H39,'მთავრ. ფონდი'!H39,'პრეზ. ფონდი'!H39)</f>
        <v>0</v>
      </c>
      <c r="H39" s="4">
        <f>SUM('ცვლილ. ბიუჯ.'!I39,'ცვლილ. საკუთ.'!I39,'მთავრ. ფონდი'!I39,'პრეზ. ფონდი'!I39)</f>
        <v>0</v>
      </c>
      <c r="I39" s="4">
        <f t="shared" si="1"/>
        <v>0</v>
      </c>
      <c r="J39" s="4">
        <f t="shared" si="2"/>
        <v>0</v>
      </c>
    </row>
    <row r="40" spans="1:10" ht="15.75" thickTop="1" x14ac:dyDescent="0.25">
      <c r="A40" t="str">
        <f t="shared" si="0"/>
        <v>b</v>
      </c>
      <c r="B40" s="5"/>
      <c r="C40" s="6" t="s">
        <v>10</v>
      </c>
      <c r="D40" s="7">
        <f>SUM('ცვლილ. ბიუჯ.'!E40,'ცვლილ. საკუთ.'!E40,'მთავრ. ფონდი'!E40,'პრეზ. ფონდი'!E40)</f>
        <v>0</v>
      </c>
      <c r="E40" s="7">
        <f>SUM('ცვლილ. ბიუჯ.'!F40,'ცვლილ. საკუთ.'!F40,'მთავრ. ფონდი'!F40,'პრეზ. ფონდი'!F40)</f>
        <v>0</v>
      </c>
      <c r="F40" s="7">
        <f>SUM('ცვლილ. ბიუჯ.'!G40,'ცვლილ. საკუთ.'!G40,'მთავრ. ფონდი'!G40,'პრეზ. ფონდი'!G40)</f>
        <v>0</v>
      </c>
      <c r="G40" s="7">
        <f>SUM('ცვლილ. ბიუჯ.'!H40,'ცვლილ. საკუთ.'!H40,'მთავრ. ფონდი'!H40,'პრეზ. ფონდი'!H40)</f>
        <v>0</v>
      </c>
      <c r="H40" s="7">
        <f>SUM('ცვლილ. ბიუჯ.'!I40,'ცვლილ. საკუთ.'!I40,'მთავრ. ფონდი'!I40,'პრეზ. ფონდი'!I40)</f>
        <v>0</v>
      </c>
      <c r="I40" s="7">
        <f t="shared" si="1"/>
        <v>0</v>
      </c>
      <c r="J40" s="7">
        <f t="shared" si="2"/>
        <v>0</v>
      </c>
    </row>
    <row r="41" spans="1:10" x14ac:dyDescent="0.25">
      <c r="A41" t="str">
        <f t="shared" si="0"/>
        <v>a</v>
      </c>
      <c r="B41" s="8"/>
      <c r="C41" s="9" t="s">
        <v>11</v>
      </c>
      <c r="D41" s="10">
        <f>SUM('ცვლილ. ბიუჯ.'!E41,'ცვლილ. საკუთ.'!E41,'მთავრ. ფონდი'!E41,'პრეზ. ფონდი'!E41)</f>
        <v>0</v>
      </c>
      <c r="E41" s="10">
        <f>SUM('ცვლილ. ბიუჯ.'!F41,'ცვლილ. საკუთ.'!F41,'მთავრ. ფონდი'!F41,'პრეზ. ფონდი'!F41)</f>
        <v>-8000</v>
      </c>
      <c r="F41" s="10">
        <f>SUM('ცვლილ. ბიუჯ.'!G41,'ცვლილ. საკუთ.'!G41,'მთავრ. ფონდი'!G41,'პრეზ. ფონდი'!G41)</f>
        <v>-28000</v>
      </c>
      <c r="G41" s="10">
        <f>SUM('ცვლილ. ბიუჯ.'!H41,'ცვლილ. საკუთ.'!H41,'მთავრ. ფონდი'!H41,'პრეზ. ფონდი'!H41)</f>
        <v>33000</v>
      </c>
      <c r="H41" s="10">
        <f>SUM('ცვლილ. ბიუჯ.'!I41,'ცვლილ. საკუთ.'!I41,'მთავრ. ფონდი'!I41,'პრეზ. ფონდი'!I41)</f>
        <v>3000</v>
      </c>
      <c r="I41" s="10">
        <f t="shared" si="1"/>
        <v>-36000</v>
      </c>
      <c r="J41" s="10">
        <f t="shared" si="2"/>
        <v>-3000</v>
      </c>
    </row>
    <row r="42" spans="1:10" x14ac:dyDescent="0.25">
      <c r="A42" t="str">
        <f t="shared" si="0"/>
        <v>a</v>
      </c>
      <c r="B42" s="8"/>
      <c r="C42" s="9" t="s">
        <v>12</v>
      </c>
      <c r="D42" s="10">
        <f>SUM('ცვლილ. ბიუჯ.'!E42,'ცვლილ. საკუთ.'!E42,'მთავრ. ფონდი'!E42,'პრეზ. ფონდი'!E42)</f>
        <v>0</v>
      </c>
      <c r="E42" s="10">
        <f>SUM('ცვლილ. ბიუჯ.'!F42,'ცვლილ. საკუთ.'!F42,'მთავრ. ფონდი'!F42,'პრეზ. ფონდი'!F42)</f>
        <v>5000</v>
      </c>
      <c r="F42" s="10">
        <f>SUM('ცვლილ. ბიუჯ.'!G42,'ცვლილ. საკუთ.'!G42,'მთავრ. ფონდი'!G42,'პრეზ. ფონდი'!G42)</f>
        <v>25000</v>
      </c>
      <c r="G42" s="10">
        <f>SUM('ცვლილ. ბიუჯ.'!H42,'ცვლილ. საკუთ.'!H42,'მთავრ. ფონდი'!H42,'პრეზ. ფონდი'!H42)</f>
        <v>-30000</v>
      </c>
      <c r="H42" s="10">
        <f>SUM('ცვლილ. ბიუჯ.'!I42,'ცვლილ. საკუთ.'!I42,'მთავრ. ფონდი'!I42,'პრეზ. ფონდი'!I42)</f>
        <v>0</v>
      </c>
      <c r="I42" s="10">
        <f t="shared" si="1"/>
        <v>30000</v>
      </c>
      <c r="J42" s="10">
        <f t="shared" si="2"/>
        <v>0</v>
      </c>
    </row>
    <row r="43" spans="1:10" x14ac:dyDescent="0.25">
      <c r="A43" t="str">
        <f t="shared" si="0"/>
        <v>b</v>
      </c>
      <c r="B43" s="8"/>
      <c r="C43" s="9" t="s">
        <v>13</v>
      </c>
      <c r="D43" s="10">
        <f>SUM('ცვლილ. ბიუჯ.'!E43,'ცვლილ. საკუთ.'!E43,'მთავრ. ფონდი'!E43,'პრეზ. ფონდი'!E43)</f>
        <v>0</v>
      </c>
      <c r="E43" s="10">
        <f>SUM('ცვლილ. ბიუჯ.'!F43,'ცვლილ. საკუთ.'!F43,'მთავრ. ფონდი'!F43,'პრეზ. ფონდი'!F43)</f>
        <v>0</v>
      </c>
      <c r="F43" s="10">
        <f>SUM('ცვლილ. ბიუჯ.'!G43,'ცვლილ. საკუთ.'!G43,'მთავრ. ფონდი'!G43,'პრეზ. ფონდი'!G43)</f>
        <v>0</v>
      </c>
      <c r="G43" s="10">
        <f>SUM('ცვლილ. ბიუჯ.'!H43,'ცვლილ. საკუთ.'!H43,'მთავრ. ფონდი'!H43,'პრეზ. ფონდი'!H43)</f>
        <v>0</v>
      </c>
      <c r="H43" s="10">
        <f>SUM('ცვლილ. ბიუჯ.'!I43,'ცვლილ. საკუთ.'!I43,'მთავრ. ფონდი'!I43,'პრეზ. ფონდი'!I43)</f>
        <v>0</v>
      </c>
      <c r="I43" s="10">
        <f t="shared" si="1"/>
        <v>0</v>
      </c>
      <c r="J43" s="10">
        <f t="shared" si="2"/>
        <v>0</v>
      </c>
    </row>
    <row r="44" spans="1:10" x14ac:dyDescent="0.25">
      <c r="A44" t="str">
        <f t="shared" si="0"/>
        <v>b</v>
      </c>
      <c r="B44" s="8"/>
      <c r="C44" s="9" t="s">
        <v>14</v>
      </c>
      <c r="D44" s="10">
        <f>SUM('ცვლილ. ბიუჯ.'!E44,'ცვლილ. საკუთ.'!E44,'მთავრ. ფონდი'!E44,'პრეზ. ფონდი'!E44)</f>
        <v>0</v>
      </c>
      <c r="E44" s="10">
        <f>SUM('ცვლილ. ბიუჯ.'!F44,'ცვლილ. საკუთ.'!F44,'მთავრ. ფონდი'!F44,'პრეზ. ფონდი'!F44)</f>
        <v>0</v>
      </c>
      <c r="F44" s="10">
        <f>SUM('ცვლილ. ბიუჯ.'!G44,'ცვლილ. საკუთ.'!G44,'მთავრ. ფონდი'!G44,'პრეზ. ფონდი'!G44)</f>
        <v>0</v>
      </c>
      <c r="G44" s="10">
        <f>SUM('ცვლილ. ბიუჯ.'!H44,'ცვლილ. საკუთ.'!H44,'მთავრ. ფონდი'!H44,'პრეზ. ფონდი'!H44)</f>
        <v>0</v>
      </c>
      <c r="H44" s="10">
        <f>SUM('ცვლილ. ბიუჯ.'!I44,'ცვლილ. საკუთ.'!I44,'მთავრ. ფონდი'!I44,'პრეზ. ფონდი'!I44)</f>
        <v>0</v>
      </c>
      <c r="I44" s="10">
        <f t="shared" si="1"/>
        <v>0</v>
      </c>
      <c r="J44" s="10">
        <f t="shared" si="2"/>
        <v>0</v>
      </c>
    </row>
    <row r="45" spans="1:10" x14ac:dyDescent="0.25">
      <c r="A45" t="str">
        <f t="shared" si="0"/>
        <v>b</v>
      </c>
      <c r="B45" s="8"/>
      <c r="C45" s="9" t="s">
        <v>15</v>
      </c>
      <c r="D45" s="10">
        <f>SUM('ცვლილ. ბიუჯ.'!E45,'ცვლილ. საკუთ.'!E45,'მთავრ. ფონდი'!E45,'პრეზ. ფონდი'!E45)</f>
        <v>0</v>
      </c>
      <c r="E45" s="10">
        <f>SUM('ცვლილ. ბიუჯ.'!F45,'ცვლილ. საკუთ.'!F45,'მთავრ. ფონდი'!F45,'პრეზ. ფონდი'!F45)</f>
        <v>0</v>
      </c>
      <c r="F45" s="10">
        <f>SUM('ცვლილ. ბიუჯ.'!G45,'ცვლილ. საკუთ.'!G45,'მთავრ. ფონდი'!G45,'პრეზ. ფონდი'!G45)</f>
        <v>0</v>
      </c>
      <c r="G45" s="10">
        <f>SUM('ცვლილ. ბიუჯ.'!H45,'ცვლილ. საკუთ.'!H45,'მთავრ. ფონდი'!H45,'პრეზ. ფონდი'!H45)</f>
        <v>0</v>
      </c>
      <c r="H45" s="10">
        <f>SUM('ცვლილ. ბიუჯ.'!I45,'ცვლილ. საკუთ.'!I45,'მთავრ. ფონდი'!I45,'პრეზ. ფონდი'!I45)</f>
        <v>0</v>
      </c>
      <c r="I45" s="10">
        <f t="shared" si="1"/>
        <v>0</v>
      </c>
      <c r="J45" s="10">
        <f t="shared" si="2"/>
        <v>0</v>
      </c>
    </row>
    <row r="46" spans="1:10" x14ac:dyDescent="0.25">
      <c r="A46" t="str">
        <f t="shared" si="0"/>
        <v>a</v>
      </c>
      <c r="B46" s="8"/>
      <c r="C46" s="9" t="s">
        <v>16</v>
      </c>
      <c r="D46" s="10">
        <f>SUM('ცვლილ. ბიუჯ.'!E46,'ცვლილ. საკუთ.'!E46,'მთავრ. ფონდი'!E46,'პრეზ. ფონდი'!E46)</f>
        <v>0</v>
      </c>
      <c r="E46" s="10">
        <f>SUM('ცვლილ. ბიუჯ.'!F46,'ცვლილ. საკუთ.'!F46,'მთავრ. ფონდი'!F46,'პრეზ. ფონდი'!F46)</f>
        <v>3000</v>
      </c>
      <c r="F46" s="10">
        <f>SUM('ცვლილ. ბიუჯ.'!G46,'ცვლილ. საკუთ.'!G46,'მთავრ. ფონდი'!G46,'პრეზ. ფონდი'!G46)</f>
        <v>3000</v>
      </c>
      <c r="G46" s="10">
        <f>SUM('ცვლილ. ბიუჯ.'!H46,'ცვლილ. საკუთ.'!H46,'მთავრ. ფონდი'!H46,'პრეზ. ფონდი'!H46)</f>
        <v>-3000</v>
      </c>
      <c r="H46" s="10">
        <f>SUM('ცვლილ. ბიუჯ.'!I46,'ცვლილ. საკუთ.'!I46,'მთავრ. ფონდი'!I46,'პრეზ. ფონდი'!I46)</f>
        <v>-3000</v>
      </c>
      <c r="I46" s="10">
        <f t="shared" si="1"/>
        <v>6000</v>
      </c>
      <c r="J46" s="10">
        <f t="shared" si="2"/>
        <v>3000</v>
      </c>
    </row>
    <row r="47" spans="1:10" x14ac:dyDescent="0.25">
      <c r="A47" t="str">
        <f t="shared" si="0"/>
        <v>b</v>
      </c>
      <c r="B47" s="8"/>
      <c r="C47" s="9" t="s">
        <v>17</v>
      </c>
      <c r="D47" s="10">
        <f>SUM('ცვლილ. ბიუჯ.'!E47,'ცვლილ. საკუთ.'!E47,'მთავრ. ფონდი'!E47,'პრეზ. ფონდი'!E47)</f>
        <v>0</v>
      </c>
      <c r="E47" s="10">
        <f>SUM('ცვლილ. ბიუჯ.'!F47,'ცვლილ. საკუთ.'!F47,'მთავრ. ფონდი'!F47,'პრეზ. ფონდი'!F47)</f>
        <v>0</v>
      </c>
      <c r="F47" s="10">
        <f>SUM('ცვლილ. ბიუჯ.'!G47,'ცვლილ. საკუთ.'!G47,'მთავრ. ფონდი'!G47,'პრეზ. ფონდი'!G47)</f>
        <v>0</v>
      </c>
      <c r="G47" s="10">
        <f>SUM('ცვლილ. ბიუჯ.'!H47,'ცვლილ. საკუთ.'!H47,'მთავრ. ფონდი'!H47,'პრეზ. ფონდი'!H47)</f>
        <v>0</v>
      </c>
      <c r="H47" s="10">
        <f>SUM('ცვლილ. ბიუჯ.'!I47,'ცვლილ. საკუთ.'!I47,'მთავრ. ფონდი'!I47,'პრეზ. ფონდი'!I47)</f>
        <v>0</v>
      </c>
      <c r="I47" s="10">
        <f t="shared" si="1"/>
        <v>0</v>
      </c>
      <c r="J47" s="10">
        <f t="shared" si="2"/>
        <v>0</v>
      </c>
    </row>
    <row r="48" spans="1:10" x14ac:dyDescent="0.25">
      <c r="A48" t="str">
        <f t="shared" si="0"/>
        <v>b</v>
      </c>
      <c r="B48" s="5"/>
      <c r="C48" s="6" t="s">
        <v>18</v>
      </c>
      <c r="D48" s="7">
        <f>SUM('ცვლილ. ბიუჯ.'!E48,'ცვლილ. საკუთ.'!E48,'მთავრ. ფონდი'!E48,'პრეზ. ფონდი'!E48)</f>
        <v>0</v>
      </c>
      <c r="E48" s="7">
        <f>SUM('ცვლილ. ბიუჯ.'!F48,'ცვლილ. საკუთ.'!F48,'მთავრ. ფონდი'!F48,'პრეზ. ფონდი'!F48)</f>
        <v>0</v>
      </c>
      <c r="F48" s="7">
        <f>SUM('ცვლილ. ბიუჯ.'!G48,'ცვლილ. საკუთ.'!G48,'მთავრ. ფონდი'!G48,'პრეზ. ფონდი'!G48)</f>
        <v>0</v>
      </c>
      <c r="G48" s="7">
        <f>SUM('ცვლილ. ბიუჯ.'!H48,'ცვლილ. საკუთ.'!H48,'მთავრ. ფონდი'!H48,'პრეზ. ფონდი'!H48)</f>
        <v>0</v>
      </c>
      <c r="H48" s="7">
        <f>SUM('ცვლილ. ბიუჯ.'!I48,'ცვლილ. საკუთ.'!I48,'მთავრ. ფონდი'!I48,'პრეზ. ფონდი'!I48)</f>
        <v>0</v>
      </c>
      <c r="I48" s="7">
        <f t="shared" si="1"/>
        <v>0</v>
      </c>
      <c r="J48" s="7">
        <f t="shared" si="2"/>
        <v>0</v>
      </c>
    </row>
    <row r="49" spans="1:10" x14ac:dyDescent="0.25">
      <c r="A49" t="str">
        <f t="shared" si="0"/>
        <v>b</v>
      </c>
      <c r="B49" s="5"/>
      <c r="C49" s="6" t="s">
        <v>19</v>
      </c>
      <c r="D49" s="7">
        <f>SUM('ცვლილ. ბიუჯ.'!E49,'ცვლილ. საკუთ.'!E49,'მთავრ. ფონდი'!E49,'პრეზ. ფონდი'!E49)</f>
        <v>0</v>
      </c>
      <c r="E49" s="7">
        <f>SUM('ცვლილ. ბიუჯ.'!F49,'ცვლილ. საკუთ.'!F49,'მთავრ. ფონდი'!F49,'პრეზ. ფონდი'!F49)</f>
        <v>0</v>
      </c>
      <c r="F49" s="7">
        <f>SUM('ცვლილ. ბიუჯ.'!G49,'ცვლილ. საკუთ.'!G49,'მთავრ. ფონდი'!G49,'პრეზ. ფონდი'!G49)</f>
        <v>0</v>
      </c>
      <c r="G49" s="7">
        <f>SUM('ცვლილ. ბიუჯ.'!H49,'ცვლილ. საკუთ.'!H49,'მთავრ. ფონდი'!H49,'პრეზ. ფონდი'!H49)</f>
        <v>0</v>
      </c>
      <c r="H49" s="7">
        <f>SUM('ცვლილ. ბიუჯ.'!I49,'ცვლილ. საკუთ.'!I49,'მთავრ. ფონდი'!I49,'პრეზ. ფონდი'!I49)</f>
        <v>0</v>
      </c>
      <c r="I49" s="7">
        <f t="shared" si="1"/>
        <v>0</v>
      </c>
      <c r="J49" s="7">
        <f t="shared" si="2"/>
        <v>0</v>
      </c>
    </row>
    <row r="50" spans="1:10" ht="15.75" thickBot="1" x14ac:dyDescent="0.3">
      <c r="A50" t="str">
        <f t="shared" si="0"/>
        <v>b</v>
      </c>
      <c r="B50" s="11"/>
      <c r="C50" s="12" t="s">
        <v>20</v>
      </c>
      <c r="D50" s="13">
        <f>SUM('ცვლილ. ბიუჯ.'!E50,'ცვლილ. საკუთ.'!E50,'მთავრ. ფონდი'!E50,'პრეზ. ფონდი'!E50)</f>
        <v>0</v>
      </c>
      <c r="E50" s="13">
        <f>SUM('ცვლილ. ბიუჯ.'!F50,'ცვლილ. საკუთ.'!F50,'მთავრ. ფონდი'!F50,'პრეზ. ფონდი'!F50)</f>
        <v>0</v>
      </c>
      <c r="F50" s="13">
        <f>SUM('ცვლილ. ბიუჯ.'!G50,'ცვლილ. საკუთ.'!G50,'მთავრ. ფონდი'!G50,'პრეზ. ფონდი'!G50)</f>
        <v>0</v>
      </c>
      <c r="G50" s="13">
        <f>SUM('ცვლილ. ბიუჯ.'!H50,'ცვლილ. საკუთ.'!H50,'მთავრ. ფონდი'!H50,'პრეზ. ფონდი'!H50)</f>
        <v>0</v>
      </c>
      <c r="H50" s="13">
        <f>SUM('ცვლილ. ბიუჯ.'!I50,'ცვლილ. საკუთ.'!I50,'მთავრ. ფონდი'!I50,'პრეზ. ფონდი'!I50)</f>
        <v>0</v>
      </c>
      <c r="I50" s="13">
        <f t="shared" si="1"/>
        <v>0</v>
      </c>
      <c r="J50" s="13">
        <f t="shared" si="2"/>
        <v>0</v>
      </c>
    </row>
    <row r="51" spans="1:10" ht="16.5" thickTop="1" thickBot="1" x14ac:dyDescent="0.3">
      <c r="A51" t="str">
        <f t="shared" si="0"/>
        <v>b</v>
      </c>
      <c r="B51" s="3" t="s">
        <v>27</v>
      </c>
      <c r="C51" s="4" t="s">
        <v>26</v>
      </c>
      <c r="D51" s="4">
        <f>SUM('ცვლილ. ბიუჯ.'!E51,'ცვლილ. საკუთ.'!E51,'მთავრ. ფონდი'!E51,'პრეზ. ფონდი'!E51)</f>
        <v>0</v>
      </c>
      <c r="E51" s="4">
        <f>SUM('ცვლილ. ბიუჯ.'!F51,'ცვლილ. საკუთ.'!F51,'მთავრ. ფონდი'!F51,'პრეზ. ფონდი'!F51)</f>
        <v>0</v>
      </c>
      <c r="F51" s="4">
        <f>SUM('ცვლილ. ბიუჯ.'!G51,'ცვლილ. საკუთ.'!G51,'მთავრ. ფონდი'!G51,'პრეზ. ფონდი'!G51)</f>
        <v>0</v>
      </c>
      <c r="G51" s="4">
        <f>SUM('ცვლილ. ბიუჯ.'!H51,'ცვლილ. საკუთ.'!H51,'მთავრ. ფონდი'!H51,'პრეზ. ფონდი'!H51)</f>
        <v>0</v>
      </c>
      <c r="H51" s="4">
        <f>SUM('ცვლილ. ბიუჯ.'!I51,'ცვლილ. საკუთ.'!I51,'მთავრ. ფონდი'!I51,'პრეზ. ფონდი'!I51)</f>
        <v>0</v>
      </c>
      <c r="I51" s="4">
        <f t="shared" si="1"/>
        <v>0</v>
      </c>
      <c r="J51" s="4">
        <f t="shared" si="2"/>
        <v>0</v>
      </c>
    </row>
    <row r="52" spans="1:10" ht="15.75" thickTop="1" x14ac:dyDescent="0.25">
      <c r="A52" t="str">
        <f t="shared" si="0"/>
        <v>b</v>
      </c>
      <c r="B52" s="5"/>
      <c r="C52" s="6" t="s">
        <v>10</v>
      </c>
      <c r="D52" s="7">
        <f>SUM('ცვლილ. ბიუჯ.'!E52,'ცვლილ. საკუთ.'!E52,'მთავრ. ფონდი'!E52,'პრეზ. ფონდი'!E52)</f>
        <v>0</v>
      </c>
      <c r="E52" s="7">
        <f>SUM('ცვლილ. ბიუჯ.'!F52,'ცვლილ. საკუთ.'!F52,'მთავრ. ფონდი'!F52,'პრეზ. ფონდი'!F52)</f>
        <v>0</v>
      </c>
      <c r="F52" s="7">
        <f>SUM('ცვლილ. ბიუჯ.'!G52,'ცვლილ. საკუთ.'!G52,'მთავრ. ფონდი'!G52,'პრეზ. ფონდი'!G52)</f>
        <v>0</v>
      </c>
      <c r="G52" s="7">
        <f>SUM('ცვლილ. ბიუჯ.'!H52,'ცვლილ. საკუთ.'!H52,'მთავრ. ფონდი'!H52,'პრეზ. ფონდი'!H52)</f>
        <v>0</v>
      </c>
      <c r="H52" s="7">
        <f>SUM('ცვლილ. ბიუჯ.'!I52,'ცვლილ. საკუთ.'!I52,'მთავრ. ფონდი'!I52,'პრეზ. ფონდი'!I52)</f>
        <v>0</v>
      </c>
      <c r="I52" s="7">
        <f t="shared" si="1"/>
        <v>0</v>
      </c>
      <c r="J52" s="7">
        <f t="shared" si="2"/>
        <v>0</v>
      </c>
    </row>
    <row r="53" spans="1:10" x14ac:dyDescent="0.25">
      <c r="A53" t="str">
        <f t="shared" si="0"/>
        <v>a</v>
      </c>
      <c r="B53" s="8"/>
      <c r="C53" s="9" t="s">
        <v>11</v>
      </c>
      <c r="D53" s="10">
        <f>SUM('ცვლილ. ბიუჯ.'!E53,'ცვლილ. საკუთ.'!E53,'მთავრ. ფონდი'!E53,'პრეზ. ფონდი'!E53)</f>
        <v>0</v>
      </c>
      <c r="E53" s="10">
        <f>SUM('ცვლილ. ბიუჯ.'!F53,'ცვლილ. საკუთ.'!F53,'მთავრ. ფონდი'!F53,'პრეზ. ფონდი'!F53)</f>
        <v>-8000</v>
      </c>
      <c r="F53" s="10">
        <f>SUM('ცვლილ. ბიუჯ.'!G53,'ცვლილ. საკუთ.'!G53,'მთავრ. ფონდი'!G53,'პრეზ. ფონდი'!G53)</f>
        <v>-28000</v>
      </c>
      <c r="G53" s="10">
        <f>SUM('ცვლილ. ბიუჯ.'!H53,'ცვლილ. საკუთ.'!H53,'მთავრ. ფონდი'!H53,'პრეზ. ფონდი'!H53)</f>
        <v>33000</v>
      </c>
      <c r="H53" s="10">
        <f>SUM('ცვლილ. ბიუჯ.'!I53,'ცვლილ. საკუთ.'!I53,'მთავრ. ფონდი'!I53,'პრეზ. ფონდი'!I53)</f>
        <v>3000</v>
      </c>
      <c r="I53" s="10">
        <f t="shared" si="1"/>
        <v>-36000</v>
      </c>
      <c r="J53" s="10">
        <f t="shared" si="2"/>
        <v>-3000</v>
      </c>
    </row>
    <row r="54" spans="1:10" x14ac:dyDescent="0.25">
      <c r="A54" t="str">
        <f t="shared" si="0"/>
        <v>a</v>
      </c>
      <c r="B54" s="8"/>
      <c r="C54" s="9" t="s">
        <v>12</v>
      </c>
      <c r="D54" s="10">
        <f>SUM('ცვლილ. ბიუჯ.'!E54,'ცვლილ. საკუთ.'!E54,'მთავრ. ფონდი'!E54,'პრეზ. ფონდი'!E54)</f>
        <v>0</v>
      </c>
      <c r="E54" s="10">
        <f>SUM('ცვლილ. ბიუჯ.'!F54,'ცვლილ. საკუთ.'!F54,'მთავრ. ფონდი'!F54,'პრეზ. ფონდი'!F54)</f>
        <v>5000</v>
      </c>
      <c r="F54" s="10">
        <f>SUM('ცვლილ. ბიუჯ.'!G54,'ცვლილ. საკუთ.'!G54,'მთავრ. ფონდი'!G54,'პრეზ. ფონდი'!G54)</f>
        <v>25000</v>
      </c>
      <c r="G54" s="10">
        <f>SUM('ცვლილ. ბიუჯ.'!H54,'ცვლილ. საკუთ.'!H54,'მთავრ. ფონდი'!H54,'პრეზ. ფონდი'!H54)</f>
        <v>-30000</v>
      </c>
      <c r="H54" s="10">
        <f>SUM('ცვლილ. ბიუჯ.'!I54,'ცვლილ. საკუთ.'!I54,'მთავრ. ფონდი'!I54,'პრეზ. ფონდი'!I54)</f>
        <v>0</v>
      </c>
      <c r="I54" s="10">
        <f t="shared" si="1"/>
        <v>30000</v>
      </c>
      <c r="J54" s="10">
        <f t="shared" si="2"/>
        <v>0</v>
      </c>
    </row>
    <row r="55" spans="1:10" x14ac:dyDescent="0.25">
      <c r="A55" t="str">
        <f t="shared" si="0"/>
        <v>b</v>
      </c>
      <c r="B55" s="8"/>
      <c r="C55" s="9" t="s">
        <v>13</v>
      </c>
      <c r="D55" s="10">
        <f>SUM('ცვლილ. ბიუჯ.'!E55,'ცვლილ. საკუთ.'!E55,'მთავრ. ფონდი'!E55,'პრეზ. ფონდი'!E55)</f>
        <v>0</v>
      </c>
      <c r="E55" s="10">
        <f>SUM('ცვლილ. ბიუჯ.'!F55,'ცვლილ. საკუთ.'!F55,'მთავრ. ფონდი'!F55,'პრეზ. ფონდი'!F55)</f>
        <v>0</v>
      </c>
      <c r="F55" s="10">
        <f>SUM('ცვლილ. ბიუჯ.'!G55,'ცვლილ. საკუთ.'!G55,'მთავრ. ფონდი'!G55,'პრეზ. ფონდი'!G55)</f>
        <v>0</v>
      </c>
      <c r="G55" s="10">
        <f>SUM('ცვლილ. ბიუჯ.'!H55,'ცვლილ. საკუთ.'!H55,'მთავრ. ფონდი'!H55,'პრეზ. ფონდი'!H55)</f>
        <v>0</v>
      </c>
      <c r="H55" s="10">
        <f>SUM('ცვლილ. ბიუჯ.'!I55,'ცვლილ. საკუთ.'!I55,'მთავრ. ფონდი'!I55,'პრეზ. ფონდი'!I55)</f>
        <v>0</v>
      </c>
      <c r="I55" s="10">
        <f t="shared" si="1"/>
        <v>0</v>
      </c>
      <c r="J55" s="10">
        <f t="shared" si="2"/>
        <v>0</v>
      </c>
    </row>
    <row r="56" spans="1:10" x14ac:dyDescent="0.25">
      <c r="A56" t="str">
        <f t="shared" si="0"/>
        <v>b</v>
      </c>
      <c r="B56" s="8"/>
      <c r="C56" s="9" t="s">
        <v>14</v>
      </c>
      <c r="D56" s="10">
        <f>SUM('ცვლილ. ბიუჯ.'!E56,'ცვლილ. საკუთ.'!E56,'მთავრ. ფონდი'!E56,'პრეზ. ფონდი'!E56)</f>
        <v>0</v>
      </c>
      <c r="E56" s="10">
        <f>SUM('ცვლილ. ბიუჯ.'!F56,'ცვლილ. საკუთ.'!F56,'მთავრ. ფონდი'!F56,'პრეზ. ფონდი'!F56)</f>
        <v>0</v>
      </c>
      <c r="F56" s="10">
        <f>SUM('ცვლილ. ბიუჯ.'!G56,'ცვლილ. საკუთ.'!G56,'მთავრ. ფონდი'!G56,'პრეზ. ფონდი'!G56)</f>
        <v>0</v>
      </c>
      <c r="G56" s="10">
        <f>SUM('ცვლილ. ბიუჯ.'!H56,'ცვლილ. საკუთ.'!H56,'მთავრ. ფონდი'!H56,'პრეზ. ფონდი'!H56)</f>
        <v>0</v>
      </c>
      <c r="H56" s="10">
        <f>SUM('ცვლილ. ბიუჯ.'!I56,'ცვლილ. საკუთ.'!I56,'მთავრ. ფონდი'!I56,'პრეზ. ფონდი'!I56)</f>
        <v>0</v>
      </c>
      <c r="I56" s="10">
        <f t="shared" si="1"/>
        <v>0</v>
      </c>
      <c r="J56" s="10">
        <f t="shared" si="2"/>
        <v>0</v>
      </c>
    </row>
    <row r="57" spans="1:10" x14ac:dyDescent="0.25">
      <c r="A57" t="str">
        <f t="shared" si="0"/>
        <v>b</v>
      </c>
      <c r="B57" s="8"/>
      <c r="C57" s="9" t="s">
        <v>15</v>
      </c>
      <c r="D57" s="10">
        <f>SUM('ცვლილ. ბიუჯ.'!E57,'ცვლილ. საკუთ.'!E57,'მთავრ. ფონდი'!E57,'პრეზ. ფონდი'!E57)</f>
        <v>0</v>
      </c>
      <c r="E57" s="10">
        <f>SUM('ცვლილ. ბიუჯ.'!F57,'ცვლილ. საკუთ.'!F57,'მთავრ. ფონდი'!F57,'პრეზ. ფონდი'!F57)</f>
        <v>0</v>
      </c>
      <c r="F57" s="10">
        <f>SUM('ცვლილ. ბიუჯ.'!G57,'ცვლილ. საკუთ.'!G57,'მთავრ. ფონდი'!G57,'პრეზ. ფონდი'!G57)</f>
        <v>0</v>
      </c>
      <c r="G57" s="10">
        <f>SUM('ცვლილ. ბიუჯ.'!H57,'ცვლილ. საკუთ.'!H57,'მთავრ. ფონდი'!H57,'პრეზ. ფონდი'!H57)</f>
        <v>0</v>
      </c>
      <c r="H57" s="10">
        <f>SUM('ცვლილ. ბიუჯ.'!I57,'ცვლილ. საკუთ.'!I57,'მთავრ. ფონდი'!I57,'პრეზ. ფონდი'!I57)</f>
        <v>0</v>
      </c>
      <c r="I57" s="10">
        <f t="shared" si="1"/>
        <v>0</v>
      </c>
      <c r="J57" s="10">
        <f t="shared" si="2"/>
        <v>0</v>
      </c>
    </row>
    <row r="58" spans="1:10" x14ac:dyDescent="0.25">
      <c r="A58" t="str">
        <f t="shared" si="0"/>
        <v>a</v>
      </c>
      <c r="B58" s="8"/>
      <c r="C58" s="9" t="s">
        <v>16</v>
      </c>
      <c r="D58" s="10">
        <f>SUM('ცვლილ. ბიუჯ.'!E58,'ცვლილ. საკუთ.'!E58,'მთავრ. ფონდი'!E58,'პრეზ. ფონდი'!E58)</f>
        <v>0</v>
      </c>
      <c r="E58" s="10">
        <f>SUM('ცვლილ. ბიუჯ.'!F58,'ცვლილ. საკუთ.'!F58,'მთავრ. ფონდი'!F58,'პრეზ. ფონდი'!F58)</f>
        <v>3000</v>
      </c>
      <c r="F58" s="10">
        <f>SUM('ცვლილ. ბიუჯ.'!G58,'ცვლილ. საკუთ.'!G58,'მთავრ. ფონდი'!G58,'პრეზ. ფონდი'!G58)</f>
        <v>3000</v>
      </c>
      <c r="G58" s="10">
        <f>SUM('ცვლილ. ბიუჯ.'!H58,'ცვლილ. საკუთ.'!H58,'მთავრ. ფონდი'!H58,'პრეზ. ფონდი'!H58)</f>
        <v>-3000</v>
      </c>
      <c r="H58" s="10">
        <f>SUM('ცვლილ. ბიუჯ.'!I58,'ცვლილ. საკუთ.'!I58,'მთავრ. ფონდი'!I58,'პრეზ. ფონდი'!I58)</f>
        <v>-3000</v>
      </c>
      <c r="I58" s="10">
        <f t="shared" si="1"/>
        <v>6000</v>
      </c>
      <c r="J58" s="10">
        <f t="shared" si="2"/>
        <v>3000</v>
      </c>
    </row>
    <row r="59" spans="1:10" x14ac:dyDescent="0.25">
      <c r="A59" t="str">
        <f t="shared" si="0"/>
        <v>b</v>
      </c>
      <c r="B59" s="8"/>
      <c r="C59" s="9" t="s">
        <v>17</v>
      </c>
      <c r="D59" s="10">
        <f>SUM('ცვლილ. ბიუჯ.'!E59,'ცვლილ. საკუთ.'!E59,'მთავრ. ფონდი'!E59,'პრეზ. ფონდი'!E59)</f>
        <v>0</v>
      </c>
      <c r="E59" s="10">
        <f>SUM('ცვლილ. ბიუჯ.'!F59,'ცვლილ. საკუთ.'!F59,'მთავრ. ფონდი'!F59,'პრეზ. ფონდი'!F59)</f>
        <v>0</v>
      </c>
      <c r="F59" s="10">
        <f>SUM('ცვლილ. ბიუჯ.'!G59,'ცვლილ. საკუთ.'!G59,'მთავრ. ფონდი'!G59,'პრეზ. ფონდი'!G59)</f>
        <v>0</v>
      </c>
      <c r="G59" s="10">
        <f>SUM('ცვლილ. ბიუჯ.'!H59,'ცვლილ. საკუთ.'!H59,'მთავრ. ფონდი'!H59,'პრეზ. ფონდი'!H59)</f>
        <v>0</v>
      </c>
      <c r="H59" s="10">
        <f>SUM('ცვლილ. ბიუჯ.'!I59,'ცვლილ. საკუთ.'!I59,'მთავრ. ფონდი'!I59,'პრეზ. ფონდი'!I59)</f>
        <v>0</v>
      </c>
      <c r="I59" s="10">
        <f t="shared" si="1"/>
        <v>0</v>
      </c>
      <c r="J59" s="10">
        <f t="shared" si="2"/>
        <v>0</v>
      </c>
    </row>
    <row r="60" spans="1:10" x14ac:dyDescent="0.25">
      <c r="A60" t="str">
        <f t="shared" si="0"/>
        <v>b</v>
      </c>
      <c r="B60" s="5"/>
      <c r="C60" s="6" t="s">
        <v>18</v>
      </c>
      <c r="D60" s="7">
        <f>SUM('ცვლილ. ბიუჯ.'!E60,'ცვლილ. საკუთ.'!E60,'მთავრ. ფონდი'!E60,'პრეზ. ფონდი'!E60)</f>
        <v>0</v>
      </c>
      <c r="E60" s="7">
        <f>SUM('ცვლილ. ბიუჯ.'!F60,'ცვლილ. საკუთ.'!F60,'მთავრ. ფონდი'!F60,'პრეზ. ფონდი'!F60)</f>
        <v>0</v>
      </c>
      <c r="F60" s="7">
        <f>SUM('ცვლილ. ბიუჯ.'!G60,'ცვლილ. საკუთ.'!G60,'მთავრ. ფონდი'!G60,'პრეზ. ფონდი'!G60)</f>
        <v>0</v>
      </c>
      <c r="G60" s="7">
        <f>SUM('ცვლილ. ბიუჯ.'!H60,'ცვლილ. საკუთ.'!H60,'მთავრ. ფონდი'!H60,'პრეზ. ფონდი'!H60)</f>
        <v>0</v>
      </c>
      <c r="H60" s="7">
        <f>SUM('ცვლილ. ბიუჯ.'!I60,'ცვლილ. საკუთ.'!I60,'მთავრ. ფონდი'!I60,'პრეზ. ფონდი'!I60)</f>
        <v>0</v>
      </c>
      <c r="I60" s="7">
        <f t="shared" si="1"/>
        <v>0</v>
      </c>
      <c r="J60" s="7">
        <f t="shared" si="2"/>
        <v>0</v>
      </c>
    </row>
    <row r="61" spans="1:10" x14ac:dyDescent="0.25">
      <c r="A61" t="str">
        <f t="shared" si="0"/>
        <v>b</v>
      </c>
      <c r="B61" s="5"/>
      <c r="C61" s="6" t="s">
        <v>19</v>
      </c>
      <c r="D61" s="7">
        <f>SUM('ცვლილ. ბიუჯ.'!E61,'ცვლილ. საკუთ.'!E61,'მთავრ. ფონდი'!E61,'პრეზ. ფონდი'!E61)</f>
        <v>0</v>
      </c>
      <c r="E61" s="7">
        <f>SUM('ცვლილ. ბიუჯ.'!F61,'ცვლილ. საკუთ.'!F61,'მთავრ. ფონდი'!F61,'პრეზ. ფონდი'!F61)</f>
        <v>0</v>
      </c>
      <c r="F61" s="7">
        <f>SUM('ცვლილ. ბიუჯ.'!G61,'ცვლილ. საკუთ.'!G61,'მთავრ. ფონდი'!G61,'პრეზ. ფონდი'!G61)</f>
        <v>0</v>
      </c>
      <c r="G61" s="7">
        <f>SUM('ცვლილ. ბიუჯ.'!H61,'ცვლილ. საკუთ.'!H61,'მთავრ. ფონდი'!H61,'პრეზ. ფონდი'!H61)</f>
        <v>0</v>
      </c>
      <c r="H61" s="7">
        <f>SUM('ცვლილ. ბიუჯ.'!I61,'ცვლილ. საკუთ.'!I61,'მთავრ. ფონდი'!I61,'პრეზ. ფონდი'!I61)</f>
        <v>0</v>
      </c>
      <c r="I61" s="7">
        <f t="shared" si="1"/>
        <v>0</v>
      </c>
      <c r="J61" s="7">
        <f t="shared" si="2"/>
        <v>0</v>
      </c>
    </row>
    <row r="62" spans="1:10" ht="15.75" thickBot="1" x14ac:dyDescent="0.3">
      <c r="A62" t="str">
        <f t="shared" si="0"/>
        <v>b</v>
      </c>
      <c r="B62" s="11"/>
      <c r="C62" s="12" t="s">
        <v>20</v>
      </c>
      <c r="D62" s="13">
        <f>SUM('ცვლილ. ბიუჯ.'!E62,'ცვლილ. საკუთ.'!E62,'მთავრ. ფონდი'!E62,'პრეზ. ფონდი'!E62)</f>
        <v>0</v>
      </c>
      <c r="E62" s="13">
        <f>SUM('ცვლილ. ბიუჯ.'!F62,'ცვლილ. საკუთ.'!F62,'მთავრ. ფონდი'!F62,'პრეზ. ფონდი'!F62)</f>
        <v>0</v>
      </c>
      <c r="F62" s="13">
        <f>SUM('ცვლილ. ბიუჯ.'!G62,'ცვლილ. საკუთ.'!G62,'მთავრ. ფონდი'!G62,'პრეზ. ფონდი'!G62)</f>
        <v>0</v>
      </c>
      <c r="G62" s="13">
        <f>SUM('ცვლილ. ბიუჯ.'!H62,'ცვლილ. საკუთ.'!H62,'მთავრ. ფონდი'!H62,'პრეზ. ფონდი'!H62)</f>
        <v>0</v>
      </c>
      <c r="H62" s="13">
        <f>SUM('ცვლილ. ბიუჯ.'!I62,'ცვლილ. საკუთ.'!I62,'მთავრ. ფონდი'!I62,'პრეზ. ფონდი'!I62)</f>
        <v>0</v>
      </c>
      <c r="I62" s="13">
        <f t="shared" si="1"/>
        <v>0</v>
      </c>
      <c r="J62" s="13">
        <f t="shared" si="2"/>
        <v>0</v>
      </c>
    </row>
    <row r="63" spans="1:10" ht="16.5" thickTop="1" thickBot="1" x14ac:dyDescent="0.3">
      <c r="A63" t="str">
        <f t="shared" si="0"/>
        <v>b</v>
      </c>
      <c r="B63" s="3" t="s">
        <v>28</v>
      </c>
      <c r="C63" s="4" t="s">
        <v>29</v>
      </c>
      <c r="D63" s="4">
        <f>SUM('ცვლილ. ბიუჯ.'!E63,'ცვლილ. საკუთ.'!E63,'მთავრ. ფონდი'!E63,'პრეზ. ფონდი'!E63)</f>
        <v>0</v>
      </c>
      <c r="E63" s="4">
        <f>SUM('ცვლილ. ბიუჯ.'!F63,'ცვლილ. საკუთ.'!F63,'მთავრ. ფონდი'!F63,'პრეზ. ფონდი'!F63)</f>
        <v>0</v>
      </c>
      <c r="F63" s="4">
        <f>SUM('ცვლილ. ბიუჯ.'!G63,'ცვლილ. საკუთ.'!G63,'მთავრ. ფონდი'!G63,'პრეზ. ფონდი'!G63)</f>
        <v>0</v>
      </c>
      <c r="G63" s="4">
        <f>SUM('ცვლილ. ბიუჯ.'!H63,'ცვლილ. საკუთ.'!H63,'მთავრ. ფონდი'!H63,'პრეზ. ფონდი'!H63)</f>
        <v>0</v>
      </c>
      <c r="H63" s="4">
        <f>SUM('ცვლილ. ბიუჯ.'!I63,'ცვლილ. საკუთ.'!I63,'მთავრ. ფონდი'!I63,'პრეზ. ფონდი'!I63)</f>
        <v>0</v>
      </c>
      <c r="I63" s="4">
        <f t="shared" si="1"/>
        <v>0</v>
      </c>
      <c r="J63" s="4">
        <f t="shared" si="2"/>
        <v>0</v>
      </c>
    </row>
    <row r="64" spans="1:10" ht="15.75" thickTop="1" x14ac:dyDescent="0.25">
      <c r="A64" t="str">
        <f t="shared" si="0"/>
        <v>b</v>
      </c>
      <c r="B64" s="5"/>
      <c r="C64" s="6" t="s">
        <v>10</v>
      </c>
      <c r="D64" s="7">
        <f>SUM('ცვლილ. ბიუჯ.'!E64,'ცვლილ. საკუთ.'!E64,'მთავრ. ფონდი'!E64,'პრეზ. ფონდი'!E64)</f>
        <v>0</v>
      </c>
      <c r="E64" s="7">
        <f>SUM('ცვლილ. ბიუჯ.'!F64,'ცვლილ. საკუთ.'!F64,'მთავრ. ფონდი'!F64,'პრეზ. ფონდი'!F64)</f>
        <v>0</v>
      </c>
      <c r="F64" s="7">
        <f>SUM('ცვლილ. ბიუჯ.'!G64,'ცვლილ. საკუთ.'!G64,'მთავრ. ფონდი'!G64,'პრეზ. ფონდი'!G64)</f>
        <v>0</v>
      </c>
      <c r="G64" s="7">
        <f>SUM('ცვლილ. ბიუჯ.'!H64,'ცვლილ. საკუთ.'!H64,'მთავრ. ფონდი'!H64,'პრეზ. ფონდი'!H64)</f>
        <v>0</v>
      </c>
      <c r="H64" s="7">
        <f>SUM('ცვლილ. ბიუჯ.'!I64,'ცვლილ. საკუთ.'!I64,'მთავრ. ფონდი'!I64,'პრეზ. ფონდი'!I64)</f>
        <v>0</v>
      </c>
      <c r="I64" s="7">
        <f t="shared" si="1"/>
        <v>0</v>
      </c>
      <c r="J64" s="7">
        <f t="shared" si="2"/>
        <v>0</v>
      </c>
    </row>
    <row r="65" spans="1:10" x14ac:dyDescent="0.25">
      <c r="A65" t="str">
        <f t="shared" si="0"/>
        <v>b</v>
      </c>
      <c r="B65" s="8"/>
      <c r="C65" s="9" t="s">
        <v>11</v>
      </c>
      <c r="D65" s="10">
        <f>SUM('ცვლილ. ბიუჯ.'!E65,'ცვლილ. საკუთ.'!E65,'მთავრ. ფონდი'!E65,'პრეზ. ფონდი'!E65)</f>
        <v>0</v>
      </c>
      <c r="E65" s="10">
        <f>SUM('ცვლილ. ბიუჯ.'!F65,'ცვლილ. საკუთ.'!F65,'მთავრ. ფონდი'!F65,'პრეზ. ფონდი'!F65)</f>
        <v>0</v>
      </c>
      <c r="F65" s="10">
        <f>SUM('ცვლილ. ბიუჯ.'!G65,'ცვლილ. საკუთ.'!G65,'მთავრ. ფონდი'!G65,'პრეზ. ფონდი'!G65)</f>
        <v>0</v>
      </c>
      <c r="G65" s="10">
        <f>SUM('ცვლილ. ბიუჯ.'!H65,'ცვლილ. საკუთ.'!H65,'მთავრ. ფონდი'!H65,'პრეზ. ფონდი'!H65)</f>
        <v>0</v>
      </c>
      <c r="H65" s="10">
        <f>SUM('ცვლილ. ბიუჯ.'!I65,'ცვლილ. საკუთ.'!I65,'მთავრ. ფონდი'!I65,'პრეზ. ფონდი'!I65)</f>
        <v>0</v>
      </c>
      <c r="I65" s="10">
        <f t="shared" si="1"/>
        <v>0</v>
      </c>
      <c r="J65" s="10">
        <f t="shared" si="2"/>
        <v>0</v>
      </c>
    </row>
    <row r="66" spans="1:10" x14ac:dyDescent="0.25">
      <c r="A66" t="str">
        <f t="shared" si="0"/>
        <v>b</v>
      </c>
      <c r="B66" s="8"/>
      <c r="C66" s="9" t="s">
        <v>12</v>
      </c>
      <c r="D66" s="10">
        <f>SUM('ცვლილ. ბიუჯ.'!E66,'ცვლილ. საკუთ.'!E66,'მთავრ. ფონდი'!E66,'პრეზ. ფონდი'!E66)</f>
        <v>0</v>
      </c>
      <c r="E66" s="10">
        <f>SUM('ცვლილ. ბიუჯ.'!F66,'ცვლილ. საკუთ.'!F66,'მთავრ. ფონდი'!F66,'პრეზ. ფონდი'!F66)</f>
        <v>0</v>
      </c>
      <c r="F66" s="10">
        <f>SUM('ცვლილ. ბიუჯ.'!G66,'ცვლილ. საკუთ.'!G66,'მთავრ. ფონდი'!G66,'პრეზ. ფონდი'!G66)</f>
        <v>0</v>
      </c>
      <c r="G66" s="10">
        <f>SUM('ცვლილ. ბიუჯ.'!H66,'ცვლილ. საკუთ.'!H66,'მთავრ. ფონდი'!H66,'პრეზ. ფონდი'!H66)</f>
        <v>0</v>
      </c>
      <c r="H66" s="10">
        <f>SUM('ცვლილ. ბიუჯ.'!I66,'ცვლილ. საკუთ.'!I66,'მთავრ. ფონდი'!I66,'პრეზ. ფონდი'!I66)</f>
        <v>0</v>
      </c>
      <c r="I66" s="10">
        <f t="shared" si="1"/>
        <v>0</v>
      </c>
      <c r="J66" s="10">
        <f t="shared" si="2"/>
        <v>0</v>
      </c>
    </row>
    <row r="67" spans="1:10" x14ac:dyDescent="0.25">
      <c r="A67" t="str">
        <f t="shared" si="0"/>
        <v>b</v>
      </c>
      <c r="B67" s="8"/>
      <c r="C67" s="9" t="s">
        <v>13</v>
      </c>
      <c r="D67" s="10">
        <f>SUM('ცვლილ. ბიუჯ.'!E67,'ცვლილ. საკუთ.'!E67,'მთავრ. ფონდი'!E67,'პრეზ. ფონდი'!E67)</f>
        <v>0</v>
      </c>
      <c r="E67" s="10">
        <f>SUM('ცვლილ. ბიუჯ.'!F67,'ცვლილ. საკუთ.'!F67,'მთავრ. ფონდი'!F67,'პრეზ. ფონდი'!F67)</f>
        <v>0</v>
      </c>
      <c r="F67" s="10">
        <f>SUM('ცვლილ. ბიუჯ.'!G67,'ცვლილ. საკუთ.'!G67,'მთავრ. ფონდი'!G67,'პრეზ. ფონდი'!G67)</f>
        <v>0</v>
      </c>
      <c r="G67" s="10">
        <f>SUM('ცვლილ. ბიუჯ.'!H67,'ცვლილ. საკუთ.'!H67,'მთავრ. ფონდი'!H67,'პრეზ. ფონდი'!H67)</f>
        <v>0</v>
      </c>
      <c r="H67" s="10">
        <f>SUM('ცვლილ. ბიუჯ.'!I67,'ცვლილ. საკუთ.'!I67,'მთავრ. ფონდი'!I67,'პრეზ. ფონდი'!I67)</f>
        <v>0</v>
      </c>
      <c r="I67" s="10">
        <f t="shared" si="1"/>
        <v>0</v>
      </c>
      <c r="J67" s="10">
        <f t="shared" si="2"/>
        <v>0</v>
      </c>
    </row>
    <row r="68" spans="1:10" x14ac:dyDescent="0.25">
      <c r="A68" t="str">
        <f t="shared" ref="A68:A131" si="3">IF(OR(D68&lt;&gt;0,E68&lt;&gt;0,F68&lt;&gt;0,G68&lt;&gt;0,H68&lt;&gt;0,),"a","b")</f>
        <v>b</v>
      </c>
      <c r="B68" s="8"/>
      <c r="C68" s="9" t="s">
        <v>14</v>
      </c>
      <c r="D68" s="10">
        <f>SUM('ცვლილ. ბიუჯ.'!E68,'ცვლილ. საკუთ.'!E68,'მთავრ. ფონდი'!E68,'პრეზ. ფონდი'!E68)</f>
        <v>0</v>
      </c>
      <c r="E68" s="10">
        <f>SUM('ცვლილ. ბიუჯ.'!F68,'ცვლილ. საკუთ.'!F68,'მთავრ. ფონდი'!F68,'პრეზ. ფონდი'!F68)</f>
        <v>0</v>
      </c>
      <c r="F68" s="10">
        <f>SUM('ცვლილ. ბიუჯ.'!G68,'ცვლილ. საკუთ.'!G68,'მთავრ. ფონდი'!G68,'პრეზ. ფონდი'!G68)</f>
        <v>0</v>
      </c>
      <c r="G68" s="10">
        <f>SUM('ცვლილ. ბიუჯ.'!H68,'ცვლილ. საკუთ.'!H68,'მთავრ. ფონდი'!H68,'პრეზ. ფონდი'!H68)</f>
        <v>0</v>
      </c>
      <c r="H68" s="10">
        <f>SUM('ცვლილ. ბიუჯ.'!I68,'ცვლილ. საკუთ.'!I68,'მთავრ. ფონდი'!I68,'პრეზ. ფონდი'!I68)</f>
        <v>0</v>
      </c>
      <c r="I68" s="10">
        <f t="shared" ref="I68:I131" si="4">SUM(E68,F68)</f>
        <v>0</v>
      </c>
      <c r="J68" s="10">
        <f t="shared" ref="J68:J131" si="5">SUM(E68,F68,G68)</f>
        <v>0</v>
      </c>
    </row>
    <row r="69" spans="1:10" x14ac:dyDescent="0.25">
      <c r="A69" t="str">
        <f t="shared" si="3"/>
        <v>b</v>
      </c>
      <c r="B69" s="8"/>
      <c r="C69" s="9" t="s">
        <v>15</v>
      </c>
      <c r="D69" s="10">
        <f>SUM('ცვლილ. ბიუჯ.'!E69,'ცვლილ. საკუთ.'!E69,'მთავრ. ფონდი'!E69,'პრეზ. ფონდი'!E69)</f>
        <v>0</v>
      </c>
      <c r="E69" s="10">
        <f>SUM('ცვლილ. ბიუჯ.'!F69,'ცვლილ. საკუთ.'!F69,'მთავრ. ფონდი'!F69,'პრეზ. ფონდი'!F69)</f>
        <v>0</v>
      </c>
      <c r="F69" s="10">
        <f>SUM('ცვლილ. ბიუჯ.'!G69,'ცვლილ. საკუთ.'!G69,'მთავრ. ფონდი'!G69,'პრეზ. ფონდი'!G69)</f>
        <v>0</v>
      </c>
      <c r="G69" s="10">
        <f>SUM('ცვლილ. ბიუჯ.'!H69,'ცვლილ. საკუთ.'!H69,'მთავრ. ფონდი'!H69,'პრეზ. ფონდი'!H69)</f>
        <v>0</v>
      </c>
      <c r="H69" s="10">
        <f>SUM('ცვლილ. ბიუჯ.'!I69,'ცვლილ. საკუთ.'!I69,'მთავრ. ფონდი'!I69,'პრეზ. ფონდი'!I69)</f>
        <v>0</v>
      </c>
      <c r="I69" s="10">
        <f t="shared" si="4"/>
        <v>0</v>
      </c>
      <c r="J69" s="10">
        <f t="shared" si="5"/>
        <v>0</v>
      </c>
    </row>
    <row r="70" spans="1:10" x14ac:dyDescent="0.25">
      <c r="A70" t="str">
        <f t="shared" si="3"/>
        <v>b</v>
      </c>
      <c r="B70" s="8"/>
      <c r="C70" s="9" t="s">
        <v>16</v>
      </c>
      <c r="D70" s="10">
        <f>SUM('ცვლილ. ბიუჯ.'!E70,'ცვლილ. საკუთ.'!E70,'მთავრ. ფონდი'!E70,'პრეზ. ფონდი'!E70)</f>
        <v>0</v>
      </c>
      <c r="E70" s="10">
        <f>SUM('ცვლილ. ბიუჯ.'!F70,'ცვლილ. საკუთ.'!F70,'მთავრ. ფონდი'!F70,'პრეზ. ფონდი'!F70)</f>
        <v>0</v>
      </c>
      <c r="F70" s="10">
        <f>SUM('ცვლილ. ბიუჯ.'!G70,'ცვლილ. საკუთ.'!G70,'მთავრ. ფონდი'!G70,'პრეზ. ფონდი'!G70)</f>
        <v>0</v>
      </c>
      <c r="G70" s="10">
        <f>SUM('ცვლილ. ბიუჯ.'!H70,'ცვლილ. საკუთ.'!H70,'მთავრ. ფონდი'!H70,'პრეზ. ფონდი'!H70)</f>
        <v>0</v>
      </c>
      <c r="H70" s="10">
        <f>SUM('ცვლილ. ბიუჯ.'!I70,'ცვლილ. საკუთ.'!I70,'მთავრ. ფონდი'!I70,'პრეზ. ფონდი'!I70)</f>
        <v>0</v>
      </c>
      <c r="I70" s="10">
        <f t="shared" si="4"/>
        <v>0</v>
      </c>
      <c r="J70" s="10">
        <f t="shared" si="5"/>
        <v>0</v>
      </c>
    </row>
    <row r="71" spans="1:10" x14ac:dyDescent="0.25">
      <c r="A71" t="str">
        <f t="shared" si="3"/>
        <v>b</v>
      </c>
      <c r="B71" s="8"/>
      <c r="C71" s="9" t="s">
        <v>17</v>
      </c>
      <c r="D71" s="10">
        <f>SUM('ცვლილ. ბიუჯ.'!E71,'ცვლილ. საკუთ.'!E71,'მთავრ. ფონდი'!E71,'პრეზ. ფონდი'!E71)</f>
        <v>0</v>
      </c>
      <c r="E71" s="10">
        <f>SUM('ცვლილ. ბიუჯ.'!F71,'ცვლილ. საკუთ.'!F71,'მთავრ. ფონდი'!F71,'პრეზ. ფონდი'!F71)</f>
        <v>0</v>
      </c>
      <c r="F71" s="10">
        <f>SUM('ცვლილ. ბიუჯ.'!G71,'ცვლილ. საკუთ.'!G71,'მთავრ. ფონდი'!G71,'პრეზ. ფონდი'!G71)</f>
        <v>0</v>
      </c>
      <c r="G71" s="10">
        <f>SUM('ცვლილ. ბიუჯ.'!H71,'ცვლილ. საკუთ.'!H71,'მთავრ. ფონდი'!H71,'პრეზ. ფონდი'!H71)</f>
        <v>0</v>
      </c>
      <c r="H71" s="10">
        <f>SUM('ცვლილ. ბიუჯ.'!I71,'ცვლილ. საკუთ.'!I71,'მთავრ. ფონდი'!I71,'პრეზ. ფონდი'!I71)</f>
        <v>0</v>
      </c>
      <c r="I71" s="10">
        <f t="shared" si="4"/>
        <v>0</v>
      </c>
      <c r="J71" s="10">
        <f t="shared" si="5"/>
        <v>0</v>
      </c>
    </row>
    <row r="72" spans="1:10" x14ac:dyDescent="0.25">
      <c r="A72" t="str">
        <f t="shared" si="3"/>
        <v>b</v>
      </c>
      <c r="B72" s="5"/>
      <c r="C72" s="6" t="s">
        <v>18</v>
      </c>
      <c r="D72" s="7">
        <f>SUM('ცვლილ. ბიუჯ.'!E72,'ცვლილ. საკუთ.'!E72,'მთავრ. ფონდი'!E72,'პრეზ. ფონდი'!E72)</f>
        <v>0</v>
      </c>
      <c r="E72" s="7">
        <f>SUM('ცვლილ. ბიუჯ.'!F72,'ცვლილ. საკუთ.'!F72,'მთავრ. ფონდი'!F72,'პრეზ. ფონდი'!F72)</f>
        <v>0</v>
      </c>
      <c r="F72" s="7">
        <f>SUM('ცვლილ. ბიუჯ.'!G72,'ცვლილ. საკუთ.'!G72,'მთავრ. ფონდი'!G72,'პრეზ. ფონდი'!G72)</f>
        <v>0</v>
      </c>
      <c r="G72" s="7">
        <f>SUM('ცვლილ. ბიუჯ.'!H72,'ცვლილ. საკუთ.'!H72,'მთავრ. ფონდი'!H72,'პრეზ. ფონდი'!H72)</f>
        <v>0</v>
      </c>
      <c r="H72" s="7">
        <f>SUM('ცვლილ. ბიუჯ.'!I72,'ცვლილ. საკუთ.'!I72,'მთავრ. ფონდი'!I72,'პრეზ. ფონდი'!I72)</f>
        <v>0</v>
      </c>
      <c r="I72" s="7">
        <f t="shared" si="4"/>
        <v>0</v>
      </c>
      <c r="J72" s="7">
        <f t="shared" si="5"/>
        <v>0</v>
      </c>
    </row>
    <row r="73" spans="1:10" x14ac:dyDescent="0.25">
      <c r="A73" t="str">
        <f t="shared" si="3"/>
        <v>b</v>
      </c>
      <c r="B73" s="5"/>
      <c r="C73" s="6" t="s">
        <v>19</v>
      </c>
      <c r="D73" s="7">
        <f>SUM('ცვლილ. ბიუჯ.'!E73,'ცვლილ. საკუთ.'!E73,'მთავრ. ფონდი'!E73,'პრეზ. ფონდი'!E73)</f>
        <v>0</v>
      </c>
      <c r="E73" s="7">
        <f>SUM('ცვლილ. ბიუჯ.'!F73,'ცვლილ. საკუთ.'!F73,'მთავრ. ფონდი'!F73,'პრეზ. ფონდი'!F73)</f>
        <v>0</v>
      </c>
      <c r="F73" s="7">
        <f>SUM('ცვლილ. ბიუჯ.'!G73,'ცვლილ. საკუთ.'!G73,'მთავრ. ფონდი'!G73,'პრეზ. ფონდი'!G73)</f>
        <v>0</v>
      </c>
      <c r="G73" s="7">
        <f>SUM('ცვლილ. ბიუჯ.'!H73,'ცვლილ. საკუთ.'!H73,'მთავრ. ფონდი'!H73,'პრეზ. ფონდი'!H73)</f>
        <v>0</v>
      </c>
      <c r="H73" s="7">
        <f>SUM('ცვლილ. ბიუჯ.'!I73,'ცვლილ. საკუთ.'!I73,'მთავრ. ფონდი'!I73,'პრეზ. ფონდი'!I73)</f>
        <v>0</v>
      </c>
      <c r="I73" s="7">
        <f t="shared" si="4"/>
        <v>0</v>
      </c>
      <c r="J73" s="7">
        <f t="shared" si="5"/>
        <v>0</v>
      </c>
    </row>
    <row r="74" spans="1:10" ht="15.75" thickBot="1" x14ac:dyDescent="0.3">
      <c r="A74" t="str">
        <f t="shared" si="3"/>
        <v>b</v>
      </c>
      <c r="B74" s="11"/>
      <c r="C74" s="12" t="s">
        <v>20</v>
      </c>
      <c r="D74" s="13">
        <f>SUM('ცვლილ. ბიუჯ.'!E74,'ცვლილ. საკუთ.'!E74,'მთავრ. ფონდი'!E74,'პრეზ. ფონდი'!E74)</f>
        <v>0</v>
      </c>
      <c r="E74" s="13">
        <f>SUM('ცვლილ. ბიუჯ.'!F74,'ცვლილ. საკუთ.'!F74,'მთავრ. ფონდი'!F74,'პრეზ. ფონდი'!F74)</f>
        <v>0</v>
      </c>
      <c r="F74" s="13">
        <f>SUM('ცვლილ. ბიუჯ.'!G74,'ცვლილ. საკუთ.'!G74,'მთავრ. ფონდი'!G74,'პრეზ. ფონდი'!G74)</f>
        <v>0</v>
      </c>
      <c r="G74" s="13">
        <f>SUM('ცვლილ. ბიუჯ.'!H74,'ცვლილ. საკუთ.'!H74,'მთავრ. ფონდი'!H74,'პრეზ. ფონდი'!H74)</f>
        <v>0</v>
      </c>
      <c r="H74" s="13">
        <f>SUM('ცვლილ. ბიუჯ.'!I74,'ცვლილ. საკუთ.'!I74,'მთავრ. ფონდი'!I74,'პრეზ. ფონდი'!I74)</f>
        <v>0</v>
      </c>
      <c r="I74" s="13">
        <f t="shared" si="4"/>
        <v>0</v>
      </c>
      <c r="J74" s="13">
        <f t="shared" si="5"/>
        <v>0</v>
      </c>
    </row>
    <row r="75" spans="1:10" ht="31.5" thickTop="1" thickBot="1" x14ac:dyDescent="0.3">
      <c r="A75" t="str">
        <f t="shared" si="3"/>
        <v>b</v>
      </c>
      <c r="B75" s="3" t="s">
        <v>30</v>
      </c>
      <c r="C75" s="4" t="s">
        <v>31</v>
      </c>
      <c r="D75" s="4">
        <f>SUM('ცვლილ. ბიუჯ.'!E75,'ცვლილ. საკუთ.'!E75,'მთავრ. ფონდი'!E75,'პრეზ. ფონდი'!E75)</f>
        <v>0</v>
      </c>
      <c r="E75" s="4">
        <f>SUM('ცვლილ. ბიუჯ.'!F75,'ცვლილ. საკუთ.'!F75,'მთავრ. ფონდი'!F75,'პრეზ. ფონდი'!F75)</f>
        <v>0</v>
      </c>
      <c r="F75" s="4">
        <f>SUM('ცვლილ. ბიუჯ.'!G75,'ცვლილ. საკუთ.'!G75,'მთავრ. ფონდი'!G75,'პრეზ. ფონდი'!G75)</f>
        <v>0</v>
      </c>
      <c r="G75" s="4">
        <f>SUM('ცვლილ. ბიუჯ.'!H75,'ცვლილ. საკუთ.'!H75,'მთავრ. ფონდი'!H75,'პრეზ. ფონდი'!H75)</f>
        <v>0</v>
      </c>
      <c r="H75" s="4">
        <f>SUM('ცვლილ. ბიუჯ.'!I75,'ცვლილ. საკუთ.'!I75,'მთავრ. ფონდი'!I75,'პრეზ. ფონდი'!I75)</f>
        <v>0</v>
      </c>
      <c r="I75" s="4">
        <f t="shared" si="4"/>
        <v>0</v>
      </c>
      <c r="J75" s="4">
        <f t="shared" si="5"/>
        <v>0</v>
      </c>
    </row>
    <row r="76" spans="1:10" ht="15.75" thickTop="1" x14ac:dyDescent="0.25">
      <c r="A76" t="str">
        <f t="shared" si="3"/>
        <v>b</v>
      </c>
      <c r="B76" s="5"/>
      <c r="C76" s="6" t="s">
        <v>10</v>
      </c>
      <c r="D76" s="7">
        <f>SUM('ცვლილ. ბიუჯ.'!E76,'ცვლილ. საკუთ.'!E76,'მთავრ. ფონდი'!E76,'პრეზ. ფონდი'!E76)</f>
        <v>0</v>
      </c>
      <c r="E76" s="7">
        <f>SUM('ცვლილ. ბიუჯ.'!F76,'ცვლილ. საკუთ.'!F76,'მთავრ. ფონდი'!F76,'პრეზ. ფონდი'!F76)</f>
        <v>0</v>
      </c>
      <c r="F76" s="7">
        <f>SUM('ცვლილ. ბიუჯ.'!G76,'ცვლილ. საკუთ.'!G76,'მთავრ. ფონდი'!G76,'პრეზ. ფონდი'!G76)</f>
        <v>0</v>
      </c>
      <c r="G76" s="7">
        <f>SUM('ცვლილ. ბიუჯ.'!H76,'ცვლილ. საკუთ.'!H76,'მთავრ. ფონდი'!H76,'პრეზ. ფონდი'!H76)</f>
        <v>0</v>
      </c>
      <c r="H76" s="7">
        <f>SUM('ცვლილ. ბიუჯ.'!I76,'ცვლილ. საკუთ.'!I76,'მთავრ. ფონდი'!I76,'პრეზ. ფონდი'!I76)</f>
        <v>0</v>
      </c>
      <c r="I76" s="7">
        <f t="shared" si="4"/>
        <v>0</v>
      </c>
      <c r="J76" s="7">
        <f t="shared" si="5"/>
        <v>0</v>
      </c>
    </row>
    <row r="77" spans="1:10" x14ac:dyDescent="0.25">
      <c r="A77" t="str">
        <f t="shared" si="3"/>
        <v>b</v>
      </c>
      <c r="B77" s="8"/>
      <c r="C77" s="9" t="s">
        <v>11</v>
      </c>
      <c r="D77" s="10">
        <f>SUM('ცვლილ. ბიუჯ.'!E77,'ცვლილ. საკუთ.'!E77,'მთავრ. ფონდი'!E77,'პრეზ. ფონდი'!E77)</f>
        <v>0</v>
      </c>
      <c r="E77" s="10">
        <f>SUM('ცვლილ. ბიუჯ.'!F77,'ცვლილ. საკუთ.'!F77,'მთავრ. ფონდი'!F77,'პრეზ. ფონდი'!F77)</f>
        <v>0</v>
      </c>
      <c r="F77" s="10">
        <f>SUM('ცვლილ. ბიუჯ.'!G77,'ცვლილ. საკუთ.'!G77,'მთავრ. ფონდი'!G77,'პრეზ. ფონდი'!G77)</f>
        <v>0</v>
      </c>
      <c r="G77" s="10">
        <f>SUM('ცვლილ. ბიუჯ.'!H77,'ცვლილ. საკუთ.'!H77,'მთავრ. ფონდი'!H77,'პრეზ. ფონდი'!H77)</f>
        <v>0</v>
      </c>
      <c r="H77" s="10">
        <f>SUM('ცვლილ. ბიუჯ.'!I77,'ცვლილ. საკუთ.'!I77,'მთავრ. ფონდი'!I77,'პრეზ. ფონდი'!I77)</f>
        <v>0</v>
      </c>
      <c r="I77" s="10">
        <f t="shared" si="4"/>
        <v>0</v>
      </c>
      <c r="J77" s="10">
        <f t="shared" si="5"/>
        <v>0</v>
      </c>
    </row>
    <row r="78" spans="1:10" x14ac:dyDescent="0.25">
      <c r="A78" t="str">
        <f t="shared" si="3"/>
        <v>b</v>
      </c>
      <c r="B78" s="8"/>
      <c r="C78" s="9" t="s">
        <v>12</v>
      </c>
      <c r="D78" s="10">
        <f>SUM('ცვლილ. ბიუჯ.'!E78,'ცვლილ. საკუთ.'!E78,'მთავრ. ფონდი'!E78,'პრეზ. ფონდი'!E78)</f>
        <v>0</v>
      </c>
      <c r="E78" s="10">
        <f>SUM('ცვლილ. ბიუჯ.'!F78,'ცვლილ. საკუთ.'!F78,'მთავრ. ფონდი'!F78,'პრეზ. ფონდი'!F78)</f>
        <v>0</v>
      </c>
      <c r="F78" s="10">
        <f>SUM('ცვლილ. ბიუჯ.'!G78,'ცვლილ. საკუთ.'!G78,'მთავრ. ფონდი'!G78,'პრეზ. ფონდი'!G78)</f>
        <v>0</v>
      </c>
      <c r="G78" s="10">
        <f>SUM('ცვლილ. ბიუჯ.'!H78,'ცვლილ. საკუთ.'!H78,'მთავრ. ფონდი'!H78,'პრეზ. ფონდი'!H78)</f>
        <v>0</v>
      </c>
      <c r="H78" s="10">
        <f>SUM('ცვლილ. ბიუჯ.'!I78,'ცვლილ. საკუთ.'!I78,'მთავრ. ფონდი'!I78,'პრეზ. ფონდი'!I78)</f>
        <v>0</v>
      </c>
      <c r="I78" s="10">
        <f t="shared" si="4"/>
        <v>0</v>
      </c>
      <c r="J78" s="10">
        <f t="shared" si="5"/>
        <v>0</v>
      </c>
    </row>
    <row r="79" spans="1:10" x14ac:dyDescent="0.25">
      <c r="A79" t="str">
        <f t="shared" si="3"/>
        <v>b</v>
      </c>
      <c r="B79" s="8"/>
      <c r="C79" s="9" t="s">
        <v>13</v>
      </c>
      <c r="D79" s="10">
        <f>SUM('ცვლილ. ბიუჯ.'!E79,'ცვლილ. საკუთ.'!E79,'მთავრ. ფონდი'!E79,'პრეზ. ფონდი'!E79)</f>
        <v>0</v>
      </c>
      <c r="E79" s="10">
        <f>SUM('ცვლილ. ბიუჯ.'!F79,'ცვლილ. საკუთ.'!F79,'მთავრ. ფონდი'!F79,'პრეზ. ფონდი'!F79)</f>
        <v>0</v>
      </c>
      <c r="F79" s="10">
        <f>SUM('ცვლილ. ბიუჯ.'!G79,'ცვლილ. საკუთ.'!G79,'მთავრ. ფონდი'!G79,'პრეზ. ფონდი'!G79)</f>
        <v>0</v>
      </c>
      <c r="G79" s="10">
        <f>SUM('ცვლილ. ბიუჯ.'!H79,'ცვლილ. საკუთ.'!H79,'მთავრ. ფონდი'!H79,'პრეზ. ფონდი'!H79)</f>
        <v>0</v>
      </c>
      <c r="H79" s="10">
        <f>SUM('ცვლილ. ბიუჯ.'!I79,'ცვლილ. საკუთ.'!I79,'მთავრ. ფონდი'!I79,'პრეზ. ფონდი'!I79)</f>
        <v>0</v>
      </c>
      <c r="I79" s="10">
        <f t="shared" si="4"/>
        <v>0</v>
      </c>
      <c r="J79" s="10">
        <f t="shared" si="5"/>
        <v>0</v>
      </c>
    </row>
    <row r="80" spans="1:10" x14ac:dyDescent="0.25">
      <c r="A80" t="str">
        <f t="shared" si="3"/>
        <v>b</v>
      </c>
      <c r="B80" s="8"/>
      <c r="C80" s="9" t="s">
        <v>14</v>
      </c>
      <c r="D80" s="10">
        <f>SUM('ცვლილ. ბიუჯ.'!E80,'ცვლილ. საკუთ.'!E80,'მთავრ. ფონდი'!E80,'პრეზ. ფონდი'!E80)</f>
        <v>0</v>
      </c>
      <c r="E80" s="10">
        <f>SUM('ცვლილ. ბიუჯ.'!F80,'ცვლილ. საკუთ.'!F80,'მთავრ. ფონდი'!F80,'პრეზ. ფონდი'!F80)</f>
        <v>0</v>
      </c>
      <c r="F80" s="10">
        <f>SUM('ცვლილ. ბიუჯ.'!G80,'ცვლილ. საკუთ.'!G80,'მთავრ. ფონდი'!G80,'პრეზ. ფონდი'!G80)</f>
        <v>0</v>
      </c>
      <c r="G80" s="10">
        <f>SUM('ცვლილ. ბიუჯ.'!H80,'ცვლილ. საკუთ.'!H80,'მთავრ. ფონდი'!H80,'პრეზ. ფონდი'!H80)</f>
        <v>0</v>
      </c>
      <c r="H80" s="10">
        <f>SUM('ცვლილ. ბიუჯ.'!I80,'ცვლილ. საკუთ.'!I80,'მთავრ. ფონდი'!I80,'პრეზ. ფონდი'!I80)</f>
        <v>0</v>
      </c>
      <c r="I80" s="10">
        <f t="shared" si="4"/>
        <v>0</v>
      </c>
      <c r="J80" s="10">
        <f t="shared" si="5"/>
        <v>0</v>
      </c>
    </row>
    <row r="81" spans="1:10" x14ac:dyDescent="0.25">
      <c r="A81" t="str">
        <f t="shared" si="3"/>
        <v>b</v>
      </c>
      <c r="B81" s="8"/>
      <c r="C81" s="9" t="s">
        <v>15</v>
      </c>
      <c r="D81" s="10">
        <f>SUM('ცვლილ. ბიუჯ.'!E81,'ცვლილ. საკუთ.'!E81,'მთავრ. ფონდი'!E81,'პრეზ. ფონდი'!E81)</f>
        <v>0</v>
      </c>
      <c r="E81" s="10">
        <f>SUM('ცვლილ. ბიუჯ.'!F81,'ცვლილ. საკუთ.'!F81,'მთავრ. ფონდი'!F81,'პრეზ. ფონდი'!F81)</f>
        <v>0</v>
      </c>
      <c r="F81" s="10">
        <f>SUM('ცვლილ. ბიუჯ.'!G81,'ცვლილ. საკუთ.'!G81,'მთავრ. ფონდი'!G81,'პრეზ. ფონდი'!G81)</f>
        <v>0</v>
      </c>
      <c r="G81" s="10">
        <f>SUM('ცვლილ. ბიუჯ.'!H81,'ცვლილ. საკუთ.'!H81,'მთავრ. ფონდი'!H81,'პრეზ. ფონდი'!H81)</f>
        <v>0</v>
      </c>
      <c r="H81" s="10">
        <f>SUM('ცვლილ. ბიუჯ.'!I81,'ცვლილ. საკუთ.'!I81,'მთავრ. ფონდი'!I81,'პრეზ. ფონდი'!I81)</f>
        <v>0</v>
      </c>
      <c r="I81" s="10">
        <f t="shared" si="4"/>
        <v>0</v>
      </c>
      <c r="J81" s="10">
        <f t="shared" si="5"/>
        <v>0</v>
      </c>
    </row>
    <row r="82" spans="1:10" x14ac:dyDescent="0.25">
      <c r="A82" t="str">
        <f t="shared" si="3"/>
        <v>b</v>
      </c>
      <c r="B82" s="8"/>
      <c r="C82" s="9" t="s">
        <v>16</v>
      </c>
      <c r="D82" s="10">
        <f>SUM('ცვლილ. ბიუჯ.'!E82,'ცვლილ. საკუთ.'!E82,'მთავრ. ფონდი'!E82,'პრეზ. ფონდი'!E82)</f>
        <v>0</v>
      </c>
      <c r="E82" s="10">
        <f>SUM('ცვლილ. ბიუჯ.'!F82,'ცვლილ. საკუთ.'!F82,'მთავრ. ფონდი'!F82,'პრეზ. ფონდი'!F82)</f>
        <v>0</v>
      </c>
      <c r="F82" s="10">
        <f>SUM('ცვლილ. ბიუჯ.'!G82,'ცვლილ. საკუთ.'!G82,'მთავრ. ფონდი'!G82,'პრეზ. ფონდი'!G82)</f>
        <v>0</v>
      </c>
      <c r="G82" s="10">
        <f>SUM('ცვლილ. ბიუჯ.'!H82,'ცვლილ. საკუთ.'!H82,'მთავრ. ფონდი'!H82,'პრეზ. ფონდი'!H82)</f>
        <v>0</v>
      </c>
      <c r="H82" s="10">
        <f>SUM('ცვლილ. ბიუჯ.'!I82,'ცვლილ. საკუთ.'!I82,'მთავრ. ფონდი'!I82,'პრეზ. ფონდი'!I82)</f>
        <v>0</v>
      </c>
      <c r="I82" s="10">
        <f t="shared" si="4"/>
        <v>0</v>
      </c>
      <c r="J82" s="10">
        <f t="shared" si="5"/>
        <v>0</v>
      </c>
    </row>
    <row r="83" spans="1:10" x14ac:dyDescent="0.25">
      <c r="A83" t="str">
        <f t="shared" si="3"/>
        <v>b</v>
      </c>
      <c r="B83" s="8"/>
      <c r="C83" s="9" t="s">
        <v>17</v>
      </c>
      <c r="D83" s="10">
        <f>SUM('ცვლილ. ბიუჯ.'!E83,'ცვლილ. საკუთ.'!E83,'მთავრ. ფონდი'!E83,'პრეზ. ფონდი'!E83)</f>
        <v>0</v>
      </c>
      <c r="E83" s="10">
        <f>SUM('ცვლილ. ბიუჯ.'!F83,'ცვლილ. საკუთ.'!F83,'მთავრ. ფონდი'!F83,'პრეზ. ფონდი'!F83)</f>
        <v>0</v>
      </c>
      <c r="F83" s="10">
        <f>SUM('ცვლილ. ბიუჯ.'!G83,'ცვლილ. საკუთ.'!G83,'მთავრ. ფონდი'!G83,'პრეზ. ფონდი'!G83)</f>
        <v>0</v>
      </c>
      <c r="G83" s="10">
        <f>SUM('ცვლილ. ბიუჯ.'!H83,'ცვლილ. საკუთ.'!H83,'მთავრ. ფონდი'!H83,'პრეზ. ფონდი'!H83)</f>
        <v>0</v>
      </c>
      <c r="H83" s="10">
        <f>SUM('ცვლილ. ბიუჯ.'!I83,'ცვლილ. საკუთ.'!I83,'მთავრ. ფონდი'!I83,'პრეზ. ფონდი'!I83)</f>
        <v>0</v>
      </c>
      <c r="I83" s="10">
        <f t="shared" si="4"/>
        <v>0</v>
      </c>
      <c r="J83" s="10">
        <f t="shared" si="5"/>
        <v>0</v>
      </c>
    </row>
    <row r="84" spans="1:10" x14ac:dyDescent="0.25">
      <c r="A84" t="str">
        <f t="shared" si="3"/>
        <v>b</v>
      </c>
      <c r="B84" s="5"/>
      <c r="C84" s="6" t="s">
        <v>18</v>
      </c>
      <c r="D84" s="7">
        <f>SUM('ცვლილ. ბიუჯ.'!E84,'ცვლილ. საკუთ.'!E84,'მთავრ. ფონდი'!E84,'პრეზ. ფონდი'!E84)</f>
        <v>0</v>
      </c>
      <c r="E84" s="7">
        <f>SUM('ცვლილ. ბიუჯ.'!F84,'ცვლილ. საკუთ.'!F84,'მთავრ. ფონდი'!F84,'პრეზ. ფონდი'!F84)</f>
        <v>0</v>
      </c>
      <c r="F84" s="7">
        <f>SUM('ცვლილ. ბიუჯ.'!G84,'ცვლილ. საკუთ.'!G84,'მთავრ. ფონდი'!G84,'პრეზ. ფონდი'!G84)</f>
        <v>0</v>
      </c>
      <c r="G84" s="7">
        <f>SUM('ცვლილ. ბიუჯ.'!H84,'ცვლილ. საკუთ.'!H84,'მთავრ. ფონდი'!H84,'პრეზ. ფონდი'!H84)</f>
        <v>0</v>
      </c>
      <c r="H84" s="7">
        <f>SUM('ცვლილ. ბიუჯ.'!I84,'ცვლილ. საკუთ.'!I84,'მთავრ. ფონდი'!I84,'პრეზ. ფონდი'!I84)</f>
        <v>0</v>
      </c>
      <c r="I84" s="7">
        <f t="shared" si="4"/>
        <v>0</v>
      </c>
      <c r="J84" s="7">
        <f t="shared" si="5"/>
        <v>0</v>
      </c>
    </row>
    <row r="85" spans="1:10" x14ac:dyDescent="0.25">
      <c r="A85" t="str">
        <f t="shared" si="3"/>
        <v>b</v>
      </c>
      <c r="B85" s="5"/>
      <c r="C85" s="6" t="s">
        <v>19</v>
      </c>
      <c r="D85" s="7">
        <f>SUM('ცვლილ. ბიუჯ.'!E85,'ცვლილ. საკუთ.'!E85,'მთავრ. ფონდი'!E85,'პრეზ. ფონდი'!E85)</f>
        <v>0</v>
      </c>
      <c r="E85" s="7">
        <f>SUM('ცვლილ. ბიუჯ.'!F85,'ცვლილ. საკუთ.'!F85,'მთავრ. ფონდი'!F85,'პრეზ. ფონდი'!F85)</f>
        <v>0</v>
      </c>
      <c r="F85" s="7">
        <f>SUM('ცვლილ. ბიუჯ.'!G85,'ცვლილ. საკუთ.'!G85,'მთავრ. ფონდი'!G85,'პრეზ. ფონდი'!G85)</f>
        <v>0</v>
      </c>
      <c r="G85" s="7">
        <f>SUM('ცვლილ. ბიუჯ.'!H85,'ცვლილ. საკუთ.'!H85,'მთავრ. ფონდი'!H85,'პრეზ. ფონდი'!H85)</f>
        <v>0</v>
      </c>
      <c r="H85" s="7">
        <f>SUM('ცვლილ. ბიუჯ.'!I85,'ცვლილ. საკუთ.'!I85,'მთავრ. ფონდი'!I85,'პრეზ. ფონდი'!I85)</f>
        <v>0</v>
      </c>
      <c r="I85" s="7">
        <f t="shared" si="4"/>
        <v>0</v>
      </c>
      <c r="J85" s="7">
        <f t="shared" si="5"/>
        <v>0</v>
      </c>
    </row>
    <row r="86" spans="1:10" ht="15.75" thickBot="1" x14ac:dyDescent="0.3">
      <c r="A86" t="str">
        <f t="shared" si="3"/>
        <v>b</v>
      </c>
      <c r="B86" s="11"/>
      <c r="C86" s="12" t="s">
        <v>20</v>
      </c>
      <c r="D86" s="13">
        <f>SUM('ცვლილ. ბიუჯ.'!E86,'ცვლილ. საკუთ.'!E86,'მთავრ. ფონდი'!E86,'პრეზ. ფონდი'!E86)</f>
        <v>0</v>
      </c>
      <c r="E86" s="13">
        <f>SUM('ცვლილ. ბიუჯ.'!F86,'ცვლილ. საკუთ.'!F86,'მთავრ. ფონდი'!F86,'პრეზ. ფონდი'!F86)</f>
        <v>0</v>
      </c>
      <c r="F86" s="13">
        <f>SUM('ცვლილ. ბიუჯ.'!G86,'ცვლილ. საკუთ.'!G86,'მთავრ. ფონდი'!G86,'პრეზ. ფონდი'!G86)</f>
        <v>0</v>
      </c>
      <c r="G86" s="13">
        <f>SUM('ცვლილ. ბიუჯ.'!H86,'ცვლილ. საკუთ.'!H86,'მთავრ. ფონდი'!H86,'პრეზ. ფონდი'!H86)</f>
        <v>0</v>
      </c>
      <c r="H86" s="13">
        <f>SUM('ცვლილ. ბიუჯ.'!I86,'ცვლილ. საკუთ.'!I86,'მთავრ. ფონდი'!I86,'პრეზ. ფონდი'!I86)</f>
        <v>0</v>
      </c>
      <c r="I86" s="13">
        <f t="shared" si="4"/>
        <v>0</v>
      </c>
      <c r="J86" s="13">
        <f t="shared" si="5"/>
        <v>0</v>
      </c>
    </row>
    <row r="87" spans="1:10" ht="31.5" thickTop="1" thickBot="1" x14ac:dyDescent="0.3">
      <c r="A87" t="str">
        <f t="shared" si="3"/>
        <v>a</v>
      </c>
      <c r="B87" s="3" t="s">
        <v>32</v>
      </c>
      <c r="C87" s="14" t="s">
        <v>33</v>
      </c>
      <c r="D87" s="4">
        <f>SUM('ცვლილ. ბიუჯ.'!E87,'ცვლილ. საკუთ.'!E87,'მთავრ. ფონდი'!E87,'პრეზ. ფონდი'!E87)</f>
        <v>-32250</v>
      </c>
      <c r="E87" s="4">
        <f>SUM('ცვლილ. ბიუჯ.'!F87,'ცვლილ. საკუთ.'!F87,'მთავრ. ფონდი'!F87,'პრეზ. ფონდი'!F87)</f>
        <v>0</v>
      </c>
      <c r="F87" s="4">
        <f>SUM('ცვლილ. ბიუჯ.'!G87,'ცვლილ. საკუთ.'!G87,'მთავრ. ფონდი'!G87,'პრეზ. ფონდი'!G87)</f>
        <v>-32250</v>
      </c>
      <c r="G87" s="4">
        <f>SUM('ცვლილ. ბიუჯ.'!H87,'ცვლილ. საკუთ.'!H87,'მთავრ. ფონდი'!H87,'პრეზ. ფონდი'!H87)</f>
        <v>0</v>
      </c>
      <c r="H87" s="4">
        <f>SUM('ცვლილ. ბიუჯ.'!I87,'ცვლილ. საკუთ.'!I87,'მთავრ. ფონდი'!I87,'პრეზ. ფონდი'!I87)</f>
        <v>0</v>
      </c>
      <c r="I87" s="4">
        <f t="shared" si="4"/>
        <v>-32250</v>
      </c>
      <c r="J87" s="4">
        <f t="shared" si="5"/>
        <v>-32250</v>
      </c>
    </row>
    <row r="88" spans="1:10" ht="15.75" thickTop="1" x14ac:dyDescent="0.25">
      <c r="A88" t="str">
        <f t="shared" si="3"/>
        <v>a</v>
      </c>
      <c r="B88" s="5"/>
      <c r="C88" s="6" t="s">
        <v>10</v>
      </c>
      <c r="D88" s="7">
        <f>SUM('ცვლილ. ბიუჯ.'!E88,'ცვლილ. საკუთ.'!E88,'მთავრ. ფონდი'!E88,'პრეზ. ფონდი'!E88)</f>
        <v>-33850</v>
      </c>
      <c r="E88" s="7">
        <f>SUM('ცვლილ. ბიუჯ.'!F88,'ცვლილ. საკუთ.'!F88,'მთავრ. ფონდი'!F88,'პრეზ. ფონდი'!F88)</f>
        <v>-1600</v>
      </c>
      <c r="F88" s="7">
        <f>SUM('ცვლილ. ბიუჯ.'!G88,'ცვლილ. საკუთ.'!G88,'მთავრ. ფონდი'!G88,'პრეზ. ფონდი'!G88)</f>
        <v>-32250</v>
      </c>
      <c r="G88" s="7">
        <f>SUM('ცვლილ. ბიუჯ.'!H88,'ცვლილ. საკუთ.'!H88,'მთავრ. ფონდი'!H88,'პრეზ. ფონდი'!H88)</f>
        <v>0</v>
      </c>
      <c r="H88" s="7">
        <f>SUM('ცვლილ. ბიუჯ.'!I88,'ცვლილ. საკუთ.'!I88,'მთავრ. ფონდი'!I88,'პრეზ. ფონდი'!I88)</f>
        <v>0</v>
      </c>
      <c r="I88" s="7">
        <f t="shared" si="4"/>
        <v>-33850</v>
      </c>
      <c r="J88" s="7">
        <f t="shared" si="5"/>
        <v>-33850</v>
      </c>
    </row>
    <row r="89" spans="1:10" x14ac:dyDescent="0.25">
      <c r="A89" t="str">
        <f t="shared" si="3"/>
        <v>a</v>
      </c>
      <c r="B89" s="8"/>
      <c r="C89" s="9" t="s">
        <v>11</v>
      </c>
      <c r="D89" s="10">
        <f>SUM('ცვლილ. ბიუჯ.'!E89,'ცვლილ. საკუთ.'!E89,'მთავრ. ფონდი'!E89,'პრეზ. ფონდი'!E89)</f>
        <v>-32250</v>
      </c>
      <c r="E89" s="10">
        <f>SUM('ცვლილ. ბიუჯ.'!F89,'ცვლილ. საკუთ.'!F89,'მთავრ. ფონდი'!F89,'პრეზ. ფონდი'!F89)</f>
        <v>0</v>
      </c>
      <c r="F89" s="10">
        <f>SUM('ცვლილ. ბიუჯ.'!G89,'ცვლილ. საკუთ.'!G89,'მთავრ. ფონდი'!G89,'პრეზ. ფონდი'!G89)</f>
        <v>-32250</v>
      </c>
      <c r="G89" s="10">
        <f>SUM('ცვლილ. ბიუჯ.'!H89,'ცვლილ. საკუთ.'!H89,'მთავრ. ფონდი'!H89,'პრეზ. ფონდი'!H89)</f>
        <v>0</v>
      </c>
      <c r="H89" s="10">
        <f>SUM('ცვლილ. ბიუჯ.'!I89,'ცვლილ. საკუთ.'!I89,'მთავრ. ფონდი'!I89,'პრეზ. ფონდი'!I89)</f>
        <v>0</v>
      </c>
      <c r="I89" s="10">
        <f t="shared" si="4"/>
        <v>-32250</v>
      </c>
      <c r="J89" s="10">
        <f t="shared" si="5"/>
        <v>-32250</v>
      </c>
    </row>
    <row r="90" spans="1:10" x14ac:dyDescent="0.25">
      <c r="A90" t="str">
        <f t="shared" si="3"/>
        <v>a</v>
      </c>
      <c r="B90" s="8"/>
      <c r="C90" s="9" t="s">
        <v>12</v>
      </c>
      <c r="D90" s="10">
        <f>SUM('ცვლილ. ბიუჯ.'!E90,'ცვლილ. საკუთ.'!E90,'მთავრ. ფონდი'!E90,'პრეზ. ფონდი'!E90)</f>
        <v>-1600</v>
      </c>
      <c r="E90" s="10">
        <f>SUM('ცვლილ. ბიუჯ.'!F90,'ცვლილ. საკუთ.'!F90,'მთავრ. ფონდი'!F90,'პრეზ. ფონდი'!F90)</f>
        <v>-1600</v>
      </c>
      <c r="F90" s="10">
        <f>SUM('ცვლილ. ბიუჯ.'!G90,'ცვლილ. საკუთ.'!G90,'მთავრ. ფონდი'!G90,'პრეზ. ფონდი'!G90)</f>
        <v>0</v>
      </c>
      <c r="G90" s="10">
        <f>SUM('ცვლილ. ბიუჯ.'!H90,'ცვლილ. საკუთ.'!H90,'მთავრ. ფონდი'!H90,'პრეზ. ფონდი'!H90)</f>
        <v>0</v>
      </c>
      <c r="H90" s="10">
        <f>SUM('ცვლილ. ბიუჯ.'!I90,'ცვლილ. საკუთ.'!I90,'მთავრ. ფონდი'!I90,'პრეზ. ფონდი'!I90)</f>
        <v>0</v>
      </c>
      <c r="I90" s="10">
        <f t="shared" si="4"/>
        <v>-1600</v>
      </c>
      <c r="J90" s="10">
        <f t="shared" si="5"/>
        <v>-1600</v>
      </c>
    </row>
    <row r="91" spans="1:10" x14ac:dyDescent="0.25">
      <c r="A91" t="str">
        <f t="shared" si="3"/>
        <v>b</v>
      </c>
      <c r="B91" s="8"/>
      <c r="C91" s="9" t="s">
        <v>13</v>
      </c>
      <c r="D91" s="10">
        <f>SUM('ცვლილ. ბიუჯ.'!E91,'ცვლილ. საკუთ.'!E91,'მთავრ. ფონდი'!E91,'პრეზ. ფონდი'!E91)</f>
        <v>0</v>
      </c>
      <c r="E91" s="10">
        <f>SUM('ცვლილ. ბიუჯ.'!F91,'ცვლილ. საკუთ.'!F91,'მთავრ. ფონდი'!F91,'პრეზ. ფონდი'!F91)</f>
        <v>0</v>
      </c>
      <c r="F91" s="10">
        <f>SUM('ცვლილ. ბიუჯ.'!G91,'ცვლილ. საკუთ.'!G91,'მთავრ. ფონდი'!G91,'პრეზ. ფონდი'!G91)</f>
        <v>0</v>
      </c>
      <c r="G91" s="10">
        <f>SUM('ცვლილ. ბიუჯ.'!H91,'ცვლილ. საკუთ.'!H91,'მთავრ. ფონდი'!H91,'პრეზ. ფონდი'!H91)</f>
        <v>0</v>
      </c>
      <c r="H91" s="10">
        <f>SUM('ცვლილ. ბიუჯ.'!I91,'ცვლილ. საკუთ.'!I91,'მთავრ. ფონდი'!I91,'პრეზ. ფონდი'!I91)</f>
        <v>0</v>
      </c>
      <c r="I91" s="10">
        <f t="shared" si="4"/>
        <v>0</v>
      </c>
      <c r="J91" s="10">
        <f t="shared" si="5"/>
        <v>0</v>
      </c>
    </row>
    <row r="92" spans="1:10" x14ac:dyDescent="0.25">
      <c r="A92" t="str">
        <f t="shared" si="3"/>
        <v>b</v>
      </c>
      <c r="B92" s="8"/>
      <c r="C92" s="9" t="s">
        <v>14</v>
      </c>
      <c r="D92" s="10">
        <f>SUM('ცვლილ. ბიუჯ.'!E92,'ცვლილ. საკუთ.'!E92,'მთავრ. ფონდი'!E92,'პრეზ. ფონდი'!E92)</f>
        <v>0</v>
      </c>
      <c r="E92" s="10">
        <f>SUM('ცვლილ. ბიუჯ.'!F92,'ცვლილ. საკუთ.'!F92,'მთავრ. ფონდი'!F92,'პრეზ. ფონდი'!F92)</f>
        <v>0</v>
      </c>
      <c r="F92" s="10">
        <f>SUM('ცვლილ. ბიუჯ.'!G92,'ცვლილ. საკუთ.'!G92,'მთავრ. ფონდი'!G92,'პრეზ. ფონდი'!G92)</f>
        <v>0</v>
      </c>
      <c r="G92" s="10">
        <f>SUM('ცვლილ. ბიუჯ.'!H92,'ცვლილ. საკუთ.'!H92,'მთავრ. ფონდი'!H92,'პრეზ. ფონდი'!H92)</f>
        <v>0</v>
      </c>
      <c r="H92" s="10">
        <f>SUM('ცვლილ. ბიუჯ.'!I92,'ცვლილ. საკუთ.'!I92,'მთავრ. ფონდი'!I92,'პრეზ. ფონდი'!I92)</f>
        <v>0</v>
      </c>
      <c r="I92" s="10">
        <f t="shared" si="4"/>
        <v>0</v>
      </c>
      <c r="J92" s="10">
        <f t="shared" si="5"/>
        <v>0</v>
      </c>
    </row>
    <row r="93" spans="1:10" x14ac:dyDescent="0.25">
      <c r="A93" t="str">
        <f t="shared" si="3"/>
        <v>b</v>
      </c>
      <c r="B93" s="8"/>
      <c r="C93" s="9" t="s">
        <v>15</v>
      </c>
      <c r="D93" s="10">
        <f>SUM('ცვლილ. ბიუჯ.'!E93,'ცვლილ. საკუთ.'!E93,'მთავრ. ფონდი'!E93,'პრეზ. ფონდი'!E93)</f>
        <v>0</v>
      </c>
      <c r="E93" s="10">
        <f>SUM('ცვლილ. ბიუჯ.'!F93,'ცვლილ. საკუთ.'!F93,'მთავრ. ფონდი'!F93,'პრეზ. ფონდი'!F93)</f>
        <v>0</v>
      </c>
      <c r="F93" s="10">
        <f>SUM('ცვლილ. ბიუჯ.'!G93,'ცვლილ. საკუთ.'!G93,'მთავრ. ფონდი'!G93,'პრეზ. ფონდი'!G93)</f>
        <v>0</v>
      </c>
      <c r="G93" s="10">
        <f>SUM('ცვლილ. ბიუჯ.'!H93,'ცვლილ. საკუთ.'!H93,'მთავრ. ფონდი'!H93,'პრეზ. ფონდი'!H93)</f>
        <v>0</v>
      </c>
      <c r="H93" s="10">
        <f>SUM('ცვლილ. ბიუჯ.'!I93,'ცვლილ. საკუთ.'!I93,'მთავრ. ფონდი'!I93,'პრეზ. ფონდი'!I93)</f>
        <v>0</v>
      </c>
      <c r="I93" s="10">
        <f t="shared" si="4"/>
        <v>0</v>
      </c>
      <c r="J93" s="10">
        <f t="shared" si="5"/>
        <v>0</v>
      </c>
    </row>
    <row r="94" spans="1:10" x14ac:dyDescent="0.25">
      <c r="A94" t="str">
        <f t="shared" si="3"/>
        <v>b</v>
      </c>
      <c r="B94" s="8"/>
      <c r="C94" s="9" t="s">
        <v>16</v>
      </c>
      <c r="D94" s="10">
        <f>SUM('ცვლილ. ბიუჯ.'!E94,'ცვლილ. საკუთ.'!E94,'მთავრ. ფონდი'!E94,'პრეზ. ფონდი'!E94)</f>
        <v>0</v>
      </c>
      <c r="E94" s="10">
        <f>SUM('ცვლილ. ბიუჯ.'!F94,'ცვლილ. საკუთ.'!F94,'მთავრ. ფონდი'!F94,'პრეზ. ფონდი'!F94)</f>
        <v>0</v>
      </c>
      <c r="F94" s="10">
        <f>SUM('ცვლილ. ბიუჯ.'!G94,'ცვლილ. საკუთ.'!G94,'მთავრ. ფონდი'!G94,'პრეზ. ფონდი'!G94)</f>
        <v>0</v>
      </c>
      <c r="G94" s="10">
        <f>SUM('ცვლილ. ბიუჯ.'!H94,'ცვლილ. საკუთ.'!H94,'მთავრ. ფონდი'!H94,'პრეზ. ფონდი'!H94)</f>
        <v>0</v>
      </c>
      <c r="H94" s="10">
        <f>SUM('ცვლილ. ბიუჯ.'!I94,'ცვლილ. საკუთ.'!I94,'მთავრ. ფონდი'!I94,'პრეზ. ფონდი'!I94)</f>
        <v>0</v>
      </c>
      <c r="I94" s="10">
        <f t="shared" si="4"/>
        <v>0</v>
      </c>
      <c r="J94" s="10">
        <f t="shared" si="5"/>
        <v>0</v>
      </c>
    </row>
    <row r="95" spans="1:10" x14ac:dyDescent="0.25">
      <c r="A95" t="str">
        <f t="shared" si="3"/>
        <v>b</v>
      </c>
      <c r="B95" s="8"/>
      <c r="C95" s="9" t="s">
        <v>17</v>
      </c>
      <c r="D95" s="10">
        <f>SUM('ცვლილ. ბიუჯ.'!E95,'ცვლილ. საკუთ.'!E95,'მთავრ. ფონდი'!E95,'პრეზ. ფონდი'!E95)</f>
        <v>0</v>
      </c>
      <c r="E95" s="10">
        <f>SUM('ცვლილ. ბიუჯ.'!F95,'ცვლილ. საკუთ.'!F95,'მთავრ. ფონდი'!F95,'პრეზ. ფონდი'!F95)</f>
        <v>0</v>
      </c>
      <c r="F95" s="10">
        <f>SUM('ცვლილ. ბიუჯ.'!G95,'ცვლილ. საკუთ.'!G95,'მთავრ. ფონდი'!G95,'პრეზ. ფონდი'!G95)</f>
        <v>0</v>
      </c>
      <c r="G95" s="10">
        <f>SUM('ცვლილ. ბიუჯ.'!H95,'ცვლილ. საკუთ.'!H95,'მთავრ. ფონდი'!H95,'პრეზ. ფონდი'!H95)</f>
        <v>0</v>
      </c>
      <c r="H95" s="10">
        <f>SUM('ცვლილ. ბიუჯ.'!I95,'ცვლილ. საკუთ.'!I95,'მთავრ. ფონდი'!I95,'პრეზ. ფონდი'!I95)</f>
        <v>0</v>
      </c>
      <c r="I95" s="10">
        <f t="shared" si="4"/>
        <v>0</v>
      </c>
      <c r="J95" s="10">
        <f t="shared" si="5"/>
        <v>0</v>
      </c>
    </row>
    <row r="96" spans="1:10" x14ac:dyDescent="0.25">
      <c r="A96" t="str">
        <f t="shared" si="3"/>
        <v>b</v>
      </c>
      <c r="B96" s="5"/>
      <c r="C96" s="6" t="s">
        <v>18</v>
      </c>
      <c r="D96" s="7">
        <f>SUM('ცვლილ. ბიუჯ.'!E96,'ცვლილ. საკუთ.'!E96,'მთავრ. ფონდი'!E96,'პრეზ. ფონდი'!E96)</f>
        <v>0</v>
      </c>
      <c r="E96" s="7">
        <f>SUM('ცვლილ. ბიუჯ.'!F96,'ცვლილ. საკუთ.'!F96,'მთავრ. ფონდი'!F96,'პრეზ. ფონდი'!F96)</f>
        <v>0</v>
      </c>
      <c r="F96" s="7">
        <f>SUM('ცვლილ. ბიუჯ.'!G96,'ცვლილ. საკუთ.'!G96,'მთავრ. ფონდი'!G96,'პრეზ. ფონდი'!G96)</f>
        <v>0</v>
      </c>
      <c r="G96" s="7">
        <f>SUM('ცვლილ. ბიუჯ.'!H96,'ცვლილ. საკუთ.'!H96,'მთავრ. ფონდი'!H96,'პრეზ. ფონდი'!H96)</f>
        <v>0</v>
      </c>
      <c r="H96" s="7">
        <f>SUM('ცვლილ. ბიუჯ.'!I96,'ცვლილ. საკუთ.'!I96,'მთავრ. ფონდი'!I96,'პრეზ. ფონდი'!I96)</f>
        <v>0</v>
      </c>
      <c r="I96" s="7">
        <f t="shared" si="4"/>
        <v>0</v>
      </c>
      <c r="J96" s="7">
        <f t="shared" si="5"/>
        <v>0</v>
      </c>
    </row>
    <row r="97" spans="1:10" x14ac:dyDescent="0.25">
      <c r="A97" t="str">
        <f t="shared" si="3"/>
        <v>b</v>
      </c>
      <c r="B97" s="5"/>
      <c r="C97" s="6" t="s">
        <v>19</v>
      </c>
      <c r="D97" s="7">
        <f>SUM('ცვლილ. ბიუჯ.'!E97,'ცვლილ. საკუთ.'!E97,'მთავრ. ფონდი'!E97,'პრეზ. ფონდი'!E97)</f>
        <v>0</v>
      </c>
      <c r="E97" s="7">
        <f>SUM('ცვლილ. ბიუჯ.'!F97,'ცვლილ. საკუთ.'!F97,'მთავრ. ფონდი'!F97,'პრეზ. ფონდი'!F97)</f>
        <v>0</v>
      </c>
      <c r="F97" s="7">
        <f>SUM('ცვლილ. ბიუჯ.'!G97,'ცვლილ. საკუთ.'!G97,'მთავრ. ფონდი'!G97,'პრეზ. ფონდი'!G97)</f>
        <v>0</v>
      </c>
      <c r="G97" s="7">
        <f>SUM('ცვლილ. ბიუჯ.'!H97,'ცვლილ. საკუთ.'!H97,'მთავრ. ფონდი'!H97,'პრეზ. ფონდი'!H97)</f>
        <v>0</v>
      </c>
      <c r="H97" s="7">
        <f>SUM('ცვლილ. ბიუჯ.'!I97,'ცვლილ. საკუთ.'!I97,'მთავრ. ფონდი'!I97,'პრეზ. ფონდი'!I97)</f>
        <v>0</v>
      </c>
      <c r="I97" s="7">
        <f t="shared" si="4"/>
        <v>0</v>
      </c>
      <c r="J97" s="7">
        <f t="shared" si="5"/>
        <v>0</v>
      </c>
    </row>
    <row r="98" spans="1:10" ht="15.75" thickBot="1" x14ac:dyDescent="0.3">
      <c r="A98" t="str">
        <f t="shared" si="3"/>
        <v>a</v>
      </c>
      <c r="B98" s="11"/>
      <c r="C98" s="12" t="s">
        <v>20</v>
      </c>
      <c r="D98" s="13">
        <f>SUM('ცვლილ. ბიუჯ.'!E98,'ცვლილ. საკუთ.'!E98,'მთავრ. ფონდი'!E98,'პრეზ. ფონდი'!E98)</f>
        <v>1600</v>
      </c>
      <c r="E98" s="13">
        <f>SUM('ცვლილ. ბიუჯ.'!F98,'ცვლილ. საკუთ.'!F98,'მთავრ. ფონდი'!F98,'პრეზ. ფონდი'!F98)</f>
        <v>1600</v>
      </c>
      <c r="F98" s="13">
        <f>SUM('ცვლილ. ბიუჯ.'!G98,'ცვლილ. საკუთ.'!G98,'მთავრ. ფონდი'!G98,'პრეზ. ფონდი'!G98)</f>
        <v>0</v>
      </c>
      <c r="G98" s="13">
        <f>SUM('ცვლილ. ბიუჯ.'!H98,'ცვლილ. საკუთ.'!H98,'მთავრ. ფონდი'!H98,'პრეზ. ფონდი'!H98)</f>
        <v>0</v>
      </c>
      <c r="H98" s="13">
        <f>SUM('ცვლილ. ბიუჯ.'!I98,'ცვლილ. საკუთ.'!I98,'მთავრ. ფონდი'!I98,'პრეზ. ფონდი'!I98)</f>
        <v>0</v>
      </c>
      <c r="I98" s="13">
        <f t="shared" si="4"/>
        <v>1600</v>
      </c>
      <c r="J98" s="13">
        <f t="shared" si="5"/>
        <v>1600</v>
      </c>
    </row>
    <row r="99" spans="1:10" ht="31.5" thickTop="1" thickBot="1" x14ac:dyDescent="0.3">
      <c r="A99" t="str">
        <f t="shared" si="3"/>
        <v>b</v>
      </c>
      <c r="B99" s="16" t="s">
        <v>34</v>
      </c>
      <c r="C99" s="14" t="s">
        <v>35</v>
      </c>
      <c r="D99" s="4">
        <f>SUM('ცვლილ. ბიუჯ.'!E99,'ცვლილ. საკუთ.'!E99,'მთავრ. ფონდი'!E99,'პრეზ. ფონდი'!E99)</f>
        <v>0</v>
      </c>
      <c r="E99" s="4">
        <f>SUM('ცვლილ. ბიუჯ.'!F99,'ცვლილ. საკუთ.'!F99,'მთავრ. ფონდი'!F99,'პრეზ. ფონდი'!F99)</f>
        <v>0</v>
      </c>
      <c r="F99" s="4">
        <f>SUM('ცვლილ. ბიუჯ.'!G99,'ცვლილ. საკუთ.'!G99,'მთავრ. ფონდი'!G99,'პრეზ. ფონდი'!G99)</f>
        <v>0</v>
      </c>
      <c r="G99" s="4">
        <f>SUM('ცვლილ. ბიუჯ.'!H99,'ცვლილ. საკუთ.'!H99,'მთავრ. ფონდი'!H99,'პრეზ. ფონდი'!H99)</f>
        <v>0</v>
      </c>
      <c r="H99" s="4">
        <f>SUM('ცვლილ. ბიუჯ.'!I99,'ცვლილ. საკუთ.'!I99,'მთავრ. ფონდი'!I99,'პრეზ. ფონდი'!I99)</f>
        <v>0</v>
      </c>
      <c r="I99" s="4">
        <f t="shared" si="4"/>
        <v>0</v>
      </c>
      <c r="J99" s="4">
        <f t="shared" si="5"/>
        <v>0</v>
      </c>
    </row>
    <row r="100" spans="1:10" ht="15.75" thickTop="1" x14ac:dyDescent="0.25">
      <c r="A100" t="str">
        <f t="shared" si="3"/>
        <v>b</v>
      </c>
      <c r="B100" s="5"/>
      <c r="C100" s="6" t="s">
        <v>10</v>
      </c>
      <c r="D100" s="7">
        <f>SUM('ცვლილ. ბიუჯ.'!E100,'ცვლილ. საკუთ.'!E100,'მთავრ. ფონდი'!E100,'პრეზ. ფონდი'!E100)</f>
        <v>0</v>
      </c>
      <c r="E100" s="7">
        <f>SUM('ცვლილ. ბიუჯ.'!F100,'ცვლილ. საკუთ.'!F100,'მთავრ. ფონდი'!F100,'პრეზ. ფონდი'!F100)</f>
        <v>0</v>
      </c>
      <c r="F100" s="7">
        <f>SUM('ცვლილ. ბიუჯ.'!G100,'ცვლილ. საკუთ.'!G100,'მთავრ. ფონდი'!G100,'პრეზ. ფონდი'!G100)</f>
        <v>0</v>
      </c>
      <c r="G100" s="7">
        <f>SUM('ცვლილ. ბიუჯ.'!H100,'ცვლილ. საკუთ.'!H100,'მთავრ. ფონდი'!H100,'პრეზ. ფონდი'!H100)</f>
        <v>0</v>
      </c>
      <c r="H100" s="7">
        <f>SUM('ცვლილ. ბიუჯ.'!I100,'ცვლილ. საკუთ.'!I100,'მთავრ. ფონდი'!I100,'პრეზ. ფონდი'!I100)</f>
        <v>0</v>
      </c>
      <c r="I100" s="7">
        <f t="shared" si="4"/>
        <v>0</v>
      </c>
      <c r="J100" s="7">
        <f t="shared" si="5"/>
        <v>0</v>
      </c>
    </row>
    <row r="101" spans="1:10" x14ac:dyDescent="0.25">
      <c r="A101" t="str">
        <f t="shared" si="3"/>
        <v>a</v>
      </c>
      <c r="B101" s="8"/>
      <c r="C101" s="9" t="s">
        <v>11</v>
      </c>
      <c r="D101" s="10">
        <f>SUM('ცვლილ. ბიუჯ.'!E101,'ცვლილ. საკუთ.'!E101,'მთავრ. ფონდი'!E101,'პრეზ. ფონდი'!E101)</f>
        <v>-17200</v>
      </c>
      <c r="E101" s="10">
        <f>SUM('ცვლილ. ბიუჯ.'!F101,'ცვლილ. საკუთ.'!F101,'მთავრ. ფონდი'!F101,'პრეზ. ფონდი'!F101)</f>
        <v>-6200</v>
      </c>
      <c r="F101" s="10">
        <f>SUM('ცვლილ. ბიუჯ.'!G101,'ცვლილ. საკუთ.'!G101,'მთავრ. ფონდი'!G101,'პრეზ. ფონდი'!G101)</f>
        <v>-11000</v>
      </c>
      <c r="G101" s="10">
        <f>SUM('ცვლილ. ბიუჯ.'!H101,'ცვლილ. საკუთ.'!H101,'მთავრ. ფონდი'!H101,'პრეზ. ფონდი'!H101)</f>
        <v>0</v>
      </c>
      <c r="H101" s="10">
        <f>SUM('ცვლილ. ბიუჯ.'!I101,'ცვლილ. საკუთ.'!I101,'მთავრ. ფონდი'!I101,'პრეზ. ფონდი'!I101)</f>
        <v>0</v>
      </c>
      <c r="I101" s="10">
        <f t="shared" si="4"/>
        <v>-17200</v>
      </c>
      <c r="J101" s="10">
        <f t="shared" si="5"/>
        <v>-17200</v>
      </c>
    </row>
    <row r="102" spans="1:10" x14ac:dyDescent="0.25">
      <c r="A102" t="str">
        <f t="shared" si="3"/>
        <v>a</v>
      </c>
      <c r="B102" s="8"/>
      <c r="C102" s="9" t="s">
        <v>12</v>
      </c>
      <c r="D102" s="10">
        <f>SUM('ცვლილ. ბიუჯ.'!E102,'ცვლილ. საკუთ.'!E102,'მთავრ. ფონდი'!E102,'პრეზ. ფონდი'!E102)</f>
        <v>-69800</v>
      </c>
      <c r="E102" s="10">
        <f>SUM('ცვლილ. ბიუჯ.'!F102,'ცვლილ. საკუთ.'!F102,'მთავრ. ფონდი'!F102,'პრეზ. ფონდი'!F102)</f>
        <v>-66800</v>
      </c>
      <c r="F102" s="10">
        <f>SUM('ცვლილ. ბიუჯ.'!G102,'ცვლილ. საკუთ.'!G102,'მთავრ. ფონდი'!G102,'პრეზ. ფონდი'!G102)</f>
        <v>-13000</v>
      </c>
      <c r="G102" s="10">
        <f>SUM('ცვლილ. ბიუჯ.'!H102,'ცვლილ. საკუთ.'!H102,'მთავრ. ფონდი'!H102,'პრეზ. ფონდი'!H102)</f>
        <v>5000</v>
      </c>
      <c r="H102" s="10">
        <f>SUM('ცვლილ. ბიუჯ.'!I102,'ცვლილ. საკუთ.'!I102,'მთავრ. ფონდი'!I102,'პრეზ. ფონდი'!I102)</f>
        <v>5000</v>
      </c>
      <c r="I102" s="10">
        <f t="shared" si="4"/>
        <v>-79800</v>
      </c>
      <c r="J102" s="10">
        <f t="shared" si="5"/>
        <v>-74800</v>
      </c>
    </row>
    <row r="103" spans="1:10" x14ac:dyDescent="0.25">
      <c r="A103" t="str">
        <f t="shared" si="3"/>
        <v>b</v>
      </c>
      <c r="B103" s="8"/>
      <c r="C103" s="9" t="s">
        <v>13</v>
      </c>
      <c r="D103" s="10">
        <f>SUM('ცვლილ. ბიუჯ.'!E103,'ცვლილ. საკუთ.'!E103,'მთავრ. ფონდი'!E103,'პრეზ. ფონდი'!E103)</f>
        <v>0</v>
      </c>
      <c r="E103" s="10">
        <f>SUM('ცვლილ. ბიუჯ.'!F103,'ცვლილ. საკუთ.'!F103,'მთავრ. ფონდი'!F103,'პრეზ. ფონდი'!F103)</f>
        <v>0</v>
      </c>
      <c r="F103" s="10">
        <f>SUM('ცვლილ. ბიუჯ.'!G103,'ცვლილ. საკუთ.'!G103,'მთავრ. ფონდი'!G103,'პრეზ. ფონდი'!G103)</f>
        <v>0</v>
      </c>
      <c r="G103" s="10">
        <f>SUM('ცვლილ. ბიუჯ.'!H103,'ცვლილ. საკუთ.'!H103,'მთავრ. ფონდი'!H103,'პრეზ. ფონდი'!H103)</f>
        <v>0</v>
      </c>
      <c r="H103" s="10">
        <f>SUM('ცვლილ. ბიუჯ.'!I103,'ცვლილ. საკუთ.'!I103,'მთავრ. ფონდი'!I103,'პრეზ. ფონდი'!I103)</f>
        <v>0</v>
      </c>
      <c r="I103" s="10">
        <f t="shared" si="4"/>
        <v>0</v>
      </c>
      <c r="J103" s="10">
        <f t="shared" si="5"/>
        <v>0</v>
      </c>
    </row>
    <row r="104" spans="1:10" x14ac:dyDescent="0.25">
      <c r="A104" t="str">
        <f t="shared" si="3"/>
        <v>b</v>
      </c>
      <c r="B104" s="8"/>
      <c r="C104" s="9" t="s">
        <v>14</v>
      </c>
      <c r="D104" s="10">
        <f>SUM('ცვლილ. ბიუჯ.'!E104,'ცვლილ. საკუთ.'!E104,'მთავრ. ფონდი'!E104,'პრეზ. ფონდი'!E104)</f>
        <v>0</v>
      </c>
      <c r="E104" s="10">
        <f>SUM('ცვლილ. ბიუჯ.'!F104,'ცვლილ. საკუთ.'!F104,'მთავრ. ფონდი'!F104,'პრეზ. ფონდი'!F104)</f>
        <v>0</v>
      </c>
      <c r="F104" s="10">
        <f>SUM('ცვლილ. ბიუჯ.'!G104,'ცვლილ. საკუთ.'!G104,'მთავრ. ფონდი'!G104,'პრეზ. ფონდი'!G104)</f>
        <v>0</v>
      </c>
      <c r="G104" s="10">
        <f>SUM('ცვლილ. ბიუჯ.'!H104,'ცვლილ. საკუთ.'!H104,'მთავრ. ფონდი'!H104,'პრეზ. ფონდი'!H104)</f>
        <v>0</v>
      </c>
      <c r="H104" s="10">
        <f>SUM('ცვლილ. ბიუჯ.'!I104,'ცვლილ. საკუთ.'!I104,'მთავრ. ფონდი'!I104,'პრეზ. ფონდი'!I104)</f>
        <v>0</v>
      </c>
      <c r="I104" s="10">
        <f t="shared" si="4"/>
        <v>0</v>
      </c>
      <c r="J104" s="10">
        <f t="shared" si="5"/>
        <v>0</v>
      </c>
    </row>
    <row r="105" spans="1:10" x14ac:dyDescent="0.25">
      <c r="A105" t="str">
        <f t="shared" si="3"/>
        <v>a</v>
      </c>
      <c r="B105" s="8"/>
      <c r="C105" s="9" t="s">
        <v>15</v>
      </c>
      <c r="D105" s="10">
        <f>SUM('ცვლილ. ბიუჯ.'!E105,'ცვლილ. საკუთ.'!E105,'მთავრ. ფონდი'!E105,'პრეზ. ფონდი'!E105)</f>
        <v>46800</v>
      </c>
      <c r="E105" s="10">
        <f>SUM('ცვლილ. ბიუჯ.'!F105,'ცვლილ. საკუთ.'!F105,'მთავრ. ფონდი'!F105,'პრეზ. ფონდი'!F105)</f>
        <v>46800</v>
      </c>
      <c r="F105" s="10">
        <f>SUM('ცვლილ. ბიუჯ.'!G105,'ცვლილ. საკუთ.'!G105,'მთავრ. ფონდი'!G105,'პრეზ. ფონდი'!G105)</f>
        <v>0</v>
      </c>
      <c r="G105" s="10">
        <f>SUM('ცვლილ. ბიუჯ.'!H105,'ცვლილ. საკუთ.'!H105,'მთავრ. ფონდი'!H105,'პრეზ. ფონდი'!H105)</f>
        <v>0</v>
      </c>
      <c r="H105" s="10">
        <f>SUM('ცვლილ. ბიუჯ.'!I105,'ცვლილ. საკუთ.'!I105,'მთავრ. ფონდი'!I105,'პრეზ. ფონდი'!I105)</f>
        <v>0</v>
      </c>
      <c r="I105" s="10">
        <f t="shared" si="4"/>
        <v>46800</v>
      </c>
      <c r="J105" s="10">
        <f t="shared" si="5"/>
        <v>46800</v>
      </c>
    </row>
    <row r="106" spans="1:10" x14ac:dyDescent="0.25">
      <c r="A106" t="str">
        <f t="shared" si="3"/>
        <v>a</v>
      </c>
      <c r="B106" s="8"/>
      <c r="C106" s="9" t="s">
        <v>16</v>
      </c>
      <c r="D106" s="10">
        <f>SUM('ცვლილ. ბიუჯ.'!E106,'ცვლილ. საკუთ.'!E106,'მთავრ. ფონდი'!E106,'პრეზ. ფონდი'!E106)</f>
        <v>30200</v>
      </c>
      <c r="E106" s="10">
        <f>SUM('ცვლილ. ბიუჯ.'!F106,'ცვლილ. საკუთ.'!F106,'მთავრ. ფონდი'!F106,'პრეზ. ფონდი'!F106)</f>
        <v>26200</v>
      </c>
      <c r="F106" s="10">
        <f>SUM('ცვლილ. ბიუჯ.'!G106,'ცვლილ. საკუთ.'!G106,'მთავრ. ფონდი'!G106,'პრეზ. ფონდი'!G106)</f>
        <v>14000</v>
      </c>
      <c r="G106" s="10">
        <f>SUM('ცვლილ. ბიუჯ.'!H106,'ცვლილ. საკუთ.'!H106,'მთავრ. ფონდი'!H106,'პრეზ. ფონდი'!H106)</f>
        <v>-5000</v>
      </c>
      <c r="H106" s="10">
        <f>SUM('ცვლილ. ბიუჯ.'!I106,'ცვლილ. საკუთ.'!I106,'მთავრ. ფონდი'!I106,'პრეზ. ფონდი'!I106)</f>
        <v>-5000</v>
      </c>
      <c r="I106" s="10">
        <f t="shared" si="4"/>
        <v>40200</v>
      </c>
      <c r="J106" s="10">
        <f t="shared" si="5"/>
        <v>35200</v>
      </c>
    </row>
    <row r="107" spans="1:10" x14ac:dyDescent="0.25">
      <c r="A107" t="str">
        <f t="shared" si="3"/>
        <v>a</v>
      </c>
      <c r="B107" s="8"/>
      <c r="C107" s="9" t="s">
        <v>17</v>
      </c>
      <c r="D107" s="10">
        <f>SUM('ცვლილ. ბიუჯ.'!E107,'ცვლილ. საკუთ.'!E107,'მთავრ. ფონდი'!E107,'პრეზ. ფონდი'!E107)</f>
        <v>10000</v>
      </c>
      <c r="E107" s="10">
        <f>SUM('ცვლილ. ბიუჯ.'!F107,'ცვლილ. საკუთ.'!F107,'მთავრ. ფონდი'!F107,'პრეზ. ფონდი'!F107)</f>
        <v>0</v>
      </c>
      <c r="F107" s="10">
        <f>SUM('ცვლილ. ბიუჯ.'!G107,'ცვლილ. საკუთ.'!G107,'მთავრ. ფონდი'!G107,'პრეზ. ფონდი'!G107)</f>
        <v>10000</v>
      </c>
      <c r="G107" s="10">
        <f>SUM('ცვლილ. ბიუჯ.'!H107,'ცვლილ. საკუთ.'!H107,'მთავრ. ფონდი'!H107,'პრეზ. ფონდი'!H107)</f>
        <v>0</v>
      </c>
      <c r="H107" s="10">
        <f>SUM('ცვლილ. ბიუჯ.'!I107,'ცვლილ. საკუთ.'!I107,'მთავრ. ფონდი'!I107,'პრეზ. ფონდი'!I107)</f>
        <v>0</v>
      </c>
      <c r="I107" s="10">
        <f t="shared" si="4"/>
        <v>10000</v>
      </c>
      <c r="J107" s="10">
        <f t="shared" si="5"/>
        <v>10000</v>
      </c>
    </row>
    <row r="108" spans="1:10" x14ac:dyDescent="0.25">
      <c r="A108" t="str">
        <f t="shared" si="3"/>
        <v>b</v>
      </c>
      <c r="B108" s="5"/>
      <c r="C108" s="6" t="s">
        <v>18</v>
      </c>
      <c r="D108" s="7">
        <f>SUM('ცვლილ. ბიუჯ.'!E108,'ცვლილ. საკუთ.'!E108,'მთავრ. ფონდი'!E108,'პრეზ. ფონდი'!E108)</f>
        <v>0</v>
      </c>
      <c r="E108" s="7">
        <f>SUM('ცვლილ. ბიუჯ.'!F108,'ცვლილ. საკუთ.'!F108,'მთავრ. ფონდი'!F108,'პრეზ. ფონდი'!F108)</f>
        <v>0</v>
      </c>
      <c r="F108" s="7">
        <f>SUM('ცვლილ. ბიუჯ.'!G108,'ცვლილ. საკუთ.'!G108,'მთავრ. ფონდი'!G108,'პრეზ. ფონდი'!G108)</f>
        <v>0</v>
      </c>
      <c r="G108" s="7">
        <f>SUM('ცვლილ. ბიუჯ.'!H108,'ცვლილ. საკუთ.'!H108,'მთავრ. ფონდი'!H108,'პრეზ. ფონდი'!H108)</f>
        <v>0</v>
      </c>
      <c r="H108" s="7">
        <f>SUM('ცვლილ. ბიუჯ.'!I108,'ცვლილ. საკუთ.'!I108,'მთავრ. ფონდი'!I108,'პრეზ. ფონდი'!I108)</f>
        <v>0</v>
      </c>
      <c r="I108" s="7">
        <f t="shared" si="4"/>
        <v>0</v>
      </c>
      <c r="J108" s="7">
        <f t="shared" si="5"/>
        <v>0</v>
      </c>
    </row>
    <row r="109" spans="1:10" x14ac:dyDescent="0.25">
      <c r="A109" t="str">
        <f t="shared" si="3"/>
        <v>b</v>
      </c>
      <c r="B109" s="5"/>
      <c r="C109" s="6" t="s">
        <v>19</v>
      </c>
      <c r="D109" s="7">
        <f>SUM('ცვლილ. ბიუჯ.'!E109,'ცვლილ. საკუთ.'!E109,'მთავრ. ფონდი'!E109,'პრეზ. ფონდი'!E109)</f>
        <v>0</v>
      </c>
      <c r="E109" s="7">
        <f>SUM('ცვლილ. ბიუჯ.'!F109,'ცვლილ. საკუთ.'!F109,'მთავრ. ფონდი'!F109,'პრეზ. ფონდი'!F109)</f>
        <v>0</v>
      </c>
      <c r="F109" s="7">
        <f>SUM('ცვლილ. ბიუჯ.'!G109,'ცვლილ. საკუთ.'!G109,'მთავრ. ფონდი'!G109,'პრეზ. ფონდი'!G109)</f>
        <v>0</v>
      </c>
      <c r="G109" s="7">
        <f>SUM('ცვლილ. ბიუჯ.'!H109,'ცვლილ. საკუთ.'!H109,'მთავრ. ფონდი'!H109,'პრეზ. ფონდი'!H109)</f>
        <v>0</v>
      </c>
      <c r="H109" s="7">
        <f>SUM('ცვლილ. ბიუჯ.'!I109,'ცვლილ. საკუთ.'!I109,'მთავრ. ფონდი'!I109,'პრეზ. ფონდი'!I109)</f>
        <v>0</v>
      </c>
      <c r="I109" s="7">
        <f t="shared" si="4"/>
        <v>0</v>
      </c>
      <c r="J109" s="7">
        <f t="shared" si="5"/>
        <v>0</v>
      </c>
    </row>
    <row r="110" spans="1:10" ht="15.75" thickBot="1" x14ac:dyDescent="0.3">
      <c r="A110" t="str">
        <f t="shared" si="3"/>
        <v>b</v>
      </c>
      <c r="B110" s="11"/>
      <c r="C110" s="12" t="s">
        <v>20</v>
      </c>
      <c r="D110" s="13">
        <f>SUM('ცვლილ. ბიუჯ.'!E110,'ცვლილ. საკუთ.'!E110,'მთავრ. ფონდი'!E110,'პრეზ. ფონდი'!E110)</f>
        <v>0</v>
      </c>
      <c r="E110" s="13">
        <f>SUM('ცვლილ. ბიუჯ.'!F110,'ცვლილ. საკუთ.'!F110,'მთავრ. ფონდი'!F110,'პრეზ. ფონდი'!F110)</f>
        <v>0</v>
      </c>
      <c r="F110" s="13">
        <f>SUM('ცვლილ. ბიუჯ.'!G110,'ცვლილ. საკუთ.'!G110,'მთავრ. ფონდი'!G110,'პრეზ. ფონდი'!G110)</f>
        <v>0</v>
      </c>
      <c r="G110" s="13">
        <f>SUM('ცვლილ. ბიუჯ.'!H110,'ცვლილ. საკუთ.'!H110,'მთავრ. ფონდი'!H110,'პრეზ. ფონდი'!H110)</f>
        <v>0</v>
      </c>
      <c r="H110" s="13">
        <f>SUM('ცვლილ. ბიუჯ.'!I110,'ცვლილ. საკუთ.'!I110,'მთავრ. ფონდი'!I110,'პრეზ. ფონდი'!I110)</f>
        <v>0</v>
      </c>
      <c r="I110" s="13">
        <f t="shared" si="4"/>
        <v>0</v>
      </c>
      <c r="J110" s="13">
        <f t="shared" si="5"/>
        <v>0</v>
      </c>
    </row>
    <row r="111" spans="1:10" ht="16.5" thickTop="1" thickBot="1" x14ac:dyDescent="0.3">
      <c r="A111" t="str">
        <f t="shared" si="3"/>
        <v>a</v>
      </c>
      <c r="B111" s="3" t="s">
        <v>36</v>
      </c>
      <c r="C111" s="14" t="s">
        <v>37</v>
      </c>
      <c r="D111" s="4">
        <f>SUM('ცვლილ. ბიუჯ.'!E111,'ცვლილ. საკუთ.'!E111,'მთავრ. ფონდი'!E111,'პრეზ. ფონდი'!E111)</f>
        <v>-74790</v>
      </c>
      <c r="E111" s="4">
        <f>SUM('ცვლილ. ბიუჯ.'!F111,'ცვლილ. საკუთ.'!F111,'მთავრ. ფონდი'!F111,'პრეზ. ფონდი'!F111)</f>
        <v>-50200</v>
      </c>
      <c r="F111" s="4">
        <f>SUM('ცვლილ. ბიუჯ.'!G111,'ცვლილ. საკუთ.'!G111,'მთავრ. ფონდი'!G111,'პრეზ. ფონდი'!G111)</f>
        <v>-24000</v>
      </c>
      <c r="G111" s="4">
        <f>SUM('ცვლილ. ბიუჯ.'!H111,'ცვლილ. საკუთ.'!H111,'მთავრ. ფონდი'!H111,'პრეზ. ფონდი'!H111)</f>
        <v>-590</v>
      </c>
      <c r="H111" s="4">
        <f>SUM('ცვლილ. ბიუჯ.'!I111,'ცვლილ. საკუთ.'!I111,'მთავრ. ფონდი'!I111,'პრეზ. ფონდი'!I111)</f>
        <v>0</v>
      </c>
      <c r="I111" s="4">
        <f t="shared" si="4"/>
        <v>-74200</v>
      </c>
      <c r="J111" s="4">
        <f t="shared" si="5"/>
        <v>-74790</v>
      </c>
    </row>
    <row r="112" spans="1:10" ht="15.75" thickTop="1" x14ac:dyDescent="0.25">
      <c r="A112" t="str">
        <f t="shared" si="3"/>
        <v>a</v>
      </c>
      <c r="B112" s="5"/>
      <c r="C112" s="6" t="s">
        <v>10</v>
      </c>
      <c r="D112" s="7">
        <f>SUM('ცვლილ. ბიუჯ.'!E112,'ცვლილ. საკუთ.'!E112,'მთავრ. ფონდი'!E112,'პრეზ. ფონდი'!E112)</f>
        <v>-74790</v>
      </c>
      <c r="E112" s="7">
        <f>SUM('ცვლილ. ბიუჯ.'!F112,'ცვლილ. საკუთ.'!F112,'მთავრ. ფონდი'!F112,'პრეზ. ფონდი'!F112)</f>
        <v>-50200</v>
      </c>
      <c r="F112" s="7">
        <f>SUM('ცვლილ. ბიუჯ.'!G112,'ცვლილ. საკუთ.'!G112,'მთავრ. ფონდი'!G112,'პრეზ. ფონდი'!G112)</f>
        <v>-24000</v>
      </c>
      <c r="G112" s="7">
        <f>SUM('ცვლილ. ბიუჯ.'!H112,'ცვლილ. საკუთ.'!H112,'მთავრ. ფონდი'!H112,'პრეზ. ფონდი'!H112)</f>
        <v>-590</v>
      </c>
      <c r="H112" s="7">
        <f>SUM('ცვლილ. ბიუჯ.'!I112,'ცვლილ. საკუთ.'!I112,'მთავრ. ფონდი'!I112,'პრეზ. ფონდი'!I112)</f>
        <v>0</v>
      </c>
      <c r="I112" s="7">
        <f t="shared" si="4"/>
        <v>-74200</v>
      </c>
      <c r="J112" s="7">
        <f t="shared" si="5"/>
        <v>-74790</v>
      </c>
    </row>
    <row r="113" spans="1:10" x14ac:dyDescent="0.25">
      <c r="A113" t="str">
        <f t="shared" si="3"/>
        <v>a</v>
      </c>
      <c r="B113" s="8"/>
      <c r="C113" s="9" t="s">
        <v>11</v>
      </c>
      <c r="D113" s="10">
        <f>SUM('ცვლილ. ბიუჯ.'!E113,'ცვლილ. საკუთ.'!E113,'მთავრ. ფონდი'!E113,'პრეზ. ფონდი'!E113)</f>
        <v>-17200</v>
      </c>
      <c r="E113" s="10">
        <f>SUM('ცვლილ. ბიუჯ.'!F113,'ცვლილ. საკუთ.'!F113,'მთავრ. ფონდი'!F113,'პრეზ. ფონდი'!F113)</f>
        <v>-6200</v>
      </c>
      <c r="F113" s="10">
        <f>SUM('ცვლილ. ბიუჯ.'!G113,'ცვლილ. საკუთ.'!G113,'მთავრ. ფონდი'!G113,'პრეზ. ფონდი'!G113)</f>
        <v>-11000</v>
      </c>
      <c r="G113" s="10">
        <f>SUM('ცვლილ. ბიუჯ.'!H113,'ცვლილ. საკუთ.'!H113,'მთავრ. ფონდი'!H113,'პრეზ. ფონდი'!H113)</f>
        <v>0</v>
      </c>
      <c r="H113" s="10">
        <f>SUM('ცვლილ. ბიუჯ.'!I113,'ცვლილ. საკუთ.'!I113,'მთავრ. ფონდი'!I113,'პრეზ. ფონდი'!I113)</f>
        <v>0</v>
      </c>
      <c r="I113" s="10">
        <f t="shared" si="4"/>
        <v>-17200</v>
      </c>
      <c r="J113" s="10">
        <f t="shared" si="5"/>
        <v>-17200</v>
      </c>
    </row>
    <row r="114" spans="1:10" x14ac:dyDescent="0.25">
      <c r="A114" t="str">
        <f t="shared" si="3"/>
        <v>a</v>
      </c>
      <c r="B114" s="8"/>
      <c r="C114" s="9" t="s">
        <v>12</v>
      </c>
      <c r="D114" s="10">
        <f>SUM('ცვლილ. ბიუჯ.'!E114,'ცვლილ. საკუთ.'!E114,'მთავრ. ფონდი'!E114,'პრეზ. ფონდი'!E114)</f>
        <v>-142800</v>
      </c>
      <c r="E114" s="10">
        <f>SUM('ცვლილ. ბიუჯ.'!F114,'ცვლილ. საკუთ.'!F114,'მთავრ. ფონდი'!F114,'პრეზ. ფონდი'!F114)</f>
        <v>-115800</v>
      </c>
      <c r="F114" s="10">
        <f>SUM('ცვლილ. ბიუჯ.'!G114,'ცვლილ. საკუთ.'!G114,'მთავრ. ფონდი'!G114,'პრეზ. ფონდი'!G114)</f>
        <v>-37000</v>
      </c>
      <c r="G114" s="10">
        <f>SUM('ცვლილ. ბიუჯ.'!H114,'ცვლილ. საკუთ.'!H114,'მთავრ. ფონდი'!H114,'პრეზ. ფონდი'!H114)</f>
        <v>5000</v>
      </c>
      <c r="H114" s="10">
        <f>SUM('ცვლილ. ბიუჯ.'!I114,'ცვლილ. საკუთ.'!I114,'მთავრ. ფონდი'!I114,'პრეზ. ფონდი'!I114)</f>
        <v>5000</v>
      </c>
      <c r="I114" s="10">
        <f t="shared" si="4"/>
        <v>-152800</v>
      </c>
      <c r="J114" s="10">
        <f t="shared" si="5"/>
        <v>-147800</v>
      </c>
    </row>
    <row r="115" spans="1:10" x14ac:dyDescent="0.25">
      <c r="A115" t="str">
        <f t="shared" si="3"/>
        <v>b</v>
      </c>
      <c r="B115" s="8"/>
      <c r="C115" s="9" t="s">
        <v>13</v>
      </c>
      <c r="D115" s="10">
        <f>SUM('ცვლილ. ბიუჯ.'!E115,'ცვლილ. საკუთ.'!E115,'მთავრ. ფონდი'!E115,'პრეზ. ფონდი'!E115)</f>
        <v>0</v>
      </c>
      <c r="E115" s="10">
        <f>SUM('ცვლილ. ბიუჯ.'!F115,'ცვლილ. საკუთ.'!F115,'მთავრ. ფონდი'!F115,'პრეზ. ფონდი'!F115)</f>
        <v>0</v>
      </c>
      <c r="F115" s="10">
        <f>SUM('ცვლილ. ბიუჯ.'!G115,'ცვლილ. საკუთ.'!G115,'მთავრ. ფონდი'!G115,'პრეზ. ფონდი'!G115)</f>
        <v>0</v>
      </c>
      <c r="G115" s="10">
        <f>SUM('ცვლილ. ბიუჯ.'!H115,'ცვლილ. საკუთ.'!H115,'მთავრ. ფონდი'!H115,'პრეზ. ფონდი'!H115)</f>
        <v>0</v>
      </c>
      <c r="H115" s="10">
        <f>SUM('ცვლილ. ბიუჯ.'!I115,'ცვლილ. საკუთ.'!I115,'მთავრ. ფონდი'!I115,'პრეზ. ფონდი'!I115)</f>
        <v>0</v>
      </c>
      <c r="I115" s="10">
        <f t="shared" si="4"/>
        <v>0</v>
      </c>
      <c r="J115" s="10">
        <f t="shared" si="5"/>
        <v>0</v>
      </c>
    </row>
    <row r="116" spans="1:10" x14ac:dyDescent="0.25">
      <c r="A116" t="str">
        <f t="shared" si="3"/>
        <v>b</v>
      </c>
      <c r="B116" s="8"/>
      <c r="C116" s="9" t="s">
        <v>14</v>
      </c>
      <c r="D116" s="10">
        <f>SUM('ცვლილ. ბიუჯ.'!E116,'ცვლილ. საკუთ.'!E116,'მთავრ. ფონდი'!E116,'პრეზ. ფონდი'!E116)</f>
        <v>0</v>
      </c>
      <c r="E116" s="10">
        <f>SUM('ცვლილ. ბიუჯ.'!F116,'ცვლილ. საკუთ.'!F116,'მთავრ. ფონდი'!F116,'პრეზ. ფონდი'!F116)</f>
        <v>0</v>
      </c>
      <c r="F116" s="10">
        <f>SUM('ცვლილ. ბიუჯ.'!G116,'ცვლილ. საკუთ.'!G116,'მთავრ. ფონდი'!G116,'პრეზ. ფონდი'!G116)</f>
        <v>0</v>
      </c>
      <c r="G116" s="10">
        <f>SUM('ცვლილ. ბიუჯ.'!H116,'ცვლილ. საკუთ.'!H116,'მთავრ. ფონდი'!H116,'პრეზ. ფონდი'!H116)</f>
        <v>0</v>
      </c>
      <c r="H116" s="10">
        <f>SUM('ცვლილ. ბიუჯ.'!I116,'ცვლილ. საკუთ.'!I116,'მთავრ. ფონდი'!I116,'პრეზ. ფონდი'!I116)</f>
        <v>0</v>
      </c>
      <c r="I116" s="10">
        <f t="shared" si="4"/>
        <v>0</v>
      </c>
      <c r="J116" s="10">
        <f t="shared" si="5"/>
        <v>0</v>
      </c>
    </row>
    <row r="117" spans="1:10" x14ac:dyDescent="0.25">
      <c r="A117" t="str">
        <f t="shared" si="3"/>
        <v>a</v>
      </c>
      <c r="B117" s="8"/>
      <c r="C117" s="9" t="s">
        <v>15</v>
      </c>
      <c r="D117" s="10">
        <f>SUM('ცვლილ. ბიუჯ.'!E117,'ცვლილ. საკუთ.'!E117,'მთავრ. ფონდი'!E117,'პრეზ. ფონდი'!E117)</f>
        <v>46800</v>
      </c>
      <c r="E117" s="10">
        <f>SUM('ცვლილ. ბიუჯ.'!F117,'ცვლილ. საკუთ.'!F117,'მთავრ. ფონდი'!F117,'პრეზ. ფონდი'!F117)</f>
        <v>46800</v>
      </c>
      <c r="F117" s="10">
        <f>SUM('ცვლილ. ბიუჯ.'!G117,'ცვლილ. საკუთ.'!G117,'მთავრ. ფონდი'!G117,'პრეზ. ფონდი'!G117)</f>
        <v>0</v>
      </c>
      <c r="G117" s="10">
        <f>SUM('ცვლილ. ბიუჯ.'!H117,'ცვლილ. საკუთ.'!H117,'მთავრ. ფონდი'!H117,'პრეზ. ფონდი'!H117)</f>
        <v>0</v>
      </c>
      <c r="H117" s="10">
        <f>SUM('ცვლილ. ბიუჯ.'!I117,'ცვლილ. საკუთ.'!I117,'მთავრ. ფონდი'!I117,'პრეზ. ფონდი'!I117)</f>
        <v>0</v>
      </c>
      <c r="I117" s="10">
        <f t="shared" si="4"/>
        <v>46800</v>
      </c>
      <c r="J117" s="10">
        <f t="shared" si="5"/>
        <v>46800</v>
      </c>
    </row>
    <row r="118" spans="1:10" x14ac:dyDescent="0.25">
      <c r="A118" t="str">
        <f t="shared" si="3"/>
        <v>a</v>
      </c>
      <c r="B118" s="8"/>
      <c r="C118" s="9" t="s">
        <v>16</v>
      </c>
      <c r="D118" s="10">
        <f>SUM('ცვლილ. ბიუჯ.'!E118,'ცვლილ. საკუთ.'!E118,'მთავრ. ფონდი'!E118,'პრეზ. ფონდი'!E118)</f>
        <v>29000</v>
      </c>
      <c r="E118" s="10">
        <f>SUM('ცვლილ. ბიუჯ.'!F118,'ცვლილ. საკუთ.'!F118,'მთავრ. ფონდი'!F118,'პრეზ. ფონდი'!F118)</f>
        <v>25000</v>
      </c>
      <c r="F118" s="10">
        <f>SUM('ცვლილ. ბიუჯ.'!G118,'ცვლილ. საკუთ.'!G118,'მთავრ. ფონდი'!G118,'პრეზ. ფონდი'!G118)</f>
        <v>14000</v>
      </c>
      <c r="G118" s="10">
        <f>SUM('ცვლილ. ბიუჯ.'!H118,'ცვლილ. საკუთ.'!H118,'მთავრ. ფონდი'!H118,'პრეზ. ფონდი'!H118)</f>
        <v>-5000</v>
      </c>
      <c r="H118" s="10">
        <f>SUM('ცვლილ. ბიუჯ.'!I118,'ცვლილ. საკუთ.'!I118,'მთავრ. ფონდი'!I118,'პრეზ. ფონდი'!I118)</f>
        <v>-5000</v>
      </c>
      <c r="I118" s="10">
        <f t="shared" si="4"/>
        <v>39000</v>
      </c>
      <c r="J118" s="10">
        <f t="shared" si="5"/>
        <v>34000</v>
      </c>
    </row>
    <row r="119" spans="1:10" x14ac:dyDescent="0.25">
      <c r="A119" t="str">
        <f t="shared" si="3"/>
        <v>a</v>
      </c>
      <c r="B119" s="8"/>
      <c r="C119" s="9" t="s">
        <v>17</v>
      </c>
      <c r="D119" s="10">
        <f>SUM('ცვლილ. ბიუჯ.'!E119,'ცვლილ. საკუთ.'!E119,'მთავრ. ფონდი'!E119,'პრეზ. ფონდი'!E119)</f>
        <v>9410</v>
      </c>
      <c r="E119" s="10">
        <f>SUM('ცვლილ. ბიუჯ.'!F119,'ცვლილ. საკუთ.'!F119,'მთავრ. ფონდი'!F119,'პრეზ. ფონდი'!F119)</f>
        <v>0</v>
      </c>
      <c r="F119" s="10">
        <f>SUM('ცვლილ. ბიუჯ.'!G119,'ცვლილ. საკუთ.'!G119,'მთავრ. ფონდი'!G119,'პრეზ. ფონდი'!G119)</f>
        <v>10000</v>
      </c>
      <c r="G119" s="10">
        <f>SUM('ცვლილ. ბიუჯ.'!H119,'ცვლილ. საკუთ.'!H119,'მთავრ. ფონდი'!H119,'პრეზ. ფონდი'!H119)</f>
        <v>-590</v>
      </c>
      <c r="H119" s="10">
        <f>SUM('ცვლილ. ბიუჯ.'!I119,'ცვლილ. საკუთ.'!I119,'მთავრ. ფონდი'!I119,'პრეზ. ფონდი'!I119)</f>
        <v>0</v>
      </c>
      <c r="I119" s="10">
        <f t="shared" si="4"/>
        <v>10000</v>
      </c>
      <c r="J119" s="10">
        <f t="shared" si="5"/>
        <v>9410</v>
      </c>
    </row>
    <row r="120" spans="1:10" x14ac:dyDescent="0.25">
      <c r="A120" t="str">
        <f t="shared" si="3"/>
        <v>b</v>
      </c>
      <c r="B120" s="5"/>
      <c r="C120" s="6" t="s">
        <v>18</v>
      </c>
      <c r="D120" s="7">
        <f>SUM('ცვლილ. ბიუჯ.'!E120,'ცვლილ. საკუთ.'!E120,'მთავრ. ფონდი'!E120,'პრეზ. ფონდი'!E120)</f>
        <v>0</v>
      </c>
      <c r="E120" s="7">
        <f>SUM('ცვლილ. ბიუჯ.'!F120,'ცვლილ. საკუთ.'!F120,'მთავრ. ფონდი'!F120,'პრეზ. ფონდი'!F120)</f>
        <v>0</v>
      </c>
      <c r="F120" s="7">
        <f>SUM('ცვლილ. ბიუჯ.'!G120,'ცვლილ. საკუთ.'!G120,'მთავრ. ფონდი'!G120,'პრეზ. ფონდი'!G120)</f>
        <v>0</v>
      </c>
      <c r="G120" s="7">
        <f>SUM('ცვლილ. ბიუჯ.'!H120,'ცვლილ. საკუთ.'!H120,'მთავრ. ფონდი'!H120,'პრეზ. ფონდი'!H120)</f>
        <v>0</v>
      </c>
      <c r="H120" s="7">
        <f>SUM('ცვლილ. ბიუჯ.'!I120,'ცვლილ. საკუთ.'!I120,'მთავრ. ფონდი'!I120,'პრეზ. ფონდი'!I120)</f>
        <v>0</v>
      </c>
      <c r="I120" s="7">
        <f t="shared" si="4"/>
        <v>0</v>
      </c>
      <c r="J120" s="7">
        <f t="shared" si="5"/>
        <v>0</v>
      </c>
    </row>
    <row r="121" spans="1:10" x14ac:dyDescent="0.25">
      <c r="A121" t="str">
        <f t="shared" si="3"/>
        <v>b</v>
      </c>
      <c r="B121" s="5"/>
      <c r="C121" s="6" t="s">
        <v>19</v>
      </c>
      <c r="D121" s="7">
        <f>SUM('ცვლილ. ბიუჯ.'!E121,'ცვლილ. საკუთ.'!E121,'მთავრ. ფონდი'!E121,'პრეზ. ფონდი'!E121)</f>
        <v>0</v>
      </c>
      <c r="E121" s="7">
        <f>SUM('ცვლილ. ბიუჯ.'!F121,'ცვლილ. საკუთ.'!F121,'მთავრ. ფონდი'!F121,'პრეზ. ფონდი'!F121)</f>
        <v>0</v>
      </c>
      <c r="F121" s="7">
        <f>SUM('ცვლილ. ბიუჯ.'!G121,'ცვლილ. საკუთ.'!G121,'მთავრ. ფონდი'!G121,'პრეზ. ფონდი'!G121)</f>
        <v>0</v>
      </c>
      <c r="G121" s="7">
        <f>SUM('ცვლილ. ბიუჯ.'!H121,'ცვლილ. საკუთ.'!H121,'მთავრ. ფონდი'!H121,'პრეზ. ფონდი'!H121)</f>
        <v>0</v>
      </c>
      <c r="H121" s="7">
        <f>SUM('ცვლილ. ბიუჯ.'!I121,'ცვლილ. საკუთ.'!I121,'მთავრ. ფონდი'!I121,'პრეზ. ფონდი'!I121)</f>
        <v>0</v>
      </c>
      <c r="I121" s="7">
        <f t="shared" si="4"/>
        <v>0</v>
      </c>
      <c r="J121" s="7">
        <f t="shared" si="5"/>
        <v>0</v>
      </c>
    </row>
    <row r="122" spans="1:10" ht="15.75" thickBot="1" x14ac:dyDescent="0.3">
      <c r="A122" t="str">
        <f t="shared" si="3"/>
        <v>b</v>
      </c>
      <c r="B122" s="11"/>
      <c r="C122" s="12" t="s">
        <v>20</v>
      </c>
      <c r="D122" s="13">
        <f>SUM('ცვლილ. ბიუჯ.'!E122,'ცვლილ. საკუთ.'!E122,'მთავრ. ფონდი'!E122,'პრეზ. ფონდი'!E122)</f>
        <v>0</v>
      </c>
      <c r="E122" s="13">
        <f>SUM('ცვლილ. ბიუჯ.'!F122,'ცვლილ. საკუთ.'!F122,'მთავრ. ფონდი'!F122,'პრეზ. ფონდი'!F122)</f>
        <v>0</v>
      </c>
      <c r="F122" s="13">
        <f>SUM('ცვლილ. ბიუჯ.'!G122,'ცვლილ. საკუთ.'!G122,'მთავრ. ფონდი'!G122,'პრეზ. ფონდი'!G122)</f>
        <v>0</v>
      </c>
      <c r="G122" s="13">
        <f>SUM('ცვლილ. ბიუჯ.'!H122,'ცვლილ. საკუთ.'!H122,'მთავრ. ფონდი'!H122,'პრეზ. ფონდი'!H122)</f>
        <v>0</v>
      </c>
      <c r="H122" s="13">
        <f>SUM('ცვლილ. ბიუჯ.'!I122,'ცვლილ. საკუთ.'!I122,'მთავრ. ფონდი'!I122,'პრეზ. ფონდი'!I122)</f>
        <v>0</v>
      </c>
      <c r="I122" s="13">
        <f t="shared" si="4"/>
        <v>0</v>
      </c>
      <c r="J122" s="13">
        <f t="shared" si="5"/>
        <v>0</v>
      </c>
    </row>
    <row r="123" spans="1:10" ht="31.5" thickTop="1" thickBot="1" x14ac:dyDescent="0.3">
      <c r="A123" t="str">
        <f t="shared" si="3"/>
        <v>a</v>
      </c>
      <c r="B123" s="3" t="s">
        <v>38</v>
      </c>
      <c r="C123" s="14" t="s">
        <v>226</v>
      </c>
      <c r="D123" s="4">
        <f>SUM('ცვლილ. ბიუჯ.'!E123,'ცვლილ. საკუთ.'!E123,'მთავრ. ფონდი'!E123,'პრეზ. ფონდი'!E123)</f>
        <v>17500</v>
      </c>
      <c r="E123" s="4">
        <f>SUM('ცვლილ. ბიუჯ.'!F123,'ცვლილ. საკუთ.'!F123,'მთავრ. ფონდი'!F123,'პრეზ. ფონდი'!F123)</f>
        <v>10000</v>
      </c>
      <c r="F123" s="4">
        <f>SUM('ცვლილ. ბიუჯ.'!G123,'ცვლილ. საკუთ.'!G123,'მთავრ. ფონდი'!G123,'პრეზ. ფონდი'!G123)</f>
        <v>7500</v>
      </c>
      <c r="G123" s="4">
        <f>SUM('ცვლილ. ბიუჯ.'!H123,'ცვლილ. საკუთ.'!H123,'მთავრ. ფონდი'!H123,'პრეზ. ფონდი'!H123)</f>
        <v>0</v>
      </c>
      <c r="H123" s="4">
        <f>SUM('ცვლილ. ბიუჯ.'!I123,'ცვლილ. საკუთ.'!I123,'მთავრ. ფონდი'!I123,'პრეზ. ფონდი'!I123)</f>
        <v>0</v>
      </c>
      <c r="I123" s="4">
        <f t="shared" si="4"/>
        <v>17500</v>
      </c>
      <c r="J123" s="4">
        <f t="shared" si="5"/>
        <v>17500</v>
      </c>
    </row>
    <row r="124" spans="1:10" ht="15.75" thickTop="1" x14ac:dyDescent="0.25">
      <c r="A124" t="str">
        <f t="shared" si="3"/>
        <v>a</v>
      </c>
      <c r="B124" s="5"/>
      <c r="C124" s="6" t="s">
        <v>10</v>
      </c>
      <c r="D124" s="7">
        <f>SUM('ცვლილ. ბიუჯ.'!E124,'ცვლილ. საკუთ.'!E124,'მთავრ. ფონდი'!E124,'პრეზ. ფონდი'!E124)</f>
        <v>17500</v>
      </c>
      <c r="E124" s="7">
        <f>SUM('ცვლილ. ბიუჯ.'!F124,'ცვლილ. საკუთ.'!F124,'მთავრ. ფონდი'!F124,'პრეზ. ფონდი'!F124)</f>
        <v>10000</v>
      </c>
      <c r="F124" s="7">
        <f>SUM('ცვლილ. ბიუჯ.'!G124,'ცვლილ. საკუთ.'!G124,'მთავრ. ფონდი'!G124,'პრეზ. ფონდი'!G124)</f>
        <v>7500</v>
      </c>
      <c r="G124" s="7">
        <f>SUM('ცვლილ. ბიუჯ.'!H124,'ცვლილ. საკუთ.'!H124,'მთავრ. ფონდი'!H124,'პრეზ. ფონდი'!H124)</f>
        <v>0</v>
      </c>
      <c r="H124" s="7">
        <f>SUM('ცვლილ. ბიუჯ.'!I124,'ცვლილ. საკუთ.'!I124,'მთავრ. ფონდი'!I124,'პრეზ. ფონდი'!I124)</f>
        <v>0</v>
      </c>
      <c r="I124" s="7">
        <f t="shared" si="4"/>
        <v>17500</v>
      </c>
      <c r="J124" s="7">
        <f t="shared" si="5"/>
        <v>17500</v>
      </c>
    </row>
    <row r="125" spans="1:10" x14ac:dyDescent="0.25">
      <c r="A125" t="str">
        <f t="shared" si="3"/>
        <v>b</v>
      </c>
      <c r="B125" s="8"/>
      <c r="C125" s="9" t="s">
        <v>11</v>
      </c>
      <c r="D125" s="10">
        <f>SUM('ცვლილ. ბიუჯ.'!E125,'ცვლილ. საკუთ.'!E125,'მთავრ. ფონდი'!E125,'პრეზ. ფონდი'!E125)</f>
        <v>0</v>
      </c>
      <c r="E125" s="10">
        <f>SUM('ცვლილ. ბიუჯ.'!F125,'ცვლილ. საკუთ.'!F125,'მთავრ. ფონდი'!F125,'პრეზ. ფონდი'!F125)</f>
        <v>0</v>
      </c>
      <c r="F125" s="10">
        <f>SUM('ცვლილ. ბიუჯ.'!G125,'ცვლილ. საკუთ.'!G125,'მთავრ. ფონდი'!G125,'პრეზ. ფონდი'!G125)</f>
        <v>0</v>
      </c>
      <c r="G125" s="10">
        <f>SUM('ცვლილ. ბიუჯ.'!H125,'ცვლილ. საკუთ.'!H125,'მთავრ. ფონდი'!H125,'პრეზ. ფონდი'!H125)</f>
        <v>0</v>
      </c>
      <c r="H125" s="10">
        <f>SUM('ცვლილ. ბიუჯ.'!I125,'ცვლილ. საკუთ.'!I125,'მთავრ. ფონდი'!I125,'პრეზ. ფონდი'!I125)</f>
        <v>0</v>
      </c>
      <c r="I125" s="10">
        <f t="shared" si="4"/>
        <v>0</v>
      </c>
      <c r="J125" s="10">
        <f t="shared" si="5"/>
        <v>0</v>
      </c>
    </row>
    <row r="126" spans="1:10" x14ac:dyDescent="0.25">
      <c r="A126" t="str">
        <f t="shared" si="3"/>
        <v>a</v>
      </c>
      <c r="B126" s="8"/>
      <c r="C126" s="9" t="s">
        <v>12</v>
      </c>
      <c r="D126" s="10">
        <f>SUM('ცვლილ. ბიუჯ.'!E126,'ცვლილ. საკუთ.'!E126,'მთავრ. ფონდი'!E126,'პრეზ. ფონდი'!E126)</f>
        <v>17500</v>
      </c>
      <c r="E126" s="10">
        <f>SUM('ცვლილ. ბიუჯ.'!F126,'ცვლილ. საკუთ.'!F126,'მთავრ. ფონდი'!F126,'პრეზ. ფონდი'!F126)</f>
        <v>10000</v>
      </c>
      <c r="F126" s="10">
        <f>SUM('ცვლილ. ბიუჯ.'!G126,'ცვლილ. საკუთ.'!G126,'მთავრ. ფონდი'!G126,'პრეზ. ფონდი'!G126)</f>
        <v>7500</v>
      </c>
      <c r="G126" s="10">
        <f>SUM('ცვლილ. ბიუჯ.'!H126,'ცვლილ. საკუთ.'!H126,'მთავრ. ფონდი'!H126,'პრეზ. ფონდი'!H126)</f>
        <v>0</v>
      </c>
      <c r="H126" s="10">
        <f>SUM('ცვლილ. ბიუჯ.'!I126,'ცვლილ. საკუთ.'!I126,'მთავრ. ფონდი'!I126,'პრეზ. ფონდი'!I126)</f>
        <v>0</v>
      </c>
      <c r="I126" s="10">
        <f t="shared" si="4"/>
        <v>17500</v>
      </c>
      <c r="J126" s="10">
        <f t="shared" si="5"/>
        <v>17500</v>
      </c>
    </row>
    <row r="127" spans="1:10" x14ac:dyDescent="0.25">
      <c r="A127" t="str">
        <f t="shared" si="3"/>
        <v>b</v>
      </c>
      <c r="B127" s="8"/>
      <c r="C127" s="9" t="s">
        <v>13</v>
      </c>
      <c r="D127" s="10">
        <f>SUM('ცვლილ. ბიუჯ.'!E127,'ცვლილ. საკუთ.'!E127,'მთავრ. ფონდი'!E127,'პრეზ. ფონდი'!E127)</f>
        <v>0</v>
      </c>
      <c r="E127" s="10">
        <f>SUM('ცვლილ. ბიუჯ.'!F127,'ცვლილ. საკუთ.'!F127,'მთავრ. ფონდი'!F127,'პრეზ. ფონდი'!F127)</f>
        <v>0</v>
      </c>
      <c r="F127" s="10">
        <f>SUM('ცვლილ. ბიუჯ.'!G127,'ცვლილ. საკუთ.'!G127,'მთავრ. ფონდი'!G127,'პრეზ. ფონდი'!G127)</f>
        <v>0</v>
      </c>
      <c r="G127" s="10">
        <f>SUM('ცვლილ. ბიუჯ.'!H127,'ცვლილ. საკუთ.'!H127,'მთავრ. ფონდი'!H127,'პრეზ. ფონდი'!H127)</f>
        <v>0</v>
      </c>
      <c r="H127" s="10">
        <f>SUM('ცვლილ. ბიუჯ.'!I127,'ცვლილ. საკუთ.'!I127,'მთავრ. ფონდი'!I127,'პრეზ. ფონდი'!I127)</f>
        <v>0</v>
      </c>
      <c r="I127" s="10">
        <f t="shared" si="4"/>
        <v>0</v>
      </c>
      <c r="J127" s="10">
        <f t="shared" si="5"/>
        <v>0</v>
      </c>
    </row>
    <row r="128" spans="1:10" x14ac:dyDescent="0.25">
      <c r="A128" t="str">
        <f t="shared" si="3"/>
        <v>b</v>
      </c>
      <c r="B128" s="8"/>
      <c r="C128" s="9" t="s">
        <v>14</v>
      </c>
      <c r="D128" s="10">
        <f>SUM('ცვლილ. ბიუჯ.'!E128,'ცვლილ. საკუთ.'!E128,'მთავრ. ფონდი'!E128,'პრეზ. ფონდი'!E128)</f>
        <v>0</v>
      </c>
      <c r="E128" s="10">
        <f>SUM('ცვლილ. ბიუჯ.'!F128,'ცვლილ. საკუთ.'!F128,'მთავრ. ფონდი'!F128,'პრეზ. ფონდი'!F128)</f>
        <v>0</v>
      </c>
      <c r="F128" s="10">
        <f>SUM('ცვლილ. ბიუჯ.'!G128,'ცვლილ. საკუთ.'!G128,'მთავრ. ფონდი'!G128,'პრეზ. ფონდი'!G128)</f>
        <v>0</v>
      </c>
      <c r="G128" s="10">
        <f>SUM('ცვლილ. ბიუჯ.'!H128,'ცვლილ. საკუთ.'!H128,'მთავრ. ფონდი'!H128,'პრეზ. ფონდი'!H128)</f>
        <v>0</v>
      </c>
      <c r="H128" s="10">
        <f>SUM('ცვლილ. ბიუჯ.'!I128,'ცვლილ. საკუთ.'!I128,'მთავრ. ფონდი'!I128,'პრეზ. ფონდი'!I128)</f>
        <v>0</v>
      </c>
      <c r="I128" s="10">
        <f t="shared" si="4"/>
        <v>0</v>
      </c>
      <c r="J128" s="10">
        <f t="shared" si="5"/>
        <v>0</v>
      </c>
    </row>
    <row r="129" spans="1:10" x14ac:dyDescent="0.25">
      <c r="A129" t="str">
        <f t="shared" si="3"/>
        <v>b</v>
      </c>
      <c r="B129" s="8"/>
      <c r="C129" s="9" t="s">
        <v>15</v>
      </c>
      <c r="D129" s="10">
        <f>SUM('ცვლილ. ბიუჯ.'!E129,'ცვლილ. საკუთ.'!E129,'მთავრ. ფონდი'!E129,'პრეზ. ფონდი'!E129)</f>
        <v>0</v>
      </c>
      <c r="E129" s="10">
        <f>SUM('ცვლილ. ბიუჯ.'!F129,'ცვლილ. საკუთ.'!F129,'მთავრ. ფონდი'!F129,'პრეზ. ფონდი'!F129)</f>
        <v>0</v>
      </c>
      <c r="F129" s="10">
        <f>SUM('ცვლილ. ბიუჯ.'!G129,'ცვლილ. საკუთ.'!G129,'მთავრ. ფონდი'!G129,'პრეზ. ფონდი'!G129)</f>
        <v>0</v>
      </c>
      <c r="G129" s="10">
        <f>SUM('ცვლილ. ბიუჯ.'!H129,'ცვლილ. საკუთ.'!H129,'მთავრ. ფონდი'!H129,'პრეზ. ფონდი'!H129)</f>
        <v>0</v>
      </c>
      <c r="H129" s="10">
        <f>SUM('ცვლილ. ბიუჯ.'!I129,'ცვლილ. საკუთ.'!I129,'მთავრ. ფონდი'!I129,'პრეზ. ფონდი'!I129)</f>
        <v>0</v>
      </c>
      <c r="I129" s="10">
        <f t="shared" si="4"/>
        <v>0</v>
      </c>
      <c r="J129" s="10">
        <f t="shared" si="5"/>
        <v>0</v>
      </c>
    </row>
    <row r="130" spans="1:10" x14ac:dyDescent="0.25">
      <c r="A130" t="str">
        <f t="shared" si="3"/>
        <v>b</v>
      </c>
      <c r="B130" s="8"/>
      <c r="C130" s="9" t="s">
        <v>16</v>
      </c>
      <c r="D130" s="10">
        <f>SUM('ცვლილ. ბიუჯ.'!E130,'ცვლილ. საკუთ.'!E130,'მთავრ. ფონდი'!E130,'პრეზ. ფონდი'!E130)</f>
        <v>0</v>
      </c>
      <c r="E130" s="10">
        <f>SUM('ცვლილ. ბიუჯ.'!F130,'ცვლილ. საკუთ.'!F130,'მთავრ. ფონდი'!F130,'პრეზ. ფონდი'!F130)</f>
        <v>0</v>
      </c>
      <c r="F130" s="10">
        <f>SUM('ცვლილ. ბიუჯ.'!G130,'ცვლილ. საკუთ.'!G130,'მთავრ. ფონდი'!G130,'პრეზ. ფონდი'!G130)</f>
        <v>0</v>
      </c>
      <c r="G130" s="10">
        <f>SUM('ცვლილ. ბიუჯ.'!H130,'ცვლილ. საკუთ.'!H130,'მთავრ. ფონდი'!H130,'პრეზ. ფონდი'!H130)</f>
        <v>0</v>
      </c>
      <c r="H130" s="10">
        <f>SUM('ცვლილ. ბიუჯ.'!I130,'ცვლილ. საკუთ.'!I130,'მთავრ. ფონდი'!I130,'პრეზ. ფონდი'!I130)</f>
        <v>0</v>
      </c>
      <c r="I130" s="10">
        <f t="shared" si="4"/>
        <v>0</v>
      </c>
      <c r="J130" s="10">
        <f t="shared" si="5"/>
        <v>0</v>
      </c>
    </row>
    <row r="131" spans="1:10" x14ac:dyDescent="0.25">
      <c r="A131" t="str">
        <f t="shared" si="3"/>
        <v>b</v>
      </c>
      <c r="B131" s="8"/>
      <c r="C131" s="9" t="s">
        <v>17</v>
      </c>
      <c r="D131" s="10">
        <f>SUM('ცვლილ. ბიუჯ.'!E131,'ცვლილ. საკუთ.'!E131,'მთავრ. ფონდი'!E131,'პრეზ. ფონდი'!E131)</f>
        <v>0</v>
      </c>
      <c r="E131" s="10">
        <f>SUM('ცვლილ. ბიუჯ.'!F131,'ცვლილ. საკუთ.'!F131,'მთავრ. ფონდი'!F131,'პრეზ. ფონდი'!F131)</f>
        <v>0</v>
      </c>
      <c r="F131" s="10">
        <f>SUM('ცვლილ. ბიუჯ.'!G131,'ცვლილ. საკუთ.'!G131,'მთავრ. ფონდი'!G131,'პრეზ. ფონდი'!G131)</f>
        <v>0</v>
      </c>
      <c r="G131" s="10">
        <f>SUM('ცვლილ. ბიუჯ.'!H131,'ცვლილ. საკუთ.'!H131,'მთავრ. ფონდი'!H131,'პრეზ. ფონდი'!H131)</f>
        <v>0</v>
      </c>
      <c r="H131" s="10">
        <f>SUM('ცვლილ. ბიუჯ.'!I131,'ცვლილ. საკუთ.'!I131,'მთავრ. ფონდი'!I131,'პრეზ. ფონდი'!I131)</f>
        <v>0</v>
      </c>
      <c r="I131" s="10">
        <f t="shared" si="4"/>
        <v>0</v>
      </c>
      <c r="J131" s="10">
        <f t="shared" si="5"/>
        <v>0</v>
      </c>
    </row>
    <row r="132" spans="1:10" x14ac:dyDescent="0.25">
      <c r="A132" t="str">
        <f t="shared" ref="A132:A195" si="6">IF(OR(D132&lt;&gt;0,E132&lt;&gt;0,F132&lt;&gt;0,G132&lt;&gt;0,H132&lt;&gt;0,),"a","b")</f>
        <v>b</v>
      </c>
      <c r="B132" s="5"/>
      <c r="C132" s="6" t="s">
        <v>18</v>
      </c>
      <c r="D132" s="7">
        <f>SUM('ცვლილ. ბიუჯ.'!E132,'ცვლილ. საკუთ.'!E132,'მთავრ. ფონდი'!E132,'პრეზ. ფონდი'!E132)</f>
        <v>0</v>
      </c>
      <c r="E132" s="7">
        <f>SUM('ცვლილ. ბიუჯ.'!F132,'ცვლილ. საკუთ.'!F132,'მთავრ. ფონდი'!F132,'პრეზ. ფონდი'!F132)</f>
        <v>0</v>
      </c>
      <c r="F132" s="7">
        <f>SUM('ცვლილ. ბიუჯ.'!G132,'ცვლილ. საკუთ.'!G132,'მთავრ. ფონდი'!G132,'პრეზ. ფონდი'!G132)</f>
        <v>0</v>
      </c>
      <c r="G132" s="7">
        <f>SUM('ცვლილ. ბიუჯ.'!H132,'ცვლილ. საკუთ.'!H132,'მთავრ. ფონდი'!H132,'პრეზ. ფონდი'!H132)</f>
        <v>0</v>
      </c>
      <c r="H132" s="7">
        <f>SUM('ცვლილ. ბიუჯ.'!I132,'ცვლილ. საკუთ.'!I132,'მთავრ. ფონდი'!I132,'პრეზ. ფონდი'!I132)</f>
        <v>0</v>
      </c>
      <c r="I132" s="7">
        <f t="shared" ref="I132:I195" si="7">SUM(E132,F132)</f>
        <v>0</v>
      </c>
      <c r="J132" s="7">
        <f t="shared" ref="J132:J195" si="8">SUM(E132,F132,G132)</f>
        <v>0</v>
      </c>
    </row>
    <row r="133" spans="1:10" x14ac:dyDescent="0.25">
      <c r="A133" t="str">
        <f t="shared" si="6"/>
        <v>b</v>
      </c>
      <c r="B133" s="5"/>
      <c r="C133" s="6" t="s">
        <v>19</v>
      </c>
      <c r="D133" s="7">
        <f>SUM('ცვლილ. ბიუჯ.'!E133,'ცვლილ. საკუთ.'!E133,'მთავრ. ფონდი'!E133,'პრეზ. ფონდი'!E133)</f>
        <v>0</v>
      </c>
      <c r="E133" s="7">
        <f>SUM('ცვლილ. ბიუჯ.'!F133,'ცვლილ. საკუთ.'!F133,'მთავრ. ფონდი'!F133,'პრეზ. ფონდი'!F133)</f>
        <v>0</v>
      </c>
      <c r="F133" s="7">
        <f>SUM('ცვლილ. ბიუჯ.'!G133,'ცვლილ. საკუთ.'!G133,'მთავრ. ფონდი'!G133,'პრეზ. ფონდი'!G133)</f>
        <v>0</v>
      </c>
      <c r="G133" s="7">
        <f>SUM('ცვლილ. ბიუჯ.'!H133,'ცვლილ. საკუთ.'!H133,'მთავრ. ფონდი'!H133,'პრეზ. ფონდი'!H133)</f>
        <v>0</v>
      </c>
      <c r="H133" s="7">
        <f>SUM('ცვლილ. ბიუჯ.'!I133,'ცვლილ. საკუთ.'!I133,'მთავრ. ფონდი'!I133,'პრეზ. ფონდი'!I133)</f>
        <v>0</v>
      </c>
      <c r="I133" s="7">
        <f t="shared" si="7"/>
        <v>0</v>
      </c>
      <c r="J133" s="7">
        <f t="shared" si="8"/>
        <v>0</v>
      </c>
    </row>
    <row r="134" spans="1:10" ht="15.75" thickBot="1" x14ac:dyDescent="0.3">
      <c r="A134" t="str">
        <f t="shared" si="6"/>
        <v>b</v>
      </c>
      <c r="B134" s="11"/>
      <c r="C134" s="12" t="s">
        <v>20</v>
      </c>
      <c r="D134" s="13">
        <f>SUM('ცვლილ. ბიუჯ.'!E134,'ცვლილ. საკუთ.'!E134,'მთავრ. ფონდი'!E134,'პრეზ. ფონდი'!E134)</f>
        <v>0</v>
      </c>
      <c r="E134" s="13">
        <f>SUM('ცვლილ. ბიუჯ.'!F134,'ცვლილ. საკუთ.'!F134,'მთავრ. ფონდი'!F134,'პრეზ. ფონდი'!F134)</f>
        <v>0</v>
      </c>
      <c r="F134" s="13">
        <f>SUM('ცვლილ. ბიუჯ.'!G134,'ცვლილ. საკუთ.'!G134,'მთავრ. ფონდი'!G134,'პრეზ. ფონდი'!G134)</f>
        <v>0</v>
      </c>
      <c r="G134" s="13">
        <f>SUM('ცვლილ. ბიუჯ.'!H134,'ცვლილ. საკუთ.'!H134,'მთავრ. ფონდი'!H134,'პრეზ. ფონდი'!H134)</f>
        <v>0</v>
      </c>
      <c r="H134" s="13">
        <f>SUM('ცვლილ. ბიუჯ.'!I134,'ცვლილ. საკუთ.'!I134,'მთავრ. ფონდი'!I134,'პრეზ. ფონდი'!I134)</f>
        <v>0</v>
      </c>
      <c r="I134" s="13">
        <f t="shared" si="7"/>
        <v>0</v>
      </c>
      <c r="J134" s="13">
        <f t="shared" si="8"/>
        <v>0</v>
      </c>
    </row>
    <row r="135" spans="1:10" ht="31.5" thickTop="1" thickBot="1" x14ac:dyDescent="0.3">
      <c r="A135" t="str">
        <f t="shared" si="6"/>
        <v>a</v>
      </c>
      <c r="B135" s="3" t="s">
        <v>40</v>
      </c>
      <c r="C135" s="14" t="s">
        <v>227</v>
      </c>
      <c r="D135" s="4">
        <f>SUM('ცვლილ. ბიუჯ.'!E135,'ცვლილ. საკუთ.'!E135,'მთავრ. ფონდი'!E135,'პრეზ. ფონდი'!E135)</f>
        <v>8800</v>
      </c>
      <c r="E135" s="4">
        <f>SUM('ცვლილ. ბიუჯ.'!F135,'ცვლილ. საკუთ.'!F135,'მთავრ. ფონდი'!F135,'პრეზ. ფონდი'!F135)</f>
        <v>1900</v>
      </c>
      <c r="F135" s="4">
        <f>SUM('ცვლილ. ბიუჯ.'!G135,'ცვლილ. საკუთ.'!G135,'მთავრ. ფონდი'!G135,'პრეზ. ფონდი'!G135)</f>
        <v>6900</v>
      </c>
      <c r="G135" s="4">
        <f>SUM('ცვლილ. ბიუჯ.'!H135,'ცვლილ. საკუთ.'!H135,'მთავრ. ფონდი'!H135,'პრეზ. ფონდი'!H135)</f>
        <v>0</v>
      </c>
      <c r="H135" s="4">
        <f>SUM('ცვლილ. ბიუჯ.'!I135,'ცვლილ. საკუთ.'!I135,'მთავრ. ფონდი'!I135,'პრეზ. ფონდი'!I135)</f>
        <v>0</v>
      </c>
      <c r="I135" s="4">
        <f t="shared" si="7"/>
        <v>8800</v>
      </c>
      <c r="J135" s="4">
        <f t="shared" si="8"/>
        <v>8800</v>
      </c>
    </row>
    <row r="136" spans="1:10" ht="15.75" thickTop="1" x14ac:dyDescent="0.25">
      <c r="A136" t="str">
        <f t="shared" si="6"/>
        <v>a</v>
      </c>
      <c r="B136" s="5"/>
      <c r="C136" s="6" t="s">
        <v>10</v>
      </c>
      <c r="D136" s="7">
        <f>SUM('ცვლილ. ბიუჯ.'!E136,'ცვლილ. საკუთ.'!E136,'მთავრ. ფონდი'!E136,'პრეზ. ფონდი'!E136)</f>
        <v>8800</v>
      </c>
      <c r="E136" s="7">
        <f>SUM('ცვლილ. ბიუჯ.'!F136,'ცვლილ. საკუთ.'!F136,'მთავრ. ფონდი'!F136,'პრეზ. ფონდი'!F136)</f>
        <v>1900</v>
      </c>
      <c r="F136" s="7">
        <f>SUM('ცვლილ. ბიუჯ.'!G136,'ცვლილ. საკუთ.'!G136,'მთავრ. ფონდი'!G136,'პრეზ. ფონდი'!G136)</f>
        <v>6900</v>
      </c>
      <c r="G136" s="7">
        <f>SUM('ცვლილ. ბიუჯ.'!H136,'ცვლილ. საკუთ.'!H136,'მთავრ. ფონდი'!H136,'პრეზ. ფონდი'!H136)</f>
        <v>0</v>
      </c>
      <c r="H136" s="7">
        <f>SUM('ცვლილ. ბიუჯ.'!I136,'ცვლილ. საკუთ.'!I136,'მთავრ. ფონდი'!I136,'პრეზ. ფონდი'!I136)</f>
        <v>0</v>
      </c>
      <c r="I136" s="7">
        <f t="shared" si="7"/>
        <v>8800</v>
      </c>
      <c r="J136" s="7">
        <f t="shared" si="8"/>
        <v>8800</v>
      </c>
    </row>
    <row r="137" spans="1:10" x14ac:dyDescent="0.25">
      <c r="A137" t="str">
        <f t="shared" si="6"/>
        <v>b</v>
      </c>
      <c r="B137" s="8"/>
      <c r="C137" s="9" t="s">
        <v>11</v>
      </c>
      <c r="D137" s="10">
        <f>SUM('ცვლილ. ბიუჯ.'!E137,'ცვლილ. საკუთ.'!E137,'მთავრ. ფონდი'!E137,'პრეზ. ფონდი'!E137)</f>
        <v>0</v>
      </c>
      <c r="E137" s="10">
        <f>SUM('ცვლილ. ბიუჯ.'!F137,'ცვლილ. საკუთ.'!F137,'მთავრ. ფონდი'!F137,'პრეზ. ფონდი'!F137)</f>
        <v>0</v>
      </c>
      <c r="F137" s="10">
        <f>SUM('ცვლილ. ბიუჯ.'!G137,'ცვლილ. საკუთ.'!G137,'მთავრ. ფონდი'!G137,'პრეზ. ფონდი'!G137)</f>
        <v>0</v>
      </c>
      <c r="G137" s="10">
        <f>SUM('ცვლილ. ბიუჯ.'!H137,'ცვლილ. საკუთ.'!H137,'მთავრ. ფონდი'!H137,'პრეზ. ფონდი'!H137)</f>
        <v>0</v>
      </c>
      <c r="H137" s="10">
        <f>SUM('ცვლილ. ბიუჯ.'!I137,'ცვლილ. საკუთ.'!I137,'მთავრ. ფონდი'!I137,'პრეზ. ფონდი'!I137)</f>
        <v>0</v>
      </c>
      <c r="I137" s="10">
        <f t="shared" si="7"/>
        <v>0</v>
      </c>
      <c r="J137" s="10">
        <f t="shared" si="8"/>
        <v>0</v>
      </c>
    </row>
    <row r="138" spans="1:10" x14ac:dyDescent="0.25">
      <c r="A138" t="str">
        <f t="shared" si="6"/>
        <v>a</v>
      </c>
      <c r="B138" s="8"/>
      <c r="C138" s="9" t="s">
        <v>12</v>
      </c>
      <c r="D138" s="10">
        <f>SUM('ცვლილ. ბიუჯ.'!E138,'ცვლილ. საკუთ.'!E138,'მთავრ. ფონდი'!E138,'პრეზ. ფონდი'!E138)</f>
        <v>9000</v>
      </c>
      <c r="E138" s="10">
        <f>SUM('ცვლილ. ბიუჯ.'!F138,'ცვლილ. საკუთ.'!F138,'მთავრ. ფონდი'!F138,'პრეზ. ფონდი'!F138)</f>
        <v>2000</v>
      </c>
      <c r="F138" s="10">
        <f>SUM('ცვლილ. ბიუჯ.'!G138,'ცვლილ. საკუთ.'!G138,'მთავრ. ფონდი'!G138,'პრეზ. ფონდი'!G138)</f>
        <v>7000</v>
      </c>
      <c r="G138" s="10">
        <f>SUM('ცვლილ. ბიუჯ.'!H138,'ცვლილ. საკუთ.'!H138,'მთავრ. ფონდი'!H138,'პრეზ. ფონდი'!H138)</f>
        <v>0</v>
      </c>
      <c r="H138" s="10">
        <f>SUM('ცვლილ. ბიუჯ.'!I138,'ცვლილ. საკუთ.'!I138,'მთავრ. ფონდი'!I138,'პრეზ. ფონდი'!I138)</f>
        <v>0</v>
      </c>
      <c r="I138" s="10">
        <f t="shared" si="7"/>
        <v>9000</v>
      </c>
      <c r="J138" s="10">
        <f t="shared" si="8"/>
        <v>9000</v>
      </c>
    </row>
    <row r="139" spans="1:10" x14ac:dyDescent="0.25">
      <c r="A139" t="str">
        <f t="shared" si="6"/>
        <v>b</v>
      </c>
      <c r="B139" s="8"/>
      <c r="C139" s="9" t="s">
        <v>13</v>
      </c>
      <c r="D139" s="10">
        <f>SUM('ცვლილ. ბიუჯ.'!E139,'ცვლილ. საკუთ.'!E139,'მთავრ. ფონდი'!E139,'პრეზ. ფონდი'!E139)</f>
        <v>0</v>
      </c>
      <c r="E139" s="10">
        <f>SUM('ცვლილ. ბიუჯ.'!F139,'ცვლილ. საკუთ.'!F139,'მთავრ. ფონდი'!F139,'პრეზ. ფონდი'!F139)</f>
        <v>0</v>
      </c>
      <c r="F139" s="10">
        <f>SUM('ცვლილ. ბიუჯ.'!G139,'ცვლილ. საკუთ.'!G139,'მთავრ. ფონდი'!G139,'პრეზ. ფონდი'!G139)</f>
        <v>0</v>
      </c>
      <c r="G139" s="10">
        <f>SUM('ცვლილ. ბიუჯ.'!H139,'ცვლილ. საკუთ.'!H139,'მთავრ. ფონდი'!H139,'პრეზ. ფონდი'!H139)</f>
        <v>0</v>
      </c>
      <c r="H139" s="10">
        <f>SUM('ცვლილ. ბიუჯ.'!I139,'ცვლილ. საკუთ.'!I139,'მთავრ. ფონდი'!I139,'პრეზ. ფონდი'!I139)</f>
        <v>0</v>
      </c>
      <c r="I139" s="10">
        <f t="shared" si="7"/>
        <v>0</v>
      </c>
      <c r="J139" s="10">
        <f t="shared" si="8"/>
        <v>0</v>
      </c>
    </row>
    <row r="140" spans="1:10" x14ac:dyDescent="0.25">
      <c r="A140" t="str">
        <f t="shared" si="6"/>
        <v>b</v>
      </c>
      <c r="B140" s="8"/>
      <c r="C140" s="9" t="s">
        <v>14</v>
      </c>
      <c r="D140" s="10">
        <f>SUM('ცვლილ. ბიუჯ.'!E140,'ცვლილ. საკუთ.'!E140,'მთავრ. ფონდი'!E140,'პრეზ. ფონდი'!E140)</f>
        <v>0</v>
      </c>
      <c r="E140" s="10">
        <f>SUM('ცვლილ. ბიუჯ.'!F140,'ცვლილ. საკუთ.'!F140,'მთავრ. ფონდი'!F140,'პრეზ. ფონდი'!F140)</f>
        <v>0</v>
      </c>
      <c r="F140" s="10">
        <f>SUM('ცვლილ. ბიუჯ.'!G140,'ცვლილ. საკუთ.'!G140,'მთავრ. ფონდი'!G140,'პრეზ. ფონდი'!G140)</f>
        <v>0</v>
      </c>
      <c r="G140" s="10">
        <f>SUM('ცვლილ. ბიუჯ.'!H140,'ცვლილ. საკუთ.'!H140,'მთავრ. ფონდი'!H140,'პრეზ. ფონდი'!H140)</f>
        <v>0</v>
      </c>
      <c r="H140" s="10">
        <f>SUM('ცვლილ. ბიუჯ.'!I140,'ცვლილ. საკუთ.'!I140,'მთავრ. ფონდი'!I140,'პრეზ. ფონდი'!I140)</f>
        <v>0</v>
      </c>
      <c r="I140" s="10">
        <f t="shared" si="7"/>
        <v>0</v>
      </c>
      <c r="J140" s="10">
        <f t="shared" si="8"/>
        <v>0</v>
      </c>
    </row>
    <row r="141" spans="1:10" x14ac:dyDescent="0.25">
      <c r="A141" t="str">
        <f t="shared" si="6"/>
        <v>b</v>
      </c>
      <c r="B141" s="8"/>
      <c r="C141" s="9" t="s">
        <v>15</v>
      </c>
      <c r="D141" s="10">
        <f>SUM('ცვლილ. ბიუჯ.'!E141,'ცვლილ. საკუთ.'!E141,'მთავრ. ფონდი'!E141,'პრეზ. ფონდი'!E141)</f>
        <v>0</v>
      </c>
      <c r="E141" s="10">
        <f>SUM('ცვლილ. ბიუჯ.'!F141,'ცვლილ. საკუთ.'!F141,'მთავრ. ფონდი'!F141,'პრეზ. ფონდი'!F141)</f>
        <v>0</v>
      </c>
      <c r="F141" s="10">
        <f>SUM('ცვლილ. ბიუჯ.'!G141,'ცვლილ. საკუთ.'!G141,'მთავრ. ფონდი'!G141,'პრეზ. ფონდი'!G141)</f>
        <v>0</v>
      </c>
      <c r="G141" s="10">
        <f>SUM('ცვლილ. ბიუჯ.'!H141,'ცვლილ. საკუთ.'!H141,'მთავრ. ფონდი'!H141,'პრეზ. ფონდი'!H141)</f>
        <v>0</v>
      </c>
      <c r="H141" s="10">
        <f>SUM('ცვლილ. ბიუჯ.'!I141,'ცვლილ. საკუთ.'!I141,'მთავრ. ფონდი'!I141,'პრეზ. ფონდი'!I141)</f>
        <v>0</v>
      </c>
      <c r="I141" s="10">
        <f t="shared" si="7"/>
        <v>0</v>
      </c>
      <c r="J141" s="10">
        <f t="shared" si="8"/>
        <v>0</v>
      </c>
    </row>
    <row r="142" spans="1:10" x14ac:dyDescent="0.25">
      <c r="A142" t="str">
        <f t="shared" si="6"/>
        <v>b</v>
      </c>
      <c r="B142" s="8"/>
      <c r="C142" s="9" t="s">
        <v>16</v>
      </c>
      <c r="D142" s="10">
        <f>SUM('ცვლილ. ბიუჯ.'!E142,'ცვლილ. საკუთ.'!E142,'მთავრ. ფონდი'!E142,'პრეზ. ფონდი'!E142)</f>
        <v>0</v>
      </c>
      <c r="E142" s="10">
        <f>SUM('ცვლილ. ბიუჯ.'!F142,'ცვლილ. საკუთ.'!F142,'მთავრ. ფონდი'!F142,'პრეზ. ფონდი'!F142)</f>
        <v>0</v>
      </c>
      <c r="F142" s="10">
        <f>SUM('ცვლილ. ბიუჯ.'!G142,'ცვლილ. საკუთ.'!G142,'მთავრ. ფონდი'!G142,'პრეზ. ფონდი'!G142)</f>
        <v>0</v>
      </c>
      <c r="G142" s="10">
        <f>SUM('ცვლილ. ბიუჯ.'!H142,'ცვლილ. საკუთ.'!H142,'მთავრ. ფონდი'!H142,'პრეზ. ფონდი'!H142)</f>
        <v>0</v>
      </c>
      <c r="H142" s="10">
        <f>SUM('ცვლილ. ბიუჯ.'!I142,'ცვლილ. საკუთ.'!I142,'მთავრ. ფონდი'!I142,'პრეზ. ფონდი'!I142)</f>
        <v>0</v>
      </c>
      <c r="I142" s="10">
        <f t="shared" si="7"/>
        <v>0</v>
      </c>
      <c r="J142" s="10">
        <f t="shared" si="8"/>
        <v>0</v>
      </c>
    </row>
    <row r="143" spans="1:10" x14ac:dyDescent="0.25">
      <c r="A143" t="str">
        <f t="shared" si="6"/>
        <v>a</v>
      </c>
      <c r="B143" s="8"/>
      <c r="C143" s="9" t="s">
        <v>17</v>
      </c>
      <c r="D143" s="10">
        <f>SUM('ცვლილ. ბიუჯ.'!E143,'ცვლილ. საკუთ.'!E143,'მთავრ. ფონდი'!E143,'პრეზ. ფონდი'!E143)</f>
        <v>-200</v>
      </c>
      <c r="E143" s="10">
        <f>SUM('ცვლილ. ბიუჯ.'!F143,'ცვლილ. საკუთ.'!F143,'მთავრ. ფონდი'!F143,'პრეზ. ფონდი'!F143)</f>
        <v>-100</v>
      </c>
      <c r="F143" s="10">
        <f>SUM('ცვლილ. ბიუჯ.'!G143,'ცვლილ. საკუთ.'!G143,'მთავრ. ფონდი'!G143,'პრეზ. ფონდი'!G143)</f>
        <v>-100</v>
      </c>
      <c r="G143" s="10">
        <f>SUM('ცვლილ. ბიუჯ.'!H143,'ცვლილ. საკუთ.'!H143,'მთავრ. ფონდი'!H143,'პრეზ. ფონდი'!H143)</f>
        <v>0</v>
      </c>
      <c r="H143" s="10">
        <f>SUM('ცვლილ. ბიუჯ.'!I143,'ცვლილ. საკუთ.'!I143,'მთავრ. ფონდი'!I143,'პრეზ. ფონდი'!I143)</f>
        <v>0</v>
      </c>
      <c r="I143" s="10">
        <f t="shared" si="7"/>
        <v>-200</v>
      </c>
      <c r="J143" s="10">
        <f t="shared" si="8"/>
        <v>-200</v>
      </c>
    </row>
    <row r="144" spans="1:10" x14ac:dyDescent="0.25">
      <c r="A144" t="str">
        <f t="shared" si="6"/>
        <v>b</v>
      </c>
      <c r="B144" s="5"/>
      <c r="C144" s="6" t="s">
        <v>18</v>
      </c>
      <c r="D144" s="7">
        <f>SUM('ცვლილ. ბიუჯ.'!E144,'ცვლილ. საკუთ.'!E144,'მთავრ. ფონდი'!E144,'პრეზ. ფონდი'!E144)</f>
        <v>0</v>
      </c>
      <c r="E144" s="7">
        <f>SUM('ცვლილ. ბიუჯ.'!F144,'ცვლილ. საკუთ.'!F144,'მთავრ. ფონდი'!F144,'პრეზ. ფონდი'!F144)</f>
        <v>0</v>
      </c>
      <c r="F144" s="7">
        <f>SUM('ცვლილ. ბიუჯ.'!G144,'ცვლილ. საკუთ.'!G144,'მთავრ. ფონდი'!G144,'პრეზ. ფონდი'!G144)</f>
        <v>0</v>
      </c>
      <c r="G144" s="7">
        <f>SUM('ცვლილ. ბიუჯ.'!H144,'ცვლილ. საკუთ.'!H144,'მთავრ. ფონდი'!H144,'პრეზ. ფონდი'!H144)</f>
        <v>0</v>
      </c>
      <c r="H144" s="7">
        <f>SUM('ცვლილ. ბიუჯ.'!I144,'ცვლილ. საკუთ.'!I144,'მთავრ. ფონდი'!I144,'პრეზ. ფონდი'!I144)</f>
        <v>0</v>
      </c>
      <c r="I144" s="7">
        <f t="shared" si="7"/>
        <v>0</v>
      </c>
      <c r="J144" s="7">
        <f t="shared" si="8"/>
        <v>0</v>
      </c>
    </row>
    <row r="145" spans="1:10" x14ac:dyDescent="0.25">
      <c r="A145" t="str">
        <f t="shared" si="6"/>
        <v>b</v>
      </c>
      <c r="B145" s="5"/>
      <c r="C145" s="6" t="s">
        <v>19</v>
      </c>
      <c r="D145" s="7">
        <f>SUM('ცვლილ. ბიუჯ.'!E145,'ცვლილ. საკუთ.'!E145,'მთავრ. ფონდი'!E145,'პრეზ. ფონდი'!E145)</f>
        <v>0</v>
      </c>
      <c r="E145" s="7">
        <f>SUM('ცვლილ. ბიუჯ.'!F145,'ცვლილ. საკუთ.'!F145,'მთავრ. ფონდი'!F145,'პრეზ. ფონდი'!F145)</f>
        <v>0</v>
      </c>
      <c r="F145" s="7">
        <f>SUM('ცვლილ. ბიუჯ.'!G145,'ცვლილ. საკუთ.'!G145,'მთავრ. ფონდი'!G145,'პრეზ. ფონდი'!G145)</f>
        <v>0</v>
      </c>
      <c r="G145" s="7">
        <f>SUM('ცვლილ. ბიუჯ.'!H145,'ცვლილ. საკუთ.'!H145,'მთავრ. ფონდი'!H145,'პრეზ. ფონდი'!H145)</f>
        <v>0</v>
      </c>
      <c r="H145" s="7">
        <f>SUM('ცვლილ. ბიუჯ.'!I145,'ცვლილ. საკუთ.'!I145,'მთავრ. ფონდი'!I145,'პრეზ. ფონდი'!I145)</f>
        <v>0</v>
      </c>
      <c r="I145" s="7">
        <f t="shared" si="7"/>
        <v>0</v>
      </c>
      <c r="J145" s="7">
        <f t="shared" si="8"/>
        <v>0</v>
      </c>
    </row>
    <row r="146" spans="1:10" ht="15.75" thickBot="1" x14ac:dyDescent="0.3">
      <c r="A146" t="str">
        <f t="shared" si="6"/>
        <v>b</v>
      </c>
      <c r="B146" s="11"/>
      <c r="C146" s="12" t="s">
        <v>20</v>
      </c>
      <c r="D146" s="13">
        <f>SUM('ცვლილ. ბიუჯ.'!E146,'ცვლილ. საკუთ.'!E146,'მთავრ. ფონდი'!E146,'პრეზ. ფონდი'!E146)</f>
        <v>0</v>
      </c>
      <c r="E146" s="13">
        <f>SUM('ცვლილ. ბიუჯ.'!F146,'ცვლილ. საკუთ.'!F146,'მთავრ. ფონდი'!F146,'პრეზ. ფონდი'!F146)</f>
        <v>0</v>
      </c>
      <c r="F146" s="13">
        <f>SUM('ცვლილ. ბიუჯ.'!G146,'ცვლილ. საკუთ.'!G146,'მთავრ. ფონდი'!G146,'პრეზ. ფონდი'!G146)</f>
        <v>0</v>
      </c>
      <c r="G146" s="13">
        <f>SUM('ცვლილ. ბიუჯ.'!H146,'ცვლილ. საკუთ.'!H146,'მთავრ. ფონდი'!H146,'პრეზ. ფონდი'!H146)</f>
        <v>0</v>
      </c>
      <c r="H146" s="13">
        <f>SUM('ცვლილ. ბიუჯ.'!I146,'ცვლილ. საკუთ.'!I146,'მთავრ. ფონდი'!I146,'პრეზ. ფონდი'!I146)</f>
        <v>0</v>
      </c>
      <c r="I146" s="13">
        <f t="shared" si="7"/>
        <v>0</v>
      </c>
      <c r="J146" s="13">
        <f t="shared" si="8"/>
        <v>0</v>
      </c>
    </row>
    <row r="147" spans="1:10" ht="31.5" thickTop="1" thickBot="1" x14ac:dyDescent="0.3">
      <c r="A147" t="str">
        <f t="shared" si="6"/>
        <v>a</v>
      </c>
      <c r="B147" s="3" t="s">
        <v>42</v>
      </c>
      <c r="C147" s="14" t="s">
        <v>228</v>
      </c>
      <c r="D147" s="4">
        <f>SUM('ცვლილ. ბიუჯ.'!E147,'ცვლილ. საკუთ.'!E147,'მთავრ. ფონდი'!E147,'პრეზ. ფონდი'!E147)</f>
        <v>13000</v>
      </c>
      <c r="E147" s="4">
        <f>SUM('ცვლილ. ბიუჯ.'!F147,'ცვლილ. საკუთ.'!F147,'მთავრ. ფონდი'!F147,'პრეზ. ფონდი'!F147)</f>
        <v>8000</v>
      </c>
      <c r="F147" s="4">
        <f>SUM('ცვლილ. ბიუჯ.'!G147,'ცვლილ. საკუთ.'!G147,'მთავრ. ფონდი'!G147,'პრეზ. ფონდი'!G147)</f>
        <v>5000</v>
      </c>
      <c r="G147" s="4">
        <f>SUM('ცვლილ. ბიუჯ.'!H147,'ცვლილ. საკუთ.'!H147,'მთავრ. ფონდი'!H147,'პრეზ. ფონდი'!H147)</f>
        <v>0</v>
      </c>
      <c r="H147" s="4">
        <f>SUM('ცვლილ. ბიუჯ.'!I147,'ცვლილ. საკუთ.'!I147,'მთავრ. ფონდი'!I147,'პრეზ. ფონდი'!I147)</f>
        <v>0</v>
      </c>
      <c r="I147" s="4">
        <f t="shared" si="7"/>
        <v>13000</v>
      </c>
      <c r="J147" s="4">
        <f t="shared" si="8"/>
        <v>13000</v>
      </c>
    </row>
    <row r="148" spans="1:10" ht="15.75" thickTop="1" x14ac:dyDescent="0.25">
      <c r="A148" t="str">
        <f t="shared" si="6"/>
        <v>a</v>
      </c>
      <c r="B148" s="5"/>
      <c r="C148" s="6" t="s">
        <v>10</v>
      </c>
      <c r="D148" s="7">
        <f>SUM('ცვლილ. ბიუჯ.'!E148,'ცვლილ. საკუთ.'!E148,'მთავრ. ფონდი'!E148,'პრეზ. ფონდი'!E148)</f>
        <v>13000</v>
      </c>
      <c r="E148" s="7">
        <f>SUM('ცვლილ. ბიუჯ.'!F148,'ცვლილ. საკუთ.'!F148,'მთავრ. ფონდი'!F148,'პრეზ. ფონდი'!F148)</f>
        <v>8000</v>
      </c>
      <c r="F148" s="7">
        <f>SUM('ცვლილ. ბიუჯ.'!G148,'ცვლილ. საკუთ.'!G148,'მთავრ. ფონდი'!G148,'პრეზ. ფონდი'!G148)</f>
        <v>5000</v>
      </c>
      <c r="G148" s="7">
        <f>SUM('ცვლილ. ბიუჯ.'!H148,'ცვლილ. საკუთ.'!H148,'მთავრ. ფონდი'!H148,'პრეზ. ფონდი'!H148)</f>
        <v>0</v>
      </c>
      <c r="H148" s="7">
        <f>SUM('ცვლილ. ბიუჯ.'!I148,'ცვლილ. საკუთ.'!I148,'მთავრ. ფონდი'!I148,'პრეზ. ფონდი'!I148)</f>
        <v>0</v>
      </c>
      <c r="I148" s="7">
        <f t="shared" si="7"/>
        <v>13000</v>
      </c>
      <c r="J148" s="7">
        <f t="shared" si="8"/>
        <v>13000</v>
      </c>
    </row>
    <row r="149" spans="1:10" x14ac:dyDescent="0.25">
      <c r="A149" t="str">
        <f t="shared" si="6"/>
        <v>b</v>
      </c>
      <c r="B149" s="8"/>
      <c r="C149" s="9" t="s">
        <v>11</v>
      </c>
      <c r="D149" s="10">
        <f>SUM('ცვლილ. ბიუჯ.'!E149,'ცვლილ. საკუთ.'!E149,'მთავრ. ფონდი'!E149,'პრეზ. ფონდი'!E149)</f>
        <v>0</v>
      </c>
      <c r="E149" s="10">
        <f>SUM('ცვლილ. ბიუჯ.'!F149,'ცვლილ. საკუთ.'!F149,'მთავრ. ფონდი'!F149,'პრეზ. ფონდი'!F149)</f>
        <v>0</v>
      </c>
      <c r="F149" s="10">
        <f>SUM('ცვლილ. ბიუჯ.'!G149,'ცვლილ. საკუთ.'!G149,'მთავრ. ფონდი'!G149,'პრეზ. ფონდი'!G149)</f>
        <v>0</v>
      </c>
      <c r="G149" s="10">
        <f>SUM('ცვლილ. ბიუჯ.'!H149,'ცვლილ. საკუთ.'!H149,'მთავრ. ფონდი'!H149,'პრეზ. ფონდი'!H149)</f>
        <v>0</v>
      </c>
      <c r="H149" s="10">
        <f>SUM('ცვლილ. ბიუჯ.'!I149,'ცვლილ. საკუთ.'!I149,'მთავრ. ფონდი'!I149,'პრეზ. ფონდი'!I149)</f>
        <v>0</v>
      </c>
      <c r="I149" s="10">
        <f t="shared" si="7"/>
        <v>0</v>
      </c>
      <c r="J149" s="10">
        <f t="shared" si="8"/>
        <v>0</v>
      </c>
    </row>
    <row r="150" spans="1:10" x14ac:dyDescent="0.25">
      <c r="A150" t="str">
        <f t="shared" si="6"/>
        <v>a</v>
      </c>
      <c r="B150" s="8"/>
      <c r="C150" s="9" t="s">
        <v>12</v>
      </c>
      <c r="D150" s="10">
        <f>SUM('ცვლილ. ბიუჯ.'!E150,'ცვლილ. საკუთ.'!E150,'მთავრ. ფონდი'!E150,'პრეზ. ფონდი'!E150)</f>
        <v>13000</v>
      </c>
      <c r="E150" s="10">
        <f>SUM('ცვლილ. ბიუჯ.'!F150,'ცვლილ. საკუთ.'!F150,'მთავრ. ფონდი'!F150,'პრეზ. ფონდი'!F150)</f>
        <v>8000</v>
      </c>
      <c r="F150" s="10">
        <f>SUM('ცვლილ. ბიუჯ.'!G150,'ცვლილ. საკუთ.'!G150,'მთავრ. ფონდი'!G150,'პრეზ. ფონდი'!G150)</f>
        <v>5000</v>
      </c>
      <c r="G150" s="10">
        <f>SUM('ცვლილ. ბიუჯ.'!H150,'ცვლილ. საკუთ.'!H150,'მთავრ. ფონდი'!H150,'პრეზ. ფონდი'!H150)</f>
        <v>0</v>
      </c>
      <c r="H150" s="10">
        <f>SUM('ცვლილ. ბიუჯ.'!I150,'ცვლილ. საკუთ.'!I150,'მთავრ. ფონდი'!I150,'პრეზ. ფონდი'!I150)</f>
        <v>0</v>
      </c>
      <c r="I150" s="10">
        <f t="shared" si="7"/>
        <v>13000</v>
      </c>
      <c r="J150" s="10">
        <f t="shared" si="8"/>
        <v>13000</v>
      </c>
    </row>
    <row r="151" spans="1:10" x14ac:dyDescent="0.25">
      <c r="A151" t="str">
        <f t="shared" si="6"/>
        <v>b</v>
      </c>
      <c r="B151" s="8"/>
      <c r="C151" s="9" t="s">
        <v>13</v>
      </c>
      <c r="D151" s="10">
        <f>SUM('ცვლილ. ბიუჯ.'!E151,'ცვლილ. საკუთ.'!E151,'მთავრ. ფონდი'!E151,'პრეზ. ფონდი'!E151)</f>
        <v>0</v>
      </c>
      <c r="E151" s="10">
        <f>SUM('ცვლილ. ბიუჯ.'!F151,'ცვლილ. საკუთ.'!F151,'მთავრ. ფონდი'!F151,'პრეზ. ფონდი'!F151)</f>
        <v>0</v>
      </c>
      <c r="F151" s="10">
        <f>SUM('ცვლილ. ბიუჯ.'!G151,'ცვლილ. საკუთ.'!G151,'მთავრ. ფონდი'!G151,'პრეზ. ფონდი'!G151)</f>
        <v>0</v>
      </c>
      <c r="G151" s="10">
        <f>SUM('ცვლილ. ბიუჯ.'!H151,'ცვლილ. საკუთ.'!H151,'მთავრ. ფონდი'!H151,'პრეზ. ფონდი'!H151)</f>
        <v>0</v>
      </c>
      <c r="H151" s="10">
        <f>SUM('ცვლილ. ბიუჯ.'!I151,'ცვლილ. საკუთ.'!I151,'მთავრ. ფონდი'!I151,'პრეზ. ფონდი'!I151)</f>
        <v>0</v>
      </c>
      <c r="I151" s="10">
        <f t="shared" si="7"/>
        <v>0</v>
      </c>
      <c r="J151" s="10">
        <f t="shared" si="8"/>
        <v>0</v>
      </c>
    </row>
    <row r="152" spans="1:10" x14ac:dyDescent="0.25">
      <c r="A152" t="str">
        <f t="shared" si="6"/>
        <v>b</v>
      </c>
      <c r="B152" s="8"/>
      <c r="C152" s="9" t="s">
        <v>14</v>
      </c>
      <c r="D152" s="10">
        <f>SUM('ცვლილ. ბიუჯ.'!E152,'ცვლილ. საკუთ.'!E152,'მთავრ. ფონდი'!E152,'პრეზ. ფონდი'!E152)</f>
        <v>0</v>
      </c>
      <c r="E152" s="10">
        <f>SUM('ცვლილ. ბიუჯ.'!F152,'ცვლილ. საკუთ.'!F152,'მთავრ. ფონდი'!F152,'პრეზ. ფონდი'!F152)</f>
        <v>0</v>
      </c>
      <c r="F152" s="10">
        <f>SUM('ცვლილ. ბიუჯ.'!G152,'ცვლილ. საკუთ.'!G152,'მთავრ. ფონდი'!G152,'პრეზ. ფონდი'!G152)</f>
        <v>0</v>
      </c>
      <c r="G152" s="10">
        <f>SUM('ცვლილ. ბიუჯ.'!H152,'ცვლილ. საკუთ.'!H152,'მთავრ. ფონდი'!H152,'პრეზ. ფონდი'!H152)</f>
        <v>0</v>
      </c>
      <c r="H152" s="10">
        <f>SUM('ცვლილ. ბიუჯ.'!I152,'ცვლილ. საკუთ.'!I152,'მთავრ. ფონდი'!I152,'პრეზ. ფონდი'!I152)</f>
        <v>0</v>
      </c>
      <c r="I152" s="10">
        <f t="shared" si="7"/>
        <v>0</v>
      </c>
      <c r="J152" s="10">
        <f t="shared" si="8"/>
        <v>0</v>
      </c>
    </row>
    <row r="153" spans="1:10" x14ac:dyDescent="0.25">
      <c r="A153" t="str">
        <f t="shared" si="6"/>
        <v>b</v>
      </c>
      <c r="B153" s="8"/>
      <c r="C153" s="9" t="s">
        <v>15</v>
      </c>
      <c r="D153" s="10">
        <f>SUM('ცვლილ. ბიუჯ.'!E153,'ცვლილ. საკუთ.'!E153,'მთავრ. ფონდი'!E153,'პრეზ. ფონდი'!E153)</f>
        <v>0</v>
      </c>
      <c r="E153" s="10">
        <f>SUM('ცვლილ. ბიუჯ.'!F153,'ცვლილ. საკუთ.'!F153,'მთავრ. ფონდი'!F153,'პრეზ. ფონდი'!F153)</f>
        <v>0</v>
      </c>
      <c r="F153" s="10">
        <f>SUM('ცვლილ. ბიუჯ.'!G153,'ცვლილ. საკუთ.'!G153,'მთავრ. ფონდი'!G153,'პრეზ. ფონდი'!G153)</f>
        <v>0</v>
      </c>
      <c r="G153" s="10">
        <f>SUM('ცვლილ. ბიუჯ.'!H153,'ცვლილ. საკუთ.'!H153,'მთავრ. ფონდი'!H153,'პრეზ. ფონდი'!H153)</f>
        <v>0</v>
      </c>
      <c r="H153" s="10">
        <f>SUM('ცვლილ. ბიუჯ.'!I153,'ცვლილ. საკუთ.'!I153,'მთავრ. ფონდი'!I153,'პრეზ. ფონდი'!I153)</f>
        <v>0</v>
      </c>
      <c r="I153" s="10">
        <f t="shared" si="7"/>
        <v>0</v>
      </c>
      <c r="J153" s="10">
        <f t="shared" si="8"/>
        <v>0</v>
      </c>
    </row>
    <row r="154" spans="1:10" x14ac:dyDescent="0.25">
      <c r="A154" t="str">
        <f t="shared" si="6"/>
        <v>b</v>
      </c>
      <c r="B154" s="8"/>
      <c r="C154" s="9" t="s">
        <v>16</v>
      </c>
      <c r="D154" s="10">
        <f>SUM('ცვლილ. ბიუჯ.'!E154,'ცვლილ. საკუთ.'!E154,'მთავრ. ფონდი'!E154,'პრეზ. ფონდი'!E154)</f>
        <v>0</v>
      </c>
      <c r="E154" s="10">
        <f>SUM('ცვლილ. ბიუჯ.'!F154,'ცვლილ. საკუთ.'!F154,'მთავრ. ფონდი'!F154,'პრეზ. ფონდი'!F154)</f>
        <v>0</v>
      </c>
      <c r="F154" s="10">
        <f>SUM('ცვლილ. ბიუჯ.'!G154,'ცვლილ. საკუთ.'!G154,'მთავრ. ფონდი'!G154,'პრეზ. ფონდი'!G154)</f>
        <v>0</v>
      </c>
      <c r="G154" s="10">
        <f>SUM('ცვლილ. ბიუჯ.'!H154,'ცვლილ. საკუთ.'!H154,'მთავრ. ფონდი'!H154,'პრეზ. ფონდი'!H154)</f>
        <v>0</v>
      </c>
      <c r="H154" s="10">
        <f>SUM('ცვლილ. ბიუჯ.'!I154,'ცვლილ. საკუთ.'!I154,'მთავრ. ფონდი'!I154,'პრეზ. ფონდი'!I154)</f>
        <v>0</v>
      </c>
      <c r="I154" s="10">
        <f t="shared" si="7"/>
        <v>0</v>
      </c>
      <c r="J154" s="10">
        <f t="shared" si="8"/>
        <v>0</v>
      </c>
    </row>
    <row r="155" spans="1:10" x14ac:dyDescent="0.25">
      <c r="A155" t="str">
        <f t="shared" si="6"/>
        <v>b</v>
      </c>
      <c r="B155" s="8"/>
      <c r="C155" s="9" t="s">
        <v>17</v>
      </c>
      <c r="D155" s="10">
        <f>SUM('ცვლილ. ბიუჯ.'!E155,'ცვლილ. საკუთ.'!E155,'მთავრ. ფონდი'!E155,'პრეზ. ფონდი'!E155)</f>
        <v>0</v>
      </c>
      <c r="E155" s="10">
        <f>SUM('ცვლილ. ბიუჯ.'!F155,'ცვლილ. საკუთ.'!F155,'მთავრ. ფონდი'!F155,'პრეზ. ფონდი'!F155)</f>
        <v>0</v>
      </c>
      <c r="F155" s="10">
        <f>SUM('ცვლილ. ბიუჯ.'!G155,'ცვლილ. საკუთ.'!G155,'მთავრ. ფონდი'!G155,'პრეზ. ფონდი'!G155)</f>
        <v>0</v>
      </c>
      <c r="G155" s="10">
        <f>SUM('ცვლილ. ბიუჯ.'!H155,'ცვლილ. საკუთ.'!H155,'მთავრ. ფონდი'!H155,'პრეზ. ფონდი'!H155)</f>
        <v>0</v>
      </c>
      <c r="H155" s="10">
        <f>SUM('ცვლილ. ბიუჯ.'!I155,'ცვლილ. საკუთ.'!I155,'მთავრ. ფონდი'!I155,'პრეზ. ფონდი'!I155)</f>
        <v>0</v>
      </c>
      <c r="I155" s="10">
        <f t="shared" si="7"/>
        <v>0</v>
      </c>
      <c r="J155" s="10">
        <f t="shared" si="8"/>
        <v>0</v>
      </c>
    </row>
    <row r="156" spans="1:10" x14ac:dyDescent="0.25">
      <c r="A156" t="str">
        <f t="shared" si="6"/>
        <v>b</v>
      </c>
      <c r="B156" s="5"/>
      <c r="C156" s="6" t="s">
        <v>18</v>
      </c>
      <c r="D156" s="7">
        <f>SUM('ცვლილ. ბიუჯ.'!E156,'ცვლილ. საკუთ.'!E156,'მთავრ. ფონდი'!E156,'პრეზ. ფონდი'!E156)</f>
        <v>0</v>
      </c>
      <c r="E156" s="7">
        <f>SUM('ცვლილ. ბიუჯ.'!F156,'ცვლილ. საკუთ.'!F156,'მთავრ. ფონდი'!F156,'პრეზ. ფონდი'!F156)</f>
        <v>0</v>
      </c>
      <c r="F156" s="7">
        <f>SUM('ცვლილ. ბიუჯ.'!G156,'ცვლილ. საკუთ.'!G156,'მთავრ. ფონდი'!G156,'პრეზ. ფონდი'!G156)</f>
        <v>0</v>
      </c>
      <c r="G156" s="7">
        <f>SUM('ცვლილ. ბიუჯ.'!H156,'ცვლილ. საკუთ.'!H156,'მთავრ. ფონდი'!H156,'პრეზ. ფონდი'!H156)</f>
        <v>0</v>
      </c>
      <c r="H156" s="7">
        <f>SUM('ცვლილ. ბიუჯ.'!I156,'ცვლილ. საკუთ.'!I156,'მთავრ. ფონდი'!I156,'პრეზ. ფონდი'!I156)</f>
        <v>0</v>
      </c>
      <c r="I156" s="7">
        <f t="shared" si="7"/>
        <v>0</v>
      </c>
      <c r="J156" s="7">
        <f t="shared" si="8"/>
        <v>0</v>
      </c>
    </row>
    <row r="157" spans="1:10" x14ac:dyDescent="0.25">
      <c r="A157" t="str">
        <f t="shared" si="6"/>
        <v>b</v>
      </c>
      <c r="B157" s="5"/>
      <c r="C157" s="6" t="s">
        <v>19</v>
      </c>
      <c r="D157" s="7">
        <f>SUM('ცვლილ. ბიუჯ.'!E157,'ცვლილ. საკუთ.'!E157,'მთავრ. ფონდი'!E157,'პრეზ. ფონდი'!E157)</f>
        <v>0</v>
      </c>
      <c r="E157" s="7">
        <f>SUM('ცვლილ. ბიუჯ.'!F157,'ცვლილ. საკუთ.'!F157,'მთავრ. ფონდი'!F157,'პრეზ. ფონდი'!F157)</f>
        <v>0</v>
      </c>
      <c r="F157" s="7">
        <f>SUM('ცვლილ. ბიუჯ.'!G157,'ცვლილ. საკუთ.'!G157,'მთავრ. ფონდი'!G157,'პრეზ. ფონდი'!G157)</f>
        <v>0</v>
      </c>
      <c r="G157" s="7">
        <f>SUM('ცვლილ. ბიუჯ.'!H157,'ცვლილ. საკუთ.'!H157,'მთავრ. ფონდი'!H157,'პრეზ. ფონდი'!H157)</f>
        <v>0</v>
      </c>
      <c r="H157" s="7">
        <f>SUM('ცვლილ. ბიუჯ.'!I157,'ცვლილ. საკუთ.'!I157,'მთავრ. ფონდი'!I157,'პრეზ. ფონდი'!I157)</f>
        <v>0</v>
      </c>
      <c r="I157" s="7">
        <f t="shared" si="7"/>
        <v>0</v>
      </c>
      <c r="J157" s="7">
        <f t="shared" si="8"/>
        <v>0</v>
      </c>
    </row>
    <row r="158" spans="1:10" ht="15.75" thickBot="1" x14ac:dyDescent="0.3">
      <c r="A158" t="str">
        <f t="shared" si="6"/>
        <v>b</v>
      </c>
      <c r="B158" s="11"/>
      <c r="C158" s="12" t="s">
        <v>20</v>
      </c>
      <c r="D158" s="13">
        <f>SUM('ცვლილ. ბიუჯ.'!E158,'ცვლილ. საკუთ.'!E158,'მთავრ. ფონდი'!E158,'პრეზ. ფონდი'!E158)</f>
        <v>0</v>
      </c>
      <c r="E158" s="13">
        <f>SUM('ცვლილ. ბიუჯ.'!F158,'ცვლილ. საკუთ.'!F158,'მთავრ. ფონდი'!F158,'პრეზ. ფონდი'!F158)</f>
        <v>0</v>
      </c>
      <c r="F158" s="13">
        <f>SUM('ცვლილ. ბიუჯ.'!G158,'ცვლილ. საკუთ.'!G158,'მთავრ. ფონდი'!G158,'პრეზ. ფონდი'!G158)</f>
        <v>0</v>
      </c>
      <c r="G158" s="13">
        <f>SUM('ცვლილ. ბიუჯ.'!H158,'ცვლილ. საკუთ.'!H158,'მთავრ. ფონდი'!H158,'პრეზ. ფონდი'!H158)</f>
        <v>0</v>
      </c>
      <c r="H158" s="13">
        <f>SUM('ცვლილ. ბიუჯ.'!I158,'ცვლილ. საკუთ.'!I158,'მთავრ. ფონდი'!I158,'პრეზ. ფონდი'!I158)</f>
        <v>0</v>
      </c>
      <c r="I158" s="13">
        <f t="shared" si="7"/>
        <v>0</v>
      </c>
      <c r="J158" s="13">
        <f t="shared" si="8"/>
        <v>0</v>
      </c>
    </row>
    <row r="159" spans="1:10" ht="31.5" thickTop="1" thickBot="1" x14ac:dyDescent="0.3">
      <c r="A159" t="str">
        <f t="shared" si="6"/>
        <v>a</v>
      </c>
      <c r="B159" s="3" t="s">
        <v>44</v>
      </c>
      <c r="C159" s="14" t="s">
        <v>229</v>
      </c>
      <c r="D159" s="4">
        <f>SUM('ცვლილ. ბიუჯ.'!E159,'ცვლილ. საკუთ.'!E159,'მთავრ. ფონდი'!E159,'პრეზ. ფონდი'!E159)</f>
        <v>6000</v>
      </c>
      <c r="E159" s="4">
        <f>SUM('ცვლილ. ბიუჯ.'!F159,'ცვლილ. საკუთ.'!F159,'მთავრ. ფონდი'!F159,'პრეზ. ფონდი'!F159)</f>
        <v>6000</v>
      </c>
      <c r="F159" s="4">
        <f>SUM('ცვლილ. ბიუჯ.'!G159,'ცვლილ. საკუთ.'!G159,'მთავრ. ფონდი'!G159,'პრეზ. ფონდი'!G159)</f>
        <v>0</v>
      </c>
      <c r="G159" s="4">
        <f>SUM('ცვლილ. ბიუჯ.'!H159,'ცვლილ. საკუთ.'!H159,'მთავრ. ფონდი'!H159,'პრეზ. ფონდი'!H159)</f>
        <v>0</v>
      </c>
      <c r="H159" s="4">
        <f>SUM('ცვლილ. ბიუჯ.'!I159,'ცვლილ. საკუთ.'!I159,'მთავრ. ფონდი'!I159,'პრეზ. ფონდი'!I159)</f>
        <v>0</v>
      </c>
      <c r="I159" s="4">
        <f t="shared" si="7"/>
        <v>6000</v>
      </c>
      <c r="J159" s="4">
        <f t="shared" si="8"/>
        <v>6000</v>
      </c>
    </row>
    <row r="160" spans="1:10" ht="15.75" thickTop="1" x14ac:dyDescent="0.25">
      <c r="A160" t="str">
        <f t="shared" si="6"/>
        <v>a</v>
      </c>
      <c r="B160" s="5"/>
      <c r="C160" s="6" t="s">
        <v>10</v>
      </c>
      <c r="D160" s="7">
        <f>SUM('ცვლილ. ბიუჯ.'!E160,'ცვლილ. საკუთ.'!E160,'მთავრ. ფონდი'!E160,'პრეზ. ფონდი'!E160)</f>
        <v>6000</v>
      </c>
      <c r="E160" s="7">
        <f>SUM('ცვლილ. ბიუჯ.'!F160,'ცვლილ. საკუთ.'!F160,'მთავრ. ფონდი'!F160,'პრეზ. ფონდი'!F160)</f>
        <v>6000</v>
      </c>
      <c r="F160" s="7">
        <f>SUM('ცვლილ. ბიუჯ.'!G160,'ცვლილ. საკუთ.'!G160,'მთავრ. ფონდი'!G160,'პრეზ. ფონდი'!G160)</f>
        <v>0</v>
      </c>
      <c r="G160" s="7">
        <f>SUM('ცვლილ. ბიუჯ.'!H160,'ცვლილ. საკუთ.'!H160,'მთავრ. ფონდი'!H160,'პრეზ. ფონდი'!H160)</f>
        <v>0</v>
      </c>
      <c r="H160" s="7">
        <f>SUM('ცვლილ. ბიუჯ.'!I160,'ცვლილ. საკუთ.'!I160,'მთავრ. ფონდი'!I160,'პრეზ. ფონდი'!I160)</f>
        <v>0</v>
      </c>
      <c r="I160" s="7">
        <f t="shared" si="7"/>
        <v>6000</v>
      </c>
      <c r="J160" s="7">
        <f t="shared" si="8"/>
        <v>6000</v>
      </c>
    </row>
    <row r="161" spans="1:10" x14ac:dyDescent="0.25">
      <c r="A161" t="str">
        <f t="shared" si="6"/>
        <v>b</v>
      </c>
      <c r="B161" s="8"/>
      <c r="C161" s="9" t="s">
        <v>11</v>
      </c>
      <c r="D161" s="10">
        <f>SUM('ცვლილ. ბიუჯ.'!E161,'ცვლილ. საკუთ.'!E161,'მთავრ. ფონდი'!E161,'პრეზ. ფონდი'!E161)</f>
        <v>0</v>
      </c>
      <c r="E161" s="10">
        <f>SUM('ცვლილ. ბიუჯ.'!F161,'ცვლილ. საკუთ.'!F161,'მთავრ. ფონდი'!F161,'პრეზ. ფონდი'!F161)</f>
        <v>0</v>
      </c>
      <c r="F161" s="10">
        <f>SUM('ცვლილ. ბიუჯ.'!G161,'ცვლილ. საკუთ.'!G161,'მთავრ. ფონდი'!G161,'პრეზ. ფონდი'!G161)</f>
        <v>0</v>
      </c>
      <c r="G161" s="10">
        <f>SUM('ცვლილ. ბიუჯ.'!H161,'ცვლილ. საკუთ.'!H161,'მთავრ. ფონდი'!H161,'პრეზ. ფონდი'!H161)</f>
        <v>0</v>
      </c>
      <c r="H161" s="10">
        <f>SUM('ცვლილ. ბიუჯ.'!I161,'ცვლილ. საკუთ.'!I161,'მთავრ. ფონდი'!I161,'პრეზ. ფონდი'!I161)</f>
        <v>0</v>
      </c>
      <c r="I161" s="10">
        <f t="shared" si="7"/>
        <v>0</v>
      </c>
      <c r="J161" s="10">
        <f t="shared" si="8"/>
        <v>0</v>
      </c>
    </row>
    <row r="162" spans="1:10" x14ac:dyDescent="0.25">
      <c r="A162" t="str">
        <f t="shared" si="6"/>
        <v>a</v>
      </c>
      <c r="B162" s="8"/>
      <c r="C162" s="9" t="s">
        <v>12</v>
      </c>
      <c r="D162" s="10">
        <f>SUM('ცვლილ. ბიუჯ.'!E162,'ცვლილ. საკუთ.'!E162,'მთავრ. ფონდი'!E162,'პრეზ. ფონდი'!E162)</f>
        <v>6000</v>
      </c>
      <c r="E162" s="10">
        <f>SUM('ცვლილ. ბიუჯ.'!F162,'ცვლილ. საკუთ.'!F162,'მთავრ. ფონდი'!F162,'პრეზ. ფონდი'!F162)</f>
        <v>6000</v>
      </c>
      <c r="F162" s="10">
        <f>SUM('ცვლილ. ბიუჯ.'!G162,'ცვლილ. საკუთ.'!G162,'მთავრ. ფონდი'!G162,'პრეზ. ფონდი'!G162)</f>
        <v>0</v>
      </c>
      <c r="G162" s="10">
        <f>SUM('ცვლილ. ბიუჯ.'!H162,'ცვლილ. საკუთ.'!H162,'მთავრ. ფონდი'!H162,'პრეზ. ფონდი'!H162)</f>
        <v>0</v>
      </c>
      <c r="H162" s="10">
        <f>SUM('ცვლილ. ბიუჯ.'!I162,'ცვლილ. საკუთ.'!I162,'მთავრ. ფონდი'!I162,'პრეზ. ფონდი'!I162)</f>
        <v>0</v>
      </c>
      <c r="I162" s="10">
        <f t="shared" si="7"/>
        <v>6000</v>
      </c>
      <c r="J162" s="10">
        <f t="shared" si="8"/>
        <v>6000</v>
      </c>
    </row>
    <row r="163" spans="1:10" x14ac:dyDescent="0.25">
      <c r="A163" t="str">
        <f t="shared" si="6"/>
        <v>b</v>
      </c>
      <c r="B163" s="8"/>
      <c r="C163" s="9" t="s">
        <v>13</v>
      </c>
      <c r="D163" s="10">
        <f>SUM('ცვლილ. ბიუჯ.'!E163,'ცვლილ. საკუთ.'!E163,'მთავრ. ფონდი'!E163,'პრეზ. ფონდი'!E163)</f>
        <v>0</v>
      </c>
      <c r="E163" s="10">
        <f>SUM('ცვლილ. ბიუჯ.'!F163,'ცვლილ. საკუთ.'!F163,'მთავრ. ფონდი'!F163,'პრეზ. ფონდი'!F163)</f>
        <v>0</v>
      </c>
      <c r="F163" s="10">
        <f>SUM('ცვლილ. ბიუჯ.'!G163,'ცვლილ. საკუთ.'!G163,'მთავრ. ფონდი'!G163,'პრეზ. ფონდი'!G163)</f>
        <v>0</v>
      </c>
      <c r="G163" s="10">
        <f>SUM('ცვლილ. ბიუჯ.'!H163,'ცვლილ. საკუთ.'!H163,'მთავრ. ფონდი'!H163,'პრეზ. ფონდი'!H163)</f>
        <v>0</v>
      </c>
      <c r="H163" s="10">
        <f>SUM('ცვლილ. ბიუჯ.'!I163,'ცვლილ. საკუთ.'!I163,'მთავრ. ფონდი'!I163,'პრეზ. ფონდი'!I163)</f>
        <v>0</v>
      </c>
      <c r="I163" s="10">
        <f t="shared" si="7"/>
        <v>0</v>
      </c>
      <c r="J163" s="10">
        <f t="shared" si="8"/>
        <v>0</v>
      </c>
    </row>
    <row r="164" spans="1:10" x14ac:dyDescent="0.25">
      <c r="A164" t="str">
        <f t="shared" si="6"/>
        <v>b</v>
      </c>
      <c r="B164" s="8"/>
      <c r="C164" s="9" t="s">
        <v>14</v>
      </c>
      <c r="D164" s="10">
        <f>SUM('ცვლილ. ბიუჯ.'!E164,'ცვლილ. საკუთ.'!E164,'მთავრ. ფონდი'!E164,'პრეზ. ფონდი'!E164)</f>
        <v>0</v>
      </c>
      <c r="E164" s="10">
        <f>SUM('ცვლილ. ბიუჯ.'!F164,'ცვლილ. საკუთ.'!F164,'მთავრ. ფონდი'!F164,'პრეზ. ფონდი'!F164)</f>
        <v>0</v>
      </c>
      <c r="F164" s="10">
        <f>SUM('ცვლილ. ბიუჯ.'!G164,'ცვლილ. საკუთ.'!G164,'მთავრ. ფონდი'!G164,'პრეზ. ფონდი'!G164)</f>
        <v>0</v>
      </c>
      <c r="G164" s="10">
        <f>SUM('ცვლილ. ბიუჯ.'!H164,'ცვლილ. საკუთ.'!H164,'მთავრ. ფონდი'!H164,'პრეზ. ფონდი'!H164)</f>
        <v>0</v>
      </c>
      <c r="H164" s="10">
        <f>SUM('ცვლილ. ბიუჯ.'!I164,'ცვლილ. საკუთ.'!I164,'მთავრ. ფონდი'!I164,'პრეზ. ფონდი'!I164)</f>
        <v>0</v>
      </c>
      <c r="I164" s="10">
        <f t="shared" si="7"/>
        <v>0</v>
      </c>
      <c r="J164" s="10">
        <f t="shared" si="8"/>
        <v>0</v>
      </c>
    </row>
    <row r="165" spans="1:10" x14ac:dyDescent="0.25">
      <c r="A165" t="str">
        <f t="shared" si="6"/>
        <v>b</v>
      </c>
      <c r="B165" s="8"/>
      <c r="C165" s="9" t="s">
        <v>15</v>
      </c>
      <c r="D165" s="10">
        <f>SUM('ცვლილ. ბიუჯ.'!E165,'ცვლილ. საკუთ.'!E165,'მთავრ. ფონდი'!E165,'პრეზ. ფონდი'!E165)</f>
        <v>0</v>
      </c>
      <c r="E165" s="10">
        <f>SUM('ცვლილ. ბიუჯ.'!F165,'ცვლილ. საკუთ.'!F165,'მთავრ. ფონდი'!F165,'პრეზ. ფონდი'!F165)</f>
        <v>0</v>
      </c>
      <c r="F165" s="10">
        <f>SUM('ცვლილ. ბიუჯ.'!G165,'ცვლილ. საკუთ.'!G165,'მთავრ. ფონდი'!G165,'პრეზ. ფონდი'!G165)</f>
        <v>0</v>
      </c>
      <c r="G165" s="10">
        <f>SUM('ცვლილ. ბიუჯ.'!H165,'ცვლილ. საკუთ.'!H165,'მთავრ. ფონდი'!H165,'პრეზ. ფონდი'!H165)</f>
        <v>0</v>
      </c>
      <c r="H165" s="10">
        <f>SUM('ცვლილ. ბიუჯ.'!I165,'ცვლილ. საკუთ.'!I165,'მთავრ. ფონდი'!I165,'პრეზ. ფონდი'!I165)</f>
        <v>0</v>
      </c>
      <c r="I165" s="10">
        <f t="shared" si="7"/>
        <v>0</v>
      </c>
      <c r="J165" s="10">
        <f t="shared" si="8"/>
        <v>0</v>
      </c>
    </row>
    <row r="166" spans="1:10" x14ac:dyDescent="0.25">
      <c r="A166" t="str">
        <f t="shared" si="6"/>
        <v>b</v>
      </c>
      <c r="B166" s="8"/>
      <c r="C166" s="9" t="s">
        <v>16</v>
      </c>
      <c r="D166" s="10">
        <f>SUM('ცვლილ. ბიუჯ.'!E166,'ცვლილ. საკუთ.'!E166,'მთავრ. ფონდი'!E166,'პრეზ. ფონდი'!E166)</f>
        <v>0</v>
      </c>
      <c r="E166" s="10">
        <f>SUM('ცვლილ. ბიუჯ.'!F166,'ცვლილ. საკუთ.'!F166,'მთავრ. ფონდი'!F166,'პრეზ. ფონდი'!F166)</f>
        <v>0</v>
      </c>
      <c r="F166" s="10">
        <f>SUM('ცვლილ. ბიუჯ.'!G166,'ცვლილ. საკუთ.'!G166,'მთავრ. ფონდი'!G166,'პრეზ. ფონდი'!G166)</f>
        <v>0</v>
      </c>
      <c r="G166" s="10">
        <f>SUM('ცვლილ. ბიუჯ.'!H166,'ცვლილ. საკუთ.'!H166,'მთავრ. ფონდი'!H166,'პრეზ. ფონდი'!H166)</f>
        <v>0</v>
      </c>
      <c r="H166" s="10">
        <f>SUM('ცვლილ. ბიუჯ.'!I166,'ცვლილ. საკუთ.'!I166,'მთავრ. ფონდი'!I166,'პრეზ. ფონდი'!I166)</f>
        <v>0</v>
      </c>
      <c r="I166" s="10">
        <f t="shared" si="7"/>
        <v>0</v>
      </c>
      <c r="J166" s="10">
        <f t="shared" si="8"/>
        <v>0</v>
      </c>
    </row>
    <row r="167" spans="1:10" x14ac:dyDescent="0.25">
      <c r="A167" t="str">
        <f t="shared" si="6"/>
        <v>b</v>
      </c>
      <c r="B167" s="8"/>
      <c r="C167" s="9" t="s">
        <v>17</v>
      </c>
      <c r="D167" s="10">
        <f>SUM('ცვლილ. ბიუჯ.'!E167,'ცვლილ. საკუთ.'!E167,'მთავრ. ფონდი'!E167,'პრეზ. ფონდი'!E167)</f>
        <v>0</v>
      </c>
      <c r="E167" s="10">
        <f>SUM('ცვლილ. ბიუჯ.'!F167,'ცვლილ. საკუთ.'!F167,'მთავრ. ფონდი'!F167,'პრეზ. ფონდი'!F167)</f>
        <v>0</v>
      </c>
      <c r="F167" s="10">
        <f>SUM('ცვლილ. ბიუჯ.'!G167,'ცვლილ. საკუთ.'!G167,'მთავრ. ფონდი'!G167,'პრეზ. ფონდი'!G167)</f>
        <v>0</v>
      </c>
      <c r="G167" s="10">
        <f>SUM('ცვლილ. ბიუჯ.'!H167,'ცვლილ. საკუთ.'!H167,'მთავრ. ფონდი'!H167,'პრეზ. ფონდი'!H167)</f>
        <v>0</v>
      </c>
      <c r="H167" s="10">
        <f>SUM('ცვლილ. ბიუჯ.'!I167,'ცვლილ. საკუთ.'!I167,'მთავრ. ფონდი'!I167,'პრეზ. ფონდი'!I167)</f>
        <v>0</v>
      </c>
      <c r="I167" s="10">
        <f t="shared" si="7"/>
        <v>0</v>
      </c>
      <c r="J167" s="10">
        <f t="shared" si="8"/>
        <v>0</v>
      </c>
    </row>
    <row r="168" spans="1:10" x14ac:dyDescent="0.25">
      <c r="A168" t="str">
        <f t="shared" si="6"/>
        <v>b</v>
      </c>
      <c r="B168" s="5"/>
      <c r="C168" s="6" t="s">
        <v>18</v>
      </c>
      <c r="D168" s="7">
        <f>SUM('ცვლილ. ბიუჯ.'!E168,'ცვლილ. საკუთ.'!E168,'მთავრ. ფონდი'!E168,'პრეზ. ფონდი'!E168)</f>
        <v>0</v>
      </c>
      <c r="E168" s="7">
        <f>SUM('ცვლილ. ბიუჯ.'!F168,'ცვლილ. საკუთ.'!F168,'მთავრ. ფონდი'!F168,'პრეზ. ფონდი'!F168)</f>
        <v>0</v>
      </c>
      <c r="F168" s="7">
        <f>SUM('ცვლილ. ბიუჯ.'!G168,'ცვლილ. საკუთ.'!G168,'მთავრ. ფონდი'!G168,'პრეზ. ფონდი'!G168)</f>
        <v>0</v>
      </c>
      <c r="G168" s="7">
        <f>SUM('ცვლილ. ბიუჯ.'!H168,'ცვლილ. საკუთ.'!H168,'მთავრ. ფონდი'!H168,'პრეზ. ფონდი'!H168)</f>
        <v>0</v>
      </c>
      <c r="H168" s="7">
        <f>SUM('ცვლილ. ბიუჯ.'!I168,'ცვლილ. საკუთ.'!I168,'მთავრ. ფონდი'!I168,'პრეზ. ფონდი'!I168)</f>
        <v>0</v>
      </c>
      <c r="I168" s="7">
        <f t="shared" si="7"/>
        <v>0</v>
      </c>
      <c r="J168" s="7">
        <f t="shared" si="8"/>
        <v>0</v>
      </c>
    </row>
    <row r="169" spans="1:10" x14ac:dyDescent="0.25">
      <c r="A169" t="str">
        <f t="shared" si="6"/>
        <v>b</v>
      </c>
      <c r="B169" s="5"/>
      <c r="C169" s="6" t="s">
        <v>19</v>
      </c>
      <c r="D169" s="7">
        <f>SUM('ცვლილ. ბიუჯ.'!E169,'ცვლილ. საკუთ.'!E169,'მთავრ. ფონდი'!E169,'პრეზ. ფონდი'!E169)</f>
        <v>0</v>
      </c>
      <c r="E169" s="7">
        <f>SUM('ცვლილ. ბიუჯ.'!F169,'ცვლილ. საკუთ.'!F169,'მთავრ. ფონდი'!F169,'პრეზ. ფონდი'!F169)</f>
        <v>0</v>
      </c>
      <c r="F169" s="7">
        <f>SUM('ცვლილ. ბიუჯ.'!G169,'ცვლილ. საკუთ.'!G169,'მთავრ. ფონდი'!G169,'პრეზ. ფონდი'!G169)</f>
        <v>0</v>
      </c>
      <c r="G169" s="7">
        <f>SUM('ცვლილ. ბიუჯ.'!H169,'ცვლილ. საკუთ.'!H169,'მთავრ. ფონდი'!H169,'პრეზ. ფონდი'!H169)</f>
        <v>0</v>
      </c>
      <c r="H169" s="7">
        <f>SUM('ცვლილ. ბიუჯ.'!I169,'ცვლილ. საკუთ.'!I169,'მთავრ. ფონდი'!I169,'პრეზ. ფონდი'!I169)</f>
        <v>0</v>
      </c>
      <c r="I169" s="7">
        <f t="shared" si="7"/>
        <v>0</v>
      </c>
      <c r="J169" s="7">
        <f t="shared" si="8"/>
        <v>0</v>
      </c>
    </row>
    <row r="170" spans="1:10" ht="15.75" thickBot="1" x14ac:dyDescent="0.3">
      <c r="A170" t="str">
        <f t="shared" si="6"/>
        <v>b</v>
      </c>
      <c r="B170" s="11"/>
      <c r="C170" s="12" t="s">
        <v>20</v>
      </c>
      <c r="D170" s="13">
        <f>SUM('ცვლილ. ბიუჯ.'!E170,'ცვლილ. საკუთ.'!E170,'მთავრ. ფონდი'!E170,'პრეზ. ფონდი'!E170)</f>
        <v>0</v>
      </c>
      <c r="E170" s="13">
        <f>SUM('ცვლილ. ბიუჯ.'!F170,'ცვლილ. საკუთ.'!F170,'მთავრ. ფონდი'!F170,'პრეზ. ფონდი'!F170)</f>
        <v>0</v>
      </c>
      <c r="F170" s="13">
        <f>SUM('ცვლილ. ბიუჯ.'!G170,'ცვლილ. საკუთ.'!G170,'მთავრ. ფონდი'!G170,'პრეზ. ფონდი'!G170)</f>
        <v>0</v>
      </c>
      <c r="G170" s="13">
        <f>SUM('ცვლილ. ბიუჯ.'!H170,'ცვლილ. საკუთ.'!H170,'მთავრ. ფონდი'!H170,'პრეზ. ფონდი'!H170)</f>
        <v>0</v>
      </c>
      <c r="H170" s="13">
        <f>SUM('ცვლილ. ბიუჯ.'!I170,'ცვლილ. საკუთ.'!I170,'მთავრ. ფონდი'!I170,'პრეზ. ფონდი'!I170)</f>
        <v>0</v>
      </c>
      <c r="I170" s="13">
        <f t="shared" si="7"/>
        <v>0</v>
      </c>
      <c r="J170" s="13">
        <f t="shared" si="8"/>
        <v>0</v>
      </c>
    </row>
    <row r="171" spans="1:10" ht="31.5" thickTop="1" thickBot="1" x14ac:dyDescent="0.3">
      <c r="A171" t="str">
        <f t="shared" si="6"/>
        <v>a</v>
      </c>
      <c r="B171" s="3" t="s">
        <v>46</v>
      </c>
      <c r="C171" s="14" t="s">
        <v>230</v>
      </c>
      <c r="D171" s="4">
        <f>SUM('ცვლილ. ბიუჯ.'!E171,'ცვლილ. საკუთ.'!E171,'მთავრ. ფონდი'!E171,'პრეზ. ფონდი'!E171)</f>
        <v>9000</v>
      </c>
      <c r="E171" s="4">
        <f>SUM('ცვლილ. ბიუჯ.'!F171,'ცვლილ. საკუთ.'!F171,'მთავრ. ფონდი'!F171,'პრეზ. ფონდი'!F171)</f>
        <v>6500</v>
      </c>
      <c r="F171" s="4">
        <f>SUM('ცვლილ. ბიუჯ.'!G171,'ცვლილ. საკუთ.'!G171,'მთავრ. ფონდი'!G171,'პრეზ. ფონდი'!G171)</f>
        <v>1500</v>
      </c>
      <c r="G171" s="4">
        <f>SUM('ცვლილ. ბიუჯ.'!H171,'ცვლილ. საკუთ.'!H171,'მთავრ. ფონდი'!H171,'პრეზ. ფონდი'!H171)</f>
        <v>550</v>
      </c>
      <c r="H171" s="4">
        <f>SUM('ცვლილ. ბიუჯ.'!I171,'ცვლილ. საკუთ.'!I171,'მთავრ. ფონდი'!I171,'პრეზ. ფონდი'!I171)</f>
        <v>450</v>
      </c>
      <c r="I171" s="4">
        <f t="shared" si="7"/>
        <v>8000</v>
      </c>
      <c r="J171" s="4">
        <f t="shared" si="8"/>
        <v>8550</v>
      </c>
    </row>
    <row r="172" spans="1:10" ht="15.75" thickTop="1" x14ac:dyDescent="0.25">
      <c r="A172" t="str">
        <f t="shared" si="6"/>
        <v>a</v>
      </c>
      <c r="B172" s="5"/>
      <c r="C172" s="6" t="s">
        <v>10</v>
      </c>
      <c r="D172" s="7">
        <f>SUM('ცვლილ. ბიუჯ.'!E172,'ცვლილ. საკუთ.'!E172,'მთავრ. ფონდი'!E172,'პრეზ. ფონდი'!E172)</f>
        <v>9000</v>
      </c>
      <c r="E172" s="7">
        <f>SUM('ცვლილ. ბიუჯ.'!F172,'ცვლილ. საკუთ.'!F172,'მთავრ. ფონდი'!F172,'პრეზ. ფონდი'!F172)</f>
        <v>6500</v>
      </c>
      <c r="F172" s="7">
        <f>SUM('ცვლილ. ბიუჯ.'!G172,'ცვლილ. საკუთ.'!G172,'მთავრ. ფონდი'!G172,'პრეზ. ფონდი'!G172)</f>
        <v>1500</v>
      </c>
      <c r="G172" s="7">
        <f>SUM('ცვლილ. ბიუჯ.'!H172,'ცვლილ. საკუთ.'!H172,'მთავრ. ფონდი'!H172,'პრეზ. ფონდი'!H172)</f>
        <v>550</v>
      </c>
      <c r="H172" s="7">
        <f>SUM('ცვლილ. ბიუჯ.'!I172,'ცვლილ. საკუთ.'!I172,'მთავრ. ფონდი'!I172,'პრეზ. ფონდი'!I172)</f>
        <v>450</v>
      </c>
      <c r="I172" s="7">
        <f t="shared" si="7"/>
        <v>8000</v>
      </c>
      <c r="J172" s="7">
        <f t="shared" si="8"/>
        <v>8550</v>
      </c>
    </row>
    <row r="173" spans="1:10" x14ac:dyDescent="0.25">
      <c r="A173" t="str">
        <f t="shared" si="6"/>
        <v>b</v>
      </c>
      <c r="B173" s="8"/>
      <c r="C173" s="9" t="s">
        <v>11</v>
      </c>
      <c r="D173" s="10">
        <f>SUM('ცვლილ. ბიუჯ.'!E173,'ცვლილ. საკუთ.'!E173,'მთავრ. ფონდი'!E173,'პრეზ. ფონდი'!E173)</f>
        <v>0</v>
      </c>
      <c r="E173" s="10">
        <f>SUM('ცვლილ. ბიუჯ.'!F173,'ცვლილ. საკუთ.'!F173,'მთავრ. ფონდი'!F173,'პრეზ. ფონდი'!F173)</f>
        <v>0</v>
      </c>
      <c r="F173" s="10">
        <f>SUM('ცვლილ. ბიუჯ.'!G173,'ცვლილ. საკუთ.'!G173,'მთავრ. ფონდი'!G173,'პრეზ. ფონდი'!G173)</f>
        <v>0</v>
      </c>
      <c r="G173" s="10">
        <f>SUM('ცვლილ. ბიუჯ.'!H173,'ცვლილ. საკუთ.'!H173,'მთავრ. ფონდი'!H173,'პრეზ. ფონდი'!H173)</f>
        <v>0</v>
      </c>
      <c r="H173" s="10">
        <f>SUM('ცვლილ. ბიუჯ.'!I173,'ცვლილ. საკუთ.'!I173,'მთავრ. ფონდი'!I173,'პრეზ. ფონდი'!I173)</f>
        <v>0</v>
      </c>
      <c r="I173" s="10">
        <f t="shared" si="7"/>
        <v>0</v>
      </c>
      <c r="J173" s="10">
        <f t="shared" si="8"/>
        <v>0</v>
      </c>
    </row>
    <row r="174" spans="1:10" x14ac:dyDescent="0.25">
      <c r="A174" t="str">
        <f t="shared" si="6"/>
        <v>a</v>
      </c>
      <c r="B174" s="8"/>
      <c r="C174" s="9" t="s">
        <v>12</v>
      </c>
      <c r="D174" s="10">
        <f>SUM('ცვლილ. ბიუჯ.'!E174,'ცვლილ. საკუთ.'!E174,'მთავრ. ფონდი'!E174,'პრეზ. ფონდი'!E174)</f>
        <v>8000</v>
      </c>
      <c r="E174" s="10">
        <f>SUM('ცვლილ. ბიუჯ.'!F174,'ცვლილ. საკუთ.'!F174,'მთავრ. ფონდი'!F174,'პრეზ. ფონდი'!F174)</f>
        <v>6500</v>
      </c>
      <c r="F174" s="10">
        <f>SUM('ცვლილ. ბიუჯ.'!G174,'ცვლილ. საკუთ.'!G174,'მთავრ. ფონდი'!G174,'პრეზ. ფონდი'!G174)</f>
        <v>1500</v>
      </c>
      <c r="G174" s="10">
        <f>SUM('ცვლილ. ბიუჯ.'!H174,'ცვლილ. საკუთ.'!H174,'მთავრ. ფონდი'!H174,'პრეზ. ფონდი'!H174)</f>
        <v>0</v>
      </c>
      <c r="H174" s="10">
        <f>SUM('ცვლილ. ბიუჯ.'!I174,'ცვლილ. საკუთ.'!I174,'მთავრ. ფონდი'!I174,'პრეზ. ფონდი'!I174)</f>
        <v>0</v>
      </c>
      <c r="I174" s="10">
        <f t="shared" si="7"/>
        <v>8000</v>
      </c>
      <c r="J174" s="10">
        <f t="shared" si="8"/>
        <v>8000</v>
      </c>
    </row>
    <row r="175" spans="1:10" x14ac:dyDescent="0.25">
      <c r="A175" t="str">
        <f t="shared" si="6"/>
        <v>b</v>
      </c>
      <c r="B175" s="8"/>
      <c r="C175" s="9" t="s">
        <v>13</v>
      </c>
      <c r="D175" s="10">
        <f>SUM('ცვლილ. ბიუჯ.'!E175,'ცვლილ. საკუთ.'!E175,'მთავრ. ფონდი'!E175,'პრეზ. ფონდი'!E175)</f>
        <v>0</v>
      </c>
      <c r="E175" s="10">
        <f>SUM('ცვლილ. ბიუჯ.'!F175,'ცვლილ. საკუთ.'!F175,'მთავრ. ფონდი'!F175,'პრეზ. ფონდი'!F175)</f>
        <v>0</v>
      </c>
      <c r="F175" s="10">
        <f>SUM('ცვლილ. ბიუჯ.'!G175,'ცვლილ. საკუთ.'!G175,'მთავრ. ფონდი'!G175,'პრეზ. ფონდი'!G175)</f>
        <v>0</v>
      </c>
      <c r="G175" s="10">
        <f>SUM('ცვლილ. ბიუჯ.'!H175,'ცვლილ. საკუთ.'!H175,'მთავრ. ფონდი'!H175,'პრეზ. ფონდი'!H175)</f>
        <v>0</v>
      </c>
      <c r="H175" s="10">
        <f>SUM('ცვლილ. ბიუჯ.'!I175,'ცვლილ. საკუთ.'!I175,'მთავრ. ფონდი'!I175,'პრეზ. ფონდი'!I175)</f>
        <v>0</v>
      </c>
      <c r="I175" s="10">
        <f t="shared" si="7"/>
        <v>0</v>
      </c>
      <c r="J175" s="10">
        <f t="shared" si="8"/>
        <v>0</v>
      </c>
    </row>
    <row r="176" spans="1:10" x14ac:dyDescent="0.25">
      <c r="A176" t="str">
        <f t="shared" si="6"/>
        <v>b</v>
      </c>
      <c r="B176" s="8"/>
      <c r="C176" s="9" t="s">
        <v>14</v>
      </c>
      <c r="D176" s="10">
        <f>SUM('ცვლილ. ბიუჯ.'!E176,'ცვლილ. საკუთ.'!E176,'მთავრ. ფონდი'!E176,'პრეზ. ფონდი'!E176)</f>
        <v>0</v>
      </c>
      <c r="E176" s="10">
        <f>SUM('ცვლილ. ბიუჯ.'!F176,'ცვლილ. საკუთ.'!F176,'მთავრ. ფონდი'!F176,'პრეზ. ფონდი'!F176)</f>
        <v>0</v>
      </c>
      <c r="F176" s="10">
        <f>SUM('ცვლილ. ბიუჯ.'!G176,'ცვლილ. საკუთ.'!G176,'მთავრ. ფონდი'!G176,'პრეზ. ფონდი'!G176)</f>
        <v>0</v>
      </c>
      <c r="G176" s="10">
        <f>SUM('ცვლილ. ბიუჯ.'!H176,'ცვლილ. საკუთ.'!H176,'მთავრ. ფონდი'!H176,'პრეზ. ფონდი'!H176)</f>
        <v>0</v>
      </c>
      <c r="H176" s="10">
        <f>SUM('ცვლილ. ბიუჯ.'!I176,'ცვლილ. საკუთ.'!I176,'მთავრ. ფონდი'!I176,'პრეზ. ფონდი'!I176)</f>
        <v>0</v>
      </c>
      <c r="I176" s="10">
        <f t="shared" si="7"/>
        <v>0</v>
      </c>
      <c r="J176" s="10">
        <f t="shared" si="8"/>
        <v>0</v>
      </c>
    </row>
    <row r="177" spans="1:10" x14ac:dyDescent="0.25">
      <c r="A177" t="str">
        <f t="shared" si="6"/>
        <v>b</v>
      </c>
      <c r="B177" s="8"/>
      <c r="C177" s="9" t="s">
        <v>15</v>
      </c>
      <c r="D177" s="10">
        <f>SUM('ცვლილ. ბიუჯ.'!E177,'ცვლილ. საკუთ.'!E177,'მთავრ. ფონდი'!E177,'პრეზ. ფონდი'!E177)</f>
        <v>0</v>
      </c>
      <c r="E177" s="10">
        <f>SUM('ცვლილ. ბიუჯ.'!F177,'ცვლილ. საკუთ.'!F177,'მთავრ. ფონდი'!F177,'პრეზ. ფონდი'!F177)</f>
        <v>0</v>
      </c>
      <c r="F177" s="10">
        <f>SUM('ცვლილ. ბიუჯ.'!G177,'ცვლილ. საკუთ.'!G177,'მთავრ. ფონდი'!G177,'პრეზ. ფონდი'!G177)</f>
        <v>0</v>
      </c>
      <c r="G177" s="10">
        <f>SUM('ცვლილ. ბიუჯ.'!H177,'ცვლილ. საკუთ.'!H177,'მთავრ. ფონდი'!H177,'პრეზ. ფონდი'!H177)</f>
        <v>0</v>
      </c>
      <c r="H177" s="10">
        <f>SUM('ცვლილ. ბიუჯ.'!I177,'ცვლილ. საკუთ.'!I177,'მთავრ. ფონდი'!I177,'პრეზ. ფონდი'!I177)</f>
        <v>0</v>
      </c>
      <c r="I177" s="10">
        <f t="shared" si="7"/>
        <v>0</v>
      </c>
      <c r="J177" s="10">
        <f t="shared" si="8"/>
        <v>0</v>
      </c>
    </row>
    <row r="178" spans="1:10" x14ac:dyDescent="0.25">
      <c r="A178" t="str">
        <f t="shared" si="6"/>
        <v>b</v>
      </c>
      <c r="B178" s="8"/>
      <c r="C178" s="9" t="s">
        <v>16</v>
      </c>
      <c r="D178" s="10">
        <f>SUM('ცვლილ. ბიუჯ.'!E178,'ცვლილ. საკუთ.'!E178,'მთავრ. ფონდი'!E178,'პრეზ. ფონდი'!E178)</f>
        <v>0</v>
      </c>
      <c r="E178" s="10">
        <f>SUM('ცვლილ. ბიუჯ.'!F178,'ცვლილ. საკუთ.'!F178,'მთავრ. ფონდი'!F178,'პრეზ. ფონდი'!F178)</f>
        <v>0</v>
      </c>
      <c r="F178" s="10">
        <f>SUM('ცვლილ. ბიუჯ.'!G178,'ცვლილ. საკუთ.'!G178,'მთავრ. ფონდი'!G178,'პრეზ. ფონდი'!G178)</f>
        <v>0</v>
      </c>
      <c r="G178" s="10">
        <f>SUM('ცვლილ. ბიუჯ.'!H178,'ცვლილ. საკუთ.'!H178,'მთავრ. ფონდი'!H178,'პრეზ. ფონდი'!H178)</f>
        <v>0</v>
      </c>
      <c r="H178" s="10">
        <f>SUM('ცვლილ. ბიუჯ.'!I178,'ცვლილ. საკუთ.'!I178,'მთავრ. ფონდი'!I178,'პრეზ. ფონდი'!I178)</f>
        <v>0</v>
      </c>
      <c r="I178" s="10">
        <f t="shared" si="7"/>
        <v>0</v>
      </c>
      <c r="J178" s="10">
        <f t="shared" si="8"/>
        <v>0</v>
      </c>
    </row>
    <row r="179" spans="1:10" x14ac:dyDescent="0.25">
      <c r="A179" t="str">
        <f t="shared" si="6"/>
        <v>a</v>
      </c>
      <c r="B179" s="8"/>
      <c r="C179" s="9" t="s">
        <v>17</v>
      </c>
      <c r="D179" s="10">
        <f>SUM('ცვლილ. ბიუჯ.'!E179,'ცვლილ. საკუთ.'!E179,'მთავრ. ფონდი'!E179,'პრეზ. ფონდი'!E179)</f>
        <v>1000</v>
      </c>
      <c r="E179" s="10">
        <f>SUM('ცვლილ. ბიუჯ.'!F179,'ცვლილ. საკუთ.'!F179,'მთავრ. ფონდი'!F179,'პრეზ. ფონდი'!F179)</f>
        <v>0</v>
      </c>
      <c r="F179" s="10">
        <f>SUM('ცვლილ. ბიუჯ.'!G179,'ცვლილ. საკუთ.'!G179,'მთავრ. ფონდი'!G179,'პრეზ. ფონდი'!G179)</f>
        <v>0</v>
      </c>
      <c r="G179" s="10">
        <f>SUM('ცვლილ. ბიუჯ.'!H179,'ცვლილ. საკუთ.'!H179,'მთავრ. ფონდი'!H179,'პრეზ. ფონდი'!H179)</f>
        <v>550</v>
      </c>
      <c r="H179" s="10">
        <f>SUM('ცვლილ. ბიუჯ.'!I179,'ცვლილ. საკუთ.'!I179,'მთავრ. ფონდი'!I179,'პრეზ. ფონდი'!I179)</f>
        <v>450</v>
      </c>
      <c r="I179" s="10">
        <f t="shared" si="7"/>
        <v>0</v>
      </c>
      <c r="J179" s="10">
        <f t="shared" si="8"/>
        <v>550</v>
      </c>
    </row>
    <row r="180" spans="1:10" x14ac:dyDescent="0.25">
      <c r="A180" t="str">
        <f t="shared" si="6"/>
        <v>b</v>
      </c>
      <c r="B180" s="5"/>
      <c r="C180" s="6" t="s">
        <v>18</v>
      </c>
      <c r="D180" s="7">
        <f>SUM('ცვლილ. ბიუჯ.'!E180,'ცვლილ. საკუთ.'!E180,'მთავრ. ფონდი'!E180,'პრეზ. ფონდი'!E180)</f>
        <v>0</v>
      </c>
      <c r="E180" s="7">
        <f>SUM('ცვლილ. ბიუჯ.'!F180,'ცვლილ. საკუთ.'!F180,'მთავრ. ფონდი'!F180,'პრეზ. ფონდი'!F180)</f>
        <v>0</v>
      </c>
      <c r="F180" s="7">
        <f>SUM('ცვლილ. ბიუჯ.'!G180,'ცვლილ. საკუთ.'!G180,'მთავრ. ფონდი'!G180,'პრეზ. ფონდი'!G180)</f>
        <v>0</v>
      </c>
      <c r="G180" s="7">
        <f>SUM('ცვლილ. ბიუჯ.'!H180,'ცვლილ. საკუთ.'!H180,'მთავრ. ფონდი'!H180,'პრეზ. ფონდი'!H180)</f>
        <v>0</v>
      </c>
      <c r="H180" s="7">
        <f>SUM('ცვლილ. ბიუჯ.'!I180,'ცვლილ. საკუთ.'!I180,'მთავრ. ფონდი'!I180,'პრეზ. ფონდი'!I180)</f>
        <v>0</v>
      </c>
      <c r="I180" s="7">
        <f t="shared" si="7"/>
        <v>0</v>
      </c>
      <c r="J180" s="7">
        <f t="shared" si="8"/>
        <v>0</v>
      </c>
    </row>
    <row r="181" spans="1:10" x14ac:dyDescent="0.25">
      <c r="A181" t="str">
        <f t="shared" si="6"/>
        <v>b</v>
      </c>
      <c r="B181" s="5"/>
      <c r="C181" s="6" t="s">
        <v>19</v>
      </c>
      <c r="D181" s="7">
        <f>SUM('ცვლილ. ბიუჯ.'!E181,'ცვლილ. საკუთ.'!E181,'მთავრ. ფონდი'!E181,'პრეზ. ფონდი'!E181)</f>
        <v>0</v>
      </c>
      <c r="E181" s="7">
        <f>SUM('ცვლილ. ბიუჯ.'!F181,'ცვლილ. საკუთ.'!F181,'მთავრ. ფონდი'!F181,'პრეზ. ფონდი'!F181)</f>
        <v>0</v>
      </c>
      <c r="F181" s="7">
        <f>SUM('ცვლილ. ბიუჯ.'!G181,'ცვლილ. საკუთ.'!G181,'მთავრ. ფონდი'!G181,'პრეზ. ფონდი'!G181)</f>
        <v>0</v>
      </c>
      <c r="G181" s="7">
        <f>SUM('ცვლილ. ბიუჯ.'!H181,'ცვლილ. საკუთ.'!H181,'მთავრ. ფონდი'!H181,'პრეზ. ფონდი'!H181)</f>
        <v>0</v>
      </c>
      <c r="H181" s="7">
        <f>SUM('ცვლილ. ბიუჯ.'!I181,'ცვლილ. საკუთ.'!I181,'მთავრ. ფონდი'!I181,'პრეზ. ფონდი'!I181)</f>
        <v>0</v>
      </c>
      <c r="I181" s="7">
        <f t="shared" si="7"/>
        <v>0</v>
      </c>
      <c r="J181" s="7">
        <f t="shared" si="8"/>
        <v>0</v>
      </c>
    </row>
    <row r="182" spans="1:10" ht="15.75" thickBot="1" x14ac:dyDescent="0.3">
      <c r="A182" t="str">
        <f t="shared" si="6"/>
        <v>b</v>
      </c>
      <c r="B182" s="11"/>
      <c r="C182" s="12" t="s">
        <v>20</v>
      </c>
      <c r="D182" s="13">
        <f>SUM('ცვლილ. ბიუჯ.'!E182,'ცვლილ. საკუთ.'!E182,'მთავრ. ფონდი'!E182,'პრეზ. ფონდი'!E182)</f>
        <v>0</v>
      </c>
      <c r="E182" s="13">
        <f>SUM('ცვლილ. ბიუჯ.'!F182,'ცვლილ. საკუთ.'!F182,'მთავრ. ფონდი'!F182,'პრეზ. ფონდი'!F182)</f>
        <v>0</v>
      </c>
      <c r="F182" s="13">
        <f>SUM('ცვლილ. ბიუჯ.'!G182,'ცვლილ. საკუთ.'!G182,'მთავრ. ფონდი'!G182,'პრეზ. ფონდი'!G182)</f>
        <v>0</v>
      </c>
      <c r="G182" s="13">
        <f>SUM('ცვლილ. ბიუჯ.'!H182,'ცვლილ. საკუთ.'!H182,'მთავრ. ფონდი'!H182,'პრეზ. ფონდი'!H182)</f>
        <v>0</v>
      </c>
      <c r="H182" s="13">
        <f>SUM('ცვლილ. ბიუჯ.'!I182,'ცვლილ. საკუთ.'!I182,'მთავრ. ფონდი'!I182,'პრეზ. ფონდი'!I182)</f>
        <v>0</v>
      </c>
      <c r="I182" s="13">
        <f t="shared" si="7"/>
        <v>0</v>
      </c>
      <c r="J182" s="13">
        <f t="shared" si="8"/>
        <v>0</v>
      </c>
    </row>
    <row r="183" spans="1:10" ht="31.5" thickTop="1" thickBot="1" x14ac:dyDescent="0.3">
      <c r="A183" t="str">
        <f t="shared" si="6"/>
        <v>a</v>
      </c>
      <c r="B183" s="3" t="s">
        <v>48</v>
      </c>
      <c r="C183" s="14" t="s">
        <v>231</v>
      </c>
      <c r="D183" s="4">
        <f>SUM('ცვლილ. ბიუჯ.'!E183,'ცვლილ. საკუთ.'!E183,'მთავრ. ფონდი'!E183,'პრეზ. ფონდი'!E183)</f>
        <v>7000</v>
      </c>
      <c r="E183" s="4">
        <f>SUM('ცვლილ. ბიუჯ.'!F183,'ცვლილ. საკუთ.'!F183,'მთავრ. ფონდი'!F183,'პრეზ. ფონდი'!F183)</f>
        <v>7000</v>
      </c>
      <c r="F183" s="4">
        <f>SUM('ცვლილ. ბიუჯ.'!G183,'ცვლილ. საკუთ.'!G183,'მთავრ. ფონდი'!G183,'პრეზ. ფონდი'!G183)</f>
        <v>0</v>
      </c>
      <c r="G183" s="4">
        <f>SUM('ცვლილ. ბიუჯ.'!H183,'ცვლილ. საკუთ.'!H183,'მთავრ. ფონდი'!H183,'პრეზ. ფონდი'!H183)</f>
        <v>0</v>
      </c>
      <c r="H183" s="4">
        <f>SUM('ცვლილ. ბიუჯ.'!I183,'ცვლილ. საკუთ.'!I183,'მთავრ. ფონდი'!I183,'პრეზ. ფონდი'!I183)</f>
        <v>0</v>
      </c>
      <c r="I183" s="4">
        <f t="shared" si="7"/>
        <v>7000</v>
      </c>
      <c r="J183" s="4">
        <f t="shared" si="8"/>
        <v>7000</v>
      </c>
    </row>
    <row r="184" spans="1:10" ht="15.75" thickTop="1" x14ac:dyDescent="0.25">
      <c r="A184" t="str">
        <f t="shared" si="6"/>
        <v>a</v>
      </c>
      <c r="B184" s="5"/>
      <c r="C184" s="6" t="s">
        <v>10</v>
      </c>
      <c r="D184" s="7">
        <f>SUM('ცვლილ. ბიუჯ.'!E184,'ცვლილ. საკუთ.'!E184,'მთავრ. ფონდი'!E184,'პრეზ. ფონდი'!E184)</f>
        <v>7000</v>
      </c>
      <c r="E184" s="7">
        <f>SUM('ცვლილ. ბიუჯ.'!F184,'ცვლილ. საკუთ.'!F184,'მთავრ. ფონდი'!F184,'პრეზ. ფონდი'!F184)</f>
        <v>7000</v>
      </c>
      <c r="F184" s="7">
        <f>SUM('ცვლილ. ბიუჯ.'!G184,'ცვლილ. საკუთ.'!G184,'მთავრ. ფონდი'!G184,'პრეზ. ფონდი'!G184)</f>
        <v>0</v>
      </c>
      <c r="G184" s="7">
        <f>SUM('ცვლილ. ბიუჯ.'!H184,'ცვლილ. საკუთ.'!H184,'მთავრ. ფონდი'!H184,'პრეზ. ფონდი'!H184)</f>
        <v>0</v>
      </c>
      <c r="H184" s="7">
        <f>SUM('ცვლილ. ბიუჯ.'!I184,'ცვლილ. საკუთ.'!I184,'მთავრ. ფონდი'!I184,'პრეზ. ფონდი'!I184)</f>
        <v>0</v>
      </c>
      <c r="I184" s="7">
        <f t="shared" si="7"/>
        <v>7000</v>
      </c>
      <c r="J184" s="7">
        <f t="shared" si="8"/>
        <v>7000</v>
      </c>
    </row>
    <row r="185" spans="1:10" x14ac:dyDescent="0.25">
      <c r="A185" t="str">
        <f t="shared" si="6"/>
        <v>b</v>
      </c>
      <c r="B185" s="8"/>
      <c r="C185" s="9" t="s">
        <v>11</v>
      </c>
      <c r="D185" s="10">
        <f>SUM('ცვლილ. ბიუჯ.'!E185,'ცვლილ. საკუთ.'!E185,'მთავრ. ფონდი'!E185,'პრეზ. ფონდი'!E185)</f>
        <v>0</v>
      </c>
      <c r="E185" s="10">
        <f>SUM('ცვლილ. ბიუჯ.'!F185,'ცვლილ. საკუთ.'!F185,'მთავრ. ფონდი'!F185,'პრეზ. ფონდი'!F185)</f>
        <v>0</v>
      </c>
      <c r="F185" s="10">
        <f>SUM('ცვლილ. ბიუჯ.'!G185,'ცვლილ. საკუთ.'!G185,'მთავრ. ფონდი'!G185,'პრეზ. ფონდი'!G185)</f>
        <v>0</v>
      </c>
      <c r="G185" s="10">
        <f>SUM('ცვლილ. ბიუჯ.'!H185,'ცვლილ. საკუთ.'!H185,'მთავრ. ფონდი'!H185,'პრეზ. ფონდი'!H185)</f>
        <v>0</v>
      </c>
      <c r="H185" s="10">
        <f>SUM('ცვლილ. ბიუჯ.'!I185,'ცვლილ. საკუთ.'!I185,'მთავრ. ფონდი'!I185,'პრეზ. ფონდი'!I185)</f>
        <v>0</v>
      </c>
      <c r="I185" s="10">
        <f t="shared" si="7"/>
        <v>0</v>
      </c>
      <c r="J185" s="10">
        <f t="shared" si="8"/>
        <v>0</v>
      </c>
    </row>
    <row r="186" spans="1:10" x14ac:dyDescent="0.25">
      <c r="A186" t="str">
        <f t="shared" si="6"/>
        <v>a</v>
      </c>
      <c r="B186" s="8"/>
      <c r="C186" s="9" t="s">
        <v>12</v>
      </c>
      <c r="D186" s="10">
        <f>SUM('ცვლილ. ბიუჯ.'!E186,'ცვლილ. საკუთ.'!E186,'მთავრ. ფონდი'!E186,'პრეზ. ფონდი'!E186)</f>
        <v>6000</v>
      </c>
      <c r="E186" s="10">
        <f>SUM('ცვლილ. ბიუჯ.'!F186,'ცვლილ. საკუთ.'!F186,'მთავრ. ფონდი'!F186,'პრეზ. ფონდი'!F186)</f>
        <v>6000</v>
      </c>
      <c r="F186" s="10">
        <f>SUM('ცვლილ. ბიუჯ.'!G186,'ცვლილ. საკუთ.'!G186,'მთავრ. ფონდი'!G186,'პრეზ. ფონდი'!G186)</f>
        <v>0</v>
      </c>
      <c r="G186" s="10">
        <f>SUM('ცვლილ. ბიუჯ.'!H186,'ცვლილ. საკუთ.'!H186,'მთავრ. ფონდი'!H186,'პრეზ. ფონდი'!H186)</f>
        <v>0</v>
      </c>
      <c r="H186" s="10">
        <f>SUM('ცვლილ. ბიუჯ.'!I186,'ცვლილ. საკუთ.'!I186,'მთავრ. ფონდი'!I186,'პრეზ. ფონდი'!I186)</f>
        <v>0</v>
      </c>
      <c r="I186" s="10">
        <f t="shared" si="7"/>
        <v>6000</v>
      </c>
      <c r="J186" s="10">
        <f t="shared" si="8"/>
        <v>6000</v>
      </c>
    </row>
    <row r="187" spans="1:10" x14ac:dyDescent="0.25">
      <c r="A187" t="str">
        <f t="shared" si="6"/>
        <v>b</v>
      </c>
      <c r="B187" s="8"/>
      <c r="C187" s="9" t="s">
        <v>13</v>
      </c>
      <c r="D187" s="10">
        <f>SUM('ცვლილ. ბიუჯ.'!E187,'ცვლილ. საკუთ.'!E187,'მთავრ. ფონდი'!E187,'პრეზ. ფონდი'!E187)</f>
        <v>0</v>
      </c>
      <c r="E187" s="10">
        <f>SUM('ცვლილ. ბიუჯ.'!F187,'ცვლილ. საკუთ.'!F187,'მთავრ. ფონდი'!F187,'პრეზ. ფონდი'!F187)</f>
        <v>0</v>
      </c>
      <c r="F187" s="10">
        <f>SUM('ცვლილ. ბიუჯ.'!G187,'ცვლილ. საკუთ.'!G187,'მთავრ. ფონდი'!G187,'პრეზ. ფონდი'!G187)</f>
        <v>0</v>
      </c>
      <c r="G187" s="10">
        <f>SUM('ცვლილ. ბიუჯ.'!H187,'ცვლილ. საკუთ.'!H187,'მთავრ. ფონდი'!H187,'პრეზ. ფონდი'!H187)</f>
        <v>0</v>
      </c>
      <c r="H187" s="10">
        <f>SUM('ცვლილ. ბიუჯ.'!I187,'ცვლილ. საკუთ.'!I187,'მთავრ. ფონდი'!I187,'პრეზ. ფონდი'!I187)</f>
        <v>0</v>
      </c>
      <c r="I187" s="10">
        <f t="shared" si="7"/>
        <v>0</v>
      </c>
      <c r="J187" s="10">
        <f t="shared" si="8"/>
        <v>0</v>
      </c>
    </row>
    <row r="188" spans="1:10" x14ac:dyDescent="0.25">
      <c r="A188" t="str">
        <f t="shared" si="6"/>
        <v>b</v>
      </c>
      <c r="B188" s="8"/>
      <c r="C188" s="9" t="s">
        <v>14</v>
      </c>
      <c r="D188" s="10">
        <f>SUM('ცვლილ. ბიუჯ.'!E188,'ცვლილ. საკუთ.'!E188,'მთავრ. ფონდი'!E188,'პრეზ. ფონდი'!E188)</f>
        <v>0</v>
      </c>
      <c r="E188" s="10">
        <f>SUM('ცვლილ. ბიუჯ.'!F188,'ცვლილ. საკუთ.'!F188,'მთავრ. ფონდი'!F188,'პრეზ. ფონდი'!F188)</f>
        <v>0</v>
      </c>
      <c r="F188" s="10">
        <f>SUM('ცვლილ. ბიუჯ.'!G188,'ცვლილ. საკუთ.'!G188,'მთავრ. ფონდი'!G188,'პრეზ. ფონდი'!G188)</f>
        <v>0</v>
      </c>
      <c r="G188" s="10">
        <f>SUM('ცვლილ. ბიუჯ.'!H188,'ცვლილ. საკუთ.'!H188,'მთავრ. ფონდი'!H188,'პრეზ. ფონდი'!H188)</f>
        <v>0</v>
      </c>
      <c r="H188" s="10">
        <f>SUM('ცვლილ. ბიუჯ.'!I188,'ცვლილ. საკუთ.'!I188,'მთავრ. ფონდი'!I188,'პრეზ. ფონდი'!I188)</f>
        <v>0</v>
      </c>
      <c r="I188" s="10">
        <f t="shared" si="7"/>
        <v>0</v>
      </c>
      <c r="J188" s="10">
        <f t="shared" si="8"/>
        <v>0</v>
      </c>
    </row>
    <row r="189" spans="1:10" x14ac:dyDescent="0.25">
      <c r="A189" t="str">
        <f t="shared" si="6"/>
        <v>b</v>
      </c>
      <c r="B189" s="8"/>
      <c r="C189" s="9" t="s">
        <v>15</v>
      </c>
      <c r="D189" s="10">
        <f>SUM('ცვლილ. ბიუჯ.'!E189,'ცვლილ. საკუთ.'!E189,'მთავრ. ფონდი'!E189,'პრეზ. ფონდი'!E189)</f>
        <v>0</v>
      </c>
      <c r="E189" s="10">
        <f>SUM('ცვლილ. ბიუჯ.'!F189,'ცვლილ. საკუთ.'!F189,'მთავრ. ფონდი'!F189,'პრეზ. ფონდი'!F189)</f>
        <v>0</v>
      </c>
      <c r="F189" s="10">
        <f>SUM('ცვლილ. ბიუჯ.'!G189,'ცვლილ. საკუთ.'!G189,'მთავრ. ფონდი'!G189,'პრეზ. ფონდი'!G189)</f>
        <v>0</v>
      </c>
      <c r="G189" s="10">
        <f>SUM('ცვლილ. ბიუჯ.'!H189,'ცვლილ. საკუთ.'!H189,'მთავრ. ფონდი'!H189,'პრეზ. ფონდი'!H189)</f>
        <v>0</v>
      </c>
      <c r="H189" s="10">
        <f>SUM('ცვლილ. ბიუჯ.'!I189,'ცვლილ. საკუთ.'!I189,'მთავრ. ფონდი'!I189,'პრეზ. ფონდი'!I189)</f>
        <v>0</v>
      </c>
      <c r="I189" s="10">
        <f t="shared" si="7"/>
        <v>0</v>
      </c>
      <c r="J189" s="10">
        <f t="shared" si="8"/>
        <v>0</v>
      </c>
    </row>
    <row r="190" spans="1:10" x14ac:dyDescent="0.25">
      <c r="A190" t="str">
        <f t="shared" si="6"/>
        <v>a</v>
      </c>
      <c r="B190" s="8"/>
      <c r="C190" s="9" t="s">
        <v>16</v>
      </c>
      <c r="D190" s="10">
        <f>SUM('ცვლილ. ბიუჯ.'!E190,'ცვლილ. საკუთ.'!E190,'მთავრ. ფონდი'!E190,'პრეზ. ფონდი'!E190)</f>
        <v>1000</v>
      </c>
      <c r="E190" s="10">
        <f>SUM('ცვლილ. ბიუჯ.'!F190,'ცვლილ. საკუთ.'!F190,'მთავრ. ფონდი'!F190,'პრეზ. ფონდი'!F190)</f>
        <v>1000</v>
      </c>
      <c r="F190" s="10">
        <f>SUM('ცვლილ. ბიუჯ.'!G190,'ცვლილ. საკუთ.'!G190,'მთავრ. ფონდი'!G190,'პრეზ. ფონდი'!G190)</f>
        <v>0</v>
      </c>
      <c r="G190" s="10">
        <f>SUM('ცვლილ. ბიუჯ.'!H190,'ცვლილ. საკუთ.'!H190,'მთავრ. ფონდი'!H190,'პრეზ. ფონდი'!H190)</f>
        <v>0</v>
      </c>
      <c r="H190" s="10">
        <f>SUM('ცვლილ. ბიუჯ.'!I190,'ცვლილ. საკუთ.'!I190,'მთავრ. ფონდი'!I190,'პრეზ. ფონდი'!I190)</f>
        <v>0</v>
      </c>
      <c r="I190" s="10">
        <f t="shared" si="7"/>
        <v>1000</v>
      </c>
      <c r="J190" s="10">
        <f t="shared" si="8"/>
        <v>1000</v>
      </c>
    </row>
    <row r="191" spans="1:10" x14ac:dyDescent="0.25">
      <c r="A191" t="str">
        <f t="shared" si="6"/>
        <v>b</v>
      </c>
      <c r="B191" s="8"/>
      <c r="C191" s="9" t="s">
        <v>17</v>
      </c>
      <c r="D191" s="10">
        <f>SUM('ცვლილ. ბიუჯ.'!E191,'ცვლილ. საკუთ.'!E191,'მთავრ. ფონდი'!E191,'პრეზ. ფონდი'!E191)</f>
        <v>0</v>
      </c>
      <c r="E191" s="10">
        <f>SUM('ცვლილ. ბიუჯ.'!F191,'ცვლილ. საკუთ.'!F191,'მთავრ. ფონდი'!F191,'პრეზ. ფონდი'!F191)</f>
        <v>0</v>
      </c>
      <c r="F191" s="10">
        <f>SUM('ცვლილ. ბიუჯ.'!G191,'ცვლილ. საკუთ.'!G191,'მთავრ. ფონდი'!G191,'პრეზ. ფონდი'!G191)</f>
        <v>0</v>
      </c>
      <c r="G191" s="10">
        <f>SUM('ცვლილ. ბიუჯ.'!H191,'ცვლილ. საკუთ.'!H191,'მთავრ. ფონდი'!H191,'პრეზ. ფონდი'!H191)</f>
        <v>0</v>
      </c>
      <c r="H191" s="10">
        <f>SUM('ცვლილ. ბიუჯ.'!I191,'ცვლილ. საკუთ.'!I191,'მთავრ. ფონდი'!I191,'პრეზ. ფონდი'!I191)</f>
        <v>0</v>
      </c>
      <c r="I191" s="10">
        <f t="shared" si="7"/>
        <v>0</v>
      </c>
      <c r="J191" s="10">
        <f t="shared" si="8"/>
        <v>0</v>
      </c>
    </row>
    <row r="192" spans="1:10" x14ac:dyDescent="0.25">
      <c r="A192" t="str">
        <f t="shared" si="6"/>
        <v>b</v>
      </c>
      <c r="B192" s="5"/>
      <c r="C192" s="6" t="s">
        <v>18</v>
      </c>
      <c r="D192" s="7">
        <f>SUM('ცვლილ. ბიუჯ.'!E192,'ცვლილ. საკუთ.'!E192,'მთავრ. ფონდი'!E192,'პრეზ. ფონდი'!E192)</f>
        <v>0</v>
      </c>
      <c r="E192" s="7">
        <f>SUM('ცვლილ. ბიუჯ.'!F192,'ცვლილ. საკუთ.'!F192,'მთავრ. ფონდი'!F192,'პრეზ. ფონდი'!F192)</f>
        <v>0</v>
      </c>
      <c r="F192" s="7">
        <f>SUM('ცვლილ. ბიუჯ.'!G192,'ცვლილ. საკუთ.'!G192,'მთავრ. ფონდი'!G192,'პრეზ. ფონდი'!G192)</f>
        <v>0</v>
      </c>
      <c r="G192" s="7">
        <f>SUM('ცვლილ. ბიუჯ.'!H192,'ცვლილ. საკუთ.'!H192,'მთავრ. ფონდი'!H192,'პრეზ. ფონდი'!H192)</f>
        <v>0</v>
      </c>
      <c r="H192" s="7">
        <f>SUM('ცვლილ. ბიუჯ.'!I192,'ცვლილ. საკუთ.'!I192,'მთავრ. ფონდი'!I192,'პრეზ. ფონდი'!I192)</f>
        <v>0</v>
      </c>
      <c r="I192" s="7">
        <f t="shared" si="7"/>
        <v>0</v>
      </c>
      <c r="J192" s="7">
        <f t="shared" si="8"/>
        <v>0</v>
      </c>
    </row>
    <row r="193" spans="1:10" x14ac:dyDescent="0.25">
      <c r="A193" t="str">
        <f t="shared" si="6"/>
        <v>b</v>
      </c>
      <c r="B193" s="5"/>
      <c r="C193" s="6" t="s">
        <v>19</v>
      </c>
      <c r="D193" s="7">
        <f>SUM('ცვლილ. ბიუჯ.'!E193,'ცვლილ. საკუთ.'!E193,'მთავრ. ფონდი'!E193,'პრეზ. ფონდი'!E193)</f>
        <v>0</v>
      </c>
      <c r="E193" s="7">
        <f>SUM('ცვლილ. ბიუჯ.'!F193,'ცვლილ. საკუთ.'!F193,'მთავრ. ფონდი'!F193,'პრეზ. ფონდი'!F193)</f>
        <v>0</v>
      </c>
      <c r="F193" s="7">
        <f>SUM('ცვლილ. ბიუჯ.'!G193,'ცვლილ. საკუთ.'!G193,'მთავრ. ფონდი'!G193,'პრეზ. ფონდი'!G193)</f>
        <v>0</v>
      </c>
      <c r="G193" s="7">
        <f>SUM('ცვლილ. ბიუჯ.'!H193,'ცვლილ. საკუთ.'!H193,'მთავრ. ფონდი'!H193,'პრეზ. ფონდი'!H193)</f>
        <v>0</v>
      </c>
      <c r="H193" s="7">
        <f>SUM('ცვლილ. ბიუჯ.'!I193,'ცვლილ. საკუთ.'!I193,'მთავრ. ფონდი'!I193,'პრეზ. ფონდი'!I193)</f>
        <v>0</v>
      </c>
      <c r="I193" s="7">
        <f t="shared" si="7"/>
        <v>0</v>
      </c>
      <c r="J193" s="7">
        <f t="shared" si="8"/>
        <v>0</v>
      </c>
    </row>
    <row r="194" spans="1:10" ht="15.75" thickBot="1" x14ac:dyDescent="0.3">
      <c r="A194" t="str">
        <f t="shared" si="6"/>
        <v>b</v>
      </c>
      <c r="B194" s="11"/>
      <c r="C194" s="12" t="s">
        <v>20</v>
      </c>
      <c r="D194" s="13">
        <f>SUM('ცვლილ. ბიუჯ.'!E194,'ცვლილ. საკუთ.'!E194,'მთავრ. ფონდი'!E194,'პრეზ. ფონდი'!E194)</f>
        <v>0</v>
      </c>
      <c r="E194" s="13">
        <f>SUM('ცვლილ. ბიუჯ.'!F194,'ცვლილ. საკუთ.'!F194,'მთავრ. ფონდი'!F194,'პრეზ. ფონდი'!F194)</f>
        <v>0</v>
      </c>
      <c r="F194" s="13">
        <f>SUM('ცვლილ. ბიუჯ.'!G194,'ცვლილ. საკუთ.'!G194,'მთავრ. ფონდი'!G194,'პრეზ. ფონდი'!G194)</f>
        <v>0</v>
      </c>
      <c r="G194" s="13">
        <f>SUM('ცვლილ. ბიუჯ.'!H194,'ცვლილ. საკუთ.'!H194,'მთავრ. ფონდი'!H194,'პრეზ. ფონდი'!H194)</f>
        <v>0</v>
      </c>
      <c r="H194" s="13">
        <f>SUM('ცვლილ. ბიუჯ.'!I194,'ცვლილ. საკუთ.'!I194,'მთავრ. ფონდი'!I194,'პრეზ. ფონდი'!I194)</f>
        <v>0</v>
      </c>
      <c r="I194" s="13">
        <f t="shared" si="7"/>
        <v>0</v>
      </c>
      <c r="J194" s="13">
        <f t="shared" si="8"/>
        <v>0</v>
      </c>
    </row>
    <row r="195" spans="1:10" ht="31.5" thickTop="1" thickBot="1" x14ac:dyDescent="0.3">
      <c r="A195" t="str">
        <f t="shared" si="6"/>
        <v>a</v>
      </c>
      <c r="B195" s="3" t="s">
        <v>50</v>
      </c>
      <c r="C195" s="14" t="s">
        <v>232</v>
      </c>
      <c r="D195" s="4">
        <f>SUM('ცვლილ. ბიუჯ.'!E195,'ცვლილ. საკუთ.'!E195,'მთავრ. ფონდი'!E195,'პრეზ. ფონდი'!E195)</f>
        <v>9000</v>
      </c>
      <c r="E195" s="4">
        <f>SUM('ცვლილ. ბიუჯ.'!F195,'ცვლილ. საკუთ.'!F195,'მთავრ. ფონდი'!F195,'პრეზ. ფონდი'!F195)</f>
        <v>8000</v>
      </c>
      <c r="F195" s="4">
        <f>SUM('ცვლილ. ბიუჯ.'!G195,'ცვლილ. საკუთ.'!G195,'მთავრ. ფონდი'!G195,'პრეზ. ფონდი'!G195)</f>
        <v>1000</v>
      </c>
      <c r="G195" s="4">
        <f>SUM('ცვლილ. ბიუჯ.'!H195,'ცვლილ. საკუთ.'!H195,'მთავრ. ფონდი'!H195,'პრეზ. ფონდი'!H195)</f>
        <v>0</v>
      </c>
      <c r="H195" s="4">
        <f>SUM('ცვლილ. ბიუჯ.'!I195,'ცვლილ. საკუთ.'!I195,'მთავრ. ფონდი'!I195,'პრეზ. ფონდი'!I195)</f>
        <v>0</v>
      </c>
      <c r="I195" s="4">
        <f t="shared" si="7"/>
        <v>9000</v>
      </c>
      <c r="J195" s="4">
        <f t="shared" si="8"/>
        <v>9000</v>
      </c>
    </row>
    <row r="196" spans="1:10" ht="15.75" thickTop="1" x14ac:dyDescent="0.25">
      <c r="A196" t="str">
        <f t="shared" ref="A196:A259" si="9">IF(OR(D196&lt;&gt;0,E196&lt;&gt;0,F196&lt;&gt;0,G196&lt;&gt;0,H196&lt;&gt;0,),"a","b")</f>
        <v>a</v>
      </c>
      <c r="B196" s="5"/>
      <c r="C196" s="6" t="s">
        <v>10</v>
      </c>
      <c r="D196" s="7">
        <f>SUM('ცვლილ. ბიუჯ.'!E196,'ცვლილ. საკუთ.'!E196,'მთავრ. ფონდი'!E196,'პრეზ. ფონდი'!E196)</f>
        <v>9000</v>
      </c>
      <c r="E196" s="7">
        <f>SUM('ცვლილ. ბიუჯ.'!F196,'ცვლილ. საკუთ.'!F196,'მთავრ. ფონდი'!F196,'პრეზ. ფონდი'!F196)</f>
        <v>8000</v>
      </c>
      <c r="F196" s="7">
        <f>SUM('ცვლილ. ბიუჯ.'!G196,'ცვლილ. საკუთ.'!G196,'მთავრ. ფონდი'!G196,'პრეზ. ფონდი'!G196)</f>
        <v>1000</v>
      </c>
      <c r="G196" s="7">
        <f>SUM('ცვლილ. ბიუჯ.'!H196,'ცვლილ. საკუთ.'!H196,'მთავრ. ფონდი'!H196,'პრეზ. ფონდი'!H196)</f>
        <v>0</v>
      </c>
      <c r="H196" s="7">
        <f>SUM('ცვლილ. ბიუჯ.'!I196,'ცვლილ. საკუთ.'!I196,'მთავრ. ფონდი'!I196,'პრეზ. ფონდი'!I196)</f>
        <v>0</v>
      </c>
      <c r="I196" s="7">
        <f t="shared" ref="I196:I259" si="10">SUM(E196,F196)</f>
        <v>9000</v>
      </c>
      <c r="J196" s="7">
        <f t="shared" ref="J196:J259" si="11">SUM(E196,F196,G196)</f>
        <v>9000</v>
      </c>
    </row>
    <row r="197" spans="1:10" x14ac:dyDescent="0.25">
      <c r="A197" t="str">
        <f t="shared" si="9"/>
        <v>b</v>
      </c>
      <c r="B197" s="8"/>
      <c r="C197" s="9" t="s">
        <v>11</v>
      </c>
      <c r="D197" s="10">
        <f>SUM('ცვლილ. ბიუჯ.'!E197,'ცვლილ. საკუთ.'!E197,'მთავრ. ფონდი'!E197,'პრეზ. ფონდი'!E197)</f>
        <v>0</v>
      </c>
      <c r="E197" s="10">
        <f>SUM('ცვლილ. ბიუჯ.'!F197,'ცვლილ. საკუთ.'!F197,'მთავრ. ფონდი'!F197,'პრეზ. ფონდი'!F197)</f>
        <v>0</v>
      </c>
      <c r="F197" s="10">
        <f>SUM('ცვლილ. ბიუჯ.'!G197,'ცვლილ. საკუთ.'!G197,'მთავრ. ფონდი'!G197,'პრეზ. ფონდი'!G197)</f>
        <v>0</v>
      </c>
      <c r="G197" s="10">
        <f>SUM('ცვლილ. ბიუჯ.'!H197,'ცვლილ. საკუთ.'!H197,'მთავრ. ფონდი'!H197,'პრეზ. ფონდი'!H197)</f>
        <v>0</v>
      </c>
      <c r="H197" s="10">
        <f>SUM('ცვლილ. ბიუჯ.'!I197,'ცვლილ. საკუთ.'!I197,'მთავრ. ფონდი'!I197,'პრეზ. ფონდი'!I197)</f>
        <v>0</v>
      </c>
      <c r="I197" s="10">
        <f t="shared" si="10"/>
        <v>0</v>
      </c>
      <c r="J197" s="10">
        <f t="shared" si="11"/>
        <v>0</v>
      </c>
    </row>
    <row r="198" spans="1:10" x14ac:dyDescent="0.25">
      <c r="A198" t="str">
        <f t="shared" si="9"/>
        <v>a</v>
      </c>
      <c r="B198" s="8"/>
      <c r="C198" s="9" t="s">
        <v>12</v>
      </c>
      <c r="D198" s="10">
        <f>SUM('ცვლილ. ბიუჯ.'!E198,'ცვლილ. საკუთ.'!E198,'მთავრ. ფონდი'!E198,'პრეზ. ფონდი'!E198)</f>
        <v>9000</v>
      </c>
      <c r="E198" s="10">
        <f>SUM('ცვლილ. ბიუჯ.'!F198,'ცვლილ. საკუთ.'!F198,'მთავრ. ფონდი'!F198,'პრეზ. ფონდი'!F198)</f>
        <v>8000</v>
      </c>
      <c r="F198" s="10">
        <f>SUM('ცვლილ. ბიუჯ.'!G198,'ცვლილ. საკუთ.'!G198,'მთავრ. ფონდი'!G198,'პრეზ. ფონდი'!G198)</f>
        <v>1000</v>
      </c>
      <c r="G198" s="10">
        <f>SUM('ცვლილ. ბიუჯ.'!H198,'ცვლილ. საკუთ.'!H198,'მთავრ. ფონდი'!H198,'პრეზ. ფონდი'!H198)</f>
        <v>0</v>
      </c>
      <c r="H198" s="10">
        <f>SUM('ცვლილ. ბიუჯ.'!I198,'ცვლილ. საკუთ.'!I198,'მთავრ. ფონდი'!I198,'პრეზ. ფონდი'!I198)</f>
        <v>0</v>
      </c>
      <c r="I198" s="10">
        <f t="shared" si="10"/>
        <v>9000</v>
      </c>
      <c r="J198" s="10">
        <f t="shared" si="11"/>
        <v>9000</v>
      </c>
    </row>
    <row r="199" spans="1:10" x14ac:dyDescent="0.25">
      <c r="A199" t="str">
        <f t="shared" si="9"/>
        <v>b</v>
      </c>
      <c r="B199" s="8"/>
      <c r="C199" s="9" t="s">
        <v>13</v>
      </c>
      <c r="D199" s="10">
        <f>SUM('ცვლილ. ბიუჯ.'!E199,'ცვლილ. საკუთ.'!E199,'მთავრ. ფონდი'!E199,'პრეზ. ფონდი'!E199)</f>
        <v>0</v>
      </c>
      <c r="E199" s="10">
        <f>SUM('ცვლილ. ბიუჯ.'!F199,'ცვლილ. საკუთ.'!F199,'მთავრ. ფონდი'!F199,'პრეზ. ფონდი'!F199)</f>
        <v>0</v>
      </c>
      <c r="F199" s="10">
        <f>SUM('ცვლილ. ბიუჯ.'!G199,'ცვლილ. საკუთ.'!G199,'მთავრ. ფონდი'!G199,'პრეზ. ფონდი'!G199)</f>
        <v>0</v>
      </c>
      <c r="G199" s="10">
        <f>SUM('ცვლილ. ბიუჯ.'!H199,'ცვლილ. საკუთ.'!H199,'მთავრ. ფონდი'!H199,'პრეზ. ფონდი'!H199)</f>
        <v>0</v>
      </c>
      <c r="H199" s="10">
        <f>SUM('ცვლილ. ბიუჯ.'!I199,'ცვლილ. საკუთ.'!I199,'მთავრ. ფონდი'!I199,'პრეზ. ფონდი'!I199)</f>
        <v>0</v>
      </c>
      <c r="I199" s="10">
        <f t="shared" si="10"/>
        <v>0</v>
      </c>
      <c r="J199" s="10">
        <f t="shared" si="11"/>
        <v>0</v>
      </c>
    </row>
    <row r="200" spans="1:10" x14ac:dyDescent="0.25">
      <c r="A200" t="str">
        <f t="shared" si="9"/>
        <v>b</v>
      </c>
      <c r="B200" s="8"/>
      <c r="C200" s="9" t="s">
        <v>14</v>
      </c>
      <c r="D200" s="10">
        <f>SUM('ცვლილ. ბიუჯ.'!E200,'ცვლილ. საკუთ.'!E200,'მთავრ. ფონდი'!E200,'პრეზ. ფონდი'!E200)</f>
        <v>0</v>
      </c>
      <c r="E200" s="10">
        <f>SUM('ცვლილ. ბიუჯ.'!F200,'ცვლილ. საკუთ.'!F200,'მთავრ. ფონდი'!F200,'პრეზ. ფონდი'!F200)</f>
        <v>0</v>
      </c>
      <c r="F200" s="10">
        <f>SUM('ცვლილ. ბიუჯ.'!G200,'ცვლილ. საკუთ.'!G200,'მთავრ. ფონდი'!G200,'პრეზ. ფონდი'!G200)</f>
        <v>0</v>
      </c>
      <c r="G200" s="10">
        <f>SUM('ცვლილ. ბიუჯ.'!H200,'ცვლილ. საკუთ.'!H200,'მთავრ. ფონდი'!H200,'პრეზ. ფონდი'!H200)</f>
        <v>0</v>
      </c>
      <c r="H200" s="10">
        <f>SUM('ცვლილ. ბიუჯ.'!I200,'ცვლილ. საკუთ.'!I200,'მთავრ. ფონდი'!I200,'პრეზ. ფონდი'!I200)</f>
        <v>0</v>
      </c>
      <c r="I200" s="10">
        <f t="shared" si="10"/>
        <v>0</v>
      </c>
      <c r="J200" s="10">
        <f t="shared" si="11"/>
        <v>0</v>
      </c>
    </row>
    <row r="201" spans="1:10" x14ac:dyDescent="0.25">
      <c r="A201" t="str">
        <f t="shared" si="9"/>
        <v>b</v>
      </c>
      <c r="B201" s="8"/>
      <c r="C201" s="9" t="s">
        <v>15</v>
      </c>
      <c r="D201" s="10">
        <f>SUM('ცვლილ. ბიუჯ.'!E201,'ცვლილ. საკუთ.'!E201,'მთავრ. ფონდი'!E201,'პრეზ. ფონდი'!E201)</f>
        <v>0</v>
      </c>
      <c r="E201" s="10">
        <f>SUM('ცვლილ. ბიუჯ.'!F201,'ცვლილ. საკუთ.'!F201,'მთავრ. ფონდი'!F201,'პრეზ. ფონდი'!F201)</f>
        <v>0</v>
      </c>
      <c r="F201" s="10">
        <f>SUM('ცვლილ. ბიუჯ.'!G201,'ცვლილ. საკუთ.'!G201,'მთავრ. ფონდი'!G201,'პრეზ. ფონდი'!G201)</f>
        <v>0</v>
      </c>
      <c r="G201" s="10">
        <f>SUM('ცვლილ. ბიუჯ.'!H201,'ცვლილ. საკუთ.'!H201,'მთავრ. ფონდი'!H201,'პრეზ. ფონდი'!H201)</f>
        <v>0</v>
      </c>
      <c r="H201" s="10">
        <f>SUM('ცვლილ. ბიუჯ.'!I201,'ცვლილ. საკუთ.'!I201,'მთავრ. ფონდი'!I201,'პრეზ. ფონდი'!I201)</f>
        <v>0</v>
      </c>
      <c r="I201" s="10">
        <f t="shared" si="10"/>
        <v>0</v>
      </c>
      <c r="J201" s="10">
        <f t="shared" si="11"/>
        <v>0</v>
      </c>
    </row>
    <row r="202" spans="1:10" x14ac:dyDescent="0.25">
      <c r="A202" t="str">
        <f t="shared" si="9"/>
        <v>b</v>
      </c>
      <c r="B202" s="8"/>
      <c r="C202" s="9" t="s">
        <v>16</v>
      </c>
      <c r="D202" s="10">
        <f>SUM('ცვლილ. ბიუჯ.'!E202,'ცვლილ. საკუთ.'!E202,'მთავრ. ფონდი'!E202,'პრეზ. ფონდი'!E202)</f>
        <v>0</v>
      </c>
      <c r="E202" s="10">
        <f>SUM('ცვლილ. ბიუჯ.'!F202,'ცვლილ. საკუთ.'!F202,'მთავრ. ფონდი'!F202,'პრეზ. ფონდი'!F202)</f>
        <v>0</v>
      </c>
      <c r="F202" s="10">
        <f>SUM('ცვლილ. ბიუჯ.'!G202,'ცვლილ. საკუთ.'!G202,'მთავრ. ფონდი'!G202,'პრეზ. ფონდი'!G202)</f>
        <v>0</v>
      </c>
      <c r="G202" s="10">
        <f>SUM('ცვლილ. ბიუჯ.'!H202,'ცვლილ. საკუთ.'!H202,'მთავრ. ფონდი'!H202,'პრეზ. ფონდი'!H202)</f>
        <v>0</v>
      </c>
      <c r="H202" s="10">
        <f>SUM('ცვლილ. ბიუჯ.'!I202,'ცვლილ. საკუთ.'!I202,'მთავრ. ფონდი'!I202,'პრეზ. ფონდი'!I202)</f>
        <v>0</v>
      </c>
      <c r="I202" s="10">
        <f t="shared" si="10"/>
        <v>0</v>
      </c>
      <c r="J202" s="10">
        <f t="shared" si="11"/>
        <v>0</v>
      </c>
    </row>
    <row r="203" spans="1:10" x14ac:dyDescent="0.25">
      <c r="A203" t="str">
        <f t="shared" si="9"/>
        <v>b</v>
      </c>
      <c r="B203" s="8"/>
      <c r="C203" s="9" t="s">
        <v>17</v>
      </c>
      <c r="D203" s="10">
        <f>SUM('ცვლილ. ბიუჯ.'!E203,'ცვლილ. საკუთ.'!E203,'მთავრ. ფონდი'!E203,'პრეზ. ფონდი'!E203)</f>
        <v>0</v>
      </c>
      <c r="E203" s="10">
        <f>SUM('ცვლილ. ბიუჯ.'!F203,'ცვლილ. საკუთ.'!F203,'მთავრ. ფონდი'!F203,'პრეზ. ფონდი'!F203)</f>
        <v>0</v>
      </c>
      <c r="F203" s="10">
        <f>SUM('ცვლილ. ბიუჯ.'!G203,'ცვლილ. საკუთ.'!G203,'მთავრ. ფონდი'!G203,'პრეზ. ფონდი'!G203)</f>
        <v>0</v>
      </c>
      <c r="G203" s="10">
        <f>SUM('ცვლილ. ბიუჯ.'!H203,'ცვლილ. საკუთ.'!H203,'მთავრ. ფონდი'!H203,'პრეზ. ფონდი'!H203)</f>
        <v>0</v>
      </c>
      <c r="H203" s="10">
        <f>SUM('ცვლილ. ბიუჯ.'!I203,'ცვლილ. საკუთ.'!I203,'მთავრ. ფონდი'!I203,'პრეზ. ფონდი'!I203)</f>
        <v>0</v>
      </c>
      <c r="I203" s="10">
        <f t="shared" si="10"/>
        <v>0</v>
      </c>
      <c r="J203" s="10">
        <f t="shared" si="11"/>
        <v>0</v>
      </c>
    </row>
    <row r="204" spans="1:10" x14ac:dyDescent="0.25">
      <c r="A204" t="str">
        <f t="shared" si="9"/>
        <v>b</v>
      </c>
      <c r="B204" s="5"/>
      <c r="C204" s="6" t="s">
        <v>18</v>
      </c>
      <c r="D204" s="7">
        <f>SUM('ცვლილ. ბიუჯ.'!E204,'ცვლილ. საკუთ.'!E204,'მთავრ. ფონდი'!E204,'პრეზ. ფონდი'!E204)</f>
        <v>0</v>
      </c>
      <c r="E204" s="7">
        <f>SUM('ცვლილ. ბიუჯ.'!F204,'ცვლილ. საკუთ.'!F204,'მთავრ. ფონდი'!F204,'პრეზ. ფონდი'!F204)</f>
        <v>0</v>
      </c>
      <c r="F204" s="7">
        <f>SUM('ცვლილ. ბიუჯ.'!G204,'ცვლილ. საკუთ.'!G204,'მთავრ. ფონდი'!G204,'პრეზ. ფონდი'!G204)</f>
        <v>0</v>
      </c>
      <c r="G204" s="7">
        <f>SUM('ცვლილ. ბიუჯ.'!H204,'ცვლილ. საკუთ.'!H204,'მთავრ. ფონდი'!H204,'პრეზ. ფონდი'!H204)</f>
        <v>0</v>
      </c>
      <c r="H204" s="7">
        <f>SUM('ცვლილ. ბიუჯ.'!I204,'ცვლილ. საკუთ.'!I204,'მთავრ. ფონდი'!I204,'პრეზ. ფონდი'!I204)</f>
        <v>0</v>
      </c>
      <c r="I204" s="7">
        <f t="shared" si="10"/>
        <v>0</v>
      </c>
      <c r="J204" s="7">
        <f t="shared" si="11"/>
        <v>0</v>
      </c>
    </row>
    <row r="205" spans="1:10" x14ac:dyDescent="0.25">
      <c r="A205" t="str">
        <f t="shared" si="9"/>
        <v>b</v>
      </c>
      <c r="B205" s="5"/>
      <c r="C205" s="6" t="s">
        <v>19</v>
      </c>
      <c r="D205" s="7">
        <f>SUM('ცვლილ. ბიუჯ.'!E205,'ცვლილ. საკუთ.'!E205,'მთავრ. ფონდი'!E205,'პრეზ. ფონდი'!E205)</f>
        <v>0</v>
      </c>
      <c r="E205" s="7">
        <f>SUM('ცვლილ. ბიუჯ.'!F205,'ცვლილ. საკუთ.'!F205,'მთავრ. ფონდი'!F205,'პრეზ. ფონდი'!F205)</f>
        <v>0</v>
      </c>
      <c r="F205" s="7">
        <f>SUM('ცვლილ. ბიუჯ.'!G205,'ცვლილ. საკუთ.'!G205,'მთავრ. ფონდი'!G205,'პრეზ. ფონდი'!G205)</f>
        <v>0</v>
      </c>
      <c r="G205" s="7">
        <f>SUM('ცვლილ. ბიუჯ.'!H205,'ცვლილ. საკუთ.'!H205,'მთავრ. ფონდი'!H205,'პრეზ. ფონდი'!H205)</f>
        <v>0</v>
      </c>
      <c r="H205" s="7">
        <f>SUM('ცვლილ. ბიუჯ.'!I205,'ცვლილ. საკუთ.'!I205,'მთავრ. ფონდი'!I205,'პრეზ. ფონდი'!I205)</f>
        <v>0</v>
      </c>
      <c r="I205" s="7">
        <f t="shared" si="10"/>
        <v>0</v>
      </c>
      <c r="J205" s="7">
        <f t="shared" si="11"/>
        <v>0</v>
      </c>
    </row>
    <row r="206" spans="1:10" ht="15.75" thickBot="1" x14ac:dyDescent="0.3">
      <c r="A206" t="str">
        <f t="shared" si="9"/>
        <v>b</v>
      </c>
      <c r="B206" s="11"/>
      <c r="C206" s="12" t="s">
        <v>20</v>
      </c>
      <c r="D206" s="13">
        <f>SUM('ცვლილ. ბიუჯ.'!E206,'ცვლილ. საკუთ.'!E206,'მთავრ. ფონდი'!E206,'პრეზ. ფონდი'!E206)</f>
        <v>0</v>
      </c>
      <c r="E206" s="13">
        <f>SUM('ცვლილ. ბიუჯ.'!F206,'ცვლილ. საკუთ.'!F206,'მთავრ. ფონდი'!F206,'პრეზ. ფონდი'!F206)</f>
        <v>0</v>
      </c>
      <c r="F206" s="13">
        <f>SUM('ცვლილ. ბიუჯ.'!G206,'ცვლილ. საკუთ.'!G206,'მთავრ. ფონდი'!G206,'პრეზ. ფონდი'!G206)</f>
        <v>0</v>
      </c>
      <c r="G206" s="13">
        <f>SUM('ცვლილ. ბიუჯ.'!H206,'ცვლილ. საკუთ.'!H206,'მთავრ. ფონდი'!H206,'პრეზ. ფონდი'!H206)</f>
        <v>0</v>
      </c>
      <c r="H206" s="13">
        <f>SUM('ცვლილ. ბიუჯ.'!I206,'ცვლილ. საკუთ.'!I206,'მთავრ. ფონდი'!I206,'პრეზ. ფონდი'!I206)</f>
        <v>0</v>
      </c>
      <c r="I206" s="13">
        <f t="shared" si="10"/>
        <v>0</v>
      </c>
      <c r="J206" s="13">
        <f t="shared" si="11"/>
        <v>0</v>
      </c>
    </row>
    <row r="207" spans="1:10" ht="31.5" thickTop="1" thickBot="1" x14ac:dyDescent="0.3">
      <c r="A207" t="str">
        <f t="shared" si="9"/>
        <v>a</v>
      </c>
      <c r="B207" s="3" t="s">
        <v>52</v>
      </c>
      <c r="C207" s="14" t="s">
        <v>233</v>
      </c>
      <c r="D207" s="4">
        <f>SUM('ცვლილ. ბიუჯ.'!E207,'ცვლილ. საკუთ.'!E207,'მთავრ. ფონდი'!E207,'პრეზ. ფონდი'!E207)</f>
        <v>4300</v>
      </c>
      <c r="E207" s="4">
        <f>SUM('ცვლილ. ბიუჯ.'!F207,'ცვლილ. საკუთ.'!F207,'მთავრ. ფონდი'!F207,'პრეზ. ფონდი'!F207)</f>
        <v>2550</v>
      </c>
      <c r="F207" s="4">
        <f>SUM('ცვლილ. ბიუჯ.'!G207,'ცვლილ. საკუთ.'!G207,'მთავრ. ფონდი'!G207,'პრეზ. ფონდი'!G207)</f>
        <v>1850</v>
      </c>
      <c r="G207" s="4">
        <f>SUM('ცვლილ. ბიუჯ.'!H207,'ცვლილ. საკუთ.'!H207,'მთავრ. ფონდი'!H207,'პრეზ. ფონდი'!H207)</f>
        <v>-50</v>
      </c>
      <c r="H207" s="4">
        <f>SUM('ცვლილ. ბიუჯ.'!I207,'ცვლილ. საკუთ.'!I207,'მთავრ. ფონდი'!I207,'პრეზ. ფონდი'!I207)</f>
        <v>-50</v>
      </c>
      <c r="I207" s="4">
        <f t="shared" si="10"/>
        <v>4400</v>
      </c>
      <c r="J207" s="4">
        <f t="shared" si="11"/>
        <v>4350</v>
      </c>
    </row>
    <row r="208" spans="1:10" ht="15.75" thickTop="1" x14ac:dyDescent="0.25">
      <c r="A208" t="str">
        <f t="shared" si="9"/>
        <v>a</v>
      </c>
      <c r="B208" s="5"/>
      <c r="C208" s="6" t="s">
        <v>10</v>
      </c>
      <c r="D208" s="7">
        <f>SUM('ცვლილ. ბიუჯ.'!E208,'ცვლილ. საკუთ.'!E208,'მთავრ. ფონდი'!E208,'პრეზ. ფონდი'!E208)</f>
        <v>4300</v>
      </c>
      <c r="E208" s="7">
        <f>SUM('ცვლილ. ბიუჯ.'!F208,'ცვლილ. საკუთ.'!F208,'მთავრ. ფონდი'!F208,'პრეზ. ფონდი'!F208)</f>
        <v>2550</v>
      </c>
      <c r="F208" s="7">
        <f>SUM('ცვლილ. ბიუჯ.'!G208,'ცვლილ. საკუთ.'!G208,'მთავრ. ფონდი'!G208,'პრეზ. ფონდი'!G208)</f>
        <v>1850</v>
      </c>
      <c r="G208" s="7">
        <f>SUM('ცვლილ. ბიუჯ.'!H208,'ცვლილ. საკუთ.'!H208,'მთავრ. ფონდი'!H208,'პრეზ. ფონდი'!H208)</f>
        <v>-50</v>
      </c>
      <c r="H208" s="7">
        <f>SUM('ცვლილ. ბიუჯ.'!I208,'ცვლილ. საკუთ.'!I208,'მთავრ. ფონდი'!I208,'პრეზ. ფონდი'!I208)</f>
        <v>-50</v>
      </c>
      <c r="I208" s="7">
        <f t="shared" si="10"/>
        <v>4400</v>
      </c>
      <c r="J208" s="7">
        <f t="shared" si="11"/>
        <v>4350</v>
      </c>
    </row>
    <row r="209" spans="1:10" x14ac:dyDescent="0.25">
      <c r="A209" t="str">
        <f t="shared" si="9"/>
        <v>b</v>
      </c>
      <c r="B209" s="8"/>
      <c r="C209" s="9" t="s">
        <v>11</v>
      </c>
      <c r="D209" s="10">
        <f>SUM('ცვლილ. ბიუჯ.'!E209,'ცვლილ. საკუთ.'!E209,'მთავრ. ფონდი'!E209,'პრეზ. ფონდი'!E209)</f>
        <v>0</v>
      </c>
      <c r="E209" s="10">
        <f>SUM('ცვლილ. ბიუჯ.'!F209,'ცვლილ. საკუთ.'!F209,'მთავრ. ფონდი'!F209,'პრეზ. ფონდი'!F209)</f>
        <v>0</v>
      </c>
      <c r="F209" s="10">
        <f>SUM('ცვლილ. ბიუჯ.'!G209,'ცვლილ. საკუთ.'!G209,'მთავრ. ფონდი'!G209,'პრეზ. ფონდი'!G209)</f>
        <v>0</v>
      </c>
      <c r="G209" s="10">
        <f>SUM('ცვლილ. ბიუჯ.'!H209,'ცვლილ. საკუთ.'!H209,'მთავრ. ფონდი'!H209,'პრეზ. ფონდი'!H209)</f>
        <v>0</v>
      </c>
      <c r="H209" s="10">
        <f>SUM('ცვლილ. ბიუჯ.'!I209,'ცვლილ. საკუთ.'!I209,'მთავრ. ფონდი'!I209,'პრეზ. ფონდი'!I209)</f>
        <v>0</v>
      </c>
      <c r="I209" s="10">
        <f t="shared" si="10"/>
        <v>0</v>
      </c>
      <c r="J209" s="10">
        <f t="shared" si="11"/>
        <v>0</v>
      </c>
    </row>
    <row r="210" spans="1:10" x14ac:dyDescent="0.25">
      <c r="A210" t="str">
        <f t="shared" si="9"/>
        <v>a</v>
      </c>
      <c r="B210" s="8"/>
      <c r="C210" s="9" t="s">
        <v>12</v>
      </c>
      <c r="D210" s="10">
        <f>SUM('ცვლილ. ბიუჯ.'!E210,'ცვლილ. საკუთ.'!E210,'მთავრ. ფონდი'!E210,'პრეზ. ფონდი'!E210)</f>
        <v>4500</v>
      </c>
      <c r="E210" s="10">
        <f>SUM('ცვლილ. ბიუჯ.'!F210,'ცვლილ. საკუთ.'!F210,'მთავრ. ფონდი'!F210,'პრეზ. ფონდი'!F210)</f>
        <v>2500</v>
      </c>
      <c r="F210" s="10">
        <f>SUM('ცვლილ. ბიუჯ.'!G210,'ცვლილ. საკუთ.'!G210,'მთავრ. ფონდი'!G210,'პრეზ. ფონდი'!G210)</f>
        <v>2000</v>
      </c>
      <c r="G210" s="10">
        <f>SUM('ცვლილ. ბიუჯ.'!H210,'ცვლილ. საკუთ.'!H210,'მთავრ. ფონდი'!H210,'პრეზ. ფონდი'!H210)</f>
        <v>0</v>
      </c>
      <c r="H210" s="10">
        <f>SUM('ცვლილ. ბიუჯ.'!I210,'ცვლილ. საკუთ.'!I210,'მთავრ. ფონდი'!I210,'პრეზ. ფონდი'!I210)</f>
        <v>0</v>
      </c>
      <c r="I210" s="10">
        <f t="shared" si="10"/>
        <v>4500</v>
      </c>
      <c r="J210" s="10">
        <f t="shared" si="11"/>
        <v>4500</v>
      </c>
    </row>
    <row r="211" spans="1:10" x14ac:dyDescent="0.25">
      <c r="A211" t="str">
        <f t="shared" si="9"/>
        <v>b</v>
      </c>
      <c r="B211" s="8"/>
      <c r="C211" s="9" t="s">
        <v>13</v>
      </c>
      <c r="D211" s="10">
        <f>SUM('ცვლილ. ბიუჯ.'!E211,'ცვლილ. საკუთ.'!E211,'მთავრ. ფონდი'!E211,'პრეზ. ფონდი'!E211)</f>
        <v>0</v>
      </c>
      <c r="E211" s="10">
        <f>SUM('ცვლილ. ბიუჯ.'!F211,'ცვლილ. საკუთ.'!F211,'მთავრ. ფონდი'!F211,'პრეზ. ფონდი'!F211)</f>
        <v>0</v>
      </c>
      <c r="F211" s="10">
        <f>SUM('ცვლილ. ბიუჯ.'!G211,'ცვლილ. საკუთ.'!G211,'მთავრ. ფონდი'!G211,'პრეზ. ფონდი'!G211)</f>
        <v>0</v>
      </c>
      <c r="G211" s="10">
        <f>SUM('ცვლილ. ბიუჯ.'!H211,'ცვლილ. საკუთ.'!H211,'მთავრ. ფონდი'!H211,'პრეზ. ფონდი'!H211)</f>
        <v>0</v>
      </c>
      <c r="H211" s="10">
        <f>SUM('ცვლილ. ბიუჯ.'!I211,'ცვლილ. საკუთ.'!I211,'მთავრ. ფონდი'!I211,'პრეზ. ფონდი'!I211)</f>
        <v>0</v>
      </c>
      <c r="I211" s="10">
        <f t="shared" si="10"/>
        <v>0</v>
      </c>
      <c r="J211" s="10">
        <f t="shared" si="11"/>
        <v>0</v>
      </c>
    </row>
    <row r="212" spans="1:10" x14ac:dyDescent="0.25">
      <c r="A212" t="str">
        <f t="shared" si="9"/>
        <v>b</v>
      </c>
      <c r="B212" s="8"/>
      <c r="C212" s="9" t="s">
        <v>14</v>
      </c>
      <c r="D212" s="10">
        <f>SUM('ცვლილ. ბიუჯ.'!E212,'ცვლილ. საკუთ.'!E212,'მთავრ. ფონდი'!E212,'პრეზ. ფონდი'!E212)</f>
        <v>0</v>
      </c>
      <c r="E212" s="10">
        <f>SUM('ცვლილ. ბიუჯ.'!F212,'ცვლილ. საკუთ.'!F212,'მთავრ. ფონდი'!F212,'პრეზ. ფონდი'!F212)</f>
        <v>0</v>
      </c>
      <c r="F212" s="10">
        <f>SUM('ცვლილ. ბიუჯ.'!G212,'ცვლილ. საკუთ.'!G212,'მთავრ. ფონდი'!G212,'პრეზ. ფონდი'!G212)</f>
        <v>0</v>
      </c>
      <c r="G212" s="10">
        <f>SUM('ცვლილ. ბიუჯ.'!H212,'ცვლილ. საკუთ.'!H212,'მთავრ. ფონდი'!H212,'პრეზ. ფონდი'!H212)</f>
        <v>0</v>
      </c>
      <c r="H212" s="10">
        <f>SUM('ცვლილ. ბიუჯ.'!I212,'ცვლილ. საკუთ.'!I212,'მთავრ. ფონდი'!I212,'პრეზ. ფონდი'!I212)</f>
        <v>0</v>
      </c>
      <c r="I212" s="10">
        <f t="shared" si="10"/>
        <v>0</v>
      </c>
      <c r="J212" s="10">
        <f t="shared" si="11"/>
        <v>0</v>
      </c>
    </row>
    <row r="213" spans="1:10" x14ac:dyDescent="0.25">
      <c r="A213" t="str">
        <f t="shared" si="9"/>
        <v>b</v>
      </c>
      <c r="B213" s="8"/>
      <c r="C213" s="9" t="s">
        <v>15</v>
      </c>
      <c r="D213" s="10">
        <f>SUM('ცვლილ. ბიუჯ.'!E213,'ცვლილ. საკუთ.'!E213,'მთავრ. ფონდი'!E213,'პრეზ. ფონდი'!E213)</f>
        <v>0</v>
      </c>
      <c r="E213" s="10">
        <f>SUM('ცვლილ. ბიუჯ.'!F213,'ცვლილ. საკუთ.'!F213,'მთავრ. ფონდი'!F213,'პრეზ. ფონდი'!F213)</f>
        <v>0</v>
      </c>
      <c r="F213" s="10">
        <f>SUM('ცვლილ. ბიუჯ.'!G213,'ცვლილ. საკუთ.'!G213,'მთავრ. ფონდი'!G213,'პრეზ. ფონდი'!G213)</f>
        <v>0</v>
      </c>
      <c r="G213" s="10">
        <f>SUM('ცვლილ. ბიუჯ.'!H213,'ცვლილ. საკუთ.'!H213,'მთავრ. ფონდი'!H213,'პრეზ. ფონდი'!H213)</f>
        <v>0</v>
      </c>
      <c r="H213" s="10">
        <f>SUM('ცვლილ. ბიუჯ.'!I213,'ცვლილ. საკუთ.'!I213,'მთავრ. ფონდი'!I213,'პრეზ. ფონდი'!I213)</f>
        <v>0</v>
      </c>
      <c r="I213" s="10">
        <f t="shared" si="10"/>
        <v>0</v>
      </c>
      <c r="J213" s="10">
        <f t="shared" si="11"/>
        <v>0</v>
      </c>
    </row>
    <row r="214" spans="1:10" x14ac:dyDescent="0.25">
      <c r="A214" t="str">
        <f t="shared" si="9"/>
        <v>a</v>
      </c>
      <c r="B214" s="8"/>
      <c r="C214" s="9" t="s">
        <v>16</v>
      </c>
      <c r="D214" s="10">
        <f>SUM('ცვლილ. ბიუჯ.'!E214,'ცვლილ. საკუთ.'!E214,'მთავრ. ფონდი'!E214,'პრეზ. ფონდი'!E214)</f>
        <v>200</v>
      </c>
      <c r="E214" s="10">
        <f>SUM('ცვლილ. ბიუჯ.'!F214,'ცვლილ. საკუთ.'!F214,'მთავრ. ფონდი'!F214,'პრეზ. ფონდი'!F214)</f>
        <v>200</v>
      </c>
      <c r="F214" s="10">
        <f>SUM('ცვლილ. ბიუჯ.'!G214,'ცვლილ. საკუთ.'!G214,'მთავრ. ფონდი'!G214,'პრეზ. ფონდი'!G214)</f>
        <v>0</v>
      </c>
      <c r="G214" s="10">
        <f>SUM('ცვლილ. ბიუჯ.'!H214,'ცვლილ. საკუთ.'!H214,'მთავრ. ფონდი'!H214,'პრეზ. ფონდი'!H214)</f>
        <v>0</v>
      </c>
      <c r="H214" s="10">
        <f>SUM('ცვლილ. ბიუჯ.'!I214,'ცვლილ. საკუთ.'!I214,'მთავრ. ფონდი'!I214,'პრეზ. ფონდი'!I214)</f>
        <v>0</v>
      </c>
      <c r="I214" s="10">
        <f t="shared" si="10"/>
        <v>200</v>
      </c>
      <c r="J214" s="10">
        <f t="shared" si="11"/>
        <v>200</v>
      </c>
    </row>
    <row r="215" spans="1:10" x14ac:dyDescent="0.25">
      <c r="A215" t="str">
        <f t="shared" si="9"/>
        <v>a</v>
      </c>
      <c r="B215" s="8"/>
      <c r="C215" s="9" t="s">
        <v>17</v>
      </c>
      <c r="D215" s="10">
        <f>SUM('ცვლილ. ბიუჯ.'!E215,'ცვლილ. საკუთ.'!E215,'მთავრ. ფონდი'!E215,'პრეზ. ფონდი'!E215)</f>
        <v>-400</v>
      </c>
      <c r="E215" s="10">
        <f>SUM('ცვლილ. ბიუჯ.'!F215,'ცვლილ. საკუთ.'!F215,'მთავრ. ფონდი'!F215,'პრეზ. ფონდი'!F215)</f>
        <v>-150</v>
      </c>
      <c r="F215" s="10">
        <f>SUM('ცვლილ. ბიუჯ.'!G215,'ცვლილ. საკუთ.'!G215,'მთავრ. ფონდი'!G215,'პრეზ. ფონდი'!G215)</f>
        <v>-150</v>
      </c>
      <c r="G215" s="10">
        <f>SUM('ცვლილ. ბიუჯ.'!H215,'ცვლილ. საკუთ.'!H215,'მთავრ. ფონდი'!H215,'პრეზ. ფონდი'!H215)</f>
        <v>-50</v>
      </c>
      <c r="H215" s="10">
        <f>SUM('ცვლილ. ბიუჯ.'!I215,'ცვლილ. საკუთ.'!I215,'მთავრ. ფონდი'!I215,'პრეზ. ფონდი'!I215)</f>
        <v>-50</v>
      </c>
      <c r="I215" s="10">
        <f t="shared" si="10"/>
        <v>-300</v>
      </c>
      <c r="J215" s="10">
        <f t="shared" si="11"/>
        <v>-350</v>
      </c>
    </row>
    <row r="216" spans="1:10" x14ac:dyDescent="0.25">
      <c r="A216" t="str">
        <f t="shared" si="9"/>
        <v>b</v>
      </c>
      <c r="B216" s="5"/>
      <c r="C216" s="6" t="s">
        <v>18</v>
      </c>
      <c r="D216" s="7">
        <f>SUM('ცვლილ. ბიუჯ.'!E216,'ცვლილ. საკუთ.'!E216,'მთავრ. ფონდი'!E216,'პრეზ. ფონდი'!E216)</f>
        <v>0</v>
      </c>
      <c r="E216" s="7">
        <f>SUM('ცვლილ. ბიუჯ.'!F216,'ცვლილ. საკუთ.'!F216,'მთავრ. ფონდი'!F216,'პრეზ. ფონდი'!F216)</f>
        <v>0</v>
      </c>
      <c r="F216" s="7">
        <f>SUM('ცვლილ. ბიუჯ.'!G216,'ცვლილ. საკუთ.'!G216,'მთავრ. ფონდი'!G216,'პრეზ. ფონდი'!G216)</f>
        <v>0</v>
      </c>
      <c r="G216" s="7">
        <f>SUM('ცვლილ. ბიუჯ.'!H216,'ცვლილ. საკუთ.'!H216,'მთავრ. ფონდი'!H216,'პრეზ. ფონდი'!H216)</f>
        <v>0</v>
      </c>
      <c r="H216" s="7">
        <f>SUM('ცვლილ. ბიუჯ.'!I216,'ცვლილ. საკუთ.'!I216,'მთავრ. ფონდი'!I216,'პრეზ. ფონდი'!I216)</f>
        <v>0</v>
      </c>
      <c r="I216" s="7">
        <f t="shared" si="10"/>
        <v>0</v>
      </c>
      <c r="J216" s="7">
        <f t="shared" si="11"/>
        <v>0</v>
      </c>
    </row>
    <row r="217" spans="1:10" x14ac:dyDescent="0.25">
      <c r="A217" t="str">
        <f t="shared" si="9"/>
        <v>b</v>
      </c>
      <c r="B217" s="5"/>
      <c r="C217" s="6" t="s">
        <v>19</v>
      </c>
      <c r="D217" s="7">
        <f>SUM('ცვლილ. ბიუჯ.'!E217,'ცვლილ. საკუთ.'!E217,'მთავრ. ფონდი'!E217,'პრეზ. ფონდი'!E217)</f>
        <v>0</v>
      </c>
      <c r="E217" s="7">
        <f>SUM('ცვლილ. ბიუჯ.'!F217,'ცვლილ. საკუთ.'!F217,'მთავრ. ფონდი'!F217,'პრეზ. ფონდი'!F217)</f>
        <v>0</v>
      </c>
      <c r="F217" s="7">
        <f>SUM('ცვლილ. ბიუჯ.'!G217,'ცვლილ. საკუთ.'!G217,'მთავრ. ფონდი'!G217,'პრეზ. ფონდი'!G217)</f>
        <v>0</v>
      </c>
      <c r="G217" s="7">
        <f>SUM('ცვლილ. ბიუჯ.'!H217,'ცვლილ. საკუთ.'!H217,'მთავრ. ფონდი'!H217,'პრეზ. ფონდი'!H217)</f>
        <v>0</v>
      </c>
      <c r="H217" s="7">
        <f>SUM('ცვლილ. ბიუჯ.'!I217,'ცვლილ. საკუთ.'!I217,'მთავრ. ფონდი'!I217,'პრეზ. ფონდი'!I217)</f>
        <v>0</v>
      </c>
      <c r="I217" s="7">
        <f t="shared" si="10"/>
        <v>0</v>
      </c>
      <c r="J217" s="7">
        <f t="shared" si="11"/>
        <v>0</v>
      </c>
    </row>
    <row r="218" spans="1:10" ht="15.75" thickBot="1" x14ac:dyDescent="0.3">
      <c r="A218" t="str">
        <f t="shared" si="9"/>
        <v>b</v>
      </c>
      <c r="B218" s="11"/>
      <c r="C218" s="12" t="s">
        <v>20</v>
      </c>
      <c r="D218" s="13">
        <f>SUM('ცვლილ. ბიუჯ.'!E218,'ცვლილ. საკუთ.'!E218,'მთავრ. ფონდი'!E218,'პრეზ. ფონდი'!E218)</f>
        <v>0</v>
      </c>
      <c r="E218" s="13">
        <f>SUM('ცვლილ. ბიუჯ.'!F218,'ცვლილ. საკუთ.'!F218,'მთავრ. ფონდი'!F218,'პრეზ. ფონდი'!F218)</f>
        <v>0</v>
      </c>
      <c r="F218" s="13">
        <f>SUM('ცვლილ. ბიუჯ.'!G218,'ცვლილ. საკუთ.'!G218,'მთავრ. ფონდი'!G218,'პრეზ. ფონდი'!G218)</f>
        <v>0</v>
      </c>
      <c r="G218" s="13">
        <f>SUM('ცვლილ. ბიუჯ.'!H218,'ცვლილ. საკუთ.'!H218,'მთავრ. ფონდი'!H218,'პრეზ. ფონდი'!H218)</f>
        <v>0</v>
      </c>
      <c r="H218" s="13">
        <f>SUM('ცვლილ. ბიუჯ.'!I218,'ცვლილ. საკუთ.'!I218,'მთავრ. ფონდი'!I218,'პრეზ. ფონდი'!I218)</f>
        <v>0</v>
      </c>
      <c r="I218" s="13">
        <f t="shared" si="10"/>
        <v>0</v>
      </c>
      <c r="J218" s="13">
        <f t="shared" si="11"/>
        <v>0</v>
      </c>
    </row>
    <row r="219" spans="1:10" ht="31.5" thickTop="1" thickBot="1" x14ac:dyDescent="0.3">
      <c r="A219" t="str">
        <f t="shared" si="9"/>
        <v>a</v>
      </c>
      <c r="B219" s="3" t="s">
        <v>54</v>
      </c>
      <c r="C219" s="14" t="s">
        <v>234</v>
      </c>
      <c r="D219" s="4">
        <f>SUM('ცვლილ. ბიუჯ.'!E219,'ცვლილ. საკუთ.'!E219,'მთავრ. ფონდი'!E219,'პრეზ. ფონდი'!E219)</f>
        <v>640</v>
      </c>
      <c r="E219" s="4">
        <f>SUM('ცვლილ. ბიუჯ.'!F219,'ცვლილ. საკუთ.'!F219,'მთავრ. ფონდი'!F219,'პრეზ. ფონდი'!F219)</f>
        <v>250</v>
      </c>
      <c r="F219" s="4">
        <f>SUM('ცვლილ. ბიუჯ.'!G219,'ცვლილ. საკუთ.'!G219,'მთავრ. ფონდი'!G219,'პრეზ. ფონდი'!G219)</f>
        <v>250</v>
      </c>
      <c r="G219" s="4">
        <f>SUM('ცვლილ. ბიუჯ.'!H219,'ცვლილ. საკუთ.'!H219,'მთავრ. ფონდი'!H219,'პრეზ. ფონდი'!H219)</f>
        <v>140</v>
      </c>
      <c r="H219" s="4">
        <f>SUM('ცვლილ. ბიუჯ.'!I219,'ცვლილ. საკუთ.'!I219,'მთავრ. ფონდი'!I219,'პრეზ. ფონდი'!I219)</f>
        <v>0</v>
      </c>
      <c r="I219" s="4">
        <f t="shared" si="10"/>
        <v>500</v>
      </c>
      <c r="J219" s="4">
        <f t="shared" si="11"/>
        <v>640</v>
      </c>
    </row>
    <row r="220" spans="1:10" ht="15.75" thickTop="1" x14ac:dyDescent="0.25">
      <c r="A220" t="str">
        <f t="shared" si="9"/>
        <v>a</v>
      </c>
      <c r="B220" s="5"/>
      <c r="C220" s="6" t="s">
        <v>10</v>
      </c>
      <c r="D220" s="7">
        <f>SUM('ცვლილ. ბიუჯ.'!E220,'ცვლილ. საკუთ.'!E220,'მთავრ. ფონდი'!E220,'პრეზ. ფონდი'!E220)</f>
        <v>640</v>
      </c>
      <c r="E220" s="7">
        <f>SUM('ცვლილ. ბიუჯ.'!F220,'ცვლილ. საკუთ.'!F220,'მთავრ. ფონდი'!F220,'პრეზ. ფონდი'!F220)</f>
        <v>250</v>
      </c>
      <c r="F220" s="7">
        <f>SUM('ცვლილ. ბიუჯ.'!G220,'ცვლილ. საკუთ.'!G220,'მთავრ. ფონდი'!G220,'პრეზ. ფონდი'!G220)</f>
        <v>250</v>
      </c>
      <c r="G220" s="7">
        <f>SUM('ცვლილ. ბიუჯ.'!H220,'ცვლილ. საკუთ.'!H220,'მთავრ. ფონდი'!H220,'პრეზ. ფონდი'!H220)</f>
        <v>140</v>
      </c>
      <c r="H220" s="7">
        <f>SUM('ცვლილ. ბიუჯ.'!I220,'ცვლილ. საკუთ.'!I220,'მთავრ. ფონდი'!I220,'პრეზ. ფონდი'!I220)</f>
        <v>0</v>
      </c>
      <c r="I220" s="7">
        <f t="shared" si="10"/>
        <v>500</v>
      </c>
      <c r="J220" s="7">
        <f t="shared" si="11"/>
        <v>640</v>
      </c>
    </row>
    <row r="221" spans="1:10" x14ac:dyDescent="0.25">
      <c r="A221" t="str">
        <f t="shared" si="9"/>
        <v>b</v>
      </c>
      <c r="B221" s="8"/>
      <c r="C221" s="9" t="s">
        <v>11</v>
      </c>
      <c r="D221" s="10">
        <f>SUM('ცვლილ. ბიუჯ.'!E221,'ცვლილ. საკუთ.'!E221,'მთავრ. ფონდი'!E221,'პრეზ. ფონდი'!E221)</f>
        <v>0</v>
      </c>
      <c r="E221" s="10">
        <f>SUM('ცვლილ. ბიუჯ.'!F221,'ცვლილ. საკუთ.'!F221,'მთავრ. ფონდი'!F221,'პრეზ. ფონდი'!F221)</f>
        <v>0</v>
      </c>
      <c r="F221" s="10">
        <f>SUM('ცვლილ. ბიუჯ.'!G221,'ცვლილ. საკუთ.'!G221,'მთავრ. ფონდი'!G221,'პრეზ. ფონდი'!G221)</f>
        <v>0</v>
      </c>
      <c r="G221" s="10">
        <f>SUM('ცვლილ. ბიუჯ.'!H221,'ცვლილ. საკუთ.'!H221,'მთავრ. ფონდი'!H221,'პრეზ. ფონდი'!H221)</f>
        <v>0</v>
      </c>
      <c r="H221" s="10">
        <f>SUM('ცვლილ. ბიუჯ.'!I221,'ცვლილ. საკუთ.'!I221,'მთავრ. ფონდი'!I221,'პრეზ. ფონდი'!I221)</f>
        <v>0</v>
      </c>
      <c r="I221" s="10">
        <f t="shared" si="10"/>
        <v>0</v>
      </c>
      <c r="J221" s="10">
        <f t="shared" si="11"/>
        <v>0</v>
      </c>
    </row>
    <row r="222" spans="1:10" x14ac:dyDescent="0.25">
      <c r="A222" t="str">
        <f t="shared" si="9"/>
        <v>b</v>
      </c>
      <c r="B222" s="8"/>
      <c r="C222" s="9" t="s">
        <v>12</v>
      </c>
      <c r="D222" s="10">
        <f>SUM('ცვლილ. ბიუჯ.'!E222,'ცვლილ. საკუთ.'!E222,'მთავრ. ფონდი'!E222,'პრეზ. ფონდი'!E222)</f>
        <v>0</v>
      </c>
      <c r="E222" s="10">
        <f>SUM('ცვლილ. ბიუჯ.'!F222,'ცვლილ. საკუთ.'!F222,'მთავრ. ფონდი'!F222,'პრეზ. ფონდი'!F222)</f>
        <v>0</v>
      </c>
      <c r="F222" s="10">
        <f>SUM('ცვლილ. ბიუჯ.'!G222,'ცვლილ. საკუთ.'!G222,'მთავრ. ფონდი'!G222,'პრეზ. ფონდი'!G222)</f>
        <v>0</v>
      </c>
      <c r="G222" s="10">
        <f>SUM('ცვლილ. ბიუჯ.'!H222,'ცვლილ. საკუთ.'!H222,'მთავრ. ფონდი'!H222,'პრეზ. ფონდი'!H222)</f>
        <v>0</v>
      </c>
      <c r="H222" s="10">
        <f>SUM('ცვლილ. ბიუჯ.'!I222,'ცვლილ. საკუთ.'!I222,'მთავრ. ფონდი'!I222,'პრეზ. ფონდი'!I222)</f>
        <v>0</v>
      </c>
      <c r="I222" s="10">
        <f t="shared" si="10"/>
        <v>0</v>
      </c>
      <c r="J222" s="10">
        <f t="shared" si="11"/>
        <v>0</v>
      </c>
    </row>
    <row r="223" spans="1:10" x14ac:dyDescent="0.25">
      <c r="A223" t="str">
        <f t="shared" si="9"/>
        <v>b</v>
      </c>
      <c r="B223" s="8"/>
      <c r="C223" s="9" t="s">
        <v>13</v>
      </c>
      <c r="D223" s="10">
        <f>SUM('ცვლილ. ბიუჯ.'!E223,'ცვლილ. საკუთ.'!E223,'მთავრ. ფონდი'!E223,'პრეზ. ფონდი'!E223)</f>
        <v>0</v>
      </c>
      <c r="E223" s="10">
        <f>SUM('ცვლილ. ბიუჯ.'!F223,'ცვლილ. საკუთ.'!F223,'მთავრ. ფონდი'!F223,'პრეზ. ფონდი'!F223)</f>
        <v>0</v>
      </c>
      <c r="F223" s="10">
        <f>SUM('ცვლილ. ბიუჯ.'!G223,'ცვლილ. საკუთ.'!G223,'მთავრ. ფონდი'!G223,'პრეზ. ფონდი'!G223)</f>
        <v>0</v>
      </c>
      <c r="G223" s="10">
        <f>SUM('ცვლილ. ბიუჯ.'!H223,'ცვლილ. საკუთ.'!H223,'მთავრ. ფონდი'!H223,'პრეზ. ფონდი'!H223)</f>
        <v>0</v>
      </c>
      <c r="H223" s="10">
        <f>SUM('ცვლილ. ბიუჯ.'!I223,'ცვლილ. საკუთ.'!I223,'მთავრ. ფონდი'!I223,'პრეზ. ფონდი'!I223)</f>
        <v>0</v>
      </c>
      <c r="I223" s="10">
        <f t="shared" si="10"/>
        <v>0</v>
      </c>
      <c r="J223" s="10">
        <f t="shared" si="11"/>
        <v>0</v>
      </c>
    </row>
    <row r="224" spans="1:10" x14ac:dyDescent="0.25">
      <c r="A224" t="str">
        <f t="shared" si="9"/>
        <v>b</v>
      </c>
      <c r="B224" s="8"/>
      <c r="C224" s="9" t="s">
        <v>14</v>
      </c>
      <c r="D224" s="10">
        <f>SUM('ცვლილ. ბიუჯ.'!E224,'ცვლილ. საკუთ.'!E224,'მთავრ. ფონდი'!E224,'პრეზ. ფონდი'!E224)</f>
        <v>0</v>
      </c>
      <c r="E224" s="10">
        <f>SUM('ცვლილ. ბიუჯ.'!F224,'ცვლილ. საკუთ.'!F224,'მთავრ. ფონდი'!F224,'პრეზ. ფონდი'!F224)</f>
        <v>0</v>
      </c>
      <c r="F224" s="10">
        <f>SUM('ცვლილ. ბიუჯ.'!G224,'ცვლილ. საკუთ.'!G224,'მთავრ. ფონდი'!G224,'პრეზ. ფონდი'!G224)</f>
        <v>0</v>
      </c>
      <c r="G224" s="10">
        <f>SUM('ცვლილ. ბიუჯ.'!H224,'ცვლილ. საკუთ.'!H224,'მთავრ. ფონდი'!H224,'პრეზ. ფონდი'!H224)</f>
        <v>0</v>
      </c>
      <c r="H224" s="10">
        <f>SUM('ცვლილ. ბიუჯ.'!I224,'ცვლილ. საკუთ.'!I224,'მთავრ. ფონდი'!I224,'პრეზ. ფონდი'!I224)</f>
        <v>0</v>
      </c>
      <c r="I224" s="10">
        <f t="shared" si="10"/>
        <v>0</v>
      </c>
      <c r="J224" s="10">
        <f t="shared" si="11"/>
        <v>0</v>
      </c>
    </row>
    <row r="225" spans="1:10" x14ac:dyDescent="0.25">
      <c r="A225" t="str">
        <f t="shared" si="9"/>
        <v>b</v>
      </c>
      <c r="B225" s="8"/>
      <c r="C225" s="9" t="s">
        <v>15</v>
      </c>
      <c r="D225" s="10">
        <f>SUM('ცვლილ. ბიუჯ.'!E225,'ცვლილ. საკუთ.'!E225,'მთავრ. ფონდი'!E225,'პრეზ. ფონდი'!E225)</f>
        <v>0</v>
      </c>
      <c r="E225" s="10">
        <f>SUM('ცვლილ. ბიუჯ.'!F225,'ცვლილ. საკუთ.'!F225,'მთავრ. ფონდი'!F225,'პრეზ. ფონდი'!F225)</f>
        <v>0</v>
      </c>
      <c r="F225" s="10">
        <f>SUM('ცვლილ. ბიუჯ.'!G225,'ცვლილ. საკუთ.'!G225,'მთავრ. ფონდი'!G225,'პრეზ. ფონდი'!G225)</f>
        <v>0</v>
      </c>
      <c r="G225" s="10">
        <f>SUM('ცვლილ. ბიუჯ.'!H225,'ცვლილ. საკუთ.'!H225,'მთავრ. ფონდი'!H225,'პრეზ. ფონდი'!H225)</f>
        <v>0</v>
      </c>
      <c r="H225" s="10">
        <f>SUM('ცვლილ. ბიუჯ.'!I225,'ცვლილ. საკუთ.'!I225,'მთავრ. ფონდი'!I225,'პრეზ. ფონდი'!I225)</f>
        <v>0</v>
      </c>
      <c r="I225" s="10">
        <f t="shared" si="10"/>
        <v>0</v>
      </c>
      <c r="J225" s="10">
        <f t="shared" si="11"/>
        <v>0</v>
      </c>
    </row>
    <row r="226" spans="1:10" x14ac:dyDescent="0.25">
      <c r="A226" t="str">
        <f t="shared" si="9"/>
        <v>b</v>
      </c>
      <c r="B226" s="8"/>
      <c r="C226" s="9" t="s">
        <v>16</v>
      </c>
      <c r="D226" s="10">
        <f>SUM('ცვლილ. ბიუჯ.'!E226,'ცვლილ. საკუთ.'!E226,'მთავრ. ფონდი'!E226,'პრეზ. ფონდი'!E226)</f>
        <v>0</v>
      </c>
      <c r="E226" s="10">
        <f>SUM('ცვლილ. ბიუჯ.'!F226,'ცვლილ. საკუთ.'!F226,'მთავრ. ფონდი'!F226,'პრეზ. ფონდი'!F226)</f>
        <v>0</v>
      </c>
      <c r="F226" s="10">
        <f>SUM('ცვლილ. ბიუჯ.'!G226,'ცვლილ. საკუთ.'!G226,'მთავრ. ფონდი'!G226,'პრეზ. ფონდი'!G226)</f>
        <v>0</v>
      </c>
      <c r="G226" s="10">
        <f>SUM('ცვლილ. ბიუჯ.'!H226,'ცვლილ. საკუთ.'!H226,'მთავრ. ფონდი'!H226,'პრეზ. ფონდი'!H226)</f>
        <v>0</v>
      </c>
      <c r="H226" s="10">
        <f>SUM('ცვლილ. ბიუჯ.'!I226,'ცვლილ. საკუთ.'!I226,'მთავრ. ფონდი'!I226,'პრეზ. ფონდი'!I226)</f>
        <v>0</v>
      </c>
      <c r="I226" s="10">
        <f t="shared" si="10"/>
        <v>0</v>
      </c>
      <c r="J226" s="10">
        <f t="shared" si="11"/>
        <v>0</v>
      </c>
    </row>
    <row r="227" spans="1:10" x14ac:dyDescent="0.25">
      <c r="A227" t="str">
        <f t="shared" si="9"/>
        <v>a</v>
      </c>
      <c r="B227" s="8"/>
      <c r="C227" s="9" t="s">
        <v>17</v>
      </c>
      <c r="D227" s="10">
        <f>SUM('ცვლილ. ბიუჯ.'!E227,'ცვლილ. საკუთ.'!E227,'მთავრ. ფონდი'!E227,'პრეზ. ფონდი'!E227)</f>
        <v>640</v>
      </c>
      <c r="E227" s="10">
        <f>SUM('ცვლილ. ბიუჯ.'!F227,'ცვლილ. საკუთ.'!F227,'მთავრ. ფონდი'!F227,'პრეზ. ფონდი'!F227)</f>
        <v>250</v>
      </c>
      <c r="F227" s="10">
        <f>SUM('ცვლილ. ბიუჯ.'!G227,'ცვლილ. საკუთ.'!G227,'მთავრ. ფონდი'!G227,'პრეზ. ფონდი'!G227)</f>
        <v>250</v>
      </c>
      <c r="G227" s="10">
        <f>SUM('ცვლილ. ბიუჯ.'!H227,'ცვლილ. საკუთ.'!H227,'მთავრ. ფონდი'!H227,'პრეზ. ფონდი'!H227)</f>
        <v>140</v>
      </c>
      <c r="H227" s="10">
        <f>SUM('ცვლილ. ბიუჯ.'!I227,'ცვლილ. საკუთ.'!I227,'მთავრ. ფონდი'!I227,'პრეზ. ფონდი'!I227)</f>
        <v>0</v>
      </c>
      <c r="I227" s="10">
        <f t="shared" si="10"/>
        <v>500</v>
      </c>
      <c r="J227" s="10">
        <f t="shared" si="11"/>
        <v>640</v>
      </c>
    </row>
    <row r="228" spans="1:10" x14ac:dyDescent="0.25">
      <c r="A228" t="str">
        <f t="shared" si="9"/>
        <v>b</v>
      </c>
      <c r="B228" s="5"/>
      <c r="C228" s="6" t="s">
        <v>18</v>
      </c>
      <c r="D228" s="7">
        <f>SUM('ცვლილ. ბიუჯ.'!E228,'ცვლილ. საკუთ.'!E228,'მთავრ. ფონდი'!E228,'პრეზ. ფონდი'!E228)</f>
        <v>0</v>
      </c>
      <c r="E228" s="7">
        <f>SUM('ცვლილ. ბიუჯ.'!F228,'ცვლილ. საკუთ.'!F228,'მთავრ. ფონდი'!F228,'პრეზ. ფონდი'!F228)</f>
        <v>0</v>
      </c>
      <c r="F228" s="7">
        <f>SUM('ცვლილ. ბიუჯ.'!G228,'ცვლილ. საკუთ.'!G228,'მთავრ. ფონდი'!G228,'პრეზ. ფონდი'!G228)</f>
        <v>0</v>
      </c>
      <c r="G228" s="7">
        <f>SUM('ცვლილ. ბიუჯ.'!H228,'ცვლილ. საკუთ.'!H228,'მთავრ. ფონდი'!H228,'პრეზ. ფონდი'!H228)</f>
        <v>0</v>
      </c>
      <c r="H228" s="7">
        <f>SUM('ცვლილ. ბიუჯ.'!I228,'ცვლილ. საკუთ.'!I228,'მთავრ. ფონდი'!I228,'პრეზ. ფონდი'!I228)</f>
        <v>0</v>
      </c>
      <c r="I228" s="7">
        <f t="shared" si="10"/>
        <v>0</v>
      </c>
      <c r="J228" s="7">
        <f t="shared" si="11"/>
        <v>0</v>
      </c>
    </row>
    <row r="229" spans="1:10" x14ac:dyDescent="0.25">
      <c r="A229" t="str">
        <f t="shared" si="9"/>
        <v>b</v>
      </c>
      <c r="B229" s="5"/>
      <c r="C229" s="6" t="s">
        <v>19</v>
      </c>
      <c r="D229" s="7">
        <f>SUM('ცვლილ. ბიუჯ.'!E229,'ცვლილ. საკუთ.'!E229,'მთავრ. ფონდი'!E229,'პრეზ. ფონდი'!E229)</f>
        <v>0</v>
      </c>
      <c r="E229" s="7">
        <f>SUM('ცვლილ. ბიუჯ.'!F229,'ცვლილ. საკუთ.'!F229,'მთავრ. ფონდი'!F229,'პრეზ. ფონდი'!F229)</f>
        <v>0</v>
      </c>
      <c r="F229" s="7">
        <f>SUM('ცვლილ. ბიუჯ.'!G229,'ცვლილ. საკუთ.'!G229,'მთავრ. ფონდი'!G229,'პრეზ. ფონდი'!G229)</f>
        <v>0</v>
      </c>
      <c r="G229" s="7">
        <f>SUM('ცვლილ. ბიუჯ.'!H229,'ცვლილ. საკუთ.'!H229,'მთავრ. ფონდი'!H229,'პრეზ. ფონდი'!H229)</f>
        <v>0</v>
      </c>
      <c r="H229" s="7">
        <f>SUM('ცვლილ. ბიუჯ.'!I229,'ცვლილ. საკუთ.'!I229,'მთავრ. ფონდი'!I229,'პრეზ. ფონდი'!I229)</f>
        <v>0</v>
      </c>
      <c r="I229" s="7">
        <f t="shared" si="10"/>
        <v>0</v>
      </c>
      <c r="J229" s="7">
        <f t="shared" si="11"/>
        <v>0</v>
      </c>
    </row>
    <row r="230" spans="1:10" ht="15.75" thickBot="1" x14ac:dyDescent="0.3">
      <c r="A230" t="str">
        <f t="shared" si="9"/>
        <v>b</v>
      </c>
      <c r="B230" s="11"/>
      <c r="C230" s="12" t="s">
        <v>20</v>
      </c>
      <c r="D230" s="13">
        <f>SUM('ცვლილ. ბიუჯ.'!E230,'ცვლილ. საკუთ.'!E230,'მთავრ. ფონდი'!E230,'პრეზ. ფონდი'!E230)</f>
        <v>0</v>
      </c>
      <c r="E230" s="13">
        <f>SUM('ცვლილ. ბიუჯ.'!F230,'ცვლილ. საკუთ.'!F230,'მთავრ. ფონდი'!F230,'პრეზ. ფონდი'!F230)</f>
        <v>0</v>
      </c>
      <c r="F230" s="13">
        <f>SUM('ცვლილ. ბიუჯ.'!G230,'ცვლილ. საკუთ.'!G230,'მთავრ. ფონდი'!G230,'პრეზ. ფონდი'!G230)</f>
        <v>0</v>
      </c>
      <c r="G230" s="13">
        <f>SUM('ცვლილ. ბიუჯ.'!H230,'ცვლილ. საკუთ.'!H230,'მთავრ. ფონდი'!H230,'პრეზ. ფონდი'!H230)</f>
        <v>0</v>
      </c>
      <c r="H230" s="13">
        <f>SUM('ცვლილ. ბიუჯ.'!I230,'ცვლილ. საკუთ.'!I230,'მთავრ. ფონდი'!I230,'პრეზ. ფონდი'!I230)</f>
        <v>0</v>
      </c>
      <c r="I230" s="13">
        <f t="shared" si="10"/>
        <v>0</v>
      </c>
      <c r="J230" s="13">
        <f t="shared" si="11"/>
        <v>0</v>
      </c>
    </row>
    <row r="231" spans="1:10" ht="31.5" thickTop="1" thickBot="1" x14ac:dyDescent="0.3">
      <c r="A231" t="str">
        <f t="shared" si="9"/>
        <v>a</v>
      </c>
      <c r="B231" s="3" t="s">
        <v>56</v>
      </c>
      <c r="C231" s="14" t="s">
        <v>57</v>
      </c>
      <c r="D231" s="4">
        <f>SUM('ცვლილ. ბიუჯ.'!E231,'ცვლილ. საკუთ.'!E231,'მთავრ. ფონდი'!E231,'პრეზ. ფონდი'!E231)</f>
        <v>-450</v>
      </c>
      <c r="E231" s="4">
        <f>SUM('ცვლილ. ბიუჯ.'!F231,'ცვლილ. საკუთ.'!F231,'მთავრ. ფონდი'!F231,'პრეზ. ფონდი'!F231)</f>
        <v>0</v>
      </c>
      <c r="F231" s="4">
        <f>SUM('ცვლილ. ბიუჯ.'!G231,'ცვლილ. საკუთ.'!G231,'მთავრ. ფონდი'!G231,'პრეზ. ფონდი'!G231)</f>
        <v>0</v>
      </c>
      <c r="G231" s="4">
        <f>SUM('ცვლილ. ბიუჯ.'!H231,'ცვლილ. საკუთ.'!H231,'მთავრ. ფონდი'!H231,'პრეზ. ფონდი'!H231)</f>
        <v>-50</v>
      </c>
      <c r="H231" s="4">
        <f>SUM('ცვლილ. ბიუჯ.'!I231,'ცვლილ. საკუთ.'!I231,'მთავრ. ფონდი'!I231,'პრეზ. ფონდი'!I231)</f>
        <v>-400</v>
      </c>
      <c r="I231" s="4">
        <f t="shared" si="10"/>
        <v>0</v>
      </c>
      <c r="J231" s="4">
        <f t="shared" si="11"/>
        <v>-50</v>
      </c>
    </row>
    <row r="232" spans="1:10" ht="15.75" thickTop="1" x14ac:dyDescent="0.25">
      <c r="A232" t="str">
        <f t="shared" si="9"/>
        <v>a</v>
      </c>
      <c r="B232" s="5"/>
      <c r="C232" s="6" t="s">
        <v>10</v>
      </c>
      <c r="D232" s="7">
        <f>SUM('ცვლილ. ბიუჯ.'!E232,'ცვლილ. საკუთ.'!E232,'მთავრ. ფონდი'!E232,'პრეზ. ფონდი'!E232)</f>
        <v>-450</v>
      </c>
      <c r="E232" s="7">
        <f>SUM('ცვლილ. ბიუჯ.'!F232,'ცვლილ. საკუთ.'!F232,'მთავრ. ფონდი'!F232,'პრეზ. ფონდი'!F232)</f>
        <v>0</v>
      </c>
      <c r="F232" s="7">
        <f>SUM('ცვლილ. ბიუჯ.'!G232,'ცვლილ. საკუთ.'!G232,'მთავრ. ფონდი'!G232,'პრეზ. ფონდი'!G232)</f>
        <v>0</v>
      </c>
      <c r="G232" s="7">
        <f>SUM('ცვლილ. ბიუჯ.'!H232,'ცვლილ. საკუთ.'!H232,'მთავრ. ფონდი'!H232,'პრეზ. ფონდი'!H232)</f>
        <v>-50</v>
      </c>
      <c r="H232" s="7">
        <f>SUM('ცვლილ. ბიუჯ.'!I232,'ცვლილ. საკუთ.'!I232,'მთავრ. ფონდი'!I232,'პრეზ. ფონდი'!I232)</f>
        <v>-400</v>
      </c>
      <c r="I232" s="7">
        <f t="shared" si="10"/>
        <v>0</v>
      </c>
      <c r="J232" s="7">
        <f t="shared" si="11"/>
        <v>-50</v>
      </c>
    </row>
    <row r="233" spans="1:10" x14ac:dyDescent="0.25">
      <c r="A233" t="str">
        <f t="shared" si="9"/>
        <v>b</v>
      </c>
      <c r="B233" s="8"/>
      <c r="C233" s="9" t="s">
        <v>11</v>
      </c>
      <c r="D233" s="10">
        <f>SUM('ცვლილ. ბიუჯ.'!E233,'ცვლილ. საკუთ.'!E233,'მთავრ. ფონდი'!E233,'პრეზ. ფონდი'!E233)</f>
        <v>0</v>
      </c>
      <c r="E233" s="10">
        <f>SUM('ცვლილ. ბიუჯ.'!F233,'ცვლილ. საკუთ.'!F233,'მთავრ. ფონდი'!F233,'პრეზ. ფონდი'!F233)</f>
        <v>0</v>
      </c>
      <c r="F233" s="10">
        <f>SUM('ცვლილ. ბიუჯ.'!G233,'ცვლილ. საკუთ.'!G233,'მთავრ. ფონდი'!G233,'პრეზ. ფონდი'!G233)</f>
        <v>0</v>
      </c>
      <c r="G233" s="10">
        <f>SUM('ცვლილ. ბიუჯ.'!H233,'ცვლილ. საკუთ.'!H233,'მთავრ. ფონდი'!H233,'პრეზ. ფონდი'!H233)</f>
        <v>0</v>
      </c>
      <c r="H233" s="10">
        <f>SUM('ცვლილ. ბიუჯ.'!I233,'ცვლილ. საკუთ.'!I233,'მთავრ. ფონდი'!I233,'პრეზ. ფონდი'!I233)</f>
        <v>0</v>
      </c>
      <c r="I233" s="10">
        <f t="shared" si="10"/>
        <v>0</v>
      </c>
      <c r="J233" s="10">
        <f t="shared" si="11"/>
        <v>0</v>
      </c>
    </row>
    <row r="234" spans="1:10" x14ac:dyDescent="0.25">
      <c r="A234" t="str">
        <f t="shared" si="9"/>
        <v>b</v>
      </c>
      <c r="B234" s="8"/>
      <c r="C234" s="9" t="s">
        <v>12</v>
      </c>
      <c r="D234" s="10">
        <f>SUM('ცვლილ. ბიუჯ.'!E234,'ცვლილ. საკუთ.'!E234,'მთავრ. ფონდი'!E234,'პრეზ. ფონდი'!E234)</f>
        <v>0</v>
      </c>
      <c r="E234" s="10">
        <f>SUM('ცვლილ. ბიუჯ.'!F234,'ცვლილ. საკუთ.'!F234,'მთავრ. ფონდი'!F234,'პრეზ. ფონდი'!F234)</f>
        <v>0</v>
      </c>
      <c r="F234" s="10">
        <f>SUM('ცვლილ. ბიუჯ.'!G234,'ცვლილ. საკუთ.'!G234,'მთავრ. ფონდი'!G234,'პრეზ. ფონდი'!G234)</f>
        <v>0</v>
      </c>
      <c r="G234" s="10">
        <f>SUM('ცვლილ. ბიუჯ.'!H234,'ცვლილ. საკუთ.'!H234,'მთავრ. ფონდი'!H234,'პრეზ. ფონდი'!H234)</f>
        <v>0</v>
      </c>
      <c r="H234" s="10">
        <f>SUM('ცვლილ. ბიუჯ.'!I234,'ცვლილ. საკუთ.'!I234,'მთავრ. ფონდი'!I234,'პრეზ. ფონდი'!I234)</f>
        <v>0</v>
      </c>
      <c r="I234" s="10">
        <f t="shared" si="10"/>
        <v>0</v>
      </c>
      <c r="J234" s="10">
        <f t="shared" si="11"/>
        <v>0</v>
      </c>
    </row>
    <row r="235" spans="1:10" x14ac:dyDescent="0.25">
      <c r="A235" t="str">
        <f t="shared" si="9"/>
        <v>b</v>
      </c>
      <c r="B235" s="8"/>
      <c r="C235" s="9" t="s">
        <v>13</v>
      </c>
      <c r="D235" s="10">
        <f>SUM('ცვლილ. ბიუჯ.'!E235,'ცვლილ. საკუთ.'!E235,'მთავრ. ფონდი'!E235,'პრეზ. ფონდი'!E235)</f>
        <v>0</v>
      </c>
      <c r="E235" s="10">
        <f>SUM('ცვლილ. ბიუჯ.'!F235,'ცვლილ. საკუთ.'!F235,'მთავრ. ფონდი'!F235,'პრეზ. ფონდი'!F235)</f>
        <v>0</v>
      </c>
      <c r="F235" s="10">
        <f>SUM('ცვლილ. ბიუჯ.'!G235,'ცვლილ. საკუთ.'!G235,'მთავრ. ფონდი'!G235,'პრეზ. ფონდი'!G235)</f>
        <v>0</v>
      </c>
      <c r="G235" s="10">
        <f>SUM('ცვლილ. ბიუჯ.'!H235,'ცვლილ. საკუთ.'!H235,'მთავრ. ფონდი'!H235,'პრეზ. ფონდი'!H235)</f>
        <v>0</v>
      </c>
      <c r="H235" s="10">
        <f>SUM('ცვლილ. ბიუჯ.'!I235,'ცვლილ. საკუთ.'!I235,'მთავრ. ფონდი'!I235,'პრეზ. ფონდი'!I235)</f>
        <v>0</v>
      </c>
      <c r="I235" s="10">
        <f t="shared" si="10"/>
        <v>0</v>
      </c>
      <c r="J235" s="10">
        <f t="shared" si="11"/>
        <v>0</v>
      </c>
    </row>
    <row r="236" spans="1:10" x14ac:dyDescent="0.25">
      <c r="A236" t="str">
        <f t="shared" si="9"/>
        <v>b</v>
      </c>
      <c r="B236" s="8"/>
      <c r="C236" s="9" t="s">
        <v>14</v>
      </c>
      <c r="D236" s="10">
        <f>SUM('ცვლილ. ბიუჯ.'!E236,'ცვლილ. საკუთ.'!E236,'მთავრ. ფონდი'!E236,'პრეზ. ფონდი'!E236)</f>
        <v>0</v>
      </c>
      <c r="E236" s="10">
        <f>SUM('ცვლილ. ბიუჯ.'!F236,'ცვლილ. საკუთ.'!F236,'მთავრ. ფონდი'!F236,'პრეზ. ფონდი'!F236)</f>
        <v>0</v>
      </c>
      <c r="F236" s="10">
        <f>SUM('ცვლილ. ბიუჯ.'!G236,'ცვლილ. საკუთ.'!G236,'მთავრ. ფონდი'!G236,'პრეზ. ფონდი'!G236)</f>
        <v>0</v>
      </c>
      <c r="G236" s="10">
        <f>SUM('ცვლილ. ბიუჯ.'!H236,'ცვლილ. საკუთ.'!H236,'მთავრ. ფონდი'!H236,'პრეზ. ფონდი'!H236)</f>
        <v>0</v>
      </c>
      <c r="H236" s="10">
        <f>SUM('ცვლილ. ბიუჯ.'!I236,'ცვლილ. საკუთ.'!I236,'მთავრ. ფონდი'!I236,'პრეზ. ფონდი'!I236)</f>
        <v>0</v>
      </c>
      <c r="I236" s="10">
        <f t="shared" si="10"/>
        <v>0</v>
      </c>
      <c r="J236" s="10">
        <f t="shared" si="11"/>
        <v>0</v>
      </c>
    </row>
    <row r="237" spans="1:10" x14ac:dyDescent="0.25">
      <c r="A237" t="str">
        <f t="shared" si="9"/>
        <v>b</v>
      </c>
      <c r="B237" s="8"/>
      <c r="C237" s="9" t="s">
        <v>15</v>
      </c>
      <c r="D237" s="10">
        <f>SUM('ცვლილ. ბიუჯ.'!E237,'ცვლილ. საკუთ.'!E237,'მთავრ. ფონდი'!E237,'პრეზ. ფონდი'!E237)</f>
        <v>0</v>
      </c>
      <c r="E237" s="10">
        <f>SUM('ცვლილ. ბიუჯ.'!F237,'ცვლილ. საკუთ.'!F237,'მთავრ. ფონდი'!F237,'პრეზ. ფონდი'!F237)</f>
        <v>0</v>
      </c>
      <c r="F237" s="10">
        <f>SUM('ცვლილ. ბიუჯ.'!G237,'ცვლილ. საკუთ.'!G237,'მთავრ. ფონდი'!G237,'პრეზ. ფონდი'!G237)</f>
        <v>0</v>
      </c>
      <c r="G237" s="10">
        <f>SUM('ცვლილ. ბიუჯ.'!H237,'ცვლილ. საკუთ.'!H237,'მთავრ. ფონდი'!H237,'პრეზ. ფონდი'!H237)</f>
        <v>0</v>
      </c>
      <c r="H237" s="10">
        <f>SUM('ცვლილ. ბიუჯ.'!I237,'ცვლილ. საკუთ.'!I237,'მთავრ. ფონდი'!I237,'პრეზ. ფონდი'!I237)</f>
        <v>0</v>
      </c>
      <c r="I237" s="10">
        <f t="shared" si="10"/>
        <v>0</v>
      </c>
      <c r="J237" s="10">
        <f t="shared" si="11"/>
        <v>0</v>
      </c>
    </row>
    <row r="238" spans="1:10" x14ac:dyDescent="0.25">
      <c r="A238" t="str">
        <f t="shared" si="9"/>
        <v>b</v>
      </c>
      <c r="B238" s="8"/>
      <c r="C238" s="9" t="s">
        <v>16</v>
      </c>
      <c r="D238" s="10">
        <f>SUM('ცვლილ. ბიუჯ.'!E238,'ცვლილ. საკუთ.'!E238,'მთავრ. ფონდი'!E238,'პრეზ. ფონდი'!E238)</f>
        <v>0</v>
      </c>
      <c r="E238" s="10">
        <f>SUM('ცვლილ. ბიუჯ.'!F238,'ცვლილ. საკუთ.'!F238,'მთავრ. ფონდი'!F238,'პრეზ. ფონდი'!F238)</f>
        <v>0</v>
      </c>
      <c r="F238" s="10">
        <f>SUM('ცვლილ. ბიუჯ.'!G238,'ცვლილ. საკუთ.'!G238,'მთავრ. ფონდი'!G238,'პრეზ. ფონდი'!G238)</f>
        <v>0</v>
      </c>
      <c r="G238" s="10">
        <f>SUM('ცვლილ. ბიუჯ.'!H238,'ცვლილ. საკუთ.'!H238,'მთავრ. ფონდი'!H238,'პრეზ. ფონდი'!H238)</f>
        <v>0</v>
      </c>
      <c r="H238" s="10">
        <f>SUM('ცვლილ. ბიუჯ.'!I238,'ცვლილ. საკუთ.'!I238,'მთავრ. ფონდი'!I238,'პრეზ. ფონდი'!I238)</f>
        <v>0</v>
      </c>
      <c r="I238" s="10">
        <f t="shared" si="10"/>
        <v>0</v>
      </c>
      <c r="J238" s="10">
        <f t="shared" si="11"/>
        <v>0</v>
      </c>
    </row>
    <row r="239" spans="1:10" x14ac:dyDescent="0.25">
      <c r="A239" t="str">
        <f t="shared" si="9"/>
        <v>a</v>
      </c>
      <c r="B239" s="8"/>
      <c r="C239" s="9" t="s">
        <v>17</v>
      </c>
      <c r="D239" s="10">
        <f>SUM('ცვლილ. ბიუჯ.'!E239,'ცვლილ. საკუთ.'!E239,'მთავრ. ფონდი'!E239,'პრეზ. ფონდი'!E239)</f>
        <v>-450</v>
      </c>
      <c r="E239" s="10">
        <f>SUM('ცვლილ. ბიუჯ.'!F239,'ცვლილ. საკუთ.'!F239,'მთავრ. ფონდი'!F239,'პრეზ. ფონდი'!F239)</f>
        <v>0</v>
      </c>
      <c r="F239" s="10">
        <f>SUM('ცვლილ. ბიუჯ.'!G239,'ცვლილ. საკუთ.'!G239,'მთავრ. ფონდი'!G239,'პრეზ. ფონდი'!G239)</f>
        <v>0</v>
      </c>
      <c r="G239" s="10">
        <f>SUM('ცვლილ. ბიუჯ.'!H239,'ცვლილ. საკუთ.'!H239,'მთავრ. ფონდი'!H239,'პრეზ. ფონდი'!H239)</f>
        <v>-50</v>
      </c>
      <c r="H239" s="10">
        <f>SUM('ცვლილ. ბიუჯ.'!I239,'ცვლილ. საკუთ.'!I239,'მთავრ. ფონდი'!I239,'პრეზ. ფონდი'!I239)</f>
        <v>-400</v>
      </c>
      <c r="I239" s="10">
        <f t="shared" si="10"/>
        <v>0</v>
      </c>
      <c r="J239" s="10">
        <f t="shared" si="11"/>
        <v>-50</v>
      </c>
    </row>
    <row r="240" spans="1:10" x14ac:dyDescent="0.25">
      <c r="A240" t="str">
        <f t="shared" si="9"/>
        <v>b</v>
      </c>
      <c r="B240" s="5"/>
      <c r="C240" s="6" t="s">
        <v>18</v>
      </c>
      <c r="D240" s="7">
        <f>SUM('ცვლილ. ბიუჯ.'!E240,'ცვლილ. საკუთ.'!E240,'მთავრ. ფონდი'!E240,'პრეზ. ფონდი'!E240)</f>
        <v>0</v>
      </c>
      <c r="E240" s="7">
        <f>SUM('ცვლილ. ბიუჯ.'!F240,'ცვლილ. საკუთ.'!F240,'მთავრ. ფონდი'!F240,'პრეზ. ფონდი'!F240)</f>
        <v>0</v>
      </c>
      <c r="F240" s="7">
        <f>SUM('ცვლილ. ბიუჯ.'!G240,'ცვლილ. საკუთ.'!G240,'მთავრ. ფონდი'!G240,'პრეზ. ფონდი'!G240)</f>
        <v>0</v>
      </c>
      <c r="G240" s="7">
        <f>SUM('ცვლილ. ბიუჯ.'!H240,'ცვლილ. საკუთ.'!H240,'მთავრ. ფონდი'!H240,'პრეზ. ფონდი'!H240)</f>
        <v>0</v>
      </c>
      <c r="H240" s="7">
        <f>SUM('ცვლილ. ბიუჯ.'!I240,'ცვლილ. საკუთ.'!I240,'მთავრ. ფონდი'!I240,'პრეზ. ფონდი'!I240)</f>
        <v>0</v>
      </c>
      <c r="I240" s="7">
        <f t="shared" si="10"/>
        <v>0</v>
      </c>
      <c r="J240" s="7">
        <f t="shared" si="11"/>
        <v>0</v>
      </c>
    </row>
    <row r="241" spans="1:10" x14ac:dyDescent="0.25">
      <c r="A241" t="str">
        <f t="shared" si="9"/>
        <v>b</v>
      </c>
      <c r="B241" s="5"/>
      <c r="C241" s="6" t="s">
        <v>19</v>
      </c>
      <c r="D241" s="7">
        <f>SUM('ცვლილ. ბიუჯ.'!E241,'ცვლილ. საკუთ.'!E241,'მთავრ. ფონდი'!E241,'პრეზ. ფონდი'!E241)</f>
        <v>0</v>
      </c>
      <c r="E241" s="7">
        <f>SUM('ცვლილ. ბიუჯ.'!F241,'ცვლილ. საკუთ.'!F241,'მთავრ. ფონდი'!F241,'პრეზ. ფონდი'!F241)</f>
        <v>0</v>
      </c>
      <c r="F241" s="7">
        <f>SUM('ცვლილ. ბიუჯ.'!G241,'ცვლილ. საკუთ.'!G241,'მთავრ. ფონდი'!G241,'პრეზ. ფონდი'!G241)</f>
        <v>0</v>
      </c>
      <c r="G241" s="7">
        <f>SUM('ცვლილ. ბიუჯ.'!H241,'ცვლილ. საკუთ.'!H241,'მთავრ. ფონდი'!H241,'პრეზ. ფონდი'!H241)</f>
        <v>0</v>
      </c>
      <c r="H241" s="7">
        <f>SUM('ცვლილ. ბიუჯ.'!I241,'ცვლილ. საკუთ.'!I241,'მთავრ. ფონდი'!I241,'პრეზ. ფონდი'!I241)</f>
        <v>0</v>
      </c>
      <c r="I241" s="7">
        <f t="shared" si="10"/>
        <v>0</v>
      </c>
      <c r="J241" s="7">
        <f t="shared" si="11"/>
        <v>0</v>
      </c>
    </row>
    <row r="242" spans="1:10" ht="15.75" thickBot="1" x14ac:dyDescent="0.3">
      <c r="A242" t="str">
        <f t="shared" si="9"/>
        <v>b</v>
      </c>
      <c r="B242" s="11"/>
      <c r="C242" s="12" t="s">
        <v>20</v>
      </c>
      <c r="D242" s="13">
        <f>SUM('ცვლილ. ბიუჯ.'!E242,'ცვლილ. საკუთ.'!E242,'მთავრ. ფონდი'!E242,'პრეზ. ფონდი'!E242)</f>
        <v>0</v>
      </c>
      <c r="E242" s="13">
        <f>SUM('ცვლილ. ბიუჯ.'!F242,'ცვლილ. საკუთ.'!F242,'მთავრ. ფონდი'!F242,'პრეზ. ფონდი'!F242)</f>
        <v>0</v>
      </c>
      <c r="F242" s="13">
        <f>SUM('ცვლილ. ბიუჯ.'!G242,'ცვლილ. საკუთ.'!G242,'მთავრ. ფონდი'!G242,'პრეზ. ფონდი'!G242)</f>
        <v>0</v>
      </c>
      <c r="G242" s="13">
        <f>SUM('ცვლილ. ბიუჯ.'!H242,'ცვლილ. საკუთ.'!H242,'მთავრ. ფონდი'!H242,'პრეზ. ფონდი'!H242)</f>
        <v>0</v>
      </c>
      <c r="H242" s="13">
        <f>SUM('ცვლილ. ბიუჯ.'!I242,'ცვლილ. საკუთ.'!I242,'მთავრ. ფონდი'!I242,'პრეზ. ფონდი'!I242)</f>
        <v>0</v>
      </c>
      <c r="I242" s="13">
        <f t="shared" si="10"/>
        <v>0</v>
      </c>
      <c r="J242" s="13">
        <f t="shared" si="11"/>
        <v>0</v>
      </c>
    </row>
    <row r="243" spans="1:10" ht="46.5" thickTop="1" thickBot="1" x14ac:dyDescent="0.3">
      <c r="A243" t="str">
        <f t="shared" si="9"/>
        <v>a</v>
      </c>
      <c r="B243" s="3" t="s">
        <v>58</v>
      </c>
      <c r="C243" s="14" t="s">
        <v>59</v>
      </c>
      <c r="D243" s="4">
        <f>SUM('ცვლილ. ბიუჯ.'!E243,'ცვლილ. საკუთ.'!E243,'მთავრ. ფონდი'!E243,'პრეზ. ფონდი'!E243)</f>
        <v>46550</v>
      </c>
      <c r="E243" s="4">
        <f>SUM('ცვლილ. ბიუჯ.'!F243,'ცვლილ. საკუთ.'!F243,'მთავრ. ფონდი'!F243,'პრეზ. ფონდი'!F243)</f>
        <v>3000</v>
      </c>
      <c r="F243" s="4">
        <f>SUM('ცვლილ. ბიუჯ.'!G243,'ცვლილ. საკუთ.'!G243,'მთავრ. ფონდი'!G243,'პრეზ. ფონდი'!G243)</f>
        <v>37750</v>
      </c>
      <c r="G243" s="4">
        <f>SUM('ცვლილ. ბიუჯ.'!H243,'ცვლილ. საკუთ.'!H243,'მთავრ. ფონდი'!H243,'პრეზ. ფონდი'!H243)</f>
        <v>3500</v>
      </c>
      <c r="H243" s="4">
        <f>SUM('ცვლილ. ბიუჯ.'!I243,'ცვლილ. საკუთ.'!I243,'მთავრ. ფონდი'!I243,'პრეზ. ფონდი'!I243)</f>
        <v>2300</v>
      </c>
      <c r="I243" s="4">
        <f t="shared" si="10"/>
        <v>40750</v>
      </c>
      <c r="J243" s="4">
        <f t="shared" si="11"/>
        <v>44250</v>
      </c>
    </row>
    <row r="244" spans="1:10" ht="15.75" thickTop="1" x14ac:dyDescent="0.25">
      <c r="A244" t="str">
        <f t="shared" si="9"/>
        <v>a</v>
      </c>
      <c r="B244" s="5"/>
      <c r="C244" s="6" t="s">
        <v>10</v>
      </c>
      <c r="D244" s="7">
        <f>SUM('ცვლილ. ბიუჯ.'!E244,'ცვლილ. საკუთ.'!E244,'მთავრ. ფონდი'!E244,'პრეზ. ფონდი'!E244)</f>
        <v>40071</v>
      </c>
      <c r="E244" s="7">
        <f>SUM('ცვლილ. ბიუჯ.'!F244,'ცვლილ. საკუთ.'!F244,'მთავრ. ფონდი'!F244,'პრეზ. ფონდი'!F244)</f>
        <v>-1479</v>
      </c>
      <c r="F244" s="7">
        <f>SUM('ცვლილ. ბიუჯ.'!G244,'ცვლილ. საკუთ.'!G244,'მთავრ. ფონდი'!G244,'პრეზ. ფონდი'!G244)</f>
        <v>35750</v>
      </c>
      <c r="G244" s="7">
        <f>SUM('ცვლილ. ბიუჯ.'!H244,'ცვლილ. საკუთ.'!H244,'მთავრ. ფონდი'!H244,'პრეზ. ფონდი'!H244)</f>
        <v>3500</v>
      </c>
      <c r="H244" s="7">
        <f>SUM('ცვლილ. ბიუჯ.'!I244,'ცვლილ. საკუთ.'!I244,'მთავრ. ფონდი'!I244,'პრეზ. ფონდი'!I244)</f>
        <v>2300</v>
      </c>
      <c r="I244" s="7">
        <f t="shared" si="10"/>
        <v>34271</v>
      </c>
      <c r="J244" s="7">
        <f t="shared" si="11"/>
        <v>37771</v>
      </c>
    </row>
    <row r="245" spans="1:10" x14ac:dyDescent="0.25">
      <c r="A245" t="str">
        <f t="shared" si="9"/>
        <v>a</v>
      </c>
      <c r="B245" s="8"/>
      <c r="C245" s="9" t="s">
        <v>11</v>
      </c>
      <c r="D245" s="10">
        <f>SUM('ცვლილ. ბიუჯ.'!E245,'ცვლილ. საკუთ.'!E245,'მთავრ. ფონდი'!E245,'პრეზ. ფონდი'!E245)</f>
        <v>32250</v>
      </c>
      <c r="E245" s="10">
        <f>SUM('ცვლილ. ბიუჯ.'!F245,'ცვლილ. საკუთ.'!F245,'მთავრ. ფონდი'!F245,'პრეზ. ფონდი'!F245)</f>
        <v>0</v>
      </c>
      <c r="F245" s="10">
        <f>SUM('ცვლილ. ბიუჯ.'!G245,'ცვლილ. საკუთ.'!G245,'მთავრ. ფონდი'!G245,'პრეზ. ფონდი'!G245)</f>
        <v>32250</v>
      </c>
      <c r="G245" s="10">
        <f>SUM('ცვლილ. ბიუჯ.'!H245,'ცვლილ. საკუთ.'!H245,'მთავრ. ფონდი'!H245,'პრეზ. ფონდი'!H245)</f>
        <v>0</v>
      </c>
      <c r="H245" s="10">
        <f>SUM('ცვლილ. ბიუჯ.'!I245,'ცვლილ. საკუთ.'!I245,'მთავრ. ფონდი'!I245,'პრეზ. ფონდი'!I245)</f>
        <v>0</v>
      </c>
      <c r="I245" s="10">
        <f t="shared" si="10"/>
        <v>32250</v>
      </c>
      <c r="J245" s="10">
        <f t="shared" si="11"/>
        <v>32250</v>
      </c>
    </row>
    <row r="246" spans="1:10" x14ac:dyDescent="0.25">
      <c r="A246" t="str">
        <f t="shared" si="9"/>
        <v>a</v>
      </c>
      <c r="B246" s="8"/>
      <c r="C246" s="9" t="s">
        <v>12</v>
      </c>
      <c r="D246" s="10">
        <f>SUM('ცვლილ. ბიუჯ.'!E246,'ცვლილ. საკუთ.'!E246,'მთავრ. ფონდი'!E246,'პრეზ. ფონდი'!E246)</f>
        <v>3521</v>
      </c>
      <c r="E246" s="10">
        <f>SUM('ცვლილ. ბიუჯ.'!F246,'ცვლილ. საკუთ.'!F246,'მთავრ. ფონდი'!F246,'პრეზ. ფონდი'!F246)</f>
        <v>-4479</v>
      </c>
      <c r="F246" s="10">
        <f>SUM('ცვლილ. ბიუჯ.'!G246,'ცვლილ. საკუთ.'!G246,'მთავრ. ფონდი'!G246,'პრეზ. ფონდი'!G246)</f>
        <v>3000</v>
      </c>
      <c r="G246" s="10">
        <f>SUM('ცვლილ. ბიუჯ.'!H246,'ცვლილ. საკუთ.'!H246,'მთავრ. ფონდი'!H246,'პრეზ. ფონდი'!H246)</f>
        <v>3000</v>
      </c>
      <c r="H246" s="10">
        <f>SUM('ცვლილ. ბიუჯ.'!I246,'ცვლილ. საკუთ.'!I246,'მთავრ. ფონდი'!I246,'პრეზ. ფონდი'!I246)</f>
        <v>2000</v>
      </c>
      <c r="I246" s="10">
        <f t="shared" si="10"/>
        <v>-1479</v>
      </c>
      <c r="J246" s="10">
        <f t="shared" si="11"/>
        <v>1521</v>
      </c>
    </row>
    <row r="247" spans="1:10" x14ac:dyDescent="0.25">
      <c r="A247" t="str">
        <f t="shared" si="9"/>
        <v>b</v>
      </c>
      <c r="B247" s="8"/>
      <c r="C247" s="9" t="s">
        <v>13</v>
      </c>
      <c r="D247" s="10">
        <f>SUM('ცვლილ. ბიუჯ.'!E247,'ცვლილ. საკუთ.'!E247,'მთავრ. ფონდი'!E247,'პრეზ. ფონდი'!E247)</f>
        <v>0</v>
      </c>
      <c r="E247" s="10">
        <f>SUM('ცვლილ. ბიუჯ.'!F247,'ცვლილ. საკუთ.'!F247,'მთავრ. ფონდი'!F247,'პრეზ. ფონდი'!F247)</f>
        <v>0</v>
      </c>
      <c r="F247" s="10">
        <f>SUM('ცვლილ. ბიუჯ.'!G247,'ცვლილ. საკუთ.'!G247,'მთავრ. ფონდი'!G247,'პრეზ. ფონდი'!G247)</f>
        <v>0</v>
      </c>
      <c r="G247" s="10">
        <f>SUM('ცვლილ. ბიუჯ.'!H247,'ცვლილ. საკუთ.'!H247,'მთავრ. ფონდი'!H247,'პრეზ. ფონდი'!H247)</f>
        <v>0</v>
      </c>
      <c r="H247" s="10">
        <f>SUM('ცვლილ. ბიუჯ.'!I247,'ცვლილ. საკუთ.'!I247,'მთავრ. ფონდი'!I247,'პრეზ. ფონდი'!I247)</f>
        <v>0</v>
      </c>
      <c r="I247" s="10">
        <f t="shared" si="10"/>
        <v>0</v>
      </c>
      <c r="J247" s="10">
        <f t="shared" si="11"/>
        <v>0</v>
      </c>
    </row>
    <row r="248" spans="1:10" x14ac:dyDescent="0.25">
      <c r="A248" t="str">
        <f t="shared" si="9"/>
        <v>b</v>
      </c>
      <c r="B248" s="8"/>
      <c r="C248" s="9" t="s">
        <v>14</v>
      </c>
      <c r="D248" s="10">
        <f>SUM('ცვლილ. ბიუჯ.'!E248,'ცვლილ. საკუთ.'!E248,'მთავრ. ფონდი'!E248,'პრეზ. ფონდი'!E248)</f>
        <v>0</v>
      </c>
      <c r="E248" s="10">
        <f>SUM('ცვლილ. ბიუჯ.'!F248,'ცვლილ. საკუთ.'!F248,'მთავრ. ფონდი'!F248,'პრეზ. ფონდი'!F248)</f>
        <v>0</v>
      </c>
      <c r="F248" s="10">
        <f>SUM('ცვლილ. ბიუჯ.'!G248,'ცვლილ. საკუთ.'!G248,'მთავრ. ფონდი'!G248,'პრეზ. ფონდი'!G248)</f>
        <v>0</v>
      </c>
      <c r="G248" s="10">
        <f>SUM('ცვლილ. ბიუჯ.'!H248,'ცვლილ. საკუთ.'!H248,'მთავრ. ფონდი'!H248,'პრეზ. ფონდი'!H248)</f>
        <v>0</v>
      </c>
      <c r="H248" s="10">
        <f>SUM('ცვლილ. ბიუჯ.'!I248,'ცვლილ. საკუთ.'!I248,'მთავრ. ფონდი'!I248,'პრეზ. ფონდი'!I248)</f>
        <v>0</v>
      </c>
      <c r="I248" s="10">
        <f t="shared" si="10"/>
        <v>0</v>
      </c>
      <c r="J248" s="10">
        <f t="shared" si="11"/>
        <v>0</v>
      </c>
    </row>
    <row r="249" spans="1:10" x14ac:dyDescent="0.25">
      <c r="A249" t="str">
        <f t="shared" si="9"/>
        <v>b</v>
      </c>
      <c r="B249" s="8"/>
      <c r="C249" s="9" t="s">
        <v>15</v>
      </c>
      <c r="D249" s="10">
        <f>SUM('ცვლილ. ბიუჯ.'!E249,'ცვლილ. საკუთ.'!E249,'მთავრ. ფონდი'!E249,'პრეზ. ფონდი'!E249)</f>
        <v>0</v>
      </c>
      <c r="E249" s="10">
        <f>SUM('ცვლილ. ბიუჯ.'!F249,'ცვლილ. საკუთ.'!F249,'მთავრ. ფონდი'!F249,'პრეზ. ფონდი'!F249)</f>
        <v>0</v>
      </c>
      <c r="F249" s="10">
        <f>SUM('ცვლილ. ბიუჯ.'!G249,'ცვლილ. საკუთ.'!G249,'მთავრ. ფონდი'!G249,'პრეზ. ფონდი'!G249)</f>
        <v>0</v>
      </c>
      <c r="G249" s="10">
        <f>SUM('ცვლილ. ბიუჯ.'!H249,'ცვლილ. საკუთ.'!H249,'მთავრ. ფონდი'!H249,'პრეზ. ფონდი'!H249)</f>
        <v>0</v>
      </c>
      <c r="H249" s="10">
        <f>SUM('ცვლილ. ბიუჯ.'!I249,'ცვლილ. საკუთ.'!I249,'მთავრ. ფონდი'!I249,'პრეზ. ფონდი'!I249)</f>
        <v>0</v>
      </c>
      <c r="I249" s="10">
        <f t="shared" si="10"/>
        <v>0</v>
      </c>
      <c r="J249" s="10">
        <f t="shared" si="11"/>
        <v>0</v>
      </c>
    </row>
    <row r="250" spans="1:10" x14ac:dyDescent="0.25">
      <c r="A250" t="str">
        <f t="shared" si="9"/>
        <v>b</v>
      </c>
      <c r="B250" s="8"/>
      <c r="C250" s="9" t="s">
        <v>16</v>
      </c>
      <c r="D250" s="10">
        <f>SUM('ცვლილ. ბიუჯ.'!E250,'ცვლილ. საკუთ.'!E250,'მთავრ. ფონდი'!E250,'პრეზ. ფონდი'!E250)</f>
        <v>0</v>
      </c>
      <c r="E250" s="10">
        <f>SUM('ცვლილ. ბიუჯ.'!F250,'ცვლილ. საკუთ.'!F250,'მთავრ. ფონდი'!F250,'პრეზ. ფონდი'!F250)</f>
        <v>0</v>
      </c>
      <c r="F250" s="10">
        <f>SUM('ცვლილ. ბიუჯ.'!G250,'ცვლილ. საკუთ.'!G250,'მთავრ. ფონდი'!G250,'პრეზ. ფონდი'!G250)</f>
        <v>0</v>
      </c>
      <c r="G250" s="10">
        <f>SUM('ცვლილ. ბიუჯ.'!H250,'ცვლილ. საკუთ.'!H250,'მთავრ. ფონდი'!H250,'პრეზ. ფონდი'!H250)</f>
        <v>0</v>
      </c>
      <c r="H250" s="10">
        <f>SUM('ცვლილ. ბიუჯ.'!I250,'ცვლილ. საკუთ.'!I250,'მთავრ. ფონდი'!I250,'პრეზ. ფონდი'!I250)</f>
        <v>0</v>
      </c>
      <c r="I250" s="10">
        <f t="shared" si="10"/>
        <v>0</v>
      </c>
      <c r="J250" s="10">
        <f t="shared" si="11"/>
        <v>0</v>
      </c>
    </row>
    <row r="251" spans="1:10" x14ac:dyDescent="0.25">
      <c r="A251" t="str">
        <f t="shared" si="9"/>
        <v>a</v>
      </c>
      <c r="B251" s="8"/>
      <c r="C251" s="9" t="s">
        <v>17</v>
      </c>
      <c r="D251" s="10">
        <f>SUM('ცვლილ. ბიუჯ.'!E251,'ცვლილ. საკუთ.'!E251,'მთავრ. ფონდი'!E251,'პრეზ. ფონდი'!E251)</f>
        <v>4300</v>
      </c>
      <c r="E251" s="10">
        <f>SUM('ცვლილ. ბიუჯ.'!F251,'ცვლილ. საკუთ.'!F251,'მთავრ. ფონდი'!F251,'პრეზ. ფონდი'!F251)</f>
        <v>3000</v>
      </c>
      <c r="F251" s="10">
        <f>SUM('ცვლილ. ბიუჯ.'!G251,'ცვლილ. საკუთ.'!G251,'მთავრ. ფონდი'!G251,'პრეზ. ფონდი'!G251)</f>
        <v>500</v>
      </c>
      <c r="G251" s="10">
        <f>SUM('ცვლილ. ბიუჯ.'!H251,'ცვლილ. საკუთ.'!H251,'მთავრ. ფონდი'!H251,'პრეზ. ფონდი'!H251)</f>
        <v>500</v>
      </c>
      <c r="H251" s="10">
        <f>SUM('ცვლილ. ბიუჯ.'!I251,'ცვლილ. საკუთ.'!I251,'მთავრ. ფონდი'!I251,'პრეზ. ფონდი'!I251)</f>
        <v>300</v>
      </c>
      <c r="I251" s="10">
        <f t="shared" si="10"/>
        <v>3500</v>
      </c>
      <c r="J251" s="10">
        <f t="shared" si="11"/>
        <v>4000</v>
      </c>
    </row>
    <row r="252" spans="1:10" x14ac:dyDescent="0.25">
      <c r="A252" t="str">
        <f t="shared" si="9"/>
        <v>a</v>
      </c>
      <c r="B252" s="5"/>
      <c r="C252" s="6" t="s">
        <v>18</v>
      </c>
      <c r="D252" s="7">
        <f>SUM('ცვლილ. ბიუჯ.'!E252,'ცვლილ. საკუთ.'!E252,'მთავრ. ფონდი'!E252,'პრეზ. ფონდი'!E252)</f>
        <v>2000</v>
      </c>
      <c r="E252" s="7">
        <f>SUM('ცვლილ. ბიუჯ.'!F252,'ცვლილ. საკუთ.'!F252,'მთავრ. ფონდი'!F252,'პრეზ. ფონდი'!F252)</f>
        <v>0</v>
      </c>
      <c r="F252" s="7">
        <f>SUM('ცვლილ. ბიუჯ.'!G252,'ცვლილ. საკუთ.'!G252,'მთავრ. ფონდი'!G252,'პრეზ. ფონდი'!G252)</f>
        <v>2000</v>
      </c>
      <c r="G252" s="7">
        <f>SUM('ცვლილ. ბიუჯ.'!H252,'ცვლილ. საკუთ.'!H252,'მთავრ. ფონდი'!H252,'პრეზ. ფონდი'!H252)</f>
        <v>0</v>
      </c>
      <c r="H252" s="7">
        <f>SUM('ცვლილ. ბიუჯ.'!I252,'ცვლილ. საკუთ.'!I252,'მთავრ. ფონდი'!I252,'პრეზ. ფონდი'!I252)</f>
        <v>0</v>
      </c>
      <c r="I252" s="7">
        <f t="shared" si="10"/>
        <v>2000</v>
      </c>
      <c r="J252" s="7">
        <f t="shared" si="11"/>
        <v>2000</v>
      </c>
    </row>
    <row r="253" spans="1:10" x14ac:dyDescent="0.25">
      <c r="A253" t="str">
        <f t="shared" si="9"/>
        <v>b</v>
      </c>
      <c r="B253" s="5"/>
      <c r="C253" s="6" t="s">
        <v>19</v>
      </c>
      <c r="D253" s="7">
        <f>SUM('ცვლილ. ბიუჯ.'!E253,'ცვლილ. საკუთ.'!E253,'მთავრ. ფონდი'!E253,'პრეზ. ფონდი'!E253)</f>
        <v>0</v>
      </c>
      <c r="E253" s="7">
        <f>SUM('ცვლილ. ბიუჯ.'!F253,'ცვლილ. საკუთ.'!F253,'მთავრ. ფონდი'!F253,'პრეზ. ფონდი'!F253)</f>
        <v>0</v>
      </c>
      <c r="F253" s="7">
        <f>SUM('ცვლილ. ბიუჯ.'!G253,'ცვლილ. საკუთ.'!G253,'მთავრ. ფონდი'!G253,'პრეზ. ფონდი'!G253)</f>
        <v>0</v>
      </c>
      <c r="G253" s="7">
        <f>SUM('ცვლილ. ბიუჯ.'!H253,'ცვლილ. საკუთ.'!H253,'მთავრ. ფონდი'!H253,'პრეზ. ფონდი'!H253)</f>
        <v>0</v>
      </c>
      <c r="H253" s="7">
        <f>SUM('ცვლილ. ბიუჯ.'!I253,'ცვლილ. საკუთ.'!I253,'მთავრ. ფონდი'!I253,'პრეზ. ფონდი'!I253)</f>
        <v>0</v>
      </c>
      <c r="I253" s="7">
        <f t="shared" si="10"/>
        <v>0</v>
      </c>
      <c r="J253" s="7">
        <f t="shared" si="11"/>
        <v>0</v>
      </c>
    </row>
    <row r="254" spans="1:10" ht="15.75" thickBot="1" x14ac:dyDescent="0.3">
      <c r="A254" t="str">
        <f t="shared" si="9"/>
        <v>a</v>
      </c>
      <c r="B254" s="11"/>
      <c r="C254" s="12" t="s">
        <v>20</v>
      </c>
      <c r="D254" s="13">
        <f>SUM('ცვლილ. ბიუჯ.'!E254,'ცვლილ. საკუთ.'!E254,'მთავრ. ფონდი'!E254,'პრეზ. ფონდი'!E254)</f>
        <v>4479</v>
      </c>
      <c r="E254" s="13">
        <f>SUM('ცვლილ. ბიუჯ.'!F254,'ცვლილ. საკუთ.'!F254,'მთავრ. ფონდი'!F254,'პრეზ. ფონდი'!F254)</f>
        <v>4479</v>
      </c>
      <c r="F254" s="13">
        <f>SUM('ცვლილ. ბიუჯ.'!G254,'ცვლილ. საკუთ.'!G254,'მთავრ. ფონდი'!G254,'პრეზ. ფონდი'!G254)</f>
        <v>0</v>
      </c>
      <c r="G254" s="13">
        <f>SUM('ცვლილ. ბიუჯ.'!H254,'ცვლილ. საკუთ.'!H254,'მთავრ. ფონდი'!H254,'პრეზ. ფონდი'!H254)</f>
        <v>0</v>
      </c>
      <c r="H254" s="13">
        <f>SUM('ცვლილ. ბიუჯ.'!I254,'ცვლილ. საკუთ.'!I254,'მთავრ. ფონდი'!I254,'პრეზ. ფონდი'!I254)</f>
        <v>0</v>
      </c>
      <c r="I254" s="13">
        <f t="shared" si="10"/>
        <v>4479</v>
      </c>
      <c r="J254" s="13">
        <f t="shared" si="11"/>
        <v>4479</v>
      </c>
    </row>
    <row r="255" spans="1:10" ht="31.5" thickTop="1" thickBot="1" x14ac:dyDescent="0.3">
      <c r="A255" t="str">
        <f t="shared" si="9"/>
        <v>a</v>
      </c>
      <c r="B255" s="121" t="s">
        <v>60</v>
      </c>
      <c r="C255" s="122" t="s">
        <v>360</v>
      </c>
      <c r="D255" s="4">
        <f>SUM('ცვლილ. ბიუჯ.'!E255,'ცვლილ. საკუთ.'!E255,'მთავრ. ფონდი'!E255,'პრეზ. ფონდი'!E255)</f>
        <v>125530</v>
      </c>
      <c r="E255" s="4">
        <f>SUM('ცვლილ. ბიუჯ.'!F255,'ცვლილ. საკუთ.'!F255,'მთავრ. ფონდი'!F255,'პრეზ. ფონდი'!F255)</f>
        <v>-1870</v>
      </c>
      <c r="F255" s="4">
        <f>SUM('ცვლილ. ბიუჯ.'!G255,'ცვლილ. საკუთ.'!G255,'მთავრ. ფონდი'!G255,'პრეზ. ფონდი'!G255)</f>
        <v>18200</v>
      </c>
      <c r="G255" s="4">
        <f>SUM('ცვლილ. ბიუჯ.'!H255,'ცვლილ. საკუთ.'!H255,'მთავრ. ფონდი'!H255,'პრეზ. ფონდი'!H255)</f>
        <v>54600</v>
      </c>
      <c r="H255" s="4">
        <f>SUM('ცვლილ. ბიუჯ.'!I255,'ცვლილ. საკუთ.'!I255,'მთავრ. ფონდი'!I255,'პრეზ. ფონდი'!I255)</f>
        <v>54600</v>
      </c>
      <c r="I255" s="4">
        <f t="shared" si="10"/>
        <v>16330</v>
      </c>
      <c r="J255" s="4">
        <f t="shared" si="11"/>
        <v>70930</v>
      </c>
    </row>
    <row r="256" spans="1:10" ht="15.75" thickTop="1" x14ac:dyDescent="0.25">
      <c r="A256" t="str">
        <f t="shared" si="9"/>
        <v>a</v>
      </c>
      <c r="B256" s="5"/>
      <c r="C256" s="6" t="s">
        <v>10</v>
      </c>
      <c r="D256" s="7">
        <f>SUM('ცვლილ. ბიუჯ.'!E256,'ცვლილ. საკუთ.'!E256,'მთავრ. ფონდი'!E256,'პრეზ. ფონდი'!E256)</f>
        <v>110992</v>
      </c>
      <c r="E256" s="7">
        <f>SUM('ცვლილ. ბიუჯ.'!F256,'ცვლილ. საკუთ.'!F256,'მთავრ. ფონდი'!F256,'პრეზ. ფონდი'!F256)</f>
        <v>-16408</v>
      </c>
      <c r="F256" s="7">
        <f>SUM('ცვლილ. ბიუჯ.'!G256,'ცვლილ. საკუთ.'!G256,'მთავრ. ფონდი'!G256,'პრეზ. ფონდი'!G256)</f>
        <v>18200</v>
      </c>
      <c r="G256" s="7">
        <f>SUM('ცვლილ. ბიუჯ.'!H256,'ცვლილ. საკუთ.'!H256,'მთავრ. ფონდი'!H256,'პრეზ. ფონდი'!H256)</f>
        <v>54600</v>
      </c>
      <c r="H256" s="7">
        <f>SUM('ცვლილ. ბიუჯ.'!I256,'ცვლილ. საკუთ.'!I256,'მთავრ. ფონდი'!I256,'პრეზ. ფონდი'!I256)</f>
        <v>54600</v>
      </c>
      <c r="I256" s="7">
        <f t="shared" si="10"/>
        <v>1792</v>
      </c>
      <c r="J256" s="7">
        <f t="shared" si="11"/>
        <v>56392</v>
      </c>
    </row>
    <row r="257" spans="1:10" x14ac:dyDescent="0.25">
      <c r="A257" t="str">
        <f t="shared" si="9"/>
        <v>a</v>
      </c>
      <c r="B257" s="8"/>
      <c r="C257" s="9" t="s">
        <v>11</v>
      </c>
      <c r="D257" s="10">
        <f>SUM('ცვლილ. ბიუჯ.'!E257,'ცვლილ. საკუთ.'!E257,'მთავრ. ფონდი'!E257,'პრეზ. ფონდი'!E257)</f>
        <v>122600</v>
      </c>
      <c r="E257" s="10">
        <f>SUM('ცვლილ. ბიუჯ.'!F257,'ცვლილ. საკუთ.'!F257,'მთავრ. ფონდი'!F257,'პრეზ. ფონდი'!F257)</f>
        <v>0</v>
      </c>
      <c r="F257" s="10">
        <f>SUM('ცვლილ. ბიუჯ.'!G257,'ცვლილ. საკუთ.'!G257,'მთავრ. ფონდი'!G257,'პრეზ. ფონდი'!G257)</f>
        <v>13400</v>
      </c>
      <c r="G257" s="10">
        <f>SUM('ცვლილ. ბიუჯ.'!H257,'ცვლილ. საკუთ.'!H257,'მთავრ. ფონდი'!H257,'პრეზ. ფონდი'!H257)</f>
        <v>54600</v>
      </c>
      <c r="H257" s="10">
        <f>SUM('ცვლილ. ბიუჯ.'!I257,'ცვლილ. საკუთ.'!I257,'მთავრ. ფონდი'!I257,'პრეზ. ფონდი'!I257)</f>
        <v>54600</v>
      </c>
      <c r="I257" s="10">
        <f t="shared" si="10"/>
        <v>13400</v>
      </c>
      <c r="J257" s="10">
        <f t="shared" si="11"/>
        <v>68000</v>
      </c>
    </row>
    <row r="258" spans="1:10" x14ac:dyDescent="0.25">
      <c r="A258" t="str">
        <f t="shared" si="9"/>
        <v>a</v>
      </c>
      <c r="B258" s="8"/>
      <c r="C258" s="9" t="s">
        <v>12</v>
      </c>
      <c r="D258" s="10">
        <f>SUM('ცვლილ. ბიუჯ.'!E258,'ცვლილ. საკუთ.'!E258,'მთავრ. ფონდი'!E258,'პრეზ. ფონდი'!E258)</f>
        <v>-19198</v>
      </c>
      <c r="E258" s="10">
        <f>SUM('ცვლილ. ბიუჯ.'!F258,'ცვლილ. საკუთ.'!F258,'მთავრ. ფონდი'!F258,'პრეზ. ფონდი'!F258)</f>
        <v>-16258</v>
      </c>
      <c r="F258" s="10">
        <f>SUM('ცვლილ. ბიუჯ.'!G258,'ცვლილ. საკუთ.'!G258,'მთავრ. ფონდი'!G258,'პრეზ. ფონდი'!G258)</f>
        <v>-2940</v>
      </c>
      <c r="G258" s="10">
        <f>SUM('ცვლილ. ბიუჯ.'!H258,'ცვლილ. საკუთ.'!H258,'მთავრ. ფონდი'!H258,'პრეზ. ფონდი'!H258)</f>
        <v>0</v>
      </c>
      <c r="H258" s="10">
        <f>SUM('ცვლილ. ბიუჯ.'!I258,'ცვლილ. საკუთ.'!I258,'მთავრ. ფონდი'!I258,'პრეზ. ფონდი'!I258)</f>
        <v>0</v>
      </c>
      <c r="I258" s="10">
        <f t="shared" si="10"/>
        <v>-19198</v>
      </c>
      <c r="J258" s="10">
        <f t="shared" si="11"/>
        <v>-19198</v>
      </c>
    </row>
    <row r="259" spans="1:10" x14ac:dyDescent="0.25">
      <c r="A259" t="str">
        <f t="shared" si="9"/>
        <v>b</v>
      </c>
      <c r="B259" s="8"/>
      <c r="C259" s="9" t="s">
        <v>13</v>
      </c>
      <c r="D259" s="10">
        <f>SUM('ცვლილ. ბიუჯ.'!E259,'ცვლილ. საკუთ.'!E259,'მთავრ. ფონდი'!E259,'პრეზ. ფონდი'!E259)</f>
        <v>0</v>
      </c>
      <c r="E259" s="10">
        <f>SUM('ცვლილ. ბიუჯ.'!F259,'ცვლილ. საკუთ.'!F259,'მთავრ. ფონდი'!F259,'პრეზ. ფონდი'!F259)</f>
        <v>0</v>
      </c>
      <c r="F259" s="10">
        <f>SUM('ცვლილ. ბიუჯ.'!G259,'ცვლილ. საკუთ.'!G259,'მთავრ. ფონდი'!G259,'პრეზ. ფონდი'!G259)</f>
        <v>0</v>
      </c>
      <c r="G259" s="10">
        <f>SUM('ცვლილ. ბიუჯ.'!H259,'ცვლილ. საკუთ.'!H259,'მთავრ. ფონდი'!H259,'პრეზ. ფონდი'!H259)</f>
        <v>0</v>
      </c>
      <c r="H259" s="10">
        <f>SUM('ცვლილ. ბიუჯ.'!I259,'ცვლილ. საკუთ.'!I259,'მთავრ. ფონდი'!I259,'პრეზ. ფონდი'!I259)</f>
        <v>0</v>
      </c>
      <c r="I259" s="10">
        <f t="shared" si="10"/>
        <v>0</v>
      </c>
      <c r="J259" s="10">
        <f t="shared" si="11"/>
        <v>0</v>
      </c>
    </row>
    <row r="260" spans="1:10" x14ac:dyDescent="0.25">
      <c r="A260" t="str">
        <f t="shared" ref="A260:A323" si="12">IF(OR(D260&lt;&gt;0,E260&lt;&gt;0,F260&lt;&gt;0,G260&lt;&gt;0,H260&lt;&gt;0,),"a","b")</f>
        <v>b</v>
      </c>
      <c r="B260" s="8"/>
      <c r="C260" s="9" t="s">
        <v>14</v>
      </c>
      <c r="D260" s="10">
        <f>SUM('ცვლილ. ბიუჯ.'!E260,'ცვლილ. საკუთ.'!E260,'მთავრ. ფონდი'!E260,'პრეზ. ფონდი'!E260)</f>
        <v>0</v>
      </c>
      <c r="E260" s="10">
        <f>SUM('ცვლილ. ბიუჯ.'!F260,'ცვლილ. საკუთ.'!F260,'მთავრ. ფონდი'!F260,'პრეზ. ფონდი'!F260)</f>
        <v>0</v>
      </c>
      <c r="F260" s="10">
        <f>SUM('ცვლილ. ბიუჯ.'!G260,'ცვლილ. საკუთ.'!G260,'მთავრ. ფონდი'!G260,'პრეზ. ფონდი'!G260)</f>
        <v>0</v>
      </c>
      <c r="G260" s="10">
        <f>SUM('ცვლილ. ბიუჯ.'!H260,'ცვლილ. საკუთ.'!H260,'მთავრ. ფონდი'!H260,'პრეზ. ფონდი'!H260)</f>
        <v>0</v>
      </c>
      <c r="H260" s="10">
        <f>SUM('ცვლილ. ბიუჯ.'!I260,'ცვლილ. საკუთ.'!I260,'მთავრ. ფონდი'!I260,'პრეზ. ფონდი'!I260)</f>
        <v>0</v>
      </c>
      <c r="I260" s="10">
        <f t="shared" ref="I260:I323" si="13">SUM(E260,F260)</f>
        <v>0</v>
      </c>
      <c r="J260" s="10">
        <f t="shared" ref="J260:J323" si="14">SUM(E260,F260,G260)</f>
        <v>0</v>
      </c>
    </row>
    <row r="261" spans="1:10" x14ac:dyDescent="0.25">
      <c r="A261" t="str">
        <f t="shared" si="12"/>
        <v>b</v>
      </c>
      <c r="B261" s="8"/>
      <c r="C261" s="9" t="s">
        <v>15</v>
      </c>
      <c r="D261" s="10">
        <f>SUM('ცვლილ. ბიუჯ.'!E261,'ცვლილ. საკუთ.'!E261,'მთავრ. ფონდი'!E261,'პრეზ. ფონდი'!E261)</f>
        <v>0</v>
      </c>
      <c r="E261" s="10">
        <f>SUM('ცვლილ. ბიუჯ.'!F261,'ცვლილ. საკუთ.'!F261,'მთავრ. ფონდი'!F261,'პრეზ. ფონდი'!F261)</f>
        <v>0</v>
      </c>
      <c r="F261" s="10">
        <f>SUM('ცვლილ. ბიუჯ.'!G261,'ცვლილ. საკუთ.'!G261,'მთავრ. ფონდი'!G261,'პრეზ. ფონდი'!G261)</f>
        <v>0</v>
      </c>
      <c r="G261" s="10">
        <f>SUM('ცვლილ. ბიუჯ.'!H261,'ცვლილ. საკუთ.'!H261,'მთავრ. ფონდი'!H261,'პრეზ. ფონდი'!H261)</f>
        <v>0</v>
      </c>
      <c r="H261" s="10">
        <f>SUM('ცვლილ. ბიუჯ.'!I261,'ცვლილ. საკუთ.'!I261,'მთავრ. ფონდი'!I261,'პრეზ. ფონდი'!I261)</f>
        <v>0</v>
      </c>
      <c r="I261" s="10">
        <f t="shared" si="13"/>
        <v>0</v>
      </c>
      <c r="J261" s="10">
        <f t="shared" si="14"/>
        <v>0</v>
      </c>
    </row>
    <row r="262" spans="1:10" x14ac:dyDescent="0.25">
      <c r="A262" t="str">
        <f t="shared" si="12"/>
        <v>a</v>
      </c>
      <c r="B262" s="8"/>
      <c r="C262" s="9" t="s">
        <v>16</v>
      </c>
      <c r="D262" s="10">
        <f>SUM('ცვლილ. ბიუჯ.'!E262,'ცვლილ. საკუთ.'!E262,'მთავრ. ფონდი'!E262,'პრეზ. ფონდი'!E262)</f>
        <v>7740</v>
      </c>
      <c r="E262" s="10">
        <f>SUM('ცვლილ. ბიუჯ.'!F262,'ცვლილ. საკუთ.'!F262,'მთავრ. ფონდი'!F262,'პრეზ. ფონდი'!F262)</f>
        <v>0</v>
      </c>
      <c r="F262" s="10">
        <f>SUM('ცვლილ. ბიუჯ.'!G262,'ცვლილ. საკუთ.'!G262,'მთავრ. ფონდი'!G262,'პრეზ. ფონდი'!G262)</f>
        <v>7740</v>
      </c>
      <c r="G262" s="10">
        <f>SUM('ცვლილ. ბიუჯ.'!H262,'ცვლილ. საკუთ.'!H262,'მთავრ. ფონდი'!H262,'პრეზ. ფონდი'!H262)</f>
        <v>0</v>
      </c>
      <c r="H262" s="10">
        <f>SUM('ცვლილ. ბიუჯ.'!I262,'ცვლილ. საკუთ.'!I262,'მთავრ. ფონდი'!I262,'პრეზ. ფონდი'!I262)</f>
        <v>0</v>
      </c>
      <c r="I262" s="10">
        <f t="shared" si="13"/>
        <v>7740</v>
      </c>
      <c r="J262" s="10">
        <f t="shared" si="14"/>
        <v>7740</v>
      </c>
    </row>
    <row r="263" spans="1:10" x14ac:dyDescent="0.25">
      <c r="A263" t="str">
        <f t="shared" si="12"/>
        <v>a</v>
      </c>
      <c r="B263" s="8"/>
      <c r="C263" s="9" t="s">
        <v>17</v>
      </c>
      <c r="D263" s="10">
        <f>SUM('ცვლილ. ბიუჯ.'!E263,'ცვლილ. საკუთ.'!E263,'მთავრ. ფონდი'!E263,'პრეზ. ფონდი'!E263)</f>
        <v>-150</v>
      </c>
      <c r="E263" s="10">
        <f>SUM('ცვლილ. ბიუჯ.'!F263,'ცვლილ. საკუთ.'!F263,'მთავრ. ფონდი'!F263,'პრეზ. ფონდი'!F263)</f>
        <v>-150</v>
      </c>
      <c r="F263" s="10">
        <f>SUM('ცვლილ. ბიუჯ.'!G263,'ცვლილ. საკუთ.'!G263,'მთავრ. ფონდი'!G263,'პრეზ. ფონდი'!G263)</f>
        <v>0</v>
      </c>
      <c r="G263" s="10">
        <f>SUM('ცვლილ. ბიუჯ.'!H263,'ცვლილ. საკუთ.'!H263,'მთავრ. ფონდი'!H263,'პრეზ. ფონდი'!H263)</f>
        <v>0</v>
      </c>
      <c r="H263" s="10">
        <f>SUM('ცვლილ. ბიუჯ.'!I263,'ცვლილ. საკუთ.'!I263,'მთავრ. ფონდი'!I263,'პრეზ. ფონდი'!I263)</f>
        <v>0</v>
      </c>
      <c r="I263" s="10">
        <f t="shared" si="13"/>
        <v>-150</v>
      </c>
      <c r="J263" s="10">
        <f t="shared" si="14"/>
        <v>-150</v>
      </c>
    </row>
    <row r="264" spans="1:10" x14ac:dyDescent="0.25">
      <c r="A264" t="str">
        <f t="shared" si="12"/>
        <v>b</v>
      </c>
      <c r="B264" s="5"/>
      <c r="C264" s="6" t="s">
        <v>18</v>
      </c>
      <c r="D264" s="7">
        <f>SUM('ცვლილ. ბიუჯ.'!E264,'ცვლილ. საკუთ.'!E264,'მთავრ. ფონდი'!E264,'პრეზ. ფონდი'!E264)</f>
        <v>0</v>
      </c>
      <c r="E264" s="7">
        <f>SUM('ცვლილ. ბიუჯ.'!F264,'ცვლილ. საკუთ.'!F264,'მთავრ. ფონდი'!F264,'პრეზ. ფონდი'!F264)</f>
        <v>0</v>
      </c>
      <c r="F264" s="7">
        <f>SUM('ცვლილ. ბიუჯ.'!G264,'ცვლილ. საკუთ.'!G264,'მთავრ. ფონდი'!G264,'პრეზ. ფონდი'!G264)</f>
        <v>0</v>
      </c>
      <c r="G264" s="7">
        <f>SUM('ცვლილ. ბიუჯ.'!H264,'ცვლილ. საკუთ.'!H264,'მთავრ. ფონდი'!H264,'პრეზ. ფონდი'!H264)</f>
        <v>0</v>
      </c>
      <c r="H264" s="7">
        <f>SUM('ცვლილ. ბიუჯ.'!I264,'ცვლილ. საკუთ.'!I264,'მთავრ. ფონდი'!I264,'პრეზ. ფონდი'!I264)</f>
        <v>0</v>
      </c>
      <c r="I264" s="7">
        <f t="shared" si="13"/>
        <v>0</v>
      </c>
      <c r="J264" s="7">
        <f t="shared" si="14"/>
        <v>0</v>
      </c>
    </row>
    <row r="265" spans="1:10" x14ac:dyDescent="0.25">
      <c r="A265" t="str">
        <f t="shared" si="12"/>
        <v>b</v>
      </c>
      <c r="B265" s="5"/>
      <c r="C265" s="6" t="s">
        <v>19</v>
      </c>
      <c r="D265" s="7">
        <f>SUM('ცვლილ. ბიუჯ.'!E265,'ცვლილ. საკუთ.'!E265,'მთავრ. ფონდი'!E265,'პრეზ. ფონდი'!E265)</f>
        <v>0</v>
      </c>
      <c r="E265" s="7">
        <f>SUM('ცვლილ. ბიუჯ.'!F265,'ცვლილ. საკუთ.'!F265,'მთავრ. ფონდი'!F265,'პრეზ. ფონდი'!F265)</f>
        <v>0</v>
      </c>
      <c r="F265" s="7">
        <f>SUM('ცვლილ. ბიუჯ.'!G265,'ცვლილ. საკუთ.'!G265,'მთავრ. ფონდი'!G265,'პრეზ. ფონდი'!G265)</f>
        <v>0</v>
      </c>
      <c r="G265" s="7">
        <f>SUM('ცვლილ. ბიუჯ.'!H265,'ცვლილ. საკუთ.'!H265,'მთავრ. ფონდი'!H265,'პრეზ. ფონდი'!H265)</f>
        <v>0</v>
      </c>
      <c r="H265" s="7">
        <f>SUM('ცვლილ. ბიუჯ.'!I265,'ცვლილ. საკუთ.'!I265,'მთავრ. ფონდი'!I265,'პრეზ. ფონდი'!I265)</f>
        <v>0</v>
      </c>
      <c r="I265" s="7">
        <f t="shared" si="13"/>
        <v>0</v>
      </c>
      <c r="J265" s="7">
        <f t="shared" si="14"/>
        <v>0</v>
      </c>
    </row>
    <row r="266" spans="1:10" ht="15.75" thickBot="1" x14ac:dyDescent="0.3">
      <c r="A266" t="str">
        <f t="shared" si="12"/>
        <v>a</v>
      </c>
      <c r="B266" s="11"/>
      <c r="C266" s="12" t="s">
        <v>20</v>
      </c>
      <c r="D266" s="13">
        <f>SUM('ცვლილ. ბიუჯ.'!E266,'ცვლილ. საკუთ.'!E266,'მთავრ. ფონდი'!E266,'პრეზ. ფონდი'!E266)</f>
        <v>14538</v>
      </c>
      <c r="E266" s="13">
        <f>SUM('ცვლილ. ბიუჯ.'!F266,'ცვლილ. საკუთ.'!F266,'მთავრ. ფონდი'!F266,'პრეზ. ფონდი'!F266)</f>
        <v>14538</v>
      </c>
      <c r="F266" s="13">
        <f>SUM('ცვლილ. ბიუჯ.'!G266,'ცვლილ. საკუთ.'!G266,'მთავრ. ფონდი'!G266,'პრეზ. ფონდი'!G266)</f>
        <v>0</v>
      </c>
      <c r="G266" s="13">
        <f>SUM('ცვლილ. ბიუჯ.'!H266,'ცვლილ. საკუთ.'!H266,'მთავრ. ფონდი'!H266,'პრეზ. ფონდი'!H266)</f>
        <v>0</v>
      </c>
      <c r="H266" s="13">
        <f>SUM('ცვლილ. ბიუჯ.'!I266,'ცვლილ. საკუთ.'!I266,'მთავრ. ფონდი'!I266,'პრეზ. ფონდი'!I266)</f>
        <v>0</v>
      </c>
      <c r="I266" s="13">
        <f t="shared" si="13"/>
        <v>14538</v>
      </c>
      <c r="J266" s="13">
        <f t="shared" si="14"/>
        <v>14538</v>
      </c>
    </row>
    <row r="267" spans="1:10" ht="32.25" customHeight="1" thickTop="1" thickBot="1" x14ac:dyDescent="0.3">
      <c r="A267" t="str">
        <f t="shared" si="12"/>
        <v>a</v>
      </c>
      <c r="B267" s="16" t="s">
        <v>61</v>
      </c>
      <c r="C267" s="4" t="s">
        <v>62</v>
      </c>
      <c r="D267" s="4">
        <f>SUM('ცვლილ. ბიუჯ.'!E267,'ცვლილ. საკუთ.'!E267,'მთავრ. ფონდი'!E267,'პრეზ. ფონდი'!E267)</f>
        <v>1370419</v>
      </c>
      <c r="E267" s="4">
        <f>SUM('ცვლილ. ბიუჯ.'!F267,'ცვლილ. საკუთ.'!F267,'მთავრ. ფონდი'!F267,'პრეზ. ფონდი'!F267)</f>
        <v>-12589167</v>
      </c>
      <c r="F267" s="4">
        <f>SUM('ცვლილ. ბიუჯ.'!G267,'ცვლილ. საკუთ.'!G267,'მთავრ. ფონდი'!G267,'პრეზ. ფონდი'!G267)</f>
        <v>-7496414</v>
      </c>
      <c r="G267" s="4">
        <f>SUM('ცვლილ. ბიუჯ.'!H267,'ცვლილ. საკუთ.'!H267,'მთავრ. ფონდი'!H267,'პრეზ. ფონდი'!H267)</f>
        <v>1500000</v>
      </c>
      <c r="H267" s="4">
        <f>SUM('ცვლილ. ბიუჯ.'!I267,'ცვლილ. საკუთ.'!I267,'მთავრ. ფონდი'!I267,'პრეზ. ფონდი'!I267)</f>
        <v>19956000</v>
      </c>
      <c r="I267" s="4">
        <f t="shared" si="13"/>
        <v>-20085581</v>
      </c>
      <c r="J267" s="4">
        <f t="shared" si="14"/>
        <v>-18585581</v>
      </c>
    </row>
    <row r="268" spans="1:10" ht="15.75" thickTop="1" x14ac:dyDescent="0.25">
      <c r="A268" t="str">
        <f t="shared" si="12"/>
        <v>a</v>
      </c>
      <c r="B268" s="5"/>
      <c r="C268" s="6" t="s">
        <v>10</v>
      </c>
      <c r="D268" s="7">
        <f>SUM('ცვლილ. ბიუჯ.'!E268,'ცვლილ. საკუთ.'!E268,'მთავრ. ფონდი'!E268,'პრეზ. ფონდი'!E268)</f>
        <v>1326020</v>
      </c>
      <c r="E268" s="7">
        <f>SUM('ცვლილ. ბიუჯ.'!F268,'ცვლილ. საკუთ.'!F268,'მთავრ. ფონდი'!F268,'პრეზ. ფონდი'!F268)</f>
        <v>-12605881</v>
      </c>
      <c r="F268" s="7">
        <f>SUM('ცვლილ. ბიუჯ.'!G268,'ცვლილ. საკუთ.'!G268,'მთავრ. ფონდი'!G268,'პრეზ. ფონდი'!G268)</f>
        <v>-7524099</v>
      </c>
      <c r="G268" s="7">
        <f>SUM('ცვლილ. ბიუჯ.'!H268,'ცვლილ. საკუთ.'!H268,'მთავრ. ფონდი'!H268,'პრეზ. ფონდი'!H268)</f>
        <v>1500000</v>
      </c>
      <c r="H268" s="7">
        <f>SUM('ცვლილ. ბიუჯ.'!I268,'ცვლილ. საკუთ.'!I268,'მთავრ. ფონდი'!I268,'პრეზ. ფონდი'!I268)</f>
        <v>19956000</v>
      </c>
      <c r="I268" s="7">
        <f t="shared" si="13"/>
        <v>-20129980</v>
      </c>
      <c r="J268" s="7">
        <f t="shared" si="14"/>
        <v>-18629980</v>
      </c>
    </row>
    <row r="269" spans="1:10" x14ac:dyDescent="0.25">
      <c r="A269" t="str">
        <f t="shared" si="12"/>
        <v>b</v>
      </c>
      <c r="B269" s="8"/>
      <c r="C269" s="9" t="s">
        <v>11</v>
      </c>
      <c r="D269" s="10">
        <f>SUM('ცვლილ. ბიუჯ.'!E269,'ცვლილ. საკუთ.'!E269,'მთავრ. ფონდი'!E269,'პრეზ. ფონდი'!E269)</f>
        <v>0</v>
      </c>
      <c r="E269" s="10">
        <f>SUM('ცვლილ. ბიუჯ.'!F269,'ცვლილ. საკუთ.'!F269,'მთავრ. ფონდი'!F269,'პრეზ. ფონდი'!F269)</f>
        <v>0</v>
      </c>
      <c r="F269" s="10">
        <f>SUM('ცვლილ. ბიუჯ.'!G269,'ცვლილ. საკუთ.'!G269,'მთავრ. ფონდი'!G269,'პრეზ. ფონდი'!G269)</f>
        <v>0</v>
      </c>
      <c r="G269" s="10">
        <f>SUM('ცვლილ. ბიუჯ.'!H269,'ცვლილ. საკუთ.'!H269,'მთავრ. ფონდი'!H269,'პრეზ. ფონდი'!H269)</f>
        <v>0</v>
      </c>
      <c r="H269" s="10">
        <f>SUM('ცვლილ. ბიუჯ.'!I269,'ცვლილ. საკუთ.'!I269,'მთავრ. ფონდი'!I269,'პრეზ. ფონდი'!I269)</f>
        <v>0</v>
      </c>
      <c r="I269" s="10">
        <f t="shared" si="13"/>
        <v>0</v>
      </c>
      <c r="J269" s="10">
        <f t="shared" si="14"/>
        <v>0</v>
      </c>
    </row>
    <row r="270" spans="1:10" x14ac:dyDescent="0.25">
      <c r="A270" t="str">
        <f t="shared" si="12"/>
        <v>a</v>
      </c>
      <c r="B270" s="8"/>
      <c r="C270" s="9" t="s">
        <v>12</v>
      </c>
      <c r="D270" s="10">
        <f>SUM('ცვლილ. ბიუჯ.'!E270,'ცვლილ. საკუთ.'!E270,'მთავრ. ფონდი'!E270,'პრეზ. ფონდი'!E270)</f>
        <v>-126400</v>
      </c>
      <c r="E270" s="10">
        <f>SUM('ცვლილ. ბიუჯ.'!F270,'ცვლილ. საკუთ.'!F270,'მთავრ. ფონდი'!F270,'პრეზ. ფონდი'!F270)</f>
        <v>-210000</v>
      </c>
      <c r="F270" s="10">
        <f>SUM('ცვლილ. ბიუჯ.'!G270,'ცვლილ. საკუთ.'!G270,'მთავრ. ფონდი'!G270,'პრეზ. ფონდი'!G270)</f>
        <v>-15090</v>
      </c>
      <c r="G270" s="10">
        <f>SUM('ცვლილ. ბიუჯ.'!H270,'ცვლილ. საკუთ.'!H270,'მთავრ. ფონდი'!H270,'პრეზ. ფონდი'!H270)</f>
        <v>-35000</v>
      </c>
      <c r="H270" s="10">
        <f>SUM('ცვლილ. ბიუჯ.'!I270,'ცვლილ. საკუთ.'!I270,'მთავრ. ფონდი'!I270,'პრეზ. ფონდი'!I270)</f>
        <v>133690</v>
      </c>
      <c r="I270" s="10">
        <f t="shared" si="13"/>
        <v>-225090</v>
      </c>
      <c r="J270" s="10">
        <f t="shared" si="14"/>
        <v>-260090</v>
      </c>
    </row>
    <row r="271" spans="1:10" x14ac:dyDescent="0.25">
      <c r="A271" t="str">
        <f t="shared" si="12"/>
        <v>b</v>
      </c>
      <c r="B271" s="8"/>
      <c r="C271" s="9" t="s">
        <v>13</v>
      </c>
      <c r="D271" s="10">
        <f>SUM('ცვლილ. ბიუჯ.'!E271,'ცვლილ. საკუთ.'!E271,'მთავრ. ფონდი'!E271,'პრეზ. ფონდი'!E271)</f>
        <v>0</v>
      </c>
      <c r="E271" s="10">
        <f>SUM('ცვლილ. ბიუჯ.'!F271,'ცვლილ. საკუთ.'!F271,'მთავრ. ფონდი'!F271,'პრეზ. ფონდი'!F271)</f>
        <v>0</v>
      </c>
      <c r="F271" s="10">
        <f>SUM('ცვლილ. ბიუჯ.'!G271,'ცვლილ. საკუთ.'!G271,'მთავრ. ფონდი'!G271,'პრეზ. ფონდი'!G271)</f>
        <v>0</v>
      </c>
      <c r="G271" s="10">
        <f>SUM('ცვლილ. ბიუჯ.'!H271,'ცვლილ. საკუთ.'!H271,'მთავრ. ფონდი'!H271,'პრეზ. ფონდი'!H271)</f>
        <v>0</v>
      </c>
      <c r="H271" s="10">
        <f>SUM('ცვლილ. ბიუჯ.'!I271,'ცვლილ. საკუთ.'!I271,'მთავრ. ფონდი'!I271,'პრეზ. ფონდი'!I271)</f>
        <v>0</v>
      </c>
      <c r="I271" s="10">
        <f t="shared" si="13"/>
        <v>0</v>
      </c>
      <c r="J271" s="10">
        <f t="shared" si="14"/>
        <v>0</v>
      </c>
    </row>
    <row r="272" spans="1:10" x14ac:dyDescent="0.25">
      <c r="A272" t="str">
        <f t="shared" si="12"/>
        <v>b</v>
      </c>
      <c r="B272" s="8"/>
      <c r="C272" s="9" t="s">
        <v>14</v>
      </c>
      <c r="D272" s="10">
        <f>SUM('ცვლილ. ბიუჯ.'!E272,'ცვლილ. საკუთ.'!E272,'მთავრ. ფონდი'!E272,'პრეზ. ფონდი'!E272)</f>
        <v>0</v>
      </c>
      <c r="E272" s="10">
        <f>SUM('ცვლილ. ბიუჯ.'!F272,'ცვლილ. საკუთ.'!F272,'მთავრ. ფონდი'!F272,'პრეზ. ფონდი'!F272)</f>
        <v>0</v>
      </c>
      <c r="F272" s="10">
        <f>SUM('ცვლილ. ბიუჯ.'!G272,'ცვლილ. საკუთ.'!G272,'მთავრ. ფონდი'!G272,'პრეზ. ფონდი'!G272)</f>
        <v>0</v>
      </c>
      <c r="G272" s="10">
        <f>SUM('ცვლილ. ბიუჯ.'!H272,'ცვლილ. საკუთ.'!H272,'მთავრ. ფონდი'!H272,'პრეზ. ფონდი'!H272)</f>
        <v>0</v>
      </c>
      <c r="H272" s="10">
        <f>SUM('ცვლილ. ბიუჯ.'!I272,'ცვლილ. საკუთ.'!I272,'მთავრ. ფონდი'!I272,'პრეზ. ფონდი'!I272)</f>
        <v>0</v>
      </c>
      <c r="I272" s="10">
        <f t="shared" si="13"/>
        <v>0</v>
      </c>
      <c r="J272" s="10">
        <f t="shared" si="14"/>
        <v>0</v>
      </c>
    </row>
    <row r="273" spans="1:10" x14ac:dyDescent="0.25">
      <c r="A273" t="str">
        <f t="shared" si="12"/>
        <v>b</v>
      </c>
      <c r="B273" s="8"/>
      <c r="C273" s="9" t="s">
        <v>15</v>
      </c>
      <c r="D273" s="10">
        <f>SUM('ცვლილ. ბიუჯ.'!E273,'ცვლილ. საკუთ.'!E273,'მთავრ. ფონდი'!E273,'პრეზ. ფონდი'!E273)</f>
        <v>0</v>
      </c>
      <c r="E273" s="10">
        <f>SUM('ცვლილ. ბიუჯ.'!F273,'ცვლილ. საკუთ.'!F273,'მთავრ. ფონდი'!F273,'პრეზ. ფონდი'!F273)</f>
        <v>0</v>
      </c>
      <c r="F273" s="10">
        <f>SUM('ცვლილ. ბიუჯ.'!G273,'ცვლილ. საკუთ.'!G273,'მთავრ. ფონდი'!G273,'პრეზ. ფონდი'!G273)</f>
        <v>0</v>
      </c>
      <c r="G273" s="10">
        <f>SUM('ცვლილ. ბიუჯ.'!H273,'ცვლილ. საკუთ.'!H273,'მთავრ. ფონდი'!H273,'პრეზ. ფონდი'!H273)</f>
        <v>0</v>
      </c>
      <c r="H273" s="10">
        <f>SUM('ცვლილ. ბიუჯ.'!I273,'ცვლილ. საკუთ.'!I273,'მთავრ. ფონდი'!I273,'პრეზ. ფონდი'!I273)</f>
        <v>0</v>
      </c>
      <c r="I273" s="10">
        <f t="shared" si="13"/>
        <v>0</v>
      </c>
      <c r="J273" s="10">
        <f t="shared" si="14"/>
        <v>0</v>
      </c>
    </row>
    <row r="274" spans="1:10" x14ac:dyDescent="0.25">
      <c r="A274" t="str">
        <f t="shared" si="12"/>
        <v>a</v>
      </c>
      <c r="B274" s="8"/>
      <c r="C274" s="9" t="s">
        <v>16</v>
      </c>
      <c r="D274" s="10">
        <f>SUM('ცვლილ. ბიუჯ.'!E274,'ცვლილ. საკუთ.'!E274,'მთავრ. ფონდი'!E274,'პრეზ. ფონდი'!E274)</f>
        <v>925938</v>
      </c>
      <c r="E274" s="10">
        <f>SUM('ცვლილ. ბიუჯ.'!F274,'ცვლილ. საკუთ.'!F274,'მთავრ. ფონდი'!F274,'პრეზ. ფონდი'!F274)</f>
        <v>-12055481</v>
      </c>
      <c r="F274" s="10">
        <f>SUM('ცვლილ. ბიუჯ.'!G274,'ცვლილ. საკუთ.'!G274,'მთავრ. ფონდი'!G274,'პრეზ. ფონდი'!G274)</f>
        <v>-7915391</v>
      </c>
      <c r="G274" s="10">
        <f>SUM('ცვლილ. ბიუჯ.'!H274,'ცვლილ. საკუთ.'!H274,'მთავრ. ფონდი'!H274,'პრეზ. ფონდი'!H274)</f>
        <v>1235000</v>
      </c>
      <c r="H274" s="10">
        <f>SUM('ცვლილ. ბიუჯ.'!I274,'ცვლილ. საკუთ.'!I274,'მთავრ. ფონდი'!I274,'პრეზ. ფონდი'!I274)</f>
        <v>19661810</v>
      </c>
      <c r="I274" s="10">
        <f t="shared" si="13"/>
        <v>-19970872</v>
      </c>
      <c r="J274" s="10">
        <f t="shared" si="14"/>
        <v>-18735872</v>
      </c>
    </row>
    <row r="275" spans="1:10" x14ac:dyDescent="0.25">
      <c r="A275" t="str">
        <f t="shared" si="12"/>
        <v>a</v>
      </c>
      <c r="B275" s="8"/>
      <c r="C275" s="9" t="s">
        <v>17</v>
      </c>
      <c r="D275" s="10">
        <f>SUM('ცვლილ. ბიუჯ.'!E275,'ცვლილ. საკუთ.'!E275,'მთავრ. ფონდი'!E275,'პრეზ. ფონდი'!E275)</f>
        <v>526482</v>
      </c>
      <c r="E275" s="10">
        <f>SUM('ცვლილ. ბიუჯ.'!F275,'ცვლილ. საკუთ.'!F275,'მთავრ. ფონდი'!F275,'პრეზ. ფონდი'!F275)</f>
        <v>-340400</v>
      </c>
      <c r="F275" s="10">
        <f>SUM('ცვლილ. ბიუჯ.'!G275,'ცვლილ. საკუთ.'!G275,'მთავრ. ფონდი'!G275,'პრეზ. ფონდი'!G275)</f>
        <v>406382</v>
      </c>
      <c r="G275" s="10">
        <f>SUM('ცვლილ. ბიუჯ.'!H275,'ცვლილ. საკუთ.'!H275,'მთავრ. ფონდი'!H275,'პრეზ. ფონდი'!H275)</f>
        <v>300000</v>
      </c>
      <c r="H275" s="10">
        <f>SUM('ცვლილ. ბიუჯ.'!I275,'ცვლილ. საკუთ.'!I275,'მთავრ. ფონდი'!I275,'პრეზ. ფონდი'!I275)</f>
        <v>160500</v>
      </c>
      <c r="I275" s="10">
        <f t="shared" si="13"/>
        <v>65982</v>
      </c>
      <c r="J275" s="10">
        <f t="shared" si="14"/>
        <v>365982</v>
      </c>
    </row>
    <row r="276" spans="1:10" x14ac:dyDescent="0.25">
      <c r="A276" t="str">
        <f t="shared" si="12"/>
        <v>b</v>
      </c>
      <c r="B276" s="5"/>
      <c r="C276" s="6" t="s">
        <v>18</v>
      </c>
      <c r="D276" s="7">
        <f>SUM('ცვლილ. ბიუჯ.'!E276,'ცვლილ. საკუთ.'!E276,'მთავრ. ფონდი'!E276,'პრეზ. ფონდი'!E276)</f>
        <v>0</v>
      </c>
      <c r="E276" s="7">
        <f>SUM('ცვლილ. ბიუჯ.'!F276,'ცვლილ. საკუთ.'!F276,'მთავრ. ფონდი'!F276,'პრეზ. ფონდი'!F276)</f>
        <v>0</v>
      </c>
      <c r="F276" s="7">
        <f>SUM('ცვლილ. ბიუჯ.'!G276,'ცვლილ. საკუთ.'!G276,'მთავრ. ფონდი'!G276,'პრეზ. ფონდი'!G276)</f>
        <v>0</v>
      </c>
      <c r="G276" s="7">
        <f>SUM('ცვლილ. ბიუჯ.'!H276,'ცვლილ. საკუთ.'!H276,'მთავრ. ფონდი'!H276,'პრეზ. ფონდი'!H276)</f>
        <v>0</v>
      </c>
      <c r="H276" s="7">
        <f>SUM('ცვლილ. ბიუჯ.'!I276,'ცვლილ. საკუთ.'!I276,'მთავრ. ფონდი'!I276,'პრეზ. ფონდი'!I276)</f>
        <v>0</v>
      </c>
      <c r="I276" s="7">
        <f t="shared" si="13"/>
        <v>0</v>
      </c>
      <c r="J276" s="7">
        <f t="shared" si="14"/>
        <v>0</v>
      </c>
    </row>
    <row r="277" spans="1:10" x14ac:dyDescent="0.25">
      <c r="A277" t="str">
        <f t="shared" si="12"/>
        <v>b</v>
      </c>
      <c r="B277" s="5"/>
      <c r="C277" s="6" t="s">
        <v>19</v>
      </c>
      <c r="D277" s="7">
        <f>SUM('ცვლილ. ბიუჯ.'!E277,'ცვლილ. საკუთ.'!E277,'მთავრ. ფონდი'!E277,'პრეზ. ფონდი'!E277)</f>
        <v>0</v>
      </c>
      <c r="E277" s="7">
        <f>SUM('ცვლილ. ბიუჯ.'!F277,'ცვლილ. საკუთ.'!F277,'მთავრ. ფონდი'!F277,'პრეზ. ფონდი'!F277)</f>
        <v>0</v>
      </c>
      <c r="F277" s="7">
        <f>SUM('ცვლილ. ბიუჯ.'!G277,'ცვლილ. საკუთ.'!G277,'მთავრ. ფონდი'!G277,'პრეზ. ფონდი'!G277)</f>
        <v>0</v>
      </c>
      <c r="G277" s="7">
        <f>SUM('ცვლილ. ბიუჯ.'!H277,'ცვლილ. საკუთ.'!H277,'მთავრ. ფონდი'!H277,'პრეზ. ფონდი'!H277)</f>
        <v>0</v>
      </c>
      <c r="H277" s="7">
        <f>SUM('ცვლილ. ბიუჯ.'!I277,'ცვლილ. საკუთ.'!I277,'მთავრ. ფონდი'!I277,'პრეზ. ფონდი'!I277)</f>
        <v>0</v>
      </c>
      <c r="I277" s="7">
        <f t="shared" si="13"/>
        <v>0</v>
      </c>
      <c r="J277" s="7">
        <f t="shared" si="14"/>
        <v>0</v>
      </c>
    </row>
    <row r="278" spans="1:10" ht="15.75" thickBot="1" x14ac:dyDescent="0.3">
      <c r="A278" t="str">
        <f t="shared" si="12"/>
        <v>a</v>
      </c>
      <c r="B278" s="11"/>
      <c r="C278" s="12" t="s">
        <v>20</v>
      </c>
      <c r="D278" s="13">
        <f>SUM('ცვლილ. ბიუჯ.'!E278,'ცვლილ. საკუთ.'!E278,'მთავრ. ფონდი'!E278,'პრეზ. ფონდი'!E278)</f>
        <v>44399</v>
      </c>
      <c r="E278" s="13">
        <f>SUM('ცვლილ. ბიუჯ.'!F278,'ცვლილ. საკუთ.'!F278,'მთავრ. ფონდი'!F278,'პრეზ. ფონდი'!F278)</f>
        <v>16714</v>
      </c>
      <c r="F278" s="13">
        <f>SUM('ცვლილ. ბიუჯ.'!G278,'ცვლილ. საკუთ.'!G278,'მთავრ. ფონდი'!G278,'პრეზ. ფონდი'!G278)</f>
        <v>27685</v>
      </c>
      <c r="G278" s="13">
        <f>SUM('ცვლილ. ბიუჯ.'!H278,'ცვლილ. საკუთ.'!H278,'მთავრ. ფონდი'!H278,'პრეზ. ფონდი'!H278)</f>
        <v>0</v>
      </c>
      <c r="H278" s="13">
        <f>SUM('ცვლილ. ბიუჯ.'!I278,'ცვლილ. საკუთ.'!I278,'მთავრ. ფონდი'!I278,'პრეზ. ფონდი'!I278)</f>
        <v>0</v>
      </c>
      <c r="I278" s="13">
        <f t="shared" si="13"/>
        <v>44399</v>
      </c>
      <c r="J278" s="13">
        <f t="shared" si="14"/>
        <v>44399</v>
      </c>
    </row>
    <row r="279" spans="1:10" ht="32.25" customHeight="1" thickTop="1" thickBot="1" x14ac:dyDescent="0.3">
      <c r="A279" t="str">
        <f t="shared" si="12"/>
        <v>a</v>
      </c>
      <c r="B279" s="3" t="s">
        <v>63</v>
      </c>
      <c r="C279" s="4" t="s">
        <v>64</v>
      </c>
      <c r="D279" s="4">
        <f>SUM('ცვლილ. ბიუჯ.'!E279,'ცვლილ. საკუთ.'!E279,'მთავრ. ფონდი'!E279,'პრეზ. ფონდი'!E279)</f>
        <v>0</v>
      </c>
      <c r="E279" s="4">
        <f>SUM('ცვლილ. ბიუჯ.'!F279,'ცვლილ. საკუთ.'!F279,'მთავრ. ფონდი'!F279,'პრეზ. ფონდი'!F279)</f>
        <v>-1830500</v>
      </c>
      <c r="F279" s="4">
        <f>SUM('ცვლილ. ბიუჯ.'!G279,'ცვლილ. საკუთ.'!G279,'მთავრ. ფონდი'!G279,'პრეზ. ფონდი'!G279)</f>
        <v>192000</v>
      </c>
      <c r="G279" s="4">
        <f>SUM('ცვლილ. ბიუჯ.'!H279,'ცვლილ. საკუთ.'!H279,'მთავრ. ფონდი'!H279,'პრეზ. ფონდი'!H279)</f>
        <v>0</v>
      </c>
      <c r="H279" s="4">
        <f>SUM('ცვლილ. ბიუჯ.'!I279,'ცვლილ. საკუთ.'!I279,'მთავრ. ფონდი'!I279,'პრეზ. ფონდი'!I279)</f>
        <v>1638500</v>
      </c>
      <c r="I279" s="4">
        <f t="shared" si="13"/>
        <v>-1638500</v>
      </c>
      <c r="J279" s="4">
        <f t="shared" si="14"/>
        <v>-1638500</v>
      </c>
    </row>
    <row r="280" spans="1:10" ht="15.75" thickTop="1" x14ac:dyDescent="0.25">
      <c r="A280" t="str">
        <f t="shared" si="12"/>
        <v>a</v>
      </c>
      <c r="B280" s="5"/>
      <c r="C280" s="6" t="s">
        <v>10</v>
      </c>
      <c r="D280" s="7">
        <f>SUM('ცვლილ. ბიუჯ.'!E280,'ცვლილ. საკუთ.'!E280,'მთავრ. ფონდი'!E280,'პრეზ. ფონდი'!E280)</f>
        <v>-38665</v>
      </c>
      <c r="E280" s="7">
        <f>SUM('ცვლილ. ბიუჯ.'!F280,'ცვლილ. საკუთ.'!F280,'მთავრ. ფონდი'!F280,'პრეზ. ფონდი'!F280)</f>
        <v>-1841480</v>
      </c>
      <c r="F280" s="7">
        <f>SUM('ცვლილ. ბიუჯ.'!G280,'ცვლილ. საკუთ.'!G280,'მთავრ. ფონდი'!G280,'პრეზ. ფონდი'!G280)</f>
        <v>164315</v>
      </c>
      <c r="G280" s="7">
        <f>SUM('ცვლილ. ბიუჯ.'!H280,'ცვლილ. საკუთ.'!H280,'მთავრ. ფონდი'!H280,'პრეზ. ფონდი'!H280)</f>
        <v>0</v>
      </c>
      <c r="H280" s="7">
        <f>SUM('ცვლილ. ბიუჯ.'!I280,'ცვლილ. საკუთ.'!I280,'მთავრ. ფონდი'!I280,'პრეზ. ფონდი'!I280)</f>
        <v>1638500</v>
      </c>
      <c r="I280" s="7">
        <f t="shared" si="13"/>
        <v>-1677165</v>
      </c>
      <c r="J280" s="7">
        <f t="shared" si="14"/>
        <v>-1677165</v>
      </c>
    </row>
    <row r="281" spans="1:10" x14ac:dyDescent="0.25">
      <c r="A281" t="str">
        <f t="shared" si="12"/>
        <v>b</v>
      </c>
      <c r="B281" s="8"/>
      <c r="C281" s="9" t="s">
        <v>11</v>
      </c>
      <c r="D281" s="10">
        <f>SUM('ცვლილ. ბიუჯ.'!E281,'ცვლილ. საკუთ.'!E281,'მთავრ. ფონდი'!E281,'პრეზ. ფონდი'!E281)</f>
        <v>0</v>
      </c>
      <c r="E281" s="10">
        <f>SUM('ცვლილ. ბიუჯ.'!F281,'ცვლილ. საკუთ.'!F281,'მთავრ. ფონდი'!F281,'პრეზ. ფონდი'!F281)</f>
        <v>0</v>
      </c>
      <c r="F281" s="10">
        <f>SUM('ცვლილ. ბიუჯ.'!G281,'ცვლილ. საკუთ.'!G281,'მთავრ. ფონდი'!G281,'პრეზ. ფონდი'!G281)</f>
        <v>0</v>
      </c>
      <c r="G281" s="10">
        <f>SUM('ცვლილ. ბიუჯ.'!H281,'ცვლილ. საკუთ.'!H281,'მთავრ. ფონდი'!H281,'პრეზ. ფონდი'!H281)</f>
        <v>0</v>
      </c>
      <c r="H281" s="10">
        <f>SUM('ცვლილ. ბიუჯ.'!I281,'ცვლილ. საკუთ.'!I281,'მთავრ. ფონდი'!I281,'პრეზ. ფონდი'!I281)</f>
        <v>0</v>
      </c>
      <c r="I281" s="10">
        <f t="shared" si="13"/>
        <v>0</v>
      </c>
      <c r="J281" s="10">
        <f t="shared" si="14"/>
        <v>0</v>
      </c>
    </row>
    <row r="282" spans="1:10" x14ac:dyDescent="0.25">
      <c r="A282" t="str">
        <f t="shared" si="12"/>
        <v>a</v>
      </c>
      <c r="B282" s="8"/>
      <c r="C282" s="9" t="s">
        <v>12</v>
      </c>
      <c r="D282" s="10">
        <f>SUM('ცვლილ. ბიუჯ.'!E282,'ცვლილ. საკუთ.'!E282,'მთავრ. ფონდი'!E282,'პრეზ. ფონდი'!E282)</f>
        <v>13600</v>
      </c>
      <c r="E282" s="10">
        <f>SUM('ცვლილ. ბიუჯ.'!F282,'ცვლილ. საკუთ.'!F282,'მთავრ. ფონდი'!F282,'პრეზ. ფონდი'!F282)</f>
        <v>0</v>
      </c>
      <c r="F282" s="10">
        <f>SUM('ცვლილ. ბიუჯ.'!G282,'ცვლილ. საკუთ.'!G282,'მთავრ. ფონდი'!G282,'პრეზ. ფონდი'!G282)</f>
        <v>13600</v>
      </c>
      <c r="G282" s="10">
        <f>SUM('ცვლილ. ბიუჯ.'!H282,'ცვლილ. საკუთ.'!H282,'მთავრ. ფონდი'!H282,'პრეზ. ფონდი'!H282)</f>
        <v>0</v>
      </c>
      <c r="H282" s="10">
        <f>SUM('ცვლილ. ბიუჯ.'!I282,'ცვლილ. საკუთ.'!I282,'მთავრ. ფონდი'!I282,'პრეზ. ფონდი'!I282)</f>
        <v>0</v>
      </c>
      <c r="I282" s="10">
        <f t="shared" si="13"/>
        <v>13600</v>
      </c>
      <c r="J282" s="10">
        <f t="shared" si="14"/>
        <v>13600</v>
      </c>
    </row>
    <row r="283" spans="1:10" x14ac:dyDescent="0.25">
      <c r="A283" t="str">
        <f t="shared" si="12"/>
        <v>b</v>
      </c>
      <c r="B283" s="8"/>
      <c r="C283" s="9" t="s">
        <v>13</v>
      </c>
      <c r="D283" s="10">
        <f>SUM('ცვლილ. ბიუჯ.'!E283,'ცვლილ. საკუთ.'!E283,'მთავრ. ფონდი'!E283,'პრეზ. ფონდი'!E283)</f>
        <v>0</v>
      </c>
      <c r="E283" s="10">
        <f>SUM('ცვლილ. ბიუჯ.'!F283,'ცვლილ. საკუთ.'!F283,'მთავრ. ფონდი'!F283,'პრეზ. ფონდი'!F283)</f>
        <v>0</v>
      </c>
      <c r="F283" s="10">
        <f>SUM('ცვლილ. ბიუჯ.'!G283,'ცვლილ. საკუთ.'!G283,'მთავრ. ფონდი'!G283,'პრეზ. ფონდი'!G283)</f>
        <v>0</v>
      </c>
      <c r="G283" s="10">
        <f>SUM('ცვლილ. ბიუჯ.'!H283,'ცვლილ. საკუთ.'!H283,'მთავრ. ფონდი'!H283,'პრეზ. ფონდი'!H283)</f>
        <v>0</v>
      </c>
      <c r="H283" s="10">
        <f>SUM('ცვლილ. ბიუჯ.'!I283,'ცვლილ. საკუთ.'!I283,'მთავრ. ფონდი'!I283,'პრეზ. ფონდი'!I283)</f>
        <v>0</v>
      </c>
      <c r="I283" s="10">
        <f t="shared" si="13"/>
        <v>0</v>
      </c>
      <c r="J283" s="10">
        <f t="shared" si="14"/>
        <v>0</v>
      </c>
    </row>
    <row r="284" spans="1:10" x14ac:dyDescent="0.25">
      <c r="A284" t="str">
        <f t="shared" si="12"/>
        <v>b</v>
      </c>
      <c r="B284" s="8"/>
      <c r="C284" s="9" t="s">
        <v>14</v>
      </c>
      <c r="D284" s="10">
        <f>SUM('ცვლილ. ბიუჯ.'!E284,'ცვლილ. საკუთ.'!E284,'მთავრ. ფონდი'!E284,'პრეზ. ფონდი'!E284)</f>
        <v>0</v>
      </c>
      <c r="E284" s="10">
        <f>SUM('ცვლილ. ბიუჯ.'!F284,'ცვლილ. საკუთ.'!F284,'მთავრ. ფონდი'!F284,'პრეზ. ფონდი'!F284)</f>
        <v>0</v>
      </c>
      <c r="F284" s="10">
        <f>SUM('ცვლილ. ბიუჯ.'!G284,'ცვლილ. საკუთ.'!G284,'მთავრ. ფონდი'!G284,'პრეზ. ფონდი'!G284)</f>
        <v>0</v>
      </c>
      <c r="G284" s="10">
        <f>SUM('ცვლილ. ბიუჯ.'!H284,'ცვლილ. საკუთ.'!H284,'მთავრ. ფონდი'!H284,'პრეზ. ფონდი'!H284)</f>
        <v>0</v>
      </c>
      <c r="H284" s="10">
        <f>SUM('ცვლილ. ბიუჯ.'!I284,'ცვლილ. საკუთ.'!I284,'მთავრ. ფონდი'!I284,'პრეზ. ფონდი'!I284)</f>
        <v>0</v>
      </c>
      <c r="I284" s="10">
        <f t="shared" si="13"/>
        <v>0</v>
      </c>
      <c r="J284" s="10">
        <f t="shared" si="14"/>
        <v>0</v>
      </c>
    </row>
    <row r="285" spans="1:10" x14ac:dyDescent="0.25">
      <c r="A285" t="str">
        <f t="shared" si="12"/>
        <v>b</v>
      </c>
      <c r="B285" s="8"/>
      <c r="C285" s="9" t="s">
        <v>15</v>
      </c>
      <c r="D285" s="10">
        <f>SUM('ცვლილ. ბიუჯ.'!E285,'ცვლილ. საკუთ.'!E285,'მთავრ. ფონდი'!E285,'პრეზ. ფონდი'!E285)</f>
        <v>0</v>
      </c>
      <c r="E285" s="10">
        <f>SUM('ცვლილ. ბიუჯ.'!F285,'ცვლილ. საკუთ.'!F285,'მთავრ. ფონდი'!F285,'პრეზ. ფონდი'!F285)</f>
        <v>0</v>
      </c>
      <c r="F285" s="10">
        <f>SUM('ცვლილ. ბიუჯ.'!G285,'ცვლილ. საკუთ.'!G285,'მთავრ. ფონდი'!G285,'პრეზ. ფონდი'!G285)</f>
        <v>0</v>
      </c>
      <c r="G285" s="10">
        <f>SUM('ცვლილ. ბიუჯ.'!H285,'ცვლილ. საკუთ.'!H285,'მთავრ. ფონდი'!H285,'პრეზ. ფონდი'!H285)</f>
        <v>0</v>
      </c>
      <c r="H285" s="10">
        <f>SUM('ცვლილ. ბიუჯ.'!I285,'ცვლილ. საკუთ.'!I285,'მთავრ. ფონდი'!I285,'პრეზ. ფონდი'!I285)</f>
        <v>0</v>
      </c>
      <c r="I285" s="10">
        <f t="shared" si="13"/>
        <v>0</v>
      </c>
      <c r="J285" s="10">
        <f t="shared" si="14"/>
        <v>0</v>
      </c>
    </row>
    <row r="286" spans="1:10" x14ac:dyDescent="0.25">
      <c r="A286" t="str">
        <f t="shared" si="12"/>
        <v>a</v>
      </c>
      <c r="B286" s="8"/>
      <c r="C286" s="9" t="s">
        <v>16</v>
      </c>
      <c r="D286" s="10">
        <f>SUM('ცვლილ. ბიუჯ.'!E286,'ცვლილ. საკუთ.'!E286,'მთავრ. ფონდი'!E286,'პრეზ. ფონდი'!E286)</f>
        <v>-63861</v>
      </c>
      <c r="E286" s="10">
        <f>SUM('ცვლილ. ბიუჯ.'!F286,'ცვლილ. საკუთ.'!F286,'მთავრ. ფონდი'!F286,'პრეზ. ფონდი'!F286)</f>
        <v>-1842080</v>
      </c>
      <c r="F286" s="10">
        <f>SUM('ცვლილ. ბიუჯ.'!G286,'ცვლილ. საკუთ.'!G286,'მთავრ. ფონდი'!G286,'პრეზ. ფონდი'!G286)</f>
        <v>139719</v>
      </c>
      <c r="G286" s="10">
        <f>SUM('ცვლილ. ბიუჯ.'!H286,'ცვლილ. საკუთ.'!H286,'მთავრ. ფონდი'!H286,'პრეზ. ფონდი'!H286)</f>
        <v>0</v>
      </c>
      <c r="H286" s="10">
        <f>SUM('ცვლილ. ბიუჯ.'!I286,'ცვლილ. საკუთ.'!I286,'მთავრ. ფონდი'!I286,'პრეზ. ფონდი'!I286)</f>
        <v>1638500</v>
      </c>
      <c r="I286" s="10">
        <f t="shared" si="13"/>
        <v>-1702361</v>
      </c>
      <c r="J286" s="10">
        <f t="shared" si="14"/>
        <v>-1702361</v>
      </c>
    </row>
    <row r="287" spans="1:10" x14ac:dyDescent="0.25">
      <c r="A287" t="str">
        <f t="shared" si="12"/>
        <v>a</v>
      </c>
      <c r="B287" s="8"/>
      <c r="C287" s="9" t="s">
        <v>17</v>
      </c>
      <c r="D287" s="10">
        <f>SUM('ცვლილ. ბიუჯ.'!E287,'ცვლილ. საკუთ.'!E287,'მთავრ. ფონდი'!E287,'პრეზ. ფონდი'!E287)</f>
        <v>11596</v>
      </c>
      <c r="E287" s="10">
        <f>SUM('ცვლილ. ბიუჯ.'!F287,'ცვლილ. საკუთ.'!F287,'მთავრ. ფონდი'!F287,'პრეზ. ფონდი'!F287)</f>
        <v>600</v>
      </c>
      <c r="F287" s="10">
        <f>SUM('ცვლილ. ბიუჯ.'!G287,'ცვლილ. საკუთ.'!G287,'მთავრ. ფონდი'!G287,'პრეზ. ფონდი'!G287)</f>
        <v>10996</v>
      </c>
      <c r="G287" s="10">
        <f>SUM('ცვლილ. ბიუჯ.'!H287,'ცვლილ. საკუთ.'!H287,'მთავრ. ფონდი'!H287,'პრეზ. ფონდი'!H287)</f>
        <v>0</v>
      </c>
      <c r="H287" s="10">
        <f>SUM('ცვლილ. ბიუჯ.'!I287,'ცვლილ. საკუთ.'!I287,'მთავრ. ფონდი'!I287,'პრეზ. ფონდი'!I287)</f>
        <v>0</v>
      </c>
      <c r="I287" s="10">
        <f t="shared" si="13"/>
        <v>11596</v>
      </c>
      <c r="J287" s="10">
        <f t="shared" si="14"/>
        <v>11596</v>
      </c>
    </row>
    <row r="288" spans="1:10" x14ac:dyDescent="0.25">
      <c r="A288" t="str">
        <f t="shared" si="12"/>
        <v>b</v>
      </c>
      <c r="B288" s="5"/>
      <c r="C288" s="6" t="s">
        <v>18</v>
      </c>
      <c r="D288" s="7">
        <f>SUM('ცვლილ. ბიუჯ.'!E288,'ცვლილ. საკუთ.'!E288,'მთავრ. ფონდი'!E288,'პრეზ. ფონდი'!E288)</f>
        <v>0</v>
      </c>
      <c r="E288" s="7">
        <f>SUM('ცვლილ. ბიუჯ.'!F288,'ცვლილ. საკუთ.'!F288,'მთავრ. ფონდი'!F288,'პრეზ. ფონდი'!F288)</f>
        <v>0</v>
      </c>
      <c r="F288" s="7">
        <f>SUM('ცვლილ. ბიუჯ.'!G288,'ცვლილ. საკუთ.'!G288,'მთავრ. ფონდი'!G288,'პრეზ. ფონდი'!G288)</f>
        <v>0</v>
      </c>
      <c r="G288" s="7">
        <f>SUM('ცვლილ. ბიუჯ.'!H288,'ცვლილ. საკუთ.'!H288,'მთავრ. ფონდი'!H288,'პრეზ. ფონდი'!H288)</f>
        <v>0</v>
      </c>
      <c r="H288" s="7">
        <f>SUM('ცვლილ. ბიუჯ.'!I288,'ცვლილ. საკუთ.'!I288,'მთავრ. ფონდი'!I288,'პრეზ. ფონდი'!I288)</f>
        <v>0</v>
      </c>
      <c r="I288" s="7">
        <f t="shared" si="13"/>
        <v>0</v>
      </c>
      <c r="J288" s="7">
        <f t="shared" si="14"/>
        <v>0</v>
      </c>
    </row>
    <row r="289" spans="1:10" x14ac:dyDescent="0.25">
      <c r="A289" t="str">
        <f t="shared" si="12"/>
        <v>b</v>
      </c>
      <c r="B289" s="5"/>
      <c r="C289" s="6" t="s">
        <v>19</v>
      </c>
      <c r="D289" s="7">
        <f>SUM('ცვლილ. ბიუჯ.'!E289,'ცვლილ. საკუთ.'!E289,'მთავრ. ფონდი'!E289,'პრეზ. ფონდი'!E289)</f>
        <v>0</v>
      </c>
      <c r="E289" s="7">
        <f>SUM('ცვლილ. ბიუჯ.'!F289,'ცვლილ. საკუთ.'!F289,'მთავრ. ფონდი'!F289,'პრეზ. ფონდი'!F289)</f>
        <v>0</v>
      </c>
      <c r="F289" s="7">
        <f>SUM('ცვლილ. ბიუჯ.'!G289,'ცვლილ. საკუთ.'!G289,'მთავრ. ფონდი'!G289,'პრეზ. ფონდი'!G289)</f>
        <v>0</v>
      </c>
      <c r="G289" s="7">
        <f>SUM('ცვლილ. ბიუჯ.'!H289,'ცვლილ. საკუთ.'!H289,'მთავრ. ფონდი'!H289,'პრეზ. ფონდი'!H289)</f>
        <v>0</v>
      </c>
      <c r="H289" s="7">
        <f>SUM('ცვლილ. ბიუჯ.'!I289,'ცვლილ. საკუთ.'!I289,'მთავრ. ფონდი'!I289,'პრეზ. ფონდი'!I289)</f>
        <v>0</v>
      </c>
      <c r="I289" s="7">
        <f t="shared" si="13"/>
        <v>0</v>
      </c>
      <c r="J289" s="7">
        <f t="shared" si="14"/>
        <v>0</v>
      </c>
    </row>
    <row r="290" spans="1:10" ht="15.75" thickBot="1" x14ac:dyDescent="0.3">
      <c r="A290" t="str">
        <f t="shared" si="12"/>
        <v>a</v>
      </c>
      <c r="B290" s="11"/>
      <c r="C290" s="12" t="s">
        <v>20</v>
      </c>
      <c r="D290" s="13">
        <f>SUM('ცვლილ. ბიუჯ.'!E290,'ცვლილ. საკუთ.'!E290,'მთავრ. ფონდი'!E290,'პრეზ. ფონდი'!E290)</f>
        <v>38665</v>
      </c>
      <c r="E290" s="13">
        <f>SUM('ცვლილ. ბიუჯ.'!F290,'ცვლილ. საკუთ.'!F290,'მთავრ. ფონდი'!F290,'პრეზ. ფონდი'!F290)</f>
        <v>10980</v>
      </c>
      <c r="F290" s="13">
        <f>SUM('ცვლილ. ბიუჯ.'!G290,'ცვლილ. საკუთ.'!G290,'მთავრ. ფონდი'!G290,'პრეზ. ფონდი'!G290)</f>
        <v>27685</v>
      </c>
      <c r="G290" s="13">
        <f>SUM('ცვლილ. ბიუჯ.'!H290,'ცვლილ. საკუთ.'!H290,'მთავრ. ფონდი'!H290,'პრეზ. ფონდი'!H290)</f>
        <v>0</v>
      </c>
      <c r="H290" s="13">
        <f>SUM('ცვლილ. ბიუჯ.'!I290,'ცვლილ. საკუთ.'!I290,'მთავრ. ფონდი'!I290,'პრეზ. ფონდი'!I290)</f>
        <v>0</v>
      </c>
      <c r="I290" s="13">
        <f t="shared" si="13"/>
        <v>38665</v>
      </c>
      <c r="J290" s="13">
        <f t="shared" si="14"/>
        <v>38665</v>
      </c>
    </row>
    <row r="291" spans="1:10" ht="31.5" thickTop="1" thickBot="1" x14ac:dyDescent="0.3">
      <c r="A291" t="str">
        <f t="shared" si="12"/>
        <v>a</v>
      </c>
      <c r="B291" s="3" t="s">
        <v>65</v>
      </c>
      <c r="C291" s="14" t="s">
        <v>66</v>
      </c>
      <c r="D291" s="4">
        <f>SUM('ცვლილ. ბიუჯ.'!E291,'ცვლილ. საკუთ.'!E291,'მთავრ. ფონდი'!E291,'პრეზ. ფონდი'!E291)</f>
        <v>1370419</v>
      </c>
      <c r="E291" s="4">
        <f>SUM('ცვლილ. ბიუჯ.'!F291,'ცვლილ. საკუთ.'!F291,'მთავრ. ფონდი'!F291,'პრეზ. ფონდი'!F291)</f>
        <v>-5588267</v>
      </c>
      <c r="F291" s="4">
        <f>SUM('ცვლილ. ბიუჯ.'!G291,'ცვლილ. საკუთ.'!G291,'მთავრ. ფონდი'!G291,'პრეზ. ფონდი'!G291)</f>
        <v>-5006414</v>
      </c>
      <c r="G291" s="4">
        <f>SUM('ცვლილ. ბიუჯ.'!H291,'ცვლილ. საკუთ.'!H291,'მთავრ. ფონდი'!H291,'პრეზ. ფონდი'!H291)</f>
        <v>913500</v>
      </c>
      <c r="H291" s="4">
        <f>SUM('ცვლილ. ბიუჯ.'!I291,'ცვლილ. საკუთ.'!I291,'მთავრ. ფონდი'!I291,'პრეზ. ფონდი'!I291)</f>
        <v>11051600</v>
      </c>
      <c r="I291" s="4">
        <f t="shared" si="13"/>
        <v>-10594681</v>
      </c>
      <c r="J291" s="4">
        <f t="shared" si="14"/>
        <v>-9681181</v>
      </c>
    </row>
    <row r="292" spans="1:10" ht="15.75" thickTop="1" x14ac:dyDescent="0.25">
      <c r="A292" t="str">
        <f t="shared" si="12"/>
        <v>a</v>
      </c>
      <c r="B292" s="5"/>
      <c r="C292" s="6" t="s">
        <v>10</v>
      </c>
      <c r="D292" s="7">
        <f>SUM('ცვლილ. ბიუჯ.'!E292,'ცვლილ. საკუთ.'!E292,'მთავრ. ფონდი'!E292,'პრეზ. ფონდი'!E292)</f>
        <v>1364685</v>
      </c>
      <c r="E292" s="7">
        <f>SUM('ცვლილ. ბიუჯ.'!F292,'ცვლილ. საკუთ.'!F292,'მთავრ. ფონდი'!F292,'პრეზ. ფონდი'!F292)</f>
        <v>-5594001</v>
      </c>
      <c r="F292" s="7">
        <f>SUM('ცვლილ. ბიუჯ.'!G292,'ცვლილ. საკუთ.'!G292,'მთავრ. ფონდი'!G292,'პრეზ. ფონდი'!G292)</f>
        <v>-5006414</v>
      </c>
      <c r="G292" s="7">
        <f>SUM('ცვლილ. ბიუჯ.'!H292,'ცვლილ. საკუთ.'!H292,'მთავრ. ფონდი'!H292,'პრეზ. ფონდი'!H292)</f>
        <v>913500</v>
      </c>
      <c r="H292" s="7">
        <f>SUM('ცვლილ. ბიუჯ.'!I292,'ცვლილ. საკუთ.'!I292,'მთავრ. ფონდი'!I292,'პრეზ. ფონდი'!I292)</f>
        <v>11051600</v>
      </c>
      <c r="I292" s="7">
        <f t="shared" si="13"/>
        <v>-10600415</v>
      </c>
      <c r="J292" s="7">
        <f t="shared" si="14"/>
        <v>-9686915</v>
      </c>
    </row>
    <row r="293" spans="1:10" x14ac:dyDescent="0.25">
      <c r="A293" t="str">
        <f t="shared" si="12"/>
        <v>b</v>
      </c>
      <c r="B293" s="8"/>
      <c r="C293" s="9" t="s">
        <v>11</v>
      </c>
      <c r="D293" s="10">
        <f>SUM('ცვლილ. ბიუჯ.'!E293,'ცვლილ. საკუთ.'!E293,'მთავრ. ფონდი'!E293,'პრეზ. ფონდი'!E293)</f>
        <v>0</v>
      </c>
      <c r="E293" s="10">
        <f>SUM('ცვლილ. ბიუჯ.'!F293,'ცვლილ. საკუთ.'!F293,'მთავრ. ფონდი'!F293,'პრეზ. ფონდი'!F293)</f>
        <v>0</v>
      </c>
      <c r="F293" s="10">
        <f>SUM('ცვლილ. ბიუჯ.'!G293,'ცვლილ. საკუთ.'!G293,'მთავრ. ფონდი'!G293,'პრეზ. ფონდი'!G293)</f>
        <v>0</v>
      </c>
      <c r="G293" s="10">
        <f>SUM('ცვლილ. ბიუჯ.'!H293,'ცვლილ. საკუთ.'!H293,'მთავრ. ფონდი'!H293,'პრეზ. ფონდი'!H293)</f>
        <v>0</v>
      </c>
      <c r="H293" s="10">
        <f>SUM('ცვლილ. ბიუჯ.'!I293,'ცვლილ. საკუთ.'!I293,'მთავრ. ფონდი'!I293,'პრეზ. ფონდი'!I293)</f>
        <v>0</v>
      </c>
      <c r="I293" s="10">
        <f t="shared" si="13"/>
        <v>0</v>
      </c>
      <c r="J293" s="10">
        <f t="shared" si="14"/>
        <v>0</v>
      </c>
    </row>
    <row r="294" spans="1:10" x14ac:dyDescent="0.25">
      <c r="A294" t="str">
        <f t="shared" si="12"/>
        <v>a</v>
      </c>
      <c r="B294" s="8"/>
      <c r="C294" s="9" t="s">
        <v>12</v>
      </c>
      <c r="D294" s="10">
        <f>SUM('ცვლილ. ბიუჯ.'!E294,'ცვლილ. საკუთ.'!E294,'მთავრ. ფონდი'!E294,'პრეზ. ფონდი'!E294)</f>
        <v>0</v>
      </c>
      <c r="E294" s="10">
        <f>SUM('ცვლილ. ბიუჯ.'!F294,'ცვლილ. საკუთ.'!F294,'მთავრ. ფონდი'!F294,'პრეზ. ფონდი'!F294)</f>
        <v>-175000</v>
      </c>
      <c r="F294" s="10">
        <f>SUM('ცვლილ. ბიუჯ.'!G294,'ცვლილ. საკუთ.'!G294,'მთავრ. ფონდი'!G294,'პრეზ. ფონდი'!G294)</f>
        <v>0</v>
      </c>
      <c r="G294" s="10">
        <f>SUM('ცვლილ. ბიუჯ.'!H294,'ცვლილ. საკუთ.'!H294,'მთავრ. ფონდი'!H294,'პრეზ. ფონდი'!H294)</f>
        <v>0</v>
      </c>
      <c r="H294" s="10">
        <f>SUM('ცვლილ. ბიუჯ.'!I294,'ცვლილ. საკუთ.'!I294,'მთავრ. ფონდი'!I294,'პრეზ. ფონდი'!I294)</f>
        <v>175000</v>
      </c>
      <c r="I294" s="10">
        <f t="shared" si="13"/>
        <v>-175000</v>
      </c>
      <c r="J294" s="10">
        <f t="shared" si="14"/>
        <v>-175000</v>
      </c>
    </row>
    <row r="295" spans="1:10" x14ac:dyDescent="0.25">
      <c r="A295" t="str">
        <f t="shared" si="12"/>
        <v>b</v>
      </c>
      <c r="B295" s="8"/>
      <c r="C295" s="9" t="s">
        <v>13</v>
      </c>
      <c r="D295" s="10">
        <f>SUM('ცვლილ. ბიუჯ.'!E295,'ცვლილ. საკუთ.'!E295,'მთავრ. ფონდი'!E295,'პრეზ. ფონდი'!E295)</f>
        <v>0</v>
      </c>
      <c r="E295" s="10">
        <f>SUM('ცვლილ. ბიუჯ.'!F295,'ცვლილ. საკუთ.'!F295,'მთავრ. ფონდი'!F295,'პრეზ. ფონდი'!F295)</f>
        <v>0</v>
      </c>
      <c r="F295" s="10">
        <f>SUM('ცვლილ. ბიუჯ.'!G295,'ცვლილ. საკუთ.'!G295,'მთავრ. ფონდი'!G295,'პრეზ. ფონდი'!G295)</f>
        <v>0</v>
      </c>
      <c r="G295" s="10">
        <f>SUM('ცვლილ. ბიუჯ.'!H295,'ცვლილ. საკუთ.'!H295,'მთავრ. ფონდი'!H295,'პრეზ. ფონდი'!H295)</f>
        <v>0</v>
      </c>
      <c r="H295" s="10">
        <f>SUM('ცვლილ. ბიუჯ.'!I295,'ცვლილ. საკუთ.'!I295,'მთავრ. ფონდი'!I295,'პრეზ. ფონდი'!I295)</f>
        <v>0</v>
      </c>
      <c r="I295" s="10">
        <f t="shared" si="13"/>
        <v>0</v>
      </c>
      <c r="J295" s="10">
        <f t="shared" si="14"/>
        <v>0</v>
      </c>
    </row>
    <row r="296" spans="1:10" x14ac:dyDescent="0.25">
      <c r="A296" t="str">
        <f t="shared" si="12"/>
        <v>b</v>
      </c>
      <c r="B296" s="8"/>
      <c r="C296" s="9" t="s">
        <v>14</v>
      </c>
      <c r="D296" s="10">
        <f>SUM('ცვლილ. ბიუჯ.'!E296,'ცვლილ. საკუთ.'!E296,'მთავრ. ფონდი'!E296,'პრეზ. ფონდი'!E296)</f>
        <v>0</v>
      </c>
      <c r="E296" s="10">
        <f>SUM('ცვლილ. ბიუჯ.'!F296,'ცვლილ. საკუთ.'!F296,'მთავრ. ფონდი'!F296,'პრეზ. ფონდი'!F296)</f>
        <v>0</v>
      </c>
      <c r="F296" s="10">
        <f>SUM('ცვლილ. ბიუჯ.'!G296,'ცვლილ. საკუთ.'!G296,'მთავრ. ფონდი'!G296,'პრეზ. ფონდი'!G296)</f>
        <v>0</v>
      </c>
      <c r="G296" s="10">
        <f>SUM('ცვლილ. ბიუჯ.'!H296,'ცვლილ. საკუთ.'!H296,'მთავრ. ფონდი'!H296,'პრეზ. ფონდი'!H296)</f>
        <v>0</v>
      </c>
      <c r="H296" s="10">
        <f>SUM('ცვლილ. ბიუჯ.'!I296,'ცვლილ. საკუთ.'!I296,'მთავრ. ფონდი'!I296,'პრეზ. ფონდი'!I296)</f>
        <v>0</v>
      </c>
      <c r="I296" s="10">
        <f t="shared" si="13"/>
        <v>0</v>
      </c>
      <c r="J296" s="10">
        <f t="shared" si="14"/>
        <v>0</v>
      </c>
    </row>
    <row r="297" spans="1:10" x14ac:dyDescent="0.25">
      <c r="A297" t="str">
        <f t="shared" si="12"/>
        <v>b</v>
      </c>
      <c r="B297" s="8"/>
      <c r="C297" s="9" t="s">
        <v>15</v>
      </c>
      <c r="D297" s="10">
        <f>SUM('ცვლილ. ბიუჯ.'!E297,'ცვლილ. საკუთ.'!E297,'მთავრ. ფონდი'!E297,'პრეზ. ფონდი'!E297)</f>
        <v>0</v>
      </c>
      <c r="E297" s="10">
        <f>SUM('ცვლილ. ბიუჯ.'!F297,'ცვლილ. საკუთ.'!F297,'მთავრ. ფონდი'!F297,'პრეზ. ფონდი'!F297)</f>
        <v>0</v>
      </c>
      <c r="F297" s="10">
        <f>SUM('ცვლილ. ბიუჯ.'!G297,'ცვლილ. საკუთ.'!G297,'მთავრ. ფონდი'!G297,'პრეზ. ფონდი'!G297)</f>
        <v>0</v>
      </c>
      <c r="G297" s="10">
        <f>SUM('ცვლილ. ბიუჯ.'!H297,'ცვლილ. საკუთ.'!H297,'მთავრ. ფონდი'!H297,'პრეზ. ფონდი'!H297)</f>
        <v>0</v>
      </c>
      <c r="H297" s="10">
        <f>SUM('ცვლილ. ბიუჯ.'!I297,'ცვლილ. საკუთ.'!I297,'მთავრ. ფონდი'!I297,'პრეზ. ფონდი'!I297)</f>
        <v>0</v>
      </c>
      <c r="I297" s="10">
        <f t="shared" si="13"/>
        <v>0</v>
      </c>
      <c r="J297" s="10">
        <f t="shared" si="14"/>
        <v>0</v>
      </c>
    </row>
    <row r="298" spans="1:10" x14ac:dyDescent="0.25">
      <c r="A298" t="str">
        <f t="shared" si="12"/>
        <v>a</v>
      </c>
      <c r="B298" s="8"/>
      <c r="C298" s="9" t="s">
        <v>16</v>
      </c>
      <c r="D298" s="10">
        <f>SUM('ცვლილ. ბიუჯ.'!E298,'ცვლილ. საკუთ.'!E298,'მთავრ. ფონდი'!E298,'პრეზ. ფონდი'!E298)</f>
        <v>1364299</v>
      </c>
      <c r="E298" s="10">
        <f>SUM('ცვლილ. ბიუჯ.'!F298,'ცვლილ. საკუთ.'!F298,'მთავრ. ფონდი'!F298,'პრეზ. ფონდი'!F298)</f>
        <v>-5419001</v>
      </c>
      <c r="F298" s="10">
        <f>SUM('ცვლილ. ბიუჯ.'!G298,'ცვლილ. საკუთ.'!G298,'მთავრ. ფონდი'!G298,'პრეზ. ფონდი'!G298)</f>
        <v>-5006800</v>
      </c>
      <c r="G298" s="10">
        <f>SUM('ცვლილ. ბიუჯ.'!H298,'ცვლილ. საკუთ.'!H298,'მთავრ. ფონდი'!H298,'პრეზ. ფონდი'!H298)</f>
        <v>913500</v>
      </c>
      <c r="H298" s="10">
        <f>SUM('ცვლილ. ბიუჯ.'!I298,'ცვლილ. საკუთ.'!I298,'მთავრ. ფონდი'!I298,'პრეზ. ფონდი'!I298)</f>
        <v>10876600</v>
      </c>
      <c r="I298" s="10">
        <f t="shared" si="13"/>
        <v>-10425801</v>
      </c>
      <c r="J298" s="10">
        <f t="shared" si="14"/>
        <v>-9512301</v>
      </c>
    </row>
    <row r="299" spans="1:10" x14ac:dyDescent="0.25">
      <c r="A299" t="str">
        <f t="shared" si="12"/>
        <v>a</v>
      </c>
      <c r="B299" s="8"/>
      <c r="C299" s="9" t="s">
        <v>17</v>
      </c>
      <c r="D299" s="10">
        <f>SUM('ცვლილ. ბიუჯ.'!E299,'ცვლილ. საკუთ.'!E299,'მთავრ. ფონდი'!E299,'პრეზ. ფონდი'!E299)</f>
        <v>386</v>
      </c>
      <c r="E299" s="10">
        <f>SUM('ცვლილ. ბიუჯ.'!F299,'ცვლილ. საკუთ.'!F299,'მთავრ. ფონდი'!F299,'პრეზ. ფონდი'!F299)</f>
        <v>0</v>
      </c>
      <c r="F299" s="10">
        <f>SUM('ცვლილ. ბიუჯ.'!G299,'ცვლილ. საკუთ.'!G299,'მთავრ. ფონდი'!G299,'პრეზ. ფონდი'!G299)</f>
        <v>386</v>
      </c>
      <c r="G299" s="10">
        <f>SUM('ცვლილ. ბიუჯ.'!H299,'ცვლილ. საკუთ.'!H299,'მთავრ. ფონდი'!H299,'პრეზ. ფონდი'!H299)</f>
        <v>0</v>
      </c>
      <c r="H299" s="10">
        <f>SUM('ცვლილ. ბიუჯ.'!I299,'ცვლილ. საკუთ.'!I299,'მთავრ. ფონდი'!I299,'პრეზ. ფონდი'!I299)</f>
        <v>0</v>
      </c>
      <c r="I299" s="10">
        <f t="shared" si="13"/>
        <v>386</v>
      </c>
      <c r="J299" s="10">
        <f t="shared" si="14"/>
        <v>386</v>
      </c>
    </row>
    <row r="300" spans="1:10" x14ac:dyDescent="0.25">
      <c r="A300" t="str">
        <f t="shared" si="12"/>
        <v>b</v>
      </c>
      <c r="B300" s="5"/>
      <c r="C300" s="6" t="s">
        <v>18</v>
      </c>
      <c r="D300" s="7">
        <f>SUM('ცვლილ. ბიუჯ.'!E300,'ცვლილ. საკუთ.'!E300,'მთავრ. ფონდი'!E300,'პრეზ. ფონდი'!E300)</f>
        <v>0</v>
      </c>
      <c r="E300" s="7">
        <f>SUM('ცვლილ. ბიუჯ.'!F300,'ცვლილ. საკუთ.'!F300,'მთავრ. ფონდი'!F300,'პრეზ. ფონდი'!F300)</f>
        <v>0</v>
      </c>
      <c r="F300" s="7">
        <f>SUM('ცვლილ. ბიუჯ.'!G300,'ცვლილ. საკუთ.'!G300,'მთავრ. ფონდი'!G300,'პრეზ. ფონდი'!G300)</f>
        <v>0</v>
      </c>
      <c r="G300" s="7">
        <f>SUM('ცვლილ. ბიუჯ.'!H300,'ცვლილ. საკუთ.'!H300,'მთავრ. ფონდი'!H300,'პრეზ. ფონდი'!H300)</f>
        <v>0</v>
      </c>
      <c r="H300" s="7">
        <f>SUM('ცვლილ. ბიუჯ.'!I300,'ცვლილ. საკუთ.'!I300,'მთავრ. ფონდი'!I300,'პრეზ. ფონდი'!I300)</f>
        <v>0</v>
      </c>
      <c r="I300" s="7">
        <f t="shared" si="13"/>
        <v>0</v>
      </c>
      <c r="J300" s="7">
        <f t="shared" si="14"/>
        <v>0</v>
      </c>
    </row>
    <row r="301" spans="1:10" x14ac:dyDescent="0.25">
      <c r="A301" t="str">
        <f t="shared" si="12"/>
        <v>b</v>
      </c>
      <c r="B301" s="5"/>
      <c r="C301" s="6" t="s">
        <v>19</v>
      </c>
      <c r="D301" s="7">
        <f>SUM('ცვლილ. ბიუჯ.'!E301,'ცვლილ. საკუთ.'!E301,'მთავრ. ფონდი'!E301,'პრეზ. ფონდი'!E301)</f>
        <v>0</v>
      </c>
      <c r="E301" s="7">
        <f>SUM('ცვლილ. ბიუჯ.'!F301,'ცვლილ. საკუთ.'!F301,'მთავრ. ფონდი'!F301,'პრეზ. ფონდი'!F301)</f>
        <v>0</v>
      </c>
      <c r="F301" s="7">
        <f>SUM('ცვლილ. ბიუჯ.'!G301,'ცვლილ. საკუთ.'!G301,'მთავრ. ფონდი'!G301,'პრეზ. ფონდი'!G301)</f>
        <v>0</v>
      </c>
      <c r="G301" s="7">
        <f>SUM('ცვლილ. ბიუჯ.'!H301,'ცვლილ. საკუთ.'!H301,'მთავრ. ფონდი'!H301,'პრეზ. ფონდი'!H301)</f>
        <v>0</v>
      </c>
      <c r="H301" s="7">
        <f>SUM('ცვლილ. ბიუჯ.'!I301,'ცვლილ. საკუთ.'!I301,'მთავრ. ფონდი'!I301,'პრეზ. ფონდი'!I301)</f>
        <v>0</v>
      </c>
      <c r="I301" s="7">
        <f t="shared" si="13"/>
        <v>0</v>
      </c>
      <c r="J301" s="7">
        <f t="shared" si="14"/>
        <v>0</v>
      </c>
    </row>
    <row r="302" spans="1:10" ht="15.75" thickBot="1" x14ac:dyDescent="0.3">
      <c r="A302" t="str">
        <f t="shared" si="12"/>
        <v>a</v>
      </c>
      <c r="B302" s="11"/>
      <c r="C302" s="12" t="s">
        <v>20</v>
      </c>
      <c r="D302" s="13">
        <f>SUM('ცვლილ. ბიუჯ.'!E302,'ცვლილ. საკუთ.'!E302,'მთავრ. ფონდი'!E302,'პრეზ. ფონდი'!E302)</f>
        <v>5734</v>
      </c>
      <c r="E302" s="13">
        <f>SUM('ცვლილ. ბიუჯ.'!F302,'ცვლილ. საკუთ.'!F302,'მთავრ. ფონდი'!F302,'პრეზ. ფონდი'!F302)</f>
        <v>5734</v>
      </c>
      <c r="F302" s="13">
        <f>SUM('ცვლილ. ბიუჯ.'!G302,'ცვლილ. საკუთ.'!G302,'მთავრ. ფონდი'!G302,'პრეზ. ფონდი'!G302)</f>
        <v>0</v>
      </c>
      <c r="G302" s="13">
        <f>SUM('ცვლილ. ბიუჯ.'!H302,'ცვლილ. საკუთ.'!H302,'მთავრ. ფონდი'!H302,'პრეზ. ფონდი'!H302)</f>
        <v>0</v>
      </c>
      <c r="H302" s="13">
        <f>SUM('ცვლილ. ბიუჯ.'!I302,'ცვლილ. საკუთ.'!I302,'მთავრ. ფონდი'!I302,'პრეზ. ფონდი'!I302)</f>
        <v>0</v>
      </c>
      <c r="I302" s="13">
        <f t="shared" si="13"/>
        <v>5734</v>
      </c>
      <c r="J302" s="13">
        <f t="shared" si="14"/>
        <v>5734</v>
      </c>
    </row>
    <row r="303" spans="1:10" ht="32.25" customHeight="1" thickTop="1" thickBot="1" x14ac:dyDescent="0.3">
      <c r="A303" t="str">
        <f t="shared" si="12"/>
        <v>a</v>
      </c>
      <c r="B303" s="16" t="s">
        <v>67</v>
      </c>
      <c r="C303" s="4" t="s">
        <v>68</v>
      </c>
      <c r="D303" s="4">
        <f>SUM('ცვლილ. ბიუჯ.'!E303,'ცვლილ. საკუთ.'!E303,'მთავრ. ფონდი'!E303,'პრეზ. ფონდი'!E303)</f>
        <v>0</v>
      </c>
      <c r="E303" s="4">
        <f>SUM('ცვლილ. ბიუჯ.'!F303,'ცვლილ. საკუთ.'!F303,'მთავრ. ფონდი'!F303,'პრეზ. ფონდი'!F303)</f>
        <v>-709900</v>
      </c>
      <c r="F303" s="4">
        <f>SUM('ცვლილ. ბიუჯ.'!G303,'ცვლილ. საკუთ.'!G303,'მთავრ. ფონდი'!G303,'პრეზ. ფონდი'!G303)</f>
        <v>342000</v>
      </c>
      <c r="G303" s="4">
        <f>SUM('ცვლილ. ბიუჯ.'!H303,'ცვლილ. საკუთ.'!H303,'მთავრ. ფონდი'!H303,'პრეზ. ფონდი'!H303)</f>
        <v>86500</v>
      </c>
      <c r="H303" s="4">
        <f>SUM('ცვლილ. ბიუჯ.'!I303,'ცვლილ. საკუთ.'!I303,'მთავრ. ფონდი'!I303,'პრეზ. ფონდი'!I303)</f>
        <v>281400</v>
      </c>
      <c r="I303" s="4">
        <f t="shared" si="13"/>
        <v>-367900</v>
      </c>
      <c r="J303" s="4">
        <f t="shared" si="14"/>
        <v>-281400</v>
      </c>
    </row>
    <row r="304" spans="1:10" ht="15.75" thickTop="1" x14ac:dyDescent="0.25">
      <c r="A304" t="str">
        <f t="shared" si="12"/>
        <v>a</v>
      </c>
      <c r="B304" s="5"/>
      <c r="C304" s="6" t="s">
        <v>10</v>
      </c>
      <c r="D304" s="7">
        <f>SUM('ცვლილ. ბიუჯ.'!E304,'ცვლილ. საკუთ.'!E304,'მთავრ. ფონდი'!E304,'პრეზ. ფონდი'!E304)</f>
        <v>0</v>
      </c>
      <c r="E304" s="7">
        <f>SUM('ცვლილ. ბიუჯ.'!F304,'ცვლილ. საკუთ.'!F304,'მთავრ. ფონდი'!F304,'პრეზ. ფონდი'!F304)</f>
        <v>-709900</v>
      </c>
      <c r="F304" s="7">
        <f>SUM('ცვლილ. ბიუჯ.'!G304,'ცვლილ. საკუთ.'!G304,'მთავრ. ფონდი'!G304,'პრეზ. ფონდი'!G304)</f>
        <v>342000</v>
      </c>
      <c r="G304" s="7">
        <f>SUM('ცვლილ. ბიუჯ.'!H304,'ცვლილ. საკუთ.'!H304,'მთავრ. ფონდი'!H304,'პრეზ. ფონდი'!H304)</f>
        <v>86500</v>
      </c>
      <c r="H304" s="7">
        <f>SUM('ცვლილ. ბიუჯ.'!I304,'ცვლილ. საკუთ.'!I304,'მთავრ. ფონდი'!I304,'პრეზ. ფონდი'!I304)</f>
        <v>281400</v>
      </c>
      <c r="I304" s="7">
        <f t="shared" si="13"/>
        <v>-367900</v>
      </c>
      <c r="J304" s="7">
        <f t="shared" si="14"/>
        <v>-281400</v>
      </c>
    </row>
    <row r="305" spans="1:10" x14ac:dyDescent="0.25">
      <c r="A305" t="str">
        <f t="shared" si="12"/>
        <v>b</v>
      </c>
      <c r="B305" s="8"/>
      <c r="C305" s="9" t="s">
        <v>11</v>
      </c>
      <c r="D305" s="10">
        <f>SUM('ცვლილ. ბიუჯ.'!E305,'ცვლილ. საკუთ.'!E305,'მთავრ. ფონდი'!E305,'პრეზ. ფონდი'!E305)</f>
        <v>0</v>
      </c>
      <c r="E305" s="10">
        <f>SUM('ცვლილ. ბიუჯ.'!F305,'ცვლილ. საკუთ.'!F305,'მთავრ. ფონდი'!F305,'პრეზ. ფონდი'!F305)</f>
        <v>0</v>
      </c>
      <c r="F305" s="10">
        <f>SUM('ცვლილ. ბიუჯ.'!G305,'ცვლილ. საკუთ.'!G305,'მთავრ. ფონდი'!G305,'პრეზ. ფონდი'!G305)</f>
        <v>0</v>
      </c>
      <c r="G305" s="10">
        <f>SUM('ცვლილ. ბიუჯ.'!H305,'ცვლილ. საკუთ.'!H305,'მთავრ. ფონდი'!H305,'პრეზ. ფონდი'!H305)</f>
        <v>0</v>
      </c>
      <c r="H305" s="10">
        <f>SUM('ცვლილ. ბიუჯ.'!I305,'ცვლილ. საკუთ.'!I305,'მთავრ. ფონდი'!I305,'პრეზ. ფონდი'!I305)</f>
        <v>0</v>
      </c>
      <c r="I305" s="10">
        <f t="shared" si="13"/>
        <v>0</v>
      </c>
      <c r="J305" s="10">
        <f t="shared" si="14"/>
        <v>0</v>
      </c>
    </row>
    <row r="306" spans="1:10" x14ac:dyDescent="0.25">
      <c r="A306" t="str">
        <f t="shared" si="12"/>
        <v>a</v>
      </c>
      <c r="B306" s="8"/>
      <c r="C306" s="9" t="s">
        <v>12</v>
      </c>
      <c r="D306" s="10">
        <f>SUM('ცვლილ. ბიუჯ.'!E306,'ცვლილ. საკუთ.'!E306,'მთავრ. ფონდი'!E306,'პრეზ. ფონდი'!E306)</f>
        <v>-140000</v>
      </c>
      <c r="E306" s="10">
        <f>SUM('ცვლილ. ბიუჯ.'!F306,'ცვლილ. საკუთ.'!F306,'მთავრ. ფონდი'!F306,'პრეზ. ფონდი'!F306)</f>
        <v>-35000</v>
      </c>
      <c r="F306" s="10">
        <f>SUM('ცვლილ. ბიუჯ.'!G306,'ცვლილ. საკუთ.'!G306,'მთავრ. ფონდი'!G306,'პრეზ. ფონდი'!G306)</f>
        <v>-28690</v>
      </c>
      <c r="G306" s="10">
        <f>SUM('ცვლილ. ბიუჯ.'!H306,'ცვლილ. საკუთ.'!H306,'მთავრ. ფონდი'!H306,'პრეზ. ფონდი'!H306)</f>
        <v>-35000</v>
      </c>
      <c r="H306" s="10">
        <f>SUM('ცვლილ. ბიუჯ.'!I306,'ცვლილ. საკუთ.'!I306,'მთავრ. ფონდი'!I306,'პრეზ. ფონდი'!I306)</f>
        <v>-41310</v>
      </c>
      <c r="I306" s="10">
        <f t="shared" si="13"/>
        <v>-63690</v>
      </c>
      <c r="J306" s="10">
        <f t="shared" si="14"/>
        <v>-98690</v>
      </c>
    </row>
    <row r="307" spans="1:10" x14ac:dyDescent="0.25">
      <c r="A307" t="str">
        <f t="shared" si="12"/>
        <v>b</v>
      </c>
      <c r="B307" s="8"/>
      <c r="C307" s="9" t="s">
        <v>13</v>
      </c>
      <c r="D307" s="10">
        <f>SUM('ცვლილ. ბიუჯ.'!E307,'ცვლილ. საკუთ.'!E307,'მთავრ. ფონდი'!E307,'პრეზ. ფონდი'!E307)</f>
        <v>0</v>
      </c>
      <c r="E307" s="10">
        <f>SUM('ცვლილ. ბიუჯ.'!F307,'ცვლილ. საკუთ.'!F307,'მთავრ. ფონდი'!F307,'პრეზ. ფონდი'!F307)</f>
        <v>0</v>
      </c>
      <c r="F307" s="10">
        <f>SUM('ცვლილ. ბიუჯ.'!G307,'ცვლილ. საკუთ.'!G307,'მთავრ. ფონდი'!G307,'პრეზ. ფონდი'!G307)</f>
        <v>0</v>
      </c>
      <c r="G307" s="10">
        <f>SUM('ცვლილ. ბიუჯ.'!H307,'ცვლილ. საკუთ.'!H307,'მთავრ. ფონდი'!H307,'პრეზ. ფონდი'!H307)</f>
        <v>0</v>
      </c>
      <c r="H307" s="10">
        <f>SUM('ცვლილ. ბიუჯ.'!I307,'ცვლილ. საკუთ.'!I307,'მთავრ. ფონდი'!I307,'პრეზ. ფონდი'!I307)</f>
        <v>0</v>
      </c>
      <c r="I307" s="10">
        <f t="shared" si="13"/>
        <v>0</v>
      </c>
      <c r="J307" s="10">
        <f t="shared" si="14"/>
        <v>0</v>
      </c>
    </row>
    <row r="308" spans="1:10" x14ac:dyDescent="0.25">
      <c r="A308" t="str">
        <f t="shared" si="12"/>
        <v>b</v>
      </c>
      <c r="B308" s="8"/>
      <c r="C308" s="9" t="s">
        <v>14</v>
      </c>
      <c r="D308" s="10">
        <f>SUM('ცვლილ. ბიუჯ.'!E308,'ცვლილ. საკუთ.'!E308,'მთავრ. ფონდი'!E308,'პრეზ. ფონდი'!E308)</f>
        <v>0</v>
      </c>
      <c r="E308" s="10">
        <f>SUM('ცვლილ. ბიუჯ.'!F308,'ცვლილ. საკუთ.'!F308,'მთავრ. ფონდი'!F308,'პრეზ. ფონდი'!F308)</f>
        <v>0</v>
      </c>
      <c r="F308" s="10">
        <f>SUM('ცვლილ. ბიუჯ.'!G308,'ცვლილ. საკუთ.'!G308,'მთავრ. ფონდი'!G308,'პრეზ. ფონდი'!G308)</f>
        <v>0</v>
      </c>
      <c r="G308" s="10">
        <f>SUM('ცვლილ. ბიუჯ.'!H308,'ცვლილ. საკუთ.'!H308,'მთავრ. ფონდი'!H308,'პრეზ. ფონდი'!H308)</f>
        <v>0</v>
      </c>
      <c r="H308" s="10">
        <f>SUM('ცვლილ. ბიუჯ.'!I308,'ცვლილ. საკუთ.'!I308,'მთავრ. ფონდი'!I308,'პრეზ. ფონდი'!I308)</f>
        <v>0</v>
      </c>
      <c r="I308" s="10">
        <f t="shared" si="13"/>
        <v>0</v>
      </c>
      <c r="J308" s="10">
        <f t="shared" si="14"/>
        <v>0</v>
      </c>
    </row>
    <row r="309" spans="1:10" x14ac:dyDescent="0.25">
      <c r="A309" t="str">
        <f t="shared" si="12"/>
        <v>b</v>
      </c>
      <c r="B309" s="8"/>
      <c r="C309" s="9" t="s">
        <v>15</v>
      </c>
      <c r="D309" s="10">
        <f>SUM('ცვლილ. ბიუჯ.'!E309,'ცვლილ. საკუთ.'!E309,'მთავრ. ფონდი'!E309,'პრეზ. ფონდი'!E309)</f>
        <v>0</v>
      </c>
      <c r="E309" s="10">
        <f>SUM('ცვლილ. ბიუჯ.'!F309,'ცვლილ. საკუთ.'!F309,'მთავრ. ფონდი'!F309,'პრეზ. ფონდი'!F309)</f>
        <v>0</v>
      </c>
      <c r="F309" s="10">
        <f>SUM('ცვლილ. ბიუჯ.'!G309,'ცვლილ. საკუთ.'!G309,'მთავრ. ფონდი'!G309,'პრეზ. ფონდი'!G309)</f>
        <v>0</v>
      </c>
      <c r="G309" s="10">
        <f>SUM('ცვლილ. ბიუჯ.'!H309,'ცვლილ. საკუთ.'!H309,'მთავრ. ფონდი'!H309,'პრეზ. ფონდი'!H309)</f>
        <v>0</v>
      </c>
      <c r="H309" s="10">
        <f>SUM('ცვლილ. ბიუჯ.'!I309,'ცვლილ. საკუთ.'!I309,'მთავრ. ფონდი'!I309,'პრეზ. ფონდი'!I309)</f>
        <v>0</v>
      </c>
      <c r="I309" s="10">
        <f t="shared" si="13"/>
        <v>0</v>
      </c>
      <c r="J309" s="10">
        <f t="shared" si="14"/>
        <v>0</v>
      </c>
    </row>
    <row r="310" spans="1:10" x14ac:dyDescent="0.25">
      <c r="A310" t="str">
        <f t="shared" si="12"/>
        <v>a</v>
      </c>
      <c r="B310" s="8"/>
      <c r="C310" s="9" t="s">
        <v>16</v>
      </c>
      <c r="D310" s="10">
        <f>SUM('ცვლილ. ბიუჯ.'!E310,'ცვლილ. საკუთ.'!E310,'მთავრ. ფონდი'!E310,'პრეზ. ფონდი'!E310)</f>
        <v>-374500</v>
      </c>
      <c r="E310" s="10">
        <f>SUM('ცვლილ. ბიუჯ.'!F310,'ცვლილ. საკუთ.'!F310,'მთავრ. ფონდი'!F310,'პრეზ. ფონდი'!F310)</f>
        <v>-333900</v>
      </c>
      <c r="F310" s="10">
        <f>SUM('ცვლილ. ბიუჯ.'!G310,'ცვლილ. საკუთ.'!G310,'მთავრ. ფონდი'!G310,'პრეზ. ფონდი'!G310)</f>
        <v>-24310</v>
      </c>
      <c r="G310" s="10">
        <f>SUM('ცვლილ. ბიუჯ.'!H310,'ცვლილ. საკუთ.'!H310,'მთავრ. ფონდი'!H310,'პრეზ. ფონდი'!H310)</f>
        <v>-178500</v>
      </c>
      <c r="H310" s="10">
        <f>SUM('ცვლილ. ბიუჯ.'!I310,'ცვლილ. საკუთ.'!I310,'მთავრ. ფონდი'!I310,'პრეზ. ფონდი'!I310)</f>
        <v>162210</v>
      </c>
      <c r="I310" s="10">
        <f t="shared" si="13"/>
        <v>-358210</v>
      </c>
      <c r="J310" s="10">
        <f t="shared" si="14"/>
        <v>-536710</v>
      </c>
    </row>
    <row r="311" spans="1:10" x14ac:dyDescent="0.25">
      <c r="A311" t="str">
        <f t="shared" si="12"/>
        <v>a</v>
      </c>
      <c r="B311" s="8"/>
      <c r="C311" s="9" t="s">
        <v>17</v>
      </c>
      <c r="D311" s="10">
        <f>SUM('ცვლილ. ბიუჯ.'!E311,'ცვლილ. საკუთ.'!E311,'მთავრ. ფონდი'!E311,'პრეზ. ფონდი'!E311)</f>
        <v>514500</v>
      </c>
      <c r="E311" s="10">
        <f>SUM('ცვლილ. ბიუჯ.'!F311,'ცვლილ. საკუთ.'!F311,'მთავრ. ფონდი'!F311,'პრეზ. ფონდი'!F311)</f>
        <v>-341000</v>
      </c>
      <c r="F311" s="10">
        <f>SUM('ცვლილ. ბიუჯ.'!G311,'ცვლილ. საკუთ.'!G311,'მთავრ. ფონდი'!G311,'პრეზ. ფონდი'!G311)</f>
        <v>395000</v>
      </c>
      <c r="G311" s="10">
        <f>SUM('ცვლილ. ბიუჯ.'!H311,'ცვლილ. საკუთ.'!H311,'მთავრ. ფონდი'!H311,'პრეზ. ფონდი'!H311)</f>
        <v>300000</v>
      </c>
      <c r="H311" s="10">
        <f>SUM('ცვლილ. ბიუჯ.'!I311,'ცვლილ. საკუთ.'!I311,'მთავრ. ფონდი'!I311,'პრეზ. ფონდი'!I311)</f>
        <v>160500</v>
      </c>
      <c r="I311" s="10">
        <f t="shared" si="13"/>
        <v>54000</v>
      </c>
      <c r="J311" s="10">
        <f t="shared" si="14"/>
        <v>354000</v>
      </c>
    </row>
    <row r="312" spans="1:10" x14ac:dyDescent="0.25">
      <c r="A312" t="str">
        <f t="shared" si="12"/>
        <v>b</v>
      </c>
      <c r="B312" s="5"/>
      <c r="C312" s="6" t="s">
        <v>18</v>
      </c>
      <c r="D312" s="7">
        <f>SUM('ცვლილ. ბიუჯ.'!E312,'ცვლილ. საკუთ.'!E312,'მთავრ. ფონდი'!E312,'პრეზ. ფონდი'!E312)</f>
        <v>0</v>
      </c>
      <c r="E312" s="7">
        <f>SUM('ცვლილ. ბიუჯ.'!F312,'ცვლილ. საკუთ.'!F312,'მთავრ. ფონდი'!F312,'პრეზ. ფონდი'!F312)</f>
        <v>0</v>
      </c>
      <c r="F312" s="7">
        <f>SUM('ცვლილ. ბიუჯ.'!G312,'ცვლილ. საკუთ.'!G312,'მთავრ. ფონდი'!G312,'პრეზ. ფონდი'!G312)</f>
        <v>0</v>
      </c>
      <c r="G312" s="7">
        <f>SUM('ცვლილ. ბიუჯ.'!H312,'ცვლილ. საკუთ.'!H312,'მთავრ. ფონდი'!H312,'პრეზ. ფონდი'!H312)</f>
        <v>0</v>
      </c>
      <c r="H312" s="7">
        <f>SUM('ცვლილ. ბიუჯ.'!I312,'ცვლილ. საკუთ.'!I312,'მთავრ. ფონდი'!I312,'პრეზ. ფონდი'!I312)</f>
        <v>0</v>
      </c>
      <c r="I312" s="7">
        <f t="shared" si="13"/>
        <v>0</v>
      </c>
      <c r="J312" s="7">
        <f t="shared" si="14"/>
        <v>0</v>
      </c>
    </row>
    <row r="313" spans="1:10" x14ac:dyDescent="0.25">
      <c r="A313" t="str">
        <f t="shared" si="12"/>
        <v>b</v>
      </c>
      <c r="B313" s="5"/>
      <c r="C313" s="6" t="s">
        <v>19</v>
      </c>
      <c r="D313" s="7">
        <f>SUM('ცვლილ. ბიუჯ.'!E313,'ცვლილ. საკუთ.'!E313,'მთავრ. ფონდი'!E313,'პრეზ. ფონდი'!E313)</f>
        <v>0</v>
      </c>
      <c r="E313" s="7">
        <f>SUM('ცვლილ. ბიუჯ.'!F313,'ცვლილ. საკუთ.'!F313,'მთავრ. ფონდი'!F313,'პრეზ. ფონდი'!F313)</f>
        <v>0</v>
      </c>
      <c r="F313" s="7">
        <f>SUM('ცვლილ. ბიუჯ.'!G313,'ცვლილ. საკუთ.'!G313,'მთავრ. ფონდი'!G313,'პრეზ. ფონდი'!G313)</f>
        <v>0</v>
      </c>
      <c r="G313" s="7">
        <f>SUM('ცვლილ. ბიუჯ.'!H313,'ცვლილ. საკუთ.'!H313,'მთავრ. ფონდი'!H313,'პრეზ. ფონდი'!H313)</f>
        <v>0</v>
      </c>
      <c r="H313" s="7">
        <f>SUM('ცვლილ. ბიუჯ.'!I313,'ცვლილ. საკუთ.'!I313,'მთავრ. ფონდი'!I313,'პრეზ. ფონდი'!I313)</f>
        <v>0</v>
      </c>
      <c r="I313" s="7">
        <f t="shared" si="13"/>
        <v>0</v>
      </c>
      <c r="J313" s="7">
        <f t="shared" si="14"/>
        <v>0</v>
      </c>
    </row>
    <row r="314" spans="1:10" ht="15.75" thickBot="1" x14ac:dyDescent="0.3">
      <c r="A314" t="str">
        <f t="shared" si="12"/>
        <v>b</v>
      </c>
      <c r="B314" s="11"/>
      <c r="C314" s="12" t="s">
        <v>20</v>
      </c>
      <c r="D314" s="13">
        <f>SUM('ცვლილ. ბიუჯ.'!E314,'ცვლილ. საკუთ.'!E314,'მთავრ. ფონდი'!E314,'პრეზ. ფონდი'!E314)</f>
        <v>0</v>
      </c>
      <c r="E314" s="13">
        <f>SUM('ცვლილ. ბიუჯ.'!F314,'ცვლილ. საკუთ.'!F314,'მთავრ. ფონდი'!F314,'პრეზ. ფონდი'!F314)</f>
        <v>0</v>
      </c>
      <c r="F314" s="13">
        <f>SUM('ცვლილ. ბიუჯ.'!G314,'ცვლილ. საკუთ.'!G314,'მთავრ. ფონდი'!G314,'პრეზ. ფონდი'!G314)</f>
        <v>0</v>
      </c>
      <c r="G314" s="13">
        <f>SUM('ცვლილ. ბიუჯ.'!H314,'ცვლილ. საკუთ.'!H314,'მთავრ. ფონდი'!H314,'პრეზ. ფონდი'!H314)</f>
        <v>0</v>
      </c>
      <c r="H314" s="13">
        <f>SUM('ცვლილ. ბიუჯ.'!I314,'ცვლილ. საკუთ.'!I314,'მთავრ. ფონდი'!I314,'პრეზ. ფონდი'!I314)</f>
        <v>0</v>
      </c>
      <c r="I314" s="13">
        <f t="shared" si="13"/>
        <v>0</v>
      </c>
      <c r="J314" s="13">
        <f t="shared" si="14"/>
        <v>0</v>
      </c>
    </row>
    <row r="315" spans="1:10" ht="31.5" thickTop="1" thickBot="1" x14ac:dyDescent="0.3">
      <c r="A315" t="str">
        <f t="shared" si="12"/>
        <v>a</v>
      </c>
      <c r="B315" s="3" t="s">
        <v>69</v>
      </c>
      <c r="C315" s="14" t="s">
        <v>70</v>
      </c>
      <c r="D315" s="4">
        <f>SUM('ცვლილ. ბიუჯ.'!E315,'ცვლილ. საკუთ.'!E315,'მთავრ. ფონდი'!E315,'პრეზ. ფონდი'!E315)</f>
        <v>-986000</v>
      </c>
      <c r="E315" s="4">
        <f>SUM('ცვლილ. ბიუჯ.'!F315,'ცვლილ. საკუთ.'!F315,'მთავრ. ფონდი'!F315,'პრეზ. ფონდი'!F315)</f>
        <v>-80000</v>
      </c>
      <c r="F315" s="4">
        <f>SUM('ცვლილ. ბიუჯ.'!G315,'ცვლილ. საკუთ.'!G315,'მთავრ. ფონდი'!G315,'პრეზ. ფონდი'!G315)</f>
        <v>-302000</v>
      </c>
      <c r="G315" s="4">
        <f>SUM('ცვლილ. ბიუჯ.'!H315,'ცვლილ. საკუთ.'!H315,'მთავრ. ფონდი'!H315,'პრეზ. ფონდი'!H315)</f>
        <v>-301000</v>
      </c>
      <c r="H315" s="4">
        <f>SUM('ცვლილ. ბიუჯ.'!I315,'ცვლილ. საკუთ.'!I315,'მთავრ. ფონდი'!I315,'პრეზ. ფონდი'!I315)</f>
        <v>-303000</v>
      </c>
      <c r="I315" s="4">
        <f t="shared" si="13"/>
        <v>-382000</v>
      </c>
      <c r="J315" s="4">
        <f t="shared" si="14"/>
        <v>-683000</v>
      </c>
    </row>
    <row r="316" spans="1:10" ht="15.75" thickTop="1" x14ac:dyDescent="0.25">
      <c r="A316" t="str">
        <f t="shared" si="12"/>
        <v>a</v>
      </c>
      <c r="B316" s="5"/>
      <c r="C316" s="6" t="s">
        <v>10</v>
      </c>
      <c r="D316" s="7">
        <f>SUM('ცვლილ. ბიუჯ.'!E316,'ცვლილ. საკუთ.'!E316,'მთავრ. ფონდი'!E316,'პრეზ. ფონდი'!E316)</f>
        <v>-986000</v>
      </c>
      <c r="E316" s="7">
        <f>SUM('ცვლილ. ბიუჯ.'!F316,'ცვლილ. საკუთ.'!F316,'მთავრ. ფონდი'!F316,'პრეზ. ფონდი'!F316)</f>
        <v>-80000</v>
      </c>
      <c r="F316" s="7">
        <f>SUM('ცვლილ. ბიუჯ.'!G316,'ცვლილ. საკუთ.'!G316,'მთავრ. ფონდი'!G316,'პრეზ. ფონდი'!G316)</f>
        <v>-302000</v>
      </c>
      <c r="G316" s="7">
        <f>SUM('ცვლილ. ბიუჯ.'!H316,'ცვლილ. საკუთ.'!H316,'მთავრ. ფონდი'!H316,'პრეზ. ფონდი'!H316)</f>
        <v>-301000</v>
      </c>
      <c r="H316" s="7">
        <f>SUM('ცვლილ. ბიუჯ.'!I316,'ცვლილ. საკუთ.'!I316,'მთავრ. ფონდი'!I316,'პრეზ. ფონდი'!I316)</f>
        <v>-303000</v>
      </c>
      <c r="I316" s="7">
        <f t="shared" si="13"/>
        <v>-382000</v>
      </c>
      <c r="J316" s="7">
        <f t="shared" si="14"/>
        <v>-683000</v>
      </c>
    </row>
    <row r="317" spans="1:10" x14ac:dyDescent="0.25">
      <c r="A317" t="str">
        <f t="shared" si="12"/>
        <v>b</v>
      </c>
      <c r="B317" s="8"/>
      <c r="C317" s="9" t="s">
        <v>11</v>
      </c>
      <c r="D317" s="10">
        <f>SUM('ცვლილ. ბიუჯ.'!E317,'ცვლილ. საკუთ.'!E317,'მთავრ. ფონდი'!E317,'პრეზ. ფონდი'!E317)</f>
        <v>0</v>
      </c>
      <c r="E317" s="10">
        <f>SUM('ცვლილ. ბიუჯ.'!F317,'ცვლილ. საკუთ.'!F317,'მთავრ. ფონდი'!F317,'პრეზ. ფონდი'!F317)</f>
        <v>0</v>
      </c>
      <c r="F317" s="10">
        <f>SUM('ცვლილ. ბიუჯ.'!G317,'ცვლილ. საკუთ.'!G317,'მთავრ. ფონდი'!G317,'პრეზ. ფონდი'!G317)</f>
        <v>0</v>
      </c>
      <c r="G317" s="10">
        <f>SUM('ცვლილ. ბიუჯ.'!H317,'ცვლილ. საკუთ.'!H317,'მთავრ. ფონდი'!H317,'პრეზ. ფონდი'!H317)</f>
        <v>0</v>
      </c>
      <c r="H317" s="10">
        <f>SUM('ცვლილ. ბიუჯ.'!I317,'ცვლილ. საკუთ.'!I317,'მთავრ. ფონდი'!I317,'პრეზ. ფონდი'!I317)</f>
        <v>0</v>
      </c>
      <c r="I317" s="10">
        <f t="shared" si="13"/>
        <v>0</v>
      </c>
      <c r="J317" s="10">
        <f t="shared" si="14"/>
        <v>0</v>
      </c>
    </row>
    <row r="318" spans="1:10" x14ac:dyDescent="0.25">
      <c r="A318" t="str">
        <f t="shared" si="12"/>
        <v>b</v>
      </c>
      <c r="B318" s="8"/>
      <c r="C318" s="9" t="s">
        <v>12</v>
      </c>
      <c r="D318" s="10">
        <f>SUM('ცვლილ. ბიუჯ.'!E318,'ცვლილ. საკუთ.'!E318,'მთავრ. ფონდი'!E318,'პრეზ. ფონდი'!E318)</f>
        <v>0</v>
      </c>
      <c r="E318" s="10">
        <f>SUM('ცვლილ. ბიუჯ.'!F318,'ცვლილ. საკუთ.'!F318,'მთავრ. ფონდი'!F318,'პრეზ. ფონდი'!F318)</f>
        <v>0</v>
      </c>
      <c r="F318" s="10">
        <f>SUM('ცვლილ. ბიუჯ.'!G318,'ცვლილ. საკუთ.'!G318,'მთავრ. ფონდი'!G318,'პრეზ. ფონდი'!G318)</f>
        <v>0</v>
      </c>
      <c r="G318" s="10">
        <f>SUM('ცვლილ. ბიუჯ.'!H318,'ცვლილ. საკუთ.'!H318,'მთავრ. ფონდი'!H318,'პრეზ. ფონდი'!H318)</f>
        <v>0</v>
      </c>
      <c r="H318" s="10">
        <f>SUM('ცვლილ. ბიუჯ.'!I318,'ცვლილ. საკუთ.'!I318,'მთავრ. ფონდი'!I318,'პრეზ. ფონდი'!I318)</f>
        <v>0</v>
      </c>
      <c r="I318" s="10">
        <f t="shared" si="13"/>
        <v>0</v>
      </c>
      <c r="J318" s="10">
        <f t="shared" si="14"/>
        <v>0</v>
      </c>
    </row>
    <row r="319" spans="1:10" x14ac:dyDescent="0.25">
      <c r="A319" t="str">
        <f t="shared" si="12"/>
        <v>b</v>
      </c>
      <c r="B319" s="8"/>
      <c r="C319" s="9" t="s">
        <v>13</v>
      </c>
      <c r="D319" s="10">
        <f>SUM('ცვლილ. ბიუჯ.'!E319,'ცვლილ. საკუთ.'!E319,'მთავრ. ფონდი'!E319,'პრეზ. ფონდი'!E319)</f>
        <v>0</v>
      </c>
      <c r="E319" s="10">
        <f>SUM('ცვლილ. ბიუჯ.'!F319,'ცვლილ. საკუთ.'!F319,'მთავრ. ფონდი'!F319,'პრეზ. ფონდი'!F319)</f>
        <v>0</v>
      </c>
      <c r="F319" s="10">
        <f>SUM('ცვლილ. ბიუჯ.'!G319,'ცვლილ. საკუთ.'!G319,'მთავრ. ფონდი'!G319,'პრეზ. ფონდი'!G319)</f>
        <v>0</v>
      </c>
      <c r="G319" s="10">
        <f>SUM('ცვლილ. ბიუჯ.'!H319,'ცვლილ. საკუთ.'!H319,'მთავრ. ფონდი'!H319,'პრეზ. ფონდი'!H319)</f>
        <v>0</v>
      </c>
      <c r="H319" s="10">
        <f>SUM('ცვლილ. ბიუჯ.'!I319,'ცვლილ. საკუთ.'!I319,'მთავრ. ფონდი'!I319,'პრეზ. ფონდი'!I319)</f>
        <v>0</v>
      </c>
      <c r="I319" s="10">
        <f t="shared" si="13"/>
        <v>0</v>
      </c>
      <c r="J319" s="10">
        <f t="shared" si="14"/>
        <v>0</v>
      </c>
    </row>
    <row r="320" spans="1:10" x14ac:dyDescent="0.25">
      <c r="A320" t="str">
        <f t="shared" si="12"/>
        <v>b</v>
      </c>
      <c r="B320" s="8"/>
      <c r="C320" s="9" t="s">
        <v>14</v>
      </c>
      <c r="D320" s="10">
        <f>SUM('ცვლილ. ბიუჯ.'!E320,'ცვლილ. საკუთ.'!E320,'მთავრ. ფონდი'!E320,'პრეზ. ფონდი'!E320)</f>
        <v>0</v>
      </c>
      <c r="E320" s="10">
        <f>SUM('ცვლილ. ბიუჯ.'!F320,'ცვლილ. საკუთ.'!F320,'მთავრ. ფონდი'!F320,'პრეზ. ფონდი'!F320)</f>
        <v>0</v>
      </c>
      <c r="F320" s="10">
        <f>SUM('ცვლილ. ბიუჯ.'!G320,'ცვლილ. საკუთ.'!G320,'მთავრ. ფონდი'!G320,'პრეზ. ფონდი'!G320)</f>
        <v>0</v>
      </c>
      <c r="G320" s="10">
        <f>SUM('ცვლილ. ბიუჯ.'!H320,'ცვლილ. საკუთ.'!H320,'მთავრ. ფონდი'!H320,'პრეზ. ფონდი'!H320)</f>
        <v>0</v>
      </c>
      <c r="H320" s="10">
        <f>SUM('ცვლილ. ბიუჯ.'!I320,'ცვლილ. საკუთ.'!I320,'მთავრ. ფონდი'!I320,'პრეზ. ფონდი'!I320)</f>
        <v>0</v>
      </c>
      <c r="I320" s="10">
        <f t="shared" si="13"/>
        <v>0</v>
      </c>
      <c r="J320" s="10">
        <f t="shared" si="14"/>
        <v>0</v>
      </c>
    </row>
    <row r="321" spans="1:10" x14ac:dyDescent="0.25">
      <c r="A321" t="str">
        <f t="shared" si="12"/>
        <v>b</v>
      </c>
      <c r="B321" s="8"/>
      <c r="C321" s="9" t="s">
        <v>15</v>
      </c>
      <c r="D321" s="10">
        <f>SUM('ცვლილ. ბიუჯ.'!E321,'ცვლილ. საკუთ.'!E321,'მთავრ. ფონდი'!E321,'პრეზ. ფონდი'!E321)</f>
        <v>0</v>
      </c>
      <c r="E321" s="10">
        <f>SUM('ცვლილ. ბიუჯ.'!F321,'ცვლილ. საკუთ.'!F321,'მთავრ. ფონდი'!F321,'პრეზ. ფონდი'!F321)</f>
        <v>0</v>
      </c>
      <c r="F321" s="10">
        <f>SUM('ცვლილ. ბიუჯ.'!G321,'ცვლილ. საკუთ.'!G321,'მთავრ. ფონდი'!G321,'პრეზ. ფონდი'!G321)</f>
        <v>0</v>
      </c>
      <c r="G321" s="10">
        <f>SUM('ცვლილ. ბიუჯ.'!H321,'ცვლილ. საკუთ.'!H321,'მთავრ. ფონდი'!H321,'პრეზ. ფონდი'!H321)</f>
        <v>0</v>
      </c>
      <c r="H321" s="10">
        <f>SUM('ცვლილ. ბიუჯ.'!I321,'ცვლილ. საკუთ.'!I321,'მთავრ. ფონდი'!I321,'პრეზ. ფონდი'!I321)</f>
        <v>0</v>
      </c>
      <c r="I321" s="10">
        <f t="shared" si="13"/>
        <v>0</v>
      </c>
      <c r="J321" s="10">
        <f t="shared" si="14"/>
        <v>0</v>
      </c>
    </row>
    <row r="322" spans="1:10" x14ac:dyDescent="0.25">
      <c r="A322" t="str">
        <f t="shared" si="12"/>
        <v>a</v>
      </c>
      <c r="B322" s="8"/>
      <c r="C322" s="9" t="s">
        <v>16</v>
      </c>
      <c r="D322" s="10">
        <f>SUM('ცვლილ. ბიუჯ.'!E322,'ცვლილ. საკუთ.'!E322,'მთავრ. ფონდი'!E322,'პრეზ. ფონდი'!E322)</f>
        <v>-986000</v>
      </c>
      <c r="E322" s="10">
        <f>SUM('ცვლილ. ბიუჯ.'!F322,'ცვლილ. საკუთ.'!F322,'მთავრ. ფონდი'!F322,'პრეზ. ფონდი'!F322)</f>
        <v>-80000</v>
      </c>
      <c r="F322" s="10">
        <f>SUM('ცვლილ. ბიუჯ.'!G322,'ცვლილ. საკუთ.'!G322,'მთავრ. ფონდი'!G322,'პრეზ. ფონდი'!G322)</f>
        <v>-302000</v>
      </c>
      <c r="G322" s="10">
        <f>SUM('ცვლილ. ბიუჯ.'!H322,'ცვლილ. საკუთ.'!H322,'მთავრ. ფონდი'!H322,'პრეზ. ფონდი'!H322)</f>
        <v>-301000</v>
      </c>
      <c r="H322" s="10">
        <f>SUM('ცვლილ. ბიუჯ.'!I322,'ცვლილ. საკუთ.'!I322,'მთავრ. ფონდი'!I322,'პრეზ. ფონდი'!I322)</f>
        <v>-303000</v>
      </c>
      <c r="I322" s="10">
        <f t="shared" si="13"/>
        <v>-382000</v>
      </c>
      <c r="J322" s="10">
        <f t="shared" si="14"/>
        <v>-683000</v>
      </c>
    </row>
    <row r="323" spans="1:10" x14ac:dyDescent="0.25">
      <c r="A323" t="str">
        <f t="shared" si="12"/>
        <v>b</v>
      </c>
      <c r="B323" s="8"/>
      <c r="C323" s="9" t="s">
        <v>17</v>
      </c>
      <c r="D323" s="10">
        <f>SUM('ცვლილ. ბიუჯ.'!E323,'ცვლილ. საკუთ.'!E323,'მთავრ. ფონდი'!E323,'პრეზ. ფონდი'!E323)</f>
        <v>0</v>
      </c>
      <c r="E323" s="10">
        <f>SUM('ცვლილ. ბიუჯ.'!F323,'ცვლილ. საკუთ.'!F323,'მთავრ. ფონდი'!F323,'პრეზ. ფონდი'!F323)</f>
        <v>0</v>
      </c>
      <c r="F323" s="10">
        <f>SUM('ცვლილ. ბიუჯ.'!G323,'ცვლილ. საკუთ.'!G323,'მთავრ. ფონდი'!G323,'პრეზ. ფონდი'!G323)</f>
        <v>0</v>
      </c>
      <c r="G323" s="10">
        <f>SUM('ცვლილ. ბიუჯ.'!H323,'ცვლილ. საკუთ.'!H323,'მთავრ. ფონდი'!H323,'პრეზ. ფონდი'!H323)</f>
        <v>0</v>
      </c>
      <c r="H323" s="10">
        <f>SUM('ცვლილ. ბიუჯ.'!I323,'ცვლილ. საკუთ.'!I323,'მთავრ. ფონდი'!I323,'პრეზ. ფონდი'!I323)</f>
        <v>0</v>
      </c>
      <c r="I323" s="10">
        <f t="shared" si="13"/>
        <v>0</v>
      </c>
      <c r="J323" s="10">
        <f t="shared" si="14"/>
        <v>0</v>
      </c>
    </row>
    <row r="324" spans="1:10" x14ac:dyDescent="0.25">
      <c r="A324" t="str">
        <f t="shared" ref="A324:A387" si="15">IF(OR(D324&lt;&gt;0,E324&lt;&gt;0,F324&lt;&gt;0,G324&lt;&gt;0,H324&lt;&gt;0,),"a","b")</f>
        <v>b</v>
      </c>
      <c r="B324" s="5"/>
      <c r="C324" s="6" t="s">
        <v>18</v>
      </c>
      <c r="D324" s="7">
        <f>SUM('ცვლილ. ბიუჯ.'!E324,'ცვლილ. საკუთ.'!E324,'მთავრ. ფონდი'!E324,'პრეზ. ფონდი'!E324)</f>
        <v>0</v>
      </c>
      <c r="E324" s="7">
        <f>SUM('ცვლილ. ბიუჯ.'!F324,'ცვლილ. საკუთ.'!F324,'მთავრ. ფონდი'!F324,'პრეზ. ფონდი'!F324)</f>
        <v>0</v>
      </c>
      <c r="F324" s="7">
        <f>SUM('ცვლილ. ბიუჯ.'!G324,'ცვლილ. საკუთ.'!G324,'მთავრ. ფონდი'!G324,'პრეზ. ფონდი'!G324)</f>
        <v>0</v>
      </c>
      <c r="G324" s="7">
        <f>SUM('ცვლილ. ბიუჯ.'!H324,'ცვლილ. საკუთ.'!H324,'მთავრ. ფონდი'!H324,'პრეზ. ფონდი'!H324)</f>
        <v>0</v>
      </c>
      <c r="H324" s="7">
        <f>SUM('ცვლილ. ბიუჯ.'!I324,'ცვლილ. საკუთ.'!I324,'მთავრ. ფონდი'!I324,'პრეზ. ფონდი'!I324)</f>
        <v>0</v>
      </c>
      <c r="I324" s="7">
        <f t="shared" ref="I324:I387" si="16">SUM(E324,F324)</f>
        <v>0</v>
      </c>
      <c r="J324" s="7">
        <f t="shared" ref="J324:J387" si="17">SUM(E324,F324,G324)</f>
        <v>0</v>
      </c>
    </row>
    <row r="325" spans="1:10" x14ac:dyDescent="0.25">
      <c r="A325" t="str">
        <f t="shared" si="15"/>
        <v>b</v>
      </c>
      <c r="B325" s="5"/>
      <c r="C325" s="6" t="s">
        <v>19</v>
      </c>
      <c r="D325" s="7">
        <f>SUM('ცვლილ. ბიუჯ.'!E325,'ცვლილ. საკუთ.'!E325,'მთავრ. ფონდი'!E325,'პრეზ. ფონდი'!E325)</f>
        <v>0</v>
      </c>
      <c r="E325" s="7">
        <f>SUM('ცვლილ. ბიუჯ.'!F325,'ცვლილ. საკუთ.'!F325,'მთავრ. ფონდი'!F325,'პრეზ. ფონდი'!F325)</f>
        <v>0</v>
      </c>
      <c r="F325" s="7">
        <f>SUM('ცვლილ. ბიუჯ.'!G325,'ცვლილ. საკუთ.'!G325,'მთავრ. ფონდი'!G325,'პრეზ. ფონდი'!G325)</f>
        <v>0</v>
      </c>
      <c r="G325" s="7">
        <f>SUM('ცვლილ. ბიუჯ.'!H325,'ცვლილ. საკუთ.'!H325,'მთავრ. ფონდი'!H325,'პრეზ. ფონდი'!H325)</f>
        <v>0</v>
      </c>
      <c r="H325" s="7">
        <f>SUM('ცვლილ. ბიუჯ.'!I325,'ცვლილ. საკუთ.'!I325,'მთავრ. ფონდი'!I325,'პრეზ. ფონდი'!I325)</f>
        <v>0</v>
      </c>
      <c r="I325" s="7">
        <f t="shared" si="16"/>
        <v>0</v>
      </c>
      <c r="J325" s="7">
        <f t="shared" si="17"/>
        <v>0</v>
      </c>
    </row>
    <row r="326" spans="1:10" ht="15.75" thickBot="1" x14ac:dyDescent="0.3">
      <c r="A326" t="str">
        <f t="shared" si="15"/>
        <v>b</v>
      </c>
      <c r="B326" s="11"/>
      <c r="C326" s="12" t="s">
        <v>20</v>
      </c>
      <c r="D326" s="13">
        <f>SUM('ცვლილ. ბიუჯ.'!E326,'ცვლილ. საკუთ.'!E326,'მთავრ. ფონდი'!E326,'პრეზ. ფონდი'!E326)</f>
        <v>0</v>
      </c>
      <c r="E326" s="13">
        <f>SUM('ცვლილ. ბიუჯ.'!F326,'ცვლილ. საკუთ.'!F326,'მთავრ. ფონდი'!F326,'პრეზ. ფონდი'!F326)</f>
        <v>0</v>
      </c>
      <c r="F326" s="13">
        <f>SUM('ცვლილ. ბიუჯ.'!G326,'ცვლილ. საკუთ.'!G326,'მთავრ. ფონდი'!G326,'პრეზ. ფონდი'!G326)</f>
        <v>0</v>
      </c>
      <c r="G326" s="13">
        <f>SUM('ცვლილ. ბიუჯ.'!H326,'ცვლილ. საკუთ.'!H326,'მთავრ. ფონდი'!H326,'პრეზ. ფონდი'!H326)</f>
        <v>0</v>
      </c>
      <c r="H326" s="13">
        <f>SUM('ცვლილ. ბიუჯ.'!I326,'ცვლილ. საკუთ.'!I326,'მთავრ. ფონდი'!I326,'პრეზ. ფონდი'!I326)</f>
        <v>0</v>
      </c>
      <c r="I326" s="13">
        <f t="shared" si="16"/>
        <v>0</v>
      </c>
      <c r="J326" s="13">
        <f t="shared" si="17"/>
        <v>0</v>
      </c>
    </row>
    <row r="327" spans="1:10" ht="32.25" customHeight="1" thickTop="1" thickBot="1" x14ac:dyDescent="0.3">
      <c r="A327" t="str">
        <f t="shared" si="15"/>
        <v>a</v>
      </c>
      <c r="B327" s="3" t="s">
        <v>71</v>
      </c>
      <c r="C327" s="4" t="s">
        <v>72</v>
      </c>
      <c r="D327" s="4">
        <f>SUM('ცვლილ. ბიუჯ.'!E327,'ცვლილ. საკუთ.'!E327,'მთავრ. ფონდი'!E327,'პრეზ. ფონდი'!E327)</f>
        <v>-50000</v>
      </c>
      <c r="E327" s="4">
        <f>SUM('ცვლილ. ბიუჯ.'!F327,'ცვლილ. საკუთ.'!F327,'მთავრ. ფონდი'!F327,'პრეზ. ფონდი'!F327)</f>
        <v>-21000</v>
      </c>
      <c r="F327" s="4">
        <f>SUM('ცვლილ. ბიუჯ.'!G327,'ცვლილ. საკუთ.'!G327,'მთავრ. ფონდი'!G327,'პრეზ. ფონდი'!G327)</f>
        <v>-9000</v>
      </c>
      <c r="G327" s="4">
        <f>SUM('ცვლილ. ბიუჯ.'!H327,'ცვლილ. საკუთ.'!H327,'მთავრ. ფონდი'!H327,'პრეზ. ფონდი'!H327)</f>
        <v>-10000</v>
      </c>
      <c r="H327" s="4">
        <f>SUM('ცვლილ. ბიუჯ.'!I327,'ცვლილ. საკუთ.'!I327,'მთავრ. ფონდი'!I327,'პრეზ. ფონდი'!I327)</f>
        <v>-10000</v>
      </c>
      <c r="I327" s="4">
        <f t="shared" si="16"/>
        <v>-30000</v>
      </c>
      <c r="J327" s="4">
        <f t="shared" si="17"/>
        <v>-40000</v>
      </c>
    </row>
    <row r="328" spans="1:10" ht="15.75" thickTop="1" x14ac:dyDescent="0.25">
      <c r="A328" t="str">
        <f t="shared" si="15"/>
        <v>a</v>
      </c>
      <c r="B328" s="5"/>
      <c r="C328" s="6" t="s">
        <v>10</v>
      </c>
      <c r="D328" s="7">
        <f>SUM('ცვლილ. ბიუჯ.'!E328,'ცვლილ. საკუთ.'!E328,'მთავრ. ფონდი'!E328,'პრეზ. ფონდი'!E328)</f>
        <v>-50000</v>
      </c>
      <c r="E328" s="7">
        <f>SUM('ცვლილ. ბიუჯ.'!F328,'ცვლილ. საკუთ.'!F328,'მთავრ. ფონდი'!F328,'პრეზ. ფონდი'!F328)</f>
        <v>-21000</v>
      </c>
      <c r="F328" s="7">
        <f>SUM('ცვლილ. ბიუჯ.'!G328,'ცვლილ. საკუთ.'!G328,'მთავრ. ფონდი'!G328,'პრეზ. ფონდი'!G328)</f>
        <v>-9000</v>
      </c>
      <c r="G328" s="7">
        <f>SUM('ცვლილ. ბიუჯ.'!H328,'ცვლილ. საკუთ.'!H328,'მთავრ. ფონდი'!H328,'პრეზ. ფონდი'!H328)</f>
        <v>-10000</v>
      </c>
      <c r="H328" s="7">
        <f>SUM('ცვლილ. ბიუჯ.'!I328,'ცვლილ. საკუთ.'!I328,'მთავრ. ფონდი'!I328,'პრეზ. ფონდი'!I328)</f>
        <v>-10000</v>
      </c>
      <c r="I328" s="7">
        <f t="shared" si="16"/>
        <v>-30000</v>
      </c>
      <c r="J328" s="7">
        <f t="shared" si="17"/>
        <v>-40000</v>
      </c>
    </row>
    <row r="329" spans="1:10" x14ac:dyDescent="0.25">
      <c r="A329" t="str">
        <f t="shared" si="15"/>
        <v>b</v>
      </c>
      <c r="B329" s="8"/>
      <c r="C329" s="9" t="s">
        <v>11</v>
      </c>
      <c r="D329" s="10">
        <f>SUM('ცვლილ. ბიუჯ.'!E329,'ცვლილ. საკუთ.'!E329,'მთავრ. ფონდი'!E329,'პრეზ. ფონდი'!E329)</f>
        <v>0</v>
      </c>
      <c r="E329" s="10">
        <f>SUM('ცვლილ. ბიუჯ.'!F329,'ცვლილ. საკუთ.'!F329,'მთავრ. ფონდი'!F329,'პრეზ. ფონდი'!F329)</f>
        <v>0</v>
      </c>
      <c r="F329" s="10">
        <f>SUM('ცვლილ. ბიუჯ.'!G329,'ცვლილ. საკუთ.'!G329,'მთავრ. ფონდი'!G329,'პრეზ. ფონდი'!G329)</f>
        <v>0</v>
      </c>
      <c r="G329" s="10">
        <f>SUM('ცვლილ. ბიუჯ.'!H329,'ცვლილ. საკუთ.'!H329,'მთავრ. ფონდი'!H329,'პრეზ. ფონდი'!H329)</f>
        <v>0</v>
      </c>
      <c r="H329" s="10">
        <f>SUM('ცვლილ. ბიუჯ.'!I329,'ცვლილ. საკუთ.'!I329,'მთავრ. ფონდი'!I329,'პრეზ. ფონდი'!I329)</f>
        <v>0</v>
      </c>
      <c r="I329" s="10">
        <f t="shared" si="16"/>
        <v>0</v>
      </c>
      <c r="J329" s="10">
        <f t="shared" si="17"/>
        <v>0</v>
      </c>
    </row>
    <row r="330" spans="1:10" x14ac:dyDescent="0.25">
      <c r="A330" t="str">
        <f t="shared" si="15"/>
        <v>b</v>
      </c>
      <c r="B330" s="8"/>
      <c r="C330" s="9" t="s">
        <v>12</v>
      </c>
      <c r="D330" s="10">
        <f>SUM('ცვლილ. ბიუჯ.'!E330,'ცვლილ. საკუთ.'!E330,'მთავრ. ფონდი'!E330,'პრეზ. ფონდი'!E330)</f>
        <v>0</v>
      </c>
      <c r="E330" s="10">
        <f>SUM('ცვლილ. ბიუჯ.'!F330,'ცვლილ. საკუთ.'!F330,'მთავრ. ფონდი'!F330,'პრეზ. ფონდი'!F330)</f>
        <v>0</v>
      </c>
      <c r="F330" s="10">
        <f>SUM('ცვლილ. ბიუჯ.'!G330,'ცვლილ. საკუთ.'!G330,'მთავრ. ფონდი'!G330,'პრეზ. ფონდი'!G330)</f>
        <v>0</v>
      </c>
      <c r="G330" s="10">
        <f>SUM('ცვლილ. ბიუჯ.'!H330,'ცვლილ. საკუთ.'!H330,'მთავრ. ფონდი'!H330,'პრეზ. ფონდი'!H330)</f>
        <v>0</v>
      </c>
      <c r="H330" s="10">
        <f>SUM('ცვლილ. ბიუჯ.'!I330,'ცვლილ. საკუთ.'!I330,'მთავრ. ფონდი'!I330,'პრეზ. ფონდი'!I330)</f>
        <v>0</v>
      </c>
      <c r="I330" s="10">
        <f t="shared" si="16"/>
        <v>0</v>
      </c>
      <c r="J330" s="10">
        <f t="shared" si="17"/>
        <v>0</v>
      </c>
    </row>
    <row r="331" spans="1:10" x14ac:dyDescent="0.25">
      <c r="A331" t="str">
        <f t="shared" si="15"/>
        <v>b</v>
      </c>
      <c r="B331" s="8"/>
      <c r="C331" s="9" t="s">
        <v>13</v>
      </c>
      <c r="D331" s="10">
        <f>SUM('ცვლილ. ბიუჯ.'!E331,'ცვლილ. საკუთ.'!E331,'მთავრ. ფონდი'!E331,'პრეზ. ფონდი'!E331)</f>
        <v>0</v>
      </c>
      <c r="E331" s="10">
        <f>SUM('ცვლილ. ბიუჯ.'!F331,'ცვლილ. საკუთ.'!F331,'მთავრ. ფონდი'!F331,'პრეზ. ფონდი'!F331)</f>
        <v>0</v>
      </c>
      <c r="F331" s="10">
        <f>SUM('ცვლილ. ბიუჯ.'!G331,'ცვლილ. საკუთ.'!G331,'მთავრ. ფონდი'!G331,'პრეზ. ფონდი'!G331)</f>
        <v>0</v>
      </c>
      <c r="G331" s="10">
        <f>SUM('ცვლილ. ბიუჯ.'!H331,'ცვლილ. საკუთ.'!H331,'მთავრ. ფონდი'!H331,'პრეზ. ფონდი'!H331)</f>
        <v>0</v>
      </c>
      <c r="H331" s="10">
        <f>SUM('ცვლილ. ბიუჯ.'!I331,'ცვლილ. საკუთ.'!I331,'მთავრ. ფონდი'!I331,'პრეზ. ფონდი'!I331)</f>
        <v>0</v>
      </c>
      <c r="I331" s="10">
        <f t="shared" si="16"/>
        <v>0</v>
      </c>
      <c r="J331" s="10">
        <f t="shared" si="17"/>
        <v>0</v>
      </c>
    </row>
    <row r="332" spans="1:10" x14ac:dyDescent="0.25">
      <c r="A332" t="str">
        <f t="shared" si="15"/>
        <v>b</v>
      </c>
      <c r="B332" s="8"/>
      <c r="C332" s="9" t="s">
        <v>14</v>
      </c>
      <c r="D332" s="10">
        <f>SUM('ცვლილ. ბიუჯ.'!E332,'ცვლილ. საკუთ.'!E332,'მთავრ. ფონდი'!E332,'პრეზ. ფონდი'!E332)</f>
        <v>0</v>
      </c>
      <c r="E332" s="10">
        <f>SUM('ცვლილ. ბიუჯ.'!F332,'ცვლილ. საკუთ.'!F332,'მთავრ. ფონდი'!F332,'პრეზ. ფონდი'!F332)</f>
        <v>0</v>
      </c>
      <c r="F332" s="10">
        <f>SUM('ცვლილ. ბიუჯ.'!G332,'ცვლილ. საკუთ.'!G332,'მთავრ. ფონდი'!G332,'პრეზ. ფონდი'!G332)</f>
        <v>0</v>
      </c>
      <c r="G332" s="10">
        <f>SUM('ცვლილ. ბიუჯ.'!H332,'ცვლილ. საკუთ.'!H332,'მთავრ. ფონდი'!H332,'პრეზ. ფონდი'!H332)</f>
        <v>0</v>
      </c>
      <c r="H332" s="10">
        <f>SUM('ცვლილ. ბიუჯ.'!I332,'ცვლილ. საკუთ.'!I332,'მთავრ. ფონდი'!I332,'პრეზ. ფონდი'!I332)</f>
        <v>0</v>
      </c>
      <c r="I332" s="10">
        <f t="shared" si="16"/>
        <v>0</v>
      </c>
      <c r="J332" s="10">
        <f t="shared" si="17"/>
        <v>0</v>
      </c>
    </row>
    <row r="333" spans="1:10" x14ac:dyDescent="0.25">
      <c r="A333" t="str">
        <f t="shared" si="15"/>
        <v>b</v>
      </c>
      <c r="B333" s="8"/>
      <c r="C333" s="9" t="s">
        <v>15</v>
      </c>
      <c r="D333" s="10">
        <f>SUM('ცვლილ. ბიუჯ.'!E333,'ცვლილ. საკუთ.'!E333,'მთავრ. ფონდი'!E333,'პრეზ. ფონდი'!E333)</f>
        <v>0</v>
      </c>
      <c r="E333" s="10">
        <f>SUM('ცვლილ. ბიუჯ.'!F333,'ცვლილ. საკუთ.'!F333,'მთავრ. ფონდი'!F333,'პრეზ. ფონდი'!F333)</f>
        <v>0</v>
      </c>
      <c r="F333" s="10">
        <f>SUM('ცვლილ. ბიუჯ.'!G333,'ცვლილ. საკუთ.'!G333,'მთავრ. ფონდი'!G333,'პრეზ. ფონდი'!G333)</f>
        <v>0</v>
      </c>
      <c r="G333" s="10">
        <f>SUM('ცვლილ. ბიუჯ.'!H333,'ცვლილ. საკუთ.'!H333,'მთავრ. ფონდი'!H333,'პრეზ. ფონდი'!H333)</f>
        <v>0</v>
      </c>
      <c r="H333" s="10">
        <f>SUM('ცვლილ. ბიუჯ.'!I333,'ცვლილ. საკუთ.'!I333,'მთავრ. ფონდი'!I333,'პრეზ. ფონდი'!I333)</f>
        <v>0</v>
      </c>
      <c r="I333" s="10">
        <f t="shared" si="16"/>
        <v>0</v>
      </c>
      <c r="J333" s="10">
        <f t="shared" si="17"/>
        <v>0</v>
      </c>
    </row>
    <row r="334" spans="1:10" x14ac:dyDescent="0.25">
      <c r="A334" t="str">
        <f t="shared" si="15"/>
        <v>a</v>
      </c>
      <c r="B334" s="8"/>
      <c r="C334" s="9" t="s">
        <v>16</v>
      </c>
      <c r="D334" s="10">
        <f>SUM('ცვლილ. ბიუჯ.'!E334,'ცვლილ. საკუთ.'!E334,'მთავრ. ფონდი'!E334,'პრეზ. ფონდი'!E334)</f>
        <v>-50000</v>
      </c>
      <c r="E334" s="10">
        <f>SUM('ცვლილ. ბიუჯ.'!F334,'ცვლილ. საკუთ.'!F334,'მთავრ. ფონდი'!F334,'პრეზ. ფონდი'!F334)</f>
        <v>-21000</v>
      </c>
      <c r="F334" s="10">
        <f>SUM('ცვლილ. ბიუჯ.'!G334,'ცვლილ. საკუთ.'!G334,'მთავრ. ფონდი'!G334,'პრეზ. ფონდი'!G334)</f>
        <v>-9000</v>
      </c>
      <c r="G334" s="10">
        <f>SUM('ცვლილ. ბიუჯ.'!H334,'ცვლილ. საკუთ.'!H334,'მთავრ. ფონდი'!H334,'პრეზ. ფონდი'!H334)</f>
        <v>-10000</v>
      </c>
      <c r="H334" s="10">
        <f>SUM('ცვლილ. ბიუჯ.'!I334,'ცვლილ. საკუთ.'!I334,'მთავრ. ფონდი'!I334,'პრეზ. ფონდი'!I334)</f>
        <v>-10000</v>
      </c>
      <c r="I334" s="10">
        <f t="shared" si="16"/>
        <v>-30000</v>
      </c>
      <c r="J334" s="10">
        <f t="shared" si="17"/>
        <v>-40000</v>
      </c>
    </row>
    <row r="335" spans="1:10" x14ac:dyDescent="0.25">
      <c r="A335" t="str">
        <f t="shared" si="15"/>
        <v>b</v>
      </c>
      <c r="B335" s="8"/>
      <c r="C335" s="9" t="s">
        <v>17</v>
      </c>
      <c r="D335" s="10">
        <f>SUM('ცვლილ. ბიუჯ.'!E335,'ცვლილ. საკუთ.'!E335,'მთავრ. ფონდი'!E335,'პრეზ. ფონდი'!E335)</f>
        <v>0</v>
      </c>
      <c r="E335" s="10">
        <f>SUM('ცვლილ. ბიუჯ.'!F335,'ცვლილ. საკუთ.'!F335,'მთავრ. ფონდი'!F335,'პრეზ. ფონდი'!F335)</f>
        <v>0</v>
      </c>
      <c r="F335" s="10">
        <f>SUM('ცვლილ. ბიუჯ.'!G335,'ცვლილ. საკუთ.'!G335,'მთავრ. ფონდი'!G335,'პრეზ. ფონდი'!G335)</f>
        <v>0</v>
      </c>
      <c r="G335" s="10">
        <f>SUM('ცვლილ. ბიუჯ.'!H335,'ცვლილ. საკუთ.'!H335,'მთავრ. ფონდი'!H335,'პრეზ. ფონდი'!H335)</f>
        <v>0</v>
      </c>
      <c r="H335" s="10">
        <f>SUM('ცვლილ. ბიუჯ.'!I335,'ცვლილ. საკუთ.'!I335,'მთავრ. ფონდი'!I335,'პრეზ. ფონდი'!I335)</f>
        <v>0</v>
      </c>
      <c r="I335" s="10">
        <f t="shared" si="16"/>
        <v>0</v>
      </c>
      <c r="J335" s="10">
        <f t="shared" si="17"/>
        <v>0</v>
      </c>
    </row>
    <row r="336" spans="1:10" x14ac:dyDescent="0.25">
      <c r="A336" t="str">
        <f t="shared" si="15"/>
        <v>b</v>
      </c>
      <c r="B336" s="5"/>
      <c r="C336" s="6" t="s">
        <v>18</v>
      </c>
      <c r="D336" s="7">
        <f>SUM('ცვლილ. ბიუჯ.'!E336,'ცვლილ. საკუთ.'!E336,'მთავრ. ფონდი'!E336,'პრეზ. ფონდი'!E336)</f>
        <v>0</v>
      </c>
      <c r="E336" s="7">
        <f>SUM('ცვლილ. ბიუჯ.'!F336,'ცვლილ. საკუთ.'!F336,'მთავრ. ფონდი'!F336,'პრეზ. ფონდი'!F336)</f>
        <v>0</v>
      </c>
      <c r="F336" s="7">
        <f>SUM('ცვლილ. ბიუჯ.'!G336,'ცვლილ. საკუთ.'!G336,'მთავრ. ფონდი'!G336,'პრეზ. ფონდი'!G336)</f>
        <v>0</v>
      </c>
      <c r="G336" s="7">
        <f>SUM('ცვლილ. ბიუჯ.'!H336,'ცვლილ. საკუთ.'!H336,'მთავრ. ფონდი'!H336,'პრეზ. ფონდი'!H336)</f>
        <v>0</v>
      </c>
      <c r="H336" s="7">
        <f>SUM('ცვლილ. ბიუჯ.'!I336,'ცვლილ. საკუთ.'!I336,'მთავრ. ფონდი'!I336,'პრეზ. ფონდი'!I336)</f>
        <v>0</v>
      </c>
      <c r="I336" s="7">
        <f t="shared" si="16"/>
        <v>0</v>
      </c>
      <c r="J336" s="7">
        <f t="shared" si="17"/>
        <v>0</v>
      </c>
    </row>
    <row r="337" spans="1:10" x14ac:dyDescent="0.25">
      <c r="A337" t="str">
        <f t="shared" si="15"/>
        <v>b</v>
      </c>
      <c r="B337" s="5"/>
      <c r="C337" s="6" t="s">
        <v>19</v>
      </c>
      <c r="D337" s="7">
        <f>SUM('ცვლილ. ბიუჯ.'!E337,'ცვლილ. საკუთ.'!E337,'მთავრ. ფონდი'!E337,'პრეზ. ფონდი'!E337)</f>
        <v>0</v>
      </c>
      <c r="E337" s="7">
        <f>SUM('ცვლილ. ბიუჯ.'!F337,'ცვლილ. საკუთ.'!F337,'მთავრ. ფონდი'!F337,'პრეზ. ფონდი'!F337)</f>
        <v>0</v>
      </c>
      <c r="F337" s="7">
        <f>SUM('ცვლილ. ბიუჯ.'!G337,'ცვლილ. საკუთ.'!G337,'მთავრ. ფონდი'!G337,'პრეზ. ფონდი'!G337)</f>
        <v>0</v>
      </c>
      <c r="G337" s="7">
        <f>SUM('ცვლილ. ბიუჯ.'!H337,'ცვლილ. საკუთ.'!H337,'მთავრ. ფონდი'!H337,'პრეზ. ფონდი'!H337)</f>
        <v>0</v>
      </c>
      <c r="H337" s="7">
        <f>SUM('ცვლილ. ბიუჯ.'!I337,'ცვლილ. საკუთ.'!I337,'მთავრ. ფონდი'!I337,'პრეზ. ფონდი'!I337)</f>
        <v>0</v>
      </c>
      <c r="I337" s="7">
        <f t="shared" si="16"/>
        <v>0</v>
      </c>
      <c r="J337" s="7">
        <f t="shared" si="17"/>
        <v>0</v>
      </c>
    </row>
    <row r="338" spans="1:10" ht="15.75" thickBot="1" x14ac:dyDescent="0.3">
      <c r="A338" t="str">
        <f t="shared" si="15"/>
        <v>b</v>
      </c>
      <c r="B338" s="11"/>
      <c r="C338" s="12" t="s">
        <v>20</v>
      </c>
      <c r="D338" s="13">
        <f>SUM('ცვლილ. ბიუჯ.'!E338,'ცვლილ. საკუთ.'!E338,'მთავრ. ფონდი'!E338,'პრეზ. ფონდი'!E338)</f>
        <v>0</v>
      </c>
      <c r="E338" s="13">
        <f>SUM('ცვლილ. ბიუჯ.'!F338,'ცვლილ. საკუთ.'!F338,'მთავრ. ფონდი'!F338,'პრეზ. ფონდი'!F338)</f>
        <v>0</v>
      </c>
      <c r="F338" s="13">
        <f>SUM('ცვლილ. ბიუჯ.'!G338,'ცვლილ. საკუთ.'!G338,'მთავრ. ფონდი'!G338,'პრეზ. ფონდი'!G338)</f>
        <v>0</v>
      </c>
      <c r="G338" s="13">
        <f>SUM('ცვლილ. ბიუჯ.'!H338,'ცვლილ. საკუთ.'!H338,'მთავრ. ფონდი'!H338,'პრეზ. ფონდი'!H338)</f>
        <v>0</v>
      </c>
      <c r="H338" s="13">
        <f>SUM('ცვლილ. ბიუჯ.'!I338,'ცვლილ. საკუთ.'!I338,'მთავრ. ფონდი'!I338,'პრეზ. ფონდი'!I338)</f>
        <v>0</v>
      </c>
      <c r="I338" s="13">
        <f t="shared" si="16"/>
        <v>0</v>
      </c>
      <c r="J338" s="13">
        <f t="shared" si="17"/>
        <v>0</v>
      </c>
    </row>
    <row r="339" spans="1:10" ht="16.5" thickTop="1" thickBot="1" x14ac:dyDescent="0.3">
      <c r="A339" t="str">
        <f t="shared" si="15"/>
        <v>a</v>
      </c>
      <c r="B339" s="3" t="s">
        <v>73</v>
      </c>
      <c r="C339" s="15" t="s">
        <v>74</v>
      </c>
      <c r="D339" s="4">
        <f>SUM('ცვლილ. ბიუჯ.'!E339,'ცვლილ. საკუთ.'!E339,'მთავრ. ფონდი'!E339,'პრეზ. ფონდი'!E339)</f>
        <v>240000</v>
      </c>
      <c r="E339" s="4">
        <f>SUM('ცვლილ. ბიუჯ.'!F339,'ცვლილ. საკუთ.'!F339,'მთავრ. ფონდი'!F339,'პრეზ. ფონდი'!F339)</f>
        <v>-144000</v>
      </c>
      <c r="F339" s="4">
        <f>SUM('ცვლილ. ბიუჯ.'!G339,'ცვლილ. საკუთ.'!G339,'მთავრ. ფონდი'!G339,'პრეზ. ფონდი'!G339)</f>
        <v>109690</v>
      </c>
      <c r="G339" s="4">
        <f>SUM('ცვლილ. ბიუჯ.'!H339,'ცვლილ. საკუთ.'!H339,'მთავრ. ფონდი'!H339,'პრეზ. ფონდი'!H339)</f>
        <v>40000</v>
      </c>
      <c r="H339" s="4">
        <f>SUM('ცვლილ. ბიუჯ.'!I339,'ცვლილ. საკუთ.'!I339,'მთავრ. ფონდი'!I339,'პრეზ. ფონდი'!I339)</f>
        <v>234310</v>
      </c>
      <c r="I339" s="4">
        <f t="shared" si="16"/>
        <v>-34310</v>
      </c>
      <c r="J339" s="4">
        <f t="shared" si="17"/>
        <v>5690</v>
      </c>
    </row>
    <row r="340" spans="1:10" ht="15.75" thickTop="1" x14ac:dyDescent="0.25">
      <c r="A340" t="str">
        <f t="shared" si="15"/>
        <v>a</v>
      </c>
      <c r="B340" s="5"/>
      <c r="C340" s="6" t="s">
        <v>10</v>
      </c>
      <c r="D340" s="7">
        <f>SUM('ცვლილ. ბიუჯ.'!E340,'ცვლილ. საკუთ.'!E340,'მთავრ. ფონდი'!E340,'პრეზ. ფონდი'!E340)</f>
        <v>240000</v>
      </c>
      <c r="E340" s="7">
        <f>SUM('ცვლილ. ბიუჯ.'!F340,'ცვლილ. საკუთ.'!F340,'მთავრ. ფონდი'!F340,'პრეზ. ფონდი'!F340)</f>
        <v>-144000</v>
      </c>
      <c r="F340" s="7">
        <f>SUM('ცვლილ. ბიუჯ.'!G340,'ცვლილ. საკუთ.'!G340,'მთავრ. ფონდი'!G340,'პრეზ. ფონდი'!G340)</f>
        <v>109690</v>
      </c>
      <c r="G340" s="7">
        <f>SUM('ცვლილ. ბიუჯ.'!H340,'ცვლილ. საკუთ.'!H340,'მთავრ. ფონდი'!H340,'პრეზ. ფონდი'!H340)</f>
        <v>40000</v>
      </c>
      <c r="H340" s="7">
        <f>SUM('ცვლილ. ბიუჯ.'!I340,'ცვლილ. საკუთ.'!I340,'მთავრ. ფონდი'!I340,'პრეზ. ფონდი'!I340)</f>
        <v>234310</v>
      </c>
      <c r="I340" s="7">
        <f t="shared" si="16"/>
        <v>-34310</v>
      </c>
      <c r="J340" s="7">
        <f t="shared" si="17"/>
        <v>5690</v>
      </c>
    </row>
    <row r="341" spans="1:10" x14ac:dyDescent="0.25">
      <c r="A341" t="str">
        <f t="shared" si="15"/>
        <v>b</v>
      </c>
      <c r="B341" s="8"/>
      <c r="C341" s="9" t="s">
        <v>11</v>
      </c>
      <c r="D341" s="10">
        <f>SUM('ცვლილ. ბიუჯ.'!E341,'ცვლილ. საკუთ.'!E341,'მთავრ. ფონდი'!E341,'პრეზ. ფონდი'!E341)</f>
        <v>0</v>
      </c>
      <c r="E341" s="10">
        <f>SUM('ცვლილ. ბიუჯ.'!F341,'ცვლილ. საკუთ.'!F341,'მთავრ. ფონდი'!F341,'პრეზ. ფონდი'!F341)</f>
        <v>0</v>
      </c>
      <c r="F341" s="10">
        <f>SUM('ცვლილ. ბიუჯ.'!G341,'ცვლილ. საკუთ.'!G341,'მთავრ. ფონდი'!G341,'პრეზ. ფონდი'!G341)</f>
        <v>0</v>
      </c>
      <c r="G341" s="10">
        <f>SUM('ცვლილ. ბიუჯ.'!H341,'ცვლილ. საკუთ.'!H341,'მთავრ. ფონდი'!H341,'პრეზ. ფონდი'!H341)</f>
        <v>0</v>
      </c>
      <c r="H341" s="10">
        <f>SUM('ცვლილ. ბიუჯ.'!I341,'ცვლილ. საკუთ.'!I341,'მთავრ. ფონდი'!I341,'პრეზ. ფონდი'!I341)</f>
        <v>0</v>
      </c>
      <c r="I341" s="10">
        <f t="shared" si="16"/>
        <v>0</v>
      </c>
      <c r="J341" s="10">
        <f t="shared" si="17"/>
        <v>0</v>
      </c>
    </row>
    <row r="342" spans="1:10" x14ac:dyDescent="0.25">
      <c r="A342" t="str">
        <f t="shared" si="15"/>
        <v>b</v>
      </c>
      <c r="B342" s="8"/>
      <c r="C342" s="9" t="s">
        <v>12</v>
      </c>
      <c r="D342" s="10">
        <f>SUM('ცვლილ. ბიუჯ.'!E342,'ცვლილ. საკუთ.'!E342,'მთავრ. ფონდი'!E342,'პრეზ. ფონდი'!E342)</f>
        <v>0</v>
      </c>
      <c r="E342" s="10">
        <f>SUM('ცვლილ. ბიუჯ.'!F342,'ცვლილ. საკუთ.'!F342,'მთავრ. ფონდი'!F342,'პრეზ. ფონდი'!F342)</f>
        <v>0</v>
      </c>
      <c r="F342" s="10">
        <f>SUM('ცვლილ. ბიუჯ.'!G342,'ცვლილ. საკუთ.'!G342,'მთავრ. ფონდი'!G342,'პრეზ. ფონდი'!G342)</f>
        <v>0</v>
      </c>
      <c r="G342" s="10">
        <f>SUM('ცვლილ. ბიუჯ.'!H342,'ცვლილ. საკუთ.'!H342,'მთავრ. ფონდი'!H342,'პრეზ. ფონდი'!H342)</f>
        <v>0</v>
      </c>
      <c r="H342" s="10">
        <f>SUM('ცვლილ. ბიუჯ.'!I342,'ცვლილ. საკუთ.'!I342,'მთავრ. ფონდი'!I342,'პრეზ. ფონდი'!I342)</f>
        <v>0</v>
      </c>
      <c r="I342" s="10">
        <f t="shared" si="16"/>
        <v>0</v>
      </c>
      <c r="J342" s="10">
        <f t="shared" si="17"/>
        <v>0</v>
      </c>
    </row>
    <row r="343" spans="1:10" x14ac:dyDescent="0.25">
      <c r="A343" t="str">
        <f t="shared" si="15"/>
        <v>b</v>
      </c>
      <c r="B343" s="8"/>
      <c r="C343" s="9" t="s">
        <v>13</v>
      </c>
      <c r="D343" s="10">
        <f>SUM('ცვლილ. ბიუჯ.'!E343,'ცვლილ. საკუთ.'!E343,'მთავრ. ფონდი'!E343,'პრეზ. ფონდი'!E343)</f>
        <v>0</v>
      </c>
      <c r="E343" s="10">
        <f>SUM('ცვლილ. ბიუჯ.'!F343,'ცვლილ. საკუთ.'!F343,'მთავრ. ფონდი'!F343,'პრეზ. ფონდი'!F343)</f>
        <v>0</v>
      </c>
      <c r="F343" s="10">
        <f>SUM('ცვლილ. ბიუჯ.'!G343,'ცვლილ. საკუთ.'!G343,'მთავრ. ფონდი'!G343,'პრეზ. ფონდი'!G343)</f>
        <v>0</v>
      </c>
      <c r="G343" s="10">
        <f>SUM('ცვლილ. ბიუჯ.'!H343,'ცვლილ. საკუთ.'!H343,'მთავრ. ფონდი'!H343,'პრეზ. ფონდი'!H343)</f>
        <v>0</v>
      </c>
      <c r="H343" s="10">
        <f>SUM('ცვლილ. ბიუჯ.'!I343,'ცვლილ. საკუთ.'!I343,'მთავრ. ფონდი'!I343,'პრეზ. ფონდი'!I343)</f>
        <v>0</v>
      </c>
      <c r="I343" s="10">
        <f t="shared" si="16"/>
        <v>0</v>
      </c>
      <c r="J343" s="10">
        <f t="shared" si="17"/>
        <v>0</v>
      </c>
    </row>
    <row r="344" spans="1:10" x14ac:dyDescent="0.25">
      <c r="A344" t="str">
        <f t="shared" si="15"/>
        <v>b</v>
      </c>
      <c r="B344" s="8"/>
      <c r="C344" s="9" t="s">
        <v>14</v>
      </c>
      <c r="D344" s="10">
        <f>SUM('ცვლილ. ბიუჯ.'!E344,'ცვლილ. საკუთ.'!E344,'მთავრ. ფონდი'!E344,'პრეზ. ფონდი'!E344)</f>
        <v>0</v>
      </c>
      <c r="E344" s="10">
        <f>SUM('ცვლილ. ბიუჯ.'!F344,'ცვლილ. საკუთ.'!F344,'მთავრ. ფონდი'!F344,'პრეზ. ფონდი'!F344)</f>
        <v>0</v>
      </c>
      <c r="F344" s="10">
        <f>SUM('ცვლილ. ბიუჯ.'!G344,'ცვლილ. საკუთ.'!G344,'მთავრ. ფონდი'!G344,'პრეზ. ფონდი'!G344)</f>
        <v>0</v>
      </c>
      <c r="G344" s="10">
        <f>SUM('ცვლილ. ბიუჯ.'!H344,'ცვლილ. საკუთ.'!H344,'მთავრ. ფონდი'!H344,'პრეზ. ფონდი'!H344)</f>
        <v>0</v>
      </c>
      <c r="H344" s="10">
        <f>SUM('ცვლილ. ბიუჯ.'!I344,'ცვლილ. საკუთ.'!I344,'მთავრ. ფონდი'!I344,'პრეზ. ფონდი'!I344)</f>
        <v>0</v>
      </c>
      <c r="I344" s="10">
        <f t="shared" si="16"/>
        <v>0</v>
      </c>
      <c r="J344" s="10">
        <f t="shared" si="17"/>
        <v>0</v>
      </c>
    </row>
    <row r="345" spans="1:10" x14ac:dyDescent="0.25">
      <c r="A345" t="str">
        <f t="shared" si="15"/>
        <v>b</v>
      </c>
      <c r="B345" s="8"/>
      <c r="C345" s="9" t="s">
        <v>15</v>
      </c>
      <c r="D345" s="10">
        <f>SUM('ცვლილ. ბიუჯ.'!E345,'ცვლილ. საკუთ.'!E345,'მთავრ. ფონდი'!E345,'პრეზ. ფონდი'!E345)</f>
        <v>0</v>
      </c>
      <c r="E345" s="10">
        <f>SUM('ცვლილ. ბიუჯ.'!F345,'ცვლილ. საკუთ.'!F345,'მთავრ. ფონდი'!F345,'პრეზ. ფონდი'!F345)</f>
        <v>0</v>
      </c>
      <c r="F345" s="10">
        <f>SUM('ცვლილ. ბიუჯ.'!G345,'ცვლილ. საკუთ.'!G345,'მთავრ. ფონდი'!G345,'პრეზ. ფონდი'!G345)</f>
        <v>0</v>
      </c>
      <c r="G345" s="10">
        <f>SUM('ცვლილ. ბიუჯ.'!H345,'ცვლილ. საკუთ.'!H345,'მთავრ. ფონდი'!H345,'პრეზ. ფონდი'!H345)</f>
        <v>0</v>
      </c>
      <c r="H345" s="10">
        <f>SUM('ცვლილ. ბიუჯ.'!I345,'ცვლილ. საკუთ.'!I345,'მთავრ. ფონდი'!I345,'პრეზ. ფონდი'!I345)</f>
        <v>0</v>
      </c>
      <c r="I345" s="10">
        <f t="shared" si="16"/>
        <v>0</v>
      </c>
      <c r="J345" s="10">
        <f t="shared" si="17"/>
        <v>0</v>
      </c>
    </row>
    <row r="346" spans="1:10" x14ac:dyDescent="0.25">
      <c r="A346" t="str">
        <f t="shared" si="15"/>
        <v>a</v>
      </c>
      <c r="B346" s="8"/>
      <c r="C346" s="9" t="s">
        <v>16</v>
      </c>
      <c r="D346" s="10">
        <f>SUM('ცვლილ. ბიუჯ.'!E346,'ცვლილ. საკუთ.'!E346,'მთავრ. ფონდი'!E346,'პრეზ. ფონდი'!E346)</f>
        <v>240000</v>
      </c>
      <c r="E346" s="10">
        <f>SUM('ცვლილ. ბიუჯ.'!F346,'ცვლილ. საკუთ.'!F346,'მთავრ. ფონდი'!F346,'პრეზ. ფონდი'!F346)</f>
        <v>-144000</v>
      </c>
      <c r="F346" s="10">
        <f>SUM('ცვლილ. ბიუჯ.'!G346,'ცვლილ. საკუთ.'!G346,'მთავრ. ფონდი'!G346,'პრეზ. ფონდი'!G346)</f>
        <v>109690</v>
      </c>
      <c r="G346" s="10">
        <f>SUM('ცვლილ. ბიუჯ.'!H346,'ცვლილ. საკუთ.'!H346,'მთავრ. ფონდი'!H346,'პრეზ. ფონდი'!H346)</f>
        <v>40000</v>
      </c>
      <c r="H346" s="10">
        <f>SUM('ცვლილ. ბიუჯ.'!I346,'ცვლილ. საკუთ.'!I346,'მთავრ. ფონდი'!I346,'პრეზ. ფონდი'!I346)</f>
        <v>234310</v>
      </c>
      <c r="I346" s="10">
        <f t="shared" si="16"/>
        <v>-34310</v>
      </c>
      <c r="J346" s="10">
        <f t="shared" si="17"/>
        <v>5690</v>
      </c>
    </row>
    <row r="347" spans="1:10" x14ac:dyDescent="0.25">
      <c r="A347" t="str">
        <f t="shared" si="15"/>
        <v>b</v>
      </c>
      <c r="B347" s="8"/>
      <c r="C347" s="9" t="s">
        <v>17</v>
      </c>
      <c r="D347" s="10">
        <f>SUM('ცვლილ. ბიუჯ.'!E347,'ცვლილ. საკუთ.'!E347,'მთავრ. ფონდი'!E347,'პრეზ. ფონდი'!E347)</f>
        <v>0</v>
      </c>
      <c r="E347" s="10">
        <f>SUM('ცვლილ. ბიუჯ.'!F347,'ცვლილ. საკუთ.'!F347,'მთავრ. ფონდი'!F347,'პრეზ. ფონდი'!F347)</f>
        <v>0</v>
      </c>
      <c r="F347" s="10">
        <f>SUM('ცვლილ. ბიუჯ.'!G347,'ცვლილ. საკუთ.'!G347,'მთავრ. ფონდი'!G347,'პრეზ. ფონდი'!G347)</f>
        <v>0</v>
      </c>
      <c r="G347" s="10">
        <f>SUM('ცვლილ. ბიუჯ.'!H347,'ცვლილ. საკუთ.'!H347,'მთავრ. ფონდი'!H347,'პრეზ. ფონდი'!H347)</f>
        <v>0</v>
      </c>
      <c r="H347" s="10">
        <f>SUM('ცვლილ. ბიუჯ.'!I347,'ცვლილ. საკუთ.'!I347,'მთავრ. ფონდი'!I347,'პრეზ. ფონდი'!I347)</f>
        <v>0</v>
      </c>
      <c r="I347" s="10">
        <f t="shared" si="16"/>
        <v>0</v>
      </c>
      <c r="J347" s="10">
        <f t="shared" si="17"/>
        <v>0</v>
      </c>
    </row>
    <row r="348" spans="1:10" x14ac:dyDescent="0.25">
      <c r="A348" t="str">
        <f t="shared" si="15"/>
        <v>b</v>
      </c>
      <c r="B348" s="5"/>
      <c r="C348" s="6" t="s">
        <v>18</v>
      </c>
      <c r="D348" s="7">
        <f>SUM('ცვლილ. ბიუჯ.'!E348,'ცვლილ. საკუთ.'!E348,'მთავრ. ფონდი'!E348,'პრეზ. ფონდი'!E348)</f>
        <v>0</v>
      </c>
      <c r="E348" s="7">
        <f>SUM('ცვლილ. ბიუჯ.'!F348,'ცვლილ. საკუთ.'!F348,'მთავრ. ფონდი'!F348,'პრეზ. ფონდი'!F348)</f>
        <v>0</v>
      </c>
      <c r="F348" s="7">
        <f>SUM('ცვლილ. ბიუჯ.'!G348,'ცვლილ. საკუთ.'!G348,'მთავრ. ფონდი'!G348,'პრეზ. ფონდი'!G348)</f>
        <v>0</v>
      </c>
      <c r="G348" s="7">
        <f>SUM('ცვლილ. ბიუჯ.'!H348,'ცვლილ. საკუთ.'!H348,'მთავრ. ფონდი'!H348,'პრეზ. ფონდი'!H348)</f>
        <v>0</v>
      </c>
      <c r="H348" s="7">
        <f>SUM('ცვლილ. ბიუჯ.'!I348,'ცვლილ. საკუთ.'!I348,'მთავრ. ფონდი'!I348,'პრეზ. ფონდი'!I348)</f>
        <v>0</v>
      </c>
      <c r="I348" s="7">
        <f t="shared" si="16"/>
        <v>0</v>
      </c>
      <c r="J348" s="7">
        <f t="shared" si="17"/>
        <v>0</v>
      </c>
    </row>
    <row r="349" spans="1:10" x14ac:dyDescent="0.25">
      <c r="A349" t="str">
        <f t="shared" si="15"/>
        <v>b</v>
      </c>
      <c r="B349" s="5"/>
      <c r="C349" s="6" t="s">
        <v>19</v>
      </c>
      <c r="D349" s="7">
        <f>SUM('ცვლილ. ბიუჯ.'!E349,'ცვლილ. საკუთ.'!E349,'მთავრ. ფონდი'!E349,'პრეზ. ფონდი'!E349)</f>
        <v>0</v>
      </c>
      <c r="E349" s="7">
        <f>SUM('ცვლილ. ბიუჯ.'!F349,'ცვლილ. საკუთ.'!F349,'მთავრ. ფონდი'!F349,'პრეზ. ფონდი'!F349)</f>
        <v>0</v>
      </c>
      <c r="F349" s="7">
        <f>SUM('ცვლილ. ბიუჯ.'!G349,'ცვლილ. საკუთ.'!G349,'მთავრ. ფონდი'!G349,'პრეზ. ფონდი'!G349)</f>
        <v>0</v>
      </c>
      <c r="G349" s="7">
        <f>SUM('ცვლილ. ბიუჯ.'!H349,'ცვლილ. საკუთ.'!H349,'მთავრ. ფონდი'!H349,'პრეზ. ფონდი'!H349)</f>
        <v>0</v>
      </c>
      <c r="H349" s="7">
        <f>SUM('ცვლილ. ბიუჯ.'!I349,'ცვლილ. საკუთ.'!I349,'მთავრ. ფონდი'!I349,'პრეზ. ფონდი'!I349)</f>
        <v>0</v>
      </c>
      <c r="I349" s="7">
        <f t="shared" si="16"/>
        <v>0</v>
      </c>
      <c r="J349" s="7">
        <f t="shared" si="17"/>
        <v>0</v>
      </c>
    </row>
    <row r="350" spans="1:10" ht="15.75" thickBot="1" x14ac:dyDescent="0.3">
      <c r="A350" t="str">
        <f t="shared" si="15"/>
        <v>b</v>
      </c>
      <c r="B350" s="11"/>
      <c r="C350" s="12" t="s">
        <v>20</v>
      </c>
      <c r="D350" s="13">
        <f>SUM('ცვლილ. ბიუჯ.'!E350,'ცვლილ. საკუთ.'!E350,'მთავრ. ფონდი'!E350,'პრეზ. ფონდი'!E350)</f>
        <v>0</v>
      </c>
      <c r="E350" s="13">
        <f>SUM('ცვლილ. ბიუჯ.'!F350,'ცვლილ. საკუთ.'!F350,'მთავრ. ფონდი'!F350,'პრეზ. ფონდი'!F350)</f>
        <v>0</v>
      </c>
      <c r="F350" s="13">
        <f>SUM('ცვლილ. ბიუჯ.'!G350,'ცვლილ. საკუთ.'!G350,'მთავრ. ფონდი'!G350,'პრეზ. ფონდი'!G350)</f>
        <v>0</v>
      </c>
      <c r="G350" s="13">
        <f>SUM('ცვლილ. ბიუჯ.'!H350,'ცვლილ. საკუთ.'!H350,'მთავრ. ფონდი'!H350,'პრეზ. ფონდი'!H350)</f>
        <v>0</v>
      </c>
      <c r="H350" s="13">
        <f>SUM('ცვლილ. ბიუჯ.'!I350,'ცვლილ. საკუთ.'!I350,'მთავრ. ფონდი'!I350,'პრეზ. ფონდი'!I350)</f>
        <v>0</v>
      </c>
      <c r="I350" s="13">
        <f t="shared" si="16"/>
        <v>0</v>
      </c>
      <c r="J350" s="13">
        <f t="shared" si="17"/>
        <v>0</v>
      </c>
    </row>
    <row r="351" spans="1:10" ht="31.5" thickTop="1" thickBot="1" x14ac:dyDescent="0.3">
      <c r="A351" t="str">
        <f t="shared" si="15"/>
        <v>a</v>
      </c>
      <c r="B351" s="3" t="s">
        <v>75</v>
      </c>
      <c r="C351" s="15" t="s">
        <v>76</v>
      </c>
      <c r="D351" s="4">
        <f>SUM('ცვლილ. ბიუჯ.'!E351,'ცვლილ. საკუთ.'!E351,'მთავრ. ფონდი'!E351,'პრეზ. ფონდი'!E351)</f>
        <v>0</v>
      </c>
      <c r="E351" s="4">
        <f>SUM('ცვლილ. ბიუჯ.'!F351,'ცვლილ. საკუთ.'!F351,'მთავრ. ფონდი'!F351,'პრეზ. ფონდი'!F351)</f>
        <v>-700</v>
      </c>
      <c r="F351" s="4">
        <f>SUM('ცვლილ. ბიუჯ.'!G351,'ცვლილ. საკუთ.'!G351,'მთავრ. ფონდი'!G351,'პრეზ. ფონდი'!G351)</f>
        <v>2000</v>
      </c>
      <c r="G351" s="4">
        <f>SUM('ცვლილ. ბიუჯ.'!H351,'ცვლილ. საკუთ.'!H351,'მთავრ. ფონდი'!H351,'პრეზ. ფონდი'!H351)</f>
        <v>2000</v>
      </c>
      <c r="H351" s="4">
        <f>SUM('ცვლილ. ბიუჯ.'!I351,'ცვლილ. საკუთ.'!I351,'მთავრ. ფონდი'!I351,'პრეზ. ფონდი'!I351)</f>
        <v>-3300</v>
      </c>
      <c r="I351" s="4">
        <f t="shared" si="16"/>
        <v>1300</v>
      </c>
      <c r="J351" s="4">
        <f t="shared" si="17"/>
        <v>3300</v>
      </c>
    </row>
    <row r="352" spans="1:10" ht="15.75" thickTop="1" x14ac:dyDescent="0.25">
      <c r="A352" t="str">
        <f t="shared" si="15"/>
        <v>a</v>
      </c>
      <c r="B352" s="5"/>
      <c r="C352" s="6" t="s">
        <v>10</v>
      </c>
      <c r="D352" s="7">
        <f>SUM('ცვლილ. ბიუჯ.'!E352,'ცვლილ. საკუთ.'!E352,'მთავრ. ფონდი'!E352,'პრეზ. ფონდი'!E352)</f>
        <v>0</v>
      </c>
      <c r="E352" s="7">
        <f>SUM('ცვლილ. ბიუჯ.'!F352,'ცვლილ. საკუთ.'!F352,'მთავრ. ფონდი'!F352,'პრეზ. ფონდი'!F352)</f>
        <v>-700</v>
      </c>
      <c r="F352" s="7">
        <f>SUM('ცვლილ. ბიუჯ.'!G352,'ცვლილ. საკუთ.'!G352,'მთავრ. ფონდი'!G352,'პრეზ. ფონდი'!G352)</f>
        <v>2000</v>
      </c>
      <c r="G352" s="7">
        <f>SUM('ცვლილ. ბიუჯ.'!H352,'ცვლილ. საკუთ.'!H352,'მთავრ. ფონდი'!H352,'პრეზ. ფონდი'!H352)</f>
        <v>2000</v>
      </c>
      <c r="H352" s="7">
        <f>SUM('ცვლილ. ბიუჯ.'!I352,'ცვლილ. საკუთ.'!I352,'მთავრ. ფონდი'!I352,'პრეზ. ფონდი'!I352)</f>
        <v>-3300</v>
      </c>
      <c r="I352" s="7">
        <f t="shared" si="16"/>
        <v>1300</v>
      </c>
      <c r="J352" s="7">
        <f t="shared" si="17"/>
        <v>3300</v>
      </c>
    </row>
    <row r="353" spans="1:10" x14ac:dyDescent="0.25">
      <c r="A353" t="str">
        <f t="shared" si="15"/>
        <v>b</v>
      </c>
      <c r="B353" s="8"/>
      <c r="C353" s="9" t="s">
        <v>11</v>
      </c>
      <c r="D353" s="10">
        <f>SUM('ცვლილ. ბიუჯ.'!E353,'ცვლილ. საკუთ.'!E353,'მთავრ. ფონდი'!E353,'პრეზ. ფონდი'!E353)</f>
        <v>0</v>
      </c>
      <c r="E353" s="10">
        <f>SUM('ცვლილ. ბიუჯ.'!F353,'ცვლილ. საკუთ.'!F353,'მთავრ. ფონდი'!F353,'პრეზ. ფონდი'!F353)</f>
        <v>0</v>
      </c>
      <c r="F353" s="10">
        <f>SUM('ცვლილ. ბიუჯ.'!G353,'ცვლილ. საკუთ.'!G353,'მთავრ. ფონდი'!G353,'პრეზ. ფონდი'!G353)</f>
        <v>0</v>
      </c>
      <c r="G353" s="10">
        <f>SUM('ცვლილ. ბიუჯ.'!H353,'ცვლილ. საკუთ.'!H353,'მთავრ. ფონდი'!H353,'პრეზ. ფონდი'!H353)</f>
        <v>0</v>
      </c>
      <c r="H353" s="10">
        <f>SUM('ცვლილ. ბიუჯ.'!I353,'ცვლილ. საკუთ.'!I353,'მთავრ. ფონდი'!I353,'პრეზ. ფონდი'!I353)</f>
        <v>0</v>
      </c>
      <c r="I353" s="10">
        <f t="shared" si="16"/>
        <v>0</v>
      </c>
      <c r="J353" s="10">
        <f t="shared" si="17"/>
        <v>0</v>
      </c>
    </row>
    <row r="354" spans="1:10" x14ac:dyDescent="0.25">
      <c r="A354" t="str">
        <f t="shared" si="15"/>
        <v>b</v>
      </c>
      <c r="B354" s="8"/>
      <c r="C354" s="9" t="s">
        <v>12</v>
      </c>
      <c r="D354" s="10">
        <f>SUM('ცვლილ. ბიუჯ.'!E354,'ცვლილ. საკუთ.'!E354,'მთავრ. ფონდი'!E354,'პრეზ. ფონდი'!E354)</f>
        <v>0</v>
      </c>
      <c r="E354" s="10">
        <f>SUM('ცვლილ. ბიუჯ.'!F354,'ცვლილ. საკუთ.'!F354,'მთავრ. ფონდი'!F354,'პრეზ. ფონდი'!F354)</f>
        <v>0</v>
      </c>
      <c r="F354" s="10">
        <f>SUM('ცვლილ. ბიუჯ.'!G354,'ცვლილ. საკუთ.'!G354,'მთავრ. ფონდი'!G354,'პრეზ. ფონდი'!G354)</f>
        <v>0</v>
      </c>
      <c r="G354" s="10">
        <f>SUM('ცვლილ. ბიუჯ.'!H354,'ცვლილ. საკუთ.'!H354,'მთავრ. ფონდი'!H354,'პრეზ. ფონდი'!H354)</f>
        <v>0</v>
      </c>
      <c r="H354" s="10">
        <f>SUM('ცვლილ. ბიუჯ.'!I354,'ცვლილ. საკუთ.'!I354,'მთავრ. ფონდი'!I354,'პრეზ. ფონდი'!I354)</f>
        <v>0</v>
      </c>
      <c r="I354" s="10">
        <f t="shared" si="16"/>
        <v>0</v>
      </c>
      <c r="J354" s="10">
        <f t="shared" si="17"/>
        <v>0</v>
      </c>
    </row>
    <row r="355" spans="1:10" x14ac:dyDescent="0.25">
      <c r="A355" t="str">
        <f t="shared" si="15"/>
        <v>b</v>
      </c>
      <c r="B355" s="8"/>
      <c r="C355" s="9" t="s">
        <v>13</v>
      </c>
      <c r="D355" s="10">
        <f>SUM('ცვლილ. ბიუჯ.'!E355,'ცვლილ. საკუთ.'!E355,'მთავრ. ფონდი'!E355,'პრეზ. ფონდი'!E355)</f>
        <v>0</v>
      </c>
      <c r="E355" s="10">
        <f>SUM('ცვლილ. ბიუჯ.'!F355,'ცვლილ. საკუთ.'!F355,'მთავრ. ფონდი'!F355,'პრეზ. ფონდი'!F355)</f>
        <v>0</v>
      </c>
      <c r="F355" s="10">
        <f>SUM('ცვლილ. ბიუჯ.'!G355,'ცვლილ. საკუთ.'!G355,'მთავრ. ფონდი'!G355,'პრეზ. ფონდი'!G355)</f>
        <v>0</v>
      </c>
      <c r="G355" s="10">
        <f>SUM('ცვლილ. ბიუჯ.'!H355,'ცვლილ. საკუთ.'!H355,'მთავრ. ფონდი'!H355,'პრეზ. ფონდი'!H355)</f>
        <v>0</v>
      </c>
      <c r="H355" s="10">
        <f>SUM('ცვლილ. ბიუჯ.'!I355,'ცვლილ. საკუთ.'!I355,'მთავრ. ფონდი'!I355,'პრეზ. ფონდი'!I355)</f>
        <v>0</v>
      </c>
      <c r="I355" s="10">
        <f t="shared" si="16"/>
        <v>0</v>
      </c>
      <c r="J355" s="10">
        <f t="shared" si="17"/>
        <v>0</v>
      </c>
    </row>
    <row r="356" spans="1:10" x14ac:dyDescent="0.25">
      <c r="A356" t="str">
        <f t="shared" si="15"/>
        <v>b</v>
      </c>
      <c r="B356" s="8"/>
      <c r="C356" s="9" t="s">
        <v>14</v>
      </c>
      <c r="D356" s="10">
        <f>SUM('ცვლილ. ბიუჯ.'!E356,'ცვლილ. საკუთ.'!E356,'მთავრ. ფონდი'!E356,'პრეზ. ფონდი'!E356)</f>
        <v>0</v>
      </c>
      <c r="E356" s="10">
        <f>SUM('ცვლილ. ბიუჯ.'!F356,'ცვლილ. საკუთ.'!F356,'მთავრ. ფონდი'!F356,'პრეზ. ფონდი'!F356)</f>
        <v>0</v>
      </c>
      <c r="F356" s="10">
        <f>SUM('ცვლილ. ბიუჯ.'!G356,'ცვლილ. საკუთ.'!G356,'მთავრ. ფონდი'!G356,'პრეზ. ფონდი'!G356)</f>
        <v>0</v>
      </c>
      <c r="G356" s="10">
        <f>SUM('ცვლილ. ბიუჯ.'!H356,'ცვლილ. საკუთ.'!H356,'მთავრ. ფონდი'!H356,'პრეზ. ფონდი'!H356)</f>
        <v>0</v>
      </c>
      <c r="H356" s="10">
        <f>SUM('ცვლილ. ბიუჯ.'!I356,'ცვლილ. საკუთ.'!I356,'მთავრ. ფონდი'!I356,'პრეზ. ფონდი'!I356)</f>
        <v>0</v>
      </c>
      <c r="I356" s="10">
        <f t="shared" si="16"/>
        <v>0</v>
      </c>
      <c r="J356" s="10">
        <f t="shared" si="17"/>
        <v>0</v>
      </c>
    </row>
    <row r="357" spans="1:10" x14ac:dyDescent="0.25">
      <c r="A357" t="str">
        <f t="shared" si="15"/>
        <v>b</v>
      </c>
      <c r="B357" s="8"/>
      <c r="C357" s="9" t="s">
        <v>15</v>
      </c>
      <c r="D357" s="10">
        <f>SUM('ცვლილ. ბიუჯ.'!E357,'ცვლილ. საკუთ.'!E357,'მთავრ. ფონდი'!E357,'პრეზ. ფონდი'!E357)</f>
        <v>0</v>
      </c>
      <c r="E357" s="10">
        <f>SUM('ცვლილ. ბიუჯ.'!F357,'ცვლილ. საკუთ.'!F357,'მთავრ. ფონდი'!F357,'პრეზ. ფონდი'!F357)</f>
        <v>0</v>
      </c>
      <c r="F357" s="10">
        <f>SUM('ცვლილ. ბიუჯ.'!G357,'ცვლილ. საკუთ.'!G357,'მთავრ. ფონდი'!G357,'პრეზ. ფონდი'!G357)</f>
        <v>0</v>
      </c>
      <c r="G357" s="10">
        <f>SUM('ცვლილ. ბიუჯ.'!H357,'ცვლილ. საკუთ.'!H357,'მთავრ. ფონდი'!H357,'პრეზ. ფონდი'!H357)</f>
        <v>0</v>
      </c>
      <c r="H357" s="10">
        <f>SUM('ცვლილ. ბიუჯ.'!I357,'ცვლილ. საკუთ.'!I357,'მთავრ. ფონდი'!I357,'პრეზ. ფონდი'!I357)</f>
        <v>0</v>
      </c>
      <c r="I357" s="10">
        <f t="shared" si="16"/>
        <v>0</v>
      </c>
      <c r="J357" s="10">
        <f t="shared" si="17"/>
        <v>0</v>
      </c>
    </row>
    <row r="358" spans="1:10" x14ac:dyDescent="0.25">
      <c r="A358" t="str">
        <f t="shared" si="15"/>
        <v>a</v>
      </c>
      <c r="B358" s="8"/>
      <c r="C358" s="9" t="s">
        <v>16</v>
      </c>
      <c r="D358" s="10">
        <f>SUM('ცვლილ. ბიუჯ.'!E358,'ცვლილ. საკუთ.'!E358,'მთავრ. ფონდი'!E358,'პრეზ. ფონდი'!E358)</f>
        <v>0</v>
      </c>
      <c r="E358" s="10">
        <f>SUM('ცვლილ. ბიუჯ.'!F358,'ცვლილ. საკუთ.'!F358,'მთავრ. ფონდი'!F358,'პრეზ. ფონდი'!F358)</f>
        <v>-700</v>
      </c>
      <c r="F358" s="10">
        <f>SUM('ცვლილ. ბიუჯ.'!G358,'ცვლილ. საკუთ.'!G358,'მთავრ. ფონდი'!G358,'პრეზ. ფონდი'!G358)</f>
        <v>2000</v>
      </c>
      <c r="G358" s="10">
        <f>SUM('ცვლილ. ბიუჯ.'!H358,'ცვლილ. საკუთ.'!H358,'მთავრ. ფონდი'!H358,'პრეზ. ფონდი'!H358)</f>
        <v>2000</v>
      </c>
      <c r="H358" s="10">
        <f>SUM('ცვლილ. ბიუჯ.'!I358,'ცვლილ. საკუთ.'!I358,'მთავრ. ფონდი'!I358,'პრეზ. ფონდი'!I358)</f>
        <v>-3300</v>
      </c>
      <c r="I358" s="10">
        <f t="shared" si="16"/>
        <v>1300</v>
      </c>
      <c r="J358" s="10">
        <f t="shared" si="17"/>
        <v>3300</v>
      </c>
    </row>
    <row r="359" spans="1:10" x14ac:dyDescent="0.25">
      <c r="A359" t="str">
        <f t="shared" si="15"/>
        <v>b</v>
      </c>
      <c r="B359" s="8"/>
      <c r="C359" s="9" t="s">
        <v>17</v>
      </c>
      <c r="D359" s="10">
        <f>SUM('ცვლილ. ბიუჯ.'!E359,'ცვლილ. საკუთ.'!E359,'მთავრ. ფონდი'!E359,'პრეზ. ფონდი'!E359)</f>
        <v>0</v>
      </c>
      <c r="E359" s="10">
        <f>SUM('ცვლილ. ბიუჯ.'!F359,'ცვლილ. საკუთ.'!F359,'მთავრ. ფონდი'!F359,'პრეზ. ფონდი'!F359)</f>
        <v>0</v>
      </c>
      <c r="F359" s="10">
        <f>SUM('ცვლილ. ბიუჯ.'!G359,'ცვლილ. საკუთ.'!G359,'მთავრ. ფონდი'!G359,'პრეზ. ფონდი'!G359)</f>
        <v>0</v>
      </c>
      <c r="G359" s="10">
        <f>SUM('ცვლილ. ბიუჯ.'!H359,'ცვლილ. საკუთ.'!H359,'მთავრ. ფონდი'!H359,'პრეზ. ფონდი'!H359)</f>
        <v>0</v>
      </c>
      <c r="H359" s="10">
        <f>SUM('ცვლილ. ბიუჯ.'!I359,'ცვლილ. საკუთ.'!I359,'მთავრ. ფონდი'!I359,'პრეზ. ფონდი'!I359)</f>
        <v>0</v>
      </c>
      <c r="I359" s="10">
        <f t="shared" si="16"/>
        <v>0</v>
      </c>
      <c r="J359" s="10">
        <f t="shared" si="17"/>
        <v>0</v>
      </c>
    </row>
    <row r="360" spans="1:10" x14ac:dyDescent="0.25">
      <c r="A360" t="str">
        <f t="shared" si="15"/>
        <v>b</v>
      </c>
      <c r="B360" s="5"/>
      <c r="C360" s="6" t="s">
        <v>18</v>
      </c>
      <c r="D360" s="7">
        <f>SUM('ცვლილ. ბიუჯ.'!E360,'ცვლილ. საკუთ.'!E360,'მთავრ. ფონდი'!E360,'პრეზ. ფონდი'!E360)</f>
        <v>0</v>
      </c>
      <c r="E360" s="7">
        <f>SUM('ცვლილ. ბიუჯ.'!F360,'ცვლილ. საკუთ.'!F360,'მთავრ. ფონდი'!F360,'პრეზ. ფონდი'!F360)</f>
        <v>0</v>
      </c>
      <c r="F360" s="7">
        <f>SUM('ცვლილ. ბიუჯ.'!G360,'ცვლილ. საკუთ.'!G360,'მთავრ. ფონდი'!G360,'პრეზ. ფონდი'!G360)</f>
        <v>0</v>
      </c>
      <c r="G360" s="7">
        <f>SUM('ცვლილ. ბიუჯ.'!H360,'ცვლილ. საკუთ.'!H360,'მთავრ. ფონდი'!H360,'პრეზ. ფონდი'!H360)</f>
        <v>0</v>
      </c>
      <c r="H360" s="7">
        <f>SUM('ცვლილ. ბიუჯ.'!I360,'ცვლილ. საკუთ.'!I360,'მთავრ. ფონდი'!I360,'პრეზ. ფონდი'!I360)</f>
        <v>0</v>
      </c>
      <c r="I360" s="7">
        <f t="shared" si="16"/>
        <v>0</v>
      </c>
      <c r="J360" s="7">
        <f t="shared" si="17"/>
        <v>0</v>
      </c>
    </row>
    <row r="361" spans="1:10" x14ac:dyDescent="0.25">
      <c r="A361" t="str">
        <f t="shared" si="15"/>
        <v>b</v>
      </c>
      <c r="B361" s="5"/>
      <c r="C361" s="6" t="s">
        <v>19</v>
      </c>
      <c r="D361" s="7">
        <f>SUM('ცვლილ. ბიუჯ.'!E361,'ცვლილ. საკუთ.'!E361,'მთავრ. ფონდი'!E361,'პრეზ. ფონდი'!E361)</f>
        <v>0</v>
      </c>
      <c r="E361" s="7">
        <f>SUM('ცვლილ. ბიუჯ.'!F361,'ცვლილ. საკუთ.'!F361,'მთავრ. ფონდი'!F361,'პრეზ. ფონდი'!F361)</f>
        <v>0</v>
      </c>
      <c r="F361" s="7">
        <f>SUM('ცვლილ. ბიუჯ.'!G361,'ცვლილ. საკუთ.'!G361,'მთავრ. ფონდი'!G361,'პრეზ. ფონდი'!G361)</f>
        <v>0</v>
      </c>
      <c r="G361" s="7">
        <f>SUM('ცვლილ. ბიუჯ.'!H361,'ცვლილ. საკუთ.'!H361,'მთავრ. ფონდი'!H361,'პრეზ. ფონდი'!H361)</f>
        <v>0</v>
      </c>
      <c r="H361" s="7">
        <f>SUM('ცვლილ. ბიუჯ.'!I361,'ცვლილ. საკუთ.'!I361,'მთავრ. ფონდი'!I361,'პრეზ. ფონდი'!I361)</f>
        <v>0</v>
      </c>
      <c r="I361" s="7">
        <f t="shared" si="16"/>
        <v>0</v>
      </c>
      <c r="J361" s="7">
        <f t="shared" si="17"/>
        <v>0</v>
      </c>
    </row>
    <row r="362" spans="1:10" ht="15.75" thickBot="1" x14ac:dyDescent="0.3">
      <c r="A362" t="str">
        <f t="shared" si="15"/>
        <v>b</v>
      </c>
      <c r="B362" s="11"/>
      <c r="C362" s="12" t="s">
        <v>20</v>
      </c>
      <c r="D362" s="13">
        <f>SUM('ცვლილ. ბიუჯ.'!E362,'ცვლილ. საკუთ.'!E362,'მთავრ. ფონდი'!E362,'პრეზ. ფონდი'!E362)</f>
        <v>0</v>
      </c>
      <c r="E362" s="13">
        <f>SUM('ცვლილ. ბიუჯ.'!F362,'ცვლილ. საკუთ.'!F362,'მთავრ. ფონდი'!F362,'პრეზ. ფონდი'!F362)</f>
        <v>0</v>
      </c>
      <c r="F362" s="13">
        <f>SUM('ცვლილ. ბიუჯ.'!G362,'ცვლილ. საკუთ.'!G362,'მთავრ. ფონდი'!G362,'პრეზ. ფონდი'!G362)</f>
        <v>0</v>
      </c>
      <c r="G362" s="13">
        <f>SUM('ცვლილ. ბიუჯ.'!H362,'ცვლილ. საკუთ.'!H362,'მთავრ. ფონდი'!H362,'პრეზ. ფონდი'!H362)</f>
        <v>0</v>
      </c>
      <c r="H362" s="13">
        <f>SUM('ცვლილ. ბიუჯ.'!I362,'ცვლილ. საკუთ.'!I362,'მთავრ. ფონდი'!I362,'პრეზ. ფონდი'!I362)</f>
        <v>0</v>
      </c>
      <c r="I362" s="13">
        <f t="shared" si="16"/>
        <v>0</v>
      </c>
      <c r="J362" s="13">
        <f t="shared" si="17"/>
        <v>0</v>
      </c>
    </row>
    <row r="363" spans="1:10" ht="32.25" customHeight="1" thickTop="1" thickBot="1" x14ac:dyDescent="0.3">
      <c r="A363" t="str">
        <f t="shared" si="15"/>
        <v>a</v>
      </c>
      <c r="B363" s="3" t="s">
        <v>77</v>
      </c>
      <c r="C363" s="4" t="s">
        <v>78</v>
      </c>
      <c r="D363" s="4">
        <f>SUM('ცვლილ. ბიუჯ.'!E363,'ცვლილ. საკუთ.'!E363,'მთავრ. ფონდი'!E363,'პრეზ. ფონდი'!E363)</f>
        <v>-900000</v>
      </c>
      <c r="E363" s="4">
        <f>SUM('ცვლილ. ბიუჯ.'!F363,'ცვლილ. საკუთ.'!F363,'მთავრ. ფონდი'!F363,'პრეზ. ფონდი'!F363)</f>
        <v>-267500</v>
      </c>
      <c r="F363" s="4">
        <f>SUM('ცვლილ. ბიუჯ.'!G363,'ცვლილ. საკუთ.'!G363,'მთავრ. ფონდი'!G363,'პრეზ. ფონდი'!G363)</f>
        <v>-175000</v>
      </c>
      <c r="G363" s="4">
        <f>SUM('ცვლილ. ბიუჯ.'!H363,'ცვლილ. საკუთ.'!H363,'მთავრ. ფონდი'!H363,'პრეზ. ფონდი'!H363)</f>
        <v>-275000</v>
      </c>
      <c r="H363" s="4">
        <f>SUM('ცვლილ. ბიუჯ.'!I363,'ცვლილ. საკუთ.'!I363,'მთავრ. ფონდი'!I363,'პრეზ. ფონდი'!I363)</f>
        <v>-182500</v>
      </c>
      <c r="I363" s="4">
        <f t="shared" si="16"/>
        <v>-442500</v>
      </c>
      <c r="J363" s="4">
        <f t="shared" si="17"/>
        <v>-717500</v>
      </c>
    </row>
    <row r="364" spans="1:10" ht="15.75" thickTop="1" x14ac:dyDescent="0.25">
      <c r="A364" t="str">
        <f t="shared" si="15"/>
        <v>a</v>
      </c>
      <c r="B364" s="5"/>
      <c r="C364" s="6" t="s">
        <v>10</v>
      </c>
      <c r="D364" s="7">
        <f>SUM('ცვლილ. ბიუჯ.'!E364,'ცვლილ. საკუთ.'!E364,'მთავრ. ფონდი'!E364,'პრეზ. ფონდი'!E364)</f>
        <v>-900000</v>
      </c>
      <c r="E364" s="7">
        <f>SUM('ცვლილ. ბიუჯ.'!F364,'ცვლილ. საკუთ.'!F364,'მთავრ. ფონდი'!F364,'პრეზ. ფონდი'!F364)</f>
        <v>-267500</v>
      </c>
      <c r="F364" s="7">
        <f>SUM('ცვლილ. ბიუჯ.'!G364,'ცვლილ. საკუთ.'!G364,'მთავრ. ფონდი'!G364,'პრეზ. ფონდი'!G364)</f>
        <v>-175000</v>
      </c>
      <c r="G364" s="7">
        <f>SUM('ცვლილ. ბიუჯ.'!H364,'ცვლილ. საკუთ.'!H364,'მთავრ. ფონდი'!H364,'პრეზ. ფონდი'!H364)</f>
        <v>-275000</v>
      </c>
      <c r="H364" s="7">
        <f>SUM('ცვლილ. ბიუჯ.'!I364,'ცვლილ. საკუთ.'!I364,'მთავრ. ფონდი'!I364,'პრეზ. ფონდი'!I364)</f>
        <v>-182500</v>
      </c>
      <c r="I364" s="7">
        <f t="shared" si="16"/>
        <v>-442500</v>
      </c>
      <c r="J364" s="7">
        <f t="shared" si="17"/>
        <v>-717500</v>
      </c>
    </row>
    <row r="365" spans="1:10" x14ac:dyDescent="0.25">
      <c r="A365" t="str">
        <f t="shared" si="15"/>
        <v>b</v>
      </c>
      <c r="B365" s="8"/>
      <c r="C365" s="9" t="s">
        <v>11</v>
      </c>
      <c r="D365" s="10">
        <f>SUM('ცვლილ. ბიუჯ.'!E365,'ცვლილ. საკუთ.'!E365,'მთავრ. ფონდი'!E365,'პრეზ. ფონდი'!E365)</f>
        <v>0</v>
      </c>
      <c r="E365" s="10">
        <f>SUM('ცვლილ. ბიუჯ.'!F365,'ცვლილ. საკუთ.'!F365,'მთავრ. ფონდი'!F365,'პრეზ. ფონდი'!F365)</f>
        <v>0</v>
      </c>
      <c r="F365" s="10">
        <f>SUM('ცვლილ. ბიუჯ.'!G365,'ცვლილ. საკუთ.'!G365,'მთავრ. ფონდი'!G365,'პრეზ. ფონდი'!G365)</f>
        <v>0</v>
      </c>
      <c r="G365" s="10">
        <f>SUM('ცვლილ. ბიუჯ.'!H365,'ცვლილ. საკუთ.'!H365,'მთავრ. ფონდი'!H365,'პრეზ. ფონდი'!H365)</f>
        <v>0</v>
      </c>
      <c r="H365" s="10">
        <f>SUM('ცვლილ. ბიუჯ.'!I365,'ცვლილ. საკუთ.'!I365,'მთავრ. ფონდი'!I365,'პრეზ. ფონდი'!I365)</f>
        <v>0</v>
      </c>
      <c r="I365" s="10">
        <f t="shared" si="16"/>
        <v>0</v>
      </c>
      <c r="J365" s="10">
        <f t="shared" si="17"/>
        <v>0</v>
      </c>
    </row>
    <row r="366" spans="1:10" x14ac:dyDescent="0.25">
      <c r="A366" t="str">
        <f t="shared" si="15"/>
        <v>b</v>
      </c>
      <c r="B366" s="8"/>
      <c r="C366" s="9" t="s">
        <v>12</v>
      </c>
      <c r="D366" s="10">
        <f>SUM('ცვლილ. ბიუჯ.'!E366,'ცვლილ. საკუთ.'!E366,'მთავრ. ფონდი'!E366,'პრეზ. ფონდი'!E366)</f>
        <v>0</v>
      </c>
      <c r="E366" s="10">
        <f>SUM('ცვლილ. ბიუჯ.'!F366,'ცვლილ. საკუთ.'!F366,'მთავრ. ფონდი'!F366,'პრეზ. ფონდი'!F366)</f>
        <v>0</v>
      </c>
      <c r="F366" s="10">
        <f>SUM('ცვლილ. ბიუჯ.'!G366,'ცვლილ. საკუთ.'!G366,'მთავრ. ფონდი'!G366,'პრეზ. ფონდი'!G366)</f>
        <v>0</v>
      </c>
      <c r="G366" s="10">
        <f>SUM('ცვლილ. ბიუჯ.'!H366,'ცვლილ. საკუთ.'!H366,'მთავრ. ფონდი'!H366,'პრეზ. ფონდი'!H366)</f>
        <v>0</v>
      </c>
      <c r="H366" s="10">
        <f>SUM('ცვლილ. ბიუჯ.'!I366,'ცვლილ. საკუთ.'!I366,'მთავრ. ფონდი'!I366,'პრეზ. ფონდი'!I366)</f>
        <v>0</v>
      </c>
      <c r="I366" s="10">
        <f t="shared" si="16"/>
        <v>0</v>
      </c>
      <c r="J366" s="10">
        <f t="shared" si="17"/>
        <v>0</v>
      </c>
    </row>
    <row r="367" spans="1:10" x14ac:dyDescent="0.25">
      <c r="A367" t="str">
        <f t="shared" si="15"/>
        <v>b</v>
      </c>
      <c r="B367" s="8"/>
      <c r="C367" s="9" t="s">
        <v>13</v>
      </c>
      <c r="D367" s="10">
        <f>SUM('ცვლილ. ბიუჯ.'!E367,'ცვლილ. საკუთ.'!E367,'მთავრ. ფონდი'!E367,'პრეზ. ფონდი'!E367)</f>
        <v>0</v>
      </c>
      <c r="E367" s="10">
        <f>SUM('ცვლილ. ბიუჯ.'!F367,'ცვლილ. საკუთ.'!F367,'მთავრ. ფონდი'!F367,'პრეზ. ფონდი'!F367)</f>
        <v>0</v>
      </c>
      <c r="F367" s="10">
        <f>SUM('ცვლილ. ბიუჯ.'!G367,'ცვლილ. საკუთ.'!G367,'მთავრ. ფონდი'!G367,'პრეზ. ფონდი'!G367)</f>
        <v>0</v>
      </c>
      <c r="G367" s="10">
        <f>SUM('ცვლილ. ბიუჯ.'!H367,'ცვლილ. საკუთ.'!H367,'მთავრ. ფონდი'!H367,'პრეზ. ფონდი'!H367)</f>
        <v>0</v>
      </c>
      <c r="H367" s="10">
        <f>SUM('ცვლილ. ბიუჯ.'!I367,'ცვლილ. საკუთ.'!I367,'მთავრ. ფონდი'!I367,'პრეზ. ფონდი'!I367)</f>
        <v>0</v>
      </c>
      <c r="I367" s="10">
        <f t="shared" si="16"/>
        <v>0</v>
      </c>
      <c r="J367" s="10">
        <f t="shared" si="17"/>
        <v>0</v>
      </c>
    </row>
    <row r="368" spans="1:10" x14ac:dyDescent="0.25">
      <c r="A368" t="str">
        <f t="shared" si="15"/>
        <v>b</v>
      </c>
      <c r="B368" s="8"/>
      <c r="C368" s="9" t="s">
        <v>14</v>
      </c>
      <c r="D368" s="10">
        <f>SUM('ცვლილ. ბიუჯ.'!E368,'ცვლილ. საკუთ.'!E368,'მთავრ. ფონდი'!E368,'პრეზ. ფონდი'!E368)</f>
        <v>0</v>
      </c>
      <c r="E368" s="10">
        <f>SUM('ცვლილ. ბიუჯ.'!F368,'ცვლილ. საკუთ.'!F368,'მთავრ. ფონდი'!F368,'პრეზ. ფონდი'!F368)</f>
        <v>0</v>
      </c>
      <c r="F368" s="10">
        <f>SUM('ცვლილ. ბიუჯ.'!G368,'ცვლილ. საკუთ.'!G368,'მთავრ. ფონდი'!G368,'პრეზ. ფონდი'!G368)</f>
        <v>0</v>
      </c>
      <c r="G368" s="10">
        <f>SUM('ცვლილ. ბიუჯ.'!H368,'ცვლილ. საკუთ.'!H368,'მთავრ. ფონდი'!H368,'პრეზ. ფონდი'!H368)</f>
        <v>0</v>
      </c>
      <c r="H368" s="10">
        <f>SUM('ცვლილ. ბიუჯ.'!I368,'ცვლილ. საკუთ.'!I368,'მთავრ. ფონდი'!I368,'პრეზ. ფონდი'!I368)</f>
        <v>0</v>
      </c>
      <c r="I368" s="10">
        <f t="shared" si="16"/>
        <v>0</v>
      </c>
      <c r="J368" s="10">
        <f t="shared" si="17"/>
        <v>0</v>
      </c>
    </row>
    <row r="369" spans="1:10" x14ac:dyDescent="0.25">
      <c r="A369" t="str">
        <f t="shared" si="15"/>
        <v>b</v>
      </c>
      <c r="B369" s="8"/>
      <c r="C369" s="9" t="s">
        <v>15</v>
      </c>
      <c r="D369" s="10">
        <f>SUM('ცვლილ. ბიუჯ.'!E369,'ცვლილ. საკუთ.'!E369,'მთავრ. ფონდი'!E369,'პრეზ. ფონდი'!E369)</f>
        <v>0</v>
      </c>
      <c r="E369" s="10">
        <f>SUM('ცვლილ. ბიუჯ.'!F369,'ცვლილ. საკუთ.'!F369,'მთავრ. ფონდი'!F369,'პრეზ. ფონდი'!F369)</f>
        <v>0</v>
      </c>
      <c r="F369" s="10">
        <f>SUM('ცვლილ. ბიუჯ.'!G369,'ცვლილ. საკუთ.'!G369,'მთავრ. ფონდი'!G369,'პრეზ. ფონდი'!G369)</f>
        <v>0</v>
      </c>
      <c r="G369" s="10">
        <f>SUM('ცვლილ. ბიუჯ.'!H369,'ცვლილ. საკუთ.'!H369,'მთავრ. ფონდი'!H369,'პრეზ. ფონდი'!H369)</f>
        <v>0</v>
      </c>
      <c r="H369" s="10">
        <f>SUM('ცვლილ. ბიუჯ.'!I369,'ცვლილ. საკუთ.'!I369,'მთავრ. ფონდი'!I369,'პრეზ. ფონდი'!I369)</f>
        <v>0</v>
      </c>
      <c r="I369" s="10">
        <f t="shared" si="16"/>
        <v>0</v>
      </c>
      <c r="J369" s="10">
        <f t="shared" si="17"/>
        <v>0</v>
      </c>
    </row>
    <row r="370" spans="1:10" x14ac:dyDescent="0.25">
      <c r="A370" t="str">
        <f t="shared" si="15"/>
        <v>a</v>
      </c>
      <c r="B370" s="8"/>
      <c r="C370" s="9" t="s">
        <v>16</v>
      </c>
      <c r="D370" s="10">
        <f>SUM('ცვლილ. ბიუჯ.'!E370,'ცვლილ. საკუთ.'!E370,'მთავრ. ფონდი'!E370,'პრეზ. ფონდი'!E370)</f>
        <v>-900000</v>
      </c>
      <c r="E370" s="10">
        <f>SUM('ცვლილ. ბიუჯ.'!F370,'ცვლილ. საკუთ.'!F370,'მთავრ. ფონდი'!F370,'პრეზ. ფონდი'!F370)</f>
        <v>-267500</v>
      </c>
      <c r="F370" s="10">
        <f>SUM('ცვლილ. ბიუჯ.'!G370,'ცვლილ. საკუთ.'!G370,'მთავრ. ფონდი'!G370,'პრეზ. ფონდი'!G370)</f>
        <v>-175000</v>
      </c>
      <c r="G370" s="10">
        <f>SUM('ცვლილ. ბიუჯ.'!H370,'ცვლილ. საკუთ.'!H370,'მთავრ. ფონდი'!H370,'პრეზ. ფონდი'!H370)</f>
        <v>-275000</v>
      </c>
      <c r="H370" s="10">
        <f>SUM('ცვლილ. ბიუჯ.'!I370,'ცვლილ. საკუთ.'!I370,'მთავრ. ფონდი'!I370,'პრეზ. ფონდი'!I370)</f>
        <v>-182500</v>
      </c>
      <c r="I370" s="10">
        <f t="shared" si="16"/>
        <v>-442500</v>
      </c>
      <c r="J370" s="10">
        <f t="shared" si="17"/>
        <v>-717500</v>
      </c>
    </row>
    <row r="371" spans="1:10" x14ac:dyDescent="0.25">
      <c r="A371" t="str">
        <f t="shared" si="15"/>
        <v>b</v>
      </c>
      <c r="B371" s="8"/>
      <c r="C371" s="9" t="s">
        <v>17</v>
      </c>
      <c r="D371" s="10">
        <f>SUM('ცვლილ. ბიუჯ.'!E371,'ცვლილ. საკუთ.'!E371,'მთავრ. ფონდი'!E371,'პრეზ. ფონდი'!E371)</f>
        <v>0</v>
      </c>
      <c r="E371" s="10">
        <f>SUM('ცვლილ. ბიუჯ.'!F371,'ცვლილ. საკუთ.'!F371,'მთავრ. ფონდი'!F371,'პრეზ. ფონდი'!F371)</f>
        <v>0</v>
      </c>
      <c r="F371" s="10">
        <f>SUM('ცვლილ. ბიუჯ.'!G371,'ცვლილ. საკუთ.'!G371,'მთავრ. ფონდი'!G371,'პრეზ. ფონდი'!G371)</f>
        <v>0</v>
      </c>
      <c r="G371" s="10">
        <f>SUM('ცვლილ. ბიუჯ.'!H371,'ცვლილ. საკუთ.'!H371,'მთავრ. ფონდი'!H371,'პრეზ. ფონდი'!H371)</f>
        <v>0</v>
      </c>
      <c r="H371" s="10">
        <f>SUM('ცვლილ. ბიუჯ.'!I371,'ცვლილ. საკუთ.'!I371,'მთავრ. ფონდი'!I371,'პრეზ. ფონდი'!I371)</f>
        <v>0</v>
      </c>
      <c r="I371" s="10">
        <f t="shared" si="16"/>
        <v>0</v>
      </c>
      <c r="J371" s="10">
        <f t="shared" si="17"/>
        <v>0</v>
      </c>
    </row>
    <row r="372" spans="1:10" x14ac:dyDescent="0.25">
      <c r="A372" t="str">
        <f t="shared" si="15"/>
        <v>b</v>
      </c>
      <c r="B372" s="5"/>
      <c r="C372" s="6" t="s">
        <v>18</v>
      </c>
      <c r="D372" s="7">
        <f>SUM('ცვლილ. ბიუჯ.'!E372,'ცვლილ. საკუთ.'!E372,'მთავრ. ფონდი'!E372,'პრეზ. ფონდი'!E372)</f>
        <v>0</v>
      </c>
      <c r="E372" s="7">
        <f>SUM('ცვლილ. ბიუჯ.'!F372,'ცვლილ. საკუთ.'!F372,'მთავრ. ფონდი'!F372,'პრეზ. ფონდი'!F372)</f>
        <v>0</v>
      </c>
      <c r="F372" s="7">
        <f>SUM('ცვლილ. ბიუჯ.'!G372,'ცვლილ. საკუთ.'!G372,'მთავრ. ფონდი'!G372,'პრეზ. ფონდი'!G372)</f>
        <v>0</v>
      </c>
      <c r="G372" s="7">
        <f>SUM('ცვლილ. ბიუჯ.'!H372,'ცვლილ. საკუთ.'!H372,'მთავრ. ფონდი'!H372,'პრეზ. ფონდი'!H372)</f>
        <v>0</v>
      </c>
      <c r="H372" s="7">
        <f>SUM('ცვლილ. ბიუჯ.'!I372,'ცვლილ. საკუთ.'!I372,'მთავრ. ფონდი'!I372,'პრეზ. ფონდი'!I372)</f>
        <v>0</v>
      </c>
      <c r="I372" s="7">
        <f t="shared" si="16"/>
        <v>0</v>
      </c>
      <c r="J372" s="7">
        <f t="shared" si="17"/>
        <v>0</v>
      </c>
    </row>
    <row r="373" spans="1:10" x14ac:dyDescent="0.25">
      <c r="A373" t="str">
        <f t="shared" si="15"/>
        <v>b</v>
      </c>
      <c r="B373" s="5"/>
      <c r="C373" s="6" t="s">
        <v>19</v>
      </c>
      <c r="D373" s="7">
        <f>SUM('ცვლილ. ბიუჯ.'!E373,'ცვლილ. საკუთ.'!E373,'მთავრ. ფონდი'!E373,'პრეზ. ფონდი'!E373)</f>
        <v>0</v>
      </c>
      <c r="E373" s="7">
        <f>SUM('ცვლილ. ბიუჯ.'!F373,'ცვლილ. საკუთ.'!F373,'მთავრ. ფონდი'!F373,'პრეზ. ფონდი'!F373)</f>
        <v>0</v>
      </c>
      <c r="F373" s="7">
        <f>SUM('ცვლილ. ბიუჯ.'!G373,'ცვლილ. საკუთ.'!G373,'მთავრ. ფონდი'!G373,'პრეზ. ფონდი'!G373)</f>
        <v>0</v>
      </c>
      <c r="G373" s="7">
        <f>SUM('ცვლილ. ბიუჯ.'!H373,'ცვლილ. საკუთ.'!H373,'მთავრ. ფონდი'!H373,'პრეზ. ფონდი'!H373)</f>
        <v>0</v>
      </c>
      <c r="H373" s="7">
        <f>SUM('ცვლილ. ბიუჯ.'!I373,'ცვლილ. საკუთ.'!I373,'მთავრ. ფონდი'!I373,'პრეზ. ფონდი'!I373)</f>
        <v>0</v>
      </c>
      <c r="I373" s="7">
        <f t="shared" si="16"/>
        <v>0</v>
      </c>
      <c r="J373" s="7">
        <f t="shared" si="17"/>
        <v>0</v>
      </c>
    </row>
    <row r="374" spans="1:10" ht="15.75" thickBot="1" x14ac:dyDescent="0.3">
      <c r="A374" t="str">
        <f t="shared" si="15"/>
        <v>b</v>
      </c>
      <c r="B374" s="11"/>
      <c r="C374" s="12" t="s">
        <v>20</v>
      </c>
      <c r="D374" s="13">
        <f>SUM('ცვლილ. ბიუჯ.'!E374,'ცვლილ. საკუთ.'!E374,'მთავრ. ფონდი'!E374,'პრეზ. ფონდი'!E374)</f>
        <v>0</v>
      </c>
      <c r="E374" s="13">
        <f>SUM('ცვლილ. ბიუჯ.'!F374,'ცვლილ. საკუთ.'!F374,'მთავრ. ფონდი'!F374,'პრეზ. ფონდი'!F374)</f>
        <v>0</v>
      </c>
      <c r="F374" s="13">
        <f>SUM('ცვლილ. ბიუჯ.'!G374,'ცვლილ. საკუთ.'!G374,'მთავრ. ფონდი'!G374,'პრეზ. ფონდი'!G374)</f>
        <v>0</v>
      </c>
      <c r="G374" s="13">
        <f>SUM('ცვლილ. ბიუჯ.'!H374,'ცვლილ. საკუთ.'!H374,'მთავრ. ფონდი'!H374,'პრეზ. ფონდი'!H374)</f>
        <v>0</v>
      </c>
      <c r="H374" s="13">
        <f>SUM('ცვლილ. ბიუჯ.'!I374,'ცვლილ. საკუთ.'!I374,'მთავრ. ფონდი'!I374,'პრეზ. ფონდი'!I374)</f>
        <v>0</v>
      </c>
      <c r="I374" s="13">
        <f t="shared" si="16"/>
        <v>0</v>
      </c>
      <c r="J374" s="13">
        <f t="shared" si="17"/>
        <v>0</v>
      </c>
    </row>
    <row r="375" spans="1:10" ht="16.5" thickTop="1" thickBot="1" x14ac:dyDescent="0.3">
      <c r="A375" t="str">
        <f t="shared" si="15"/>
        <v>a</v>
      </c>
      <c r="B375" s="3" t="s">
        <v>79</v>
      </c>
      <c r="C375" s="15" t="s">
        <v>80</v>
      </c>
      <c r="D375" s="4">
        <f>SUM('ცვლილ. ბიუჯ.'!E375,'ცვლილ. საკუთ.'!E375,'მთავრ. ფონდი'!E375,'პრეზ. ფონდი'!E375)</f>
        <v>514500</v>
      </c>
      <c r="E375" s="4">
        <f>SUM('ცვლილ. ბიუჯ.'!F375,'ცვლილ. საკუთ.'!F375,'მთავრ. ფონდი'!F375,'პრეზ. ფონდი'!F375)</f>
        <v>-341000</v>
      </c>
      <c r="F375" s="4">
        <f>SUM('ცვლილ. ბიუჯ.'!G375,'ცვლილ. საკუთ.'!G375,'მთავრ. ფონდი'!G375,'პრეზ. ფონდი'!G375)</f>
        <v>395000</v>
      </c>
      <c r="G375" s="4">
        <f>SUM('ცვლილ. ბიუჯ.'!H375,'ცვლილ. საკუთ.'!H375,'მთავრ. ფონდი'!H375,'პრეზ. ფონდი'!H375)</f>
        <v>300000</v>
      </c>
      <c r="H375" s="4">
        <f>SUM('ცვლილ. ბიუჯ.'!I375,'ცვლილ. საკუთ.'!I375,'მთავრ. ფონდი'!I375,'პრეზ. ფონდი'!I375)</f>
        <v>160500</v>
      </c>
      <c r="I375" s="4">
        <f t="shared" si="16"/>
        <v>54000</v>
      </c>
      <c r="J375" s="4">
        <f t="shared" si="17"/>
        <v>354000</v>
      </c>
    </row>
    <row r="376" spans="1:10" ht="15.75" thickTop="1" x14ac:dyDescent="0.25">
      <c r="A376" t="str">
        <f t="shared" si="15"/>
        <v>a</v>
      </c>
      <c r="B376" s="5"/>
      <c r="C376" s="6" t="s">
        <v>10</v>
      </c>
      <c r="D376" s="7">
        <f>SUM('ცვლილ. ბიუჯ.'!E376,'ცვლილ. საკუთ.'!E376,'მთავრ. ფონდი'!E376,'პრეზ. ფონდი'!E376)</f>
        <v>514500</v>
      </c>
      <c r="E376" s="7">
        <f>SUM('ცვლილ. ბიუჯ.'!F376,'ცვლილ. საკუთ.'!F376,'მთავრ. ფონდი'!F376,'პრეზ. ფონდი'!F376)</f>
        <v>-341000</v>
      </c>
      <c r="F376" s="7">
        <f>SUM('ცვლილ. ბიუჯ.'!G376,'ცვლილ. საკუთ.'!G376,'მთავრ. ფონდი'!G376,'პრეზ. ფონდი'!G376)</f>
        <v>395000</v>
      </c>
      <c r="G376" s="7">
        <f>SUM('ცვლილ. ბიუჯ.'!H376,'ცვლილ. საკუთ.'!H376,'მთავრ. ფონდი'!H376,'პრეზ. ფონდი'!H376)</f>
        <v>300000</v>
      </c>
      <c r="H376" s="7">
        <f>SUM('ცვლილ. ბიუჯ.'!I376,'ცვლილ. საკუთ.'!I376,'მთავრ. ფონდი'!I376,'პრეზ. ფონდი'!I376)</f>
        <v>160500</v>
      </c>
      <c r="I376" s="7">
        <f t="shared" si="16"/>
        <v>54000</v>
      </c>
      <c r="J376" s="7">
        <f t="shared" si="17"/>
        <v>354000</v>
      </c>
    </row>
    <row r="377" spans="1:10" x14ac:dyDescent="0.25">
      <c r="A377" t="str">
        <f t="shared" si="15"/>
        <v>b</v>
      </c>
      <c r="B377" s="8"/>
      <c r="C377" s="9" t="s">
        <v>11</v>
      </c>
      <c r="D377" s="10">
        <f>SUM('ცვლილ. ბიუჯ.'!E377,'ცვლილ. საკუთ.'!E377,'მთავრ. ფონდი'!E377,'პრეზ. ფონდი'!E377)</f>
        <v>0</v>
      </c>
      <c r="E377" s="10">
        <f>SUM('ცვლილ. ბიუჯ.'!F377,'ცვლილ. საკუთ.'!F377,'მთავრ. ფონდი'!F377,'პრეზ. ფონდი'!F377)</f>
        <v>0</v>
      </c>
      <c r="F377" s="10">
        <f>SUM('ცვლილ. ბიუჯ.'!G377,'ცვლილ. საკუთ.'!G377,'მთავრ. ფონდი'!G377,'პრეზ. ფონდი'!G377)</f>
        <v>0</v>
      </c>
      <c r="G377" s="10">
        <f>SUM('ცვლილ. ბიუჯ.'!H377,'ცვლილ. საკუთ.'!H377,'მთავრ. ფონდი'!H377,'პრეზ. ფონდი'!H377)</f>
        <v>0</v>
      </c>
      <c r="H377" s="10">
        <f>SUM('ცვლილ. ბიუჯ.'!I377,'ცვლილ. საკუთ.'!I377,'მთავრ. ფონდი'!I377,'პრეზ. ფონდი'!I377)</f>
        <v>0</v>
      </c>
      <c r="I377" s="10">
        <f t="shared" si="16"/>
        <v>0</v>
      </c>
      <c r="J377" s="10">
        <f t="shared" si="17"/>
        <v>0</v>
      </c>
    </row>
    <row r="378" spans="1:10" x14ac:dyDescent="0.25">
      <c r="A378" t="str">
        <f t="shared" si="15"/>
        <v>b</v>
      </c>
      <c r="B378" s="8"/>
      <c r="C378" s="9" t="s">
        <v>12</v>
      </c>
      <c r="D378" s="10">
        <f>SUM('ცვლილ. ბიუჯ.'!E378,'ცვლილ. საკუთ.'!E378,'მთავრ. ფონდი'!E378,'პრეზ. ფონდი'!E378)</f>
        <v>0</v>
      </c>
      <c r="E378" s="10">
        <f>SUM('ცვლილ. ბიუჯ.'!F378,'ცვლილ. საკუთ.'!F378,'მთავრ. ფონდი'!F378,'პრეზ. ფონდი'!F378)</f>
        <v>0</v>
      </c>
      <c r="F378" s="10">
        <f>SUM('ცვლილ. ბიუჯ.'!G378,'ცვლილ. საკუთ.'!G378,'მთავრ. ფონდი'!G378,'პრეზ. ფონდი'!G378)</f>
        <v>0</v>
      </c>
      <c r="G378" s="10">
        <f>SUM('ცვლილ. ბიუჯ.'!H378,'ცვლილ. საკუთ.'!H378,'მთავრ. ფონდი'!H378,'პრეზ. ფონდი'!H378)</f>
        <v>0</v>
      </c>
      <c r="H378" s="10">
        <f>SUM('ცვლილ. ბიუჯ.'!I378,'ცვლილ. საკუთ.'!I378,'მთავრ. ფონდი'!I378,'პრეზ. ფონდი'!I378)</f>
        <v>0</v>
      </c>
      <c r="I378" s="10">
        <f t="shared" si="16"/>
        <v>0</v>
      </c>
      <c r="J378" s="10">
        <f t="shared" si="17"/>
        <v>0</v>
      </c>
    </row>
    <row r="379" spans="1:10" x14ac:dyDescent="0.25">
      <c r="A379" t="str">
        <f t="shared" si="15"/>
        <v>b</v>
      </c>
      <c r="B379" s="8"/>
      <c r="C379" s="9" t="s">
        <v>13</v>
      </c>
      <c r="D379" s="10">
        <f>SUM('ცვლილ. ბიუჯ.'!E379,'ცვლილ. საკუთ.'!E379,'მთავრ. ფონდი'!E379,'პრეზ. ფონდი'!E379)</f>
        <v>0</v>
      </c>
      <c r="E379" s="10">
        <f>SUM('ცვლილ. ბიუჯ.'!F379,'ცვლილ. საკუთ.'!F379,'მთავრ. ფონდი'!F379,'პრეზ. ფონდი'!F379)</f>
        <v>0</v>
      </c>
      <c r="F379" s="10">
        <f>SUM('ცვლილ. ბიუჯ.'!G379,'ცვლილ. საკუთ.'!G379,'მთავრ. ფონდი'!G379,'პრეზ. ფონდი'!G379)</f>
        <v>0</v>
      </c>
      <c r="G379" s="10">
        <f>SUM('ცვლილ. ბიუჯ.'!H379,'ცვლილ. საკუთ.'!H379,'მთავრ. ფონდი'!H379,'პრეზ. ფონდი'!H379)</f>
        <v>0</v>
      </c>
      <c r="H379" s="10">
        <f>SUM('ცვლილ. ბიუჯ.'!I379,'ცვლილ. საკუთ.'!I379,'მთავრ. ფონდი'!I379,'პრეზ. ფონდი'!I379)</f>
        <v>0</v>
      </c>
      <c r="I379" s="10">
        <f t="shared" si="16"/>
        <v>0</v>
      </c>
      <c r="J379" s="10">
        <f t="shared" si="17"/>
        <v>0</v>
      </c>
    </row>
    <row r="380" spans="1:10" x14ac:dyDescent="0.25">
      <c r="A380" t="str">
        <f t="shared" si="15"/>
        <v>b</v>
      </c>
      <c r="B380" s="8"/>
      <c r="C380" s="9" t="s">
        <v>14</v>
      </c>
      <c r="D380" s="10">
        <f>SUM('ცვლილ. ბიუჯ.'!E380,'ცვლილ. საკუთ.'!E380,'მთავრ. ფონდი'!E380,'პრეზ. ფონდი'!E380)</f>
        <v>0</v>
      </c>
      <c r="E380" s="10">
        <f>SUM('ცვლილ. ბიუჯ.'!F380,'ცვლილ. საკუთ.'!F380,'მთავრ. ფონდი'!F380,'პრეზ. ფონდი'!F380)</f>
        <v>0</v>
      </c>
      <c r="F380" s="10">
        <f>SUM('ცვლილ. ბიუჯ.'!G380,'ცვლილ. საკუთ.'!G380,'მთავრ. ფონდი'!G380,'პრეზ. ფონდი'!G380)</f>
        <v>0</v>
      </c>
      <c r="G380" s="10">
        <f>SUM('ცვლილ. ბიუჯ.'!H380,'ცვლილ. საკუთ.'!H380,'მთავრ. ფონდი'!H380,'პრეზ. ფონდი'!H380)</f>
        <v>0</v>
      </c>
      <c r="H380" s="10">
        <f>SUM('ცვლილ. ბიუჯ.'!I380,'ცვლილ. საკუთ.'!I380,'მთავრ. ფონდი'!I380,'პრეზ. ფონდი'!I380)</f>
        <v>0</v>
      </c>
      <c r="I380" s="10">
        <f t="shared" si="16"/>
        <v>0</v>
      </c>
      <c r="J380" s="10">
        <f t="shared" si="17"/>
        <v>0</v>
      </c>
    </row>
    <row r="381" spans="1:10" x14ac:dyDescent="0.25">
      <c r="A381" t="str">
        <f t="shared" si="15"/>
        <v>b</v>
      </c>
      <c r="B381" s="8"/>
      <c r="C381" s="9" t="s">
        <v>15</v>
      </c>
      <c r="D381" s="10">
        <f>SUM('ცვლილ. ბიუჯ.'!E381,'ცვლილ. საკუთ.'!E381,'მთავრ. ფონდი'!E381,'პრეზ. ფონდი'!E381)</f>
        <v>0</v>
      </c>
      <c r="E381" s="10">
        <f>SUM('ცვლილ. ბიუჯ.'!F381,'ცვლილ. საკუთ.'!F381,'მთავრ. ფონდი'!F381,'პრეზ. ფონდი'!F381)</f>
        <v>0</v>
      </c>
      <c r="F381" s="10">
        <f>SUM('ცვლილ. ბიუჯ.'!G381,'ცვლილ. საკუთ.'!G381,'მთავრ. ფონდი'!G381,'პრეზ. ფონდი'!G381)</f>
        <v>0</v>
      </c>
      <c r="G381" s="10">
        <f>SUM('ცვლილ. ბიუჯ.'!H381,'ცვლილ. საკუთ.'!H381,'მთავრ. ფონდი'!H381,'პრეზ. ფონდი'!H381)</f>
        <v>0</v>
      </c>
      <c r="H381" s="10">
        <f>SUM('ცვლილ. ბიუჯ.'!I381,'ცვლილ. საკუთ.'!I381,'მთავრ. ფონდი'!I381,'პრეზ. ფონდი'!I381)</f>
        <v>0</v>
      </c>
      <c r="I381" s="10">
        <f t="shared" si="16"/>
        <v>0</v>
      </c>
      <c r="J381" s="10">
        <f t="shared" si="17"/>
        <v>0</v>
      </c>
    </row>
    <row r="382" spans="1:10" x14ac:dyDescent="0.25">
      <c r="A382" t="str">
        <f t="shared" si="15"/>
        <v>b</v>
      </c>
      <c r="B382" s="8"/>
      <c r="C382" s="9" t="s">
        <v>16</v>
      </c>
      <c r="D382" s="10">
        <f>SUM('ცვლილ. ბიუჯ.'!E382,'ცვლილ. საკუთ.'!E382,'მთავრ. ფონდი'!E382,'პრეზ. ფონდი'!E382)</f>
        <v>0</v>
      </c>
      <c r="E382" s="10">
        <f>SUM('ცვლილ. ბიუჯ.'!F382,'ცვლილ. საკუთ.'!F382,'მთავრ. ფონდი'!F382,'პრეზ. ფონდი'!F382)</f>
        <v>0</v>
      </c>
      <c r="F382" s="10">
        <f>SUM('ცვლილ. ბიუჯ.'!G382,'ცვლილ. საკუთ.'!G382,'მთავრ. ფონდი'!G382,'პრეზ. ფონდი'!G382)</f>
        <v>0</v>
      </c>
      <c r="G382" s="10">
        <f>SUM('ცვლილ. ბიუჯ.'!H382,'ცვლილ. საკუთ.'!H382,'მთავრ. ფონდი'!H382,'პრეზ. ფონდი'!H382)</f>
        <v>0</v>
      </c>
      <c r="H382" s="10">
        <f>SUM('ცვლილ. ბიუჯ.'!I382,'ცვლილ. საკუთ.'!I382,'მთავრ. ფონდი'!I382,'პრეზ. ფონდი'!I382)</f>
        <v>0</v>
      </c>
      <c r="I382" s="10">
        <f t="shared" si="16"/>
        <v>0</v>
      </c>
      <c r="J382" s="10">
        <f t="shared" si="17"/>
        <v>0</v>
      </c>
    </row>
    <row r="383" spans="1:10" x14ac:dyDescent="0.25">
      <c r="A383" t="str">
        <f t="shared" si="15"/>
        <v>a</v>
      </c>
      <c r="B383" s="8"/>
      <c r="C383" s="9" t="s">
        <v>17</v>
      </c>
      <c r="D383" s="10">
        <f>SUM('ცვლილ. ბიუჯ.'!E383,'ცვლილ. საკუთ.'!E383,'მთავრ. ფონდი'!E383,'პრეზ. ფონდი'!E383)</f>
        <v>514500</v>
      </c>
      <c r="E383" s="10">
        <f>SUM('ცვლილ. ბიუჯ.'!F383,'ცვლილ. საკუთ.'!F383,'მთავრ. ფონდი'!F383,'პრეზ. ფონდი'!F383)</f>
        <v>-341000</v>
      </c>
      <c r="F383" s="10">
        <f>SUM('ცვლილ. ბიუჯ.'!G383,'ცვლილ. საკუთ.'!G383,'მთავრ. ფონდი'!G383,'პრეზ. ფონდი'!G383)</f>
        <v>395000</v>
      </c>
      <c r="G383" s="10">
        <f>SUM('ცვლილ. ბიუჯ.'!H383,'ცვლილ. საკუთ.'!H383,'მთავრ. ფონდი'!H383,'პრეზ. ფონდი'!H383)</f>
        <v>300000</v>
      </c>
      <c r="H383" s="10">
        <f>SUM('ცვლილ. ბიუჯ.'!I383,'ცვლილ. საკუთ.'!I383,'მთავრ. ფონდი'!I383,'პრეზ. ფონდი'!I383)</f>
        <v>160500</v>
      </c>
      <c r="I383" s="10">
        <f t="shared" si="16"/>
        <v>54000</v>
      </c>
      <c r="J383" s="10">
        <f t="shared" si="17"/>
        <v>354000</v>
      </c>
    </row>
    <row r="384" spans="1:10" x14ac:dyDescent="0.25">
      <c r="A384" t="str">
        <f t="shared" si="15"/>
        <v>b</v>
      </c>
      <c r="B384" s="5"/>
      <c r="C384" s="6" t="s">
        <v>18</v>
      </c>
      <c r="D384" s="7">
        <f>SUM('ცვლილ. ბიუჯ.'!E384,'ცვლილ. საკუთ.'!E384,'მთავრ. ფონდი'!E384,'პრეზ. ფონდი'!E384)</f>
        <v>0</v>
      </c>
      <c r="E384" s="7">
        <f>SUM('ცვლილ. ბიუჯ.'!F384,'ცვლილ. საკუთ.'!F384,'მთავრ. ფონდი'!F384,'პრეზ. ფონდი'!F384)</f>
        <v>0</v>
      </c>
      <c r="F384" s="7">
        <f>SUM('ცვლილ. ბიუჯ.'!G384,'ცვლილ. საკუთ.'!G384,'მთავრ. ფონდი'!G384,'პრეზ. ფონდი'!G384)</f>
        <v>0</v>
      </c>
      <c r="G384" s="7">
        <f>SUM('ცვლილ. ბიუჯ.'!H384,'ცვლილ. საკუთ.'!H384,'მთავრ. ფონდი'!H384,'პრეზ. ფონდი'!H384)</f>
        <v>0</v>
      </c>
      <c r="H384" s="7">
        <f>SUM('ცვლილ. ბიუჯ.'!I384,'ცვლილ. საკუთ.'!I384,'მთავრ. ფონდი'!I384,'პრეზ. ფონდი'!I384)</f>
        <v>0</v>
      </c>
      <c r="I384" s="7">
        <f t="shared" si="16"/>
        <v>0</v>
      </c>
      <c r="J384" s="7">
        <f t="shared" si="17"/>
        <v>0</v>
      </c>
    </row>
    <row r="385" spans="1:10" x14ac:dyDescent="0.25">
      <c r="A385" t="str">
        <f t="shared" si="15"/>
        <v>b</v>
      </c>
      <c r="B385" s="5"/>
      <c r="C385" s="6" t="s">
        <v>19</v>
      </c>
      <c r="D385" s="7">
        <f>SUM('ცვლილ. ბიუჯ.'!E385,'ცვლილ. საკუთ.'!E385,'მთავრ. ფონდი'!E385,'პრეზ. ფონდი'!E385)</f>
        <v>0</v>
      </c>
      <c r="E385" s="7">
        <f>SUM('ცვლილ. ბიუჯ.'!F385,'ცვლილ. საკუთ.'!F385,'მთავრ. ფონდი'!F385,'პრეზ. ფონდი'!F385)</f>
        <v>0</v>
      </c>
      <c r="F385" s="7">
        <f>SUM('ცვლილ. ბიუჯ.'!G385,'ცვლილ. საკუთ.'!G385,'მთავრ. ფონდი'!G385,'პრეზ. ფონდი'!G385)</f>
        <v>0</v>
      </c>
      <c r="G385" s="7">
        <f>SUM('ცვლილ. ბიუჯ.'!H385,'ცვლილ. საკუთ.'!H385,'მთავრ. ფონდი'!H385,'პრეზ. ფონდი'!H385)</f>
        <v>0</v>
      </c>
      <c r="H385" s="7">
        <f>SUM('ცვლილ. ბიუჯ.'!I385,'ცვლილ. საკუთ.'!I385,'მთავრ. ფონდი'!I385,'პრეზ. ფონდი'!I385)</f>
        <v>0</v>
      </c>
      <c r="I385" s="7">
        <f t="shared" si="16"/>
        <v>0</v>
      </c>
      <c r="J385" s="7">
        <f t="shared" si="17"/>
        <v>0</v>
      </c>
    </row>
    <row r="386" spans="1:10" ht="15.75" thickBot="1" x14ac:dyDescent="0.3">
      <c r="A386" t="str">
        <f t="shared" si="15"/>
        <v>b</v>
      </c>
      <c r="B386" s="11"/>
      <c r="C386" s="12" t="s">
        <v>20</v>
      </c>
      <c r="D386" s="13">
        <f>SUM('ცვლილ. ბიუჯ.'!E386,'ცვლილ. საკუთ.'!E386,'მთავრ. ფონდი'!E386,'პრეზ. ფონდი'!E386)</f>
        <v>0</v>
      </c>
      <c r="E386" s="13">
        <f>SUM('ცვლილ. ბიუჯ.'!F386,'ცვლილ. საკუთ.'!F386,'მთავრ. ფონდი'!F386,'პრეზ. ფონდი'!F386)</f>
        <v>0</v>
      </c>
      <c r="F386" s="13">
        <f>SUM('ცვლილ. ბიუჯ.'!G386,'ცვლილ. საკუთ.'!G386,'მთავრ. ფონდი'!G386,'პრეზ. ფონდი'!G386)</f>
        <v>0</v>
      </c>
      <c r="G386" s="13">
        <f>SUM('ცვლილ. ბიუჯ.'!H386,'ცვლილ. საკუთ.'!H386,'მთავრ. ფონდი'!H386,'პრეზ. ფონდი'!H386)</f>
        <v>0</v>
      </c>
      <c r="H386" s="13">
        <f>SUM('ცვლილ. ბიუჯ.'!I386,'ცვლილ. საკუთ.'!I386,'მთავრ. ფონდი'!I386,'პრეზ. ფონდი'!I386)</f>
        <v>0</v>
      </c>
      <c r="I386" s="13">
        <f t="shared" si="16"/>
        <v>0</v>
      </c>
      <c r="J386" s="13">
        <f t="shared" si="17"/>
        <v>0</v>
      </c>
    </row>
    <row r="387" spans="1:10" ht="16.5" thickTop="1" thickBot="1" x14ac:dyDescent="0.3">
      <c r="A387" t="str">
        <f t="shared" si="15"/>
        <v>a</v>
      </c>
      <c r="B387" s="3" t="s">
        <v>81</v>
      </c>
      <c r="C387" s="15" t="s">
        <v>82</v>
      </c>
      <c r="D387" s="4">
        <f>SUM('ცვლილ. ბიუჯ.'!E387,'ცვლილ. საკუთ.'!E387,'მთავრ. ფონდი'!E387,'პრეზ. ფონდი'!E387)</f>
        <v>-12000</v>
      </c>
      <c r="E387" s="4">
        <f>SUM('ცვლილ. ბიუჯ.'!F387,'ცვლილ. საკუთ.'!F387,'მთავრ. ფონდი'!F387,'პრეზ. ფონდი'!F387)</f>
        <v>-3000</v>
      </c>
      <c r="F387" s="4">
        <f>SUM('ცვლილ. ბიუჯ.'!G387,'ცვლილ. საკუთ.'!G387,'მთავრ. ფონდი'!G387,'პრეზ. ფონდი'!G387)</f>
        <v>-3000</v>
      </c>
      <c r="G387" s="4">
        <f>SUM('ცვლილ. ბიუჯ.'!H387,'ცვლილ. საკუთ.'!H387,'მთავრ. ფონდი'!H387,'პრეზ. ფონდი'!H387)</f>
        <v>-3000</v>
      </c>
      <c r="H387" s="4">
        <f>SUM('ცვლილ. ბიუჯ.'!I387,'ცვლილ. საკუთ.'!I387,'მთავრ. ფონდი'!I387,'პრეზ. ფონდი'!I387)</f>
        <v>-3000</v>
      </c>
      <c r="I387" s="4">
        <f t="shared" si="16"/>
        <v>-6000</v>
      </c>
      <c r="J387" s="4">
        <f t="shared" si="17"/>
        <v>-9000</v>
      </c>
    </row>
    <row r="388" spans="1:10" ht="15.75" thickTop="1" x14ac:dyDescent="0.25">
      <c r="A388" t="str">
        <f t="shared" ref="A388:A451" si="18">IF(OR(D388&lt;&gt;0,E388&lt;&gt;0,F388&lt;&gt;0,G388&lt;&gt;0,H388&lt;&gt;0,),"a","b")</f>
        <v>a</v>
      </c>
      <c r="B388" s="5"/>
      <c r="C388" s="6" t="s">
        <v>10</v>
      </c>
      <c r="D388" s="7">
        <f>SUM('ცვლილ. ბიუჯ.'!E388,'ცვლილ. საკუთ.'!E388,'მთავრ. ფონდი'!E388,'პრეზ. ფონდი'!E388)</f>
        <v>-12000</v>
      </c>
      <c r="E388" s="7">
        <f>SUM('ცვლილ. ბიუჯ.'!F388,'ცვლილ. საკუთ.'!F388,'მთავრ. ფონდი'!F388,'პრეზ. ფონდი'!F388)</f>
        <v>-3000</v>
      </c>
      <c r="F388" s="7">
        <f>SUM('ცვლილ. ბიუჯ.'!G388,'ცვლილ. საკუთ.'!G388,'მთავრ. ფონდი'!G388,'პრეზ. ფონდი'!G388)</f>
        <v>-3000</v>
      </c>
      <c r="G388" s="7">
        <f>SUM('ცვლილ. ბიუჯ.'!H388,'ცვლილ. საკუთ.'!H388,'მთავრ. ფონდი'!H388,'პრეზ. ფონდი'!H388)</f>
        <v>-3000</v>
      </c>
      <c r="H388" s="7">
        <f>SUM('ცვლილ. ბიუჯ.'!I388,'ცვლილ. საკუთ.'!I388,'მთავრ. ფონდი'!I388,'პრეზ. ფონდი'!I388)</f>
        <v>-3000</v>
      </c>
      <c r="I388" s="7">
        <f t="shared" ref="I388:I451" si="19">SUM(E388,F388)</f>
        <v>-6000</v>
      </c>
      <c r="J388" s="7">
        <f t="shared" ref="J388:J451" si="20">SUM(E388,F388,G388)</f>
        <v>-9000</v>
      </c>
    </row>
    <row r="389" spans="1:10" x14ac:dyDescent="0.25">
      <c r="A389" t="str">
        <f t="shared" si="18"/>
        <v>b</v>
      </c>
      <c r="B389" s="8"/>
      <c r="C389" s="9" t="s">
        <v>11</v>
      </c>
      <c r="D389" s="10">
        <f>SUM('ცვლილ. ბიუჯ.'!E389,'ცვლილ. საკუთ.'!E389,'მთავრ. ფონდი'!E389,'პრეზ. ფონდი'!E389)</f>
        <v>0</v>
      </c>
      <c r="E389" s="10">
        <f>SUM('ცვლილ. ბიუჯ.'!F389,'ცვლილ. საკუთ.'!F389,'მთავრ. ფონდი'!F389,'პრეზ. ფონდი'!F389)</f>
        <v>0</v>
      </c>
      <c r="F389" s="10">
        <f>SUM('ცვლილ. ბიუჯ.'!G389,'ცვლილ. საკუთ.'!G389,'მთავრ. ფონდი'!G389,'პრეზ. ფონდი'!G389)</f>
        <v>0</v>
      </c>
      <c r="G389" s="10">
        <f>SUM('ცვლილ. ბიუჯ.'!H389,'ცვლილ. საკუთ.'!H389,'მთავრ. ფონდი'!H389,'პრეზ. ფონდი'!H389)</f>
        <v>0</v>
      </c>
      <c r="H389" s="10">
        <f>SUM('ცვლილ. ბიუჯ.'!I389,'ცვლილ. საკუთ.'!I389,'მთავრ. ფონდი'!I389,'პრეზ. ფონდი'!I389)</f>
        <v>0</v>
      </c>
      <c r="I389" s="10">
        <f t="shared" si="19"/>
        <v>0</v>
      </c>
      <c r="J389" s="10">
        <f t="shared" si="20"/>
        <v>0</v>
      </c>
    </row>
    <row r="390" spans="1:10" x14ac:dyDescent="0.25">
      <c r="A390" t="str">
        <f t="shared" si="18"/>
        <v>b</v>
      </c>
      <c r="B390" s="8"/>
      <c r="C390" s="9" t="s">
        <v>12</v>
      </c>
      <c r="D390" s="10">
        <f>SUM('ცვლილ. ბიუჯ.'!E390,'ცვლილ. საკუთ.'!E390,'მთავრ. ფონდი'!E390,'პრეზ. ფონდი'!E390)</f>
        <v>0</v>
      </c>
      <c r="E390" s="10">
        <f>SUM('ცვლილ. ბიუჯ.'!F390,'ცვლილ. საკუთ.'!F390,'მთავრ. ფონდი'!F390,'პრეზ. ფონდი'!F390)</f>
        <v>0</v>
      </c>
      <c r="F390" s="10">
        <f>SUM('ცვლილ. ბიუჯ.'!G390,'ცვლილ. საკუთ.'!G390,'მთავრ. ფონდი'!G390,'პრეზ. ფონდი'!G390)</f>
        <v>0</v>
      </c>
      <c r="G390" s="10">
        <f>SUM('ცვლილ. ბიუჯ.'!H390,'ცვლილ. საკუთ.'!H390,'მთავრ. ფონდი'!H390,'პრეზ. ფონდი'!H390)</f>
        <v>0</v>
      </c>
      <c r="H390" s="10">
        <f>SUM('ცვლილ. ბიუჯ.'!I390,'ცვლილ. საკუთ.'!I390,'მთავრ. ფონდი'!I390,'პრეზ. ფონდი'!I390)</f>
        <v>0</v>
      </c>
      <c r="I390" s="10">
        <f t="shared" si="19"/>
        <v>0</v>
      </c>
      <c r="J390" s="10">
        <f t="shared" si="20"/>
        <v>0</v>
      </c>
    </row>
    <row r="391" spans="1:10" x14ac:dyDescent="0.25">
      <c r="A391" t="str">
        <f t="shared" si="18"/>
        <v>b</v>
      </c>
      <c r="B391" s="8"/>
      <c r="C391" s="9" t="s">
        <v>13</v>
      </c>
      <c r="D391" s="10">
        <f>SUM('ცვლილ. ბიუჯ.'!E391,'ცვლილ. საკუთ.'!E391,'მთავრ. ფონდი'!E391,'პრეზ. ფონდი'!E391)</f>
        <v>0</v>
      </c>
      <c r="E391" s="10">
        <f>SUM('ცვლილ. ბიუჯ.'!F391,'ცვლილ. საკუთ.'!F391,'მთავრ. ფონდი'!F391,'პრეზ. ფონდი'!F391)</f>
        <v>0</v>
      </c>
      <c r="F391" s="10">
        <f>SUM('ცვლილ. ბიუჯ.'!G391,'ცვლილ. საკუთ.'!G391,'მთავრ. ფონდი'!G391,'პრეზ. ფონდი'!G391)</f>
        <v>0</v>
      </c>
      <c r="G391" s="10">
        <f>SUM('ცვლილ. ბიუჯ.'!H391,'ცვლილ. საკუთ.'!H391,'მთავრ. ფონდი'!H391,'პრეზ. ფონდი'!H391)</f>
        <v>0</v>
      </c>
      <c r="H391" s="10">
        <f>SUM('ცვლილ. ბიუჯ.'!I391,'ცვლილ. საკუთ.'!I391,'მთავრ. ფონდი'!I391,'პრეზ. ფონდი'!I391)</f>
        <v>0</v>
      </c>
      <c r="I391" s="10">
        <f t="shared" si="19"/>
        <v>0</v>
      </c>
      <c r="J391" s="10">
        <f t="shared" si="20"/>
        <v>0</v>
      </c>
    </row>
    <row r="392" spans="1:10" x14ac:dyDescent="0.25">
      <c r="A392" t="str">
        <f t="shared" si="18"/>
        <v>b</v>
      </c>
      <c r="B392" s="8"/>
      <c r="C392" s="9" t="s">
        <v>14</v>
      </c>
      <c r="D392" s="10">
        <f>SUM('ცვლილ. ბიუჯ.'!E392,'ცვლილ. საკუთ.'!E392,'მთავრ. ფონდი'!E392,'პრეზ. ფონდი'!E392)</f>
        <v>0</v>
      </c>
      <c r="E392" s="10">
        <f>SUM('ცვლილ. ბიუჯ.'!F392,'ცვლილ. საკუთ.'!F392,'მთავრ. ფონდი'!F392,'პრეზ. ფონდი'!F392)</f>
        <v>0</v>
      </c>
      <c r="F392" s="10">
        <f>SUM('ცვლილ. ბიუჯ.'!G392,'ცვლილ. საკუთ.'!G392,'მთავრ. ფონდი'!G392,'პრეზ. ფონდი'!G392)</f>
        <v>0</v>
      </c>
      <c r="G392" s="10">
        <f>SUM('ცვლილ. ბიუჯ.'!H392,'ცვლილ. საკუთ.'!H392,'მთავრ. ფონდი'!H392,'პრეზ. ფონდი'!H392)</f>
        <v>0</v>
      </c>
      <c r="H392" s="10">
        <f>SUM('ცვლილ. ბიუჯ.'!I392,'ცვლილ. საკუთ.'!I392,'მთავრ. ფონდი'!I392,'პრეზ. ფონდი'!I392)</f>
        <v>0</v>
      </c>
      <c r="I392" s="10">
        <f t="shared" si="19"/>
        <v>0</v>
      </c>
      <c r="J392" s="10">
        <f t="shared" si="20"/>
        <v>0</v>
      </c>
    </row>
    <row r="393" spans="1:10" x14ac:dyDescent="0.25">
      <c r="A393" t="str">
        <f t="shared" si="18"/>
        <v>b</v>
      </c>
      <c r="B393" s="8"/>
      <c r="C393" s="9" t="s">
        <v>15</v>
      </c>
      <c r="D393" s="10">
        <f>SUM('ცვლილ. ბიუჯ.'!E393,'ცვლილ. საკუთ.'!E393,'მთავრ. ფონდი'!E393,'პრეზ. ფონდი'!E393)</f>
        <v>0</v>
      </c>
      <c r="E393" s="10">
        <f>SUM('ცვლილ. ბიუჯ.'!F393,'ცვლილ. საკუთ.'!F393,'მთავრ. ფონდი'!F393,'პრეზ. ფონდი'!F393)</f>
        <v>0</v>
      </c>
      <c r="F393" s="10">
        <f>SUM('ცვლილ. ბიუჯ.'!G393,'ცვლილ. საკუთ.'!G393,'მთავრ. ფონდი'!G393,'პრეზ. ფონდი'!G393)</f>
        <v>0</v>
      </c>
      <c r="G393" s="10">
        <f>SUM('ცვლილ. ბიუჯ.'!H393,'ცვლილ. საკუთ.'!H393,'მთავრ. ფონდი'!H393,'პრეზ. ფონდი'!H393)</f>
        <v>0</v>
      </c>
      <c r="H393" s="10">
        <f>SUM('ცვლილ. ბიუჯ.'!I393,'ცვლილ. საკუთ.'!I393,'მთავრ. ფონდი'!I393,'პრეზ. ფონდი'!I393)</f>
        <v>0</v>
      </c>
      <c r="I393" s="10">
        <f t="shared" si="19"/>
        <v>0</v>
      </c>
      <c r="J393" s="10">
        <f t="shared" si="20"/>
        <v>0</v>
      </c>
    </row>
    <row r="394" spans="1:10" x14ac:dyDescent="0.25">
      <c r="A394" t="str">
        <f t="shared" si="18"/>
        <v>a</v>
      </c>
      <c r="B394" s="8"/>
      <c r="C394" s="9" t="s">
        <v>16</v>
      </c>
      <c r="D394" s="10">
        <f>SUM('ცვლილ. ბიუჯ.'!E394,'ცვლილ. საკუთ.'!E394,'მთავრ. ფონდი'!E394,'პრეზ. ფონდი'!E394)</f>
        <v>-12000</v>
      </c>
      <c r="E394" s="10">
        <f>SUM('ცვლილ. ბიუჯ.'!F394,'ცვლილ. საკუთ.'!F394,'მთავრ. ფონდი'!F394,'პრეზ. ფონდი'!F394)</f>
        <v>-3000</v>
      </c>
      <c r="F394" s="10">
        <f>SUM('ცვლილ. ბიუჯ.'!G394,'ცვლილ. საკუთ.'!G394,'მთავრ. ფონდი'!G394,'პრეზ. ფონდი'!G394)</f>
        <v>-3000</v>
      </c>
      <c r="G394" s="10">
        <f>SUM('ცვლილ. ბიუჯ.'!H394,'ცვლილ. საკუთ.'!H394,'მთავრ. ფონდი'!H394,'პრეზ. ფონდი'!H394)</f>
        <v>-3000</v>
      </c>
      <c r="H394" s="10">
        <f>SUM('ცვლილ. ბიუჯ.'!I394,'ცვლილ. საკუთ.'!I394,'მთავრ. ფონდი'!I394,'პრეზ. ფონდი'!I394)</f>
        <v>-3000</v>
      </c>
      <c r="I394" s="10">
        <f t="shared" si="19"/>
        <v>-6000</v>
      </c>
      <c r="J394" s="10">
        <f t="shared" si="20"/>
        <v>-9000</v>
      </c>
    </row>
    <row r="395" spans="1:10" x14ac:dyDescent="0.25">
      <c r="A395" t="str">
        <f t="shared" si="18"/>
        <v>b</v>
      </c>
      <c r="B395" s="8"/>
      <c r="C395" s="9" t="s">
        <v>17</v>
      </c>
      <c r="D395" s="10">
        <f>SUM('ცვლილ. ბიუჯ.'!E395,'ცვლილ. საკუთ.'!E395,'მთავრ. ფონდი'!E395,'პრეზ. ფონდი'!E395)</f>
        <v>0</v>
      </c>
      <c r="E395" s="10">
        <f>SUM('ცვლილ. ბიუჯ.'!F395,'ცვლილ. საკუთ.'!F395,'მთავრ. ფონდი'!F395,'პრეზ. ფონდი'!F395)</f>
        <v>0</v>
      </c>
      <c r="F395" s="10">
        <f>SUM('ცვლილ. ბიუჯ.'!G395,'ცვლილ. საკუთ.'!G395,'მთავრ. ფონდი'!G395,'პრეზ. ფონდი'!G395)</f>
        <v>0</v>
      </c>
      <c r="G395" s="10">
        <f>SUM('ცვლილ. ბიუჯ.'!H395,'ცვლილ. საკუთ.'!H395,'მთავრ. ფონდი'!H395,'პრეზ. ფონდი'!H395)</f>
        <v>0</v>
      </c>
      <c r="H395" s="10">
        <f>SUM('ცვლილ. ბიუჯ.'!I395,'ცვლილ. საკუთ.'!I395,'მთავრ. ფონდი'!I395,'პრეზ. ფონდი'!I395)</f>
        <v>0</v>
      </c>
      <c r="I395" s="10">
        <f t="shared" si="19"/>
        <v>0</v>
      </c>
      <c r="J395" s="10">
        <f t="shared" si="20"/>
        <v>0</v>
      </c>
    </row>
    <row r="396" spans="1:10" x14ac:dyDescent="0.25">
      <c r="A396" t="str">
        <f t="shared" si="18"/>
        <v>b</v>
      </c>
      <c r="B396" s="5"/>
      <c r="C396" s="6" t="s">
        <v>18</v>
      </c>
      <c r="D396" s="7">
        <f>SUM('ცვლილ. ბიუჯ.'!E396,'ცვლილ. საკუთ.'!E396,'მთავრ. ფონდი'!E396,'პრეზ. ფონდი'!E396)</f>
        <v>0</v>
      </c>
      <c r="E396" s="7">
        <f>SUM('ცვლილ. ბიუჯ.'!F396,'ცვლილ. საკუთ.'!F396,'მთავრ. ფონდი'!F396,'პრეზ. ფონდი'!F396)</f>
        <v>0</v>
      </c>
      <c r="F396" s="7">
        <f>SUM('ცვლილ. ბიუჯ.'!G396,'ცვლილ. საკუთ.'!G396,'მთავრ. ფონდი'!G396,'პრეზ. ფონდი'!G396)</f>
        <v>0</v>
      </c>
      <c r="G396" s="7">
        <f>SUM('ცვლილ. ბიუჯ.'!H396,'ცვლილ. საკუთ.'!H396,'მთავრ. ფონდი'!H396,'პრეზ. ფონდი'!H396)</f>
        <v>0</v>
      </c>
      <c r="H396" s="7">
        <f>SUM('ცვლილ. ბიუჯ.'!I396,'ცვლილ. საკუთ.'!I396,'მთავრ. ფონდი'!I396,'პრეზ. ფონდი'!I396)</f>
        <v>0</v>
      </c>
      <c r="I396" s="7">
        <f t="shared" si="19"/>
        <v>0</v>
      </c>
      <c r="J396" s="7">
        <f t="shared" si="20"/>
        <v>0</v>
      </c>
    </row>
    <row r="397" spans="1:10" x14ac:dyDescent="0.25">
      <c r="A397" t="str">
        <f t="shared" si="18"/>
        <v>b</v>
      </c>
      <c r="B397" s="5"/>
      <c r="C397" s="6" t="s">
        <v>19</v>
      </c>
      <c r="D397" s="7">
        <f>SUM('ცვლილ. ბიუჯ.'!E397,'ცვლილ. საკუთ.'!E397,'მთავრ. ფონდი'!E397,'პრეზ. ფონდი'!E397)</f>
        <v>0</v>
      </c>
      <c r="E397" s="7">
        <f>SUM('ცვლილ. ბიუჯ.'!F397,'ცვლილ. საკუთ.'!F397,'მთავრ. ფონდი'!F397,'პრეზ. ფონდი'!F397)</f>
        <v>0</v>
      </c>
      <c r="F397" s="7">
        <f>SUM('ცვლილ. ბიუჯ.'!G397,'ცვლილ. საკუთ.'!G397,'მთავრ. ფონდი'!G397,'პრეზ. ფონდი'!G397)</f>
        <v>0</v>
      </c>
      <c r="G397" s="7">
        <f>SUM('ცვლილ. ბიუჯ.'!H397,'ცვლილ. საკუთ.'!H397,'მთავრ. ფონდი'!H397,'პრეზ. ფონდი'!H397)</f>
        <v>0</v>
      </c>
      <c r="H397" s="7">
        <f>SUM('ცვლილ. ბიუჯ.'!I397,'ცვლილ. საკუთ.'!I397,'მთავრ. ფონდი'!I397,'პრეზ. ფონდი'!I397)</f>
        <v>0</v>
      </c>
      <c r="I397" s="7">
        <f t="shared" si="19"/>
        <v>0</v>
      </c>
      <c r="J397" s="7">
        <f t="shared" si="20"/>
        <v>0</v>
      </c>
    </row>
    <row r="398" spans="1:10" ht="15.75" thickBot="1" x14ac:dyDescent="0.3">
      <c r="A398" t="str">
        <f t="shared" si="18"/>
        <v>b</v>
      </c>
      <c r="B398" s="11"/>
      <c r="C398" s="12" t="s">
        <v>20</v>
      </c>
      <c r="D398" s="13">
        <f>SUM('ცვლილ. ბიუჯ.'!E398,'ცვლილ. საკუთ.'!E398,'მთავრ. ფონდი'!E398,'პრეზ. ფონდი'!E398)</f>
        <v>0</v>
      </c>
      <c r="E398" s="13">
        <f>SUM('ცვლილ. ბიუჯ.'!F398,'ცვლილ. საკუთ.'!F398,'მთავრ. ფონდი'!F398,'პრეზ. ფონდი'!F398)</f>
        <v>0</v>
      </c>
      <c r="F398" s="13">
        <f>SUM('ცვლილ. ბიუჯ.'!G398,'ცვლილ. საკუთ.'!G398,'მთავრ. ფონდი'!G398,'პრეზ. ფონდი'!G398)</f>
        <v>0</v>
      </c>
      <c r="G398" s="13">
        <f>SUM('ცვლილ. ბიუჯ.'!H398,'ცვლილ. საკუთ.'!H398,'მთავრ. ფონდი'!H398,'პრეზ. ფონდი'!H398)</f>
        <v>0</v>
      </c>
      <c r="H398" s="13">
        <f>SUM('ცვლილ. ბიუჯ.'!I398,'ცვლილ. საკუთ.'!I398,'მთავრ. ფონდი'!I398,'პრეზ. ფონდი'!I398)</f>
        <v>0</v>
      </c>
      <c r="I398" s="13">
        <f t="shared" si="19"/>
        <v>0</v>
      </c>
      <c r="J398" s="13">
        <f t="shared" si="20"/>
        <v>0</v>
      </c>
    </row>
    <row r="399" spans="1:10" ht="31.5" thickTop="1" thickBot="1" x14ac:dyDescent="0.3">
      <c r="A399" t="str">
        <f t="shared" si="18"/>
        <v>a</v>
      </c>
      <c r="B399" s="3" t="s">
        <v>83</v>
      </c>
      <c r="C399" s="15" t="s">
        <v>84</v>
      </c>
      <c r="D399" s="4">
        <f>SUM('ცვლილ. ბიუჯ.'!E399,'ცვლილ. საკუთ.'!E399,'მთავრ. ფონდი'!E399,'პრეზ. ფონდი'!E399)</f>
        <v>-33500</v>
      </c>
      <c r="E399" s="4">
        <f>SUM('ცვლილ. ბიუჯ.'!F399,'ცვლილ. საკუთ.'!F399,'მთავრ. ფონდი'!F399,'პრეზ. ფონდი'!F399)</f>
        <v>-15500</v>
      </c>
      <c r="F399" s="4">
        <f>SUM('ცვლილ. ბიუჯ.'!G399,'ცვლილ. საკუთ.'!G399,'მთავრ. ფონდი'!G399,'პრეზ. ფონდი'!G399)</f>
        <v>-6000</v>
      </c>
      <c r="G399" s="4">
        <f>SUM('ცვლილ. ბიუჯ.'!H399,'ცვლილ. საკუთ.'!H399,'მთავრ. ფონდი'!H399,'პრეზ. ფონდი'!H399)</f>
        <v>-6000</v>
      </c>
      <c r="H399" s="4">
        <f>SUM('ცვლილ. ბიუჯ.'!I399,'ცვლილ. საკუთ.'!I399,'მთავრ. ფონდი'!I399,'პრეზ. ფონდი'!I399)</f>
        <v>-6000</v>
      </c>
      <c r="I399" s="4">
        <f t="shared" si="19"/>
        <v>-21500</v>
      </c>
      <c r="J399" s="4">
        <f t="shared" si="20"/>
        <v>-27500</v>
      </c>
    </row>
    <row r="400" spans="1:10" ht="15.75" thickTop="1" x14ac:dyDescent="0.25">
      <c r="A400" t="str">
        <f t="shared" si="18"/>
        <v>a</v>
      </c>
      <c r="B400" s="5"/>
      <c r="C400" s="6" t="s">
        <v>10</v>
      </c>
      <c r="D400" s="7">
        <f>SUM('ცვლილ. ბიუჯ.'!E400,'ცვლილ. საკუთ.'!E400,'მთავრ. ფონდი'!E400,'პრეზ. ფონდი'!E400)</f>
        <v>-33500</v>
      </c>
      <c r="E400" s="7">
        <f>SUM('ცვლილ. ბიუჯ.'!F400,'ცვლილ. საკუთ.'!F400,'მთავრ. ფონდი'!F400,'პრეზ. ფონდი'!F400)</f>
        <v>-15500</v>
      </c>
      <c r="F400" s="7">
        <f>SUM('ცვლილ. ბიუჯ.'!G400,'ცვლილ. საკუთ.'!G400,'მთავრ. ფონდი'!G400,'პრეზ. ფონდი'!G400)</f>
        <v>-6000</v>
      </c>
      <c r="G400" s="7">
        <f>SUM('ცვლილ. ბიუჯ.'!H400,'ცვლილ. საკუთ.'!H400,'მთავრ. ფონდი'!H400,'პრეზ. ფონდი'!H400)</f>
        <v>-6000</v>
      </c>
      <c r="H400" s="7">
        <f>SUM('ცვლილ. ბიუჯ.'!I400,'ცვლილ. საკუთ.'!I400,'მთავრ. ფონდი'!I400,'პრეზ. ფონდი'!I400)</f>
        <v>-6000</v>
      </c>
      <c r="I400" s="7">
        <f t="shared" si="19"/>
        <v>-21500</v>
      </c>
      <c r="J400" s="7">
        <f t="shared" si="20"/>
        <v>-27500</v>
      </c>
    </row>
    <row r="401" spans="1:10" x14ac:dyDescent="0.25">
      <c r="A401" t="str">
        <f t="shared" si="18"/>
        <v>b</v>
      </c>
      <c r="B401" s="8"/>
      <c r="C401" s="9" t="s">
        <v>11</v>
      </c>
      <c r="D401" s="10">
        <f>SUM('ცვლილ. ბიუჯ.'!E401,'ცვლილ. საკუთ.'!E401,'მთავრ. ფონდი'!E401,'პრეზ. ფონდი'!E401)</f>
        <v>0</v>
      </c>
      <c r="E401" s="10">
        <f>SUM('ცვლილ. ბიუჯ.'!F401,'ცვლილ. საკუთ.'!F401,'მთავრ. ფონდი'!F401,'პრეზ. ფონდი'!F401)</f>
        <v>0</v>
      </c>
      <c r="F401" s="10">
        <f>SUM('ცვლილ. ბიუჯ.'!G401,'ცვლილ. საკუთ.'!G401,'მთავრ. ფონდი'!G401,'პრეზ. ფონდი'!G401)</f>
        <v>0</v>
      </c>
      <c r="G401" s="10">
        <f>SUM('ცვლილ. ბიუჯ.'!H401,'ცვლილ. საკუთ.'!H401,'მთავრ. ფონდი'!H401,'პრეზ. ფონდი'!H401)</f>
        <v>0</v>
      </c>
      <c r="H401" s="10">
        <f>SUM('ცვლილ. ბიუჯ.'!I401,'ცვლილ. საკუთ.'!I401,'მთავრ. ფონდი'!I401,'პრეზ. ფონდი'!I401)</f>
        <v>0</v>
      </c>
      <c r="I401" s="10">
        <f t="shared" si="19"/>
        <v>0</v>
      </c>
      <c r="J401" s="10">
        <f t="shared" si="20"/>
        <v>0</v>
      </c>
    </row>
    <row r="402" spans="1:10" x14ac:dyDescent="0.25">
      <c r="A402" t="str">
        <f t="shared" si="18"/>
        <v>b</v>
      </c>
      <c r="B402" s="8"/>
      <c r="C402" s="9" t="s">
        <v>12</v>
      </c>
      <c r="D402" s="10">
        <f>SUM('ცვლილ. ბიუჯ.'!E402,'ცვლილ. საკუთ.'!E402,'მთავრ. ფონდი'!E402,'პრეზ. ფონდი'!E402)</f>
        <v>0</v>
      </c>
      <c r="E402" s="10">
        <f>SUM('ცვლილ. ბიუჯ.'!F402,'ცვლილ. საკუთ.'!F402,'მთავრ. ფონდი'!F402,'პრეზ. ფონდი'!F402)</f>
        <v>0</v>
      </c>
      <c r="F402" s="10">
        <f>SUM('ცვლილ. ბიუჯ.'!G402,'ცვლილ. საკუთ.'!G402,'მთავრ. ფონდი'!G402,'პრეზ. ფონდი'!G402)</f>
        <v>0</v>
      </c>
      <c r="G402" s="10">
        <f>SUM('ცვლილ. ბიუჯ.'!H402,'ცვლილ. საკუთ.'!H402,'მთავრ. ფონდი'!H402,'პრეზ. ფონდი'!H402)</f>
        <v>0</v>
      </c>
      <c r="H402" s="10">
        <f>SUM('ცვლილ. ბიუჯ.'!I402,'ცვლილ. საკუთ.'!I402,'მთავრ. ფონდი'!I402,'პრეზ. ფონდი'!I402)</f>
        <v>0</v>
      </c>
      <c r="I402" s="10">
        <f t="shared" si="19"/>
        <v>0</v>
      </c>
      <c r="J402" s="10">
        <f t="shared" si="20"/>
        <v>0</v>
      </c>
    </row>
    <row r="403" spans="1:10" x14ac:dyDescent="0.25">
      <c r="A403" t="str">
        <f t="shared" si="18"/>
        <v>b</v>
      </c>
      <c r="B403" s="8"/>
      <c r="C403" s="9" t="s">
        <v>13</v>
      </c>
      <c r="D403" s="10">
        <f>SUM('ცვლილ. ბიუჯ.'!E403,'ცვლილ. საკუთ.'!E403,'მთავრ. ფონდი'!E403,'პრეზ. ფონდი'!E403)</f>
        <v>0</v>
      </c>
      <c r="E403" s="10">
        <f>SUM('ცვლილ. ბიუჯ.'!F403,'ცვლილ. საკუთ.'!F403,'მთავრ. ფონდი'!F403,'პრეზ. ფონდი'!F403)</f>
        <v>0</v>
      </c>
      <c r="F403" s="10">
        <f>SUM('ცვლილ. ბიუჯ.'!G403,'ცვლილ. საკუთ.'!G403,'მთავრ. ფონდი'!G403,'პრეზ. ფონდი'!G403)</f>
        <v>0</v>
      </c>
      <c r="G403" s="10">
        <f>SUM('ცვლილ. ბიუჯ.'!H403,'ცვლილ. საკუთ.'!H403,'მთავრ. ფონდი'!H403,'პრეზ. ფონდი'!H403)</f>
        <v>0</v>
      </c>
      <c r="H403" s="10">
        <f>SUM('ცვლილ. ბიუჯ.'!I403,'ცვლილ. საკუთ.'!I403,'მთავრ. ფონდი'!I403,'პრეზ. ფონდი'!I403)</f>
        <v>0</v>
      </c>
      <c r="I403" s="10">
        <f t="shared" si="19"/>
        <v>0</v>
      </c>
      <c r="J403" s="10">
        <f t="shared" si="20"/>
        <v>0</v>
      </c>
    </row>
    <row r="404" spans="1:10" x14ac:dyDescent="0.25">
      <c r="A404" t="str">
        <f t="shared" si="18"/>
        <v>b</v>
      </c>
      <c r="B404" s="8"/>
      <c r="C404" s="9" t="s">
        <v>14</v>
      </c>
      <c r="D404" s="10">
        <f>SUM('ცვლილ. ბიუჯ.'!E404,'ცვლილ. საკუთ.'!E404,'მთავრ. ფონდი'!E404,'პრეზ. ფონდი'!E404)</f>
        <v>0</v>
      </c>
      <c r="E404" s="10">
        <f>SUM('ცვლილ. ბიუჯ.'!F404,'ცვლილ. საკუთ.'!F404,'მთავრ. ფონდი'!F404,'პრეზ. ფონდი'!F404)</f>
        <v>0</v>
      </c>
      <c r="F404" s="10">
        <f>SUM('ცვლილ. ბიუჯ.'!G404,'ცვლილ. საკუთ.'!G404,'მთავრ. ფონდი'!G404,'პრეზ. ფონდი'!G404)</f>
        <v>0</v>
      </c>
      <c r="G404" s="10">
        <f>SUM('ცვლილ. ბიუჯ.'!H404,'ცვლილ. საკუთ.'!H404,'მთავრ. ფონდი'!H404,'პრეზ. ფონდი'!H404)</f>
        <v>0</v>
      </c>
      <c r="H404" s="10">
        <f>SUM('ცვლილ. ბიუჯ.'!I404,'ცვლილ. საკუთ.'!I404,'მთავრ. ფონდი'!I404,'პრეზ. ფონდი'!I404)</f>
        <v>0</v>
      </c>
      <c r="I404" s="10">
        <f t="shared" si="19"/>
        <v>0</v>
      </c>
      <c r="J404" s="10">
        <f t="shared" si="20"/>
        <v>0</v>
      </c>
    </row>
    <row r="405" spans="1:10" x14ac:dyDescent="0.25">
      <c r="A405" t="str">
        <f t="shared" si="18"/>
        <v>b</v>
      </c>
      <c r="B405" s="8"/>
      <c r="C405" s="9" t="s">
        <v>15</v>
      </c>
      <c r="D405" s="10">
        <f>SUM('ცვლილ. ბიუჯ.'!E405,'ცვლილ. საკუთ.'!E405,'მთავრ. ფონდი'!E405,'პრეზ. ფონდი'!E405)</f>
        <v>0</v>
      </c>
      <c r="E405" s="10">
        <f>SUM('ცვლილ. ბიუჯ.'!F405,'ცვლილ. საკუთ.'!F405,'მთავრ. ფონდი'!F405,'პრეზ. ფონდი'!F405)</f>
        <v>0</v>
      </c>
      <c r="F405" s="10">
        <f>SUM('ცვლილ. ბიუჯ.'!G405,'ცვლილ. საკუთ.'!G405,'მთავრ. ფონდი'!G405,'პრეზ. ფონდი'!G405)</f>
        <v>0</v>
      </c>
      <c r="G405" s="10">
        <f>SUM('ცვლილ. ბიუჯ.'!H405,'ცვლილ. საკუთ.'!H405,'მთავრ. ფონდი'!H405,'პრეზ. ფონდი'!H405)</f>
        <v>0</v>
      </c>
      <c r="H405" s="10">
        <f>SUM('ცვლილ. ბიუჯ.'!I405,'ცვლილ. საკუთ.'!I405,'მთავრ. ფონდი'!I405,'პრეზ. ფონდი'!I405)</f>
        <v>0</v>
      </c>
      <c r="I405" s="10">
        <f t="shared" si="19"/>
        <v>0</v>
      </c>
      <c r="J405" s="10">
        <f t="shared" si="20"/>
        <v>0</v>
      </c>
    </row>
    <row r="406" spans="1:10" x14ac:dyDescent="0.25">
      <c r="A406" t="str">
        <f t="shared" si="18"/>
        <v>a</v>
      </c>
      <c r="B406" s="8"/>
      <c r="C406" s="9" t="s">
        <v>16</v>
      </c>
      <c r="D406" s="10">
        <f>SUM('ცვლილ. ბიუჯ.'!E406,'ცვლილ. საკუთ.'!E406,'მთავრ. ფონდი'!E406,'პრეზ. ფონდი'!E406)</f>
        <v>-33500</v>
      </c>
      <c r="E406" s="10">
        <f>SUM('ცვლილ. ბიუჯ.'!F406,'ცვლილ. საკუთ.'!F406,'მთავრ. ფონდი'!F406,'პრეზ. ფონდი'!F406)</f>
        <v>-15500</v>
      </c>
      <c r="F406" s="10">
        <f>SUM('ცვლილ. ბიუჯ.'!G406,'ცვლილ. საკუთ.'!G406,'მთავრ. ფონდი'!G406,'პრეზ. ფონდი'!G406)</f>
        <v>-6000</v>
      </c>
      <c r="G406" s="10">
        <f>SUM('ცვლილ. ბიუჯ.'!H406,'ცვლილ. საკუთ.'!H406,'მთავრ. ფონდი'!H406,'პრეზ. ფონდი'!H406)</f>
        <v>-6000</v>
      </c>
      <c r="H406" s="10">
        <f>SUM('ცვლილ. ბიუჯ.'!I406,'ცვლილ. საკუთ.'!I406,'მთავრ. ფონდი'!I406,'პრეზ. ფონდი'!I406)</f>
        <v>-6000</v>
      </c>
      <c r="I406" s="10">
        <f t="shared" si="19"/>
        <v>-21500</v>
      </c>
      <c r="J406" s="10">
        <f t="shared" si="20"/>
        <v>-27500</v>
      </c>
    </row>
    <row r="407" spans="1:10" x14ac:dyDescent="0.25">
      <c r="A407" t="str">
        <f t="shared" si="18"/>
        <v>b</v>
      </c>
      <c r="B407" s="8"/>
      <c r="C407" s="9" t="s">
        <v>17</v>
      </c>
      <c r="D407" s="10">
        <f>SUM('ცვლილ. ბიუჯ.'!E407,'ცვლილ. საკუთ.'!E407,'მთავრ. ფონდი'!E407,'პრეზ. ფონდი'!E407)</f>
        <v>0</v>
      </c>
      <c r="E407" s="10">
        <f>SUM('ცვლილ. ბიუჯ.'!F407,'ცვლილ. საკუთ.'!F407,'მთავრ. ფონდი'!F407,'პრეზ. ფონდი'!F407)</f>
        <v>0</v>
      </c>
      <c r="F407" s="10">
        <f>SUM('ცვლილ. ბიუჯ.'!G407,'ცვლილ. საკუთ.'!G407,'მთავრ. ფონდი'!G407,'პრეზ. ფონდი'!G407)</f>
        <v>0</v>
      </c>
      <c r="G407" s="10">
        <f>SUM('ცვლილ. ბიუჯ.'!H407,'ცვლილ. საკუთ.'!H407,'მთავრ. ფონდი'!H407,'პრეზ. ფონდი'!H407)</f>
        <v>0</v>
      </c>
      <c r="H407" s="10">
        <f>SUM('ცვლილ. ბიუჯ.'!I407,'ცვლილ. საკუთ.'!I407,'მთავრ. ფონდი'!I407,'პრეზ. ფონდი'!I407)</f>
        <v>0</v>
      </c>
      <c r="I407" s="10">
        <f t="shared" si="19"/>
        <v>0</v>
      </c>
      <c r="J407" s="10">
        <f t="shared" si="20"/>
        <v>0</v>
      </c>
    </row>
    <row r="408" spans="1:10" x14ac:dyDescent="0.25">
      <c r="A408" t="str">
        <f t="shared" si="18"/>
        <v>b</v>
      </c>
      <c r="B408" s="5"/>
      <c r="C408" s="6" t="s">
        <v>18</v>
      </c>
      <c r="D408" s="7">
        <f>SUM('ცვლილ. ბიუჯ.'!E408,'ცვლილ. საკუთ.'!E408,'მთავრ. ფონდი'!E408,'პრეზ. ფონდი'!E408)</f>
        <v>0</v>
      </c>
      <c r="E408" s="7">
        <f>SUM('ცვლილ. ბიუჯ.'!F408,'ცვლილ. საკუთ.'!F408,'მთავრ. ფონდი'!F408,'პრეზ. ფონდი'!F408)</f>
        <v>0</v>
      </c>
      <c r="F408" s="7">
        <f>SUM('ცვლილ. ბიუჯ.'!G408,'ცვლილ. საკუთ.'!G408,'მთავრ. ფონდი'!G408,'პრეზ. ფონდი'!G408)</f>
        <v>0</v>
      </c>
      <c r="G408" s="7">
        <f>SUM('ცვლილ. ბიუჯ.'!H408,'ცვლილ. საკუთ.'!H408,'მთავრ. ფონდი'!H408,'პრეზ. ფონდი'!H408)</f>
        <v>0</v>
      </c>
      <c r="H408" s="7">
        <f>SUM('ცვლილ. ბიუჯ.'!I408,'ცვლილ. საკუთ.'!I408,'მთავრ. ფონდი'!I408,'პრეზ. ფონდი'!I408)</f>
        <v>0</v>
      </c>
      <c r="I408" s="7">
        <f t="shared" si="19"/>
        <v>0</v>
      </c>
      <c r="J408" s="7">
        <f t="shared" si="20"/>
        <v>0</v>
      </c>
    </row>
    <row r="409" spans="1:10" x14ac:dyDescent="0.25">
      <c r="A409" t="str">
        <f t="shared" si="18"/>
        <v>b</v>
      </c>
      <c r="B409" s="5"/>
      <c r="C409" s="6" t="s">
        <v>19</v>
      </c>
      <c r="D409" s="7">
        <f>SUM('ცვლილ. ბიუჯ.'!E409,'ცვლილ. საკუთ.'!E409,'მთავრ. ფონდი'!E409,'პრეზ. ფონდი'!E409)</f>
        <v>0</v>
      </c>
      <c r="E409" s="7">
        <f>SUM('ცვლილ. ბიუჯ.'!F409,'ცვლილ. საკუთ.'!F409,'მთავრ. ფონდი'!F409,'პრეზ. ფონდი'!F409)</f>
        <v>0</v>
      </c>
      <c r="F409" s="7">
        <f>SUM('ცვლილ. ბიუჯ.'!G409,'ცვლილ. საკუთ.'!G409,'მთავრ. ფონდი'!G409,'პრეზ. ფონდი'!G409)</f>
        <v>0</v>
      </c>
      <c r="G409" s="7">
        <f>SUM('ცვლილ. ბიუჯ.'!H409,'ცვლილ. საკუთ.'!H409,'მთავრ. ფონდი'!H409,'პრეზ. ფონდი'!H409)</f>
        <v>0</v>
      </c>
      <c r="H409" s="7">
        <f>SUM('ცვლილ. ბიუჯ.'!I409,'ცვლილ. საკუთ.'!I409,'მთავრ. ფონდი'!I409,'პრეზ. ფონდი'!I409)</f>
        <v>0</v>
      </c>
      <c r="I409" s="7">
        <f t="shared" si="19"/>
        <v>0</v>
      </c>
      <c r="J409" s="7">
        <f t="shared" si="20"/>
        <v>0</v>
      </c>
    </row>
    <row r="410" spans="1:10" ht="15.75" thickBot="1" x14ac:dyDescent="0.3">
      <c r="A410" t="str">
        <f t="shared" si="18"/>
        <v>b</v>
      </c>
      <c r="B410" s="11"/>
      <c r="C410" s="12" t="s">
        <v>20</v>
      </c>
      <c r="D410" s="13">
        <f>SUM('ცვლილ. ბიუჯ.'!E410,'ცვლილ. საკუთ.'!E410,'მთავრ. ფონდი'!E410,'პრეზ. ფონდი'!E410)</f>
        <v>0</v>
      </c>
      <c r="E410" s="13">
        <f>SUM('ცვლილ. ბიუჯ.'!F410,'ცვლილ. საკუთ.'!F410,'მთავრ. ფონდი'!F410,'პრეზ. ფონდი'!F410)</f>
        <v>0</v>
      </c>
      <c r="F410" s="13">
        <f>SUM('ცვლილ. ბიუჯ.'!G410,'ცვლილ. საკუთ.'!G410,'მთავრ. ფონდი'!G410,'პრეზ. ფონდი'!G410)</f>
        <v>0</v>
      </c>
      <c r="G410" s="13">
        <f>SUM('ცვლილ. ბიუჯ.'!H410,'ცვლილ. საკუთ.'!H410,'მთავრ. ფონდი'!H410,'პრეზ. ფონდი'!H410)</f>
        <v>0</v>
      </c>
      <c r="H410" s="13">
        <f>SUM('ცვლილ. ბიუჯ.'!I410,'ცვლილ. საკუთ.'!I410,'მთავრ. ფონდი'!I410,'პრეზ. ფონდი'!I410)</f>
        <v>0</v>
      </c>
      <c r="I410" s="13">
        <f t="shared" si="19"/>
        <v>0</v>
      </c>
      <c r="J410" s="13">
        <f t="shared" si="20"/>
        <v>0</v>
      </c>
    </row>
    <row r="411" spans="1:10" ht="32.25" customHeight="1" thickTop="1" thickBot="1" x14ac:dyDescent="0.3">
      <c r="A411" t="str">
        <f t="shared" si="18"/>
        <v>a</v>
      </c>
      <c r="B411" s="3" t="s">
        <v>85</v>
      </c>
      <c r="C411" s="4" t="s">
        <v>86</v>
      </c>
      <c r="D411" s="4">
        <f>SUM('ცვლილ. ბიუჯ.'!E411,'ცვლილ. საკუთ.'!E411,'მთავრ. ფონდი'!E411,'პრეზ. ფონდი'!E411)</f>
        <v>1754000</v>
      </c>
      <c r="E411" s="4">
        <f>SUM('ცვლილ. ბიუჯ.'!F411,'ცვლილ. საკუთ.'!F411,'მთავრ. ფონდი'!F411,'პრეზ. ფონდი'!F411)</f>
        <v>348000</v>
      </c>
      <c r="F411" s="4">
        <f>SUM('ცვლილ. ბიუჯ.'!G411,'ცვლილ. საკუთ.'!G411,'მთავრ. ფონდი'!G411,'პრეზ. ფონდი'!G411)</f>
        <v>444500</v>
      </c>
      <c r="G411" s="4">
        <f>SUM('ცვლილ. ბიუჯ.'!H411,'ცვლილ. საკუთ.'!H411,'მთავრ. ფონდი'!H411,'პრეზ. ფონდი'!H411)</f>
        <v>455000</v>
      </c>
      <c r="H411" s="4">
        <f>SUM('ცვლილ. ბიუჯ.'!I411,'ცვლილ. საკუთ.'!I411,'მთავრ. ფონდი'!I411,'პრეზ. ფონდი'!I411)</f>
        <v>506500</v>
      </c>
      <c r="I411" s="4">
        <f t="shared" si="19"/>
        <v>792500</v>
      </c>
      <c r="J411" s="4">
        <f t="shared" si="20"/>
        <v>1247500</v>
      </c>
    </row>
    <row r="412" spans="1:10" ht="15.75" thickTop="1" x14ac:dyDescent="0.25">
      <c r="A412" t="str">
        <f t="shared" si="18"/>
        <v>a</v>
      </c>
      <c r="B412" s="5"/>
      <c r="C412" s="6" t="s">
        <v>10</v>
      </c>
      <c r="D412" s="7">
        <f>SUM('ცვლილ. ბიუჯ.'!E412,'ცვლილ. საკუთ.'!E412,'მთავრ. ფონდი'!E412,'პრეზ. ფონდი'!E412)</f>
        <v>1754000</v>
      </c>
      <c r="E412" s="7">
        <f>SUM('ცვლილ. ბიუჯ.'!F412,'ცვლილ. საკუთ.'!F412,'მთავრ. ფონდი'!F412,'პრეზ. ფონდი'!F412)</f>
        <v>348000</v>
      </c>
      <c r="F412" s="7">
        <f>SUM('ცვლილ. ბიუჯ.'!G412,'ცვლილ. საკუთ.'!G412,'მთავრ. ფონდი'!G412,'პრეზ. ფონდი'!G412)</f>
        <v>444500</v>
      </c>
      <c r="G412" s="7">
        <f>SUM('ცვლილ. ბიუჯ.'!H412,'ცვლილ. საკუთ.'!H412,'მთავრ. ფონდი'!H412,'პრეზ. ფონდი'!H412)</f>
        <v>455000</v>
      </c>
      <c r="H412" s="7">
        <f>SUM('ცვლილ. ბიუჯ.'!I412,'ცვლილ. საკუთ.'!I412,'მთავრ. ფონდი'!I412,'პრეზ. ფონდი'!I412)</f>
        <v>506500</v>
      </c>
      <c r="I412" s="7">
        <f t="shared" si="19"/>
        <v>792500</v>
      </c>
      <c r="J412" s="7">
        <f t="shared" si="20"/>
        <v>1247500</v>
      </c>
    </row>
    <row r="413" spans="1:10" x14ac:dyDescent="0.25">
      <c r="A413" t="str">
        <f t="shared" si="18"/>
        <v>b</v>
      </c>
      <c r="B413" s="8"/>
      <c r="C413" s="9" t="s">
        <v>11</v>
      </c>
      <c r="D413" s="10">
        <f>SUM('ცვლილ. ბიუჯ.'!E413,'ცვლილ. საკუთ.'!E413,'მთავრ. ფონდი'!E413,'პრეზ. ფონდი'!E413)</f>
        <v>0</v>
      </c>
      <c r="E413" s="10">
        <f>SUM('ცვლილ. ბიუჯ.'!F413,'ცვლილ. საკუთ.'!F413,'მთავრ. ფონდი'!F413,'პრეზ. ფონდი'!F413)</f>
        <v>0</v>
      </c>
      <c r="F413" s="10">
        <f>SUM('ცვლილ. ბიუჯ.'!G413,'ცვლილ. საკუთ.'!G413,'მთავრ. ფონდი'!G413,'პრეზ. ფონდი'!G413)</f>
        <v>0</v>
      </c>
      <c r="G413" s="10">
        <f>SUM('ცვლილ. ბიუჯ.'!H413,'ცვლილ. საკუთ.'!H413,'მთავრ. ფონდი'!H413,'პრეზ. ფონდი'!H413)</f>
        <v>0</v>
      </c>
      <c r="H413" s="10">
        <f>SUM('ცვლილ. ბიუჯ.'!I413,'ცვლილ. საკუთ.'!I413,'მთავრ. ფონდი'!I413,'პრეზ. ფონდი'!I413)</f>
        <v>0</v>
      </c>
      <c r="I413" s="10">
        <f t="shared" si="19"/>
        <v>0</v>
      </c>
      <c r="J413" s="10">
        <f t="shared" si="20"/>
        <v>0</v>
      </c>
    </row>
    <row r="414" spans="1:10" x14ac:dyDescent="0.25">
      <c r="A414" t="str">
        <f t="shared" si="18"/>
        <v>b</v>
      </c>
      <c r="B414" s="8"/>
      <c r="C414" s="9" t="s">
        <v>12</v>
      </c>
      <c r="D414" s="10">
        <f>SUM('ცვლილ. ბიუჯ.'!E414,'ცვლილ. საკუთ.'!E414,'მთავრ. ფონდი'!E414,'პრეზ. ფონდი'!E414)</f>
        <v>0</v>
      </c>
      <c r="E414" s="10">
        <f>SUM('ცვლილ. ბიუჯ.'!F414,'ცვლილ. საკუთ.'!F414,'მთავრ. ფონდი'!F414,'პრეზ. ფონდი'!F414)</f>
        <v>0</v>
      </c>
      <c r="F414" s="10">
        <f>SUM('ცვლილ. ბიუჯ.'!G414,'ცვლილ. საკუთ.'!G414,'მთავრ. ფონდი'!G414,'პრეზ. ფონდი'!G414)</f>
        <v>0</v>
      </c>
      <c r="G414" s="10">
        <f>SUM('ცვლილ. ბიუჯ.'!H414,'ცვლილ. საკუთ.'!H414,'მთავრ. ფონდი'!H414,'პრეზ. ფონდი'!H414)</f>
        <v>0</v>
      </c>
      <c r="H414" s="10">
        <f>SUM('ცვლილ. ბიუჯ.'!I414,'ცვლილ. საკუთ.'!I414,'მთავრ. ფონდი'!I414,'პრეზ. ფონდი'!I414)</f>
        <v>0</v>
      </c>
      <c r="I414" s="10">
        <f t="shared" si="19"/>
        <v>0</v>
      </c>
      <c r="J414" s="10">
        <f t="shared" si="20"/>
        <v>0</v>
      </c>
    </row>
    <row r="415" spans="1:10" x14ac:dyDescent="0.25">
      <c r="A415" t="str">
        <f t="shared" si="18"/>
        <v>b</v>
      </c>
      <c r="B415" s="8"/>
      <c r="C415" s="9" t="s">
        <v>13</v>
      </c>
      <c r="D415" s="10">
        <f>SUM('ცვლილ. ბიუჯ.'!E415,'ცვლილ. საკუთ.'!E415,'მთავრ. ფონდი'!E415,'პრეზ. ფონდი'!E415)</f>
        <v>0</v>
      </c>
      <c r="E415" s="10">
        <f>SUM('ცვლილ. ბიუჯ.'!F415,'ცვლილ. საკუთ.'!F415,'მთავრ. ფონდი'!F415,'პრეზ. ფონდი'!F415)</f>
        <v>0</v>
      </c>
      <c r="F415" s="10">
        <f>SUM('ცვლილ. ბიუჯ.'!G415,'ცვლილ. საკუთ.'!G415,'მთავრ. ფონდი'!G415,'პრეზ. ფონდი'!G415)</f>
        <v>0</v>
      </c>
      <c r="G415" s="10">
        <f>SUM('ცვლილ. ბიუჯ.'!H415,'ცვლილ. საკუთ.'!H415,'მთავრ. ფონდი'!H415,'პრეზ. ფონდი'!H415)</f>
        <v>0</v>
      </c>
      <c r="H415" s="10">
        <f>SUM('ცვლილ. ბიუჯ.'!I415,'ცვლილ. საკუთ.'!I415,'მთავრ. ფონდი'!I415,'პრეზ. ფონდი'!I415)</f>
        <v>0</v>
      </c>
      <c r="I415" s="10">
        <f t="shared" si="19"/>
        <v>0</v>
      </c>
      <c r="J415" s="10">
        <f t="shared" si="20"/>
        <v>0</v>
      </c>
    </row>
    <row r="416" spans="1:10" x14ac:dyDescent="0.25">
      <c r="A416" t="str">
        <f t="shared" si="18"/>
        <v>b</v>
      </c>
      <c r="B416" s="8"/>
      <c r="C416" s="9" t="s">
        <v>14</v>
      </c>
      <c r="D416" s="10">
        <f>SUM('ცვლილ. ბიუჯ.'!E416,'ცვლილ. საკუთ.'!E416,'მთავრ. ფონდი'!E416,'პრეზ. ფონდი'!E416)</f>
        <v>0</v>
      </c>
      <c r="E416" s="10">
        <f>SUM('ცვლილ. ბიუჯ.'!F416,'ცვლილ. საკუთ.'!F416,'მთავრ. ფონდი'!F416,'პრეზ. ფონდი'!F416)</f>
        <v>0</v>
      </c>
      <c r="F416" s="10">
        <f>SUM('ცვლილ. ბიუჯ.'!G416,'ცვლილ. საკუთ.'!G416,'მთავრ. ფონდი'!G416,'პრეზ. ფონდი'!G416)</f>
        <v>0</v>
      </c>
      <c r="G416" s="10">
        <f>SUM('ცვლილ. ბიუჯ.'!H416,'ცვლილ. საკუთ.'!H416,'მთავრ. ფონდი'!H416,'პრეზ. ფონდი'!H416)</f>
        <v>0</v>
      </c>
      <c r="H416" s="10">
        <f>SUM('ცვლილ. ბიუჯ.'!I416,'ცვლილ. საკუთ.'!I416,'მთავრ. ფონდი'!I416,'პრეზ. ფონდი'!I416)</f>
        <v>0</v>
      </c>
      <c r="I416" s="10">
        <f t="shared" si="19"/>
        <v>0</v>
      </c>
      <c r="J416" s="10">
        <f t="shared" si="20"/>
        <v>0</v>
      </c>
    </row>
    <row r="417" spans="1:10" x14ac:dyDescent="0.25">
      <c r="A417" t="str">
        <f t="shared" si="18"/>
        <v>b</v>
      </c>
      <c r="B417" s="8"/>
      <c r="C417" s="9" t="s">
        <v>15</v>
      </c>
      <c r="D417" s="10">
        <f>SUM('ცვლილ. ბიუჯ.'!E417,'ცვლილ. საკუთ.'!E417,'მთავრ. ფონდი'!E417,'პრეზ. ფონდი'!E417)</f>
        <v>0</v>
      </c>
      <c r="E417" s="10">
        <f>SUM('ცვლილ. ბიუჯ.'!F417,'ცვლილ. საკუთ.'!F417,'მთავრ. ფონდი'!F417,'პრეზ. ფონდი'!F417)</f>
        <v>0</v>
      </c>
      <c r="F417" s="10">
        <f>SUM('ცვლილ. ბიუჯ.'!G417,'ცვლილ. საკუთ.'!G417,'მთავრ. ფონდი'!G417,'პრეზ. ფონდი'!G417)</f>
        <v>0</v>
      </c>
      <c r="G417" s="10">
        <f>SUM('ცვლილ. ბიუჯ.'!H417,'ცვლილ. საკუთ.'!H417,'მთავრ. ფონდი'!H417,'პრეზ. ფონდი'!H417)</f>
        <v>0</v>
      </c>
      <c r="H417" s="10">
        <f>SUM('ცვლილ. ბიუჯ.'!I417,'ცვლილ. საკუთ.'!I417,'მთავრ. ფონდი'!I417,'პრეზ. ფონდი'!I417)</f>
        <v>0</v>
      </c>
      <c r="I417" s="10">
        <f t="shared" si="19"/>
        <v>0</v>
      </c>
      <c r="J417" s="10">
        <f t="shared" si="20"/>
        <v>0</v>
      </c>
    </row>
    <row r="418" spans="1:10" x14ac:dyDescent="0.25">
      <c r="A418" t="str">
        <f t="shared" si="18"/>
        <v>a</v>
      </c>
      <c r="B418" s="8"/>
      <c r="C418" s="9" t="s">
        <v>16</v>
      </c>
      <c r="D418" s="10">
        <f>SUM('ცვლილ. ბიუჯ.'!E418,'ცვლილ. საკუთ.'!E418,'მთავრ. ფონდი'!E418,'პრეზ. ფონდი'!E418)</f>
        <v>1754000</v>
      </c>
      <c r="E418" s="10">
        <f>SUM('ცვლილ. ბიუჯ.'!F418,'ცვლილ. საკუთ.'!F418,'მთავრ. ფონდი'!F418,'პრეზ. ფონდი'!F418)</f>
        <v>348000</v>
      </c>
      <c r="F418" s="10">
        <f>SUM('ცვლილ. ბიუჯ.'!G418,'ცვლილ. საკუთ.'!G418,'მთავრ. ფონდი'!G418,'პრეზ. ფონდი'!G418)</f>
        <v>444500</v>
      </c>
      <c r="G418" s="10">
        <f>SUM('ცვლილ. ბიუჯ.'!H418,'ცვლილ. საკუთ.'!H418,'მთავრ. ფონდი'!H418,'პრეზ. ფონდი'!H418)</f>
        <v>455000</v>
      </c>
      <c r="H418" s="10">
        <f>SUM('ცვლილ. ბიუჯ.'!I418,'ცვლილ. საკუთ.'!I418,'მთავრ. ფონდი'!I418,'პრეზ. ფონდი'!I418)</f>
        <v>506500</v>
      </c>
      <c r="I418" s="10">
        <f t="shared" si="19"/>
        <v>792500</v>
      </c>
      <c r="J418" s="10">
        <f t="shared" si="20"/>
        <v>1247500</v>
      </c>
    </row>
    <row r="419" spans="1:10" x14ac:dyDescent="0.25">
      <c r="A419" t="str">
        <f t="shared" si="18"/>
        <v>b</v>
      </c>
      <c r="B419" s="8"/>
      <c r="C419" s="9" t="s">
        <v>17</v>
      </c>
      <c r="D419" s="10">
        <f>SUM('ცვლილ. ბიუჯ.'!E419,'ცვლილ. საკუთ.'!E419,'მთავრ. ფონდი'!E419,'პრეზ. ფონდი'!E419)</f>
        <v>0</v>
      </c>
      <c r="E419" s="10">
        <f>SUM('ცვლილ. ბიუჯ.'!F419,'ცვლილ. საკუთ.'!F419,'მთავრ. ფონდი'!F419,'პრეზ. ფონდი'!F419)</f>
        <v>0</v>
      </c>
      <c r="F419" s="10">
        <f>SUM('ცვლილ. ბიუჯ.'!G419,'ცვლილ. საკუთ.'!G419,'მთავრ. ფონდი'!G419,'პრეზ. ფონდი'!G419)</f>
        <v>0</v>
      </c>
      <c r="G419" s="10">
        <f>SUM('ცვლილ. ბიუჯ.'!H419,'ცვლილ. საკუთ.'!H419,'მთავრ. ფონდი'!H419,'პრეზ. ფონდი'!H419)</f>
        <v>0</v>
      </c>
      <c r="H419" s="10">
        <f>SUM('ცვლილ. ბიუჯ.'!I419,'ცვლილ. საკუთ.'!I419,'მთავრ. ფონდი'!I419,'პრეზ. ფონდი'!I419)</f>
        <v>0</v>
      </c>
      <c r="I419" s="10">
        <f t="shared" si="19"/>
        <v>0</v>
      </c>
      <c r="J419" s="10">
        <f t="shared" si="20"/>
        <v>0</v>
      </c>
    </row>
    <row r="420" spans="1:10" x14ac:dyDescent="0.25">
      <c r="A420" t="str">
        <f t="shared" si="18"/>
        <v>b</v>
      </c>
      <c r="B420" s="5"/>
      <c r="C420" s="6" t="s">
        <v>18</v>
      </c>
      <c r="D420" s="7">
        <f>SUM('ცვლილ. ბიუჯ.'!E420,'ცვლილ. საკუთ.'!E420,'მთავრ. ფონდი'!E420,'პრეზ. ფონდი'!E420)</f>
        <v>0</v>
      </c>
      <c r="E420" s="7">
        <f>SUM('ცვლილ. ბიუჯ.'!F420,'ცვლილ. საკუთ.'!F420,'მთავრ. ფონდი'!F420,'პრეზ. ფონდი'!F420)</f>
        <v>0</v>
      </c>
      <c r="F420" s="7">
        <f>SUM('ცვლილ. ბიუჯ.'!G420,'ცვლილ. საკუთ.'!G420,'მთავრ. ფონდი'!G420,'პრეზ. ფონდი'!G420)</f>
        <v>0</v>
      </c>
      <c r="G420" s="7">
        <f>SUM('ცვლილ. ბიუჯ.'!H420,'ცვლილ. საკუთ.'!H420,'მთავრ. ფონდი'!H420,'პრეზ. ფონდი'!H420)</f>
        <v>0</v>
      </c>
      <c r="H420" s="7">
        <f>SUM('ცვლილ. ბიუჯ.'!I420,'ცვლილ. საკუთ.'!I420,'მთავრ. ფონდი'!I420,'პრეზ. ფონდი'!I420)</f>
        <v>0</v>
      </c>
      <c r="I420" s="7">
        <f t="shared" si="19"/>
        <v>0</v>
      </c>
      <c r="J420" s="7">
        <f t="shared" si="20"/>
        <v>0</v>
      </c>
    </row>
    <row r="421" spans="1:10" x14ac:dyDescent="0.25">
      <c r="A421" t="str">
        <f t="shared" si="18"/>
        <v>b</v>
      </c>
      <c r="B421" s="5"/>
      <c r="C421" s="6" t="s">
        <v>19</v>
      </c>
      <c r="D421" s="7">
        <f>SUM('ცვლილ. ბიუჯ.'!E421,'ცვლილ. საკუთ.'!E421,'მთავრ. ფონდი'!E421,'პრეზ. ფონდი'!E421)</f>
        <v>0</v>
      </c>
      <c r="E421" s="7">
        <f>SUM('ცვლილ. ბიუჯ.'!F421,'ცვლილ. საკუთ.'!F421,'მთავრ. ფონდი'!F421,'პრეზ. ფონდი'!F421)</f>
        <v>0</v>
      </c>
      <c r="F421" s="7">
        <f>SUM('ცვლილ. ბიუჯ.'!G421,'ცვლილ. საკუთ.'!G421,'მთავრ. ფონდი'!G421,'პრეზ. ფონდი'!G421)</f>
        <v>0</v>
      </c>
      <c r="G421" s="7">
        <f>SUM('ცვლილ. ბიუჯ.'!H421,'ცვლილ. საკუთ.'!H421,'მთავრ. ფონდი'!H421,'პრეზ. ფონდი'!H421)</f>
        <v>0</v>
      </c>
      <c r="H421" s="7">
        <f>SUM('ცვლილ. ბიუჯ.'!I421,'ცვლილ. საკუთ.'!I421,'მთავრ. ფონდი'!I421,'პრეზ. ფონდი'!I421)</f>
        <v>0</v>
      </c>
      <c r="I421" s="7">
        <f t="shared" si="19"/>
        <v>0</v>
      </c>
      <c r="J421" s="7">
        <f t="shared" si="20"/>
        <v>0</v>
      </c>
    </row>
    <row r="422" spans="1:10" ht="15.75" thickBot="1" x14ac:dyDescent="0.3">
      <c r="A422" t="str">
        <f t="shared" si="18"/>
        <v>b</v>
      </c>
      <c r="B422" s="11"/>
      <c r="C422" s="12" t="s">
        <v>20</v>
      </c>
      <c r="D422" s="13">
        <f>SUM('ცვლილ. ბიუჯ.'!E422,'ცვლილ. საკუთ.'!E422,'მთავრ. ფონდი'!E422,'პრეზ. ფონდი'!E422)</f>
        <v>0</v>
      </c>
      <c r="E422" s="13">
        <f>SUM('ცვლილ. ბიუჯ.'!F422,'ცვლილ. საკუთ.'!F422,'მთავრ. ფონდი'!F422,'პრეზ. ფონდი'!F422)</f>
        <v>0</v>
      </c>
      <c r="F422" s="13">
        <f>SUM('ცვლილ. ბიუჯ.'!G422,'ცვლილ. საკუთ.'!G422,'მთავრ. ფონდი'!G422,'პრეზ. ფონდი'!G422)</f>
        <v>0</v>
      </c>
      <c r="G422" s="13">
        <f>SUM('ცვლილ. ბიუჯ.'!H422,'ცვლილ. საკუთ.'!H422,'მთავრ. ფონდი'!H422,'პრეზ. ფონდი'!H422)</f>
        <v>0</v>
      </c>
      <c r="H422" s="13">
        <f>SUM('ცვლილ. ბიუჯ.'!I422,'ცვლილ. საკუთ.'!I422,'მთავრ. ფონდი'!I422,'პრეზ. ფონდი'!I422)</f>
        <v>0</v>
      </c>
      <c r="I422" s="13">
        <f t="shared" si="19"/>
        <v>0</v>
      </c>
      <c r="J422" s="13">
        <f t="shared" si="20"/>
        <v>0</v>
      </c>
    </row>
    <row r="423" spans="1:10" ht="32.25" customHeight="1" thickTop="1" thickBot="1" x14ac:dyDescent="0.3">
      <c r="A423" t="str">
        <f t="shared" si="18"/>
        <v>a</v>
      </c>
      <c r="B423" s="3" t="s">
        <v>87</v>
      </c>
      <c r="C423" s="4" t="s">
        <v>88</v>
      </c>
      <c r="D423" s="4">
        <f>SUM('ცვლილ. ბიუჯ.'!E423,'ცვლილ. საკუთ.'!E423,'მთავრ. ფონდი'!E423,'პრეზ. ფონდი'!E423)</f>
        <v>-320000</v>
      </c>
      <c r="E423" s="4">
        <f>SUM('ცვლილ. ბიუჯ.'!F423,'ცვლილ. საკუთ.'!F423,'მთავრ. ფონდი'!F423,'პრეზ. ფონდი'!F423)</f>
        <v>-95000</v>
      </c>
      <c r="F423" s="4">
        <f>SUM('ცვლილ. ბიუჯ.'!G423,'ცვლილ. საკუთ.'!G423,'მთავრ. ფონდი'!G423,'პრეზ. ფონდი'!G423)</f>
        <v>-75000</v>
      </c>
      <c r="G423" s="4">
        <f>SUM('ცვლილ. ბიუჯ.'!H423,'ცვლილ. საკუთ.'!H423,'მთავრ. ფონდი'!H423,'პრეზ. ფონდი'!H423)</f>
        <v>-75000</v>
      </c>
      <c r="H423" s="4">
        <f>SUM('ცვლილ. ბიუჯ.'!I423,'ცვლილ. საკუთ.'!I423,'მთავრ. ფონდი'!I423,'პრეზ. ფონდი'!I423)</f>
        <v>-75000</v>
      </c>
      <c r="I423" s="4">
        <f t="shared" si="19"/>
        <v>-170000</v>
      </c>
      <c r="J423" s="4">
        <f t="shared" si="20"/>
        <v>-245000</v>
      </c>
    </row>
    <row r="424" spans="1:10" ht="15.75" thickTop="1" x14ac:dyDescent="0.25">
      <c r="A424" t="str">
        <f t="shared" si="18"/>
        <v>a</v>
      </c>
      <c r="B424" s="5"/>
      <c r="C424" s="6" t="s">
        <v>10</v>
      </c>
      <c r="D424" s="7">
        <f>SUM('ცვლილ. ბიუჯ.'!E424,'ცვლილ. საკუთ.'!E424,'მთავრ. ფონდი'!E424,'პრეზ. ფონდი'!E424)</f>
        <v>-320000</v>
      </c>
      <c r="E424" s="7">
        <f>SUM('ცვლილ. ბიუჯ.'!F424,'ცვლილ. საკუთ.'!F424,'მთავრ. ფონდი'!F424,'პრეზ. ფონდი'!F424)</f>
        <v>-95000</v>
      </c>
      <c r="F424" s="7">
        <f>SUM('ცვლილ. ბიუჯ.'!G424,'ცვლილ. საკუთ.'!G424,'მთავრ. ფონდი'!G424,'პრეზ. ფონდი'!G424)</f>
        <v>-75000</v>
      </c>
      <c r="G424" s="7">
        <f>SUM('ცვლილ. ბიუჯ.'!H424,'ცვლილ. საკუთ.'!H424,'მთავრ. ფონდი'!H424,'პრეზ. ფონდი'!H424)</f>
        <v>-75000</v>
      </c>
      <c r="H424" s="7">
        <f>SUM('ცვლილ. ბიუჯ.'!I424,'ცვლილ. საკუთ.'!I424,'მთავრ. ფონდი'!I424,'პრეზ. ფონდი'!I424)</f>
        <v>-75000</v>
      </c>
      <c r="I424" s="7">
        <f t="shared" si="19"/>
        <v>-170000</v>
      </c>
      <c r="J424" s="7">
        <f t="shared" si="20"/>
        <v>-245000</v>
      </c>
    </row>
    <row r="425" spans="1:10" x14ac:dyDescent="0.25">
      <c r="A425" t="str">
        <f t="shared" si="18"/>
        <v>b</v>
      </c>
      <c r="B425" s="8"/>
      <c r="C425" s="9" t="s">
        <v>11</v>
      </c>
      <c r="D425" s="10">
        <f>SUM('ცვლილ. ბიუჯ.'!E425,'ცვლილ. საკუთ.'!E425,'მთავრ. ფონდი'!E425,'პრეზ. ფონდი'!E425)</f>
        <v>0</v>
      </c>
      <c r="E425" s="10">
        <f>SUM('ცვლილ. ბიუჯ.'!F425,'ცვლილ. საკუთ.'!F425,'მთავრ. ფონდი'!F425,'პრეზ. ფონდი'!F425)</f>
        <v>0</v>
      </c>
      <c r="F425" s="10">
        <f>SUM('ცვლილ. ბიუჯ.'!G425,'ცვლილ. საკუთ.'!G425,'მთავრ. ფონდი'!G425,'პრეზ. ფონდი'!G425)</f>
        <v>0</v>
      </c>
      <c r="G425" s="10">
        <f>SUM('ცვლილ. ბიუჯ.'!H425,'ცვლილ. საკუთ.'!H425,'მთავრ. ფონდი'!H425,'პრეზ. ფონდი'!H425)</f>
        <v>0</v>
      </c>
      <c r="H425" s="10">
        <f>SUM('ცვლილ. ბიუჯ.'!I425,'ცვლილ. საკუთ.'!I425,'მთავრ. ფონდი'!I425,'პრეზ. ფონდი'!I425)</f>
        <v>0</v>
      </c>
      <c r="I425" s="10">
        <f t="shared" si="19"/>
        <v>0</v>
      </c>
      <c r="J425" s="10">
        <f t="shared" si="20"/>
        <v>0</v>
      </c>
    </row>
    <row r="426" spans="1:10" x14ac:dyDescent="0.25">
      <c r="A426" t="str">
        <f t="shared" si="18"/>
        <v>b</v>
      </c>
      <c r="B426" s="8"/>
      <c r="C426" s="9" t="s">
        <v>12</v>
      </c>
      <c r="D426" s="10">
        <f>SUM('ცვლილ. ბიუჯ.'!E426,'ცვლილ. საკუთ.'!E426,'მთავრ. ფონდი'!E426,'პრეზ. ფონდი'!E426)</f>
        <v>0</v>
      </c>
      <c r="E426" s="10">
        <f>SUM('ცვლილ. ბიუჯ.'!F426,'ცვლილ. საკუთ.'!F426,'მთავრ. ფონდი'!F426,'პრეზ. ფონდი'!F426)</f>
        <v>0</v>
      </c>
      <c r="F426" s="10">
        <f>SUM('ცვლილ. ბიუჯ.'!G426,'ცვლილ. საკუთ.'!G426,'მთავრ. ფონდი'!G426,'პრეზ. ფონდი'!G426)</f>
        <v>0</v>
      </c>
      <c r="G426" s="10">
        <f>SUM('ცვლილ. ბიუჯ.'!H426,'ცვლილ. საკუთ.'!H426,'მთავრ. ფონდი'!H426,'პრეზ. ფონდი'!H426)</f>
        <v>0</v>
      </c>
      <c r="H426" s="10">
        <f>SUM('ცვლილ. ბიუჯ.'!I426,'ცვლილ. საკუთ.'!I426,'მთავრ. ფონდი'!I426,'პრეზ. ფონდი'!I426)</f>
        <v>0</v>
      </c>
      <c r="I426" s="10">
        <f t="shared" si="19"/>
        <v>0</v>
      </c>
      <c r="J426" s="10">
        <f t="shared" si="20"/>
        <v>0</v>
      </c>
    </row>
    <row r="427" spans="1:10" x14ac:dyDescent="0.25">
      <c r="A427" t="str">
        <f t="shared" si="18"/>
        <v>b</v>
      </c>
      <c r="B427" s="8"/>
      <c r="C427" s="9" t="s">
        <v>13</v>
      </c>
      <c r="D427" s="10">
        <f>SUM('ცვლილ. ბიუჯ.'!E427,'ცვლილ. საკუთ.'!E427,'მთავრ. ფონდი'!E427,'პრეზ. ფონდი'!E427)</f>
        <v>0</v>
      </c>
      <c r="E427" s="10">
        <f>SUM('ცვლილ. ბიუჯ.'!F427,'ცვლილ. საკუთ.'!F427,'მთავრ. ფონდი'!F427,'პრეზ. ფონდი'!F427)</f>
        <v>0</v>
      </c>
      <c r="F427" s="10">
        <f>SUM('ცვლილ. ბიუჯ.'!G427,'ცვლილ. საკუთ.'!G427,'მთავრ. ფონდი'!G427,'პრეზ. ფონდი'!G427)</f>
        <v>0</v>
      </c>
      <c r="G427" s="10">
        <f>SUM('ცვლილ. ბიუჯ.'!H427,'ცვლილ. საკუთ.'!H427,'მთავრ. ფონდი'!H427,'პრეზ. ფონდი'!H427)</f>
        <v>0</v>
      </c>
      <c r="H427" s="10">
        <f>SUM('ცვლილ. ბიუჯ.'!I427,'ცვლილ. საკუთ.'!I427,'მთავრ. ფონდი'!I427,'პრეზ. ფონდი'!I427)</f>
        <v>0</v>
      </c>
      <c r="I427" s="10">
        <f t="shared" si="19"/>
        <v>0</v>
      </c>
      <c r="J427" s="10">
        <f t="shared" si="20"/>
        <v>0</v>
      </c>
    </row>
    <row r="428" spans="1:10" x14ac:dyDescent="0.25">
      <c r="A428" t="str">
        <f t="shared" si="18"/>
        <v>b</v>
      </c>
      <c r="B428" s="8"/>
      <c r="C428" s="9" t="s">
        <v>14</v>
      </c>
      <c r="D428" s="10">
        <f>SUM('ცვლილ. ბიუჯ.'!E428,'ცვლილ. საკუთ.'!E428,'მთავრ. ფონდი'!E428,'პრეზ. ფონდი'!E428)</f>
        <v>0</v>
      </c>
      <c r="E428" s="10">
        <f>SUM('ცვლილ. ბიუჯ.'!F428,'ცვლილ. საკუთ.'!F428,'მთავრ. ფონდი'!F428,'პრეზ. ფონდი'!F428)</f>
        <v>0</v>
      </c>
      <c r="F428" s="10">
        <f>SUM('ცვლილ. ბიუჯ.'!G428,'ცვლილ. საკუთ.'!G428,'მთავრ. ფონდი'!G428,'პრეზ. ფონდი'!G428)</f>
        <v>0</v>
      </c>
      <c r="G428" s="10">
        <f>SUM('ცვლილ. ბიუჯ.'!H428,'ცვლილ. საკუთ.'!H428,'მთავრ. ფონდი'!H428,'პრეზ. ფონდი'!H428)</f>
        <v>0</v>
      </c>
      <c r="H428" s="10">
        <f>SUM('ცვლილ. ბიუჯ.'!I428,'ცვლილ. საკუთ.'!I428,'მთავრ. ფონდი'!I428,'პრეზ. ფონდი'!I428)</f>
        <v>0</v>
      </c>
      <c r="I428" s="10">
        <f t="shared" si="19"/>
        <v>0</v>
      </c>
      <c r="J428" s="10">
        <f t="shared" si="20"/>
        <v>0</v>
      </c>
    </row>
    <row r="429" spans="1:10" x14ac:dyDescent="0.25">
      <c r="A429" t="str">
        <f t="shared" si="18"/>
        <v>b</v>
      </c>
      <c r="B429" s="8"/>
      <c r="C429" s="9" t="s">
        <v>15</v>
      </c>
      <c r="D429" s="10">
        <f>SUM('ცვლილ. ბიუჯ.'!E429,'ცვლილ. საკუთ.'!E429,'მთავრ. ფონდი'!E429,'პრეზ. ფონდი'!E429)</f>
        <v>0</v>
      </c>
      <c r="E429" s="10">
        <f>SUM('ცვლილ. ბიუჯ.'!F429,'ცვლილ. საკუთ.'!F429,'მთავრ. ფონდი'!F429,'პრეზ. ფონდი'!F429)</f>
        <v>0</v>
      </c>
      <c r="F429" s="10">
        <f>SUM('ცვლილ. ბიუჯ.'!G429,'ცვლილ. საკუთ.'!G429,'მთავრ. ფონდი'!G429,'პრეზ. ფონდი'!G429)</f>
        <v>0</v>
      </c>
      <c r="G429" s="10">
        <f>SUM('ცვლილ. ბიუჯ.'!H429,'ცვლილ. საკუთ.'!H429,'მთავრ. ფონდი'!H429,'პრეზ. ფონდი'!H429)</f>
        <v>0</v>
      </c>
      <c r="H429" s="10">
        <f>SUM('ცვლილ. ბიუჯ.'!I429,'ცვლილ. საკუთ.'!I429,'მთავრ. ფონდი'!I429,'პრეზ. ფონდი'!I429)</f>
        <v>0</v>
      </c>
      <c r="I429" s="10">
        <f t="shared" si="19"/>
        <v>0</v>
      </c>
      <c r="J429" s="10">
        <f t="shared" si="20"/>
        <v>0</v>
      </c>
    </row>
    <row r="430" spans="1:10" x14ac:dyDescent="0.25">
      <c r="A430" t="str">
        <f t="shared" si="18"/>
        <v>a</v>
      </c>
      <c r="B430" s="8"/>
      <c r="C430" s="9" t="s">
        <v>16</v>
      </c>
      <c r="D430" s="10">
        <f>SUM('ცვლილ. ბიუჯ.'!E430,'ცვლილ. საკუთ.'!E430,'მთავრ. ფონდი'!E430,'პრეზ. ფონდი'!E430)</f>
        <v>-320000</v>
      </c>
      <c r="E430" s="10">
        <f>SUM('ცვლილ. ბიუჯ.'!F430,'ცვლილ. საკუთ.'!F430,'მთავრ. ფონდი'!F430,'პრეზ. ფონდი'!F430)</f>
        <v>-95000</v>
      </c>
      <c r="F430" s="10">
        <f>SUM('ცვლილ. ბიუჯ.'!G430,'ცვლილ. საკუთ.'!G430,'მთავრ. ფონდი'!G430,'პრეზ. ფონდი'!G430)</f>
        <v>-75000</v>
      </c>
      <c r="G430" s="10">
        <f>SUM('ცვლილ. ბიუჯ.'!H430,'ცვლილ. საკუთ.'!H430,'მთავრ. ფონდი'!H430,'პრეზ. ფონდი'!H430)</f>
        <v>-75000</v>
      </c>
      <c r="H430" s="10">
        <f>SUM('ცვლილ. ბიუჯ.'!I430,'ცვლილ. საკუთ.'!I430,'მთავრ. ფონდი'!I430,'პრეზ. ფონდი'!I430)</f>
        <v>-75000</v>
      </c>
      <c r="I430" s="10">
        <f t="shared" si="19"/>
        <v>-170000</v>
      </c>
      <c r="J430" s="10">
        <f t="shared" si="20"/>
        <v>-245000</v>
      </c>
    </row>
    <row r="431" spans="1:10" x14ac:dyDescent="0.25">
      <c r="A431" t="str">
        <f t="shared" si="18"/>
        <v>b</v>
      </c>
      <c r="B431" s="8"/>
      <c r="C431" s="9" t="s">
        <v>17</v>
      </c>
      <c r="D431" s="10">
        <f>SUM('ცვლილ. ბიუჯ.'!E431,'ცვლილ. საკუთ.'!E431,'მთავრ. ფონდი'!E431,'პრეზ. ფონდი'!E431)</f>
        <v>0</v>
      </c>
      <c r="E431" s="10">
        <f>SUM('ცვლილ. ბიუჯ.'!F431,'ცვლილ. საკუთ.'!F431,'მთავრ. ფონდი'!F431,'პრეზ. ფონდი'!F431)</f>
        <v>0</v>
      </c>
      <c r="F431" s="10">
        <f>SUM('ცვლილ. ბიუჯ.'!G431,'ცვლილ. საკუთ.'!G431,'მთავრ. ფონდი'!G431,'პრეზ. ფონდი'!G431)</f>
        <v>0</v>
      </c>
      <c r="G431" s="10">
        <f>SUM('ცვლილ. ბიუჯ.'!H431,'ცვლილ. საკუთ.'!H431,'მთავრ. ფონდი'!H431,'პრეზ. ფონდი'!H431)</f>
        <v>0</v>
      </c>
      <c r="H431" s="10">
        <f>SUM('ცვლილ. ბიუჯ.'!I431,'ცვლილ. საკუთ.'!I431,'მთავრ. ფონდი'!I431,'პრეზ. ფონდი'!I431)</f>
        <v>0</v>
      </c>
      <c r="I431" s="10">
        <f t="shared" si="19"/>
        <v>0</v>
      </c>
      <c r="J431" s="10">
        <f t="shared" si="20"/>
        <v>0</v>
      </c>
    </row>
    <row r="432" spans="1:10" x14ac:dyDescent="0.25">
      <c r="A432" t="str">
        <f t="shared" si="18"/>
        <v>b</v>
      </c>
      <c r="B432" s="5"/>
      <c r="C432" s="6" t="s">
        <v>18</v>
      </c>
      <c r="D432" s="7">
        <f>SUM('ცვლილ. ბიუჯ.'!E432,'ცვლილ. საკუთ.'!E432,'მთავრ. ფონდი'!E432,'პრეზ. ფონდი'!E432)</f>
        <v>0</v>
      </c>
      <c r="E432" s="7">
        <f>SUM('ცვლილ. ბიუჯ.'!F432,'ცვლილ. საკუთ.'!F432,'მთავრ. ფონდი'!F432,'პრეზ. ფონდი'!F432)</f>
        <v>0</v>
      </c>
      <c r="F432" s="7">
        <f>SUM('ცვლილ. ბიუჯ.'!G432,'ცვლილ. საკუთ.'!G432,'მთავრ. ფონდი'!G432,'პრეზ. ფონდი'!G432)</f>
        <v>0</v>
      </c>
      <c r="G432" s="7">
        <f>SUM('ცვლილ. ბიუჯ.'!H432,'ცვლილ. საკუთ.'!H432,'მთავრ. ფონდი'!H432,'პრეზ. ფონდი'!H432)</f>
        <v>0</v>
      </c>
      <c r="H432" s="7">
        <f>SUM('ცვლილ. ბიუჯ.'!I432,'ცვლილ. საკუთ.'!I432,'მთავრ. ფონდი'!I432,'პრეზ. ფონდი'!I432)</f>
        <v>0</v>
      </c>
      <c r="I432" s="7">
        <f t="shared" si="19"/>
        <v>0</v>
      </c>
      <c r="J432" s="7">
        <f t="shared" si="20"/>
        <v>0</v>
      </c>
    </row>
    <row r="433" spans="1:10" x14ac:dyDescent="0.25">
      <c r="A433" t="str">
        <f t="shared" si="18"/>
        <v>b</v>
      </c>
      <c r="B433" s="5"/>
      <c r="C433" s="6" t="s">
        <v>19</v>
      </c>
      <c r="D433" s="7">
        <f>SUM('ცვლილ. ბიუჯ.'!E433,'ცვლილ. საკუთ.'!E433,'მთავრ. ფონდი'!E433,'პრეზ. ფონდი'!E433)</f>
        <v>0</v>
      </c>
      <c r="E433" s="7">
        <f>SUM('ცვლილ. ბიუჯ.'!F433,'ცვლილ. საკუთ.'!F433,'მთავრ. ფონდი'!F433,'პრეზ. ფონდი'!F433)</f>
        <v>0</v>
      </c>
      <c r="F433" s="7">
        <f>SUM('ცვლილ. ბიუჯ.'!G433,'ცვლილ. საკუთ.'!G433,'მთავრ. ფონდი'!G433,'პრეზ. ფონდი'!G433)</f>
        <v>0</v>
      </c>
      <c r="G433" s="7">
        <f>SUM('ცვლილ. ბიუჯ.'!H433,'ცვლილ. საკუთ.'!H433,'მთავრ. ფონდი'!H433,'პრეზ. ფონდი'!H433)</f>
        <v>0</v>
      </c>
      <c r="H433" s="7">
        <f>SUM('ცვლილ. ბიუჯ.'!I433,'ცვლილ. საკუთ.'!I433,'მთავრ. ფონდი'!I433,'პრეზ. ფონდი'!I433)</f>
        <v>0</v>
      </c>
      <c r="I433" s="7">
        <f t="shared" si="19"/>
        <v>0</v>
      </c>
      <c r="J433" s="7">
        <f t="shared" si="20"/>
        <v>0</v>
      </c>
    </row>
    <row r="434" spans="1:10" ht="15.75" thickBot="1" x14ac:dyDescent="0.3">
      <c r="A434" t="str">
        <f t="shared" si="18"/>
        <v>b</v>
      </c>
      <c r="B434" s="11"/>
      <c r="C434" s="12" t="s">
        <v>20</v>
      </c>
      <c r="D434" s="13">
        <f>SUM('ცვლილ. ბიუჯ.'!E434,'ცვლილ. საკუთ.'!E434,'მთავრ. ფონდი'!E434,'პრეზ. ფონდი'!E434)</f>
        <v>0</v>
      </c>
      <c r="E434" s="13">
        <f>SUM('ცვლილ. ბიუჯ.'!F434,'ცვლილ. საკუთ.'!F434,'მთავრ. ფონდი'!F434,'პრეზ. ფონდი'!F434)</f>
        <v>0</v>
      </c>
      <c r="F434" s="13">
        <f>SUM('ცვლილ. ბიუჯ.'!G434,'ცვლილ. საკუთ.'!G434,'მთავრ. ფონდი'!G434,'პრეზ. ფონდი'!G434)</f>
        <v>0</v>
      </c>
      <c r="G434" s="13">
        <f>SUM('ცვლილ. ბიუჯ.'!H434,'ცვლილ. საკუთ.'!H434,'მთავრ. ფონდი'!H434,'პრეზ. ფონდი'!H434)</f>
        <v>0</v>
      </c>
      <c r="H434" s="13">
        <f>SUM('ცვლილ. ბიუჯ.'!I434,'ცვლილ. საკუთ.'!I434,'მთავრ. ფონდი'!I434,'პრეზ. ფონდი'!I434)</f>
        <v>0</v>
      </c>
      <c r="I434" s="13">
        <f t="shared" si="19"/>
        <v>0</v>
      </c>
      <c r="J434" s="13">
        <f t="shared" si="20"/>
        <v>0</v>
      </c>
    </row>
    <row r="435" spans="1:10" ht="31.5" thickTop="1" thickBot="1" x14ac:dyDescent="0.3">
      <c r="A435" t="str">
        <f t="shared" si="18"/>
        <v>a</v>
      </c>
      <c r="B435" s="3" t="s">
        <v>89</v>
      </c>
      <c r="C435" s="15" t="s">
        <v>90</v>
      </c>
      <c r="D435" s="4">
        <f>SUM('ცვლილ. ბიუჯ.'!E435,'ცვლილ. საკუთ.'!E435,'მთავრ. ფონდი'!E435,'პრეზ. ფონდი'!E435)</f>
        <v>-140000</v>
      </c>
      <c r="E435" s="4">
        <f>SUM('ცვლილ. ბიუჯ.'!F435,'ცვლილ. საკუთ.'!F435,'მთავრ. ფონდი'!F435,'პრეზ. ფონდი'!F435)</f>
        <v>-35000</v>
      </c>
      <c r="F435" s="4">
        <f>SUM('ცვლილ. ბიუჯ.'!G435,'ცვლილ. საკუთ.'!G435,'მთავრ. ფონდი'!G435,'პრეზ. ფონდი'!G435)</f>
        <v>-28690</v>
      </c>
      <c r="G435" s="4">
        <f>SUM('ცვლილ. ბიუჯ.'!H435,'ცვლილ. საკუთ.'!H435,'მთავრ. ფონდი'!H435,'პრეზ. ფონდი'!H435)</f>
        <v>-35000</v>
      </c>
      <c r="H435" s="4">
        <f>SUM('ცვლილ. ბიუჯ.'!I435,'ცვლილ. საკუთ.'!I435,'მთავრ. ფონდი'!I435,'პრეზ. ფონდი'!I435)</f>
        <v>-41310</v>
      </c>
      <c r="I435" s="4">
        <f t="shared" si="19"/>
        <v>-63690</v>
      </c>
      <c r="J435" s="4">
        <f t="shared" si="20"/>
        <v>-98690</v>
      </c>
    </row>
    <row r="436" spans="1:10" ht="15.75" thickTop="1" x14ac:dyDescent="0.25">
      <c r="A436" t="str">
        <f t="shared" si="18"/>
        <v>a</v>
      </c>
      <c r="B436" s="5"/>
      <c r="C436" s="6" t="s">
        <v>10</v>
      </c>
      <c r="D436" s="7">
        <f>SUM('ცვლილ. ბიუჯ.'!E436,'ცვლილ. საკუთ.'!E436,'მთავრ. ფონდი'!E436,'პრეზ. ფონდი'!E436)</f>
        <v>-140000</v>
      </c>
      <c r="E436" s="7">
        <f>SUM('ცვლილ. ბიუჯ.'!F436,'ცვლილ. საკუთ.'!F436,'მთავრ. ფონდი'!F436,'პრეზ. ფონდი'!F436)</f>
        <v>-35000</v>
      </c>
      <c r="F436" s="7">
        <f>SUM('ცვლილ. ბიუჯ.'!G436,'ცვლილ. საკუთ.'!G436,'მთავრ. ფონდი'!G436,'პრეზ. ფონდი'!G436)</f>
        <v>-28690</v>
      </c>
      <c r="G436" s="7">
        <f>SUM('ცვლილ. ბიუჯ.'!H436,'ცვლილ. საკუთ.'!H436,'მთავრ. ფონდი'!H436,'პრეზ. ფონდი'!H436)</f>
        <v>-35000</v>
      </c>
      <c r="H436" s="7">
        <f>SUM('ცვლილ. ბიუჯ.'!I436,'ცვლილ. საკუთ.'!I436,'მთავრ. ფონდი'!I436,'პრეზ. ფონდი'!I436)</f>
        <v>-41310</v>
      </c>
      <c r="I436" s="7">
        <f t="shared" si="19"/>
        <v>-63690</v>
      </c>
      <c r="J436" s="7">
        <f t="shared" si="20"/>
        <v>-98690</v>
      </c>
    </row>
    <row r="437" spans="1:10" x14ac:dyDescent="0.25">
      <c r="A437" t="str">
        <f t="shared" si="18"/>
        <v>b</v>
      </c>
      <c r="B437" s="8"/>
      <c r="C437" s="9" t="s">
        <v>11</v>
      </c>
      <c r="D437" s="10">
        <f>SUM('ცვლილ. ბიუჯ.'!E437,'ცვლილ. საკუთ.'!E437,'მთავრ. ფონდი'!E437,'პრეზ. ფონდი'!E437)</f>
        <v>0</v>
      </c>
      <c r="E437" s="10">
        <f>SUM('ცვლილ. ბიუჯ.'!F437,'ცვლილ. საკუთ.'!F437,'მთავრ. ფონდი'!F437,'პრეზ. ფონდი'!F437)</f>
        <v>0</v>
      </c>
      <c r="F437" s="10">
        <f>SUM('ცვლილ. ბიუჯ.'!G437,'ცვლილ. საკუთ.'!G437,'მთავრ. ფონდი'!G437,'პრეზ. ფონდი'!G437)</f>
        <v>0</v>
      </c>
      <c r="G437" s="10">
        <f>SUM('ცვლილ. ბიუჯ.'!H437,'ცვლილ. საკუთ.'!H437,'მთავრ. ფონდი'!H437,'პრეზ. ფონდი'!H437)</f>
        <v>0</v>
      </c>
      <c r="H437" s="10">
        <f>SUM('ცვლილ. ბიუჯ.'!I437,'ცვლილ. საკუთ.'!I437,'მთავრ. ფონდი'!I437,'პრეზ. ფონდი'!I437)</f>
        <v>0</v>
      </c>
      <c r="I437" s="10">
        <f t="shared" si="19"/>
        <v>0</v>
      </c>
      <c r="J437" s="10">
        <f t="shared" si="20"/>
        <v>0</v>
      </c>
    </row>
    <row r="438" spans="1:10" x14ac:dyDescent="0.25">
      <c r="A438" t="str">
        <f t="shared" si="18"/>
        <v>a</v>
      </c>
      <c r="B438" s="8"/>
      <c r="C438" s="9" t="s">
        <v>12</v>
      </c>
      <c r="D438" s="10">
        <f>SUM('ცვლილ. ბიუჯ.'!E438,'ცვლილ. საკუთ.'!E438,'მთავრ. ფონდი'!E438,'პრეზ. ფონდი'!E438)</f>
        <v>-140000</v>
      </c>
      <c r="E438" s="10">
        <f>SUM('ცვლილ. ბიუჯ.'!F438,'ცვლილ. საკუთ.'!F438,'მთავრ. ფონდი'!F438,'პრეზ. ფონდი'!F438)</f>
        <v>-35000</v>
      </c>
      <c r="F438" s="10">
        <f>SUM('ცვლილ. ბიუჯ.'!G438,'ცვლილ. საკუთ.'!G438,'მთავრ. ფონდი'!G438,'პრეზ. ფონდი'!G438)</f>
        <v>-28690</v>
      </c>
      <c r="G438" s="10">
        <f>SUM('ცვლილ. ბიუჯ.'!H438,'ცვლილ. საკუთ.'!H438,'მთავრ. ფონდი'!H438,'პრეზ. ფონდი'!H438)</f>
        <v>-35000</v>
      </c>
      <c r="H438" s="10">
        <f>SUM('ცვლილ. ბიუჯ.'!I438,'ცვლილ. საკუთ.'!I438,'მთავრ. ფონდი'!I438,'პრეზ. ფონდი'!I438)</f>
        <v>-41310</v>
      </c>
      <c r="I438" s="10">
        <f t="shared" si="19"/>
        <v>-63690</v>
      </c>
      <c r="J438" s="10">
        <f t="shared" si="20"/>
        <v>-98690</v>
      </c>
    </row>
    <row r="439" spans="1:10" x14ac:dyDescent="0.25">
      <c r="A439" t="str">
        <f t="shared" si="18"/>
        <v>b</v>
      </c>
      <c r="B439" s="8"/>
      <c r="C439" s="9" t="s">
        <v>13</v>
      </c>
      <c r="D439" s="10">
        <f>SUM('ცვლილ. ბიუჯ.'!E439,'ცვლილ. საკუთ.'!E439,'მთავრ. ფონდი'!E439,'პრეზ. ფონდი'!E439)</f>
        <v>0</v>
      </c>
      <c r="E439" s="10">
        <f>SUM('ცვლილ. ბიუჯ.'!F439,'ცვლილ. საკუთ.'!F439,'მთავრ. ფონდი'!F439,'პრეზ. ფონდი'!F439)</f>
        <v>0</v>
      </c>
      <c r="F439" s="10">
        <f>SUM('ცვლილ. ბიუჯ.'!G439,'ცვლილ. საკუთ.'!G439,'მთავრ. ფონდი'!G439,'პრეზ. ფონდი'!G439)</f>
        <v>0</v>
      </c>
      <c r="G439" s="10">
        <f>SUM('ცვლილ. ბიუჯ.'!H439,'ცვლილ. საკუთ.'!H439,'მთავრ. ფონდი'!H439,'პრეზ. ფონდი'!H439)</f>
        <v>0</v>
      </c>
      <c r="H439" s="10">
        <f>SUM('ცვლილ. ბიუჯ.'!I439,'ცვლილ. საკუთ.'!I439,'მთავრ. ფონდი'!I439,'პრეზ. ფონდი'!I439)</f>
        <v>0</v>
      </c>
      <c r="I439" s="10">
        <f t="shared" si="19"/>
        <v>0</v>
      </c>
      <c r="J439" s="10">
        <f t="shared" si="20"/>
        <v>0</v>
      </c>
    </row>
    <row r="440" spans="1:10" x14ac:dyDescent="0.25">
      <c r="A440" t="str">
        <f t="shared" si="18"/>
        <v>b</v>
      </c>
      <c r="B440" s="8"/>
      <c r="C440" s="9" t="s">
        <v>14</v>
      </c>
      <c r="D440" s="10">
        <f>SUM('ცვლილ. ბიუჯ.'!E440,'ცვლილ. საკუთ.'!E440,'მთავრ. ფონდი'!E440,'პრეზ. ფონდი'!E440)</f>
        <v>0</v>
      </c>
      <c r="E440" s="10">
        <f>SUM('ცვლილ. ბიუჯ.'!F440,'ცვლილ. საკუთ.'!F440,'მთავრ. ფონდი'!F440,'პრეზ. ფონდი'!F440)</f>
        <v>0</v>
      </c>
      <c r="F440" s="10">
        <f>SUM('ცვლილ. ბიუჯ.'!G440,'ცვლილ. საკუთ.'!G440,'მთავრ. ფონდი'!G440,'პრეზ. ფონდი'!G440)</f>
        <v>0</v>
      </c>
      <c r="G440" s="10">
        <f>SUM('ცვლილ. ბიუჯ.'!H440,'ცვლილ. საკუთ.'!H440,'მთავრ. ფონდი'!H440,'პრეზ. ფონდი'!H440)</f>
        <v>0</v>
      </c>
      <c r="H440" s="10">
        <f>SUM('ცვლილ. ბიუჯ.'!I440,'ცვლილ. საკუთ.'!I440,'მთავრ. ფონდი'!I440,'პრეზ. ფონდი'!I440)</f>
        <v>0</v>
      </c>
      <c r="I440" s="10">
        <f t="shared" si="19"/>
        <v>0</v>
      </c>
      <c r="J440" s="10">
        <f t="shared" si="20"/>
        <v>0</v>
      </c>
    </row>
    <row r="441" spans="1:10" x14ac:dyDescent="0.25">
      <c r="A441" t="str">
        <f t="shared" si="18"/>
        <v>b</v>
      </c>
      <c r="B441" s="8"/>
      <c r="C441" s="9" t="s">
        <v>15</v>
      </c>
      <c r="D441" s="10">
        <f>SUM('ცვლილ. ბიუჯ.'!E441,'ცვლილ. საკუთ.'!E441,'მთავრ. ფონდი'!E441,'პრეზ. ფონდი'!E441)</f>
        <v>0</v>
      </c>
      <c r="E441" s="10">
        <f>SUM('ცვლილ. ბიუჯ.'!F441,'ცვლილ. საკუთ.'!F441,'მთავრ. ფონდი'!F441,'პრეზ. ფონდი'!F441)</f>
        <v>0</v>
      </c>
      <c r="F441" s="10">
        <f>SUM('ცვლილ. ბიუჯ.'!G441,'ცვლილ. საკუთ.'!G441,'მთავრ. ფონდი'!G441,'პრეზ. ფონდი'!G441)</f>
        <v>0</v>
      </c>
      <c r="G441" s="10">
        <f>SUM('ცვლილ. ბიუჯ.'!H441,'ცვლილ. საკუთ.'!H441,'მთავრ. ფონდი'!H441,'პრეზ. ფონდი'!H441)</f>
        <v>0</v>
      </c>
      <c r="H441" s="10">
        <f>SUM('ცვლილ. ბიუჯ.'!I441,'ცვლილ. საკუთ.'!I441,'მთავრ. ფონდი'!I441,'პრეზ. ფონდი'!I441)</f>
        <v>0</v>
      </c>
      <c r="I441" s="10">
        <f t="shared" si="19"/>
        <v>0</v>
      </c>
      <c r="J441" s="10">
        <f t="shared" si="20"/>
        <v>0</v>
      </c>
    </row>
    <row r="442" spans="1:10" x14ac:dyDescent="0.25">
      <c r="A442" t="str">
        <f t="shared" si="18"/>
        <v>b</v>
      </c>
      <c r="B442" s="8"/>
      <c r="C442" s="9" t="s">
        <v>16</v>
      </c>
      <c r="D442" s="10">
        <f>SUM('ცვლილ. ბიუჯ.'!E442,'ცვლილ. საკუთ.'!E442,'მთავრ. ფონდი'!E442,'პრეზ. ფონდი'!E442)</f>
        <v>0</v>
      </c>
      <c r="E442" s="10">
        <f>SUM('ცვლილ. ბიუჯ.'!F442,'ცვლილ. საკუთ.'!F442,'მთავრ. ფონდი'!F442,'პრეზ. ფონდი'!F442)</f>
        <v>0</v>
      </c>
      <c r="F442" s="10">
        <f>SUM('ცვლილ. ბიუჯ.'!G442,'ცვლილ. საკუთ.'!G442,'მთავრ. ფონდი'!G442,'პრეზ. ფონდი'!G442)</f>
        <v>0</v>
      </c>
      <c r="G442" s="10">
        <f>SUM('ცვლილ. ბიუჯ.'!H442,'ცვლილ. საკუთ.'!H442,'მთავრ. ფონდი'!H442,'პრეზ. ფონდი'!H442)</f>
        <v>0</v>
      </c>
      <c r="H442" s="10">
        <f>SUM('ცვლილ. ბიუჯ.'!I442,'ცვლილ. საკუთ.'!I442,'მთავრ. ფონდი'!I442,'პრეზ. ფონდი'!I442)</f>
        <v>0</v>
      </c>
      <c r="I442" s="10">
        <f t="shared" si="19"/>
        <v>0</v>
      </c>
      <c r="J442" s="10">
        <f t="shared" si="20"/>
        <v>0</v>
      </c>
    </row>
    <row r="443" spans="1:10" x14ac:dyDescent="0.25">
      <c r="A443" t="str">
        <f t="shared" si="18"/>
        <v>b</v>
      </c>
      <c r="B443" s="8"/>
      <c r="C443" s="9" t="s">
        <v>17</v>
      </c>
      <c r="D443" s="10">
        <f>SUM('ცვლილ. ბიუჯ.'!E443,'ცვლილ. საკუთ.'!E443,'მთავრ. ფონდი'!E443,'პრეზ. ფონდი'!E443)</f>
        <v>0</v>
      </c>
      <c r="E443" s="10">
        <f>SUM('ცვლილ. ბიუჯ.'!F443,'ცვლილ. საკუთ.'!F443,'მთავრ. ფონდი'!F443,'პრეზ. ფონდი'!F443)</f>
        <v>0</v>
      </c>
      <c r="F443" s="10">
        <f>SUM('ცვლილ. ბიუჯ.'!G443,'ცვლილ. საკუთ.'!G443,'მთავრ. ფონდი'!G443,'პრეზ. ფონდი'!G443)</f>
        <v>0</v>
      </c>
      <c r="G443" s="10">
        <f>SUM('ცვლილ. ბიუჯ.'!H443,'ცვლილ. საკუთ.'!H443,'მთავრ. ფონდი'!H443,'პრეზ. ფონდი'!H443)</f>
        <v>0</v>
      </c>
      <c r="H443" s="10">
        <f>SUM('ცვლილ. ბიუჯ.'!I443,'ცვლილ. საკუთ.'!I443,'მთავრ. ფონდი'!I443,'პრეზ. ფონდი'!I443)</f>
        <v>0</v>
      </c>
      <c r="I443" s="10">
        <f t="shared" si="19"/>
        <v>0</v>
      </c>
      <c r="J443" s="10">
        <f t="shared" si="20"/>
        <v>0</v>
      </c>
    </row>
    <row r="444" spans="1:10" x14ac:dyDescent="0.25">
      <c r="A444" t="str">
        <f t="shared" si="18"/>
        <v>b</v>
      </c>
      <c r="B444" s="5"/>
      <c r="C444" s="6" t="s">
        <v>18</v>
      </c>
      <c r="D444" s="7">
        <f>SUM('ცვლილ. ბიუჯ.'!E444,'ცვლილ. საკუთ.'!E444,'მთავრ. ფონდი'!E444,'პრეზ. ფონდი'!E444)</f>
        <v>0</v>
      </c>
      <c r="E444" s="7">
        <f>SUM('ცვლილ. ბიუჯ.'!F444,'ცვლილ. საკუთ.'!F444,'მთავრ. ფონდი'!F444,'პრეზ. ფონდი'!F444)</f>
        <v>0</v>
      </c>
      <c r="F444" s="7">
        <f>SUM('ცვლილ. ბიუჯ.'!G444,'ცვლილ. საკუთ.'!G444,'მთავრ. ფონდი'!G444,'პრეზ. ფონდი'!G444)</f>
        <v>0</v>
      </c>
      <c r="G444" s="7">
        <f>SUM('ცვლილ. ბიუჯ.'!H444,'ცვლილ. საკუთ.'!H444,'მთავრ. ფონდი'!H444,'პრეზ. ფონდი'!H444)</f>
        <v>0</v>
      </c>
      <c r="H444" s="7">
        <f>SUM('ცვლილ. ბიუჯ.'!I444,'ცვლილ. საკუთ.'!I444,'მთავრ. ფონდი'!I444,'პრეზ. ფონდი'!I444)</f>
        <v>0</v>
      </c>
      <c r="I444" s="7">
        <f t="shared" si="19"/>
        <v>0</v>
      </c>
      <c r="J444" s="7">
        <f t="shared" si="20"/>
        <v>0</v>
      </c>
    </row>
    <row r="445" spans="1:10" x14ac:dyDescent="0.25">
      <c r="A445" t="str">
        <f t="shared" si="18"/>
        <v>b</v>
      </c>
      <c r="B445" s="5"/>
      <c r="C445" s="6" t="s">
        <v>19</v>
      </c>
      <c r="D445" s="7">
        <f>SUM('ცვლილ. ბიუჯ.'!E445,'ცვლილ. საკუთ.'!E445,'მთავრ. ფონდი'!E445,'პრეზ. ფონდი'!E445)</f>
        <v>0</v>
      </c>
      <c r="E445" s="7">
        <f>SUM('ცვლილ. ბიუჯ.'!F445,'ცვლილ. საკუთ.'!F445,'მთავრ. ფონდი'!F445,'პრეზ. ფონდი'!F445)</f>
        <v>0</v>
      </c>
      <c r="F445" s="7">
        <f>SUM('ცვლილ. ბიუჯ.'!G445,'ცვლილ. საკუთ.'!G445,'მთავრ. ფონდი'!G445,'პრეზ. ფონდი'!G445)</f>
        <v>0</v>
      </c>
      <c r="G445" s="7">
        <f>SUM('ცვლილ. ბიუჯ.'!H445,'ცვლილ. საკუთ.'!H445,'მთავრ. ფონდი'!H445,'პრეზ. ფონდი'!H445)</f>
        <v>0</v>
      </c>
      <c r="H445" s="7">
        <f>SUM('ცვლილ. ბიუჯ.'!I445,'ცვლილ. საკუთ.'!I445,'მთავრ. ფონდი'!I445,'პრეზ. ფონდი'!I445)</f>
        <v>0</v>
      </c>
      <c r="I445" s="7">
        <f t="shared" si="19"/>
        <v>0</v>
      </c>
      <c r="J445" s="7">
        <f t="shared" si="20"/>
        <v>0</v>
      </c>
    </row>
    <row r="446" spans="1:10" ht="15.75" thickBot="1" x14ac:dyDescent="0.3">
      <c r="A446" t="str">
        <f t="shared" si="18"/>
        <v>b</v>
      </c>
      <c r="B446" s="11"/>
      <c r="C446" s="12" t="s">
        <v>20</v>
      </c>
      <c r="D446" s="13">
        <f>SUM('ცვლილ. ბიუჯ.'!E446,'ცვლილ. საკუთ.'!E446,'მთავრ. ფონდი'!E446,'პრეზ. ფონდი'!E446)</f>
        <v>0</v>
      </c>
      <c r="E446" s="13">
        <f>SUM('ცვლილ. ბიუჯ.'!F446,'ცვლილ. საკუთ.'!F446,'მთავრ. ფონდი'!F446,'პრეზ. ფონდი'!F446)</f>
        <v>0</v>
      </c>
      <c r="F446" s="13">
        <f>SUM('ცვლილ. ბიუჯ.'!G446,'ცვლილ. საკუთ.'!G446,'მთავრ. ფონდი'!G446,'პრეზ. ფონდი'!G446)</f>
        <v>0</v>
      </c>
      <c r="G446" s="13">
        <f>SUM('ცვლილ. ბიუჯ.'!H446,'ცვლილ. საკუთ.'!H446,'მთავრ. ფონდი'!H446,'პრეზ. ფონდი'!H446)</f>
        <v>0</v>
      </c>
      <c r="H446" s="13">
        <f>SUM('ცვლილ. ბიუჯ.'!I446,'ცვლილ. საკუთ.'!I446,'მთავრ. ფონდი'!I446,'პრეზ. ფონდი'!I446)</f>
        <v>0</v>
      </c>
      <c r="I446" s="13">
        <f t="shared" si="19"/>
        <v>0</v>
      </c>
      <c r="J446" s="13">
        <f t="shared" si="20"/>
        <v>0</v>
      </c>
    </row>
    <row r="447" spans="1:10" ht="32.25" customHeight="1" thickTop="1" thickBot="1" x14ac:dyDescent="0.3">
      <c r="A447" t="str">
        <f t="shared" si="18"/>
        <v>a</v>
      </c>
      <c r="B447" s="3" t="s">
        <v>91</v>
      </c>
      <c r="C447" s="4" t="s">
        <v>92</v>
      </c>
      <c r="D447" s="4">
        <f>SUM('ცვლილ. ბიუჯ.'!E447,'ცვლილ. საკუთ.'!E447,'მთავრ. ფონდი'!E447,'პრეზ. ფონდი'!E447)</f>
        <v>-170000</v>
      </c>
      <c r="E447" s="4">
        <f>SUM('ცვლილ. ბიუჯ.'!F447,'ცვლილ. საკუთ.'!F447,'მთავრ. ფონდი'!F447,'პრეზ. ფონდი'!F447)</f>
        <v>-70000</v>
      </c>
      <c r="F447" s="4">
        <f>SUM('ცვლილ. ბიუჯ.'!G447,'ცვლილ. საკუთ.'!G447,'მთავრ. ფონდი'!G447,'პრეზ. ფონდი'!G447)</f>
        <v>-35000</v>
      </c>
      <c r="G447" s="4">
        <f>SUM('ცვლილ. ბიუჯ.'!H447,'ცვლილ. საკუთ.'!H447,'მთავრ. ფონდი'!H447,'პრეზ. ფონდი'!H447)</f>
        <v>-30000</v>
      </c>
      <c r="H447" s="4">
        <f>SUM('ცვლილ. ბიუჯ.'!I447,'ცვლილ. საკუთ.'!I447,'მთავრ. ფონდი'!I447,'პრეზ. ფონდი'!I447)</f>
        <v>-35000</v>
      </c>
      <c r="I447" s="4">
        <f t="shared" si="19"/>
        <v>-105000</v>
      </c>
      <c r="J447" s="4">
        <f t="shared" si="20"/>
        <v>-135000</v>
      </c>
    </row>
    <row r="448" spans="1:10" ht="15.75" thickTop="1" x14ac:dyDescent="0.25">
      <c r="A448" t="str">
        <f t="shared" si="18"/>
        <v>a</v>
      </c>
      <c r="B448" s="5"/>
      <c r="C448" s="6" t="s">
        <v>10</v>
      </c>
      <c r="D448" s="7">
        <f>SUM('ცვლილ. ბიუჯ.'!E448,'ცვლილ. საკუთ.'!E448,'მთავრ. ფონდი'!E448,'პრეზ. ფონდი'!E448)</f>
        <v>-170000</v>
      </c>
      <c r="E448" s="7">
        <f>SUM('ცვლილ. ბიუჯ.'!F448,'ცვლილ. საკუთ.'!F448,'მთავრ. ფონდი'!F448,'პრეზ. ფონდი'!F448)</f>
        <v>-70000</v>
      </c>
      <c r="F448" s="7">
        <f>SUM('ცვლილ. ბიუჯ.'!G448,'ცვლილ. საკუთ.'!G448,'მთავრ. ფონდი'!G448,'პრეზ. ფონდი'!G448)</f>
        <v>-35000</v>
      </c>
      <c r="G448" s="7">
        <f>SUM('ცვლილ. ბიუჯ.'!H448,'ცვლილ. საკუთ.'!H448,'მთავრ. ფონდი'!H448,'პრეზ. ფონდი'!H448)</f>
        <v>-30000</v>
      </c>
      <c r="H448" s="7">
        <f>SUM('ცვლილ. ბიუჯ.'!I448,'ცვლილ. საკუთ.'!I448,'მთავრ. ფონდი'!I448,'პრეზ. ფონდი'!I448)</f>
        <v>-35000</v>
      </c>
      <c r="I448" s="7">
        <f t="shared" si="19"/>
        <v>-105000</v>
      </c>
      <c r="J448" s="7">
        <f t="shared" si="20"/>
        <v>-135000</v>
      </c>
    </row>
    <row r="449" spans="1:10" x14ac:dyDescent="0.25">
      <c r="A449" t="str">
        <f t="shared" si="18"/>
        <v>b</v>
      </c>
      <c r="B449" s="8"/>
      <c r="C449" s="9" t="s">
        <v>11</v>
      </c>
      <c r="D449" s="10">
        <f>SUM('ცვლილ. ბიუჯ.'!E449,'ცვლილ. საკუთ.'!E449,'მთავრ. ფონდი'!E449,'პრეზ. ფონდი'!E449)</f>
        <v>0</v>
      </c>
      <c r="E449" s="10">
        <f>SUM('ცვლილ. ბიუჯ.'!F449,'ცვლილ. საკუთ.'!F449,'მთავრ. ფონდი'!F449,'პრეზ. ფონდი'!F449)</f>
        <v>0</v>
      </c>
      <c r="F449" s="10">
        <f>SUM('ცვლილ. ბიუჯ.'!G449,'ცვლილ. საკუთ.'!G449,'მთავრ. ფონდი'!G449,'პრეზ. ფონდი'!G449)</f>
        <v>0</v>
      </c>
      <c r="G449" s="10">
        <f>SUM('ცვლილ. ბიუჯ.'!H449,'ცვლილ. საკუთ.'!H449,'მთავრ. ფონდი'!H449,'პრეზ. ფონდი'!H449)</f>
        <v>0</v>
      </c>
      <c r="H449" s="10">
        <f>SUM('ცვლილ. ბიუჯ.'!I449,'ცვლილ. საკუთ.'!I449,'მთავრ. ფონდი'!I449,'პრეზ. ფონდი'!I449)</f>
        <v>0</v>
      </c>
      <c r="I449" s="10">
        <f t="shared" si="19"/>
        <v>0</v>
      </c>
      <c r="J449" s="10">
        <f t="shared" si="20"/>
        <v>0</v>
      </c>
    </row>
    <row r="450" spans="1:10" x14ac:dyDescent="0.25">
      <c r="A450" t="str">
        <f t="shared" si="18"/>
        <v>b</v>
      </c>
      <c r="B450" s="8"/>
      <c r="C450" s="9" t="s">
        <v>12</v>
      </c>
      <c r="D450" s="10">
        <f>SUM('ცვლილ. ბიუჯ.'!E450,'ცვლილ. საკუთ.'!E450,'მთავრ. ფონდი'!E450,'პრეზ. ფონდი'!E450)</f>
        <v>0</v>
      </c>
      <c r="E450" s="10">
        <f>SUM('ცვლილ. ბიუჯ.'!F450,'ცვლილ. საკუთ.'!F450,'მთავრ. ფონდი'!F450,'პრეზ. ფონდი'!F450)</f>
        <v>0</v>
      </c>
      <c r="F450" s="10">
        <f>SUM('ცვლილ. ბიუჯ.'!G450,'ცვლილ. საკუთ.'!G450,'მთავრ. ფონდი'!G450,'პრეზ. ფონდი'!G450)</f>
        <v>0</v>
      </c>
      <c r="G450" s="10">
        <f>SUM('ცვლილ. ბიუჯ.'!H450,'ცვლილ. საკუთ.'!H450,'მთავრ. ფონდი'!H450,'პრეზ. ფონდი'!H450)</f>
        <v>0</v>
      </c>
      <c r="H450" s="10">
        <f>SUM('ცვლილ. ბიუჯ.'!I450,'ცვლილ. საკუთ.'!I450,'მთავრ. ფონდი'!I450,'პრეზ. ფონდი'!I450)</f>
        <v>0</v>
      </c>
      <c r="I450" s="10">
        <f t="shared" si="19"/>
        <v>0</v>
      </c>
      <c r="J450" s="10">
        <f t="shared" si="20"/>
        <v>0</v>
      </c>
    </row>
    <row r="451" spans="1:10" x14ac:dyDescent="0.25">
      <c r="A451" t="str">
        <f t="shared" si="18"/>
        <v>b</v>
      </c>
      <c r="B451" s="8"/>
      <c r="C451" s="9" t="s">
        <v>13</v>
      </c>
      <c r="D451" s="10">
        <f>SUM('ცვლილ. ბიუჯ.'!E451,'ცვლილ. საკუთ.'!E451,'მთავრ. ფონდი'!E451,'პრეზ. ფონდი'!E451)</f>
        <v>0</v>
      </c>
      <c r="E451" s="10">
        <f>SUM('ცვლილ. ბიუჯ.'!F451,'ცვლილ. საკუთ.'!F451,'მთავრ. ფონდი'!F451,'პრეზ. ფონდი'!F451)</f>
        <v>0</v>
      </c>
      <c r="F451" s="10">
        <f>SUM('ცვლილ. ბიუჯ.'!G451,'ცვლილ. საკუთ.'!G451,'მთავრ. ფონდი'!G451,'პრეზ. ფონდი'!G451)</f>
        <v>0</v>
      </c>
      <c r="G451" s="10">
        <f>SUM('ცვლილ. ბიუჯ.'!H451,'ცვლილ. საკუთ.'!H451,'მთავრ. ფონდი'!H451,'პრეზ. ფონდი'!H451)</f>
        <v>0</v>
      </c>
      <c r="H451" s="10">
        <f>SUM('ცვლილ. ბიუჯ.'!I451,'ცვლილ. საკუთ.'!I451,'მთავრ. ფონდი'!I451,'პრეზ. ფონდი'!I451)</f>
        <v>0</v>
      </c>
      <c r="I451" s="10">
        <f t="shared" si="19"/>
        <v>0</v>
      </c>
      <c r="J451" s="10">
        <f t="shared" si="20"/>
        <v>0</v>
      </c>
    </row>
    <row r="452" spans="1:10" x14ac:dyDescent="0.25">
      <c r="A452" t="str">
        <f t="shared" ref="A452:A575" si="21">IF(OR(D452&lt;&gt;0,E452&lt;&gt;0,F452&lt;&gt;0,G452&lt;&gt;0,H452&lt;&gt;0,),"a","b")</f>
        <v>b</v>
      </c>
      <c r="B452" s="8"/>
      <c r="C452" s="9" t="s">
        <v>14</v>
      </c>
      <c r="D452" s="10">
        <f>SUM('ცვლილ. ბიუჯ.'!E452,'ცვლილ. საკუთ.'!E452,'მთავრ. ფონდი'!E452,'პრეზ. ფონდი'!E452)</f>
        <v>0</v>
      </c>
      <c r="E452" s="10">
        <f>SUM('ცვლილ. ბიუჯ.'!F452,'ცვლილ. საკუთ.'!F452,'მთავრ. ფონდი'!F452,'პრეზ. ფონდი'!F452)</f>
        <v>0</v>
      </c>
      <c r="F452" s="10">
        <f>SUM('ცვლილ. ბიუჯ.'!G452,'ცვლილ. საკუთ.'!G452,'მთავრ. ფონდი'!G452,'პრეზ. ფონდი'!G452)</f>
        <v>0</v>
      </c>
      <c r="G452" s="10">
        <f>SUM('ცვლილ. ბიუჯ.'!H452,'ცვლილ. საკუთ.'!H452,'მთავრ. ფონდი'!H452,'პრეზ. ფონდი'!H452)</f>
        <v>0</v>
      </c>
      <c r="H452" s="10">
        <f>SUM('ცვლილ. ბიუჯ.'!I452,'ცვლილ. საკუთ.'!I452,'მთავრ. ფონდი'!I452,'პრეზ. ფონდი'!I452)</f>
        <v>0</v>
      </c>
      <c r="I452" s="10">
        <f t="shared" ref="I452:I575" si="22">SUM(E452,F452)</f>
        <v>0</v>
      </c>
      <c r="J452" s="10">
        <f t="shared" ref="J452:J575" si="23">SUM(E452,F452,G452)</f>
        <v>0</v>
      </c>
    </row>
    <row r="453" spans="1:10" x14ac:dyDescent="0.25">
      <c r="A453" t="str">
        <f t="shared" si="21"/>
        <v>b</v>
      </c>
      <c r="B453" s="8"/>
      <c r="C453" s="9" t="s">
        <v>15</v>
      </c>
      <c r="D453" s="10">
        <f>SUM('ცვლილ. ბიუჯ.'!E453,'ცვლილ. საკუთ.'!E453,'მთავრ. ფონდი'!E453,'პრეზ. ფონდი'!E453)</f>
        <v>0</v>
      </c>
      <c r="E453" s="10">
        <f>SUM('ცვლილ. ბიუჯ.'!F453,'ცვლილ. საკუთ.'!F453,'მთავრ. ფონდი'!F453,'პრეზ. ფონდი'!F453)</f>
        <v>0</v>
      </c>
      <c r="F453" s="10">
        <f>SUM('ცვლილ. ბიუჯ.'!G453,'ცვლილ. საკუთ.'!G453,'მთავრ. ფონდი'!G453,'პრეზ. ფონდი'!G453)</f>
        <v>0</v>
      </c>
      <c r="G453" s="10">
        <f>SUM('ცვლილ. ბიუჯ.'!H453,'ცვლილ. საკუთ.'!H453,'მთავრ. ფონდი'!H453,'პრეზ. ფონდი'!H453)</f>
        <v>0</v>
      </c>
      <c r="H453" s="10">
        <f>SUM('ცვლილ. ბიუჯ.'!I453,'ცვლილ. საკუთ.'!I453,'მთავრ. ფონდი'!I453,'პრეზ. ფონდი'!I453)</f>
        <v>0</v>
      </c>
      <c r="I453" s="10">
        <f t="shared" si="22"/>
        <v>0</v>
      </c>
      <c r="J453" s="10">
        <f t="shared" si="23"/>
        <v>0</v>
      </c>
    </row>
    <row r="454" spans="1:10" x14ac:dyDescent="0.25">
      <c r="A454" t="str">
        <f t="shared" si="21"/>
        <v>a</v>
      </c>
      <c r="B454" s="8"/>
      <c r="C454" s="9" t="s">
        <v>16</v>
      </c>
      <c r="D454" s="10">
        <f>SUM('ცვლილ. ბიუჯ.'!E454,'ცვლილ. საკუთ.'!E454,'მთავრ. ფონდი'!E454,'პრეზ. ფონდი'!E454)</f>
        <v>-170000</v>
      </c>
      <c r="E454" s="10">
        <f>SUM('ცვლილ. ბიუჯ.'!F454,'ცვლილ. საკუთ.'!F454,'მთავრ. ფონდი'!F454,'პრეზ. ფონდი'!F454)</f>
        <v>-70000</v>
      </c>
      <c r="F454" s="10">
        <f>SUM('ცვლილ. ბიუჯ.'!G454,'ცვლილ. საკუთ.'!G454,'მთავრ. ფონდი'!G454,'პრეზ. ფონდი'!G454)</f>
        <v>-35000</v>
      </c>
      <c r="G454" s="10">
        <f>SUM('ცვლილ. ბიუჯ.'!H454,'ცვლილ. საკუთ.'!H454,'მთავრ. ფონდი'!H454,'პრეზ. ფონდი'!H454)</f>
        <v>-30000</v>
      </c>
      <c r="H454" s="10">
        <f>SUM('ცვლილ. ბიუჯ.'!I454,'ცვლილ. საკუთ.'!I454,'მთავრ. ფონდი'!I454,'პრეზ. ფონდი'!I454)</f>
        <v>-35000</v>
      </c>
      <c r="I454" s="10">
        <f t="shared" si="22"/>
        <v>-105000</v>
      </c>
      <c r="J454" s="10">
        <f t="shared" si="23"/>
        <v>-135000</v>
      </c>
    </row>
    <row r="455" spans="1:10" x14ac:dyDescent="0.25">
      <c r="A455" t="str">
        <f t="shared" si="21"/>
        <v>b</v>
      </c>
      <c r="B455" s="8"/>
      <c r="C455" s="9" t="s">
        <v>17</v>
      </c>
      <c r="D455" s="10">
        <f>SUM('ცვლილ. ბიუჯ.'!E455,'ცვლილ. საკუთ.'!E455,'მთავრ. ფონდი'!E455,'პრეზ. ფონდი'!E455)</f>
        <v>0</v>
      </c>
      <c r="E455" s="10">
        <f>SUM('ცვლილ. ბიუჯ.'!F455,'ცვლილ. საკუთ.'!F455,'მთავრ. ფონდი'!F455,'პრეზ. ფონდი'!F455)</f>
        <v>0</v>
      </c>
      <c r="F455" s="10">
        <f>SUM('ცვლილ. ბიუჯ.'!G455,'ცვლილ. საკუთ.'!G455,'მთავრ. ფონდი'!G455,'პრეზ. ფონდი'!G455)</f>
        <v>0</v>
      </c>
      <c r="G455" s="10">
        <f>SUM('ცვლილ. ბიუჯ.'!H455,'ცვლილ. საკუთ.'!H455,'მთავრ. ფონდი'!H455,'პრეზ. ფონდი'!H455)</f>
        <v>0</v>
      </c>
      <c r="H455" s="10">
        <f>SUM('ცვლილ. ბიუჯ.'!I455,'ცვლილ. საკუთ.'!I455,'მთავრ. ფონდი'!I455,'პრეზ. ფონდი'!I455)</f>
        <v>0</v>
      </c>
      <c r="I455" s="10">
        <f t="shared" si="22"/>
        <v>0</v>
      </c>
      <c r="J455" s="10">
        <f t="shared" si="23"/>
        <v>0</v>
      </c>
    </row>
    <row r="456" spans="1:10" x14ac:dyDescent="0.25">
      <c r="A456" t="str">
        <f t="shared" si="21"/>
        <v>b</v>
      </c>
      <c r="B456" s="5"/>
      <c r="C456" s="6" t="s">
        <v>18</v>
      </c>
      <c r="D456" s="7">
        <f>SUM('ცვლილ. ბიუჯ.'!E456,'ცვლილ. საკუთ.'!E456,'მთავრ. ფონდი'!E456,'პრეზ. ფონდი'!E456)</f>
        <v>0</v>
      </c>
      <c r="E456" s="7">
        <f>SUM('ცვლილ. ბიუჯ.'!F456,'ცვლილ. საკუთ.'!F456,'მთავრ. ფონდი'!F456,'პრეზ. ფონდი'!F456)</f>
        <v>0</v>
      </c>
      <c r="F456" s="7">
        <f>SUM('ცვლილ. ბიუჯ.'!G456,'ცვლილ. საკუთ.'!G456,'მთავრ. ფონდი'!G456,'პრეზ. ფონდი'!G456)</f>
        <v>0</v>
      </c>
      <c r="G456" s="7">
        <f>SUM('ცვლილ. ბიუჯ.'!H456,'ცვლილ. საკუთ.'!H456,'მთავრ. ფონდი'!H456,'პრეზ. ფონდი'!H456)</f>
        <v>0</v>
      </c>
      <c r="H456" s="7">
        <f>SUM('ცვლილ. ბიუჯ.'!I456,'ცვლილ. საკუთ.'!I456,'მთავრ. ფონდი'!I456,'პრეზ. ფონდი'!I456)</f>
        <v>0</v>
      </c>
      <c r="I456" s="7">
        <f t="shared" si="22"/>
        <v>0</v>
      </c>
      <c r="J456" s="7">
        <f t="shared" si="23"/>
        <v>0</v>
      </c>
    </row>
    <row r="457" spans="1:10" x14ac:dyDescent="0.25">
      <c r="A457" t="str">
        <f t="shared" si="21"/>
        <v>b</v>
      </c>
      <c r="B457" s="5"/>
      <c r="C457" s="6" t="s">
        <v>19</v>
      </c>
      <c r="D457" s="7">
        <f>SUM('ცვლილ. ბიუჯ.'!E457,'ცვლილ. საკუთ.'!E457,'მთავრ. ფონდი'!E457,'პრეზ. ფონდი'!E457)</f>
        <v>0</v>
      </c>
      <c r="E457" s="7">
        <f>SUM('ცვლილ. ბიუჯ.'!F457,'ცვლილ. საკუთ.'!F457,'მთავრ. ფონდი'!F457,'პრეზ. ფონდი'!F457)</f>
        <v>0</v>
      </c>
      <c r="F457" s="7">
        <f>SUM('ცვლილ. ბიუჯ.'!G457,'ცვლილ. საკუთ.'!G457,'მთავრ. ფონდი'!G457,'პრეზ. ფონდი'!G457)</f>
        <v>0</v>
      </c>
      <c r="G457" s="7">
        <f>SUM('ცვლილ. ბიუჯ.'!H457,'ცვლილ. საკუთ.'!H457,'მთავრ. ფონდი'!H457,'პრეზ. ფონდი'!H457)</f>
        <v>0</v>
      </c>
      <c r="H457" s="7">
        <f>SUM('ცვლილ. ბიუჯ.'!I457,'ცვლილ. საკუთ.'!I457,'მთავრ. ფონდი'!I457,'პრეზ. ფონდი'!I457)</f>
        <v>0</v>
      </c>
      <c r="I457" s="7">
        <f t="shared" si="22"/>
        <v>0</v>
      </c>
      <c r="J457" s="7">
        <f t="shared" si="23"/>
        <v>0</v>
      </c>
    </row>
    <row r="458" spans="1:10" ht="15.75" thickBot="1" x14ac:dyDescent="0.3">
      <c r="A458" t="str">
        <f t="shared" si="21"/>
        <v>b</v>
      </c>
      <c r="B458" s="11"/>
      <c r="C458" s="12" t="s">
        <v>20</v>
      </c>
      <c r="D458" s="13">
        <f>SUM('ცვლილ. ბიუჯ.'!E458,'ცვლილ. საკუთ.'!E458,'მთავრ. ფონდი'!E458,'პრეზ. ფონდი'!E458)</f>
        <v>0</v>
      </c>
      <c r="E458" s="13">
        <f>SUM('ცვლილ. ბიუჯ.'!F458,'ცვლილ. საკუთ.'!F458,'მთავრ. ფონდი'!F458,'პრეზ. ფონდი'!F458)</f>
        <v>0</v>
      </c>
      <c r="F458" s="13">
        <f>SUM('ცვლილ. ბიუჯ.'!G458,'ცვლილ. საკუთ.'!G458,'მთავრ. ფონდი'!G458,'პრეზ. ფონდი'!G458)</f>
        <v>0</v>
      </c>
      <c r="G458" s="13">
        <f>SUM('ცვლილ. ბიუჯ.'!H458,'ცვლილ. საკუთ.'!H458,'მთავრ. ფონდი'!H458,'პრეზ. ფონდი'!H458)</f>
        <v>0</v>
      </c>
      <c r="H458" s="13">
        <f>SUM('ცვლილ. ბიუჯ.'!I458,'ცვლილ. საკუთ.'!I458,'მთავრ. ფონდი'!I458,'პრეზ. ფონდი'!I458)</f>
        <v>0</v>
      </c>
      <c r="I458" s="13">
        <f t="shared" si="22"/>
        <v>0</v>
      </c>
      <c r="J458" s="13">
        <f t="shared" si="23"/>
        <v>0</v>
      </c>
    </row>
    <row r="459" spans="1:10" ht="31.5" thickTop="1" thickBot="1" x14ac:dyDescent="0.3">
      <c r="A459" t="str">
        <f t="shared" si="21"/>
        <v>b</v>
      </c>
      <c r="B459" s="3" t="s">
        <v>93</v>
      </c>
      <c r="C459" s="14" t="s">
        <v>94</v>
      </c>
      <c r="D459" s="4">
        <f>SUM('ცვლილ. ბიუჯ.'!E459,'ცვლილ. საკუთ.'!E459,'მთავრ. ფონდი'!E459,'პრეზ. ფონდი'!E459)</f>
        <v>0</v>
      </c>
      <c r="E459" s="4">
        <f>SUM('ცვლილ. ბიუჯ.'!F459,'ცვლილ. საკუთ.'!F459,'მთავრ. ფონდი'!F459,'პრეზ. ფონდი'!F459)</f>
        <v>0</v>
      </c>
      <c r="F459" s="4">
        <f>SUM('ცვლილ. ბიუჯ.'!G459,'ცვლილ. საკუთ.'!G459,'მთავრ. ფონდი'!G459,'პრეზ. ფონდი'!G459)</f>
        <v>0</v>
      </c>
      <c r="G459" s="4">
        <f>SUM('ცვლილ. ბიუჯ.'!H459,'ცვლილ. საკუთ.'!H459,'მთავრ. ფონდი'!H459,'პრეზ. ფონდი'!H459)</f>
        <v>0</v>
      </c>
      <c r="H459" s="4">
        <f>SUM('ცვლილ. ბიუჯ.'!I459,'ცვლილ. საკუთ.'!I459,'მთავრ. ფონდი'!I459,'პრეზ. ფონდი'!I459)</f>
        <v>0</v>
      </c>
      <c r="I459" s="4">
        <f t="shared" si="22"/>
        <v>0</v>
      </c>
      <c r="J459" s="4">
        <f t="shared" si="23"/>
        <v>0</v>
      </c>
    </row>
    <row r="460" spans="1:10" ht="15.75" thickTop="1" x14ac:dyDescent="0.25">
      <c r="A460" t="str">
        <f t="shared" si="21"/>
        <v>b</v>
      </c>
      <c r="B460" s="5"/>
      <c r="C460" s="6" t="s">
        <v>10</v>
      </c>
      <c r="D460" s="7">
        <f>SUM('ცვლილ. ბიუჯ.'!E460,'ცვლილ. საკუთ.'!E460,'მთავრ. ფონდი'!E460,'პრეზ. ფონდი'!E460)</f>
        <v>0</v>
      </c>
      <c r="E460" s="7">
        <f>SUM('ცვლილ. ბიუჯ.'!F460,'ცვლილ. საკუთ.'!F460,'მთავრ. ფონდი'!F460,'პრეზ. ფონდი'!F460)</f>
        <v>0</v>
      </c>
      <c r="F460" s="7">
        <f>SUM('ცვლილ. ბიუჯ.'!G460,'ცვლილ. საკუთ.'!G460,'მთავრ. ფონდი'!G460,'პრეზ. ფონდი'!G460)</f>
        <v>0</v>
      </c>
      <c r="G460" s="7">
        <f>SUM('ცვლილ. ბიუჯ.'!H460,'ცვლილ. საკუთ.'!H460,'მთავრ. ფონდი'!H460,'პრეზ. ფონდი'!H460)</f>
        <v>0</v>
      </c>
      <c r="H460" s="7">
        <f>SUM('ცვლილ. ბიუჯ.'!I460,'ცვლილ. საკუთ.'!I460,'მთავრ. ფონდი'!I460,'პრეზ. ფონდი'!I460)</f>
        <v>0</v>
      </c>
      <c r="I460" s="7">
        <f t="shared" si="22"/>
        <v>0</v>
      </c>
      <c r="J460" s="7">
        <f t="shared" si="23"/>
        <v>0</v>
      </c>
    </row>
    <row r="461" spans="1:10" x14ac:dyDescent="0.25">
      <c r="A461" t="str">
        <f t="shared" si="21"/>
        <v>b</v>
      </c>
      <c r="B461" s="8"/>
      <c r="C461" s="9" t="s">
        <v>11</v>
      </c>
      <c r="D461" s="10">
        <f>SUM('ცვლილ. ბიუჯ.'!E461,'ცვლილ. საკუთ.'!E461,'მთავრ. ფონდი'!E461,'პრეზ. ფონდი'!E461)</f>
        <v>0</v>
      </c>
      <c r="E461" s="10">
        <f>SUM('ცვლილ. ბიუჯ.'!F461,'ცვლილ. საკუთ.'!F461,'მთავრ. ფონდი'!F461,'პრეზ. ფონდი'!F461)</f>
        <v>0</v>
      </c>
      <c r="F461" s="10">
        <f>SUM('ცვლილ. ბიუჯ.'!G461,'ცვლილ. საკუთ.'!G461,'მთავრ. ფონდი'!G461,'პრეზ. ფონდი'!G461)</f>
        <v>0</v>
      </c>
      <c r="G461" s="10">
        <f>SUM('ცვლილ. ბიუჯ.'!H461,'ცვლილ. საკუთ.'!H461,'მთავრ. ფონდი'!H461,'პრეზ. ფონდი'!H461)</f>
        <v>0</v>
      </c>
      <c r="H461" s="10">
        <f>SUM('ცვლილ. ბიუჯ.'!I461,'ცვლილ. საკუთ.'!I461,'მთავრ. ფონდი'!I461,'პრეზ. ფონდი'!I461)</f>
        <v>0</v>
      </c>
      <c r="I461" s="10">
        <f t="shared" si="22"/>
        <v>0</v>
      </c>
      <c r="J461" s="10">
        <f t="shared" si="23"/>
        <v>0</v>
      </c>
    </row>
    <row r="462" spans="1:10" x14ac:dyDescent="0.25">
      <c r="A462" t="str">
        <f t="shared" si="21"/>
        <v>b</v>
      </c>
      <c r="B462" s="8"/>
      <c r="C462" s="9" t="s">
        <v>12</v>
      </c>
      <c r="D462" s="10">
        <f>SUM('ცვლილ. ბიუჯ.'!E462,'ცვლილ. საკუთ.'!E462,'მთავრ. ფონდი'!E462,'პრეზ. ფონდი'!E462)</f>
        <v>0</v>
      </c>
      <c r="E462" s="10">
        <f>SUM('ცვლილ. ბიუჯ.'!F462,'ცვლილ. საკუთ.'!F462,'მთავრ. ფონდი'!F462,'პრეზ. ფონდი'!F462)</f>
        <v>0</v>
      </c>
      <c r="F462" s="10">
        <f>SUM('ცვლილ. ბიუჯ.'!G462,'ცვლილ. საკუთ.'!G462,'მთავრ. ფონდი'!G462,'პრეზ. ფონდი'!G462)</f>
        <v>0</v>
      </c>
      <c r="G462" s="10">
        <f>SUM('ცვლილ. ბიუჯ.'!H462,'ცვლილ. საკუთ.'!H462,'მთავრ. ფონდი'!H462,'პრეზ. ფონდი'!H462)</f>
        <v>0</v>
      </c>
      <c r="H462" s="10">
        <f>SUM('ცვლილ. ბიუჯ.'!I462,'ცვლილ. საკუთ.'!I462,'მთავრ. ფონდი'!I462,'პრეზ. ფონდი'!I462)</f>
        <v>0</v>
      </c>
      <c r="I462" s="10">
        <f t="shared" si="22"/>
        <v>0</v>
      </c>
      <c r="J462" s="10">
        <f t="shared" si="23"/>
        <v>0</v>
      </c>
    </row>
    <row r="463" spans="1:10" x14ac:dyDescent="0.25">
      <c r="A463" t="str">
        <f t="shared" si="21"/>
        <v>b</v>
      </c>
      <c r="B463" s="8"/>
      <c r="C463" s="9" t="s">
        <v>13</v>
      </c>
      <c r="D463" s="10">
        <f>SUM('ცვლილ. ბიუჯ.'!E463,'ცვლილ. საკუთ.'!E463,'მთავრ. ფონდი'!E463,'პრეზ. ფონდი'!E463)</f>
        <v>0</v>
      </c>
      <c r="E463" s="10">
        <f>SUM('ცვლილ. ბიუჯ.'!F463,'ცვლილ. საკუთ.'!F463,'მთავრ. ფონდი'!F463,'პრეზ. ფონდი'!F463)</f>
        <v>0</v>
      </c>
      <c r="F463" s="10">
        <f>SUM('ცვლილ. ბიუჯ.'!G463,'ცვლილ. საკუთ.'!G463,'მთავრ. ფონდი'!G463,'პრეზ. ფონდი'!G463)</f>
        <v>0</v>
      </c>
      <c r="G463" s="10">
        <f>SUM('ცვლილ. ბიუჯ.'!H463,'ცვლილ. საკუთ.'!H463,'მთავრ. ფონდი'!H463,'პრეზ. ფონდი'!H463)</f>
        <v>0</v>
      </c>
      <c r="H463" s="10">
        <f>SUM('ცვლილ. ბიუჯ.'!I463,'ცვლილ. საკუთ.'!I463,'მთავრ. ფონდი'!I463,'პრეზ. ფონდი'!I463)</f>
        <v>0</v>
      </c>
      <c r="I463" s="10">
        <f t="shared" si="22"/>
        <v>0</v>
      </c>
      <c r="J463" s="10">
        <f t="shared" si="23"/>
        <v>0</v>
      </c>
    </row>
    <row r="464" spans="1:10" x14ac:dyDescent="0.25">
      <c r="A464" t="str">
        <f t="shared" si="21"/>
        <v>b</v>
      </c>
      <c r="B464" s="8"/>
      <c r="C464" s="9" t="s">
        <v>14</v>
      </c>
      <c r="D464" s="10">
        <f>SUM('ცვლილ. ბიუჯ.'!E464,'ცვლილ. საკუთ.'!E464,'მთავრ. ფონდი'!E464,'პრეზ. ფონდი'!E464)</f>
        <v>0</v>
      </c>
      <c r="E464" s="10">
        <f>SUM('ცვლილ. ბიუჯ.'!F464,'ცვლილ. საკუთ.'!F464,'მთავრ. ფონდი'!F464,'პრეზ. ფონდი'!F464)</f>
        <v>0</v>
      </c>
      <c r="F464" s="10">
        <f>SUM('ცვლილ. ბიუჯ.'!G464,'ცვლილ. საკუთ.'!G464,'მთავრ. ფონდი'!G464,'პრეზ. ფონდი'!G464)</f>
        <v>0</v>
      </c>
      <c r="G464" s="10">
        <f>SUM('ცვლილ. ბიუჯ.'!H464,'ცვლილ. საკუთ.'!H464,'მთავრ. ფონდი'!H464,'პრეზ. ფონდი'!H464)</f>
        <v>0</v>
      </c>
      <c r="H464" s="10">
        <f>SUM('ცვლილ. ბიუჯ.'!I464,'ცვლილ. საკუთ.'!I464,'მთავრ. ფონდი'!I464,'პრეზ. ფონდი'!I464)</f>
        <v>0</v>
      </c>
      <c r="I464" s="10">
        <f t="shared" si="22"/>
        <v>0</v>
      </c>
      <c r="J464" s="10">
        <f t="shared" si="23"/>
        <v>0</v>
      </c>
    </row>
    <row r="465" spans="1:10" x14ac:dyDescent="0.25">
      <c r="A465" t="str">
        <f t="shared" si="21"/>
        <v>b</v>
      </c>
      <c r="B465" s="8"/>
      <c r="C465" s="9" t="s">
        <v>15</v>
      </c>
      <c r="D465" s="10">
        <f>SUM('ცვლილ. ბიუჯ.'!E465,'ცვლილ. საკუთ.'!E465,'მთავრ. ფონდი'!E465,'პრეზ. ფონდი'!E465)</f>
        <v>0</v>
      </c>
      <c r="E465" s="10">
        <f>SUM('ცვლილ. ბიუჯ.'!F465,'ცვლილ. საკუთ.'!F465,'მთავრ. ფონდი'!F465,'პრეზ. ფონდი'!F465)</f>
        <v>0</v>
      </c>
      <c r="F465" s="10">
        <f>SUM('ცვლილ. ბიუჯ.'!G465,'ცვლილ. საკუთ.'!G465,'მთავრ. ფონდი'!G465,'პრეზ. ფონდი'!G465)</f>
        <v>0</v>
      </c>
      <c r="G465" s="10">
        <f>SUM('ცვლილ. ბიუჯ.'!H465,'ცვლილ. საკუთ.'!H465,'მთავრ. ფონდი'!H465,'პრეზ. ფონდი'!H465)</f>
        <v>0</v>
      </c>
      <c r="H465" s="10">
        <f>SUM('ცვლილ. ბიუჯ.'!I465,'ცვლილ. საკუთ.'!I465,'მთავრ. ფონდი'!I465,'პრეზ. ფონდი'!I465)</f>
        <v>0</v>
      </c>
      <c r="I465" s="10">
        <f t="shared" si="22"/>
        <v>0</v>
      </c>
      <c r="J465" s="10">
        <f t="shared" si="23"/>
        <v>0</v>
      </c>
    </row>
    <row r="466" spans="1:10" x14ac:dyDescent="0.25">
      <c r="A466" t="str">
        <f t="shared" si="21"/>
        <v>b</v>
      </c>
      <c r="B466" s="8"/>
      <c r="C466" s="9" t="s">
        <v>16</v>
      </c>
      <c r="D466" s="10">
        <f>SUM('ცვლილ. ბიუჯ.'!E466,'ცვლილ. საკუთ.'!E466,'მთავრ. ფონდი'!E466,'პრეზ. ფონდი'!E466)</f>
        <v>0</v>
      </c>
      <c r="E466" s="10">
        <f>SUM('ცვლილ. ბიუჯ.'!F466,'ცვლილ. საკუთ.'!F466,'მთავრ. ფონდი'!F466,'პრეზ. ფონდი'!F466)</f>
        <v>0</v>
      </c>
      <c r="F466" s="10">
        <f>SUM('ცვლილ. ბიუჯ.'!G466,'ცვლილ. საკუთ.'!G466,'მთავრ. ფონდი'!G466,'პრეზ. ფონდი'!G466)</f>
        <v>0</v>
      </c>
      <c r="G466" s="10">
        <f>SUM('ცვლილ. ბიუჯ.'!H466,'ცვლილ. საკუთ.'!H466,'მთავრ. ფონდი'!H466,'პრეზ. ფონდი'!H466)</f>
        <v>0</v>
      </c>
      <c r="H466" s="10">
        <f>SUM('ცვლილ. ბიუჯ.'!I466,'ცვლილ. საკუთ.'!I466,'მთავრ. ფონდი'!I466,'პრეზ. ფონდი'!I466)</f>
        <v>0</v>
      </c>
      <c r="I466" s="10">
        <f t="shared" si="22"/>
        <v>0</v>
      </c>
      <c r="J466" s="10">
        <f t="shared" si="23"/>
        <v>0</v>
      </c>
    </row>
    <row r="467" spans="1:10" x14ac:dyDescent="0.25">
      <c r="A467" t="str">
        <f t="shared" si="21"/>
        <v>b</v>
      </c>
      <c r="B467" s="8"/>
      <c r="C467" s="9" t="s">
        <v>17</v>
      </c>
      <c r="D467" s="10">
        <f>SUM('ცვლილ. ბიუჯ.'!E467,'ცვლილ. საკუთ.'!E467,'მთავრ. ფონდი'!E467,'პრეზ. ფონდი'!E467)</f>
        <v>0</v>
      </c>
      <c r="E467" s="10">
        <f>SUM('ცვლილ. ბიუჯ.'!F467,'ცვლილ. საკუთ.'!F467,'მთავრ. ფონდი'!F467,'პრეზ. ფონდი'!F467)</f>
        <v>0</v>
      </c>
      <c r="F467" s="10">
        <f>SUM('ცვლილ. ბიუჯ.'!G467,'ცვლილ. საკუთ.'!G467,'მთავრ. ფონდი'!G467,'პრეზ. ფონდი'!G467)</f>
        <v>0</v>
      </c>
      <c r="G467" s="10">
        <f>SUM('ცვლილ. ბიუჯ.'!H467,'ცვლილ. საკუთ.'!H467,'მთავრ. ფონდი'!H467,'პრეზ. ფონდი'!H467)</f>
        <v>0</v>
      </c>
      <c r="H467" s="10">
        <f>SUM('ცვლილ. ბიუჯ.'!I467,'ცვლილ. საკუთ.'!I467,'მთავრ. ფონდი'!I467,'პრეზ. ფონდი'!I467)</f>
        <v>0</v>
      </c>
      <c r="I467" s="10">
        <f t="shared" si="22"/>
        <v>0</v>
      </c>
      <c r="J467" s="10">
        <f t="shared" si="23"/>
        <v>0</v>
      </c>
    </row>
    <row r="468" spans="1:10" x14ac:dyDescent="0.25">
      <c r="A468" t="str">
        <f t="shared" si="21"/>
        <v>b</v>
      </c>
      <c r="B468" s="5"/>
      <c r="C468" s="6" t="s">
        <v>18</v>
      </c>
      <c r="D468" s="7">
        <f>SUM('ცვლილ. ბიუჯ.'!E468,'ცვლილ. საკუთ.'!E468,'მთავრ. ფონდი'!E468,'პრეზ. ფონდი'!E468)</f>
        <v>0</v>
      </c>
      <c r="E468" s="7">
        <f>SUM('ცვლილ. ბიუჯ.'!F468,'ცვლილ. საკუთ.'!F468,'მთავრ. ფონდი'!F468,'პრეზ. ფონდი'!F468)</f>
        <v>0</v>
      </c>
      <c r="F468" s="7">
        <f>SUM('ცვლილ. ბიუჯ.'!G468,'ცვლილ. საკუთ.'!G468,'მთავრ. ფონდი'!G468,'პრეზ. ფონდი'!G468)</f>
        <v>0</v>
      </c>
      <c r="G468" s="7">
        <f>SUM('ცვლილ. ბიუჯ.'!H468,'ცვლილ. საკუთ.'!H468,'მთავრ. ფონდი'!H468,'პრეზ. ფონდი'!H468)</f>
        <v>0</v>
      </c>
      <c r="H468" s="7">
        <f>SUM('ცვლილ. ბიუჯ.'!I468,'ცვლილ. საკუთ.'!I468,'მთავრ. ფონდი'!I468,'პრეზ. ფონდი'!I468)</f>
        <v>0</v>
      </c>
      <c r="I468" s="7">
        <f t="shared" si="22"/>
        <v>0</v>
      </c>
      <c r="J468" s="7">
        <f t="shared" si="23"/>
        <v>0</v>
      </c>
    </row>
    <row r="469" spans="1:10" x14ac:dyDescent="0.25">
      <c r="A469" t="str">
        <f t="shared" si="21"/>
        <v>b</v>
      </c>
      <c r="B469" s="5"/>
      <c r="C469" s="6" t="s">
        <v>19</v>
      </c>
      <c r="D469" s="7">
        <f>SUM('ცვლილ. ბიუჯ.'!E469,'ცვლილ. საკუთ.'!E469,'მთავრ. ფონდი'!E469,'პრეზ. ფონდი'!E469)</f>
        <v>0</v>
      </c>
      <c r="E469" s="7">
        <f>SUM('ცვლილ. ბიუჯ.'!F469,'ცვლილ. საკუთ.'!F469,'მთავრ. ფონდი'!F469,'პრეზ. ფონდი'!F469)</f>
        <v>0</v>
      </c>
      <c r="F469" s="7">
        <f>SUM('ცვლილ. ბიუჯ.'!G469,'ცვლილ. საკუთ.'!G469,'მთავრ. ფონდი'!G469,'პრეზ. ფონდი'!G469)</f>
        <v>0</v>
      </c>
      <c r="G469" s="7">
        <f>SUM('ცვლილ. ბიუჯ.'!H469,'ცვლილ. საკუთ.'!H469,'მთავრ. ფონდი'!H469,'პრეზ. ფონდი'!H469)</f>
        <v>0</v>
      </c>
      <c r="H469" s="7">
        <f>SUM('ცვლილ. ბიუჯ.'!I469,'ცვლილ. საკუთ.'!I469,'მთავრ. ფონდი'!I469,'პრეზ. ფონდი'!I469)</f>
        <v>0</v>
      </c>
      <c r="I469" s="7">
        <f t="shared" si="22"/>
        <v>0</v>
      </c>
      <c r="J469" s="7">
        <f t="shared" si="23"/>
        <v>0</v>
      </c>
    </row>
    <row r="470" spans="1:10" ht="15.75" thickBot="1" x14ac:dyDescent="0.3">
      <c r="A470" t="str">
        <f t="shared" si="21"/>
        <v>b</v>
      </c>
      <c r="B470" s="11"/>
      <c r="C470" s="12" t="s">
        <v>20</v>
      </c>
      <c r="D470" s="13">
        <f>SUM('ცვლილ. ბიუჯ.'!E470,'ცვლილ. საკუთ.'!E470,'მთავრ. ფონდი'!E470,'პრეზ. ფონდი'!E470)</f>
        <v>0</v>
      </c>
      <c r="E470" s="13">
        <f>SUM('ცვლილ. ბიუჯ.'!F470,'ცვლილ. საკუთ.'!F470,'მთავრ. ფონდი'!F470,'პრეზ. ფონდი'!F470)</f>
        <v>0</v>
      </c>
      <c r="F470" s="13">
        <f>SUM('ცვლილ. ბიუჯ.'!G470,'ცვლილ. საკუთ.'!G470,'მთავრ. ფონდი'!G470,'პრეზ. ფონდი'!G470)</f>
        <v>0</v>
      </c>
      <c r="G470" s="13">
        <f>SUM('ცვლილ. ბიუჯ.'!H470,'ცვლილ. საკუთ.'!H470,'მთავრ. ფონდი'!H470,'პრეზ. ფონდი'!H470)</f>
        <v>0</v>
      </c>
      <c r="H470" s="13">
        <f>SUM('ცვლილ. ბიუჯ.'!I470,'ცვლილ. საკუთ.'!I470,'მთავრ. ფონდი'!I470,'პრეზ. ფონდი'!I470)</f>
        <v>0</v>
      </c>
      <c r="I470" s="13">
        <f t="shared" si="22"/>
        <v>0</v>
      </c>
      <c r="J470" s="13">
        <f t="shared" si="23"/>
        <v>0</v>
      </c>
    </row>
    <row r="471" spans="1:10" ht="61.5" thickTop="1" thickBot="1" x14ac:dyDescent="0.3">
      <c r="A471" t="str">
        <f t="shared" ref="A471:A530" si="24">IF(OR(D471&lt;&gt;0,E471&lt;&gt;0,F471&lt;&gt;0,G471&lt;&gt;0,H471&lt;&gt;0,),"a","b")</f>
        <v>a</v>
      </c>
      <c r="B471" s="3" t="s">
        <v>95</v>
      </c>
      <c r="C471" s="14" t="s">
        <v>225</v>
      </c>
      <c r="D471" s="4">
        <f>SUM('ცვლილ. ბიუჯ.'!E471,'ცვლილ. საკუთ.'!E471,'მთავრ. ფონდი'!E471,'პრეზ. ფონდი'!E471)</f>
        <v>103000</v>
      </c>
      <c r="E471" s="4">
        <f>SUM('ცვლილ. ბიუჯ.'!F471,'ცვლილ. საკუთ.'!F471,'მთავრ. ფონდი'!F471,'პრეზ. ფონდი'!F471)</f>
        <v>14800</v>
      </c>
      <c r="F471" s="4">
        <f>SUM('ცვლილ. ბიუჯ.'!G471,'ცვლილ. საკუთ.'!G471,'მთავრ. ფონდი'!G471,'პრეზ. ფონდი'!G471)</f>
        <v>24500</v>
      </c>
      <c r="G471" s="4">
        <f>SUM('ცვლილ. ბიუჯ.'!H471,'ცვლილ. საკუთ.'!H471,'მთავრ. ფონდი'!H471,'პრეზ. ფონდი'!H471)</f>
        <v>24500</v>
      </c>
      <c r="H471" s="4">
        <f>SUM('ცვლილ. ბიუჯ.'!I471,'ცვლილ. საკუთ.'!I471,'მთავრ. ფონდი'!I471,'პრეზ. ფონდი'!I471)</f>
        <v>39200</v>
      </c>
      <c r="I471" s="4">
        <f t="shared" ref="I471:I494" si="25">SUM(E471,F471)</f>
        <v>39300</v>
      </c>
      <c r="J471" s="4">
        <f t="shared" ref="J471:J494" si="26">SUM(E471,F471,G471)</f>
        <v>63800</v>
      </c>
    </row>
    <row r="472" spans="1:10" ht="15.75" thickTop="1" x14ac:dyDescent="0.25">
      <c r="A472" t="str">
        <f t="shared" si="24"/>
        <v>a</v>
      </c>
      <c r="B472" s="5"/>
      <c r="C472" s="6" t="s">
        <v>10</v>
      </c>
      <c r="D472" s="7">
        <f>SUM('ცვლილ. ბიუჯ.'!E472,'ცვლილ. საკუთ.'!E472,'მთავრ. ფონდი'!E472,'პრეზ. ფონდი'!E472)</f>
        <v>103000</v>
      </c>
      <c r="E472" s="7">
        <f>SUM('ცვლილ. ბიუჯ.'!F472,'ცვლილ. საკუთ.'!F472,'მთავრ. ფონდი'!F472,'პრეზ. ფონდი'!F472)</f>
        <v>14800</v>
      </c>
      <c r="F472" s="7">
        <f>SUM('ცვლილ. ბიუჯ.'!G472,'ცვლილ. საკუთ.'!G472,'მთავრ. ფონდი'!G472,'პრეზ. ფონდი'!G472)</f>
        <v>24500</v>
      </c>
      <c r="G472" s="7">
        <f>SUM('ცვლილ. ბიუჯ.'!H472,'ცვლილ. საკუთ.'!H472,'მთავრ. ფონდი'!H472,'პრეზ. ფონდი'!H472)</f>
        <v>24500</v>
      </c>
      <c r="H472" s="7">
        <f>SUM('ცვლილ. ბიუჯ.'!I472,'ცვლილ. საკუთ.'!I472,'მთავრ. ფონდი'!I472,'პრეზ. ფონდი'!I472)</f>
        <v>39200</v>
      </c>
      <c r="I472" s="7">
        <f t="shared" si="25"/>
        <v>39300</v>
      </c>
      <c r="J472" s="7">
        <f t="shared" si="26"/>
        <v>63800</v>
      </c>
    </row>
    <row r="473" spans="1:10" x14ac:dyDescent="0.25">
      <c r="A473" t="str">
        <f t="shared" si="24"/>
        <v>b</v>
      </c>
      <c r="B473" s="8"/>
      <c r="C473" s="9" t="s">
        <v>11</v>
      </c>
      <c r="D473" s="10">
        <f>SUM('ცვლილ. ბიუჯ.'!E473,'ცვლილ. საკუთ.'!E473,'მთავრ. ფონდი'!E473,'პრეზ. ფონდი'!E473)</f>
        <v>0</v>
      </c>
      <c r="E473" s="10">
        <f>SUM('ცვლილ. ბიუჯ.'!F473,'ცვლილ. საკუთ.'!F473,'მთავრ. ფონდი'!F473,'პრეზ. ფონდი'!F473)</f>
        <v>0</v>
      </c>
      <c r="F473" s="10">
        <f>SUM('ცვლილ. ბიუჯ.'!G473,'ცვლილ. საკუთ.'!G473,'მთავრ. ფონდი'!G473,'პრეზ. ფონდი'!G473)</f>
        <v>0</v>
      </c>
      <c r="G473" s="10">
        <f>SUM('ცვლილ. ბიუჯ.'!H473,'ცვლილ. საკუთ.'!H473,'მთავრ. ფონდი'!H473,'პრეზ. ფონდი'!H473)</f>
        <v>0</v>
      </c>
      <c r="H473" s="10">
        <f>SUM('ცვლილ. ბიუჯ.'!I473,'ცვლილ. საკუთ.'!I473,'მთავრ. ფონდი'!I473,'პრეზ. ფონდი'!I473)</f>
        <v>0</v>
      </c>
      <c r="I473" s="10">
        <f t="shared" si="25"/>
        <v>0</v>
      </c>
      <c r="J473" s="10">
        <f t="shared" si="26"/>
        <v>0</v>
      </c>
    </row>
    <row r="474" spans="1:10" x14ac:dyDescent="0.25">
      <c r="A474" t="str">
        <f t="shared" si="24"/>
        <v>b</v>
      </c>
      <c r="B474" s="8"/>
      <c r="C474" s="9" t="s">
        <v>12</v>
      </c>
      <c r="D474" s="10">
        <f>SUM('ცვლილ. ბიუჯ.'!E474,'ცვლილ. საკუთ.'!E474,'მთავრ. ფონდი'!E474,'პრეზ. ფონდი'!E474)</f>
        <v>0</v>
      </c>
      <c r="E474" s="10">
        <f>SUM('ცვლილ. ბიუჯ.'!F474,'ცვლილ. საკუთ.'!F474,'მთავრ. ფონდი'!F474,'პრეზ. ფონდი'!F474)</f>
        <v>0</v>
      </c>
      <c r="F474" s="10">
        <f>SUM('ცვლილ. ბიუჯ.'!G474,'ცვლილ. საკუთ.'!G474,'მთავრ. ფონდი'!G474,'პრეზ. ფონდი'!G474)</f>
        <v>0</v>
      </c>
      <c r="G474" s="10">
        <f>SUM('ცვლილ. ბიუჯ.'!H474,'ცვლილ. საკუთ.'!H474,'მთავრ. ფონდი'!H474,'პრეზ. ფონდი'!H474)</f>
        <v>0</v>
      </c>
      <c r="H474" s="10">
        <f>SUM('ცვლილ. ბიუჯ.'!I474,'ცვლილ. საკუთ.'!I474,'მთავრ. ფონდი'!I474,'პრეზ. ფონდი'!I474)</f>
        <v>0</v>
      </c>
      <c r="I474" s="10">
        <f t="shared" si="25"/>
        <v>0</v>
      </c>
      <c r="J474" s="10">
        <f t="shared" si="26"/>
        <v>0</v>
      </c>
    </row>
    <row r="475" spans="1:10" x14ac:dyDescent="0.25">
      <c r="A475" t="str">
        <f t="shared" si="24"/>
        <v>b</v>
      </c>
      <c r="B475" s="8"/>
      <c r="C475" s="9" t="s">
        <v>13</v>
      </c>
      <c r="D475" s="10">
        <f>SUM('ცვლილ. ბიუჯ.'!E475,'ცვლილ. საკუთ.'!E475,'მთავრ. ფონდი'!E475,'პრეზ. ფონდი'!E475)</f>
        <v>0</v>
      </c>
      <c r="E475" s="10">
        <f>SUM('ცვლილ. ბიუჯ.'!F475,'ცვლილ. საკუთ.'!F475,'მთავრ. ფონდი'!F475,'პრეზ. ფონდი'!F475)</f>
        <v>0</v>
      </c>
      <c r="F475" s="10">
        <f>SUM('ცვლილ. ბიუჯ.'!G475,'ცვლილ. საკუთ.'!G475,'მთავრ. ფონდი'!G475,'პრეზ. ფონდი'!G475)</f>
        <v>0</v>
      </c>
      <c r="G475" s="10">
        <f>SUM('ცვლილ. ბიუჯ.'!H475,'ცვლილ. საკუთ.'!H475,'მთავრ. ფონდი'!H475,'პრეზ. ფონდი'!H475)</f>
        <v>0</v>
      </c>
      <c r="H475" s="10">
        <f>SUM('ცვლილ. ბიუჯ.'!I475,'ცვლილ. საკუთ.'!I475,'მთავრ. ფონდი'!I475,'პრეზ. ფონდი'!I475)</f>
        <v>0</v>
      </c>
      <c r="I475" s="10">
        <f t="shared" si="25"/>
        <v>0</v>
      </c>
      <c r="J475" s="10">
        <f t="shared" si="26"/>
        <v>0</v>
      </c>
    </row>
    <row r="476" spans="1:10" x14ac:dyDescent="0.25">
      <c r="A476" t="str">
        <f t="shared" si="24"/>
        <v>b</v>
      </c>
      <c r="B476" s="8"/>
      <c r="C476" s="9" t="s">
        <v>14</v>
      </c>
      <c r="D476" s="10">
        <f>SUM('ცვლილ. ბიუჯ.'!E476,'ცვლილ. საკუთ.'!E476,'მთავრ. ფონდი'!E476,'პრეზ. ფონდი'!E476)</f>
        <v>0</v>
      </c>
      <c r="E476" s="10">
        <f>SUM('ცვლილ. ბიუჯ.'!F476,'ცვლილ. საკუთ.'!F476,'მთავრ. ფონდი'!F476,'პრეზ. ფონდი'!F476)</f>
        <v>0</v>
      </c>
      <c r="F476" s="10">
        <f>SUM('ცვლილ. ბიუჯ.'!G476,'ცვლილ. საკუთ.'!G476,'მთავრ. ფონდი'!G476,'პრეზ. ფონდი'!G476)</f>
        <v>0</v>
      </c>
      <c r="G476" s="10">
        <f>SUM('ცვლილ. ბიუჯ.'!H476,'ცვლილ. საკუთ.'!H476,'მთავრ. ფონდი'!H476,'პრეზ. ფონდი'!H476)</f>
        <v>0</v>
      </c>
      <c r="H476" s="10">
        <f>SUM('ცვლილ. ბიუჯ.'!I476,'ცვლილ. საკუთ.'!I476,'მთავრ. ფონდი'!I476,'პრეზ. ფონდი'!I476)</f>
        <v>0</v>
      </c>
      <c r="I476" s="10">
        <f t="shared" si="25"/>
        <v>0</v>
      </c>
      <c r="J476" s="10">
        <f t="shared" si="26"/>
        <v>0</v>
      </c>
    </row>
    <row r="477" spans="1:10" x14ac:dyDescent="0.25">
      <c r="A477" t="str">
        <f t="shared" si="24"/>
        <v>b</v>
      </c>
      <c r="B477" s="8"/>
      <c r="C477" s="9" t="s">
        <v>15</v>
      </c>
      <c r="D477" s="10">
        <f>SUM('ცვლილ. ბიუჯ.'!E477,'ცვლილ. საკუთ.'!E477,'მთავრ. ფონდი'!E477,'პრეზ. ფონდი'!E477)</f>
        <v>0</v>
      </c>
      <c r="E477" s="10">
        <f>SUM('ცვლილ. ბიუჯ.'!F477,'ცვლილ. საკუთ.'!F477,'მთავრ. ფონდი'!F477,'პრეზ. ფონდი'!F477)</f>
        <v>0</v>
      </c>
      <c r="F477" s="10">
        <f>SUM('ცვლილ. ბიუჯ.'!G477,'ცვლილ. საკუთ.'!G477,'მთავრ. ფონდი'!G477,'პრეზ. ფონდი'!G477)</f>
        <v>0</v>
      </c>
      <c r="G477" s="10">
        <f>SUM('ცვლილ. ბიუჯ.'!H477,'ცვლილ. საკუთ.'!H477,'მთავრ. ფონდი'!H477,'პრეზ. ფონდი'!H477)</f>
        <v>0</v>
      </c>
      <c r="H477" s="10">
        <f>SUM('ცვლილ. ბიუჯ.'!I477,'ცვლილ. საკუთ.'!I477,'მთავრ. ფონდი'!I477,'პრეზ. ფონდი'!I477)</f>
        <v>0</v>
      </c>
      <c r="I477" s="10">
        <f t="shared" si="25"/>
        <v>0</v>
      </c>
      <c r="J477" s="10">
        <f t="shared" si="26"/>
        <v>0</v>
      </c>
    </row>
    <row r="478" spans="1:10" x14ac:dyDescent="0.25">
      <c r="A478" t="str">
        <f t="shared" si="24"/>
        <v>a</v>
      </c>
      <c r="B478" s="8"/>
      <c r="C478" s="9" t="s">
        <v>16</v>
      </c>
      <c r="D478" s="10">
        <f>SUM('ცვლილ. ბიუჯ.'!E478,'ცვლილ. საკუთ.'!E478,'მთავრ. ფონდი'!E478,'პრეზ. ფონდი'!E478)</f>
        <v>103000</v>
      </c>
      <c r="E478" s="10">
        <f>SUM('ცვლილ. ბიუჯ.'!F478,'ცვლილ. საკუთ.'!F478,'მთავრ. ფონდი'!F478,'პრეზ. ფონდი'!F478)</f>
        <v>14800</v>
      </c>
      <c r="F478" s="10">
        <f>SUM('ცვლილ. ბიუჯ.'!G478,'ცვლილ. საკუთ.'!G478,'მთავრ. ფონდი'!G478,'პრეზ. ფონდი'!G478)</f>
        <v>24500</v>
      </c>
      <c r="G478" s="10">
        <f>SUM('ცვლილ. ბიუჯ.'!H478,'ცვლილ. საკუთ.'!H478,'მთავრ. ფონდი'!H478,'პრეზ. ფონდი'!H478)</f>
        <v>24500</v>
      </c>
      <c r="H478" s="10">
        <f>SUM('ცვლილ. ბიუჯ.'!I478,'ცვლილ. საკუთ.'!I478,'მთავრ. ფონდი'!I478,'პრეზ. ფონდი'!I478)</f>
        <v>39200</v>
      </c>
      <c r="I478" s="10">
        <f t="shared" si="25"/>
        <v>39300</v>
      </c>
      <c r="J478" s="10">
        <f t="shared" si="26"/>
        <v>63800</v>
      </c>
    </row>
    <row r="479" spans="1:10" x14ac:dyDescent="0.25">
      <c r="A479" t="str">
        <f t="shared" si="24"/>
        <v>b</v>
      </c>
      <c r="B479" s="8"/>
      <c r="C479" s="9" t="s">
        <v>17</v>
      </c>
      <c r="D479" s="10">
        <f>SUM('ცვლილ. ბიუჯ.'!E479,'ცვლილ. საკუთ.'!E479,'მთავრ. ფონდი'!E479,'პრეზ. ფონდი'!E479)</f>
        <v>0</v>
      </c>
      <c r="E479" s="10">
        <f>SUM('ცვლილ. ბიუჯ.'!F479,'ცვლილ. საკუთ.'!F479,'მთავრ. ფონდი'!F479,'პრეზ. ფონდი'!F479)</f>
        <v>0</v>
      </c>
      <c r="F479" s="10">
        <f>SUM('ცვლილ. ბიუჯ.'!G479,'ცვლილ. საკუთ.'!G479,'მთავრ. ფონდი'!G479,'პრეზ. ფონდი'!G479)</f>
        <v>0</v>
      </c>
      <c r="G479" s="10">
        <f>SUM('ცვლილ. ბიუჯ.'!H479,'ცვლილ. საკუთ.'!H479,'მთავრ. ფონდი'!H479,'პრეზ. ფონდი'!H479)</f>
        <v>0</v>
      </c>
      <c r="H479" s="10">
        <f>SUM('ცვლილ. ბიუჯ.'!I479,'ცვლილ. საკუთ.'!I479,'მთავრ. ფონდი'!I479,'პრეზ. ფონდი'!I479)</f>
        <v>0</v>
      </c>
      <c r="I479" s="10">
        <f t="shared" si="25"/>
        <v>0</v>
      </c>
      <c r="J479" s="10">
        <f t="shared" si="26"/>
        <v>0</v>
      </c>
    </row>
    <row r="480" spans="1:10" x14ac:dyDescent="0.25">
      <c r="A480" t="str">
        <f t="shared" si="24"/>
        <v>b</v>
      </c>
      <c r="B480" s="5"/>
      <c r="C480" s="6" t="s">
        <v>18</v>
      </c>
      <c r="D480" s="7">
        <f>SUM('ცვლილ. ბიუჯ.'!E480,'ცვლილ. საკუთ.'!E480,'მთავრ. ფონდი'!E480,'პრეზ. ფონდი'!E480)</f>
        <v>0</v>
      </c>
      <c r="E480" s="7">
        <f>SUM('ცვლილ. ბიუჯ.'!F480,'ცვლილ. საკუთ.'!F480,'მთავრ. ფონდი'!F480,'პრეზ. ფონდი'!F480)</f>
        <v>0</v>
      </c>
      <c r="F480" s="7">
        <f>SUM('ცვლილ. ბიუჯ.'!G480,'ცვლილ. საკუთ.'!G480,'მთავრ. ფონდი'!G480,'პრეზ. ფონდი'!G480)</f>
        <v>0</v>
      </c>
      <c r="G480" s="7">
        <f>SUM('ცვლილ. ბიუჯ.'!H480,'ცვლილ. საკუთ.'!H480,'მთავრ. ფონდი'!H480,'პრეზ. ფონდი'!H480)</f>
        <v>0</v>
      </c>
      <c r="H480" s="7">
        <f>SUM('ცვლილ. ბიუჯ.'!I480,'ცვლილ. საკუთ.'!I480,'მთავრ. ფონდი'!I480,'პრეზ. ფონდი'!I480)</f>
        <v>0</v>
      </c>
      <c r="I480" s="7">
        <f t="shared" si="25"/>
        <v>0</v>
      </c>
      <c r="J480" s="7">
        <f t="shared" si="26"/>
        <v>0</v>
      </c>
    </row>
    <row r="481" spans="1:10" x14ac:dyDescent="0.25">
      <c r="A481" t="str">
        <f t="shared" si="24"/>
        <v>b</v>
      </c>
      <c r="B481" s="5"/>
      <c r="C481" s="6" t="s">
        <v>19</v>
      </c>
      <c r="D481" s="7">
        <f>SUM('ცვლილ. ბიუჯ.'!E481,'ცვლილ. საკუთ.'!E481,'მთავრ. ფონდი'!E481,'პრეზ. ფონდი'!E481)</f>
        <v>0</v>
      </c>
      <c r="E481" s="7">
        <f>SUM('ცვლილ. ბიუჯ.'!F481,'ცვლილ. საკუთ.'!F481,'მთავრ. ფონდი'!F481,'პრეზ. ფონდი'!F481)</f>
        <v>0</v>
      </c>
      <c r="F481" s="7">
        <f>SUM('ცვლილ. ბიუჯ.'!G481,'ცვლილ. საკუთ.'!G481,'მთავრ. ფონდი'!G481,'პრეზ. ფონდი'!G481)</f>
        <v>0</v>
      </c>
      <c r="G481" s="7">
        <f>SUM('ცვლილ. ბიუჯ.'!H481,'ცვლილ. საკუთ.'!H481,'მთავრ. ფონდი'!H481,'პრეზ. ფონდი'!H481)</f>
        <v>0</v>
      </c>
      <c r="H481" s="7">
        <f>SUM('ცვლილ. ბიუჯ.'!I481,'ცვლილ. საკუთ.'!I481,'მთავრ. ფონდი'!I481,'პრეზ. ფონდი'!I481)</f>
        <v>0</v>
      </c>
      <c r="I481" s="7">
        <f t="shared" si="25"/>
        <v>0</v>
      </c>
      <c r="J481" s="7">
        <f t="shared" si="26"/>
        <v>0</v>
      </c>
    </row>
    <row r="482" spans="1:10" ht="15.75" thickBot="1" x14ac:dyDescent="0.3">
      <c r="A482" t="str">
        <f t="shared" si="24"/>
        <v>b</v>
      </c>
      <c r="B482" s="11"/>
      <c r="C482" s="12" t="s">
        <v>20</v>
      </c>
      <c r="D482" s="13">
        <f>SUM('ცვლილ. ბიუჯ.'!E482,'ცვლილ. საკუთ.'!E482,'მთავრ. ფონდი'!E482,'პრეზ. ფონდი'!E482)</f>
        <v>0</v>
      </c>
      <c r="E482" s="13">
        <f>SUM('ცვლილ. ბიუჯ.'!F482,'ცვლილ. საკუთ.'!F482,'მთავრ. ფონდი'!F482,'პრეზ. ფონდი'!F482)</f>
        <v>0</v>
      </c>
      <c r="F482" s="13">
        <f>SUM('ცვლილ. ბიუჯ.'!G482,'ცვლილ. საკუთ.'!G482,'მთავრ. ფონდი'!G482,'პრეზ. ფონდი'!G482)</f>
        <v>0</v>
      </c>
      <c r="G482" s="13">
        <f>SUM('ცვლილ. ბიუჯ.'!H482,'ცვლილ. საკუთ.'!H482,'მთავრ. ფონდი'!H482,'პრეზ. ფონდი'!H482)</f>
        <v>0</v>
      </c>
      <c r="H482" s="13">
        <f>SUM('ცვლილ. ბიუჯ.'!I482,'ცვლილ. საკუთ.'!I482,'მთავრ. ფონდი'!I482,'პრეზ. ფონდი'!I482)</f>
        <v>0</v>
      </c>
      <c r="I482" s="13">
        <f t="shared" si="25"/>
        <v>0</v>
      </c>
      <c r="J482" s="13">
        <f t="shared" si="26"/>
        <v>0</v>
      </c>
    </row>
    <row r="483" spans="1:10" ht="16.5" thickTop="1" thickBot="1" x14ac:dyDescent="0.3">
      <c r="A483" t="str">
        <f t="shared" ref="A483:A506" si="27">IF(OR(D483&lt;&gt;0,E483&lt;&gt;0,F483&lt;&gt;0,G483&lt;&gt;0,H483&lt;&gt;0,),"a","b")</f>
        <v>a</v>
      </c>
      <c r="B483" s="16" t="s">
        <v>239</v>
      </c>
      <c r="C483" s="4" t="s">
        <v>244</v>
      </c>
      <c r="D483" s="4">
        <f>SUM('ცვლილ. ბიუჯ.'!E483,'ცვლილ. საკუთ.'!E483,'მთავრ. ფონდი'!E483,'პრეზ. ფონდი'!E483)</f>
        <v>0</v>
      </c>
      <c r="E483" s="4">
        <f>SUM('ცვლილ. ბიუჯ.'!F483,'ცვლილ. საკუთ.'!F483,'მთავრ. ფონდი'!F483,'პრეზ. ფონდი'!F483)</f>
        <v>-4460500</v>
      </c>
      <c r="F483" s="4">
        <f>SUM('ცვლილ. ბიუჯ.'!G483,'ცვლილ. საკუთ.'!G483,'მთავრ. ფონდი'!G483,'პრეზ. ფონდი'!G483)</f>
        <v>-3024000</v>
      </c>
      <c r="G483" s="4">
        <f>SUM('ცვლილ. ბიუჯ.'!H483,'ცვლილ. საკუთ.'!H483,'მთავრ. ფონდი'!H483,'პრეზ. ფონდი'!H483)</f>
        <v>500000</v>
      </c>
      <c r="H483" s="4">
        <f>SUM('ცვლილ. ბიუჯ.'!I483,'ცვლილ. საკუთ.'!I483,'მთავრ. ფონდი'!I483,'პრეზ. ფონდი'!I483)</f>
        <v>6984500</v>
      </c>
      <c r="I483" s="4">
        <f t="shared" si="25"/>
        <v>-7484500</v>
      </c>
      <c r="J483" s="4">
        <f t="shared" si="26"/>
        <v>-6984500</v>
      </c>
    </row>
    <row r="484" spans="1:10" ht="15.75" thickTop="1" x14ac:dyDescent="0.25">
      <c r="A484" t="str">
        <f t="shared" si="27"/>
        <v>a</v>
      </c>
      <c r="B484" s="5"/>
      <c r="C484" s="6" t="s">
        <v>10</v>
      </c>
      <c r="D484" s="7">
        <f>SUM('ცვლილ. ბიუჯ.'!E484,'ცვლილ. საკუთ.'!E484,'მთავრ. ფონდი'!E484,'პრეზ. ფონდი'!E484)</f>
        <v>0</v>
      </c>
      <c r="E484" s="7">
        <f>SUM('ცვლილ. ბიუჯ.'!F484,'ცვლილ. საკუთ.'!F484,'მთავრ. ფონდი'!F484,'პრეზ. ფონდი'!F484)</f>
        <v>-4460500</v>
      </c>
      <c r="F484" s="7">
        <f>SUM('ცვლილ. ბიუჯ.'!G484,'ცვლილ. საკუთ.'!G484,'მთავრ. ფონდი'!G484,'პრეზ. ფონდი'!G484)</f>
        <v>-3024000</v>
      </c>
      <c r="G484" s="7">
        <f>SUM('ცვლილ. ბიუჯ.'!H484,'ცვლილ. საკუთ.'!H484,'მთავრ. ფონდი'!H484,'პრეზ. ფონდი'!H484)</f>
        <v>500000</v>
      </c>
      <c r="H484" s="7">
        <f>SUM('ცვლილ. ბიუჯ.'!I484,'ცვლილ. საკუთ.'!I484,'მთავრ. ფონდი'!I484,'პრეზ. ფონდი'!I484)</f>
        <v>6984500</v>
      </c>
      <c r="I484" s="7">
        <f t="shared" si="25"/>
        <v>-7484500</v>
      </c>
      <c r="J484" s="7">
        <f t="shared" si="26"/>
        <v>-6984500</v>
      </c>
    </row>
    <row r="485" spans="1:10" x14ac:dyDescent="0.25">
      <c r="A485" t="str">
        <f t="shared" si="27"/>
        <v>b</v>
      </c>
      <c r="B485" s="8"/>
      <c r="C485" s="9" t="s">
        <v>11</v>
      </c>
      <c r="D485" s="10">
        <f>SUM('ცვლილ. ბიუჯ.'!E485,'ცვლილ. საკუთ.'!E485,'მთავრ. ფონდი'!E485,'პრეზ. ფონდი'!E485)</f>
        <v>0</v>
      </c>
      <c r="E485" s="10">
        <f>SUM('ცვლილ. ბიუჯ.'!F485,'ცვლილ. საკუთ.'!F485,'მთავრ. ფონდი'!F485,'პრეზ. ფონდი'!F485)</f>
        <v>0</v>
      </c>
      <c r="F485" s="10">
        <f>SUM('ცვლილ. ბიუჯ.'!G485,'ცვლილ. საკუთ.'!G485,'მთავრ. ფონდი'!G485,'პრეზ. ფონდი'!G485)</f>
        <v>0</v>
      </c>
      <c r="G485" s="10">
        <f>SUM('ცვლილ. ბიუჯ.'!H485,'ცვლილ. საკუთ.'!H485,'მთავრ. ფონდი'!H485,'პრეზ. ფონდი'!H485)</f>
        <v>0</v>
      </c>
      <c r="H485" s="10">
        <f>SUM('ცვლილ. ბიუჯ.'!I485,'ცვლილ. საკუთ.'!I485,'მთავრ. ფონდი'!I485,'პრეზ. ფონდი'!I485)</f>
        <v>0</v>
      </c>
      <c r="I485" s="10">
        <f t="shared" si="25"/>
        <v>0</v>
      </c>
      <c r="J485" s="10">
        <f t="shared" si="26"/>
        <v>0</v>
      </c>
    </row>
    <row r="486" spans="1:10" x14ac:dyDescent="0.25">
      <c r="A486" t="str">
        <f t="shared" si="27"/>
        <v>b</v>
      </c>
      <c r="B486" s="8"/>
      <c r="C486" s="9" t="s">
        <v>12</v>
      </c>
      <c r="D486" s="10">
        <f>SUM('ცვლილ. ბიუჯ.'!E486,'ცვლილ. საკუთ.'!E486,'მთავრ. ფონდი'!E486,'პრეზ. ფონდი'!E486)</f>
        <v>0</v>
      </c>
      <c r="E486" s="10">
        <f>SUM('ცვლილ. ბიუჯ.'!F486,'ცვლილ. საკუთ.'!F486,'მთავრ. ფონდი'!F486,'პრეზ. ფონდი'!F486)</f>
        <v>0</v>
      </c>
      <c r="F486" s="10">
        <f>SUM('ცვლილ. ბიუჯ.'!G486,'ცვლილ. საკუთ.'!G486,'მთავრ. ფონდი'!G486,'პრეზ. ფონდი'!G486)</f>
        <v>0</v>
      </c>
      <c r="G486" s="10">
        <f>SUM('ცვლილ. ბიუჯ.'!H486,'ცვლილ. საკუთ.'!H486,'მთავრ. ფონდი'!H486,'პრეზ. ფონდი'!H486)</f>
        <v>0</v>
      </c>
      <c r="H486" s="10">
        <f>SUM('ცვლილ. ბიუჯ.'!I486,'ცვლილ. საკუთ.'!I486,'მთავრ. ფონდი'!I486,'პრეზ. ფონდი'!I486)</f>
        <v>0</v>
      </c>
      <c r="I486" s="10">
        <f t="shared" si="25"/>
        <v>0</v>
      </c>
      <c r="J486" s="10">
        <f t="shared" si="26"/>
        <v>0</v>
      </c>
    </row>
    <row r="487" spans="1:10" x14ac:dyDescent="0.25">
      <c r="A487" t="str">
        <f t="shared" si="27"/>
        <v>b</v>
      </c>
      <c r="B487" s="8"/>
      <c r="C487" s="9" t="s">
        <v>13</v>
      </c>
      <c r="D487" s="10">
        <f>SUM('ცვლილ. ბიუჯ.'!E487,'ცვლილ. საკუთ.'!E487,'მთავრ. ფონდი'!E487,'პრეზ. ფონდი'!E487)</f>
        <v>0</v>
      </c>
      <c r="E487" s="10">
        <f>SUM('ცვლილ. ბიუჯ.'!F487,'ცვლილ. საკუთ.'!F487,'მთავრ. ფონდი'!F487,'პრეზ. ფონდი'!F487)</f>
        <v>0</v>
      </c>
      <c r="F487" s="10">
        <f>SUM('ცვლილ. ბიუჯ.'!G487,'ცვლილ. საკუთ.'!G487,'მთავრ. ფონდი'!G487,'პრეზ. ფონდი'!G487)</f>
        <v>0</v>
      </c>
      <c r="G487" s="10">
        <f>SUM('ცვლილ. ბიუჯ.'!H487,'ცვლილ. საკუთ.'!H487,'მთავრ. ფონდი'!H487,'პრეზ. ფონდი'!H487)</f>
        <v>0</v>
      </c>
      <c r="H487" s="10">
        <f>SUM('ცვლილ. ბიუჯ.'!I487,'ცვლილ. საკუთ.'!I487,'მთავრ. ფონდი'!I487,'პრეზ. ფონდი'!I487)</f>
        <v>0</v>
      </c>
      <c r="I487" s="10">
        <f t="shared" si="25"/>
        <v>0</v>
      </c>
      <c r="J487" s="10">
        <f t="shared" si="26"/>
        <v>0</v>
      </c>
    </row>
    <row r="488" spans="1:10" x14ac:dyDescent="0.25">
      <c r="A488" t="str">
        <f t="shared" si="27"/>
        <v>b</v>
      </c>
      <c r="B488" s="8"/>
      <c r="C488" s="9" t="s">
        <v>14</v>
      </c>
      <c r="D488" s="10">
        <f>SUM('ცვლილ. ბიუჯ.'!E488,'ცვლილ. საკუთ.'!E488,'მთავრ. ფონდი'!E488,'პრეზ. ფონდი'!E488)</f>
        <v>0</v>
      </c>
      <c r="E488" s="10">
        <f>SUM('ცვლილ. ბიუჯ.'!F488,'ცვლილ. საკუთ.'!F488,'მთავრ. ფონდი'!F488,'პრეზ. ფონდი'!F488)</f>
        <v>0</v>
      </c>
      <c r="F488" s="10">
        <f>SUM('ცვლილ. ბიუჯ.'!G488,'ცვლილ. საკუთ.'!G488,'მთავრ. ფონდი'!G488,'პრეზ. ფონდი'!G488)</f>
        <v>0</v>
      </c>
      <c r="G488" s="10">
        <f>SUM('ცვლილ. ბიუჯ.'!H488,'ცვლილ. საკუთ.'!H488,'მთავრ. ფონდი'!H488,'პრეზ. ფონდი'!H488)</f>
        <v>0</v>
      </c>
      <c r="H488" s="10">
        <f>SUM('ცვლილ. ბიუჯ.'!I488,'ცვლილ. საკუთ.'!I488,'მთავრ. ფონდი'!I488,'პრეზ. ფონდი'!I488)</f>
        <v>0</v>
      </c>
      <c r="I488" s="10">
        <f t="shared" si="25"/>
        <v>0</v>
      </c>
      <c r="J488" s="10">
        <f t="shared" si="26"/>
        <v>0</v>
      </c>
    </row>
    <row r="489" spans="1:10" x14ac:dyDescent="0.25">
      <c r="A489" t="str">
        <f t="shared" si="27"/>
        <v>b</v>
      </c>
      <c r="B489" s="8"/>
      <c r="C489" s="9" t="s">
        <v>15</v>
      </c>
      <c r="D489" s="10">
        <f>SUM('ცვლილ. ბიუჯ.'!E489,'ცვლილ. საკუთ.'!E489,'მთავრ. ფონდი'!E489,'პრეზ. ფონდი'!E489)</f>
        <v>0</v>
      </c>
      <c r="E489" s="10">
        <f>SUM('ცვლილ. ბიუჯ.'!F489,'ცვლილ. საკუთ.'!F489,'მთავრ. ფონდი'!F489,'პრეზ. ფონდი'!F489)</f>
        <v>0</v>
      </c>
      <c r="F489" s="10">
        <f>SUM('ცვლილ. ბიუჯ.'!G489,'ცვლილ. საკუთ.'!G489,'მთავრ. ფონდი'!G489,'პრეზ. ფონდი'!G489)</f>
        <v>0</v>
      </c>
      <c r="G489" s="10">
        <f>SUM('ცვლილ. ბიუჯ.'!H489,'ცვლილ. საკუთ.'!H489,'მთავრ. ფონდი'!H489,'პრეზ. ფონდი'!H489)</f>
        <v>0</v>
      </c>
      <c r="H489" s="10">
        <f>SUM('ცვლილ. ბიუჯ.'!I489,'ცვლილ. საკუთ.'!I489,'მთავრ. ფონდი'!I489,'პრეზ. ფონდი'!I489)</f>
        <v>0</v>
      </c>
      <c r="I489" s="10">
        <f t="shared" si="25"/>
        <v>0</v>
      </c>
      <c r="J489" s="10">
        <f t="shared" si="26"/>
        <v>0</v>
      </c>
    </row>
    <row r="490" spans="1:10" x14ac:dyDescent="0.25">
      <c r="A490" t="str">
        <f t="shared" si="27"/>
        <v>a</v>
      </c>
      <c r="B490" s="8"/>
      <c r="C490" s="9" t="s">
        <v>16</v>
      </c>
      <c r="D490" s="10">
        <f>SUM('ცვლილ. ბიუჯ.'!E490,'ცვლილ. საკუთ.'!E490,'მთავრ. ფონდი'!E490,'პრეზ. ფონდი'!E490)</f>
        <v>0</v>
      </c>
      <c r="E490" s="10">
        <f>SUM('ცვლილ. ბიუჯ.'!F490,'ცვლილ. საკუთ.'!F490,'მთავრ. ფონდი'!F490,'პრეზ. ფონდი'!F490)</f>
        <v>-4460500</v>
      </c>
      <c r="F490" s="10">
        <f>SUM('ცვლილ. ბიუჯ.'!G490,'ცვლილ. საკუთ.'!G490,'მთავრ. ფონდი'!G490,'პრეზ. ფონდი'!G490)</f>
        <v>-3024000</v>
      </c>
      <c r="G490" s="10">
        <f>SUM('ცვლილ. ბიუჯ.'!H490,'ცვლილ. საკუთ.'!H490,'მთავრ. ფონდი'!H490,'პრეზ. ფონდი'!H490)</f>
        <v>500000</v>
      </c>
      <c r="H490" s="10">
        <f>SUM('ცვლილ. ბიუჯ.'!I490,'ცვლილ. საკუთ.'!I490,'მთავრ. ფონდი'!I490,'პრეზ. ფონდი'!I490)</f>
        <v>6984500</v>
      </c>
      <c r="I490" s="10">
        <f t="shared" si="25"/>
        <v>-7484500</v>
      </c>
      <c r="J490" s="10">
        <f t="shared" si="26"/>
        <v>-6984500</v>
      </c>
    </row>
    <row r="491" spans="1:10" x14ac:dyDescent="0.25">
      <c r="A491" t="str">
        <f t="shared" si="27"/>
        <v>b</v>
      </c>
      <c r="B491" s="8"/>
      <c r="C491" s="9" t="s">
        <v>17</v>
      </c>
      <c r="D491" s="10">
        <f>SUM('ცვლილ. ბიუჯ.'!E491,'ცვლილ. საკუთ.'!E491,'მთავრ. ფონდი'!E491,'პრეზ. ფონდი'!E491)</f>
        <v>0</v>
      </c>
      <c r="E491" s="10">
        <f>SUM('ცვლილ. ბიუჯ.'!F491,'ცვლილ. საკუთ.'!F491,'მთავრ. ფონდი'!F491,'პრეზ. ფონდი'!F491)</f>
        <v>0</v>
      </c>
      <c r="F491" s="10">
        <f>SUM('ცვლილ. ბიუჯ.'!G491,'ცვლილ. საკუთ.'!G491,'მთავრ. ფონდი'!G491,'პრეზ. ფონდი'!G491)</f>
        <v>0</v>
      </c>
      <c r="G491" s="10">
        <f>SUM('ცვლილ. ბიუჯ.'!H491,'ცვლილ. საკუთ.'!H491,'მთავრ. ფონდი'!H491,'პრეზ. ფონდი'!H491)</f>
        <v>0</v>
      </c>
      <c r="H491" s="10">
        <f>SUM('ცვლილ. ბიუჯ.'!I491,'ცვლილ. საკუთ.'!I491,'მთავრ. ფონდი'!I491,'პრეზ. ფონდი'!I491)</f>
        <v>0</v>
      </c>
      <c r="I491" s="10">
        <f t="shared" si="25"/>
        <v>0</v>
      </c>
      <c r="J491" s="10">
        <f t="shared" si="26"/>
        <v>0</v>
      </c>
    </row>
    <row r="492" spans="1:10" x14ac:dyDescent="0.25">
      <c r="A492" t="str">
        <f t="shared" si="27"/>
        <v>b</v>
      </c>
      <c r="B492" s="5"/>
      <c r="C492" s="6" t="s">
        <v>18</v>
      </c>
      <c r="D492" s="7">
        <f>SUM('ცვლილ. ბიუჯ.'!E492,'ცვლილ. საკუთ.'!E492,'მთავრ. ფონდი'!E492,'პრეზ. ფონდი'!E492)</f>
        <v>0</v>
      </c>
      <c r="E492" s="7">
        <f>SUM('ცვლილ. ბიუჯ.'!F492,'ცვლილ. საკუთ.'!F492,'მთავრ. ფონდი'!F492,'პრეზ. ფონდი'!F492)</f>
        <v>0</v>
      </c>
      <c r="F492" s="7">
        <f>SUM('ცვლილ. ბიუჯ.'!G492,'ცვლილ. საკუთ.'!G492,'მთავრ. ფონდი'!G492,'პრეზ. ფონდი'!G492)</f>
        <v>0</v>
      </c>
      <c r="G492" s="7">
        <f>SUM('ცვლილ. ბიუჯ.'!H492,'ცვლილ. საკუთ.'!H492,'მთავრ. ფონდი'!H492,'პრეზ. ფონდი'!H492)</f>
        <v>0</v>
      </c>
      <c r="H492" s="7">
        <f>SUM('ცვლილ. ბიუჯ.'!I492,'ცვლილ. საკუთ.'!I492,'მთავრ. ფონდი'!I492,'პრეზ. ფონდი'!I492)</f>
        <v>0</v>
      </c>
      <c r="I492" s="7">
        <f t="shared" si="25"/>
        <v>0</v>
      </c>
      <c r="J492" s="7">
        <f t="shared" si="26"/>
        <v>0</v>
      </c>
    </row>
    <row r="493" spans="1:10" x14ac:dyDescent="0.25">
      <c r="A493" t="str">
        <f t="shared" si="27"/>
        <v>b</v>
      </c>
      <c r="B493" s="5"/>
      <c r="C493" s="6" t="s">
        <v>19</v>
      </c>
      <c r="D493" s="7">
        <f>SUM('ცვლილ. ბიუჯ.'!E493,'ცვლილ. საკუთ.'!E493,'მთავრ. ფონდი'!E493,'პრეზ. ფონდი'!E493)</f>
        <v>0</v>
      </c>
      <c r="E493" s="7">
        <f>SUM('ცვლილ. ბიუჯ.'!F493,'ცვლილ. საკუთ.'!F493,'მთავრ. ფონდი'!F493,'პრეზ. ფონდი'!F493)</f>
        <v>0</v>
      </c>
      <c r="F493" s="7">
        <f>SUM('ცვლილ. ბიუჯ.'!G493,'ცვლილ. საკუთ.'!G493,'მთავრ. ფონდი'!G493,'პრეზ. ფონდი'!G493)</f>
        <v>0</v>
      </c>
      <c r="G493" s="7">
        <f>SUM('ცვლილ. ბიუჯ.'!H493,'ცვლილ. საკუთ.'!H493,'მთავრ. ფონდი'!H493,'პრეზ. ფონდი'!H493)</f>
        <v>0</v>
      </c>
      <c r="H493" s="7">
        <f>SUM('ცვლილ. ბიუჯ.'!I493,'ცვლილ. საკუთ.'!I493,'მთავრ. ფონდი'!I493,'პრეზ. ფონდი'!I493)</f>
        <v>0</v>
      </c>
      <c r="I493" s="7">
        <f t="shared" si="25"/>
        <v>0</v>
      </c>
      <c r="J493" s="7">
        <f t="shared" si="26"/>
        <v>0</v>
      </c>
    </row>
    <row r="494" spans="1:10" ht="15.75" thickBot="1" x14ac:dyDescent="0.3">
      <c r="A494" t="str">
        <f t="shared" si="27"/>
        <v>b</v>
      </c>
      <c r="B494" s="11"/>
      <c r="C494" s="12" t="s">
        <v>20</v>
      </c>
      <c r="D494" s="13">
        <f>SUM('ცვლილ. ბიუჯ.'!E494,'ცვლილ. საკუთ.'!E494,'მთავრ. ფონდი'!E494,'პრეზ. ფონდი'!E494)</f>
        <v>0</v>
      </c>
      <c r="E494" s="13">
        <f>SUM('ცვლილ. ბიუჯ.'!F494,'ცვლილ. საკუთ.'!F494,'მთავრ. ფონდი'!F494,'პრეზ. ფონდი'!F494)</f>
        <v>0</v>
      </c>
      <c r="F494" s="13">
        <f>SUM('ცვლილ. ბიუჯ.'!G494,'ცვლილ. საკუთ.'!G494,'მთავრ. ფონდი'!G494,'პრეზ. ფონდი'!G494)</f>
        <v>0</v>
      </c>
      <c r="G494" s="13">
        <f>SUM('ცვლილ. ბიუჯ.'!H494,'ცვლილ. საკუთ.'!H494,'მთავრ. ფონდი'!H494,'პრეზ. ფონდი'!H494)</f>
        <v>0</v>
      </c>
      <c r="H494" s="13">
        <f>SUM('ცვლილ. ბიუჯ.'!I494,'ცვლილ. საკუთ.'!I494,'მთავრ. ფონდი'!I494,'პრეზ. ფონდი'!I494)</f>
        <v>0</v>
      </c>
      <c r="I494" s="13">
        <f t="shared" si="25"/>
        <v>0</v>
      </c>
      <c r="J494" s="13">
        <f t="shared" si="26"/>
        <v>0</v>
      </c>
    </row>
    <row r="495" spans="1:10" ht="31.5" thickTop="1" thickBot="1" x14ac:dyDescent="0.3">
      <c r="A495" t="str">
        <f t="shared" si="27"/>
        <v>a</v>
      </c>
      <c r="B495" s="16" t="s">
        <v>240</v>
      </c>
      <c r="C495" s="4" t="s">
        <v>243</v>
      </c>
      <c r="D495" s="4">
        <f>SUM('ცვლილ. ბიუჯ.'!E495,'ცვლილ. საკუთ.'!E495,'მთავრ. ფონდი'!E495,'პრეზ. ფონდი'!E495)</f>
        <v>0</v>
      </c>
      <c r="E495" s="4">
        <f>SUM('ცვლილ. ბიუჯ.'!F495,'ცვლილ. საკუთ.'!F495,'მთავრ. ფონდი'!F495,'პრეზ. ფონდი'!F495)</f>
        <v>-570000</v>
      </c>
      <c r="F495" s="4">
        <f>SUM('ცვლილ. ბიუჯ.'!G495,'ცვლილ. საკუთ.'!G495,'მთავრ. ფონდი'!G495,'პრეზ. ფონდი'!G495)</f>
        <v>-496900</v>
      </c>
      <c r="G495" s="4">
        <f>SUM('ცვლილ. ბიუჯ.'!H495,'ცვლილ. საკუთ.'!H495,'მთავრ. ფონდი'!H495,'პრეზ. ფონდი'!H495)</f>
        <v>0</v>
      </c>
      <c r="H495" s="4">
        <f>SUM('ცვლილ. ბიუჯ.'!I495,'ცვლილ. საკუთ.'!I495,'მთავრ. ფონდი'!I495,'პრეზ. ფონდი'!I495)</f>
        <v>1066900</v>
      </c>
      <c r="I495" s="4">
        <f t="shared" ref="I495:I530" si="28">SUM(E495,F495)</f>
        <v>-1066900</v>
      </c>
      <c r="J495" s="4">
        <f t="shared" ref="J495:J530" si="29">SUM(E495,F495,G495)</f>
        <v>-1066900</v>
      </c>
    </row>
    <row r="496" spans="1:10" ht="15.75" thickTop="1" x14ac:dyDescent="0.25">
      <c r="A496" t="str">
        <f t="shared" si="27"/>
        <v>a</v>
      </c>
      <c r="B496" s="5"/>
      <c r="C496" s="6" t="s">
        <v>10</v>
      </c>
      <c r="D496" s="7">
        <f>SUM('ცვლილ. ბიუჯ.'!E496,'ცვლილ. საკუთ.'!E496,'მთავრ. ფონდი'!E496,'პრეზ. ფონდი'!E496)</f>
        <v>0</v>
      </c>
      <c r="E496" s="7">
        <f>SUM('ცვლილ. ბიუჯ.'!F496,'ცვლილ. საკუთ.'!F496,'მთავრ. ფონდი'!F496,'პრეზ. ფონდი'!F496)</f>
        <v>-570000</v>
      </c>
      <c r="F496" s="7">
        <f>SUM('ცვლილ. ბიუჯ.'!G496,'ცვლილ. საკუთ.'!G496,'მთავრ. ფონდი'!G496,'პრეზ. ფონდი'!G496)</f>
        <v>-496900</v>
      </c>
      <c r="G496" s="7">
        <f>SUM('ცვლილ. ბიუჯ.'!H496,'ცვლილ. საკუთ.'!H496,'მთავრ. ფონდი'!H496,'პრეზ. ფონდი'!H496)</f>
        <v>0</v>
      </c>
      <c r="H496" s="7">
        <f>SUM('ცვლილ. ბიუჯ.'!I496,'ცვლილ. საკუთ.'!I496,'მთავრ. ფონდი'!I496,'პრეზ. ფონდი'!I496)</f>
        <v>1066900</v>
      </c>
      <c r="I496" s="7">
        <f t="shared" si="28"/>
        <v>-1066900</v>
      </c>
      <c r="J496" s="7">
        <f t="shared" si="29"/>
        <v>-1066900</v>
      </c>
    </row>
    <row r="497" spans="1:10" x14ac:dyDescent="0.25">
      <c r="A497" t="str">
        <f t="shared" si="27"/>
        <v>b</v>
      </c>
      <c r="B497" s="8"/>
      <c r="C497" s="9" t="s">
        <v>11</v>
      </c>
      <c r="D497" s="10">
        <f>SUM('ცვლილ. ბიუჯ.'!E497,'ცვლილ. საკუთ.'!E497,'მთავრ. ფონდი'!E497,'პრეზ. ფონდი'!E497)</f>
        <v>0</v>
      </c>
      <c r="E497" s="10">
        <f>SUM('ცვლილ. ბიუჯ.'!F497,'ცვლილ. საკუთ.'!F497,'მთავრ. ფონდი'!F497,'პრეზ. ფონდი'!F497)</f>
        <v>0</v>
      </c>
      <c r="F497" s="10">
        <f>SUM('ცვლილ. ბიუჯ.'!G497,'ცვლილ. საკუთ.'!G497,'მთავრ. ფონდი'!G497,'პრეზ. ფონდი'!G497)</f>
        <v>0</v>
      </c>
      <c r="G497" s="10">
        <f>SUM('ცვლილ. ბიუჯ.'!H497,'ცვლილ. საკუთ.'!H497,'მთავრ. ფონდი'!H497,'პრეზ. ფონდი'!H497)</f>
        <v>0</v>
      </c>
      <c r="H497" s="10">
        <f>SUM('ცვლილ. ბიუჯ.'!I497,'ცვლილ. საკუთ.'!I497,'მთავრ. ფონდი'!I497,'პრეზ. ფონდი'!I497)</f>
        <v>0</v>
      </c>
      <c r="I497" s="10">
        <f t="shared" si="28"/>
        <v>0</v>
      </c>
      <c r="J497" s="10">
        <f t="shared" si="29"/>
        <v>0</v>
      </c>
    </row>
    <row r="498" spans="1:10" x14ac:dyDescent="0.25">
      <c r="A498" t="str">
        <f t="shared" si="27"/>
        <v>b</v>
      </c>
      <c r="B498" s="8"/>
      <c r="C498" s="9" t="s">
        <v>12</v>
      </c>
      <c r="D498" s="10">
        <f>SUM('ცვლილ. ბიუჯ.'!E498,'ცვლილ. საკუთ.'!E498,'მთავრ. ფონდი'!E498,'პრეზ. ფონდი'!E498)</f>
        <v>0</v>
      </c>
      <c r="E498" s="10">
        <f>SUM('ცვლილ. ბიუჯ.'!F498,'ცვლილ. საკუთ.'!F498,'მთავრ. ფონდი'!F498,'პრეზ. ფონდი'!F498)</f>
        <v>0</v>
      </c>
      <c r="F498" s="10">
        <f>SUM('ცვლილ. ბიუჯ.'!G498,'ცვლილ. საკუთ.'!G498,'მთავრ. ფონდი'!G498,'პრეზ. ფონდი'!G498)</f>
        <v>0</v>
      </c>
      <c r="G498" s="10">
        <f>SUM('ცვლილ. ბიუჯ.'!H498,'ცვლილ. საკუთ.'!H498,'მთავრ. ფონდი'!H498,'პრეზ. ფონდი'!H498)</f>
        <v>0</v>
      </c>
      <c r="H498" s="10">
        <f>SUM('ცვლილ. ბიუჯ.'!I498,'ცვლილ. საკუთ.'!I498,'მთავრ. ფონდი'!I498,'პრეზ. ფონდი'!I498)</f>
        <v>0</v>
      </c>
      <c r="I498" s="10">
        <f t="shared" si="28"/>
        <v>0</v>
      </c>
      <c r="J498" s="10">
        <f t="shared" si="29"/>
        <v>0</v>
      </c>
    </row>
    <row r="499" spans="1:10" x14ac:dyDescent="0.25">
      <c r="A499" t="str">
        <f t="shared" si="27"/>
        <v>b</v>
      </c>
      <c r="B499" s="8"/>
      <c r="C499" s="9" t="s">
        <v>13</v>
      </c>
      <c r="D499" s="10">
        <f>SUM('ცვლილ. ბიუჯ.'!E499,'ცვლილ. საკუთ.'!E499,'მთავრ. ფონდი'!E499,'პრეზ. ფონდი'!E499)</f>
        <v>0</v>
      </c>
      <c r="E499" s="10">
        <f>SUM('ცვლილ. ბიუჯ.'!F499,'ცვლილ. საკუთ.'!F499,'მთავრ. ფონდი'!F499,'პრეზ. ფონდი'!F499)</f>
        <v>0</v>
      </c>
      <c r="F499" s="10">
        <f>SUM('ცვლილ. ბიუჯ.'!G499,'ცვლილ. საკუთ.'!G499,'მთავრ. ფონდი'!G499,'პრეზ. ფონდი'!G499)</f>
        <v>0</v>
      </c>
      <c r="G499" s="10">
        <f>SUM('ცვლილ. ბიუჯ.'!H499,'ცვლილ. საკუთ.'!H499,'მთავრ. ფონდი'!H499,'პრეზ. ფონდი'!H499)</f>
        <v>0</v>
      </c>
      <c r="H499" s="10">
        <f>SUM('ცვლილ. ბიუჯ.'!I499,'ცვლილ. საკუთ.'!I499,'მთავრ. ფონდი'!I499,'პრეზ. ფონდი'!I499)</f>
        <v>0</v>
      </c>
      <c r="I499" s="10">
        <f t="shared" si="28"/>
        <v>0</v>
      </c>
      <c r="J499" s="10">
        <f t="shared" si="29"/>
        <v>0</v>
      </c>
    </row>
    <row r="500" spans="1:10" x14ac:dyDescent="0.25">
      <c r="A500" t="str">
        <f t="shared" si="27"/>
        <v>b</v>
      </c>
      <c r="B500" s="8"/>
      <c r="C500" s="9" t="s">
        <v>14</v>
      </c>
      <c r="D500" s="10">
        <f>SUM('ცვლილ. ბიუჯ.'!E500,'ცვლილ. საკუთ.'!E500,'მთავრ. ფონდი'!E500,'პრეზ. ფონდი'!E500)</f>
        <v>0</v>
      </c>
      <c r="E500" s="10">
        <f>SUM('ცვლილ. ბიუჯ.'!F500,'ცვლილ. საკუთ.'!F500,'მთავრ. ფონდი'!F500,'პრეზ. ფონდი'!F500)</f>
        <v>0</v>
      </c>
      <c r="F500" s="10">
        <f>SUM('ცვლილ. ბიუჯ.'!G500,'ცვლილ. საკუთ.'!G500,'მთავრ. ფონდი'!G500,'პრეზ. ფონდი'!G500)</f>
        <v>0</v>
      </c>
      <c r="G500" s="10">
        <f>SUM('ცვლილ. ბიუჯ.'!H500,'ცვლილ. საკუთ.'!H500,'მთავრ. ფონდი'!H500,'პრეზ. ფონდი'!H500)</f>
        <v>0</v>
      </c>
      <c r="H500" s="10">
        <f>SUM('ცვლილ. ბიუჯ.'!I500,'ცვლილ. საკუთ.'!I500,'მთავრ. ფონდი'!I500,'პრეზ. ფონდი'!I500)</f>
        <v>0</v>
      </c>
      <c r="I500" s="10">
        <f t="shared" si="28"/>
        <v>0</v>
      </c>
      <c r="J500" s="10">
        <f t="shared" si="29"/>
        <v>0</v>
      </c>
    </row>
    <row r="501" spans="1:10" x14ac:dyDescent="0.25">
      <c r="A501" t="str">
        <f t="shared" si="27"/>
        <v>b</v>
      </c>
      <c r="B501" s="8"/>
      <c r="C501" s="9" t="s">
        <v>15</v>
      </c>
      <c r="D501" s="10">
        <f>SUM('ცვლილ. ბიუჯ.'!E501,'ცვლილ. საკუთ.'!E501,'მთავრ. ფონდი'!E501,'პრეზ. ფონდი'!E501)</f>
        <v>0</v>
      </c>
      <c r="E501" s="10">
        <f>SUM('ცვლილ. ბიუჯ.'!F501,'ცვლილ. საკუთ.'!F501,'მთავრ. ფონდი'!F501,'პრეზ. ფონდი'!F501)</f>
        <v>0</v>
      </c>
      <c r="F501" s="10">
        <f>SUM('ცვლილ. ბიუჯ.'!G501,'ცვლილ. საკუთ.'!G501,'მთავრ. ფონდი'!G501,'პრეზ. ფონდი'!G501)</f>
        <v>0</v>
      </c>
      <c r="G501" s="10">
        <f>SUM('ცვლილ. ბიუჯ.'!H501,'ცვლილ. საკუთ.'!H501,'მთავრ. ფონდი'!H501,'პრეზ. ფონდი'!H501)</f>
        <v>0</v>
      </c>
      <c r="H501" s="10">
        <f>SUM('ცვლილ. ბიუჯ.'!I501,'ცვლილ. საკუთ.'!I501,'მთავრ. ფონდი'!I501,'პრეზ. ფონდი'!I501)</f>
        <v>0</v>
      </c>
      <c r="I501" s="10">
        <f t="shared" si="28"/>
        <v>0</v>
      </c>
      <c r="J501" s="10">
        <f t="shared" si="29"/>
        <v>0</v>
      </c>
    </row>
    <row r="502" spans="1:10" x14ac:dyDescent="0.25">
      <c r="A502" t="str">
        <f t="shared" si="27"/>
        <v>a</v>
      </c>
      <c r="B502" s="8"/>
      <c r="C502" s="9" t="s">
        <v>16</v>
      </c>
      <c r="D502" s="10">
        <f>SUM('ცვლილ. ბიუჯ.'!E502,'ცვლილ. საკუთ.'!E502,'მთავრ. ფონდი'!E502,'პრეზ. ფონდი'!E502)</f>
        <v>0</v>
      </c>
      <c r="E502" s="10">
        <f>SUM('ცვლილ. ბიუჯ.'!F502,'ცვლილ. საკუთ.'!F502,'მთავრ. ფონდი'!F502,'პრეზ. ფონდი'!F502)</f>
        <v>-570000</v>
      </c>
      <c r="F502" s="10">
        <f>SUM('ცვლილ. ბიუჯ.'!G502,'ცვლილ. საკუთ.'!G502,'მთავრ. ფონდი'!G502,'პრეზ. ფონდი'!G502)</f>
        <v>-496900</v>
      </c>
      <c r="G502" s="10">
        <f>SUM('ცვლილ. ბიუჯ.'!H502,'ცვლილ. საკუთ.'!H502,'მთავრ. ფონდი'!H502,'პრეზ. ფონდი'!H502)</f>
        <v>0</v>
      </c>
      <c r="H502" s="10">
        <f>SUM('ცვლილ. ბიუჯ.'!I502,'ცვლილ. საკუთ.'!I502,'მთავრ. ფონდი'!I502,'პრეზ. ფონდი'!I502)</f>
        <v>1066900</v>
      </c>
      <c r="I502" s="10">
        <f t="shared" si="28"/>
        <v>-1066900</v>
      </c>
      <c r="J502" s="10">
        <f t="shared" si="29"/>
        <v>-1066900</v>
      </c>
    </row>
    <row r="503" spans="1:10" x14ac:dyDescent="0.25">
      <c r="A503" t="str">
        <f t="shared" si="27"/>
        <v>b</v>
      </c>
      <c r="B503" s="8"/>
      <c r="C503" s="9" t="s">
        <v>17</v>
      </c>
      <c r="D503" s="10">
        <f>SUM('ცვლილ. ბიუჯ.'!E503,'ცვლილ. საკუთ.'!E503,'მთავრ. ფონდი'!E503,'პრეზ. ფონდი'!E503)</f>
        <v>0</v>
      </c>
      <c r="E503" s="10">
        <f>SUM('ცვლილ. ბიუჯ.'!F503,'ცვლილ. საკუთ.'!F503,'მთავრ. ფონდი'!F503,'პრეზ. ფონდი'!F503)</f>
        <v>0</v>
      </c>
      <c r="F503" s="10">
        <f>SUM('ცვლილ. ბიუჯ.'!G503,'ცვლილ. საკუთ.'!G503,'მთავრ. ფონდი'!G503,'პრეზ. ფონდი'!G503)</f>
        <v>0</v>
      </c>
      <c r="G503" s="10">
        <f>SUM('ცვლილ. ბიუჯ.'!H503,'ცვლილ. საკუთ.'!H503,'მთავრ. ფონდი'!H503,'პრეზ. ფონდი'!H503)</f>
        <v>0</v>
      </c>
      <c r="H503" s="10">
        <f>SUM('ცვლილ. ბიუჯ.'!I503,'ცვლილ. საკუთ.'!I503,'მთავრ. ფონდი'!I503,'პრეზ. ფონდი'!I503)</f>
        <v>0</v>
      </c>
      <c r="I503" s="10">
        <f t="shared" si="28"/>
        <v>0</v>
      </c>
      <c r="J503" s="10">
        <f t="shared" si="29"/>
        <v>0</v>
      </c>
    </row>
    <row r="504" spans="1:10" x14ac:dyDescent="0.25">
      <c r="A504" t="str">
        <f t="shared" si="27"/>
        <v>b</v>
      </c>
      <c r="B504" s="5"/>
      <c r="C504" s="6" t="s">
        <v>18</v>
      </c>
      <c r="D504" s="7">
        <f>SUM('ცვლილ. ბიუჯ.'!E504,'ცვლილ. საკუთ.'!E504,'მთავრ. ფონდი'!E504,'პრეზ. ფონდი'!E504)</f>
        <v>0</v>
      </c>
      <c r="E504" s="7">
        <f>SUM('ცვლილ. ბიუჯ.'!F504,'ცვლილ. საკუთ.'!F504,'მთავრ. ფონდი'!F504,'პრეზ. ფონდი'!F504)</f>
        <v>0</v>
      </c>
      <c r="F504" s="7">
        <f>SUM('ცვლილ. ბიუჯ.'!G504,'ცვლილ. საკუთ.'!G504,'მთავრ. ფონდი'!G504,'პრეზ. ფონდი'!G504)</f>
        <v>0</v>
      </c>
      <c r="G504" s="7">
        <f>SUM('ცვლილ. ბიუჯ.'!H504,'ცვლილ. საკუთ.'!H504,'მთავრ. ფონდი'!H504,'პრეზ. ფონდი'!H504)</f>
        <v>0</v>
      </c>
      <c r="H504" s="7">
        <f>SUM('ცვლილ. ბიუჯ.'!I504,'ცვლილ. საკუთ.'!I504,'მთავრ. ფონდი'!I504,'პრეზ. ფონდი'!I504)</f>
        <v>0</v>
      </c>
      <c r="I504" s="7">
        <f t="shared" si="28"/>
        <v>0</v>
      </c>
      <c r="J504" s="7">
        <f t="shared" si="29"/>
        <v>0</v>
      </c>
    </row>
    <row r="505" spans="1:10" x14ac:dyDescent="0.25">
      <c r="A505" t="str">
        <f t="shared" si="27"/>
        <v>b</v>
      </c>
      <c r="B505" s="5"/>
      <c r="C505" s="6" t="s">
        <v>19</v>
      </c>
      <c r="D505" s="7">
        <f>SUM('ცვლილ. ბიუჯ.'!E505,'ცვლილ. საკუთ.'!E505,'მთავრ. ფონდი'!E505,'პრეზ. ფონდი'!E505)</f>
        <v>0</v>
      </c>
      <c r="E505" s="7">
        <f>SUM('ცვლილ. ბიუჯ.'!F505,'ცვლილ. საკუთ.'!F505,'მთავრ. ფონდი'!F505,'პრეზ. ფონდი'!F505)</f>
        <v>0</v>
      </c>
      <c r="F505" s="7">
        <f>SUM('ცვლილ. ბიუჯ.'!G505,'ცვლილ. საკუთ.'!G505,'მთავრ. ფონდი'!G505,'პრეზ. ფონდი'!G505)</f>
        <v>0</v>
      </c>
      <c r="G505" s="7">
        <f>SUM('ცვლილ. ბიუჯ.'!H505,'ცვლილ. საკუთ.'!H505,'მთავრ. ფონდი'!H505,'პრეზ. ფონდი'!H505)</f>
        <v>0</v>
      </c>
      <c r="H505" s="7">
        <f>SUM('ცვლილ. ბიუჯ.'!I505,'ცვლილ. საკუთ.'!I505,'მთავრ. ფონდი'!I505,'პრეზ. ფონდი'!I505)</f>
        <v>0</v>
      </c>
      <c r="I505" s="7">
        <f t="shared" si="28"/>
        <v>0</v>
      </c>
      <c r="J505" s="7">
        <f t="shared" si="29"/>
        <v>0</v>
      </c>
    </row>
    <row r="506" spans="1:10" ht="15.75" thickBot="1" x14ac:dyDescent="0.3">
      <c r="A506" t="str">
        <f t="shared" si="27"/>
        <v>b</v>
      </c>
      <c r="B506" s="11"/>
      <c r="C506" s="12" t="s">
        <v>20</v>
      </c>
      <c r="D506" s="13">
        <f>SUM('ცვლილ. ბიუჯ.'!E506,'ცვლილ. საკუთ.'!E506,'მთავრ. ფონდი'!E506,'პრეზ. ფონდი'!E506)</f>
        <v>0</v>
      </c>
      <c r="E506" s="13">
        <f>SUM('ცვლილ. ბიუჯ.'!F506,'ცვლილ. საკუთ.'!F506,'მთავრ. ფონდი'!F506,'პრეზ. ფონდი'!F506)</f>
        <v>0</v>
      </c>
      <c r="F506" s="13">
        <f>SUM('ცვლილ. ბიუჯ.'!G506,'ცვლილ. საკუთ.'!G506,'მთავრ. ფონდი'!G506,'პრეზ. ფონდი'!G506)</f>
        <v>0</v>
      </c>
      <c r="G506" s="13">
        <f>SUM('ცვლილ. ბიუჯ.'!H506,'ცვლილ. საკუთ.'!H506,'მთავრ. ფონდი'!H506,'პრეზ. ფონდი'!H506)</f>
        <v>0</v>
      </c>
      <c r="H506" s="13">
        <f>SUM('ცვლილ. ბიუჯ.'!I506,'ცვლილ. საკუთ.'!I506,'მთავრ. ფონდი'!I506,'პრეზ. ფონდი'!I506)</f>
        <v>0</v>
      </c>
      <c r="I506" s="13">
        <f t="shared" si="28"/>
        <v>0</v>
      </c>
      <c r="J506" s="13">
        <f t="shared" si="29"/>
        <v>0</v>
      </c>
    </row>
    <row r="507" spans="1:10" ht="31.5" thickTop="1" thickBot="1" x14ac:dyDescent="0.3">
      <c r="A507" t="str">
        <f t="shared" si="24"/>
        <v>a</v>
      </c>
      <c r="B507" s="16" t="s">
        <v>241</v>
      </c>
      <c r="C507" s="4" t="s">
        <v>245</v>
      </c>
      <c r="D507" s="4">
        <f>SUM('ცვლილ. ბიუჯ.'!E507,'ცვლილ. საკუთ.'!E507,'მთავრ. ფონდი'!E507,'პრეზ. ფონდი'!E507)</f>
        <v>0</v>
      </c>
      <c r="E507" s="4">
        <f>SUM('ცვლილ. ბიუჯ.'!F507,'ცვლილ. საკუთ.'!F507,'მთავრ. ფონდი'!F507,'პრეზ. ფონდი'!F507)</f>
        <v>-387000</v>
      </c>
      <c r="F507" s="4">
        <f>SUM('ცვლილ. ბიუჯ.'!G507,'ცვლილ. საკუთ.'!G507,'მთავრ. ფონდი'!G507,'პრეზ. ფონდი'!G507)</f>
        <v>-372100</v>
      </c>
      <c r="G507" s="4">
        <f>SUM('ცვლილ. ბიუჯ.'!H507,'ცვლილ. საკუთ.'!H507,'მთავრ. ფონდი'!H507,'პრეზ. ფონდი'!H507)</f>
        <v>0</v>
      </c>
      <c r="H507" s="4">
        <f>SUM('ცვლილ. ბიუჯ.'!I507,'ცვლილ. საკუთ.'!I507,'მთავრ. ფონდი'!I507,'პრეზ. ფონდი'!I507)</f>
        <v>759100</v>
      </c>
      <c r="I507" s="4">
        <f t="shared" si="28"/>
        <v>-759100</v>
      </c>
      <c r="J507" s="4">
        <f t="shared" si="29"/>
        <v>-759100</v>
      </c>
    </row>
    <row r="508" spans="1:10" ht="15.75" thickTop="1" x14ac:dyDescent="0.25">
      <c r="A508" t="str">
        <f t="shared" si="24"/>
        <v>a</v>
      </c>
      <c r="B508" s="5"/>
      <c r="C508" s="6" t="s">
        <v>10</v>
      </c>
      <c r="D508" s="7">
        <f>SUM('ცვლილ. ბიუჯ.'!E508,'ცვლილ. საკუთ.'!E508,'მთავრ. ფონდი'!E508,'პრეზ. ფონდი'!E508)</f>
        <v>0</v>
      </c>
      <c r="E508" s="7">
        <f>SUM('ცვლილ. ბიუჯ.'!F508,'ცვლილ. საკუთ.'!F508,'მთავრ. ფონდი'!F508,'პრეზ. ფონდი'!F508)</f>
        <v>-387000</v>
      </c>
      <c r="F508" s="7">
        <f>SUM('ცვლილ. ბიუჯ.'!G508,'ცვლილ. საკუთ.'!G508,'მთავრ. ფონდი'!G508,'პრეზ. ფონდი'!G508)</f>
        <v>-372100</v>
      </c>
      <c r="G508" s="7">
        <f>SUM('ცვლილ. ბიუჯ.'!H508,'ცვლილ. საკუთ.'!H508,'მთავრ. ფონდი'!H508,'პრეზ. ფონდი'!H508)</f>
        <v>0</v>
      </c>
      <c r="H508" s="7">
        <f>SUM('ცვლილ. ბიუჯ.'!I508,'ცვლილ. საკუთ.'!I508,'მთავრ. ფონდი'!I508,'პრეზ. ფონდი'!I508)</f>
        <v>759100</v>
      </c>
      <c r="I508" s="7">
        <f t="shared" si="28"/>
        <v>-759100</v>
      </c>
      <c r="J508" s="7">
        <f t="shared" si="29"/>
        <v>-759100</v>
      </c>
    </row>
    <row r="509" spans="1:10" x14ac:dyDescent="0.25">
      <c r="A509" t="str">
        <f t="shared" si="24"/>
        <v>b</v>
      </c>
      <c r="B509" s="8"/>
      <c r="C509" s="9" t="s">
        <v>11</v>
      </c>
      <c r="D509" s="10">
        <f>SUM('ცვლილ. ბიუჯ.'!E509,'ცვლილ. საკუთ.'!E509,'მთავრ. ფონდი'!E509,'პრეზ. ფონდი'!E509)</f>
        <v>0</v>
      </c>
      <c r="E509" s="10">
        <f>SUM('ცვლილ. ბიუჯ.'!F509,'ცვლილ. საკუთ.'!F509,'მთავრ. ფონდი'!F509,'პრეზ. ფონდი'!F509)</f>
        <v>0</v>
      </c>
      <c r="F509" s="10">
        <f>SUM('ცვლილ. ბიუჯ.'!G509,'ცვლილ. საკუთ.'!G509,'მთავრ. ფონდი'!G509,'პრეზ. ფონდი'!G509)</f>
        <v>0</v>
      </c>
      <c r="G509" s="10">
        <f>SUM('ცვლილ. ბიუჯ.'!H509,'ცვლილ. საკუთ.'!H509,'მთავრ. ფონდი'!H509,'პრეზ. ფონდი'!H509)</f>
        <v>0</v>
      </c>
      <c r="H509" s="10">
        <f>SUM('ცვლილ. ბიუჯ.'!I509,'ცვლილ. საკუთ.'!I509,'მთავრ. ფონდი'!I509,'პრეზ. ფონდი'!I509)</f>
        <v>0</v>
      </c>
      <c r="I509" s="10">
        <f t="shared" si="28"/>
        <v>0</v>
      </c>
      <c r="J509" s="10">
        <f t="shared" si="29"/>
        <v>0</v>
      </c>
    </row>
    <row r="510" spans="1:10" x14ac:dyDescent="0.25">
      <c r="A510" t="str">
        <f t="shared" si="24"/>
        <v>b</v>
      </c>
      <c r="B510" s="8"/>
      <c r="C510" s="9" t="s">
        <v>12</v>
      </c>
      <c r="D510" s="10">
        <f>SUM('ცვლილ. ბიუჯ.'!E510,'ცვლილ. საკუთ.'!E510,'მთავრ. ფონდი'!E510,'პრეზ. ფონდი'!E510)</f>
        <v>0</v>
      </c>
      <c r="E510" s="10">
        <f>SUM('ცვლილ. ბიუჯ.'!F510,'ცვლილ. საკუთ.'!F510,'მთავრ. ფონდი'!F510,'პრეზ. ფონდი'!F510)</f>
        <v>0</v>
      </c>
      <c r="F510" s="10">
        <f>SUM('ცვლილ. ბიუჯ.'!G510,'ცვლილ. საკუთ.'!G510,'მთავრ. ფონდი'!G510,'პრეზ. ფონდი'!G510)</f>
        <v>0</v>
      </c>
      <c r="G510" s="10">
        <f>SUM('ცვლილ. ბიუჯ.'!H510,'ცვლილ. საკუთ.'!H510,'მთავრ. ფონდი'!H510,'პრეზ. ფონდი'!H510)</f>
        <v>0</v>
      </c>
      <c r="H510" s="10">
        <f>SUM('ცვლილ. ბიუჯ.'!I510,'ცვლილ. საკუთ.'!I510,'მთავრ. ფონდი'!I510,'პრეზ. ფონდი'!I510)</f>
        <v>0</v>
      </c>
      <c r="I510" s="10">
        <f t="shared" si="28"/>
        <v>0</v>
      </c>
      <c r="J510" s="10">
        <f t="shared" si="29"/>
        <v>0</v>
      </c>
    </row>
    <row r="511" spans="1:10" x14ac:dyDescent="0.25">
      <c r="A511" t="str">
        <f t="shared" si="24"/>
        <v>b</v>
      </c>
      <c r="B511" s="8"/>
      <c r="C511" s="9" t="s">
        <v>13</v>
      </c>
      <c r="D511" s="10">
        <f>SUM('ცვლილ. ბიუჯ.'!E511,'ცვლილ. საკუთ.'!E511,'მთავრ. ფონდი'!E511,'პრეზ. ფონდი'!E511)</f>
        <v>0</v>
      </c>
      <c r="E511" s="10">
        <f>SUM('ცვლილ. ბიუჯ.'!F511,'ცვლილ. საკუთ.'!F511,'მთავრ. ფონდი'!F511,'პრეზ. ფონდი'!F511)</f>
        <v>0</v>
      </c>
      <c r="F511" s="10">
        <f>SUM('ცვლილ. ბიუჯ.'!G511,'ცვლილ. საკუთ.'!G511,'მთავრ. ფონდი'!G511,'პრეზ. ფონდი'!G511)</f>
        <v>0</v>
      </c>
      <c r="G511" s="10">
        <f>SUM('ცვლილ. ბიუჯ.'!H511,'ცვლილ. საკუთ.'!H511,'მთავრ. ფონდი'!H511,'პრეზ. ფონდი'!H511)</f>
        <v>0</v>
      </c>
      <c r="H511" s="10">
        <f>SUM('ცვლილ. ბიუჯ.'!I511,'ცვლილ. საკუთ.'!I511,'მთავრ. ფონდი'!I511,'პრეზ. ფონდი'!I511)</f>
        <v>0</v>
      </c>
      <c r="I511" s="10">
        <f t="shared" si="28"/>
        <v>0</v>
      </c>
      <c r="J511" s="10">
        <f t="shared" si="29"/>
        <v>0</v>
      </c>
    </row>
    <row r="512" spans="1:10" x14ac:dyDescent="0.25">
      <c r="A512" t="str">
        <f t="shared" si="24"/>
        <v>b</v>
      </c>
      <c r="B512" s="8"/>
      <c r="C512" s="9" t="s">
        <v>14</v>
      </c>
      <c r="D512" s="10">
        <f>SUM('ცვლილ. ბიუჯ.'!E512,'ცვლილ. საკუთ.'!E512,'მთავრ. ფონდი'!E512,'პრეზ. ფონდი'!E512)</f>
        <v>0</v>
      </c>
      <c r="E512" s="10">
        <f>SUM('ცვლილ. ბიუჯ.'!F512,'ცვლილ. საკუთ.'!F512,'მთავრ. ფონდი'!F512,'პრეზ. ფონდი'!F512)</f>
        <v>0</v>
      </c>
      <c r="F512" s="10">
        <f>SUM('ცვლილ. ბიუჯ.'!G512,'ცვლილ. საკუთ.'!G512,'მთავრ. ფონდი'!G512,'პრეზ. ფონდი'!G512)</f>
        <v>0</v>
      </c>
      <c r="G512" s="10">
        <f>SUM('ცვლილ. ბიუჯ.'!H512,'ცვლილ. საკუთ.'!H512,'მთავრ. ფონდი'!H512,'პრეზ. ფონდი'!H512)</f>
        <v>0</v>
      </c>
      <c r="H512" s="10">
        <f>SUM('ცვლილ. ბიუჯ.'!I512,'ცვლილ. საკუთ.'!I512,'მთავრ. ფონდი'!I512,'პრეზ. ფონდი'!I512)</f>
        <v>0</v>
      </c>
      <c r="I512" s="10">
        <f t="shared" si="28"/>
        <v>0</v>
      </c>
      <c r="J512" s="10">
        <f t="shared" si="29"/>
        <v>0</v>
      </c>
    </row>
    <row r="513" spans="1:10" x14ac:dyDescent="0.25">
      <c r="A513" t="str">
        <f t="shared" si="24"/>
        <v>b</v>
      </c>
      <c r="B513" s="8"/>
      <c r="C513" s="9" t="s">
        <v>15</v>
      </c>
      <c r="D513" s="10">
        <f>SUM('ცვლილ. ბიუჯ.'!E513,'ცვლილ. საკუთ.'!E513,'მთავრ. ფონდი'!E513,'პრეზ. ფონდი'!E513)</f>
        <v>0</v>
      </c>
      <c r="E513" s="10">
        <f>SUM('ცვლილ. ბიუჯ.'!F513,'ცვლილ. საკუთ.'!F513,'მთავრ. ფონდი'!F513,'პრეზ. ფონდი'!F513)</f>
        <v>0</v>
      </c>
      <c r="F513" s="10">
        <f>SUM('ცვლილ. ბიუჯ.'!G513,'ცვლილ. საკუთ.'!G513,'მთავრ. ფონდი'!G513,'პრეზ. ფონდი'!G513)</f>
        <v>0</v>
      </c>
      <c r="G513" s="10">
        <f>SUM('ცვლილ. ბიუჯ.'!H513,'ცვლილ. საკუთ.'!H513,'მთავრ. ფონდი'!H513,'პრეზ. ფონდი'!H513)</f>
        <v>0</v>
      </c>
      <c r="H513" s="10">
        <f>SUM('ცვლილ. ბიუჯ.'!I513,'ცვლილ. საკუთ.'!I513,'მთავრ. ფონდი'!I513,'პრეზ. ფონდი'!I513)</f>
        <v>0</v>
      </c>
      <c r="I513" s="10">
        <f t="shared" si="28"/>
        <v>0</v>
      </c>
      <c r="J513" s="10">
        <f t="shared" si="29"/>
        <v>0</v>
      </c>
    </row>
    <row r="514" spans="1:10" x14ac:dyDescent="0.25">
      <c r="A514" t="str">
        <f t="shared" si="24"/>
        <v>a</v>
      </c>
      <c r="B514" s="8"/>
      <c r="C514" s="9" t="s">
        <v>16</v>
      </c>
      <c r="D514" s="10">
        <f>SUM('ცვლილ. ბიუჯ.'!E514,'ცვლილ. საკუთ.'!E514,'მთავრ. ფონდი'!E514,'პრეზ. ფონდი'!E514)</f>
        <v>0</v>
      </c>
      <c r="E514" s="10">
        <f>SUM('ცვლილ. ბიუჯ.'!F514,'ცვლილ. საკუთ.'!F514,'მთავრ. ფონდი'!F514,'პრეზ. ფონდი'!F514)</f>
        <v>-387000</v>
      </c>
      <c r="F514" s="10">
        <f>SUM('ცვლილ. ბიუჯ.'!G514,'ცვლილ. საკუთ.'!G514,'მთავრ. ფონდი'!G514,'პრეზ. ფონდი'!G514)</f>
        <v>-372100</v>
      </c>
      <c r="G514" s="10">
        <f>SUM('ცვლილ. ბიუჯ.'!H514,'ცვლილ. საკუთ.'!H514,'მთავრ. ფონდი'!H514,'პრეზ. ფონდი'!H514)</f>
        <v>0</v>
      </c>
      <c r="H514" s="10">
        <f>SUM('ცვლილ. ბიუჯ.'!I514,'ცვლილ. საკუთ.'!I514,'მთავრ. ფონდი'!I514,'პრეზ. ფონდი'!I514)</f>
        <v>759100</v>
      </c>
      <c r="I514" s="10">
        <f t="shared" si="28"/>
        <v>-759100</v>
      </c>
      <c r="J514" s="10">
        <f t="shared" si="29"/>
        <v>-759100</v>
      </c>
    </row>
    <row r="515" spans="1:10" x14ac:dyDescent="0.25">
      <c r="A515" t="str">
        <f t="shared" si="24"/>
        <v>b</v>
      </c>
      <c r="B515" s="8"/>
      <c r="C515" s="9" t="s">
        <v>17</v>
      </c>
      <c r="D515" s="10">
        <f>SUM('ცვლილ. ბიუჯ.'!E515,'ცვლილ. საკუთ.'!E515,'მთავრ. ფონდი'!E515,'პრეზ. ფონდი'!E515)</f>
        <v>0</v>
      </c>
      <c r="E515" s="10">
        <f>SUM('ცვლილ. ბიუჯ.'!F515,'ცვლილ. საკუთ.'!F515,'მთავრ. ფონდი'!F515,'პრეზ. ფონდი'!F515)</f>
        <v>0</v>
      </c>
      <c r="F515" s="10">
        <f>SUM('ცვლილ. ბიუჯ.'!G515,'ცვლილ. საკუთ.'!G515,'მთავრ. ფონდი'!G515,'პრეზ. ფონდი'!G515)</f>
        <v>0</v>
      </c>
      <c r="G515" s="10">
        <f>SUM('ცვლილ. ბიუჯ.'!H515,'ცვლილ. საკუთ.'!H515,'მთავრ. ფონდი'!H515,'პრეზ. ფონდი'!H515)</f>
        <v>0</v>
      </c>
      <c r="H515" s="10">
        <f>SUM('ცვლილ. ბიუჯ.'!I515,'ცვლილ. საკუთ.'!I515,'მთავრ. ფონდი'!I515,'პრეზ. ფონდი'!I515)</f>
        <v>0</v>
      </c>
      <c r="I515" s="10">
        <f t="shared" si="28"/>
        <v>0</v>
      </c>
      <c r="J515" s="10">
        <f t="shared" si="29"/>
        <v>0</v>
      </c>
    </row>
    <row r="516" spans="1:10" x14ac:dyDescent="0.25">
      <c r="A516" t="str">
        <f t="shared" si="24"/>
        <v>b</v>
      </c>
      <c r="B516" s="5"/>
      <c r="C516" s="6" t="s">
        <v>18</v>
      </c>
      <c r="D516" s="7">
        <f>SUM('ცვლილ. ბიუჯ.'!E516,'ცვლილ. საკუთ.'!E516,'მთავრ. ფონდი'!E516,'პრეზ. ფონდი'!E516)</f>
        <v>0</v>
      </c>
      <c r="E516" s="7">
        <f>SUM('ცვლილ. ბიუჯ.'!F516,'ცვლილ. საკუთ.'!F516,'მთავრ. ფონდი'!F516,'პრეზ. ფონდი'!F516)</f>
        <v>0</v>
      </c>
      <c r="F516" s="7">
        <f>SUM('ცვლილ. ბიუჯ.'!G516,'ცვლილ. საკუთ.'!G516,'მთავრ. ფონდი'!G516,'პრეზ. ფონდი'!G516)</f>
        <v>0</v>
      </c>
      <c r="G516" s="7">
        <f>SUM('ცვლილ. ბიუჯ.'!H516,'ცვლილ. საკუთ.'!H516,'მთავრ. ფონდი'!H516,'პრეზ. ფონდი'!H516)</f>
        <v>0</v>
      </c>
      <c r="H516" s="7">
        <f>SUM('ცვლილ. ბიუჯ.'!I516,'ცვლილ. საკუთ.'!I516,'მთავრ. ფონდი'!I516,'პრეზ. ფონდი'!I516)</f>
        <v>0</v>
      </c>
      <c r="I516" s="7">
        <f t="shared" si="28"/>
        <v>0</v>
      </c>
      <c r="J516" s="7">
        <f t="shared" si="29"/>
        <v>0</v>
      </c>
    </row>
    <row r="517" spans="1:10" x14ac:dyDescent="0.25">
      <c r="A517" t="str">
        <f t="shared" si="24"/>
        <v>b</v>
      </c>
      <c r="B517" s="5"/>
      <c r="C517" s="6" t="s">
        <v>19</v>
      </c>
      <c r="D517" s="7">
        <f>SUM('ცვლილ. ბიუჯ.'!E517,'ცვლილ. საკუთ.'!E517,'მთავრ. ფონდი'!E517,'პრეზ. ფონდი'!E517)</f>
        <v>0</v>
      </c>
      <c r="E517" s="7">
        <f>SUM('ცვლილ. ბიუჯ.'!F517,'ცვლილ. საკუთ.'!F517,'მთავრ. ფონდი'!F517,'პრეზ. ფონდი'!F517)</f>
        <v>0</v>
      </c>
      <c r="F517" s="7">
        <f>SUM('ცვლილ. ბიუჯ.'!G517,'ცვლილ. საკუთ.'!G517,'მთავრ. ფონდი'!G517,'პრეზ. ფონდი'!G517)</f>
        <v>0</v>
      </c>
      <c r="G517" s="7">
        <f>SUM('ცვლილ. ბიუჯ.'!H517,'ცვლილ. საკუთ.'!H517,'მთავრ. ფონდი'!H517,'პრეზ. ფონდი'!H517)</f>
        <v>0</v>
      </c>
      <c r="H517" s="7">
        <f>SUM('ცვლილ. ბიუჯ.'!I517,'ცვლილ. საკუთ.'!I517,'მთავრ. ფონდი'!I517,'პრეზ. ფონდი'!I517)</f>
        <v>0</v>
      </c>
      <c r="I517" s="7">
        <f t="shared" si="28"/>
        <v>0</v>
      </c>
      <c r="J517" s="7">
        <f t="shared" si="29"/>
        <v>0</v>
      </c>
    </row>
    <row r="518" spans="1:10" ht="15.75" thickBot="1" x14ac:dyDescent="0.3">
      <c r="A518" t="str">
        <f t="shared" si="24"/>
        <v>b</v>
      </c>
      <c r="B518" s="11"/>
      <c r="C518" s="12" t="s">
        <v>20</v>
      </c>
      <c r="D518" s="13">
        <f>SUM('ცვლილ. ბიუჯ.'!E518,'ცვლილ. საკუთ.'!E518,'მთავრ. ფონდი'!E518,'პრეზ. ფონდი'!E518)</f>
        <v>0</v>
      </c>
      <c r="E518" s="13">
        <f>SUM('ცვლილ. ბიუჯ.'!F518,'ცვლილ. საკუთ.'!F518,'მთავრ. ფონდი'!F518,'პრეზ. ფონდი'!F518)</f>
        <v>0</v>
      </c>
      <c r="F518" s="13">
        <f>SUM('ცვლილ. ბიუჯ.'!G518,'ცვლილ. საკუთ.'!G518,'მთავრ. ფონდი'!G518,'პრეზ. ფონდი'!G518)</f>
        <v>0</v>
      </c>
      <c r="G518" s="13">
        <f>SUM('ცვლილ. ბიუჯ.'!H518,'ცვლილ. საკუთ.'!H518,'მთავრ. ფონდი'!H518,'პრეზ. ფონდი'!H518)</f>
        <v>0</v>
      </c>
      <c r="H518" s="13">
        <f>SUM('ცვლილ. ბიუჯ.'!I518,'ცვლილ. საკუთ.'!I518,'მთავრ. ფონდი'!I518,'პრეზ. ფონდი'!I518)</f>
        <v>0</v>
      </c>
      <c r="I518" s="13">
        <f t="shared" si="28"/>
        <v>0</v>
      </c>
      <c r="J518" s="13">
        <f t="shared" si="29"/>
        <v>0</v>
      </c>
    </row>
    <row r="519" spans="1:10" ht="31.5" thickTop="1" thickBot="1" x14ac:dyDescent="0.3">
      <c r="A519" t="str">
        <f t="shared" si="24"/>
        <v>a</v>
      </c>
      <c r="B519" s="16" t="s">
        <v>242</v>
      </c>
      <c r="C519" s="4" t="s">
        <v>246</v>
      </c>
      <c r="D519" s="4">
        <f>SUM('ცვლილ. ბიუჯ.'!E519,'ცვლილ. საკუთ.'!E519,'მთავრ. ფონდი'!E519,'პრეზ. ფონდი'!E519)</f>
        <v>0</v>
      </c>
      <c r="E519" s="4">
        <f>SUM('ცვლილ. ბიუჯ.'!F519,'ცვლილ. საკუთ.'!F519,'მთავრ. ფონდი'!F519,'პრეზ. ფონდი'!F519)</f>
        <v>-199500</v>
      </c>
      <c r="F519" s="4">
        <f>SUM('ცვლილ. ბიუჯ.'!G519,'ცვლილ. საკუთ.'!G519,'მთავრ. ფონდი'!G519,'პრეზ. ფონდი'!G519)</f>
        <v>-155000</v>
      </c>
      <c r="G519" s="4">
        <f>SUM('ცვლილ. ბიუჯ.'!H519,'ცვლილ. საკუთ.'!H519,'მთავრ. ფონდი'!H519,'პრეზ. ფონდი'!H519)</f>
        <v>0</v>
      </c>
      <c r="H519" s="4">
        <f>SUM('ცვლილ. ბიუჯ.'!I519,'ცვლილ. საკუთ.'!I519,'მთავრ. ფონდი'!I519,'პრეზ. ფონდი'!I519)</f>
        <v>354500</v>
      </c>
      <c r="I519" s="4">
        <f t="shared" si="28"/>
        <v>-354500</v>
      </c>
      <c r="J519" s="4">
        <f t="shared" si="29"/>
        <v>-354500</v>
      </c>
    </row>
    <row r="520" spans="1:10" ht="15.75" thickTop="1" x14ac:dyDescent="0.25">
      <c r="A520" t="str">
        <f t="shared" si="24"/>
        <v>a</v>
      </c>
      <c r="B520" s="5"/>
      <c r="C520" s="6" t="s">
        <v>10</v>
      </c>
      <c r="D520" s="7">
        <f>SUM('ცვლილ. ბიუჯ.'!E520,'ცვლილ. საკუთ.'!E520,'მთავრ. ფონდი'!E520,'პრეზ. ფონდი'!E520)</f>
        <v>0</v>
      </c>
      <c r="E520" s="7">
        <f>SUM('ცვლილ. ბიუჯ.'!F520,'ცვლილ. საკუთ.'!F520,'მთავრ. ფონდი'!F520,'პრეზ. ფონდი'!F520)</f>
        <v>-199500</v>
      </c>
      <c r="F520" s="7">
        <f>SUM('ცვლილ. ბიუჯ.'!G520,'ცვლილ. საკუთ.'!G520,'მთავრ. ფონდი'!G520,'პრეზ. ფონდი'!G520)</f>
        <v>-155000</v>
      </c>
      <c r="G520" s="7">
        <f>SUM('ცვლილ. ბიუჯ.'!H520,'ცვლილ. საკუთ.'!H520,'მთავრ. ფონდი'!H520,'პრეზ. ფონდი'!H520)</f>
        <v>0</v>
      </c>
      <c r="H520" s="7">
        <f>SUM('ცვლილ. ბიუჯ.'!I520,'ცვლილ. საკუთ.'!I520,'მთავრ. ფონდი'!I520,'პრეზ. ფონდი'!I520)</f>
        <v>354500</v>
      </c>
      <c r="I520" s="7">
        <f t="shared" si="28"/>
        <v>-354500</v>
      </c>
      <c r="J520" s="7">
        <f t="shared" si="29"/>
        <v>-354500</v>
      </c>
    </row>
    <row r="521" spans="1:10" x14ac:dyDescent="0.25">
      <c r="A521" t="str">
        <f t="shared" si="24"/>
        <v>b</v>
      </c>
      <c r="B521" s="8"/>
      <c r="C521" s="9" t="s">
        <v>11</v>
      </c>
      <c r="D521" s="10">
        <f>SUM('ცვლილ. ბიუჯ.'!E521,'ცვლილ. საკუთ.'!E521,'მთავრ. ფონდი'!E521,'პრეზ. ფონდი'!E521)</f>
        <v>0</v>
      </c>
      <c r="E521" s="10">
        <f>SUM('ცვლილ. ბიუჯ.'!F521,'ცვლილ. საკუთ.'!F521,'მთავრ. ფონდი'!F521,'პრეზ. ფონდი'!F521)</f>
        <v>0</v>
      </c>
      <c r="F521" s="10">
        <f>SUM('ცვლილ. ბიუჯ.'!G521,'ცვლილ. საკუთ.'!G521,'მთავრ. ფონდი'!G521,'პრეზ. ფონდი'!G521)</f>
        <v>0</v>
      </c>
      <c r="G521" s="10">
        <f>SUM('ცვლილ. ბიუჯ.'!H521,'ცვლილ. საკუთ.'!H521,'მთავრ. ფონდი'!H521,'პრეზ. ფონდი'!H521)</f>
        <v>0</v>
      </c>
      <c r="H521" s="10">
        <f>SUM('ცვლილ. ბიუჯ.'!I521,'ცვლილ. საკუთ.'!I521,'მთავრ. ფონდი'!I521,'პრეზ. ფონდი'!I521)</f>
        <v>0</v>
      </c>
      <c r="I521" s="10">
        <f t="shared" si="28"/>
        <v>0</v>
      </c>
      <c r="J521" s="10">
        <f t="shared" si="29"/>
        <v>0</v>
      </c>
    </row>
    <row r="522" spans="1:10" x14ac:dyDescent="0.25">
      <c r="A522" t="str">
        <f t="shared" si="24"/>
        <v>b</v>
      </c>
      <c r="B522" s="8"/>
      <c r="C522" s="9" t="s">
        <v>12</v>
      </c>
      <c r="D522" s="10">
        <f>SUM('ცვლილ. ბიუჯ.'!E522,'ცვლილ. საკუთ.'!E522,'მთავრ. ფონდი'!E522,'პრეზ. ფონდი'!E522)</f>
        <v>0</v>
      </c>
      <c r="E522" s="10">
        <f>SUM('ცვლილ. ბიუჯ.'!F522,'ცვლილ. საკუთ.'!F522,'მთავრ. ფონდი'!F522,'პრეზ. ფონდი'!F522)</f>
        <v>0</v>
      </c>
      <c r="F522" s="10">
        <f>SUM('ცვლილ. ბიუჯ.'!G522,'ცვლილ. საკუთ.'!G522,'მთავრ. ფონდი'!G522,'პრეზ. ფონდი'!G522)</f>
        <v>0</v>
      </c>
      <c r="G522" s="10">
        <f>SUM('ცვლილ. ბიუჯ.'!H522,'ცვლილ. საკუთ.'!H522,'მთავრ. ფონდი'!H522,'პრეზ. ფონდი'!H522)</f>
        <v>0</v>
      </c>
      <c r="H522" s="10">
        <f>SUM('ცვლილ. ბიუჯ.'!I522,'ცვლილ. საკუთ.'!I522,'მთავრ. ფონდი'!I522,'პრეზ. ფონდი'!I522)</f>
        <v>0</v>
      </c>
      <c r="I522" s="10">
        <f t="shared" si="28"/>
        <v>0</v>
      </c>
      <c r="J522" s="10">
        <f t="shared" si="29"/>
        <v>0</v>
      </c>
    </row>
    <row r="523" spans="1:10" x14ac:dyDescent="0.25">
      <c r="A523" t="str">
        <f t="shared" si="24"/>
        <v>b</v>
      </c>
      <c r="B523" s="8"/>
      <c r="C523" s="9" t="s">
        <v>13</v>
      </c>
      <c r="D523" s="10">
        <f>SUM('ცვლილ. ბიუჯ.'!E523,'ცვლილ. საკუთ.'!E523,'მთავრ. ფონდი'!E523,'პრეზ. ფონდი'!E523)</f>
        <v>0</v>
      </c>
      <c r="E523" s="10">
        <f>SUM('ცვლილ. ბიუჯ.'!F523,'ცვლილ. საკუთ.'!F523,'მთავრ. ფონდი'!F523,'პრეზ. ფონდი'!F523)</f>
        <v>0</v>
      </c>
      <c r="F523" s="10">
        <f>SUM('ცვლილ. ბიუჯ.'!G523,'ცვლილ. საკუთ.'!G523,'მთავრ. ფონდი'!G523,'პრეზ. ფონდი'!G523)</f>
        <v>0</v>
      </c>
      <c r="G523" s="10">
        <f>SUM('ცვლილ. ბიუჯ.'!H523,'ცვლილ. საკუთ.'!H523,'მთავრ. ფონდი'!H523,'პრეზ. ფონდი'!H523)</f>
        <v>0</v>
      </c>
      <c r="H523" s="10">
        <f>SUM('ცვლილ. ბიუჯ.'!I523,'ცვლილ. საკუთ.'!I523,'მთავრ. ფონდი'!I523,'პრეზ. ფონდი'!I523)</f>
        <v>0</v>
      </c>
      <c r="I523" s="10">
        <f t="shared" si="28"/>
        <v>0</v>
      </c>
      <c r="J523" s="10">
        <f t="shared" si="29"/>
        <v>0</v>
      </c>
    </row>
    <row r="524" spans="1:10" x14ac:dyDescent="0.25">
      <c r="A524" t="str">
        <f t="shared" si="24"/>
        <v>b</v>
      </c>
      <c r="B524" s="8"/>
      <c r="C524" s="9" t="s">
        <v>14</v>
      </c>
      <c r="D524" s="10">
        <f>SUM('ცვლილ. ბიუჯ.'!E524,'ცვლილ. საკუთ.'!E524,'მთავრ. ფონდი'!E524,'პრეზ. ფონდი'!E524)</f>
        <v>0</v>
      </c>
      <c r="E524" s="10">
        <f>SUM('ცვლილ. ბიუჯ.'!F524,'ცვლილ. საკუთ.'!F524,'მთავრ. ფონდი'!F524,'პრეზ. ფონდი'!F524)</f>
        <v>0</v>
      </c>
      <c r="F524" s="10">
        <f>SUM('ცვლილ. ბიუჯ.'!G524,'ცვლილ. საკუთ.'!G524,'მთავრ. ფონდი'!G524,'პრეზ. ფონდი'!G524)</f>
        <v>0</v>
      </c>
      <c r="G524" s="10">
        <f>SUM('ცვლილ. ბიუჯ.'!H524,'ცვლილ. საკუთ.'!H524,'მთავრ. ფონდი'!H524,'პრეზ. ფონდი'!H524)</f>
        <v>0</v>
      </c>
      <c r="H524" s="10">
        <f>SUM('ცვლილ. ბიუჯ.'!I524,'ცვლილ. საკუთ.'!I524,'მთავრ. ფონდი'!I524,'პრეზ. ფონდი'!I524)</f>
        <v>0</v>
      </c>
      <c r="I524" s="10">
        <f t="shared" si="28"/>
        <v>0</v>
      </c>
      <c r="J524" s="10">
        <f t="shared" si="29"/>
        <v>0</v>
      </c>
    </row>
    <row r="525" spans="1:10" x14ac:dyDescent="0.25">
      <c r="A525" t="str">
        <f t="shared" si="24"/>
        <v>b</v>
      </c>
      <c r="B525" s="8"/>
      <c r="C525" s="9" t="s">
        <v>15</v>
      </c>
      <c r="D525" s="10">
        <f>SUM('ცვლილ. ბიუჯ.'!E525,'ცვლილ. საკუთ.'!E525,'მთავრ. ფონდი'!E525,'პრეზ. ფონდი'!E525)</f>
        <v>0</v>
      </c>
      <c r="E525" s="10">
        <f>SUM('ცვლილ. ბიუჯ.'!F525,'ცვლილ. საკუთ.'!F525,'მთავრ. ფონდი'!F525,'პრეზ. ფონდი'!F525)</f>
        <v>0</v>
      </c>
      <c r="F525" s="10">
        <f>SUM('ცვლილ. ბიუჯ.'!G525,'ცვლილ. საკუთ.'!G525,'მთავრ. ფონდი'!G525,'პრეზ. ფონდი'!G525)</f>
        <v>0</v>
      </c>
      <c r="G525" s="10">
        <f>SUM('ცვლილ. ბიუჯ.'!H525,'ცვლილ. საკუთ.'!H525,'მთავრ. ფონდი'!H525,'პრეზ. ფონდი'!H525)</f>
        <v>0</v>
      </c>
      <c r="H525" s="10">
        <f>SUM('ცვლილ. ბიუჯ.'!I525,'ცვლილ. საკუთ.'!I525,'მთავრ. ფონდი'!I525,'პრეზ. ფონდი'!I525)</f>
        <v>0</v>
      </c>
      <c r="I525" s="10">
        <f t="shared" si="28"/>
        <v>0</v>
      </c>
      <c r="J525" s="10">
        <f t="shared" si="29"/>
        <v>0</v>
      </c>
    </row>
    <row r="526" spans="1:10" x14ac:dyDescent="0.25">
      <c r="A526" t="str">
        <f t="shared" si="24"/>
        <v>a</v>
      </c>
      <c r="B526" s="8"/>
      <c r="C526" s="9" t="s">
        <v>16</v>
      </c>
      <c r="D526" s="10">
        <f>SUM('ცვლილ. ბიუჯ.'!E526,'ცვლილ. საკუთ.'!E526,'მთავრ. ფონდი'!E526,'პრეზ. ფონდი'!E526)</f>
        <v>0</v>
      </c>
      <c r="E526" s="10">
        <f>SUM('ცვლილ. ბიუჯ.'!F526,'ცვლილ. საკუთ.'!F526,'მთავრ. ფონდი'!F526,'პრეზ. ფონდი'!F526)</f>
        <v>-199500</v>
      </c>
      <c r="F526" s="10">
        <f>SUM('ცვლილ. ბიუჯ.'!G526,'ცვლილ. საკუთ.'!G526,'მთავრ. ფონდი'!G526,'პრეზ. ფონდი'!G526)</f>
        <v>-155000</v>
      </c>
      <c r="G526" s="10">
        <f>SUM('ცვლილ. ბიუჯ.'!H526,'ცვლილ. საკუთ.'!H526,'მთავრ. ფონდი'!H526,'პრეზ. ფონდი'!H526)</f>
        <v>0</v>
      </c>
      <c r="H526" s="10">
        <f>SUM('ცვლილ. ბიუჯ.'!I526,'ცვლილ. საკუთ.'!I526,'მთავრ. ფონდი'!I526,'პრეზ. ფონდი'!I526)</f>
        <v>354500</v>
      </c>
      <c r="I526" s="10">
        <f t="shared" si="28"/>
        <v>-354500</v>
      </c>
      <c r="J526" s="10">
        <f t="shared" si="29"/>
        <v>-354500</v>
      </c>
    </row>
    <row r="527" spans="1:10" x14ac:dyDescent="0.25">
      <c r="A527" t="str">
        <f t="shared" si="24"/>
        <v>b</v>
      </c>
      <c r="B527" s="8"/>
      <c r="C527" s="9" t="s">
        <v>17</v>
      </c>
      <c r="D527" s="10">
        <f>SUM('ცვლილ. ბიუჯ.'!E527,'ცვლილ. საკუთ.'!E527,'მთავრ. ფონდი'!E527,'პრეზ. ფონდი'!E527)</f>
        <v>0</v>
      </c>
      <c r="E527" s="10">
        <f>SUM('ცვლილ. ბიუჯ.'!F527,'ცვლილ. საკუთ.'!F527,'მთავრ. ფონდი'!F527,'პრეზ. ფონდი'!F527)</f>
        <v>0</v>
      </c>
      <c r="F527" s="10">
        <f>SUM('ცვლილ. ბიუჯ.'!G527,'ცვლილ. საკუთ.'!G527,'მთავრ. ფონდი'!G527,'პრეზ. ფონდი'!G527)</f>
        <v>0</v>
      </c>
      <c r="G527" s="10">
        <f>SUM('ცვლილ. ბიუჯ.'!H527,'ცვლილ. საკუთ.'!H527,'მთავრ. ფონდი'!H527,'პრეზ. ფონდი'!H527)</f>
        <v>0</v>
      </c>
      <c r="H527" s="10">
        <f>SUM('ცვლილ. ბიუჯ.'!I527,'ცვლილ. საკუთ.'!I527,'მთავრ. ფონდი'!I527,'პრეზ. ფონდი'!I527)</f>
        <v>0</v>
      </c>
      <c r="I527" s="10">
        <f t="shared" si="28"/>
        <v>0</v>
      </c>
      <c r="J527" s="10">
        <f t="shared" si="29"/>
        <v>0</v>
      </c>
    </row>
    <row r="528" spans="1:10" x14ac:dyDescent="0.25">
      <c r="A528" t="str">
        <f t="shared" si="24"/>
        <v>b</v>
      </c>
      <c r="B528" s="5"/>
      <c r="C528" s="6" t="s">
        <v>18</v>
      </c>
      <c r="D528" s="7">
        <f>SUM('ცვლილ. ბიუჯ.'!E528,'ცვლილ. საკუთ.'!E528,'მთავრ. ფონდი'!E528,'პრეზ. ფონდი'!E528)</f>
        <v>0</v>
      </c>
      <c r="E528" s="7">
        <f>SUM('ცვლილ. ბიუჯ.'!F528,'ცვლილ. საკუთ.'!F528,'მთავრ. ფონდი'!F528,'პრეზ. ფონდი'!F528)</f>
        <v>0</v>
      </c>
      <c r="F528" s="7">
        <f>SUM('ცვლილ. ბიუჯ.'!G528,'ცვლილ. საკუთ.'!G528,'მთავრ. ფონდი'!G528,'პრეზ. ფონდი'!G528)</f>
        <v>0</v>
      </c>
      <c r="G528" s="7">
        <f>SUM('ცვლილ. ბიუჯ.'!H528,'ცვლილ. საკუთ.'!H528,'მთავრ. ფონდი'!H528,'პრეზ. ფონდი'!H528)</f>
        <v>0</v>
      </c>
      <c r="H528" s="7">
        <f>SUM('ცვლილ. ბიუჯ.'!I528,'ცვლილ. საკუთ.'!I528,'მთავრ. ფონდი'!I528,'პრეზ. ფონდი'!I528)</f>
        <v>0</v>
      </c>
      <c r="I528" s="7">
        <f t="shared" si="28"/>
        <v>0</v>
      </c>
      <c r="J528" s="7">
        <f t="shared" si="29"/>
        <v>0</v>
      </c>
    </row>
    <row r="529" spans="1:10" x14ac:dyDescent="0.25">
      <c r="A529" t="str">
        <f t="shared" si="24"/>
        <v>b</v>
      </c>
      <c r="B529" s="5"/>
      <c r="C529" s="6" t="s">
        <v>19</v>
      </c>
      <c r="D529" s="7">
        <f>SUM('ცვლილ. ბიუჯ.'!E529,'ცვლილ. საკუთ.'!E529,'მთავრ. ფონდი'!E529,'პრეზ. ფონდი'!E529)</f>
        <v>0</v>
      </c>
      <c r="E529" s="7">
        <f>SUM('ცვლილ. ბიუჯ.'!F529,'ცვლილ. საკუთ.'!F529,'მთავრ. ფონდი'!F529,'პრეზ. ფონდი'!F529)</f>
        <v>0</v>
      </c>
      <c r="F529" s="7">
        <f>SUM('ცვლილ. ბიუჯ.'!G529,'ცვლილ. საკუთ.'!G529,'მთავრ. ფონდი'!G529,'პრეზ. ფონდი'!G529)</f>
        <v>0</v>
      </c>
      <c r="G529" s="7">
        <f>SUM('ცვლილ. ბიუჯ.'!H529,'ცვლილ. საკუთ.'!H529,'მთავრ. ფონდი'!H529,'პრეზ. ფონდი'!H529)</f>
        <v>0</v>
      </c>
      <c r="H529" s="7">
        <f>SUM('ცვლილ. ბიუჯ.'!I529,'ცვლილ. საკუთ.'!I529,'მთავრ. ფონდი'!I529,'პრეზ. ფონდი'!I529)</f>
        <v>0</v>
      </c>
      <c r="I529" s="7">
        <f t="shared" si="28"/>
        <v>0</v>
      </c>
      <c r="J529" s="7">
        <f t="shared" si="29"/>
        <v>0</v>
      </c>
    </row>
    <row r="530" spans="1:10" ht="15.75" thickBot="1" x14ac:dyDescent="0.3">
      <c r="A530" t="str">
        <f t="shared" si="24"/>
        <v>b</v>
      </c>
      <c r="B530" s="11"/>
      <c r="C530" s="12" t="s">
        <v>20</v>
      </c>
      <c r="D530" s="13">
        <f>SUM('ცვლილ. ბიუჯ.'!E530,'ცვლილ. საკუთ.'!E530,'მთავრ. ფონდი'!E530,'პრეზ. ფონდი'!E530)</f>
        <v>0</v>
      </c>
      <c r="E530" s="13">
        <f>SUM('ცვლილ. ბიუჯ.'!F530,'ცვლილ. საკუთ.'!F530,'მთავრ. ფონდი'!F530,'პრეზ. ფონდი'!F530)</f>
        <v>0</v>
      </c>
      <c r="F530" s="13">
        <f>SUM('ცვლილ. ბიუჯ.'!G530,'ცვლილ. საკუთ.'!G530,'მთავრ. ფონდი'!G530,'პრეზ. ფონდი'!G530)</f>
        <v>0</v>
      </c>
      <c r="G530" s="13">
        <f>SUM('ცვლილ. ბიუჯ.'!H530,'ცვლილ. საკუთ.'!H530,'მთავრ. ფონდი'!H530,'პრეზ. ფონდი'!H530)</f>
        <v>0</v>
      </c>
      <c r="H530" s="13">
        <f>SUM('ცვლილ. ბიუჯ.'!I530,'ცვლილ. საკუთ.'!I530,'მთავრ. ფონდი'!I530,'პრეზ. ფონდი'!I530)</f>
        <v>0</v>
      </c>
      <c r="I530" s="13">
        <f t="shared" si="28"/>
        <v>0</v>
      </c>
      <c r="J530" s="13">
        <f t="shared" si="29"/>
        <v>0</v>
      </c>
    </row>
    <row r="531" spans="1:10" ht="31.5" thickTop="1" thickBot="1" x14ac:dyDescent="0.3">
      <c r="A531" t="str">
        <f t="shared" si="21"/>
        <v>a</v>
      </c>
      <c r="B531" s="16" t="s">
        <v>260</v>
      </c>
      <c r="C531" s="4" t="s">
        <v>249</v>
      </c>
      <c r="D531" s="4">
        <f>SUM('ცვლილ. ბიუჯ.'!E531,'ცვლილ. საკუთ.'!E531,'მთავრ. ფონდი'!E531,'პრეზ. ფონდი'!E531)</f>
        <v>0</v>
      </c>
      <c r="E531" s="4">
        <f>SUM('ცვლილ. ბიუჯ.'!F531,'ცვლილ. საკუთ.'!F531,'მთავრ. ფონდი'!F531,'პრეზ. ფონდი'!F531)</f>
        <v>-3304000</v>
      </c>
      <c r="F531" s="4">
        <f>SUM('ცვლილ. ბიუჯ.'!G531,'ცვლილ. საკუთ.'!G531,'მთავრ. ფონდი'!G531,'პრეზ. ფონდი'!G531)</f>
        <v>-2000000</v>
      </c>
      <c r="G531" s="4">
        <f>SUM('ცვლილ. ბიუჯ.'!H531,'ცვლილ. საკუთ.'!H531,'მთავრ. ფონდი'!H531,'პრეზ. ფონდი'!H531)</f>
        <v>500000</v>
      </c>
      <c r="H531" s="4">
        <f>SUM('ცვლილ. ბიუჯ.'!I531,'ცვლილ. საკუთ.'!I531,'მთავრ. ფონდი'!I531,'პრეზ. ფონდი'!I531)</f>
        <v>4804000</v>
      </c>
      <c r="I531" s="4">
        <f t="shared" ref="I531:I542" si="30">SUM(E531,F531)</f>
        <v>-5304000</v>
      </c>
      <c r="J531" s="4">
        <f t="shared" ref="J531:J542" si="31">SUM(E531,F531,G531)</f>
        <v>-4804000</v>
      </c>
    </row>
    <row r="532" spans="1:10" ht="15.75" thickTop="1" x14ac:dyDescent="0.25">
      <c r="A532" t="str">
        <f t="shared" si="21"/>
        <v>a</v>
      </c>
      <c r="B532" s="5"/>
      <c r="C532" s="6" t="s">
        <v>10</v>
      </c>
      <c r="D532" s="7">
        <f>SUM('ცვლილ. ბიუჯ.'!E532,'ცვლილ. საკუთ.'!E532,'მთავრ. ფონდი'!E532,'პრეზ. ფონდი'!E532)</f>
        <v>0</v>
      </c>
      <c r="E532" s="7">
        <f>SUM('ცვლილ. ბიუჯ.'!F532,'ცვლილ. საკუთ.'!F532,'მთავრ. ფონდი'!F532,'პრეზ. ფონდი'!F532)</f>
        <v>-3304000</v>
      </c>
      <c r="F532" s="7">
        <f>SUM('ცვლილ. ბიუჯ.'!G532,'ცვლილ. საკუთ.'!G532,'მთავრ. ფონდი'!G532,'პრეზ. ფონდი'!G532)</f>
        <v>-2000000</v>
      </c>
      <c r="G532" s="7">
        <f>SUM('ცვლილ. ბიუჯ.'!H532,'ცვლილ. საკუთ.'!H532,'მთავრ. ფონდი'!H532,'პრეზ. ფონდი'!H532)</f>
        <v>500000</v>
      </c>
      <c r="H532" s="7">
        <f>SUM('ცვლილ. ბიუჯ.'!I532,'ცვლილ. საკუთ.'!I532,'მთავრ. ფონდი'!I532,'პრეზ. ფონდი'!I532)</f>
        <v>4804000</v>
      </c>
      <c r="I532" s="7">
        <f t="shared" si="30"/>
        <v>-5304000</v>
      </c>
      <c r="J532" s="7">
        <f t="shared" si="31"/>
        <v>-4804000</v>
      </c>
    </row>
    <row r="533" spans="1:10" x14ac:dyDescent="0.25">
      <c r="A533" t="str">
        <f t="shared" si="21"/>
        <v>b</v>
      </c>
      <c r="B533" s="8"/>
      <c r="C533" s="9" t="s">
        <v>11</v>
      </c>
      <c r="D533" s="10">
        <f>SUM('ცვლილ. ბიუჯ.'!E533,'ცვლილ. საკუთ.'!E533,'მთავრ. ფონდი'!E533,'პრეზ. ფონდი'!E533)</f>
        <v>0</v>
      </c>
      <c r="E533" s="10">
        <f>SUM('ცვლილ. ბიუჯ.'!F533,'ცვლილ. საკუთ.'!F533,'მთავრ. ფონდი'!F533,'პრეზ. ფონდი'!F533)</f>
        <v>0</v>
      </c>
      <c r="F533" s="10">
        <f>SUM('ცვლილ. ბიუჯ.'!G533,'ცვლილ. საკუთ.'!G533,'მთავრ. ფონდი'!G533,'პრეზ. ფონდი'!G533)</f>
        <v>0</v>
      </c>
      <c r="G533" s="10">
        <f>SUM('ცვლილ. ბიუჯ.'!H533,'ცვლილ. საკუთ.'!H533,'მთავრ. ფონდი'!H533,'პრეზ. ფონდი'!H533)</f>
        <v>0</v>
      </c>
      <c r="H533" s="10">
        <f>SUM('ცვლილ. ბიუჯ.'!I533,'ცვლილ. საკუთ.'!I533,'მთავრ. ფონდი'!I533,'პრეზ. ფონდი'!I533)</f>
        <v>0</v>
      </c>
      <c r="I533" s="10">
        <f t="shared" si="30"/>
        <v>0</v>
      </c>
      <c r="J533" s="10">
        <f t="shared" si="31"/>
        <v>0</v>
      </c>
    </row>
    <row r="534" spans="1:10" x14ac:dyDescent="0.25">
      <c r="A534" t="str">
        <f t="shared" si="21"/>
        <v>b</v>
      </c>
      <c r="B534" s="8"/>
      <c r="C534" s="9" t="s">
        <v>12</v>
      </c>
      <c r="D534" s="10">
        <f>SUM('ცვლილ. ბიუჯ.'!E534,'ცვლილ. საკუთ.'!E534,'მთავრ. ფონდი'!E534,'პრეზ. ფონდი'!E534)</f>
        <v>0</v>
      </c>
      <c r="E534" s="10">
        <f>SUM('ცვლილ. ბიუჯ.'!F534,'ცვლილ. საკუთ.'!F534,'მთავრ. ფონდი'!F534,'პრეზ. ფონდი'!F534)</f>
        <v>0</v>
      </c>
      <c r="F534" s="10">
        <f>SUM('ცვლილ. ბიუჯ.'!G534,'ცვლილ. საკუთ.'!G534,'მთავრ. ფონდი'!G534,'პრეზ. ფონდი'!G534)</f>
        <v>0</v>
      </c>
      <c r="G534" s="10">
        <f>SUM('ცვლილ. ბიუჯ.'!H534,'ცვლილ. საკუთ.'!H534,'მთავრ. ფონდი'!H534,'პრეზ. ფონდი'!H534)</f>
        <v>0</v>
      </c>
      <c r="H534" s="10">
        <f>SUM('ცვლილ. ბიუჯ.'!I534,'ცვლილ. საკუთ.'!I534,'მთავრ. ფონდი'!I534,'პრეზ. ფონდი'!I534)</f>
        <v>0</v>
      </c>
      <c r="I534" s="10">
        <f t="shared" si="30"/>
        <v>0</v>
      </c>
      <c r="J534" s="10">
        <f t="shared" si="31"/>
        <v>0</v>
      </c>
    </row>
    <row r="535" spans="1:10" x14ac:dyDescent="0.25">
      <c r="A535" t="str">
        <f t="shared" si="21"/>
        <v>b</v>
      </c>
      <c r="B535" s="8"/>
      <c r="C535" s="9" t="s">
        <v>13</v>
      </c>
      <c r="D535" s="10">
        <f>SUM('ცვლილ. ბიუჯ.'!E535,'ცვლილ. საკუთ.'!E535,'მთავრ. ფონდი'!E535,'პრეზ. ფონდი'!E535)</f>
        <v>0</v>
      </c>
      <c r="E535" s="10">
        <f>SUM('ცვლილ. ბიუჯ.'!F535,'ცვლილ. საკუთ.'!F535,'მთავრ. ფონდი'!F535,'პრეზ. ფონდი'!F535)</f>
        <v>0</v>
      </c>
      <c r="F535" s="10">
        <f>SUM('ცვლილ. ბიუჯ.'!G535,'ცვლილ. საკუთ.'!G535,'მთავრ. ფონდი'!G535,'პრეზ. ფონდი'!G535)</f>
        <v>0</v>
      </c>
      <c r="G535" s="10">
        <f>SUM('ცვლილ. ბიუჯ.'!H535,'ცვლილ. საკუთ.'!H535,'მთავრ. ფონდი'!H535,'პრეზ. ფონდი'!H535)</f>
        <v>0</v>
      </c>
      <c r="H535" s="10">
        <f>SUM('ცვლილ. ბიუჯ.'!I535,'ცვლილ. საკუთ.'!I535,'მთავრ. ფონდი'!I535,'პრეზ. ფონდი'!I535)</f>
        <v>0</v>
      </c>
      <c r="I535" s="10">
        <f t="shared" si="30"/>
        <v>0</v>
      </c>
      <c r="J535" s="10">
        <f t="shared" si="31"/>
        <v>0</v>
      </c>
    </row>
    <row r="536" spans="1:10" x14ac:dyDescent="0.25">
      <c r="A536" t="str">
        <f t="shared" si="21"/>
        <v>b</v>
      </c>
      <c r="B536" s="8"/>
      <c r="C536" s="9" t="s">
        <v>14</v>
      </c>
      <c r="D536" s="10">
        <f>SUM('ცვლილ. ბიუჯ.'!E536,'ცვლილ. საკუთ.'!E536,'მთავრ. ფონდი'!E536,'პრეზ. ფონდი'!E536)</f>
        <v>0</v>
      </c>
      <c r="E536" s="10">
        <f>SUM('ცვლილ. ბიუჯ.'!F536,'ცვლილ. საკუთ.'!F536,'მთავრ. ფონდი'!F536,'პრეზ. ფონდი'!F536)</f>
        <v>0</v>
      </c>
      <c r="F536" s="10">
        <f>SUM('ცვლილ. ბიუჯ.'!G536,'ცვლილ. საკუთ.'!G536,'მთავრ. ფონდი'!G536,'პრეზ. ფონდი'!G536)</f>
        <v>0</v>
      </c>
      <c r="G536" s="10">
        <f>SUM('ცვლილ. ბიუჯ.'!H536,'ცვლილ. საკუთ.'!H536,'მთავრ. ფონდი'!H536,'პრეზ. ფონდი'!H536)</f>
        <v>0</v>
      </c>
      <c r="H536" s="10">
        <f>SUM('ცვლილ. ბიუჯ.'!I536,'ცვლილ. საკუთ.'!I536,'მთავრ. ფონდი'!I536,'პრეზ. ფონდი'!I536)</f>
        <v>0</v>
      </c>
      <c r="I536" s="10">
        <f t="shared" si="30"/>
        <v>0</v>
      </c>
      <c r="J536" s="10">
        <f t="shared" si="31"/>
        <v>0</v>
      </c>
    </row>
    <row r="537" spans="1:10" x14ac:dyDescent="0.25">
      <c r="A537" t="str">
        <f t="shared" si="21"/>
        <v>b</v>
      </c>
      <c r="B537" s="8"/>
      <c r="C537" s="9" t="s">
        <v>15</v>
      </c>
      <c r="D537" s="10">
        <f>SUM('ცვლილ. ბიუჯ.'!E537,'ცვლილ. საკუთ.'!E537,'მთავრ. ფონდი'!E537,'პრეზ. ფონდი'!E537)</f>
        <v>0</v>
      </c>
      <c r="E537" s="10">
        <f>SUM('ცვლილ. ბიუჯ.'!F537,'ცვლილ. საკუთ.'!F537,'მთავრ. ფონდი'!F537,'პრეზ. ფონდი'!F537)</f>
        <v>0</v>
      </c>
      <c r="F537" s="10">
        <f>SUM('ცვლილ. ბიუჯ.'!G537,'ცვლილ. საკუთ.'!G537,'მთავრ. ფონდი'!G537,'პრეზ. ფონდი'!G537)</f>
        <v>0</v>
      </c>
      <c r="G537" s="10">
        <f>SUM('ცვლილ. ბიუჯ.'!H537,'ცვლილ. საკუთ.'!H537,'მთავრ. ფონდი'!H537,'პრეზ. ფონდი'!H537)</f>
        <v>0</v>
      </c>
      <c r="H537" s="10">
        <f>SUM('ცვლილ. ბიუჯ.'!I537,'ცვლილ. საკუთ.'!I537,'მთავრ. ფონდი'!I537,'პრეზ. ფონდი'!I537)</f>
        <v>0</v>
      </c>
      <c r="I537" s="10">
        <f t="shared" si="30"/>
        <v>0</v>
      </c>
      <c r="J537" s="10">
        <f t="shared" si="31"/>
        <v>0</v>
      </c>
    </row>
    <row r="538" spans="1:10" x14ac:dyDescent="0.25">
      <c r="A538" t="str">
        <f t="shared" si="21"/>
        <v>a</v>
      </c>
      <c r="B538" s="8"/>
      <c r="C538" s="9" t="s">
        <v>16</v>
      </c>
      <c r="D538" s="10">
        <f>SUM('ცვლილ. ბიუჯ.'!E538,'ცვლილ. საკუთ.'!E538,'მთავრ. ფონდი'!E538,'პრეზ. ფონდი'!E538)</f>
        <v>0</v>
      </c>
      <c r="E538" s="10">
        <f>SUM('ცვლილ. ბიუჯ.'!F538,'ცვლილ. საკუთ.'!F538,'მთავრ. ფონდი'!F538,'პრეზ. ფონდი'!F538)</f>
        <v>-3304000</v>
      </c>
      <c r="F538" s="10">
        <f>SUM('ცვლილ. ბიუჯ.'!G538,'ცვლილ. საკუთ.'!G538,'მთავრ. ფონდი'!G538,'პრეზ. ფონდი'!G538)</f>
        <v>-2000000</v>
      </c>
      <c r="G538" s="10">
        <f>SUM('ცვლილ. ბიუჯ.'!H538,'ცვლილ. საკუთ.'!H538,'მთავრ. ფონდი'!H538,'პრეზ. ფონდი'!H538)</f>
        <v>500000</v>
      </c>
      <c r="H538" s="10">
        <f>SUM('ცვლილ. ბიუჯ.'!I538,'ცვლილ. საკუთ.'!I538,'მთავრ. ფონდი'!I538,'პრეზ. ფონდი'!I538)</f>
        <v>4804000</v>
      </c>
      <c r="I538" s="10">
        <f t="shared" si="30"/>
        <v>-5304000</v>
      </c>
      <c r="J538" s="10">
        <f t="shared" si="31"/>
        <v>-4804000</v>
      </c>
    </row>
    <row r="539" spans="1:10" x14ac:dyDescent="0.25">
      <c r="A539" t="str">
        <f t="shared" si="21"/>
        <v>b</v>
      </c>
      <c r="B539" s="8"/>
      <c r="C539" s="9" t="s">
        <v>17</v>
      </c>
      <c r="D539" s="10">
        <f>SUM('ცვლილ. ბიუჯ.'!E539,'ცვლილ. საკუთ.'!E539,'მთავრ. ფონდი'!E539,'პრეზ. ფონდი'!E539)</f>
        <v>0</v>
      </c>
      <c r="E539" s="10">
        <f>SUM('ცვლილ. ბიუჯ.'!F539,'ცვლილ. საკუთ.'!F539,'მთავრ. ფონდი'!F539,'პრეზ. ფონდი'!F539)</f>
        <v>0</v>
      </c>
      <c r="F539" s="10">
        <f>SUM('ცვლილ. ბიუჯ.'!G539,'ცვლილ. საკუთ.'!G539,'მთავრ. ფონდი'!G539,'პრეზ. ფონდი'!G539)</f>
        <v>0</v>
      </c>
      <c r="G539" s="10">
        <f>SUM('ცვლილ. ბიუჯ.'!H539,'ცვლილ. საკუთ.'!H539,'მთავრ. ფონდი'!H539,'პრეზ. ფონდი'!H539)</f>
        <v>0</v>
      </c>
      <c r="H539" s="10">
        <f>SUM('ცვლილ. ბიუჯ.'!I539,'ცვლილ. საკუთ.'!I539,'მთავრ. ფონდი'!I539,'პრეზ. ფონდი'!I539)</f>
        <v>0</v>
      </c>
      <c r="I539" s="10">
        <f t="shared" si="30"/>
        <v>0</v>
      </c>
      <c r="J539" s="10">
        <f t="shared" si="31"/>
        <v>0</v>
      </c>
    </row>
    <row r="540" spans="1:10" x14ac:dyDescent="0.25">
      <c r="A540" t="str">
        <f t="shared" si="21"/>
        <v>b</v>
      </c>
      <c r="B540" s="5"/>
      <c r="C540" s="6" t="s">
        <v>18</v>
      </c>
      <c r="D540" s="7">
        <f>SUM('ცვლილ. ბიუჯ.'!E540,'ცვლილ. საკუთ.'!E540,'მთავრ. ფონდი'!E540,'პრეზ. ფონდი'!E540)</f>
        <v>0</v>
      </c>
      <c r="E540" s="7">
        <f>SUM('ცვლილ. ბიუჯ.'!F540,'ცვლილ. საკუთ.'!F540,'მთავრ. ფონდი'!F540,'პრეზ. ფონდი'!F540)</f>
        <v>0</v>
      </c>
      <c r="F540" s="7">
        <f>SUM('ცვლილ. ბიუჯ.'!G540,'ცვლილ. საკუთ.'!G540,'მთავრ. ფონდი'!G540,'პრეზ. ფონდი'!G540)</f>
        <v>0</v>
      </c>
      <c r="G540" s="7">
        <f>SUM('ცვლილ. ბიუჯ.'!H540,'ცვლილ. საკუთ.'!H540,'მთავრ. ფონდი'!H540,'პრეზ. ფონდი'!H540)</f>
        <v>0</v>
      </c>
      <c r="H540" s="7">
        <f>SUM('ცვლილ. ბიუჯ.'!I540,'ცვლილ. საკუთ.'!I540,'მთავრ. ფონდი'!I540,'პრეზ. ფონდი'!I540)</f>
        <v>0</v>
      </c>
      <c r="I540" s="7">
        <f t="shared" si="30"/>
        <v>0</v>
      </c>
      <c r="J540" s="7">
        <f t="shared" si="31"/>
        <v>0</v>
      </c>
    </row>
    <row r="541" spans="1:10" x14ac:dyDescent="0.25">
      <c r="A541" t="str">
        <f t="shared" si="21"/>
        <v>b</v>
      </c>
      <c r="B541" s="5"/>
      <c r="C541" s="6" t="s">
        <v>19</v>
      </c>
      <c r="D541" s="7">
        <f>SUM('ცვლილ. ბიუჯ.'!E541,'ცვლილ. საკუთ.'!E541,'მთავრ. ფონდი'!E541,'პრეზ. ფონდი'!E541)</f>
        <v>0</v>
      </c>
      <c r="E541" s="7">
        <f>SUM('ცვლილ. ბიუჯ.'!F541,'ცვლილ. საკუთ.'!F541,'მთავრ. ფონდი'!F541,'პრეზ. ფონდი'!F541)</f>
        <v>0</v>
      </c>
      <c r="F541" s="7">
        <f>SUM('ცვლილ. ბიუჯ.'!G541,'ცვლილ. საკუთ.'!G541,'მთავრ. ფონდი'!G541,'პრეზ. ფონდი'!G541)</f>
        <v>0</v>
      </c>
      <c r="G541" s="7">
        <f>SUM('ცვლილ. ბიუჯ.'!H541,'ცვლილ. საკუთ.'!H541,'მთავრ. ფონდი'!H541,'პრეზ. ფონდი'!H541)</f>
        <v>0</v>
      </c>
      <c r="H541" s="7">
        <f>SUM('ცვლილ. ბიუჯ.'!I541,'ცვლილ. საკუთ.'!I541,'მთავრ. ფონდი'!I541,'პრეზ. ფონდი'!I541)</f>
        <v>0</v>
      </c>
      <c r="I541" s="7">
        <f t="shared" si="30"/>
        <v>0</v>
      </c>
      <c r="J541" s="7">
        <f t="shared" si="31"/>
        <v>0</v>
      </c>
    </row>
    <row r="542" spans="1:10" ht="15.75" thickBot="1" x14ac:dyDescent="0.3">
      <c r="A542" t="str">
        <f t="shared" si="21"/>
        <v>b</v>
      </c>
      <c r="B542" s="11"/>
      <c r="C542" s="12" t="s">
        <v>20</v>
      </c>
      <c r="D542" s="13">
        <f>SUM('ცვლილ. ბიუჯ.'!E542,'ცვლილ. საკუთ.'!E542,'მთავრ. ფონდი'!E542,'პრეზ. ფონდი'!E542)</f>
        <v>0</v>
      </c>
      <c r="E542" s="13">
        <f>SUM('ცვლილ. ბიუჯ.'!F542,'ცვლილ. საკუთ.'!F542,'მთავრ. ფონდი'!F542,'პრეზ. ფონდი'!F542)</f>
        <v>0</v>
      </c>
      <c r="F542" s="13">
        <f>SUM('ცვლილ. ბიუჯ.'!G542,'ცვლილ. საკუთ.'!G542,'მთავრ. ფონდი'!G542,'პრეზ. ფონდი'!G542)</f>
        <v>0</v>
      </c>
      <c r="G542" s="13">
        <f>SUM('ცვლილ. ბიუჯ.'!H542,'ცვლილ. საკუთ.'!H542,'მთავრ. ფონდი'!H542,'პრეზ. ფონდი'!H542)</f>
        <v>0</v>
      </c>
      <c r="H542" s="13">
        <f>SUM('ცვლილ. ბიუჯ.'!I542,'ცვლილ. საკუთ.'!I542,'მთავრ. ფონდი'!I542,'პრეზ. ფონდი'!I542)</f>
        <v>0</v>
      </c>
      <c r="I542" s="13">
        <f t="shared" si="30"/>
        <v>0</v>
      </c>
      <c r="J542" s="13">
        <f t="shared" si="31"/>
        <v>0</v>
      </c>
    </row>
    <row r="543" spans="1:10" ht="32.25" customHeight="1" thickTop="1" thickBot="1" x14ac:dyDescent="0.3">
      <c r="A543" t="str">
        <f t="shared" si="21"/>
        <v>a</v>
      </c>
      <c r="B543" s="16" t="s">
        <v>97</v>
      </c>
      <c r="C543" s="4" t="s">
        <v>98</v>
      </c>
      <c r="D543" s="4">
        <f>SUM('ცვლილ. ბიუჯ.'!E543,'ცვლილ. საკუთ.'!E543,'მთავრ. ფონდი'!E543,'პრეზ. ფონდი'!E543)</f>
        <v>239100</v>
      </c>
      <c r="E543" s="4">
        <f>SUM('ცვლილ. ბიუჯ.'!F543,'ცვლილ. საკუთ.'!F543,'მთავრ. ფონდი'!F543,'პრეზ. ფონდი'!F543)</f>
        <v>-22219630</v>
      </c>
      <c r="F543" s="4">
        <f>SUM('ცვლილ. ბიუჯ.'!G543,'ცვლილ. საკუთ.'!G543,'მთავრ. ფონდი'!G543,'პრეზ. ფონდი'!G543)</f>
        <v>19118730</v>
      </c>
      <c r="G543" s="4">
        <f>SUM('ცვლილ. ბიუჯ.'!H543,'ცვლილ. საკუთ.'!H543,'მთავრ. ფონდი'!H543,'პრეზ. ფონდი'!H543)</f>
        <v>3621000</v>
      </c>
      <c r="H543" s="4">
        <f>SUM('ცვლილ. ბიუჯ.'!I543,'ცვლილ. საკუთ.'!I543,'მთავრ. ფონდი'!I543,'პრეზ. ფონდი'!I543)</f>
        <v>-281000</v>
      </c>
      <c r="I543" s="4">
        <f t="shared" si="22"/>
        <v>-3100900</v>
      </c>
      <c r="J543" s="4">
        <f t="shared" si="23"/>
        <v>520100</v>
      </c>
    </row>
    <row r="544" spans="1:10" ht="15.75" thickTop="1" x14ac:dyDescent="0.25">
      <c r="A544" t="str">
        <f t="shared" si="21"/>
        <v>a</v>
      </c>
      <c r="B544" s="5"/>
      <c r="C544" s="6" t="s">
        <v>10</v>
      </c>
      <c r="D544" s="7">
        <f>SUM('ცვლილ. ბიუჯ.'!E544,'ცვლილ. საკუთ.'!E544,'მთავრ. ფონდი'!E544,'პრეზ. ფონდი'!E544)</f>
        <v>-62968</v>
      </c>
      <c r="E544" s="7">
        <f>SUM('ცვლილ. ბიუჯ.'!F544,'ცვლილ. საკუთ.'!F544,'მთავრ. ფონდი'!F544,'პრეზ. ფონდი'!F544)</f>
        <v>-22482468</v>
      </c>
      <c r="F544" s="7">
        <f>SUM('ცვლილ. ბიუჯ.'!G544,'ცვლილ. საკუთ.'!G544,'მთავრ. ფონდი'!G544,'პრეზ. ფონდი'!G544)</f>
        <v>19079500</v>
      </c>
      <c r="G544" s="7">
        <f>SUM('ცვლილ. ბიუჯ.'!H544,'ცვლილ. საკუთ.'!H544,'მთავრ. ფონდი'!H544,'პრეზ. ფონდი'!H544)</f>
        <v>3621000</v>
      </c>
      <c r="H544" s="7">
        <f>SUM('ცვლილ. ბიუჯ.'!I544,'ცვლილ. საკუთ.'!I544,'მთავრ. ფონდი'!I544,'პრეზ. ფონდი'!I544)</f>
        <v>-281000</v>
      </c>
      <c r="I544" s="7">
        <f t="shared" si="22"/>
        <v>-3402968</v>
      </c>
      <c r="J544" s="7">
        <f t="shared" si="23"/>
        <v>218032</v>
      </c>
    </row>
    <row r="545" spans="1:10" x14ac:dyDescent="0.25">
      <c r="A545" t="str">
        <f t="shared" si="21"/>
        <v>b</v>
      </c>
      <c r="B545" s="8"/>
      <c r="C545" s="9" t="s">
        <v>11</v>
      </c>
      <c r="D545" s="10">
        <f>SUM('ცვლილ. ბიუჯ.'!E545,'ცვლილ. საკუთ.'!E545,'მთავრ. ფონდი'!E545,'პრეზ. ფონდი'!E545)</f>
        <v>0</v>
      </c>
      <c r="E545" s="10">
        <f>SUM('ცვლილ. ბიუჯ.'!F545,'ცვლილ. საკუთ.'!F545,'მთავრ. ფონდი'!F545,'პრეზ. ფონდი'!F545)</f>
        <v>0</v>
      </c>
      <c r="F545" s="10">
        <f>SUM('ცვლილ. ბიუჯ.'!G545,'ცვლილ. საკუთ.'!G545,'მთავრ. ფონდი'!G545,'პრეზ. ფონდი'!G545)</f>
        <v>0</v>
      </c>
      <c r="G545" s="10">
        <f>SUM('ცვლილ. ბიუჯ.'!H545,'ცვლილ. საკუთ.'!H545,'მთავრ. ფონდი'!H545,'პრეზ. ფონდი'!H545)</f>
        <v>0</v>
      </c>
      <c r="H545" s="10">
        <f>SUM('ცვლილ. ბიუჯ.'!I545,'ცვლილ. საკუთ.'!I545,'მთავრ. ფონდი'!I545,'პრეზ. ფონდი'!I545)</f>
        <v>0</v>
      </c>
      <c r="I545" s="10">
        <f t="shared" si="22"/>
        <v>0</v>
      </c>
      <c r="J545" s="10">
        <f t="shared" si="23"/>
        <v>0</v>
      </c>
    </row>
    <row r="546" spans="1:10" x14ac:dyDescent="0.25">
      <c r="A546" t="str">
        <f t="shared" si="21"/>
        <v>a</v>
      </c>
      <c r="B546" s="8"/>
      <c r="C546" s="9" t="s">
        <v>12</v>
      </c>
      <c r="D546" s="10">
        <f>SUM('ცვლილ. ბიუჯ.'!E546,'ცვლილ. საკუთ.'!E546,'მთავრ. ფონდი'!E546,'პრეზ. ფონდი'!E546)</f>
        <v>1276626</v>
      </c>
      <c r="E546" s="10">
        <f>SUM('ცვლილ. ბიუჯ.'!F546,'ცვლილ. საკუთ.'!F546,'მთავრ. ფონდი'!F546,'პრეზ. ფონდი'!F546)</f>
        <v>-410384</v>
      </c>
      <c r="F546" s="10">
        <f>SUM('ცვლილ. ბიუჯ.'!G546,'ცვლილ. საკუთ.'!G546,'მთავრ. ფონდი'!G546,'პრეზ. ფონდი'!G546)</f>
        <v>521010</v>
      </c>
      <c r="G546" s="10">
        <f>SUM('ცვლილ. ბიუჯ.'!H546,'ცვლილ. საკუთ.'!H546,'მთავრ. ფონდი'!H546,'პრეზ. ფონდი'!H546)</f>
        <v>503000</v>
      </c>
      <c r="H546" s="10">
        <f>SUM('ცვლილ. ბიუჯ.'!I546,'ცვლილ. საკუთ.'!I546,'მთავრ. ფონდი'!I546,'პრეზ. ფონდი'!I546)</f>
        <v>663000</v>
      </c>
      <c r="I546" s="10">
        <f t="shared" si="22"/>
        <v>110626</v>
      </c>
      <c r="J546" s="10">
        <f t="shared" si="23"/>
        <v>613626</v>
      </c>
    </row>
    <row r="547" spans="1:10" x14ac:dyDescent="0.25">
      <c r="A547" t="str">
        <f t="shared" si="21"/>
        <v>b</v>
      </c>
      <c r="B547" s="8"/>
      <c r="C547" s="9" t="s">
        <v>13</v>
      </c>
      <c r="D547" s="10">
        <f>SUM('ცვლილ. ბიუჯ.'!E547,'ცვლილ. საკუთ.'!E547,'მთავრ. ფონდი'!E547,'პრეზ. ფონდი'!E547)</f>
        <v>0</v>
      </c>
      <c r="E547" s="10">
        <f>SUM('ცვლილ. ბიუჯ.'!F547,'ცვლილ. საკუთ.'!F547,'მთავრ. ფონდი'!F547,'პრეზ. ფონდი'!F547)</f>
        <v>0</v>
      </c>
      <c r="F547" s="10">
        <f>SUM('ცვლილ. ბიუჯ.'!G547,'ცვლილ. საკუთ.'!G547,'მთავრ. ფონდი'!G547,'პრეზ. ფონდი'!G547)</f>
        <v>0</v>
      </c>
      <c r="G547" s="10">
        <f>SUM('ცვლილ. ბიუჯ.'!H547,'ცვლილ. საკუთ.'!H547,'მთავრ. ფონდი'!H547,'პრეზ. ფონდი'!H547)</f>
        <v>0</v>
      </c>
      <c r="H547" s="10">
        <f>SUM('ცვლილ. ბიუჯ.'!I547,'ცვლილ. საკუთ.'!I547,'მთავრ. ფონდი'!I547,'პრეზ. ფონდი'!I547)</f>
        <v>0</v>
      </c>
      <c r="I547" s="10">
        <f t="shared" si="22"/>
        <v>0</v>
      </c>
      <c r="J547" s="10">
        <f t="shared" si="23"/>
        <v>0</v>
      </c>
    </row>
    <row r="548" spans="1:10" x14ac:dyDescent="0.25">
      <c r="A548" t="str">
        <f t="shared" si="21"/>
        <v>b</v>
      </c>
      <c r="B548" s="8"/>
      <c r="C548" s="9" t="s">
        <v>14</v>
      </c>
      <c r="D548" s="10">
        <f>SUM('ცვლილ. ბიუჯ.'!E548,'ცვლილ. საკუთ.'!E548,'მთავრ. ფონდი'!E548,'პრეზ. ფონდი'!E548)</f>
        <v>0</v>
      </c>
      <c r="E548" s="10">
        <f>SUM('ცვლილ. ბიუჯ.'!F548,'ცვლილ. საკუთ.'!F548,'მთავრ. ფონდი'!F548,'პრეზ. ფონდი'!F548)</f>
        <v>0</v>
      </c>
      <c r="F548" s="10">
        <f>SUM('ცვლილ. ბიუჯ.'!G548,'ცვლილ. საკუთ.'!G548,'მთავრ. ფონდი'!G548,'პრეზ. ფონდი'!G548)</f>
        <v>0</v>
      </c>
      <c r="G548" s="10">
        <f>SUM('ცვლილ. ბიუჯ.'!H548,'ცვლილ. საკუთ.'!H548,'მთავრ. ფონდი'!H548,'პრეზ. ფონდი'!H548)</f>
        <v>0</v>
      </c>
      <c r="H548" s="10">
        <f>SUM('ცვლილ. ბიუჯ.'!I548,'ცვლილ. საკუთ.'!I548,'მთავრ. ფონდი'!I548,'პრეზ. ფონდი'!I548)</f>
        <v>0</v>
      </c>
      <c r="I548" s="10">
        <f t="shared" si="22"/>
        <v>0</v>
      </c>
      <c r="J548" s="10">
        <f t="shared" si="23"/>
        <v>0</v>
      </c>
    </row>
    <row r="549" spans="1:10" x14ac:dyDescent="0.25">
      <c r="A549" t="str">
        <f t="shared" si="21"/>
        <v>b</v>
      </c>
      <c r="B549" s="8"/>
      <c r="C549" s="9" t="s">
        <v>15</v>
      </c>
      <c r="D549" s="10">
        <f>SUM('ცვლილ. ბიუჯ.'!E549,'ცვლილ. საკუთ.'!E549,'მთავრ. ფონდი'!E549,'პრეზ. ფონდი'!E549)</f>
        <v>0</v>
      </c>
      <c r="E549" s="10">
        <f>SUM('ცვლილ. ბიუჯ.'!F549,'ცვლილ. საკუთ.'!F549,'მთავრ. ფონდი'!F549,'პრეზ. ფონდი'!F549)</f>
        <v>0</v>
      </c>
      <c r="F549" s="10">
        <f>SUM('ცვლილ. ბიუჯ.'!G549,'ცვლილ. საკუთ.'!G549,'მთავრ. ფონდი'!G549,'პრეზ. ფონდი'!G549)</f>
        <v>0</v>
      </c>
      <c r="G549" s="10">
        <f>SUM('ცვლილ. ბიუჯ.'!H549,'ცვლილ. საკუთ.'!H549,'მთავრ. ფონდი'!H549,'პრეზ. ფონდი'!H549)</f>
        <v>0</v>
      </c>
      <c r="H549" s="10">
        <f>SUM('ცვლილ. ბიუჯ.'!I549,'ცვლილ. საკუთ.'!I549,'მთავრ. ფონდი'!I549,'პრეზ. ფონდი'!I549)</f>
        <v>0</v>
      </c>
      <c r="I549" s="10">
        <f t="shared" si="22"/>
        <v>0</v>
      </c>
      <c r="J549" s="10">
        <f t="shared" si="23"/>
        <v>0</v>
      </c>
    </row>
    <row r="550" spans="1:10" x14ac:dyDescent="0.25">
      <c r="A550" t="str">
        <f t="shared" si="21"/>
        <v>a</v>
      </c>
      <c r="B550" s="8"/>
      <c r="C550" s="9" t="s">
        <v>16</v>
      </c>
      <c r="D550" s="10">
        <f>SUM('ცვლილ. ბიუჯ.'!E550,'ცვლილ. საკუთ.'!E550,'მთავრ. ფონდი'!E550,'პრეზ. ფონდი'!E550)</f>
        <v>3635450</v>
      </c>
      <c r="E550" s="10">
        <f>SUM('ცვლილ. ბიუჯ.'!F550,'ცვლილ. საკუთ.'!F550,'მთავრ. ფონდი'!F550,'პრეზ. ფონდი'!F550)</f>
        <v>-22084040</v>
      </c>
      <c r="F550" s="10">
        <f>SUM('ცვლილ. ბიუჯ.'!G550,'ცვლილ. საკუთ.'!G550,'მთავრ. ფონდი'!G550,'პრეზ. ფონდი'!G550)</f>
        <v>18547490</v>
      </c>
      <c r="G550" s="10">
        <f>SUM('ცვლილ. ბიუჯ.'!H550,'ცვლილ. საკუთ.'!H550,'მთავრ. ფონდი'!H550,'პრეზ. ფონდი'!H550)</f>
        <v>3117000</v>
      </c>
      <c r="H550" s="10">
        <f>SUM('ცვლილ. ბიუჯ.'!I550,'ცვლილ. საკუთ.'!I550,'მთავრ. ფონდი'!I550,'პრეზ. ფონდი'!I550)</f>
        <v>4055000</v>
      </c>
      <c r="I550" s="10">
        <f t="shared" si="22"/>
        <v>-3536550</v>
      </c>
      <c r="J550" s="10">
        <f t="shared" si="23"/>
        <v>-419550</v>
      </c>
    </row>
    <row r="551" spans="1:10" x14ac:dyDescent="0.25">
      <c r="A551" t="str">
        <f t="shared" si="21"/>
        <v>a</v>
      </c>
      <c r="B551" s="8"/>
      <c r="C551" s="9" t="s">
        <v>17</v>
      </c>
      <c r="D551" s="10">
        <f>SUM('ცვლილ. ბიუჯ.'!E551,'ცვლილ. საკუთ.'!E551,'მთავრ. ფონდი'!E551,'პრეზ. ფონდი'!E551)</f>
        <v>-4975044</v>
      </c>
      <c r="E551" s="10">
        <f>SUM('ცვლილ. ბიუჯ.'!F551,'ცვლილ. საკუთ.'!F551,'მთავრ. ფონდი'!F551,'პრეზ. ფონდი'!F551)</f>
        <v>11956</v>
      </c>
      <c r="F551" s="10">
        <f>SUM('ცვლილ. ბიუჯ.'!G551,'ცვლილ. საკუთ.'!G551,'მთავრ. ფონდი'!G551,'პრეზ. ფონდი'!G551)</f>
        <v>11000</v>
      </c>
      <c r="G551" s="10">
        <f>SUM('ცვლილ. ბიუჯ.'!H551,'ცვლილ. საკუთ.'!H551,'მთავრ. ფონდი'!H551,'პრეზ. ფონდი'!H551)</f>
        <v>1000</v>
      </c>
      <c r="H551" s="10">
        <f>SUM('ცვლილ. ბიუჯ.'!I551,'ცვლილ. საკუთ.'!I551,'მთავრ. ფონდი'!I551,'პრეზ. ფონდი'!I551)</f>
        <v>-4999000</v>
      </c>
      <c r="I551" s="10">
        <f t="shared" si="22"/>
        <v>22956</v>
      </c>
      <c r="J551" s="10">
        <f t="shared" si="23"/>
        <v>23956</v>
      </c>
    </row>
    <row r="552" spans="1:10" x14ac:dyDescent="0.25">
      <c r="A552" t="str">
        <f t="shared" si="21"/>
        <v>a</v>
      </c>
      <c r="B552" s="5"/>
      <c r="C552" s="6" t="s">
        <v>18</v>
      </c>
      <c r="D552" s="7">
        <f>SUM('ცვლილ. ბიუჯ.'!E552,'ცვლილ. საკუთ.'!E552,'მთავრ. ფონდი'!E552,'პრეზ. ფონდი'!E552)</f>
        <v>42230</v>
      </c>
      <c r="E552" s="7">
        <f>SUM('ცვლილ. ბიუჯ.'!F552,'ცვლილ. საკუთ.'!F552,'მთავრ. ფონდი'!F552,'პრეზ. ფონდი'!F552)</f>
        <v>3000</v>
      </c>
      <c r="F552" s="7">
        <f>SUM('ცვლილ. ბიუჯ.'!G552,'ცვლილ. საკუთ.'!G552,'მთავრ. ფონდი'!G552,'პრეზ. ფონდი'!G552)</f>
        <v>39230</v>
      </c>
      <c r="G552" s="7">
        <f>SUM('ცვლილ. ბიუჯ.'!H552,'ცვლილ. საკუთ.'!H552,'მთავრ. ფონდი'!H552,'პრეზ. ფონდი'!H552)</f>
        <v>0</v>
      </c>
      <c r="H552" s="7">
        <f>SUM('ცვლილ. ბიუჯ.'!I552,'ცვლილ. საკუთ.'!I552,'მთავრ. ფონდი'!I552,'პრეზ. ფონდი'!I552)</f>
        <v>0</v>
      </c>
      <c r="I552" s="7">
        <f t="shared" si="22"/>
        <v>42230</v>
      </c>
      <c r="J552" s="7">
        <f t="shared" si="23"/>
        <v>42230</v>
      </c>
    </row>
    <row r="553" spans="1:10" x14ac:dyDescent="0.25">
      <c r="A553" t="str">
        <f t="shared" si="21"/>
        <v>b</v>
      </c>
      <c r="B553" s="5"/>
      <c r="C553" s="6" t="s">
        <v>19</v>
      </c>
      <c r="D553" s="7">
        <f>SUM('ცვლილ. ბიუჯ.'!E553,'ცვლილ. საკუთ.'!E553,'მთავრ. ფონდი'!E553,'პრეზ. ფონდი'!E553)</f>
        <v>0</v>
      </c>
      <c r="E553" s="7">
        <f>SUM('ცვლილ. ბიუჯ.'!F553,'ცვლილ. საკუთ.'!F553,'მთავრ. ფონდი'!F553,'პრეზ. ფონდი'!F553)</f>
        <v>0</v>
      </c>
      <c r="F553" s="7">
        <f>SUM('ცვლილ. ბიუჯ.'!G553,'ცვლილ. საკუთ.'!G553,'მთავრ. ფონდი'!G553,'პრეზ. ფონდი'!G553)</f>
        <v>0</v>
      </c>
      <c r="G553" s="7">
        <f>SUM('ცვლილ. ბიუჯ.'!H553,'ცვლილ. საკუთ.'!H553,'მთავრ. ფონდი'!H553,'პრეზ. ფონდი'!H553)</f>
        <v>0</v>
      </c>
      <c r="H553" s="7">
        <f>SUM('ცვლილ. ბიუჯ.'!I553,'ცვლილ. საკუთ.'!I553,'მთავრ. ფონდი'!I553,'პრეზ. ფონდი'!I553)</f>
        <v>0</v>
      </c>
      <c r="I553" s="7">
        <f t="shared" si="22"/>
        <v>0</v>
      </c>
      <c r="J553" s="7">
        <f t="shared" si="23"/>
        <v>0</v>
      </c>
    </row>
    <row r="554" spans="1:10" ht="15.75" thickBot="1" x14ac:dyDescent="0.3">
      <c r="A554" t="str">
        <f t="shared" si="21"/>
        <v>a</v>
      </c>
      <c r="B554" s="11"/>
      <c r="C554" s="12" t="s">
        <v>20</v>
      </c>
      <c r="D554" s="13">
        <f>SUM('ცვლილ. ბიუჯ.'!E554,'ცვლილ. საკუთ.'!E554,'მთავრ. ფონდი'!E554,'პრეზ. ფონდი'!E554)</f>
        <v>259838</v>
      </c>
      <c r="E554" s="13">
        <f>SUM('ცვლილ. ბიუჯ.'!F554,'ცვლილ. საკუთ.'!F554,'მთავრ. ფონდი'!F554,'პრეზ. ფონდი'!F554)</f>
        <v>259838</v>
      </c>
      <c r="F554" s="13">
        <f>SUM('ცვლილ. ბიუჯ.'!G554,'ცვლილ. საკუთ.'!G554,'მთავრ. ფონდი'!G554,'პრეზ. ფონდი'!G554)</f>
        <v>0</v>
      </c>
      <c r="G554" s="13">
        <f>SUM('ცვლილ. ბიუჯ.'!H554,'ცვლილ. საკუთ.'!H554,'მთავრ. ფონდი'!H554,'პრეზ. ფონდი'!H554)</f>
        <v>0</v>
      </c>
      <c r="H554" s="13">
        <f>SUM('ცვლილ. ბიუჯ.'!I554,'ცვლილ. საკუთ.'!I554,'მთავრ. ფონდი'!I554,'პრეზ. ფონდი'!I554)</f>
        <v>0</v>
      </c>
      <c r="I554" s="13">
        <f t="shared" si="22"/>
        <v>259838</v>
      </c>
      <c r="J554" s="13">
        <f t="shared" si="23"/>
        <v>259838</v>
      </c>
    </row>
    <row r="555" spans="1:10" ht="16.5" thickTop="1" thickBot="1" x14ac:dyDescent="0.3">
      <c r="A555" t="str">
        <f t="shared" si="21"/>
        <v>a</v>
      </c>
      <c r="B555" s="3" t="s">
        <v>99</v>
      </c>
      <c r="C555" s="14" t="s">
        <v>100</v>
      </c>
      <c r="D555" s="4">
        <f>SUM('ცვლილ. ბიუჯ.'!E555,'ცვლილ. საკუთ.'!E555,'მთავრ. ფონდი'!E555,'პრეზ. ფონდი'!E555)</f>
        <v>1500000</v>
      </c>
      <c r="E555" s="4">
        <f>SUM('ცვლილ. ბიუჯ.'!F555,'ცვლილ. საკუთ.'!F555,'მთავრ. ფონდი'!F555,'პრეზ. ფონდი'!F555)</f>
        <v>-14193000</v>
      </c>
      <c r="F555" s="4">
        <f>SUM('ცვლილ. ბიუჯ.'!G555,'ცვლილ. საკუთ.'!G555,'მთავრ. ფონდი'!G555,'პრეზ. ფონდი'!G555)</f>
        <v>11000000</v>
      </c>
      <c r="G555" s="4">
        <f>SUM('ცვლილ. ბიუჯ.'!H555,'ცვლილ. საკუთ.'!H555,'მთავრ. ფონდი'!H555,'პრეზ. ფონდი'!H555)</f>
        <v>4000000</v>
      </c>
      <c r="H555" s="4">
        <f>SUM('ცვლილ. ბიუჯ.'!I555,'ცვლილ. საკუთ.'!I555,'მთავრ. ფონდი'!I555,'პრეზ. ფონდი'!I555)</f>
        <v>693000</v>
      </c>
      <c r="I555" s="4">
        <f t="shared" si="22"/>
        <v>-3193000</v>
      </c>
      <c r="J555" s="4">
        <f t="shared" si="23"/>
        <v>807000</v>
      </c>
    </row>
    <row r="556" spans="1:10" ht="15.75" thickTop="1" x14ac:dyDescent="0.25">
      <c r="A556" t="str">
        <f t="shared" si="21"/>
        <v>a</v>
      </c>
      <c r="B556" s="5"/>
      <c r="C556" s="6" t="s">
        <v>10</v>
      </c>
      <c r="D556" s="7">
        <f>SUM('ცვლილ. ბიუჯ.'!E556,'ცვლილ. საკუთ.'!E556,'მთავრ. ფონდი'!E556,'პრეზ. ფონდი'!E556)</f>
        <v>1500000</v>
      </c>
      <c r="E556" s="7">
        <f>SUM('ცვლილ. ბიუჯ.'!F556,'ცვლილ. საკუთ.'!F556,'მთავრ. ფონდი'!F556,'პრეზ. ფონდი'!F556)</f>
        <v>-14193000</v>
      </c>
      <c r="F556" s="7">
        <f>SUM('ცვლილ. ბიუჯ.'!G556,'ცვლილ. საკუთ.'!G556,'მთავრ. ფონდი'!G556,'პრეზ. ფონდი'!G556)</f>
        <v>11000000</v>
      </c>
      <c r="G556" s="7">
        <f>SUM('ცვლილ. ბიუჯ.'!H556,'ცვლილ. საკუთ.'!H556,'მთავრ. ფონდი'!H556,'პრეზ. ფონდი'!H556)</f>
        <v>4000000</v>
      </c>
      <c r="H556" s="7">
        <f>SUM('ცვლილ. ბიუჯ.'!I556,'ცვლილ. საკუთ.'!I556,'მთავრ. ფონდი'!I556,'პრეზ. ფონდი'!I556)</f>
        <v>693000</v>
      </c>
      <c r="I556" s="7">
        <f t="shared" si="22"/>
        <v>-3193000</v>
      </c>
      <c r="J556" s="7">
        <f t="shared" si="23"/>
        <v>807000</v>
      </c>
    </row>
    <row r="557" spans="1:10" x14ac:dyDescent="0.25">
      <c r="A557" t="str">
        <f t="shared" si="21"/>
        <v>b</v>
      </c>
      <c r="B557" s="8"/>
      <c r="C557" s="9" t="s">
        <v>11</v>
      </c>
      <c r="D557" s="10">
        <f>SUM('ცვლილ. ბიუჯ.'!E557,'ცვლილ. საკუთ.'!E557,'მთავრ. ფონდი'!E557,'პრეზ. ფონდი'!E557)</f>
        <v>0</v>
      </c>
      <c r="E557" s="10">
        <f>SUM('ცვლილ. ბიუჯ.'!F557,'ცვლილ. საკუთ.'!F557,'მთავრ. ფონდი'!F557,'პრეზ. ფონდი'!F557)</f>
        <v>0</v>
      </c>
      <c r="F557" s="10">
        <f>SUM('ცვლილ. ბიუჯ.'!G557,'ცვლილ. საკუთ.'!G557,'მთავრ. ფონდი'!G557,'პრეზ. ფონდი'!G557)</f>
        <v>0</v>
      </c>
      <c r="G557" s="10">
        <f>SUM('ცვლილ. ბიუჯ.'!H557,'ცვლილ. საკუთ.'!H557,'მთავრ. ფონდი'!H557,'პრეზ. ფონდი'!H557)</f>
        <v>0</v>
      </c>
      <c r="H557" s="10">
        <f>SUM('ცვლილ. ბიუჯ.'!I557,'ცვლილ. საკუთ.'!I557,'მთავრ. ფონდი'!I557,'პრეზ. ფონდი'!I557)</f>
        <v>0</v>
      </c>
      <c r="I557" s="10">
        <f t="shared" si="22"/>
        <v>0</v>
      </c>
      <c r="J557" s="10">
        <f t="shared" si="23"/>
        <v>0</v>
      </c>
    </row>
    <row r="558" spans="1:10" x14ac:dyDescent="0.25">
      <c r="A558" t="str">
        <f t="shared" si="21"/>
        <v>a</v>
      </c>
      <c r="B558" s="8"/>
      <c r="C558" s="9" t="s">
        <v>12</v>
      </c>
      <c r="D558" s="10">
        <f>SUM('ცვლილ. ბიუჯ.'!E558,'ცვლილ. საკუთ.'!E558,'მთავრ. ფონდი'!E558,'პრეზ. ფონდი'!E558)</f>
        <v>-175000</v>
      </c>
      <c r="E558" s="10">
        <f>SUM('ცვლილ. ბიუჯ.'!F558,'ცვლილ. საკუთ.'!F558,'მთავრ. ფონდი'!F558,'პრეზ. ფონდი'!F558)</f>
        <v>-193000</v>
      </c>
      <c r="F558" s="10">
        <f>SUM('ცვლილ. ბიუჯ.'!G558,'ცვლილ. საკუთ.'!G558,'მთავრ. ფონდი'!G558,'პრეზ. ფონდი'!G558)</f>
        <v>-175000</v>
      </c>
      <c r="G558" s="10">
        <f>SUM('ცვლილ. ბიუჯ.'!H558,'ცვლილ. საკუთ.'!H558,'მთავრ. ფონდი'!H558,'პრეზ. ფონდი'!H558)</f>
        <v>0</v>
      </c>
      <c r="H558" s="10">
        <f>SUM('ცვლილ. ბიუჯ.'!I558,'ცვლილ. საკუთ.'!I558,'მთავრ. ფონდი'!I558,'პრეზ. ფონდი'!I558)</f>
        <v>193000</v>
      </c>
      <c r="I558" s="10">
        <f t="shared" si="22"/>
        <v>-368000</v>
      </c>
      <c r="J558" s="10">
        <f t="shared" si="23"/>
        <v>-368000</v>
      </c>
    </row>
    <row r="559" spans="1:10" x14ac:dyDescent="0.25">
      <c r="A559" t="str">
        <f t="shared" si="21"/>
        <v>b</v>
      </c>
      <c r="B559" s="8"/>
      <c r="C559" s="9" t="s">
        <v>13</v>
      </c>
      <c r="D559" s="10">
        <f>SUM('ცვლილ. ბიუჯ.'!E559,'ცვლილ. საკუთ.'!E559,'მთავრ. ფონდი'!E559,'პრეზ. ფონდი'!E559)</f>
        <v>0</v>
      </c>
      <c r="E559" s="10">
        <f>SUM('ცვლილ. ბიუჯ.'!F559,'ცვლილ. საკუთ.'!F559,'მთავრ. ფონდი'!F559,'პრეზ. ფონდი'!F559)</f>
        <v>0</v>
      </c>
      <c r="F559" s="10">
        <f>SUM('ცვლილ. ბიუჯ.'!G559,'ცვლილ. საკუთ.'!G559,'მთავრ. ფონდი'!G559,'პრეზ. ფონდი'!G559)</f>
        <v>0</v>
      </c>
      <c r="G559" s="10">
        <f>SUM('ცვლილ. ბიუჯ.'!H559,'ცვლილ. საკუთ.'!H559,'მთავრ. ფონდი'!H559,'პრეზ. ფონდი'!H559)</f>
        <v>0</v>
      </c>
      <c r="H559" s="10">
        <f>SUM('ცვლილ. ბიუჯ.'!I559,'ცვლილ. საკუთ.'!I559,'მთავრ. ფონდი'!I559,'პრეზ. ფონდი'!I559)</f>
        <v>0</v>
      </c>
      <c r="I559" s="10">
        <f t="shared" si="22"/>
        <v>0</v>
      </c>
      <c r="J559" s="10">
        <f t="shared" si="23"/>
        <v>0</v>
      </c>
    </row>
    <row r="560" spans="1:10" x14ac:dyDescent="0.25">
      <c r="A560" t="str">
        <f t="shared" si="21"/>
        <v>b</v>
      </c>
      <c r="B560" s="8"/>
      <c r="C560" s="9" t="s">
        <v>14</v>
      </c>
      <c r="D560" s="10">
        <f>SUM('ცვლილ. ბიუჯ.'!E560,'ცვლილ. საკუთ.'!E560,'მთავრ. ფონდი'!E560,'პრეზ. ფონდი'!E560)</f>
        <v>0</v>
      </c>
      <c r="E560" s="10">
        <f>SUM('ცვლილ. ბიუჯ.'!F560,'ცვლილ. საკუთ.'!F560,'მთავრ. ფონდი'!F560,'პრეზ. ფონდი'!F560)</f>
        <v>0</v>
      </c>
      <c r="F560" s="10">
        <f>SUM('ცვლილ. ბიუჯ.'!G560,'ცვლილ. საკუთ.'!G560,'მთავრ. ფონდი'!G560,'პრეზ. ფონდი'!G560)</f>
        <v>0</v>
      </c>
      <c r="G560" s="10">
        <f>SUM('ცვლილ. ბიუჯ.'!H560,'ცვლილ. საკუთ.'!H560,'მთავრ. ფონდი'!H560,'პრეზ. ფონდი'!H560)</f>
        <v>0</v>
      </c>
      <c r="H560" s="10">
        <f>SUM('ცვლილ. ბიუჯ.'!I560,'ცვლილ. საკუთ.'!I560,'მთავრ. ფონდი'!I560,'პრეზ. ფონდი'!I560)</f>
        <v>0</v>
      </c>
      <c r="I560" s="10">
        <f t="shared" si="22"/>
        <v>0</v>
      </c>
      <c r="J560" s="10">
        <f t="shared" si="23"/>
        <v>0</v>
      </c>
    </row>
    <row r="561" spans="1:10" x14ac:dyDescent="0.25">
      <c r="A561" t="str">
        <f t="shared" si="21"/>
        <v>b</v>
      </c>
      <c r="B561" s="8"/>
      <c r="C561" s="9" t="s">
        <v>15</v>
      </c>
      <c r="D561" s="10">
        <f>SUM('ცვლილ. ბიუჯ.'!E561,'ცვლილ. საკუთ.'!E561,'მთავრ. ფონდი'!E561,'პრეზ. ფონდი'!E561)</f>
        <v>0</v>
      </c>
      <c r="E561" s="10">
        <f>SUM('ცვლილ. ბიუჯ.'!F561,'ცვლილ. საკუთ.'!F561,'მთავრ. ფონდი'!F561,'პრეზ. ფონდი'!F561)</f>
        <v>0</v>
      </c>
      <c r="F561" s="10">
        <f>SUM('ცვლილ. ბიუჯ.'!G561,'ცვლილ. საკუთ.'!G561,'მთავრ. ფონდი'!G561,'პრეზ. ფონდი'!G561)</f>
        <v>0</v>
      </c>
      <c r="G561" s="10">
        <f>SUM('ცვლილ. ბიუჯ.'!H561,'ცვლილ. საკუთ.'!H561,'მთავრ. ფონდი'!H561,'პრეზ. ფონდი'!H561)</f>
        <v>0</v>
      </c>
      <c r="H561" s="10">
        <f>SUM('ცვლილ. ბიუჯ.'!I561,'ცვლილ. საკუთ.'!I561,'მთავრ. ფონდი'!I561,'პრეზ. ფონდი'!I561)</f>
        <v>0</v>
      </c>
      <c r="I561" s="10">
        <f t="shared" si="22"/>
        <v>0</v>
      </c>
      <c r="J561" s="10">
        <f t="shared" si="23"/>
        <v>0</v>
      </c>
    </row>
    <row r="562" spans="1:10" x14ac:dyDescent="0.25">
      <c r="A562" t="str">
        <f t="shared" si="21"/>
        <v>a</v>
      </c>
      <c r="B562" s="8"/>
      <c r="C562" s="9" t="s">
        <v>16</v>
      </c>
      <c r="D562" s="10">
        <f>SUM('ცვლილ. ბიუჯ.'!E562,'ცვლილ. საკუთ.'!E562,'მთავრ. ფონდი'!E562,'პრეზ. ფონდი'!E562)</f>
        <v>6675000</v>
      </c>
      <c r="E562" s="10">
        <f>SUM('ცვლილ. ბიუჯ.'!F562,'ცვლილ. საკუთ.'!F562,'მთავრ. ფონდი'!F562,'პრეზ. ფონდი'!F562)</f>
        <v>-14000000</v>
      </c>
      <c r="F562" s="10">
        <f>SUM('ცვლილ. ბიუჯ.'!G562,'ცვლილ. საკუთ.'!G562,'მთავრ. ფონდი'!G562,'პრეზ. ფონდი'!G562)</f>
        <v>11175000</v>
      </c>
      <c r="G562" s="10">
        <f>SUM('ცვლილ. ბიუჯ.'!H562,'ცვლილ. საკუთ.'!H562,'მთავრ. ფონდი'!H562,'პრეზ. ფონდი'!H562)</f>
        <v>4000000</v>
      </c>
      <c r="H562" s="10">
        <f>SUM('ცვლილ. ბიუჯ.'!I562,'ცვლილ. საკუთ.'!I562,'მთავრ. ფონდი'!I562,'პრეზ. ფონდი'!I562)</f>
        <v>5500000</v>
      </c>
      <c r="I562" s="10">
        <f t="shared" si="22"/>
        <v>-2825000</v>
      </c>
      <c r="J562" s="10">
        <f t="shared" si="23"/>
        <v>1175000</v>
      </c>
    </row>
    <row r="563" spans="1:10" x14ac:dyDescent="0.25">
      <c r="A563" t="str">
        <f t="shared" si="21"/>
        <v>a</v>
      </c>
      <c r="B563" s="8"/>
      <c r="C563" s="9" t="s">
        <v>17</v>
      </c>
      <c r="D563" s="10">
        <f>SUM('ცვლილ. ბიუჯ.'!E563,'ცვლილ. საკუთ.'!E563,'მთავრ. ფონდი'!E563,'პრეზ. ფონდი'!E563)</f>
        <v>-5000000</v>
      </c>
      <c r="E563" s="10">
        <f>SUM('ცვლილ. ბიუჯ.'!F563,'ცვლილ. საკუთ.'!F563,'მთავრ. ფონდი'!F563,'პრეზ. ფონდი'!F563)</f>
        <v>0</v>
      </c>
      <c r="F563" s="10">
        <f>SUM('ცვლილ. ბიუჯ.'!G563,'ცვლილ. საკუთ.'!G563,'მთავრ. ფონდი'!G563,'პრეზ. ფონდი'!G563)</f>
        <v>0</v>
      </c>
      <c r="G563" s="10">
        <f>SUM('ცვლილ. ბიუჯ.'!H563,'ცვლილ. საკუთ.'!H563,'მთავრ. ფონდი'!H563,'პრეზ. ფონდი'!H563)</f>
        <v>0</v>
      </c>
      <c r="H563" s="10">
        <f>SUM('ცვლილ. ბიუჯ.'!I563,'ცვლილ. საკუთ.'!I563,'მთავრ. ფონდი'!I563,'პრეზ. ფონდი'!I563)</f>
        <v>-5000000</v>
      </c>
      <c r="I563" s="10">
        <f t="shared" si="22"/>
        <v>0</v>
      </c>
      <c r="J563" s="10">
        <f t="shared" si="23"/>
        <v>0</v>
      </c>
    </row>
    <row r="564" spans="1:10" x14ac:dyDescent="0.25">
      <c r="A564" t="str">
        <f t="shared" si="21"/>
        <v>b</v>
      </c>
      <c r="B564" s="5"/>
      <c r="C564" s="6" t="s">
        <v>18</v>
      </c>
      <c r="D564" s="7">
        <f>SUM('ცვლილ. ბიუჯ.'!E564,'ცვლილ. საკუთ.'!E564,'მთავრ. ფონდი'!E564,'პრეზ. ფონდი'!E564)</f>
        <v>0</v>
      </c>
      <c r="E564" s="7">
        <f>SUM('ცვლილ. ბიუჯ.'!F564,'ცვლილ. საკუთ.'!F564,'მთავრ. ფონდი'!F564,'პრეზ. ფონდი'!F564)</f>
        <v>0</v>
      </c>
      <c r="F564" s="7">
        <f>SUM('ცვლილ. ბიუჯ.'!G564,'ცვლილ. საკუთ.'!G564,'მთავრ. ფონდი'!G564,'პრეზ. ფონდი'!G564)</f>
        <v>0</v>
      </c>
      <c r="G564" s="7">
        <f>SUM('ცვლილ. ბიუჯ.'!H564,'ცვლილ. საკუთ.'!H564,'მთავრ. ფონდი'!H564,'პრეზ. ფონდი'!H564)</f>
        <v>0</v>
      </c>
      <c r="H564" s="7">
        <f>SUM('ცვლილ. ბიუჯ.'!I564,'ცვლილ. საკუთ.'!I564,'მთავრ. ფონდი'!I564,'პრეზ. ფონდი'!I564)</f>
        <v>0</v>
      </c>
      <c r="I564" s="7">
        <f t="shared" si="22"/>
        <v>0</v>
      </c>
      <c r="J564" s="7">
        <f t="shared" si="23"/>
        <v>0</v>
      </c>
    </row>
    <row r="565" spans="1:10" x14ac:dyDescent="0.25">
      <c r="A565" t="str">
        <f t="shared" si="21"/>
        <v>b</v>
      </c>
      <c r="B565" s="5"/>
      <c r="C565" s="6" t="s">
        <v>19</v>
      </c>
      <c r="D565" s="7">
        <f>SUM('ცვლილ. ბიუჯ.'!E565,'ცვლილ. საკუთ.'!E565,'მთავრ. ფონდი'!E565,'პრეზ. ფონდი'!E565)</f>
        <v>0</v>
      </c>
      <c r="E565" s="7">
        <f>SUM('ცვლილ. ბიუჯ.'!F565,'ცვლილ. საკუთ.'!F565,'მთავრ. ფონდი'!F565,'პრეზ. ფონდი'!F565)</f>
        <v>0</v>
      </c>
      <c r="F565" s="7">
        <f>SUM('ცვლილ. ბიუჯ.'!G565,'ცვლილ. საკუთ.'!G565,'მთავრ. ფონდი'!G565,'პრეზ. ფონდი'!G565)</f>
        <v>0</v>
      </c>
      <c r="G565" s="7">
        <f>SUM('ცვლილ. ბიუჯ.'!H565,'ცვლილ. საკუთ.'!H565,'მთავრ. ფონდი'!H565,'პრეზ. ფონდი'!H565)</f>
        <v>0</v>
      </c>
      <c r="H565" s="7">
        <f>SUM('ცვლილ. ბიუჯ.'!I565,'ცვლილ. საკუთ.'!I565,'მთავრ. ფონდი'!I565,'პრეზ. ფონდი'!I565)</f>
        <v>0</v>
      </c>
      <c r="I565" s="7">
        <f t="shared" si="22"/>
        <v>0</v>
      </c>
      <c r="J565" s="7">
        <f t="shared" si="23"/>
        <v>0</v>
      </c>
    </row>
    <row r="566" spans="1:10" ht="15.75" thickBot="1" x14ac:dyDescent="0.3">
      <c r="A566" t="str">
        <f t="shared" si="21"/>
        <v>b</v>
      </c>
      <c r="B566" s="11"/>
      <c r="C566" s="12" t="s">
        <v>20</v>
      </c>
      <c r="D566" s="13">
        <f>SUM('ცვლილ. ბიუჯ.'!E566,'ცვლილ. საკუთ.'!E566,'მთავრ. ფონდი'!E566,'პრეზ. ფონდი'!E566)</f>
        <v>0</v>
      </c>
      <c r="E566" s="13">
        <f>SUM('ცვლილ. ბიუჯ.'!F566,'ცვლილ. საკუთ.'!F566,'მთავრ. ფონდი'!F566,'პრეზ. ფონდი'!F566)</f>
        <v>0</v>
      </c>
      <c r="F566" s="13">
        <f>SUM('ცვლილ. ბიუჯ.'!G566,'ცვლილ. საკუთ.'!G566,'მთავრ. ფონდი'!G566,'პრეზ. ფონდი'!G566)</f>
        <v>0</v>
      </c>
      <c r="G566" s="13">
        <f>SUM('ცვლილ. ბიუჯ.'!H566,'ცვლილ. საკუთ.'!H566,'მთავრ. ფონდი'!H566,'პრეზ. ფონდი'!H566)</f>
        <v>0</v>
      </c>
      <c r="H566" s="13">
        <f>SUM('ცვლილ. ბიუჯ.'!I566,'ცვლილ. საკუთ.'!I566,'მთავრ. ფონდი'!I566,'პრეზ. ფონდი'!I566)</f>
        <v>0</v>
      </c>
      <c r="I566" s="13">
        <f t="shared" si="22"/>
        <v>0</v>
      </c>
      <c r="J566" s="13">
        <f t="shared" si="23"/>
        <v>0</v>
      </c>
    </row>
    <row r="567" spans="1:10" ht="32.25" customHeight="1" thickTop="1" thickBot="1" x14ac:dyDescent="0.3">
      <c r="A567" t="str">
        <f t="shared" si="21"/>
        <v>a</v>
      </c>
      <c r="B567" s="16" t="s">
        <v>101</v>
      </c>
      <c r="C567" s="4" t="s">
        <v>102</v>
      </c>
      <c r="D567" s="4">
        <f>SUM('ცვლილ. ბიუჯ.'!E567,'ცვლილ. საკუთ.'!E567,'მთავრ. ფონდი'!E567,'პრეზ. ფონდი'!E567)</f>
        <v>-5160000</v>
      </c>
      <c r="E567" s="4">
        <f>SUM('ცვლილ. ბიუჯ.'!F567,'ცვლილ. საკუთ.'!F567,'მთავრ. ფონდი'!F567,'პრეზ. ფონდი'!F567)</f>
        <v>-4421000</v>
      </c>
      <c r="F567" s="4">
        <f>SUM('ცვლილ. ბიუჯ.'!G567,'ცვლილ. საკუთ.'!G567,'მთავრ. ფონდი'!G567,'პრეზ. ფონდი'!G567)</f>
        <v>1721000</v>
      </c>
      <c r="G567" s="4">
        <f>SUM('ცვლილ. ბიუჯ.'!H567,'ცვლილ. საკუთ.'!H567,'მთავრ. ფონდი'!H567,'პრეზ. ფონდი'!H567)</f>
        <v>-2275000</v>
      </c>
      <c r="H567" s="4">
        <f>SUM('ცვლილ. ბიუჯ.'!I567,'ცვლილ. საკუთ.'!I567,'მთავრ. ფონდი'!I567,'პრეზ. ფონდი'!I567)</f>
        <v>-185000</v>
      </c>
      <c r="I567" s="4">
        <f t="shared" si="22"/>
        <v>-2700000</v>
      </c>
      <c r="J567" s="4">
        <f t="shared" si="23"/>
        <v>-4975000</v>
      </c>
    </row>
    <row r="568" spans="1:10" ht="15.75" thickTop="1" x14ac:dyDescent="0.25">
      <c r="A568" t="str">
        <f t="shared" si="21"/>
        <v>a</v>
      </c>
      <c r="B568" s="5"/>
      <c r="C568" s="6" t="s">
        <v>10</v>
      </c>
      <c r="D568" s="7">
        <f>SUM('ცვლილ. ბიუჯ.'!E568,'ცვლილ. საკუთ.'!E568,'მთავრ. ფონდი'!E568,'პრეზ. ფონდი'!E568)</f>
        <v>-5160000</v>
      </c>
      <c r="E568" s="7">
        <f>SUM('ცვლილ. ბიუჯ.'!F568,'ცვლილ. საკუთ.'!F568,'მთავრ. ფონდი'!F568,'პრეზ. ფონდი'!F568)</f>
        <v>-4421000</v>
      </c>
      <c r="F568" s="7">
        <f>SUM('ცვლილ. ბიუჯ.'!G568,'ცვლილ. საკუთ.'!G568,'მთავრ. ფონდი'!G568,'პრეზ. ფონდი'!G568)</f>
        <v>1721000</v>
      </c>
      <c r="G568" s="7">
        <f>SUM('ცვლილ. ბიუჯ.'!H568,'ცვლილ. საკუთ.'!H568,'მთავრ. ფონდი'!H568,'პრეზ. ფონდი'!H568)</f>
        <v>-2275000</v>
      </c>
      <c r="H568" s="7">
        <f>SUM('ცვლილ. ბიუჯ.'!I568,'ცვლილ. საკუთ.'!I568,'მთავრ. ფონდი'!I568,'პრეზ. ფონდი'!I568)</f>
        <v>-185000</v>
      </c>
      <c r="I568" s="7">
        <f t="shared" si="22"/>
        <v>-2700000</v>
      </c>
      <c r="J568" s="7">
        <f t="shared" si="23"/>
        <v>-4975000</v>
      </c>
    </row>
    <row r="569" spans="1:10" x14ac:dyDescent="0.25">
      <c r="A569" t="str">
        <f t="shared" si="21"/>
        <v>b</v>
      </c>
      <c r="B569" s="8"/>
      <c r="C569" s="9" t="s">
        <v>11</v>
      </c>
      <c r="D569" s="10">
        <f>SUM('ცვლილ. ბიუჯ.'!E569,'ცვლილ. საკუთ.'!E569,'მთავრ. ფონდი'!E569,'პრეზ. ფონდი'!E569)</f>
        <v>0</v>
      </c>
      <c r="E569" s="10">
        <f>SUM('ცვლილ. ბიუჯ.'!F569,'ცვლილ. საკუთ.'!F569,'მთავრ. ფონდი'!F569,'პრეზ. ფონდი'!F569)</f>
        <v>0</v>
      </c>
      <c r="F569" s="10">
        <f>SUM('ცვლილ. ბიუჯ.'!G569,'ცვლილ. საკუთ.'!G569,'მთავრ. ფონდი'!G569,'პრეზ. ფონდი'!G569)</f>
        <v>0</v>
      </c>
      <c r="G569" s="10">
        <f>SUM('ცვლილ. ბიუჯ.'!H569,'ცვლილ. საკუთ.'!H569,'მთავრ. ფონდი'!H569,'პრეზ. ფონდი'!H569)</f>
        <v>0</v>
      </c>
      <c r="H569" s="10">
        <f>SUM('ცვლილ. ბიუჯ.'!I569,'ცვლილ. საკუთ.'!I569,'მთავრ. ფონდი'!I569,'პრეზ. ფონდი'!I569)</f>
        <v>0</v>
      </c>
      <c r="I569" s="10">
        <f t="shared" si="22"/>
        <v>0</v>
      </c>
      <c r="J569" s="10">
        <f t="shared" si="23"/>
        <v>0</v>
      </c>
    </row>
    <row r="570" spans="1:10" x14ac:dyDescent="0.25">
      <c r="A570" t="str">
        <f t="shared" si="21"/>
        <v>a</v>
      </c>
      <c r="B570" s="8"/>
      <c r="C570" s="9" t="s">
        <v>12</v>
      </c>
      <c r="D570" s="10">
        <f>SUM('ცვლილ. ბიუჯ.'!E570,'ცვლილ. საკუთ.'!E570,'მთავრ. ფონდი'!E570,'პრეზ. ფონდი'!E570)</f>
        <v>645000</v>
      </c>
      <c r="E570" s="10">
        <f>SUM('ცვლილ. ბიუჯ.'!F570,'ცვლილ. საკუთ.'!F570,'მთავრ. ფონდი'!F570,'პრეზ. ფონდი'!F570)</f>
        <v>-15000</v>
      </c>
      <c r="F570" s="10">
        <f>SUM('ცვლილ. ბიუჯ.'!G570,'ცვლილ. საკუთ.'!G570,'მთავრ. ფონდი'!G570,'პრეზ. ფონდი'!G570)</f>
        <v>591000</v>
      </c>
      <c r="G570" s="10">
        <f>SUM('ცვლილ. ბიუჯ.'!H570,'ცვლილ. საკუთ.'!H570,'მთავრ. ფონდი'!H570,'პრეზ. ფონდი'!H570)</f>
        <v>33000</v>
      </c>
      <c r="H570" s="10">
        <f>SUM('ცვლილ. ბიუჯ.'!I570,'ცვლილ. საკუთ.'!I570,'მთავრ. ფონდი'!I570,'პრეზ. ფონდი'!I570)</f>
        <v>36000</v>
      </c>
      <c r="I570" s="10">
        <f t="shared" si="22"/>
        <v>576000</v>
      </c>
      <c r="J570" s="10">
        <f t="shared" si="23"/>
        <v>609000</v>
      </c>
    </row>
    <row r="571" spans="1:10" x14ac:dyDescent="0.25">
      <c r="A571" t="str">
        <f t="shared" si="21"/>
        <v>b</v>
      </c>
      <c r="B571" s="8"/>
      <c r="C571" s="9" t="s">
        <v>13</v>
      </c>
      <c r="D571" s="10">
        <f>SUM('ცვლილ. ბიუჯ.'!E571,'ცვლილ. საკუთ.'!E571,'მთავრ. ფონდი'!E571,'პრეზ. ფონდი'!E571)</f>
        <v>0</v>
      </c>
      <c r="E571" s="10">
        <f>SUM('ცვლილ. ბიუჯ.'!F571,'ცვლილ. საკუთ.'!F571,'მთავრ. ფონდი'!F571,'პრეზ. ფონდი'!F571)</f>
        <v>0</v>
      </c>
      <c r="F571" s="10">
        <f>SUM('ცვლილ. ბიუჯ.'!G571,'ცვლილ. საკუთ.'!G571,'მთავრ. ფონდი'!G571,'პრეზ. ფონდი'!G571)</f>
        <v>0</v>
      </c>
      <c r="G571" s="10">
        <f>SUM('ცვლილ. ბიუჯ.'!H571,'ცვლილ. საკუთ.'!H571,'მთავრ. ფონდი'!H571,'პრეზ. ფონდი'!H571)</f>
        <v>0</v>
      </c>
      <c r="H571" s="10">
        <f>SUM('ცვლილ. ბიუჯ.'!I571,'ცვლილ. საკუთ.'!I571,'მთავრ. ფონდი'!I571,'პრეზ. ფონდი'!I571)</f>
        <v>0</v>
      </c>
      <c r="I571" s="10">
        <f t="shared" si="22"/>
        <v>0</v>
      </c>
      <c r="J571" s="10">
        <f t="shared" si="23"/>
        <v>0</v>
      </c>
    </row>
    <row r="572" spans="1:10" x14ac:dyDescent="0.25">
      <c r="A572" t="str">
        <f t="shared" si="21"/>
        <v>b</v>
      </c>
      <c r="B572" s="8"/>
      <c r="C572" s="9" t="s">
        <v>14</v>
      </c>
      <c r="D572" s="10">
        <f>SUM('ცვლილ. ბიუჯ.'!E572,'ცვლილ. საკუთ.'!E572,'მთავრ. ფონდი'!E572,'პრეზ. ფონდი'!E572)</f>
        <v>0</v>
      </c>
      <c r="E572" s="10">
        <f>SUM('ცვლილ. ბიუჯ.'!F572,'ცვლილ. საკუთ.'!F572,'მთავრ. ფონდი'!F572,'პრეზ. ფონდი'!F572)</f>
        <v>0</v>
      </c>
      <c r="F572" s="10">
        <f>SUM('ცვლილ. ბიუჯ.'!G572,'ცვლილ. საკუთ.'!G572,'მთავრ. ფონდი'!G572,'პრეზ. ფონდი'!G572)</f>
        <v>0</v>
      </c>
      <c r="G572" s="10">
        <f>SUM('ცვლილ. ბიუჯ.'!H572,'ცვლილ. საკუთ.'!H572,'მთავრ. ფონდი'!H572,'პრეზ. ფონდი'!H572)</f>
        <v>0</v>
      </c>
      <c r="H572" s="10">
        <f>SUM('ცვლილ. ბიუჯ.'!I572,'ცვლილ. საკუთ.'!I572,'მთავრ. ფონდი'!I572,'პრეზ. ფონდი'!I572)</f>
        <v>0</v>
      </c>
      <c r="I572" s="10">
        <f t="shared" si="22"/>
        <v>0</v>
      </c>
      <c r="J572" s="10">
        <f t="shared" si="23"/>
        <v>0</v>
      </c>
    </row>
    <row r="573" spans="1:10" x14ac:dyDescent="0.25">
      <c r="A573" t="str">
        <f t="shared" si="21"/>
        <v>b</v>
      </c>
      <c r="B573" s="8"/>
      <c r="C573" s="9" t="s">
        <v>15</v>
      </c>
      <c r="D573" s="10">
        <f>SUM('ცვლილ. ბიუჯ.'!E573,'ცვლილ. საკუთ.'!E573,'მთავრ. ფონდი'!E573,'პრეზ. ფონდი'!E573)</f>
        <v>0</v>
      </c>
      <c r="E573" s="10">
        <f>SUM('ცვლილ. ბიუჯ.'!F573,'ცვლილ. საკუთ.'!F573,'მთავრ. ფონდი'!F573,'პრეზ. ფონდი'!F573)</f>
        <v>0</v>
      </c>
      <c r="F573" s="10">
        <f>SUM('ცვლილ. ბიუჯ.'!G573,'ცვლილ. საკუთ.'!G573,'მთავრ. ფონდი'!G573,'პრეზ. ფონდი'!G573)</f>
        <v>0</v>
      </c>
      <c r="G573" s="10">
        <f>SUM('ცვლილ. ბიუჯ.'!H573,'ცვლილ. საკუთ.'!H573,'მთავრ. ფონდი'!H573,'პრეზ. ფონდი'!H573)</f>
        <v>0</v>
      </c>
      <c r="H573" s="10">
        <f>SUM('ცვლილ. ბიუჯ.'!I573,'ცვლილ. საკუთ.'!I573,'მთავრ. ფონდი'!I573,'პრეზ. ფონდი'!I573)</f>
        <v>0</v>
      </c>
      <c r="I573" s="10">
        <f t="shared" si="22"/>
        <v>0</v>
      </c>
      <c r="J573" s="10">
        <f t="shared" si="23"/>
        <v>0</v>
      </c>
    </row>
    <row r="574" spans="1:10" x14ac:dyDescent="0.25">
      <c r="A574" t="str">
        <f t="shared" si="21"/>
        <v>a</v>
      </c>
      <c r="B574" s="8"/>
      <c r="C574" s="9" t="s">
        <v>16</v>
      </c>
      <c r="D574" s="10">
        <f>SUM('ცვლილ. ბიუჯ.'!E574,'ცვლილ. საკუთ.'!E574,'მთავრ. ფონდი'!E574,'პრეზ. ფონდი'!E574)</f>
        <v>-5805000</v>
      </c>
      <c r="E574" s="10">
        <f>SUM('ცვლილ. ბიუჯ.'!F574,'ცვლილ. საკუთ.'!F574,'მთავრ. ფონდი'!F574,'პრეზ. ფონდი'!F574)</f>
        <v>-4406000</v>
      </c>
      <c r="F574" s="10">
        <f>SUM('ცვლილ. ბიუჯ.'!G574,'ცვლილ. საკუთ.'!G574,'მთავრ. ფონდი'!G574,'პრეზ. ფონდი'!G574)</f>
        <v>1130000</v>
      </c>
      <c r="G574" s="10">
        <f>SUM('ცვლილ. ბიუჯ.'!H574,'ცვლილ. საკუთ.'!H574,'მთავრ. ფონდი'!H574,'პრეზ. ფონდი'!H574)</f>
        <v>-2308000</v>
      </c>
      <c r="H574" s="10">
        <f>SUM('ცვლილ. ბიუჯ.'!I574,'ცვლილ. საკუთ.'!I574,'მთავრ. ფონდი'!I574,'პრეზ. ფონდი'!I574)</f>
        <v>-221000</v>
      </c>
      <c r="I574" s="10">
        <f t="shared" si="22"/>
        <v>-3276000</v>
      </c>
      <c r="J574" s="10">
        <f t="shared" si="23"/>
        <v>-5584000</v>
      </c>
    </row>
    <row r="575" spans="1:10" x14ac:dyDescent="0.25">
      <c r="A575" t="str">
        <f t="shared" si="21"/>
        <v>b</v>
      </c>
      <c r="B575" s="8"/>
      <c r="C575" s="9" t="s">
        <v>17</v>
      </c>
      <c r="D575" s="10">
        <f>SUM('ცვლილ. ბიუჯ.'!E575,'ცვლილ. საკუთ.'!E575,'მთავრ. ფონდი'!E575,'პრეზ. ფონდი'!E575)</f>
        <v>0</v>
      </c>
      <c r="E575" s="10">
        <f>SUM('ცვლილ. ბიუჯ.'!F575,'ცვლილ. საკუთ.'!F575,'მთავრ. ფონდი'!F575,'პრეზ. ფონდი'!F575)</f>
        <v>0</v>
      </c>
      <c r="F575" s="10">
        <f>SUM('ცვლილ. ბიუჯ.'!G575,'ცვლილ. საკუთ.'!G575,'მთავრ. ფონდი'!G575,'პრეზ. ფონდი'!G575)</f>
        <v>0</v>
      </c>
      <c r="G575" s="10">
        <f>SUM('ცვლილ. ბიუჯ.'!H575,'ცვლილ. საკუთ.'!H575,'მთავრ. ფონდი'!H575,'პრეზ. ფონდი'!H575)</f>
        <v>0</v>
      </c>
      <c r="H575" s="10">
        <f>SUM('ცვლილ. ბიუჯ.'!I575,'ცვლილ. საკუთ.'!I575,'მთავრ. ფონდი'!I575,'პრეზ. ფონდი'!I575)</f>
        <v>0</v>
      </c>
      <c r="I575" s="10">
        <f t="shared" si="22"/>
        <v>0</v>
      </c>
      <c r="J575" s="10">
        <f t="shared" si="23"/>
        <v>0</v>
      </c>
    </row>
    <row r="576" spans="1:10" x14ac:dyDescent="0.25">
      <c r="A576" t="str">
        <f t="shared" ref="A576:A639" si="32">IF(OR(D576&lt;&gt;0,E576&lt;&gt;0,F576&lt;&gt;0,G576&lt;&gt;0,H576&lt;&gt;0,),"a","b")</f>
        <v>b</v>
      </c>
      <c r="B576" s="5"/>
      <c r="C576" s="6" t="s">
        <v>18</v>
      </c>
      <c r="D576" s="7">
        <f>SUM('ცვლილ. ბიუჯ.'!E576,'ცვლილ. საკუთ.'!E576,'მთავრ. ფონდი'!E576,'პრეზ. ფონდი'!E576)</f>
        <v>0</v>
      </c>
      <c r="E576" s="7">
        <f>SUM('ცვლილ. ბიუჯ.'!F576,'ცვლილ. საკუთ.'!F576,'მთავრ. ფონდი'!F576,'პრეზ. ფონდი'!F576)</f>
        <v>0</v>
      </c>
      <c r="F576" s="7">
        <f>SUM('ცვლილ. ბიუჯ.'!G576,'ცვლილ. საკუთ.'!G576,'მთავრ. ფონდი'!G576,'პრეზ. ფონდი'!G576)</f>
        <v>0</v>
      </c>
      <c r="G576" s="7">
        <f>SUM('ცვლილ. ბიუჯ.'!H576,'ცვლილ. საკუთ.'!H576,'მთავრ. ფონდი'!H576,'პრეზ. ფონდი'!H576)</f>
        <v>0</v>
      </c>
      <c r="H576" s="7">
        <f>SUM('ცვლილ. ბიუჯ.'!I576,'ცვლილ. საკუთ.'!I576,'მთავრ. ფონდი'!I576,'პრეზ. ფონდი'!I576)</f>
        <v>0</v>
      </c>
      <c r="I576" s="7">
        <f t="shared" ref="I576:I639" si="33">SUM(E576,F576)</f>
        <v>0</v>
      </c>
      <c r="J576" s="7">
        <f t="shared" ref="J576:J639" si="34">SUM(E576,F576,G576)</f>
        <v>0</v>
      </c>
    </row>
    <row r="577" spans="1:10" x14ac:dyDescent="0.25">
      <c r="A577" t="str">
        <f t="shared" si="32"/>
        <v>b</v>
      </c>
      <c r="B577" s="5"/>
      <c r="C577" s="6" t="s">
        <v>19</v>
      </c>
      <c r="D577" s="7">
        <f>SUM('ცვლილ. ბიუჯ.'!E577,'ცვლილ. საკუთ.'!E577,'მთავრ. ფონდი'!E577,'პრეზ. ფონდი'!E577)</f>
        <v>0</v>
      </c>
      <c r="E577" s="7">
        <f>SUM('ცვლილ. ბიუჯ.'!F577,'ცვლილ. საკუთ.'!F577,'მთავრ. ფონდი'!F577,'პრეზ. ფონდი'!F577)</f>
        <v>0</v>
      </c>
      <c r="F577" s="7">
        <f>SUM('ცვლილ. ბიუჯ.'!G577,'ცვლილ. საკუთ.'!G577,'მთავრ. ფონდი'!G577,'პრეზ. ფონდი'!G577)</f>
        <v>0</v>
      </c>
      <c r="G577" s="7">
        <f>SUM('ცვლილ. ბიუჯ.'!H577,'ცვლილ. საკუთ.'!H577,'მთავრ. ფონდი'!H577,'პრეზ. ფონდი'!H577)</f>
        <v>0</v>
      </c>
      <c r="H577" s="7">
        <f>SUM('ცვლილ. ბიუჯ.'!I577,'ცვლილ. საკუთ.'!I577,'მთავრ. ფონდი'!I577,'პრეზ. ფონდი'!I577)</f>
        <v>0</v>
      </c>
      <c r="I577" s="7">
        <f t="shared" si="33"/>
        <v>0</v>
      </c>
      <c r="J577" s="7">
        <f t="shared" si="34"/>
        <v>0</v>
      </c>
    </row>
    <row r="578" spans="1:10" ht="15.75" thickBot="1" x14ac:dyDescent="0.3">
      <c r="A578" t="str">
        <f t="shared" si="32"/>
        <v>b</v>
      </c>
      <c r="B578" s="11"/>
      <c r="C578" s="12" t="s">
        <v>20</v>
      </c>
      <c r="D578" s="13">
        <f>SUM('ცვლილ. ბიუჯ.'!E578,'ცვლილ. საკუთ.'!E578,'მთავრ. ფონდი'!E578,'პრეზ. ფონდი'!E578)</f>
        <v>0</v>
      </c>
      <c r="E578" s="13">
        <f>SUM('ცვლილ. ბიუჯ.'!F578,'ცვლილ. საკუთ.'!F578,'მთავრ. ფონდი'!F578,'პრეზ. ფონდი'!F578)</f>
        <v>0</v>
      </c>
      <c r="F578" s="13">
        <f>SUM('ცვლილ. ბიუჯ.'!G578,'ცვლილ. საკუთ.'!G578,'მთავრ. ფონდი'!G578,'პრეზ. ფონდი'!G578)</f>
        <v>0</v>
      </c>
      <c r="G578" s="13">
        <f>SUM('ცვლილ. ბიუჯ.'!H578,'ცვლილ. საკუთ.'!H578,'მთავრ. ფონდი'!H578,'პრეზ. ფონდი'!H578)</f>
        <v>0</v>
      </c>
      <c r="H578" s="13">
        <f>SUM('ცვლილ. ბიუჯ.'!I578,'ცვლილ. საკუთ.'!I578,'მთავრ. ფონდი'!I578,'პრეზ. ფონდი'!I578)</f>
        <v>0</v>
      </c>
      <c r="I578" s="13">
        <f t="shared" si="33"/>
        <v>0</v>
      </c>
      <c r="J578" s="13">
        <f t="shared" si="34"/>
        <v>0</v>
      </c>
    </row>
    <row r="579" spans="1:10" ht="16.5" thickTop="1" thickBot="1" x14ac:dyDescent="0.3">
      <c r="A579" t="str">
        <f t="shared" si="32"/>
        <v>b</v>
      </c>
      <c r="B579" s="3" t="s">
        <v>103</v>
      </c>
      <c r="C579" s="15" t="s">
        <v>104</v>
      </c>
      <c r="D579" s="4">
        <f>SUM('ცვლილ. ბიუჯ.'!E579,'ცვლილ. საკუთ.'!E579,'მთავრ. ფონდი'!E579,'პრეზ. ფონდი'!E579)</f>
        <v>0</v>
      </c>
      <c r="E579" s="4">
        <f>SUM('ცვლილ. ბიუჯ.'!F579,'ცვლილ. საკუთ.'!F579,'მთავრ. ფონდი'!F579,'პრეზ. ფონდი'!F579)</f>
        <v>0</v>
      </c>
      <c r="F579" s="4">
        <f>SUM('ცვლილ. ბიუჯ.'!G579,'ცვლილ. საკუთ.'!G579,'მთავრ. ფონდი'!G579,'პრეზ. ფონდი'!G579)</f>
        <v>0</v>
      </c>
      <c r="G579" s="4">
        <f>SUM('ცვლილ. ბიუჯ.'!H579,'ცვლილ. საკუთ.'!H579,'მთავრ. ფონდი'!H579,'პრეზ. ფონდი'!H579)</f>
        <v>0</v>
      </c>
      <c r="H579" s="4">
        <f>SUM('ცვლილ. ბიუჯ.'!I579,'ცვლილ. საკუთ.'!I579,'მთავრ. ფონდი'!I579,'პრეზ. ფონდი'!I579)</f>
        <v>0</v>
      </c>
      <c r="I579" s="4">
        <f t="shared" si="33"/>
        <v>0</v>
      </c>
      <c r="J579" s="4">
        <f t="shared" si="34"/>
        <v>0</v>
      </c>
    </row>
    <row r="580" spans="1:10" ht="15.75" thickTop="1" x14ac:dyDescent="0.25">
      <c r="A580" t="str">
        <f t="shared" si="32"/>
        <v>b</v>
      </c>
      <c r="B580" s="5"/>
      <c r="C580" s="6" t="s">
        <v>10</v>
      </c>
      <c r="D580" s="7">
        <f>SUM('ცვლილ. ბიუჯ.'!E580,'ცვლილ. საკუთ.'!E580,'მთავრ. ფონდი'!E580,'პრეზ. ფონდი'!E580)</f>
        <v>0</v>
      </c>
      <c r="E580" s="7">
        <f>SUM('ცვლილ. ბიუჯ.'!F580,'ცვლილ. საკუთ.'!F580,'მთავრ. ფონდი'!F580,'პრეზ. ფონდი'!F580)</f>
        <v>0</v>
      </c>
      <c r="F580" s="7">
        <f>SUM('ცვლილ. ბიუჯ.'!G580,'ცვლილ. საკუთ.'!G580,'მთავრ. ფონდი'!G580,'პრეზ. ფონდი'!G580)</f>
        <v>0</v>
      </c>
      <c r="G580" s="7">
        <f>SUM('ცვლილ. ბიუჯ.'!H580,'ცვლილ. საკუთ.'!H580,'მთავრ. ფონდი'!H580,'პრეზ. ფონდი'!H580)</f>
        <v>0</v>
      </c>
      <c r="H580" s="7">
        <f>SUM('ცვლილ. ბიუჯ.'!I580,'ცვლილ. საკუთ.'!I580,'მთავრ. ფონდი'!I580,'პრეზ. ფონდი'!I580)</f>
        <v>0</v>
      </c>
      <c r="I580" s="7">
        <f t="shared" si="33"/>
        <v>0</v>
      </c>
      <c r="J580" s="7">
        <f t="shared" si="34"/>
        <v>0</v>
      </c>
    </row>
    <row r="581" spans="1:10" x14ac:dyDescent="0.25">
      <c r="A581" t="str">
        <f t="shared" si="32"/>
        <v>b</v>
      </c>
      <c r="B581" s="8"/>
      <c r="C581" s="9" t="s">
        <v>11</v>
      </c>
      <c r="D581" s="10">
        <f>SUM('ცვლილ. ბიუჯ.'!E581,'ცვლილ. საკუთ.'!E581,'მთავრ. ფონდი'!E581,'პრეზ. ფონდი'!E581)</f>
        <v>0</v>
      </c>
      <c r="E581" s="10">
        <f>SUM('ცვლილ. ბიუჯ.'!F581,'ცვლილ. საკუთ.'!F581,'მთავრ. ფონდი'!F581,'პრეზ. ფონდი'!F581)</f>
        <v>0</v>
      </c>
      <c r="F581" s="10">
        <f>SUM('ცვლილ. ბიუჯ.'!G581,'ცვლილ. საკუთ.'!G581,'მთავრ. ფონდი'!G581,'პრეზ. ფონდი'!G581)</f>
        <v>0</v>
      </c>
      <c r="G581" s="10">
        <f>SUM('ცვლილ. ბიუჯ.'!H581,'ცვლილ. საკუთ.'!H581,'მთავრ. ფონდი'!H581,'პრეზ. ფონდი'!H581)</f>
        <v>0</v>
      </c>
      <c r="H581" s="10">
        <f>SUM('ცვლილ. ბიუჯ.'!I581,'ცვლილ. საკუთ.'!I581,'მთავრ. ფონდი'!I581,'პრეზ. ფონდი'!I581)</f>
        <v>0</v>
      </c>
      <c r="I581" s="10">
        <f t="shared" si="33"/>
        <v>0</v>
      </c>
      <c r="J581" s="10">
        <f t="shared" si="34"/>
        <v>0</v>
      </c>
    </row>
    <row r="582" spans="1:10" x14ac:dyDescent="0.25">
      <c r="A582" t="str">
        <f t="shared" si="32"/>
        <v>b</v>
      </c>
      <c r="B582" s="8"/>
      <c r="C582" s="9" t="s">
        <v>12</v>
      </c>
      <c r="D582" s="10">
        <f>SUM('ცვლილ. ბიუჯ.'!E582,'ცვლილ. საკუთ.'!E582,'მთავრ. ფონდი'!E582,'პრეზ. ფონდი'!E582)</f>
        <v>0</v>
      </c>
      <c r="E582" s="10">
        <f>SUM('ცვლილ. ბიუჯ.'!F582,'ცვლილ. საკუთ.'!F582,'მთავრ. ფონდი'!F582,'პრეზ. ფონდი'!F582)</f>
        <v>0</v>
      </c>
      <c r="F582" s="10">
        <f>SUM('ცვლილ. ბიუჯ.'!G582,'ცვლილ. საკუთ.'!G582,'მთავრ. ფონდი'!G582,'პრეზ. ფონდი'!G582)</f>
        <v>0</v>
      </c>
      <c r="G582" s="10">
        <f>SUM('ცვლილ. ბიუჯ.'!H582,'ცვლილ. საკუთ.'!H582,'მთავრ. ფონდი'!H582,'პრეზ. ფონდი'!H582)</f>
        <v>0</v>
      </c>
      <c r="H582" s="10">
        <f>SUM('ცვლილ. ბიუჯ.'!I582,'ცვლილ. საკუთ.'!I582,'მთავრ. ფონდი'!I582,'პრეზ. ფონდი'!I582)</f>
        <v>0</v>
      </c>
      <c r="I582" s="10">
        <f t="shared" si="33"/>
        <v>0</v>
      </c>
      <c r="J582" s="10">
        <f t="shared" si="34"/>
        <v>0</v>
      </c>
    </row>
    <row r="583" spans="1:10" x14ac:dyDescent="0.25">
      <c r="A583" t="str">
        <f t="shared" si="32"/>
        <v>b</v>
      </c>
      <c r="B583" s="8"/>
      <c r="C583" s="9" t="s">
        <v>13</v>
      </c>
      <c r="D583" s="10">
        <f>SUM('ცვლილ. ბიუჯ.'!E583,'ცვლილ. საკუთ.'!E583,'მთავრ. ფონდი'!E583,'პრეზ. ფონდი'!E583)</f>
        <v>0</v>
      </c>
      <c r="E583" s="10">
        <f>SUM('ცვლილ. ბიუჯ.'!F583,'ცვლილ. საკუთ.'!F583,'მთავრ. ფონდი'!F583,'პრეზ. ფონდი'!F583)</f>
        <v>0</v>
      </c>
      <c r="F583" s="10">
        <f>SUM('ცვლილ. ბიუჯ.'!G583,'ცვლილ. საკუთ.'!G583,'მთავრ. ფონდი'!G583,'პრეზ. ფონდი'!G583)</f>
        <v>0</v>
      </c>
      <c r="G583" s="10">
        <f>SUM('ცვლილ. ბიუჯ.'!H583,'ცვლილ. საკუთ.'!H583,'მთავრ. ფონდი'!H583,'პრეზ. ფონდი'!H583)</f>
        <v>0</v>
      </c>
      <c r="H583" s="10">
        <f>SUM('ცვლილ. ბიუჯ.'!I583,'ცვლილ. საკუთ.'!I583,'მთავრ. ფონდი'!I583,'პრეზ. ფონდი'!I583)</f>
        <v>0</v>
      </c>
      <c r="I583" s="10">
        <f t="shared" si="33"/>
        <v>0</v>
      </c>
      <c r="J583" s="10">
        <f t="shared" si="34"/>
        <v>0</v>
      </c>
    </row>
    <row r="584" spans="1:10" x14ac:dyDescent="0.25">
      <c r="A584" t="str">
        <f t="shared" si="32"/>
        <v>b</v>
      </c>
      <c r="B584" s="8"/>
      <c r="C584" s="9" t="s">
        <v>14</v>
      </c>
      <c r="D584" s="10">
        <f>SUM('ცვლილ. ბიუჯ.'!E584,'ცვლილ. საკუთ.'!E584,'მთავრ. ფონდი'!E584,'პრეზ. ფონდი'!E584)</f>
        <v>0</v>
      </c>
      <c r="E584" s="10">
        <f>SUM('ცვლილ. ბიუჯ.'!F584,'ცვლილ. საკუთ.'!F584,'მთავრ. ფონდი'!F584,'პრეზ. ფონდი'!F584)</f>
        <v>0</v>
      </c>
      <c r="F584" s="10">
        <f>SUM('ცვლილ. ბიუჯ.'!G584,'ცვლილ. საკუთ.'!G584,'მთავრ. ფონდი'!G584,'პრეზ. ფონდი'!G584)</f>
        <v>0</v>
      </c>
      <c r="G584" s="10">
        <f>SUM('ცვლილ. ბიუჯ.'!H584,'ცვლილ. საკუთ.'!H584,'მთავრ. ფონდი'!H584,'პრეზ. ფონდი'!H584)</f>
        <v>0</v>
      </c>
      <c r="H584" s="10">
        <f>SUM('ცვლილ. ბიუჯ.'!I584,'ცვლილ. საკუთ.'!I584,'მთავრ. ფონდი'!I584,'პრეზ. ფონდი'!I584)</f>
        <v>0</v>
      </c>
      <c r="I584" s="10">
        <f t="shared" si="33"/>
        <v>0</v>
      </c>
      <c r="J584" s="10">
        <f t="shared" si="34"/>
        <v>0</v>
      </c>
    </row>
    <row r="585" spans="1:10" x14ac:dyDescent="0.25">
      <c r="A585" t="str">
        <f t="shared" si="32"/>
        <v>b</v>
      </c>
      <c r="B585" s="8"/>
      <c r="C585" s="9" t="s">
        <v>15</v>
      </c>
      <c r="D585" s="10">
        <f>SUM('ცვლილ. ბიუჯ.'!E585,'ცვლილ. საკუთ.'!E585,'მთავრ. ფონდი'!E585,'პრეზ. ფონდი'!E585)</f>
        <v>0</v>
      </c>
      <c r="E585" s="10">
        <f>SUM('ცვლილ. ბიუჯ.'!F585,'ცვლილ. საკუთ.'!F585,'მთავრ. ფონდი'!F585,'პრეზ. ფონდი'!F585)</f>
        <v>0</v>
      </c>
      <c r="F585" s="10">
        <f>SUM('ცვლილ. ბიუჯ.'!G585,'ცვლილ. საკუთ.'!G585,'მთავრ. ფონდი'!G585,'პრეზ. ფონდი'!G585)</f>
        <v>0</v>
      </c>
      <c r="G585" s="10">
        <f>SUM('ცვლილ. ბიუჯ.'!H585,'ცვლილ. საკუთ.'!H585,'მთავრ. ფონდი'!H585,'პრეზ. ფონდი'!H585)</f>
        <v>0</v>
      </c>
      <c r="H585" s="10">
        <f>SUM('ცვლილ. ბიუჯ.'!I585,'ცვლილ. საკუთ.'!I585,'მთავრ. ფონდი'!I585,'პრეზ. ფონდი'!I585)</f>
        <v>0</v>
      </c>
      <c r="I585" s="10">
        <f t="shared" si="33"/>
        <v>0</v>
      </c>
      <c r="J585" s="10">
        <f t="shared" si="34"/>
        <v>0</v>
      </c>
    </row>
    <row r="586" spans="1:10" x14ac:dyDescent="0.25">
      <c r="A586" t="str">
        <f t="shared" si="32"/>
        <v>b</v>
      </c>
      <c r="B586" s="8"/>
      <c r="C586" s="9" t="s">
        <v>16</v>
      </c>
      <c r="D586" s="10">
        <f>SUM('ცვლილ. ბიუჯ.'!E586,'ცვლილ. საკუთ.'!E586,'მთავრ. ფონდი'!E586,'პრეზ. ფონდი'!E586)</f>
        <v>0</v>
      </c>
      <c r="E586" s="10">
        <f>SUM('ცვლილ. ბიუჯ.'!F586,'ცვლილ. საკუთ.'!F586,'მთავრ. ფონდი'!F586,'პრეზ. ფონდი'!F586)</f>
        <v>0</v>
      </c>
      <c r="F586" s="10">
        <f>SUM('ცვლილ. ბიუჯ.'!G586,'ცვლილ. საკუთ.'!G586,'მთავრ. ფონდი'!G586,'პრეზ. ფონდი'!G586)</f>
        <v>0</v>
      </c>
      <c r="G586" s="10">
        <f>SUM('ცვლილ. ბიუჯ.'!H586,'ცვლილ. საკუთ.'!H586,'მთავრ. ფონდი'!H586,'პრეზ. ფონდი'!H586)</f>
        <v>0</v>
      </c>
      <c r="H586" s="10">
        <f>SUM('ცვლილ. ბიუჯ.'!I586,'ცვლილ. საკუთ.'!I586,'მთავრ. ფონდი'!I586,'პრეზ. ფონდი'!I586)</f>
        <v>0</v>
      </c>
      <c r="I586" s="10">
        <f t="shared" si="33"/>
        <v>0</v>
      </c>
      <c r="J586" s="10">
        <f t="shared" si="34"/>
        <v>0</v>
      </c>
    </row>
    <row r="587" spans="1:10" x14ac:dyDescent="0.25">
      <c r="A587" t="str">
        <f t="shared" si="32"/>
        <v>b</v>
      </c>
      <c r="B587" s="8"/>
      <c r="C587" s="9" t="s">
        <v>17</v>
      </c>
      <c r="D587" s="10">
        <f>SUM('ცვლილ. ბიუჯ.'!E587,'ცვლილ. საკუთ.'!E587,'მთავრ. ფონდი'!E587,'პრეზ. ფონდი'!E587)</f>
        <v>0</v>
      </c>
      <c r="E587" s="10">
        <f>SUM('ცვლილ. ბიუჯ.'!F587,'ცვლილ. საკუთ.'!F587,'მთავრ. ფონდი'!F587,'პრეზ. ფონდი'!F587)</f>
        <v>0</v>
      </c>
      <c r="F587" s="10">
        <f>SUM('ცვლილ. ბიუჯ.'!G587,'ცვლილ. საკუთ.'!G587,'მთავრ. ფონდი'!G587,'პრეზ. ფონდი'!G587)</f>
        <v>0</v>
      </c>
      <c r="G587" s="10">
        <f>SUM('ცვლილ. ბიუჯ.'!H587,'ცვლილ. საკუთ.'!H587,'მთავრ. ფონდი'!H587,'პრეზ. ფონდი'!H587)</f>
        <v>0</v>
      </c>
      <c r="H587" s="10">
        <f>SUM('ცვლილ. ბიუჯ.'!I587,'ცვლილ. საკუთ.'!I587,'მთავრ. ფონდი'!I587,'პრეზ. ფონდი'!I587)</f>
        <v>0</v>
      </c>
      <c r="I587" s="10">
        <f t="shared" si="33"/>
        <v>0</v>
      </c>
      <c r="J587" s="10">
        <f t="shared" si="34"/>
        <v>0</v>
      </c>
    </row>
    <row r="588" spans="1:10" x14ac:dyDescent="0.25">
      <c r="A588" t="str">
        <f t="shared" si="32"/>
        <v>b</v>
      </c>
      <c r="B588" s="5"/>
      <c r="C588" s="6" t="s">
        <v>18</v>
      </c>
      <c r="D588" s="7">
        <f>SUM('ცვლილ. ბიუჯ.'!E588,'ცვლილ. საკუთ.'!E588,'მთავრ. ფონდი'!E588,'პრეზ. ფონდი'!E588)</f>
        <v>0</v>
      </c>
      <c r="E588" s="7">
        <f>SUM('ცვლილ. ბიუჯ.'!F588,'ცვლილ. საკუთ.'!F588,'მთავრ. ფონდი'!F588,'პრეზ. ფონდი'!F588)</f>
        <v>0</v>
      </c>
      <c r="F588" s="7">
        <f>SUM('ცვლილ. ბიუჯ.'!G588,'ცვლილ. საკუთ.'!G588,'მთავრ. ფონდი'!G588,'პრეზ. ფონდი'!G588)</f>
        <v>0</v>
      </c>
      <c r="G588" s="7">
        <f>SUM('ცვლილ. ბიუჯ.'!H588,'ცვლილ. საკუთ.'!H588,'მთავრ. ფონდი'!H588,'პრეზ. ფონდი'!H588)</f>
        <v>0</v>
      </c>
      <c r="H588" s="7">
        <f>SUM('ცვლილ. ბიუჯ.'!I588,'ცვლილ. საკუთ.'!I588,'მთავრ. ფონდი'!I588,'პრეზ. ფონდი'!I588)</f>
        <v>0</v>
      </c>
      <c r="I588" s="7">
        <f t="shared" si="33"/>
        <v>0</v>
      </c>
      <c r="J588" s="7">
        <f t="shared" si="34"/>
        <v>0</v>
      </c>
    </row>
    <row r="589" spans="1:10" x14ac:dyDescent="0.25">
      <c r="A589" t="str">
        <f t="shared" si="32"/>
        <v>b</v>
      </c>
      <c r="B589" s="5"/>
      <c r="C589" s="6" t="s">
        <v>19</v>
      </c>
      <c r="D589" s="7">
        <f>SUM('ცვლილ. ბიუჯ.'!E589,'ცვლილ. საკუთ.'!E589,'მთავრ. ფონდი'!E589,'პრეზ. ფონდი'!E589)</f>
        <v>0</v>
      </c>
      <c r="E589" s="7">
        <f>SUM('ცვლილ. ბიუჯ.'!F589,'ცვლილ. საკუთ.'!F589,'მთავრ. ფონდი'!F589,'პრეზ. ფონდი'!F589)</f>
        <v>0</v>
      </c>
      <c r="F589" s="7">
        <f>SUM('ცვლილ. ბიუჯ.'!G589,'ცვლილ. საკუთ.'!G589,'მთავრ. ფონდი'!G589,'პრეზ. ფონდი'!G589)</f>
        <v>0</v>
      </c>
      <c r="G589" s="7">
        <f>SUM('ცვლილ. ბიუჯ.'!H589,'ცვლილ. საკუთ.'!H589,'მთავრ. ფონდი'!H589,'პრეზ. ფონდი'!H589)</f>
        <v>0</v>
      </c>
      <c r="H589" s="7">
        <f>SUM('ცვლილ. ბიუჯ.'!I589,'ცვლილ. საკუთ.'!I589,'მთავრ. ფონდი'!I589,'პრეზ. ფონდი'!I589)</f>
        <v>0</v>
      </c>
      <c r="I589" s="7">
        <f t="shared" si="33"/>
        <v>0</v>
      </c>
      <c r="J589" s="7">
        <f t="shared" si="34"/>
        <v>0</v>
      </c>
    </row>
    <row r="590" spans="1:10" ht="15.75" thickBot="1" x14ac:dyDescent="0.3">
      <c r="A590" t="str">
        <f t="shared" si="32"/>
        <v>b</v>
      </c>
      <c r="B590" s="11"/>
      <c r="C590" s="12" t="s">
        <v>20</v>
      </c>
      <c r="D590" s="13">
        <f>SUM('ცვლილ. ბიუჯ.'!E590,'ცვლილ. საკუთ.'!E590,'მთავრ. ფონდი'!E590,'პრეზ. ფონდი'!E590)</f>
        <v>0</v>
      </c>
      <c r="E590" s="13">
        <f>SUM('ცვლილ. ბიუჯ.'!F590,'ცვლილ. საკუთ.'!F590,'მთავრ. ფონდი'!F590,'პრეზ. ფონდი'!F590)</f>
        <v>0</v>
      </c>
      <c r="F590" s="13">
        <f>SUM('ცვლილ. ბიუჯ.'!G590,'ცვლილ. საკუთ.'!G590,'მთავრ. ფონდი'!G590,'პრეზ. ფონდი'!G590)</f>
        <v>0</v>
      </c>
      <c r="G590" s="13">
        <f>SUM('ცვლილ. ბიუჯ.'!H590,'ცვლილ. საკუთ.'!H590,'მთავრ. ფონდი'!H590,'პრეზ. ფონდი'!H590)</f>
        <v>0</v>
      </c>
      <c r="H590" s="13">
        <f>SUM('ცვლილ. ბიუჯ.'!I590,'ცვლილ. საკუთ.'!I590,'მთავრ. ფონდი'!I590,'პრეზ. ფონდი'!I590)</f>
        <v>0</v>
      </c>
      <c r="I590" s="13">
        <f t="shared" si="33"/>
        <v>0</v>
      </c>
      <c r="J590" s="13">
        <f t="shared" si="34"/>
        <v>0</v>
      </c>
    </row>
    <row r="591" spans="1:10" ht="32.25" customHeight="1" thickTop="1" thickBot="1" x14ac:dyDescent="0.3">
      <c r="A591" t="str">
        <f t="shared" si="32"/>
        <v>b</v>
      </c>
      <c r="B591" s="16" t="s">
        <v>105</v>
      </c>
      <c r="C591" s="4" t="s">
        <v>106</v>
      </c>
      <c r="D591" s="4">
        <f>SUM('ცვლილ. ბიუჯ.'!E591,'ცვლილ. საკუთ.'!E591,'მთავრ. ფონდი'!E591,'პრეზ. ფონდი'!E591)</f>
        <v>0</v>
      </c>
      <c r="E591" s="4">
        <f>SUM('ცვლილ. ბიუჯ.'!F591,'ცვლილ. საკუთ.'!F591,'მთავრ. ფონდი'!F591,'პრეზ. ფონდი'!F591)</f>
        <v>0</v>
      </c>
      <c r="F591" s="4">
        <f>SUM('ცვლილ. ბიუჯ.'!G591,'ცვლილ. საკუთ.'!G591,'მთავრ. ფონდი'!G591,'პრეზ. ფონდი'!G591)</f>
        <v>0</v>
      </c>
      <c r="G591" s="4">
        <f>SUM('ცვლილ. ბიუჯ.'!H591,'ცვლილ. საკუთ.'!H591,'მთავრ. ფონდი'!H591,'პრეზ. ფონდი'!H591)</f>
        <v>0</v>
      </c>
      <c r="H591" s="4">
        <f>SUM('ცვლილ. ბიუჯ.'!I591,'ცვლილ. საკუთ.'!I591,'მთავრ. ფონდი'!I591,'პრეზ. ფონდი'!I591)</f>
        <v>0</v>
      </c>
      <c r="I591" s="4">
        <f t="shared" si="33"/>
        <v>0</v>
      </c>
      <c r="J591" s="4">
        <f t="shared" si="34"/>
        <v>0</v>
      </c>
    </row>
    <row r="592" spans="1:10" ht="15.75" thickTop="1" x14ac:dyDescent="0.25">
      <c r="A592" t="str">
        <f t="shared" si="32"/>
        <v>b</v>
      </c>
      <c r="B592" s="5"/>
      <c r="C592" s="6" t="s">
        <v>10</v>
      </c>
      <c r="D592" s="7">
        <f>SUM('ცვლილ. ბიუჯ.'!E592,'ცვლილ. საკუთ.'!E592,'მთავრ. ფონდი'!E592,'პრეზ. ფონდი'!E592)</f>
        <v>0</v>
      </c>
      <c r="E592" s="7">
        <f>SUM('ცვლილ. ბიუჯ.'!F592,'ცვლილ. საკუთ.'!F592,'მთავრ. ფონდი'!F592,'პრეზ. ფონდი'!F592)</f>
        <v>0</v>
      </c>
      <c r="F592" s="7">
        <f>SUM('ცვლილ. ბიუჯ.'!G592,'ცვლილ. საკუთ.'!G592,'მთავრ. ფონდი'!G592,'პრეზ. ფონდი'!G592)</f>
        <v>0</v>
      </c>
      <c r="G592" s="7">
        <f>SUM('ცვლილ. ბიუჯ.'!H592,'ცვლილ. საკუთ.'!H592,'მთავრ. ფონდი'!H592,'პრეზ. ფონდი'!H592)</f>
        <v>0</v>
      </c>
      <c r="H592" s="7">
        <f>SUM('ცვლილ. ბიუჯ.'!I592,'ცვლილ. საკუთ.'!I592,'მთავრ. ფონდი'!I592,'პრეზ. ფონდი'!I592)</f>
        <v>0</v>
      </c>
      <c r="I592" s="7">
        <f t="shared" si="33"/>
        <v>0</v>
      </c>
      <c r="J592" s="7">
        <f t="shared" si="34"/>
        <v>0</v>
      </c>
    </row>
    <row r="593" spans="1:10" x14ac:dyDescent="0.25">
      <c r="A593" t="str">
        <f t="shared" si="32"/>
        <v>b</v>
      </c>
      <c r="B593" s="8"/>
      <c r="C593" s="9" t="s">
        <v>11</v>
      </c>
      <c r="D593" s="10">
        <f>SUM('ცვლილ. ბიუჯ.'!E593,'ცვლილ. საკუთ.'!E593,'მთავრ. ფონდი'!E593,'პრეზ. ფონდი'!E593)</f>
        <v>0</v>
      </c>
      <c r="E593" s="10">
        <f>SUM('ცვლილ. ბიუჯ.'!F593,'ცვლილ. საკუთ.'!F593,'მთავრ. ფონდი'!F593,'პრეზ. ფონდი'!F593)</f>
        <v>0</v>
      </c>
      <c r="F593" s="10">
        <f>SUM('ცვლილ. ბიუჯ.'!G593,'ცვლილ. საკუთ.'!G593,'მთავრ. ფონდი'!G593,'პრეზ. ფონდი'!G593)</f>
        <v>0</v>
      </c>
      <c r="G593" s="10">
        <f>SUM('ცვლილ. ბიუჯ.'!H593,'ცვლილ. საკუთ.'!H593,'მთავრ. ფონდი'!H593,'პრეზ. ფონდი'!H593)</f>
        <v>0</v>
      </c>
      <c r="H593" s="10">
        <f>SUM('ცვლილ. ბიუჯ.'!I593,'ცვლილ. საკუთ.'!I593,'მთავრ. ფონდი'!I593,'პრეზ. ფონდი'!I593)</f>
        <v>0</v>
      </c>
      <c r="I593" s="10">
        <f t="shared" si="33"/>
        <v>0</v>
      </c>
      <c r="J593" s="10">
        <f t="shared" si="34"/>
        <v>0</v>
      </c>
    </row>
    <row r="594" spans="1:10" x14ac:dyDescent="0.25">
      <c r="A594" t="str">
        <f t="shared" si="32"/>
        <v>b</v>
      </c>
      <c r="B594" s="8"/>
      <c r="C594" s="9" t="s">
        <v>12</v>
      </c>
      <c r="D594" s="10">
        <f>SUM('ცვლილ. ბიუჯ.'!E594,'ცვლილ. საკუთ.'!E594,'მთავრ. ფონდი'!E594,'პრეზ. ფონდი'!E594)</f>
        <v>0</v>
      </c>
      <c r="E594" s="10">
        <f>SUM('ცვლილ. ბიუჯ.'!F594,'ცვლილ. საკუთ.'!F594,'მთავრ. ფონდი'!F594,'პრეზ. ფონდი'!F594)</f>
        <v>0</v>
      </c>
      <c r="F594" s="10">
        <f>SUM('ცვლილ. ბიუჯ.'!G594,'ცვლილ. საკუთ.'!G594,'მთავრ. ფონდი'!G594,'პრეზ. ფონდი'!G594)</f>
        <v>0</v>
      </c>
      <c r="G594" s="10">
        <f>SUM('ცვლილ. ბიუჯ.'!H594,'ცვლილ. საკუთ.'!H594,'მთავრ. ფონდი'!H594,'პრეზ. ფონდი'!H594)</f>
        <v>0</v>
      </c>
      <c r="H594" s="10">
        <f>SUM('ცვლილ. ბიუჯ.'!I594,'ცვლილ. საკუთ.'!I594,'მთავრ. ფონდი'!I594,'პრეზ. ფონდი'!I594)</f>
        <v>0</v>
      </c>
      <c r="I594" s="10">
        <f t="shared" si="33"/>
        <v>0</v>
      </c>
      <c r="J594" s="10">
        <f t="shared" si="34"/>
        <v>0</v>
      </c>
    </row>
    <row r="595" spans="1:10" x14ac:dyDescent="0.25">
      <c r="A595" t="str">
        <f t="shared" si="32"/>
        <v>b</v>
      </c>
      <c r="B595" s="8"/>
      <c r="C595" s="9" t="s">
        <v>13</v>
      </c>
      <c r="D595" s="10">
        <f>SUM('ცვლილ. ბიუჯ.'!E595,'ცვლილ. საკუთ.'!E595,'მთავრ. ფონდი'!E595,'პრეზ. ფონდი'!E595)</f>
        <v>0</v>
      </c>
      <c r="E595" s="10">
        <f>SUM('ცვლილ. ბიუჯ.'!F595,'ცვლილ. საკუთ.'!F595,'მთავრ. ფონდი'!F595,'პრეზ. ფონდი'!F595)</f>
        <v>0</v>
      </c>
      <c r="F595" s="10">
        <f>SUM('ცვლილ. ბიუჯ.'!G595,'ცვლილ. საკუთ.'!G595,'მთავრ. ფონდი'!G595,'პრეზ. ფონდი'!G595)</f>
        <v>0</v>
      </c>
      <c r="G595" s="10">
        <f>SUM('ცვლილ. ბიუჯ.'!H595,'ცვლილ. საკუთ.'!H595,'მთავრ. ფონდი'!H595,'პრეზ. ფონდი'!H595)</f>
        <v>0</v>
      </c>
      <c r="H595" s="10">
        <f>SUM('ცვლილ. ბიუჯ.'!I595,'ცვლილ. საკუთ.'!I595,'მთავრ. ფონდი'!I595,'პრეზ. ფონდი'!I595)</f>
        <v>0</v>
      </c>
      <c r="I595" s="10">
        <f t="shared" si="33"/>
        <v>0</v>
      </c>
      <c r="J595" s="10">
        <f t="shared" si="34"/>
        <v>0</v>
      </c>
    </row>
    <row r="596" spans="1:10" x14ac:dyDescent="0.25">
      <c r="A596" t="str">
        <f t="shared" si="32"/>
        <v>b</v>
      </c>
      <c r="B596" s="8"/>
      <c r="C596" s="9" t="s">
        <v>14</v>
      </c>
      <c r="D596" s="10">
        <f>SUM('ცვლილ. ბიუჯ.'!E596,'ცვლილ. საკუთ.'!E596,'მთავრ. ფონდი'!E596,'პრეზ. ფონდი'!E596)</f>
        <v>0</v>
      </c>
      <c r="E596" s="10">
        <f>SUM('ცვლილ. ბიუჯ.'!F596,'ცვლილ. საკუთ.'!F596,'მთავრ. ფონდი'!F596,'პრეზ. ფონდი'!F596)</f>
        <v>0</v>
      </c>
      <c r="F596" s="10">
        <f>SUM('ცვლილ. ბიუჯ.'!G596,'ცვლილ. საკუთ.'!G596,'მთავრ. ფონდი'!G596,'პრეზ. ფონდი'!G596)</f>
        <v>0</v>
      </c>
      <c r="G596" s="10">
        <f>SUM('ცვლილ. ბიუჯ.'!H596,'ცვლილ. საკუთ.'!H596,'მთავრ. ფონდი'!H596,'პრეზ. ფონდი'!H596)</f>
        <v>0</v>
      </c>
      <c r="H596" s="10">
        <f>SUM('ცვლილ. ბიუჯ.'!I596,'ცვლილ. საკუთ.'!I596,'მთავრ. ფონდი'!I596,'პრეზ. ფონდი'!I596)</f>
        <v>0</v>
      </c>
      <c r="I596" s="10">
        <f t="shared" si="33"/>
        <v>0</v>
      </c>
      <c r="J596" s="10">
        <f t="shared" si="34"/>
        <v>0</v>
      </c>
    </row>
    <row r="597" spans="1:10" x14ac:dyDescent="0.25">
      <c r="A597" t="str">
        <f t="shared" si="32"/>
        <v>b</v>
      </c>
      <c r="B597" s="8"/>
      <c r="C597" s="9" t="s">
        <v>15</v>
      </c>
      <c r="D597" s="10">
        <f>SUM('ცვლილ. ბიუჯ.'!E597,'ცვლილ. საკუთ.'!E597,'მთავრ. ფონდი'!E597,'პრეზ. ფონდი'!E597)</f>
        <v>0</v>
      </c>
      <c r="E597" s="10">
        <f>SUM('ცვლილ. ბიუჯ.'!F597,'ცვლილ. საკუთ.'!F597,'მთავრ. ფონდი'!F597,'პრეზ. ფონდი'!F597)</f>
        <v>0</v>
      </c>
      <c r="F597" s="10">
        <f>SUM('ცვლილ. ბიუჯ.'!G597,'ცვლილ. საკუთ.'!G597,'მთავრ. ფონდი'!G597,'პრეზ. ფონდი'!G597)</f>
        <v>0</v>
      </c>
      <c r="G597" s="10">
        <f>SUM('ცვლილ. ბიუჯ.'!H597,'ცვლილ. საკუთ.'!H597,'მთავრ. ფონდი'!H597,'პრეზ. ფონდი'!H597)</f>
        <v>0</v>
      </c>
      <c r="H597" s="10">
        <f>SUM('ცვლილ. ბიუჯ.'!I597,'ცვლილ. საკუთ.'!I597,'მთავრ. ფონდი'!I597,'პრეზ. ფონდი'!I597)</f>
        <v>0</v>
      </c>
      <c r="I597" s="10">
        <f t="shared" si="33"/>
        <v>0</v>
      </c>
      <c r="J597" s="10">
        <f t="shared" si="34"/>
        <v>0</v>
      </c>
    </row>
    <row r="598" spans="1:10" x14ac:dyDescent="0.25">
      <c r="A598" t="str">
        <f t="shared" si="32"/>
        <v>b</v>
      </c>
      <c r="B598" s="8"/>
      <c r="C598" s="9" t="s">
        <v>16</v>
      </c>
      <c r="D598" s="10">
        <f>SUM('ცვლილ. ბიუჯ.'!E598,'ცვლილ. საკუთ.'!E598,'მთავრ. ფონდი'!E598,'პრეზ. ფონდი'!E598)</f>
        <v>0</v>
      </c>
      <c r="E598" s="10">
        <f>SUM('ცვლილ. ბიუჯ.'!F598,'ცვლილ. საკუთ.'!F598,'მთავრ. ფონდი'!F598,'პრეზ. ფონდი'!F598)</f>
        <v>0</v>
      </c>
      <c r="F598" s="10">
        <f>SUM('ცვლილ. ბიუჯ.'!G598,'ცვლილ. საკუთ.'!G598,'მთავრ. ფონდი'!G598,'პრეზ. ფონდი'!G598)</f>
        <v>0</v>
      </c>
      <c r="G598" s="10">
        <f>SUM('ცვლილ. ბიუჯ.'!H598,'ცვლილ. საკუთ.'!H598,'მთავრ. ფონდი'!H598,'პრეზ. ფონდი'!H598)</f>
        <v>0</v>
      </c>
      <c r="H598" s="10">
        <f>SUM('ცვლილ. ბიუჯ.'!I598,'ცვლილ. საკუთ.'!I598,'მთავრ. ფონდი'!I598,'პრეზ. ფონდი'!I598)</f>
        <v>0</v>
      </c>
      <c r="I598" s="10">
        <f t="shared" si="33"/>
        <v>0</v>
      </c>
      <c r="J598" s="10">
        <f t="shared" si="34"/>
        <v>0</v>
      </c>
    </row>
    <row r="599" spans="1:10" x14ac:dyDescent="0.25">
      <c r="A599" t="str">
        <f t="shared" si="32"/>
        <v>b</v>
      </c>
      <c r="B599" s="8"/>
      <c r="C599" s="9" t="s">
        <v>17</v>
      </c>
      <c r="D599" s="10">
        <f>SUM('ცვლილ. ბიუჯ.'!E599,'ცვლილ. საკუთ.'!E599,'მთავრ. ფონდი'!E599,'პრეზ. ფონდი'!E599)</f>
        <v>0</v>
      </c>
      <c r="E599" s="10">
        <f>SUM('ცვლილ. ბიუჯ.'!F599,'ცვლილ. საკუთ.'!F599,'მთავრ. ფონდი'!F599,'პრეზ. ფონდი'!F599)</f>
        <v>0</v>
      </c>
      <c r="F599" s="10">
        <f>SUM('ცვლილ. ბიუჯ.'!G599,'ცვლილ. საკუთ.'!G599,'მთავრ. ფონდი'!G599,'პრეზ. ფონდი'!G599)</f>
        <v>0</v>
      </c>
      <c r="G599" s="10">
        <f>SUM('ცვლილ. ბიუჯ.'!H599,'ცვლილ. საკუთ.'!H599,'მთავრ. ფონდი'!H599,'პრეზ. ფონდი'!H599)</f>
        <v>0</v>
      </c>
      <c r="H599" s="10">
        <f>SUM('ცვლილ. ბიუჯ.'!I599,'ცვლილ. საკუთ.'!I599,'მთავრ. ფონდი'!I599,'პრეზ. ფონდი'!I599)</f>
        <v>0</v>
      </c>
      <c r="I599" s="10">
        <f t="shared" si="33"/>
        <v>0</v>
      </c>
      <c r="J599" s="10">
        <f t="shared" si="34"/>
        <v>0</v>
      </c>
    </row>
    <row r="600" spans="1:10" x14ac:dyDescent="0.25">
      <c r="A600" t="str">
        <f t="shared" si="32"/>
        <v>b</v>
      </c>
      <c r="B600" s="5"/>
      <c r="C600" s="6" t="s">
        <v>18</v>
      </c>
      <c r="D600" s="7">
        <f>SUM('ცვლილ. ბიუჯ.'!E600,'ცვლილ. საკუთ.'!E600,'მთავრ. ფონდი'!E600,'პრეზ. ფონდი'!E600)</f>
        <v>0</v>
      </c>
      <c r="E600" s="7">
        <f>SUM('ცვლილ. ბიუჯ.'!F600,'ცვლილ. საკუთ.'!F600,'მთავრ. ფონდი'!F600,'პრეზ. ფონდი'!F600)</f>
        <v>0</v>
      </c>
      <c r="F600" s="7">
        <f>SUM('ცვლილ. ბიუჯ.'!G600,'ცვლილ. საკუთ.'!G600,'მთავრ. ფონდი'!G600,'პრეზ. ფონდი'!G600)</f>
        <v>0</v>
      </c>
      <c r="G600" s="7">
        <f>SUM('ცვლილ. ბიუჯ.'!H600,'ცვლილ. საკუთ.'!H600,'მთავრ. ფონდი'!H600,'პრეზ. ფონდი'!H600)</f>
        <v>0</v>
      </c>
      <c r="H600" s="7">
        <f>SUM('ცვლილ. ბიუჯ.'!I600,'ცვლილ. საკუთ.'!I600,'მთავრ. ფონდი'!I600,'პრეზ. ფონდი'!I600)</f>
        <v>0</v>
      </c>
      <c r="I600" s="7">
        <f t="shared" si="33"/>
        <v>0</v>
      </c>
      <c r="J600" s="7">
        <f t="shared" si="34"/>
        <v>0</v>
      </c>
    </row>
    <row r="601" spans="1:10" x14ac:dyDescent="0.25">
      <c r="A601" t="str">
        <f t="shared" si="32"/>
        <v>b</v>
      </c>
      <c r="B601" s="5"/>
      <c r="C601" s="6" t="s">
        <v>19</v>
      </c>
      <c r="D601" s="7">
        <f>SUM('ცვლილ. ბიუჯ.'!E601,'ცვლილ. საკუთ.'!E601,'მთავრ. ფონდი'!E601,'პრეზ. ფონდი'!E601)</f>
        <v>0</v>
      </c>
      <c r="E601" s="7">
        <f>SUM('ცვლილ. ბიუჯ.'!F601,'ცვლილ. საკუთ.'!F601,'მთავრ. ფონდი'!F601,'პრეზ. ფონდი'!F601)</f>
        <v>0</v>
      </c>
      <c r="F601" s="7">
        <f>SUM('ცვლილ. ბიუჯ.'!G601,'ცვლილ. საკუთ.'!G601,'მთავრ. ფონდი'!G601,'პრეზ. ფონდი'!G601)</f>
        <v>0</v>
      </c>
      <c r="G601" s="7">
        <f>SUM('ცვლილ. ბიუჯ.'!H601,'ცვლილ. საკუთ.'!H601,'მთავრ. ფონდი'!H601,'პრეზ. ფონდი'!H601)</f>
        <v>0</v>
      </c>
      <c r="H601" s="7">
        <f>SUM('ცვლილ. ბიუჯ.'!I601,'ცვლილ. საკუთ.'!I601,'მთავრ. ფონდი'!I601,'პრეზ. ფონდი'!I601)</f>
        <v>0</v>
      </c>
      <c r="I601" s="7">
        <f t="shared" si="33"/>
        <v>0</v>
      </c>
      <c r="J601" s="7">
        <f t="shared" si="34"/>
        <v>0</v>
      </c>
    </row>
    <row r="602" spans="1:10" ht="15.75" thickBot="1" x14ac:dyDescent="0.3">
      <c r="A602" t="str">
        <f t="shared" si="32"/>
        <v>b</v>
      </c>
      <c r="B602" s="11"/>
      <c r="C602" s="12" t="s">
        <v>20</v>
      </c>
      <c r="D602" s="13">
        <f>SUM('ცვლილ. ბიუჯ.'!E602,'ცვლილ. საკუთ.'!E602,'მთავრ. ფონდი'!E602,'პრეზ. ფონდი'!E602)</f>
        <v>0</v>
      </c>
      <c r="E602" s="13">
        <f>SUM('ცვლილ. ბიუჯ.'!F602,'ცვლილ. საკუთ.'!F602,'მთავრ. ფონდი'!F602,'პრეზ. ფონდი'!F602)</f>
        <v>0</v>
      </c>
      <c r="F602" s="13">
        <f>SUM('ცვლილ. ბიუჯ.'!G602,'ცვლილ. საკუთ.'!G602,'მთავრ. ფონდი'!G602,'პრეზ. ფონდი'!G602)</f>
        <v>0</v>
      </c>
      <c r="G602" s="13">
        <f>SUM('ცვლილ. ბიუჯ.'!H602,'ცვლილ. საკუთ.'!H602,'მთავრ. ფონდი'!H602,'პრეზ. ფონდი'!H602)</f>
        <v>0</v>
      </c>
      <c r="H602" s="13">
        <f>SUM('ცვლილ. ბიუჯ.'!I602,'ცვლილ. საკუთ.'!I602,'მთავრ. ფონდი'!I602,'პრეზ. ფონდი'!I602)</f>
        <v>0</v>
      </c>
      <c r="I602" s="13">
        <f t="shared" si="33"/>
        <v>0</v>
      </c>
      <c r="J602" s="13">
        <f t="shared" si="34"/>
        <v>0</v>
      </c>
    </row>
    <row r="603" spans="1:10" ht="32.25" customHeight="1" thickTop="1" thickBot="1" x14ac:dyDescent="0.3">
      <c r="A603" t="str">
        <f t="shared" si="32"/>
        <v>b</v>
      </c>
      <c r="B603" s="16" t="s">
        <v>107</v>
      </c>
      <c r="C603" s="4" t="s">
        <v>108</v>
      </c>
      <c r="D603" s="4">
        <f>SUM('ცვლილ. ბიუჯ.'!E603,'ცვლილ. საკუთ.'!E603,'მთავრ. ფონდი'!E603,'პრეზ. ფონდი'!E603)</f>
        <v>0</v>
      </c>
      <c r="E603" s="4">
        <f>SUM('ცვლილ. ბიუჯ.'!F603,'ცვლილ. საკუთ.'!F603,'მთავრ. ფონდი'!F603,'პრეზ. ფონდი'!F603)</f>
        <v>0</v>
      </c>
      <c r="F603" s="4">
        <f>SUM('ცვლილ. ბიუჯ.'!G603,'ცვლილ. საკუთ.'!G603,'მთავრ. ფონდი'!G603,'პრეზ. ფონდი'!G603)</f>
        <v>0</v>
      </c>
      <c r="G603" s="4">
        <f>SUM('ცვლილ. ბიუჯ.'!H603,'ცვლილ. საკუთ.'!H603,'მთავრ. ფონდი'!H603,'პრეზ. ფონდი'!H603)</f>
        <v>0</v>
      </c>
      <c r="H603" s="4">
        <f>SUM('ცვლილ. ბიუჯ.'!I603,'ცვლილ. საკუთ.'!I603,'მთავრ. ფონდი'!I603,'პრეზ. ფონდი'!I603)</f>
        <v>0</v>
      </c>
      <c r="I603" s="4">
        <f t="shared" si="33"/>
        <v>0</v>
      </c>
      <c r="J603" s="4">
        <f t="shared" si="34"/>
        <v>0</v>
      </c>
    </row>
    <row r="604" spans="1:10" ht="15.75" thickTop="1" x14ac:dyDescent="0.25">
      <c r="A604" t="str">
        <f t="shared" si="32"/>
        <v>b</v>
      </c>
      <c r="B604" s="5"/>
      <c r="C604" s="6" t="s">
        <v>10</v>
      </c>
      <c r="D604" s="7">
        <f>SUM('ცვლილ. ბიუჯ.'!E604,'ცვლილ. საკუთ.'!E604,'მთავრ. ფონდი'!E604,'პრეზ. ფონდი'!E604)</f>
        <v>0</v>
      </c>
      <c r="E604" s="7">
        <f>SUM('ცვლილ. ბიუჯ.'!F604,'ცვლილ. საკუთ.'!F604,'მთავრ. ფონდი'!F604,'პრეზ. ფონდი'!F604)</f>
        <v>0</v>
      </c>
      <c r="F604" s="7">
        <f>SUM('ცვლილ. ბიუჯ.'!G604,'ცვლილ. საკუთ.'!G604,'მთავრ. ფონდი'!G604,'პრეზ. ფონდი'!G604)</f>
        <v>0</v>
      </c>
      <c r="G604" s="7">
        <f>SUM('ცვლილ. ბიუჯ.'!H604,'ცვლილ. საკუთ.'!H604,'მთავრ. ფონდი'!H604,'პრეზ. ფონდი'!H604)</f>
        <v>0</v>
      </c>
      <c r="H604" s="7">
        <f>SUM('ცვლილ. ბიუჯ.'!I604,'ცვლილ. საკუთ.'!I604,'მთავრ. ფონდი'!I604,'პრეზ. ფონდი'!I604)</f>
        <v>0</v>
      </c>
      <c r="I604" s="7">
        <f t="shared" si="33"/>
        <v>0</v>
      </c>
      <c r="J604" s="7">
        <f t="shared" si="34"/>
        <v>0</v>
      </c>
    </row>
    <row r="605" spans="1:10" x14ac:dyDescent="0.25">
      <c r="A605" t="str">
        <f t="shared" si="32"/>
        <v>b</v>
      </c>
      <c r="B605" s="8"/>
      <c r="C605" s="9" t="s">
        <v>11</v>
      </c>
      <c r="D605" s="10">
        <f>SUM('ცვლილ. ბიუჯ.'!E605,'ცვლილ. საკუთ.'!E605,'მთავრ. ფონდი'!E605,'პრეზ. ფონდი'!E605)</f>
        <v>0</v>
      </c>
      <c r="E605" s="10">
        <f>SUM('ცვლილ. ბიუჯ.'!F605,'ცვლილ. საკუთ.'!F605,'მთავრ. ფონდი'!F605,'პრეზ. ფონდი'!F605)</f>
        <v>0</v>
      </c>
      <c r="F605" s="10">
        <f>SUM('ცვლილ. ბიუჯ.'!G605,'ცვლილ. საკუთ.'!G605,'მთავრ. ფონდი'!G605,'პრეზ. ფონდი'!G605)</f>
        <v>0</v>
      </c>
      <c r="G605" s="10">
        <f>SUM('ცვლილ. ბიუჯ.'!H605,'ცვლილ. საკუთ.'!H605,'მთავრ. ფონდი'!H605,'პრეზ. ფონდი'!H605)</f>
        <v>0</v>
      </c>
      <c r="H605" s="10">
        <f>SUM('ცვლილ. ბიუჯ.'!I605,'ცვლილ. საკუთ.'!I605,'მთავრ. ფონდი'!I605,'პრეზ. ფონდი'!I605)</f>
        <v>0</v>
      </c>
      <c r="I605" s="10">
        <f t="shared" si="33"/>
        <v>0</v>
      </c>
      <c r="J605" s="10">
        <f t="shared" si="34"/>
        <v>0</v>
      </c>
    </row>
    <row r="606" spans="1:10" x14ac:dyDescent="0.25">
      <c r="A606" t="str">
        <f t="shared" si="32"/>
        <v>b</v>
      </c>
      <c r="B606" s="8"/>
      <c r="C606" s="9" t="s">
        <v>12</v>
      </c>
      <c r="D606" s="10">
        <f>SUM('ცვლილ. ბიუჯ.'!E606,'ცვლილ. საკუთ.'!E606,'მთავრ. ფონდი'!E606,'პრეზ. ფონდი'!E606)</f>
        <v>0</v>
      </c>
      <c r="E606" s="10">
        <f>SUM('ცვლილ. ბიუჯ.'!F606,'ცვლილ. საკუთ.'!F606,'მთავრ. ფონდი'!F606,'პრეზ. ფონდი'!F606)</f>
        <v>0</v>
      </c>
      <c r="F606" s="10">
        <f>SUM('ცვლილ. ბიუჯ.'!G606,'ცვლილ. საკუთ.'!G606,'მთავრ. ფონდი'!G606,'პრეზ. ფონდი'!G606)</f>
        <v>0</v>
      </c>
      <c r="G606" s="10">
        <f>SUM('ცვლილ. ბიუჯ.'!H606,'ცვლილ. საკუთ.'!H606,'მთავრ. ფონდი'!H606,'პრეზ. ფონდი'!H606)</f>
        <v>0</v>
      </c>
      <c r="H606" s="10">
        <f>SUM('ცვლილ. ბიუჯ.'!I606,'ცვლილ. საკუთ.'!I606,'მთავრ. ფონდი'!I606,'პრეზ. ფონდი'!I606)</f>
        <v>0</v>
      </c>
      <c r="I606" s="10">
        <f t="shared" si="33"/>
        <v>0</v>
      </c>
      <c r="J606" s="10">
        <f t="shared" si="34"/>
        <v>0</v>
      </c>
    </row>
    <row r="607" spans="1:10" x14ac:dyDescent="0.25">
      <c r="A607" t="str">
        <f t="shared" si="32"/>
        <v>b</v>
      </c>
      <c r="B607" s="8"/>
      <c r="C607" s="9" t="s">
        <v>13</v>
      </c>
      <c r="D607" s="10">
        <f>SUM('ცვლილ. ბიუჯ.'!E607,'ცვლილ. საკუთ.'!E607,'მთავრ. ფონდი'!E607,'პრეზ. ფონდი'!E607)</f>
        <v>0</v>
      </c>
      <c r="E607" s="10">
        <f>SUM('ცვლილ. ბიუჯ.'!F607,'ცვლილ. საკუთ.'!F607,'მთავრ. ფონდი'!F607,'პრეზ. ფონდი'!F607)</f>
        <v>0</v>
      </c>
      <c r="F607" s="10">
        <f>SUM('ცვლილ. ბიუჯ.'!G607,'ცვლილ. საკუთ.'!G607,'მთავრ. ფონდი'!G607,'პრეზ. ფონდი'!G607)</f>
        <v>0</v>
      </c>
      <c r="G607" s="10">
        <f>SUM('ცვლილ. ბიუჯ.'!H607,'ცვლილ. საკუთ.'!H607,'მთავრ. ფონდი'!H607,'პრეზ. ფონდი'!H607)</f>
        <v>0</v>
      </c>
      <c r="H607" s="10">
        <f>SUM('ცვლილ. ბიუჯ.'!I607,'ცვლილ. საკუთ.'!I607,'მთავრ. ფონდი'!I607,'პრეზ. ფონდი'!I607)</f>
        <v>0</v>
      </c>
      <c r="I607" s="10">
        <f t="shared" si="33"/>
        <v>0</v>
      </c>
      <c r="J607" s="10">
        <f t="shared" si="34"/>
        <v>0</v>
      </c>
    </row>
    <row r="608" spans="1:10" x14ac:dyDescent="0.25">
      <c r="A608" t="str">
        <f t="shared" si="32"/>
        <v>b</v>
      </c>
      <c r="B608" s="8"/>
      <c r="C608" s="9" t="s">
        <v>14</v>
      </c>
      <c r="D608" s="10">
        <f>SUM('ცვლილ. ბიუჯ.'!E608,'ცვლილ. საკუთ.'!E608,'მთავრ. ფონდი'!E608,'პრეზ. ფონდი'!E608)</f>
        <v>0</v>
      </c>
      <c r="E608" s="10">
        <f>SUM('ცვლილ. ბიუჯ.'!F608,'ცვლილ. საკუთ.'!F608,'მთავრ. ფონდი'!F608,'პრეზ. ფონდი'!F608)</f>
        <v>0</v>
      </c>
      <c r="F608" s="10">
        <f>SUM('ცვლილ. ბიუჯ.'!G608,'ცვლილ. საკუთ.'!G608,'მთავრ. ფონდი'!G608,'პრეზ. ფონდი'!G608)</f>
        <v>0</v>
      </c>
      <c r="G608" s="10">
        <f>SUM('ცვლილ. ბიუჯ.'!H608,'ცვლილ. საკუთ.'!H608,'მთავრ. ფონდი'!H608,'პრეზ. ფონდი'!H608)</f>
        <v>0</v>
      </c>
      <c r="H608" s="10">
        <f>SUM('ცვლილ. ბიუჯ.'!I608,'ცვლილ. საკუთ.'!I608,'მთავრ. ფონდი'!I608,'პრეზ. ფონდი'!I608)</f>
        <v>0</v>
      </c>
      <c r="I608" s="10">
        <f t="shared" si="33"/>
        <v>0</v>
      </c>
      <c r="J608" s="10">
        <f t="shared" si="34"/>
        <v>0</v>
      </c>
    </row>
    <row r="609" spans="1:10" x14ac:dyDescent="0.25">
      <c r="A609" t="str">
        <f t="shared" si="32"/>
        <v>b</v>
      </c>
      <c r="B609" s="8"/>
      <c r="C609" s="9" t="s">
        <v>15</v>
      </c>
      <c r="D609" s="10">
        <f>SUM('ცვლილ. ბიუჯ.'!E609,'ცვლილ. საკუთ.'!E609,'მთავრ. ფონდი'!E609,'პრეზ. ფონდი'!E609)</f>
        <v>0</v>
      </c>
      <c r="E609" s="10">
        <f>SUM('ცვლილ. ბიუჯ.'!F609,'ცვლილ. საკუთ.'!F609,'მთავრ. ფონდი'!F609,'პრეზ. ფონდი'!F609)</f>
        <v>0</v>
      </c>
      <c r="F609" s="10">
        <f>SUM('ცვლილ. ბიუჯ.'!G609,'ცვლილ. საკუთ.'!G609,'მთავრ. ფონდი'!G609,'პრეზ. ფონდი'!G609)</f>
        <v>0</v>
      </c>
      <c r="G609" s="10">
        <f>SUM('ცვლილ. ბიუჯ.'!H609,'ცვლილ. საკუთ.'!H609,'მთავრ. ფონდი'!H609,'პრეზ. ფონდი'!H609)</f>
        <v>0</v>
      </c>
      <c r="H609" s="10">
        <f>SUM('ცვლილ. ბიუჯ.'!I609,'ცვლილ. საკუთ.'!I609,'მთავრ. ფონდი'!I609,'პრეზ. ფონდი'!I609)</f>
        <v>0</v>
      </c>
      <c r="I609" s="10">
        <f t="shared" si="33"/>
        <v>0</v>
      </c>
      <c r="J609" s="10">
        <f t="shared" si="34"/>
        <v>0</v>
      </c>
    </row>
    <row r="610" spans="1:10" x14ac:dyDescent="0.25">
      <c r="A610" t="str">
        <f t="shared" si="32"/>
        <v>b</v>
      </c>
      <c r="B610" s="8"/>
      <c r="C610" s="9" t="s">
        <v>16</v>
      </c>
      <c r="D610" s="10">
        <f>SUM('ცვლილ. ბიუჯ.'!E610,'ცვლილ. საკუთ.'!E610,'მთავრ. ფონდი'!E610,'პრეზ. ფონდი'!E610)</f>
        <v>0</v>
      </c>
      <c r="E610" s="10">
        <f>SUM('ცვლილ. ბიუჯ.'!F610,'ცვლილ. საკუთ.'!F610,'მთავრ. ფონდი'!F610,'პრეზ. ფონდი'!F610)</f>
        <v>0</v>
      </c>
      <c r="F610" s="10">
        <f>SUM('ცვლილ. ბიუჯ.'!G610,'ცვლილ. საკუთ.'!G610,'მთავრ. ფონდი'!G610,'პრეზ. ფონდი'!G610)</f>
        <v>0</v>
      </c>
      <c r="G610" s="10">
        <f>SUM('ცვლილ. ბიუჯ.'!H610,'ცვლილ. საკუთ.'!H610,'მთავრ. ფონდი'!H610,'პრეზ. ფონდი'!H610)</f>
        <v>0</v>
      </c>
      <c r="H610" s="10">
        <f>SUM('ცვლილ. ბიუჯ.'!I610,'ცვლილ. საკუთ.'!I610,'მთავრ. ფონდი'!I610,'პრეზ. ფონდი'!I610)</f>
        <v>0</v>
      </c>
      <c r="I610" s="10">
        <f t="shared" si="33"/>
        <v>0</v>
      </c>
      <c r="J610" s="10">
        <f t="shared" si="34"/>
        <v>0</v>
      </c>
    </row>
    <row r="611" spans="1:10" x14ac:dyDescent="0.25">
      <c r="A611" t="str">
        <f t="shared" si="32"/>
        <v>b</v>
      </c>
      <c r="B611" s="8"/>
      <c r="C611" s="9" t="s">
        <v>17</v>
      </c>
      <c r="D611" s="10">
        <f>SUM('ცვლილ. ბიუჯ.'!E611,'ცვლილ. საკუთ.'!E611,'მთავრ. ფონდი'!E611,'პრეზ. ფონდი'!E611)</f>
        <v>0</v>
      </c>
      <c r="E611" s="10">
        <f>SUM('ცვლილ. ბიუჯ.'!F611,'ცვლილ. საკუთ.'!F611,'მთავრ. ფონდი'!F611,'პრეზ. ფონდი'!F611)</f>
        <v>0</v>
      </c>
      <c r="F611" s="10">
        <f>SUM('ცვლილ. ბიუჯ.'!G611,'ცვლილ. საკუთ.'!G611,'მთავრ. ფონდი'!G611,'პრეზ. ფონდი'!G611)</f>
        <v>0</v>
      </c>
      <c r="G611" s="10">
        <f>SUM('ცვლილ. ბიუჯ.'!H611,'ცვლილ. საკუთ.'!H611,'მთავრ. ფონდი'!H611,'პრეზ. ფონდი'!H611)</f>
        <v>0</v>
      </c>
      <c r="H611" s="10">
        <f>SUM('ცვლილ. ბიუჯ.'!I611,'ცვლილ. საკუთ.'!I611,'მთავრ. ფონდი'!I611,'პრეზ. ფონდი'!I611)</f>
        <v>0</v>
      </c>
      <c r="I611" s="10">
        <f t="shared" si="33"/>
        <v>0</v>
      </c>
      <c r="J611" s="10">
        <f t="shared" si="34"/>
        <v>0</v>
      </c>
    </row>
    <row r="612" spans="1:10" x14ac:dyDescent="0.25">
      <c r="A612" t="str">
        <f t="shared" si="32"/>
        <v>b</v>
      </c>
      <c r="B612" s="5"/>
      <c r="C612" s="6" t="s">
        <v>18</v>
      </c>
      <c r="D612" s="7">
        <f>SUM('ცვლილ. ბიუჯ.'!E612,'ცვლილ. საკუთ.'!E612,'მთავრ. ფონდი'!E612,'პრეზ. ფონდი'!E612)</f>
        <v>0</v>
      </c>
      <c r="E612" s="7">
        <f>SUM('ცვლილ. ბიუჯ.'!F612,'ცვლილ. საკუთ.'!F612,'მთავრ. ფონდი'!F612,'პრეზ. ფონდი'!F612)</f>
        <v>0</v>
      </c>
      <c r="F612" s="7">
        <f>SUM('ცვლილ. ბიუჯ.'!G612,'ცვლილ. საკუთ.'!G612,'მთავრ. ფონდი'!G612,'პრეზ. ფონდი'!G612)</f>
        <v>0</v>
      </c>
      <c r="G612" s="7">
        <f>SUM('ცვლილ. ბიუჯ.'!H612,'ცვლილ. საკუთ.'!H612,'მთავრ. ფონდი'!H612,'პრეზ. ფონდი'!H612)</f>
        <v>0</v>
      </c>
      <c r="H612" s="7">
        <f>SUM('ცვლილ. ბიუჯ.'!I612,'ცვლილ. საკუთ.'!I612,'მთავრ. ფონდი'!I612,'პრეზ. ფონდი'!I612)</f>
        <v>0</v>
      </c>
      <c r="I612" s="7">
        <f t="shared" si="33"/>
        <v>0</v>
      </c>
      <c r="J612" s="7">
        <f t="shared" si="34"/>
        <v>0</v>
      </c>
    </row>
    <row r="613" spans="1:10" x14ac:dyDescent="0.25">
      <c r="A613" t="str">
        <f t="shared" si="32"/>
        <v>b</v>
      </c>
      <c r="B613" s="5"/>
      <c r="C613" s="6" t="s">
        <v>19</v>
      </c>
      <c r="D613" s="7">
        <f>SUM('ცვლილ. ბიუჯ.'!E613,'ცვლილ. საკუთ.'!E613,'მთავრ. ფონდი'!E613,'პრეზ. ფონდი'!E613)</f>
        <v>0</v>
      </c>
      <c r="E613" s="7">
        <f>SUM('ცვლილ. ბიუჯ.'!F613,'ცვლილ. საკუთ.'!F613,'მთავრ. ფონდი'!F613,'პრეზ. ფონდი'!F613)</f>
        <v>0</v>
      </c>
      <c r="F613" s="7">
        <f>SUM('ცვლილ. ბიუჯ.'!G613,'ცვლილ. საკუთ.'!G613,'მთავრ. ფონდი'!G613,'პრეზ. ფონდი'!G613)</f>
        <v>0</v>
      </c>
      <c r="G613" s="7">
        <f>SUM('ცვლილ. ბიუჯ.'!H613,'ცვლილ. საკუთ.'!H613,'მთავრ. ფონდი'!H613,'პრეზ. ფონდი'!H613)</f>
        <v>0</v>
      </c>
      <c r="H613" s="7">
        <f>SUM('ცვლილ. ბიუჯ.'!I613,'ცვლილ. საკუთ.'!I613,'მთავრ. ფონდი'!I613,'პრეზ. ფონდი'!I613)</f>
        <v>0</v>
      </c>
      <c r="I613" s="7">
        <f t="shared" si="33"/>
        <v>0</v>
      </c>
      <c r="J613" s="7">
        <f t="shared" si="34"/>
        <v>0</v>
      </c>
    </row>
    <row r="614" spans="1:10" ht="15.75" thickBot="1" x14ac:dyDescent="0.3">
      <c r="A614" t="str">
        <f t="shared" si="32"/>
        <v>b</v>
      </c>
      <c r="B614" s="11"/>
      <c r="C614" s="12" t="s">
        <v>20</v>
      </c>
      <c r="D614" s="13">
        <f>SUM('ცვლილ. ბიუჯ.'!E614,'ცვლილ. საკუთ.'!E614,'მთავრ. ფონდი'!E614,'პრეზ. ფონდი'!E614)</f>
        <v>0</v>
      </c>
      <c r="E614" s="13">
        <f>SUM('ცვლილ. ბიუჯ.'!F614,'ცვლილ. საკუთ.'!F614,'მთავრ. ფონდი'!F614,'პრეზ. ფონდი'!F614)</f>
        <v>0</v>
      </c>
      <c r="F614" s="13">
        <f>SUM('ცვლილ. ბიუჯ.'!G614,'ცვლილ. საკუთ.'!G614,'მთავრ. ფონდი'!G614,'პრეზ. ფონდი'!G614)</f>
        <v>0</v>
      </c>
      <c r="G614" s="13">
        <f>SUM('ცვლილ. ბიუჯ.'!H614,'ცვლილ. საკუთ.'!H614,'მთავრ. ფონდი'!H614,'პრეზ. ფონდი'!H614)</f>
        <v>0</v>
      </c>
      <c r="H614" s="13">
        <f>SUM('ცვლილ. ბიუჯ.'!I614,'ცვლილ. საკუთ.'!I614,'მთავრ. ფონდი'!I614,'პრეზ. ფონდი'!I614)</f>
        <v>0</v>
      </c>
      <c r="I614" s="13">
        <f t="shared" si="33"/>
        <v>0</v>
      </c>
      <c r="J614" s="13">
        <f t="shared" si="34"/>
        <v>0</v>
      </c>
    </row>
    <row r="615" spans="1:10" ht="32.25" customHeight="1" thickTop="1" thickBot="1" x14ac:dyDescent="0.3">
      <c r="A615" t="str">
        <f t="shared" si="32"/>
        <v>b</v>
      </c>
      <c r="B615" s="16" t="s">
        <v>109</v>
      </c>
      <c r="C615" s="4" t="s">
        <v>110</v>
      </c>
      <c r="D615" s="4">
        <f>SUM('ცვლილ. ბიუჯ.'!E615,'ცვლილ. საკუთ.'!E615,'მთავრ. ფონდი'!E615,'პრეზ. ფონდი'!E615)</f>
        <v>0</v>
      </c>
      <c r="E615" s="4">
        <f>SUM('ცვლილ. ბიუჯ.'!F615,'ცვლილ. საკუთ.'!F615,'მთავრ. ფონდი'!F615,'პრეზ. ფონდი'!F615)</f>
        <v>0</v>
      </c>
      <c r="F615" s="4">
        <f>SUM('ცვლილ. ბიუჯ.'!G615,'ცვლილ. საკუთ.'!G615,'მთავრ. ფონდი'!G615,'პრეზ. ფონდი'!G615)</f>
        <v>0</v>
      </c>
      <c r="G615" s="4">
        <f>SUM('ცვლილ. ბიუჯ.'!H615,'ცვლილ. საკუთ.'!H615,'მთავრ. ფონდი'!H615,'პრეზ. ფონდი'!H615)</f>
        <v>0</v>
      </c>
      <c r="H615" s="4">
        <f>SUM('ცვლილ. ბიუჯ.'!I615,'ცვლილ. საკუთ.'!I615,'მთავრ. ფონდი'!I615,'პრეზ. ფონდი'!I615)</f>
        <v>0</v>
      </c>
      <c r="I615" s="4">
        <f t="shared" si="33"/>
        <v>0</v>
      </c>
      <c r="J615" s="4">
        <f t="shared" si="34"/>
        <v>0</v>
      </c>
    </row>
    <row r="616" spans="1:10" ht="15.75" thickTop="1" x14ac:dyDescent="0.25">
      <c r="A616" t="str">
        <f t="shared" si="32"/>
        <v>b</v>
      </c>
      <c r="B616" s="5"/>
      <c r="C616" s="6" t="s">
        <v>10</v>
      </c>
      <c r="D616" s="7">
        <f>SUM('ცვლილ. ბიუჯ.'!E616,'ცვლილ. საკუთ.'!E616,'მთავრ. ფონდი'!E616,'პრეზ. ფონდი'!E616)</f>
        <v>0</v>
      </c>
      <c r="E616" s="7">
        <f>SUM('ცვლილ. ბიუჯ.'!F616,'ცვლილ. საკუთ.'!F616,'მთავრ. ფონდი'!F616,'პრეზ. ფონდი'!F616)</f>
        <v>0</v>
      </c>
      <c r="F616" s="7">
        <f>SUM('ცვლილ. ბიუჯ.'!G616,'ცვლილ. საკუთ.'!G616,'მთავრ. ფონდი'!G616,'პრეზ. ფონდი'!G616)</f>
        <v>0</v>
      </c>
      <c r="G616" s="7">
        <f>SUM('ცვლილ. ბიუჯ.'!H616,'ცვლილ. საკუთ.'!H616,'მთავრ. ფონდი'!H616,'პრეზ. ფონდი'!H616)</f>
        <v>0</v>
      </c>
      <c r="H616" s="7">
        <f>SUM('ცვლილ. ბიუჯ.'!I616,'ცვლილ. საკუთ.'!I616,'მთავრ. ფონდი'!I616,'პრეზ. ფონდი'!I616)</f>
        <v>0</v>
      </c>
      <c r="I616" s="7">
        <f t="shared" si="33"/>
        <v>0</v>
      </c>
      <c r="J616" s="7">
        <f t="shared" si="34"/>
        <v>0</v>
      </c>
    </row>
    <row r="617" spans="1:10" x14ac:dyDescent="0.25">
      <c r="A617" t="str">
        <f t="shared" si="32"/>
        <v>b</v>
      </c>
      <c r="B617" s="8"/>
      <c r="C617" s="9" t="s">
        <v>11</v>
      </c>
      <c r="D617" s="10">
        <f>SUM('ცვლილ. ბიუჯ.'!E617,'ცვლილ. საკუთ.'!E617,'მთავრ. ფონდი'!E617,'პრეზ. ფონდი'!E617)</f>
        <v>0</v>
      </c>
      <c r="E617" s="10">
        <f>SUM('ცვლილ. ბიუჯ.'!F617,'ცვლილ. საკუთ.'!F617,'მთავრ. ფონდი'!F617,'პრეზ. ფონდი'!F617)</f>
        <v>0</v>
      </c>
      <c r="F617" s="10">
        <f>SUM('ცვლილ. ბიუჯ.'!G617,'ცვლილ. საკუთ.'!G617,'მთავრ. ფონდი'!G617,'პრეზ. ფონდი'!G617)</f>
        <v>0</v>
      </c>
      <c r="G617" s="10">
        <f>SUM('ცვლილ. ბიუჯ.'!H617,'ცვლილ. საკუთ.'!H617,'მთავრ. ფონდი'!H617,'პრეზ. ფონდი'!H617)</f>
        <v>0</v>
      </c>
      <c r="H617" s="10">
        <f>SUM('ცვლილ. ბიუჯ.'!I617,'ცვლილ. საკუთ.'!I617,'მთავრ. ფონდი'!I617,'პრეზ. ფონდი'!I617)</f>
        <v>0</v>
      </c>
      <c r="I617" s="10">
        <f t="shared" si="33"/>
        <v>0</v>
      </c>
      <c r="J617" s="10">
        <f t="shared" si="34"/>
        <v>0</v>
      </c>
    </row>
    <row r="618" spans="1:10" x14ac:dyDescent="0.25">
      <c r="A618" t="str">
        <f t="shared" si="32"/>
        <v>b</v>
      </c>
      <c r="B618" s="8"/>
      <c r="C618" s="9" t="s">
        <v>12</v>
      </c>
      <c r="D618" s="10">
        <f>SUM('ცვლილ. ბიუჯ.'!E618,'ცვლილ. საკუთ.'!E618,'მთავრ. ფონდი'!E618,'პრეზ. ფონდი'!E618)</f>
        <v>0</v>
      </c>
      <c r="E618" s="10">
        <f>SUM('ცვლილ. ბიუჯ.'!F618,'ცვლილ. საკუთ.'!F618,'მთავრ. ფონდი'!F618,'პრეზ. ფონდი'!F618)</f>
        <v>0</v>
      </c>
      <c r="F618" s="10">
        <f>SUM('ცვლილ. ბიუჯ.'!G618,'ცვლილ. საკუთ.'!G618,'მთავრ. ფონდი'!G618,'პრეზ. ფონდი'!G618)</f>
        <v>0</v>
      </c>
      <c r="G618" s="10">
        <f>SUM('ცვლილ. ბიუჯ.'!H618,'ცვლილ. საკუთ.'!H618,'მთავრ. ფონდი'!H618,'პრეზ. ფონდი'!H618)</f>
        <v>0</v>
      </c>
      <c r="H618" s="10">
        <f>SUM('ცვლილ. ბიუჯ.'!I618,'ცვლილ. საკუთ.'!I618,'მთავრ. ფონდი'!I618,'პრეზ. ფონდი'!I618)</f>
        <v>0</v>
      </c>
      <c r="I618" s="10">
        <f t="shared" si="33"/>
        <v>0</v>
      </c>
      <c r="J618" s="10">
        <f t="shared" si="34"/>
        <v>0</v>
      </c>
    </row>
    <row r="619" spans="1:10" x14ac:dyDescent="0.25">
      <c r="A619" t="str">
        <f t="shared" si="32"/>
        <v>b</v>
      </c>
      <c r="B619" s="8"/>
      <c r="C619" s="9" t="s">
        <v>13</v>
      </c>
      <c r="D619" s="10">
        <f>SUM('ცვლილ. ბიუჯ.'!E619,'ცვლილ. საკუთ.'!E619,'მთავრ. ფონდი'!E619,'პრეზ. ფონდი'!E619)</f>
        <v>0</v>
      </c>
      <c r="E619" s="10">
        <f>SUM('ცვლილ. ბიუჯ.'!F619,'ცვლილ. საკუთ.'!F619,'მთავრ. ფონდი'!F619,'პრეზ. ფონდი'!F619)</f>
        <v>0</v>
      </c>
      <c r="F619" s="10">
        <f>SUM('ცვლილ. ბიუჯ.'!G619,'ცვლილ. საკუთ.'!G619,'მთავრ. ფონდი'!G619,'პრეზ. ფონდი'!G619)</f>
        <v>0</v>
      </c>
      <c r="G619" s="10">
        <f>SUM('ცვლილ. ბიუჯ.'!H619,'ცვლილ. საკუთ.'!H619,'მთავრ. ფონდი'!H619,'პრეზ. ფონდი'!H619)</f>
        <v>0</v>
      </c>
      <c r="H619" s="10">
        <f>SUM('ცვლილ. ბიუჯ.'!I619,'ცვლილ. საკუთ.'!I619,'მთავრ. ფონდი'!I619,'პრეზ. ფონდი'!I619)</f>
        <v>0</v>
      </c>
      <c r="I619" s="10">
        <f t="shared" si="33"/>
        <v>0</v>
      </c>
      <c r="J619" s="10">
        <f t="shared" si="34"/>
        <v>0</v>
      </c>
    </row>
    <row r="620" spans="1:10" x14ac:dyDescent="0.25">
      <c r="A620" t="str">
        <f t="shared" si="32"/>
        <v>b</v>
      </c>
      <c r="B620" s="8"/>
      <c r="C620" s="9" t="s">
        <v>14</v>
      </c>
      <c r="D620" s="10">
        <f>SUM('ცვლილ. ბიუჯ.'!E620,'ცვლილ. საკუთ.'!E620,'მთავრ. ფონდი'!E620,'პრეზ. ფონდი'!E620)</f>
        <v>0</v>
      </c>
      <c r="E620" s="10">
        <f>SUM('ცვლილ. ბიუჯ.'!F620,'ცვლილ. საკუთ.'!F620,'მთავრ. ფონდი'!F620,'პრეზ. ფონდი'!F620)</f>
        <v>0</v>
      </c>
      <c r="F620" s="10">
        <f>SUM('ცვლილ. ბიუჯ.'!G620,'ცვლილ. საკუთ.'!G620,'მთავრ. ფონდი'!G620,'პრეზ. ფონდი'!G620)</f>
        <v>0</v>
      </c>
      <c r="G620" s="10">
        <f>SUM('ცვლილ. ბიუჯ.'!H620,'ცვლილ. საკუთ.'!H620,'მთავრ. ფონდი'!H620,'პრეზ. ფონდი'!H620)</f>
        <v>0</v>
      </c>
      <c r="H620" s="10">
        <f>SUM('ცვლილ. ბიუჯ.'!I620,'ცვლილ. საკუთ.'!I620,'მთავრ. ფონდი'!I620,'პრეზ. ფონდი'!I620)</f>
        <v>0</v>
      </c>
      <c r="I620" s="10">
        <f t="shared" si="33"/>
        <v>0</v>
      </c>
      <c r="J620" s="10">
        <f t="shared" si="34"/>
        <v>0</v>
      </c>
    </row>
    <row r="621" spans="1:10" x14ac:dyDescent="0.25">
      <c r="A621" t="str">
        <f t="shared" si="32"/>
        <v>b</v>
      </c>
      <c r="B621" s="8"/>
      <c r="C621" s="9" t="s">
        <v>15</v>
      </c>
      <c r="D621" s="10">
        <f>SUM('ცვლილ. ბიუჯ.'!E621,'ცვლილ. საკუთ.'!E621,'მთავრ. ფონდი'!E621,'პრეზ. ფონდი'!E621)</f>
        <v>0</v>
      </c>
      <c r="E621" s="10">
        <f>SUM('ცვლილ. ბიუჯ.'!F621,'ცვლილ. საკუთ.'!F621,'მთავრ. ფონდი'!F621,'პრეზ. ფონდი'!F621)</f>
        <v>0</v>
      </c>
      <c r="F621" s="10">
        <f>SUM('ცვლილ. ბიუჯ.'!G621,'ცვლილ. საკუთ.'!G621,'მთავრ. ფონდი'!G621,'პრეზ. ფონდი'!G621)</f>
        <v>0</v>
      </c>
      <c r="G621" s="10">
        <f>SUM('ცვლილ. ბიუჯ.'!H621,'ცვლილ. საკუთ.'!H621,'მთავრ. ფონდი'!H621,'პრეზ. ფონდი'!H621)</f>
        <v>0</v>
      </c>
      <c r="H621" s="10">
        <f>SUM('ცვლილ. ბიუჯ.'!I621,'ცვლილ. საკუთ.'!I621,'მთავრ. ფონდი'!I621,'პრეზ. ფონდი'!I621)</f>
        <v>0</v>
      </c>
      <c r="I621" s="10">
        <f t="shared" si="33"/>
        <v>0</v>
      </c>
      <c r="J621" s="10">
        <f t="shared" si="34"/>
        <v>0</v>
      </c>
    </row>
    <row r="622" spans="1:10" x14ac:dyDescent="0.25">
      <c r="A622" t="str">
        <f t="shared" si="32"/>
        <v>b</v>
      </c>
      <c r="B622" s="8"/>
      <c r="C622" s="9" t="s">
        <v>16</v>
      </c>
      <c r="D622" s="10">
        <f>SUM('ცვლილ. ბიუჯ.'!E622,'ცვლილ. საკუთ.'!E622,'მთავრ. ფონდი'!E622,'პრეზ. ფონდი'!E622)</f>
        <v>0</v>
      </c>
      <c r="E622" s="10">
        <f>SUM('ცვლილ. ბიუჯ.'!F622,'ცვლილ. საკუთ.'!F622,'მთავრ. ფონდი'!F622,'პრეზ. ფონდი'!F622)</f>
        <v>0</v>
      </c>
      <c r="F622" s="10">
        <f>SUM('ცვლილ. ბიუჯ.'!G622,'ცვლილ. საკუთ.'!G622,'მთავრ. ფონდი'!G622,'პრეზ. ფონდი'!G622)</f>
        <v>0</v>
      </c>
      <c r="G622" s="10">
        <f>SUM('ცვლილ. ბიუჯ.'!H622,'ცვლილ. საკუთ.'!H622,'მთავრ. ფონდი'!H622,'პრეზ. ფონდი'!H622)</f>
        <v>0</v>
      </c>
      <c r="H622" s="10">
        <f>SUM('ცვლილ. ბიუჯ.'!I622,'ცვლილ. საკუთ.'!I622,'მთავრ. ფონდი'!I622,'პრეზ. ფონდი'!I622)</f>
        <v>0</v>
      </c>
      <c r="I622" s="10">
        <f t="shared" si="33"/>
        <v>0</v>
      </c>
      <c r="J622" s="10">
        <f t="shared" si="34"/>
        <v>0</v>
      </c>
    </row>
    <row r="623" spans="1:10" x14ac:dyDescent="0.25">
      <c r="A623" t="str">
        <f t="shared" si="32"/>
        <v>b</v>
      </c>
      <c r="B623" s="8"/>
      <c r="C623" s="9" t="s">
        <v>17</v>
      </c>
      <c r="D623" s="10">
        <f>SUM('ცვლილ. ბიუჯ.'!E623,'ცვლილ. საკუთ.'!E623,'მთავრ. ფონდი'!E623,'პრეზ. ფონდი'!E623)</f>
        <v>0</v>
      </c>
      <c r="E623" s="10">
        <f>SUM('ცვლილ. ბიუჯ.'!F623,'ცვლილ. საკუთ.'!F623,'მთავრ. ფონდი'!F623,'პრეზ. ფონდი'!F623)</f>
        <v>0</v>
      </c>
      <c r="F623" s="10">
        <f>SUM('ცვლილ. ბიუჯ.'!G623,'ცვლილ. საკუთ.'!G623,'მთავრ. ფონდი'!G623,'პრეზ. ფონდი'!G623)</f>
        <v>0</v>
      </c>
      <c r="G623" s="10">
        <f>SUM('ცვლილ. ბიუჯ.'!H623,'ცვლილ. საკუთ.'!H623,'მთავრ. ფონდი'!H623,'პრეზ. ფონდი'!H623)</f>
        <v>0</v>
      </c>
      <c r="H623" s="10">
        <f>SUM('ცვლილ. ბიუჯ.'!I623,'ცვლილ. საკუთ.'!I623,'მთავრ. ფონდი'!I623,'პრეზ. ფონდი'!I623)</f>
        <v>0</v>
      </c>
      <c r="I623" s="10">
        <f t="shared" si="33"/>
        <v>0</v>
      </c>
      <c r="J623" s="10">
        <f t="shared" si="34"/>
        <v>0</v>
      </c>
    </row>
    <row r="624" spans="1:10" x14ac:dyDescent="0.25">
      <c r="A624" t="str">
        <f t="shared" si="32"/>
        <v>b</v>
      </c>
      <c r="B624" s="5"/>
      <c r="C624" s="6" t="s">
        <v>18</v>
      </c>
      <c r="D624" s="7">
        <f>SUM('ცვლილ. ბიუჯ.'!E624,'ცვლილ. საკუთ.'!E624,'მთავრ. ფონდი'!E624,'პრეზ. ფონდი'!E624)</f>
        <v>0</v>
      </c>
      <c r="E624" s="7">
        <f>SUM('ცვლილ. ბიუჯ.'!F624,'ცვლილ. საკუთ.'!F624,'მთავრ. ფონდი'!F624,'პრეზ. ფონდი'!F624)</f>
        <v>0</v>
      </c>
      <c r="F624" s="7">
        <f>SUM('ცვლილ. ბიუჯ.'!G624,'ცვლილ. საკუთ.'!G624,'მთავრ. ფონდი'!G624,'პრეზ. ფონდი'!G624)</f>
        <v>0</v>
      </c>
      <c r="G624" s="7">
        <f>SUM('ცვლილ. ბიუჯ.'!H624,'ცვლილ. საკუთ.'!H624,'მთავრ. ფონდი'!H624,'პრეზ. ფონდი'!H624)</f>
        <v>0</v>
      </c>
      <c r="H624" s="7">
        <f>SUM('ცვლილ. ბიუჯ.'!I624,'ცვლილ. საკუთ.'!I624,'მთავრ. ფონდი'!I624,'პრეზ. ფონდი'!I624)</f>
        <v>0</v>
      </c>
      <c r="I624" s="7">
        <f t="shared" si="33"/>
        <v>0</v>
      </c>
      <c r="J624" s="7">
        <f t="shared" si="34"/>
        <v>0</v>
      </c>
    </row>
    <row r="625" spans="1:10" x14ac:dyDescent="0.25">
      <c r="A625" t="str">
        <f t="shared" si="32"/>
        <v>b</v>
      </c>
      <c r="B625" s="5"/>
      <c r="C625" s="6" t="s">
        <v>19</v>
      </c>
      <c r="D625" s="7">
        <f>SUM('ცვლილ. ბიუჯ.'!E625,'ცვლილ. საკუთ.'!E625,'მთავრ. ფონდი'!E625,'პრეზ. ფონდი'!E625)</f>
        <v>0</v>
      </c>
      <c r="E625" s="7">
        <f>SUM('ცვლილ. ბიუჯ.'!F625,'ცვლილ. საკუთ.'!F625,'მთავრ. ფონდი'!F625,'პრეზ. ფონდი'!F625)</f>
        <v>0</v>
      </c>
      <c r="F625" s="7">
        <f>SUM('ცვლილ. ბიუჯ.'!G625,'ცვლილ. საკუთ.'!G625,'მთავრ. ფონდი'!G625,'პრეზ. ფონდი'!G625)</f>
        <v>0</v>
      </c>
      <c r="G625" s="7">
        <f>SUM('ცვლილ. ბიუჯ.'!H625,'ცვლილ. საკუთ.'!H625,'მთავრ. ფონდი'!H625,'პრეზ. ფონდი'!H625)</f>
        <v>0</v>
      </c>
      <c r="H625" s="7">
        <f>SUM('ცვლილ. ბიუჯ.'!I625,'ცვლილ. საკუთ.'!I625,'მთავრ. ფონდი'!I625,'პრეზ. ფონდი'!I625)</f>
        <v>0</v>
      </c>
      <c r="I625" s="7">
        <f t="shared" si="33"/>
        <v>0</v>
      </c>
      <c r="J625" s="7">
        <f t="shared" si="34"/>
        <v>0</v>
      </c>
    </row>
    <row r="626" spans="1:10" ht="15.75" thickBot="1" x14ac:dyDescent="0.3">
      <c r="A626" t="str">
        <f t="shared" si="32"/>
        <v>b</v>
      </c>
      <c r="B626" s="11"/>
      <c r="C626" s="12" t="s">
        <v>20</v>
      </c>
      <c r="D626" s="13">
        <f>SUM('ცვლილ. ბიუჯ.'!E626,'ცვლილ. საკუთ.'!E626,'მთავრ. ფონდი'!E626,'პრეზ. ფონდი'!E626)</f>
        <v>0</v>
      </c>
      <c r="E626" s="13">
        <f>SUM('ცვლილ. ბიუჯ.'!F626,'ცვლილ. საკუთ.'!F626,'მთავრ. ფონდი'!F626,'პრეზ. ფონდი'!F626)</f>
        <v>0</v>
      </c>
      <c r="F626" s="13">
        <f>SUM('ცვლილ. ბიუჯ.'!G626,'ცვლილ. საკუთ.'!G626,'მთავრ. ფონდი'!G626,'პრეზ. ფონდი'!G626)</f>
        <v>0</v>
      </c>
      <c r="G626" s="13">
        <f>SUM('ცვლილ. ბიუჯ.'!H626,'ცვლილ. საკუთ.'!H626,'მთავრ. ფონდი'!H626,'პრეზ. ფონდი'!H626)</f>
        <v>0</v>
      </c>
      <c r="H626" s="13">
        <f>SUM('ცვლილ. ბიუჯ.'!I626,'ცვლილ. საკუთ.'!I626,'მთავრ. ფონდი'!I626,'პრეზ. ფონდი'!I626)</f>
        <v>0</v>
      </c>
      <c r="I626" s="13">
        <f t="shared" si="33"/>
        <v>0</v>
      </c>
      <c r="J626" s="13">
        <f t="shared" si="34"/>
        <v>0</v>
      </c>
    </row>
    <row r="627" spans="1:10" ht="32.25" customHeight="1" thickTop="1" thickBot="1" x14ac:dyDescent="0.3">
      <c r="A627" t="str">
        <f t="shared" si="32"/>
        <v>b</v>
      </c>
      <c r="B627" s="16" t="s">
        <v>111</v>
      </c>
      <c r="C627" s="4" t="s">
        <v>112</v>
      </c>
      <c r="D627" s="4">
        <f>SUM('ცვლილ. ბიუჯ.'!E627,'ცვლილ. საკუთ.'!E627,'მთავრ. ფონდი'!E627,'პრეზ. ფონდი'!E627)</f>
        <v>0</v>
      </c>
      <c r="E627" s="4">
        <f>SUM('ცვლილ. ბიუჯ.'!F627,'ცვლილ. საკუთ.'!F627,'მთავრ. ფონდი'!F627,'პრეზ. ფონდი'!F627)</f>
        <v>0</v>
      </c>
      <c r="F627" s="4">
        <f>SUM('ცვლილ. ბიუჯ.'!G627,'ცვლილ. საკუთ.'!G627,'მთავრ. ფონდი'!G627,'პრეზ. ფონდი'!G627)</f>
        <v>0</v>
      </c>
      <c r="G627" s="4">
        <f>SUM('ცვლილ. ბიუჯ.'!H627,'ცვლილ. საკუთ.'!H627,'მთავრ. ფონდი'!H627,'პრეზ. ფონდი'!H627)</f>
        <v>0</v>
      </c>
      <c r="H627" s="4">
        <f>SUM('ცვლილ. ბიუჯ.'!I627,'ცვლილ. საკუთ.'!I627,'მთავრ. ფონდი'!I627,'პრეზ. ფონდი'!I627)</f>
        <v>0</v>
      </c>
      <c r="I627" s="4">
        <f t="shared" si="33"/>
        <v>0</v>
      </c>
      <c r="J627" s="4">
        <f t="shared" si="34"/>
        <v>0</v>
      </c>
    </row>
    <row r="628" spans="1:10" ht="15.75" thickTop="1" x14ac:dyDescent="0.25">
      <c r="A628" t="str">
        <f t="shared" si="32"/>
        <v>b</v>
      </c>
      <c r="B628" s="5"/>
      <c r="C628" s="6" t="s">
        <v>10</v>
      </c>
      <c r="D628" s="7">
        <f>SUM('ცვლილ. ბიუჯ.'!E628,'ცვლილ. საკუთ.'!E628,'მთავრ. ფონდი'!E628,'პრეზ. ფონდი'!E628)</f>
        <v>0</v>
      </c>
      <c r="E628" s="7">
        <f>SUM('ცვლილ. ბიუჯ.'!F628,'ცვლილ. საკუთ.'!F628,'მთავრ. ფონდი'!F628,'პრეზ. ფონდი'!F628)</f>
        <v>0</v>
      </c>
      <c r="F628" s="7">
        <f>SUM('ცვლილ. ბიუჯ.'!G628,'ცვლილ. საკუთ.'!G628,'მთავრ. ფონდი'!G628,'პრეზ. ფონდი'!G628)</f>
        <v>0</v>
      </c>
      <c r="G628" s="7">
        <f>SUM('ცვლილ. ბიუჯ.'!H628,'ცვლილ. საკუთ.'!H628,'მთავრ. ფონდი'!H628,'პრეზ. ფონდი'!H628)</f>
        <v>0</v>
      </c>
      <c r="H628" s="7">
        <f>SUM('ცვლილ. ბიუჯ.'!I628,'ცვლილ. საკუთ.'!I628,'მთავრ. ფონდი'!I628,'პრეზ. ფონდი'!I628)</f>
        <v>0</v>
      </c>
      <c r="I628" s="7">
        <f t="shared" si="33"/>
        <v>0</v>
      </c>
      <c r="J628" s="7">
        <f t="shared" si="34"/>
        <v>0</v>
      </c>
    </row>
    <row r="629" spans="1:10" x14ac:dyDescent="0.25">
      <c r="A629" t="str">
        <f t="shared" si="32"/>
        <v>b</v>
      </c>
      <c r="B629" s="8"/>
      <c r="C629" s="9" t="s">
        <v>11</v>
      </c>
      <c r="D629" s="10">
        <f>SUM('ცვლილ. ბიუჯ.'!E629,'ცვლილ. საკუთ.'!E629,'მთავრ. ფონდი'!E629,'პრეზ. ფონდი'!E629)</f>
        <v>0</v>
      </c>
      <c r="E629" s="10">
        <f>SUM('ცვლილ. ბიუჯ.'!F629,'ცვლილ. საკუთ.'!F629,'მთავრ. ფონდი'!F629,'პრეზ. ფონდი'!F629)</f>
        <v>0</v>
      </c>
      <c r="F629" s="10">
        <f>SUM('ცვლილ. ბიუჯ.'!G629,'ცვლილ. საკუთ.'!G629,'მთავრ. ფონდი'!G629,'პრეზ. ფონდი'!G629)</f>
        <v>0</v>
      </c>
      <c r="G629" s="10">
        <f>SUM('ცვლილ. ბიუჯ.'!H629,'ცვლილ. საკუთ.'!H629,'მთავრ. ფონდი'!H629,'პრეზ. ფონდი'!H629)</f>
        <v>0</v>
      </c>
      <c r="H629" s="10">
        <f>SUM('ცვლილ. ბიუჯ.'!I629,'ცვლილ. საკუთ.'!I629,'მთავრ. ფონდი'!I629,'პრეზ. ფონდი'!I629)</f>
        <v>0</v>
      </c>
      <c r="I629" s="10">
        <f t="shared" si="33"/>
        <v>0</v>
      </c>
      <c r="J629" s="10">
        <f t="shared" si="34"/>
        <v>0</v>
      </c>
    </row>
    <row r="630" spans="1:10" x14ac:dyDescent="0.25">
      <c r="A630" t="str">
        <f t="shared" si="32"/>
        <v>b</v>
      </c>
      <c r="B630" s="8"/>
      <c r="C630" s="9" t="s">
        <v>12</v>
      </c>
      <c r="D630" s="10">
        <f>SUM('ცვლილ. ბიუჯ.'!E630,'ცვლილ. საკუთ.'!E630,'მთავრ. ფონდი'!E630,'პრეზ. ფონდი'!E630)</f>
        <v>0</v>
      </c>
      <c r="E630" s="10">
        <f>SUM('ცვლილ. ბიუჯ.'!F630,'ცვლილ. საკუთ.'!F630,'მთავრ. ფონდი'!F630,'პრეზ. ფონდი'!F630)</f>
        <v>0</v>
      </c>
      <c r="F630" s="10">
        <f>SUM('ცვლილ. ბიუჯ.'!G630,'ცვლილ. საკუთ.'!G630,'მთავრ. ფონდი'!G630,'პრეზ. ფონდი'!G630)</f>
        <v>0</v>
      </c>
      <c r="G630" s="10">
        <f>SUM('ცვლილ. ბიუჯ.'!H630,'ცვლილ. საკუთ.'!H630,'მთავრ. ფონდი'!H630,'პრეზ. ფონდი'!H630)</f>
        <v>0</v>
      </c>
      <c r="H630" s="10">
        <f>SUM('ცვლილ. ბიუჯ.'!I630,'ცვლილ. საკუთ.'!I630,'მთავრ. ფონდი'!I630,'პრეზ. ფონდი'!I630)</f>
        <v>0</v>
      </c>
      <c r="I630" s="10">
        <f t="shared" si="33"/>
        <v>0</v>
      </c>
      <c r="J630" s="10">
        <f t="shared" si="34"/>
        <v>0</v>
      </c>
    </row>
    <row r="631" spans="1:10" x14ac:dyDescent="0.25">
      <c r="A631" t="str">
        <f t="shared" si="32"/>
        <v>b</v>
      </c>
      <c r="B631" s="8"/>
      <c r="C631" s="9" t="s">
        <v>13</v>
      </c>
      <c r="D631" s="10">
        <f>SUM('ცვლილ. ბიუჯ.'!E631,'ცვლილ. საკუთ.'!E631,'მთავრ. ფონდი'!E631,'პრეზ. ფონდი'!E631)</f>
        <v>0</v>
      </c>
      <c r="E631" s="10">
        <f>SUM('ცვლილ. ბიუჯ.'!F631,'ცვლილ. საკუთ.'!F631,'მთავრ. ფონდი'!F631,'პრეზ. ფონდი'!F631)</f>
        <v>0</v>
      </c>
      <c r="F631" s="10">
        <f>SUM('ცვლილ. ბიუჯ.'!G631,'ცვლილ. საკუთ.'!G631,'მთავრ. ფონდი'!G631,'პრეზ. ფონდი'!G631)</f>
        <v>0</v>
      </c>
      <c r="G631" s="10">
        <f>SUM('ცვლილ. ბიუჯ.'!H631,'ცვლილ. საკუთ.'!H631,'მთავრ. ფონდი'!H631,'პრეზ. ფონდი'!H631)</f>
        <v>0</v>
      </c>
      <c r="H631" s="10">
        <f>SUM('ცვლილ. ბიუჯ.'!I631,'ცვლილ. საკუთ.'!I631,'მთავრ. ფონდი'!I631,'პრეზ. ფონდი'!I631)</f>
        <v>0</v>
      </c>
      <c r="I631" s="10">
        <f t="shared" si="33"/>
        <v>0</v>
      </c>
      <c r="J631" s="10">
        <f t="shared" si="34"/>
        <v>0</v>
      </c>
    </row>
    <row r="632" spans="1:10" x14ac:dyDescent="0.25">
      <c r="A632" t="str">
        <f t="shared" si="32"/>
        <v>b</v>
      </c>
      <c r="B632" s="8"/>
      <c r="C632" s="9" t="s">
        <v>14</v>
      </c>
      <c r="D632" s="10">
        <f>SUM('ცვლილ. ბიუჯ.'!E632,'ცვლილ. საკუთ.'!E632,'მთავრ. ფონდი'!E632,'პრეზ. ფონდი'!E632)</f>
        <v>0</v>
      </c>
      <c r="E632" s="10">
        <f>SUM('ცვლილ. ბიუჯ.'!F632,'ცვლილ. საკუთ.'!F632,'მთავრ. ფონდი'!F632,'პრეზ. ფონდი'!F632)</f>
        <v>0</v>
      </c>
      <c r="F632" s="10">
        <f>SUM('ცვლილ. ბიუჯ.'!G632,'ცვლილ. საკუთ.'!G632,'მთავრ. ფონდი'!G632,'პრეზ. ფონდი'!G632)</f>
        <v>0</v>
      </c>
      <c r="G632" s="10">
        <f>SUM('ცვლილ. ბიუჯ.'!H632,'ცვლილ. საკუთ.'!H632,'მთავრ. ფონდი'!H632,'პრეზ. ფონდი'!H632)</f>
        <v>0</v>
      </c>
      <c r="H632" s="10">
        <f>SUM('ცვლილ. ბიუჯ.'!I632,'ცვლილ. საკუთ.'!I632,'მთავრ. ფონდი'!I632,'პრეზ. ფონდი'!I632)</f>
        <v>0</v>
      </c>
      <c r="I632" s="10">
        <f t="shared" si="33"/>
        <v>0</v>
      </c>
      <c r="J632" s="10">
        <f t="shared" si="34"/>
        <v>0</v>
      </c>
    </row>
    <row r="633" spans="1:10" x14ac:dyDescent="0.25">
      <c r="A633" t="str">
        <f t="shared" si="32"/>
        <v>b</v>
      </c>
      <c r="B633" s="8"/>
      <c r="C633" s="9" t="s">
        <v>15</v>
      </c>
      <c r="D633" s="10">
        <f>SUM('ცვლილ. ბიუჯ.'!E633,'ცვლილ. საკუთ.'!E633,'მთავრ. ფონდი'!E633,'პრეზ. ფონდი'!E633)</f>
        <v>0</v>
      </c>
      <c r="E633" s="10">
        <f>SUM('ცვლილ. ბიუჯ.'!F633,'ცვლილ. საკუთ.'!F633,'მთავრ. ფონდი'!F633,'პრეზ. ფონდი'!F633)</f>
        <v>0</v>
      </c>
      <c r="F633" s="10">
        <f>SUM('ცვლილ. ბიუჯ.'!G633,'ცვლილ. საკუთ.'!G633,'მთავრ. ფონდი'!G633,'პრეზ. ფონდი'!G633)</f>
        <v>0</v>
      </c>
      <c r="G633" s="10">
        <f>SUM('ცვლილ. ბიუჯ.'!H633,'ცვლილ. საკუთ.'!H633,'მთავრ. ფონდი'!H633,'პრეზ. ფონდი'!H633)</f>
        <v>0</v>
      </c>
      <c r="H633" s="10">
        <f>SUM('ცვლილ. ბიუჯ.'!I633,'ცვლილ. საკუთ.'!I633,'მთავრ. ფონდი'!I633,'პრეზ. ფონდი'!I633)</f>
        <v>0</v>
      </c>
      <c r="I633" s="10">
        <f t="shared" si="33"/>
        <v>0</v>
      </c>
      <c r="J633" s="10">
        <f t="shared" si="34"/>
        <v>0</v>
      </c>
    </row>
    <row r="634" spans="1:10" x14ac:dyDescent="0.25">
      <c r="A634" t="str">
        <f t="shared" si="32"/>
        <v>b</v>
      </c>
      <c r="B634" s="8"/>
      <c r="C634" s="9" t="s">
        <v>16</v>
      </c>
      <c r="D634" s="10">
        <f>SUM('ცვლილ. ბიუჯ.'!E634,'ცვლილ. საკუთ.'!E634,'მთავრ. ფონდი'!E634,'პრეზ. ფონდი'!E634)</f>
        <v>0</v>
      </c>
      <c r="E634" s="10">
        <f>SUM('ცვლილ. ბიუჯ.'!F634,'ცვლილ. საკუთ.'!F634,'მთავრ. ფონდი'!F634,'პრეზ. ფონდი'!F634)</f>
        <v>0</v>
      </c>
      <c r="F634" s="10">
        <f>SUM('ცვლილ. ბიუჯ.'!G634,'ცვლილ. საკუთ.'!G634,'მთავრ. ფონდი'!G634,'პრეზ. ფონდი'!G634)</f>
        <v>0</v>
      </c>
      <c r="G634" s="10">
        <f>SUM('ცვლილ. ბიუჯ.'!H634,'ცვლილ. საკუთ.'!H634,'მთავრ. ფონდი'!H634,'პრეზ. ფონდი'!H634)</f>
        <v>0</v>
      </c>
      <c r="H634" s="10">
        <f>SUM('ცვლილ. ბიუჯ.'!I634,'ცვლილ. საკუთ.'!I634,'მთავრ. ფონდი'!I634,'პრეზ. ფონდი'!I634)</f>
        <v>0</v>
      </c>
      <c r="I634" s="10">
        <f t="shared" si="33"/>
        <v>0</v>
      </c>
      <c r="J634" s="10">
        <f t="shared" si="34"/>
        <v>0</v>
      </c>
    </row>
    <row r="635" spans="1:10" x14ac:dyDescent="0.25">
      <c r="A635" t="str">
        <f t="shared" si="32"/>
        <v>b</v>
      </c>
      <c r="B635" s="8"/>
      <c r="C635" s="9" t="s">
        <v>17</v>
      </c>
      <c r="D635" s="10">
        <f>SUM('ცვლილ. ბიუჯ.'!E635,'ცვლილ. საკუთ.'!E635,'მთავრ. ფონდი'!E635,'პრეზ. ფონდი'!E635)</f>
        <v>0</v>
      </c>
      <c r="E635" s="10">
        <f>SUM('ცვლილ. ბიუჯ.'!F635,'ცვლილ. საკუთ.'!F635,'მთავრ. ფონდი'!F635,'პრეზ. ფონდი'!F635)</f>
        <v>0</v>
      </c>
      <c r="F635" s="10">
        <f>SUM('ცვლილ. ბიუჯ.'!G635,'ცვლილ. საკუთ.'!G635,'მთავრ. ფონდი'!G635,'პრეზ. ფონდი'!G635)</f>
        <v>0</v>
      </c>
      <c r="G635" s="10">
        <f>SUM('ცვლილ. ბიუჯ.'!H635,'ცვლილ. საკუთ.'!H635,'მთავრ. ფონდი'!H635,'პრეზ. ფონდი'!H635)</f>
        <v>0</v>
      </c>
      <c r="H635" s="10">
        <f>SUM('ცვლილ. ბიუჯ.'!I635,'ცვლილ. საკუთ.'!I635,'მთავრ. ფონდი'!I635,'პრეზ. ფონდი'!I635)</f>
        <v>0</v>
      </c>
      <c r="I635" s="10">
        <f t="shared" si="33"/>
        <v>0</v>
      </c>
      <c r="J635" s="10">
        <f t="shared" si="34"/>
        <v>0</v>
      </c>
    </row>
    <row r="636" spans="1:10" x14ac:dyDescent="0.25">
      <c r="A636" t="str">
        <f t="shared" si="32"/>
        <v>b</v>
      </c>
      <c r="B636" s="5"/>
      <c r="C636" s="6" t="s">
        <v>18</v>
      </c>
      <c r="D636" s="7">
        <f>SUM('ცვლილ. ბიუჯ.'!E636,'ცვლილ. საკუთ.'!E636,'მთავრ. ფონდი'!E636,'პრეზ. ფონდი'!E636)</f>
        <v>0</v>
      </c>
      <c r="E636" s="7">
        <f>SUM('ცვლილ. ბიუჯ.'!F636,'ცვლილ. საკუთ.'!F636,'მთავრ. ფონდი'!F636,'პრეზ. ფონდი'!F636)</f>
        <v>0</v>
      </c>
      <c r="F636" s="7">
        <f>SUM('ცვლილ. ბიუჯ.'!G636,'ცვლილ. საკუთ.'!G636,'მთავრ. ფონდი'!G636,'პრეზ. ფონდი'!G636)</f>
        <v>0</v>
      </c>
      <c r="G636" s="7">
        <f>SUM('ცვლილ. ბიუჯ.'!H636,'ცვლილ. საკუთ.'!H636,'მთავრ. ფონდი'!H636,'პრეზ. ფონდი'!H636)</f>
        <v>0</v>
      </c>
      <c r="H636" s="7">
        <f>SUM('ცვლილ. ბიუჯ.'!I636,'ცვლილ. საკუთ.'!I636,'მთავრ. ფონდი'!I636,'პრეზ. ფონდი'!I636)</f>
        <v>0</v>
      </c>
      <c r="I636" s="7">
        <f t="shared" si="33"/>
        <v>0</v>
      </c>
      <c r="J636" s="7">
        <f t="shared" si="34"/>
        <v>0</v>
      </c>
    </row>
    <row r="637" spans="1:10" x14ac:dyDescent="0.25">
      <c r="A637" t="str">
        <f t="shared" si="32"/>
        <v>b</v>
      </c>
      <c r="B637" s="5"/>
      <c r="C637" s="6" t="s">
        <v>19</v>
      </c>
      <c r="D637" s="7">
        <f>SUM('ცვლილ. ბიუჯ.'!E637,'ცვლილ. საკუთ.'!E637,'მთავრ. ფონდი'!E637,'პრეზ. ფონდი'!E637)</f>
        <v>0</v>
      </c>
      <c r="E637" s="7">
        <f>SUM('ცვლილ. ბიუჯ.'!F637,'ცვლილ. საკუთ.'!F637,'მთავრ. ფონდი'!F637,'პრეზ. ფონდი'!F637)</f>
        <v>0</v>
      </c>
      <c r="F637" s="7">
        <f>SUM('ცვლილ. ბიუჯ.'!G637,'ცვლილ. საკუთ.'!G637,'მთავრ. ფონდი'!G637,'პრეზ. ფონდი'!G637)</f>
        <v>0</v>
      </c>
      <c r="G637" s="7">
        <f>SUM('ცვლილ. ბიუჯ.'!H637,'ცვლილ. საკუთ.'!H637,'მთავრ. ფონდი'!H637,'პრეზ. ფონდი'!H637)</f>
        <v>0</v>
      </c>
      <c r="H637" s="7">
        <f>SUM('ცვლილ. ბიუჯ.'!I637,'ცვლილ. საკუთ.'!I637,'მთავრ. ფონდი'!I637,'პრეზ. ფონდი'!I637)</f>
        <v>0</v>
      </c>
      <c r="I637" s="7">
        <f t="shared" si="33"/>
        <v>0</v>
      </c>
      <c r="J637" s="7">
        <f t="shared" si="34"/>
        <v>0</v>
      </c>
    </row>
    <row r="638" spans="1:10" ht="15.75" thickBot="1" x14ac:dyDescent="0.3">
      <c r="A638" t="str">
        <f t="shared" si="32"/>
        <v>b</v>
      </c>
      <c r="B638" s="11"/>
      <c r="C638" s="12" t="s">
        <v>20</v>
      </c>
      <c r="D638" s="13">
        <f>SUM('ცვლილ. ბიუჯ.'!E638,'ცვლილ. საკუთ.'!E638,'მთავრ. ფონდი'!E638,'პრეზ. ფონდი'!E638)</f>
        <v>0</v>
      </c>
      <c r="E638" s="13">
        <f>SUM('ცვლილ. ბიუჯ.'!F638,'ცვლილ. საკუთ.'!F638,'მთავრ. ფონდი'!F638,'პრეზ. ფონდი'!F638)</f>
        <v>0</v>
      </c>
      <c r="F638" s="13">
        <f>SUM('ცვლილ. ბიუჯ.'!G638,'ცვლილ. საკუთ.'!G638,'მთავრ. ფონდი'!G638,'პრეზ. ფონდი'!G638)</f>
        <v>0</v>
      </c>
      <c r="G638" s="13">
        <f>SUM('ცვლილ. ბიუჯ.'!H638,'ცვლილ. საკუთ.'!H638,'მთავრ. ფონდი'!H638,'პრეზ. ფონდი'!H638)</f>
        <v>0</v>
      </c>
      <c r="H638" s="13">
        <f>SUM('ცვლილ. ბიუჯ.'!I638,'ცვლილ. საკუთ.'!I638,'მთავრ. ფონდი'!I638,'პრეზ. ფონდი'!I638)</f>
        <v>0</v>
      </c>
      <c r="I638" s="13">
        <f t="shared" si="33"/>
        <v>0</v>
      </c>
      <c r="J638" s="13">
        <f t="shared" si="34"/>
        <v>0</v>
      </c>
    </row>
    <row r="639" spans="1:10" ht="32.25" customHeight="1" thickTop="1" thickBot="1" x14ac:dyDescent="0.3">
      <c r="A639" t="str">
        <f t="shared" si="32"/>
        <v>a</v>
      </c>
      <c r="B639" s="16" t="s">
        <v>113</v>
      </c>
      <c r="C639" s="4" t="s">
        <v>114</v>
      </c>
      <c r="D639" s="4">
        <f>SUM('ცვლილ. ბიუჯ.'!E639,'ცვლილ. საკუთ.'!E639,'მთავრ. ფონდი'!E639,'პრეზ. ფონდი'!E639)</f>
        <v>0</v>
      </c>
      <c r="E639" s="4">
        <f>SUM('ცვლილ. ბიუჯ.'!F639,'ცვლილ. საკუთ.'!F639,'მთავრ. ფონდი'!F639,'პრეზ. ფონდი'!F639)</f>
        <v>-146000</v>
      </c>
      <c r="F639" s="4">
        <f>SUM('ცვლილ. ბიუჯ.'!G639,'ცვლილ. საკუთ.'!G639,'მთავრ. ფონდი'!G639,'პრეზ. ფონდი'!G639)</f>
        <v>146000</v>
      </c>
      <c r="G639" s="4">
        <f>SUM('ცვლილ. ბიუჯ.'!H639,'ცვლილ. საკუთ.'!H639,'მთავრ. ფონდი'!H639,'პრეზ. ფონდი'!H639)</f>
        <v>0</v>
      </c>
      <c r="H639" s="4">
        <f>SUM('ცვლილ. ბიუჯ.'!I639,'ცვლილ. საკუთ.'!I639,'მთავრ. ფონდი'!I639,'პრეზ. ფონდი'!I639)</f>
        <v>0</v>
      </c>
      <c r="I639" s="4">
        <f t="shared" si="33"/>
        <v>0</v>
      </c>
      <c r="J639" s="4">
        <f t="shared" si="34"/>
        <v>0</v>
      </c>
    </row>
    <row r="640" spans="1:10" ht="15.75" thickTop="1" x14ac:dyDescent="0.25">
      <c r="A640" t="str">
        <f t="shared" ref="A640:A703" si="35">IF(OR(D640&lt;&gt;0,E640&lt;&gt;0,F640&lt;&gt;0,G640&lt;&gt;0,H640&lt;&gt;0,),"a","b")</f>
        <v>a</v>
      </c>
      <c r="B640" s="5"/>
      <c r="C640" s="6" t="s">
        <v>10</v>
      </c>
      <c r="D640" s="7">
        <f>SUM('ცვლილ. ბიუჯ.'!E640,'ცვლილ. საკუთ.'!E640,'მთავრ. ფონდი'!E640,'პრეზ. ფონდი'!E640)</f>
        <v>0</v>
      </c>
      <c r="E640" s="7">
        <f>SUM('ცვლილ. ბიუჯ.'!F640,'ცვლილ. საკუთ.'!F640,'მთავრ. ფონდი'!F640,'პრეზ. ფონდი'!F640)</f>
        <v>-146000</v>
      </c>
      <c r="F640" s="7">
        <f>SUM('ცვლილ. ბიუჯ.'!G640,'ცვლილ. საკუთ.'!G640,'მთავრ. ფონდი'!G640,'პრეზ. ფონდი'!G640)</f>
        <v>146000</v>
      </c>
      <c r="G640" s="7">
        <f>SUM('ცვლილ. ბიუჯ.'!H640,'ცვლილ. საკუთ.'!H640,'მთავრ. ფონდი'!H640,'პრეზ. ფონდი'!H640)</f>
        <v>0</v>
      </c>
      <c r="H640" s="7">
        <f>SUM('ცვლილ. ბიუჯ.'!I640,'ცვლილ. საკუთ.'!I640,'მთავრ. ფონდი'!I640,'პრეზ. ფონდი'!I640)</f>
        <v>0</v>
      </c>
      <c r="I640" s="7">
        <f t="shared" ref="I640:I703" si="36">SUM(E640,F640)</f>
        <v>0</v>
      </c>
      <c r="J640" s="7">
        <f t="shared" ref="J640:J703" si="37">SUM(E640,F640,G640)</f>
        <v>0</v>
      </c>
    </row>
    <row r="641" spans="1:10" x14ac:dyDescent="0.25">
      <c r="A641" t="str">
        <f t="shared" si="35"/>
        <v>b</v>
      </c>
      <c r="B641" s="8"/>
      <c r="C641" s="9" t="s">
        <v>11</v>
      </c>
      <c r="D641" s="10">
        <f>SUM('ცვლილ. ბიუჯ.'!E641,'ცვლილ. საკუთ.'!E641,'მთავრ. ფონდი'!E641,'პრეზ. ფონდი'!E641)</f>
        <v>0</v>
      </c>
      <c r="E641" s="10">
        <f>SUM('ცვლილ. ბიუჯ.'!F641,'ცვლილ. საკუთ.'!F641,'მთავრ. ფონდი'!F641,'პრეზ. ფონდი'!F641)</f>
        <v>0</v>
      </c>
      <c r="F641" s="10">
        <f>SUM('ცვლილ. ბიუჯ.'!G641,'ცვლილ. საკუთ.'!G641,'მთავრ. ფონდი'!G641,'პრეზ. ფონდი'!G641)</f>
        <v>0</v>
      </c>
      <c r="G641" s="10">
        <f>SUM('ცვლილ. ბიუჯ.'!H641,'ცვლილ. საკუთ.'!H641,'მთავრ. ფონდი'!H641,'პრეზ. ფონდი'!H641)</f>
        <v>0</v>
      </c>
      <c r="H641" s="10">
        <f>SUM('ცვლილ. ბიუჯ.'!I641,'ცვლილ. საკუთ.'!I641,'მთავრ. ფონდი'!I641,'პრეზ. ფონდი'!I641)</f>
        <v>0</v>
      </c>
      <c r="I641" s="10">
        <f t="shared" si="36"/>
        <v>0</v>
      </c>
      <c r="J641" s="10">
        <f t="shared" si="37"/>
        <v>0</v>
      </c>
    </row>
    <row r="642" spans="1:10" x14ac:dyDescent="0.25">
      <c r="A642" t="str">
        <f t="shared" si="35"/>
        <v>b</v>
      </c>
      <c r="B642" s="8"/>
      <c r="C642" s="9" t="s">
        <v>12</v>
      </c>
      <c r="D642" s="10">
        <f>SUM('ცვლილ. ბიუჯ.'!E642,'ცვლილ. საკუთ.'!E642,'მთავრ. ფონდი'!E642,'პრეზ. ფონდი'!E642)</f>
        <v>0</v>
      </c>
      <c r="E642" s="10">
        <f>SUM('ცვლილ. ბიუჯ.'!F642,'ცვლილ. საკუთ.'!F642,'მთავრ. ფონდი'!F642,'პრეზ. ფონდი'!F642)</f>
        <v>0</v>
      </c>
      <c r="F642" s="10">
        <f>SUM('ცვლილ. ბიუჯ.'!G642,'ცვლილ. საკუთ.'!G642,'მთავრ. ფონდი'!G642,'პრეზ. ფონდი'!G642)</f>
        <v>0</v>
      </c>
      <c r="G642" s="10">
        <f>SUM('ცვლილ. ბიუჯ.'!H642,'ცვლილ. საკუთ.'!H642,'მთავრ. ფონდი'!H642,'პრეზ. ფონდი'!H642)</f>
        <v>0</v>
      </c>
      <c r="H642" s="10">
        <f>SUM('ცვლილ. ბიუჯ.'!I642,'ცვლილ. საკუთ.'!I642,'მთავრ. ფონდი'!I642,'პრეზ. ფონდი'!I642)</f>
        <v>0</v>
      </c>
      <c r="I642" s="10">
        <f t="shared" si="36"/>
        <v>0</v>
      </c>
      <c r="J642" s="10">
        <f t="shared" si="37"/>
        <v>0</v>
      </c>
    </row>
    <row r="643" spans="1:10" x14ac:dyDescent="0.25">
      <c r="A643" t="str">
        <f t="shared" si="35"/>
        <v>b</v>
      </c>
      <c r="B643" s="8"/>
      <c r="C643" s="9" t="s">
        <v>13</v>
      </c>
      <c r="D643" s="10">
        <f>SUM('ცვლილ. ბიუჯ.'!E643,'ცვლილ. საკუთ.'!E643,'მთავრ. ფონდი'!E643,'პრეზ. ფონდი'!E643)</f>
        <v>0</v>
      </c>
      <c r="E643" s="10">
        <f>SUM('ცვლილ. ბიუჯ.'!F643,'ცვლილ. საკუთ.'!F643,'მთავრ. ფონდი'!F643,'პრეზ. ფონდი'!F643)</f>
        <v>0</v>
      </c>
      <c r="F643" s="10">
        <f>SUM('ცვლილ. ბიუჯ.'!G643,'ცვლილ. საკუთ.'!G643,'მთავრ. ფონდი'!G643,'პრეზ. ფონდი'!G643)</f>
        <v>0</v>
      </c>
      <c r="G643" s="10">
        <f>SUM('ცვლილ. ბიუჯ.'!H643,'ცვლილ. საკუთ.'!H643,'მთავრ. ფონდი'!H643,'პრეზ. ფონდი'!H643)</f>
        <v>0</v>
      </c>
      <c r="H643" s="10">
        <f>SUM('ცვლილ. ბიუჯ.'!I643,'ცვლილ. საკუთ.'!I643,'მთავრ. ფონდი'!I643,'პრეზ. ფონდი'!I643)</f>
        <v>0</v>
      </c>
      <c r="I643" s="10">
        <f t="shared" si="36"/>
        <v>0</v>
      </c>
      <c r="J643" s="10">
        <f t="shared" si="37"/>
        <v>0</v>
      </c>
    </row>
    <row r="644" spans="1:10" x14ac:dyDescent="0.25">
      <c r="A644" t="str">
        <f t="shared" si="35"/>
        <v>b</v>
      </c>
      <c r="B644" s="8"/>
      <c r="C644" s="9" t="s">
        <v>14</v>
      </c>
      <c r="D644" s="10">
        <f>SUM('ცვლილ. ბიუჯ.'!E644,'ცვლილ. საკუთ.'!E644,'მთავრ. ფონდი'!E644,'პრეზ. ფონდი'!E644)</f>
        <v>0</v>
      </c>
      <c r="E644" s="10">
        <f>SUM('ცვლილ. ბიუჯ.'!F644,'ცვლილ. საკუთ.'!F644,'მთავრ. ფონდი'!F644,'პრეზ. ფონდი'!F644)</f>
        <v>0</v>
      </c>
      <c r="F644" s="10">
        <f>SUM('ცვლილ. ბიუჯ.'!G644,'ცვლილ. საკუთ.'!G644,'მთავრ. ფონდი'!G644,'პრეზ. ფონდი'!G644)</f>
        <v>0</v>
      </c>
      <c r="G644" s="10">
        <f>SUM('ცვლილ. ბიუჯ.'!H644,'ცვლილ. საკუთ.'!H644,'მთავრ. ფონდი'!H644,'პრეზ. ფონდი'!H644)</f>
        <v>0</v>
      </c>
      <c r="H644" s="10">
        <f>SUM('ცვლილ. ბიუჯ.'!I644,'ცვლილ. საკუთ.'!I644,'მთავრ. ფონდი'!I644,'პრეზ. ფონდი'!I644)</f>
        <v>0</v>
      </c>
      <c r="I644" s="10">
        <f t="shared" si="36"/>
        <v>0</v>
      </c>
      <c r="J644" s="10">
        <f t="shared" si="37"/>
        <v>0</v>
      </c>
    </row>
    <row r="645" spans="1:10" x14ac:dyDescent="0.25">
      <c r="A645" t="str">
        <f t="shared" si="35"/>
        <v>b</v>
      </c>
      <c r="B645" s="8"/>
      <c r="C645" s="9" t="s">
        <v>15</v>
      </c>
      <c r="D645" s="10">
        <f>SUM('ცვლილ. ბიუჯ.'!E645,'ცვლილ. საკუთ.'!E645,'მთავრ. ფონდი'!E645,'პრეზ. ფონდი'!E645)</f>
        <v>0</v>
      </c>
      <c r="E645" s="10">
        <f>SUM('ცვლილ. ბიუჯ.'!F645,'ცვლილ. საკუთ.'!F645,'მთავრ. ფონდი'!F645,'პრეზ. ფონდი'!F645)</f>
        <v>0</v>
      </c>
      <c r="F645" s="10">
        <f>SUM('ცვლილ. ბიუჯ.'!G645,'ცვლილ. საკუთ.'!G645,'მთავრ. ფონდი'!G645,'პრეზ. ფონდი'!G645)</f>
        <v>0</v>
      </c>
      <c r="G645" s="10">
        <f>SUM('ცვლილ. ბიუჯ.'!H645,'ცვლილ. საკუთ.'!H645,'მთავრ. ფონდი'!H645,'პრეზ. ფონდი'!H645)</f>
        <v>0</v>
      </c>
      <c r="H645" s="10">
        <f>SUM('ცვლილ. ბიუჯ.'!I645,'ცვლილ. საკუთ.'!I645,'მთავრ. ფონდი'!I645,'პრეზ. ფონდი'!I645)</f>
        <v>0</v>
      </c>
      <c r="I645" s="10">
        <f t="shared" si="36"/>
        <v>0</v>
      </c>
      <c r="J645" s="10">
        <f t="shared" si="37"/>
        <v>0</v>
      </c>
    </row>
    <row r="646" spans="1:10" x14ac:dyDescent="0.25">
      <c r="A646" t="str">
        <f t="shared" si="35"/>
        <v>a</v>
      </c>
      <c r="B646" s="8"/>
      <c r="C646" s="9" t="s">
        <v>16</v>
      </c>
      <c r="D646" s="10">
        <f>SUM('ცვლილ. ბიუჯ.'!E646,'ცვლილ. საკუთ.'!E646,'მთავრ. ფონდი'!E646,'პრეზ. ფონდი'!E646)</f>
        <v>0</v>
      </c>
      <c r="E646" s="10">
        <f>SUM('ცვლილ. ბიუჯ.'!F646,'ცვლილ. საკუთ.'!F646,'მთავრ. ფონდი'!F646,'პრეზ. ფონდი'!F646)</f>
        <v>-146000</v>
      </c>
      <c r="F646" s="10">
        <f>SUM('ცვლილ. ბიუჯ.'!G646,'ცვლილ. საკუთ.'!G646,'მთავრ. ფონდი'!G646,'პრეზ. ფონდი'!G646)</f>
        <v>146000</v>
      </c>
      <c r="G646" s="10">
        <f>SUM('ცვლილ. ბიუჯ.'!H646,'ცვლილ. საკუთ.'!H646,'მთავრ. ფონდი'!H646,'პრეზ. ფონდი'!H646)</f>
        <v>0</v>
      </c>
      <c r="H646" s="10">
        <f>SUM('ცვლილ. ბიუჯ.'!I646,'ცვლილ. საკუთ.'!I646,'მთავრ. ფონდი'!I646,'პრეზ. ფონდი'!I646)</f>
        <v>0</v>
      </c>
      <c r="I646" s="10">
        <f t="shared" si="36"/>
        <v>0</v>
      </c>
      <c r="J646" s="10">
        <f t="shared" si="37"/>
        <v>0</v>
      </c>
    </row>
    <row r="647" spans="1:10" x14ac:dyDescent="0.25">
      <c r="A647" t="str">
        <f t="shared" si="35"/>
        <v>b</v>
      </c>
      <c r="B647" s="8"/>
      <c r="C647" s="9" t="s">
        <v>17</v>
      </c>
      <c r="D647" s="10">
        <f>SUM('ცვლილ. ბიუჯ.'!E647,'ცვლილ. საკუთ.'!E647,'მთავრ. ფონდი'!E647,'პრეზ. ფონდი'!E647)</f>
        <v>0</v>
      </c>
      <c r="E647" s="10">
        <f>SUM('ცვლილ. ბიუჯ.'!F647,'ცვლილ. საკუთ.'!F647,'მთავრ. ფონდი'!F647,'პრეზ. ფონდი'!F647)</f>
        <v>0</v>
      </c>
      <c r="F647" s="10">
        <f>SUM('ცვლილ. ბიუჯ.'!G647,'ცვლილ. საკუთ.'!G647,'მთავრ. ფონდი'!G647,'პრეზ. ფონდი'!G647)</f>
        <v>0</v>
      </c>
      <c r="G647" s="10">
        <f>SUM('ცვლილ. ბიუჯ.'!H647,'ცვლილ. საკუთ.'!H647,'მთავრ. ფონდი'!H647,'პრეზ. ფონდი'!H647)</f>
        <v>0</v>
      </c>
      <c r="H647" s="10">
        <f>SUM('ცვლილ. ბიუჯ.'!I647,'ცვლილ. საკუთ.'!I647,'მთავრ. ფონდი'!I647,'პრეზ. ფონდი'!I647)</f>
        <v>0</v>
      </c>
      <c r="I647" s="10">
        <f t="shared" si="36"/>
        <v>0</v>
      </c>
      <c r="J647" s="10">
        <f t="shared" si="37"/>
        <v>0</v>
      </c>
    </row>
    <row r="648" spans="1:10" x14ac:dyDescent="0.25">
      <c r="A648" t="str">
        <f t="shared" si="35"/>
        <v>b</v>
      </c>
      <c r="B648" s="5"/>
      <c r="C648" s="6" t="s">
        <v>18</v>
      </c>
      <c r="D648" s="7">
        <f>SUM('ცვლილ. ბიუჯ.'!E648,'ცვლილ. საკუთ.'!E648,'მთავრ. ფონდი'!E648,'პრეზ. ფონდი'!E648)</f>
        <v>0</v>
      </c>
      <c r="E648" s="7">
        <f>SUM('ცვლილ. ბიუჯ.'!F648,'ცვლილ. საკუთ.'!F648,'მთავრ. ფონდი'!F648,'პრეზ. ფონდი'!F648)</f>
        <v>0</v>
      </c>
      <c r="F648" s="7">
        <f>SUM('ცვლილ. ბიუჯ.'!G648,'ცვლილ. საკუთ.'!G648,'მთავრ. ფონდი'!G648,'პრეზ. ფონდი'!G648)</f>
        <v>0</v>
      </c>
      <c r="G648" s="7">
        <f>SUM('ცვლილ. ბიუჯ.'!H648,'ცვლილ. საკუთ.'!H648,'მთავრ. ფონდი'!H648,'პრეზ. ფონდი'!H648)</f>
        <v>0</v>
      </c>
      <c r="H648" s="7">
        <f>SUM('ცვლილ. ბიუჯ.'!I648,'ცვლილ. საკუთ.'!I648,'მთავრ. ფონდი'!I648,'პრეზ. ფონდი'!I648)</f>
        <v>0</v>
      </c>
      <c r="I648" s="7">
        <f t="shared" si="36"/>
        <v>0</v>
      </c>
      <c r="J648" s="7">
        <f t="shared" si="37"/>
        <v>0</v>
      </c>
    </row>
    <row r="649" spans="1:10" x14ac:dyDescent="0.25">
      <c r="A649" t="str">
        <f t="shared" si="35"/>
        <v>b</v>
      </c>
      <c r="B649" s="5"/>
      <c r="C649" s="6" t="s">
        <v>19</v>
      </c>
      <c r="D649" s="7">
        <f>SUM('ცვლილ. ბიუჯ.'!E649,'ცვლილ. საკუთ.'!E649,'მთავრ. ფონდი'!E649,'პრეზ. ფონდი'!E649)</f>
        <v>0</v>
      </c>
      <c r="E649" s="7">
        <f>SUM('ცვლილ. ბიუჯ.'!F649,'ცვლილ. საკუთ.'!F649,'მთავრ. ფონდი'!F649,'პრეზ. ფონდი'!F649)</f>
        <v>0</v>
      </c>
      <c r="F649" s="7">
        <f>SUM('ცვლილ. ბიუჯ.'!G649,'ცვლილ. საკუთ.'!G649,'მთავრ. ფონდი'!G649,'პრეზ. ფონდი'!G649)</f>
        <v>0</v>
      </c>
      <c r="G649" s="7">
        <f>SUM('ცვლილ. ბიუჯ.'!H649,'ცვლილ. საკუთ.'!H649,'მთავრ. ფონდი'!H649,'პრეზ. ფონდი'!H649)</f>
        <v>0</v>
      </c>
      <c r="H649" s="7">
        <f>SUM('ცვლილ. ბიუჯ.'!I649,'ცვლილ. საკუთ.'!I649,'მთავრ. ფონდი'!I649,'პრეზ. ფონდი'!I649)</f>
        <v>0</v>
      </c>
      <c r="I649" s="7">
        <f t="shared" si="36"/>
        <v>0</v>
      </c>
      <c r="J649" s="7">
        <f t="shared" si="37"/>
        <v>0</v>
      </c>
    </row>
    <row r="650" spans="1:10" ht="15.75" thickBot="1" x14ac:dyDescent="0.3">
      <c r="A650" t="str">
        <f t="shared" si="35"/>
        <v>b</v>
      </c>
      <c r="B650" s="11"/>
      <c r="C650" s="12" t="s">
        <v>20</v>
      </c>
      <c r="D650" s="13">
        <f>SUM('ცვლილ. ბიუჯ.'!E650,'ცვლილ. საკუთ.'!E650,'მთავრ. ფონდი'!E650,'პრეზ. ფონდი'!E650)</f>
        <v>0</v>
      </c>
      <c r="E650" s="13">
        <f>SUM('ცვლილ. ბიუჯ.'!F650,'ცვლილ. საკუთ.'!F650,'მთავრ. ფონდი'!F650,'პრეზ. ფონდი'!F650)</f>
        <v>0</v>
      </c>
      <c r="F650" s="13">
        <f>SUM('ცვლილ. ბიუჯ.'!G650,'ცვლილ. საკუთ.'!G650,'მთავრ. ფონდი'!G650,'პრეზ. ფონდი'!G650)</f>
        <v>0</v>
      </c>
      <c r="G650" s="13">
        <f>SUM('ცვლილ. ბიუჯ.'!H650,'ცვლილ. საკუთ.'!H650,'მთავრ. ფონდი'!H650,'პრეზ. ფონდი'!H650)</f>
        <v>0</v>
      </c>
      <c r="H650" s="13">
        <f>SUM('ცვლილ. ბიუჯ.'!I650,'ცვლილ. საკუთ.'!I650,'მთავრ. ფონდი'!I650,'პრეზ. ფონდი'!I650)</f>
        <v>0</v>
      </c>
      <c r="I650" s="13">
        <f t="shared" si="36"/>
        <v>0</v>
      </c>
      <c r="J650" s="13">
        <f t="shared" si="37"/>
        <v>0</v>
      </c>
    </row>
    <row r="651" spans="1:10" ht="32.25" customHeight="1" thickTop="1" thickBot="1" x14ac:dyDescent="0.3">
      <c r="A651" t="str">
        <f t="shared" si="35"/>
        <v>a</v>
      </c>
      <c r="B651" s="16" t="s">
        <v>115</v>
      </c>
      <c r="C651" s="4" t="s">
        <v>114</v>
      </c>
      <c r="D651" s="4">
        <f>SUM('ცვლილ. ბიუჯ.'!E651,'ცვლილ. საკუთ.'!E651,'მთავრ. ფონდი'!E651,'პრეზ. ფონდი'!E651)</f>
        <v>0</v>
      </c>
      <c r="E651" s="4">
        <f>SUM('ცვლილ. ბიუჯ.'!F651,'ცვლილ. საკუთ.'!F651,'მთავრ. ფონდი'!F651,'პრეზ. ფონდი'!F651)</f>
        <v>-146000</v>
      </c>
      <c r="F651" s="4">
        <f>SUM('ცვლილ. ბიუჯ.'!G651,'ცვლილ. საკუთ.'!G651,'მთავრ. ფონდი'!G651,'პრეზ. ფონდი'!G651)</f>
        <v>146000</v>
      </c>
      <c r="G651" s="4">
        <f>SUM('ცვლილ. ბიუჯ.'!H651,'ცვლილ. საკუთ.'!H651,'მთავრ. ფონდი'!H651,'პრეზ. ფონდი'!H651)</f>
        <v>0</v>
      </c>
      <c r="H651" s="4">
        <f>SUM('ცვლილ. ბიუჯ.'!I651,'ცვლილ. საკუთ.'!I651,'მთავრ. ფონდი'!I651,'პრეზ. ფონდი'!I651)</f>
        <v>0</v>
      </c>
      <c r="I651" s="4">
        <f t="shared" si="36"/>
        <v>0</v>
      </c>
      <c r="J651" s="4">
        <f t="shared" si="37"/>
        <v>0</v>
      </c>
    </row>
    <row r="652" spans="1:10" ht="15.75" thickTop="1" x14ac:dyDescent="0.25">
      <c r="A652" t="str">
        <f t="shared" si="35"/>
        <v>a</v>
      </c>
      <c r="B652" s="5"/>
      <c r="C652" s="6" t="s">
        <v>10</v>
      </c>
      <c r="D652" s="7">
        <f>SUM('ცვლილ. ბიუჯ.'!E652,'ცვლილ. საკუთ.'!E652,'მთავრ. ფონდი'!E652,'პრეზ. ფონდი'!E652)</f>
        <v>0</v>
      </c>
      <c r="E652" s="7">
        <f>SUM('ცვლილ. ბიუჯ.'!F652,'ცვლილ. საკუთ.'!F652,'მთავრ. ფონდი'!F652,'პრეზ. ფონდი'!F652)</f>
        <v>-146000</v>
      </c>
      <c r="F652" s="7">
        <f>SUM('ცვლილ. ბიუჯ.'!G652,'ცვლილ. საკუთ.'!G652,'მთავრ. ფონდი'!G652,'პრეზ. ფონდი'!G652)</f>
        <v>146000</v>
      </c>
      <c r="G652" s="7">
        <f>SUM('ცვლილ. ბიუჯ.'!H652,'ცვლილ. საკუთ.'!H652,'მთავრ. ფონდი'!H652,'პრეზ. ფონდი'!H652)</f>
        <v>0</v>
      </c>
      <c r="H652" s="7">
        <f>SUM('ცვლილ. ბიუჯ.'!I652,'ცვლილ. საკუთ.'!I652,'მთავრ. ფონდი'!I652,'პრეზ. ფონდი'!I652)</f>
        <v>0</v>
      </c>
      <c r="I652" s="7">
        <f t="shared" si="36"/>
        <v>0</v>
      </c>
      <c r="J652" s="7">
        <f t="shared" si="37"/>
        <v>0</v>
      </c>
    </row>
    <row r="653" spans="1:10" x14ac:dyDescent="0.25">
      <c r="A653" t="str">
        <f t="shared" si="35"/>
        <v>b</v>
      </c>
      <c r="B653" s="8"/>
      <c r="C653" s="9" t="s">
        <v>11</v>
      </c>
      <c r="D653" s="10">
        <f>SUM('ცვლილ. ბიუჯ.'!E653,'ცვლილ. საკუთ.'!E653,'მთავრ. ფონდი'!E653,'პრეზ. ფონდი'!E653)</f>
        <v>0</v>
      </c>
      <c r="E653" s="10">
        <f>SUM('ცვლილ. ბიუჯ.'!F653,'ცვლილ. საკუთ.'!F653,'მთავრ. ფონდი'!F653,'პრეზ. ფონდი'!F653)</f>
        <v>0</v>
      </c>
      <c r="F653" s="10">
        <f>SUM('ცვლილ. ბიუჯ.'!G653,'ცვლილ. საკუთ.'!G653,'მთავრ. ფონდი'!G653,'პრეზ. ფონდი'!G653)</f>
        <v>0</v>
      </c>
      <c r="G653" s="10">
        <f>SUM('ცვლილ. ბიუჯ.'!H653,'ცვლილ. საკუთ.'!H653,'მთავრ. ფონდი'!H653,'პრეზ. ფონდი'!H653)</f>
        <v>0</v>
      </c>
      <c r="H653" s="10">
        <f>SUM('ცვლილ. ბიუჯ.'!I653,'ცვლილ. საკუთ.'!I653,'მთავრ. ფონდი'!I653,'პრეზ. ფონდი'!I653)</f>
        <v>0</v>
      </c>
      <c r="I653" s="10">
        <f t="shared" si="36"/>
        <v>0</v>
      </c>
      <c r="J653" s="10">
        <f t="shared" si="37"/>
        <v>0</v>
      </c>
    </row>
    <row r="654" spans="1:10" x14ac:dyDescent="0.25">
      <c r="A654" t="str">
        <f t="shared" si="35"/>
        <v>b</v>
      </c>
      <c r="B654" s="8"/>
      <c r="C654" s="9" t="s">
        <v>12</v>
      </c>
      <c r="D654" s="10">
        <f>SUM('ცვლილ. ბიუჯ.'!E654,'ცვლილ. საკუთ.'!E654,'მთავრ. ფონდი'!E654,'პრეზ. ფონდი'!E654)</f>
        <v>0</v>
      </c>
      <c r="E654" s="10">
        <f>SUM('ცვლილ. ბიუჯ.'!F654,'ცვლილ. საკუთ.'!F654,'მთავრ. ფონდი'!F654,'პრეზ. ფონდი'!F654)</f>
        <v>0</v>
      </c>
      <c r="F654" s="10">
        <f>SUM('ცვლილ. ბიუჯ.'!G654,'ცვლილ. საკუთ.'!G654,'მთავრ. ფონდი'!G654,'პრეზ. ფონდი'!G654)</f>
        <v>0</v>
      </c>
      <c r="G654" s="10">
        <f>SUM('ცვლილ. ბიუჯ.'!H654,'ცვლილ. საკუთ.'!H654,'მთავრ. ფონდი'!H654,'პრეზ. ფონდი'!H654)</f>
        <v>0</v>
      </c>
      <c r="H654" s="10">
        <f>SUM('ცვლილ. ბიუჯ.'!I654,'ცვლილ. საკუთ.'!I654,'მთავრ. ფონდი'!I654,'პრეზ. ფონდი'!I654)</f>
        <v>0</v>
      </c>
      <c r="I654" s="10">
        <f t="shared" si="36"/>
        <v>0</v>
      </c>
      <c r="J654" s="10">
        <f t="shared" si="37"/>
        <v>0</v>
      </c>
    </row>
    <row r="655" spans="1:10" x14ac:dyDescent="0.25">
      <c r="A655" t="str">
        <f t="shared" si="35"/>
        <v>b</v>
      </c>
      <c r="B655" s="8"/>
      <c r="C655" s="9" t="s">
        <v>13</v>
      </c>
      <c r="D655" s="10">
        <f>SUM('ცვლილ. ბიუჯ.'!E655,'ცვლილ. საკუთ.'!E655,'მთავრ. ფონდი'!E655,'პრეზ. ფონდი'!E655)</f>
        <v>0</v>
      </c>
      <c r="E655" s="10">
        <f>SUM('ცვლილ. ბიუჯ.'!F655,'ცვლილ. საკუთ.'!F655,'მთავრ. ფონდი'!F655,'პრეზ. ფონდი'!F655)</f>
        <v>0</v>
      </c>
      <c r="F655" s="10">
        <f>SUM('ცვლილ. ბიუჯ.'!G655,'ცვლილ. საკუთ.'!G655,'მთავრ. ფონდი'!G655,'პრეზ. ფონდი'!G655)</f>
        <v>0</v>
      </c>
      <c r="G655" s="10">
        <f>SUM('ცვლილ. ბიუჯ.'!H655,'ცვლილ. საკუთ.'!H655,'მთავრ. ფონდი'!H655,'პრეზ. ფონდი'!H655)</f>
        <v>0</v>
      </c>
      <c r="H655" s="10">
        <f>SUM('ცვლილ. ბიუჯ.'!I655,'ცვლილ. საკუთ.'!I655,'მთავრ. ფონდი'!I655,'პრეზ. ფონდი'!I655)</f>
        <v>0</v>
      </c>
      <c r="I655" s="10">
        <f t="shared" si="36"/>
        <v>0</v>
      </c>
      <c r="J655" s="10">
        <f t="shared" si="37"/>
        <v>0</v>
      </c>
    </row>
    <row r="656" spans="1:10" x14ac:dyDescent="0.25">
      <c r="A656" t="str">
        <f t="shared" si="35"/>
        <v>b</v>
      </c>
      <c r="B656" s="8"/>
      <c r="C656" s="9" t="s">
        <v>14</v>
      </c>
      <c r="D656" s="10">
        <f>SUM('ცვლილ. ბიუჯ.'!E656,'ცვლილ. საკუთ.'!E656,'მთავრ. ფონდი'!E656,'პრეზ. ფონდი'!E656)</f>
        <v>0</v>
      </c>
      <c r="E656" s="10">
        <f>SUM('ცვლილ. ბიუჯ.'!F656,'ცვლილ. საკუთ.'!F656,'მთავრ. ფონდი'!F656,'პრეზ. ფონდი'!F656)</f>
        <v>0</v>
      </c>
      <c r="F656" s="10">
        <f>SUM('ცვლილ. ბიუჯ.'!G656,'ცვლილ. საკუთ.'!G656,'მთავრ. ფონდი'!G656,'პრეზ. ფონდი'!G656)</f>
        <v>0</v>
      </c>
      <c r="G656" s="10">
        <f>SUM('ცვლილ. ბიუჯ.'!H656,'ცვლილ. საკუთ.'!H656,'მთავრ. ფონდი'!H656,'პრეზ. ფონდი'!H656)</f>
        <v>0</v>
      </c>
      <c r="H656" s="10">
        <f>SUM('ცვლილ. ბიუჯ.'!I656,'ცვლილ. საკუთ.'!I656,'მთავრ. ფონდი'!I656,'პრეზ. ფონდი'!I656)</f>
        <v>0</v>
      </c>
      <c r="I656" s="10">
        <f t="shared" si="36"/>
        <v>0</v>
      </c>
      <c r="J656" s="10">
        <f t="shared" si="37"/>
        <v>0</v>
      </c>
    </row>
    <row r="657" spans="1:10" x14ac:dyDescent="0.25">
      <c r="A657" t="str">
        <f t="shared" si="35"/>
        <v>b</v>
      </c>
      <c r="B657" s="8"/>
      <c r="C657" s="9" t="s">
        <v>15</v>
      </c>
      <c r="D657" s="10">
        <f>SUM('ცვლილ. ბიუჯ.'!E657,'ცვლილ. საკუთ.'!E657,'მთავრ. ფონდი'!E657,'პრეზ. ფონდი'!E657)</f>
        <v>0</v>
      </c>
      <c r="E657" s="10">
        <f>SUM('ცვლილ. ბიუჯ.'!F657,'ცვლილ. საკუთ.'!F657,'მთავრ. ფონდი'!F657,'პრეზ. ფონდი'!F657)</f>
        <v>0</v>
      </c>
      <c r="F657" s="10">
        <f>SUM('ცვლილ. ბიუჯ.'!G657,'ცვლილ. საკუთ.'!G657,'მთავრ. ფონდი'!G657,'პრეზ. ფონდი'!G657)</f>
        <v>0</v>
      </c>
      <c r="G657" s="10">
        <f>SUM('ცვლილ. ბიუჯ.'!H657,'ცვლილ. საკუთ.'!H657,'მთავრ. ფონდი'!H657,'პრეზ. ფონდი'!H657)</f>
        <v>0</v>
      </c>
      <c r="H657" s="10">
        <f>SUM('ცვლილ. ბიუჯ.'!I657,'ცვლილ. საკუთ.'!I657,'მთავრ. ფონდი'!I657,'პრეზ. ფონდი'!I657)</f>
        <v>0</v>
      </c>
      <c r="I657" s="10">
        <f t="shared" si="36"/>
        <v>0</v>
      </c>
      <c r="J657" s="10">
        <f t="shared" si="37"/>
        <v>0</v>
      </c>
    </row>
    <row r="658" spans="1:10" x14ac:dyDescent="0.25">
      <c r="A658" t="str">
        <f t="shared" si="35"/>
        <v>a</v>
      </c>
      <c r="B658" s="8"/>
      <c r="C658" s="9" t="s">
        <v>16</v>
      </c>
      <c r="D658" s="10">
        <f>SUM('ცვლილ. ბიუჯ.'!E658,'ცვლილ. საკუთ.'!E658,'მთავრ. ფონდი'!E658,'პრეზ. ფონდი'!E658)</f>
        <v>0</v>
      </c>
      <c r="E658" s="10">
        <f>SUM('ცვლილ. ბიუჯ.'!F658,'ცვლილ. საკუთ.'!F658,'მთავრ. ფონდი'!F658,'პრეზ. ფონდი'!F658)</f>
        <v>-146000</v>
      </c>
      <c r="F658" s="10">
        <f>SUM('ცვლილ. ბიუჯ.'!G658,'ცვლილ. საკუთ.'!G658,'მთავრ. ფონდი'!G658,'პრეზ. ფონდი'!G658)</f>
        <v>146000</v>
      </c>
      <c r="G658" s="10">
        <f>SUM('ცვლილ. ბიუჯ.'!H658,'ცვლილ. საკუთ.'!H658,'მთავრ. ფონდი'!H658,'პრეზ. ფონდი'!H658)</f>
        <v>0</v>
      </c>
      <c r="H658" s="10">
        <f>SUM('ცვლილ. ბიუჯ.'!I658,'ცვლილ. საკუთ.'!I658,'მთავრ. ფონდი'!I658,'პრეზ. ფონდი'!I658)</f>
        <v>0</v>
      </c>
      <c r="I658" s="10">
        <f t="shared" si="36"/>
        <v>0</v>
      </c>
      <c r="J658" s="10">
        <f t="shared" si="37"/>
        <v>0</v>
      </c>
    </row>
    <row r="659" spans="1:10" x14ac:dyDescent="0.25">
      <c r="A659" t="str">
        <f t="shared" si="35"/>
        <v>b</v>
      </c>
      <c r="B659" s="8"/>
      <c r="C659" s="9" t="s">
        <v>17</v>
      </c>
      <c r="D659" s="10">
        <f>SUM('ცვლილ. ბიუჯ.'!E659,'ცვლილ. საკუთ.'!E659,'მთავრ. ფონდი'!E659,'პრეზ. ფონდი'!E659)</f>
        <v>0</v>
      </c>
      <c r="E659" s="10">
        <f>SUM('ცვლილ. ბიუჯ.'!F659,'ცვლილ. საკუთ.'!F659,'მთავრ. ფონდი'!F659,'პრეზ. ფონდი'!F659)</f>
        <v>0</v>
      </c>
      <c r="F659" s="10">
        <f>SUM('ცვლილ. ბიუჯ.'!G659,'ცვლილ. საკუთ.'!G659,'მთავრ. ფონდი'!G659,'პრეზ. ფონდი'!G659)</f>
        <v>0</v>
      </c>
      <c r="G659" s="10">
        <f>SUM('ცვლილ. ბიუჯ.'!H659,'ცვლილ. საკუთ.'!H659,'მთავრ. ფონდი'!H659,'პრეზ. ფონდი'!H659)</f>
        <v>0</v>
      </c>
      <c r="H659" s="10">
        <f>SUM('ცვლილ. ბიუჯ.'!I659,'ცვლილ. საკუთ.'!I659,'მთავრ. ფონდი'!I659,'პრეზ. ფონდი'!I659)</f>
        <v>0</v>
      </c>
      <c r="I659" s="10">
        <f t="shared" si="36"/>
        <v>0</v>
      </c>
      <c r="J659" s="10">
        <f t="shared" si="37"/>
        <v>0</v>
      </c>
    </row>
    <row r="660" spans="1:10" x14ac:dyDescent="0.25">
      <c r="A660" t="str">
        <f t="shared" si="35"/>
        <v>b</v>
      </c>
      <c r="B660" s="5"/>
      <c r="C660" s="6" t="s">
        <v>18</v>
      </c>
      <c r="D660" s="7">
        <f>SUM('ცვლილ. ბიუჯ.'!E660,'ცვლილ. საკუთ.'!E660,'მთავრ. ფონდი'!E660,'პრეზ. ფონდი'!E660)</f>
        <v>0</v>
      </c>
      <c r="E660" s="7">
        <f>SUM('ცვლილ. ბიუჯ.'!F660,'ცვლილ. საკუთ.'!F660,'მთავრ. ფონდი'!F660,'პრეზ. ფონდი'!F660)</f>
        <v>0</v>
      </c>
      <c r="F660" s="7">
        <f>SUM('ცვლილ. ბიუჯ.'!G660,'ცვლილ. საკუთ.'!G660,'მთავრ. ფონდი'!G660,'პრეზ. ფონდი'!G660)</f>
        <v>0</v>
      </c>
      <c r="G660" s="7">
        <f>SUM('ცვლილ. ბიუჯ.'!H660,'ცვლილ. საკუთ.'!H660,'მთავრ. ფონდი'!H660,'პრეზ. ფონდი'!H660)</f>
        <v>0</v>
      </c>
      <c r="H660" s="7">
        <f>SUM('ცვლილ. ბიუჯ.'!I660,'ცვლილ. საკუთ.'!I660,'მთავრ. ფონდი'!I660,'პრეზ. ფონდი'!I660)</f>
        <v>0</v>
      </c>
      <c r="I660" s="7">
        <f t="shared" si="36"/>
        <v>0</v>
      </c>
      <c r="J660" s="7">
        <f t="shared" si="37"/>
        <v>0</v>
      </c>
    </row>
    <row r="661" spans="1:10" x14ac:dyDescent="0.25">
      <c r="A661" t="str">
        <f t="shared" si="35"/>
        <v>b</v>
      </c>
      <c r="B661" s="5"/>
      <c r="C661" s="6" t="s">
        <v>19</v>
      </c>
      <c r="D661" s="7">
        <f>SUM('ცვლილ. ბიუჯ.'!E661,'ცვლილ. საკუთ.'!E661,'მთავრ. ფონდი'!E661,'პრეზ. ფონდი'!E661)</f>
        <v>0</v>
      </c>
      <c r="E661" s="7">
        <f>SUM('ცვლილ. ბიუჯ.'!F661,'ცვლილ. საკუთ.'!F661,'მთავრ. ფონდი'!F661,'პრეზ. ფონდი'!F661)</f>
        <v>0</v>
      </c>
      <c r="F661" s="7">
        <f>SUM('ცვლილ. ბიუჯ.'!G661,'ცვლილ. საკუთ.'!G661,'მთავრ. ფონდი'!G661,'პრეზ. ფონდი'!G661)</f>
        <v>0</v>
      </c>
      <c r="G661" s="7">
        <f>SUM('ცვლილ. ბიუჯ.'!H661,'ცვლილ. საკუთ.'!H661,'მთავრ. ფონდი'!H661,'პრეზ. ფონდი'!H661)</f>
        <v>0</v>
      </c>
      <c r="H661" s="7">
        <f>SUM('ცვლილ. ბიუჯ.'!I661,'ცვლილ. საკუთ.'!I661,'მთავრ. ფონდი'!I661,'პრეზ. ფონდი'!I661)</f>
        <v>0</v>
      </c>
      <c r="I661" s="7">
        <f t="shared" si="36"/>
        <v>0</v>
      </c>
      <c r="J661" s="7">
        <f t="shared" si="37"/>
        <v>0</v>
      </c>
    </row>
    <row r="662" spans="1:10" ht="15.75" thickBot="1" x14ac:dyDescent="0.3">
      <c r="A662" t="str">
        <f t="shared" si="35"/>
        <v>b</v>
      </c>
      <c r="B662" s="11"/>
      <c r="C662" s="12" t="s">
        <v>20</v>
      </c>
      <c r="D662" s="13">
        <f>SUM('ცვლილ. ბიუჯ.'!E662,'ცვლილ. საკუთ.'!E662,'მთავრ. ფონდი'!E662,'პრეზ. ფონდი'!E662)</f>
        <v>0</v>
      </c>
      <c r="E662" s="13">
        <f>SUM('ცვლილ. ბიუჯ.'!F662,'ცვლილ. საკუთ.'!F662,'მთავრ. ფონდი'!F662,'პრეზ. ფონდი'!F662)</f>
        <v>0</v>
      </c>
      <c r="F662" s="13">
        <f>SUM('ცვლილ. ბიუჯ.'!G662,'ცვლილ. საკუთ.'!G662,'მთავრ. ფონდი'!G662,'პრეზ. ფონდი'!G662)</f>
        <v>0</v>
      </c>
      <c r="G662" s="13">
        <f>SUM('ცვლილ. ბიუჯ.'!H662,'ცვლილ. საკუთ.'!H662,'მთავრ. ფონდი'!H662,'პრეზ. ფონდი'!H662)</f>
        <v>0</v>
      </c>
      <c r="H662" s="13">
        <f>SUM('ცვლილ. ბიუჯ.'!I662,'ცვლილ. საკუთ.'!I662,'მთავრ. ფონდი'!I662,'პრეზ. ფონდი'!I662)</f>
        <v>0</v>
      </c>
      <c r="I662" s="13">
        <f t="shared" si="36"/>
        <v>0</v>
      </c>
      <c r="J662" s="13">
        <f t="shared" si="37"/>
        <v>0</v>
      </c>
    </row>
    <row r="663" spans="1:10" ht="32.25" customHeight="1" thickTop="1" thickBot="1" x14ac:dyDescent="0.3">
      <c r="A663" t="str">
        <f t="shared" si="35"/>
        <v>a</v>
      </c>
      <c r="B663" s="16" t="s">
        <v>116</v>
      </c>
      <c r="C663" s="4" t="s">
        <v>117</v>
      </c>
      <c r="D663" s="4">
        <f>SUM('ცვლილ. ბიუჯ.'!E663,'ცვლილ. საკუთ.'!E663,'მთავრ. ფონდი'!E663,'პრეზ. ფონდი'!E663)</f>
        <v>0</v>
      </c>
      <c r="E663" s="4">
        <f>SUM('ცვლილ. ბიუჯ.'!F663,'ცვლილ. საკუთ.'!F663,'მთავრ. ფონდი'!F663,'პრეზ. ფონდი'!F663)</f>
        <v>-443000</v>
      </c>
      <c r="F663" s="4">
        <f>SUM('ცვლილ. ბიუჯ.'!G663,'ცვლილ. საკუთ.'!G663,'მთავრ. ფონდი'!G663,'პრეზ. ფონდი'!G663)</f>
        <v>993000</v>
      </c>
      <c r="G663" s="4">
        <f>SUM('ცვლილ. ბიუჯ.'!H663,'ცვლილ. საკუთ.'!H663,'მთავრ. ფონდი'!H663,'პრეზ. ფონდი'!H663)</f>
        <v>0</v>
      </c>
      <c r="H663" s="4">
        <f>SUM('ცვლილ. ბიუჯ.'!I663,'ცვლილ. საკუთ.'!I663,'მთავრ. ფონდი'!I663,'პრეზ. ფონდი'!I663)</f>
        <v>-550000</v>
      </c>
      <c r="I663" s="4">
        <f t="shared" si="36"/>
        <v>550000</v>
      </c>
      <c r="J663" s="4">
        <f t="shared" si="37"/>
        <v>550000</v>
      </c>
    </row>
    <row r="664" spans="1:10" ht="15.75" thickTop="1" x14ac:dyDescent="0.25">
      <c r="A664" t="str">
        <f t="shared" si="35"/>
        <v>a</v>
      </c>
      <c r="B664" s="5"/>
      <c r="C664" s="6" t="s">
        <v>10</v>
      </c>
      <c r="D664" s="7">
        <f>SUM('ცვლილ. ბიუჯ.'!E664,'ცვლილ. საკუთ.'!E664,'მთავრ. ფონდი'!E664,'პრეზ. ფონდი'!E664)</f>
        <v>0</v>
      </c>
      <c r="E664" s="7">
        <f>SUM('ცვლილ. ბიუჯ.'!F664,'ცვლილ. საკუთ.'!F664,'მთავრ. ფონდი'!F664,'პრეზ. ფონდი'!F664)</f>
        <v>-443000</v>
      </c>
      <c r="F664" s="7">
        <f>SUM('ცვლილ. ბიუჯ.'!G664,'ცვლილ. საკუთ.'!G664,'მთავრ. ფონდი'!G664,'პრეზ. ფონდი'!G664)</f>
        <v>993000</v>
      </c>
      <c r="G664" s="7">
        <f>SUM('ცვლილ. ბიუჯ.'!H664,'ცვლილ. საკუთ.'!H664,'მთავრ. ფონდი'!H664,'პრეზ. ფონდი'!H664)</f>
        <v>0</v>
      </c>
      <c r="H664" s="7">
        <f>SUM('ცვლილ. ბიუჯ.'!I664,'ცვლილ. საკუთ.'!I664,'მთავრ. ფონდი'!I664,'პრეზ. ფონდი'!I664)</f>
        <v>-550000</v>
      </c>
      <c r="I664" s="7">
        <f t="shared" si="36"/>
        <v>550000</v>
      </c>
      <c r="J664" s="7">
        <f t="shared" si="37"/>
        <v>550000</v>
      </c>
    </row>
    <row r="665" spans="1:10" x14ac:dyDescent="0.25">
      <c r="A665" t="str">
        <f t="shared" si="35"/>
        <v>b</v>
      </c>
      <c r="B665" s="8"/>
      <c r="C665" s="9" t="s">
        <v>11</v>
      </c>
      <c r="D665" s="10">
        <f>SUM('ცვლილ. ბიუჯ.'!E665,'ცვლილ. საკუთ.'!E665,'მთავრ. ფონდი'!E665,'პრეზ. ფონდი'!E665)</f>
        <v>0</v>
      </c>
      <c r="E665" s="10">
        <f>SUM('ცვლილ. ბიუჯ.'!F665,'ცვლილ. საკუთ.'!F665,'მთავრ. ფონდი'!F665,'პრეზ. ფონდი'!F665)</f>
        <v>0</v>
      </c>
      <c r="F665" s="10">
        <f>SUM('ცვლილ. ბიუჯ.'!G665,'ცვლილ. საკუთ.'!G665,'მთავრ. ფონდი'!G665,'პრეზ. ფონდი'!G665)</f>
        <v>0</v>
      </c>
      <c r="G665" s="10">
        <f>SUM('ცვლილ. ბიუჯ.'!H665,'ცვლილ. საკუთ.'!H665,'მთავრ. ფონდი'!H665,'პრეზ. ფონდი'!H665)</f>
        <v>0</v>
      </c>
      <c r="H665" s="10">
        <f>SUM('ცვლილ. ბიუჯ.'!I665,'ცვლილ. საკუთ.'!I665,'მთავრ. ფონდი'!I665,'პრეზ. ფონდი'!I665)</f>
        <v>0</v>
      </c>
      <c r="I665" s="10">
        <f t="shared" si="36"/>
        <v>0</v>
      </c>
      <c r="J665" s="10">
        <f t="shared" si="37"/>
        <v>0</v>
      </c>
    </row>
    <row r="666" spans="1:10" x14ac:dyDescent="0.25">
      <c r="A666" t="str">
        <f t="shared" si="35"/>
        <v>a</v>
      </c>
      <c r="B666" s="8"/>
      <c r="C666" s="9" t="s">
        <v>12</v>
      </c>
      <c r="D666" s="10">
        <f>SUM('ცვლილ. ბიუჯ.'!E666,'ცვლილ. საკუთ.'!E666,'მთავრ. ფონდი'!E666,'პრეზ. ფონდი'!E666)</f>
        <v>497000</v>
      </c>
      <c r="E666" s="10">
        <f>SUM('ცვლილ. ბიუჯ.'!F666,'ცვლილ. საკუთ.'!F666,'მთავრ. ფონდი'!F666,'პრეზ. ფონდი'!F666)</f>
        <v>0</v>
      </c>
      <c r="F666" s="10">
        <f>SUM('ცვლილ. ბიუჯ.'!G666,'ცვლილ. საკუთ.'!G666,'მთავრ. ფონდი'!G666,'პრეზ. ფონდი'!G666)</f>
        <v>550000</v>
      </c>
      <c r="G666" s="10">
        <f>SUM('ცვლილ. ბიუჯ.'!H666,'ცვლილ. საკუთ.'!H666,'მთავრ. ფონდი'!H666,'პრეზ. ფონდი'!H666)</f>
        <v>0</v>
      </c>
      <c r="H666" s="10">
        <f>SUM('ცვლილ. ბიუჯ.'!I666,'ცვლილ. საკუთ.'!I666,'მთავრ. ფონდი'!I666,'პრეზ. ფონდი'!I666)</f>
        <v>-53000</v>
      </c>
      <c r="I666" s="10">
        <f t="shared" si="36"/>
        <v>550000</v>
      </c>
      <c r="J666" s="10">
        <f t="shared" si="37"/>
        <v>550000</v>
      </c>
    </row>
    <row r="667" spans="1:10" x14ac:dyDescent="0.25">
      <c r="A667" t="str">
        <f t="shared" si="35"/>
        <v>b</v>
      </c>
      <c r="B667" s="8"/>
      <c r="C667" s="9" t="s">
        <v>13</v>
      </c>
      <c r="D667" s="10">
        <f>SUM('ცვლილ. ბიუჯ.'!E667,'ცვლილ. საკუთ.'!E667,'მთავრ. ფონდი'!E667,'პრეზ. ფონდი'!E667)</f>
        <v>0</v>
      </c>
      <c r="E667" s="10">
        <f>SUM('ცვლილ. ბიუჯ.'!F667,'ცვლილ. საკუთ.'!F667,'მთავრ. ფონდი'!F667,'პრეზ. ფონდი'!F667)</f>
        <v>0</v>
      </c>
      <c r="F667" s="10">
        <f>SUM('ცვლილ. ბიუჯ.'!G667,'ცვლილ. საკუთ.'!G667,'მთავრ. ფონდი'!G667,'პრეზ. ფონდი'!G667)</f>
        <v>0</v>
      </c>
      <c r="G667" s="10">
        <f>SUM('ცვლილ. ბიუჯ.'!H667,'ცვლილ. საკუთ.'!H667,'მთავრ. ფონდი'!H667,'პრეზ. ფონდი'!H667)</f>
        <v>0</v>
      </c>
      <c r="H667" s="10">
        <f>SUM('ცვლილ. ბიუჯ.'!I667,'ცვლილ. საკუთ.'!I667,'მთავრ. ფონდი'!I667,'პრეზ. ფონდი'!I667)</f>
        <v>0</v>
      </c>
      <c r="I667" s="10">
        <f t="shared" si="36"/>
        <v>0</v>
      </c>
      <c r="J667" s="10">
        <f t="shared" si="37"/>
        <v>0</v>
      </c>
    </row>
    <row r="668" spans="1:10" x14ac:dyDescent="0.25">
      <c r="A668" t="str">
        <f t="shared" si="35"/>
        <v>b</v>
      </c>
      <c r="B668" s="8"/>
      <c r="C668" s="9" t="s">
        <v>14</v>
      </c>
      <c r="D668" s="10">
        <f>SUM('ცვლილ. ბიუჯ.'!E668,'ცვლილ. საკუთ.'!E668,'მთავრ. ფონდი'!E668,'პრეზ. ფონდი'!E668)</f>
        <v>0</v>
      </c>
      <c r="E668" s="10">
        <f>SUM('ცვლილ. ბიუჯ.'!F668,'ცვლილ. საკუთ.'!F668,'მთავრ. ფონდი'!F668,'პრეზ. ფონდი'!F668)</f>
        <v>0</v>
      </c>
      <c r="F668" s="10">
        <f>SUM('ცვლილ. ბიუჯ.'!G668,'ცვლილ. საკუთ.'!G668,'მთავრ. ფონდი'!G668,'პრეზ. ფონდი'!G668)</f>
        <v>0</v>
      </c>
      <c r="G668" s="10">
        <f>SUM('ცვლილ. ბიუჯ.'!H668,'ცვლილ. საკუთ.'!H668,'მთავრ. ფონდი'!H668,'პრეზ. ფონდი'!H668)</f>
        <v>0</v>
      </c>
      <c r="H668" s="10">
        <f>SUM('ცვლილ. ბიუჯ.'!I668,'ცვლილ. საკუთ.'!I668,'მთავრ. ფონდი'!I668,'პრეზ. ფონდი'!I668)</f>
        <v>0</v>
      </c>
      <c r="I668" s="10">
        <f t="shared" si="36"/>
        <v>0</v>
      </c>
      <c r="J668" s="10">
        <f t="shared" si="37"/>
        <v>0</v>
      </c>
    </row>
    <row r="669" spans="1:10" x14ac:dyDescent="0.25">
      <c r="A669" t="str">
        <f t="shared" si="35"/>
        <v>b</v>
      </c>
      <c r="B669" s="8"/>
      <c r="C669" s="9" t="s">
        <v>15</v>
      </c>
      <c r="D669" s="10">
        <f>SUM('ცვლილ. ბიუჯ.'!E669,'ცვლილ. საკუთ.'!E669,'მთავრ. ფონდი'!E669,'პრეზ. ფონდი'!E669)</f>
        <v>0</v>
      </c>
      <c r="E669" s="10">
        <f>SUM('ცვლილ. ბიუჯ.'!F669,'ცვლილ. საკუთ.'!F669,'მთავრ. ფონდი'!F669,'პრეზ. ფონდი'!F669)</f>
        <v>0</v>
      </c>
      <c r="F669" s="10">
        <f>SUM('ცვლილ. ბიუჯ.'!G669,'ცვლილ. საკუთ.'!G669,'მთავრ. ფონდი'!G669,'პრეზ. ფონდი'!G669)</f>
        <v>0</v>
      </c>
      <c r="G669" s="10">
        <f>SUM('ცვლილ. ბიუჯ.'!H669,'ცვლილ. საკუთ.'!H669,'მთავრ. ფონდი'!H669,'პრეზ. ფონდი'!H669)</f>
        <v>0</v>
      </c>
      <c r="H669" s="10">
        <f>SUM('ცვლილ. ბიუჯ.'!I669,'ცვლილ. საკუთ.'!I669,'მთავრ. ფონდი'!I669,'პრეზ. ფონდი'!I669)</f>
        <v>0</v>
      </c>
      <c r="I669" s="10">
        <f t="shared" si="36"/>
        <v>0</v>
      </c>
      <c r="J669" s="10">
        <f t="shared" si="37"/>
        <v>0</v>
      </c>
    </row>
    <row r="670" spans="1:10" x14ac:dyDescent="0.25">
      <c r="A670" t="str">
        <f t="shared" si="35"/>
        <v>a</v>
      </c>
      <c r="B670" s="8"/>
      <c r="C670" s="9" t="s">
        <v>16</v>
      </c>
      <c r="D670" s="10">
        <f>SUM('ცვლილ. ბიუჯ.'!E670,'ცვლილ. საკუთ.'!E670,'მთავრ. ფონდი'!E670,'პრეზ. ფონდი'!E670)</f>
        <v>-497000</v>
      </c>
      <c r="E670" s="10">
        <f>SUM('ცვლილ. ბიუჯ.'!F670,'ცვლილ. საკუთ.'!F670,'მთავრ. ფონდი'!F670,'პრეზ. ფონდი'!F670)</f>
        <v>-443000</v>
      </c>
      <c r="F670" s="10">
        <f>SUM('ცვლილ. ბიუჯ.'!G670,'ცვლილ. საკუთ.'!G670,'მთავრ. ფონდი'!G670,'პრეზ. ფონდი'!G670)</f>
        <v>443000</v>
      </c>
      <c r="G670" s="10">
        <f>SUM('ცვლილ. ბიუჯ.'!H670,'ცვლილ. საკუთ.'!H670,'მთავრ. ფონდი'!H670,'პრეზ. ფონდი'!H670)</f>
        <v>0</v>
      </c>
      <c r="H670" s="10">
        <f>SUM('ცვლილ. ბიუჯ.'!I670,'ცვლილ. საკუთ.'!I670,'მთავრ. ფონდი'!I670,'პრეზ. ფონდი'!I670)</f>
        <v>-497000</v>
      </c>
      <c r="I670" s="10">
        <f t="shared" si="36"/>
        <v>0</v>
      </c>
      <c r="J670" s="10">
        <f t="shared" si="37"/>
        <v>0</v>
      </c>
    </row>
    <row r="671" spans="1:10" x14ac:dyDescent="0.25">
      <c r="A671" t="str">
        <f t="shared" si="35"/>
        <v>b</v>
      </c>
      <c r="B671" s="8"/>
      <c r="C671" s="9" t="s">
        <v>17</v>
      </c>
      <c r="D671" s="10">
        <f>SUM('ცვლილ. ბიუჯ.'!E671,'ცვლილ. საკუთ.'!E671,'მთავრ. ფონდი'!E671,'პრეზ. ფონდი'!E671)</f>
        <v>0</v>
      </c>
      <c r="E671" s="10">
        <f>SUM('ცვლილ. ბიუჯ.'!F671,'ცვლილ. საკუთ.'!F671,'მთავრ. ფონდი'!F671,'პრეზ. ფონდი'!F671)</f>
        <v>0</v>
      </c>
      <c r="F671" s="10">
        <f>SUM('ცვლილ. ბიუჯ.'!G671,'ცვლილ. საკუთ.'!G671,'მთავრ. ფონდი'!G671,'პრეზ. ფონდი'!G671)</f>
        <v>0</v>
      </c>
      <c r="G671" s="10">
        <f>SUM('ცვლილ. ბიუჯ.'!H671,'ცვლილ. საკუთ.'!H671,'მთავრ. ფონდი'!H671,'პრეზ. ფონდი'!H671)</f>
        <v>0</v>
      </c>
      <c r="H671" s="10">
        <f>SUM('ცვლილ. ბიუჯ.'!I671,'ცვლილ. საკუთ.'!I671,'მთავრ. ფონდი'!I671,'პრეზ. ფონდი'!I671)</f>
        <v>0</v>
      </c>
      <c r="I671" s="10">
        <f t="shared" si="36"/>
        <v>0</v>
      </c>
      <c r="J671" s="10">
        <f t="shared" si="37"/>
        <v>0</v>
      </c>
    </row>
    <row r="672" spans="1:10" x14ac:dyDescent="0.25">
      <c r="A672" t="str">
        <f t="shared" si="35"/>
        <v>b</v>
      </c>
      <c r="B672" s="5"/>
      <c r="C672" s="6" t="s">
        <v>18</v>
      </c>
      <c r="D672" s="7">
        <f>SUM('ცვლილ. ბიუჯ.'!E672,'ცვლილ. საკუთ.'!E672,'მთავრ. ფონდი'!E672,'პრეზ. ფონდი'!E672)</f>
        <v>0</v>
      </c>
      <c r="E672" s="7">
        <f>SUM('ცვლილ. ბიუჯ.'!F672,'ცვლილ. საკუთ.'!F672,'მთავრ. ფონდი'!F672,'პრეზ. ფონდი'!F672)</f>
        <v>0</v>
      </c>
      <c r="F672" s="7">
        <f>SUM('ცვლილ. ბიუჯ.'!G672,'ცვლილ. საკუთ.'!G672,'მთავრ. ფონდი'!G672,'პრეზ. ფონდი'!G672)</f>
        <v>0</v>
      </c>
      <c r="G672" s="7">
        <f>SUM('ცვლილ. ბიუჯ.'!H672,'ცვლილ. საკუთ.'!H672,'მთავრ. ფონდი'!H672,'პრეზ. ფონდი'!H672)</f>
        <v>0</v>
      </c>
      <c r="H672" s="7">
        <f>SUM('ცვლილ. ბიუჯ.'!I672,'ცვლილ. საკუთ.'!I672,'მთავრ. ფონდი'!I672,'პრეზ. ფონდი'!I672)</f>
        <v>0</v>
      </c>
      <c r="I672" s="7">
        <f t="shared" si="36"/>
        <v>0</v>
      </c>
      <c r="J672" s="7">
        <f t="shared" si="37"/>
        <v>0</v>
      </c>
    </row>
    <row r="673" spans="1:10" x14ac:dyDescent="0.25">
      <c r="A673" t="str">
        <f t="shared" si="35"/>
        <v>b</v>
      </c>
      <c r="B673" s="5"/>
      <c r="C673" s="6" t="s">
        <v>19</v>
      </c>
      <c r="D673" s="7">
        <f>SUM('ცვლილ. ბიუჯ.'!E673,'ცვლილ. საკუთ.'!E673,'მთავრ. ფონდი'!E673,'პრეზ. ფონდი'!E673)</f>
        <v>0</v>
      </c>
      <c r="E673" s="7">
        <f>SUM('ცვლილ. ბიუჯ.'!F673,'ცვლილ. საკუთ.'!F673,'მთავრ. ფონდი'!F673,'პრეზ. ფონდი'!F673)</f>
        <v>0</v>
      </c>
      <c r="F673" s="7">
        <f>SUM('ცვლილ. ბიუჯ.'!G673,'ცვლილ. საკუთ.'!G673,'მთავრ. ფონდი'!G673,'პრეზ. ფონდი'!G673)</f>
        <v>0</v>
      </c>
      <c r="G673" s="7">
        <f>SUM('ცვლილ. ბიუჯ.'!H673,'ცვლილ. საკუთ.'!H673,'მთავრ. ფონდი'!H673,'პრეზ. ფონდი'!H673)</f>
        <v>0</v>
      </c>
      <c r="H673" s="7">
        <f>SUM('ცვლილ. ბიუჯ.'!I673,'ცვლილ. საკუთ.'!I673,'მთავრ. ფონდი'!I673,'პრეზ. ფონდი'!I673)</f>
        <v>0</v>
      </c>
      <c r="I673" s="7">
        <f t="shared" si="36"/>
        <v>0</v>
      </c>
      <c r="J673" s="7">
        <f t="shared" si="37"/>
        <v>0</v>
      </c>
    </row>
    <row r="674" spans="1:10" ht="15.75" thickBot="1" x14ac:dyDescent="0.3">
      <c r="A674" t="str">
        <f t="shared" si="35"/>
        <v>b</v>
      </c>
      <c r="B674" s="11"/>
      <c r="C674" s="12" t="s">
        <v>20</v>
      </c>
      <c r="D674" s="13">
        <f>SUM('ცვლილ. ბიუჯ.'!E674,'ცვლილ. საკუთ.'!E674,'მთავრ. ფონდი'!E674,'პრეზ. ფონდი'!E674)</f>
        <v>0</v>
      </c>
      <c r="E674" s="13">
        <f>SUM('ცვლილ. ბიუჯ.'!F674,'ცვლილ. საკუთ.'!F674,'მთავრ. ფონდი'!F674,'პრეზ. ფონდი'!F674)</f>
        <v>0</v>
      </c>
      <c r="F674" s="13">
        <f>SUM('ცვლილ. ბიუჯ.'!G674,'ცვლილ. საკუთ.'!G674,'მთავრ. ფონდი'!G674,'პრეზ. ფონდი'!G674)</f>
        <v>0</v>
      </c>
      <c r="G674" s="13">
        <f>SUM('ცვლილ. ბიუჯ.'!H674,'ცვლილ. საკუთ.'!H674,'მთავრ. ფონდი'!H674,'პრეზ. ფონდი'!H674)</f>
        <v>0</v>
      </c>
      <c r="H674" s="13">
        <f>SUM('ცვლილ. ბიუჯ.'!I674,'ცვლილ. საკუთ.'!I674,'მთავრ. ფონდი'!I674,'პრეზ. ფონდი'!I674)</f>
        <v>0</v>
      </c>
      <c r="I674" s="13">
        <f t="shared" si="36"/>
        <v>0</v>
      </c>
      <c r="J674" s="13">
        <f t="shared" si="37"/>
        <v>0</v>
      </c>
    </row>
    <row r="675" spans="1:10" ht="32.25" customHeight="1" thickTop="1" thickBot="1" x14ac:dyDescent="0.3">
      <c r="A675" t="str">
        <f t="shared" si="35"/>
        <v>a</v>
      </c>
      <c r="B675" s="16" t="s">
        <v>118</v>
      </c>
      <c r="C675" s="4" t="s">
        <v>117</v>
      </c>
      <c r="D675" s="4">
        <f>SUM('ცვლილ. ბიუჯ.'!E675,'ცვლილ. საკუთ.'!E675,'მთავრ. ფონდი'!E675,'პრეზ. ფონდი'!E675)</f>
        <v>0</v>
      </c>
      <c r="E675" s="4">
        <f>SUM('ცვლილ. ბიუჯ.'!F675,'ცვლილ. საკუთ.'!F675,'მთავრ. ფონდი'!F675,'პრეზ. ფონდი'!F675)</f>
        <v>-443000</v>
      </c>
      <c r="F675" s="4">
        <f>SUM('ცვლილ. ბიუჯ.'!G675,'ცვლილ. საკუთ.'!G675,'მთავრ. ფონდი'!G675,'პრეზ. ფონდი'!G675)</f>
        <v>443000</v>
      </c>
      <c r="G675" s="4">
        <f>SUM('ცვლილ. ბიუჯ.'!H675,'ცვლილ. საკუთ.'!H675,'მთავრ. ფონდი'!H675,'პრეზ. ფონდი'!H675)</f>
        <v>0</v>
      </c>
      <c r="H675" s="4">
        <f>SUM('ცვლილ. ბიუჯ.'!I675,'ცვლილ. საკუთ.'!I675,'მთავრ. ფონდი'!I675,'პრეზ. ფონდი'!I675)</f>
        <v>0</v>
      </c>
      <c r="I675" s="4">
        <f t="shared" si="36"/>
        <v>0</v>
      </c>
      <c r="J675" s="4">
        <f t="shared" si="37"/>
        <v>0</v>
      </c>
    </row>
    <row r="676" spans="1:10" ht="15.75" thickTop="1" x14ac:dyDescent="0.25">
      <c r="A676" t="str">
        <f t="shared" si="35"/>
        <v>a</v>
      </c>
      <c r="B676" s="5"/>
      <c r="C676" s="6" t="s">
        <v>10</v>
      </c>
      <c r="D676" s="7">
        <f>SUM('ცვლილ. ბიუჯ.'!E676,'ცვლილ. საკუთ.'!E676,'მთავრ. ფონდი'!E676,'პრეზ. ფონდი'!E676)</f>
        <v>0</v>
      </c>
      <c r="E676" s="7">
        <f>SUM('ცვლილ. ბიუჯ.'!F676,'ცვლილ. საკუთ.'!F676,'მთავრ. ფონდი'!F676,'პრეზ. ფონდი'!F676)</f>
        <v>-443000</v>
      </c>
      <c r="F676" s="7">
        <f>SUM('ცვლილ. ბიუჯ.'!G676,'ცვლილ. საკუთ.'!G676,'მთავრ. ფონდი'!G676,'პრეზ. ფონდი'!G676)</f>
        <v>443000</v>
      </c>
      <c r="G676" s="7">
        <f>SUM('ცვლილ. ბიუჯ.'!H676,'ცვლილ. საკუთ.'!H676,'მთავრ. ფონდი'!H676,'პრეზ. ფონდი'!H676)</f>
        <v>0</v>
      </c>
      <c r="H676" s="7">
        <f>SUM('ცვლილ. ბიუჯ.'!I676,'ცვლილ. საკუთ.'!I676,'მთავრ. ფონდი'!I676,'პრეზ. ფონდი'!I676)</f>
        <v>0</v>
      </c>
      <c r="I676" s="7">
        <f t="shared" si="36"/>
        <v>0</v>
      </c>
      <c r="J676" s="7">
        <f t="shared" si="37"/>
        <v>0</v>
      </c>
    </row>
    <row r="677" spans="1:10" x14ac:dyDescent="0.25">
      <c r="A677" t="str">
        <f t="shared" si="35"/>
        <v>b</v>
      </c>
      <c r="B677" s="8"/>
      <c r="C677" s="9" t="s">
        <v>11</v>
      </c>
      <c r="D677" s="10">
        <f>SUM('ცვლილ. ბიუჯ.'!E677,'ცვლილ. საკუთ.'!E677,'მთავრ. ფონდი'!E677,'პრეზ. ფონდი'!E677)</f>
        <v>0</v>
      </c>
      <c r="E677" s="10">
        <f>SUM('ცვლილ. ბიუჯ.'!F677,'ცვლილ. საკუთ.'!F677,'მთავრ. ფონდი'!F677,'პრეზ. ფონდი'!F677)</f>
        <v>0</v>
      </c>
      <c r="F677" s="10">
        <f>SUM('ცვლილ. ბიუჯ.'!G677,'ცვლილ. საკუთ.'!G677,'მთავრ. ფონდი'!G677,'პრეზ. ფონდი'!G677)</f>
        <v>0</v>
      </c>
      <c r="G677" s="10">
        <f>SUM('ცვლილ. ბიუჯ.'!H677,'ცვლილ. საკუთ.'!H677,'მთავრ. ფონდი'!H677,'პრეზ. ფონდი'!H677)</f>
        <v>0</v>
      </c>
      <c r="H677" s="10">
        <f>SUM('ცვლილ. ბიუჯ.'!I677,'ცვლილ. საკუთ.'!I677,'მთავრ. ფონდი'!I677,'პრეზ. ფონდი'!I677)</f>
        <v>0</v>
      </c>
      <c r="I677" s="10">
        <f t="shared" si="36"/>
        <v>0</v>
      </c>
      <c r="J677" s="10">
        <f t="shared" si="37"/>
        <v>0</v>
      </c>
    </row>
    <row r="678" spans="1:10" x14ac:dyDescent="0.25">
      <c r="A678" t="str">
        <f t="shared" si="35"/>
        <v>b</v>
      </c>
      <c r="B678" s="8"/>
      <c r="C678" s="9" t="s">
        <v>12</v>
      </c>
      <c r="D678" s="10">
        <f>SUM('ცვლილ. ბიუჯ.'!E678,'ცვლილ. საკუთ.'!E678,'მთავრ. ფონდი'!E678,'პრეზ. ფონდი'!E678)</f>
        <v>0</v>
      </c>
      <c r="E678" s="10">
        <f>SUM('ცვლილ. ბიუჯ.'!F678,'ცვლილ. საკუთ.'!F678,'მთავრ. ფონდი'!F678,'პრეზ. ფონდი'!F678)</f>
        <v>0</v>
      </c>
      <c r="F678" s="10">
        <f>SUM('ცვლილ. ბიუჯ.'!G678,'ცვლილ. საკუთ.'!G678,'მთავრ. ფონდი'!G678,'პრეზ. ფონდი'!G678)</f>
        <v>0</v>
      </c>
      <c r="G678" s="10">
        <f>SUM('ცვლილ. ბიუჯ.'!H678,'ცვლილ. საკუთ.'!H678,'მთავრ. ფონდი'!H678,'პრეზ. ფონდი'!H678)</f>
        <v>0</v>
      </c>
      <c r="H678" s="10">
        <f>SUM('ცვლილ. ბიუჯ.'!I678,'ცვლილ. საკუთ.'!I678,'მთავრ. ფონდი'!I678,'პრეზ. ფონდი'!I678)</f>
        <v>0</v>
      </c>
      <c r="I678" s="10">
        <f t="shared" si="36"/>
        <v>0</v>
      </c>
      <c r="J678" s="10">
        <f t="shared" si="37"/>
        <v>0</v>
      </c>
    </row>
    <row r="679" spans="1:10" x14ac:dyDescent="0.25">
      <c r="A679" t="str">
        <f t="shared" si="35"/>
        <v>b</v>
      </c>
      <c r="B679" s="8"/>
      <c r="C679" s="9" t="s">
        <v>13</v>
      </c>
      <c r="D679" s="10">
        <f>SUM('ცვლილ. ბიუჯ.'!E679,'ცვლილ. საკუთ.'!E679,'მთავრ. ფონდი'!E679,'პრეზ. ფონდი'!E679)</f>
        <v>0</v>
      </c>
      <c r="E679" s="10">
        <f>SUM('ცვლილ. ბიუჯ.'!F679,'ცვლილ. საკუთ.'!F679,'მთავრ. ფონდი'!F679,'პრეზ. ფონდი'!F679)</f>
        <v>0</v>
      </c>
      <c r="F679" s="10">
        <f>SUM('ცვლილ. ბიუჯ.'!G679,'ცვლილ. საკუთ.'!G679,'მთავრ. ფონდი'!G679,'პრეზ. ფონდი'!G679)</f>
        <v>0</v>
      </c>
      <c r="G679" s="10">
        <f>SUM('ცვლილ. ბიუჯ.'!H679,'ცვლილ. საკუთ.'!H679,'მთავრ. ფონდი'!H679,'პრეზ. ფონდი'!H679)</f>
        <v>0</v>
      </c>
      <c r="H679" s="10">
        <f>SUM('ცვლილ. ბიუჯ.'!I679,'ცვლილ. საკუთ.'!I679,'მთავრ. ფონდი'!I679,'პრეზ. ფონდი'!I679)</f>
        <v>0</v>
      </c>
      <c r="I679" s="10">
        <f t="shared" si="36"/>
        <v>0</v>
      </c>
      <c r="J679" s="10">
        <f t="shared" si="37"/>
        <v>0</v>
      </c>
    </row>
    <row r="680" spans="1:10" x14ac:dyDescent="0.25">
      <c r="A680" t="str">
        <f t="shared" si="35"/>
        <v>b</v>
      </c>
      <c r="B680" s="8"/>
      <c r="C680" s="9" t="s">
        <v>14</v>
      </c>
      <c r="D680" s="10">
        <f>SUM('ცვლილ. ბიუჯ.'!E680,'ცვლილ. საკუთ.'!E680,'მთავრ. ფონდი'!E680,'პრეზ. ფონდი'!E680)</f>
        <v>0</v>
      </c>
      <c r="E680" s="10">
        <f>SUM('ცვლილ. ბიუჯ.'!F680,'ცვლილ. საკუთ.'!F680,'მთავრ. ფონდი'!F680,'პრეზ. ფონდი'!F680)</f>
        <v>0</v>
      </c>
      <c r="F680" s="10">
        <f>SUM('ცვლილ. ბიუჯ.'!G680,'ცვლილ. საკუთ.'!G680,'მთავრ. ფონდი'!G680,'პრეზ. ფონდი'!G680)</f>
        <v>0</v>
      </c>
      <c r="G680" s="10">
        <f>SUM('ცვლილ. ბიუჯ.'!H680,'ცვლილ. საკუთ.'!H680,'მთავრ. ფონდი'!H680,'პრეზ. ფონდი'!H680)</f>
        <v>0</v>
      </c>
      <c r="H680" s="10">
        <f>SUM('ცვლილ. ბიუჯ.'!I680,'ცვლილ. საკუთ.'!I680,'მთავრ. ფონდი'!I680,'პრეზ. ფონდი'!I680)</f>
        <v>0</v>
      </c>
      <c r="I680" s="10">
        <f t="shared" si="36"/>
        <v>0</v>
      </c>
      <c r="J680" s="10">
        <f t="shared" si="37"/>
        <v>0</v>
      </c>
    </row>
    <row r="681" spans="1:10" x14ac:dyDescent="0.25">
      <c r="A681" t="str">
        <f t="shared" si="35"/>
        <v>b</v>
      </c>
      <c r="B681" s="8"/>
      <c r="C681" s="9" t="s">
        <v>15</v>
      </c>
      <c r="D681" s="10">
        <f>SUM('ცვლილ. ბიუჯ.'!E681,'ცვლილ. საკუთ.'!E681,'მთავრ. ფონდი'!E681,'პრეზ. ფონდი'!E681)</f>
        <v>0</v>
      </c>
      <c r="E681" s="10">
        <f>SUM('ცვლილ. ბიუჯ.'!F681,'ცვლილ. საკუთ.'!F681,'მთავრ. ფონდი'!F681,'პრეზ. ფონდი'!F681)</f>
        <v>0</v>
      </c>
      <c r="F681" s="10">
        <f>SUM('ცვლილ. ბიუჯ.'!G681,'ცვლილ. საკუთ.'!G681,'მთავრ. ფონდი'!G681,'პრეზ. ფონდი'!G681)</f>
        <v>0</v>
      </c>
      <c r="G681" s="10">
        <f>SUM('ცვლილ. ბიუჯ.'!H681,'ცვლილ. საკუთ.'!H681,'მთავრ. ფონდი'!H681,'პრეზ. ფონდი'!H681)</f>
        <v>0</v>
      </c>
      <c r="H681" s="10">
        <f>SUM('ცვლილ. ბიუჯ.'!I681,'ცვლილ. საკუთ.'!I681,'მთავრ. ფონდი'!I681,'პრეზ. ფონდი'!I681)</f>
        <v>0</v>
      </c>
      <c r="I681" s="10">
        <f t="shared" si="36"/>
        <v>0</v>
      </c>
      <c r="J681" s="10">
        <f t="shared" si="37"/>
        <v>0</v>
      </c>
    </row>
    <row r="682" spans="1:10" x14ac:dyDescent="0.25">
      <c r="A682" t="str">
        <f t="shared" si="35"/>
        <v>a</v>
      </c>
      <c r="B682" s="8"/>
      <c r="C682" s="9" t="s">
        <v>16</v>
      </c>
      <c r="D682" s="10">
        <f>SUM('ცვლილ. ბიუჯ.'!E682,'ცვლილ. საკუთ.'!E682,'მთავრ. ფონდი'!E682,'პრეზ. ფონდი'!E682)</f>
        <v>0</v>
      </c>
      <c r="E682" s="10">
        <f>SUM('ცვლილ. ბიუჯ.'!F682,'ცვლილ. საკუთ.'!F682,'მთავრ. ფონდი'!F682,'პრეზ. ფონდი'!F682)</f>
        <v>-443000</v>
      </c>
      <c r="F682" s="10">
        <f>SUM('ცვლილ. ბიუჯ.'!G682,'ცვლილ. საკუთ.'!G682,'მთავრ. ფონდი'!G682,'პრეზ. ფონდი'!G682)</f>
        <v>443000</v>
      </c>
      <c r="G682" s="10">
        <f>SUM('ცვლილ. ბიუჯ.'!H682,'ცვლილ. საკუთ.'!H682,'მთავრ. ფონდი'!H682,'პრეზ. ფონდი'!H682)</f>
        <v>0</v>
      </c>
      <c r="H682" s="10">
        <f>SUM('ცვლილ. ბიუჯ.'!I682,'ცვლილ. საკუთ.'!I682,'მთავრ. ფონდი'!I682,'პრეზ. ფონდი'!I682)</f>
        <v>0</v>
      </c>
      <c r="I682" s="10">
        <f t="shared" si="36"/>
        <v>0</v>
      </c>
      <c r="J682" s="10">
        <f t="shared" si="37"/>
        <v>0</v>
      </c>
    </row>
    <row r="683" spans="1:10" x14ac:dyDescent="0.25">
      <c r="A683" t="str">
        <f t="shared" si="35"/>
        <v>b</v>
      </c>
      <c r="B683" s="8"/>
      <c r="C683" s="9" t="s">
        <v>17</v>
      </c>
      <c r="D683" s="10">
        <f>SUM('ცვლილ. ბიუჯ.'!E683,'ცვლილ. საკუთ.'!E683,'მთავრ. ფონდი'!E683,'პრეზ. ფონდი'!E683)</f>
        <v>0</v>
      </c>
      <c r="E683" s="10">
        <f>SUM('ცვლილ. ბიუჯ.'!F683,'ცვლილ. საკუთ.'!F683,'მთავრ. ფონდი'!F683,'პრეზ. ფონდი'!F683)</f>
        <v>0</v>
      </c>
      <c r="F683" s="10">
        <f>SUM('ცვლილ. ბიუჯ.'!G683,'ცვლილ. საკუთ.'!G683,'მთავრ. ფონდი'!G683,'პრეზ. ფონდი'!G683)</f>
        <v>0</v>
      </c>
      <c r="G683" s="10">
        <f>SUM('ცვლილ. ბიუჯ.'!H683,'ცვლილ. საკუთ.'!H683,'მთავრ. ფონდი'!H683,'პრეზ. ფონდი'!H683)</f>
        <v>0</v>
      </c>
      <c r="H683" s="10">
        <f>SUM('ცვლილ. ბიუჯ.'!I683,'ცვლილ. საკუთ.'!I683,'მთავრ. ფონდი'!I683,'პრეზ. ფონდი'!I683)</f>
        <v>0</v>
      </c>
      <c r="I683" s="10">
        <f t="shared" si="36"/>
        <v>0</v>
      </c>
      <c r="J683" s="10">
        <f t="shared" si="37"/>
        <v>0</v>
      </c>
    </row>
    <row r="684" spans="1:10" x14ac:dyDescent="0.25">
      <c r="A684" t="str">
        <f t="shared" si="35"/>
        <v>b</v>
      </c>
      <c r="B684" s="5"/>
      <c r="C684" s="6" t="s">
        <v>18</v>
      </c>
      <c r="D684" s="7">
        <f>SUM('ცვლილ. ბიუჯ.'!E684,'ცვლილ. საკუთ.'!E684,'მთავრ. ფონდი'!E684,'პრეზ. ფონდი'!E684)</f>
        <v>0</v>
      </c>
      <c r="E684" s="7">
        <f>SUM('ცვლილ. ბიუჯ.'!F684,'ცვლილ. საკუთ.'!F684,'მთავრ. ფონდი'!F684,'პრეზ. ფონდი'!F684)</f>
        <v>0</v>
      </c>
      <c r="F684" s="7">
        <f>SUM('ცვლილ. ბიუჯ.'!G684,'ცვლილ. საკუთ.'!G684,'მთავრ. ფონდი'!G684,'პრეზ. ფონდი'!G684)</f>
        <v>0</v>
      </c>
      <c r="G684" s="7">
        <f>SUM('ცვლილ. ბიუჯ.'!H684,'ცვლილ. საკუთ.'!H684,'მთავრ. ფონდი'!H684,'პრეზ. ფონდი'!H684)</f>
        <v>0</v>
      </c>
      <c r="H684" s="7">
        <f>SUM('ცვლილ. ბიუჯ.'!I684,'ცვლილ. საკუთ.'!I684,'მთავრ. ფონდი'!I684,'პრეზ. ფონდი'!I684)</f>
        <v>0</v>
      </c>
      <c r="I684" s="7">
        <f t="shared" si="36"/>
        <v>0</v>
      </c>
      <c r="J684" s="7">
        <f t="shared" si="37"/>
        <v>0</v>
      </c>
    </row>
    <row r="685" spans="1:10" x14ac:dyDescent="0.25">
      <c r="A685" t="str">
        <f t="shared" si="35"/>
        <v>b</v>
      </c>
      <c r="B685" s="5"/>
      <c r="C685" s="6" t="s">
        <v>19</v>
      </c>
      <c r="D685" s="7">
        <f>SUM('ცვლილ. ბიუჯ.'!E685,'ცვლილ. საკუთ.'!E685,'მთავრ. ფონდი'!E685,'პრეზ. ფონდი'!E685)</f>
        <v>0</v>
      </c>
      <c r="E685" s="7">
        <f>SUM('ცვლილ. ბიუჯ.'!F685,'ცვლილ. საკუთ.'!F685,'მთავრ. ფონდი'!F685,'პრეზ. ფონდი'!F685)</f>
        <v>0</v>
      </c>
      <c r="F685" s="7">
        <f>SUM('ცვლილ. ბიუჯ.'!G685,'ცვლილ. საკუთ.'!G685,'მთავრ. ფონდი'!G685,'პრეზ. ფონდი'!G685)</f>
        <v>0</v>
      </c>
      <c r="G685" s="7">
        <f>SUM('ცვლილ. ბიუჯ.'!H685,'ცვლილ. საკუთ.'!H685,'მთავრ. ფონდი'!H685,'პრეზ. ფონდი'!H685)</f>
        <v>0</v>
      </c>
      <c r="H685" s="7">
        <f>SUM('ცვლილ. ბიუჯ.'!I685,'ცვლილ. საკუთ.'!I685,'მთავრ. ფონდი'!I685,'პრეზ. ფონდი'!I685)</f>
        <v>0</v>
      </c>
      <c r="I685" s="7">
        <f t="shared" si="36"/>
        <v>0</v>
      </c>
      <c r="J685" s="7">
        <f t="shared" si="37"/>
        <v>0</v>
      </c>
    </row>
    <row r="686" spans="1:10" ht="15.75" thickBot="1" x14ac:dyDescent="0.3">
      <c r="A686" t="str">
        <f t="shared" si="35"/>
        <v>b</v>
      </c>
      <c r="B686" s="11"/>
      <c r="C686" s="12" t="s">
        <v>20</v>
      </c>
      <c r="D686" s="13">
        <f>SUM('ცვლილ. ბიუჯ.'!E686,'ცვლილ. საკუთ.'!E686,'მთავრ. ფონდი'!E686,'პრეზ. ფონდი'!E686)</f>
        <v>0</v>
      </c>
      <c r="E686" s="13">
        <f>SUM('ცვლილ. ბიუჯ.'!F686,'ცვლილ. საკუთ.'!F686,'მთავრ. ფონდი'!F686,'პრეზ. ფონდი'!F686)</f>
        <v>0</v>
      </c>
      <c r="F686" s="13">
        <f>SUM('ცვლილ. ბიუჯ.'!G686,'ცვლილ. საკუთ.'!G686,'მთავრ. ფონდი'!G686,'პრეზ. ფონდი'!G686)</f>
        <v>0</v>
      </c>
      <c r="G686" s="13">
        <f>SUM('ცვლილ. ბიუჯ.'!H686,'ცვლილ. საკუთ.'!H686,'მთავრ. ფონდი'!H686,'პრეზ. ფონდი'!H686)</f>
        <v>0</v>
      </c>
      <c r="H686" s="13">
        <f>SUM('ცვლილ. ბიუჯ.'!I686,'ცვლილ. საკუთ.'!I686,'მთავრ. ფონდი'!I686,'პრეზ. ფონდი'!I686)</f>
        <v>0</v>
      </c>
      <c r="I686" s="13">
        <f t="shared" si="36"/>
        <v>0</v>
      </c>
      <c r="J686" s="13">
        <f t="shared" si="37"/>
        <v>0</v>
      </c>
    </row>
    <row r="687" spans="1:10" ht="46.5" thickTop="1" thickBot="1" x14ac:dyDescent="0.3">
      <c r="A687" t="str">
        <f t="shared" si="35"/>
        <v>b</v>
      </c>
      <c r="B687" s="3" t="s">
        <v>119</v>
      </c>
      <c r="C687" s="14" t="s">
        <v>120</v>
      </c>
      <c r="D687" s="4">
        <f>SUM('ცვლილ. ბიუჯ.'!E687,'ცვლილ. საკუთ.'!E687,'მთავრ. ფონდი'!E687,'პრეზ. ფონდი'!E687)</f>
        <v>0</v>
      </c>
      <c r="E687" s="4">
        <f>SUM('ცვლილ. ბიუჯ.'!F687,'ცვლილ. საკუთ.'!F687,'მთავრ. ფონდი'!F687,'პრეზ. ფონდი'!F687)</f>
        <v>0</v>
      </c>
      <c r="F687" s="4">
        <f>SUM('ცვლილ. ბიუჯ.'!G687,'ცვლილ. საკუთ.'!G687,'მთავრ. ფონდი'!G687,'პრეზ. ფონდი'!G687)</f>
        <v>0</v>
      </c>
      <c r="G687" s="4">
        <f>SUM('ცვლილ. ბიუჯ.'!H687,'ცვლილ. საკუთ.'!H687,'მთავრ. ფონდი'!H687,'პრეზ. ფონდი'!H687)</f>
        <v>0</v>
      </c>
      <c r="H687" s="4">
        <f>SUM('ცვლილ. ბიუჯ.'!I687,'ცვლილ. საკუთ.'!I687,'მთავრ. ფონდი'!I687,'პრეზ. ფონდი'!I687)</f>
        <v>0</v>
      </c>
      <c r="I687" s="4">
        <f t="shared" si="36"/>
        <v>0</v>
      </c>
      <c r="J687" s="4">
        <f t="shared" si="37"/>
        <v>0</v>
      </c>
    </row>
    <row r="688" spans="1:10" ht="15.75" thickTop="1" x14ac:dyDescent="0.25">
      <c r="A688" t="str">
        <f t="shared" si="35"/>
        <v>b</v>
      </c>
      <c r="B688" s="5"/>
      <c r="C688" s="6" t="s">
        <v>10</v>
      </c>
      <c r="D688" s="7">
        <f>SUM('ცვლილ. ბიუჯ.'!E688,'ცვლილ. საკუთ.'!E688,'მთავრ. ფონდი'!E688,'პრეზ. ფონდი'!E688)</f>
        <v>0</v>
      </c>
      <c r="E688" s="7">
        <f>SUM('ცვლილ. ბიუჯ.'!F688,'ცვლილ. საკუთ.'!F688,'მთავრ. ფონდი'!F688,'პრეზ. ფონდი'!F688)</f>
        <v>0</v>
      </c>
      <c r="F688" s="7">
        <f>SUM('ცვლილ. ბიუჯ.'!G688,'ცვლილ. საკუთ.'!G688,'მთავრ. ფონდი'!G688,'პრეზ. ფონდი'!G688)</f>
        <v>0</v>
      </c>
      <c r="G688" s="7">
        <f>SUM('ცვლილ. ბიუჯ.'!H688,'ცვლილ. საკუთ.'!H688,'მთავრ. ფონდი'!H688,'პრეზ. ფონდი'!H688)</f>
        <v>0</v>
      </c>
      <c r="H688" s="7">
        <f>SUM('ცვლილ. ბიუჯ.'!I688,'ცვლილ. საკუთ.'!I688,'მთავრ. ფონდი'!I688,'პრეზ. ფონდი'!I688)</f>
        <v>0</v>
      </c>
      <c r="I688" s="7">
        <f t="shared" si="36"/>
        <v>0</v>
      </c>
      <c r="J688" s="7">
        <f t="shared" si="37"/>
        <v>0</v>
      </c>
    </row>
    <row r="689" spans="1:10" x14ac:dyDescent="0.25">
      <c r="A689" t="str">
        <f t="shared" si="35"/>
        <v>b</v>
      </c>
      <c r="B689" s="8"/>
      <c r="C689" s="9" t="s">
        <v>11</v>
      </c>
      <c r="D689" s="10">
        <f>SUM('ცვლილ. ბიუჯ.'!E689,'ცვლილ. საკუთ.'!E689,'მთავრ. ფონდი'!E689,'პრეზ. ფონდი'!E689)</f>
        <v>0</v>
      </c>
      <c r="E689" s="10">
        <f>SUM('ცვლილ. ბიუჯ.'!F689,'ცვლილ. საკუთ.'!F689,'მთავრ. ფონდი'!F689,'პრეზ. ფონდი'!F689)</f>
        <v>0</v>
      </c>
      <c r="F689" s="10">
        <f>SUM('ცვლილ. ბიუჯ.'!G689,'ცვლილ. საკუთ.'!G689,'მთავრ. ფონდი'!G689,'პრეზ. ფონდი'!G689)</f>
        <v>0</v>
      </c>
      <c r="G689" s="10">
        <f>SUM('ცვლილ. ბიუჯ.'!H689,'ცვლილ. საკუთ.'!H689,'მთავრ. ფონდი'!H689,'პრეზ. ფონდი'!H689)</f>
        <v>0</v>
      </c>
      <c r="H689" s="10">
        <f>SUM('ცვლილ. ბიუჯ.'!I689,'ცვლილ. საკუთ.'!I689,'მთავრ. ფონდი'!I689,'პრეზ. ფონდი'!I689)</f>
        <v>0</v>
      </c>
      <c r="I689" s="10">
        <f t="shared" si="36"/>
        <v>0</v>
      </c>
      <c r="J689" s="10">
        <f t="shared" si="37"/>
        <v>0</v>
      </c>
    </row>
    <row r="690" spans="1:10" x14ac:dyDescent="0.25">
      <c r="A690" t="str">
        <f t="shared" si="35"/>
        <v>b</v>
      </c>
      <c r="B690" s="8"/>
      <c r="C690" s="9" t="s">
        <v>12</v>
      </c>
      <c r="D690" s="10">
        <f>SUM('ცვლილ. ბიუჯ.'!E690,'ცვლილ. საკუთ.'!E690,'მთავრ. ფონდი'!E690,'პრეზ. ფონდი'!E690)</f>
        <v>0</v>
      </c>
      <c r="E690" s="10">
        <f>SUM('ცვლილ. ბიუჯ.'!F690,'ცვლილ. საკუთ.'!F690,'მთავრ. ფონდი'!F690,'პრეზ. ფონდი'!F690)</f>
        <v>0</v>
      </c>
      <c r="F690" s="10">
        <f>SUM('ცვლილ. ბიუჯ.'!G690,'ცვლილ. საკუთ.'!G690,'მთავრ. ფონდი'!G690,'პრეზ. ფონდი'!G690)</f>
        <v>0</v>
      </c>
      <c r="G690" s="10">
        <f>SUM('ცვლილ. ბიუჯ.'!H690,'ცვლილ. საკუთ.'!H690,'მთავრ. ფონდი'!H690,'პრეზ. ფონდი'!H690)</f>
        <v>0</v>
      </c>
      <c r="H690" s="10">
        <f>SUM('ცვლილ. ბიუჯ.'!I690,'ცვლილ. საკუთ.'!I690,'მთავრ. ფონდი'!I690,'პრეზ. ფონდი'!I690)</f>
        <v>0</v>
      </c>
      <c r="I690" s="10">
        <f t="shared" si="36"/>
        <v>0</v>
      </c>
      <c r="J690" s="10">
        <f t="shared" si="37"/>
        <v>0</v>
      </c>
    </row>
    <row r="691" spans="1:10" x14ac:dyDescent="0.25">
      <c r="A691" t="str">
        <f t="shared" si="35"/>
        <v>b</v>
      </c>
      <c r="B691" s="8"/>
      <c r="C691" s="9" t="s">
        <v>13</v>
      </c>
      <c r="D691" s="10">
        <f>SUM('ცვლილ. ბიუჯ.'!E691,'ცვლილ. საკუთ.'!E691,'მთავრ. ფონდი'!E691,'პრეზ. ფონდი'!E691)</f>
        <v>0</v>
      </c>
      <c r="E691" s="10">
        <f>SUM('ცვლილ. ბიუჯ.'!F691,'ცვლილ. საკუთ.'!F691,'მთავრ. ფონდი'!F691,'პრეზ. ფონდი'!F691)</f>
        <v>0</v>
      </c>
      <c r="F691" s="10">
        <f>SUM('ცვლილ. ბიუჯ.'!G691,'ცვლილ. საკუთ.'!G691,'მთავრ. ფონდი'!G691,'პრეზ. ფონდი'!G691)</f>
        <v>0</v>
      </c>
      <c r="G691" s="10">
        <f>SUM('ცვლილ. ბიუჯ.'!H691,'ცვლილ. საკუთ.'!H691,'მთავრ. ფონდი'!H691,'პრეზ. ფონდი'!H691)</f>
        <v>0</v>
      </c>
      <c r="H691" s="10">
        <f>SUM('ცვლილ. ბიუჯ.'!I691,'ცვლილ. საკუთ.'!I691,'მთავრ. ფონდი'!I691,'პრეზ. ფონდი'!I691)</f>
        <v>0</v>
      </c>
      <c r="I691" s="10">
        <f t="shared" si="36"/>
        <v>0</v>
      </c>
      <c r="J691" s="10">
        <f t="shared" si="37"/>
        <v>0</v>
      </c>
    </row>
    <row r="692" spans="1:10" x14ac:dyDescent="0.25">
      <c r="A692" t="str">
        <f t="shared" si="35"/>
        <v>b</v>
      </c>
      <c r="B692" s="8"/>
      <c r="C692" s="9" t="s">
        <v>14</v>
      </c>
      <c r="D692" s="10">
        <f>SUM('ცვლილ. ბიუჯ.'!E692,'ცვლილ. საკუთ.'!E692,'მთავრ. ფონდი'!E692,'პრეზ. ფონდი'!E692)</f>
        <v>0</v>
      </c>
      <c r="E692" s="10">
        <f>SUM('ცვლილ. ბიუჯ.'!F692,'ცვლილ. საკუთ.'!F692,'მთავრ. ფონდი'!F692,'პრეზ. ფონდი'!F692)</f>
        <v>0</v>
      </c>
      <c r="F692" s="10">
        <f>SUM('ცვლილ. ბიუჯ.'!G692,'ცვლილ. საკუთ.'!G692,'მთავრ. ფონდი'!G692,'პრეზ. ფონდი'!G692)</f>
        <v>0</v>
      </c>
      <c r="G692" s="10">
        <f>SUM('ცვლილ. ბიუჯ.'!H692,'ცვლილ. საკუთ.'!H692,'მთავრ. ფონდი'!H692,'პრეზ. ფონდი'!H692)</f>
        <v>0</v>
      </c>
      <c r="H692" s="10">
        <f>SUM('ცვლილ. ბიუჯ.'!I692,'ცვლილ. საკუთ.'!I692,'მთავრ. ფონდი'!I692,'პრეზ. ფონდი'!I692)</f>
        <v>0</v>
      </c>
      <c r="I692" s="10">
        <f t="shared" si="36"/>
        <v>0</v>
      </c>
      <c r="J692" s="10">
        <f t="shared" si="37"/>
        <v>0</v>
      </c>
    </row>
    <row r="693" spans="1:10" x14ac:dyDescent="0.25">
      <c r="A693" t="str">
        <f t="shared" si="35"/>
        <v>b</v>
      </c>
      <c r="B693" s="8"/>
      <c r="C693" s="9" t="s">
        <v>15</v>
      </c>
      <c r="D693" s="10">
        <f>SUM('ცვლილ. ბიუჯ.'!E693,'ცვლილ. საკუთ.'!E693,'მთავრ. ფონდი'!E693,'პრეზ. ფონდი'!E693)</f>
        <v>0</v>
      </c>
      <c r="E693" s="10">
        <f>SUM('ცვლილ. ბიუჯ.'!F693,'ცვლილ. საკუთ.'!F693,'მთავრ. ფონდი'!F693,'პრეზ. ფონდი'!F693)</f>
        <v>0</v>
      </c>
      <c r="F693" s="10">
        <f>SUM('ცვლილ. ბიუჯ.'!G693,'ცვლილ. საკუთ.'!G693,'მთავრ. ფონდი'!G693,'პრეზ. ფონდი'!G693)</f>
        <v>0</v>
      </c>
      <c r="G693" s="10">
        <f>SUM('ცვლილ. ბიუჯ.'!H693,'ცვლილ. საკუთ.'!H693,'მთავრ. ფონდი'!H693,'პრეზ. ფონდი'!H693)</f>
        <v>0</v>
      </c>
      <c r="H693" s="10">
        <f>SUM('ცვლილ. ბიუჯ.'!I693,'ცვლილ. საკუთ.'!I693,'მთავრ. ფონდი'!I693,'პრეზ. ფონდი'!I693)</f>
        <v>0</v>
      </c>
      <c r="I693" s="10">
        <f t="shared" si="36"/>
        <v>0</v>
      </c>
      <c r="J693" s="10">
        <f t="shared" si="37"/>
        <v>0</v>
      </c>
    </row>
    <row r="694" spans="1:10" x14ac:dyDescent="0.25">
      <c r="A694" t="str">
        <f t="shared" si="35"/>
        <v>b</v>
      </c>
      <c r="B694" s="8"/>
      <c r="C694" s="9" t="s">
        <v>16</v>
      </c>
      <c r="D694" s="10">
        <f>SUM('ცვლილ. ბიუჯ.'!E694,'ცვლილ. საკუთ.'!E694,'მთავრ. ფონდი'!E694,'პრეზ. ფონდი'!E694)</f>
        <v>0</v>
      </c>
      <c r="E694" s="10">
        <f>SUM('ცვლილ. ბიუჯ.'!F694,'ცვლილ. საკუთ.'!F694,'მთავრ. ფონდი'!F694,'პრეზ. ფონდი'!F694)</f>
        <v>0</v>
      </c>
      <c r="F694" s="10">
        <f>SUM('ცვლილ. ბიუჯ.'!G694,'ცვლილ. საკუთ.'!G694,'მთავრ. ფონდი'!G694,'პრეზ. ფონდი'!G694)</f>
        <v>0</v>
      </c>
      <c r="G694" s="10">
        <f>SUM('ცვლილ. ბიუჯ.'!H694,'ცვლილ. საკუთ.'!H694,'მთავრ. ფონდი'!H694,'პრეზ. ფონდი'!H694)</f>
        <v>0</v>
      </c>
      <c r="H694" s="10">
        <f>SUM('ცვლილ. ბიუჯ.'!I694,'ცვლილ. საკუთ.'!I694,'მთავრ. ფონდი'!I694,'პრეზ. ფონდი'!I694)</f>
        <v>0</v>
      </c>
      <c r="I694" s="10">
        <f t="shared" si="36"/>
        <v>0</v>
      </c>
      <c r="J694" s="10">
        <f t="shared" si="37"/>
        <v>0</v>
      </c>
    </row>
    <row r="695" spans="1:10" x14ac:dyDescent="0.25">
      <c r="A695" t="str">
        <f t="shared" si="35"/>
        <v>b</v>
      </c>
      <c r="B695" s="8"/>
      <c r="C695" s="9" t="s">
        <v>17</v>
      </c>
      <c r="D695" s="10">
        <f>SUM('ცვლილ. ბიუჯ.'!E695,'ცვლილ. საკუთ.'!E695,'მთავრ. ფონდი'!E695,'პრეზ. ფონდი'!E695)</f>
        <v>0</v>
      </c>
      <c r="E695" s="10">
        <f>SUM('ცვლილ. ბიუჯ.'!F695,'ცვლილ. საკუთ.'!F695,'მთავრ. ფონდი'!F695,'პრეზ. ფონდი'!F695)</f>
        <v>0</v>
      </c>
      <c r="F695" s="10">
        <f>SUM('ცვლილ. ბიუჯ.'!G695,'ცვლილ. საკუთ.'!G695,'მთავრ. ფონდი'!G695,'პრეზ. ფონდი'!G695)</f>
        <v>0</v>
      </c>
      <c r="G695" s="10">
        <f>SUM('ცვლილ. ბიუჯ.'!H695,'ცვლილ. საკუთ.'!H695,'მთავრ. ფონდი'!H695,'პრეზ. ფონდი'!H695)</f>
        <v>0</v>
      </c>
      <c r="H695" s="10">
        <f>SUM('ცვლილ. ბიუჯ.'!I695,'ცვლილ. საკუთ.'!I695,'მთავრ. ფონდი'!I695,'პრეზ. ფონდი'!I695)</f>
        <v>0</v>
      </c>
      <c r="I695" s="10">
        <f t="shared" si="36"/>
        <v>0</v>
      </c>
      <c r="J695" s="10">
        <f t="shared" si="37"/>
        <v>0</v>
      </c>
    </row>
    <row r="696" spans="1:10" x14ac:dyDescent="0.25">
      <c r="A696" t="str">
        <f t="shared" si="35"/>
        <v>b</v>
      </c>
      <c r="B696" s="5"/>
      <c r="C696" s="6" t="s">
        <v>18</v>
      </c>
      <c r="D696" s="7">
        <f>SUM('ცვლილ. ბიუჯ.'!E696,'ცვლილ. საკუთ.'!E696,'მთავრ. ფონდი'!E696,'პრეზ. ფონდი'!E696)</f>
        <v>0</v>
      </c>
      <c r="E696" s="7">
        <f>SUM('ცვლილ. ბიუჯ.'!F696,'ცვლილ. საკუთ.'!F696,'მთავრ. ფონდი'!F696,'პრეზ. ფონდი'!F696)</f>
        <v>0</v>
      </c>
      <c r="F696" s="7">
        <f>SUM('ცვლილ. ბიუჯ.'!G696,'ცვლილ. საკუთ.'!G696,'მთავრ. ფონდი'!G696,'პრეზ. ფონდი'!G696)</f>
        <v>0</v>
      </c>
      <c r="G696" s="7">
        <f>SUM('ცვლილ. ბიუჯ.'!H696,'ცვლილ. საკუთ.'!H696,'მთავრ. ფონდი'!H696,'პრეზ. ფონდი'!H696)</f>
        <v>0</v>
      </c>
      <c r="H696" s="7">
        <f>SUM('ცვლილ. ბიუჯ.'!I696,'ცვლილ. საკუთ.'!I696,'მთავრ. ფონდი'!I696,'პრეზ. ფონდი'!I696)</f>
        <v>0</v>
      </c>
      <c r="I696" s="7">
        <f t="shared" si="36"/>
        <v>0</v>
      </c>
      <c r="J696" s="7">
        <f t="shared" si="37"/>
        <v>0</v>
      </c>
    </row>
    <row r="697" spans="1:10" x14ac:dyDescent="0.25">
      <c r="A697" t="str">
        <f t="shared" si="35"/>
        <v>b</v>
      </c>
      <c r="B697" s="5"/>
      <c r="C697" s="6" t="s">
        <v>19</v>
      </c>
      <c r="D697" s="7">
        <f>SUM('ცვლილ. ბიუჯ.'!E697,'ცვლილ. საკუთ.'!E697,'მთავრ. ფონდი'!E697,'პრეზ. ფონდი'!E697)</f>
        <v>0</v>
      </c>
      <c r="E697" s="7">
        <f>SUM('ცვლილ. ბიუჯ.'!F697,'ცვლილ. საკუთ.'!F697,'მთავრ. ფონდი'!F697,'პრეზ. ფონდი'!F697)</f>
        <v>0</v>
      </c>
      <c r="F697" s="7">
        <f>SUM('ცვლილ. ბიუჯ.'!G697,'ცვლილ. საკუთ.'!G697,'მთავრ. ფონდი'!G697,'პრეზ. ფონდი'!G697)</f>
        <v>0</v>
      </c>
      <c r="G697" s="7">
        <f>SUM('ცვლილ. ბიუჯ.'!H697,'ცვლილ. საკუთ.'!H697,'მთავრ. ფონდი'!H697,'პრეზ. ფონდი'!H697)</f>
        <v>0</v>
      </c>
      <c r="H697" s="7">
        <f>SUM('ცვლილ. ბიუჯ.'!I697,'ცვლილ. საკუთ.'!I697,'მთავრ. ფონდი'!I697,'პრეზ. ფონდი'!I697)</f>
        <v>0</v>
      </c>
      <c r="I697" s="7">
        <f t="shared" si="36"/>
        <v>0</v>
      </c>
      <c r="J697" s="7">
        <f t="shared" si="37"/>
        <v>0</v>
      </c>
    </row>
    <row r="698" spans="1:10" ht="15.75" thickBot="1" x14ac:dyDescent="0.3">
      <c r="A698" t="str">
        <f t="shared" si="35"/>
        <v>b</v>
      </c>
      <c r="B698" s="11"/>
      <c r="C698" s="12" t="s">
        <v>20</v>
      </c>
      <c r="D698" s="13">
        <f>SUM('ცვლილ. ბიუჯ.'!E698,'ცვლილ. საკუთ.'!E698,'მთავრ. ფონდი'!E698,'პრეზ. ფონდი'!E698)</f>
        <v>0</v>
      </c>
      <c r="E698" s="13">
        <f>SUM('ცვლილ. ბიუჯ.'!F698,'ცვლილ. საკუთ.'!F698,'მთავრ. ფონდი'!F698,'პრეზ. ფონდი'!F698)</f>
        <v>0</v>
      </c>
      <c r="F698" s="13">
        <f>SUM('ცვლილ. ბიუჯ.'!G698,'ცვლილ. საკუთ.'!G698,'მთავრ. ფონდი'!G698,'პრეზ. ფონდი'!G698)</f>
        <v>0</v>
      </c>
      <c r="G698" s="13">
        <f>SUM('ცვლილ. ბიუჯ.'!H698,'ცვლილ. საკუთ.'!H698,'მთავრ. ფონდი'!H698,'პრეზ. ფონდი'!H698)</f>
        <v>0</v>
      </c>
      <c r="H698" s="13">
        <f>SUM('ცვლილ. ბიუჯ.'!I698,'ცვლილ. საკუთ.'!I698,'მთავრ. ფონდი'!I698,'პრეზ. ფონდი'!I698)</f>
        <v>0</v>
      </c>
      <c r="I698" s="13">
        <f t="shared" si="36"/>
        <v>0</v>
      </c>
      <c r="J698" s="13">
        <f t="shared" si="37"/>
        <v>0</v>
      </c>
    </row>
    <row r="699" spans="1:10" ht="46.5" thickTop="1" thickBot="1" x14ac:dyDescent="0.3">
      <c r="A699" t="str">
        <f t="shared" si="35"/>
        <v>a</v>
      </c>
      <c r="B699" s="3" t="s">
        <v>121</v>
      </c>
      <c r="C699" s="14" t="s">
        <v>122</v>
      </c>
      <c r="D699" s="4">
        <f>SUM('ცვლილ. ბიუჯ.'!E699,'ცვლილ. საკუთ.'!E699,'მთავრ. ფონდი'!E699,'პრეზ. ფონდი'!E699)</f>
        <v>0</v>
      </c>
      <c r="E699" s="4">
        <f>SUM('ცვლილ. ბიუჯ.'!F699,'ცვლილ. საკუთ.'!F699,'მთავრ. ფონდი'!F699,'პრეზ. ფონდი'!F699)</f>
        <v>0</v>
      </c>
      <c r="F699" s="4">
        <f>SUM('ცვლილ. ბიუჯ.'!G699,'ცვლილ. საკუთ.'!G699,'მთავრ. ფონდი'!G699,'პრეზ. ფონდი'!G699)</f>
        <v>550000</v>
      </c>
      <c r="G699" s="4">
        <f>SUM('ცვლილ. ბიუჯ.'!H699,'ცვლილ. საკუთ.'!H699,'მთავრ. ფონდი'!H699,'პრეზ. ფონდი'!H699)</f>
        <v>0</v>
      </c>
      <c r="H699" s="4">
        <f>SUM('ცვლილ. ბიუჯ.'!I699,'ცვლილ. საკუთ.'!I699,'მთავრ. ფონდი'!I699,'პრეზ. ფონდი'!I699)</f>
        <v>-550000</v>
      </c>
      <c r="I699" s="4">
        <f t="shared" si="36"/>
        <v>550000</v>
      </c>
      <c r="J699" s="4">
        <f t="shared" si="37"/>
        <v>550000</v>
      </c>
    </row>
    <row r="700" spans="1:10" ht="15.75" thickTop="1" x14ac:dyDescent="0.25">
      <c r="A700" t="str">
        <f t="shared" si="35"/>
        <v>a</v>
      </c>
      <c r="B700" s="5"/>
      <c r="C700" s="6" t="s">
        <v>10</v>
      </c>
      <c r="D700" s="7">
        <f>SUM('ცვლილ. ბიუჯ.'!E700,'ცვლილ. საკუთ.'!E700,'მთავრ. ფონდი'!E700,'პრეზ. ფონდი'!E700)</f>
        <v>0</v>
      </c>
      <c r="E700" s="7">
        <f>SUM('ცვლილ. ბიუჯ.'!F700,'ცვლილ. საკუთ.'!F700,'მთავრ. ფონდი'!F700,'პრეზ. ფონდი'!F700)</f>
        <v>0</v>
      </c>
      <c r="F700" s="7">
        <f>SUM('ცვლილ. ბიუჯ.'!G700,'ცვლილ. საკუთ.'!G700,'მთავრ. ფონდი'!G700,'პრეზ. ფონდი'!G700)</f>
        <v>550000</v>
      </c>
      <c r="G700" s="7">
        <f>SUM('ცვლილ. ბიუჯ.'!H700,'ცვლილ. საკუთ.'!H700,'მთავრ. ფონდი'!H700,'პრეზ. ფონდი'!H700)</f>
        <v>0</v>
      </c>
      <c r="H700" s="7">
        <f>SUM('ცვლილ. ბიუჯ.'!I700,'ცვლილ. საკუთ.'!I700,'მთავრ. ფონდი'!I700,'პრეზ. ფონდი'!I700)</f>
        <v>-550000</v>
      </c>
      <c r="I700" s="7">
        <f t="shared" si="36"/>
        <v>550000</v>
      </c>
      <c r="J700" s="7">
        <f t="shared" si="37"/>
        <v>550000</v>
      </c>
    </row>
    <row r="701" spans="1:10" x14ac:dyDescent="0.25">
      <c r="A701" t="str">
        <f t="shared" si="35"/>
        <v>b</v>
      </c>
      <c r="B701" s="8"/>
      <c r="C701" s="9" t="s">
        <v>11</v>
      </c>
      <c r="D701" s="10">
        <f>SUM('ცვლილ. ბიუჯ.'!E701,'ცვლილ. საკუთ.'!E701,'მთავრ. ფონდი'!E701,'პრეზ. ფონდი'!E701)</f>
        <v>0</v>
      </c>
      <c r="E701" s="10">
        <f>SUM('ცვლილ. ბიუჯ.'!F701,'ცვლილ. საკუთ.'!F701,'მთავრ. ფონდი'!F701,'პრეზ. ფონდი'!F701)</f>
        <v>0</v>
      </c>
      <c r="F701" s="10">
        <f>SUM('ცვლილ. ბიუჯ.'!G701,'ცვლილ. საკუთ.'!G701,'მთავრ. ფონდი'!G701,'პრეზ. ფონდი'!G701)</f>
        <v>0</v>
      </c>
      <c r="G701" s="10">
        <f>SUM('ცვლილ. ბიუჯ.'!H701,'ცვლილ. საკუთ.'!H701,'მთავრ. ფონდი'!H701,'პრეზ. ფონდი'!H701)</f>
        <v>0</v>
      </c>
      <c r="H701" s="10">
        <f>SUM('ცვლილ. ბიუჯ.'!I701,'ცვლილ. საკუთ.'!I701,'მთავრ. ფონდი'!I701,'პრეზ. ფონდი'!I701)</f>
        <v>0</v>
      </c>
      <c r="I701" s="10">
        <f t="shared" si="36"/>
        <v>0</v>
      </c>
      <c r="J701" s="10">
        <f t="shared" si="37"/>
        <v>0</v>
      </c>
    </row>
    <row r="702" spans="1:10" x14ac:dyDescent="0.25">
      <c r="A702" t="str">
        <f t="shared" si="35"/>
        <v>a</v>
      </c>
      <c r="B702" s="8"/>
      <c r="C702" s="9" t="s">
        <v>12</v>
      </c>
      <c r="D702" s="10">
        <f>SUM('ცვლილ. ბიუჯ.'!E702,'ცვლილ. საკუთ.'!E702,'მთავრ. ფონდი'!E702,'პრეზ. ფონდი'!E702)</f>
        <v>497000</v>
      </c>
      <c r="E702" s="10">
        <f>SUM('ცვლილ. ბიუჯ.'!F702,'ცვლილ. საკუთ.'!F702,'მთავრ. ფონდი'!F702,'პრეზ. ფონდი'!F702)</f>
        <v>0</v>
      </c>
      <c r="F702" s="10">
        <f>SUM('ცვლილ. ბიუჯ.'!G702,'ცვლილ. საკუთ.'!G702,'მთავრ. ფონდი'!G702,'პრეზ. ფონდი'!G702)</f>
        <v>550000</v>
      </c>
      <c r="G702" s="10">
        <f>SUM('ცვლილ. ბიუჯ.'!H702,'ცვლილ. საკუთ.'!H702,'მთავრ. ფონდი'!H702,'პრეზ. ფონდი'!H702)</f>
        <v>0</v>
      </c>
      <c r="H702" s="10">
        <f>SUM('ცვლილ. ბიუჯ.'!I702,'ცვლილ. საკუთ.'!I702,'მთავრ. ფონდი'!I702,'პრეზ. ფონდი'!I702)</f>
        <v>-53000</v>
      </c>
      <c r="I702" s="10">
        <f t="shared" si="36"/>
        <v>550000</v>
      </c>
      <c r="J702" s="10">
        <f t="shared" si="37"/>
        <v>550000</v>
      </c>
    </row>
    <row r="703" spans="1:10" x14ac:dyDescent="0.25">
      <c r="A703" t="str">
        <f t="shared" si="35"/>
        <v>b</v>
      </c>
      <c r="B703" s="8"/>
      <c r="C703" s="9" t="s">
        <v>13</v>
      </c>
      <c r="D703" s="10">
        <f>SUM('ცვლილ. ბიუჯ.'!E703,'ცვლილ. საკუთ.'!E703,'მთავრ. ფონდი'!E703,'პრეზ. ფონდი'!E703)</f>
        <v>0</v>
      </c>
      <c r="E703" s="10">
        <f>SUM('ცვლილ. ბიუჯ.'!F703,'ცვლილ. საკუთ.'!F703,'მთავრ. ფონდი'!F703,'პრეზ. ფონდი'!F703)</f>
        <v>0</v>
      </c>
      <c r="F703" s="10">
        <f>SUM('ცვლილ. ბიუჯ.'!G703,'ცვლილ. საკუთ.'!G703,'მთავრ. ფონდი'!G703,'პრეზ. ფონდი'!G703)</f>
        <v>0</v>
      </c>
      <c r="G703" s="10">
        <f>SUM('ცვლილ. ბიუჯ.'!H703,'ცვლილ. საკუთ.'!H703,'მთავრ. ფონდი'!H703,'პრეზ. ფონდი'!H703)</f>
        <v>0</v>
      </c>
      <c r="H703" s="10">
        <f>SUM('ცვლილ. ბიუჯ.'!I703,'ცვლილ. საკუთ.'!I703,'მთავრ. ფონდი'!I703,'პრეზ. ფონდი'!I703)</f>
        <v>0</v>
      </c>
      <c r="I703" s="10">
        <f t="shared" si="36"/>
        <v>0</v>
      </c>
      <c r="J703" s="10">
        <f t="shared" si="37"/>
        <v>0</v>
      </c>
    </row>
    <row r="704" spans="1:10" x14ac:dyDescent="0.25">
      <c r="A704" t="str">
        <f t="shared" ref="A704:A767" si="38">IF(OR(D704&lt;&gt;0,E704&lt;&gt;0,F704&lt;&gt;0,G704&lt;&gt;0,H704&lt;&gt;0,),"a","b")</f>
        <v>b</v>
      </c>
      <c r="B704" s="8"/>
      <c r="C704" s="9" t="s">
        <v>14</v>
      </c>
      <c r="D704" s="10">
        <f>SUM('ცვლილ. ბიუჯ.'!E704,'ცვლილ. საკუთ.'!E704,'მთავრ. ფონდი'!E704,'პრეზ. ფონდი'!E704)</f>
        <v>0</v>
      </c>
      <c r="E704" s="10">
        <f>SUM('ცვლილ. ბიუჯ.'!F704,'ცვლილ. საკუთ.'!F704,'მთავრ. ფონდი'!F704,'პრეზ. ფონდი'!F704)</f>
        <v>0</v>
      </c>
      <c r="F704" s="10">
        <f>SUM('ცვლილ. ბიუჯ.'!G704,'ცვლილ. საკუთ.'!G704,'მთავრ. ფონდი'!G704,'პრეზ. ფონდი'!G704)</f>
        <v>0</v>
      </c>
      <c r="G704" s="10">
        <f>SUM('ცვლილ. ბიუჯ.'!H704,'ცვლილ. საკუთ.'!H704,'მთავრ. ფონდი'!H704,'პრეზ. ფონდი'!H704)</f>
        <v>0</v>
      </c>
      <c r="H704" s="10">
        <f>SUM('ცვლილ. ბიუჯ.'!I704,'ცვლილ. საკუთ.'!I704,'მთავრ. ფონდი'!I704,'პრეზ. ფონდი'!I704)</f>
        <v>0</v>
      </c>
      <c r="I704" s="10">
        <f t="shared" ref="I704:I767" si="39">SUM(E704,F704)</f>
        <v>0</v>
      </c>
      <c r="J704" s="10">
        <f t="shared" ref="J704:J767" si="40">SUM(E704,F704,G704)</f>
        <v>0</v>
      </c>
    </row>
    <row r="705" spans="1:10" x14ac:dyDescent="0.25">
      <c r="A705" t="str">
        <f t="shared" si="38"/>
        <v>b</v>
      </c>
      <c r="B705" s="8"/>
      <c r="C705" s="9" t="s">
        <v>15</v>
      </c>
      <c r="D705" s="10">
        <f>SUM('ცვლილ. ბიუჯ.'!E705,'ცვლილ. საკუთ.'!E705,'მთავრ. ფონდი'!E705,'პრეზ. ფონდი'!E705)</f>
        <v>0</v>
      </c>
      <c r="E705" s="10">
        <f>SUM('ცვლილ. ბიუჯ.'!F705,'ცვლილ. საკუთ.'!F705,'მთავრ. ფონდი'!F705,'პრეზ. ფონდი'!F705)</f>
        <v>0</v>
      </c>
      <c r="F705" s="10">
        <f>SUM('ცვლილ. ბიუჯ.'!G705,'ცვლილ. საკუთ.'!G705,'მთავრ. ფონდი'!G705,'პრეზ. ფონდი'!G705)</f>
        <v>0</v>
      </c>
      <c r="G705" s="10">
        <f>SUM('ცვლილ. ბიუჯ.'!H705,'ცვლილ. საკუთ.'!H705,'მთავრ. ფონდი'!H705,'პრეზ. ფონდი'!H705)</f>
        <v>0</v>
      </c>
      <c r="H705" s="10">
        <f>SUM('ცვლილ. ბიუჯ.'!I705,'ცვლილ. საკუთ.'!I705,'მთავრ. ფონდი'!I705,'პრეზ. ფონდი'!I705)</f>
        <v>0</v>
      </c>
      <c r="I705" s="10">
        <f t="shared" si="39"/>
        <v>0</v>
      </c>
      <c r="J705" s="10">
        <f t="shared" si="40"/>
        <v>0</v>
      </c>
    </row>
    <row r="706" spans="1:10" x14ac:dyDescent="0.25">
      <c r="A706" t="str">
        <f t="shared" si="38"/>
        <v>a</v>
      </c>
      <c r="B706" s="8"/>
      <c r="C706" s="9" t="s">
        <v>16</v>
      </c>
      <c r="D706" s="10">
        <f>SUM('ცვლილ. ბიუჯ.'!E706,'ცვლილ. საკუთ.'!E706,'მთავრ. ფონდი'!E706,'პრეზ. ფონდი'!E706)</f>
        <v>-497000</v>
      </c>
      <c r="E706" s="10">
        <f>SUM('ცვლილ. ბიუჯ.'!F706,'ცვლილ. საკუთ.'!F706,'მთავრ. ფონდი'!F706,'პრეზ. ფონდი'!F706)</f>
        <v>0</v>
      </c>
      <c r="F706" s="10">
        <f>SUM('ცვლილ. ბიუჯ.'!G706,'ცვლილ. საკუთ.'!G706,'მთავრ. ფონდი'!G706,'პრეზ. ფონდი'!G706)</f>
        <v>0</v>
      </c>
      <c r="G706" s="10">
        <f>SUM('ცვლილ. ბიუჯ.'!H706,'ცვლილ. საკუთ.'!H706,'მთავრ. ფონდი'!H706,'პრეზ. ფონდი'!H706)</f>
        <v>0</v>
      </c>
      <c r="H706" s="10">
        <f>SUM('ცვლილ. ბიუჯ.'!I706,'ცვლილ. საკუთ.'!I706,'მთავრ. ფონდი'!I706,'პრეზ. ფონდი'!I706)</f>
        <v>-497000</v>
      </c>
      <c r="I706" s="10">
        <f t="shared" si="39"/>
        <v>0</v>
      </c>
      <c r="J706" s="10">
        <f t="shared" si="40"/>
        <v>0</v>
      </c>
    </row>
    <row r="707" spans="1:10" x14ac:dyDescent="0.25">
      <c r="A707" t="str">
        <f t="shared" si="38"/>
        <v>b</v>
      </c>
      <c r="B707" s="8"/>
      <c r="C707" s="9" t="s">
        <v>17</v>
      </c>
      <c r="D707" s="10">
        <f>SUM('ცვლილ. ბიუჯ.'!E707,'ცვლილ. საკუთ.'!E707,'მთავრ. ფონდი'!E707,'პრეზ. ფონდი'!E707)</f>
        <v>0</v>
      </c>
      <c r="E707" s="10">
        <f>SUM('ცვლილ. ბიუჯ.'!F707,'ცვლილ. საკუთ.'!F707,'მთავრ. ფონდი'!F707,'პრეზ. ფონდი'!F707)</f>
        <v>0</v>
      </c>
      <c r="F707" s="10">
        <f>SUM('ცვლილ. ბიუჯ.'!G707,'ცვლილ. საკუთ.'!G707,'მთავრ. ფონდი'!G707,'პრეზ. ფონდი'!G707)</f>
        <v>0</v>
      </c>
      <c r="G707" s="10">
        <f>SUM('ცვლილ. ბიუჯ.'!H707,'ცვლილ. საკუთ.'!H707,'მთავრ. ფონდი'!H707,'პრეზ. ფონდი'!H707)</f>
        <v>0</v>
      </c>
      <c r="H707" s="10">
        <f>SUM('ცვლილ. ბიუჯ.'!I707,'ცვლილ. საკუთ.'!I707,'მთავრ. ფონდი'!I707,'პრეზ. ფონდი'!I707)</f>
        <v>0</v>
      </c>
      <c r="I707" s="10">
        <f t="shared" si="39"/>
        <v>0</v>
      </c>
      <c r="J707" s="10">
        <f t="shared" si="40"/>
        <v>0</v>
      </c>
    </row>
    <row r="708" spans="1:10" x14ac:dyDescent="0.25">
      <c r="A708" t="str">
        <f t="shared" si="38"/>
        <v>b</v>
      </c>
      <c r="B708" s="5"/>
      <c r="C708" s="6" t="s">
        <v>18</v>
      </c>
      <c r="D708" s="7">
        <f>SUM('ცვლილ. ბიუჯ.'!E708,'ცვლილ. საკუთ.'!E708,'მთავრ. ფონდი'!E708,'პრეზ. ფონდი'!E708)</f>
        <v>0</v>
      </c>
      <c r="E708" s="7">
        <f>SUM('ცვლილ. ბიუჯ.'!F708,'ცვლილ. საკუთ.'!F708,'მთავრ. ფონდი'!F708,'პრეზ. ფონდი'!F708)</f>
        <v>0</v>
      </c>
      <c r="F708" s="7">
        <f>SUM('ცვლილ. ბიუჯ.'!G708,'ცვლილ. საკუთ.'!G708,'მთავრ. ფონდი'!G708,'პრეზ. ფონდი'!G708)</f>
        <v>0</v>
      </c>
      <c r="G708" s="7">
        <f>SUM('ცვლილ. ბიუჯ.'!H708,'ცვლილ. საკუთ.'!H708,'მთავრ. ფონდი'!H708,'პრეზ. ფონდი'!H708)</f>
        <v>0</v>
      </c>
      <c r="H708" s="7">
        <f>SUM('ცვლილ. ბიუჯ.'!I708,'ცვლილ. საკუთ.'!I708,'მთავრ. ფონდი'!I708,'პრეზ. ფონდი'!I708)</f>
        <v>0</v>
      </c>
      <c r="I708" s="7">
        <f t="shared" si="39"/>
        <v>0</v>
      </c>
      <c r="J708" s="7">
        <f t="shared" si="40"/>
        <v>0</v>
      </c>
    </row>
    <row r="709" spans="1:10" x14ac:dyDescent="0.25">
      <c r="A709" t="str">
        <f t="shared" si="38"/>
        <v>b</v>
      </c>
      <c r="B709" s="5"/>
      <c r="C709" s="6" t="s">
        <v>19</v>
      </c>
      <c r="D709" s="7">
        <f>SUM('ცვლილ. ბიუჯ.'!E709,'ცვლილ. საკუთ.'!E709,'მთავრ. ფონდი'!E709,'პრეზ. ფონდი'!E709)</f>
        <v>0</v>
      </c>
      <c r="E709" s="7">
        <f>SUM('ცვლილ. ბიუჯ.'!F709,'ცვლილ. საკუთ.'!F709,'მთავრ. ფონდი'!F709,'პრეზ. ფონდი'!F709)</f>
        <v>0</v>
      </c>
      <c r="F709" s="7">
        <f>SUM('ცვლილ. ბიუჯ.'!G709,'ცვლილ. საკუთ.'!G709,'მთავრ. ფონდი'!G709,'პრეზ. ფონდი'!G709)</f>
        <v>0</v>
      </c>
      <c r="G709" s="7">
        <f>SUM('ცვლილ. ბიუჯ.'!H709,'ცვლილ. საკუთ.'!H709,'მთავრ. ფონდი'!H709,'პრეზ. ფონდი'!H709)</f>
        <v>0</v>
      </c>
      <c r="H709" s="7">
        <f>SUM('ცვლილ. ბიუჯ.'!I709,'ცვლილ. საკუთ.'!I709,'მთავრ. ფონდი'!I709,'პრეზ. ფონდი'!I709)</f>
        <v>0</v>
      </c>
      <c r="I709" s="7">
        <f t="shared" si="39"/>
        <v>0</v>
      </c>
      <c r="J709" s="7">
        <f t="shared" si="40"/>
        <v>0</v>
      </c>
    </row>
    <row r="710" spans="1:10" ht="15.75" thickBot="1" x14ac:dyDescent="0.3">
      <c r="A710" t="str">
        <f t="shared" si="38"/>
        <v>b</v>
      </c>
      <c r="B710" s="11"/>
      <c r="C710" s="12" t="s">
        <v>20</v>
      </c>
      <c r="D710" s="13">
        <f>SUM('ცვლილ. ბიუჯ.'!E710,'ცვლილ. საკუთ.'!E710,'მთავრ. ფონდი'!E710,'პრეზ. ფონდი'!E710)</f>
        <v>0</v>
      </c>
      <c r="E710" s="13">
        <f>SUM('ცვლილ. ბიუჯ.'!F710,'ცვლილ. საკუთ.'!F710,'მთავრ. ფონდი'!F710,'პრეზ. ფონდი'!F710)</f>
        <v>0</v>
      </c>
      <c r="F710" s="13">
        <f>SUM('ცვლილ. ბიუჯ.'!G710,'ცვლილ. საკუთ.'!G710,'მთავრ. ფონდი'!G710,'პრეზ. ფონდი'!G710)</f>
        <v>0</v>
      </c>
      <c r="G710" s="13">
        <f>SUM('ცვლილ. ბიუჯ.'!H710,'ცვლილ. საკუთ.'!H710,'მთავრ. ფონდი'!H710,'პრეზ. ფონდი'!H710)</f>
        <v>0</v>
      </c>
      <c r="H710" s="13">
        <f>SUM('ცვლილ. ბიუჯ.'!I710,'ცვლილ. საკუთ.'!I710,'მთავრ. ფონდი'!I710,'პრეზ. ფონდი'!I710)</f>
        <v>0</v>
      </c>
      <c r="I710" s="13">
        <f t="shared" si="39"/>
        <v>0</v>
      </c>
      <c r="J710" s="13">
        <f t="shared" si="40"/>
        <v>0</v>
      </c>
    </row>
    <row r="711" spans="1:10" ht="32.25" customHeight="1" thickTop="1" thickBot="1" x14ac:dyDescent="0.3">
      <c r="A711" t="str">
        <f t="shared" si="38"/>
        <v>a</v>
      </c>
      <c r="B711" s="16" t="s">
        <v>123</v>
      </c>
      <c r="C711" s="4" t="s">
        <v>124</v>
      </c>
      <c r="D711" s="4">
        <f>SUM('ცვლილ. ბიუჯ.'!E711,'ცვლილ. საკუთ.'!E711,'მთავრ. ფონდი'!E711,'პრეზ. ფონდი'!E711)</f>
        <v>0</v>
      </c>
      <c r="E711" s="4">
        <f>SUM('ცვლილ. ბიუჯ.'!F711,'ცვლილ. საკუთ.'!F711,'მთავრ. ფონდი'!F711,'პრეზ. ფონდი'!F711)</f>
        <v>-318000</v>
      </c>
      <c r="F711" s="4">
        <f>SUM('ცვლილ. ბიუჯ.'!G711,'ცვლილ. საკუთ.'!G711,'მთავრ. ფონდი'!G711,'პრეზ. ფონდი'!G711)</f>
        <v>318000</v>
      </c>
      <c r="G711" s="4">
        <f>SUM('ცვლილ. ბიუჯ.'!H711,'ცვლილ. საკუთ.'!H711,'მთავრ. ფონდი'!H711,'პრეზ. ფონდი'!H711)</f>
        <v>0</v>
      </c>
      <c r="H711" s="4">
        <f>SUM('ცვლილ. ბიუჯ.'!I711,'ცვლილ. საკუთ.'!I711,'მთავრ. ფონდი'!I711,'პრეზ. ფონდი'!I711)</f>
        <v>0</v>
      </c>
      <c r="I711" s="4">
        <f t="shared" si="39"/>
        <v>0</v>
      </c>
      <c r="J711" s="4">
        <f t="shared" si="40"/>
        <v>0</v>
      </c>
    </row>
    <row r="712" spans="1:10" ht="15.75" thickTop="1" x14ac:dyDescent="0.25">
      <c r="A712" t="str">
        <f t="shared" si="38"/>
        <v>a</v>
      </c>
      <c r="B712" s="5"/>
      <c r="C712" s="6" t="s">
        <v>10</v>
      </c>
      <c r="D712" s="7">
        <f>SUM('ცვლილ. ბიუჯ.'!E712,'ცვლილ. საკუთ.'!E712,'მთავრ. ფონდი'!E712,'პრეზ. ფონდი'!E712)</f>
        <v>0</v>
      </c>
      <c r="E712" s="7">
        <f>SUM('ცვლილ. ბიუჯ.'!F712,'ცვლილ. საკუთ.'!F712,'მთავრ. ფონდი'!F712,'პრეზ. ფონდი'!F712)</f>
        <v>-318000</v>
      </c>
      <c r="F712" s="7">
        <f>SUM('ცვლილ. ბიუჯ.'!G712,'ცვლილ. საკუთ.'!G712,'მთავრ. ფონდი'!G712,'პრეზ. ფონდი'!G712)</f>
        <v>318000</v>
      </c>
      <c r="G712" s="7">
        <f>SUM('ცვლილ. ბიუჯ.'!H712,'ცვლილ. საკუთ.'!H712,'მთავრ. ფონდი'!H712,'პრეზ. ფონდი'!H712)</f>
        <v>0</v>
      </c>
      <c r="H712" s="7">
        <f>SUM('ცვლილ. ბიუჯ.'!I712,'ცვლილ. საკუთ.'!I712,'მთავრ. ფონდი'!I712,'პრეზ. ფონდი'!I712)</f>
        <v>0</v>
      </c>
      <c r="I712" s="7">
        <f t="shared" si="39"/>
        <v>0</v>
      </c>
      <c r="J712" s="7">
        <f t="shared" si="40"/>
        <v>0</v>
      </c>
    </row>
    <row r="713" spans="1:10" x14ac:dyDescent="0.25">
      <c r="A713" t="str">
        <f t="shared" si="38"/>
        <v>b</v>
      </c>
      <c r="B713" s="8"/>
      <c r="C713" s="9" t="s">
        <v>11</v>
      </c>
      <c r="D713" s="10">
        <f>SUM('ცვლილ. ბიუჯ.'!E713,'ცვლილ. საკუთ.'!E713,'მთავრ. ფონდი'!E713,'პრეზ. ფონდი'!E713)</f>
        <v>0</v>
      </c>
      <c r="E713" s="10">
        <f>SUM('ცვლილ. ბიუჯ.'!F713,'ცვლილ. საკუთ.'!F713,'მთავრ. ფონდი'!F713,'პრეზ. ფონდი'!F713)</f>
        <v>0</v>
      </c>
      <c r="F713" s="10">
        <f>SUM('ცვლილ. ბიუჯ.'!G713,'ცვლილ. საკუთ.'!G713,'მთავრ. ფონდი'!G713,'პრეზ. ფონდი'!G713)</f>
        <v>0</v>
      </c>
      <c r="G713" s="10">
        <f>SUM('ცვლილ. ბიუჯ.'!H713,'ცვლილ. საკუთ.'!H713,'მთავრ. ფონდი'!H713,'პრეზ. ფონდი'!H713)</f>
        <v>0</v>
      </c>
      <c r="H713" s="10">
        <f>SUM('ცვლილ. ბიუჯ.'!I713,'ცვლილ. საკუთ.'!I713,'მთავრ. ფონდი'!I713,'პრეზ. ფონდი'!I713)</f>
        <v>0</v>
      </c>
      <c r="I713" s="10">
        <f t="shared" si="39"/>
        <v>0</v>
      </c>
      <c r="J713" s="10">
        <f t="shared" si="40"/>
        <v>0</v>
      </c>
    </row>
    <row r="714" spans="1:10" x14ac:dyDescent="0.25">
      <c r="A714" t="str">
        <f t="shared" si="38"/>
        <v>b</v>
      </c>
      <c r="B714" s="8"/>
      <c r="C714" s="9" t="s">
        <v>12</v>
      </c>
      <c r="D714" s="10">
        <f>SUM('ცვლილ. ბიუჯ.'!E714,'ცვლილ. საკუთ.'!E714,'მთავრ. ფონდი'!E714,'პრეზ. ფონდი'!E714)</f>
        <v>0</v>
      </c>
      <c r="E714" s="10">
        <f>SUM('ცვლილ. ბიუჯ.'!F714,'ცვლილ. საკუთ.'!F714,'მთავრ. ფონდი'!F714,'პრეზ. ფონდი'!F714)</f>
        <v>0</v>
      </c>
      <c r="F714" s="10">
        <f>SUM('ცვლილ. ბიუჯ.'!G714,'ცვლილ. საკუთ.'!G714,'მთავრ. ფონდი'!G714,'პრეზ. ფონდი'!G714)</f>
        <v>0</v>
      </c>
      <c r="G714" s="10">
        <f>SUM('ცვლილ. ბიუჯ.'!H714,'ცვლილ. საკუთ.'!H714,'მთავრ. ფონდი'!H714,'პრეზ. ფონდი'!H714)</f>
        <v>0</v>
      </c>
      <c r="H714" s="10">
        <f>SUM('ცვლილ. ბიუჯ.'!I714,'ცვლილ. საკუთ.'!I714,'მთავრ. ფონდი'!I714,'პრეზ. ფონდი'!I714)</f>
        <v>0</v>
      </c>
      <c r="I714" s="10">
        <f t="shared" si="39"/>
        <v>0</v>
      </c>
      <c r="J714" s="10">
        <f t="shared" si="40"/>
        <v>0</v>
      </c>
    </row>
    <row r="715" spans="1:10" x14ac:dyDescent="0.25">
      <c r="A715" t="str">
        <f t="shared" si="38"/>
        <v>b</v>
      </c>
      <c r="B715" s="8"/>
      <c r="C715" s="9" t="s">
        <v>13</v>
      </c>
      <c r="D715" s="10">
        <f>SUM('ცვლილ. ბიუჯ.'!E715,'ცვლილ. საკუთ.'!E715,'მთავრ. ფონდი'!E715,'პრეზ. ფონდი'!E715)</f>
        <v>0</v>
      </c>
      <c r="E715" s="10">
        <f>SUM('ცვლილ. ბიუჯ.'!F715,'ცვლილ. საკუთ.'!F715,'მთავრ. ფონდი'!F715,'პრეზ. ფონდი'!F715)</f>
        <v>0</v>
      </c>
      <c r="F715" s="10">
        <f>SUM('ცვლილ. ბიუჯ.'!G715,'ცვლილ. საკუთ.'!G715,'მთავრ. ფონდი'!G715,'პრეზ. ფონდი'!G715)</f>
        <v>0</v>
      </c>
      <c r="G715" s="10">
        <f>SUM('ცვლილ. ბიუჯ.'!H715,'ცვლილ. საკუთ.'!H715,'მთავრ. ფონდი'!H715,'პრეზ. ფონდი'!H715)</f>
        <v>0</v>
      </c>
      <c r="H715" s="10">
        <f>SUM('ცვლილ. ბიუჯ.'!I715,'ცვლილ. საკუთ.'!I715,'მთავრ. ფონდი'!I715,'პრეზ. ფონდი'!I715)</f>
        <v>0</v>
      </c>
      <c r="I715" s="10">
        <f t="shared" si="39"/>
        <v>0</v>
      </c>
      <c r="J715" s="10">
        <f t="shared" si="40"/>
        <v>0</v>
      </c>
    </row>
    <row r="716" spans="1:10" x14ac:dyDescent="0.25">
      <c r="A716" t="str">
        <f t="shared" si="38"/>
        <v>b</v>
      </c>
      <c r="B716" s="8"/>
      <c r="C716" s="9" t="s">
        <v>14</v>
      </c>
      <c r="D716" s="10">
        <f>SUM('ცვლილ. ბიუჯ.'!E716,'ცვლილ. საკუთ.'!E716,'მთავრ. ფონდი'!E716,'პრეზ. ფონდი'!E716)</f>
        <v>0</v>
      </c>
      <c r="E716" s="10">
        <f>SUM('ცვლილ. ბიუჯ.'!F716,'ცვლილ. საკუთ.'!F716,'მთავრ. ფონდი'!F716,'პრეზ. ფონდი'!F716)</f>
        <v>0</v>
      </c>
      <c r="F716" s="10">
        <f>SUM('ცვლილ. ბიუჯ.'!G716,'ცვლილ. საკუთ.'!G716,'მთავრ. ფონდი'!G716,'პრეზ. ფონდი'!G716)</f>
        <v>0</v>
      </c>
      <c r="G716" s="10">
        <f>SUM('ცვლილ. ბიუჯ.'!H716,'ცვლილ. საკუთ.'!H716,'მთავრ. ფონდი'!H716,'პრეზ. ფონდი'!H716)</f>
        <v>0</v>
      </c>
      <c r="H716" s="10">
        <f>SUM('ცვლილ. ბიუჯ.'!I716,'ცვლილ. საკუთ.'!I716,'მთავრ. ფონდი'!I716,'პრეზ. ფონდი'!I716)</f>
        <v>0</v>
      </c>
      <c r="I716" s="10">
        <f t="shared" si="39"/>
        <v>0</v>
      </c>
      <c r="J716" s="10">
        <f t="shared" si="40"/>
        <v>0</v>
      </c>
    </row>
    <row r="717" spans="1:10" x14ac:dyDescent="0.25">
      <c r="A717" t="str">
        <f t="shared" si="38"/>
        <v>b</v>
      </c>
      <c r="B717" s="8"/>
      <c r="C717" s="9" t="s">
        <v>15</v>
      </c>
      <c r="D717" s="10">
        <f>SUM('ცვლილ. ბიუჯ.'!E717,'ცვლილ. საკუთ.'!E717,'მთავრ. ფონდი'!E717,'პრეზ. ფონდი'!E717)</f>
        <v>0</v>
      </c>
      <c r="E717" s="10">
        <f>SUM('ცვლილ. ბიუჯ.'!F717,'ცვლილ. საკუთ.'!F717,'მთავრ. ფონდი'!F717,'პრეზ. ფონდი'!F717)</f>
        <v>0</v>
      </c>
      <c r="F717" s="10">
        <f>SUM('ცვლილ. ბიუჯ.'!G717,'ცვლილ. საკუთ.'!G717,'მთავრ. ფონდი'!G717,'პრეზ. ფონდი'!G717)</f>
        <v>0</v>
      </c>
      <c r="G717" s="10">
        <f>SUM('ცვლილ. ბიუჯ.'!H717,'ცვლილ. საკუთ.'!H717,'მთავრ. ფონდი'!H717,'პრეზ. ფონდი'!H717)</f>
        <v>0</v>
      </c>
      <c r="H717" s="10">
        <f>SUM('ცვლილ. ბიუჯ.'!I717,'ცვლილ. საკუთ.'!I717,'მთავრ. ფონდი'!I717,'პრეზ. ფონდი'!I717)</f>
        <v>0</v>
      </c>
      <c r="I717" s="10">
        <f t="shared" si="39"/>
        <v>0</v>
      </c>
      <c r="J717" s="10">
        <f t="shared" si="40"/>
        <v>0</v>
      </c>
    </row>
    <row r="718" spans="1:10" x14ac:dyDescent="0.25">
      <c r="A718" t="str">
        <f t="shared" si="38"/>
        <v>a</v>
      </c>
      <c r="B718" s="8"/>
      <c r="C718" s="9" t="s">
        <v>16</v>
      </c>
      <c r="D718" s="10">
        <f>SUM('ცვლილ. ბიუჯ.'!E718,'ცვლილ. საკუთ.'!E718,'მთავრ. ფონდი'!E718,'პრეზ. ფონდი'!E718)</f>
        <v>0</v>
      </c>
      <c r="E718" s="10">
        <f>SUM('ცვლილ. ბიუჯ.'!F718,'ცვლილ. საკუთ.'!F718,'მთავრ. ფონდი'!F718,'პრეზ. ფონდი'!F718)</f>
        <v>-318000</v>
      </c>
      <c r="F718" s="10">
        <f>SUM('ცვლილ. ბიუჯ.'!G718,'ცვლილ. საკუთ.'!G718,'მთავრ. ფონდი'!G718,'პრეზ. ფონდი'!G718)</f>
        <v>318000</v>
      </c>
      <c r="G718" s="10">
        <f>SUM('ცვლილ. ბიუჯ.'!H718,'ცვლილ. საკუთ.'!H718,'მთავრ. ფონდი'!H718,'პრეზ. ფონდი'!H718)</f>
        <v>0</v>
      </c>
      <c r="H718" s="10">
        <f>SUM('ცვლილ. ბიუჯ.'!I718,'ცვლილ. საკუთ.'!I718,'მთავრ. ფონდი'!I718,'პრეზ. ფონდი'!I718)</f>
        <v>0</v>
      </c>
      <c r="I718" s="10">
        <f t="shared" si="39"/>
        <v>0</v>
      </c>
      <c r="J718" s="10">
        <f t="shared" si="40"/>
        <v>0</v>
      </c>
    </row>
    <row r="719" spans="1:10" x14ac:dyDescent="0.25">
      <c r="A719" t="str">
        <f t="shared" si="38"/>
        <v>b</v>
      </c>
      <c r="B719" s="8"/>
      <c r="C719" s="9" t="s">
        <v>17</v>
      </c>
      <c r="D719" s="10">
        <f>SUM('ცვლილ. ბიუჯ.'!E719,'ცვლილ. საკუთ.'!E719,'მთავრ. ფონდი'!E719,'პრეზ. ფონდი'!E719)</f>
        <v>0</v>
      </c>
      <c r="E719" s="10">
        <f>SUM('ცვლილ. ბიუჯ.'!F719,'ცვლილ. საკუთ.'!F719,'მთავრ. ფონდი'!F719,'პრეზ. ფონდი'!F719)</f>
        <v>0</v>
      </c>
      <c r="F719" s="10">
        <f>SUM('ცვლილ. ბიუჯ.'!G719,'ცვლილ. საკუთ.'!G719,'მთავრ. ფონდი'!G719,'პრეზ. ფონდი'!G719)</f>
        <v>0</v>
      </c>
      <c r="G719" s="10">
        <f>SUM('ცვლილ. ბიუჯ.'!H719,'ცვლილ. საკუთ.'!H719,'მთავრ. ფონდი'!H719,'პრეზ. ფონდი'!H719)</f>
        <v>0</v>
      </c>
      <c r="H719" s="10">
        <f>SUM('ცვლილ. ბიუჯ.'!I719,'ცვლილ. საკუთ.'!I719,'მთავრ. ფონდი'!I719,'პრეზ. ფონდი'!I719)</f>
        <v>0</v>
      </c>
      <c r="I719" s="10">
        <f t="shared" si="39"/>
        <v>0</v>
      </c>
      <c r="J719" s="10">
        <f t="shared" si="40"/>
        <v>0</v>
      </c>
    </row>
    <row r="720" spans="1:10" x14ac:dyDescent="0.25">
      <c r="A720" t="str">
        <f t="shared" si="38"/>
        <v>b</v>
      </c>
      <c r="B720" s="5"/>
      <c r="C720" s="6" t="s">
        <v>18</v>
      </c>
      <c r="D720" s="7">
        <f>SUM('ცვლილ. ბიუჯ.'!E720,'ცვლილ. საკუთ.'!E720,'მთავრ. ფონდი'!E720,'პრეზ. ფონდი'!E720)</f>
        <v>0</v>
      </c>
      <c r="E720" s="7">
        <f>SUM('ცვლილ. ბიუჯ.'!F720,'ცვლილ. საკუთ.'!F720,'მთავრ. ფონდი'!F720,'პრეზ. ფონდი'!F720)</f>
        <v>0</v>
      </c>
      <c r="F720" s="7">
        <f>SUM('ცვლილ. ბიუჯ.'!G720,'ცვლილ. საკუთ.'!G720,'მთავრ. ფონდი'!G720,'პრეზ. ფონდი'!G720)</f>
        <v>0</v>
      </c>
      <c r="G720" s="7">
        <f>SUM('ცვლილ. ბიუჯ.'!H720,'ცვლილ. საკუთ.'!H720,'მთავრ. ფონდი'!H720,'პრეზ. ფონდი'!H720)</f>
        <v>0</v>
      </c>
      <c r="H720" s="7">
        <f>SUM('ცვლილ. ბიუჯ.'!I720,'ცვლილ. საკუთ.'!I720,'მთავრ. ფონდი'!I720,'პრეზ. ფონდი'!I720)</f>
        <v>0</v>
      </c>
      <c r="I720" s="7">
        <f t="shared" si="39"/>
        <v>0</v>
      </c>
      <c r="J720" s="7">
        <f t="shared" si="40"/>
        <v>0</v>
      </c>
    </row>
    <row r="721" spans="1:10" x14ac:dyDescent="0.25">
      <c r="A721" t="str">
        <f t="shared" si="38"/>
        <v>b</v>
      </c>
      <c r="B721" s="5"/>
      <c r="C721" s="6" t="s">
        <v>19</v>
      </c>
      <c r="D721" s="7">
        <f>SUM('ცვლილ. ბიუჯ.'!E721,'ცვლილ. საკუთ.'!E721,'მთავრ. ფონდი'!E721,'პრეზ. ფონდი'!E721)</f>
        <v>0</v>
      </c>
      <c r="E721" s="7">
        <f>SUM('ცვლილ. ბიუჯ.'!F721,'ცვლილ. საკუთ.'!F721,'მთავრ. ფონდი'!F721,'პრეზ. ფონდი'!F721)</f>
        <v>0</v>
      </c>
      <c r="F721" s="7">
        <f>SUM('ცვლილ. ბიუჯ.'!G721,'ცვლილ. საკუთ.'!G721,'მთავრ. ფონდი'!G721,'პრეზ. ფონდი'!G721)</f>
        <v>0</v>
      </c>
      <c r="G721" s="7">
        <f>SUM('ცვლილ. ბიუჯ.'!H721,'ცვლილ. საკუთ.'!H721,'მთავრ. ფონდი'!H721,'პრეზ. ფონდი'!H721)</f>
        <v>0</v>
      </c>
      <c r="H721" s="7">
        <f>SUM('ცვლილ. ბიუჯ.'!I721,'ცვლილ. საკუთ.'!I721,'მთავრ. ფონდი'!I721,'პრეზ. ფონდი'!I721)</f>
        <v>0</v>
      </c>
      <c r="I721" s="7">
        <f t="shared" si="39"/>
        <v>0</v>
      </c>
      <c r="J721" s="7">
        <f t="shared" si="40"/>
        <v>0</v>
      </c>
    </row>
    <row r="722" spans="1:10" ht="15.75" thickBot="1" x14ac:dyDescent="0.3">
      <c r="A722" t="str">
        <f t="shared" si="38"/>
        <v>b</v>
      </c>
      <c r="B722" s="11"/>
      <c r="C722" s="12" t="s">
        <v>20</v>
      </c>
      <c r="D722" s="13">
        <f>SUM('ცვლილ. ბიუჯ.'!E722,'ცვლილ. საკუთ.'!E722,'მთავრ. ფონდი'!E722,'პრეზ. ფონდი'!E722)</f>
        <v>0</v>
      </c>
      <c r="E722" s="13">
        <f>SUM('ცვლილ. ბიუჯ.'!F722,'ცვლილ. საკუთ.'!F722,'მთავრ. ფონდი'!F722,'პრეზ. ფონდი'!F722)</f>
        <v>0</v>
      </c>
      <c r="F722" s="13">
        <f>SUM('ცვლილ. ბიუჯ.'!G722,'ცვლილ. საკუთ.'!G722,'მთავრ. ფონდი'!G722,'პრეზ. ფონდი'!G722)</f>
        <v>0</v>
      </c>
      <c r="G722" s="13">
        <f>SUM('ცვლილ. ბიუჯ.'!H722,'ცვლილ. საკუთ.'!H722,'მთავრ. ფონდი'!H722,'პრეზ. ფონდი'!H722)</f>
        <v>0</v>
      </c>
      <c r="H722" s="13">
        <f>SUM('ცვლილ. ბიუჯ.'!I722,'ცვლილ. საკუთ.'!I722,'მთავრ. ფონდი'!I722,'პრეზ. ფონდი'!I722)</f>
        <v>0</v>
      </c>
      <c r="I722" s="13">
        <f t="shared" si="39"/>
        <v>0</v>
      </c>
      <c r="J722" s="13">
        <f t="shared" si="40"/>
        <v>0</v>
      </c>
    </row>
    <row r="723" spans="1:10" ht="32.25" customHeight="1" thickTop="1" thickBot="1" x14ac:dyDescent="0.3">
      <c r="A723" t="str">
        <f t="shared" si="38"/>
        <v>a</v>
      </c>
      <c r="B723" s="16" t="s">
        <v>125</v>
      </c>
      <c r="C723" s="4" t="s">
        <v>126</v>
      </c>
      <c r="D723" s="4">
        <f>SUM('ცვლილ. ბიუჯ.'!E723,'ცვლილ. საკუთ.'!E723,'მთავრ. ფონდი'!E723,'პრეზ. ფონდი'!E723)</f>
        <v>0</v>
      </c>
      <c r="E723" s="4">
        <f>SUM('ცვლილ. ბიუჯ.'!F723,'ცვლილ. საკუთ.'!F723,'მთავრ. ფონდი'!F723,'პრეზ. ფონდი'!F723)</f>
        <v>-318000</v>
      </c>
      <c r="F723" s="4">
        <f>SUM('ცვლილ. ბიუჯ.'!G723,'ცვლილ. საკუთ.'!G723,'მთავრ. ფონდი'!G723,'პრეზ. ფონდი'!G723)</f>
        <v>318000</v>
      </c>
      <c r="G723" s="4">
        <f>SUM('ცვლილ. ბიუჯ.'!H723,'ცვლილ. საკუთ.'!H723,'მთავრ. ფონდი'!H723,'პრეზ. ფონდი'!H723)</f>
        <v>0</v>
      </c>
      <c r="H723" s="4">
        <f>SUM('ცვლილ. ბიუჯ.'!I723,'ცვლილ. საკუთ.'!I723,'მთავრ. ფონდი'!I723,'პრეზ. ფონდი'!I723)</f>
        <v>0</v>
      </c>
      <c r="I723" s="4">
        <f t="shared" si="39"/>
        <v>0</v>
      </c>
      <c r="J723" s="4">
        <f t="shared" si="40"/>
        <v>0</v>
      </c>
    </row>
    <row r="724" spans="1:10" ht="15.75" thickTop="1" x14ac:dyDescent="0.25">
      <c r="A724" t="str">
        <f t="shared" si="38"/>
        <v>a</v>
      </c>
      <c r="B724" s="5"/>
      <c r="C724" s="6" t="s">
        <v>10</v>
      </c>
      <c r="D724" s="7">
        <f>SUM('ცვლილ. ბიუჯ.'!E724,'ცვლილ. საკუთ.'!E724,'მთავრ. ფონდი'!E724,'პრეზ. ფონდი'!E724)</f>
        <v>0</v>
      </c>
      <c r="E724" s="7">
        <f>SUM('ცვლილ. ბიუჯ.'!F724,'ცვლილ. საკუთ.'!F724,'მთავრ. ფონდი'!F724,'პრეზ. ფონდი'!F724)</f>
        <v>-318000</v>
      </c>
      <c r="F724" s="7">
        <f>SUM('ცვლილ. ბიუჯ.'!G724,'ცვლილ. საკუთ.'!G724,'მთავრ. ფონდი'!G724,'პრეზ. ფონდი'!G724)</f>
        <v>318000</v>
      </c>
      <c r="G724" s="7">
        <f>SUM('ცვლილ. ბიუჯ.'!H724,'ცვლილ. საკუთ.'!H724,'მთავრ. ფონდი'!H724,'პრეზ. ფონდი'!H724)</f>
        <v>0</v>
      </c>
      <c r="H724" s="7">
        <f>SUM('ცვლილ. ბიუჯ.'!I724,'ცვლილ. საკუთ.'!I724,'მთავრ. ფონდი'!I724,'პრეზ. ფონდი'!I724)</f>
        <v>0</v>
      </c>
      <c r="I724" s="7">
        <f t="shared" si="39"/>
        <v>0</v>
      </c>
      <c r="J724" s="7">
        <f t="shared" si="40"/>
        <v>0</v>
      </c>
    </row>
    <row r="725" spans="1:10" x14ac:dyDescent="0.25">
      <c r="A725" t="str">
        <f t="shared" si="38"/>
        <v>b</v>
      </c>
      <c r="B725" s="8"/>
      <c r="C725" s="9" t="s">
        <v>11</v>
      </c>
      <c r="D725" s="10">
        <f>SUM('ცვლილ. ბიუჯ.'!E725,'ცვლილ. საკუთ.'!E725,'მთავრ. ფონდი'!E725,'პრეზ. ფონდი'!E725)</f>
        <v>0</v>
      </c>
      <c r="E725" s="10">
        <f>SUM('ცვლილ. ბიუჯ.'!F725,'ცვლილ. საკუთ.'!F725,'მთავრ. ფონდი'!F725,'პრეზ. ფონდი'!F725)</f>
        <v>0</v>
      </c>
      <c r="F725" s="10">
        <f>SUM('ცვლილ. ბიუჯ.'!G725,'ცვლილ. საკუთ.'!G725,'მთავრ. ფონდი'!G725,'პრეზ. ფონდი'!G725)</f>
        <v>0</v>
      </c>
      <c r="G725" s="10">
        <f>SUM('ცვლილ. ბიუჯ.'!H725,'ცვლილ. საკუთ.'!H725,'მთავრ. ფონდი'!H725,'პრეზ. ფონდი'!H725)</f>
        <v>0</v>
      </c>
      <c r="H725" s="10">
        <f>SUM('ცვლილ. ბიუჯ.'!I725,'ცვლილ. საკუთ.'!I725,'მთავრ. ფონდი'!I725,'პრეზ. ფონდი'!I725)</f>
        <v>0</v>
      </c>
      <c r="I725" s="10">
        <f t="shared" si="39"/>
        <v>0</v>
      </c>
      <c r="J725" s="10">
        <f t="shared" si="40"/>
        <v>0</v>
      </c>
    </row>
    <row r="726" spans="1:10" x14ac:dyDescent="0.25">
      <c r="A726" t="str">
        <f t="shared" si="38"/>
        <v>b</v>
      </c>
      <c r="B726" s="8"/>
      <c r="C726" s="9" t="s">
        <v>12</v>
      </c>
      <c r="D726" s="10">
        <f>SUM('ცვლილ. ბიუჯ.'!E726,'ცვლილ. საკუთ.'!E726,'მთავრ. ფონდი'!E726,'პრეზ. ფონდი'!E726)</f>
        <v>0</v>
      </c>
      <c r="E726" s="10">
        <f>SUM('ცვლილ. ბიუჯ.'!F726,'ცვლილ. საკუთ.'!F726,'მთავრ. ფონდი'!F726,'პრეზ. ფონდი'!F726)</f>
        <v>0</v>
      </c>
      <c r="F726" s="10">
        <f>SUM('ცვლილ. ბიუჯ.'!G726,'ცვლილ. საკუთ.'!G726,'მთავრ. ფონდი'!G726,'პრეზ. ფონდი'!G726)</f>
        <v>0</v>
      </c>
      <c r="G726" s="10">
        <f>SUM('ცვლილ. ბიუჯ.'!H726,'ცვლილ. საკუთ.'!H726,'მთავრ. ფონდი'!H726,'პრეზ. ფონდი'!H726)</f>
        <v>0</v>
      </c>
      <c r="H726" s="10">
        <f>SUM('ცვლილ. ბიუჯ.'!I726,'ცვლილ. საკუთ.'!I726,'მთავრ. ფონდი'!I726,'პრეზ. ფონდი'!I726)</f>
        <v>0</v>
      </c>
      <c r="I726" s="10">
        <f t="shared" si="39"/>
        <v>0</v>
      </c>
      <c r="J726" s="10">
        <f t="shared" si="40"/>
        <v>0</v>
      </c>
    </row>
    <row r="727" spans="1:10" x14ac:dyDescent="0.25">
      <c r="A727" t="str">
        <f t="shared" si="38"/>
        <v>b</v>
      </c>
      <c r="B727" s="8"/>
      <c r="C727" s="9" t="s">
        <v>13</v>
      </c>
      <c r="D727" s="10">
        <f>SUM('ცვლილ. ბიუჯ.'!E727,'ცვლილ. საკუთ.'!E727,'მთავრ. ფონდი'!E727,'პრეზ. ფონდი'!E727)</f>
        <v>0</v>
      </c>
      <c r="E727" s="10">
        <f>SUM('ცვლილ. ბიუჯ.'!F727,'ცვლილ. საკუთ.'!F727,'მთავრ. ფონდი'!F727,'პრეზ. ფონდი'!F727)</f>
        <v>0</v>
      </c>
      <c r="F727" s="10">
        <f>SUM('ცვლილ. ბიუჯ.'!G727,'ცვლილ. საკუთ.'!G727,'მთავრ. ფონდი'!G727,'პრეზ. ფონდი'!G727)</f>
        <v>0</v>
      </c>
      <c r="G727" s="10">
        <f>SUM('ცვლილ. ბიუჯ.'!H727,'ცვლილ. საკუთ.'!H727,'მთავრ. ფონდი'!H727,'პრეზ. ფონდი'!H727)</f>
        <v>0</v>
      </c>
      <c r="H727" s="10">
        <f>SUM('ცვლილ. ბიუჯ.'!I727,'ცვლილ. საკუთ.'!I727,'მთავრ. ფონდი'!I727,'პრეზ. ფონდი'!I727)</f>
        <v>0</v>
      </c>
      <c r="I727" s="10">
        <f t="shared" si="39"/>
        <v>0</v>
      </c>
      <c r="J727" s="10">
        <f t="shared" si="40"/>
        <v>0</v>
      </c>
    </row>
    <row r="728" spans="1:10" x14ac:dyDescent="0.25">
      <c r="A728" t="str">
        <f t="shared" si="38"/>
        <v>b</v>
      </c>
      <c r="B728" s="8"/>
      <c r="C728" s="9" t="s">
        <v>14</v>
      </c>
      <c r="D728" s="10">
        <f>SUM('ცვლილ. ბიუჯ.'!E728,'ცვლილ. საკუთ.'!E728,'მთავრ. ფონდი'!E728,'პრეზ. ფონდი'!E728)</f>
        <v>0</v>
      </c>
      <c r="E728" s="10">
        <f>SUM('ცვლილ. ბიუჯ.'!F728,'ცვლილ. საკუთ.'!F728,'მთავრ. ფონდი'!F728,'პრეზ. ფონდი'!F728)</f>
        <v>0</v>
      </c>
      <c r="F728" s="10">
        <f>SUM('ცვლილ. ბიუჯ.'!G728,'ცვლილ. საკუთ.'!G728,'მთავრ. ფონდი'!G728,'პრეზ. ფონდი'!G728)</f>
        <v>0</v>
      </c>
      <c r="G728" s="10">
        <f>SUM('ცვლილ. ბიუჯ.'!H728,'ცვლილ. საკუთ.'!H728,'მთავრ. ფონდი'!H728,'პრეზ. ფონდი'!H728)</f>
        <v>0</v>
      </c>
      <c r="H728" s="10">
        <f>SUM('ცვლილ. ბიუჯ.'!I728,'ცვლილ. საკუთ.'!I728,'მთავრ. ფონდი'!I728,'პრეზ. ფონდი'!I728)</f>
        <v>0</v>
      </c>
      <c r="I728" s="10">
        <f t="shared" si="39"/>
        <v>0</v>
      </c>
      <c r="J728" s="10">
        <f t="shared" si="40"/>
        <v>0</v>
      </c>
    </row>
    <row r="729" spans="1:10" x14ac:dyDescent="0.25">
      <c r="A729" t="str">
        <f t="shared" si="38"/>
        <v>b</v>
      </c>
      <c r="B729" s="8"/>
      <c r="C729" s="9" t="s">
        <v>15</v>
      </c>
      <c r="D729" s="10">
        <f>SUM('ცვლილ. ბიუჯ.'!E729,'ცვლილ. საკუთ.'!E729,'მთავრ. ფონდი'!E729,'პრეზ. ფონდი'!E729)</f>
        <v>0</v>
      </c>
      <c r="E729" s="10">
        <f>SUM('ცვლილ. ბიუჯ.'!F729,'ცვლილ. საკუთ.'!F729,'მთავრ. ფონდი'!F729,'პრეზ. ფონდი'!F729)</f>
        <v>0</v>
      </c>
      <c r="F729" s="10">
        <f>SUM('ცვლილ. ბიუჯ.'!G729,'ცვლილ. საკუთ.'!G729,'მთავრ. ფონდი'!G729,'პრეზ. ფონდი'!G729)</f>
        <v>0</v>
      </c>
      <c r="G729" s="10">
        <f>SUM('ცვლილ. ბიუჯ.'!H729,'ცვლილ. საკუთ.'!H729,'მთავრ. ფონდი'!H729,'პრეზ. ფონდი'!H729)</f>
        <v>0</v>
      </c>
      <c r="H729" s="10">
        <f>SUM('ცვლილ. ბიუჯ.'!I729,'ცვლილ. საკუთ.'!I729,'მთავრ. ფონდი'!I729,'პრეზ. ფონდი'!I729)</f>
        <v>0</v>
      </c>
      <c r="I729" s="10">
        <f t="shared" si="39"/>
        <v>0</v>
      </c>
      <c r="J729" s="10">
        <f t="shared" si="40"/>
        <v>0</v>
      </c>
    </row>
    <row r="730" spans="1:10" x14ac:dyDescent="0.25">
      <c r="A730" t="str">
        <f t="shared" si="38"/>
        <v>a</v>
      </c>
      <c r="B730" s="8"/>
      <c r="C730" s="9" t="s">
        <v>16</v>
      </c>
      <c r="D730" s="10">
        <f>SUM('ცვლილ. ბიუჯ.'!E730,'ცვლილ. საკუთ.'!E730,'მთავრ. ფონდი'!E730,'პრეზ. ფონდი'!E730)</f>
        <v>0</v>
      </c>
      <c r="E730" s="10">
        <f>SUM('ცვლილ. ბიუჯ.'!F730,'ცვლილ. საკუთ.'!F730,'მთავრ. ფონდი'!F730,'პრეზ. ფონდი'!F730)</f>
        <v>-318000</v>
      </c>
      <c r="F730" s="10">
        <f>SUM('ცვლილ. ბიუჯ.'!G730,'ცვლილ. საკუთ.'!G730,'მთავრ. ფონდი'!G730,'პრეზ. ფონდი'!G730)</f>
        <v>318000</v>
      </c>
      <c r="G730" s="10">
        <f>SUM('ცვლილ. ბიუჯ.'!H730,'ცვლილ. საკუთ.'!H730,'მთავრ. ფონდი'!H730,'პრეზ. ფონდი'!H730)</f>
        <v>0</v>
      </c>
      <c r="H730" s="10">
        <f>SUM('ცვლილ. ბიუჯ.'!I730,'ცვლილ. საკუთ.'!I730,'მთავრ. ფონდი'!I730,'პრეზ. ფონდი'!I730)</f>
        <v>0</v>
      </c>
      <c r="I730" s="10">
        <f t="shared" si="39"/>
        <v>0</v>
      </c>
      <c r="J730" s="10">
        <f t="shared" si="40"/>
        <v>0</v>
      </c>
    </row>
    <row r="731" spans="1:10" x14ac:dyDescent="0.25">
      <c r="A731" t="str">
        <f t="shared" si="38"/>
        <v>b</v>
      </c>
      <c r="B731" s="8"/>
      <c r="C731" s="9" t="s">
        <v>17</v>
      </c>
      <c r="D731" s="10">
        <f>SUM('ცვლილ. ბიუჯ.'!E731,'ცვლილ. საკუთ.'!E731,'მთავრ. ფონდი'!E731,'პრეზ. ფონდი'!E731)</f>
        <v>0</v>
      </c>
      <c r="E731" s="10">
        <f>SUM('ცვლილ. ბიუჯ.'!F731,'ცვლილ. საკუთ.'!F731,'მთავრ. ფონდი'!F731,'პრეზ. ფონდი'!F731)</f>
        <v>0</v>
      </c>
      <c r="F731" s="10">
        <f>SUM('ცვლილ. ბიუჯ.'!G731,'ცვლილ. საკუთ.'!G731,'მთავრ. ფონდი'!G731,'პრეზ. ფონდი'!G731)</f>
        <v>0</v>
      </c>
      <c r="G731" s="10">
        <f>SUM('ცვლილ. ბიუჯ.'!H731,'ცვლილ. საკუთ.'!H731,'მთავრ. ფონდი'!H731,'პრეზ. ფონდი'!H731)</f>
        <v>0</v>
      </c>
      <c r="H731" s="10">
        <f>SUM('ცვლილ. ბიუჯ.'!I731,'ცვლილ. საკუთ.'!I731,'მთავრ. ფონდი'!I731,'პრეზ. ფონდი'!I731)</f>
        <v>0</v>
      </c>
      <c r="I731" s="10">
        <f t="shared" si="39"/>
        <v>0</v>
      </c>
      <c r="J731" s="10">
        <f t="shared" si="40"/>
        <v>0</v>
      </c>
    </row>
    <row r="732" spans="1:10" x14ac:dyDescent="0.25">
      <c r="A732" t="str">
        <f t="shared" si="38"/>
        <v>b</v>
      </c>
      <c r="B732" s="5"/>
      <c r="C732" s="6" t="s">
        <v>18</v>
      </c>
      <c r="D732" s="7">
        <f>SUM('ცვლილ. ბიუჯ.'!E732,'ცვლილ. საკუთ.'!E732,'მთავრ. ფონდი'!E732,'პრეზ. ფონდი'!E732)</f>
        <v>0</v>
      </c>
      <c r="E732" s="7">
        <f>SUM('ცვლილ. ბიუჯ.'!F732,'ცვლილ. საკუთ.'!F732,'მთავრ. ფონდი'!F732,'პრეზ. ფონდი'!F732)</f>
        <v>0</v>
      </c>
      <c r="F732" s="7">
        <f>SUM('ცვლილ. ბიუჯ.'!G732,'ცვლილ. საკუთ.'!G732,'მთავრ. ფონდი'!G732,'პრეზ. ფონდი'!G732)</f>
        <v>0</v>
      </c>
      <c r="G732" s="7">
        <f>SUM('ცვლილ. ბიუჯ.'!H732,'ცვლილ. საკუთ.'!H732,'მთავრ. ფონდი'!H732,'პრეზ. ფონდი'!H732)</f>
        <v>0</v>
      </c>
      <c r="H732" s="7">
        <f>SUM('ცვლილ. ბიუჯ.'!I732,'ცვლილ. საკუთ.'!I732,'მთავრ. ფონდი'!I732,'პრეზ. ფონდი'!I732)</f>
        <v>0</v>
      </c>
      <c r="I732" s="7">
        <f t="shared" si="39"/>
        <v>0</v>
      </c>
      <c r="J732" s="7">
        <f t="shared" si="40"/>
        <v>0</v>
      </c>
    </row>
    <row r="733" spans="1:10" x14ac:dyDescent="0.25">
      <c r="A733" t="str">
        <f t="shared" si="38"/>
        <v>b</v>
      </c>
      <c r="B733" s="5"/>
      <c r="C733" s="6" t="s">
        <v>19</v>
      </c>
      <c r="D733" s="7">
        <f>SUM('ცვლილ. ბიუჯ.'!E733,'ცვლილ. საკუთ.'!E733,'მთავრ. ფონდი'!E733,'პრეზ. ფონდი'!E733)</f>
        <v>0</v>
      </c>
      <c r="E733" s="7">
        <f>SUM('ცვლილ. ბიუჯ.'!F733,'ცვლილ. საკუთ.'!F733,'მთავრ. ფონდი'!F733,'პრეზ. ფონდი'!F733)</f>
        <v>0</v>
      </c>
      <c r="F733" s="7">
        <f>SUM('ცვლილ. ბიუჯ.'!G733,'ცვლილ. საკუთ.'!G733,'მთავრ. ფონდი'!G733,'პრეზ. ფონდი'!G733)</f>
        <v>0</v>
      </c>
      <c r="G733" s="7">
        <f>SUM('ცვლილ. ბიუჯ.'!H733,'ცვლილ. საკუთ.'!H733,'მთავრ. ფონდი'!H733,'პრეზ. ფონდი'!H733)</f>
        <v>0</v>
      </c>
      <c r="H733" s="7">
        <f>SUM('ცვლილ. ბიუჯ.'!I733,'ცვლილ. საკუთ.'!I733,'მთავრ. ფონდი'!I733,'პრეზ. ფონდი'!I733)</f>
        <v>0</v>
      </c>
      <c r="I733" s="7">
        <f t="shared" si="39"/>
        <v>0</v>
      </c>
      <c r="J733" s="7">
        <f t="shared" si="40"/>
        <v>0</v>
      </c>
    </row>
    <row r="734" spans="1:10" ht="15.75" thickBot="1" x14ac:dyDescent="0.3">
      <c r="A734" t="str">
        <f t="shared" si="38"/>
        <v>b</v>
      </c>
      <c r="B734" s="11"/>
      <c r="C734" s="12" t="s">
        <v>20</v>
      </c>
      <c r="D734" s="13">
        <f>SUM('ცვლილ. ბიუჯ.'!E734,'ცვლილ. საკუთ.'!E734,'მთავრ. ფონდი'!E734,'პრეზ. ფონდი'!E734)</f>
        <v>0</v>
      </c>
      <c r="E734" s="13">
        <f>SUM('ცვლილ. ბიუჯ.'!F734,'ცვლილ. საკუთ.'!F734,'მთავრ. ფონდი'!F734,'პრეზ. ფონდი'!F734)</f>
        <v>0</v>
      </c>
      <c r="F734" s="13">
        <f>SUM('ცვლილ. ბიუჯ.'!G734,'ცვლილ. საკუთ.'!G734,'მთავრ. ფონდი'!G734,'პრეზ. ფონდი'!G734)</f>
        <v>0</v>
      </c>
      <c r="G734" s="13">
        <f>SUM('ცვლილ. ბიუჯ.'!H734,'ცვლილ. საკუთ.'!H734,'მთავრ. ფონდი'!H734,'პრეზ. ფონდი'!H734)</f>
        <v>0</v>
      </c>
      <c r="H734" s="13">
        <f>SUM('ცვლილ. ბიუჯ.'!I734,'ცვლილ. საკუთ.'!I734,'მთავრ. ფონდი'!I734,'პრეზ. ფონდი'!I734)</f>
        <v>0</v>
      </c>
      <c r="I734" s="13">
        <f t="shared" si="39"/>
        <v>0</v>
      </c>
      <c r="J734" s="13">
        <f t="shared" si="40"/>
        <v>0</v>
      </c>
    </row>
    <row r="735" spans="1:10" ht="46.5" thickTop="1" thickBot="1" x14ac:dyDescent="0.3">
      <c r="A735" t="str">
        <f t="shared" si="38"/>
        <v>b</v>
      </c>
      <c r="B735" s="3" t="s">
        <v>127</v>
      </c>
      <c r="C735" s="14" t="s">
        <v>128</v>
      </c>
      <c r="D735" s="4">
        <f>SUM('ცვლილ. ბიუჯ.'!E735,'ცვლილ. საკუთ.'!E735,'მთავრ. ფონდი'!E735,'პრეზ. ფონდი'!E735)</f>
        <v>0</v>
      </c>
      <c r="E735" s="4">
        <f>SUM('ცვლილ. ბიუჯ.'!F735,'ცვლილ. საკუთ.'!F735,'მთავრ. ფონდი'!F735,'პრეზ. ფონდი'!F735)</f>
        <v>0</v>
      </c>
      <c r="F735" s="4">
        <f>SUM('ცვლილ. ბიუჯ.'!G735,'ცვლილ. საკუთ.'!G735,'მთავრ. ფონდი'!G735,'პრეზ. ფონდი'!G735)</f>
        <v>0</v>
      </c>
      <c r="G735" s="4">
        <f>SUM('ცვლილ. ბიუჯ.'!H735,'ცვლილ. საკუთ.'!H735,'მთავრ. ფონდი'!H735,'პრეზ. ფონდი'!H735)</f>
        <v>0</v>
      </c>
      <c r="H735" s="4">
        <f>SUM('ცვლილ. ბიუჯ.'!I735,'ცვლილ. საკუთ.'!I735,'მთავრ. ფონდი'!I735,'პრეზ. ფონდი'!I735)</f>
        <v>0</v>
      </c>
      <c r="I735" s="4">
        <f t="shared" si="39"/>
        <v>0</v>
      </c>
      <c r="J735" s="4">
        <f t="shared" si="40"/>
        <v>0</v>
      </c>
    </row>
    <row r="736" spans="1:10" ht="15.75" thickTop="1" x14ac:dyDescent="0.25">
      <c r="A736" t="str">
        <f t="shared" si="38"/>
        <v>b</v>
      </c>
      <c r="B736" s="5"/>
      <c r="C736" s="6" t="s">
        <v>10</v>
      </c>
      <c r="D736" s="7">
        <f>SUM('ცვლილ. ბიუჯ.'!E736,'ცვლილ. საკუთ.'!E736,'მთავრ. ფონდი'!E736,'პრეზ. ფონდი'!E736)</f>
        <v>0</v>
      </c>
      <c r="E736" s="7">
        <f>SUM('ცვლილ. ბიუჯ.'!F736,'ცვლილ. საკუთ.'!F736,'მთავრ. ფონდი'!F736,'პრეზ. ფონდი'!F736)</f>
        <v>0</v>
      </c>
      <c r="F736" s="7">
        <f>SUM('ცვლილ. ბიუჯ.'!G736,'ცვლილ. საკუთ.'!G736,'მთავრ. ფონდი'!G736,'პრეზ. ფონდი'!G736)</f>
        <v>0</v>
      </c>
      <c r="G736" s="7">
        <f>SUM('ცვლილ. ბიუჯ.'!H736,'ცვლილ. საკუთ.'!H736,'მთავრ. ფონდი'!H736,'პრეზ. ფონდი'!H736)</f>
        <v>0</v>
      </c>
      <c r="H736" s="7">
        <f>SUM('ცვლილ. ბიუჯ.'!I736,'ცვლილ. საკუთ.'!I736,'მთავრ. ფონდი'!I736,'პრეზ. ფონდი'!I736)</f>
        <v>0</v>
      </c>
      <c r="I736" s="7">
        <f t="shared" si="39"/>
        <v>0</v>
      </c>
      <c r="J736" s="7">
        <f t="shared" si="40"/>
        <v>0</v>
      </c>
    </row>
    <row r="737" spans="1:10" x14ac:dyDescent="0.25">
      <c r="A737" t="str">
        <f t="shared" si="38"/>
        <v>b</v>
      </c>
      <c r="B737" s="8"/>
      <c r="C737" s="9" t="s">
        <v>11</v>
      </c>
      <c r="D737" s="10">
        <f>SUM('ცვლილ. ბიუჯ.'!E737,'ცვლილ. საკუთ.'!E737,'მთავრ. ფონდი'!E737,'პრეზ. ფონდი'!E737)</f>
        <v>0</v>
      </c>
      <c r="E737" s="10">
        <f>SUM('ცვლილ. ბიუჯ.'!F737,'ცვლილ. საკუთ.'!F737,'მთავრ. ფონდი'!F737,'პრეზ. ფონდი'!F737)</f>
        <v>0</v>
      </c>
      <c r="F737" s="10">
        <f>SUM('ცვლილ. ბიუჯ.'!G737,'ცვლილ. საკუთ.'!G737,'მთავრ. ფონდი'!G737,'პრეზ. ფონდი'!G737)</f>
        <v>0</v>
      </c>
      <c r="G737" s="10">
        <f>SUM('ცვლილ. ბიუჯ.'!H737,'ცვლილ. საკუთ.'!H737,'მთავრ. ფონდი'!H737,'პრეზ. ფონდი'!H737)</f>
        <v>0</v>
      </c>
      <c r="H737" s="10">
        <f>SUM('ცვლილ. ბიუჯ.'!I737,'ცვლილ. საკუთ.'!I737,'მთავრ. ფონდი'!I737,'პრეზ. ფონდი'!I737)</f>
        <v>0</v>
      </c>
      <c r="I737" s="10">
        <f t="shared" si="39"/>
        <v>0</v>
      </c>
      <c r="J737" s="10">
        <f t="shared" si="40"/>
        <v>0</v>
      </c>
    </row>
    <row r="738" spans="1:10" x14ac:dyDescent="0.25">
      <c r="A738" t="str">
        <f t="shared" si="38"/>
        <v>b</v>
      </c>
      <c r="B738" s="8"/>
      <c r="C738" s="9" t="s">
        <v>12</v>
      </c>
      <c r="D738" s="10">
        <f>SUM('ცვლილ. ბიუჯ.'!E738,'ცვლილ. საკუთ.'!E738,'მთავრ. ფონდი'!E738,'პრეზ. ფონდი'!E738)</f>
        <v>0</v>
      </c>
      <c r="E738" s="17">
        <f>SUM('ცვლილ. ბიუჯ.'!F738,'ცვლილ. საკუთ.'!F738,'მთავრ. ფონდი'!F738,'პრეზ. ფონდი'!F738)</f>
        <v>0</v>
      </c>
      <c r="F738" s="17">
        <f>SUM('ცვლილ. ბიუჯ.'!G738,'ცვლილ. საკუთ.'!G738,'მთავრ. ფონდი'!G738,'პრეზ. ფონდი'!G738)</f>
        <v>0</v>
      </c>
      <c r="G738" s="17">
        <f>SUM('ცვლილ. ბიუჯ.'!H738,'ცვლილ. საკუთ.'!H738,'მთავრ. ფონდი'!H738,'პრეზ. ფონდი'!H738)</f>
        <v>0</v>
      </c>
      <c r="H738" s="17">
        <f>SUM('ცვლილ. ბიუჯ.'!I738,'ცვლილ. საკუთ.'!I738,'მთავრ. ფონდი'!I738,'პრეზ. ფონდი'!I738)</f>
        <v>0</v>
      </c>
      <c r="I738" s="17">
        <f t="shared" si="39"/>
        <v>0</v>
      </c>
      <c r="J738" s="17">
        <f t="shared" si="40"/>
        <v>0</v>
      </c>
    </row>
    <row r="739" spans="1:10" x14ac:dyDescent="0.25">
      <c r="A739" t="str">
        <f t="shared" si="38"/>
        <v>b</v>
      </c>
      <c r="B739" s="8"/>
      <c r="C739" s="9" t="s">
        <v>13</v>
      </c>
      <c r="D739" s="10">
        <f>SUM('ცვლილ. ბიუჯ.'!E739,'ცვლილ. საკუთ.'!E739,'მთავრ. ფონდი'!E739,'პრეზ. ფონდი'!E739)</f>
        <v>0</v>
      </c>
      <c r="E739" s="10">
        <f>SUM('ცვლილ. ბიუჯ.'!F739,'ცვლილ. საკუთ.'!F739,'მთავრ. ფონდი'!F739,'პრეზ. ფონდი'!F739)</f>
        <v>0</v>
      </c>
      <c r="F739" s="10">
        <f>SUM('ცვლილ. ბიუჯ.'!G739,'ცვლილ. საკუთ.'!G739,'მთავრ. ფონდი'!G739,'პრეზ. ფონდი'!G739)</f>
        <v>0</v>
      </c>
      <c r="G739" s="10">
        <f>SUM('ცვლილ. ბიუჯ.'!H739,'ცვლილ. საკუთ.'!H739,'მთავრ. ფონდი'!H739,'პრეზ. ფონდი'!H739)</f>
        <v>0</v>
      </c>
      <c r="H739" s="10">
        <f>SUM('ცვლილ. ბიუჯ.'!I739,'ცვლილ. საკუთ.'!I739,'მთავრ. ფონდი'!I739,'პრეზ. ფონდი'!I739)</f>
        <v>0</v>
      </c>
      <c r="I739" s="10">
        <f t="shared" si="39"/>
        <v>0</v>
      </c>
      <c r="J739" s="10">
        <f t="shared" si="40"/>
        <v>0</v>
      </c>
    </row>
    <row r="740" spans="1:10" x14ac:dyDescent="0.25">
      <c r="A740" t="str">
        <f t="shared" si="38"/>
        <v>b</v>
      </c>
      <c r="B740" s="8"/>
      <c r="C740" s="9" t="s">
        <v>14</v>
      </c>
      <c r="D740" s="10">
        <f>SUM('ცვლილ. ბიუჯ.'!E740,'ცვლილ. საკუთ.'!E740,'მთავრ. ფონდი'!E740,'პრეზ. ფონდი'!E740)</f>
        <v>0</v>
      </c>
      <c r="E740" s="10">
        <f>SUM('ცვლილ. ბიუჯ.'!F740,'ცვლილ. საკუთ.'!F740,'მთავრ. ფონდი'!F740,'პრეზ. ფონდი'!F740)</f>
        <v>0</v>
      </c>
      <c r="F740" s="10">
        <f>SUM('ცვლილ. ბიუჯ.'!G740,'ცვლილ. საკუთ.'!G740,'მთავრ. ფონდი'!G740,'პრეზ. ფონდი'!G740)</f>
        <v>0</v>
      </c>
      <c r="G740" s="10">
        <f>SUM('ცვლილ. ბიუჯ.'!H740,'ცვლილ. საკუთ.'!H740,'მთავრ. ფონდი'!H740,'პრეზ. ფონდი'!H740)</f>
        <v>0</v>
      </c>
      <c r="H740" s="10">
        <f>SUM('ცვლილ. ბიუჯ.'!I740,'ცვლილ. საკუთ.'!I740,'მთავრ. ფონდი'!I740,'პრეზ. ფონდი'!I740)</f>
        <v>0</v>
      </c>
      <c r="I740" s="10">
        <f t="shared" si="39"/>
        <v>0</v>
      </c>
      <c r="J740" s="10">
        <f t="shared" si="40"/>
        <v>0</v>
      </c>
    </row>
    <row r="741" spans="1:10" x14ac:dyDescent="0.25">
      <c r="A741" t="str">
        <f t="shared" si="38"/>
        <v>b</v>
      </c>
      <c r="B741" s="8"/>
      <c r="C741" s="9" t="s">
        <v>15</v>
      </c>
      <c r="D741" s="10">
        <f>SUM('ცვლილ. ბიუჯ.'!E741,'ცვლილ. საკუთ.'!E741,'მთავრ. ფონდი'!E741,'პრეზ. ფონდი'!E741)</f>
        <v>0</v>
      </c>
      <c r="E741" s="10">
        <f>SUM('ცვლილ. ბიუჯ.'!F741,'ცვლილ. საკუთ.'!F741,'მთავრ. ფონდი'!F741,'პრეზ. ფონდი'!F741)</f>
        <v>0</v>
      </c>
      <c r="F741" s="10">
        <f>SUM('ცვლილ. ბიუჯ.'!G741,'ცვლილ. საკუთ.'!G741,'მთავრ. ფონდი'!G741,'პრეზ. ფონდი'!G741)</f>
        <v>0</v>
      </c>
      <c r="G741" s="10">
        <f>SUM('ცვლილ. ბიუჯ.'!H741,'ცვლილ. საკუთ.'!H741,'მთავრ. ფონდი'!H741,'პრეზ. ფონდი'!H741)</f>
        <v>0</v>
      </c>
      <c r="H741" s="10">
        <f>SUM('ცვლილ. ბიუჯ.'!I741,'ცვლილ. საკუთ.'!I741,'მთავრ. ფონდი'!I741,'პრეზ. ფონდი'!I741)</f>
        <v>0</v>
      </c>
      <c r="I741" s="10">
        <f t="shared" si="39"/>
        <v>0</v>
      </c>
      <c r="J741" s="10">
        <f t="shared" si="40"/>
        <v>0</v>
      </c>
    </row>
    <row r="742" spans="1:10" x14ac:dyDescent="0.25">
      <c r="A742" t="str">
        <f t="shared" si="38"/>
        <v>b</v>
      </c>
      <c r="B742" s="8"/>
      <c r="C742" s="9" t="s">
        <v>16</v>
      </c>
      <c r="D742" s="10">
        <f>SUM('ცვლილ. ბიუჯ.'!E742,'ცვლილ. საკუთ.'!E742,'მთავრ. ფონდი'!E742,'პრეზ. ფონდი'!E742)</f>
        <v>0</v>
      </c>
      <c r="E742" s="10">
        <f>SUM('ცვლილ. ბიუჯ.'!F742,'ცვლილ. საკუთ.'!F742,'მთავრ. ფონდი'!F742,'პრეზ. ფონდი'!F742)</f>
        <v>0</v>
      </c>
      <c r="F742" s="10">
        <f>SUM('ცვლილ. ბიუჯ.'!G742,'ცვლილ. საკუთ.'!G742,'მთავრ. ფონდი'!G742,'პრეზ. ფონდი'!G742)</f>
        <v>0</v>
      </c>
      <c r="G742" s="10">
        <f>SUM('ცვლილ. ბიუჯ.'!H742,'ცვლილ. საკუთ.'!H742,'მთავრ. ფონდი'!H742,'პრეზ. ფონდი'!H742)</f>
        <v>0</v>
      </c>
      <c r="H742" s="10">
        <f>SUM('ცვლილ. ბიუჯ.'!I742,'ცვლილ. საკუთ.'!I742,'მთავრ. ფონდი'!I742,'პრეზ. ფონდი'!I742)</f>
        <v>0</v>
      </c>
      <c r="I742" s="10">
        <f t="shared" si="39"/>
        <v>0</v>
      </c>
      <c r="J742" s="10">
        <f t="shared" si="40"/>
        <v>0</v>
      </c>
    </row>
    <row r="743" spans="1:10" x14ac:dyDescent="0.25">
      <c r="A743" t="str">
        <f t="shared" si="38"/>
        <v>b</v>
      </c>
      <c r="B743" s="8"/>
      <c r="C743" s="9" t="s">
        <v>17</v>
      </c>
      <c r="D743" s="10">
        <f>SUM('ცვლილ. ბიუჯ.'!E743,'ცვლილ. საკუთ.'!E743,'მთავრ. ფონდი'!E743,'პრეზ. ფონდი'!E743)</f>
        <v>0</v>
      </c>
      <c r="E743" s="10">
        <f>SUM('ცვლილ. ბიუჯ.'!F743,'ცვლილ. საკუთ.'!F743,'მთავრ. ფონდი'!F743,'პრეზ. ფონდი'!F743)</f>
        <v>0</v>
      </c>
      <c r="F743" s="10">
        <f>SUM('ცვლილ. ბიუჯ.'!G743,'ცვლილ. საკუთ.'!G743,'მთავრ. ფონდი'!G743,'პრეზ. ფონდი'!G743)</f>
        <v>0</v>
      </c>
      <c r="G743" s="10">
        <f>SUM('ცვლილ. ბიუჯ.'!H743,'ცვლილ. საკუთ.'!H743,'მთავრ. ფონდი'!H743,'პრეზ. ფონდი'!H743)</f>
        <v>0</v>
      </c>
      <c r="H743" s="10">
        <f>SUM('ცვლილ. ბიუჯ.'!I743,'ცვლილ. საკუთ.'!I743,'მთავრ. ფონდი'!I743,'პრეზ. ფონდი'!I743)</f>
        <v>0</v>
      </c>
      <c r="I743" s="10">
        <f t="shared" si="39"/>
        <v>0</v>
      </c>
      <c r="J743" s="10">
        <f t="shared" si="40"/>
        <v>0</v>
      </c>
    </row>
    <row r="744" spans="1:10" x14ac:dyDescent="0.25">
      <c r="A744" t="str">
        <f t="shared" si="38"/>
        <v>b</v>
      </c>
      <c r="B744" s="5"/>
      <c r="C744" s="6" t="s">
        <v>18</v>
      </c>
      <c r="D744" s="7">
        <f>SUM('ცვლილ. ბიუჯ.'!E744,'ცვლილ. საკუთ.'!E744,'მთავრ. ფონდი'!E744,'პრეზ. ფონდი'!E744)</f>
        <v>0</v>
      </c>
      <c r="E744" s="7">
        <f>SUM('ცვლილ. ბიუჯ.'!F744,'ცვლილ. საკუთ.'!F744,'მთავრ. ფონდი'!F744,'პრეზ. ფონდი'!F744)</f>
        <v>0</v>
      </c>
      <c r="F744" s="7">
        <f>SUM('ცვლილ. ბიუჯ.'!G744,'ცვლილ. საკუთ.'!G744,'მთავრ. ფონდი'!G744,'პრეზ. ფონდი'!G744)</f>
        <v>0</v>
      </c>
      <c r="G744" s="7">
        <f>SUM('ცვლილ. ბიუჯ.'!H744,'ცვლილ. საკუთ.'!H744,'მთავრ. ფონდი'!H744,'პრეზ. ფონდი'!H744)</f>
        <v>0</v>
      </c>
      <c r="H744" s="7">
        <f>SUM('ცვლილ. ბიუჯ.'!I744,'ცვლილ. საკუთ.'!I744,'მთავრ. ფონდი'!I744,'პრეზ. ფონდი'!I744)</f>
        <v>0</v>
      </c>
      <c r="I744" s="7">
        <f t="shared" si="39"/>
        <v>0</v>
      </c>
      <c r="J744" s="7">
        <f t="shared" si="40"/>
        <v>0</v>
      </c>
    </row>
    <row r="745" spans="1:10" x14ac:dyDescent="0.25">
      <c r="A745" t="str">
        <f t="shared" si="38"/>
        <v>b</v>
      </c>
      <c r="B745" s="5"/>
      <c r="C745" s="6" t="s">
        <v>19</v>
      </c>
      <c r="D745" s="7">
        <f>SUM('ცვლილ. ბიუჯ.'!E745,'ცვლილ. საკუთ.'!E745,'მთავრ. ფონდი'!E745,'პრეზ. ფონდი'!E745)</f>
        <v>0</v>
      </c>
      <c r="E745" s="7">
        <f>SUM('ცვლილ. ბიუჯ.'!F745,'ცვლილ. საკუთ.'!F745,'მთავრ. ფონდი'!F745,'პრეზ. ფონდი'!F745)</f>
        <v>0</v>
      </c>
      <c r="F745" s="7">
        <f>SUM('ცვლილ. ბიუჯ.'!G745,'ცვლილ. საკუთ.'!G745,'მთავრ. ფონდი'!G745,'პრეზ. ფონდი'!G745)</f>
        <v>0</v>
      </c>
      <c r="G745" s="7">
        <f>SUM('ცვლილ. ბიუჯ.'!H745,'ცვლილ. საკუთ.'!H745,'მთავრ. ფონდი'!H745,'პრეზ. ფონდი'!H745)</f>
        <v>0</v>
      </c>
      <c r="H745" s="7">
        <f>SUM('ცვლილ. ბიუჯ.'!I745,'ცვლილ. საკუთ.'!I745,'მთავრ. ფონდი'!I745,'პრეზ. ფონდი'!I745)</f>
        <v>0</v>
      </c>
      <c r="I745" s="7">
        <f t="shared" si="39"/>
        <v>0</v>
      </c>
      <c r="J745" s="7">
        <f t="shared" si="40"/>
        <v>0</v>
      </c>
    </row>
    <row r="746" spans="1:10" ht="15.75" thickBot="1" x14ac:dyDescent="0.3">
      <c r="A746" t="str">
        <f t="shared" si="38"/>
        <v>b</v>
      </c>
      <c r="B746" s="11"/>
      <c r="C746" s="12" t="s">
        <v>20</v>
      </c>
      <c r="D746" s="13">
        <f>SUM('ცვლილ. ბიუჯ.'!E746,'ცვლილ. საკუთ.'!E746,'მთავრ. ფონდი'!E746,'პრეზ. ფონდი'!E746)</f>
        <v>0</v>
      </c>
      <c r="E746" s="13">
        <f>SUM('ცვლილ. ბიუჯ.'!F746,'ცვლილ. საკუთ.'!F746,'მთავრ. ფონდი'!F746,'პრეზ. ფონდი'!F746)</f>
        <v>0</v>
      </c>
      <c r="F746" s="13">
        <f>SUM('ცვლილ. ბიუჯ.'!G746,'ცვლილ. საკუთ.'!G746,'მთავრ. ფონდი'!G746,'პრეზ. ფონდი'!G746)</f>
        <v>0</v>
      </c>
      <c r="G746" s="13">
        <f>SUM('ცვლილ. ბიუჯ.'!H746,'ცვლილ. საკუთ.'!H746,'მთავრ. ფონდი'!H746,'პრეზ. ფონდი'!H746)</f>
        <v>0</v>
      </c>
      <c r="H746" s="13">
        <f>SUM('ცვლილ. ბიუჯ.'!I746,'ცვლილ. საკუთ.'!I746,'მთავრ. ფონდი'!I746,'პრეზ. ფონდი'!I746)</f>
        <v>0</v>
      </c>
      <c r="I746" s="13">
        <f t="shared" si="39"/>
        <v>0</v>
      </c>
      <c r="J746" s="13">
        <f t="shared" si="40"/>
        <v>0</v>
      </c>
    </row>
    <row r="747" spans="1:10" ht="76.5" thickTop="1" thickBot="1" x14ac:dyDescent="0.3">
      <c r="A747" t="str">
        <f t="shared" si="38"/>
        <v>b</v>
      </c>
      <c r="B747" s="3" t="s">
        <v>129</v>
      </c>
      <c r="C747" s="14" t="s">
        <v>130</v>
      </c>
      <c r="D747" s="4">
        <f>SUM('ცვლილ. ბიუჯ.'!E747,'ცვლილ. საკუთ.'!E747,'მთავრ. ფონდი'!E747,'პრეზ. ფონდი'!E747)</f>
        <v>0</v>
      </c>
      <c r="E747" s="4">
        <f>SUM('ცვლილ. ბიუჯ.'!F747,'ცვლილ. საკუთ.'!F747,'მთავრ. ფონდი'!F747,'პრეზ. ფონდი'!F747)</f>
        <v>0</v>
      </c>
      <c r="F747" s="4">
        <f>SUM('ცვლილ. ბიუჯ.'!G747,'ცვლილ. საკუთ.'!G747,'მთავრ. ფონდი'!G747,'პრეზ. ფონდი'!G747)</f>
        <v>0</v>
      </c>
      <c r="G747" s="4">
        <f>SUM('ცვლილ. ბიუჯ.'!H747,'ცვლილ. საკუთ.'!H747,'მთავრ. ფონდი'!H747,'პრეზ. ფონდი'!H747)</f>
        <v>0</v>
      </c>
      <c r="H747" s="4">
        <f>SUM('ცვლილ. ბიუჯ.'!I747,'ცვლილ. საკუთ.'!I747,'მთავრ. ფონდი'!I747,'პრეზ. ფონდი'!I747)</f>
        <v>0</v>
      </c>
      <c r="I747" s="4">
        <f t="shared" si="39"/>
        <v>0</v>
      </c>
      <c r="J747" s="4">
        <f t="shared" si="40"/>
        <v>0</v>
      </c>
    </row>
    <row r="748" spans="1:10" ht="15.75" thickTop="1" x14ac:dyDescent="0.25">
      <c r="A748" t="str">
        <f t="shared" si="38"/>
        <v>b</v>
      </c>
      <c r="B748" s="5"/>
      <c r="C748" s="6" t="s">
        <v>10</v>
      </c>
      <c r="D748" s="7">
        <f>SUM('ცვლილ. ბიუჯ.'!E748,'ცვლილ. საკუთ.'!E748,'მთავრ. ფონდი'!E748,'პრეზ. ფონდი'!E748)</f>
        <v>0</v>
      </c>
      <c r="E748" s="7">
        <f>SUM('ცვლილ. ბიუჯ.'!F748,'ცვლილ. საკუთ.'!F748,'მთავრ. ფონდი'!F748,'პრეზ. ფონდი'!F748)</f>
        <v>0</v>
      </c>
      <c r="F748" s="7">
        <f>SUM('ცვლილ. ბიუჯ.'!G748,'ცვლილ. საკუთ.'!G748,'მთავრ. ფონდი'!G748,'პრეზ. ფონდი'!G748)</f>
        <v>0</v>
      </c>
      <c r="G748" s="7">
        <f>SUM('ცვლილ. ბიუჯ.'!H748,'ცვლილ. საკუთ.'!H748,'მთავრ. ფონდი'!H748,'პრეზ. ფონდი'!H748)</f>
        <v>0</v>
      </c>
      <c r="H748" s="7">
        <f>SUM('ცვლილ. ბიუჯ.'!I748,'ცვლილ. საკუთ.'!I748,'მთავრ. ფონდი'!I748,'პრეზ. ფონდი'!I748)</f>
        <v>0</v>
      </c>
      <c r="I748" s="7">
        <f t="shared" si="39"/>
        <v>0</v>
      </c>
      <c r="J748" s="7">
        <f t="shared" si="40"/>
        <v>0</v>
      </c>
    </row>
    <row r="749" spans="1:10" x14ac:dyDescent="0.25">
      <c r="A749" t="str">
        <f t="shared" si="38"/>
        <v>b</v>
      </c>
      <c r="B749" s="8"/>
      <c r="C749" s="9" t="s">
        <v>11</v>
      </c>
      <c r="D749" s="10">
        <f>SUM('ცვლილ. ბიუჯ.'!E749,'ცვლილ. საკუთ.'!E749,'მთავრ. ფონდი'!E749,'პრეზ. ფონდი'!E749)</f>
        <v>0</v>
      </c>
      <c r="E749" s="10">
        <f>SUM('ცვლილ. ბიუჯ.'!F749,'ცვლილ. საკუთ.'!F749,'მთავრ. ფონდი'!F749,'პრეზ. ფონდი'!F749)</f>
        <v>0</v>
      </c>
      <c r="F749" s="10">
        <f>SUM('ცვლილ. ბიუჯ.'!G749,'ცვლილ. საკუთ.'!G749,'მთავრ. ფონდი'!G749,'პრეზ. ფონდი'!G749)</f>
        <v>0</v>
      </c>
      <c r="G749" s="10">
        <f>SUM('ცვლილ. ბიუჯ.'!H749,'ცვლილ. საკუთ.'!H749,'მთავრ. ფონდი'!H749,'პრეზ. ფონდი'!H749)</f>
        <v>0</v>
      </c>
      <c r="H749" s="10">
        <f>SUM('ცვლილ. ბიუჯ.'!I749,'ცვლილ. საკუთ.'!I749,'მთავრ. ფონდი'!I749,'პრეზ. ფონდი'!I749)</f>
        <v>0</v>
      </c>
      <c r="I749" s="10">
        <f t="shared" si="39"/>
        <v>0</v>
      </c>
      <c r="J749" s="10">
        <f t="shared" si="40"/>
        <v>0</v>
      </c>
    </row>
    <row r="750" spans="1:10" x14ac:dyDescent="0.25">
      <c r="A750" t="str">
        <f t="shared" si="38"/>
        <v>b</v>
      </c>
      <c r="B750" s="8"/>
      <c r="C750" s="9" t="s">
        <v>12</v>
      </c>
      <c r="D750" s="10">
        <f>SUM('ცვლილ. ბიუჯ.'!E750,'ცვლილ. საკუთ.'!E750,'მთავრ. ფონდი'!E750,'პრეზ. ფონდი'!E750)</f>
        <v>0</v>
      </c>
      <c r="E750" s="10">
        <f>SUM('ცვლილ. ბიუჯ.'!F750,'ცვლილ. საკუთ.'!F750,'მთავრ. ფონდი'!F750,'პრეზ. ფონდი'!F750)</f>
        <v>0</v>
      </c>
      <c r="F750" s="10">
        <f>SUM('ცვლილ. ბიუჯ.'!G750,'ცვლილ. საკუთ.'!G750,'მთავრ. ფონდი'!G750,'პრეზ. ფონდი'!G750)</f>
        <v>0</v>
      </c>
      <c r="G750" s="10">
        <f>SUM('ცვლილ. ბიუჯ.'!H750,'ცვლილ. საკუთ.'!H750,'მთავრ. ფონდი'!H750,'პრეზ. ფონდი'!H750)</f>
        <v>0</v>
      </c>
      <c r="H750" s="10">
        <f>SUM('ცვლილ. ბიუჯ.'!I750,'ცვლილ. საკუთ.'!I750,'მთავრ. ფონდი'!I750,'პრეზ. ფონდი'!I750)</f>
        <v>0</v>
      </c>
      <c r="I750" s="10">
        <f t="shared" si="39"/>
        <v>0</v>
      </c>
      <c r="J750" s="10">
        <f t="shared" si="40"/>
        <v>0</v>
      </c>
    </row>
    <row r="751" spans="1:10" x14ac:dyDescent="0.25">
      <c r="A751" t="str">
        <f t="shared" si="38"/>
        <v>b</v>
      </c>
      <c r="B751" s="8"/>
      <c r="C751" s="9" t="s">
        <v>13</v>
      </c>
      <c r="D751" s="10">
        <f>SUM('ცვლილ. ბიუჯ.'!E751,'ცვლილ. საკუთ.'!E751,'მთავრ. ფონდი'!E751,'პრეზ. ფონდი'!E751)</f>
        <v>0</v>
      </c>
      <c r="E751" s="10">
        <f>SUM('ცვლილ. ბიუჯ.'!F751,'ცვლილ. საკუთ.'!F751,'მთავრ. ფონდი'!F751,'პრეზ. ფონდი'!F751)</f>
        <v>0</v>
      </c>
      <c r="F751" s="10">
        <f>SUM('ცვლილ. ბიუჯ.'!G751,'ცვლილ. საკუთ.'!G751,'მთავრ. ფონდი'!G751,'პრეზ. ფონდი'!G751)</f>
        <v>0</v>
      </c>
      <c r="G751" s="10">
        <f>SUM('ცვლილ. ბიუჯ.'!H751,'ცვლილ. საკუთ.'!H751,'მთავრ. ფონდი'!H751,'პრეზ. ფონდი'!H751)</f>
        <v>0</v>
      </c>
      <c r="H751" s="10">
        <f>SUM('ცვლილ. ბიუჯ.'!I751,'ცვლილ. საკუთ.'!I751,'მთავრ. ფონდი'!I751,'პრეზ. ფონდი'!I751)</f>
        <v>0</v>
      </c>
      <c r="I751" s="10">
        <f t="shared" si="39"/>
        <v>0</v>
      </c>
      <c r="J751" s="10">
        <f t="shared" si="40"/>
        <v>0</v>
      </c>
    </row>
    <row r="752" spans="1:10" x14ac:dyDescent="0.25">
      <c r="A752" t="str">
        <f t="shared" si="38"/>
        <v>b</v>
      </c>
      <c r="B752" s="8"/>
      <c r="C752" s="9" t="s">
        <v>14</v>
      </c>
      <c r="D752" s="10">
        <f>SUM('ცვლილ. ბიუჯ.'!E752,'ცვლილ. საკუთ.'!E752,'მთავრ. ფონდი'!E752,'პრეზ. ფონდი'!E752)</f>
        <v>0</v>
      </c>
      <c r="E752" s="10">
        <f>SUM('ცვლილ. ბიუჯ.'!F752,'ცვლილ. საკუთ.'!F752,'მთავრ. ფონდი'!F752,'პრეზ. ფონდი'!F752)</f>
        <v>0</v>
      </c>
      <c r="F752" s="10">
        <f>SUM('ცვლილ. ბიუჯ.'!G752,'ცვლილ. საკუთ.'!G752,'მთავრ. ფონდი'!G752,'პრეზ. ფონდი'!G752)</f>
        <v>0</v>
      </c>
      <c r="G752" s="10">
        <f>SUM('ცვლილ. ბიუჯ.'!H752,'ცვლილ. საკუთ.'!H752,'მთავრ. ფონდი'!H752,'პრეზ. ფონდი'!H752)</f>
        <v>0</v>
      </c>
      <c r="H752" s="10">
        <f>SUM('ცვლილ. ბიუჯ.'!I752,'ცვლილ. საკუთ.'!I752,'მთავრ. ფონდი'!I752,'პრეზ. ფონდი'!I752)</f>
        <v>0</v>
      </c>
      <c r="I752" s="10">
        <f t="shared" si="39"/>
        <v>0</v>
      </c>
      <c r="J752" s="10">
        <f t="shared" si="40"/>
        <v>0</v>
      </c>
    </row>
    <row r="753" spans="1:10" x14ac:dyDescent="0.25">
      <c r="A753" t="str">
        <f t="shared" si="38"/>
        <v>b</v>
      </c>
      <c r="B753" s="8"/>
      <c r="C753" s="9" t="s">
        <v>15</v>
      </c>
      <c r="D753" s="10">
        <f>SUM('ცვლილ. ბიუჯ.'!E753,'ცვლილ. საკუთ.'!E753,'მთავრ. ფონდი'!E753,'პრეზ. ფონდი'!E753)</f>
        <v>0</v>
      </c>
      <c r="E753" s="10">
        <f>SUM('ცვლილ. ბიუჯ.'!F753,'ცვლილ. საკუთ.'!F753,'მთავრ. ფონდი'!F753,'პრეზ. ფონდი'!F753)</f>
        <v>0</v>
      </c>
      <c r="F753" s="10">
        <f>SUM('ცვლილ. ბიუჯ.'!G753,'ცვლილ. საკუთ.'!G753,'მთავრ. ფონდი'!G753,'პრეზ. ფონდი'!G753)</f>
        <v>0</v>
      </c>
      <c r="G753" s="10">
        <f>SUM('ცვლილ. ბიუჯ.'!H753,'ცვლილ. საკუთ.'!H753,'მთავრ. ფონდი'!H753,'პრეზ. ფონდი'!H753)</f>
        <v>0</v>
      </c>
      <c r="H753" s="10">
        <f>SUM('ცვლილ. ბიუჯ.'!I753,'ცვლილ. საკუთ.'!I753,'მთავრ. ფონდი'!I753,'პრეზ. ფონდი'!I753)</f>
        <v>0</v>
      </c>
      <c r="I753" s="10">
        <f t="shared" si="39"/>
        <v>0</v>
      </c>
      <c r="J753" s="10">
        <f t="shared" si="40"/>
        <v>0</v>
      </c>
    </row>
    <row r="754" spans="1:10" x14ac:dyDescent="0.25">
      <c r="A754" t="str">
        <f t="shared" si="38"/>
        <v>b</v>
      </c>
      <c r="B754" s="8"/>
      <c r="C754" s="9" t="s">
        <v>16</v>
      </c>
      <c r="D754" s="10">
        <f>SUM('ცვლილ. ბიუჯ.'!E754,'ცვლილ. საკუთ.'!E754,'მთავრ. ფონდი'!E754,'პრეზ. ფონდი'!E754)</f>
        <v>0</v>
      </c>
      <c r="E754" s="10">
        <f>SUM('ცვლილ. ბიუჯ.'!F754,'ცვლილ. საკუთ.'!F754,'მთავრ. ფონდი'!F754,'პრეზ. ფონდი'!F754)</f>
        <v>0</v>
      </c>
      <c r="F754" s="10">
        <f>SUM('ცვლილ. ბიუჯ.'!G754,'ცვლილ. საკუთ.'!G754,'მთავრ. ფონდი'!G754,'პრეზ. ფონდი'!G754)</f>
        <v>0</v>
      </c>
      <c r="G754" s="10">
        <f>SUM('ცვლილ. ბიუჯ.'!H754,'ცვლილ. საკუთ.'!H754,'მთავრ. ფონდი'!H754,'პრეზ. ფონდი'!H754)</f>
        <v>0</v>
      </c>
      <c r="H754" s="10">
        <f>SUM('ცვლილ. ბიუჯ.'!I754,'ცვლილ. საკუთ.'!I754,'მთავრ. ფონდი'!I754,'პრეზ. ფონდი'!I754)</f>
        <v>0</v>
      </c>
      <c r="I754" s="10">
        <f t="shared" si="39"/>
        <v>0</v>
      </c>
      <c r="J754" s="10">
        <f t="shared" si="40"/>
        <v>0</v>
      </c>
    </row>
    <row r="755" spans="1:10" x14ac:dyDescent="0.25">
      <c r="A755" t="str">
        <f t="shared" si="38"/>
        <v>b</v>
      </c>
      <c r="B755" s="8"/>
      <c r="C755" s="9" t="s">
        <v>17</v>
      </c>
      <c r="D755" s="10">
        <f>SUM('ცვლილ. ბიუჯ.'!E755,'ცვლილ. საკუთ.'!E755,'მთავრ. ფონდი'!E755,'პრეზ. ფონდი'!E755)</f>
        <v>0</v>
      </c>
      <c r="E755" s="10">
        <f>SUM('ცვლილ. ბიუჯ.'!F755,'ცვლილ. საკუთ.'!F755,'მთავრ. ფონდი'!F755,'პრეზ. ფონდი'!F755)</f>
        <v>0</v>
      </c>
      <c r="F755" s="10">
        <f>SUM('ცვლილ. ბიუჯ.'!G755,'ცვლილ. საკუთ.'!G755,'მთავრ. ფონდი'!G755,'პრეზ. ფონდი'!G755)</f>
        <v>0</v>
      </c>
      <c r="G755" s="10">
        <f>SUM('ცვლილ. ბიუჯ.'!H755,'ცვლილ. საკუთ.'!H755,'მთავრ. ფონდი'!H755,'პრეზ. ფონდი'!H755)</f>
        <v>0</v>
      </c>
      <c r="H755" s="10">
        <f>SUM('ცვლილ. ბიუჯ.'!I755,'ცვლილ. საკუთ.'!I755,'მთავრ. ფონდი'!I755,'პრეზ. ფონდი'!I755)</f>
        <v>0</v>
      </c>
      <c r="I755" s="10">
        <f t="shared" si="39"/>
        <v>0</v>
      </c>
      <c r="J755" s="10">
        <f t="shared" si="40"/>
        <v>0</v>
      </c>
    </row>
    <row r="756" spans="1:10" x14ac:dyDescent="0.25">
      <c r="A756" t="str">
        <f t="shared" si="38"/>
        <v>b</v>
      </c>
      <c r="B756" s="5"/>
      <c r="C756" s="6" t="s">
        <v>18</v>
      </c>
      <c r="D756" s="7">
        <f>SUM('ცვლილ. ბიუჯ.'!E756,'ცვლილ. საკუთ.'!E756,'მთავრ. ფონდი'!E756,'პრეზ. ფონდი'!E756)</f>
        <v>0</v>
      </c>
      <c r="E756" s="7">
        <f>SUM('ცვლილ. ბიუჯ.'!F756,'ცვლილ. საკუთ.'!F756,'მთავრ. ფონდი'!F756,'პრეზ. ფონდი'!F756)</f>
        <v>0</v>
      </c>
      <c r="F756" s="7">
        <f>SUM('ცვლილ. ბიუჯ.'!G756,'ცვლილ. საკუთ.'!G756,'მთავრ. ფონდი'!G756,'პრეზ. ფონდი'!G756)</f>
        <v>0</v>
      </c>
      <c r="G756" s="7">
        <f>SUM('ცვლილ. ბიუჯ.'!H756,'ცვლილ. საკუთ.'!H756,'მთავრ. ფონდი'!H756,'პრეზ. ფონდი'!H756)</f>
        <v>0</v>
      </c>
      <c r="H756" s="7">
        <f>SUM('ცვლილ. ბიუჯ.'!I756,'ცვლილ. საკუთ.'!I756,'მთავრ. ფონდი'!I756,'პრეზ. ფონდი'!I756)</f>
        <v>0</v>
      </c>
      <c r="I756" s="7">
        <f t="shared" si="39"/>
        <v>0</v>
      </c>
      <c r="J756" s="7">
        <f t="shared" si="40"/>
        <v>0</v>
      </c>
    </row>
    <row r="757" spans="1:10" x14ac:dyDescent="0.25">
      <c r="A757" t="str">
        <f t="shared" si="38"/>
        <v>b</v>
      </c>
      <c r="B757" s="5"/>
      <c r="C757" s="6" t="s">
        <v>19</v>
      </c>
      <c r="D757" s="7">
        <f>SUM('ცვლილ. ბიუჯ.'!E757,'ცვლილ. საკუთ.'!E757,'მთავრ. ფონდი'!E757,'პრეზ. ფონდი'!E757)</f>
        <v>0</v>
      </c>
      <c r="E757" s="7">
        <f>SUM('ცვლილ. ბიუჯ.'!F757,'ცვლილ. საკუთ.'!F757,'მთავრ. ფონდი'!F757,'პრეზ. ფონდი'!F757)</f>
        <v>0</v>
      </c>
      <c r="F757" s="7">
        <f>SUM('ცვლილ. ბიუჯ.'!G757,'ცვლილ. საკუთ.'!G757,'მთავრ. ფონდი'!G757,'პრეზ. ფონდი'!G757)</f>
        <v>0</v>
      </c>
      <c r="G757" s="7">
        <f>SUM('ცვლილ. ბიუჯ.'!H757,'ცვლილ. საკუთ.'!H757,'მთავრ. ფონდი'!H757,'პრეზ. ფონდი'!H757)</f>
        <v>0</v>
      </c>
      <c r="H757" s="7">
        <f>SUM('ცვლილ. ბიუჯ.'!I757,'ცვლილ. საკუთ.'!I757,'მთავრ. ფონდი'!I757,'პრეზ. ფონდი'!I757)</f>
        <v>0</v>
      </c>
      <c r="I757" s="7">
        <f t="shared" si="39"/>
        <v>0</v>
      </c>
      <c r="J757" s="7">
        <f t="shared" si="40"/>
        <v>0</v>
      </c>
    </row>
    <row r="758" spans="1:10" ht="15.75" thickBot="1" x14ac:dyDescent="0.3">
      <c r="A758" t="str">
        <f t="shared" si="38"/>
        <v>b</v>
      </c>
      <c r="B758" s="11"/>
      <c r="C758" s="12" t="s">
        <v>20</v>
      </c>
      <c r="D758" s="13">
        <f>SUM('ცვლილ. ბიუჯ.'!E758,'ცვლილ. საკუთ.'!E758,'მთავრ. ფონდი'!E758,'პრეზ. ფონდი'!E758)</f>
        <v>0</v>
      </c>
      <c r="E758" s="13">
        <f>SUM('ცვლილ. ბიუჯ.'!F758,'ცვლილ. საკუთ.'!F758,'მთავრ. ფონდი'!F758,'პრეზ. ფონდი'!F758)</f>
        <v>0</v>
      </c>
      <c r="F758" s="13">
        <f>SUM('ცვლილ. ბიუჯ.'!G758,'ცვლილ. საკუთ.'!G758,'მთავრ. ფონდი'!G758,'პრეზ. ფონდი'!G758)</f>
        <v>0</v>
      </c>
      <c r="G758" s="13">
        <f>SUM('ცვლილ. ბიუჯ.'!H758,'ცვლილ. საკუთ.'!H758,'მთავრ. ფონდი'!H758,'პრეზ. ფონდი'!H758)</f>
        <v>0</v>
      </c>
      <c r="H758" s="13">
        <f>SUM('ცვლილ. ბიუჯ.'!I758,'ცვლილ. საკუთ.'!I758,'მთავრ. ფონდი'!I758,'პრეზ. ფონდი'!I758)</f>
        <v>0</v>
      </c>
      <c r="I758" s="13">
        <f t="shared" si="39"/>
        <v>0</v>
      </c>
      <c r="J758" s="13">
        <f t="shared" si="40"/>
        <v>0</v>
      </c>
    </row>
    <row r="759" spans="1:10" ht="32.25" customHeight="1" thickTop="1" thickBot="1" x14ac:dyDescent="0.3">
      <c r="A759" t="str">
        <f t="shared" si="38"/>
        <v>a</v>
      </c>
      <c r="B759" s="16" t="s">
        <v>131</v>
      </c>
      <c r="C759" s="4" t="s">
        <v>132</v>
      </c>
      <c r="D759" s="4">
        <f>SUM('ცვლილ. ბიუჯ.'!E759,'ცვლილ. საკუთ.'!E759,'მთავრ. ფონდი'!E759,'პრეზ. ფონდი'!E759)</f>
        <v>-1500000</v>
      </c>
      <c r="E759" s="4">
        <f>SUM('ცვლილ. ბიუჯ.'!F759,'ცვლილ. საკუთ.'!F759,'მთავრ. ფონდი'!F759,'პრეზ. ფონდი'!F759)</f>
        <v>-485000</v>
      </c>
      <c r="F759" s="4">
        <f>SUM('ცვლილ. ბიუჯ.'!G759,'ცვლილ. საკუთ.'!G759,'მთავრ. ფონდი'!G759,'პრეზ. ფონდი'!G759)</f>
        <v>-15000</v>
      </c>
      <c r="G759" s="4">
        <f>SUM('ცვლილ. ბიუჯ.'!H759,'ცვლილ. საკუთ.'!H759,'მთავრ. ფონდი'!H759,'პრეზ. ფონდი'!H759)</f>
        <v>-500000</v>
      </c>
      <c r="H759" s="4">
        <f>SUM('ცვლილ. ბიუჯ.'!I759,'ცვლილ. საკუთ.'!I759,'მთავრ. ფონდი'!I759,'პრეზ. ფონდი'!I759)</f>
        <v>-500000</v>
      </c>
      <c r="I759" s="4">
        <f t="shared" si="39"/>
        <v>-500000</v>
      </c>
      <c r="J759" s="4">
        <f t="shared" si="40"/>
        <v>-1000000</v>
      </c>
    </row>
    <row r="760" spans="1:10" ht="15.75" thickTop="1" x14ac:dyDescent="0.25">
      <c r="A760" t="str">
        <f t="shared" si="38"/>
        <v>a</v>
      </c>
      <c r="B760" s="5"/>
      <c r="C760" s="6" t="s">
        <v>10</v>
      </c>
      <c r="D760" s="7">
        <f>SUM('ცვლილ. ბიუჯ.'!E760,'ცვლილ. საკუთ.'!E760,'მთავრ. ფონდი'!E760,'პრეზ. ფონდი'!E760)</f>
        <v>-1500000</v>
      </c>
      <c r="E760" s="7">
        <f>SUM('ცვლილ. ბიუჯ.'!F760,'ცვლილ. საკუთ.'!F760,'მთავრ. ფონდი'!F760,'პრეზ. ფონდი'!F760)</f>
        <v>-485000</v>
      </c>
      <c r="F760" s="7">
        <f>SUM('ცვლილ. ბიუჯ.'!G760,'ცვლილ. საკუთ.'!G760,'მთავრ. ფონდი'!G760,'პრეზ. ფონდი'!G760)</f>
        <v>-15000</v>
      </c>
      <c r="G760" s="7">
        <f>SUM('ცვლილ. ბიუჯ.'!H760,'ცვლილ. საკუთ.'!H760,'მთავრ. ფონდი'!H760,'პრეზ. ფონდი'!H760)</f>
        <v>-500000</v>
      </c>
      <c r="H760" s="7">
        <f>SUM('ცვლილ. ბიუჯ.'!I760,'ცვლილ. საკუთ.'!I760,'მთავრ. ფონდი'!I760,'პრეზ. ფონდი'!I760)</f>
        <v>-500000</v>
      </c>
      <c r="I760" s="7">
        <f t="shared" si="39"/>
        <v>-500000</v>
      </c>
      <c r="J760" s="7">
        <f t="shared" si="40"/>
        <v>-1000000</v>
      </c>
    </row>
    <row r="761" spans="1:10" x14ac:dyDescent="0.25">
      <c r="A761" t="str">
        <f t="shared" si="38"/>
        <v>b</v>
      </c>
      <c r="B761" s="8"/>
      <c r="C761" s="9" t="s">
        <v>11</v>
      </c>
      <c r="D761" s="10">
        <f>SUM('ცვლილ. ბიუჯ.'!E761,'ცვლილ. საკუთ.'!E761,'მთავრ. ფონდი'!E761,'პრეზ. ფონდი'!E761)</f>
        <v>0</v>
      </c>
      <c r="E761" s="10">
        <f>SUM('ცვლილ. ბიუჯ.'!F761,'ცვლილ. საკუთ.'!F761,'მთავრ. ფონდი'!F761,'პრეზ. ფონდი'!F761)</f>
        <v>0</v>
      </c>
      <c r="F761" s="10">
        <f>SUM('ცვლილ. ბიუჯ.'!G761,'ცვლილ. საკუთ.'!G761,'მთავრ. ფონდი'!G761,'პრეზ. ფონდი'!G761)</f>
        <v>0</v>
      </c>
      <c r="G761" s="10">
        <f>SUM('ცვლილ. ბიუჯ.'!H761,'ცვლილ. საკუთ.'!H761,'მთავრ. ფონდი'!H761,'პრეზ. ფონდი'!H761)</f>
        <v>0</v>
      </c>
      <c r="H761" s="10">
        <f>SUM('ცვლილ. ბიუჯ.'!I761,'ცვლილ. საკუთ.'!I761,'მთავრ. ფონდი'!I761,'პრეზ. ფონდი'!I761)</f>
        <v>0</v>
      </c>
      <c r="I761" s="10">
        <f t="shared" si="39"/>
        <v>0</v>
      </c>
      <c r="J761" s="10">
        <f t="shared" si="40"/>
        <v>0</v>
      </c>
    </row>
    <row r="762" spans="1:10" x14ac:dyDescent="0.25">
      <c r="A762" t="str">
        <f t="shared" si="38"/>
        <v>a</v>
      </c>
      <c r="B762" s="8"/>
      <c r="C762" s="9" t="s">
        <v>12</v>
      </c>
      <c r="D762" s="10">
        <f>SUM('ცვლილ. ბიუჯ.'!E762,'ცვლილ. საკუთ.'!E762,'მთავრ. ფონდი'!E762,'პრეზ. ფონდი'!E762)</f>
        <v>18000</v>
      </c>
      <c r="E762" s="10">
        <f>SUM('ცვლილ. ბიუჯ.'!F762,'ცვლილ. საკუთ.'!F762,'მთავრ. ფონდი'!F762,'პრეზ. ფონდი'!F762)</f>
        <v>3000</v>
      </c>
      <c r="F762" s="10">
        <f>SUM('ცვლილ. ბიუჯ.'!G762,'ცვლილ. საკუთ.'!G762,'მთავრ. ფონდი'!G762,'პრეზ. ფონდი'!G762)</f>
        <v>3000</v>
      </c>
      <c r="G762" s="10">
        <f>SUM('ცვლილ. ბიუჯ.'!H762,'ცვლილ. საკუთ.'!H762,'მთავრ. ფონდი'!H762,'პრეზ. ფონდი'!H762)</f>
        <v>3000</v>
      </c>
      <c r="H762" s="10">
        <f>SUM('ცვლილ. ბიუჯ.'!I762,'ცვლილ. საკუთ.'!I762,'მთავრ. ფონდი'!I762,'პრეზ. ფონდი'!I762)</f>
        <v>9000</v>
      </c>
      <c r="I762" s="10">
        <f t="shared" si="39"/>
        <v>6000</v>
      </c>
      <c r="J762" s="10">
        <f t="shared" si="40"/>
        <v>9000</v>
      </c>
    </row>
    <row r="763" spans="1:10" x14ac:dyDescent="0.25">
      <c r="A763" t="str">
        <f t="shared" si="38"/>
        <v>b</v>
      </c>
      <c r="B763" s="8"/>
      <c r="C763" s="9" t="s">
        <v>13</v>
      </c>
      <c r="D763" s="10">
        <f>SUM('ცვლილ. ბიუჯ.'!E763,'ცვლილ. საკუთ.'!E763,'მთავრ. ფონდი'!E763,'პრეზ. ფონდი'!E763)</f>
        <v>0</v>
      </c>
      <c r="E763" s="10">
        <f>SUM('ცვლილ. ბიუჯ.'!F763,'ცვლილ. საკუთ.'!F763,'მთავრ. ფონდი'!F763,'პრეზ. ფონდი'!F763)</f>
        <v>0</v>
      </c>
      <c r="F763" s="10">
        <f>SUM('ცვლილ. ბიუჯ.'!G763,'ცვლილ. საკუთ.'!G763,'მთავრ. ფონდი'!G763,'პრეზ. ფონდი'!G763)</f>
        <v>0</v>
      </c>
      <c r="G763" s="10">
        <f>SUM('ცვლილ. ბიუჯ.'!H763,'ცვლილ. საკუთ.'!H763,'მთავრ. ფონდი'!H763,'პრეზ. ფონდი'!H763)</f>
        <v>0</v>
      </c>
      <c r="H763" s="10">
        <f>SUM('ცვლილ. ბიუჯ.'!I763,'ცვლილ. საკუთ.'!I763,'მთავრ. ფონდი'!I763,'პრეზ. ფონდი'!I763)</f>
        <v>0</v>
      </c>
      <c r="I763" s="10">
        <f t="shared" si="39"/>
        <v>0</v>
      </c>
      <c r="J763" s="10">
        <f t="shared" si="40"/>
        <v>0</v>
      </c>
    </row>
    <row r="764" spans="1:10" x14ac:dyDescent="0.25">
      <c r="A764" t="str">
        <f t="shared" si="38"/>
        <v>b</v>
      </c>
      <c r="B764" s="8"/>
      <c r="C764" s="9" t="s">
        <v>14</v>
      </c>
      <c r="D764" s="10">
        <f>SUM('ცვლილ. ბიუჯ.'!E764,'ცვლილ. საკუთ.'!E764,'მთავრ. ფონდი'!E764,'პრეზ. ფონდი'!E764)</f>
        <v>0</v>
      </c>
      <c r="E764" s="10">
        <f>SUM('ცვლილ. ბიუჯ.'!F764,'ცვლილ. საკუთ.'!F764,'მთავრ. ფონდი'!F764,'პრეზ. ფონდი'!F764)</f>
        <v>0</v>
      </c>
      <c r="F764" s="10">
        <f>SUM('ცვლილ. ბიუჯ.'!G764,'ცვლილ. საკუთ.'!G764,'მთავრ. ფონდი'!G764,'პრეზ. ფონდი'!G764)</f>
        <v>0</v>
      </c>
      <c r="G764" s="10">
        <f>SUM('ცვლილ. ბიუჯ.'!H764,'ცვლილ. საკუთ.'!H764,'მთავრ. ფონდი'!H764,'პრეზ. ფონდი'!H764)</f>
        <v>0</v>
      </c>
      <c r="H764" s="10">
        <f>SUM('ცვლილ. ბიუჯ.'!I764,'ცვლილ. საკუთ.'!I764,'მთავრ. ფონდი'!I764,'პრეზ. ფონდი'!I764)</f>
        <v>0</v>
      </c>
      <c r="I764" s="10">
        <f t="shared" si="39"/>
        <v>0</v>
      </c>
      <c r="J764" s="10">
        <f t="shared" si="40"/>
        <v>0</v>
      </c>
    </row>
    <row r="765" spans="1:10" x14ac:dyDescent="0.25">
      <c r="A765" t="str">
        <f t="shared" si="38"/>
        <v>b</v>
      </c>
      <c r="B765" s="8"/>
      <c r="C765" s="9" t="s">
        <v>15</v>
      </c>
      <c r="D765" s="10">
        <f>SUM('ცვლილ. ბიუჯ.'!E765,'ცვლილ. საკუთ.'!E765,'მთავრ. ფონდი'!E765,'პრეზ. ფონდი'!E765)</f>
        <v>0</v>
      </c>
      <c r="E765" s="10">
        <f>SUM('ცვლილ. ბიუჯ.'!F765,'ცვლილ. საკუთ.'!F765,'მთავრ. ფონდი'!F765,'პრეზ. ფონდი'!F765)</f>
        <v>0</v>
      </c>
      <c r="F765" s="10">
        <f>SUM('ცვლილ. ბიუჯ.'!G765,'ცვლილ. საკუთ.'!G765,'მთავრ. ფონდი'!G765,'პრეზ. ფონდი'!G765)</f>
        <v>0</v>
      </c>
      <c r="G765" s="10">
        <f>SUM('ცვლილ. ბიუჯ.'!H765,'ცვლილ. საკუთ.'!H765,'მთავრ. ფონდი'!H765,'პრეზ. ფონდი'!H765)</f>
        <v>0</v>
      </c>
      <c r="H765" s="10">
        <f>SUM('ცვლილ. ბიუჯ.'!I765,'ცვლილ. საკუთ.'!I765,'მთავრ. ფონდი'!I765,'პრეზ. ფონდი'!I765)</f>
        <v>0</v>
      </c>
      <c r="I765" s="10">
        <f t="shared" si="39"/>
        <v>0</v>
      </c>
      <c r="J765" s="10">
        <f t="shared" si="40"/>
        <v>0</v>
      </c>
    </row>
    <row r="766" spans="1:10" x14ac:dyDescent="0.25">
      <c r="A766" t="str">
        <f t="shared" si="38"/>
        <v>a</v>
      </c>
      <c r="B766" s="8"/>
      <c r="C766" s="9" t="s">
        <v>16</v>
      </c>
      <c r="D766" s="10">
        <f>SUM('ცვლილ. ბიუჯ.'!E766,'ცვლილ. საკუთ.'!E766,'მთავრ. ფონდი'!E766,'პრეზ. ფონდი'!E766)</f>
        <v>-1518000</v>
      </c>
      <c r="E766" s="10">
        <f>SUM('ცვლილ. ბიუჯ.'!F766,'ცვლილ. საკუთ.'!F766,'მთავრ. ფონდი'!F766,'პრეზ. ფონდი'!F766)</f>
        <v>-488000</v>
      </c>
      <c r="F766" s="10">
        <f>SUM('ცვლილ. ბიუჯ.'!G766,'ცვლილ. საკუთ.'!G766,'მთავრ. ფონდი'!G766,'პრეზ. ფონდი'!G766)</f>
        <v>-18000</v>
      </c>
      <c r="G766" s="10">
        <f>SUM('ცვლილ. ბიუჯ.'!H766,'ცვლილ. საკუთ.'!H766,'მთავრ. ფონდი'!H766,'პრეზ. ფონდი'!H766)</f>
        <v>-503000</v>
      </c>
      <c r="H766" s="10">
        <f>SUM('ცვლილ. ბიუჯ.'!I766,'ცვლილ. საკუთ.'!I766,'მთავრ. ფონდი'!I766,'პრეზ. ფონდი'!I766)</f>
        <v>-509000</v>
      </c>
      <c r="I766" s="10">
        <f t="shared" si="39"/>
        <v>-506000</v>
      </c>
      <c r="J766" s="10">
        <f t="shared" si="40"/>
        <v>-1009000</v>
      </c>
    </row>
    <row r="767" spans="1:10" x14ac:dyDescent="0.25">
      <c r="A767" t="str">
        <f t="shared" si="38"/>
        <v>b</v>
      </c>
      <c r="B767" s="8"/>
      <c r="C767" s="9" t="s">
        <v>17</v>
      </c>
      <c r="D767" s="10">
        <f>SUM('ცვლილ. ბიუჯ.'!E767,'ცვლილ. საკუთ.'!E767,'მთავრ. ფონდი'!E767,'პრეზ. ფონდი'!E767)</f>
        <v>0</v>
      </c>
      <c r="E767" s="10">
        <f>SUM('ცვლილ. ბიუჯ.'!F767,'ცვლილ. საკუთ.'!F767,'მთავრ. ფონდი'!F767,'პრეზ. ფონდი'!F767)</f>
        <v>0</v>
      </c>
      <c r="F767" s="10">
        <f>SUM('ცვლილ. ბიუჯ.'!G767,'ცვლილ. საკუთ.'!G767,'მთავრ. ფონდი'!G767,'პრეზ. ფონდი'!G767)</f>
        <v>0</v>
      </c>
      <c r="G767" s="10">
        <f>SUM('ცვლილ. ბიუჯ.'!H767,'ცვლილ. საკუთ.'!H767,'მთავრ. ფონდი'!H767,'პრეზ. ფონდი'!H767)</f>
        <v>0</v>
      </c>
      <c r="H767" s="10">
        <f>SUM('ცვლილ. ბიუჯ.'!I767,'ცვლილ. საკუთ.'!I767,'მთავრ. ფონდი'!I767,'პრეზ. ფონდი'!I767)</f>
        <v>0</v>
      </c>
      <c r="I767" s="10">
        <f t="shared" si="39"/>
        <v>0</v>
      </c>
      <c r="J767" s="10">
        <f t="shared" si="40"/>
        <v>0</v>
      </c>
    </row>
    <row r="768" spans="1:10" x14ac:dyDescent="0.25">
      <c r="A768" t="str">
        <f t="shared" ref="A768:A855" si="41">IF(OR(D768&lt;&gt;0,E768&lt;&gt;0,F768&lt;&gt;0,G768&lt;&gt;0,H768&lt;&gt;0,),"a","b")</f>
        <v>b</v>
      </c>
      <c r="B768" s="5"/>
      <c r="C768" s="6" t="s">
        <v>18</v>
      </c>
      <c r="D768" s="7">
        <f>SUM('ცვლილ. ბიუჯ.'!E768,'ცვლილ. საკუთ.'!E768,'მთავრ. ფონდი'!E768,'პრეზ. ფონდი'!E768)</f>
        <v>0</v>
      </c>
      <c r="E768" s="7">
        <f>SUM('ცვლილ. ბიუჯ.'!F768,'ცვლილ. საკუთ.'!F768,'მთავრ. ფონდი'!F768,'პრეზ. ფონდი'!F768)</f>
        <v>0</v>
      </c>
      <c r="F768" s="7">
        <f>SUM('ცვლილ. ბიუჯ.'!G768,'ცვლილ. საკუთ.'!G768,'მთავრ. ფონდი'!G768,'პრეზ. ფონდი'!G768)</f>
        <v>0</v>
      </c>
      <c r="G768" s="7">
        <f>SUM('ცვლილ. ბიუჯ.'!H768,'ცვლილ. საკუთ.'!H768,'მთავრ. ფონდი'!H768,'პრეზ. ფონდი'!H768)</f>
        <v>0</v>
      </c>
      <c r="H768" s="7">
        <f>SUM('ცვლილ. ბიუჯ.'!I768,'ცვლილ. საკუთ.'!I768,'მთავრ. ფონდი'!I768,'პრეზ. ფონდი'!I768)</f>
        <v>0</v>
      </c>
      <c r="I768" s="7">
        <f t="shared" ref="I768:I855" si="42">SUM(E768,F768)</f>
        <v>0</v>
      </c>
      <c r="J768" s="7">
        <f t="shared" ref="J768:J855" si="43">SUM(E768,F768,G768)</f>
        <v>0</v>
      </c>
    </row>
    <row r="769" spans="1:10" x14ac:dyDescent="0.25">
      <c r="A769" t="str">
        <f t="shared" si="41"/>
        <v>b</v>
      </c>
      <c r="B769" s="5"/>
      <c r="C769" s="6" t="s">
        <v>19</v>
      </c>
      <c r="D769" s="7">
        <f>SUM('ცვლილ. ბიუჯ.'!E769,'ცვლილ. საკუთ.'!E769,'მთავრ. ფონდი'!E769,'პრეზ. ფონდი'!E769)</f>
        <v>0</v>
      </c>
      <c r="E769" s="7">
        <f>SUM('ცვლილ. ბიუჯ.'!F769,'ცვლილ. საკუთ.'!F769,'მთავრ. ფონდი'!F769,'პრეზ. ფონდი'!F769)</f>
        <v>0</v>
      </c>
      <c r="F769" s="7">
        <f>SUM('ცვლილ. ბიუჯ.'!G769,'ცვლილ. საკუთ.'!G769,'მთავრ. ფონდი'!G769,'პრეზ. ფონდი'!G769)</f>
        <v>0</v>
      </c>
      <c r="G769" s="7">
        <f>SUM('ცვლილ. ბიუჯ.'!H769,'ცვლილ. საკუთ.'!H769,'მთავრ. ფონდი'!H769,'პრეზ. ფონდი'!H769)</f>
        <v>0</v>
      </c>
      <c r="H769" s="7">
        <f>SUM('ცვლილ. ბიუჯ.'!I769,'ცვლილ. საკუთ.'!I769,'მთავრ. ფონდი'!I769,'პრეზ. ფონდი'!I769)</f>
        <v>0</v>
      </c>
      <c r="I769" s="7">
        <f t="shared" si="42"/>
        <v>0</v>
      </c>
      <c r="J769" s="7">
        <f t="shared" si="43"/>
        <v>0</v>
      </c>
    </row>
    <row r="770" spans="1:10" ht="15.75" thickBot="1" x14ac:dyDescent="0.3">
      <c r="A770" t="str">
        <f t="shared" si="41"/>
        <v>b</v>
      </c>
      <c r="B770" s="11"/>
      <c r="C770" s="12" t="s">
        <v>20</v>
      </c>
      <c r="D770" s="13">
        <f>SUM('ცვლილ. ბიუჯ.'!E770,'ცვლილ. საკუთ.'!E770,'მთავრ. ფონდი'!E770,'პრეზ. ფონდი'!E770)</f>
        <v>0</v>
      </c>
      <c r="E770" s="13">
        <f>SUM('ცვლილ. ბიუჯ.'!F770,'ცვლილ. საკუთ.'!F770,'მთავრ. ფონდი'!F770,'პრეზ. ფონდი'!F770)</f>
        <v>0</v>
      </c>
      <c r="F770" s="13">
        <f>SUM('ცვლილ. ბიუჯ.'!G770,'ცვლილ. საკუთ.'!G770,'მთავრ. ფონდი'!G770,'პრეზ. ფონდი'!G770)</f>
        <v>0</v>
      </c>
      <c r="G770" s="13">
        <f>SUM('ცვლილ. ბიუჯ.'!H770,'ცვლილ. საკუთ.'!H770,'მთავრ. ფონდი'!H770,'პრეზ. ფონდი'!H770)</f>
        <v>0</v>
      </c>
      <c r="H770" s="13">
        <f>SUM('ცვლილ. ბიუჯ.'!I770,'ცვლილ. საკუთ.'!I770,'მთავრ. ფონდი'!I770,'პრეზ. ფონდი'!I770)</f>
        <v>0</v>
      </c>
      <c r="I770" s="13">
        <f t="shared" si="42"/>
        <v>0</v>
      </c>
      <c r="J770" s="13">
        <f t="shared" si="43"/>
        <v>0</v>
      </c>
    </row>
    <row r="771" spans="1:10" ht="32.25" customHeight="1" thickTop="1" thickBot="1" x14ac:dyDescent="0.3">
      <c r="A771" t="str">
        <f t="shared" si="41"/>
        <v>a</v>
      </c>
      <c r="B771" s="16" t="s">
        <v>133</v>
      </c>
      <c r="C771" s="4" t="s">
        <v>132</v>
      </c>
      <c r="D771" s="4">
        <f>SUM('ცვლილ. ბიუჯ.'!E771,'ცვლილ. საკუთ.'!E771,'მთავრ. ფონდი'!E771,'პრეზ. ფონდი'!E771)</f>
        <v>-1500000</v>
      </c>
      <c r="E771" s="4">
        <f>SUM('ცვლილ. ბიუჯ.'!F771,'ცვლილ. საკუთ.'!F771,'მთავრ. ფონდი'!F771,'პრეზ. ფონდი'!F771)</f>
        <v>-485000</v>
      </c>
      <c r="F771" s="4">
        <f>SUM('ცვლილ. ბიუჯ.'!G771,'ცვლილ. საკუთ.'!G771,'მთავრ. ფონდი'!G771,'პრეზ. ფონდი'!G771)</f>
        <v>-15000</v>
      </c>
      <c r="G771" s="4">
        <f>SUM('ცვლილ. ბიუჯ.'!H771,'ცვლილ. საკუთ.'!H771,'მთავრ. ფონდი'!H771,'პრეზ. ფონდი'!H771)</f>
        <v>-500000</v>
      </c>
      <c r="H771" s="4">
        <f>SUM('ცვლილ. ბიუჯ.'!I771,'ცვლილ. საკუთ.'!I771,'მთავრ. ფონდი'!I771,'პრეზ. ფონდი'!I771)</f>
        <v>-500000</v>
      </c>
      <c r="I771" s="4">
        <f t="shared" si="42"/>
        <v>-500000</v>
      </c>
      <c r="J771" s="4">
        <f t="shared" si="43"/>
        <v>-1000000</v>
      </c>
    </row>
    <row r="772" spans="1:10" ht="15.75" thickTop="1" x14ac:dyDescent="0.25">
      <c r="A772" t="str">
        <f t="shared" si="41"/>
        <v>a</v>
      </c>
      <c r="B772" s="5"/>
      <c r="C772" s="6" t="s">
        <v>10</v>
      </c>
      <c r="D772" s="7">
        <f>SUM('ცვლილ. ბიუჯ.'!E772,'ცვლილ. საკუთ.'!E772,'მთავრ. ფონდი'!E772,'პრეზ. ფონდი'!E772)</f>
        <v>-1500000</v>
      </c>
      <c r="E772" s="7">
        <f>SUM('ცვლილ. ბიუჯ.'!F772,'ცვლილ. საკუთ.'!F772,'მთავრ. ფონდი'!F772,'პრეზ. ფონდი'!F772)</f>
        <v>-485000</v>
      </c>
      <c r="F772" s="7">
        <f>SUM('ცვლილ. ბიუჯ.'!G772,'ცვლილ. საკუთ.'!G772,'მთავრ. ფონდი'!G772,'პრეზ. ფონდი'!G772)</f>
        <v>-15000</v>
      </c>
      <c r="G772" s="7">
        <f>SUM('ცვლილ. ბიუჯ.'!H772,'ცვლილ. საკუთ.'!H772,'მთავრ. ფონდი'!H772,'პრეზ. ფონდი'!H772)</f>
        <v>-500000</v>
      </c>
      <c r="H772" s="7">
        <f>SUM('ცვლილ. ბიუჯ.'!I772,'ცვლილ. საკუთ.'!I772,'მთავრ. ფონდი'!I772,'პრეზ. ფონდი'!I772)</f>
        <v>-500000</v>
      </c>
      <c r="I772" s="7">
        <f t="shared" si="42"/>
        <v>-500000</v>
      </c>
      <c r="J772" s="7">
        <f t="shared" si="43"/>
        <v>-1000000</v>
      </c>
    </row>
    <row r="773" spans="1:10" x14ac:dyDescent="0.25">
      <c r="A773" t="str">
        <f t="shared" si="41"/>
        <v>b</v>
      </c>
      <c r="B773" s="8"/>
      <c r="C773" s="9" t="s">
        <v>11</v>
      </c>
      <c r="D773" s="10">
        <f>SUM('ცვლილ. ბიუჯ.'!E773,'ცვლილ. საკუთ.'!E773,'მთავრ. ფონდი'!E773,'პრეზ. ფონდი'!E773)</f>
        <v>0</v>
      </c>
      <c r="E773" s="10">
        <f>SUM('ცვლილ. ბიუჯ.'!F773,'ცვლილ. საკუთ.'!F773,'მთავრ. ფონდი'!F773,'პრეზ. ფონდი'!F773)</f>
        <v>0</v>
      </c>
      <c r="F773" s="10">
        <f>SUM('ცვლილ. ბიუჯ.'!G773,'ცვლილ. საკუთ.'!G773,'მთავრ. ფონდი'!G773,'პრეზ. ფონდი'!G773)</f>
        <v>0</v>
      </c>
      <c r="G773" s="10">
        <f>SUM('ცვლილ. ბიუჯ.'!H773,'ცვლილ. საკუთ.'!H773,'მთავრ. ფონდი'!H773,'პრეზ. ფონდი'!H773)</f>
        <v>0</v>
      </c>
      <c r="H773" s="10">
        <f>SUM('ცვლილ. ბიუჯ.'!I773,'ცვლილ. საკუთ.'!I773,'მთავრ. ფონდი'!I773,'პრეზ. ფონდი'!I773)</f>
        <v>0</v>
      </c>
      <c r="I773" s="10">
        <f t="shared" si="42"/>
        <v>0</v>
      </c>
      <c r="J773" s="10">
        <f t="shared" si="43"/>
        <v>0</v>
      </c>
    </row>
    <row r="774" spans="1:10" x14ac:dyDescent="0.25">
      <c r="A774" t="str">
        <f t="shared" si="41"/>
        <v>a</v>
      </c>
      <c r="B774" s="8"/>
      <c r="C774" s="9" t="s">
        <v>12</v>
      </c>
      <c r="D774" s="10">
        <f>SUM('ცვლილ. ბიუჯ.'!E774,'ცვლილ. საკუთ.'!E774,'მთავრ. ფონდი'!E774,'პრეზ. ფონდი'!E774)</f>
        <v>18000</v>
      </c>
      <c r="E774" s="10">
        <f>SUM('ცვლილ. ბიუჯ.'!F774,'ცვლილ. საკუთ.'!F774,'მთავრ. ფონდი'!F774,'პრეზ. ფონდი'!F774)</f>
        <v>3000</v>
      </c>
      <c r="F774" s="10">
        <f>SUM('ცვლილ. ბიუჯ.'!G774,'ცვლილ. საკუთ.'!G774,'მთავრ. ფონდი'!G774,'პრეზ. ფონდი'!G774)</f>
        <v>3000</v>
      </c>
      <c r="G774" s="10">
        <f>SUM('ცვლილ. ბიუჯ.'!H774,'ცვლილ. საკუთ.'!H774,'მთავრ. ფონდი'!H774,'პრეზ. ფონდი'!H774)</f>
        <v>3000</v>
      </c>
      <c r="H774" s="10">
        <f>SUM('ცვლილ. ბიუჯ.'!I774,'ცვლილ. საკუთ.'!I774,'მთავრ. ფონდი'!I774,'პრეზ. ფონდი'!I774)</f>
        <v>9000</v>
      </c>
      <c r="I774" s="10">
        <f t="shared" si="42"/>
        <v>6000</v>
      </c>
      <c r="J774" s="10">
        <f t="shared" si="43"/>
        <v>9000</v>
      </c>
    </row>
    <row r="775" spans="1:10" x14ac:dyDescent="0.25">
      <c r="A775" t="str">
        <f t="shared" si="41"/>
        <v>b</v>
      </c>
      <c r="B775" s="8"/>
      <c r="C775" s="9" t="s">
        <v>13</v>
      </c>
      <c r="D775" s="10">
        <f>SUM('ცვლილ. ბიუჯ.'!E775,'ცვლილ. საკუთ.'!E775,'მთავრ. ფონდი'!E775,'პრეზ. ფონდი'!E775)</f>
        <v>0</v>
      </c>
      <c r="E775" s="10">
        <f>SUM('ცვლილ. ბიუჯ.'!F775,'ცვლილ. საკუთ.'!F775,'მთავრ. ფონდი'!F775,'პრეზ. ფონდი'!F775)</f>
        <v>0</v>
      </c>
      <c r="F775" s="10">
        <f>SUM('ცვლილ. ბიუჯ.'!G775,'ცვლილ. საკუთ.'!G775,'მთავრ. ფონდი'!G775,'პრეზ. ფონდი'!G775)</f>
        <v>0</v>
      </c>
      <c r="G775" s="10">
        <f>SUM('ცვლილ. ბიუჯ.'!H775,'ცვლილ. საკუთ.'!H775,'მთავრ. ფონდი'!H775,'პრეზ. ფონდი'!H775)</f>
        <v>0</v>
      </c>
      <c r="H775" s="10">
        <f>SUM('ცვლილ. ბიუჯ.'!I775,'ცვლილ. საკუთ.'!I775,'მთავრ. ფონდი'!I775,'პრეზ. ფონდი'!I775)</f>
        <v>0</v>
      </c>
      <c r="I775" s="10">
        <f t="shared" si="42"/>
        <v>0</v>
      </c>
      <c r="J775" s="10">
        <f t="shared" si="43"/>
        <v>0</v>
      </c>
    </row>
    <row r="776" spans="1:10" x14ac:dyDescent="0.25">
      <c r="A776" t="str">
        <f t="shared" si="41"/>
        <v>b</v>
      </c>
      <c r="B776" s="8"/>
      <c r="C776" s="9" t="s">
        <v>14</v>
      </c>
      <c r="D776" s="10">
        <f>SUM('ცვლილ. ბიუჯ.'!E776,'ცვლილ. საკუთ.'!E776,'მთავრ. ფონდი'!E776,'პრეზ. ფონდი'!E776)</f>
        <v>0</v>
      </c>
      <c r="E776" s="10">
        <f>SUM('ცვლილ. ბიუჯ.'!F776,'ცვლილ. საკუთ.'!F776,'მთავრ. ფონდი'!F776,'პრეზ. ფონდი'!F776)</f>
        <v>0</v>
      </c>
      <c r="F776" s="10">
        <f>SUM('ცვლილ. ბიუჯ.'!G776,'ცვლილ. საკუთ.'!G776,'მთავრ. ფონდი'!G776,'პრეზ. ფონდი'!G776)</f>
        <v>0</v>
      </c>
      <c r="G776" s="10">
        <f>SUM('ცვლილ. ბიუჯ.'!H776,'ცვლილ. საკუთ.'!H776,'მთავრ. ფონდი'!H776,'პრეზ. ფონდი'!H776)</f>
        <v>0</v>
      </c>
      <c r="H776" s="10">
        <f>SUM('ცვლილ. ბიუჯ.'!I776,'ცვლილ. საკუთ.'!I776,'მთავრ. ფონდი'!I776,'პრეზ. ფონდი'!I776)</f>
        <v>0</v>
      </c>
      <c r="I776" s="10">
        <f t="shared" si="42"/>
        <v>0</v>
      </c>
      <c r="J776" s="10">
        <f t="shared" si="43"/>
        <v>0</v>
      </c>
    </row>
    <row r="777" spans="1:10" x14ac:dyDescent="0.25">
      <c r="A777" t="str">
        <f t="shared" si="41"/>
        <v>b</v>
      </c>
      <c r="B777" s="8"/>
      <c r="C777" s="9" t="s">
        <v>15</v>
      </c>
      <c r="D777" s="10">
        <f>SUM('ცვლილ. ბიუჯ.'!E777,'ცვლილ. საკუთ.'!E777,'მთავრ. ფონდი'!E777,'პრეზ. ფონდი'!E777)</f>
        <v>0</v>
      </c>
      <c r="E777" s="10">
        <f>SUM('ცვლილ. ბიუჯ.'!F777,'ცვლილ. საკუთ.'!F777,'მთავრ. ფონდი'!F777,'პრეზ. ფონდი'!F777)</f>
        <v>0</v>
      </c>
      <c r="F777" s="10">
        <f>SUM('ცვლილ. ბიუჯ.'!G777,'ცვლილ. საკუთ.'!G777,'მთავრ. ფონდი'!G777,'პრეზ. ფონდი'!G777)</f>
        <v>0</v>
      </c>
      <c r="G777" s="10">
        <f>SUM('ცვლილ. ბიუჯ.'!H777,'ცვლილ. საკუთ.'!H777,'მთავრ. ფონდი'!H777,'პრეზ. ფონდი'!H777)</f>
        <v>0</v>
      </c>
      <c r="H777" s="10">
        <f>SUM('ცვლილ. ბიუჯ.'!I777,'ცვლილ. საკუთ.'!I777,'მთავრ. ფონდი'!I777,'პრეზ. ფონდი'!I777)</f>
        <v>0</v>
      </c>
      <c r="I777" s="10">
        <f t="shared" si="42"/>
        <v>0</v>
      </c>
      <c r="J777" s="10">
        <f t="shared" si="43"/>
        <v>0</v>
      </c>
    </row>
    <row r="778" spans="1:10" x14ac:dyDescent="0.25">
      <c r="A778" t="str">
        <f t="shared" si="41"/>
        <v>a</v>
      </c>
      <c r="B778" s="8"/>
      <c r="C778" s="9" t="s">
        <v>16</v>
      </c>
      <c r="D778" s="10">
        <f>SUM('ცვლილ. ბიუჯ.'!E778,'ცვლილ. საკუთ.'!E778,'მთავრ. ფონდი'!E778,'პრეზ. ფონდი'!E778)</f>
        <v>-1518000</v>
      </c>
      <c r="E778" s="10">
        <f>SUM('ცვლილ. ბიუჯ.'!F778,'ცვლილ. საკუთ.'!F778,'მთავრ. ფონდი'!F778,'პრეზ. ფონდი'!F778)</f>
        <v>-488000</v>
      </c>
      <c r="F778" s="10">
        <f>SUM('ცვლილ. ბიუჯ.'!G778,'ცვლილ. საკუთ.'!G778,'მთავრ. ფონდი'!G778,'პრეზ. ფონდი'!G778)</f>
        <v>-18000</v>
      </c>
      <c r="G778" s="10">
        <f>SUM('ცვლილ. ბიუჯ.'!H778,'ცვლილ. საკუთ.'!H778,'მთავრ. ფონდი'!H778,'პრეზ. ფონდი'!H778)</f>
        <v>-503000</v>
      </c>
      <c r="H778" s="10">
        <f>SUM('ცვლილ. ბიუჯ.'!I778,'ცვლილ. საკუთ.'!I778,'მთავრ. ფონდი'!I778,'პრეზ. ფონდი'!I778)</f>
        <v>-509000</v>
      </c>
      <c r="I778" s="10">
        <f t="shared" si="42"/>
        <v>-506000</v>
      </c>
      <c r="J778" s="10">
        <f t="shared" si="43"/>
        <v>-1009000</v>
      </c>
    </row>
    <row r="779" spans="1:10" x14ac:dyDescent="0.25">
      <c r="A779" t="str">
        <f t="shared" si="41"/>
        <v>b</v>
      </c>
      <c r="B779" s="8"/>
      <c r="C779" s="9" t="s">
        <v>17</v>
      </c>
      <c r="D779" s="10">
        <f>SUM('ცვლილ. ბიუჯ.'!E779,'ცვლილ. საკუთ.'!E779,'მთავრ. ფონდი'!E779,'პრეზ. ფონდი'!E779)</f>
        <v>0</v>
      </c>
      <c r="E779" s="10">
        <f>SUM('ცვლილ. ბიუჯ.'!F779,'ცვლილ. საკუთ.'!F779,'მთავრ. ფონდი'!F779,'პრეზ. ფონდი'!F779)</f>
        <v>0</v>
      </c>
      <c r="F779" s="10">
        <f>SUM('ცვლილ. ბიუჯ.'!G779,'ცვლილ. საკუთ.'!G779,'მთავრ. ფონდი'!G779,'პრეზ. ფონდი'!G779)</f>
        <v>0</v>
      </c>
      <c r="G779" s="10">
        <f>SUM('ცვლილ. ბიუჯ.'!H779,'ცვლილ. საკუთ.'!H779,'მთავრ. ფონდი'!H779,'პრეზ. ფონდი'!H779)</f>
        <v>0</v>
      </c>
      <c r="H779" s="10">
        <f>SUM('ცვლილ. ბიუჯ.'!I779,'ცვლილ. საკუთ.'!I779,'მთავრ. ფონდი'!I779,'პრეზ. ფონდი'!I779)</f>
        <v>0</v>
      </c>
      <c r="I779" s="10">
        <f t="shared" si="42"/>
        <v>0</v>
      </c>
      <c r="J779" s="10">
        <f t="shared" si="43"/>
        <v>0</v>
      </c>
    </row>
    <row r="780" spans="1:10" x14ac:dyDescent="0.25">
      <c r="A780" t="str">
        <f t="shared" si="41"/>
        <v>b</v>
      </c>
      <c r="B780" s="5"/>
      <c r="C780" s="6" t="s">
        <v>18</v>
      </c>
      <c r="D780" s="7">
        <f>SUM('ცვლილ. ბიუჯ.'!E780,'ცვლილ. საკუთ.'!E780,'მთავრ. ფონდი'!E780,'პრეზ. ფონდი'!E780)</f>
        <v>0</v>
      </c>
      <c r="E780" s="7">
        <f>SUM('ცვლილ. ბიუჯ.'!F780,'ცვლილ. საკუთ.'!F780,'მთავრ. ფონდი'!F780,'პრეზ. ფონდი'!F780)</f>
        <v>0</v>
      </c>
      <c r="F780" s="7">
        <f>SUM('ცვლილ. ბიუჯ.'!G780,'ცვლილ. საკუთ.'!G780,'მთავრ. ფონდი'!G780,'პრეზ. ფონდი'!G780)</f>
        <v>0</v>
      </c>
      <c r="G780" s="7">
        <f>SUM('ცვლილ. ბიუჯ.'!H780,'ცვლილ. საკუთ.'!H780,'მთავრ. ფონდი'!H780,'პრეზ. ფონდი'!H780)</f>
        <v>0</v>
      </c>
      <c r="H780" s="7">
        <f>SUM('ცვლილ. ბიუჯ.'!I780,'ცვლილ. საკუთ.'!I780,'მთავრ. ფონდი'!I780,'პრეზ. ფონდი'!I780)</f>
        <v>0</v>
      </c>
      <c r="I780" s="7">
        <f t="shared" si="42"/>
        <v>0</v>
      </c>
      <c r="J780" s="7">
        <f t="shared" si="43"/>
        <v>0</v>
      </c>
    </row>
    <row r="781" spans="1:10" x14ac:dyDescent="0.25">
      <c r="A781" t="str">
        <f t="shared" si="41"/>
        <v>b</v>
      </c>
      <c r="B781" s="5"/>
      <c r="C781" s="6" t="s">
        <v>19</v>
      </c>
      <c r="D781" s="7">
        <f>SUM('ცვლილ. ბიუჯ.'!E781,'ცვლილ. საკუთ.'!E781,'მთავრ. ფონდი'!E781,'პრეზ. ფონდი'!E781)</f>
        <v>0</v>
      </c>
      <c r="E781" s="7">
        <f>SUM('ცვლილ. ბიუჯ.'!F781,'ცვლილ. საკუთ.'!F781,'მთავრ. ფონდი'!F781,'პრეზ. ფონდი'!F781)</f>
        <v>0</v>
      </c>
      <c r="F781" s="7">
        <f>SUM('ცვლილ. ბიუჯ.'!G781,'ცვლილ. საკუთ.'!G781,'მთავრ. ფონდი'!G781,'პრეზ. ფონდი'!G781)</f>
        <v>0</v>
      </c>
      <c r="G781" s="7">
        <f>SUM('ცვლილ. ბიუჯ.'!H781,'ცვლილ. საკუთ.'!H781,'მთავრ. ფონდი'!H781,'პრეზ. ფონდი'!H781)</f>
        <v>0</v>
      </c>
      <c r="H781" s="7">
        <f>SUM('ცვლილ. ბიუჯ.'!I781,'ცვლილ. საკუთ.'!I781,'მთავრ. ფონდი'!I781,'პრეზ. ფონდი'!I781)</f>
        <v>0</v>
      </c>
      <c r="I781" s="7">
        <f t="shared" si="42"/>
        <v>0</v>
      </c>
      <c r="J781" s="7">
        <f t="shared" si="43"/>
        <v>0</v>
      </c>
    </row>
    <row r="782" spans="1:10" ht="15.75" thickBot="1" x14ac:dyDescent="0.3">
      <c r="A782" t="str">
        <f t="shared" si="41"/>
        <v>b</v>
      </c>
      <c r="B782" s="11"/>
      <c r="C782" s="12" t="s">
        <v>20</v>
      </c>
      <c r="D782" s="13">
        <f>SUM('ცვლილ. ბიუჯ.'!E782,'ცვლილ. საკუთ.'!E782,'მთავრ. ფონდი'!E782,'პრეზ. ფონდი'!E782)</f>
        <v>0</v>
      </c>
      <c r="E782" s="13">
        <f>SUM('ცვლილ. ბიუჯ.'!F782,'ცვლილ. საკუთ.'!F782,'მთავრ. ფონდი'!F782,'პრეზ. ფონდი'!F782)</f>
        <v>0</v>
      </c>
      <c r="F782" s="13">
        <f>SUM('ცვლილ. ბიუჯ.'!G782,'ცვლილ. საკუთ.'!G782,'მთავრ. ფონდი'!G782,'პრეზ. ფონდი'!G782)</f>
        <v>0</v>
      </c>
      <c r="G782" s="13">
        <f>SUM('ცვლილ. ბიუჯ.'!H782,'ცვლილ. საკუთ.'!H782,'მთავრ. ფონდი'!H782,'პრეზ. ფონდი'!H782)</f>
        <v>0</v>
      </c>
      <c r="H782" s="13">
        <f>SUM('ცვლილ. ბიუჯ.'!I782,'ცვლილ. საკუთ.'!I782,'მთავრ. ფონდი'!I782,'პრეზ. ფონდი'!I782)</f>
        <v>0</v>
      </c>
      <c r="I782" s="13">
        <f t="shared" si="42"/>
        <v>0</v>
      </c>
      <c r="J782" s="13">
        <f t="shared" si="43"/>
        <v>0</v>
      </c>
    </row>
    <row r="783" spans="1:10" ht="46.5" thickTop="1" thickBot="1" x14ac:dyDescent="0.3">
      <c r="A783" t="str">
        <f t="shared" si="41"/>
        <v>b</v>
      </c>
      <c r="B783" s="3" t="s">
        <v>134</v>
      </c>
      <c r="C783" s="14" t="s">
        <v>135</v>
      </c>
      <c r="D783" s="4">
        <f>SUM('ცვლილ. ბიუჯ.'!E783,'ცვლილ. საკუთ.'!E783,'მთავრ. ფონდი'!E783,'პრეზ. ფონდი'!E783)</f>
        <v>0</v>
      </c>
      <c r="E783" s="4">
        <f>SUM('ცვლილ. ბიუჯ.'!F783,'ცვლილ. საკუთ.'!F783,'მთავრ. ფონდი'!F783,'პრეზ. ფონდი'!F783)</f>
        <v>0</v>
      </c>
      <c r="F783" s="4">
        <f>SUM('ცვლილ. ბიუჯ.'!G783,'ცვლილ. საკუთ.'!G783,'მთავრ. ფონდი'!G783,'პრეზ. ფონდი'!G783)</f>
        <v>0</v>
      </c>
      <c r="G783" s="4">
        <f>SUM('ცვლილ. ბიუჯ.'!H783,'ცვლილ. საკუთ.'!H783,'მთავრ. ფონდი'!H783,'პრეზ. ფონდი'!H783)</f>
        <v>0</v>
      </c>
      <c r="H783" s="4">
        <f>SUM('ცვლილ. ბიუჯ.'!I783,'ცვლილ. საკუთ.'!I783,'მთავრ. ფონდი'!I783,'პრეზ. ფონდი'!I783)</f>
        <v>0</v>
      </c>
      <c r="I783" s="4">
        <f t="shared" si="42"/>
        <v>0</v>
      </c>
      <c r="J783" s="4">
        <f t="shared" si="43"/>
        <v>0</v>
      </c>
    </row>
    <row r="784" spans="1:10" ht="15.75" thickTop="1" x14ac:dyDescent="0.25">
      <c r="A784" t="str">
        <f t="shared" si="41"/>
        <v>b</v>
      </c>
      <c r="B784" s="5"/>
      <c r="C784" s="6" t="s">
        <v>10</v>
      </c>
      <c r="D784" s="7">
        <f>SUM('ცვლილ. ბიუჯ.'!E784,'ცვლილ. საკუთ.'!E784,'მთავრ. ფონდი'!E784,'პრეზ. ფონდი'!E784)</f>
        <v>0</v>
      </c>
      <c r="E784" s="7">
        <f>SUM('ცვლილ. ბიუჯ.'!F784,'ცვლილ. საკუთ.'!F784,'მთავრ. ფონდი'!F784,'პრეზ. ფონდი'!F784)</f>
        <v>0</v>
      </c>
      <c r="F784" s="7">
        <f>SUM('ცვლილ. ბიუჯ.'!G784,'ცვლილ. საკუთ.'!G784,'მთავრ. ფონდი'!G784,'პრეზ. ფონდი'!G784)</f>
        <v>0</v>
      </c>
      <c r="G784" s="7">
        <f>SUM('ცვლილ. ბიუჯ.'!H784,'ცვლილ. საკუთ.'!H784,'მთავრ. ფონდი'!H784,'პრეზ. ფონდი'!H784)</f>
        <v>0</v>
      </c>
      <c r="H784" s="7">
        <f>SUM('ცვლილ. ბიუჯ.'!I784,'ცვლილ. საკუთ.'!I784,'მთავრ. ფონდი'!I784,'პრეზ. ფონდი'!I784)</f>
        <v>0</v>
      </c>
      <c r="I784" s="7">
        <f t="shared" si="42"/>
        <v>0</v>
      </c>
      <c r="J784" s="7">
        <f t="shared" si="43"/>
        <v>0</v>
      </c>
    </row>
    <row r="785" spans="1:10" x14ac:dyDescent="0.25">
      <c r="A785" t="str">
        <f t="shared" si="41"/>
        <v>b</v>
      </c>
      <c r="B785" s="8"/>
      <c r="C785" s="9" t="s">
        <v>11</v>
      </c>
      <c r="D785" s="10">
        <f>SUM('ცვლილ. ბიუჯ.'!E785,'ცვლილ. საკუთ.'!E785,'მთავრ. ფონდი'!E785,'პრეზ. ფონდი'!E785)</f>
        <v>0</v>
      </c>
      <c r="E785" s="10">
        <f>SUM('ცვლილ. ბიუჯ.'!F785,'ცვლილ. საკუთ.'!F785,'მთავრ. ფონდი'!F785,'პრეზ. ფონდი'!F785)</f>
        <v>0</v>
      </c>
      <c r="F785" s="10">
        <f>SUM('ცვლილ. ბიუჯ.'!G785,'ცვლილ. საკუთ.'!G785,'მთავრ. ფონდი'!G785,'პრეზ. ფონდი'!G785)</f>
        <v>0</v>
      </c>
      <c r="G785" s="10">
        <f>SUM('ცვლილ. ბიუჯ.'!H785,'ცვლილ. საკუთ.'!H785,'მთავრ. ფონდი'!H785,'პრეზ. ფონდი'!H785)</f>
        <v>0</v>
      </c>
      <c r="H785" s="10">
        <f>SUM('ცვლილ. ბიუჯ.'!I785,'ცვლილ. საკუთ.'!I785,'მთავრ. ფონდი'!I785,'პრეზ. ფონდი'!I785)</f>
        <v>0</v>
      </c>
      <c r="I785" s="10">
        <f t="shared" si="42"/>
        <v>0</v>
      </c>
      <c r="J785" s="10">
        <f t="shared" si="43"/>
        <v>0</v>
      </c>
    </row>
    <row r="786" spans="1:10" x14ac:dyDescent="0.25">
      <c r="A786" t="str">
        <f t="shared" si="41"/>
        <v>b</v>
      </c>
      <c r="B786" s="8"/>
      <c r="C786" s="9" t="s">
        <v>12</v>
      </c>
      <c r="D786" s="10">
        <f>SUM('ცვლილ. ბიუჯ.'!E786,'ცვლილ. საკუთ.'!E786,'მთავრ. ფონდი'!E786,'პრეზ. ფონდი'!E786)</f>
        <v>0</v>
      </c>
      <c r="E786" s="10">
        <f>SUM('ცვლილ. ბიუჯ.'!F786,'ცვლილ. საკუთ.'!F786,'მთავრ. ფონდი'!F786,'პრეზ. ფონდი'!F786)</f>
        <v>0</v>
      </c>
      <c r="F786" s="10">
        <f>SUM('ცვლილ. ბიუჯ.'!G786,'ცვლილ. საკუთ.'!G786,'მთავრ. ფონდი'!G786,'პრეზ. ფონდი'!G786)</f>
        <v>0</v>
      </c>
      <c r="G786" s="10">
        <f>SUM('ცვლილ. ბიუჯ.'!H786,'ცვლილ. საკუთ.'!H786,'მთავრ. ფონდი'!H786,'პრეზ. ფონდი'!H786)</f>
        <v>0</v>
      </c>
      <c r="H786" s="10">
        <f>SUM('ცვლილ. ბიუჯ.'!I786,'ცვლილ. საკუთ.'!I786,'მთავრ. ფონდი'!I786,'პრეზ. ფონდი'!I786)</f>
        <v>0</v>
      </c>
      <c r="I786" s="10">
        <f t="shared" si="42"/>
        <v>0</v>
      </c>
      <c r="J786" s="10">
        <f t="shared" si="43"/>
        <v>0</v>
      </c>
    </row>
    <row r="787" spans="1:10" x14ac:dyDescent="0.25">
      <c r="A787" t="str">
        <f t="shared" si="41"/>
        <v>b</v>
      </c>
      <c r="B787" s="8"/>
      <c r="C787" s="9" t="s">
        <v>13</v>
      </c>
      <c r="D787" s="10">
        <f>SUM('ცვლილ. ბიუჯ.'!E787,'ცვლილ. საკუთ.'!E787,'მთავრ. ფონდი'!E787,'პრეზ. ფონდი'!E787)</f>
        <v>0</v>
      </c>
      <c r="E787" s="10">
        <f>SUM('ცვლილ. ბიუჯ.'!F787,'ცვლილ. საკუთ.'!F787,'მთავრ. ფონდი'!F787,'პრეზ. ფონდი'!F787)</f>
        <v>0</v>
      </c>
      <c r="F787" s="10">
        <f>SUM('ცვლილ. ბიუჯ.'!G787,'ცვლილ. საკუთ.'!G787,'მთავრ. ფონდი'!G787,'პრეზ. ფონდი'!G787)</f>
        <v>0</v>
      </c>
      <c r="G787" s="10">
        <f>SUM('ცვლილ. ბიუჯ.'!H787,'ცვლილ. საკუთ.'!H787,'მთავრ. ფონდი'!H787,'პრეზ. ფონდი'!H787)</f>
        <v>0</v>
      </c>
      <c r="H787" s="10">
        <f>SUM('ცვლილ. ბიუჯ.'!I787,'ცვლილ. საკუთ.'!I787,'მთავრ. ფონდი'!I787,'პრეზ. ფონდი'!I787)</f>
        <v>0</v>
      </c>
      <c r="I787" s="10">
        <f t="shared" si="42"/>
        <v>0</v>
      </c>
      <c r="J787" s="10">
        <f t="shared" si="43"/>
        <v>0</v>
      </c>
    </row>
    <row r="788" spans="1:10" x14ac:dyDescent="0.25">
      <c r="A788" t="str">
        <f t="shared" si="41"/>
        <v>b</v>
      </c>
      <c r="B788" s="8"/>
      <c r="C788" s="9" t="s">
        <v>14</v>
      </c>
      <c r="D788" s="10">
        <f>SUM('ცვლილ. ბიუჯ.'!E788,'ცვლილ. საკუთ.'!E788,'მთავრ. ფონდი'!E788,'პრეზ. ფონდი'!E788)</f>
        <v>0</v>
      </c>
      <c r="E788" s="10">
        <f>SUM('ცვლილ. ბიუჯ.'!F788,'ცვლილ. საკუთ.'!F788,'მთავრ. ფონდი'!F788,'პრეზ. ფონდი'!F788)</f>
        <v>0</v>
      </c>
      <c r="F788" s="10">
        <f>SUM('ცვლილ. ბიუჯ.'!G788,'ცვლილ. საკუთ.'!G788,'მთავრ. ფონდი'!G788,'პრეზ. ფონდი'!G788)</f>
        <v>0</v>
      </c>
      <c r="G788" s="10">
        <f>SUM('ცვლილ. ბიუჯ.'!H788,'ცვლილ. საკუთ.'!H788,'მთავრ. ფონდი'!H788,'პრეზ. ფონდი'!H788)</f>
        <v>0</v>
      </c>
      <c r="H788" s="10">
        <f>SUM('ცვლილ. ბიუჯ.'!I788,'ცვლილ. საკუთ.'!I788,'მთავრ. ფონდი'!I788,'პრეზ. ფონდი'!I788)</f>
        <v>0</v>
      </c>
      <c r="I788" s="10">
        <f t="shared" si="42"/>
        <v>0</v>
      </c>
      <c r="J788" s="10">
        <f t="shared" si="43"/>
        <v>0</v>
      </c>
    </row>
    <row r="789" spans="1:10" x14ac:dyDescent="0.25">
      <c r="A789" t="str">
        <f t="shared" si="41"/>
        <v>b</v>
      </c>
      <c r="B789" s="8"/>
      <c r="C789" s="9" t="s">
        <v>15</v>
      </c>
      <c r="D789" s="10">
        <f>SUM('ცვლილ. ბიუჯ.'!E789,'ცვლილ. საკუთ.'!E789,'მთავრ. ფონდი'!E789,'პრეზ. ფონდი'!E789)</f>
        <v>0</v>
      </c>
      <c r="E789" s="10">
        <f>SUM('ცვლილ. ბიუჯ.'!F789,'ცვლილ. საკუთ.'!F789,'მთავრ. ფონდი'!F789,'პრეზ. ფონდი'!F789)</f>
        <v>0</v>
      </c>
      <c r="F789" s="10">
        <f>SUM('ცვლილ. ბიუჯ.'!G789,'ცვლილ. საკუთ.'!G789,'მთავრ. ფონდი'!G789,'პრეზ. ფონდი'!G789)</f>
        <v>0</v>
      </c>
      <c r="G789" s="10">
        <f>SUM('ცვლილ. ბიუჯ.'!H789,'ცვლილ. საკუთ.'!H789,'მთავრ. ფონდი'!H789,'პრეზ. ფონდი'!H789)</f>
        <v>0</v>
      </c>
      <c r="H789" s="10">
        <f>SUM('ცვლილ. ბიუჯ.'!I789,'ცვლილ. საკუთ.'!I789,'მთავრ. ფონდი'!I789,'პრეზ. ფონდი'!I789)</f>
        <v>0</v>
      </c>
      <c r="I789" s="10">
        <f t="shared" si="42"/>
        <v>0</v>
      </c>
      <c r="J789" s="10">
        <f t="shared" si="43"/>
        <v>0</v>
      </c>
    </row>
    <row r="790" spans="1:10" x14ac:dyDescent="0.25">
      <c r="A790" t="str">
        <f t="shared" si="41"/>
        <v>b</v>
      </c>
      <c r="B790" s="8"/>
      <c r="C790" s="9" t="s">
        <v>16</v>
      </c>
      <c r="D790" s="10">
        <f>SUM('ცვლილ. ბიუჯ.'!E790,'ცვლილ. საკუთ.'!E790,'მთავრ. ფონდი'!E790,'პრეზ. ფონდი'!E790)</f>
        <v>0</v>
      </c>
      <c r="E790" s="10">
        <f>SUM('ცვლილ. ბიუჯ.'!F790,'ცვლილ. საკუთ.'!F790,'მთავრ. ფონდი'!F790,'პრეზ. ფონდი'!F790)</f>
        <v>0</v>
      </c>
      <c r="F790" s="10">
        <f>SUM('ცვლილ. ბიუჯ.'!G790,'ცვლილ. საკუთ.'!G790,'მთავრ. ფონდი'!G790,'პრეზ. ფონდი'!G790)</f>
        <v>0</v>
      </c>
      <c r="G790" s="10">
        <f>SUM('ცვლილ. ბიუჯ.'!H790,'ცვლილ. საკუთ.'!H790,'მთავრ. ფონდი'!H790,'პრეზ. ფონდი'!H790)</f>
        <v>0</v>
      </c>
      <c r="H790" s="10">
        <f>SUM('ცვლილ. ბიუჯ.'!I790,'ცვლილ. საკუთ.'!I790,'მთავრ. ფონდი'!I790,'პრეზ. ფონდი'!I790)</f>
        <v>0</v>
      </c>
      <c r="I790" s="10">
        <f t="shared" si="42"/>
        <v>0</v>
      </c>
      <c r="J790" s="10">
        <f t="shared" si="43"/>
        <v>0</v>
      </c>
    </row>
    <row r="791" spans="1:10" x14ac:dyDescent="0.25">
      <c r="A791" t="str">
        <f t="shared" si="41"/>
        <v>b</v>
      </c>
      <c r="B791" s="8"/>
      <c r="C791" s="9" t="s">
        <v>17</v>
      </c>
      <c r="D791" s="10">
        <f>SUM('ცვლილ. ბიუჯ.'!E791,'ცვლილ. საკუთ.'!E791,'მთავრ. ფონდი'!E791,'პრეზ. ფონდი'!E791)</f>
        <v>0</v>
      </c>
      <c r="E791" s="10">
        <f>SUM('ცვლილ. ბიუჯ.'!F791,'ცვლილ. საკუთ.'!F791,'მთავრ. ფონდი'!F791,'პრეზ. ფონდი'!F791)</f>
        <v>0</v>
      </c>
      <c r="F791" s="10">
        <f>SUM('ცვლილ. ბიუჯ.'!G791,'ცვლილ. საკუთ.'!G791,'მთავრ. ფონდი'!G791,'პრეზ. ფონდი'!G791)</f>
        <v>0</v>
      </c>
      <c r="G791" s="10">
        <f>SUM('ცვლილ. ბიუჯ.'!H791,'ცვლილ. საკუთ.'!H791,'მთავრ. ფონდი'!H791,'პრეზ. ფონდი'!H791)</f>
        <v>0</v>
      </c>
      <c r="H791" s="10">
        <f>SUM('ცვლილ. ბიუჯ.'!I791,'ცვლილ. საკუთ.'!I791,'მთავრ. ფონდი'!I791,'პრეზ. ფონდი'!I791)</f>
        <v>0</v>
      </c>
      <c r="I791" s="10">
        <f t="shared" si="42"/>
        <v>0</v>
      </c>
      <c r="J791" s="10">
        <f t="shared" si="43"/>
        <v>0</v>
      </c>
    </row>
    <row r="792" spans="1:10" x14ac:dyDescent="0.25">
      <c r="A792" t="str">
        <f t="shared" si="41"/>
        <v>b</v>
      </c>
      <c r="B792" s="5"/>
      <c r="C792" s="6" t="s">
        <v>18</v>
      </c>
      <c r="D792" s="7">
        <f>SUM('ცვლილ. ბიუჯ.'!E792,'ცვლილ. საკუთ.'!E792,'მთავრ. ფონდი'!E792,'პრეზ. ფონდი'!E792)</f>
        <v>0</v>
      </c>
      <c r="E792" s="7">
        <f>SUM('ცვლილ. ბიუჯ.'!F792,'ცვლილ. საკუთ.'!F792,'მთავრ. ფონდი'!F792,'პრეზ. ფონდი'!F792)</f>
        <v>0</v>
      </c>
      <c r="F792" s="7">
        <f>SUM('ცვლილ. ბიუჯ.'!G792,'ცვლილ. საკუთ.'!G792,'მთავრ. ფონდი'!G792,'პრეზ. ფონდი'!G792)</f>
        <v>0</v>
      </c>
      <c r="G792" s="7">
        <f>SUM('ცვლილ. ბიუჯ.'!H792,'ცვლილ. საკუთ.'!H792,'მთავრ. ფონდი'!H792,'პრეზ. ფონდი'!H792)</f>
        <v>0</v>
      </c>
      <c r="H792" s="7">
        <f>SUM('ცვლილ. ბიუჯ.'!I792,'ცვლილ. საკუთ.'!I792,'მთავრ. ფონდი'!I792,'პრეზ. ფონდი'!I792)</f>
        <v>0</v>
      </c>
      <c r="I792" s="7">
        <f t="shared" si="42"/>
        <v>0</v>
      </c>
      <c r="J792" s="7">
        <f t="shared" si="43"/>
        <v>0</v>
      </c>
    </row>
    <row r="793" spans="1:10" x14ac:dyDescent="0.25">
      <c r="A793" t="str">
        <f t="shared" si="41"/>
        <v>b</v>
      </c>
      <c r="B793" s="5"/>
      <c r="C793" s="6" t="s">
        <v>19</v>
      </c>
      <c r="D793" s="7">
        <f>SUM('ცვლილ. ბიუჯ.'!E793,'ცვლილ. საკუთ.'!E793,'მთავრ. ფონდი'!E793,'პრეზ. ფონდი'!E793)</f>
        <v>0</v>
      </c>
      <c r="E793" s="7">
        <f>SUM('ცვლილ. ბიუჯ.'!F793,'ცვლილ. საკუთ.'!F793,'მთავრ. ფონდი'!F793,'პრეზ. ფონდი'!F793)</f>
        <v>0</v>
      </c>
      <c r="F793" s="7">
        <f>SUM('ცვლილ. ბიუჯ.'!G793,'ცვლილ. საკუთ.'!G793,'მთავრ. ფონდი'!G793,'პრეზ. ფონდი'!G793)</f>
        <v>0</v>
      </c>
      <c r="G793" s="7">
        <f>SUM('ცვლილ. ბიუჯ.'!H793,'ცვლილ. საკუთ.'!H793,'მთავრ. ფონდი'!H793,'პრეზ. ფონდი'!H793)</f>
        <v>0</v>
      </c>
      <c r="H793" s="7">
        <f>SUM('ცვლილ. ბიუჯ.'!I793,'ცვლილ. საკუთ.'!I793,'მთავრ. ფონდი'!I793,'პრეზ. ფონდი'!I793)</f>
        <v>0</v>
      </c>
      <c r="I793" s="7">
        <f t="shared" si="42"/>
        <v>0</v>
      </c>
      <c r="J793" s="7">
        <f t="shared" si="43"/>
        <v>0</v>
      </c>
    </row>
    <row r="794" spans="1:10" ht="15.75" thickBot="1" x14ac:dyDescent="0.3">
      <c r="A794" t="str">
        <f t="shared" si="41"/>
        <v>b</v>
      </c>
      <c r="B794" s="11"/>
      <c r="C794" s="12" t="s">
        <v>20</v>
      </c>
      <c r="D794" s="13">
        <f>SUM('ცვლილ. ბიუჯ.'!E794,'ცვლილ. საკუთ.'!E794,'მთავრ. ფონდი'!E794,'პრეზ. ფონდი'!E794)</f>
        <v>0</v>
      </c>
      <c r="E794" s="13">
        <f>SUM('ცვლილ. ბიუჯ.'!F794,'ცვლილ. საკუთ.'!F794,'მთავრ. ფონდი'!F794,'პრეზ. ფონდი'!F794)</f>
        <v>0</v>
      </c>
      <c r="F794" s="13">
        <f>SUM('ცვლილ. ბიუჯ.'!G794,'ცვლილ. საკუთ.'!G794,'მთავრ. ფონდი'!G794,'პრეზ. ფონდი'!G794)</f>
        <v>0</v>
      </c>
      <c r="G794" s="13">
        <f>SUM('ცვლილ. ბიუჯ.'!H794,'ცვლილ. საკუთ.'!H794,'მთავრ. ფონდი'!H794,'პრეზ. ფონდი'!H794)</f>
        <v>0</v>
      </c>
      <c r="H794" s="13">
        <f>SUM('ცვლილ. ბიუჯ.'!I794,'ცვლილ. საკუთ.'!I794,'მთავრ. ფონდი'!I794,'პრეზ. ფონდი'!I794)</f>
        <v>0</v>
      </c>
      <c r="I794" s="13">
        <f t="shared" si="42"/>
        <v>0</v>
      </c>
      <c r="J794" s="13">
        <f t="shared" si="43"/>
        <v>0</v>
      </c>
    </row>
    <row r="795" spans="1:10" ht="16.5" thickTop="1" thickBot="1" x14ac:dyDescent="0.3">
      <c r="A795" t="str">
        <f t="shared" si="41"/>
        <v>a</v>
      </c>
      <c r="B795" s="3" t="s">
        <v>136</v>
      </c>
      <c r="C795" s="14" t="s">
        <v>137</v>
      </c>
      <c r="D795" s="4">
        <f>SUM('ცვლილ. ბიუჯ.'!E795,'ცვლილ. საკუთ.'!E795,'მთავრ. ფონდი'!E795,'პრეზ. ფონდი'!E795)</f>
        <v>-300000</v>
      </c>
      <c r="E795" s="4">
        <f>SUM('ცვლილ. ბიუჯ.'!F795,'ცვლილ. საკუთ.'!F795,'მთავრ. ფონდი'!F795,'პრეზ. ფონდი'!F795)</f>
        <v>-905000</v>
      </c>
      <c r="F795" s="4">
        <f>SUM('ცვლილ. ბიუჯ.'!G795,'ცვლილ. საკუთ.'!G795,'მთავრ. ფონდი'!G795,'პრეზ. ფონდი'!G795)</f>
        <v>279000</v>
      </c>
      <c r="G795" s="4">
        <f>SUM('ცვლილ. ბიუჯ.'!H795,'ცვლილ. საკუთ.'!H795,'მთავრ. ფონდი'!H795,'პრეზ. ფონდი'!H795)</f>
        <v>-75000</v>
      </c>
      <c r="H795" s="4">
        <f>SUM('ცვლილ. ბიუჯ.'!I795,'ცვლილ. საკუთ.'!I795,'მთავრ. ფონდი'!I795,'პრეზ. ფონდი'!I795)</f>
        <v>401000</v>
      </c>
      <c r="I795" s="4">
        <f t="shared" si="42"/>
        <v>-626000</v>
      </c>
      <c r="J795" s="4">
        <f t="shared" si="43"/>
        <v>-701000</v>
      </c>
    </row>
    <row r="796" spans="1:10" ht="15.75" thickTop="1" x14ac:dyDescent="0.25">
      <c r="A796" t="str">
        <f t="shared" si="41"/>
        <v>a</v>
      </c>
      <c r="B796" s="5"/>
      <c r="C796" s="6" t="s">
        <v>10</v>
      </c>
      <c r="D796" s="7">
        <f>SUM('ცვლილ. ბიუჯ.'!E796,'ცვლილ. საკუთ.'!E796,'მთავრ. ფონდი'!E796,'პრეზ. ფონდი'!E796)</f>
        <v>-300000</v>
      </c>
      <c r="E796" s="7">
        <f>SUM('ცვლილ. ბიუჯ.'!F796,'ცვლილ. საკუთ.'!F796,'მთავრ. ფონდი'!F796,'პრეზ. ფონდი'!F796)</f>
        <v>-905000</v>
      </c>
      <c r="F796" s="7">
        <f>SUM('ცვლილ. ბიუჯ.'!G796,'ცვლილ. საკუთ.'!G796,'მთავრ. ფონდი'!G796,'პრეზ. ფონდი'!G796)</f>
        <v>279000</v>
      </c>
      <c r="G796" s="7">
        <f>SUM('ცვლილ. ბიუჯ.'!H796,'ცვლილ. საკუთ.'!H796,'მთავრ. ფონდი'!H796,'პრეზ. ფონდი'!H796)</f>
        <v>-75000</v>
      </c>
      <c r="H796" s="7">
        <f>SUM('ცვლილ. ბიუჯ.'!I796,'ცვლილ. საკუთ.'!I796,'მთავრ. ფონდი'!I796,'პრეზ. ფონდი'!I796)</f>
        <v>401000</v>
      </c>
      <c r="I796" s="7">
        <f t="shared" si="42"/>
        <v>-626000</v>
      </c>
      <c r="J796" s="7">
        <f t="shared" si="43"/>
        <v>-701000</v>
      </c>
    </row>
    <row r="797" spans="1:10" x14ac:dyDescent="0.25">
      <c r="A797" t="str">
        <f t="shared" si="41"/>
        <v>b</v>
      </c>
      <c r="B797" s="8"/>
      <c r="C797" s="9" t="s">
        <v>11</v>
      </c>
      <c r="D797" s="10">
        <f>SUM('ცვლილ. ბიუჯ.'!E797,'ცვლილ. საკუთ.'!E797,'მთავრ. ფონდი'!E797,'პრეზ. ფონდი'!E797)</f>
        <v>0</v>
      </c>
      <c r="E797" s="10">
        <f>SUM('ცვლილ. ბიუჯ.'!F797,'ცვლილ. საკუთ.'!F797,'მთავრ. ფონდი'!F797,'პრეზ. ფონდი'!F797)</f>
        <v>0</v>
      </c>
      <c r="F797" s="10">
        <f>SUM('ცვლილ. ბიუჯ.'!G797,'ცვლილ. საკუთ.'!G797,'მთავრ. ფონდი'!G797,'პრეზ. ფონდი'!G797)</f>
        <v>0</v>
      </c>
      <c r="G797" s="10">
        <f>SUM('ცვლილ. ბიუჯ.'!H797,'ცვლილ. საკუთ.'!H797,'მთავრ. ფონდი'!H797,'პრეზ. ფონდი'!H797)</f>
        <v>0</v>
      </c>
      <c r="H797" s="10">
        <f>SUM('ცვლილ. ბიუჯ.'!I797,'ცვლილ. საკუთ.'!I797,'მთავრ. ფონდი'!I797,'პრეზ. ფონდი'!I797)</f>
        <v>0</v>
      </c>
      <c r="I797" s="10">
        <f t="shared" si="42"/>
        <v>0</v>
      </c>
      <c r="J797" s="10">
        <f t="shared" si="43"/>
        <v>0</v>
      </c>
    </row>
    <row r="798" spans="1:10" x14ac:dyDescent="0.25">
      <c r="A798" t="str">
        <f t="shared" si="41"/>
        <v>a</v>
      </c>
      <c r="B798" s="8"/>
      <c r="C798" s="9" t="s">
        <v>12</v>
      </c>
      <c r="D798" s="10">
        <f>SUM('ცვლილ. ბიუჯ.'!E798,'ცვლილ. საკუთ.'!E798,'მთავრ. ფონდი'!E798,'პრეზ. ფონდი'!E798)</f>
        <v>130000</v>
      </c>
      <c r="E798" s="10">
        <f>SUM('ცვლილ. ბიუჯ.'!F798,'ცვლილ. საკუთ.'!F798,'მთავრ. ფონდი'!F798,'პრეზ. ფონდი'!F798)</f>
        <v>32000</v>
      </c>
      <c r="F798" s="10">
        <f>SUM('ცვლილ. ბიუჯ.'!G798,'ცვლილ. საკუთ.'!G798,'მთავრ. ფონდი'!G798,'პრეზ. ფონდი'!G798)</f>
        <v>38000</v>
      </c>
      <c r="G798" s="10">
        <f>SUM('ცვლილ. ბიუჯ.'!H798,'ცვლილ. საკუთ.'!H798,'მთავრ. ფონდი'!H798,'პრეზ. ფონდი'!H798)</f>
        <v>30000</v>
      </c>
      <c r="H798" s="10">
        <f>SUM('ცვლილ. ბიუჯ.'!I798,'ცვლილ. საკუთ.'!I798,'მთავრ. ფონდი'!I798,'პრეზ. ფონდი'!I798)</f>
        <v>30000</v>
      </c>
      <c r="I798" s="10">
        <f t="shared" si="42"/>
        <v>70000</v>
      </c>
      <c r="J798" s="10">
        <f t="shared" si="43"/>
        <v>100000</v>
      </c>
    </row>
    <row r="799" spans="1:10" x14ac:dyDescent="0.25">
      <c r="A799" t="str">
        <f t="shared" si="41"/>
        <v>b</v>
      </c>
      <c r="B799" s="8"/>
      <c r="C799" s="9" t="s">
        <v>13</v>
      </c>
      <c r="D799" s="10">
        <f>SUM('ცვლილ. ბიუჯ.'!E799,'ცვლილ. საკუთ.'!E799,'მთავრ. ფონდი'!E799,'პრეზ. ფონდი'!E799)</f>
        <v>0</v>
      </c>
      <c r="E799" s="10">
        <f>SUM('ცვლილ. ბიუჯ.'!F799,'ცვლილ. საკუთ.'!F799,'მთავრ. ფონდი'!F799,'პრეზ. ფონდი'!F799)</f>
        <v>0</v>
      </c>
      <c r="F799" s="10">
        <f>SUM('ცვლილ. ბიუჯ.'!G799,'ცვლილ. საკუთ.'!G799,'მთავრ. ფონდი'!G799,'პრეზ. ფონდი'!G799)</f>
        <v>0</v>
      </c>
      <c r="G799" s="10">
        <f>SUM('ცვლილ. ბიუჯ.'!H799,'ცვლილ. საკუთ.'!H799,'მთავრ. ფონდი'!H799,'პრეზ. ფონდი'!H799)</f>
        <v>0</v>
      </c>
      <c r="H799" s="10">
        <f>SUM('ცვლილ. ბიუჯ.'!I799,'ცვლილ. საკუთ.'!I799,'მთავრ. ფონდი'!I799,'პრეზ. ფონდი'!I799)</f>
        <v>0</v>
      </c>
      <c r="I799" s="10">
        <f t="shared" si="42"/>
        <v>0</v>
      </c>
      <c r="J799" s="10">
        <f t="shared" si="43"/>
        <v>0</v>
      </c>
    </row>
    <row r="800" spans="1:10" x14ac:dyDescent="0.25">
      <c r="A800" t="str">
        <f t="shared" si="41"/>
        <v>b</v>
      </c>
      <c r="B800" s="8"/>
      <c r="C800" s="9" t="s">
        <v>14</v>
      </c>
      <c r="D800" s="10">
        <f>SUM('ცვლილ. ბიუჯ.'!E800,'ცვლილ. საკუთ.'!E800,'მთავრ. ფონდი'!E800,'პრეზ. ფონდი'!E800)</f>
        <v>0</v>
      </c>
      <c r="E800" s="10">
        <f>SUM('ცვლილ. ბიუჯ.'!F800,'ცვლილ. საკუთ.'!F800,'მთავრ. ფონდი'!F800,'პრეზ. ფონდი'!F800)</f>
        <v>0</v>
      </c>
      <c r="F800" s="10">
        <f>SUM('ცვლილ. ბიუჯ.'!G800,'ცვლილ. საკუთ.'!G800,'მთავრ. ფონდი'!G800,'პრეზ. ფონდი'!G800)</f>
        <v>0</v>
      </c>
      <c r="G800" s="10">
        <f>SUM('ცვლილ. ბიუჯ.'!H800,'ცვლილ. საკუთ.'!H800,'მთავრ. ფონდი'!H800,'პრეზ. ფონდი'!H800)</f>
        <v>0</v>
      </c>
      <c r="H800" s="10">
        <f>SUM('ცვლილ. ბიუჯ.'!I800,'ცვლილ. საკუთ.'!I800,'მთავრ. ფონდი'!I800,'პრეზ. ფონდი'!I800)</f>
        <v>0</v>
      </c>
      <c r="I800" s="10">
        <f t="shared" si="42"/>
        <v>0</v>
      </c>
      <c r="J800" s="10">
        <f t="shared" si="43"/>
        <v>0</v>
      </c>
    </row>
    <row r="801" spans="1:10" x14ac:dyDescent="0.25">
      <c r="A801" t="str">
        <f t="shared" si="41"/>
        <v>b</v>
      </c>
      <c r="B801" s="8"/>
      <c r="C801" s="9" t="s">
        <v>15</v>
      </c>
      <c r="D801" s="10">
        <f>SUM('ცვლილ. ბიუჯ.'!E801,'ცვლილ. საკუთ.'!E801,'მთავრ. ფონდი'!E801,'პრეზ. ფონდი'!E801)</f>
        <v>0</v>
      </c>
      <c r="E801" s="10">
        <f>SUM('ცვლილ. ბიუჯ.'!F801,'ცვლილ. საკუთ.'!F801,'მთავრ. ფონდი'!F801,'პრეზ. ფონდი'!F801)</f>
        <v>0</v>
      </c>
      <c r="F801" s="10">
        <f>SUM('ცვლილ. ბიუჯ.'!G801,'ცვლილ. საკუთ.'!G801,'მთავრ. ფონდი'!G801,'პრეზ. ფონდი'!G801)</f>
        <v>0</v>
      </c>
      <c r="G801" s="10">
        <f>SUM('ცვლილ. ბიუჯ.'!H801,'ცვლილ. საკუთ.'!H801,'მთავრ. ფონდი'!H801,'პრეზ. ფონდი'!H801)</f>
        <v>0</v>
      </c>
      <c r="H801" s="10">
        <f>SUM('ცვლილ. ბიუჯ.'!I801,'ცვლილ. საკუთ.'!I801,'მთავრ. ფონდი'!I801,'პრეზ. ფონდი'!I801)</f>
        <v>0</v>
      </c>
      <c r="I801" s="10">
        <f t="shared" si="42"/>
        <v>0</v>
      </c>
      <c r="J801" s="10">
        <f t="shared" si="43"/>
        <v>0</v>
      </c>
    </row>
    <row r="802" spans="1:10" x14ac:dyDescent="0.25">
      <c r="A802" t="str">
        <f t="shared" si="41"/>
        <v>a</v>
      </c>
      <c r="B802" s="8"/>
      <c r="C802" s="9" t="s">
        <v>16</v>
      </c>
      <c r="D802" s="10">
        <f>SUM('ცვლილ. ბიუჯ.'!E802,'ცვლილ. საკუთ.'!E802,'მთავრ. ფონდი'!E802,'პრეზ. ფონდი'!E802)</f>
        <v>-430000</v>
      </c>
      <c r="E802" s="10">
        <f>SUM('ცვლილ. ბიუჯ.'!F802,'ცვლილ. საკუთ.'!F802,'მთავრ. ფონდი'!F802,'პრეზ. ფონდი'!F802)</f>
        <v>-937000</v>
      </c>
      <c r="F802" s="10">
        <f>SUM('ცვლილ. ბიუჯ.'!G802,'ცვლილ. საკუთ.'!G802,'მთავრ. ფონდი'!G802,'პრეზ. ფონდი'!G802)</f>
        <v>241000</v>
      </c>
      <c r="G802" s="10">
        <f>SUM('ცვლილ. ბიუჯ.'!H802,'ცვლილ. საკუთ.'!H802,'მთავრ. ფონდი'!H802,'პრეზ. ფონდი'!H802)</f>
        <v>-105000</v>
      </c>
      <c r="H802" s="10">
        <f>SUM('ცვლილ. ბიუჯ.'!I802,'ცვლილ. საკუთ.'!I802,'მთავრ. ფონდი'!I802,'პრეზ. ფონდი'!I802)</f>
        <v>371000</v>
      </c>
      <c r="I802" s="10">
        <f t="shared" si="42"/>
        <v>-696000</v>
      </c>
      <c r="J802" s="10">
        <f t="shared" si="43"/>
        <v>-801000</v>
      </c>
    </row>
    <row r="803" spans="1:10" x14ac:dyDescent="0.25">
      <c r="A803" t="str">
        <f t="shared" si="41"/>
        <v>b</v>
      </c>
      <c r="B803" s="8"/>
      <c r="C803" s="9" t="s">
        <v>17</v>
      </c>
      <c r="D803" s="10">
        <f>SUM('ცვლილ. ბიუჯ.'!E803,'ცვლილ. საკუთ.'!E803,'მთავრ. ფონდი'!E803,'პრეზ. ფონდი'!E803)</f>
        <v>0</v>
      </c>
      <c r="E803" s="10">
        <f>SUM('ცვლილ. ბიუჯ.'!F803,'ცვლილ. საკუთ.'!F803,'მთავრ. ფონდი'!F803,'პრეზ. ფონდი'!F803)</f>
        <v>0</v>
      </c>
      <c r="F803" s="10">
        <f>SUM('ცვლილ. ბიუჯ.'!G803,'ცვლილ. საკუთ.'!G803,'მთავრ. ფონდი'!G803,'პრეზ. ფონდი'!G803)</f>
        <v>0</v>
      </c>
      <c r="G803" s="10">
        <f>SUM('ცვლილ. ბიუჯ.'!H803,'ცვლილ. საკუთ.'!H803,'მთავრ. ფონდი'!H803,'პრეზ. ფონდი'!H803)</f>
        <v>0</v>
      </c>
      <c r="H803" s="10">
        <f>SUM('ცვლილ. ბიუჯ.'!I803,'ცვლილ. საკუთ.'!I803,'მთავრ. ფონდი'!I803,'პრეზ. ფონდი'!I803)</f>
        <v>0</v>
      </c>
      <c r="I803" s="10">
        <f t="shared" si="42"/>
        <v>0</v>
      </c>
      <c r="J803" s="10">
        <f t="shared" si="43"/>
        <v>0</v>
      </c>
    </row>
    <row r="804" spans="1:10" x14ac:dyDescent="0.25">
      <c r="A804" t="str">
        <f t="shared" si="41"/>
        <v>b</v>
      </c>
      <c r="B804" s="5"/>
      <c r="C804" s="6" t="s">
        <v>18</v>
      </c>
      <c r="D804" s="7">
        <f>SUM('ცვლილ. ბიუჯ.'!E804,'ცვლილ. საკუთ.'!E804,'მთავრ. ფონდი'!E804,'პრეზ. ფონდი'!E804)</f>
        <v>0</v>
      </c>
      <c r="E804" s="7">
        <f>SUM('ცვლილ. ბიუჯ.'!F804,'ცვლილ. საკუთ.'!F804,'მთავრ. ფონდი'!F804,'პრეზ. ფონდი'!F804)</f>
        <v>0</v>
      </c>
      <c r="F804" s="7">
        <f>SUM('ცვლილ. ბიუჯ.'!G804,'ცვლილ. საკუთ.'!G804,'მთავრ. ფონდი'!G804,'პრეზ. ფონდი'!G804)</f>
        <v>0</v>
      </c>
      <c r="G804" s="7">
        <f>SUM('ცვლილ. ბიუჯ.'!H804,'ცვლილ. საკუთ.'!H804,'მთავრ. ფონდი'!H804,'პრეზ. ფონდი'!H804)</f>
        <v>0</v>
      </c>
      <c r="H804" s="7">
        <f>SUM('ცვლილ. ბიუჯ.'!I804,'ცვლილ. საკუთ.'!I804,'მთავრ. ფონდი'!I804,'პრეზ. ფონდი'!I804)</f>
        <v>0</v>
      </c>
      <c r="I804" s="7">
        <f t="shared" si="42"/>
        <v>0</v>
      </c>
      <c r="J804" s="7">
        <f t="shared" si="43"/>
        <v>0</v>
      </c>
    </row>
    <row r="805" spans="1:10" x14ac:dyDescent="0.25">
      <c r="A805" t="str">
        <f t="shared" si="41"/>
        <v>b</v>
      </c>
      <c r="B805" s="5"/>
      <c r="C805" s="6" t="s">
        <v>19</v>
      </c>
      <c r="D805" s="7">
        <f>SUM('ცვლილ. ბიუჯ.'!E805,'ცვლილ. საკუთ.'!E805,'მთავრ. ფონდი'!E805,'პრეზ. ფონდი'!E805)</f>
        <v>0</v>
      </c>
      <c r="E805" s="7">
        <f>SUM('ცვლილ. ბიუჯ.'!F805,'ცვლილ. საკუთ.'!F805,'მთავრ. ფონდი'!F805,'პრეზ. ფონდი'!F805)</f>
        <v>0</v>
      </c>
      <c r="F805" s="7">
        <f>SUM('ცვლილ. ბიუჯ.'!G805,'ცვლილ. საკუთ.'!G805,'მთავრ. ფონდი'!G805,'პრეზ. ფონდი'!G805)</f>
        <v>0</v>
      </c>
      <c r="G805" s="7">
        <f>SUM('ცვლილ. ბიუჯ.'!H805,'ცვლილ. საკუთ.'!H805,'მთავრ. ფონდი'!H805,'პრეზ. ფონდი'!H805)</f>
        <v>0</v>
      </c>
      <c r="H805" s="7">
        <f>SUM('ცვლილ. ბიუჯ.'!I805,'ცვლილ. საკუთ.'!I805,'მთავრ. ფონდი'!I805,'პრეზ. ფონდი'!I805)</f>
        <v>0</v>
      </c>
      <c r="I805" s="7">
        <f t="shared" si="42"/>
        <v>0</v>
      </c>
      <c r="J805" s="7">
        <f t="shared" si="43"/>
        <v>0</v>
      </c>
    </row>
    <row r="806" spans="1:10" ht="15.75" thickBot="1" x14ac:dyDescent="0.3">
      <c r="A806" t="str">
        <f t="shared" si="41"/>
        <v>b</v>
      </c>
      <c r="B806" s="11"/>
      <c r="C806" s="12" t="s">
        <v>20</v>
      </c>
      <c r="D806" s="13">
        <f>SUM('ცვლილ. ბიუჯ.'!E806,'ცვლილ. საკუთ.'!E806,'მთავრ. ფონდი'!E806,'პრეზ. ფონდი'!E806)</f>
        <v>0</v>
      </c>
      <c r="E806" s="13">
        <f>SUM('ცვლილ. ბიუჯ.'!F806,'ცვლილ. საკუთ.'!F806,'მთავრ. ფონდი'!F806,'პრეზ. ფონდი'!F806)</f>
        <v>0</v>
      </c>
      <c r="F806" s="13">
        <f>SUM('ცვლილ. ბიუჯ.'!G806,'ცვლილ. საკუთ.'!G806,'მთავრ. ფონდი'!G806,'პრეზ. ფონდი'!G806)</f>
        <v>0</v>
      </c>
      <c r="G806" s="13">
        <f>SUM('ცვლილ. ბიუჯ.'!H806,'ცვლილ. საკუთ.'!H806,'მთავრ. ფონდი'!H806,'პრეზ. ფონდი'!H806)</f>
        <v>0</v>
      </c>
      <c r="H806" s="13">
        <f>SUM('ცვლილ. ბიუჯ.'!I806,'ცვლილ. საკუთ.'!I806,'მთავრ. ფონდი'!I806,'პრეზ. ფონდი'!I806)</f>
        <v>0</v>
      </c>
      <c r="I806" s="13">
        <f t="shared" si="42"/>
        <v>0</v>
      </c>
      <c r="J806" s="13">
        <f t="shared" si="43"/>
        <v>0</v>
      </c>
    </row>
    <row r="807" spans="1:10" ht="32.25" customHeight="1" thickTop="1" thickBot="1" x14ac:dyDescent="0.3">
      <c r="A807" t="str">
        <f t="shared" si="41"/>
        <v>b</v>
      </c>
      <c r="B807" s="16" t="s">
        <v>138</v>
      </c>
      <c r="C807" s="4" t="s">
        <v>139</v>
      </c>
      <c r="D807" s="4">
        <f>SUM('ცვლილ. ბიუჯ.'!E807,'ცვლილ. საკუთ.'!E807,'მთავრ. ფონდი'!E807,'პრეზ. ფონდი'!E807)</f>
        <v>0</v>
      </c>
      <c r="E807" s="4">
        <f>SUM('ცვლილ. ბიუჯ.'!F807,'ცვლილ. საკუთ.'!F807,'მთავრ. ფონდი'!F807,'პრეზ. ფონდი'!F807)</f>
        <v>0</v>
      </c>
      <c r="F807" s="4">
        <f>SUM('ცვლილ. ბიუჯ.'!G807,'ცვლილ. საკუთ.'!G807,'მთავრ. ფონდი'!G807,'პრეზ. ფონდი'!G807)</f>
        <v>0</v>
      </c>
      <c r="G807" s="4">
        <f>SUM('ცვლილ. ბიუჯ.'!H807,'ცვლილ. საკუთ.'!H807,'მთავრ. ფონდი'!H807,'პრეზ. ფონდი'!H807)</f>
        <v>0</v>
      </c>
      <c r="H807" s="4">
        <f>SUM('ცვლილ. ბიუჯ.'!I807,'ცვლილ. საკუთ.'!I807,'მთავრ. ფონდი'!I807,'პრეზ. ფონდი'!I807)</f>
        <v>0</v>
      </c>
      <c r="I807" s="4">
        <f t="shared" si="42"/>
        <v>0</v>
      </c>
      <c r="J807" s="4">
        <f t="shared" si="43"/>
        <v>0</v>
      </c>
    </row>
    <row r="808" spans="1:10" ht="15.75" thickTop="1" x14ac:dyDescent="0.25">
      <c r="A808" t="str">
        <f t="shared" si="41"/>
        <v>b</v>
      </c>
      <c r="B808" s="5"/>
      <c r="C808" s="6" t="s">
        <v>10</v>
      </c>
      <c r="D808" s="7">
        <f>SUM('ცვლილ. ბიუჯ.'!E808,'ცვლილ. საკუთ.'!E808,'მთავრ. ფონდი'!E808,'პრეზ. ფონდი'!E808)</f>
        <v>0</v>
      </c>
      <c r="E808" s="7">
        <f>SUM('ცვლილ. ბიუჯ.'!F808,'ცვლილ. საკუთ.'!F808,'მთავრ. ფონდი'!F808,'პრეზ. ფონდი'!F808)</f>
        <v>0</v>
      </c>
      <c r="F808" s="7">
        <f>SUM('ცვლილ. ბიუჯ.'!G808,'ცვლილ. საკუთ.'!G808,'მთავრ. ფონდი'!G808,'პრეზ. ფონდი'!G808)</f>
        <v>0</v>
      </c>
      <c r="G808" s="7">
        <f>SUM('ცვლილ. ბიუჯ.'!H808,'ცვლილ. საკუთ.'!H808,'მთავრ. ფონდი'!H808,'პრეზ. ფონდი'!H808)</f>
        <v>0</v>
      </c>
      <c r="H808" s="7">
        <f>SUM('ცვლილ. ბიუჯ.'!I808,'ცვლილ. საკუთ.'!I808,'მთავრ. ფონდი'!I808,'პრეზ. ფონდი'!I808)</f>
        <v>0</v>
      </c>
      <c r="I808" s="7">
        <f t="shared" si="42"/>
        <v>0</v>
      </c>
      <c r="J808" s="7">
        <f t="shared" si="43"/>
        <v>0</v>
      </c>
    </row>
    <row r="809" spans="1:10" x14ac:dyDescent="0.25">
      <c r="A809" t="str">
        <f t="shared" si="41"/>
        <v>b</v>
      </c>
      <c r="B809" s="8"/>
      <c r="C809" s="9" t="s">
        <v>11</v>
      </c>
      <c r="D809" s="10">
        <f>SUM('ცვლილ. ბიუჯ.'!E809,'ცვლილ. საკუთ.'!E809,'მთავრ. ფონდი'!E809,'პრეზ. ფონდი'!E809)</f>
        <v>0</v>
      </c>
      <c r="E809" s="10">
        <f>SUM('ცვლილ. ბიუჯ.'!F809,'ცვლილ. საკუთ.'!F809,'მთავრ. ფონდი'!F809,'პრეზ. ფონდი'!F809)</f>
        <v>0</v>
      </c>
      <c r="F809" s="10">
        <f>SUM('ცვლილ. ბიუჯ.'!G809,'ცვლილ. საკუთ.'!G809,'მთავრ. ფონდი'!G809,'პრეზ. ფონდი'!G809)</f>
        <v>0</v>
      </c>
      <c r="G809" s="10">
        <f>SUM('ცვლილ. ბიუჯ.'!H809,'ცვლილ. საკუთ.'!H809,'მთავრ. ფონდი'!H809,'პრეზ. ფონდი'!H809)</f>
        <v>0</v>
      </c>
      <c r="H809" s="10">
        <f>SUM('ცვლილ. ბიუჯ.'!I809,'ცვლილ. საკუთ.'!I809,'მთავრ. ფონდი'!I809,'პრეზ. ფონდი'!I809)</f>
        <v>0</v>
      </c>
      <c r="I809" s="10">
        <f t="shared" si="42"/>
        <v>0</v>
      </c>
      <c r="J809" s="10">
        <f t="shared" si="43"/>
        <v>0</v>
      </c>
    </row>
    <row r="810" spans="1:10" x14ac:dyDescent="0.25">
      <c r="A810" t="str">
        <f t="shared" si="41"/>
        <v>b</v>
      </c>
      <c r="B810" s="8"/>
      <c r="C810" s="9" t="s">
        <v>12</v>
      </c>
      <c r="D810" s="10">
        <f>SUM('ცვლილ. ბიუჯ.'!E810,'ცვლილ. საკუთ.'!E810,'მთავრ. ფონდი'!E810,'პრეზ. ფონდი'!E810)</f>
        <v>0</v>
      </c>
      <c r="E810" s="10">
        <f>SUM('ცვლილ. ბიუჯ.'!F810,'ცვლილ. საკუთ.'!F810,'მთავრ. ფონდი'!F810,'პრეზ. ფონდი'!F810)</f>
        <v>0</v>
      </c>
      <c r="F810" s="10">
        <f>SUM('ცვლილ. ბიუჯ.'!G810,'ცვლილ. საკუთ.'!G810,'მთავრ. ფონდი'!G810,'პრეზ. ფონდი'!G810)</f>
        <v>0</v>
      </c>
      <c r="G810" s="10">
        <f>SUM('ცვლილ. ბიუჯ.'!H810,'ცვლილ. საკუთ.'!H810,'მთავრ. ფონდი'!H810,'პრეზ. ფონდი'!H810)</f>
        <v>0</v>
      </c>
      <c r="H810" s="10">
        <f>SUM('ცვლილ. ბიუჯ.'!I810,'ცვლილ. საკუთ.'!I810,'მთავრ. ფონდი'!I810,'პრეზ. ფონდი'!I810)</f>
        <v>0</v>
      </c>
      <c r="I810" s="10">
        <f t="shared" si="42"/>
        <v>0</v>
      </c>
      <c r="J810" s="10">
        <f t="shared" si="43"/>
        <v>0</v>
      </c>
    </row>
    <row r="811" spans="1:10" x14ac:dyDescent="0.25">
      <c r="A811" t="str">
        <f t="shared" si="41"/>
        <v>b</v>
      </c>
      <c r="B811" s="8"/>
      <c r="C811" s="9" t="s">
        <v>13</v>
      </c>
      <c r="D811" s="10">
        <f>SUM('ცვლილ. ბიუჯ.'!E811,'ცვლილ. საკუთ.'!E811,'მთავრ. ფონდი'!E811,'პრეზ. ფონდი'!E811)</f>
        <v>0</v>
      </c>
      <c r="E811" s="10">
        <f>SUM('ცვლილ. ბიუჯ.'!F811,'ცვლილ. საკუთ.'!F811,'მთავრ. ფონდი'!F811,'პრეზ. ფონდი'!F811)</f>
        <v>0</v>
      </c>
      <c r="F811" s="10">
        <f>SUM('ცვლილ. ბიუჯ.'!G811,'ცვლილ. საკუთ.'!G811,'მთავრ. ფონდი'!G811,'პრეზ. ფონდი'!G811)</f>
        <v>0</v>
      </c>
      <c r="G811" s="10">
        <f>SUM('ცვლილ. ბიუჯ.'!H811,'ცვლილ. საკუთ.'!H811,'მთავრ. ფონდი'!H811,'პრეზ. ფონდი'!H811)</f>
        <v>0</v>
      </c>
      <c r="H811" s="10">
        <f>SUM('ცვლილ. ბიუჯ.'!I811,'ცვლილ. საკუთ.'!I811,'მთავრ. ფონდი'!I811,'პრეზ. ფონდი'!I811)</f>
        <v>0</v>
      </c>
      <c r="I811" s="10">
        <f t="shared" si="42"/>
        <v>0</v>
      </c>
      <c r="J811" s="10">
        <f t="shared" si="43"/>
        <v>0</v>
      </c>
    </row>
    <row r="812" spans="1:10" x14ac:dyDescent="0.25">
      <c r="A812" t="str">
        <f t="shared" si="41"/>
        <v>b</v>
      </c>
      <c r="B812" s="8"/>
      <c r="C812" s="9" t="s">
        <v>14</v>
      </c>
      <c r="D812" s="10">
        <f>SUM('ცვლილ. ბიუჯ.'!E812,'ცვლილ. საკუთ.'!E812,'მთავრ. ფონდი'!E812,'პრეზ. ფონდი'!E812)</f>
        <v>0</v>
      </c>
      <c r="E812" s="10">
        <f>SUM('ცვლილ. ბიუჯ.'!F812,'ცვლილ. საკუთ.'!F812,'მთავრ. ფონდი'!F812,'პრეზ. ფონდი'!F812)</f>
        <v>0</v>
      </c>
      <c r="F812" s="10">
        <f>SUM('ცვლილ. ბიუჯ.'!G812,'ცვლილ. საკუთ.'!G812,'მთავრ. ფონდი'!G812,'პრეზ. ფონდი'!G812)</f>
        <v>0</v>
      </c>
      <c r="G812" s="10">
        <f>SUM('ცვლილ. ბიუჯ.'!H812,'ცვლილ. საკუთ.'!H812,'მთავრ. ფონდი'!H812,'პრეზ. ფონდი'!H812)</f>
        <v>0</v>
      </c>
      <c r="H812" s="10">
        <f>SUM('ცვლილ. ბიუჯ.'!I812,'ცვლილ. საკუთ.'!I812,'მთავრ. ფონდი'!I812,'პრეზ. ფონდი'!I812)</f>
        <v>0</v>
      </c>
      <c r="I812" s="10">
        <f t="shared" si="42"/>
        <v>0</v>
      </c>
      <c r="J812" s="10">
        <f t="shared" si="43"/>
        <v>0</v>
      </c>
    </row>
    <row r="813" spans="1:10" x14ac:dyDescent="0.25">
      <c r="A813" t="str">
        <f t="shared" si="41"/>
        <v>b</v>
      </c>
      <c r="B813" s="8"/>
      <c r="C813" s="9" t="s">
        <v>15</v>
      </c>
      <c r="D813" s="10">
        <f>SUM('ცვლილ. ბიუჯ.'!E813,'ცვლილ. საკუთ.'!E813,'მთავრ. ფონდი'!E813,'პრეზ. ფონდი'!E813)</f>
        <v>0</v>
      </c>
      <c r="E813" s="10">
        <f>SUM('ცვლილ. ბიუჯ.'!F813,'ცვლილ. საკუთ.'!F813,'მთავრ. ფონდი'!F813,'პრეზ. ფონდი'!F813)</f>
        <v>0</v>
      </c>
      <c r="F813" s="10">
        <f>SUM('ცვლილ. ბიუჯ.'!G813,'ცვლილ. საკუთ.'!G813,'მთავრ. ფონდი'!G813,'პრეზ. ფონდი'!G813)</f>
        <v>0</v>
      </c>
      <c r="G813" s="10">
        <f>SUM('ცვლილ. ბიუჯ.'!H813,'ცვლილ. საკუთ.'!H813,'მთავრ. ფონდი'!H813,'პრეზ. ფონდი'!H813)</f>
        <v>0</v>
      </c>
      <c r="H813" s="10">
        <f>SUM('ცვლილ. ბიუჯ.'!I813,'ცვლილ. საკუთ.'!I813,'მთავრ. ფონდი'!I813,'პრეზ. ფონდი'!I813)</f>
        <v>0</v>
      </c>
      <c r="I813" s="10">
        <f t="shared" si="42"/>
        <v>0</v>
      </c>
      <c r="J813" s="10">
        <f t="shared" si="43"/>
        <v>0</v>
      </c>
    </row>
    <row r="814" spans="1:10" x14ac:dyDescent="0.25">
      <c r="A814" t="str">
        <f t="shared" si="41"/>
        <v>b</v>
      </c>
      <c r="B814" s="8"/>
      <c r="C814" s="9" t="s">
        <v>16</v>
      </c>
      <c r="D814" s="10">
        <f>SUM('ცვლილ. ბიუჯ.'!E814,'ცვლილ. საკუთ.'!E814,'მთავრ. ფონდი'!E814,'პრეზ. ფონდი'!E814)</f>
        <v>0</v>
      </c>
      <c r="E814" s="10">
        <f>SUM('ცვლილ. ბიუჯ.'!F814,'ცვლილ. საკუთ.'!F814,'მთავრ. ფონდი'!F814,'პრეზ. ფონდი'!F814)</f>
        <v>0</v>
      </c>
      <c r="F814" s="10">
        <f>SUM('ცვლილ. ბიუჯ.'!G814,'ცვლილ. საკუთ.'!G814,'მთავრ. ფონდი'!G814,'პრეზ. ფონდი'!G814)</f>
        <v>0</v>
      </c>
      <c r="G814" s="10">
        <f>SUM('ცვლილ. ბიუჯ.'!H814,'ცვლილ. საკუთ.'!H814,'მთავრ. ფონდი'!H814,'პრეზ. ფონდი'!H814)</f>
        <v>0</v>
      </c>
      <c r="H814" s="10">
        <f>SUM('ცვლილ. ბიუჯ.'!I814,'ცვლილ. საკუთ.'!I814,'მთავრ. ფონდი'!I814,'პრეზ. ფონდი'!I814)</f>
        <v>0</v>
      </c>
      <c r="I814" s="10">
        <f t="shared" si="42"/>
        <v>0</v>
      </c>
      <c r="J814" s="10">
        <f t="shared" si="43"/>
        <v>0</v>
      </c>
    </row>
    <row r="815" spans="1:10" x14ac:dyDescent="0.25">
      <c r="A815" t="str">
        <f t="shared" si="41"/>
        <v>b</v>
      </c>
      <c r="B815" s="8"/>
      <c r="C815" s="9" t="s">
        <v>17</v>
      </c>
      <c r="D815" s="10">
        <f>SUM('ცვლილ. ბიუჯ.'!E815,'ცვლილ. საკუთ.'!E815,'მთავრ. ფონდი'!E815,'პრეზ. ფონდი'!E815)</f>
        <v>0</v>
      </c>
      <c r="E815" s="10">
        <f>SUM('ცვლილ. ბიუჯ.'!F815,'ცვლილ. საკუთ.'!F815,'მთავრ. ფონდი'!F815,'პრეზ. ფონდი'!F815)</f>
        <v>0</v>
      </c>
      <c r="F815" s="10">
        <f>SUM('ცვლილ. ბიუჯ.'!G815,'ცვლილ. საკუთ.'!G815,'მთავრ. ფონდი'!G815,'პრეზ. ფონდი'!G815)</f>
        <v>0</v>
      </c>
      <c r="G815" s="10">
        <f>SUM('ცვლილ. ბიუჯ.'!H815,'ცვლილ. საკუთ.'!H815,'მთავრ. ფონდი'!H815,'პრეზ. ფონდი'!H815)</f>
        <v>0</v>
      </c>
      <c r="H815" s="10">
        <f>SUM('ცვლილ. ბიუჯ.'!I815,'ცვლილ. საკუთ.'!I815,'მთავრ. ფონდი'!I815,'პრეზ. ფონდი'!I815)</f>
        <v>0</v>
      </c>
      <c r="I815" s="10">
        <f t="shared" si="42"/>
        <v>0</v>
      </c>
      <c r="J815" s="10">
        <f t="shared" si="43"/>
        <v>0</v>
      </c>
    </row>
    <row r="816" spans="1:10" x14ac:dyDescent="0.25">
      <c r="A816" t="str">
        <f t="shared" si="41"/>
        <v>b</v>
      </c>
      <c r="B816" s="5"/>
      <c r="C816" s="6" t="s">
        <v>18</v>
      </c>
      <c r="D816" s="7">
        <f>SUM('ცვლილ. ბიუჯ.'!E816,'ცვლილ. საკუთ.'!E816,'მთავრ. ფონდი'!E816,'პრეზ. ფონდი'!E816)</f>
        <v>0</v>
      </c>
      <c r="E816" s="7">
        <f>SUM('ცვლილ. ბიუჯ.'!F816,'ცვლილ. საკუთ.'!F816,'მთავრ. ფონდი'!F816,'პრეზ. ფონდი'!F816)</f>
        <v>0</v>
      </c>
      <c r="F816" s="7">
        <f>SUM('ცვლილ. ბიუჯ.'!G816,'ცვლილ. საკუთ.'!G816,'მთავრ. ფონდი'!G816,'პრეზ. ფონდი'!G816)</f>
        <v>0</v>
      </c>
      <c r="G816" s="7">
        <f>SUM('ცვლილ. ბიუჯ.'!H816,'ცვლილ. საკუთ.'!H816,'მთავრ. ფონდი'!H816,'პრეზ. ფონდი'!H816)</f>
        <v>0</v>
      </c>
      <c r="H816" s="7">
        <f>SUM('ცვლილ. ბიუჯ.'!I816,'ცვლილ. საკუთ.'!I816,'მთავრ. ფონდი'!I816,'პრეზ. ფონდი'!I816)</f>
        <v>0</v>
      </c>
      <c r="I816" s="7">
        <f t="shared" si="42"/>
        <v>0</v>
      </c>
      <c r="J816" s="7">
        <f t="shared" si="43"/>
        <v>0</v>
      </c>
    </row>
    <row r="817" spans="1:10" x14ac:dyDescent="0.25">
      <c r="A817" t="str">
        <f t="shared" si="41"/>
        <v>b</v>
      </c>
      <c r="B817" s="5"/>
      <c r="C817" s="6" t="s">
        <v>19</v>
      </c>
      <c r="D817" s="7">
        <f>SUM('ცვლილ. ბიუჯ.'!E817,'ცვლილ. საკუთ.'!E817,'მთავრ. ფონდი'!E817,'პრეზ. ფონდი'!E817)</f>
        <v>0</v>
      </c>
      <c r="E817" s="7">
        <f>SUM('ცვლილ. ბიუჯ.'!F817,'ცვლილ. საკუთ.'!F817,'მთავრ. ფონდი'!F817,'პრეზ. ფონდი'!F817)</f>
        <v>0</v>
      </c>
      <c r="F817" s="7">
        <f>SUM('ცვლილ. ბიუჯ.'!G817,'ცვლილ. საკუთ.'!G817,'მთავრ. ფონდი'!G817,'პრეზ. ფონდი'!G817)</f>
        <v>0</v>
      </c>
      <c r="G817" s="7">
        <f>SUM('ცვლილ. ბიუჯ.'!H817,'ცვლილ. საკუთ.'!H817,'მთავრ. ფონდი'!H817,'პრეზ. ფონდი'!H817)</f>
        <v>0</v>
      </c>
      <c r="H817" s="7">
        <f>SUM('ცვლილ. ბიუჯ.'!I817,'ცვლილ. საკუთ.'!I817,'მთავრ. ფონდი'!I817,'პრეზ. ფონდი'!I817)</f>
        <v>0</v>
      </c>
      <c r="I817" s="7">
        <f t="shared" si="42"/>
        <v>0</v>
      </c>
      <c r="J817" s="7">
        <f t="shared" si="43"/>
        <v>0</v>
      </c>
    </row>
    <row r="818" spans="1:10" ht="15.75" thickBot="1" x14ac:dyDescent="0.3">
      <c r="A818" t="str">
        <f t="shared" si="41"/>
        <v>b</v>
      </c>
      <c r="B818" s="11"/>
      <c r="C818" s="12" t="s">
        <v>20</v>
      </c>
      <c r="D818" s="13">
        <f>SUM('ცვლილ. ბიუჯ.'!E818,'ცვლილ. საკუთ.'!E818,'მთავრ. ფონდი'!E818,'პრეზ. ფონდი'!E818)</f>
        <v>0</v>
      </c>
      <c r="E818" s="13">
        <f>SUM('ცვლილ. ბიუჯ.'!F818,'ცვლილ. საკუთ.'!F818,'მთავრ. ფონდი'!F818,'პრეზ. ფონდი'!F818)</f>
        <v>0</v>
      </c>
      <c r="F818" s="13">
        <f>SUM('ცვლილ. ბიუჯ.'!G818,'ცვლილ. საკუთ.'!G818,'მთავრ. ფონდი'!G818,'პრეზ. ფონდი'!G818)</f>
        <v>0</v>
      </c>
      <c r="G818" s="13">
        <f>SUM('ცვლილ. ბიუჯ.'!H818,'ცვლილ. საკუთ.'!H818,'მთავრ. ფონდი'!H818,'პრეზ. ფონდი'!H818)</f>
        <v>0</v>
      </c>
      <c r="H818" s="13">
        <f>SUM('ცვლილ. ბიუჯ.'!I818,'ცვლილ. საკუთ.'!I818,'მთავრ. ფონდი'!I818,'პრეზ. ფონდი'!I818)</f>
        <v>0</v>
      </c>
      <c r="I818" s="13">
        <f t="shared" si="42"/>
        <v>0</v>
      </c>
      <c r="J818" s="13">
        <f t="shared" si="43"/>
        <v>0</v>
      </c>
    </row>
    <row r="819" spans="1:10" ht="32.25" customHeight="1" thickTop="1" thickBot="1" x14ac:dyDescent="0.3">
      <c r="A819" t="str">
        <f>IF(OR(D819&lt;&gt;0,E819&lt;&gt;0,F819&lt;&gt;0,G819&lt;&gt;0,H819&lt;&gt;0,),"a","b")</f>
        <v>a</v>
      </c>
      <c r="B819" s="16" t="s">
        <v>140</v>
      </c>
      <c r="C819" s="4" t="s">
        <v>141</v>
      </c>
      <c r="D819" s="4">
        <f>SUM('ცვლილ. ბიუჯ.'!E819,'ცვლილ. საკუთ.'!E819,'მთავრ. ფონდი'!E819,'პრეზ. ფონდი'!E819)</f>
        <v>-3360000</v>
      </c>
      <c r="E819" s="4">
        <f>SUM('ცვლილ. ბიუჯ.'!F819,'ცვლილ. საკუთ.'!F819,'მთავრ. ფონდი'!F819,'პრეზ. ფონდი'!F819)</f>
        <v>-2124000</v>
      </c>
      <c r="F819" s="4">
        <f>SUM('ცვლილ. ბიუჯ.'!G819,'ცვლილ. საკუთ.'!G819,'მთავრ. ფონდი'!G819,'პრეზ. ფონდი'!G819)</f>
        <v>0</v>
      </c>
      <c r="G819" s="4">
        <f>SUM('ცვლილ. ბიუჯ.'!H819,'ცვლილ. საკუთ.'!H819,'მთავრ. ფონდი'!H819,'პრეზ. ფონდი'!H819)</f>
        <v>-1700000</v>
      </c>
      <c r="H819" s="4">
        <f>SUM('ცვლილ. ბიუჯ.'!I819,'ცვლილ. საკუთ.'!I819,'მთავრ. ფონდი'!I819,'პრეზ. ფონდი'!I819)</f>
        <v>464000</v>
      </c>
      <c r="I819" s="4">
        <f t="shared" ref="I819:I830" si="44">SUM(E819,F819)</f>
        <v>-2124000</v>
      </c>
      <c r="J819" s="4">
        <f t="shared" ref="J819:J830" si="45">SUM(E819,F819,G819)</f>
        <v>-3824000</v>
      </c>
    </row>
    <row r="820" spans="1:10" ht="15.75" thickTop="1" x14ac:dyDescent="0.25">
      <c r="A820" t="str">
        <f t="shared" ref="A820:A831" si="46">IF(OR(D820&lt;&gt;0,E820&lt;&gt;0,F820&lt;&gt;0,G820&lt;&gt;0,H820&lt;&gt;0,),"a","b")</f>
        <v>a</v>
      </c>
      <c r="B820" s="5"/>
      <c r="C820" s="6" t="s">
        <v>10</v>
      </c>
      <c r="D820" s="7">
        <f>SUM('ცვლილ. ბიუჯ.'!E820,'ცვლილ. საკუთ.'!E820,'მთავრ. ფონდი'!E820,'პრეზ. ფონდი'!E820)</f>
        <v>-3360000</v>
      </c>
      <c r="E820" s="7">
        <f>SUM('ცვლილ. ბიუჯ.'!F820,'ცვლილ. საკუთ.'!F820,'მთავრ. ფონდი'!F820,'პრეზ. ფონდი'!F820)</f>
        <v>-2124000</v>
      </c>
      <c r="F820" s="7">
        <f>SUM('ცვლილ. ბიუჯ.'!G820,'ცვლილ. საკუთ.'!G820,'მთავრ. ფონდი'!G820,'პრეზ. ფონდი'!G820)</f>
        <v>0</v>
      </c>
      <c r="G820" s="7">
        <f>SUM('ცვლილ. ბიუჯ.'!H820,'ცვლილ. საკუთ.'!H820,'მთავრ. ფონდი'!H820,'პრეზ. ფონდი'!H820)</f>
        <v>-1700000</v>
      </c>
      <c r="H820" s="7">
        <f>SUM('ცვლილ. ბიუჯ.'!I820,'ცვლილ. საკუთ.'!I820,'მთავრ. ფონდი'!I820,'პრეზ. ფონდი'!I820)</f>
        <v>464000</v>
      </c>
      <c r="I820" s="7">
        <f t="shared" si="44"/>
        <v>-2124000</v>
      </c>
      <c r="J820" s="7">
        <f t="shared" si="45"/>
        <v>-3824000</v>
      </c>
    </row>
    <row r="821" spans="1:10" x14ac:dyDescent="0.25">
      <c r="A821" t="str">
        <f t="shared" si="46"/>
        <v>b</v>
      </c>
      <c r="B821" s="8"/>
      <c r="C821" s="9" t="s">
        <v>11</v>
      </c>
      <c r="D821" s="10">
        <f>SUM('ცვლილ. ბიუჯ.'!E821,'ცვლილ. საკუთ.'!E821,'მთავრ. ფონდი'!E821,'პრეზ. ფონდი'!E821)</f>
        <v>0</v>
      </c>
      <c r="E821" s="10">
        <f>SUM('ცვლილ. ბიუჯ.'!F821,'ცვლილ. საკუთ.'!F821,'მთავრ. ფონდი'!F821,'პრეზ. ფონდი'!F821)</f>
        <v>0</v>
      </c>
      <c r="F821" s="10">
        <f>SUM('ცვლილ. ბიუჯ.'!G821,'ცვლილ. საკუთ.'!G821,'მთავრ. ფონდი'!G821,'პრეზ. ფონდი'!G821)</f>
        <v>0</v>
      </c>
      <c r="G821" s="10">
        <f>SUM('ცვლილ. ბიუჯ.'!H821,'ცვლილ. საკუთ.'!H821,'მთავრ. ფონდი'!H821,'პრეზ. ფონდი'!H821)</f>
        <v>0</v>
      </c>
      <c r="H821" s="10">
        <f>SUM('ცვლილ. ბიუჯ.'!I821,'ცვლილ. საკუთ.'!I821,'მთავრ. ფონდი'!I821,'პრეზ. ფონდი'!I821)</f>
        <v>0</v>
      </c>
      <c r="I821" s="10">
        <f t="shared" si="44"/>
        <v>0</v>
      </c>
      <c r="J821" s="10">
        <f t="shared" si="45"/>
        <v>0</v>
      </c>
    </row>
    <row r="822" spans="1:10" x14ac:dyDescent="0.25">
      <c r="A822" t="str">
        <f t="shared" si="46"/>
        <v>a</v>
      </c>
      <c r="B822" s="8"/>
      <c r="C822" s="9" t="s">
        <v>12</v>
      </c>
      <c r="D822" s="10">
        <f>SUM('ცვლილ. ბიუჯ.'!E822,'ცვლილ. საკუთ.'!E822,'მთავრ. ფონდი'!E822,'პრეზ. ფონდი'!E822)</f>
        <v>0</v>
      </c>
      <c r="E822" s="10">
        <f>SUM('ცვლილ. ბიუჯ.'!F822,'ცვლილ. საკუთ.'!F822,'მთავრ. ფონდი'!F822,'პრეზ. ფონდი'!F822)</f>
        <v>-50000</v>
      </c>
      <c r="F822" s="10">
        <f>SUM('ცვლილ. ბიუჯ.'!G822,'ცვლილ. საკუთ.'!G822,'მთავრ. ფონდი'!G822,'პრეზ. ფონდი'!G822)</f>
        <v>0</v>
      </c>
      <c r="G822" s="10">
        <f>SUM('ცვლილ. ბიუჯ.'!H822,'ცვლილ. საკუთ.'!H822,'მთავრ. ფონდი'!H822,'პრეზ. ფონდი'!H822)</f>
        <v>0</v>
      </c>
      <c r="H822" s="10">
        <f>SUM('ცვლილ. ბიუჯ.'!I822,'ცვლილ. საკუთ.'!I822,'მთავრ. ფონდი'!I822,'პრეზ. ფონდი'!I822)</f>
        <v>50000</v>
      </c>
      <c r="I822" s="10">
        <f t="shared" si="44"/>
        <v>-50000</v>
      </c>
      <c r="J822" s="10">
        <f t="shared" si="45"/>
        <v>-50000</v>
      </c>
    </row>
    <row r="823" spans="1:10" x14ac:dyDescent="0.25">
      <c r="A823" t="str">
        <f t="shared" si="46"/>
        <v>b</v>
      </c>
      <c r="B823" s="8"/>
      <c r="C823" s="9" t="s">
        <v>13</v>
      </c>
      <c r="D823" s="10">
        <f>SUM('ცვლილ. ბიუჯ.'!E823,'ცვლილ. საკუთ.'!E823,'მთავრ. ფონდი'!E823,'პრეზ. ფონდი'!E823)</f>
        <v>0</v>
      </c>
      <c r="E823" s="10">
        <f>SUM('ცვლილ. ბიუჯ.'!F823,'ცვლილ. საკუთ.'!F823,'მთავრ. ფონდი'!F823,'პრეზ. ფონდი'!F823)</f>
        <v>0</v>
      </c>
      <c r="F823" s="10">
        <f>SUM('ცვლილ. ბიუჯ.'!G823,'ცვლილ. საკუთ.'!G823,'მთავრ. ფონდი'!G823,'პრეზ. ფონდი'!G823)</f>
        <v>0</v>
      </c>
      <c r="G823" s="10">
        <f>SUM('ცვლილ. ბიუჯ.'!H823,'ცვლილ. საკუთ.'!H823,'მთავრ. ფონდი'!H823,'პრეზ. ფონდი'!H823)</f>
        <v>0</v>
      </c>
      <c r="H823" s="10">
        <f>SUM('ცვლილ. ბიუჯ.'!I823,'ცვლილ. საკუთ.'!I823,'მთავრ. ფონდი'!I823,'პრეზ. ფონდი'!I823)</f>
        <v>0</v>
      </c>
      <c r="I823" s="10">
        <f t="shared" si="44"/>
        <v>0</v>
      </c>
      <c r="J823" s="10">
        <f t="shared" si="45"/>
        <v>0</v>
      </c>
    </row>
    <row r="824" spans="1:10" x14ac:dyDescent="0.25">
      <c r="A824" t="str">
        <f t="shared" si="46"/>
        <v>b</v>
      </c>
      <c r="B824" s="8"/>
      <c r="C824" s="9" t="s">
        <v>14</v>
      </c>
      <c r="D824" s="10">
        <f>SUM('ცვლილ. ბიუჯ.'!E824,'ცვლილ. საკუთ.'!E824,'მთავრ. ფონდი'!E824,'პრეზ. ფონდი'!E824)</f>
        <v>0</v>
      </c>
      <c r="E824" s="10">
        <f>SUM('ცვლილ. ბიუჯ.'!F824,'ცვლილ. საკუთ.'!F824,'მთავრ. ფონდი'!F824,'პრეზ. ფონდი'!F824)</f>
        <v>0</v>
      </c>
      <c r="F824" s="10">
        <f>SUM('ცვლილ. ბიუჯ.'!G824,'ცვლილ. საკუთ.'!G824,'მთავრ. ფონდი'!G824,'პრეზ. ფონდი'!G824)</f>
        <v>0</v>
      </c>
      <c r="G824" s="10">
        <f>SUM('ცვლილ. ბიუჯ.'!H824,'ცვლილ. საკუთ.'!H824,'მთავრ. ფონდი'!H824,'პრეზ. ფონდი'!H824)</f>
        <v>0</v>
      </c>
      <c r="H824" s="10">
        <f>SUM('ცვლილ. ბიუჯ.'!I824,'ცვლილ. საკუთ.'!I824,'მთავრ. ფონდი'!I824,'პრეზ. ფონდი'!I824)</f>
        <v>0</v>
      </c>
      <c r="I824" s="10">
        <f t="shared" si="44"/>
        <v>0</v>
      </c>
      <c r="J824" s="10">
        <f t="shared" si="45"/>
        <v>0</v>
      </c>
    </row>
    <row r="825" spans="1:10" x14ac:dyDescent="0.25">
      <c r="A825" t="str">
        <f t="shared" si="46"/>
        <v>b</v>
      </c>
      <c r="B825" s="8"/>
      <c r="C825" s="9" t="s">
        <v>15</v>
      </c>
      <c r="D825" s="10">
        <f>SUM('ცვლილ. ბიუჯ.'!E825,'ცვლილ. საკუთ.'!E825,'მთავრ. ფონდი'!E825,'პრეზ. ფონდი'!E825)</f>
        <v>0</v>
      </c>
      <c r="E825" s="10">
        <f>SUM('ცვლილ. ბიუჯ.'!F825,'ცვლილ. საკუთ.'!F825,'მთავრ. ფონდი'!F825,'პრეზ. ფონდი'!F825)</f>
        <v>0</v>
      </c>
      <c r="F825" s="10">
        <f>SUM('ცვლილ. ბიუჯ.'!G825,'ცვლილ. საკუთ.'!G825,'მთავრ. ფონდი'!G825,'პრეზ. ფონდი'!G825)</f>
        <v>0</v>
      </c>
      <c r="G825" s="10">
        <f>SUM('ცვლილ. ბიუჯ.'!H825,'ცვლილ. საკუთ.'!H825,'მთავრ. ფონდი'!H825,'პრეზ. ფონდი'!H825)</f>
        <v>0</v>
      </c>
      <c r="H825" s="10">
        <f>SUM('ცვლილ. ბიუჯ.'!I825,'ცვლილ. საკუთ.'!I825,'მთავრ. ფონდი'!I825,'პრეზ. ფონდი'!I825)</f>
        <v>0</v>
      </c>
      <c r="I825" s="10">
        <f t="shared" si="44"/>
        <v>0</v>
      </c>
      <c r="J825" s="10">
        <f t="shared" si="45"/>
        <v>0</v>
      </c>
    </row>
    <row r="826" spans="1:10" x14ac:dyDescent="0.25">
      <c r="A826" t="str">
        <f t="shared" si="46"/>
        <v>a</v>
      </c>
      <c r="B826" s="8"/>
      <c r="C826" s="9" t="s">
        <v>16</v>
      </c>
      <c r="D826" s="10">
        <f>SUM('ცვლილ. ბიუჯ.'!E826,'ცვლილ. საკუთ.'!E826,'მთავრ. ფონდი'!E826,'პრეზ. ფონდი'!E826)</f>
        <v>-3360000</v>
      </c>
      <c r="E826" s="10">
        <f>SUM('ცვლილ. ბიუჯ.'!F826,'ცვლილ. საკუთ.'!F826,'მთავრ. ფონდი'!F826,'პრეზ. ფონდი'!F826)</f>
        <v>-2074000</v>
      </c>
      <c r="F826" s="10">
        <f>SUM('ცვლილ. ბიუჯ.'!G826,'ცვლილ. საკუთ.'!G826,'მთავრ. ფონდი'!G826,'პრეზ. ფონდი'!G826)</f>
        <v>0</v>
      </c>
      <c r="G826" s="10">
        <f>SUM('ცვლილ. ბიუჯ.'!H826,'ცვლილ. საკუთ.'!H826,'მთავრ. ფონდი'!H826,'პრეზ. ფონდი'!H826)</f>
        <v>-1700000</v>
      </c>
      <c r="H826" s="10">
        <f>SUM('ცვლილ. ბიუჯ.'!I826,'ცვლილ. საკუთ.'!I826,'მთავრ. ფონდი'!I826,'პრეზ. ფონდი'!I826)</f>
        <v>414000</v>
      </c>
      <c r="I826" s="10">
        <f t="shared" si="44"/>
        <v>-2074000</v>
      </c>
      <c r="J826" s="10">
        <f t="shared" si="45"/>
        <v>-3774000</v>
      </c>
    </row>
    <row r="827" spans="1:10" x14ac:dyDescent="0.25">
      <c r="A827" t="str">
        <f t="shared" si="46"/>
        <v>b</v>
      </c>
      <c r="B827" s="8"/>
      <c r="C827" s="9" t="s">
        <v>17</v>
      </c>
      <c r="D827" s="10">
        <f>SUM('ცვლილ. ბიუჯ.'!E827,'ცვლილ. საკუთ.'!E827,'მთავრ. ფონდი'!E827,'პრეზ. ფონდი'!E827)</f>
        <v>0</v>
      </c>
      <c r="E827" s="10">
        <f>SUM('ცვლილ. ბიუჯ.'!F827,'ცვლილ. საკუთ.'!F827,'მთავრ. ფონდი'!F827,'პრეზ. ფონდი'!F827)</f>
        <v>0</v>
      </c>
      <c r="F827" s="10">
        <f>SUM('ცვლილ. ბიუჯ.'!G827,'ცვლილ. საკუთ.'!G827,'მთავრ. ფონდი'!G827,'პრეზ. ფონდი'!G827)</f>
        <v>0</v>
      </c>
      <c r="G827" s="10">
        <f>SUM('ცვლილ. ბიუჯ.'!H827,'ცვლილ. საკუთ.'!H827,'მთავრ. ფონდი'!H827,'პრეზ. ფონდი'!H827)</f>
        <v>0</v>
      </c>
      <c r="H827" s="10">
        <f>SUM('ცვლილ. ბიუჯ.'!I827,'ცვლილ. საკუთ.'!I827,'მთავრ. ფონდი'!I827,'პრეზ. ფონდი'!I827)</f>
        <v>0</v>
      </c>
      <c r="I827" s="10">
        <f t="shared" si="44"/>
        <v>0</v>
      </c>
      <c r="J827" s="10">
        <f t="shared" si="45"/>
        <v>0</v>
      </c>
    </row>
    <row r="828" spans="1:10" x14ac:dyDescent="0.25">
      <c r="A828" t="str">
        <f t="shared" si="46"/>
        <v>b</v>
      </c>
      <c r="B828" s="5"/>
      <c r="C828" s="6" t="s">
        <v>18</v>
      </c>
      <c r="D828" s="7">
        <f>SUM('ცვლილ. ბიუჯ.'!E828,'ცვლილ. საკუთ.'!E828,'მთავრ. ფონდი'!E828,'პრეზ. ფონდი'!E828)</f>
        <v>0</v>
      </c>
      <c r="E828" s="7">
        <f>SUM('ცვლილ. ბიუჯ.'!F828,'ცვლილ. საკუთ.'!F828,'მთავრ. ფონდი'!F828,'პრეზ. ფონდი'!F828)</f>
        <v>0</v>
      </c>
      <c r="F828" s="7">
        <f>SUM('ცვლილ. ბიუჯ.'!G828,'ცვლილ. საკუთ.'!G828,'მთავრ. ფონდი'!G828,'პრეზ. ფონდი'!G828)</f>
        <v>0</v>
      </c>
      <c r="G828" s="7">
        <f>SUM('ცვლილ. ბიუჯ.'!H828,'ცვლილ. საკუთ.'!H828,'მთავრ. ფონდი'!H828,'პრეზ. ფონდი'!H828)</f>
        <v>0</v>
      </c>
      <c r="H828" s="7">
        <f>SUM('ცვლილ. ბიუჯ.'!I828,'ცვლილ. საკუთ.'!I828,'მთავრ. ფონდი'!I828,'პრეზ. ფონდი'!I828)</f>
        <v>0</v>
      </c>
      <c r="I828" s="7">
        <f t="shared" si="44"/>
        <v>0</v>
      </c>
      <c r="J828" s="7">
        <f t="shared" si="45"/>
        <v>0</v>
      </c>
    </row>
    <row r="829" spans="1:10" x14ac:dyDescent="0.25">
      <c r="A829" t="str">
        <f t="shared" si="46"/>
        <v>b</v>
      </c>
      <c r="B829" s="5"/>
      <c r="C829" s="6" t="s">
        <v>19</v>
      </c>
      <c r="D829" s="7">
        <f>SUM('ცვლილ. ბიუჯ.'!E829,'ცვლილ. საკუთ.'!E829,'მთავრ. ფონდი'!E829,'პრეზ. ფონდი'!E829)</f>
        <v>0</v>
      </c>
      <c r="E829" s="7">
        <f>SUM('ცვლილ. ბიუჯ.'!F829,'ცვლილ. საკუთ.'!F829,'მთავრ. ფონდი'!F829,'პრეზ. ფონდი'!F829)</f>
        <v>0</v>
      </c>
      <c r="F829" s="7">
        <f>SUM('ცვლილ. ბიუჯ.'!G829,'ცვლილ. საკუთ.'!G829,'მთავრ. ფონდი'!G829,'პრეზ. ფონდი'!G829)</f>
        <v>0</v>
      </c>
      <c r="G829" s="7">
        <f>SUM('ცვლილ. ბიუჯ.'!H829,'ცვლილ. საკუთ.'!H829,'მთავრ. ფონდი'!H829,'პრეზ. ფონდი'!H829)</f>
        <v>0</v>
      </c>
      <c r="H829" s="7">
        <f>SUM('ცვლილ. ბიუჯ.'!I829,'ცვლილ. საკუთ.'!I829,'მთავრ. ფონდი'!I829,'პრეზ. ფონდი'!I829)</f>
        <v>0</v>
      </c>
      <c r="I829" s="7">
        <f t="shared" si="44"/>
        <v>0</v>
      </c>
      <c r="J829" s="7">
        <f t="shared" si="45"/>
        <v>0</v>
      </c>
    </row>
    <row r="830" spans="1:10" ht="15.75" thickBot="1" x14ac:dyDescent="0.3">
      <c r="A830" t="str">
        <f t="shared" si="46"/>
        <v>b</v>
      </c>
      <c r="B830" s="11"/>
      <c r="C830" s="12" t="s">
        <v>20</v>
      </c>
      <c r="D830" s="13">
        <f>SUM('ცვლილ. ბიუჯ.'!E830,'ცვლილ. საკუთ.'!E830,'მთავრ. ფონდი'!E830,'პრეზ. ფონდი'!E830)</f>
        <v>0</v>
      </c>
      <c r="E830" s="13">
        <f>SUM('ცვლილ. ბიუჯ.'!F830,'ცვლილ. საკუთ.'!F830,'მთავრ. ფონდი'!F830,'პრეზ. ფონდი'!F830)</f>
        <v>0</v>
      </c>
      <c r="F830" s="13">
        <f>SUM('ცვლილ. ბიუჯ.'!G830,'ცვლილ. საკუთ.'!G830,'მთავრ. ფონდი'!G830,'პრეზ. ფონდი'!G830)</f>
        <v>0</v>
      </c>
      <c r="G830" s="13">
        <f>SUM('ცვლილ. ბიუჯ.'!H830,'ცვლილ. საკუთ.'!H830,'მთავრ. ფონდი'!H830,'პრეზ. ფონდი'!H830)</f>
        <v>0</v>
      </c>
      <c r="H830" s="13">
        <f>SUM('ცვლილ. ბიუჯ.'!I830,'ცვლილ. საკუთ.'!I830,'მთავრ. ფონდი'!I830,'პრეზ. ფონდი'!I830)</f>
        <v>0</v>
      </c>
      <c r="I830" s="13">
        <f t="shared" si="44"/>
        <v>0</v>
      </c>
      <c r="J830" s="13">
        <f t="shared" si="45"/>
        <v>0</v>
      </c>
    </row>
    <row r="831" spans="1:10" ht="32.25" customHeight="1" thickTop="1" thickBot="1" x14ac:dyDescent="0.3">
      <c r="A831" t="str">
        <f t="shared" si="46"/>
        <v>a</v>
      </c>
      <c r="B831" s="16" t="s">
        <v>236</v>
      </c>
      <c r="C831" s="4" t="s">
        <v>141</v>
      </c>
      <c r="D831" s="4">
        <f>SUM('ცვლილ. ბიუჯ.'!E831,'ცვლილ. საკუთ.'!E831,'მთავრ. ფონდი'!E831,'პრეზ. ფონდი'!E831)</f>
        <v>-3360000</v>
      </c>
      <c r="E831" s="4">
        <f>SUM('ცვლილ. ბიუჯ.'!F831,'ცვლილ. საკუთ.'!F831,'მთავრ. ფონდი'!F831,'პრეზ. ფონდი'!F831)</f>
        <v>-2124000</v>
      </c>
      <c r="F831" s="4">
        <f>SUM('ცვლილ. ბიუჯ.'!G831,'ცვლილ. საკუთ.'!G831,'მთავრ. ფონდი'!G831,'პრეზ. ფონდი'!G831)</f>
        <v>0</v>
      </c>
      <c r="G831" s="4">
        <f>SUM('ცვლილ. ბიუჯ.'!H831,'ცვლილ. საკუთ.'!H831,'მთავრ. ფონდი'!H831,'პრეზ. ფონდი'!H831)</f>
        <v>-1700000</v>
      </c>
      <c r="H831" s="4">
        <f>SUM('ცვლილ. ბიუჯ.'!I831,'ცვლილ. საკუთ.'!I831,'მთავრ. ფონდი'!I831,'პრეზ. ფონდი'!I831)</f>
        <v>464000</v>
      </c>
      <c r="I831" s="4">
        <f t="shared" si="42"/>
        <v>-2124000</v>
      </c>
      <c r="J831" s="4">
        <f t="shared" si="43"/>
        <v>-3824000</v>
      </c>
    </row>
    <row r="832" spans="1:10" ht="15.75" thickTop="1" x14ac:dyDescent="0.25">
      <c r="A832" t="str">
        <f t="shared" si="41"/>
        <v>a</v>
      </c>
      <c r="B832" s="5"/>
      <c r="C832" s="6" t="s">
        <v>10</v>
      </c>
      <c r="D832" s="7">
        <f>SUM('ცვლილ. ბიუჯ.'!E832,'ცვლილ. საკუთ.'!E832,'მთავრ. ფონდი'!E832,'პრეზ. ფონდი'!E832)</f>
        <v>-3360000</v>
      </c>
      <c r="E832" s="7">
        <f>SUM('ცვლილ. ბიუჯ.'!F832,'ცვლილ. საკუთ.'!F832,'მთავრ. ფონდი'!F832,'პრეზ. ფონდი'!F832)</f>
        <v>-2124000</v>
      </c>
      <c r="F832" s="7">
        <f>SUM('ცვლილ. ბიუჯ.'!G832,'ცვლილ. საკუთ.'!G832,'მთავრ. ფონდი'!G832,'პრეზ. ფონდი'!G832)</f>
        <v>0</v>
      </c>
      <c r="G832" s="7">
        <f>SUM('ცვლილ. ბიუჯ.'!H832,'ცვლილ. საკუთ.'!H832,'მთავრ. ფონდი'!H832,'პრეზ. ფონდი'!H832)</f>
        <v>-1700000</v>
      </c>
      <c r="H832" s="7">
        <f>SUM('ცვლილ. ბიუჯ.'!I832,'ცვლილ. საკუთ.'!I832,'მთავრ. ფონდი'!I832,'პრეზ. ფონდი'!I832)</f>
        <v>464000</v>
      </c>
      <c r="I832" s="7">
        <f t="shared" si="42"/>
        <v>-2124000</v>
      </c>
      <c r="J832" s="7">
        <f t="shared" si="43"/>
        <v>-3824000</v>
      </c>
    </row>
    <row r="833" spans="1:10" x14ac:dyDescent="0.25">
      <c r="A833" t="str">
        <f t="shared" si="41"/>
        <v>b</v>
      </c>
      <c r="B833" s="8"/>
      <c r="C833" s="9" t="s">
        <v>11</v>
      </c>
      <c r="D833" s="10">
        <f>SUM('ცვლილ. ბიუჯ.'!E833,'ცვლილ. საკუთ.'!E833,'მთავრ. ფონდი'!E833,'პრეზ. ფონდი'!E833)</f>
        <v>0</v>
      </c>
      <c r="E833" s="10">
        <f>SUM('ცვლილ. ბიუჯ.'!F833,'ცვლილ. საკუთ.'!F833,'მთავრ. ფონდი'!F833,'პრეზ. ფონდი'!F833)</f>
        <v>0</v>
      </c>
      <c r="F833" s="10">
        <f>SUM('ცვლილ. ბიუჯ.'!G833,'ცვლილ. საკუთ.'!G833,'მთავრ. ფონდი'!G833,'პრეზ. ფონდი'!G833)</f>
        <v>0</v>
      </c>
      <c r="G833" s="10">
        <f>SUM('ცვლილ. ბიუჯ.'!H833,'ცვლილ. საკუთ.'!H833,'მთავრ. ფონდი'!H833,'პრეზ. ფონდი'!H833)</f>
        <v>0</v>
      </c>
      <c r="H833" s="10">
        <f>SUM('ცვლილ. ბიუჯ.'!I833,'ცვლილ. საკუთ.'!I833,'მთავრ. ფონდი'!I833,'პრეზ. ფონდი'!I833)</f>
        <v>0</v>
      </c>
      <c r="I833" s="10">
        <f t="shared" si="42"/>
        <v>0</v>
      </c>
      <c r="J833" s="10">
        <f t="shared" si="43"/>
        <v>0</v>
      </c>
    </row>
    <row r="834" spans="1:10" x14ac:dyDescent="0.25">
      <c r="A834" t="str">
        <f t="shared" si="41"/>
        <v>a</v>
      </c>
      <c r="B834" s="8"/>
      <c r="C834" s="9" t="s">
        <v>12</v>
      </c>
      <c r="D834" s="10">
        <f>SUM('ცვლილ. ბიუჯ.'!E834,'ცვლილ. საკუთ.'!E834,'მთავრ. ფონდი'!E834,'პრეზ. ფონდი'!E834)</f>
        <v>0</v>
      </c>
      <c r="E834" s="10">
        <f>SUM('ცვლილ. ბიუჯ.'!F834,'ცვლილ. საკუთ.'!F834,'მთავრ. ფონდი'!F834,'პრეზ. ფონდი'!F834)</f>
        <v>-50000</v>
      </c>
      <c r="F834" s="10">
        <f>SUM('ცვლილ. ბიუჯ.'!G834,'ცვლილ. საკუთ.'!G834,'მთავრ. ფონდი'!G834,'პრეზ. ფონდი'!G834)</f>
        <v>0</v>
      </c>
      <c r="G834" s="10">
        <f>SUM('ცვლილ. ბიუჯ.'!H834,'ცვლილ. საკუთ.'!H834,'მთავრ. ფონდი'!H834,'პრეზ. ფონდი'!H834)</f>
        <v>0</v>
      </c>
      <c r="H834" s="10">
        <f>SUM('ცვლილ. ბიუჯ.'!I834,'ცვლილ. საკუთ.'!I834,'მთავრ. ფონდი'!I834,'პრეზ. ფონდი'!I834)</f>
        <v>50000</v>
      </c>
      <c r="I834" s="10">
        <f t="shared" si="42"/>
        <v>-50000</v>
      </c>
      <c r="J834" s="10">
        <f t="shared" si="43"/>
        <v>-50000</v>
      </c>
    </row>
    <row r="835" spans="1:10" x14ac:dyDescent="0.25">
      <c r="A835" t="str">
        <f t="shared" si="41"/>
        <v>b</v>
      </c>
      <c r="B835" s="8"/>
      <c r="C835" s="9" t="s">
        <v>13</v>
      </c>
      <c r="D835" s="10">
        <f>SUM('ცვლილ. ბიუჯ.'!E835,'ცვლილ. საკუთ.'!E835,'მთავრ. ფონდი'!E835,'პრეზ. ფონდი'!E835)</f>
        <v>0</v>
      </c>
      <c r="E835" s="10">
        <f>SUM('ცვლილ. ბიუჯ.'!F835,'ცვლილ. საკუთ.'!F835,'მთავრ. ფონდი'!F835,'პრეზ. ფონდი'!F835)</f>
        <v>0</v>
      </c>
      <c r="F835" s="10">
        <f>SUM('ცვლილ. ბიუჯ.'!G835,'ცვლილ. საკუთ.'!G835,'მთავრ. ფონდი'!G835,'პრეზ. ფონდი'!G835)</f>
        <v>0</v>
      </c>
      <c r="G835" s="10">
        <f>SUM('ცვლილ. ბიუჯ.'!H835,'ცვლილ. საკუთ.'!H835,'მთავრ. ფონდი'!H835,'პრეზ. ფონდი'!H835)</f>
        <v>0</v>
      </c>
      <c r="H835" s="10">
        <f>SUM('ცვლილ. ბიუჯ.'!I835,'ცვლილ. საკუთ.'!I835,'მთავრ. ფონდი'!I835,'პრეზ. ფონდი'!I835)</f>
        <v>0</v>
      </c>
      <c r="I835" s="10">
        <f t="shared" si="42"/>
        <v>0</v>
      </c>
      <c r="J835" s="10">
        <f t="shared" si="43"/>
        <v>0</v>
      </c>
    </row>
    <row r="836" spans="1:10" x14ac:dyDescent="0.25">
      <c r="A836" t="str">
        <f t="shared" si="41"/>
        <v>b</v>
      </c>
      <c r="B836" s="8"/>
      <c r="C836" s="9" t="s">
        <v>14</v>
      </c>
      <c r="D836" s="10">
        <f>SUM('ცვლილ. ბიუჯ.'!E836,'ცვლილ. საკუთ.'!E836,'მთავრ. ფონდი'!E836,'პრეზ. ფონდი'!E836)</f>
        <v>0</v>
      </c>
      <c r="E836" s="10">
        <f>SUM('ცვლილ. ბიუჯ.'!F836,'ცვლილ. საკუთ.'!F836,'მთავრ. ფონდი'!F836,'პრეზ. ფონდი'!F836)</f>
        <v>0</v>
      </c>
      <c r="F836" s="10">
        <f>SUM('ცვლილ. ბიუჯ.'!G836,'ცვლილ. საკუთ.'!G836,'მთავრ. ფონდი'!G836,'პრეზ. ფონდი'!G836)</f>
        <v>0</v>
      </c>
      <c r="G836" s="10">
        <f>SUM('ცვლილ. ბიუჯ.'!H836,'ცვლილ. საკუთ.'!H836,'მთავრ. ფონდი'!H836,'პრეზ. ფონდი'!H836)</f>
        <v>0</v>
      </c>
      <c r="H836" s="10">
        <f>SUM('ცვლილ. ბიუჯ.'!I836,'ცვლილ. საკუთ.'!I836,'მთავრ. ფონდი'!I836,'პრეზ. ფონდი'!I836)</f>
        <v>0</v>
      </c>
      <c r="I836" s="10">
        <f t="shared" si="42"/>
        <v>0</v>
      </c>
      <c r="J836" s="10">
        <f t="shared" si="43"/>
        <v>0</v>
      </c>
    </row>
    <row r="837" spans="1:10" x14ac:dyDescent="0.25">
      <c r="A837" t="str">
        <f t="shared" si="41"/>
        <v>b</v>
      </c>
      <c r="B837" s="8"/>
      <c r="C837" s="9" t="s">
        <v>15</v>
      </c>
      <c r="D837" s="10">
        <f>SUM('ცვლილ. ბიუჯ.'!E837,'ცვლილ. საკუთ.'!E837,'მთავრ. ფონდი'!E837,'პრეზ. ფონდი'!E837)</f>
        <v>0</v>
      </c>
      <c r="E837" s="10">
        <f>SUM('ცვლილ. ბიუჯ.'!F837,'ცვლილ. საკუთ.'!F837,'მთავრ. ფონდი'!F837,'პრეზ. ფონდი'!F837)</f>
        <v>0</v>
      </c>
      <c r="F837" s="10">
        <f>SUM('ცვლილ. ბიუჯ.'!G837,'ცვლილ. საკუთ.'!G837,'მთავრ. ფონდი'!G837,'პრეზ. ფონდი'!G837)</f>
        <v>0</v>
      </c>
      <c r="G837" s="10">
        <f>SUM('ცვლილ. ბიუჯ.'!H837,'ცვლილ. საკუთ.'!H837,'მთავრ. ფონდი'!H837,'პრეზ. ფონდი'!H837)</f>
        <v>0</v>
      </c>
      <c r="H837" s="10">
        <f>SUM('ცვლილ. ბიუჯ.'!I837,'ცვლილ. საკუთ.'!I837,'მთავრ. ფონდი'!I837,'პრეზ. ფონდი'!I837)</f>
        <v>0</v>
      </c>
      <c r="I837" s="10">
        <f t="shared" si="42"/>
        <v>0</v>
      </c>
      <c r="J837" s="10">
        <f t="shared" si="43"/>
        <v>0</v>
      </c>
    </row>
    <row r="838" spans="1:10" x14ac:dyDescent="0.25">
      <c r="A838" t="str">
        <f t="shared" si="41"/>
        <v>a</v>
      </c>
      <c r="B838" s="8"/>
      <c r="C838" s="9" t="s">
        <v>16</v>
      </c>
      <c r="D838" s="10">
        <f>SUM('ცვლილ. ბიუჯ.'!E838,'ცვლილ. საკუთ.'!E838,'მთავრ. ფონდი'!E838,'პრეზ. ფონდი'!E838)</f>
        <v>-3360000</v>
      </c>
      <c r="E838" s="10">
        <f>SUM('ცვლილ. ბიუჯ.'!F838,'ცვლილ. საკუთ.'!F838,'მთავრ. ფონდი'!F838,'პრეზ. ფონდი'!F838)</f>
        <v>-2074000</v>
      </c>
      <c r="F838" s="10">
        <f>SUM('ცვლილ. ბიუჯ.'!G838,'ცვლილ. საკუთ.'!G838,'მთავრ. ფონდი'!G838,'პრეზ. ფონდი'!G838)</f>
        <v>0</v>
      </c>
      <c r="G838" s="10">
        <f>SUM('ცვლილ. ბიუჯ.'!H838,'ცვლილ. საკუთ.'!H838,'მთავრ. ფონდი'!H838,'პრეზ. ფონდი'!H838)</f>
        <v>-1700000</v>
      </c>
      <c r="H838" s="10">
        <f>SUM('ცვლილ. ბიუჯ.'!I838,'ცვლილ. საკუთ.'!I838,'მთავრ. ფონდი'!I838,'პრეზ. ფონდი'!I838)</f>
        <v>414000</v>
      </c>
      <c r="I838" s="10">
        <f t="shared" si="42"/>
        <v>-2074000</v>
      </c>
      <c r="J838" s="10">
        <f t="shared" si="43"/>
        <v>-3774000</v>
      </c>
    </row>
    <row r="839" spans="1:10" x14ac:dyDescent="0.25">
      <c r="A839" t="str">
        <f t="shared" si="41"/>
        <v>b</v>
      </c>
      <c r="B839" s="8"/>
      <c r="C839" s="9" t="s">
        <v>17</v>
      </c>
      <c r="D839" s="10">
        <f>SUM('ცვლილ. ბიუჯ.'!E839,'ცვლილ. საკუთ.'!E839,'მთავრ. ფონდი'!E839,'პრეზ. ფონდი'!E839)</f>
        <v>0</v>
      </c>
      <c r="E839" s="10">
        <f>SUM('ცვლილ. ბიუჯ.'!F839,'ცვლილ. საკუთ.'!F839,'მთავრ. ფონდი'!F839,'პრეზ. ფონდი'!F839)</f>
        <v>0</v>
      </c>
      <c r="F839" s="10">
        <f>SUM('ცვლილ. ბიუჯ.'!G839,'ცვლილ. საკუთ.'!G839,'მთავრ. ფონდი'!G839,'პრეზ. ფონდი'!G839)</f>
        <v>0</v>
      </c>
      <c r="G839" s="10">
        <f>SUM('ცვლილ. ბიუჯ.'!H839,'ცვლილ. საკუთ.'!H839,'მთავრ. ფონდი'!H839,'პრეზ. ფონდი'!H839)</f>
        <v>0</v>
      </c>
      <c r="H839" s="10">
        <f>SUM('ცვლილ. ბიუჯ.'!I839,'ცვლილ. საკუთ.'!I839,'მთავრ. ფონდი'!I839,'პრეზ. ფონდი'!I839)</f>
        <v>0</v>
      </c>
      <c r="I839" s="10">
        <f t="shared" si="42"/>
        <v>0</v>
      </c>
      <c r="J839" s="10">
        <f t="shared" si="43"/>
        <v>0</v>
      </c>
    </row>
    <row r="840" spans="1:10" x14ac:dyDescent="0.25">
      <c r="A840" t="str">
        <f t="shared" si="41"/>
        <v>b</v>
      </c>
      <c r="B840" s="5"/>
      <c r="C840" s="6" t="s">
        <v>18</v>
      </c>
      <c r="D840" s="7">
        <f>SUM('ცვლილ. ბიუჯ.'!E840,'ცვლილ. საკუთ.'!E840,'მთავრ. ფონდი'!E840,'პრეზ. ფონდი'!E840)</f>
        <v>0</v>
      </c>
      <c r="E840" s="7">
        <f>SUM('ცვლილ. ბიუჯ.'!F840,'ცვლილ. საკუთ.'!F840,'მთავრ. ფონდი'!F840,'პრეზ. ფონდი'!F840)</f>
        <v>0</v>
      </c>
      <c r="F840" s="7">
        <f>SUM('ცვლილ. ბიუჯ.'!G840,'ცვლილ. საკუთ.'!G840,'მთავრ. ფონდი'!G840,'პრეზ. ფონდი'!G840)</f>
        <v>0</v>
      </c>
      <c r="G840" s="7">
        <f>SUM('ცვლილ. ბიუჯ.'!H840,'ცვლილ. საკუთ.'!H840,'მთავრ. ფონდი'!H840,'პრეზ. ფონდი'!H840)</f>
        <v>0</v>
      </c>
      <c r="H840" s="7">
        <f>SUM('ცვლილ. ბიუჯ.'!I840,'ცვლილ. საკუთ.'!I840,'მთავრ. ფონდი'!I840,'პრეზ. ფონდი'!I840)</f>
        <v>0</v>
      </c>
      <c r="I840" s="7">
        <f t="shared" si="42"/>
        <v>0</v>
      </c>
      <c r="J840" s="7">
        <f t="shared" si="43"/>
        <v>0</v>
      </c>
    </row>
    <row r="841" spans="1:10" x14ac:dyDescent="0.25">
      <c r="A841" t="str">
        <f t="shared" si="41"/>
        <v>b</v>
      </c>
      <c r="B841" s="5"/>
      <c r="C841" s="6" t="s">
        <v>19</v>
      </c>
      <c r="D841" s="7">
        <f>SUM('ცვლილ. ბიუჯ.'!E841,'ცვლილ. საკუთ.'!E841,'მთავრ. ფონდი'!E841,'პრეზ. ფონდი'!E841)</f>
        <v>0</v>
      </c>
      <c r="E841" s="7">
        <f>SUM('ცვლილ. ბიუჯ.'!F841,'ცვლილ. საკუთ.'!F841,'მთავრ. ფონდი'!F841,'პრეზ. ფონდი'!F841)</f>
        <v>0</v>
      </c>
      <c r="F841" s="7">
        <f>SUM('ცვლილ. ბიუჯ.'!G841,'ცვლილ. საკუთ.'!G841,'მთავრ. ფონდი'!G841,'პრეზ. ფონდი'!G841)</f>
        <v>0</v>
      </c>
      <c r="G841" s="7">
        <f>SUM('ცვლილ. ბიუჯ.'!H841,'ცვლილ. საკუთ.'!H841,'მთავრ. ფონდი'!H841,'პრეზ. ფონდი'!H841)</f>
        <v>0</v>
      </c>
      <c r="H841" s="7">
        <f>SUM('ცვლილ. ბიუჯ.'!I841,'ცვლილ. საკუთ.'!I841,'მთავრ. ფონდი'!I841,'პრეზ. ფონდი'!I841)</f>
        <v>0</v>
      </c>
      <c r="I841" s="7">
        <f t="shared" si="42"/>
        <v>0</v>
      </c>
      <c r="J841" s="7">
        <f t="shared" si="43"/>
        <v>0</v>
      </c>
    </row>
    <row r="842" spans="1:10" ht="15.75" thickBot="1" x14ac:dyDescent="0.3">
      <c r="A842" t="str">
        <f t="shared" si="41"/>
        <v>b</v>
      </c>
      <c r="B842" s="11"/>
      <c r="C842" s="12" t="s">
        <v>20</v>
      </c>
      <c r="D842" s="13">
        <f>SUM('ცვლილ. ბიუჯ.'!E842,'ცვლილ. საკუთ.'!E842,'მთავრ. ფონდი'!E842,'პრეზ. ფონდი'!E842)</f>
        <v>0</v>
      </c>
      <c r="E842" s="13">
        <f>SUM('ცვლილ. ბიუჯ.'!F842,'ცვლილ. საკუთ.'!F842,'მთავრ. ფონდი'!F842,'პრეზ. ფონდი'!F842)</f>
        <v>0</v>
      </c>
      <c r="F842" s="13">
        <f>SUM('ცვლილ. ბიუჯ.'!G842,'ცვლილ. საკუთ.'!G842,'მთავრ. ფონდი'!G842,'პრეზ. ფონდი'!G842)</f>
        <v>0</v>
      </c>
      <c r="G842" s="13">
        <f>SUM('ცვლილ. ბიუჯ.'!H842,'ცვლილ. საკუთ.'!H842,'მთავრ. ფონდი'!H842,'პრეზ. ფონდი'!H842)</f>
        <v>0</v>
      </c>
      <c r="H842" s="13">
        <f>SUM('ცვლილ. ბიუჯ.'!I842,'ცვლილ. საკუთ.'!I842,'მთავრ. ფონდი'!I842,'პრეზ. ფონდი'!I842)</f>
        <v>0</v>
      </c>
      <c r="I842" s="13">
        <f t="shared" si="42"/>
        <v>0</v>
      </c>
      <c r="J842" s="13">
        <f t="shared" si="43"/>
        <v>0</v>
      </c>
    </row>
    <row r="843" spans="1:10" ht="46.5" thickTop="1" thickBot="1" x14ac:dyDescent="0.3">
      <c r="A843" t="str">
        <f t="shared" si="41"/>
        <v>b</v>
      </c>
      <c r="B843" s="16" t="s">
        <v>237</v>
      </c>
      <c r="C843" s="4" t="s">
        <v>238</v>
      </c>
      <c r="D843" s="4">
        <f>SUM('ცვლილ. ბიუჯ.'!E843,'ცვლილ. საკუთ.'!E843,'მთავრ. ფონდი'!E843,'პრეზ. ფონდი'!E843)</f>
        <v>0</v>
      </c>
      <c r="E843" s="4">
        <f>SUM('ცვლილ. ბიუჯ.'!F843,'ცვლილ. საკუთ.'!F843,'მთავრ. ფონდი'!F843,'პრეზ. ფონდი'!F843)</f>
        <v>0</v>
      </c>
      <c r="F843" s="4">
        <f>SUM('ცვლილ. ბიუჯ.'!G843,'ცვლილ. საკუთ.'!G843,'მთავრ. ფონდი'!G843,'პრეზ. ფონდი'!G843)</f>
        <v>0</v>
      </c>
      <c r="G843" s="4">
        <f>SUM('ცვლილ. ბიუჯ.'!H843,'ცვლილ. საკუთ.'!H843,'მთავრ. ფონდი'!H843,'პრეზ. ფონდი'!H843)</f>
        <v>0</v>
      </c>
      <c r="H843" s="4">
        <f>SUM('ცვლილ. ბიუჯ.'!I843,'ცვლილ. საკუთ.'!I843,'მთავრ. ფონდი'!I843,'პრეზ. ფონდი'!I843)</f>
        <v>0</v>
      </c>
      <c r="I843" s="4">
        <f t="shared" ref="I843:I854" si="47">SUM(E843,F843)</f>
        <v>0</v>
      </c>
      <c r="J843" s="4">
        <f t="shared" ref="J843:J854" si="48">SUM(E843,F843,G843)</f>
        <v>0</v>
      </c>
    </row>
    <row r="844" spans="1:10" ht="15.75" thickTop="1" x14ac:dyDescent="0.25">
      <c r="A844" t="str">
        <f t="shared" si="41"/>
        <v>b</v>
      </c>
      <c r="B844" s="5"/>
      <c r="C844" s="6" t="s">
        <v>10</v>
      </c>
      <c r="D844" s="7">
        <f>SUM('ცვლილ. ბიუჯ.'!E844,'ცვლილ. საკუთ.'!E844,'მთავრ. ფონდი'!E844,'პრეზ. ფონდი'!E844)</f>
        <v>0</v>
      </c>
      <c r="E844" s="7">
        <f>SUM('ცვლილ. ბიუჯ.'!F844,'ცვლილ. საკუთ.'!F844,'მთავრ. ფონდი'!F844,'პრეზ. ფონდი'!F844)</f>
        <v>0</v>
      </c>
      <c r="F844" s="7">
        <f>SUM('ცვლილ. ბიუჯ.'!G844,'ცვლილ. საკუთ.'!G844,'მთავრ. ფონდი'!G844,'პრეზ. ფონდი'!G844)</f>
        <v>0</v>
      </c>
      <c r="G844" s="7">
        <f>SUM('ცვლილ. ბიუჯ.'!H844,'ცვლილ. საკუთ.'!H844,'მთავრ. ფონდი'!H844,'პრეზ. ფონდი'!H844)</f>
        <v>0</v>
      </c>
      <c r="H844" s="7">
        <f>SUM('ცვლილ. ბიუჯ.'!I844,'ცვლილ. საკუთ.'!I844,'მთავრ. ფონდი'!I844,'პრეზ. ფონდი'!I844)</f>
        <v>0</v>
      </c>
      <c r="I844" s="7">
        <f t="shared" si="47"/>
        <v>0</v>
      </c>
      <c r="J844" s="7">
        <f t="shared" si="48"/>
        <v>0</v>
      </c>
    </row>
    <row r="845" spans="1:10" x14ac:dyDescent="0.25">
      <c r="A845" t="str">
        <f t="shared" si="41"/>
        <v>b</v>
      </c>
      <c r="B845" s="8"/>
      <c r="C845" s="9" t="s">
        <v>11</v>
      </c>
      <c r="D845" s="10">
        <f>SUM('ცვლილ. ბიუჯ.'!E845,'ცვლილ. საკუთ.'!E845,'მთავრ. ფონდი'!E845,'პრეზ. ფონდი'!E845)</f>
        <v>0</v>
      </c>
      <c r="E845" s="10">
        <f>SUM('ცვლილ. ბიუჯ.'!F845,'ცვლილ. საკუთ.'!F845,'მთავრ. ფონდი'!F845,'პრეზ. ფონდი'!F845)</f>
        <v>0</v>
      </c>
      <c r="F845" s="10">
        <f>SUM('ცვლილ. ბიუჯ.'!G845,'ცვლილ. საკუთ.'!G845,'მთავრ. ფონდი'!G845,'პრეზ. ფონდი'!G845)</f>
        <v>0</v>
      </c>
      <c r="G845" s="10">
        <f>SUM('ცვლილ. ბიუჯ.'!H845,'ცვლილ. საკუთ.'!H845,'მთავრ. ფონდი'!H845,'პრეზ. ფონდი'!H845)</f>
        <v>0</v>
      </c>
      <c r="H845" s="10">
        <f>SUM('ცვლილ. ბიუჯ.'!I845,'ცვლილ. საკუთ.'!I845,'მთავრ. ფონდი'!I845,'პრეზ. ფონდი'!I845)</f>
        <v>0</v>
      </c>
      <c r="I845" s="10">
        <f t="shared" si="47"/>
        <v>0</v>
      </c>
      <c r="J845" s="10">
        <f t="shared" si="48"/>
        <v>0</v>
      </c>
    </row>
    <row r="846" spans="1:10" x14ac:dyDescent="0.25">
      <c r="A846" t="str">
        <f t="shared" si="41"/>
        <v>b</v>
      </c>
      <c r="B846" s="8"/>
      <c r="C846" s="9" t="s">
        <v>12</v>
      </c>
      <c r="D846" s="10">
        <f>SUM('ცვლილ. ბიუჯ.'!E846,'ცვლილ. საკუთ.'!E846,'მთავრ. ფონდი'!E846,'პრეზ. ფონდი'!E846)</f>
        <v>0</v>
      </c>
      <c r="E846" s="10">
        <f>SUM('ცვლილ. ბიუჯ.'!F846,'ცვლილ. საკუთ.'!F846,'მთავრ. ფონდი'!F846,'პრეზ. ფონდი'!F846)</f>
        <v>0</v>
      </c>
      <c r="F846" s="10">
        <f>SUM('ცვლილ. ბიუჯ.'!G846,'ცვლილ. საკუთ.'!G846,'მთავრ. ფონდი'!G846,'პრეზ. ფონდი'!G846)</f>
        <v>0</v>
      </c>
      <c r="G846" s="10">
        <f>SUM('ცვლილ. ბიუჯ.'!H846,'ცვლილ. საკუთ.'!H846,'მთავრ. ფონდი'!H846,'პრეზ. ფონდი'!H846)</f>
        <v>0</v>
      </c>
      <c r="H846" s="10">
        <f>SUM('ცვლილ. ბიუჯ.'!I846,'ცვლილ. საკუთ.'!I846,'მთავრ. ფონდი'!I846,'პრეზ. ფონდი'!I846)</f>
        <v>0</v>
      </c>
      <c r="I846" s="10">
        <f t="shared" si="47"/>
        <v>0</v>
      </c>
      <c r="J846" s="10">
        <f t="shared" si="48"/>
        <v>0</v>
      </c>
    </row>
    <row r="847" spans="1:10" x14ac:dyDescent="0.25">
      <c r="A847" t="str">
        <f t="shared" si="41"/>
        <v>b</v>
      </c>
      <c r="B847" s="8"/>
      <c r="C847" s="9" t="s">
        <v>13</v>
      </c>
      <c r="D847" s="10">
        <f>SUM('ცვლილ. ბიუჯ.'!E847,'ცვლილ. საკუთ.'!E847,'მთავრ. ფონდი'!E847,'პრეზ. ფონდი'!E847)</f>
        <v>0</v>
      </c>
      <c r="E847" s="10">
        <f>SUM('ცვლილ. ბიუჯ.'!F847,'ცვლილ. საკუთ.'!F847,'მთავრ. ფონდი'!F847,'პრეზ. ფონდი'!F847)</f>
        <v>0</v>
      </c>
      <c r="F847" s="10">
        <f>SUM('ცვლილ. ბიუჯ.'!G847,'ცვლილ. საკუთ.'!G847,'მთავრ. ფონდი'!G847,'პრეზ. ფონდი'!G847)</f>
        <v>0</v>
      </c>
      <c r="G847" s="10">
        <f>SUM('ცვლილ. ბიუჯ.'!H847,'ცვლილ. საკუთ.'!H847,'მთავრ. ფონდი'!H847,'პრეზ. ფონდი'!H847)</f>
        <v>0</v>
      </c>
      <c r="H847" s="10">
        <f>SUM('ცვლილ. ბიუჯ.'!I847,'ცვლილ. საკუთ.'!I847,'მთავრ. ფონდი'!I847,'პრეზ. ფონდი'!I847)</f>
        <v>0</v>
      </c>
      <c r="I847" s="10">
        <f t="shared" si="47"/>
        <v>0</v>
      </c>
      <c r="J847" s="10">
        <f t="shared" si="48"/>
        <v>0</v>
      </c>
    </row>
    <row r="848" spans="1:10" x14ac:dyDescent="0.25">
      <c r="A848" t="str">
        <f t="shared" si="41"/>
        <v>b</v>
      </c>
      <c r="B848" s="8"/>
      <c r="C848" s="9" t="s">
        <v>14</v>
      </c>
      <c r="D848" s="10">
        <f>SUM('ცვლილ. ბიუჯ.'!E848,'ცვლილ. საკუთ.'!E848,'მთავრ. ფონდი'!E848,'პრეზ. ფონდი'!E848)</f>
        <v>0</v>
      </c>
      <c r="E848" s="10">
        <f>SUM('ცვლილ. ბიუჯ.'!F848,'ცვლილ. საკუთ.'!F848,'მთავრ. ფონდი'!F848,'პრეზ. ფონდი'!F848)</f>
        <v>0</v>
      </c>
      <c r="F848" s="10">
        <f>SUM('ცვლილ. ბიუჯ.'!G848,'ცვლილ. საკუთ.'!G848,'მთავრ. ფონდი'!G848,'პრეზ. ფონდი'!G848)</f>
        <v>0</v>
      </c>
      <c r="G848" s="10">
        <f>SUM('ცვლილ. ბიუჯ.'!H848,'ცვლილ. საკუთ.'!H848,'მთავრ. ფონდი'!H848,'პრეზ. ფონდი'!H848)</f>
        <v>0</v>
      </c>
      <c r="H848" s="10">
        <f>SUM('ცვლილ. ბიუჯ.'!I848,'ცვლილ. საკუთ.'!I848,'მთავრ. ფონდი'!I848,'პრეზ. ფონდი'!I848)</f>
        <v>0</v>
      </c>
      <c r="I848" s="10">
        <f t="shared" si="47"/>
        <v>0</v>
      </c>
      <c r="J848" s="10">
        <f t="shared" si="48"/>
        <v>0</v>
      </c>
    </row>
    <row r="849" spans="1:10" x14ac:dyDescent="0.25">
      <c r="A849" t="str">
        <f t="shared" si="41"/>
        <v>b</v>
      </c>
      <c r="B849" s="8"/>
      <c r="C849" s="9" t="s">
        <v>15</v>
      </c>
      <c r="D849" s="10">
        <f>SUM('ცვლილ. ბიუჯ.'!E849,'ცვლილ. საკუთ.'!E849,'მთავრ. ფონდი'!E849,'პრეზ. ფონდი'!E849)</f>
        <v>0</v>
      </c>
      <c r="E849" s="10">
        <f>SUM('ცვლილ. ბიუჯ.'!F849,'ცვლილ. საკუთ.'!F849,'მთავრ. ფონდი'!F849,'პრეზ. ფონდი'!F849)</f>
        <v>0</v>
      </c>
      <c r="F849" s="10">
        <f>SUM('ცვლილ. ბიუჯ.'!G849,'ცვლილ. საკუთ.'!G849,'მთავრ. ფონდი'!G849,'პრეზ. ფონდი'!G849)</f>
        <v>0</v>
      </c>
      <c r="G849" s="10">
        <f>SUM('ცვლილ. ბიუჯ.'!H849,'ცვლილ. საკუთ.'!H849,'მთავრ. ფონდი'!H849,'პრეზ. ფონდი'!H849)</f>
        <v>0</v>
      </c>
      <c r="H849" s="10">
        <f>SUM('ცვლილ. ბიუჯ.'!I849,'ცვლილ. საკუთ.'!I849,'მთავრ. ფონდი'!I849,'პრეზ. ფონდი'!I849)</f>
        <v>0</v>
      </c>
      <c r="I849" s="10">
        <f t="shared" si="47"/>
        <v>0</v>
      </c>
      <c r="J849" s="10">
        <f t="shared" si="48"/>
        <v>0</v>
      </c>
    </row>
    <row r="850" spans="1:10" x14ac:dyDescent="0.25">
      <c r="A850" t="str">
        <f t="shared" si="41"/>
        <v>b</v>
      </c>
      <c r="B850" s="8"/>
      <c r="C850" s="9" t="s">
        <v>16</v>
      </c>
      <c r="D850" s="10">
        <f>SUM('ცვლილ. ბიუჯ.'!E850,'ცვლილ. საკუთ.'!E850,'მთავრ. ფონდი'!E850,'პრეზ. ფონდი'!E850)</f>
        <v>0</v>
      </c>
      <c r="E850" s="10">
        <f>SUM('ცვლილ. ბიუჯ.'!F850,'ცვლილ. საკუთ.'!F850,'მთავრ. ფონდი'!F850,'პრეზ. ფონდი'!F850)</f>
        <v>0</v>
      </c>
      <c r="F850" s="10">
        <f>SUM('ცვლილ. ბიუჯ.'!G850,'ცვლილ. საკუთ.'!G850,'მთავრ. ფონდი'!G850,'პრეზ. ფონდი'!G850)</f>
        <v>0</v>
      </c>
      <c r="G850" s="10">
        <f>SUM('ცვლილ. ბიუჯ.'!H850,'ცვლილ. საკუთ.'!H850,'მთავრ. ფონდი'!H850,'პრეზ. ფონდი'!H850)</f>
        <v>0</v>
      </c>
      <c r="H850" s="10">
        <f>SUM('ცვლილ. ბიუჯ.'!I850,'ცვლილ. საკუთ.'!I850,'მთავრ. ფონდი'!I850,'პრეზ. ფონდი'!I850)</f>
        <v>0</v>
      </c>
      <c r="I850" s="10">
        <f t="shared" si="47"/>
        <v>0</v>
      </c>
      <c r="J850" s="10">
        <f t="shared" si="48"/>
        <v>0</v>
      </c>
    </row>
    <row r="851" spans="1:10" x14ac:dyDescent="0.25">
      <c r="A851" t="str">
        <f t="shared" si="41"/>
        <v>b</v>
      </c>
      <c r="B851" s="8"/>
      <c r="C851" s="9" t="s">
        <v>17</v>
      </c>
      <c r="D851" s="10">
        <f>SUM('ცვლილ. ბიუჯ.'!E851,'ცვლილ. საკუთ.'!E851,'მთავრ. ფონდი'!E851,'პრეზ. ფონდი'!E851)</f>
        <v>0</v>
      </c>
      <c r="E851" s="10">
        <f>SUM('ცვლილ. ბიუჯ.'!F851,'ცვლილ. საკუთ.'!F851,'მთავრ. ფონდი'!F851,'პრეზ. ფონდი'!F851)</f>
        <v>0</v>
      </c>
      <c r="F851" s="10">
        <f>SUM('ცვლილ. ბიუჯ.'!G851,'ცვლილ. საკუთ.'!G851,'მთავრ. ფონდი'!G851,'პრეზ. ფონდი'!G851)</f>
        <v>0</v>
      </c>
      <c r="G851" s="10">
        <f>SUM('ცვლილ. ბიუჯ.'!H851,'ცვლილ. საკუთ.'!H851,'მთავრ. ფონდი'!H851,'პრეზ. ფონდი'!H851)</f>
        <v>0</v>
      </c>
      <c r="H851" s="10">
        <f>SUM('ცვლილ. ბიუჯ.'!I851,'ცვლილ. საკუთ.'!I851,'მთავრ. ფონდი'!I851,'პრეზ. ფონდი'!I851)</f>
        <v>0</v>
      </c>
      <c r="I851" s="10">
        <f t="shared" si="47"/>
        <v>0</v>
      </c>
      <c r="J851" s="10">
        <f t="shared" si="48"/>
        <v>0</v>
      </c>
    </row>
    <row r="852" spans="1:10" x14ac:dyDescent="0.25">
      <c r="A852" t="str">
        <f t="shared" si="41"/>
        <v>b</v>
      </c>
      <c r="B852" s="5"/>
      <c r="C852" s="6" t="s">
        <v>18</v>
      </c>
      <c r="D852" s="7">
        <f>SUM('ცვლილ. ბიუჯ.'!E852,'ცვლილ. საკუთ.'!E852,'მთავრ. ფონდი'!E852,'პრეზ. ფონდი'!E852)</f>
        <v>0</v>
      </c>
      <c r="E852" s="7">
        <f>SUM('ცვლილ. ბიუჯ.'!F852,'ცვლილ. საკუთ.'!F852,'მთავრ. ფონდი'!F852,'პრეზ. ფონდი'!F852)</f>
        <v>0</v>
      </c>
      <c r="F852" s="7">
        <f>SUM('ცვლილ. ბიუჯ.'!G852,'ცვლილ. საკუთ.'!G852,'მთავრ. ფონდი'!G852,'პრეზ. ფონდი'!G852)</f>
        <v>0</v>
      </c>
      <c r="G852" s="7">
        <f>SUM('ცვლილ. ბიუჯ.'!H852,'ცვლილ. საკუთ.'!H852,'მთავრ. ფონდი'!H852,'პრეზ. ფონდი'!H852)</f>
        <v>0</v>
      </c>
      <c r="H852" s="7">
        <f>SUM('ცვლილ. ბიუჯ.'!I852,'ცვლილ. საკუთ.'!I852,'მთავრ. ფონდი'!I852,'პრეზ. ფონდი'!I852)</f>
        <v>0</v>
      </c>
      <c r="I852" s="7">
        <f t="shared" si="47"/>
        <v>0</v>
      </c>
      <c r="J852" s="7">
        <f t="shared" si="48"/>
        <v>0</v>
      </c>
    </row>
    <row r="853" spans="1:10" x14ac:dyDescent="0.25">
      <c r="A853" t="str">
        <f t="shared" si="41"/>
        <v>b</v>
      </c>
      <c r="B853" s="5"/>
      <c r="C853" s="6" t="s">
        <v>19</v>
      </c>
      <c r="D853" s="7">
        <f>SUM('ცვლილ. ბიუჯ.'!E853,'ცვლილ. საკუთ.'!E853,'მთავრ. ფონდი'!E853,'პრეზ. ფონდი'!E853)</f>
        <v>0</v>
      </c>
      <c r="E853" s="7">
        <f>SUM('ცვლილ. ბიუჯ.'!F853,'ცვლილ. საკუთ.'!F853,'მთავრ. ფონდი'!F853,'პრეზ. ფონდი'!F853)</f>
        <v>0</v>
      </c>
      <c r="F853" s="7">
        <f>SUM('ცვლილ. ბიუჯ.'!G853,'ცვლილ. საკუთ.'!G853,'მთავრ. ფონდი'!G853,'პრეზ. ფონდი'!G853)</f>
        <v>0</v>
      </c>
      <c r="G853" s="7">
        <f>SUM('ცვლილ. ბიუჯ.'!H853,'ცვლილ. საკუთ.'!H853,'მთავრ. ფონდი'!H853,'პრეზ. ფონდი'!H853)</f>
        <v>0</v>
      </c>
      <c r="H853" s="7">
        <f>SUM('ცვლილ. ბიუჯ.'!I853,'ცვლილ. საკუთ.'!I853,'მთავრ. ფონდი'!I853,'პრეზ. ფონდი'!I853)</f>
        <v>0</v>
      </c>
      <c r="I853" s="7">
        <f t="shared" si="47"/>
        <v>0</v>
      </c>
      <c r="J853" s="7">
        <f t="shared" si="48"/>
        <v>0</v>
      </c>
    </row>
    <row r="854" spans="1:10" ht="15.75" thickBot="1" x14ac:dyDescent="0.3">
      <c r="A854" t="str">
        <f t="shared" si="41"/>
        <v>b</v>
      </c>
      <c r="B854" s="11"/>
      <c r="C854" s="12" t="s">
        <v>20</v>
      </c>
      <c r="D854" s="13">
        <f>SUM('ცვლილ. ბიუჯ.'!E854,'ცვლილ. საკუთ.'!E854,'მთავრ. ფონდი'!E854,'პრეზ. ფონდი'!E854)</f>
        <v>0</v>
      </c>
      <c r="E854" s="13">
        <f>SUM('ცვლილ. ბიუჯ.'!F854,'ცვლილ. საკუთ.'!F854,'მთავრ. ფონდი'!F854,'პრეზ. ფონდი'!F854)</f>
        <v>0</v>
      </c>
      <c r="F854" s="13">
        <f>SUM('ცვლილ. ბიუჯ.'!G854,'ცვლილ. საკუთ.'!G854,'მთავრ. ფონდი'!G854,'პრეზ. ფონდი'!G854)</f>
        <v>0</v>
      </c>
      <c r="G854" s="13">
        <f>SUM('ცვლილ. ბიუჯ.'!H854,'ცვლილ. საკუთ.'!H854,'მთავრ. ფონდი'!H854,'პრეზ. ფონდი'!H854)</f>
        <v>0</v>
      </c>
      <c r="H854" s="13">
        <f>SUM('ცვლილ. ბიუჯ.'!I854,'ცვლილ. საკუთ.'!I854,'მთავრ. ფონდი'!I854,'პრეზ. ფონდი'!I854)</f>
        <v>0</v>
      </c>
      <c r="I854" s="13">
        <f t="shared" si="47"/>
        <v>0</v>
      </c>
      <c r="J854" s="13">
        <f t="shared" si="48"/>
        <v>0</v>
      </c>
    </row>
    <row r="855" spans="1:10" ht="31.5" thickTop="1" thickBot="1" x14ac:dyDescent="0.3">
      <c r="A855" t="str">
        <f t="shared" si="41"/>
        <v>a</v>
      </c>
      <c r="B855" s="16" t="s">
        <v>142</v>
      </c>
      <c r="C855" s="14" t="s">
        <v>143</v>
      </c>
      <c r="D855" s="4">
        <f>SUM('ცვლილ. ბიუჯ.'!E855,'ცვლილ. საკუთ.'!E855,'მთავრ. ფონდი'!E855,'პრეზ. ფონდი'!E855)</f>
        <v>3861870</v>
      </c>
      <c r="E855" s="4">
        <f>SUM('ცვლილ. ბიუჯ.'!F855,'ცვლილ. საკუთ.'!F855,'მთავრ. ფონდი'!F855,'პრეზ. ფონდი'!F855)</f>
        <v>-3534630</v>
      </c>
      <c r="F855" s="4">
        <f>SUM('ცვლილ. ბიუჯ.'!G855,'ცვლილ. საკუთ.'!G855,'მთავრ. ფონდი'!G855,'პრეზ. ფონდი'!G855)</f>
        <v>6445500</v>
      </c>
      <c r="G855" s="4">
        <f>SUM('ცვლილ. ბიუჯ.'!H855,'ცვლილ. საკუთ.'!H855,'მთავრ. ფონდი'!H855,'პრეზ. ფონდი'!H855)</f>
        <v>1825000</v>
      </c>
      <c r="H855" s="4">
        <f>SUM('ცვლილ. ბიუჯ.'!I855,'ცვლილ. საკუთ.'!I855,'მთავრ. ფონდი'!I855,'პრეზ. ფონდი'!I855)</f>
        <v>-874000</v>
      </c>
      <c r="I855" s="4">
        <f t="shared" si="42"/>
        <v>2910870</v>
      </c>
      <c r="J855" s="4">
        <f t="shared" si="43"/>
        <v>4735870</v>
      </c>
    </row>
    <row r="856" spans="1:10" ht="15.75" thickTop="1" x14ac:dyDescent="0.25">
      <c r="A856" t="str">
        <f t="shared" ref="A856:A919" si="49">IF(OR(D856&lt;&gt;0,E856&lt;&gt;0,F856&lt;&gt;0,G856&lt;&gt;0,H856&lt;&gt;0,),"a","b")</f>
        <v>a</v>
      </c>
      <c r="B856" s="5"/>
      <c r="C856" s="6" t="s">
        <v>10</v>
      </c>
      <c r="D856" s="7">
        <f>SUM('ცვლილ. ბიუჯ.'!E856,'ცვლილ. საკუთ.'!E856,'მთავრ. ფონდი'!E856,'პრეზ. ფონდი'!E856)</f>
        <v>3601432</v>
      </c>
      <c r="E856" s="7">
        <f>SUM('ცვლილ. ბიუჯ.'!F856,'ცვლილ. საკუთ.'!F856,'მთავრ. ფონდი'!F856,'პრეზ. ფონდი'!F856)</f>
        <v>-3793068</v>
      </c>
      <c r="F856" s="7">
        <f>SUM('ცვლილ. ბიუჯ.'!G856,'ცვლილ. საკუთ.'!G856,'მთავრ. ფონდი'!G856,'პრეზ. ფონდი'!G856)</f>
        <v>6443500</v>
      </c>
      <c r="G856" s="7">
        <f>SUM('ცვლილ. ბიუჯ.'!H856,'ცვლილ. საკუთ.'!H856,'მთავრ. ფონდი'!H856,'პრეზ. ფონდი'!H856)</f>
        <v>1825000</v>
      </c>
      <c r="H856" s="7">
        <f>SUM('ცვლილ. ბიუჯ.'!I856,'ცვლილ. საკუთ.'!I856,'მთავრ. ფონდი'!I856,'პრეზ. ფონდი'!I856)</f>
        <v>-874000</v>
      </c>
      <c r="I856" s="7">
        <f t="shared" ref="I856:I919" si="50">SUM(E856,F856)</f>
        <v>2650432</v>
      </c>
      <c r="J856" s="7">
        <f t="shared" ref="J856:J919" si="51">SUM(E856,F856,G856)</f>
        <v>4475432</v>
      </c>
    </row>
    <row r="857" spans="1:10" x14ac:dyDescent="0.25">
      <c r="A857" t="str">
        <f t="shared" si="49"/>
        <v>b</v>
      </c>
      <c r="B857" s="8"/>
      <c r="C857" s="9" t="s">
        <v>11</v>
      </c>
      <c r="D857" s="10">
        <f>SUM('ცვლილ. ბიუჯ.'!E857,'ცვლილ. საკუთ.'!E857,'მთავრ. ფონდი'!E857,'პრეზ. ფონდი'!E857)</f>
        <v>0</v>
      </c>
      <c r="E857" s="10">
        <f>SUM('ცვლილ. ბიუჯ.'!F857,'ცვლილ. საკუთ.'!F857,'მთავრ. ფონდი'!F857,'პრეზ. ფონდი'!F857)</f>
        <v>0</v>
      </c>
      <c r="F857" s="10">
        <f>SUM('ცვლილ. ბიუჯ.'!G857,'ცვლილ. საკუთ.'!G857,'მთავრ. ფონდი'!G857,'პრეზ. ფონდი'!G857)</f>
        <v>0</v>
      </c>
      <c r="G857" s="10">
        <f>SUM('ცვლილ. ბიუჯ.'!H857,'ცვლილ. საკუთ.'!H857,'მთავრ. ფონდი'!H857,'პრეზ. ფონდი'!H857)</f>
        <v>0</v>
      </c>
      <c r="H857" s="10">
        <f>SUM('ცვლილ. ბიუჯ.'!I857,'ცვლილ. საკუთ.'!I857,'მთავრ. ფონდი'!I857,'პრეზ. ფონდი'!I857)</f>
        <v>0</v>
      </c>
      <c r="I857" s="10">
        <f t="shared" si="50"/>
        <v>0</v>
      </c>
      <c r="J857" s="10">
        <f t="shared" si="51"/>
        <v>0</v>
      </c>
    </row>
    <row r="858" spans="1:10" x14ac:dyDescent="0.25">
      <c r="A858" t="str">
        <f t="shared" si="49"/>
        <v>a</v>
      </c>
      <c r="B858" s="8"/>
      <c r="C858" s="9" t="s">
        <v>12</v>
      </c>
      <c r="D858" s="10">
        <f>SUM('ცვლილ. ბიუჯ.'!E858,'ცვლილ. საკუთ.'!E858,'მთავრ. ფონდი'!E858,'პრეზ. ფონდი'!E858)</f>
        <v>831026</v>
      </c>
      <c r="E858" s="10">
        <f>SUM('ცვლილ. ბიუჯ.'!F858,'ცვლილ. საკუთ.'!F858,'მთავრ. ფონდი'!F858,'პრეზ. ფონდი'!F858)</f>
        <v>-116984</v>
      </c>
      <c r="F858" s="10">
        <f>SUM('ცვლილ. ბიუჯ.'!G858,'ცვლილ. საკუთ.'!G858,'მთავრ. ფონდი'!G858,'პრეზ. ფონდი'!G858)</f>
        <v>200010</v>
      </c>
      <c r="G858" s="10">
        <f>SUM('ცვლილ. ბიუჯ.'!H858,'ცვლილ. საკუთ.'!H858,'მთავრ. ფონდი'!H858,'პრეზ. ფონდი'!H858)</f>
        <v>399000</v>
      </c>
      <c r="H858" s="10">
        <f>SUM('ცვლილ. ბიუჯ.'!I858,'ცვლილ. საკუთ.'!I858,'მთავრ. ფონდი'!I858,'პრეზ. ფონდი'!I858)</f>
        <v>349000</v>
      </c>
      <c r="I858" s="10">
        <f t="shared" si="50"/>
        <v>83026</v>
      </c>
      <c r="J858" s="10">
        <f t="shared" si="51"/>
        <v>482026</v>
      </c>
    </row>
    <row r="859" spans="1:10" x14ac:dyDescent="0.25">
      <c r="A859" t="str">
        <f t="shared" si="49"/>
        <v>b</v>
      </c>
      <c r="B859" s="8"/>
      <c r="C859" s="9" t="s">
        <v>13</v>
      </c>
      <c r="D859" s="10">
        <f>SUM('ცვლილ. ბიუჯ.'!E859,'ცვლილ. საკუთ.'!E859,'მთავრ. ფონდი'!E859,'პრეზ. ფონდი'!E859)</f>
        <v>0</v>
      </c>
      <c r="E859" s="10">
        <f>SUM('ცვლილ. ბიუჯ.'!F859,'ცვლილ. საკუთ.'!F859,'მთავრ. ფონდი'!F859,'პრეზ. ფონდი'!F859)</f>
        <v>0</v>
      </c>
      <c r="F859" s="10">
        <f>SUM('ცვლილ. ბიუჯ.'!G859,'ცვლილ. საკუთ.'!G859,'მთავრ. ფონდი'!G859,'პრეზ. ფონდი'!G859)</f>
        <v>0</v>
      </c>
      <c r="G859" s="10">
        <f>SUM('ცვლილ. ბიუჯ.'!H859,'ცვლილ. საკუთ.'!H859,'მთავრ. ფონდი'!H859,'პრეზ. ფონდი'!H859)</f>
        <v>0</v>
      </c>
      <c r="H859" s="10">
        <f>SUM('ცვლილ. ბიუჯ.'!I859,'ცვლილ. საკუთ.'!I859,'მთავრ. ფონდი'!I859,'პრეზ. ფონდი'!I859)</f>
        <v>0</v>
      </c>
      <c r="I859" s="10">
        <f t="shared" si="50"/>
        <v>0</v>
      </c>
      <c r="J859" s="10">
        <f t="shared" si="51"/>
        <v>0</v>
      </c>
    </row>
    <row r="860" spans="1:10" x14ac:dyDescent="0.25">
      <c r="A860" t="str">
        <f t="shared" si="49"/>
        <v>b</v>
      </c>
      <c r="B860" s="8"/>
      <c r="C860" s="9" t="s">
        <v>14</v>
      </c>
      <c r="D860" s="10">
        <f>SUM('ცვლილ. ბიუჯ.'!E860,'ცვლილ. საკუთ.'!E860,'მთავრ. ფონდი'!E860,'პრეზ. ფონდი'!E860)</f>
        <v>0</v>
      </c>
      <c r="E860" s="10">
        <f>SUM('ცვლილ. ბიუჯ.'!F860,'ცვლილ. საკუთ.'!F860,'მთავრ. ფონდი'!F860,'პრეზ. ფონდი'!F860)</f>
        <v>0</v>
      </c>
      <c r="F860" s="10">
        <f>SUM('ცვლილ. ბიუჯ.'!G860,'ცვლილ. საკუთ.'!G860,'მთავრ. ფონდი'!G860,'პრეზ. ფონდი'!G860)</f>
        <v>0</v>
      </c>
      <c r="G860" s="10">
        <f>SUM('ცვლილ. ბიუჯ.'!H860,'ცვლილ. საკუთ.'!H860,'მთავრ. ფონდი'!H860,'პრეზ. ფონდი'!H860)</f>
        <v>0</v>
      </c>
      <c r="H860" s="10">
        <f>SUM('ცვლილ. ბიუჯ.'!I860,'ცვლილ. საკუთ.'!I860,'მთავრ. ფონდი'!I860,'პრეზ. ფონდი'!I860)</f>
        <v>0</v>
      </c>
      <c r="I860" s="10">
        <f t="shared" si="50"/>
        <v>0</v>
      </c>
      <c r="J860" s="10">
        <f t="shared" si="51"/>
        <v>0</v>
      </c>
    </row>
    <row r="861" spans="1:10" x14ac:dyDescent="0.25">
      <c r="A861" t="str">
        <f t="shared" si="49"/>
        <v>b</v>
      </c>
      <c r="B861" s="8"/>
      <c r="C861" s="9" t="s">
        <v>15</v>
      </c>
      <c r="D861" s="10">
        <f>SUM('ცვლილ. ბიუჯ.'!E861,'ცვლილ. საკუთ.'!E861,'მთავრ. ფონდი'!E861,'პრეზ. ფონდი'!E861)</f>
        <v>0</v>
      </c>
      <c r="E861" s="10">
        <f>SUM('ცვლილ. ბიუჯ.'!F861,'ცვლილ. საკუთ.'!F861,'მთავრ. ფონდი'!F861,'პრეზ. ფონდი'!F861)</f>
        <v>0</v>
      </c>
      <c r="F861" s="10">
        <f>SUM('ცვლილ. ბიუჯ.'!G861,'ცვლილ. საკუთ.'!G861,'მთავრ. ფონდი'!G861,'პრეზ. ფონდი'!G861)</f>
        <v>0</v>
      </c>
      <c r="G861" s="10">
        <f>SUM('ცვლილ. ბიუჯ.'!H861,'ცვლილ. საკუთ.'!H861,'მთავრ. ფონდი'!H861,'პრეზ. ფონდი'!H861)</f>
        <v>0</v>
      </c>
      <c r="H861" s="10">
        <f>SUM('ცვლილ. ბიუჯ.'!I861,'ცვლილ. საკუთ.'!I861,'მთავრ. ფონდი'!I861,'პრეზ. ფონდი'!I861)</f>
        <v>0</v>
      </c>
      <c r="I861" s="10">
        <f t="shared" si="50"/>
        <v>0</v>
      </c>
      <c r="J861" s="10">
        <f t="shared" si="51"/>
        <v>0</v>
      </c>
    </row>
    <row r="862" spans="1:10" x14ac:dyDescent="0.25">
      <c r="A862" t="str">
        <f t="shared" si="49"/>
        <v>a</v>
      </c>
      <c r="B862" s="8"/>
      <c r="C862" s="9" t="s">
        <v>16</v>
      </c>
      <c r="D862" s="10">
        <f>SUM('ცვლილ. ბიუჯ.'!E862,'ცვლილ. საკუთ.'!E862,'მთავრ. ფონდი'!E862,'პრეზ. ფონდი'!E862)</f>
        <v>2765450</v>
      </c>
      <c r="E862" s="10">
        <f>SUM('ცვლილ. ბიუჯ.'!F862,'ცვლილ. საკუთ.'!F862,'მთავრ. ფონდი'!F862,'პრეზ. ფონდი'!F862)</f>
        <v>-3678040</v>
      </c>
      <c r="F862" s="10">
        <f>SUM('ცვლილ. ბიუჯ.'!G862,'ცვლილ. საკუთ.'!G862,'მთავრ. ფონდი'!G862,'პრეზ. ფონდი'!G862)</f>
        <v>6242490</v>
      </c>
      <c r="G862" s="10">
        <f>SUM('ცვლილ. ბიუჯ.'!H862,'ცვლილ. საკუთ.'!H862,'მთავრ. ფონდი'!H862,'პრეზ. ფონდი'!H862)</f>
        <v>1425000</v>
      </c>
      <c r="H862" s="10">
        <f>SUM('ცვლილ. ბიუჯ.'!I862,'ცვლილ. საკუთ.'!I862,'მთავრ. ფონდი'!I862,'პრეზ. ფონდი'!I862)</f>
        <v>-1224000</v>
      </c>
      <c r="I862" s="10">
        <f t="shared" si="50"/>
        <v>2564450</v>
      </c>
      <c r="J862" s="10">
        <f t="shared" si="51"/>
        <v>3989450</v>
      </c>
    </row>
    <row r="863" spans="1:10" x14ac:dyDescent="0.25">
      <c r="A863" t="str">
        <f t="shared" si="49"/>
        <v>a</v>
      </c>
      <c r="B863" s="8"/>
      <c r="C863" s="9" t="s">
        <v>17</v>
      </c>
      <c r="D863" s="10">
        <f>SUM('ცვლილ. ბიუჯ.'!E863,'ცვლილ. საკუთ.'!E863,'მთავრ. ფონდი'!E863,'პრეზ. ფონდი'!E863)</f>
        <v>4956</v>
      </c>
      <c r="E863" s="10">
        <f>SUM('ცვლილ. ბიუჯ.'!F863,'ცვლილ. საკუთ.'!F863,'მთავრ. ფონდი'!F863,'პრეზ. ფონდი'!F863)</f>
        <v>1956</v>
      </c>
      <c r="F863" s="10">
        <f>SUM('ცვლილ. ბიუჯ.'!G863,'ცვლილ. საკუთ.'!G863,'მთავრ. ფონდი'!G863,'პრეზ. ფონდი'!G863)</f>
        <v>1000</v>
      </c>
      <c r="G863" s="10">
        <f>SUM('ცვლილ. ბიუჯ.'!H863,'ცვლილ. საკუთ.'!H863,'მთავრ. ფონდი'!H863,'პრეზ. ფონდი'!H863)</f>
        <v>1000</v>
      </c>
      <c r="H863" s="10">
        <f>SUM('ცვლილ. ბიუჯ.'!I863,'ცვლილ. საკუთ.'!I863,'მთავრ. ფონდი'!I863,'პრეზ. ფონდი'!I863)</f>
        <v>1000</v>
      </c>
      <c r="I863" s="10">
        <f t="shared" si="50"/>
        <v>2956</v>
      </c>
      <c r="J863" s="10">
        <f t="shared" si="51"/>
        <v>3956</v>
      </c>
    </row>
    <row r="864" spans="1:10" x14ac:dyDescent="0.25">
      <c r="A864" t="str">
        <f t="shared" si="49"/>
        <v>a</v>
      </c>
      <c r="B864" s="5"/>
      <c r="C864" s="6" t="s">
        <v>18</v>
      </c>
      <c r="D864" s="7">
        <f>SUM('ცვლილ. ბიუჯ.'!E864,'ცვლილ. საკუთ.'!E864,'მთავრ. ფონდი'!E864,'პრეზ. ფონდი'!E864)</f>
        <v>5000</v>
      </c>
      <c r="E864" s="7">
        <f>SUM('ცვლილ. ბიუჯ.'!F864,'ცვლილ. საკუთ.'!F864,'მთავრ. ფონდი'!F864,'პრეზ. ფონდი'!F864)</f>
        <v>3000</v>
      </c>
      <c r="F864" s="7">
        <f>SUM('ცვლილ. ბიუჯ.'!G864,'ცვლილ. საკუთ.'!G864,'მთავრ. ფონდი'!G864,'პრეზ. ფონდი'!G864)</f>
        <v>2000</v>
      </c>
      <c r="G864" s="7">
        <f>SUM('ცვლილ. ბიუჯ.'!H864,'ცვლილ. საკუთ.'!H864,'მთავრ. ფონდი'!H864,'პრეზ. ფონდი'!H864)</f>
        <v>0</v>
      </c>
      <c r="H864" s="7">
        <f>SUM('ცვლილ. ბიუჯ.'!I864,'ცვლილ. საკუთ.'!I864,'მთავრ. ფონდი'!I864,'პრეზ. ფონდი'!I864)</f>
        <v>0</v>
      </c>
      <c r="I864" s="7">
        <f t="shared" si="50"/>
        <v>5000</v>
      </c>
      <c r="J864" s="7">
        <f t="shared" si="51"/>
        <v>5000</v>
      </c>
    </row>
    <row r="865" spans="1:10" x14ac:dyDescent="0.25">
      <c r="A865" t="str">
        <f t="shared" si="49"/>
        <v>b</v>
      </c>
      <c r="B865" s="5"/>
      <c r="C865" s="6" t="s">
        <v>19</v>
      </c>
      <c r="D865" s="7">
        <f>SUM('ცვლილ. ბიუჯ.'!E865,'ცვლილ. საკუთ.'!E865,'მთავრ. ფონდი'!E865,'პრეზ. ფონდი'!E865)</f>
        <v>0</v>
      </c>
      <c r="E865" s="7">
        <f>SUM('ცვლილ. ბიუჯ.'!F865,'ცვლილ. საკუთ.'!F865,'მთავრ. ფონდი'!F865,'პრეზ. ფონდი'!F865)</f>
        <v>0</v>
      </c>
      <c r="F865" s="7">
        <f>SUM('ცვლილ. ბიუჯ.'!G865,'ცვლილ. საკუთ.'!G865,'მთავრ. ფონდი'!G865,'პრეზ. ფონდი'!G865)</f>
        <v>0</v>
      </c>
      <c r="G865" s="7">
        <f>SUM('ცვლილ. ბიუჯ.'!H865,'ცვლილ. საკუთ.'!H865,'მთავრ. ფონდი'!H865,'პრეზ. ფონდი'!H865)</f>
        <v>0</v>
      </c>
      <c r="H865" s="7">
        <f>SUM('ცვლილ. ბიუჯ.'!I865,'ცვლილ. საკუთ.'!I865,'მთავრ. ფონდი'!I865,'პრეზ. ფონდი'!I865)</f>
        <v>0</v>
      </c>
      <c r="I865" s="7">
        <f t="shared" si="50"/>
        <v>0</v>
      </c>
      <c r="J865" s="7">
        <f t="shared" si="51"/>
        <v>0</v>
      </c>
    </row>
    <row r="866" spans="1:10" ht="15.75" thickBot="1" x14ac:dyDescent="0.3">
      <c r="A866" t="str">
        <f t="shared" si="49"/>
        <v>a</v>
      </c>
      <c r="B866" s="11"/>
      <c r="C866" s="12" t="s">
        <v>20</v>
      </c>
      <c r="D866" s="13">
        <f>SUM('ცვლილ. ბიუჯ.'!E866,'ცვლილ. საკუთ.'!E866,'მთავრ. ფონდი'!E866,'პრეზ. ფონდი'!E866)</f>
        <v>255438</v>
      </c>
      <c r="E866" s="13">
        <f>SUM('ცვლილ. ბიუჯ.'!F866,'ცვლილ. საკუთ.'!F866,'მთავრ. ფონდი'!F866,'პრეზ. ფონდი'!F866)</f>
        <v>255438</v>
      </c>
      <c r="F866" s="13">
        <f>SUM('ცვლილ. ბიუჯ.'!G866,'ცვლილ. საკუთ.'!G866,'მთავრ. ფონდი'!G866,'პრეზ. ფონდი'!G866)</f>
        <v>0</v>
      </c>
      <c r="G866" s="13">
        <f>SUM('ცვლილ. ბიუჯ.'!H866,'ცვლილ. საკუთ.'!H866,'მთავრ. ფონდი'!H866,'პრეზ. ფონდი'!H866)</f>
        <v>0</v>
      </c>
      <c r="H866" s="13">
        <f>SUM('ცვლილ. ბიუჯ.'!I866,'ცვლილ. საკუთ.'!I866,'მთავრ. ფონდი'!I866,'პრეზ. ფონდი'!I866)</f>
        <v>0</v>
      </c>
      <c r="I866" s="13">
        <f t="shared" si="50"/>
        <v>255438</v>
      </c>
      <c r="J866" s="13">
        <f t="shared" si="51"/>
        <v>255438</v>
      </c>
    </row>
    <row r="867" spans="1:10" ht="32.25" customHeight="1" thickTop="1" thickBot="1" x14ac:dyDescent="0.3">
      <c r="A867" t="str">
        <f t="shared" si="49"/>
        <v>a</v>
      </c>
      <c r="B867" s="16" t="s">
        <v>144</v>
      </c>
      <c r="C867" s="4" t="s">
        <v>145</v>
      </c>
      <c r="D867" s="4">
        <f>SUM('ცვლილ. ბიუჯ.'!E867,'ცვლილ. საკუთ.'!E867,'მთავრ. ფონდი'!E867,'პრეზ. ფონდი'!E867)</f>
        <v>0</v>
      </c>
      <c r="E867" s="4">
        <f>SUM('ცვლილ. ბიუჯ.'!F867,'ცვლილ. საკუთ.'!F867,'მთავრ. ფონდი'!F867,'პრეზ. ფონდი'!F867)</f>
        <v>-296000</v>
      </c>
      <c r="F867" s="4">
        <f>SUM('ცვლილ. ბიუჯ.'!G867,'ცვლილ. საკუთ.'!G867,'მთავრ. ფონდი'!G867,'პრეზ. ფონდი'!G867)</f>
        <v>296000</v>
      </c>
      <c r="G867" s="4">
        <f>SUM('ცვლილ. ბიუჯ.'!H867,'ცვლილ. საკუთ.'!H867,'მთავრ. ფონდი'!H867,'პრეზ. ფონდი'!H867)</f>
        <v>0</v>
      </c>
      <c r="H867" s="4">
        <f>SUM('ცვლილ. ბიუჯ.'!I867,'ცვლილ. საკუთ.'!I867,'მთავრ. ფონდი'!I867,'პრეზ. ფონდი'!I867)</f>
        <v>0</v>
      </c>
      <c r="I867" s="4">
        <f t="shared" si="50"/>
        <v>0</v>
      </c>
      <c r="J867" s="4">
        <f t="shared" si="51"/>
        <v>0</v>
      </c>
    </row>
    <row r="868" spans="1:10" ht="15.75" thickTop="1" x14ac:dyDescent="0.25">
      <c r="A868" t="str">
        <f t="shared" si="49"/>
        <v>a</v>
      </c>
      <c r="B868" s="5"/>
      <c r="C868" s="6" t="s">
        <v>10</v>
      </c>
      <c r="D868" s="7">
        <f>SUM('ცვლილ. ბიუჯ.'!E868,'ცვლილ. საკუთ.'!E868,'მთავრ. ფონდი'!E868,'პრეზ. ფონდი'!E868)</f>
        <v>0</v>
      </c>
      <c r="E868" s="7">
        <f>SUM('ცვლილ. ბიუჯ.'!F868,'ცვლილ. საკუთ.'!F868,'მთავრ. ფონდი'!F868,'პრეზ. ფონდი'!F868)</f>
        <v>-296000</v>
      </c>
      <c r="F868" s="7">
        <f>SUM('ცვლილ. ბიუჯ.'!G868,'ცვლილ. საკუთ.'!G868,'მთავრ. ფონდი'!G868,'პრეზ. ფონდი'!G868)</f>
        <v>296000</v>
      </c>
      <c r="G868" s="7">
        <f>SUM('ცვლილ. ბიუჯ.'!H868,'ცვლილ. საკუთ.'!H868,'მთავრ. ფონდი'!H868,'პრეზ. ფონდი'!H868)</f>
        <v>0</v>
      </c>
      <c r="H868" s="7">
        <f>SUM('ცვლილ. ბიუჯ.'!I868,'ცვლილ. საკუთ.'!I868,'მთავრ. ფონდი'!I868,'პრეზ. ფონდი'!I868)</f>
        <v>0</v>
      </c>
      <c r="I868" s="7">
        <f t="shared" si="50"/>
        <v>0</v>
      </c>
      <c r="J868" s="7">
        <f t="shared" si="51"/>
        <v>0</v>
      </c>
    </row>
    <row r="869" spans="1:10" x14ac:dyDescent="0.25">
      <c r="A869" t="str">
        <f t="shared" si="49"/>
        <v>b</v>
      </c>
      <c r="B869" s="8"/>
      <c r="C869" s="9" t="s">
        <v>11</v>
      </c>
      <c r="D869" s="10">
        <f>SUM('ცვლილ. ბიუჯ.'!E869,'ცვლილ. საკუთ.'!E869,'მთავრ. ფონდი'!E869,'პრეზ. ფონდი'!E869)</f>
        <v>0</v>
      </c>
      <c r="E869" s="10">
        <f>SUM('ცვლილ. ბიუჯ.'!F869,'ცვლილ. საკუთ.'!F869,'მთავრ. ფონდი'!F869,'პრეზ. ფონდი'!F869)</f>
        <v>0</v>
      </c>
      <c r="F869" s="10">
        <f>SUM('ცვლილ. ბიუჯ.'!G869,'ცვლილ. საკუთ.'!G869,'მთავრ. ფონდი'!G869,'პრეზ. ფონდი'!G869)</f>
        <v>0</v>
      </c>
      <c r="G869" s="10">
        <f>SUM('ცვლილ. ბიუჯ.'!H869,'ცვლილ. საკუთ.'!H869,'მთავრ. ფონდი'!H869,'პრეზ. ფონდი'!H869)</f>
        <v>0</v>
      </c>
      <c r="H869" s="10">
        <f>SUM('ცვლილ. ბიუჯ.'!I869,'ცვლილ. საკუთ.'!I869,'მთავრ. ფონდი'!I869,'პრეზ. ფონდი'!I869)</f>
        <v>0</v>
      </c>
      <c r="I869" s="10">
        <f t="shared" si="50"/>
        <v>0</v>
      </c>
      <c r="J869" s="10">
        <f t="shared" si="51"/>
        <v>0</v>
      </c>
    </row>
    <row r="870" spans="1:10" x14ac:dyDescent="0.25">
      <c r="A870" t="str">
        <f t="shared" si="49"/>
        <v>b</v>
      </c>
      <c r="B870" s="8"/>
      <c r="C870" s="9" t="s">
        <v>12</v>
      </c>
      <c r="D870" s="10">
        <f>SUM('ცვლილ. ბიუჯ.'!E870,'ცვლილ. საკუთ.'!E870,'მთავრ. ფონდი'!E870,'პრეზ. ფონდი'!E870)</f>
        <v>0</v>
      </c>
      <c r="E870" s="10">
        <f>SUM('ცვლილ. ბიუჯ.'!F870,'ცვლილ. საკუთ.'!F870,'მთავრ. ფონდი'!F870,'პრეზ. ფონდი'!F870)</f>
        <v>0</v>
      </c>
      <c r="F870" s="10">
        <f>SUM('ცვლილ. ბიუჯ.'!G870,'ცვლილ. საკუთ.'!G870,'მთავრ. ფონდი'!G870,'პრეზ. ფონდი'!G870)</f>
        <v>0</v>
      </c>
      <c r="G870" s="10">
        <f>SUM('ცვლილ. ბიუჯ.'!H870,'ცვლილ. საკუთ.'!H870,'მთავრ. ფონდი'!H870,'პრეზ. ფონდი'!H870)</f>
        <v>0</v>
      </c>
      <c r="H870" s="10">
        <f>SUM('ცვლილ. ბიუჯ.'!I870,'ცვლილ. საკუთ.'!I870,'მთავრ. ფონდი'!I870,'პრეზ. ფონდი'!I870)</f>
        <v>0</v>
      </c>
      <c r="I870" s="10">
        <f t="shared" si="50"/>
        <v>0</v>
      </c>
      <c r="J870" s="10">
        <f t="shared" si="51"/>
        <v>0</v>
      </c>
    </row>
    <row r="871" spans="1:10" x14ac:dyDescent="0.25">
      <c r="A871" t="str">
        <f t="shared" si="49"/>
        <v>b</v>
      </c>
      <c r="B871" s="8"/>
      <c r="C871" s="9" t="s">
        <v>13</v>
      </c>
      <c r="D871" s="10">
        <f>SUM('ცვლილ. ბიუჯ.'!E871,'ცვლილ. საკუთ.'!E871,'მთავრ. ფონდი'!E871,'პრეზ. ფონდი'!E871)</f>
        <v>0</v>
      </c>
      <c r="E871" s="10">
        <f>SUM('ცვლილ. ბიუჯ.'!F871,'ცვლილ. საკუთ.'!F871,'მთავრ. ფონდი'!F871,'პრეზ. ფონდი'!F871)</f>
        <v>0</v>
      </c>
      <c r="F871" s="10">
        <f>SUM('ცვლილ. ბიუჯ.'!G871,'ცვლილ. საკუთ.'!G871,'მთავრ. ფონდი'!G871,'პრეზ. ფონდი'!G871)</f>
        <v>0</v>
      </c>
      <c r="G871" s="10">
        <f>SUM('ცვლილ. ბიუჯ.'!H871,'ცვლილ. საკუთ.'!H871,'მთავრ. ფონდი'!H871,'პრეზ. ფონდი'!H871)</f>
        <v>0</v>
      </c>
      <c r="H871" s="10">
        <f>SUM('ცვლილ. ბიუჯ.'!I871,'ცვლილ. საკუთ.'!I871,'მთავრ. ფონდი'!I871,'პრეზ. ფონდი'!I871)</f>
        <v>0</v>
      </c>
      <c r="I871" s="10">
        <f t="shared" si="50"/>
        <v>0</v>
      </c>
      <c r="J871" s="10">
        <f t="shared" si="51"/>
        <v>0</v>
      </c>
    </row>
    <row r="872" spans="1:10" x14ac:dyDescent="0.25">
      <c r="A872" t="str">
        <f t="shared" si="49"/>
        <v>b</v>
      </c>
      <c r="B872" s="8"/>
      <c r="C872" s="9" t="s">
        <v>14</v>
      </c>
      <c r="D872" s="10">
        <f>SUM('ცვლილ. ბიუჯ.'!E872,'ცვლილ. საკუთ.'!E872,'მთავრ. ფონდი'!E872,'პრეზ. ფონდი'!E872)</f>
        <v>0</v>
      </c>
      <c r="E872" s="10">
        <f>SUM('ცვლილ. ბიუჯ.'!F872,'ცვლილ. საკუთ.'!F872,'მთავრ. ფონდი'!F872,'პრეზ. ფონდი'!F872)</f>
        <v>0</v>
      </c>
      <c r="F872" s="10">
        <f>SUM('ცვლილ. ბიუჯ.'!G872,'ცვლილ. საკუთ.'!G872,'მთავრ. ფონდი'!G872,'პრეზ. ფონდი'!G872)</f>
        <v>0</v>
      </c>
      <c r="G872" s="10">
        <f>SUM('ცვლილ. ბიუჯ.'!H872,'ცვლილ. საკუთ.'!H872,'მთავრ. ფონდი'!H872,'პრეზ. ფონდი'!H872)</f>
        <v>0</v>
      </c>
      <c r="H872" s="10">
        <f>SUM('ცვლილ. ბიუჯ.'!I872,'ცვლილ. საკუთ.'!I872,'მთავრ. ფონდი'!I872,'პრეზ. ფონდი'!I872)</f>
        <v>0</v>
      </c>
      <c r="I872" s="10">
        <f t="shared" si="50"/>
        <v>0</v>
      </c>
      <c r="J872" s="10">
        <f t="shared" si="51"/>
        <v>0</v>
      </c>
    </row>
    <row r="873" spans="1:10" x14ac:dyDescent="0.25">
      <c r="A873" t="str">
        <f t="shared" si="49"/>
        <v>b</v>
      </c>
      <c r="B873" s="8"/>
      <c r="C873" s="9" t="s">
        <v>15</v>
      </c>
      <c r="D873" s="10">
        <f>SUM('ცვლილ. ბიუჯ.'!E873,'ცვლილ. საკუთ.'!E873,'მთავრ. ფონდი'!E873,'პრეზ. ფონდი'!E873)</f>
        <v>0</v>
      </c>
      <c r="E873" s="10">
        <f>SUM('ცვლილ. ბიუჯ.'!F873,'ცვლილ. საკუთ.'!F873,'მთავრ. ფონდი'!F873,'პრეზ. ფონდი'!F873)</f>
        <v>0</v>
      </c>
      <c r="F873" s="10">
        <f>SUM('ცვლილ. ბიუჯ.'!G873,'ცვლილ. საკუთ.'!G873,'მთავრ. ფონდი'!G873,'პრეზ. ფონდი'!G873)</f>
        <v>0</v>
      </c>
      <c r="G873" s="10">
        <f>SUM('ცვლილ. ბიუჯ.'!H873,'ცვლილ. საკუთ.'!H873,'მთავრ. ფონდი'!H873,'პრეზ. ფონდი'!H873)</f>
        <v>0</v>
      </c>
      <c r="H873" s="10">
        <f>SUM('ცვლილ. ბიუჯ.'!I873,'ცვლილ. საკუთ.'!I873,'მთავრ. ფონდი'!I873,'პრეზ. ფონდი'!I873)</f>
        <v>0</v>
      </c>
      <c r="I873" s="10">
        <f t="shared" si="50"/>
        <v>0</v>
      </c>
      <c r="J873" s="10">
        <f t="shared" si="51"/>
        <v>0</v>
      </c>
    </row>
    <row r="874" spans="1:10" x14ac:dyDescent="0.25">
      <c r="A874" t="str">
        <f t="shared" si="49"/>
        <v>a</v>
      </c>
      <c r="B874" s="8"/>
      <c r="C874" s="9" t="s">
        <v>16</v>
      </c>
      <c r="D874" s="10">
        <f>SUM('ცვლილ. ბიუჯ.'!E874,'ცვლილ. საკუთ.'!E874,'მთავრ. ფონდი'!E874,'პრეზ. ფონდი'!E874)</f>
        <v>0</v>
      </c>
      <c r="E874" s="10">
        <f>SUM('ცვლილ. ბიუჯ.'!F874,'ცვლილ. საკუთ.'!F874,'მთავრ. ფონდი'!F874,'პრეზ. ფონდი'!F874)</f>
        <v>-296000</v>
      </c>
      <c r="F874" s="10">
        <f>SUM('ცვლილ. ბიუჯ.'!G874,'ცვლილ. საკუთ.'!G874,'მთავრ. ფონდი'!G874,'პრეზ. ფონდი'!G874)</f>
        <v>296000</v>
      </c>
      <c r="G874" s="10">
        <f>SUM('ცვლილ. ბიუჯ.'!H874,'ცვლილ. საკუთ.'!H874,'მთავრ. ფონდი'!H874,'პრეზ. ფონდი'!H874)</f>
        <v>0</v>
      </c>
      <c r="H874" s="10">
        <f>SUM('ცვლილ. ბიუჯ.'!I874,'ცვლილ. საკუთ.'!I874,'მთავრ. ფონდი'!I874,'პრეზ. ფონდი'!I874)</f>
        <v>0</v>
      </c>
      <c r="I874" s="10">
        <f t="shared" si="50"/>
        <v>0</v>
      </c>
      <c r="J874" s="10">
        <f t="shared" si="51"/>
        <v>0</v>
      </c>
    </row>
    <row r="875" spans="1:10" x14ac:dyDescent="0.25">
      <c r="A875" t="str">
        <f t="shared" si="49"/>
        <v>b</v>
      </c>
      <c r="B875" s="8"/>
      <c r="C875" s="9" t="s">
        <v>17</v>
      </c>
      <c r="D875" s="10">
        <f>SUM('ცვლილ. ბიუჯ.'!E875,'ცვლილ. საკუთ.'!E875,'მთავრ. ფონდი'!E875,'პრეზ. ფონდი'!E875)</f>
        <v>0</v>
      </c>
      <c r="E875" s="10">
        <f>SUM('ცვლილ. ბიუჯ.'!F875,'ცვლილ. საკუთ.'!F875,'მთავრ. ფონდი'!F875,'პრეზ. ფონდი'!F875)</f>
        <v>0</v>
      </c>
      <c r="F875" s="10">
        <f>SUM('ცვლილ. ბიუჯ.'!G875,'ცვლილ. საკუთ.'!G875,'მთავრ. ფონდი'!G875,'პრეზ. ფონდი'!G875)</f>
        <v>0</v>
      </c>
      <c r="G875" s="10">
        <f>SUM('ცვლილ. ბიუჯ.'!H875,'ცვლილ. საკუთ.'!H875,'მთავრ. ფონდი'!H875,'პრეზ. ფონდი'!H875)</f>
        <v>0</v>
      </c>
      <c r="H875" s="10">
        <f>SUM('ცვლილ. ბიუჯ.'!I875,'ცვლილ. საკუთ.'!I875,'მთავრ. ფონდი'!I875,'პრეზ. ფონდი'!I875)</f>
        <v>0</v>
      </c>
      <c r="I875" s="10">
        <f t="shared" si="50"/>
        <v>0</v>
      </c>
      <c r="J875" s="10">
        <f t="shared" si="51"/>
        <v>0</v>
      </c>
    </row>
    <row r="876" spans="1:10" x14ac:dyDescent="0.25">
      <c r="A876" t="str">
        <f t="shared" si="49"/>
        <v>b</v>
      </c>
      <c r="B876" s="5"/>
      <c r="C876" s="6" t="s">
        <v>18</v>
      </c>
      <c r="D876" s="7">
        <f>SUM('ცვლილ. ბიუჯ.'!E876,'ცვლილ. საკუთ.'!E876,'მთავრ. ფონდი'!E876,'პრეზ. ფონდი'!E876)</f>
        <v>0</v>
      </c>
      <c r="E876" s="7">
        <f>SUM('ცვლილ. ბიუჯ.'!F876,'ცვლილ. საკუთ.'!F876,'მთავრ. ფონდი'!F876,'პრეზ. ფონდი'!F876)</f>
        <v>0</v>
      </c>
      <c r="F876" s="7">
        <f>SUM('ცვლილ. ბიუჯ.'!G876,'ცვლილ. საკუთ.'!G876,'მთავრ. ფონდი'!G876,'პრეზ. ფონდი'!G876)</f>
        <v>0</v>
      </c>
      <c r="G876" s="7">
        <f>SUM('ცვლილ. ბიუჯ.'!H876,'ცვლილ. საკუთ.'!H876,'მთავრ. ფონდი'!H876,'პრეზ. ფონდი'!H876)</f>
        <v>0</v>
      </c>
      <c r="H876" s="7">
        <f>SUM('ცვლილ. ბიუჯ.'!I876,'ცვლილ. საკუთ.'!I876,'მთავრ. ფონდი'!I876,'პრეზ. ფონდი'!I876)</f>
        <v>0</v>
      </c>
      <c r="I876" s="7">
        <f t="shared" si="50"/>
        <v>0</v>
      </c>
      <c r="J876" s="7">
        <f t="shared" si="51"/>
        <v>0</v>
      </c>
    </row>
    <row r="877" spans="1:10" x14ac:dyDescent="0.25">
      <c r="A877" t="str">
        <f t="shared" si="49"/>
        <v>b</v>
      </c>
      <c r="B877" s="5"/>
      <c r="C877" s="6" t="s">
        <v>19</v>
      </c>
      <c r="D877" s="7">
        <f>SUM('ცვლილ. ბიუჯ.'!E877,'ცვლილ. საკუთ.'!E877,'მთავრ. ფონდი'!E877,'პრეზ. ფონდი'!E877)</f>
        <v>0</v>
      </c>
      <c r="E877" s="7">
        <f>SUM('ცვლილ. ბიუჯ.'!F877,'ცვლილ. საკუთ.'!F877,'მთავრ. ფონდი'!F877,'პრეზ. ფონდი'!F877)</f>
        <v>0</v>
      </c>
      <c r="F877" s="7">
        <f>SUM('ცვლილ. ბიუჯ.'!G877,'ცვლილ. საკუთ.'!G877,'მთავრ. ფონდი'!G877,'პრეზ. ფონდი'!G877)</f>
        <v>0</v>
      </c>
      <c r="G877" s="7">
        <f>SUM('ცვლილ. ბიუჯ.'!H877,'ცვლილ. საკუთ.'!H877,'მთავრ. ფონდი'!H877,'პრეზ. ფონდი'!H877)</f>
        <v>0</v>
      </c>
      <c r="H877" s="7">
        <f>SUM('ცვლილ. ბიუჯ.'!I877,'ცვლილ. საკუთ.'!I877,'მთავრ. ფონდი'!I877,'პრეზ. ფონდი'!I877)</f>
        <v>0</v>
      </c>
      <c r="I877" s="7">
        <f t="shared" si="50"/>
        <v>0</v>
      </c>
      <c r="J877" s="7">
        <f t="shared" si="51"/>
        <v>0</v>
      </c>
    </row>
    <row r="878" spans="1:10" ht="15.75" thickBot="1" x14ac:dyDescent="0.3">
      <c r="A878" t="str">
        <f t="shared" si="49"/>
        <v>b</v>
      </c>
      <c r="B878" s="11"/>
      <c r="C878" s="12" t="s">
        <v>20</v>
      </c>
      <c r="D878" s="13">
        <f>SUM('ცვლილ. ბიუჯ.'!E878,'ცვლილ. საკუთ.'!E878,'მთავრ. ფონდი'!E878,'პრეზ. ფონდი'!E878)</f>
        <v>0</v>
      </c>
      <c r="E878" s="13">
        <f>SUM('ცვლილ. ბიუჯ.'!F878,'ცვლილ. საკუთ.'!F878,'მთავრ. ფონდი'!F878,'პრეზ. ფონდი'!F878)</f>
        <v>0</v>
      </c>
      <c r="F878" s="13">
        <f>SUM('ცვლილ. ბიუჯ.'!G878,'ცვლილ. საკუთ.'!G878,'მთავრ. ფონდი'!G878,'პრეზ. ფონდი'!G878)</f>
        <v>0</v>
      </c>
      <c r="G878" s="13">
        <f>SUM('ცვლილ. ბიუჯ.'!H878,'ცვლილ. საკუთ.'!H878,'მთავრ. ფონდი'!H878,'პრეზ. ფონდი'!H878)</f>
        <v>0</v>
      </c>
      <c r="H878" s="13">
        <f>SUM('ცვლილ. ბიუჯ.'!I878,'ცვლილ. საკუთ.'!I878,'მთავრ. ფონდი'!I878,'პრეზ. ფონდი'!I878)</f>
        <v>0</v>
      </c>
      <c r="I878" s="13">
        <f t="shared" si="50"/>
        <v>0</v>
      </c>
      <c r="J878" s="13">
        <f t="shared" si="51"/>
        <v>0</v>
      </c>
    </row>
    <row r="879" spans="1:10" ht="32.25" customHeight="1" thickTop="1" thickBot="1" x14ac:dyDescent="0.3">
      <c r="A879" t="str">
        <f t="shared" si="49"/>
        <v>a</v>
      </c>
      <c r="B879" s="16" t="s">
        <v>146</v>
      </c>
      <c r="C879" s="4" t="s">
        <v>147</v>
      </c>
      <c r="D879" s="4">
        <f>SUM('ცვლილ. ბიუჯ.'!E879,'ცვლილ. საკუთ.'!E879,'მთავრ. ფონდი'!E879,'პრეზ. ფონდი'!E879)</f>
        <v>0</v>
      </c>
      <c r="E879" s="4">
        <f>SUM('ცვლილ. ბიუჯ.'!F879,'ცვლილ. საკუთ.'!F879,'მთავრ. ფონდი'!F879,'პრეზ. ფონდი'!F879)</f>
        <v>153000</v>
      </c>
      <c r="F879" s="4">
        <f>SUM('ცვლილ. ბიუჯ.'!G879,'ცვლილ. საკუთ.'!G879,'მთავრ. ფონდი'!G879,'პრეზ. ფონდი'!G879)</f>
        <v>6000</v>
      </c>
      <c r="G879" s="4">
        <f>SUM('ცვლილ. ბიუჯ.'!H879,'ცვლილ. საკუთ.'!H879,'მთავრ. ფონდი'!H879,'პრეზ. ფონდი'!H879)</f>
        <v>0</v>
      </c>
      <c r="H879" s="4">
        <f>SUM('ცვლილ. ბიუჯ.'!I879,'ცვლილ. საკუთ.'!I879,'მთავრ. ფონდი'!I879,'პრეზ. ფონდი'!I879)</f>
        <v>-159000</v>
      </c>
      <c r="I879" s="4">
        <f t="shared" si="50"/>
        <v>159000</v>
      </c>
      <c r="J879" s="4">
        <f t="shared" si="51"/>
        <v>159000</v>
      </c>
    </row>
    <row r="880" spans="1:10" ht="15.75" thickTop="1" x14ac:dyDescent="0.25">
      <c r="A880" t="str">
        <f t="shared" si="49"/>
        <v>a</v>
      </c>
      <c r="B880" s="5"/>
      <c r="C880" s="6" t="s">
        <v>10</v>
      </c>
      <c r="D880" s="7">
        <f>SUM('ცვლილ. ბიუჯ.'!E880,'ცვლილ. საკუთ.'!E880,'მთავრ. ფონდი'!E880,'პრეზ. ფონდი'!E880)</f>
        <v>0</v>
      </c>
      <c r="E880" s="7">
        <f>SUM('ცვლილ. ბიუჯ.'!F880,'ცვლილ. საკუთ.'!F880,'მთავრ. ფონდი'!F880,'პრეზ. ფონდი'!F880)</f>
        <v>153000</v>
      </c>
      <c r="F880" s="7">
        <f>SUM('ცვლილ. ბიუჯ.'!G880,'ცვლილ. საკუთ.'!G880,'მთავრ. ფონდი'!G880,'პრეზ. ფონდი'!G880)</f>
        <v>6000</v>
      </c>
      <c r="G880" s="7">
        <f>SUM('ცვლილ. ბიუჯ.'!H880,'ცვლილ. საკუთ.'!H880,'მთავრ. ფონდი'!H880,'პრეზ. ფონდი'!H880)</f>
        <v>0</v>
      </c>
      <c r="H880" s="7">
        <f>SUM('ცვლილ. ბიუჯ.'!I880,'ცვლილ. საკუთ.'!I880,'მთავრ. ფონდი'!I880,'პრეზ. ფონდი'!I880)</f>
        <v>-159000</v>
      </c>
      <c r="I880" s="7">
        <f t="shared" si="50"/>
        <v>159000</v>
      </c>
      <c r="J880" s="7">
        <f t="shared" si="51"/>
        <v>159000</v>
      </c>
    </row>
    <row r="881" spans="1:10" x14ac:dyDescent="0.25">
      <c r="A881" t="str">
        <f t="shared" si="49"/>
        <v>b</v>
      </c>
      <c r="B881" s="8"/>
      <c r="C881" s="9" t="s">
        <v>11</v>
      </c>
      <c r="D881" s="10">
        <f>SUM('ცვლილ. ბიუჯ.'!E881,'ცვლილ. საკუთ.'!E881,'მთავრ. ფონდი'!E881,'პრეზ. ფონდი'!E881)</f>
        <v>0</v>
      </c>
      <c r="E881" s="10">
        <f>SUM('ცვლილ. ბიუჯ.'!F881,'ცვლილ. საკუთ.'!F881,'მთავრ. ფონდი'!F881,'პრეზ. ფონდი'!F881)</f>
        <v>0</v>
      </c>
      <c r="F881" s="10">
        <f>SUM('ცვლილ. ბიუჯ.'!G881,'ცვლილ. საკუთ.'!G881,'მთავრ. ფონდი'!G881,'პრეზ. ფონდი'!G881)</f>
        <v>0</v>
      </c>
      <c r="G881" s="10">
        <f>SUM('ცვლილ. ბიუჯ.'!H881,'ცვლილ. საკუთ.'!H881,'მთავრ. ფონდი'!H881,'პრეზ. ფონდი'!H881)</f>
        <v>0</v>
      </c>
      <c r="H881" s="10">
        <f>SUM('ცვლილ. ბიუჯ.'!I881,'ცვლილ. საკუთ.'!I881,'მთავრ. ფონდი'!I881,'პრეზ. ფონდი'!I881)</f>
        <v>0</v>
      </c>
      <c r="I881" s="10">
        <f t="shared" si="50"/>
        <v>0</v>
      </c>
      <c r="J881" s="10">
        <f t="shared" si="51"/>
        <v>0</v>
      </c>
    </row>
    <row r="882" spans="1:10" x14ac:dyDescent="0.25">
      <c r="A882" t="str">
        <f t="shared" si="49"/>
        <v>b</v>
      </c>
      <c r="B882" s="8"/>
      <c r="C882" s="9" t="s">
        <v>12</v>
      </c>
      <c r="D882" s="10">
        <f>SUM('ცვლილ. ბიუჯ.'!E882,'ცვლილ. საკუთ.'!E882,'მთავრ. ფონდი'!E882,'პრეზ. ფონდი'!E882)</f>
        <v>0</v>
      </c>
      <c r="E882" s="10">
        <f>SUM('ცვლილ. ბიუჯ.'!F882,'ცვლილ. საკუთ.'!F882,'მთავრ. ფონდი'!F882,'პრეზ. ფონდი'!F882)</f>
        <v>0</v>
      </c>
      <c r="F882" s="10">
        <f>SUM('ცვლილ. ბიუჯ.'!G882,'ცვლილ. საკუთ.'!G882,'მთავრ. ფონდი'!G882,'პრეზ. ფონდი'!G882)</f>
        <v>0</v>
      </c>
      <c r="G882" s="10">
        <f>SUM('ცვლილ. ბიუჯ.'!H882,'ცვლილ. საკუთ.'!H882,'მთავრ. ფონდი'!H882,'პრეზ. ფონდი'!H882)</f>
        <v>0</v>
      </c>
      <c r="H882" s="10">
        <f>SUM('ცვლილ. ბიუჯ.'!I882,'ცვლილ. საკუთ.'!I882,'მთავრ. ფონდი'!I882,'პრეზ. ფონდი'!I882)</f>
        <v>0</v>
      </c>
      <c r="I882" s="10">
        <f t="shared" si="50"/>
        <v>0</v>
      </c>
      <c r="J882" s="10">
        <f t="shared" si="51"/>
        <v>0</v>
      </c>
    </row>
    <row r="883" spans="1:10" x14ac:dyDescent="0.25">
      <c r="A883" t="str">
        <f t="shared" si="49"/>
        <v>b</v>
      </c>
      <c r="B883" s="8"/>
      <c r="C883" s="9" t="s">
        <v>13</v>
      </c>
      <c r="D883" s="10">
        <f>SUM('ცვლილ. ბიუჯ.'!E883,'ცვლილ. საკუთ.'!E883,'მთავრ. ფონდი'!E883,'პრეზ. ფონდი'!E883)</f>
        <v>0</v>
      </c>
      <c r="E883" s="10">
        <f>SUM('ცვლილ. ბიუჯ.'!F883,'ცვლილ. საკუთ.'!F883,'მთავრ. ფონდი'!F883,'პრეზ. ფონდი'!F883)</f>
        <v>0</v>
      </c>
      <c r="F883" s="10">
        <f>SUM('ცვლილ. ბიუჯ.'!G883,'ცვლილ. საკუთ.'!G883,'მთავრ. ფონდი'!G883,'პრეზ. ფონდი'!G883)</f>
        <v>0</v>
      </c>
      <c r="G883" s="10">
        <f>SUM('ცვლილ. ბიუჯ.'!H883,'ცვლილ. საკუთ.'!H883,'მთავრ. ფონდი'!H883,'პრეზ. ფონდი'!H883)</f>
        <v>0</v>
      </c>
      <c r="H883" s="10">
        <f>SUM('ცვლილ. ბიუჯ.'!I883,'ცვლილ. საკუთ.'!I883,'მთავრ. ფონდი'!I883,'პრეზ. ფონდი'!I883)</f>
        <v>0</v>
      </c>
      <c r="I883" s="10">
        <f t="shared" si="50"/>
        <v>0</v>
      </c>
      <c r="J883" s="10">
        <f t="shared" si="51"/>
        <v>0</v>
      </c>
    </row>
    <row r="884" spans="1:10" x14ac:dyDescent="0.25">
      <c r="A884" t="str">
        <f t="shared" si="49"/>
        <v>b</v>
      </c>
      <c r="B884" s="8"/>
      <c r="C884" s="9" t="s">
        <v>14</v>
      </c>
      <c r="D884" s="10">
        <f>SUM('ცვლილ. ბიუჯ.'!E884,'ცვლილ. საკუთ.'!E884,'მთავრ. ფონდი'!E884,'პრეზ. ფონდი'!E884)</f>
        <v>0</v>
      </c>
      <c r="E884" s="10">
        <f>SUM('ცვლილ. ბიუჯ.'!F884,'ცვლილ. საკუთ.'!F884,'მთავრ. ფონდი'!F884,'პრეზ. ფონდი'!F884)</f>
        <v>0</v>
      </c>
      <c r="F884" s="10">
        <f>SUM('ცვლილ. ბიუჯ.'!G884,'ცვლილ. საკუთ.'!G884,'მთავრ. ფონდი'!G884,'პრეზ. ფონდი'!G884)</f>
        <v>0</v>
      </c>
      <c r="G884" s="10">
        <f>SUM('ცვლილ. ბიუჯ.'!H884,'ცვლილ. საკუთ.'!H884,'მთავრ. ფონდი'!H884,'პრეზ. ფონდი'!H884)</f>
        <v>0</v>
      </c>
      <c r="H884" s="10">
        <f>SUM('ცვლილ. ბიუჯ.'!I884,'ცვლილ. საკუთ.'!I884,'მთავრ. ფონდი'!I884,'პრეზ. ფონდი'!I884)</f>
        <v>0</v>
      </c>
      <c r="I884" s="10">
        <f t="shared" si="50"/>
        <v>0</v>
      </c>
      <c r="J884" s="10">
        <f t="shared" si="51"/>
        <v>0</v>
      </c>
    </row>
    <row r="885" spans="1:10" x14ac:dyDescent="0.25">
      <c r="A885" t="str">
        <f t="shared" si="49"/>
        <v>b</v>
      </c>
      <c r="B885" s="8"/>
      <c r="C885" s="9" t="s">
        <v>15</v>
      </c>
      <c r="D885" s="10">
        <f>SUM('ცვლილ. ბიუჯ.'!E885,'ცვლილ. საკუთ.'!E885,'მთავრ. ფონდი'!E885,'პრეზ. ფონდი'!E885)</f>
        <v>0</v>
      </c>
      <c r="E885" s="10">
        <f>SUM('ცვლილ. ბიუჯ.'!F885,'ცვლილ. საკუთ.'!F885,'მთავრ. ფონდი'!F885,'პრეზ. ფონდი'!F885)</f>
        <v>0</v>
      </c>
      <c r="F885" s="10">
        <f>SUM('ცვლილ. ბიუჯ.'!G885,'ცვლილ. საკუთ.'!G885,'მთავრ. ფონდი'!G885,'პრეზ. ფონდი'!G885)</f>
        <v>0</v>
      </c>
      <c r="G885" s="10">
        <f>SUM('ცვლილ. ბიუჯ.'!H885,'ცვლილ. საკუთ.'!H885,'მთავრ. ფონდი'!H885,'პრეზ. ფონდი'!H885)</f>
        <v>0</v>
      </c>
      <c r="H885" s="10">
        <f>SUM('ცვლილ. ბიუჯ.'!I885,'ცვლილ. საკუთ.'!I885,'მთავრ. ფონდი'!I885,'პრეზ. ფონდი'!I885)</f>
        <v>0</v>
      </c>
      <c r="I885" s="10">
        <f t="shared" si="50"/>
        <v>0</v>
      </c>
      <c r="J885" s="10">
        <f t="shared" si="51"/>
        <v>0</v>
      </c>
    </row>
    <row r="886" spans="1:10" x14ac:dyDescent="0.25">
      <c r="A886" t="str">
        <f t="shared" si="49"/>
        <v>a</v>
      </c>
      <c r="B886" s="8"/>
      <c r="C886" s="9" t="s">
        <v>16</v>
      </c>
      <c r="D886" s="10">
        <f>SUM('ცვლილ. ბიუჯ.'!E886,'ცვლილ. საკუთ.'!E886,'მთავრ. ფონდი'!E886,'პრეზ. ფონდი'!E886)</f>
        <v>0</v>
      </c>
      <c r="E886" s="10">
        <f>SUM('ცვლილ. ბიუჯ.'!F886,'ცვლილ. საკუთ.'!F886,'მთავრ. ფონდი'!F886,'პრეზ. ფონდი'!F886)</f>
        <v>153000</v>
      </c>
      <c r="F886" s="10">
        <f>SUM('ცვლილ. ბიუჯ.'!G886,'ცვლილ. საკუთ.'!G886,'მთავრ. ფონდი'!G886,'პრეზ. ფონდი'!G886)</f>
        <v>6000</v>
      </c>
      <c r="G886" s="10">
        <f>SUM('ცვლილ. ბიუჯ.'!H886,'ცვლილ. საკუთ.'!H886,'მთავრ. ფონდი'!H886,'პრეზ. ფონდი'!H886)</f>
        <v>0</v>
      </c>
      <c r="H886" s="10">
        <f>SUM('ცვლილ. ბიუჯ.'!I886,'ცვლილ. საკუთ.'!I886,'მთავრ. ფონდი'!I886,'პრეზ. ფონდი'!I886)</f>
        <v>-159000</v>
      </c>
      <c r="I886" s="10">
        <f t="shared" si="50"/>
        <v>159000</v>
      </c>
      <c r="J886" s="10">
        <f t="shared" si="51"/>
        <v>159000</v>
      </c>
    </row>
    <row r="887" spans="1:10" x14ac:dyDescent="0.25">
      <c r="A887" t="str">
        <f t="shared" si="49"/>
        <v>b</v>
      </c>
      <c r="B887" s="8"/>
      <c r="C887" s="9" t="s">
        <v>17</v>
      </c>
      <c r="D887" s="10">
        <f>SUM('ცვლილ. ბიუჯ.'!E887,'ცვლილ. საკუთ.'!E887,'მთავრ. ფონდი'!E887,'პრეზ. ფონდი'!E887)</f>
        <v>0</v>
      </c>
      <c r="E887" s="10">
        <f>SUM('ცვლილ. ბიუჯ.'!F887,'ცვლილ. საკუთ.'!F887,'მთავრ. ფონდი'!F887,'პრეზ. ფონდი'!F887)</f>
        <v>0</v>
      </c>
      <c r="F887" s="10">
        <f>SUM('ცვლილ. ბიუჯ.'!G887,'ცვლილ. საკუთ.'!G887,'მთავრ. ფონდი'!G887,'პრეზ. ფონდი'!G887)</f>
        <v>0</v>
      </c>
      <c r="G887" s="10">
        <f>SUM('ცვლილ. ბიუჯ.'!H887,'ცვლილ. საკუთ.'!H887,'მთავრ. ფონდი'!H887,'პრეზ. ფონდი'!H887)</f>
        <v>0</v>
      </c>
      <c r="H887" s="10">
        <f>SUM('ცვლილ. ბიუჯ.'!I887,'ცვლილ. საკუთ.'!I887,'მთავრ. ფონდი'!I887,'პრეზ. ფონდი'!I887)</f>
        <v>0</v>
      </c>
      <c r="I887" s="10">
        <f t="shared" si="50"/>
        <v>0</v>
      </c>
      <c r="J887" s="10">
        <f t="shared" si="51"/>
        <v>0</v>
      </c>
    </row>
    <row r="888" spans="1:10" x14ac:dyDescent="0.25">
      <c r="A888" t="str">
        <f t="shared" si="49"/>
        <v>b</v>
      </c>
      <c r="B888" s="5"/>
      <c r="C888" s="6" t="s">
        <v>18</v>
      </c>
      <c r="D888" s="7">
        <f>SUM('ცვლილ. ბიუჯ.'!E888,'ცვლილ. საკუთ.'!E888,'მთავრ. ფონდი'!E888,'პრეზ. ფონდი'!E888)</f>
        <v>0</v>
      </c>
      <c r="E888" s="7">
        <f>SUM('ცვლილ. ბიუჯ.'!F888,'ცვლილ. საკუთ.'!F888,'მთავრ. ფონდი'!F888,'პრეზ. ფონდი'!F888)</f>
        <v>0</v>
      </c>
      <c r="F888" s="7">
        <f>SUM('ცვლილ. ბიუჯ.'!G888,'ცვლილ. საკუთ.'!G888,'მთავრ. ფონდი'!G888,'პრეზ. ფონდი'!G888)</f>
        <v>0</v>
      </c>
      <c r="G888" s="7">
        <f>SUM('ცვლილ. ბიუჯ.'!H888,'ცვლილ. საკუთ.'!H888,'მთავრ. ფონდი'!H888,'პრეზ. ფონდი'!H888)</f>
        <v>0</v>
      </c>
      <c r="H888" s="7">
        <f>SUM('ცვლილ. ბიუჯ.'!I888,'ცვლილ. საკუთ.'!I888,'მთავრ. ფონდი'!I888,'პრეზ. ფონდი'!I888)</f>
        <v>0</v>
      </c>
      <c r="I888" s="7">
        <f t="shared" si="50"/>
        <v>0</v>
      </c>
      <c r="J888" s="7">
        <f t="shared" si="51"/>
        <v>0</v>
      </c>
    </row>
    <row r="889" spans="1:10" x14ac:dyDescent="0.25">
      <c r="A889" t="str">
        <f t="shared" si="49"/>
        <v>b</v>
      </c>
      <c r="B889" s="5"/>
      <c r="C889" s="6" t="s">
        <v>19</v>
      </c>
      <c r="D889" s="7">
        <f>SUM('ცვლილ. ბიუჯ.'!E889,'ცვლილ. საკუთ.'!E889,'მთავრ. ფონდი'!E889,'პრეზ. ფონდი'!E889)</f>
        <v>0</v>
      </c>
      <c r="E889" s="7">
        <f>SUM('ცვლილ. ბიუჯ.'!F889,'ცვლილ. საკუთ.'!F889,'მთავრ. ფონდი'!F889,'პრეზ. ფონდი'!F889)</f>
        <v>0</v>
      </c>
      <c r="F889" s="7">
        <f>SUM('ცვლილ. ბიუჯ.'!G889,'ცვლილ. საკუთ.'!G889,'მთავრ. ფონდი'!G889,'პრეზ. ფონდი'!G889)</f>
        <v>0</v>
      </c>
      <c r="G889" s="7">
        <f>SUM('ცვლილ. ბიუჯ.'!H889,'ცვლილ. საკუთ.'!H889,'მთავრ. ფონდი'!H889,'პრეზ. ფონდი'!H889)</f>
        <v>0</v>
      </c>
      <c r="H889" s="7">
        <f>SUM('ცვლილ. ბიუჯ.'!I889,'ცვლილ. საკუთ.'!I889,'მთავრ. ფონდი'!I889,'პრეზ. ფონდი'!I889)</f>
        <v>0</v>
      </c>
      <c r="I889" s="7">
        <f t="shared" si="50"/>
        <v>0</v>
      </c>
      <c r="J889" s="7">
        <f t="shared" si="51"/>
        <v>0</v>
      </c>
    </row>
    <row r="890" spans="1:10" ht="15.75" thickBot="1" x14ac:dyDescent="0.3">
      <c r="A890" t="str">
        <f t="shared" si="49"/>
        <v>b</v>
      </c>
      <c r="B890" s="11"/>
      <c r="C890" s="12" t="s">
        <v>20</v>
      </c>
      <c r="D890" s="13">
        <f>SUM('ცვლილ. ბიუჯ.'!E890,'ცვლილ. საკუთ.'!E890,'მთავრ. ფონდი'!E890,'პრეზ. ფონდი'!E890)</f>
        <v>0</v>
      </c>
      <c r="E890" s="13">
        <f>SUM('ცვლილ. ბიუჯ.'!F890,'ცვლილ. საკუთ.'!F890,'მთავრ. ფონდი'!F890,'პრეზ. ფონდი'!F890)</f>
        <v>0</v>
      </c>
      <c r="F890" s="13">
        <f>SUM('ცვლილ. ბიუჯ.'!G890,'ცვლილ. საკუთ.'!G890,'მთავრ. ფონდი'!G890,'პრეზ. ფონდი'!G890)</f>
        <v>0</v>
      </c>
      <c r="G890" s="13">
        <f>SUM('ცვლილ. ბიუჯ.'!H890,'ცვლილ. საკუთ.'!H890,'მთავრ. ფონდი'!H890,'პრეზ. ფონდი'!H890)</f>
        <v>0</v>
      </c>
      <c r="H890" s="13">
        <f>SUM('ცვლილ. ბიუჯ.'!I890,'ცვლილ. საკუთ.'!I890,'მთავრ. ფონდი'!I890,'პრეზ. ფონდი'!I890)</f>
        <v>0</v>
      </c>
      <c r="I890" s="13">
        <f t="shared" si="50"/>
        <v>0</v>
      </c>
      <c r="J890" s="13">
        <f t="shared" si="51"/>
        <v>0</v>
      </c>
    </row>
    <row r="891" spans="1:10" ht="32.25" customHeight="1" thickTop="1" thickBot="1" x14ac:dyDescent="0.3">
      <c r="A891" t="str">
        <f t="shared" si="49"/>
        <v>a</v>
      </c>
      <c r="B891" s="16" t="s">
        <v>148</v>
      </c>
      <c r="C891" s="4" t="s">
        <v>149</v>
      </c>
      <c r="D891" s="4">
        <f>SUM('ცვლილ. ბიუჯ.'!E891,'ცვლილ. საკუთ.'!E891,'მთავრ. ფონდი'!E891,'პრეზ. ფონდი'!E891)</f>
        <v>300000</v>
      </c>
      <c r="E891" s="4">
        <f>SUM('ცვლილ. ბიუჯ.'!F891,'ცვლილ. საკუთ.'!F891,'მთავრ. ფონდი'!F891,'პრეზ. ფონდი'!F891)</f>
        <v>-91500</v>
      </c>
      <c r="F891" s="4">
        <f>SUM('ცვლილ. ბიუჯ.'!G891,'ცვლილ. საკუთ.'!G891,'მთავრ. ფონდი'!G891,'პრეზ. ფონდი'!G891)</f>
        <v>241500</v>
      </c>
      <c r="G891" s="4">
        <f>SUM('ცვლილ. ბიუჯ.'!H891,'ცვლილ. საკუთ.'!H891,'მთავრ. ფონდი'!H891,'პრეზ. ფონდი'!H891)</f>
        <v>75000</v>
      </c>
      <c r="H891" s="4">
        <f>SUM('ცვლილ. ბიუჯ.'!I891,'ცვლილ. საკუთ.'!I891,'მთავრ. ფონდი'!I891,'პრეზ. ფონდი'!I891)</f>
        <v>75000</v>
      </c>
      <c r="I891" s="4">
        <f t="shared" si="50"/>
        <v>150000</v>
      </c>
      <c r="J891" s="4">
        <f t="shared" si="51"/>
        <v>225000</v>
      </c>
    </row>
    <row r="892" spans="1:10" ht="15.75" thickTop="1" x14ac:dyDescent="0.25">
      <c r="A892" t="str">
        <f t="shared" si="49"/>
        <v>a</v>
      </c>
      <c r="B892" s="5"/>
      <c r="C892" s="6" t="s">
        <v>10</v>
      </c>
      <c r="D892" s="7">
        <f>SUM('ცვლილ. ბიუჯ.'!E892,'ცვლილ. საკუთ.'!E892,'მთავრ. ფონდი'!E892,'პრეზ. ფონდი'!E892)</f>
        <v>300000</v>
      </c>
      <c r="E892" s="7">
        <f>SUM('ცვლილ. ბიუჯ.'!F892,'ცვლილ. საკუთ.'!F892,'მთავრ. ფონდი'!F892,'პრეზ. ფონდი'!F892)</f>
        <v>-91500</v>
      </c>
      <c r="F892" s="7">
        <f>SUM('ცვლილ. ბიუჯ.'!G892,'ცვლილ. საკუთ.'!G892,'მთავრ. ფონდი'!G892,'პრეზ. ფონდი'!G892)</f>
        <v>241500</v>
      </c>
      <c r="G892" s="7">
        <f>SUM('ცვლილ. ბიუჯ.'!H892,'ცვლილ. საკუთ.'!H892,'მთავრ. ფონდი'!H892,'პრეზ. ფონდი'!H892)</f>
        <v>75000</v>
      </c>
      <c r="H892" s="7">
        <f>SUM('ცვლილ. ბიუჯ.'!I892,'ცვლილ. საკუთ.'!I892,'მთავრ. ფონდი'!I892,'პრეზ. ფონდი'!I892)</f>
        <v>75000</v>
      </c>
      <c r="I892" s="7">
        <f t="shared" si="50"/>
        <v>150000</v>
      </c>
      <c r="J892" s="7">
        <f t="shared" si="51"/>
        <v>225000</v>
      </c>
    </row>
    <row r="893" spans="1:10" x14ac:dyDescent="0.25">
      <c r="A893" t="str">
        <f t="shared" si="49"/>
        <v>b</v>
      </c>
      <c r="B893" s="8"/>
      <c r="C893" s="9" t="s">
        <v>11</v>
      </c>
      <c r="D893" s="10">
        <f>SUM('ცვლილ. ბიუჯ.'!E893,'ცვლილ. საკუთ.'!E893,'მთავრ. ფონდი'!E893,'პრეზ. ფონდი'!E893)</f>
        <v>0</v>
      </c>
      <c r="E893" s="10">
        <f>SUM('ცვლილ. ბიუჯ.'!F893,'ცვლილ. საკუთ.'!F893,'მთავრ. ფონდი'!F893,'პრეზ. ფონდი'!F893)</f>
        <v>0</v>
      </c>
      <c r="F893" s="10">
        <f>SUM('ცვლილ. ბიუჯ.'!G893,'ცვლილ. საკუთ.'!G893,'მთავრ. ფონდი'!G893,'პრეზ. ფონდი'!G893)</f>
        <v>0</v>
      </c>
      <c r="G893" s="10">
        <f>SUM('ცვლილ. ბიუჯ.'!H893,'ცვლილ. საკუთ.'!H893,'მთავრ. ფონდი'!H893,'პრეზ. ფონდი'!H893)</f>
        <v>0</v>
      </c>
      <c r="H893" s="10">
        <f>SUM('ცვლილ. ბიუჯ.'!I893,'ცვლილ. საკუთ.'!I893,'მთავრ. ფონდი'!I893,'პრეზ. ფონდი'!I893)</f>
        <v>0</v>
      </c>
      <c r="I893" s="10">
        <f t="shared" si="50"/>
        <v>0</v>
      </c>
      <c r="J893" s="10">
        <f t="shared" si="51"/>
        <v>0</v>
      </c>
    </row>
    <row r="894" spans="1:10" x14ac:dyDescent="0.25">
      <c r="A894" t="str">
        <f t="shared" si="49"/>
        <v>b</v>
      </c>
      <c r="B894" s="8"/>
      <c r="C894" s="9" t="s">
        <v>12</v>
      </c>
      <c r="D894" s="10">
        <f>SUM('ცვლილ. ბიუჯ.'!E894,'ცვლილ. საკუთ.'!E894,'მთავრ. ფონდი'!E894,'პრეზ. ფონდი'!E894)</f>
        <v>0</v>
      </c>
      <c r="E894" s="10">
        <f>SUM('ცვლილ. ბიუჯ.'!F894,'ცვლილ. საკუთ.'!F894,'მთავრ. ფონდი'!F894,'პრეზ. ფონდი'!F894)</f>
        <v>0</v>
      </c>
      <c r="F894" s="10">
        <f>SUM('ცვლილ. ბიუჯ.'!G894,'ცვლილ. საკუთ.'!G894,'მთავრ. ფონდი'!G894,'პრეზ. ფონდი'!G894)</f>
        <v>0</v>
      </c>
      <c r="G894" s="10">
        <f>SUM('ცვლილ. ბიუჯ.'!H894,'ცვლილ. საკუთ.'!H894,'მთავრ. ფონდი'!H894,'პრეზ. ფონდი'!H894)</f>
        <v>0</v>
      </c>
      <c r="H894" s="10">
        <f>SUM('ცვლილ. ბიუჯ.'!I894,'ცვლილ. საკუთ.'!I894,'მთავრ. ფონდი'!I894,'პრეზ. ფონდი'!I894)</f>
        <v>0</v>
      </c>
      <c r="I894" s="10">
        <f t="shared" si="50"/>
        <v>0</v>
      </c>
      <c r="J894" s="10">
        <f t="shared" si="51"/>
        <v>0</v>
      </c>
    </row>
    <row r="895" spans="1:10" x14ac:dyDescent="0.25">
      <c r="A895" t="str">
        <f t="shared" si="49"/>
        <v>b</v>
      </c>
      <c r="B895" s="8"/>
      <c r="C895" s="9" t="s">
        <v>13</v>
      </c>
      <c r="D895" s="10">
        <f>SUM('ცვლილ. ბიუჯ.'!E895,'ცვლილ. საკუთ.'!E895,'მთავრ. ფონდი'!E895,'პრეზ. ფონდი'!E895)</f>
        <v>0</v>
      </c>
      <c r="E895" s="10">
        <f>SUM('ცვლილ. ბიუჯ.'!F895,'ცვლილ. საკუთ.'!F895,'მთავრ. ფონდი'!F895,'პრეზ. ფონდი'!F895)</f>
        <v>0</v>
      </c>
      <c r="F895" s="10">
        <f>SUM('ცვლილ. ბიუჯ.'!G895,'ცვლილ. საკუთ.'!G895,'მთავრ. ფონდი'!G895,'პრეზ. ფონდი'!G895)</f>
        <v>0</v>
      </c>
      <c r="G895" s="10">
        <f>SUM('ცვლილ. ბიუჯ.'!H895,'ცვლილ. საკუთ.'!H895,'მთავრ. ფონდი'!H895,'პრეზ. ფონდი'!H895)</f>
        <v>0</v>
      </c>
      <c r="H895" s="10">
        <f>SUM('ცვლილ. ბიუჯ.'!I895,'ცვლილ. საკუთ.'!I895,'მთავრ. ფონდი'!I895,'პრეზ. ფონდი'!I895)</f>
        <v>0</v>
      </c>
      <c r="I895" s="10">
        <f t="shared" si="50"/>
        <v>0</v>
      </c>
      <c r="J895" s="10">
        <f t="shared" si="51"/>
        <v>0</v>
      </c>
    </row>
    <row r="896" spans="1:10" x14ac:dyDescent="0.25">
      <c r="A896" t="str">
        <f t="shared" si="49"/>
        <v>b</v>
      </c>
      <c r="B896" s="8"/>
      <c r="C896" s="9" t="s">
        <v>14</v>
      </c>
      <c r="D896" s="10">
        <f>SUM('ცვლილ. ბიუჯ.'!E896,'ცვლილ. საკუთ.'!E896,'მთავრ. ფონდი'!E896,'პრეზ. ფონდი'!E896)</f>
        <v>0</v>
      </c>
      <c r="E896" s="10">
        <f>SUM('ცვლილ. ბიუჯ.'!F896,'ცვლილ. საკუთ.'!F896,'მთავრ. ფონდი'!F896,'პრეზ. ფონდი'!F896)</f>
        <v>0</v>
      </c>
      <c r="F896" s="10">
        <f>SUM('ცვლილ. ბიუჯ.'!G896,'ცვლილ. საკუთ.'!G896,'მთავრ. ფონდი'!G896,'პრეზ. ფონდი'!G896)</f>
        <v>0</v>
      </c>
      <c r="G896" s="10">
        <f>SUM('ცვლილ. ბიუჯ.'!H896,'ცვლილ. საკუთ.'!H896,'მთავრ. ფონდი'!H896,'პრეზ. ფონდი'!H896)</f>
        <v>0</v>
      </c>
      <c r="H896" s="10">
        <f>SUM('ცვლილ. ბიუჯ.'!I896,'ცვლილ. საკუთ.'!I896,'მთავრ. ფონდი'!I896,'პრეზ. ფონდი'!I896)</f>
        <v>0</v>
      </c>
      <c r="I896" s="10">
        <f t="shared" si="50"/>
        <v>0</v>
      </c>
      <c r="J896" s="10">
        <f t="shared" si="51"/>
        <v>0</v>
      </c>
    </row>
    <row r="897" spans="1:10" x14ac:dyDescent="0.25">
      <c r="A897" t="str">
        <f t="shared" si="49"/>
        <v>b</v>
      </c>
      <c r="B897" s="8"/>
      <c r="C897" s="9" t="s">
        <v>15</v>
      </c>
      <c r="D897" s="10">
        <f>SUM('ცვლილ. ბიუჯ.'!E897,'ცვლილ. საკუთ.'!E897,'მთავრ. ფონდი'!E897,'პრეზ. ფონდი'!E897)</f>
        <v>0</v>
      </c>
      <c r="E897" s="10">
        <f>SUM('ცვლილ. ბიუჯ.'!F897,'ცვლილ. საკუთ.'!F897,'მთავრ. ფონდი'!F897,'პრეზ. ფონდი'!F897)</f>
        <v>0</v>
      </c>
      <c r="F897" s="10">
        <f>SUM('ცვლილ. ბიუჯ.'!G897,'ცვლილ. საკუთ.'!G897,'მთავრ. ფონდი'!G897,'პრეზ. ფონდი'!G897)</f>
        <v>0</v>
      </c>
      <c r="G897" s="10">
        <f>SUM('ცვლილ. ბიუჯ.'!H897,'ცვლილ. საკუთ.'!H897,'მთავრ. ფონდი'!H897,'პრეზ. ფონდი'!H897)</f>
        <v>0</v>
      </c>
      <c r="H897" s="10">
        <f>SUM('ცვლილ. ბიუჯ.'!I897,'ცვლილ. საკუთ.'!I897,'მთავრ. ფონდი'!I897,'პრეზ. ფონდი'!I897)</f>
        <v>0</v>
      </c>
      <c r="I897" s="10">
        <f t="shared" si="50"/>
        <v>0</v>
      </c>
      <c r="J897" s="10">
        <f t="shared" si="51"/>
        <v>0</v>
      </c>
    </row>
    <row r="898" spans="1:10" x14ac:dyDescent="0.25">
      <c r="A898" t="str">
        <f t="shared" si="49"/>
        <v>a</v>
      </c>
      <c r="B898" s="8"/>
      <c r="C898" s="9" t="s">
        <v>16</v>
      </c>
      <c r="D898" s="10">
        <f>SUM('ცვლილ. ბიუჯ.'!E898,'ცვლილ. საკუთ.'!E898,'მთავრ. ფონდი'!E898,'პრეზ. ფონდი'!E898)</f>
        <v>300000</v>
      </c>
      <c r="E898" s="10">
        <f>SUM('ცვლილ. ბიუჯ.'!F898,'ცვლილ. საკუთ.'!F898,'მთავრ. ფონდი'!F898,'პრეზ. ფონდი'!F898)</f>
        <v>-91500</v>
      </c>
      <c r="F898" s="10">
        <f>SUM('ცვლილ. ბიუჯ.'!G898,'ცვლილ. საკუთ.'!G898,'მთავრ. ფონდი'!G898,'პრეზ. ფონდი'!G898)</f>
        <v>241500</v>
      </c>
      <c r="G898" s="10">
        <f>SUM('ცვლილ. ბიუჯ.'!H898,'ცვლილ. საკუთ.'!H898,'მთავრ. ფონდი'!H898,'პრეზ. ფონდი'!H898)</f>
        <v>75000</v>
      </c>
      <c r="H898" s="10">
        <f>SUM('ცვლილ. ბიუჯ.'!I898,'ცვლილ. საკუთ.'!I898,'მთავრ. ფონდი'!I898,'პრეზ. ფონდი'!I898)</f>
        <v>75000</v>
      </c>
      <c r="I898" s="10">
        <f t="shared" si="50"/>
        <v>150000</v>
      </c>
      <c r="J898" s="10">
        <f t="shared" si="51"/>
        <v>225000</v>
      </c>
    </row>
    <row r="899" spans="1:10" x14ac:dyDescent="0.25">
      <c r="A899" t="str">
        <f t="shared" si="49"/>
        <v>b</v>
      </c>
      <c r="B899" s="8"/>
      <c r="C899" s="9" t="s">
        <v>17</v>
      </c>
      <c r="D899" s="10">
        <f>SUM('ცვლილ. ბიუჯ.'!E899,'ცვლილ. საკუთ.'!E899,'მთავრ. ფონდი'!E899,'პრეზ. ფონდი'!E899)</f>
        <v>0</v>
      </c>
      <c r="E899" s="10">
        <f>SUM('ცვლილ. ბიუჯ.'!F899,'ცვლილ. საკუთ.'!F899,'მთავრ. ფონდი'!F899,'პრეზ. ფონდი'!F899)</f>
        <v>0</v>
      </c>
      <c r="F899" s="10">
        <f>SUM('ცვლილ. ბიუჯ.'!G899,'ცვლილ. საკუთ.'!G899,'მთავრ. ფონდი'!G899,'პრეზ. ფონდი'!G899)</f>
        <v>0</v>
      </c>
      <c r="G899" s="10">
        <f>SUM('ცვლილ. ბიუჯ.'!H899,'ცვლილ. საკუთ.'!H899,'მთავრ. ფონდი'!H899,'პრეზ. ფონდი'!H899)</f>
        <v>0</v>
      </c>
      <c r="H899" s="10">
        <f>SUM('ცვლილ. ბიუჯ.'!I899,'ცვლილ. საკუთ.'!I899,'მთავრ. ფონდი'!I899,'პრეზ. ფონდი'!I899)</f>
        <v>0</v>
      </c>
      <c r="I899" s="10">
        <f t="shared" si="50"/>
        <v>0</v>
      </c>
      <c r="J899" s="10">
        <f t="shared" si="51"/>
        <v>0</v>
      </c>
    </row>
    <row r="900" spans="1:10" x14ac:dyDescent="0.25">
      <c r="A900" t="str">
        <f t="shared" si="49"/>
        <v>b</v>
      </c>
      <c r="B900" s="5"/>
      <c r="C900" s="6" t="s">
        <v>18</v>
      </c>
      <c r="D900" s="7">
        <f>SUM('ცვლილ. ბიუჯ.'!E900,'ცვლილ. საკუთ.'!E900,'მთავრ. ფონდი'!E900,'პრეზ. ფონდი'!E900)</f>
        <v>0</v>
      </c>
      <c r="E900" s="7">
        <f>SUM('ცვლილ. ბიუჯ.'!F900,'ცვლილ. საკუთ.'!F900,'მთავრ. ფონდი'!F900,'პრეზ. ფონდი'!F900)</f>
        <v>0</v>
      </c>
      <c r="F900" s="7">
        <f>SUM('ცვლილ. ბიუჯ.'!G900,'ცვლილ. საკუთ.'!G900,'მთავრ. ფონდი'!G900,'პრეზ. ფონდი'!G900)</f>
        <v>0</v>
      </c>
      <c r="G900" s="7">
        <f>SUM('ცვლილ. ბიუჯ.'!H900,'ცვლილ. საკუთ.'!H900,'მთავრ. ფონდი'!H900,'პრეზ. ფონდი'!H900)</f>
        <v>0</v>
      </c>
      <c r="H900" s="7">
        <f>SUM('ცვლილ. ბიუჯ.'!I900,'ცვლილ. საკუთ.'!I900,'მთავრ. ფონდი'!I900,'პრეზ. ფონდი'!I900)</f>
        <v>0</v>
      </c>
      <c r="I900" s="7">
        <f t="shared" si="50"/>
        <v>0</v>
      </c>
      <c r="J900" s="7">
        <f t="shared" si="51"/>
        <v>0</v>
      </c>
    </row>
    <row r="901" spans="1:10" x14ac:dyDescent="0.25">
      <c r="A901" t="str">
        <f t="shared" si="49"/>
        <v>b</v>
      </c>
      <c r="B901" s="5"/>
      <c r="C901" s="6" t="s">
        <v>19</v>
      </c>
      <c r="D901" s="7">
        <f>SUM('ცვლილ. ბიუჯ.'!E901,'ცვლილ. საკუთ.'!E901,'მთავრ. ფონდი'!E901,'პრეზ. ფონდი'!E901)</f>
        <v>0</v>
      </c>
      <c r="E901" s="7">
        <f>SUM('ცვლილ. ბიუჯ.'!F901,'ცვლილ. საკუთ.'!F901,'მთავრ. ფონდი'!F901,'პრეზ. ფონდი'!F901)</f>
        <v>0</v>
      </c>
      <c r="F901" s="7">
        <f>SUM('ცვლილ. ბიუჯ.'!G901,'ცვლილ. საკუთ.'!G901,'მთავრ. ფონდი'!G901,'პრეზ. ფონდი'!G901)</f>
        <v>0</v>
      </c>
      <c r="G901" s="7">
        <f>SUM('ცვლილ. ბიუჯ.'!H901,'ცვლილ. საკუთ.'!H901,'მთავრ. ფონდი'!H901,'პრეზ. ფონდი'!H901)</f>
        <v>0</v>
      </c>
      <c r="H901" s="7">
        <f>SUM('ცვლილ. ბიუჯ.'!I901,'ცვლილ. საკუთ.'!I901,'მთავრ. ფონდი'!I901,'პრეზ. ფონდი'!I901)</f>
        <v>0</v>
      </c>
      <c r="I901" s="7">
        <f t="shared" si="50"/>
        <v>0</v>
      </c>
      <c r="J901" s="7">
        <f t="shared" si="51"/>
        <v>0</v>
      </c>
    </row>
    <row r="902" spans="1:10" ht="15.75" thickBot="1" x14ac:dyDescent="0.3">
      <c r="A902" t="str">
        <f t="shared" si="49"/>
        <v>b</v>
      </c>
      <c r="B902" s="11"/>
      <c r="C902" s="12" t="s">
        <v>20</v>
      </c>
      <c r="D902" s="13">
        <f>SUM('ცვლილ. ბიუჯ.'!E902,'ცვლილ. საკუთ.'!E902,'მთავრ. ფონდი'!E902,'პრეზ. ფონდი'!E902)</f>
        <v>0</v>
      </c>
      <c r="E902" s="13">
        <f>SUM('ცვლილ. ბიუჯ.'!F902,'ცვლილ. საკუთ.'!F902,'მთავრ. ფონდი'!F902,'პრეზ. ფონდი'!F902)</f>
        <v>0</v>
      </c>
      <c r="F902" s="13">
        <f>SUM('ცვლილ. ბიუჯ.'!G902,'ცვლილ. საკუთ.'!G902,'მთავრ. ფონდი'!G902,'პრეზ. ფონდი'!G902)</f>
        <v>0</v>
      </c>
      <c r="G902" s="13">
        <f>SUM('ცვლილ. ბიუჯ.'!H902,'ცვლილ. საკუთ.'!H902,'მთავრ. ფონდი'!H902,'პრეზ. ფონდი'!H902)</f>
        <v>0</v>
      </c>
      <c r="H902" s="13">
        <f>SUM('ცვლილ. ბიუჯ.'!I902,'ცვლილ. საკუთ.'!I902,'მთავრ. ფონდი'!I902,'პრეზ. ფონდი'!I902)</f>
        <v>0</v>
      </c>
      <c r="I902" s="13">
        <f t="shared" si="50"/>
        <v>0</v>
      </c>
      <c r="J902" s="13">
        <f t="shared" si="51"/>
        <v>0</v>
      </c>
    </row>
    <row r="903" spans="1:10" ht="32.25" customHeight="1" thickTop="1" thickBot="1" x14ac:dyDescent="0.3">
      <c r="A903" t="str">
        <f t="shared" si="49"/>
        <v>a</v>
      </c>
      <c r="B903" s="16" t="s">
        <v>150</v>
      </c>
      <c r="C903" s="4" t="s">
        <v>151</v>
      </c>
      <c r="D903" s="4">
        <f>SUM('ცვლილ. ბიუჯ.'!E903,'ცვლილ. საკუთ.'!E903,'მთავრ. ფონდი'!E903,'პრეზ. ფონდი'!E903)</f>
        <v>0</v>
      </c>
      <c r="E903" s="4">
        <f>SUM('ცვლილ. ბიუჯ.'!F903,'ცვლილ. საკუთ.'!F903,'მთავრ. ფონდი'!F903,'პრეზ. ფონდი'!F903)</f>
        <v>-2113000</v>
      </c>
      <c r="F903" s="4">
        <f>SUM('ცვლილ. ბიუჯ.'!G903,'ცვლილ. საკუთ.'!G903,'მთავრ. ფონდი'!G903,'პრეზ. ფონდი'!G903)</f>
        <v>2113000</v>
      </c>
      <c r="G903" s="4">
        <f>SUM('ცვლილ. ბიუჯ.'!H903,'ცვლილ. საკუთ.'!H903,'მთავრ. ფონდი'!H903,'პრეზ. ფონდი'!H903)</f>
        <v>0</v>
      </c>
      <c r="H903" s="4">
        <f>SUM('ცვლილ. ბიუჯ.'!I903,'ცვლილ. საკუთ.'!I903,'მთავრ. ფონდი'!I903,'პრეზ. ფონდი'!I903)</f>
        <v>0</v>
      </c>
      <c r="I903" s="4">
        <f t="shared" si="50"/>
        <v>0</v>
      </c>
      <c r="J903" s="4">
        <f t="shared" si="51"/>
        <v>0</v>
      </c>
    </row>
    <row r="904" spans="1:10" ht="15.75" thickTop="1" x14ac:dyDescent="0.25">
      <c r="A904" t="str">
        <f t="shared" si="49"/>
        <v>a</v>
      </c>
      <c r="B904" s="5"/>
      <c r="C904" s="6" t="s">
        <v>10</v>
      </c>
      <c r="D904" s="7">
        <f>SUM('ცვლილ. ბიუჯ.'!E904,'ცვლილ. საკუთ.'!E904,'მთავრ. ფონდი'!E904,'პრეზ. ფონდი'!E904)</f>
        <v>0</v>
      </c>
      <c r="E904" s="7">
        <f>SUM('ცვლილ. ბიუჯ.'!F904,'ცვლილ. საკუთ.'!F904,'მთავრ. ფონდი'!F904,'პრეზ. ფონდი'!F904)</f>
        <v>-2113000</v>
      </c>
      <c r="F904" s="7">
        <f>SUM('ცვლილ. ბიუჯ.'!G904,'ცვლილ. საკუთ.'!G904,'მთავრ. ფონდი'!G904,'პრეზ. ფონდი'!G904)</f>
        <v>2113000</v>
      </c>
      <c r="G904" s="7">
        <f>SUM('ცვლილ. ბიუჯ.'!H904,'ცვლილ. საკუთ.'!H904,'მთავრ. ფონდი'!H904,'პრეზ. ფონდი'!H904)</f>
        <v>0</v>
      </c>
      <c r="H904" s="7">
        <f>SUM('ცვლილ. ბიუჯ.'!I904,'ცვლილ. საკუთ.'!I904,'მთავრ. ფონდი'!I904,'პრეზ. ფონდი'!I904)</f>
        <v>0</v>
      </c>
      <c r="I904" s="7">
        <f t="shared" si="50"/>
        <v>0</v>
      </c>
      <c r="J904" s="7">
        <f t="shared" si="51"/>
        <v>0</v>
      </c>
    </row>
    <row r="905" spans="1:10" x14ac:dyDescent="0.25">
      <c r="A905" t="str">
        <f t="shared" si="49"/>
        <v>b</v>
      </c>
      <c r="B905" s="8"/>
      <c r="C905" s="9" t="s">
        <v>11</v>
      </c>
      <c r="D905" s="10">
        <f>SUM('ცვლილ. ბიუჯ.'!E905,'ცვლილ. საკუთ.'!E905,'მთავრ. ფონდი'!E905,'პრეზ. ფონდი'!E905)</f>
        <v>0</v>
      </c>
      <c r="E905" s="10">
        <f>SUM('ცვლილ. ბიუჯ.'!F905,'ცვლილ. საკუთ.'!F905,'მთავრ. ფონდი'!F905,'პრეზ. ფონდი'!F905)</f>
        <v>0</v>
      </c>
      <c r="F905" s="10">
        <f>SUM('ცვლილ. ბიუჯ.'!G905,'ცვლილ. საკუთ.'!G905,'მთავრ. ფონდი'!G905,'პრეზ. ფონდი'!G905)</f>
        <v>0</v>
      </c>
      <c r="G905" s="10">
        <f>SUM('ცვლილ. ბიუჯ.'!H905,'ცვლილ. საკუთ.'!H905,'მთავრ. ფონდი'!H905,'პრეზ. ფონდი'!H905)</f>
        <v>0</v>
      </c>
      <c r="H905" s="10">
        <f>SUM('ცვლილ. ბიუჯ.'!I905,'ცვლილ. საკუთ.'!I905,'მთავრ. ფონდი'!I905,'პრეზ. ფონდი'!I905)</f>
        <v>0</v>
      </c>
      <c r="I905" s="10">
        <f t="shared" si="50"/>
        <v>0</v>
      </c>
      <c r="J905" s="10">
        <f t="shared" si="51"/>
        <v>0</v>
      </c>
    </row>
    <row r="906" spans="1:10" x14ac:dyDescent="0.25">
      <c r="A906" t="str">
        <f t="shared" si="49"/>
        <v>b</v>
      </c>
      <c r="B906" s="8"/>
      <c r="C906" s="9" t="s">
        <v>12</v>
      </c>
      <c r="D906" s="10">
        <f>SUM('ცვლილ. ბიუჯ.'!E906,'ცვლილ. საკუთ.'!E906,'მთავრ. ფონდი'!E906,'პრეზ. ფონდი'!E906)</f>
        <v>0</v>
      </c>
      <c r="E906" s="10">
        <f>SUM('ცვლილ. ბიუჯ.'!F906,'ცვლილ. საკუთ.'!F906,'მთავრ. ფონდი'!F906,'პრეზ. ფონდი'!F906)</f>
        <v>0</v>
      </c>
      <c r="F906" s="10">
        <f>SUM('ცვლილ. ბიუჯ.'!G906,'ცვლილ. საკუთ.'!G906,'მთავრ. ფონდი'!G906,'პრეზ. ფონდი'!G906)</f>
        <v>0</v>
      </c>
      <c r="G906" s="10">
        <f>SUM('ცვლილ. ბიუჯ.'!H906,'ცვლილ. საკუთ.'!H906,'მთავრ. ფონდი'!H906,'პრეზ. ფონდი'!H906)</f>
        <v>0</v>
      </c>
      <c r="H906" s="10">
        <f>SUM('ცვლილ. ბიუჯ.'!I906,'ცვლილ. საკუთ.'!I906,'მთავრ. ფონდი'!I906,'პრეზ. ფონდი'!I906)</f>
        <v>0</v>
      </c>
      <c r="I906" s="10">
        <f t="shared" si="50"/>
        <v>0</v>
      </c>
      <c r="J906" s="10">
        <f t="shared" si="51"/>
        <v>0</v>
      </c>
    </row>
    <row r="907" spans="1:10" x14ac:dyDescent="0.25">
      <c r="A907" t="str">
        <f t="shared" si="49"/>
        <v>b</v>
      </c>
      <c r="B907" s="8"/>
      <c r="C907" s="9" t="s">
        <v>13</v>
      </c>
      <c r="D907" s="10">
        <f>SUM('ცვლილ. ბიუჯ.'!E907,'ცვლილ. საკუთ.'!E907,'მთავრ. ფონდი'!E907,'პრეზ. ფონდი'!E907)</f>
        <v>0</v>
      </c>
      <c r="E907" s="10">
        <f>SUM('ცვლილ. ბიუჯ.'!F907,'ცვლილ. საკუთ.'!F907,'მთავრ. ფონდი'!F907,'პრეზ. ფონდი'!F907)</f>
        <v>0</v>
      </c>
      <c r="F907" s="10">
        <f>SUM('ცვლილ. ბიუჯ.'!G907,'ცვლილ. საკუთ.'!G907,'მთავრ. ფონდი'!G907,'პრეზ. ფონდი'!G907)</f>
        <v>0</v>
      </c>
      <c r="G907" s="10">
        <f>SUM('ცვლილ. ბიუჯ.'!H907,'ცვლილ. საკუთ.'!H907,'მთავრ. ფონდი'!H907,'პრეზ. ფონდი'!H907)</f>
        <v>0</v>
      </c>
      <c r="H907" s="10">
        <f>SUM('ცვლილ. ბიუჯ.'!I907,'ცვლილ. საკუთ.'!I907,'მთავრ. ფონდი'!I907,'პრეზ. ფონდი'!I907)</f>
        <v>0</v>
      </c>
      <c r="I907" s="10">
        <f t="shared" si="50"/>
        <v>0</v>
      </c>
      <c r="J907" s="10">
        <f t="shared" si="51"/>
        <v>0</v>
      </c>
    </row>
    <row r="908" spans="1:10" x14ac:dyDescent="0.25">
      <c r="A908" t="str">
        <f t="shared" si="49"/>
        <v>b</v>
      </c>
      <c r="B908" s="8"/>
      <c r="C908" s="9" t="s">
        <v>14</v>
      </c>
      <c r="D908" s="10">
        <f>SUM('ცვლილ. ბიუჯ.'!E908,'ცვლილ. საკუთ.'!E908,'მთავრ. ფონდი'!E908,'პრეზ. ფონდი'!E908)</f>
        <v>0</v>
      </c>
      <c r="E908" s="10">
        <f>SUM('ცვლილ. ბიუჯ.'!F908,'ცვლილ. საკუთ.'!F908,'მთავრ. ფონდი'!F908,'პრეზ. ფონდი'!F908)</f>
        <v>0</v>
      </c>
      <c r="F908" s="10">
        <f>SUM('ცვლილ. ბიუჯ.'!G908,'ცვლილ. საკუთ.'!G908,'მთავრ. ფონდი'!G908,'პრეზ. ფონდი'!G908)</f>
        <v>0</v>
      </c>
      <c r="G908" s="10">
        <f>SUM('ცვლილ. ბიუჯ.'!H908,'ცვლილ. საკუთ.'!H908,'მთავრ. ფონდი'!H908,'პრეზ. ფონდი'!H908)</f>
        <v>0</v>
      </c>
      <c r="H908" s="10">
        <f>SUM('ცვლილ. ბიუჯ.'!I908,'ცვლილ. საკუთ.'!I908,'მთავრ. ფონდი'!I908,'პრეზ. ფონდი'!I908)</f>
        <v>0</v>
      </c>
      <c r="I908" s="10">
        <f t="shared" si="50"/>
        <v>0</v>
      </c>
      <c r="J908" s="10">
        <f t="shared" si="51"/>
        <v>0</v>
      </c>
    </row>
    <row r="909" spans="1:10" x14ac:dyDescent="0.25">
      <c r="A909" t="str">
        <f t="shared" si="49"/>
        <v>b</v>
      </c>
      <c r="B909" s="8"/>
      <c r="C909" s="9" t="s">
        <v>15</v>
      </c>
      <c r="D909" s="10">
        <f>SUM('ცვლილ. ბიუჯ.'!E909,'ცვლილ. საკუთ.'!E909,'მთავრ. ფონდი'!E909,'პრეზ. ფონდი'!E909)</f>
        <v>0</v>
      </c>
      <c r="E909" s="10">
        <f>SUM('ცვლილ. ბიუჯ.'!F909,'ცვლილ. საკუთ.'!F909,'მთავრ. ფონდი'!F909,'პრეზ. ფონდი'!F909)</f>
        <v>0</v>
      </c>
      <c r="F909" s="10">
        <f>SUM('ცვლილ. ბიუჯ.'!G909,'ცვლილ. საკუთ.'!G909,'მთავრ. ფონდი'!G909,'პრეზ. ფონდი'!G909)</f>
        <v>0</v>
      </c>
      <c r="G909" s="10">
        <f>SUM('ცვლილ. ბიუჯ.'!H909,'ცვლილ. საკუთ.'!H909,'მთავრ. ფონდი'!H909,'პრეზ. ფონდი'!H909)</f>
        <v>0</v>
      </c>
      <c r="H909" s="10">
        <f>SUM('ცვლილ. ბიუჯ.'!I909,'ცვლილ. საკუთ.'!I909,'მთავრ. ფონდი'!I909,'პრეზ. ფონდი'!I909)</f>
        <v>0</v>
      </c>
      <c r="I909" s="10">
        <f t="shared" si="50"/>
        <v>0</v>
      </c>
      <c r="J909" s="10">
        <f t="shared" si="51"/>
        <v>0</v>
      </c>
    </row>
    <row r="910" spans="1:10" x14ac:dyDescent="0.25">
      <c r="A910" t="str">
        <f t="shared" si="49"/>
        <v>a</v>
      </c>
      <c r="B910" s="8"/>
      <c r="C910" s="9" t="s">
        <v>16</v>
      </c>
      <c r="D910" s="10">
        <f>SUM('ცვლილ. ბიუჯ.'!E910,'ცვლილ. საკუთ.'!E910,'მთავრ. ფონდი'!E910,'პრეზ. ფონდი'!E910)</f>
        <v>0</v>
      </c>
      <c r="E910" s="10">
        <f>SUM('ცვლილ. ბიუჯ.'!F910,'ცვლილ. საკუთ.'!F910,'მთავრ. ფონდი'!F910,'პრეზ. ფონდი'!F910)</f>
        <v>-2113000</v>
      </c>
      <c r="F910" s="10">
        <f>SUM('ცვლილ. ბიუჯ.'!G910,'ცვლილ. საკუთ.'!G910,'მთავრ. ფონდი'!G910,'პრეზ. ფონდი'!G910)</f>
        <v>2113000</v>
      </c>
      <c r="G910" s="10">
        <f>SUM('ცვლილ. ბიუჯ.'!H910,'ცვლილ. საკუთ.'!H910,'მთავრ. ფონდი'!H910,'პრეზ. ფონდი'!H910)</f>
        <v>0</v>
      </c>
      <c r="H910" s="10">
        <f>SUM('ცვლილ. ბიუჯ.'!I910,'ცვლილ. საკუთ.'!I910,'მთავრ. ფონდი'!I910,'პრეზ. ფონდი'!I910)</f>
        <v>0</v>
      </c>
      <c r="I910" s="10">
        <f t="shared" si="50"/>
        <v>0</v>
      </c>
      <c r="J910" s="10">
        <f t="shared" si="51"/>
        <v>0</v>
      </c>
    </row>
    <row r="911" spans="1:10" x14ac:dyDescent="0.25">
      <c r="A911" t="str">
        <f t="shared" si="49"/>
        <v>b</v>
      </c>
      <c r="B911" s="8"/>
      <c r="C911" s="9" t="s">
        <v>17</v>
      </c>
      <c r="D911" s="10">
        <f>SUM('ცვლილ. ბიუჯ.'!E911,'ცვლილ. საკუთ.'!E911,'მთავრ. ფონდი'!E911,'პრეზ. ფონდი'!E911)</f>
        <v>0</v>
      </c>
      <c r="E911" s="10">
        <f>SUM('ცვლილ. ბიუჯ.'!F911,'ცვლილ. საკუთ.'!F911,'მთავრ. ფონდი'!F911,'პრეზ. ფონდი'!F911)</f>
        <v>0</v>
      </c>
      <c r="F911" s="10">
        <f>SUM('ცვლილ. ბიუჯ.'!G911,'ცვლილ. საკუთ.'!G911,'მთავრ. ფონდი'!G911,'პრეზ. ფონდი'!G911)</f>
        <v>0</v>
      </c>
      <c r="G911" s="10">
        <f>SUM('ცვლილ. ბიუჯ.'!H911,'ცვლილ. საკუთ.'!H911,'მთავრ. ფონდი'!H911,'პრეზ. ფონდი'!H911)</f>
        <v>0</v>
      </c>
      <c r="H911" s="10">
        <f>SUM('ცვლილ. ბიუჯ.'!I911,'ცვლილ. საკუთ.'!I911,'მთავრ. ფონდი'!I911,'პრეზ. ფონდი'!I911)</f>
        <v>0</v>
      </c>
      <c r="I911" s="10">
        <f t="shared" si="50"/>
        <v>0</v>
      </c>
      <c r="J911" s="10">
        <f t="shared" si="51"/>
        <v>0</v>
      </c>
    </row>
    <row r="912" spans="1:10" x14ac:dyDescent="0.25">
      <c r="A912" t="str">
        <f t="shared" si="49"/>
        <v>b</v>
      </c>
      <c r="B912" s="5"/>
      <c r="C912" s="6" t="s">
        <v>18</v>
      </c>
      <c r="D912" s="7">
        <f>SUM('ცვლილ. ბიუჯ.'!E912,'ცვლილ. საკუთ.'!E912,'მთავრ. ფონდი'!E912,'პრეზ. ფონდი'!E912)</f>
        <v>0</v>
      </c>
      <c r="E912" s="7">
        <f>SUM('ცვლილ. ბიუჯ.'!F912,'ცვლილ. საკუთ.'!F912,'მთავრ. ფონდი'!F912,'პრეზ. ფონდი'!F912)</f>
        <v>0</v>
      </c>
      <c r="F912" s="7">
        <f>SUM('ცვლილ. ბიუჯ.'!G912,'ცვლილ. საკუთ.'!G912,'მთავრ. ფონდი'!G912,'პრეზ. ფონდი'!G912)</f>
        <v>0</v>
      </c>
      <c r="G912" s="7">
        <f>SUM('ცვლილ. ბიუჯ.'!H912,'ცვლილ. საკუთ.'!H912,'მთავრ. ფონდი'!H912,'პრეზ. ფონდი'!H912)</f>
        <v>0</v>
      </c>
      <c r="H912" s="7">
        <f>SUM('ცვლილ. ბიუჯ.'!I912,'ცვლილ. საკუთ.'!I912,'მთავრ. ფონდი'!I912,'პრეზ. ფონდი'!I912)</f>
        <v>0</v>
      </c>
      <c r="I912" s="7">
        <f t="shared" si="50"/>
        <v>0</v>
      </c>
      <c r="J912" s="7">
        <f t="shared" si="51"/>
        <v>0</v>
      </c>
    </row>
    <row r="913" spans="1:10" x14ac:dyDescent="0.25">
      <c r="A913" t="str">
        <f t="shared" si="49"/>
        <v>b</v>
      </c>
      <c r="B913" s="5"/>
      <c r="C913" s="6" t="s">
        <v>19</v>
      </c>
      <c r="D913" s="7">
        <f>SUM('ცვლილ. ბიუჯ.'!E913,'ცვლილ. საკუთ.'!E913,'მთავრ. ფონდი'!E913,'პრეზ. ფონდი'!E913)</f>
        <v>0</v>
      </c>
      <c r="E913" s="7">
        <f>SUM('ცვლილ. ბიუჯ.'!F913,'ცვლილ. საკუთ.'!F913,'მთავრ. ფონდი'!F913,'პრეზ. ფონდი'!F913)</f>
        <v>0</v>
      </c>
      <c r="F913" s="7">
        <f>SUM('ცვლილ. ბიუჯ.'!G913,'ცვლილ. საკუთ.'!G913,'მთავრ. ფონდი'!G913,'პრეზ. ფონდი'!G913)</f>
        <v>0</v>
      </c>
      <c r="G913" s="7">
        <f>SUM('ცვლილ. ბიუჯ.'!H913,'ცვლილ. საკუთ.'!H913,'მთავრ. ფონდი'!H913,'პრეზ. ფონდი'!H913)</f>
        <v>0</v>
      </c>
      <c r="H913" s="7">
        <f>SUM('ცვლილ. ბიუჯ.'!I913,'ცვლილ. საკუთ.'!I913,'მთავრ. ფონდი'!I913,'პრეზ. ფონდი'!I913)</f>
        <v>0</v>
      </c>
      <c r="I913" s="7">
        <f t="shared" si="50"/>
        <v>0</v>
      </c>
      <c r="J913" s="7">
        <f t="shared" si="51"/>
        <v>0</v>
      </c>
    </row>
    <row r="914" spans="1:10" ht="15.75" thickBot="1" x14ac:dyDescent="0.3">
      <c r="A914" t="str">
        <f t="shared" si="49"/>
        <v>b</v>
      </c>
      <c r="B914" s="11"/>
      <c r="C914" s="12" t="s">
        <v>20</v>
      </c>
      <c r="D914" s="13">
        <f>SUM('ცვლილ. ბიუჯ.'!E914,'ცვლილ. საკუთ.'!E914,'მთავრ. ფონდი'!E914,'პრეზ. ფონდი'!E914)</f>
        <v>0</v>
      </c>
      <c r="E914" s="13">
        <f>SUM('ცვლილ. ბიუჯ.'!F914,'ცვლილ. საკუთ.'!F914,'მთავრ. ფონდი'!F914,'პრეზ. ფონდი'!F914)</f>
        <v>0</v>
      </c>
      <c r="F914" s="13">
        <f>SUM('ცვლილ. ბიუჯ.'!G914,'ცვლილ. საკუთ.'!G914,'მთავრ. ფონდი'!G914,'პრეზ. ფონდი'!G914)</f>
        <v>0</v>
      </c>
      <c r="G914" s="13">
        <f>SUM('ცვლილ. ბიუჯ.'!H914,'ცვლილ. საკუთ.'!H914,'მთავრ. ფონდი'!H914,'პრეზ. ფონდი'!H914)</f>
        <v>0</v>
      </c>
      <c r="H914" s="13">
        <f>SUM('ცვლილ. ბიუჯ.'!I914,'ცვლილ. საკუთ.'!I914,'მთავრ. ფონდი'!I914,'პრეზ. ფონდი'!I914)</f>
        <v>0</v>
      </c>
      <c r="I914" s="13">
        <f t="shared" si="50"/>
        <v>0</v>
      </c>
      <c r="J914" s="13">
        <f t="shared" si="51"/>
        <v>0</v>
      </c>
    </row>
    <row r="915" spans="1:10" ht="32.25" customHeight="1" thickTop="1" thickBot="1" x14ac:dyDescent="0.3">
      <c r="A915" t="str">
        <f t="shared" si="49"/>
        <v>a</v>
      </c>
      <c r="B915" s="16" t="s">
        <v>152</v>
      </c>
      <c r="C915" s="4" t="s">
        <v>151</v>
      </c>
      <c r="D915" s="4">
        <f>SUM('ცვლილ. ბიუჯ.'!E915,'ცვლილ. საკუთ.'!E915,'მთავრ. ფონდი'!E915,'პრეზ. ფონდი'!E915)</f>
        <v>0</v>
      </c>
      <c r="E915" s="4">
        <f>SUM('ცვლილ. ბიუჯ.'!F915,'ცვლილ. საკუთ.'!F915,'მთავრ. ფონდი'!F915,'პრეზ. ფონდი'!F915)</f>
        <v>-2113000</v>
      </c>
      <c r="F915" s="4">
        <f>SUM('ცვლილ. ბიუჯ.'!G915,'ცვლილ. საკუთ.'!G915,'მთავრ. ფონდი'!G915,'პრეზ. ფონდი'!G915)</f>
        <v>2113000</v>
      </c>
      <c r="G915" s="4">
        <f>SUM('ცვლილ. ბიუჯ.'!H915,'ცვლილ. საკუთ.'!H915,'მთავრ. ფონდი'!H915,'პრეზ. ფონდი'!H915)</f>
        <v>0</v>
      </c>
      <c r="H915" s="4">
        <f>SUM('ცვლილ. ბიუჯ.'!I915,'ცვლილ. საკუთ.'!I915,'მთავრ. ფონდი'!I915,'პრეზ. ფონდი'!I915)</f>
        <v>0</v>
      </c>
      <c r="I915" s="4">
        <f t="shared" si="50"/>
        <v>0</v>
      </c>
      <c r="J915" s="4">
        <f t="shared" si="51"/>
        <v>0</v>
      </c>
    </row>
    <row r="916" spans="1:10" ht="15.75" thickTop="1" x14ac:dyDescent="0.25">
      <c r="A916" t="str">
        <f t="shared" si="49"/>
        <v>a</v>
      </c>
      <c r="B916" s="5"/>
      <c r="C916" s="6" t="s">
        <v>10</v>
      </c>
      <c r="D916" s="7">
        <f>SUM('ცვლილ. ბიუჯ.'!E916,'ცვლილ. საკუთ.'!E916,'მთავრ. ფონდი'!E916,'პრეზ. ფონდი'!E916)</f>
        <v>0</v>
      </c>
      <c r="E916" s="7">
        <f>SUM('ცვლილ. ბიუჯ.'!F916,'ცვლილ. საკუთ.'!F916,'მთავრ. ფონდი'!F916,'პრეზ. ფონდი'!F916)</f>
        <v>-2113000</v>
      </c>
      <c r="F916" s="7">
        <f>SUM('ცვლილ. ბიუჯ.'!G916,'ცვლილ. საკუთ.'!G916,'მთავრ. ფონდი'!G916,'პრეზ. ფონდი'!G916)</f>
        <v>2113000</v>
      </c>
      <c r="G916" s="7">
        <f>SUM('ცვლილ. ბიუჯ.'!H916,'ცვლილ. საკუთ.'!H916,'მთავრ. ფონდი'!H916,'პრეზ. ფონდი'!H916)</f>
        <v>0</v>
      </c>
      <c r="H916" s="7">
        <f>SUM('ცვლილ. ბიუჯ.'!I916,'ცვლილ. საკუთ.'!I916,'მთავრ. ფონდი'!I916,'პრეზ. ფონდი'!I916)</f>
        <v>0</v>
      </c>
      <c r="I916" s="7">
        <f t="shared" si="50"/>
        <v>0</v>
      </c>
      <c r="J916" s="7">
        <f t="shared" si="51"/>
        <v>0</v>
      </c>
    </row>
    <row r="917" spans="1:10" x14ac:dyDescent="0.25">
      <c r="A917" t="str">
        <f t="shared" si="49"/>
        <v>b</v>
      </c>
      <c r="B917" s="8"/>
      <c r="C917" s="9" t="s">
        <v>11</v>
      </c>
      <c r="D917" s="10">
        <f>SUM('ცვლილ. ბიუჯ.'!E917,'ცვლილ. საკუთ.'!E917,'მთავრ. ფონდი'!E917,'პრეზ. ფონდი'!E917)</f>
        <v>0</v>
      </c>
      <c r="E917" s="10">
        <f>SUM('ცვლილ. ბიუჯ.'!F917,'ცვლილ. საკუთ.'!F917,'მთავრ. ფონდი'!F917,'პრეზ. ფონდი'!F917)</f>
        <v>0</v>
      </c>
      <c r="F917" s="10">
        <f>SUM('ცვლილ. ბიუჯ.'!G917,'ცვლილ. საკუთ.'!G917,'მთავრ. ფონდი'!G917,'პრეზ. ფონდი'!G917)</f>
        <v>0</v>
      </c>
      <c r="G917" s="10">
        <f>SUM('ცვლილ. ბიუჯ.'!H917,'ცვლილ. საკუთ.'!H917,'მთავრ. ფონდი'!H917,'პრეზ. ფონდი'!H917)</f>
        <v>0</v>
      </c>
      <c r="H917" s="10">
        <f>SUM('ცვლილ. ბიუჯ.'!I917,'ცვლილ. საკუთ.'!I917,'მთავრ. ფონდი'!I917,'პრეზ. ფონდი'!I917)</f>
        <v>0</v>
      </c>
      <c r="I917" s="10">
        <f t="shared" si="50"/>
        <v>0</v>
      </c>
      <c r="J917" s="10">
        <f t="shared" si="51"/>
        <v>0</v>
      </c>
    </row>
    <row r="918" spans="1:10" x14ac:dyDescent="0.25">
      <c r="A918" t="str">
        <f t="shared" si="49"/>
        <v>b</v>
      </c>
      <c r="B918" s="8"/>
      <c r="C918" s="9" t="s">
        <v>12</v>
      </c>
      <c r="D918" s="10">
        <f>SUM('ცვლილ. ბიუჯ.'!E918,'ცვლილ. საკუთ.'!E918,'მთავრ. ფონდი'!E918,'პრეზ. ფონდი'!E918)</f>
        <v>0</v>
      </c>
      <c r="E918" s="10">
        <f>SUM('ცვლილ. ბიუჯ.'!F918,'ცვლილ. საკუთ.'!F918,'მთავრ. ფონდი'!F918,'პრეზ. ფონდი'!F918)</f>
        <v>0</v>
      </c>
      <c r="F918" s="10">
        <f>SUM('ცვლილ. ბიუჯ.'!G918,'ცვლილ. საკუთ.'!G918,'მთავრ. ფონდი'!G918,'პრეზ. ფონდი'!G918)</f>
        <v>0</v>
      </c>
      <c r="G918" s="10">
        <f>SUM('ცვლილ. ბიუჯ.'!H918,'ცვლილ. საკუთ.'!H918,'მთავრ. ფონდი'!H918,'პრეზ. ფონდი'!H918)</f>
        <v>0</v>
      </c>
      <c r="H918" s="10">
        <f>SUM('ცვლილ. ბიუჯ.'!I918,'ცვლილ. საკუთ.'!I918,'მთავრ. ფონდი'!I918,'პრეზ. ფონდი'!I918)</f>
        <v>0</v>
      </c>
      <c r="I918" s="10">
        <f t="shared" si="50"/>
        <v>0</v>
      </c>
      <c r="J918" s="10">
        <f t="shared" si="51"/>
        <v>0</v>
      </c>
    </row>
    <row r="919" spans="1:10" x14ac:dyDescent="0.25">
      <c r="A919" t="str">
        <f t="shared" si="49"/>
        <v>b</v>
      </c>
      <c r="B919" s="8"/>
      <c r="C919" s="9" t="s">
        <v>13</v>
      </c>
      <c r="D919" s="10">
        <f>SUM('ცვლილ. ბიუჯ.'!E919,'ცვლილ. საკუთ.'!E919,'მთავრ. ფონდი'!E919,'პრეზ. ფონდი'!E919)</f>
        <v>0</v>
      </c>
      <c r="E919" s="10">
        <f>SUM('ცვლილ. ბიუჯ.'!F919,'ცვლილ. საკუთ.'!F919,'მთავრ. ფონდი'!F919,'პრეზ. ფონდი'!F919)</f>
        <v>0</v>
      </c>
      <c r="F919" s="10">
        <f>SUM('ცვლილ. ბიუჯ.'!G919,'ცვლილ. საკუთ.'!G919,'მთავრ. ფონდი'!G919,'პრეზ. ფონდი'!G919)</f>
        <v>0</v>
      </c>
      <c r="G919" s="10">
        <f>SUM('ცვლილ. ბიუჯ.'!H919,'ცვლილ. საკუთ.'!H919,'მთავრ. ფონდი'!H919,'პრეზ. ფონდი'!H919)</f>
        <v>0</v>
      </c>
      <c r="H919" s="10">
        <f>SUM('ცვლილ. ბიუჯ.'!I919,'ცვლილ. საკუთ.'!I919,'მთავრ. ფონდი'!I919,'პრეზ. ფონდი'!I919)</f>
        <v>0</v>
      </c>
      <c r="I919" s="10">
        <f t="shared" si="50"/>
        <v>0</v>
      </c>
      <c r="J919" s="10">
        <f t="shared" si="51"/>
        <v>0</v>
      </c>
    </row>
    <row r="920" spans="1:10" x14ac:dyDescent="0.25">
      <c r="A920" t="str">
        <f t="shared" ref="A920:A983" si="52">IF(OR(D920&lt;&gt;0,E920&lt;&gt;0,F920&lt;&gt;0,G920&lt;&gt;0,H920&lt;&gt;0,),"a","b")</f>
        <v>b</v>
      </c>
      <c r="B920" s="8"/>
      <c r="C920" s="9" t="s">
        <v>14</v>
      </c>
      <c r="D920" s="10">
        <f>SUM('ცვლილ. ბიუჯ.'!E920,'ცვლილ. საკუთ.'!E920,'მთავრ. ფონდი'!E920,'პრეზ. ფონდი'!E920)</f>
        <v>0</v>
      </c>
      <c r="E920" s="10">
        <f>SUM('ცვლილ. ბიუჯ.'!F920,'ცვლილ. საკუთ.'!F920,'მთავრ. ფონდი'!F920,'პრეზ. ფონდი'!F920)</f>
        <v>0</v>
      </c>
      <c r="F920" s="10">
        <f>SUM('ცვლილ. ბიუჯ.'!G920,'ცვლილ. საკუთ.'!G920,'მთავრ. ფონდი'!G920,'პრეზ. ფონდი'!G920)</f>
        <v>0</v>
      </c>
      <c r="G920" s="10">
        <f>SUM('ცვლილ. ბიუჯ.'!H920,'ცვლილ. საკუთ.'!H920,'მთავრ. ფონდი'!H920,'პრეზ. ფონდი'!H920)</f>
        <v>0</v>
      </c>
      <c r="H920" s="10">
        <f>SUM('ცვლილ. ბიუჯ.'!I920,'ცვლილ. საკუთ.'!I920,'მთავრ. ფონდი'!I920,'პრეზ. ფონდი'!I920)</f>
        <v>0</v>
      </c>
      <c r="I920" s="10">
        <f t="shared" ref="I920:I983" si="53">SUM(E920,F920)</f>
        <v>0</v>
      </c>
      <c r="J920" s="10">
        <f t="shared" ref="J920:J983" si="54">SUM(E920,F920,G920)</f>
        <v>0</v>
      </c>
    </row>
    <row r="921" spans="1:10" x14ac:dyDescent="0.25">
      <c r="A921" t="str">
        <f t="shared" si="52"/>
        <v>b</v>
      </c>
      <c r="B921" s="8"/>
      <c r="C921" s="9" t="s">
        <v>15</v>
      </c>
      <c r="D921" s="10">
        <f>SUM('ცვლილ. ბიუჯ.'!E921,'ცვლილ. საკუთ.'!E921,'მთავრ. ფონდი'!E921,'პრეზ. ფონდი'!E921)</f>
        <v>0</v>
      </c>
      <c r="E921" s="10">
        <f>SUM('ცვლილ. ბიუჯ.'!F921,'ცვლილ. საკუთ.'!F921,'მთავრ. ფონდი'!F921,'პრეზ. ფონდი'!F921)</f>
        <v>0</v>
      </c>
      <c r="F921" s="10">
        <f>SUM('ცვლილ. ბიუჯ.'!G921,'ცვლილ. საკუთ.'!G921,'მთავრ. ფონდი'!G921,'პრეზ. ფონდი'!G921)</f>
        <v>0</v>
      </c>
      <c r="G921" s="10">
        <f>SUM('ცვლილ. ბიუჯ.'!H921,'ცვლილ. საკუთ.'!H921,'მთავრ. ფონდი'!H921,'პრეზ. ფონდი'!H921)</f>
        <v>0</v>
      </c>
      <c r="H921" s="10">
        <f>SUM('ცვლილ. ბიუჯ.'!I921,'ცვლილ. საკუთ.'!I921,'მთავრ. ფონდი'!I921,'პრეზ. ფონდი'!I921)</f>
        <v>0</v>
      </c>
      <c r="I921" s="10">
        <f t="shared" si="53"/>
        <v>0</v>
      </c>
      <c r="J921" s="10">
        <f t="shared" si="54"/>
        <v>0</v>
      </c>
    </row>
    <row r="922" spans="1:10" x14ac:dyDescent="0.25">
      <c r="A922" t="str">
        <f t="shared" si="52"/>
        <v>a</v>
      </c>
      <c r="B922" s="8"/>
      <c r="C922" s="9" t="s">
        <v>16</v>
      </c>
      <c r="D922" s="10">
        <f>SUM('ცვლილ. ბიუჯ.'!E922,'ცვლილ. საკუთ.'!E922,'მთავრ. ფონდი'!E922,'პრეზ. ფონდი'!E922)</f>
        <v>0</v>
      </c>
      <c r="E922" s="10">
        <f>SUM('ცვლილ. ბიუჯ.'!F922,'ცვლილ. საკუთ.'!F922,'მთავრ. ფონდი'!F922,'პრეზ. ფონდი'!F922)</f>
        <v>-2113000</v>
      </c>
      <c r="F922" s="10">
        <f>SUM('ცვლილ. ბიუჯ.'!G922,'ცვლილ. საკუთ.'!G922,'მთავრ. ფონდი'!G922,'პრეზ. ფონდი'!G922)</f>
        <v>2113000</v>
      </c>
      <c r="G922" s="10">
        <f>SUM('ცვლილ. ბიუჯ.'!H922,'ცვლილ. საკუთ.'!H922,'მთავრ. ფონდი'!H922,'პრეზ. ფონდი'!H922)</f>
        <v>0</v>
      </c>
      <c r="H922" s="10">
        <f>SUM('ცვლილ. ბიუჯ.'!I922,'ცვლილ. საკუთ.'!I922,'მთავრ. ფონდი'!I922,'პრეზ. ფონდი'!I922)</f>
        <v>0</v>
      </c>
      <c r="I922" s="10">
        <f t="shared" si="53"/>
        <v>0</v>
      </c>
      <c r="J922" s="10">
        <f t="shared" si="54"/>
        <v>0</v>
      </c>
    </row>
    <row r="923" spans="1:10" x14ac:dyDescent="0.25">
      <c r="A923" t="str">
        <f t="shared" si="52"/>
        <v>b</v>
      </c>
      <c r="B923" s="8"/>
      <c r="C923" s="9" t="s">
        <v>17</v>
      </c>
      <c r="D923" s="10">
        <f>SUM('ცვლილ. ბიუჯ.'!E923,'ცვლილ. საკუთ.'!E923,'მთავრ. ფონდი'!E923,'პრეზ. ფონდი'!E923)</f>
        <v>0</v>
      </c>
      <c r="E923" s="10">
        <f>SUM('ცვლილ. ბიუჯ.'!F923,'ცვლილ. საკუთ.'!F923,'მთავრ. ფონდი'!F923,'პრეზ. ფონდი'!F923)</f>
        <v>0</v>
      </c>
      <c r="F923" s="10">
        <f>SUM('ცვლილ. ბიუჯ.'!G923,'ცვლილ. საკუთ.'!G923,'მთავრ. ფონდი'!G923,'პრეზ. ფონდი'!G923)</f>
        <v>0</v>
      </c>
      <c r="G923" s="10">
        <f>SUM('ცვლილ. ბიუჯ.'!H923,'ცვლილ. საკუთ.'!H923,'მთავრ. ფონდი'!H923,'პრეზ. ფონდი'!H923)</f>
        <v>0</v>
      </c>
      <c r="H923" s="10">
        <f>SUM('ცვლილ. ბიუჯ.'!I923,'ცვლილ. საკუთ.'!I923,'მთავრ. ფონდი'!I923,'პრეზ. ფონდი'!I923)</f>
        <v>0</v>
      </c>
      <c r="I923" s="10">
        <f t="shared" si="53"/>
        <v>0</v>
      </c>
      <c r="J923" s="10">
        <f t="shared" si="54"/>
        <v>0</v>
      </c>
    </row>
    <row r="924" spans="1:10" x14ac:dyDescent="0.25">
      <c r="A924" t="str">
        <f t="shared" si="52"/>
        <v>b</v>
      </c>
      <c r="B924" s="5"/>
      <c r="C924" s="6" t="s">
        <v>18</v>
      </c>
      <c r="D924" s="7">
        <f>SUM('ცვლილ. ბიუჯ.'!E924,'ცვლილ. საკუთ.'!E924,'მთავრ. ფონდი'!E924,'პრეზ. ფონდი'!E924)</f>
        <v>0</v>
      </c>
      <c r="E924" s="7">
        <f>SUM('ცვლილ. ბიუჯ.'!F924,'ცვლილ. საკუთ.'!F924,'მთავრ. ფონდი'!F924,'პრეზ. ფონდი'!F924)</f>
        <v>0</v>
      </c>
      <c r="F924" s="7">
        <f>SUM('ცვლილ. ბიუჯ.'!G924,'ცვლილ. საკუთ.'!G924,'მთავრ. ფონდი'!G924,'პრეზ. ფონდი'!G924)</f>
        <v>0</v>
      </c>
      <c r="G924" s="7">
        <f>SUM('ცვლილ. ბიუჯ.'!H924,'ცვლილ. საკუთ.'!H924,'მთავრ. ფონდი'!H924,'პრეზ. ფონდი'!H924)</f>
        <v>0</v>
      </c>
      <c r="H924" s="7">
        <f>SUM('ცვლილ. ბიუჯ.'!I924,'ცვლილ. საკუთ.'!I924,'მთავრ. ფონდი'!I924,'პრეზ. ფონდი'!I924)</f>
        <v>0</v>
      </c>
      <c r="I924" s="7">
        <f t="shared" si="53"/>
        <v>0</v>
      </c>
      <c r="J924" s="7">
        <f t="shared" si="54"/>
        <v>0</v>
      </c>
    </row>
    <row r="925" spans="1:10" x14ac:dyDescent="0.25">
      <c r="A925" t="str">
        <f t="shared" si="52"/>
        <v>b</v>
      </c>
      <c r="B925" s="5"/>
      <c r="C925" s="6" t="s">
        <v>19</v>
      </c>
      <c r="D925" s="7">
        <f>SUM('ცვლილ. ბიუჯ.'!E925,'ცვლილ. საკუთ.'!E925,'მთავრ. ფონდი'!E925,'პრეზ. ფონდი'!E925)</f>
        <v>0</v>
      </c>
      <c r="E925" s="7">
        <f>SUM('ცვლილ. ბიუჯ.'!F925,'ცვლილ. საკუთ.'!F925,'მთავრ. ფონდი'!F925,'პრეზ. ფონდი'!F925)</f>
        <v>0</v>
      </c>
      <c r="F925" s="7">
        <f>SUM('ცვლილ. ბიუჯ.'!G925,'ცვლილ. საკუთ.'!G925,'მთავრ. ფონდი'!G925,'პრეზ. ფონდი'!G925)</f>
        <v>0</v>
      </c>
      <c r="G925" s="7">
        <f>SUM('ცვლილ. ბიუჯ.'!H925,'ცვლილ. საკუთ.'!H925,'მთავრ. ფონდი'!H925,'პრეზ. ფონდი'!H925)</f>
        <v>0</v>
      </c>
      <c r="H925" s="7">
        <f>SUM('ცვლილ. ბიუჯ.'!I925,'ცვლილ. საკუთ.'!I925,'მთავრ. ფონდი'!I925,'პრეზ. ფონდი'!I925)</f>
        <v>0</v>
      </c>
      <c r="I925" s="7">
        <f t="shared" si="53"/>
        <v>0</v>
      </c>
      <c r="J925" s="7">
        <f t="shared" si="54"/>
        <v>0</v>
      </c>
    </row>
    <row r="926" spans="1:10" ht="15.75" thickBot="1" x14ac:dyDescent="0.3">
      <c r="A926" t="str">
        <f t="shared" si="52"/>
        <v>b</v>
      </c>
      <c r="B926" s="11"/>
      <c r="C926" s="12" t="s">
        <v>20</v>
      </c>
      <c r="D926" s="13">
        <f>SUM('ცვლილ. ბიუჯ.'!E926,'ცვლილ. საკუთ.'!E926,'მთავრ. ფონდი'!E926,'პრეზ. ფონდი'!E926)</f>
        <v>0</v>
      </c>
      <c r="E926" s="13">
        <f>SUM('ცვლილ. ბიუჯ.'!F926,'ცვლილ. საკუთ.'!F926,'მთავრ. ფონდი'!F926,'პრეზ. ფონდი'!F926)</f>
        <v>0</v>
      </c>
      <c r="F926" s="13">
        <f>SUM('ცვლილ. ბიუჯ.'!G926,'ცვლილ. საკუთ.'!G926,'მთავრ. ფონდი'!G926,'პრეზ. ფონდი'!G926)</f>
        <v>0</v>
      </c>
      <c r="G926" s="13">
        <f>SUM('ცვლილ. ბიუჯ.'!H926,'ცვლილ. საკუთ.'!H926,'მთავრ. ფონდი'!H926,'პრეზ. ფონდი'!H926)</f>
        <v>0</v>
      </c>
      <c r="H926" s="13">
        <f>SUM('ცვლილ. ბიუჯ.'!I926,'ცვლილ. საკუთ.'!I926,'მთავრ. ფონდი'!I926,'პრეზ. ფონდი'!I926)</f>
        <v>0</v>
      </c>
      <c r="I926" s="13">
        <f t="shared" si="53"/>
        <v>0</v>
      </c>
      <c r="J926" s="13">
        <f t="shared" si="54"/>
        <v>0</v>
      </c>
    </row>
    <row r="927" spans="1:10" ht="16.5" thickTop="1" thickBot="1" x14ac:dyDescent="0.3">
      <c r="A927" t="str">
        <f t="shared" si="52"/>
        <v>a</v>
      </c>
      <c r="B927" s="3" t="s">
        <v>153</v>
      </c>
      <c r="C927" s="14" t="s">
        <v>154</v>
      </c>
      <c r="D927" s="4">
        <f>SUM('ცვლილ. ბიუჯ.'!E927,'ცვლილ. საკუთ.'!E927,'მთავრ. ფონდი'!E927,'პრეზ. ფონდი'!E927)</f>
        <v>0</v>
      </c>
      <c r="E927" s="4">
        <f>SUM('ცვლილ. ბიუჯ.'!F927,'ცვლილ. საკუთ.'!F927,'მთავრ. ფონდი'!F927,'პრეზ. ფონდი'!F927)</f>
        <v>-187000</v>
      </c>
      <c r="F927" s="4">
        <f>SUM('ცვლილ. ბიუჯ.'!G927,'ცვლილ. საკუთ.'!G927,'მთავრ. ფონდი'!G927,'პრეზ. ფონდი'!G927)</f>
        <v>187000</v>
      </c>
      <c r="G927" s="4">
        <f>SUM('ცვლილ. ბიუჯ.'!H927,'ცვლილ. საკუთ.'!H927,'მთავრ. ფონდი'!H927,'პრეზ. ფონდი'!H927)</f>
        <v>0</v>
      </c>
      <c r="H927" s="4">
        <f>SUM('ცვლილ. ბიუჯ.'!I927,'ცვლილ. საკუთ.'!I927,'მთავრ. ფონდი'!I927,'პრეზ. ფონდი'!I927)</f>
        <v>0</v>
      </c>
      <c r="I927" s="4">
        <f t="shared" si="53"/>
        <v>0</v>
      </c>
      <c r="J927" s="4">
        <f t="shared" si="54"/>
        <v>0</v>
      </c>
    </row>
    <row r="928" spans="1:10" ht="15.75" thickTop="1" x14ac:dyDescent="0.25">
      <c r="A928" t="str">
        <f t="shared" si="52"/>
        <v>a</v>
      </c>
      <c r="B928" s="5"/>
      <c r="C928" s="6" t="s">
        <v>10</v>
      </c>
      <c r="D928" s="7">
        <f>SUM('ცვლილ. ბიუჯ.'!E928,'ცვლილ. საკუთ.'!E928,'მთავრ. ფონდი'!E928,'პრეზ. ფონდი'!E928)</f>
        <v>0</v>
      </c>
      <c r="E928" s="7">
        <f>SUM('ცვლილ. ბიუჯ.'!F928,'ცვლილ. საკუთ.'!F928,'მთავრ. ფონდი'!F928,'პრეზ. ფონდი'!F928)</f>
        <v>-187000</v>
      </c>
      <c r="F928" s="7">
        <f>SUM('ცვლილ. ბიუჯ.'!G928,'ცვლილ. საკუთ.'!G928,'მთავრ. ფონდი'!G928,'პრეზ. ფონდი'!G928)</f>
        <v>187000</v>
      </c>
      <c r="G928" s="7">
        <f>SUM('ცვლილ. ბიუჯ.'!H928,'ცვლილ. საკუთ.'!H928,'მთავრ. ფონდი'!H928,'პრეზ. ფონდი'!H928)</f>
        <v>0</v>
      </c>
      <c r="H928" s="7">
        <f>SUM('ცვლილ. ბიუჯ.'!I928,'ცვლილ. საკუთ.'!I928,'მთავრ. ფონდი'!I928,'პრეზ. ფონდი'!I928)</f>
        <v>0</v>
      </c>
      <c r="I928" s="7">
        <f t="shared" si="53"/>
        <v>0</v>
      </c>
      <c r="J928" s="7">
        <f t="shared" si="54"/>
        <v>0</v>
      </c>
    </row>
    <row r="929" spans="1:10" x14ac:dyDescent="0.25">
      <c r="A929" t="str">
        <f t="shared" si="52"/>
        <v>b</v>
      </c>
      <c r="B929" s="8"/>
      <c r="C929" s="9" t="s">
        <v>11</v>
      </c>
      <c r="D929" s="10">
        <f>SUM('ცვლილ. ბიუჯ.'!E929,'ცვლილ. საკუთ.'!E929,'მთავრ. ფონდი'!E929,'პრეზ. ფონდი'!E929)</f>
        <v>0</v>
      </c>
      <c r="E929" s="10">
        <f>SUM('ცვლილ. ბიუჯ.'!F929,'ცვლილ. საკუთ.'!F929,'მთავრ. ფონდი'!F929,'პრეზ. ფონდი'!F929)</f>
        <v>0</v>
      </c>
      <c r="F929" s="10">
        <f>SUM('ცვლილ. ბიუჯ.'!G929,'ცვლილ. საკუთ.'!G929,'მთავრ. ფონდი'!G929,'პრეზ. ფონდი'!G929)</f>
        <v>0</v>
      </c>
      <c r="G929" s="10">
        <f>SUM('ცვლილ. ბიუჯ.'!H929,'ცვლილ. საკუთ.'!H929,'მთავრ. ფონდი'!H929,'პრეზ. ფონდი'!H929)</f>
        <v>0</v>
      </c>
      <c r="H929" s="10">
        <f>SUM('ცვლილ. ბიუჯ.'!I929,'ცვლილ. საკუთ.'!I929,'მთავრ. ფონდი'!I929,'პრეზ. ფონდი'!I929)</f>
        <v>0</v>
      </c>
      <c r="I929" s="10">
        <f t="shared" si="53"/>
        <v>0</v>
      </c>
      <c r="J929" s="10">
        <f t="shared" si="54"/>
        <v>0</v>
      </c>
    </row>
    <row r="930" spans="1:10" x14ac:dyDescent="0.25">
      <c r="A930" t="str">
        <f t="shared" si="52"/>
        <v>a</v>
      </c>
      <c r="B930" s="8"/>
      <c r="C930" s="9" t="s">
        <v>12</v>
      </c>
      <c r="D930" s="10">
        <f>SUM('ცვლილ. ბიუჯ.'!E930,'ცვლილ. საკუთ.'!E930,'მთავრ. ფონდი'!E930,'პრეზ. ფონდი'!E930)</f>
        <v>1010</v>
      </c>
      <c r="E930" s="10">
        <f>SUM('ცვლილ. ბიუჯ.'!F930,'ცვლილ. საკუთ.'!F930,'მთავრ. ფონდი'!F930,'პრეზ. ფონდი'!F930)</f>
        <v>0</v>
      </c>
      <c r="F930" s="10">
        <f>SUM('ცვლილ. ბიუჯ.'!G930,'ცვლილ. საკუთ.'!G930,'მთავრ. ფონდი'!G930,'პრეზ. ფონდი'!G930)</f>
        <v>1010</v>
      </c>
      <c r="G930" s="10">
        <f>SUM('ცვლილ. ბიუჯ.'!H930,'ცვლილ. საკუთ.'!H930,'მთავრ. ფონდი'!H930,'პრეზ. ფონდი'!H930)</f>
        <v>0</v>
      </c>
      <c r="H930" s="10">
        <f>SUM('ცვლილ. ბიუჯ.'!I930,'ცვლილ. საკუთ.'!I930,'მთავრ. ფონდი'!I930,'პრეზ. ფონდი'!I930)</f>
        <v>0</v>
      </c>
      <c r="I930" s="10">
        <f t="shared" si="53"/>
        <v>1010</v>
      </c>
      <c r="J930" s="10">
        <f t="shared" si="54"/>
        <v>1010</v>
      </c>
    </row>
    <row r="931" spans="1:10" x14ac:dyDescent="0.25">
      <c r="A931" t="str">
        <f t="shared" si="52"/>
        <v>b</v>
      </c>
      <c r="B931" s="8"/>
      <c r="C931" s="9" t="s">
        <v>13</v>
      </c>
      <c r="D931" s="10">
        <f>SUM('ცვლილ. ბიუჯ.'!E931,'ცვლილ. საკუთ.'!E931,'მთავრ. ფონდი'!E931,'პრეზ. ფონდი'!E931)</f>
        <v>0</v>
      </c>
      <c r="E931" s="10">
        <f>SUM('ცვლილ. ბიუჯ.'!F931,'ცვლილ. საკუთ.'!F931,'მთავრ. ფონდი'!F931,'პრეზ. ფონდი'!F931)</f>
        <v>0</v>
      </c>
      <c r="F931" s="10">
        <f>SUM('ცვლილ. ბიუჯ.'!G931,'ცვლილ. საკუთ.'!G931,'მთავრ. ფონდი'!G931,'პრეზ. ფონდი'!G931)</f>
        <v>0</v>
      </c>
      <c r="G931" s="10">
        <f>SUM('ცვლილ. ბიუჯ.'!H931,'ცვლილ. საკუთ.'!H931,'მთავრ. ფონდი'!H931,'პრეზ. ფონდი'!H931)</f>
        <v>0</v>
      </c>
      <c r="H931" s="10">
        <f>SUM('ცვლილ. ბიუჯ.'!I931,'ცვლილ. საკუთ.'!I931,'მთავრ. ფონდი'!I931,'პრეზ. ფონდი'!I931)</f>
        <v>0</v>
      </c>
      <c r="I931" s="10">
        <f t="shared" si="53"/>
        <v>0</v>
      </c>
      <c r="J931" s="10">
        <f t="shared" si="54"/>
        <v>0</v>
      </c>
    </row>
    <row r="932" spans="1:10" x14ac:dyDescent="0.25">
      <c r="A932" t="str">
        <f t="shared" si="52"/>
        <v>b</v>
      </c>
      <c r="B932" s="8"/>
      <c r="C932" s="9" t="s">
        <v>14</v>
      </c>
      <c r="D932" s="10">
        <f>SUM('ცვლილ. ბიუჯ.'!E932,'ცვლილ. საკუთ.'!E932,'მთავრ. ფონდი'!E932,'პრეზ. ფონდი'!E932)</f>
        <v>0</v>
      </c>
      <c r="E932" s="10">
        <f>SUM('ცვლილ. ბიუჯ.'!F932,'ცვლილ. საკუთ.'!F932,'მთავრ. ფონდი'!F932,'პრეზ. ფონდი'!F932)</f>
        <v>0</v>
      </c>
      <c r="F932" s="10">
        <f>SUM('ცვლილ. ბიუჯ.'!G932,'ცვლილ. საკუთ.'!G932,'მთავრ. ფონდი'!G932,'პრეზ. ფონდი'!G932)</f>
        <v>0</v>
      </c>
      <c r="G932" s="10">
        <f>SUM('ცვლილ. ბიუჯ.'!H932,'ცვლილ. საკუთ.'!H932,'მთავრ. ფონდი'!H932,'პრეზ. ფონდი'!H932)</f>
        <v>0</v>
      </c>
      <c r="H932" s="10">
        <f>SUM('ცვლილ. ბიუჯ.'!I932,'ცვლილ. საკუთ.'!I932,'მთავრ. ფონდი'!I932,'პრეზ. ფონდი'!I932)</f>
        <v>0</v>
      </c>
      <c r="I932" s="10">
        <f t="shared" si="53"/>
        <v>0</v>
      </c>
      <c r="J932" s="10">
        <f t="shared" si="54"/>
        <v>0</v>
      </c>
    </row>
    <row r="933" spans="1:10" x14ac:dyDescent="0.25">
      <c r="A933" t="str">
        <f t="shared" si="52"/>
        <v>b</v>
      </c>
      <c r="B933" s="8"/>
      <c r="C933" s="9" t="s">
        <v>15</v>
      </c>
      <c r="D933" s="10">
        <f>SUM('ცვლილ. ბიუჯ.'!E933,'ცვლილ. საკუთ.'!E933,'მთავრ. ფონდი'!E933,'პრეზ. ფონდი'!E933)</f>
        <v>0</v>
      </c>
      <c r="E933" s="10">
        <f>SUM('ცვლილ. ბიუჯ.'!F933,'ცვლილ. საკუთ.'!F933,'მთავრ. ფონდი'!F933,'პრეზ. ფონდი'!F933)</f>
        <v>0</v>
      </c>
      <c r="F933" s="10">
        <f>SUM('ცვლილ. ბიუჯ.'!G933,'ცვლილ. საკუთ.'!G933,'მთავრ. ფონდი'!G933,'პრეზ. ფონდი'!G933)</f>
        <v>0</v>
      </c>
      <c r="G933" s="10">
        <f>SUM('ცვლილ. ბიუჯ.'!H933,'ცვლილ. საკუთ.'!H933,'მთავრ. ფონდი'!H933,'პრეზ. ფონდი'!H933)</f>
        <v>0</v>
      </c>
      <c r="H933" s="10">
        <f>SUM('ცვლილ. ბიუჯ.'!I933,'ცვლილ. საკუთ.'!I933,'მთავრ. ფონდი'!I933,'პრეზ. ფონდი'!I933)</f>
        <v>0</v>
      </c>
      <c r="I933" s="10">
        <f t="shared" si="53"/>
        <v>0</v>
      </c>
      <c r="J933" s="10">
        <f t="shared" si="54"/>
        <v>0</v>
      </c>
    </row>
    <row r="934" spans="1:10" x14ac:dyDescent="0.25">
      <c r="A934" t="str">
        <f t="shared" si="52"/>
        <v>a</v>
      </c>
      <c r="B934" s="8"/>
      <c r="C934" s="9" t="s">
        <v>16</v>
      </c>
      <c r="D934" s="10">
        <f>SUM('ცვლილ. ბიუჯ.'!E934,'ცვლილ. საკუთ.'!E934,'მთავრ. ფონდი'!E934,'პრეზ. ფონდი'!E934)</f>
        <v>-1010</v>
      </c>
      <c r="E934" s="10">
        <f>SUM('ცვლილ. ბიუჯ.'!F934,'ცვლილ. საკუთ.'!F934,'მთავრ. ფონდი'!F934,'პრეზ. ფონდი'!F934)</f>
        <v>-187000</v>
      </c>
      <c r="F934" s="10">
        <f>SUM('ცვლილ. ბიუჯ.'!G934,'ცვლილ. საკუთ.'!G934,'მთავრ. ფონდი'!G934,'პრეზ. ფონდი'!G934)</f>
        <v>185990</v>
      </c>
      <c r="G934" s="10">
        <f>SUM('ცვლილ. ბიუჯ.'!H934,'ცვლილ. საკუთ.'!H934,'მთავრ. ფონდი'!H934,'პრეზ. ფონდი'!H934)</f>
        <v>0</v>
      </c>
      <c r="H934" s="10">
        <f>SUM('ცვლილ. ბიუჯ.'!I934,'ცვლილ. საკუთ.'!I934,'მთავრ. ფონდი'!I934,'პრეზ. ფონდი'!I934)</f>
        <v>0</v>
      </c>
      <c r="I934" s="10">
        <f t="shared" si="53"/>
        <v>-1010</v>
      </c>
      <c r="J934" s="10">
        <f t="shared" si="54"/>
        <v>-1010</v>
      </c>
    </row>
    <row r="935" spans="1:10" x14ac:dyDescent="0.25">
      <c r="A935" t="str">
        <f t="shared" si="52"/>
        <v>b</v>
      </c>
      <c r="B935" s="8"/>
      <c r="C935" s="9" t="s">
        <v>17</v>
      </c>
      <c r="D935" s="10">
        <f>SUM('ცვლილ. ბიუჯ.'!E935,'ცვლილ. საკუთ.'!E935,'მთავრ. ფონდი'!E935,'პრეზ. ფონდი'!E935)</f>
        <v>0</v>
      </c>
      <c r="E935" s="10">
        <f>SUM('ცვლილ. ბიუჯ.'!F935,'ცვლილ. საკუთ.'!F935,'მთავრ. ფონდი'!F935,'პრეზ. ფონდი'!F935)</f>
        <v>0</v>
      </c>
      <c r="F935" s="10">
        <f>SUM('ცვლილ. ბიუჯ.'!G935,'ცვლილ. საკუთ.'!G935,'მთავრ. ფონდი'!G935,'პრეზ. ფონდი'!G935)</f>
        <v>0</v>
      </c>
      <c r="G935" s="10">
        <f>SUM('ცვლილ. ბიუჯ.'!H935,'ცვლილ. საკუთ.'!H935,'მთავრ. ფონდი'!H935,'პრეზ. ფონდი'!H935)</f>
        <v>0</v>
      </c>
      <c r="H935" s="10">
        <f>SUM('ცვლილ. ბიუჯ.'!I935,'ცვლილ. საკუთ.'!I935,'მთავრ. ფონდი'!I935,'პრეზ. ფონდი'!I935)</f>
        <v>0</v>
      </c>
      <c r="I935" s="10">
        <f t="shared" si="53"/>
        <v>0</v>
      </c>
      <c r="J935" s="10">
        <f t="shared" si="54"/>
        <v>0</v>
      </c>
    </row>
    <row r="936" spans="1:10" x14ac:dyDescent="0.25">
      <c r="A936" t="str">
        <f t="shared" si="52"/>
        <v>b</v>
      </c>
      <c r="B936" s="5"/>
      <c r="C936" s="6" t="s">
        <v>18</v>
      </c>
      <c r="D936" s="7">
        <f>SUM('ცვლილ. ბიუჯ.'!E936,'ცვლილ. საკუთ.'!E936,'მთავრ. ფონდი'!E936,'პრეზ. ფონდი'!E936)</f>
        <v>0</v>
      </c>
      <c r="E936" s="7">
        <f>SUM('ცვლილ. ბიუჯ.'!F936,'ცვლილ. საკუთ.'!F936,'მთავრ. ფონდი'!F936,'პრეზ. ფონდი'!F936)</f>
        <v>0</v>
      </c>
      <c r="F936" s="7">
        <f>SUM('ცვლილ. ბიუჯ.'!G936,'ცვლილ. საკუთ.'!G936,'მთავრ. ფონდი'!G936,'პრეზ. ფონდი'!G936)</f>
        <v>0</v>
      </c>
      <c r="G936" s="7">
        <f>SUM('ცვლილ. ბიუჯ.'!H936,'ცვლილ. საკუთ.'!H936,'მთავრ. ფონდი'!H936,'პრეზ. ფონდი'!H936)</f>
        <v>0</v>
      </c>
      <c r="H936" s="7">
        <f>SUM('ცვლილ. ბიუჯ.'!I936,'ცვლილ. საკუთ.'!I936,'მთავრ. ფონდი'!I936,'პრეზ. ფონდი'!I936)</f>
        <v>0</v>
      </c>
      <c r="I936" s="7">
        <f t="shared" si="53"/>
        <v>0</v>
      </c>
      <c r="J936" s="7">
        <f t="shared" si="54"/>
        <v>0</v>
      </c>
    </row>
    <row r="937" spans="1:10" x14ac:dyDescent="0.25">
      <c r="A937" t="str">
        <f t="shared" si="52"/>
        <v>b</v>
      </c>
      <c r="B937" s="5"/>
      <c r="C937" s="6" t="s">
        <v>19</v>
      </c>
      <c r="D937" s="7">
        <f>SUM('ცვლილ. ბიუჯ.'!E937,'ცვლილ. საკუთ.'!E937,'მთავრ. ფონდი'!E937,'პრეზ. ფონდი'!E937)</f>
        <v>0</v>
      </c>
      <c r="E937" s="7">
        <f>SUM('ცვლილ. ბიუჯ.'!F937,'ცვლილ. საკუთ.'!F937,'მთავრ. ფონდი'!F937,'პრეზ. ფონდი'!F937)</f>
        <v>0</v>
      </c>
      <c r="F937" s="7">
        <f>SUM('ცვლილ. ბიუჯ.'!G937,'ცვლილ. საკუთ.'!G937,'მთავრ. ფონდი'!G937,'პრეზ. ფონდი'!G937)</f>
        <v>0</v>
      </c>
      <c r="G937" s="7">
        <f>SUM('ცვლილ. ბიუჯ.'!H937,'ცვლილ. საკუთ.'!H937,'მთავრ. ფონდი'!H937,'პრეზ. ფონდი'!H937)</f>
        <v>0</v>
      </c>
      <c r="H937" s="7">
        <f>SUM('ცვლილ. ბიუჯ.'!I937,'ცვლილ. საკუთ.'!I937,'მთავრ. ფონდი'!I937,'პრეზ. ფონდი'!I937)</f>
        <v>0</v>
      </c>
      <c r="I937" s="7">
        <f t="shared" si="53"/>
        <v>0</v>
      </c>
      <c r="J937" s="7">
        <f t="shared" si="54"/>
        <v>0</v>
      </c>
    </row>
    <row r="938" spans="1:10" ht="15.75" thickBot="1" x14ac:dyDescent="0.3">
      <c r="A938" t="str">
        <f t="shared" si="52"/>
        <v>b</v>
      </c>
      <c r="B938" s="11"/>
      <c r="C938" s="12" t="s">
        <v>20</v>
      </c>
      <c r="D938" s="13">
        <f>SUM('ცვლილ. ბიუჯ.'!E938,'ცვლილ. საკუთ.'!E938,'მთავრ. ფონდი'!E938,'პრეზ. ფონდი'!E938)</f>
        <v>0</v>
      </c>
      <c r="E938" s="13">
        <f>SUM('ცვლილ. ბიუჯ.'!F938,'ცვლილ. საკუთ.'!F938,'მთავრ. ფონდი'!F938,'პრეზ. ფონდი'!F938)</f>
        <v>0</v>
      </c>
      <c r="F938" s="13">
        <f>SUM('ცვლილ. ბიუჯ.'!G938,'ცვლილ. საკუთ.'!G938,'მთავრ. ფონდი'!G938,'პრეზ. ფონდი'!G938)</f>
        <v>0</v>
      </c>
      <c r="G938" s="13">
        <f>SUM('ცვლილ. ბიუჯ.'!H938,'ცვლილ. საკუთ.'!H938,'მთავრ. ფონდი'!H938,'პრეზ. ფონდი'!H938)</f>
        <v>0</v>
      </c>
      <c r="H938" s="13">
        <f>SUM('ცვლილ. ბიუჯ.'!I938,'ცვლილ. საკუთ.'!I938,'მთავრ. ფონდი'!I938,'პრეზ. ფონდი'!I938)</f>
        <v>0</v>
      </c>
      <c r="I938" s="13">
        <f t="shared" si="53"/>
        <v>0</v>
      </c>
      <c r="J938" s="13">
        <f t="shared" si="54"/>
        <v>0</v>
      </c>
    </row>
    <row r="939" spans="1:10" ht="31.5" thickTop="1" thickBot="1" x14ac:dyDescent="0.3">
      <c r="A939" t="str">
        <f t="shared" si="52"/>
        <v>a</v>
      </c>
      <c r="B939" s="3" t="s">
        <v>155</v>
      </c>
      <c r="C939" s="14" t="s">
        <v>156</v>
      </c>
      <c r="D939" s="4">
        <f>SUM('ცვლილ. ბიუჯ.'!E939,'ცვლილ. საკუთ.'!E939,'მთავრ. ფონდი'!E939,'პრეზ. ფონდი'!E939)</f>
        <v>0</v>
      </c>
      <c r="E939" s="4">
        <f>SUM('ცვლილ. ბიუჯ.'!F939,'ცვლილ. საკუთ.'!F939,'მთავრ. ფონდი'!F939,'პრეზ. ფონდი'!F939)</f>
        <v>-471000</v>
      </c>
      <c r="F939" s="4">
        <f>SUM('ცვლილ. ბიუჯ.'!G939,'ცვლილ. საკუთ.'!G939,'მთავრ. ფონდი'!G939,'პრეზ. ფონდი'!G939)</f>
        <v>471000</v>
      </c>
      <c r="G939" s="4">
        <f>SUM('ცვლილ. ბიუჯ.'!H939,'ცვლილ. საკუთ.'!H939,'მთავრ. ფონდი'!H939,'პრეზ. ფონდი'!H939)</f>
        <v>0</v>
      </c>
      <c r="H939" s="4">
        <f>SUM('ცვლილ. ბიუჯ.'!I939,'ცვლილ. საკუთ.'!I939,'მთავრ. ფონდი'!I939,'პრეზ. ფონდი'!I939)</f>
        <v>0</v>
      </c>
      <c r="I939" s="4">
        <f t="shared" si="53"/>
        <v>0</v>
      </c>
      <c r="J939" s="4">
        <f t="shared" si="54"/>
        <v>0</v>
      </c>
    </row>
    <row r="940" spans="1:10" ht="15.75" thickTop="1" x14ac:dyDescent="0.25">
      <c r="A940" t="str">
        <f t="shared" si="52"/>
        <v>a</v>
      </c>
      <c r="B940" s="5"/>
      <c r="C940" s="6" t="s">
        <v>10</v>
      </c>
      <c r="D940" s="7">
        <f>SUM('ცვლილ. ბიუჯ.'!E940,'ცვლილ. საკუთ.'!E940,'მთავრ. ფონდი'!E940,'პრეზ. ფონდი'!E940)</f>
        <v>0</v>
      </c>
      <c r="E940" s="7">
        <f>SUM('ცვლილ. ბიუჯ.'!F940,'ცვლილ. საკუთ.'!F940,'მთავრ. ფონდი'!F940,'პრეზ. ფონდი'!F940)</f>
        <v>-471000</v>
      </c>
      <c r="F940" s="7">
        <f>SUM('ცვლილ. ბიუჯ.'!G940,'ცვლილ. საკუთ.'!G940,'მთავრ. ფონდი'!G940,'პრეზ. ფონდი'!G940)</f>
        <v>471000</v>
      </c>
      <c r="G940" s="7">
        <f>SUM('ცვლილ. ბიუჯ.'!H940,'ცვლილ. საკუთ.'!H940,'მთავრ. ფონდი'!H940,'პრეზ. ფონდი'!H940)</f>
        <v>0</v>
      </c>
      <c r="H940" s="7">
        <f>SUM('ცვლილ. ბიუჯ.'!I940,'ცვლილ. საკუთ.'!I940,'მთავრ. ფონდი'!I940,'პრეზ. ფონდი'!I940)</f>
        <v>0</v>
      </c>
      <c r="I940" s="7">
        <f t="shared" si="53"/>
        <v>0</v>
      </c>
      <c r="J940" s="7">
        <f t="shared" si="54"/>
        <v>0</v>
      </c>
    </row>
    <row r="941" spans="1:10" x14ac:dyDescent="0.25">
      <c r="A941" t="str">
        <f t="shared" si="52"/>
        <v>b</v>
      </c>
      <c r="B941" s="8"/>
      <c r="C941" s="9" t="s">
        <v>11</v>
      </c>
      <c r="D941" s="10">
        <f>SUM('ცვლილ. ბიუჯ.'!E941,'ცვლილ. საკუთ.'!E941,'მთავრ. ფონდი'!E941,'პრეზ. ფონდი'!E941)</f>
        <v>0</v>
      </c>
      <c r="E941" s="10">
        <f>SUM('ცვლილ. ბიუჯ.'!F941,'ცვლილ. საკუთ.'!F941,'მთავრ. ფონდი'!F941,'პრეზ. ფონდი'!F941)</f>
        <v>0</v>
      </c>
      <c r="F941" s="10">
        <f>SUM('ცვლილ. ბიუჯ.'!G941,'ცვლილ. საკუთ.'!G941,'მთავრ. ფონდი'!G941,'პრეზ. ფონდი'!G941)</f>
        <v>0</v>
      </c>
      <c r="G941" s="10">
        <f>SUM('ცვლილ. ბიუჯ.'!H941,'ცვლილ. საკუთ.'!H941,'მთავრ. ფონდი'!H941,'პრეზ. ფონდი'!H941)</f>
        <v>0</v>
      </c>
      <c r="H941" s="10">
        <f>SUM('ცვლილ. ბიუჯ.'!I941,'ცვლილ. საკუთ.'!I941,'მთავრ. ფონდი'!I941,'პრეზ. ფონდი'!I941)</f>
        <v>0</v>
      </c>
      <c r="I941" s="10">
        <f t="shared" si="53"/>
        <v>0</v>
      </c>
      <c r="J941" s="10">
        <f t="shared" si="54"/>
        <v>0</v>
      </c>
    </row>
    <row r="942" spans="1:10" x14ac:dyDescent="0.25">
      <c r="A942" t="str">
        <f t="shared" si="52"/>
        <v>b</v>
      </c>
      <c r="B942" s="8"/>
      <c r="C942" s="9" t="s">
        <v>12</v>
      </c>
      <c r="D942" s="10">
        <f>SUM('ცვლილ. ბიუჯ.'!E942,'ცვლილ. საკუთ.'!E942,'მთავრ. ფონდი'!E942,'პრეზ. ფონდი'!E942)</f>
        <v>0</v>
      </c>
      <c r="E942" s="10">
        <f>SUM('ცვლილ. ბიუჯ.'!F942,'ცვლილ. საკუთ.'!F942,'მთავრ. ფონდი'!F942,'პრეზ. ფონდი'!F942)</f>
        <v>0</v>
      </c>
      <c r="F942" s="10">
        <f>SUM('ცვლილ. ბიუჯ.'!G942,'ცვლილ. საკუთ.'!G942,'მთავრ. ფონდი'!G942,'პრეზ. ფონდი'!G942)</f>
        <v>0</v>
      </c>
      <c r="G942" s="10">
        <f>SUM('ცვლილ. ბიუჯ.'!H942,'ცვლილ. საკუთ.'!H942,'მთავრ. ფონდი'!H942,'პრეზ. ფონდი'!H942)</f>
        <v>0</v>
      </c>
      <c r="H942" s="10">
        <f>SUM('ცვლილ. ბიუჯ.'!I942,'ცვლილ. საკუთ.'!I942,'მთავრ. ფონდი'!I942,'პრეზ. ფონდი'!I942)</f>
        <v>0</v>
      </c>
      <c r="I942" s="10">
        <f t="shared" si="53"/>
        <v>0</v>
      </c>
      <c r="J942" s="10">
        <f t="shared" si="54"/>
        <v>0</v>
      </c>
    </row>
    <row r="943" spans="1:10" x14ac:dyDescent="0.25">
      <c r="A943" t="str">
        <f t="shared" si="52"/>
        <v>b</v>
      </c>
      <c r="B943" s="8"/>
      <c r="C943" s="9" t="s">
        <v>13</v>
      </c>
      <c r="D943" s="10">
        <f>SUM('ცვლილ. ბიუჯ.'!E943,'ცვლილ. საკუთ.'!E943,'მთავრ. ფონდი'!E943,'პრეზ. ფონდი'!E943)</f>
        <v>0</v>
      </c>
      <c r="E943" s="10">
        <f>SUM('ცვლილ. ბიუჯ.'!F943,'ცვლილ. საკუთ.'!F943,'მთავრ. ფონდი'!F943,'პრეზ. ფონდი'!F943)</f>
        <v>0</v>
      </c>
      <c r="F943" s="10">
        <f>SUM('ცვლილ. ბიუჯ.'!G943,'ცვლილ. საკუთ.'!G943,'მთავრ. ფონდი'!G943,'პრეზ. ფონდი'!G943)</f>
        <v>0</v>
      </c>
      <c r="G943" s="10">
        <f>SUM('ცვლილ. ბიუჯ.'!H943,'ცვლილ. საკუთ.'!H943,'მთავრ. ფონდი'!H943,'პრეზ. ფონდი'!H943)</f>
        <v>0</v>
      </c>
      <c r="H943" s="10">
        <f>SUM('ცვლილ. ბიუჯ.'!I943,'ცვლილ. საკუთ.'!I943,'მთავრ. ფონდი'!I943,'პრეზ. ფონდი'!I943)</f>
        <v>0</v>
      </c>
      <c r="I943" s="10">
        <f t="shared" si="53"/>
        <v>0</v>
      </c>
      <c r="J943" s="10">
        <f t="shared" si="54"/>
        <v>0</v>
      </c>
    </row>
    <row r="944" spans="1:10" x14ac:dyDescent="0.25">
      <c r="A944" t="str">
        <f t="shared" si="52"/>
        <v>b</v>
      </c>
      <c r="B944" s="8"/>
      <c r="C944" s="9" t="s">
        <v>14</v>
      </c>
      <c r="D944" s="10">
        <f>SUM('ცვლილ. ბიუჯ.'!E944,'ცვლილ. საკუთ.'!E944,'მთავრ. ფონდი'!E944,'პრეზ. ფონდი'!E944)</f>
        <v>0</v>
      </c>
      <c r="E944" s="10">
        <f>SUM('ცვლილ. ბიუჯ.'!F944,'ცვლილ. საკუთ.'!F944,'მთავრ. ფონდი'!F944,'პრეზ. ფონდი'!F944)</f>
        <v>0</v>
      </c>
      <c r="F944" s="10">
        <f>SUM('ცვლილ. ბიუჯ.'!G944,'ცვლილ. საკუთ.'!G944,'მთავრ. ფონდი'!G944,'პრეზ. ფონდი'!G944)</f>
        <v>0</v>
      </c>
      <c r="G944" s="10">
        <f>SUM('ცვლილ. ბიუჯ.'!H944,'ცვლილ. საკუთ.'!H944,'მთავრ. ფონდი'!H944,'პრეზ. ფონდი'!H944)</f>
        <v>0</v>
      </c>
      <c r="H944" s="10">
        <f>SUM('ცვლილ. ბიუჯ.'!I944,'ცვლილ. საკუთ.'!I944,'მთავრ. ფონდი'!I944,'პრეზ. ფონდი'!I944)</f>
        <v>0</v>
      </c>
      <c r="I944" s="10">
        <f t="shared" si="53"/>
        <v>0</v>
      </c>
      <c r="J944" s="10">
        <f t="shared" si="54"/>
        <v>0</v>
      </c>
    </row>
    <row r="945" spans="1:10" x14ac:dyDescent="0.25">
      <c r="A945" t="str">
        <f t="shared" si="52"/>
        <v>b</v>
      </c>
      <c r="B945" s="8"/>
      <c r="C945" s="9" t="s">
        <v>15</v>
      </c>
      <c r="D945" s="10">
        <f>SUM('ცვლილ. ბიუჯ.'!E945,'ცვლილ. საკუთ.'!E945,'მთავრ. ფონდი'!E945,'პრეზ. ფონდი'!E945)</f>
        <v>0</v>
      </c>
      <c r="E945" s="10">
        <f>SUM('ცვლილ. ბიუჯ.'!F945,'ცვლილ. საკუთ.'!F945,'მთავრ. ფონდი'!F945,'პრეზ. ფონდი'!F945)</f>
        <v>0</v>
      </c>
      <c r="F945" s="10">
        <f>SUM('ცვლილ. ბიუჯ.'!G945,'ცვლილ. საკუთ.'!G945,'მთავრ. ფონდი'!G945,'პრეზ. ფონდი'!G945)</f>
        <v>0</v>
      </c>
      <c r="G945" s="10">
        <f>SUM('ცვლილ. ბიუჯ.'!H945,'ცვლილ. საკუთ.'!H945,'მთავრ. ფონდი'!H945,'პრეზ. ფონდი'!H945)</f>
        <v>0</v>
      </c>
      <c r="H945" s="10">
        <f>SUM('ცვლილ. ბიუჯ.'!I945,'ცვლილ. საკუთ.'!I945,'მთავრ. ფონდი'!I945,'პრეზ. ფონდი'!I945)</f>
        <v>0</v>
      </c>
      <c r="I945" s="10">
        <f t="shared" si="53"/>
        <v>0</v>
      </c>
      <c r="J945" s="10">
        <f t="shared" si="54"/>
        <v>0</v>
      </c>
    </row>
    <row r="946" spans="1:10" x14ac:dyDescent="0.25">
      <c r="A946" t="str">
        <f t="shared" si="52"/>
        <v>a</v>
      </c>
      <c r="B946" s="8"/>
      <c r="C946" s="9" t="s">
        <v>16</v>
      </c>
      <c r="D946" s="10">
        <f>SUM('ცვლილ. ბიუჯ.'!E946,'ცვლილ. საკუთ.'!E946,'მთავრ. ფონდი'!E946,'პრეზ. ფონდი'!E946)</f>
        <v>0</v>
      </c>
      <c r="E946" s="10">
        <f>SUM('ცვლილ. ბიუჯ.'!F946,'ცვლილ. საკუთ.'!F946,'მთავრ. ფონდი'!F946,'პრეზ. ფონდი'!F946)</f>
        <v>-471000</v>
      </c>
      <c r="F946" s="10">
        <f>SUM('ცვლილ. ბიუჯ.'!G946,'ცვლილ. საკუთ.'!G946,'მთავრ. ფონდი'!G946,'პრეზ. ფონდი'!G946)</f>
        <v>471000</v>
      </c>
      <c r="G946" s="10">
        <f>SUM('ცვლილ. ბიუჯ.'!H946,'ცვლილ. საკუთ.'!H946,'მთავრ. ფონდი'!H946,'პრეზ. ფონდი'!H946)</f>
        <v>0</v>
      </c>
      <c r="H946" s="10">
        <f>SUM('ცვლილ. ბიუჯ.'!I946,'ცვლილ. საკუთ.'!I946,'მთავრ. ფონდი'!I946,'პრეზ. ფონდი'!I946)</f>
        <v>0</v>
      </c>
      <c r="I946" s="10">
        <f t="shared" si="53"/>
        <v>0</v>
      </c>
      <c r="J946" s="10">
        <f t="shared" si="54"/>
        <v>0</v>
      </c>
    </row>
    <row r="947" spans="1:10" x14ac:dyDescent="0.25">
      <c r="A947" t="str">
        <f t="shared" si="52"/>
        <v>b</v>
      </c>
      <c r="B947" s="8"/>
      <c r="C947" s="9" t="s">
        <v>17</v>
      </c>
      <c r="D947" s="10">
        <f>SUM('ცვლილ. ბიუჯ.'!E947,'ცვლილ. საკუთ.'!E947,'მთავრ. ფონდი'!E947,'პრეზ. ფონდი'!E947)</f>
        <v>0</v>
      </c>
      <c r="E947" s="10">
        <f>SUM('ცვლილ. ბიუჯ.'!F947,'ცვლილ. საკუთ.'!F947,'მთავრ. ფონდი'!F947,'პრეზ. ფონდი'!F947)</f>
        <v>0</v>
      </c>
      <c r="F947" s="10">
        <f>SUM('ცვლილ. ბიუჯ.'!G947,'ცვლილ. საკუთ.'!G947,'მთავრ. ფონდი'!G947,'პრეზ. ფონდი'!G947)</f>
        <v>0</v>
      </c>
      <c r="G947" s="10">
        <f>SUM('ცვლილ. ბიუჯ.'!H947,'ცვლილ. საკუთ.'!H947,'მთავრ. ფონდი'!H947,'პრეზ. ფონდი'!H947)</f>
        <v>0</v>
      </c>
      <c r="H947" s="10">
        <f>SUM('ცვლილ. ბიუჯ.'!I947,'ცვლილ. საკუთ.'!I947,'მთავრ. ფონდი'!I947,'პრეზ. ფონდი'!I947)</f>
        <v>0</v>
      </c>
      <c r="I947" s="10">
        <f t="shared" si="53"/>
        <v>0</v>
      </c>
      <c r="J947" s="10">
        <f t="shared" si="54"/>
        <v>0</v>
      </c>
    </row>
    <row r="948" spans="1:10" x14ac:dyDescent="0.25">
      <c r="A948" t="str">
        <f t="shared" si="52"/>
        <v>b</v>
      </c>
      <c r="B948" s="5"/>
      <c r="C948" s="6" t="s">
        <v>18</v>
      </c>
      <c r="D948" s="7">
        <f>SUM('ცვლილ. ბიუჯ.'!E948,'ცვლილ. საკუთ.'!E948,'მთავრ. ფონდი'!E948,'პრეზ. ფონდი'!E948)</f>
        <v>0</v>
      </c>
      <c r="E948" s="7">
        <f>SUM('ცვლილ. ბიუჯ.'!F948,'ცვლილ. საკუთ.'!F948,'მთავრ. ფონდი'!F948,'პრეზ. ფონდი'!F948)</f>
        <v>0</v>
      </c>
      <c r="F948" s="7">
        <f>SUM('ცვლილ. ბიუჯ.'!G948,'ცვლილ. საკუთ.'!G948,'მთავრ. ფონდი'!G948,'პრეზ. ფონდი'!G948)</f>
        <v>0</v>
      </c>
      <c r="G948" s="7">
        <f>SUM('ცვლილ. ბიუჯ.'!H948,'ცვლილ. საკუთ.'!H948,'მთავრ. ფონდი'!H948,'პრეზ. ფონდი'!H948)</f>
        <v>0</v>
      </c>
      <c r="H948" s="7">
        <f>SUM('ცვლილ. ბიუჯ.'!I948,'ცვლილ. საკუთ.'!I948,'მთავრ. ფონდი'!I948,'პრეზ. ფონდი'!I948)</f>
        <v>0</v>
      </c>
      <c r="I948" s="7">
        <f t="shared" si="53"/>
        <v>0</v>
      </c>
      <c r="J948" s="7">
        <f t="shared" si="54"/>
        <v>0</v>
      </c>
    </row>
    <row r="949" spans="1:10" x14ac:dyDescent="0.25">
      <c r="A949" t="str">
        <f t="shared" si="52"/>
        <v>b</v>
      </c>
      <c r="B949" s="5"/>
      <c r="C949" s="6" t="s">
        <v>19</v>
      </c>
      <c r="D949" s="7">
        <f>SUM('ცვლილ. ბიუჯ.'!E949,'ცვლილ. საკუთ.'!E949,'მთავრ. ფონდი'!E949,'პრეზ. ფონდი'!E949)</f>
        <v>0</v>
      </c>
      <c r="E949" s="7">
        <f>SUM('ცვლილ. ბიუჯ.'!F949,'ცვლილ. საკუთ.'!F949,'მთავრ. ფონდი'!F949,'პრეზ. ფონდი'!F949)</f>
        <v>0</v>
      </c>
      <c r="F949" s="7">
        <f>SUM('ცვლილ. ბიუჯ.'!G949,'ცვლილ. საკუთ.'!G949,'მთავრ. ფონდი'!G949,'პრეზ. ფონდი'!G949)</f>
        <v>0</v>
      </c>
      <c r="G949" s="7">
        <f>SUM('ცვლილ. ბიუჯ.'!H949,'ცვლილ. საკუთ.'!H949,'მთავრ. ფონდი'!H949,'პრეზ. ფონდი'!H949)</f>
        <v>0</v>
      </c>
      <c r="H949" s="7">
        <f>SUM('ცვლილ. ბიუჯ.'!I949,'ცვლილ. საკუთ.'!I949,'მთავრ. ფონდი'!I949,'პრეზ. ფონდი'!I949)</f>
        <v>0</v>
      </c>
      <c r="I949" s="7">
        <f t="shared" si="53"/>
        <v>0</v>
      </c>
      <c r="J949" s="7">
        <f t="shared" si="54"/>
        <v>0</v>
      </c>
    </row>
    <row r="950" spans="1:10" ht="15.75" thickBot="1" x14ac:dyDescent="0.3">
      <c r="A950" t="str">
        <f t="shared" si="52"/>
        <v>b</v>
      </c>
      <c r="B950" s="11"/>
      <c r="C950" s="12" t="s">
        <v>20</v>
      </c>
      <c r="D950" s="13">
        <f>SUM('ცვლილ. ბიუჯ.'!E950,'ცვლილ. საკუთ.'!E950,'მთავრ. ფონდი'!E950,'პრეზ. ფონდი'!E950)</f>
        <v>0</v>
      </c>
      <c r="E950" s="13">
        <f>SUM('ცვლილ. ბიუჯ.'!F950,'ცვლილ. საკუთ.'!F950,'მთავრ. ფონდი'!F950,'პრეზ. ფონდი'!F950)</f>
        <v>0</v>
      </c>
      <c r="F950" s="13">
        <f>SUM('ცვლილ. ბიუჯ.'!G950,'ცვლილ. საკუთ.'!G950,'მთავრ. ფონდი'!G950,'პრეზ. ფონდი'!G950)</f>
        <v>0</v>
      </c>
      <c r="G950" s="13">
        <f>SUM('ცვლილ. ბიუჯ.'!H950,'ცვლილ. საკუთ.'!H950,'მთავრ. ფონდი'!H950,'პრეზ. ფონდი'!H950)</f>
        <v>0</v>
      </c>
      <c r="H950" s="13">
        <f>SUM('ცვლილ. ბიუჯ.'!I950,'ცვლილ. საკუთ.'!I950,'მთავრ. ფონდი'!I950,'პრეზ. ფონდი'!I950)</f>
        <v>0</v>
      </c>
      <c r="I950" s="13">
        <f t="shared" si="53"/>
        <v>0</v>
      </c>
      <c r="J950" s="13">
        <f t="shared" si="54"/>
        <v>0</v>
      </c>
    </row>
    <row r="951" spans="1:10" ht="31.5" thickTop="1" thickBot="1" x14ac:dyDescent="0.3">
      <c r="A951" t="str">
        <f t="shared" si="52"/>
        <v>a</v>
      </c>
      <c r="B951" s="123" t="s">
        <v>157</v>
      </c>
      <c r="C951" s="122" t="s">
        <v>158</v>
      </c>
      <c r="D951" s="14">
        <f>SUM('ცვლილ. ბიუჯ.'!E951,'ცვლილ. საკუთ.'!E951,'მთავრ. ფონდი'!E951,'პრეზ. ფონდი'!E951)</f>
        <v>536870</v>
      </c>
      <c r="E951" s="14">
        <f>SUM('ცვლილ. ბიუჯ.'!F951,'ცვლილ. საკუთ.'!F951,'მთავრ. ფონდი'!F951,'პრეზ. ფონდი'!F951)</f>
        <v>-280130</v>
      </c>
      <c r="F951" s="14">
        <f>SUM('ცვლილ. ბიუჯ.'!G951,'ცვლილ. საკუთ.'!G951,'მთავრ. ფონდი'!G951,'პრეზ. ფონდი'!G951)</f>
        <v>524000</v>
      </c>
      <c r="G951" s="14">
        <f>SUM('ცვლილ. ბიუჯ.'!H951,'ცვლილ. საკუთ.'!H951,'მთავრ. ფონდი'!H951,'პრეზ. ფონდი'!H951)</f>
        <v>121000</v>
      </c>
      <c r="H951" s="14">
        <f>SUM('ცვლილ. ბიუჯ.'!I951,'ცვლილ. საკუთ.'!I951,'მთავრ. ფონდი'!I951,'პრეზ. ფონდი'!I951)</f>
        <v>172000</v>
      </c>
      <c r="I951" s="14">
        <f t="shared" si="53"/>
        <v>243870</v>
      </c>
      <c r="J951" s="14">
        <f t="shared" si="54"/>
        <v>364870</v>
      </c>
    </row>
    <row r="952" spans="1:10" ht="15.75" thickTop="1" x14ac:dyDescent="0.25">
      <c r="A952" t="str">
        <f t="shared" si="52"/>
        <v>a</v>
      </c>
      <c r="B952" s="5"/>
      <c r="C952" s="6" t="s">
        <v>10</v>
      </c>
      <c r="D952" s="7">
        <f>SUM('ცვლილ. ბიუჯ.'!E952,'ცვლილ. საკუთ.'!E952,'მთავრ. ფონდი'!E952,'პრეზ. ფონდი'!E952)</f>
        <v>277262</v>
      </c>
      <c r="E952" s="7">
        <f>SUM('ცვლილ. ბიუჯ.'!F952,'ცვლილ. საკუთ.'!F952,'მთავრ. ფონდი'!F952,'პრეზ. ფონდი'!F952)</f>
        <v>-537738</v>
      </c>
      <c r="F952" s="7">
        <f>SUM('ცვლილ. ბიუჯ.'!G952,'ცვლილ. საკუთ.'!G952,'მთავრ. ფონდი'!G952,'პრეზ. ფონდი'!G952)</f>
        <v>522000</v>
      </c>
      <c r="G952" s="7">
        <f>SUM('ცვლილ. ბიუჯ.'!H952,'ცვლილ. საკუთ.'!H952,'მთავრ. ფონდი'!H952,'პრეზ. ფონდი'!H952)</f>
        <v>121000</v>
      </c>
      <c r="H952" s="7">
        <f>SUM('ცვლილ. ბიუჯ.'!I952,'ცვლილ. საკუთ.'!I952,'მთავრ. ფონდი'!I952,'პრეზ. ფონდი'!I952)</f>
        <v>172000</v>
      </c>
      <c r="I952" s="7">
        <f t="shared" si="53"/>
        <v>-15738</v>
      </c>
      <c r="J952" s="7">
        <f t="shared" si="54"/>
        <v>105262</v>
      </c>
    </row>
    <row r="953" spans="1:10" x14ac:dyDescent="0.25">
      <c r="A953" t="str">
        <f t="shared" si="52"/>
        <v>b</v>
      </c>
      <c r="B953" s="8"/>
      <c r="C953" s="9" t="s">
        <v>11</v>
      </c>
      <c r="D953" s="10">
        <f>SUM('ცვლილ. ბიუჯ.'!E953,'ცვლილ. საკუთ.'!E953,'მთავრ. ფონდი'!E953,'პრეზ. ფონდი'!E953)</f>
        <v>0</v>
      </c>
      <c r="E953" s="10">
        <f>SUM('ცვლილ. ბიუჯ.'!F953,'ცვლილ. საკუთ.'!F953,'მთავრ. ფონდი'!F953,'პრეზ. ფონდი'!F953)</f>
        <v>0</v>
      </c>
      <c r="F953" s="10">
        <f>SUM('ცვლილ. ბიუჯ.'!G953,'ცვლილ. საკუთ.'!G953,'მთავრ. ფონდი'!G953,'პრეზ. ფონდი'!G953)</f>
        <v>0</v>
      </c>
      <c r="G953" s="10">
        <f>SUM('ცვლილ. ბიუჯ.'!H953,'ცვლილ. საკუთ.'!H953,'მთავრ. ფონდი'!H953,'პრეზ. ფონდი'!H953)</f>
        <v>0</v>
      </c>
      <c r="H953" s="10">
        <f>SUM('ცვლილ. ბიუჯ.'!I953,'ცვლილ. საკუთ.'!I953,'მთავრ. ფონდი'!I953,'პრეზ. ფონდი'!I953)</f>
        <v>0</v>
      </c>
      <c r="I953" s="10">
        <f t="shared" si="53"/>
        <v>0</v>
      </c>
      <c r="J953" s="10">
        <f t="shared" si="54"/>
        <v>0</v>
      </c>
    </row>
    <row r="954" spans="1:10" x14ac:dyDescent="0.25">
      <c r="A954" t="str">
        <f t="shared" si="52"/>
        <v>a</v>
      </c>
      <c r="B954" s="8"/>
      <c r="C954" s="9" t="s">
        <v>12</v>
      </c>
      <c r="D954" s="10">
        <f>SUM('ცვლილ. ბიუჯ.'!E954,'ცვლილ. საკუთ.'!E954,'მთავრ. ფონდი'!E954,'პრეზ. ფონდი'!E954)</f>
        <v>356016</v>
      </c>
      <c r="E954" s="10">
        <f>SUM('ცვლილ. ბიუჯ.'!F954,'ცვლილ. საკუთ.'!F954,'მთავრ. ფონდი'!F954,'პრეზ. ფონდი'!F954)</f>
        <v>-88984</v>
      </c>
      <c r="F954" s="10">
        <f>SUM('ცვლილ. ბიუჯ.'!G954,'ცვლილ. საკუთ.'!G954,'მთავრ. ფონდი'!G954,'პრეზ. ფონდი'!G954)</f>
        <v>147000</v>
      </c>
      <c r="G954" s="10">
        <f>SUM('ცვლილ. ბიუჯ.'!H954,'ცვლილ. საკუთ.'!H954,'მთავრ. ფონდი'!H954,'პრეზ. ფონდი'!H954)</f>
        <v>149000</v>
      </c>
      <c r="H954" s="10">
        <f>SUM('ცვლილ. ბიუჯ.'!I954,'ცვლილ. საკუთ.'!I954,'მთავრ. ფონდი'!I954,'პრეზ. ფონდი'!I954)</f>
        <v>149000</v>
      </c>
      <c r="I954" s="10">
        <f t="shared" si="53"/>
        <v>58016</v>
      </c>
      <c r="J954" s="10">
        <f t="shared" si="54"/>
        <v>207016</v>
      </c>
    </row>
    <row r="955" spans="1:10" x14ac:dyDescent="0.25">
      <c r="A955" t="str">
        <f t="shared" si="52"/>
        <v>b</v>
      </c>
      <c r="B955" s="8"/>
      <c r="C955" s="9" t="s">
        <v>13</v>
      </c>
      <c r="D955" s="10">
        <f>SUM('ცვლილ. ბიუჯ.'!E955,'ცვლილ. საკუთ.'!E955,'მთავრ. ფონდი'!E955,'პრეზ. ფონდი'!E955)</f>
        <v>0</v>
      </c>
      <c r="E955" s="10">
        <f>SUM('ცვლილ. ბიუჯ.'!F955,'ცვლილ. საკუთ.'!F955,'მთავრ. ფონდი'!F955,'პრეზ. ფონდი'!F955)</f>
        <v>0</v>
      </c>
      <c r="F955" s="10">
        <f>SUM('ცვლილ. ბიუჯ.'!G955,'ცვლილ. საკუთ.'!G955,'მთავრ. ფონდი'!G955,'პრეზ. ფონდი'!G955)</f>
        <v>0</v>
      </c>
      <c r="G955" s="10">
        <f>SUM('ცვლილ. ბიუჯ.'!H955,'ცვლილ. საკუთ.'!H955,'მთავრ. ფონდი'!H955,'პრეზ. ფონდი'!H955)</f>
        <v>0</v>
      </c>
      <c r="H955" s="10">
        <f>SUM('ცვლილ. ბიუჯ.'!I955,'ცვლილ. საკუთ.'!I955,'მთავრ. ფონდი'!I955,'პრეზ. ფონდი'!I955)</f>
        <v>0</v>
      </c>
      <c r="I955" s="10">
        <f t="shared" si="53"/>
        <v>0</v>
      </c>
      <c r="J955" s="10">
        <f t="shared" si="54"/>
        <v>0</v>
      </c>
    </row>
    <row r="956" spans="1:10" x14ac:dyDescent="0.25">
      <c r="A956" t="str">
        <f t="shared" si="52"/>
        <v>b</v>
      </c>
      <c r="B956" s="8"/>
      <c r="C956" s="9" t="s">
        <v>14</v>
      </c>
      <c r="D956" s="10">
        <f>SUM('ცვლილ. ბიუჯ.'!E956,'ცვლილ. საკუთ.'!E956,'მთავრ. ფონდი'!E956,'პრეზ. ფონდი'!E956)</f>
        <v>0</v>
      </c>
      <c r="E956" s="10">
        <f>SUM('ცვლილ. ბიუჯ.'!F956,'ცვლილ. საკუთ.'!F956,'მთავრ. ფონდი'!F956,'პრეზ. ფონდი'!F956)</f>
        <v>0</v>
      </c>
      <c r="F956" s="10">
        <f>SUM('ცვლილ. ბიუჯ.'!G956,'ცვლილ. საკუთ.'!G956,'მთავრ. ფონდი'!G956,'პრეზ. ფონდი'!G956)</f>
        <v>0</v>
      </c>
      <c r="G956" s="10">
        <f>SUM('ცვლილ. ბიუჯ.'!H956,'ცვლილ. საკუთ.'!H956,'მთავრ. ფონდი'!H956,'პრეზ. ფონდი'!H956)</f>
        <v>0</v>
      </c>
      <c r="H956" s="10">
        <f>SUM('ცვლილ. ბიუჯ.'!I956,'ცვლილ. საკუთ.'!I956,'მთავრ. ფონდი'!I956,'პრეზ. ფონდი'!I956)</f>
        <v>0</v>
      </c>
      <c r="I956" s="10">
        <f t="shared" si="53"/>
        <v>0</v>
      </c>
      <c r="J956" s="10">
        <f t="shared" si="54"/>
        <v>0</v>
      </c>
    </row>
    <row r="957" spans="1:10" x14ac:dyDescent="0.25">
      <c r="A957" t="str">
        <f t="shared" si="52"/>
        <v>b</v>
      </c>
      <c r="B957" s="8"/>
      <c r="C957" s="9" t="s">
        <v>15</v>
      </c>
      <c r="D957" s="10">
        <f>SUM('ცვლილ. ბიუჯ.'!E957,'ცვლილ. საკუთ.'!E957,'მთავრ. ფონდი'!E957,'პრეზ. ფონდი'!E957)</f>
        <v>0</v>
      </c>
      <c r="E957" s="10">
        <f>SUM('ცვლილ. ბიუჯ.'!F957,'ცვლილ. საკუთ.'!F957,'მთავრ. ფონდი'!F957,'პრეზ. ფონდი'!F957)</f>
        <v>0</v>
      </c>
      <c r="F957" s="10">
        <f>SUM('ცვლილ. ბიუჯ.'!G957,'ცვლილ. საკუთ.'!G957,'მთავრ. ფონდი'!G957,'პრეზ. ფონდი'!G957)</f>
        <v>0</v>
      </c>
      <c r="G957" s="10">
        <f>SUM('ცვლილ. ბიუჯ.'!H957,'ცვლილ. საკუთ.'!H957,'მთავრ. ფონდი'!H957,'პრეზ. ფონდი'!H957)</f>
        <v>0</v>
      </c>
      <c r="H957" s="10">
        <f>SUM('ცვლილ. ბიუჯ.'!I957,'ცვლილ. საკუთ.'!I957,'მთავრ. ფონდი'!I957,'პრეზ. ფონდი'!I957)</f>
        <v>0</v>
      </c>
      <c r="I957" s="10">
        <f t="shared" si="53"/>
        <v>0</v>
      </c>
      <c r="J957" s="10">
        <f t="shared" si="54"/>
        <v>0</v>
      </c>
    </row>
    <row r="958" spans="1:10" x14ac:dyDescent="0.25">
      <c r="A958" t="str">
        <f t="shared" si="52"/>
        <v>a</v>
      </c>
      <c r="B958" s="8"/>
      <c r="C958" s="9" t="s">
        <v>16</v>
      </c>
      <c r="D958" s="10">
        <f>SUM('ცვლილ. ბიუჯ.'!E958,'ცვლილ. საკუთ.'!E958,'მთავრ. ფონდი'!E958,'პრეზ. ფონდი'!E958)</f>
        <v>-83710</v>
      </c>
      <c r="E958" s="10">
        <f>SUM('ცვლილ. ბიუჯ.'!F958,'ცვლილ. საკუთ.'!F958,'მთავრ. ფონდი'!F958,'პრეზ. ფონდი'!F958)</f>
        <v>-450710</v>
      </c>
      <c r="F958" s="10">
        <f>SUM('ცვლილ. ბიუჯ.'!G958,'ცვლილ. საკუთ.'!G958,'მთავრ. ფონდი'!G958,'პრეზ. ფონდი'!G958)</f>
        <v>374000</v>
      </c>
      <c r="G958" s="10">
        <f>SUM('ცვლილ. ბიუჯ.'!H958,'ცვლილ. საკუთ.'!H958,'მთავრ. ფონდი'!H958,'პრეზ. ფონდი'!H958)</f>
        <v>-29000</v>
      </c>
      <c r="H958" s="10">
        <f>SUM('ცვლილ. ბიუჯ.'!I958,'ცვლილ. საკუთ.'!I958,'მთავრ. ფონდი'!I958,'პრეზ. ფონდი'!I958)</f>
        <v>22000</v>
      </c>
      <c r="I958" s="10">
        <f t="shared" si="53"/>
        <v>-76710</v>
      </c>
      <c r="J958" s="10">
        <f t="shared" si="54"/>
        <v>-105710</v>
      </c>
    </row>
    <row r="959" spans="1:10" x14ac:dyDescent="0.25">
      <c r="A959" t="str">
        <f t="shared" si="52"/>
        <v>a</v>
      </c>
      <c r="B959" s="8"/>
      <c r="C959" s="9" t="s">
        <v>17</v>
      </c>
      <c r="D959" s="10">
        <f>SUM('ცვლილ. ბიუჯ.'!E959,'ცვლილ. საკუთ.'!E959,'მთავრ. ფონდი'!E959,'პრეზ. ფონდი'!E959)</f>
        <v>4956</v>
      </c>
      <c r="E959" s="10">
        <f>SUM('ცვლილ. ბიუჯ.'!F959,'ცვლილ. საკუთ.'!F959,'მთავრ. ფონდი'!F959,'პრეზ. ფონდი'!F959)</f>
        <v>1956</v>
      </c>
      <c r="F959" s="10">
        <f>SUM('ცვლილ. ბიუჯ.'!G959,'ცვლილ. საკუთ.'!G959,'მთავრ. ფონდი'!G959,'პრეზ. ფონდი'!G959)</f>
        <v>1000</v>
      </c>
      <c r="G959" s="10">
        <f>SUM('ცვლილ. ბიუჯ.'!H959,'ცვლილ. საკუთ.'!H959,'მთავრ. ფონდი'!H959,'პრეზ. ფონდი'!H959)</f>
        <v>1000</v>
      </c>
      <c r="H959" s="10">
        <f>SUM('ცვლილ. ბიუჯ.'!I959,'ცვლილ. საკუთ.'!I959,'მთავრ. ფონდი'!I959,'პრეზ. ფონდი'!I959)</f>
        <v>1000</v>
      </c>
      <c r="I959" s="10">
        <f t="shared" si="53"/>
        <v>2956</v>
      </c>
      <c r="J959" s="10">
        <f t="shared" si="54"/>
        <v>3956</v>
      </c>
    </row>
    <row r="960" spans="1:10" x14ac:dyDescent="0.25">
      <c r="A960" t="str">
        <f t="shared" si="52"/>
        <v>a</v>
      </c>
      <c r="B960" s="5"/>
      <c r="C960" s="6" t="s">
        <v>18</v>
      </c>
      <c r="D960" s="7">
        <f>SUM('ცვლილ. ბიუჯ.'!E960,'ცვლილ. საკუთ.'!E960,'მთავრ. ფონდი'!E960,'პრეზ. ფონდი'!E960)</f>
        <v>5000</v>
      </c>
      <c r="E960" s="7">
        <f>SUM('ცვლილ. ბიუჯ.'!F960,'ცვლილ. საკუთ.'!F960,'მთავრ. ფონდი'!F960,'პრეზ. ფონდი'!F960)</f>
        <v>3000</v>
      </c>
      <c r="F960" s="7">
        <f>SUM('ცვლილ. ბიუჯ.'!G960,'ცვლილ. საკუთ.'!G960,'მთავრ. ფონდი'!G960,'პრეზ. ფონდი'!G960)</f>
        <v>2000</v>
      </c>
      <c r="G960" s="7">
        <f>SUM('ცვლილ. ბიუჯ.'!H960,'ცვლილ. საკუთ.'!H960,'მთავრ. ფონდი'!H960,'პრეზ. ფონდი'!H960)</f>
        <v>0</v>
      </c>
      <c r="H960" s="7">
        <f>SUM('ცვლილ. ბიუჯ.'!I960,'ცვლილ. საკუთ.'!I960,'მთავრ. ფონდი'!I960,'პრეზ. ფონდი'!I960)</f>
        <v>0</v>
      </c>
      <c r="I960" s="7">
        <f t="shared" si="53"/>
        <v>5000</v>
      </c>
      <c r="J960" s="7">
        <f t="shared" si="54"/>
        <v>5000</v>
      </c>
    </row>
    <row r="961" spans="1:10" x14ac:dyDescent="0.25">
      <c r="A961" t="str">
        <f t="shared" si="52"/>
        <v>b</v>
      </c>
      <c r="B961" s="5"/>
      <c r="C961" s="6" t="s">
        <v>19</v>
      </c>
      <c r="D961" s="7">
        <f>SUM('ცვლილ. ბიუჯ.'!E961,'ცვლილ. საკუთ.'!E961,'მთავრ. ფონდი'!E961,'პრეზ. ფონდი'!E961)</f>
        <v>0</v>
      </c>
      <c r="E961" s="7">
        <f>SUM('ცვლილ. ბიუჯ.'!F961,'ცვლილ. საკუთ.'!F961,'მთავრ. ფონდი'!F961,'პრეზ. ფონდი'!F961)</f>
        <v>0</v>
      </c>
      <c r="F961" s="7">
        <f>SUM('ცვლილ. ბიუჯ.'!G961,'ცვლილ. საკუთ.'!G961,'მთავრ. ფონდი'!G961,'პრეზ. ფონდი'!G961)</f>
        <v>0</v>
      </c>
      <c r="G961" s="7">
        <f>SUM('ცვლილ. ბიუჯ.'!H961,'ცვლილ. საკუთ.'!H961,'მთავრ. ფონდი'!H961,'პრეზ. ფონდი'!H961)</f>
        <v>0</v>
      </c>
      <c r="H961" s="7">
        <f>SUM('ცვლილ. ბიუჯ.'!I961,'ცვლილ. საკუთ.'!I961,'მთავრ. ფონდი'!I961,'პრეზ. ფონდი'!I961)</f>
        <v>0</v>
      </c>
      <c r="I961" s="7">
        <f t="shared" si="53"/>
        <v>0</v>
      </c>
      <c r="J961" s="7">
        <f t="shared" si="54"/>
        <v>0</v>
      </c>
    </row>
    <row r="962" spans="1:10" ht="15.75" thickBot="1" x14ac:dyDescent="0.3">
      <c r="A962" t="str">
        <f t="shared" si="52"/>
        <v>a</v>
      </c>
      <c r="B962" s="11"/>
      <c r="C962" s="12" t="s">
        <v>20</v>
      </c>
      <c r="D962" s="13">
        <f>SUM('ცვლილ. ბიუჯ.'!E962,'ცვლილ. საკუთ.'!E962,'მთავრ. ფონდი'!E962,'პრეზ. ფონდი'!E962)</f>
        <v>254608</v>
      </c>
      <c r="E962" s="13">
        <f>SUM('ცვლილ. ბიუჯ.'!F962,'ცვლილ. საკუთ.'!F962,'მთავრ. ფონდი'!F962,'პრეზ. ფონდი'!F962)</f>
        <v>254608</v>
      </c>
      <c r="F962" s="13">
        <f>SUM('ცვლილ. ბიუჯ.'!G962,'ცვლილ. საკუთ.'!G962,'მთავრ. ფონდი'!G962,'პრეზ. ფონდი'!G962)</f>
        <v>0</v>
      </c>
      <c r="G962" s="13">
        <f>SUM('ცვლილ. ბიუჯ.'!H962,'ცვლილ. საკუთ.'!H962,'მთავრ. ფონდი'!H962,'პრეზ. ფონდი'!H962)</f>
        <v>0</v>
      </c>
      <c r="H962" s="13">
        <f>SUM('ცვლილ. ბიუჯ.'!I962,'ცვლილ. საკუთ.'!I962,'მთავრ. ფონდი'!I962,'პრეზ. ფონდი'!I962)</f>
        <v>0</v>
      </c>
      <c r="I962" s="13">
        <f t="shared" si="53"/>
        <v>254608</v>
      </c>
      <c r="J962" s="13">
        <f t="shared" si="54"/>
        <v>254608</v>
      </c>
    </row>
    <row r="963" spans="1:10" ht="16.5" thickTop="1" thickBot="1" x14ac:dyDescent="0.3">
      <c r="A963" t="str">
        <f t="shared" si="52"/>
        <v>a</v>
      </c>
      <c r="B963" s="121" t="s">
        <v>159</v>
      </c>
      <c r="C963" s="122" t="s">
        <v>342</v>
      </c>
      <c r="D963" s="14">
        <f>SUM('ცვლილ. ბიუჯ.'!E963,'ცვლილ. საკუთ.'!E963,'მთავრ. ფონდი'!E963,'პრეზ. ფონდი'!E963)</f>
        <v>-5338400</v>
      </c>
      <c r="E963" s="14">
        <f>SUM('ცვლილ. ბიუჯ.'!F963,'ცვლილ. საკუთ.'!F963,'მთავრ. ფონდი'!F963,'პრეზ. ფონდი'!F963)</f>
        <v>-620500</v>
      </c>
      <c r="F963" s="14">
        <f>SUM('ცვლილ. ბიუჯ.'!G963,'ცვლილ. საკუთ.'!G963,'მთავრ. ფონდი'!G963,'პრეზ. ფონდი'!G963)</f>
        <v>-580200</v>
      </c>
      <c r="G963" s="14">
        <f>SUM('ცვლილ. ბიუჯ.'!H963,'ცვლილ. საკუთ.'!H963,'მთავრ. ფონდი'!H963,'პრეზ. ფონდი'!H963)</f>
        <v>-2070900</v>
      </c>
      <c r="H963" s="14">
        <f>SUM('ცვლილ. ბიუჯ.'!I963,'ცვლილ. საკუთ.'!I963,'მთავრ. ფონდი'!I963,'პრეზ. ფონდი'!I963)</f>
        <v>-2066800</v>
      </c>
      <c r="I963" s="14">
        <f t="shared" si="53"/>
        <v>-1200700</v>
      </c>
      <c r="J963" s="14">
        <f t="shared" si="54"/>
        <v>-3271600</v>
      </c>
    </row>
    <row r="964" spans="1:10" ht="15.75" thickTop="1" x14ac:dyDescent="0.25">
      <c r="A964" t="str">
        <f t="shared" si="52"/>
        <v>a</v>
      </c>
      <c r="B964" s="5"/>
      <c r="C964" s="6" t="s">
        <v>10</v>
      </c>
      <c r="D964" s="7">
        <f>SUM('ცვლილ. ბიუჯ.'!E964,'ცვლილ. საკუთ.'!E964,'მთავრ. ფონდი'!E964,'პრეზ. ფონდი'!E964)</f>
        <v>-5338400</v>
      </c>
      <c r="E964" s="7">
        <f>SUM('ცვლილ. ბიუჯ.'!F964,'ცვლილ. საკუთ.'!F964,'მთავრ. ფონდი'!F964,'პრეზ. ფონდი'!F964)</f>
        <v>-620500</v>
      </c>
      <c r="F964" s="7">
        <f>SUM('ცვლილ. ბიუჯ.'!G964,'ცვლილ. საკუთ.'!G964,'მთავრ. ფონდი'!G964,'პრეზ. ფონდი'!G964)</f>
        <v>-580200</v>
      </c>
      <c r="G964" s="7">
        <f>SUM('ცვლილ. ბიუჯ.'!H964,'ცვლილ. საკუთ.'!H964,'მთავრ. ფონდი'!H964,'პრეზ. ფონდი'!H964)</f>
        <v>-2070900</v>
      </c>
      <c r="H964" s="7">
        <f>SUM('ცვლილ. ბიუჯ.'!I964,'ცვლილ. საკუთ.'!I964,'მთავრ. ფონდი'!I964,'პრეზ. ფონდი'!I964)</f>
        <v>-2066800</v>
      </c>
      <c r="I964" s="7">
        <f t="shared" si="53"/>
        <v>-1200700</v>
      </c>
      <c r="J964" s="7">
        <f t="shared" si="54"/>
        <v>-3271600</v>
      </c>
    </row>
    <row r="965" spans="1:10" x14ac:dyDescent="0.25">
      <c r="A965" t="str">
        <f t="shared" si="52"/>
        <v>b</v>
      </c>
      <c r="B965" s="8"/>
      <c r="C965" s="9" t="s">
        <v>11</v>
      </c>
      <c r="D965" s="10">
        <f>SUM('ცვლილ. ბიუჯ.'!E965,'ცვლილ. საკუთ.'!E965,'მთავრ. ფონდი'!E965,'პრეზ. ფონდი'!E965)</f>
        <v>0</v>
      </c>
      <c r="E965" s="10">
        <f>SUM('ცვლილ. ბიუჯ.'!F965,'ცვლილ. საკუთ.'!F965,'მთავრ. ფონდი'!F965,'პრეზ. ფონდი'!F965)</f>
        <v>0</v>
      </c>
      <c r="F965" s="10">
        <f>SUM('ცვლილ. ბიუჯ.'!G965,'ცვლილ. საკუთ.'!G965,'მთავრ. ფონდი'!G965,'პრეზ. ფონდი'!G965)</f>
        <v>0</v>
      </c>
      <c r="G965" s="10">
        <f>SUM('ცვლილ. ბიუჯ.'!H965,'ცვლილ. საკუთ.'!H965,'მთავრ. ფონდი'!H965,'პრეზ. ფონდი'!H965)</f>
        <v>0</v>
      </c>
      <c r="H965" s="10">
        <f>SUM('ცვლილ. ბიუჯ.'!I965,'ცვლილ. საკუთ.'!I965,'მთავრ. ფონდი'!I965,'პრეზ. ფონდი'!I965)</f>
        <v>0</v>
      </c>
      <c r="I965" s="10">
        <f t="shared" si="53"/>
        <v>0</v>
      </c>
      <c r="J965" s="10">
        <f t="shared" si="54"/>
        <v>0</v>
      </c>
    </row>
    <row r="966" spans="1:10" x14ac:dyDescent="0.25">
      <c r="A966" t="str">
        <f t="shared" si="52"/>
        <v>b</v>
      </c>
      <c r="B966" s="8"/>
      <c r="C966" s="9" t="s">
        <v>12</v>
      </c>
      <c r="D966" s="10">
        <f>SUM('ცვლილ. ბიუჯ.'!E966,'ცვლილ. საკუთ.'!E966,'მთავრ. ფონდი'!E966,'პრეზ. ფონდი'!E966)</f>
        <v>0</v>
      </c>
      <c r="E966" s="10">
        <f>SUM('ცვლილ. ბიუჯ.'!F966,'ცვლილ. საკუთ.'!F966,'მთავრ. ფონდი'!F966,'პრეზ. ფონდი'!F966)</f>
        <v>0</v>
      </c>
      <c r="F966" s="10">
        <f>SUM('ცვლილ. ბიუჯ.'!G966,'ცვლილ. საკუთ.'!G966,'მთავრ. ფონდი'!G966,'პრეზ. ფონდი'!G966)</f>
        <v>0</v>
      </c>
      <c r="G966" s="10">
        <f>SUM('ცვლილ. ბიუჯ.'!H966,'ცვლილ. საკუთ.'!H966,'მთავრ. ფონდი'!H966,'პრეზ. ფონდი'!H966)</f>
        <v>0</v>
      </c>
      <c r="H966" s="10">
        <f>SUM('ცვლილ. ბიუჯ.'!I966,'ცვლილ. საკუთ.'!I966,'მთავრ. ფონდი'!I966,'პრეზ. ფონდი'!I966)</f>
        <v>0</v>
      </c>
      <c r="I966" s="10">
        <f t="shared" si="53"/>
        <v>0</v>
      </c>
      <c r="J966" s="10">
        <f t="shared" si="54"/>
        <v>0</v>
      </c>
    </row>
    <row r="967" spans="1:10" x14ac:dyDescent="0.25">
      <c r="A967" t="str">
        <f t="shared" si="52"/>
        <v>b</v>
      </c>
      <c r="B967" s="8"/>
      <c r="C967" s="9" t="s">
        <v>13</v>
      </c>
      <c r="D967" s="10">
        <f>SUM('ცვლილ. ბიუჯ.'!E967,'ცვლილ. საკუთ.'!E967,'მთავრ. ფონდი'!E967,'პრეზ. ფონდი'!E967)</f>
        <v>0</v>
      </c>
      <c r="E967" s="10">
        <f>SUM('ცვლილ. ბიუჯ.'!F967,'ცვლილ. საკუთ.'!F967,'მთავრ. ფონდი'!F967,'პრეზ. ფონდი'!F967)</f>
        <v>0</v>
      </c>
      <c r="F967" s="10">
        <f>SUM('ცვლილ. ბიუჯ.'!G967,'ცვლილ. საკუთ.'!G967,'მთავრ. ფონდი'!G967,'პრეზ. ფონდი'!G967)</f>
        <v>0</v>
      </c>
      <c r="G967" s="10">
        <f>SUM('ცვლილ. ბიუჯ.'!H967,'ცვლილ. საკუთ.'!H967,'მთავრ. ფონდი'!H967,'პრეზ. ფონდი'!H967)</f>
        <v>0</v>
      </c>
      <c r="H967" s="10">
        <f>SUM('ცვლილ. ბიუჯ.'!I967,'ცვლილ. საკუთ.'!I967,'მთავრ. ფონდი'!I967,'პრეზ. ფონდი'!I967)</f>
        <v>0</v>
      </c>
      <c r="I967" s="10">
        <f t="shared" si="53"/>
        <v>0</v>
      </c>
      <c r="J967" s="10">
        <f t="shared" si="54"/>
        <v>0</v>
      </c>
    </row>
    <row r="968" spans="1:10" x14ac:dyDescent="0.25">
      <c r="A968" t="str">
        <f t="shared" si="52"/>
        <v>b</v>
      </c>
      <c r="B968" s="8"/>
      <c r="C968" s="9" t="s">
        <v>14</v>
      </c>
      <c r="D968" s="10">
        <f>SUM('ცვლილ. ბიუჯ.'!E968,'ცვლილ. საკუთ.'!E968,'მთავრ. ფონდი'!E968,'პრეზ. ფონდი'!E968)</f>
        <v>0</v>
      </c>
      <c r="E968" s="10">
        <f>SUM('ცვლილ. ბიუჯ.'!F968,'ცვლილ. საკუთ.'!F968,'მთავრ. ფონდი'!F968,'პრეზ. ფონდი'!F968)</f>
        <v>0</v>
      </c>
      <c r="F968" s="10">
        <f>SUM('ცვლილ. ბიუჯ.'!G968,'ცვლილ. საკუთ.'!G968,'მთავრ. ფონდი'!G968,'პრეზ. ფონდი'!G968)</f>
        <v>0</v>
      </c>
      <c r="G968" s="10">
        <f>SUM('ცვლილ. ბიუჯ.'!H968,'ცვლილ. საკუთ.'!H968,'მთავრ. ფონდი'!H968,'პრეზ. ფონდი'!H968)</f>
        <v>0</v>
      </c>
      <c r="H968" s="10">
        <f>SUM('ცვლილ. ბიუჯ.'!I968,'ცვლილ. საკუთ.'!I968,'მთავრ. ფონდი'!I968,'პრეზ. ფონდი'!I968)</f>
        <v>0</v>
      </c>
      <c r="I968" s="10">
        <f t="shared" si="53"/>
        <v>0</v>
      </c>
      <c r="J968" s="10">
        <f t="shared" si="54"/>
        <v>0</v>
      </c>
    </row>
    <row r="969" spans="1:10" x14ac:dyDescent="0.25">
      <c r="A969" t="str">
        <f t="shared" si="52"/>
        <v>b</v>
      </c>
      <c r="B969" s="8"/>
      <c r="C969" s="9" t="s">
        <v>15</v>
      </c>
      <c r="D969" s="10">
        <f>SUM('ცვლილ. ბიუჯ.'!E969,'ცვლილ. საკუთ.'!E969,'მთავრ. ფონდი'!E969,'პრეზ. ფონდი'!E969)</f>
        <v>0</v>
      </c>
      <c r="E969" s="10">
        <f>SUM('ცვლილ. ბიუჯ.'!F969,'ცვლილ. საკუთ.'!F969,'მთავრ. ფონდი'!F969,'პრეზ. ფონდი'!F969)</f>
        <v>0</v>
      </c>
      <c r="F969" s="10">
        <f>SUM('ცვლილ. ბიუჯ.'!G969,'ცვლილ. საკუთ.'!G969,'მთავრ. ფონდი'!G969,'პრეზ. ფონდი'!G969)</f>
        <v>0</v>
      </c>
      <c r="G969" s="10">
        <f>SUM('ცვლილ. ბიუჯ.'!H969,'ცვლილ. საკუთ.'!H969,'მთავრ. ფონდი'!H969,'პრეზ. ფონდი'!H969)</f>
        <v>0</v>
      </c>
      <c r="H969" s="10">
        <f>SUM('ცვლილ. ბიუჯ.'!I969,'ცვლილ. საკუთ.'!I969,'მთავრ. ფონდი'!I969,'პრეზ. ფონდი'!I969)</f>
        <v>0</v>
      </c>
      <c r="I969" s="10">
        <f t="shared" si="53"/>
        <v>0</v>
      </c>
      <c r="J969" s="10">
        <f t="shared" si="54"/>
        <v>0</v>
      </c>
    </row>
    <row r="970" spans="1:10" x14ac:dyDescent="0.25">
      <c r="A970" t="str">
        <f t="shared" si="52"/>
        <v>a</v>
      </c>
      <c r="B970" s="8"/>
      <c r="C970" s="9" t="s">
        <v>16</v>
      </c>
      <c r="D970" s="10">
        <f>SUM('ცვლილ. ბიუჯ.'!E970,'ცვლილ. საკუთ.'!E970,'მთავრ. ფონდი'!E970,'პრეზ. ფონდი'!E970)</f>
        <v>-5338400</v>
      </c>
      <c r="E970" s="10">
        <f>SUM('ცვლილ. ბიუჯ.'!F970,'ცვლილ. საკუთ.'!F970,'მთავრ. ფონდი'!F970,'პრეზ. ფონდი'!F970)</f>
        <v>-620500</v>
      </c>
      <c r="F970" s="10">
        <f>SUM('ცვლილ. ბიუჯ.'!G970,'ცვლილ. საკუთ.'!G970,'მთავრ. ფონდი'!G970,'პრეზ. ფონდი'!G970)</f>
        <v>-580200</v>
      </c>
      <c r="G970" s="10">
        <f>SUM('ცვლილ. ბიუჯ.'!H970,'ცვლილ. საკუთ.'!H970,'მთავრ. ფონდი'!H970,'პრეზ. ფონდი'!H970)</f>
        <v>-2070900</v>
      </c>
      <c r="H970" s="10">
        <f>SUM('ცვლილ. ბიუჯ.'!I970,'ცვლილ. საკუთ.'!I970,'მთავრ. ფონდი'!I970,'პრეზ. ფონდი'!I970)</f>
        <v>-2066800</v>
      </c>
      <c r="I970" s="10">
        <f t="shared" si="53"/>
        <v>-1200700</v>
      </c>
      <c r="J970" s="10">
        <f t="shared" si="54"/>
        <v>-3271600</v>
      </c>
    </row>
    <row r="971" spans="1:10" x14ac:dyDescent="0.25">
      <c r="A971" t="str">
        <f t="shared" si="52"/>
        <v>b</v>
      </c>
      <c r="B971" s="8"/>
      <c r="C971" s="9" t="s">
        <v>17</v>
      </c>
      <c r="D971" s="10">
        <f>SUM('ცვლილ. ბიუჯ.'!E971,'ცვლილ. საკუთ.'!E971,'მთავრ. ფონდი'!E971,'პრეზ. ფონდი'!E971)</f>
        <v>0</v>
      </c>
      <c r="E971" s="10">
        <f>SUM('ცვლილ. ბიუჯ.'!F971,'ცვლილ. საკუთ.'!F971,'მთავრ. ფონდი'!F971,'პრეზ. ფონდი'!F971)</f>
        <v>0</v>
      </c>
      <c r="F971" s="10">
        <f>SUM('ცვლილ. ბიუჯ.'!G971,'ცვლილ. საკუთ.'!G971,'მთავრ. ფონდი'!G971,'პრეზ. ფონდი'!G971)</f>
        <v>0</v>
      </c>
      <c r="G971" s="10">
        <f>SUM('ცვლილ. ბიუჯ.'!H971,'ცვლილ. საკუთ.'!H971,'მთავრ. ფონდი'!H971,'პრეზ. ფონდი'!H971)</f>
        <v>0</v>
      </c>
      <c r="H971" s="10">
        <f>SUM('ცვლილ. ბიუჯ.'!I971,'ცვლილ. საკუთ.'!I971,'მთავრ. ფონდი'!I971,'პრეზ. ფონდი'!I971)</f>
        <v>0</v>
      </c>
      <c r="I971" s="10">
        <f t="shared" si="53"/>
        <v>0</v>
      </c>
      <c r="J971" s="10">
        <f t="shared" si="54"/>
        <v>0</v>
      </c>
    </row>
    <row r="972" spans="1:10" x14ac:dyDescent="0.25">
      <c r="A972" t="str">
        <f t="shared" si="52"/>
        <v>b</v>
      </c>
      <c r="B972" s="5"/>
      <c r="C972" s="6" t="s">
        <v>18</v>
      </c>
      <c r="D972" s="7">
        <f>SUM('ცვლილ. ბიუჯ.'!E972,'ცვლილ. საკუთ.'!E972,'მთავრ. ფონდი'!E972,'პრეზ. ფონდი'!E972)</f>
        <v>0</v>
      </c>
      <c r="E972" s="7">
        <f>SUM('ცვლილ. ბიუჯ.'!F972,'ცვლილ. საკუთ.'!F972,'მთავრ. ფონდი'!F972,'პრეზ. ფონდი'!F972)</f>
        <v>0</v>
      </c>
      <c r="F972" s="7">
        <f>SUM('ცვლილ. ბიუჯ.'!G972,'ცვლილ. საკუთ.'!G972,'მთავრ. ფონდი'!G972,'პრეზ. ფონდი'!G972)</f>
        <v>0</v>
      </c>
      <c r="G972" s="7">
        <f>SUM('ცვლილ. ბიუჯ.'!H972,'ცვლილ. საკუთ.'!H972,'მთავრ. ფონდი'!H972,'პრეზ. ფონდი'!H972)</f>
        <v>0</v>
      </c>
      <c r="H972" s="7">
        <f>SUM('ცვლილ. ბიუჯ.'!I972,'ცვლილ. საკუთ.'!I972,'მთავრ. ფონდი'!I972,'პრეზ. ფონდი'!I972)</f>
        <v>0</v>
      </c>
      <c r="I972" s="7">
        <f t="shared" si="53"/>
        <v>0</v>
      </c>
      <c r="J972" s="7">
        <f t="shared" si="54"/>
        <v>0</v>
      </c>
    </row>
    <row r="973" spans="1:10" x14ac:dyDescent="0.25">
      <c r="A973" t="str">
        <f t="shared" si="52"/>
        <v>b</v>
      </c>
      <c r="B973" s="5"/>
      <c r="C973" s="6" t="s">
        <v>19</v>
      </c>
      <c r="D973" s="7">
        <f>SUM('ცვლილ. ბიუჯ.'!E973,'ცვლილ. საკუთ.'!E973,'მთავრ. ფონდი'!E973,'პრეზ. ფონდი'!E973)</f>
        <v>0</v>
      </c>
      <c r="E973" s="7">
        <f>SUM('ცვლილ. ბიუჯ.'!F973,'ცვლილ. საკუთ.'!F973,'მთავრ. ფონდი'!F973,'პრეზ. ფონდი'!F973)</f>
        <v>0</v>
      </c>
      <c r="F973" s="7">
        <f>SUM('ცვლილ. ბიუჯ.'!G973,'ცვლილ. საკუთ.'!G973,'მთავრ. ფონდი'!G973,'პრეზ. ფონდი'!G973)</f>
        <v>0</v>
      </c>
      <c r="G973" s="7">
        <f>SUM('ცვლილ. ბიუჯ.'!H973,'ცვლილ. საკუთ.'!H973,'მთავრ. ფონდი'!H973,'პრეზ. ფონდი'!H973)</f>
        <v>0</v>
      </c>
      <c r="H973" s="7">
        <f>SUM('ცვლილ. ბიუჯ.'!I973,'ცვლილ. საკუთ.'!I973,'მთავრ. ფონდი'!I973,'პრეზ. ფონდი'!I973)</f>
        <v>0</v>
      </c>
      <c r="I973" s="7">
        <f t="shared" si="53"/>
        <v>0</v>
      </c>
      <c r="J973" s="7">
        <f t="shared" si="54"/>
        <v>0</v>
      </c>
    </row>
    <row r="974" spans="1:10" ht="15.75" thickBot="1" x14ac:dyDescent="0.3">
      <c r="A974" t="str">
        <f t="shared" si="52"/>
        <v>b</v>
      </c>
      <c r="B974" s="11"/>
      <c r="C974" s="12" t="s">
        <v>20</v>
      </c>
      <c r="D974" s="13">
        <f>SUM('ცვლილ. ბიუჯ.'!E974,'ცვლილ. საკუთ.'!E974,'მთავრ. ფონდი'!E974,'პრეზ. ფონდი'!E974)</f>
        <v>0</v>
      </c>
      <c r="E974" s="13">
        <f>SUM('ცვლილ. ბიუჯ.'!F974,'ცვლილ. საკუთ.'!F974,'მთავრ. ფონდი'!F974,'პრეზ. ფონდი'!F974)</f>
        <v>0</v>
      </c>
      <c r="F974" s="13">
        <f>SUM('ცვლილ. ბიუჯ.'!G974,'ცვლილ. საკუთ.'!G974,'მთავრ. ფონდი'!G974,'პრეზ. ფონდი'!G974)</f>
        <v>0</v>
      </c>
      <c r="G974" s="13">
        <f>SUM('ცვლილ. ბიუჯ.'!H974,'ცვლილ. საკუთ.'!H974,'მთავრ. ფონდი'!H974,'პრეზ. ფონდი'!H974)</f>
        <v>0</v>
      </c>
      <c r="H974" s="13">
        <f>SUM('ცვლილ. ბიუჯ.'!I974,'ცვლილ. საკუთ.'!I974,'მთავრ. ფონდი'!I974,'პრეზ. ფონდი'!I974)</f>
        <v>0</v>
      </c>
      <c r="I974" s="13">
        <f t="shared" si="53"/>
        <v>0</v>
      </c>
      <c r="J974" s="13">
        <f t="shared" si="54"/>
        <v>0</v>
      </c>
    </row>
    <row r="975" spans="1:10" ht="32.25" customHeight="1" thickTop="1" thickBot="1" x14ac:dyDescent="0.3">
      <c r="A975" t="str">
        <f t="shared" si="52"/>
        <v>a</v>
      </c>
      <c r="B975" s="123" t="s">
        <v>160</v>
      </c>
      <c r="C975" s="122" t="s">
        <v>343</v>
      </c>
      <c r="D975" s="4">
        <f>SUM('ცვლილ. ბიუჯ.'!E975,'ცვლილ. საკუთ.'!E975,'მთავრ. ფონდი'!E975,'პრეზ. ფონდი'!E975)</f>
        <v>5875270</v>
      </c>
      <c r="E975" s="4">
        <f>SUM('ცვლილ. ბიუჯ.'!F975,'ცვლილ. საკუთ.'!F975,'მთავრ. ფონდი'!F975,'პრეზ. ფონდი'!F975)</f>
        <v>340370</v>
      </c>
      <c r="F975" s="4">
        <f>SUM('ცვლილ. ბიუჯ.'!G975,'ცვლილ. საკუთ.'!G975,'მთავრ. ფონდი'!G975,'პრეზ. ფონდი'!G975)</f>
        <v>1104200</v>
      </c>
      <c r="G975" s="4">
        <f>SUM('ცვლილ. ბიუჯ.'!H975,'ცვლილ. საკუთ.'!H975,'მთავრ. ფონდი'!H975,'პრეზ. ფონდი'!H975)</f>
        <v>2191900</v>
      </c>
      <c r="H975" s="4">
        <f>SUM('ცვლილ. ბიუჯ.'!I975,'ცვლილ. საკუთ.'!I975,'მთავრ. ფონდი'!I975,'პრეზ. ფონდი'!I975)</f>
        <v>2238800</v>
      </c>
      <c r="I975" s="4">
        <f t="shared" si="53"/>
        <v>1444570</v>
      </c>
      <c r="J975" s="4">
        <f t="shared" si="54"/>
        <v>3636470</v>
      </c>
    </row>
    <row r="976" spans="1:10" ht="15.75" thickTop="1" x14ac:dyDescent="0.25">
      <c r="A976" t="str">
        <f t="shared" si="52"/>
        <v>a</v>
      </c>
      <c r="B976" s="5"/>
      <c r="C976" s="6" t="s">
        <v>10</v>
      </c>
      <c r="D976" s="7">
        <f>SUM('ცვლილ. ბიუჯ.'!E976,'ცვლილ. საკუთ.'!E976,'მთავრ. ფონდი'!E976,'პრეზ. ფონდი'!E976)</f>
        <v>5615662</v>
      </c>
      <c r="E976" s="7">
        <f>SUM('ცვლილ. ბიუჯ.'!F976,'ცვლილ. საკუთ.'!F976,'მთავრ. ფონდი'!F976,'პრეზ. ფონდი'!F976)</f>
        <v>82762</v>
      </c>
      <c r="F976" s="7">
        <f>SUM('ცვლილ. ბიუჯ.'!G976,'ცვლილ. საკუთ.'!G976,'მთავრ. ფონდი'!G976,'პრეზ. ფონდი'!G976)</f>
        <v>1102200</v>
      </c>
      <c r="G976" s="7">
        <f>SUM('ცვლილ. ბიუჯ.'!H976,'ცვლილ. საკუთ.'!H976,'მთავრ. ფონდი'!H976,'პრეზ. ფონდი'!H976)</f>
        <v>2191900</v>
      </c>
      <c r="H976" s="7">
        <f>SUM('ცვლილ. ბიუჯ.'!I976,'ცვლილ. საკუთ.'!I976,'მთავრ. ფონდი'!I976,'პრეზ. ფონდი'!I976)</f>
        <v>2238800</v>
      </c>
      <c r="I976" s="7">
        <f t="shared" si="53"/>
        <v>1184962</v>
      </c>
      <c r="J976" s="7">
        <f t="shared" si="54"/>
        <v>3376862</v>
      </c>
    </row>
    <row r="977" spans="1:10" x14ac:dyDescent="0.25">
      <c r="A977" t="str">
        <f t="shared" si="52"/>
        <v>b</v>
      </c>
      <c r="B977" s="8"/>
      <c r="C977" s="9" t="s">
        <v>11</v>
      </c>
      <c r="D977" s="10">
        <f>SUM('ცვლილ. ბიუჯ.'!E977,'ცვლილ. საკუთ.'!E977,'მთავრ. ფონდი'!E977,'პრეზ. ფონდი'!E977)</f>
        <v>0</v>
      </c>
      <c r="E977" s="10">
        <f>SUM('ცვლილ. ბიუჯ.'!F977,'ცვლილ. საკუთ.'!F977,'მთავრ. ფონდი'!F977,'პრეზ. ფონდი'!F977)</f>
        <v>0</v>
      </c>
      <c r="F977" s="10">
        <f>SUM('ცვლილ. ბიუჯ.'!G977,'ცვლილ. საკუთ.'!G977,'მთავრ. ფონდი'!G977,'პრეზ. ფონდი'!G977)</f>
        <v>0</v>
      </c>
      <c r="G977" s="10">
        <f>SUM('ცვლილ. ბიუჯ.'!H977,'ცვლილ. საკუთ.'!H977,'მთავრ. ფონდი'!H977,'პრეზ. ფონდი'!H977)</f>
        <v>0</v>
      </c>
      <c r="H977" s="10">
        <f>SUM('ცვლილ. ბიუჯ.'!I977,'ცვლილ. საკუთ.'!I977,'მთავრ. ფონდი'!I977,'პრეზ. ფონდი'!I977)</f>
        <v>0</v>
      </c>
      <c r="I977" s="10">
        <f t="shared" si="53"/>
        <v>0</v>
      </c>
      <c r="J977" s="10">
        <f t="shared" si="54"/>
        <v>0</v>
      </c>
    </row>
    <row r="978" spans="1:10" x14ac:dyDescent="0.25">
      <c r="A978" t="str">
        <f t="shared" si="52"/>
        <v>a</v>
      </c>
      <c r="B978" s="8"/>
      <c r="C978" s="9" t="s">
        <v>12</v>
      </c>
      <c r="D978" s="10">
        <f>SUM('ცვლილ. ბიუჯ.'!E978,'ცვლილ. საკუთ.'!E978,'მთავრ. ფონდი'!E978,'პრეზ. ფონდი'!E978)</f>
        <v>356016</v>
      </c>
      <c r="E978" s="10">
        <f>SUM('ცვლილ. ბიუჯ.'!F978,'ცვლილ. საკუთ.'!F978,'მთავრ. ფონდი'!F978,'პრეზ. ფონდი'!F978)</f>
        <v>-88984</v>
      </c>
      <c r="F978" s="10">
        <f>SUM('ცვლილ. ბიუჯ.'!G978,'ცვლილ. საკუთ.'!G978,'მთავრ. ფონდი'!G978,'პრეზ. ფონდი'!G978)</f>
        <v>147000</v>
      </c>
      <c r="G978" s="10">
        <f>SUM('ცვლილ. ბიუჯ.'!H978,'ცვლილ. საკუთ.'!H978,'მთავრ. ფონდი'!H978,'პრეზ. ფონდი'!H978)</f>
        <v>149000</v>
      </c>
      <c r="H978" s="10">
        <f>SUM('ცვლილ. ბიუჯ.'!I978,'ცვლილ. საკუთ.'!I978,'მთავრ. ფონდი'!I978,'პრეზ. ფონდი'!I978)</f>
        <v>149000</v>
      </c>
      <c r="I978" s="10">
        <f t="shared" si="53"/>
        <v>58016</v>
      </c>
      <c r="J978" s="10">
        <f t="shared" si="54"/>
        <v>207016</v>
      </c>
    </row>
    <row r="979" spans="1:10" x14ac:dyDescent="0.25">
      <c r="A979" t="str">
        <f t="shared" si="52"/>
        <v>b</v>
      </c>
      <c r="B979" s="8"/>
      <c r="C979" s="9" t="s">
        <v>13</v>
      </c>
      <c r="D979" s="10">
        <f>SUM('ცვლილ. ბიუჯ.'!E979,'ცვლილ. საკუთ.'!E979,'მთავრ. ფონდი'!E979,'პრეზ. ფონდი'!E979)</f>
        <v>0</v>
      </c>
      <c r="E979" s="10">
        <f>SUM('ცვლილ. ბიუჯ.'!F979,'ცვლილ. საკუთ.'!F979,'მთავრ. ფონდი'!F979,'პრეზ. ფონდი'!F979)</f>
        <v>0</v>
      </c>
      <c r="F979" s="10">
        <f>SUM('ცვლილ. ბიუჯ.'!G979,'ცვლილ. საკუთ.'!G979,'მთავრ. ფონდი'!G979,'პრეზ. ფონდი'!G979)</f>
        <v>0</v>
      </c>
      <c r="G979" s="10">
        <f>SUM('ცვლილ. ბიუჯ.'!H979,'ცვლილ. საკუთ.'!H979,'მთავრ. ფონდი'!H979,'პრეზ. ფონდი'!H979)</f>
        <v>0</v>
      </c>
      <c r="H979" s="10">
        <f>SUM('ცვლილ. ბიუჯ.'!I979,'ცვლილ. საკუთ.'!I979,'მთავრ. ფონდი'!I979,'პრეზ. ფონდი'!I979)</f>
        <v>0</v>
      </c>
      <c r="I979" s="10">
        <f t="shared" si="53"/>
        <v>0</v>
      </c>
      <c r="J979" s="10">
        <f t="shared" si="54"/>
        <v>0</v>
      </c>
    </row>
    <row r="980" spans="1:10" x14ac:dyDescent="0.25">
      <c r="A980" t="str">
        <f t="shared" si="52"/>
        <v>b</v>
      </c>
      <c r="B980" s="8"/>
      <c r="C980" s="9" t="s">
        <v>14</v>
      </c>
      <c r="D980" s="10">
        <f>SUM('ცვლილ. ბიუჯ.'!E980,'ცვლილ. საკუთ.'!E980,'მთავრ. ფონდი'!E980,'პრეზ. ფონდი'!E980)</f>
        <v>0</v>
      </c>
      <c r="E980" s="10">
        <f>SUM('ცვლილ. ბიუჯ.'!F980,'ცვლილ. საკუთ.'!F980,'მთავრ. ფონდი'!F980,'პრეზ. ფონდი'!F980)</f>
        <v>0</v>
      </c>
      <c r="F980" s="10">
        <f>SUM('ცვლილ. ბიუჯ.'!G980,'ცვლილ. საკუთ.'!G980,'მთავრ. ფონდი'!G980,'პრეზ. ფონდი'!G980)</f>
        <v>0</v>
      </c>
      <c r="G980" s="10">
        <f>SUM('ცვლილ. ბიუჯ.'!H980,'ცვლილ. საკუთ.'!H980,'მთავრ. ფონდი'!H980,'პრეზ. ფონდი'!H980)</f>
        <v>0</v>
      </c>
      <c r="H980" s="10">
        <f>SUM('ცვლილ. ბიუჯ.'!I980,'ცვლილ. საკუთ.'!I980,'მთავრ. ფონდი'!I980,'პრეზ. ფონდი'!I980)</f>
        <v>0</v>
      </c>
      <c r="I980" s="10">
        <f t="shared" si="53"/>
        <v>0</v>
      </c>
      <c r="J980" s="10">
        <f t="shared" si="54"/>
        <v>0</v>
      </c>
    </row>
    <row r="981" spans="1:10" x14ac:dyDescent="0.25">
      <c r="A981" t="str">
        <f t="shared" si="52"/>
        <v>b</v>
      </c>
      <c r="B981" s="8"/>
      <c r="C981" s="9" t="s">
        <v>15</v>
      </c>
      <c r="D981" s="10">
        <f>SUM('ცვლილ. ბიუჯ.'!E981,'ცვლილ. საკუთ.'!E981,'მთავრ. ფონდი'!E981,'პრეზ. ფონდი'!E981)</f>
        <v>0</v>
      </c>
      <c r="E981" s="10">
        <f>SUM('ცვლილ. ბიუჯ.'!F981,'ცვლილ. საკუთ.'!F981,'მთავრ. ფონდი'!F981,'პრეზ. ფონდი'!F981)</f>
        <v>0</v>
      </c>
      <c r="F981" s="10">
        <f>SUM('ცვლილ. ბიუჯ.'!G981,'ცვლილ. საკუთ.'!G981,'მთავრ. ფონდი'!G981,'პრეზ. ფონდი'!G981)</f>
        <v>0</v>
      </c>
      <c r="G981" s="10">
        <f>SUM('ცვლილ. ბიუჯ.'!H981,'ცვლილ. საკუთ.'!H981,'მთავრ. ფონდი'!H981,'პრეზ. ფონდი'!H981)</f>
        <v>0</v>
      </c>
      <c r="H981" s="10">
        <f>SUM('ცვლილ. ბიუჯ.'!I981,'ცვლილ. საკუთ.'!I981,'მთავრ. ფონდი'!I981,'პრეზ. ფონდი'!I981)</f>
        <v>0</v>
      </c>
      <c r="I981" s="10">
        <f t="shared" si="53"/>
        <v>0</v>
      </c>
      <c r="J981" s="10">
        <f t="shared" si="54"/>
        <v>0</v>
      </c>
    </row>
    <row r="982" spans="1:10" x14ac:dyDescent="0.25">
      <c r="A982" t="str">
        <f t="shared" si="52"/>
        <v>a</v>
      </c>
      <c r="B982" s="8"/>
      <c r="C982" s="9" t="s">
        <v>16</v>
      </c>
      <c r="D982" s="10">
        <f>SUM('ცვლილ. ბიუჯ.'!E982,'ცვლილ. საკუთ.'!E982,'მთავრ. ფონდი'!E982,'პრეზ. ფონდი'!E982)</f>
        <v>5254690</v>
      </c>
      <c r="E982" s="10">
        <f>SUM('ცვლილ. ბიუჯ.'!F982,'ცვლილ. საკუთ.'!F982,'მთავრ. ფონდი'!F982,'პრეზ. ფონდი'!F982)</f>
        <v>169790</v>
      </c>
      <c r="F982" s="10">
        <f>SUM('ცვლილ. ბიუჯ.'!G982,'ცვლილ. საკუთ.'!G982,'მთავრ. ფონდი'!G982,'პრეზ. ფონდი'!G982)</f>
        <v>954200</v>
      </c>
      <c r="G982" s="10">
        <f>SUM('ცვლილ. ბიუჯ.'!H982,'ცვლილ. საკუთ.'!H982,'მთავრ. ფონდი'!H982,'პრეზ. ფონდი'!H982)</f>
        <v>2041900</v>
      </c>
      <c r="H982" s="10">
        <f>SUM('ცვლილ. ბიუჯ.'!I982,'ცვლილ. საკუთ.'!I982,'მთავრ. ფონდი'!I982,'პრეზ. ფონდი'!I982)</f>
        <v>2088800</v>
      </c>
      <c r="I982" s="10">
        <f t="shared" si="53"/>
        <v>1123990</v>
      </c>
      <c r="J982" s="10">
        <f t="shared" si="54"/>
        <v>3165890</v>
      </c>
    </row>
    <row r="983" spans="1:10" x14ac:dyDescent="0.25">
      <c r="A983" t="str">
        <f t="shared" si="52"/>
        <v>a</v>
      </c>
      <c r="B983" s="8"/>
      <c r="C983" s="9" t="s">
        <v>17</v>
      </c>
      <c r="D983" s="10">
        <f>SUM('ცვლილ. ბიუჯ.'!E983,'ცვლილ. საკუთ.'!E983,'მთავრ. ფონდი'!E983,'პრეზ. ფონდი'!E983)</f>
        <v>4956</v>
      </c>
      <c r="E983" s="10">
        <f>SUM('ცვლილ. ბიუჯ.'!F983,'ცვლილ. საკუთ.'!F983,'მთავრ. ფონდი'!F983,'პრეზ. ფონდი'!F983)</f>
        <v>1956</v>
      </c>
      <c r="F983" s="10">
        <f>SUM('ცვლილ. ბიუჯ.'!G983,'ცვლილ. საკუთ.'!G983,'მთავრ. ფონდი'!G983,'პრეზ. ფონდი'!G983)</f>
        <v>1000</v>
      </c>
      <c r="G983" s="10">
        <f>SUM('ცვლილ. ბიუჯ.'!H983,'ცვლილ. საკუთ.'!H983,'მთავრ. ფონდი'!H983,'პრეზ. ფონდი'!H983)</f>
        <v>1000</v>
      </c>
      <c r="H983" s="10">
        <f>SUM('ცვლილ. ბიუჯ.'!I983,'ცვლილ. საკუთ.'!I983,'მთავრ. ფონდი'!I983,'პრეზ. ფონდი'!I983)</f>
        <v>1000</v>
      </c>
      <c r="I983" s="10">
        <f t="shared" si="53"/>
        <v>2956</v>
      </c>
      <c r="J983" s="10">
        <f t="shared" si="54"/>
        <v>3956</v>
      </c>
    </row>
    <row r="984" spans="1:10" x14ac:dyDescent="0.25">
      <c r="A984" t="str">
        <f t="shared" ref="A984:A1071" si="55">IF(OR(D984&lt;&gt;0,E984&lt;&gt;0,F984&lt;&gt;0,G984&lt;&gt;0,H984&lt;&gt;0,),"a","b")</f>
        <v>a</v>
      </c>
      <c r="B984" s="5"/>
      <c r="C984" s="6" t="s">
        <v>18</v>
      </c>
      <c r="D984" s="7">
        <f>SUM('ცვლილ. ბიუჯ.'!E984,'ცვლილ. საკუთ.'!E984,'მთავრ. ფონდი'!E984,'პრეზ. ფონდი'!E984)</f>
        <v>5000</v>
      </c>
      <c r="E984" s="7">
        <f>SUM('ცვლილ. ბიუჯ.'!F984,'ცვლილ. საკუთ.'!F984,'მთავრ. ფონდი'!F984,'პრეზ. ფონდი'!F984)</f>
        <v>3000</v>
      </c>
      <c r="F984" s="7">
        <f>SUM('ცვლილ. ბიუჯ.'!G984,'ცვლილ. საკუთ.'!G984,'მთავრ. ფონდი'!G984,'პრეზ. ფონდი'!G984)</f>
        <v>2000</v>
      </c>
      <c r="G984" s="7">
        <f>SUM('ცვლილ. ბიუჯ.'!H984,'ცვლილ. საკუთ.'!H984,'მთავრ. ფონდი'!H984,'პრეზ. ფონდი'!H984)</f>
        <v>0</v>
      </c>
      <c r="H984" s="7">
        <f>SUM('ცვლილ. ბიუჯ.'!I984,'ცვლილ. საკუთ.'!I984,'მთავრ. ფონდი'!I984,'პრეზ. ფონდი'!I984)</f>
        <v>0</v>
      </c>
      <c r="I984" s="7">
        <f t="shared" ref="I984:I1071" si="56">SUM(E984,F984)</f>
        <v>5000</v>
      </c>
      <c r="J984" s="7">
        <f t="shared" ref="J984:J1071" si="57">SUM(E984,F984,G984)</f>
        <v>5000</v>
      </c>
    </row>
    <row r="985" spans="1:10" x14ac:dyDescent="0.25">
      <c r="A985" t="str">
        <f t="shared" si="55"/>
        <v>b</v>
      </c>
      <c r="B985" s="5"/>
      <c r="C985" s="6" t="s">
        <v>19</v>
      </c>
      <c r="D985" s="7">
        <f>SUM('ცვლილ. ბიუჯ.'!E985,'ცვლილ. საკუთ.'!E985,'მთავრ. ფონდი'!E985,'პრეზ. ფონდი'!E985)</f>
        <v>0</v>
      </c>
      <c r="E985" s="7">
        <f>SUM('ცვლილ. ბიუჯ.'!F985,'ცვლილ. საკუთ.'!F985,'მთავრ. ფონდი'!F985,'პრეზ. ფონდი'!F985)</f>
        <v>0</v>
      </c>
      <c r="F985" s="7">
        <f>SUM('ცვლილ. ბიუჯ.'!G985,'ცვლილ. საკუთ.'!G985,'მთავრ. ფონდი'!G985,'პრეზ. ფონდი'!G985)</f>
        <v>0</v>
      </c>
      <c r="G985" s="7">
        <f>SUM('ცვლილ. ბიუჯ.'!H985,'ცვლილ. საკუთ.'!H985,'მთავრ. ფონდი'!H985,'პრეზ. ფონდი'!H985)</f>
        <v>0</v>
      </c>
      <c r="H985" s="7">
        <f>SUM('ცვლილ. ბიუჯ.'!I985,'ცვლილ. საკუთ.'!I985,'მთავრ. ფონდი'!I985,'პრეზ. ფონდი'!I985)</f>
        <v>0</v>
      </c>
      <c r="I985" s="7">
        <f t="shared" si="56"/>
        <v>0</v>
      </c>
      <c r="J985" s="7">
        <f t="shared" si="57"/>
        <v>0</v>
      </c>
    </row>
    <row r="986" spans="1:10" ht="15.75" thickBot="1" x14ac:dyDescent="0.3">
      <c r="A986" t="str">
        <f t="shared" si="55"/>
        <v>a</v>
      </c>
      <c r="B986" s="11"/>
      <c r="C986" s="12" t="s">
        <v>20</v>
      </c>
      <c r="D986" s="13">
        <f>SUM('ცვლილ. ბიუჯ.'!E986,'ცვლილ. საკუთ.'!E986,'მთავრ. ფონდი'!E986,'პრეზ. ფონდი'!E986)</f>
        <v>254608</v>
      </c>
      <c r="E986" s="13">
        <f>SUM('ცვლილ. ბიუჯ.'!F986,'ცვლილ. საკუთ.'!F986,'მთავრ. ფონდი'!F986,'პრეზ. ფონდი'!F986)</f>
        <v>254608</v>
      </c>
      <c r="F986" s="13">
        <f>SUM('ცვლილ. ბიუჯ.'!G986,'ცვლილ. საკუთ.'!G986,'მთავრ. ფონდი'!G986,'პრეზ. ფონდი'!G986)</f>
        <v>0</v>
      </c>
      <c r="G986" s="13">
        <f>SUM('ცვლილ. ბიუჯ.'!H986,'ცვლილ. საკუთ.'!H986,'მთავრ. ფონდი'!H986,'პრეზ. ფონდი'!H986)</f>
        <v>0</v>
      </c>
      <c r="H986" s="13">
        <f>SUM('ცვლილ. ბიუჯ.'!I986,'ცვლილ. საკუთ.'!I986,'მთავრ. ფონდი'!I986,'პრეზ. ფონდი'!I986)</f>
        <v>0</v>
      </c>
      <c r="I986" s="13">
        <f t="shared" si="56"/>
        <v>254608</v>
      </c>
      <c r="J986" s="13">
        <f t="shared" si="57"/>
        <v>254608</v>
      </c>
    </row>
    <row r="987" spans="1:10" ht="32.25" customHeight="1" thickTop="1" thickBot="1" x14ac:dyDescent="0.3">
      <c r="A987" t="str">
        <f t="shared" si="55"/>
        <v>a</v>
      </c>
      <c r="B987" s="16" t="s">
        <v>161</v>
      </c>
      <c r="C987" s="4" t="s">
        <v>162</v>
      </c>
      <c r="D987" s="4">
        <f>SUM('ცვლილ. ბიუჯ.'!E987,'ცვლილ. საკუთ.'!E987,'მთავრ. ფონდი'!E987,'პრეზ. ფონდი'!E987)</f>
        <v>0</v>
      </c>
      <c r="E987" s="4">
        <f>SUM('ცვლილ. ბიუჯ.'!F987,'ცვლილ. საკუთ.'!F987,'მთავრ. ფონდი'!F987,'პრეზ. ფონდი'!F987)</f>
        <v>-660000</v>
      </c>
      <c r="F987" s="4">
        <f>SUM('ცვლილ. ბიუჯ.'!G987,'ცვლილ. საკუთ.'!G987,'მთავრ. ფონდი'!G987,'პრეზ. ფონდი'!G987)</f>
        <v>660000</v>
      </c>
      <c r="G987" s="4">
        <f>SUM('ცვლილ. ბიუჯ.'!H987,'ცვლილ. საკუთ.'!H987,'მთავრ. ფონდი'!H987,'პრეზ. ფონდი'!H987)</f>
        <v>0</v>
      </c>
      <c r="H987" s="4">
        <f>SUM('ცვლილ. ბიუჯ.'!I987,'ცვლილ. საკუთ.'!I987,'მთავრ. ფონდი'!I987,'პრეზ. ფონდი'!I987)</f>
        <v>0</v>
      </c>
      <c r="I987" s="4">
        <f t="shared" si="56"/>
        <v>0</v>
      </c>
      <c r="J987" s="4">
        <f t="shared" si="57"/>
        <v>0</v>
      </c>
    </row>
    <row r="988" spans="1:10" ht="15.75" thickTop="1" x14ac:dyDescent="0.25">
      <c r="A988" t="str">
        <f t="shared" si="55"/>
        <v>a</v>
      </c>
      <c r="B988" s="5"/>
      <c r="C988" s="6" t="s">
        <v>10</v>
      </c>
      <c r="D988" s="7">
        <f>SUM('ცვლილ. ბიუჯ.'!E988,'ცვლილ. საკუთ.'!E988,'მთავრ. ფონდი'!E988,'პრეზ. ფონდი'!E988)</f>
        <v>-300</v>
      </c>
      <c r="E988" s="7">
        <f>SUM('ცვლილ. ბიუჯ.'!F988,'ცვლილ. საკუთ.'!F988,'მთავრ. ფონდი'!F988,'პრეზ. ფონდი'!F988)</f>
        <v>-660300</v>
      </c>
      <c r="F988" s="7">
        <f>SUM('ცვლილ. ბიუჯ.'!G988,'ცვლილ. საკუთ.'!G988,'მთავრ. ფონდი'!G988,'პრეზ. ფონდი'!G988)</f>
        <v>660000</v>
      </c>
      <c r="G988" s="7">
        <f>SUM('ცვლილ. ბიუჯ.'!H988,'ცვლილ. საკუთ.'!H988,'მთავრ. ფონდი'!H988,'პრეზ. ფონდი'!H988)</f>
        <v>0</v>
      </c>
      <c r="H988" s="7">
        <f>SUM('ცვლილ. ბიუჯ.'!I988,'ცვლილ. საკუთ.'!I988,'მთავრ. ფონდი'!I988,'პრეზ. ფონდი'!I988)</f>
        <v>0</v>
      </c>
      <c r="I988" s="7">
        <f t="shared" si="56"/>
        <v>-300</v>
      </c>
      <c r="J988" s="7">
        <f t="shared" si="57"/>
        <v>-300</v>
      </c>
    </row>
    <row r="989" spans="1:10" x14ac:dyDescent="0.25">
      <c r="A989" t="str">
        <f t="shared" si="55"/>
        <v>b</v>
      </c>
      <c r="B989" s="8"/>
      <c r="C989" s="9" t="s">
        <v>11</v>
      </c>
      <c r="D989" s="10">
        <f>SUM('ცვლილ. ბიუჯ.'!E989,'ცვლილ. საკუთ.'!E989,'მთავრ. ფონდი'!E989,'პრეზ. ფონდი'!E989)</f>
        <v>0</v>
      </c>
      <c r="E989" s="10">
        <f>SUM('ცვლილ. ბიუჯ.'!F989,'ცვლილ. საკუთ.'!F989,'მთავრ. ფონდი'!F989,'პრეზ. ფონდი'!F989)</f>
        <v>0</v>
      </c>
      <c r="F989" s="10">
        <f>SUM('ცვლილ. ბიუჯ.'!G989,'ცვლილ. საკუთ.'!G989,'მთავრ. ფონდი'!G989,'პრეზ. ფონდი'!G989)</f>
        <v>0</v>
      </c>
      <c r="G989" s="10">
        <f>SUM('ცვლილ. ბიუჯ.'!H989,'ცვლილ. საკუთ.'!H989,'მთავრ. ფონდი'!H989,'პრეზ. ფონდი'!H989)</f>
        <v>0</v>
      </c>
      <c r="H989" s="10">
        <f>SUM('ცვლილ. ბიუჯ.'!I989,'ცვლილ. საკუთ.'!I989,'მთავრ. ფონდი'!I989,'პრეზ. ფონდი'!I989)</f>
        <v>0</v>
      </c>
      <c r="I989" s="10">
        <f t="shared" si="56"/>
        <v>0</v>
      </c>
      <c r="J989" s="10">
        <f t="shared" si="57"/>
        <v>0</v>
      </c>
    </row>
    <row r="990" spans="1:10" x14ac:dyDescent="0.25">
      <c r="A990" t="str">
        <f t="shared" si="55"/>
        <v>a</v>
      </c>
      <c r="B990" s="8"/>
      <c r="C990" s="9" t="s">
        <v>12</v>
      </c>
      <c r="D990" s="10">
        <f>SUM('ცვლილ. ბიუჯ.'!E990,'ცვლილ. საკუთ.'!E990,'მთავრ. ფონდი'!E990,'პრეზ. ფონდი'!E990)</f>
        <v>24000</v>
      </c>
      <c r="E990" s="10">
        <f>SUM('ცვლილ. ბიუჯ.'!F990,'ცვლილ. საკუთ.'!F990,'მთავრ. ფონდი'!F990,'პრეზ. ფონდი'!F990)</f>
        <v>-10000</v>
      </c>
      <c r="F990" s="10">
        <f>SUM('ცვლილ. ბიუჯ.'!G990,'ცვლილ. საკუთ.'!G990,'მთავრ. ფონდი'!G990,'პრეზ. ფონდი'!G990)</f>
        <v>34000</v>
      </c>
      <c r="G990" s="10">
        <f>SUM('ცვლილ. ბიუჯ.'!H990,'ცვლილ. საკუთ.'!H990,'მთავრ. ფონდი'!H990,'პრეზ. ფონდი'!H990)</f>
        <v>0</v>
      </c>
      <c r="H990" s="10">
        <f>SUM('ცვლილ. ბიუჯ.'!I990,'ცვლილ. საკუთ.'!I990,'მთავრ. ფონდი'!I990,'პრეზ. ფონდი'!I990)</f>
        <v>0</v>
      </c>
      <c r="I990" s="10">
        <f t="shared" si="56"/>
        <v>24000</v>
      </c>
      <c r="J990" s="10">
        <f t="shared" si="57"/>
        <v>24000</v>
      </c>
    </row>
    <row r="991" spans="1:10" x14ac:dyDescent="0.25">
      <c r="A991" t="str">
        <f t="shared" si="55"/>
        <v>b</v>
      </c>
      <c r="B991" s="8"/>
      <c r="C991" s="9" t="s">
        <v>13</v>
      </c>
      <c r="D991" s="10">
        <f>SUM('ცვლილ. ბიუჯ.'!E991,'ცვლილ. საკუთ.'!E991,'მთავრ. ფონდი'!E991,'პრეზ. ფონდი'!E991)</f>
        <v>0</v>
      </c>
      <c r="E991" s="10">
        <f>SUM('ცვლილ. ბიუჯ.'!F991,'ცვლილ. საკუთ.'!F991,'მთავრ. ფონდი'!F991,'პრეზ. ფონდი'!F991)</f>
        <v>0</v>
      </c>
      <c r="F991" s="10">
        <f>SUM('ცვლილ. ბიუჯ.'!G991,'ცვლილ. საკუთ.'!G991,'მთავრ. ფონდი'!G991,'პრეზ. ფონდი'!G991)</f>
        <v>0</v>
      </c>
      <c r="G991" s="10">
        <f>SUM('ცვლილ. ბიუჯ.'!H991,'ცვლილ. საკუთ.'!H991,'მთავრ. ფონდი'!H991,'პრეზ. ფონდი'!H991)</f>
        <v>0</v>
      </c>
      <c r="H991" s="10">
        <f>SUM('ცვლილ. ბიუჯ.'!I991,'ცვლილ. საკუთ.'!I991,'მთავრ. ფონდი'!I991,'პრეზ. ფონდი'!I991)</f>
        <v>0</v>
      </c>
      <c r="I991" s="10">
        <f t="shared" si="56"/>
        <v>0</v>
      </c>
      <c r="J991" s="10">
        <f t="shared" si="57"/>
        <v>0</v>
      </c>
    </row>
    <row r="992" spans="1:10" x14ac:dyDescent="0.25">
      <c r="A992" t="str">
        <f t="shared" si="55"/>
        <v>b</v>
      </c>
      <c r="B992" s="8"/>
      <c r="C992" s="9" t="s">
        <v>14</v>
      </c>
      <c r="D992" s="10">
        <f>SUM('ცვლილ. ბიუჯ.'!E992,'ცვლილ. საკუთ.'!E992,'მთავრ. ფონდი'!E992,'პრეზ. ფონდი'!E992)</f>
        <v>0</v>
      </c>
      <c r="E992" s="10">
        <f>SUM('ცვლილ. ბიუჯ.'!F992,'ცვლილ. საკუთ.'!F992,'მთავრ. ფონდი'!F992,'პრეზ. ფონდი'!F992)</f>
        <v>0</v>
      </c>
      <c r="F992" s="10">
        <f>SUM('ცვლილ. ბიუჯ.'!G992,'ცვლილ. საკუთ.'!G992,'მთავრ. ფონდი'!G992,'პრეზ. ფონდი'!G992)</f>
        <v>0</v>
      </c>
      <c r="G992" s="10">
        <f>SUM('ცვლილ. ბიუჯ.'!H992,'ცვლილ. საკუთ.'!H992,'მთავრ. ფონდი'!H992,'პრეზ. ფონდი'!H992)</f>
        <v>0</v>
      </c>
      <c r="H992" s="10">
        <f>SUM('ცვლილ. ბიუჯ.'!I992,'ცვლილ. საკუთ.'!I992,'მთავრ. ფონდი'!I992,'პრეზ. ფონდი'!I992)</f>
        <v>0</v>
      </c>
      <c r="I992" s="10">
        <f t="shared" si="56"/>
        <v>0</v>
      </c>
      <c r="J992" s="10">
        <f t="shared" si="57"/>
        <v>0</v>
      </c>
    </row>
    <row r="993" spans="1:10" x14ac:dyDescent="0.25">
      <c r="A993" t="str">
        <f t="shared" si="55"/>
        <v>b</v>
      </c>
      <c r="B993" s="8"/>
      <c r="C993" s="9" t="s">
        <v>15</v>
      </c>
      <c r="D993" s="10">
        <f>SUM('ცვლილ. ბიუჯ.'!E993,'ცვლილ. საკუთ.'!E993,'მთავრ. ფონდი'!E993,'პრეზ. ფონდი'!E993)</f>
        <v>0</v>
      </c>
      <c r="E993" s="10">
        <f>SUM('ცვლილ. ბიუჯ.'!F993,'ცვლილ. საკუთ.'!F993,'მთავრ. ფონდი'!F993,'პრეზ. ფონდი'!F993)</f>
        <v>0</v>
      </c>
      <c r="F993" s="10">
        <f>SUM('ცვლილ. ბიუჯ.'!G993,'ცვლილ. საკუთ.'!G993,'მთავრ. ფონდი'!G993,'პრეზ. ფონდი'!G993)</f>
        <v>0</v>
      </c>
      <c r="G993" s="10">
        <f>SUM('ცვლილ. ბიუჯ.'!H993,'ცვლილ. საკუთ.'!H993,'მთავრ. ფონდი'!H993,'პრეზ. ფონდი'!H993)</f>
        <v>0</v>
      </c>
      <c r="H993" s="10">
        <f>SUM('ცვლილ. ბიუჯ.'!I993,'ცვლილ. საკუთ.'!I993,'მთავრ. ფონდი'!I993,'პრეზ. ფონდი'!I993)</f>
        <v>0</v>
      </c>
      <c r="I993" s="10">
        <f t="shared" si="56"/>
        <v>0</v>
      </c>
      <c r="J993" s="10">
        <f t="shared" si="57"/>
        <v>0</v>
      </c>
    </row>
    <row r="994" spans="1:10" x14ac:dyDescent="0.25">
      <c r="A994" t="str">
        <f t="shared" si="55"/>
        <v>a</v>
      </c>
      <c r="B994" s="8"/>
      <c r="C994" s="9" t="s">
        <v>16</v>
      </c>
      <c r="D994" s="10">
        <f>SUM('ცვლილ. ბიუჯ.'!E994,'ცვლილ. საკუთ.'!E994,'მთავრ. ფონდი'!E994,'პრეზ. ფონდი'!E994)</f>
        <v>-24300</v>
      </c>
      <c r="E994" s="10">
        <f>SUM('ცვლილ. ბიუჯ.'!F994,'ცვლილ. საკუთ.'!F994,'მთავრ. ფონდი'!F994,'პრეზ. ფონდი'!F994)</f>
        <v>-650300</v>
      </c>
      <c r="F994" s="10">
        <f>SUM('ცვლილ. ბიუჯ.'!G994,'ცვლილ. საკუთ.'!G994,'მთავრ. ფონდი'!G994,'პრეზ. ფონდი'!G994)</f>
        <v>626000</v>
      </c>
      <c r="G994" s="10">
        <f>SUM('ცვლილ. ბიუჯ.'!H994,'ცვლილ. საკუთ.'!H994,'მთავრ. ფონდი'!H994,'პრეზ. ფონდი'!H994)</f>
        <v>0</v>
      </c>
      <c r="H994" s="10">
        <f>SUM('ცვლილ. ბიუჯ.'!I994,'ცვლილ. საკუთ.'!I994,'მთავრ. ფონდი'!I994,'პრეზ. ფონდი'!I994)</f>
        <v>0</v>
      </c>
      <c r="I994" s="10">
        <f t="shared" si="56"/>
        <v>-24300</v>
      </c>
      <c r="J994" s="10">
        <f t="shared" si="57"/>
        <v>-24300</v>
      </c>
    </row>
    <row r="995" spans="1:10" x14ac:dyDescent="0.25">
      <c r="A995" t="str">
        <f t="shared" si="55"/>
        <v>b</v>
      </c>
      <c r="B995" s="8"/>
      <c r="C995" s="9" t="s">
        <v>17</v>
      </c>
      <c r="D995" s="10">
        <f>SUM('ცვლილ. ბიუჯ.'!E995,'ცვლილ. საკუთ.'!E995,'მთავრ. ფონდი'!E995,'პრეზ. ფონდი'!E995)</f>
        <v>0</v>
      </c>
      <c r="E995" s="10">
        <f>SUM('ცვლილ. ბიუჯ.'!F995,'ცვლილ. საკუთ.'!F995,'მთავრ. ფონდი'!F995,'პრეზ. ფონდი'!F995)</f>
        <v>0</v>
      </c>
      <c r="F995" s="10">
        <f>SUM('ცვლილ. ბიუჯ.'!G995,'ცვლილ. საკუთ.'!G995,'მთავრ. ფონდი'!G995,'პრეზ. ფონდი'!G995)</f>
        <v>0</v>
      </c>
      <c r="G995" s="10">
        <f>SUM('ცვლილ. ბიუჯ.'!H995,'ცვლილ. საკუთ.'!H995,'მთავრ. ფონდი'!H995,'პრეზ. ფონდი'!H995)</f>
        <v>0</v>
      </c>
      <c r="H995" s="10">
        <f>SUM('ცვლილ. ბიუჯ.'!I995,'ცვლილ. საკუთ.'!I995,'მთავრ. ფონდი'!I995,'პრეზ. ფონდი'!I995)</f>
        <v>0</v>
      </c>
      <c r="I995" s="10">
        <f t="shared" si="56"/>
        <v>0</v>
      </c>
      <c r="J995" s="10">
        <f t="shared" si="57"/>
        <v>0</v>
      </c>
    </row>
    <row r="996" spans="1:10" x14ac:dyDescent="0.25">
      <c r="A996" t="str">
        <f t="shared" si="55"/>
        <v>b</v>
      </c>
      <c r="B996" s="5"/>
      <c r="C996" s="6" t="s">
        <v>18</v>
      </c>
      <c r="D996" s="7">
        <f>SUM('ცვლილ. ბიუჯ.'!E996,'ცვლილ. საკუთ.'!E996,'მთავრ. ფონდი'!E996,'პრეზ. ფონდი'!E996)</f>
        <v>0</v>
      </c>
      <c r="E996" s="7">
        <f>SUM('ცვლილ. ბიუჯ.'!F996,'ცვლილ. საკუთ.'!F996,'მთავრ. ფონდი'!F996,'პრეზ. ფონდი'!F996)</f>
        <v>0</v>
      </c>
      <c r="F996" s="7">
        <f>SUM('ცვლილ. ბიუჯ.'!G996,'ცვლილ. საკუთ.'!G996,'მთავრ. ფონდი'!G996,'პრეზ. ფონდი'!G996)</f>
        <v>0</v>
      </c>
      <c r="G996" s="7">
        <f>SUM('ცვლილ. ბიუჯ.'!H996,'ცვლილ. საკუთ.'!H996,'მთავრ. ფონდი'!H996,'პრეზ. ფონდი'!H996)</f>
        <v>0</v>
      </c>
      <c r="H996" s="7">
        <f>SUM('ცვლილ. ბიუჯ.'!I996,'ცვლილ. საკუთ.'!I996,'მთავრ. ფონდი'!I996,'პრეზ. ფონდი'!I996)</f>
        <v>0</v>
      </c>
      <c r="I996" s="7">
        <f t="shared" si="56"/>
        <v>0</v>
      </c>
      <c r="J996" s="7">
        <f t="shared" si="57"/>
        <v>0</v>
      </c>
    </row>
    <row r="997" spans="1:10" x14ac:dyDescent="0.25">
      <c r="A997" t="str">
        <f t="shared" si="55"/>
        <v>b</v>
      </c>
      <c r="B997" s="5"/>
      <c r="C997" s="6" t="s">
        <v>19</v>
      </c>
      <c r="D997" s="7">
        <f>SUM('ცვლილ. ბიუჯ.'!E997,'ცვლილ. საკუთ.'!E997,'მთავრ. ფონდი'!E997,'პრეზ. ფონდი'!E997)</f>
        <v>0</v>
      </c>
      <c r="E997" s="7">
        <f>SUM('ცვლილ. ბიუჯ.'!F997,'ცვლილ. საკუთ.'!F997,'მთავრ. ფონდი'!F997,'პრეზ. ფონდი'!F997)</f>
        <v>0</v>
      </c>
      <c r="F997" s="7">
        <f>SUM('ცვლილ. ბიუჯ.'!G997,'ცვლილ. საკუთ.'!G997,'მთავრ. ფონდი'!G997,'პრეზ. ფონდი'!G997)</f>
        <v>0</v>
      </c>
      <c r="G997" s="7">
        <f>SUM('ცვლილ. ბიუჯ.'!H997,'ცვლილ. საკუთ.'!H997,'მთავრ. ფონდი'!H997,'პრეზ. ფონდი'!H997)</f>
        <v>0</v>
      </c>
      <c r="H997" s="7">
        <f>SUM('ცვლილ. ბიუჯ.'!I997,'ცვლილ. საკუთ.'!I997,'მთავრ. ფონდი'!I997,'პრეზ. ფონდი'!I997)</f>
        <v>0</v>
      </c>
      <c r="I997" s="7">
        <f t="shared" si="56"/>
        <v>0</v>
      </c>
      <c r="J997" s="7">
        <f t="shared" si="57"/>
        <v>0</v>
      </c>
    </row>
    <row r="998" spans="1:10" ht="15.75" thickBot="1" x14ac:dyDescent="0.3">
      <c r="A998" t="str">
        <f t="shared" si="55"/>
        <v>a</v>
      </c>
      <c r="B998" s="11"/>
      <c r="C998" s="12" t="s">
        <v>20</v>
      </c>
      <c r="D998" s="13">
        <f>SUM('ცვლილ. ბიუჯ.'!E998,'ცვლილ. საკუთ.'!E998,'მთავრ. ფონდი'!E998,'პრეზ. ფონდი'!E998)</f>
        <v>300</v>
      </c>
      <c r="E998" s="13">
        <f>SUM('ცვლილ. ბიუჯ.'!F998,'ცვლილ. საკუთ.'!F998,'მთავრ. ფონდი'!F998,'პრეზ. ფონდი'!F998)</f>
        <v>300</v>
      </c>
      <c r="F998" s="13">
        <f>SUM('ცვლილ. ბიუჯ.'!G998,'ცვლილ. საკუთ.'!G998,'მთავრ. ფონდი'!G998,'პრეზ. ფონდი'!G998)</f>
        <v>0</v>
      </c>
      <c r="G998" s="13">
        <f>SUM('ცვლილ. ბიუჯ.'!H998,'ცვლილ. საკუთ.'!H998,'მთავრ. ფონდი'!H998,'პრეზ. ფონდი'!H998)</f>
        <v>0</v>
      </c>
      <c r="H998" s="13">
        <f>SUM('ცვლილ. ბიუჯ.'!I998,'ცვლილ. საკუთ.'!I998,'მთავრ. ფონდი'!I998,'პრეზ. ფონდი'!I998)</f>
        <v>0</v>
      </c>
      <c r="I998" s="13">
        <f t="shared" si="56"/>
        <v>300</v>
      </c>
      <c r="J998" s="13">
        <f t="shared" si="57"/>
        <v>300</v>
      </c>
    </row>
    <row r="999" spans="1:10" ht="32.25" customHeight="1" thickTop="1" thickBot="1" x14ac:dyDescent="0.3">
      <c r="A999" t="str">
        <f t="shared" si="55"/>
        <v>a</v>
      </c>
      <c r="B999" s="16" t="s">
        <v>163</v>
      </c>
      <c r="C999" s="4" t="s">
        <v>164</v>
      </c>
      <c r="D999" s="4">
        <f>SUM('ცვლილ. ბიუჯ.'!E999,'ცვლილ. საკუთ.'!E999,'მთავრ. ფონდი'!E999,'პრეზ. ფონდი'!E999)</f>
        <v>-335000</v>
      </c>
      <c r="E999" s="4">
        <f>SUM('ცვლილ. ბიუჯ.'!F999,'ცვლილ. საკუთ.'!F999,'მთავრ. ფონდი'!F999,'პრეზ. ფონდი'!F999)</f>
        <v>424000</v>
      </c>
      <c r="F999" s="4">
        <f>SUM('ცვლილ. ბიუჯ.'!G999,'ცვლილ. საკუთ.'!G999,'მთავრ. ფონდი'!G999,'პრეზ. ფონდი'!G999)</f>
        <v>1934000</v>
      </c>
      <c r="G999" s="4">
        <f>SUM('ცვლილ. ბიუჯ.'!H999,'ცვლილ. საკუთ.'!H999,'მთავრ. ფონდი'!H999,'პრეზ. ფონდი'!H999)</f>
        <v>-71000</v>
      </c>
      <c r="H999" s="4">
        <f>SUM('ცვლილ. ბიუჯ.'!I999,'ცვლილ. საკუთ.'!I999,'მთავრ. ფონდი'!I999,'პრეზ. ფონდი'!I999)</f>
        <v>-2622000</v>
      </c>
      <c r="I999" s="4">
        <f t="shared" si="56"/>
        <v>2358000</v>
      </c>
      <c r="J999" s="4">
        <f t="shared" si="57"/>
        <v>2287000</v>
      </c>
    </row>
    <row r="1000" spans="1:10" ht="15.75" thickTop="1" x14ac:dyDescent="0.25">
      <c r="A1000" t="str">
        <f t="shared" si="55"/>
        <v>a</v>
      </c>
      <c r="B1000" s="5"/>
      <c r="C1000" s="6" t="s">
        <v>10</v>
      </c>
      <c r="D1000" s="7">
        <f>SUM('ცვლილ. ბიუჯ.'!E1000,'ცვლილ. საკუთ.'!E1000,'მთავრ. ფონდი'!E1000,'პრეზ. ფონდი'!E1000)</f>
        <v>-335530</v>
      </c>
      <c r="E1000" s="7">
        <f>SUM('ცვლილ. ბიუჯ.'!F1000,'ცვლილ. საკუთ.'!F1000,'მთავრ. ფონდი'!F1000,'პრეზ. ფონდი'!F1000)</f>
        <v>423470</v>
      </c>
      <c r="F1000" s="7">
        <f>SUM('ცვლილ. ბიუჯ.'!G1000,'ცვლილ. საკუთ.'!G1000,'მთავრ. ფონდი'!G1000,'პრეზ. ფონდი'!G1000)</f>
        <v>1934000</v>
      </c>
      <c r="G1000" s="7">
        <f>SUM('ცვლილ. ბიუჯ.'!H1000,'ცვლილ. საკუთ.'!H1000,'მთავრ. ფონდი'!H1000,'პრეზ. ფონდი'!H1000)</f>
        <v>-71000</v>
      </c>
      <c r="H1000" s="7">
        <f>SUM('ცვლილ. ბიუჯ.'!I1000,'ცვლილ. საკუთ.'!I1000,'მთავრ. ფონდი'!I1000,'პრეზ. ფონდი'!I1000)</f>
        <v>-2622000</v>
      </c>
      <c r="I1000" s="7">
        <f t="shared" si="56"/>
        <v>2357470</v>
      </c>
      <c r="J1000" s="7">
        <f t="shared" si="57"/>
        <v>2286470</v>
      </c>
    </row>
    <row r="1001" spans="1:10" x14ac:dyDescent="0.25">
      <c r="A1001" t="str">
        <f t="shared" si="55"/>
        <v>b</v>
      </c>
      <c r="B1001" s="8"/>
      <c r="C1001" s="9" t="s">
        <v>11</v>
      </c>
      <c r="D1001" s="10">
        <f>SUM('ცვლილ. ბიუჯ.'!E1001,'ცვლილ. საკუთ.'!E1001,'მთავრ. ფონდი'!E1001,'პრეზ. ფონდი'!E1001)</f>
        <v>0</v>
      </c>
      <c r="E1001" s="10">
        <f>SUM('ცვლილ. ბიუჯ.'!F1001,'ცვლილ. საკუთ.'!F1001,'მთავრ. ფონდი'!F1001,'პრეზ. ფონდი'!F1001)</f>
        <v>0</v>
      </c>
      <c r="F1001" s="10">
        <f>SUM('ცვლილ. ბიუჯ.'!G1001,'ცვლილ. საკუთ.'!G1001,'მთავრ. ფონდი'!G1001,'პრეზ. ფონდი'!G1001)</f>
        <v>0</v>
      </c>
      <c r="G1001" s="10">
        <f>SUM('ცვლილ. ბიუჯ.'!H1001,'ცვლილ. საკუთ.'!H1001,'მთავრ. ფონდი'!H1001,'პრეზ. ფონდი'!H1001)</f>
        <v>0</v>
      </c>
      <c r="H1001" s="10">
        <f>SUM('ცვლილ. ბიუჯ.'!I1001,'ცვლილ. საკუთ.'!I1001,'მთავრ. ფონდი'!I1001,'პრეზ. ფონდი'!I1001)</f>
        <v>0</v>
      </c>
      <c r="I1001" s="10">
        <f t="shared" si="56"/>
        <v>0</v>
      </c>
      <c r="J1001" s="10">
        <f t="shared" si="57"/>
        <v>0</v>
      </c>
    </row>
    <row r="1002" spans="1:10" x14ac:dyDescent="0.25">
      <c r="A1002" t="str">
        <f t="shared" si="55"/>
        <v>a</v>
      </c>
      <c r="B1002" s="8"/>
      <c r="C1002" s="9" t="s">
        <v>12</v>
      </c>
      <c r="D1002" s="10">
        <f>SUM('ცვლილ. ბიუჯ.'!E1002,'ცვლილ. საკუთ.'!E1002,'მთავრ. ფონდი'!E1002,'პრეზ. ფონდი'!E1002)</f>
        <v>0</v>
      </c>
      <c r="E1002" s="10">
        <f>SUM('ცვლილ. ბიუჯ.'!F1002,'ცვლილ. საკუთ.'!F1002,'მთავრ. ფონდი'!F1002,'პრეზ. ფონდი'!F1002)</f>
        <v>-5000</v>
      </c>
      <c r="F1002" s="10">
        <f>SUM('ცვლილ. ბიუჯ.'!G1002,'ცვლილ. საკუთ.'!G1002,'მთავრ. ფონდი'!G1002,'პრეზ. ფონდი'!G1002)</f>
        <v>5000</v>
      </c>
      <c r="G1002" s="10">
        <f>SUM('ცვლილ. ბიუჯ.'!H1002,'ცვლილ. საკუთ.'!H1002,'მთავრ. ფონდი'!H1002,'პრეზ. ფონდი'!H1002)</f>
        <v>0</v>
      </c>
      <c r="H1002" s="10">
        <f>SUM('ცვლილ. ბიუჯ.'!I1002,'ცვლილ. საკუთ.'!I1002,'მთავრ. ფონდი'!I1002,'პრეზ. ფონდი'!I1002)</f>
        <v>0</v>
      </c>
      <c r="I1002" s="10">
        <f t="shared" si="56"/>
        <v>0</v>
      </c>
      <c r="J1002" s="10">
        <f t="shared" si="57"/>
        <v>0</v>
      </c>
    </row>
    <row r="1003" spans="1:10" x14ac:dyDescent="0.25">
      <c r="A1003" t="str">
        <f t="shared" si="55"/>
        <v>b</v>
      </c>
      <c r="B1003" s="8"/>
      <c r="C1003" s="9" t="s">
        <v>13</v>
      </c>
      <c r="D1003" s="10">
        <f>SUM('ცვლილ. ბიუჯ.'!E1003,'ცვლილ. საკუთ.'!E1003,'მთავრ. ფონდი'!E1003,'პრეზ. ფონდი'!E1003)</f>
        <v>0</v>
      </c>
      <c r="E1003" s="10">
        <f>SUM('ცვლილ. ბიუჯ.'!F1003,'ცვლილ. საკუთ.'!F1003,'მთავრ. ფონდი'!F1003,'პრეზ. ფონდი'!F1003)</f>
        <v>0</v>
      </c>
      <c r="F1003" s="10">
        <f>SUM('ცვლილ. ბიუჯ.'!G1003,'ცვლილ. საკუთ.'!G1003,'მთავრ. ფონდი'!G1003,'პრეზ. ფონდი'!G1003)</f>
        <v>0</v>
      </c>
      <c r="G1003" s="10">
        <f>SUM('ცვლილ. ბიუჯ.'!H1003,'ცვლილ. საკუთ.'!H1003,'მთავრ. ფონდი'!H1003,'პრეზ. ფონდი'!H1003)</f>
        <v>0</v>
      </c>
      <c r="H1003" s="10">
        <f>SUM('ცვლილ. ბიუჯ.'!I1003,'ცვლილ. საკუთ.'!I1003,'მთავრ. ფონდი'!I1003,'პრეზ. ფონდი'!I1003)</f>
        <v>0</v>
      </c>
      <c r="I1003" s="10">
        <f t="shared" si="56"/>
        <v>0</v>
      </c>
      <c r="J1003" s="10">
        <f t="shared" si="57"/>
        <v>0</v>
      </c>
    </row>
    <row r="1004" spans="1:10" x14ac:dyDescent="0.25">
      <c r="A1004" t="str">
        <f t="shared" si="55"/>
        <v>b</v>
      </c>
      <c r="B1004" s="8"/>
      <c r="C1004" s="9" t="s">
        <v>14</v>
      </c>
      <c r="D1004" s="10">
        <f>SUM('ცვლილ. ბიუჯ.'!E1004,'ცვლილ. საკუთ.'!E1004,'მთავრ. ფონდი'!E1004,'პრეზ. ფონდი'!E1004)</f>
        <v>0</v>
      </c>
      <c r="E1004" s="10">
        <f>SUM('ცვლილ. ბიუჯ.'!F1004,'ცვლილ. საკუთ.'!F1004,'მთავრ. ფონდი'!F1004,'პრეზ. ფონდი'!F1004)</f>
        <v>0</v>
      </c>
      <c r="F1004" s="10">
        <f>SUM('ცვლილ. ბიუჯ.'!G1004,'ცვლილ. საკუთ.'!G1004,'მთავრ. ფონდი'!G1004,'პრეზ. ფონდი'!G1004)</f>
        <v>0</v>
      </c>
      <c r="G1004" s="10">
        <f>SUM('ცვლილ. ბიუჯ.'!H1004,'ცვლილ. საკუთ.'!H1004,'მთავრ. ფონდი'!H1004,'პრეზ. ფონდი'!H1004)</f>
        <v>0</v>
      </c>
      <c r="H1004" s="10">
        <f>SUM('ცვლილ. ბიუჯ.'!I1004,'ცვლილ. საკუთ.'!I1004,'მთავრ. ფონდი'!I1004,'პრეზ. ფონდი'!I1004)</f>
        <v>0</v>
      </c>
      <c r="I1004" s="10">
        <f t="shared" si="56"/>
        <v>0</v>
      </c>
      <c r="J1004" s="10">
        <f t="shared" si="57"/>
        <v>0</v>
      </c>
    </row>
    <row r="1005" spans="1:10" x14ac:dyDescent="0.25">
      <c r="A1005" t="str">
        <f t="shared" si="55"/>
        <v>b</v>
      </c>
      <c r="B1005" s="8"/>
      <c r="C1005" s="9" t="s">
        <v>15</v>
      </c>
      <c r="D1005" s="10">
        <f>SUM('ცვლილ. ბიუჯ.'!E1005,'ცვლილ. საკუთ.'!E1005,'მთავრ. ფონდი'!E1005,'პრეზ. ფონდი'!E1005)</f>
        <v>0</v>
      </c>
      <c r="E1005" s="10">
        <f>SUM('ცვლილ. ბიუჯ.'!F1005,'ცვლილ. საკუთ.'!F1005,'მთავრ. ფონდი'!F1005,'პრეზ. ფონდი'!F1005)</f>
        <v>0</v>
      </c>
      <c r="F1005" s="10">
        <f>SUM('ცვლილ. ბიუჯ.'!G1005,'ცვლილ. საკუთ.'!G1005,'მთავრ. ფონდი'!G1005,'პრეზ. ფონდი'!G1005)</f>
        <v>0</v>
      </c>
      <c r="G1005" s="10">
        <f>SUM('ცვლილ. ბიუჯ.'!H1005,'ცვლილ. საკუთ.'!H1005,'მთავრ. ფონდი'!H1005,'პრეზ. ფონდი'!H1005)</f>
        <v>0</v>
      </c>
      <c r="H1005" s="10">
        <f>SUM('ცვლილ. ბიუჯ.'!I1005,'ცვლილ. საკუთ.'!I1005,'მთავრ. ფონდი'!I1005,'პრეზ. ფონდი'!I1005)</f>
        <v>0</v>
      </c>
      <c r="I1005" s="10">
        <f t="shared" si="56"/>
        <v>0</v>
      </c>
      <c r="J1005" s="10">
        <f t="shared" si="57"/>
        <v>0</v>
      </c>
    </row>
    <row r="1006" spans="1:10" x14ac:dyDescent="0.25">
      <c r="A1006" t="str">
        <f t="shared" si="55"/>
        <v>a</v>
      </c>
      <c r="B1006" s="8"/>
      <c r="C1006" s="9" t="s">
        <v>16</v>
      </c>
      <c r="D1006" s="10">
        <f>SUM('ცვლილ. ბიუჯ.'!E1006,'ცვლილ. საკუთ.'!E1006,'მთავრ. ფონდი'!E1006,'პრეზ. ფონდი'!E1006)</f>
        <v>-335530</v>
      </c>
      <c r="E1006" s="10">
        <f>SUM('ცვლილ. ბიუჯ.'!F1006,'ცვლილ. საკუთ.'!F1006,'მთავრ. ფონდი'!F1006,'პრეზ. ფონდი'!F1006)</f>
        <v>428470</v>
      </c>
      <c r="F1006" s="10">
        <f>SUM('ცვლილ. ბიუჯ.'!G1006,'ცვლილ. საკუთ.'!G1006,'მთავრ. ფონდი'!G1006,'პრეზ. ფონდი'!G1006)</f>
        <v>1929000</v>
      </c>
      <c r="G1006" s="10">
        <f>SUM('ცვლილ. ბიუჯ.'!H1006,'ცვლილ. საკუთ.'!H1006,'მთავრ. ფონდი'!H1006,'პრეზ. ფონდი'!H1006)</f>
        <v>-71000</v>
      </c>
      <c r="H1006" s="10">
        <f>SUM('ცვლილ. ბიუჯ.'!I1006,'ცვლილ. საკუთ.'!I1006,'მთავრ. ფონდი'!I1006,'პრეზ. ფონდი'!I1006)</f>
        <v>-2622000</v>
      </c>
      <c r="I1006" s="10">
        <f t="shared" si="56"/>
        <v>2357470</v>
      </c>
      <c r="J1006" s="10">
        <f t="shared" si="57"/>
        <v>2286470</v>
      </c>
    </row>
    <row r="1007" spans="1:10" x14ac:dyDescent="0.25">
      <c r="A1007" t="str">
        <f t="shared" si="55"/>
        <v>b</v>
      </c>
      <c r="B1007" s="8"/>
      <c r="C1007" s="9" t="s">
        <v>17</v>
      </c>
      <c r="D1007" s="10">
        <f>SUM('ცვლილ. ბიუჯ.'!E1007,'ცვლილ. საკუთ.'!E1007,'მთავრ. ფონდი'!E1007,'პრეზ. ფონდი'!E1007)</f>
        <v>0</v>
      </c>
      <c r="E1007" s="10">
        <f>SUM('ცვლილ. ბიუჯ.'!F1007,'ცვლილ. საკუთ.'!F1007,'მთავრ. ფონდი'!F1007,'პრეზ. ფონდი'!F1007)</f>
        <v>0</v>
      </c>
      <c r="F1007" s="10">
        <f>SUM('ცვლილ. ბიუჯ.'!G1007,'ცვლილ. საკუთ.'!G1007,'მთავრ. ფონდი'!G1007,'პრეზ. ფონდი'!G1007)</f>
        <v>0</v>
      </c>
      <c r="G1007" s="10">
        <f>SUM('ცვლილ. ბიუჯ.'!H1007,'ცვლილ. საკუთ.'!H1007,'მთავრ. ფონდი'!H1007,'პრეზ. ფონდი'!H1007)</f>
        <v>0</v>
      </c>
      <c r="H1007" s="10">
        <f>SUM('ცვლილ. ბიუჯ.'!I1007,'ცვლილ. საკუთ.'!I1007,'მთავრ. ფონდი'!I1007,'პრეზ. ფონდი'!I1007)</f>
        <v>0</v>
      </c>
      <c r="I1007" s="10">
        <f t="shared" si="56"/>
        <v>0</v>
      </c>
      <c r="J1007" s="10">
        <f t="shared" si="57"/>
        <v>0</v>
      </c>
    </row>
    <row r="1008" spans="1:10" x14ac:dyDescent="0.25">
      <c r="A1008" t="str">
        <f t="shared" si="55"/>
        <v>b</v>
      </c>
      <c r="B1008" s="5"/>
      <c r="C1008" s="6" t="s">
        <v>18</v>
      </c>
      <c r="D1008" s="7">
        <f>SUM('ცვლილ. ბიუჯ.'!E1008,'ცვლილ. საკუთ.'!E1008,'მთავრ. ფონდი'!E1008,'პრეზ. ფონდი'!E1008)</f>
        <v>0</v>
      </c>
      <c r="E1008" s="7">
        <f>SUM('ცვლილ. ბიუჯ.'!F1008,'ცვლილ. საკუთ.'!F1008,'მთავრ. ფონდი'!F1008,'პრეზ. ფონდი'!F1008)</f>
        <v>0</v>
      </c>
      <c r="F1008" s="7">
        <f>SUM('ცვლილ. ბიუჯ.'!G1008,'ცვლილ. საკუთ.'!G1008,'მთავრ. ფონდი'!G1008,'პრეზ. ფონდი'!G1008)</f>
        <v>0</v>
      </c>
      <c r="G1008" s="7">
        <f>SUM('ცვლილ. ბიუჯ.'!H1008,'ცვლილ. საკუთ.'!H1008,'მთავრ. ფონდი'!H1008,'პრეზ. ფონდი'!H1008)</f>
        <v>0</v>
      </c>
      <c r="H1008" s="7">
        <f>SUM('ცვლილ. ბიუჯ.'!I1008,'ცვლილ. საკუთ.'!I1008,'მთავრ. ფონდი'!I1008,'პრეზ. ფონდი'!I1008)</f>
        <v>0</v>
      </c>
      <c r="I1008" s="7">
        <f t="shared" si="56"/>
        <v>0</v>
      </c>
      <c r="J1008" s="7">
        <f t="shared" si="57"/>
        <v>0</v>
      </c>
    </row>
    <row r="1009" spans="1:10" x14ac:dyDescent="0.25">
      <c r="A1009" t="str">
        <f t="shared" si="55"/>
        <v>b</v>
      </c>
      <c r="B1009" s="5"/>
      <c r="C1009" s="6" t="s">
        <v>19</v>
      </c>
      <c r="D1009" s="7">
        <f>SUM('ცვლილ. ბიუჯ.'!E1009,'ცვლილ. საკუთ.'!E1009,'მთავრ. ფონდი'!E1009,'პრეზ. ფონდი'!E1009)</f>
        <v>0</v>
      </c>
      <c r="E1009" s="7">
        <f>SUM('ცვლილ. ბიუჯ.'!F1009,'ცვლილ. საკუთ.'!F1009,'მთავრ. ფონდი'!F1009,'პრეზ. ფონდი'!F1009)</f>
        <v>0</v>
      </c>
      <c r="F1009" s="7">
        <f>SUM('ცვლილ. ბიუჯ.'!G1009,'ცვლილ. საკუთ.'!G1009,'მთავრ. ფონდი'!G1009,'პრეზ. ფონდი'!G1009)</f>
        <v>0</v>
      </c>
      <c r="G1009" s="7">
        <f>SUM('ცვლილ. ბიუჯ.'!H1009,'ცვლილ. საკუთ.'!H1009,'მთავრ. ფონდი'!H1009,'პრეზ. ფონდი'!H1009)</f>
        <v>0</v>
      </c>
      <c r="H1009" s="7">
        <f>SUM('ცვლილ. ბიუჯ.'!I1009,'ცვლილ. საკუთ.'!I1009,'მთავრ. ფონდი'!I1009,'პრეზ. ფონდი'!I1009)</f>
        <v>0</v>
      </c>
      <c r="I1009" s="7">
        <f t="shared" si="56"/>
        <v>0</v>
      </c>
      <c r="J1009" s="7">
        <f t="shared" si="57"/>
        <v>0</v>
      </c>
    </row>
    <row r="1010" spans="1:10" ht="15.75" thickBot="1" x14ac:dyDescent="0.3">
      <c r="A1010" t="str">
        <f t="shared" si="55"/>
        <v>a</v>
      </c>
      <c r="B1010" s="11"/>
      <c r="C1010" s="12" t="s">
        <v>20</v>
      </c>
      <c r="D1010" s="13">
        <f>SUM('ცვლილ. ბიუჯ.'!E1010,'ცვლილ. საკუთ.'!E1010,'მთავრ. ფონდი'!E1010,'პრეზ. ფონდი'!E1010)</f>
        <v>530</v>
      </c>
      <c r="E1010" s="13">
        <f>SUM('ცვლილ. ბიუჯ.'!F1010,'ცვლილ. საკუთ.'!F1010,'მთავრ. ფონდი'!F1010,'პრეზ. ფონდი'!F1010)</f>
        <v>530</v>
      </c>
      <c r="F1010" s="13">
        <f>SUM('ცვლილ. ბიუჯ.'!G1010,'ცვლილ. საკუთ.'!G1010,'მთავრ. ფონდი'!G1010,'პრეზ. ფონდი'!G1010)</f>
        <v>0</v>
      </c>
      <c r="G1010" s="13">
        <f>SUM('ცვლილ. ბიუჯ.'!H1010,'ცვლილ. საკუთ.'!H1010,'მთავრ. ფონდი'!H1010,'პრეზ. ფონდი'!H1010)</f>
        <v>0</v>
      </c>
      <c r="H1010" s="13">
        <f>SUM('ცვლილ. ბიუჯ.'!I1010,'ცვლილ. საკუთ.'!I1010,'მთავრ. ფონდი'!I1010,'პრეზ. ფონდი'!I1010)</f>
        <v>0</v>
      </c>
      <c r="I1010" s="13">
        <f t="shared" si="56"/>
        <v>530</v>
      </c>
      <c r="J1010" s="13">
        <f t="shared" si="57"/>
        <v>530</v>
      </c>
    </row>
    <row r="1011" spans="1:10" ht="31.5" thickTop="1" thickBot="1" x14ac:dyDescent="0.3">
      <c r="A1011" t="str">
        <f t="shared" si="55"/>
        <v>a</v>
      </c>
      <c r="B1011" s="3" t="s">
        <v>165</v>
      </c>
      <c r="C1011" s="14" t="s">
        <v>166</v>
      </c>
      <c r="D1011" s="4">
        <f>SUM('ცვლილ. ბიუჯ.'!E1011,'ცვლილ. საკუთ.'!E1011,'მთავრ. ფონდი'!E1011,'პრეზ. ფონდი'!E1011)</f>
        <v>0</v>
      </c>
      <c r="E1011" s="4">
        <f>SUM('ცვლილ. ბიუჯ.'!F1011,'ცვლილ. საკუთ.'!F1011,'მთავრ. ფონდი'!F1011,'პრეზ. ფონდი'!F1011)</f>
        <v>-13000</v>
      </c>
      <c r="F1011" s="4">
        <f>SUM('ცვლილ. ბიუჯ.'!G1011,'ცვლილ. საკუთ.'!G1011,'მთავრ. ფონდი'!G1011,'პრეზ. ფონდი'!G1011)</f>
        <v>13000</v>
      </c>
      <c r="G1011" s="4">
        <f>SUM('ცვლილ. ბიუჯ.'!H1011,'ცვლილ. საკუთ.'!H1011,'მთავრ. ფონდი'!H1011,'პრეზ. ფონდი'!H1011)</f>
        <v>0</v>
      </c>
      <c r="H1011" s="4">
        <f>SUM('ცვლილ. ბიუჯ.'!I1011,'ცვლილ. საკუთ.'!I1011,'მთავრ. ფონდი'!I1011,'პრეზ. ფონდი'!I1011)</f>
        <v>0</v>
      </c>
      <c r="I1011" s="4">
        <f t="shared" si="56"/>
        <v>0</v>
      </c>
      <c r="J1011" s="4">
        <f t="shared" si="57"/>
        <v>0</v>
      </c>
    </row>
    <row r="1012" spans="1:10" ht="15.75" thickTop="1" x14ac:dyDescent="0.25">
      <c r="A1012" t="str">
        <f t="shared" si="55"/>
        <v>a</v>
      </c>
      <c r="B1012" s="5"/>
      <c r="C1012" s="6" t="s">
        <v>10</v>
      </c>
      <c r="D1012" s="7">
        <f>SUM('ცვლილ. ბიუჯ.'!E1012,'ცვლილ. საკუთ.'!E1012,'მთავრ. ფონდი'!E1012,'პრეზ. ფონდი'!E1012)</f>
        <v>0</v>
      </c>
      <c r="E1012" s="7">
        <f>SUM('ცვლილ. ბიუჯ.'!F1012,'ცვლილ. საკუთ.'!F1012,'მთავრ. ფონდი'!F1012,'პრეზ. ფონდი'!F1012)</f>
        <v>-13000</v>
      </c>
      <c r="F1012" s="7">
        <f>SUM('ცვლილ. ბიუჯ.'!G1012,'ცვლილ. საკუთ.'!G1012,'მთავრ. ფონდი'!G1012,'პრეზ. ფონდი'!G1012)</f>
        <v>13000</v>
      </c>
      <c r="G1012" s="7">
        <f>SUM('ცვლილ. ბიუჯ.'!H1012,'ცვლილ. საკუთ.'!H1012,'მთავრ. ფონდი'!H1012,'პრეზ. ფონდი'!H1012)</f>
        <v>0</v>
      </c>
      <c r="H1012" s="7">
        <f>SUM('ცვლილ. ბიუჯ.'!I1012,'ცვლილ. საკუთ.'!I1012,'მთავრ. ფონდი'!I1012,'პრეზ. ფონდი'!I1012)</f>
        <v>0</v>
      </c>
      <c r="I1012" s="7">
        <f t="shared" si="56"/>
        <v>0</v>
      </c>
      <c r="J1012" s="7">
        <f t="shared" si="57"/>
        <v>0</v>
      </c>
    </row>
    <row r="1013" spans="1:10" x14ac:dyDescent="0.25">
      <c r="A1013" t="str">
        <f t="shared" si="55"/>
        <v>b</v>
      </c>
      <c r="B1013" s="8"/>
      <c r="C1013" s="9" t="s">
        <v>11</v>
      </c>
      <c r="D1013" s="10">
        <f>SUM('ცვლილ. ბიუჯ.'!E1013,'ცვლილ. საკუთ.'!E1013,'მთავრ. ფონდი'!E1013,'პრეზ. ფონდი'!E1013)</f>
        <v>0</v>
      </c>
      <c r="E1013" s="10">
        <f>SUM('ცვლილ. ბიუჯ.'!F1013,'ცვლილ. საკუთ.'!F1013,'მთავრ. ფონდი'!F1013,'პრეზ. ფონდი'!F1013)</f>
        <v>0</v>
      </c>
      <c r="F1013" s="10">
        <f>SUM('ცვლილ. ბიუჯ.'!G1013,'ცვლილ. საკუთ.'!G1013,'მთავრ. ფონდი'!G1013,'პრეზ. ფონდი'!G1013)</f>
        <v>0</v>
      </c>
      <c r="G1013" s="10">
        <f>SUM('ცვლილ. ბიუჯ.'!H1013,'ცვლილ. საკუთ.'!H1013,'მთავრ. ფონდი'!H1013,'პრეზ. ფონდი'!H1013)</f>
        <v>0</v>
      </c>
      <c r="H1013" s="10">
        <f>SUM('ცვლილ. ბიუჯ.'!I1013,'ცვლილ. საკუთ.'!I1013,'მთავრ. ფონდი'!I1013,'პრეზ. ფონდი'!I1013)</f>
        <v>0</v>
      </c>
      <c r="I1013" s="10">
        <f t="shared" si="56"/>
        <v>0</v>
      </c>
      <c r="J1013" s="10">
        <f t="shared" si="57"/>
        <v>0</v>
      </c>
    </row>
    <row r="1014" spans="1:10" x14ac:dyDescent="0.25">
      <c r="A1014" t="str">
        <f t="shared" si="55"/>
        <v>a</v>
      </c>
      <c r="B1014" s="8"/>
      <c r="C1014" s="9" t="s">
        <v>12</v>
      </c>
      <c r="D1014" s="10">
        <f>SUM('ცვლილ. ბიუჯ.'!E1014,'ცვლილ. საკუთ.'!E1014,'მთავრ. ფონდი'!E1014,'პრეზ. ფონდი'!E1014)</f>
        <v>0</v>
      </c>
      <c r="E1014" s="10">
        <f>SUM('ცვლილ. ბიუჯ.'!F1014,'ცვლილ. საკუთ.'!F1014,'მთავრ. ფონდი'!F1014,'პრეზ. ფონდი'!F1014)</f>
        <v>-13000</v>
      </c>
      <c r="F1014" s="10">
        <f>SUM('ცვლილ. ბიუჯ.'!G1014,'ცვლილ. საკუთ.'!G1014,'მთავრ. ფონდი'!G1014,'პრეზ. ფონდი'!G1014)</f>
        <v>13000</v>
      </c>
      <c r="G1014" s="10">
        <f>SUM('ცვლილ. ბიუჯ.'!H1014,'ცვლილ. საკუთ.'!H1014,'მთავრ. ფონდი'!H1014,'პრეზ. ფონდი'!H1014)</f>
        <v>0</v>
      </c>
      <c r="H1014" s="10">
        <f>SUM('ცვლილ. ბიუჯ.'!I1014,'ცვლილ. საკუთ.'!I1014,'მთავრ. ფონდი'!I1014,'პრეზ. ფონდი'!I1014)</f>
        <v>0</v>
      </c>
      <c r="I1014" s="10">
        <f t="shared" si="56"/>
        <v>0</v>
      </c>
      <c r="J1014" s="10">
        <f t="shared" si="57"/>
        <v>0</v>
      </c>
    </row>
    <row r="1015" spans="1:10" x14ac:dyDescent="0.25">
      <c r="A1015" t="str">
        <f t="shared" si="55"/>
        <v>b</v>
      </c>
      <c r="B1015" s="8"/>
      <c r="C1015" s="9" t="s">
        <v>13</v>
      </c>
      <c r="D1015" s="10">
        <f>SUM('ცვლილ. ბიუჯ.'!E1015,'ცვლილ. საკუთ.'!E1015,'მთავრ. ფონდი'!E1015,'პრეზ. ფონდი'!E1015)</f>
        <v>0</v>
      </c>
      <c r="E1015" s="10">
        <f>SUM('ცვლილ. ბიუჯ.'!F1015,'ცვლილ. საკუთ.'!F1015,'მთავრ. ფონდი'!F1015,'პრეზ. ფონდი'!F1015)</f>
        <v>0</v>
      </c>
      <c r="F1015" s="10">
        <f>SUM('ცვლილ. ბიუჯ.'!G1015,'ცვლილ. საკუთ.'!G1015,'მთავრ. ფონდი'!G1015,'პრეზ. ფონდი'!G1015)</f>
        <v>0</v>
      </c>
      <c r="G1015" s="10">
        <f>SUM('ცვლილ. ბიუჯ.'!H1015,'ცვლილ. საკუთ.'!H1015,'მთავრ. ფონდი'!H1015,'პრეზ. ფონდი'!H1015)</f>
        <v>0</v>
      </c>
      <c r="H1015" s="10">
        <f>SUM('ცვლილ. ბიუჯ.'!I1015,'ცვლილ. საკუთ.'!I1015,'მთავრ. ფონდი'!I1015,'პრეზ. ფონდი'!I1015)</f>
        <v>0</v>
      </c>
      <c r="I1015" s="10">
        <f t="shared" si="56"/>
        <v>0</v>
      </c>
      <c r="J1015" s="10">
        <f t="shared" si="57"/>
        <v>0</v>
      </c>
    </row>
    <row r="1016" spans="1:10" x14ac:dyDescent="0.25">
      <c r="A1016" t="str">
        <f t="shared" si="55"/>
        <v>b</v>
      </c>
      <c r="B1016" s="8"/>
      <c r="C1016" s="9" t="s">
        <v>14</v>
      </c>
      <c r="D1016" s="10">
        <f>SUM('ცვლილ. ბიუჯ.'!E1016,'ცვლილ. საკუთ.'!E1016,'მთავრ. ფონდი'!E1016,'პრეზ. ფონდი'!E1016)</f>
        <v>0</v>
      </c>
      <c r="E1016" s="10">
        <f>SUM('ცვლილ. ბიუჯ.'!F1016,'ცვლილ. საკუთ.'!F1016,'მთავრ. ფონდი'!F1016,'პრეზ. ფონდი'!F1016)</f>
        <v>0</v>
      </c>
      <c r="F1016" s="10">
        <f>SUM('ცვლილ. ბიუჯ.'!G1016,'ცვლილ. საკუთ.'!G1016,'მთავრ. ფონდი'!G1016,'პრეზ. ფონდი'!G1016)</f>
        <v>0</v>
      </c>
      <c r="G1016" s="10">
        <f>SUM('ცვლილ. ბიუჯ.'!H1016,'ცვლილ. საკუთ.'!H1016,'მთავრ. ფონდი'!H1016,'პრეზ. ფონდი'!H1016)</f>
        <v>0</v>
      </c>
      <c r="H1016" s="10">
        <f>SUM('ცვლილ. ბიუჯ.'!I1016,'ცვლილ. საკუთ.'!I1016,'მთავრ. ფონდი'!I1016,'პრეზ. ფონდი'!I1016)</f>
        <v>0</v>
      </c>
      <c r="I1016" s="10">
        <f t="shared" si="56"/>
        <v>0</v>
      </c>
      <c r="J1016" s="10">
        <f t="shared" si="57"/>
        <v>0</v>
      </c>
    </row>
    <row r="1017" spans="1:10" x14ac:dyDescent="0.25">
      <c r="A1017" t="str">
        <f t="shared" si="55"/>
        <v>b</v>
      </c>
      <c r="B1017" s="8"/>
      <c r="C1017" s="9" t="s">
        <v>15</v>
      </c>
      <c r="D1017" s="10">
        <f>SUM('ცვლილ. ბიუჯ.'!E1017,'ცვლილ. საკუთ.'!E1017,'მთავრ. ფონდი'!E1017,'პრეზ. ფონდი'!E1017)</f>
        <v>0</v>
      </c>
      <c r="E1017" s="10">
        <f>SUM('ცვლილ. ბიუჯ.'!F1017,'ცვლილ. საკუთ.'!F1017,'მთავრ. ფონდი'!F1017,'პრეზ. ფონდი'!F1017)</f>
        <v>0</v>
      </c>
      <c r="F1017" s="10">
        <f>SUM('ცვლილ. ბიუჯ.'!G1017,'ცვლილ. საკუთ.'!G1017,'მთავრ. ფონდი'!G1017,'პრეზ. ფონდი'!G1017)</f>
        <v>0</v>
      </c>
      <c r="G1017" s="10">
        <f>SUM('ცვლილ. ბიუჯ.'!H1017,'ცვლილ. საკუთ.'!H1017,'მთავრ. ფონდი'!H1017,'პრეზ. ფონდი'!H1017)</f>
        <v>0</v>
      </c>
      <c r="H1017" s="10">
        <f>SUM('ცვლილ. ბიუჯ.'!I1017,'ცვლილ. საკუთ.'!I1017,'მთავრ. ფონდი'!I1017,'პრეზ. ფონდი'!I1017)</f>
        <v>0</v>
      </c>
      <c r="I1017" s="10">
        <f t="shared" si="56"/>
        <v>0</v>
      </c>
      <c r="J1017" s="10">
        <f t="shared" si="57"/>
        <v>0</v>
      </c>
    </row>
    <row r="1018" spans="1:10" x14ac:dyDescent="0.25">
      <c r="A1018" t="str">
        <f t="shared" si="55"/>
        <v>b</v>
      </c>
      <c r="B1018" s="8"/>
      <c r="C1018" s="9" t="s">
        <v>16</v>
      </c>
      <c r="D1018" s="10">
        <f>SUM('ცვლილ. ბიუჯ.'!E1018,'ცვლილ. საკუთ.'!E1018,'მთავრ. ფონდი'!E1018,'პრეზ. ფონდი'!E1018)</f>
        <v>0</v>
      </c>
      <c r="E1018" s="10">
        <f>SUM('ცვლილ. ბიუჯ.'!F1018,'ცვლილ. საკუთ.'!F1018,'მთავრ. ფონდი'!F1018,'პრეზ. ფონდი'!F1018)</f>
        <v>0</v>
      </c>
      <c r="F1018" s="10">
        <f>SUM('ცვლილ. ბიუჯ.'!G1018,'ცვლილ. საკუთ.'!G1018,'მთავრ. ფონდი'!G1018,'პრეზ. ფონდი'!G1018)</f>
        <v>0</v>
      </c>
      <c r="G1018" s="10">
        <f>SUM('ცვლილ. ბიუჯ.'!H1018,'ცვლილ. საკუთ.'!H1018,'მთავრ. ფონდი'!H1018,'პრეზ. ფონდი'!H1018)</f>
        <v>0</v>
      </c>
      <c r="H1018" s="10">
        <f>SUM('ცვლილ. ბიუჯ.'!I1018,'ცვლილ. საკუთ.'!I1018,'მთავრ. ფონდი'!I1018,'პრეზ. ფონდი'!I1018)</f>
        <v>0</v>
      </c>
      <c r="I1018" s="10">
        <f t="shared" si="56"/>
        <v>0</v>
      </c>
      <c r="J1018" s="10">
        <f t="shared" si="57"/>
        <v>0</v>
      </c>
    </row>
    <row r="1019" spans="1:10" x14ac:dyDescent="0.25">
      <c r="A1019" t="str">
        <f t="shared" si="55"/>
        <v>b</v>
      </c>
      <c r="B1019" s="8"/>
      <c r="C1019" s="9" t="s">
        <v>17</v>
      </c>
      <c r="D1019" s="10">
        <f>SUM('ცვლილ. ბიუჯ.'!E1019,'ცვლილ. საკუთ.'!E1019,'მთავრ. ფონდი'!E1019,'პრეზ. ფონდი'!E1019)</f>
        <v>0</v>
      </c>
      <c r="E1019" s="10">
        <f>SUM('ცვლილ. ბიუჯ.'!F1019,'ცვლილ. საკუთ.'!F1019,'მთავრ. ფონდი'!F1019,'პრეზ. ფონდი'!F1019)</f>
        <v>0</v>
      </c>
      <c r="F1019" s="10">
        <f>SUM('ცვლილ. ბიუჯ.'!G1019,'ცვლილ. საკუთ.'!G1019,'მთავრ. ფონდი'!G1019,'პრეზ. ფონდი'!G1019)</f>
        <v>0</v>
      </c>
      <c r="G1019" s="10">
        <f>SUM('ცვლილ. ბიუჯ.'!H1019,'ცვლილ. საკუთ.'!H1019,'მთავრ. ფონდი'!H1019,'პრეზ. ფონდი'!H1019)</f>
        <v>0</v>
      </c>
      <c r="H1019" s="10">
        <f>SUM('ცვლილ. ბიუჯ.'!I1019,'ცვლილ. საკუთ.'!I1019,'მთავრ. ფონდი'!I1019,'პრეზ. ფონდი'!I1019)</f>
        <v>0</v>
      </c>
      <c r="I1019" s="10">
        <f t="shared" si="56"/>
        <v>0</v>
      </c>
      <c r="J1019" s="10">
        <f t="shared" si="57"/>
        <v>0</v>
      </c>
    </row>
    <row r="1020" spans="1:10" x14ac:dyDescent="0.25">
      <c r="A1020" t="str">
        <f t="shared" si="55"/>
        <v>b</v>
      </c>
      <c r="B1020" s="5"/>
      <c r="C1020" s="6" t="s">
        <v>18</v>
      </c>
      <c r="D1020" s="7">
        <f>SUM('ცვლილ. ბიუჯ.'!E1020,'ცვლილ. საკუთ.'!E1020,'მთავრ. ფონდი'!E1020,'პრეზ. ფონდი'!E1020)</f>
        <v>0</v>
      </c>
      <c r="E1020" s="7">
        <f>SUM('ცვლილ. ბიუჯ.'!F1020,'ცვლილ. საკუთ.'!F1020,'მთავრ. ფონდი'!F1020,'პრეზ. ფონდი'!F1020)</f>
        <v>0</v>
      </c>
      <c r="F1020" s="7">
        <f>SUM('ცვლილ. ბიუჯ.'!G1020,'ცვლილ. საკუთ.'!G1020,'მთავრ. ფონდი'!G1020,'პრეზ. ფონდი'!G1020)</f>
        <v>0</v>
      </c>
      <c r="G1020" s="7">
        <f>SUM('ცვლილ. ბიუჯ.'!H1020,'ცვლილ. საკუთ.'!H1020,'მთავრ. ფონდი'!H1020,'პრეზ. ფონდი'!H1020)</f>
        <v>0</v>
      </c>
      <c r="H1020" s="7">
        <f>SUM('ცვლილ. ბიუჯ.'!I1020,'ცვლილ. საკუთ.'!I1020,'მთავრ. ფონდი'!I1020,'პრეზ. ფონდი'!I1020)</f>
        <v>0</v>
      </c>
      <c r="I1020" s="7">
        <f t="shared" si="56"/>
        <v>0</v>
      </c>
      <c r="J1020" s="7">
        <f t="shared" si="57"/>
        <v>0</v>
      </c>
    </row>
    <row r="1021" spans="1:10" x14ac:dyDescent="0.25">
      <c r="A1021" t="str">
        <f t="shared" si="55"/>
        <v>b</v>
      </c>
      <c r="B1021" s="5"/>
      <c r="C1021" s="6" t="s">
        <v>19</v>
      </c>
      <c r="D1021" s="7">
        <f>SUM('ცვლილ. ბიუჯ.'!E1021,'ცვლილ. საკუთ.'!E1021,'მთავრ. ფონდი'!E1021,'პრეზ. ფონდი'!E1021)</f>
        <v>0</v>
      </c>
      <c r="E1021" s="7">
        <f>SUM('ცვლილ. ბიუჯ.'!F1021,'ცვლილ. საკუთ.'!F1021,'მთავრ. ფონდი'!F1021,'პრეზ. ფონდი'!F1021)</f>
        <v>0</v>
      </c>
      <c r="F1021" s="7">
        <f>SUM('ცვლილ. ბიუჯ.'!G1021,'ცვლილ. საკუთ.'!G1021,'მთავრ. ფონდი'!G1021,'პრეზ. ფონდი'!G1021)</f>
        <v>0</v>
      </c>
      <c r="G1021" s="7">
        <f>SUM('ცვლილ. ბიუჯ.'!H1021,'ცვლილ. საკუთ.'!H1021,'მთავრ. ფონდი'!H1021,'პრეზ. ფონდი'!H1021)</f>
        <v>0</v>
      </c>
      <c r="H1021" s="7">
        <f>SUM('ცვლილ. ბიუჯ.'!I1021,'ცვლილ. საკუთ.'!I1021,'მთავრ. ფონდი'!I1021,'პრეზ. ფონდი'!I1021)</f>
        <v>0</v>
      </c>
      <c r="I1021" s="7">
        <f t="shared" si="56"/>
        <v>0</v>
      </c>
      <c r="J1021" s="7">
        <f t="shared" si="57"/>
        <v>0</v>
      </c>
    </row>
    <row r="1022" spans="1:10" ht="15.75" thickBot="1" x14ac:dyDescent="0.3">
      <c r="A1022" t="str">
        <f t="shared" si="55"/>
        <v>b</v>
      </c>
      <c r="B1022" s="11"/>
      <c r="C1022" s="12" t="s">
        <v>20</v>
      </c>
      <c r="D1022" s="13">
        <f>SUM('ცვლილ. ბიუჯ.'!E1022,'ცვლილ. საკუთ.'!E1022,'მთავრ. ფონდი'!E1022,'პრეზ. ფონდი'!E1022)</f>
        <v>0</v>
      </c>
      <c r="E1022" s="13">
        <f>SUM('ცვლილ. ბიუჯ.'!F1022,'ცვლილ. საკუთ.'!F1022,'მთავრ. ფონდი'!F1022,'პრეზ. ფონდი'!F1022)</f>
        <v>0</v>
      </c>
      <c r="F1022" s="13">
        <f>SUM('ცვლილ. ბიუჯ.'!G1022,'ცვლილ. საკუთ.'!G1022,'მთავრ. ფონდი'!G1022,'პრეზ. ფონდი'!G1022)</f>
        <v>0</v>
      </c>
      <c r="G1022" s="13">
        <f>SUM('ცვლილ. ბიუჯ.'!H1022,'ცვლილ. საკუთ.'!H1022,'მთავრ. ფონდი'!H1022,'პრეზ. ფონდი'!H1022)</f>
        <v>0</v>
      </c>
      <c r="H1022" s="13">
        <f>SUM('ცვლილ. ბიუჯ.'!I1022,'ცვლილ. საკუთ.'!I1022,'მთავრ. ფონდი'!I1022,'პრეზ. ფონდი'!I1022)</f>
        <v>0</v>
      </c>
      <c r="I1022" s="13">
        <f t="shared" si="56"/>
        <v>0</v>
      </c>
      <c r="J1022" s="13">
        <f t="shared" si="57"/>
        <v>0</v>
      </c>
    </row>
    <row r="1023" spans="1:10" s="113" customFormat="1" ht="31.5" thickTop="1" thickBot="1" x14ac:dyDescent="0.3">
      <c r="A1023" s="113" t="str">
        <f t="shared" ref="A1023:A1034" si="58">IF(OR(D1023&lt;&gt;0,E1023&lt;&gt;0,F1023&lt;&gt;0,G1023&lt;&gt;0,H1023&lt;&gt;0,),"a","b")</f>
        <v>a</v>
      </c>
      <c r="B1023" s="111" t="s">
        <v>320</v>
      </c>
      <c r="C1023" s="112" t="s">
        <v>321</v>
      </c>
      <c r="D1023" s="4">
        <f>SUM('ცვლილ. ბიუჯ.'!E1023,'ცვლილ. საკუთ.'!E1023,'მთავრ. ფონდი'!E1023,'პრეზ. ფონდი'!E1023)</f>
        <v>3360000</v>
      </c>
      <c r="E1023" s="4">
        <f>SUM('ცვლილ. ბიუჯ.'!F1023,'ცვლილ. საკუთ.'!F1023,'მთავრ. ფონდი'!F1023,'პრეზ. ფონდი'!F1023)</f>
        <v>0</v>
      </c>
      <c r="F1023" s="4">
        <f>SUM('ცვლილ. ბიუჯ.'!G1023,'ცვლილ. საკუთ.'!G1023,'მთავრ. ფონდი'!G1023,'პრეზ. ფონდი'!G1023)</f>
        <v>0</v>
      </c>
      <c r="G1023" s="4">
        <f>SUM('ცვლილ. ბიუჯ.'!H1023,'ცვლილ. საკუთ.'!H1023,'მთავრ. ფონდი'!H1023,'პრეზ. ფონდი'!H1023)</f>
        <v>1700000</v>
      </c>
      <c r="H1023" s="4">
        <f>SUM('ცვლილ. ბიუჯ.'!I1023,'ცვლილ. საკუთ.'!I1023,'მთავრ. ფონდი'!I1023,'პრეზ. ფონდი'!I1023)</f>
        <v>1660000</v>
      </c>
      <c r="I1023" s="114">
        <f t="shared" ref="I1023:I1034" si="59">SUM(E1023,F1023)</f>
        <v>0</v>
      </c>
      <c r="J1023" s="114">
        <f t="shared" ref="J1023:J1034" si="60">SUM(E1023,F1023,G1023)</f>
        <v>1700000</v>
      </c>
    </row>
    <row r="1024" spans="1:10" ht="15.75" thickTop="1" x14ac:dyDescent="0.25">
      <c r="A1024" t="str">
        <f t="shared" si="58"/>
        <v>a</v>
      </c>
      <c r="B1024" s="5"/>
      <c r="C1024" s="6" t="s">
        <v>10</v>
      </c>
      <c r="D1024" s="7">
        <f>SUM('ცვლილ. ბიუჯ.'!E1024,'ცვლილ. საკუთ.'!E1024,'მთავრ. ფონდი'!E1024,'პრეზ. ფონდი'!E1024)</f>
        <v>3360000</v>
      </c>
      <c r="E1024" s="7">
        <f>SUM('ცვლილ. ბიუჯ.'!F1024,'ცვლილ. საკუთ.'!F1024,'მთავრ. ფონდი'!F1024,'პრეზ. ფონდი'!F1024)</f>
        <v>0</v>
      </c>
      <c r="F1024" s="7">
        <f>SUM('ცვლილ. ბიუჯ.'!G1024,'ცვლილ. საკუთ.'!G1024,'მთავრ. ფონდი'!G1024,'პრეზ. ფონდი'!G1024)</f>
        <v>0</v>
      </c>
      <c r="G1024" s="7">
        <f>SUM('ცვლილ. ბიუჯ.'!H1024,'ცვლილ. საკუთ.'!H1024,'მთავრ. ფონდი'!H1024,'პრეზ. ფონდი'!H1024)</f>
        <v>1700000</v>
      </c>
      <c r="H1024" s="7">
        <f>SUM('ცვლილ. ბიუჯ.'!I1024,'ცვლილ. საკუთ.'!I1024,'მთავრ. ფონდი'!I1024,'პრეზ. ფონდი'!I1024)</f>
        <v>1660000</v>
      </c>
      <c r="I1024" s="7">
        <f t="shared" si="59"/>
        <v>0</v>
      </c>
      <c r="J1024" s="7">
        <f t="shared" si="60"/>
        <v>1700000</v>
      </c>
    </row>
    <row r="1025" spans="1:10" x14ac:dyDescent="0.25">
      <c r="A1025" t="str">
        <f t="shared" si="58"/>
        <v>b</v>
      </c>
      <c r="B1025" s="8"/>
      <c r="C1025" s="9" t="s">
        <v>11</v>
      </c>
      <c r="D1025" s="10">
        <f>SUM('ცვლილ. ბიუჯ.'!E1025,'ცვლილ. საკუთ.'!E1025,'მთავრ. ფონდი'!E1025,'პრეზ. ფონდი'!E1025)</f>
        <v>0</v>
      </c>
      <c r="E1025" s="10">
        <f>SUM('ცვლილ. ბიუჯ.'!F1025,'ცვლილ. საკუთ.'!F1025,'მთავრ. ფონდი'!F1025,'პრეზ. ფონდი'!F1025)</f>
        <v>0</v>
      </c>
      <c r="F1025" s="10">
        <f>SUM('ცვლილ. ბიუჯ.'!G1025,'ცვლილ. საკუთ.'!G1025,'მთავრ. ფონდი'!G1025,'პრეზ. ფონდი'!G1025)</f>
        <v>0</v>
      </c>
      <c r="G1025" s="10">
        <f>SUM('ცვლილ. ბიუჯ.'!H1025,'ცვლილ. საკუთ.'!H1025,'მთავრ. ფონდი'!H1025,'პრეზ. ფონდი'!H1025)</f>
        <v>0</v>
      </c>
      <c r="H1025" s="10">
        <f>SUM('ცვლილ. ბიუჯ.'!I1025,'ცვლილ. საკუთ.'!I1025,'მთავრ. ფონდი'!I1025,'პრეზ. ფონდი'!I1025)</f>
        <v>0</v>
      </c>
      <c r="I1025" s="10">
        <f t="shared" si="59"/>
        <v>0</v>
      </c>
      <c r="J1025" s="10">
        <f t="shared" si="60"/>
        <v>0</v>
      </c>
    </row>
    <row r="1026" spans="1:10" x14ac:dyDescent="0.25">
      <c r="A1026" t="str">
        <f t="shared" si="58"/>
        <v>a</v>
      </c>
      <c r="B1026" s="8"/>
      <c r="C1026" s="9" t="s">
        <v>12</v>
      </c>
      <c r="D1026" s="10">
        <f>SUM('ცვლილ. ბიუჯ.'!E1026,'ცვლილ. საკუთ.'!E1026,'მთავრ. ფონდი'!E1026,'პრეზ. ფონდი'!E1026)</f>
        <v>450000</v>
      </c>
      <c r="E1026" s="10">
        <f>SUM('ცვლილ. ბიუჯ.'!F1026,'ცვლილ. საკუთ.'!F1026,'მთავრ. ფონდი'!F1026,'პრეზ. ფონდი'!F1026)</f>
        <v>0</v>
      </c>
      <c r="F1026" s="10">
        <f>SUM('ცვლილ. ბიუჯ.'!G1026,'ცვლილ. საკუთ.'!G1026,'მთავრ. ფონდი'!G1026,'პრეზ. ფონდი'!G1026)</f>
        <v>0</v>
      </c>
      <c r="G1026" s="10">
        <f>SUM('ცვლილ. ბიუჯ.'!H1026,'ცვლილ. საკუთ.'!H1026,'მთავრ. ფონდი'!H1026,'პრეზ. ფონდი'!H1026)</f>
        <v>250000</v>
      </c>
      <c r="H1026" s="10">
        <f>SUM('ცვლილ. ბიუჯ.'!I1026,'ცვლილ. საკუთ.'!I1026,'მთავრ. ფონდი'!I1026,'პრეზ. ფონდი'!I1026)</f>
        <v>200000</v>
      </c>
      <c r="I1026" s="10">
        <f t="shared" si="59"/>
        <v>0</v>
      </c>
      <c r="J1026" s="10">
        <f t="shared" si="60"/>
        <v>250000</v>
      </c>
    </row>
    <row r="1027" spans="1:10" x14ac:dyDescent="0.25">
      <c r="A1027" t="str">
        <f t="shared" si="58"/>
        <v>b</v>
      </c>
      <c r="B1027" s="8"/>
      <c r="C1027" s="9" t="s">
        <v>13</v>
      </c>
      <c r="D1027" s="10">
        <f>SUM('ცვლილ. ბიუჯ.'!E1027,'ცვლილ. საკუთ.'!E1027,'მთავრ. ფონდი'!E1027,'პრეზ. ფონდი'!E1027)</f>
        <v>0</v>
      </c>
      <c r="E1027" s="10">
        <f>SUM('ცვლილ. ბიუჯ.'!F1027,'ცვლილ. საკუთ.'!F1027,'მთავრ. ფონდი'!F1027,'პრეზ. ფონდი'!F1027)</f>
        <v>0</v>
      </c>
      <c r="F1027" s="10">
        <f>SUM('ცვლილ. ბიუჯ.'!G1027,'ცვლილ. საკუთ.'!G1027,'მთავრ. ფონდი'!G1027,'პრეზ. ფონდი'!G1027)</f>
        <v>0</v>
      </c>
      <c r="G1027" s="10">
        <f>SUM('ცვლილ. ბიუჯ.'!H1027,'ცვლილ. საკუთ.'!H1027,'მთავრ. ფონდი'!H1027,'პრეზ. ფონდი'!H1027)</f>
        <v>0</v>
      </c>
      <c r="H1027" s="10">
        <f>SUM('ცვლილ. ბიუჯ.'!I1027,'ცვლილ. საკუთ.'!I1027,'მთავრ. ფონდი'!I1027,'პრეზ. ფონდი'!I1027)</f>
        <v>0</v>
      </c>
      <c r="I1027" s="10">
        <f t="shared" si="59"/>
        <v>0</v>
      </c>
      <c r="J1027" s="10">
        <f t="shared" si="60"/>
        <v>0</v>
      </c>
    </row>
    <row r="1028" spans="1:10" x14ac:dyDescent="0.25">
      <c r="A1028" t="str">
        <f t="shared" si="58"/>
        <v>b</v>
      </c>
      <c r="B1028" s="8"/>
      <c r="C1028" s="9" t="s">
        <v>14</v>
      </c>
      <c r="D1028" s="10">
        <f>SUM('ცვლილ. ბიუჯ.'!E1028,'ცვლილ. საკუთ.'!E1028,'მთავრ. ფონდი'!E1028,'პრეზ. ფონდი'!E1028)</f>
        <v>0</v>
      </c>
      <c r="E1028" s="10">
        <f>SUM('ცვლილ. ბიუჯ.'!F1028,'ცვლილ. საკუთ.'!F1028,'მთავრ. ფონდი'!F1028,'პრეზ. ფონდი'!F1028)</f>
        <v>0</v>
      </c>
      <c r="F1028" s="10">
        <f>SUM('ცვლილ. ბიუჯ.'!G1028,'ცვლილ. საკუთ.'!G1028,'მთავრ. ფონდი'!G1028,'პრეზ. ფონდი'!G1028)</f>
        <v>0</v>
      </c>
      <c r="G1028" s="10">
        <f>SUM('ცვლილ. ბიუჯ.'!H1028,'ცვლილ. საკუთ.'!H1028,'მთავრ. ფონდი'!H1028,'პრეზ. ფონდი'!H1028)</f>
        <v>0</v>
      </c>
      <c r="H1028" s="10">
        <f>SUM('ცვლილ. ბიუჯ.'!I1028,'ცვლილ. საკუთ.'!I1028,'მთავრ. ფონდი'!I1028,'პრეზ. ფონდი'!I1028)</f>
        <v>0</v>
      </c>
      <c r="I1028" s="10">
        <f t="shared" si="59"/>
        <v>0</v>
      </c>
      <c r="J1028" s="10">
        <f t="shared" si="60"/>
        <v>0</v>
      </c>
    </row>
    <row r="1029" spans="1:10" x14ac:dyDescent="0.25">
      <c r="A1029" t="str">
        <f t="shared" si="58"/>
        <v>b</v>
      </c>
      <c r="B1029" s="8"/>
      <c r="C1029" s="9" t="s">
        <v>15</v>
      </c>
      <c r="D1029" s="10">
        <f>SUM('ცვლილ. ბიუჯ.'!E1029,'ცვლილ. საკუთ.'!E1029,'მთავრ. ფონდი'!E1029,'პრეზ. ფონდი'!E1029)</f>
        <v>0</v>
      </c>
      <c r="E1029" s="10">
        <f>SUM('ცვლილ. ბიუჯ.'!F1029,'ცვლილ. საკუთ.'!F1029,'მთავრ. ფონდი'!F1029,'პრეზ. ფონდი'!F1029)</f>
        <v>0</v>
      </c>
      <c r="F1029" s="10">
        <f>SUM('ცვლილ. ბიუჯ.'!G1029,'ცვლილ. საკუთ.'!G1029,'მთავრ. ფონდი'!G1029,'პრეზ. ფონდი'!G1029)</f>
        <v>0</v>
      </c>
      <c r="G1029" s="10">
        <f>SUM('ცვლილ. ბიუჯ.'!H1029,'ცვლილ. საკუთ.'!H1029,'მთავრ. ფონდი'!H1029,'პრეზ. ფონდი'!H1029)</f>
        <v>0</v>
      </c>
      <c r="H1029" s="10">
        <f>SUM('ცვლილ. ბიუჯ.'!I1029,'ცვლილ. საკუთ.'!I1029,'მთავრ. ფონდი'!I1029,'პრეზ. ფონდი'!I1029)</f>
        <v>0</v>
      </c>
      <c r="I1029" s="10">
        <f t="shared" si="59"/>
        <v>0</v>
      </c>
      <c r="J1029" s="10">
        <f t="shared" si="60"/>
        <v>0</v>
      </c>
    </row>
    <row r="1030" spans="1:10" x14ac:dyDescent="0.25">
      <c r="A1030" t="str">
        <f t="shared" si="58"/>
        <v>a</v>
      </c>
      <c r="B1030" s="8"/>
      <c r="C1030" s="9" t="s">
        <v>16</v>
      </c>
      <c r="D1030" s="10">
        <f>SUM('ცვლილ. ბიუჯ.'!E1030,'ცვლილ. საკუთ.'!E1030,'მთავრ. ფონდი'!E1030,'პრეზ. ფონდი'!E1030)</f>
        <v>2910000</v>
      </c>
      <c r="E1030" s="10">
        <f>SUM('ცვლილ. ბიუჯ.'!F1030,'ცვლილ. საკუთ.'!F1030,'მთავრ. ფონდი'!F1030,'პრეზ. ფონდი'!F1030)</f>
        <v>0</v>
      </c>
      <c r="F1030" s="10">
        <f>SUM('ცვლილ. ბიუჯ.'!G1030,'ცვლილ. საკუთ.'!G1030,'მთავრ. ფონდი'!G1030,'პრეზ. ფონდი'!G1030)</f>
        <v>0</v>
      </c>
      <c r="G1030" s="10">
        <f>SUM('ცვლილ. ბიუჯ.'!H1030,'ცვლილ. საკუთ.'!H1030,'მთავრ. ფონდი'!H1030,'პრეზ. ფონდი'!H1030)</f>
        <v>1450000</v>
      </c>
      <c r="H1030" s="10">
        <f>SUM('ცვლილ. ბიუჯ.'!I1030,'ცვლილ. საკუთ.'!I1030,'მთავრ. ფონდი'!I1030,'პრეზ. ფონდი'!I1030)</f>
        <v>1460000</v>
      </c>
      <c r="I1030" s="10">
        <f t="shared" si="59"/>
        <v>0</v>
      </c>
      <c r="J1030" s="10">
        <f t="shared" si="60"/>
        <v>1450000</v>
      </c>
    </row>
    <row r="1031" spans="1:10" x14ac:dyDescent="0.25">
      <c r="A1031" t="str">
        <f t="shared" si="58"/>
        <v>b</v>
      </c>
      <c r="B1031" s="8"/>
      <c r="C1031" s="9" t="s">
        <v>17</v>
      </c>
      <c r="D1031" s="10">
        <f>SUM('ცვლილ. ბიუჯ.'!E1031,'ცვლილ. საკუთ.'!E1031,'მთავრ. ფონდი'!E1031,'პრეზ. ფონდი'!E1031)</f>
        <v>0</v>
      </c>
      <c r="E1031" s="10">
        <f>SUM('ცვლილ. ბიუჯ.'!F1031,'ცვლილ. საკუთ.'!F1031,'მთავრ. ფონდი'!F1031,'პრეზ. ფონდი'!F1031)</f>
        <v>0</v>
      </c>
      <c r="F1031" s="10">
        <f>SUM('ცვლილ. ბიუჯ.'!G1031,'ცვლილ. საკუთ.'!G1031,'მთავრ. ფონდი'!G1031,'პრეზ. ფონდი'!G1031)</f>
        <v>0</v>
      </c>
      <c r="G1031" s="10">
        <f>SUM('ცვლილ. ბიუჯ.'!H1031,'ცვლილ. საკუთ.'!H1031,'მთავრ. ფონდი'!H1031,'პრეზ. ფონდი'!H1031)</f>
        <v>0</v>
      </c>
      <c r="H1031" s="10">
        <f>SUM('ცვლილ. ბიუჯ.'!I1031,'ცვლილ. საკუთ.'!I1031,'მთავრ. ფონდი'!I1031,'პრეზ. ფონდი'!I1031)</f>
        <v>0</v>
      </c>
      <c r="I1031" s="10">
        <f t="shared" si="59"/>
        <v>0</v>
      </c>
      <c r="J1031" s="10">
        <f t="shared" si="60"/>
        <v>0</v>
      </c>
    </row>
    <row r="1032" spans="1:10" x14ac:dyDescent="0.25">
      <c r="A1032" t="str">
        <f t="shared" si="58"/>
        <v>b</v>
      </c>
      <c r="B1032" s="5"/>
      <c r="C1032" s="6" t="s">
        <v>18</v>
      </c>
      <c r="D1032" s="7">
        <f>SUM('ცვლილ. ბიუჯ.'!E1032,'ცვლილ. საკუთ.'!E1032,'მთავრ. ფონდი'!E1032,'პრეზ. ფონდი'!E1032)</f>
        <v>0</v>
      </c>
      <c r="E1032" s="7">
        <f>SUM('ცვლილ. ბიუჯ.'!F1032,'ცვლილ. საკუთ.'!F1032,'მთავრ. ფონდი'!F1032,'პრეზ. ფონდი'!F1032)</f>
        <v>0</v>
      </c>
      <c r="F1032" s="7">
        <f>SUM('ცვლილ. ბიუჯ.'!G1032,'ცვლილ. საკუთ.'!G1032,'მთავრ. ფონდი'!G1032,'პრეზ. ფონდი'!G1032)</f>
        <v>0</v>
      </c>
      <c r="G1032" s="7">
        <f>SUM('ცვლილ. ბიუჯ.'!H1032,'ცვლილ. საკუთ.'!H1032,'მთავრ. ფონდი'!H1032,'პრეზ. ფონდი'!H1032)</f>
        <v>0</v>
      </c>
      <c r="H1032" s="7">
        <f>SUM('ცვლილ. ბიუჯ.'!I1032,'ცვლილ. საკუთ.'!I1032,'მთავრ. ფონდი'!I1032,'პრეზ. ფონდი'!I1032)</f>
        <v>0</v>
      </c>
      <c r="I1032" s="7">
        <f t="shared" si="59"/>
        <v>0</v>
      </c>
      <c r="J1032" s="7">
        <f t="shared" si="60"/>
        <v>0</v>
      </c>
    </row>
    <row r="1033" spans="1:10" x14ac:dyDescent="0.25">
      <c r="A1033" t="str">
        <f t="shared" si="58"/>
        <v>b</v>
      </c>
      <c r="B1033" s="5"/>
      <c r="C1033" s="6" t="s">
        <v>19</v>
      </c>
      <c r="D1033" s="7">
        <f>SUM('ცვლილ. ბიუჯ.'!E1033,'ცვლილ. საკუთ.'!E1033,'მთავრ. ფონდი'!E1033,'პრეზ. ფონდი'!E1033)</f>
        <v>0</v>
      </c>
      <c r="E1033" s="7">
        <f>SUM('ცვლილ. ბიუჯ.'!F1033,'ცვლილ. საკუთ.'!F1033,'მთავრ. ფონდი'!F1033,'პრეზ. ფონდი'!F1033)</f>
        <v>0</v>
      </c>
      <c r="F1033" s="7">
        <f>SUM('ცვლილ. ბიუჯ.'!G1033,'ცვლილ. საკუთ.'!G1033,'მთავრ. ფონდი'!G1033,'პრეზ. ფონდი'!G1033)</f>
        <v>0</v>
      </c>
      <c r="G1033" s="7">
        <f>SUM('ცვლილ. ბიუჯ.'!H1033,'ცვლილ. საკუთ.'!H1033,'მთავრ. ფონდი'!H1033,'პრეზ. ფონდი'!H1033)</f>
        <v>0</v>
      </c>
      <c r="H1033" s="7">
        <f>SUM('ცვლილ. ბიუჯ.'!I1033,'ცვლილ. საკუთ.'!I1033,'მთავრ. ფონდი'!I1033,'პრეზ. ფონდი'!I1033)</f>
        <v>0</v>
      </c>
      <c r="I1033" s="7">
        <f t="shared" si="59"/>
        <v>0</v>
      </c>
      <c r="J1033" s="7">
        <f t="shared" si="60"/>
        <v>0</v>
      </c>
    </row>
    <row r="1034" spans="1:10" ht="15.75" thickBot="1" x14ac:dyDescent="0.3">
      <c r="A1034" t="str">
        <f t="shared" si="58"/>
        <v>b</v>
      </c>
      <c r="B1034" s="11"/>
      <c r="C1034" s="12" t="s">
        <v>20</v>
      </c>
      <c r="D1034" s="13">
        <f>SUM('ცვლილ. ბიუჯ.'!E1034,'ცვლილ. საკუთ.'!E1034,'მთავრ. ფონდი'!E1034,'პრეზ. ფონდი'!E1034)</f>
        <v>0</v>
      </c>
      <c r="E1034" s="13">
        <f>SUM('ცვლილ. ბიუჯ.'!F1034,'ცვლილ. საკუთ.'!F1034,'მთავრ. ფონდი'!F1034,'პრეზ. ფონდი'!F1034)</f>
        <v>0</v>
      </c>
      <c r="F1034" s="13">
        <f>SUM('ცვლილ. ბიუჯ.'!G1034,'ცვლილ. საკუთ.'!G1034,'მთავრ. ფონდი'!G1034,'პრეზ. ფონდი'!G1034)</f>
        <v>0</v>
      </c>
      <c r="G1034" s="13">
        <f>SUM('ცვლილ. ბიუჯ.'!H1034,'ცვლილ. საკუთ.'!H1034,'მთავრ. ფონდი'!H1034,'პრეზ. ფონდი'!H1034)</f>
        <v>0</v>
      </c>
      <c r="H1034" s="13">
        <f>SUM('ცვლილ. ბიუჯ.'!I1034,'ცვლილ. საკუთ.'!I1034,'მთავრ. ფონდი'!I1034,'პრეზ. ფონდი'!I1034)</f>
        <v>0</v>
      </c>
      <c r="I1034" s="13">
        <f t="shared" si="59"/>
        <v>0</v>
      </c>
      <c r="J1034" s="13">
        <f t="shared" si="60"/>
        <v>0</v>
      </c>
    </row>
    <row r="1035" spans="1:10" ht="32.25" customHeight="1" thickTop="1" thickBot="1" x14ac:dyDescent="0.3">
      <c r="A1035" t="str">
        <f t="shared" si="55"/>
        <v>a</v>
      </c>
      <c r="B1035" s="16" t="s">
        <v>167</v>
      </c>
      <c r="C1035" s="4" t="s">
        <v>168</v>
      </c>
      <c r="D1035" s="4">
        <f>SUM('ცვლილ. ბიუჯ.'!E1035,'ცვლილ. საკუთ.'!E1035,'მთავრ. ფონდი'!E1035,'პრეზ. ფონდი'!E1035)</f>
        <v>0</v>
      </c>
      <c r="E1035" s="4">
        <f>SUM('ცვლილ. ბიუჯ.'!F1035,'ცვლილ. საკუთ.'!F1035,'მთავრ. ფონდი'!F1035,'პრეზ. ფონდი'!F1035)</f>
        <v>-71000</v>
      </c>
      <c r="F1035" s="4">
        <f>SUM('ცვლილ. ბიუჯ.'!G1035,'ცვლილ. საკუთ.'!G1035,'მთავრ. ფონდი'!G1035,'პრეზ. ფონდი'!G1035)</f>
        <v>-85000</v>
      </c>
      <c r="G1035" s="4">
        <f>SUM('ცვლილ. ბიუჯ.'!H1035,'ცვლილ. საკუთ.'!H1035,'მთავრ. ფონდი'!H1035,'პრეზ. ფონდი'!H1035)</f>
        <v>71000</v>
      </c>
      <c r="H1035" s="4">
        <f>SUM('ცვლილ. ბიუჯ.'!I1035,'ცვლილ. საკუთ.'!I1035,'მთავრ. ფონდი'!I1035,'პრეზ. ფონდი'!I1035)</f>
        <v>85000</v>
      </c>
      <c r="I1035" s="4">
        <f t="shared" si="56"/>
        <v>-156000</v>
      </c>
      <c r="J1035" s="4">
        <f t="shared" si="57"/>
        <v>-85000</v>
      </c>
    </row>
    <row r="1036" spans="1:10" ht="15.75" thickTop="1" x14ac:dyDescent="0.25">
      <c r="A1036" t="str">
        <f t="shared" si="55"/>
        <v>a</v>
      </c>
      <c r="B1036" s="5"/>
      <c r="C1036" s="6" t="s">
        <v>10</v>
      </c>
      <c r="D1036" s="7">
        <f>SUM('ცვლილ. ბიუჯ.'!E1036,'ცვლილ. საკუთ.'!E1036,'მთავრ. ფონდი'!E1036,'პრეზ. ფონდი'!E1036)</f>
        <v>-4400</v>
      </c>
      <c r="E1036" s="7">
        <f>SUM('ცვლილ. ბიუჯ.'!F1036,'ცვლილ. საკუთ.'!F1036,'მთავრ. ფონდი'!F1036,'პრეზ. ფონდი'!F1036)</f>
        <v>-75400</v>
      </c>
      <c r="F1036" s="7">
        <f>SUM('ცვლილ. ბიუჯ.'!G1036,'ცვლილ. საკუთ.'!G1036,'მთავრ. ფონდი'!G1036,'პრეზ. ფონდი'!G1036)</f>
        <v>-85000</v>
      </c>
      <c r="G1036" s="7">
        <f>SUM('ცვლილ. ბიუჯ.'!H1036,'ცვლილ. საკუთ.'!H1036,'მთავრ. ფონდი'!H1036,'პრეზ. ფონდი'!H1036)</f>
        <v>71000</v>
      </c>
      <c r="H1036" s="7">
        <f>SUM('ცვლილ. ბიუჯ.'!I1036,'ცვლილ. საკუთ.'!I1036,'მთავრ. ფონდი'!I1036,'პრეზ. ფონდი'!I1036)</f>
        <v>85000</v>
      </c>
      <c r="I1036" s="7">
        <f t="shared" si="56"/>
        <v>-160400</v>
      </c>
      <c r="J1036" s="7">
        <f t="shared" si="57"/>
        <v>-89400</v>
      </c>
    </row>
    <row r="1037" spans="1:10" x14ac:dyDescent="0.25">
      <c r="A1037" t="str">
        <f t="shared" si="55"/>
        <v>b</v>
      </c>
      <c r="B1037" s="8"/>
      <c r="C1037" s="9" t="s">
        <v>11</v>
      </c>
      <c r="D1037" s="10">
        <f>SUM('ცვლილ. ბიუჯ.'!E1037,'ცვლილ. საკუთ.'!E1037,'მთავრ. ფონდი'!E1037,'პრეზ. ფონდი'!E1037)</f>
        <v>0</v>
      </c>
      <c r="E1037" s="10">
        <f>SUM('ცვლილ. ბიუჯ.'!F1037,'ცვლილ. საკუთ.'!F1037,'მთავრ. ფონდი'!F1037,'პრეზ. ფონდი'!F1037)</f>
        <v>0</v>
      </c>
      <c r="F1037" s="10">
        <f>SUM('ცვლილ. ბიუჯ.'!G1037,'ცვლილ. საკუთ.'!G1037,'მთავრ. ფონდი'!G1037,'პრეზ. ფონდი'!G1037)</f>
        <v>0</v>
      </c>
      <c r="G1037" s="10">
        <f>SUM('ცვლილ. ბიუჯ.'!H1037,'ცვლილ. საკუთ.'!H1037,'მთავრ. ფონდი'!H1037,'პრეზ. ფონდი'!H1037)</f>
        <v>0</v>
      </c>
      <c r="H1037" s="10">
        <f>SUM('ცვლილ. ბიუჯ.'!I1037,'ცვლილ. საკუთ.'!I1037,'მთავრ. ფონდი'!I1037,'პრეზ. ფონდი'!I1037)</f>
        <v>0</v>
      </c>
      <c r="I1037" s="10">
        <f t="shared" si="56"/>
        <v>0</v>
      </c>
      <c r="J1037" s="10">
        <f t="shared" si="57"/>
        <v>0</v>
      </c>
    </row>
    <row r="1038" spans="1:10" x14ac:dyDescent="0.25">
      <c r="A1038" t="str">
        <f t="shared" si="55"/>
        <v>a</v>
      </c>
      <c r="B1038" s="8"/>
      <c r="C1038" s="9" t="s">
        <v>12</v>
      </c>
      <c r="D1038" s="10">
        <f>SUM('ცვლილ. ბიუჯ.'!E1038,'ცვლილ. საკუთ.'!E1038,'მთავრ. ფონდი'!E1038,'პრეზ. ფონდი'!E1038)</f>
        <v>-24400</v>
      </c>
      <c r="E1038" s="10">
        <f>SUM('ცვლილ. ბიუჯ.'!F1038,'ცვლილ. საკუთ.'!F1038,'მთავრ. ფონდი'!F1038,'პრეზ. ფონდი'!F1038)</f>
        <v>-85400</v>
      </c>
      <c r="F1038" s="10">
        <f>SUM('ცვლილ. ბიუჯ.'!G1038,'ცვლილ. საკუთ.'!G1038,'მთავრ. ფონდი'!G1038,'პრეზ. ფონდი'!G1038)</f>
        <v>-95000</v>
      </c>
      <c r="G1038" s="10">
        <f>SUM('ცვლილ. ბიუჯ.'!H1038,'ცვლილ. საკუთ.'!H1038,'მთავრ. ფონდი'!H1038,'პრეზ. ფონდი'!H1038)</f>
        <v>71000</v>
      </c>
      <c r="H1038" s="10">
        <f>SUM('ცვლილ. ბიუჯ.'!I1038,'ცვლილ. საკუთ.'!I1038,'მთავრ. ფონდი'!I1038,'პრეზ. ფონდი'!I1038)</f>
        <v>85000</v>
      </c>
      <c r="I1038" s="10">
        <f t="shared" si="56"/>
        <v>-180400</v>
      </c>
      <c r="J1038" s="10">
        <f t="shared" si="57"/>
        <v>-109400</v>
      </c>
    </row>
    <row r="1039" spans="1:10" x14ac:dyDescent="0.25">
      <c r="A1039" t="str">
        <f t="shared" si="55"/>
        <v>b</v>
      </c>
      <c r="B1039" s="8"/>
      <c r="C1039" s="9" t="s">
        <v>13</v>
      </c>
      <c r="D1039" s="10">
        <f>SUM('ცვლილ. ბიუჯ.'!E1039,'ცვლილ. საკუთ.'!E1039,'მთავრ. ფონდი'!E1039,'პრეზ. ფონდი'!E1039)</f>
        <v>0</v>
      </c>
      <c r="E1039" s="10">
        <f>SUM('ცვლილ. ბიუჯ.'!F1039,'ცვლილ. საკუთ.'!F1039,'მთავრ. ფონდი'!F1039,'პრეზ. ფონდი'!F1039)</f>
        <v>0</v>
      </c>
      <c r="F1039" s="10">
        <f>SUM('ცვლილ. ბიუჯ.'!G1039,'ცვლილ. საკუთ.'!G1039,'მთავრ. ფონდი'!G1039,'პრეზ. ფონდი'!G1039)</f>
        <v>0</v>
      </c>
      <c r="G1039" s="10">
        <f>SUM('ცვლილ. ბიუჯ.'!H1039,'ცვლილ. საკუთ.'!H1039,'მთავრ. ფონდი'!H1039,'პრეზ. ფონდი'!H1039)</f>
        <v>0</v>
      </c>
      <c r="H1039" s="10">
        <f>SUM('ცვლილ. ბიუჯ.'!I1039,'ცვლილ. საკუთ.'!I1039,'მთავრ. ფონდი'!I1039,'პრეზ. ფონდი'!I1039)</f>
        <v>0</v>
      </c>
      <c r="I1039" s="10">
        <f t="shared" si="56"/>
        <v>0</v>
      </c>
      <c r="J1039" s="10">
        <f t="shared" si="57"/>
        <v>0</v>
      </c>
    </row>
    <row r="1040" spans="1:10" x14ac:dyDescent="0.25">
      <c r="A1040" t="str">
        <f t="shared" si="55"/>
        <v>b</v>
      </c>
      <c r="B1040" s="8"/>
      <c r="C1040" s="9" t="s">
        <v>14</v>
      </c>
      <c r="D1040" s="10">
        <f>SUM('ცვლილ. ბიუჯ.'!E1040,'ცვლილ. საკუთ.'!E1040,'მთავრ. ფონდი'!E1040,'პრეზ. ფონდი'!E1040)</f>
        <v>0</v>
      </c>
      <c r="E1040" s="10">
        <f>SUM('ცვლილ. ბიუჯ.'!F1040,'ცვლილ. საკუთ.'!F1040,'მთავრ. ფონდი'!F1040,'პრეზ. ფონდი'!F1040)</f>
        <v>0</v>
      </c>
      <c r="F1040" s="10">
        <f>SUM('ცვლილ. ბიუჯ.'!G1040,'ცვლილ. საკუთ.'!G1040,'მთავრ. ფონდი'!G1040,'პრეზ. ფონდი'!G1040)</f>
        <v>0</v>
      </c>
      <c r="G1040" s="10">
        <f>SUM('ცვლილ. ბიუჯ.'!H1040,'ცვლილ. საკუთ.'!H1040,'მთავრ. ფონდი'!H1040,'პრეზ. ფონდი'!H1040)</f>
        <v>0</v>
      </c>
      <c r="H1040" s="10">
        <f>SUM('ცვლილ. ბიუჯ.'!I1040,'ცვლილ. საკუთ.'!I1040,'მთავრ. ფონდი'!I1040,'პრეზ. ფონდი'!I1040)</f>
        <v>0</v>
      </c>
      <c r="I1040" s="10">
        <f t="shared" si="56"/>
        <v>0</v>
      </c>
      <c r="J1040" s="10">
        <f t="shared" si="57"/>
        <v>0</v>
      </c>
    </row>
    <row r="1041" spans="1:10" x14ac:dyDescent="0.25">
      <c r="A1041" t="str">
        <f t="shared" si="55"/>
        <v>b</v>
      </c>
      <c r="B1041" s="8"/>
      <c r="C1041" s="9" t="s">
        <v>15</v>
      </c>
      <c r="D1041" s="10">
        <f>SUM('ცვლილ. ბიუჯ.'!E1041,'ცვლილ. საკუთ.'!E1041,'მთავრ. ფონდი'!E1041,'პრეზ. ფონდი'!E1041)</f>
        <v>0</v>
      </c>
      <c r="E1041" s="10">
        <f>SUM('ცვლილ. ბიუჯ.'!F1041,'ცვლილ. საკუთ.'!F1041,'მთავრ. ფონდი'!F1041,'პრეზ. ფონდი'!F1041)</f>
        <v>0</v>
      </c>
      <c r="F1041" s="10">
        <f>SUM('ცვლილ. ბიუჯ.'!G1041,'ცვლილ. საკუთ.'!G1041,'მთავრ. ფონდი'!G1041,'პრეზ. ფონდი'!G1041)</f>
        <v>0</v>
      </c>
      <c r="G1041" s="10">
        <f>SUM('ცვლილ. ბიუჯ.'!H1041,'ცვლილ. საკუთ.'!H1041,'მთავრ. ფონდი'!H1041,'პრეზ. ფონდი'!H1041)</f>
        <v>0</v>
      </c>
      <c r="H1041" s="10">
        <f>SUM('ცვლილ. ბიუჯ.'!I1041,'ცვლილ. საკუთ.'!I1041,'მთავრ. ფონდი'!I1041,'პრეზ. ფონდი'!I1041)</f>
        <v>0</v>
      </c>
      <c r="I1041" s="10">
        <f t="shared" si="56"/>
        <v>0</v>
      </c>
      <c r="J1041" s="10">
        <f t="shared" si="57"/>
        <v>0</v>
      </c>
    </row>
    <row r="1042" spans="1:10" x14ac:dyDescent="0.25">
      <c r="A1042" t="str">
        <f t="shared" si="55"/>
        <v>b</v>
      </c>
      <c r="B1042" s="8"/>
      <c r="C1042" s="9" t="s">
        <v>16</v>
      </c>
      <c r="D1042" s="10">
        <f>SUM('ცვლილ. ბიუჯ.'!E1042,'ცვლილ. საკუთ.'!E1042,'მთავრ. ფონდი'!E1042,'პრეზ. ფონდი'!E1042)</f>
        <v>0</v>
      </c>
      <c r="E1042" s="10">
        <f>SUM('ცვლილ. ბიუჯ.'!F1042,'ცვლილ. საკუთ.'!F1042,'მთავრ. ფონდი'!F1042,'პრეზ. ფონდი'!F1042)</f>
        <v>0</v>
      </c>
      <c r="F1042" s="10">
        <f>SUM('ცვლილ. ბიუჯ.'!G1042,'ცვლილ. საკუთ.'!G1042,'მთავრ. ფონდი'!G1042,'პრეზ. ფონდი'!G1042)</f>
        <v>0</v>
      </c>
      <c r="G1042" s="10">
        <f>SUM('ცვლილ. ბიუჯ.'!H1042,'ცვლილ. საკუთ.'!H1042,'მთავრ. ფონდი'!H1042,'პრეზ. ფონდი'!H1042)</f>
        <v>0</v>
      </c>
      <c r="H1042" s="10">
        <f>SUM('ცვლილ. ბიუჯ.'!I1042,'ცვლილ. საკუთ.'!I1042,'მთავრ. ფონდი'!I1042,'პრეზ. ფონდი'!I1042)</f>
        <v>0</v>
      </c>
      <c r="I1042" s="10">
        <f t="shared" si="56"/>
        <v>0</v>
      </c>
      <c r="J1042" s="10">
        <f t="shared" si="57"/>
        <v>0</v>
      </c>
    </row>
    <row r="1043" spans="1:10" x14ac:dyDescent="0.25">
      <c r="A1043" t="str">
        <f t="shared" si="55"/>
        <v>a</v>
      </c>
      <c r="B1043" s="8"/>
      <c r="C1043" s="9" t="s">
        <v>17</v>
      </c>
      <c r="D1043" s="10">
        <f>SUM('ცვლილ. ბიუჯ.'!E1043,'ცვლილ. საკუთ.'!E1043,'მთავრ. ფონდი'!E1043,'პრეზ. ფონდი'!E1043)</f>
        <v>20000</v>
      </c>
      <c r="E1043" s="10">
        <f>SUM('ცვლილ. ბიუჯ.'!F1043,'ცვლილ. საკუთ.'!F1043,'მთავრ. ფონდი'!F1043,'პრეზ. ფონდი'!F1043)</f>
        <v>10000</v>
      </c>
      <c r="F1043" s="10">
        <f>SUM('ცვლილ. ბიუჯ.'!G1043,'ცვლილ. საკუთ.'!G1043,'მთავრ. ფონდი'!G1043,'პრეზ. ფონდი'!G1043)</f>
        <v>10000</v>
      </c>
      <c r="G1043" s="10">
        <f>SUM('ცვლილ. ბიუჯ.'!H1043,'ცვლილ. საკუთ.'!H1043,'მთავრ. ფონდი'!H1043,'პრეზ. ფონდი'!H1043)</f>
        <v>0</v>
      </c>
      <c r="H1043" s="10">
        <f>SUM('ცვლილ. ბიუჯ.'!I1043,'ცვლილ. საკუთ.'!I1043,'მთავრ. ფონდი'!I1043,'პრეზ. ფონდი'!I1043)</f>
        <v>0</v>
      </c>
      <c r="I1043" s="10">
        <f t="shared" si="56"/>
        <v>20000</v>
      </c>
      <c r="J1043" s="10">
        <f t="shared" si="57"/>
        <v>20000</v>
      </c>
    </row>
    <row r="1044" spans="1:10" x14ac:dyDescent="0.25">
      <c r="A1044" t="str">
        <f t="shared" si="55"/>
        <v>b</v>
      </c>
      <c r="B1044" s="5"/>
      <c r="C1044" s="6" t="s">
        <v>18</v>
      </c>
      <c r="D1044" s="7">
        <f>SUM('ცვლილ. ბიუჯ.'!E1044,'ცვლილ. საკუთ.'!E1044,'მთავრ. ფონდი'!E1044,'პრეზ. ფონდი'!E1044)</f>
        <v>0</v>
      </c>
      <c r="E1044" s="7">
        <f>SUM('ცვლილ. ბიუჯ.'!F1044,'ცვლილ. საკუთ.'!F1044,'მთავრ. ფონდი'!F1044,'პრეზ. ფონდი'!F1044)</f>
        <v>0</v>
      </c>
      <c r="F1044" s="7">
        <f>SUM('ცვლილ. ბიუჯ.'!G1044,'ცვლილ. საკუთ.'!G1044,'მთავრ. ფონდი'!G1044,'პრეზ. ფონდი'!G1044)</f>
        <v>0</v>
      </c>
      <c r="G1044" s="7">
        <f>SUM('ცვლილ. ბიუჯ.'!H1044,'ცვლილ. საკუთ.'!H1044,'მთავრ. ფონდი'!H1044,'პრეზ. ფონდი'!H1044)</f>
        <v>0</v>
      </c>
      <c r="H1044" s="7">
        <f>SUM('ცვლილ. ბიუჯ.'!I1044,'ცვლილ. საკუთ.'!I1044,'მთავრ. ფონდი'!I1044,'პრეზ. ფონდი'!I1044)</f>
        <v>0</v>
      </c>
      <c r="I1044" s="7">
        <f t="shared" si="56"/>
        <v>0</v>
      </c>
      <c r="J1044" s="7">
        <f t="shared" si="57"/>
        <v>0</v>
      </c>
    </row>
    <row r="1045" spans="1:10" x14ac:dyDescent="0.25">
      <c r="A1045" t="str">
        <f t="shared" si="55"/>
        <v>b</v>
      </c>
      <c r="B1045" s="5"/>
      <c r="C1045" s="6" t="s">
        <v>19</v>
      </c>
      <c r="D1045" s="7">
        <f>SUM('ცვლილ. ბიუჯ.'!E1045,'ცვლილ. საკუთ.'!E1045,'მთავრ. ფონდი'!E1045,'პრეზ. ფონდი'!E1045)</f>
        <v>0</v>
      </c>
      <c r="E1045" s="7">
        <f>SUM('ცვლილ. ბიუჯ.'!F1045,'ცვლილ. საკუთ.'!F1045,'მთავრ. ფონდი'!F1045,'პრეზ. ფონდი'!F1045)</f>
        <v>0</v>
      </c>
      <c r="F1045" s="7">
        <f>SUM('ცვლილ. ბიუჯ.'!G1045,'ცვლილ. საკუთ.'!G1045,'მთავრ. ფონდი'!G1045,'პრეზ. ფონდი'!G1045)</f>
        <v>0</v>
      </c>
      <c r="G1045" s="7">
        <f>SUM('ცვლილ. ბიუჯ.'!H1045,'ცვლილ. საკუთ.'!H1045,'მთავრ. ფონდი'!H1045,'პრეზ. ფონდი'!H1045)</f>
        <v>0</v>
      </c>
      <c r="H1045" s="7">
        <f>SUM('ცვლილ. ბიუჯ.'!I1045,'ცვლილ. საკუთ.'!I1045,'მთავრ. ფონდი'!I1045,'პრეზ. ფონდი'!I1045)</f>
        <v>0</v>
      </c>
      <c r="I1045" s="7">
        <f t="shared" si="56"/>
        <v>0</v>
      </c>
      <c r="J1045" s="7">
        <f t="shared" si="57"/>
        <v>0</v>
      </c>
    </row>
    <row r="1046" spans="1:10" ht="15.75" thickBot="1" x14ac:dyDescent="0.3">
      <c r="A1046" t="str">
        <f t="shared" si="55"/>
        <v>a</v>
      </c>
      <c r="B1046" s="11"/>
      <c r="C1046" s="12" t="s">
        <v>20</v>
      </c>
      <c r="D1046" s="13">
        <f>SUM('ცვლილ. ბიუჯ.'!E1046,'ცვლილ. საკუთ.'!E1046,'მთავრ. ფონდი'!E1046,'პრეზ. ფონდი'!E1046)</f>
        <v>4400</v>
      </c>
      <c r="E1046" s="13">
        <f>SUM('ცვლილ. ბიუჯ.'!F1046,'ცვლილ. საკუთ.'!F1046,'მთავრ. ფონდი'!F1046,'პრეზ. ფონდი'!F1046)</f>
        <v>4400</v>
      </c>
      <c r="F1046" s="13">
        <f>SUM('ცვლილ. ბიუჯ.'!G1046,'ცვლილ. საკუთ.'!G1046,'მთავრ. ფონდი'!G1046,'პრეზ. ფონდი'!G1046)</f>
        <v>0</v>
      </c>
      <c r="G1046" s="13">
        <f>SUM('ცვლილ. ბიუჯ.'!H1046,'ცვლილ. საკუთ.'!H1046,'მთავრ. ფონდი'!H1046,'პრეზ. ფონდი'!H1046)</f>
        <v>0</v>
      </c>
      <c r="H1046" s="13">
        <f>SUM('ცვლილ. ბიუჯ.'!I1046,'ცვლილ. საკუთ.'!I1046,'მთავრ. ფონდი'!I1046,'პრეზ. ფონდი'!I1046)</f>
        <v>0</v>
      </c>
      <c r="I1046" s="13">
        <f t="shared" si="56"/>
        <v>4400</v>
      </c>
      <c r="J1046" s="13">
        <f t="shared" si="57"/>
        <v>4400</v>
      </c>
    </row>
    <row r="1047" spans="1:10" ht="31.5" thickTop="1" thickBot="1" x14ac:dyDescent="0.3">
      <c r="A1047" t="str">
        <f t="shared" si="55"/>
        <v>a</v>
      </c>
      <c r="B1047" s="3" t="s">
        <v>169</v>
      </c>
      <c r="C1047" s="14" t="s">
        <v>170</v>
      </c>
      <c r="D1047" s="4">
        <f>SUM('ცვლილ. ბიუჯ.'!E1047,'ცვლილ. საკუთ.'!E1047,'მთავრ. ფონდი'!E1047,'პრეზ. ფონდი'!E1047)</f>
        <v>0</v>
      </c>
      <c r="E1047" s="4">
        <f>SUM('ცვლილ. ბიუჯ.'!F1047,'ცვლილ. საკუთ.'!F1047,'მთავრ. ფონდი'!F1047,'პრეზ. ფონდი'!F1047)</f>
        <v>-71000</v>
      </c>
      <c r="F1047" s="4">
        <f>SUM('ცვლილ. ბიუჯ.'!G1047,'ცვლილ. საკუთ.'!G1047,'მთავრ. ფონდი'!G1047,'პრეზ. ფონდი'!G1047)</f>
        <v>-85000</v>
      </c>
      <c r="G1047" s="4">
        <f>SUM('ცვლილ. ბიუჯ.'!H1047,'ცვლილ. საკუთ.'!H1047,'მთავრ. ფონდი'!H1047,'პრეზ. ფონდი'!H1047)</f>
        <v>71000</v>
      </c>
      <c r="H1047" s="4">
        <f>SUM('ცვლილ. ბიუჯ.'!I1047,'ცვლილ. საკუთ.'!I1047,'მთავრ. ფონდი'!I1047,'პრეზ. ფონდი'!I1047)</f>
        <v>85000</v>
      </c>
      <c r="I1047" s="4">
        <f t="shared" si="56"/>
        <v>-156000</v>
      </c>
      <c r="J1047" s="4">
        <f t="shared" si="57"/>
        <v>-85000</v>
      </c>
    </row>
    <row r="1048" spans="1:10" ht="15.75" thickTop="1" x14ac:dyDescent="0.25">
      <c r="A1048" t="str">
        <f t="shared" si="55"/>
        <v>a</v>
      </c>
      <c r="B1048" s="5"/>
      <c r="C1048" s="6" t="s">
        <v>10</v>
      </c>
      <c r="D1048" s="7">
        <f>SUM('ცვლილ. ბიუჯ.'!E1048,'ცვლილ. საკუთ.'!E1048,'მთავრ. ფონდი'!E1048,'პრეზ. ფონდი'!E1048)</f>
        <v>-4400</v>
      </c>
      <c r="E1048" s="7">
        <f>SUM('ცვლილ. ბიუჯ.'!F1048,'ცვლილ. საკუთ.'!F1048,'მთავრ. ფონდი'!F1048,'პრეზ. ფონდი'!F1048)</f>
        <v>-75400</v>
      </c>
      <c r="F1048" s="7">
        <f>SUM('ცვლილ. ბიუჯ.'!G1048,'ცვლილ. საკუთ.'!G1048,'მთავრ. ფონდი'!G1048,'პრეზ. ფონდი'!G1048)</f>
        <v>-85000</v>
      </c>
      <c r="G1048" s="7">
        <f>SUM('ცვლილ. ბიუჯ.'!H1048,'ცვლილ. საკუთ.'!H1048,'მთავრ. ფონდი'!H1048,'პრეზ. ფონდი'!H1048)</f>
        <v>71000</v>
      </c>
      <c r="H1048" s="7">
        <f>SUM('ცვლილ. ბიუჯ.'!I1048,'ცვლილ. საკუთ.'!I1048,'მთავრ. ფონდი'!I1048,'პრეზ. ფონდი'!I1048)</f>
        <v>85000</v>
      </c>
      <c r="I1048" s="7">
        <f t="shared" si="56"/>
        <v>-160400</v>
      </c>
      <c r="J1048" s="7">
        <f t="shared" si="57"/>
        <v>-89400</v>
      </c>
    </row>
    <row r="1049" spans="1:10" x14ac:dyDescent="0.25">
      <c r="A1049" t="str">
        <f t="shared" si="55"/>
        <v>b</v>
      </c>
      <c r="B1049" s="8"/>
      <c r="C1049" s="9" t="s">
        <v>11</v>
      </c>
      <c r="D1049" s="10">
        <f>SUM('ცვლილ. ბიუჯ.'!E1049,'ცვლილ. საკუთ.'!E1049,'მთავრ. ფონდი'!E1049,'პრეზ. ფონდი'!E1049)</f>
        <v>0</v>
      </c>
      <c r="E1049" s="10">
        <f>SUM('ცვლილ. ბიუჯ.'!F1049,'ცვლილ. საკუთ.'!F1049,'მთავრ. ფონდი'!F1049,'პრეზ. ფონდი'!F1049)</f>
        <v>0</v>
      </c>
      <c r="F1049" s="10">
        <f>SUM('ცვლილ. ბიუჯ.'!G1049,'ცვლილ. საკუთ.'!G1049,'მთავრ. ფონდი'!G1049,'პრეზ. ფონდი'!G1049)</f>
        <v>0</v>
      </c>
      <c r="G1049" s="10">
        <f>SUM('ცვლილ. ბიუჯ.'!H1049,'ცვლილ. საკუთ.'!H1049,'მთავრ. ფონდი'!H1049,'პრეზ. ფონდი'!H1049)</f>
        <v>0</v>
      </c>
      <c r="H1049" s="10">
        <f>SUM('ცვლილ. ბიუჯ.'!I1049,'ცვლილ. საკუთ.'!I1049,'მთავრ. ფონდი'!I1049,'პრეზ. ფონდი'!I1049)</f>
        <v>0</v>
      </c>
      <c r="I1049" s="10">
        <f t="shared" si="56"/>
        <v>0</v>
      </c>
      <c r="J1049" s="10">
        <f t="shared" si="57"/>
        <v>0</v>
      </c>
    </row>
    <row r="1050" spans="1:10" x14ac:dyDescent="0.25">
      <c r="A1050" t="str">
        <f t="shared" si="55"/>
        <v>a</v>
      </c>
      <c r="B1050" s="8"/>
      <c r="C1050" s="9" t="s">
        <v>12</v>
      </c>
      <c r="D1050" s="10">
        <f>SUM('ცვლილ. ბიუჯ.'!E1050,'ცვლილ. საკუთ.'!E1050,'მთავრ. ფონდი'!E1050,'პრეზ. ფონდი'!E1050)</f>
        <v>-24400</v>
      </c>
      <c r="E1050" s="10">
        <f>SUM('ცვლილ. ბიუჯ.'!F1050,'ცვლილ. საკუთ.'!F1050,'მთავრ. ფონდი'!F1050,'პრეზ. ფონდი'!F1050)</f>
        <v>-85400</v>
      </c>
      <c r="F1050" s="10">
        <f>SUM('ცვლილ. ბიუჯ.'!G1050,'ცვლილ. საკუთ.'!G1050,'მთავრ. ფონდი'!G1050,'პრეზ. ფონდი'!G1050)</f>
        <v>-95000</v>
      </c>
      <c r="G1050" s="10">
        <f>SUM('ცვლილ. ბიუჯ.'!H1050,'ცვლილ. საკუთ.'!H1050,'მთავრ. ფონდი'!H1050,'პრეზ. ფონდი'!H1050)</f>
        <v>71000</v>
      </c>
      <c r="H1050" s="10">
        <f>SUM('ცვლილ. ბიუჯ.'!I1050,'ცვლილ. საკუთ.'!I1050,'მთავრ. ფონდი'!I1050,'პრეზ. ფონდი'!I1050)</f>
        <v>85000</v>
      </c>
      <c r="I1050" s="10">
        <f t="shared" si="56"/>
        <v>-180400</v>
      </c>
      <c r="J1050" s="10">
        <f t="shared" si="57"/>
        <v>-109400</v>
      </c>
    </row>
    <row r="1051" spans="1:10" x14ac:dyDescent="0.25">
      <c r="A1051" t="str">
        <f t="shared" si="55"/>
        <v>b</v>
      </c>
      <c r="B1051" s="8"/>
      <c r="C1051" s="9" t="s">
        <v>13</v>
      </c>
      <c r="D1051" s="10">
        <f>SUM('ცვლილ. ბიუჯ.'!E1051,'ცვლილ. საკუთ.'!E1051,'მთავრ. ფონდი'!E1051,'პრეზ. ფონდი'!E1051)</f>
        <v>0</v>
      </c>
      <c r="E1051" s="10">
        <f>SUM('ცვლილ. ბიუჯ.'!F1051,'ცვლილ. საკუთ.'!F1051,'მთავრ. ფონდი'!F1051,'პრეზ. ფონდი'!F1051)</f>
        <v>0</v>
      </c>
      <c r="F1051" s="10">
        <f>SUM('ცვლილ. ბიუჯ.'!G1051,'ცვლილ. საკუთ.'!G1051,'მთავრ. ფონდი'!G1051,'პრეზ. ფონდი'!G1051)</f>
        <v>0</v>
      </c>
      <c r="G1051" s="10">
        <f>SUM('ცვლილ. ბიუჯ.'!H1051,'ცვლილ. საკუთ.'!H1051,'მთავრ. ფონდი'!H1051,'პრეზ. ფონდი'!H1051)</f>
        <v>0</v>
      </c>
      <c r="H1051" s="10">
        <f>SUM('ცვლილ. ბიუჯ.'!I1051,'ცვლილ. საკუთ.'!I1051,'მთავრ. ფონდი'!I1051,'პრეზ. ფონდი'!I1051)</f>
        <v>0</v>
      </c>
      <c r="I1051" s="10">
        <f t="shared" si="56"/>
        <v>0</v>
      </c>
      <c r="J1051" s="10">
        <f t="shared" si="57"/>
        <v>0</v>
      </c>
    </row>
    <row r="1052" spans="1:10" x14ac:dyDescent="0.25">
      <c r="A1052" t="str">
        <f t="shared" si="55"/>
        <v>b</v>
      </c>
      <c r="B1052" s="8"/>
      <c r="C1052" s="9" t="s">
        <v>14</v>
      </c>
      <c r="D1052" s="10">
        <f>SUM('ცვლილ. ბიუჯ.'!E1052,'ცვლილ. საკუთ.'!E1052,'მთავრ. ფონდი'!E1052,'პრეზ. ფონდი'!E1052)</f>
        <v>0</v>
      </c>
      <c r="E1052" s="10">
        <f>SUM('ცვლილ. ბიუჯ.'!F1052,'ცვლილ. საკუთ.'!F1052,'მთავრ. ფონდი'!F1052,'პრეზ. ფონდი'!F1052)</f>
        <v>0</v>
      </c>
      <c r="F1052" s="10">
        <f>SUM('ცვლილ. ბიუჯ.'!G1052,'ცვლილ. საკუთ.'!G1052,'მთავრ. ფონდი'!G1052,'პრეზ. ფონდი'!G1052)</f>
        <v>0</v>
      </c>
      <c r="G1052" s="10">
        <f>SUM('ცვლილ. ბიუჯ.'!H1052,'ცვლილ. საკუთ.'!H1052,'მთავრ. ფონდი'!H1052,'პრეზ. ფონდი'!H1052)</f>
        <v>0</v>
      </c>
      <c r="H1052" s="10">
        <f>SUM('ცვლილ. ბიუჯ.'!I1052,'ცვლილ. საკუთ.'!I1052,'მთავრ. ფონდი'!I1052,'პრეზ. ფონდი'!I1052)</f>
        <v>0</v>
      </c>
      <c r="I1052" s="10">
        <f t="shared" si="56"/>
        <v>0</v>
      </c>
      <c r="J1052" s="10">
        <f t="shared" si="57"/>
        <v>0</v>
      </c>
    </row>
    <row r="1053" spans="1:10" x14ac:dyDescent="0.25">
      <c r="A1053" t="str">
        <f t="shared" si="55"/>
        <v>b</v>
      </c>
      <c r="B1053" s="8"/>
      <c r="C1053" s="9" t="s">
        <v>15</v>
      </c>
      <c r="D1053" s="10">
        <f>SUM('ცვლილ. ბიუჯ.'!E1053,'ცვლილ. საკუთ.'!E1053,'მთავრ. ფონდი'!E1053,'პრეზ. ფონდი'!E1053)</f>
        <v>0</v>
      </c>
      <c r="E1053" s="10">
        <f>SUM('ცვლილ. ბიუჯ.'!F1053,'ცვლილ. საკუთ.'!F1053,'მთავრ. ფონდი'!F1053,'პრეზ. ფონდი'!F1053)</f>
        <v>0</v>
      </c>
      <c r="F1053" s="10">
        <f>SUM('ცვლილ. ბიუჯ.'!G1053,'ცვლილ. საკუთ.'!G1053,'მთავრ. ფონდი'!G1053,'პრეზ. ფონდი'!G1053)</f>
        <v>0</v>
      </c>
      <c r="G1053" s="10">
        <f>SUM('ცვლილ. ბიუჯ.'!H1053,'ცვლილ. საკუთ.'!H1053,'მთავრ. ფონდი'!H1053,'პრეზ. ფონდი'!H1053)</f>
        <v>0</v>
      </c>
      <c r="H1053" s="10">
        <f>SUM('ცვლილ. ბიუჯ.'!I1053,'ცვლილ. საკუთ.'!I1053,'მთავრ. ფონდი'!I1053,'პრეზ. ფონდი'!I1053)</f>
        <v>0</v>
      </c>
      <c r="I1053" s="10">
        <f t="shared" si="56"/>
        <v>0</v>
      </c>
      <c r="J1053" s="10">
        <f t="shared" si="57"/>
        <v>0</v>
      </c>
    </row>
    <row r="1054" spans="1:10" x14ac:dyDescent="0.25">
      <c r="A1054" t="str">
        <f t="shared" si="55"/>
        <v>b</v>
      </c>
      <c r="B1054" s="8"/>
      <c r="C1054" s="9" t="s">
        <v>16</v>
      </c>
      <c r="D1054" s="10">
        <f>SUM('ცვლილ. ბიუჯ.'!E1054,'ცვლილ. საკუთ.'!E1054,'მთავრ. ფონდი'!E1054,'პრეზ. ფონდი'!E1054)</f>
        <v>0</v>
      </c>
      <c r="E1054" s="10">
        <f>SUM('ცვლილ. ბიუჯ.'!F1054,'ცვლილ. საკუთ.'!F1054,'მთავრ. ფონდი'!F1054,'პრეზ. ფონდი'!F1054)</f>
        <v>0</v>
      </c>
      <c r="F1054" s="10">
        <f>SUM('ცვლილ. ბიუჯ.'!G1054,'ცვლილ. საკუთ.'!G1054,'მთავრ. ფონდი'!G1054,'პრეზ. ფონდი'!G1054)</f>
        <v>0</v>
      </c>
      <c r="G1054" s="10">
        <f>SUM('ცვლილ. ბიუჯ.'!H1054,'ცვლილ. საკუთ.'!H1054,'მთავრ. ფონდი'!H1054,'პრეზ. ფონდი'!H1054)</f>
        <v>0</v>
      </c>
      <c r="H1054" s="10">
        <f>SUM('ცვლილ. ბიუჯ.'!I1054,'ცვლილ. საკუთ.'!I1054,'მთავრ. ფონდი'!I1054,'პრეზ. ფონდი'!I1054)</f>
        <v>0</v>
      </c>
      <c r="I1054" s="10">
        <f t="shared" si="56"/>
        <v>0</v>
      </c>
      <c r="J1054" s="10">
        <f t="shared" si="57"/>
        <v>0</v>
      </c>
    </row>
    <row r="1055" spans="1:10" x14ac:dyDescent="0.25">
      <c r="A1055" t="str">
        <f t="shared" si="55"/>
        <v>a</v>
      </c>
      <c r="B1055" s="8"/>
      <c r="C1055" s="9" t="s">
        <v>17</v>
      </c>
      <c r="D1055" s="10">
        <f>SUM('ცვლილ. ბიუჯ.'!E1055,'ცვლილ. საკუთ.'!E1055,'მთავრ. ფონდი'!E1055,'პრეზ. ფონდი'!E1055)</f>
        <v>20000</v>
      </c>
      <c r="E1055" s="10">
        <f>SUM('ცვლილ. ბიუჯ.'!F1055,'ცვლილ. საკუთ.'!F1055,'მთავრ. ფონდი'!F1055,'პრეზ. ფონდი'!F1055)</f>
        <v>10000</v>
      </c>
      <c r="F1055" s="10">
        <f>SUM('ცვლილ. ბიუჯ.'!G1055,'ცვლილ. საკუთ.'!G1055,'მთავრ. ფონდი'!G1055,'პრეზ. ფონდი'!G1055)</f>
        <v>10000</v>
      </c>
      <c r="G1055" s="10">
        <f>SUM('ცვლილ. ბიუჯ.'!H1055,'ცვლილ. საკუთ.'!H1055,'მთავრ. ფონდი'!H1055,'პრეზ. ფონდი'!H1055)</f>
        <v>0</v>
      </c>
      <c r="H1055" s="10">
        <f>SUM('ცვლილ. ბიუჯ.'!I1055,'ცვლილ. საკუთ.'!I1055,'მთავრ. ფონდი'!I1055,'პრეზ. ფონდი'!I1055)</f>
        <v>0</v>
      </c>
      <c r="I1055" s="10">
        <f t="shared" si="56"/>
        <v>20000</v>
      </c>
      <c r="J1055" s="10">
        <f t="shared" si="57"/>
        <v>20000</v>
      </c>
    </row>
    <row r="1056" spans="1:10" x14ac:dyDescent="0.25">
      <c r="A1056" t="str">
        <f t="shared" si="55"/>
        <v>b</v>
      </c>
      <c r="B1056" s="5"/>
      <c r="C1056" s="6" t="s">
        <v>18</v>
      </c>
      <c r="D1056" s="7">
        <f>SUM('ცვლილ. ბიუჯ.'!E1056,'ცვლილ. საკუთ.'!E1056,'მთავრ. ფონდი'!E1056,'პრეზ. ფონდი'!E1056)</f>
        <v>0</v>
      </c>
      <c r="E1056" s="7">
        <f>SUM('ცვლილ. ბიუჯ.'!F1056,'ცვლილ. საკუთ.'!F1056,'მთავრ. ფონდი'!F1056,'პრეზ. ფონდი'!F1056)</f>
        <v>0</v>
      </c>
      <c r="F1056" s="7">
        <f>SUM('ცვლილ. ბიუჯ.'!G1056,'ცვლილ. საკუთ.'!G1056,'მთავრ. ფონდი'!G1056,'პრეზ. ფონდი'!G1056)</f>
        <v>0</v>
      </c>
      <c r="G1056" s="7">
        <f>SUM('ცვლილ. ბიუჯ.'!H1056,'ცვლილ. საკუთ.'!H1056,'მთავრ. ფონდი'!H1056,'პრეზ. ფონდი'!H1056)</f>
        <v>0</v>
      </c>
      <c r="H1056" s="7">
        <f>SUM('ცვლილ. ბიუჯ.'!I1056,'ცვლილ. საკუთ.'!I1056,'მთავრ. ფონდი'!I1056,'პრეზ. ფონდი'!I1056)</f>
        <v>0</v>
      </c>
      <c r="I1056" s="7">
        <f t="shared" si="56"/>
        <v>0</v>
      </c>
      <c r="J1056" s="7">
        <f t="shared" si="57"/>
        <v>0</v>
      </c>
    </row>
    <row r="1057" spans="1:10" x14ac:dyDescent="0.25">
      <c r="A1057" t="str">
        <f t="shared" si="55"/>
        <v>b</v>
      </c>
      <c r="B1057" s="5"/>
      <c r="C1057" s="6" t="s">
        <v>19</v>
      </c>
      <c r="D1057" s="7">
        <f>SUM('ცვლილ. ბიუჯ.'!E1057,'ცვლილ. საკუთ.'!E1057,'მთავრ. ფონდი'!E1057,'პრეზ. ფონდი'!E1057)</f>
        <v>0</v>
      </c>
      <c r="E1057" s="7">
        <f>SUM('ცვლილ. ბიუჯ.'!F1057,'ცვლილ. საკუთ.'!F1057,'მთავრ. ფონდი'!F1057,'პრეზ. ფონდი'!F1057)</f>
        <v>0</v>
      </c>
      <c r="F1057" s="7">
        <f>SUM('ცვლილ. ბიუჯ.'!G1057,'ცვლილ. საკუთ.'!G1057,'მთავრ. ფონდი'!G1057,'პრეზ. ფონდი'!G1057)</f>
        <v>0</v>
      </c>
      <c r="G1057" s="7">
        <f>SUM('ცვლილ. ბიუჯ.'!H1057,'ცვლილ. საკუთ.'!H1057,'მთავრ. ფონდი'!H1057,'პრეზ. ფონდი'!H1057)</f>
        <v>0</v>
      </c>
      <c r="H1057" s="7">
        <f>SUM('ცვლილ. ბიუჯ.'!I1057,'ცვლილ. საკუთ.'!I1057,'მთავრ. ფონდი'!I1057,'პრეზ. ფონდი'!I1057)</f>
        <v>0</v>
      </c>
      <c r="I1057" s="7">
        <f t="shared" si="56"/>
        <v>0</v>
      </c>
      <c r="J1057" s="7">
        <f t="shared" si="57"/>
        <v>0</v>
      </c>
    </row>
    <row r="1058" spans="1:10" ht="15.75" thickBot="1" x14ac:dyDescent="0.3">
      <c r="A1058" t="str">
        <f t="shared" si="55"/>
        <v>a</v>
      </c>
      <c r="B1058" s="11"/>
      <c r="C1058" s="12" t="s">
        <v>20</v>
      </c>
      <c r="D1058" s="13">
        <f>SUM('ცვლილ. ბიუჯ.'!E1058,'ცვლილ. საკუთ.'!E1058,'მთავრ. ფონდი'!E1058,'პრეზ. ფონდი'!E1058)</f>
        <v>4400</v>
      </c>
      <c r="E1058" s="13">
        <f>SUM('ცვლილ. ბიუჯ.'!F1058,'ცვლილ. საკუთ.'!F1058,'მთავრ. ფონდი'!F1058,'პრეზ. ფონდი'!F1058)</f>
        <v>4400</v>
      </c>
      <c r="F1058" s="13">
        <f>SUM('ცვლილ. ბიუჯ.'!G1058,'ცვლილ. საკუთ.'!G1058,'მთავრ. ფონდი'!G1058,'პრეზ. ფონდი'!G1058)</f>
        <v>0</v>
      </c>
      <c r="G1058" s="13">
        <f>SUM('ცვლილ. ბიუჯ.'!H1058,'ცვლილ. საკუთ.'!H1058,'მთავრ. ფონდი'!H1058,'პრეზ. ფონდი'!H1058)</f>
        <v>0</v>
      </c>
      <c r="H1058" s="13">
        <f>SUM('ცვლილ. ბიუჯ.'!I1058,'ცვლილ. საკუთ.'!I1058,'მთავრ. ფონდი'!I1058,'პრეზ. ფონდი'!I1058)</f>
        <v>0</v>
      </c>
      <c r="I1058" s="13">
        <f t="shared" si="56"/>
        <v>4400</v>
      </c>
      <c r="J1058" s="13">
        <f t="shared" si="57"/>
        <v>4400</v>
      </c>
    </row>
    <row r="1059" spans="1:10" ht="31.5" thickTop="1" thickBot="1" x14ac:dyDescent="0.3">
      <c r="A1059" t="str">
        <f t="shared" si="55"/>
        <v>a</v>
      </c>
      <c r="B1059" s="3" t="s">
        <v>224</v>
      </c>
      <c r="C1059" s="14" t="s">
        <v>235</v>
      </c>
      <c r="D1059" s="4">
        <f>SUM('ცვლილ. ბიუჯ.'!E1059,'ცვლილ. საკუთ.'!E1059,'მთავრ. ფონდი'!E1059,'პრეზ. ფონდი'!E1059)</f>
        <v>37230</v>
      </c>
      <c r="E1059" s="4">
        <f>SUM('ცვლილ. ბიუჯ.'!F1059,'ცვლილ. საკუთ.'!F1059,'მთავრ. ფონდი'!F1059,'პრეზ. ფონდი'!F1059)</f>
        <v>0</v>
      </c>
      <c r="F1059" s="4">
        <f>SUM('ცვლილ. ბიუჯ.'!G1059,'ცვლილ. საკუთ.'!G1059,'მთავრ. ფონდი'!G1059,'პრეზ. ფონდი'!G1059)</f>
        <v>37230</v>
      </c>
      <c r="G1059" s="4">
        <f>SUM('ცვლილ. ბიუჯ.'!H1059,'ცვლილ. საკუთ.'!H1059,'მთავრ. ფონდი'!H1059,'პრეზ. ფონდი'!H1059)</f>
        <v>0</v>
      </c>
      <c r="H1059" s="4">
        <f>SUM('ცვლილ. ბიუჯ.'!I1059,'ცვლილ. საკუთ.'!I1059,'მთავრ. ფონდი'!I1059,'პრეზ. ფონდი'!I1059)</f>
        <v>0</v>
      </c>
      <c r="I1059" s="4">
        <f t="shared" ref="I1059:I1070" si="61">SUM(E1059,F1059)</f>
        <v>37230</v>
      </c>
      <c r="J1059" s="4">
        <f t="shared" ref="J1059:J1070" si="62">SUM(E1059,F1059,G1059)</f>
        <v>37230</v>
      </c>
    </row>
    <row r="1060" spans="1:10" ht="15.75" thickTop="1" x14ac:dyDescent="0.25">
      <c r="A1060" t="str">
        <f t="shared" si="55"/>
        <v>b</v>
      </c>
      <c r="B1060" s="5"/>
      <c r="C1060" s="6" t="s">
        <v>10</v>
      </c>
      <c r="D1060" s="7">
        <f>SUM('ცვლილ. ბიუჯ.'!E1060,'ცვლილ. საკუთ.'!E1060,'მთავრ. ფონდი'!E1060,'პრეზ. ფონდი'!E1060)</f>
        <v>0</v>
      </c>
      <c r="E1060" s="7">
        <f>SUM('ცვლილ. ბიუჯ.'!F1060,'ცვლილ. საკუთ.'!F1060,'მთავრ. ფონდი'!F1060,'პრეზ. ფონდი'!F1060)</f>
        <v>0</v>
      </c>
      <c r="F1060" s="7">
        <f>SUM('ცვლილ. ბიუჯ.'!G1060,'ცვლილ. საკუთ.'!G1060,'მთავრ. ფონდი'!G1060,'პრეზ. ფონდი'!G1060)</f>
        <v>0</v>
      </c>
      <c r="G1060" s="7">
        <f>SUM('ცვლილ. ბიუჯ.'!H1060,'ცვლილ. საკუთ.'!H1060,'მთავრ. ფონდი'!H1060,'პრეზ. ფონდი'!H1060)</f>
        <v>0</v>
      </c>
      <c r="H1060" s="7">
        <f>SUM('ცვლილ. ბიუჯ.'!I1060,'ცვლილ. საკუთ.'!I1060,'მთავრ. ფონდი'!I1060,'პრეზ. ფონდი'!I1060)</f>
        <v>0</v>
      </c>
      <c r="I1060" s="7">
        <f t="shared" si="61"/>
        <v>0</v>
      </c>
      <c r="J1060" s="7">
        <f t="shared" si="62"/>
        <v>0</v>
      </c>
    </row>
    <row r="1061" spans="1:10" x14ac:dyDescent="0.25">
      <c r="A1061" t="str">
        <f t="shared" si="55"/>
        <v>b</v>
      </c>
      <c r="B1061" s="8"/>
      <c r="C1061" s="9" t="s">
        <v>11</v>
      </c>
      <c r="D1061" s="10">
        <f>SUM('ცვლილ. ბიუჯ.'!E1061,'ცვლილ. საკუთ.'!E1061,'მთავრ. ფონდი'!E1061,'პრეზ. ფონდი'!E1061)</f>
        <v>0</v>
      </c>
      <c r="E1061" s="10">
        <f>SUM('ცვლილ. ბიუჯ.'!F1061,'ცვლილ. საკუთ.'!F1061,'მთავრ. ფონდი'!F1061,'პრეზ. ფონდი'!F1061)</f>
        <v>0</v>
      </c>
      <c r="F1061" s="10">
        <f>SUM('ცვლილ. ბიუჯ.'!G1061,'ცვლილ. საკუთ.'!G1061,'მთავრ. ფონდი'!G1061,'პრეზ. ფონდი'!G1061)</f>
        <v>0</v>
      </c>
      <c r="G1061" s="10">
        <f>SUM('ცვლილ. ბიუჯ.'!H1061,'ცვლილ. საკუთ.'!H1061,'მთავრ. ფონდი'!H1061,'პრეზ. ფონდი'!H1061)</f>
        <v>0</v>
      </c>
      <c r="H1061" s="10">
        <f>SUM('ცვლილ. ბიუჯ.'!I1061,'ცვლილ. საკუთ.'!I1061,'მთავრ. ფონდი'!I1061,'პრეზ. ფონდი'!I1061)</f>
        <v>0</v>
      </c>
      <c r="I1061" s="10">
        <f t="shared" si="61"/>
        <v>0</v>
      </c>
      <c r="J1061" s="10">
        <f t="shared" si="62"/>
        <v>0</v>
      </c>
    </row>
    <row r="1062" spans="1:10" x14ac:dyDescent="0.25">
      <c r="A1062" t="str">
        <f t="shared" si="55"/>
        <v>b</v>
      </c>
      <c r="B1062" s="8"/>
      <c r="C1062" s="9" t="s">
        <v>12</v>
      </c>
      <c r="D1062" s="10">
        <f>SUM('ცვლილ. ბიუჯ.'!E1062,'ცვლილ. საკუთ.'!E1062,'მთავრ. ფონდი'!E1062,'პრეზ. ფონდი'!E1062)</f>
        <v>0</v>
      </c>
      <c r="E1062" s="10">
        <f>SUM('ცვლილ. ბიუჯ.'!F1062,'ცვლილ. საკუთ.'!F1062,'მთავრ. ფონდი'!F1062,'პრეზ. ფონდი'!F1062)</f>
        <v>0</v>
      </c>
      <c r="F1062" s="10">
        <f>SUM('ცვლილ. ბიუჯ.'!G1062,'ცვლილ. საკუთ.'!G1062,'მთავრ. ფონდი'!G1062,'პრეზ. ფონდი'!G1062)</f>
        <v>0</v>
      </c>
      <c r="G1062" s="10">
        <f>SUM('ცვლილ. ბიუჯ.'!H1062,'ცვლილ. საკუთ.'!H1062,'მთავრ. ფონდი'!H1062,'პრეზ. ფონდი'!H1062)</f>
        <v>0</v>
      </c>
      <c r="H1062" s="10">
        <f>SUM('ცვლილ. ბიუჯ.'!I1062,'ცვლილ. საკუთ.'!I1062,'მთავრ. ფონდი'!I1062,'პრეზ. ფონდი'!I1062)</f>
        <v>0</v>
      </c>
      <c r="I1062" s="10">
        <f t="shared" si="61"/>
        <v>0</v>
      </c>
      <c r="J1062" s="10">
        <f t="shared" si="62"/>
        <v>0</v>
      </c>
    </row>
    <row r="1063" spans="1:10" x14ac:dyDescent="0.25">
      <c r="A1063" t="str">
        <f t="shared" si="55"/>
        <v>b</v>
      </c>
      <c r="B1063" s="8"/>
      <c r="C1063" s="9" t="s">
        <v>13</v>
      </c>
      <c r="D1063" s="10">
        <f>SUM('ცვლილ. ბიუჯ.'!E1063,'ცვლილ. საკუთ.'!E1063,'მთავრ. ფონდი'!E1063,'პრეზ. ფონდი'!E1063)</f>
        <v>0</v>
      </c>
      <c r="E1063" s="10">
        <f>SUM('ცვლილ. ბიუჯ.'!F1063,'ცვლილ. საკუთ.'!F1063,'მთავრ. ფონდი'!F1063,'პრეზ. ფონდი'!F1063)</f>
        <v>0</v>
      </c>
      <c r="F1063" s="10">
        <f>SUM('ცვლილ. ბიუჯ.'!G1063,'ცვლილ. საკუთ.'!G1063,'მთავრ. ფონდი'!G1063,'პრეზ. ფონდი'!G1063)</f>
        <v>0</v>
      </c>
      <c r="G1063" s="10">
        <f>SUM('ცვლილ. ბიუჯ.'!H1063,'ცვლილ. საკუთ.'!H1063,'მთავრ. ფონდი'!H1063,'პრეზ. ფონდი'!H1063)</f>
        <v>0</v>
      </c>
      <c r="H1063" s="10">
        <f>SUM('ცვლილ. ბიუჯ.'!I1063,'ცვლილ. საკუთ.'!I1063,'მთავრ. ფონდი'!I1063,'პრეზ. ფონდი'!I1063)</f>
        <v>0</v>
      </c>
      <c r="I1063" s="10">
        <f t="shared" si="61"/>
        <v>0</v>
      </c>
      <c r="J1063" s="10">
        <f t="shared" si="62"/>
        <v>0</v>
      </c>
    </row>
    <row r="1064" spans="1:10" x14ac:dyDescent="0.25">
      <c r="A1064" t="str">
        <f t="shared" si="55"/>
        <v>b</v>
      </c>
      <c r="B1064" s="8"/>
      <c r="C1064" s="9" t="s">
        <v>14</v>
      </c>
      <c r="D1064" s="10">
        <f>SUM('ცვლილ. ბიუჯ.'!E1064,'ცვლილ. საკუთ.'!E1064,'მთავრ. ფონდი'!E1064,'პრეზ. ფონდი'!E1064)</f>
        <v>0</v>
      </c>
      <c r="E1064" s="10">
        <f>SUM('ცვლილ. ბიუჯ.'!F1064,'ცვლილ. საკუთ.'!F1064,'მთავრ. ფონდი'!F1064,'პრეზ. ფონდი'!F1064)</f>
        <v>0</v>
      </c>
      <c r="F1064" s="10">
        <f>SUM('ცვლილ. ბიუჯ.'!G1064,'ცვლილ. საკუთ.'!G1064,'მთავრ. ფონდი'!G1064,'პრეზ. ფონდი'!G1064)</f>
        <v>0</v>
      </c>
      <c r="G1064" s="10">
        <f>SUM('ცვლილ. ბიუჯ.'!H1064,'ცვლილ. საკუთ.'!H1064,'მთავრ. ფონდი'!H1064,'პრეზ. ფონდი'!H1064)</f>
        <v>0</v>
      </c>
      <c r="H1064" s="10">
        <f>SUM('ცვლილ. ბიუჯ.'!I1064,'ცვლილ. საკუთ.'!I1064,'მთავრ. ფონდი'!I1064,'პრეზ. ფონდი'!I1064)</f>
        <v>0</v>
      </c>
      <c r="I1064" s="10">
        <f t="shared" si="61"/>
        <v>0</v>
      </c>
      <c r="J1064" s="10">
        <f t="shared" si="62"/>
        <v>0</v>
      </c>
    </row>
    <row r="1065" spans="1:10" x14ac:dyDescent="0.25">
      <c r="A1065" t="str">
        <f t="shared" si="55"/>
        <v>b</v>
      </c>
      <c r="B1065" s="8"/>
      <c r="C1065" s="9" t="s">
        <v>15</v>
      </c>
      <c r="D1065" s="10">
        <f>SUM('ცვლილ. ბიუჯ.'!E1065,'ცვლილ. საკუთ.'!E1065,'მთავრ. ფონდი'!E1065,'პრეზ. ფონდი'!E1065)</f>
        <v>0</v>
      </c>
      <c r="E1065" s="10">
        <f>SUM('ცვლილ. ბიუჯ.'!F1065,'ცვლილ. საკუთ.'!F1065,'მთავრ. ფონდი'!F1065,'პრეზ. ფონდი'!F1065)</f>
        <v>0</v>
      </c>
      <c r="F1065" s="10">
        <f>SUM('ცვლილ. ბიუჯ.'!G1065,'ცვლილ. საკუთ.'!G1065,'მთავრ. ფონდი'!G1065,'პრეზ. ფონდი'!G1065)</f>
        <v>0</v>
      </c>
      <c r="G1065" s="10">
        <f>SUM('ცვლილ. ბიუჯ.'!H1065,'ცვლილ. საკუთ.'!H1065,'მთავრ. ფონდი'!H1065,'პრეზ. ფონდი'!H1065)</f>
        <v>0</v>
      </c>
      <c r="H1065" s="10">
        <f>SUM('ცვლილ. ბიუჯ.'!I1065,'ცვლილ. საკუთ.'!I1065,'მთავრ. ფონდი'!I1065,'პრეზ. ფონდი'!I1065)</f>
        <v>0</v>
      </c>
      <c r="I1065" s="10">
        <f t="shared" si="61"/>
        <v>0</v>
      </c>
      <c r="J1065" s="10">
        <f t="shared" si="62"/>
        <v>0</v>
      </c>
    </row>
    <row r="1066" spans="1:10" x14ac:dyDescent="0.25">
      <c r="A1066" t="str">
        <f t="shared" si="55"/>
        <v>b</v>
      </c>
      <c r="B1066" s="8"/>
      <c r="C1066" s="9" t="s">
        <v>16</v>
      </c>
      <c r="D1066" s="10">
        <f>SUM('ცვლილ. ბიუჯ.'!E1066,'ცვლილ. საკუთ.'!E1066,'მთავრ. ფონდი'!E1066,'პრეზ. ფონდი'!E1066)</f>
        <v>0</v>
      </c>
      <c r="E1066" s="10">
        <f>SUM('ცვლილ. ბიუჯ.'!F1066,'ცვლილ. საკუთ.'!F1066,'მთავრ. ფონდი'!F1066,'პრეზ. ფონდი'!F1066)</f>
        <v>0</v>
      </c>
      <c r="F1066" s="10">
        <f>SUM('ცვლილ. ბიუჯ.'!G1066,'ცვლილ. საკუთ.'!G1066,'მთავრ. ფონდი'!G1066,'პრეზ. ფონდი'!G1066)</f>
        <v>0</v>
      </c>
      <c r="G1066" s="10">
        <f>SUM('ცვლილ. ბიუჯ.'!H1066,'ცვლილ. საკუთ.'!H1066,'მთავრ. ფონდი'!H1066,'პრეზ. ფონდი'!H1066)</f>
        <v>0</v>
      </c>
      <c r="H1066" s="10">
        <f>SUM('ცვლილ. ბიუჯ.'!I1066,'ცვლილ. საკუთ.'!I1066,'მთავრ. ფონდი'!I1066,'პრეზ. ფონდი'!I1066)</f>
        <v>0</v>
      </c>
      <c r="I1066" s="10">
        <f t="shared" si="61"/>
        <v>0</v>
      </c>
      <c r="J1066" s="10">
        <f t="shared" si="62"/>
        <v>0</v>
      </c>
    </row>
    <row r="1067" spans="1:10" x14ac:dyDescent="0.25">
      <c r="A1067" t="str">
        <f t="shared" si="55"/>
        <v>b</v>
      </c>
      <c r="B1067" s="8"/>
      <c r="C1067" s="9" t="s">
        <v>17</v>
      </c>
      <c r="D1067" s="10">
        <f>SUM('ცვლილ. ბიუჯ.'!E1067,'ცვლილ. საკუთ.'!E1067,'მთავრ. ფონდი'!E1067,'პრეზ. ფონდი'!E1067)</f>
        <v>0</v>
      </c>
      <c r="E1067" s="10">
        <f>SUM('ცვლილ. ბიუჯ.'!F1067,'ცვლილ. საკუთ.'!F1067,'მთავრ. ფონდი'!F1067,'პრეზ. ფონდი'!F1067)</f>
        <v>0</v>
      </c>
      <c r="F1067" s="10">
        <f>SUM('ცვლილ. ბიუჯ.'!G1067,'ცვლილ. საკუთ.'!G1067,'მთავრ. ფონდი'!G1067,'პრეზ. ფონდი'!G1067)</f>
        <v>0</v>
      </c>
      <c r="G1067" s="10">
        <f>SUM('ცვლილ. ბიუჯ.'!H1067,'ცვლილ. საკუთ.'!H1067,'მთავრ. ფონდი'!H1067,'პრეზ. ფონდი'!H1067)</f>
        <v>0</v>
      </c>
      <c r="H1067" s="10">
        <f>SUM('ცვლილ. ბიუჯ.'!I1067,'ცვლილ. საკუთ.'!I1067,'მთავრ. ფონდი'!I1067,'პრეზ. ფონდი'!I1067)</f>
        <v>0</v>
      </c>
      <c r="I1067" s="10">
        <f t="shared" si="61"/>
        <v>0</v>
      </c>
      <c r="J1067" s="10">
        <f t="shared" si="62"/>
        <v>0</v>
      </c>
    </row>
    <row r="1068" spans="1:10" x14ac:dyDescent="0.25">
      <c r="A1068" t="str">
        <f t="shared" si="55"/>
        <v>a</v>
      </c>
      <c r="B1068" s="5"/>
      <c r="C1068" s="6" t="s">
        <v>18</v>
      </c>
      <c r="D1068" s="7">
        <f>SUM('ცვლილ. ბიუჯ.'!E1068,'ცვლილ. საკუთ.'!E1068,'მთავრ. ფონდი'!E1068,'პრეზ. ფონდი'!E1068)</f>
        <v>37230</v>
      </c>
      <c r="E1068" s="7">
        <f>SUM('ცვლილ. ბიუჯ.'!F1068,'ცვლილ. საკუთ.'!F1068,'მთავრ. ფონდი'!F1068,'პრეზ. ფონდი'!F1068)</f>
        <v>0</v>
      </c>
      <c r="F1068" s="7">
        <f>SUM('ცვლილ. ბიუჯ.'!G1068,'ცვლილ. საკუთ.'!G1068,'მთავრ. ფონდი'!G1068,'პრეზ. ფონდი'!G1068)</f>
        <v>37230</v>
      </c>
      <c r="G1068" s="7">
        <f>SUM('ცვლილ. ბიუჯ.'!H1068,'ცვლილ. საკუთ.'!H1068,'მთავრ. ფონდი'!H1068,'პრეზ. ფონდი'!H1068)</f>
        <v>0</v>
      </c>
      <c r="H1068" s="7">
        <f>SUM('ცვლილ. ბიუჯ.'!I1068,'ცვლილ. საკუთ.'!I1068,'მთავრ. ფონდი'!I1068,'პრეზ. ფონდი'!I1068)</f>
        <v>0</v>
      </c>
      <c r="I1068" s="7">
        <f t="shared" si="61"/>
        <v>37230</v>
      </c>
      <c r="J1068" s="7">
        <f t="shared" si="62"/>
        <v>37230</v>
      </c>
    </row>
    <row r="1069" spans="1:10" x14ac:dyDescent="0.25">
      <c r="A1069" t="str">
        <f t="shared" si="55"/>
        <v>b</v>
      </c>
      <c r="B1069" s="5"/>
      <c r="C1069" s="6" t="s">
        <v>19</v>
      </c>
      <c r="D1069" s="7">
        <f>SUM('ცვლილ. ბიუჯ.'!E1069,'ცვლილ. საკუთ.'!E1069,'მთავრ. ფონდი'!E1069,'პრეზ. ფონდი'!E1069)</f>
        <v>0</v>
      </c>
      <c r="E1069" s="7">
        <f>SUM('ცვლილ. ბიუჯ.'!F1069,'ცვლილ. საკუთ.'!F1069,'მთავრ. ფონდი'!F1069,'პრეზ. ფონდი'!F1069)</f>
        <v>0</v>
      </c>
      <c r="F1069" s="7">
        <f>SUM('ცვლილ. ბიუჯ.'!G1069,'ცვლილ. საკუთ.'!G1069,'მთავრ. ფონდი'!G1069,'პრეზ. ფონდი'!G1069)</f>
        <v>0</v>
      </c>
      <c r="G1069" s="7">
        <f>SUM('ცვლილ. ბიუჯ.'!H1069,'ცვლილ. საკუთ.'!H1069,'მთავრ. ფონდი'!H1069,'პრეზ. ფონდი'!H1069)</f>
        <v>0</v>
      </c>
      <c r="H1069" s="7">
        <f>SUM('ცვლილ. ბიუჯ.'!I1069,'ცვლილ. საკუთ.'!I1069,'მთავრ. ფონდი'!I1069,'პრეზ. ფონდი'!I1069)</f>
        <v>0</v>
      </c>
      <c r="I1069" s="7">
        <f t="shared" si="61"/>
        <v>0</v>
      </c>
      <c r="J1069" s="7">
        <f t="shared" si="62"/>
        <v>0</v>
      </c>
    </row>
    <row r="1070" spans="1:10" ht="15.75" thickBot="1" x14ac:dyDescent="0.3">
      <c r="A1070" t="str">
        <f t="shared" si="55"/>
        <v>b</v>
      </c>
      <c r="B1070" s="11"/>
      <c r="C1070" s="12" t="s">
        <v>20</v>
      </c>
      <c r="D1070" s="13">
        <f>SUM('ცვლილ. ბიუჯ.'!E1070,'ცვლილ. საკუთ.'!E1070,'მთავრ. ფონდი'!E1070,'პრეზ. ფონდი'!E1070)</f>
        <v>0</v>
      </c>
      <c r="E1070" s="13">
        <f>SUM('ცვლილ. ბიუჯ.'!F1070,'ცვლილ. საკუთ.'!F1070,'მთავრ. ფონდი'!F1070,'პრეზ. ფონდი'!F1070)</f>
        <v>0</v>
      </c>
      <c r="F1070" s="13">
        <f>SUM('ცვლილ. ბიუჯ.'!G1070,'ცვლილ. საკუთ.'!G1070,'მთავრ. ფონდი'!G1070,'პრეზ. ფონდი'!G1070)</f>
        <v>0</v>
      </c>
      <c r="G1070" s="13">
        <f>SUM('ცვლილ. ბიუჯ.'!H1070,'ცვლილ. საკუთ.'!H1070,'მთავრ. ფონდი'!H1070,'პრეზ. ფონდი'!H1070)</f>
        <v>0</v>
      </c>
      <c r="H1070" s="13">
        <f>SUM('ცვლილ. ბიუჯ.'!I1070,'ცვლილ. საკუთ.'!I1070,'მთავრ. ფონდი'!I1070,'პრეზ. ფონდი'!I1070)</f>
        <v>0</v>
      </c>
      <c r="I1070" s="13">
        <f t="shared" si="61"/>
        <v>0</v>
      </c>
      <c r="J1070" s="13">
        <f t="shared" si="62"/>
        <v>0</v>
      </c>
    </row>
    <row r="1071" spans="1:10" ht="16.5" thickTop="1" thickBot="1" x14ac:dyDescent="0.3">
      <c r="A1071" t="str">
        <f t="shared" si="55"/>
        <v>a</v>
      </c>
      <c r="B1071" s="16" t="s">
        <v>171</v>
      </c>
      <c r="C1071" s="14" t="s">
        <v>182</v>
      </c>
      <c r="D1071" s="4">
        <f>SUM('ცვლილ. ბიუჯ.'!E1071,'ცვლილ. საკუთ.'!E1071,'მთავრ. ფონდი'!E1071,'პრეზ. ფონდი'!E1071)</f>
        <v>-37230</v>
      </c>
      <c r="E1071" s="4">
        <f>SUM('ცვლილ. ბიუჯ.'!F1071,'ცვლილ. საკუთ.'!F1071,'მთავრ. ფონდი'!F1071,'პრეზ. ფონდი'!F1071)</f>
        <v>0</v>
      </c>
      <c r="F1071" s="4">
        <f>SUM('ცვლილ. ბიუჯ.'!G1071,'ცვლილ. საკუთ.'!G1071,'მთავრ. ფონდი'!G1071,'პრეზ. ფონდი'!G1071)</f>
        <v>-37230</v>
      </c>
      <c r="G1071" s="4">
        <f>SUM('ცვლილ. ბიუჯ.'!H1071,'ცვლილ. საკუთ.'!H1071,'მთავრ. ფონდი'!H1071,'პრეზ. ფონდი'!H1071)</f>
        <v>0</v>
      </c>
      <c r="H1071" s="4">
        <f>SUM('ცვლილ. ბიუჯ.'!I1071,'ცვლილ. საკუთ.'!I1071,'მთავრ. ფონდი'!I1071,'პრეზ. ფონდი'!I1071)</f>
        <v>0</v>
      </c>
      <c r="I1071" s="4">
        <f t="shared" si="56"/>
        <v>-37230</v>
      </c>
      <c r="J1071" s="4">
        <f t="shared" si="57"/>
        <v>-37230</v>
      </c>
    </row>
    <row r="1072" spans="1:10" ht="15.75" thickTop="1" x14ac:dyDescent="0.25">
      <c r="A1072" t="str">
        <f t="shared" ref="A1072:A1135" si="63">IF(OR(D1072&lt;&gt;0,E1072&lt;&gt;0,F1072&lt;&gt;0,G1072&lt;&gt;0,H1072&lt;&gt;0,),"a","b")</f>
        <v>a</v>
      </c>
      <c r="B1072" s="5"/>
      <c r="C1072" s="6" t="s">
        <v>10</v>
      </c>
      <c r="D1072" s="7">
        <f>SUM('ცვლილ. ბიუჯ.'!E1072,'ცვლილ. საკუთ.'!E1072,'მთავრ. ფონდი'!E1072,'პრეზ. ფონდი'!E1072)</f>
        <v>3000</v>
      </c>
      <c r="E1072" s="7">
        <f>SUM('ცვლილ. ბიუჯ.'!F1072,'ცვლილ. საკუთ.'!F1072,'მთავრ. ფონდი'!F1072,'პრეზ. ფონდი'!F1072)</f>
        <v>3000</v>
      </c>
      <c r="F1072" s="7">
        <f>SUM('ცვლილ. ბიუჯ.'!G1072,'ცვლილ. საკუთ.'!G1072,'მთავრ. ფონდი'!G1072,'პრეზ. ფონდი'!G1072)</f>
        <v>0</v>
      </c>
      <c r="G1072" s="7">
        <f>SUM('ცვლილ. ბიუჯ.'!H1072,'ცვლილ. საკუთ.'!H1072,'მთავრ. ფონდი'!H1072,'პრეზ. ფონდი'!H1072)</f>
        <v>0</v>
      </c>
      <c r="H1072" s="7">
        <f>SUM('ცვლილ. ბიუჯ.'!I1072,'ცვლილ. საკუთ.'!I1072,'მთავრ. ფონდი'!I1072,'პრეზ. ფონდი'!I1072)</f>
        <v>0</v>
      </c>
      <c r="I1072" s="7">
        <f t="shared" ref="I1072:I1135" si="64">SUM(E1072,F1072)</f>
        <v>3000</v>
      </c>
      <c r="J1072" s="7">
        <f t="shared" ref="J1072:J1135" si="65">SUM(E1072,F1072,G1072)</f>
        <v>3000</v>
      </c>
    </row>
    <row r="1073" spans="1:10" x14ac:dyDescent="0.25">
      <c r="A1073" t="str">
        <f t="shared" si="63"/>
        <v>b</v>
      </c>
      <c r="B1073" s="8"/>
      <c r="C1073" s="9" t="s">
        <v>11</v>
      </c>
      <c r="D1073" s="10">
        <f>SUM('ცვლილ. ბიუჯ.'!E1073,'ცვლილ. საკუთ.'!E1073,'მთავრ. ფონდი'!E1073,'პრეზ. ფონდი'!E1073)</f>
        <v>0</v>
      </c>
      <c r="E1073" s="10">
        <f>SUM('ცვლილ. ბიუჯ.'!F1073,'ცვლილ. საკუთ.'!F1073,'მთავრ. ფონდი'!F1073,'პრეზ. ფონდი'!F1073)</f>
        <v>0</v>
      </c>
      <c r="F1073" s="10">
        <f>SUM('ცვლილ. ბიუჯ.'!G1073,'ცვლილ. საკუთ.'!G1073,'მთავრ. ფონდი'!G1073,'პრეზ. ფონდი'!G1073)</f>
        <v>0</v>
      </c>
      <c r="G1073" s="10">
        <f>SUM('ცვლილ. ბიუჯ.'!H1073,'ცვლილ. საკუთ.'!H1073,'მთავრ. ფონდი'!H1073,'პრეზ. ფონდი'!H1073)</f>
        <v>0</v>
      </c>
      <c r="H1073" s="10">
        <f>SUM('ცვლილ. ბიუჯ.'!I1073,'ცვლილ. საკუთ.'!I1073,'მთავრ. ფონდი'!I1073,'პრეზ. ფონდი'!I1073)</f>
        <v>0</v>
      </c>
      <c r="I1073" s="10">
        <f t="shared" si="64"/>
        <v>0</v>
      </c>
      <c r="J1073" s="10">
        <f t="shared" si="65"/>
        <v>0</v>
      </c>
    </row>
    <row r="1074" spans="1:10" x14ac:dyDescent="0.25">
      <c r="A1074" t="str">
        <f t="shared" si="63"/>
        <v>a</v>
      </c>
      <c r="B1074" s="8"/>
      <c r="C1074" s="9" t="s">
        <v>12</v>
      </c>
      <c r="D1074" s="10">
        <f>SUM('ცვლილ. ბიუჯ.'!E1074,'ცვლილ. საკუთ.'!E1074,'მთავრ. ფონდი'!E1074,'პრეზ. ფონდი'!E1074)</f>
        <v>3000</v>
      </c>
      <c r="E1074" s="10">
        <f>SUM('ცვლილ. ბიუჯ.'!F1074,'ცვლილ. საკუთ.'!F1074,'მთავრ. ფონდი'!F1074,'პრეზ. ფონდი'!F1074)</f>
        <v>3000</v>
      </c>
      <c r="F1074" s="10">
        <f>SUM('ცვლილ. ბიუჯ.'!G1074,'ცვლილ. საკუთ.'!G1074,'მთავრ. ფონდი'!G1074,'პრეზ. ფონდი'!G1074)</f>
        <v>0</v>
      </c>
      <c r="G1074" s="10">
        <f>SUM('ცვლილ. ბიუჯ.'!H1074,'ცვლილ. საკუთ.'!H1074,'მთავრ. ფონდი'!H1074,'პრეზ. ფონდი'!H1074)</f>
        <v>0</v>
      </c>
      <c r="H1074" s="10">
        <f>SUM('ცვლილ. ბიუჯ.'!I1074,'ცვლილ. საკუთ.'!I1074,'მთავრ. ფონდი'!I1074,'პრეზ. ფონდი'!I1074)</f>
        <v>0</v>
      </c>
      <c r="I1074" s="10">
        <f t="shared" si="64"/>
        <v>3000</v>
      </c>
      <c r="J1074" s="10">
        <f t="shared" si="65"/>
        <v>3000</v>
      </c>
    </row>
    <row r="1075" spans="1:10" x14ac:dyDescent="0.25">
      <c r="A1075" t="str">
        <f t="shared" si="63"/>
        <v>b</v>
      </c>
      <c r="B1075" s="8"/>
      <c r="C1075" s="9" t="s">
        <v>13</v>
      </c>
      <c r="D1075" s="10">
        <f>SUM('ცვლილ. ბიუჯ.'!E1075,'ცვლილ. საკუთ.'!E1075,'მთავრ. ფონდი'!E1075,'პრეზ. ფონდი'!E1075)</f>
        <v>0</v>
      </c>
      <c r="E1075" s="10">
        <f>SUM('ცვლილ. ბიუჯ.'!F1075,'ცვლილ. საკუთ.'!F1075,'მთავრ. ფონდი'!F1075,'პრეზ. ფონდი'!F1075)</f>
        <v>0</v>
      </c>
      <c r="F1075" s="10">
        <f>SUM('ცვლილ. ბიუჯ.'!G1075,'ცვლილ. საკუთ.'!G1075,'მთავრ. ფონდი'!G1075,'პრეზ. ფონდი'!G1075)</f>
        <v>0</v>
      </c>
      <c r="G1075" s="10">
        <f>SUM('ცვლილ. ბიუჯ.'!H1075,'ცვლილ. საკუთ.'!H1075,'მთავრ. ფონდი'!H1075,'პრეზ. ფონდი'!H1075)</f>
        <v>0</v>
      </c>
      <c r="H1075" s="10">
        <f>SUM('ცვლილ. ბიუჯ.'!I1075,'ცვლილ. საკუთ.'!I1075,'მთავრ. ფონდი'!I1075,'პრეზ. ფონდი'!I1075)</f>
        <v>0</v>
      </c>
      <c r="I1075" s="10">
        <f t="shared" si="64"/>
        <v>0</v>
      </c>
      <c r="J1075" s="10">
        <f t="shared" si="65"/>
        <v>0</v>
      </c>
    </row>
    <row r="1076" spans="1:10" x14ac:dyDescent="0.25">
      <c r="A1076" t="str">
        <f t="shared" si="63"/>
        <v>b</v>
      </c>
      <c r="B1076" s="8"/>
      <c r="C1076" s="9" t="s">
        <v>14</v>
      </c>
      <c r="D1076" s="10">
        <f>SUM('ცვლილ. ბიუჯ.'!E1076,'ცვლილ. საკუთ.'!E1076,'მთავრ. ფონდი'!E1076,'პრეზ. ფონდი'!E1076)</f>
        <v>0</v>
      </c>
      <c r="E1076" s="10">
        <f>SUM('ცვლილ. ბიუჯ.'!F1076,'ცვლილ. საკუთ.'!F1076,'მთავრ. ფონდი'!F1076,'პრეზ. ფონდი'!F1076)</f>
        <v>0</v>
      </c>
      <c r="F1076" s="10">
        <f>SUM('ცვლილ. ბიუჯ.'!G1076,'ცვლილ. საკუთ.'!G1076,'მთავრ. ფონდი'!G1076,'პრეზ. ფონდი'!G1076)</f>
        <v>0</v>
      </c>
      <c r="G1076" s="10">
        <f>SUM('ცვლილ. ბიუჯ.'!H1076,'ცვლილ. საკუთ.'!H1076,'მთავრ. ფონდი'!H1076,'პრეზ. ფონდი'!H1076)</f>
        <v>0</v>
      </c>
      <c r="H1076" s="10">
        <f>SUM('ცვლილ. ბიუჯ.'!I1076,'ცვლილ. საკუთ.'!I1076,'მთავრ. ფონდი'!I1076,'პრეზ. ფონდი'!I1076)</f>
        <v>0</v>
      </c>
      <c r="I1076" s="10">
        <f t="shared" si="64"/>
        <v>0</v>
      </c>
      <c r="J1076" s="10">
        <f t="shared" si="65"/>
        <v>0</v>
      </c>
    </row>
    <row r="1077" spans="1:10" x14ac:dyDescent="0.25">
      <c r="A1077" t="str">
        <f t="shared" si="63"/>
        <v>b</v>
      </c>
      <c r="B1077" s="8"/>
      <c r="C1077" s="9" t="s">
        <v>15</v>
      </c>
      <c r="D1077" s="10">
        <f>SUM('ცვლილ. ბიუჯ.'!E1077,'ცვლილ. საკუთ.'!E1077,'მთავრ. ფონდი'!E1077,'პრეზ. ფონდი'!E1077)</f>
        <v>0</v>
      </c>
      <c r="E1077" s="10">
        <f>SUM('ცვლილ. ბიუჯ.'!F1077,'ცვლილ. საკუთ.'!F1077,'მთავრ. ფონდი'!F1077,'პრეზ. ფონდი'!F1077)</f>
        <v>0</v>
      </c>
      <c r="F1077" s="10">
        <f>SUM('ცვლილ. ბიუჯ.'!G1077,'ცვლილ. საკუთ.'!G1077,'მთავრ. ფონდი'!G1077,'პრეზ. ფონდი'!G1077)</f>
        <v>0</v>
      </c>
      <c r="G1077" s="10">
        <f>SUM('ცვლილ. ბიუჯ.'!H1077,'ცვლილ. საკუთ.'!H1077,'მთავრ. ფონდი'!H1077,'პრეზ. ფონდი'!H1077)</f>
        <v>0</v>
      </c>
      <c r="H1077" s="10">
        <f>SUM('ცვლილ. ბიუჯ.'!I1077,'ცვლილ. საკუთ.'!I1077,'მთავრ. ფონდი'!I1077,'პრეზ. ფონდი'!I1077)</f>
        <v>0</v>
      </c>
      <c r="I1077" s="10">
        <f t="shared" si="64"/>
        <v>0</v>
      </c>
      <c r="J1077" s="10">
        <f t="shared" si="65"/>
        <v>0</v>
      </c>
    </row>
    <row r="1078" spans="1:10" x14ac:dyDescent="0.25">
      <c r="A1078" t="str">
        <f t="shared" si="63"/>
        <v>b</v>
      </c>
      <c r="B1078" s="8"/>
      <c r="C1078" s="9" t="s">
        <v>16</v>
      </c>
      <c r="D1078" s="10">
        <f>SUM('ცვლილ. ბიუჯ.'!E1078,'ცვლილ. საკუთ.'!E1078,'მთავრ. ფონდი'!E1078,'პრეზ. ფონდი'!E1078)</f>
        <v>0</v>
      </c>
      <c r="E1078" s="10">
        <f>SUM('ცვლილ. ბიუჯ.'!F1078,'ცვლილ. საკუთ.'!F1078,'მთავრ. ფონდი'!F1078,'პრეზ. ფონდი'!F1078)</f>
        <v>0</v>
      </c>
      <c r="F1078" s="10">
        <f>SUM('ცვლილ. ბიუჯ.'!G1078,'ცვლილ. საკუთ.'!G1078,'მთავრ. ფონდი'!G1078,'პრეზ. ფონდი'!G1078)</f>
        <v>0</v>
      </c>
      <c r="G1078" s="10">
        <f>SUM('ცვლილ. ბიუჯ.'!H1078,'ცვლილ. საკუთ.'!H1078,'მთავრ. ფონდი'!H1078,'პრეზ. ფონდი'!H1078)</f>
        <v>0</v>
      </c>
      <c r="H1078" s="10">
        <f>SUM('ცვლილ. ბიუჯ.'!I1078,'ცვლილ. საკუთ.'!I1078,'მთავრ. ფონდი'!I1078,'პრეზ. ფონდი'!I1078)</f>
        <v>0</v>
      </c>
      <c r="I1078" s="10">
        <f t="shared" si="64"/>
        <v>0</v>
      </c>
      <c r="J1078" s="10">
        <f t="shared" si="65"/>
        <v>0</v>
      </c>
    </row>
    <row r="1079" spans="1:10" x14ac:dyDescent="0.25">
      <c r="A1079" t="str">
        <f t="shared" si="63"/>
        <v>b</v>
      </c>
      <c r="B1079" s="8"/>
      <c r="C1079" s="9" t="s">
        <v>17</v>
      </c>
      <c r="D1079" s="10">
        <f>SUM('ცვლილ. ბიუჯ.'!E1079,'ცვლილ. საკუთ.'!E1079,'მთავრ. ფონდი'!E1079,'პრეზ. ფონდი'!E1079)</f>
        <v>0</v>
      </c>
      <c r="E1079" s="10">
        <f>SUM('ცვლილ. ბიუჯ.'!F1079,'ცვლილ. საკუთ.'!F1079,'მთავრ. ფონდი'!F1079,'პრეზ. ფონდი'!F1079)</f>
        <v>0</v>
      </c>
      <c r="F1079" s="10">
        <f>SUM('ცვლილ. ბიუჯ.'!G1079,'ცვლილ. საკუთ.'!G1079,'მთავრ. ფონდი'!G1079,'პრეზ. ფონდი'!G1079)</f>
        <v>0</v>
      </c>
      <c r="G1079" s="10">
        <f>SUM('ცვლილ. ბიუჯ.'!H1079,'ცვლილ. საკუთ.'!H1079,'მთავრ. ფონდი'!H1079,'პრეზ. ფონდი'!H1079)</f>
        <v>0</v>
      </c>
      <c r="H1079" s="10">
        <f>SUM('ცვლილ. ბიუჯ.'!I1079,'ცვლილ. საკუთ.'!I1079,'მთავრ. ფონდი'!I1079,'პრეზ. ფონდი'!I1079)</f>
        <v>0</v>
      </c>
      <c r="I1079" s="10">
        <f t="shared" si="64"/>
        <v>0</v>
      </c>
      <c r="J1079" s="10">
        <f t="shared" si="65"/>
        <v>0</v>
      </c>
    </row>
    <row r="1080" spans="1:10" x14ac:dyDescent="0.25">
      <c r="A1080" t="str">
        <f t="shared" si="63"/>
        <v>a</v>
      </c>
      <c r="B1080" s="5"/>
      <c r="C1080" s="6" t="s">
        <v>18</v>
      </c>
      <c r="D1080" s="7">
        <f>SUM('ცვლილ. ბიუჯ.'!E1080,'ცვლილ. საკუთ.'!E1080,'მთავრ. ფონდი'!E1080,'პრეზ. ფონდი'!E1080)</f>
        <v>-40230</v>
      </c>
      <c r="E1080" s="7">
        <f>SUM('ცვლილ. ბიუჯ.'!F1080,'ცვლილ. საკუთ.'!F1080,'მთავრ. ფონდი'!F1080,'პრეზ. ფონდი'!F1080)</f>
        <v>-3000</v>
      </c>
      <c r="F1080" s="7">
        <f>SUM('ცვლილ. ბიუჯ.'!G1080,'ცვლილ. საკუთ.'!G1080,'მთავრ. ფონდი'!G1080,'პრეზ. ფონდი'!G1080)</f>
        <v>-37230</v>
      </c>
      <c r="G1080" s="7">
        <f>SUM('ცვლილ. ბიუჯ.'!H1080,'ცვლილ. საკუთ.'!H1080,'მთავრ. ფონდი'!H1080,'პრეზ. ფონდი'!H1080)</f>
        <v>0</v>
      </c>
      <c r="H1080" s="7">
        <f>SUM('ცვლილ. ბიუჯ.'!I1080,'ცვლილ. საკუთ.'!I1080,'მთავრ. ფონდი'!I1080,'პრეზ. ფონდი'!I1080)</f>
        <v>0</v>
      </c>
      <c r="I1080" s="7">
        <f t="shared" si="64"/>
        <v>-40230</v>
      </c>
      <c r="J1080" s="7">
        <f t="shared" si="65"/>
        <v>-40230</v>
      </c>
    </row>
    <row r="1081" spans="1:10" x14ac:dyDescent="0.25">
      <c r="A1081" t="str">
        <f t="shared" si="63"/>
        <v>b</v>
      </c>
      <c r="B1081" s="5"/>
      <c r="C1081" s="6" t="s">
        <v>19</v>
      </c>
      <c r="D1081" s="7">
        <f>SUM('ცვლილ. ბიუჯ.'!E1081,'ცვლილ. საკუთ.'!E1081,'მთავრ. ფონდი'!E1081,'პრეზ. ფონდი'!E1081)</f>
        <v>0</v>
      </c>
      <c r="E1081" s="7">
        <f>SUM('ცვლილ. ბიუჯ.'!F1081,'ცვლილ. საკუთ.'!F1081,'მთავრ. ფონდი'!F1081,'პრეზ. ფონდი'!F1081)</f>
        <v>0</v>
      </c>
      <c r="F1081" s="7">
        <f>SUM('ცვლილ. ბიუჯ.'!G1081,'ცვლილ. საკუთ.'!G1081,'მთავრ. ფონდი'!G1081,'პრეზ. ფონდი'!G1081)</f>
        <v>0</v>
      </c>
      <c r="G1081" s="7">
        <f>SUM('ცვლილ. ბიუჯ.'!H1081,'ცვლილ. საკუთ.'!H1081,'მთავრ. ფონდი'!H1081,'პრეზ. ფონდი'!H1081)</f>
        <v>0</v>
      </c>
      <c r="H1081" s="7">
        <f>SUM('ცვლილ. ბიუჯ.'!I1081,'ცვლილ. საკუთ.'!I1081,'მთავრ. ფონდი'!I1081,'პრეზ. ფონდი'!I1081)</f>
        <v>0</v>
      </c>
      <c r="I1081" s="7">
        <f t="shared" si="64"/>
        <v>0</v>
      </c>
      <c r="J1081" s="7">
        <f t="shared" si="65"/>
        <v>0</v>
      </c>
    </row>
    <row r="1082" spans="1:10" ht="15.75" thickBot="1" x14ac:dyDescent="0.3">
      <c r="A1082" t="str">
        <f t="shared" si="63"/>
        <v>b</v>
      </c>
      <c r="B1082" s="11"/>
      <c r="C1082" s="12" t="s">
        <v>20</v>
      </c>
      <c r="D1082" s="13">
        <f>SUM('ცვლილ. ბიუჯ.'!E1082,'ცვლილ. საკუთ.'!E1082,'მთავრ. ფონდი'!E1082,'პრეზ. ფონდი'!E1082)</f>
        <v>0</v>
      </c>
      <c r="E1082" s="13">
        <f>SUM('ცვლილ. ბიუჯ.'!F1082,'ცვლილ. საკუთ.'!F1082,'მთავრ. ფონდი'!F1082,'პრეზ. ფონდი'!F1082)</f>
        <v>0</v>
      </c>
      <c r="F1082" s="13">
        <f>SUM('ცვლილ. ბიუჯ.'!G1082,'ცვლილ. საკუთ.'!G1082,'მთავრ. ფონდი'!G1082,'პრეზ. ფონდი'!G1082)</f>
        <v>0</v>
      </c>
      <c r="G1082" s="13">
        <f>SUM('ცვლილ. ბიუჯ.'!H1082,'ცვლილ. საკუთ.'!H1082,'მთავრ. ფონდი'!H1082,'პრეზ. ფონდი'!H1082)</f>
        <v>0</v>
      </c>
      <c r="H1082" s="13">
        <f>SUM('ცვლილ. ბიუჯ.'!I1082,'ცვლილ. საკუთ.'!I1082,'მთავრ. ფონდი'!I1082,'პრეზ. ფონდი'!I1082)</f>
        <v>0</v>
      </c>
      <c r="I1082" s="13">
        <f t="shared" si="64"/>
        <v>0</v>
      </c>
      <c r="J1082" s="13">
        <f t="shared" si="65"/>
        <v>0</v>
      </c>
    </row>
    <row r="1083" spans="1:10" ht="31.5" thickTop="1" thickBot="1" x14ac:dyDescent="0.3">
      <c r="A1083" t="str">
        <f t="shared" si="63"/>
        <v>a</v>
      </c>
      <c r="B1083" s="16" t="s">
        <v>172</v>
      </c>
      <c r="C1083" s="15" t="s">
        <v>173</v>
      </c>
      <c r="D1083" s="4">
        <f>SUM('ცვლილ. ბიუჯ.'!E1083,'ცვლილ. საკუთ.'!E1083,'მთავრ. ფონდი'!E1083,'პრეზ. ფონდი'!E1083)</f>
        <v>-524000</v>
      </c>
      <c r="E1083" s="4">
        <f>SUM('ცვლილ. ბიუჯ.'!F1083,'ცვლილ. საკუთ.'!F1083,'მთავრ. ფონდი'!F1083,'პრეზ. ფონდი'!F1083)</f>
        <v>-170500</v>
      </c>
      <c r="F1083" s="4">
        <f>SUM('ცვლილ. ბიუჯ.'!G1083,'ცვლილ. საკუთ.'!G1083,'მთავრ. ფონდი'!G1083,'პრეზ. ფონდი'!G1083)</f>
        <v>-200000</v>
      </c>
      <c r="G1083" s="4">
        <f>SUM('ცვლილ. ბიუჯ.'!H1083,'ცვლილ. საკუთ.'!H1083,'მთავრ. ფონდი'!H1083,'პრეზ. ფონდი'!H1083)</f>
        <v>-244000</v>
      </c>
      <c r="H1083" s="4">
        <f>SUM('ცვლილ. ბიუჯ.'!I1083,'ცვლილ. საკუთ.'!I1083,'მთავრ. ფონდი'!I1083,'პრეზ. ფონდი'!I1083)</f>
        <v>90500</v>
      </c>
      <c r="I1083" s="4">
        <f t="shared" si="64"/>
        <v>-370500</v>
      </c>
      <c r="J1083" s="4">
        <f t="shared" si="65"/>
        <v>-614500</v>
      </c>
    </row>
    <row r="1084" spans="1:10" ht="15.75" thickTop="1" x14ac:dyDescent="0.25">
      <c r="A1084" t="str">
        <f t="shared" si="63"/>
        <v>a</v>
      </c>
      <c r="B1084" s="5"/>
      <c r="C1084" s="6" t="s">
        <v>10</v>
      </c>
      <c r="D1084" s="7">
        <f>SUM('ცვლილ. ბიუჯ.'!E1084,'ცვლილ. საკუთ.'!E1084,'მთავრ. ფონდი'!E1084,'პრეზ. ფონდი'!E1084)</f>
        <v>-524000</v>
      </c>
      <c r="E1084" s="7">
        <f>SUM('ცვლილ. ბიუჯ.'!F1084,'ცვლილ. საკუთ.'!F1084,'მთავრ. ფონდი'!F1084,'პრეზ. ფონდი'!F1084)</f>
        <v>-170500</v>
      </c>
      <c r="F1084" s="7">
        <f>SUM('ცვლილ. ბიუჯ.'!G1084,'ცვლილ. საკუთ.'!G1084,'მთავრ. ფონდი'!G1084,'პრეზ. ფონდი'!G1084)</f>
        <v>-200000</v>
      </c>
      <c r="G1084" s="7">
        <f>SUM('ცვლილ. ბიუჯ.'!H1084,'ცვლილ. საკუთ.'!H1084,'მთავრ. ფონდი'!H1084,'პრეზ. ფონდი'!H1084)</f>
        <v>-244000</v>
      </c>
      <c r="H1084" s="7">
        <f>SUM('ცვლილ. ბიუჯ.'!I1084,'ცვლილ. საკუთ.'!I1084,'მთავრ. ფონდი'!I1084,'პრეზ. ფონდი'!I1084)</f>
        <v>90500</v>
      </c>
      <c r="I1084" s="7">
        <f t="shared" si="64"/>
        <v>-370500</v>
      </c>
      <c r="J1084" s="7">
        <f t="shared" si="65"/>
        <v>-614500</v>
      </c>
    </row>
    <row r="1085" spans="1:10" x14ac:dyDescent="0.25">
      <c r="A1085" t="str">
        <f t="shared" si="63"/>
        <v>b</v>
      </c>
      <c r="B1085" s="8"/>
      <c r="C1085" s="9" t="s">
        <v>11</v>
      </c>
      <c r="D1085" s="10">
        <f>SUM('ცვლილ. ბიუჯ.'!E1085,'ცვლილ. საკუთ.'!E1085,'მთავრ. ფონდი'!E1085,'პრეზ. ფონდი'!E1085)</f>
        <v>0</v>
      </c>
      <c r="E1085" s="10">
        <f>SUM('ცვლილ. ბიუჯ.'!F1085,'ცვლილ. საკუთ.'!F1085,'მთავრ. ფონდი'!F1085,'პრეზ. ფონდი'!F1085)</f>
        <v>0</v>
      </c>
      <c r="F1085" s="10">
        <f>SUM('ცვლილ. ბიუჯ.'!G1085,'ცვლილ. საკუთ.'!G1085,'მთავრ. ფონდი'!G1085,'პრეზ. ფონდი'!G1085)</f>
        <v>0</v>
      </c>
      <c r="G1085" s="10">
        <f>SUM('ცვლილ. ბიუჯ.'!H1085,'ცვლილ. საკუთ.'!H1085,'მთავრ. ფონდი'!H1085,'პრეზ. ფონდი'!H1085)</f>
        <v>0</v>
      </c>
      <c r="H1085" s="10">
        <f>SUM('ცვლილ. ბიუჯ.'!I1085,'ცვლილ. საკუთ.'!I1085,'მთავრ. ფონდი'!I1085,'პრეზ. ფონდი'!I1085)</f>
        <v>0</v>
      </c>
      <c r="I1085" s="10">
        <f t="shared" si="64"/>
        <v>0</v>
      </c>
      <c r="J1085" s="10">
        <f t="shared" si="65"/>
        <v>0</v>
      </c>
    </row>
    <row r="1086" spans="1:10" x14ac:dyDescent="0.25">
      <c r="A1086" t="str">
        <f t="shared" si="63"/>
        <v>a</v>
      </c>
      <c r="B1086" s="8"/>
      <c r="C1086" s="9" t="s">
        <v>12</v>
      </c>
      <c r="D1086" s="10">
        <f>SUM('ცვლილ. ბიუჯ.'!E1086,'ცვლილ. საკუთ.'!E1086,'მთავრ. ფონდი'!E1086,'პრეზ. ფონდი'!E1086)</f>
        <v>-647000</v>
      </c>
      <c r="E1086" s="10">
        <f>SUM('ცვლილ. ბიუჯ.'!F1086,'ცვლილ. საკუთ.'!F1086,'მთავრ. ფონდი'!F1086,'პრეზ. ფონდი'!F1086)</f>
        <v>-173500</v>
      </c>
      <c r="F1086" s="10">
        <f>SUM('ცვლილ. ბიუჯ.'!G1086,'ცვლილ. საკუთ.'!G1086,'მთავრ. ფონდი'!G1086,'პრეზ. ფონდი'!G1086)</f>
        <v>-216000</v>
      </c>
      <c r="G1086" s="10">
        <f>SUM('ცვლილ. ბიუჯ.'!H1086,'ცვლილ. საკუთ.'!H1086,'მთავრ. ფონდი'!H1086,'პრეზ. ფონდი'!H1086)</f>
        <v>-344000</v>
      </c>
      <c r="H1086" s="10">
        <f>SUM('ცვლილ. ბიუჯ.'!I1086,'ცვლილ. საკუთ.'!I1086,'მთავრ. ფონდი'!I1086,'პრეზ. ფონდი'!I1086)</f>
        <v>86500</v>
      </c>
      <c r="I1086" s="10">
        <f t="shared" si="64"/>
        <v>-389500</v>
      </c>
      <c r="J1086" s="10">
        <f t="shared" si="65"/>
        <v>-733500</v>
      </c>
    </row>
    <row r="1087" spans="1:10" x14ac:dyDescent="0.25">
      <c r="A1087" t="str">
        <f t="shared" si="63"/>
        <v>b</v>
      </c>
      <c r="B1087" s="8"/>
      <c r="C1087" s="9" t="s">
        <v>13</v>
      </c>
      <c r="D1087" s="10">
        <f>SUM('ცვლილ. ბიუჯ.'!E1087,'ცვლილ. საკუთ.'!E1087,'მთავრ. ფონდი'!E1087,'პრეზ. ფონდი'!E1087)</f>
        <v>0</v>
      </c>
      <c r="E1087" s="10">
        <f>SUM('ცვლილ. ბიუჯ.'!F1087,'ცვლილ. საკუთ.'!F1087,'მთავრ. ფონდი'!F1087,'პრეზ. ფონდი'!F1087)</f>
        <v>0</v>
      </c>
      <c r="F1087" s="10">
        <f>SUM('ცვლილ. ბიუჯ.'!G1087,'ცვლილ. საკუთ.'!G1087,'მთავრ. ფონდი'!G1087,'პრეზ. ფონდი'!G1087)</f>
        <v>0</v>
      </c>
      <c r="G1087" s="10">
        <f>SUM('ცვლილ. ბიუჯ.'!H1087,'ცვლილ. საკუთ.'!H1087,'მთავრ. ფონდი'!H1087,'პრეზ. ფონდი'!H1087)</f>
        <v>0</v>
      </c>
      <c r="H1087" s="10">
        <f>SUM('ცვლილ. ბიუჯ.'!I1087,'ცვლილ. საკუთ.'!I1087,'მთავრ. ფონდი'!I1087,'პრეზ. ფონდი'!I1087)</f>
        <v>0</v>
      </c>
      <c r="I1087" s="10">
        <f t="shared" si="64"/>
        <v>0</v>
      </c>
      <c r="J1087" s="10">
        <f t="shared" si="65"/>
        <v>0</v>
      </c>
    </row>
    <row r="1088" spans="1:10" x14ac:dyDescent="0.25">
      <c r="A1088" t="str">
        <f t="shared" si="63"/>
        <v>b</v>
      </c>
      <c r="B1088" s="8"/>
      <c r="C1088" s="9" t="s">
        <v>14</v>
      </c>
      <c r="D1088" s="10">
        <f>SUM('ცვლილ. ბიუჯ.'!E1088,'ცვლილ. საკუთ.'!E1088,'მთავრ. ფონდი'!E1088,'პრეზ. ფონდი'!E1088)</f>
        <v>0</v>
      </c>
      <c r="E1088" s="10">
        <f>SUM('ცვლილ. ბიუჯ.'!F1088,'ცვლილ. საკუთ.'!F1088,'მთავრ. ფონდი'!F1088,'პრეზ. ფონდი'!F1088)</f>
        <v>0</v>
      </c>
      <c r="F1088" s="10">
        <f>SUM('ცვლილ. ბიუჯ.'!G1088,'ცვლილ. საკუთ.'!G1088,'მთავრ. ფონდი'!G1088,'პრეზ. ფონდი'!G1088)</f>
        <v>0</v>
      </c>
      <c r="G1088" s="10">
        <f>SUM('ცვლილ. ბიუჯ.'!H1088,'ცვლილ. საკუთ.'!H1088,'მთავრ. ფონდი'!H1088,'პრეზ. ფონდი'!H1088)</f>
        <v>0</v>
      </c>
      <c r="H1088" s="10">
        <f>SUM('ცვლილ. ბიუჯ.'!I1088,'ცვლილ. საკუთ.'!I1088,'მთავრ. ფონდი'!I1088,'პრეზ. ფონდი'!I1088)</f>
        <v>0</v>
      </c>
      <c r="I1088" s="10">
        <f t="shared" si="64"/>
        <v>0</v>
      </c>
      <c r="J1088" s="10">
        <f t="shared" si="65"/>
        <v>0</v>
      </c>
    </row>
    <row r="1089" spans="1:10" x14ac:dyDescent="0.25">
      <c r="A1089" t="str">
        <f t="shared" si="63"/>
        <v>b</v>
      </c>
      <c r="B1089" s="8"/>
      <c r="C1089" s="9" t="s">
        <v>15</v>
      </c>
      <c r="D1089" s="10">
        <f>SUM('ცვლილ. ბიუჯ.'!E1089,'ცვლილ. საკუთ.'!E1089,'მთავრ. ფონდი'!E1089,'პრეზ. ფონდი'!E1089)</f>
        <v>0</v>
      </c>
      <c r="E1089" s="10">
        <f>SUM('ცვლილ. ბიუჯ.'!F1089,'ცვლილ. საკუთ.'!F1089,'მთავრ. ფონდი'!F1089,'პრეზ. ფონდი'!F1089)</f>
        <v>0</v>
      </c>
      <c r="F1089" s="10">
        <f>SUM('ცვლილ. ბიუჯ.'!G1089,'ცვლილ. საკუთ.'!G1089,'მთავრ. ფონდი'!G1089,'პრეზ. ფონდი'!G1089)</f>
        <v>0</v>
      </c>
      <c r="G1089" s="10">
        <f>SUM('ცვლილ. ბიუჯ.'!H1089,'ცვლილ. საკუთ.'!H1089,'მთავრ. ფონდი'!H1089,'პრეზ. ფონდი'!H1089)</f>
        <v>0</v>
      </c>
      <c r="H1089" s="10">
        <f>SUM('ცვლილ. ბიუჯ.'!I1089,'ცვლილ. საკუთ.'!I1089,'მთავრ. ფონდი'!I1089,'პრეზ. ფონდი'!I1089)</f>
        <v>0</v>
      </c>
      <c r="I1089" s="10">
        <f t="shared" si="64"/>
        <v>0</v>
      </c>
      <c r="J1089" s="10">
        <f t="shared" si="65"/>
        <v>0</v>
      </c>
    </row>
    <row r="1090" spans="1:10" x14ac:dyDescent="0.25">
      <c r="A1090" t="str">
        <f t="shared" si="63"/>
        <v>a</v>
      </c>
      <c r="B1090" s="8"/>
      <c r="C1090" s="9" t="s">
        <v>16</v>
      </c>
      <c r="D1090" s="10">
        <f>SUM('ცვლილ. ბიუჯ.'!E1090,'ცვლილ. საკუთ.'!E1090,'მთავრ. ფონდი'!E1090,'პრეზ. ფონდი'!E1090)</f>
        <v>13000</v>
      </c>
      <c r="E1090" s="10">
        <f>SUM('ცვლილ. ბიუჯ.'!F1090,'ცვლილ. საკუთ.'!F1090,'მთავრ. ფონდი'!F1090,'პრეზ. ფონდი'!F1090)</f>
        <v>3000</v>
      </c>
      <c r="F1090" s="10">
        <f>SUM('ცვლილ. ბიუჯ.'!G1090,'ცვლილ. საკუთ.'!G1090,'მთავრ. ფონდი'!G1090,'პრეზ. ფონდი'!G1090)</f>
        <v>6000</v>
      </c>
      <c r="G1090" s="10">
        <f>SUM('ცვლილ. ბიუჯ.'!H1090,'ცვლილ. საკუთ.'!H1090,'მთავრ. ფონდი'!H1090,'პრეზ. ფონდი'!H1090)</f>
        <v>0</v>
      </c>
      <c r="H1090" s="10">
        <f>SUM('ცვლილ. ბიუჯ.'!I1090,'ცვლილ. საკუთ.'!I1090,'მთავრ. ფონდი'!I1090,'პრეზ. ფონდი'!I1090)</f>
        <v>4000</v>
      </c>
      <c r="I1090" s="10">
        <f t="shared" si="64"/>
        <v>9000</v>
      </c>
      <c r="J1090" s="10">
        <f t="shared" si="65"/>
        <v>9000</v>
      </c>
    </row>
    <row r="1091" spans="1:10" x14ac:dyDescent="0.25">
      <c r="A1091" t="str">
        <f t="shared" si="63"/>
        <v>a</v>
      </c>
      <c r="B1091" s="8"/>
      <c r="C1091" s="9" t="s">
        <v>17</v>
      </c>
      <c r="D1091" s="10">
        <f>SUM('ცვლილ. ბიუჯ.'!E1091,'ცვლილ. საკუთ.'!E1091,'მთავრ. ფონდი'!E1091,'პრეზ. ფონდი'!E1091)</f>
        <v>110000</v>
      </c>
      <c r="E1091" s="10">
        <f>SUM('ცვლილ. ბიუჯ.'!F1091,'ცვლილ. საკუთ.'!F1091,'მთავრ. ფონდი'!F1091,'პრეზ. ფონდი'!F1091)</f>
        <v>0</v>
      </c>
      <c r="F1091" s="10">
        <f>SUM('ცვლილ. ბიუჯ.'!G1091,'ცვლილ. საკუთ.'!G1091,'მთავრ. ფონდი'!G1091,'პრეზ. ფონდი'!G1091)</f>
        <v>10000</v>
      </c>
      <c r="G1091" s="10">
        <f>SUM('ცვლილ. ბიუჯ.'!H1091,'ცვლილ. საკუთ.'!H1091,'მთავრ. ფონდი'!H1091,'პრეზ. ფონდი'!H1091)</f>
        <v>100000</v>
      </c>
      <c r="H1091" s="10">
        <f>SUM('ცვლილ. ბიუჯ.'!I1091,'ცვლილ. საკუთ.'!I1091,'მთავრ. ფონდი'!I1091,'პრეზ. ფონდი'!I1091)</f>
        <v>0</v>
      </c>
      <c r="I1091" s="10">
        <f t="shared" si="64"/>
        <v>10000</v>
      </c>
      <c r="J1091" s="10">
        <f t="shared" si="65"/>
        <v>110000</v>
      </c>
    </row>
    <row r="1092" spans="1:10" x14ac:dyDescent="0.25">
      <c r="A1092" t="str">
        <f t="shared" si="63"/>
        <v>b</v>
      </c>
      <c r="B1092" s="5"/>
      <c r="C1092" s="6" t="s">
        <v>18</v>
      </c>
      <c r="D1092" s="7">
        <f>SUM('ცვლილ. ბიუჯ.'!E1092,'ცვლილ. საკუთ.'!E1092,'მთავრ. ფონდი'!E1092,'პრეზ. ფონდი'!E1092)</f>
        <v>0</v>
      </c>
      <c r="E1092" s="7">
        <f>SUM('ცვლილ. ბიუჯ.'!F1092,'ცვლილ. საკუთ.'!F1092,'მთავრ. ფონდი'!F1092,'პრეზ. ფონდი'!F1092)</f>
        <v>0</v>
      </c>
      <c r="F1092" s="7">
        <f>SUM('ცვლილ. ბიუჯ.'!G1092,'ცვლილ. საკუთ.'!G1092,'მთავრ. ფონდი'!G1092,'პრეზ. ფონდი'!G1092)</f>
        <v>0</v>
      </c>
      <c r="G1092" s="7">
        <f>SUM('ცვლილ. ბიუჯ.'!H1092,'ცვლილ. საკუთ.'!H1092,'მთავრ. ფონდი'!H1092,'პრეზ. ფონდი'!H1092)</f>
        <v>0</v>
      </c>
      <c r="H1092" s="7">
        <f>SUM('ცვლილ. ბიუჯ.'!I1092,'ცვლილ. საკუთ.'!I1092,'მთავრ. ფონდი'!I1092,'პრეზ. ფონდი'!I1092)</f>
        <v>0</v>
      </c>
      <c r="I1092" s="7">
        <f t="shared" si="64"/>
        <v>0</v>
      </c>
      <c r="J1092" s="7">
        <f t="shared" si="65"/>
        <v>0</v>
      </c>
    </row>
    <row r="1093" spans="1:10" x14ac:dyDescent="0.25">
      <c r="A1093" t="str">
        <f t="shared" si="63"/>
        <v>b</v>
      </c>
      <c r="B1093" s="5"/>
      <c r="C1093" s="6" t="s">
        <v>19</v>
      </c>
      <c r="D1093" s="7">
        <f>SUM('ცვლილ. ბიუჯ.'!E1093,'ცვლილ. საკუთ.'!E1093,'მთავრ. ფონდი'!E1093,'პრეზ. ფონდი'!E1093)</f>
        <v>0</v>
      </c>
      <c r="E1093" s="7">
        <f>SUM('ცვლილ. ბიუჯ.'!F1093,'ცვლილ. საკუთ.'!F1093,'მთავრ. ფონდი'!F1093,'პრეზ. ფონდი'!F1093)</f>
        <v>0</v>
      </c>
      <c r="F1093" s="7">
        <f>SUM('ცვლილ. ბიუჯ.'!G1093,'ცვლილ. საკუთ.'!G1093,'მთავრ. ფონდი'!G1093,'პრეზ. ფონდი'!G1093)</f>
        <v>0</v>
      </c>
      <c r="G1093" s="7">
        <f>SUM('ცვლილ. ბიუჯ.'!H1093,'ცვლილ. საკუთ.'!H1093,'მთავრ. ფონდი'!H1093,'პრეზ. ფონდი'!H1093)</f>
        <v>0</v>
      </c>
      <c r="H1093" s="7">
        <f>SUM('ცვლილ. ბიუჯ.'!I1093,'ცვლილ. საკუთ.'!I1093,'მთავრ. ფონდი'!I1093,'პრეზ. ფონდი'!I1093)</f>
        <v>0</v>
      </c>
      <c r="I1093" s="7">
        <f t="shared" si="64"/>
        <v>0</v>
      </c>
      <c r="J1093" s="7">
        <f t="shared" si="65"/>
        <v>0</v>
      </c>
    </row>
    <row r="1094" spans="1:10" ht="15.75" thickBot="1" x14ac:dyDescent="0.3">
      <c r="A1094" t="str">
        <f t="shared" si="63"/>
        <v>b</v>
      </c>
      <c r="B1094" s="11"/>
      <c r="C1094" s="12" t="s">
        <v>20</v>
      </c>
      <c r="D1094" s="13">
        <f>SUM('ცვლილ. ბიუჯ.'!E1094,'ცვლილ. საკუთ.'!E1094,'მთავრ. ფონდი'!E1094,'პრეზ. ფონდი'!E1094)</f>
        <v>0</v>
      </c>
      <c r="E1094" s="13">
        <f>SUM('ცვლილ. ბიუჯ.'!F1094,'ცვლილ. საკუთ.'!F1094,'მთავრ. ფონდი'!F1094,'პრეზ. ფონდი'!F1094)</f>
        <v>0</v>
      </c>
      <c r="F1094" s="13">
        <f>SUM('ცვლილ. ბიუჯ.'!G1094,'ცვლილ. საკუთ.'!G1094,'მთავრ. ფონდი'!G1094,'პრეზ. ფონდი'!G1094)</f>
        <v>0</v>
      </c>
      <c r="G1094" s="13">
        <f>SUM('ცვლილ. ბიუჯ.'!H1094,'ცვლილ. საკუთ.'!H1094,'მთავრ. ფონდი'!H1094,'პრეზ. ფონდი'!H1094)</f>
        <v>0</v>
      </c>
      <c r="H1094" s="13">
        <f>SUM('ცვლილ. ბიუჯ.'!I1094,'ცვლილ. საკუთ.'!I1094,'მთავრ. ფონდი'!I1094,'პრეზ. ფონდი'!I1094)</f>
        <v>0</v>
      </c>
      <c r="I1094" s="13">
        <f t="shared" si="64"/>
        <v>0</v>
      </c>
      <c r="J1094" s="13">
        <f t="shared" si="65"/>
        <v>0</v>
      </c>
    </row>
    <row r="1095" spans="1:10" ht="31.5" thickTop="1" thickBot="1" x14ac:dyDescent="0.3">
      <c r="A1095" t="str">
        <f t="shared" si="63"/>
        <v>a</v>
      </c>
      <c r="B1095" s="3" t="s">
        <v>174</v>
      </c>
      <c r="C1095" s="14" t="s">
        <v>175</v>
      </c>
      <c r="D1095" s="4">
        <f>SUM('ცვლილ. ბიუჯ.'!E1095,'ცვლილ. საკუთ.'!E1095,'მთავრ. ფონდი'!E1095,'პრეზ. ფონდი'!E1095)</f>
        <v>-524000</v>
      </c>
      <c r="E1095" s="4">
        <f>SUM('ცვლილ. ბიუჯ.'!F1095,'ცვლილ. საკუთ.'!F1095,'მთავრ. ფონდი'!F1095,'პრეზ. ფონდი'!F1095)</f>
        <v>-80000</v>
      </c>
      <c r="F1095" s="4">
        <f>SUM('ცვლილ. ბიუჯ.'!G1095,'ცვლილ. საკუთ.'!G1095,'მთავრ. ფონდი'!G1095,'პრეზ. ფონდი'!G1095)</f>
        <v>-200000</v>
      </c>
      <c r="G1095" s="4">
        <f>SUM('ცვლილ. ბიუჯ.'!H1095,'ცვლილ. საკუთ.'!H1095,'მთავრ. ფონდი'!H1095,'პრეზ. ფონდი'!H1095)</f>
        <v>-244000</v>
      </c>
      <c r="H1095" s="4">
        <f>SUM('ცვლილ. ბიუჯ.'!I1095,'ცვლილ. საკუთ.'!I1095,'მთავრ. ფონდი'!I1095,'პრეზ. ფონდი'!I1095)</f>
        <v>0</v>
      </c>
      <c r="I1095" s="4">
        <f t="shared" si="64"/>
        <v>-280000</v>
      </c>
      <c r="J1095" s="4">
        <f t="shared" si="65"/>
        <v>-524000</v>
      </c>
    </row>
    <row r="1096" spans="1:10" ht="15.75" thickTop="1" x14ac:dyDescent="0.25">
      <c r="A1096" t="str">
        <f t="shared" si="63"/>
        <v>a</v>
      </c>
      <c r="B1096" s="5"/>
      <c r="C1096" s="6" t="s">
        <v>10</v>
      </c>
      <c r="D1096" s="7">
        <f>SUM('ცვლილ. ბიუჯ.'!E1096,'ცვლილ. საკუთ.'!E1096,'მთავრ. ფონდი'!E1096,'პრეზ. ფონდი'!E1096)</f>
        <v>-524000</v>
      </c>
      <c r="E1096" s="7">
        <f>SUM('ცვლილ. ბიუჯ.'!F1096,'ცვლილ. საკუთ.'!F1096,'მთავრ. ფონდი'!F1096,'პრეზ. ფონდი'!F1096)</f>
        <v>-80000</v>
      </c>
      <c r="F1096" s="7">
        <f>SUM('ცვლილ. ბიუჯ.'!G1096,'ცვლილ. საკუთ.'!G1096,'მთავრ. ფონდი'!G1096,'პრეზ. ფონდი'!G1096)</f>
        <v>-200000</v>
      </c>
      <c r="G1096" s="7">
        <f>SUM('ცვლილ. ბიუჯ.'!H1096,'ცვლილ. საკუთ.'!H1096,'მთავრ. ფონდი'!H1096,'პრეზ. ფონდი'!H1096)</f>
        <v>-244000</v>
      </c>
      <c r="H1096" s="7">
        <f>SUM('ცვლილ. ბიუჯ.'!I1096,'ცვლილ. საკუთ.'!I1096,'მთავრ. ფონდი'!I1096,'პრეზ. ფონდი'!I1096)</f>
        <v>0</v>
      </c>
      <c r="I1096" s="7">
        <f t="shared" si="64"/>
        <v>-280000</v>
      </c>
      <c r="J1096" s="7">
        <f t="shared" si="65"/>
        <v>-524000</v>
      </c>
    </row>
    <row r="1097" spans="1:10" x14ac:dyDescent="0.25">
      <c r="A1097" t="str">
        <f t="shared" si="63"/>
        <v>b</v>
      </c>
      <c r="B1097" s="8"/>
      <c r="C1097" s="9" t="s">
        <v>11</v>
      </c>
      <c r="D1097" s="10">
        <f>SUM('ცვლილ. ბიუჯ.'!E1097,'ცვლილ. საკუთ.'!E1097,'მთავრ. ფონდი'!E1097,'პრეზ. ფონდი'!E1097)</f>
        <v>0</v>
      </c>
      <c r="E1097" s="10">
        <f>SUM('ცვლილ. ბიუჯ.'!F1097,'ცვლილ. საკუთ.'!F1097,'მთავრ. ფონდი'!F1097,'პრეზ. ფონდი'!F1097)</f>
        <v>0</v>
      </c>
      <c r="F1097" s="10">
        <f>SUM('ცვლილ. ბიუჯ.'!G1097,'ცვლილ. საკუთ.'!G1097,'მთავრ. ფონდი'!G1097,'პრეზ. ფონდი'!G1097)</f>
        <v>0</v>
      </c>
      <c r="G1097" s="10">
        <f>SUM('ცვლილ. ბიუჯ.'!H1097,'ცვლილ. საკუთ.'!H1097,'მთავრ. ფონდი'!H1097,'პრეზ. ფონდი'!H1097)</f>
        <v>0</v>
      </c>
      <c r="H1097" s="10">
        <f>SUM('ცვლილ. ბიუჯ.'!I1097,'ცვლილ. საკუთ.'!I1097,'მთავრ. ფონდი'!I1097,'პრეზ. ფონდი'!I1097)</f>
        <v>0</v>
      </c>
      <c r="I1097" s="10">
        <f t="shared" si="64"/>
        <v>0</v>
      </c>
      <c r="J1097" s="10">
        <f t="shared" si="65"/>
        <v>0</v>
      </c>
    </row>
    <row r="1098" spans="1:10" x14ac:dyDescent="0.25">
      <c r="A1098" t="str">
        <f t="shared" si="63"/>
        <v>a</v>
      </c>
      <c r="B1098" s="8"/>
      <c r="C1098" s="9" t="s">
        <v>12</v>
      </c>
      <c r="D1098" s="10">
        <f>SUM('ცვლილ. ბიუჯ.'!E1098,'ცვლილ. საკუთ.'!E1098,'მთავრ. ფონდი'!E1098,'პრეზ. ფონდი'!E1098)</f>
        <v>-524000</v>
      </c>
      <c r="E1098" s="10">
        <f>SUM('ცვლილ. ბიუჯ.'!F1098,'ცვლილ. საკუთ.'!F1098,'მთავრ. ფონდი'!F1098,'პრეზ. ფონდი'!F1098)</f>
        <v>-80000</v>
      </c>
      <c r="F1098" s="10">
        <f>SUM('ცვლილ. ბიუჯ.'!G1098,'ცვლილ. საკუთ.'!G1098,'მთავრ. ფონდი'!G1098,'პრეზ. ფონდი'!G1098)</f>
        <v>-200000</v>
      </c>
      <c r="G1098" s="10">
        <f>SUM('ცვლილ. ბიუჯ.'!H1098,'ცვლილ. საკუთ.'!H1098,'მთავრ. ფონდი'!H1098,'პრეზ. ფონდი'!H1098)</f>
        <v>-244000</v>
      </c>
      <c r="H1098" s="10">
        <f>SUM('ცვლილ. ბიუჯ.'!I1098,'ცვლილ. საკუთ.'!I1098,'მთავრ. ფონდი'!I1098,'პრეზ. ფონდი'!I1098)</f>
        <v>0</v>
      </c>
      <c r="I1098" s="10">
        <f t="shared" si="64"/>
        <v>-280000</v>
      </c>
      <c r="J1098" s="10">
        <f t="shared" si="65"/>
        <v>-524000</v>
      </c>
    </row>
    <row r="1099" spans="1:10" x14ac:dyDescent="0.25">
      <c r="A1099" t="str">
        <f t="shared" si="63"/>
        <v>b</v>
      </c>
      <c r="B1099" s="8"/>
      <c r="C1099" s="9" t="s">
        <v>13</v>
      </c>
      <c r="D1099" s="10">
        <f>SUM('ცვლილ. ბიუჯ.'!E1099,'ცვლილ. საკუთ.'!E1099,'მთავრ. ფონდი'!E1099,'პრეზ. ფონდი'!E1099)</f>
        <v>0</v>
      </c>
      <c r="E1099" s="10">
        <f>SUM('ცვლილ. ბიუჯ.'!F1099,'ცვლილ. საკუთ.'!F1099,'მთავრ. ფონდი'!F1099,'პრეზ. ფონდი'!F1099)</f>
        <v>0</v>
      </c>
      <c r="F1099" s="10">
        <f>SUM('ცვლილ. ბიუჯ.'!G1099,'ცვლილ. საკუთ.'!G1099,'მთავრ. ფონდი'!G1099,'პრეზ. ფონდი'!G1099)</f>
        <v>0</v>
      </c>
      <c r="G1099" s="10">
        <f>SUM('ცვლილ. ბიუჯ.'!H1099,'ცვლილ. საკუთ.'!H1099,'მთავრ. ფონდი'!H1099,'პრეზ. ფონდი'!H1099)</f>
        <v>0</v>
      </c>
      <c r="H1099" s="10">
        <f>SUM('ცვლილ. ბიუჯ.'!I1099,'ცვლილ. საკუთ.'!I1099,'მთავრ. ფონდი'!I1099,'პრეზ. ფონდი'!I1099)</f>
        <v>0</v>
      </c>
      <c r="I1099" s="10">
        <f t="shared" si="64"/>
        <v>0</v>
      </c>
      <c r="J1099" s="10">
        <f t="shared" si="65"/>
        <v>0</v>
      </c>
    </row>
    <row r="1100" spans="1:10" x14ac:dyDescent="0.25">
      <c r="A1100" t="str">
        <f t="shared" si="63"/>
        <v>b</v>
      </c>
      <c r="B1100" s="8"/>
      <c r="C1100" s="9" t="s">
        <v>14</v>
      </c>
      <c r="D1100" s="10">
        <f>SUM('ცვლილ. ბიუჯ.'!E1100,'ცვლილ. საკუთ.'!E1100,'მთავრ. ფონდი'!E1100,'პრეზ. ფონდი'!E1100)</f>
        <v>0</v>
      </c>
      <c r="E1100" s="10">
        <f>SUM('ცვლილ. ბიუჯ.'!F1100,'ცვლილ. საკუთ.'!F1100,'მთავრ. ფონდი'!F1100,'პრეზ. ფონდი'!F1100)</f>
        <v>0</v>
      </c>
      <c r="F1100" s="10">
        <f>SUM('ცვლილ. ბიუჯ.'!G1100,'ცვლილ. საკუთ.'!G1100,'მთავრ. ფონდი'!G1100,'პრეზ. ფონდი'!G1100)</f>
        <v>0</v>
      </c>
      <c r="G1100" s="10">
        <f>SUM('ცვლილ. ბიუჯ.'!H1100,'ცვლილ. საკუთ.'!H1100,'მთავრ. ფონდი'!H1100,'პრეზ. ფონდი'!H1100)</f>
        <v>0</v>
      </c>
      <c r="H1100" s="10">
        <f>SUM('ცვლილ. ბიუჯ.'!I1100,'ცვლილ. საკუთ.'!I1100,'მთავრ. ფონდი'!I1100,'პრეზ. ფონდი'!I1100)</f>
        <v>0</v>
      </c>
      <c r="I1100" s="10">
        <f t="shared" si="64"/>
        <v>0</v>
      </c>
      <c r="J1100" s="10">
        <f t="shared" si="65"/>
        <v>0</v>
      </c>
    </row>
    <row r="1101" spans="1:10" x14ac:dyDescent="0.25">
      <c r="A1101" t="str">
        <f t="shared" si="63"/>
        <v>b</v>
      </c>
      <c r="B1101" s="8"/>
      <c r="C1101" s="9" t="s">
        <v>15</v>
      </c>
      <c r="D1101" s="10">
        <f>SUM('ცვლილ. ბიუჯ.'!E1101,'ცვლილ. საკუთ.'!E1101,'მთავრ. ფონდი'!E1101,'პრეზ. ფონდი'!E1101)</f>
        <v>0</v>
      </c>
      <c r="E1101" s="10">
        <f>SUM('ცვლილ. ბიუჯ.'!F1101,'ცვლილ. საკუთ.'!F1101,'მთავრ. ფონდი'!F1101,'პრეზ. ფონდი'!F1101)</f>
        <v>0</v>
      </c>
      <c r="F1101" s="10">
        <f>SUM('ცვლილ. ბიუჯ.'!G1101,'ცვლილ. საკუთ.'!G1101,'მთავრ. ფონდი'!G1101,'პრეზ. ფონდი'!G1101)</f>
        <v>0</v>
      </c>
      <c r="G1101" s="10">
        <f>SUM('ცვლილ. ბიუჯ.'!H1101,'ცვლილ. საკუთ.'!H1101,'მთავრ. ფონდი'!H1101,'პრეზ. ფონდი'!H1101)</f>
        <v>0</v>
      </c>
      <c r="H1101" s="10">
        <f>SUM('ცვლილ. ბიუჯ.'!I1101,'ცვლილ. საკუთ.'!I1101,'მთავრ. ფონდი'!I1101,'პრეზ. ფონდი'!I1101)</f>
        <v>0</v>
      </c>
      <c r="I1101" s="10">
        <f t="shared" si="64"/>
        <v>0</v>
      </c>
      <c r="J1101" s="10">
        <f t="shared" si="65"/>
        <v>0</v>
      </c>
    </row>
    <row r="1102" spans="1:10" x14ac:dyDescent="0.25">
      <c r="A1102" t="str">
        <f t="shared" si="63"/>
        <v>b</v>
      </c>
      <c r="B1102" s="8"/>
      <c r="C1102" s="9" t="s">
        <v>16</v>
      </c>
      <c r="D1102" s="10">
        <f>SUM('ცვლილ. ბიუჯ.'!E1102,'ცვლილ. საკუთ.'!E1102,'მთავრ. ფონდი'!E1102,'პრეზ. ფონდი'!E1102)</f>
        <v>0</v>
      </c>
      <c r="E1102" s="10">
        <f>SUM('ცვლილ. ბიუჯ.'!F1102,'ცვლილ. საკუთ.'!F1102,'მთავრ. ფონდი'!F1102,'პრეზ. ფონდი'!F1102)</f>
        <v>0</v>
      </c>
      <c r="F1102" s="10">
        <f>SUM('ცვლილ. ბიუჯ.'!G1102,'ცვლილ. საკუთ.'!G1102,'მთავრ. ფონდი'!G1102,'პრეზ. ფონდი'!G1102)</f>
        <v>0</v>
      </c>
      <c r="G1102" s="10">
        <f>SUM('ცვლილ. ბიუჯ.'!H1102,'ცვლილ. საკუთ.'!H1102,'მთავრ. ფონდი'!H1102,'პრეზ. ფონდი'!H1102)</f>
        <v>0</v>
      </c>
      <c r="H1102" s="10">
        <f>SUM('ცვლილ. ბიუჯ.'!I1102,'ცვლილ. საკუთ.'!I1102,'მთავრ. ფონდი'!I1102,'პრეზ. ფონდი'!I1102)</f>
        <v>0</v>
      </c>
      <c r="I1102" s="10">
        <f t="shared" si="64"/>
        <v>0</v>
      </c>
      <c r="J1102" s="10">
        <f t="shared" si="65"/>
        <v>0</v>
      </c>
    </row>
    <row r="1103" spans="1:10" x14ac:dyDescent="0.25">
      <c r="A1103" t="str">
        <f t="shared" si="63"/>
        <v>b</v>
      </c>
      <c r="B1103" s="8"/>
      <c r="C1103" s="9" t="s">
        <v>17</v>
      </c>
      <c r="D1103" s="10">
        <f>SUM('ცვლილ. ბიუჯ.'!E1103,'ცვლილ. საკუთ.'!E1103,'მთავრ. ფონდი'!E1103,'პრეზ. ფონდი'!E1103)</f>
        <v>0</v>
      </c>
      <c r="E1103" s="10">
        <f>SUM('ცვლილ. ბიუჯ.'!F1103,'ცვლილ. საკუთ.'!F1103,'მთავრ. ფონდი'!F1103,'პრეზ. ფონდი'!F1103)</f>
        <v>0</v>
      </c>
      <c r="F1103" s="10">
        <f>SUM('ცვლილ. ბიუჯ.'!G1103,'ცვლილ. საკუთ.'!G1103,'მთავრ. ფონდი'!G1103,'პრეზ. ფონდი'!G1103)</f>
        <v>0</v>
      </c>
      <c r="G1103" s="10">
        <f>SUM('ცვლილ. ბიუჯ.'!H1103,'ცვლილ. საკუთ.'!H1103,'მთავრ. ფონდი'!H1103,'პრეზ. ფონდი'!H1103)</f>
        <v>0</v>
      </c>
      <c r="H1103" s="10">
        <f>SUM('ცვლილ. ბიუჯ.'!I1103,'ცვლილ. საკუთ.'!I1103,'მთავრ. ფონდი'!I1103,'პრეზ. ფონდი'!I1103)</f>
        <v>0</v>
      </c>
      <c r="I1103" s="10">
        <f t="shared" si="64"/>
        <v>0</v>
      </c>
      <c r="J1103" s="10">
        <f t="shared" si="65"/>
        <v>0</v>
      </c>
    </row>
    <row r="1104" spans="1:10" x14ac:dyDescent="0.25">
      <c r="A1104" t="str">
        <f t="shared" si="63"/>
        <v>b</v>
      </c>
      <c r="B1104" s="5"/>
      <c r="C1104" s="6" t="s">
        <v>18</v>
      </c>
      <c r="D1104" s="7">
        <f>SUM('ცვლილ. ბიუჯ.'!E1104,'ცვლილ. საკუთ.'!E1104,'მთავრ. ფონდი'!E1104,'პრეზ. ფონდი'!E1104)</f>
        <v>0</v>
      </c>
      <c r="E1104" s="7">
        <f>SUM('ცვლილ. ბიუჯ.'!F1104,'ცვლილ. საკუთ.'!F1104,'მთავრ. ფონდი'!F1104,'პრეზ. ფონდი'!F1104)</f>
        <v>0</v>
      </c>
      <c r="F1104" s="7">
        <f>SUM('ცვლილ. ბიუჯ.'!G1104,'ცვლილ. საკუთ.'!G1104,'მთავრ. ფონდი'!G1104,'პრეზ. ფონდი'!G1104)</f>
        <v>0</v>
      </c>
      <c r="G1104" s="7">
        <f>SUM('ცვლილ. ბიუჯ.'!H1104,'ცვლილ. საკუთ.'!H1104,'მთავრ. ფონდი'!H1104,'პრეზ. ფონდი'!H1104)</f>
        <v>0</v>
      </c>
      <c r="H1104" s="7">
        <f>SUM('ცვლილ. ბიუჯ.'!I1104,'ცვლილ. საკუთ.'!I1104,'მთავრ. ფონდი'!I1104,'პრეზ. ფონდი'!I1104)</f>
        <v>0</v>
      </c>
      <c r="I1104" s="7">
        <f t="shared" si="64"/>
        <v>0</v>
      </c>
      <c r="J1104" s="7">
        <f t="shared" si="65"/>
        <v>0</v>
      </c>
    </row>
    <row r="1105" spans="1:10" x14ac:dyDescent="0.25">
      <c r="A1105" t="str">
        <f t="shared" si="63"/>
        <v>b</v>
      </c>
      <c r="B1105" s="5"/>
      <c r="C1105" s="6" t="s">
        <v>19</v>
      </c>
      <c r="D1105" s="7">
        <f>SUM('ცვლილ. ბიუჯ.'!E1105,'ცვლილ. საკუთ.'!E1105,'მთავრ. ფონდი'!E1105,'პრეზ. ფონდი'!E1105)</f>
        <v>0</v>
      </c>
      <c r="E1105" s="7">
        <f>SUM('ცვლილ. ბიუჯ.'!F1105,'ცვლილ. საკუთ.'!F1105,'მთავრ. ფონდი'!F1105,'პრეზ. ფონდი'!F1105)</f>
        <v>0</v>
      </c>
      <c r="F1105" s="7">
        <f>SUM('ცვლილ. ბიუჯ.'!G1105,'ცვლილ. საკუთ.'!G1105,'მთავრ. ფონდი'!G1105,'პრეზ. ფონდი'!G1105)</f>
        <v>0</v>
      </c>
      <c r="G1105" s="7">
        <f>SUM('ცვლილ. ბიუჯ.'!H1105,'ცვლილ. საკუთ.'!H1105,'მთავრ. ფონდი'!H1105,'პრეზ. ფონდი'!H1105)</f>
        <v>0</v>
      </c>
      <c r="H1105" s="7">
        <f>SUM('ცვლილ. ბიუჯ.'!I1105,'ცვლილ. საკუთ.'!I1105,'მთავრ. ფონდი'!I1105,'პრეზ. ფონდი'!I1105)</f>
        <v>0</v>
      </c>
      <c r="I1105" s="7">
        <f t="shared" si="64"/>
        <v>0</v>
      </c>
      <c r="J1105" s="7">
        <f t="shared" si="65"/>
        <v>0</v>
      </c>
    </row>
    <row r="1106" spans="1:10" ht="15.75" thickBot="1" x14ac:dyDescent="0.3">
      <c r="A1106" t="str">
        <f t="shared" si="63"/>
        <v>b</v>
      </c>
      <c r="B1106" s="11"/>
      <c r="C1106" s="12" t="s">
        <v>20</v>
      </c>
      <c r="D1106" s="13">
        <f>SUM('ცვლილ. ბიუჯ.'!E1106,'ცვლილ. საკუთ.'!E1106,'მთავრ. ფონდი'!E1106,'პრეზ. ფონდი'!E1106)</f>
        <v>0</v>
      </c>
      <c r="E1106" s="13">
        <f>SUM('ცვლილ. ბიუჯ.'!F1106,'ცვლილ. საკუთ.'!F1106,'მთავრ. ფონდი'!F1106,'პრეზ. ფონდი'!F1106)</f>
        <v>0</v>
      </c>
      <c r="F1106" s="13">
        <f>SUM('ცვლილ. ბიუჯ.'!G1106,'ცვლილ. საკუთ.'!G1106,'მთავრ. ფონდი'!G1106,'პრეზ. ფონდი'!G1106)</f>
        <v>0</v>
      </c>
      <c r="G1106" s="13">
        <f>SUM('ცვლილ. ბიუჯ.'!H1106,'ცვლილ. საკუთ.'!H1106,'მთავრ. ფონდი'!H1106,'პრეზ. ფონდი'!H1106)</f>
        <v>0</v>
      </c>
      <c r="H1106" s="13">
        <f>SUM('ცვლილ. ბიუჯ.'!I1106,'ცვლილ. საკუთ.'!I1106,'მთავრ. ფონდი'!I1106,'პრეზ. ფონდი'!I1106)</f>
        <v>0</v>
      </c>
      <c r="I1106" s="13">
        <f t="shared" si="64"/>
        <v>0</v>
      </c>
      <c r="J1106" s="13">
        <f t="shared" si="65"/>
        <v>0</v>
      </c>
    </row>
    <row r="1107" spans="1:10" ht="16.5" thickTop="1" thickBot="1" x14ac:dyDescent="0.3">
      <c r="A1107" t="str">
        <f t="shared" si="63"/>
        <v>a</v>
      </c>
      <c r="B1107" s="3" t="s">
        <v>176</v>
      </c>
      <c r="C1107" s="14" t="s">
        <v>177</v>
      </c>
      <c r="D1107" s="4">
        <f>SUM('ცვლილ. ბიუჯ.'!E1107,'ცვლილ. საკუთ.'!E1107,'მთავრ. ფონდი'!E1107,'პრეზ. ფონდი'!E1107)</f>
        <v>0</v>
      </c>
      <c r="E1107" s="4">
        <f>SUM('ცვლილ. ბიუჯ.'!F1107,'ცვლილ. საკუთ.'!F1107,'მთავრ. ფონდი'!F1107,'პრეზ. ფონდი'!F1107)</f>
        <v>-90500</v>
      </c>
      <c r="F1107" s="4">
        <f>SUM('ცვლილ. ბიუჯ.'!G1107,'ცვლილ. საკუთ.'!G1107,'მთავრ. ფონდი'!G1107,'პრეზ. ფონდი'!G1107)</f>
        <v>0</v>
      </c>
      <c r="G1107" s="4">
        <f>SUM('ცვლილ. ბიუჯ.'!H1107,'ცვლილ. საკუთ.'!H1107,'მთავრ. ფონდი'!H1107,'პრეზ. ფონდი'!H1107)</f>
        <v>0</v>
      </c>
      <c r="H1107" s="4">
        <f>SUM('ცვლილ. ბიუჯ.'!I1107,'ცვლილ. საკუთ.'!I1107,'მთავრ. ფონდი'!I1107,'პრეზ. ფონდი'!I1107)</f>
        <v>90500</v>
      </c>
      <c r="I1107" s="4">
        <f t="shared" si="64"/>
        <v>-90500</v>
      </c>
      <c r="J1107" s="4">
        <f t="shared" si="65"/>
        <v>-90500</v>
      </c>
    </row>
    <row r="1108" spans="1:10" ht="15.75" thickTop="1" x14ac:dyDescent="0.25">
      <c r="A1108" t="str">
        <f t="shared" si="63"/>
        <v>a</v>
      </c>
      <c r="B1108" s="5"/>
      <c r="C1108" s="6" t="s">
        <v>10</v>
      </c>
      <c r="D1108" s="7">
        <f>SUM('ცვლილ. ბიუჯ.'!E1108,'ცვლილ. საკუთ.'!E1108,'მთავრ. ფონდი'!E1108,'პრეზ. ფონდი'!E1108)</f>
        <v>0</v>
      </c>
      <c r="E1108" s="7">
        <f>SUM('ცვლილ. ბიუჯ.'!F1108,'ცვლილ. საკუთ.'!F1108,'მთავრ. ფონდი'!F1108,'პრეზ. ფონდი'!F1108)</f>
        <v>-90500</v>
      </c>
      <c r="F1108" s="7">
        <f>SUM('ცვლილ. ბიუჯ.'!G1108,'ცვლილ. საკუთ.'!G1108,'მთავრ. ფონდი'!G1108,'პრეზ. ფონდი'!G1108)</f>
        <v>0</v>
      </c>
      <c r="G1108" s="7">
        <f>SUM('ცვლილ. ბიუჯ.'!H1108,'ცვლილ. საკუთ.'!H1108,'მთავრ. ფონდი'!H1108,'პრეზ. ფონდი'!H1108)</f>
        <v>0</v>
      </c>
      <c r="H1108" s="7">
        <f>SUM('ცვლილ. ბიუჯ.'!I1108,'ცვლილ. საკუთ.'!I1108,'მთავრ. ფონდი'!I1108,'პრეზ. ფონდი'!I1108)</f>
        <v>90500</v>
      </c>
      <c r="I1108" s="7">
        <f t="shared" si="64"/>
        <v>-90500</v>
      </c>
      <c r="J1108" s="7">
        <f t="shared" si="65"/>
        <v>-90500</v>
      </c>
    </row>
    <row r="1109" spans="1:10" x14ac:dyDescent="0.25">
      <c r="A1109" t="str">
        <f t="shared" si="63"/>
        <v>b</v>
      </c>
      <c r="B1109" s="8"/>
      <c r="C1109" s="9" t="s">
        <v>11</v>
      </c>
      <c r="D1109" s="10">
        <f>SUM('ცვლილ. ბიუჯ.'!E1109,'ცვლილ. საკუთ.'!E1109,'მთავრ. ფონდი'!E1109,'პრეზ. ფონდი'!E1109)</f>
        <v>0</v>
      </c>
      <c r="E1109" s="10">
        <f>SUM('ცვლილ. ბიუჯ.'!F1109,'ცვლილ. საკუთ.'!F1109,'მთავრ. ფონდი'!F1109,'პრეზ. ფონდი'!F1109)</f>
        <v>0</v>
      </c>
      <c r="F1109" s="10">
        <f>SUM('ცვლილ. ბიუჯ.'!G1109,'ცვლილ. საკუთ.'!G1109,'მთავრ. ფონდი'!G1109,'პრეზ. ფონდი'!G1109)</f>
        <v>0</v>
      </c>
      <c r="G1109" s="10">
        <f>SUM('ცვლილ. ბიუჯ.'!H1109,'ცვლილ. საკუთ.'!H1109,'მთავრ. ფონდი'!H1109,'პრეზ. ფონდი'!H1109)</f>
        <v>0</v>
      </c>
      <c r="H1109" s="10">
        <f>SUM('ცვლილ. ბიუჯ.'!I1109,'ცვლილ. საკუთ.'!I1109,'მთავრ. ფონდი'!I1109,'პრეზ. ფონდი'!I1109)</f>
        <v>0</v>
      </c>
      <c r="I1109" s="10">
        <f t="shared" si="64"/>
        <v>0</v>
      </c>
      <c r="J1109" s="10">
        <f t="shared" si="65"/>
        <v>0</v>
      </c>
    </row>
    <row r="1110" spans="1:10" x14ac:dyDescent="0.25">
      <c r="A1110" t="str">
        <f t="shared" si="63"/>
        <v>a</v>
      </c>
      <c r="B1110" s="8"/>
      <c r="C1110" s="9" t="s">
        <v>12</v>
      </c>
      <c r="D1110" s="10">
        <f>SUM('ცვლილ. ბიუჯ.'!E1110,'ცვლილ. საკუთ.'!E1110,'მთავრ. ფონდი'!E1110,'პრეზ. ფონდი'!E1110)</f>
        <v>-23000</v>
      </c>
      <c r="E1110" s="10">
        <f>SUM('ცვლილ. ბიუჯ.'!F1110,'ცვლილ. საკუთ.'!F1110,'მთავრ. ფონდი'!F1110,'პრეზ. ფონდი'!F1110)</f>
        <v>-93500</v>
      </c>
      <c r="F1110" s="10">
        <f>SUM('ცვლილ. ბიუჯ.'!G1110,'ცვლილ. საკუთ.'!G1110,'მთავრ. ფონდი'!G1110,'პრეზ. ფონდი'!G1110)</f>
        <v>-16000</v>
      </c>
      <c r="G1110" s="10">
        <f>SUM('ცვლილ. ბიუჯ.'!H1110,'ცვლილ. საკუთ.'!H1110,'მთავრ. ფონდი'!H1110,'პრეზ. ფონდი'!H1110)</f>
        <v>0</v>
      </c>
      <c r="H1110" s="10">
        <f>SUM('ცვლილ. ბიუჯ.'!I1110,'ცვლილ. საკუთ.'!I1110,'მთავრ. ფონდი'!I1110,'პრეზ. ფონდი'!I1110)</f>
        <v>86500</v>
      </c>
      <c r="I1110" s="10">
        <f t="shared" si="64"/>
        <v>-109500</v>
      </c>
      <c r="J1110" s="10">
        <f t="shared" si="65"/>
        <v>-109500</v>
      </c>
    </row>
    <row r="1111" spans="1:10" x14ac:dyDescent="0.25">
      <c r="A1111" t="str">
        <f t="shared" si="63"/>
        <v>b</v>
      </c>
      <c r="B1111" s="8"/>
      <c r="C1111" s="9" t="s">
        <v>13</v>
      </c>
      <c r="D1111" s="10">
        <f>SUM('ცვლილ. ბიუჯ.'!E1111,'ცვლილ. საკუთ.'!E1111,'მთავრ. ფონდი'!E1111,'პრეზ. ფონდი'!E1111)</f>
        <v>0</v>
      </c>
      <c r="E1111" s="10">
        <f>SUM('ცვლილ. ბიუჯ.'!F1111,'ცვლილ. საკუთ.'!F1111,'მთავრ. ფონდი'!F1111,'პრეზ. ფონდი'!F1111)</f>
        <v>0</v>
      </c>
      <c r="F1111" s="10">
        <f>SUM('ცვლილ. ბიუჯ.'!G1111,'ცვლილ. საკუთ.'!G1111,'მთავრ. ფონდი'!G1111,'პრეზ. ფონდი'!G1111)</f>
        <v>0</v>
      </c>
      <c r="G1111" s="10">
        <f>SUM('ცვლილ. ბიუჯ.'!H1111,'ცვლილ. საკუთ.'!H1111,'მთავრ. ფონდი'!H1111,'პრეზ. ფონდი'!H1111)</f>
        <v>0</v>
      </c>
      <c r="H1111" s="10">
        <f>SUM('ცვლილ. ბიუჯ.'!I1111,'ცვლილ. საკუთ.'!I1111,'მთავრ. ფონდი'!I1111,'პრეზ. ფონდი'!I1111)</f>
        <v>0</v>
      </c>
      <c r="I1111" s="10">
        <f t="shared" si="64"/>
        <v>0</v>
      </c>
      <c r="J1111" s="10">
        <f t="shared" si="65"/>
        <v>0</v>
      </c>
    </row>
    <row r="1112" spans="1:10" x14ac:dyDescent="0.25">
      <c r="A1112" t="str">
        <f t="shared" si="63"/>
        <v>b</v>
      </c>
      <c r="B1112" s="8"/>
      <c r="C1112" s="9" t="s">
        <v>14</v>
      </c>
      <c r="D1112" s="10">
        <f>SUM('ცვლილ. ბიუჯ.'!E1112,'ცვლილ. საკუთ.'!E1112,'მთავრ. ფონდი'!E1112,'პრეზ. ფონდი'!E1112)</f>
        <v>0</v>
      </c>
      <c r="E1112" s="10">
        <f>SUM('ცვლილ. ბიუჯ.'!F1112,'ცვლილ. საკუთ.'!F1112,'მთავრ. ფონდი'!F1112,'პრეზ. ფონდი'!F1112)</f>
        <v>0</v>
      </c>
      <c r="F1112" s="10">
        <f>SUM('ცვლილ. ბიუჯ.'!G1112,'ცვლილ. საკუთ.'!G1112,'მთავრ. ფონდი'!G1112,'პრეზ. ფონდი'!G1112)</f>
        <v>0</v>
      </c>
      <c r="G1112" s="10">
        <f>SUM('ცვლილ. ბიუჯ.'!H1112,'ცვლილ. საკუთ.'!H1112,'მთავრ. ფონდი'!H1112,'პრეზ. ფონდი'!H1112)</f>
        <v>0</v>
      </c>
      <c r="H1112" s="10">
        <f>SUM('ცვლილ. ბიუჯ.'!I1112,'ცვლილ. საკუთ.'!I1112,'მთავრ. ფონდი'!I1112,'პრეზ. ფონდი'!I1112)</f>
        <v>0</v>
      </c>
      <c r="I1112" s="10">
        <f t="shared" si="64"/>
        <v>0</v>
      </c>
      <c r="J1112" s="10">
        <f t="shared" si="65"/>
        <v>0</v>
      </c>
    </row>
    <row r="1113" spans="1:10" x14ac:dyDescent="0.25">
      <c r="A1113" t="str">
        <f t="shared" si="63"/>
        <v>b</v>
      </c>
      <c r="B1113" s="8"/>
      <c r="C1113" s="9" t="s">
        <v>15</v>
      </c>
      <c r="D1113" s="10">
        <f>SUM('ცვლილ. ბიუჯ.'!E1113,'ცვლილ. საკუთ.'!E1113,'მთავრ. ფონდი'!E1113,'პრეზ. ფონდი'!E1113)</f>
        <v>0</v>
      </c>
      <c r="E1113" s="10">
        <f>SUM('ცვლილ. ბიუჯ.'!F1113,'ცვლილ. საკუთ.'!F1113,'მთავრ. ფონდი'!F1113,'პრეზ. ფონდი'!F1113)</f>
        <v>0</v>
      </c>
      <c r="F1113" s="10">
        <f>SUM('ცვლილ. ბიუჯ.'!G1113,'ცვლილ. საკუთ.'!G1113,'მთავრ. ფონდი'!G1113,'პრეზ. ფონდი'!G1113)</f>
        <v>0</v>
      </c>
      <c r="G1113" s="10">
        <f>SUM('ცვლილ. ბიუჯ.'!H1113,'ცვლილ. საკუთ.'!H1113,'მთავრ. ფონდი'!H1113,'პრეზ. ფონდი'!H1113)</f>
        <v>0</v>
      </c>
      <c r="H1113" s="10">
        <f>SUM('ცვლილ. ბიუჯ.'!I1113,'ცვლილ. საკუთ.'!I1113,'მთავრ. ფონდი'!I1113,'პრეზ. ფონდი'!I1113)</f>
        <v>0</v>
      </c>
      <c r="I1113" s="10">
        <f t="shared" si="64"/>
        <v>0</v>
      </c>
      <c r="J1113" s="10">
        <f t="shared" si="65"/>
        <v>0</v>
      </c>
    </row>
    <row r="1114" spans="1:10" x14ac:dyDescent="0.25">
      <c r="A1114" t="str">
        <f t="shared" si="63"/>
        <v>a</v>
      </c>
      <c r="B1114" s="8"/>
      <c r="C1114" s="9" t="s">
        <v>16</v>
      </c>
      <c r="D1114" s="10">
        <f>SUM('ცვლილ. ბიუჯ.'!E1114,'ცვლილ. საკუთ.'!E1114,'მთავრ. ფონდი'!E1114,'პრეზ. ფონდი'!E1114)</f>
        <v>13000</v>
      </c>
      <c r="E1114" s="10">
        <f>SUM('ცვლილ. ბიუჯ.'!F1114,'ცვლილ. საკუთ.'!F1114,'მთავრ. ფონდი'!F1114,'პრეზ. ფონდი'!F1114)</f>
        <v>3000</v>
      </c>
      <c r="F1114" s="10">
        <f>SUM('ცვლილ. ბიუჯ.'!G1114,'ცვლილ. საკუთ.'!G1114,'მთავრ. ფონდი'!G1114,'პრეზ. ფონდი'!G1114)</f>
        <v>6000</v>
      </c>
      <c r="G1114" s="10">
        <f>SUM('ცვლილ. ბიუჯ.'!H1114,'ცვლილ. საკუთ.'!H1114,'მთავრ. ფონდი'!H1114,'პრეზ. ფონდი'!H1114)</f>
        <v>0</v>
      </c>
      <c r="H1114" s="10">
        <f>SUM('ცვლილ. ბიუჯ.'!I1114,'ცვლილ. საკუთ.'!I1114,'მთავრ. ფონდი'!I1114,'პრეზ. ფონდი'!I1114)</f>
        <v>4000</v>
      </c>
      <c r="I1114" s="10">
        <f t="shared" si="64"/>
        <v>9000</v>
      </c>
      <c r="J1114" s="10">
        <f t="shared" si="65"/>
        <v>9000</v>
      </c>
    </row>
    <row r="1115" spans="1:10" x14ac:dyDescent="0.25">
      <c r="A1115" t="str">
        <f t="shared" si="63"/>
        <v>a</v>
      </c>
      <c r="B1115" s="8"/>
      <c r="C1115" s="9" t="s">
        <v>17</v>
      </c>
      <c r="D1115" s="10">
        <f>SUM('ცვლილ. ბიუჯ.'!E1115,'ცვლილ. საკუთ.'!E1115,'მთავრ. ფონდი'!E1115,'პრეზ. ფონდი'!E1115)</f>
        <v>10000</v>
      </c>
      <c r="E1115" s="10">
        <f>SUM('ცვლილ. ბიუჯ.'!F1115,'ცვლილ. საკუთ.'!F1115,'მთავრ. ფონდი'!F1115,'პრეზ. ფონდი'!F1115)</f>
        <v>0</v>
      </c>
      <c r="F1115" s="10">
        <f>SUM('ცვლილ. ბიუჯ.'!G1115,'ცვლილ. საკუთ.'!G1115,'მთავრ. ფონდი'!G1115,'პრეზ. ფონდი'!G1115)</f>
        <v>10000</v>
      </c>
      <c r="G1115" s="10">
        <f>SUM('ცვლილ. ბიუჯ.'!H1115,'ცვლილ. საკუთ.'!H1115,'მთავრ. ფონდი'!H1115,'პრეზ. ფონდი'!H1115)</f>
        <v>0</v>
      </c>
      <c r="H1115" s="10">
        <f>SUM('ცვლილ. ბიუჯ.'!I1115,'ცვლილ. საკუთ.'!I1115,'მთავრ. ფონდი'!I1115,'პრეზ. ფონდი'!I1115)</f>
        <v>0</v>
      </c>
      <c r="I1115" s="10">
        <f t="shared" si="64"/>
        <v>10000</v>
      </c>
      <c r="J1115" s="10">
        <f t="shared" si="65"/>
        <v>10000</v>
      </c>
    </row>
    <row r="1116" spans="1:10" x14ac:dyDescent="0.25">
      <c r="A1116" t="str">
        <f t="shared" si="63"/>
        <v>b</v>
      </c>
      <c r="B1116" s="5"/>
      <c r="C1116" s="6" t="s">
        <v>18</v>
      </c>
      <c r="D1116" s="7">
        <f>SUM('ცვლილ. ბიუჯ.'!E1116,'ცვლილ. საკუთ.'!E1116,'მთავრ. ფონდი'!E1116,'პრეზ. ფონდი'!E1116)</f>
        <v>0</v>
      </c>
      <c r="E1116" s="7">
        <f>SUM('ცვლილ. ბიუჯ.'!F1116,'ცვლილ. საკუთ.'!F1116,'მთავრ. ფონდი'!F1116,'პრეზ. ფონდი'!F1116)</f>
        <v>0</v>
      </c>
      <c r="F1116" s="7">
        <f>SUM('ცვლილ. ბიუჯ.'!G1116,'ცვლილ. საკუთ.'!G1116,'მთავრ. ფონდი'!G1116,'პრეზ. ფონდი'!G1116)</f>
        <v>0</v>
      </c>
      <c r="G1116" s="7">
        <f>SUM('ცვლილ. ბიუჯ.'!H1116,'ცვლილ. საკუთ.'!H1116,'მთავრ. ფონდი'!H1116,'პრეზ. ფონდი'!H1116)</f>
        <v>0</v>
      </c>
      <c r="H1116" s="7">
        <f>SUM('ცვლილ. ბიუჯ.'!I1116,'ცვლილ. საკუთ.'!I1116,'მთავრ. ფონდი'!I1116,'პრეზ. ფონდი'!I1116)</f>
        <v>0</v>
      </c>
      <c r="I1116" s="7">
        <f t="shared" si="64"/>
        <v>0</v>
      </c>
      <c r="J1116" s="7">
        <f t="shared" si="65"/>
        <v>0</v>
      </c>
    </row>
    <row r="1117" spans="1:10" x14ac:dyDescent="0.25">
      <c r="A1117" t="str">
        <f t="shared" si="63"/>
        <v>b</v>
      </c>
      <c r="B1117" s="5"/>
      <c r="C1117" s="6" t="s">
        <v>19</v>
      </c>
      <c r="D1117" s="7">
        <f>SUM('ცვლილ. ბიუჯ.'!E1117,'ცვლილ. საკუთ.'!E1117,'მთავრ. ფონდი'!E1117,'პრეზ. ფონდი'!E1117)</f>
        <v>0</v>
      </c>
      <c r="E1117" s="7">
        <f>SUM('ცვლილ. ბიუჯ.'!F1117,'ცვლილ. საკუთ.'!F1117,'მთავრ. ფონდი'!F1117,'პრეზ. ფონდი'!F1117)</f>
        <v>0</v>
      </c>
      <c r="F1117" s="7">
        <f>SUM('ცვლილ. ბიუჯ.'!G1117,'ცვლილ. საკუთ.'!G1117,'მთავრ. ფონდი'!G1117,'პრეზ. ფონდი'!G1117)</f>
        <v>0</v>
      </c>
      <c r="G1117" s="7">
        <f>SUM('ცვლილ. ბიუჯ.'!H1117,'ცვლილ. საკუთ.'!H1117,'მთავრ. ფონდი'!H1117,'პრეზ. ფონდი'!H1117)</f>
        <v>0</v>
      </c>
      <c r="H1117" s="7">
        <f>SUM('ცვლილ. ბიუჯ.'!I1117,'ცვლილ. საკუთ.'!I1117,'მთავრ. ფონდი'!I1117,'პრეზ. ფონდი'!I1117)</f>
        <v>0</v>
      </c>
      <c r="I1117" s="7">
        <f t="shared" si="64"/>
        <v>0</v>
      </c>
      <c r="J1117" s="7">
        <f t="shared" si="65"/>
        <v>0</v>
      </c>
    </row>
    <row r="1118" spans="1:10" ht="15.75" thickBot="1" x14ac:dyDescent="0.3">
      <c r="A1118" t="str">
        <f t="shared" si="63"/>
        <v>b</v>
      </c>
      <c r="B1118" s="11"/>
      <c r="C1118" s="12" t="s">
        <v>20</v>
      </c>
      <c r="D1118" s="13">
        <f>SUM('ცვლილ. ბიუჯ.'!E1118,'ცვლილ. საკუთ.'!E1118,'მთავრ. ფონდი'!E1118,'პრეზ. ფონდი'!E1118)</f>
        <v>0</v>
      </c>
      <c r="E1118" s="13">
        <f>SUM('ცვლილ. ბიუჯ.'!F1118,'ცვლილ. საკუთ.'!F1118,'მთავრ. ფონდი'!F1118,'პრეზ. ფონდი'!F1118)</f>
        <v>0</v>
      </c>
      <c r="F1118" s="13">
        <f>SUM('ცვლილ. ბიუჯ.'!G1118,'ცვლილ. საკუთ.'!G1118,'მთავრ. ფონდი'!G1118,'პრეზ. ფონდი'!G1118)</f>
        <v>0</v>
      </c>
      <c r="G1118" s="13">
        <f>SUM('ცვლილ. ბიუჯ.'!H1118,'ცვლილ. საკუთ.'!H1118,'მთავრ. ფონდი'!H1118,'პრეზ. ფონდი'!H1118)</f>
        <v>0</v>
      </c>
      <c r="H1118" s="13">
        <f>SUM('ცვლილ. ბიუჯ.'!I1118,'ცვლილ. საკუთ.'!I1118,'მთავრ. ფონდი'!I1118,'პრეზ. ფონდი'!I1118)</f>
        <v>0</v>
      </c>
      <c r="I1118" s="13">
        <f t="shared" si="64"/>
        <v>0</v>
      </c>
      <c r="J1118" s="13">
        <f t="shared" si="65"/>
        <v>0</v>
      </c>
    </row>
    <row r="1119" spans="1:10" ht="32.25" customHeight="1" thickTop="1" thickBot="1" x14ac:dyDescent="0.3">
      <c r="A1119" t="str">
        <f t="shared" si="63"/>
        <v>b</v>
      </c>
      <c r="B1119" s="16" t="s">
        <v>178</v>
      </c>
      <c r="C1119" s="4" t="s">
        <v>179</v>
      </c>
      <c r="D1119" s="4">
        <f>SUM('ცვლილ. ბიუჯ.'!E1119,'ცვლილ. საკუთ.'!E1119,'მთავრ. ფონდი'!E1119,'პრეზ. ფონდი'!E1119)</f>
        <v>0</v>
      </c>
      <c r="E1119" s="4">
        <f>SUM('ცვლილ. ბიუჯ.'!F1119,'ცვლილ. საკუთ.'!F1119,'მთავრ. ფონდი'!F1119,'პრეზ. ფონდი'!F1119)</f>
        <v>0</v>
      </c>
      <c r="F1119" s="4">
        <f>SUM('ცვლილ. ბიუჯ.'!G1119,'ცვლილ. საკუთ.'!G1119,'მთავრ. ფონდი'!G1119,'პრეზ. ფონდი'!G1119)</f>
        <v>0</v>
      </c>
      <c r="G1119" s="4">
        <f>SUM('ცვლილ. ბიუჯ.'!H1119,'ცვლილ. საკუთ.'!H1119,'მთავრ. ფონდი'!H1119,'პრეზ. ფონდი'!H1119)</f>
        <v>0</v>
      </c>
      <c r="H1119" s="4">
        <f>SUM('ცვლილ. ბიუჯ.'!I1119,'ცვლილ. საკუთ.'!I1119,'მთავრ. ფონდი'!I1119,'პრეზ. ფონდი'!I1119)</f>
        <v>0</v>
      </c>
      <c r="I1119" s="4">
        <f t="shared" si="64"/>
        <v>0</v>
      </c>
      <c r="J1119" s="4">
        <f t="shared" si="65"/>
        <v>0</v>
      </c>
    </row>
    <row r="1120" spans="1:10" ht="15.75" thickTop="1" x14ac:dyDescent="0.25">
      <c r="A1120" t="str">
        <f t="shared" si="63"/>
        <v>b</v>
      </c>
      <c r="B1120" s="5"/>
      <c r="C1120" s="6" t="s">
        <v>10</v>
      </c>
      <c r="D1120" s="7">
        <f>SUM('ცვლილ. ბიუჯ.'!E1120,'ცვლილ. საკუთ.'!E1120,'მთავრ. ფონდი'!E1120,'პრეზ. ფონდი'!E1120)</f>
        <v>0</v>
      </c>
      <c r="E1120" s="7">
        <f>SUM('ცვლილ. ბიუჯ.'!F1120,'ცვლილ. საკუთ.'!F1120,'მთავრ. ფონდი'!F1120,'პრეზ. ფონდი'!F1120)</f>
        <v>0</v>
      </c>
      <c r="F1120" s="7">
        <f>SUM('ცვლილ. ბიუჯ.'!G1120,'ცვლილ. საკუთ.'!G1120,'მთავრ. ფონდი'!G1120,'პრეზ. ფონდი'!G1120)</f>
        <v>0</v>
      </c>
      <c r="G1120" s="7">
        <f>SUM('ცვლილ. ბიუჯ.'!H1120,'ცვლილ. საკუთ.'!H1120,'მთავრ. ფონდი'!H1120,'პრეზ. ფონდი'!H1120)</f>
        <v>0</v>
      </c>
      <c r="H1120" s="7">
        <f>SUM('ცვლილ. ბიუჯ.'!I1120,'ცვლილ. საკუთ.'!I1120,'მთავრ. ფონდი'!I1120,'პრეზ. ფონდი'!I1120)</f>
        <v>0</v>
      </c>
      <c r="I1120" s="7">
        <f t="shared" si="64"/>
        <v>0</v>
      </c>
      <c r="J1120" s="7">
        <f t="shared" si="65"/>
        <v>0</v>
      </c>
    </row>
    <row r="1121" spans="1:10" x14ac:dyDescent="0.25">
      <c r="A1121" t="str">
        <f t="shared" si="63"/>
        <v>b</v>
      </c>
      <c r="B1121" s="8"/>
      <c r="C1121" s="9" t="s">
        <v>11</v>
      </c>
      <c r="D1121" s="10">
        <f>SUM('ცვლილ. ბიუჯ.'!E1121,'ცვლილ. საკუთ.'!E1121,'მთავრ. ფონდი'!E1121,'პრეზ. ფონდი'!E1121)</f>
        <v>0</v>
      </c>
      <c r="E1121" s="10">
        <f>SUM('ცვლილ. ბიუჯ.'!F1121,'ცვლილ. საკუთ.'!F1121,'მთავრ. ფონდი'!F1121,'პრეზ. ფონდი'!F1121)</f>
        <v>0</v>
      </c>
      <c r="F1121" s="10">
        <f>SUM('ცვლილ. ბიუჯ.'!G1121,'ცვლილ. საკუთ.'!G1121,'მთავრ. ფონდი'!G1121,'პრეზ. ფონდი'!G1121)</f>
        <v>0</v>
      </c>
      <c r="G1121" s="10">
        <f>SUM('ცვლილ. ბიუჯ.'!H1121,'ცვლილ. საკუთ.'!H1121,'მთავრ. ფონდი'!H1121,'პრეზ. ფონდი'!H1121)</f>
        <v>0</v>
      </c>
      <c r="H1121" s="10">
        <f>SUM('ცვლილ. ბიუჯ.'!I1121,'ცვლილ. საკუთ.'!I1121,'მთავრ. ფონდი'!I1121,'პრეზ. ფონდი'!I1121)</f>
        <v>0</v>
      </c>
      <c r="I1121" s="10">
        <f t="shared" si="64"/>
        <v>0</v>
      </c>
      <c r="J1121" s="10">
        <f t="shared" si="65"/>
        <v>0</v>
      </c>
    </row>
    <row r="1122" spans="1:10" x14ac:dyDescent="0.25">
      <c r="A1122" t="str">
        <f t="shared" si="63"/>
        <v>b</v>
      </c>
      <c r="B1122" s="8"/>
      <c r="C1122" s="9" t="s">
        <v>12</v>
      </c>
      <c r="D1122" s="10">
        <f>SUM('ცვლილ. ბიუჯ.'!E1122,'ცვლილ. საკუთ.'!E1122,'მთავრ. ფონდი'!E1122,'პრეზ. ფონდი'!E1122)</f>
        <v>0</v>
      </c>
      <c r="E1122" s="10">
        <f>SUM('ცვლილ. ბიუჯ.'!F1122,'ცვლილ. საკუთ.'!F1122,'მთავრ. ფონდი'!F1122,'პრეზ. ფონდი'!F1122)</f>
        <v>0</v>
      </c>
      <c r="F1122" s="10">
        <f>SUM('ცვლილ. ბიუჯ.'!G1122,'ცვლილ. საკუთ.'!G1122,'მთავრ. ფონდი'!G1122,'პრეზ. ფონდი'!G1122)</f>
        <v>0</v>
      </c>
      <c r="G1122" s="10">
        <f>SUM('ცვლილ. ბიუჯ.'!H1122,'ცვლილ. საკუთ.'!H1122,'მთავრ. ფონდი'!H1122,'პრეზ. ფონდი'!H1122)</f>
        <v>0</v>
      </c>
      <c r="H1122" s="10">
        <f>SUM('ცვლილ. ბიუჯ.'!I1122,'ცვლილ. საკუთ.'!I1122,'მთავრ. ფონდი'!I1122,'პრეზ. ფონდი'!I1122)</f>
        <v>0</v>
      </c>
      <c r="I1122" s="10">
        <f t="shared" si="64"/>
        <v>0</v>
      </c>
      <c r="J1122" s="10">
        <f t="shared" si="65"/>
        <v>0</v>
      </c>
    </row>
    <row r="1123" spans="1:10" x14ac:dyDescent="0.25">
      <c r="A1123" t="str">
        <f t="shared" si="63"/>
        <v>b</v>
      </c>
      <c r="B1123" s="8"/>
      <c r="C1123" s="9" t="s">
        <v>13</v>
      </c>
      <c r="D1123" s="10">
        <f>SUM('ცვლილ. ბიუჯ.'!E1123,'ცვლილ. საკუთ.'!E1123,'მთავრ. ფონდი'!E1123,'პრეზ. ფონდი'!E1123)</f>
        <v>0</v>
      </c>
      <c r="E1123" s="10">
        <f>SUM('ცვლილ. ბიუჯ.'!F1123,'ცვლილ. საკუთ.'!F1123,'მთავრ. ფონდი'!F1123,'პრეზ. ფონდი'!F1123)</f>
        <v>0</v>
      </c>
      <c r="F1123" s="10">
        <f>SUM('ცვლილ. ბიუჯ.'!G1123,'ცვლილ. საკუთ.'!G1123,'მთავრ. ფონდი'!G1123,'პრეზ. ფონდი'!G1123)</f>
        <v>0</v>
      </c>
      <c r="G1123" s="10">
        <f>SUM('ცვლილ. ბიუჯ.'!H1123,'ცვლილ. საკუთ.'!H1123,'მთავრ. ფონდი'!H1123,'პრეზ. ფონდი'!H1123)</f>
        <v>0</v>
      </c>
      <c r="H1123" s="10">
        <f>SUM('ცვლილ. ბიუჯ.'!I1123,'ცვლილ. საკუთ.'!I1123,'მთავრ. ფონდი'!I1123,'პრეზ. ფონდი'!I1123)</f>
        <v>0</v>
      </c>
      <c r="I1123" s="10">
        <f t="shared" si="64"/>
        <v>0</v>
      </c>
      <c r="J1123" s="10">
        <f t="shared" si="65"/>
        <v>0</v>
      </c>
    </row>
    <row r="1124" spans="1:10" x14ac:dyDescent="0.25">
      <c r="A1124" t="str">
        <f t="shared" si="63"/>
        <v>b</v>
      </c>
      <c r="B1124" s="8"/>
      <c r="C1124" s="9" t="s">
        <v>14</v>
      </c>
      <c r="D1124" s="10">
        <f>SUM('ცვლილ. ბიუჯ.'!E1124,'ცვლილ. საკუთ.'!E1124,'მთავრ. ფონდი'!E1124,'პრეზ. ფონდი'!E1124)</f>
        <v>0</v>
      </c>
      <c r="E1124" s="10">
        <f>SUM('ცვლილ. ბიუჯ.'!F1124,'ცვლილ. საკუთ.'!F1124,'მთავრ. ფონდი'!F1124,'პრეზ. ფონდი'!F1124)</f>
        <v>0</v>
      </c>
      <c r="F1124" s="10">
        <f>SUM('ცვლილ. ბიუჯ.'!G1124,'ცვლილ. საკუთ.'!G1124,'მთავრ. ფონდი'!G1124,'პრეზ. ფონდი'!G1124)</f>
        <v>0</v>
      </c>
      <c r="G1124" s="10">
        <f>SUM('ცვლილ. ბიუჯ.'!H1124,'ცვლილ. საკუთ.'!H1124,'მთავრ. ფონდი'!H1124,'პრეზ. ფონდი'!H1124)</f>
        <v>0</v>
      </c>
      <c r="H1124" s="10">
        <f>SUM('ცვლილ. ბიუჯ.'!I1124,'ცვლილ. საკუთ.'!I1124,'მთავრ. ფონდი'!I1124,'პრეზ. ფონდი'!I1124)</f>
        <v>0</v>
      </c>
      <c r="I1124" s="10">
        <f t="shared" si="64"/>
        <v>0</v>
      </c>
      <c r="J1124" s="10">
        <f t="shared" si="65"/>
        <v>0</v>
      </c>
    </row>
    <row r="1125" spans="1:10" x14ac:dyDescent="0.25">
      <c r="A1125" t="str">
        <f t="shared" si="63"/>
        <v>b</v>
      </c>
      <c r="B1125" s="8"/>
      <c r="C1125" s="9" t="s">
        <v>15</v>
      </c>
      <c r="D1125" s="10">
        <f>SUM('ცვლილ. ბიუჯ.'!E1125,'ცვლილ. საკუთ.'!E1125,'მთავრ. ფონდი'!E1125,'პრეზ. ფონდი'!E1125)</f>
        <v>0</v>
      </c>
      <c r="E1125" s="10">
        <f>SUM('ცვლილ. ბიუჯ.'!F1125,'ცვლილ. საკუთ.'!F1125,'მთავრ. ფონდი'!F1125,'პრეზ. ფონდი'!F1125)</f>
        <v>0</v>
      </c>
      <c r="F1125" s="10">
        <f>SUM('ცვლილ. ბიუჯ.'!G1125,'ცვლილ. საკუთ.'!G1125,'მთავრ. ფონდი'!G1125,'პრეზ. ფონდი'!G1125)</f>
        <v>0</v>
      </c>
      <c r="G1125" s="10">
        <f>SUM('ცვლილ. ბიუჯ.'!H1125,'ცვლილ. საკუთ.'!H1125,'მთავრ. ფონდი'!H1125,'პრეზ. ფონდი'!H1125)</f>
        <v>0</v>
      </c>
      <c r="H1125" s="10">
        <f>SUM('ცვლილ. ბიუჯ.'!I1125,'ცვლილ. საკუთ.'!I1125,'მთავრ. ფონდი'!I1125,'პრეზ. ფონდი'!I1125)</f>
        <v>0</v>
      </c>
      <c r="I1125" s="10">
        <f t="shared" si="64"/>
        <v>0</v>
      </c>
      <c r="J1125" s="10">
        <f t="shared" si="65"/>
        <v>0</v>
      </c>
    </row>
    <row r="1126" spans="1:10" x14ac:dyDescent="0.25">
      <c r="A1126" t="str">
        <f t="shared" si="63"/>
        <v>b</v>
      </c>
      <c r="B1126" s="8"/>
      <c r="C1126" s="9" t="s">
        <v>16</v>
      </c>
      <c r="D1126" s="10">
        <f>SUM('ცვლილ. ბიუჯ.'!E1126,'ცვლილ. საკუთ.'!E1126,'მთავრ. ფონდი'!E1126,'პრეზ. ფონდი'!E1126)</f>
        <v>0</v>
      </c>
      <c r="E1126" s="10">
        <f>SUM('ცვლილ. ბიუჯ.'!F1126,'ცვლილ. საკუთ.'!F1126,'მთავრ. ფონდი'!F1126,'პრეზ. ფონდი'!F1126)</f>
        <v>0</v>
      </c>
      <c r="F1126" s="10">
        <f>SUM('ცვლილ. ბიუჯ.'!G1126,'ცვლილ. საკუთ.'!G1126,'მთავრ. ფონდი'!G1126,'პრეზ. ფონდი'!G1126)</f>
        <v>0</v>
      </c>
      <c r="G1126" s="10">
        <f>SUM('ცვლილ. ბიუჯ.'!H1126,'ცვლილ. საკუთ.'!H1126,'მთავრ. ფონდი'!H1126,'პრეზ. ფონდი'!H1126)</f>
        <v>0</v>
      </c>
      <c r="H1126" s="10">
        <f>SUM('ცვლილ. ბიუჯ.'!I1126,'ცვლილ. საკუთ.'!I1126,'მთავრ. ფონდი'!I1126,'პრეზ. ფონდი'!I1126)</f>
        <v>0</v>
      </c>
      <c r="I1126" s="10">
        <f t="shared" si="64"/>
        <v>0</v>
      </c>
      <c r="J1126" s="10">
        <f t="shared" si="65"/>
        <v>0</v>
      </c>
    </row>
    <row r="1127" spans="1:10" x14ac:dyDescent="0.25">
      <c r="A1127" t="str">
        <f t="shared" si="63"/>
        <v>b</v>
      </c>
      <c r="B1127" s="8"/>
      <c r="C1127" s="9" t="s">
        <v>17</v>
      </c>
      <c r="D1127" s="10">
        <f>SUM('ცვლილ. ბიუჯ.'!E1127,'ცვლილ. საკუთ.'!E1127,'მთავრ. ფონდი'!E1127,'პრეზ. ფონდი'!E1127)</f>
        <v>0</v>
      </c>
      <c r="E1127" s="10">
        <f>SUM('ცვლილ. ბიუჯ.'!F1127,'ცვლილ. საკუთ.'!F1127,'მთავრ. ფონდი'!F1127,'პრეზ. ფონდი'!F1127)</f>
        <v>0</v>
      </c>
      <c r="F1127" s="10">
        <f>SUM('ცვლილ. ბიუჯ.'!G1127,'ცვლილ. საკუთ.'!G1127,'მთავრ. ფონდი'!G1127,'პრეზ. ფონდი'!G1127)</f>
        <v>0</v>
      </c>
      <c r="G1127" s="10">
        <f>SUM('ცვლილ. ბიუჯ.'!H1127,'ცვლილ. საკუთ.'!H1127,'მთავრ. ფონდი'!H1127,'პრეზ. ფონდი'!H1127)</f>
        <v>0</v>
      </c>
      <c r="H1127" s="10">
        <f>SUM('ცვლილ. ბიუჯ.'!I1127,'ცვლილ. საკუთ.'!I1127,'მთავრ. ფონდი'!I1127,'პრეზ. ფონდი'!I1127)</f>
        <v>0</v>
      </c>
      <c r="I1127" s="10">
        <f t="shared" si="64"/>
        <v>0</v>
      </c>
      <c r="J1127" s="10">
        <f t="shared" si="65"/>
        <v>0</v>
      </c>
    </row>
    <row r="1128" spans="1:10" x14ac:dyDescent="0.25">
      <c r="A1128" t="str">
        <f t="shared" si="63"/>
        <v>b</v>
      </c>
      <c r="B1128" s="5"/>
      <c r="C1128" s="6" t="s">
        <v>18</v>
      </c>
      <c r="D1128" s="7">
        <f>SUM('ცვლილ. ბიუჯ.'!E1128,'ცვლილ. საკუთ.'!E1128,'მთავრ. ფონდი'!E1128,'პრეზ. ფონდი'!E1128)</f>
        <v>0</v>
      </c>
      <c r="E1128" s="7">
        <f>SUM('ცვლილ. ბიუჯ.'!F1128,'ცვლილ. საკუთ.'!F1128,'მთავრ. ფონდი'!F1128,'პრეზ. ფონდი'!F1128)</f>
        <v>0</v>
      </c>
      <c r="F1128" s="7">
        <f>SUM('ცვლილ. ბიუჯ.'!G1128,'ცვლილ. საკუთ.'!G1128,'მთავრ. ფონდი'!G1128,'პრეზ. ფონდი'!G1128)</f>
        <v>0</v>
      </c>
      <c r="G1128" s="7">
        <f>SUM('ცვლილ. ბიუჯ.'!H1128,'ცვლილ. საკუთ.'!H1128,'მთავრ. ფონდი'!H1128,'პრეზ. ფონდი'!H1128)</f>
        <v>0</v>
      </c>
      <c r="H1128" s="7">
        <f>SUM('ცვლილ. ბიუჯ.'!I1128,'ცვლილ. საკუთ.'!I1128,'მთავრ. ფონდი'!I1128,'პრეზ. ფონდი'!I1128)</f>
        <v>0</v>
      </c>
      <c r="I1128" s="7">
        <f t="shared" si="64"/>
        <v>0</v>
      </c>
      <c r="J1128" s="7">
        <f t="shared" si="65"/>
        <v>0</v>
      </c>
    </row>
    <row r="1129" spans="1:10" x14ac:dyDescent="0.25">
      <c r="A1129" t="str">
        <f t="shared" si="63"/>
        <v>b</v>
      </c>
      <c r="B1129" s="5"/>
      <c r="C1129" s="6" t="s">
        <v>19</v>
      </c>
      <c r="D1129" s="7">
        <f>SUM('ცვლილ. ბიუჯ.'!E1129,'ცვლილ. საკუთ.'!E1129,'მთავრ. ფონდი'!E1129,'პრეზ. ფონდი'!E1129)</f>
        <v>0</v>
      </c>
      <c r="E1129" s="7">
        <f>SUM('ცვლილ. ბიუჯ.'!F1129,'ცვლილ. საკუთ.'!F1129,'მთავრ. ფონდი'!F1129,'პრეზ. ფონდი'!F1129)</f>
        <v>0</v>
      </c>
      <c r="F1129" s="7">
        <f>SUM('ცვლილ. ბიუჯ.'!G1129,'ცვლილ. საკუთ.'!G1129,'მთავრ. ფონდი'!G1129,'პრეზ. ფონდი'!G1129)</f>
        <v>0</v>
      </c>
      <c r="G1129" s="7">
        <f>SUM('ცვლილ. ბიუჯ.'!H1129,'ცვლილ. საკუთ.'!H1129,'მთავრ. ფონდი'!H1129,'პრეზ. ფონდი'!H1129)</f>
        <v>0</v>
      </c>
      <c r="H1129" s="7">
        <f>SUM('ცვლილ. ბიუჯ.'!I1129,'ცვლილ. საკუთ.'!I1129,'მთავრ. ფონდი'!I1129,'პრეზ. ფონდი'!I1129)</f>
        <v>0</v>
      </c>
      <c r="I1129" s="7">
        <f t="shared" si="64"/>
        <v>0</v>
      </c>
      <c r="J1129" s="7">
        <f t="shared" si="65"/>
        <v>0</v>
      </c>
    </row>
    <row r="1130" spans="1:10" ht="15.75" thickBot="1" x14ac:dyDescent="0.3">
      <c r="A1130" t="str">
        <f t="shared" si="63"/>
        <v>b</v>
      </c>
      <c r="B1130" s="11"/>
      <c r="C1130" s="12" t="s">
        <v>20</v>
      </c>
      <c r="D1130" s="13">
        <f>SUM('ცვლილ. ბიუჯ.'!E1130,'ცვლილ. საკუთ.'!E1130,'მთავრ. ფონდი'!E1130,'პრეზ. ფონდი'!E1130)</f>
        <v>0</v>
      </c>
      <c r="E1130" s="13">
        <f>SUM('ცვლილ. ბიუჯ.'!F1130,'ცვლილ. საკუთ.'!F1130,'მთავრ. ფონდი'!F1130,'პრეზ. ფონდი'!F1130)</f>
        <v>0</v>
      </c>
      <c r="F1130" s="13">
        <f>SUM('ცვლილ. ბიუჯ.'!G1130,'ცვლილ. საკუთ.'!G1130,'მთავრ. ფონდი'!G1130,'პრეზ. ფონდი'!G1130)</f>
        <v>0</v>
      </c>
      <c r="G1130" s="13">
        <f>SUM('ცვლილ. ბიუჯ.'!H1130,'ცვლილ. საკუთ.'!H1130,'მთავრ. ფონდი'!H1130,'პრეზ. ფონდი'!H1130)</f>
        <v>0</v>
      </c>
      <c r="H1130" s="13">
        <f>SUM('ცვლილ. ბიუჯ.'!I1130,'ცვლილ. საკუთ.'!I1130,'მთავრ. ფონდი'!I1130,'პრეზ. ფონდი'!I1130)</f>
        <v>0</v>
      </c>
      <c r="I1130" s="13">
        <f t="shared" si="64"/>
        <v>0</v>
      </c>
      <c r="J1130" s="13">
        <f t="shared" si="65"/>
        <v>0</v>
      </c>
    </row>
    <row r="1131" spans="1:10" ht="31.5" thickTop="1" thickBot="1" x14ac:dyDescent="0.3">
      <c r="A1131" t="str">
        <f t="shared" si="63"/>
        <v>b</v>
      </c>
      <c r="B1131" s="3" t="s">
        <v>180</v>
      </c>
      <c r="C1131" s="14" t="s">
        <v>181</v>
      </c>
      <c r="D1131" s="4">
        <f>SUM('ცვლილ. ბიუჯ.'!E1131,'ცვლილ. საკუთ.'!E1131,'მთავრ. ფონდი'!E1131,'პრეზ. ფონდი'!E1131)</f>
        <v>0</v>
      </c>
      <c r="E1131" s="4">
        <f>SUM('ცვლილ. ბიუჯ.'!F1131,'ცვლილ. საკუთ.'!F1131,'მთავრ. ფონდი'!F1131,'პრეზ. ფონდი'!F1131)</f>
        <v>0</v>
      </c>
      <c r="F1131" s="4">
        <f>SUM('ცვლილ. ბიუჯ.'!G1131,'ცვლილ. საკუთ.'!G1131,'მთავრ. ფონდი'!G1131,'პრეზ. ფონდი'!G1131)</f>
        <v>0</v>
      </c>
      <c r="G1131" s="4">
        <f>SUM('ცვლილ. ბიუჯ.'!H1131,'ცვლილ. საკუთ.'!H1131,'მთავრ. ფონდი'!H1131,'პრეზ. ფონდი'!H1131)</f>
        <v>0</v>
      </c>
      <c r="H1131" s="4">
        <f>SUM('ცვლილ. ბიუჯ.'!I1131,'ცვლილ. საკუთ.'!I1131,'მთავრ. ფონდი'!I1131,'პრეზ. ფონდი'!I1131)</f>
        <v>0</v>
      </c>
      <c r="I1131" s="4">
        <f t="shared" si="64"/>
        <v>0</v>
      </c>
      <c r="J1131" s="4">
        <f t="shared" si="65"/>
        <v>0</v>
      </c>
    </row>
    <row r="1132" spans="1:10" ht="15.75" thickTop="1" x14ac:dyDescent="0.25">
      <c r="A1132" t="str">
        <f t="shared" si="63"/>
        <v>b</v>
      </c>
      <c r="B1132" s="5"/>
      <c r="C1132" s="6" t="s">
        <v>10</v>
      </c>
      <c r="D1132" s="7">
        <f>SUM('ცვლილ. ბიუჯ.'!E1132,'ცვლილ. საკუთ.'!E1132,'მთავრ. ფონდი'!E1132,'პრეზ. ფონდი'!E1132)</f>
        <v>0</v>
      </c>
      <c r="E1132" s="7">
        <f>SUM('ცვლილ. ბიუჯ.'!F1132,'ცვლილ. საკუთ.'!F1132,'მთავრ. ფონდი'!F1132,'პრეზ. ფონდი'!F1132)</f>
        <v>0</v>
      </c>
      <c r="F1132" s="7">
        <f>SUM('ცვლილ. ბიუჯ.'!G1132,'ცვლილ. საკუთ.'!G1132,'მთავრ. ფონდი'!G1132,'პრეზ. ფონდი'!G1132)</f>
        <v>0</v>
      </c>
      <c r="G1132" s="7">
        <f>SUM('ცვლილ. ბიუჯ.'!H1132,'ცვლილ. საკუთ.'!H1132,'მთავრ. ფონდი'!H1132,'პრეზ. ფონდი'!H1132)</f>
        <v>0</v>
      </c>
      <c r="H1132" s="7">
        <f>SUM('ცვლილ. ბიუჯ.'!I1132,'ცვლილ. საკუთ.'!I1132,'მთავრ. ფონდი'!I1132,'პრეზ. ფონდი'!I1132)</f>
        <v>0</v>
      </c>
      <c r="I1132" s="7">
        <f t="shared" si="64"/>
        <v>0</v>
      </c>
      <c r="J1132" s="7">
        <f t="shared" si="65"/>
        <v>0</v>
      </c>
    </row>
    <row r="1133" spans="1:10" x14ac:dyDescent="0.25">
      <c r="A1133" t="str">
        <f t="shared" si="63"/>
        <v>b</v>
      </c>
      <c r="B1133" s="8"/>
      <c r="C1133" s="9" t="s">
        <v>11</v>
      </c>
      <c r="D1133" s="10">
        <f>SUM('ცვლილ. ბიუჯ.'!E1133,'ცვლილ. საკუთ.'!E1133,'მთავრ. ფონდი'!E1133,'პრეზ. ფონდი'!E1133)</f>
        <v>0</v>
      </c>
      <c r="E1133" s="10">
        <f>SUM('ცვლილ. ბიუჯ.'!F1133,'ცვლილ. საკუთ.'!F1133,'მთავრ. ფონდი'!F1133,'პრეზ. ფონდი'!F1133)</f>
        <v>0</v>
      </c>
      <c r="F1133" s="10">
        <f>SUM('ცვლილ. ბიუჯ.'!G1133,'ცვლილ. საკუთ.'!G1133,'მთავრ. ფონდი'!G1133,'პრეზ. ფონდი'!G1133)</f>
        <v>0</v>
      </c>
      <c r="G1133" s="10">
        <f>SUM('ცვლილ. ბიუჯ.'!H1133,'ცვლილ. საკუთ.'!H1133,'მთავრ. ფონდი'!H1133,'პრეზ. ფონდი'!H1133)</f>
        <v>0</v>
      </c>
      <c r="H1133" s="10">
        <f>SUM('ცვლილ. ბიუჯ.'!I1133,'ცვლილ. საკუთ.'!I1133,'მთავრ. ფონდი'!I1133,'პრეზ. ფონდი'!I1133)</f>
        <v>0</v>
      </c>
      <c r="I1133" s="10">
        <f t="shared" si="64"/>
        <v>0</v>
      </c>
      <c r="J1133" s="10">
        <f t="shared" si="65"/>
        <v>0</v>
      </c>
    </row>
    <row r="1134" spans="1:10" x14ac:dyDescent="0.25">
      <c r="A1134" t="str">
        <f t="shared" si="63"/>
        <v>a</v>
      </c>
      <c r="B1134" s="8"/>
      <c r="C1134" s="9" t="s">
        <v>12</v>
      </c>
      <c r="D1134" s="10">
        <f>SUM('ცვლილ. ბიუჯ.'!E1134,'ცვლილ. საკუთ.'!E1134,'მთავრ. ფონდი'!E1134,'პრეზ. ფონდი'!E1134)</f>
        <v>-100000</v>
      </c>
      <c r="E1134" s="10">
        <f>SUM('ცვლილ. ბიუჯ.'!F1134,'ცვლილ. საკუთ.'!F1134,'მთავრ. ფონდი'!F1134,'პრეზ. ფონდი'!F1134)</f>
        <v>0</v>
      </c>
      <c r="F1134" s="10">
        <f>SUM('ცვლილ. ბიუჯ.'!G1134,'ცვლილ. საკუთ.'!G1134,'მთავრ. ფონდი'!G1134,'პრეზ. ფონდი'!G1134)</f>
        <v>0</v>
      </c>
      <c r="G1134" s="10">
        <f>SUM('ცვლილ. ბიუჯ.'!H1134,'ცვლილ. საკუთ.'!H1134,'მთავრ. ფონდი'!H1134,'პრეზ. ფონდი'!H1134)</f>
        <v>-100000</v>
      </c>
      <c r="H1134" s="10">
        <f>SUM('ცვლილ. ბიუჯ.'!I1134,'ცვლილ. საკუთ.'!I1134,'მთავრ. ფონდი'!I1134,'პრეზ. ფონდი'!I1134)</f>
        <v>0</v>
      </c>
      <c r="I1134" s="10">
        <f t="shared" si="64"/>
        <v>0</v>
      </c>
      <c r="J1134" s="10">
        <f t="shared" si="65"/>
        <v>-100000</v>
      </c>
    </row>
    <row r="1135" spans="1:10" x14ac:dyDescent="0.25">
      <c r="A1135" t="str">
        <f t="shared" si="63"/>
        <v>b</v>
      </c>
      <c r="B1135" s="8"/>
      <c r="C1135" s="9" t="s">
        <v>13</v>
      </c>
      <c r="D1135" s="10">
        <f>SUM('ცვლილ. ბიუჯ.'!E1135,'ცვლილ. საკუთ.'!E1135,'მთავრ. ფონდი'!E1135,'პრეზ. ფონდი'!E1135)</f>
        <v>0</v>
      </c>
      <c r="E1135" s="10">
        <f>SUM('ცვლილ. ბიუჯ.'!F1135,'ცვლილ. საკუთ.'!F1135,'მთავრ. ფონდი'!F1135,'პრეზ. ფონდი'!F1135)</f>
        <v>0</v>
      </c>
      <c r="F1135" s="10">
        <f>SUM('ცვლილ. ბიუჯ.'!G1135,'ცვლილ. საკუთ.'!G1135,'მთავრ. ფონდი'!G1135,'პრეზ. ფონდი'!G1135)</f>
        <v>0</v>
      </c>
      <c r="G1135" s="10">
        <f>SUM('ცვლილ. ბიუჯ.'!H1135,'ცვლილ. საკუთ.'!H1135,'მთავრ. ფონდი'!H1135,'პრეზ. ფონდი'!H1135)</f>
        <v>0</v>
      </c>
      <c r="H1135" s="10">
        <f>SUM('ცვლილ. ბიუჯ.'!I1135,'ცვლილ. საკუთ.'!I1135,'მთავრ. ფონდი'!I1135,'პრეზ. ფონდი'!I1135)</f>
        <v>0</v>
      </c>
      <c r="I1135" s="10">
        <f t="shared" si="64"/>
        <v>0</v>
      </c>
      <c r="J1135" s="10">
        <f t="shared" si="65"/>
        <v>0</v>
      </c>
    </row>
    <row r="1136" spans="1:10" x14ac:dyDescent="0.25">
      <c r="A1136" t="str">
        <f t="shared" ref="A1136:A1142" si="66">IF(OR(D1136&lt;&gt;0,E1136&lt;&gt;0,F1136&lt;&gt;0,G1136&lt;&gt;0,H1136&lt;&gt;0,),"a","b")</f>
        <v>b</v>
      </c>
      <c r="B1136" s="8"/>
      <c r="C1136" s="9" t="s">
        <v>14</v>
      </c>
      <c r="D1136" s="10">
        <f>SUM('ცვლილ. ბიუჯ.'!E1136,'ცვლილ. საკუთ.'!E1136,'მთავრ. ფონდი'!E1136,'პრეზ. ფონდი'!E1136)</f>
        <v>0</v>
      </c>
      <c r="E1136" s="10">
        <f>SUM('ცვლილ. ბიუჯ.'!F1136,'ცვლილ. საკუთ.'!F1136,'მთავრ. ფონდი'!F1136,'პრეზ. ფონდი'!F1136)</f>
        <v>0</v>
      </c>
      <c r="F1136" s="10">
        <f>SUM('ცვლილ. ბიუჯ.'!G1136,'ცვლილ. საკუთ.'!G1136,'მთავრ. ფონდი'!G1136,'პრეზ. ფონდი'!G1136)</f>
        <v>0</v>
      </c>
      <c r="G1136" s="10">
        <f>SUM('ცვლილ. ბიუჯ.'!H1136,'ცვლილ. საკუთ.'!H1136,'მთავრ. ფონდი'!H1136,'პრეზ. ფონდი'!H1136)</f>
        <v>0</v>
      </c>
      <c r="H1136" s="10">
        <f>SUM('ცვლილ. ბიუჯ.'!I1136,'ცვლილ. საკუთ.'!I1136,'მთავრ. ფონდი'!I1136,'პრეზ. ფონდი'!I1136)</f>
        <v>0</v>
      </c>
      <c r="I1136" s="10">
        <f t="shared" ref="I1136:I1142" si="67">SUM(E1136,F1136)</f>
        <v>0</v>
      </c>
      <c r="J1136" s="10">
        <f t="shared" ref="J1136:J1142" si="68">SUM(E1136,F1136,G1136)</f>
        <v>0</v>
      </c>
    </row>
    <row r="1137" spans="1:10" x14ac:dyDescent="0.25">
      <c r="A1137" t="str">
        <f t="shared" si="66"/>
        <v>b</v>
      </c>
      <c r="B1137" s="8"/>
      <c r="C1137" s="9" t="s">
        <v>15</v>
      </c>
      <c r="D1137" s="10">
        <f>SUM('ცვლილ. ბიუჯ.'!E1137,'ცვლილ. საკუთ.'!E1137,'მთავრ. ფონდი'!E1137,'პრეზ. ფონდი'!E1137)</f>
        <v>0</v>
      </c>
      <c r="E1137" s="10">
        <f>SUM('ცვლილ. ბიუჯ.'!F1137,'ცვლილ. საკუთ.'!F1137,'მთავრ. ფონდი'!F1137,'პრეზ. ფონდი'!F1137)</f>
        <v>0</v>
      </c>
      <c r="F1137" s="10">
        <f>SUM('ცვლილ. ბიუჯ.'!G1137,'ცვლილ. საკუთ.'!G1137,'მთავრ. ფონდი'!G1137,'პრეზ. ფონდი'!G1137)</f>
        <v>0</v>
      </c>
      <c r="G1137" s="10">
        <f>SUM('ცვლილ. ბიუჯ.'!H1137,'ცვლილ. საკუთ.'!H1137,'მთავრ. ფონდი'!H1137,'პრეზ. ფონდი'!H1137)</f>
        <v>0</v>
      </c>
      <c r="H1137" s="10">
        <f>SUM('ცვლილ. ბიუჯ.'!I1137,'ცვლილ. საკუთ.'!I1137,'მთავრ. ფონდი'!I1137,'პრეზ. ფონდი'!I1137)</f>
        <v>0</v>
      </c>
      <c r="I1137" s="10">
        <f t="shared" si="67"/>
        <v>0</v>
      </c>
      <c r="J1137" s="10">
        <f t="shared" si="68"/>
        <v>0</v>
      </c>
    </row>
    <row r="1138" spans="1:10" x14ac:dyDescent="0.25">
      <c r="A1138" t="str">
        <f t="shared" si="66"/>
        <v>b</v>
      </c>
      <c r="B1138" s="8"/>
      <c r="C1138" s="9" t="s">
        <v>16</v>
      </c>
      <c r="D1138" s="10">
        <f>SUM('ცვლილ. ბიუჯ.'!E1138,'ცვლილ. საკუთ.'!E1138,'მთავრ. ფონდი'!E1138,'პრეზ. ფონდი'!E1138)</f>
        <v>0</v>
      </c>
      <c r="E1138" s="10">
        <f>SUM('ცვლილ. ბიუჯ.'!F1138,'ცვლილ. საკუთ.'!F1138,'მთავრ. ფონდი'!F1138,'პრეზ. ფონდი'!F1138)</f>
        <v>0</v>
      </c>
      <c r="F1138" s="10">
        <f>SUM('ცვლილ. ბიუჯ.'!G1138,'ცვლილ. საკუთ.'!G1138,'მთავრ. ფონდი'!G1138,'პრეზ. ფონდი'!G1138)</f>
        <v>0</v>
      </c>
      <c r="G1138" s="10">
        <f>SUM('ცვლილ. ბიუჯ.'!H1138,'ცვლილ. საკუთ.'!H1138,'მთავრ. ფონდი'!H1138,'პრეზ. ფონდი'!H1138)</f>
        <v>0</v>
      </c>
      <c r="H1138" s="10">
        <f>SUM('ცვლილ. ბიუჯ.'!I1138,'ცვლილ. საკუთ.'!I1138,'მთავრ. ფონდი'!I1138,'პრეზ. ფონდი'!I1138)</f>
        <v>0</v>
      </c>
      <c r="I1138" s="10">
        <f t="shared" si="67"/>
        <v>0</v>
      </c>
      <c r="J1138" s="10">
        <f t="shared" si="68"/>
        <v>0</v>
      </c>
    </row>
    <row r="1139" spans="1:10" x14ac:dyDescent="0.25">
      <c r="A1139" t="str">
        <f t="shared" si="66"/>
        <v>a</v>
      </c>
      <c r="B1139" s="8"/>
      <c r="C1139" s="9" t="s">
        <v>17</v>
      </c>
      <c r="D1139" s="10">
        <f>SUM('ცვლილ. ბიუჯ.'!E1139,'ცვლილ. საკუთ.'!E1139,'მთავრ. ფონდი'!E1139,'პრეზ. ფონდი'!E1139)</f>
        <v>100000</v>
      </c>
      <c r="E1139" s="10">
        <f>SUM('ცვლილ. ბიუჯ.'!F1139,'ცვლილ. საკუთ.'!F1139,'მთავრ. ფონდი'!F1139,'პრეზ. ფონდი'!F1139)</f>
        <v>0</v>
      </c>
      <c r="F1139" s="10">
        <f>SUM('ცვლილ. ბიუჯ.'!G1139,'ცვლილ. საკუთ.'!G1139,'მთავრ. ფონდი'!G1139,'პრეზ. ფონდი'!G1139)</f>
        <v>0</v>
      </c>
      <c r="G1139" s="10">
        <f>SUM('ცვლილ. ბიუჯ.'!H1139,'ცვლილ. საკუთ.'!H1139,'მთავრ. ფონდი'!H1139,'პრეზ. ფონდი'!H1139)</f>
        <v>100000</v>
      </c>
      <c r="H1139" s="10">
        <f>SUM('ცვლილ. ბიუჯ.'!I1139,'ცვლილ. საკუთ.'!I1139,'მთავრ. ფონდი'!I1139,'პრეზ. ფონდი'!I1139)</f>
        <v>0</v>
      </c>
      <c r="I1139" s="10">
        <f t="shared" si="67"/>
        <v>0</v>
      </c>
      <c r="J1139" s="10">
        <f t="shared" si="68"/>
        <v>100000</v>
      </c>
    </row>
    <row r="1140" spans="1:10" x14ac:dyDescent="0.25">
      <c r="A1140" t="str">
        <f t="shared" si="66"/>
        <v>b</v>
      </c>
      <c r="B1140" s="5"/>
      <c r="C1140" s="6" t="s">
        <v>18</v>
      </c>
      <c r="D1140" s="7">
        <f>SUM('ცვლილ. ბიუჯ.'!E1140,'ცვლილ. საკუთ.'!E1140,'მთავრ. ფონდი'!E1140,'პრეზ. ფონდი'!E1140)</f>
        <v>0</v>
      </c>
      <c r="E1140" s="10">
        <f>SUM('ცვლილ. ბიუჯ.'!F1140,'ცვლილ. საკუთ.'!F1140,'მთავრ. ფონდი'!F1140,'პრეზ. ფონდი'!F1140)</f>
        <v>0</v>
      </c>
      <c r="F1140" s="10">
        <f>SUM('ცვლილ. ბიუჯ.'!G1140,'ცვლილ. საკუთ.'!G1140,'მთავრ. ფონდი'!G1140,'პრეზ. ფონდი'!G1140)</f>
        <v>0</v>
      </c>
      <c r="G1140" s="10">
        <f>SUM('ცვლილ. ბიუჯ.'!H1140,'ცვლილ. საკუთ.'!H1140,'მთავრ. ფონდი'!H1140,'პრეზ. ფონდი'!H1140)</f>
        <v>0</v>
      </c>
      <c r="H1140" s="10">
        <f>SUM('ცვლილ. ბიუჯ.'!I1140,'ცვლილ. საკუთ.'!I1140,'მთავრ. ფონდი'!I1140,'პრეზ. ფონდი'!I1140)</f>
        <v>0</v>
      </c>
      <c r="I1140" s="7">
        <f t="shared" si="67"/>
        <v>0</v>
      </c>
      <c r="J1140" s="7">
        <f t="shared" si="68"/>
        <v>0</v>
      </c>
    </row>
    <row r="1141" spans="1:10" x14ac:dyDescent="0.25">
      <c r="A1141" t="str">
        <f t="shared" si="66"/>
        <v>b</v>
      </c>
      <c r="B1141" s="5"/>
      <c r="C1141" s="6" t="s">
        <v>19</v>
      </c>
      <c r="D1141" s="7">
        <f>SUM('ცვლილ. ბიუჯ.'!E1141,'ცვლილ. საკუთ.'!E1141,'მთავრ. ფონდი'!E1141,'პრეზ. ფონდი'!E1141)</f>
        <v>0</v>
      </c>
      <c r="E1141" s="10">
        <f>SUM('ცვლილ. ბიუჯ.'!F1141,'ცვლილ. საკუთ.'!F1141,'მთავრ. ფონდი'!F1141,'პრეზ. ფონდი'!F1141)</f>
        <v>0</v>
      </c>
      <c r="F1141" s="10">
        <f>SUM('ცვლილ. ბიუჯ.'!G1141,'ცვლილ. საკუთ.'!G1141,'მთავრ. ფონდი'!G1141,'პრეზ. ფონდი'!G1141)</f>
        <v>0</v>
      </c>
      <c r="G1141" s="10">
        <f>SUM('ცვლილ. ბიუჯ.'!H1141,'ცვლილ. საკუთ.'!H1141,'მთავრ. ფონდი'!H1141,'პრეზ. ფონდი'!H1141)</f>
        <v>0</v>
      </c>
      <c r="H1141" s="10">
        <f>SUM('ცვლილ. ბიუჯ.'!I1141,'ცვლილ. საკუთ.'!I1141,'მთავრ. ფონდი'!I1141,'პრეზ. ფონდი'!I1141)</f>
        <v>0</v>
      </c>
      <c r="I1141" s="7">
        <f t="shared" si="67"/>
        <v>0</v>
      </c>
      <c r="J1141" s="7">
        <f t="shared" si="68"/>
        <v>0</v>
      </c>
    </row>
    <row r="1142" spans="1:10" ht="15.75" thickBot="1" x14ac:dyDescent="0.3">
      <c r="A1142" t="str">
        <f t="shared" si="66"/>
        <v>b</v>
      </c>
      <c r="B1142" s="11"/>
      <c r="C1142" s="12" t="s">
        <v>20</v>
      </c>
      <c r="D1142" s="13">
        <f>SUM('ცვლილ. ბიუჯ.'!E1142,'ცვლილ. საკუთ.'!E1142,'მთავრ. ფონდი'!E1142,'პრეზ. ფონდი'!E1142)</f>
        <v>0</v>
      </c>
      <c r="E1142" s="10">
        <f>SUM('ცვლილ. ბიუჯ.'!F1142,'ცვლილ. საკუთ.'!F1142,'მთავრ. ფონდი'!F1142,'პრეზ. ფონდი'!F1142)</f>
        <v>0</v>
      </c>
      <c r="F1142" s="10">
        <f>SUM('ცვლილ. ბიუჯ.'!G1142,'ცვლილ. საკუთ.'!G1142,'მთავრ. ფონდი'!G1142,'პრეზ. ფონდი'!G1142)</f>
        <v>0</v>
      </c>
      <c r="G1142" s="10">
        <f>SUM('ცვლილ. ბიუჯ.'!H1142,'ცვლილ. საკუთ.'!H1142,'მთავრ. ფონდი'!H1142,'პრეზ. ფონდი'!H1142)</f>
        <v>0</v>
      </c>
      <c r="H1142" s="10">
        <f>SUM('ცვლილ. ბიუჯ.'!I1142,'ცვლილ. საკუთ.'!I1142,'მთავრ. ფონდი'!I1142,'პრეზ. ფონდი'!I1142)</f>
        <v>0</v>
      </c>
      <c r="I1142" s="13">
        <f t="shared" si="67"/>
        <v>0</v>
      </c>
      <c r="J1142" s="13">
        <f t="shared" si="68"/>
        <v>0</v>
      </c>
    </row>
    <row r="1143" spans="1:10" ht="15.75" thickTop="1" x14ac:dyDescent="0.25"/>
  </sheetData>
  <autoFilter ref="A2:J1142"/>
  <customSheetViews>
    <customSheetView guid="{D5A2A8BA-BDA4-4AA2-8B7D-A1E1AFC3D0A5}" scale="90" showPageBreaks="1" showGridLines="0" printArea="1" showAutoFilter="1" view="pageBreakPreview">
      <pane ySplit="2" topLeftCell="A3" activePane="bottomLeft" state="frozen"/>
      <selection pane="bottomLeft" activeCell="K1" sqref="K1:K1048576"/>
      <colBreaks count="1" manualBreakCount="1">
        <brk id="8" max="1033" man="1"/>
      </colBreaks>
      <pageMargins left="0.7" right="0.7" top="0.75" bottom="0.75" header="0.3" footer="0.3"/>
      <pageSetup scale="55" orientation="portrait" r:id="rId1"/>
      <autoFilter ref="A2:J2"/>
    </customSheetView>
  </customSheetViews>
  <mergeCells count="1">
    <mergeCell ref="B1:H1"/>
  </mergeCells>
  <pageMargins left="0.7" right="0.7" top="0.75" bottom="0.75" header="0.3" footer="0.3"/>
  <pageSetup scale="55" orientation="portrait" r:id="rId2"/>
  <colBreaks count="1" manualBreakCount="1">
    <brk id="8" max="1033" man="1"/>
  </colBreaks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1143"/>
  <sheetViews>
    <sheetView showGridLines="0" view="pageBreakPreview" zoomScale="85" zoomScaleNormal="100" zoomScaleSheetLayoutView="85" workbookViewId="0">
      <pane xSplit="3" ySplit="2" topLeftCell="D1111" activePane="bottomRight" state="frozen"/>
      <selection pane="topRight" activeCell="D1" sqref="D1"/>
      <selection pane="bottomLeft" activeCell="A3" sqref="A3"/>
      <selection pane="bottomRight" activeCell="P1133" sqref="P1133"/>
    </sheetView>
  </sheetViews>
  <sheetFormatPr defaultRowHeight="15" x14ac:dyDescent="0.25"/>
  <cols>
    <col min="1" max="1" width="3.28515625" customWidth="1"/>
    <col min="2" max="2" width="16.5703125" customWidth="1"/>
    <col min="3" max="3" width="50.140625" customWidth="1"/>
    <col min="4" max="4" width="13.7109375" style="41" customWidth="1"/>
    <col min="5" max="9" width="15.85546875" customWidth="1"/>
    <col min="10" max="10" width="19.140625" bestFit="1" customWidth="1"/>
    <col min="11" max="11" width="13.42578125" customWidth="1"/>
  </cols>
  <sheetData>
    <row r="1" spans="1:11" ht="45" customHeight="1" x14ac:dyDescent="0.25">
      <c r="B1" s="144" t="s">
        <v>250</v>
      </c>
      <c r="C1" s="144"/>
      <c r="D1" s="144"/>
      <c r="E1" s="144"/>
      <c r="F1" s="144"/>
      <c r="G1" s="144"/>
      <c r="H1" s="144"/>
      <c r="I1" s="144"/>
      <c r="J1" s="18">
        <f>E3</f>
        <v>-560000</v>
      </c>
    </row>
    <row r="2" spans="1:11" ht="30.75" thickBot="1" x14ac:dyDescent="0.3">
      <c r="B2" s="1" t="s">
        <v>0</v>
      </c>
      <c r="C2" s="1" t="s">
        <v>1</v>
      </c>
      <c r="D2" s="47" t="s">
        <v>185</v>
      </c>
      <c r="E2" s="2" t="s">
        <v>2</v>
      </c>
      <c r="F2" s="2" t="s">
        <v>3</v>
      </c>
      <c r="G2" s="2" t="s">
        <v>4</v>
      </c>
      <c r="H2" s="2" t="s">
        <v>5</v>
      </c>
      <c r="I2" s="2" t="s">
        <v>6</v>
      </c>
      <c r="J2" s="2" t="s">
        <v>183</v>
      </c>
      <c r="K2" s="2" t="s">
        <v>184</v>
      </c>
    </row>
    <row r="3" spans="1:11" ht="31.5" thickTop="1" thickBot="1" x14ac:dyDescent="0.3">
      <c r="A3" t="str">
        <f>IF(OR(E3&lt;&gt;0,F3&lt;&gt;0,G3&lt;&gt;0,H3&lt;&gt;0,I3&lt;&gt;0,),"a","b")</f>
        <v>a</v>
      </c>
      <c r="B3" s="16" t="s">
        <v>7</v>
      </c>
      <c r="C3" s="4" t="s">
        <v>8</v>
      </c>
      <c r="D3" s="44"/>
      <c r="E3" s="4">
        <f>E15+E267+E543+E1071+E1083</f>
        <v>-560000</v>
      </c>
      <c r="F3" s="4">
        <f t="shared" ref="F3:I14" si="0">SUM(F15,F267,F543,F1071,F1083)</f>
        <v>-35253000</v>
      </c>
      <c r="G3" s="4">
        <f t="shared" si="0"/>
        <v>10342500</v>
      </c>
      <c r="H3" s="4">
        <f t="shared" si="0"/>
        <v>4738000</v>
      </c>
      <c r="I3" s="4">
        <f t="shared" si="0"/>
        <v>19612500</v>
      </c>
      <c r="J3" s="4">
        <f>SUM(F3,G3)</f>
        <v>-24910500</v>
      </c>
      <c r="K3" s="4">
        <f>SUM(F3,G3,H3)</f>
        <v>-20172500</v>
      </c>
    </row>
    <row r="4" spans="1:11" ht="15.75" thickTop="1" x14ac:dyDescent="0.25">
      <c r="A4" t="str">
        <f t="shared" ref="A4:A67" si="1">IF(OR(E4&lt;&gt;0,F4&lt;&gt;0,G4&lt;&gt;0,H4&lt;&gt;0,I4&lt;&gt;0,),"a","b")</f>
        <v>a</v>
      </c>
      <c r="B4" s="5" t="s">
        <v>9</v>
      </c>
      <c r="C4" s="6" t="s">
        <v>10</v>
      </c>
      <c r="D4" s="45"/>
      <c r="E4" s="7">
        <f t="shared" ref="E4:E14" si="2">SUM(F4,G4,H4,I4)</f>
        <v>-878926</v>
      </c>
      <c r="F4" s="7">
        <f t="shared" si="0"/>
        <v>-35549241</v>
      </c>
      <c r="G4" s="7">
        <f t="shared" si="0"/>
        <v>10319815</v>
      </c>
      <c r="H4" s="7">
        <f t="shared" si="0"/>
        <v>4738000</v>
      </c>
      <c r="I4" s="7">
        <f t="shared" si="0"/>
        <v>19612500</v>
      </c>
      <c r="J4" s="7">
        <f t="shared" ref="J4:J67" si="3">SUM(F4,G4)</f>
        <v>-25229426</v>
      </c>
      <c r="K4" s="7">
        <f t="shared" ref="K4:K67" si="4">SUM(F4,G4,H4)</f>
        <v>-20491426</v>
      </c>
    </row>
    <row r="5" spans="1:11" x14ac:dyDescent="0.25">
      <c r="A5" t="str">
        <f t="shared" si="1"/>
        <v>a</v>
      </c>
      <c r="B5" s="8" t="s">
        <v>9</v>
      </c>
      <c r="C5" s="9" t="s">
        <v>11</v>
      </c>
      <c r="D5" s="43"/>
      <c r="E5" s="10">
        <f t="shared" si="2"/>
        <v>-66000</v>
      </c>
      <c r="F5" s="10">
        <f t="shared" si="0"/>
        <v>-17200</v>
      </c>
      <c r="G5" s="10">
        <f t="shared" si="0"/>
        <v>-48800</v>
      </c>
      <c r="H5" s="10">
        <f t="shared" si="0"/>
        <v>15000</v>
      </c>
      <c r="I5" s="10">
        <f t="shared" si="0"/>
        <v>-15000</v>
      </c>
      <c r="J5" s="10">
        <f t="shared" si="3"/>
        <v>-66000</v>
      </c>
      <c r="K5" s="10">
        <f t="shared" si="4"/>
        <v>-51000</v>
      </c>
    </row>
    <row r="6" spans="1:11" x14ac:dyDescent="0.25">
      <c r="A6" t="str">
        <f t="shared" si="1"/>
        <v>a</v>
      </c>
      <c r="B6" s="8" t="s">
        <v>9</v>
      </c>
      <c r="C6" s="9" t="s">
        <v>12</v>
      </c>
      <c r="D6" s="43"/>
      <c r="E6" s="10">
        <f t="shared" si="2"/>
        <v>222077</v>
      </c>
      <c r="F6" s="10">
        <f t="shared" si="0"/>
        <v>-853093</v>
      </c>
      <c r="G6" s="10">
        <f t="shared" si="0"/>
        <v>341980</v>
      </c>
      <c r="H6" s="10">
        <f t="shared" si="0"/>
        <v>-21000</v>
      </c>
      <c r="I6" s="10">
        <f t="shared" si="0"/>
        <v>754190</v>
      </c>
      <c r="J6" s="10">
        <f t="shared" si="3"/>
        <v>-511113</v>
      </c>
      <c r="K6" s="10">
        <f t="shared" si="4"/>
        <v>-532113</v>
      </c>
    </row>
    <row r="7" spans="1:11" x14ac:dyDescent="0.25">
      <c r="A7" t="str">
        <f t="shared" si="1"/>
        <v>b</v>
      </c>
      <c r="B7" s="8" t="s">
        <v>9</v>
      </c>
      <c r="C7" s="9" t="s">
        <v>13</v>
      </c>
      <c r="D7" s="43"/>
      <c r="E7" s="10">
        <f t="shared" si="2"/>
        <v>0</v>
      </c>
      <c r="F7" s="10">
        <f t="shared" si="0"/>
        <v>0</v>
      </c>
      <c r="G7" s="10">
        <f t="shared" si="0"/>
        <v>0</v>
      </c>
      <c r="H7" s="10">
        <f t="shared" si="0"/>
        <v>0</v>
      </c>
      <c r="I7" s="10">
        <f t="shared" si="0"/>
        <v>0</v>
      </c>
      <c r="J7" s="10">
        <f t="shared" si="3"/>
        <v>0</v>
      </c>
      <c r="K7" s="10">
        <f t="shared" si="4"/>
        <v>0</v>
      </c>
    </row>
    <row r="8" spans="1:11" x14ac:dyDescent="0.25">
      <c r="A8" t="str">
        <f t="shared" si="1"/>
        <v>b</v>
      </c>
      <c r="B8" s="8" t="s">
        <v>9</v>
      </c>
      <c r="C8" s="9" t="s">
        <v>14</v>
      </c>
      <c r="D8" s="43"/>
      <c r="E8" s="10">
        <f t="shared" si="2"/>
        <v>0</v>
      </c>
      <c r="F8" s="10">
        <f t="shared" si="0"/>
        <v>0</v>
      </c>
      <c r="G8" s="10">
        <f t="shared" si="0"/>
        <v>0</v>
      </c>
      <c r="H8" s="10">
        <f t="shared" si="0"/>
        <v>0</v>
      </c>
      <c r="I8" s="10">
        <f t="shared" si="0"/>
        <v>0</v>
      </c>
      <c r="J8" s="10">
        <f t="shared" si="3"/>
        <v>0</v>
      </c>
      <c r="K8" s="10">
        <f t="shared" si="4"/>
        <v>0</v>
      </c>
    </row>
    <row r="9" spans="1:11" x14ac:dyDescent="0.25">
      <c r="A9" t="str">
        <f t="shared" si="1"/>
        <v>a</v>
      </c>
      <c r="B9" s="8" t="s">
        <v>9</v>
      </c>
      <c r="C9" s="9" t="s">
        <v>15</v>
      </c>
      <c r="D9" s="43"/>
      <c r="E9" s="10">
        <f t="shared" si="2"/>
        <v>46800</v>
      </c>
      <c r="F9" s="10">
        <f t="shared" si="0"/>
        <v>46800</v>
      </c>
      <c r="G9" s="10">
        <f t="shared" si="0"/>
        <v>0</v>
      </c>
      <c r="H9" s="10">
        <f t="shared" si="0"/>
        <v>0</v>
      </c>
      <c r="I9" s="10">
        <f t="shared" si="0"/>
        <v>0</v>
      </c>
      <c r="J9" s="10">
        <f t="shared" si="3"/>
        <v>46800</v>
      </c>
      <c r="K9" s="10">
        <f t="shared" si="4"/>
        <v>46800</v>
      </c>
    </row>
    <row r="10" spans="1:11" x14ac:dyDescent="0.25">
      <c r="A10" t="str">
        <f t="shared" si="1"/>
        <v>a</v>
      </c>
      <c r="B10" s="8" t="s">
        <v>9</v>
      </c>
      <c r="C10" s="9" t="s">
        <v>16</v>
      </c>
      <c r="D10" s="43"/>
      <c r="E10" s="10">
        <f t="shared" si="2"/>
        <v>3251909</v>
      </c>
      <c r="F10" s="10">
        <f t="shared" si="0"/>
        <v>-34395154</v>
      </c>
      <c r="G10" s="10">
        <f t="shared" si="0"/>
        <v>9590253</v>
      </c>
      <c r="H10" s="10">
        <f t="shared" si="0"/>
        <v>4344000</v>
      </c>
      <c r="I10" s="10">
        <f t="shared" si="0"/>
        <v>23712810</v>
      </c>
      <c r="J10" s="10">
        <f t="shared" si="3"/>
        <v>-24804901</v>
      </c>
      <c r="K10" s="10">
        <f t="shared" si="4"/>
        <v>-20460901</v>
      </c>
    </row>
    <row r="11" spans="1:11" x14ac:dyDescent="0.25">
      <c r="A11" t="str">
        <f t="shared" si="1"/>
        <v>a</v>
      </c>
      <c r="B11" s="8" t="s">
        <v>9</v>
      </c>
      <c r="C11" s="9" t="s">
        <v>17</v>
      </c>
      <c r="D11" s="43"/>
      <c r="E11" s="10">
        <f t="shared" si="2"/>
        <v>-4333712</v>
      </c>
      <c r="F11" s="10">
        <f t="shared" si="0"/>
        <v>-330594</v>
      </c>
      <c r="G11" s="10">
        <f t="shared" si="0"/>
        <v>436382</v>
      </c>
      <c r="H11" s="10">
        <f t="shared" si="0"/>
        <v>400000</v>
      </c>
      <c r="I11" s="10">
        <f t="shared" si="0"/>
        <v>-4839500</v>
      </c>
      <c r="J11" s="10">
        <f t="shared" si="3"/>
        <v>105788</v>
      </c>
      <c r="K11" s="10">
        <f t="shared" si="4"/>
        <v>505788</v>
      </c>
    </row>
    <row r="12" spans="1:11" x14ac:dyDescent="0.25">
      <c r="A12" t="str">
        <f t="shared" si="1"/>
        <v>a</v>
      </c>
      <c r="B12" s="5" t="s">
        <v>9</v>
      </c>
      <c r="C12" s="6" t="s">
        <v>18</v>
      </c>
      <c r="D12" s="45"/>
      <c r="E12" s="7">
        <f t="shared" si="2"/>
        <v>-3000</v>
      </c>
      <c r="F12" s="7">
        <f t="shared" si="0"/>
        <v>2000</v>
      </c>
      <c r="G12" s="7">
        <f t="shared" si="0"/>
        <v>-5000</v>
      </c>
      <c r="H12" s="7">
        <f t="shared" si="0"/>
        <v>0</v>
      </c>
      <c r="I12" s="7">
        <f t="shared" si="0"/>
        <v>0</v>
      </c>
      <c r="J12" s="7">
        <f t="shared" si="3"/>
        <v>-3000</v>
      </c>
      <c r="K12" s="7">
        <f t="shared" si="4"/>
        <v>-3000</v>
      </c>
    </row>
    <row r="13" spans="1:11" x14ac:dyDescent="0.25">
      <c r="A13" t="str">
        <f t="shared" si="1"/>
        <v>b</v>
      </c>
      <c r="B13" s="5" t="s">
        <v>9</v>
      </c>
      <c r="C13" s="6" t="s">
        <v>19</v>
      </c>
      <c r="D13" s="45"/>
      <c r="E13" s="7">
        <f t="shared" si="2"/>
        <v>0</v>
      </c>
      <c r="F13" s="7">
        <f t="shared" si="0"/>
        <v>0</v>
      </c>
      <c r="G13" s="7">
        <f t="shared" si="0"/>
        <v>0</v>
      </c>
      <c r="H13" s="7">
        <f t="shared" si="0"/>
        <v>0</v>
      </c>
      <c r="I13" s="7">
        <f t="shared" si="0"/>
        <v>0</v>
      </c>
      <c r="J13" s="7">
        <f t="shared" si="3"/>
        <v>0</v>
      </c>
      <c r="K13" s="7">
        <f t="shared" si="4"/>
        <v>0</v>
      </c>
    </row>
    <row r="14" spans="1:11" ht="15.75" thickBot="1" x14ac:dyDescent="0.3">
      <c r="A14" t="str">
        <f t="shared" si="1"/>
        <v>a</v>
      </c>
      <c r="B14" s="11" t="s">
        <v>9</v>
      </c>
      <c r="C14" s="12" t="s">
        <v>20</v>
      </c>
      <c r="D14" s="46"/>
      <c r="E14" s="13">
        <f t="shared" si="2"/>
        <v>321926</v>
      </c>
      <c r="F14" s="13">
        <f t="shared" si="0"/>
        <v>294241</v>
      </c>
      <c r="G14" s="13">
        <f t="shared" si="0"/>
        <v>27685</v>
      </c>
      <c r="H14" s="13">
        <f t="shared" si="0"/>
        <v>0</v>
      </c>
      <c r="I14" s="13">
        <f t="shared" si="0"/>
        <v>0</v>
      </c>
      <c r="J14" s="13">
        <f t="shared" si="3"/>
        <v>321926</v>
      </c>
      <c r="K14" s="13">
        <f t="shared" si="4"/>
        <v>321926</v>
      </c>
    </row>
    <row r="15" spans="1:11" ht="31.5" thickTop="1" thickBot="1" x14ac:dyDescent="0.3">
      <c r="A15" t="str">
        <f t="shared" si="1"/>
        <v>a</v>
      </c>
      <c r="B15" s="16" t="s">
        <v>21</v>
      </c>
      <c r="C15" s="4" t="s">
        <v>22</v>
      </c>
      <c r="D15" s="44"/>
      <c r="E15" s="4">
        <f>SUM(F15,G15,H15,I15)</f>
        <v>-36000</v>
      </c>
      <c r="F15" s="4">
        <f t="shared" ref="F15:I17" si="5">SUM(F27,F39,F87,F99,F243,F255,)</f>
        <v>71000</v>
      </c>
      <c r="G15" s="4">
        <f t="shared" si="5"/>
        <v>85000</v>
      </c>
      <c r="H15" s="4">
        <f t="shared" si="5"/>
        <v>-89000</v>
      </c>
      <c r="I15" s="4">
        <f t="shared" si="5"/>
        <v>-103000</v>
      </c>
      <c r="J15" s="4">
        <f t="shared" si="3"/>
        <v>156000</v>
      </c>
      <c r="K15" s="4">
        <f t="shared" si="4"/>
        <v>67000</v>
      </c>
    </row>
    <row r="16" spans="1:11" ht="15.75" thickTop="1" x14ac:dyDescent="0.25">
      <c r="A16" t="str">
        <f t="shared" si="1"/>
        <v>a</v>
      </c>
      <c r="B16" s="5"/>
      <c r="C16" s="6" t="s">
        <v>10</v>
      </c>
      <c r="D16" s="45"/>
      <c r="E16" s="7">
        <f t="shared" ref="E16:E50" si="6">SUM(F16,G16,H16,I16)</f>
        <v>-55559</v>
      </c>
      <c r="F16" s="7">
        <f t="shared" si="5"/>
        <v>46441</v>
      </c>
      <c r="G16" s="7">
        <f t="shared" si="5"/>
        <v>90000</v>
      </c>
      <c r="H16" s="7">
        <f t="shared" si="5"/>
        <v>-89000</v>
      </c>
      <c r="I16" s="7">
        <f t="shared" si="5"/>
        <v>-103000</v>
      </c>
      <c r="J16" s="7">
        <f t="shared" si="3"/>
        <v>136441</v>
      </c>
      <c r="K16" s="7">
        <f t="shared" si="4"/>
        <v>47441</v>
      </c>
    </row>
    <row r="17" spans="1:11" x14ac:dyDescent="0.25">
      <c r="A17" t="str">
        <f t="shared" si="1"/>
        <v>a</v>
      </c>
      <c r="B17" s="8"/>
      <c r="C17" s="9" t="s">
        <v>11</v>
      </c>
      <c r="D17" s="43"/>
      <c r="E17" s="10">
        <f t="shared" si="6"/>
        <v>-66000</v>
      </c>
      <c r="F17" s="10">
        <f>SUM(F29,F41,F89,F101,F245,F257,)</f>
        <v>-17200</v>
      </c>
      <c r="G17" s="10">
        <f t="shared" si="5"/>
        <v>-48800</v>
      </c>
      <c r="H17" s="10">
        <f t="shared" si="5"/>
        <v>15000</v>
      </c>
      <c r="I17" s="10">
        <f t="shared" si="5"/>
        <v>-15000</v>
      </c>
      <c r="J17" s="10">
        <f t="shared" si="3"/>
        <v>-66000</v>
      </c>
      <c r="K17" s="10">
        <f t="shared" si="4"/>
        <v>-51000</v>
      </c>
    </row>
    <row r="18" spans="1:11" x14ac:dyDescent="0.25">
      <c r="A18" t="str">
        <f t="shared" si="1"/>
        <v>a</v>
      </c>
      <c r="B18" s="8"/>
      <c r="C18" s="9" t="s">
        <v>12</v>
      </c>
      <c r="D18" s="43"/>
      <c r="E18" s="10">
        <f t="shared" si="6"/>
        <v>-94149</v>
      </c>
      <c r="F18" s="10">
        <f t="shared" ref="F18:I26" si="7">SUM(F30,F42,F90,F102,F246,F258,)</f>
        <v>-17209</v>
      </c>
      <c r="G18" s="10">
        <f t="shared" si="7"/>
        <v>99060</v>
      </c>
      <c r="H18" s="10">
        <f t="shared" si="7"/>
        <v>-96000</v>
      </c>
      <c r="I18" s="10">
        <f t="shared" si="7"/>
        <v>-80000</v>
      </c>
      <c r="J18" s="10">
        <f t="shared" si="3"/>
        <v>81851</v>
      </c>
      <c r="K18" s="10">
        <f t="shared" si="4"/>
        <v>-14149</v>
      </c>
    </row>
    <row r="19" spans="1:11" x14ac:dyDescent="0.25">
      <c r="A19" t="str">
        <f t="shared" si="1"/>
        <v>b</v>
      </c>
      <c r="B19" s="8"/>
      <c r="C19" s="9" t="s">
        <v>13</v>
      </c>
      <c r="D19" s="43"/>
      <c r="E19" s="10">
        <f t="shared" si="6"/>
        <v>0</v>
      </c>
      <c r="F19" s="10">
        <f t="shared" si="7"/>
        <v>0</v>
      </c>
      <c r="G19" s="10">
        <f t="shared" si="7"/>
        <v>0</v>
      </c>
      <c r="H19" s="10">
        <f t="shared" si="7"/>
        <v>0</v>
      </c>
      <c r="I19" s="10">
        <f t="shared" si="7"/>
        <v>0</v>
      </c>
      <c r="J19" s="10">
        <f t="shared" si="3"/>
        <v>0</v>
      </c>
      <c r="K19" s="10">
        <f t="shared" si="4"/>
        <v>0</v>
      </c>
    </row>
    <row r="20" spans="1:11" x14ac:dyDescent="0.25">
      <c r="A20" t="str">
        <f t="shared" si="1"/>
        <v>b</v>
      </c>
      <c r="B20" s="8"/>
      <c r="C20" s="9" t="s">
        <v>14</v>
      </c>
      <c r="D20" s="43"/>
      <c r="E20" s="10">
        <f t="shared" si="6"/>
        <v>0</v>
      </c>
      <c r="F20" s="10">
        <f t="shared" si="7"/>
        <v>0</v>
      </c>
      <c r="G20" s="10">
        <f t="shared" si="7"/>
        <v>0</v>
      </c>
      <c r="H20" s="10">
        <f t="shared" si="7"/>
        <v>0</v>
      </c>
      <c r="I20" s="10">
        <f t="shared" si="7"/>
        <v>0</v>
      </c>
      <c r="J20" s="10">
        <f t="shared" si="3"/>
        <v>0</v>
      </c>
      <c r="K20" s="10">
        <f t="shared" si="4"/>
        <v>0</v>
      </c>
    </row>
    <row r="21" spans="1:11" x14ac:dyDescent="0.25">
      <c r="A21" t="str">
        <f t="shared" si="1"/>
        <v>a</v>
      </c>
      <c r="B21" s="8"/>
      <c r="C21" s="9" t="s">
        <v>15</v>
      </c>
      <c r="D21" s="43"/>
      <c r="E21" s="10">
        <f t="shared" si="6"/>
        <v>46800</v>
      </c>
      <c r="F21" s="10">
        <f t="shared" si="7"/>
        <v>46800</v>
      </c>
      <c r="G21" s="10">
        <f t="shared" si="7"/>
        <v>0</v>
      </c>
      <c r="H21" s="10">
        <f t="shared" si="7"/>
        <v>0</v>
      </c>
      <c r="I21" s="10">
        <f t="shared" si="7"/>
        <v>0</v>
      </c>
      <c r="J21" s="10">
        <f t="shared" si="3"/>
        <v>46800</v>
      </c>
      <c r="K21" s="10">
        <f t="shared" si="4"/>
        <v>46800</v>
      </c>
    </row>
    <row r="22" spans="1:11" x14ac:dyDescent="0.25">
      <c r="A22" t="str">
        <f t="shared" si="1"/>
        <v>a</v>
      </c>
      <c r="B22" s="8"/>
      <c r="C22" s="9" t="s">
        <v>16</v>
      </c>
      <c r="D22" s="43"/>
      <c r="E22" s="10">
        <f t="shared" si="6"/>
        <v>47940</v>
      </c>
      <c r="F22" s="10">
        <f t="shared" si="7"/>
        <v>34200</v>
      </c>
      <c r="G22" s="10">
        <f t="shared" si="7"/>
        <v>29740</v>
      </c>
      <c r="H22" s="10">
        <f t="shared" si="7"/>
        <v>-8000</v>
      </c>
      <c r="I22" s="10">
        <f t="shared" si="7"/>
        <v>-8000</v>
      </c>
      <c r="J22" s="10">
        <f t="shared" si="3"/>
        <v>63940</v>
      </c>
      <c r="K22" s="10">
        <f t="shared" si="4"/>
        <v>55940</v>
      </c>
    </row>
    <row r="23" spans="1:11" x14ac:dyDescent="0.25">
      <c r="A23" t="str">
        <f t="shared" si="1"/>
        <v>a</v>
      </c>
      <c r="B23" s="8"/>
      <c r="C23" s="9" t="s">
        <v>17</v>
      </c>
      <c r="D23" s="43"/>
      <c r="E23" s="10">
        <f t="shared" si="6"/>
        <v>9850</v>
      </c>
      <c r="F23" s="10">
        <f t="shared" si="7"/>
        <v>-150</v>
      </c>
      <c r="G23" s="10">
        <f t="shared" si="7"/>
        <v>10000</v>
      </c>
      <c r="H23" s="10">
        <f t="shared" si="7"/>
        <v>0</v>
      </c>
      <c r="I23" s="10">
        <f t="shared" si="7"/>
        <v>0</v>
      </c>
      <c r="J23" s="10">
        <f t="shared" si="3"/>
        <v>9850</v>
      </c>
      <c r="K23" s="10">
        <f t="shared" si="4"/>
        <v>9850</v>
      </c>
    </row>
    <row r="24" spans="1:11" x14ac:dyDescent="0.25">
      <c r="A24" t="str">
        <f t="shared" si="1"/>
        <v>a</v>
      </c>
      <c r="B24" s="5"/>
      <c r="C24" s="6" t="s">
        <v>18</v>
      </c>
      <c r="D24" s="45"/>
      <c r="E24" s="7">
        <f t="shared" si="6"/>
        <v>0</v>
      </c>
      <c r="F24" s="7">
        <f t="shared" si="7"/>
        <v>5000</v>
      </c>
      <c r="G24" s="7">
        <f t="shared" si="7"/>
        <v>-5000</v>
      </c>
      <c r="H24" s="7">
        <f t="shared" si="7"/>
        <v>0</v>
      </c>
      <c r="I24" s="7">
        <f t="shared" si="7"/>
        <v>0</v>
      </c>
      <c r="J24" s="7">
        <f t="shared" si="3"/>
        <v>0</v>
      </c>
      <c r="K24" s="7">
        <f t="shared" si="4"/>
        <v>0</v>
      </c>
    </row>
    <row r="25" spans="1:11" x14ac:dyDescent="0.25">
      <c r="A25" t="str">
        <f t="shared" si="1"/>
        <v>b</v>
      </c>
      <c r="B25" s="5"/>
      <c r="C25" s="6" t="s">
        <v>19</v>
      </c>
      <c r="D25" s="45"/>
      <c r="E25" s="7">
        <f t="shared" si="6"/>
        <v>0</v>
      </c>
      <c r="F25" s="7">
        <f t="shared" si="7"/>
        <v>0</v>
      </c>
      <c r="G25" s="7">
        <f t="shared" si="7"/>
        <v>0</v>
      </c>
      <c r="H25" s="7">
        <f t="shared" si="7"/>
        <v>0</v>
      </c>
      <c r="I25" s="7">
        <f t="shared" si="7"/>
        <v>0</v>
      </c>
      <c r="J25" s="7">
        <f t="shared" si="3"/>
        <v>0</v>
      </c>
      <c r="K25" s="7">
        <f t="shared" si="4"/>
        <v>0</v>
      </c>
    </row>
    <row r="26" spans="1:11" ht="15.75" thickBot="1" x14ac:dyDescent="0.3">
      <c r="A26" t="str">
        <f t="shared" si="1"/>
        <v>a</v>
      </c>
      <c r="B26" s="11"/>
      <c r="C26" s="12" t="s">
        <v>20</v>
      </c>
      <c r="D26" s="46"/>
      <c r="E26" s="13">
        <f t="shared" si="6"/>
        <v>19559</v>
      </c>
      <c r="F26" s="13">
        <f t="shared" si="7"/>
        <v>19559</v>
      </c>
      <c r="G26" s="13">
        <f t="shared" si="7"/>
        <v>0</v>
      </c>
      <c r="H26" s="13">
        <f t="shared" si="7"/>
        <v>0</v>
      </c>
      <c r="I26" s="13">
        <f t="shared" si="7"/>
        <v>0</v>
      </c>
      <c r="J26" s="13">
        <f t="shared" si="3"/>
        <v>19559</v>
      </c>
      <c r="K26" s="13">
        <f t="shared" si="4"/>
        <v>19559</v>
      </c>
    </row>
    <row r="27" spans="1:11" ht="46.5" thickTop="1" thickBot="1" x14ac:dyDescent="0.3">
      <c r="A27" t="str">
        <f t="shared" si="1"/>
        <v>a</v>
      </c>
      <c r="B27" s="3" t="s">
        <v>23</v>
      </c>
      <c r="C27" s="4" t="s">
        <v>24</v>
      </c>
      <c r="D27" s="44"/>
      <c r="E27" s="4">
        <f t="shared" si="6"/>
        <v>-163400</v>
      </c>
      <c r="F27" s="4">
        <f>SUM(F28,F36,F37,F38)</f>
        <v>71000</v>
      </c>
      <c r="G27" s="4">
        <f t="shared" ref="G27:I27" si="8">SUM(G28,G36,G37,G38)</f>
        <v>66800</v>
      </c>
      <c r="H27" s="4">
        <f t="shared" si="8"/>
        <v>-143600</v>
      </c>
      <c r="I27" s="4">
        <f t="shared" si="8"/>
        <v>-157600</v>
      </c>
      <c r="J27" s="4">
        <f t="shared" si="3"/>
        <v>137800</v>
      </c>
      <c r="K27" s="4">
        <f t="shared" si="4"/>
        <v>-5800</v>
      </c>
    </row>
    <row r="28" spans="1:11" ht="15.75" thickTop="1" x14ac:dyDescent="0.25">
      <c r="A28" t="str">
        <f t="shared" si="1"/>
        <v>a</v>
      </c>
      <c r="B28" s="5"/>
      <c r="C28" s="6" t="s">
        <v>10</v>
      </c>
      <c r="D28" s="45"/>
      <c r="E28" s="7">
        <f t="shared" si="6"/>
        <v>-164029</v>
      </c>
      <c r="F28" s="7">
        <f>SUM(F29:F35)</f>
        <v>65371</v>
      </c>
      <c r="G28" s="7">
        <f t="shared" ref="G28:I28" si="9">SUM(G29:G35)</f>
        <v>71800</v>
      </c>
      <c r="H28" s="7">
        <f t="shared" si="9"/>
        <v>-143600</v>
      </c>
      <c r="I28" s="7">
        <f t="shared" si="9"/>
        <v>-157600</v>
      </c>
      <c r="J28" s="7">
        <f t="shared" si="3"/>
        <v>137171</v>
      </c>
      <c r="K28" s="7">
        <f t="shared" si="4"/>
        <v>-6429</v>
      </c>
    </row>
    <row r="29" spans="1:11" ht="30" x14ac:dyDescent="0.25">
      <c r="A29" t="str">
        <f t="shared" si="1"/>
        <v>a</v>
      </c>
      <c r="B29" s="8"/>
      <c r="C29" s="9" t="s">
        <v>11</v>
      </c>
      <c r="D29" s="43" t="s">
        <v>387</v>
      </c>
      <c r="E29" s="10">
        <f t="shared" si="6"/>
        <v>-171400</v>
      </c>
      <c r="F29" s="10">
        <v>-3000</v>
      </c>
      <c r="G29" s="10">
        <f>-18200-5000</f>
        <v>-23200</v>
      </c>
      <c r="H29" s="10">
        <f>-54600-18000</f>
        <v>-72600</v>
      </c>
      <c r="I29" s="10">
        <f>-54600-18000</f>
        <v>-72600</v>
      </c>
      <c r="J29" s="10">
        <f t="shared" si="3"/>
        <v>-26200</v>
      </c>
      <c r="K29" s="10">
        <f t="shared" si="4"/>
        <v>-98800</v>
      </c>
    </row>
    <row r="30" spans="1:11" ht="30" x14ac:dyDescent="0.25">
      <c r="A30" t="str">
        <f t="shared" si="1"/>
        <v>a</v>
      </c>
      <c r="B30" s="8"/>
      <c r="C30" s="9" t="s">
        <v>12</v>
      </c>
      <c r="D30" s="43" t="s">
        <v>353</v>
      </c>
      <c r="E30" s="10">
        <f t="shared" si="6"/>
        <v>-2629</v>
      </c>
      <c r="F30" s="10">
        <f>-5000-2000+70371</f>
        <v>63371</v>
      </c>
      <c r="G30" s="10">
        <f>5000+85000</f>
        <v>90000</v>
      </c>
      <c r="H30" s="10">
        <v>-71000</v>
      </c>
      <c r="I30" s="10">
        <v>-85000</v>
      </c>
      <c r="J30" s="10">
        <f t="shared" si="3"/>
        <v>153371</v>
      </c>
      <c r="K30" s="10">
        <f t="shared" si="4"/>
        <v>82371</v>
      </c>
    </row>
    <row r="31" spans="1:11" x14ac:dyDescent="0.25">
      <c r="A31" t="str">
        <f t="shared" si="1"/>
        <v>b</v>
      </c>
      <c r="B31" s="8"/>
      <c r="C31" s="9" t="s">
        <v>13</v>
      </c>
      <c r="D31" s="43"/>
      <c r="E31" s="10">
        <f t="shared" si="6"/>
        <v>0</v>
      </c>
      <c r="F31" s="10"/>
      <c r="G31" s="10"/>
      <c r="H31" s="10"/>
      <c r="I31" s="10"/>
      <c r="J31" s="10">
        <f t="shared" si="3"/>
        <v>0</v>
      </c>
      <c r="K31" s="10">
        <f t="shared" si="4"/>
        <v>0</v>
      </c>
    </row>
    <row r="32" spans="1:11" x14ac:dyDescent="0.25">
      <c r="A32" t="str">
        <f t="shared" si="1"/>
        <v>b</v>
      </c>
      <c r="B32" s="8"/>
      <c r="C32" s="9" t="s">
        <v>14</v>
      </c>
      <c r="D32" s="43"/>
      <c r="E32" s="10">
        <f t="shared" si="6"/>
        <v>0</v>
      </c>
      <c r="F32" s="10"/>
      <c r="G32" s="10"/>
      <c r="H32" s="10"/>
      <c r="I32" s="10"/>
      <c r="J32" s="10">
        <f t="shared" si="3"/>
        <v>0</v>
      </c>
      <c r="K32" s="10">
        <f t="shared" si="4"/>
        <v>0</v>
      </c>
    </row>
    <row r="33" spans="1:11" x14ac:dyDescent="0.25">
      <c r="A33" t="str">
        <f t="shared" si="1"/>
        <v>b</v>
      </c>
      <c r="B33" s="8"/>
      <c r="C33" s="9" t="s">
        <v>15</v>
      </c>
      <c r="D33" s="43"/>
      <c r="E33" s="10">
        <f t="shared" si="6"/>
        <v>0</v>
      </c>
      <c r="F33" s="10"/>
      <c r="G33" s="10"/>
      <c r="H33" s="10"/>
      <c r="I33" s="10"/>
      <c r="J33" s="10">
        <f t="shared" si="3"/>
        <v>0</v>
      </c>
      <c r="K33" s="10">
        <f t="shared" si="4"/>
        <v>0</v>
      </c>
    </row>
    <row r="34" spans="1:11" x14ac:dyDescent="0.25">
      <c r="A34" t="str">
        <f t="shared" si="1"/>
        <v>a</v>
      </c>
      <c r="B34" s="8"/>
      <c r="C34" s="9" t="s">
        <v>16</v>
      </c>
      <c r="D34" s="43" t="s">
        <v>380</v>
      </c>
      <c r="E34" s="10">
        <f t="shared" si="6"/>
        <v>10000</v>
      </c>
      <c r="F34" s="10">
        <v>5000</v>
      </c>
      <c r="G34" s="10">
        <v>5000</v>
      </c>
      <c r="H34" s="10"/>
      <c r="I34" s="10"/>
      <c r="J34" s="10">
        <f t="shared" si="3"/>
        <v>10000</v>
      </c>
      <c r="K34" s="10">
        <f t="shared" si="4"/>
        <v>10000</v>
      </c>
    </row>
    <row r="35" spans="1:11" x14ac:dyDescent="0.25">
      <c r="A35" t="str">
        <f t="shared" si="1"/>
        <v>b</v>
      </c>
      <c r="B35" s="8"/>
      <c r="C35" s="9" t="s">
        <v>17</v>
      </c>
      <c r="D35" s="43"/>
      <c r="E35" s="10">
        <f t="shared" si="6"/>
        <v>0</v>
      </c>
      <c r="F35" s="10"/>
      <c r="G35" s="10"/>
      <c r="H35" s="10"/>
      <c r="I35" s="10"/>
      <c r="J35" s="10">
        <f t="shared" si="3"/>
        <v>0</v>
      </c>
      <c r="K35" s="10">
        <f t="shared" si="4"/>
        <v>0</v>
      </c>
    </row>
    <row r="36" spans="1:11" x14ac:dyDescent="0.25">
      <c r="A36" t="str">
        <f t="shared" si="1"/>
        <v>a</v>
      </c>
      <c r="B36" s="5"/>
      <c r="C36" s="6" t="s">
        <v>18</v>
      </c>
      <c r="D36" s="45" t="s">
        <v>269</v>
      </c>
      <c r="E36" s="7">
        <f t="shared" si="6"/>
        <v>0</v>
      </c>
      <c r="F36" s="7">
        <v>5000</v>
      </c>
      <c r="G36" s="7">
        <v>-5000</v>
      </c>
      <c r="H36" s="7">
        <v>0</v>
      </c>
      <c r="I36" s="7">
        <v>0</v>
      </c>
      <c r="J36" s="7">
        <f t="shared" si="3"/>
        <v>0</v>
      </c>
      <c r="K36" s="7">
        <f t="shared" si="4"/>
        <v>0</v>
      </c>
    </row>
    <row r="37" spans="1:11" x14ac:dyDescent="0.25">
      <c r="A37" t="str">
        <f t="shared" si="1"/>
        <v>b</v>
      </c>
      <c r="B37" s="5"/>
      <c r="C37" s="6" t="s">
        <v>19</v>
      </c>
      <c r="D37" s="45"/>
      <c r="E37" s="7">
        <f t="shared" si="6"/>
        <v>0</v>
      </c>
      <c r="F37" s="7">
        <v>0</v>
      </c>
      <c r="G37" s="7">
        <v>0</v>
      </c>
      <c r="H37" s="7">
        <v>0</v>
      </c>
      <c r="I37" s="7">
        <v>0</v>
      </c>
      <c r="J37" s="7">
        <f t="shared" si="3"/>
        <v>0</v>
      </c>
      <c r="K37" s="7">
        <f t="shared" si="4"/>
        <v>0</v>
      </c>
    </row>
    <row r="38" spans="1:11" ht="15.75" thickBot="1" x14ac:dyDescent="0.3">
      <c r="A38" t="str">
        <f t="shared" si="1"/>
        <v>a</v>
      </c>
      <c r="B38" s="11"/>
      <c r="C38" s="12" t="s">
        <v>20</v>
      </c>
      <c r="D38" s="46" t="s">
        <v>298</v>
      </c>
      <c r="E38" s="13">
        <f t="shared" si="6"/>
        <v>629</v>
      </c>
      <c r="F38" s="13">
        <v>629</v>
      </c>
      <c r="G38" s="13">
        <v>0</v>
      </c>
      <c r="H38" s="13">
        <v>0</v>
      </c>
      <c r="I38" s="13">
        <v>0</v>
      </c>
      <c r="J38" s="13">
        <f t="shared" si="3"/>
        <v>629</v>
      </c>
      <c r="K38" s="13">
        <f t="shared" si="4"/>
        <v>629</v>
      </c>
    </row>
    <row r="39" spans="1:11" ht="31.5" thickTop="1" thickBot="1" x14ac:dyDescent="0.3">
      <c r="A39" t="str">
        <f t="shared" si="1"/>
        <v>b</v>
      </c>
      <c r="B39" s="16" t="s">
        <v>25</v>
      </c>
      <c r="C39" s="4" t="s">
        <v>26</v>
      </c>
      <c r="D39" s="44"/>
      <c r="E39" s="4">
        <f t="shared" si="6"/>
        <v>0</v>
      </c>
      <c r="F39" s="4">
        <f>SUM(F51,F63,F75)</f>
        <v>0</v>
      </c>
      <c r="G39" s="4">
        <f t="shared" ref="G39:I39" si="10">SUM(G51,G63,G75)</f>
        <v>0</v>
      </c>
      <c r="H39" s="4">
        <f t="shared" si="10"/>
        <v>0</v>
      </c>
      <c r="I39" s="4">
        <f t="shared" si="10"/>
        <v>0</v>
      </c>
      <c r="J39" s="4">
        <f t="shared" si="3"/>
        <v>0</v>
      </c>
      <c r="K39" s="4">
        <f t="shared" si="4"/>
        <v>0</v>
      </c>
    </row>
    <row r="40" spans="1:11" ht="15.75" thickTop="1" x14ac:dyDescent="0.25">
      <c r="A40" t="str">
        <f t="shared" si="1"/>
        <v>b</v>
      </c>
      <c r="B40" s="5"/>
      <c r="C40" s="6" t="s">
        <v>10</v>
      </c>
      <c r="D40" s="45"/>
      <c r="E40" s="7">
        <f t="shared" si="6"/>
        <v>0</v>
      </c>
      <c r="F40" s="7">
        <f t="shared" ref="F40:I50" si="11">SUM(F52,F64,F76)</f>
        <v>0</v>
      </c>
      <c r="G40" s="7">
        <f t="shared" si="11"/>
        <v>0</v>
      </c>
      <c r="H40" s="7">
        <f t="shared" si="11"/>
        <v>0</v>
      </c>
      <c r="I40" s="7">
        <f t="shared" si="11"/>
        <v>0</v>
      </c>
      <c r="J40" s="7">
        <f t="shared" si="3"/>
        <v>0</v>
      </c>
      <c r="K40" s="7">
        <f t="shared" si="4"/>
        <v>0</v>
      </c>
    </row>
    <row r="41" spans="1:11" x14ac:dyDescent="0.25">
      <c r="A41" t="str">
        <f t="shared" si="1"/>
        <v>a</v>
      </c>
      <c r="B41" s="8"/>
      <c r="C41" s="9" t="s">
        <v>11</v>
      </c>
      <c r="D41" s="43"/>
      <c r="E41" s="10">
        <f t="shared" si="6"/>
        <v>0</v>
      </c>
      <c r="F41" s="10">
        <f t="shared" si="11"/>
        <v>-8000</v>
      </c>
      <c r="G41" s="10">
        <f t="shared" si="11"/>
        <v>-28000</v>
      </c>
      <c r="H41" s="10">
        <f t="shared" si="11"/>
        <v>33000</v>
      </c>
      <c r="I41" s="10">
        <f t="shared" si="11"/>
        <v>3000</v>
      </c>
      <c r="J41" s="10">
        <f t="shared" si="3"/>
        <v>-36000</v>
      </c>
      <c r="K41" s="10">
        <f t="shared" si="4"/>
        <v>-3000</v>
      </c>
    </row>
    <row r="42" spans="1:11" x14ac:dyDescent="0.25">
      <c r="A42" t="str">
        <f t="shared" si="1"/>
        <v>a</v>
      </c>
      <c r="B42" s="8"/>
      <c r="C42" s="9" t="s">
        <v>12</v>
      </c>
      <c r="D42" s="43"/>
      <c r="E42" s="10">
        <f t="shared" si="6"/>
        <v>0</v>
      </c>
      <c r="F42" s="10">
        <f t="shared" si="11"/>
        <v>5000</v>
      </c>
      <c r="G42" s="10">
        <f t="shared" si="11"/>
        <v>25000</v>
      </c>
      <c r="H42" s="10">
        <f t="shared" si="11"/>
        <v>-30000</v>
      </c>
      <c r="I42" s="10">
        <f t="shared" si="11"/>
        <v>0</v>
      </c>
      <c r="J42" s="10">
        <f t="shared" si="3"/>
        <v>30000</v>
      </c>
      <c r="K42" s="10">
        <f t="shared" si="4"/>
        <v>0</v>
      </c>
    </row>
    <row r="43" spans="1:11" x14ac:dyDescent="0.25">
      <c r="A43" t="str">
        <f t="shared" si="1"/>
        <v>b</v>
      </c>
      <c r="B43" s="8"/>
      <c r="C43" s="9" t="s">
        <v>13</v>
      </c>
      <c r="D43" s="43"/>
      <c r="E43" s="10">
        <f t="shared" si="6"/>
        <v>0</v>
      </c>
      <c r="F43" s="10">
        <f t="shared" si="11"/>
        <v>0</v>
      </c>
      <c r="G43" s="10">
        <f t="shared" si="11"/>
        <v>0</v>
      </c>
      <c r="H43" s="10">
        <f t="shared" si="11"/>
        <v>0</v>
      </c>
      <c r="I43" s="10">
        <f t="shared" si="11"/>
        <v>0</v>
      </c>
      <c r="J43" s="10">
        <f t="shared" si="3"/>
        <v>0</v>
      </c>
      <c r="K43" s="10">
        <f t="shared" si="4"/>
        <v>0</v>
      </c>
    </row>
    <row r="44" spans="1:11" x14ac:dyDescent="0.25">
      <c r="A44" t="str">
        <f t="shared" si="1"/>
        <v>b</v>
      </c>
      <c r="B44" s="8"/>
      <c r="C44" s="9" t="s">
        <v>14</v>
      </c>
      <c r="D44" s="43"/>
      <c r="E44" s="10">
        <f t="shared" si="6"/>
        <v>0</v>
      </c>
      <c r="F44" s="10">
        <f t="shared" si="11"/>
        <v>0</v>
      </c>
      <c r="G44" s="10">
        <f t="shared" si="11"/>
        <v>0</v>
      </c>
      <c r="H44" s="10">
        <f t="shared" si="11"/>
        <v>0</v>
      </c>
      <c r="I44" s="10">
        <f t="shared" si="11"/>
        <v>0</v>
      </c>
      <c r="J44" s="10">
        <f t="shared" si="3"/>
        <v>0</v>
      </c>
      <c r="K44" s="10">
        <f t="shared" si="4"/>
        <v>0</v>
      </c>
    </row>
    <row r="45" spans="1:11" x14ac:dyDescent="0.25">
      <c r="A45" t="str">
        <f t="shared" si="1"/>
        <v>b</v>
      </c>
      <c r="B45" s="8"/>
      <c r="C45" s="9" t="s">
        <v>15</v>
      </c>
      <c r="D45" s="43"/>
      <c r="E45" s="10">
        <f t="shared" si="6"/>
        <v>0</v>
      </c>
      <c r="F45" s="10">
        <f t="shared" si="11"/>
        <v>0</v>
      </c>
      <c r="G45" s="10">
        <f t="shared" si="11"/>
        <v>0</v>
      </c>
      <c r="H45" s="10">
        <f t="shared" si="11"/>
        <v>0</v>
      </c>
      <c r="I45" s="10">
        <f t="shared" si="11"/>
        <v>0</v>
      </c>
      <c r="J45" s="10">
        <f t="shared" si="3"/>
        <v>0</v>
      </c>
      <c r="K45" s="10">
        <f t="shared" si="4"/>
        <v>0</v>
      </c>
    </row>
    <row r="46" spans="1:11" x14ac:dyDescent="0.25">
      <c r="A46" t="str">
        <f t="shared" si="1"/>
        <v>a</v>
      </c>
      <c r="B46" s="8"/>
      <c r="C46" s="9" t="s">
        <v>16</v>
      </c>
      <c r="D46" s="43"/>
      <c r="E46" s="10">
        <f t="shared" si="6"/>
        <v>0</v>
      </c>
      <c r="F46" s="10">
        <f t="shared" si="11"/>
        <v>3000</v>
      </c>
      <c r="G46" s="10">
        <f t="shared" si="11"/>
        <v>3000</v>
      </c>
      <c r="H46" s="10">
        <f t="shared" si="11"/>
        <v>-3000</v>
      </c>
      <c r="I46" s="10">
        <f t="shared" si="11"/>
        <v>-3000</v>
      </c>
      <c r="J46" s="10">
        <f t="shared" si="3"/>
        <v>6000</v>
      </c>
      <c r="K46" s="10">
        <f t="shared" si="4"/>
        <v>3000</v>
      </c>
    </row>
    <row r="47" spans="1:11" x14ac:dyDescent="0.25">
      <c r="A47" t="str">
        <f t="shared" si="1"/>
        <v>b</v>
      </c>
      <c r="B47" s="8"/>
      <c r="C47" s="9" t="s">
        <v>17</v>
      </c>
      <c r="D47" s="43"/>
      <c r="E47" s="10">
        <f t="shared" si="6"/>
        <v>0</v>
      </c>
      <c r="F47" s="10">
        <f t="shared" si="11"/>
        <v>0</v>
      </c>
      <c r="G47" s="10">
        <f t="shared" si="11"/>
        <v>0</v>
      </c>
      <c r="H47" s="10">
        <f t="shared" si="11"/>
        <v>0</v>
      </c>
      <c r="I47" s="10">
        <f t="shared" si="11"/>
        <v>0</v>
      </c>
      <c r="J47" s="10">
        <f t="shared" si="3"/>
        <v>0</v>
      </c>
      <c r="K47" s="10">
        <f t="shared" si="4"/>
        <v>0</v>
      </c>
    </row>
    <row r="48" spans="1:11" x14ac:dyDescent="0.25">
      <c r="A48" t="str">
        <f t="shared" si="1"/>
        <v>b</v>
      </c>
      <c r="B48" s="5"/>
      <c r="C48" s="6" t="s">
        <v>18</v>
      </c>
      <c r="D48" s="45"/>
      <c r="E48" s="7">
        <f t="shared" si="6"/>
        <v>0</v>
      </c>
      <c r="F48" s="7">
        <f t="shared" si="11"/>
        <v>0</v>
      </c>
      <c r="G48" s="7">
        <f t="shared" si="11"/>
        <v>0</v>
      </c>
      <c r="H48" s="7">
        <f t="shared" si="11"/>
        <v>0</v>
      </c>
      <c r="I48" s="7">
        <f t="shared" si="11"/>
        <v>0</v>
      </c>
      <c r="J48" s="7">
        <f t="shared" si="3"/>
        <v>0</v>
      </c>
      <c r="K48" s="7">
        <f t="shared" si="4"/>
        <v>0</v>
      </c>
    </row>
    <row r="49" spans="1:11" x14ac:dyDescent="0.25">
      <c r="A49" t="str">
        <f t="shared" si="1"/>
        <v>b</v>
      </c>
      <c r="B49" s="5"/>
      <c r="C49" s="6" t="s">
        <v>19</v>
      </c>
      <c r="D49" s="45"/>
      <c r="E49" s="7">
        <f t="shared" si="6"/>
        <v>0</v>
      </c>
      <c r="F49" s="7">
        <f t="shared" si="11"/>
        <v>0</v>
      </c>
      <c r="G49" s="7">
        <f t="shared" si="11"/>
        <v>0</v>
      </c>
      <c r="H49" s="7">
        <f t="shared" si="11"/>
        <v>0</v>
      </c>
      <c r="I49" s="7">
        <f t="shared" si="11"/>
        <v>0</v>
      </c>
      <c r="J49" s="7">
        <f t="shared" si="3"/>
        <v>0</v>
      </c>
      <c r="K49" s="7">
        <f t="shared" si="4"/>
        <v>0</v>
      </c>
    </row>
    <row r="50" spans="1:11" ht="15.75" thickBot="1" x14ac:dyDescent="0.3">
      <c r="A50" t="str">
        <f t="shared" si="1"/>
        <v>b</v>
      </c>
      <c r="B50" s="11"/>
      <c r="C50" s="12" t="s">
        <v>20</v>
      </c>
      <c r="D50" s="46"/>
      <c r="E50" s="13">
        <f t="shared" si="6"/>
        <v>0</v>
      </c>
      <c r="F50" s="13">
        <f t="shared" si="11"/>
        <v>0</v>
      </c>
      <c r="G50" s="13">
        <f t="shared" si="11"/>
        <v>0</v>
      </c>
      <c r="H50" s="13">
        <f t="shared" si="11"/>
        <v>0</v>
      </c>
      <c r="I50" s="13">
        <f t="shared" si="11"/>
        <v>0</v>
      </c>
      <c r="J50" s="13">
        <f t="shared" si="3"/>
        <v>0</v>
      </c>
      <c r="K50" s="13">
        <f t="shared" si="4"/>
        <v>0</v>
      </c>
    </row>
    <row r="51" spans="1:11" ht="31.5" thickTop="1" thickBot="1" x14ac:dyDescent="0.3">
      <c r="A51" t="str">
        <f t="shared" si="1"/>
        <v>b</v>
      </c>
      <c r="B51" s="3" t="s">
        <v>27</v>
      </c>
      <c r="C51" s="4" t="s">
        <v>26</v>
      </c>
      <c r="D51" s="44"/>
      <c r="E51" s="4">
        <f t="shared" ref="E51:E62" si="12">SUM(F51,G51,H51,I51)</f>
        <v>0</v>
      </c>
      <c r="F51" s="4">
        <f>SUM(F52,F60,F61,F62)</f>
        <v>0</v>
      </c>
      <c r="G51" s="4">
        <f t="shared" ref="G51:I51" si="13">SUM(G52,G60,G61,G62)</f>
        <v>0</v>
      </c>
      <c r="H51" s="4">
        <f t="shared" si="13"/>
        <v>0</v>
      </c>
      <c r="I51" s="4">
        <f t="shared" si="13"/>
        <v>0</v>
      </c>
      <c r="J51" s="4">
        <f t="shared" si="3"/>
        <v>0</v>
      </c>
      <c r="K51" s="4">
        <f t="shared" si="4"/>
        <v>0</v>
      </c>
    </row>
    <row r="52" spans="1:11" ht="15.75" thickTop="1" x14ac:dyDescent="0.25">
      <c r="A52" t="str">
        <f t="shared" si="1"/>
        <v>b</v>
      </c>
      <c r="B52" s="5"/>
      <c r="C52" s="6" t="s">
        <v>10</v>
      </c>
      <c r="D52" s="45"/>
      <c r="E52" s="7">
        <f t="shared" si="12"/>
        <v>0</v>
      </c>
      <c r="F52" s="7">
        <f>SUM(F53:F59)</f>
        <v>0</v>
      </c>
      <c r="G52" s="7">
        <f t="shared" ref="G52:I52" si="14">SUM(G53:G59)</f>
        <v>0</v>
      </c>
      <c r="H52" s="7">
        <f t="shared" si="14"/>
        <v>0</v>
      </c>
      <c r="I52" s="7">
        <f t="shared" si="14"/>
        <v>0</v>
      </c>
      <c r="J52" s="7">
        <f t="shared" si="3"/>
        <v>0</v>
      </c>
      <c r="K52" s="7">
        <f t="shared" si="4"/>
        <v>0</v>
      </c>
    </row>
    <row r="53" spans="1:11" ht="30" x14ac:dyDescent="0.25">
      <c r="A53" t="str">
        <f t="shared" si="1"/>
        <v>a</v>
      </c>
      <c r="B53" s="8"/>
      <c r="C53" s="9" t="s">
        <v>11</v>
      </c>
      <c r="D53" s="43" t="s">
        <v>339</v>
      </c>
      <c r="E53" s="10">
        <f t="shared" si="12"/>
        <v>0</v>
      </c>
      <c r="F53" s="10">
        <f>-3000-5000</f>
        <v>-8000</v>
      </c>
      <c r="G53" s="10">
        <f>5000-3000-30000</f>
        <v>-28000</v>
      </c>
      <c r="H53" s="10">
        <f>3000+30000</f>
        <v>33000</v>
      </c>
      <c r="I53" s="10">
        <v>3000</v>
      </c>
      <c r="J53" s="10">
        <f t="shared" si="3"/>
        <v>-36000</v>
      </c>
      <c r="K53" s="10">
        <f t="shared" si="4"/>
        <v>-3000</v>
      </c>
    </row>
    <row r="54" spans="1:11" x14ac:dyDescent="0.25">
      <c r="A54" t="str">
        <f t="shared" si="1"/>
        <v>a</v>
      </c>
      <c r="B54" s="8"/>
      <c r="C54" s="9" t="s">
        <v>12</v>
      </c>
      <c r="D54" s="43" t="s">
        <v>340</v>
      </c>
      <c r="E54" s="10">
        <f t="shared" si="12"/>
        <v>0</v>
      </c>
      <c r="F54" s="10">
        <v>5000</v>
      </c>
      <c r="G54" s="10">
        <f>-5000+30000</f>
        <v>25000</v>
      </c>
      <c r="H54" s="10">
        <v>-30000</v>
      </c>
      <c r="I54" s="10"/>
      <c r="J54" s="10">
        <f t="shared" si="3"/>
        <v>30000</v>
      </c>
      <c r="K54" s="10">
        <f t="shared" si="4"/>
        <v>0</v>
      </c>
    </row>
    <row r="55" spans="1:11" x14ac:dyDescent="0.25">
      <c r="A55" t="str">
        <f t="shared" si="1"/>
        <v>b</v>
      </c>
      <c r="B55" s="8"/>
      <c r="C55" s="9" t="s">
        <v>13</v>
      </c>
      <c r="D55" s="43"/>
      <c r="E55" s="10">
        <f t="shared" si="12"/>
        <v>0</v>
      </c>
      <c r="F55" s="10"/>
      <c r="G55" s="10"/>
      <c r="H55" s="10"/>
      <c r="I55" s="10"/>
      <c r="J55" s="10">
        <f t="shared" si="3"/>
        <v>0</v>
      </c>
      <c r="K55" s="10">
        <f t="shared" si="4"/>
        <v>0</v>
      </c>
    </row>
    <row r="56" spans="1:11" x14ac:dyDescent="0.25">
      <c r="A56" t="str">
        <f t="shared" si="1"/>
        <v>b</v>
      </c>
      <c r="B56" s="8"/>
      <c r="C56" s="9" t="s">
        <v>14</v>
      </c>
      <c r="D56" s="43"/>
      <c r="E56" s="10">
        <f t="shared" si="12"/>
        <v>0</v>
      </c>
      <c r="F56" s="10"/>
      <c r="G56" s="10"/>
      <c r="H56" s="10"/>
      <c r="I56" s="10"/>
      <c r="J56" s="10">
        <f t="shared" si="3"/>
        <v>0</v>
      </c>
      <c r="K56" s="10">
        <f t="shared" si="4"/>
        <v>0</v>
      </c>
    </row>
    <row r="57" spans="1:11" x14ac:dyDescent="0.25">
      <c r="A57" t="str">
        <f t="shared" si="1"/>
        <v>b</v>
      </c>
      <c r="B57" s="8"/>
      <c r="C57" s="9" t="s">
        <v>15</v>
      </c>
      <c r="D57" s="43"/>
      <c r="E57" s="10">
        <f t="shared" si="12"/>
        <v>0</v>
      </c>
      <c r="F57" s="10"/>
      <c r="G57" s="10"/>
      <c r="H57" s="10"/>
      <c r="I57" s="10"/>
      <c r="J57" s="10">
        <f t="shared" si="3"/>
        <v>0</v>
      </c>
      <c r="K57" s="10">
        <f t="shared" si="4"/>
        <v>0</v>
      </c>
    </row>
    <row r="58" spans="1:11" x14ac:dyDescent="0.25">
      <c r="A58" t="str">
        <f t="shared" si="1"/>
        <v>a</v>
      </c>
      <c r="B58" s="8"/>
      <c r="C58" s="9" t="s">
        <v>16</v>
      </c>
      <c r="D58" s="43" t="s">
        <v>333</v>
      </c>
      <c r="E58" s="10">
        <f t="shared" si="12"/>
        <v>0</v>
      </c>
      <c r="F58" s="10">
        <v>3000</v>
      </c>
      <c r="G58" s="10">
        <v>3000</v>
      </c>
      <c r="H58" s="10">
        <v>-3000</v>
      </c>
      <c r="I58" s="10">
        <v>-3000</v>
      </c>
      <c r="J58" s="10">
        <f t="shared" si="3"/>
        <v>6000</v>
      </c>
      <c r="K58" s="10">
        <f t="shared" si="4"/>
        <v>3000</v>
      </c>
    </row>
    <row r="59" spans="1:11" x14ac:dyDescent="0.25">
      <c r="A59" t="str">
        <f t="shared" si="1"/>
        <v>b</v>
      </c>
      <c r="B59" s="8"/>
      <c r="C59" s="9" t="s">
        <v>17</v>
      </c>
      <c r="D59" s="43"/>
      <c r="E59" s="10">
        <f t="shared" si="12"/>
        <v>0</v>
      </c>
      <c r="F59" s="10"/>
      <c r="G59" s="10"/>
      <c r="H59" s="10"/>
      <c r="I59" s="10"/>
      <c r="J59" s="10">
        <f t="shared" si="3"/>
        <v>0</v>
      </c>
      <c r="K59" s="10">
        <f t="shared" si="4"/>
        <v>0</v>
      </c>
    </row>
    <row r="60" spans="1:11" x14ac:dyDescent="0.25">
      <c r="A60" t="str">
        <f t="shared" si="1"/>
        <v>b</v>
      </c>
      <c r="B60" s="5"/>
      <c r="C60" s="6" t="s">
        <v>18</v>
      </c>
      <c r="D60" s="45"/>
      <c r="E60" s="7">
        <f t="shared" si="12"/>
        <v>0</v>
      </c>
      <c r="F60" s="7">
        <v>0</v>
      </c>
      <c r="G60" s="7">
        <v>0</v>
      </c>
      <c r="H60" s="7">
        <v>0</v>
      </c>
      <c r="I60" s="7">
        <v>0</v>
      </c>
      <c r="J60" s="7">
        <f t="shared" si="3"/>
        <v>0</v>
      </c>
      <c r="K60" s="7">
        <f t="shared" si="4"/>
        <v>0</v>
      </c>
    </row>
    <row r="61" spans="1:11" x14ac:dyDescent="0.25">
      <c r="A61" t="str">
        <f t="shared" si="1"/>
        <v>b</v>
      </c>
      <c r="B61" s="5"/>
      <c r="C61" s="6" t="s">
        <v>19</v>
      </c>
      <c r="D61" s="45"/>
      <c r="E61" s="7">
        <f t="shared" si="12"/>
        <v>0</v>
      </c>
      <c r="F61" s="7">
        <v>0</v>
      </c>
      <c r="G61" s="7">
        <v>0</v>
      </c>
      <c r="H61" s="7">
        <v>0</v>
      </c>
      <c r="I61" s="7">
        <v>0</v>
      </c>
      <c r="J61" s="7">
        <f t="shared" si="3"/>
        <v>0</v>
      </c>
      <c r="K61" s="7">
        <f t="shared" si="4"/>
        <v>0</v>
      </c>
    </row>
    <row r="62" spans="1:11" ht="15.75" thickBot="1" x14ac:dyDescent="0.3">
      <c r="A62" t="str">
        <f t="shared" si="1"/>
        <v>b</v>
      </c>
      <c r="B62" s="11"/>
      <c r="C62" s="12" t="s">
        <v>20</v>
      </c>
      <c r="D62" s="46"/>
      <c r="E62" s="13">
        <f t="shared" si="12"/>
        <v>0</v>
      </c>
      <c r="F62" s="13">
        <v>0</v>
      </c>
      <c r="G62" s="13">
        <v>0</v>
      </c>
      <c r="H62" s="13">
        <v>0</v>
      </c>
      <c r="I62" s="13">
        <v>0</v>
      </c>
      <c r="J62" s="13">
        <f t="shared" si="3"/>
        <v>0</v>
      </c>
      <c r="K62" s="13">
        <f t="shared" si="4"/>
        <v>0</v>
      </c>
    </row>
    <row r="63" spans="1:11" ht="31.5" thickTop="1" thickBot="1" x14ac:dyDescent="0.3">
      <c r="A63" t="str">
        <f t="shared" si="1"/>
        <v>b</v>
      </c>
      <c r="B63" s="3" t="s">
        <v>28</v>
      </c>
      <c r="C63" s="4" t="s">
        <v>29</v>
      </c>
      <c r="D63" s="44"/>
      <c r="E63" s="4">
        <f t="shared" ref="E63:E98" si="15">SUM(F63,G63,H63,I63)</f>
        <v>0</v>
      </c>
      <c r="F63" s="4">
        <f>SUM(F64,F72,F73,F74)</f>
        <v>0</v>
      </c>
      <c r="G63" s="4">
        <f t="shared" ref="G63:I63" si="16">SUM(G64,G72,G73,G74)</f>
        <v>0</v>
      </c>
      <c r="H63" s="4">
        <f t="shared" si="16"/>
        <v>0</v>
      </c>
      <c r="I63" s="4">
        <f t="shared" si="16"/>
        <v>0</v>
      </c>
      <c r="J63" s="4">
        <f t="shared" si="3"/>
        <v>0</v>
      </c>
      <c r="K63" s="4">
        <f t="shared" si="4"/>
        <v>0</v>
      </c>
    </row>
    <row r="64" spans="1:11" ht="15.75" thickTop="1" x14ac:dyDescent="0.25">
      <c r="A64" t="str">
        <f t="shared" si="1"/>
        <v>b</v>
      </c>
      <c r="B64" s="5"/>
      <c r="C64" s="6" t="s">
        <v>10</v>
      </c>
      <c r="D64" s="45"/>
      <c r="E64" s="7">
        <f t="shared" si="15"/>
        <v>0</v>
      </c>
      <c r="F64" s="7">
        <f>SUM(F65:F71)</f>
        <v>0</v>
      </c>
      <c r="G64" s="7">
        <f t="shared" ref="G64:I64" si="17">SUM(G65:G71)</f>
        <v>0</v>
      </c>
      <c r="H64" s="7">
        <f t="shared" si="17"/>
        <v>0</v>
      </c>
      <c r="I64" s="7">
        <f t="shared" si="17"/>
        <v>0</v>
      </c>
      <c r="J64" s="7">
        <f t="shared" si="3"/>
        <v>0</v>
      </c>
      <c r="K64" s="7">
        <f t="shared" si="4"/>
        <v>0</v>
      </c>
    </row>
    <row r="65" spans="1:11" x14ac:dyDescent="0.25">
      <c r="A65" t="str">
        <f t="shared" si="1"/>
        <v>b</v>
      </c>
      <c r="B65" s="8"/>
      <c r="C65" s="9" t="s">
        <v>11</v>
      </c>
      <c r="D65" s="43"/>
      <c r="E65" s="10">
        <f t="shared" si="15"/>
        <v>0</v>
      </c>
      <c r="F65" s="10"/>
      <c r="G65" s="10"/>
      <c r="H65" s="10"/>
      <c r="I65" s="10"/>
      <c r="J65" s="10">
        <f t="shared" si="3"/>
        <v>0</v>
      </c>
      <c r="K65" s="10">
        <f t="shared" si="4"/>
        <v>0</v>
      </c>
    </row>
    <row r="66" spans="1:11" x14ac:dyDescent="0.25">
      <c r="A66" t="str">
        <f t="shared" si="1"/>
        <v>b</v>
      </c>
      <c r="B66" s="8"/>
      <c r="C66" s="9" t="s">
        <v>12</v>
      </c>
      <c r="D66" s="43"/>
      <c r="E66" s="10">
        <f t="shared" si="15"/>
        <v>0</v>
      </c>
      <c r="F66" s="10"/>
      <c r="G66" s="10"/>
      <c r="H66" s="10"/>
      <c r="I66" s="10"/>
      <c r="J66" s="10">
        <f t="shared" si="3"/>
        <v>0</v>
      </c>
      <c r="K66" s="10">
        <f t="shared" si="4"/>
        <v>0</v>
      </c>
    </row>
    <row r="67" spans="1:11" x14ac:dyDescent="0.25">
      <c r="A67" t="str">
        <f t="shared" si="1"/>
        <v>b</v>
      </c>
      <c r="B67" s="8"/>
      <c r="C67" s="9" t="s">
        <v>13</v>
      </c>
      <c r="D67" s="43"/>
      <c r="E67" s="10">
        <f t="shared" si="15"/>
        <v>0</v>
      </c>
      <c r="F67" s="10"/>
      <c r="G67" s="10"/>
      <c r="H67" s="10"/>
      <c r="I67" s="10"/>
      <c r="J67" s="10">
        <f t="shared" si="3"/>
        <v>0</v>
      </c>
      <c r="K67" s="10">
        <f t="shared" si="4"/>
        <v>0</v>
      </c>
    </row>
    <row r="68" spans="1:11" x14ac:dyDescent="0.25">
      <c r="A68" t="str">
        <f t="shared" ref="A68:A131" si="18">IF(OR(E68&lt;&gt;0,F68&lt;&gt;0,G68&lt;&gt;0,H68&lt;&gt;0,I68&lt;&gt;0,),"a","b")</f>
        <v>b</v>
      </c>
      <c r="B68" s="8"/>
      <c r="C68" s="9" t="s">
        <v>14</v>
      </c>
      <c r="D68" s="43"/>
      <c r="E68" s="10">
        <f t="shared" si="15"/>
        <v>0</v>
      </c>
      <c r="F68" s="10"/>
      <c r="G68" s="10"/>
      <c r="H68" s="10"/>
      <c r="I68" s="10"/>
      <c r="J68" s="10">
        <f t="shared" ref="J68:J131" si="19">SUM(F68,G68)</f>
        <v>0</v>
      </c>
      <c r="K68" s="10">
        <f t="shared" ref="K68:K131" si="20">SUM(F68,G68,H68)</f>
        <v>0</v>
      </c>
    </row>
    <row r="69" spans="1:11" x14ac:dyDescent="0.25">
      <c r="A69" t="str">
        <f t="shared" si="18"/>
        <v>b</v>
      </c>
      <c r="B69" s="8"/>
      <c r="C69" s="9" t="s">
        <v>15</v>
      </c>
      <c r="D69" s="43"/>
      <c r="E69" s="10">
        <f t="shared" si="15"/>
        <v>0</v>
      </c>
      <c r="F69" s="10"/>
      <c r="G69" s="10"/>
      <c r="H69" s="10"/>
      <c r="I69" s="10"/>
      <c r="J69" s="10">
        <f t="shared" si="19"/>
        <v>0</v>
      </c>
      <c r="K69" s="10">
        <f t="shared" si="20"/>
        <v>0</v>
      </c>
    </row>
    <row r="70" spans="1:11" x14ac:dyDescent="0.25">
      <c r="A70" t="str">
        <f t="shared" si="18"/>
        <v>b</v>
      </c>
      <c r="B70" s="8"/>
      <c r="C70" s="9" t="s">
        <v>16</v>
      </c>
      <c r="D70" s="43"/>
      <c r="E70" s="10">
        <f t="shared" si="15"/>
        <v>0</v>
      </c>
      <c r="F70" s="10"/>
      <c r="G70" s="10"/>
      <c r="H70" s="10"/>
      <c r="I70" s="10"/>
      <c r="J70" s="10">
        <f t="shared" si="19"/>
        <v>0</v>
      </c>
      <c r="K70" s="10">
        <f t="shared" si="20"/>
        <v>0</v>
      </c>
    </row>
    <row r="71" spans="1:11" x14ac:dyDescent="0.25">
      <c r="A71" t="str">
        <f t="shared" si="18"/>
        <v>b</v>
      </c>
      <c r="B71" s="8"/>
      <c r="C71" s="9" t="s">
        <v>17</v>
      </c>
      <c r="D71" s="43"/>
      <c r="E71" s="10">
        <f t="shared" si="15"/>
        <v>0</v>
      </c>
      <c r="F71" s="10"/>
      <c r="G71" s="10"/>
      <c r="H71" s="10"/>
      <c r="I71" s="10"/>
      <c r="J71" s="10">
        <f t="shared" si="19"/>
        <v>0</v>
      </c>
      <c r="K71" s="10">
        <f t="shared" si="20"/>
        <v>0</v>
      </c>
    </row>
    <row r="72" spans="1:11" x14ac:dyDescent="0.25">
      <c r="A72" t="str">
        <f t="shared" si="18"/>
        <v>b</v>
      </c>
      <c r="B72" s="5"/>
      <c r="C72" s="6" t="s">
        <v>18</v>
      </c>
      <c r="D72" s="45"/>
      <c r="E72" s="7">
        <f t="shared" si="15"/>
        <v>0</v>
      </c>
      <c r="F72" s="7">
        <v>0</v>
      </c>
      <c r="G72" s="7">
        <v>0</v>
      </c>
      <c r="H72" s="7">
        <v>0</v>
      </c>
      <c r="I72" s="7">
        <v>0</v>
      </c>
      <c r="J72" s="7">
        <f t="shared" si="19"/>
        <v>0</v>
      </c>
      <c r="K72" s="7">
        <f t="shared" si="20"/>
        <v>0</v>
      </c>
    </row>
    <row r="73" spans="1:11" x14ac:dyDescent="0.25">
      <c r="A73" t="str">
        <f t="shared" si="18"/>
        <v>b</v>
      </c>
      <c r="B73" s="5"/>
      <c r="C73" s="6" t="s">
        <v>19</v>
      </c>
      <c r="D73" s="45"/>
      <c r="E73" s="7">
        <f t="shared" si="15"/>
        <v>0</v>
      </c>
      <c r="F73" s="7">
        <v>0</v>
      </c>
      <c r="G73" s="7">
        <v>0</v>
      </c>
      <c r="H73" s="7">
        <v>0</v>
      </c>
      <c r="I73" s="7">
        <v>0</v>
      </c>
      <c r="J73" s="7">
        <f t="shared" si="19"/>
        <v>0</v>
      </c>
      <c r="K73" s="7">
        <f t="shared" si="20"/>
        <v>0</v>
      </c>
    </row>
    <row r="74" spans="1:11" ht="15.75" thickBot="1" x14ac:dyDescent="0.3">
      <c r="A74" t="str">
        <f t="shared" si="18"/>
        <v>b</v>
      </c>
      <c r="B74" s="11"/>
      <c r="C74" s="12" t="s">
        <v>20</v>
      </c>
      <c r="D74" s="46"/>
      <c r="E74" s="13">
        <f t="shared" si="15"/>
        <v>0</v>
      </c>
      <c r="F74" s="13">
        <v>0</v>
      </c>
      <c r="G74" s="13">
        <v>0</v>
      </c>
      <c r="H74" s="13">
        <v>0</v>
      </c>
      <c r="I74" s="13">
        <v>0</v>
      </c>
      <c r="J74" s="13">
        <f t="shared" si="19"/>
        <v>0</v>
      </c>
      <c r="K74" s="13">
        <f t="shared" si="20"/>
        <v>0</v>
      </c>
    </row>
    <row r="75" spans="1:11" ht="31.5" thickTop="1" thickBot="1" x14ac:dyDescent="0.3">
      <c r="A75" t="str">
        <f t="shared" si="18"/>
        <v>b</v>
      </c>
      <c r="B75" s="3" t="s">
        <v>30</v>
      </c>
      <c r="C75" s="4" t="s">
        <v>31</v>
      </c>
      <c r="D75" s="44"/>
      <c r="E75" s="4">
        <f t="shared" si="15"/>
        <v>0</v>
      </c>
      <c r="F75" s="4">
        <f>SUM(F76,F84,F85,F86)</f>
        <v>0</v>
      </c>
      <c r="G75" s="4">
        <f t="shared" ref="G75:I75" si="21">SUM(G76,G84,G85,G86)</f>
        <v>0</v>
      </c>
      <c r="H75" s="4">
        <f t="shared" si="21"/>
        <v>0</v>
      </c>
      <c r="I75" s="4">
        <f t="shared" si="21"/>
        <v>0</v>
      </c>
      <c r="J75" s="4">
        <f t="shared" si="19"/>
        <v>0</v>
      </c>
      <c r="K75" s="4">
        <f t="shared" si="20"/>
        <v>0</v>
      </c>
    </row>
    <row r="76" spans="1:11" ht="15.75" thickTop="1" x14ac:dyDescent="0.25">
      <c r="A76" t="str">
        <f t="shared" si="18"/>
        <v>b</v>
      </c>
      <c r="B76" s="5"/>
      <c r="C76" s="6" t="s">
        <v>10</v>
      </c>
      <c r="D76" s="45"/>
      <c r="E76" s="7">
        <f t="shared" si="15"/>
        <v>0</v>
      </c>
      <c r="F76" s="7">
        <f>SUM(F77:F83)</f>
        <v>0</v>
      </c>
      <c r="G76" s="7">
        <f t="shared" ref="G76:I76" si="22">SUM(G77:G83)</f>
        <v>0</v>
      </c>
      <c r="H76" s="7">
        <f t="shared" si="22"/>
        <v>0</v>
      </c>
      <c r="I76" s="7">
        <f t="shared" si="22"/>
        <v>0</v>
      </c>
      <c r="J76" s="7">
        <f t="shared" si="19"/>
        <v>0</v>
      </c>
      <c r="K76" s="7">
        <f t="shared" si="20"/>
        <v>0</v>
      </c>
    </row>
    <row r="77" spans="1:11" x14ac:dyDescent="0.25">
      <c r="A77" t="str">
        <f t="shared" si="18"/>
        <v>b</v>
      </c>
      <c r="B77" s="8"/>
      <c r="C77" s="9" t="s">
        <v>11</v>
      </c>
      <c r="D77" s="43"/>
      <c r="E77" s="10">
        <f t="shared" si="15"/>
        <v>0</v>
      </c>
      <c r="F77" s="10"/>
      <c r="G77" s="10"/>
      <c r="H77" s="10"/>
      <c r="I77" s="10"/>
      <c r="J77" s="10">
        <f t="shared" si="19"/>
        <v>0</v>
      </c>
      <c r="K77" s="10">
        <f t="shared" si="20"/>
        <v>0</v>
      </c>
    </row>
    <row r="78" spans="1:11" x14ac:dyDescent="0.25">
      <c r="A78" t="str">
        <f t="shared" si="18"/>
        <v>b</v>
      </c>
      <c r="B78" s="8"/>
      <c r="C78" s="9" t="s">
        <v>12</v>
      </c>
      <c r="D78" s="43"/>
      <c r="E78" s="10">
        <f t="shared" si="15"/>
        <v>0</v>
      </c>
      <c r="F78" s="10"/>
      <c r="G78" s="10"/>
      <c r="H78" s="10"/>
      <c r="I78" s="10"/>
      <c r="J78" s="10">
        <f t="shared" si="19"/>
        <v>0</v>
      </c>
      <c r="K78" s="10">
        <f t="shared" si="20"/>
        <v>0</v>
      </c>
    </row>
    <row r="79" spans="1:11" x14ac:dyDescent="0.25">
      <c r="A79" t="str">
        <f t="shared" si="18"/>
        <v>b</v>
      </c>
      <c r="B79" s="8"/>
      <c r="C79" s="9" t="s">
        <v>13</v>
      </c>
      <c r="D79" s="43"/>
      <c r="E79" s="10">
        <f t="shared" si="15"/>
        <v>0</v>
      </c>
      <c r="F79" s="10"/>
      <c r="G79" s="10"/>
      <c r="H79" s="10"/>
      <c r="I79" s="10"/>
      <c r="J79" s="10">
        <f t="shared" si="19"/>
        <v>0</v>
      </c>
      <c r="K79" s="10">
        <f t="shared" si="20"/>
        <v>0</v>
      </c>
    </row>
    <row r="80" spans="1:11" x14ac:dyDescent="0.25">
      <c r="A80" t="str">
        <f t="shared" si="18"/>
        <v>b</v>
      </c>
      <c r="B80" s="8"/>
      <c r="C80" s="9" t="s">
        <v>14</v>
      </c>
      <c r="D80" s="43"/>
      <c r="E80" s="10">
        <f t="shared" si="15"/>
        <v>0</v>
      </c>
      <c r="F80" s="10"/>
      <c r="G80" s="10"/>
      <c r="H80" s="10"/>
      <c r="I80" s="10"/>
      <c r="J80" s="10">
        <f t="shared" si="19"/>
        <v>0</v>
      </c>
      <c r="K80" s="10">
        <f t="shared" si="20"/>
        <v>0</v>
      </c>
    </row>
    <row r="81" spans="1:11" x14ac:dyDescent="0.25">
      <c r="A81" t="str">
        <f t="shared" si="18"/>
        <v>b</v>
      </c>
      <c r="B81" s="8"/>
      <c r="C81" s="9" t="s">
        <v>15</v>
      </c>
      <c r="D81" s="43"/>
      <c r="E81" s="10">
        <f t="shared" si="15"/>
        <v>0</v>
      </c>
      <c r="F81" s="10"/>
      <c r="G81" s="10"/>
      <c r="H81" s="10"/>
      <c r="I81" s="10"/>
      <c r="J81" s="10">
        <f t="shared" si="19"/>
        <v>0</v>
      </c>
      <c r="K81" s="10">
        <f t="shared" si="20"/>
        <v>0</v>
      </c>
    </row>
    <row r="82" spans="1:11" x14ac:dyDescent="0.25">
      <c r="A82" t="str">
        <f t="shared" si="18"/>
        <v>b</v>
      </c>
      <c r="B82" s="8"/>
      <c r="C82" s="9" t="s">
        <v>16</v>
      </c>
      <c r="D82" s="43"/>
      <c r="E82" s="10">
        <f t="shared" si="15"/>
        <v>0</v>
      </c>
      <c r="F82" s="10"/>
      <c r="G82" s="10"/>
      <c r="H82" s="10"/>
      <c r="I82" s="10"/>
      <c r="J82" s="10">
        <f t="shared" si="19"/>
        <v>0</v>
      </c>
      <c r="K82" s="10">
        <f t="shared" si="20"/>
        <v>0</v>
      </c>
    </row>
    <row r="83" spans="1:11" x14ac:dyDescent="0.25">
      <c r="A83" t="str">
        <f t="shared" si="18"/>
        <v>b</v>
      </c>
      <c r="B83" s="8"/>
      <c r="C83" s="9" t="s">
        <v>17</v>
      </c>
      <c r="D83" s="43"/>
      <c r="E83" s="10">
        <f t="shared" si="15"/>
        <v>0</v>
      </c>
      <c r="F83" s="10"/>
      <c r="G83" s="10"/>
      <c r="H83" s="10"/>
      <c r="I83" s="10"/>
      <c r="J83" s="10">
        <f t="shared" si="19"/>
        <v>0</v>
      </c>
      <c r="K83" s="10">
        <f t="shared" si="20"/>
        <v>0</v>
      </c>
    </row>
    <row r="84" spans="1:11" x14ac:dyDescent="0.25">
      <c r="A84" t="str">
        <f t="shared" si="18"/>
        <v>b</v>
      </c>
      <c r="B84" s="5"/>
      <c r="C84" s="6" t="s">
        <v>18</v>
      </c>
      <c r="D84" s="45"/>
      <c r="E84" s="7">
        <f t="shared" si="15"/>
        <v>0</v>
      </c>
      <c r="F84" s="7">
        <v>0</v>
      </c>
      <c r="G84" s="7">
        <v>0</v>
      </c>
      <c r="H84" s="7">
        <v>0</v>
      </c>
      <c r="I84" s="7">
        <v>0</v>
      </c>
      <c r="J84" s="7">
        <f t="shared" si="19"/>
        <v>0</v>
      </c>
      <c r="K84" s="7">
        <f t="shared" si="20"/>
        <v>0</v>
      </c>
    </row>
    <row r="85" spans="1:11" x14ac:dyDescent="0.25">
      <c r="A85" t="str">
        <f t="shared" si="18"/>
        <v>b</v>
      </c>
      <c r="B85" s="5"/>
      <c r="C85" s="6" t="s">
        <v>19</v>
      </c>
      <c r="D85" s="45"/>
      <c r="E85" s="7">
        <f t="shared" si="15"/>
        <v>0</v>
      </c>
      <c r="F85" s="7">
        <v>0</v>
      </c>
      <c r="G85" s="7">
        <v>0</v>
      </c>
      <c r="H85" s="7">
        <v>0</v>
      </c>
      <c r="I85" s="7">
        <v>0</v>
      </c>
      <c r="J85" s="7">
        <f t="shared" si="19"/>
        <v>0</v>
      </c>
      <c r="K85" s="7">
        <f t="shared" si="20"/>
        <v>0</v>
      </c>
    </row>
    <row r="86" spans="1:11" ht="15.75" thickBot="1" x14ac:dyDescent="0.3">
      <c r="A86" t="str">
        <f t="shared" si="18"/>
        <v>b</v>
      </c>
      <c r="B86" s="11"/>
      <c r="C86" s="12" t="s">
        <v>20</v>
      </c>
      <c r="D86" s="46"/>
      <c r="E86" s="13">
        <f t="shared" si="15"/>
        <v>0</v>
      </c>
      <c r="F86" s="13">
        <v>0</v>
      </c>
      <c r="G86" s="13">
        <v>0</v>
      </c>
      <c r="H86" s="13">
        <v>0</v>
      </c>
      <c r="I86" s="13">
        <v>0</v>
      </c>
      <c r="J86" s="13">
        <f t="shared" si="19"/>
        <v>0</v>
      </c>
      <c r="K86" s="13">
        <f t="shared" si="20"/>
        <v>0</v>
      </c>
    </row>
    <row r="87" spans="1:11" ht="46.5" thickTop="1" thickBot="1" x14ac:dyDescent="0.3">
      <c r="A87" t="str">
        <f t="shared" si="18"/>
        <v>a</v>
      </c>
      <c r="B87" s="3" t="s">
        <v>32</v>
      </c>
      <c r="C87" s="14" t="s">
        <v>33</v>
      </c>
      <c r="D87" s="44"/>
      <c r="E87" s="4">
        <f t="shared" si="15"/>
        <v>-32250</v>
      </c>
      <c r="F87" s="4">
        <f>SUM(F88,F96,F97,F98)</f>
        <v>0</v>
      </c>
      <c r="G87" s="4">
        <f t="shared" ref="G87:I87" si="23">SUM(G88,G96,G97,G98)</f>
        <v>-32250</v>
      </c>
      <c r="H87" s="4">
        <f t="shared" si="23"/>
        <v>0</v>
      </c>
      <c r="I87" s="4">
        <f t="shared" si="23"/>
        <v>0</v>
      </c>
      <c r="J87" s="4">
        <f t="shared" si="19"/>
        <v>-32250</v>
      </c>
      <c r="K87" s="4">
        <f t="shared" si="20"/>
        <v>-32250</v>
      </c>
    </row>
    <row r="88" spans="1:11" ht="15.75" thickTop="1" x14ac:dyDescent="0.25">
      <c r="A88" t="str">
        <f t="shared" si="18"/>
        <v>a</v>
      </c>
      <c r="B88" s="5"/>
      <c r="C88" s="6" t="s">
        <v>10</v>
      </c>
      <c r="D88" s="45"/>
      <c r="E88" s="7">
        <f t="shared" si="15"/>
        <v>-33850</v>
      </c>
      <c r="F88" s="7">
        <f>SUM(F89:F95)</f>
        <v>-1600</v>
      </c>
      <c r="G88" s="7">
        <f t="shared" ref="G88:I88" si="24">SUM(G89:G95)</f>
        <v>-32250</v>
      </c>
      <c r="H88" s="7">
        <f t="shared" si="24"/>
        <v>0</v>
      </c>
      <c r="I88" s="7">
        <f t="shared" si="24"/>
        <v>0</v>
      </c>
      <c r="J88" s="7">
        <f t="shared" si="19"/>
        <v>-33850</v>
      </c>
      <c r="K88" s="7">
        <f t="shared" si="20"/>
        <v>-33850</v>
      </c>
    </row>
    <row r="89" spans="1:11" x14ac:dyDescent="0.25">
      <c r="A89" t="str">
        <f t="shared" si="18"/>
        <v>a</v>
      </c>
      <c r="B89" s="8"/>
      <c r="C89" s="9" t="s">
        <v>11</v>
      </c>
      <c r="D89" s="43" t="s">
        <v>322</v>
      </c>
      <c r="E89" s="10">
        <f t="shared" si="15"/>
        <v>-32250</v>
      </c>
      <c r="F89" s="10"/>
      <c r="G89" s="10">
        <v>-32250</v>
      </c>
      <c r="H89" s="10"/>
      <c r="I89" s="10"/>
      <c r="J89" s="10">
        <f t="shared" si="19"/>
        <v>-32250</v>
      </c>
      <c r="K89" s="10">
        <f t="shared" si="20"/>
        <v>-32250</v>
      </c>
    </row>
    <row r="90" spans="1:11" x14ac:dyDescent="0.25">
      <c r="A90" t="str">
        <f t="shared" si="18"/>
        <v>a</v>
      </c>
      <c r="B90" s="8"/>
      <c r="C90" s="9" t="s">
        <v>12</v>
      </c>
      <c r="D90" s="43" t="s">
        <v>284</v>
      </c>
      <c r="E90" s="10">
        <f t="shared" si="15"/>
        <v>-1600</v>
      </c>
      <c r="F90" s="10">
        <v>-1600</v>
      </c>
      <c r="G90" s="10"/>
      <c r="H90" s="10"/>
      <c r="I90" s="10"/>
      <c r="J90" s="10">
        <f t="shared" si="19"/>
        <v>-1600</v>
      </c>
      <c r="K90" s="10">
        <f t="shared" si="20"/>
        <v>-1600</v>
      </c>
    </row>
    <row r="91" spans="1:11" x14ac:dyDescent="0.25">
      <c r="A91" t="str">
        <f t="shared" si="18"/>
        <v>b</v>
      </c>
      <c r="B91" s="8"/>
      <c r="C91" s="9" t="s">
        <v>13</v>
      </c>
      <c r="D91" s="43"/>
      <c r="E91" s="10">
        <f t="shared" si="15"/>
        <v>0</v>
      </c>
      <c r="F91" s="10"/>
      <c r="G91" s="10"/>
      <c r="H91" s="10"/>
      <c r="I91" s="10"/>
      <c r="J91" s="10">
        <f t="shared" si="19"/>
        <v>0</v>
      </c>
      <c r="K91" s="10">
        <f t="shared" si="20"/>
        <v>0</v>
      </c>
    </row>
    <row r="92" spans="1:11" x14ac:dyDescent="0.25">
      <c r="A92" t="str">
        <f t="shared" si="18"/>
        <v>b</v>
      </c>
      <c r="B92" s="8"/>
      <c r="C92" s="9" t="s">
        <v>14</v>
      </c>
      <c r="D92" s="43"/>
      <c r="E92" s="10">
        <f t="shared" si="15"/>
        <v>0</v>
      </c>
      <c r="F92" s="10"/>
      <c r="G92" s="10"/>
      <c r="H92" s="10"/>
      <c r="I92" s="10"/>
      <c r="J92" s="10">
        <f t="shared" si="19"/>
        <v>0</v>
      </c>
      <c r="K92" s="10">
        <f t="shared" si="20"/>
        <v>0</v>
      </c>
    </row>
    <row r="93" spans="1:11" x14ac:dyDescent="0.25">
      <c r="A93" t="str">
        <f t="shared" si="18"/>
        <v>b</v>
      </c>
      <c r="B93" s="8"/>
      <c r="C93" s="9" t="s">
        <v>15</v>
      </c>
      <c r="D93" s="43"/>
      <c r="E93" s="10">
        <f t="shared" si="15"/>
        <v>0</v>
      </c>
      <c r="F93" s="10"/>
      <c r="G93" s="10"/>
      <c r="H93" s="10"/>
      <c r="I93" s="10"/>
      <c r="J93" s="10">
        <f t="shared" si="19"/>
        <v>0</v>
      </c>
      <c r="K93" s="10">
        <f t="shared" si="20"/>
        <v>0</v>
      </c>
    </row>
    <row r="94" spans="1:11" x14ac:dyDescent="0.25">
      <c r="A94" t="str">
        <f t="shared" si="18"/>
        <v>b</v>
      </c>
      <c r="B94" s="8"/>
      <c r="C94" s="9" t="s">
        <v>16</v>
      </c>
      <c r="D94" s="43"/>
      <c r="E94" s="10">
        <f t="shared" si="15"/>
        <v>0</v>
      </c>
      <c r="F94" s="10"/>
      <c r="G94" s="10"/>
      <c r="H94" s="10"/>
      <c r="I94" s="10"/>
      <c r="J94" s="10">
        <f t="shared" si="19"/>
        <v>0</v>
      </c>
      <c r="K94" s="10">
        <f t="shared" si="20"/>
        <v>0</v>
      </c>
    </row>
    <row r="95" spans="1:11" x14ac:dyDescent="0.25">
      <c r="A95" t="str">
        <f t="shared" si="18"/>
        <v>b</v>
      </c>
      <c r="B95" s="8"/>
      <c r="C95" s="9" t="s">
        <v>17</v>
      </c>
      <c r="D95" s="43"/>
      <c r="E95" s="10">
        <f t="shared" si="15"/>
        <v>0</v>
      </c>
      <c r="F95" s="10"/>
      <c r="G95" s="10"/>
      <c r="H95" s="10"/>
      <c r="I95" s="10"/>
      <c r="J95" s="10">
        <f t="shared" si="19"/>
        <v>0</v>
      </c>
      <c r="K95" s="10">
        <f t="shared" si="20"/>
        <v>0</v>
      </c>
    </row>
    <row r="96" spans="1:11" x14ac:dyDescent="0.25">
      <c r="A96" t="str">
        <f t="shared" si="18"/>
        <v>b</v>
      </c>
      <c r="B96" s="5"/>
      <c r="C96" s="6" t="s">
        <v>18</v>
      </c>
      <c r="D96" s="45"/>
      <c r="E96" s="7">
        <f t="shared" si="15"/>
        <v>0</v>
      </c>
      <c r="F96" s="7">
        <v>0</v>
      </c>
      <c r="G96" s="7">
        <v>0</v>
      </c>
      <c r="H96" s="7">
        <v>0</v>
      </c>
      <c r="I96" s="7">
        <v>0</v>
      </c>
      <c r="J96" s="7">
        <f t="shared" si="19"/>
        <v>0</v>
      </c>
      <c r="K96" s="7">
        <f t="shared" si="20"/>
        <v>0</v>
      </c>
    </row>
    <row r="97" spans="1:11" x14ac:dyDescent="0.25">
      <c r="A97" t="str">
        <f t="shared" si="18"/>
        <v>b</v>
      </c>
      <c r="B97" s="5"/>
      <c r="C97" s="6" t="s">
        <v>19</v>
      </c>
      <c r="D97" s="45"/>
      <c r="E97" s="7">
        <f t="shared" si="15"/>
        <v>0</v>
      </c>
      <c r="F97" s="7">
        <v>0</v>
      </c>
      <c r="G97" s="7">
        <v>0</v>
      </c>
      <c r="H97" s="7">
        <v>0</v>
      </c>
      <c r="I97" s="7">
        <v>0</v>
      </c>
      <c r="J97" s="7">
        <f t="shared" si="19"/>
        <v>0</v>
      </c>
      <c r="K97" s="7">
        <f t="shared" si="20"/>
        <v>0</v>
      </c>
    </row>
    <row r="98" spans="1:11" ht="15.75" thickBot="1" x14ac:dyDescent="0.3">
      <c r="A98" t="str">
        <f t="shared" si="18"/>
        <v>a</v>
      </c>
      <c r="B98" s="11"/>
      <c r="C98" s="12" t="s">
        <v>20</v>
      </c>
      <c r="D98" s="46" t="s">
        <v>284</v>
      </c>
      <c r="E98" s="13">
        <f t="shared" si="15"/>
        <v>1600</v>
      </c>
      <c r="F98" s="13">
        <v>1600</v>
      </c>
      <c r="G98" s="13">
        <v>0</v>
      </c>
      <c r="H98" s="13">
        <v>0</v>
      </c>
      <c r="I98" s="13">
        <v>0</v>
      </c>
      <c r="J98" s="13">
        <f t="shared" si="19"/>
        <v>1600</v>
      </c>
      <c r="K98" s="13">
        <f t="shared" si="20"/>
        <v>1600</v>
      </c>
    </row>
    <row r="99" spans="1:11" ht="31.5" thickTop="1" thickBot="1" x14ac:dyDescent="0.3">
      <c r="A99" t="str">
        <f t="shared" si="18"/>
        <v>b</v>
      </c>
      <c r="B99" s="16" t="s">
        <v>34</v>
      </c>
      <c r="C99" s="14" t="s">
        <v>35</v>
      </c>
      <c r="D99" s="44"/>
      <c r="E99" s="4">
        <f t="shared" ref="E99:E143" si="25">SUM(F99,G99,H99,I99)</f>
        <v>0</v>
      </c>
      <c r="F99" s="4">
        <f>SUM(F111,F123,F135,F147,F159,F171,F183,F195,F207,F219,F231)</f>
        <v>0</v>
      </c>
      <c r="G99" s="4">
        <f t="shared" ref="G99:I99" si="26">SUM(G111,G123,G135,G147,G159,G171,G183,G195,G207,G219,G231)</f>
        <v>0</v>
      </c>
      <c r="H99" s="4">
        <f t="shared" si="26"/>
        <v>0</v>
      </c>
      <c r="I99" s="4">
        <f t="shared" si="26"/>
        <v>0</v>
      </c>
      <c r="J99" s="4">
        <f t="shared" si="19"/>
        <v>0</v>
      </c>
      <c r="K99" s="4">
        <f t="shared" si="20"/>
        <v>0</v>
      </c>
    </row>
    <row r="100" spans="1:11" ht="15.75" thickTop="1" x14ac:dyDescent="0.25">
      <c r="A100" t="str">
        <f t="shared" si="18"/>
        <v>b</v>
      </c>
      <c r="B100" s="5"/>
      <c r="C100" s="6" t="s">
        <v>10</v>
      </c>
      <c r="D100" s="45"/>
      <c r="E100" s="7">
        <f t="shared" si="25"/>
        <v>0</v>
      </c>
      <c r="F100" s="7">
        <f t="shared" ref="F100:I110" si="27">SUM(F112,F124,F136,F148,F160,F172,F184,F196,F208,F220,F232)</f>
        <v>0</v>
      </c>
      <c r="G100" s="7">
        <f t="shared" si="27"/>
        <v>0</v>
      </c>
      <c r="H100" s="7">
        <f t="shared" si="27"/>
        <v>0</v>
      </c>
      <c r="I100" s="7">
        <f t="shared" si="27"/>
        <v>0</v>
      </c>
      <c r="J100" s="7">
        <f t="shared" si="19"/>
        <v>0</v>
      </c>
      <c r="K100" s="7">
        <f t="shared" si="20"/>
        <v>0</v>
      </c>
    </row>
    <row r="101" spans="1:11" x14ac:dyDescent="0.25">
      <c r="A101" t="str">
        <f t="shared" si="18"/>
        <v>a</v>
      </c>
      <c r="B101" s="8"/>
      <c r="C101" s="9" t="s">
        <v>11</v>
      </c>
      <c r="D101" s="43"/>
      <c r="E101" s="10">
        <f t="shared" si="25"/>
        <v>-17200</v>
      </c>
      <c r="F101" s="10">
        <f t="shared" si="27"/>
        <v>-6200</v>
      </c>
      <c r="G101" s="10">
        <f t="shared" si="27"/>
        <v>-11000</v>
      </c>
      <c r="H101" s="10">
        <f t="shared" si="27"/>
        <v>0</v>
      </c>
      <c r="I101" s="10">
        <f t="shared" si="27"/>
        <v>0</v>
      </c>
      <c r="J101" s="10">
        <f t="shared" si="19"/>
        <v>-17200</v>
      </c>
      <c r="K101" s="10">
        <f t="shared" si="20"/>
        <v>-17200</v>
      </c>
    </row>
    <row r="102" spans="1:11" x14ac:dyDescent="0.25">
      <c r="A102" t="str">
        <f t="shared" si="18"/>
        <v>a</v>
      </c>
      <c r="B102" s="8"/>
      <c r="C102" s="9" t="s">
        <v>12</v>
      </c>
      <c r="D102" s="43"/>
      <c r="E102" s="10">
        <f t="shared" si="25"/>
        <v>-69800</v>
      </c>
      <c r="F102" s="10">
        <f t="shared" si="27"/>
        <v>-66800</v>
      </c>
      <c r="G102" s="10">
        <f t="shared" si="27"/>
        <v>-13000</v>
      </c>
      <c r="H102" s="10">
        <f t="shared" si="27"/>
        <v>5000</v>
      </c>
      <c r="I102" s="10">
        <f t="shared" si="27"/>
        <v>5000</v>
      </c>
      <c r="J102" s="10">
        <f t="shared" si="19"/>
        <v>-79800</v>
      </c>
      <c r="K102" s="10">
        <f t="shared" si="20"/>
        <v>-74800</v>
      </c>
    </row>
    <row r="103" spans="1:11" x14ac:dyDescent="0.25">
      <c r="A103" t="str">
        <f t="shared" si="18"/>
        <v>b</v>
      </c>
      <c r="B103" s="8"/>
      <c r="C103" s="9" t="s">
        <v>13</v>
      </c>
      <c r="D103" s="43"/>
      <c r="E103" s="10">
        <f t="shared" si="25"/>
        <v>0</v>
      </c>
      <c r="F103" s="10">
        <f t="shared" si="27"/>
        <v>0</v>
      </c>
      <c r="G103" s="10">
        <f t="shared" si="27"/>
        <v>0</v>
      </c>
      <c r="H103" s="10">
        <f t="shared" si="27"/>
        <v>0</v>
      </c>
      <c r="I103" s="10">
        <f t="shared" si="27"/>
        <v>0</v>
      </c>
      <c r="J103" s="10">
        <f t="shared" si="19"/>
        <v>0</v>
      </c>
      <c r="K103" s="10">
        <f t="shared" si="20"/>
        <v>0</v>
      </c>
    </row>
    <row r="104" spans="1:11" x14ac:dyDescent="0.25">
      <c r="A104" t="str">
        <f t="shared" si="18"/>
        <v>b</v>
      </c>
      <c r="B104" s="8"/>
      <c r="C104" s="9" t="s">
        <v>14</v>
      </c>
      <c r="D104" s="43"/>
      <c r="E104" s="10">
        <f t="shared" si="25"/>
        <v>0</v>
      </c>
      <c r="F104" s="10">
        <f t="shared" si="27"/>
        <v>0</v>
      </c>
      <c r="G104" s="10">
        <f t="shared" si="27"/>
        <v>0</v>
      </c>
      <c r="H104" s="10">
        <f t="shared" si="27"/>
        <v>0</v>
      </c>
      <c r="I104" s="10">
        <f t="shared" si="27"/>
        <v>0</v>
      </c>
      <c r="J104" s="10">
        <f t="shared" si="19"/>
        <v>0</v>
      </c>
      <c r="K104" s="10">
        <f t="shared" si="20"/>
        <v>0</v>
      </c>
    </row>
    <row r="105" spans="1:11" x14ac:dyDescent="0.25">
      <c r="A105" t="str">
        <f t="shared" si="18"/>
        <v>a</v>
      </c>
      <c r="B105" s="8"/>
      <c r="C105" s="9" t="s">
        <v>15</v>
      </c>
      <c r="D105" s="43"/>
      <c r="E105" s="10">
        <f t="shared" si="25"/>
        <v>46800</v>
      </c>
      <c r="F105" s="10">
        <f t="shared" si="27"/>
        <v>46800</v>
      </c>
      <c r="G105" s="10">
        <f t="shared" si="27"/>
        <v>0</v>
      </c>
      <c r="H105" s="10">
        <f t="shared" si="27"/>
        <v>0</v>
      </c>
      <c r="I105" s="10">
        <f t="shared" si="27"/>
        <v>0</v>
      </c>
      <c r="J105" s="10">
        <f t="shared" si="19"/>
        <v>46800</v>
      </c>
      <c r="K105" s="10">
        <f t="shared" si="20"/>
        <v>46800</v>
      </c>
    </row>
    <row r="106" spans="1:11" x14ac:dyDescent="0.25">
      <c r="A106" t="str">
        <f t="shared" si="18"/>
        <v>a</v>
      </c>
      <c r="B106" s="8"/>
      <c r="C106" s="9" t="s">
        <v>16</v>
      </c>
      <c r="D106" s="43"/>
      <c r="E106" s="10">
        <f t="shared" si="25"/>
        <v>30200</v>
      </c>
      <c r="F106" s="10">
        <f t="shared" si="27"/>
        <v>26200</v>
      </c>
      <c r="G106" s="10">
        <f t="shared" si="27"/>
        <v>14000</v>
      </c>
      <c r="H106" s="10">
        <f t="shared" si="27"/>
        <v>-5000</v>
      </c>
      <c r="I106" s="10">
        <f t="shared" si="27"/>
        <v>-5000</v>
      </c>
      <c r="J106" s="10">
        <f t="shared" si="19"/>
        <v>40200</v>
      </c>
      <c r="K106" s="10">
        <f t="shared" si="20"/>
        <v>35200</v>
      </c>
    </row>
    <row r="107" spans="1:11" x14ac:dyDescent="0.25">
      <c r="A107" t="str">
        <f t="shared" si="18"/>
        <v>a</v>
      </c>
      <c r="B107" s="8"/>
      <c r="C107" s="9" t="s">
        <v>17</v>
      </c>
      <c r="D107" s="43"/>
      <c r="E107" s="10">
        <f t="shared" si="25"/>
        <v>10000</v>
      </c>
      <c r="F107" s="10">
        <f t="shared" si="27"/>
        <v>0</v>
      </c>
      <c r="G107" s="10">
        <f t="shared" si="27"/>
        <v>10000</v>
      </c>
      <c r="H107" s="10">
        <f t="shared" si="27"/>
        <v>0</v>
      </c>
      <c r="I107" s="10">
        <f t="shared" si="27"/>
        <v>0</v>
      </c>
      <c r="J107" s="10">
        <f t="shared" si="19"/>
        <v>10000</v>
      </c>
      <c r="K107" s="10">
        <f t="shared" si="20"/>
        <v>10000</v>
      </c>
    </row>
    <row r="108" spans="1:11" x14ac:dyDescent="0.25">
      <c r="A108" t="str">
        <f t="shared" si="18"/>
        <v>b</v>
      </c>
      <c r="B108" s="5"/>
      <c r="C108" s="6" t="s">
        <v>18</v>
      </c>
      <c r="D108" s="45"/>
      <c r="E108" s="7">
        <f t="shared" si="25"/>
        <v>0</v>
      </c>
      <c r="F108" s="7">
        <f t="shared" si="27"/>
        <v>0</v>
      </c>
      <c r="G108" s="7">
        <f t="shared" si="27"/>
        <v>0</v>
      </c>
      <c r="H108" s="7">
        <f t="shared" si="27"/>
        <v>0</v>
      </c>
      <c r="I108" s="7">
        <f t="shared" si="27"/>
        <v>0</v>
      </c>
      <c r="J108" s="7">
        <f t="shared" si="19"/>
        <v>0</v>
      </c>
      <c r="K108" s="7">
        <f t="shared" si="20"/>
        <v>0</v>
      </c>
    </row>
    <row r="109" spans="1:11" x14ac:dyDescent="0.25">
      <c r="A109" t="str">
        <f t="shared" si="18"/>
        <v>b</v>
      </c>
      <c r="B109" s="5"/>
      <c r="C109" s="6" t="s">
        <v>19</v>
      </c>
      <c r="D109" s="45"/>
      <c r="E109" s="7">
        <f t="shared" si="25"/>
        <v>0</v>
      </c>
      <c r="F109" s="7">
        <f t="shared" si="27"/>
        <v>0</v>
      </c>
      <c r="G109" s="7">
        <f t="shared" si="27"/>
        <v>0</v>
      </c>
      <c r="H109" s="7">
        <f t="shared" si="27"/>
        <v>0</v>
      </c>
      <c r="I109" s="7">
        <f t="shared" si="27"/>
        <v>0</v>
      </c>
      <c r="J109" s="7">
        <f t="shared" si="19"/>
        <v>0</v>
      </c>
      <c r="K109" s="7">
        <f t="shared" si="20"/>
        <v>0</v>
      </c>
    </row>
    <row r="110" spans="1:11" ht="15.75" thickBot="1" x14ac:dyDescent="0.3">
      <c r="A110" t="str">
        <f t="shared" si="18"/>
        <v>b</v>
      </c>
      <c r="B110" s="11"/>
      <c r="C110" s="12" t="s">
        <v>20</v>
      </c>
      <c r="D110" s="46"/>
      <c r="E110" s="13">
        <f t="shared" si="25"/>
        <v>0</v>
      </c>
      <c r="F110" s="13">
        <f t="shared" si="27"/>
        <v>0</v>
      </c>
      <c r="G110" s="13">
        <f t="shared" si="27"/>
        <v>0</v>
      </c>
      <c r="H110" s="13">
        <f t="shared" si="27"/>
        <v>0</v>
      </c>
      <c r="I110" s="13">
        <f t="shared" si="27"/>
        <v>0</v>
      </c>
      <c r="J110" s="13">
        <f t="shared" si="19"/>
        <v>0</v>
      </c>
      <c r="K110" s="13">
        <f t="shared" si="20"/>
        <v>0</v>
      </c>
    </row>
    <row r="111" spans="1:11" ht="31.5" thickTop="1" thickBot="1" x14ac:dyDescent="0.3">
      <c r="A111" t="str">
        <f t="shared" si="18"/>
        <v>a</v>
      </c>
      <c r="B111" s="3" t="s">
        <v>36</v>
      </c>
      <c r="C111" s="14" t="s">
        <v>37</v>
      </c>
      <c r="D111" s="44"/>
      <c r="E111" s="4">
        <f t="shared" si="25"/>
        <v>-74790</v>
      </c>
      <c r="F111" s="4">
        <f>SUM(F112,F120,F121,F122)</f>
        <v>-50200</v>
      </c>
      <c r="G111" s="4">
        <f t="shared" ref="G111:I111" si="28">SUM(G112,G120,G121,G122)</f>
        <v>-24000</v>
      </c>
      <c r="H111" s="4">
        <f t="shared" si="28"/>
        <v>-590</v>
      </c>
      <c r="I111" s="4">
        <f t="shared" si="28"/>
        <v>0</v>
      </c>
      <c r="J111" s="4">
        <f t="shared" si="19"/>
        <v>-74200</v>
      </c>
      <c r="K111" s="4">
        <f t="shared" si="20"/>
        <v>-74790</v>
      </c>
    </row>
    <row r="112" spans="1:11" ht="15.75" thickTop="1" x14ac:dyDescent="0.25">
      <c r="A112" t="str">
        <f t="shared" si="18"/>
        <v>a</v>
      </c>
      <c r="B112" s="5"/>
      <c r="C112" s="6" t="s">
        <v>10</v>
      </c>
      <c r="D112" s="45"/>
      <c r="E112" s="7">
        <f t="shared" si="25"/>
        <v>-74790</v>
      </c>
      <c r="F112" s="7">
        <f>SUM(F113:F119)</f>
        <v>-50200</v>
      </c>
      <c r="G112" s="7">
        <f t="shared" ref="G112:I112" si="29">SUM(G113:G119)</f>
        <v>-24000</v>
      </c>
      <c r="H112" s="7">
        <f t="shared" si="29"/>
        <v>-590</v>
      </c>
      <c r="I112" s="7">
        <f t="shared" si="29"/>
        <v>0</v>
      </c>
      <c r="J112" s="7">
        <f t="shared" si="19"/>
        <v>-74200</v>
      </c>
      <c r="K112" s="7">
        <f t="shared" si="20"/>
        <v>-74790</v>
      </c>
    </row>
    <row r="113" spans="1:11" ht="30" x14ac:dyDescent="0.25">
      <c r="A113" t="str">
        <f t="shared" si="18"/>
        <v>a</v>
      </c>
      <c r="B113" s="8"/>
      <c r="C113" s="9" t="s">
        <v>11</v>
      </c>
      <c r="D113" s="43" t="s">
        <v>381</v>
      </c>
      <c r="E113" s="10">
        <f t="shared" si="25"/>
        <v>-17200</v>
      </c>
      <c r="F113" s="10">
        <f>-1200-5000</f>
        <v>-6200</v>
      </c>
      <c r="G113" s="10">
        <f>-4000-7000</f>
        <v>-11000</v>
      </c>
      <c r="H113" s="10"/>
      <c r="I113" s="10"/>
      <c r="J113" s="10">
        <f t="shared" si="19"/>
        <v>-17200</v>
      </c>
      <c r="K113" s="10">
        <f t="shared" si="20"/>
        <v>-17200</v>
      </c>
    </row>
    <row r="114" spans="1:11" ht="45" x14ac:dyDescent="0.25">
      <c r="A114" t="str">
        <f t="shared" si="18"/>
        <v>a</v>
      </c>
      <c r="B114" s="8"/>
      <c r="C114" s="9" t="s">
        <v>12</v>
      </c>
      <c r="D114" s="43" t="s">
        <v>382</v>
      </c>
      <c r="E114" s="10">
        <f t="shared" si="25"/>
        <v>-142800</v>
      </c>
      <c r="F114" s="10">
        <f>-46800-36500-16500-16000</f>
        <v>-115800</v>
      </c>
      <c r="G114" s="10">
        <f>-7000-8500-7500-10000-4000</f>
        <v>-37000</v>
      </c>
      <c r="H114" s="10">
        <v>5000</v>
      </c>
      <c r="I114" s="10">
        <v>5000</v>
      </c>
      <c r="J114" s="10">
        <f t="shared" si="19"/>
        <v>-152800</v>
      </c>
      <c r="K114" s="10">
        <f t="shared" si="20"/>
        <v>-147800</v>
      </c>
    </row>
    <row r="115" spans="1:11" x14ac:dyDescent="0.25">
      <c r="A115" t="str">
        <f t="shared" si="18"/>
        <v>b</v>
      </c>
      <c r="B115" s="8"/>
      <c r="C115" s="9" t="s">
        <v>13</v>
      </c>
      <c r="D115" s="43"/>
      <c r="E115" s="10">
        <f t="shared" si="25"/>
        <v>0</v>
      </c>
      <c r="F115" s="10"/>
      <c r="G115" s="10"/>
      <c r="H115" s="10"/>
      <c r="I115" s="10"/>
      <c r="J115" s="10">
        <f t="shared" si="19"/>
        <v>0</v>
      </c>
      <c r="K115" s="10">
        <f t="shared" si="20"/>
        <v>0</v>
      </c>
    </row>
    <row r="116" spans="1:11" x14ac:dyDescent="0.25">
      <c r="A116" t="str">
        <f t="shared" si="18"/>
        <v>b</v>
      </c>
      <c r="B116" s="8"/>
      <c r="C116" s="9" t="s">
        <v>14</v>
      </c>
      <c r="D116" s="43"/>
      <c r="E116" s="10">
        <f t="shared" si="25"/>
        <v>0</v>
      </c>
      <c r="F116" s="10"/>
      <c r="G116" s="10"/>
      <c r="H116" s="10"/>
      <c r="I116" s="10"/>
      <c r="J116" s="10">
        <f t="shared" si="19"/>
        <v>0</v>
      </c>
      <c r="K116" s="10">
        <f t="shared" si="20"/>
        <v>0</v>
      </c>
    </row>
    <row r="117" spans="1:11" x14ac:dyDescent="0.25">
      <c r="A117" t="str">
        <f t="shared" si="18"/>
        <v>a</v>
      </c>
      <c r="B117" s="8"/>
      <c r="C117" s="9" t="s">
        <v>15</v>
      </c>
      <c r="D117" s="43" t="s">
        <v>266</v>
      </c>
      <c r="E117" s="10">
        <f t="shared" si="25"/>
        <v>46800</v>
      </c>
      <c r="F117" s="10">
        <v>46800</v>
      </c>
      <c r="G117" s="10"/>
      <c r="H117" s="10"/>
      <c r="I117" s="10"/>
      <c r="J117" s="10">
        <f t="shared" si="19"/>
        <v>46800</v>
      </c>
      <c r="K117" s="10">
        <f t="shared" si="20"/>
        <v>46800</v>
      </c>
    </row>
    <row r="118" spans="1:11" ht="30" x14ac:dyDescent="0.25">
      <c r="A118" t="str">
        <f t="shared" si="18"/>
        <v>a</v>
      </c>
      <c r="B118" s="8"/>
      <c r="C118" s="9" t="s">
        <v>16</v>
      </c>
      <c r="D118" s="43" t="s">
        <v>383</v>
      </c>
      <c r="E118" s="10">
        <f t="shared" si="25"/>
        <v>29000</v>
      </c>
      <c r="F118" s="10">
        <f>15000+10000</f>
        <v>25000</v>
      </c>
      <c r="G118" s="10">
        <f>3000+11000</f>
        <v>14000</v>
      </c>
      <c r="H118" s="10">
        <v>-5000</v>
      </c>
      <c r="I118" s="10">
        <v>-5000</v>
      </c>
      <c r="J118" s="10">
        <f t="shared" si="19"/>
        <v>39000</v>
      </c>
      <c r="K118" s="10">
        <f t="shared" si="20"/>
        <v>34000</v>
      </c>
    </row>
    <row r="119" spans="1:11" x14ac:dyDescent="0.25">
      <c r="A119" t="str">
        <f t="shared" si="18"/>
        <v>a</v>
      </c>
      <c r="B119" s="8"/>
      <c r="C119" s="9" t="s">
        <v>17</v>
      </c>
      <c r="D119" s="43" t="s">
        <v>371</v>
      </c>
      <c r="E119" s="10">
        <f t="shared" si="25"/>
        <v>9410</v>
      </c>
      <c r="F119" s="10"/>
      <c r="G119" s="10">
        <v>10000</v>
      </c>
      <c r="H119" s="10">
        <v>-590</v>
      </c>
      <c r="I119" s="10"/>
      <c r="J119" s="10">
        <f t="shared" si="19"/>
        <v>10000</v>
      </c>
      <c r="K119" s="10">
        <f t="shared" si="20"/>
        <v>9410</v>
      </c>
    </row>
    <row r="120" spans="1:11" x14ac:dyDescent="0.25">
      <c r="A120" t="str">
        <f t="shared" si="18"/>
        <v>b</v>
      </c>
      <c r="B120" s="5"/>
      <c r="C120" s="6" t="s">
        <v>18</v>
      </c>
      <c r="D120" s="45"/>
      <c r="E120" s="7">
        <f t="shared" si="25"/>
        <v>0</v>
      </c>
      <c r="F120" s="7">
        <v>0</v>
      </c>
      <c r="G120" s="7">
        <v>0</v>
      </c>
      <c r="H120" s="7">
        <v>0</v>
      </c>
      <c r="I120" s="7">
        <v>0</v>
      </c>
      <c r="J120" s="7">
        <f t="shared" si="19"/>
        <v>0</v>
      </c>
      <c r="K120" s="7">
        <f t="shared" si="20"/>
        <v>0</v>
      </c>
    </row>
    <row r="121" spans="1:11" x14ac:dyDescent="0.25">
      <c r="A121" t="str">
        <f t="shared" si="18"/>
        <v>b</v>
      </c>
      <c r="B121" s="5"/>
      <c r="C121" s="6" t="s">
        <v>19</v>
      </c>
      <c r="D121" s="45"/>
      <c r="E121" s="7">
        <f t="shared" si="25"/>
        <v>0</v>
      </c>
      <c r="F121" s="7">
        <v>0</v>
      </c>
      <c r="G121" s="7">
        <v>0</v>
      </c>
      <c r="H121" s="7">
        <v>0</v>
      </c>
      <c r="I121" s="7">
        <v>0</v>
      </c>
      <c r="J121" s="7">
        <f t="shared" si="19"/>
        <v>0</v>
      </c>
      <c r="K121" s="7">
        <f t="shared" si="20"/>
        <v>0</v>
      </c>
    </row>
    <row r="122" spans="1:11" ht="15.75" thickBot="1" x14ac:dyDescent="0.3">
      <c r="A122" t="str">
        <f t="shared" si="18"/>
        <v>b</v>
      </c>
      <c r="B122" s="11"/>
      <c r="C122" s="12" t="s">
        <v>20</v>
      </c>
      <c r="D122" s="46"/>
      <c r="E122" s="13">
        <f t="shared" si="25"/>
        <v>0</v>
      </c>
      <c r="F122" s="13">
        <v>0</v>
      </c>
      <c r="G122" s="13">
        <v>0</v>
      </c>
      <c r="H122" s="13">
        <v>0</v>
      </c>
      <c r="I122" s="13">
        <v>0</v>
      </c>
      <c r="J122" s="13">
        <f t="shared" si="19"/>
        <v>0</v>
      </c>
      <c r="K122" s="13">
        <f t="shared" si="20"/>
        <v>0</v>
      </c>
    </row>
    <row r="123" spans="1:11" ht="31.5" thickTop="1" thickBot="1" x14ac:dyDescent="0.3">
      <c r="A123" t="str">
        <f t="shared" si="18"/>
        <v>a</v>
      </c>
      <c r="B123" s="3" t="s">
        <v>38</v>
      </c>
      <c r="C123" s="14" t="s">
        <v>226</v>
      </c>
      <c r="D123" s="44"/>
      <c r="E123" s="4">
        <f t="shared" si="25"/>
        <v>17500</v>
      </c>
      <c r="F123" s="4">
        <f>SUM(F124,F132,F133,F134)</f>
        <v>10000</v>
      </c>
      <c r="G123" s="4">
        <f t="shared" ref="G123:I123" si="30">SUM(G124,G132,G133,G134)</f>
        <v>7500</v>
      </c>
      <c r="H123" s="4">
        <f t="shared" si="30"/>
        <v>0</v>
      </c>
      <c r="I123" s="4">
        <f t="shared" si="30"/>
        <v>0</v>
      </c>
      <c r="J123" s="4">
        <f t="shared" si="19"/>
        <v>17500</v>
      </c>
      <c r="K123" s="4">
        <f t="shared" si="20"/>
        <v>17500</v>
      </c>
    </row>
    <row r="124" spans="1:11" ht="15.75" thickTop="1" x14ac:dyDescent="0.25">
      <c r="A124" t="str">
        <f t="shared" si="18"/>
        <v>a</v>
      </c>
      <c r="B124" s="5"/>
      <c r="C124" s="6" t="s">
        <v>10</v>
      </c>
      <c r="D124" s="45"/>
      <c r="E124" s="7">
        <f t="shared" si="25"/>
        <v>17500</v>
      </c>
      <c r="F124" s="7">
        <f>SUM(F125:F131)</f>
        <v>10000</v>
      </c>
      <c r="G124" s="7">
        <f t="shared" ref="G124:I124" si="31">SUM(G125:G131)</f>
        <v>7500</v>
      </c>
      <c r="H124" s="7">
        <f t="shared" si="31"/>
        <v>0</v>
      </c>
      <c r="I124" s="7">
        <f t="shared" si="31"/>
        <v>0</v>
      </c>
      <c r="J124" s="7">
        <f t="shared" si="19"/>
        <v>17500</v>
      </c>
      <c r="K124" s="7">
        <f t="shared" si="20"/>
        <v>17500</v>
      </c>
    </row>
    <row r="125" spans="1:11" x14ac:dyDescent="0.25">
      <c r="A125" t="str">
        <f t="shared" si="18"/>
        <v>b</v>
      </c>
      <c r="B125" s="8"/>
      <c r="C125" s="9" t="s">
        <v>11</v>
      </c>
      <c r="D125" s="43"/>
      <c r="E125" s="10">
        <f t="shared" si="25"/>
        <v>0</v>
      </c>
      <c r="F125" s="10"/>
      <c r="G125" s="10"/>
      <c r="H125" s="10"/>
      <c r="I125" s="10"/>
      <c r="J125" s="10">
        <f t="shared" si="19"/>
        <v>0</v>
      </c>
      <c r="K125" s="10">
        <f t="shared" si="20"/>
        <v>0</v>
      </c>
    </row>
    <row r="126" spans="1:11" x14ac:dyDescent="0.25">
      <c r="A126" t="str">
        <f t="shared" si="18"/>
        <v>a</v>
      </c>
      <c r="B126" s="8"/>
      <c r="C126" s="9" t="s">
        <v>12</v>
      </c>
      <c r="D126" s="43" t="s">
        <v>357</v>
      </c>
      <c r="E126" s="10">
        <f t="shared" si="25"/>
        <v>17500</v>
      </c>
      <c r="F126" s="10">
        <v>10000</v>
      </c>
      <c r="G126" s="10">
        <v>7500</v>
      </c>
      <c r="H126" s="10"/>
      <c r="I126" s="10"/>
      <c r="J126" s="10">
        <f t="shared" si="19"/>
        <v>17500</v>
      </c>
      <c r="K126" s="10">
        <f t="shared" si="20"/>
        <v>17500</v>
      </c>
    </row>
    <row r="127" spans="1:11" x14ac:dyDescent="0.25">
      <c r="A127" t="str">
        <f t="shared" si="18"/>
        <v>b</v>
      </c>
      <c r="B127" s="8"/>
      <c r="C127" s="9" t="s">
        <v>13</v>
      </c>
      <c r="D127" s="43"/>
      <c r="E127" s="10">
        <f t="shared" si="25"/>
        <v>0</v>
      </c>
      <c r="F127" s="10"/>
      <c r="G127" s="10"/>
      <c r="H127" s="10"/>
      <c r="I127" s="10"/>
      <c r="J127" s="10">
        <f t="shared" si="19"/>
        <v>0</v>
      </c>
      <c r="K127" s="10">
        <f t="shared" si="20"/>
        <v>0</v>
      </c>
    </row>
    <row r="128" spans="1:11" x14ac:dyDescent="0.25">
      <c r="A128" t="str">
        <f t="shared" si="18"/>
        <v>b</v>
      </c>
      <c r="B128" s="8"/>
      <c r="C128" s="9" t="s">
        <v>14</v>
      </c>
      <c r="D128" s="43"/>
      <c r="E128" s="10">
        <f t="shared" si="25"/>
        <v>0</v>
      </c>
      <c r="F128" s="10"/>
      <c r="G128" s="10"/>
      <c r="H128" s="10"/>
      <c r="I128" s="10"/>
      <c r="J128" s="10">
        <f t="shared" si="19"/>
        <v>0</v>
      </c>
      <c r="K128" s="10">
        <f t="shared" si="20"/>
        <v>0</v>
      </c>
    </row>
    <row r="129" spans="1:11" x14ac:dyDescent="0.25">
      <c r="A129" t="str">
        <f t="shared" si="18"/>
        <v>b</v>
      </c>
      <c r="B129" s="8"/>
      <c r="C129" s="9" t="s">
        <v>15</v>
      </c>
      <c r="D129" s="43"/>
      <c r="E129" s="10">
        <f t="shared" si="25"/>
        <v>0</v>
      </c>
      <c r="F129" s="10"/>
      <c r="G129" s="10"/>
      <c r="H129" s="10"/>
      <c r="I129" s="10"/>
      <c r="J129" s="10">
        <f t="shared" si="19"/>
        <v>0</v>
      </c>
      <c r="K129" s="10">
        <f t="shared" si="20"/>
        <v>0</v>
      </c>
    </row>
    <row r="130" spans="1:11" x14ac:dyDescent="0.25">
      <c r="A130" t="str">
        <f t="shared" si="18"/>
        <v>b</v>
      </c>
      <c r="B130" s="8"/>
      <c r="C130" s="9" t="s">
        <v>16</v>
      </c>
      <c r="D130" s="43"/>
      <c r="E130" s="10">
        <f t="shared" si="25"/>
        <v>0</v>
      </c>
      <c r="F130" s="10"/>
      <c r="G130" s="10"/>
      <c r="H130" s="10"/>
      <c r="I130" s="10"/>
      <c r="J130" s="10">
        <f t="shared" si="19"/>
        <v>0</v>
      </c>
      <c r="K130" s="10">
        <f t="shared" si="20"/>
        <v>0</v>
      </c>
    </row>
    <row r="131" spans="1:11" x14ac:dyDescent="0.25">
      <c r="A131" t="str">
        <f t="shared" si="18"/>
        <v>b</v>
      </c>
      <c r="B131" s="8"/>
      <c r="C131" s="9" t="s">
        <v>17</v>
      </c>
      <c r="D131" s="43"/>
      <c r="E131" s="10">
        <f t="shared" si="25"/>
        <v>0</v>
      </c>
      <c r="F131" s="10"/>
      <c r="G131" s="10"/>
      <c r="H131" s="10"/>
      <c r="I131" s="10"/>
      <c r="J131" s="10">
        <f t="shared" si="19"/>
        <v>0</v>
      </c>
      <c r="K131" s="10">
        <f t="shared" si="20"/>
        <v>0</v>
      </c>
    </row>
    <row r="132" spans="1:11" x14ac:dyDescent="0.25">
      <c r="A132" t="str">
        <f t="shared" ref="A132:A195" si="32">IF(OR(E132&lt;&gt;0,F132&lt;&gt;0,G132&lt;&gt;0,H132&lt;&gt;0,I132&lt;&gt;0,),"a","b")</f>
        <v>b</v>
      </c>
      <c r="B132" s="5"/>
      <c r="C132" s="6" t="s">
        <v>18</v>
      </c>
      <c r="D132" s="45"/>
      <c r="E132" s="7">
        <f t="shared" si="25"/>
        <v>0</v>
      </c>
      <c r="F132" s="7">
        <v>0</v>
      </c>
      <c r="G132" s="7">
        <v>0</v>
      </c>
      <c r="H132" s="7">
        <v>0</v>
      </c>
      <c r="I132" s="7">
        <v>0</v>
      </c>
      <c r="J132" s="7">
        <f t="shared" ref="J132:J195" si="33">SUM(F132,G132)</f>
        <v>0</v>
      </c>
      <c r="K132" s="7">
        <f t="shared" ref="K132:K195" si="34">SUM(F132,G132,H132)</f>
        <v>0</v>
      </c>
    </row>
    <row r="133" spans="1:11" x14ac:dyDescent="0.25">
      <c r="A133" t="str">
        <f t="shared" si="32"/>
        <v>b</v>
      </c>
      <c r="B133" s="5"/>
      <c r="C133" s="6" t="s">
        <v>19</v>
      </c>
      <c r="D133" s="45"/>
      <c r="E133" s="7">
        <f t="shared" si="25"/>
        <v>0</v>
      </c>
      <c r="F133" s="7">
        <v>0</v>
      </c>
      <c r="G133" s="7">
        <v>0</v>
      </c>
      <c r="H133" s="7">
        <v>0</v>
      </c>
      <c r="I133" s="7">
        <v>0</v>
      </c>
      <c r="J133" s="7">
        <f t="shared" si="33"/>
        <v>0</v>
      </c>
      <c r="K133" s="7">
        <f t="shared" si="34"/>
        <v>0</v>
      </c>
    </row>
    <row r="134" spans="1:11" ht="15.75" thickBot="1" x14ac:dyDescent="0.3">
      <c r="A134" t="str">
        <f t="shared" si="32"/>
        <v>b</v>
      </c>
      <c r="B134" s="11"/>
      <c r="C134" s="12" t="s">
        <v>20</v>
      </c>
      <c r="D134" s="46"/>
      <c r="E134" s="13">
        <f t="shared" si="25"/>
        <v>0</v>
      </c>
      <c r="F134" s="13">
        <v>0</v>
      </c>
      <c r="G134" s="13">
        <v>0</v>
      </c>
      <c r="H134" s="13">
        <v>0</v>
      </c>
      <c r="I134" s="13">
        <v>0</v>
      </c>
      <c r="J134" s="13">
        <f t="shared" si="33"/>
        <v>0</v>
      </c>
      <c r="K134" s="13">
        <f t="shared" si="34"/>
        <v>0</v>
      </c>
    </row>
    <row r="135" spans="1:11" ht="31.5" thickTop="1" thickBot="1" x14ac:dyDescent="0.3">
      <c r="A135" t="str">
        <f t="shared" si="32"/>
        <v>a</v>
      </c>
      <c r="B135" s="3" t="s">
        <v>40</v>
      </c>
      <c r="C135" s="14" t="s">
        <v>227</v>
      </c>
      <c r="D135" s="44"/>
      <c r="E135" s="4">
        <f t="shared" si="25"/>
        <v>8800</v>
      </c>
      <c r="F135" s="4">
        <f>SUM(F136,F144,F145,F146)</f>
        <v>1900</v>
      </c>
      <c r="G135" s="4">
        <f t="shared" ref="G135:I135" si="35">SUM(G136,G144,G145,G146)</f>
        <v>6900</v>
      </c>
      <c r="H135" s="4">
        <f t="shared" si="35"/>
        <v>0</v>
      </c>
      <c r="I135" s="4">
        <f t="shared" si="35"/>
        <v>0</v>
      </c>
      <c r="J135" s="4">
        <f t="shared" si="33"/>
        <v>8800</v>
      </c>
      <c r="K135" s="4">
        <f t="shared" si="34"/>
        <v>8800</v>
      </c>
    </row>
    <row r="136" spans="1:11" ht="15.75" thickTop="1" x14ac:dyDescent="0.25">
      <c r="A136" t="str">
        <f t="shared" si="32"/>
        <v>a</v>
      </c>
      <c r="B136" s="5"/>
      <c r="C136" s="6" t="s">
        <v>10</v>
      </c>
      <c r="D136" s="45"/>
      <c r="E136" s="7">
        <f t="shared" si="25"/>
        <v>8800</v>
      </c>
      <c r="F136" s="7">
        <f>SUM(F137:F143)</f>
        <v>1900</v>
      </c>
      <c r="G136" s="7">
        <f t="shared" ref="G136:I136" si="36">SUM(G137:G143)</f>
        <v>6900</v>
      </c>
      <c r="H136" s="7">
        <f t="shared" si="36"/>
        <v>0</v>
      </c>
      <c r="I136" s="7">
        <f t="shared" si="36"/>
        <v>0</v>
      </c>
      <c r="J136" s="7">
        <f t="shared" si="33"/>
        <v>8800</v>
      </c>
      <c r="K136" s="7">
        <f t="shared" si="34"/>
        <v>8800</v>
      </c>
    </row>
    <row r="137" spans="1:11" x14ac:dyDescent="0.25">
      <c r="A137" t="str">
        <f t="shared" si="32"/>
        <v>b</v>
      </c>
      <c r="B137" s="8"/>
      <c r="C137" s="9" t="s">
        <v>11</v>
      </c>
      <c r="D137" s="43"/>
      <c r="E137" s="10">
        <f t="shared" si="25"/>
        <v>0</v>
      </c>
      <c r="F137" s="10"/>
      <c r="G137" s="10"/>
      <c r="H137" s="10"/>
      <c r="I137" s="10"/>
      <c r="J137" s="10">
        <f t="shared" si="33"/>
        <v>0</v>
      </c>
      <c r="K137" s="10">
        <f t="shared" si="34"/>
        <v>0</v>
      </c>
    </row>
    <row r="138" spans="1:11" x14ac:dyDescent="0.25">
      <c r="A138" t="str">
        <f t="shared" si="32"/>
        <v>a</v>
      </c>
      <c r="B138" s="8"/>
      <c r="C138" s="9" t="s">
        <v>12</v>
      </c>
      <c r="D138" s="43" t="s">
        <v>329</v>
      </c>
      <c r="E138" s="10">
        <f t="shared" si="25"/>
        <v>9000</v>
      </c>
      <c r="F138" s="10">
        <v>2000</v>
      </c>
      <c r="G138" s="10">
        <v>7000</v>
      </c>
      <c r="H138" s="10"/>
      <c r="I138" s="10"/>
      <c r="J138" s="10">
        <f t="shared" si="33"/>
        <v>9000</v>
      </c>
      <c r="K138" s="10">
        <f t="shared" si="34"/>
        <v>9000</v>
      </c>
    </row>
    <row r="139" spans="1:11" x14ac:dyDescent="0.25">
      <c r="A139" t="str">
        <f t="shared" si="32"/>
        <v>b</v>
      </c>
      <c r="B139" s="8"/>
      <c r="C139" s="9" t="s">
        <v>13</v>
      </c>
      <c r="D139" s="43"/>
      <c r="E139" s="10">
        <f t="shared" si="25"/>
        <v>0</v>
      </c>
      <c r="F139" s="10"/>
      <c r="G139" s="10"/>
      <c r="H139" s="10"/>
      <c r="I139" s="10"/>
      <c r="J139" s="10">
        <f t="shared" si="33"/>
        <v>0</v>
      </c>
      <c r="K139" s="10">
        <f t="shared" si="34"/>
        <v>0</v>
      </c>
    </row>
    <row r="140" spans="1:11" x14ac:dyDescent="0.25">
      <c r="A140" t="str">
        <f t="shared" si="32"/>
        <v>b</v>
      </c>
      <c r="B140" s="8"/>
      <c r="C140" s="9" t="s">
        <v>14</v>
      </c>
      <c r="D140" s="43"/>
      <c r="E140" s="10">
        <f t="shared" si="25"/>
        <v>0</v>
      </c>
      <c r="F140" s="10"/>
      <c r="G140" s="10"/>
      <c r="H140" s="10"/>
      <c r="I140" s="10"/>
      <c r="J140" s="10">
        <f t="shared" si="33"/>
        <v>0</v>
      </c>
      <c r="K140" s="10">
        <f t="shared" si="34"/>
        <v>0</v>
      </c>
    </row>
    <row r="141" spans="1:11" x14ac:dyDescent="0.25">
      <c r="A141" t="str">
        <f t="shared" si="32"/>
        <v>b</v>
      </c>
      <c r="B141" s="8"/>
      <c r="C141" s="9" t="s">
        <v>15</v>
      </c>
      <c r="D141" s="43"/>
      <c r="E141" s="10">
        <f t="shared" si="25"/>
        <v>0</v>
      </c>
      <c r="F141" s="10"/>
      <c r="G141" s="10"/>
      <c r="H141" s="10"/>
      <c r="I141" s="10"/>
      <c r="J141" s="10">
        <f t="shared" si="33"/>
        <v>0</v>
      </c>
      <c r="K141" s="10">
        <f t="shared" si="34"/>
        <v>0</v>
      </c>
    </row>
    <row r="142" spans="1:11" x14ac:dyDescent="0.25">
      <c r="A142" t="str">
        <f t="shared" si="32"/>
        <v>b</v>
      </c>
      <c r="B142" s="8"/>
      <c r="C142" s="9" t="s">
        <v>16</v>
      </c>
      <c r="D142" s="43"/>
      <c r="E142" s="10">
        <f t="shared" si="25"/>
        <v>0</v>
      </c>
      <c r="F142" s="10"/>
      <c r="G142" s="10"/>
      <c r="H142" s="10"/>
      <c r="I142" s="10"/>
      <c r="J142" s="10">
        <f t="shared" si="33"/>
        <v>0</v>
      </c>
      <c r="K142" s="10">
        <f t="shared" si="34"/>
        <v>0</v>
      </c>
    </row>
    <row r="143" spans="1:11" x14ac:dyDescent="0.25">
      <c r="A143" t="str">
        <f t="shared" si="32"/>
        <v>a</v>
      </c>
      <c r="B143" s="8"/>
      <c r="C143" s="9" t="s">
        <v>17</v>
      </c>
      <c r="D143" s="43" t="s">
        <v>281</v>
      </c>
      <c r="E143" s="10">
        <f t="shared" si="25"/>
        <v>-200</v>
      </c>
      <c r="F143" s="10">
        <v>-100</v>
      </c>
      <c r="G143" s="10">
        <v>-100</v>
      </c>
      <c r="H143" s="10"/>
      <c r="I143" s="10"/>
      <c r="J143" s="10">
        <f t="shared" si="33"/>
        <v>-200</v>
      </c>
      <c r="K143" s="10">
        <f t="shared" si="34"/>
        <v>-200</v>
      </c>
    </row>
    <row r="144" spans="1:11" x14ac:dyDescent="0.25">
      <c r="A144" t="str">
        <f t="shared" si="32"/>
        <v>b</v>
      </c>
      <c r="B144" s="5"/>
      <c r="C144" s="6" t="s">
        <v>18</v>
      </c>
      <c r="D144" s="45"/>
      <c r="E144" s="7">
        <f t="shared" ref="E144:E207" si="37">SUM(F144,G144,H144,I144)</f>
        <v>0</v>
      </c>
      <c r="F144" s="7">
        <v>0</v>
      </c>
      <c r="G144" s="7">
        <v>0</v>
      </c>
      <c r="H144" s="7">
        <v>0</v>
      </c>
      <c r="I144" s="7">
        <v>0</v>
      </c>
      <c r="J144" s="7">
        <f t="shared" si="33"/>
        <v>0</v>
      </c>
      <c r="K144" s="7">
        <f t="shared" si="34"/>
        <v>0</v>
      </c>
    </row>
    <row r="145" spans="1:11" x14ac:dyDescent="0.25">
      <c r="A145" t="str">
        <f t="shared" si="32"/>
        <v>b</v>
      </c>
      <c r="B145" s="5"/>
      <c r="C145" s="6" t="s">
        <v>19</v>
      </c>
      <c r="D145" s="45"/>
      <c r="E145" s="7">
        <f t="shared" si="37"/>
        <v>0</v>
      </c>
      <c r="F145" s="7">
        <v>0</v>
      </c>
      <c r="G145" s="7">
        <v>0</v>
      </c>
      <c r="H145" s="7">
        <v>0</v>
      </c>
      <c r="I145" s="7">
        <v>0</v>
      </c>
      <c r="J145" s="7">
        <f t="shared" si="33"/>
        <v>0</v>
      </c>
      <c r="K145" s="7">
        <f t="shared" si="34"/>
        <v>0</v>
      </c>
    </row>
    <row r="146" spans="1:11" ht="15.75" thickBot="1" x14ac:dyDescent="0.3">
      <c r="A146" t="str">
        <f t="shared" si="32"/>
        <v>b</v>
      </c>
      <c r="B146" s="11"/>
      <c r="C146" s="12" t="s">
        <v>20</v>
      </c>
      <c r="D146" s="46"/>
      <c r="E146" s="13">
        <f t="shared" si="37"/>
        <v>0</v>
      </c>
      <c r="F146" s="13">
        <v>0</v>
      </c>
      <c r="G146" s="13">
        <v>0</v>
      </c>
      <c r="H146" s="13">
        <v>0</v>
      </c>
      <c r="I146" s="13">
        <v>0</v>
      </c>
      <c r="J146" s="13">
        <f t="shared" si="33"/>
        <v>0</v>
      </c>
      <c r="K146" s="13">
        <f t="shared" si="34"/>
        <v>0</v>
      </c>
    </row>
    <row r="147" spans="1:11" ht="46.5" thickTop="1" thickBot="1" x14ac:dyDescent="0.3">
      <c r="A147" t="str">
        <f t="shared" si="32"/>
        <v>a</v>
      </c>
      <c r="B147" s="3" t="s">
        <v>42</v>
      </c>
      <c r="C147" s="14" t="s">
        <v>228</v>
      </c>
      <c r="D147" s="44"/>
      <c r="E147" s="4">
        <f t="shared" si="37"/>
        <v>13000</v>
      </c>
      <c r="F147" s="4">
        <f>SUM(F148,F156,F157,F158)</f>
        <v>8000</v>
      </c>
      <c r="G147" s="4">
        <f t="shared" ref="G147:I147" si="38">SUM(G148,G156,G157,G158)</f>
        <v>5000</v>
      </c>
      <c r="H147" s="4">
        <f t="shared" si="38"/>
        <v>0</v>
      </c>
      <c r="I147" s="4">
        <f t="shared" si="38"/>
        <v>0</v>
      </c>
      <c r="J147" s="4">
        <f t="shared" si="33"/>
        <v>13000</v>
      </c>
      <c r="K147" s="4">
        <f t="shared" si="34"/>
        <v>13000</v>
      </c>
    </row>
    <row r="148" spans="1:11" ht="15.75" thickTop="1" x14ac:dyDescent="0.25">
      <c r="A148" t="str">
        <f t="shared" si="32"/>
        <v>a</v>
      </c>
      <c r="B148" s="5"/>
      <c r="C148" s="6" t="s">
        <v>10</v>
      </c>
      <c r="D148" s="45"/>
      <c r="E148" s="7">
        <f t="shared" si="37"/>
        <v>13000</v>
      </c>
      <c r="F148" s="7">
        <f>SUM(F149:F155)</f>
        <v>8000</v>
      </c>
      <c r="G148" s="7">
        <f t="shared" ref="G148:I148" si="39">SUM(G149:G155)</f>
        <v>5000</v>
      </c>
      <c r="H148" s="7">
        <f t="shared" si="39"/>
        <v>0</v>
      </c>
      <c r="I148" s="7">
        <f t="shared" si="39"/>
        <v>0</v>
      </c>
      <c r="J148" s="7">
        <f t="shared" si="33"/>
        <v>13000</v>
      </c>
      <c r="K148" s="7">
        <f t="shared" si="34"/>
        <v>13000</v>
      </c>
    </row>
    <row r="149" spans="1:11" x14ac:dyDescent="0.25">
      <c r="A149" t="str">
        <f t="shared" si="32"/>
        <v>b</v>
      </c>
      <c r="B149" s="8"/>
      <c r="C149" s="9" t="s">
        <v>11</v>
      </c>
      <c r="D149" s="43"/>
      <c r="E149" s="10">
        <f t="shared" si="37"/>
        <v>0</v>
      </c>
      <c r="F149" s="10"/>
      <c r="G149" s="10"/>
      <c r="H149" s="10"/>
      <c r="I149" s="10"/>
      <c r="J149" s="10">
        <f t="shared" si="33"/>
        <v>0</v>
      </c>
      <c r="K149" s="10">
        <f t="shared" si="34"/>
        <v>0</v>
      </c>
    </row>
    <row r="150" spans="1:11" x14ac:dyDescent="0.25">
      <c r="A150" t="str">
        <f t="shared" si="32"/>
        <v>a</v>
      </c>
      <c r="B150" s="8"/>
      <c r="C150" s="9" t="s">
        <v>12</v>
      </c>
      <c r="D150" s="43" t="s">
        <v>349</v>
      </c>
      <c r="E150" s="10">
        <f t="shared" si="37"/>
        <v>13000</v>
      </c>
      <c r="F150" s="10">
        <v>8000</v>
      </c>
      <c r="G150" s="10">
        <v>5000</v>
      </c>
      <c r="H150" s="10"/>
      <c r="I150" s="10"/>
      <c r="J150" s="10">
        <f t="shared" si="33"/>
        <v>13000</v>
      </c>
      <c r="K150" s="10">
        <f t="shared" si="34"/>
        <v>13000</v>
      </c>
    </row>
    <row r="151" spans="1:11" x14ac:dyDescent="0.25">
      <c r="A151" t="str">
        <f t="shared" si="32"/>
        <v>b</v>
      </c>
      <c r="B151" s="8"/>
      <c r="C151" s="9" t="s">
        <v>13</v>
      </c>
      <c r="D151" s="43"/>
      <c r="E151" s="10">
        <f t="shared" si="37"/>
        <v>0</v>
      </c>
      <c r="F151" s="10"/>
      <c r="G151" s="10"/>
      <c r="H151" s="10"/>
      <c r="I151" s="10"/>
      <c r="J151" s="10">
        <f t="shared" si="33"/>
        <v>0</v>
      </c>
      <c r="K151" s="10">
        <f t="shared" si="34"/>
        <v>0</v>
      </c>
    </row>
    <row r="152" spans="1:11" x14ac:dyDescent="0.25">
      <c r="A152" t="str">
        <f t="shared" si="32"/>
        <v>b</v>
      </c>
      <c r="B152" s="8"/>
      <c r="C152" s="9" t="s">
        <v>14</v>
      </c>
      <c r="D152" s="43"/>
      <c r="E152" s="10">
        <f t="shared" si="37"/>
        <v>0</v>
      </c>
      <c r="F152" s="10"/>
      <c r="G152" s="10"/>
      <c r="H152" s="10"/>
      <c r="I152" s="10"/>
      <c r="J152" s="10">
        <f t="shared" si="33"/>
        <v>0</v>
      </c>
      <c r="K152" s="10">
        <f t="shared" si="34"/>
        <v>0</v>
      </c>
    </row>
    <row r="153" spans="1:11" x14ac:dyDescent="0.25">
      <c r="A153" t="str">
        <f t="shared" si="32"/>
        <v>b</v>
      </c>
      <c r="B153" s="8"/>
      <c r="C153" s="9" t="s">
        <v>15</v>
      </c>
      <c r="D153" s="43"/>
      <c r="E153" s="10">
        <f t="shared" si="37"/>
        <v>0</v>
      </c>
      <c r="F153" s="10"/>
      <c r="G153" s="10"/>
      <c r="H153" s="10"/>
      <c r="I153" s="10"/>
      <c r="J153" s="10">
        <f t="shared" si="33"/>
        <v>0</v>
      </c>
      <c r="K153" s="10">
        <f t="shared" si="34"/>
        <v>0</v>
      </c>
    </row>
    <row r="154" spans="1:11" x14ac:dyDescent="0.25">
      <c r="A154" t="str">
        <f t="shared" si="32"/>
        <v>b</v>
      </c>
      <c r="B154" s="8"/>
      <c r="C154" s="9" t="s">
        <v>16</v>
      </c>
      <c r="D154" s="43"/>
      <c r="E154" s="10">
        <f t="shared" si="37"/>
        <v>0</v>
      </c>
      <c r="F154" s="10"/>
      <c r="G154" s="10"/>
      <c r="H154" s="10"/>
      <c r="I154" s="10"/>
      <c r="J154" s="10">
        <f t="shared" si="33"/>
        <v>0</v>
      </c>
      <c r="K154" s="10">
        <f t="shared" si="34"/>
        <v>0</v>
      </c>
    </row>
    <row r="155" spans="1:11" x14ac:dyDescent="0.25">
      <c r="A155" t="str">
        <f t="shared" si="32"/>
        <v>b</v>
      </c>
      <c r="B155" s="8"/>
      <c r="C155" s="9" t="s">
        <v>17</v>
      </c>
      <c r="D155" s="43"/>
      <c r="E155" s="10">
        <f t="shared" si="37"/>
        <v>0</v>
      </c>
      <c r="F155" s="10"/>
      <c r="G155" s="10"/>
      <c r="H155" s="10"/>
      <c r="I155" s="10"/>
      <c r="J155" s="10">
        <f t="shared" si="33"/>
        <v>0</v>
      </c>
      <c r="K155" s="10">
        <f t="shared" si="34"/>
        <v>0</v>
      </c>
    </row>
    <row r="156" spans="1:11" x14ac:dyDescent="0.25">
      <c r="A156" t="str">
        <f t="shared" si="32"/>
        <v>b</v>
      </c>
      <c r="B156" s="5"/>
      <c r="C156" s="6" t="s">
        <v>18</v>
      </c>
      <c r="D156" s="45"/>
      <c r="E156" s="7">
        <f t="shared" si="37"/>
        <v>0</v>
      </c>
      <c r="F156" s="7">
        <v>0</v>
      </c>
      <c r="G156" s="7">
        <v>0</v>
      </c>
      <c r="H156" s="7">
        <v>0</v>
      </c>
      <c r="I156" s="7">
        <v>0</v>
      </c>
      <c r="J156" s="7">
        <f t="shared" si="33"/>
        <v>0</v>
      </c>
      <c r="K156" s="7">
        <f t="shared" si="34"/>
        <v>0</v>
      </c>
    </row>
    <row r="157" spans="1:11" x14ac:dyDescent="0.25">
      <c r="A157" t="str">
        <f t="shared" si="32"/>
        <v>b</v>
      </c>
      <c r="B157" s="5"/>
      <c r="C157" s="6" t="s">
        <v>19</v>
      </c>
      <c r="D157" s="45"/>
      <c r="E157" s="7">
        <f t="shared" si="37"/>
        <v>0</v>
      </c>
      <c r="F157" s="7">
        <v>0</v>
      </c>
      <c r="G157" s="7">
        <v>0</v>
      </c>
      <c r="H157" s="7">
        <v>0</v>
      </c>
      <c r="I157" s="7">
        <v>0</v>
      </c>
      <c r="J157" s="7">
        <f t="shared" si="33"/>
        <v>0</v>
      </c>
      <c r="K157" s="7">
        <f t="shared" si="34"/>
        <v>0</v>
      </c>
    </row>
    <row r="158" spans="1:11" ht="15.75" thickBot="1" x14ac:dyDescent="0.3">
      <c r="A158" t="str">
        <f t="shared" si="32"/>
        <v>b</v>
      </c>
      <c r="B158" s="11"/>
      <c r="C158" s="12" t="s">
        <v>20</v>
      </c>
      <c r="D158" s="46"/>
      <c r="E158" s="13">
        <f t="shared" si="37"/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f t="shared" si="33"/>
        <v>0</v>
      </c>
      <c r="K158" s="13">
        <f t="shared" si="34"/>
        <v>0</v>
      </c>
    </row>
    <row r="159" spans="1:11" ht="46.5" thickTop="1" thickBot="1" x14ac:dyDescent="0.3">
      <c r="A159" t="str">
        <f t="shared" si="32"/>
        <v>a</v>
      </c>
      <c r="B159" s="3" t="s">
        <v>44</v>
      </c>
      <c r="C159" s="14" t="s">
        <v>229</v>
      </c>
      <c r="D159" s="44"/>
      <c r="E159" s="4">
        <f t="shared" si="37"/>
        <v>6000</v>
      </c>
      <c r="F159" s="4">
        <f>SUM(F160,F168,F169,F170)</f>
        <v>6000</v>
      </c>
      <c r="G159" s="4">
        <f t="shared" ref="G159:I159" si="40">SUM(G160,G168,G169,G170)</f>
        <v>0</v>
      </c>
      <c r="H159" s="4">
        <f t="shared" si="40"/>
        <v>0</v>
      </c>
      <c r="I159" s="4">
        <f t="shared" si="40"/>
        <v>0</v>
      </c>
      <c r="J159" s="4">
        <f t="shared" si="33"/>
        <v>6000</v>
      </c>
      <c r="K159" s="4">
        <f t="shared" si="34"/>
        <v>6000</v>
      </c>
    </row>
    <row r="160" spans="1:11" ht="15.75" thickTop="1" x14ac:dyDescent="0.25">
      <c r="A160" t="str">
        <f t="shared" si="32"/>
        <v>a</v>
      </c>
      <c r="B160" s="5"/>
      <c r="C160" s="6" t="s">
        <v>10</v>
      </c>
      <c r="D160" s="45"/>
      <c r="E160" s="7">
        <f t="shared" si="37"/>
        <v>6000</v>
      </c>
      <c r="F160" s="7">
        <f>SUM(F161:F167)</f>
        <v>6000</v>
      </c>
      <c r="G160" s="7">
        <f t="shared" ref="G160:I160" si="41">SUM(G161:G167)</f>
        <v>0</v>
      </c>
      <c r="H160" s="7">
        <f t="shared" si="41"/>
        <v>0</v>
      </c>
      <c r="I160" s="7">
        <f t="shared" si="41"/>
        <v>0</v>
      </c>
      <c r="J160" s="7">
        <f t="shared" si="33"/>
        <v>6000</v>
      </c>
      <c r="K160" s="7">
        <f t="shared" si="34"/>
        <v>6000</v>
      </c>
    </row>
    <row r="161" spans="1:11" x14ac:dyDescent="0.25">
      <c r="A161" t="str">
        <f t="shared" si="32"/>
        <v>b</v>
      </c>
      <c r="B161" s="8"/>
      <c r="C161" s="9" t="s">
        <v>11</v>
      </c>
      <c r="D161" s="43"/>
      <c r="E161" s="10">
        <f t="shared" si="37"/>
        <v>0</v>
      </c>
      <c r="F161" s="10"/>
      <c r="G161" s="10"/>
      <c r="H161" s="10"/>
      <c r="I161" s="10"/>
      <c r="J161" s="10">
        <f t="shared" si="33"/>
        <v>0</v>
      </c>
      <c r="K161" s="10">
        <f t="shared" si="34"/>
        <v>0</v>
      </c>
    </row>
    <row r="162" spans="1:11" x14ac:dyDescent="0.25">
      <c r="A162" t="str">
        <f t="shared" si="32"/>
        <v>a</v>
      </c>
      <c r="B162" s="8"/>
      <c r="C162" s="9" t="s">
        <v>12</v>
      </c>
      <c r="D162" s="43" t="s">
        <v>281</v>
      </c>
      <c r="E162" s="10">
        <f t="shared" si="37"/>
        <v>6000</v>
      </c>
      <c r="F162" s="10">
        <v>6000</v>
      </c>
      <c r="G162" s="10"/>
      <c r="H162" s="10"/>
      <c r="I162" s="10"/>
      <c r="J162" s="10">
        <f t="shared" si="33"/>
        <v>6000</v>
      </c>
      <c r="K162" s="10">
        <f t="shared" si="34"/>
        <v>6000</v>
      </c>
    </row>
    <row r="163" spans="1:11" x14ac:dyDescent="0.25">
      <c r="A163" t="str">
        <f t="shared" si="32"/>
        <v>b</v>
      </c>
      <c r="B163" s="8"/>
      <c r="C163" s="9" t="s">
        <v>13</v>
      </c>
      <c r="D163" s="43"/>
      <c r="E163" s="10">
        <f t="shared" si="37"/>
        <v>0</v>
      </c>
      <c r="F163" s="10"/>
      <c r="G163" s="10"/>
      <c r="H163" s="10"/>
      <c r="I163" s="10"/>
      <c r="J163" s="10">
        <f t="shared" si="33"/>
        <v>0</v>
      </c>
      <c r="K163" s="10">
        <f t="shared" si="34"/>
        <v>0</v>
      </c>
    </row>
    <row r="164" spans="1:11" x14ac:dyDescent="0.25">
      <c r="A164" t="str">
        <f t="shared" si="32"/>
        <v>b</v>
      </c>
      <c r="B164" s="8"/>
      <c r="C164" s="9" t="s">
        <v>14</v>
      </c>
      <c r="D164" s="43"/>
      <c r="E164" s="10">
        <f t="shared" si="37"/>
        <v>0</v>
      </c>
      <c r="F164" s="10"/>
      <c r="G164" s="10"/>
      <c r="H164" s="10"/>
      <c r="I164" s="10"/>
      <c r="J164" s="10">
        <f t="shared" si="33"/>
        <v>0</v>
      </c>
      <c r="K164" s="10">
        <f t="shared" si="34"/>
        <v>0</v>
      </c>
    </row>
    <row r="165" spans="1:11" x14ac:dyDescent="0.25">
      <c r="A165" t="str">
        <f t="shared" si="32"/>
        <v>b</v>
      </c>
      <c r="B165" s="8"/>
      <c r="C165" s="9" t="s">
        <v>15</v>
      </c>
      <c r="D165" s="43"/>
      <c r="E165" s="10">
        <f t="shared" si="37"/>
        <v>0</v>
      </c>
      <c r="F165" s="10"/>
      <c r="G165" s="10"/>
      <c r="H165" s="10"/>
      <c r="I165" s="10"/>
      <c r="J165" s="10">
        <f t="shared" si="33"/>
        <v>0</v>
      </c>
      <c r="K165" s="10">
        <f t="shared" si="34"/>
        <v>0</v>
      </c>
    </row>
    <row r="166" spans="1:11" x14ac:dyDescent="0.25">
      <c r="A166" t="str">
        <f t="shared" si="32"/>
        <v>b</v>
      </c>
      <c r="B166" s="8"/>
      <c r="C166" s="9" t="s">
        <v>16</v>
      </c>
      <c r="D166" s="43"/>
      <c r="E166" s="10">
        <f t="shared" si="37"/>
        <v>0</v>
      </c>
      <c r="F166" s="10"/>
      <c r="G166" s="10"/>
      <c r="H166" s="10"/>
      <c r="I166" s="10"/>
      <c r="J166" s="10">
        <f t="shared" si="33"/>
        <v>0</v>
      </c>
      <c r="K166" s="10">
        <f t="shared" si="34"/>
        <v>0</v>
      </c>
    </row>
    <row r="167" spans="1:11" x14ac:dyDescent="0.25">
      <c r="A167" t="str">
        <f t="shared" si="32"/>
        <v>b</v>
      </c>
      <c r="B167" s="8"/>
      <c r="C167" s="9" t="s">
        <v>17</v>
      </c>
      <c r="D167" s="43"/>
      <c r="E167" s="10">
        <f t="shared" si="37"/>
        <v>0</v>
      </c>
      <c r="F167" s="10"/>
      <c r="G167" s="10"/>
      <c r="H167" s="10"/>
      <c r="I167" s="10"/>
      <c r="J167" s="10">
        <f t="shared" si="33"/>
        <v>0</v>
      </c>
      <c r="K167" s="10">
        <f t="shared" si="34"/>
        <v>0</v>
      </c>
    </row>
    <row r="168" spans="1:11" x14ac:dyDescent="0.25">
      <c r="A168" t="str">
        <f t="shared" si="32"/>
        <v>b</v>
      </c>
      <c r="B168" s="5"/>
      <c r="C168" s="6" t="s">
        <v>18</v>
      </c>
      <c r="D168" s="45"/>
      <c r="E168" s="7">
        <f t="shared" si="37"/>
        <v>0</v>
      </c>
      <c r="F168" s="7">
        <v>0</v>
      </c>
      <c r="G168" s="7">
        <v>0</v>
      </c>
      <c r="H168" s="7">
        <v>0</v>
      </c>
      <c r="I168" s="7">
        <v>0</v>
      </c>
      <c r="J168" s="7">
        <f t="shared" si="33"/>
        <v>0</v>
      </c>
      <c r="K168" s="7">
        <f t="shared" si="34"/>
        <v>0</v>
      </c>
    </row>
    <row r="169" spans="1:11" x14ac:dyDescent="0.25">
      <c r="A169" t="str">
        <f t="shared" si="32"/>
        <v>b</v>
      </c>
      <c r="B169" s="5"/>
      <c r="C169" s="6" t="s">
        <v>19</v>
      </c>
      <c r="D169" s="45"/>
      <c r="E169" s="7">
        <f t="shared" si="37"/>
        <v>0</v>
      </c>
      <c r="F169" s="7">
        <v>0</v>
      </c>
      <c r="G169" s="7">
        <v>0</v>
      </c>
      <c r="H169" s="7">
        <v>0</v>
      </c>
      <c r="I169" s="7">
        <v>0</v>
      </c>
      <c r="J169" s="7">
        <f t="shared" si="33"/>
        <v>0</v>
      </c>
      <c r="K169" s="7">
        <f t="shared" si="34"/>
        <v>0</v>
      </c>
    </row>
    <row r="170" spans="1:11" ht="15.75" thickBot="1" x14ac:dyDescent="0.3">
      <c r="A170" t="str">
        <f t="shared" si="32"/>
        <v>b</v>
      </c>
      <c r="B170" s="11"/>
      <c r="C170" s="12" t="s">
        <v>20</v>
      </c>
      <c r="D170" s="46"/>
      <c r="E170" s="13">
        <f t="shared" si="37"/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f t="shared" si="33"/>
        <v>0</v>
      </c>
      <c r="K170" s="13">
        <f t="shared" si="34"/>
        <v>0</v>
      </c>
    </row>
    <row r="171" spans="1:11" ht="46.5" thickTop="1" thickBot="1" x14ac:dyDescent="0.3">
      <c r="A171" t="str">
        <f t="shared" si="32"/>
        <v>a</v>
      </c>
      <c r="B171" s="3" t="s">
        <v>46</v>
      </c>
      <c r="C171" s="14" t="s">
        <v>230</v>
      </c>
      <c r="D171" s="44"/>
      <c r="E171" s="4">
        <f t="shared" si="37"/>
        <v>9000</v>
      </c>
      <c r="F171" s="4">
        <f>SUM(F172,F180,F181,F182)</f>
        <v>6500</v>
      </c>
      <c r="G171" s="4">
        <f t="shared" ref="G171:I171" si="42">SUM(G172,G180,G181,G182)</f>
        <v>1500</v>
      </c>
      <c r="H171" s="4">
        <f t="shared" si="42"/>
        <v>550</v>
      </c>
      <c r="I171" s="4">
        <f t="shared" si="42"/>
        <v>450</v>
      </c>
      <c r="J171" s="4">
        <f t="shared" si="33"/>
        <v>8000</v>
      </c>
      <c r="K171" s="4">
        <f t="shared" si="34"/>
        <v>8550</v>
      </c>
    </row>
    <row r="172" spans="1:11" ht="15.75" thickTop="1" x14ac:dyDescent="0.25">
      <c r="A172" t="str">
        <f t="shared" si="32"/>
        <v>a</v>
      </c>
      <c r="B172" s="5"/>
      <c r="C172" s="6" t="s">
        <v>10</v>
      </c>
      <c r="D172" s="45"/>
      <c r="E172" s="7">
        <f t="shared" si="37"/>
        <v>9000</v>
      </c>
      <c r="F172" s="7">
        <f>SUM(F173:F179)</f>
        <v>6500</v>
      </c>
      <c r="G172" s="7">
        <f t="shared" ref="G172:I172" si="43">SUM(G173:G179)</f>
        <v>1500</v>
      </c>
      <c r="H172" s="7">
        <f t="shared" si="43"/>
        <v>550</v>
      </c>
      <c r="I172" s="7">
        <f t="shared" si="43"/>
        <v>450</v>
      </c>
      <c r="J172" s="7">
        <f t="shared" si="33"/>
        <v>8000</v>
      </c>
      <c r="K172" s="7">
        <f t="shared" si="34"/>
        <v>8550</v>
      </c>
    </row>
    <row r="173" spans="1:11" x14ac:dyDescent="0.25">
      <c r="A173" t="str">
        <f t="shared" si="32"/>
        <v>b</v>
      </c>
      <c r="B173" s="8"/>
      <c r="C173" s="9" t="s">
        <v>11</v>
      </c>
      <c r="D173" s="43"/>
      <c r="E173" s="10">
        <f t="shared" si="37"/>
        <v>0</v>
      </c>
      <c r="F173" s="10"/>
      <c r="G173" s="10"/>
      <c r="H173" s="10"/>
      <c r="I173" s="10"/>
      <c r="J173" s="10">
        <f t="shared" si="33"/>
        <v>0</v>
      </c>
      <c r="K173" s="10">
        <f t="shared" si="34"/>
        <v>0</v>
      </c>
    </row>
    <row r="174" spans="1:11" x14ac:dyDescent="0.25">
      <c r="A174" t="str">
        <f t="shared" si="32"/>
        <v>a</v>
      </c>
      <c r="B174" s="8"/>
      <c r="C174" s="9" t="s">
        <v>12</v>
      </c>
      <c r="D174" s="43" t="s">
        <v>350</v>
      </c>
      <c r="E174" s="10">
        <f t="shared" si="37"/>
        <v>8000</v>
      </c>
      <c r="F174" s="10">
        <v>6500</v>
      </c>
      <c r="G174" s="10">
        <v>1500</v>
      </c>
      <c r="H174" s="10"/>
      <c r="I174" s="10"/>
      <c r="J174" s="10">
        <f t="shared" si="33"/>
        <v>8000</v>
      </c>
      <c r="K174" s="10">
        <f t="shared" si="34"/>
        <v>8000</v>
      </c>
    </row>
    <row r="175" spans="1:11" x14ac:dyDescent="0.25">
      <c r="A175" t="str">
        <f t="shared" si="32"/>
        <v>b</v>
      </c>
      <c r="B175" s="8"/>
      <c r="C175" s="9" t="s">
        <v>13</v>
      </c>
      <c r="D175" s="43"/>
      <c r="E175" s="10">
        <f t="shared" si="37"/>
        <v>0</v>
      </c>
      <c r="F175" s="10"/>
      <c r="G175" s="10"/>
      <c r="H175" s="10"/>
      <c r="I175" s="10"/>
      <c r="J175" s="10">
        <f t="shared" si="33"/>
        <v>0</v>
      </c>
      <c r="K175" s="10">
        <f t="shared" si="34"/>
        <v>0</v>
      </c>
    </row>
    <row r="176" spans="1:11" x14ac:dyDescent="0.25">
      <c r="A176" t="str">
        <f t="shared" si="32"/>
        <v>b</v>
      </c>
      <c r="B176" s="8"/>
      <c r="C176" s="9" t="s">
        <v>14</v>
      </c>
      <c r="D176" s="43"/>
      <c r="E176" s="10">
        <f t="shared" si="37"/>
        <v>0</v>
      </c>
      <c r="F176" s="10"/>
      <c r="G176" s="10"/>
      <c r="H176" s="10"/>
      <c r="I176" s="10"/>
      <c r="J176" s="10">
        <f t="shared" si="33"/>
        <v>0</v>
      </c>
      <c r="K176" s="10">
        <f t="shared" si="34"/>
        <v>0</v>
      </c>
    </row>
    <row r="177" spans="1:11" x14ac:dyDescent="0.25">
      <c r="A177" t="str">
        <f t="shared" si="32"/>
        <v>b</v>
      </c>
      <c r="B177" s="8"/>
      <c r="C177" s="9" t="s">
        <v>15</v>
      </c>
      <c r="D177" s="43"/>
      <c r="E177" s="10">
        <f t="shared" si="37"/>
        <v>0</v>
      </c>
      <c r="F177" s="10"/>
      <c r="G177" s="10"/>
      <c r="H177" s="10"/>
      <c r="I177" s="10"/>
      <c r="J177" s="10">
        <f t="shared" si="33"/>
        <v>0</v>
      </c>
      <c r="K177" s="10">
        <f t="shared" si="34"/>
        <v>0</v>
      </c>
    </row>
    <row r="178" spans="1:11" x14ac:dyDescent="0.25">
      <c r="A178" t="str">
        <f t="shared" si="32"/>
        <v>b</v>
      </c>
      <c r="B178" s="8"/>
      <c r="C178" s="9" t="s">
        <v>16</v>
      </c>
      <c r="D178" s="43"/>
      <c r="E178" s="10">
        <f t="shared" si="37"/>
        <v>0</v>
      </c>
      <c r="F178" s="10"/>
      <c r="G178" s="10"/>
      <c r="H178" s="10"/>
      <c r="I178" s="10"/>
      <c r="J178" s="10">
        <f t="shared" si="33"/>
        <v>0</v>
      </c>
      <c r="K178" s="10">
        <f t="shared" si="34"/>
        <v>0</v>
      </c>
    </row>
    <row r="179" spans="1:11" ht="27" customHeight="1" x14ac:dyDescent="0.25">
      <c r="A179" t="str">
        <f t="shared" si="32"/>
        <v>a</v>
      </c>
      <c r="B179" s="8"/>
      <c r="C179" s="9" t="s">
        <v>17</v>
      </c>
      <c r="D179" s="43" t="s">
        <v>281</v>
      </c>
      <c r="E179" s="10">
        <f t="shared" si="37"/>
        <v>1000</v>
      </c>
      <c r="F179" s="10"/>
      <c r="G179" s="10"/>
      <c r="H179" s="10">
        <v>550</v>
      </c>
      <c r="I179" s="10">
        <v>450</v>
      </c>
      <c r="J179" s="10">
        <f t="shared" si="33"/>
        <v>0</v>
      </c>
      <c r="K179" s="10">
        <f t="shared" si="34"/>
        <v>550</v>
      </c>
    </row>
    <row r="180" spans="1:11" x14ac:dyDescent="0.25">
      <c r="A180" t="str">
        <f t="shared" si="32"/>
        <v>b</v>
      </c>
      <c r="B180" s="5"/>
      <c r="C180" s="6" t="s">
        <v>18</v>
      </c>
      <c r="D180" s="45"/>
      <c r="E180" s="7">
        <f t="shared" si="37"/>
        <v>0</v>
      </c>
      <c r="F180" s="7">
        <v>0</v>
      </c>
      <c r="G180" s="7">
        <v>0</v>
      </c>
      <c r="H180" s="7">
        <v>0</v>
      </c>
      <c r="I180" s="7">
        <v>0</v>
      </c>
      <c r="J180" s="7">
        <f t="shared" si="33"/>
        <v>0</v>
      </c>
      <c r="K180" s="7">
        <f t="shared" si="34"/>
        <v>0</v>
      </c>
    </row>
    <row r="181" spans="1:11" x14ac:dyDescent="0.25">
      <c r="A181" t="str">
        <f t="shared" si="32"/>
        <v>b</v>
      </c>
      <c r="B181" s="5"/>
      <c r="C181" s="6" t="s">
        <v>19</v>
      </c>
      <c r="D181" s="45"/>
      <c r="E181" s="7">
        <f t="shared" si="37"/>
        <v>0</v>
      </c>
      <c r="F181" s="7">
        <v>0</v>
      </c>
      <c r="G181" s="7">
        <v>0</v>
      </c>
      <c r="H181" s="7">
        <v>0</v>
      </c>
      <c r="I181" s="7">
        <v>0</v>
      </c>
      <c r="J181" s="7">
        <f t="shared" si="33"/>
        <v>0</v>
      </c>
      <c r="K181" s="7">
        <f t="shared" si="34"/>
        <v>0</v>
      </c>
    </row>
    <row r="182" spans="1:11" ht="15.75" thickBot="1" x14ac:dyDescent="0.3">
      <c r="A182" t="str">
        <f t="shared" si="32"/>
        <v>b</v>
      </c>
      <c r="B182" s="11"/>
      <c r="C182" s="12" t="s">
        <v>20</v>
      </c>
      <c r="D182" s="46"/>
      <c r="E182" s="13">
        <f t="shared" si="37"/>
        <v>0</v>
      </c>
      <c r="F182" s="13">
        <v>0</v>
      </c>
      <c r="G182" s="13">
        <v>0</v>
      </c>
      <c r="H182" s="13">
        <v>0</v>
      </c>
      <c r="I182" s="13">
        <v>0</v>
      </c>
      <c r="J182" s="13">
        <f t="shared" si="33"/>
        <v>0</v>
      </c>
      <c r="K182" s="13">
        <f t="shared" si="34"/>
        <v>0</v>
      </c>
    </row>
    <row r="183" spans="1:11" ht="46.5" thickTop="1" thickBot="1" x14ac:dyDescent="0.3">
      <c r="A183" t="str">
        <f t="shared" si="32"/>
        <v>a</v>
      </c>
      <c r="B183" s="3" t="s">
        <v>48</v>
      </c>
      <c r="C183" s="14" t="s">
        <v>231</v>
      </c>
      <c r="D183" s="44"/>
      <c r="E183" s="4">
        <f t="shared" si="37"/>
        <v>7000</v>
      </c>
      <c r="F183" s="4">
        <f>SUM(F184,F192,F193,F194)</f>
        <v>7000</v>
      </c>
      <c r="G183" s="4">
        <f t="shared" ref="G183:I183" si="44">SUM(G184,G192,G193,G194)</f>
        <v>0</v>
      </c>
      <c r="H183" s="4">
        <f t="shared" si="44"/>
        <v>0</v>
      </c>
      <c r="I183" s="4">
        <f t="shared" si="44"/>
        <v>0</v>
      </c>
      <c r="J183" s="4">
        <f t="shared" si="33"/>
        <v>7000</v>
      </c>
      <c r="K183" s="4">
        <f t="shared" si="34"/>
        <v>7000</v>
      </c>
    </row>
    <row r="184" spans="1:11" ht="15.75" thickTop="1" x14ac:dyDescent="0.25">
      <c r="A184" t="str">
        <f t="shared" si="32"/>
        <v>a</v>
      </c>
      <c r="B184" s="5"/>
      <c r="C184" s="6" t="s">
        <v>10</v>
      </c>
      <c r="D184" s="45"/>
      <c r="E184" s="7">
        <f t="shared" si="37"/>
        <v>7000</v>
      </c>
      <c r="F184" s="7">
        <f>SUM(F185:F191)</f>
        <v>7000</v>
      </c>
      <c r="G184" s="7">
        <f t="shared" ref="G184:I184" si="45">SUM(G185:G191)</f>
        <v>0</v>
      </c>
      <c r="H184" s="7">
        <f t="shared" si="45"/>
        <v>0</v>
      </c>
      <c r="I184" s="7">
        <f t="shared" si="45"/>
        <v>0</v>
      </c>
      <c r="J184" s="7">
        <f t="shared" si="33"/>
        <v>7000</v>
      </c>
      <c r="K184" s="7">
        <f t="shared" si="34"/>
        <v>7000</v>
      </c>
    </row>
    <row r="185" spans="1:11" x14ac:dyDescent="0.25">
      <c r="A185" t="str">
        <f t="shared" si="32"/>
        <v>b</v>
      </c>
      <c r="B185" s="8"/>
      <c r="C185" s="9" t="s">
        <v>11</v>
      </c>
      <c r="D185" s="43"/>
      <c r="E185" s="10">
        <f t="shared" si="37"/>
        <v>0</v>
      </c>
      <c r="F185" s="10"/>
      <c r="G185" s="10"/>
      <c r="H185" s="10"/>
      <c r="I185" s="10"/>
      <c r="J185" s="10">
        <f t="shared" si="33"/>
        <v>0</v>
      </c>
      <c r="K185" s="10">
        <f t="shared" si="34"/>
        <v>0</v>
      </c>
    </row>
    <row r="186" spans="1:11" x14ac:dyDescent="0.25">
      <c r="A186" t="str">
        <f t="shared" si="32"/>
        <v>a</v>
      </c>
      <c r="B186" s="8"/>
      <c r="C186" s="9" t="s">
        <v>12</v>
      </c>
      <c r="D186" s="43" t="s">
        <v>295</v>
      </c>
      <c r="E186" s="10">
        <f t="shared" si="37"/>
        <v>6000</v>
      </c>
      <c r="F186" s="10">
        <v>6000</v>
      </c>
      <c r="G186" s="10"/>
      <c r="H186" s="10"/>
      <c r="I186" s="10"/>
      <c r="J186" s="10">
        <f t="shared" si="33"/>
        <v>6000</v>
      </c>
      <c r="K186" s="10">
        <f t="shared" si="34"/>
        <v>6000</v>
      </c>
    </row>
    <row r="187" spans="1:11" x14ac:dyDescent="0.25">
      <c r="A187" t="str">
        <f t="shared" si="32"/>
        <v>b</v>
      </c>
      <c r="B187" s="8"/>
      <c r="C187" s="9" t="s">
        <v>13</v>
      </c>
      <c r="D187" s="43"/>
      <c r="E187" s="10">
        <f t="shared" si="37"/>
        <v>0</v>
      </c>
      <c r="F187" s="10"/>
      <c r="G187" s="10"/>
      <c r="H187" s="10"/>
      <c r="I187" s="10"/>
      <c r="J187" s="10">
        <f t="shared" si="33"/>
        <v>0</v>
      </c>
      <c r="K187" s="10">
        <f t="shared" si="34"/>
        <v>0</v>
      </c>
    </row>
    <row r="188" spans="1:11" x14ac:dyDescent="0.25">
      <c r="A188" t="str">
        <f t="shared" si="32"/>
        <v>b</v>
      </c>
      <c r="B188" s="8"/>
      <c r="C188" s="9" t="s">
        <v>14</v>
      </c>
      <c r="D188" s="43"/>
      <c r="E188" s="10">
        <f t="shared" si="37"/>
        <v>0</v>
      </c>
      <c r="F188" s="10"/>
      <c r="G188" s="10"/>
      <c r="H188" s="10"/>
      <c r="I188" s="10"/>
      <c r="J188" s="10">
        <f t="shared" si="33"/>
        <v>0</v>
      </c>
      <c r="K188" s="10">
        <f t="shared" si="34"/>
        <v>0</v>
      </c>
    </row>
    <row r="189" spans="1:11" x14ac:dyDescent="0.25">
      <c r="A189" t="str">
        <f t="shared" si="32"/>
        <v>b</v>
      </c>
      <c r="B189" s="8"/>
      <c r="C189" s="9" t="s">
        <v>15</v>
      </c>
      <c r="D189" s="43"/>
      <c r="E189" s="10">
        <f t="shared" si="37"/>
        <v>0</v>
      </c>
      <c r="F189" s="10"/>
      <c r="G189" s="10"/>
      <c r="H189" s="10"/>
      <c r="I189" s="10"/>
      <c r="J189" s="10">
        <f t="shared" si="33"/>
        <v>0</v>
      </c>
      <c r="K189" s="10">
        <f t="shared" si="34"/>
        <v>0</v>
      </c>
    </row>
    <row r="190" spans="1:11" x14ac:dyDescent="0.25">
      <c r="A190" t="str">
        <f t="shared" si="32"/>
        <v>a</v>
      </c>
      <c r="B190" s="8"/>
      <c r="C190" s="9" t="s">
        <v>16</v>
      </c>
      <c r="D190" s="43" t="s">
        <v>296</v>
      </c>
      <c r="E190" s="10">
        <f t="shared" si="37"/>
        <v>1000</v>
      </c>
      <c r="F190" s="10">
        <f>1200-200</f>
        <v>1000</v>
      </c>
      <c r="G190" s="10"/>
      <c r="H190" s="10"/>
      <c r="I190" s="10"/>
      <c r="J190" s="10">
        <f t="shared" si="33"/>
        <v>1000</v>
      </c>
      <c r="K190" s="10">
        <f t="shared" si="34"/>
        <v>1000</v>
      </c>
    </row>
    <row r="191" spans="1:11" x14ac:dyDescent="0.25">
      <c r="A191" t="str">
        <f t="shared" si="32"/>
        <v>b</v>
      </c>
      <c r="B191" s="8"/>
      <c r="C191" s="9" t="s">
        <v>17</v>
      </c>
      <c r="D191" s="43"/>
      <c r="E191" s="10">
        <f t="shared" si="37"/>
        <v>0</v>
      </c>
      <c r="F191" s="10"/>
      <c r="G191" s="10"/>
      <c r="H191" s="10"/>
      <c r="I191" s="10"/>
      <c r="J191" s="10">
        <f t="shared" si="33"/>
        <v>0</v>
      </c>
      <c r="K191" s="10">
        <f t="shared" si="34"/>
        <v>0</v>
      </c>
    </row>
    <row r="192" spans="1:11" x14ac:dyDescent="0.25">
      <c r="A192" t="str">
        <f t="shared" si="32"/>
        <v>b</v>
      </c>
      <c r="B192" s="5"/>
      <c r="C192" s="6" t="s">
        <v>18</v>
      </c>
      <c r="D192" s="45"/>
      <c r="E192" s="7">
        <f t="shared" si="37"/>
        <v>0</v>
      </c>
      <c r="F192" s="7">
        <v>0</v>
      </c>
      <c r="G192" s="7">
        <v>0</v>
      </c>
      <c r="H192" s="7">
        <v>0</v>
      </c>
      <c r="I192" s="7">
        <v>0</v>
      </c>
      <c r="J192" s="7">
        <f t="shared" si="33"/>
        <v>0</v>
      </c>
      <c r="K192" s="7">
        <f t="shared" si="34"/>
        <v>0</v>
      </c>
    </row>
    <row r="193" spans="1:11" x14ac:dyDescent="0.25">
      <c r="A193" t="str">
        <f t="shared" si="32"/>
        <v>b</v>
      </c>
      <c r="B193" s="5"/>
      <c r="C193" s="6" t="s">
        <v>19</v>
      </c>
      <c r="D193" s="45"/>
      <c r="E193" s="7">
        <f t="shared" si="37"/>
        <v>0</v>
      </c>
      <c r="F193" s="7">
        <v>0</v>
      </c>
      <c r="G193" s="7">
        <v>0</v>
      </c>
      <c r="H193" s="7">
        <v>0</v>
      </c>
      <c r="I193" s="7">
        <v>0</v>
      </c>
      <c r="J193" s="7">
        <f t="shared" si="33"/>
        <v>0</v>
      </c>
      <c r="K193" s="7">
        <f t="shared" si="34"/>
        <v>0</v>
      </c>
    </row>
    <row r="194" spans="1:11" ht="15.75" thickBot="1" x14ac:dyDescent="0.3">
      <c r="A194" t="str">
        <f t="shared" si="32"/>
        <v>b</v>
      </c>
      <c r="B194" s="11"/>
      <c r="C194" s="12" t="s">
        <v>20</v>
      </c>
      <c r="D194" s="46"/>
      <c r="E194" s="13">
        <f t="shared" si="37"/>
        <v>0</v>
      </c>
      <c r="F194" s="13">
        <v>0</v>
      </c>
      <c r="G194" s="13">
        <v>0</v>
      </c>
      <c r="H194" s="13">
        <v>0</v>
      </c>
      <c r="I194" s="13">
        <v>0</v>
      </c>
      <c r="J194" s="13">
        <f t="shared" si="33"/>
        <v>0</v>
      </c>
      <c r="K194" s="13">
        <f t="shared" si="34"/>
        <v>0</v>
      </c>
    </row>
    <row r="195" spans="1:11" ht="46.5" thickTop="1" thickBot="1" x14ac:dyDescent="0.3">
      <c r="A195" t="str">
        <f t="shared" si="32"/>
        <v>a</v>
      </c>
      <c r="B195" s="3" t="s">
        <v>50</v>
      </c>
      <c r="C195" s="14" t="s">
        <v>232</v>
      </c>
      <c r="D195" s="44"/>
      <c r="E195" s="4">
        <f t="shared" si="37"/>
        <v>9000</v>
      </c>
      <c r="F195" s="4">
        <f>SUM(F196,F204,F205,F206)</f>
        <v>8000</v>
      </c>
      <c r="G195" s="4">
        <f t="shared" ref="G195:I195" si="46">SUM(G196,G204,G205,G206)</f>
        <v>1000</v>
      </c>
      <c r="H195" s="4">
        <f t="shared" si="46"/>
        <v>0</v>
      </c>
      <c r="I195" s="4">
        <f t="shared" si="46"/>
        <v>0</v>
      </c>
      <c r="J195" s="4">
        <f t="shared" si="33"/>
        <v>9000</v>
      </c>
      <c r="K195" s="4">
        <f t="shared" si="34"/>
        <v>9000</v>
      </c>
    </row>
    <row r="196" spans="1:11" ht="15.75" thickTop="1" x14ac:dyDescent="0.25">
      <c r="A196" t="str">
        <f t="shared" ref="A196:A259" si="47">IF(OR(E196&lt;&gt;0,F196&lt;&gt;0,G196&lt;&gt;0,H196&lt;&gt;0,I196&lt;&gt;0,),"a","b")</f>
        <v>a</v>
      </c>
      <c r="B196" s="5"/>
      <c r="C196" s="6" t="s">
        <v>10</v>
      </c>
      <c r="D196" s="45"/>
      <c r="E196" s="7">
        <f t="shared" si="37"/>
        <v>9000</v>
      </c>
      <c r="F196" s="7">
        <f>SUM(F197:F203)</f>
        <v>8000</v>
      </c>
      <c r="G196" s="7">
        <f t="shared" ref="G196:I196" si="48">SUM(G197:G203)</f>
        <v>1000</v>
      </c>
      <c r="H196" s="7">
        <f t="shared" si="48"/>
        <v>0</v>
      </c>
      <c r="I196" s="7">
        <f t="shared" si="48"/>
        <v>0</v>
      </c>
      <c r="J196" s="7">
        <f t="shared" ref="J196:J259" si="49">SUM(F196,G196)</f>
        <v>9000</v>
      </c>
      <c r="K196" s="7">
        <f t="shared" ref="K196:K259" si="50">SUM(F196,G196,H196)</f>
        <v>9000</v>
      </c>
    </row>
    <row r="197" spans="1:11" x14ac:dyDescent="0.25">
      <c r="A197" t="str">
        <f t="shared" si="47"/>
        <v>b</v>
      </c>
      <c r="B197" s="8"/>
      <c r="C197" s="9" t="s">
        <v>11</v>
      </c>
      <c r="D197" s="43"/>
      <c r="E197" s="10">
        <f t="shared" si="37"/>
        <v>0</v>
      </c>
      <c r="F197" s="10"/>
      <c r="G197" s="10"/>
      <c r="H197" s="10"/>
      <c r="I197" s="10"/>
      <c r="J197" s="10">
        <f t="shared" si="49"/>
        <v>0</v>
      </c>
      <c r="K197" s="10">
        <f t="shared" si="50"/>
        <v>0</v>
      </c>
    </row>
    <row r="198" spans="1:11" x14ac:dyDescent="0.25">
      <c r="A198" t="str">
        <f t="shared" si="47"/>
        <v>a</v>
      </c>
      <c r="B198" s="8"/>
      <c r="C198" s="9" t="s">
        <v>12</v>
      </c>
      <c r="D198" s="43" t="s">
        <v>349</v>
      </c>
      <c r="E198" s="10">
        <f t="shared" si="37"/>
        <v>9000</v>
      </c>
      <c r="F198" s="10">
        <v>8000</v>
      </c>
      <c r="G198" s="10">
        <v>1000</v>
      </c>
      <c r="H198" s="10"/>
      <c r="I198" s="10"/>
      <c r="J198" s="10">
        <f t="shared" si="49"/>
        <v>9000</v>
      </c>
      <c r="K198" s="10">
        <f t="shared" si="50"/>
        <v>9000</v>
      </c>
    </row>
    <row r="199" spans="1:11" x14ac:dyDescent="0.25">
      <c r="A199" t="str">
        <f t="shared" si="47"/>
        <v>b</v>
      </c>
      <c r="B199" s="8"/>
      <c r="C199" s="9" t="s">
        <v>13</v>
      </c>
      <c r="D199" s="43"/>
      <c r="E199" s="10">
        <f t="shared" si="37"/>
        <v>0</v>
      </c>
      <c r="F199" s="10"/>
      <c r="G199" s="10"/>
      <c r="H199" s="10"/>
      <c r="I199" s="10"/>
      <c r="J199" s="10">
        <f t="shared" si="49"/>
        <v>0</v>
      </c>
      <c r="K199" s="10">
        <f t="shared" si="50"/>
        <v>0</v>
      </c>
    </row>
    <row r="200" spans="1:11" x14ac:dyDescent="0.25">
      <c r="A200" t="str">
        <f t="shared" si="47"/>
        <v>b</v>
      </c>
      <c r="B200" s="8"/>
      <c r="C200" s="9" t="s">
        <v>14</v>
      </c>
      <c r="D200" s="43"/>
      <c r="E200" s="10">
        <f t="shared" si="37"/>
        <v>0</v>
      </c>
      <c r="F200" s="10"/>
      <c r="G200" s="10"/>
      <c r="H200" s="10"/>
      <c r="I200" s="10"/>
      <c r="J200" s="10">
        <f t="shared" si="49"/>
        <v>0</v>
      </c>
      <c r="K200" s="10">
        <f t="shared" si="50"/>
        <v>0</v>
      </c>
    </row>
    <row r="201" spans="1:11" x14ac:dyDescent="0.25">
      <c r="A201" t="str">
        <f t="shared" si="47"/>
        <v>b</v>
      </c>
      <c r="B201" s="8"/>
      <c r="C201" s="9" t="s">
        <v>15</v>
      </c>
      <c r="D201" s="43"/>
      <c r="E201" s="10">
        <f t="shared" si="37"/>
        <v>0</v>
      </c>
      <c r="F201" s="10"/>
      <c r="G201" s="10"/>
      <c r="H201" s="10"/>
      <c r="I201" s="10"/>
      <c r="J201" s="10">
        <f t="shared" si="49"/>
        <v>0</v>
      </c>
      <c r="K201" s="10">
        <f t="shared" si="50"/>
        <v>0</v>
      </c>
    </row>
    <row r="202" spans="1:11" x14ac:dyDescent="0.25">
      <c r="A202" t="str">
        <f t="shared" si="47"/>
        <v>b</v>
      </c>
      <c r="B202" s="8"/>
      <c r="C202" s="9" t="s">
        <v>16</v>
      </c>
      <c r="D202" s="43"/>
      <c r="E202" s="10">
        <f t="shared" si="37"/>
        <v>0</v>
      </c>
      <c r="F202" s="10"/>
      <c r="G202" s="10"/>
      <c r="H202" s="10"/>
      <c r="I202" s="10"/>
      <c r="J202" s="10">
        <f t="shared" si="49"/>
        <v>0</v>
      </c>
      <c r="K202" s="10">
        <f t="shared" si="50"/>
        <v>0</v>
      </c>
    </row>
    <row r="203" spans="1:11" x14ac:dyDescent="0.25">
      <c r="A203" t="str">
        <f t="shared" si="47"/>
        <v>b</v>
      </c>
      <c r="B203" s="8"/>
      <c r="C203" s="9" t="s">
        <v>17</v>
      </c>
      <c r="D203" s="43"/>
      <c r="E203" s="10">
        <f t="shared" si="37"/>
        <v>0</v>
      </c>
      <c r="F203" s="10"/>
      <c r="G203" s="10"/>
      <c r="H203" s="10"/>
      <c r="I203" s="10"/>
      <c r="J203" s="10">
        <f t="shared" si="49"/>
        <v>0</v>
      </c>
      <c r="K203" s="10">
        <f t="shared" si="50"/>
        <v>0</v>
      </c>
    </row>
    <row r="204" spans="1:11" x14ac:dyDescent="0.25">
      <c r="A204" t="str">
        <f t="shared" si="47"/>
        <v>b</v>
      </c>
      <c r="B204" s="5"/>
      <c r="C204" s="6" t="s">
        <v>18</v>
      </c>
      <c r="D204" s="45"/>
      <c r="E204" s="7">
        <f t="shared" si="37"/>
        <v>0</v>
      </c>
      <c r="F204" s="7">
        <v>0</v>
      </c>
      <c r="G204" s="7">
        <v>0</v>
      </c>
      <c r="H204" s="7">
        <v>0</v>
      </c>
      <c r="I204" s="7">
        <v>0</v>
      </c>
      <c r="J204" s="7">
        <f t="shared" si="49"/>
        <v>0</v>
      </c>
      <c r="K204" s="7">
        <f t="shared" si="50"/>
        <v>0</v>
      </c>
    </row>
    <row r="205" spans="1:11" x14ac:dyDescent="0.25">
      <c r="A205" t="str">
        <f t="shared" si="47"/>
        <v>b</v>
      </c>
      <c r="B205" s="5"/>
      <c r="C205" s="6" t="s">
        <v>19</v>
      </c>
      <c r="D205" s="45"/>
      <c r="E205" s="7">
        <f t="shared" si="37"/>
        <v>0</v>
      </c>
      <c r="F205" s="7">
        <v>0</v>
      </c>
      <c r="G205" s="7">
        <v>0</v>
      </c>
      <c r="H205" s="7">
        <v>0</v>
      </c>
      <c r="I205" s="7">
        <v>0</v>
      </c>
      <c r="J205" s="7">
        <f t="shared" si="49"/>
        <v>0</v>
      </c>
      <c r="K205" s="7">
        <f t="shared" si="50"/>
        <v>0</v>
      </c>
    </row>
    <row r="206" spans="1:11" ht="15.75" thickBot="1" x14ac:dyDescent="0.3">
      <c r="A206" t="str">
        <f t="shared" si="47"/>
        <v>b</v>
      </c>
      <c r="B206" s="11"/>
      <c r="C206" s="12" t="s">
        <v>20</v>
      </c>
      <c r="D206" s="46"/>
      <c r="E206" s="13">
        <f t="shared" si="37"/>
        <v>0</v>
      </c>
      <c r="F206" s="13">
        <v>0</v>
      </c>
      <c r="G206" s="13">
        <v>0</v>
      </c>
      <c r="H206" s="13">
        <v>0</v>
      </c>
      <c r="I206" s="13">
        <v>0</v>
      </c>
      <c r="J206" s="13">
        <f t="shared" si="49"/>
        <v>0</v>
      </c>
      <c r="K206" s="13">
        <f t="shared" si="50"/>
        <v>0</v>
      </c>
    </row>
    <row r="207" spans="1:11" ht="31.5" thickTop="1" thickBot="1" x14ac:dyDescent="0.3">
      <c r="A207" t="str">
        <f t="shared" si="47"/>
        <v>a</v>
      </c>
      <c r="B207" s="3" t="s">
        <v>52</v>
      </c>
      <c r="C207" s="14" t="s">
        <v>233</v>
      </c>
      <c r="D207" s="44"/>
      <c r="E207" s="4">
        <f t="shared" si="37"/>
        <v>4300</v>
      </c>
      <c r="F207" s="4">
        <f>SUM(F208,F216,F217,F218)</f>
        <v>2550</v>
      </c>
      <c r="G207" s="4">
        <f t="shared" ref="G207:I207" si="51">SUM(G208,G216,G217,G218)</f>
        <v>1850</v>
      </c>
      <c r="H207" s="4">
        <f t="shared" si="51"/>
        <v>-50</v>
      </c>
      <c r="I207" s="4">
        <f t="shared" si="51"/>
        <v>-50</v>
      </c>
      <c r="J207" s="4">
        <f t="shared" si="49"/>
        <v>4400</v>
      </c>
      <c r="K207" s="4">
        <f t="shared" si="50"/>
        <v>4350</v>
      </c>
    </row>
    <row r="208" spans="1:11" ht="15.75" thickTop="1" x14ac:dyDescent="0.25">
      <c r="A208" t="str">
        <f t="shared" si="47"/>
        <v>a</v>
      </c>
      <c r="B208" s="5"/>
      <c r="C208" s="6" t="s">
        <v>10</v>
      </c>
      <c r="D208" s="45"/>
      <c r="E208" s="7">
        <f t="shared" ref="E208:E266" si="52">SUM(F208,G208,H208,I208)</f>
        <v>4300</v>
      </c>
      <c r="F208" s="7">
        <f>SUM(F209:F215)</f>
        <v>2550</v>
      </c>
      <c r="G208" s="7">
        <f t="shared" ref="G208:I208" si="53">SUM(G209:G215)</f>
        <v>1850</v>
      </c>
      <c r="H208" s="7">
        <f t="shared" si="53"/>
        <v>-50</v>
      </c>
      <c r="I208" s="7">
        <f t="shared" si="53"/>
        <v>-50</v>
      </c>
      <c r="J208" s="7">
        <f t="shared" si="49"/>
        <v>4400</v>
      </c>
      <c r="K208" s="7">
        <f t="shared" si="50"/>
        <v>4350</v>
      </c>
    </row>
    <row r="209" spans="1:11" x14ac:dyDescent="0.25">
      <c r="A209" t="str">
        <f t="shared" si="47"/>
        <v>b</v>
      </c>
      <c r="B209" s="8"/>
      <c r="C209" s="9" t="s">
        <v>11</v>
      </c>
      <c r="D209" s="43"/>
      <c r="E209" s="10">
        <f t="shared" si="52"/>
        <v>0</v>
      </c>
      <c r="F209" s="10"/>
      <c r="G209" s="10"/>
      <c r="H209" s="10"/>
      <c r="I209" s="10"/>
      <c r="J209" s="10">
        <f t="shared" si="49"/>
        <v>0</v>
      </c>
      <c r="K209" s="10">
        <f t="shared" si="50"/>
        <v>0</v>
      </c>
    </row>
    <row r="210" spans="1:11" x14ac:dyDescent="0.25">
      <c r="A210" t="str">
        <f t="shared" si="47"/>
        <v>a</v>
      </c>
      <c r="B210" s="8"/>
      <c r="C210" s="9" t="s">
        <v>12</v>
      </c>
      <c r="D210" s="43" t="s">
        <v>349</v>
      </c>
      <c r="E210" s="10">
        <f t="shared" si="52"/>
        <v>4500</v>
      </c>
      <c r="F210" s="10">
        <v>2500</v>
      </c>
      <c r="G210" s="10">
        <v>2000</v>
      </c>
      <c r="H210" s="10"/>
      <c r="I210" s="10"/>
      <c r="J210" s="10">
        <f t="shared" si="49"/>
        <v>4500</v>
      </c>
      <c r="K210" s="10">
        <f t="shared" si="50"/>
        <v>4500</v>
      </c>
    </row>
    <row r="211" spans="1:11" x14ac:dyDescent="0.25">
      <c r="A211" t="str">
        <f t="shared" si="47"/>
        <v>b</v>
      </c>
      <c r="B211" s="8"/>
      <c r="C211" s="9" t="s">
        <v>13</v>
      </c>
      <c r="D211" s="43"/>
      <c r="E211" s="10">
        <f t="shared" si="52"/>
        <v>0</v>
      </c>
      <c r="F211" s="10"/>
      <c r="G211" s="10"/>
      <c r="H211" s="10"/>
      <c r="I211" s="10"/>
      <c r="J211" s="10">
        <f t="shared" si="49"/>
        <v>0</v>
      </c>
      <c r="K211" s="10">
        <f t="shared" si="50"/>
        <v>0</v>
      </c>
    </row>
    <row r="212" spans="1:11" x14ac:dyDescent="0.25">
      <c r="A212" t="str">
        <f t="shared" si="47"/>
        <v>b</v>
      </c>
      <c r="B212" s="8"/>
      <c r="C212" s="9" t="s">
        <v>14</v>
      </c>
      <c r="D212" s="43"/>
      <c r="E212" s="10">
        <f t="shared" si="52"/>
        <v>0</v>
      </c>
      <c r="F212" s="10"/>
      <c r="G212" s="10"/>
      <c r="H212" s="10"/>
      <c r="I212" s="10"/>
      <c r="J212" s="10">
        <f t="shared" si="49"/>
        <v>0</v>
      </c>
      <c r="K212" s="10">
        <f t="shared" si="50"/>
        <v>0</v>
      </c>
    </row>
    <row r="213" spans="1:11" x14ac:dyDescent="0.25">
      <c r="A213" t="str">
        <f t="shared" si="47"/>
        <v>b</v>
      </c>
      <c r="B213" s="8"/>
      <c r="C213" s="9" t="s">
        <v>15</v>
      </c>
      <c r="D213" s="43"/>
      <c r="E213" s="10">
        <f t="shared" si="52"/>
        <v>0</v>
      </c>
      <c r="F213" s="10"/>
      <c r="G213" s="10"/>
      <c r="H213" s="10"/>
      <c r="I213" s="10"/>
      <c r="J213" s="10">
        <f t="shared" si="49"/>
        <v>0</v>
      </c>
      <c r="K213" s="10">
        <f t="shared" si="50"/>
        <v>0</v>
      </c>
    </row>
    <row r="214" spans="1:11" x14ac:dyDescent="0.25">
      <c r="A214" t="str">
        <f t="shared" si="47"/>
        <v>a</v>
      </c>
      <c r="B214" s="8"/>
      <c r="C214" s="9" t="s">
        <v>16</v>
      </c>
      <c r="D214" s="43" t="s">
        <v>295</v>
      </c>
      <c r="E214" s="10">
        <f t="shared" si="52"/>
        <v>200</v>
      </c>
      <c r="F214" s="10">
        <v>200</v>
      </c>
      <c r="G214" s="10"/>
      <c r="H214" s="10"/>
      <c r="I214" s="10"/>
      <c r="J214" s="10">
        <f t="shared" si="49"/>
        <v>200</v>
      </c>
      <c r="K214" s="10">
        <f t="shared" si="50"/>
        <v>200</v>
      </c>
    </row>
    <row r="215" spans="1:11" x14ac:dyDescent="0.25">
      <c r="A215" t="str">
        <f t="shared" si="47"/>
        <v>a</v>
      </c>
      <c r="B215" s="8"/>
      <c r="C215" s="9" t="s">
        <v>17</v>
      </c>
      <c r="D215" s="43" t="s">
        <v>281</v>
      </c>
      <c r="E215" s="10">
        <f t="shared" si="52"/>
        <v>-400</v>
      </c>
      <c r="F215" s="10">
        <v>-150</v>
      </c>
      <c r="G215" s="10">
        <v>-150</v>
      </c>
      <c r="H215" s="10">
        <v>-50</v>
      </c>
      <c r="I215" s="10">
        <v>-50</v>
      </c>
      <c r="J215" s="10">
        <f t="shared" si="49"/>
        <v>-300</v>
      </c>
      <c r="K215" s="10">
        <f t="shared" si="50"/>
        <v>-350</v>
      </c>
    </row>
    <row r="216" spans="1:11" x14ac:dyDescent="0.25">
      <c r="A216" t="str">
        <f t="shared" si="47"/>
        <v>b</v>
      </c>
      <c r="B216" s="5"/>
      <c r="C216" s="6" t="s">
        <v>18</v>
      </c>
      <c r="D216" s="45"/>
      <c r="E216" s="7">
        <f t="shared" si="52"/>
        <v>0</v>
      </c>
      <c r="F216" s="7">
        <v>0</v>
      </c>
      <c r="G216" s="7">
        <v>0</v>
      </c>
      <c r="H216" s="7">
        <v>0</v>
      </c>
      <c r="I216" s="7">
        <v>0</v>
      </c>
      <c r="J216" s="7">
        <f t="shared" si="49"/>
        <v>0</v>
      </c>
      <c r="K216" s="7">
        <f t="shared" si="50"/>
        <v>0</v>
      </c>
    </row>
    <row r="217" spans="1:11" x14ac:dyDescent="0.25">
      <c r="A217" t="str">
        <f t="shared" si="47"/>
        <v>b</v>
      </c>
      <c r="B217" s="5"/>
      <c r="C217" s="6" t="s">
        <v>19</v>
      </c>
      <c r="D217" s="45"/>
      <c r="E217" s="7">
        <f t="shared" si="52"/>
        <v>0</v>
      </c>
      <c r="F217" s="7">
        <v>0</v>
      </c>
      <c r="G217" s="7">
        <v>0</v>
      </c>
      <c r="H217" s="7">
        <v>0</v>
      </c>
      <c r="I217" s="7">
        <v>0</v>
      </c>
      <c r="J217" s="7">
        <f t="shared" si="49"/>
        <v>0</v>
      </c>
      <c r="K217" s="7">
        <f t="shared" si="50"/>
        <v>0</v>
      </c>
    </row>
    <row r="218" spans="1:11" ht="15.75" thickBot="1" x14ac:dyDescent="0.3">
      <c r="A218" t="str">
        <f t="shared" si="47"/>
        <v>b</v>
      </c>
      <c r="B218" s="11"/>
      <c r="C218" s="12" t="s">
        <v>20</v>
      </c>
      <c r="D218" s="46"/>
      <c r="E218" s="13">
        <f t="shared" si="52"/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f t="shared" si="49"/>
        <v>0</v>
      </c>
      <c r="K218" s="13">
        <f t="shared" si="50"/>
        <v>0</v>
      </c>
    </row>
    <row r="219" spans="1:11" ht="46.5" thickTop="1" thickBot="1" x14ac:dyDescent="0.3">
      <c r="A219" t="str">
        <f t="shared" si="47"/>
        <v>a</v>
      </c>
      <c r="B219" s="3" t="s">
        <v>54</v>
      </c>
      <c r="C219" s="14" t="s">
        <v>234</v>
      </c>
      <c r="D219" s="44"/>
      <c r="E219" s="4">
        <f t="shared" si="52"/>
        <v>640</v>
      </c>
      <c r="F219" s="4">
        <f>SUM(F220,F228,F229,F230)</f>
        <v>250</v>
      </c>
      <c r="G219" s="4">
        <f t="shared" ref="G219:I219" si="54">SUM(G220,G228,G229,G230)</f>
        <v>250</v>
      </c>
      <c r="H219" s="4">
        <f t="shared" si="54"/>
        <v>140</v>
      </c>
      <c r="I219" s="4">
        <f t="shared" si="54"/>
        <v>0</v>
      </c>
      <c r="J219" s="4">
        <f t="shared" si="49"/>
        <v>500</v>
      </c>
      <c r="K219" s="4">
        <f t="shared" si="50"/>
        <v>640</v>
      </c>
    </row>
    <row r="220" spans="1:11" ht="15.75" thickTop="1" x14ac:dyDescent="0.25">
      <c r="A220" t="str">
        <f t="shared" si="47"/>
        <v>a</v>
      </c>
      <c r="B220" s="5"/>
      <c r="C220" s="6" t="s">
        <v>10</v>
      </c>
      <c r="D220" s="45"/>
      <c r="E220" s="7">
        <f t="shared" si="52"/>
        <v>640</v>
      </c>
      <c r="F220" s="7">
        <f>SUM(F221:F227)</f>
        <v>250</v>
      </c>
      <c r="G220" s="7">
        <f t="shared" ref="G220:I220" si="55">SUM(G221:G227)</f>
        <v>250</v>
      </c>
      <c r="H220" s="7">
        <f t="shared" si="55"/>
        <v>140</v>
      </c>
      <c r="I220" s="7">
        <f t="shared" si="55"/>
        <v>0</v>
      </c>
      <c r="J220" s="7">
        <f t="shared" si="49"/>
        <v>500</v>
      </c>
      <c r="K220" s="7">
        <f t="shared" si="50"/>
        <v>640</v>
      </c>
    </row>
    <row r="221" spans="1:11" x14ac:dyDescent="0.25">
      <c r="A221" t="str">
        <f t="shared" si="47"/>
        <v>b</v>
      </c>
      <c r="B221" s="8"/>
      <c r="C221" s="9" t="s">
        <v>11</v>
      </c>
      <c r="D221" s="43"/>
      <c r="E221" s="10">
        <f t="shared" si="52"/>
        <v>0</v>
      </c>
      <c r="F221" s="10"/>
      <c r="G221" s="10"/>
      <c r="H221" s="10"/>
      <c r="I221" s="10"/>
      <c r="J221" s="10">
        <f t="shared" si="49"/>
        <v>0</v>
      </c>
      <c r="K221" s="10">
        <f t="shared" si="50"/>
        <v>0</v>
      </c>
    </row>
    <row r="222" spans="1:11" x14ac:dyDescent="0.25">
      <c r="A222" t="str">
        <f t="shared" si="47"/>
        <v>b</v>
      </c>
      <c r="B222" s="8"/>
      <c r="C222" s="9" t="s">
        <v>12</v>
      </c>
      <c r="D222" s="43"/>
      <c r="E222" s="10">
        <f t="shared" si="52"/>
        <v>0</v>
      </c>
      <c r="F222" s="10"/>
      <c r="G222" s="10"/>
      <c r="H222" s="10"/>
      <c r="I222" s="10"/>
      <c r="J222" s="10">
        <f t="shared" si="49"/>
        <v>0</v>
      </c>
      <c r="K222" s="10">
        <f t="shared" si="50"/>
        <v>0</v>
      </c>
    </row>
    <row r="223" spans="1:11" x14ac:dyDescent="0.25">
      <c r="A223" t="str">
        <f t="shared" si="47"/>
        <v>b</v>
      </c>
      <c r="B223" s="8"/>
      <c r="C223" s="9" t="s">
        <v>13</v>
      </c>
      <c r="D223" s="43"/>
      <c r="E223" s="10">
        <f t="shared" si="52"/>
        <v>0</v>
      </c>
      <c r="F223" s="10"/>
      <c r="G223" s="10"/>
      <c r="H223" s="10"/>
      <c r="I223" s="10"/>
      <c r="J223" s="10">
        <f t="shared" si="49"/>
        <v>0</v>
      </c>
      <c r="K223" s="10">
        <f t="shared" si="50"/>
        <v>0</v>
      </c>
    </row>
    <row r="224" spans="1:11" x14ac:dyDescent="0.25">
      <c r="A224" t="str">
        <f t="shared" si="47"/>
        <v>b</v>
      </c>
      <c r="B224" s="8"/>
      <c r="C224" s="9" t="s">
        <v>14</v>
      </c>
      <c r="D224" s="43"/>
      <c r="E224" s="10">
        <f t="shared" si="52"/>
        <v>0</v>
      </c>
      <c r="F224" s="10"/>
      <c r="G224" s="10"/>
      <c r="H224" s="10"/>
      <c r="I224" s="10"/>
      <c r="J224" s="10">
        <f t="shared" si="49"/>
        <v>0</v>
      </c>
      <c r="K224" s="10">
        <f t="shared" si="50"/>
        <v>0</v>
      </c>
    </row>
    <row r="225" spans="1:11" x14ac:dyDescent="0.25">
      <c r="A225" t="str">
        <f t="shared" si="47"/>
        <v>b</v>
      </c>
      <c r="B225" s="8"/>
      <c r="C225" s="9" t="s">
        <v>15</v>
      </c>
      <c r="D225" s="43"/>
      <c r="E225" s="10">
        <f t="shared" si="52"/>
        <v>0</v>
      </c>
      <c r="F225" s="10"/>
      <c r="G225" s="10"/>
      <c r="H225" s="10"/>
      <c r="I225" s="10"/>
      <c r="J225" s="10">
        <f t="shared" si="49"/>
        <v>0</v>
      </c>
      <c r="K225" s="10">
        <f t="shared" si="50"/>
        <v>0</v>
      </c>
    </row>
    <row r="226" spans="1:11" x14ac:dyDescent="0.25">
      <c r="A226" t="str">
        <f t="shared" si="47"/>
        <v>b</v>
      </c>
      <c r="B226" s="8"/>
      <c r="C226" s="9" t="s">
        <v>16</v>
      </c>
      <c r="D226" s="43"/>
      <c r="E226" s="10">
        <f t="shared" si="52"/>
        <v>0</v>
      </c>
      <c r="F226" s="10"/>
      <c r="G226" s="10"/>
      <c r="H226" s="10"/>
      <c r="I226" s="10"/>
      <c r="J226" s="10">
        <f t="shared" si="49"/>
        <v>0</v>
      </c>
      <c r="K226" s="10">
        <f t="shared" si="50"/>
        <v>0</v>
      </c>
    </row>
    <row r="227" spans="1:11" x14ac:dyDescent="0.25">
      <c r="A227" t="str">
        <f t="shared" si="47"/>
        <v>a</v>
      </c>
      <c r="B227" s="8"/>
      <c r="C227" s="9" t="s">
        <v>17</v>
      </c>
      <c r="D227" s="43" t="s">
        <v>281</v>
      </c>
      <c r="E227" s="10">
        <f t="shared" si="52"/>
        <v>640</v>
      </c>
      <c r="F227" s="10">
        <v>250</v>
      </c>
      <c r="G227" s="10">
        <v>250</v>
      </c>
      <c r="H227" s="10">
        <v>140</v>
      </c>
      <c r="I227" s="10"/>
      <c r="J227" s="10">
        <f t="shared" si="49"/>
        <v>500</v>
      </c>
      <c r="K227" s="10">
        <f t="shared" si="50"/>
        <v>640</v>
      </c>
    </row>
    <row r="228" spans="1:11" x14ac:dyDescent="0.25">
      <c r="A228" t="str">
        <f t="shared" si="47"/>
        <v>b</v>
      </c>
      <c r="B228" s="5"/>
      <c r="C228" s="6" t="s">
        <v>18</v>
      </c>
      <c r="D228" s="45"/>
      <c r="E228" s="7">
        <f t="shared" si="52"/>
        <v>0</v>
      </c>
      <c r="F228" s="7">
        <v>0</v>
      </c>
      <c r="G228" s="7">
        <v>0</v>
      </c>
      <c r="H228" s="7">
        <v>0</v>
      </c>
      <c r="I228" s="7">
        <v>0</v>
      </c>
      <c r="J228" s="7">
        <f t="shared" si="49"/>
        <v>0</v>
      </c>
      <c r="K228" s="7">
        <f t="shared" si="50"/>
        <v>0</v>
      </c>
    </row>
    <row r="229" spans="1:11" x14ac:dyDescent="0.25">
      <c r="A229" t="str">
        <f t="shared" si="47"/>
        <v>b</v>
      </c>
      <c r="B229" s="5"/>
      <c r="C229" s="6" t="s">
        <v>19</v>
      </c>
      <c r="D229" s="45"/>
      <c r="E229" s="7">
        <f t="shared" si="52"/>
        <v>0</v>
      </c>
      <c r="F229" s="7">
        <v>0</v>
      </c>
      <c r="G229" s="7">
        <v>0</v>
      </c>
      <c r="H229" s="7">
        <v>0</v>
      </c>
      <c r="I229" s="7">
        <v>0</v>
      </c>
      <c r="J229" s="7">
        <f t="shared" si="49"/>
        <v>0</v>
      </c>
      <c r="K229" s="7">
        <f t="shared" si="50"/>
        <v>0</v>
      </c>
    </row>
    <row r="230" spans="1:11" ht="15.75" thickBot="1" x14ac:dyDescent="0.3">
      <c r="A230" t="str">
        <f t="shared" si="47"/>
        <v>b</v>
      </c>
      <c r="B230" s="11"/>
      <c r="C230" s="12" t="s">
        <v>20</v>
      </c>
      <c r="D230" s="46"/>
      <c r="E230" s="13">
        <f t="shared" si="52"/>
        <v>0</v>
      </c>
      <c r="F230" s="13">
        <v>0</v>
      </c>
      <c r="G230" s="13">
        <v>0</v>
      </c>
      <c r="H230" s="13">
        <v>0</v>
      </c>
      <c r="I230" s="13">
        <v>0</v>
      </c>
      <c r="J230" s="13">
        <f t="shared" si="49"/>
        <v>0</v>
      </c>
      <c r="K230" s="13">
        <f t="shared" si="50"/>
        <v>0</v>
      </c>
    </row>
    <row r="231" spans="1:11" ht="31.5" thickTop="1" thickBot="1" x14ac:dyDescent="0.3">
      <c r="A231" t="str">
        <f t="shared" si="47"/>
        <v>a</v>
      </c>
      <c r="B231" s="3" t="s">
        <v>56</v>
      </c>
      <c r="C231" s="14" t="s">
        <v>57</v>
      </c>
      <c r="D231" s="44"/>
      <c r="E231" s="4">
        <f t="shared" si="52"/>
        <v>-450</v>
      </c>
      <c r="F231" s="4">
        <f>SUM(F232,F240,F241,F242)</f>
        <v>0</v>
      </c>
      <c r="G231" s="4">
        <f t="shared" ref="G231:I231" si="56">SUM(G232,G240,G241,G242)</f>
        <v>0</v>
      </c>
      <c r="H231" s="4">
        <f t="shared" si="56"/>
        <v>-50</v>
      </c>
      <c r="I231" s="4">
        <f t="shared" si="56"/>
        <v>-400</v>
      </c>
      <c r="J231" s="4">
        <f t="shared" si="49"/>
        <v>0</v>
      </c>
      <c r="K231" s="4">
        <f t="shared" si="50"/>
        <v>-50</v>
      </c>
    </row>
    <row r="232" spans="1:11" ht="15.75" thickTop="1" x14ac:dyDescent="0.25">
      <c r="A232" t="str">
        <f t="shared" si="47"/>
        <v>a</v>
      </c>
      <c r="B232" s="5"/>
      <c r="C232" s="6" t="s">
        <v>10</v>
      </c>
      <c r="D232" s="45"/>
      <c r="E232" s="7">
        <f t="shared" si="52"/>
        <v>-450</v>
      </c>
      <c r="F232" s="7">
        <f>SUM(F233:F239)</f>
        <v>0</v>
      </c>
      <c r="G232" s="7">
        <f t="shared" ref="G232:I232" si="57">SUM(G233:G239)</f>
        <v>0</v>
      </c>
      <c r="H232" s="7">
        <f t="shared" si="57"/>
        <v>-50</v>
      </c>
      <c r="I232" s="7">
        <f t="shared" si="57"/>
        <v>-400</v>
      </c>
      <c r="J232" s="7">
        <f t="shared" si="49"/>
        <v>0</v>
      </c>
      <c r="K232" s="7">
        <f t="shared" si="50"/>
        <v>-50</v>
      </c>
    </row>
    <row r="233" spans="1:11" x14ac:dyDescent="0.25">
      <c r="A233" t="str">
        <f t="shared" si="47"/>
        <v>b</v>
      </c>
      <c r="B233" s="8"/>
      <c r="C233" s="9" t="s">
        <v>11</v>
      </c>
      <c r="D233" s="43"/>
      <c r="E233" s="10">
        <f t="shared" si="52"/>
        <v>0</v>
      </c>
      <c r="F233" s="10"/>
      <c r="G233" s="10"/>
      <c r="H233" s="10"/>
      <c r="I233" s="10"/>
      <c r="J233" s="10">
        <f t="shared" si="49"/>
        <v>0</v>
      </c>
      <c r="K233" s="10">
        <f t="shared" si="50"/>
        <v>0</v>
      </c>
    </row>
    <row r="234" spans="1:11" x14ac:dyDescent="0.25">
      <c r="A234" t="str">
        <f t="shared" si="47"/>
        <v>b</v>
      </c>
      <c r="B234" s="8"/>
      <c r="C234" s="9" t="s">
        <v>12</v>
      </c>
      <c r="D234" s="43"/>
      <c r="E234" s="10">
        <f t="shared" si="52"/>
        <v>0</v>
      </c>
      <c r="F234" s="10"/>
      <c r="G234" s="10"/>
      <c r="H234" s="10"/>
      <c r="I234" s="10"/>
      <c r="J234" s="10">
        <f t="shared" si="49"/>
        <v>0</v>
      </c>
      <c r="K234" s="10">
        <f t="shared" si="50"/>
        <v>0</v>
      </c>
    </row>
    <row r="235" spans="1:11" x14ac:dyDescent="0.25">
      <c r="A235" t="str">
        <f t="shared" si="47"/>
        <v>b</v>
      </c>
      <c r="B235" s="8"/>
      <c r="C235" s="9" t="s">
        <v>13</v>
      </c>
      <c r="D235" s="43"/>
      <c r="E235" s="10">
        <f t="shared" si="52"/>
        <v>0</v>
      </c>
      <c r="F235" s="10"/>
      <c r="G235" s="10"/>
      <c r="H235" s="10"/>
      <c r="I235" s="10"/>
      <c r="J235" s="10">
        <f t="shared" si="49"/>
        <v>0</v>
      </c>
      <c r="K235" s="10">
        <f t="shared" si="50"/>
        <v>0</v>
      </c>
    </row>
    <row r="236" spans="1:11" x14ac:dyDescent="0.25">
      <c r="A236" t="str">
        <f t="shared" si="47"/>
        <v>b</v>
      </c>
      <c r="B236" s="8"/>
      <c r="C236" s="9" t="s">
        <v>14</v>
      </c>
      <c r="D236" s="43"/>
      <c r="E236" s="10">
        <f t="shared" si="52"/>
        <v>0</v>
      </c>
      <c r="F236" s="10"/>
      <c r="G236" s="10"/>
      <c r="H236" s="10"/>
      <c r="I236" s="10"/>
      <c r="J236" s="10">
        <f t="shared" si="49"/>
        <v>0</v>
      </c>
      <c r="K236" s="10">
        <f t="shared" si="50"/>
        <v>0</v>
      </c>
    </row>
    <row r="237" spans="1:11" x14ac:dyDescent="0.25">
      <c r="A237" t="str">
        <f t="shared" si="47"/>
        <v>b</v>
      </c>
      <c r="B237" s="8"/>
      <c r="C237" s="9" t="s">
        <v>15</v>
      </c>
      <c r="D237" s="43"/>
      <c r="E237" s="10">
        <f t="shared" si="52"/>
        <v>0</v>
      </c>
      <c r="F237" s="10"/>
      <c r="G237" s="10"/>
      <c r="H237" s="10"/>
      <c r="I237" s="10"/>
      <c r="J237" s="10">
        <f t="shared" si="49"/>
        <v>0</v>
      </c>
      <c r="K237" s="10">
        <f t="shared" si="50"/>
        <v>0</v>
      </c>
    </row>
    <row r="238" spans="1:11" x14ac:dyDescent="0.25">
      <c r="A238" t="str">
        <f t="shared" si="47"/>
        <v>b</v>
      </c>
      <c r="B238" s="8"/>
      <c r="C238" s="9" t="s">
        <v>16</v>
      </c>
      <c r="D238" s="43"/>
      <c r="E238" s="10">
        <f t="shared" si="52"/>
        <v>0</v>
      </c>
      <c r="F238" s="10"/>
      <c r="G238" s="10"/>
      <c r="H238" s="10"/>
      <c r="I238" s="10"/>
      <c r="J238" s="10">
        <f t="shared" si="49"/>
        <v>0</v>
      </c>
      <c r="K238" s="10">
        <f t="shared" si="50"/>
        <v>0</v>
      </c>
    </row>
    <row r="239" spans="1:11" x14ac:dyDescent="0.25">
      <c r="A239" t="str">
        <f t="shared" si="47"/>
        <v>a</v>
      </c>
      <c r="B239" s="8"/>
      <c r="C239" s="9" t="s">
        <v>17</v>
      </c>
      <c r="D239" s="43" t="s">
        <v>281</v>
      </c>
      <c r="E239" s="10">
        <f t="shared" si="52"/>
        <v>-450</v>
      </c>
      <c r="F239" s="10"/>
      <c r="G239" s="10"/>
      <c r="H239" s="10">
        <v>-50</v>
      </c>
      <c r="I239" s="10">
        <v>-400</v>
      </c>
      <c r="J239" s="10">
        <f t="shared" si="49"/>
        <v>0</v>
      </c>
      <c r="K239" s="10">
        <f t="shared" si="50"/>
        <v>-50</v>
      </c>
    </row>
    <row r="240" spans="1:11" x14ac:dyDescent="0.25">
      <c r="A240" t="str">
        <f t="shared" si="47"/>
        <v>b</v>
      </c>
      <c r="B240" s="5"/>
      <c r="C240" s="6" t="s">
        <v>18</v>
      </c>
      <c r="D240" s="45"/>
      <c r="E240" s="7">
        <f t="shared" si="52"/>
        <v>0</v>
      </c>
      <c r="F240" s="7">
        <v>0</v>
      </c>
      <c r="G240" s="7">
        <v>0</v>
      </c>
      <c r="H240" s="7">
        <v>0</v>
      </c>
      <c r="I240" s="7">
        <v>0</v>
      </c>
      <c r="J240" s="7">
        <f t="shared" si="49"/>
        <v>0</v>
      </c>
      <c r="K240" s="7">
        <f t="shared" si="50"/>
        <v>0</v>
      </c>
    </row>
    <row r="241" spans="1:11" x14ac:dyDescent="0.25">
      <c r="A241" t="str">
        <f t="shared" si="47"/>
        <v>b</v>
      </c>
      <c r="B241" s="5"/>
      <c r="C241" s="6" t="s">
        <v>19</v>
      </c>
      <c r="D241" s="45"/>
      <c r="E241" s="7">
        <f t="shared" si="52"/>
        <v>0</v>
      </c>
      <c r="F241" s="7">
        <v>0</v>
      </c>
      <c r="G241" s="7">
        <v>0</v>
      </c>
      <c r="H241" s="7">
        <v>0</v>
      </c>
      <c r="I241" s="7">
        <v>0</v>
      </c>
      <c r="J241" s="7">
        <f t="shared" si="49"/>
        <v>0</v>
      </c>
      <c r="K241" s="7">
        <f t="shared" si="50"/>
        <v>0</v>
      </c>
    </row>
    <row r="242" spans="1:11" ht="15.75" thickBot="1" x14ac:dyDescent="0.3">
      <c r="A242" t="str">
        <f t="shared" si="47"/>
        <v>b</v>
      </c>
      <c r="B242" s="11"/>
      <c r="C242" s="12" t="s">
        <v>20</v>
      </c>
      <c r="D242" s="46"/>
      <c r="E242" s="13">
        <f t="shared" si="52"/>
        <v>0</v>
      </c>
      <c r="F242" s="13">
        <v>0</v>
      </c>
      <c r="G242" s="13">
        <v>0</v>
      </c>
      <c r="H242" s="13">
        <v>0</v>
      </c>
      <c r="I242" s="13">
        <v>0</v>
      </c>
      <c r="J242" s="13">
        <f t="shared" si="49"/>
        <v>0</v>
      </c>
      <c r="K242" s="13">
        <f t="shared" si="50"/>
        <v>0</v>
      </c>
    </row>
    <row r="243" spans="1:11" ht="46.5" thickTop="1" thickBot="1" x14ac:dyDescent="0.3">
      <c r="A243" t="str">
        <f t="shared" si="47"/>
        <v>a</v>
      </c>
      <c r="B243" s="3" t="s">
        <v>58</v>
      </c>
      <c r="C243" s="14" t="s">
        <v>59</v>
      </c>
      <c r="D243" s="44"/>
      <c r="E243" s="4">
        <f t="shared" si="52"/>
        <v>32250</v>
      </c>
      <c r="F243" s="4">
        <f>SUM(F244,F252,F253,F254)</f>
        <v>0</v>
      </c>
      <c r="G243" s="4">
        <f t="shared" ref="G243:I243" si="58">SUM(G244,G252,G253,G254)</f>
        <v>32250</v>
      </c>
      <c r="H243" s="4">
        <f t="shared" si="58"/>
        <v>0</v>
      </c>
      <c r="I243" s="4">
        <f t="shared" si="58"/>
        <v>0</v>
      </c>
      <c r="J243" s="4">
        <f t="shared" si="49"/>
        <v>32250</v>
      </c>
      <c r="K243" s="4">
        <f t="shared" si="50"/>
        <v>32250</v>
      </c>
    </row>
    <row r="244" spans="1:11" ht="15.75" thickTop="1" x14ac:dyDescent="0.25">
      <c r="A244" t="str">
        <f t="shared" si="47"/>
        <v>a</v>
      </c>
      <c r="B244" s="5"/>
      <c r="C244" s="6" t="s">
        <v>10</v>
      </c>
      <c r="D244" s="45"/>
      <c r="E244" s="7">
        <f t="shared" si="52"/>
        <v>27771</v>
      </c>
      <c r="F244" s="7">
        <f>SUM(F245:F251)</f>
        <v>-4479</v>
      </c>
      <c r="G244" s="7">
        <f t="shared" ref="G244:I244" si="59">SUM(G245:G251)</f>
        <v>32250</v>
      </c>
      <c r="H244" s="7">
        <f t="shared" si="59"/>
        <v>0</v>
      </c>
      <c r="I244" s="7">
        <f t="shared" si="59"/>
        <v>0</v>
      </c>
      <c r="J244" s="7">
        <f t="shared" si="49"/>
        <v>27771</v>
      </c>
      <c r="K244" s="7">
        <f t="shared" si="50"/>
        <v>27771</v>
      </c>
    </row>
    <row r="245" spans="1:11" x14ac:dyDescent="0.25">
      <c r="A245" t="str">
        <f t="shared" si="47"/>
        <v>a</v>
      </c>
      <c r="B245" s="8"/>
      <c r="C245" s="9" t="s">
        <v>11</v>
      </c>
      <c r="D245" s="43" t="s">
        <v>322</v>
      </c>
      <c r="E245" s="10">
        <f t="shared" si="52"/>
        <v>32250</v>
      </c>
      <c r="F245" s="10"/>
      <c r="G245" s="10">
        <v>32250</v>
      </c>
      <c r="H245" s="10"/>
      <c r="I245" s="10"/>
      <c r="J245" s="10">
        <f t="shared" si="49"/>
        <v>32250</v>
      </c>
      <c r="K245" s="10">
        <f t="shared" si="50"/>
        <v>32250</v>
      </c>
    </row>
    <row r="246" spans="1:11" x14ac:dyDescent="0.25">
      <c r="A246" t="str">
        <f t="shared" si="47"/>
        <v>a</v>
      </c>
      <c r="B246" s="8"/>
      <c r="C246" s="9" t="s">
        <v>12</v>
      </c>
      <c r="D246" s="43" t="s">
        <v>283</v>
      </c>
      <c r="E246" s="10">
        <f t="shared" si="52"/>
        <v>-4479</v>
      </c>
      <c r="F246" s="10">
        <f>-4309-170</f>
        <v>-4479</v>
      </c>
      <c r="G246" s="10"/>
      <c r="H246" s="10"/>
      <c r="I246" s="10"/>
      <c r="J246" s="10">
        <f t="shared" si="49"/>
        <v>-4479</v>
      </c>
      <c r="K246" s="10">
        <f t="shared" si="50"/>
        <v>-4479</v>
      </c>
    </row>
    <row r="247" spans="1:11" x14ac:dyDescent="0.25">
      <c r="A247" t="str">
        <f t="shared" si="47"/>
        <v>b</v>
      </c>
      <c r="B247" s="8"/>
      <c r="C247" s="9" t="s">
        <v>13</v>
      </c>
      <c r="D247" s="43"/>
      <c r="E247" s="10">
        <f t="shared" si="52"/>
        <v>0</v>
      </c>
      <c r="F247" s="10"/>
      <c r="G247" s="10"/>
      <c r="H247" s="10"/>
      <c r="I247" s="10"/>
      <c r="J247" s="10">
        <f t="shared" si="49"/>
        <v>0</v>
      </c>
      <c r="K247" s="10">
        <f t="shared" si="50"/>
        <v>0</v>
      </c>
    </row>
    <row r="248" spans="1:11" x14ac:dyDescent="0.25">
      <c r="A248" t="str">
        <f t="shared" si="47"/>
        <v>b</v>
      </c>
      <c r="B248" s="8"/>
      <c r="C248" s="9" t="s">
        <v>14</v>
      </c>
      <c r="D248" s="43"/>
      <c r="E248" s="10">
        <f t="shared" si="52"/>
        <v>0</v>
      </c>
      <c r="F248" s="10"/>
      <c r="G248" s="10"/>
      <c r="H248" s="10"/>
      <c r="I248" s="10"/>
      <c r="J248" s="10">
        <f t="shared" si="49"/>
        <v>0</v>
      </c>
      <c r="K248" s="10">
        <f t="shared" si="50"/>
        <v>0</v>
      </c>
    </row>
    <row r="249" spans="1:11" x14ac:dyDescent="0.25">
      <c r="A249" t="str">
        <f t="shared" si="47"/>
        <v>b</v>
      </c>
      <c r="B249" s="8"/>
      <c r="C249" s="9" t="s">
        <v>15</v>
      </c>
      <c r="D249" s="43"/>
      <c r="E249" s="10">
        <f t="shared" si="52"/>
        <v>0</v>
      </c>
      <c r="F249" s="10"/>
      <c r="G249" s="10"/>
      <c r="H249" s="10"/>
      <c r="I249" s="10"/>
      <c r="J249" s="10">
        <f t="shared" si="49"/>
        <v>0</v>
      </c>
      <c r="K249" s="10">
        <f t="shared" si="50"/>
        <v>0</v>
      </c>
    </row>
    <row r="250" spans="1:11" x14ac:dyDescent="0.25">
      <c r="A250" t="str">
        <f t="shared" si="47"/>
        <v>b</v>
      </c>
      <c r="B250" s="8"/>
      <c r="C250" s="9" t="s">
        <v>16</v>
      </c>
      <c r="D250" s="43"/>
      <c r="E250" s="10">
        <f t="shared" si="52"/>
        <v>0</v>
      </c>
      <c r="F250" s="10"/>
      <c r="G250" s="10"/>
      <c r="H250" s="10"/>
      <c r="I250" s="10"/>
      <c r="J250" s="10">
        <f t="shared" si="49"/>
        <v>0</v>
      </c>
      <c r="K250" s="10">
        <f t="shared" si="50"/>
        <v>0</v>
      </c>
    </row>
    <row r="251" spans="1:11" x14ac:dyDescent="0.25">
      <c r="A251" t="str">
        <f t="shared" si="47"/>
        <v>b</v>
      </c>
      <c r="B251" s="8"/>
      <c r="C251" s="9" t="s">
        <v>17</v>
      </c>
      <c r="D251" s="43"/>
      <c r="E251" s="10">
        <f t="shared" si="52"/>
        <v>0</v>
      </c>
      <c r="F251" s="10"/>
      <c r="G251" s="10"/>
      <c r="H251" s="10"/>
      <c r="I251" s="10"/>
      <c r="J251" s="10">
        <f t="shared" si="49"/>
        <v>0</v>
      </c>
      <c r="K251" s="10">
        <f t="shared" si="50"/>
        <v>0</v>
      </c>
    </row>
    <row r="252" spans="1:11" x14ac:dyDescent="0.25">
      <c r="A252" t="str">
        <f t="shared" si="47"/>
        <v>b</v>
      </c>
      <c r="B252" s="5"/>
      <c r="C252" s="6" t="s">
        <v>18</v>
      </c>
      <c r="D252" s="45"/>
      <c r="E252" s="7">
        <f t="shared" si="52"/>
        <v>0</v>
      </c>
      <c r="F252" s="7">
        <v>0</v>
      </c>
      <c r="G252" s="7">
        <v>0</v>
      </c>
      <c r="H252" s="7">
        <v>0</v>
      </c>
      <c r="I252" s="7">
        <v>0</v>
      </c>
      <c r="J252" s="7">
        <f t="shared" si="49"/>
        <v>0</v>
      </c>
      <c r="K252" s="7">
        <f t="shared" si="50"/>
        <v>0</v>
      </c>
    </row>
    <row r="253" spans="1:11" x14ac:dyDescent="0.25">
      <c r="A253" t="str">
        <f t="shared" si="47"/>
        <v>b</v>
      </c>
      <c r="B253" s="5"/>
      <c r="C253" s="6" t="s">
        <v>19</v>
      </c>
      <c r="D253" s="45"/>
      <c r="E253" s="7">
        <f t="shared" si="52"/>
        <v>0</v>
      </c>
      <c r="F253" s="7">
        <v>0</v>
      </c>
      <c r="G253" s="7">
        <v>0</v>
      </c>
      <c r="H253" s="7">
        <v>0</v>
      </c>
      <c r="I253" s="7">
        <v>0</v>
      </c>
      <c r="J253" s="7">
        <f t="shared" si="49"/>
        <v>0</v>
      </c>
      <c r="K253" s="7">
        <f t="shared" si="50"/>
        <v>0</v>
      </c>
    </row>
    <row r="254" spans="1:11" ht="15.75" thickBot="1" x14ac:dyDescent="0.3">
      <c r="A254" t="str">
        <f t="shared" si="47"/>
        <v>a</v>
      </c>
      <c r="B254" s="11"/>
      <c r="C254" s="12" t="s">
        <v>20</v>
      </c>
      <c r="D254" s="46" t="s">
        <v>283</v>
      </c>
      <c r="E254" s="13">
        <f t="shared" si="52"/>
        <v>4479</v>
      </c>
      <c r="F254" s="13">
        <f>4309+170</f>
        <v>4479</v>
      </c>
      <c r="G254" s="13">
        <v>0</v>
      </c>
      <c r="H254" s="13">
        <v>0</v>
      </c>
      <c r="I254" s="13">
        <v>0</v>
      </c>
      <c r="J254" s="13">
        <f t="shared" si="49"/>
        <v>4479</v>
      </c>
      <c r="K254" s="13">
        <f t="shared" si="50"/>
        <v>4479</v>
      </c>
    </row>
    <row r="255" spans="1:11" ht="31.5" thickTop="1" thickBot="1" x14ac:dyDescent="0.3">
      <c r="A255" t="str">
        <f t="shared" si="47"/>
        <v>a</v>
      </c>
      <c r="B255" s="121" t="s">
        <v>60</v>
      </c>
      <c r="C255" s="122" t="s">
        <v>360</v>
      </c>
      <c r="D255" s="44"/>
      <c r="E255" s="4">
        <f t="shared" si="52"/>
        <v>127400</v>
      </c>
      <c r="F255" s="4">
        <f>SUM(F256,F264,F265,F266)</f>
        <v>0</v>
      </c>
      <c r="G255" s="4">
        <f t="shared" ref="G255:I255" si="60">SUM(G256,G264,G265,G266)</f>
        <v>18200</v>
      </c>
      <c r="H255" s="4">
        <f t="shared" si="60"/>
        <v>54600</v>
      </c>
      <c r="I255" s="4">
        <f t="shared" si="60"/>
        <v>54600</v>
      </c>
      <c r="J255" s="4">
        <f t="shared" si="49"/>
        <v>18200</v>
      </c>
      <c r="K255" s="4">
        <f t="shared" si="50"/>
        <v>72800</v>
      </c>
    </row>
    <row r="256" spans="1:11" ht="15.75" thickTop="1" x14ac:dyDescent="0.25">
      <c r="A256" t="str">
        <f t="shared" si="47"/>
        <v>a</v>
      </c>
      <c r="B256" s="5"/>
      <c r="C256" s="6" t="s">
        <v>10</v>
      </c>
      <c r="D256" s="45"/>
      <c r="E256" s="7">
        <f t="shared" si="52"/>
        <v>114549</v>
      </c>
      <c r="F256" s="7">
        <f>SUM(F257:F263)</f>
        <v>-12851</v>
      </c>
      <c r="G256" s="7">
        <f t="shared" ref="G256:I256" si="61">SUM(G257:G263)</f>
        <v>18200</v>
      </c>
      <c r="H256" s="7">
        <f t="shared" si="61"/>
        <v>54600</v>
      </c>
      <c r="I256" s="7">
        <f t="shared" si="61"/>
        <v>54600</v>
      </c>
      <c r="J256" s="7">
        <f t="shared" si="49"/>
        <v>5349</v>
      </c>
      <c r="K256" s="7">
        <f t="shared" si="50"/>
        <v>59949</v>
      </c>
    </row>
    <row r="257" spans="1:11" x14ac:dyDescent="0.25">
      <c r="A257" t="str">
        <f t="shared" si="47"/>
        <v>a</v>
      </c>
      <c r="B257" s="8"/>
      <c r="C257" s="9" t="s">
        <v>11</v>
      </c>
      <c r="D257" s="49" t="s">
        <v>385</v>
      </c>
      <c r="E257" s="10">
        <f t="shared" si="52"/>
        <v>122600</v>
      </c>
      <c r="F257" s="10"/>
      <c r="G257" s="10">
        <f>18200-4800</f>
        <v>13400</v>
      </c>
      <c r="H257" s="10">
        <v>54600</v>
      </c>
      <c r="I257" s="10">
        <v>54600</v>
      </c>
      <c r="J257" s="10">
        <f t="shared" si="49"/>
        <v>13400</v>
      </c>
      <c r="K257" s="10">
        <f t="shared" si="50"/>
        <v>68000</v>
      </c>
    </row>
    <row r="258" spans="1:11" x14ac:dyDescent="0.25">
      <c r="A258" t="str">
        <f t="shared" si="47"/>
        <v>a</v>
      </c>
      <c r="B258" s="8"/>
      <c r="C258" s="9" t="s">
        <v>12</v>
      </c>
      <c r="D258" s="49" t="s">
        <v>386</v>
      </c>
      <c r="E258" s="10">
        <f t="shared" si="52"/>
        <v>-15641</v>
      </c>
      <c r="F258" s="10">
        <f>-630-12071</f>
        <v>-12701</v>
      </c>
      <c r="G258" s="10">
        <v>-2940</v>
      </c>
      <c r="H258" s="10"/>
      <c r="I258" s="10"/>
      <c r="J258" s="10">
        <f t="shared" si="49"/>
        <v>-15641</v>
      </c>
      <c r="K258" s="10">
        <f t="shared" si="50"/>
        <v>-15641</v>
      </c>
    </row>
    <row r="259" spans="1:11" x14ac:dyDescent="0.25">
      <c r="A259" t="str">
        <f t="shared" si="47"/>
        <v>b</v>
      </c>
      <c r="B259" s="8"/>
      <c r="C259" s="9" t="s">
        <v>13</v>
      </c>
      <c r="D259" s="49"/>
      <c r="E259" s="10">
        <f t="shared" si="52"/>
        <v>0</v>
      </c>
      <c r="F259" s="10"/>
      <c r="G259" s="10"/>
      <c r="H259" s="10"/>
      <c r="I259" s="10"/>
      <c r="J259" s="10">
        <f t="shared" si="49"/>
        <v>0</v>
      </c>
      <c r="K259" s="10">
        <f t="shared" si="50"/>
        <v>0</v>
      </c>
    </row>
    <row r="260" spans="1:11" x14ac:dyDescent="0.25">
      <c r="A260" t="str">
        <f t="shared" ref="A260:A323" si="62">IF(OR(E260&lt;&gt;0,F260&lt;&gt;0,G260&lt;&gt;0,H260&lt;&gt;0,I260&lt;&gt;0,),"a","b")</f>
        <v>b</v>
      </c>
      <c r="B260" s="8"/>
      <c r="C260" s="9" t="s">
        <v>14</v>
      </c>
      <c r="D260" s="49"/>
      <c r="E260" s="10">
        <f t="shared" si="52"/>
        <v>0</v>
      </c>
      <c r="F260" s="10"/>
      <c r="G260" s="10"/>
      <c r="H260" s="10"/>
      <c r="I260" s="10"/>
      <c r="J260" s="10">
        <f t="shared" ref="J260:J323" si="63">SUM(F260,G260)</f>
        <v>0</v>
      </c>
      <c r="K260" s="10">
        <f t="shared" ref="K260:K323" si="64">SUM(F260,G260,H260)</f>
        <v>0</v>
      </c>
    </row>
    <row r="261" spans="1:11" x14ac:dyDescent="0.25">
      <c r="A261" t="str">
        <f t="shared" si="62"/>
        <v>b</v>
      </c>
      <c r="B261" s="8"/>
      <c r="C261" s="9" t="s">
        <v>15</v>
      </c>
      <c r="D261" s="49"/>
      <c r="E261" s="10">
        <f t="shared" si="52"/>
        <v>0</v>
      </c>
      <c r="F261" s="10"/>
      <c r="G261" s="10"/>
      <c r="H261" s="10"/>
      <c r="I261" s="10"/>
      <c r="J261" s="10">
        <f t="shared" si="63"/>
        <v>0</v>
      </c>
      <c r="K261" s="10">
        <f t="shared" si="64"/>
        <v>0</v>
      </c>
    </row>
    <row r="262" spans="1:11" x14ac:dyDescent="0.25">
      <c r="A262" t="str">
        <f t="shared" si="62"/>
        <v>a</v>
      </c>
      <c r="B262" s="8"/>
      <c r="C262" s="9" t="s">
        <v>16</v>
      </c>
      <c r="D262" s="49">
        <v>692</v>
      </c>
      <c r="E262" s="10">
        <f t="shared" si="52"/>
        <v>7740</v>
      </c>
      <c r="F262" s="10"/>
      <c r="G262" s="10">
        <v>7740</v>
      </c>
      <c r="H262" s="10"/>
      <c r="I262" s="10"/>
      <c r="J262" s="10">
        <f t="shared" si="63"/>
        <v>7740</v>
      </c>
      <c r="K262" s="10">
        <f t="shared" si="64"/>
        <v>7740</v>
      </c>
    </row>
    <row r="263" spans="1:11" x14ac:dyDescent="0.25">
      <c r="A263" t="str">
        <f t="shared" si="62"/>
        <v>a</v>
      </c>
      <c r="B263" s="8"/>
      <c r="C263" s="9" t="s">
        <v>17</v>
      </c>
      <c r="D263" s="49">
        <v>60</v>
      </c>
      <c r="E263" s="10">
        <f t="shared" si="52"/>
        <v>-150</v>
      </c>
      <c r="F263" s="10">
        <v>-150</v>
      </c>
      <c r="G263" s="10"/>
      <c r="H263" s="10"/>
      <c r="I263" s="10"/>
      <c r="J263" s="10">
        <f t="shared" si="63"/>
        <v>-150</v>
      </c>
      <c r="K263" s="10">
        <f t="shared" si="64"/>
        <v>-150</v>
      </c>
    </row>
    <row r="264" spans="1:11" x14ac:dyDescent="0.25">
      <c r="A264" t="str">
        <f t="shared" si="62"/>
        <v>b</v>
      </c>
      <c r="B264" s="5"/>
      <c r="C264" s="6" t="s">
        <v>18</v>
      </c>
      <c r="D264" s="50"/>
      <c r="E264" s="7">
        <f t="shared" si="52"/>
        <v>0</v>
      </c>
      <c r="F264" s="7">
        <v>0</v>
      </c>
      <c r="G264" s="7">
        <v>0</v>
      </c>
      <c r="H264" s="7">
        <v>0</v>
      </c>
      <c r="I264" s="7">
        <v>0</v>
      </c>
      <c r="J264" s="7">
        <f t="shared" si="63"/>
        <v>0</v>
      </c>
      <c r="K264" s="7">
        <f t="shared" si="64"/>
        <v>0</v>
      </c>
    </row>
    <row r="265" spans="1:11" x14ac:dyDescent="0.25">
      <c r="A265" t="str">
        <f t="shared" si="62"/>
        <v>b</v>
      </c>
      <c r="B265" s="5"/>
      <c r="C265" s="6" t="s">
        <v>19</v>
      </c>
      <c r="D265" s="50"/>
      <c r="E265" s="7">
        <f t="shared" si="52"/>
        <v>0</v>
      </c>
      <c r="F265" s="7">
        <v>0</v>
      </c>
      <c r="G265" s="7">
        <v>0</v>
      </c>
      <c r="H265" s="7">
        <v>0</v>
      </c>
      <c r="I265" s="7">
        <v>0</v>
      </c>
      <c r="J265" s="7">
        <f t="shared" si="63"/>
        <v>0</v>
      </c>
      <c r="K265" s="7">
        <f t="shared" si="64"/>
        <v>0</v>
      </c>
    </row>
    <row r="266" spans="1:11" ht="15.75" thickBot="1" x14ac:dyDescent="0.3">
      <c r="A266" t="str">
        <f t="shared" si="62"/>
        <v>a</v>
      </c>
      <c r="B266" s="11"/>
      <c r="C266" s="12" t="s">
        <v>20</v>
      </c>
      <c r="D266" s="51" t="s">
        <v>264</v>
      </c>
      <c r="E266" s="13">
        <f t="shared" si="52"/>
        <v>12851</v>
      </c>
      <c r="F266" s="13">
        <f>630+12221</f>
        <v>12851</v>
      </c>
      <c r="G266" s="13">
        <v>0</v>
      </c>
      <c r="H266" s="13">
        <v>0</v>
      </c>
      <c r="I266" s="13">
        <v>0</v>
      </c>
      <c r="J266" s="13">
        <f t="shared" si="63"/>
        <v>12851</v>
      </c>
      <c r="K266" s="13">
        <f t="shared" si="64"/>
        <v>12851</v>
      </c>
    </row>
    <row r="267" spans="1:11" ht="32.25" customHeight="1" thickTop="1" thickBot="1" x14ac:dyDescent="0.3">
      <c r="A267" t="str">
        <f t="shared" si="62"/>
        <v>a</v>
      </c>
      <c r="B267" s="16" t="s">
        <v>61</v>
      </c>
      <c r="C267" s="4" t="s">
        <v>62</v>
      </c>
      <c r="D267" s="44"/>
      <c r="E267" s="4">
        <f t="shared" ref="E267:E271" si="65">SUM(F267,G267,H267,I267)</f>
        <v>0</v>
      </c>
      <c r="F267" s="4">
        <f>F279+F291+F303+F483</f>
        <v>-12882000</v>
      </c>
      <c r="G267" s="4">
        <f t="shared" ref="G267:I267" si="66">G279+G291+G303+G483</f>
        <v>-8574000</v>
      </c>
      <c r="H267" s="4">
        <f t="shared" si="66"/>
        <v>1500000</v>
      </c>
      <c r="I267" s="4">
        <f t="shared" si="66"/>
        <v>19956000</v>
      </c>
      <c r="J267" s="4">
        <f t="shared" ref="J267:K267" si="67">J279+J291+J303+J483</f>
        <v>-21456000</v>
      </c>
      <c r="K267" s="4">
        <f t="shared" si="67"/>
        <v>-19956000</v>
      </c>
    </row>
    <row r="268" spans="1:11" ht="15.75" thickTop="1" x14ac:dyDescent="0.25">
      <c r="A268" t="str">
        <f t="shared" si="62"/>
        <v>a</v>
      </c>
      <c r="B268" s="5"/>
      <c r="C268" s="6" t="s">
        <v>10</v>
      </c>
      <c r="D268" s="45"/>
      <c r="E268" s="7">
        <f t="shared" si="65"/>
        <v>-44399</v>
      </c>
      <c r="F268" s="7">
        <f t="shared" ref="F268:I278" si="68">F280+F292+F304+F484</f>
        <v>-12898714</v>
      </c>
      <c r="G268" s="7">
        <f t="shared" si="68"/>
        <v>-8601685</v>
      </c>
      <c r="H268" s="7">
        <f t="shared" si="68"/>
        <v>1500000</v>
      </c>
      <c r="I268" s="7">
        <f t="shared" si="68"/>
        <v>19956000</v>
      </c>
      <c r="J268" s="7">
        <f t="shared" ref="J268:K268" si="69">J280+J292+J304+J484</f>
        <v>-21500399</v>
      </c>
      <c r="K268" s="7">
        <f t="shared" si="69"/>
        <v>-20000399</v>
      </c>
    </row>
    <row r="269" spans="1:11" x14ac:dyDescent="0.25">
      <c r="A269" t="str">
        <f t="shared" si="62"/>
        <v>b</v>
      </c>
      <c r="B269" s="8"/>
      <c r="C269" s="9" t="s">
        <v>11</v>
      </c>
      <c r="D269" s="43"/>
      <c r="E269" s="10">
        <f t="shared" si="65"/>
        <v>0</v>
      </c>
      <c r="F269" s="10">
        <f t="shared" si="68"/>
        <v>0</v>
      </c>
      <c r="G269" s="10">
        <f t="shared" si="68"/>
        <v>0</v>
      </c>
      <c r="H269" s="10">
        <f t="shared" si="68"/>
        <v>0</v>
      </c>
      <c r="I269" s="10">
        <f t="shared" si="68"/>
        <v>0</v>
      </c>
      <c r="J269" s="10">
        <f t="shared" ref="J269:K269" si="70">J281+J293+J305+J485</f>
        <v>0</v>
      </c>
      <c r="K269" s="10">
        <f t="shared" si="70"/>
        <v>0</v>
      </c>
    </row>
    <row r="270" spans="1:11" x14ac:dyDescent="0.25">
      <c r="A270" t="str">
        <f t="shared" si="62"/>
        <v>a</v>
      </c>
      <c r="B270" s="8"/>
      <c r="C270" s="9" t="s">
        <v>12</v>
      </c>
      <c r="D270" s="43"/>
      <c r="E270" s="10">
        <f t="shared" si="65"/>
        <v>-126400</v>
      </c>
      <c r="F270" s="10">
        <f t="shared" si="68"/>
        <v>-210000</v>
      </c>
      <c r="G270" s="10">
        <f t="shared" si="68"/>
        <v>-15090</v>
      </c>
      <c r="H270" s="10">
        <f t="shared" si="68"/>
        <v>-35000</v>
      </c>
      <c r="I270" s="10">
        <f t="shared" si="68"/>
        <v>133690</v>
      </c>
      <c r="J270" s="10">
        <f t="shared" ref="J270:K270" si="71">J282+J294+J306+J486</f>
        <v>-225090</v>
      </c>
      <c r="K270" s="10">
        <f t="shared" si="71"/>
        <v>-260090</v>
      </c>
    </row>
    <row r="271" spans="1:11" x14ac:dyDescent="0.25">
      <c r="A271" t="str">
        <f t="shared" si="62"/>
        <v>b</v>
      </c>
      <c r="B271" s="8"/>
      <c r="C271" s="9" t="s">
        <v>13</v>
      </c>
      <c r="D271" s="43"/>
      <c r="E271" s="10">
        <f t="shared" si="65"/>
        <v>0</v>
      </c>
      <c r="F271" s="10">
        <f t="shared" si="68"/>
        <v>0</v>
      </c>
      <c r="G271" s="10">
        <f t="shared" si="68"/>
        <v>0</v>
      </c>
      <c r="H271" s="10">
        <f t="shared" si="68"/>
        <v>0</v>
      </c>
      <c r="I271" s="10">
        <f t="shared" si="68"/>
        <v>0</v>
      </c>
      <c r="J271" s="10">
        <f t="shared" ref="J271:K271" si="72">J283+J295+J307+J487</f>
        <v>0</v>
      </c>
      <c r="K271" s="10">
        <f t="shared" si="72"/>
        <v>0</v>
      </c>
    </row>
    <row r="272" spans="1:11" x14ac:dyDescent="0.25">
      <c r="A272" t="str">
        <f t="shared" si="62"/>
        <v>b</v>
      </c>
      <c r="B272" s="8"/>
      <c r="C272" s="9" t="s">
        <v>14</v>
      </c>
      <c r="D272" s="43"/>
      <c r="E272" s="10">
        <f t="shared" ref="E272:E290" si="73">SUM(F272,G272,H272,I272)</f>
        <v>0</v>
      </c>
      <c r="F272" s="10">
        <f t="shared" si="68"/>
        <v>0</v>
      </c>
      <c r="G272" s="10">
        <f t="shared" si="68"/>
        <v>0</v>
      </c>
      <c r="H272" s="10">
        <f t="shared" si="68"/>
        <v>0</v>
      </c>
      <c r="I272" s="10">
        <f t="shared" si="68"/>
        <v>0</v>
      </c>
      <c r="J272" s="10">
        <f t="shared" ref="J272:K272" si="74">J284+J296+J308+J488</f>
        <v>0</v>
      </c>
      <c r="K272" s="10">
        <f t="shared" si="74"/>
        <v>0</v>
      </c>
    </row>
    <row r="273" spans="1:11" x14ac:dyDescent="0.25">
      <c r="A273" t="str">
        <f t="shared" si="62"/>
        <v>b</v>
      </c>
      <c r="B273" s="8"/>
      <c r="C273" s="9" t="s">
        <v>15</v>
      </c>
      <c r="D273" s="43"/>
      <c r="E273" s="10">
        <f t="shared" si="73"/>
        <v>0</v>
      </c>
      <c r="F273" s="10">
        <f t="shared" si="68"/>
        <v>0</v>
      </c>
      <c r="G273" s="10">
        <f t="shared" si="68"/>
        <v>0</v>
      </c>
      <c r="H273" s="10">
        <f t="shared" si="68"/>
        <v>0</v>
      </c>
      <c r="I273" s="10">
        <f t="shared" si="68"/>
        <v>0</v>
      </c>
      <c r="J273" s="10">
        <f t="shared" ref="J273:K273" si="75">J285+J297+J309+J489</f>
        <v>0</v>
      </c>
      <c r="K273" s="10">
        <f t="shared" si="75"/>
        <v>0</v>
      </c>
    </row>
    <row r="274" spans="1:11" x14ac:dyDescent="0.25">
      <c r="A274" t="str">
        <f t="shared" si="62"/>
        <v>a</v>
      </c>
      <c r="B274" s="8"/>
      <c r="C274" s="9" t="s">
        <v>16</v>
      </c>
      <c r="D274" s="43"/>
      <c r="E274" s="10">
        <f t="shared" si="73"/>
        <v>-444481</v>
      </c>
      <c r="F274" s="10">
        <f t="shared" si="68"/>
        <v>-12348314</v>
      </c>
      <c r="G274" s="10">
        <f t="shared" si="68"/>
        <v>-8992977</v>
      </c>
      <c r="H274" s="10">
        <f t="shared" si="68"/>
        <v>1235000</v>
      </c>
      <c r="I274" s="10">
        <f t="shared" si="68"/>
        <v>19661810</v>
      </c>
      <c r="J274" s="10">
        <f t="shared" ref="J274:K274" si="76">J286+J298+J310+J490</f>
        <v>-21341291</v>
      </c>
      <c r="K274" s="10">
        <f t="shared" si="76"/>
        <v>-20106291</v>
      </c>
    </row>
    <row r="275" spans="1:11" x14ac:dyDescent="0.25">
      <c r="A275" t="str">
        <f t="shared" si="62"/>
        <v>a</v>
      </c>
      <c r="B275" s="8"/>
      <c r="C275" s="9" t="s">
        <v>17</v>
      </c>
      <c r="D275" s="43"/>
      <c r="E275" s="10">
        <f t="shared" si="73"/>
        <v>526482</v>
      </c>
      <c r="F275" s="10">
        <f t="shared" si="68"/>
        <v>-340400</v>
      </c>
      <c r="G275" s="10">
        <f t="shared" si="68"/>
        <v>406382</v>
      </c>
      <c r="H275" s="10">
        <f t="shared" si="68"/>
        <v>300000</v>
      </c>
      <c r="I275" s="10">
        <f t="shared" si="68"/>
        <v>160500</v>
      </c>
      <c r="J275" s="10">
        <f t="shared" ref="J275:K275" si="77">J287+J299+J311+J491</f>
        <v>65982</v>
      </c>
      <c r="K275" s="10">
        <f t="shared" si="77"/>
        <v>365982</v>
      </c>
    </row>
    <row r="276" spans="1:11" x14ac:dyDescent="0.25">
      <c r="A276" t="str">
        <f t="shared" si="62"/>
        <v>b</v>
      </c>
      <c r="B276" s="5"/>
      <c r="C276" s="6" t="s">
        <v>18</v>
      </c>
      <c r="D276" s="45"/>
      <c r="E276" s="7">
        <f t="shared" si="73"/>
        <v>0</v>
      </c>
      <c r="F276" s="7">
        <f t="shared" si="68"/>
        <v>0</v>
      </c>
      <c r="G276" s="7">
        <f t="shared" si="68"/>
        <v>0</v>
      </c>
      <c r="H276" s="7">
        <f t="shared" si="68"/>
        <v>0</v>
      </c>
      <c r="I276" s="7">
        <f t="shared" si="68"/>
        <v>0</v>
      </c>
      <c r="J276" s="7">
        <f t="shared" ref="J276:K276" si="78">J288+J300+J312+J492</f>
        <v>0</v>
      </c>
      <c r="K276" s="7">
        <f t="shared" si="78"/>
        <v>0</v>
      </c>
    </row>
    <row r="277" spans="1:11" x14ac:dyDescent="0.25">
      <c r="A277" t="str">
        <f t="shared" si="62"/>
        <v>b</v>
      </c>
      <c r="B277" s="5"/>
      <c r="C277" s="6" t="s">
        <v>19</v>
      </c>
      <c r="D277" s="45"/>
      <c r="E277" s="7">
        <f t="shared" si="73"/>
        <v>0</v>
      </c>
      <c r="F277" s="7">
        <f t="shared" si="68"/>
        <v>0</v>
      </c>
      <c r="G277" s="7">
        <f t="shared" si="68"/>
        <v>0</v>
      </c>
      <c r="H277" s="7">
        <f t="shared" si="68"/>
        <v>0</v>
      </c>
      <c r="I277" s="7">
        <f t="shared" si="68"/>
        <v>0</v>
      </c>
      <c r="J277" s="7">
        <f t="shared" ref="J277:K277" si="79">J289+J301+J313+J493</f>
        <v>0</v>
      </c>
      <c r="K277" s="7">
        <f t="shared" si="79"/>
        <v>0</v>
      </c>
    </row>
    <row r="278" spans="1:11" ht="15.75" thickBot="1" x14ac:dyDescent="0.3">
      <c r="A278" t="str">
        <f t="shared" si="62"/>
        <v>a</v>
      </c>
      <c r="B278" s="11"/>
      <c r="C278" s="12" t="s">
        <v>20</v>
      </c>
      <c r="D278" s="46"/>
      <c r="E278" s="13">
        <f t="shared" si="73"/>
        <v>44399</v>
      </c>
      <c r="F278" s="13">
        <f t="shared" si="68"/>
        <v>16714</v>
      </c>
      <c r="G278" s="13">
        <f t="shared" si="68"/>
        <v>27685</v>
      </c>
      <c r="H278" s="13">
        <f t="shared" si="68"/>
        <v>0</v>
      </c>
      <c r="I278" s="13">
        <f t="shared" si="68"/>
        <v>0</v>
      </c>
      <c r="J278" s="13">
        <f t="shared" ref="J278:K278" si="80">J290+J302+J314+J494</f>
        <v>44399</v>
      </c>
      <c r="K278" s="13">
        <f t="shared" si="80"/>
        <v>44399</v>
      </c>
    </row>
    <row r="279" spans="1:11" ht="32.25" customHeight="1" thickTop="1" thickBot="1" x14ac:dyDescent="0.3">
      <c r="A279" t="str">
        <f t="shared" si="62"/>
        <v>a</v>
      </c>
      <c r="B279" s="3" t="s">
        <v>63</v>
      </c>
      <c r="C279" s="4" t="s">
        <v>64</v>
      </c>
      <c r="D279" s="44"/>
      <c r="E279" s="4">
        <f t="shared" si="73"/>
        <v>0</v>
      </c>
      <c r="F279" s="4">
        <f>SUM(F280,F288,F289,F290)</f>
        <v>-1830500</v>
      </c>
      <c r="G279" s="4">
        <f t="shared" ref="G279:I279" si="81">SUM(G280,G288,G289,G290)</f>
        <v>192000</v>
      </c>
      <c r="H279" s="4">
        <f t="shared" si="81"/>
        <v>0</v>
      </c>
      <c r="I279" s="4">
        <f t="shared" si="81"/>
        <v>1638500</v>
      </c>
      <c r="J279" s="4">
        <f t="shared" si="63"/>
        <v>-1638500</v>
      </c>
      <c r="K279" s="4">
        <f t="shared" si="64"/>
        <v>-1638500</v>
      </c>
    </row>
    <row r="280" spans="1:11" ht="15.75" thickTop="1" x14ac:dyDescent="0.25">
      <c r="A280" t="str">
        <f t="shared" si="62"/>
        <v>a</v>
      </c>
      <c r="B280" s="5"/>
      <c r="C280" s="6" t="s">
        <v>10</v>
      </c>
      <c r="D280" s="45"/>
      <c r="E280" s="7">
        <f t="shared" si="73"/>
        <v>-38665</v>
      </c>
      <c r="F280" s="7">
        <f>SUM(F281:F287)</f>
        <v>-1841480</v>
      </c>
      <c r="G280" s="7">
        <f t="shared" ref="G280:I280" si="82">SUM(G281:G287)</f>
        <v>164315</v>
      </c>
      <c r="H280" s="7">
        <f t="shared" si="82"/>
        <v>0</v>
      </c>
      <c r="I280" s="7">
        <f t="shared" si="82"/>
        <v>1638500</v>
      </c>
      <c r="J280" s="7">
        <f t="shared" si="63"/>
        <v>-1677165</v>
      </c>
      <c r="K280" s="7">
        <f t="shared" si="64"/>
        <v>-1677165</v>
      </c>
    </row>
    <row r="281" spans="1:11" x14ac:dyDescent="0.25">
      <c r="A281" t="str">
        <f t="shared" si="62"/>
        <v>b</v>
      </c>
      <c r="B281" s="8"/>
      <c r="C281" s="9" t="s">
        <v>11</v>
      </c>
      <c r="D281" s="43"/>
      <c r="E281" s="10">
        <f t="shared" si="73"/>
        <v>0</v>
      </c>
      <c r="F281" s="10"/>
      <c r="G281" s="10"/>
      <c r="H281" s="10"/>
      <c r="I281" s="10"/>
      <c r="J281" s="10">
        <f t="shared" si="63"/>
        <v>0</v>
      </c>
      <c r="K281" s="10">
        <f t="shared" si="64"/>
        <v>0</v>
      </c>
    </row>
    <row r="282" spans="1:11" x14ac:dyDescent="0.25">
      <c r="A282" t="str">
        <f t="shared" si="62"/>
        <v>a</v>
      </c>
      <c r="B282" s="8"/>
      <c r="C282" s="9" t="s">
        <v>12</v>
      </c>
      <c r="D282" s="43" t="s">
        <v>337</v>
      </c>
      <c r="E282" s="10">
        <f t="shared" si="73"/>
        <v>13600</v>
      </c>
      <c r="F282" s="10"/>
      <c r="G282" s="10">
        <v>13600</v>
      </c>
      <c r="H282" s="10"/>
      <c r="I282" s="10"/>
      <c r="J282" s="10">
        <f t="shared" si="63"/>
        <v>13600</v>
      </c>
      <c r="K282" s="10">
        <f t="shared" si="64"/>
        <v>13600</v>
      </c>
    </row>
    <row r="283" spans="1:11" x14ac:dyDescent="0.25">
      <c r="A283" t="str">
        <f t="shared" si="62"/>
        <v>b</v>
      </c>
      <c r="B283" s="8"/>
      <c r="C283" s="9" t="s">
        <v>13</v>
      </c>
      <c r="D283" s="43"/>
      <c r="E283" s="10">
        <f t="shared" si="73"/>
        <v>0</v>
      </c>
      <c r="F283" s="10"/>
      <c r="G283" s="10"/>
      <c r="H283" s="10"/>
      <c r="I283" s="10"/>
      <c r="J283" s="10">
        <f t="shared" si="63"/>
        <v>0</v>
      </c>
      <c r="K283" s="10">
        <f t="shared" si="64"/>
        <v>0</v>
      </c>
    </row>
    <row r="284" spans="1:11" x14ac:dyDescent="0.25">
      <c r="A284" t="str">
        <f t="shared" si="62"/>
        <v>b</v>
      </c>
      <c r="B284" s="8"/>
      <c r="C284" s="9" t="s">
        <v>14</v>
      </c>
      <c r="D284" s="43"/>
      <c r="E284" s="10">
        <f t="shared" si="73"/>
        <v>0</v>
      </c>
      <c r="F284" s="10"/>
      <c r="G284" s="10"/>
      <c r="H284" s="10"/>
      <c r="I284" s="10"/>
      <c r="J284" s="10">
        <f t="shared" si="63"/>
        <v>0</v>
      </c>
      <c r="K284" s="10">
        <f t="shared" si="64"/>
        <v>0</v>
      </c>
    </row>
    <row r="285" spans="1:11" x14ac:dyDescent="0.25">
      <c r="A285" t="str">
        <f t="shared" si="62"/>
        <v>b</v>
      </c>
      <c r="B285" s="8"/>
      <c r="C285" s="9" t="s">
        <v>15</v>
      </c>
      <c r="D285" s="43"/>
      <c r="E285" s="10">
        <f t="shared" si="73"/>
        <v>0</v>
      </c>
      <c r="F285" s="10"/>
      <c r="G285" s="10"/>
      <c r="H285" s="10"/>
      <c r="I285" s="10"/>
      <c r="J285" s="10">
        <f t="shared" si="63"/>
        <v>0</v>
      </c>
      <c r="K285" s="10">
        <f t="shared" si="64"/>
        <v>0</v>
      </c>
    </row>
    <row r="286" spans="1:11" ht="45" x14ac:dyDescent="0.25">
      <c r="A286" t="str">
        <f t="shared" si="62"/>
        <v>a</v>
      </c>
      <c r="B286" s="8"/>
      <c r="C286" s="9" t="s">
        <v>16</v>
      </c>
      <c r="D286" s="43" t="s">
        <v>392</v>
      </c>
      <c r="E286" s="10">
        <f t="shared" si="73"/>
        <v>-63861</v>
      </c>
      <c r="F286" s="10">
        <f>-11430-150-1830500</f>
        <v>-1842080</v>
      </c>
      <c r="G286" s="10">
        <f>-1035-700-23296-26000+192000-1250</f>
        <v>139719</v>
      </c>
      <c r="H286" s="10"/>
      <c r="I286" s="10">
        <f>1830500-192000</f>
        <v>1638500</v>
      </c>
      <c r="J286" s="10">
        <f t="shared" si="63"/>
        <v>-1702361</v>
      </c>
      <c r="K286" s="10">
        <f t="shared" si="64"/>
        <v>-1702361</v>
      </c>
    </row>
    <row r="287" spans="1:11" x14ac:dyDescent="0.25">
      <c r="A287" t="str">
        <f t="shared" si="62"/>
        <v>a</v>
      </c>
      <c r="B287" s="8"/>
      <c r="C287" s="9" t="s">
        <v>17</v>
      </c>
      <c r="D287" s="43" t="s">
        <v>338</v>
      </c>
      <c r="E287" s="10">
        <f t="shared" si="73"/>
        <v>11596</v>
      </c>
      <c r="F287" s="10">
        <v>600</v>
      </c>
      <c r="G287" s="10">
        <f>50+9696+1250</f>
        <v>10996</v>
      </c>
      <c r="H287" s="10"/>
      <c r="I287" s="10"/>
      <c r="J287" s="10">
        <f t="shared" si="63"/>
        <v>11596</v>
      </c>
      <c r="K287" s="10">
        <f t="shared" si="64"/>
        <v>11596</v>
      </c>
    </row>
    <row r="288" spans="1:11" x14ac:dyDescent="0.25">
      <c r="A288" t="str">
        <f t="shared" si="62"/>
        <v>b</v>
      </c>
      <c r="B288" s="5"/>
      <c r="C288" s="6" t="s">
        <v>18</v>
      </c>
      <c r="D288" s="45"/>
      <c r="E288" s="7">
        <f t="shared" si="73"/>
        <v>0</v>
      </c>
      <c r="F288" s="7">
        <v>0</v>
      </c>
      <c r="G288" s="7">
        <v>0</v>
      </c>
      <c r="H288" s="7">
        <v>0</v>
      </c>
      <c r="I288" s="7">
        <v>0</v>
      </c>
      <c r="J288" s="7">
        <f t="shared" si="63"/>
        <v>0</v>
      </c>
      <c r="K288" s="7">
        <f t="shared" si="64"/>
        <v>0</v>
      </c>
    </row>
    <row r="289" spans="1:11" x14ac:dyDescent="0.25">
      <c r="A289" t="str">
        <f t="shared" si="62"/>
        <v>b</v>
      </c>
      <c r="B289" s="5"/>
      <c r="C289" s="6" t="s">
        <v>19</v>
      </c>
      <c r="D289" s="45"/>
      <c r="E289" s="7">
        <f t="shared" si="73"/>
        <v>0</v>
      </c>
      <c r="F289" s="7">
        <v>0</v>
      </c>
      <c r="G289" s="7">
        <v>0</v>
      </c>
      <c r="H289" s="7">
        <v>0</v>
      </c>
      <c r="I289" s="7">
        <v>0</v>
      </c>
      <c r="J289" s="7">
        <f t="shared" si="63"/>
        <v>0</v>
      </c>
      <c r="K289" s="7">
        <f t="shared" si="64"/>
        <v>0</v>
      </c>
    </row>
    <row r="290" spans="1:11" ht="30.75" thickBot="1" x14ac:dyDescent="0.3">
      <c r="A290" t="str">
        <f t="shared" si="62"/>
        <v>a</v>
      </c>
      <c r="B290" s="11"/>
      <c r="C290" s="12" t="s">
        <v>20</v>
      </c>
      <c r="D290" s="46" t="s">
        <v>341</v>
      </c>
      <c r="E290" s="13">
        <f t="shared" si="73"/>
        <v>38665</v>
      </c>
      <c r="F290" s="13">
        <f>10830+150</f>
        <v>10980</v>
      </c>
      <c r="G290" s="13">
        <f>985+700+26000</f>
        <v>27685</v>
      </c>
      <c r="H290" s="13">
        <v>0</v>
      </c>
      <c r="I290" s="13">
        <v>0</v>
      </c>
      <c r="J290" s="13">
        <f t="shared" si="63"/>
        <v>38665</v>
      </c>
      <c r="K290" s="13">
        <f t="shared" si="64"/>
        <v>38665</v>
      </c>
    </row>
    <row r="291" spans="1:11" ht="31.5" thickTop="1" thickBot="1" x14ac:dyDescent="0.3">
      <c r="A291" t="str">
        <f t="shared" si="62"/>
        <v>a</v>
      </c>
      <c r="B291" s="3" t="s">
        <v>65</v>
      </c>
      <c r="C291" s="14" t="s">
        <v>66</v>
      </c>
      <c r="D291" s="44"/>
      <c r="E291" s="4">
        <f t="shared" ref="E291:E342" si="83">SUM(F291,G291,H291,I291)</f>
        <v>0</v>
      </c>
      <c r="F291" s="4">
        <f>SUM(F292,F300,F301,F302)</f>
        <v>-5881100</v>
      </c>
      <c r="G291" s="4">
        <f t="shared" ref="G291:I291" si="84">SUM(G292,G300,G301,G302)</f>
        <v>-6084000</v>
      </c>
      <c r="H291" s="4">
        <f t="shared" si="84"/>
        <v>913500</v>
      </c>
      <c r="I291" s="4">
        <f t="shared" si="84"/>
        <v>11051600</v>
      </c>
      <c r="J291" s="4">
        <f t="shared" si="63"/>
        <v>-11965100</v>
      </c>
      <c r="K291" s="4">
        <f t="shared" si="64"/>
        <v>-11051600</v>
      </c>
    </row>
    <row r="292" spans="1:11" ht="15.75" thickTop="1" x14ac:dyDescent="0.25">
      <c r="A292" t="str">
        <f t="shared" si="62"/>
        <v>a</v>
      </c>
      <c r="B292" s="5"/>
      <c r="C292" s="6" t="s">
        <v>10</v>
      </c>
      <c r="D292" s="45"/>
      <c r="E292" s="7">
        <f t="shared" si="83"/>
        <v>-5734</v>
      </c>
      <c r="F292" s="7">
        <f>SUM(F293:F299)</f>
        <v>-5886834</v>
      </c>
      <c r="G292" s="7">
        <f t="shared" ref="G292:I292" si="85">SUM(G293:G299)</f>
        <v>-6084000</v>
      </c>
      <c r="H292" s="7">
        <f t="shared" si="85"/>
        <v>913500</v>
      </c>
      <c r="I292" s="7">
        <f t="shared" si="85"/>
        <v>11051600</v>
      </c>
      <c r="J292" s="7">
        <f t="shared" si="63"/>
        <v>-11970834</v>
      </c>
      <c r="K292" s="7">
        <f t="shared" si="64"/>
        <v>-11057334</v>
      </c>
    </row>
    <row r="293" spans="1:11" x14ac:dyDescent="0.25">
      <c r="A293" t="str">
        <f t="shared" si="62"/>
        <v>b</v>
      </c>
      <c r="B293" s="8"/>
      <c r="C293" s="9" t="s">
        <v>11</v>
      </c>
      <c r="D293" s="43"/>
      <c r="E293" s="10">
        <f t="shared" si="83"/>
        <v>0</v>
      </c>
      <c r="F293" s="10"/>
      <c r="G293" s="10"/>
      <c r="H293" s="10"/>
      <c r="I293" s="10"/>
      <c r="J293" s="10">
        <f t="shared" si="63"/>
        <v>0</v>
      </c>
      <c r="K293" s="10">
        <f t="shared" si="64"/>
        <v>0</v>
      </c>
    </row>
    <row r="294" spans="1:11" x14ac:dyDescent="0.25">
      <c r="A294" t="str">
        <f t="shared" si="62"/>
        <v>a</v>
      </c>
      <c r="B294" s="8"/>
      <c r="C294" s="9" t="s">
        <v>12</v>
      </c>
      <c r="D294" s="43" t="s">
        <v>307</v>
      </c>
      <c r="E294" s="10">
        <f t="shared" si="83"/>
        <v>0</v>
      </c>
      <c r="F294" s="10">
        <f>-175000</f>
        <v>-175000</v>
      </c>
      <c r="G294" s="10"/>
      <c r="H294" s="10"/>
      <c r="I294" s="10">
        <f>175000</f>
        <v>175000</v>
      </c>
      <c r="J294" s="10">
        <f t="shared" si="63"/>
        <v>-175000</v>
      </c>
      <c r="K294" s="10">
        <f t="shared" si="64"/>
        <v>-175000</v>
      </c>
    </row>
    <row r="295" spans="1:11" x14ac:dyDescent="0.25">
      <c r="A295" t="str">
        <f t="shared" si="62"/>
        <v>b</v>
      </c>
      <c r="B295" s="8"/>
      <c r="C295" s="9" t="s">
        <v>13</v>
      </c>
      <c r="D295" s="43"/>
      <c r="E295" s="10">
        <f t="shared" si="83"/>
        <v>0</v>
      </c>
      <c r="F295" s="10"/>
      <c r="G295" s="10"/>
      <c r="H295" s="10"/>
      <c r="I295" s="10"/>
      <c r="J295" s="10">
        <f t="shared" si="63"/>
        <v>0</v>
      </c>
      <c r="K295" s="10">
        <f t="shared" si="64"/>
        <v>0</v>
      </c>
    </row>
    <row r="296" spans="1:11" x14ac:dyDescent="0.25">
      <c r="A296" t="str">
        <f t="shared" si="62"/>
        <v>b</v>
      </c>
      <c r="B296" s="8"/>
      <c r="C296" s="9" t="s">
        <v>14</v>
      </c>
      <c r="D296" s="43"/>
      <c r="E296" s="10">
        <f t="shared" si="83"/>
        <v>0</v>
      </c>
      <c r="F296" s="10"/>
      <c r="G296" s="10"/>
      <c r="H296" s="10"/>
      <c r="I296" s="10"/>
      <c r="J296" s="10">
        <f t="shared" si="63"/>
        <v>0</v>
      </c>
      <c r="K296" s="10">
        <f t="shared" si="64"/>
        <v>0</v>
      </c>
    </row>
    <row r="297" spans="1:11" x14ac:dyDescent="0.25">
      <c r="A297" t="str">
        <f t="shared" si="62"/>
        <v>b</v>
      </c>
      <c r="B297" s="8"/>
      <c r="C297" s="9" t="s">
        <v>15</v>
      </c>
      <c r="D297" s="43"/>
      <c r="E297" s="10">
        <f t="shared" si="83"/>
        <v>0</v>
      </c>
      <c r="F297" s="10"/>
      <c r="G297" s="10"/>
      <c r="H297" s="10"/>
      <c r="I297" s="10"/>
      <c r="J297" s="10">
        <f t="shared" si="63"/>
        <v>0</v>
      </c>
      <c r="K297" s="10">
        <f t="shared" si="64"/>
        <v>0</v>
      </c>
    </row>
    <row r="298" spans="1:11" ht="60" x14ac:dyDescent="0.25">
      <c r="A298" t="str">
        <f t="shared" si="62"/>
        <v>a</v>
      </c>
      <c r="B298" s="8"/>
      <c r="C298" s="9" t="s">
        <v>16</v>
      </c>
      <c r="D298" s="43" t="s">
        <v>375</v>
      </c>
      <c r="E298" s="10">
        <f t="shared" si="83"/>
        <v>-6120</v>
      </c>
      <c r="F298" s="10">
        <f>-5712-403000+1055900-659000-22-5700000</f>
        <v>-5711834</v>
      </c>
      <c r="G298" s="10">
        <f>-322500-386-1000000-1211500-550000-3000000</f>
        <v>-6084386</v>
      </c>
      <c r="H298" s="10">
        <f>7000-93500+1000000</f>
        <v>913500</v>
      </c>
      <c r="I298" s="10">
        <f>396000-639900+659000+5700000+1000000+1211500+550000+2000000</f>
        <v>10876600</v>
      </c>
      <c r="J298" s="10">
        <f t="shared" si="63"/>
        <v>-11796220</v>
      </c>
      <c r="K298" s="10">
        <f t="shared" si="64"/>
        <v>-10882720</v>
      </c>
    </row>
    <row r="299" spans="1:11" x14ac:dyDescent="0.25">
      <c r="A299" t="str">
        <f t="shared" si="62"/>
        <v>a</v>
      </c>
      <c r="B299" s="8"/>
      <c r="C299" s="9" t="s">
        <v>17</v>
      </c>
      <c r="D299" s="43" t="s">
        <v>317</v>
      </c>
      <c r="E299" s="10">
        <f t="shared" si="83"/>
        <v>386</v>
      </c>
      <c r="F299" s="10"/>
      <c r="G299" s="10">
        <v>386</v>
      </c>
      <c r="H299" s="10"/>
      <c r="I299" s="10"/>
      <c r="J299" s="10">
        <f t="shared" si="63"/>
        <v>386</v>
      </c>
      <c r="K299" s="10">
        <f t="shared" si="64"/>
        <v>386</v>
      </c>
    </row>
    <row r="300" spans="1:11" x14ac:dyDescent="0.25">
      <c r="A300" t="str">
        <f t="shared" si="62"/>
        <v>b</v>
      </c>
      <c r="B300" s="5"/>
      <c r="C300" s="6" t="s">
        <v>18</v>
      </c>
      <c r="D300" s="45"/>
      <c r="E300" s="7">
        <f t="shared" si="83"/>
        <v>0</v>
      </c>
      <c r="F300" s="7">
        <v>0</v>
      </c>
      <c r="G300" s="7">
        <v>0</v>
      </c>
      <c r="H300" s="7">
        <v>0</v>
      </c>
      <c r="I300" s="7">
        <v>0</v>
      </c>
      <c r="J300" s="7">
        <f t="shared" si="63"/>
        <v>0</v>
      </c>
      <c r="K300" s="7">
        <f t="shared" si="64"/>
        <v>0</v>
      </c>
    </row>
    <row r="301" spans="1:11" x14ac:dyDescent="0.25">
      <c r="A301" t="str">
        <f t="shared" si="62"/>
        <v>b</v>
      </c>
      <c r="B301" s="5"/>
      <c r="C301" s="6" t="s">
        <v>19</v>
      </c>
      <c r="D301" s="45"/>
      <c r="E301" s="7">
        <f t="shared" si="83"/>
        <v>0</v>
      </c>
      <c r="F301" s="7">
        <v>0</v>
      </c>
      <c r="G301" s="7">
        <v>0</v>
      </c>
      <c r="H301" s="7">
        <v>0</v>
      </c>
      <c r="I301" s="7">
        <v>0</v>
      </c>
      <c r="J301" s="7">
        <f t="shared" si="63"/>
        <v>0</v>
      </c>
      <c r="K301" s="7">
        <f t="shared" si="64"/>
        <v>0</v>
      </c>
    </row>
    <row r="302" spans="1:11" ht="15.75" thickBot="1" x14ac:dyDescent="0.3">
      <c r="A302" t="str">
        <f t="shared" si="62"/>
        <v>a</v>
      </c>
      <c r="B302" s="11"/>
      <c r="C302" s="12" t="s">
        <v>20</v>
      </c>
      <c r="D302" s="46" t="s">
        <v>304</v>
      </c>
      <c r="E302" s="13">
        <f t="shared" si="83"/>
        <v>5734</v>
      </c>
      <c r="F302" s="13">
        <f>5712+22</f>
        <v>5734</v>
      </c>
      <c r="G302" s="13">
        <v>0</v>
      </c>
      <c r="H302" s="13">
        <v>0</v>
      </c>
      <c r="I302" s="13">
        <v>0</v>
      </c>
      <c r="J302" s="13">
        <f t="shared" si="63"/>
        <v>5734</v>
      </c>
      <c r="K302" s="13">
        <f t="shared" si="64"/>
        <v>5734</v>
      </c>
    </row>
    <row r="303" spans="1:11" ht="32.25" customHeight="1" thickTop="1" thickBot="1" x14ac:dyDescent="0.3">
      <c r="A303" t="str">
        <f t="shared" si="62"/>
        <v>a</v>
      </c>
      <c r="B303" s="16" t="s">
        <v>67</v>
      </c>
      <c r="C303" s="4" t="s">
        <v>68</v>
      </c>
      <c r="D303" s="44"/>
      <c r="E303" s="4">
        <f t="shared" si="83"/>
        <v>0</v>
      </c>
      <c r="F303" s="4">
        <f>F315+F327+F339+F351+F363+F375+F387+F399+F411+F423+F435+F447+F459+F471</f>
        <v>-709900</v>
      </c>
      <c r="G303" s="4">
        <f t="shared" ref="G303:K303" si="86">G315+G327+G339+G351+G363+G375+G387+G399+G411+G423+G435+G447+G459+G471</f>
        <v>342000</v>
      </c>
      <c r="H303" s="4">
        <f t="shared" si="86"/>
        <v>86500</v>
      </c>
      <c r="I303" s="4">
        <f t="shared" si="86"/>
        <v>281400</v>
      </c>
      <c r="J303" s="4">
        <f t="shared" si="86"/>
        <v>-367900</v>
      </c>
      <c r="K303" s="4">
        <f t="shared" si="86"/>
        <v>-281400</v>
      </c>
    </row>
    <row r="304" spans="1:11" ht="15.75" thickTop="1" x14ac:dyDescent="0.25">
      <c r="A304" t="str">
        <f t="shared" si="62"/>
        <v>a</v>
      </c>
      <c r="B304" s="5"/>
      <c r="C304" s="6" t="s">
        <v>10</v>
      </c>
      <c r="D304" s="45"/>
      <c r="E304" s="7">
        <f t="shared" si="83"/>
        <v>0</v>
      </c>
      <c r="F304" s="7">
        <f t="shared" ref="F304:K314" si="87">F316+F328+F340+F352+F364+F376+F388+F400+F412+F424+F436+F448+F460+F472</f>
        <v>-709900</v>
      </c>
      <c r="G304" s="7">
        <f t="shared" si="87"/>
        <v>342000</v>
      </c>
      <c r="H304" s="7">
        <f t="shared" si="87"/>
        <v>86500</v>
      </c>
      <c r="I304" s="7">
        <f t="shared" si="87"/>
        <v>281400</v>
      </c>
      <c r="J304" s="7">
        <f t="shared" si="87"/>
        <v>-367900</v>
      </c>
      <c r="K304" s="7">
        <f t="shared" si="87"/>
        <v>-281400</v>
      </c>
    </row>
    <row r="305" spans="1:11" x14ac:dyDescent="0.25">
      <c r="A305" t="str">
        <f t="shared" si="62"/>
        <v>b</v>
      </c>
      <c r="B305" s="8"/>
      <c r="C305" s="9" t="s">
        <v>11</v>
      </c>
      <c r="D305" s="43"/>
      <c r="E305" s="10">
        <f t="shared" si="83"/>
        <v>0</v>
      </c>
      <c r="F305" s="10">
        <f t="shared" si="87"/>
        <v>0</v>
      </c>
      <c r="G305" s="10">
        <f t="shared" si="87"/>
        <v>0</v>
      </c>
      <c r="H305" s="10">
        <f t="shared" si="87"/>
        <v>0</v>
      </c>
      <c r="I305" s="10">
        <f t="shared" si="87"/>
        <v>0</v>
      </c>
      <c r="J305" s="10">
        <f t="shared" si="87"/>
        <v>0</v>
      </c>
      <c r="K305" s="10">
        <f t="shared" si="87"/>
        <v>0</v>
      </c>
    </row>
    <row r="306" spans="1:11" x14ac:dyDescent="0.25">
      <c r="A306" t="str">
        <f t="shared" si="62"/>
        <v>a</v>
      </c>
      <c r="B306" s="8"/>
      <c r="C306" s="9" t="s">
        <v>12</v>
      </c>
      <c r="D306" s="43"/>
      <c r="E306" s="10">
        <f t="shared" si="83"/>
        <v>-140000</v>
      </c>
      <c r="F306" s="10">
        <f t="shared" si="87"/>
        <v>-35000</v>
      </c>
      <c r="G306" s="10">
        <f t="shared" si="87"/>
        <v>-28690</v>
      </c>
      <c r="H306" s="10">
        <f t="shared" si="87"/>
        <v>-35000</v>
      </c>
      <c r="I306" s="10">
        <f t="shared" si="87"/>
        <v>-41310</v>
      </c>
      <c r="J306" s="10">
        <f t="shared" si="87"/>
        <v>-63690</v>
      </c>
      <c r="K306" s="10">
        <f t="shared" si="87"/>
        <v>-98690</v>
      </c>
    </row>
    <row r="307" spans="1:11" x14ac:dyDescent="0.25">
      <c r="A307" t="str">
        <f t="shared" si="62"/>
        <v>b</v>
      </c>
      <c r="B307" s="8"/>
      <c r="C307" s="9" t="s">
        <v>13</v>
      </c>
      <c r="D307" s="43"/>
      <c r="E307" s="10">
        <f t="shared" si="83"/>
        <v>0</v>
      </c>
      <c r="F307" s="10">
        <f t="shared" si="87"/>
        <v>0</v>
      </c>
      <c r="G307" s="10">
        <f t="shared" si="87"/>
        <v>0</v>
      </c>
      <c r="H307" s="10">
        <f t="shared" si="87"/>
        <v>0</v>
      </c>
      <c r="I307" s="10">
        <f t="shared" si="87"/>
        <v>0</v>
      </c>
      <c r="J307" s="10">
        <f t="shared" si="87"/>
        <v>0</v>
      </c>
      <c r="K307" s="10">
        <f t="shared" si="87"/>
        <v>0</v>
      </c>
    </row>
    <row r="308" spans="1:11" x14ac:dyDescent="0.25">
      <c r="A308" t="str">
        <f t="shared" si="62"/>
        <v>b</v>
      </c>
      <c r="B308" s="8"/>
      <c r="C308" s="9" t="s">
        <v>14</v>
      </c>
      <c r="D308" s="43"/>
      <c r="E308" s="10">
        <f t="shared" si="83"/>
        <v>0</v>
      </c>
      <c r="F308" s="10">
        <f t="shared" si="87"/>
        <v>0</v>
      </c>
      <c r="G308" s="10">
        <f t="shared" si="87"/>
        <v>0</v>
      </c>
      <c r="H308" s="10">
        <f t="shared" si="87"/>
        <v>0</v>
      </c>
      <c r="I308" s="10">
        <f t="shared" si="87"/>
        <v>0</v>
      </c>
      <c r="J308" s="10">
        <f t="shared" si="87"/>
        <v>0</v>
      </c>
      <c r="K308" s="10">
        <f t="shared" si="87"/>
        <v>0</v>
      </c>
    </row>
    <row r="309" spans="1:11" x14ac:dyDescent="0.25">
      <c r="A309" t="str">
        <f t="shared" si="62"/>
        <v>b</v>
      </c>
      <c r="B309" s="8"/>
      <c r="C309" s="9" t="s">
        <v>15</v>
      </c>
      <c r="D309" s="43"/>
      <c r="E309" s="10">
        <f t="shared" si="83"/>
        <v>0</v>
      </c>
      <c r="F309" s="10">
        <f t="shared" si="87"/>
        <v>0</v>
      </c>
      <c r="G309" s="10">
        <f t="shared" si="87"/>
        <v>0</v>
      </c>
      <c r="H309" s="10">
        <f t="shared" si="87"/>
        <v>0</v>
      </c>
      <c r="I309" s="10">
        <f t="shared" si="87"/>
        <v>0</v>
      </c>
      <c r="J309" s="10">
        <f t="shared" si="87"/>
        <v>0</v>
      </c>
      <c r="K309" s="10">
        <f t="shared" si="87"/>
        <v>0</v>
      </c>
    </row>
    <row r="310" spans="1:11" x14ac:dyDescent="0.25">
      <c r="A310" t="str">
        <f t="shared" si="62"/>
        <v>a</v>
      </c>
      <c r="B310" s="8"/>
      <c r="C310" s="9" t="s">
        <v>16</v>
      </c>
      <c r="D310" s="43"/>
      <c r="E310" s="10">
        <f t="shared" si="83"/>
        <v>-374500</v>
      </c>
      <c r="F310" s="10">
        <f t="shared" si="87"/>
        <v>-333900</v>
      </c>
      <c r="G310" s="10">
        <f t="shared" si="87"/>
        <v>-24310</v>
      </c>
      <c r="H310" s="10">
        <f t="shared" si="87"/>
        <v>-178500</v>
      </c>
      <c r="I310" s="10">
        <f t="shared" si="87"/>
        <v>162210</v>
      </c>
      <c r="J310" s="10">
        <f t="shared" si="87"/>
        <v>-358210</v>
      </c>
      <c r="K310" s="10">
        <f t="shared" si="87"/>
        <v>-536710</v>
      </c>
    </row>
    <row r="311" spans="1:11" x14ac:dyDescent="0.25">
      <c r="A311" t="str">
        <f t="shared" si="62"/>
        <v>a</v>
      </c>
      <c r="B311" s="8"/>
      <c r="C311" s="9" t="s">
        <v>17</v>
      </c>
      <c r="D311" s="43"/>
      <c r="E311" s="10">
        <f t="shared" si="83"/>
        <v>514500</v>
      </c>
      <c r="F311" s="10">
        <f t="shared" si="87"/>
        <v>-341000</v>
      </c>
      <c r="G311" s="10">
        <f t="shared" si="87"/>
        <v>395000</v>
      </c>
      <c r="H311" s="10">
        <f t="shared" si="87"/>
        <v>300000</v>
      </c>
      <c r="I311" s="10">
        <f t="shared" si="87"/>
        <v>160500</v>
      </c>
      <c r="J311" s="10">
        <f t="shared" si="87"/>
        <v>54000</v>
      </c>
      <c r="K311" s="10">
        <f t="shared" si="87"/>
        <v>354000</v>
      </c>
    </row>
    <row r="312" spans="1:11" x14ac:dyDescent="0.25">
      <c r="A312" t="str">
        <f t="shared" si="62"/>
        <v>b</v>
      </c>
      <c r="B312" s="5"/>
      <c r="C312" s="6" t="s">
        <v>18</v>
      </c>
      <c r="D312" s="45"/>
      <c r="E312" s="7">
        <f t="shared" si="83"/>
        <v>0</v>
      </c>
      <c r="F312" s="7">
        <f t="shared" si="87"/>
        <v>0</v>
      </c>
      <c r="G312" s="7">
        <f t="shared" si="87"/>
        <v>0</v>
      </c>
      <c r="H312" s="7">
        <f t="shared" si="87"/>
        <v>0</v>
      </c>
      <c r="I312" s="7">
        <f t="shared" si="87"/>
        <v>0</v>
      </c>
      <c r="J312" s="7">
        <f t="shared" si="87"/>
        <v>0</v>
      </c>
      <c r="K312" s="7">
        <f t="shared" si="87"/>
        <v>0</v>
      </c>
    </row>
    <row r="313" spans="1:11" x14ac:dyDescent="0.25">
      <c r="A313" t="str">
        <f t="shared" si="62"/>
        <v>b</v>
      </c>
      <c r="B313" s="5"/>
      <c r="C313" s="6" t="s">
        <v>19</v>
      </c>
      <c r="D313" s="45"/>
      <c r="E313" s="7">
        <f t="shared" si="83"/>
        <v>0</v>
      </c>
      <c r="F313" s="7">
        <f t="shared" si="87"/>
        <v>0</v>
      </c>
      <c r="G313" s="7">
        <f t="shared" si="87"/>
        <v>0</v>
      </c>
      <c r="H313" s="7">
        <f t="shared" si="87"/>
        <v>0</v>
      </c>
      <c r="I313" s="7">
        <f t="shared" si="87"/>
        <v>0</v>
      </c>
      <c r="J313" s="7">
        <f t="shared" si="87"/>
        <v>0</v>
      </c>
      <c r="K313" s="7">
        <f t="shared" si="87"/>
        <v>0</v>
      </c>
    </row>
    <row r="314" spans="1:11" ht="15.75" thickBot="1" x14ac:dyDescent="0.3">
      <c r="A314" t="str">
        <f t="shared" si="62"/>
        <v>b</v>
      </c>
      <c r="B314" s="11"/>
      <c r="C314" s="12" t="s">
        <v>20</v>
      </c>
      <c r="D314" s="46"/>
      <c r="E314" s="13">
        <f t="shared" si="83"/>
        <v>0</v>
      </c>
      <c r="F314" s="13">
        <f t="shared" si="87"/>
        <v>0</v>
      </c>
      <c r="G314" s="13">
        <f t="shared" si="87"/>
        <v>0</v>
      </c>
      <c r="H314" s="13">
        <f t="shared" si="87"/>
        <v>0</v>
      </c>
      <c r="I314" s="13">
        <f t="shared" si="87"/>
        <v>0</v>
      </c>
      <c r="J314" s="13">
        <f t="shared" si="87"/>
        <v>0</v>
      </c>
      <c r="K314" s="13">
        <f t="shared" si="87"/>
        <v>0</v>
      </c>
    </row>
    <row r="315" spans="1:11" ht="46.5" thickTop="1" thickBot="1" x14ac:dyDescent="0.3">
      <c r="A315" t="str">
        <f t="shared" si="62"/>
        <v>a</v>
      </c>
      <c r="B315" s="3" t="s">
        <v>69</v>
      </c>
      <c r="C315" s="14" t="s">
        <v>70</v>
      </c>
      <c r="D315" s="44"/>
      <c r="E315" s="4">
        <f t="shared" si="83"/>
        <v>-986000</v>
      </c>
      <c r="F315" s="4">
        <f>SUM(F316,F324,F325,F326)</f>
        <v>-80000</v>
      </c>
      <c r="G315" s="4">
        <f t="shared" ref="G315:I315" si="88">SUM(G316,G324,G325,G326)</f>
        <v>-302000</v>
      </c>
      <c r="H315" s="4">
        <f t="shared" si="88"/>
        <v>-301000</v>
      </c>
      <c r="I315" s="4">
        <f t="shared" si="88"/>
        <v>-303000</v>
      </c>
      <c r="J315" s="4">
        <f t="shared" si="63"/>
        <v>-382000</v>
      </c>
      <c r="K315" s="4">
        <f t="shared" si="64"/>
        <v>-683000</v>
      </c>
    </row>
    <row r="316" spans="1:11" ht="15.75" thickTop="1" x14ac:dyDescent="0.25">
      <c r="A316" t="str">
        <f t="shared" si="62"/>
        <v>a</v>
      </c>
      <c r="B316" s="5"/>
      <c r="C316" s="6" t="s">
        <v>10</v>
      </c>
      <c r="D316" s="45"/>
      <c r="E316" s="7">
        <f t="shared" si="83"/>
        <v>-986000</v>
      </c>
      <c r="F316" s="7">
        <f>SUM(F317:F323)</f>
        <v>-80000</v>
      </c>
      <c r="G316" s="7">
        <f t="shared" ref="G316:I316" si="89">SUM(G317:G323)</f>
        <v>-302000</v>
      </c>
      <c r="H316" s="7">
        <f t="shared" si="89"/>
        <v>-301000</v>
      </c>
      <c r="I316" s="7">
        <f t="shared" si="89"/>
        <v>-303000</v>
      </c>
      <c r="J316" s="7">
        <f t="shared" si="63"/>
        <v>-382000</v>
      </c>
      <c r="K316" s="7">
        <f t="shared" si="64"/>
        <v>-683000</v>
      </c>
    </row>
    <row r="317" spans="1:11" x14ac:dyDescent="0.25">
      <c r="A317" t="str">
        <f t="shared" si="62"/>
        <v>b</v>
      </c>
      <c r="B317" s="8"/>
      <c r="C317" s="9" t="s">
        <v>11</v>
      </c>
      <c r="D317" s="43"/>
      <c r="E317" s="10">
        <f t="shared" si="83"/>
        <v>0</v>
      </c>
      <c r="F317" s="10"/>
      <c r="G317" s="10"/>
      <c r="H317" s="10"/>
      <c r="I317" s="10"/>
      <c r="J317" s="10">
        <f t="shared" si="63"/>
        <v>0</v>
      </c>
      <c r="K317" s="10">
        <f t="shared" si="64"/>
        <v>0</v>
      </c>
    </row>
    <row r="318" spans="1:11" x14ac:dyDescent="0.25">
      <c r="A318" t="str">
        <f t="shared" si="62"/>
        <v>b</v>
      </c>
      <c r="B318" s="8"/>
      <c r="C318" s="9" t="s">
        <v>12</v>
      </c>
      <c r="D318" s="43"/>
      <c r="E318" s="10">
        <f t="shared" si="83"/>
        <v>0</v>
      </c>
      <c r="F318" s="10"/>
      <c r="G318" s="10"/>
      <c r="H318" s="10"/>
      <c r="I318" s="10"/>
      <c r="J318" s="10">
        <f t="shared" si="63"/>
        <v>0</v>
      </c>
      <c r="K318" s="10">
        <f t="shared" si="64"/>
        <v>0</v>
      </c>
    </row>
    <row r="319" spans="1:11" x14ac:dyDescent="0.25">
      <c r="A319" t="str">
        <f t="shared" si="62"/>
        <v>b</v>
      </c>
      <c r="B319" s="8"/>
      <c r="C319" s="9" t="s">
        <v>13</v>
      </c>
      <c r="D319" s="43"/>
      <c r="E319" s="10">
        <f t="shared" si="83"/>
        <v>0</v>
      </c>
      <c r="F319" s="10"/>
      <c r="G319" s="10"/>
      <c r="H319" s="10"/>
      <c r="I319" s="10"/>
      <c r="J319" s="10">
        <f t="shared" si="63"/>
        <v>0</v>
      </c>
      <c r="K319" s="10">
        <f t="shared" si="64"/>
        <v>0</v>
      </c>
    </row>
    <row r="320" spans="1:11" x14ac:dyDescent="0.25">
      <c r="A320" t="str">
        <f t="shared" si="62"/>
        <v>b</v>
      </c>
      <c r="B320" s="8"/>
      <c r="C320" s="9" t="s">
        <v>14</v>
      </c>
      <c r="D320" s="43"/>
      <c r="E320" s="10">
        <f t="shared" si="83"/>
        <v>0</v>
      </c>
      <c r="F320" s="10"/>
      <c r="G320" s="10"/>
      <c r="H320" s="10"/>
      <c r="I320" s="10"/>
      <c r="J320" s="10">
        <f t="shared" si="63"/>
        <v>0</v>
      </c>
      <c r="K320" s="10">
        <f t="shared" si="64"/>
        <v>0</v>
      </c>
    </row>
    <row r="321" spans="1:11" x14ac:dyDescent="0.25">
      <c r="A321" t="str">
        <f t="shared" si="62"/>
        <v>b</v>
      </c>
      <c r="B321" s="8"/>
      <c r="C321" s="9" t="s">
        <v>15</v>
      </c>
      <c r="D321" s="43"/>
      <c r="E321" s="10">
        <f t="shared" si="83"/>
        <v>0</v>
      </c>
      <c r="F321" s="10"/>
      <c r="G321" s="10"/>
      <c r="H321" s="10"/>
      <c r="I321" s="10"/>
      <c r="J321" s="10">
        <f t="shared" si="63"/>
        <v>0</v>
      </c>
      <c r="K321" s="10">
        <f t="shared" si="64"/>
        <v>0</v>
      </c>
    </row>
    <row r="322" spans="1:11" x14ac:dyDescent="0.25">
      <c r="A322" t="str">
        <f t="shared" si="62"/>
        <v>a</v>
      </c>
      <c r="B322" s="8"/>
      <c r="C322" s="9" t="s">
        <v>16</v>
      </c>
      <c r="D322" s="43" t="s">
        <v>291</v>
      </c>
      <c r="E322" s="10">
        <f t="shared" si="83"/>
        <v>-986000</v>
      </c>
      <c r="F322" s="10">
        <v>-80000</v>
      </c>
      <c r="G322" s="10">
        <v>-302000</v>
      </c>
      <c r="H322" s="10">
        <v>-301000</v>
      </c>
      <c r="I322" s="10">
        <v>-303000</v>
      </c>
      <c r="J322" s="10">
        <f t="shared" si="63"/>
        <v>-382000</v>
      </c>
      <c r="K322" s="10">
        <f t="shared" si="64"/>
        <v>-683000</v>
      </c>
    </row>
    <row r="323" spans="1:11" x14ac:dyDescent="0.25">
      <c r="A323" t="str">
        <f t="shared" si="62"/>
        <v>b</v>
      </c>
      <c r="B323" s="8"/>
      <c r="C323" s="9" t="s">
        <v>17</v>
      </c>
      <c r="D323" s="43"/>
      <c r="E323" s="10">
        <f t="shared" si="83"/>
        <v>0</v>
      </c>
      <c r="F323" s="10"/>
      <c r="G323" s="10"/>
      <c r="H323" s="10"/>
      <c r="I323" s="10"/>
      <c r="J323" s="10">
        <f t="shared" si="63"/>
        <v>0</v>
      </c>
      <c r="K323" s="10">
        <f t="shared" si="64"/>
        <v>0</v>
      </c>
    </row>
    <row r="324" spans="1:11" x14ac:dyDescent="0.25">
      <c r="A324" t="str">
        <f t="shared" ref="A324:A387" si="90">IF(OR(E324&lt;&gt;0,F324&lt;&gt;0,G324&lt;&gt;0,H324&lt;&gt;0,I324&lt;&gt;0,),"a","b")</f>
        <v>b</v>
      </c>
      <c r="B324" s="5"/>
      <c r="C324" s="6" t="s">
        <v>18</v>
      </c>
      <c r="D324" s="45"/>
      <c r="E324" s="7">
        <f t="shared" si="83"/>
        <v>0</v>
      </c>
      <c r="F324" s="7">
        <v>0</v>
      </c>
      <c r="G324" s="7">
        <v>0</v>
      </c>
      <c r="H324" s="7">
        <v>0</v>
      </c>
      <c r="I324" s="7">
        <v>0</v>
      </c>
      <c r="J324" s="7">
        <f t="shared" ref="J324:J387" si="91">SUM(F324,G324)</f>
        <v>0</v>
      </c>
      <c r="K324" s="7">
        <f t="shared" ref="K324:K387" si="92">SUM(F324,G324,H324)</f>
        <v>0</v>
      </c>
    </row>
    <row r="325" spans="1:11" x14ac:dyDescent="0.25">
      <c r="A325" t="str">
        <f t="shared" si="90"/>
        <v>b</v>
      </c>
      <c r="B325" s="5"/>
      <c r="C325" s="6" t="s">
        <v>19</v>
      </c>
      <c r="D325" s="45"/>
      <c r="E325" s="7">
        <f t="shared" si="83"/>
        <v>0</v>
      </c>
      <c r="F325" s="7">
        <v>0</v>
      </c>
      <c r="G325" s="7">
        <v>0</v>
      </c>
      <c r="H325" s="7">
        <v>0</v>
      </c>
      <c r="I325" s="7">
        <v>0</v>
      </c>
      <c r="J325" s="7">
        <f t="shared" si="91"/>
        <v>0</v>
      </c>
      <c r="K325" s="7">
        <f t="shared" si="92"/>
        <v>0</v>
      </c>
    </row>
    <row r="326" spans="1:11" ht="15.75" thickBot="1" x14ac:dyDescent="0.3">
      <c r="A326" t="str">
        <f t="shared" si="90"/>
        <v>b</v>
      </c>
      <c r="B326" s="11"/>
      <c r="C326" s="12" t="s">
        <v>20</v>
      </c>
      <c r="D326" s="46"/>
      <c r="E326" s="13">
        <f t="shared" si="83"/>
        <v>0</v>
      </c>
      <c r="F326" s="13">
        <v>0</v>
      </c>
      <c r="G326" s="13">
        <v>0</v>
      </c>
      <c r="H326" s="13">
        <v>0</v>
      </c>
      <c r="I326" s="13">
        <v>0</v>
      </c>
      <c r="J326" s="13">
        <f t="shared" si="91"/>
        <v>0</v>
      </c>
      <c r="K326" s="13">
        <f t="shared" si="92"/>
        <v>0</v>
      </c>
    </row>
    <row r="327" spans="1:11" ht="32.25" customHeight="1" thickTop="1" thickBot="1" x14ac:dyDescent="0.3">
      <c r="A327" t="str">
        <f t="shared" si="90"/>
        <v>a</v>
      </c>
      <c r="B327" s="3" t="s">
        <v>71</v>
      </c>
      <c r="C327" s="4" t="s">
        <v>72</v>
      </c>
      <c r="D327" s="44"/>
      <c r="E327" s="4">
        <f t="shared" si="83"/>
        <v>-50000</v>
      </c>
      <c r="F327" s="4">
        <f>SUM(F328,F336,F337,F338)</f>
        <v>-21000</v>
      </c>
      <c r="G327" s="4">
        <f t="shared" ref="G327:I327" si="93">SUM(G328,G336,G337,G338)</f>
        <v>-9000</v>
      </c>
      <c r="H327" s="4">
        <f t="shared" si="93"/>
        <v>-10000</v>
      </c>
      <c r="I327" s="4">
        <f t="shared" si="93"/>
        <v>-10000</v>
      </c>
      <c r="J327" s="4">
        <f t="shared" si="91"/>
        <v>-30000</v>
      </c>
      <c r="K327" s="4">
        <f t="shared" si="92"/>
        <v>-40000</v>
      </c>
    </row>
    <row r="328" spans="1:11" ht="15.75" thickTop="1" x14ac:dyDescent="0.25">
      <c r="A328" t="str">
        <f t="shared" si="90"/>
        <v>a</v>
      </c>
      <c r="B328" s="5"/>
      <c r="C328" s="6" t="s">
        <v>10</v>
      </c>
      <c r="D328" s="45"/>
      <c r="E328" s="7">
        <f t="shared" si="83"/>
        <v>-50000</v>
      </c>
      <c r="F328" s="7">
        <f>SUM(F329:F335)</f>
        <v>-21000</v>
      </c>
      <c r="G328" s="7">
        <f t="shared" ref="G328:I328" si="94">SUM(G329:G335)</f>
        <v>-9000</v>
      </c>
      <c r="H328" s="7">
        <f t="shared" si="94"/>
        <v>-10000</v>
      </c>
      <c r="I328" s="7">
        <f t="shared" si="94"/>
        <v>-10000</v>
      </c>
      <c r="J328" s="7">
        <f t="shared" si="91"/>
        <v>-30000</v>
      </c>
      <c r="K328" s="7">
        <f t="shared" si="92"/>
        <v>-40000</v>
      </c>
    </row>
    <row r="329" spans="1:11" x14ac:dyDescent="0.25">
      <c r="A329" t="str">
        <f t="shared" si="90"/>
        <v>b</v>
      </c>
      <c r="B329" s="8"/>
      <c r="C329" s="9" t="s">
        <v>11</v>
      </c>
      <c r="D329" s="43"/>
      <c r="E329" s="10">
        <f t="shared" si="83"/>
        <v>0</v>
      </c>
      <c r="F329" s="10"/>
      <c r="G329" s="10"/>
      <c r="H329" s="10"/>
      <c r="I329" s="10"/>
      <c r="J329" s="10">
        <f t="shared" si="91"/>
        <v>0</v>
      </c>
      <c r="K329" s="10">
        <f t="shared" si="92"/>
        <v>0</v>
      </c>
    </row>
    <row r="330" spans="1:11" x14ac:dyDescent="0.25">
      <c r="A330" t="str">
        <f t="shared" si="90"/>
        <v>b</v>
      </c>
      <c r="B330" s="8"/>
      <c r="C330" s="9" t="s">
        <v>12</v>
      </c>
      <c r="D330" s="43"/>
      <c r="E330" s="10">
        <f t="shared" si="83"/>
        <v>0</v>
      </c>
      <c r="F330" s="10"/>
      <c r="G330" s="10"/>
      <c r="H330" s="10"/>
      <c r="I330" s="10"/>
      <c r="J330" s="10">
        <f t="shared" si="91"/>
        <v>0</v>
      </c>
      <c r="K330" s="10">
        <f t="shared" si="92"/>
        <v>0</v>
      </c>
    </row>
    <row r="331" spans="1:11" x14ac:dyDescent="0.25">
      <c r="A331" t="str">
        <f t="shared" si="90"/>
        <v>b</v>
      </c>
      <c r="B331" s="8"/>
      <c r="C331" s="9" t="s">
        <v>13</v>
      </c>
      <c r="D331" s="43"/>
      <c r="E331" s="10">
        <f t="shared" si="83"/>
        <v>0</v>
      </c>
      <c r="F331" s="10"/>
      <c r="G331" s="10"/>
      <c r="H331" s="10"/>
      <c r="I331" s="10"/>
      <c r="J331" s="10">
        <f t="shared" si="91"/>
        <v>0</v>
      </c>
      <c r="K331" s="10">
        <f t="shared" si="92"/>
        <v>0</v>
      </c>
    </row>
    <row r="332" spans="1:11" x14ac:dyDescent="0.25">
      <c r="A332" t="str">
        <f t="shared" si="90"/>
        <v>b</v>
      </c>
      <c r="B332" s="8"/>
      <c r="C332" s="9" t="s">
        <v>14</v>
      </c>
      <c r="D332" s="43"/>
      <c r="E332" s="10">
        <f t="shared" si="83"/>
        <v>0</v>
      </c>
      <c r="F332" s="10"/>
      <c r="G332" s="10"/>
      <c r="H332" s="10"/>
      <c r="I332" s="10"/>
      <c r="J332" s="10">
        <f t="shared" si="91"/>
        <v>0</v>
      </c>
      <c r="K332" s="10">
        <f t="shared" si="92"/>
        <v>0</v>
      </c>
    </row>
    <row r="333" spans="1:11" x14ac:dyDescent="0.25">
      <c r="A333" t="str">
        <f t="shared" si="90"/>
        <v>b</v>
      </c>
      <c r="B333" s="8"/>
      <c r="C333" s="9" t="s">
        <v>15</v>
      </c>
      <c r="D333" s="43"/>
      <c r="E333" s="10">
        <f t="shared" si="83"/>
        <v>0</v>
      </c>
      <c r="F333" s="10"/>
      <c r="G333" s="10"/>
      <c r="H333" s="10"/>
      <c r="I333" s="10"/>
      <c r="J333" s="10">
        <f t="shared" si="91"/>
        <v>0</v>
      </c>
      <c r="K333" s="10">
        <f t="shared" si="92"/>
        <v>0</v>
      </c>
    </row>
    <row r="334" spans="1:11" x14ac:dyDescent="0.25">
      <c r="A334" t="str">
        <f t="shared" si="90"/>
        <v>a</v>
      </c>
      <c r="B334" s="8"/>
      <c r="C334" s="9" t="s">
        <v>16</v>
      </c>
      <c r="D334" s="43" t="s">
        <v>291</v>
      </c>
      <c r="E334" s="10">
        <f t="shared" si="83"/>
        <v>-50000</v>
      </c>
      <c r="F334" s="10">
        <v>-21000</v>
      </c>
      <c r="G334" s="10">
        <v>-9000</v>
      </c>
      <c r="H334" s="10">
        <v>-10000</v>
      </c>
      <c r="I334" s="10">
        <v>-10000</v>
      </c>
      <c r="J334" s="10">
        <f t="shared" si="91"/>
        <v>-30000</v>
      </c>
      <c r="K334" s="10">
        <f t="shared" si="92"/>
        <v>-40000</v>
      </c>
    </row>
    <row r="335" spans="1:11" x14ac:dyDescent="0.25">
      <c r="A335" t="str">
        <f t="shared" si="90"/>
        <v>b</v>
      </c>
      <c r="B335" s="8"/>
      <c r="C335" s="9" t="s">
        <v>17</v>
      </c>
      <c r="D335" s="43"/>
      <c r="E335" s="10">
        <f t="shared" si="83"/>
        <v>0</v>
      </c>
      <c r="F335" s="10"/>
      <c r="G335" s="10"/>
      <c r="H335" s="10"/>
      <c r="I335" s="10"/>
      <c r="J335" s="10">
        <f t="shared" si="91"/>
        <v>0</v>
      </c>
      <c r="K335" s="10">
        <f t="shared" si="92"/>
        <v>0</v>
      </c>
    </row>
    <row r="336" spans="1:11" x14ac:dyDescent="0.25">
      <c r="A336" t="str">
        <f t="shared" si="90"/>
        <v>b</v>
      </c>
      <c r="B336" s="5"/>
      <c r="C336" s="6" t="s">
        <v>18</v>
      </c>
      <c r="D336" s="45"/>
      <c r="E336" s="7">
        <f t="shared" si="83"/>
        <v>0</v>
      </c>
      <c r="F336" s="7">
        <v>0</v>
      </c>
      <c r="G336" s="7">
        <v>0</v>
      </c>
      <c r="H336" s="7">
        <v>0</v>
      </c>
      <c r="I336" s="7">
        <v>0</v>
      </c>
      <c r="J336" s="7">
        <f t="shared" si="91"/>
        <v>0</v>
      </c>
      <c r="K336" s="7">
        <f t="shared" si="92"/>
        <v>0</v>
      </c>
    </row>
    <row r="337" spans="1:11" x14ac:dyDescent="0.25">
      <c r="A337" t="str">
        <f t="shared" si="90"/>
        <v>b</v>
      </c>
      <c r="B337" s="5"/>
      <c r="C337" s="6" t="s">
        <v>19</v>
      </c>
      <c r="D337" s="45"/>
      <c r="E337" s="7">
        <f t="shared" si="83"/>
        <v>0</v>
      </c>
      <c r="F337" s="7">
        <v>0</v>
      </c>
      <c r="G337" s="7">
        <v>0</v>
      </c>
      <c r="H337" s="7">
        <v>0</v>
      </c>
      <c r="I337" s="7">
        <v>0</v>
      </c>
      <c r="J337" s="7">
        <f t="shared" si="91"/>
        <v>0</v>
      </c>
      <c r="K337" s="7">
        <f t="shared" si="92"/>
        <v>0</v>
      </c>
    </row>
    <row r="338" spans="1:11" ht="15.75" thickBot="1" x14ac:dyDescent="0.3">
      <c r="A338" t="str">
        <f t="shared" si="90"/>
        <v>b</v>
      </c>
      <c r="B338" s="11"/>
      <c r="C338" s="12" t="s">
        <v>20</v>
      </c>
      <c r="D338" s="46"/>
      <c r="E338" s="13">
        <f t="shared" si="83"/>
        <v>0</v>
      </c>
      <c r="F338" s="13">
        <v>0</v>
      </c>
      <c r="G338" s="13">
        <v>0</v>
      </c>
      <c r="H338" s="13">
        <v>0</v>
      </c>
      <c r="I338" s="13">
        <v>0</v>
      </c>
      <c r="J338" s="13">
        <f t="shared" si="91"/>
        <v>0</v>
      </c>
      <c r="K338" s="13">
        <f t="shared" si="92"/>
        <v>0</v>
      </c>
    </row>
    <row r="339" spans="1:11" ht="31.5" thickTop="1" thickBot="1" x14ac:dyDescent="0.3">
      <c r="A339" t="str">
        <f t="shared" si="90"/>
        <v>a</v>
      </c>
      <c r="B339" s="3" t="s">
        <v>73</v>
      </c>
      <c r="C339" s="15" t="s">
        <v>74</v>
      </c>
      <c r="D339" s="44"/>
      <c r="E339" s="4">
        <f t="shared" si="83"/>
        <v>240000</v>
      </c>
      <c r="F339" s="4">
        <f>SUM(F340,F348,F349,F350)</f>
        <v>-144000</v>
      </c>
      <c r="G339" s="4">
        <f t="shared" ref="G339:I339" si="95">SUM(G340,G348,G349,G350)</f>
        <v>109690</v>
      </c>
      <c r="H339" s="4">
        <f t="shared" si="95"/>
        <v>40000</v>
      </c>
      <c r="I339" s="4">
        <f t="shared" si="95"/>
        <v>234310</v>
      </c>
      <c r="J339" s="4">
        <f t="shared" si="91"/>
        <v>-34310</v>
      </c>
      <c r="K339" s="4">
        <f t="shared" si="92"/>
        <v>5690</v>
      </c>
    </row>
    <row r="340" spans="1:11" ht="15.75" thickTop="1" x14ac:dyDescent="0.25">
      <c r="A340" t="str">
        <f t="shared" si="90"/>
        <v>a</v>
      </c>
      <c r="B340" s="5"/>
      <c r="C340" s="6" t="s">
        <v>10</v>
      </c>
      <c r="D340" s="45"/>
      <c r="E340" s="7">
        <f t="shared" si="83"/>
        <v>240000</v>
      </c>
      <c r="F340" s="7">
        <f>SUM(F341:F347)</f>
        <v>-144000</v>
      </c>
      <c r="G340" s="7">
        <f t="shared" ref="G340:I340" si="96">SUM(G341:G347)</f>
        <v>109690</v>
      </c>
      <c r="H340" s="7">
        <f t="shared" si="96"/>
        <v>40000</v>
      </c>
      <c r="I340" s="7">
        <f t="shared" si="96"/>
        <v>234310</v>
      </c>
      <c r="J340" s="7">
        <f t="shared" si="91"/>
        <v>-34310</v>
      </c>
      <c r="K340" s="7">
        <f t="shared" si="92"/>
        <v>5690</v>
      </c>
    </row>
    <row r="341" spans="1:11" x14ac:dyDescent="0.25">
      <c r="A341" t="str">
        <f t="shared" si="90"/>
        <v>b</v>
      </c>
      <c r="B341" s="8"/>
      <c r="C341" s="9" t="s">
        <v>11</v>
      </c>
      <c r="D341" s="43"/>
      <c r="E341" s="10">
        <f t="shared" si="83"/>
        <v>0</v>
      </c>
      <c r="F341" s="10"/>
      <c r="G341" s="10"/>
      <c r="H341" s="10"/>
      <c r="I341" s="10"/>
      <c r="J341" s="10">
        <f t="shared" si="91"/>
        <v>0</v>
      </c>
      <c r="K341" s="10">
        <f t="shared" si="92"/>
        <v>0</v>
      </c>
    </row>
    <row r="342" spans="1:11" x14ac:dyDescent="0.25">
      <c r="A342" t="str">
        <f t="shared" si="90"/>
        <v>b</v>
      </c>
      <c r="B342" s="8"/>
      <c r="C342" s="9" t="s">
        <v>12</v>
      </c>
      <c r="D342" s="43"/>
      <c r="E342" s="10">
        <f t="shared" si="83"/>
        <v>0</v>
      </c>
      <c r="F342" s="10"/>
      <c r="G342" s="10"/>
      <c r="H342" s="10"/>
      <c r="I342" s="10"/>
      <c r="J342" s="10">
        <f t="shared" si="91"/>
        <v>0</v>
      </c>
      <c r="K342" s="10">
        <f t="shared" si="92"/>
        <v>0</v>
      </c>
    </row>
    <row r="343" spans="1:11" x14ac:dyDescent="0.25">
      <c r="A343" t="str">
        <f t="shared" si="90"/>
        <v>b</v>
      </c>
      <c r="B343" s="8"/>
      <c r="C343" s="9" t="s">
        <v>13</v>
      </c>
      <c r="D343" s="43"/>
      <c r="E343" s="10">
        <f t="shared" ref="E343:E406" si="97">SUM(F343,G343,H343,I343)</f>
        <v>0</v>
      </c>
      <c r="F343" s="10"/>
      <c r="G343" s="10"/>
      <c r="H343" s="10"/>
      <c r="I343" s="10"/>
      <c r="J343" s="10">
        <f t="shared" si="91"/>
        <v>0</v>
      </c>
      <c r="K343" s="10">
        <f t="shared" si="92"/>
        <v>0</v>
      </c>
    </row>
    <row r="344" spans="1:11" x14ac:dyDescent="0.25">
      <c r="A344" t="str">
        <f t="shared" si="90"/>
        <v>b</v>
      </c>
      <c r="B344" s="8"/>
      <c r="C344" s="9" t="s">
        <v>14</v>
      </c>
      <c r="D344" s="43"/>
      <c r="E344" s="10">
        <f t="shared" si="97"/>
        <v>0</v>
      </c>
      <c r="F344" s="10"/>
      <c r="G344" s="10"/>
      <c r="H344" s="10"/>
      <c r="I344" s="10"/>
      <c r="J344" s="10">
        <f t="shared" si="91"/>
        <v>0</v>
      </c>
      <c r="K344" s="10">
        <f t="shared" si="92"/>
        <v>0</v>
      </c>
    </row>
    <row r="345" spans="1:11" x14ac:dyDescent="0.25">
      <c r="A345" t="str">
        <f t="shared" si="90"/>
        <v>b</v>
      </c>
      <c r="B345" s="8"/>
      <c r="C345" s="9" t="s">
        <v>15</v>
      </c>
      <c r="D345" s="43"/>
      <c r="E345" s="10">
        <f t="shared" si="97"/>
        <v>0</v>
      </c>
      <c r="F345" s="10"/>
      <c r="G345" s="10"/>
      <c r="H345" s="10"/>
      <c r="I345" s="10"/>
      <c r="J345" s="10">
        <f t="shared" si="91"/>
        <v>0</v>
      </c>
      <c r="K345" s="10">
        <f t="shared" si="92"/>
        <v>0</v>
      </c>
    </row>
    <row r="346" spans="1:11" x14ac:dyDescent="0.25">
      <c r="A346" t="str">
        <f t="shared" si="90"/>
        <v>a</v>
      </c>
      <c r="B346" s="8"/>
      <c r="C346" s="9" t="s">
        <v>16</v>
      </c>
      <c r="D346" s="43" t="s">
        <v>374</v>
      </c>
      <c r="E346" s="10">
        <f t="shared" si="97"/>
        <v>240000</v>
      </c>
      <c r="F346" s="10">
        <v>-144000</v>
      </c>
      <c r="G346" s="10">
        <f>190000-80310</f>
        <v>109690</v>
      </c>
      <c r="H346" s="10">
        <v>40000</v>
      </c>
      <c r="I346" s="10">
        <f>154000+80310</f>
        <v>234310</v>
      </c>
      <c r="J346" s="10">
        <f t="shared" si="91"/>
        <v>-34310</v>
      </c>
      <c r="K346" s="10">
        <f t="shared" si="92"/>
        <v>5690</v>
      </c>
    </row>
    <row r="347" spans="1:11" x14ac:dyDescent="0.25">
      <c r="A347" t="str">
        <f t="shared" si="90"/>
        <v>b</v>
      </c>
      <c r="B347" s="8"/>
      <c r="C347" s="9" t="s">
        <v>17</v>
      </c>
      <c r="D347" s="43"/>
      <c r="E347" s="10">
        <f t="shared" si="97"/>
        <v>0</v>
      </c>
      <c r="F347" s="10"/>
      <c r="G347" s="10"/>
      <c r="H347" s="10"/>
      <c r="I347" s="10"/>
      <c r="J347" s="10">
        <f t="shared" si="91"/>
        <v>0</v>
      </c>
      <c r="K347" s="10">
        <f t="shared" si="92"/>
        <v>0</v>
      </c>
    </row>
    <row r="348" spans="1:11" x14ac:dyDescent="0.25">
      <c r="A348" t="str">
        <f t="shared" si="90"/>
        <v>b</v>
      </c>
      <c r="B348" s="5"/>
      <c r="C348" s="6" t="s">
        <v>18</v>
      </c>
      <c r="D348" s="45"/>
      <c r="E348" s="7">
        <f t="shared" si="97"/>
        <v>0</v>
      </c>
      <c r="F348" s="7">
        <v>0</v>
      </c>
      <c r="G348" s="7">
        <v>0</v>
      </c>
      <c r="H348" s="7">
        <v>0</v>
      </c>
      <c r="I348" s="7">
        <v>0</v>
      </c>
      <c r="J348" s="7">
        <f t="shared" si="91"/>
        <v>0</v>
      </c>
      <c r="K348" s="7">
        <f t="shared" si="92"/>
        <v>0</v>
      </c>
    </row>
    <row r="349" spans="1:11" x14ac:dyDescent="0.25">
      <c r="A349" t="str">
        <f t="shared" si="90"/>
        <v>b</v>
      </c>
      <c r="B349" s="5"/>
      <c r="C349" s="6" t="s">
        <v>19</v>
      </c>
      <c r="D349" s="45"/>
      <c r="E349" s="7">
        <f t="shared" si="97"/>
        <v>0</v>
      </c>
      <c r="F349" s="7">
        <v>0</v>
      </c>
      <c r="G349" s="7">
        <v>0</v>
      </c>
      <c r="H349" s="7">
        <v>0</v>
      </c>
      <c r="I349" s="7">
        <v>0</v>
      </c>
      <c r="J349" s="7">
        <f t="shared" si="91"/>
        <v>0</v>
      </c>
      <c r="K349" s="7">
        <f t="shared" si="92"/>
        <v>0</v>
      </c>
    </row>
    <row r="350" spans="1:11" ht="15.75" thickBot="1" x14ac:dyDescent="0.3">
      <c r="A350" t="str">
        <f t="shared" si="90"/>
        <v>b</v>
      </c>
      <c r="B350" s="11"/>
      <c r="C350" s="12" t="s">
        <v>20</v>
      </c>
      <c r="D350" s="46"/>
      <c r="E350" s="13">
        <f t="shared" si="97"/>
        <v>0</v>
      </c>
      <c r="F350" s="13">
        <v>0</v>
      </c>
      <c r="G350" s="13">
        <v>0</v>
      </c>
      <c r="H350" s="13">
        <v>0</v>
      </c>
      <c r="I350" s="13">
        <v>0</v>
      </c>
      <c r="J350" s="13">
        <f t="shared" si="91"/>
        <v>0</v>
      </c>
      <c r="K350" s="13">
        <f t="shared" si="92"/>
        <v>0</v>
      </c>
    </row>
    <row r="351" spans="1:11" ht="31.5" thickTop="1" thickBot="1" x14ac:dyDescent="0.3">
      <c r="A351" t="str">
        <f t="shared" si="90"/>
        <v>a</v>
      </c>
      <c r="B351" s="3" t="s">
        <v>75</v>
      </c>
      <c r="C351" s="15" t="s">
        <v>76</v>
      </c>
      <c r="D351" s="44"/>
      <c r="E351" s="4">
        <f t="shared" si="97"/>
        <v>0</v>
      </c>
      <c r="F351" s="4">
        <f>SUM(F352,F360,F361,F362)</f>
        <v>-700</v>
      </c>
      <c r="G351" s="4">
        <f t="shared" ref="G351:I351" si="98">SUM(G352,G360,G361,G362)</f>
        <v>2000</v>
      </c>
      <c r="H351" s="4">
        <f t="shared" si="98"/>
        <v>2000</v>
      </c>
      <c r="I351" s="4">
        <f t="shared" si="98"/>
        <v>-3300</v>
      </c>
      <c r="J351" s="4">
        <f t="shared" si="91"/>
        <v>1300</v>
      </c>
      <c r="K351" s="4">
        <f t="shared" si="92"/>
        <v>3300</v>
      </c>
    </row>
    <row r="352" spans="1:11" ht="15.75" thickTop="1" x14ac:dyDescent="0.25">
      <c r="A352" t="str">
        <f t="shared" si="90"/>
        <v>a</v>
      </c>
      <c r="B352" s="5"/>
      <c r="C352" s="6" t="s">
        <v>10</v>
      </c>
      <c r="D352" s="45"/>
      <c r="E352" s="7">
        <f t="shared" si="97"/>
        <v>0</v>
      </c>
      <c r="F352" s="7">
        <f>SUM(F353:F359)</f>
        <v>-700</v>
      </c>
      <c r="G352" s="7">
        <f t="shared" ref="G352:I352" si="99">SUM(G353:G359)</f>
        <v>2000</v>
      </c>
      <c r="H352" s="7">
        <f t="shared" si="99"/>
        <v>2000</v>
      </c>
      <c r="I352" s="7">
        <f t="shared" si="99"/>
        <v>-3300</v>
      </c>
      <c r="J352" s="7">
        <f t="shared" si="91"/>
        <v>1300</v>
      </c>
      <c r="K352" s="7">
        <f t="shared" si="92"/>
        <v>3300</v>
      </c>
    </row>
    <row r="353" spans="1:11" x14ac:dyDescent="0.25">
      <c r="A353" t="str">
        <f t="shared" si="90"/>
        <v>b</v>
      </c>
      <c r="B353" s="8"/>
      <c r="C353" s="9" t="s">
        <v>11</v>
      </c>
      <c r="D353" s="43"/>
      <c r="E353" s="10">
        <f t="shared" si="97"/>
        <v>0</v>
      </c>
      <c r="F353" s="10"/>
      <c r="G353" s="10"/>
      <c r="H353" s="10"/>
      <c r="I353" s="10"/>
      <c r="J353" s="10">
        <f t="shared" si="91"/>
        <v>0</v>
      </c>
      <c r="K353" s="10">
        <f t="shared" si="92"/>
        <v>0</v>
      </c>
    </row>
    <row r="354" spans="1:11" x14ac:dyDescent="0.25">
      <c r="A354" t="str">
        <f t="shared" si="90"/>
        <v>b</v>
      </c>
      <c r="B354" s="8"/>
      <c r="C354" s="9" t="s">
        <v>12</v>
      </c>
      <c r="D354" s="43"/>
      <c r="E354" s="10">
        <f t="shared" si="97"/>
        <v>0</v>
      </c>
      <c r="F354" s="10"/>
      <c r="G354" s="10"/>
      <c r="H354" s="10"/>
      <c r="I354" s="10"/>
      <c r="J354" s="10">
        <f t="shared" si="91"/>
        <v>0</v>
      </c>
      <c r="K354" s="10">
        <f t="shared" si="92"/>
        <v>0</v>
      </c>
    </row>
    <row r="355" spans="1:11" x14ac:dyDescent="0.25">
      <c r="A355" t="str">
        <f t="shared" si="90"/>
        <v>b</v>
      </c>
      <c r="B355" s="8"/>
      <c r="C355" s="9" t="s">
        <v>13</v>
      </c>
      <c r="D355" s="43"/>
      <c r="E355" s="10">
        <f t="shared" si="97"/>
        <v>0</v>
      </c>
      <c r="F355" s="10"/>
      <c r="G355" s="10"/>
      <c r="H355" s="10"/>
      <c r="I355" s="10"/>
      <c r="J355" s="10">
        <f t="shared" si="91"/>
        <v>0</v>
      </c>
      <c r="K355" s="10">
        <f t="shared" si="92"/>
        <v>0</v>
      </c>
    </row>
    <row r="356" spans="1:11" x14ac:dyDescent="0.25">
      <c r="A356" t="str">
        <f t="shared" si="90"/>
        <v>b</v>
      </c>
      <c r="B356" s="8"/>
      <c r="C356" s="9" t="s">
        <v>14</v>
      </c>
      <c r="D356" s="43"/>
      <c r="E356" s="10">
        <f t="shared" si="97"/>
        <v>0</v>
      </c>
      <c r="F356" s="10"/>
      <c r="G356" s="10"/>
      <c r="H356" s="10"/>
      <c r="I356" s="10"/>
      <c r="J356" s="10">
        <f t="shared" si="91"/>
        <v>0</v>
      </c>
      <c r="K356" s="10">
        <f t="shared" si="92"/>
        <v>0</v>
      </c>
    </row>
    <row r="357" spans="1:11" x14ac:dyDescent="0.25">
      <c r="A357" t="str">
        <f t="shared" si="90"/>
        <v>b</v>
      </c>
      <c r="B357" s="8"/>
      <c r="C357" s="9" t="s">
        <v>15</v>
      </c>
      <c r="D357" s="43"/>
      <c r="E357" s="10">
        <f t="shared" si="97"/>
        <v>0</v>
      </c>
      <c r="F357" s="10"/>
      <c r="G357" s="10"/>
      <c r="H357" s="10"/>
      <c r="I357" s="10"/>
      <c r="J357" s="10">
        <f t="shared" si="91"/>
        <v>0</v>
      </c>
      <c r="K357" s="10">
        <f t="shared" si="92"/>
        <v>0</v>
      </c>
    </row>
    <row r="358" spans="1:11" x14ac:dyDescent="0.25">
      <c r="A358" t="str">
        <f t="shared" si="90"/>
        <v>a</v>
      </c>
      <c r="B358" s="8"/>
      <c r="C358" s="9" t="s">
        <v>16</v>
      </c>
      <c r="D358" s="43" t="s">
        <v>291</v>
      </c>
      <c r="E358" s="10">
        <f t="shared" si="97"/>
        <v>0</v>
      </c>
      <c r="F358" s="10">
        <v>-700</v>
      </c>
      <c r="G358" s="10">
        <v>2000</v>
      </c>
      <c r="H358" s="10">
        <v>2000</v>
      </c>
      <c r="I358" s="10">
        <v>-3300</v>
      </c>
      <c r="J358" s="10">
        <f t="shared" si="91"/>
        <v>1300</v>
      </c>
      <c r="K358" s="10">
        <f t="shared" si="92"/>
        <v>3300</v>
      </c>
    </row>
    <row r="359" spans="1:11" x14ac:dyDescent="0.25">
      <c r="A359" t="str">
        <f t="shared" si="90"/>
        <v>b</v>
      </c>
      <c r="B359" s="8"/>
      <c r="C359" s="9" t="s">
        <v>17</v>
      </c>
      <c r="D359" s="43"/>
      <c r="E359" s="10">
        <f t="shared" si="97"/>
        <v>0</v>
      </c>
      <c r="F359" s="10"/>
      <c r="G359" s="10"/>
      <c r="H359" s="10"/>
      <c r="I359" s="10"/>
      <c r="J359" s="10">
        <f t="shared" si="91"/>
        <v>0</v>
      </c>
      <c r="K359" s="10">
        <f t="shared" si="92"/>
        <v>0</v>
      </c>
    </row>
    <row r="360" spans="1:11" x14ac:dyDescent="0.25">
      <c r="A360" t="str">
        <f t="shared" si="90"/>
        <v>b</v>
      </c>
      <c r="B360" s="5"/>
      <c r="C360" s="6" t="s">
        <v>18</v>
      </c>
      <c r="D360" s="45"/>
      <c r="E360" s="7">
        <f t="shared" si="97"/>
        <v>0</v>
      </c>
      <c r="F360" s="7">
        <v>0</v>
      </c>
      <c r="G360" s="7">
        <v>0</v>
      </c>
      <c r="H360" s="7">
        <v>0</v>
      </c>
      <c r="I360" s="7">
        <v>0</v>
      </c>
      <c r="J360" s="7">
        <f t="shared" si="91"/>
        <v>0</v>
      </c>
      <c r="K360" s="7">
        <f t="shared" si="92"/>
        <v>0</v>
      </c>
    </row>
    <row r="361" spans="1:11" x14ac:dyDescent="0.25">
      <c r="A361" t="str">
        <f t="shared" si="90"/>
        <v>b</v>
      </c>
      <c r="B361" s="5"/>
      <c r="C361" s="6" t="s">
        <v>19</v>
      </c>
      <c r="D361" s="45"/>
      <c r="E361" s="7">
        <f t="shared" si="97"/>
        <v>0</v>
      </c>
      <c r="F361" s="7">
        <v>0</v>
      </c>
      <c r="G361" s="7">
        <v>0</v>
      </c>
      <c r="H361" s="7">
        <v>0</v>
      </c>
      <c r="I361" s="7">
        <v>0</v>
      </c>
      <c r="J361" s="7">
        <f t="shared" si="91"/>
        <v>0</v>
      </c>
      <c r="K361" s="7">
        <f t="shared" si="92"/>
        <v>0</v>
      </c>
    </row>
    <row r="362" spans="1:11" ht="15.75" thickBot="1" x14ac:dyDescent="0.3">
      <c r="A362" t="str">
        <f t="shared" si="90"/>
        <v>b</v>
      </c>
      <c r="B362" s="11"/>
      <c r="C362" s="12" t="s">
        <v>20</v>
      </c>
      <c r="D362" s="46"/>
      <c r="E362" s="13">
        <f t="shared" si="97"/>
        <v>0</v>
      </c>
      <c r="F362" s="13">
        <v>0</v>
      </c>
      <c r="G362" s="13">
        <v>0</v>
      </c>
      <c r="H362" s="13">
        <v>0</v>
      </c>
      <c r="I362" s="13">
        <v>0</v>
      </c>
      <c r="J362" s="13">
        <f t="shared" si="91"/>
        <v>0</v>
      </c>
      <c r="K362" s="13">
        <f t="shared" si="92"/>
        <v>0</v>
      </c>
    </row>
    <row r="363" spans="1:11" ht="32.25" customHeight="1" thickTop="1" thickBot="1" x14ac:dyDescent="0.3">
      <c r="A363" t="str">
        <f t="shared" si="90"/>
        <v>a</v>
      </c>
      <c r="B363" s="3" t="s">
        <v>77</v>
      </c>
      <c r="C363" s="4" t="s">
        <v>78</v>
      </c>
      <c r="D363" s="44"/>
      <c r="E363" s="4">
        <f t="shared" si="97"/>
        <v>-900000</v>
      </c>
      <c r="F363" s="4">
        <f>SUM(F364,F372,F373,F374)</f>
        <v>-267500</v>
      </c>
      <c r="G363" s="4">
        <f t="shared" ref="G363:I363" si="100">SUM(G364,G372,G373,G374)</f>
        <v>-175000</v>
      </c>
      <c r="H363" s="4">
        <f t="shared" si="100"/>
        <v>-275000</v>
      </c>
      <c r="I363" s="4">
        <f t="shared" si="100"/>
        <v>-182500</v>
      </c>
      <c r="J363" s="4">
        <f t="shared" si="91"/>
        <v>-442500</v>
      </c>
      <c r="K363" s="4">
        <f t="shared" si="92"/>
        <v>-717500</v>
      </c>
    </row>
    <row r="364" spans="1:11" ht="15.75" thickTop="1" x14ac:dyDescent="0.25">
      <c r="A364" t="str">
        <f t="shared" si="90"/>
        <v>a</v>
      </c>
      <c r="B364" s="5"/>
      <c r="C364" s="6" t="s">
        <v>10</v>
      </c>
      <c r="D364" s="45"/>
      <c r="E364" s="7">
        <f t="shared" si="97"/>
        <v>-900000</v>
      </c>
      <c r="F364" s="7">
        <f>SUM(F365:F371)</f>
        <v>-267500</v>
      </c>
      <c r="G364" s="7">
        <f t="shared" ref="G364:I364" si="101">SUM(G365:G371)</f>
        <v>-175000</v>
      </c>
      <c r="H364" s="7">
        <f t="shared" si="101"/>
        <v>-275000</v>
      </c>
      <c r="I364" s="7">
        <f t="shared" si="101"/>
        <v>-182500</v>
      </c>
      <c r="J364" s="7">
        <f t="shared" si="91"/>
        <v>-442500</v>
      </c>
      <c r="K364" s="7">
        <f t="shared" si="92"/>
        <v>-717500</v>
      </c>
    </row>
    <row r="365" spans="1:11" x14ac:dyDescent="0.25">
      <c r="A365" t="str">
        <f t="shared" si="90"/>
        <v>b</v>
      </c>
      <c r="B365" s="8"/>
      <c r="C365" s="9" t="s">
        <v>11</v>
      </c>
      <c r="D365" s="43"/>
      <c r="E365" s="10">
        <f t="shared" si="97"/>
        <v>0</v>
      </c>
      <c r="F365" s="10"/>
      <c r="G365" s="10"/>
      <c r="H365" s="10"/>
      <c r="I365" s="10"/>
      <c r="J365" s="10">
        <f t="shared" si="91"/>
        <v>0</v>
      </c>
      <c r="K365" s="10">
        <f t="shared" si="92"/>
        <v>0</v>
      </c>
    </row>
    <row r="366" spans="1:11" x14ac:dyDescent="0.25">
      <c r="A366" t="str">
        <f t="shared" si="90"/>
        <v>b</v>
      </c>
      <c r="B366" s="8"/>
      <c r="C366" s="9" t="s">
        <v>12</v>
      </c>
      <c r="D366" s="43"/>
      <c r="E366" s="10">
        <f t="shared" si="97"/>
        <v>0</v>
      </c>
      <c r="F366" s="10"/>
      <c r="G366" s="10"/>
      <c r="H366" s="10"/>
      <c r="I366" s="10"/>
      <c r="J366" s="10">
        <f t="shared" si="91"/>
        <v>0</v>
      </c>
      <c r="K366" s="10">
        <f t="shared" si="92"/>
        <v>0</v>
      </c>
    </row>
    <row r="367" spans="1:11" x14ac:dyDescent="0.25">
      <c r="A367" t="str">
        <f t="shared" si="90"/>
        <v>b</v>
      </c>
      <c r="B367" s="8"/>
      <c r="C367" s="9" t="s">
        <v>13</v>
      </c>
      <c r="D367" s="43"/>
      <c r="E367" s="10">
        <f t="shared" si="97"/>
        <v>0</v>
      </c>
      <c r="F367" s="10"/>
      <c r="G367" s="10"/>
      <c r="H367" s="10"/>
      <c r="I367" s="10"/>
      <c r="J367" s="10">
        <f t="shared" si="91"/>
        <v>0</v>
      </c>
      <c r="K367" s="10">
        <f t="shared" si="92"/>
        <v>0</v>
      </c>
    </row>
    <row r="368" spans="1:11" x14ac:dyDescent="0.25">
      <c r="A368" t="str">
        <f t="shared" si="90"/>
        <v>b</v>
      </c>
      <c r="B368" s="8"/>
      <c r="C368" s="9" t="s">
        <v>14</v>
      </c>
      <c r="D368" s="43"/>
      <c r="E368" s="10">
        <f t="shared" si="97"/>
        <v>0</v>
      </c>
      <c r="F368" s="10"/>
      <c r="G368" s="10"/>
      <c r="H368" s="10"/>
      <c r="I368" s="10"/>
      <c r="J368" s="10">
        <f t="shared" si="91"/>
        <v>0</v>
      </c>
      <c r="K368" s="10">
        <f t="shared" si="92"/>
        <v>0</v>
      </c>
    </row>
    <row r="369" spans="1:11" x14ac:dyDescent="0.25">
      <c r="A369" t="str">
        <f t="shared" si="90"/>
        <v>b</v>
      </c>
      <c r="B369" s="8"/>
      <c r="C369" s="9" t="s">
        <v>15</v>
      </c>
      <c r="D369" s="43"/>
      <c r="E369" s="10">
        <f t="shared" si="97"/>
        <v>0</v>
      </c>
      <c r="F369" s="10"/>
      <c r="G369" s="10"/>
      <c r="H369" s="10"/>
      <c r="I369" s="10"/>
      <c r="J369" s="10">
        <f t="shared" si="91"/>
        <v>0</v>
      </c>
      <c r="K369" s="10">
        <f t="shared" si="92"/>
        <v>0</v>
      </c>
    </row>
    <row r="370" spans="1:11" x14ac:dyDescent="0.25">
      <c r="A370" t="str">
        <f t="shared" si="90"/>
        <v>a</v>
      </c>
      <c r="B370" s="8"/>
      <c r="C370" s="9" t="s">
        <v>16</v>
      </c>
      <c r="D370" s="43" t="s">
        <v>308</v>
      </c>
      <c r="E370" s="10">
        <f t="shared" si="97"/>
        <v>-900000</v>
      </c>
      <c r="F370" s="10">
        <f>-2500-245000-20000</f>
        <v>-267500</v>
      </c>
      <c r="G370" s="10">
        <v>-175000</v>
      </c>
      <c r="H370" s="10">
        <v>-275000</v>
      </c>
      <c r="I370" s="10">
        <f>2500-205000+20000</f>
        <v>-182500</v>
      </c>
      <c r="J370" s="10">
        <f t="shared" si="91"/>
        <v>-442500</v>
      </c>
      <c r="K370" s="10">
        <f t="shared" si="92"/>
        <v>-717500</v>
      </c>
    </row>
    <row r="371" spans="1:11" x14ac:dyDescent="0.25">
      <c r="A371" t="str">
        <f t="shared" si="90"/>
        <v>b</v>
      </c>
      <c r="B371" s="8"/>
      <c r="C371" s="9" t="s">
        <v>17</v>
      </c>
      <c r="D371" s="43"/>
      <c r="E371" s="10">
        <f t="shared" si="97"/>
        <v>0</v>
      </c>
      <c r="F371" s="10"/>
      <c r="G371" s="10"/>
      <c r="H371" s="10"/>
      <c r="I371" s="10"/>
      <c r="J371" s="10">
        <f t="shared" si="91"/>
        <v>0</v>
      </c>
      <c r="K371" s="10">
        <f t="shared" si="92"/>
        <v>0</v>
      </c>
    </row>
    <row r="372" spans="1:11" x14ac:dyDescent="0.25">
      <c r="A372" t="str">
        <f t="shared" si="90"/>
        <v>b</v>
      </c>
      <c r="B372" s="5"/>
      <c r="C372" s="6" t="s">
        <v>18</v>
      </c>
      <c r="D372" s="45"/>
      <c r="E372" s="7">
        <f t="shared" si="97"/>
        <v>0</v>
      </c>
      <c r="F372" s="7">
        <v>0</v>
      </c>
      <c r="G372" s="7">
        <v>0</v>
      </c>
      <c r="H372" s="7">
        <v>0</v>
      </c>
      <c r="I372" s="7">
        <v>0</v>
      </c>
      <c r="J372" s="7">
        <f t="shared" si="91"/>
        <v>0</v>
      </c>
      <c r="K372" s="7">
        <f t="shared" si="92"/>
        <v>0</v>
      </c>
    </row>
    <row r="373" spans="1:11" x14ac:dyDescent="0.25">
      <c r="A373" t="str">
        <f t="shared" si="90"/>
        <v>b</v>
      </c>
      <c r="B373" s="5"/>
      <c r="C373" s="6" t="s">
        <v>19</v>
      </c>
      <c r="D373" s="45"/>
      <c r="E373" s="7">
        <f t="shared" si="97"/>
        <v>0</v>
      </c>
      <c r="F373" s="7">
        <v>0</v>
      </c>
      <c r="G373" s="7">
        <v>0</v>
      </c>
      <c r="H373" s="7">
        <v>0</v>
      </c>
      <c r="I373" s="7">
        <v>0</v>
      </c>
      <c r="J373" s="7">
        <f t="shared" si="91"/>
        <v>0</v>
      </c>
      <c r="K373" s="7">
        <f t="shared" si="92"/>
        <v>0</v>
      </c>
    </row>
    <row r="374" spans="1:11" ht="15.75" thickBot="1" x14ac:dyDescent="0.3">
      <c r="A374" t="str">
        <f t="shared" si="90"/>
        <v>b</v>
      </c>
      <c r="B374" s="11"/>
      <c r="C374" s="12" t="s">
        <v>20</v>
      </c>
      <c r="D374" s="46"/>
      <c r="E374" s="13">
        <f t="shared" si="97"/>
        <v>0</v>
      </c>
      <c r="F374" s="13">
        <v>0</v>
      </c>
      <c r="G374" s="13">
        <v>0</v>
      </c>
      <c r="H374" s="13">
        <v>0</v>
      </c>
      <c r="I374" s="13">
        <v>0</v>
      </c>
      <c r="J374" s="13">
        <f t="shared" si="91"/>
        <v>0</v>
      </c>
      <c r="K374" s="13">
        <f t="shared" si="92"/>
        <v>0</v>
      </c>
    </row>
    <row r="375" spans="1:11" ht="31.5" thickTop="1" thickBot="1" x14ac:dyDescent="0.3">
      <c r="A375" t="str">
        <f t="shared" si="90"/>
        <v>a</v>
      </c>
      <c r="B375" s="3" t="s">
        <v>79</v>
      </c>
      <c r="C375" s="15" t="s">
        <v>80</v>
      </c>
      <c r="D375" s="44"/>
      <c r="E375" s="4">
        <f t="shared" si="97"/>
        <v>514500</v>
      </c>
      <c r="F375" s="4">
        <f>SUM(F376,F384,F385,F386)</f>
        <v>-341000</v>
      </c>
      <c r="G375" s="4">
        <f t="shared" ref="G375:I375" si="102">SUM(G376,G384,G385,G386)</f>
        <v>395000</v>
      </c>
      <c r="H375" s="4">
        <f t="shared" si="102"/>
        <v>300000</v>
      </c>
      <c r="I375" s="4">
        <f t="shared" si="102"/>
        <v>160500</v>
      </c>
      <c r="J375" s="4">
        <f t="shared" si="91"/>
        <v>54000</v>
      </c>
      <c r="K375" s="4">
        <f t="shared" si="92"/>
        <v>354000</v>
      </c>
    </row>
    <row r="376" spans="1:11" ht="15.75" thickTop="1" x14ac:dyDescent="0.25">
      <c r="A376" t="str">
        <f t="shared" si="90"/>
        <v>a</v>
      </c>
      <c r="B376" s="5"/>
      <c r="C376" s="6" t="s">
        <v>10</v>
      </c>
      <c r="D376" s="45"/>
      <c r="E376" s="7">
        <f t="shared" si="97"/>
        <v>514500</v>
      </c>
      <c r="F376" s="7">
        <f>SUM(F377:F383)</f>
        <v>-341000</v>
      </c>
      <c r="G376" s="7">
        <f t="shared" ref="G376:I376" si="103">SUM(G377:G383)</f>
        <v>395000</v>
      </c>
      <c r="H376" s="7">
        <f t="shared" si="103"/>
        <v>300000</v>
      </c>
      <c r="I376" s="7">
        <f t="shared" si="103"/>
        <v>160500</v>
      </c>
      <c r="J376" s="7">
        <f t="shared" si="91"/>
        <v>54000</v>
      </c>
      <c r="K376" s="7">
        <f t="shared" si="92"/>
        <v>354000</v>
      </c>
    </row>
    <row r="377" spans="1:11" x14ac:dyDescent="0.25">
      <c r="A377" t="str">
        <f t="shared" si="90"/>
        <v>b</v>
      </c>
      <c r="B377" s="8"/>
      <c r="C377" s="9" t="s">
        <v>11</v>
      </c>
      <c r="D377" s="43"/>
      <c r="E377" s="10">
        <f t="shared" si="97"/>
        <v>0</v>
      </c>
      <c r="F377" s="10"/>
      <c r="G377" s="10"/>
      <c r="H377" s="10"/>
      <c r="I377" s="10"/>
      <c r="J377" s="10">
        <f t="shared" si="91"/>
        <v>0</v>
      </c>
      <c r="K377" s="10">
        <f t="shared" si="92"/>
        <v>0</v>
      </c>
    </row>
    <row r="378" spans="1:11" x14ac:dyDescent="0.25">
      <c r="A378" t="str">
        <f t="shared" si="90"/>
        <v>b</v>
      </c>
      <c r="B378" s="8"/>
      <c r="C378" s="9" t="s">
        <v>12</v>
      </c>
      <c r="D378" s="43"/>
      <c r="E378" s="10">
        <f t="shared" si="97"/>
        <v>0</v>
      </c>
      <c r="F378" s="10"/>
      <c r="G378" s="10"/>
      <c r="H378" s="10"/>
      <c r="I378" s="10"/>
      <c r="J378" s="10">
        <f t="shared" si="91"/>
        <v>0</v>
      </c>
      <c r="K378" s="10">
        <f t="shared" si="92"/>
        <v>0</v>
      </c>
    </row>
    <row r="379" spans="1:11" x14ac:dyDescent="0.25">
      <c r="A379" t="str">
        <f t="shared" si="90"/>
        <v>b</v>
      </c>
      <c r="B379" s="8"/>
      <c r="C379" s="9" t="s">
        <v>13</v>
      </c>
      <c r="D379" s="43"/>
      <c r="E379" s="10">
        <f t="shared" si="97"/>
        <v>0</v>
      </c>
      <c r="F379" s="10"/>
      <c r="G379" s="10"/>
      <c r="H379" s="10"/>
      <c r="I379" s="10"/>
      <c r="J379" s="10">
        <f t="shared" si="91"/>
        <v>0</v>
      </c>
      <c r="K379" s="10">
        <f t="shared" si="92"/>
        <v>0</v>
      </c>
    </row>
    <row r="380" spans="1:11" x14ac:dyDescent="0.25">
      <c r="A380" t="str">
        <f t="shared" si="90"/>
        <v>b</v>
      </c>
      <c r="B380" s="8"/>
      <c r="C380" s="9" t="s">
        <v>14</v>
      </c>
      <c r="D380" s="43"/>
      <c r="E380" s="10">
        <f t="shared" si="97"/>
        <v>0</v>
      </c>
      <c r="F380" s="10"/>
      <c r="G380" s="10"/>
      <c r="H380" s="10"/>
      <c r="I380" s="10"/>
      <c r="J380" s="10">
        <f t="shared" si="91"/>
        <v>0</v>
      </c>
      <c r="K380" s="10">
        <f t="shared" si="92"/>
        <v>0</v>
      </c>
    </row>
    <row r="381" spans="1:11" x14ac:dyDescent="0.25">
      <c r="A381" t="str">
        <f t="shared" si="90"/>
        <v>b</v>
      </c>
      <c r="B381" s="8"/>
      <c r="C381" s="9" t="s">
        <v>15</v>
      </c>
      <c r="D381" s="43"/>
      <c r="E381" s="10">
        <f t="shared" si="97"/>
        <v>0</v>
      </c>
      <c r="F381" s="10"/>
      <c r="G381" s="10"/>
      <c r="H381" s="10"/>
      <c r="I381" s="10"/>
      <c r="J381" s="10">
        <f t="shared" si="91"/>
        <v>0</v>
      </c>
      <c r="K381" s="10">
        <f t="shared" si="92"/>
        <v>0</v>
      </c>
    </row>
    <row r="382" spans="1:11" x14ac:dyDescent="0.25">
      <c r="A382" t="str">
        <f t="shared" si="90"/>
        <v>b</v>
      </c>
      <c r="B382" s="8"/>
      <c r="C382" s="9" t="s">
        <v>16</v>
      </c>
      <c r="D382" s="43"/>
      <c r="E382" s="10">
        <f t="shared" si="97"/>
        <v>0</v>
      </c>
      <c r="F382" s="10"/>
      <c r="G382" s="10"/>
      <c r="H382" s="10"/>
      <c r="I382" s="10"/>
      <c r="J382" s="10">
        <f t="shared" si="91"/>
        <v>0</v>
      </c>
      <c r="K382" s="10">
        <f t="shared" si="92"/>
        <v>0</v>
      </c>
    </row>
    <row r="383" spans="1:11" x14ac:dyDescent="0.25">
      <c r="A383" t="str">
        <f t="shared" si="90"/>
        <v>a</v>
      </c>
      <c r="B383" s="8"/>
      <c r="C383" s="9" t="s">
        <v>17</v>
      </c>
      <c r="D383" s="43" t="s">
        <v>374</v>
      </c>
      <c r="E383" s="10">
        <f t="shared" si="97"/>
        <v>514500</v>
      </c>
      <c r="F383" s="10">
        <v>-341000</v>
      </c>
      <c r="G383" s="10">
        <f>321000+74000</f>
        <v>395000</v>
      </c>
      <c r="H383" s="10">
        <v>300000</v>
      </c>
      <c r="I383" s="10">
        <f>234500-74000</f>
        <v>160500</v>
      </c>
      <c r="J383" s="10">
        <f t="shared" si="91"/>
        <v>54000</v>
      </c>
      <c r="K383" s="10">
        <f t="shared" si="92"/>
        <v>354000</v>
      </c>
    </row>
    <row r="384" spans="1:11" x14ac:dyDescent="0.25">
      <c r="A384" t="str">
        <f t="shared" si="90"/>
        <v>b</v>
      </c>
      <c r="B384" s="5"/>
      <c r="C384" s="6" t="s">
        <v>18</v>
      </c>
      <c r="D384" s="45"/>
      <c r="E384" s="7">
        <f t="shared" si="97"/>
        <v>0</v>
      </c>
      <c r="F384" s="7">
        <v>0</v>
      </c>
      <c r="G384" s="7">
        <v>0</v>
      </c>
      <c r="H384" s="7">
        <v>0</v>
      </c>
      <c r="I384" s="7">
        <v>0</v>
      </c>
      <c r="J384" s="7">
        <f t="shared" si="91"/>
        <v>0</v>
      </c>
      <c r="K384" s="7">
        <f t="shared" si="92"/>
        <v>0</v>
      </c>
    </row>
    <row r="385" spans="1:11" x14ac:dyDescent="0.25">
      <c r="A385" t="str">
        <f t="shared" si="90"/>
        <v>b</v>
      </c>
      <c r="B385" s="5"/>
      <c r="C385" s="6" t="s">
        <v>19</v>
      </c>
      <c r="D385" s="45"/>
      <c r="E385" s="7">
        <f t="shared" si="97"/>
        <v>0</v>
      </c>
      <c r="F385" s="7">
        <v>0</v>
      </c>
      <c r="G385" s="7">
        <v>0</v>
      </c>
      <c r="H385" s="7">
        <v>0</v>
      </c>
      <c r="I385" s="7">
        <v>0</v>
      </c>
      <c r="J385" s="7">
        <f t="shared" si="91"/>
        <v>0</v>
      </c>
      <c r="K385" s="7">
        <f t="shared" si="92"/>
        <v>0</v>
      </c>
    </row>
    <row r="386" spans="1:11" ht="15.75" thickBot="1" x14ac:dyDescent="0.3">
      <c r="A386" t="str">
        <f t="shared" si="90"/>
        <v>b</v>
      </c>
      <c r="B386" s="11"/>
      <c r="C386" s="12" t="s">
        <v>20</v>
      </c>
      <c r="D386" s="46"/>
      <c r="E386" s="13">
        <f t="shared" si="97"/>
        <v>0</v>
      </c>
      <c r="F386" s="13">
        <v>0</v>
      </c>
      <c r="G386" s="13">
        <v>0</v>
      </c>
      <c r="H386" s="13">
        <v>0</v>
      </c>
      <c r="I386" s="13">
        <v>0</v>
      </c>
      <c r="J386" s="13">
        <f t="shared" si="91"/>
        <v>0</v>
      </c>
      <c r="K386" s="13">
        <f t="shared" si="92"/>
        <v>0</v>
      </c>
    </row>
    <row r="387" spans="1:11" ht="31.5" thickTop="1" thickBot="1" x14ac:dyDescent="0.3">
      <c r="A387" t="str">
        <f t="shared" si="90"/>
        <v>a</v>
      </c>
      <c r="B387" s="3" t="s">
        <v>81</v>
      </c>
      <c r="C387" s="15" t="s">
        <v>82</v>
      </c>
      <c r="D387" s="44"/>
      <c r="E387" s="4">
        <f t="shared" si="97"/>
        <v>-12000</v>
      </c>
      <c r="F387" s="4">
        <f>SUM(F388,F396,F397,F398)</f>
        <v>-3000</v>
      </c>
      <c r="G387" s="4">
        <f t="shared" ref="G387:I387" si="104">SUM(G388,G396,G397,G398)</f>
        <v>-3000</v>
      </c>
      <c r="H387" s="4">
        <f t="shared" si="104"/>
        <v>-3000</v>
      </c>
      <c r="I387" s="4">
        <f t="shared" si="104"/>
        <v>-3000</v>
      </c>
      <c r="J387" s="4">
        <f t="shared" si="91"/>
        <v>-6000</v>
      </c>
      <c r="K387" s="4">
        <f t="shared" si="92"/>
        <v>-9000</v>
      </c>
    </row>
    <row r="388" spans="1:11" ht="15.75" thickTop="1" x14ac:dyDescent="0.25">
      <c r="A388" t="str">
        <f t="shared" ref="A388:A451" si="105">IF(OR(E388&lt;&gt;0,F388&lt;&gt;0,G388&lt;&gt;0,H388&lt;&gt;0,I388&lt;&gt;0,),"a","b")</f>
        <v>a</v>
      </c>
      <c r="B388" s="5"/>
      <c r="C388" s="6" t="s">
        <v>10</v>
      </c>
      <c r="D388" s="45"/>
      <c r="E388" s="7">
        <f t="shared" si="97"/>
        <v>-12000</v>
      </c>
      <c r="F388" s="7">
        <f>SUM(F389:F395)</f>
        <v>-3000</v>
      </c>
      <c r="G388" s="7">
        <f t="shared" ref="G388:I388" si="106">SUM(G389:G395)</f>
        <v>-3000</v>
      </c>
      <c r="H388" s="7">
        <f t="shared" si="106"/>
        <v>-3000</v>
      </c>
      <c r="I388" s="7">
        <f t="shared" si="106"/>
        <v>-3000</v>
      </c>
      <c r="J388" s="7">
        <f t="shared" ref="J388:J451" si="107">SUM(F388,G388)</f>
        <v>-6000</v>
      </c>
      <c r="K388" s="7">
        <f t="shared" ref="K388:K451" si="108">SUM(F388,G388,H388)</f>
        <v>-9000</v>
      </c>
    </row>
    <row r="389" spans="1:11" x14ac:dyDescent="0.25">
      <c r="A389" t="str">
        <f t="shared" si="105"/>
        <v>b</v>
      </c>
      <c r="B389" s="8"/>
      <c r="C389" s="9" t="s">
        <v>11</v>
      </c>
      <c r="D389" s="43"/>
      <c r="E389" s="10">
        <f t="shared" si="97"/>
        <v>0</v>
      </c>
      <c r="F389" s="10"/>
      <c r="G389" s="10"/>
      <c r="H389" s="10"/>
      <c r="I389" s="10"/>
      <c r="J389" s="10">
        <f t="shared" si="107"/>
        <v>0</v>
      </c>
      <c r="K389" s="10">
        <f t="shared" si="108"/>
        <v>0</v>
      </c>
    </row>
    <row r="390" spans="1:11" x14ac:dyDescent="0.25">
      <c r="A390" t="str">
        <f t="shared" si="105"/>
        <v>b</v>
      </c>
      <c r="B390" s="8"/>
      <c r="C390" s="9" t="s">
        <v>12</v>
      </c>
      <c r="D390" s="43"/>
      <c r="E390" s="10">
        <f t="shared" si="97"/>
        <v>0</v>
      </c>
      <c r="F390" s="10"/>
      <c r="G390" s="10"/>
      <c r="H390" s="10"/>
      <c r="I390" s="10"/>
      <c r="J390" s="10">
        <f t="shared" si="107"/>
        <v>0</v>
      </c>
      <c r="K390" s="10">
        <f t="shared" si="108"/>
        <v>0</v>
      </c>
    </row>
    <row r="391" spans="1:11" x14ac:dyDescent="0.25">
      <c r="A391" t="str">
        <f t="shared" si="105"/>
        <v>b</v>
      </c>
      <c r="B391" s="8"/>
      <c r="C391" s="9" t="s">
        <v>13</v>
      </c>
      <c r="D391" s="43"/>
      <c r="E391" s="10">
        <f t="shared" si="97"/>
        <v>0</v>
      </c>
      <c r="F391" s="10"/>
      <c r="G391" s="10"/>
      <c r="H391" s="10"/>
      <c r="I391" s="10"/>
      <c r="J391" s="10">
        <f t="shared" si="107"/>
        <v>0</v>
      </c>
      <c r="K391" s="10">
        <f t="shared" si="108"/>
        <v>0</v>
      </c>
    </row>
    <row r="392" spans="1:11" x14ac:dyDescent="0.25">
      <c r="A392" t="str">
        <f t="shared" si="105"/>
        <v>b</v>
      </c>
      <c r="B392" s="8"/>
      <c r="C392" s="9" t="s">
        <v>14</v>
      </c>
      <c r="D392" s="43"/>
      <c r="E392" s="10">
        <f t="shared" si="97"/>
        <v>0</v>
      </c>
      <c r="F392" s="10"/>
      <c r="G392" s="10"/>
      <c r="H392" s="10"/>
      <c r="I392" s="10"/>
      <c r="J392" s="10">
        <f t="shared" si="107"/>
        <v>0</v>
      </c>
      <c r="K392" s="10">
        <f t="shared" si="108"/>
        <v>0</v>
      </c>
    </row>
    <row r="393" spans="1:11" x14ac:dyDescent="0.25">
      <c r="A393" t="str">
        <f t="shared" si="105"/>
        <v>b</v>
      </c>
      <c r="B393" s="8"/>
      <c r="C393" s="9" t="s">
        <v>15</v>
      </c>
      <c r="D393" s="43"/>
      <c r="E393" s="10">
        <f t="shared" si="97"/>
        <v>0</v>
      </c>
      <c r="F393" s="10"/>
      <c r="G393" s="10"/>
      <c r="H393" s="10"/>
      <c r="I393" s="10"/>
      <c r="J393" s="10">
        <f t="shared" si="107"/>
        <v>0</v>
      </c>
      <c r="K393" s="10">
        <f t="shared" si="108"/>
        <v>0</v>
      </c>
    </row>
    <row r="394" spans="1:11" x14ac:dyDescent="0.25">
      <c r="A394" t="str">
        <f t="shared" si="105"/>
        <v>a</v>
      </c>
      <c r="B394" s="8"/>
      <c r="C394" s="9" t="s">
        <v>16</v>
      </c>
      <c r="D394" s="43" t="s">
        <v>291</v>
      </c>
      <c r="E394" s="10">
        <f t="shared" si="97"/>
        <v>-12000</v>
      </c>
      <c r="F394" s="10">
        <v>-3000</v>
      </c>
      <c r="G394" s="10">
        <v>-3000</v>
      </c>
      <c r="H394" s="10">
        <v>-3000</v>
      </c>
      <c r="I394" s="10">
        <v>-3000</v>
      </c>
      <c r="J394" s="10">
        <f t="shared" si="107"/>
        <v>-6000</v>
      </c>
      <c r="K394" s="10">
        <f t="shared" si="108"/>
        <v>-9000</v>
      </c>
    </row>
    <row r="395" spans="1:11" x14ac:dyDescent="0.25">
      <c r="A395" t="str">
        <f t="shared" si="105"/>
        <v>b</v>
      </c>
      <c r="B395" s="8"/>
      <c r="C395" s="9" t="s">
        <v>17</v>
      </c>
      <c r="D395" s="43"/>
      <c r="E395" s="10">
        <f t="shared" si="97"/>
        <v>0</v>
      </c>
      <c r="F395" s="10"/>
      <c r="G395" s="10"/>
      <c r="H395" s="10"/>
      <c r="I395" s="10"/>
      <c r="J395" s="10">
        <f t="shared" si="107"/>
        <v>0</v>
      </c>
      <c r="K395" s="10">
        <f t="shared" si="108"/>
        <v>0</v>
      </c>
    </row>
    <row r="396" spans="1:11" x14ac:dyDescent="0.25">
      <c r="A396" t="str">
        <f t="shared" si="105"/>
        <v>b</v>
      </c>
      <c r="B396" s="5"/>
      <c r="C396" s="6" t="s">
        <v>18</v>
      </c>
      <c r="D396" s="45"/>
      <c r="E396" s="7">
        <f t="shared" si="97"/>
        <v>0</v>
      </c>
      <c r="F396" s="7">
        <v>0</v>
      </c>
      <c r="G396" s="7">
        <v>0</v>
      </c>
      <c r="H396" s="7">
        <v>0</v>
      </c>
      <c r="I396" s="7">
        <v>0</v>
      </c>
      <c r="J396" s="7">
        <f t="shared" si="107"/>
        <v>0</v>
      </c>
      <c r="K396" s="7">
        <f t="shared" si="108"/>
        <v>0</v>
      </c>
    </row>
    <row r="397" spans="1:11" x14ac:dyDescent="0.25">
      <c r="A397" t="str">
        <f t="shared" si="105"/>
        <v>b</v>
      </c>
      <c r="B397" s="5"/>
      <c r="C397" s="6" t="s">
        <v>19</v>
      </c>
      <c r="D397" s="45"/>
      <c r="E397" s="7">
        <f t="shared" si="97"/>
        <v>0</v>
      </c>
      <c r="F397" s="7">
        <v>0</v>
      </c>
      <c r="G397" s="7">
        <v>0</v>
      </c>
      <c r="H397" s="7">
        <v>0</v>
      </c>
      <c r="I397" s="7">
        <v>0</v>
      </c>
      <c r="J397" s="7">
        <f t="shared" si="107"/>
        <v>0</v>
      </c>
      <c r="K397" s="7">
        <f t="shared" si="108"/>
        <v>0</v>
      </c>
    </row>
    <row r="398" spans="1:11" ht="15.75" thickBot="1" x14ac:dyDescent="0.3">
      <c r="A398" t="str">
        <f t="shared" si="105"/>
        <v>b</v>
      </c>
      <c r="B398" s="11"/>
      <c r="C398" s="12" t="s">
        <v>20</v>
      </c>
      <c r="D398" s="46"/>
      <c r="E398" s="13">
        <f t="shared" si="97"/>
        <v>0</v>
      </c>
      <c r="F398" s="13">
        <v>0</v>
      </c>
      <c r="G398" s="13">
        <v>0</v>
      </c>
      <c r="H398" s="13">
        <v>0</v>
      </c>
      <c r="I398" s="13">
        <v>0</v>
      </c>
      <c r="J398" s="13">
        <f t="shared" si="107"/>
        <v>0</v>
      </c>
      <c r="K398" s="13">
        <f t="shared" si="108"/>
        <v>0</v>
      </c>
    </row>
    <row r="399" spans="1:11" ht="31.5" thickTop="1" thickBot="1" x14ac:dyDescent="0.3">
      <c r="A399" t="str">
        <f t="shared" si="105"/>
        <v>a</v>
      </c>
      <c r="B399" s="3" t="s">
        <v>83</v>
      </c>
      <c r="C399" s="15" t="s">
        <v>84</v>
      </c>
      <c r="D399" s="44"/>
      <c r="E399" s="4">
        <f t="shared" si="97"/>
        <v>-33500</v>
      </c>
      <c r="F399" s="4">
        <f>SUM(F400,F408,F409,F410)</f>
        <v>-15500</v>
      </c>
      <c r="G399" s="4">
        <f t="shared" ref="G399:I399" si="109">SUM(G400,G408,G409,G410)</f>
        <v>-6000</v>
      </c>
      <c r="H399" s="4">
        <f t="shared" si="109"/>
        <v>-6000</v>
      </c>
      <c r="I399" s="4">
        <f t="shared" si="109"/>
        <v>-6000</v>
      </c>
      <c r="J399" s="4">
        <f t="shared" si="107"/>
        <v>-21500</v>
      </c>
      <c r="K399" s="4">
        <f t="shared" si="108"/>
        <v>-27500</v>
      </c>
    </row>
    <row r="400" spans="1:11" ht="15.75" thickTop="1" x14ac:dyDescent="0.25">
      <c r="A400" t="str">
        <f t="shared" si="105"/>
        <v>a</v>
      </c>
      <c r="B400" s="5"/>
      <c r="C400" s="6" t="s">
        <v>10</v>
      </c>
      <c r="D400" s="45"/>
      <c r="E400" s="7">
        <f t="shared" si="97"/>
        <v>-33500</v>
      </c>
      <c r="F400" s="7">
        <f>SUM(F401:F407)</f>
        <v>-15500</v>
      </c>
      <c r="G400" s="7">
        <f t="shared" ref="G400:I400" si="110">SUM(G401:G407)</f>
        <v>-6000</v>
      </c>
      <c r="H400" s="7">
        <f t="shared" si="110"/>
        <v>-6000</v>
      </c>
      <c r="I400" s="7">
        <f t="shared" si="110"/>
        <v>-6000</v>
      </c>
      <c r="J400" s="7">
        <f t="shared" si="107"/>
        <v>-21500</v>
      </c>
      <c r="K400" s="7">
        <f t="shared" si="108"/>
        <v>-27500</v>
      </c>
    </row>
    <row r="401" spans="1:11" x14ac:dyDescent="0.25">
      <c r="A401" t="str">
        <f t="shared" si="105"/>
        <v>b</v>
      </c>
      <c r="B401" s="8"/>
      <c r="C401" s="9" t="s">
        <v>11</v>
      </c>
      <c r="D401" s="43"/>
      <c r="E401" s="10">
        <f t="shared" si="97"/>
        <v>0</v>
      </c>
      <c r="F401" s="10"/>
      <c r="G401" s="10"/>
      <c r="H401" s="10"/>
      <c r="I401" s="10"/>
      <c r="J401" s="10">
        <f t="shared" si="107"/>
        <v>0</v>
      </c>
      <c r="K401" s="10">
        <f t="shared" si="108"/>
        <v>0</v>
      </c>
    </row>
    <row r="402" spans="1:11" x14ac:dyDescent="0.25">
      <c r="A402" t="str">
        <f t="shared" si="105"/>
        <v>b</v>
      </c>
      <c r="B402" s="8"/>
      <c r="C402" s="9" t="s">
        <v>12</v>
      </c>
      <c r="D402" s="43"/>
      <c r="E402" s="10">
        <f t="shared" si="97"/>
        <v>0</v>
      </c>
      <c r="F402" s="10"/>
      <c r="G402" s="10"/>
      <c r="H402" s="10"/>
      <c r="I402" s="10"/>
      <c r="J402" s="10">
        <f t="shared" si="107"/>
        <v>0</v>
      </c>
      <c r="K402" s="10">
        <f t="shared" si="108"/>
        <v>0</v>
      </c>
    </row>
    <row r="403" spans="1:11" x14ac:dyDescent="0.25">
      <c r="A403" t="str">
        <f t="shared" si="105"/>
        <v>b</v>
      </c>
      <c r="B403" s="8"/>
      <c r="C403" s="9" t="s">
        <v>13</v>
      </c>
      <c r="D403" s="43"/>
      <c r="E403" s="10">
        <f t="shared" si="97"/>
        <v>0</v>
      </c>
      <c r="F403" s="10"/>
      <c r="G403" s="10"/>
      <c r="H403" s="10"/>
      <c r="I403" s="10"/>
      <c r="J403" s="10">
        <f t="shared" si="107"/>
        <v>0</v>
      </c>
      <c r="K403" s="10">
        <f t="shared" si="108"/>
        <v>0</v>
      </c>
    </row>
    <row r="404" spans="1:11" x14ac:dyDescent="0.25">
      <c r="A404" t="str">
        <f t="shared" si="105"/>
        <v>b</v>
      </c>
      <c r="B404" s="8"/>
      <c r="C404" s="9" t="s">
        <v>14</v>
      </c>
      <c r="D404" s="43"/>
      <c r="E404" s="10">
        <f t="shared" si="97"/>
        <v>0</v>
      </c>
      <c r="F404" s="10"/>
      <c r="G404" s="10"/>
      <c r="H404" s="10"/>
      <c r="I404" s="10"/>
      <c r="J404" s="10">
        <f t="shared" si="107"/>
        <v>0</v>
      </c>
      <c r="K404" s="10">
        <f t="shared" si="108"/>
        <v>0</v>
      </c>
    </row>
    <row r="405" spans="1:11" x14ac:dyDescent="0.25">
      <c r="A405" t="str">
        <f t="shared" si="105"/>
        <v>b</v>
      </c>
      <c r="B405" s="8"/>
      <c r="C405" s="9" t="s">
        <v>15</v>
      </c>
      <c r="D405" s="43"/>
      <c r="E405" s="10">
        <f t="shared" si="97"/>
        <v>0</v>
      </c>
      <c r="F405" s="10"/>
      <c r="G405" s="10"/>
      <c r="H405" s="10"/>
      <c r="I405" s="10"/>
      <c r="J405" s="10">
        <f t="shared" si="107"/>
        <v>0</v>
      </c>
      <c r="K405" s="10">
        <f t="shared" si="108"/>
        <v>0</v>
      </c>
    </row>
    <row r="406" spans="1:11" x14ac:dyDescent="0.25">
      <c r="A406" t="str">
        <f t="shared" si="105"/>
        <v>a</v>
      </c>
      <c r="B406" s="8"/>
      <c r="C406" s="9" t="s">
        <v>16</v>
      </c>
      <c r="D406" s="43" t="s">
        <v>291</v>
      </c>
      <c r="E406" s="10">
        <f t="shared" si="97"/>
        <v>-33500</v>
      </c>
      <c r="F406" s="10">
        <v>-15500</v>
      </c>
      <c r="G406" s="10">
        <v>-6000</v>
      </c>
      <c r="H406" s="10">
        <v>-6000</v>
      </c>
      <c r="I406" s="10">
        <v>-6000</v>
      </c>
      <c r="J406" s="10">
        <f t="shared" si="107"/>
        <v>-21500</v>
      </c>
      <c r="K406" s="10">
        <f t="shared" si="108"/>
        <v>-27500</v>
      </c>
    </row>
    <row r="407" spans="1:11" x14ac:dyDescent="0.25">
      <c r="A407" t="str">
        <f t="shared" si="105"/>
        <v>b</v>
      </c>
      <c r="B407" s="8"/>
      <c r="C407" s="9" t="s">
        <v>17</v>
      </c>
      <c r="D407" s="43"/>
      <c r="E407" s="10">
        <f t="shared" ref="E407:E470" si="111">SUM(F407,G407,H407,I407)</f>
        <v>0</v>
      </c>
      <c r="F407" s="10"/>
      <c r="G407" s="10"/>
      <c r="H407" s="10"/>
      <c r="I407" s="10"/>
      <c r="J407" s="10">
        <f t="shared" si="107"/>
        <v>0</v>
      </c>
      <c r="K407" s="10">
        <f t="shared" si="108"/>
        <v>0</v>
      </c>
    </row>
    <row r="408" spans="1:11" x14ac:dyDescent="0.25">
      <c r="A408" t="str">
        <f t="shared" si="105"/>
        <v>b</v>
      </c>
      <c r="B408" s="5"/>
      <c r="C408" s="6" t="s">
        <v>18</v>
      </c>
      <c r="D408" s="45"/>
      <c r="E408" s="7">
        <f t="shared" si="111"/>
        <v>0</v>
      </c>
      <c r="F408" s="7">
        <v>0</v>
      </c>
      <c r="G408" s="7">
        <v>0</v>
      </c>
      <c r="H408" s="7">
        <v>0</v>
      </c>
      <c r="I408" s="7">
        <v>0</v>
      </c>
      <c r="J408" s="7">
        <f t="shared" si="107"/>
        <v>0</v>
      </c>
      <c r="K408" s="7">
        <f t="shared" si="108"/>
        <v>0</v>
      </c>
    </row>
    <row r="409" spans="1:11" x14ac:dyDescent="0.25">
      <c r="A409" t="str">
        <f t="shared" si="105"/>
        <v>b</v>
      </c>
      <c r="B409" s="5"/>
      <c r="C409" s="6" t="s">
        <v>19</v>
      </c>
      <c r="D409" s="45"/>
      <c r="E409" s="7">
        <f t="shared" si="111"/>
        <v>0</v>
      </c>
      <c r="F409" s="7">
        <v>0</v>
      </c>
      <c r="G409" s="7">
        <v>0</v>
      </c>
      <c r="H409" s="7">
        <v>0</v>
      </c>
      <c r="I409" s="7">
        <v>0</v>
      </c>
      <c r="J409" s="7">
        <f t="shared" si="107"/>
        <v>0</v>
      </c>
      <c r="K409" s="7">
        <f t="shared" si="108"/>
        <v>0</v>
      </c>
    </row>
    <row r="410" spans="1:11" ht="15.75" thickBot="1" x14ac:dyDescent="0.3">
      <c r="A410" t="str">
        <f t="shared" si="105"/>
        <v>b</v>
      </c>
      <c r="B410" s="11"/>
      <c r="C410" s="12" t="s">
        <v>20</v>
      </c>
      <c r="D410" s="46"/>
      <c r="E410" s="13">
        <f t="shared" si="111"/>
        <v>0</v>
      </c>
      <c r="F410" s="13">
        <v>0</v>
      </c>
      <c r="G410" s="13">
        <v>0</v>
      </c>
      <c r="H410" s="13">
        <v>0</v>
      </c>
      <c r="I410" s="13">
        <v>0</v>
      </c>
      <c r="J410" s="13">
        <f t="shared" si="107"/>
        <v>0</v>
      </c>
      <c r="K410" s="13">
        <f t="shared" si="108"/>
        <v>0</v>
      </c>
    </row>
    <row r="411" spans="1:11" ht="32.25" customHeight="1" thickTop="1" thickBot="1" x14ac:dyDescent="0.3">
      <c r="A411" t="str">
        <f t="shared" si="105"/>
        <v>a</v>
      </c>
      <c r="B411" s="3" t="s">
        <v>85</v>
      </c>
      <c r="C411" s="4" t="s">
        <v>86</v>
      </c>
      <c r="D411" s="44"/>
      <c r="E411" s="4">
        <f t="shared" si="111"/>
        <v>1754000</v>
      </c>
      <c r="F411" s="4">
        <f>SUM(F412,F420,F421,F422)</f>
        <v>348000</v>
      </c>
      <c r="G411" s="4">
        <f t="shared" ref="G411:I411" si="112">SUM(G412,G420,G421,G422)</f>
        <v>444500</v>
      </c>
      <c r="H411" s="4">
        <f t="shared" si="112"/>
        <v>455000</v>
      </c>
      <c r="I411" s="4">
        <f t="shared" si="112"/>
        <v>506500</v>
      </c>
      <c r="J411" s="4">
        <f t="shared" si="107"/>
        <v>792500</v>
      </c>
      <c r="K411" s="4">
        <f t="shared" si="108"/>
        <v>1247500</v>
      </c>
    </row>
    <row r="412" spans="1:11" ht="15.75" thickTop="1" x14ac:dyDescent="0.25">
      <c r="A412" t="str">
        <f t="shared" si="105"/>
        <v>a</v>
      </c>
      <c r="B412" s="5"/>
      <c r="C412" s="6" t="s">
        <v>10</v>
      </c>
      <c r="D412" s="45"/>
      <c r="E412" s="7">
        <f t="shared" si="111"/>
        <v>1754000</v>
      </c>
      <c r="F412" s="7">
        <f>SUM(F413:F419)</f>
        <v>348000</v>
      </c>
      <c r="G412" s="7">
        <f t="shared" ref="G412:I412" si="113">SUM(G413:G419)</f>
        <v>444500</v>
      </c>
      <c r="H412" s="7">
        <f t="shared" si="113"/>
        <v>455000</v>
      </c>
      <c r="I412" s="7">
        <f t="shared" si="113"/>
        <v>506500</v>
      </c>
      <c r="J412" s="7">
        <f t="shared" si="107"/>
        <v>792500</v>
      </c>
      <c r="K412" s="7">
        <f t="shared" si="108"/>
        <v>1247500</v>
      </c>
    </row>
    <row r="413" spans="1:11" x14ac:dyDescent="0.25">
      <c r="A413" t="str">
        <f t="shared" si="105"/>
        <v>b</v>
      </c>
      <c r="B413" s="8"/>
      <c r="C413" s="9" t="s">
        <v>11</v>
      </c>
      <c r="D413" s="43"/>
      <c r="E413" s="10">
        <f t="shared" si="111"/>
        <v>0</v>
      </c>
      <c r="F413" s="10"/>
      <c r="G413" s="10"/>
      <c r="H413" s="10"/>
      <c r="I413" s="10"/>
      <c r="J413" s="10">
        <f t="shared" si="107"/>
        <v>0</v>
      </c>
      <c r="K413" s="10">
        <f t="shared" si="108"/>
        <v>0</v>
      </c>
    </row>
    <row r="414" spans="1:11" x14ac:dyDescent="0.25">
      <c r="A414" t="str">
        <f t="shared" si="105"/>
        <v>b</v>
      </c>
      <c r="B414" s="8"/>
      <c r="C414" s="9" t="s">
        <v>12</v>
      </c>
      <c r="D414" s="43"/>
      <c r="E414" s="10">
        <f t="shared" si="111"/>
        <v>0</v>
      </c>
      <c r="F414" s="10"/>
      <c r="G414" s="10"/>
      <c r="H414" s="10"/>
      <c r="I414" s="10"/>
      <c r="J414" s="10">
        <f t="shared" si="107"/>
        <v>0</v>
      </c>
      <c r="K414" s="10">
        <f t="shared" si="108"/>
        <v>0</v>
      </c>
    </row>
    <row r="415" spans="1:11" x14ac:dyDescent="0.25">
      <c r="A415" t="str">
        <f t="shared" si="105"/>
        <v>b</v>
      </c>
      <c r="B415" s="8"/>
      <c r="C415" s="9" t="s">
        <v>13</v>
      </c>
      <c r="D415" s="43"/>
      <c r="E415" s="10">
        <f t="shared" si="111"/>
        <v>0</v>
      </c>
      <c r="F415" s="10"/>
      <c r="G415" s="10"/>
      <c r="H415" s="10"/>
      <c r="I415" s="10"/>
      <c r="J415" s="10">
        <f t="shared" si="107"/>
        <v>0</v>
      </c>
      <c r="K415" s="10">
        <f t="shared" si="108"/>
        <v>0</v>
      </c>
    </row>
    <row r="416" spans="1:11" x14ac:dyDescent="0.25">
      <c r="A416" t="str">
        <f t="shared" si="105"/>
        <v>b</v>
      </c>
      <c r="B416" s="8"/>
      <c r="C416" s="9" t="s">
        <v>14</v>
      </c>
      <c r="D416" s="43"/>
      <c r="E416" s="10">
        <f t="shared" si="111"/>
        <v>0</v>
      </c>
      <c r="F416" s="10"/>
      <c r="G416" s="10"/>
      <c r="H416" s="10"/>
      <c r="I416" s="10"/>
      <c r="J416" s="10">
        <f t="shared" si="107"/>
        <v>0</v>
      </c>
      <c r="K416" s="10">
        <f t="shared" si="108"/>
        <v>0</v>
      </c>
    </row>
    <row r="417" spans="1:11" x14ac:dyDescent="0.25">
      <c r="A417" t="str">
        <f t="shared" si="105"/>
        <v>b</v>
      </c>
      <c r="B417" s="8"/>
      <c r="C417" s="9" t="s">
        <v>15</v>
      </c>
      <c r="D417" s="43"/>
      <c r="E417" s="10">
        <f t="shared" si="111"/>
        <v>0</v>
      </c>
      <c r="F417" s="10"/>
      <c r="G417" s="10"/>
      <c r="H417" s="10"/>
      <c r="I417" s="10"/>
      <c r="J417" s="10">
        <f t="shared" si="107"/>
        <v>0</v>
      </c>
      <c r="K417" s="10">
        <f t="shared" si="108"/>
        <v>0</v>
      </c>
    </row>
    <row r="418" spans="1:11" ht="30" x14ac:dyDescent="0.25">
      <c r="A418" t="str">
        <f t="shared" si="105"/>
        <v>a</v>
      </c>
      <c r="B418" s="8"/>
      <c r="C418" s="9" t="s">
        <v>16</v>
      </c>
      <c r="D418" s="43" t="s">
        <v>362</v>
      </c>
      <c r="E418" s="10">
        <f t="shared" si="111"/>
        <v>1754000</v>
      </c>
      <c r="F418" s="10">
        <f>392000-7000-37000</f>
        <v>348000</v>
      </c>
      <c r="G418" s="10">
        <f>425000+19500</f>
        <v>444500</v>
      </c>
      <c r="H418" s="10">
        <v>455000</v>
      </c>
      <c r="I418" s="10">
        <f>-392000+881000+37000-19500</f>
        <v>506500</v>
      </c>
      <c r="J418" s="10">
        <f t="shared" si="107"/>
        <v>792500</v>
      </c>
      <c r="K418" s="10">
        <f t="shared" si="108"/>
        <v>1247500</v>
      </c>
    </row>
    <row r="419" spans="1:11" x14ac:dyDescent="0.25">
      <c r="A419" t="str">
        <f t="shared" si="105"/>
        <v>b</v>
      </c>
      <c r="B419" s="8"/>
      <c r="C419" s="9" t="s">
        <v>17</v>
      </c>
      <c r="D419" s="43"/>
      <c r="E419" s="10">
        <f t="shared" si="111"/>
        <v>0</v>
      </c>
      <c r="F419" s="10"/>
      <c r="G419" s="10"/>
      <c r="H419" s="10"/>
      <c r="I419" s="10"/>
      <c r="J419" s="10">
        <f t="shared" si="107"/>
        <v>0</v>
      </c>
      <c r="K419" s="10">
        <f t="shared" si="108"/>
        <v>0</v>
      </c>
    </row>
    <row r="420" spans="1:11" x14ac:dyDescent="0.25">
      <c r="A420" t="str">
        <f t="shared" si="105"/>
        <v>b</v>
      </c>
      <c r="B420" s="5"/>
      <c r="C420" s="6" t="s">
        <v>18</v>
      </c>
      <c r="D420" s="45"/>
      <c r="E420" s="7">
        <f t="shared" si="111"/>
        <v>0</v>
      </c>
      <c r="F420" s="7">
        <v>0</v>
      </c>
      <c r="G420" s="7">
        <v>0</v>
      </c>
      <c r="H420" s="7">
        <v>0</v>
      </c>
      <c r="I420" s="7">
        <v>0</v>
      </c>
      <c r="J420" s="7">
        <f t="shared" si="107"/>
        <v>0</v>
      </c>
      <c r="K420" s="7">
        <f t="shared" si="108"/>
        <v>0</v>
      </c>
    </row>
    <row r="421" spans="1:11" x14ac:dyDescent="0.25">
      <c r="A421" t="str">
        <f t="shared" si="105"/>
        <v>b</v>
      </c>
      <c r="B421" s="5"/>
      <c r="C421" s="6" t="s">
        <v>19</v>
      </c>
      <c r="D421" s="45"/>
      <c r="E421" s="7">
        <f t="shared" si="111"/>
        <v>0</v>
      </c>
      <c r="F421" s="7">
        <v>0</v>
      </c>
      <c r="G421" s="7">
        <v>0</v>
      </c>
      <c r="H421" s="7">
        <v>0</v>
      </c>
      <c r="I421" s="7">
        <v>0</v>
      </c>
      <c r="J421" s="7">
        <f t="shared" si="107"/>
        <v>0</v>
      </c>
      <c r="K421" s="7">
        <f t="shared" si="108"/>
        <v>0</v>
      </c>
    </row>
    <row r="422" spans="1:11" ht="15.75" thickBot="1" x14ac:dyDescent="0.3">
      <c r="A422" t="str">
        <f t="shared" si="105"/>
        <v>b</v>
      </c>
      <c r="B422" s="11"/>
      <c r="C422" s="12" t="s">
        <v>20</v>
      </c>
      <c r="D422" s="46"/>
      <c r="E422" s="13">
        <f t="shared" si="111"/>
        <v>0</v>
      </c>
      <c r="F422" s="13">
        <v>0</v>
      </c>
      <c r="G422" s="13">
        <v>0</v>
      </c>
      <c r="H422" s="13">
        <v>0</v>
      </c>
      <c r="I422" s="13">
        <v>0</v>
      </c>
      <c r="J422" s="13">
        <f t="shared" si="107"/>
        <v>0</v>
      </c>
      <c r="K422" s="13">
        <f t="shared" si="108"/>
        <v>0</v>
      </c>
    </row>
    <row r="423" spans="1:11" ht="32.25" customHeight="1" thickTop="1" thickBot="1" x14ac:dyDescent="0.3">
      <c r="A423" t="str">
        <f t="shared" si="105"/>
        <v>a</v>
      </c>
      <c r="B423" s="3" t="s">
        <v>87</v>
      </c>
      <c r="C423" s="4" t="s">
        <v>88</v>
      </c>
      <c r="D423" s="44"/>
      <c r="E423" s="4">
        <f t="shared" si="111"/>
        <v>-320000</v>
      </c>
      <c r="F423" s="4">
        <f>SUM(F424,F432,F433,F434)</f>
        <v>-95000</v>
      </c>
      <c r="G423" s="4">
        <f t="shared" ref="G423:I423" si="114">SUM(G424,G432,G433,G434)</f>
        <v>-75000</v>
      </c>
      <c r="H423" s="4">
        <f t="shared" si="114"/>
        <v>-75000</v>
      </c>
      <c r="I423" s="4">
        <f t="shared" si="114"/>
        <v>-75000</v>
      </c>
      <c r="J423" s="4">
        <f t="shared" si="107"/>
        <v>-170000</v>
      </c>
      <c r="K423" s="4">
        <f t="shared" si="108"/>
        <v>-245000</v>
      </c>
    </row>
    <row r="424" spans="1:11" ht="15.75" thickTop="1" x14ac:dyDescent="0.25">
      <c r="A424" t="str">
        <f t="shared" si="105"/>
        <v>a</v>
      </c>
      <c r="B424" s="5"/>
      <c r="C424" s="6" t="s">
        <v>10</v>
      </c>
      <c r="D424" s="45"/>
      <c r="E424" s="7">
        <f t="shared" si="111"/>
        <v>-320000</v>
      </c>
      <c r="F424" s="7">
        <f>SUM(F425:F431)</f>
        <v>-95000</v>
      </c>
      <c r="G424" s="7">
        <f t="shared" ref="G424:I424" si="115">SUM(G425:G431)</f>
        <v>-75000</v>
      </c>
      <c r="H424" s="7">
        <f t="shared" si="115"/>
        <v>-75000</v>
      </c>
      <c r="I424" s="7">
        <f t="shared" si="115"/>
        <v>-75000</v>
      </c>
      <c r="J424" s="7">
        <f t="shared" si="107"/>
        <v>-170000</v>
      </c>
      <c r="K424" s="7">
        <f t="shared" si="108"/>
        <v>-245000</v>
      </c>
    </row>
    <row r="425" spans="1:11" x14ac:dyDescent="0.25">
      <c r="A425" t="str">
        <f t="shared" si="105"/>
        <v>b</v>
      </c>
      <c r="B425" s="8"/>
      <c r="C425" s="9" t="s">
        <v>11</v>
      </c>
      <c r="D425" s="43"/>
      <c r="E425" s="10">
        <f t="shared" si="111"/>
        <v>0</v>
      </c>
      <c r="F425" s="10"/>
      <c r="G425" s="10"/>
      <c r="H425" s="10"/>
      <c r="I425" s="10"/>
      <c r="J425" s="10">
        <f t="shared" si="107"/>
        <v>0</v>
      </c>
      <c r="K425" s="10">
        <f t="shared" si="108"/>
        <v>0</v>
      </c>
    </row>
    <row r="426" spans="1:11" x14ac:dyDescent="0.25">
      <c r="A426" t="str">
        <f t="shared" si="105"/>
        <v>b</v>
      </c>
      <c r="B426" s="8"/>
      <c r="C426" s="9" t="s">
        <v>12</v>
      </c>
      <c r="D426" s="43"/>
      <c r="E426" s="10">
        <f t="shared" si="111"/>
        <v>0</v>
      </c>
      <c r="F426" s="10"/>
      <c r="G426" s="10"/>
      <c r="H426" s="10"/>
      <c r="I426" s="10"/>
      <c r="J426" s="10">
        <f t="shared" si="107"/>
        <v>0</v>
      </c>
      <c r="K426" s="10">
        <f t="shared" si="108"/>
        <v>0</v>
      </c>
    </row>
    <row r="427" spans="1:11" x14ac:dyDescent="0.25">
      <c r="A427" t="str">
        <f t="shared" si="105"/>
        <v>b</v>
      </c>
      <c r="B427" s="8"/>
      <c r="C427" s="9" t="s">
        <v>13</v>
      </c>
      <c r="D427" s="43"/>
      <c r="E427" s="10">
        <f t="shared" si="111"/>
        <v>0</v>
      </c>
      <c r="F427" s="10"/>
      <c r="G427" s="10"/>
      <c r="H427" s="10"/>
      <c r="I427" s="10"/>
      <c r="J427" s="10">
        <f t="shared" si="107"/>
        <v>0</v>
      </c>
      <c r="K427" s="10">
        <f t="shared" si="108"/>
        <v>0</v>
      </c>
    </row>
    <row r="428" spans="1:11" x14ac:dyDescent="0.25">
      <c r="A428" t="str">
        <f t="shared" si="105"/>
        <v>b</v>
      </c>
      <c r="B428" s="8"/>
      <c r="C428" s="9" t="s">
        <v>14</v>
      </c>
      <c r="D428" s="43"/>
      <c r="E428" s="10">
        <f t="shared" si="111"/>
        <v>0</v>
      </c>
      <c r="F428" s="10"/>
      <c r="G428" s="10"/>
      <c r="H428" s="10"/>
      <c r="I428" s="10"/>
      <c r="J428" s="10">
        <f t="shared" si="107"/>
        <v>0</v>
      </c>
      <c r="K428" s="10">
        <f t="shared" si="108"/>
        <v>0</v>
      </c>
    </row>
    <row r="429" spans="1:11" x14ac:dyDescent="0.25">
      <c r="A429" t="str">
        <f t="shared" si="105"/>
        <v>b</v>
      </c>
      <c r="B429" s="8"/>
      <c r="C429" s="9" t="s">
        <v>15</v>
      </c>
      <c r="D429" s="43"/>
      <c r="E429" s="10">
        <f t="shared" si="111"/>
        <v>0</v>
      </c>
      <c r="F429" s="10"/>
      <c r="G429" s="10"/>
      <c r="H429" s="10"/>
      <c r="I429" s="10"/>
      <c r="J429" s="10">
        <f t="shared" si="107"/>
        <v>0</v>
      </c>
      <c r="K429" s="10">
        <f t="shared" si="108"/>
        <v>0</v>
      </c>
    </row>
    <row r="430" spans="1:11" x14ac:dyDescent="0.25">
      <c r="A430" t="str">
        <f t="shared" si="105"/>
        <v>a</v>
      </c>
      <c r="B430" s="8"/>
      <c r="C430" s="9" t="s">
        <v>16</v>
      </c>
      <c r="D430" s="43" t="s">
        <v>291</v>
      </c>
      <c r="E430" s="10">
        <f t="shared" si="111"/>
        <v>-320000</v>
      </c>
      <c r="F430" s="10">
        <v>-95000</v>
      </c>
      <c r="G430" s="10">
        <v>-75000</v>
      </c>
      <c r="H430" s="10">
        <v>-75000</v>
      </c>
      <c r="I430" s="10">
        <v>-75000</v>
      </c>
      <c r="J430" s="10">
        <f t="shared" si="107"/>
        <v>-170000</v>
      </c>
      <c r="K430" s="10">
        <f t="shared" si="108"/>
        <v>-245000</v>
      </c>
    </row>
    <row r="431" spans="1:11" x14ac:dyDescent="0.25">
      <c r="A431" t="str">
        <f t="shared" si="105"/>
        <v>b</v>
      </c>
      <c r="B431" s="8"/>
      <c r="C431" s="9" t="s">
        <v>17</v>
      </c>
      <c r="D431" s="43"/>
      <c r="E431" s="10">
        <f t="shared" si="111"/>
        <v>0</v>
      </c>
      <c r="F431" s="10"/>
      <c r="G431" s="10"/>
      <c r="H431" s="10"/>
      <c r="I431" s="10"/>
      <c r="J431" s="10">
        <f t="shared" si="107"/>
        <v>0</v>
      </c>
      <c r="K431" s="10">
        <f t="shared" si="108"/>
        <v>0</v>
      </c>
    </row>
    <row r="432" spans="1:11" x14ac:dyDescent="0.25">
      <c r="A432" t="str">
        <f t="shared" si="105"/>
        <v>b</v>
      </c>
      <c r="B432" s="5"/>
      <c r="C432" s="6" t="s">
        <v>18</v>
      </c>
      <c r="D432" s="45"/>
      <c r="E432" s="7">
        <f t="shared" si="111"/>
        <v>0</v>
      </c>
      <c r="F432" s="7">
        <v>0</v>
      </c>
      <c r="G432" s="7">
        <v>0</v>
      </c>
      <c r="H432" s="7">
        <v>0</v>
      </c>
      <c r="I432" s="7">
        <v>0</v>
      </c>
      <c r="J432" s="7">
        <f t="shared" si="107"/>
        <v>0</v>
      </c>
      <c r="K432" s="7">
        <f t="shared" si="108"/>
        <v>0</v>
      </c>
    </row>
    <row r="433" spans="1:11" x14ac:dyDescent="0.25">
      <c r="A433" t="str">
        <f t="shared" si="105"/>
        <v>b</v>
      </c>
      <c r="B433" s="5"/>
      <c r="C433" s="6" t="s">
        <v>19</v>
      </c>
      <c r="D433" s="45"/>
      <c r="E433" s="7">
        <f t="shared" si="111"/>
        <v>0</v>
      </c>
      <c r="F433" s="7">
        <v>0</v>
      </c>
      <c r="G433" s="7">
        <v>0</v>
      </c>
      <c r="H433" s="7">
        <v>0</v>
      </c>
      <c r="I433" s="7">
        <v>0</v>
      </c>
      <c r="J433" s="7">
        <f t="shared" si="107"/>
        <v>0</v>
      </c>
      <c r="K433" s="7">
        <f t="shared" si="108"/>
        <v>0</v>
      </c>
    </row>
    <row r="434" spans="1:11" ht="15.75" thickBot="1" x14ac:dyDescent="0.3">
      <c r="A434" t="str">
        <f t="shared" si="105"/>
        <v>b</v>
      </c>
      <c r="B434" s="11"/>
      <c r="C434" s="12" t="s">
        <v>20</v>
      </c>
      <c r="D434" s="46"/>
      <c r="E434" s="13">
        <f t="shared" si="111"/>
        <v>0</v>
      </c>
      <c r="F434" s="13">
        <v>0</v>
      </c>
      <c r="G434" s="13">
        <v>0</v>
      </c>
      <c r="H434" s="13">
        <v>0</v>
      </c>
      <c r="I434" s="13">
        <v>0</v>
      </c>
      <c r="J434" s="13">
        <f t="shared" si="107"/>
        <v>0</v>
      </c>
      <c r="K434" s="13">
        <f t="shared" si="108"/>
        <v>0</v>
      </c>
    </row>
    <row r="435" spans="1:11" ht="31.5" thickTop="1" thickBot="1" x14ac:dyDescent="0.3">
      <c r="A435" t="str">
        <f t="shared" si="105"/>
        <v>a</v>
      </c>
      <c r="B435" s="3" t="s">
        <v>89</v>
      </c>
      <c r="C435" s="15" t="s">
        <v>90</v>
      </c>
      <c r="D435" s="44"/>
      <c r="E435" s="4">
        <f t="shared" si="111"/>
        <v>-140000</v>
      </c>
      <c r="F435" s="4">
        <f>SUM(F436,F444,F445,F446)</f>
        <v>-35000</v>
      </c>
      <c r="G435" s="4">
        <f t="shared" ref="G435:I435" si="116">SUM(G436,G444,G445,G446)</f>
        <v>-28690</v>
      </c>
      <c r="H435" s="4">
        <f t="shared" si="116"/>
        <v>-35000</v>
      </c>
      <c r="I435" s="4">
        <f t="shared" si="116"/>
        <v>-41310</v>
      </c>
      <c r="J435" s="4">
        <f t="shared" si="107"/>
        <v>-63690</v>
      </c>
      <c r="K435" s="4">
        <f t="shared" si="108"/>
        <v>-98690</v>
      </c>
    </row>
    <row r="436" spans="1:11" ht="15.75" thickTop="1" x14ac:dyDescent="0.25">
      <c r="A436" t="str">
        <f t="shared" si="105"/>
        <v>a</v>
      </c>
      <c r="B436" s="5"/>
      <c r="C436" s="6" t="s">
        <v>10</v>
      </c>
      <c r="D436" s="45"/>
      <c r="E436" s="7">
        <f t="shared" si="111"/>
        <v>-140000</v>
      </c>
      <c r="F436" s="7">
        <f>SUM(F437:F443)</f>
        <v>-35000</v>
      </c>
      <c r="G436" s="7">
        <f t="shared" ref="G436:I436" si="117">SUM(G437:G443)</f>
        <v>-28690</v>
      </c>
      <c r="H436" s="7">
        <f t="shared" si="117"/>
        <v>-35000</v>
      </c>
      <c r="I436" s="7">
        <f t="shared" si="117"/>
        <v>-41310</v>
      </c>
      <c r="J436" s="7">
        <f t="shared" si="107"/>
        <v>-63690</v>
      </c>
      <c r="K436" s="7">
        <f t="shared" si="108"/>
        <v>-98690</v>
      </c>
    </row>
    <row r="437" spans="1:11" x14ac:dyDescent="0.25">
      <c r="A437" t="str">
        <f t="shared" si="105"/>
        <v>b</v>
      </c>
      <c r="B437" s="8"/>
      <c r="C437" s="9" t="s">
        <v>11</v>
      </c>
      <c r="D437" s="43"/>
      <c r="E437" s="10">
        <f t="shared" si="111"/>
        <v>0</v>
      </c>
      <c r="F437" s="10"/>
      <c r="G437" s="10"/>
      <c r="H437" s="10"/>
      <c r="I437" s="10"/>
      <c r="J437" s="10">
        <f t="shared" si="107"/>
        <v>0</v>
      </c>
      <c r="K437" s="10">
        <f t="shared" si="108"/>
        <v>0</v>
      </c>
    </row>
    <row r="438" spans="1:11" x14ac:dyDescent="0.25">
      <c r="A438" t="str">
        <f t="shared" si="105"/>
        <v>a</v>
      </c>
      <c r="B438" s="8"/>
      <c r="C438" s="9" t="s">
        <v>12</v>
      </c>
      <c r="D438" s="43" t="s">
        <v>374</v>
      </c>
      <c r="E438" s="10">
        <f t="shared" si="111"/>
        <v>-140000</v>
      </c>
      <c r="F438" s="10">
        <v>-35000</v>
      </c>
      <c r="G438" s="10">
        <f>-35000+6310</f>
        <v>-28690</v>
      </c>
      <c r="H438" s="10">
        <v>-35000</v>
      </c>
      <c r="I438" s="10">
        <f>-35000-6310</f>
        <v>-41310</v>
      </c>
      <c r="J438" s="10">
        <f t="shared" si="107"/>
        <v>-63690</v>
      </c>
      <c r="K438" s="10">
        <f t="shared" si="108"/>
        <v>-98690</v>
      </c>
    </row>
    <row r="439" spans="1:11" x14ac:dyDescent="0.25">
      <c r="A439" t="str">
        <f t="shared" si="105"/>
        <v>b</v>
      </c>
      <c r="B439" s="8"/>
      <c r="C439" s="9" t="s">
        <v>13</v>
      </c>
      <c r="D439" s="43"/>
      <c r="E439" s="10">
        <f t="shared" si="111"/>
        <v>0</v>
      </c>
      <c r="F439" s="10"/>
      <c r="G439" s="10"/>
      <c r="H439" s="10"/>
      <c r="I439" s="10"/>
      <c r="J439" s="10">
        <f t="shared" si="107"/>
        <v>0</v>
      </c>
      <c r="K439" s="10">
        <f t="shared" si="108"/>
        <v>0</v>
      </c>
    </row>
    <row r="440" spans="1:11" x14ac:dyDescent="0.25">
      <c r="A440" t="str">
        <f t="shared" si="105"/>
        <v>b</v>
      </c>
      <c r="B440" s="8"/>
      <c r="C440" s="9" t="s">
        <v>14</v>
      </c>
      <c r="D440" s="43"/>
      <c r="E440" s="10">
        <f t="shared" si="111"/>
        <v>0</v>
      </c>
      <c r="F440" s="10"/>
      <c r="G440" s="10"/>
      <c r="H440" s="10"/>
      <c r="I440" s="10"/>
      <c r="J440" s="10">
        <f t="shared" si="107"/>
        <v>0</v>
      </c>
      <c r="K440" s="10">
        <f t="shared" si="108"/>
        <v>0</v>
      </c>
    </row>
    <row r="441" spans="1:11" x14ac:dyDescent="0.25">
      <c r="A441" t="str">
        <f t="shared" si="105"/>
        <v>b</v>
      </c>
      <c r="B441" s="8"/>
      <c r="C441" s="9" t="s">
        <v>15</v>
      </c>
      <c r="D441" s="43"/>
      <c r="E441" s="10">
        <f t="shared" si="111"/>
        <v>0</v>
      </c>
      <c r="F441" s="10"/>
      <c r="G441" s="10"/>
      <c r="H441" s="10"/>
      <c r="I441" s="10"/>
      <c r="J441" s="10">
        <f t="shared" si="107"/>
        <v>0</v>
      </c>
      <c r="K441" s="10">
        <f t="shared" si="108"/>
        <v>0</v>
      </c>
    </row>
    <row r="442" spans="1:11" x14ac:dyDescent="0.25">
      <c r="A442" t="str">
        <f t="shared" si="105"/>
        <v>b</v>
      </c>
      <c r="B442" s="8"/>
      <c r="C442" s="9" t="s">
        <v>16</v>
      </c>
      <c r="D442" s="43"/>
      <c r="E442" s="10">
        <f t="shared" si="111"/>
        <v>0</v>
      </c>
      <c r="F442" s="10"/>
      <c r="G442" s="10"/>
      <c r="H442" s="10"/>
      <c r="I442" s="10"/>
      <c r="J442" s="10">
        <f t="shared" si="107"/>
        <v>0</v>
      </c>
      <c r="K442" s="10">
        <f t="shared" si="108"/>
        <v>0</v>
      </c>
    </row>
    <row r="443" spans="1:11" x14ac:dyDescent="0.25">
      <c r="A443" t="str">
        <f t="shared" si="105"/>
        <v>b</v>
      </c>
      <c r="B443" s="8"/>
      <c r="C443" s="9" t="s">
        <v>17</v>
      </c>
      <c r="D443" s="43"/>
      <c r="E443" s="10">
        <f t="shared" si="111"/>
        <v>0</v>
      </c>
      <c r="F443" s="10"/>
      <c r="G443" s="10"/>
      <c r="H443" s="10"/>
      <c r="I443" s="10"/>
      <c r="J443" s="10">
        <f t="shared" si="107"/>
        <v>0</v>
      </c>
      <c r="K443" s="10">
        <f t="shared" si="108"/>
        <v>0</v>
      </c>
    </row>
    <row r="444" spans="1:11" x14ac:dyDescent="0.25">
      <c r="A444" t="str">
        <f t="shared" si="105"/>
        <v>b</v>
      </c>
      <c r="B444" s="5"/>
      <c r="C444" s="6" t="s">
        <v>18</v>
      </c>
      <c r="D444" s="45"/>
      <c r="E444" s="7">
        <f t="shared" si="111"/>
        <v>0</v>
      </c>
      <c r="F444" s="7">
        <v>0</v>
      </c>
      <c r="G444" s="7">
        <v>0</v>
      </c>
      <c r="H444" s="7">
        <v>0</v>
      </c>
      <c r="I444" s="7">
        <v>0</v>
      </c>
      <c r="J444" s="7">
        <f t="shared" si="107"/>
        <v>0</v>
      </c>
      <c r="K444" s="7">
        <f t="shared" si="108"/>
        <v>0</v>
      </c>
    </row>
    <row r="445" spans="1:11" x14ac:dyDescent="0.25">
      <c r="A445" t="str">
        <f t="shared" si="105"/>
        <v>b</v>
      </c>
      <c r="B445" s="5"/>
      <c r="C445" s="6" t="s">
        <v>19</v>
      </c>
      <c r="D445" s="45"/>
      <c r="E445" s="7">
        <f t="shared" si="111"/>
        <v>0</v>
      </c>
      <c r="F445" s="7">
        <v>0</v>
      </c>
      <c r="G445" s="7">
        <v>0</v>
      </c>
      <c r="H445" s="7">
        <v>0</v>
      </c>
      <c r="I445" s="7">
        <v>0</v>
      </c>
      <c r="J445" s="7">
        <f t="shared" si="107"/>
        <v>0</v>
      </c>
      <c r="K445" s="7">
        <f t="shared" si="108"/>
        <v>0</v>
      </c>
    </row>
    <row r="446" spans="1:11" ht="15.75" thickBot="1" x14ac:dyDescent="0.3">
      <c r="A446" t="str">
        <f t="shared" si="105"/>
        <v>b</v>
      </c>
      <c r="B446" s="11"/>
      <c r="C446" s="12" t="s">
        <v>20</v>
      </c>
      <c r="D446" s="46"/>
      <c r="E446" s="13">
        <f t="shared" si="111"/>
        <v>0</v>
      </c>
      <c r="F446" s="13">
        <v>0</v>
      </c>
      <c r="G446" s="13">
        <v>0</v>
      </c>
      <c r="H446" s="13">
        <v>0</v>
      </c>
      <c r="I446" s="13">
        <v>0</v>
      </c>
      <c r="J446" s="13">
        <f t="shared" si="107"/>
        <v>0</v>
      </c>
      <c r="K446" s="13">
        <f t="shared" si="108"/>
        <v>0</v>
      </c>
    </row>
    <row r="447" spans="1:11" ht="32.25" customHeight="1" thickTop="1" thickBot="1" x14ac:dyDescent="0.3">
      <c r="A447" t="str">
        <f t="shared" si="105"/>
        <v>a</v>
      </c>
      <c r="B447" s="3" t="s">
        <v>91</v>
      </c>
      <c r="C447" s="4" t="s">
        <v>92</v>
      </c>
      <c r="D447" s="44"/>
      <c r="E447" s="4">
        <f t="shared" si="111"/>
        <v>-170000</v>
      </c>
      <c r="F447" s="4">
        <f>SUM(F448,F456,F457,F458)</f>
        <v>-70000</v>
      </c>
      <c r="G447" s="4">
        <f t="shared" ref="G447:I447" si="118">SUM(G448,G456,G457,G458)</f>
        <v>-35000</v>
      </c>
      <c r="H447" s="4">
        <f t="shared" si="118"/>
        <v>-30000</v>
      </c>
      <c r="I447" s="4">
        <f t="shared" si="118"/>
        <v>-35000</v>
      </c>
      <c r="J447" s="4">
        <f t="shared" si="107"/>
        <v>-105000</v>
      </c>
      <c r="K447" s="4">
        <f t="shared" si="108"/>
        <v>-135000</v>
      </c>
    </row>
    <row r="448" spans="1:11" ht="15.75" thickTop="1" x14ac:dyDescent="0.25">
      <c r="A448" t="str">
        <f t="shared" si="105"/>
        <v>a</v>
      </c>
      <c r="B448" s="5"/>
      <c r="C448" s="6" t="s">
        <v>10</v>
      </c>
      <c r="D448" s="45"/>
      <c r="E448" s="7">
        <f t="shared" si="111"/>
        <v>-170000</v>
      </c>
      <c r="F448" s="7">
        <f>SUM(F449:F455)</f>
        <v>-70000</v>
      </c>
      <c r="G448" s="7">
        <f t="shared" ref="G448:I448" si="119">SUM(G449:G455)</f>
        <v>-35000</v>
      </c>
      <c r="H448" s="7">
        <f t="shared" si="119"/>
        <v>-30000</v>
      </c>
      <c r="I448" s="7">
        <f t="shared" si="119"/>
        <v>-35000</v>
      </c>
      <c r="J448" s="7">
        <f t="shared" si="107"/>
        <v>-105000</v>
      </c>
      <c r="K448" s="7">
        <f t="shared" si="108"/>
        <v>-135000</v>
      </c>
    </row>
    <row r="449" spans="1:11" x14ac:dyDescent="0.25">
      <c r="A449" t="str">
        <f t="shared" si="105"/>
        <v>b</v>
      </c>
      <c r="B449" s="8"/>
      <c r="C449" s="9" t="s">
        <v>11</v>
      </c>
      <c r="D449" s="43"/>
      <c r="E449" s="10">
        <f t="shared" si="111"/>
        <v>0</v>
      </c>
      <c r="F449" s="10"/>
      <c r="G449" s="10"/>
      <c r="H449" s="10"/>
      <c r="I449" s="10"/>
      <c r="J449" s="10">
        <f t="shared" si="107"/>
        <v>0</v>
      </c>
      <c r="K449" s="10">
        <f t="shared" si="108"/>
        <v>0</v>
      </c>
    </row>
    <row r="450" spans="1:11" x14ac:dyDescent="0.25">
      <c r="A450" t="str">
        <f t="shared" si="105"/>
        <v>b</v>
      </c>
      <c r="B450" s="8"/>
      <c r="C450" s="9" t="s">
        <v>12</v>
      </c>
      <c r="D450" s="43"/>
      <c r="E450" s="10">
        <f t="shared" si="111"/>
        <v>0</v>
      </c>
      <c r="F450" s="10"/>
      <c r="G450" s="10"/>
      <c r="H450" s="10"/>
      <c r="I450" s="10"/>
      <c r="J450" s="10">
        <f t="shared" si="107"/>
        <v>0</v>
      </c>
      <c r="K450" s="10">
        <f t="shared" si="108"/>
        <v>0</v>
      </c>
    </row>
    <row r="451" spans="1:11" x14ac:dyDescent="0.25">
      <c r="A451" t="str">
        <f t="shared" si="105"/>
        <v>b</v>
      </c>
      <c r="B451" s="8"/>
      <c r="C451" s="9" t="s">
        <v>13</v>
      </c>
      <c r="D451" s="43"/>
      <c r="E451" s="10">
        <f t="shared" si="111"/>
        <v>0</v>
      </c>
      <c r="F451" s="10"/>
      <c r="G451" s="10"/>
      <c r="H451" s="10"/>
      <c r="I451" s="10"/>
      <c r="J451" s="10">
        <f t="shared" si="107"/>
        <v>0</v>
      </c>
      <c r="K451" s="10">
        <f t="shared" si="108"/>
        <v>0</v>
      </c>
    </row>
    <row r="452" spans="1:11" x14ac:dyDescent="0.25">
      <c r="A452" t="str">
        <f t="shared" ref="A452:A575" si="120">IF(OR(E452&lt;&gt;0,F452&lt;&gt;0,G452&lt;&gt;0,H452&lt;&gt;0,I452&lt;&gt;0,),"a","b")</f>
        <v>b</v>
      </c>
      <c r="B452" s="8"/>
      <c r="C452" s="9" t="s">
        <v>14</v>
      </c>
      <c r="D452" s="43"/>
      <c r="E452" s="10">
        <f t="shared" si="111"/>
        <v>0</v>
      </c>
      <c r="F452" s="10"/>
      <c r="G452" s="10"/>
      <c r="H452" s="10"/>
      <c r="I452" s="10"/>
      <c r="J452" s="10">
        <f t="shared" ref="J452:J575" si="121">SUM(F452,G452)</f>
        <v>0</v>
      </c>
      <c r="K452" s="10">
        <f t="shared" ref="K452:K575" si="122">SUM(F452,G452,H452)</f>
        <v>0</v>
      </c>
    </row>
    <row r="453" spans="1:11" x14ac:dyDescent="0.25">
      <c r="A453" t="str">
        <f t="shared" si="120"/>
        <v>b</v>
      </c>
      <c r="B453" s="8"/>
      <c r="C453" s="9" t="s">
        <v>15</v>
      </c>
      <c r="D453" s="43"/>
      <c r="E453" s="10">
        <f t="shared" si="111"/>
        <v>0</v>
      </c>
      <c r="F453" s="10"/>
      <c r="G453" s="10"/>
      <c r="H453" s="10"/>
      <c r="I453" s="10"/>
      <c r="J453" s="10">
        <f t="shared" si="121"/>
        <v>0</v>
      </c>
      <c r="K453" s="10">
        <f t="shared" si="122"/>
        <v>0</v>
      </c>
    </row>
    <row r="454" spans="1:11" x14ac:dyDescent="0.25">
      <c r="A454" t="str">
        <f t="shared" si="120"/>
        <v>a</v>
      </c>
      <c r="B454" s="8"/>
      <c r="C454" s="9" t="s">
        <v>16</v>
      </c>
      <c r="D454" s="43" t="s">
        <v>291</v>
      </c>
      <c r="E454" s="10">
        <f t="shared" si="111"/>
        <v>-170000</v>
      </c>
      <c r="F454" s="10">
        <v>-70000</v>
      </c>
      <c r="G454" s="10">
        <v>-35000</v>
      </c>
      <c r="H454" s="10">
        <v>-30000</v>
      </c>
      <c r="I454" s="10">
        <v>-35000</v>
      </c>
      <c r="J454" s="10">
        <f t="shared" si="121"/>
        <v>-105000</v>
      </c>
      <c r="K454" s="10">
        <f t="shared" si="122"/>
        <v>-135000</v>
      </c>
    </row>
    <row r="455" spans="1:11" x14ac:dyDescent="0.25">
      <c r="A455" t="str">
        <f t="shared" si="120"/>
        <v>b</v>
      </c>
      <c r="B455" s="8"/>
      <c r="C455" s="9" t="s">
        <v>17</v>
      </c>
      <c r="D455" s="43"/>
      <c r="E455" s="10">
        <f t="shared" si="111"/>
        <v>0</v>
      </c>
      <c r="F455" s="10"/>
      <c r="G455" s="10"/>
      <c r="H455" s="10"/>
      <c r="I455" s="10"/>
      <c r="J455" s="10">
        <f t="shared" si="121"/>
        <v>0</v>
      </c>
      <c r="K455" s="10">
        <f t="shared" si="122"/>
        <v>0</v>
      </c>
    </row>
    <row r="456" spans="1:11" x14ac:dyDescent="0.25">
      <c r="A456" t="str">
        <f t="shared" si="120"/>
        <v>b</v>
      </c>
      <c r="B456" s="5"/>
      <c r="C456" s="6" t="s">
        <v>18</v>
      </c>
      <c r="D456" s="45"/>
      <c r="E456" s="7">
        <f t="shared" si="111"/>
        <v>0</v>
      </c>
      <c r="F456" s="7">
        <v>0</v>
      </c>
      <c r="G456" s="7">
        <v>0</v>
      </c>
      <c r="H456" s="7">
        <v>0</v>
      </c>
      <c r="I456" s="7">
        <v>0</v>
      </c>
      <c r="J456" s="7">
        <f t="shared" si="121"/>
        <v>0</v>
      </c>
      <c r="K456" s="7">
        <f t="shared" si="122"/>
        <v>0</v>
      </c>
    </row>
    <row r="457" spans="1:11" x14ac:dyDescent="0.25">
      <c r="A457" t="str">
        <f t="shared" si="120"/>
        <v>b</v>
      </c>
      <c r="B457" s="5"/>
      <c r="C457" s="6" t="s">
        <v>19</v>
      </c>
      <c r="D457" s="45"/>
      <c r="E457" s="7">
        <f t="shared" si="111"/>
        <v>0</v>
      </c>
      <c r="F457" s="7">
        <v>0</v>
      </c>
      <c r="G457" s="7">
        <v>0</v>
      </c>
      <c r="H457" s="7">
        <v>0</v>
      </c>
      <c r="I457" s="7">
        <v>0</v>
      </c>
      <c r="J457" s="7">
        <f t="shared" si="121"/>
        <v>0</v>
      </c>
      <c r="K457" s="7">
        <f t="shared" si="122"/>
        <v>0</v>
      </c>
    </row>
    <row r="458" spans="1:11" ht="15.75" thickBot="1" x14ac:dyDescent="0.3">
      <c r="A458" t="str">
        <f t="shared" si="120"/>
        <v>b</v>
      </c>
      <c r="B458" s="11"/>
      <c r="C458" s="12" t="s">
        <v>20</v>
      </c>
      <c r="D458" s="46"/>
      <c r="E458" s="13">
        <f t="shared" si="111"/>
        <v>0</v>
      </c>
      <c r="F458" s="13">
        <v>0</v>
      </c>
      <c r="G458" s="13">
        <v>0</v>
      </c>
      <c r="H458" s="13">
        <v>0</v>
      </c>
      <c r="I458" s="13">
        <v>0</v>
      </c>
      <c r="J458" s="13">
        <f t="shared" si="121"/>
        <v>0</v>
      </c>
      <c r="K458" s="13">
        <f t="shared" si="122"/>
        <v>0</v>
      </c>
    </row>
    <row r="459" spans="1:11" ht="46.5" thickTop="1" thickBot="1" x14ac:dyDescent="0.3">
      <c r="A459" t="str">
        <f t="shared" si="120"/>
        <v>b</v>
      </c>
      <c r="B459" s="3" t="s">
        <v>93</v>
      </c>
      <c r="C459" s="14" t="s">
        <v>94</v>
      </c>
      <c r="D459" s="44"/>
      <c r="E459" s="4">
        <f t="shared" si="111"/>
        <v>0</v>
      </c>
      <c r="F459" s="4">
        <f>SUM(F460,F468,F469,F470)</f>
        <v>0</v>
      </c>
      <c r="G459" s="4">
        <f t="shared" ref="G459:I459" si="123">SUM(G460,G468,G469,G470)</f>
        <v>0</v>
      </c>
      <c r="H459" s="4">
        <f t="shared" si="123"/>
        <v>0</v>
      </c>
      <c r="I459" s="4">
        <f t="shared" si="123"/>
        <v>0</v>
      </c>
      <c r="J459" s="4">
        <f t="shared" si="121"/>
        <v>0</v>
      </c>
      <c r="K459" s="4">
        <f t="shared" si="122"/>
        <v>0</v>
      </c>
    </row>
    <row r="460" spans="1:11" ht="15.75" thickTop="1" x14ac:dyDescent="0.25">
      <c r="A460" t="str">
        <f t="shared" si="120"/>
        <v>b</v>
      </c>
      <c r="B460" s="5"/>
      <c r="C460" s="6" t="s">
        <v>10</v>
      </c>
      <c r="D460" s="45"/>
      <c r="E460" s="7">
        <f t="shared" si="111"/>
        <v>0</v>
      </c>
      <c r="F460" s="7">
        <f>SUM(F461:F467)</f>
        <v>0</v>
      </c>
      <c r="G460" s="7">
        <f t="shared" ref="G460:I460" si="124">SUM(G461:G467)</f>
        <v>0</v>
      </c>
      <c r="H460" s="7">
        <f t="shared" si="124"/>
        <v>0</v>
      </c>
      <c r="I460" s="7">
        <f t="shared" si="124"/>
        <v>0</v>
      </c>
      <c r="J460" s="7">
        <f t="shared" si="121"/>
        <v>0</v>
      </c>
      <c r="K460" s="7">
        <f t="shared" si="122"/>
        <v>0</v>
      </c>
    </row>
    <row r="461" spans="1:11" x14ac:dyDescent="0.25">
      <c r="A461" t="str">
        <f t="shared" si="120"/>
        <v>b</v>
      </c>
      <c r="B461" s="8"/>
      <c r="C461" s="9" t="s">
        <v>11</v>
      </c>
      <c r="D461" s="43"/>
      <c r="E461" s="10">
        <f t="shared" si="111"/>
        <v>0</v>
      </c>
      <c r="F461" s="10"/>
      <c r="G461" s="10"/>
      <c r="H461" s="10"/>
      <c r="I461" s="10"/>
      <c r="J461" s="10">
        <f t="shared" si="121"/>
        <v>0</v>
      </c>
      <c r="K461" s="10">
        <f t="shared" si="122"/>
        <v>0</v>
      </c>
    </row>
    <row r="462" spans="1:11" x14ac:dyDescent="0.25">
      <c r="A462" t="str">
        <f t="shared" si="120"/>
        <v>b</v>
      </c>
      <c r="B462" s="8"/>
      <c r="C462" s="9" t="s">
        <v>12</v>
      </c>
      <c r="D462" s="43"/>
      <c r="E462" s="10">
        <f t="shared" si="111"/>
        <v>0</v>
      </c>
      <c r="F462" s="10"/>
      <c r="G462" s="10"/>
      <c r="H462" s="10"/>
      <c r="I462" s="10"/>
      <c r="J462" s="10">
        <f t="shared" si="121"/>
        <v>0</v>
      </c>
      <c r="K462" s="10">
        <f t="shared" si="122"/>
        <v>0</v>
      </c>
    </row>
    <row r="463" spans="1:11" x14ac:dyDescent="0.25">
      <c r="A463" t="str">
        <f t="shared" si="120"/>
        <v>b</v>
      </c>
      <c r="B463" s="8"/>
      <c r="C463" s="9" t="s">
        <v>13</v>
      </c>
      <c r="D463" s="43"/>
      <c r="E463" s="10">
        <f t="shared" si="111"/>
        <v>0</v>
      </c>
      <c r="F463" s="10"/>
      <c r="G463" s="10"/>
      <c r="H463" s="10"/>
      <c r="I463" s="10"/>
      <c r="J463" s="10">
        <f t="shared" si="121"/>
        <v>0</v>
      </c>
      <c r="K463" s="10">
        <f t="shared" si="122"/>
        <v>0</v>
      </c>
    </row>
    <row r="464" spans="1:11" x14ac:dyDescent="0.25">
      <c r="A464" t="str">
        <f t="shared" si="120"/>
        <v>b</v>
      </c>
      <c r="B464" s="8"/>
      <c r="C464" s="9" t="s">
        <v>14</v>
      </c>
      <c r="D464" s="43"/>
      <c r="E464" s="10">
        <f t="shared" si="111"/>
        <v>0</v>
      </c>
      <c r="F464" s="10"/>
      <c r="G464" s="10"/>
      <c r="H464" s="10"/>
      <c r="I464" s="10"/>
      <c r="J464" s="10">
        <f t="shared" si="121"/>
        <v>0</v>
      </c>
      <c r="K464" s="10">
        <f t="shared" si="122"/>
        <v>0</v>
      </c>
    </row>
    <row r="465" spans="1:11" x14ac:dyDescent="0.25">
      <c r="A465" t="str">
        <f t="shared" si="120"/>
        <v>b</v>
      </c>
      <c r="B465" s="8"/>
      <c r="C465" s="9" t="s">
        <v>15</v>
      </c>
      <c r="D465" s="43"/>
      <c r="E465" s="10">
        <f t="shared" si="111"/>
        <v>0</v>
      </c>
      <c r="F465" s="10"/>
      <c r="G465" s="10"/>
      <c r="H465" s="10"/>
      <c r="I465" s="10"/>
      <c r="J465" s="10">
        <f t="shared" si="121"/>
        <v>0</v>
      </c>
      <c r="K465" s="10">
        <f t="shared" si="122"/>
        <v>0</v>
      </c>
    </row>
    <row r="466" spans="1:11" x14ac:dyDescent="0.25">
      <c r="A466" t="str">
        <f t="shared" si="120"/>
        <v>b</v>
      </c>
      <c r="B466" s="8"/>
      <c r="C466" s="9" t="s">
        <v>16</v>
      </c>
      <c r="D466" s="43"/>
      <c r="E466" s="10">
        <f t="shared" si="111"/>
        <v>0</v>
      </c>
      <c r="F466" s="10"/>
      <c r="G466" s="10"/>
      <c r="H466" s="10"/>
      <c r="I466" s="10"/>
      <c r="J466" s="10">
        <f t="shared" si="121"/>
        <v>0</v>
      </c>
      <c r="K466" s="10">
        <f t="shared" si="122"/>
        <v>0</v>
      </c>
    </row>
    <row r="467" spans="1:11" x14ac:dyDescent="0.25">
      <c r="A467" t="str">
        <f t="shared" si="120"/>
        <v>b</v>
      </c>
      <c r="B467" s="8"/>
      <c r="C467" s="9" t="s">
        <v>17</v>
      </c>
      <c r="D467" s="43"/>
      <c r="E467" s="10">
        <f t="shared" si="111"/>
        <v>0</v>
      </c>
      <c r="F467" s="10"/>
      <c r="G467" s="10"/>
      <c r="H467" s="10"/>
      <c r="I467" s="10"/>
      <c r="J467" s="10">
        <f t="shared" si="121"/>
        <v>0</v>
      </c>
      <c r="K467" s="10">
        <f t="shared" si="122"/>
        <v>0</v>
      </c>
    </row>
    <row r="468" spans="1:11" x14ac:dyDescent="0.25">
      <c r="A468" t="str">
        <f t="shared" si="120"/>
        <v>b</v>
      </c>
      <c r="B468" s="5"/>
      <c r="C468" s="6" t="s">
        <v>18</v>
      </c>
      <c r="D468" s="45"/>
      <c r="E468" s="7">
        <f t="shared" si="111"/>
        <v>0</v>
      </c>
      <c r="F468" s="7">
        <v>0</v>
      </c>
      <c r="G468" s="7">
        <v>0</v>
      </c>
      <c r="H468" s="7">
        <v>0</v>
      </c>
      <c r="I468" s="7">
        <v>0</v>
      </c>
      <c r="J468" s="7">
        <f t="shared" si="121"/>
        <v>0</v>
      </c>
      <c r="K468" s="7">
        <f t="shared" si="122"/>
        <v>0</v>
      </c>
    </row>
    <row r="469" spans="1:11" x14ac:dyDescent="0.25">
      <c r="A469" t="str">
        <f t="shared" si="120"/>
        <v>b</v>
      </c>
      <c r="B469" s="5"/>
      <c r="C469" s="6" t="s">
        <v>19</v>
      </c>
      <c r="D469" s="45"/>
      <c r="E469" s="7">
        <f t="shared" si="111"/>
        <v>0</v>
      </c>
      <c r="F469" s="7">
        <v>0</v>
      </c>
      <c r="G469" s="7">
        <v>0</v>
      </c>
      <c r="H469" s="7">
        <v>0</v>
      </c>
      <c r="I469" s="7">
        <v>0</v>
      </c>
      <c r="J469" s="7">
        <f t="shared" si="121"/>
        <v>0</v>
      </c>
      <c r="K469" s="7">
        <f t="shared" si="122"/>
        <v>0</v>
      </c>
    </row>
    <row r="470" spans="1:11" ht="15.75" thickBot="1" x14ac:dyDescent="0.3">
      <c r="A470" t="str">
        <f t="shared" si="120"/>
        <v>b</v>
      </c>
      <c r="B470" s="11"/>
      <c r="C470" s="12" t="s">
        <v>20</v>
      </c>
      <c r="D470" s="46"/>
      <c r="E470" s="13">
        <f t="shared" si="111"/>
        <v>0</v>
      </c>
      <c r="F470" s="13">
        <v>0</v>
      </c>
      <c r="G470" s="13">
        <v>0</v>
      </c>
      <c r="H470" s="13">
        <v>0</v>
      </c>
      <c r="I470" s="13">
        <v>0</v>
      </c>
      <c r="J470" s="13">
        <f t="shared" si="121"/>
        <v>0</v>
      </c>
      <c r="K470" s="13">
        <f t="shared" si="122"/>
        <v>0</v>
      </c>
    </row>
    <row r="471" spans="1:11" ht="76.5" thickTop="1" thickBot="1" x14ac:dyDescent="0.3">
      <c r="A471" t="str">
        <f t="shared" ref="A471:A530" si="125">IF(OR(E471&lt;&gt;0,F471&lt;&gt;0,G471&lt;&gt;0,H471&lt;&gt;0,I471&lt;&gt;0,),"a","b")</f>
        <v>a</v>
      </c>
      <c r="B471" s="3" t="s">
        <v>95</v>
      </c>
      <c r="C471" s="14" t="s">
        <v>225</v>
      </c>
      <c r="D471" s="44"/>
      <c r="E471" s="4">
        <f t="shared" ref="E471:E482" si="126">SUM(F471,G471,H471,I471)</f>
        <v>103000</v>
      </c>
      <c r="F471" s="4">
        <f>SUM(F472,F480,F481,F482)</f>
        <v>14800</v>
      </c>
      <c r="G471" s="4">
        <f t="shared" ref="G471:I471" si="127">SUM(G472,G480,G481,G482)</f>
        <v>24500</v>
      </c>
      <c r="H471" s="4">
        <f t="shared" si="127"/>
        <v>24500</v>
      </c>
      <c r="I471" s="4">
        <f t="shared" si="127"/>
        <v>39200</v>
      </c>
      <c r="J471" s="4">
        <f t="shared" ref="J471:J482" si="128">SUM(F471,G471)</f>
        <v>39300</v>
      </c>
      <c r="K471" s="4">
        <f t="shared" ref="K471:K482" si="129">SUM(F471,G471,H471)</f>
        <v>63800</v>
      </c>
    </row>
    <row r="472" spans="1:11" ht="15.75" thickTop="1" x14ac:dyDescent="0.25">
      <c r="A472" t="str">
        <f t="shared" si="125"/>
        <v>a</v>
      </c>
      <c r="B472" s="5"/>
      <c r="C472" s="6" t="s">
        <v>10</v>
      </c>
      <c r="D472" s="45"/>
      <c r="E472" s="7">
        <f t="shared" si="126"/>
        <v>103000</v>
      </c>
      <c r="F472" s="7">
        <f>SUM(F473:F479)</f>
        <v>14800</v>
      </c>
      <c r="G472" s="7">
        <f t="shared" ref="G472:I472" si="130">SUM(G473:G479)</f>
        <v>24500</v>
      </c>
      <c r="H472" s="7">
        <f t="shared" si="130"/>
        <v>24500</v>
      </c>
      <c r="I472" s="7">
        <f t="shared" si="130"/>
        <v>39200</v>
      </c>
      <c r="J472" s="7">
        <f t="shared" si="128"/>
        <v>39300</v>
      </c>
      <c r="K472" s="7">
        <f t="shared" si="129"/>
        <v>63800</v>
      </c>
    </row>
    <row r="473" spans="1:11" x14ac:dyDescent="0.25">
      <c r="A473" t="str">
        <f t="shared" si="125"/>
        <v>b</v>
      </c>
      <c r="B473" s="8"/>
      <c r="C473" s="9" t="s">
        <v>11</v>
      </c>
      <c r="D473" s="43"/>
      <c r="E473" s="10">
        <f t="shared" si="126"/>
        <v>0</v>
      </c>
      <c r="F473" s="10"/>
      <c r="G473" s="10"/>
      <c r="H473" s="10"/>
      <c r="I473" s="10"/>
      <c r="J473" s="10">
        <f t="shared" si="128"/>
        <v>0</v>
      </c>
      <c r="K473" s="10">
        <f t="shared" si="129"/>
        <v>0</v>
      </c>
    </row>
    <row r="474" spans="1:11" x14ac:dyDescent="0.25">
      <c r="A474" t="str">
        <f t="shared" si="125"/>
        <v>b</v>
      </c>
      <c r="B474" s="8"/>
      <c r="C474" s="9" t="s">
        <v>12</v>
      </c>
      <c r="D474" s="43"/>
      <c r="E474" s="10">
        <f t="shared" si="126"/>
        <v>0</v>
      </c>
      <c r="F474" s="10"/>
      <c r="G474" s="10"/>
      <c r="H474" s="10"/>
      <c r="I474" s="10"/>
      <c r="J474" s="10">
        <f t="shared" si="128"/>
        <v>0</v>
      </c>
      <c r="K474" s="10">
        <f t="shared" si="129"/>
        <v>0</v>
      </c>
    </row>
    <row r="475" spans="1:11" x14ac:dyDescent="0.25">
      <c r="A475" t="str">
        <f t="shared" si="125"/>
        <v>b</v>
      </c>
      <c r="B475" s="8"/>
      <c r="C475" s="9" t="s">
        <v>13</v>
      </c>
      <c r="D475" s="43"/>
      <c r="E475" s="10">
        <f t="shared" si="126"/>
        <v>0</v>
      </c>
      <c r="F475" s="10"/>
      <c r="G475" s="10"/>
      <c r="H475" s="10"/>
      <c r="I475" s="10"/>
      <c r="J475" s="10">
        <f t="shared" si="128"/>
        <v>0</v>
      </c>
      <c r="K475" s="10">
        <f t="shared" si="129"/>
        <v>0</v>
      </c>
    </row>
    <row r="476" spans="1:11" x14ac:dyDescent="0.25">
      <c r="A476" t="str">
        <f t="shared" si="125"/>
        <v>b</v>
      </c>
      <c r="B476" s="8"/>
      <c r="C476" s="9" t="s">
        <v>14</v>
      </c>
      <c r="D476" s="43"/>
      <c r="E476" s="10">
        <f t="shared" si="126"/>
        <v>0</v>
      </c>
      <c r="F476" s="10"/>
      <c r="G476" s="10"/>
      <c r="H476" s="10"/>
      <c r="I476" s="10"/>
      <c r="J476" s="10">
        <f t="shared" si="128"/>
        <v>0</v>
      </c>
      <c r="K476" s="10">
        <f t="shared" si="129"/>
        <v>0</v>
      </c>
    </row>
    <row r="477" spans="1:11" x14ac:dyDescent="0.25">
      <c r="A477" t="str">
        <f t="shared" si="125"/>
        <v>b</v>
      </c>
      <c r="B477" s="8"/>
      <c r="C477" s="9" t="s">
        <v>15</v>
      </c>
      <c r="D477" s="43"/>
      <c r="E477" s="10">
        <f t="shared" si="126"/>
        <v>0</v>
      </c>
      <c r="F477" s="10"/>
      <c r="G477" s="10"/>
      <c r="H477" s="10"/>
      <c r="I477" s="10"/>
      <c r="J477" s="10">
        <f t="shared" si="128"/>
        <v>0</v>
      </c>
      <c r="K477" s="10">
        <f t="shared" si="129"/>
        <v>0</v>
      </c>
    </row>
    <row r="478" spans="1:11" x14ac:dyDescent="0.25">
      <c r="A478" t="str">
        <f t="shared" si="125"/>
        <v>a</v>
      </c>
      <c r="B478" s="8"/>
      <c r="C478" s="9" t="s">
        <v>16</v>
      </c>
      <c r="D478" s="43" t="s">
        <v>292</v>
      </c>
      <c r="E478" s="10">
        <f t="shared" si="126"/>
        <v>103000</v>
      </c>
      <c r="F478" s="10">
        <f>2500+11000+1300</f>
        <v>14800</v>
      </c>
      <c r="G478" s="10">
        <v>24500</v>
      </c>
      <c r="H478" s="10">
        <f>-7000+31500</f>
        <v>24500</v>
      </c>
      <c r="I478" s="10">
        <f>-2500-4000+45700</f>
        <v>39200</v>
      </c>
      <c r="J478" s="10">
        <f t="shared" si="128"/>
        <v>39300</v>
      </c>
      <c r="K478" s="10">
        <f t="shared" si="129"/>
        <v>63800</v>
      </c>
    </row>
    <row r="479" spans="1:11" x14ac:dyDescent="0.25">
      <c r="A479" t="str">
        <f t="shared" si="125"/>
        <v>b</v>
      </c>
      <c r="B479" s="8"/>
      <c r="C479" s="9" t="s">
        <v>17</v>
      </c>
      <c r="D479" s="43"/>
      <c r="E479" s="10">
        <f t="shared" si="126"/>
        <v>0</v>
      </c>
      <c r="F479" s="10"/>
      <c r="G479" s="10"/>
      <c r="H479" s="10"/>
      <c r="I479" s="10"/>
      <c r="J479" s="10">
        <f t="shared" si="128"/>
        <v>0</v>
      </c>
      <c r="K479" s="10">
        <f t="shared" si="129"/>
        <v>0</v>
      </c>
    </row>
    <row r="480" spans="1:11" x14ac:dyDescent="0.25">
      <c r="A480" t="str">
        <f t="shared" si="125"/>
        <v>b</v>
      </c>
      <c r="B480" s="5"/>
      <c r="C480" s="6" t="s">
        <v>18</v>
      </c>
      <c r="D480" s="45"/>
      <c r="E480" s="7">
        <f t="shared" si="126"/>
        <v>0</v>
      </c>
      <c r="F480" s="7">
        <v>0</v>
      </c>
      <c r="G480" s="7">
        <v>0</v>
      </c>
      <c r="H480" s="7">
        <v>0</v>
      </c>
      <c r="I480" s="7">
        <v>0</v>
      </c>
      <c r="J480" s="7">
        <f t="shared" si="128"/>
        <v>0</v>
      </c>
      <c r="K480" s="7">
        <f t="shared" si="129"/>
        <v>0</v>
      </c>
    </row>
    <row r="481" spans="1:11" x14ac:dyDescent="0.25">
      <c r="A481" t="str">
        <f t="shared" si="125"/>
        <v>b</v>
      </c>
      <c r="B481" s="5"/>
      <c r="C481" s="6" t="s">
        <v>19</v>
      </c>
      <c r="D481" s="45"/>
      <c r="E481" s="7">
        <f t="shared" si="126"/>
        <v>0</v>
      </c>
      <c r="F481" s="7">
        <v>0</v>
      </c>
      <c r="G481" s="7">
        <v>0</v>
      </c>
      <c r="H481" s="7">
        <v>0</v>
      </c>
      <c r="I481" s="7">
        <v>0</v>
      </c>
      <c r="J481" s="7">
        <f t="shared" si="128"/>
        <v>0</v>
      </c>
      <c r="K481" s="7">
        <f t="shared" si="129"/>
        <v>0</v>
      </c>
    </row>
    <row r="482" spans="1:11" ht="15.75" thickBot="1" x14ac:dyDescent="0.3">
      <c r="A482" t="str">
        <f t="shared" si="125"/>
        <v>b</v>
      </c>
      <c r="B482" s="11"/>
      <c r="C482" s="12" t="s">
        <v>20</v>
      </c>
      <c r="D482" s="46"/>
      <c r="E482" s="13">
        <f t="shared" si="126"/>
        <v>0</v>
      </c>
      <c r="F482" s="13">
        <v>0</v>
      </c>
      <c r="G482" s="13">
        <v>0</v>
      </c>
      <c r="H482" s="13">
        <v>0</v>
      </c>
      <c r="I482" s="13">
        <v>0</v>
      </c>
      <c r="J482" s="13">
        <f t="shared" si="128"/>
        <v>0</v>
      </c>
      <c r="K482" s="13">
        <f t="shared" si="129"/>
        <v>0</v>
      </c>
    </row>
    <row r="483" spans="1:11" ht="31.5" thickTop="1" thickBot="1" x14ac:dyDescent="0.3">
      <c r="A483" t="str">
        <f t="shared" ref="A483:A506" si="131">IF(OR(E483&lt;&gt;0,F483&lt;&gt;0,G483&lt;&gt;0,H483&lt;&gt;0,I483&lt;&gt;0,),"a","b")</f>
        <v>a</v>
      </c>
      <c r="B483" s="16" t="s">
        <v>239</v>
      </c>
      <c r="C483" s="4" t="s">
        <v>244</v>
      </c>
      <c r="D483" s="44"/>
      <c r="E483" s="4">
        <f>E495+E507+E519+E531</f>
        <v>0</v>
      </c>
      <c r="F483" s="4">
        <f>F495+F507+F519+F531</f>
        <v>-4460500</v>
      </c>
      <c r="G483" s="4">
        <f t="shared" ref="G483:K483" si="132">G495+G507+G519+G531</f>
        <v>-3024000</v>
      </c>
      <c r="H483" s="4">
        <f t="shared" si="132"/>
        <v>500000</v>
      </c>
      <c r="I483" s="4">
        <f t="shared" si="132"/>
        <v>6984500</v>
      </c>
      <c r="J483" s="4">
        <f t="shared" si="132"/>
        <v>-7484500</v>
      </c>
      <c r="K483" s="4">
        <f t="shared" si="132"/>
        <v>-6984500</v>
      </c>
    </row>
    <row r="484" spans="1:11" ht="15.75" thickTop="1" x14ac:dyDescent="0.25">
      <c r="A484" t="str">
        <f t="shared" si="131"/>
        <v>a</v>
      </c>
      <c r="B484" s="5"/>
      <c r="C484" s="6" t="s">
        <v>10</v>
      </c>
      <c r="D484" s="45"/>
      <c r="E484" s="7">
        <f t="shared" ref="E484" si="133">E496+E508+E520+E532</f>
        <v>0</v>
      </c>
      <c r="F484" s="7">
        <f t="shared" ref="F484:K494" si="134">F496+F508+F520+F532</f>
        <v>-4460500</v>
      </c>
      <c r="G484" s="7">
        <f t="shared" si="134"/>
        <v>-3024000</v>
      </c>
      <c r="H484" s="7">
        <f t="shared" si="134"/>
        <v>500000</v>
      </c>
      <c r="I484" s="7">
        <f t="shared" si="134"/>
        <v>6984500</v>
      </c>
      <c r="J484" s="7">
        <f t="shared" si="134"/>
        <v>-7484500</v>
      </c>
      <c r="K484" s="7">
        <f t="shared" si="134"/>
        <v>-6984500</v>
      </c>
    </row>
    <row r="485" spans="1:11" x14ac:dyDescent="0.25">
      <c r="A485" t="str">
        <f t="shared" si="131"/>
        <v>b</v>
      </c>
      <c r="B485" s="8"/>
      <c r="C485" s="9" t="s">
        <v>11</v>
      </c>
      <c r="D485" s="43"/>
      <c r="E485" s="10">
        <f t="shared" ref="E485" si="135">E497+E509+E521+E533</f>
        <v>0</v>
      </c>
      <c r="F485" s="10">
        <f t="shared" si="134"/>
        <v>0</v>
      </c>
      <c r="G485" s="10">
        <f t="shared" si="134"/>
        <v>0</v>
      </c>
      <c r="H485" s="10">
        <f t="shared" si="134"/>
        <v>0</v>
      </c>
      <c r="I485" s="10">
        <f t="shared" si="134"/>
        <v>0</v>
      </c>
      <c r="J485" s="10">
        <f t="shared" si="134"/>
        <v>0</v>
      </c>
      <c r="K485" s="10">
        <f t="shared" si="134"/>
        <v>0</v>
      </c>
    </row>
    <row r="486" spans="1:11" x14ac:dyDescent="0.25">
      <c r="A486" t="str">
        <f t="shared" si="131"/>
        <v>b</v>
      </c>
      <c r="B486" s="8"/>
      <c r="C486" s="9" t="s">
        <v>12</v>
      </c>
      <c r="D486" s="43"/>
      <c r="E486" s="10">
        <f t="shared" ref="E486" si="136">E498+E510+E522+E534</f>
        <v>0</v>
      </c>
      <c r="F486" s="10">
        <f t="shared" si="134"/>
        <v>0</v>
      </c>
      <c r="G486" s="10">
        <f t="shared" si="134"/>
        <v>0</v>
      </c>
      <c r="H486" s="10">
        <f t="shared" si="134"/>
        <v>0</v>
      </c>
      <c r="I486" s="10">
        <f t="shared" si="134"/>
        <v>0</v>
      </c>
      <c r="J486" s="10">
        <f t="shared" si="134"/>
        <v>0</v>
      </c>
      <c r="K486" s="10">
        <f t="shared" si="134"/>
        <v>0</v>
      </c>
    </row>
    <row r="487" spans="1:11" x14ac:dyDescent="0.25">
      <c r="A487" t="str">
        <f t="shared" si="131"/>
        <v>b</v>
      </c>
      <c r="B487" s="8"/>
      <c r="C487" s="9" t="s">
        <v>13</v>
      </c>
      <c r="D487" s="43"/>
      <c r="E487" s="10">
        <f t="shared" ref="E487" si="137">E499+E511+E523+E535</f>
        <v>0</v>
      </c>
      <c r="F487" s="10">
        <f t="shared" si="134"/>
        <v>0</v>
      </c>
      <c r="G487" s="10">
        <f t="shared" si="134"/>
        <v>0</v>
      </c>
      <c r="H487" s="10">
        <f t="shared" si="134"/>
        <v>0</v>
      </c>
      <c r="I487" s="10">
        <f t="shared" si="134"/>
        <v>0</v>
      </c>
      <c r="J487" s="10">
        <f t="shared" si="134"/>
        <v>0</v>
      </c>
      <c r="K487" s="10">
        <f t="shared" si="134"/>
        <v>0</v>
      </c>
    </row>
    <row r="488" spans="1:11" x14ac:dyDescent="0.25">
      <c r="A488" t="str">
        <f t="shared" si="131"/>
        <v>b</v>
      </c>
      <c r="B488" s="8"/>
      <c r="C488" s="9" t="s">
        <v>14</v>
      </c>
      <c r="D488" s="43"/>
      <c r="E488" s="10">
        <f t="shared" ref="E488" si="138">E500+E512+E524+E536</f>
        <v>0</v>
      </c>
      <c r="F488" s="10">
        <f t="shared" si="134"/>
        <v>0</v>
      </c>
      <c r="G488" s="10">
        <f t="shared" si="134"/>
        <v>0</v>
      </c>
      <c r="H488" s="10">
        <f t="shared" si="134"/>
        <v>0</v>
      </c>
      <c r="I488" s="10">
        <f t="shared" si="134"/>
        <v>0</v>
      </c>
      <c r="J488" s="10">
        <f t="shared" si="134"/>
        <v>0</v>
      </c>
      <c r="K488" s="10">
        <f t="shared" si="134"/>
        <v>0</v>
      </c>
    </row>
    <row r="489" spans="1:11" x14ac:dyDescent="0.25">
      <c r="A489" t="str">
        <f t="shared" si="131"/>
        <v>b</v>
      </c>
      <c r="B489" s="8"/>
      <c r="C489" s="9" t="s">
        <v>15</v>
      </c>
      <c r="D489" s="43"/>
      <c r="E489" s="10">
        <f t="shared" ref="E489" si="139">E501+E513+E525+E537</f>
        <v>0</v>
      </c>
      <c r="F489" s="10">
        <f t="shared" si="134"/>
        <v>0</v>
      </c>
      <c r="G489" s="10">
        <f t="shared" si="134"/>
        <v>0</v>
      </c>
      <c r="H489" s="10">
        <f t="shared" si="134"/>
        <v>0</v>
      </c>
      <c r="I489" s="10">
        <f t="shared" si="134"/>
        <v>0</v>
      </c>
      <c r="J489" s="10">
        <f t="shared" si="134"/>
        <v>0</v>
      </c>
      <c r="K489" s="10">
        <f t="shared" si="134"/>
        <v>0</v>
      </c>
    </row>
    <row r="490" spans="1:11" x14ac:dyDescent="0.25">
      <c r="A490" t="str">
        <f t="shared" si="131"/>
        <v>a</v>
      </c>
      <c r="B490" s="8"/>
      <c r="C490" s="9" t="s">
        <v>16</v>
      </c>
      <c r="D490" s="43"/>
      <c r="E490" s="10">
        <f t="shared" ref="E490" si="140">E502+E514+E526+E538</f>
        <v>0</v>
      </c>
      <c r="F490" s="10">
        <f t="shared" si="134"/>
        <v>-4460500</v>
      </c>
      <c r="G490" s="10">
        <f t="shared" si="134"/>
        <v>-3024000</v>
      </c>
      <c r="H490" s="10">
        <f t="shared" si="134"/>
        <v>500000</v>
      </c>
      <c r="I490" s="10">
        <f t="shared" si="134"/>
        <v>6984500</v>
      </c>
      <c r="J490" s="10">
        <f t="shared" si="134"/>
        <v>-7484500</v>
      </c>
      <c r="K490" s="10">
        <f t="shared" si="134"/>
        <v>-6984500</v>
      </c>
    </row>
    <row r="491" spans="1:11" x14ac:dyDescent="0.25">
      <c r="A491" t="str">
        <f t="shared" si="131"/>
        <v>b</v>
      </c>
      <c r="B491" s="8"/>
      <c r="C491" s="9" t="s">
        <v>17</v>
      </c>
      <c r="D491" s="43"/>
      <c r="E491" s="10">
        <f t="shared" ref="E491" si="141">E503+E515+E527+E539</f>
        <v>0</v>
      </c>
      <c r="F491" s="10">
        <f t="shared" si="134"/>
        <v>0</v>
      </c>
      <c r="G491" s="10">
        <f t="shared" si="134"/>
        <v>0</v>
      </c>
      <c r="H491" s="10">
        <f t="shared" si="134"/>
        <v>0</v>
      </c>
      <c r="I491" s="10">
        <f t="shared" si="134"/>
        <v>0</v>
      </c>
      <c r="J491" s="10">
        <f t="shared" si="134"/>
        <v>0</v>
      </c>
      <c r="K491" s="10">
        <f t="shared" si="134"/>
        <v>0</v>
      </c>
    </row>
    <row r="492" spans="1:11" x14ac:dyDescent="0.25">
      <c r="A492" t="str">
        <f t="shared" si="131"/>
        <v>b</v>
      </c>
      <c r="B492" s="5"/>
      <c r="C492" s="6" t="s">
        <v>18</v>
      </c>
      <c r="D492" s="45"/>
      <c r="E492" s="7">
        <f t="shared" ref="E492" si="142">E504+E516+E528+E540</f>
        <v>0</v>
      </c>
      <c r="F492" s="7">
        <f t="shared" si="134"/>
        <v>0</v>
      </c>
      <c r="G492" s="7">
        <f t="shared" si="134"/>
        <v>0</v>
      </c>
      <c r="H492" s="7">
        <f t="shared" si="134"/>
        <v>0</v>
      </c>
      <c r="I492" s="7">
        <f t="shared" si="134"/>
        <v>0</v>
      </c>
      <c r="J492" s="7">
        <f t="shared" si="134"/>
        <v>0</v>
      </c>
      <c r="K492" s="7">
        <f t="shared" si="134"/>
        <v>0</v>
      </c>
    </row>
    <row r="493" spans="1:11" x14ac:dyDescent="0.25">
      <c r="A493" t="str">
        <f t="shared" si="131"/>
        <v>b</v>
      </c>
      <c r="B493" s="5"/>
      <c r="C493" s="6" t="s">
        <v>19</v>
      </c>
      <c r="D493" s="45"/>
      <c r="E493" s="7">
        <f t="shared" ref="E493" si="143">E505+E517+E529+E541</f>
        <v>0</v>
      </c>
      <c r="F493" s="7">
        <f t="shared" si="134"/>
        <v>0</v>
      </c>
      <c r="G493" s="7">
        <f t="shared" si="134"/>
        <v>0</v>
      </c>
      <c r="H493" s="7">
        <f t="shared" si="134"/>
        <v>0</v>
      </c>
      <c r="I493" s="7">
        <f t="shared" si="134"/>
        <v>0</v>
      </c>
      <c r="J493" s="7">
        <f t="shared" si="134"/>
        <v>0</v>
      </c>
      <c r="K493" s="7">
        <f t="shared" si="134"/>
        <v>0</v>
      </c>
    </row>
    <row r="494" spans="1:11" ht="15.75" thickBot="1" x14ac:dyDescent="0.3">
      <c r="A494" t="str">
        <f t="shared" si="131"/>
        <v>b</v>
      </c>
      <c r="B494" s="11"/>
      <c r="C494" s="12" t="s">
        <v>20</v>
      </c>
      <c r="D494" s="46"/>
      <c r="E494" s="13">
        <f t="shared" ref="E494" si="144">E506+E518+E530+E542</f>
        <v>0</v>
      </c>
      <c r="F494" s="13">
        <f t="shared" si="134"/>
        <v>0</v>
      </c>
      <c r="G494" s="13">
        <f t="shared" si="134"/>
        <v>0</v>
      </c>
      <c r="H494" s="13">
        <f t="shared" si="134"/>
        <v>0</v>
      </c>
      <c r="I494" s="13">
        <f t="shared" si="134"/>
        <v>0</v>
      </c>
      <c r="J494" s="13">
        <f t="shared" si="134"/>
        <v>0</v>
      </c>
      <c r="K494" s="13">
        <f t="shared" si="134"/>
        <v>0</v>
      </c>
    </row>
    <row r="495" spans="1:11" ht="46.5" thickTop="1" thickBot="1" x14ac:dyDescent="0.3">
      <c r="A495" t="str">
        <f t="shared" si="131"/>
        <v>a</v>
      </c>
      <c r="B495" s="16" t="s">
        <v>240</v>
      </c>
      <c r="C495" s="4" t="s">
        <v>243</v>
      </c>
      <c r="D495" s="44"/>
      <c r="E495" s="4">
        <f t="shared" ref="E495:E542" si="145">SUM(F495,G495,H495,I495)</f>
        <v>0</v>
      </c>
      <c r="F495" s="4">
        <f>SUM(F496,F504,F505,F506)</f>
        <v>-570000</v>
      </c>
      <c r="G495" s="4">
        <f t="shared" ref="G495:I495" si="146">SUM(G496,G504,G505,G506)</f>
        <v>-496900</v>
      </c>
      <c r="H495" s="4">
        <f t="shared" si="146"/>
        <v>0</v>
      </c>
      <c r="I495" s="4">
        <f t="shared" si="146"/>
        <v>1066900</v>
      </c>
      <c r="J495" s="4">
        <f t="shared" ref="J495:J506" si="147">SUM(F495,G495)</f>
        <v>-1066900</v>
      </c>
      <c r="K495" s="4">
        <f t="shared" ref="K495:K506" si="148">SUM(F495,G495,H495)</f>
        <v>-1066900</v>
      </c>
    </row>
    <row r="496" spans="1:11" ht="15.75" thickTop="1" x14ac:dyDescent="0.25">
      <c r="A496" t="str">
        <f t="shared" si="131"/>
        <v>a</v>
      </c>
      <c r="B496" s="5"/>
      <c r="C496" s="6" t="s">
        <v>10</v>
      </c>
      <c r="D496" s="45"/>
      <c r="E496" s="7">
        <f t="shared" si="145"/>
        <v>0</v>
      </c>
      <c r="F496" s="7">
        <f>SUM(F497:F503)</f>
        <v>-570000</v>
      </c>
      <c r="G496" s="7">
        <f t="shared" ref="G496:I496" si="149">SUM(G497:G503)</f>
        <v>-496900</v>
      </c>
      <c r="H496" s="7">
        <f t="shared" si="149"/>
        <v>0</v>
      </c>
      <c r="I496" s="7">
        <f t="shared" si="149"/>
        <v>1066900</v>
      </c>
      <c r="J496" s="7">
        <f t="shared" si="147"/>
        <v>-1066900</v>
      </c>
      <c r="K496" s="7">
        <f t="shared" si="148"/>
        <v>-1066900</v>
      </c>
    </row>
    <row r="497" spans="1:11" x14ac:dyDescent="0.25">
      <c r="A497" t="str">
        <f t="shared" si="131"/>
        <v>b</v>
      </c>
      <c r="B497" s="8"/>
      <c r="C497" s="9" t="s">
        <v>11</v>
      </c>
      <c r="D497" s="43"/>
      <c r="E497" s="10">
        <f t="shared" si="145"/>
        <v>0</v>
      </c>
      <c r="F497" s="10"/>
      <c r="G497" s="10"/>
      <c r="H497" s="10"/>
      <c r="I497" s="10"/>
      <c r="J497" s="10">
        <f t="shared" si="147"/>
        <v>0</v>
      </c>
      <c r="K497" s="10">
        <f t="shared" si="148"/>
        <v>0</v>
      </c>
    </row>
    <row r="498" spans="1:11" x14ac:dyDescent="0.25">
      <c r="A498" t="str">
        <f t="shared" si="131"/>
        <v>b</v>
      </c>
      <c r="B498" s="8"/>
      <c r="C498" s="9" t="s">
        <v>12</v>
      </c>
      <c r="D498" s="43"/>
      <c r="E498" s="10">
        <f t="shared" si="145"/>
        <v>0</v>
      </c>
      <c r="F498" s="10"/>
      <c r="G498" s="10"/>
      <c r="H498" s="10"/>
      <c r="I498" s="10"/>
      <c r="J498" s="10">
        <f t="shared" si="147"/>
        <v>0</v>
      </c>
      <c r="K498" s="10">
        <f t="shared" si="148"/>
        <v>0</v>
      </c>
    </row>
    <row r="499" spans="1:11" x14ac:dyDescent="0.25">
      <c r="A499" t="str">
        <f t="shared" si="131"/>
        <v>b</v>
      </c>
      <c r="B499" s="8"/>
      <c r="C499" s="9" t="s">
        <v>13</v>
      </c>
      <c r="D499" s="43"/>
      <c r="E499" s="10">
        <f t="shared" si="145"/>
        <v>0</v>
      </c>
      <c r="F499" s="10"/>
      <c r="G499" s="10"/>
      <c r="H499" s="10"/>
      <c r="I499" s="10"/>
      <c r="J499" s="10">
        <f t="shared" si="147"/>
        <v>0</v>
      </c>
      <c r="K499" s="10">
        <f t="shared" si="148"/>
        <v>0</v>
      </c>
    </row>
    <row r="500" spans="1:11" x14ac:dyDescent="0.25">
      <c r="A500" t="str">
        <f t="shared" si="131"/>
        <v>b</v>
      </c>
      <c r="B500" s="8"/>
      <c r="C500" s="9" t="s">
        <v>14</v>
      </c>
      <c r="D500" s="43"/>
      <c r="E500" s="10">
        <f t="shared" si="145"/>
        <v>0</v>
      </c>
      <c r="F500" s="10"/>
      <c r="G500" s="10"/>
      <c r="H500" s="10"/>
      <c r="I500" s="10"/>
      <c r="J500" s="10">
        <f t="shared" si="147"/>
        <v>0</v>
      </c>
      <c r="K500" s="10">
        <f t="shared" si="148"/>
        <v>0</v>
      </c>
    </row>
    <row r="501" spans="1:11" x14ac:dyDescent="0.25">
      <c r="A501" t="str">
        <f t="shared" si="131"/>
        <v>b</v>
      </c>
      <c r="B501" s="8"/>
      <c r="C501" s="9" t="s">
        <v>15</v>
      </c>
      <c r="D501" s="43"/>
      <c r="E501" s="10">
        <f t="shared" si="145"/>
        <v>0</v>
      </c>
      <c r="F501" s="10"/>
      <c r="G501" s="10"/>
      <c r="H501" s="10"/>
      <c r="I501" s="10"/>
      <c r="J501" s="10">
        <f t="shared" si="147"/>
        <v>0</v>
      </c>
      <c r="K501" s="10">
        <f t="shared" si="148"/>
        <v>0</v>
      </c>
    </row>
    <row r="502" spans="1:11" x14ac:dyDescent="0.25">
      <c r="A502" t="str">
        <f t="shared" si="131"/>
        <v>a</v>
      </c>
      <c r="B502" s="8"/>
      <c r="C502" s="9" t="s">
        <v>16</v>
      </c>
      <c r="D502" s="43" t="s">
        <v>376</v>
      </c>
      <c r="E502" s="10">
        <f t="shared" si="145"/>
        <v>0</v>
      </c>
      <c r="F502" s="10">
        <v>-570000</v>
      </c>
      <c r="G502" s="10">
        <v>-496900</v>
      </c>
      <c r="H502" s="10"/>
      <c r="I502" s="10">
        <f>570000+496900</f>
        <v>1066900</v>
      </c>
      <c r="J502" s="10">
        <f t="shared" si="147"/>
        <v>-1066900</v>
      </c>
      <c r="K502" s="10">
        <f t="shared" si="148"/>
        <v>-1066900</v>
      </c>
    </row>
    <row r="503" spans="1:11" x14ac:dyDescent="0.25">
      <c r="A503" t="str">
        <f t="shared" si="131"/>
        <v>b</v>
      </c>
      <c r="B503" s="8"/>
      <c r="C503" s="9" t="s">
        <v>17</v>
      </c>
      <c r="D503" s="43"/>
      <c r="E503" s="10">
        <f t="shared" si="145"/>
        <v>0</v>
      </c>
      <c r="F503" s="10"/>
      <c r="G503" s="10"/>
      <c r="H503" s="10"/>
      <c r="I503" s="10"/>
      <c r="J503" s="10">
        <f t="shared" si="147"/>
        <v>0</v>
      </c>
      <c r="K503" s="10">
        <f t="shared" si="148"/>
        <v>0</v>
      </c>
    </row>
    <row r="504" spans="1:11" x14ac:dyDescent="0.25">
      <c r="A504" t="str">
        <f t="shared" si="131"/>
        <v>b</v>
      </c>
      <c r="B504" s="5"/>
      <c r="C504" s="6" t="s">
        <v>18</v>
      </c>
      <c r="D504" s="45"/>
      <c r="E504" s="7">
        <f t="shared" si="145"/>
        <v>0</v>
      </c>
      <c r="F504" s="7">
        <v>0</v>
      </c>
      <c r="G504" s="7">
        <v>0</v>
      </c>
      <c r="H504" s="7">
        <v>0</v>
      </c>
      <c r="I504" s="7">
        <v>0</v>
      </c>
      <c r="J504" s="7">
        <f t="shared" si="147"/>
        <v>0</v>
      </c>
      <c r="K504" s="7">
        <f t="shared" si="148"/>
        <v>0</v>
      </c>
    </row>
    <row r="505" spans="1:11" x14ac:dyDescent="0.25">
      <c r="A505" t="str">
        <f t="shared" si="131"/>
        <v>b</v>
      </c>
      <c r="B505" s="5"/>
      <c r="C505" s="6" t="s">
        <v>19</v>
      </c>
      <c r="D505" s="45"/>
      <c r="E505" s="7">
        <f t="shared" si="145"/>
        <v>0</v>
      </c>
      <c r="F505" s="7">
        <v>0</v>
      </c>
      <c r="G505" s="7">
        <v>0</v>
      </c>
      <c r="H505" s="7">
        <v>0</v>
      </c>
      <c r="I505" s="7">
        <v>0</v>
      </c>
      <c r="J505" s="7">
        <f t="shared" si="147"/>
        <v>0</v>
      </c>
      <c r="K505" s="7">
        <f t="shared" si="148"/>
        <v>0</v>
      </c>
    </row>
    <row r="506" spans="1:11" ht="15.75" thickBot="1" x14ac:dyDescent="0.3">
      <c r="A506" t="str">
        <f t="shared" si="131"/>
        <v>b</v>
      </c>
      <c r="B506" s="11"/>
      <c r="C506" s="12" t="s">
        <v>20</v>
      </c>
      <c r="D506" s="46"/>
      <c r="E506" s="13">
        <f t="shared" si="145"/>
        <v>0</v>
      </c>
      <c r="F506" s="13">
        <v>0</v>
      </c>
      <c r="G506" s="13">
        <v>0</v>
      </c>
      <c r="H506" s="13">
        <v>0</v>
      </c>
      <c r="I506" s="13">
        <v>0</v>
      </c>
      <c r="J506" s="13">
        <f t="shared" si="147"/>
        <v>0</v>
      </c>
      <c r="K506" s="13">
        <f t="shared" si="148"/>
        <v>0</v>
      </c>
    </row>
    <row r="507" spans="1:11" ht="46.5" thickTop="1" thickBot="1" x14ac:dyDescent="0.3">
      <c r="A507" t="str">
        <f t="shared" si="125"/>
        <v>a</v>
      </c>
      <c r="B507" s="16" t="s">
        <v>241</v>
      </c>
      <c r="C507" s="4" t="s">
        <v>245</v>
      </c>
      <c r="D507" s="44"/>
      <c r="E507" s="4">
        <f t="shared" si="145"/>
        <v>0</v>
      </c>
      <c r="F507" s="4">
        <f>SUM(F508,F516,F517,F518)</f>
        <v>-387000</v>
      </c>
      <c r="G507" s="4">
        <f t="shared" ref="G507:I507" si="150">SUM(G508,G516,G517,G518)</f>
        <v>-372100</v>
      </c>
      <c r="H507" s="4">
        <f t="shared" si="150"/>
        <v>0</v>
      </c>
      <c r="I507" s="4">
        <f t="shared" si="150"/>
        <v>759100</v>
      </c>
      <c r="J507" s="4">
        <f t="shared" ref="J507:J542" si="151">SUM(F507,G507)</f>
        <v>-759100</v>
      </c>
      <c r="K507" s="4">
        <f t="shared" ref="K507:K542" si="152">SUM(F507,G507,H507)</f>
        <v>-759100</v>
      </c>
    </row>
    <row r="508" spans="1:11" ht="15.75" thickTop="1" x14ac:dyDescent="0.25">
      <c r="A508" t="str">
        <f t="shared" si="125"/>
        <v>a</v>
      </c>
      <c r="B508" s="5"/>
      <c r="C508" s="6" t="s">
        <v>10</v>
      </c>
      <c r="D508" s="45"/>
      <c r="E508" s="7">
        <f t="shared" si="145"/>
        <v>0</v>
      </c>
      <c r="F508" s="7">
        <f>SUM(F509:F515)</f>
        <v>-387000</v>
      </c>
      <c r="G508" s="7">
        <f t="shared" ref="G508:I508" si="153">SUM(G509:G515)</f>
        <v>-372100</v>
      </c>
      <c r="H508" s="7">
        <f t="shared" si="153"/>
        <v>0</v>
      </c>
      <c r="I508" s="7">
        <f t="shared" si="153"/>
        <v>759100</v>
      </c>
      <c r="J508" s="7">
        <f t="shared" si="151"/>
        <v>-759100</v>
      </c>
      <c r="K508" s="7">
        <f t="shared" si="152"/>
        <v>-759100</v>
      </c>
    </row>
    <row r="509" spans="1:11" x14ac:dyDescent="0.25">
      <c r="A509" t="str">
        <f t="shared" si="125"/>
        <v>b</v>
      </c>
      <c r="B509" s="8"/>
      <c r="C509" s="9" t="s">
        <v>11</v>
      </c>
      <c r="D509" s="43"/>
      <c r="E509" s="10">
        <f t="shared" si="145"/>
        <v>0</v>
      </c>
      <c r="F509" s="10"/>
      <c r="G509" s="10"/>
      <c r="H509" s="10"/>
      <c r="I509" s="10"/>
      <c r="J509" s="10">
        <f t="shared" si="151"/>
        <v>0</v>
      </c>
      <c r="K509" s="10">
        <f t="shared" si="152"/>
        <v>0</v>
      </c>
    </row>
    <row r="510" spans="1:11" x14ac:dyDescent="0.25">
      <c r="A510" t="str">
        <f t="shared" si="125"/>
        <v>b</v>
      </c>
      <c r="B510" s="8"/>
      <c r="C510" s="9" t="s">
        <v>12</v>
      </c>
      <c r="D510" s="43"/>
      <c r="E510" s="10">
        <f t="shared" si="145"/>
        <v>0</v>
      </c>
      <c r="F510" s="10"/>
      <c r="G510" s="10"/>
      <c r="H510" s="10"/>
      <c r="I510" s="10"/>
      <c r="J510" s="10">
        <f t="shared" si="151"/>
        <v>0</v>
      </c>
      <c r="K510" s="10">
        <f t="shared" si="152"/>
        <v>0</v>
      </c>
    </row>
    <row r="511" spans="1:11" x14ac:dyDescent="0.25">
      <c r="A511" t="str">
        <f t="shared" si="125"/>
        <v>b</v>
      </c>
      <c r="B511" s="8"/>
      <c r="C511" s="9" t="s">
        <v>13</v>
      </c>
      <c r="D511" s="43"/>
      <c r="E511" s="10">
        <f t="shared" si="145"/>
        <v>0</v>
      </c>
      <c r="F511" s="10"/>
      <c r="G511" s="10"/>
      <c r="H511" s="10"/>
      <c r="I511" s="10"/>
      <c r="J511" s="10">
        <f t="shared" si="151"/>
        <v>0</v>
      </c>
      <c r="K511" s="10">
        <f t="shared" si="152"/>
        <v>0</v>
      </c>
    </row>
    <row r="512" spans="1:11" x14ac:dyDescent="0.25">
      <c r="A512" t="str">
        <f t="shared" si="125"/>
        <v>b</v>
      </c>
      <c r="B512" s="8"/>
      <c r="C512" s="9" t="s">
        <v>14</v>
      </c>
      <c r="D512" s="43"/>
      <c r="E512" s="10">
        <f t="shared" si="145"/>
        <v>0</v>
      </c>
      <c r="F512" s="10"/>
      <c r="G512" s="10"/>
      <c r="H512" s="10"/>
      <c r="I512" s="10"/>
      <c r="J512" s="10">
        <f t="shared" si="151"/>
        <v>0</v>
      </c>
      <c r="K512" s="10">
        <f t="shared" si="152"/>
        <v>0</v>
      </c>
    </row>
    <row r="513" spans="1:11" x14ac:dyDescent="0.25">
      <c r="A513" t="str">
        <f t="shared" si="125"/>
        <v>b</v>
      </c>
      <c r="B513" s="8"/>
      <c r="C513" s="9" t="s">
        <v>15</v>
      </c>
      <c r="D513" s="43"/>
      <c r="E513" s="10">
        <f t="shared" si="145"/>
        <v>0</v>
      </c>
      <c r="F513" s="10"/>
      <c r="G513" s="10"/>
      <c r="H513" s="10"/>
      <c r="I513" s="10"/>
      <c r="J513" s="10">
        <f t="shared" si="151"/>
        <v>0</v>
      </c>
      <c r="K513" s="10">
        <f t="shared" si="152"/>
        <v>0</v>
      </c>
    </row>
    <row r="514" spans="1:11" x14ac:dyDescent="0.25">
      <c r="A514" t="str">
        <f t="shared" si="125"/>
        <v>a</v>
      </c>
      <c r="B514" s="8"/>
      <c r="C514" s="9" t="s">
        <v>16</v>
      </c>
      <c r="D514" s="43" t="s">
        <v>376</v>
      </c>
      <c r="E514" s="10">
        <f t="shared" si="145"/>
        <v>0</v>
      </c>
      <c r="F514" s="10">
        <v>-387000</v>
      </c>
      <c r="G514" s="10">
        <v>-372100</v>
      </c>
      <c r="H514" s="10"/>
      <c r="I514" s="10">
        <f>387000+372100</f>
        <v>759100</v>
      </c>
      <c r="J514" s="10">
        <f t="shared" si="151"/>
        <v>-759100</v>
      </c>
      <c r="K514" s="10">
        <f t="shared" si="152"/>
        <v>-759100</v>
      </c>
    </row>
    <row r="515" spans="1:11" x14ac:dyDescent="0.25">
      <c r="A515" t="str">
        <f t="shared" si="125"/>
        <v>b</v>
      </c>
      <c r="B515" s="8"/>
      <c r="C515" s="9" t="s">
        <v>17</v>
      </c>
      <c r="D515" s="43"/>
      <c r="E515" s="10">
        <f t="shared" si="145"/>
        <v>0</v>
      </c>
      <c r="F515" s="10"/>
      <c r="G515" s="10"/>
      <c r="H515" s="10"/>
      <c r="I515" s="10"/>
      <c r="J515" s="10">
        <f t="shared" si="151"/>
        <v>0</v>
      </c>
      <c r="K515" s="10">
        <f t="shared" si="152"/>
        <v>0</v>
      </c>
    </row>
    <row r="516" spans="1:11" x14ac:dyDescent="0.25">
      <c r="A516" t="str">
        <f t="shared" si="125"/>
        <v>b</v>
      </c>
      <c r="B516" s="5"/>
      <c r="C516" s="6" t="s">
        <v>18</v>
      </c>
      <c r="D516" s="45"/>
      <c r="E516" s="7">
        <f t="shared" si="145"/>
        <v>0</v>
      </c>
      <c r="F516" s="7">
        <v>0</v>
      </c>
      <c r="G516" s="7">
        <v>0</v>
      </c>
      <c r="H516" s="7">
        <v>0</v>
      </c>
      <c r="I516" s="7">
        <v>0</v>
      </c>
      <c r="J516" s="7">
        <f t="shared" si="151"/>
        <v>0</v>
      </c>
      <c r="K516" s="7">
        <f t="shared" si="152"/>
        <v>0</v>
      </c>
    </row>
    <row r="517" spans="1:11" x14ac:dyDescent="0.25">
      <c r="A517" t="str">
        <f t="shared" si="125"/>
        <v>b</v>
      </c>
      <c r="B517" s="5"/>
      <c r="C517" s="6" t="s">
        <v>19</v>
      </c>
      <c r="D517" s="45"/>
      <c r="E517" s="7">
        <f t="shared" si="145"/>
        <v>0</v>
      </c>
      <c r="F517" s="7">
        <v>0</v>
      </c>
      <c r="G517" s="7">
        <v>0</v>
      </c>
      <c r="H517" s="7">
        <v>0</v>
      </c>
      <c r="I517" s="7">
        <v>0</v>
      </c>
      <c r="J517" s="7">
        <f t="shared" si="151"/>
        <v>0</v>
      </c>
      <c r="K517" s="7">
        <f t="shared" si="152"/>
        <v>0</v>
      </c>
    </row>
    <row r="518" spans="1:11" ht="15.75" thickBot="1" x14ac:dyDescent="0.3">
      <c r="A518" t="str">
        <f t="shared" si="125"/>
        <v>b</v>
      </c>
      <c r="B518" s="11"/>
      <c r="C518" s="12" t="s">
        <v>20</v>
      </c>
      <c r="D518" s="46"/>
      <c r="E518" s="13">
        <f t="shared" si="145"/>
        <v>0</v>
      </c>
      <c r="F518" s="13">
        <v>0</v>
      </c>
      <c r="G518" s="13">
        <v>0</v>
      </c>
      <c r="H518" s="13">
        <v>0</v>
      </c>
      <c r="I518" s="13">
        <v>0</v>
      </c>
      <c r="J518" s="13">
        <f t="shared" si="151"/>
        <v>0</v>
      </c>
      <c r="K518" s="13">
        <f t="shared" si="152"/>
        <v>0</v>
      </c>
    </row>
    <row r="519" spans="1:11" ht="46.5" thickTop="1" thickBot="1" x14ac:dyDescent="0.3">
      <c r="A519" t="str">
        <f t="shared" si="125"/>
        <v>a</v>
      </c>
      <c r="B519" s="16" t="s">
        <v>242</v>
      </c>
      <c r="C519" s="4" t="s">
        <v>246</v>
      </c>
      <c r="D519" s="44"/>
      <c r="E519" s="4">
        <f t="shared" ref="E519:E530" si="154">SUM(F519,G519,H519,I519)</f>
        <v>0</v>
      </c>
      <c r="F519" s="4">
        <f>SUM(F520,F528,F529,F530)</f>
        <v>-199500</v>
      </c>
      <c r="G519" s="4">
        <f t="shared" ref="G519:I519" si="155">SUM(G520,G528,G529,G530)</f>
        <v>-155000</v>
      </c>
      <c r="H519" s="4">
        <f t="shared" si="155"/>
        <v>0</v>
      </c>
      <c r="I519" s="4">
        <f t="shared" si="155"/>
        <v>354500</v>
      </c>
      <c r="J519" s="4">
        <f t="shared" ref="J519:J530" si="156">SUM(F519,G519)</f>
        <v>-354500</v>
      </c>
      <c r="K519" s="4">
        <f t="shared" ref="K519:K530" si="157">SUM(F519,G519,H519)</f>
        <v>-354500</v>
      </c>
    </row>
    <row r="520" spans="1:11" ht="15.75" thickTop="1" x14ac:dyDescent="0.25">
      <c r="A520" t="str">
        <f t="shared" si="125"/>
        <v>a</v>
      </c>
      <c r="B520" s="5"/>
      <c r="C520" s="6" t="s">
        <v>10</v>
      </c>
      <c r="D520" s="45"/>
      <c r="E520" s="7">
        <f t="shared" si="154"/>
        <v>0</v>
      </c>
      <c r="F520" s="7">
        <f>SUM(F521:F527)</f>
        <v>-199500</v>
      </c>
      <c r="G520" s="7">
        <f t="shared" ref="G520:I520" si="158">SUM(G521:G527)</f>
        <v>-155000</v>
      </c>
      <c r="H520" s="7">
        <f t="shared" si="158"/>
        <v>0</v>
      </c>
      <c r="I520" s="7">
        <f t="shared" si="158"/>
        <v>354500</v>
      </c>
      <c r="J520" s="7">
        <f t="shared" si="156"/>
        <v>-354500</v>
      </c>
      <c r="K520" s="7">
        <f t="shared" si="157"/>
        <v>-354500</v>
      </c>
    </row>
    <row r="521" spans="1:11" x14ac:dyDescent="0.25">
      <c r="A521" t="str">
        <f t="shared" si="125"/>
        <v>b</v>
      </c>
      <c r="B521" s="8"/>
      <c r="C521" s="9" t="s">
        <v>11</v>
      </c>
      <c r="D521" s="43"/>
      <c r="E521" s="10">
        <f t="shared" si="154"/>
        <v>0</v>
      </c>
      <c r="F521" s="10"/>
      <c r="G521" s="10"/>
      <c r="H521" s="10"/>
      <c r="I521" s="10"/>
      <c r="J521" s="10">
        <f t="shared" si="156"/>
        <v>0</v>
      </c>
      <c r="K521" s="10">
        <f t="shared" si="157"/>
        <v>0</v>
      </c>
    </row>
    <row r="522" spans="1:11" x14ac:dyDescent="0.25">
      <c r="A522" t="str">
        <f t="shared" si="125"/>
        <v>b</v>
      </c>
      <c r="B522" s="8"/>
      <c r="C522" s="9" t="s">
        <v>12</v>
      </c>
      <c r="D522" s="43"/>
      <c r="E522" s="10">
        <f t="shared" si="154"/>
        <v>0</v>
      </c>
      <c r="F522" s="10"/>
      <c r="G522" s="10"/>
      <c r="H522" s="10"/>
      <c r="I522" s="10"/>
      <c r="J522" s="10">
        <f t="shared" si="156"/>
        <v>0</v>
      </c>
      <c r="K522" s="10">
        <f t="shared" si="157"/>
        <v>0</v>
      </c>
    </row>
    <row r="523" spans="1:11" x14ac:dyDescent="0.25">
      <c r="A523" t="str">
        <f t="shared" si="125"/>
        <v>b</v>
      </c>
      <c r="B523" s="8"/>
      <c r="C523" s="9" t="s">
        <v>13</v>
      </c>
      <c r="D523" s="43"/>
      <c r="E523" s="10">
        <f t="shared" si="154"/>
        <v>0</v>
      </c>
      <c r="F523" s="10"/>
      <c r="G523" s="10"/>
      <c r="H523" s="10"/>
      <c r="I523" s="10"/>
      <c r="J523" s="10">
        <f t="shared" si="156"/>
        <v>0</v>
      </c>
      <c r="K523" s="10">
        <f t="shared" si="157"/>
        <v>0</v>
      </c>
    </row>
    <row r="524" spans="1:11" x14ac:dyDescent="0.25">
      <c r="A524" t="str">
        <f t="shared" si="125"/>
        <v>b</v>
      </c>
      <c r="B524" s="8"/>
      <c r="C524" s="9" t="s">
        <v>14</v>
      </c>
      <c r="D524" s="43"/>
      <c r="E524" s="10">
        <f t="shared" si="154"/>
        <v>0</v>
      </c>
      <c r="F524" s="10"/>
      <c r="G524" s="10"/>
      <c r="H524" s="10"/>
      <c r="I524" s="10"/>
      <c r="J524" s="10">
        <f t="shared" si="156"/>
        <v>0</v>
      </c>
      <c r="K524" s="10">
        <f t="shared" si="157"/>
        <v>0</v>
      </c>
    </row>
    <row r="525" spans="1:11" x14ac:dyDescent="0.25">
      <c r="A525" t="str">
        <f t="shared" si="125"/>
        <v>b</v>
      </c>
      <c r="B525" s="8"/>
      <c r="C525" s="9" t="s">
        <v>15</v>
      </c>
      <c r="D525" s="43"/>
      <c r="E525" s="10">
        <f t="shared" si="154"/>
        <v>0</v>
      </c>
      <c r="F525" s="10"/>
      <c r="G525" s="10"/>
      <c r="H525" s="10"/>
      <c r="I525" s="10"/>
      <c r="J525" s="10">
        <f t="shared" si="156"/>
        <v>0</v>
      </c>
      <c r="K525" s="10">
        <f t="shared" si="157"/>
        <v>0</v>
      </c>
    </row>
    <row r="526" spans="1:11" x14ac:dyDescent="0.25">
      <c r="A526" t="str">
        <f t="shared" si="125"/>
        <v>a</v>
      </c>
      <c r="B526" s="8"/>
      <c r="C526" s="9" t="s">
        <v>16</v>
      </c>
      <c r="D526" s="43" t="s">
        <v>376</v>
      </c>
      <c r="E526" s="10">
        <f t="shared" si="154"/>
        <v>0</v>
      </c>
      <c r="F526" s="10">
        <v>-199500</v>
      </c>
      <c r="G526" s="10">
        <v>-155000</v>
      </c>
      <c r="H526" s="10"/>
      <c r="I526" s="10">
        <f>199500+155000</f>
        <v>354500</v>
      </c>
      <c r="J526" s="10">
        <f t="shared" si="156"/>
        <v>-354500</v>
      </c>
      <c r="K526" s="10">
        <f t="shared" si="157"/>
        <v>-354500</v>
      </c>
    </row>
    <row r="527" spans="1:11" x14ac:dyDescent="0.25">
      <c r="A527" t="str">
        <f t="shared" si="125"/>
        <v>b</v>
      </c>
      <c r="B527" s="8"/>
      <c r="C527" s="9" t="s">
        <v>17</v>
      </c>
      <c r="D527" s="43"/>
      <c r="E527" s="10">
        <f t="shared" si="154"/>
        <v>0</v>
      </c>
      <c r="F527" s="10"/>
      <c r="G527" s="10"/>
      <c r="H527" s="10"/>
      <c r="I527" s="10"/>
      <c r="J527" s="10">
        <f t="shared" si="156"/>
        <v>0</v>
      </c>
      <c r="K527" s="10">
        <f t="shared" si="157"/>
        <v>0</v>
      </c>
    </row>
    <row r="528" spans="1:11" x14ac:dyDescent="0.25">
      <c r="A528" t="str">
        <f t="shared" si="125"/>
        <v>b</v>
      </c>
      <c r="B528" s="5"/>
      <c r="C528" s="6" t="s">
        <v>18</v>
      </c>
      <c r="D528" s="45"/>
      <c r="E528" s="7">
        <f t="shared" si="154"/>
        <v>0</v>
      </c>
      <c r="F528" s="7">
        <v>0</v>
      </c>
      <c r="G528" s="7">
        <v>0</v>
      </c>
      <c r="H528" s="7">
        <v>0</v>
      </c>
      <c r="I528" s="7">
        <v>0</v>
      </c>
      <c r="J528" s="7">
        <f t="shared" si="156"/>
        <v>0</v>
      </c>
      <c r="K528" s="7">
        <f t="shared" si="157"/>
        <v>0</v>
      </c>
    </row>
    <row r="529" spans="1:11" x14ac:dyDescent="0.25">
      <c r="A529" t="str">
        <f t="shared" si="125"/>
        <v>b</v>
      </c>
      <c r="B529" s="5"/>
      <c r="C529" s="6" t="s">
        <v>19</v>
      </c>
      <c r="D529" s="45"/>
      <c r="E529" s="7">
        <f t="shared" si="154"/>
        <v>0</v>
      </c>
      <c r="F529" s="7">
        <v>0</v>
      </c>
      <c r="G529" s="7">
        <v>0</v>
      </c>
      <c r="H529" s="7">
        <v>0</v>
      </c>
      <c r="I529" s="7">
        <v>0</v>
      </c>
      <c r="J529" s="7">
        <f t="shared" si="156"/>
        <v>0</v>
      </c>
      <c r="K529" s="7">
        <f t="shared" si="157"/>
        <v>0</v>
      </c>
    </row>
    <row r="530" spans="1:11" ht="15.75" thickBot="1" x14ac:dyDescent="0.3">
      <c r="A530" t="str">
        <f t="shared" si="125"/>
        <v>b</v>
      </c>
      <c r="B530" s="11"/>
      <c r="C530" s="12" t="s">
        <v>20</v>
      </c>
      <c r="D530" s="46"/>
      <c r="E530" s="13">
        <f t="shared" si="154"/>
        <v>0</v>
      </c>
      <c r="F530" s="13">
        <v>0</v>
      </c>
      <c r="G530" s="13">
        <v>0</v>
      </c>
      <c r="H530" s="13">
        <v>0</v>
      </c>
      <c r="I530" s="13">
        <v>0</v>
      </c>
      <c r="J530" s="13">
        <f t="shared" si="156"/>
        <v>0</v>
      </c>
      <c r="K530" s="13">
        <f t="shared" si="157"/>
        <v>0</v>
      </c>
    </row>
    <row r="531" spans="1:11" ht="46.5" thickTop="1" thickBot="1" x14ac:dyDescent="0.3">
      <c r="A531" t="str">
        <f t="shared" si="120"/>
        <v>a</v>
      </c>
      <c r="B531" s="16" t="s">
        <v>260</v>
      </c>
      <c r="C531" s="4" t="s">
        <v>249</v>
      </c>
      <c r="D531" s="44"/>
      <c r="E531" s="4">
        <f t="shared" si="145"/>
        <v>0</v>
      </c>
      <c r="F531" s="4">
        <f>SUM(F532,F540,F541,F542)</f>
        <v>-3304000</v>
      </c>
      <c r="G531" s="4">
        <f t="shared" ref="G531:I531" si="159">SUM(G532,G540,G541,G542)</f>
        <v>-2000000</v>
      </c>
      <c r="H531" s="4">
        <f t="shared" si="159"/>
        <v>500000</v>
      </c>
      <c r="I531" s="4">
        <f t="shared" si="159"/>
        <v>4804000</v>
      </c>
      <c r="J531" s="4">
        <f t="shared" si="151"/>
        <v>-5304000</v>
      </c>
      <c r="K531" s="4">
        <f t="shared" si="152"/>
        <v>-4804000</v>
      </c>
    </row>
    <row r="532" spans="1:11" ht="15.75" thickTop="1" x14ac:dyDescent="0.25">
      <c r="A532" t="str">
        <f t="shared" si="120"/>
        <v>a</v>
      </c>
      <c r="B532" s="5"/>
      <c r="C532" s="6" t="s">
        <v>10</v>
      </c>
      <c r="D532" s="45"/>
      <c r="E532" s="7">
        <f t="shared" si="145"/>
        <v>0</v>
      </c>
      <c r="F532" s="7">
        <f>SUM(F533:F539)</f>
        <v>-3304000</v>
      </c>
      <c r="G532" s="7">
        <f t="shared" ref="G532:I532" si="160">SUM(G533:G539)</f>
        <v>-2000000</v>
      </c>
      <c r="H532" s="7">
        <f t="shared" si="160"/>
        <v>500000</v>
      </c>
      <c r="I532" s="7">
        <f t="shared" si="160"/>
        <v>4804000</v>
      </c>
      <c r="J532" s="7">
        <f t="shared" si="151"/>
        <v>-5304000</v>
      </c>
      <c r="K532" s="7">
        <f t="shared" si="152"/>
        <v>-4804000</v>
      </c>
    </row>
    <row r="533" spans="1:11" x14ac:dyDescent="0.25">
      <c r="A533" t="str">
        <f t="shared" si="120"/>
        <v>b</v>
      </c>
      <c r="B533" s="8"/>
      <c r="C533" s="9" t="s">
        <v>11</v>
      </c>
      <c r="D533" s="43"/>
      <c r="E533" s="10">
        <f t="shared" si="145"/>
        <v>0</v>
      </c>
      <c r="F533" s="10"/>
      <c r="G533" s="10"/>
      <c r="H533" s="10"/>
      <c r="I533" s="10"/>
      <c r="J533" s="10">
        <f t="shared" si="151"/>
        <v>0</v>
      </c>
      <c r="K533" s="10">
        <f t="shared" si="152"/>
        <v>0</v>
      </c>
    </row>
    <row r="534" spans="1:11" x14ac:dyDescent="0.25">
      <c r="A534" t="str">
        <f t="shared" si="120"/>
        <v>b</v>
      </c>
      <c r="B534" s="8"/>
      <c r="C534" s="9" t="s">
        <v>12</v>
      </c>
      <c r="D534" s="43"/>
      <c r="E534" s="10">
        <f t="shared" si="145"/>
        <v>0</v>
      </c>
      <c r="F534" s="10"/>
      <c r="G534" s="10"/>
      <c r="H534" s="10"/>
      <c r="I534" s="10"/>
      <c r="J534" s="10">
        <f t="shared" si="151"/>
        <v>0</v>
      </c>
      <c r="K534" s="10">
        <f t="shared" si="152"/>
        <v>0</v>
      </c>
    </row>
    <row r="535" spans="1:11" x14ac:dyDescent="0.25">
      <c r="A535" t="str">
        <f t="shared" si="120"/>
        <v>b</v>
      </c>
      <c r="B535" s="8"/>
      <c r="C535" s="9" t="s">
        <v>13</v>
      </c>
      <c r="D535" s="43"/>
      <c r="E535" s="10">
        <f t="shared" si="145"/>
        <v>0</v>
      </c>
      <c r="F535" s="10"/>
      <c r="G535" s="10"/>
      <c r="H535" s="10"/>
      <c r="I535" s="10"/>
      <c r="J535" s="10">
        <f t="shared" si="151"/>
        <v>0</v>
      </c>
      <c r="K535" s="10">
        <f t="shared" si="152"/>
        <v>0</v>
      </c>
    </row>
    <row r="536" spans="1:11" x14ac:dyDescent="0.25">
      <c r="A536" t="str">
        <f t="shared" si="120"/>
        <v>b</v>
      </c>
      <c r="B536" s="8"/>
      <c r="C536" s="9" t="s">
        <v>14</v>
      </c>
      <c r="D536" s="43"/>
      <c r="E536" s="10">
        <f t="shared" si="145"/>
        <v>0</v>
      </c>
      <c r="F536" s="10"/>
      <c r="G536" s="10"/>
      <c r="H536" s="10"/>
      <c r="I536" s="10"/>
      <c r="J536" s="10">
        <f t="shared" si="151"/>
        <v>0</v>
      </c>
      <c r="K536" s="10">
        <f t="shared" si="152"/>
        <v>0</v>
      </c>
    </row>
    <row r="537" spans="1:11" x14ac:dyDescent="0.25">
      <c r="A537" t="str">
        <f t="shared" si="120"/>
        <v>b</v>
      </c>
      <c r="B537" s="8"/>
      <c r="C537" s="9" t="s">
        <v>15</v>
      </c>
      <c r="D537" s="43"/>
      <c r="E537" s="10">
        <f t="shared" si="145"/>
        <v>0</v>
      </c>
      <c r="F537" s="10"/>
      <c r="G537" s="10"/>
      <c r="H537" s="10"/>
      <c r="I537" s="10"/>
      <c r="J537" s="10">
        <f t="shared" si="151"/>
        <v>0</v>
      </c>
      <c r="K537" s="10">
        <f t="shared" si="152"/>
        <v>0</v>
      </c>
    </row>
    <row r="538" spans="1:11" x14ac:dyDescent="0.25">
      <c r="A538" t="str">
        <f t="shared" si="120"/>
        <v>a</v>
      </c>
      <c r="B538" s="8"/>
      <c r="C538" s="9" t="s">
        <v>16</v>
      </c>
      <c r="D538" s="43" t="s">
        <v>376</v>
      </c>
      <c r="E538" s="10">
        <f t="shared" si="145"/>
        <v>0</v>
      </c>
      <c r="F538" s="10">
        <v>-3304000</v>
      </c>
      <c r="G538" s="10">
        <v>-2000000</v>
      </c>
      <c r="H538" s="10">
        <v>500000</v>
      </c>
      <c r="I538" s="10">
        <f>3304000+1500000</f>
        <v>4804000</v>
      </c>
      <c r="J538" s="10">
        <f t="shared" si="151"/>
        <v>-5304000</v>
      </c>
      <c r="K538" s="10">
        <f t="shared" si="152"/>
        <v>-4804000</v>
      </c>
    </row>
    <row r="539" spans="1:11" x14ac:dyDescent="0.25">
      <c r="A539" t="str">
        <f t="shared" si="120"/>
        <v>b</v>
      </c>
      <c r="B539" s="8"/>
      <c r="C539" s="9" t="s">
        <v>17</v>
      </c>
      <c r="D539" s="43"/>
      <c r="E539" s="10">
        <f t="shared" si="145"/>
        <v>0</v>
      </c>
      <c r="F539" s="10"/>
      <c r="G539" s="10"/>
      <c r="H539" s="10"/>
      <c r="I539" s="10"/>
      <c r="J539" s="10">
        <f t="shared" si="151"/>
        <v>0</v>
      </c>
      <c r="K539" s="10">
        <f t="shared" si="152"/>
        <v>0</v>
      </c>
    </row>
    <row r="540" spans="1:11" x14ac:dyDescent="0.25">
      <c r="A540" t="str">
        <f t="shared" si="120"/>
        <v>b</v>
      </c>
      <c r="B540" s="5"/>
      <c r="C540" s="6" t="s">
        <v>18</v>
      </c>
      <c r="D540" s="45"/>
      <c r="E540" s="7">
        <f t="shared" si="145"/>
        <v>0</v>
      </c>
      <c r="F540" s="7">
        <v>0</v>
      </c>
      <c r="G540" s="7">
        <v>0</v>
      </c>
      <c r="H540" s="7">
        <v>0</v>
      </c>
      <c r="I540" s="7">
        <v>0</v>
      </c>
      <c r="J540" s="7">
        <f t="shared" si="151"/>
        <v>0</v>
      </c>
      <c r="K540" s="7">
        <f t="shared" si="152"/>
        <v>0</v>
      </c>
    </row>
    <row r="541" spans="1:11" x14ac:dyDescent="0.25">
      <c r="A541" t="str">
        <f t="shared" si="120"/>
        <v>b</v>
      </c>
      <c r="B541" s="5"/>
      <c r="C541" s="6" t="s">
        <v>19</v>
      </c>
      <c r="D541" s="45"/>
      <c r="E541" s="7">
        <f t="shared" si="145"/>
        <v>0</v>
      </c>
      <c r="F541" s="7">
        <v>0</v>
      </c>
      <c r="G541" s="7">
        <v>0</v>
      </c>
      <c r="H541" s="7">
        <v>0</v>
      </c>
      <c r="I541" s="7">
        <v>0</v>
      </c>
      <c r="J541" s="7">
        <f t="shared" si="151"/>
        <v>0</v>
      </c>
      <c r="K541" s="7">
        <f t="shared" si="152"/>
        <v>0</v>
      </c>
    </row>
    <row r="542" spans="1:11" ht="15.75" thickBot="1" x14ac:dyDescent="0.3">
      <c r="A542" t="str">
        <f t="shared" si="120"/>
        <v>b</v>
      </c>
      <c r="B542" s="11"/>
      <c r="C542" s="12" t="s">
        <v>20</v>
      </c>
      <c r="D542" s="46"/>
      <c r="E542" s="13">
        <f t="shared" si="145"/>
        <v>0</v>
      </c>
      <c r="F542" s="13">
        <v>0</v>
      </c>
      <c r="G542" s="13">
        <v>0</v>
      </c>
      <c r="H542" s="13">
        <v>0</v>
      </c>
      <c r="I542" s="13">
        <v>0</v>
      </c>
      <c r="J542" s="13">
        <f t="shared" si="151"/>
        <v>0</v>
      </c>
      <c r="K542" s="13">
        <f t="shared" si="152"/>
        <v>0</v>
      </c>
    </row>
    <row r="543" spans="1:11" ht="32.25" customHeight="1" thickTop="1" thickBot="1" x14ac:dyDescent="0.3">
      <c r="A543" t="str">
        <f t="shared" si="120"/>
        <v>a</v>
      </c>
      <c r="B543" s="16" t="s">
        <v>97</v>
      </c>
      <c r="C543" s="4" t="s">
        <v>98</v>
      </c>
      <c r="D543" s="44"/>
      <c r="E543" s="4">
        <f>E555+E567+E855+E1035+E1059</f>
        <v>37230</v>
      </c>
      <c r="F543" s="4">
        <f t="shared" ref="F543:I543" si="161">F555+F567+F855+F1035+F1059</f>
        <v>-22271500</v>
      </c>
      <c r="G543" s="4">
        <f t="shared" si="161"/>
        <v>19068730</v>
      </c>
      <c r="H543" s="4">
        <f t="shared" si="161"/>
        <v>3571000</v>
      </c>
      <c r="I543" s="4">
        <f t="shared" si="161"/>
        <v>-331000</v>
      </c>
      <c r="J543" s="4">
        <f t="shared" si="121"/>
        <v>-3202770</v>
      </c>
      <c r="K543" s="4">
        <f t="shared" si="122"/>
        <v>368230</v>
      </c>
    </row>
    <row r="544" spans="1:11" ht="15.75" thickTop="1" x14ac:dyDescent="0.25">
      <c r="A544" t="str">
        <f t="shared" si="120"/>
        <v>a</v>
      </c>
      <c r="B544" s="5"/>
      <c r="C544" s="6" t="s">
        <v>10</v>
      </c>
      <c r="D544" s="45"/>
      <c r="E544" s="7">
        <f t="shared" ref="E544:I554" si="162">E556+E568+E856+E1036+E1060</f>
        <v>-257968</v>
      </c>
      <c r="F544" s="7">
        <f t="shared" si="162"/>
        <v>-22529468</v>
      </c>
      <c r="G544" s="7">
        <f t="shared" si="162"/>
        <v>19031500</v>
      </c>
      <c r="H544" s="7">
        <f t="shared" si="162"/>
        <v>3571000</v>
      </c>
      <c r="I544" s="7">
        <f t="shared" si="162"/>
        <v>-331000</v>
      </c>
      <c r="J544" s="7">
        <f t="shared" si="121"/>
        <v>-3497968</v>
      </c>
      <c r="K544" s="7">
        <f t="shared" si="122"/>
        <v>73032</v>
      </c>
    </row>
    <row r="545" spans="1:11" x14ac:dyDescent="0.25">
      <c r="A545" t="str">
        <f t="shared" si="120"/>
        <v>b</v>
      </c>
      <c r="B545" s="8"/>
      <c r="C545" s="9" t="s">
        <v>11</v>
      </c>
      <c r="D545" s="43"/>
      <c r="E545" s="10">
        <f t="shared" si="162"/>
        <v>0</v>
      </c>
      <c r="F545" s="10">
        <f t="shared" si="162"/>
        <v>0</v>
      </c>
      <c r="G545" s="10">
        <f t="shared" si="162"/>
        <v>0</v>
      </c>
      <c r="H545" s="10">
        <f t="shared" si="162"/>
        <v>0</v>
      </c>
      <c r="I545" s="10">
        <f t="shared" si="162"/>
        <v>0</v>
      </c>
      <c r="J545" s="10">
        <f t="shared" si="121"/>
        <v>0</v>
      </c>
      <c r="K545" s="10">
        <f t="shared" si="122"/>
        <v>0</v>
      </c>
    </row>
    <row r="546" spans="1:11" x14ac:dyDescent="0.25">
      <c r="A546" t="str">
        <f t="shared" si="120"/>
        <v>a</v>
      </c>
      <c r="B546" s="8"/>
      <c r="C546" s="9" t="s">
        <v>12</v>
      </c>
      <c r="D546" s="43"/>
      <c r="E546" s="10">
        <f t="shared" si="162"/>
        <v>1086626</v>
      </c>
      <c r="F546" s="10">
        <f t="shared" si="162"/>
        <v>-455384</v>
      </c>
      <c r="G546" s="10">
        <f t="shared" si="162"/>
        <v>474010</v>
      </c>
      <c r="H546" s="10">
        <f t="shared" si="162"/>
        <v>454000</v>
      </c>
      <c r="I546" s="10">
        <f t="shared" si="162"/>
        <v>614000</v>
      </c>
      <c r="J546" s="10">
        <f t="shared" si="121"/>
        <v>18626</v>
      </c>
      <c r="K546" s="10">
        <f t="shared" si="122"/>
        <v>472626</v>
      </c>
    </row>
    <row r="547" spans="1:11" x14ac:dyDescent="0.25">
      <c r="A547" t="str">
        <f t="shared" si="120"/>
        <v>b</v>
      </c>
      <c r="B547" s="8"/>
      <c r="C547" s="9" t="s">
        <v>13</v>
      </c>
      <c r="D547" s="43"/>
      <c r="E547" s="10">
        <f t="shared" si="162"/>
        <v>0</v>
      </c>
      <c r="F547" s="10">
        <f t="shared" si="162"/>
        <v>0</v>
      </c>
      <c r="G547" s="10">
        <f t="shared" si="162"/>
        <v>0</v>
      </c>
      <c r="H547" s="10">
        <f t="shared" si="162"/>
        <v>0</v>
      </c>
      <c r="I547" s="10">
        <f t="shared" si="162"/>
        <v>0</v>
      </c>
      <c r="J547" s="10">
        <f t="shared" si="121"/>
        <v>0</v>
      </c>
      <c r="K547" s="10">
        <f t="shared" si="122"/>
        <v>0</v>
      </c>
    </row>
    <row r="548" spans="1:11" x14ac:dyDescent="0.25">
      <c r="A548" t="str">
        <f t="shared" si="120"/>
        <v>b</v>
      </c>
      <c r="B548" s="8"/>
      <c r="C548" s="9" t="s">
        <v>14</v>
      </c>
      <c r="D548" s="43"/>
      <c r="E548" s="10">
        <f t="shared" si="162"/>
        <v>0</v>
      </c>
      <c r="F548" s="10">
        <f t="shared" si="162"/>
        <v>0</v>
      </c>
      <c r="G548" s="10">
        <f t="shared" si="162"/>
        <v>0</v>
      </c>
      <c r="H548" s="10">
        <f t="shared" si="162"/>
        <v>0</v>
      </c>
      <c r="I548" s="10">
        <f t="shared" si="162"/>
        <v>0</v>
      </c>
      <c r="J548" s="10">
        <f t="shared" si="121"/>
        <v>0</v>
      </c>
      <c r="K548" s="10">
        <f t="shared" si="122"/>
        <v>0</v>
      </c>
    </row>
    <row r="549" spans="1:11" x14ac:dyDescent="0.25">
      <c r="A549" t="str">
        <f t="shared" si="120"/>
        <v>b</v>
      </c>
      <c r="B549" s="8"/>
      <c r="C549" s="9" t="s">
        <v>15</v>
      </c>
      <c r="D549" s="43"/>
      <c r="E549" s="10">
        <f t="shared" si="162"/>
        <v>0</v>
      </c>
      <c r="F549" s="10">
        <f t="shared" si="162"/>
        <v>0</v>
      </c>
      <c r="G549" s="10">
        <f t="shared" si="162"/>
        <v>0</v>
      </c>
      <c r="H549" s="10">
        <f t="shared" si="162"/>
        <v>0</v>
      </c>
      <c r="I549" s="10">
        <f t="shared" si="162"/>
        <v>0</v>
      </c>
      <c r="J549" s="10">
        <f t="shared" si="121"/>
        <v>0</v>
      </c>
      <c r="K549" s="10">
        <f t="shared" si="122"/>
        <v>0</v>
      </c>
    </row>
    <row r="550" spans="1:11" x14ac:dyDescent="0.25">
      <c r="A550" t="str">
        <f t="shared" si="120"/>
        <v>a</v>
      </c>
      <c r="B550" s="8"/>
      <c r="C550" s="9" t="s">
        <v>16</v>
      </c>
      <c r="D550" s="43"/>
      <c r="E550" s="10">
        <f t="shared" si="162"/>
        <v>3635450</v>
      </c>
      <c r="F550" s="10">
        <f t="shared" si="162"/>
        <v>-22084040</v>
      </c>
      <c r="G550" s="10">
        <f t="shared" si="162"/>
        <v>18547490</v>
      </c>
      <c r="H550" s="10">
        <f t="shared" si="162"/>
        <v>3117000</v>
      </c>
      <c r="I550" s="10">
        <f t="shared" si="162"/>
        <v>4055000</v>
      </c>
      <c r="J550" s="10">
        <f t="shared" si="121"/>
        <v>-3536550</v>
      </c>
      <c r="K550" s="10">
        <f t="shared" si="122"/>
        <v>-419550</v>
      </c>
    </row>
    <row r="551" spans="1:11" x14ac:dyDescent="0.25">
      <c r="A551" t="str">
        <f t="shared" si="120"/>
        <v>a</v>
      </c>
      <c r="B551" s="8"/>
      <c r="C551" s="9" t="s">
        <v>17</v>
      </c>
      <c r="D551" s="43"/>
      <c r="E551" s="10">
        <f t="shared" si="162"/>
        <v>-4980044</v>
      </c>
      <c r="F551" s="10">
        <f t="shared" si="162"/>
        <v>9956</v>
      </c>
      <c r="G551" s="10">
        <f t="shared" si="162"/>
        <v>10000</v>
      </c>
      <c r="H551" s="10">
        <f t="shared" si="162"/>
        <v>0</v>
      </c>
      <c r="I551" s="10">
        <f t="shared" si="162"/>
        <v>-5000000</v>
      </c>
      <c r="J551" s="10">
        <f t="shared" si="121"/>
        <v>19956</v>
      </c>
      <c r="K551" s="10">
        <f t="shared" si="122"/>
        <v>19956</v>
      </c>
    </row>
    <row r="552" spans="1:11" x14ac:dyDescent="0.25">
      <c r="A552" t="str">
        <f t="shared" si="120"/>
        <v>a</v>
      </c>
      <c r="B552" s="5"/>
      <c r="C552" s="6" t="s">
        <v>18</v>
      </c>
      <c r="D552" s="45"/>
      <c r="E552" s="7">
        <f t="shared" si="162"/>
        <v>37230</v>
      </c>
      <c r="F552" s="7">
        <f t="shared" si="162"/>
        <v>0</v>
      </c>
      <c r="G552" s="7">
        <f t="shared" si="162"/>
        <v>37230</v>
      </c>
      <c r="H552" s="7">
        <f t="shared" si="162"/>
        <v>0</v>
      </c>
      <c r="I552" s="7">
        <f t="shared" si="162"/>
        <v>0</v>
      </c>
      <c r="J552" s="7">
        <f t="shared" si="121"/>
        <v>37230</v>
      </c>
      <c r="K552" s="7">
        <f t="shared" si="122"/>
        <v>37230</v>
      </c>
    </row>
    <row r="553" spans="1:11" x14ac:dyDescent="0.25">
      <c r="A553" t="str">
        <f t="shared" si="120"/>
        <v>b</v>
      </c>
      <c r="B553" s="5"/>
      <c r="C553" s="6" t="s">
        <v>19</v>
      </c>
      <c r="D553" s="45"/>
      <c r="E553" s="7">
        <f t="shared" si="162"/>
        <v>0</v>
      </c>
      <c r="F553" s="7">
        <f t="shared" si="162"/>
        <v>0</v>
      </c>
      <c r="G553" s="7">
        <f t="shared" si="162"/>
        <v>0</v>
      </c>
      <c r="H553" s="7">
        <f t="shared" si="162"/>
        <v>0</v>
      </c>
      <c r="I553" s="7">
        <f t="shared" si="162"/>
        <v>0</v>
      </c>
      <c r="J553" s="7">
        <f t="shared" si="121"/>
        <v>0</v>
      </c>
      <c r="K553" s="7">
        <f t="shared" si="122"/>
        <v>0</v>
      </c>
    </row>
    <row r="554" spans="1:11" ht="15.75" thickBot="1" x14ac:dyDescent="0.3">
      <c r="A554" t="str">
        <f t="shared" si="120"/>
        <v>a</v>
      </c>
      <c r="B554" s="11"/>
      <c r="C554" s="12" t="s">
        <v>20</v>
      </c>
      <c r="D554" s="46"/>
      <c r="E554" s="13">
        <f t="shared" si="162"/>
        <v>257968</v>
      </c>
      <c r="F554" s="13">
        <f t="shared" si="162"/>
        <v>257968</v>
      </c>
      <c r="G554" s="13">
        <f t="shared" si="162"/>
        <v>0</v>
      </c>
      <c r="H554" s="13">
        <f t="shared" si="162"/>
        <v>0</v>
      </c>
      <c r="I554" s="13">
        <f t="shared" si="162"/>
        <v>0</v>
      </c>
      <c r="J554" s="13">
        <f t="shared" si="121"/>
        <v>257968</v>
      </c>
      <c r="K554" s="13">
        <f t="shared" si="122"/>
        <v>257968</v>
      </c>
    </row>
    <row r="555" spans="1:11" ht="31.5" thickTop="1" thickBot="1" x14ac:dyDescent="0.3">
      <c r="A555" t="str">
        <f t="shared" si="120"/>
        <v>a</v>
      </c>
      <c r="B555" s="3" t="s">
        <v>99</v>
      </c>
      <c r="C555" s="14" t="s">
        <v>100</v>
      </c>
      <c r="D555" s="44"/>
      <c r="E555" s="4">
        <f t="shared" ref="E555:E587" si="163">SUM(F555,G555,H555,I555)</f>
        <v>1500000</v>
      </c>
      <c r="F555" s="4">
        <f>SUM(F556,F564,F565,F566)</f>
        <v>-14193000</v>
      </c>
      <c r="G555" s="4">
        <f t="shared" ref="G555:I555" si="164">SUM(G556,G564,G565,G566)</f>
        <v>11000000</v>
      </c>
      <c r="H555" s="4">
        <f t="shared" si="164"/>
        <v>4000000</v>
      </c>
      <c r="I555" s="4">
        <f t="shared" si="164"/>
        <v>693000</v>
      </c>
      <c r="J555" s="4">
        <f t="shared" si="121"/>
        <v>-3193000</v>
      </c>
      <c r="K555" s="4">
        <f t="shared" si="122"/>
        <v>807000</v>
      </c>
    </row>
    <row r="556" spans="1:11" ht="15.75" thickTop="1" x14ac:dyDescent="0.25">
      <c r="A556" t="str">
        <f t="shared" si="120"/>
        <v>a</v>
      </c>
      <c r="B556" s="5"/>
      <c r="C556" s="6" t="s">
        <v>10</v>
      </c>
      <c r="D556" s="45"/>
      <c r="E556" s="7">
        <f t="shared" si="163"/>
        <v>1500000</v>
      </c>
      <c r="F556" s="7">
        <f>SUM(F557:F563)</f>
        <v>-14193000</v>
      </c>
      <c r="G556" s="7">
        <f t="shared" ref="G556:I556" si="165">SUM(G557:G563)</f>
        <v>11000000</v>
      </c>
      <c r="H556" s="7">
        <f t="shared" si="165"/>
        <v>4000000</v>
      </c>
      <c r="I556" s="7">
        <f t="shared" si="165"/>
        <v>693000</v>
      </c>
      <c r="J556" s="7">
        <f t="shared" si="121"/>
        <v>-3193000</v>
      </c>
      <c r="K556" s="7">
        <f t="shared" si="122"/>
        <v>807000</v>
      </c>
    </row>
    <row r="557" spans="1:11" x14ac:dyDescent="0.25">
      <c r="A557" t="str">
        <f t="shared" si="120"/>
        <v>b</v>
      </c>
      <c r="B557" s="8"/>
      <c r="C557" s="9" t="s">
        <v>11</v>
      </c>
      <c r="D557" s="43"/>
      <c r="E557" s="10">
        <f t="shared" si="163"/>
        <v>0</v>
      </c>
      <c r="F557" s="10"/>
      <c r="G557" s="10"/>
      <c r="H557" s="10"/>
      <c r="I557" s="10"/>
      <c r="J557" s="10">
        <f t="shared" si="121"/>
        <v>0</v>
      </c>
      <c r="K557" s="10">
        <f t="shared" si="122"/>
        <v>0</v>
      </c>
    </row>
    <row r="558" spans="1:11" x14ac:dyDescent="0.25">
      <c r="A558" t="str">
        <f t="shared" si="120"/>
        <v>a</v>
      </c>
      <c r="B558" s="8"/>
      <c r="C558" s="9" t="s">
        <v>12</v>
      </c>
      <c r="D558" s="43" t="s">
        <v>391</v>
      </c>
      <c r="E558" s="10">
        <f t="shared" si="163"/>
        <v>-175000</v>
      </c>
      <c r="F558" s="10">
        <v>-193000</v>
      </c>
      <c r="G558" s="10">
        <v>-175000</v>
      </c>
      <c r="H558" s="10"/>
      <c r="I558" s="10">
        <v>193000</v>
      </c>
      <c r="J558" s="10">
        <f t="shared" si="121"/>
        <v>-368000</v>
      </c>
      <c r="K558" s="10">
        <f t="shared" si="122"/>
        <v>-368000</v>
      </c>
    </row>
    <row r="559" spans="1:11" x14ac:dyDescent="0.25">
      <c r="A559" t="str">
        <f t="shared" si="120"/>
        <v>b</v>
      </c>
      <c r="B559" s="8"/>
      <c r="C559" s="9" t="s">
        <v>13</v>
      </c>
      <c r="D559" s="43"/>
      <c r="E559" s="10">
        <f t="shared" si="163"/>
        <v>0</v>
      </c>
      <c r="F559" s="10"/>
      <c r="G559" s="10"/>
      <c r="H559" s="10"/>
      <c r="I559" s="10"/>
      <c r="J559" s="10">
        <f t="shared" si="121"/>
        <v>0</v>
      </c>
      <c r="K559" s="10">
        <f t="shared" si="122"/>
        <v>0</v>
      </c>
    </row>
    <row r="560" spans="1:11" x14ac:dyDescent="0.25">
      <c r="A560" t="str">
        <f t="shared" si="120"/>
        <v>b</v>
      </c>
      <c r="B560" s="8"/>
      <c r="C560" s="9" t="s">
        <v>14</v>
      </c>
      <c r="D560" s="43"/>
      <c r="E560" s="10">
        <f t="shared" si="163"/>
        <v>0</v>
      </c>
      <c r="F560" s="10"/>
      <c r="G560" s="10"/>
      <c r="H560" s="10"/>
      <c r="I560" s="10"/>
      <c r="J560" s="10">
        <f t="shared" si="121"/>
        <v>0</v>
      </c>
      <c r="K560" s="10">
        <f t="shared" si="122"/>
        <v>0</v>
      </c>
    </row>
    <row r="561" spans="1:11" x14ac:dyDescent="0.25">
      <c r="A561" t="str">
        <f t="shared" si="120"/>
        <v>b</v>
      </c>
      <c r="B561" s="8"/>
      <c r="C561" s="9" t="s">
        <v>15</v>
      </c>
      <c r="D561" s="43"/>
      <c r="E561" s="10">
        <f t="shared" si="163"/>
        <v>0</v>
      </c>
      <c r="F561" s="10"/>
      <c r="G561" s="10"/>
      <c r="H561" s="10"/>
      <c r="I561" s="10"/>
      <c r="J561" s="10">
        <f t="shared" si="121"/>
        <v>0</v>
      </c>
      <c r="K561" s="10">
        <f t="shared" si="122"/>
        <v>0</v>
      </c>
    </row>
    <row r="562" spans="1:11" x14ac:dyDescent="0.25">
      <c r="A562" t="str">
        <f t="shared" si="120"/>
        <v>a</v>
      </c>
      <c r="B562" s="8"/>
      <c r="C562" s="9" t="s">
        <v>16</v>
      </c>
      <c r="D562" s="43" t="s">
        <v>377</v>
      </c>
      <c r="E562" s="10">
        <f t="shared" si="163"/>
        <v>6675000</v>
      </c>
      <c r="F562" s="10">
        <v>-14000000</v>
      </c>
      <c r="G562" s="10">
        <f>500000+4000000+6500000+175000</f>
        <v>11175000</v>
      </c>
      <c r="H562" s="10">
        <f>500000+5000000-1500000</f>
        <v>4000000</v>
      </c>
      <c r="I562" s="10">
        <f>500000+5000000</f>
        <v>5500000</v>
      </c>
      <c r="J562" s="10">
        <f t="shared" si="121"/>
        <v>-2825000</v>
      </c>
      <c r="K562" s="10">
        <f t="shared" si="122"/>
        <v>1175000</v>
      </c>
    </row>
    <row r="563" spans="1:11" x14ac:dyDescent="0.25">
      <c r="A563" t="str">
        <f t="shared" si="120"/>
        <v>a</v>
      </c>
      <c r="B563" s="8"/>
      <c r="C563" s="9" t="s">
        <v>17</v>
      </c>
      <c r="D563" s="43"/>
      <c r="E563" s="10">
        <f t="shared" si="163"/>
        <v>-5000000</v>
      </c>
      <c r="F563" s="10"/>
      <c r="G563" s="10"/>
      <c r="H563" s="10"/>
      <c r="I563" s="10">
        <f>-5000000</f>
        <v>-5000000</v>
      </c>
      <c r="J563" s="10">
        <f t="shared" si="121"/>
        <v>0</v>
      </c>
      <c r="K563" s="10">
        <f t="shared" si="122"/>
        <v>0</v>
      </c>
    </row>
    <row r="564" spans="1:11" x14ac:dyDescent="0.25">
      <c r="A564" t="str">
        <f t="shared" si="120"/>
        <v>b</v>
      </c>
      <c r="B564" s="5"/>
      <c r="C564" s="6" t="s">
        <v>18</v>
      </c>
      <c r="D564" s="45"/>
      <c r="E564" s="7">
        <f t="shared" si="163"/>
        <v>0</v>
      </c>
      <c r="F564" s="7">
        <v>0</v>
      </c>
      <c r="G564" s="7">
        <v>0</v>
      </c>
      <c r="H564" s="7">
        <v>0</v>
      </c>
      <c r="I564" s="7">
        <v>0</v>
      </c>
      <c r="J564" s="7">
        <f t="shared" si="121"/>
        <v>0</v>
      </c>
      <c r="K564" s="7">
        <f t="shared" si="122"/>
        <v>0</v>
      </c>
    </row>
    <row r="565" spans="1:11" x14ac:dyDescent="0.25">
      <c r="A565" t="str">
        <f t="shared" si="120"/>
        <v>b</v>
      </c>
      <c r="B565" s="5"/>
      <c r="C565" s="6" t="s">
        <v>19</v>
      </c>
      <c r="D565" s="45"/>
      <c r="E565" s="7">
        <f t="shared" si="163"/>
        <v>0</v>
      </c>
      <c r="F565" s="7">
        <v>0</v>
      </c>
      <c r="G565" s="7">
        <v>0</v>
      </c>
      <c r="H565" s="7">
        <v>0</v>
      </c>
      <c r="I565" s="7">
        <v>0</v>
      </c>
      <c r="J565" s="7">
        <f t="shared" si="121"/>
        <v>0</v>
      </c>
      <c r="K565" s="7">
        <f t="shared" si="122"/>
        <v>0</v>
      </c>
    </row>
    <row r="566" spans="1:11" ht="15.75" thickBot="1" x14ac:dyDescent="0.3">
      <c r="A566" t="str">
        <f t="shared" si="120"/>
        <v>b</v>
      </c>
      <c r="B566" s="11"/>
      <c r="C566" s="12" t="s">
        <v>20</v>
      </c>
      <c r="D566" s="46"/>
      <c r="E566" s="13">
        <f t="shared" si="163"/>
        <v>0</v>
      </c>
      <c r="F566" s="13">
        <v>0</v>
      </c>
      <c r="G566" s="13">
        <v>0</v>
      </c>
      <c r="H566" s="13">
        <v>0</v>
      </c>
      <c r="I566" s="13">
        <v>0</v>
      </c>
      <c r="J566" s="13">
        <f t="shared" si="121"/>
        <v>0</v>
      </c>
      <c r="K566" s="13">
        <f t="shared" si="122"/>
        <v>0</v>
      </c>
    </row>
    <row r="567" spans="1:11" ht="32.25" customHeight="1" thickTop="1" thickBot="1" x14ac:dyDescent="0.3">
      <c r="A567" t="str">
        <f t="shared" si="120"/>
        <v>a</v>
      </c>
      <c r="B567" s="16" t="s">
        <v>101</v>
      </c>
      <c r="C567" s="4" t="s">
        <v>102</v>
      </c>
      <c r="D567" s="44"/>
      <c r="E567" s="4">
        <f>E579+E591++E603+E615+E627+E639+E663+E711+E759+E795+E807+E819</f>
        <v>-5160000</v>
      </c>
      <c r="F567" s="4">
        <f t="shared" ref="F567:I567" si="166">F579+F591++F603+F615+F627+F639+F663+F711+F759+F795+F807+F819</f>
        <v>-4421000</v>
      </c>
      <c r="G567" s="4">
        <f t="shared" si="166"/>
        <v>1721000</v>
      </c>
      <c r="H567" s="4">
        <f t="shared" si="166"/>
        <v>-2275000</v>
      </c>
      <c r="I567" s="4">
        <f t="shared" si="166"/>
        <v>-185000</v>
      </c>
      <c r="J567" s="4">
        <f t="shared" si="121"/>
        <v>-2700000</v>
      </c>
      <c r="K567" s="4">
        <f t="shared" si="122"/>
        <v>-4975000</v>
      </c>
    </row>
    <row r="568" spans="1:11" ht="15.75" thickTop="1" x14ac:dyDescent="0.25">
      <c r="A568" t="str">
        <f t="shared" si="120"/>
        <v>a</v>
      </c>
      <c r="B568" s="5"/>
      <c r="C568" s="6" t="s">
        <v>10</v>
      </c>
      <c r="D568" s="45"/>
      <c r="E568" s="7">
        <f t="shared" ref="E568:I578" si="167">E580+E592++E604+E616+E628+E640+E664+E712+E760+E796+E808+E820</f>
        <v>-5160000</v>
      </c>
      <c r="F568" s="7">
        <f t="shared" si="167"/>
        <v>-4421000</v>
      </c>
      <c r="G568" s="7">
        <f t="shared" si="167"/>
        <v>1721000</v>
      </c>
      <c r="H568" s="7">
        <f t="shared" si="167"/>
        <v>-2275000</v>
      </c>
      <c r="I568" s="7">
        <f t="shared" si="167"/>
        <v>-185000</v>
      </c>
      <c r="J568" s="7">
        <f t="shared" si="121"/>
        <v>-2700000</v>
      </c>
      <c r="K568" s="7">
        <f t="shared" si="122"/>
        <v>-4975000</v>
      </c>
    </row>
    <row r="569" spans="1:11" x14ac:dyDescent="0.25">
      <c r="A569" t="str">
        <f t="shared" si="120"/>
        <v>b</v>
      </c>
      <c r="B569" s="8"/>
      <c r="C569" s="9" t="s">
        <v>11</v>
      </c>
      <c r="D569" s="43"/>
      <c r="E569" s="10">
        <f t="shared" si="167"/>
        <v>0</v>
      </c>
      <c r="F569" s="10">
        <f t="shared" si="167"/>
        <v>0</v>
      </c>
      <c r="G569" s="10">
        <f t="shared" si="167"/>
        <v>0</v>
      </c>
      <c r="H569" s="10">
        <f t="shared" si="167"/>
        <v>0</v>
      </c>
      <c r="I569" s="10">
        <f t="shared" si="167"/>
        <v>0</v>
      </c>
      <c r="J569" s="10">
        <f t="shared" si="121"/>
        <v>0</v>
      </c>
      <c r="K569" s="10">
        <f t="shared" si="122"/>
        <v>0</v>
      </c>
    </row>
    <row r="570" spans="1:11" x14ac:dyDescent="0.25">
      <c r="A570" t="str">
        <f t="shared" si="120"/>
        <v>a</v>
      </c>
      <c r="B570" s="8"/>
      <c r="C570" s="9" t="s">
        <v>12</v>
      </c>
      <c r="D570" s="43"/>
      <c r="E570" s="10">
        <f t="shared" si="167"/>
        <v>645000</v>
      </c>
      <c r="F570" s="10">
        <f t="shared" si="167"/>
        <v>-15000</v>
      </c>
      <c r="G570" s="10">
        <f t="shared" si="167"/>
        <v>591000</v>
      </c>
      <c r="H570" s="10">
        <f t="shared" si="167"/>
        <v>33000</v>
      </c>
      <c r="I570" s="10">
        <f t="shared" si="167"/>
        <v>36000</v>
      </c>
      <c r="J570" s="10">
        <f t="shared" si="121"/>
        <v>576000</v>
      </c>
      <c r="K570" s="10">
        <f t="shared" si="122"/>
        <v>609000</v>
      </c>
    </row>
    <row r="571" spans="1:11" x14ac:dyDescent="0.25">
      <c r="A571" t="str">
        <f t="shared" si="120"/>
        <v>b</v>
      </c>
      <c r="B571" s="8"/>
      <c r="C571" s="9" t="s">
        <v>13</v>
      </c>
      <c r="D571" s="43"/>
      <c r="E571" s="10">
        <f t="shared" si="167"/>
        <v>0</v>
      </c>
      <c r="F571" s="10">
        <f t="shared" si="167"/>
        <v>0</v>
      </c>
      <c r="G571" s="10">
        <f t="shared" si="167"/>
        <v>0</v>
      </c>
      <c r="H571" s="10">
        <f t="shared" si="167"/>
        <v>0</v>
      </c>
      <c r="I571" s="10">
        <f t="shared" si="167"/>
        <v>0</v>
      </c>
      <c r="J571" s="10">
        <f t="shared" si="121"/>
        <v>0</v>
      </c>
      <c r="K571" s="10">
        <f t="shared" si="122"/>
        <v>0</v>
      </c>
    </row>
    <row r="572" spans="1:11" x14ac:dyDescent="0.25">
      <c r="A572" t="str">
        <f t="shared" si="120"/>
        <v>b</v>
      </c>
      <c r="B572" s="8"/>
      <c r="C572" s="9" t="s">
        <v>14</v>
      </c>
      <c r="D572" s="43"/>
      <c r="E572" s="10">
        <f t="shared" si="167"/>
        <v>0</v>
      </c>
      <c r="F572" s="10">
        <f t="shared" si="167"/>
        <v>0</v>
      </c>
      <c r="G572" s="10">
        <f t="shared" si="167"/>
        <v>0</v>
      </c>
      <c r="H572" s="10">
        <f t="shared" si="167"/>
        <v>0</v>
      </c>
      <c r="I572" s="10">
        <f t="shared" si="167"/>
        <v>0</v>
      </c>
      <c r="J572" s="10">
        <f t="shared" si="121"/>
        <v>0</v>
      </c>
      <c r="K572" s="10">
        <f t="shared" si="122"/>
        <v>0</v>
      </c>
    </row>
    <row r="573" spans="1:11" x14ac:dyDescent="0.25">
      <c r="A573" t="str">
        <f t="shared" si="120"/>
        <v>b</v>
      </c>
      <c r="B573" s="8"/>
      <c r="C573" s="9" t="s">
        <v>15</v>
      </c>
      <c r="D573" s="43"/>
      <c r="E573" s="10">
        <f t="shared" si="167"/>
        <v>0</v>
      </c>
      <c r="F573" s="10">
        <f t="shared" si="167"/>
        <v>0</v>
      </c>
      <c r="G573" s="10">
        <f t="shared" si="167"/>
        <v>0</v>
      </c>
      <c r="H573" s="10">
        <f t="shared" si="167"/>
        <v>0</v>
      </c>
      <c r="I573" s="10">
        <f t="shared" si="167"/>
        <v>0</v>
      </c>
      <c r="J573" s="10">
        <f t="shared" si="121"/>
        <v>0</v>
      </c>
      <c r="K573" s="10">
        <f t="shared" si="122"/>
        <v>0</v>
      </c>
    </row>
    <row r="574" spans="1:11" x14ac:dyDescent="0.25">
      <c r="A574" t="str">
        <f t="shared" si="120"/>
        <v>a</v>
      </c>
      <c r="B574" s="8"/>
      <c r="C574" s="9" t="s">
        <v>16</v>
      </c>
      <c r="D574" s="43"/>
      <c r="E574" s="10">
        <f t="shared" si="167"/>
        <v>-5805000</v>
      </c>
      <c r="F574" s="10">
        <f t="shared" si="167"/>
        <v>-4406000</v>
      </c>
      <c r="G574" s="10">
        <f t="shared" si="167"/>
        <v>1130000</v>
      </c>
      <c r="H574" s="10">
        <f t="shared" si="167"/>
        <v>-2308000</v>
      </c>
      <c r="I574" s="10">
        <f t="shared" si="167"/>
        <v>-221000</v>
      </c>
      <c r="J574" s="10">
        <f t="shared" si="121"/>
        <v>-3276000</v>
      </c>
      <c r="K574" s="10">
        <f t="shared" si="122"/>
        <v>-5584000</v>
      </c>
    </row>
    <row r="575" spans="1:11" x14ac:dyDescent="0.25">
      <c r="A575" t="str">
        <f t="shared" si="120"/>
        <v>b</v>
      </c>
      <c r="B575" s="8"/>
      <c r="C575" s="9" t="s">
        <v>17</v>
      </c>
      <c r="D575" s="43"/>
      <c r="E575" s="10">
        <f t="shared" si="167"/>
        <v>0</v>
      </c>
      <c r="F575" s="10">
        <f t="shared" si="167"/>
        <v>0</v>
      </c>
      <c r="G575" s="10">
        <f t="shared" si="167"/>
        <v>0</v>
      </c>
      <c r="H575" s="10">
        <f t="shared" si="167"/>
        <v>0</v>
      </c>
      <c r="I575" s="10">
        <f t="shared" si="167"/>
        <v>0</v>
      </c>
      <c r="J575" s="10">
        <f t="shared" si="121"/>
        <v>0</v>
      </c>
      <c r="K575" s="10">
        <f t="shared" si="122"/>
        <v>0</v>
      </c>
    </row>
    <row r="576" spans="1:11" x14ac:dyDescent="0.25">
      <c r="A576" t="str">
        <f t="shared" ref="A576:A639" si="168">IF(OR(E576&lt;&gt;0,F576&lt;&gt;0,G576&lt;&gt;0,H576&lt;&gt;0,I576&lt;&gt;0,),"a","b")</f>
        <v>b</v>
      </c>
      <c r="B576" s="5"/>
      <c r="C576" s="6" t="s">
        <v>18</v>
      </c>
      <c r="D576" s="45"/>
      <c r="E576" s="7">
        <f t="shared" si="167"/>
        <v>0</v>
      </c>
      <c r="F576" s="7">
        <f t="shared" si="167"/>
        <v>0</v>
      </c>
      <c r="G576" s="7">
        <f t="shared" si="167"/>
        <v>0</v>
      </c>
      <c r="H576" s="7">
        <f t="shared" si="167"/>
        <v>0</v>
      </c>
      <c r="I576" s="7">
        <f t="shared" si="167"/>
        <v>0</v>
      </c>
      <c r="J576" s="7">
        <f t="shared" ref="J576:J639" si="169">SUM(F576,G576)</f>
        <v>0</v>
      </c>
      <c r="K576" s="7">
        <f t="shared" ref="K576:K639" si="170">SUM(F576,G576,H576)</f>
        <v>0</v>
      </c>
    </row>
    <row r="577" spans="1:11" x14ac:dyDescent="0.25">
      <c r="A577" t="str">
        <f t="shared" si="168"/>
        <v>b</v>
      </c>
      <c r="B577" s="5"/>
      <c r="C577" s="6" t="s">
        <v>19</v>
      </c>
      <c r="D577" s="45"/>
      <c r="E577" s="7">
        <f t="shared" si="167"/>
        <v>0</v>
      </c>
      <c r="F577" s="7">
        <f t="shared" si="167"/>
        <v>0</v>
      </c>
      <c r="G577" s="7">
        <f t="shared" si="167"/>
        <v>0</v>
      </c>
      <c r="H577" s="7">
        <f t="shared" si="167"/>
        <v>0</v>
      </c>
      <c r="I577" s="7">
        <f t="shared" si="167"/>
        <v>0</v>
      </c>
      <c r="J577" s="7">
        <f t="shared" si="169"/>
        <v>0</v>
      </c>
      <c r="K577" s="7">
        <f t="shared" si="170"/>
        <v>0</v>
      </c>
    </row>
    <row r="578" spans="1:11" ht="15.75" thickBot="1" x14ac:dyDescent="0.3">
      <c r="A578" t="str">
        <f t="shared" si="168"/>
        <v>b</v>
      </c>
      <c r="B578" s="11"/>
      <c r="C578" s="12" t="s">
        <v>20</v>
      </c>
      <c r="D578" s="46"/>
      <c r="E578" s="13">
        <f t="shared" si="167"/>
        <v>0</v>
      </c>
      <c r="F578" s="13">
        <f t="shared" si="167"/>
        <v>0</v>
      </c>
      <c r="G578" s="13">
        <f t="shared" si="167"/>
        <v>0</v>
      </c>
      <c r="H578" s="13">
        <f t="shared" si="167"/>
        <v>0</v>
      </c>
      <c r="I578" s="13">
        <f t="shared" si="167"/>
        <v>0</v>
      </c>
      <c r="J578" s="13">
        <f t="shared" si="169"/>
        <v>0</v>
      </c>
      <c r="K578" s="13">
        <f t="shared" si="170"/>
        <v>0</v>
      </c>
    </row>
    <row r="579" spans="1:11" ht="31.5" thickTop="1" thickBot="1" x14ac:dyDescent="0.3">
      <c r="A579" t="str">
        <f t="shared" si="168"/>
        <v>b</v>
      </c>
      <c r="B579" s="3" t="s">
        <v>103</v>
      </c>
      <c r="C579" s="15" t="s">
        <v>104</v>
      </c>
      <c r="D579" s="44"/>
      <c r="E579" s="4">
        <f t="shared" si="163"/>
        <v>0</v>
      </c>
      <c r="F579" s="4">
        <f>SUM(F580,F588,F589,F590)</f>
        <v>0</v>
      </c>
      <c r="G579" s="4">
        <f t="shared" ref="G579:I579" si="171">SUM(G580,G588,G589,G590)</f>
        <v>0</v>
      </c>
      <c r="H579" s="4">
        <f t="shared" si="171"/>
        <v>0</v>
      </c>
      <c r="I579" s="4">
        <f t="shared" si="171"/>
        <v>0</v>
      </c>
      <c r="J579" s="4">
        <f t="shared" si="169"/>
        <v>0</v>
      </c>
      <c r="K579" s="4">
        <f t="shared" si="170"/>
        <v>0</v>
      </c>
    </row>
    <row r="580" spans="1:11" ht="15.75" thickTop="1" x14ac:dyDescent="0.25">
      <c r="A580" t="str">
        <f t="shared" si="168"/>
        <v>b</v>
      </c>
      <c r="B580" s="5"/>
      <c r="C580" s="6" t="s">
        <v>10</v>
      </c>
      <c r="D580" s="45"/>
      <c r="E580" s="7">
        <f t="shared" si="163"/>
        <v>0</v>
      </c>
      <c r="F580" s="7">
        <f>SUM(F581:F587)</f>
        <v>0</v>
      </c>
      <c r="G580" s="7">
        <f t="shared" ref="G580:I580" si="172">SUM(G581:G587)</f>
        <v>0</v>
      </c>
      <c r="H580" s="7">
        <f t="shared" si="172"/>
        <v>0</v>
      </c>
      <c r="I580" s="7">
        <f t="shared" si="172"/>
        <v>0</v>
      </c>
      <c r="J580" s="7">
        <f t="shared" si="169"/>
        <v>0</v>
      </c>
      <c r="K580" s="7">
        <f t="shared" si="170"/>
        <v>0</v>
      </c>
    </row>
    <row r="581" spans="1:11" x14ac:dyDescent="0.25">
      <c r="A581" t="str">
        <f t="shared" si="168"/>
        <v>b</v>
      </c>
      <c r="B581" s="8"/>
      <c r="C581" s="9" t="s">
        <v>11</v>
      </c>
      <c r="D581" s="43"/>
      <c r="E581" s="10">
        <f t="shared" si="163"/>
        <v>0</v>
      </c>
      <c r="F581" s="10"/>
      <c r="G581" s="10"/>
      <c r="H581" s="10"/>
      <c r="I581" s="10"/>
      <c r="J581" s="10">
        <f t="shared" si="169"/>
        <v>0</v>
      </c>
      <c r="K581" s="10">
        <f t="shared" si="170"/>
        <v>0</v>
      </c>
    </row>
    <row r="582" spans="1:11" x14ac:dyDescent="0.25">
      <c r="A582" t="str">
        <f t="shared" si="168"/>
        <v>b</v>
      </c>
      <c r="B582" s="8"/>
      <c r="C582" s="9" t="s">
        <v>12</v>
      </c>
      <c r="D582" s="43"/>
      <c r="E582" s="10">
        <f t="shared" si="163"/>
        <v>0</v>
      </c>
      <c r="F582" s="10"/>
      <c r="G582" s="10"/>
      <c r="H582" s="10"/>
      <c r="I582" s="10"/>
      <c r="J582" s="10">
        <f t="shared" si="169"/>
        <v>0</v>
      </c>
      <c r="K582" s="10">
        <f t="shared" si="170"/>
        <v>0</v>
      </c>
    </row>
    <row r="583" spans="1:11" x14ac:dyDescent="0.25">
      <c r="A583" t="str">
        <f t="shared" si="168"/>
        <v>b</v>
      </c>
      <c r="B583" s="8"/>
      <c r="C583" s="9" t="s">
        <v>13</v>
      </c>
      <c r="D583" s="43"/>
      <c r="E583" s="10">
        <f t="shared" si="163"/>
        <v>0</v>
      </c>
      <c r="F583" s="10"/>
      <c r="G583" s="10"/>
      <c r="H583" s="10"/>
      <c r="I583" s="10"/>
      <c r="J583" s="10">
        <f t="shared" si="169"/>
        <v>0</v>
      </c>
      <c r="K583" s="10">
        <f t="shared" si="170"/>
        <v>0</v>
      </c>
    </row>
    <row r="584" spans="1:11" x14ac:dyDescent="0.25">
      <c r="A584" t="str">
        <f t="shared" si="168"/>
        <v>b</v>
      </c>
      <c r="B584" s="8"/>
      <c r="C584" s="9" t="s">
        <v>14</v>
      </c>
      <c r="D584" s="43"/>
      <c r="E584" s="10">
        <f t="shared" si="163"/>
        <v>0</v>
      </c>
      <c r="F584" s="10"/>
      <c r="G584" s="10"/>
      <c r="H584" s="10"/>
      <c r="I584" s="10"/>
      <c r="J584" s="10">
        <f t="shared" si="169"/>
        <v>0</v>
      </c>
      <c r="K584" s="10">
        <f t="shared" si="170"/>
        <v>0</v>
      </c>
    </row>
    <row r="585" spans="1:11" x14ac:dyDescent="0.25">
      <c r="A585" t="str">
        <f t="shared" si="168"/>
        <v>b</v>
      </c>
      <c r="B585" s="8"/>
      <c r="C585" s="9" t="s">
        <v>15</v>
      </c>
      <c r="D585" s="43"/>
      <c r="E585" s="10">
        <f t="shared" si="163"/>
        <v>0</v>
      </c>
      <c r="F585" s="10"/>
      <c r="G585" s="10"/>
      <c r="H585" s="10"/>
      <c r="I585" s="10"/>
      <c r="J585" s="10">
        <f t="shared" si="169"/>
        <v>0</v>
      </c>
      <c r="K585" s="10">
        <f t="shared" si="170"/>
        <v>0</v>
      </c>
    </row>
    <row r="586" spans="1:11" x14ac:dyDescent="0.25">
      <c r="A586" t="str">
        <f t="shared" si="168"/>
        <v>b</v>
      </c>
      <c r="B586" s="8"/>
      <c r="C586" s="9" t="s">
        <v>16</v>
      </c>
      <c r="D586" s="43"/>
      <c r="E586" s="10">
        <f t="shared" si="163"/>
        <v>0</v>
      </c>
      <c r="F586" s="10"/>
      <c r="G586" s="10"/>
      <c r="H586" s="10"/>
      <c r="I586" s="10"/>
      <c r="J586" s="10">
        <f t="shared" si="169"/>
        <v>0</v>
      </c>
      <c r="K586" s="10">
        <f t="shared" si="170"/>
        <v>0</v>
      </c>
    </row>
    <row r="587" spans="1:11" x14ac:dyDescent="0.25">
      <c r="A587" t="str">
        <f t="shared" si="168"/>
        <v>b</v>
      </c>
      <c r="B587" s="8"/>
      <c r="C587" s="9" t="s">
        <v>17</v>
      </c>
      <c r="D587" s="43"/>
      <c r="E587" s="10">
        <f t="shared" si="163"/>
        <v>0</v>
      </c>
      <c r="F587" s="10"/>
      <c r="G587" s="10"/>
      <c r="H587" s="10"/>
      <c r="I587" s="10"/>
      <c r="J587" s="10">
        <f t="shared" si="169"/>
        <v>0</v>
      </c>
      <c r="K587" s="10">
        <f t="shared" si="170"/>
        <v>0</v>
      </c>
    </row>
    <row r="588" spans="1:11" x14ac:dyDescent="0.25">
      <c r="A588" t="str">
        <f t="shared" si="168"/>
        <v>b</v>
      </c>
      <c r="B588" s="5"/>
      <c r="C588" s="6" t="s">
        <v>18</v>
      </c>
      <c r="D588" s="45"/>
      <c r="E588" s="7">
        <f t="shared" ref="E588:E626" si="173">SUM(F588,G588,H588,I588)</f>
        <v>0</v>
      </c>
      <c r="F588" s="7">
        <v>0</v>
      </c>
      <c r="G588" s="7">
        <v>0</v>
      </c>
      <c r="H588" s="7">
        <v>0</v>
      </c>
      <c r="I588" s="7">
        <v>0</v>
      </c>
      <c r="J588" s="7">
        <f t="shared" si="169"/>
        <v>0</v>
      </c>
      <c r="K588" s="7">
        <f t="shared" si="170"/>
        <v>0</v>
      </c>
    </row>
    <row r="589" spans="1:11" x14ac:dyDescent="0.25">
      <c r="A589" t="str">
        <f t="shared" si="168"/>
        <v>b</v>
      </c>
      <c r="B589" s="5"/>
      <c r="C589" s="6" t="s">
        <v>19</v>
      </c>
      <c r="D589" s="45"/>
      <c r="E589" s="7">
        <f t="shared" si="173"/>
        <v>0</v>
      </c>
      <c r="F589" s="7">
        <v>0</v>
      </c>
      <c r="G589" s="7">
        <v>0</v>
      </c>
      <c r="H589" s="7">
        <v>0</v>
      </c>
      <c r="I589" s="7">
        <v>0</v>
      </c>
      <c r="J589" s="7">
        <f t="shared" si="169"/>
        <v>0</v>
      </c>
      <c r="K589" s="7">
        <f t="shared" si="170"/>
        <v>0</v>
      </c>
    </row>
    <row r="590" spans="1:11" ht="15.75" thickBot="1" x14ac:dyDescent="0.3">
      <c r="A590" t="str">
        <f t="shared" si="168"/>
        <v>b</v>
      </c>
      <c r="B590" s="11"/>
      <c r="C590" s="12" t="s">
        <v>20</v>
      </c>
      <c r="D590" s="46"/>
      <c r="E590" s="13">
        <f t="shared" si="173"/>
        <v>0</v>
      </c>
      <c r="F590" s="13">
        <v>0</v>
      </c>
      <c r="G590" s="13">
        <v>0</v>
      </c>
      <c r="H590" s="13">
        <v>0</v>
      </c>
      <c r="I590" s="13">
        <v>0</v>
      </c>
      <c r="J590" s="13">
        <f t="shared" si="169"/>
        <v>0</v>
      </c>
      <c r="K590" s="13">
        <f t="shared" si="170"/>
        <v>0</v>
      </c>
    </row>
    <row r="591" spans="1:11" ht="32.25" customHeight="1" thickTop="1" thickBot="1" x14ac:dyDescent="0.3">
      <c r="A591" t="str">
        <f t="shared" si="168"/>
        <v>b</v>
      </c>
      <c r="B591" s="16" t="s">
        <v>105</v>
      </c>
      <c r="C591" s="4" t="s">
        <v>106</v>
      </c>
      <c r="D591" s="44"/>
      <c r="E591" s="4">
        <f t="shared" si="173"/>
        <v>0</v>
      </c>
      <c r="F591" s="4">
        <f>SUM(F592,F600,F601,F602)</f>
        <v>0</v>
      </c>
      <c r="G591" s="4">
        <f t="shared" ref="G591:I591" si="174">SUM(G592,G600,G601,G602)</f>
        <v>0</v>
      </c>
      <c r="H591" s="4">
        <f t="shared" si="174"/>
        <v>0</v>
      </c>
      <c r="I591" s="4">
        <f t="shared" si="174"/>
        <v>0</v>
      </c>
      <c r="J591" s="4">
        <f t="shared" si="169"/>
        <v>0</v>
      </c>
      <c r="K591" s="4">
        <f t="shared" si="170"/>
        <v>0</v>
      </c>
    </row>
    <row r="592" spans="1:11" ht="15.75" thickTop="1" x14ac:dyDescent="0.25">
      <c r="A592" t="str">
        <f t="shared" si="168"/>
        <v>b</v>
      </c>
      <c r="B592" s="5"/>
      <c r="C592" s="6" t="s">
        <v>10</v>
      </c>
      <c r="D592" s="45"/>
      <c r="E592" s="7">
        <f t="shared" si="173"/>
        <v>0</v>
      </c>
      <c r="F592" s="7">
        <f>SUM(F593:F599)</f>
        <v>0</v>
      </c>
      <c r="G592" s="7">
        <f t="shared" ref="G592:I592" si="175">SUM(G593:G599)</f>
        <v>0</v>
      </c>
      <c r="H592" s="7">
        <f t="shared" si="175"/>
        <v>0</v>
      </c>
      <c r="I592" s="7">
        <f t="shared" si="175"/>
        <v>0</v>
      </c>
      <c r="J592" s="7">
        <f t="shared" si="169"/>
        <v>0</v>
      </c>
      <c r="K592" s="7">
        <f t="shared" si="170"/>
        <v>0</v>
      </c>
    </row>
    <row r="593" spans="1:11" x14ac:dyDescent="0.25">
      <c r="A593" t="str">
        <f t="shared" si="168"/>
        <v>b</v>
      </c>
      <c r="B593" s="8"/>
      <c r="C593" s="9" t="s">
        <v>11</v>
      </c>
      <c r="D593" s="43"/>
      <c r="E593" s="10">
        <f t="shared" si="173"/>
        <v>0</v>
      </c>
      <c r="F593" s="10"/>
      <c r="G593" s="10"/>
      <c r="H593" s="10"/>
      <c r="I593" s="10"/>
      <c r="J593" s="10">
        <f t="shared" si="169"/>
        <v>0</v>
      </c>
      <c r="K593" s="10">
        <f t="shared" si="170"/>
        <v>0</v>
      </c>
    </row>
    <row r="594" spans="1:11" x14ac:dyDescent="0.25">
      <c r="A594" t="str">
        <f t="shared" si="168"/>
        <v>b</v>
      </c>
      <c r="B594" s="8"/>
      <c r="C594" s="9" t="s">
        <v>12</v>
      </c>
      <c r="D594" s="43"/>
      <c r="E594" s="10">
        <f t="shared" si="173"/>
        <v>0</v>
      </c>
      <c r="F594" s="10"/>
      <c r="G594" s="10"/>
      <c r="H594" s="10"/>
      <c r="I594" s="10"/>
      <c r="J594" s="10">
        <f t="shared" si="169"/>
        <v>0</v>
      </c>
      <c r="K594" s="10">
        <f t="shared" si="170"/>
        <v>0</v>
      </c>
    </row>
    <row r="595" spans="1:11" x14ac:dyDescent="0.25">
      <c r="A595" t="str">
        <f t="shared" si="168"/>
        <v>b</v>
      </c>
      <c r="B595" s="8"/>
      <c r="C595" s="9" t="s">
        <v>13</v>
      </c>
      <c r="D595" s="43"/>
      <c r="E595" s="10">
        <f t="shared" si="173"/>
        <v>0</v>
      </c>
      <c r="F595" s="10"/>
      <c r="G595" s="10"/>
      <c r="H595" s="10"/>
      <c r="I595" s="10"/>
      <c r="J595" s="10">
        <f t="shared" si="169"/>
        <v>0</v>
      </c>
      <c r="K595" s="10">
        <f t="shared" si="170"/>
        <v>0</v>
      </c>
    </row>
    <row r="596" spans="1:11" x14ac:dyDescent="0.25">
      <c r="A596" t="str">
        <f t="shared" si="168"/>
        <v>b</v>
      </c>
      <c r="B596" s="8"/>
      <c r="C596" s="9" t="s">
        <v>14</v>
      </c>
      <c r="D596" s="43"/>
      <c r="E596" s="10">
        <f t="shared" si="173"/>
        <v>0</v>
      </c>
      <c r="F596" s="10"/>
      <c r="G596" s="10"/>
      <c r="H596" s="10"/>
      <c r="I596" s="10"/>
      <c r="J596" s="10">
        <f t="shared" si="169"/>
        <v>0</v>
      </c>
      <c r="K596" s="10">
        <f t="shared" si="170"/>
        <v>0</v>
      </c>
    </row>
    <row r="597" spans="1:11" x14ac:dyDescent="0.25">
      <c r="A597" t="str">
        <f t="shared" si="168"/>
        <v>b</v>
      </c>
      <c r="B597" s="8"/>
      <c r="C597" s="9" t="s">
        <v>15</v>
      </c>
      <c r="D597" s="43"/>
      <c r="E597" s="10">
        <f t="shared" si="173"/>
        <v>0</v>
      </c>
      <c r="F597" s="10"/>
      <c r="G597" s="10"/>
      <c r="H597" s="10"/>
      <c r="I597" s="10"/>
      <c r="J597" s="10">
        <f t="shared" si="169"/>
        <v>0</v>
      </c>
      <c r="K597" s="10">
        <f t="shared" si="170"/>
        <v>0</v>
      </c>
    </row>
    <row r="598" spans="1:11" x14ac:dyDescent="0.25">
      <c r="A598" t="str">
        <f t="shared" si="168"/>
        <v>b</v>
      </c>
      <c r="B598" s="8"/>
      <c r="C598" s="9" t="s">
        <v>16</v>
      </c>
      <c r="D598" s="43"/>
      <c r="E598" s="10">
        <f t="shared" si="173"/>
        <v>0</v>
      </c>
      <c r="F598" s="10"/>
      <c r="G598" s="10"/>
      <c r="H598" s="10"/>
      <c r="I598" s="10"/>
      <c r="J598" s="10">
        <f t="shared" si="169"/>
        <v>0</v>
      </c>
      <c r="K598" s="10">
        <f t="shared" si="170"/>
        <v>0</v>
      </c>
    </row>
    <row r="599" spans="1:11" x14ac:dyDescent="0.25">
      <c r="A599" t="str">
        <f t="shared" si="168"/>
        <v>b</v>
      </c>
      <c r="B599" s="8"/>
      <c r="C599" s="9" t="s">
        <v>17</v>
      </c>
      <c r="D599" s="43"/>
      <c r="E599" s="10">
        <f t="shared" si="173"/>
        <v>0</v>
      </c>
      <c r="F599" s="10"/>
      <c r="G599" s="10"/>
      <c r="H599" s="10"/>
      <c r="I599" s="10"/>
      <c r="J599" s="10">
        <f t="shared" si="169"/>
        <v>0</v>
      </c>
      <c r="K599" s="10">
        <f t="shared" si="170"/>
        <v>0</v>
      </c>
    </row>
    <row r="600" spans="1:11" x14ac:dyDescent="0.25">
      <c r="A600" t="str">
        <f t="shared" si="168"/>
        <v>b</v>
      </c>
      <c r="B600" s="5"/>
      <c r="C600" s="6" t="s">
        <v>18</v>
      </c>
      <c r="D600" s="45"/>
      <c r="E600" s="7">
        <f t="shared" si="173"/>
        <v>0</v>
      </c>
      <c r="F600" s="7">
        <v>0</v>
      </c>
      <c r="G600" s="7">
        <v>0</v>
      </c>
      <c r="H600" s="7">
        <v>0</v>
      </c>
      <c r="I600" s="7">
        <v>0</v>
      </c>
      <c r="J600" s="7">
        <f t="shared" si="169"/>
        <v>0</v>
      </c>
      <c r="K600" s="7">
        <f t="shared" si="170"/>
        <v>0</v>
      </c>
    </row>
    <row r="601" spans="1:11" x14ac:dyDescent="0.25">
      <c r="A601" t="str">
        <f t="shared" si="168"/>
        <v>b</v>
      </c>
      <c r="B601" s="5"/>
      <c r="C601" s="6" t="s">
        <v>19</v>
      </c>
      <c r="D601" s="45"/>
      <c r="E601" s="7">
        <f t="shared" si="173"/>
        <v>0</v>
      </c>
      <c r="F601" s="7">
        <v>0</v>
      </c>
      <c r="G601" s="7">
        <v>0</v>
      </c>
      <c r="H601" s="7">
        <v>0</v>
      </c>
      <c r="I601" s="7">
        <v>0</v>
      </c>
      <c r="J601" s="7">
        <f t="shared" si="169"/>
        <v>0</v>
      </c>
      <c r="K601" s="7">
        <f t="shared" si="170"/>
        <v>0</v>
      </c>
    </row>
    <row r="602" spans="1:11" ht="15.75" thickBot="1" x14ac:dyDescent="0.3">
      <c r="A602" t="str">
        <f t="shared" si="168"/>
        <v>b</v>
      </c>
      <c r="B602" s="11"/>
      <c r="C602" s="12" t="s">
        <v>20</v>
      </c>
      <c r="D602" s="46"/>
      <c r="E602" s="13">
        <f t="shared" si="173"/>
        <v>0</v>
      </c>
      <c r="F602" s="13">
        <v>0</v>
      </c>
      <c r="G602" s="13">
        <v>0</v>
      </c>
      <c r="H602" s="13">
        <v>0</v>
      </c>
      <c r="I602" s="13">
        <v>0</v>
      </c>
      <c r="J602" s="13">
        <f t="shared" si="169"/>
        <v>0</v>
      </c>
      <c r="K602" s="13">
        <f t="shared" si="170"/>
        <v>0</v>
      </c>
    </row>
    <row r="603" spans="1:11" ht="32.25" customHeight="1" thickTop="1" thickBot="1" x14ac:dyDescent="0.3">
      <c r="A603" t="str">
        <f t="shared" si="168"/>
        <v>b</v>
      </c>
      <c r="B603" s="16" t="s">
        <v>107</v>
      </c>
      <c r="C603" s="4" t="s">
        <v>108</v>
      </c>
      <c r="D603" s="44"/>
      <c r="E603" s="4">
        <f t="shared" si="173"/>
        <v>0</v>
      </c>
      <c r="F603" s="4">
        <f>SUM(F604,F612,F613,F614)</f>
        <v>0</v>
      </c>
      <c r="G603" s="4">
        <f t="shared" ref="G603:I603" si="176">SUM(G604,G612,G613,G614)</f>
        <v>0</v>
      </c>
      <c r="H603" s="4">
        <f t="shared" si="176"/>
        <v>0</v>
      </c>
      <c r="I603" s="4">
        <f t="shared" si="176"/>
        <v>0</v>
      </c>
      <c r="J603" s="4">
        <f t="shared" si="169"/>
        <v>0</v>
      </c>
      <c r="K603" s="4">
        <f t="shared" si="170"/>
        <v>0</v>
      </c>
    </row>
    <row r="604" spans="1:11" ht="15.75" thickTop="1" x14ac:dyDescent="0.25">
      <c r="A604" t="str">
        <f t="shared" si="168"/>
        <v>b</v>
      </c>
      <c r="B604" s="5"/>
      <c r="C604" s="6" t="s">
        <v>10</v>
      </c>
      <c r="D604" s="45"/>
      <c r="E604" s="7">
        <f t="shared" si="173"/>
        <v>0</v>
      </c>
      <c r="F604" s="7">
        <f>SUM(F605:F611)</f>
        <v>0</v>
      </c>
      <c r="G604" s="7">
        <f t="shared" ref="G604:I604" si="177">SUM(G605:G611)</f>
        <v>0</v>
      </c>
      <c r="H604" s="7">
        <f t="shared" si="177"/>
        <v>0</v>
      </c>
      <c r="I604" s="7">
        <f t="shared" si="177"/>
        <v>0</v>
      </c>
      <c r="J604" s="7">
        <f t="shared" si="169"/>
        <v>0</v>
      </c>
      <c r="K604" s="7">
        <f t="shared" si="170"/>
        <v>0</v>
      </c>
    </row>
    <row r="605" spans="1:11" x14ac:dyDescent="0.25">
      <c r="A605" t="str">
        <f t="shared" si="168"/>
        <v>b</v>
      </c>
      <c r="B605" s="8"/>
      <c r="C605" s="9" t="s">
        <v>11</v>
      </c>
      <c r="D605" s="43"/>
      <c r="E605" s="10">
        <f t="shared" si="173"/>
        <v>0</v>
      </c>
      <c r="F605" s="10"/>
      <c r="G605" s="10"/>
      <c r="H605" s="10"/>
      <c r="I605" s="10"/>
      <c r="J605" s="10">
        <f t="shared" si="169"/>
        <v>0</v>
      </c>
      <c r="K605" s="10">
        <f t="shared" si="170"/>
        <v>0</v>
      </c>
    </row>
    <row r="606" spans="1:11" x14ac:dyDescent="0.25">
      <c r="A606" t="str">
        <f t="shared" si="168"/>
        <v>b</v>
      </c>
      <c r="B606" s="8"/>
      <c r="C606" s="9" t="s">
        <v>12</v>
      </c>
      <c r="D606" s="43"/>
      <c r="E606" s="10">
        <f t="shared" si="173"/>
        <v>0</v>
      </c>
      <c r="F606" s="10"/>
      <c r="G606" s="10"/>
      <c r="H606" s="10"/>
      <c r="I606" s="10"/>
      <c r="J606" s="10">
        <f t="shared" si="169"/>
        <v>0</v>
      </c>
      <c r="K606" s="10">
        <f t="shared" si="170"/>
        <v>0</v>
      </c>
    </row>
    <row r="607" spans="1:11" x14ac:dyDescent="0.25">
      <c r="A607" t="str">
        <f t="shared" si="168"/>
        <v>b</v>
      </c>
      <c r="B607" s="8"/>
      <c r="C607" s="9" t="s">
        <v>13</v>
      </c>
      <c r="D607" s="43"/>
      <c r="E607" s="10">
        <f t="shared" si="173"/>
        <v>0</v>
      </c>
      <c r="F607" s="10"/>
      <c r="G607" s="10"/>
      <c r="H607" s="10"/>
      <c r="I607" s="10"/>
      <c r="J607" s="10">
        <f t="shared" si="169"/>
        <v>0</v>
      </c>
      <c r="K607" s="10">
        <f t="shared" si="170"/>
        <v>0</v>
      </c>
    </row>
    <row r="608" spans="1:11" x14ac:dyDescent="0.25">
      <c r="A608" t="str">
        <f t="shared" si="168"/>
        <v>b</v>
      </c>
      <c r="B608" s="8"/>
      <c r="C608" s="9" t="s">
        <v>14</v>
      </c>
      <c r="D608" s="43"/>
      <c r="E608" s="10">
        <f t="shared" si="173"/>
        <v>0</v>
      </c>
      <c r="F608" s="10"/>
      <c r="G608" s="10"/>
      <c r="H608" s="10"/>
      <c r="I608" s="10"/>
      <c r="J608" s="10">
        <f t="shared" si="169"/>
        <v>0</v>
      </c>
      <c r="K608" s="10">
        <f t="shared" si="170"/>
        <v>0</v>
      </c>
    </row>
    <row r="609" spans="1:11" x14ac:dyDescent="0.25">
      <c r="A609" t="str">
        <f t="shared" si="168"/>
        <v>b</v>
      </c>
      <c r="B609" s="8"/>
      <c r="C609" s="9" t="s">
        <v>15</v>
      </c>
      <c r="D609" s="43"/>
      <c r="E609" s="10">
        <f t="shared" si="173"/>
        <v>0</v>
      </c>
      <c r="F609" s="10"/>
      <c r="G609" s="10"/>
      <c r="H609" s="10"/>
      <c r="I609" s="10"/>
      <c r="J609" s="10">
        <f t="shared" si="169"/>
        <v>0</v>
      </c>
      <c r="K609" s="10">
        <f t="shared" si="170"/>
        <v>0</v>
      </c>
    </row>
    <row r="610" spans="1:11" x14ac:dyDescent="0.25">
      <c r="A610" t="str">
        <f t="shared" si="168"/>
        <v>b</v>
      </c>
      <c r="B610" s="8"/>
      <c r="C610" s="9" t="s">
        <v>16</v>
      </c>
      <c r="D610" s="43"/>
      <c r="E610" s="10">
        <f t="shared" si="173"/>
        <v>0</v>
      </c>
      <c r="F610" s="10"/>
      <c r="G610" s="10"/>
      <c r="H610" s="10"/>
      <c r="I610" s="10"/>
      <c r="J610" s="10">
        <f t="shared" si="169"/>
        <v>0</v>
      </c>
      <c r="K610" s="10">
        <f t="shared" si="170"/>
        <v>0</v>
      </c>
    </row>
    <row r="611" spans="1:11" x14ac:dyDescent="0.25">
      <c r="A611" t="str">
        <f t="shared" si="168"/>
        <v>b</v>
      </c>
      <c r="B611" s="8"/>
      <c r="C611" s="9" t="s">
        <v>17</v>
      </c>
      <c r="D611" s="43"/>
      <c r="E611" s="10">
        <f t="shared" si="173"/>
        <v>0</v>
      </c>
      <c r="F611" s="10"/>
      <c r="G611" s="10"/>
      <c r="H611" s="10"/>
      <c r="I611" s="10"/>
      <c r="J611" s="10">
        <f t="shared" si="169"/>
        <v>0</v>
      </c>
      <c r="K611" s="10">
        <f t="shared" si="170"/>
        <v>0</v>
      </c>
    </row>
    <row r="612" spans="1:11" x14ac:dyDescent="0.25">
      <c r="A612" t="str">
        <f t="shared" si="168"/>
        <v>b</v>
      </c>
      <c r="B612" s="5"/>
      <c r="C612" s="6" t="s">
        <v>18</v>
      </c>
      <c r="D612" s="45"/>
      <c r="E612" s="7">
        <f t="shared" si="173"/>
        <v>0</v>
      </c>
      <c r="F612" s="7">
        <v>0</v>
      </c>
      <c r="G612" s="7">
        <v>0</v>
      </c>
      <c r="H612" s="7">
        <v>0</v>
      </c>
      <c r="I612" s="7">
        <v>0</v>
      </c>
      <c r="J612" s="7">
        <f t="shared" si="169"/>
        <v>0</v>
      </c>
      <c r="K612" s="7">
        <f t="shared" si="170"/>
        <v>0</v>
      </c>
    </row>
    <row r="613" spans="1:11" x14ac:dyDescent="0.25">
      <c r="A613" t="str">
        <f t="shared" si="168"/>
        <v>b</v>
      </c>
      <c r="B613" s="5"/>
      <c r="C613" s="6" t="s">
        <v>19</v>
      </c>
      <c r="D613" s="45"/>
      <c r="E613" s="7">
        <f t="shared" si="173"/>
        <v>0</v>
      </c>
      <c r="F613" s="7">
        <v>0</v>
      </c>
      <c r="G613" s="7">
        <v>0</v>
      </c>
      <c r="H613" s="7">
        <v>0</v>
      </c>
      <c r="I613" s="7">
        <v>0</v>
      </c>
      <c r="J613" s="7">
        <f t="shared" si="169"/>
        <v>0</v>
      </c>
      <c r="K613" s="7">
        <f t="shared" si="170"/>
        <v>0</v>
      </c>
    </row>
    <row r="614" spans="1:11" ht="15.75" thickBot="1" x14ac:dyDescent="0.3">
      <c r="A614" t="str">
        <f t="shared" si="168"/>
        <v>b</v>
      </c>
      <c r="B614" s="11"/>
      <c r="C614" s="12" t="s">
        <v>20</v>
      </c>
      <c r="D614" s="46"/>
      <c r="E614" s="13">
        <f t="shared" si="173"/>
        <v>0</v>
      </c>
      <c r="F614" s="13">
        <v>0</v>
      </c>
      <c r="G614" s="13">
        <v>0</v>
      </c>
      <c r="H614" s="13">
        <v>0</v>
      </c>
      <c r="I614" s="13">
        <v>0</v>
      </c>
      <c r="J614" s="13">
        <f t="shared" si="169"/>
        <v>0</v>
      </c>
      <c r="K614" s="13">
        <f t="shared" si="170"/>
        <v>0</v>
      </c>
    </row>
    <row r="615" spans="1:11" ht="32.25" customHeight="1" thickTop="1" thickBot="1" x14ac:dyDescent="0.3">
      <c r="A615" t="str">
        <f t="shared" si="168"/>
        <v>b</v>
      </c>
      <c r="B615" s="16" t="s">
        <v>109</v>
      </c>
      <c r="C615" s="4" t="s">
        <v>110</v>
      </c>
      <c r="D615" s="44"/>
      <c r="E615" s="4">
        <f t="shared" si="173"/>
        <v>0</v>
      </c>
      <c r="F615" s="4">
        <f>SUM(F616,F624,F625,F626)</f>
        <v>0</v>
      </c>
      <c r="G615" s="4">
        <f t="shared" ref="G615:I615" si="178">SUM(G616,G624,G625,G626)</f>
        <v>0</v>
      </c>
      <c r="H615" s="4">
        <f t="shared" si="178"/>
        <v>0</v>
      </c>
      <c r="I615" s="4">
        <f t="shared" si="178"/>
        <v>0</v>
      </c>
      <c r="J615" s="4">
        <f t="shared" si="169"/>
        <v>0</v>
      </c>
      <c r="K615" s="4">
        <f t="shared" si="170"/>
        <v>0</v>
      </c>
    </row>
    <row r="616" spans="1:11" ht="15.75" thickTop="1" x14ac:dyDescent="0.25">
      <c r="A616" t="str">
        <f t="shared" si="168"/>
        <v>b</v>
      </c>
      <c r="B616" s="5"/>
      <c r="C616" s="6" t="s">
        <v>10</v>
      </c>
      <c r="D616" s="45"/>
      <c r="E616" s="7">
        <f t="shared" si="173"/>
        <v>0</v>
      </c>
      <c r="F616" s="7">
        <f>SUM(F617:F623)</f>
        <v>0</v>
      </c>
      <c r="G616" s="7">
        <f t="shared" ref="G616:I616" si="179">SUM(G617:G623)</f>
        <v>0</v>
      </c>
      <c r="H616" s="7">
        <f t="shared" si="179"/>
        <v>0</v>
      </c>
      <c r="I616" s="7">
        <f t="shared" si="179"/>
        <v>0</v>
      </c>
      <c r="J616" s="7">
        <f t="shared" si="169"/>
        <v>0</v>
      </c>
      <c r="K616" s="7">
        <f t="shared" si="170"/>
        <v>0</v>
      </c>
    </row>
    <row r="617" spans="1:11" x14ac:dyDescent="0.25">
      <c r="A617" t="str">
        <f t="shared" si="168"/>
        <v>b</v>
      </c>
      <c r="B617" s="8"/>
      <c r="C617" s="9" t="s">
        <v>11</v>
      </c>
      <c r="D617" s="43"/>
      <c r="E617" s="10">
        <f t="shared" si="173"/>
        <v>0</v>
      </c>
      <c r="F617" s="10"/>
      <c r="G617" s="10"/>
      <c r="H617" s="10"/>
      <c r="I617" s="10"/>
      <c r="J617" s="10">
        <f t="shared" si="169"/>
        <v>0</v>
      </c>
      <c r="K617" s="10">
        <f t="shared" si="170"/>
        <v>0</v>
      </c>
    </row>
    <row r="618" spans="1:11" x14ac:dyDescent="0.25">
      <c r="A618" t="str">
        <f t="shared" si="168"/>
        <v>b</v>
      </c>
      <c r="B618" s="8"/>
      <c r="C618" s="9" t="s">
        <v>12</v>
      </c>
      <c r="D618" s="43"/>
      <c r="E618" s="10">
        <f t="shared" si="173"/>
        <v>0</v>
      </c>
      <c r="F618" s="10"/>
      <c r="G618" s="10"/>
      <c r="H618" s="10"/>
      <c r="I618" s="10"/>
      <c r="J618" s="10">
        <f t="shared" si="169"/>
        <v>0</v>
      </c>
      <c r="K618" s="10">
        <f t="shared" si="170"/>
        <v>0</v>
      </c>
    </row>
    <row r="619" spans="1:11" x14ac:dyDescent="0.25">
      <c r="A619" t="str">
        <f t="shared" si="168"/>
        <v>b</v>
      </c>
      <c r="B619" s="8"/>
      <c r="C619" s="9" t="s">
        <v>13</v>
      </c>
      <c r="D619" s="43"/>
      <c r="E619" s="10">
        <f t="shared" si="173"/>
        <v>0</v>
      </c>
      <c r="F619" s="10"/>
      <c r="G619" s="10"/>
      <c r="H619" s="10"/>
      <c r="I619" s="10"/>
      <c r="J619" s="10">
        <f t="shared" si="169"/>
        <v>0</v>
      </c>
      <c r="K619" s="10">
        <f t="shared" si="170"/>
        <v>0</v>
      </c>
    </row>
    <row r="620" spans="1:11" x14ac:dyDescent="0.25">
      <c r="A620" t="str">
        <f t="shared" si="168"/>
        <v>b</v>
      </c>
      <c r="B620" s="8"/>
      <c r="C620" s="9" t="s">
        <v>14</v>
      </c>
      <c r="D620" s="43"/>
      <c r="E620" s="10">
        <f t="shared" si="173"/>
        <v>0</v>
      </c>
      <c r="F620" s="10"/>
      <c r="G620" s="10"/>
      <c r="H620" s="10"/>
      <c r="I620" s="10"/>
      <c r="J620" s="10">
        <f t="shared" si="169"/>
        <v>0</v>
      </c>
      <c r="K620" s="10">
        <f t="shared" si="170"/>
        <v>0</v>
      </c>
    </row>
    <row r="621" spans="1:11" x14ac:dyDescent="0.25">
      <c r="A621" t="str">
        <f t="shared" si="168"/>
        <v>b</v>
      </c>
      <c r="B621" s="8"/>
      <c r="C621" s="9" t="s">
        <v>15</v>
      </c>
      <c r="D621" s="43"/>
      <c r="E621" s="10">
        <f t="shared" si="173"/>
        <v>0</v>
      </c>
      <c r="F621" s="10"/>
      <c r="G621" s="10"/>
      <c r="H621" s="10"/>
      <c r="I621" s="10"/>
      <c r="J621" s="10">
        <f t="shared" si="169"/>
        <v>0</v>
      </c>
      <c r="K621" s="10">
        <f t="shared" si="170"/>
        <v>0</v>
      </c>
    </row>
    <row r="622" spans="1:11" x14ac:dyDescent="0.25">
      <c r="A622" t="str">
        <f t="shared" si="168"/>
        <v>b</v>
      </c>
      <c r="B622" s="8"/>
      <c r="C622" s="9" t="s">
        <v>16</v>
      </c>
      <c r="D622" s="43"/>
      <c r="E622" s="10">
        <f t="shared" si="173"/>
        <v>0</v>
      </c>
      <c r="F622" s="10"/>
      <c r="G622" s="10"/>
      <c r="H622" s="10"/>
      <c r="I622" s="10"/>
      <c r="J622" s="10">
        <f t="shared" si="169"/>
        <v>0</v>
      </c>
      <c r="K622" s="10">
        <f t="shared" si="170"/>
        <v>0</v>
      </c>
    </row>
    <row r="623" spans="1:11" x14ac:dyDescent="0.25">
      <c r="A623" t="str">
        <f t="shared" si="168"/>
        <v>b</v>
      </c>
      <c r="B623" s="8"/>
      <c r="C623" s="9" t="s">
        <v>17</v>
      </c>
      <c r="D623" s="43"/>
      <c r="E623" s="10">
        <f t="shared" si="173"/>
        <v>0</v>
      </c>
      <c r="F623" s="10"/>
      <c r="G623" s="10"/>
      <c r="H623" s="10"/>
      <c r="I623" s="10"/>
      <c r="J623" s="10">
        <f t="shared" si="169"/>
        <v>0</v>
      </c>
      <c r="K623" s="10">
        <f t="shared" si="170"/>
        <v>0</v>
      </c>
    </row>
    <row r="624" spans="1:11" x14ac:dyDescent="0.25">
      <c r="A624" t="str">
        <f t="shared" si="168"/>
        <v>b</v>
      </c>
      <c r="B624" s="5"/>
      <c r="C624" s="6" t="s">
        <v>18</v>
      </c>
      <c r="D624" s="45"/>
      <c r="E624" s="7">
        <f t="shared" si="173"/>
        <v>0</v>
      </c>
      <c r="F624" s="7">
        <v>0</v>
      </c>
      <c r="G624" s="7">
        <v>0</v>
      </c>
      <c r="H624" s="7">
        <v>0</v>
      </c>
      <c r="I624" s="7">
        <v>0</v>
      </c>
      <c r="J624" s="7">
        <f t="shared" si="169"/>
        <v>0</v>
      </c>
      <c r="K624" s="7">
        <f t="shared" si="170"/>
        <v>0</v>
      </c>
    </row>
    <row r="625" spans="1:11" x14ac:dyDescent="0.25">
      <c r="A625" t="str">
        <f t="shared" si="168"/>
        <v>b</v>
      </c>
      <c r="B625" s="5"/>
      <c r="C625" s="6" t="s">
        <v>19</v>
      </c>
      <c r="D625" s="45"/>
      <c r="E625" s="7">
        <f t="shared" si="173"/>
        <v>0</v>
      </c>
      <c r="F625" s="7">
        <v>0</v>
      </c>
      <c r="G625" s="7">
        <v>0</v>
      </c>
      <c r="H625" s="7">
        <v>0</v>
      </c>
      <c r="I625" s="7">
        <v>0</v>
      </c>
      <c r="J625" s="7">
        <f t="shared" si="169"/>
        <v>0</v>
      </c>
      <c r="K625" s="7">
        <f t="shared" si="170"/>
        <v>0</v>
      </c>
    </row>
    <row r="626" spans="1:11" ht="15.75" thickBot="1" x14ac:dyDescent="0.3">
      <c r="A626" t="str">
        <f t="shared" si="168"/>
        <v>b</v>
      </c>
      <c r="B626" s="11"/>
      <c r="C626" s="12" t="s">
        <v>20</v>
      </c>
      <c r="D626" s="46"/>
      <c r="E626" s="13">
        <f t="shared" si="173"/>
        <v>0</v>
      </c>
      <c r="F626" s="13">
        <v>0</v>
      </c>
      <c r="G626" s="13">
        <v>0</v>
      </c>
      <c r="H626" s="13">
        <v>0</v>
      </c>
      <c r="I626" s="13">
        <v>0</v>
      </c>
      <c r="J626" s="13">
        <f t="shared" si="169"/>
        <v>0</v>
      </c>
      <c r="K626" s="13">
        <f t="shared" si="170"/>
        <v>0</v>
      </c>
    </row>
    <row r="627" spans="1:11" ht="32.25" customHeight="1" thickTop="1" thickBot="1" x14ac:dyDescent="0.3">
      <c r="A627" t="str">
        <f t="shared" si="168"/>
        <v>b</v>
      </c>
      <c r="B627" s="16" t="s">
        <v>111</v>
      </c>
      <c r="C627" s="4" t="s">
        <v>112</v>
      </c>
      <c r="D627" s="44"/>
      <c r="E627" s="4">
        <f t="shared" ref="E627:E651" si="180">SUM(F627,G627,H627,I627)</f>
        <v>0</v>
      </c>
      <c r="F627" s="4">
        <f>SUM(F628,F636,F637,F638)</f>
        <v>0</v>
      </c>
      <c r="G627" s="4">
        <f t="shared" ref="G627:I627" si="181">SUM(G628,G636,G637,G638)</f>
        <v>0</v>
      </c>
      <c r="H627" s="4">
        <f t="shared" si="181"/>
        <v>0</v>
      </c>
      <c r="I627" s="4">
        <f t="shared" si="181"/>
        <v>0</v>
      </c>
      <c r="J627" s="4">
        <f t="shared" si="169"/>
        <v>0</v>
      </c>
      <c r="K627" s="4">
        <f t="shared" si="170"/>
        <v>0</v>
      </c>
    </row>
    <row r="628" spans="1:11" ht="15.75" thickTop="1" x14ac:dyDescent="0.25">
      <c r="A628" t="str">
        <f t="shared" si="168"/>
        <v>b</v>
      </c>
      <c r="B628" s="5"/>
      <c r="C628" s="6" t="s">
        <v>10</v>
      </c>
      <c r="D628" s="45"/>
      <c r="E628" s="7">
        <f t="shared" si="180"/>
        <v>0</v>
      </c>
      <c r="F628" s="7">
        <f>SUM(F629:F635)</f>
        <v>0</v>
      </c>
      <c r="G628" s="7">
        <f t="shared" ref="G628:I628" si="182">SUM(G629:G635)</f>
        <v>0</v>
      </c>
      <c r="H628" s="7">
        <f t="shared" si="182"/>
        <v>0</v>
      </c>
      <c r="I628" s="7">
        <f t="shared" si="182"/>
        <v>0</v>
      </c>
      <c r="J628" s="7">
        <f t="shared" si="169"/>
        <v>0</v>
      </c>
      <c r="K628" s="7">
        <f t="shared" si="170"/>
        <v>0</v>
      </c>
    </row>
    <row r="629" spans="1:11" x14ac:dyDescent="0.25">
      <c r="A629" t="str">
        <f t="shared" si="168"/>
        <v>b</v>
      </c>
      <c r="B629" s="8"/>
      <c r="C629" s="9" t="s">
        <v>11</v>
      </c>
      <c r="D629" s="43"/>
      <c r="E629" s="10">
        <f t="shared" si="180"/>
        <v>0</v>
      </c>
      <c r="F629" s="10">
        <v>0</v>
      </c>
      <c r="G629" s="10">
        <v>0</v>
      </c>
      <c r="H629" s="10">
        <v>0</v>
      </c>
      <c r="I629" s="10">
        <v>0</v>
      </c>
      <c r="J629" s="10">
        <f t="shared" si="169"/>
        <v>0</v>
      </c>
      <c r="K629" s="10">
        <f t="shared" si="170"/>
        <v>0</v>
      </c>
    </row>
    <row r="630" spans="1:11" x14ac:dyDescent="0.25">
      <c r="A630" t="str">
        <f t="shared" si="168"/>
        <v>b</v>
      </c>
      <c r="B630" s="8"/>
      <c r="C630" s="9" t="s">
        <v>12</v>
      </c>
      <c r="D630" s="43"/>
      <c r="E630" s="10">
        <f t="shared" si="180"/>
        <v>0</v>
      </c>
      <c r="F630" s="10">
        <v>0</v>
      </c>
      <c r="G630" s="10">
        <v>0</v>
      </c>
      <c r="H630" s="10">
        <v>0</v>
      </c>
      <c r="I630" s="10">
        <v>0</v>
      </c>
      <c r="J630" s="10">
        <f t="shared" si="169"/>
        <v>0</v>
      </c>
      <c r="K630" s="10">
        <f t="shared" si="170"/>
        <v>0</v>
      </c>
    </row>
    <row r="631" spans="1:11" x14ac:dyDescent="0.25">
      <c r="A631" t="str">
        <f t="shared" si="168"/>
        <v>b</v>
      </c>
      <c r="B631" s="8"/>
      <c r="C631" s="9" t="s">
        <v>13</v>
      </c>
      <c r="D631" s="43"/>
      <c r="E631" s="10">
        <f t="shared" si="180"/>
        <v>0</v>
      </c>
      <c r="F631" s="10">
        <v>0</v>
      </c>
      <c r="G631" s="10">
        <v>0</v>
      </c>
      <c r="H631" s="10">
        <v>0</v>
      </c>
      <c r="I631" s="10">
        <v>0</v>
      </c>
      <c r="J631" s="10">
        <f t="shared" si="169"/>
        <v>0</v>
      </c>
      <c r="K631" s="10">
        <f t="shared" si="170"/>
        <v>0</v>
      </c>
    </row>
    <row r="632" spans="1:11" x14ac:dyDescent="0.25">
      <c r="A632" t="str">
        <f t="shared" si="168"/>
        <v>b</v>
      </c>
      <c r="B632" s="8"/>
      <c r="C632" s="9" t="s">
        <v>14</v>
      </c>
      <c r="D632" s="43"/>
      <c r="E632" s="10">
        <f t="shared" si="180"/>
        <v>0</v>
      </c>
      <c r="F632" s="10">
        <v>0</v>
      </c>
      <c r="G632" s="10">
        <v>0</v>
      </c>
      <c r="H632" s="10">
        <v>0</v>
      </c>
      <c r="I632" s="10">
        <v>0</v>
      </c>
      <c r="J632" s="10">
        <f t="shared" si="169"/>
        <v>0</v>
      </c>
      <c r="K632" s="10">
        <f t="shared" si="170"/>
        <v>0</v>
      </c>
    </row>
    <row r="633" spans="1:11" x14ac:dyDescent="0.25">
      <c r="A633" t="str">
        <f t="shared" si="168"/>
        <v>b</v>
      </c>
      <c r="B633" s="8"/>
      <c r="C633" s="9" t="s">
        <v>15</v>
      </c>
      <c r="D633" s="43"/>
      <c r="E633" s="10">
        <f t="shared" si="180"/>
        <v>0</v>
      </c>
      <c r="F633" s="10">
        <v>0</v>
      </c>
      <c r="G633" s="10">
        <v>0</v>
      </c>
      <c r="H633" s="10">
        <v>0</v>
      </c>
      <c r="I633" s="10">
        <v>0</v>
      </c>
      <c r="J633" s="10">
        <f t="shared" si="169"/>
        <v>0</v>
      </c>
      <c r="K633" s="10">
        <f t="shared" si="170"/>
        <v>0</v>
      </c>
    </row>
    <row r="634" spans="1:11" x14ac:dyDescent="0.25">
      <c r="A634" t="str">
        <f t="shared" si="168"/>
        <v>b</v>
      </c>
      <c r="B634" s="8"/>
      <c r="C634" s="9" t="s">
        <v>16</v>
      </c>
      <c r="D634" s="43"/>
      <c r="E634" s="10">
        <f t="shared" si="180"/>
        <v>0</v>
      </c>
      <c r="F634" s="10">
        <v>0</v>
      </c>
      <c r="G634" s="10">
        <v>0</v>
      </c>
      <c r="H634" s="10">
        <v>0</v>
      </c>
      <c r="I634" s="10">
        <v>0</v>
      </c>
      <c r="J634" s="10">
        <f t="shared" si="169"/>
        <v>0</v>
      </c>
      <c r="K634" s="10">
        <f t="shared" si="170"/>
        <v>0</v>
      </c>
    </row>
    <row r="635" spans="1:11" x14ac:dyDescent="0.25">
      <c r="A635" t="str">
        <f t="shared" si="168"/>
        <v>b</v>
      </c>
      <c r="B635" s="8"/>
      <c r="C635" s="9" t="s">
        <v>17</v>
      </c>
      <c r="D635" s="43"/>
      <c r="E635" s="10">
        <f t="shared" si="180"/>
        <v>0</v>
      </c>
      <c r="F635" s="10">
        <v>0</v>
      </c>
      <c r="G635" s="10">
        <v>0</v>
      </c>
      <c r="H635" s="10">
        <v>0</v>
      </c>
      <c r="I635" s="10">
        <v>0</v>
      </c>
      <c r="J635" s="10">
        <f t="shared" si="169"/>
        <v>0</v>
      </c>
      <c r="K635" s="10">
        <f t="shared" si="170"/>
        <v>0</v>
      </c>
    </row>
    <row r="636" spans="1:11" x14ac:dyDescent="0.25">
      <c r="A636" t="str">
        <f t="shared" si="168"/>
        <v>b</v>
      </c>
      <c r="B636" s="5"/>
      <c r="C636" s="6" t="s">
        <v>18</v>
      </c>
      <c r="D636" s="45"/>
      <c r="E636" s="7">
        <f t="shared" si="180"/>
        <v>0</v>
      </c>
      <c r="F636" s="7">
        <v>0</v>
      </c>
      <c r="G636" s="7">
        <v>0</v>
      </c>
      <c r="H636" s="7">
        <v>0</v>
      </c>
      <c r="I636" s="7">
        <v>0</v>
      </c>
      <c r="J636" s="7">
        <f t="shared" si="169"/>
        <v>0</v>
      </c>
      <c r="K636" s="7">
        <f t="shared" si="170"/>
        <v>0</v>
      </c>
    </row>
    <row r="637" spans="1:11" x14ac:dyDescent="0.25">
      <c r="A637" t="str">
        <f t="shared" si="168"/>
        <v>b</v>
      </c>
      <c r="B637" s="5"/>
      <c r="C637" s="6" t="s">
        <v>19</v>
      </c>
      <c r="D637" s="45"/>
      <c r="E637" s="7">
        <f t="shared" si="180"/>
        <v>0</v>
      </c>
      <c r="F637" s="7">
        <v>0</v>
      </c>
      <c r="G637" s="7">
        <v>0</v>
      </c>
      <c r="H637" s="7">
        <v>0</v>
      </c>
      <c r="I637" s="7">
        <v>0</v>
      </c>
      <c r="J637" s="7">
        <f t="shared" si="169"/>
        <v>0</v>
      </c>
      <c r="K637" s="7">
        <f t="shared" si="170"/>
        <v>0</v>
      </c>
    </row>
    <row r="638" spans="1:11" ht="15.75" thickBot="1" x14ac:dyDescent="0.3">
      <c r="A638" t="str">
        <f t="shared" si="168"/>
        <v>b</v>
      </c>
      <c r="B638" s="11"/>
      <c r="C638" s="12" t="s">
        <v>20</v>
      </c>
      <c r="D638" s="46"/>
      <c r="E638" s="13">
        <f t="shared" si="180"/>
        <v>0</v>
      </c>
      <c r="F638" s="13">
        <v>0</v>
      </c>
      <c r="G638" s="13">
        <v>0</v>
      </c>
      <c r="H638" s="13">
        <v>0</v>
      </c>
      <c r="I638" s="13">
        <v>0</v>
      </c>
      <c r="J638" s="13">
        <f t="shared" si="169"/>
        <v>0</v>
      </c>
      <c r="K638" s="13">
        <f t="shared" si="170"/>
        <v>0</v>
      </c>
    </row>
    <row r="639" spans="1:11" ht="32.25" customHeight="1" thickTop="1" thickBot="1" x14ac:dyDescent="0.3">
      <c r="A639" t="str">
        <f t="shared" si="168"/>
        <v>a</v>
      </c>
      <c r="B639" s="16" t="s">
        <v>113</v>
      </c>
      <c r="C639" s="4" t="s">
        <v>114</v>
      </c>
      <c r="D639" s="44"/>
      <c r="E639" s="4">
        <f t="shared" si="180"/>
        <v>0</v>
      </c>
      <c r="F639" s="4">
        <f>F651</f>
        <v>-146000</v>
      </c>
      <c r="G639" s="4">
        <f t="shared" ref="G639:I639" si="183">G651</f>
        <v>146000</v>
      </c>
      <c r="H639" s="4">
        <f t="shared" si="183"/>
        <v>0</v>
      </c>
      <c r="I639" s="4">
        <f t="shared" si="183"/>
        <v>0</v>
      </c>
      <c r="J639" s="4">
        <f t="shared" si="169"/>
        <v>0</v>
      </c>
      <c r="K639" s="4">
        <f t="shared" si="170"/>
        <v>0</v>
      </c>
    </row>
    <row r="640" spans="1:11" ht="15.75" thickTop="1" x14ac:dyDescent="0.25">
      <c r="A640" t="str">
        <f t="shared" ref="A640:A703" si="184">IF(OR(E640&lt;&gt;0,F640&lt;&gt;0,G640&lt;&gt;0,H640&lt;&gt;0,I640&lt;&gt;0,),"a","b")</f>
        <v>a</v>
      </c>
      <c r="B640" s="5"/>
      <c r="C640" s="6" t="s">
        <v>10</v>
      </c>
      <c r="D640" s="45"/>
      <c r="E640" s="7">
        <f t="shared" si="180"/>
        <v>0</v>
      </c>
      <c r="F640" s="7">
        <f t="shared" ref="F640:I650" si="185">F652</f>
        <v>-146000</v>
      </c>
      <c r="G640" s="7">
        <f t="shared" si="185"/>
        <v>146000</v>
      </c>
      <c r="H640" s="7">
        <f t="shared" si="185"/>
        <v>0</v>
      </c>
      <c r="I640" s="7">
        <f t="shared" si="185"/>
        <v>0</v>
      </c>
      <c r="J640" s="7">
        <f t="shared" ref="J640:J703" si="186">SUM(F640,G640)</f>
        <v>0</v>
      </c>
      <c r="K640" s="7">
        <f t="shared" ref="K640:K703" si="187">SUM(F640,G640,H640)</f>
        <v>0</v>
      </c>
    </row>
    <row r="641" spans="1:11" x14ac:dyDescent="0.25">
      <c r="A641" t="str">
        <f t="shared" si="184"/>
        <v>b</v>
      </c>
      <c r="B641" s="8"/>
      <c r="C641" s="9" t="s">
        <v>11</v>
      </c>
      <c r="D641" s="43"/>
      <c r="E641" s="10">
        <f t="shared" si="180"/>
        <v>0</v>
      </c>
      <c r="F641" s="10">
        <f t="shared" si="185"/>
        <v>0</v>
      </c>
      <c r="G641" s="10">
        <f t="shared" si="185"/>
        <v>0</v>
      </c>
      <c r="H641" s="10">
        <f t="shared" si="185"/>
        <v>0</v>
      </c>
      <c r="I641" s="10">
        <f t="shared" si="185"/>
        <v>0</v>
      </c>
      <c r="J641" s="10">
        <f t="shared" si="186"/>
        <v>0</v>
      </c>
      <c r="K641" s="10">
        <f t="shared" si="187"/>
        <v>0</v>
      </c>
    </row>
    <row r="642" spans="1:11" x14ac:dyDescent="0.25">
      <c r="A642" t="str">
        <f t="shared" si="184"/>
        <v>b</v>
      </c>
      <c r="B642" s="8"/>
      <c r="C642" s="9" t="s">
        <v>12</v>
      </c>
      <c r="D642" s="43"/>
      <c r="E642" s="10">
        <f t="shared" si="180"/>
        <v>0</v>
      </c>
      <c r="F642" s="10">
        <f t="shared" si="185"/>
        <v>0</v>
      </c>
      <c r="G642" s="10">
        <f t="shared" si="185"/>
        <v>0</v>
      </c>
      <c r="H642" s="10">
        <f t="shared" si="185"/>
        <v>0</v>
      </c>
      <c r="I642" s="10">
        <f t="shared" si="185"/>
        <v>0</v>
      </c>
      <c r="J642" s="10">
        <f t="shared" si="186"/>
        <v>0</v>
      </c>
      <c r="K642" s="10">
        <f t="shared" si="187"/>
        <v>0</v>
      </c>
    </row>
    <row r="643" spans="1:11" x14ac:dyDescent="0.25">
      <c r="A643" t="str">
        <f t="shared" si="184"/>
        <v>b</v>
      </c>
      <c r="B643" s="8"/>
      <c r="C643" s="9" t="s">
        <v>13</v>
      </c>
      <c r="D643" s="43"/>
      <c r="E643" s="10">
        <f t="shared" si="180"/>
        <v>0</v>
      </c>
      <c r="F643" s="10">
        <f t="shared" si="185"/>
        <v>0</v>
      </c>
      <c r="G643" s="10">
        <f t="shared" si="185"/>
        <v>0</v>
      </c>
      <c r="H643" s="10">
        <f t="shared" si="185"/>
        <v>0</v>
      </c>
      <c r="I643" s="10">
        <f t="shared" si="185"/>
        <v>0</v>
      </c>
      <c r="J643" s="10">
        <f t="shared" si="186"/>
        <v>0</v>
      </c>
      <c r="K643" s="10">
        <f t="shared" si="187"/>
        <v>0</v>
      </c>
    </row>
    <row r="644" spans="1:11" x14ac:dyDescent="0.25">
      <c r="A644" t="str">
        <f t="shared" si="184"/>
        <v>b</v>
      </c>
      <c r="B644" s="8"/>
      <c r="C644" s="9" t="s">
        <v>14</v>
      </c>
      <c r="D644" s="43"/>
      <c r="E644" s="10">
        <f t="shared" si="180"/>
        <v>0</v>
      </c>
      <c r="F644" s="10">
        <f t="shared" si="185"/>
        <v>0</v>
      </c>
      <c r="G644" s="10">
        <f t="shared" si="185"/>
        <v>0</v>
      </c>
      <c r="H644" s="10">
        <f t="shared" si="185"/>
        <v>0</v>
      </c>
      <c r="I644" s="10">
        <f t="shared" si="185"/>
        <v>0</v>
      </c>
      <c r="J644" s="10">
        <f t="shared" si="186"/>
        <v>0</v>
      </c>
      <c r="K644" s="10">
        <f t="shared" si="187"/>
        <v>0</v>
      </c>
    </row>
    <row r="645" spans="1:11" x14ac:dyDescent="0.25">
      <c r="A645" t="str">
        <f t="shared" si="184"/>
        <v>b</v>
      </c>
      <c r="B645" s="8"/>
      <c r="C645" s="9" t="s">
        <v>15</v>
      </c>
      <c r="D645" s="43"/>
      <c r="E645" s="10">
        <f t="shared" si="180"/>
        <v>0</v>
      </c>
      <c r="F645" s="10">
        <f t="shared" si="185"/>
        <v>0</v>
      </c>
      <c r="G645" s="10">
        <f t="shared" si="185"/>
        <v>0</v>
      </c>
      <c r="H645" s="10">
        <f t="shared" si="185"/>
        <v>0</v>
      </c>
      <c r="I645" s="10">
        <f t="shared" si="185"/>
        <v>0</v>
      </c>
      <c r="J645" s="10">
        <f t="shared" si="186"/>
        <v>0</v>
      </c>
      <c r="K645" s="10">
        <f t="shared" si="187"/>
        <v>0</v>
      </c>
    </row>
    <row r="646" spans="1:11" x14ac:dyDescent="0.25">
      <c r="A646" t="str">
        <f t="shared" si="184"/>
        <v>a</v>
      </c>
      <c r="B646" s="8"/>
      <c r="C646" s="9" t="s">
        <v>16</v>
      </c>
      <c r="D646" s="43"/>
      <c r="E646" s="10">
        <f t="shared" si="180"/>
        <v>0</v>
      </c>
      <c r="F646" s="10">
        <f t="shared" si="185"/>
        <v>-146000</v>
      </c>
      <c r="G646" s="10">
        <f t="shared" si="185"/>
        <v>146000</v>
      </c>
      <c r="H646" s="10">
        <f t="shared" si="185"/>
        <v>0</v>
      </c>
      <c r="I646" s="10">
        <f t="shared" si="185"/>
        <v>0</v>
      </c>
      <c r="J646" s="10">
        <f t="shared" si="186"/>
        <v>0</v>
      </c>
      <c r="K646" s="10">
        <f t="shared" si="187"/>
        <v>0</v>
      </c>
    </row>
    <row r="647" spans="1:11" x14ac:dyDescent="0.25">
      <c r="A647" t="str">
        <f t="shared" si="184"/>
        <v>b</v>
      </c>
      <c r="B647" s="8"/>
      <c r="C647" s="9" t="s">
        <v>17</v>
      </c>
      <c r="D647" s="43"/>
      <c r="E647" s="10">
        <f t="shared" si="180"/>
        <v>0</v>
      </c>
      <c r="F647" s="10">
        <f t="shared" si="185"/>
        <v>0</v>
      </c>
      <c r="G647" s="10">
        <f t="shared" si="185"/>
        <v>0</v>
      </c>
      <c r="H647" s="10">
        <f t="shared" si="185"/>
        <v>0</v>
      </c>
      <c r="I647" s="10">
        <f t="shared" si="185"/>
        <v>0</v>
      </c>
      <c r="J647" s="10">
        <f t="shared" si="186"/>
        <v>0</v>
      </c>
      <c r="K647" s="10">
        <f t="shared" si="187"/>
        <v>0</v>
      </c>
    </row>
    <row r="648" spans="1:11" x14ac:dyDescent="0.25">
      <c r="A648" t="str">
        <f t="shared" si="184"/>
        <v>b</v>
      </c>
      <c r="B648" s="5"/>
      <c r="C648" s="6" t="s">
        <v>18</v>
      </c>
      <c r="D648" s="45"/>
      <c r="E648" s="7">
        <f t="shared" si="180"/>
        <v>0</v>
      </c>
      <c r="F648" s="7">
        <f t="shared" si="185"/>
        <v>0</v>
      </c>
      <c r="G648" s="7">
        <f t="shared" si="185"/>
        <v>0</v>
      </c>
      <c r="H648" s="7">
        <f t="shared" si="185"/>
        <v>0</v>
      </c>
      <c r="I648" s="7">
        <f t="shared" si="185"/>
        <v>0</v>
      </c>
      <c r="J648" s="7">
        <f t="shared" si="186"/>
        <v>0</v>
      </c>
      <c r="K648" s="7">
        <f t="shared" si="187"/>
        <v>0</v>
      </c>
    </row>
    <row r="649" spans="1:11" x14ac:dyDescent="0.25">
      <c r="A649" t="str">
        <f t="shared" si="184"/>
        <v>b</v>
      </c>
      <c r="B649" s="5"/>
      <c r="C649" s="6" t="s">
        <v>19</v>
      </c>
      <c r="D649" s="45"/>
      <c r="E649" s="7">
        <f t="shared" si="180"/>
        <v>0</v>
      </c>
      <c r="F649" s="7">
        <f t="shared" si="185"/>
        <v>0</v>
      </c>
      <c r="G649" s="7">
        <f t="shared" si="185"/>
        <v>0</v>
      </c>
      <c r="H649" s="7">
        <f t="shared" si="185"/>
        <v>0</v>
      </c>
      <c r="I649" s="7">
        <f t="shared" si="185"/>
        <v>0</v>
      </c>
      <c r="J649" s="7">
        <f t="shared" si="186"/>
        <v>0</v>
      </c>
      <c r="K649" s="7">
        <f t="shared" si="187"/>
        <v>0</v>
      </c>
    </row>
    <row r="650" spans="1:11" ht="15.75" thickBot="1" x14ac:dyDescent="0.3">
      <c r="A650" t="str">
        <f t="shared" si="184"/>
        <v>b</v>
      </c>
      <c r="B650" s="11"/>
      <c r="C650" s="12" t="s">
        <v>20</v>
      </c>
      <c r="D650" s="46"/>
      <c r="E650" s="13">
        <f t="shared" si="180"/>
        <v>0</v>
      </c>
      <c r="F650" s="13">
        <f t="shared" si="185"/>
        <v>0</v>
      </c>
      <c r="G650" s="13">
        <f t="shared" si="185"/>
        <v>0</v>
      </c>
      <c r="H650" s="13">
        <f t="shared" si="185"/>
        <v>0</v>
      </c>
      <c r="I650" s="13">
        <f t="shared" si="185"/>
        <v>0</v>
      </c>
      <c r="J650" s="13">
        <f t="shared" si="186"/>
        <v>0</v>
      </c>
      <c r="K650" s="13">
        <f t="shared" si="187"/>
        <v>0</v>
      </c>
    </row>
    <row r="651" spans="1:11" ht="32.25" customHeight="1" thickTop="1" thickBot="1" x14ac:dyDescent="0.3">
      <c r="A651" t="str">
        <f t="shared" si="184"/>
        <v>a</v>
      </c>
      <c r="B651" s="16" t="s">
        <v>115</v>
      </c>
      <c r="C651" s="4" t="s">
        <v>114</v>
      </c>
      <c r="D651" s="44"/>
      <c r="E651" s="4">
        <f t="shared" si="180"/>
        <v>0</v>
      </c>
      <c r="F651" s="4">
        <f>SUM(F652,F660,F661,F662)</f>
        <v>-146000</v>
      </c>
      <c r="G651" s="4">
        <f t="shared" ref="G651:I651" si="188">SUM(G652,G660,G661,G662)</f>
        <v>146000</v>
      </c>
      <c r="H651" s="4">
        <f t="shared" si="188"/>
        <v>0</v>
      </c>
      <c r="I651" s="4">
        <f t="shared" si="188"/>
        <v>0</v>
      </c>
      <c r="J651" s="4">
        <f t="shared" si="186"/>
        <v>0</v>
      </c>
      <c r="K651" s="4">
        <f t="shared" si="187"/>
        <v>0</v>
      </c>
    </row>
    <row r="652" spans="1:11" ht="15.75" thickTop="1" x14ac:dyDescent="0.25">
      <c r="A652" t="str">
        <f t="shared" si="184"/>
        <v>a</v>
      </c>
      <c r="B652" s="5"/>
      <c r="C652" s="6" t="s">
        <v>10</v>
      </c>
      <c r="D652" s="45"/>
      <c r="E652" s="7">
        <f t="shared" ref="E652:E662" si="189">SUM(F652,G652,H652,I652)</f>
        <v>0</v>
      </c>
      <c r="F652" s="7">
        <f>SUM(F653:F659)</f>
        <v>-146000</v>
      </c>
      <c r="G652" s="7">
        <f t="shared" ref="G652:I652" si="190">SUM(G653:G659)</f>
        <v>146000</v>
      </c>
      <c r="H652" s="7">
        <f t="shared" si="190"/>
        <v>0</v>
      </c>
      <c r="I652" s="7">
        <f t="shared" si="190"/>
        <v>0</v>
      </c>
      <c r="J652" s="7">
        <f t="shared" si="186"/>
        <v>0</v>
      </c>
      <c r="K652" s="7">
        <f t="shared" si="187"/>
        <v>0</v>
      </c>
    </row>
    <row r="653" spans="1:11" x14ac:dyDescent="0.25">
      <c r="A653" t="str">
        <f t="shared" si="184"/>
        <v>b</v>
      </c>
      <c r="B653" s="8"/>
      <c r="C653" s="9" t="s">
        <v>11</v>
      </c>
      <c r="D653" s="43"/>
      <c r="E653" s="10">
        <f t="shared" si="189"/>
        <v>0</v>
      </c>
      <c r="F653" s="10"/>
      <c r="G653" s="10"/>
      <c r="H653" s="10"/>
      <c r="I653" s="10"/>
      <c r="J653" s="10">
        <f t="shared" si="186"/>
        <v>0</v>
      </c>
      <c r="K653" s="10">
        <f t="shared" si="187"/>
        <v>0</v>
      </c>
    </row>
    <row r="654" spans="1:11" x14ac:dyDescent="0.25">
      <c r="A654" t="str">
        <f t="shared" si="184"/>
        <v>b</v>
      </c>
      <c r="B654" s="8"/>
      <c r="C654" s="9" t="s">
        <v>12</v>
      </c>
      <c r="D654" s="43"/>
      <c r="E654" s="10">
        <f t="shared" si="189"/>
        <v>0</v>
      </c>
      <c r="F654" s="10"/>
      <c r="G654" s="10"/>
      <c r="H654" s="10"/>
      <c r="I654" s="10"/>
      <c r="J654" s="10">
        <f t="shared" si="186"/>
        <v>0</v>
      </c>
      <c r="K654" s="10">
        <f t="shared" si="187"/>
        <v>0</v>
      </c>
    </row>
    <row r="655" spans="1:11" x14ac:dyDescent="0.25">
      <c r="A655" t="str">
        <f t="shared" si="184"/>
        <v>b</v>
      </c>
      <c r="B655" s="8"/>
      <c r="C655" s="9" t="s">
        <v>13</v>
      </c>
      <c r="D655" s="43"/>
      <c r="E655" s="10">
        <f t="shared" si="189"/>
        <v>0</v>
      </c>
      <c r="F655" s="10"/>
      <c r="G655" s="10"/>
      <c r="H655" s="10"/>
      <c r="I655" s="10"/>
      <c r="J655" s="10">
        <f t="shared" si="186"/>
        <v>0</v>
      </c>
      <c r="K655" s="10">
        <f t="shared" si="187"/>
        <v>0</v>
      </c>
    </row>
    <row r="656" spans="1:11" x14ac:dyDescent="0.25">
      <c r="A656" t="str">
        <f t="shared" si="184"/>
        <v>b</v>
      </c>
      <c r="B656" s="8"/>
      <c r="C656" s="9" t="s">
        <v>14</v>
      </c>
      <c r="D656" s="43"/>
      <c r="E656" s="10">
        <f t="shared" si="189"/>
        <v>0</v>
      </c>
      <c r="F656" s="10"/>
      <c r="G656" s="10"/>
      <c r="H656" s="10"/>
      <c r="I656" s="10"/>
      <c r="J656" s="10">
        <f t="shared" si="186"/>
        <v>0</v>
      </c>
      <c r="K656" s="10">
        <f t="shared" si="187"/>
        <v>0</v>
      </c>
    </row>
    <row r="657" spans="1:11" x14ac:dyDescent="0.25">
      <c r="A657" t="str">
        <f t="shared" si="184"/>
        <v>b</v>
      </c>
      <c r="B657" s="8"/>
      <c r="C657" s="9" t="s">
        <v>15</v>
      </c>
      <c r="D657" s="43"/>
      <c r="E657" s="10">
        <f t="shared" si="189"/>
        <v>0</v>
      </c>
      <c r="F657" s="10"/>
      <c r="G657" s="10"/>
      <c r="H657" s="10"/>
      <c r="I657" s="10"/>
      <c r="J657" s="10">
        <f t="shared" si="186"/>
        <v>0</v>
      </c>
      <c r="K657" s="10">
        <f t="shared" si="187"/>
        <v>0</v>
      </c>
    </row>
    <row r="658" spans="1:11" x14ac:dyDescent="0.25">
      <c r="A658" t="str">
        <f t="shared" si="184"/>
        <v>a</v>
      </c>
      <c r="B658" s="8"/>
      <c r="C658" s="9" t="s">
        <v>16</v>
      </c>
      <c r="D658" s="43" t="s">
        <v>307</v>
      </c>
      <c r="E658" s="10">
        <f t="shared" si="189"/>
        <v>0</v>
      </c>
      <c r="F658" s="10">
        <v>-146000</v>
      </c>
      <c r="G658" s="10">
        <v>146000</v>
      </c>
      <c r="H658" s="10"/>
      <c r="I658" s="10"/>
      <c r="J658" s="10">
        <f t="shared" si="186"/>
        <v>0</v>
      </c>
      <c r="K658" s="10">
        <f t="shared" si="187"/>
        <v>0</v>
      </c>
    </row>
    <row r="659" spans="1:11" x14ac:dyDescent="0.25">
      <c r="A659" t="str">
        <f t="shared" si="184"/>
        <v>b</v>
      </c>
      <c r="B659" s="8"/>
      <c r="C659" s="9" t="s">
        <v>17</v>
      </c>
      <c r="D659" s="43"/>
      <c r="E659" s="10">
        <f t="shared" si="189"/>
        <v>0</v>
      </c>
      <c r="F659" s="10"/>
      <c r="G659" s="10"/>
      <c r="H659" s="10"/>
      <c r="I659" s="10"/>
      <c r="J659" s="10">
        <f t="shared" si="186"/>
        <v>0</v>
      </c>
      <c r="K659" s="10">
        <f t="shared" si="187"/>
        <v>0</v>
      </c>
    </row>
    <row r="660" spans="1:11" x14ac:dyDescent="0.25">
      <c r="A660" t="str">
        <f t="shared" si="184"/>
        <v>b</v>
      </c>
      <c r="B660" s="5"/>
      <c r="C660" s="6" t="s">
        <v>18</v>
      </c>
      <c r="D660" s="45"/>
      <c r="E660" s="7">
        <f t="shared" si="189"/>
        <v>0</v>
      </c>
      <c r="F660" s="7">
        <v>0</v>
      </c>
      <c r="G660" s="7">
        <v>0</v>
      </c>
      <c r="H660" s="7">
        <v>0</v>
      </c>
      <c r="I660" s="7">
        <v>0</v>
      </c>
      <c r="J660" s="7">
        <f t="shared" si="186"/>
        <v>0</v>
      </c>
      <c r="K660" s="7">
        <f t="shared" si="187"/>
        <v>0</v>
      </c>
    </row>
    <row r="661" spans="1:11" x14ac:dyDescent="0.25">
      <c r="A661" t="str">
        <f t="shared" si="184"/>
        <v>b</v>
      </c>
      <c r="B661" s="5"/>
      <c r="C661" s="6" t="s">
        <v>19</v>
      </c>
      <c r="D661" s="45"/>
      <c r="E661" s="7">
        <f t="shared" si="189"/>
        <v>0</v>
      </c>
      <c r="F661" s="7">
        <v>0</v>
      </c>
      <c r="G661" s="7">
        <v>0</v>
      </c>
      <c r="H661" s="7">
        <v>0</v>
      </c>
      <c r="I661" s="7">
        <v>0</v>
      </c>
      <c r="J661" s="7">
        <f t="shared" si="186"/>
        <v>0</v>
      </c>
      <c r="K661" s="7">
        <f t="shared" si="187"/>
        <v>0</v>
      </c>
    </row>
    <row r="662" spans="1:11" ht="15.75" thickBot="1" x14ac:dyDescent="0.3">
      <c r="A662" t="str">
        <f t="shared" si="184"/>
        <v>b</v>
      </c>
      <c r="B662" s="11"/>
      <c r="C662" s="12" t="s">
        <v>20</v>
      </c>
      <c r="D662" s="46"/>
      <c r="E662" s="13">
        <f t="shared" si="189"/>
        <v>0</v>
      </c>
      <c r="F662" s="13">
        <v>0</v>
      </c>
      <c r="G662" s="13">
        <v>0</v>
      </c>
      <c r="H662" s="13">
        <v>0</v>
      </c>
      <c r="I662" s="13">
        <v>0</v>
      </c>
      <c r="J662" s="13">
        <f t="shared" si="186"/>
        <v>0</v>
      </c>
      <c r="K662" s="13">
        <f t="shared" si="187"/>
        <v>0</v>
      </c>
    </row>
    <row r="663" spans="1:11" ht="32.25" customHeight="1" thickTop="1" thickBot="1" x14ac:dyDescent="0.3">
      <c r="A663" t="str">
        <f t="shared" si="184"/>
        <v>a</v>
      </c>
      <c r="B663" s="16" t="s">
        <v>116</v>
      </c>
      <c r="C663" s="4" t="s">
        <v>117</v>
      </c>
      <c r="D663" s="44"/>
      <c r="E663" s="4">
        <f t="shared" ref="E663:E715" si="191">SUM(F663,G663,H663,I663)</f>
        <v>0</v>
      </c>
      <c r="F663" s="4">
        <f>SUM(F675,F687,F699)</f>
        <v>-443000</v>
      </c>
      <c r="G663" s="4">
        <f t="shared" ref="G663:I663" si="192">SUM(G675,G687,G699)</f>
        <v>993000</v>
      </c>
      <c r="H663" s="4">
        <f t="shared" si="192"/>
        <v>0</v>
      </c>
      <c r="I663" s="4">
        <f t="shared" si="192"/>
        <v>-550000</v>
      </c>
      <c r="J663" s="4">
        <f t="shared" si="186"/>
        <v>550000</v>
      </c>
      <c r="K663" s="4">
        <f t="shared" si="187"/>
        <v>550000</v>
      </c>
    </row>
    <row r="664" spans="1:11" ht="15.75" thickTop="1" x14ac:dyDescent="0.25">
      <c r="A664" t="str">
        <f t="shared" si="184"/>
        <v>a</v>
      </c>
      <c r="B664" s="5"/>
      <c r="C664" s="6" t="s">
        <v>10</v>
      </c>
      <c r="D664" s="45"/>
      <c r="E664" s="7">
        <f t="shared" si="191"/>
        <v>0</v>
      </c>
      <c r="F664" s="7">
        <f t="shared" ref="F664:I674" si="193">SUM(F676,F688,F700)</f>
        <v>-443000</v>
      </c>
      <c r="G664" s="7">
        <f t="shared" si="193"/>
        <v>993000</v>
      </c>
      <c r="H664" s="7">
        <f t="shared" si="193"/>
        <v>0</v>
      </c>
      <c r="I664" s="7">
        <f t="shared" si="193"/>
        <v>-550000</v>
      </c>
      <c r="J664" s="7">
        <f t="shared" si="186"/>
        <v>550000</v>
      </c>
      <c r="K664" s="7">
        <f t="shared" si="187"/>
        <v>550000</v>
      </c>
    </row>
    <row r="665" spans="1:11" x14ac:dyDescent="0.25">
      <c r="A665" t="str">
        <f t="shared" si="184"/>
        <v>b</v>
      </c>
      <c r="B665" s="8"/>
      <c r="C665" s="9" t="s">
        <v>11</v>
      </c>
      <c r="D665" s="43"/>
      <c r="E665" s="10">
        <f t="shared" si="191"/>
        <v>0</v>
      </c>
      <c r="F665" s="10">
        <f t="shared" si="193"/>
        <v>0</v>
      </c>
      <c r="G665" s="10">
        <f t="shared" si="193"/>
        <v>0</v>
      </c>
      <c r="H665" s="10">
        <f t="shared" si="193"/>
        <v>0</v>
      </c>
      <c r="I665" s="10">
        <f t="shared" si="193"/>
        <v>0</v>
      </c>
      <c r="J665" s="10">
        <f t="shared" si="186"/>
        <v>0</v>
      </c>
      <c r="K665" s="10">
        <f t="shared" si="187"/>
        <v>0</v>
      </c>
    </row>
    <row r="666" spans="1:11" x14ac:dyDescent="0.25">
      <c r="A666" t="str">
        <f t="shared" si="184"/>
        <v>a</v>
      </c>
      <c r="B666" s="8"/>
      <c r="C666" s="9" t="s">
        <v>12</v>
      </c>
      <c r="D666" s="43"/>
      <c r="E666" s="10">
        <f t="shared" si="191"/>
        <v>497000</v>
      </c>
      <c r="F666" s="10">
        <f t="shared" si="193"/>
        <v>0</v>
      </c>
      <c r="G666" s="10">
        <f t="shared" si="193"/>
        <v>550000</v>
      </c>
      <c r="H666" s="10">
        <f t="shared" si="193"/>
        <v>0</v>
      </c>
      <c r="I666" s="10">
        <f t="shared" si="193"/>
        <v>-53000</v>
      </c>
      <c r="J666" s="10">
        <f t="shared" si="186"/>
        <v>550000</v>
      </c>
      <c r="K666" s="10">
        <f t="shared" si="187"/>
        <v>550000</v>
      </c>
    </row>
    <row r="667" spans="1:11" x14ac:dyDescent="0.25">
      <c r="A667" t="str">
        <f t="shared" si="184"/>
        <v>b</v>
      </c>
      <c r="B667" s="8"/>
      <c r="C667" s="9" t="s">
        <v>13</v>
      </c>
      <c r="D667" s="43"/>
      <c r="E667" s="10">
        <f t="shared" si="191"/>
        <v>0</v>
      </c>
      <c r="F667" s="10">
        <f t="shared" si="193"/>
        <v>0</v>
      </c>
      <c r="G667" s="10">
        <f t="shared" si="193"/>
        <v>0</v>
      </c>
      <c r="H667" s="10">
        <f t="shared" si="193"/>
        <v>0</v>
      </c>
      <c r="I667" s="10">
        <f t="shared" si="193"/>
        <v>0</v>
      </c>
      <c r="J667" s="10">
        <f t="shared" si="186"/>
        <v>0</v>
      </c>
      <c r="K667" s="10">
        <f t="shared" si="187"/>
        <v>0</v>
      </c>
    </row>
    <row r="668" spans="1:11" x14ac:dyDescent="0.25">
      <c r="A668" t="str">
        <f t="shared" si="184"/>
        <v>b</v>
      </c>
      <c r="B668" s="8"/>
      <c r="C668" s="9" t="s">
        <v>14</v>
      </c>
      <c r="D668" s="43"/>
      <c r="E668" s="10">
        <f t="shared" si="191"/>
        <v>0</v>
      </c>
      <c r="F668" s="10">
        <f t="shared" si="193"/>
        <v>0</v>
      </c>
      <c r="G668" s="10">
        <f t="shared" si="193"/>
        <v>0</v>
      </c>
      <c r="H668" s="10">
        <f t="shared" si="193"/>
        <v>0</v>
      </c>
      <c r="I668" s="10">
        <f t="shared" si="193"/>
        <v>0</v>
      </c>
      <c r="J668" s="10">
        <f t="shared" si="186"/>
        <v>0</v>
      </c>
      <c r="K668" s="10">
        <f t="shared" si="187"/>
        <v>0</v>
      </c>
    </row>
    <row r="669" spans="1:11" x14ac:dyDescent="0.25">
      <c r="A669" t="str">
        <f t="shared" si="184"/>
        <v>b</v>
      </c>
      <c r="B669" s="8"/>
      <c r="C669" s="9" t="s">
        <v>15</v>
      </c>
      <c r="D669" s="43"/>
      <c r="E669" s="10">
        <f t="shared" si="191"/>
        <v>0</v>
      </c>
      <c r="F669" s="10">
        <f t="shared" si="193"/>
        <v>0</v>
      </c>
      <c r="G669" s="10">
        <f t="shared" si="193"/>
        <v>0</v>
      </c>
      <c r="H669" s="10">
        <f t="shared" si="193"/>
        <v>0</v>
      </c>
      <c r="I669" s="10">
        <f t="shared" si="193"/>
        <v>0</v>
      </c>
      <c r="J669" s="10">
        <f t="shared" si="186"/>
        <v>0</v>
      </c>
      <c r="K669" s="10">
        <f t="shared" si="187"/>
        <v>0</v>
      </c>
    </row>
    <row r="670" spans="1:11" x14ac:dyDescent="0.25">
      <c r="A670" t="str">
        <f t="shared" si="184"/>
        <v>a</v>
      </c>
      <c r="B670" s="8"/>
      <c r="C670" s="9" t="s">
        <v>16</v>
      </c>
      <c r="D670" s="43"/>
      <c r="E670" s="10">
        <f t="shared" si="191"/>
        <v>-497000</v>
      </c>
      <c r="F670" s="10">
        <f t="shared" si="193"/>
        <v>-443000</v>
      </c>
      <c r="G670" s="10">
        <f t="shared" si="193"/>
        <v>443000</v>
      </c>
      <c r="H670" s="10">
        <f t="shared" si="193"/>
        <v>0</v>
      </c>
      <c r="I670" s="10">
        <f t="shared" si="193"/>
        <v>-497000</v>
      </c>
      <c r="J670" s="10">
        <f t="shared" si="186"/>
        <v>0</v>
      </c>
      <c r="K670" s="10">
        <f t="shared" si="187"/>
        <v>0</v>
      </c>
    </row>
    <row r="671" spans="1:11" x14ac:dyDescent="0.25">
      <c r="A671" t="str">
        <f t="shared" si="184"/>
        <v>b</v>
      </c>
      <c r="B671" s="8"/>
      <c r="C671" s="9" t="s">
        <v>17</v>
      </c>
      <c r="D671" s="43"/>
      <c r="E671" s="10">
        <f t="shared" si="191"/>
        <v>0</v>
      </c>
      <c r="F671" s="10">
        <f t="shared" si="193"/>
        <v>0</v>
      </c>
      <c r="G671" s="10">
        <f t="shared" si="193"/>
        <v>0</v>
      </c>
      <c r="H671" s="10">
        <f t="shared" si="193"/>
        <v>0</v>
      </c>
      <c r="I671" s="10">
        <f t="shared" si="193"/>
        <v>0</v>
      </c>
      <c r="J671" s="10">
        <f t="shared" si="186"/>
        <v>0</v>
      </c>
      <c r="K671" s="10">
        <f t="shared" si="187"/>
        <v>0</v>
      </c>
    </row>
    <row r="672" spans="1:11" x14ac:dyDescent="0.25">
      <c r="A672" t="str">
        <f t="shared" si="184"/>
        <v>b</v>
      </c>
      <c r="B672" s="5"/>
      <c r="C672" s="6" t="s">
        <v>18</v>
      </c>
      <c r="D672" s="45"/>
      <c r="E672" s="7">
        <f t="shared" si="191"/>
        <v>0</v>
      </c>
      <c r="F672" s="7">
        <f t="shared" si="193"/>
        <v>0</v>
      </c>
      <c r="G672" s="7">
        <f t="shared" si="193"/>
        <v>0</v>
      </c>
      <c r="H672" s="7">
        <f t="shared" si="193"/>
        <v>0</v>
      </c>
      <c r="I672" s="7">
        <f t="shared" si="193"/>
        <v>0</v>
      </c>
      <c r="J672" s="7">
        <f t="shared" si="186"/>
        <v>0</v>
      </c>
      <c r="K672" s="7">
        <f t="shared" si="187"/>
        <v>0</v>
      </c>
    </row>
    <row r="673" spans="1:11" x14ac:dyDescent="0.25">
      <c r="A673" t="str">
        <f t="shared" si="184"/>
        <v>b</v>
      </c>
      <c r="B673" s="5"/>
      <c r="C673" s="6" t="s">
        <v>19</v>
      </c>
      <c r="D673" s="45"/>
      <c r="E673" s="7">
        <f t="shared" si="191"/>
        <v>0</v>
      </c>
      <c r="F673" s="7">
        <f t="shared" si="193"/>
        <v>0</v>
      </c>
      <c r="G673" s="7">
        <f t="shared" si="193"/>
        <v>0</v>
      </c>
      <c r="H673" s="7">
        <f t="shared" si="193"/>
        <v>0</v>
      </c>
      <c r="I673" s="7">
        <f t="shared" si="193"/>
        <v>0</v>
      </c>
      <c r="J673" s="7">
        <f t="shared" si="186"/>
        <v>0</v>
      </c>
      <c r="K673" s="7">
        <f t="shared" si="187"/>
        <v>0</v>
      </c>
    </row>
    <row r="674" spans="1:11" ht="15.75" thickBot="1" x14ac:dyDescent="0.3">
      <c r="A674" t="str">
        <f t="shared" si="184"/>
        <v>b</v>
      </c>
      <c r="B674" s="11"/>
      <c r="C674" s="12" t="s">
        <v>20</v>
      </c>
      <c r="D674" s="46"/>
      <c r="E674" s="13">
        <f t="shared" si="191"/>
        <v>0</v>
      </c>
      <c r="F674" s="13">
        <f t="shared" si="193"/>
        <v>0</v>
      </c>
      <c r="G674" s="13">
        <f t="shared" si="193"/>
        <v>0</v>
      </c>
      <c r="H674" s="13">
        <f t="shared" si="193"/>
        <v>0</v>
      </c>
      <c r="I674" s="13">
        <f t="shared" si="193"/>
        <v>0</v>
      </c>
      <c r="J674" s="13">
        <f t="shared" si="186"/>
        <v>0</v>
      </c>
      <c r="K674" s="13">
        <f t="shared" si="187"/>
        <v>0</v>
      </c>
    </row>
    <row r="675" spans="1:11" ht="32.25" customHeight="1" thickTop="1" thickBot="1" x14ac:dyDescent="0.3">
      <c r="A675" t="str">
        <f t="shared" si="184"/>
        <v>a</v>
      </c>
      <c r="B675" s="16" t="s">
        <v>118</v>
      </c>
      <c r="C675" s="4" t="s">
        <v>117</v>
      </c>
      <c r="D675" s="44"/>
      <c r="E675" s="4">
        <f t="shared" si="191"/>
        <v>0</v>
      </c>
      <c r="F675" s="4">
        <f>SUM(F676,F684,F685,F686)</f>
        <v>-443000</v>
      </c>
      <c r="G675" s="4">
        <f t="shared" ref="G675:I675" si="194">SUM(G676,G684,G685,G686)</f>
        <v>443000</v>
      </c>
      <c r="H675" s="4">
        <f t="shared" si="194"/>
        <v>0</v>
      </c>
      <c r="I675" s="4">
        <f t="shared" si="194"/>
        <v>0</v>
      </c>
      <c r="J675" s="4">
        <f t="shared" si="186"/>
        <v>0</v>
      </c>
      <c r="K675" s="4">
        <f t="shared" si="187"/>
        <v>0</v>
      </c>
    </row>
    <row r="676" spans="1:11" ht="15.75" thickTop="1" x14ac:dyDescent="0.25">
      <c r="A676" t="str">
        <f t="shared" si="184"/>
        <v>a</v>
      </c>
      <c r="B676" s="5"/>
      <c r="C676" s="6" t="s">
        <v>10</v>
      </c>
      <c r="D676" s="45"/>
      <c r="E676" s="7">
        <f t="shared" si="191"/>
        <v>0</v>
      </c>
      <c r="F676" s="7">
        <f>SUM(F677:F683)</f>
        <v>-443000</v>
      </c>
      <c r="G676" s="7">
        <f t="shared" ref="G676:I676" si="195">SUM(G677:G683)</f>
        <v>443000</v>
      </c>
      <c r="H676" s="7">
        <f t="shared" si="195"/>
        <v>0</v>
      </c>
      <c r="I676" s="7">
        <f t="shared" si="195"/>
        <v>0</v>
      </c>
      <c r="J676" s="7">
        <f t="shared" si="186"/>
        <v>0</v>
      </c>
      <c r="K676" s="7">
        <f t="shared" si="187"/>
        <v>0</v>
      </c>
    </row>
    <row r="677" spans="1:11" x14ac:dyDescent="0.25">
      <c r="A677" t="str">
        <f t="shared" si="184"/>
        <v>b</v>
      </c>
      <c r="B677" s="8"/>
      <c r="C677" s="9" t="s">
        <v>11</v>
      </c>
      <c r="D677" s="43"/>
      <c r="E677" s="10">
        <f t="shared" si="191"/>
        <v>0</v>
      </c>
      <c r="F677" s="10"/>
      <c r="G677" s="10"/>
      <c r="H677" s="10"/>
      <c r="I677" s="10"/>
      <c r="J677" s="10">
        <f t="shared" si="186"/>
        <v>0</v>
      </c>
      <c r="K677" s="10">
        <f t="shared" si="187"/>
        <v>0</v>
      </c>
    </row>
    <row r="678" spans="1:11" x14ac:dyDescent="0.25">
      <c r="A678" t="str">
        <f t="shared" si="184"/>
        <v>b</v>
      </c>
      <c r="B678" s="8"/>
      <c r="C678" s="9" t="s">
        <v>12</v>
      </c>
      <c r="D678" s="43"/>
      <c r="E678" s="10">
        <f t="shared" si="191"/>
        <v>0</v>
      </c>
      <c r="F678" s="10"/>
      <c r="G678" s="10"/>
      <c r="H678" s="10"/>
      <c r="I678" s="10"/>
      <c r="J678" s="10">
        <f t="shared" si="186"/>
        <v>0</v>
      </c>
      <c r="K678" s="10">
        <f t="shared" si="187"/>
        <v>0</v>
      </c>
    </row>
    <row r="679" spans="1:11" x14ac:dyDescent="0.25">
      <c r="A679" t="str">
        <f t="shared" si="184"/>
        <v>b</v>
      </c>
      <c r="B679" s="8"/>
      <c r="C679" s="9" t="s">
        <v>13</v>
      </c>
      <c r="D679" s="43"/>
      <c r="E679" s="10">
        <f t="shared" si="191"/>
        <v>0</v>
      </c>
      <c r="F679" s="10"/>
      <c r="G679" s="10"/>
      <c r="H679" s="10"/>
      <c r="I679" s="10"/>
      <c r="J679" s="10">
        <f t="shared" si="186"/>
        <v>0</v>
      </c>
      <c r="K679" s="10">
        <f t="shared" si="187"/>
        <v>0</v>
      </c>
    </row>
    <row r="680" spans="1:11" x14ac:dyDescent="0.25">
      <c r="A680" t="str">
        <f t="shared" si="184"/>
        <v>b</v>
      </c>
      <c r="B680" s="8"/>
      <c r="C680" s="9" t="s">
        <v>14</v>
      </c>
      <c r="D680" s="43"/>
      <c r="E680" s="10">
        <f t="shared" si="191"/>
        <v>0</v>
      </c>
      <c r="F680" s="10"/>
      <c r="G680" s="10"/>
      <c r="H680" s="10"/>
      <c r="I680" s="10"/>
      <c r="J680" s="10">
        <f t="shared" si="186"/>
        <v>0</v>
      </c>
      <c r="K680" s="10">
        <f t="shared" si="187"/>
        <v>0</v>
      </c>
    </row>
    <row r="681" spans="1:11" x14ac:dyDescent="0.25">
      <c r="A681" t="str">
        <f t="shared" si="184"/>
        <v>b</v>
      </c>
      <c r="B681" s="8"/>
      <c r="C681" s="9" t="s">
        <v>15</v>
      </c>
      <c r="D681" s="43"/>
      <c r="E681" s="10">
        <f t="shared" si="191"/>
        <v>0</v>
      </c>
      <c r="F681" s="10"/>
      <c r="G681" s="10"/>
      <c r="H681" s="10"/>
      <c r="I681" s="10"/>
      <c r="J681" s="10">
        <f t="shared" si="186"/>
        <v>0</v>
      </c>
      <c r="K681" s="10">
        <f t="shared" si="187"/>
        <v>0</v>
      </c>
    </row>
    <row r="682" spans="1:11" x14ac:dyDescent="0.25">
      <c r="A682" t="str">
        <f t="shared" si="184"/>
        <v>a</v>
      </c>
      <c r="B682" s="8"/>
      <c r="C682" s="9" t="s">
        <v>16</v>
      </c>
      <c r="D682" s="43" t="s">
        <v>307</v>
      </c>
      <c r="E682" s="10">
        <f t="shared" si="191"/>
        <v>0</v>
      </c>
      <c r="F682" s="10">
        <f>-443000</f>
        <v>-443000</v>
      </c>
      <c r="G682" s="10">
        <v>443000</v>
      </c>
      <c r="H682" s="10"/>
      <c r="I682" s="10"/>
      <c r="J682" s="10">
        <f t="shared" si="186"/>
        <v>0</v>
      </c>
      <c r="K682" s="10">
        <f t="shared" si="187"/>
        <v>0</v>
      </c>
    </row>
    <row r="683" spans="1:11" x14ac:dyDescent="0.25">
      <c r="A683" t="str">
        <f t="shared" si="184"/>
        <v>b</v>
      </c>
      <c r="B683" s="8"/>
      <c r="C683" s="9" t="s">
        <v>17</v>
      </c>
      <c r="D683" s="43"/>
      <c r="E683" s="10">
        <f t="shared" si="191"/>
        <v>0</v>
      </c>
      <c r="F683" s="10"/>
      <c r="G683" s="10"/>
      <c r="H683" s="10"/>
      <c r="I683" s="10"/>
      <c r="J683" s="10">
        <f t="shared" si="186"/>
        <v>0</v>
      </c>
      <c r="K683" s="10">
        <f t="shared" si="187"/>
        <v>0</v>
      </c>
    </row>
    <row r="684" spans="1:11" x14ac:dyDescent="0.25">
      <c r="A684" t="str">
        <f t="shared" si="184"/>
        <v>b</v>
      </c>
      <c r="B684" s="5"/>
      <c r="C684" s="6" t="s">
        <v>18</v>
      </c>
      <c r="D684" s="45"/>
      <c r="E684" s="7">
        <f t="shared" si="191"/>
        <v>0</v>
      </c>
      <c r="F684" s="7">
        <v>0</v>
      </c>
      <c r="G684" s="7">
        <v>0</v>
      </c>
      <c r="H684" s="7">
        <v>0</v>
      </c>
      <c r="I684" s="7">
        <v>0</v>
      </c>
      <c r="J684" s="7">
        <f t="shared" si="186"/>
        <v>0</v>
      </c>
      <c r="K684" s="7">
        <f t="shared" si="187"/>
        <v>0</v>
      </c>
    </row>
    <row r="685" spans="1:11" x14ac:dyDescent="0.25">
      <c r="A685" t="str">
        <f t="shared" si="184"/>
        <v>b</v>
      </c>
      <c r="B685" s="5"/>
      <c r="C685" s="6" t="s">
        <v>19</v>
      </c>
      <c r="D685" s="45"/>
      <c r="E685" s="7">
        <f t="shared" si="191"/>
        <v>0</v>
      </c>
      <c r="F685" s="7">
        <v>0</v>
      </c>
      <c r="G685" s="7">
        <v>0</v>
      </c>
      <c r="H685" s="7">
        <v>0</v>
      </c>
      <c r="I685" s="7">
        <v>0</v>
      </c>
      <c r="J685" s="7">
        <f t="shared" si="186"/>
        <v>0</v>
      </c>
      <c r="K685" s="7">
        <f t="shared" si="187"/>
        <v>0</v>
      </c>
    </row>
    <row r="686" spans="1:11" ht="15.75" thickBot="1" x14ac:dyDescent="0.3">
      <c r="A686" t="str">
        <f t="shared" si="184"/>
        <v>b</v>
      </c>
      <c r="B686" s="11"/>
      <c r="C686" s="12" t="s">
        <v>20</v>
      </c>
      <c r="D686" s="46"/>
      <c r="E686" s="13">
        <f t="shared" si="191"/>
        <v>0</v>
      </c>
      <c r="F686" s="13">
        <v>0</v>
      </c>
      <c r="G686" s="13">
        <v>0</v>
      </c>
      <c r="H686" s="13">
        <v>0</v>
      </c>
      <c r="I686" s="13">
        <v>0</v>
      </c>
      <c r="J686" s="13">
        <f t="shared" si="186"/>
        <v>0</v>
      </c>
      <c r="K686" s="13">
        <f t="shared" si="187"/>
        <v>0</v>
      </c>
    </row>
    <row r="687" spans="1:11" ht="61.5" thickTop="1" thickBot="1" x14ac:dyDescent="0.3">
      <c r="A687" t="str">
        <f t="shared" si="184"/>
        <v>b</v>
      </c>
      <c r="B687" s="3" t="s">
        <v>119</v>
      </c>
      <c r="C687" s="14" t="s">
        <v>120</v>
      </c>
      <c r="D687" s="44"/>
      <c r="E687" s="4">
        <f t="shared" si="191"/>
        <v>0</v>
      </c>
      <c r="F687" s="4">
        <f>SUM(F688,F696,F697,F698)</f>
        <v>0</v>
      </c>
      <c r="G687" s="4">
        <f t="shared" ref="G687:I687" si="196">SUM(G688,G696,G697,G698)</f>
        <v>0</v>
      </c>
      <c r="H687" s="4">
        <f t="shared" si="196"/>
        <v>0</v>
      </c>
      <c r="I687" s="4">
        <f t="shared" si="196"/>
        <v>0</v>
      </c>
      <c r="J687" s="4">
        <f t="shared" si="186"/>
        <v>0</v>
      </c>
      <c r="K687" s="4">
        <f t="shared" si="187"/>
        <v>0</v>
      </c>
    </row>
    <row r="688" spans="1:11" ht="15.75" thickTop="1" x14ac:dyDescent="0.25">
      <c r="A688" t="str">
        <f t="shared" si="184"/>
        <v>b</v>
      </c>
      <c r="B688" s="5"/>
      <c r="C688" s="6" t="s">
        <v>10</v>
      </c>
      <c r="D688" s="45"/>
      <c r="E688" s="7">
        <f t="shared" si="191"/>
        <v>0</v>
      </c>
      <c r="F688" s="7">
        <f>SUM(F689:F695)</f>
        <v>0</v>
      </c>
      <c r="G688" s="7">
        <f t="shared" ref="G688:I688" si="197">SUM(G689:G695)</f>
        <v>0</v>
      </c>
      <c r="H688" s="7">
        <f t="shared" si="197"/>
        <v>0</v>
      </c>
      <c r="I688" s="7">
        <f t="shared" si="197"/>
        <v>0</v>
      </c>
      <c r="J688" s="7">
        <f t="shared" si="186"/>
        <v>0</v>
      </c>
      <c r="K688" s="7">
        <f t="shared" si="187"/>
        <v>0</v>
      </c>
    </row>
    <row r="689" spans="1:11" x14ac:dyDescent="0.25">
      <c r="A689" t="str">
        <f t="shared" si="184"/>
        <v>b</v>
      </c>
      <c r="B689" s="8"/>
      <c r="C689" s="9" t="s">
        <v>11</v>
      </c>
      <c r="D689" s="43"/>
      <c r="E689" s="10">
        <f t="shared" si="191"/>
        <v>0</v>
      </c>
      <c r="F689" s="10"/>
      <c r="G689" s="10"/>
      <c r="H689" s="10"/>
      <c r="I689" s="10"/>
      <c r="J689" s="10">
        <f t="shared" si="186"/>
        <v>0</v>
      </c>
      <c r="K689" s="10">
        <f t="shared" si="187"/>
        <v>0</v>
      </c>
    </row>
    <row r="690" spans="1:11" x14ac:dyDescent="0.25">
      <c r="A690" t="str">
        <f t="shared" si="184"/>
        <v>b</v>
      </c>
      <c r="B690" s="8"/>
      <c r="C690" s="9" t="s">
        <v>12</v>
      </c>
      <c r="D690" s="43"/>
      <c r="E690" s="10">
        <f t="shared" si="191"/>
        <v>0</v>
      </c>
      <c r="F690" s="10"/>
      <c r="G690" s="10"/>
      <c r="H690" s="10"/>
      <c r="I690" s="10"/>
      <c r="J690" s="10">
        <f t="shared" si="186"/>
        <v>0</v>
      </c>
      <c r="K690" s="10">
        <f t="shared" si="187"/>
        <v>0</v>
      </c>
    </row>
    <row r="691" spans="1:11" x14ac:dyDescent="0.25">
      <c r="A691" t="str">
        <f t="shared" si="184"/>
        <v>b</v>
      </c>
      <c r="B691" s="8"/>
      <c r="C691" s="9" t="s">
        <v>13</v>
      </c>
      <c r="D691" s="43"/>
      <c r="E691" s="10">
        <f t="shared" si="191"/>
        <v>0</v>
      </c>
      <c r="F691" s="10"/>
      <c r="G691" s="10"/>
      <c r="H691" s="10"/>
      <c r="I691" s="10"/>
      <c r="J691" s="10">
        <f t="shared" si="186"/>
        <v>0</v>
      </c>
      <c r="K691" s="10">
        <f t="shared" si="187"/>
        <v>0</v>
      </c>
    </row>
    <row r="692" spans="1:11" x14ac:dyDescent="0.25">
      <c r="A692" t="str">
        <f t="shared" si="184"/>
        <v>b</v>
      </c>
      <c r="B692" s="8"/>
      <c r="C692" s="9" t="s">
        <v>14</v>
      </c>
      <c r="D692" s="43"/>
      <c r="E692" s="10">
        <f t="shared" si="191"/>
        <v>0</v>
      </c>
      <c r="F692" s="10"/>
      <c r="G692" s="10"/>
      <c r="H692" s="10"/>
      <c r="I692" s="10"/>
      <c r="J692" s="10">
        <f t="shared" si="186"/>
        <v>0</v>
      </c>
      <c r="K692" s="10">
        <f t="shared" si="187"/>
        <v>0</v>
      </c>
    </row>
    <row r="693" spans="1:11" x14ac:dyDescent="0.25">
      <c r="A693" t="str">
        <f t="shared" si="184"/>
        <v>b</v>
      </c>
      <c r="B693" s="8"/>
      <c r="C693" s="9" t="s">
        <v>15</v>
      </c>
      <c r="D693" s="43"/>
      <c r="E693" s="10">
        <f t="shared" si="191"/>
        <v>0</v>
      </c>
      <c r="F693" s="10"/>
      <c r="G693" s="10"/>
      <c r="H693" s="10"/>
      <c r="I693" s="10"/>
      <c r="J693" s="10">
        <f t="shared" si="186"/>
        <v>0</v>
      </c>
      <c r="K693" s="10">
        <f t="shared" si="187"/>
        <v>0</v>
      </c>
    </row>
    <row r="694" spans="1:11" x14ac:dyDescent="0.25">
      <c r="A694" t="str">
        <f t="shared" si="184"/>
        <v>b</v>
      </c>
      <c r="B694" s="8"/>
      <c r="C694" s="9" t="s">
        <v>16</v>
      </c>
      <c r="D694" s="43"/>
      <c r="E694" s="10">
        <f t="shared" si="191"/>
        <v>0</v>
      </c>
      <c r="F694" s="10"/>
      <c r="G694" s="10"/>
      <c r="H694" s="10"/>
      <c r="I694" s="10"/>
      <c r="J694" s="10">
        <f t="shared" si="186"/>
        <v>0</v>
      </c>
      <c r="K694" s="10">
        <f t="shared" si="187"/>
        <v>0</v>
      </c>
    </row>
    <row r="695" spans="1:11" x14ac:dyDescent="0.25">
      <c r="A695" t="str">
        <f t="shared" si="184"/>
        <v>b</v>
      </c>
      <c r="B695" s="8"/>
      <c r="C695" s="9" t="s">
        <v>17</v>
      </c>
      <c r="D695" s="43"/>
      <c r="E695" s="10">
        <f t="shared" si="191"/>
        <v>0</v>
      </c>
      <c r="F695" s="10"/>
      <c r="G695" s="10"/>
      <c r="H695" s="10"/>
      <c r="I695" s="10"/>
      <c r="J695" s="10">
        <f t="shared" si="186"/>
        <v>0</v>
      </c>
      <c r="K695" s="10">
        <f t="shared" si="187"/>
        <v>0</v>
      </c>
    </row>
    <row r="696" spans="1:11" x14ac:dyDescent="0.25">
      <c r="A696" t="str">
        <f t="shared" si="184"/>
        <v>b</v>
      </c>
      <c r="B696" s="5"/>
      <c r="C696" s="6" t="s">
        <v>18</v>
      </c>
      <c r="D696" s="45"/>
      <c r="E696" s="7">
        <f t="shared" si="191"/>
        <v>0</v>
      </c>
      <c r="F696" s="7">
        <v>0</v>
      </c>
      <c r="G696" s="7">
        <v>0</v>
      </c>
      <c r="H696" s="7">
        <v>0</v>
      </c>
      <c r="I696" s="7">
        <v>0</v>
      </c>
      <c r="J696" s="7">
        <f t="shared" si="186"/>
        <v>0</v>
      </c>
      <c r="K696" s="7">
        <f t="shared" si="187"/>
        <v>0</v>
      </c>
    </row>
    <row r="697" spans="1:11" x14ac:dyDescent="0.25">
      <c r="A697" t="str">
        <f t="shared" si="184"/>
        <v>b</v>
      </c>
      <c r="B697" s="5"/>
      <c r="C697" s="6" t="s">
        <v>19</v>
      </c>
      <c r="D697" s="45"/>
      <c r="E697" s="7">
        <f t="shared" si="191"/>
        <v>0</v>
      </c>
      <c r="F697" s="7">
        <v>0</v>
      </c>
      <c r="G697" s="7">
        <v>0</v>
      </c>
      <c r="H697" s="7">
        <v>0</v>
      </c>
      <c r="I697" s="7">
        <v>0</v>
      </c>
      <c r="J697" s="7">
        <f t="shared" si="186"/>
        <v>0</v>
      </c>
      <c r="K697" s="7">
        <f t="shared" si="187"/>
        <v>0</v>
      </c>
    </row>
    <row r="698" spans="1:11" ht="15.75" thickBot="1" x14ac:dyDescent="0.3">
      <c r="A698" t="str">
        <f t="shared" si="184"/>
        <v>b</v>
      </c>
      <c r="B698" s="11"/>
      <c r="C698" s="12" t="s">
        <v>20</v>
      </c>
      <c r="D698" s="46"/>
      <c r="E698" s="13">
        <f t="shared" si="191"/>
        <v>0</v>
      </c>
      <c r="F698" s="13">
        <v>0</v>
      </c>
      <c r="G698" s="13">
        <v>0</v>
      </c>
      <c r="H698" s="13">
        <v>0</v>
      </c>
      <c r="I698" s="13">
        <v>0</v>
      </c>
      <c r="J698" s="13">
        <f t="shared" si="186"/>
        <v>0</v>
      </c>
      <c r="K698" s="13">
        <f t="shared" si="187"/>
        <v>0</v>
      </c>
    </row>
    <row r="699" spans="1:11" ht="61.5" thickTop="1" thickBot="1" x14ac:dyDescent="0.3">
      <c r="A699" t="str">
        <f t="shared" si="184"/>
        <v>a</v>
      </c>
      <c r="B699" s="3" t="s">
        <v>121</v>
      </c>
      <c r="C699" s="14" t="s">
        <v>122</v>
      </c>
      <c r="D699" s="44"/>
      <c r="E699" s="4">
        <f t="shared" si="191"/>
        <v>0</v>
      </c>
      <c r="F699" s="4">
        <f>SUM(F700,F708,F709,F710)</f>
        <v>0</v>
      </c>
      <c r="G699" s="4">
        <f t="shared" ref="G699:I699" si="198">SUM(G700,G708,G709,G710)</f>
        <v>550000</v>
      </c>
      <c r="H699" s="4">
        <f t="shared" si="198"/>
        <v>0</v>
      </c>
      <c r="I699" s="4">
        <f t="shared" si="198"/>
        <v>-550000</v>
      </c>
      <c r="J699" s="4">
        <f t="shared" si="186"/>
        <v>550000</v>
      </c>
      <c r="K699" s="4">
        <f t="shared" si="187"/>
        <v>550000</v>
      </c>
    </row>
    <row r="700" spans="1:11" ht="15.75" thickTop="1" x14ac:dyDescent="0.25">
      <c r="A700" t="str">
        <f t="shared" si="184"/>
        <v>a</v>
      </c>
      <c r="B700" s="5"/>
      <c r="C700" s="6" t="s">
        <v>10</v>
      </c>
      <c r="D700" s="45"/>
      <c r="E700" s="7">
        <f t="shared" si="191"/>
        <v>0</v>
      </c>
      <c r="F700" s="7">
        <f>SUM(F701:F707)</f>
        <v>0</v>
      </c>
      <c r="G700" s="7">
        <f t="shared" ref="G700:I700" si="199">SUM(G701:G707)</f>
        <v>550000</v>
      </c>
      <c r="H700" s="7">
        <f t="shared" si="199"/>
        <v>0</v>
      </c>
      <c r="I700" s="7">
        <f t="shared" si="199"/>
        <v>-550000</v>
      </c>
      <c r="J700" s="7">
        <f t="shared" si="186"/>
        <v>550000</v>
      </c>
      <c r="K700" s="7">
        <f t="shared" si="187"/>
        <v>550000</v>
      </c>
    </row>
    <row r="701" spans="1:11" x14ac:dyDescent="0.25">
      <c r="A701" t="str">
        <f t="shared" si="184"/>
        <v>b</v>
      </c>
      <c r="B701" s="8"/>
      <c r="C701" s="9" t="s">
        <v>11</v>
      </c>
      <c r="D701" s="43"/>
      <c r="E701" s="10">
        <f t="shared" si="191"/>
        <v>0</v>
      </c>
      <c r="F701" s="10"/>
      <c r="G701" s="10"/>
      <c r="H701" s="10"/>
      <c r="I701" s="10"/>
      <c r="J701" s="10">
        <f t="shared" si="186"/>
        <v>0</v>
      </c>
      <c r="K701" s="10">
        <f t="shared" si="187"/>
        <v>0</v>
      </c>
    </row>
    <row r="702" spans="1:11" x14ac:dyDescent="0.25">
      <c r="A702" t="str">
        <f t="shared" si="184"/>
        <v>a</v>
      </c>
      <c r="B702" s="8"/>
      <c r="C702" s="9" t="s">
        <v>12</v>
      </c>
      <c r="D702" s="43" t="s">
        <v>364</v>
      </c>
      <c r="E702" s="10">
        <f t="shared" si="191"/>
        <v>497000</v>
      </c>
      <c r="F702" s="10"/>
      <c r="G702" s="10">
        <v>550000</v>
      </c>
      <c r="H702" s="10"/>
      <c r="I702" s="10">
        <f>497000-550000</f>
        <v>-53000</v>
      </c>
      <c r="J702" s="10">
        <f t="shared" si="186"/>
        <v>550000</v>
      </c>
      <c r="K702" s="10">
        <f t="shared" si="187"/>
        <v>550000</v>
      </c>
    </row>
    <row r="703" spans="1:11" x14ac:dyDescent="0.25">
      <c r="A703" t="str">
        <f t="shared" si="184"/>
        <v>b</v>
      </c>
      <c r="B703" s="8"/>
      <c r="C703" s="9" t="s">
        <v>13</v>
      </c>
      <c r="D703" s="43"/>
      <c r="E703" s="10">
        <f t="shared" si="191"/>
        <v>0</v>
      </c>
      <c r="F703" s="10"/>
      <c r="G703" s="10"/>
      <c r="H703" s="10"/>
      <c r="I703" s="10"/>
      <c r="J703" s="10">
        <f t="shared" si="186"/>
        <v>0</v>
      </c>
      <c r="K703" s="10">
        <f t="shared" si="187"/>
        <v>0</v>
      </c>
    </row>
    <row r="704" spans="1:11" x14ac:dyDescent="0.25">
      <c r="A704" t="str">
        <f t="shared" ref="A704:A767" si="200">IF(OR(E704&lt;&gt;0,F704&lt;&gt;0,G704&lt;&gt;0,H704&lt;&gt;0,I704&lt;&gt;0,),"a","b")</f>
        <v>b</v>
      </c>
      <c r="B704" s="8"/>
      <c r="C704" s="9" t="s">
        <v>14</v>
      </c>
      <c r="D704" s="43"/>
      <c r="E704" s="10">
        <f t="shared" si="191"/>
        <v>0</v>
      </c>
      <c r="F704" s="10"/>
      <c r="G704" s="10"/>
      <c r="H704" s="10"/>
      <c r="I704" s="10"/>
      <c r="J704" s="10">
        <f t="shared" ref="J704:J767" si="201">SUM(F704,G704)</f>
        <v>0</v>
      </c>
      <c r="K704" s="10">
        <f t="shared" ref="K704:K767" si="202">SUM(F704,G704,H704)</f>
        <v>0</v>
      </c>
    </row>
    <row r="705" spans="1:11" x14ac:dyDescent="0.25">
      <c r="A705" t="str">
        <f t="shared" si="200"/>
        <v>b</v>
      </c>
      <c r="B705" s="8"/>
      <c r="C705" s="9" t="s">
        <v>15</v>
      </c>
      <c r="D705" s="43"/>
      <c r="E705" s="10">
        <f t="shared" si="191"/>
        <v>0</v>
      </c>
      <c r="F705" s="10"/>
      <c r="G705" s="10"/>
      <c r="H705" s="10"/>
      <c r="I705" s="10"/>
      <c r="J705" s="10">
        <f t="shared" si="201"/>
        <v>0</v>
      </c>
      <c r="K705" s="10">
        <f t="shared" si="202"/>
        <v>0</v>
      </c>
    </row>
    <row r="706" spans="1:11" x14ac:dyDescent="0.25">
      <c r="A706" t="str">
        <f t="shared" si="200"/>
        <v>a</v>
      </c>
      <c r="B706" s="8"/>
      <c r="C706" s="9" t="s">
        <v>16</v>
      </c>
      <c r="D706" s="43" t="s">
        <v>267</v>
      </c>
      <c r="E706" s="10">
        <f t="shared" si="191"/>
        <v>-497000</v>
      </c>
      <c r="F706" s="10"/>
      <c r="G706" s="10"/>
      <c r="H706" s="10"/>
      <c r="I706" s="10">
        <v>-497000</v>
      </c>
      <c r="J706" s="10">
        <f t="shared" si="201"/>
        <v>0</v>
      </c>
      <c r="K706" s="10">
        <f t="shared" si="202"/>
        <v>0</v>
      </c>
    </row>
    <row r="707" spans="1:11" x14ac:dyDescent="0.25">
      <c r="A707" t="str">
        <f t="shared" si="200"/>
        <v>b</v>
      </c>
      <c r="B707" s="8"/>
      <c r="C707" s="9" t="s">
        <v>17</v>
      </c>
      <c r="D707" s="43"/>
      <c r="E707" s="10">
        <f t="shared" si="191"/>
        <v>0</v>
      </c>
      <c r="F707" s="10"/>
      <c r="G707" s="10"/>
      <c r="H707" s="10"/>
      <c r="I707" s="10"/>
      <c r="J707" s="10">
        <f t="shared" si="201"/>
        <v>0</v>
      </c>
      <c r="K707" s="10">
        <f t="shared" si="202"/>
        <v>0</v>
      </c>
    </row>
    <row r="708" spans="1:11" x14ac:dyDescent="0.25">
      <c r="A708" t="str">
        <f t="shared" si="200"/>
        <v>b</v>
      </c>
      <c r="B708" s="5"/>
      <c r="C708" s="6" t="s">
        <v>18</v>
      </c>
      <c r="D708" s="45"/>
      <c r="E708" s="7">
        <f t="shared" si="191"/>
        <v>0</v>
      </c>
      <c r="F708" s="7">
        <v>0</v>
      </c>
      <c r="G708" s="7">
        <v>0</v>
      </c>
      <c r="H708" s="7">
        <v>0</v>
      </c>
      <c r="I708" s="7">
        <v>0</v>
      </c>
      <c r="J708" s="7">
        <f t="shared" si="201"/>
        <v>0</v>
      </c>
      <c r="K708" s="7">
        <f t="shared" si="202"/>
        <v>0</v>
      </c>
    </row>
    <row r="709" spans="1:11" x14ac:dyDescent="0.25">
      <c r="A709" t="str">
        <f t="shared" si="200"/>
        <v>b</v>
      </c>
      <c r="B709" s="5"/>
      <c r="C709" s="6" t="s">
        <v>19</v>
      </c>
      <c r="D709" s="45"/>
      <c r="E709" s="7">
        <f t="shared" si="191"/>
        <v>0</v>
      </c>
      <c r="F709" s="7">
        <v>0</v>
      </c>
      <c r="G709" s="7">
        <v>0</v>
      </c>
      <c r="H709" s="7">
        <v>0</v>
      </c>
      <c r="I709" s="7">
        <v>0</v>
      </c>
      <c r="J709" s="7">
        <f t="shared" si="201"/>
        <v>0</v>
      </c>
      <c r="K709" s="7">
        <f t="shared" si="202"/>
        <v>0</v>
      </c>
    </row>
    <row r="710" spans="1:11" ht="15.75" thickBot="1" x14ac:dyDescent="0.3">
      <c r="A710" t="str">
        <f t="shared" si="200"/>
        <v>b</v>
      </c>
      <c r="B710" s="11"/>
      <c r="C710" s="12" t="s">
        <v>20</v>
      </c>
      <c r="D710" s="46"/>
      <c r="E710" s="13">
        <f t="shared" si="191"/>
        <v>0</v>
      </c>
      <c r="F710" s="13">
        <v>0</v>
      </c>
      <c r="G710" s="13">
        <v>0</v>
      </c>
      <c r="H710" s="13">
        <v>0</v>
      </c>
      <c r="I710" s="13">
        <v>0</v>
      </c>
      <c r="J710" s="13">
        <f t="shared" si="201"/>
        <v>0</v>
      </c>
      <c r="K710" s="13">
        <f t="shared" si="202"/>
        <v>0</v>
      </c>
    </row>
    <row r="711" spans="1:11" ht="32.25" customHeight="1" thickTop="1" thickBot="1" x14ac:dyDescent="0.3">
      <c r="A711" t="str">
        <f t="shared" si="200"/>
        <v>a</v>
      </c>
      <c r="B711" s="16" t="s">
        <v>123</v>
      </c>
      <c r="C711" s="4" t="s">
        <v>124</v>
      </c>
      <c r="D711" s="44"/>
      <c r="E711" s="4">
        <f t="shared" si="191"/>
        <v>0</v>
      </c>
      <c r="F711" s="4">
        <f>SUM(F723,F735,F747)</f>
        <v>-318000</v>
      </c>
      <c r="G711" s="4">
        <f t="shared" ref="G711:I711" si="203">SUM(G723,G735,G747)</f>
        <v>318000</v>
      </c>
      <c r="H711" s="4">
        <f t="shared" si="203"/>
        <v>0</v>
      </c>
      <c r="I711" s="4">
        <f t="shared" si="203"/>
        <v>0</v>
      </c>
      <c r="J711" s="4">
        <f t="shared" si="201"/>
        <v>0</v>
      </c>
      <c r="K711" s="4">
        <f t="shared" si="202"/>
        <v>0</v>
      </c>
    </row>
    <row r="712" spans="1:11" ht="15.75" thickTop="1" x14ac:dyDescent="0.25">
      <c r="A712" t="str">
        <f t="shared" si="200"/>
        <v>a</v>
      </c>
      <c r="B712" s="5"/>
      <c r="C712" s="6" t="s">
        <v>10</v>
      </c>
      <c r="D712" s="45"/>
      <c r="E712" s="7">
        <f t="shared" si="191"/>
        <v>0</v>
      </c>
      <c r="F712" s="7">
        <f t="shared" ref="F712:I722" si="204">SUM(F724,F736,F748)</f>
        <v>-318000</v>
      </c>
      <c r="G712" s="7">
        <f t="shared" si="204"/>
        <v>318000</v>
      </c>
      <c r="H712" s="7">
        <f t="shared" si="204"/>
        <v>0</v>
      </c>
      <c r="I712" s="7">
        <f t="shared" si="204"/>
        <v>0</v>
      </c>
      <c r="J712" s="7">
        <f t="shared" si="201"/>
        <v>0</v>
      </c>
      <c r="K712" s="7">
        <f t="shared" si="202"/>
        <v>0</v>
      </c>
    </row>
    <row r="713" spans="1:11" x14ac:dyDescent="0.25">
      <c r="A713" t="str">
        <f t="shared" si="200"/>
        <v>b</v>
      </c>
      <c r="B713" s="8"/>
      <c r="C713" s="9" t="s">
        <v>11</v>
      </c>
      <c r="D713" s="43"/>
      <c r="E713" s="10">
        <f t="shared" si="191"/>
        <v>0</v>
      </c>
      <c r="F713" s="10">
        <f t="shared" si="204"/>
        <v>0</v>
      </c>
      <c r="G713" s="10">
        <f t="shared" si="204"/>
        <v>0</v>
      </c>
      <c r="H713" s="10">
        <f t="shared" si="204"/>
        <v>0</v>
      </c>
      <c r="I713" s="10">
        <f t="shared" si="204"/>
        <v>0</v>
      </c>
      <c r="J713" s="10">
        <f t="shared" si="201"/>
        <v>0</v>
      </c>
      <c r="K713" s="10">
        <f t="shared" si="202"/>
        <v>0</v>
      </c>
    </row>
    <row r="714" spans="1:11" x14ac:dyDescent="0.25">
      <c r="A714" t="str">
        <f t="shared" si="200"/>
        <v>b</v>
      </c>
      <c r="B714" s="8"/>
      <c r="C714" s="9" t="s">
        <v>12</v>
      </c>
      <c r="D714" s="43"/>
      <c r="E714" s="10">
        <f t="shared" si="191"/>
        <v>0</v>
      </c>
      <c r="F714" s="10">
        <f t="shared" si="204"/>
        <v>0</v>
      </c>
      <c r="G714" s="10">
        <f t="shared" si="204"/>
        <v>0</v>
      </c>
      <c r="H714" s="10">
        <f t="shared" si="204"/>
        <v>0</v>
      </c>
      <c r="I714" s="10">
        <f t="shared" si="204"/>
        <v>0</v>
      </c>
      <c r="J714" s="10">
        <f t="shared" si="201"/>
        <v>0</v>
      </c>
      <c r="K714" s="10">
        <f t="shared" si="202"/>
        <v>0</v>
      </c>
    </row>
    <row r="715" spans="1:11" x14ac:dyDescent="0.25">
      <c r="A715" t="str">
        <f t="shared" si="200"/>
        <v>b</v>
      </c>
      <c r="B715" s="8"/>
      <c r="C715" s="9" t="s">
        <v>13</v>
      </c>
      <c r="D715" s="43"/>
      <c r="E715" s="10">
        <f t="shared" si="191"/>
        <v>0</v>
      </c>
      <c r="F715" s="10">
        <f t="shared" si="204"/>
        <v>0</v>
      </c>
      <c r="G715" s="10">
        <f t="shared" si="204"/>
        <v>0</v>
      </c>
      <c r="H715" s="10">
        <f t="shared" si="204"/>
        <v>0</v>
      </c>
      <c r="I715" s="10">
        <f t="shared" si="204"/>
        <v>0</v>
      </c>
      <c r="J715" s="10">
        <f t="shared" si="201"/>
        <v>0</v>
      </c>
      <c r="K715" s="10">
        <f t="shared" si="202"/>
        <v>0</v>
      </c>
    </row>
    <row r="716" spans="1:11" x14ac:dyDescent="0.25">
      <c r="A716" t="str">
        <f t="shared" si="200"/>
        <v>b</v>
      </c>
      <c r="B716" s="8"/>
      <c r="C716" s="9" t="s">
        <v>14</v>
      </c>
      <c r="D716" s="43"/>
      <c r="E716" s="10">
        <f t="shared" ref="E716:E779" si="205">SUM(F716,G716,H716,I716)</f>
        <v>0</v>
      </c>
      <c r="F716" s="10">
        <f t="shared" si="204"/>
        <v>0</v>
      </c>
      <c r="G716" s="10">
        <f t="shared" si="204"/>
        <v>0</v>
      </c>
      <c r="H716" s="10">
        <f t="shared" si="204"/>
        <v>0</v>
      </c>
      <c r="I716" s="10">
        <f t="shared" si="204"/>
        <v>0</v>
      </c>
      <c r="J716" s="10">
        <f t="shared" si="201"/>
        <v>0</v>
      </c>
      <c r="K716" s="10">
        <f t="shared" si="202"/>
        <v>0</v>
      </c>
    </row>
    <row r="717" spans="1:11" x14ac:dyDescent="0.25">
      <c r="A717" t="str">
        <f t="shared" si="200"/>
        <v>b</v>
      </c>
      <c r="B717" s="8"/>
      <c r="C717" s="9" t="s">
        <v>15</v>
      </c>
      <c r="D717" s="43"/>
      <c r="E717" s="10">
        <f t="shared" si="205"/>
        <v>0</v>
      </c>
      <c r="F717" s="10">
        <f t="shared" si="204"/>
        <v>0</v>
      </c>
      <c r="G717" s="10">
        <f t="shared" si="204"/>
        <v>0</v>
      </c>
      <c r="H717" s="10">
        <f t="shared" si="204"/>
        <v>0</v>
      </c>
      <c r="I717" s="10">
        <f t="shared" si="204"/>
        <v>0</v>
      </c>
      <c r="J717" s="10">
        <f t="shared" si="201"/>
        <v>0</v>
      </c>
      <c r="K717" s="10">
        <f t="shared" si="202"/>
        <v>0</v>
      </c>
    </row>
    <row r="718" spans="1:11" x14ac:dyDescent="0.25">
      <c r="A718" t="str">
        <f t="shared" si="200"/>
        <v>a</v>
      </c>
      <c r="B718" s="8"/>
      <c r="C718" s="9" t="s">
        <v>16</v>
      </c>
      <c r="D718" s="43"/>
      <c r="E718" s="10">
        <f t="shared" si="205"/>
        <v>0</v>
      </c>
      <c r="F718" s="10">
        <f t="shared" si="204"/>
        <v>-318000</v>
      </c>
      <c r="G718" s="10">
        <f t="shared" si="204"/>
        <v>318000</v>
      </c>
      <c r="H718" s="10">
        <f t="shared" si="204"/>
        <v>0</v>
      </c>
      <c r="I718" s="10">
        <f t="shared" si="204"/>
        <v>0</v>
      </c>
      <c r="J718" s="10">
        <f t="shared" si="201"/>
        <v>0</v>
      </c>
      <c r="K718" s="10">
        <f t="shared" si="202"/>
        <v>0</v>
      </c>
    </row>
    <row r="719" spans="1:11" x14ac:dyDescent="0.25">
      <c r="A719" t="str">
        <f t="shared" si="200"/>
        <v>b</v>
      </c>
      <c r="B719" s="8"/>
      <c r="C719" s="9" t="s">
        <v>17</v>
      </c>
      <c r="D719" s="43"/>
      <c r="E719" s="10">
        <f t="shared" si="205"/>
        <v>0</v>
      </c>
      <c r="F719" s="10">
        <f t="shared" si="204"/>
        <v>0</v>
      </c>
      <c r="G719" s="10">
        <f t="shared" si="204"/>
        <v>0</v>
      </c>
      <c r="H719" s="10">
        <f t="shared" si="204"/>
        <v>0</v>
      </c>
      <c r="I719" s="10">
        <f t="shared" si="204"/>
        <v>0</v>
      </c>
      <c r="J719" s="10">
        <f t="shared" si="201"/>
        <v>0</v>
      </c>
      <c r="K719" s="10">
        <f t="shared" si="202"/>
        <v>0</v>
      </c>
    </row>
    <row r="720" spans="1:11" x14ac:dyDescent="0.25">
      <c r="A720" t="str">
        <f t="shared" si="200"/>
        <v>b</v>
      </c>
      <c r="B720" s="5"/>
      <c r="C720" s="6" t="s">
        <v>18</v>
      </c>
      <c r="D720" s="45"/>
      <c r="E720" s="7">
        <f t="shared" si="205"/>
        <v>0</v>
      </c>
      <c r="F720" s="7">
        <f t="shared" si="204"/>
        <v>0</v>
      </c>
      <c r="G720" s="7">
        <f t="shared" si="204"/>
        <v>0</v>
      </c>
      <c r="H720" s="7">
        <f t="shared" si="204"/>
        <v>0</v>
      </c>
      <c r="I720" s="7">
        <f t="shared" si="204"/>
        <v>0</v>
      </c>
      <c r="J720" s="7">
        <f t="shared" si="201"/>
        <v>0</v>
      </c>
      <c r="K720" s="7">
        <f t="shared" si="202"/>
        <v>0</v>
      </c>
    </row>
    <row r="721" spans="1:11" x14ac:dyDescent="0.25">
      <c r="A721" t="str">
        <f t="shared" si="200"/>
        <v>b</v>
      </c>
      <c r="B721" s="5"/>
      <c r="C721" s="6" t="s">
        <v>19</v>
      </c>
      <c r="D721" s="45"/>
      <c r="E721" s="7">
        <f t="shared" si="205"/>
        <v>0</v>
      </c>
      <c r="F721" s="7">
        <f t="shared" si="204"/>
        <v>0</v>
      </c>
      <c r="G721" s="7">
        <f t="shared" si="204"/>
        <v>0</v>
      </c>
      <c r="H721" s="7">
        <f t="shared" si="204"/>
        <v>0</v>
      </c>
      <c r="I721" s="7">
        <f t="shared" si="204"/>
        <v>0</v>
      </c>
      <c r="J721" s="7">
        <f t="shared" si="201"/>
        <v>0</v>
      </c>
      <c r="K721" s="7">
        <f t="shared" si="202"/>
        <v>0</v>
      </c>
    </row>
    <row r="722" spans="1:11" ht="15.75" thickBot="1" x14ac:dyDescent="0.3">
      <c r="A722" t="str">
        <f t="shared" si="200"/>
        <v>b</v>
      </c>
      <c r="B722" s="11"/>
      <c r="C722" s="12" t="s">
        <v>20</v>
      </c>
      <c r="D722" s="46"/>
      <c r="E722" s="13">
        <f t="shared" si="205"/>
        <v>0</v>
      </c>
      <c r="F722" s="13">
        <f t="shared" si="204"/>
        <v>0</v>
      </c>
      <c r="G722" s="13">
        <f t="shared" si="204"/>
        <v>0</v>
      </c>
      <c r="H722" s="13">
        <f t="shared" si="204"/>
        <v>0</v>
      </c>
      <c r="I722" s="13">
        <f t="shared" si="204"/>
        <v>0</v>
      </c>
      <c r="J722" s="13">
        <f t="shared" si="201"/>
        <v>0</v>
      </c>
      <c r="K722" s="13">
        <f t="shared" si="202"/>
        <v>0</v>
      </c>
    </row>
    <row r="723" spans="1:11" ht="32.25" customHeight="1" thickTop="1" thickBot="1" x14ac:dyDescent="0.3">
      <c r="A723" t="str">
        <f t="shared" si="200"/>
        <v>a</v>
      </c>
      <c r="B723" s="16" t="s">
        <v>125</v>
      </c>
      <c r="C723" s="4" t="s">
        <v>126</v>
      </c>
      <c r="D723" s="44"/>
      <c r="E723" s="4">
        <f t="shared" si="205"/>
        <v>0</v>
      </c>
      <c r="F723" s="4">
        <f>SUM(F724,F732,F733,F734)</f>
        <v>-318000</v>
      </c>
      <c r="G723" s="4">
        <f t="shared" ref="G723:I723" si="206">SUM(G724,G732,G733,G734)</f>
        <v>318000</v>
      </c>
      <c r="H723" s="4">
        <f t="shared" si="206"/>
        <v>0</v>
      </c>
      <c r="I723" s="4">
        <f t="shared" si="206"/>
        <v>0</v>
      </c>
      <c r="J723" s="4">
        <f t="shared" si="201"/>
        <v>0</v>
      </c>
      <c r="K723" s="4">
        <f t="shared" si="202"/>
        <v>0</v>
      </c>
    </row>
    <row r="724" spans="1:11" ht="15.75" thickTop="1" x14ac:dyDescent="0.25">
      <c r="A724" t="str">
        <f t="shared" si="200"/>
        <v>a</v>
      </c>
      <c r="B724" s="5"/>
      <c r="C724" s="6" t="s">
        <v>10</v>
      </c>
      <c r="D724" s="45"/>
      <c r="E724" s="7">
        <f t="shared" si="205"/>
        <v>0</v>
      </c>
      <c r="F724" s="7">
        <f>SUM(F725:F731)</f>
        <v>-318000</v>
      </c>
      <c r="G724" s="7">
        <f t="shared" ref="G724:I724" si="207">SUM(G725:G731)</f>
        <v>318000</v>
      </c>
      <c r="H724" s="7">
        <f t="shared" si="207"/>
        <v>0</v>
      </c>
      <c r="I724" s="7">
        <f t="shared" si="207"/>
        <v>0</v>
      </c>
      <c r="J724" s="7">
        <f t="shared" si="201"/>
        <v>0</v>
      </c>
      <c r="K724" s="7">
        <f t="shared" si="202"/>
        <v>0</v>
      </c>
    </row>
    <row r="725" spans="1:11" x14ac:dyDescent="0.25">
      <c r="A725" t="str">
        <f t="shared" si="200"/>
        <v>b</v>
      </c>
      <c r="B725" s="8"/>
      <c r="C725" s="9" t="s">
        <v>11</v>
      </c>
      <c r="D725" s="43"/>
      <c r="E725" s="10">
        <f t="shared" si="205"/>
        <v>0</v>
      </c>
      <c r="F725" s="10"/>
      <c r="G725" s="10"/>
      <c r="H725" s="10"/>
      <c r="I725" s="10"/>
      <c r="J725" s="10">
        <f t="shared" si="201"/>
        <v>0</v>
      </c>
      <c r="K725" s="10">
        <f t="shared" si="202"/>
        <v>0</v>
      </c>
    </row>
    <row r="726" spans="1:11" x14ac:dyDescent="0.25">
      <c r="A726" t="str">
        <f t="shared" si="200"/>
        <v>b</v>
      </c>
      <c r="B726" s="8"/>
      <c r="C726" s="9" t="s">
        <v>12</v>
      </c>
      <c r="D726" s="43"/>
      <c r="E726" s="10">
        <f t="shared" si="205"/>
        <v>0</v>
      </c>
      <c r="F726" s="10"/>
      <c r="G726" s="10"/>
      <c r="H726" s="10"/>
      <c r="I726" s="10"/>
      <c r="J726" s="10">
        <f t="shared" si="201"/>
        <v>0</v>
      </c>
      <c r="K726" s="10">
        <f t="shared" si="202"/>
        <v>0</v>
      </c>
    </row>
    <row r="727" spans="1:11" x14ac:dyDescent="0.25">
      <c r="A727" t="str">
        <f t="shared" si="200"/>
        <v>b</v>
      </c>
      <c r="B727" s="8"/>
      <c r="C727" s="9" t="s">
        <v>13</v>
      </c>
      <c r="D727" s="43"/>
      <c r="E727" s="10">
        <f t="shared" si="205"/>
        <v>0</v>
      </c>
      <c r="F727" s="10"/>
      <c r="G727" s="10"/>
      <c r="H727" s="10"/>
      <c r="I727" s="10"/>
      <c r="J727" s="10">
        <f t="shared" si="201"/>
        <v>0</v>
      </c>
      <c r="K727" s="10">
        <f t="shared" si="202"/>
        <v>0</v>
      </c>
    </row>
    <row r="728" spans="1:11" x14ac:dyDescent="0.25">
      <c r="A728" t="str">
        <f t="shared" si="200"/>
        <v>b</v>
      </c>
      <c r="B728" s="8"/>
      <c r="C728" s="9" t="s">
        <v>14</v>
      </c>
      <c r="D728" s="43"/>
      <c r="E728" s="10">
        <f t="shared" si="205"/>
        <v>0</v>
      </c>
      <c r="F728" s="10"/>
      <c r="G728" s="10"/>
      <c r="H728" s="10"/>
      <c r="I728" s="10"/>
      <c r="J728" s="10">
        <f t="shared" si="201"/>
        <v>0</v>
      </c>
      <c r="K728" s="10">
        <f t="shared" si="202"/>
        <v>0</v>
      </c>
    </row>
    <row r="729" spans="1:11" x14ac:dyDescent="0.25">
      <c r="A729" t="str">
        <f t="shared" si="200"/>
        <v>b</v>
      </c>
      <c r="B729" s="8"/>
      <c r="C729" s="9" t="s">
        <v>15</v>
      </c>
      <c r="D729" s="43"/>
      <c r="E729" s="10">
        <f t="shared" si="205"/>
        <v>0</v>
      </c>
      <c r="F729" s="10"/>
      <c r="G729" s="10"/>
      <c r="H729" s="10"/>
      <c r="I729" s="10"/>
      <c r="J729" s="10">
        <f t="shared" si="201"/>
        <v>0</v>
      </c>
      <c r="K729" s="10">
        <f t="shared" si="202"/>
        <v>0</v>
      </c>
    </row>
    <row r="730" spans="1:11" x14ac:dyDescent="0.25">
      <c r="A730" t="str">
        <f t="shared" si="200"/>
        <v>a</v>
      </c>
      <c r="B730" s="8"/>
      <c r="C730" s="9" t="s">
        <v>16</v>
      </c>
      <c r="D730" s="43" t="s">
        <v>307</v>
      </c>
      <c r="E730" s="10">
        <f t="shared" si="205"/>
        <v>0</v>
      </c>
      <c r="F730" s="10">
        <v>-318000</v>
      </c>
      <c r="G730" s="10">
        <v>318000</v>
      </c>
      <c r="H730" s="10"/>
      <c r="I730" s="10"/>
      <c r="J730" s="10">
        <f t="shared" si="201"/>
        <v>0</v>
      </c>
      <c r="K730" s="10">
        <f t="shared" si="202"/>
        <v>0</v>
      </c>
    </row>
    <row r="731" spans="1:11" x14ac:dyDescent="0.25">
      <c r="A731" t="str">
        <f t="shared" si="200"/>
        <v>b</v>
      </c>
      <c r="B731" s="8"/>
      <c r="C731" s="9" t="s">
        <v>17</v>
      </c>
      <c r="D731" s="43"/>
      <c r="E731" s="10">
        <f t="shared" si="205"/>
        <v>0</v>
      </c>
      <c r="F731" s="10"/>
      <c r="G731" s="10"/>
      <c r="H731" s="10"/>
      <c r="I731" s="10"/>
      <c r="J731" s="10">
        <f t="shared" si="201"/>
        <v>0</v>
      </c>
      <c r="K731" s="10">
        <f t="shared" si="202"/>
        <v>0</v>
      </c>
    </row>
    <row r="732" spans="1:11" x14ac:dyDescent="0.25">
      <c r="A732" t="str">
        <f t="shared" si="200"/>
        <v>b</v>
      </c>
      <c r="B732" s="5"/>
      <c r="C732" s="6" t="s">
        <v>18</v>
      </c>
      <c r="D732" s="45"/>
      <c r="E732" s="7">
        <f t="shared" si="205"/>
        <v>0</v>
      </c>
      <c r="F732" s="7">
        <v>0</v>
      </c>
      <c r="G732" s="7">
        <v>0</v>
      </c>
      <c r="H732" s="7">
        <v>0</v>
      </c>
      <c r="I732" s="7">
        <v>0</v>
      </c>
      <c r="J732" s="7">
        <f t="shared" si="201"/>
        <v>0</v>
      </c>
      <c r="K732" s="7">
        <f t="shared" si="202"/>
        <v>0</v>
      </c>
    </row>
    <row r="733" spans="1:11" x14ac:dyDescent="0.25">
      <c r="A733" t="str">
        <f t="shared" si="200"/>
        <v>b</v>
      </c>
      <c r="B733" s="5"/>
      <c r="C733" s="6" t="s">
        <v>19</v>
      </c>
      <c r="D733" s="45"/>
      <c r="E733" s="7">
        <f t="shared" si="205"/>
        <v>0</v>
      </c>
      <c r="F733" s="7">
        <v>0</v>
      </c>
      <c r="G733" s="7">
        <v>0</v>
      </c>
      <c r="H733" s="7">
        <v>0</v>
      </c>
      <c r="I733" s="7">
        <v>0</v>
      </c>
      <c r="J733" s="7">
        <f t="shared" si="201"/>
        <v>0</v>
      </c>
      <c r="K733" s="7">
        <f t="shared" si="202"/>
        <v>0</v>
      </c>
    </row>
    <row r="734" spans="1:11" ht="15.75" thickBot="1" x14ac:dyDescent="0.3">
      <c r="A734" t="str">
        <f t="shared" si="200"/>
        <v>b</v>
      </c>
      <c r="B734" s="11"/>
      <c r="C734" s="12" t="s">
        <v>20</v>
      </c>
      <c r="D734" s="46"/>
      <c r="E734" s="13">
        <f t="shared" si="205"/>
        <v>0</v>
      </c>
      <c r="F734" s="13">
        <v>0</v>
      </c>
      <c r="G734" s="13">
        <v>0</v>
      </c>
      <c r="H734" s="13">
        <v>0</v>
      </c>
      <c r="I734" s="13">
        <v>0</v>
      </c>
      <c r="J734" s="13">
        <f t="shared" si="201"/>
        <v>0</v>
      </c>
      <c r="K734" s="13">
        <f t="shared" si="202"/>
        <v>0</v>
      </c>
    </row>
    <row r="735" spans="1:11" ht="61.5" thickTop="1" thickBot="1" x14ac:dyDescent="0.3">
      <c r="A735" t="str">
        <f t="shared" si="200"/>
        <v>b</v>
      </c>
      <c r="B735" s="3" t="s">
        <v>127</v>
      </c>
      <c r="C735" s="14" t="s">
        <v>128</v>
      </c>
      <c r="D735" s="44"/>
      <c r="E735" s="4">
        <f t="shared" si="205"/>
        <v>0</v>
      </c>
      <c r="F735" s="4">
        <f>SUM(F736,F744,F745,F746)</f>
        <v>0</v>
      </c>
      <c r="G735" s="4">
        <f t="shared" ref="G735:I735" si="208">SUM(G736,G744,G745,G746)</f>
        <v>0</v>
      </c>
      <c r="H735" s="4">
        <f t="shared" si="208"/>
        <v>0</v>
      </c>
      <c r="I735" s="4">
        <f t="shared" si="208"/>
        <v>0</v>
      </c>
      <c r="J735" s="4">
        <f t="shared" si="201"/>
        <v>0</v>
      </c>
      <c r="K735" s="4">
        <f t="shared" si="202"/>
        <v>0</v>
      </c>
    </row>
    <row r="736" spans="1:11" ht="15.75" thickTop="1" x14ac:dyDescent="0.25">
      <c r="A736" t="str">
        <f t="shared" si="200"/>
        <v>b</v>
      </c>
      <c r="B736" s="5"/>
      <c r="C736" s="6" t="s">
        <v>10</v>
      </c>
      <c r="D736" s="45"/>
      <c r="E736" s="7">
        <f t="shared" si="205"/>
        <v>0</v>
      </c>
      <c r="F736" s="7">
        <f>SUM(F737:F743)</f>
        <v>0</v>
      </c>
      <c r="G736" s="7">
        <f t="shared" ref="G736:I736" si="209">SUM(G737:G743)</f>
        <v>0</v>
      </c>
      <c r="H736" s="7">
        <f t="shared" si="209"/>
        <v>0</v>
      </c>
      <c r="I736" s="7">
        <f t="shared" si="209"/>
        <v>0</v>
      </c>
      <c r="J736" s="7">
        <f t="shared" si="201"/>
        <v>0</v>
      </c>
      <c r="K736" s="7">
        <f t="shared" si="202"/>
        <v>0</v>
      </c>
    </row>
    <row r="737" spans="1:11" x14ac:dyDescent="0.25">
      <c r="A737" t="str">
        <f t="shared" si="200"/>
        <v>b</v>
      </c>
      <c r="B737" s="8"/>
      <c r="C737" s="9" t="s">
        <v>11</v>
      </c>
      <c r="D737" s="43"/>
      <c r="E737" s="10">
        <f t="shared" si="205"/>
        <v>0</v>
      </c>
      <c r="F737" s="10"/>
      <c r="G737" s="10"/>
      <c r="H737" s="10"/>
      <c r="I737" s="10"/>
      <c r="J737" s="10">
        <f t="shared" si="201"/>
        <v>0</v>
      </c>
      <c r="K737" s="10">
        <f t="shared" si="202"/>
        <v>0</v>
      </c>
    </row>
    <row r="738" spans="1:11" x14ac:dyDescent="0.25">
      <c r="A738" t="str">
        <f t="shared" si="200"/>
        <v>b</v>
      </c>
      <c r="B738" s="8"/>
      <c r="C738" s="9" t="s">
        <v>12</v>
      </c>
      <c r="D738" s="43"/>
      <c r="E738" s="10">
        <f t="shared" si="205"/>
        <v>0</v>
      </c>
      <c r="F738" s="10"/>
      <c r="G738" s="10"/>
      <c r="H738" s="10"/>
      <c r="I738" s="10"/>
      <c r="J738" s="17">
        <f t="shared" si="201"/>
        <v>0</v>
      </c>
      <c r="K738" s="17">
        <f t="shared" si="202"/>
        <v>0</v>
      </c>
    </row>
    <row r="739" spans="1:11" x14ac:dyDescent="0.25">
      <c r="A739" t="str">
        <f t="shared" si="200"/>
        <v>b</v>
      </c>
      <c r="B739" s="8"/>
      <c r="C739" s="9" t="s">
        <v>13</v>
      </c>
      <c r="D739" s="43"/>
      <c r="E739" s="10">
        <f t="shared" si="205"/>
        <v>0</v>
      </c>
      <c r="F739" s="10"/>
      <c r="G739" s="10"/>
      <c r="H739" s="10"/>
      <c r="I739" s="10"/>
      <c r="J739" s="10">
        <f t="shared" si="201"/>
        <v>0</v>
      </c>
      <c r="K739" s="10">
        <f t="shared" si="202"/>
        <v>0</v>
      </c>
    </row>
    <row r="740" spans="1:11" x14ac:dyDescent="0.25">
      <c r="A740" t="str">
        <f t="shared" si="200"/>
        <v>b</v>
      </c>
      <c r="B740" s="8"/>
      <c r="C740" s="9" t="s">
        <v>14</v>
      </c>
      <c r="D740" s="43"/>
      <c r="E740" s="10">
        <f t="shared" si="205"/>
        <v>0</v>
      </c>
      <c r="F740" s="10"/>
      <c r="G740" s="10"/>
      <c r="H740" s="10"/>
      <c r="I740" s="10"/>
      <c r="J740" s="10">
        <f t="shared" si="201"/>
        <v>0</v>
      </c>
      <c r="K740" s="10">
        <f t="shared" si="202"/>
        <v>0</v>
      </c>
    </row>
    <row r="741" spans="1:11" x14ac:dyDescent="0.25">
      <c r="A741" t="str">
        <f t="shared" si="200"/>
        <v>b</v>
      </c>
      <c r="B741" s="8"/>
      <c r="C741" s="9" t="s">
        <v>15</v>
      </c>
      <c r="D741" s="43"/>
      <c r="E741" s="10">
        <f t="shared" si="205"/>
        <v>0</v>
      </c>
      <c r="F741" s="10"/>
      <c r="G741" s="10"/>
      <c r="H741" s="10"/>
      <c r="I741" s="10"/>
      <c r="J741" s="10">
        <f t="shared" si="201"/>
        <v>0</v>
      </c>
      <c r="K741" s="10">
        <f t="shared" si="202"/>
        <v>0</v>
      </c>
    </row>
    <row r="742" spans="1:11" x14ac:dyDescent="0.25">
      <c r="A742" t="str">
        <f t="shared" si="200"/>
        <v>b</v>
      </c>
      <c r="B742" s="8"/>
      <c r="C742" s="9" t="s">
        <v>16</v>
      </c>
      <c r="D742" s="43"/>
      <c r="E742" s="10">
        <f t="shared" si="205"/>
        <v>0</v>
      </c>
      <c r="F742" s="10"/>
      <c r="G742" s="10"/>
      <c r="H742" s="10"/>
      <c r="I742" s="10"/>
      <c r="J742" s="10">
        <f t="shared" si="201"/>
        <v>0</v>
      </c>
      <c r="K742" s="10">
        <f t="shared" si="202"/>
        <v>0</v>
      </c>
    </row>
    <row r="743" spans="1:11" x14ac:dyDescent="0.25">
      <c r="A743" t="str">
        <f t="shared" si="200"/>
        <v>b</v>
      </c>
      <c r="B743" s="8"/>
      <c r="C743" s="9" t="s">
        <v>17</v>
      </c>
      <c r="D743" s="43"/>
      <c r="E743" s="10">
        <f t="shared" si="205"/>
        <v>0</v>
      </c>
      <c r="F743" s="10"/>
      <c r="G743" s="10"/>
      <c r="H743" s="10"/>
      <c r="I743" s="10"/>
      <c r="J743" s="10">
        <f t="shared" si="201"/>
        <v>0</v>
      </c>
      <c r="K743" s="10">
        <f t="shared" si="202"/>
        <v>0</v>
      </c>
    </row>
    <row r="744" spans="1:11" x14ac:dyDescent="0.25">
      <c r="A744" t="str">
        <f t="shared" si="200"/>
        <v>b</v>
      </c>
      <c r="B744" s="5"/>
      <c r="C744" s="6" t="s">
        <v>18</v>
      </c>
      <c r="D744" s="45"/>
      <c r="E744" s="7">
        <f t="shared" si="205"/>
        <v>0</v>
      </c>
      <c r="F744" s="7">
        <v>0</v>
      </c>
      <c r="G744" s="7">
        <v>0</v>
      </c>
      <c r="H744" s="7">
        <v>0</v>
      </c>
      <c r="I744" s="7">
        <v>0</v>
      </c>
      <c r="J744" s="7">
        <f t="shared" si="201"/>
        <v>0</v>
      </c>
      <c r="K744" s="7">
        <f t="shared" si="202"/>
        <v>0</v>
      </c>
    </row>
    <row r="745" spans="1:11" x14ac:dyDescent="0.25">
      <c r="A745" t="str">
        <f t="shared" si="200"/>
        <v>b</v>
      </c>
      <c r="B745" s="5"/>
      <c r="C745" s="6" t="s">
        <v>19</v>
      </c>
      <c r="D745" s="45"/>
      <c r="E745" s="7">
        <f t="shared" si="205"/>
        <v>0</v>
      </c>
      <c r="F745" s="7">
        <v>0</v>
      </c>
      <c r="G745" s="7">
        <v>0</v>
      </c>
      <c r="H745" s="7">
        <v>0</v>
      </c>
      <c r="I745" s="7">
        <v>0</v>
      </c>
      <c r="J745" s="7">
        <f t="shared" si="201"/>
        <v>0</v>
      </c>
      <c r="K745" s="7">
        <f t="shared" si="202"/>
        <v>0</v>
      </c>
    </row>
    <row r="746" spans="1:11" ht="15.75" thickBot="1" x14ac:dyDescent="0.3">
      <c r="A746" t="str">
        <f t="shared" si="200"/>
        <v>b</v>
      </c>
      <c r="B746" s="11"/>
      <c r="C746" s="12" t="s">
        <v>20</v>
      </c>
      <c r="D746" s="46"/>
      <c r="E746" s="13">
        <f t="shared" si="205"/>
        <v>0</v>
      </c>
      <c r="F746" s="13">
        <v>0</v>
      </c>
      <c r="G746" s="13">
        <v>0</v>
      </c>
      <c r="H746" s="13">
        <v>0</v>
      </c>
      <c r="I746" s="13">
        <v>0</v>
      </c>
      <c r="J746" s="13">
        <f t="shared" si="201"/>
        <v>0</v>
      </c>
      <c r="K746" s="13">
        <f t="shared" si="202"/>
        <v>0</v>
      </c>
    </row>
    <row r="747" spans="1:11" ht="106.5" thickTop="1" thickBot="1" x14ac:dyDescent="0.3">
      <c r="A747" t="str">
        <f t="shared" si="200"/>
        <v>b</v>
      </c>
      <c r="B747" s="3" t="s">
        <v>129</v>
      </c>
      <c r="C747" s="14" t="s">
        <v>130</v>
      </c>
      <c r="D747" s="44"/>
      <c r="E747" s="4">
        <f t="shared" si="205"/>
        <v>0</v>
      </c>
      <c r="F747" s="4">
        <f>SUM(F748,F756,F757,F758)</f>
        <v>0</v>
      </c>
      <c r="G747" s="4">
        <f t="shared" ref="G747:I747" si="210">SUM(G748,G756,G757,G758)</f>
        <v>0</v>
      </c>
      <c r="H747" s="4">
        <f t="shared" si="210"/>
        <v>0</v>
      </c>
      <c r="I747" s="4">
        <f t="shared" si="210"/>
        <v>0</v>
      </c>
      <c r="J747" s="4">
        <f t="shared" si="201"/>
        <v>0</v>
      </c>
      <c r="K747" s="4">
        <f t="shared" si="202"/>
        <v>0</v>
      </c>
    </row>
    <row r="748" spans="1:11" ht="15.75" thickTop="1" x14ac:dyDescent="0.25">
      <c r="A748" t="str">
        <f t="shared" si="200"/>
        <v>b</v>
      </c>
      <c r="B748" s="5"/>
      <c r="C748" s="6" t="s">
        <v>10</v>
      </c>
      <c r="D748" s="45"/>
      <c r="E748" s="7">
        <f t="shared" si="205"/>
        <v>0</v>
      </c>
      <c r="F748" s="7">
        <f>SUM(F749:F755)</f>
        <v>0</v>
      </c>
      <c r="G748" s="7">
        <f t="shared" ref="G748:I748" si="211">SUM(G749:G755)</f>
        <v>0</v>
      </c>
      <c r="H748" s="7">
        <f t="shared" si="211"/>
        <v>0</v>
      </c>
      <c r="I748" s="7">
        <f t="shared" si="211"/>
        <v>0</v>
      </c>
      <c r="J748" s="7">
        <f t="shared" si="201"/>
        <v>0</v>
      </c>
      <c r="K748" s="7">
        <f t="shared" si="202"/>
        <v>0</v>
      </c>
    </row>
    <row r="749" spans="1:11" x14ac:dyDescent="0.25">
      <c r="A749" t="str">
        <f t="shared" si="200"/>
        <v>b</v>
      </c>
      <c r="B749" s="8"/>
      <c r="C749" s="9" t="s">
        <v>11</v>
      </c>
      <c r="D749" s="43"/>
      <c r="E749" s="10">
        <f t="shared" si="205"/>
        <v>0</v>
      </c>
      <c r="F749" s="10"/>
      <c r="G749" s="10"/>
      <c r="H749" s="10"/>
      <c r="I749" s="10"/>
      <c r="J749" s="10">
        <f t="shared" si="201"/>
        <v>0</v>
      </c>
      <c r="K749" s="10">
        <f t="shared" si="202"/>
        <v>0</v>
      </c>
    </row>
    <row r="750" spans="1:11" x14ac:dyDescent="0.25">
      <c r="A750" t="str">
        <f t="shared" si="200"/>
        <v>b</v>
      </c>
      <c r="B750" s="8"/>
      <c r="C750" s="9" t="s">
        <v>12</v>
      </c>
      <c r="D750" s="43"/>
      <c r="E750" s="10">
        <f t="shared" si="205"/>
        <v>0</v>
      </c>
      <c r="F750" s="10"/>
      <c r="G750" s="10"/>
      <c r="H750" s="10"/>
      <c r="I750" s="10"/>
      <c r="J750" s="10">
        <f t="shared" si="201"/>
        <v>0</v>
      </c>
      <c r="K750" s="10">
        <f t="shared" si="202"/>
        <v>0</v>
      </c>
    </row>
    <row r="751" spans="1:11" x14ac:dyDescent="0.25">
      <c r="A751" t="str">
        <f t="shared" si="200"/>
        <v>b</v>
      </c>
      <c r="B751" s="8"/>
      <c r="C751" s="9" t="s">
        <v>13</v>
      </c>
      <c r="D751" s="43"/>
      <c r="E751" s="10">
        <f t="shared" si="205"/>
        <v>0</v>
      </c>
      <c r="F751" s="10"/>
      <c r="G751" s="10"/>
      <c r="H751" s="10"/>
      <c r="I751" s="10"/>
      <c r="J751" s="10">
        <f t="shared" si="201"/>
        <v>0</v>
      </c>
      <c r="K751" s="10">
        <f t="shared" si="202"/>
        <v>0</v>
      </c>
    </row>
    <row r="752" spans="1:11" x14ac:dyDescent="0.25">
      <c r="A752" t="str">
        <f t="shared" si="200"/>
        <v>b</v>
      </c>
      <c r="B752" s="8"/>
      <c r="C752" s="9" t="s">
        <v>14</v>
      </c>
      <c r="D752" s="43"/>
      <c r="E752" s="10">
        <f t="shared" si="205"/>
        <v>0</v>
      </c>
      <c r="F752" s="10"/>
      <c r="G752" s="10"/>
      <c r="H752" s="10"/>
      <c r="I752" s="10"/>
      <c r="J752" s="10">
        <f t="shared" si="201"/>
        <v>0</v>
      </c>
      <c r="K752" s="10">
        <f t="shared" si="202"/>
        <v>0</v>
      </c>
    </row>
    <row r="753" spans="1:11" x14ac:dyDescent="0.25">
      <c r="A753" t="str">
        <f t="shared" si="200"/>
        <v>b</v>
      </c>
      <c r="B753" s="8"/>
      <c r="C753" s="9" t="s">
        <v>15</v>
      </c>
      <c r="D753" s="43"/>
      <c r="E753" s="10">
        <f t="shared" si="205"/>
        <v>0</v>
      </c>
      <c r="F753" s="10"/>
      <c r="G753" s="10"/>
      <c r="H753" s="10"/>
      <c r="I753" s="10"/>
      <c r="J753" s="10">
        <f t="shared" si="201"/>
        <v>0</v>
      </c>
      <c r="K753" s="10">
        <f t="shared" si="202"/>
        <v>0</v>
      </c>
    </row>
    <row r="754" spans="1:11" x14ac:dyDescent="0.25">
      <c r="A754" t="str">
        <f t="shared" si="200"/>
        <v>b</v>
      </c>
      <c r="B754" s="8"/>
      <c r="C754" s="9" t="s">
        <v>16</v>
      </c>
      <c r="D754" s="43"/>
      <c r="E754" s="10">
        <f t="shared" si="205"/>
        <v>0</v>
      </c>
      <c r="F754" s="10"/>
      <c r="G754" s="10"/>
      <c r="H754" s="10"/>
      <c r="I754" s="10"/>
      <c r="J754" s="10">
        <f t="shared" si="201"/>
        <v>0</v>
      </c>
      <c r="K754" s="10">
        <f t="shared" si="202"/>
        <v>0</v>
      </c>
    </row>
    <row r="755" spans="1:11" x14ac:dyDescent="0.25">
      <c r="A755" t="str">
        <f t="shared" si="200"/>
        <v>b</v>
      </c>
      <c r="B755" s="8"/>
      <c r="C755" s="9" t="s">
        <v>17</v>
      </c>
      <c r="D755" s="43"/>
      <c r="E755" s="10">
        <f t="shared" si="205"/>
        <v>0</v>
      </c>
      <c r="F755" s="10"/>
      <c r="G755" s="10"/>
      <c r="H755" s="10"/>
      <c r="I755" s="10"/>
      <c r="J755" s="10">
        <f t="shared" si="201"/>
        <v>0</v>
      </c>
      <c r="K755" s="10">
        <f t="shared" si="202"/>
        <v>0</v>
      </c>
    </row>
    <row r="756" spans="1:11" x14ac:dyDescent="0.25">
      <c r="A756" t="str">
        <f t="shared" si="200"/>
        <v>b</v>
      </c>
      <c r="B756" s="5"/>
      <c r="C756" s="6" t="s">
        <v>18</v>
      </c>
      <c r="D756" s="45"/>
      <c r="E756" s="7">
        <f t="shared" si="205"/>
        <v>0</v>
      </c>
      <c r="F756" s="7">
        <v>0</v>
      </c>
      <c r="G756" s="7">
        <v>0</v>
      </c>
      <c r="H756" s="7">
        <v>0</v>
      </c>
      <c r="I756" s="7">
        <v>0</v>
      </c>
      <c r="J756" s="7">
        <f t="shared" si="201"/>
        <v>0</v>
      </c>
      <c r="K756" s="7">
        <f t="shared" si="202"/>
        <v>0</v>
      </c>
    </row>
    <row r="757" spans="1:11" x14ac:dyDescent="0.25">
      <c r="A757" t="str">
        <f t="shared" si="200"/>
        <v>b</v>
      </c>
      <c r="B757" s="5"/>
      <c r="C757" s="6" t="s">
        <v>19</v>
      </c>
      <c r="D757" s="45"/>
      <c r="E757" s="7">
        <f t="shared" si="205"/>
        <v>0</v>
      </c>
      <c r="F757" s="7">
        <v>0</v>
      </c>
      <c r="G757" s="7">
        <v>0</v>
      </c>
      <c r="H757" s="7">
        <v>0</v>
      </c>
      <c r="I757" s="7">
        <v>0</v>
      </c>
      <c r="J757" s="7">
        <f t="shared" si="201"/>
        <v>0</v>
      </c>
      <c r="K757" s="7">
        <f t="shared" si="202"/>
        <v>0</v>
      </c>
    </row>
    <row r="758" spans="1:11" ht="15.75" thickBot="1" x14ac:dyDescent="0.3">
      <c r="A758" t="str">
        <f t="shared" si="200"/>
        <v>b</v>
      </c>
      <c r="B758" s="11"/>
      <c r="C758" s="12" t="s">
        <v>20</v>
      </c>
      <c r="D758" s="46"/>
      <c r="E758" s="13">
        <f t="shared" si="205"/>
        <v>0</v>
      </c>
      <c r="F758" s="13">
        <v>0</v>
      </c>
      <c r="G758" s="13">
        <v>0</v>
      </c>
      <c r="H758" s="13">
        <v>0</v>
      </c>
      <c r="I758" s="13">
        <v>0</v>
      </c>
      <c r="J758" s="13">
        <f t="shared" si="201"/>
        <v>0</v>
      </c>
      <c r="K758" s="13">
        <f t="shared" si="202"/>
        <v>0</v>
      </c>
    </row>
    <row r="759" spans="1:11" ht="32.25" customHeight="1" thickTop="1" thickBot="1" x14ac:dyDescent="0.3">
      <c r="A759" t="str">
        <f t="shared" si="200"/>
        <v>a</v>
      </c>
      <c r="B759" s="16" t="s">
        <v>131</v>
      </c>
      <c r="C759" s="4" t="s">
        <v>132</v>
      </c>
      <c r="D759" s="44"/>
      <c r="E759" s="4">
        <f t="shared" si="205"/>
        <v>-1500000</v>
      </c>
      <c r="F759" s="4">
        <f>SUM(F771,F783)</f>
        <v>-485000</v>
      </c>
      <c r="G759" s="4">
        <f t="shared" ref="G759:I759" si="212">SUM(G771,G783)</f>
        <v>-15000</v>
      </c>
      <c r="H759" s="4">
        <f t="shared" si="212"/>
        <v>-500000</v>
      </c>
      <c r="I759" s="4">
        <f t="shared" si="212"/>
        <v>-500000</v>
      </c>
      <c r="J759" s="4">
        <f t="shared" si="201"/>
        <v>-500000</v>
      </c>
      <c r="K759" s="4">
        <f t="shared" si="202"/>
        <v>-1000000</v>
      </c>
    </row>
    <row r="760" spans="1:11" ht="15.75" thickTop="1" x14ac:dyDescent="0.25">
      <c r="A760" t="str">
        <f t="shared" si="200"/>
        <v>a</v>
      </c>
      <c r="B760" s="5"/>
      <c r="C760" s="6" t="s">
        <v>10</v>
      </c>
      <c r="D760" s="45"/>
      <c r="E760" s="7">
        <f t="shared" si="205"/>
        <v>-1500000</v>
      </c>
      <c r="F760" s="7">
        <f t="shared" ref="F760:I770" si="213">SUM(F772,F784)</f>
        <v>-485000</v>
      </c>
      <c r="G760" s="7">
        <f t="shared" si="213"/>
        <v>-15000</v>
      </c>
      <c r="H760" s="7">
        <f t="shared" si="213"/>
        <v>-500000</v>
      </c>
      <c r="I760" s="7">
        <f t="shared" si="213"/>
        <v>-500000</v>
      </c>
      <c r="J760" s="7">
        <f t="shared" si="201"/>
        <v>-500000</v>
      </c>
      <c r="K760" s="7">
        <f t="shared" si="202"/>
        <v>-1000000</v>
      </c>
    </row>
    <row r="761" spans="1:11" x14ac:dyDescent="0.25">
      <c r="A761" t="str">
        <f t="shared" si="200"/>
        <v>b</v>
      </c>
      <c r="B761" s="8"/>
      <c r="C761" s="9" t="s">
        <v>11</v>
      </c>
      <c r="D761" s="43"/>
      <c r="E761" s="10">
        <f t="shared" si="205"/>
        <v>0</v>
      </c>
      <c r="F761" s="10">
        <f t="shared" si="213"/>
        <v>0</v>
      </c>
      <c r="G761" s="10">
        <f t="shared" si="213"/>
        <v>0</v>
      </c>
      <c r="H761" s="10">
        <f t="shared" si="213"/>
        <v>0</v>
      </c>
      <c r="I761" s="10">
        <f t="shared" si="213"/>
        <v>0</v>
      </c>
      <c r="J761" s="10">
        <f t="shared" si="201"/>
        <v>0</v>
      </c>
      <c r="K761" s="10">
        <f t="shared" si="202"/>
        <v>0</v>
      </c>
    </row>
    <row r="762" spans="1:11" x14ac:dyDescent="0.25">
      <c r="A762" t="str">
        <f t="shared" si="200"/>
        <v>a</v>
      </c>
      <c r="B762" s="8"/>
      <c r="C762" s="9" t="s">
        <v>12</v>
      </c>
      <c r="D762" s="43"/>
      <c r="E762" s="10">
        <f t="shared" si="205"/>
        <v>18000</v>
      </c>
      <c r="F762" s="10">
        <f t="shared" si="213"/>
        <v>3000</v>
      </c>
      <c r="G762" s="10">
        <f t="shared" si="213"/>
        <v>3000</v>
      </c>
      <c r="H762" s="10">
        <f t="shared" si="213"/>
        <v>3000</v>
      </c>
      <c r="I762" s="10">
        <f t="shared" si="213"/>
        <v>9000</v>
      </c>
      <c r="J762" s="10">
        <f t="shared" si="201"/>
        <v>6000</v>
      </c>
      <c r="K762" s="10">
        <f t="shared" si="202"/>
        <v>9000</v>
      </c>
    </row>
    <row r="763" spans="1:11" x14ac:dyDescent="0.25">
      <c r="A763" t="str">
        <f t="shared" si="200"/>
        <v>b</v>
      </c>
      <c r="B763" s="8"/>
      <c r="C763" s="9" t="s">
        <v>13</v>
      </c>
      <c r="D763" s="43"/>
      <c r="E763" s="10">
        <f t="shared" si="205"/>
        <v>0</v>
      </c>
      <c r="F763" s="10">
        <f t="shared" si="213"/>
        <v>0</v>
      </c>
      <c r="G763" s="10">
        <f t="shared" si="213"/>
        <v>0</v>
      </c>
      <c r="H763" s="10">
        <f t="shared" si="213"/>
        <v>0</v>
      </c>
      <c r="I763" s="10">
        <f t="shared" si="213"/>
        <v>0</v>
      </c>
      <c r="J763" s="10">
        <f t="shared" si="201"/>
        <v>0</v>
      </c>
      <c r="K763" s="10">
        <f t="shared" si="202"/>
        <v>0</v>
      </c>
    </row>
    <row r="764" spans="1:11" x14ac:dyDescent="0.25">
      <c r="A764" t="str">
        <f t="shared" si="200"/>
        <v>b</v>
      </c>
      <c r="B764" s="8"/>
      <c r="C764" s="9" t="s">
        <v>14</v>
      </c>
      <c r="D764" s="43"/>
      <c r="E764" s="10">
        <f t="shared" si="205"/>
        <v>0</v>
      </c>
      <c r="F764" s="10">
        <f t="shared" si="213"/>
        <v>0</v>
      </c>
      <c r="G764" s="10">
        <f t="shared" si="213"/>
        <v>0</v>
      </c>
      <c r="H764" s="10">
        <f t="shared" si="213"/>
        <v>0</v>
      </c>
      <c r="I764" s="10">
        <f t="shared" si="213"/>
        <v>0</v>
      </c>
      <c r="J764" s="10">
        <f t="shared" si="201"/>
        <v>0</v>
      </c>
      <c r="K764" s="10">
        <f t="shared" si="202"/>
        <v>0</v>
      </c>
    </row>
    <row r="765" spans="1:11" x14ac:dyDescent="0.25">
      <c r="A765" t="str">
        <f t="shared" si="200"/>
        <v>b</v>
      </c>
      <c r="B765" s="8"/>
      <c r="C765" s="9" t="s">
        <v>15</v>
      </c>
      <c r="D765" s="43"/>
      <c r="E765" s="10">
        <f t="shared" si="205"/>
        <v>0</v>
      </c>
      <c r="F765" s="10">
        <f t="shared" si="213"/>
        <v>0</v>
      </c>
      <c r="G765" s="10">
        <f t="shared" si="213"/>
        <v>0</v>
      </c>
      <c r="H765" s="10">
        <f t="shared" si="213"/>
        <v>0</v>
      </c>
      <c r="I765" s="10">
        <f t="shared" si="213"/>
        <v>0</v>
      </c>
      <c r="J765" s="10">
        <f t="shared" si="201"/>
        <v>0</v>
      </c>
      <c r="K765" s="10">
        <f t="shared" si="202"/>
        <v>0</v>
      </c>
    </row>
    <row r="766" spans="1:11" x14ac:dyDescent="0.25">
      <c r="A766" t="str">
        <f t="shared" si="200"/>
        <v>a</v>
      </c>
      <c r="B766" s="8"/>
      <c r="C766" s="9" t="s">
        <v>16</v>
      </c>
      <c r="D766" s="43"/>
      <c r="E766" s="10">
        <f t="shared" si="205"/>
        <v>-1518000</v>
      </c>
      <c r="F766" s="10">
        <f t="shared" si="213"/>
        <v>-488000</v>
      </c>
      <c r="G766" s="10">
        <f t="shared" si="213"/>
        <v>-18000</v>
      </c>
      <c r="H766" s="10">
        <f t="shared" si="213"/>
        <v>-503000</v>
      </c>
      <c r="I766" s="10">
        <f t="shared" si="213"/>
        <v>-509000</v>
      </c>
      <c r="J766" s="10">
        <f t="shared" si="201"/>
        <v>-506000</v>
      </c>
      <c r="K766" s="10">
        <f t="shared" si="202"/>
        <v>-1009000</v>
      </c>
    </row>
    <row r="767" spans="1:11" x14ac:dyDescent="0.25">
      <c r="A767" t="str">
        <f t="shared" si="200"/>
        <v>b</v>
      </c>
      <c r="B767" s="8"/>
      <c r="C767" s="9" t="s">
        <v>17</v>
      </c>
      <c r="D767" s="43"/>
      <c r="E767" s="10">
        <f t="shared" si="205"/>
        <v>0</v>
      </c>
      <c r="F767" s="10">
        <f t="shared" si="213"/>
        <v>0</v>
      </c>
      <c r="G767" s="10">
        <f t="shared" si="213"/>
        <v>0</v>
      </c>
      <c r="H767" s="10">
        <f t="shared" si="213"/>
        <v>0</v>
      </c>
      <c r="I767" s="10">
        <f t="shared" si="213"/>
        <v>0</v>
      </c>
      <c r="J767" s="10">
        <f t="shared" si="201"/>
        <v>0</v>
      </c>
      <c r="K767" s="10">
        <f t="shared" si="202"/>
        <v>0</v>
      </c>
    </row>
    <row r="768" spans="1:11" x14ac:dyDescent="0.25">
      <c r="A768" t="str">
        <f t="shared" ref="A768:A855" si="214">IF(OR(E768&lt;&gt;0,F768&lt;&gt;0,G768&lt;&gt;0,H768&lt;&gt;0,I768&lt;&gt;0,),"a","b")</f>
        <v>b</v>
      </c>
      <c r="B768" s="5"/>
      <c r="C768" s="6" t="s">
        <v>18</v>
      </c>
      <c r="D768" s="45"/>
      <c r="E768" s="7">
        <f t="shared" si="205"/>
        <v>0</v>
      </c>
      <c r="F768" s="7">
        <f t="shared" si="213"/>
        <v>0</v>
      </c>
      <c r="G768" s="7">
        <f t="shared" si="213"/>
        <v>0</v>
      </c>
      <c r="H768" s="7">
        <f t="shared" si="213"/>
        <v>0</v>
      </c>
      <c r="I768" s="7">
        <f t="shared" si="213"/>
        <v>0</v>
      </c>
      <c r="J768" s="7">
        <f t="shared" ref="J768:J855" si="215">SUM(F768,G768)</f>
        <v>0</v>
      </c>
      <c r="K768" s="7">
        <f t="shared" ref="K768:K855" si="216">SUM(F768,G768,H768)</f>
        <v>0</v>
      </c>
    </row>
    <row r="769" spans="1:11" x14ac:dyDescent="0.25">
      <c r="A769" t="str">
        <f t="shared" si="214"/>
        <v>b</v>
      </c>
      <c r="B769" s="5"/>
      <c r="C769" s="6" t="s">
        <v>19</v>
      </c>
      <c r="D769" s="45"/>
      <c r="E769" s="7">
        <f t="shared" si="205"/>
        <v>0</v>
      </c>
      <c r="F769" s="7">
        <f t="shared" si="213"/>
        <v>0</v>
      </c>
      <c r="G769" s="7">
        <f t="shared" si="213"/>
        <v>0</v>
      </c>
      <c r="H769" s="7">
        <f t="shared" si="213"/>
        <v>0</v>
      </c>
      <c r="I769" s="7">
        <f t="shared" si="213"/>
        <v>0</v>
      </c>
      <c r="J769" s="7">
        <f t="shared" si="215"/>
        <v>0</v>
      </c>
      <c r="K769" s="7">
        <f t="shared" si="216"/>
        <v>0</v>
      </c>
    </row>
    <row r="770" spans="1:11" ht="15.75" thickBot="1" x14ac:dyDescent="0.3">
      <c r="A770" t="str">
        <f t="shared" si="214"/>
        <v>b</v>
      </c>
      <c r="B770" s="11"/>
      <c r="C770" s="12" t="s">
        <v>20</v>
      </c>
      <c r="D770" s="46"/>
      <c r="E770" s="13">
        <f t="shared" si="205"/>
        <v>0</v>
      </c>
      <c r="F770" s="13">
        <f t="shared" si="213"/>
        <v>0</v>
      </c>
      <c r="G770" s="13">
        <f t="shared" si="213"/>
        <v>0</v>
      </c>
      <c r="H770" s="13">
        <f t="shared" si="213"/>
        <v>0</v>
      </c>
      <c r="I770" s="13">
        <f t="shared" si="213"/>
        <v>0</v>
      </c>
      <c r="J770" s="13">
        <f t="shared" si="215"/>
        <v>0</v>
      </c>
      <c r="K770" s="13">
        <f t="shared" si="216"/>
        <v>0</v>
      </c>
    </row>
    <row r="771" spans="1:11" ht="32.25" customHeight="1" thickTop="1" thickBot="1" x14ac:dyDescent="0.3">
      <c r="A771" t="str">
        <f t="shared" si="214"/>
        <v>a</v>
      </c>
      <c r="B771" s="16" t="s">
        <v>133</v>
      </c>
      <c r="C771" s="4" t="s">
        <v>132</v>
      </c>
      <c r="D771" s="44"/>
      <c r="E771" s="4">
        <f t="shared" si="205"/>
        <v>-1500000</v>
      </c>
      <c r="F771" s="4">
        <f>SUM(F772,F780,F781,F782)</f>
        <v>-485000</v>
      </c>
      <c r="G771" s="4">
        <f t="shared" ref="G771:I771" si="217">SUM(G772,G780,G781,G782)</f>
        <v>-15000</v>
      </c>
      <c r="H771" s="4">
        <f t="shared" si="217"/>
        <v>-500000</v>
      </c>
      <c r="I771" s="4">
        <f t="shared" si="217"/>
        <v>-500000</v>
      </c>
      <c r="J771" s="4">
        <f t="shared" si="215"/>
        <v>-500000</v>
      </c>
      <c r="K771" s="4">
        <f t="shared" si="216"/>
        <v>-1000000</v>
      </c>
    </row>
    <row r="772" spans="1:11" ht="15.75" thickTop="1" x14ac:dyDescent="0.25">
      <c r="A772" t="str">
        <f t="shared" si="214"/>
        <v>a</v>
      </c>
      <c r="B772" s="5"/>
      <c r="C772" s="6" t="s">
        <v>10</v>
      </c>
      <c r="D772" s="45"/>
      <c r="E772" s="7">
        <f t="shared" si="205"/>
        <v>-1500000</v>
      </c>
      <c r="F772" s="7">
        <f>SUM(F773:F779)</f>
        <v>-485000</v>
      </c>
      <c r="G772" s="7">
        <f t="shared" ref="G772:I772" si="218">SUM(G773:G779)</f>
        <v>-15000</v>
      </c>
      <c r="H772" s="7">
        <f t="shared" si="218"/>
        <v>-500000</v>
      </c>
      <c r="I772" s="7">
        <f t="shared" si="218"/>
        <v>-500000</v>
      </c>
      <c r="J772" s="7">
        <f t="shared" si="215"/>
        <v>-500000</v>
      </c>
      <c r="K772" s="7">
        <f t="shared" si="216"/>
        <v>-1000000</v>
      </c>
    </row>
    <row r="773" spans="1:11" x14ac:dyDescent="0.25">
      <c r="A773" t="str">
        <f t="shared" si="214"/>
        <v>b</v>
      </c>
      <c r="B773" s="8"/>
      <c r="C773" s="9" t="s">
        <v>11</v>
      </c>
      <c r="D773" s="43"/>
      <c r="E773" s="10">
        <f t="shared" si="205"/>
        <v>0</v>
      </c>
      <c r="F773" s="10"/>
      <c r="G773" s="10"/>
      <c r="H773" s="10"/>
      <c r="I773" s="10"/>
      <c r="J773" s="10">
        <f t="shared" si="215"/>
        <v>0</v>
      </c>
      <c r="K773" s="10">
        <f t="shared" si="216"/>
        <v>0</v>
      </c>
    </row>
    <row r="774" spans="1:11" x14ac:dyDescent="0.25">
      <c r="A774" t="str">
        <f t="shared" si="214"/>
        <v>a</v>
      </c>
      <c r="B774" s="8"/>
      <c r="C774" s="9" t="s">
        <v>12</v>
      </c>
      <c r="D774" s="43" t="s">
        <v>267</v>
      </c>
      <c r="E774" s="10">
        <f t="shared" si="205"/>
        <v>18000</v>
      </c>
      <c r="F774" s="10">
        <v>3000</v>
      </c>
      <c r="G774" s="10">
        <v>3000</v>
      </c>
      <c r="H774" s="10">
        <v>3000</v>
      </c>
      <c r="I774" s="10">
        <v>9000</v>
      </c>
      <c r="J774" s="10">
        <f t="shared" si="215"/>
        <v>6000</v>
      </c>
      <c r="K774" s="10">
        <f t="shared" si="216"/>
        <v>9000</v>
      </c>
    </row>
    <row r="775" spans="1:11" x14ac:dyDescent="0.25">
      <c r="A775" t="str">
        <f t="shared" si="214"/>
        <v>b</v>
      </c>
      <c r="B775" s="8"/>
      <c r="C775" s="9" t="s">
        <v>13</v>
      </c>
      <c r="D775" s="43"/>
      <c r="E775" s="10">
        <f t="shared" si="205"/>
        <v>0</v>
      </c>
      <c r="F775" s="10"/>
      <c r="G775" s="10"/>
      <c r="H775" s="10"/>
      <c r="I775" s="10"/>
      <c r="J775" s="10">
        <f t="shared" si="215"/>
        <v>0</v>
      </c>
      <c r="K775" s="10">
        <f t="shared" si="216"/>
        <v>0</v>
      </c>
    </row>
    <row r="776" spans="1:11" x14ac:dyDescent="0.25">
      <c r="A776" t="str">
        <f t="shared" si="214"/>
        <v>b</v>
      </c>
      <c r="B776" s="8"/>
      <c r="C776" s="9" t="s">
        <v>14</v>
      </c>
      <c r="D776" s="43"/>
      <c r="E776" s="10">
        <f t="shared" si="205"/>
        <v>0</v>
      </c>
      <c r="F776" s="10"/>
      <c r="G776" s="10"/>
      <c r="H776" s="10"/>
      <c r="I776" s="10"/>
      <c r="J776" s="10">
        <f t="shared" si="215"/>
        <v>0</v>
      </c>
      <c r="K776" s="10">
        <f t="shared" si="216"/>
        <v>0</v>
      </c>
    </row>
    <row r="777" spans="1:11" x14ac:dyDescent="0.25">
      <c r="A777" t="str">
        <f t="shared" si="214"/>
        <v>b</v>
      </c>
      <c r="B777" s="8"/>
      <c r="C777" s="9" t="s">
        <v>15</v>
      </c>
      <c r="D777" s="43"/>
      <c r="E777" s="10">
        <f t="shared" si="205"/>
        <v>0</v>
      </c>
      <c r="F777" s="10"/>
      <c r="G777" s="10"/>
      <c r="H777" s="10"/>
      <c r="I777" s="10"/>
      <c r="J777" s="10">
        <f t="shared" si="215"/>
        <v>0</v>
      </c>
      <c r="K777" s="10">
        <f t="shared" si="216"/>
        <v>0</v>
      </c>
    </row>
    <row r="778" spans="1:11" x14ac:dyDescent="0.25">
      <c r="A778" t="str">
        <f t="shared" si="214"/>
        <v>a</v>
      </c>
      <c r="B778" s="8"/>
      <c r="C778" s="9" t="s">
        <v>16</v>
      </c>
      <c r="D778" s="43" t="s">
        <v>309</v>
      </c>
      <c r="E778" s="10">
        <f t="shared" si="205"/>
        <v>-1518000</v>
      </c>
      <c r="F778" s="10">
        <f>-3000-485000</f>
        <v>-488000</v>
      </c>
      <c r="G778" s="10">
        <f>-3000-500000+485000</f>
        <v>-18000</v>
      </c>
      <c r="H778" s="10">
        <f>-3000-500000</f>
        <v>-503000</v>
      </c>
      <c r="I778" s="10">
        <f>-9000-500000</f>
        <v>-509000</v>
      </c>
      <c r="J778" s="10">
        <f t="shared" si="215"/>
        <v>-506000</v>
      </c>
      <c r="K778" s="10">
        <f t="shared" si="216"/>
        <v>-1009000</v>
      </c>
    </row>
    <row r="779" spans="1:11" x14ac:dyDescent="0.25">
      <c r="A779" t="str">
        <f t="shared" si="214"/>
        <v>b</v>
      </c>
      <c r="B779" s="8"/>
      <c r="C779" s="9" t="s">
        <v>17</v>
      </c>
      <c r="D779" s="43"/>
      <c r="E779" s="10">
        <f t="shared" si="205"/>
        <v>0</v>
      </c>
      <c r="F779" s="10"/>
      <c r="G779" s="10"/>
      <c r="H779" s="10"/>
      <c r="I779" s="10"/>
      <c r="J779" s="10">
        <f t="shared" si="215"/>
        <v>0</v>
      </c>
      <c r="K779" s="10">
        <f t="shared" si="216"/>
        <v>0</v>
      </c>
    </row>
    <row r="780" spans="1:11" x14ac:dyDescent="0.25">
      <c r="A780" t="str">
        <f t="shared" si="214"/>
        <v>b</v>
      </c>
      <c r="B780" s="5"/>
      <c r="C780" s="6" t="s">
        <v>18</v>
      </c>
      <c r="D780" s="45"/>
      <c r="E780" s="7">
        <f t="shared" ref="E780:E818" si="219">SUM(F780,G780,H780,I780)</f>
        <v>0</v>
      </c>
      <c r="F780" s="7">
        <v>0</v>
      </c>
      <c r="G780" s="7">
        <v>0</v>
      </c>
      <c r="H780" s="7">
        <v>0</v>
      </c>
      <c r="I780" s="7">
        <v>0</v>
      </c>
      <c r="J780" s="7">
        <f t="shared" si="215"/>
        <v>0</v>
      </c>
      <c r="K780" s="7">
        <f t="shared" si="216"/>
        <v>0</v>
      </c>
    </row>
    <row r="781" spans="1:11" x14ac:dyDescent="0.25">
      <c r="A781" t="str">
        <f t="shared" si="214"/>
        <v>b</v>
      </c>
      <c r="B781" s="5"/>
      <c r="C781" s="6" t="s">
        <v>19</v>
      </c>
      <c r="D781" s="45"/>
      <c r="E781" s="7">
        <f t="shared" si="219"/>
        <v>0</v>
      </c>
      <c r="F781" s="7">
        <v>0</v>
      </c>
      <c r="G781" s="7">
        <v>0</v>
      </c>
      <c r="H781" s="7">
        <v>0</v>
      </c>
      <c r="I781" s="7">
        <v>0</v>
      </c>
      <c r="J781" s="7">
        <f t="shared" si="215"/>
        <v>0</v>
      </c>
      <c r="K781" s="7">
        <f t="shared" si="216"/>
        <v>0</v>
      </c>
    </row>
    <row r="782" spans="1:11" ht="15.75" thickBot="1" x14ac:dyDescent="0.3">
      <c r="A782" t="str">
        <f t="shared" si="214"/>
        <v>b</v>
      </c>
      <c r="B782" s="11"/>
      <c r="C782" s="12" t="s">
        <v>20</v>
      </c>
      <c r="D782" s="46"/>
      <c r="E782" s="13">
        <f t="shared" si="219"/>
        <v>0</v>
      </c>
      <c r="F782" s="13">
        <v>0</v>
      </c>
      <c r="G782" s="13">
        <v>0</v>
      </c>
      <c r="H782" s="13">
        <v>0</v>
      </c>
      <c r="I782" s="13">
        <v>0</v>
      </c>
      <c r="J782" s="13">
        <f t="shared" si="215"/>
        <v>0</v>
      </c>
      <c r="K782" s="13">
        <f t="shared" si="216"/>
        <v>0</v>
      </c>
    </row>
    <row r="783" spans="1:11" ht="61.5" thickTop="1" thickBot="1" x14ac:dyDescent="0.3">
      <c r="A783" t="str">
        <f t="shared" si="214"/>
        <v>b</v>
      </c>
      <c r="B783" s="3" t="s">
        <v>134</v>
      </c>
      <c r="C783" s="14" t="s">
        <v>135</v>
      </c>
      <c r="D783" s="44"/>
      <c r="E783" s="4">
        <f t="shared" si="219"/>
        <v>0</v>
      </c>
      <c r="F783" s="4">
        <f>SUM(F784,F792,F793,F794)</f>
        <v>0</v>
      </c>
      <c r="G783" s="4">
        <f t="shared" ref="G783:I783" si="220">SUM(G784,G792,G793,G794)</f>
        <v>0</v>
      </c>
      <c r="H783" s="4">
        <f t="shared" si="220"/>
        <v>0</v>
      </c>
      <c r="I783" s="4">
        <f t="shared" si="220"/>
        <v>0</v>
      </c>
      <c r="J783" s="4">
        <f t="shared" si="215"/>
        <v>0</v>
      </c>
      <c r="K783" s="4">
        <f t="shared" si="216"/>
        <v>0</v>
      </c>
    </row>
    <row r="784" spans="1:11" ht="15.75" thickTop="1" x14ac:dyDescent="0.25">
      <c r="A784" t="str">
        <f t="shared" si="214"/>
        <v>b</v>
      </c>
      <c r="B784" s="5"/>
      <c r="C784" s="6" t="s">
        <v>10</v>
      </c>
      <c r="D784" s="45"/>
      <c r="E784" s="7">
        <f t="shared" si="219"/>
        <v>0</v>
      </c>
      <c r="F784" s="7">
        <f>SUM(F785:F791)</f>
        <v>0</v>
      </c>
      <c r="G784" s="7">
        <f t="shared" ref="G784:I784" si="221">SUM(G785:G791)</f>
        <v>0</v>
      </c>
      <c r="H784" s="7">
        <f t="shared" si="221"/>
        <v>0</v>
      </c>
      <c r="I784" s="7">
        <f t="shared" si="221"/>
        <v>0</v>
      </c>
      <c r="J784" s="7">
        <f t="shared" si="215"/>
        <v>0</v>
      </c>
      <c r="K784" s="7">
        <f t="shared" si="216"/>
        <v>0</v>
      </c>
    </row>
    <row r="785" spans="1:11" x14ac:dyDescent="0.25">
      <c r="A785" t="str">
        <f t="shared" si="214"/>
        <v>b</v>
      </c>
      <c r="B785" s="8"/>
      <c r="C785" s="9" t="s">
        <v>11</v>
      </c>
      <c r="D785" s="43"/>
      <c r="E785" s="10">
        <f t="shared" si="219"/>
        <v>0</v>
      </c>
      <c r="F785" s="10"/>
      <c r="G785" s="10"/>
      <c r="H785" s="10"/>
      <c r="I785" s="10"/>
      <c r="J785" s="10">
        <f t="shared" si="215"/>
        <v>0</v>
      </c>
      <c r="K785" s="10">
        <f t="shared" si="216"/>
        <v>0</v>
      </c>
    </row>
    <row r="786" spans="1:11" x14ac:dyDescent="0.25">
      <c r="A786" t="str">
        <f t="shared" si="214"/>
        <v>b</v>
      </c>
      <c r="B786" s="8"/>
      <c r="C786" s="9" t="s">
        <v>12</v>
      </c>
      <c r="D786" s="43"/>
      <c r="E786" s="10">
        <f t="shared" si="219"/>
        <v>0</v>
      </c>
      <c r="F786" s="10"/>
      <c r="G786" s="10"/>
      <c r="H786" s="10"/>
      <c r="I786" s="10"/>
      <c r="J786" s="10">
        <f t="shared" si="215"/>
        <v>0</v>
      </c>
      <c r="K786" s="10">
        <f t="shared" si="216"/>
        <v>0</v>
      </c>
    </row>
    <row r="787" spans="1:11" x14ac:dyDescent="0.25">
      <c r="A787" t="str">
        <f t="shared" si="214"/>
        <v>b</v>
      </c>
      <c r="B787" s="8"/>
      <c r="C787" s="9" t="s">
        <v>13</v>
      </c>
      <c r="D787" s="43"/>
      <c r="E787" s="10">
        <f t="shared" si="219"/>
        <v>0</v>
      </c>
      <c r="F787" s="10"/>
      <c r="G787" s="10"/>
      <c r="H787" s="10"/>
      <c r="I787" s="10"/>
      <c r="J787" s="10">
        <f t="shared" si="215"/>
        <v>0</v>
      </c>
      <c r="K787" s="10">
        <f t="shared" si="216"/>
        <v>0</v>
      </c>
    </row>
    <row r="788" spans="1:11" x14ac:dyDescent="0.25">
      <c r="A788" t="str">
        <f t="shared" si="214"/>
        <v>b</v>
      </c>
      <c r="B788" s="8"/>
      <c r="C788" s="9" t="s">
        <v>14</v>
      </c>
      <c r="D788" s="43"/>
      <c r="E788" s="10">
        <f t="shared" si="219"/>
        <v>0</v>
      </c>
      <c r="F788" s="10"/>
      <c r="G788" s="10"/>
      <c r="H788" s="10"/>
      <c r="I788" s="10"/>
      <c r="J788" s="10">
        <f t="shared" si="215"/>
        <v>0</v>
      </c>
      <c r="K788" s="10">
        <f t="shared" si="216"/>
        <v>0</v>
      </c>
    </row>
    <row r="789" spans="1:11" x14ac:dyDescent="0.25">
      <c r="A789" t="str">
        <f t="shared" si="214"/>
        <v>b</v>
      </c>
      <c r="B789" s="8"/>
      <c r="C789" s="9" t="s">
        <v>15</v>
      </c>
      <c r="D789" s="43"/>
      <c r="E789" s="10">
        <f t="shared" si="219"/>
        <v>0</v>
      </c>
      <c r="F789" s="10"/>
      <c r="G789" s="10"/>
      <c r="H789" s="10"/>
      <c r="I789" s="10"/>
      <c r="J789" s="10">
        <f t="shared" si="215"/>
        <v>0</v>
      </c>
      <c r="K789" s="10">
        <f t="shared" si="216"/>
        <v>0</v>
      </c>
    </row>
    <row r="790" spans="1:11" x14ac:dyDescent="0.25">
      <c r="A790" t="str">
        <f t="shared" si="214"/>
        <v>b</v>
      </c>
      <c r="B790" s="8"/>
      <c r="C790" s="9" t="s">
        <v>16</v>
      </c>
      <c r="D790" s="43"/>
      <c r="E790" s="10">
        <f t="shared" si="219"/>
        <v>0</v>
      </c>
      <c r="F790" s="10"/>
      <c r="G790" s="10"/>
      <c r="H790" s="10"/>
      <c r="I790" s="10"/>
      <c r="J790" s="10">
        <f t="shared" si="215"/>
        <v>0</v>
      </c>
      <c r="K790" s="10">
        <f t="shared" si="216"/>
        <v>0</v>
      </c>
    </row>
    <row r="791" spans="1:11" x14ac:dyDescent="0.25">
      <c r="A791" t="str">
        <f t="shared" si="214"/>
        <v>b</v>
      </c>
      <c r="B791" s="8"/>
      <c r="C791" s="9" t="s">
        <v>17</v>
      </c>
      <c r="D791" s="43"/>
      <c r="E791" s="10">
        <f t="shared" si="219"/>
        <v>0</v>
      </c>
      <c r="F791" s="10"/>
      <c r="G791" s="10"/>
      <c r="H791" s="10"/>
      <c r="I791" s="10"/>
      <c r="J791" s="10">
        <f t="shared" si="215"/>
        <v>0</v>
      </c>
      <c r="K791" s="10">
        <f t="shared" si="216"/>
        <v>0</v>
      </c>
    </row>
    <row r="792" spans="1:11" x14ac:dyDescent="0.25">
      <c r="A792" t="str">
        <f t="shared" si="214"/>
        <v>b</v>
      </c>
      <c r="B792" s="5"/>
      <c r="C792" s="6" t="s">
        <v>18</v>
      </c>
      <c r="D792" s="45"/>
      <c r="E792" s="7">
        <f t="shared" si="219"/>
        <v>0</v>
      </c>
      <c r="F792" s="7">
        <v>0</v>
      </c>
      <c r="G792" s="7">
        <v>0</v>
      </c>
      <c r="H792" s="7">
        <v>0</v>
      </c>
      <c r="I792" s="7">
        <v>0</v>
      </c>
      <c r="J792" s="7">
        <f t="shared" si="215"/>
        <v>0</v>
      </c>
      <c r="K792" s="7">
        <f t="shared" si="216"/>
        <v>0</v>
      </c>
    </row>
    <row r="793" spans="1:11" x14ac:dyDescent="0.25">
      <c r="A793" t="str">
        <f t="shared" si="214"/>
        <v>b</v>
      </c>
      <c r="B793" s="5"/>
      <c r="C793" s="6" t="s">
        <v>19</v>
      </c>
      <c r="D793" s="45"/>
      <c r="E793" s="7">
        <f t="shared" si="219"/>
        <v>0</v>
      </c>
      <c r="F793" s="7">
        <v>0</v>
      </c>
      <c r="G793" s="7">
        <v>0</v>
      </c>
      <c r="H793" s="7">
        <v>0</v>
      </c>
      <c r="I793" s="7">
        <v>0</v>
      </c>
      <c r="J793" s="7">
        <f t="shared" si="215"/>
        <v>0</v>
      </c>
      <c r="K793" s="7">
        <f t="shared" si="216"/>
        <v>0</v>
      </c>
    </row>
    <row r="794" spans="1:11" ht="15.75" thickBot="1" x14ac:dyDescent="0.3">
      <c r="A794" t="str">
        <f t="shared" si="214"/>
        <v>b</v>
      </c>
      <c r="B794" s="11"/>
      <c r="C794" s="12" t="s">
        <v>20</v>
      </c>
      <c r="D794" s="46"/>
      <c r="E794" s="13">
        <f t="shared" si="219"/>
        <v>0</v>
      </c>
      <c r="F794" s="13">
        <v>0</v>
      </c>
      <c r="G794" s="13">
        <v>0</v>
      </c>
      <c r="H794" s="13">
        <v>0</v>
      </c>
      <c r="I794" s="13">
        <v>0</v>
      </c>
      <c r="J794" s="13">
        <f t="shared" si="215"/>
        <v>0</v>
      </c>
      <c r="K794" s="13">
        <f t="shared" si="216"/>
        <v>0</v>
      </c>
    </row>
    <row r="795" spans="1:11" ht="31.5" thickTop="1" thickBot="1" x14ac:dyDescent="0.3">
      <c r="A795" t="str">
        <f t="shared" si="214"/>
        <v>a</v>
      </c>
      <c r="B795" s="3" t="s">
        <v>136</v>
      </c>
      <c r="C795" s="14" t="s">
        <v>137</v>
      </c>
      <c r="D795" s="44"/>
      <c r="E795" s="4">
        <f t="shared" si="219"/>
        <v>-300000</v>
      </c>
      <c r="F795" s="4">
        <f>SUM(F796,F804,F805,F806)</f>
        <v>-905000</v>
      </c>
      <c r="G795" s="4">
        <f t="shared" ref="G795:I795" si="222">SUM(G796,G804,G805,G806)</f>
        <v>279000</v>
      </c>
      <c r="H795" s="4">
        <f t="shared" si="222"/>
        <v>-75000</v>
      </c>
      <c r="I795" s="4">
        <f t="shared" si="222"/>
        <v>401000</v>
      </c>
      <c r="J795" s="4">
        <f t="shared" si="215"/>
        <v>-626000</v>
      </c>
      <c r="K795" s="4">
        <f t="shared" si="216"/>
        <v>-701000</v>
      </c>
    </row>
    <row r="796" spans="1:11" ht="15.75" thickTop="1" x14ac:dyDescent="0.25">
      <c r="A796" t="str">
        <f t="shared" si="214"/>
        <v>a</v>
      </c>
      <c r="B796" s="5"/>
      <c r="C796" s="6" t="s">
        <v>10</v>
      </c>
      <c r="D796" s="45"/>
      <c r="E796" s="7">
        <f t="shared" si="219"/>
        <v>-300000</v>
      </c>
      <c r="F796" s="7">
        <f>SUM(F797:F803)</f>
        <v>-905000</v>
      </c>
      <c r="G796" s="7">
        <f t="shared" ref="G796:I796" si="223">SUM(G797:G803)</f>
        <v>279000</v>
      </c>
      <c r="H796" s="7">
        <f t="shared" si="223"/>
        <v>-75000</v>
      </c>
      <c r="I796" s="7">
        <f t="shared" si="223"/>
        <v>401000</v>
      </c>
      <c r="J796" s="7">
        <f t="shared" si="215"/>
        <v>-626000</v>
      </c>
      <c r="K796" s="7">
        <f t="shared" si="216"/>
        <v>-701000</v>
      </c>
    </row>
    <row r="797" spans="1:11" x14ac:dyDescent="0.25">
      <c r="A797" t="str">
        <f t="shared" si="214"/>
        <v>b</v>
      </c>
      <c r="B797" s="8"/>
      <c r="C797" s="9" t="s">
        <v>11</v>
      </c>
      <c r="D797" s="43"/>
      <c r="E797" s="10">
        <f t="shared" si="219"/>
        <v>0</v>
      </c>
      <c r="F797" s="10"/>
      <c r="G797" s="10"/>
      <c r="H797" s="10"/>
      <c r="I797" s="10"/>
      <c r="J797" s="10">
        <f t="shared" si="215"/>
        <v>0</v>
      </c>
      <c r="K797" s="10">
        <f t="shared" si="216"/>
        <v>0</v>
      </c>
    </row>
    <row r="798" spans="1:11" x14ac:dyDescent="0.25">
      <c r="A798" t="str">
        <f t="shared" si="214"/>
        <v>a</v>
      </c>
      <c r="B798" s="8"/>
      <c r="C798" s="9" t="s">
        <v>12</v>
      </c>
      <c r="D798" s="43" t="s">
        <v>310</v>
      </c>
      <c r="E798" s="10">
        <f t="shared" si="219"/>
        <v>130000</v>
      </c>
      <c r="F798" s="10">
        <f>40000-8000</f>
        <v>32000</v>
      </c>
      <c r="G798" s="10">
        <f>30000+8000</f>
        <v>38000</v>
      </c>
      <c r="H798" s="10">
        <v>30000</v>
      </c>
      <c r="I798" s="10">
        <v>30000</v>
      </c>
      <c r="J798" s="10">
        <f t="shared" si="215"/>
        <v>70000</v>
      </c>
      <c r="K798" s="10">
        <f t="shared" si="216"/>
        <v>100000</v>
      </c>
    </row>
    <row r="799" spans="1:11" x14ac:dyDescent="0.25">
      <c r="A799" t="str">
        <f t="shared" si="214"/>
        <v>b</v>
      </c>
      <c r="B799" s="8"/>
      <c r="C799" s="9" t="s">
        <v>13</v>
      </c>
      <c r="D799" s="43"/>
      <c r="E799" s="10">
        <f t="shared" si="219"/>
        <v>0</v>
      </c>
      <c r="F799" s="10"/>
      <c r="G799" s="10"/>
      <c r="H799" s="10"/>
      <c r="I799" s="10"/>
      <c r="J799" s="10">
        <f t="shared" si="215"/>
        <v>0</v>
      </c>
      <c r="K799" s="10">
        <f t="shared" si="216"/>
        <v>0</v>
      </c>
    </row>
    <row r="800" spans="1:11" x14ac:dyDescent="0.25">
      <c r="A800" t="str">
        <f t="shared" si="214"/>
        <v>b</v>
      </c>
      <c r="B800" s="8"/>
      <c r="C800" s="9" t="s">
        <v>14</v>
      </c>
      <c r="D800" s="43"/>
      <c r="E800" s="10">
        <f t="shared" si="219"/>
        <v>0</v>
      </c>
      <c r="F800" s="10"/>
      <c r="G800" s="10"/>
      <c r="H800" s="10"/>
      <c r="I800" s="10"/>
      <c r="J800" s="10">
        <f t="shared" si="215"/>
        <v>0</v>
      </c>
      <c r="K800" s="10">
        <f t="shared" si="216"/>
        <v>0</v>
      </c>
    </row>
    <row r="801" spans="1:11" x14ac:dyDescent="0.25">
      <c r="A801" t="str">
        <f t="shared" si="214"/>
        <v>b</v>
      </c>
      <c r="B801" s="8"/>
      <c r="C801" s="9" t="s">
        <v>15</v>
      </c>
      <c r="D801" s="43"/>
      <c r="E801" s="10">
        <f t="shared" si="219"/>
        <v>0</v>
      </c>
      <c r="F801" s="10"/>
      <c r="G801" s="10"/>
      <c r="H801" s="10"/>
      <c r="I801" s="10"/>
      <c r="J801" s="10">
        <f t="shared" si="215"/>
        <v>0</v>
      </c>
      <c r="K801" s="10">
        <f t="shared" si="216"/>
        <v>0</v>
      </c>
    </row>
    <row r="802" spans="1:11" ht="30" x14ac:dyDescent="0.25">
      <c r="A802" t="str">
        <f t="shared" si="214"/>
        <v>a</v>
      </c>
      <c r="B802" s="8"/>
      <c r="C802" s="9" t="s">
        <v>16</v>
      </c>
      <c r="D802" s="43" t="s">
        <v>378</v>
      </c>
      <c r="E802" s="10">
        <f t="shared" si="219"/>
        <v>-430000</v>
      </c>
      <c r="F802" s="10">
        <f>-75000-40000-822000</f>
        <v>-937000</v>
      </c>
      <c r="G802" s="10">
        <f>-75000-30000+822000-476000</f>
        <v>241000</v>
      </c>
      <c r="H802" s="10">
        <f>-75000-30000</f>
        <v>-105000</v>
      </c>
      <c r="I802" s="10">
        <f>-75000-30000+476000</f>
        <v>371000</v>
      </c>
      <c r="J802" s="10">
        <f t="shared" si="215"/>
        <v>-696000</v>
      </c>
      <c r="K802" s="10">
        <f t="shared" si="216"/>
        <v>-801000</v>
      </c>
    </row>
    <row r="803" spans="1:11" x14ac:dyDescent="0.25">
      <c r="A803" t="str">
        <f t="shared" si="214"/>
        <v>b</v>
      </c>
      <c r="B803" s="8"/>
      <c r="C803" s="9" t="s">
        <v>17</v>
      </c>
      <c r="D803" s="43"/>
      <c r="E803" s="10">
        <f t="shared" si="219"/>
        <v>0</v>
      </c>
      <c r="F803" s="10"/>
      <c r="G803" s="10"/>
      <c r="H803" s="10"/>
      <c r="I803" s="10"/>
      <c r="J803" s="10">
        <f t="shared" si="215"/>
        <v>0</v>
      </c>
      <c r="K803" s="10">
        <f t="shared" si="216"/>
        <v>0</v>
      </c>
    </row>
    <row r="804" spans="1:11" x14ac:dyDescent="0.25">
      <c r="A804" t="str">
        <f t="shared" si="214"/>
        <v>b</v>
      </c>
      <c r="B804" s="5"/>
      <c r="C804" s="6" t="s">
        <v>18</v>
      </c>
      <c r="D804" s="45"/>
      <c r="E804" s="7">
        <f t="shared" si="219"/>
        <v>0</v>
      </c>
      <c r="F804" s="7">
        <v>0</v>
      </c>
      <c r="G804" s="7">
        <v>0</v>
      </c>
      <c r="H804" s="7">
        <v>0</v>
      </c>
      <c r="I804" s="7">
        <v>0</v>
      </c>
      <c r="J804" s="7">
        <f t="shared" si="215"/>
        <v>0</v>
      </c>
      <c r="K804" s="7">
        <f t="shared" si="216"/>
        <v>0</v>
      </c>
    </row>
    <row r="805" spans="1:11" x14ac:dyDescent="0.25">
      <c r="A805" t="str">
        <f t="shared" si="214"/>
        <v>b</v>
      </c>
      <c r="B805" s="5"/>
      <c r="C805" s="6" t="s">
        <v>19</v>
      </c>
      <c r="D805" s="45"/>
      <c r="E805" s="7">
        <f t="shared" si="219"/>
        <v>0</v>
      </c>
      <c r="F805" s="7">
        <v>0</v>
      </c>
      <c r="G805" s="7">
        <v>0</v>
      </c>
      <c r="H805" s="7">
        <v>0</v>
      </c>
      <c r="I805" s="7">
        <v>0</v>
      </c>
      <c r="J805" s="7">
        <f t="shared" si="215"/>
        <v>0</v>
      </c>
      <c r="K805" s="7">
        <f t="shared" si="216"/>
        <v>0</v>
      </c>
    </row>
    <row r="806" spans="1:11" ht="15.75" thickBot="1" x14ac:dyDescent="0.3">
      <c r="A806" t="str">
        <f t="shared" si="214"/>
        <v>b</v>
      </c>
      <c r="B806" s="11"/>
      <c r="C806" s="12" t="s">
        <v>20</v>
      </c>
      <c r="D806" s="46"/>
      <c r="E806" s="13">
        <f t="shared" si="219"/>
        <v>0</v>
      </c>
      <c r="F806" s="13">
        <v>0</v>
      </c>
      <c r="G806" s="13">
        <v>0</v>
      </c>
      <c r="H806" s="13">
        <v>0</v>
      </c>
      <c r="I806" s="13">
        <v>0</v>
      </c>
      <c r="J806" s="13">
        <f t="shared" si="215"/>
        <v>0</v>
      </c>
      <c r="K806" s="13">
        <f t="shared" si="216"/>
        <v>0</v>
      </c>
    </row>
    <row r="807" spans="1:11" ht="32.25" customHeight="1" thickTop="1" thickBot="1" x14ac:dyDescent="0.3">
      <c r="A807" t="str">
        <f t="shared" si="214"/>
        <v>b</v>
      </c>
      <c r="B807" s="16" t="s">
        <v>138</v>
      </c>
      <c r="C807" s="4" t="s">
        <v>139</v>
      </c>
      <c r="D807" s="44"/>
      <c r="E807" s="4">
        <f t="shared" si="219"/>
        <v>0</v>
      </c>
      <c r="F807" s="4">
        <f>SUM(F808,F816,F817,F818)</f>
        <v>0</v>
      </c>
      <c r="G807" s="4">
        <f t="shared" ref="G807:I807" si="224">SUM(G808,G816,G817,G818)</f>
        <v>0</v>
      </c>
      <c r="H807" s="4">
        <f t="shared" si="224"/>
        <v>0</v>
      </c>
      <c r="I807" s="4">
        <f t="shared" si="224"/>
        <v>0</v>
      </c>
      <c r="J807" s="4">
        <f t="shared" si="215"/>
        <v>0</v>
      </c>
      <c r="K807" s="4">
        <f t="shared" si="216"/>
        <v>0</v>
      </c>
    </row>
    <row r="808" spans="1:11" ht="15.75" thickTop="1" x14ac:dyDescent="0.25">
      <c r="A808" t="str">
        <f t="shared" si="214"/>
        <v>b</v>
      </c>
      <c r="B808" s="5"/>
      <c r="C808" s="6" t="s">
        <v>10</v>
      </c>
      <c r="D808" s="45"/>
      <c r="E808" s="7">
        <f t="shared" si="219"/>
        <v>0</v>
      </c>
      <c r="F808" s="7">
        <f>SUM(F809:F815)</f>
        <v>0</v>
      </c>
      <c r="G808" s="7">
        <f t="shared" ref="G808:I808" si="225">SUM(G809:G815)</f>
        <v>0</v>
      </c>
      <c r="H808" s="7">
        <f t="shared" si="225"/>
        <v>0</v>
      </c>
      <c r="I808" s="7">
        <f t="shared" si="225"/>
        <v>0</v>
      </c>
      <c r="J808" s="7">
        <f t="shared" si="215"/>
        <v>0</v>
      </c>
      <c r="K808" s="7">
        <f t="shared" si="216"/>
        <v>0</v>
      </c>
    </row>
    <row r="809" spans="1:11" x14ac:dyDescent="0.25">
      <c r="A809" t="str">
        <f t="shared" si="214"/>
        <v>b</v>
      </c>
      <c r="B809" s="8"/>
      <c r="C809" s="9" t="s">
        <v>11</v>
      </c>
      <c r="D809" s="43"/>
      <c r="E809" s="10">
        <f t="shared" si="219"/>
        <v>0</v>
      </c>
      <c r="F809" s="10"/>
      <c r="G809" s="10"/>
      <c r="H809" s="10"/>
      <c r="I809" s="10"/>
      <c r="J809" s="10">
        <f t="shared" si="215"/>
        <v>0</v>
      </c>
      <c r="K809" s="10">
        <f t="shared" si="216"/>
        <v>0</v>
      </c>
    </row>
    <row r="810" spans="1:11" x14ac:dyDescent="0.25">
      <c r="A810" t="str">
        <f t="shared" si="214"/>
        <v>b</v>
      </c>
      <c r="B810" s="8"/>
      <c r="C810" s="9" t="s">
        <v>12</v>
      </c>
      <c r="D810" s="43"/>
      <c r="E810" s="10">
        <f t="shared" si="219"/>
        <v>0</v>
      </c>
      <c r="F810" s="10"/>
      <c r="G810" s="10"/>
      <c r="H810" s="10"/>
      <c r="I810" s="10"/>
      <c r="J810" s="10">
        <f t="shared" si="215"/>
        <v>0</v>
      </c>
      <c r="K810" s="10">
        <f t="shared" si="216"/>
        <v>0</v>
      </c>
    </row>
    <row r="811" spans="1:11" x14ac:dyDescent="0.25">
      <c r="A811" t="str">
        <f t="shared" si="214"/>
        <v>b</v>
      </c>
      <c r="B811" s="8"/>
      <c r="C811" s="9" t="s">
        <v>13</v>
      </c>
      <c r="D811" s="43"/>
      <c r="E811" s="10">
        <f t="shared" si="219"/>
        <v>0</v>
      </c>
      <c r="F811" s="10"/>
      <c r="G811" s="10"/>
      <c r="H811" s="10"/>
      <c r="I811" s="10"/>
      <c r="J811" s="10">
        <f t="shared" si="215"/>
        <v>0</v>
      </c>
      <c r="K811" s="10">
        <f t="shared" si="216"/>
        <v>0</v>
      </c>
    </row>
    <row r="812" spans="1:11" x14ac:dyDescent="0.25">
      <c r="A812" t="str">
        <f t="shared" si="214"/>
        <v>b</v>
      </c>
      <c r="B812" s="8"/>
      <c r="C812" s="9" t="s">
        <v>14</v>
      </c>
      <c r="D812" s="43"/>
      <c r="E812" s="10">
        <f t="shared" si="219"/>
        <v>0</v>
      </c>
      <c r="F812" s="10"/>
      <c r="G812" s="10"/>
      <c r="H812" s="10"/>
      <c r="I812" s="10"/>
      <c r="J812" s="10">
        <f t="shared" si="215"/>
        <v>0</v>
      </c>
      <c r="K812" s="10">
        <f t="shared" si="216"/>
        <v>0</v>
      </c>
    </row>
    <row r="813" spans="1:11" x14ac:dyDescent="0.25">
      <c r="A813" t="str">
        <f t="shared" si="214"/>
        <v>b</v>
      </c>
      <c r="B813" s="8"/>
      <c r="C813" s="9" t="s">
        <v>15</v>
      </c>
      <c r="D813" s="43"/>
      <c r="E813" s="10">
        <f t="shared" si="219"/>
        <v>0</v>
      </c>
      <c r="F813" s="10"/>
      <c r="G813" s="10"/>
      <c r="H813" s="10"/>
      <c r="I813" s="10"/>
      <c r="J813" s="10">
        <f t="shared" si="215"/>
        <v>0</v>
      </c>
      <c r="K813" s="10">
        <f t="shared" si="216"/>
        <v>0</v>
      </c>
    </row>
    <row r="814" spans="1:11" x14ac:dyDescent="0.25">
      <c r="A814" t="str">
        <f t="shared" si="214"/>
        <v>b</v>
      </c>
      <c r="B814" s="8"/>
      <c r="C814" s="9" t="s">
        <v>16</v>
      </c>
      <c r="D814" s="43"/>
      <c r="E814" s="10">
        <f t="shared" si="219"/>
        <v>0</v>
      </c>
      <c r="F814" s="10"/>
      <c r="G814" s="10"/>
      <c r="H814" s="10"/>
      <c r="I814" s="10"/>
      <c r="J814" s="10">
        <f t="shared" si="215"/>
        <v>0</v>
      </c>
      <c r="K814" s="10">
        <f t="shared" si="216"/>
        <v>0</v>
      </c>
    </row>
    <row r="815" spans="1:11" x14ac:dyDescent="0.25">
      <c r="A815" t="str">
        <f t="shared" si="214"/>
        <v>b</v>
      </c>
      <c r="B815" s="8"/>
      <c r="C815" s="9" t="s">
        <v>17</v>
      </c>
      <c r="D815" s="43"/>
      <c r="E815" s="10">
        <f t="shared" si="219"/>
        <v>0</v>
      </c>
      <c r="F815" s="10"/>
      <c r="G815" s="10"/>
      <c r="H815" s="10"/>
      <c r="I815" s="10"/>
      <c r="J815" s="10">
        <f t="shared" si="215"/>
        <v>0</v>
      </c>
      <c r="K815" s="10">
        <f t="shared" si="216"/>
        <v>0</v>
      </c>
    </row>
    <row r="816" spans="1:11" x14ac:dyDescent="0.25">
      <c r="A816" t="str">
        <f t="shared" si="214"/>
        <v>b</v>
      </c>
      <c r="B816" s="5"/>
      <c r="C816" s="6" t="s">
        <v>18</v>
      </c>
      <c r="D816" s="45"/>
      <c r="E816" s="7">
        <f t="shared" si="219"/>
        <v>0</v>
      </c>
      <c r="F816" s="7">
        <v>0</v>
      </c>
      <c r="G816" s="7">
        <v>0</v>
      </c>
      <c r="H816" s="7">
        <v>0</v>
      </c>
      <c r="I816" s="7">
        <v>0</v>
      </c>
      <c r="J816" s="7">
        <f t="shared" si="215"/>
        <v>0</v>
      </c>
      <c r="K816" s="7">
        <f t="shared" si="216"/>
        <v>0</v>
      </c>
    </row>
    <row r="817" spans="1:11" x14ac:dyDescent="0.25">
      <c r="A817" t="str">
        <f t="shared" si="214"/>
        <v>b</v>
      </c>
      <c r="B817" s="5"/>
      <c r="C817" s="6" t="s">
        <v>19</v>
      </c>
      <c r="D817" s="45"/>
      <c r="E817" s="7">
        <f t="shared" si="219"/>
        <v>0</v>
      </c>
      <c r="F817" s="7">
        <v>0</v>
      </c>
      <c r="G817" s="7">
        <v>0</v>
      </c>
      <c r="H817" s="7">
        <v>0</v>
      </c>
      <c r="I817" s="7">
        <v>0</v>
      </c>
      <c r="J817" s="7">
        <f t="shared" si="215"/>
        <v>0</v>
      </c>
      <c r="K817" s="7">
        <f t="shared" si="216"/>
        <v>0</v>
      </c>
    </row>
    <row r="818" spans="1:11" ht="15.75" thickBot="1" x14ac:dyDescent="0.3">
      <c r="A818" t="str">
        <f t="shared" si="214"/>
        <v>b</v>
      </c>
      <c r="B818" s="11"/>
      <c r="C818" s="12" t="s">
        <v>20</v>
      </c>
      <c r="D818" s="46"/>
      <c r="E818" s="13">
        <f t="shared" si="219"/>
        <v>0</v>
      </c>
      <c r="F818" s="13">
        <v>0</v>
      </c>
      <c r="G818" s="13">
        <v>0</v>
      </c>
      <c r="H818" s="13">
        <v>0</v>
      </c>
      <c r="I818" s="13">
        <v>0</v>
      </c>
      <c r="J818" s="13">
        <f t="shared" si="215"/>
        <v>0</v>
      </c>
      <c r="K818" s="13">
        <f t="shared" si="216"/>
        <v>0</v>
      </c>
    </row>
    <row r="819" spans="1:11" ht="32.25" customHeight="1" thickTop="1" thickBot="1" x14ac:dyDescent="0.3">
      <c r="A819" t="str">
        <f t="shared" si="214"/>
        <v>a</v>
      </c>
      <c r="B819" s="16" t="s">
        <v>140</v>
      </c>
      <c r="C819" s="4" t="s">
        <v>141</v>
      </c>
      <c r="D819" s="44"/>
      <c r="E819" s="4">
        <f t="shared" ref="E819:E867" si="226">SUM(F819,G819,H819,I819)</f>
        <v>-3360000</v>
      </c>
      <c r="F819" s="4">
        <f>SUM(F831,F843)</f>
        <v>-2124000</v>
      </c>
      <c r="G819" s="4">
        <f t="shared" ref="G819:I819" si="227">SUM(G831,G843)</f>
        <v>0</v>
      </c>
      <c r="H819" s="4">
        <f t="shared" si="227"/>
        <v>-1700000</v>
      </c>
      <c r="I819" s="4">
        <f t="shared" si="227"/>
        <v>464000</v>
      </c>
      <c r="J819" s="4">
        <f t="shared" ref="J819:J830" si="228">SUM(F819,G819)</f>
        <v>-2124000</v>
      </c>
      <c r="K819" s="4">
        <f t="shared" ref="K819:K830" si="229">SUM(F819,G819,H819)</f>
        <v>-3824000</v>
      </c>
    </row>
    <row r="820" spans="1:11" ht="15.75" thickTop="1" x14ac:dyDescent="0.25">
      <c r="A820" t="str">
        <f t="shared" si="214"/>
        <v>a</v>
      </c>
      <c r="B820" s="5"/>
      <c r="C820" s="6" t="s">
        <v>10</v>
      </c>
      <c r="D820" s="45"/>
      <c r="E820" s="7">
        <f t="shared" si="226"/>
        <v>-3360000</v>
      </c>
      <c r="F820" s="7">
        <f t="shared" ref="F820:I820" si="230">SUM(F832,F844)</f>
        <v>-2124000</v>
      </c>
      <c r="G820" s="7">
        <f t="shared" si="230"/>
        <v>0</v>
      </c>
      <c r="H820" s="7">
        <f t="shared" si="230"/>
        <v>-1700000</v>
      </c>
      <c r="I820" s="7">
        <f t="shared" si="230"/>
        <v>464000</v>
      </c>
      <c r="J820" s="7">
        <f t="shared" si="228"/>
        <v>-2124000</v>
      </c>
      <c r="K820" s="7">
        <f t="shared" si="229"/>
        <v>-3824000</v>
      </c>
    </row>
    <row r="821" spans="1:11" x14ac:dyDescent="0.25">
      <c r="A821" t="str">
        <f t="shared" si="214"/>
        <v>b</v>
      </c>
      <c r="B821" s="8"/>
      <c r="C821" s="9" t="s">
        <v>11</v>
      </c>
      <c r="D821" s="43"/>
      <c r="E821" s="10">
        <f t="shared" si="226"/>
        <v>0</v>
      </c>
      <c r="F821" s="10">
        <f t="shared" ref="F821:I821" si="231">SUM(F833,F845)</f>
        <v>0</v>
      </c>
      <c r="G821" s="10">
        <f t="shared" si="231"/>
        <v>0</v>
      </c>
      <c r="H821" s="10">
        <f t="shared" si="231"/>
        <v>0</v>
      </c>
      <c r="I821" s="10">
        <f t="shared" si="231"/>
        <v>0</v>
      </c>
      <c r="J821" s="10">
        <f t="shared" si="228"/>
        <v>0</v>
      </c>
      <c r="K821" s="10">
        <f t="shared" si="229"/>
        <v>0</v>
      </c>
    </row>
    <row r="822" spans="1:11" x14ac:dyDescent="0.25">
      <c r="A822" t="str">
        <f t="shared" si="214"/>
        <v>a</v>
      </c>
      <c r="B822" s="8"/>
      <c r="C822" s="9" t="s">
        <v>12</v>
      </c>
      <c r="D822" s="43"/>
      <c r="E822" s="10">
        <f t="shared" si="226"/>
        <v>0</v>
      </c>
      <c r="F822" s="10">
        <f t="shared" ref="F822:I822" si="232">SUM(F834,F846)</f>
        <v>-50000</v>
      </c>
      <c r="G822" s="10">
        <f t="shared" si="232"/>
        <v>0</v>
      </c>
      <c r="H822" s="10">
        <f t="shared" si="232"/>
        <v>0</v>
      </c>
      <c r="I822" s="10">
        <f t="shared" si="232"/>
        <v>50000</v>
      </c>
      <c r="J822" s="10">
        <f t="shared" si="228"/>
        <v>-50000</v>
      </c>
      <c r="K822" s="10">
        <f t="shared" si="229"/>
        <v>-50000</v>
      </c>
    </row>
    <row r="823" spans="1:11" x14ac:dyDescent="0.25">
      <c r="A823" t="str">
        <f t="shared" si="214"/>
        <v>b</v>
      </c>
      <c r="B823" s="8"/>
      <c r="C823" s="9" t="s">
        <v>13</v>
      </c>
      <c r="D823" s="43"/>
      <c r="E823" s="10">
        <f t="shared" si="226"/>
        <v>0</v>
      </c>
      <c r="F823" s="10">
        <f t="shared" ref="F823:I823" si="233">SUM(F835,F847)</f>
        <v>0</v>
      </c>
      <c r="G823" s="10">
        <f t="shared" si="233"/>
        <v>0</v>
      </c>
      <c r="H823" s="10">
        <f t="shared" si="233"/>
        <v>0</v>
      </c>
      <c r="I823" s="10">
        <f t="shared" si="233"/>
        <v>0</v>
      </c>
      <c r="J823" s="10">
        <f t="shared" si="228"/>
        <v>0</v>
      </c>
      <c r="K823" s="10">
        <f t="shared" si="229"/>
        <v>0</v>
      </c>
    </row>
    <row r="824" spans="1:11" x14ac:dyDescent="0.25">
      <c r="A824" t="str">
        <f t="shared" si="214"/>
        <v>b</v>
      </c>
      <c r="B824" s="8"/>
      <c r="C824" s="9" t="s">
        <v>14</v>
      </c>
      <c r="D824" s="43"/>
      <c r="E824" s="10">
        <f t="shared" si="226"/>
        <v>0</v>
      </c>
      <c r="F824" s="10">
        <f t="shared" ref="F824:I824" si="234">SUM(F836,F848)</f>
        <v>0</v>
      </c>
      <c r="G824" s="10">
        <f t="shared" si="234"/>
        <v>0</v>
      </c>
      <c r="H824" s="10">
        <f t="shared" si="234"/>
        <v>0</v>
      </c>
      <c r="I824" s="10">
        <f t="shared" si="234"/>
        <v>0</v>
      </c>
      <c r="J824" s="10">
        <f t="shared" si="228"/>
        <v>0</v>
      </c>
      <c r="K824" s="10">
        <f t="shared" si="229"/>
        <v>0</v>
      </c>
    </row>
    <row r="825" spans="1:11" x14ac:dyDescent="0.25">
      <c r="A825" t="str">
        <f t="shared" si="214"/>
        <v>b</v>
      </c>
      <c r="B825" s="8"/>
      <c r="C825" s="9" t="s">
        <v>15</v>
      </c>
      <c r="D825" s="43"/>
      <c r="E825" s="10">
        <f t="shared" si="226"/>
        <v>0</v>
      </c>
      <c r="F825" s="10">
        <f t="shared" ref="F825:I825" si="235">SUM(F837,F849)</f>
        <v>0</v>
      </c>
      <c r="G825" s="10">
        <f t="shared" si="235"/>
        <v>0</v>
      </c>
      <c r="H825" s="10">
        <f t="shared" si="235"/>
        <v>0</v>
      </c>
      <c r="I825" s="10">
        <f t="shared" si="235"/>
        <v>0</v>
      </c>
      <c r="J825" s="10">
        <f t="shared" si="228"/>
        <v>0</v>
      </c>
      <c r="K825" s="10">
        <f t="shared" si="229"/>
        <v>0</v>
      </c>
    </row>
    <row r="826" spans="1:11" x14ac:dyDescent="0.25">
      <c r="A826" t="str">
        <f t="shared" si="214"/>
        <v>a</v>
      </c>
      <c r="B826" s="8"/>
      <c r="C826" s="9" t="s">
        <v>16</v>
      </c>
      <c r="D826" s="43"/>
      <c r="E826" s="10">
        <f t="shared" si="226"/>
        <v>-3360000</v>
      </c>
      <c r="F826" s="10">
        <f t="shared" ref="F826:I826" si="236">SUM(F838,F850)</f>
        <v>-2074000</v>
      </c>
      <c r="G826" s="10">
        <f t="shared" si="236"/>
        <v>0</v>
      </c>
      <c r="H826" s="10">
        <f t="shared" si="236"/>
        <v>-1700000</v>
      </c>
      <c r="I826" s="10">
        <f t="shared" si="236"/>
        <v>414000</v>
      </c>
      <c r="J826" s="10">
        <f t="shared" si="228"/>
        <v>-2074000</v>
      </c>
      <c r="K826" s="10">
        <f t="shared" si="229"/>
        <v>-3774000</v>
      </c>
    </row>
    <row r="827" spans="1:11" x14ac:dyDescent="0.25">
      <c r="A827" t="str">
        <f t="shared" si="214"/>
        <v>b</v>
      </c>
      <c r="B827" s="8"/>
      <c r="C827" s="9" t="s">
        <v>17</v>
      </c>
      <c r="D827" s="43"/>
      <c r="E827" s="10">
        <f t="shared" si="226"/>
        <v>0</v>
      </c>
      <c r="F827" s="10">
        <f t="shared" ref="F827:I827" si="237">SUM(F839,F851)</f>
        <v>0</v>
      </c>
      <c r="G827" s="10">
        <f t="shared" si="237"/>
        <v>0</v>
      </c>
      <c r="H827" s="10">
        <f t="shared" si="237"/>
        <v>0</v>
      </c>
      <c r="I827" s="10">
        <f t="shared" si="237"/>
        <v>0</v>
      </c>
      <c r="J827" s="10">
        <f t="shared" si="228"/>
        <v>0</v>
      </c>
      <c r="K827" s="10">
        <f t="shared" si="229"/>
        <v>0</v>
      </c>
    </row>
    <row r="828" spans="1:11" x14ac:dyDescent="0.25">
      <c r="A828" t="str">
        <f t="shared" si="214"/>
        <v>b</v>
      </c>
      <c r="B828" s="5"/>
      <c r="C828" s="6" t="s">
        <v>18</v>
      </c>
      <c r="D828" s="45"/>
      <c r="E828" s="7">
        <f t="shared" si="226"/>
        <v>0</v>
      </c>
      <c r="F828" s="7">
        <f t="shared" ref="F828:I828" si="238">SUM(F840,F852)</f>
        <v>0</v>
      </c>
      <c r="G828" s="7">
        <f t="shared" si="238"/>
        <v>0</v>
      </c>
      <c r="H828" s="7">
        <f t="shared" si="238"/>
        <v>0</v>
      </c>
      <c r="I828" s="7">
        <f t="shared" si="238"/>
        <v>0</v>
      </c>
      <c r="J828" s="7">
        <f t="shared" si="228"/>
        <v>0</v>
      </c>
      <c r="K828" s="7">
        <f t="shared" si="229"/>
        <v>0</v>
      </c>
    </row>
    <row r="829" spans="1:11" x14ac:dyDescent="0.25">
      <c r="A829" t="str">
        <f t="shared" si="214"/>
        <v>b</v>
      </c>
      <c r="B829" s="5"/>
      <c r="C829" s="6" t="s">
        <v>19</v>
      </c>
      <c r="D829" s="45"/>
      <c r="E829" s="7">
        <f t="shared" si="226"/>
        <v>0</v>
      </c>
      <c r="F829" s="7">
        <f t="shared" ref="F829:I829" si="239">SUM(F841,F853)</f>
        <v>0</v>
      </c>
      <c r="G829" s="7">
        <f t="shared" si="239"/>
        <v>0</v>
      </c>
      <c r="H829" s="7">
        <f t="shared" si="239"/>
        <v>0</v>
      </c>
      <c r="I829" s="7">
        <f t="shared" si="239"/>
        <v>0</v>
      </c>
      <c r="J829" s="7">
        <f t="shared" si="228"/>
        <v>0</v>
      </c>
      <c r="K829" s="7">
        <f t="shared" si="229"/>
        <v>0</v>
      </c>
    </row>
    <row r="830" spans="1:11" ht="15.75" thickBot="1" x14ac:dyDescent="0.3">
      <c r="A830" t="str">
        <f t="shared" si="214"/>
        <v>b</v>
      </c>
      <c r="B830" s="11"/>
      <c r="C830" s="12" t="s">
        <v>20</v>
      </c>
      <c r="D830" s="46"/>
      <c r="E830" s="13">
        <f t="shared" si="226"/>
        <v>0</v>
      </c>
      <c r="F830" s="13">
        <f t="shared" ref="F830:I830" si="240">SUM(F842,F854)</f>
        <v>0</v>
      </c>
      <c r="G830" s="13">
        <f t="shared" si="240"/>
        <v>0</v>
      </c>
      <c r="H830" s="13">
        <f t="shared" si="240"/>
        <v>0</v>
      </c>
      <c r="I830" s="13">
        <f t="shared" si="240"/>
        <v>0</v>
      </c>
      <c r="J830" s="13">
        <f t="shared" si="228"/>
        <v>0</v>
      </c>
      <c r="K830" s="13">
        <f t="shared" si="229"/>
        <v>0</v>
      </c>
    </row>
    <row r="831" spans="1:11" ht="32.25" customHeight="1" thickTop="1" thickBot="1" x14ac:dyDescent="0.3">
      <c r="A831" t="str">
        <f t="shared" si="214"/>
        <v>a</v>
      </c>
      <c r="B831" s="16" t="s">
        <v>236</v>
      </c>
      <c r="C831" s="4" t="s">
        <v>141</v>
      </c>
      <c r="D831" s="44"/>
      <c r="E831" s="4">
        <f t="shared" si="226"/>
        <v>-3360000</v>
      </c>
      <c r="F831" s="4">
        <f>SUM(F832,F840,F841,F842)</f>
        <v>-2124000</v>
      </c>
      <c r="G831" s="4">
        <f t="shared" ref="G831:I831" si="241">SUM(G832,G840,G841,G842)</f>
        <v>0</v>
      </c>
      <c r="H831" s="4">
        <f t="shared" si="241"/>
        <v>-1700000</v>
      </c>
      <c r="I831" s="4">
        <f t="shared" si="241"/>
        <v>464000</v>
      </c>
      <c r="J831" s="4">
        <f t="shared" si="215"/>
        <v>-2124000</v>
      </c>
      <c r="K831" s="4">
        <f t="shared" si="216"/>
        <v>-3824000</v>
      </c>
    </row>
    <row r="832" spans="1:11" ht="15.75" thickTop="1" x14ac:dyDescent="0.25">
      <c r="A832" t="str">
        <f t="shared" si="214"/>
        <v>a</v>
      </c>
      <c r="B832" s="5"/>
      <c r="C832" s="6" t="s">
        <v>10</v>
      </c>
      <c r="D832" s="45"/>
      <c r="E832" s="7">
        <f t="shared" si="226"/>
        <v>-3360000</v>
      </c>
      <c r="F832" s="7">
        <f>SUM(F833:F839)</f>
        <v>-2124000</v>
      </c>
      <c r="G832" s="7">
        <f t="shared" ref="G832:I832" si="242">SUM(G833:G839)</f>
        <v>0</v>
      </c>
      <c r="H832" s="7">
        <f t="shared" si="242"/>
        <v>-1700000</v>
      </c>
      <c r="I832" s="7">
        <f t="shared" si="242"/>
        <v>464000</v>
      </c>
      <c r="J832" s="7">
        <f t="shared" si="215"/>
        <v>-2124000</v>
      </c>
      <c r="K832" s="7">
        <f t="shared" si="216"/>
        <v>-3824000</v>
      </c>
    </row>
    <row r="833" spans="1:18" x14ac:dyDescent="0.25">
      <c r="A833" t="str">
        <f t="shared" si="214"/>
        <v>b</v>
      </c>
      <c r="B833" s="8"/>
      <c r="C833" s="9" t="s">
        <v>11</v>
      </c>
      <c r="D833" s="43"/>
      <c r="E833" s="10">
        <f t="shared" si="226"/>
        <v>0</v>
      </c>
      <c r="F833" s="10"/>
      <c r="G833" s="10"/>
      <c r="H833" s="10"/>
      <c r="I833" s="10"/>
      <c r="J833" s="10">
        <f t="shared" si="215"/>
        <v>0</v>
      </c>
      <c r="K833" s="10">
        <f t="shared" si="216"/>
        <v>0</v>
      </c>
    </row>
    <row r="834" spans="1:18" x14ac:dyDescent="0.25">
      <c r="A834" t="str">
        <f t="shared" si="214"/>
        <v>a</v>
      </c>
      <c r="B834" s="8"/>
      <c r="C834" s="9" t="s">
        <v>12</v>
      </c>
      <c r="D834" s="43" t="s">
        <v>307</v>
      </c>
      <c r="E834" s="10">
        <f t="shared" si="226"/>
        <v>0</v>
      </c>
      <c r="F834" s="10">
        <v>-50000</v>
      </c>
      <c r="G834" s="10"/>
      <c r="H834" s="10"/>
      <c r="I834" s="10">
        <v>50000</v>
      </c>
      <c r="J834" s="10">
        <f t="shared" si="215"/>
        <v>-50000</v>
      </c>
      <c r="K834" s="10">
        <f t="shared" si="216"/>
        <v>-50000</v>
      </c>
    </row>
    <row r="835" spans="1:18" x14ac:dyDescent="0.25">
      <c r="A835" t="str">
        <f t="shared" si="214"/>
        <v>b</v>
      </c>
      <c r="B835" s="8"/>
      <c r="C835" s="9" t="s">
        <v>13</v>
      </c>
      <c r="D835" s="43"/>
      <c r="E835" s="10">
        <f t="shared" si="226"/>
        <v>0</v>
      </c>
      <c r="F835" s="10"/>
      <c r="G835" s="10"/>
      <c r="H835" s="10"/>
      <c r="I835" s="10"/>
      <c r="J835" s="10">
        <f t="shared" si="215"/>
        <v>0</v>
      </c>
      <c r="K835" s="10">
        <f t="shared" si="216"/>
        <v>0</v>
      </c>
    </row>
    <row r="836" spans="1:18" x14ac:dyDescent="0.25">
      <c r="A836" t="str">
        <f t="shared" si="214"/>
        <v>b</v>
      </c>
      <c r="B836" s="8"/>
      <c r="C836" s="9" t="s">
        <v>14</v>
      </c>
      <c r="D836" s="43"/>
      <c r="E836" s="10">
        <f t="shared" si="226"/>
        <v>0</v>
      </c>
      <c r="F836" s="10"/>
      <c r="G836" s="10"/>
      <c r="H836" s="10"/>
      <c r="I836" s="10"/>
      <c r="J836" s="10">
        <f t="shared" si="215"/>
        <v>0</v>
      </c>
      <c r="K836" s="10">
        <f t="shared" si="216"/>
        <v>0</v>
      </c>
    </row>
    <row r="837" spans="1:18" x14ac:dyDescent="0.25">
      <c r="A837" t="str">
        <f t="shared" si="214"/>
        <v>b</v>
      </c>
      <c r="B837" s="8"/>
      <c r="C837" s="9" t="s">
        <v>15</v>
      </c>
      <c r="D837" s="43"/>
      <c r="E837" s="10">
        <f t="shared" si="226"/>
        <v>0</v>
      </c>
      <c r="F837" s="10"/>
      <c r="G837" s="10"/>
      <c r="H837" s="10"/>
      <c r="I837" s="10"/>
      <c r="J837" s="10">
        <f t="shared" si="215"/>
        <v>0</v>
      </c>
      <c r="K837" s="10">
        <f t="shared" si="216"/>
        <v>0</v>
      </c>
    </row>
    <row r="838" spans="1:18" x14ac:dyDescent="0.25">
      <c r="A838" t="str">
        <f t="shared" si="214"/>
        <v>a</v>
      </c>
      <c r="B838" s="8"/>
      <c r="C838" s="9" t="s">
        <v>16</v>
      </c>
      <c r="D838" s="43" t="s">
        <v>326</v>
      </c>
      <c r="E838" s="10">
        <f t="shared" si="226"/>
        <v>-3360000</v>
      </c>
      <c r="F838" s="10">
        <v>-2074000</v>
      </c>
      <c r="G838" s="10"/>
      <c r="H838" s="10">
        <v>-1700000</v>
      </c>
      <c r="I838" s="10">
        <f>2074000-1660000</f>
        <v>414000</v>
      </c>
      <c r="J838" s="10">
        <f t="shared" si="215"/>
        <v>-2074000</v>
      </c>
      <c r="K838" s="10">
        <f t="shared" si="216"/>
        <v>-3774000</v>
      </c>
    </row>
    <row r="839" spans="1:18" x14ac:dyDescent="0.25">
      <c r="A839" t="str">
        <f t="shared" si="214"/>
        <v>b</v>
      </c>
      <c r="B839" s="8"/>
      <c r="C839" s="9" t="s">
        <v>17</v>
      </c>
      <c r="D839" s="43"/>
      <c r="E839" s="10">
        <f t="shared" si="226"/>
        <v>0</v>
      </c>
      <c r="F839" s="10"/>
      <c r="G839" s="10"/>
      <c r="H839" s="10"/>
      <c r="I839" s="10"/>
      <c r="J839" s="10">
        <f t="shared" si="215"/>
        <v>0</v>
      </c>
      <c r="K839" s="10">
        <f t="shared" si="216"/>
        <v>0</v>
      </c>
      <c r="R839" t="s">
        <v>247</v>
      </c>
    </row>
    <row r="840" spans="1:18" x14ac:dyDescent="0.25">
      <c r="A840" t="str">
        <f t="shared" si="214"/>
        <v>b</v>
      </c>
      <c r="B840" s="5"/>
      <c r="C840" s="6" t="s">
        <v>18</v>
      </c>
      <c r="D840" s="45"/>
      <c r="E840" s="7">
        <f t="shared" si="226"/>
        <v>0</v>
      </c>
      <c r="F840" s="7">
        <v>0</v>
      </c>
      <c r="G840" s="7">
        <v>0</v>
      </c>
      <c r="H840" s="7">
        <v>0</v>
      </c>
      <c r="I840" s="7">
        <v>0</v>
      </c>
      <c r="J840" s="7">
        <f t="shared" si="215"/>
        <v>0</v>
      </c>
      <c r="K840" s="7">
        <f t="shared" si="216"/>
        <v>0</v>
      </c>
    </row>
    <row r="841" spans="1:18" x14ac:dyDescent="0.25">
      <c r="A841" t="str">
        <f t="shared" si="214"/>
        <v>b</v>
      </c>
      <c r="B841" s="5"/>
      <c r="C841" s="6" t="s">
        <v>19</v>
      </c>
      <c r="D841" s="45"/>
      <c r="E841" s="7">
        <f t="shared" si="226"/>
        <v>0</v>
      </c>
      <c r="F841" s="7">
        <v>0</v>
      </c>
      <c r="G841" s="7">
        <v>0</v>
      </c>
      <c r="H841" s="7">
        <v>0</v>
      </c>
      <c r="I841" s="7">
        <v>0</v>
      </c>
      <c r="J841" s="7">
        <f t="shared" si="215"/>
        <v>0</v>
      </c>
      <c r="K841" s="7">
        <f t="shared" si="216"/>
        <v>0</v>
      </c>
    </row>
    <row r="842" spans="1:18" ht="15.75" thickBot="1" x14ac:dyDescent="0.3">
      <c r="A842" t="str">
        <f t="shared" si="214"/>
        <v>b</v>
      </c>
      <c r="B842" s="11"/>
      <c r="C842" s="12" t="s">
        <v>20</v>
      </c>
      <c r="D842" s="46"/>
      <c r="E842" s="13">
        <f t="shared" si="226"/>
        <v>0</v>
      </c>
      <c r="F842" s="13">
        <v>0</v>
      </c>
      <c r="G842" s="13">
        <v>0</v>
      </c>
      <c r="H842" s="13">
        <v>0</v>
      </c>
      <c r="I842" s="13">
        <v>0</v>
      </c>
      <c r="J842" s="13">
        <f t="shared" si="215"/>
        <v>0</v>
      </c>
      <c r="K842" s="13">
        <f t="shared" si="216"/>
        <v>0</v>
      </c>
    </row>
    <row r="843" spans="1:18" ht="61.5" thickTop="1" thickBot="1" x14ac:dyDescent="0.3">
      <c r="A843" t="str">
        <f t="shared" si="214"/>
        <v>b</v>
      </c>
      <c r="B843" s="16" t="s">
        <v>237</v>
      </c>
      <c r="C843" s="4" t="s">
        <v>238</v>
      </c>
      <c r="D843" s="44"/>
      <c r="E843" s="4">
        <f t="shared" si="226"/>
        <v>0</v>
      </c>
      <c r="F843" s="4">
        <f>SUM(F844,F852,F853,F854)</f>
        <v>0</v>
      </c>
      <c r="G843" s="4">
        <f t="shared" ref="G843:I843" si="243">SUM(G844,G852,G853,G854)</f>
        <v>0</v>
      </c>
      <c r="H843" s="4">
        <f t="shared" si="243"/>
        <v>0</v>
      </c>
      <c r="I843" s="4">
        <f t="shared" si="243"/>
        <v>0</v>
      </c>
      <c r="J843" s="4">
        <f t="shared" ref="J843:J854" si="244">SUM(F843,G843)</f>
        <v>0</v>
      </c>
      <c r="K843" s="4">
        <f t="shared" ref="K843:K854" si="245">SUM(G843,H843)</f>
        <v>0</v>
      </c>
    </row>
    <row r="844" spans="1:18" ht="15.75" thickTop="1" x14ac:dyDescent="0.25">
      <c r="A844" t="str">
        <f t="shared" si="214"/>
        <v>b</v>
      </c>
      <c r="B844" s="5"/>
      <c r="C844" s="6" t="s">
        <v>10</v>
      </c>
      <c r="D844" s="45"/>
      <c r="E844" s="7">
        <f t="shared" si="226"/>
        <v>0</v>
      </c>
      <c r="F844" s="7">
        <f>SUM(F845:F851)</f>
        <v>0</v>
      </c>
      <c r="G844" s="7">
        <f t="shared" ref="G844:I844" si="246">SUM(G845:G851)</f>
        <v>0</v>
      </c>
      <c r="H844" s="7">
        <f t="shared" si="246"/>
        <v>0</v>
      </c>
      <c r="I844" s="7">
        <f t="shared" si="246"/>
        <v>0</v>
      </c>
      <c r="J844" s="7">
        <f t="shared" si="244"/>
        <v>0</v>
      </c>
      <c r="K844" s="7">
        <f t="shared" si="245"/>
        <v>0</v>
      </c>
    </row>
    <row r="845" spans="1:18" x14ac:dyDescent="0.25">
      <c r="A845" t="str">
        <f t="shared" si="214"/>
        <v>b</v>
      </c>
      <c r="B845" s="8"/>
      <c r="C845" s="9" t="s">
        <v>11</v>
      </c>
      <c r="D845" s="43"/>
      <c r="E845" s="10">
        <f t="shared" si="226"/>
        <v>0</v>
      </c>
      <c r="F845" s="10"/>
      <c r="G845" s="10"/>
      <c r="H845" s="10"/>
      <c r="I845" s="10"/>
      <c r="J845" s="10">
        <f t="shared" si="244"/>
        <v>0</v>
      </c>
      <c r="K845" s="10">
        <f t="shared" si="245"/>
        <v>0</v>
      </c>
    </row>
    <row r="846" spans="1:18" x14ac:dyDescent="0.25">
      <c r="A846" t="str">
        <f t="shared" si="214"/>
        <v>b</v>
      </c>
      <c r="B846" s="8"/>
      <c r="C846" s="9" t="s">
        <v>12</v>
      </c>
      <c r="D846" s="43"/>
      <c r="E846" s="10">
        <f t="shared" si="226"/>
        <v>0</v>
      </c>
      <c r="F846" s="10"/>
      <c r="G846" s="10"/>
      <c r="H846" s="10"/>
      <c r="I846" s="10"/>
      <c r="J846" s="10">
        <f t="shared" si="244"/>
        <v>0</v>
      </c>
      <c r="K846" s="10">
        <f t="shared" si="245"/>
        <v>0</v>
      </c>
    </row>
    <row r="847" spans="1:18" x14ac:dyDescent="0.25">
      <c r="A847" t="str">
        <f t="shared" si="214"/>
        <v>b</v>
      </c>
      <c r="B847" s="8"/>
      <c r="C847" s="9" t="s">
        <v>13</v>
      </c>
      <c r="D847" s="43"/>
      <c r="E847" s="10">
        <f t="shared" si="226"/>
        <v>0</v>
      </c>
      <c r="F847" s="10"/>
      <c r="G847" s="10"/>
      <c r="H847" s="10"/>
      <c r="I847" s="10"/>
      <c r="J847" s="10">
        <f t="shared" si="244"/>
        <v>0</v>
      </c>
      <c r="K847" s="10">
        <f t="shared" si="245"/>
        <v>0</v>
      </c>
    </row>
    <row r="848" spans="1:18" x14ac:dyDescent="0.25">
      <c r="A848" t="str">
        <f t="shared" si="214"/>
        <v>b</v>
      </c>
      <c r="B848" s="8"/>
      <c r="C848" s="9" t="s">
        <v>14</v>
      </c>
      <c r="D848" s="43"/>
      <c r="E848" s="10">
        <f t="shared" si="226"/>
        <v>0</v>
      </c>
      <c r="F848" s="10"/>
      <c r="G848" s="10"/>
      <c r="H848" s="10"/>
      <c r="I848" s="10"/>
      <c r="J848" s="10">
        <f t="shared" si="244"/>
        <v>0</v>
      </c>
      <c r="K848" s="10">
        <f t="shared" si="245"/>
        <v>0</v>
      </c>
    </row>
    <row r="849" spans="1:11" x14ac:dyDescent="0.25">
      <c r="A849" t="str">
        <f t="shared" si="214"/>
        <v>b</v>
      </c>
      <c r="B849" s="8"/>
      <c r="C849" s="9" t="s">
        <v>15</v>
      </c>
      <c r="D849" s="43"/>
      <c r="E849" s="10">
        <f t="shared" si="226"/>
        <v>0</v>
      </c>
      <c r="F849" s="10"/>
      <c r="G849" s="10"/>
      <c r="H849" s="10"/>
      <c r="I849" s="10"/>
      <c r="J849" s="10">
        <f t="shared" si="244"/>
        <v>0</v>
      </c>
      <c r="K849" s="10">
        <f t="shared" si="245"/>
        <v>0</v>
      </c>
    </row>
    <row r="850" spans="1:11" x14ac:dyDescent="0.25">
      <c r="A850" t="str">
        <f t="shared" si="214"/>
        <v>b</v>
      </c>
      <c r="B850" s="8"/>
      <c r="C850" s="9" t="s">
        <v>16</v>
      </c>
      <c r="D850" s="43"/>
      <c r="E850" s="10">
        <f t="shared" si="226"/>
        <v>0</v>
      </c>
      <c r="F850" s="10"/>
      <c r="G850" s="10"/>
      <c r="H850" s="10"/>
      <c r="I850" s="10"/>
      <c r="J850" s="10">
        <f t="shared" si="244"/>
        <v>0</v>
      </c>
      <c r="K850" s="10">
        <f t="shared" si="245"/>
        <v>0</v>
      </c>
    </row>
    <row r="851" spans="1:11" x14ac:dyDescent="0.25">
      <c r="A851" t="str">
        <f t="shared" si="214"/>
        <v>b</v>
      </c>
      <c r="B851" s="8"/>
      <c r="C851" s="9" t="s">
        <v>17</v>
      </c>
      <c r="D851" s="43"/>
      <c r="E851" s="10">
        <f t="shared" si="226"/>
        <v>0</v>
      </c>
      <c r="F851" s="10"/>
      <c r="G851" s="10"/>
      <c r="H851" s="10"/>
      <c r="I851" s="10"/>
      <c r="J851" s="10">
        <f t="shared" si="244"/>
        <v>0</v>
      </c>
      <c r="K851" s="10">
        <f t="shared" si="245"/>
        <v>0</v>
      </c>
    </row>
    <row r="852" spans="1:11" x14ac:dyDescent="0.25">
      <c r="A852" t="str">
        <f t="shared" si="214"/>
        <v>b</v>
      </c>
      <c r="B852" s="5"/>
      <c r="C852" s="6" t="s">
        <v>18</v>
      </c>
      <c r="D852" s="45"/>
      <c r="E852" s="7">
        <f t="shared" si="226"/>
        <v>0</v>
      </c>
      <c r="F852" s="7">
        <v>0</v>
      </c>
      <c r="G852" s="7">
        <v>0</v>
      </c>
      <c r="H852" s="7">
        <v>0</v>
      </c>
      <c r="I852" s="7">
        <v>0</v>
      </c>
      <c r="J852" s="7">
        <f t="shared" si="244"/>
        <v>0</v>
      </c>
      <c r="K852" s="7">
        <f t="shared" si="245"/>
        <v>0</v>
      </c>
    </row>
    <row r="853" spans="1:11" x14ac:dyDescent="0.25">
      <c r="A853" t="str">
        <f t="shared" si="214"/>
        <v>b</v>
      </c>
      <c r="B853" s="5"/>
      <c r="C853" s="6" t="s">
        <v>19</v>
      </c>
      <c r="D853" s="45"/>
      <c r="E853" s="7">
        <f t="shared" si="226"/>
        <v>0</v>
      </c>
      <c r="F853" s="7">
        <v>0</v>
      </c>
      <c r="G853" s="7">
        <v>0</v>
      </c>
      <c r="H853" s="7">
        <v>0</v>
      </c>
      <c r="I853" s="7">
        <v>0</v>
      </c>
      <c r="J853" s="7">
        <f t="shared" si="244"/>
        <v>0</v>
      </c>
      <c r="K853" s="7">
        <f t="shared" si="245"/>
        <v>0</v>
      </c>
    </row>
    <row r="854" spans="1:11" ht="15.75" thickBot="1" x14ac:dyDescent="0.3">
      <c r="A854" t="str">
        <f t="shared" si="214"/>
        <v>b</v>
      </c>
      <c r="B854" s="11"/>
      <c r="C854" s="12" t="s">
        <v>20</v>
      </c>
      <c r="D854" s="46"/>
      <c r="E854" s="13">
        <f t="shared" si="226"/>
        <v>0</v>
      </c>
      <c r="F854" s="13">
        <v>0</v>
      </c>
      <c r="G854" s="13">
        <v>0</v>
      </c>
      <c r="H854" s="13">
        <v>0</v>
      </c>
      <c r="I854" s="13">
        <v>0</v>
      </c>
      <c r="J854" s="13">
        <f t="shared" si="244"/>
        <v>0</v>
      </c>
      <c r="K854" s="13">
        <f t="shared" si="245"/>
        <v>0</v>
      </c>
    </row>
    <row r="855" spans="1:11" ht="46.5" thickTop="1" thickBot="1" x14ac:dyDescent="0.3">
      <c r="A855" t="str">
        <f t="shared" si="214"/>
        <v>a</v>
      </c>
      <c r="B855" s="16" t="s">
        <v>142</v>
      </c>
      <c r="C855" s="14" t="s">
        <v>143</v>
      </c>
      <c r="D855" s="44"/>
      <c r="E855" s="4">
        <f>E867+E879+E891+E903+E927+E939+E951+E987+E999+E1011+E1023</f>
        <v>3660000</v>
      </c>
      <c r="F855" s="4">
        <f t="shared" ref="F855:I855" si="247">F867+F879+F891+F903+F927+F939+F951+F987+F999+F1011+F1023</f>
        <v>-3586500</v>
      </c>
      <c r="G855" s="4">
        <f t="shared" si="247"/>
        <v>6395500</v>
      </c>
      <c r="H855" s="4">
        <f t="shared" si="247"/>
        <v>1775000</v>
      </c>
      <c r="I855" s="4">
        <f t="shared" si="247"/>
        <v>-924000</v>
      </c>
      <c r="J855" s="4">
        <f t="shared" si="215"/>
        <v>2809000</v>
      </c>
      <c r="K855" s="4">
        <f t="shared" si="216"/>
        <v>4584000</v>
      </c>
    </row>
    <row r="856" spans="1:11" ht="15.75" thickTop="1" x14ac:dyDescent="0.25">
      <c r="A856" t="str">
        <f t="shared" ref="A856:A919" si="248">IF(OR(E856&lt;&gt;0,F856&lt;&gt;0,G856&lt;&gt;0,H856&lt;&gt;0,I856&lt;&gt;0,),"a","b")</f>
        <v>a</v>
      </c>
      <c r="B856" s="5"/>
      <c r="C856" s="6" t="s">
        <v>10</v>
      </c>
      <c r="D856" s="45"/>
      <c r="E856" s="7">
        <f t="shared" ref="E856:I866" si="249">E868+E880+E892+E904+E928+E940+E952+E988+E1000+E1012+E1024</f>
        <v>3406432</v>
      </c>
      <c r="F856" s="7">
        <f t="shared" si="249"/>
        <v>-3840068</v>
      </c>
      <c r="G856" s="7">
        <f t="shared" si="249"/>
        <v>6395500</v>
      </c>
      <c r="H856" s="7">
        <f t="shared" si="249"/>
        <v>1775000</v>
      </c>
      <c r="I856" s="7">
        <f t="shared" si="249"/>
        <v>-924000</v>
      </c>
      <c r="J856" s="7">
        <f t="shared" ref="J856:J919" si="250">SUM(F856,G856)</f>
        <v>2555432</v>
      </c>
      <c r="K856" s="7">
        <f t="shared" ref="K856:K919" si="251">SUM(F856,G856,H856)</f>
        <v>4330432</v>
      </c>
    </row>
    <row r="857" spans="1:11" x14ac:dyDescent="0.25">
      <c r="A857" t="str">
        <f t="shared" si="248"/>
        <v>b</v>
      </c>
      <c r="B857" s="8"/>
      <c r="C857" s="9" t="s">
        <v>11</v>
      </c>
      <c r="D857" s="43"/>
      <c r="E857" s="10">
        <f t="shared" si="249"/>
        <v>0</v>
      </c>
      <c r="F857" s="10">
        <f t="shared" si="249"/>
        <v>0</v>
      </c>
      <c r="G857" s="10">
        <f t="shared" si="249"/>
        <v>0</v>
      </c>
      <c r="H857" s="10">
        <f t="shared" si="249"/>
        <v>0</v>
      </c>
      <c r="I857" s="10">
        <f t="shared" si="249"/>
        <v>0</v>
      </c>
      <c r="J857" s="10">
        <f t="shared" si="250"/>
        <v>0</v>
      </c>
      <c r="K857" s="10">
        <f t="shared" si="251"/>
        <v>0</v>
      </c>
    </row>
    <row r="858" spans="1:11" x14ac:dyDescent="0.25">
      <c r="A858" t="str">
        <f t="shared" si="248"/>
        <v>a</v>
      </c>
      <c r="B858" s="8"/>
      <c r="C858" s="9" t="s">
        <v>12</v>
      </c>
      <c r="D858" s="43"/>
      <c r="E858" s="10">
        <f t="shared" si="249"/>
        <v>641026</v>
      </c>
      <c r="F858" s="10">
        <f t="shared" si="249"/>
        <v>-161984</v>
      </c>
      <c r="G858" s="10">
        <f t="shared" si="249"/>
        <v>153010</v>
      </c>
      <c r="H858" s="10">
        <f t="shared" si="249"/>
        <v>350000</v>
      </c>
      <c r="I858" s="10">
        <f t="shared" si="249"/>
        <v>300000</v>
      </c>
      <c r="J858" s="10">
        <f t="shared" si="250"/>
        <v>-8974</v>
      </c>
      <c r="K858" s="10">
        <f t="shared" si="251"/>
        <v>341026</v>
      </c>
    </row>
    <row r="859" spans="1:11" x14ac:dyDescent="0.25">
      <c r="A859" t="str">
        <f t="shared" si="248"/>
        <v>b</v>
      </c>
      <c r="B859" s="8"/>
      <c r="C859" s="9" t="s">
        <v>13</v>
      </c>
      <c r="D859" s="43"/>
      <c r="E859" s="10">
        <f t="shared" si="249"/>
        <v>0</v>
      </c>
      <c r="F859" s="10">
        <f t="shared" si="249"/>
        <v>0</v>
      </c>
      <c r="G859" s="10">
        <f t="shared" si="249"/>
        <v>0</v>
      </c>
      <c r="H859" s="10">
        <f t="shared" si="249"/>
        <v>0</v>
      </c>
      <c r="I859" s="10">
        <f t="shared" si="249"/>
        <v>0</v>
      </c>
      <c r="J859" s="10">
        <f t="shared" si="250"/>
        <v>0</v>
      </c>
      <c r="K859" s="10">
        <f t="shared" si="251"/>
        <v>0</v>
      </c>
    </row>
    <row r="860" spans="1:11" x14ac:dyDescent="0.25">
      <c r="A860" t="str">
        <f t="shared" si="248"/>
        <v>b</v>
      </c>
      <c r="B860" s="8"/>
      <c r="C860" s="9" t="s">
        <v>14</v>
      </c>
      <c r="D860" s="43"/>
      <c r="E860" s="10">
        <f t="shared" si="249"/>
        <v>0</v>
      </c>
      <c r="F860" s="10">
        <f t="shared" si="249"/>
        <v>0</v>
      </c>
      <c r="G860" s="10">
        <f t="shared" si="249"/>
        <v>0</v>
      </c>
      <c r="H860" s="10">
        <f t="shared" si="249"/>
        <v>0</v>
      </c>
      <c r="I860" s="10">
        <f t="shared" si="249"/>
        <v>0</v>
      </c>
      <c r="J860" s="10">
        <f t="shared" si="250"/>
        <v>0</v>
      </c>
      <c r="K860" s="10">
        <f t="shared" si="251"/>
        <v>0</v>
      </c>
    </row>
    <row r="861" spans="1:11" x14ac:dyDescent="0.25">
      <c r="A861" t="str">
        <f t="shared" si="248"/>
        <v>b</v>
      </c>
      <c r="B861" s="8"/>
      <c r="C861" s="9" t="s">
        <v>15</v>
      </c>
      <c r="D861" s="43"/>
      <c r="E861" s="10">
        <f t="shared" si="249"/>
        <v>0</v>
      </c>
      <c r="F861" s="10">
        <f t="shared" si="249"/>
        <v>0</v>
      </c>
      <c r="G861" s="10">
        <f t="shared" si="249"/>
        <v>0</v>
      </c>
      <c r="H861" s="10">
        <f t="shared" si="249"/>
        <v>0</v>
      </c>
      <c r="I861" s="10">
        <f t="shared" si="249"/>
        <v>0</v>
      </c>
      <c r="J861" s="10">
        <f t="shared" si="250"/>
        <v>0</v>
      </c>
      <c r="K861" s="10">
        <f t="shared" si="251"/>
        <v>0</v>
      </c>
    </row>
    <row r="862" spans="1:11" x14ac:dyDescent="0.25">
      <c r="A862" t="str">
        <f t="shared" si="248"/>
        <v>a</v>
      </c>
      <c r="B862" s="8"/>
      <c r="C862" s="9" t="s">
        <v>16</v>
      </c>
      <c r="D862" s="43"/>
      <c r="E862" s="10">
        <f t="shared" si="249"/>
        <v>2765450</v>
      </c>
      <c r="F862" s="10">
        <f t="shared" si="249"/>
        <v>-3678040</v>
      </c>
      <c r="G862" s="10">
        <f t="shared" si="249"/>
        <v>6242490</v>
      </c>
      <c r="H862" s="10">
        <f t="shared" si="249"/>
        <v>1425000</v>
      </c>
      <c r="I862" s="10">
        <f t="shared" si="249"/>
        <v>-1224000</v>
      </c>
      <c r="J862" s="10">
        <f t="shared" si="250"/>
        <v>2564450</v>
      </c>
      <c r="K862" s="10">
        <f t="shared" si="251"/>
        <v>3989450</v>
      </c>
    </row>
    <row r="863" spans="1:11" x14ac:dyDescent="0.25">
      <c r="A863" t="str">
        <f t="shared" si="248"/>
        <v>a</v>
      </c>
      <c r="B863" s="8"/>
      <c r="C863" s="9" t="s">
        <v>17</v>
      </c>
      <c r="D863" s="43"/>
      <c r="E863" s="10">
        <f t="shared" si="249"/>
        <v>-44</v>
      </c>
      <c r="F863" s="10">
        <f t="shared" si="249"/>
        <v>-44</v>
      </c>
      <c r="G863" s="10">
        <f t="shared" si="249"/>
        <v>0</v>
      </c>
      <c r="H863" s="10">
        <f t="shared" si="249"/>
        <v>0</v>
      </c>
      <c r="I863" s="10">
        <f t="shared" si="249"/>
        <v>0</v>
      </c>
      <c r="J863" s="10">
        <f t="shared" si="250"/>
        <v>-44</v>
      </c>
      <c r="K863" s="10">
        <f t="shared" si="251"/>
        <v>-44</v>
      </c>
    </row>
    <row r="864" spans="1:11" x14ac:dyDescent="0.25">
      <c r="A864" t="str">
        <f t="shared" si="248"/>
        <v>b</v>
      </c>
      <c r="B864" s="5"/>
      <c r="C864" s="6" t="s">
        <v>18</v>
      </c>
      <c r="D864" s="45"/>
      <c r="E864" s="7">
        <f t="shared" si="249"/>
        <v>0</v>
      </c>
      <c r="F864" s="7">
        <f t="shared" si="249"/>
        <v>0</v>
      </c>
      <c r="G864" s="7">
        <f t="shared" si="249"/>
        <v>0</v>
      </c>
      <c r="H864" s="7">
        <f t="shared" si="249"/>
        <v>0</v>
      </c>
      <c r="I864" s="7">
        <f t="shared" si="249"/>
        <v>0</v>
      </c>
      <c r="J864" s="7">
        <f t="shared" si="250"/>
        <v>0</v>
      </c>
      <c r="K864" s="7">
        <f t="shared" si="251"/>
        <v>0</v>
      </c>
    </row>
    <row r="865" spans="1:11" x14ac:dyDescent="0.25">
      <c r="A865" t="str">
        <f t="shared" si="248"/>
        <v>b</v>
      </c>
      <c r="B865" s="5"/>
      <c r="C865" s="6" t="s">
        <v>19</v>
      </c>
      <c r="D865" s="45"/>
      <c r="E865" s="7">
        <f t="shared" si="249"/>
        <v>0</v>
      </c>
      <c r="F865" s="7">
        <f t="shared" si="249"/>
        <v>0</v>
      </c>
      <c r="G865" s="7">
        <f t="shared" si="249"/>
        <v>0</v>
      </c>
      <c r="H865" s="7">
        <f t="shared" si="249"/>
        <v>0</v>
      </c>
      <c r="I865" s="7">
        <f t="shared" si="249"/>
        <v>0</v>
      </c>
      <c r="J865" s="7">
        <f t="shared" si="250"/>
        <v>0</v>
      </c>
      <c r="K865" s="7">
        <f t="shared" si="251"/>
        <v>0</v>
      </c>
    </row>
    <row r="866" spans="1:11" ht="15.75" thickBot="1" x14ac:dyDescent="0.3">
      <c r="A866" t="str">
        <f t="shared" si="248"/>
        <v>a</v>
      </c>
      <c r="B866" s="11"/>
      <c r="C866" s="12" t="s">
        <v>20</v>
      </c>
      <c r="D866" s="46"/>
      <c r="E866" s="13">
        <f t="shared" si="249"/>
        <v>253568</v>
      </c>
      <c r="F866" s="13">
        <f t="shared" si="249"/>
        <v>253568</v>
      </c>
      <c r="G866" s="13">
        <f t="shared" si="249"/>
        <v>0</v>
      </c>
      <c r="H866" s="13">
        <f t="shared" si="249"/>
        <v>0</v>
      </c>
      <c r="I866" s="13">
        <f t="shared" si="249"/>
        <v>0</v>
      </c>
      <c r="J866" s="13">
        <f t="shared" si="250"/>
        <v>253568</v>
      </c>
      <c r="K866" s="13">
        <f t="shared" si="251"/>
        <v>253568</v>
      </c>
    </row>
    <row r="867" spans="1:11" ht="32.25" customHeight="1" thickTop="1" thickBot="1" x14ac:dyDescent="0.3">
      <c r="A867" t="str">
        <f t="shared" si="248"/>
        <v>a</v>
      </c>
      <c r="B867" s="16" t="s">
        <v>144</v>
      </c>
      <c r="C867" s="4" t="s">
        <v>145</v>
      </c>
      <c r="D867" s="44"/>
      <c r="E867" s="4">
        <f t="shared" si="226"/>
        <v>0</v>
      </c>
      <c r="F867" s="4">
        <f>SUM(F868,F876,F877,F878)</f>
        <v>-296000</v>
      </c>
      <c r="G867" s="4">
        <f t="shared" ref="G867:I867" si="252">SUM(G868,G876,G877,G878)</f>
        <v>296000</v>
      </c>
      <c r="H867" s="4">
        <f t="shared" si="252"/>
        <v>0</v>
      </c>
      <c r="I867" s="4">
        <f t="shared" si="252"/>
        <v>0</v>
      </c>
      <c r="J867" s="4">
        <f t="shared" si="250"/>
        <v>0</v>
      </c>
      <c r="K867" s="4">
        <f t="shared" si="251"/>
        <v>0</v>
      </c>
    </row>
    <row r="868" spans="1:11" ht="15.75" thickTop="1" x14ac:dyDescent="0.25">
      <c r="A868" t="str">
        <f t="shared" si="248"/>
        <v>a</v>
      </c>
      <c r="B868" s="5"/>
      <c r="C868" s="6" t="s">
        <v>10</v>
      </c>
      <c r="D868" s="45"/>
      <c r="E868" s="7">
        <f t="shared" ref="E868:E902" si="253">SUM(F868,G868,H868,I868)</f>
        <v>0</v>
      </c>
      <c r="F868" s="7">
        <f>SUM(F869:F875)</f>
        <v>-296000</v>
      </c>
      <c r="G868" s="7">
        <f t="shared" ref="G868:I868" si="254">SUM(G869:G875)</f>
        <v>296000</v>
      </c>
      <c r="H868" s="7">
        <f t="shared" si="254"/>
        <v>0</v>
      </c>
      <c r="I868" s="7">
        <f t="shared" si="254"/>
        <v>0</v>
      </c>
      <c r="J868" s="7">
        <f t="shared" si="250"/>
        <v>0</v>
      </c>
      <c r="K868" s="7">
        <f t="shared" si="251"/>
        <v>0</v>
      </c>
    </row>
    <row r="869" spans="1:11" x14ac:dyDescent="0.25">
      <c r="A869" t="str">
        <f t="shared" si="248"/>
        <v>b</v>
      </c>
      <c r="B869" s="8"/>
      <c r="C869" s="9" t="s">
        <v>11</v>
      </c>
      <c r="D869" s="43"/>
      <c r="E869" s="10">
        <f t="shared" si="253"/>
        <v>0</v>
      </c>
      <c r="F869" s="10"/>
      <c r="G869" s="10"/>
      <c r="H869" s="10"/>
      <c r="I869" s="10"/>
      <c r="J869" s="10">
        <f t="shared" si="250"/>
        <v>0</v>
      </c>
      <c r="K869" s="10">
        <f t="shared" si="251"/>
        <v>0</v>
      </c>
    </row>
    <row r="870" spans="1:11" x14ac:dyDescent="0.25">
      <c r="A870" t="str">
        <f t="shared" si="248"/>
        <v>b</v>
      </c>
      <c r="B870" s="8"/>
      <c r="C870" s="9" t="s">
        <v>12</v>
      </c>
      <c r="D870" s="43"/>
      <c r="E870" s="10">
        <f t="shared" si="253"/>
        <v>0</v>
      </c>
      <c r="F870" s="10"/>
      <c r="G870" s="10"/>
      <c r="H870" s="10"/>
      <c r="I870" s="10"/>
      <c r="J870" s="10">
        <f t="shared" si="250"/>
        <v>0</v>
      </c>
      <c r="K870" s="10">
        <f t="shared" si="251"/>
        <v>0</v>
      </c>
    </row>
    <row r="871" spans="1:11" x14ac:dyDescent="0.25">
      <c r="A871" t="str">
        <f t="shared" si="248"/>
        <v>b</v>
      </c>
      <c r="B871" s="8"/>
      <c r="C871" s="9" t="s">
        <v>13</v>
      </c>
      <c r="D871" s="43"/>
      <c r="E871" s="10">
        <f t="shared" si="253"/>
        <v>0</v>
      </c>
      <c r="F871" s="10"/>
      <c r="G871" s="10"/>
      <c r="H871" s="10"/>
      <c r="I871" s="10"/>
      <c r="J871" s="10">
        <f t="shared" si="250"/>
        <v>0</v>
      </c>
      <c r="K871" s="10">
        <f t="shared" si="251"/>
        <v>0</v>
      </c>
    </row>
    <row r="872" spans="1:11" x14ac:dyDescent="0.25">
      <c r="A872" t="str">
        <f t="shared" si="248"/>
        <v>b</v>
      </c>
      <c r="B872" s="8"/>
      <c r="C872" s="9" t="s">
        <v>14</v>
      </c>
      <c r="D872" s="43"/>
      <c r="E872" s="10">
        <f t="shared" si="253"/>
        <v>0</v>
      </c>
      <c r="F872" s="10"/>
      <c r="G872" s="10"/>
      <c r="H872" s="10"/>
      <c r="I872" s="10"/>
      <c r="J872" s="10">
        <f t="shared" si="250"/>
        <v>0</v>
      </c>
      <c r="K872" s="10">
        <f t="shared" si="251"/>
        <v>0</v>
      </c>
    </row>
    <row r="873" spans="1:11" x14ac:dyDescent="0.25">
      <c r="A873" t="str">
        <f t="shared" si="248"/>
        <v>b</v>
      </c>
      <c r="B873" s="8"/>
      <c r="C873" s="9" t="s">
        <v>15</v>
      </c>
      <c r="D873" s="43"/>
      <c r="E873" s="10">
        <f t="shared" si="253"/>
        <v>0</v>
      </c>
      <c r="F873" s="10"/>
      <c r="G873" s="10"/>
      <c r="H873" s="10"/>
      <c r="I873" s="10"/>
      <c r="J873" s="10">
        <f t="shared" si="250"/>
        <v>0</v>
      </c>
      <c r="K873" s="10">
        <f t="shared" si="251"/>
        <v>0</v>
      </c>
    </row>
    <row r="874" spans="1:11" x14ac:dyDescent="0.25">
      <c r="A874" t="str">
        <f t="shared" si="248"/>
        <v>a</v>
      </c>
      <c r="B874" s="8"/>
      <c r="C874" s="9" t="s">
        <v>16</v>
      </c>
      <c r="D874" s="43" t="s">
        <v>307</v>
      </c>
      <c r="E874" s="10">
        <f t="shared" si="253"/>
        <v>0</v>
      </c>
      <c r="F874" s="10">
        <v>-296000</v>
      </c>
      <c r="G874" s="10">
        <v>296000</v>
      </c>
      <c r="H874" s="10"/>
      <c r="I874" s="10"/>
      <c r="J874" s="10">
        <f t="shared" si="250"/>
        <v>0</v>
      </c>
      <c r="K874" s="10">
        <f t="shared" si="251"/>
        <v>0</v>
      </c>
    </row>
    <row r="875" spans="1:11" x14ac:dyDescent="0.25">
      <c r="A875" t="str">
        <f t="shared" si="248"/>
        <v>b</v>
      </c>
      <c r="B875" s="8"/>
      <c r="C875" s="9" t="s">
        <v>17</v>
      </c>
      <c r="D875" s="43"/>
      <c r="E875" s="10">
        <f t="shared" si="253"/>
        <v>0</v>
      </c>
      <c r="F875" s="10"/>
      <c r="G875" s="10"/>
      <c r="H875" s="10"/>
      <c r="I875" s="10"/>
      <c r="J875" s="10">
        <f t="shared" si="250"/>
        <v>0</v>
      </c>
      <c r="K875" s="10">
        <f t="shared" si="251"/>
        <v>0</v>
      </c>
    </row>
    <row r="876" spans="1:11" x14ac:dyDescent="0.25">
      <c r="A876" t="str">
        <f t="shared" si="248"/>
        <v>b</v>
      </c>
      <c r="B876" s="5"/>
      <c r="C876" s="6" t="s">
        <v>18</v>
      </c>
      <c r="D876" s="45"/>
      <c r="E876" s="7">
        <f t="shared" si="253"/>
        <v>0</v>
      </c>
      <c r="F876" s="7">
        <v>0</v>
      </c>
      <c r="G876" s="7">
        <v>0</v>
      </c>
      <c r="H876" s="7">
        <v>0</v>
      </c>
      <c r="I876" s="7">
        <v>0</v>
      </c>
      <c r="J876" s="7">
        <f t="shared" si="250"/>
        <v>0</v>
      </c>
      <c r="K876" s="7">
        <f t="shared" si="251"/>
        <v>0</v>
      </c>
    </row>
    <row r="877" spans="1:11" x14ac:dyDescent="0.25">
      <c r="A877" t="str">
        <f t="shared" si="248"/>
        <v>b</v>
      </c>
      <c r="B877" s="5"/>
      <c r="C877" s="6" t="s">
        <v>19</v>
      </c>
      <c r="D877" s="45"/>
      <c r="E877" s="7">
        <f t="shared" si="253"/>
        <v>0</v>
      </c>
      <c r="F877" s="7">
        <v>0</v>
      </c>
      <c r="G877" s="7">
        <v>0</v>
      </c>
      <c r="H877" s="7">
        <v>0</v>
      </c>
      <c r="I877" s="7">
        <v>0</v>
      </c>
      <c r="J877" s="7">
        <f t="shared" si="250"/>
        <v>0</v>
      </c>
      <c r="K877" s="7">
        <f t="shared" si="251"/>
        <v>0</v>
      </c>
    </row>
    <row r="878" spans="1:11" ht="15.75" thickBot="1" x14ac:dyDescent="0.3">
      <c r="A878" t="str">
        <f t="shared" si="248"/>
        <v>b</v>
      </c>
      <c r="B878" s="11"/>
      <c r="C878" s="12" t="s">
        <v>20</v>
      </c>
      <c r="D878" s="46"/>
      <c r="E878" s="13">
        <f t="shared" si="253"/>
        <v>0</v>
      </c>
      <c r="F878" s="13">
        <v>0</v>
      </c>
      <c r="G878" s="13">
        <v>0</v>
      </c>
      <c r="H878" s="13">
        <v>0</v>
      </c>
      <c r="I878" s="13">
        <v>0</v>
      </c>
      <c r="J878" s="13">
        <f t="shared" si="250"/>
        <v>0</v>
      </c>
      <c r="K878" s="13">
        <f t="shared" si="251"/>
        <v>0</v>
      </c>
    </row>
    <row r="879" spans="1:11" ht="32.25" customHeight="1" thickTop="1" thickBot="1" x14ac:dyDescent="0.3">
      <c r="A879" t="str">
        <f t="shared" si="248"/>
        <v>a</v>
      </c>
      <c r="B879" s="16" t="s">
        <v>146</v>
      </c>
      <c r="C879" s="4" t="s">
        <v>147</v>
      </c>
      <c r="D879" s="44"/>
      <c r="E879" s="4">
        <f t="shared" si="253"/>
        <v>0</v>
      </c>
      <c r="F879" s="4">
        <f>SUM(F880,F888,F889,F890)</f>
        <v>153000</v>
      </c>
      <c r="G879" s="4">
        <f t="shared" ref="G879:I879" si="255">SUM(G880,G888,G889,G890)</f>
        <v>6000</v>
      </c>
      <c r="H879" s="4">
        <f t="shared" si="255"/>
        <v>0</v>
      </c>
      <c r="I879" s="4">
        <f t="shared" si="255"/>
        <v>-159000</v>
      </c>
      <c r="J879" s="4">
        <f t="shared" si="250"/>
        <v>159000</v>
      </c>
      <c r="K879" s="4">
        <f t="shared" si="251"/>
        <v>159000</v>
      </c>
    </row>
    <row r="880" spans="1:11" ht="15.75" thickTop="1" x14ac:dyDescent="0.25">
      <c r="A880" t="str">
        <f t="shared" si="248"/>
        <v>a</v>
      </c>
      <c r="B880" s="5"/>
      <c r="C880" s="6" t="s">
        <v>10</v>
      </c>
      <c r="D880" s="45"/>
      <c r="E880" s="7">
        <f t="shared" si="253"/>
        <v>0</v>
      </c>
      <c r="F880" s="7">
        <f>SUM(F881:F887)</f>
        <v>153000</v>
      </c>
      <c r="G880" s="7">
        <f t="shared" ref="G880:I880" si="256">SUM(G881:G887)</f>
        <v>6000</v>
      </c>
      <c r="H880" s="7">
        <f t="shared" si="256"/>
        <v>0</v>
      </c>
      <c r="I880" s="7">
        <f t="shared" si="256"/>
        <v>-159000</v>
      </c>
      <c r="J880" s="7">
        <f t="shared" si="250"/>
        <v>159000</v>
      </c>
      <c r="K880" s="7">
        <f t="shared" si="251"/>
        <v>159000</v>
      </c>
    </row>
    <row r="881" spans="1:11" x14ac:dyDescent="0.25">
      <c r="A881" t="str">
        <f t="shared" si="248"/>
        <v>b</v>
      </c>
      <c r="B881" s="8"/>
      <c r="C881" s="9" t="s">
        <v>11</v>
      </c>
      <c r="D881" s="43"/>
      <c r="E881" s="10">
        <f t="shared" si="253"/>
        <v>0</v>
      </c>
      <c r="F881" s="10"/>
      <c r="G881" s="10"/>
      <c r="H881" s="10"/>
      <c r="I881" s="10"/>
      <c r="J881" s="10">
        <f t="shared" si="250"/>
        <v>0</v>
      </c>
      <c r="K881" s="10">
        <f t="shared" si="251"/>
        <v>0</v>
      </c>
    </row>
    <row r="882" spans="1:11" x14ac:dyDescent="0.25">
      <c r="A882" t="str">
        <f t="shared" si="248"/>
        <v>b</v>
      </c>
      <c r="B882" s="8"/>
      <c r="C882" s="9" t="s">
        <v>12</v>
      </c>
      <c r="D882" s="43"/>
      <c r="E882" s="10">
        <f t="shared" si="253"/>
        <v>0</v>
      </c>
      <c r="F882" s="10"/>
      <c r="G882" s="10"/>
      <c r="H882" s="10"/>
      <c r="I882" s="10"/>
      <c r="J882" s="10">
        <f t="shared" si="250"/>
        <v>0</v>
      </c>
      <c r="K882" s="10">
        <f t="shared" si="251"/>
        <v>0</v>
      </c>
    </row>
    <row r="883" spans="1:11" x14ac:dyDescent="0.25">
      <c r="A883" t="str">
        <f t="shared" si="248"/>
        <v>b</v>
      </c>
      <c r="B883" s="8"/>
      <c r="C883" s="9" t="s">
        <v>13</v>
      </c>
      <c r="D883" s="43"/>
      <c r="E883" s="10">
        <f t="shared" si="253"/>
        <v>0</v>
      </c>
      <c r="F883" s="10"/>
      <c r="G883" s="10"/>
      <c r="H883" s="10"/>
      <c r="I883" s="10"/>
      <c r="J883" s="10">
        <f t="shared" si="250"/>
        <v>0</v>
      </c>
      <c r="K883" s="10">
        <f t="shared" si="251"/>
        <v>0</v>
      </c>
    </row>
    <row r="884" spans="1:11" x14ac:dyDescent="0.25">
      <c r="A884" t="str">
        <f t="shared" si="248"/>
        <v>b</v>
      </c>
      <c r="B884" s="8"/>
      <c r="C884" s="9" t="s">
        <v>14</v>
      </c>
      <c r="D884" s="43"/>
      <c r="E884" s="10">
        <f t="shared" si="253"/>
        <v>0</v>
      </c>
      <c r="F884" s="10"/>
      <c r="G884" s="10"/>
      <c r="H884" s="10"/>
      <c r="I884" s="10"/>
      <c r="J884" s="10">
        <f t="shared" si="250"/>
        <v>0</v>
      </c>
      <c r="K884" s="10">
        <f t="shared" si="251"/>
        <v>0</v>
      </c>
    </row>
    <row r="885" spans="1:11" x14ac:dyDescent="0.25">
      <c r="A885" t="str">
        <f t="shared" si="248"/>
        <v>b</v>
      </c>
      <c r="B885" s="8"/>
      <c r="C885" s="9" t="s">
        <v>15</v>
      </c>
      <c r="D885" s="43"/>
      <c r="E885" s="10">
        <f t="shared" si="253"/>
        <v>0</v>
      </c>
      <c r="F885" s="10"/>
      <c r="G885" s="10"/>
      <c r="H885" s="10"/>
      <c r="I885" s="10"/>
      <c r="J885" s="10">
        <f t="shared" si="250"/>
        <v>0</v>
      </c>
      <c r="K885" s="10">
        <f t="shared" si="251"/>
        <v>0</v>
      </c>
    </row>
    <row r="886" spans="1:11" x14ac:dyDescent="0.25">
      <c r="A886" t="str">
        <f t="shared" si="248"/>
        <v>a</v>
      </c>
      <c r="B886" s="8"/>
      <c r="C886" s="9" t="s">
        <v>16</v>
      </c>
      <c r="D886" s="43" t="s">
        <v>311</v>
      </c>
      <c r="E886" s="10">
        <f t="shared" si="253"/>
        <v>0</v>
      </c>
      <c r="F886" s="10">
        <f>159000-6000</f>
        <v>153000</v>
      </c>
      <c r="G886" s="10">
        <v>6000</v>
      </c>
      <c r="H886" s="10"/>
      <c r="I886" s="10">
        <v>-159000</v>
      </c>
      <c r="J886" s="10">
        <f t="shared" si="250"/>
        <v>159000</v>
      </c>
      <c r="K886" s="10">
        <f t="shared" si="251"/>
        <v>159000</v>
      </c>
    </row>
    <row r="887" spans="1:11" x14ac:dyDescent="0.25">
      <c r="A887" t="str">
        <f t="shared" si="248"/>
        <v>b</v>
      </c>
      <c r="B887" s="8"/>
      <c r="C887" s="9" t="s">
        <v>17</v>
      </c>
      <c r="D887" s="43"/>
      <c r="E887" s="10">
        <f t="shared" si="253"/>
        <v>0</v>
      </c>
      <c r="F887" s="10"/>
      <c r="G887" s="10"/>
      <c r="H887" s="10"/>
      <c r="I887" s="10"/>
      <c r="J887" s="10">
        <f t="shared" si="250"/>
        <v>0</v>
      </c>
      <c r="K887" s="10">
        <f t="shared" si="251"/>
        <v>0</v>
      </c>
    </row>
    <row r="888" spans="1:11" x14ac:dyDescent="0.25">
      <c r="A888" t="str">
        <f t="shared" si="248"/>
        <v>b</v>
      </c>
      <c r="B888" s="5"/>
      <c r="C888" s="6" t="s">
        <v>18</v>
      </c>
      <c r="D888" s="45"/>
      <c r="E888" s="7">
        <f t="shared" si="253"/>
        <v>0</v>
      </c>
      <c r="F888" s="7">
        <v>0</v>
      </c>
      <c r="G888" s="7">
        <v>0</v>
      </c>
      <c r="H888" s="7">
        <v>0</v>
      </c>
      <c r="I888" s="7">
        <v>0</v>
      </c>
      <c r="J888" s="7">
        <f t="shared" si="250"/>
        <v>0</v>
      </c>
      <c r="K888" s="7">
        <f t="shared" si="251"/>
        <v>0</v>
      </c>
    </row>
    <row r="889" spans="1:11" x14ac:dyDescent="0.25">
      <c r="A889" t="str">
        <f t="shared" si="248"/>
        <v>b</v>
      </c>
      <c r="B889" s="5"/>
      <c r="C889" s="6" t="s">
        <v>19</v>
      </c>
      <c r="D889" s="45"/>
      <c r="E889" s="7">
        <f t="shared" si="253"/>
        <v>0</v>
      </c>
      <c r="F889" s="7">
        <v>0</v>
      </c>
      <c r="G889" s="7">
        <v>0</v>
      </c>
      <c r="H889" s="7">
        <v>0</v>
      </c>
      <c r="I889" s="7">
        <v>0</v>
      </c>
      <c r="J889" s="7">
        <f t="shared" si="250"/>
        <v>0</v>
      </c>
      <c r="K889" s="7">
        <f t="shared" si="251"/>
        <v>0</v>
      </c>
    </row>
    <row r="890" spans="1:11" ht="15.75" thickBot="1" x14ac:dyDescent="0.3">
      <c r="A890" t="str">
        <f t="shared" si="248"/>
        <v>b</v>
      </c>
      <c r="B890" s="11"/>
      <c r="C890" s="12" t="s">
        <v>20</v>
      </c>
      <c r="D890" s="46"/>
      <c r="E890" s="13">
        <f t="shared" si="253"/>
        <v>0</v>
      </c>
      <c r="F890" s="13">
        <v>0</v>
      </c>
      <c r="G890" s="13">
        <v>0</v>
      </c>
      <c r="H890" s="13">
        <v>0</v>
      </c>
      <c r="I890" s="13">
        <v>0</v>
      </c>
      <c r="J890" s="13">
        <f t="shared" si="250"/>
        <v>0</v>
      </c>
      <c r="K890" s="13">
        <f t="shared" si="251"/>
        <v>0</v>
      </c>
    </row>
    <row r="891" spans="1:11" ht="32.25" customHeight="1" thickTop="1" thickBot="1" x14ac:dyDescent="0.3">
      <c r="A891" t="str">
        <f t="shared" si="248"/>
        <v>a</v>
      </c>
      <c r="B891" s="16" t="s">
        <v>148</v>
      </c>
      <c r="C891" s="4" t="s">
        <v>149</v>
      </c>
      <c r="D891" s="44"/>
      <c r="E891" s="4">
        <f t="shared" si="253"/>
        <v>300000</v>
      </c>
      <c r="F891" s="4">
        <f>SUM(F892,F900,F901,F902)</f>
        <v>-91500</v>
      </c>
      <c r="G891" s="4">
        <f t="shared" ref="G891:I891" si="257">SUM(G892,G900,G901,G902)</f>
        <v>241500</v>
      </c>
      <c r="H891" s="4">
        <f t="shared" si="257"/>
        <v>75000</v>
      </c>
      <c r="I891" s="4">
        <f t="shared" si="257"/>
        <v>75000</v>
      </c>
      <c r="J891" s="4">
        <f t="shared" si="250"/>
        <v>150000</v>
      </c>
      <c r="K891" s="4">
        <f t="shared" si="251"/>
        <v>225000</v>
      </c>
    </row>
    <row r="892" spans="1:11" ht="15.75" thickTop="1" x14ac:dyDescent="0.25">
      <c r="A892" t="str">
        <f t="shared" si="248"/>
        <v>a</v>
      </c>
      <c r="B892" s="5"/>
      <c r="C892" s="6" t="s">
        <v>10</v>
      </c>
      <c r="D892" s="45"/>
      <c r="E892" s="7">
        <f t="shared" si="253"/>
        <v>300000</v>
      </c>
      <c r="F892" s="7">
        <f>SUM(F893:F899)</f>
        <v>-91500</v>
      </c>
      <c r="G892" s="7">
        <f t="shared" ref="G892:I892" si="258">SUM(G893:G899)</f>
        <v>241500</v>
      </c>
      <c r="H892" s="7">
        <f t="shared" si="258"/>
        <v>75000</v>
      </c>
      <c r="I892" s="7">
        <f t="shared" si="258"/>
        <v>75000</v>
      </c>
      <c r="J892" s="7">
        <f t="shared" si="250"/>
        <v>150000</v>
      </c>
      <c r="K892" s="7">
        <f t="shared" si="251"/>
        <v>225000</v>
      </c>
    </row>
    <row r="893" spans="1:11" x14ac:dyDescent="0.25">
      <c r="A893" t="str">
        <f t="shared" si="248"/>
        <v>b</v>
      </c>
      <c r="B893" s="8"/>
      <c r="C893" s="9" t="s">
        <v>11</v>
      </c>
      <c r="D893" s="43"/>
      <c r="E893" s="10">
        <f t="shared" si="253"/>
        <v>0</v>
      </c>
      <c r="F893" s="10"/>
      <c r="G893" s="10"/>
      <c r="H893" s="10"/>
      <c r="I893" s="10"/>
      <c r="J893" s="10">
        <f t="shared" si="250"/>
        <v>0</v>
      </c>
      <c r="K893" s="10">
        <f t="shared" si="251"/>
        <v>0</v>
      </c>
    </row>
    <row r="894" spans="1:11" x14ac:dyDescent="0.25">
      <c r="A894" t="str">
        <f t="shared" si="248"/>
        <v>b</v>
      </c>
      <c r="B894" s="8"/>
      <c r="C894" s="9" t="s">
        <v>12</v>
      </c>
      <c r="D894" s="43"/>
      <c r="E894" s="10">
        <f t="shared" si="253"/>
        <v>0</v>
      </c>
      <c r="F894" s="10"/>
      <c r="G894" s="10"/>
      <c r="H894" s="10"/>
      <c r="I894" s="10"/>
      <c r="J894" s="10">
        <f t="shared" si="250"/>
        <v>0</v>
      </c>
      <c r="K894" s="10">
        <f t="shared" si="251"/>
        <v>0</v>
      </c>
    </row>
    <row r="895" spans="1:11" x14ac:dyDescent="0.25">
      <c r="A895" t="str">
        <f t="shared" si="248"/>
        <v>b</v>
      </c>
      <c r="B895" s="8"/>
      <c r="C895" s="9" t="s">
        <v>13</v>
      </c>
      <c r="D895" s="43"/>
      <c r="E895" s="10">
        <f t="shared" si="253"/>
        <v>0</v>
      </c>
      <c r="F895" s="10"/>
      <c r="G895" s="10"/>
      <c r="H895" s="10"/>
      <c r="I895" s="10"/>
      <c r="J895" s="10">
        <f t="shared" si="250"/>
        <v>0</v>
      </c>
      <c r="K895" s="10">
        <f t="shared" si="251"/>
        <v>0</v>
      </c>
    </row>
    <row r="896" spans="1:11" x14ac:dyDescent="0.25">
      <c r="A896" t="str">
        <f t="shared" si="248"/>
        <v>b</v>
      </c>
      <c r="B896" s="8"/>
      <c r="C896" s="9" t="s">
        <v>14</v>
      </c>
      <c r="D896" s="43"/>
      <c r="E896" s="10">
        <f t="shared" si="253"/>
        <v>0</v>
      </c>
      <c r="F896" s="10"/>
      <c r="G896" s="10"/>
      <c r="H896" s="10"/>
      <c r="I896" s="10"/>
      <c r="J896" s="10">
        <f t="shared" si="250"/>
        <v>0</v>
      </c>
      <c r="K896" s="10">
        <f t="shared" si="251"/>
        <v>0</v>
      </c>
    </row>
    <row r="897" spans="1:11" x14ac:dyDescent="0.25">
      <c r="A897" t="str">
        <f t="shared" si="248"/>
        <v>b</v>
      </c>
      <c r="B897" s="8"/>
      <c r="C897" s="9" t="s">
        <v>15</v>
      </c>
      <c r="D897" s="43"/>
      <c r="E897" s="10">
        <f t="shared" si="253"/>
        <v>0</v>
      </c>
      <c r="F897" s="10"/>
      <c r="G897" s="10"/>
      <c r="H897" s="10"/>
      <c r="I897" s="10"/>
      <c r="J897" s="10">
        <f t="shared" si="250"/>
        <v>0</v>
      </c>
      <c r="K897" s="10">
        <f t="shared" si="251"/>
        <v>0</v>
      </c>
    </row>
    <row r="898" spans="1:11" x14ac:dyDescent="0.25">
      <c r="A898" t="str">
        <f t="shared" si="248"/>
        <v>a</v>
      </c>
      <c r="B898" s="8"/>
      <c r="C898" s="9" t="s">
        <v>16</v>
      </c>
      <c r="D898" s="43" t="s">
        <v>312</v>
      </c>
      <c r="E898" s="10">
        <f t="shared" si="253"/>
        <v>300000</v>
      </c>
      <c r="F898" s="10">
        <f>75000-166500</f>
        <v>-91500</v>
      </c>
      <c r="G898" s="10">
        <f>75000+166500</f>
        <v>241500</v>
      </c>
      <c r="H898" s="10">
        <v>75000</v>
      </c>
      <c r="I898" s="10">
        <v>75000</v>
      </c>
      <c r="J898" s="10">
        <f t="shared" si="250"/>
        <v>150000</v>
      </c>
      <c r="K898" s="10">
        <f t="shared" si="251"/>
        <v>225000</v>
      </c>
    </row>
    <row r="899" spans="1:11" x14ac:dyDescent="0.25">
      <c r="A899" t="str">
        <f t="shared" si="248"/>
        <v>b</v>
      </c>
      <c r="B899" s="8"/>
      <c r="C899" s="9" t="s">
        <v>17</v>
      </c>
      <c r="D899" s="43"/>
      <c r="E899" s="10">
        <f t="shared" si="253"/>
        <v>0</v>
      </c>
      <c r="F899" s="10"/>
      <c r="G899" s="10"/>
      <c r="H899" s="10"/>
      <c r="I899" s="10"/>
      <c r="J899" s="10">
        <f t="shared" si="250"/>
        <v>0</v>
      </c>
      <c r="K899" s="10">
        <f t="shared" si="251"/>
        <v>0</v>
      </c>
    </row>
    <row r="900" spans="1:11" x14ac:dyDescent="0.25">
      <c r="A900" t="str">
        <f t="shared" si="248"/>
        <v>b</v>
      </c>
      <c r="B900" s="5"/>
      <c r="C900" s="6" t="s">
        <v>18</v>
      </c>
      <c r="D900" s="45"/>
      <c r="E900" s="7">
        <f t="shared" si="253"/>
        <v>0</v>
      </c>
      <c r="F900" s="7">
        <v>0</v>
      </c>
      <c r="G900" s="7">
        <v>0</v>
      </c>
      <c r="H900" s="7">
        <v>0</v>
      </c>
      <c r="I900" s="7">
        <v>0</v>
      </c>
      <c r="J900" s="7">
        <f t="shared" si="250"/>
        <v>0</v>
      </c>
      <c r="K900" s="7">
        <f t="shared" si="251"/>
        <v>0</v>
      </c>
    </row>
    <row r="901" spans="1:11" x14ac:dyDescent="0.25">
      <c r="A901" t="str">
        <f t="shared" si="248"/>
        <v>b</v>
      </c>
      <c r="B901" s="5"/>
      <c r="C901" s="6" t="s">
        <v>19</v>
      </c>
      <c r="D901" s="45"/>
      <c r="E901" s="7">
        <f t="shared" si="253"/>
        <v>0</v>
      </c>
      <c r="F901" s="7">
        <v>0</v>
      </c>
      <c r="G901" s="7">
        <v>0</v>
      </c>
      <c r="H901" s="7">
        <v>0</v>
      </c>
      <c r="I901" s="7">
        <v>0</v>
      </c>
      <c r="J901" s="7">
        <f t="shared" si="250"/>
        <v>0</v>
      </c>
      <c r="K901" s="7">
        <f t="shared" si="251"/>
        <v>0</v>
      </c>
    </row>
    <row r="902" spans="1:11" ht="15.75" thickBot="1" x14ac:dyDescent="0.3">
      <c r="A902" t="str">
        <f t="shared" si="248"/>
        <v>b</v>
      </c>
      <c r="B902" s="11"/>
      <c r="C902" s="12" t="s">
        <v>20</v>
      </c>
      <c r="D902" s="46"/>
      <c r="E902" s="13">
        <f t="shared" si="253"/>
        <v>0</v>
      </c>
      <c r="F902" s="13">
        <v>0</v>
      </c>
      <c r="G902" s="13">
        <v>0</v>
      </c>
      <c r="H902" s="13">
        <v>0</v>
      </c>
      <c r="I902" s="13">
        <v>0</v>
      </c>
      <c r="J902" s="13">
        <f t="shared" si="250"/>
        <v>0</v>
      </c>
      <c r="K902" s="13">
        <f t="shared" si="251"/>
        <v>0</v>
      </c>
    </row>
    <row r="903" spans="1:11" ht="32.25" customHeight="1" thickTop="1" thickBot="1" x14ac:dyDescent="0.3">
      <c r="A903" t="str">
        <f t="shared" si="248"/>
        <v>a</v>
      </c>
      <c r="B903" s="16" t="s">
        <v>150</v>
      </c>
      <c r="C903" s="4" t="s">
        <v>151</v>
      </c>
      <c r="D903" s="44"/>
      <c r="E903" s="4">
        <f t="shared" ref="E903:E926" si="259">SUM(F903,G903,H903,I903)</f>
        <v>0</v>
      </c>
      <c r="F903" s="4">
        <f>SUM(F915)</f>
        <v>-2113000</v>
      </c>
      <c r="G903" s="4">
        <f t="shared" ref="G903:I903" si="260">SUM(G915)</f>
        <v>2113000</v>
      </c>
      <c r="H903" s="4">
        <f t="shared" si="260"/>
        <v>0</v>
      </c>
      <c r="I903" s="4">
        <f t="shared" si="260"/>
        <v>0</v>
      </c>
      <c r="J903" s="4">
        <f t="shared" si="250"/>
        <v>0</v>
      </c>
      <c r="K903" s="4">
        <f t="shared" si="251"/>
        <v>0</v>
      </c>
    </row>
    <row r="904" spans="1:11" ht="15.75" thickTop="1" x14ac:dyDescent="0.25">
      <c r="A904" t="str">
        <f t="shared" si="248"/>
        <v>a</v>
      </c>
      <c r="B904" s="5"/>
      <c r="C904" s="6" t="s">
        <v>10</v>
      </c>
      <c r="D904" s="45"/>
      <c r="E904" s="7">
        <f t="shared" si="259"/>
        <v>0</v>
      </c>
      <c r="F904" s="7">
        <f t="shared" ref="F904:I914" si="261">SUM(F916)</f>
        <v>-2113000</v>
      </c>
      <c r="G904" s="7">
        <f t="shared" si="261"/>
        <v>2113000</v>
      </c>
      <c r="H904" s="7">
        <f t="shared" si="261"/>
        <v>0</v>
      </c>
      <c r="I904" s="7">
        <f t="shared" si="261"/>
        <v>0</v>
      </c>
      <c r="J904" s="7">
        <f t="shared" si="250"/>
        <v>0</v>
      </c>
      <c r="K904" s="7">
        <f t="shared" si="251"/>
        <v>0</v>
      </c>
    </row>
    <row r="905" spans="1:11" x14ac:dyDescent="0.25">
      <c r="A905" t="str">
        <f t="shared" si="248"/>
        <v>b</v>
      </c>
      <c r="B905" s="8"/>
      <c r="C905" s="9" t="s">
        <v>11</v>
      </c>
      <c r="D905" s="43"/>
      <c r="E905" s="10">
        <f t="shared" si="259"/>
        <v>0</v>
      </c>
      <c r="F905" s="10">
        <f t="shared" si="261"/>
        <v>0</v>
      </c>
      <c r="G905" s="10">
        <f t="shared" si="261"/>
        <v>0</v>
      </c>
      <c r="H905" s="10">
        <f t="shared" si="261"/>
        <v>0</v>
      </c>
      <c r="I905" s="10">
        <f t="shared" si="261"/>
        <v>0</v>
      </c>
      <c r="J905" s="10">
        <f t="shared" si="250"/>
        <v>0</v>
      </c>
      <c r="K905" s="10">
        <f t="shared" si="251"/>
        <v>0</v>
      </c>
    </row>
    <row r="906" spans="1:11" x14ac:dyDescent="0.25">
      <c r="A906" t="str">
        <f t="shared" si="248"/>
        <v>b</v>
      </c>
      <c r="B906" s="8"/>
      <c r="C906" s="9" t="s">
        <v>12</v>
      </c>
      <c r="D906" s="43"/>
      <c r="E906" s="10">
        <f t="shared" si="259"/>
        <v>0</v>
      </c>
      <c r="F906" s="10">
        <f t="shared" si="261"/>
        <v>0</v>
      </c>
      <c r="G906" s="10">
        <f t="shared" si="261"/>
        <v>0</v>
      </c>
      <c r="H906" s="10">
        <f t="shared" si="261"/>
        <v>0</v>
      </c>
      <c r="I906" s="10">
        <f t="shared" si="261"/>
        <v>0</v>
      </c>
      <c r="J906" s="10">
        <f t="shared" si="250"/>
        <v>0</v>
      </c>
      <c r="K906" s="10">
        <f t="shared" si="251"/>
        <v>0</v>
      </c>
    </row>
    <row r="907" spans="1:11" x14ac:dyDescent="0.25">
      <c r="A907" t="str">
        <f t="shared" si="248"/>
        <v>b</v>
      </c>
      <c r="B907" s="8"/>
      <c r="C907" s="9" t="s">
        <v>13</v>
      </c>
      <c r="D907" s="43"/>
      <c r="E907" s="10">
        <f t="shared" si="259"/>
        <v>0</v>
      </c>
      <c r="F907" s="10">
        <f t="shared" si="261"/>
        <v>0</v>
      </c>
      <c r="G907" s="10">
        <f t="shared" si="261"/>
        <v>0</v>
      </c>
      <c r="H907" s="10">
        <f t="shared" si="261"/>
        <v>0</v>
      </c>
      <c r="I907" s="10">
        <f t="shared" si="261"/>
        <v>0</v>
      </c>
      <c r="J907" s="10">
        <f t="shared" si="250"/>
        <v>0</v>
      </c>
      <c r="K907" s="10">
        <f t="shared" si="251"/>
        <v>0</v>
      </c>
    </row>
    <row r="908" spans="1:11" x14ac:dyDescent="0.25">
      <c r="A908" t="str">
        <f t="shared" si="248"/>
        <v>b</v>
      </c>
      <c r="B908" s="8"/>
      <c r="C908" s="9" t="s">
        <v>14</v>
      </c>
      <c r="D908" s="43"/>
      <c r="E908" s="10">
        <f t="shared" si="259"/>
        <v>0</v>
      </c>
      <c r="F908" s="10">
        <f t="shared" si="261"/>
        <v>0</v>
      </c>
      <c r="G908" s="10">
        <f t="shared" si="261"/>
        <v>0</v>
      </c>
      <c r="H908" s="10">
        <f t="shared" si="261"/>
        <v>0</v>
      </c>
      <c r="I908" s="10">
        <f t="shared" si="261"/>
        <v>0</v>
      </c>
      <c r="J908" s="10">
        <f t="shared" si="250"/>
        <v>0</v>
      </c>
      <c r="K908" s="10">
        <f t="shared" si="251"/>
        <v>0</v>
      </c>
    </row>
    <row r="909" spans="1:11" x14ac:dyDescent="0.25">
      <c r="A909" t="str">
        <f t="shared" si="248"/>
        <v>b</v>
      </c>
      <c r="B909" s="8"/>
      <c r="C909" s="9" t="s">
        <v>15</v>
      </c>
      <c r="D909" s="43"/>
      <c r="E909" s="10">
        <f t="shared" si="259"/>
        <v>0</v>
      </c>
      <c r="F909" s="10">
        <f t="shared" si="261"/>
        <v>0</v>
      </c>
      <c r="G909" s="10">
        <f t="shared" si="261"/>
        <v>0</v>
      </c>
      <c r="H909" s="10">
        <f t="shared" si="261"/>
        <v>0</v>
      </c>
      <c r="I909" s="10">
        <f t="shared" si="261"/>
        <v>0</v>
      </c>
      <c r="J909" s="10">
        <f t="shared" si="250"/>
        <v>0</v>
      </c>
      <c r="K909" s="10">
        <f t="shared" si="251"/>
        <v>0</v>
      </c>
    </row>
    <row r="910" spans="1:11" x14ac:dyDescent="0.25">
      <c r="A910" t="str">
        <f t="shared" si="248"/>
        <v>a</v>
      </c>
      <c r="B910" s="8"/>
      <c r="C910" s="9" t="s">
        <v>16</v>
      </c>
      <c r="D910" s="43"/>
      <c r="E910" s="10">
        <f t="shared" si="259"/>
        <v>0</v>
      </c>
      <c r="F910" s="10">
        <f t="shared" si="261"/>
        <v>-2113000</v>
      </c>
      <c r="G910" s="10">
        <f t="shared" si="261"/>
        <v>2113000</v>
      </c>
      <c r="H910" s="10">
        <f t="shared" si="261"/>
        <v>0</v>
      </c>
      <c r="I910" s="10">
        <f t="shared" si="261"/>
        <v>0</v>
      </c>
      <c r="J910" s="10">
        <f t="shared" si="250"/>
        <v>0</v>
      </c>
      <c r="K910" s="10">
        <f t="shared" si="251"/>
        <v>0</v>
      </c>
    </row>
    <row r="911" spans="1:11" x14ac:dyDescent="0.25">
      <c r="A911" t="str">
        <f t="shared" si="248"/>
        <v>b</v>
      </c>
      <c r="B911" s="8"/>
      <c r="C911" s="9" t="s">
        <v>17</v>
      </c>
      <c r="D911" s="43"/>
      <c r="E911" s="10">
        <f t="shared" si="259"/>
        <v>0</v>
      </c>
      <c r="F911" s="10">
        <f t="shared" si="261"/>
        <v>0</v>
      </c>
      <c r="G911" s="10">
        <f t="shared" si="261"/>
        <v>0</v>
      </c>
      <c r="H911" s="10">
        <f t="shared" si="261"/>
        <v>0</v>
      </c>
      <c r="I911" s="10">
        <f t="shared" si="261"/>
        <v>0</v>
      </c>
      <c r="J911" s="10">
        <f t="shared" si="250"/>
        <v>0</v>
      </c>
      <c r="K911" s="10">
        <f t="shared" si="251"/>
        <v>0</v>
      </c>
    </row>
    <row r="912" spans="1:11" x14ac:dyDescent="0.25">
      <c r="A912" t="str">
        <f t="shared" si="248"/>
        <v>b</v>
      </c>
      <c r="B912" s="5"/>
      <c r="C912" s="6" t="s">
        <v>18</v>
      </c>
      <c r="D912" s="45"/>
      <c r="E912" s="7">
        <f t="shared" si="259"/>
        <v>0</v>
      </c>
      <c r="F912" s="7">
        <f t="shared" si="261"/>
        <v>0</v>
      </c>
      <c r="G912" s="7">
        <f t="shared" si="261"/>
        <v>0</v>
      </c>
      <c r="H912" s="7">
        <f t="shared" si="261"/>
        <v>0</v>
      </c>
      <c r="I912" s="7">
        <f t="shared" si="261"/>
        <v>0</v>
      </c>
      <c r="J912" s="7">
        <f t="shared" si="250"/>
        <v>0</v>
      </c>
      <c r="K912" s="7">
        <f t="shared" si="251"/>
        <v>0</v>
      </c>
    </row>
    <row r="913" spans="1:11" x14ac:dyDescent="0.25">
      <c r="A913" t="str">
        <f t="shared" si="248"/>
        <v>b</v>
      </c>
      <c r="B913" s="5"/>
      <c r="C913" s="6" t="s">
        <v>19</v>
      </c>
      <c r="D913" s="45"/>
      <c r="E913" s="7">
        <f t="shared" si="259"/>
        <v>0</v>
      </c>
      <c r="F913" s="7">
        <f t="shared" si="261"/>
        <v>0</v>
      </c>
      <c r="G913" s="7">
        <f t="shared" si="261"/>
        <v>0</v>
      </c>
      <c r="H913" s="7">
        <f t="shared" si="261"/>
        <v>0</v>
      </c>
      <c r="I913" s="7">
        <f t="shared" si="261"/>
        <v>0</v>
      </c>
      <c r="J913" s="7">
        <f t="shared" si="250"/>
        <v>0</v>
      </c>
      <c r="K913" s="7">
        <f t="shared" si="251"/>
        <v>0</v>
      </c>
    </row>
    <row r="914" spans="1:11" ht="15.75" thickBot="1" x14ac:dyDescent="0.3">
      <c r="A914" t="str">
        <f t="shared" si="248"/>
        <v>b</v>
      </c>
      <c r="B914" s="11"/>
      <c r="C914" s="12" t="s">
        <v>20</v>
      </c>
      <c r="D914" s="46"/>
      <c r="E914" s="13">
        <f t="shared" si="259"/>
        <v>0</v>
      </c>
      <c r="F914" s="13">
        <f t="shared" si="261"/>
        <v>0</v>
      </c>
      <c r="G914" s="13">
        <f t="shared" si="261"/>
        <v>0</v>
      </c>
      <c r="H914" s="13">
        <f t="shared" si="261"/>
        <v>0</v>
      </c>
      <c r="I914" s="13">
        <f t="shared" si="261"/>
        <v>0</v>
      </c>
      <c r="J914" s="13">
        <f t="shared" si="250"/>
        <v>0</v>
      </c>
      <c r="K914" s="13">
        <f t="shared" si="251"/>
        <v>0</v>
      </c>
    </row>
    <row r="915" spans="1:11" ht="32.25" customHeight="1" thickTop="1" thickBot="1" x14ac:dyDescent="0.3">
      <c r="A915" t="str">
        <f t="shared" si="248"/>
        <v>a</v>
      </c>
      <c r="B915" s="16" t="s">
        <v>152</v>
      </c>
      <c r="C915" s="4" t="s">
        <v>151</v>
      </c>
      <c r="D915" s="44"/>
      <c r="E915" s="4">
        <f t="shared" si="259"/>
        <v>0</v>
      </c>
      <c r="F915" s="4">
        <f>SUM(F916,F924,F925,F926)</f>
        <v>-2113000</v>
      </c>
      <c r="G915" s="4">
        <f t="shared" ref="G915:I915" si="262">SUM(G916,G924,G925,G926)</f>
        <v>2113000</v>
      </c>
      <c r="H915" s="4">
        <f t="shared" si="262"/>
        <v>0</v>
      </c>
      <c r="I915" s="4">
        <f t="shared" si="262"/>
        <v>0</v>
      </c>
      <c r="J915" s="4">
        <f t="shared" si="250"/>
        <v>0</v>
      </c>
      <c r="K915" s="4">
        <f t="shared" si="251"/>
        <v>0</v>
      </c>
    </row>
    <row r="916" spans="1:11" ht="15.75" thickTop="1" x14ac:dyDescent="0.25">
      <c r="A916" t="str">
        <f t="shared" si="248"/>
        <v>a</v>
      </c>
      <c r="B916" s="5"/>
      <c r="C916" s="6" t="s">
        <v>10</v>
      </c>
      <c r="D916" s="45"/>
      <c r="E916" s="7">
        <f t="shared" si="259"/>
        <v>0</v>
      </c>
      <c r="F916" s="7">
        <f>SUM(F917:F923)</f>
        <v>-2113000</v>
      </c>
      <c r="G916" s="7">
        <f t="shared" ref="G916:I916" si="263">SUM(G917:G923)</f>
        <v>2113000</v>
      </c>
      <c r="H916" s="7">
        <f t="shared" si="263"/>
        <v>0</v>
      </c>
      <c r="I916" s="7">
        <f t="shared" si="263"/>
        <v>0</v>
      </c>
      <c r="J916" s="7">
        <f t="shared" si="250"/>
        <v>0</v>
      </c>
      <c r="K916" s="7">
        <f t="shared" si="251"/>
        <v>0</v>
      </c>
    </row>
    <row r="917" spans="1:11" x14ac:dyDescent="0.25">
      <c r="A917" t="str">
        <f t="shared" si="248"/>
        <v>b</v>
      </c>
      <c r="B917" s="8"/>
      <c r="C917" s="9" t="s">
        <v>11</v>
      </c>
      <c r="D917" s="43"/>
      <c r="E917" s="10">
        <f t="shared" si="259"/>
        <v>0</v>
      </c>
      <c r="F917" s="10"/>
      <c r="G917" s="10"/>
      <c r="H917" s="10"/>
      <c r="I917" s="10"/>
      <c r="J917" s="10">
        <f t="shared" si="250"/>
        <v>0</v>
      </c>
      <c r="K917" s="10">
        <f t="shared" si="251"/>
        <v>0</v>
      </c>
    </row>
    <row r="918" spans="1:11" x14ac:dyDescent="0.25">
      <c r="A918" t="str">
        <f t="shared" si="248"/>
        <v>b</v>
      </c>
      <c r="B918" s="8"/>
      <c r="C918" s="9" t="s">
        <v>12</v>
      </c>
      <c r="D918" s="43"/>
      <c r="E918" s="10">
        <f t="shared" si="259"/>
        <v>0</v>
      </c>
      <c r="F918" s="10"/>
      <c r="G918" s="10"/>
      <c r="H918" s="10"/>
      <c r="I918" s="10"/>
      <c r="J918" s="10">
        <f t="shared" si="250"/>
        <v>0</v>
      </c>
      <c r="K918" s="10">
        <f t="shared" si="251"/>
        <v>0</v>
      </c>
    </row>
    <row r="919" spans="1:11" x14ac:dyDescent="0.25">
      <c r="A919" t="str">
        <f t="shared" si="248"/>
        <v>b</v>
      </c>
      <c r="B919" s="8"/>
      <c r="C919" s="9" t="s">
        <v>13</v>
      </c>
      <c r="D919" s="43"/>
      <c r="E919" s="10">
        <f t="shared" si="259"/>
        <v>0</v>
      </c>
      <c r="F919" s="10"/>
      <c r="G919" s="10"/>
      <c r="H919" s="10"/>
      <c r="I919" s="10"/>
      <c r="J919" s="10">
        <f t="shared" si="250"/>
        <v>0</v>
      </c>
      <c r="K919" s="10">
        <f t="shared" si="251"/>
        <v>0</v>
      </c>
    </row>
    <row r="920" spans="1:11" x14ac:dyDescent="0.25">
      <c r="A920" t="str">
        <f t="shared" ref="A920:A983" si="264">IF(OR(E920&lt;&gt;0,F920&lt;&gt;0,G920&lt;&gt;0,H920&lt;&gt;0,I920&lt;&gt;0,),"a","b")</f>
        <v>b</v>
      </c>
      <c r="B920" s="8"/>
      <c r="C920" s="9" t="s">
        <v>14</v>
      </c>
      <c r="D920" s="43"/>
      <c r="E920" s="10">
        <f t="shared" si="259"/>
        <v>0</v>
      </c>
      <c r="F920" s="10"/>
      <c r="G920" s="10"/>
      <c r="H920" s="10"/>
      <c r="I920" s="10"/>
      <c r="J920" s="10">
        <f t="shared" ref="J920:J983" si="265">SUM(F920,G920)</f>
        <v>0</v>
      </c>
      <c r="K920" s="10">
        <f t="shared" ref="K920:K983" si="266">SUM(F920,G920,H920)</f>
        <v>0</v>
      </c>
    </row>
    <row r="921" spans="1:11" x14ac:dyDescent="0.25">
      <c r="A921" t="str">
        <f t="shared" si="264"/>
        <v>b</v>
      </c>
      <c r="B921" s="8"/>
      <c r="C921" s="9" t="s">
        <v>15</v>
      </c>
      <c r="D921" s="43"/>
      <c r="E921" s="10">
        <f t="shared" si="259"/>
        <v>0</v>
      </c>
      <c r="F921" s="10"/>
      <c r="G921" s="10"/>
      <c r="H921" s="10"/>
      <c r="I921" s="10"/>
      <c r="J921" s="10">
        <f t="shared" si="265"/>
        <v>0</v>
      </c>
      <c r="K921" s="10">
        <f t="shared" si="266"/>
        <v>0</v>
      </c>
    </row>
    <row r="922" spans="1:11" x14ac:dyDescent="0.25">
      <c r="A922" t="str">
        <f t="shared" si="264"/>
        <v>a</v>
      </c>
      <c r="B922" s="8"/>
      <c r="C922" s="9" t="s">
        <v>16</v>
      </c>
      <c r="D922" s="43" t="s">
        <v>307</v>
      </c>
      <c r="E922" s="10">
        <f t="shared" si="259"/>
        <v>0</v>
      </c>
      <c r="F922" s="10">
        <v>-2113000</v>
      </c>
      <c r="G922" s="10">
        <v>2113000</v>
      </c>
      <c r="H922" s="10"/>
      <c r="I922" s="10"/>
      <c r="J922" s="10">
        <f t="shared" si="265"/>
        <v>0</v>
      </c>
      <c r="K922" s="10">
        <f t="shared" si="266"/>
        <v>0</v>
      </c>
    </row>
    <row r="923" spans="1:11" x14ac:dyDescent="0.25">
      <c r="A923" t="str">
        <f t="shared" si="264"/>
        <v>b</v>
      </c>
      <c r="B923" s="8"/>
      <c r="C923" s="9" t="s">
        <v>17</v>
      </c>
      <c r="D923" s="43"/>
      <c r="E923" s="10">
        <f t="shared" si="259"/>
        <v>0</v>
      </c>
      <c r="F923" s="10"/>
      <c r="G923" s="10"/>
      <c r="H923" s="10"/>
      <c r="I923" s="10"/>
      <c r="J923" s="10">
        <f t="shared" si="265"/>
        <v>0</v>
      </c>
      <c r="K923" s="10">
        <f t="shared" si="266"/>
        <v>0</v>
      </c>
    </row>
    <row r="924" spans="1:11" x14ac:dyDescent="0.25">
      <c r="A924" t="str">
        <f t="shared" si="264"/>
        <v>b</v>
      </c>
      <c r="B924" s="5"/>
      <c r="C924" s="6" t="s">
        <v>18</v>
      </c>
      <c r="D924" s="45"/>
      <c r="E924" s="7">
        <f t="shared" si="259"/>
        <v>0</v>
      </c>
      <c r="F924" s="7">
        <v>0</v>
      </c>
      <c r="G924" s="7">
        <v>0</v>
      </c>
      <c r="H924" s="7">
        <v>0</v>
      </c>
      <c r="I924" s="7">
        <v>0</v>
      </c>
      <c r="J924" s="7">
        <f t="shared" si="265"/>
        <v>0</v>
      </c>
      <c r="K924" s="7">
        <f t="shared" si="266"/>
        <v>0</v>
      </c>
    </row>
    <row r="925" spans="1:11" x14ac:dyDescent="0.25">
      <c r="A925" t="str">
        <f t="shared" si="264"/>
        <v>b</v>
      </c>
      <c r="B925" s="5"/>
      <c r="C925" s="6" t="s">
        <v>19</v>
      </c>
      <c r="D925" s="45"/>
      <c r="E925" s="7">
        <f t="shared" si="259"/>
        <v>0</v>
      </c>
      <c r="F925" s="7">
        <v>0</v>
      </c>
      <c r="G925" s="7">
        <v>0</v>
      </c>
      <c r="H925" s="7">
        <v>0</v>
      </c>
      <c r="I925" s="7">
        <v>0</v>
      </c>
      <c r="J925" s="7">
        <f t="shared" si="265"/>
        <v>0</v>
      </c>
      <c r="K925" s="7">
        <f t="shared" si="266"/>
        <v>0</v>
      </c>
    </row>
    <row r="926" spans="1:11" ht="15.75" thickBot="1" x14ac:dyDescent="0.3">
      <c r="A926" t="str">
        <f t="shared" si="264"/>
        <v>b</v>
      </c>
      <c r="B926" s="11"/>
      <c r="C926" s="12" t="s">
        <v>20</v>
      </c>
      <c r="D926" s="46"/>
      <c r="E926" s="13">
        <f t="shared" si="259"/>
        <v>0</v>
      </c>
      <c r="F926" s="13">
        <v>0</v>
      </c>
      <c r="G926" s="13">
        <v>0</v>
      </c>
      <c r="H926" s="13">
        <v>0</v>
      </c>
      <c r="I926" s="13">
        <v>0</v>
      </c>
      <c r="J926" s="13">
        <f t="shared" si="265"/>
        <v>0</v>
      </c>
      <c r="K926" s="13">
        <f t="shared" si="266"/>
        <v>0</v>
      </c>
    </row>
    <row r="927" spans="1:11" ht="31.5" thickTop="1" thickBot="1" x14ac:dyDescent="0.3">
      <c r="A927" t="str">
        <f t="shared" si="264"/>
        <v>a</v>
      </c>
      <c r="B927" s="3" t="s">
        <v>153</v>
      </c>
      <c r="C927" s="14" t="s">
        <v>154</v>
      </c>
      <c r="D927" s="44"/>
      <c r="E927" s="4">
        <f t="shared" ref="E927:E950" si="267">SUM(F927,G927,H927,I927)</f>
        <v>0</v>
      </c>
      <c r="F927" s="4">
        <f>SUM(F928,F936,F937,F938)</f>
        <v>-187000</v>
      </c>
      <c r="G927" s="4">
        <f t="shared" ref="G927:I927" si="268">SUM(G928,G936,G937,G938)</f>
        <v>187000</v>
      </c>
      <c r="H927" s="4">
        <f t="shared" si="268"/>
        <v>0</v>
      </c>
      <c r="I927" s="4">
        <f t="shared" si="268"/>
        <v>0</v>
      </c>
      <c r="J927" s="4">
        <f t="shared" si="265"/>
        <v>0</v>
      </c>
      <c r="K927" s="4">
        <f t="shared" si="266"/>
        <v>0</v>
      </c>
    </row>
    <row r="928" spans="1:11" ht="15.75" thickTop="1" x14ac:dyDescent="0.25">
      <c r="A928" t="str">
        <f t="shared" si="264"/>
        <v>a</v>
      </c>
      <c r="B928" s="5"/>
      <c r="C928" s="6" t="s">
        <v>10</v>
      </c>
      <c r="D928" s="45"/>
      <c r="E928" s="7">
        <f t="shared" si="267"/>
        <v>0</v>
      </c>
      <c r="F928" s="7">
        <f>SUM(F929:F935)</f>
        <v>-187000</v>
      </c>
      <c r="G928" s="7">
        <f t="shared" ref="G928:I928" si="269">SUM(G929:G935)</f>
        <v>187000</v>
      </c>
      <c r="H928" s="7">
        <f t="shared" si="269"/>
        <v>0</v>
      </c>
      <c r="I928" s="7">
        <f t="shared" si="269"/>
        <v>0</v>
      </c>
      <c r="J928" s="7">
        <f t="shared" si="265"/>
        <v>0</v>
      </c>
      <c r="K928" s="7">
        <f t="shared" si="266"/>
        <v>0</v>
      </c>
    </row>
    <row r="929" spans="1:11" x14ac:dyDescent="0.25">
      <c r="A929" t="str">
        <f t="shared" si="264"/>
        <v>b</v>
      </c>
      <c r="B929" s="8"/>
      <c r="C929" s="9" t="s">
        <v>11</v>
      </c>
      <c r="D929" s="43"/>
      <c r="E929" s="10">
        <f t="shared" si="267"/>
        <v>0</v>
      </c>
      <c r="F929" s="10"/>
      <c r="G929" s="10"/>
      <c r="H929" s="10"/>
      <c r="I929" s="10"/>
      <c r="J929" s="10">
        <f t="shared" si="265"/>
        <v>0</v>
      </c>
      <c r="K929" s="10">
        <f t="shared" si="266"/>
        <v>0</v>
      </c>
    </row>
    <row r="930" spans="1:11" x14ac:dyDescent="0.25">
      <c r="A930" t="str">
        <f t="shared" si="264"/>
        <v>a</v>
      </c>
      <c r="B930" s="8"/>
      <c r="C930" s="9" t="s">
        <v>12</v>
      </c>
      <c r="D930" s="43" t="s">
        <v>355</v>
      </c>
      <c r="E930" s="10">
        <f t="shared" si="267"/>
        <v>1010</v>
      </c>
      <c r="F930" s="10"/>
      <c r="G930" s="10">
        <v>1010</v>
      </c>
      <c r="H930" s="10"/>
      <c r="I930" s="10"/>
      <c r="J930" s="10">
        <f t="shared" si="265"/>
        <v>1010</v>
      </c>
      <c r="K930" s="10">
        <f t="shared" si="266"/>
        <v>1010</v>
      </c>
    </row>
    <row r="931" spans="1:11" x14ac:dyDescent="0.25">
      <c r="A931" t="str">
        <f t="shared" si="264"/>
        <v>b</v>
      </c>
      <c r="B931" s="8"/>
      <c r="C931" s="9" t="s">
        <v>13</v>
      </c>
      <c r="D931" s="43"/>
      <c r="E931" s="10">
        <f t="shared" si="267"/>
        <v>0</v>
      </c>
      <c r="F931" s="10"/>
      <c r="G931" s="10"/>
      <c r="H931" s="10"/>
      <c r="I931" s="10"/>
      <c r="J931" s="10">
        <f t="shared" si="265"/>
        <v>0</v>
      </c>
      <c r="K931" s="10">
        <f t="shared" si="266"/>
        <v>0</v>
      </c>
    </row>
    <row r="932" spans="1:11" x14ac:dyDescent="0.25">
      <c r="A932" t="str">
        <f t="shared" si="264"/>
        <v>b</v>
      </c>
      <c r="B932" s="8"/>
      <c r="C932" s="9" t="s">
        <v>14</v>
      </c>
      <c r="D932" s="43"/>
      <c r="E932" s="10">
        <f t="shared" si="267"/>
        <v>0</v>
      </c>
      <c r="F932" s="10"/>
      <c r="G932" s="10"/>
      <c r="H932" s="10"/>
      <c r="I932" s="10"/>
      <c r="J932" s="10">
        <f t="shared" si="265"/>
        <v>0</v>
      </c>
      <c r="K932" s="10">
        <f t="shared" si="266"/>
        <v>0</v>
      </c>
    </row>
    <row r="933" spans="1:11" x14ac:dyDescent="0.25">
      <c r="A933" t="str">
        <f t="shared" si="264"/>
        <v>b</v>
      </c>
      <c r="B933" s="8"/>
      <c r="C933" s="9" t="s">
        <v>15</v>
      </c>
      <c r="D933" s="43"/>
      <c r="E933" s="10">
        <f t="shared" si="267"/>
        <v>0</v>
      </c>
      <c r="F933" s="10"/>
      <c r="G933" s="10"/>
      <c r="H933" s="10"/>
      <c r="I933" s="10"/>
      <c r="J933" s="10">
        <f t="shared" si="265"/>
        <v>0</v>
      </c>
      <c r="K933" s="10">
        <f t="shared" si="266"/>
        <v>0</v>
      </c>
    </row>
    <row r="934" spans="1:11" x14ac:dyDescent="0.25">
      <c r="A934" t="str">
        <f t="shared" si="264"/>
        <v>a</v>
      </c>
      <c r="B934" s="8"/>
      <c r="C934" s="9" t="s">
        <v>16</v>
      </c>
      <c r="D934" s="43" t="s">
        <v>356</v>
      </c>
      <c r="E934" s="10">
        <f t="shared" si="267"/>
        <v>-1010</v>
      </c>
      <c r="F934" s="10">
        <v>-187000</v>
      </c>
      <c r="G934" s="10">
        <f>187000-1010</f>
        <v>185990</v>
      </c>
      <c r="H934" s="10"/>
      <c r="I934" s="10"/>
      <c r="J934" s="10">
        <f t="shared" si="265"/>
        <v>-1010</v>
      </c>
      <c r="K934" s="10">
        <f t="shared" si="266"/>
        <v>-1010</v>
      </c>
    </row>
    <row r="935" spans="1:11" x14ac:dyDescent="0.25">
      <c r="A935" t="str">
        <f t="shared" si="264"/>
        <v>b</v>
      </c>
      <c r="B935" s="8"/>
      <c r="C935" s="9" t="s">
        <v>17</v>
      </c>
      <c r="D935" s="43"/>
      <c r="E935" s="10">
        <f t="shared" si="267"/>
        <v>0</v>
      </c>
      <c r="F935" s="10"/>
      <c r="G935" s="10"/>
      <c r="H935" s="10"/>
      <c r="I935" s="10"/>
      <c r="J935" s="10">
        <f t="shared" si="265"/>
        <v>0</v>
      </c>
      <c r="K935" s="10">
        <f t="shared" si="266"/>
        <v>0</v>
      </c>
    </row>
    <row r="936" spans="1:11" x14ac:dyDescent="0.25">
      <c r="A936" t="str">
        <f t="shared" si="264"/>
        <v>b</v>
      </c>
      <c r="B936" s="5"/>
      <c r="C936" s="6" t="s">
        <v>18</v>
      </c>
      <c r="D936" s="45"/>
      <c r="E936" s="7">
        <f t="shared" si="267"/>
        <v>0</v>
      </c>
      <c r="F936" s="7">
        <v>0</v>
      </c>
      <c r="G936" s="7">
        <v>0</v>
      </c>
      <c r="H936" s="7">
        <v>0</v>
      </c>
      <c r="I936" s="7">
        <v>0</v>
      </c>
      <c r="J936" s="7">
        <f t="shared" si="265"/>
        <v>0</v>
      </c>
      <c r="K936" s="7">
        <f t="shared" si="266"/>
        <v>0</v>
      </c>
    </row>
    <row r="937" spans="1:11" x14ac:dyDescent="0.25">
      <c r="A937" t="str">
        <f t="shared" si="264"/>
        <v>b</v>
      </c>
      <c r="B937" s="5"/>
      <c r="C937" s="6" t="s">
        <v>19</v>
      </c>
      <c r="D937" s="45"/>
      <c r="E937" s="7">
        <f t="shared" si="267"/>
        <v>0</v>
      </c>
      <c r="F937" s="7">
        <v>0</v>
      </c>
      <c r="G937" s="7">
        <v>0</v>
      </c>
      <c r="H937" s="7">
        <v>0</v>
      </c>
      <c r="I937" s="7">
        <v>0</v>
      </c>
      <c r="J937" s="7">
        <f t="shared" si="265"/>
        <v>0</v>
      </c>
      <c r="K937" s="7">
        <f t="shared" si="266"/>
        <v>0</v>
      </c>
    </row>
    <row r="938" spans="1:11" ht="15.75" thickBot="1" x14ac:dyDescent="0.3">
      <c r="A938" t="str">
        <f t="shared" si="264"/>
        <v>b</v>
      </c>
      <c r="B938" s="11"/>
      <c r="C938" s="12" t="s">
        <v>20</v>
      </c>
      <c r="D938" s="46"/>
      <c r="E938" s="13">
        <f t="shared" si="267"/>
        <v>0</v>
      </c>
      <c r="F938" s="13">
        <v>0</v>
      </c>
      <c r="G938" s="13">
        <v>0</v>
      </c>
      <c r="H938" s="13">
        <v>0</v>
      </c>
      <c r="I938" s="13">
        <v>0</v>
      </c>
      <c r="J938" s="13">
        <f t="shared" si="265"/>
        <v>0</v>
      </c>
      <c r="K938" s="13">
        <f t="shared" si="266"/>
        <v>0</v>
      </c>
    </row>
    <row r="939" spans="1:11" ht="61.5" thickTop="1" thickBot="1" x14ac:dyDescent="0.3">
      <c r="A939" t="str">
        <f t="shared" si="264"/>
        <v>a</v>
      </c>
      <c r="B939" s="3" t="s">
        <v>155</v>
      </c>
      <c r="C939" s="14" t="s">
        <v>156</v>
      </c>
      <c r="D939" s="44"/>
      <c r="E939" s="4">
        <f t="shared" si="267"/>
        <v>0</v>
      </c>
      <c r="F939" s="4">
        <f>SUM(F940,F948,F949,F950)</f>
        <v>-471000</v>
      </c>
      <c r="G939" s="4">
        <f t="shared" ref="G939:I939" si="270">SUM(G940,G948,G949,G950)</f>
        <v>471000</v>
      </c>
      <c r="H939" s="4">
        <f t="shared" si="270"/>
        <v>0</v>
      </c>
      <c r="I939" s="4">
        <f t="shared" si="270"/>
        <v>0</v>
      </c>
      <c r="J939" s="4">
        <f t="shared" si="265"/>
        <v>0</v>
      </c>
      <c r="K939" s="4">
        <f t="shared" si="266"/>
        <v>0</v>
      </c>
    </row>
    <row r="940" spans="1:11" ht="15.75" thickTop="1" x14ac:dyDescent="0.25">
      <c r="A940" t="str">
        <f t="shared" si="264"/>
        <v>a</v>
      </c>
      <c r="B940" s="5"/>
      <c r="C940" s="6" t="s">
        <v>10</v>
      </c>
      <c r="D940" s="45"/>
      <c r="E940" s="7">
        <f t="shared" si="267"/>
        <v>0</v>
      </c>
      <c r="F940" s="7">
        <f>SUM(F941:F947)</f>
        <v>-471000</v>
      </c>
      <c r="G940" s="7">
        <f t="shared" ref="G940:I940" si="271">SUM(G941:G947)</f>
        <v>471000</v>
      </c>
      <c r="H940" s="7">
        <f t="shared" si="271"/>
        <v>0</v>
      </c>
      <c r="I940" s="7">
        <f t="shared" si="271"/>
        <v>0</v>
      </c>
      <c r="J940" s="7">
        <f t="shared" si="265"/>
        <v>0</v>
      </c>
      <c r="K940" s="7">
        <f t="shared" si="266"/>
        <v>0</v>
      </c>
    </row>
    <row r="941" spans="1:11" x14ac:dyDescent="0.25">
      <c r="A941" t="str">
        <f t="shared" si="264"/>
        <v>b</v>
      </c>
      <c r="B941" s="8"/>
      <c r="C941" s="9" t="s">
        <v>11</v>
      </c>
      <c r="D941" s="43"/>
      <c r="E941" s="10">
        <f t="shared" si="267"/>
        <v>0</v>
      </c>
      <c r="F941" s="10"/>
      <c r="G941" s="10"/>
      <c r="H941" s="10"/>
      <c r="I941" s="10"/>
      <c r="J941" s="10">
        <f t="shared" si="265"/>
        <v>0</v>
      </c>
      <c r="K941" s="10">
        <f t="shared" si="266"/>
        <v>0</v>
      </c>
    </row>
    <row r="942" spans="1:11" x14ac:dyDescent="0.25">
      <c r="A942" t="str">
        <f t="shared" si="264"/>
        <v>b</v>
      </c>
      <c r="B942" s="8"/>
      <c r="C942" s="9" t="s">
        <v>12</v>
      </c>
      <c r="D942" s="43"/>
      <c r="E942" s="10">
        <f t="shared" si="267"/>
        <v>0</v>
      </c>
      <c r="F942" s="10"/>
      <c r="G942" s="10"/>
      <c r="H942" s="10"/>
      <c r="I942" s="10"/>
      <c r="J942" s="10">
        <f t="shared" si="265"/>
        <v>0</v>
      </c>
      <c r="K942" s="10">
        <f t="shared" si="266"/>
        <v>0</v>
      </c>
    </row>
    <row r="943" spans="1:11" x14ac:dyDescent="0.25">
      <c r="A943" t="str">
        <f t="shared" si="264"/>
        <v>b</v>
      </c>
      <c r="B943" s="8"/>
      <c r="C943" s="9" t="s">
        <v>13</v>
      </c>
      <c r="D943" s="43"/>
      <c r="E943" s="10">
        <f t="shared" si="267"/>
        <v>0</v>
      </c>
      <c r="F943" s="10"/>
      <c r="G943" s="10"/>
      <c r="H943" s="10"/>
      <c r="I943" s="10"/>
      <c r="J943" s="10">
        <f t="shared" si="265"/>
        <v>0</v>
      </c>
      <c r="K943" s="10">
        <f t="shared" si="266"/>
        <v>0</v>
      </c>
    </row>
    <row r="944" spans="1:11" x14ac:dyDescent="0.25">
      <c r="A944" t="str">
        <f t="shared" si="264"/>
        <v>b</v>
      </c>
      <c r="B944" s="8"/>
      <c r="C944" s="9" t="s">
        <v>14</v>
      </c>
      <c r="D944" s="43"/>
      <c r="E944" s="10">
        <f t="shared" si="267"/>
        <v>0</v>
      </c>
      <c r="F944" s="10"/>
      <c r="G944" s="10"/>
      <c r="H944" s="10"/>
      <c r="I944" s="10"/>
      <c r="J944" s="10">
        <f t="shared" si="265"/>
        <v>0</v>
      </c>
      <c r="K944" s="10">
        <f t="shared" si="266"/>
        <v>0</v>
      </c>
    </row>
    <row r="945" spans="1:11" x14ac:dyDescent="0.25">
      <c r="A945" t="str">
        <f t="shared" si="264"/>
        <v>b</v>
      </c>
      <c r="B945" s="8"/>
      <c r="C945" s="9" t="s">
        <v>15</v>
      </c>
      <c r="D945" s="43"/>
      <c r="E945" s="10">
        <f t="shared" si="267"/>
        <v>0</v>
      </c>
      <c r="F945" s="10"/>
      <c r="G945" s="10"/>
      <c r="H945" s="10"/>
      <c r="I945" s="10"/>
      <c r="J945" s="10">
        <f t="shared" si="265"/>
        <v>0</v>
      </c>
      <c r="K945" s="10">
        <f t="shared" si="266"/>
        <v>0</v>
      </c>
    </row>
    <row r="946" spans="1:11" x14ac:dyDescent="0.25">
      <c r="A946" t="str">
        <f t="shared" si="264"/>
        <v>a</v>
      </c>
      <c r="B946" s="8"/>
      <c r="C946" s="9" t="s">
        <v>16</v>
      </c>
      <c r="D946" s="43" t="s">
        <v>307</v>
      </c>
      <c r="E946" s="10">
        <f t="shared" si="267"/>
        <v>0</v>
      </c>
      <c r="F946" s="10">
        <v>-471000</v>
      </c>
      <c r="G946" s="10">
        <v>471000</v>
      </c>
      <c r="H946" s="10"/>
      <c r="I946" s="10"/>
      <c r="J946" s="10">
        <f t="shared" si="265"/>
        <v>0</v>
      </c>
      <c r="K946" s="10">
        <f t="shared" si="266"/>
        <v>0</v>
      </c>
    </row>
    <row r="947" spans="1:11" x14ac:dyDescent="0.25">
      <c r="A947" t="str">
        <f t="shared" si="264"/>
        <v>b</v>
      </c>
      <c r="B947" s="8"/>
      <c r="C947" s="9" t="s">
        <v>17</v>
      </c>
      <c r="D947" s="43"/>
      <c r="E947" s="10">
        <f t="shared" si="267"/>
        <v>0</v>
      </c>
      <c r="F947" s="10"/>
      <c r="G947" s="10"/>
      <c r="H947" s="10"/>
      <c r="I947" s="10"/>
      <c r="J947" s="10">
        <f t="shared" si="265"/>
        <v>0</v>
      </c>
      <c r="K947" s="10">
        <f t="shared" si="266"/>
        <v>0</v>
      </c>
    </row>
    <row r="948" spans="1:11" x14ac:dyDescent="0.25">
      <c r="A948" t="str">
        <f t="shared" si="264"/>
        <v>b</v>
      </c>
      <c r="B948" s="5"/>
      <c r="C948" s="6" t="s">
        <v>18</v>
      </c>
      <c r="D948" s="45"/>
      <c r="E948" s="7">
        <f t="shared" si="267"/>
        <v>0</v>
      </c>
      <c r="F948" s="7">
        <v>0</v>
      </c>
      <c r="G948" s="7">
        <v>0</v>
      </c>
      <c r="H948" s="7">
        <v>0</v>
      </c>
      <c r="I948" s="7">
        <v>0</v>
      </c>
      <c r="J948" s="7">
        <f t="shared" si="265"/>
        <v>0</v>
      </c>
      <c r="K948" s="7">
        <f t="shared" si="266"/>
        <v>0</v>
      </c>
    </row>
    <row r="949" spans="1:11" x14ac:dyDescent="0.25">
      <c r="A949" t="str">
        <f t="shared" si="264"/>
        <v>b</v>
      </c>
      <c r="B949" s="5"/>
      <c r="C949" s="6" t="s">
        <v>19</v>
      </c>
      <c r="D949" s="45"/>
      <c r="E949" s="7">
        <f t="shared" si="267"/>
        <v>0</v>
      </c>
      <c r="F949" s="7">
        <v>0</v>
      </c>
      <c r="G949" s="7">
        <v>0</v>
      </c>
      <c r="H949" s="7">
        <v>0</v>
      </c>
      <c r="I949" s="7">
        <v>0</v>
      </c>
      <c r="J949" s="7">
        <f t="shared" si="265"/>
        <v>0</v>
      </c>
      <c r="K949" s="7">
        <f t="shared" si="266"/>
        <v>0</v>
      </c>
    </row>
    <row r="950" spans="1:11" ht="15.75" thickBot="1" x14ac:dyDescent="0.3">
      <c r="A950" t="str">
        <f t="shared" si="264"/>
        <v>b</v>
      </c>
      <c r="B950" s="11"/>
      <c r="C950" s="12" t="s">
        <v>20</v>
      </c>
      <c r="D950" s="46"/>
      <c r="E950" s="13">
        <f t="shared" si="267"/>
        <v>0</v>
      </c>
      <c r="F950" s="13">
        <v>0</v>
      </c>
      <c r="G950" s="13">
        <v>0</v>
      </c>
      <c r="H950" s="13">
        <v>0</v>
      </c>
      <c r="I950" s="13">
        <v>0</v>
      </c>
      <c r="J950" s="13">
        <f t="shared" si="265"/>
        <v>0</v>
      </c>
      <c r="K950" s="13">
        <f t="shared" si="266"/>
        <v>0</v>
      </c>
    </row>
    <row r="951" spans="1:11" ht="31.5" thickTop="1" thickBot="1" x14ac:dyDescent="0.3">
      <c r="A951" t="str">
        <f t="shared" si="264"/>
        <v>a</v>
      </c>
      <c r="B951" s="123" t="s">
        <v>157</v>
      </c>
      <c r="C951" s="122" t="s">
        <v>158</v>
      </c>
      <c r="D951" s="48"/>
      <c r="E951" s="14">
        <f t="shared" ref="E951:E995" si="272">SUM(F951,G951,H951,I951)</f>
        <v>335000</v>
      </c>
      <c r="F951" s="14">
        <f>SUM(F963,F975)</f>
        <v>-332000</v>
      </c>
      <c r="G951" s="14">
        <f t="shared" ref="G951:I951" si="273">SUM(G963,G975)</f>
        <v>474000</v>
      </c>
      <c r="H951" s="14">
        <f t="shared" si="273"/>
        <v>71000</v>
      </c>
      <c r="I951" s="14">
        <f t="shared" si="273"/>
        <v>122000</v>
      </c>
      <c r="J951" s="14">
        <f t="shared" si="265"/>
        <v>142000</v>
      </c>
      <c r="K951" s="14">
        <f t="shared" si="266"/>
        <v>213000</v>
      </c>
    </row>
    <row r="952" spans="1:11" ht="15.75" thickTop="1" x14ac:dyDescent="0.25">
      <c r="A952" t="str">
        <f t="shared" si="264"/>
        <v>a</v>
      </c>
      <c r="B952" s="5"/>
      <c r="C952" s="6" t="s">
        <v>10</v>
      </c>
      <c r="D952" s="45"/>
      <c r="E952" s="7">
        <f t="shared" si="272"/>
        <v>82262</v>
      </c>
      <c r="F952" s="7">
        <f t="shared" ref="F952:I962" si="274">SUM(F964,F976)</f>
        <v>-584738</v>
      </c>
      <c r="G952" s="7">
        <f t="shared" si="274"/>
        <v>474000</v>
      </c>
      <c r="H952" s="7">
        <f t="shared" si="274"/>
        <v>71000</v>
      </c>
      <c r="I952" s="7">
        <f t="shared" si="274"/>
        <v>122000</v>
      </c>
      <c r="J952" s="7">
        <f t="shared" si="265"/>
        <v>-110738</v>
      </c>
      <c r="K952" s="7">
        <f t="shared" si="266"/>
        <v>-39738</v>
      </c>
    </row>
    <row r="953" spans="1:11" x14ac:dyDescent="0.25">
      <c r="A953" t="str">
        <f t="shared" si="264"/>
        <v>b</v>
      </c>
      <c r="B953" s="8"/>
      <c r="C953" s="9" t="s">
        <v>11</v>
      </c>
      <c r="D953" s="43"/>
      <c r="E953" s="10">
        <f t="shared" si="272"/>
        <v>0</v>
      </c>
      <c r="F953" s="10">
        <f t="shared" si="274"/>
        <v>0</v>
      </c>
      <c r="G953" s="10">
        <f t="shared" si="274"/>
        <v>0</v>
      </c>
      <c r="H953" s="10">
        <f t="shared" si="274"/>
        <v>0</v>
      </c>
      <c r="I953" s="10">
        <f t="shared" si="274"/>
        <v>0</v>
      </c>
      <c r="J953" s="10">
        <f t="shared" si="265"/>
        <v>0</v>
      </c>
      <c r="K953" s="10">
        <f t="shared" si="266"/>
        <v>0</v>
      </c>
    </row>
    <row r="954" spans="1:11" x14ac:dyDescent="0.25">
      <c r="A954" t="str">
        <f t="shared" si="264"/>
        <v>a</v>
      </c>
      <c r="B954" s="8"/>
      <c r="C954" s="9" t="s">
        <v>12</v>
      </c>
      <c r="D954" s="43"/>
      <c r="E954" s="10">
        <f t="shared" si="272"/>
        <v>166016</v>
      </c>
      <c r="F954" s="10">
        <f t="shared" si="274"/>
        <v>-133984</v>
      </c>
      <c r="G954" s="10">
        <f t="shared" si="274"/>
        <v>100000</v>
      </c>
      <c r="H954" s="10">
        <f t="shared" si="274"/>
        <v>100000</v>
      </c>
      <c r="I954" s="10">
        <f t="shared" si="274"/>
        <v>100000</v>
      </c>
      <c r="J954" s="10">
        <f t="shared" si="265"/>
        <v>-33984</v>
      </c>
      <c r="K954" s="10">
        <f t="shared" si="266"/>
        <v>66016</v>
      </c>
    </row>
    <row r="955" spans="1:11" x14ac:dyDescent="0.25">
      <c r="A955" t="str">
        <f t="shared" si="264"/>
        <v>b</v>
      </c>
      <c r="B955" s="8"/>
      <c r="C955" s="9" t="s">
        <v>13</v>
      </c>
      <c r="D955" s="43"/>
      <c r="E955" s="10">
        <f t="shared" si="272"/>
        <v>0</v>
      </c>
      <c r="F955" s="10">
        <f t="shared" si="274"/>
        <v>0</v>
      </c>
      <c r="G955" s="10">
        <f t="shared" si="274"/>
        <v>0</v>
      </c>
      <c r="H955" s="10">
        <f t="shared" si="274"/>
        <v>0</v>
      </c>
      <c r="I955" s="10">
        <f t="shared" si="274"/>
        <v>0</v>
      </c>
      <c r="J955" s="10">
        <f t="shared" si="265"/>
        <v>0</v>
      </c>
      <c r="K955" s="10">
        <f t="shared" si="266"/>
        <v>0</v>
      </c>
    </row>
    <row r="956" spans="1:11" x14ac:dyDescent="0.25">
      <c r="A956" t="str">
        <f t="shared" si="264"/>
        <v>b</v>
      </c>
      <c r="B956" s="8"/>
      <c r="C956" s="9" t="s">
        <v>14</v>
      </c>
      <c r="D956" s="43"/>
      <c r="E956" s="10">
        <f t="shared" si="272"/>
        <v>0</v>
      </c>
      <c r="F956" s="10">
        <f t="shared" si="274"/>
        <v>0</v>
      </c>
      <c r="G956" s="10">
        <f t="shared" si="274"/>
        <v>0</v>
      </c>
      <c r="H956" s="10">
        <f t="shared" si="274"/>
        <v>0</v>
      </c>
      <c r="I956" s="10">
        <f t="shared" si="274"/>
        <v>0</v>
      </c>
      <c r="J956" s="10">
        <f t="shared" si="265"/>
        <v>0</v>
      </c>
      <c r="K956" s="10">
        <f t="shared" si="266"/>
        <v>0</v>
      </c>
    </row>
    <row r="957" spans="1:11" x14ac:dyDescent="0.25">
      <c r="A957" t="str">
        <f t="shared" si="264"/>
        <v>b</v>
      </c>
      <c r="B957" s="8"/>
      <c r="C957" s="9" t="s">
        <v>15</v>
      </c>
      <c r="D957" s="43"/>
      <c r="E957" s="10">
        <f t="shared" si="272"/>
        <v>0</v>
      </c>
      <c r="F957" s="10">
        <f t="shared" si="274"/>
        <v>0</v>
      </c>
      <c r="G957" s="10">
        <f t="shared" si="274"/>
        <v>0</v>
      </c>
      <c r="H957" s="10">
        <f t="shared" si="274"/>
        <v>0</v>
      </c>
      <c r="I957" s="10">
        <f t="shared" si="274"/>
        <v>0</v>
      </c>
      <c r="J957" s="10">
        <f t="shared" si="265"/>
        <v>0</v>
      </c>
      <c r="K957" s="10">
        <f t="shared" si="266"/>
        <v>0</v>
      </c>
    </row>
    <row r="958" spans="1:11" x14ac:dyDescent="0.25">
      <c r="A958" t="str">
        <f t="shared" si="264"/>
        <v>a</v>
      </c>
      <c r="B958" s="8"/>
      <c r="C958" s="9" t="s">
        <v>16</v>
      </c>
      <c r="D958" s="43"/>
      <c r="E958" s="10">
        <f t="shared" si="272"/>
        <v>-83710</v>
      </c>
      <c r="F958" s="10">
        <f t="shared" si="274"/>
        <v>-450710</v>
      </c>
      <c r="G958" s="10">
        <f t="shared" si="274"/>
        <v>374000</v>
      </c>
      <c r="H958" s="10">
        <f t="shared" si="274"/>
        <v>-29000</v>
      </c>
      <c r="I958" s="10">
        <f t="shared" si="274"/>
        <v>22000</v>
      </c>
      <c r="J958" s="10">
        <f t="shared" si="265"/>
        <v>-76710</v>
      </c>
      <c r="K958" s="10">
        <f t="shared" si="266"/>
        <v>-105710</v>
      </c>
    </row>
    <row r="959" spans="1:11" x14ac:dyDescent="0.25">
      <c r="A959" t="str">
        <f t="shared" si="264"/>
        <v>a</v>
      </c>
      <c r="B959" s="8"/>
      <c r="C959" s="9" t="s">
        <v>17</v>
      </c>
      <c r="D959" s="43"/>
      <c r="E959" s="10">
        <f t="shared" si="272"/>
        <v>-44</v>
      </c>
      <c r="F959" s="10">
        <f t="shared" si="274"/>
        <v>-44</v>
      </c>
      <c r="G959" s="10">
        <f t="shared" si="274"/>
        <v>0</v>
      </c>
      <c r="H959" s="10">
        <f t="shared" si="274"/>
        <v>0</v>
      </c>
      <c r="I959" s="10">
        <f t="shared" si="274"/>
        <v>0</v>
      </c>
      <c r="J959" s="10">
        <f t="shared" si="265"/>
        <v>-44</v>
      </c>
      <c r="K959" s="10">
        <f t="shared" si="266"/>
        <v>-44</v>
      </c>
    </row>
    <row r="960" spans="1:11" x14ac:dyDescent="0.25">
      <c r="A960" t="str">
        <f t="shared" si="264"/>
        <v>b</v>
      </c>
      <c r="B960" s="5"/>
      <c r="C960" s="6" t="s">
        <v>18</v>
      </c>
      <c r="D960" s="45"/>
      <c r="E960" s="7">
        <f t="shared" si="272"/>
        <v>0</v>
      </c>
      <c r="F960" s="7">
        <f t="shared" si="274"/>
        <v>0</v>
      </c>
      <c r="G960" s="7">
        <f t="shared" si="274"/>
        <v>0</v>
      </c>
      <c r="H960" s="7">
        <f t="shared" si="274"/>
        <v>0</v>
      </c>
      <c r="I960" s="7">
        <f t="shared" si="274"/>
        <v>0</v>
      </c>
      <c r="J960" s="7">
        <f t="shared" si="265"/>
        <v>0</v>
      </c>
      <c r="K960" s="7">
        <f t="shared" si="266"/>
        <v>0</v>
      </c>
    </row>
    <row r="961" spans="1:11" x14ac:dyDescent="0.25">
      <c r="A961" t="str">
        <f t="shared" si="264"/>
        <v>b</v>
      </c>
      <c r="B961" s="5"/>
      <c r="C961" s="6" t="s">
        <v>19</v>
      </c>
      <c r="D961" s="45"/>
      <c r="E961" s="7">
        <f t="shared" si="272"/>
        <v>0</v>
      </c>
      <c r="F961" s="7">
        <f t="shared" si="274"/>
        <v>0</v>
      </c>
      <c r="G961" s="7">
        <f t="shared" si="274"/>
        <v>0</v>
      </c>
      <c r="H961" s="7">
        <f t="shared" si="274"/>
        <v>0</v>
      </c>
      <c r="I961" s="7">
        <f t="shared" si="274"/>
        <v>0</v>
      </c>
      <c r="J961" s="7">
        <f t="shared" si="265"/>
        <v>0</v>
      </c>
      <c r="K961" s="7">
        <f t="shared" si="266"/>
        <v>0</v>
      </c>
    </row>
    <row r="962" spans="1:11" ht="15.75" thickBot="1" x14ac:dyDescent="0.3">
      <c r="A962" t="str">
        <f t="shared" si="264"/>
        <v>a</v>
      </c>
      <c r="B962" s="11"/>
      <c r="C962" s="12" t="s">
        <v>20</v>
      </c>
      <c r="D962" s="46"/>
      <c r="E962" s="13">
        <f t="shared" si="272"/>
        <v>252738</v>
      </c>
      <c r="F962" s="13">
        <f t="shared" si="274"/>
        <v>252738</v>
      </c>
      <c r="G962" s="13">
        <f t="shared" si="274"/>
        <v>0</v>
      </c>
      <c r="H962" s="13">
        <f t="shared" si="274"/>
        <v>0</v>
      </c>
      <c r="I962" s="13">
        <f t="shared" si="274"/>
        <v>0</v>
      </c>
      <c r="J962" s="13">
        <f t="shared" si="265"/>
        <v>252738</v>
      </c>
      <c r="K962" s="13">
        <f t="shared" si="266"/>
        <v>252738</v>
      </c>
    </row>
    <row r="963" spans="1:11" ht="16.5" thickTop="1" thickBot="1" x14ac:dyDescent="0.3">
      <c r="A963" t="str">
        <f t="shared" si="264"/>
        <v>a</v>
      </c>
      <c r="B963" s="121" t="s">
        <v>159</v>
      </c>
      <c r="C963" s="122" t="s">
        <v>342</v>
      </c>
      <c r="D963" s="48"/>
      <c r="E963" s="4">
        <f t="shared" si="272"/>
        <v>-5338400</v>
      </c>
      <c r="F963" s="4">
        <f>SUM(F964,F972,F973,F974)</f>
        <v>-620500</v>
      </c>
      <c r="G963" s="4">
        <f t="shared" ref="G963:I963" si="275">SUM(G964,G972,G973,G974)</f>
        <v>-580200</v>
      </c>
      <c r="H963" s="4">
        <f t="shared" si="275"/>
        <v>-2070900</v>
      </c>
      <c r="I963" s="4">
        <f t="shared" si="275"/>
        <v>-2066800</v>
      </c>
      <c r="J963" s="14">
        <f t="shared" si="265"/>
        <v>-1200700</v>
      </c>
      <c r="K963" s="14">
        <f t="shared" si="266"/>
        <v>-3271600</v>
      </c>
    </row>
    <row r="964" spans="1:11" ht="15.75" thickTop="1" x14ac:dyDescent="0.25">
      <c r="A964" t="str">
        <f t="shared" si="264"/>
        <v>a</v>
      </c>
      <c r="B964" s="5"/>
      <c r="C964" s="6" t="s">
        <v>10</v>
      </c>
      <c r="D964" s="45"/>
      <c r="E964" s="7">
        <f t="shared" si="272"/>
        <v>-5338400</v>
      </c>
      <c r="F964" s="7">
        <f>SUM(F965:F971)</f>
        <v>-620500</v>
      </c>
      <c r="G964" s="7">
        <f t="shared" ref="G964:I964" si="276">SUM(G965:G971)</f>
        <v>-580200</v>
      </c>
      <c r="H964" s="7">
        <f t="shared" si="276"/>
        <v>-2070900</v>
      </c>
      <c r="I964" s="7">
        <f t="shared" si="276"/>
        <v>-2066800</v>
      </c>
      <c r="J964" s="7">
        <f t="shared" si="265"/>
        <v>-1200700</v>
      </c>
      <c r="K964" s="7">
        <f t="shared" si="266"/>
        <v>-3271600</v>
      </c>
    </row>
    <row r="965" spans="1:11" x14ac:dyDescent="0.25">
      <c r="A965" t="str">
        <f t="shared" si="264"/>
        <v>b</v>
      </c>
      <c r="B965" s="8"/>
      <c r="C965" s="9" t="s">
        <v>11</v>
      </c>
      <c r="D965" s="43"/>
      <c r="E965" s="10">
        <f t="shared" si="272"/>
        <v>0</v>
      </c>
      <c r="F965" s="10"/>
      <c r="G965" s="10"/>
      <c r="H965" s="10"/>
      <c r="I965" s="10"/>
      <c r="J965" s="10">
        <f t="shared" si="265"/>
        <v>0</v>
      </c>
      <c r="K965" s="10">
        <f t="shared" si="266"/>
        <v>0</v>
      </c>
    </row>
    <row r="966" spans="1:11" x14ac:dyDescent="0.25">
      <c r="A966" t="str">
        <f t="shared" si="264"/>
        <v>b</v>
      </c>
      <c r="B966" s="8"/>
      <c r="C966" s="9" t="s">
        <v>12</v>
      </c>
      <c r="D966" s="43"/>
      <c r="E966" s="10">
        <f t="shared" si="272"/>
        <v>0</v>
      </c>
      <c r="F966" s="10"/>
      <c r="G966" s="10"/>
      <c r="H966" s="10"/>
      <c r="I966" s="10"/>
      <c r="J966" s="10">
        <f t="shared" si="265"/>
        <v>0</v>
      </c>
      <c r="K966" s="10">
        <f t="shared" si="266"/>
        <v>0</v>
      </c>
    </row>
    <row r="967" spans="1:11" x14ac:dyDescent="0.25">
      <c r="A967" t="str">
        <f t="shared" si="264"/>
        <v>b</v>
      </c>
      <c r="B967" s="8"/>
      <c r="C967" s="9" t="s">
        <v>13</v>
      </c>
      <c r="D967" s="43"/>
      <c r="E967" s="10">
        <f t="shared" si="272"/>
        <v>0</v>
      </c>
      <c r="F967" s="10"/>
      <c r="G967" s="10"/>
      <c r="H967" s="10"/>
      <c r="I967" s="10"/>
      <c r="J967" s="10">
        <f t="shared" si="265"/>
        <v>0</v>
      </c>
      <c r="K967" s="10">
        <f t="shared" si="266"/>
        <v>0</v>
      </c>
    </row>
    <row r="968" spans="1:11" x14ac:dyDescent="0.25">
      <c r="A968" t="str">
        <f t="shared" si="264"/>
        <v>b</v>
      </c>
      <c r="B968" s="8"/>
      <c r="C968" s="9" t="s">
        <v>14</v>
      </c>
      <c r="D968" s="43"/>
      <c r="E968" s="10">
        <f t="shared" si="272"/>
        <v>0</v>
      </c>
      <c r="F968" s="10"/>
      <c r="G968" s="10"/>
      <c r="H968" s="10"/>
      <c r="I968" s="10"/>
      <c r="J968" s="10">
        <f t="shared" si="265"/>
        <v>0</v>
      </c>
      <c r="K968" s="10">
        <f t="shared" si="266"/>
        <v>0</v>
      </c>
    </row>
    <row r="969" spans="1:11" x14ac:dyDescent="0.25">
      <c r="A969" t="str">
        <f t="shared" si="264"/>
        <v>b</v>
      </c>
      <c r="B969" s="8"/>
      <c r="C969" s="9" t="s">
        <v>15</v>
      </c>
      <c r="D969" s="43"/>
      <c r="E969" s="10">
        <f t="shared" si="272"/>
        <v>0</v>
      </c>
      <c r="F969" s="10"/>
      <c r="G969" s="10"/>
      <c r="H969" s="10"/>
      <c r="I969" s="10"/>
      <c r="J969" s="10">
        <f t="shared" si="265"/>
        <v>0</v>
      </c>
      <c r="K969" s="10">
        <f t="shared" si="266"/>
        <v>0</v>
      </c>
    </row>
    <row r="970" spans="1:11" x14ac:dyDescent="0.25">
      <c r="A970" t="str">
        <f t="shared" si="264"/>
        <v>a</v>
      </c>
      <c r="B970" s="8"/>
      <c r="C970" s="9" t="s">
        <v>16</v>
      </c>
      <c r="D970" s="43" t="s">
        <v>344</v>
      </c>
      <c r="E970" s="10">
        <f t="shared" si="272"/>
        <v>-5338400</v>
      </c>
      <c r="F970" s="10">
        <f>-217500-403000</f>
        <v>-620500</v>
      </c>
      <c r="G970" s="10">
        <f>-217500+403000-765700</f>
        <v>-580200</v>
      </c>
      <c r="H970" s="10">
        <f>-217500-1853400</f>
        <v>-2070900</v>
      </c>
      <c r="I970" s="10">
        <f>-217500-1849300</f>
        <v>-2066800</v>
      </c>
      <c r="J970" s="10">
        <f t="shared" si="265"/>
        <v>-1200700</v>
      </c>
      <c r="K970" s="10">
        <f t="shared" si="266"/>
        <v>-3271600</v>
      </c>
    </row>
    <row r="971" spans="1:11" x14ac:dyDescent="0.25">
      <c r="A971" t="str">
        <f t="shared" si="264"/>
        <v>b</v>
      </c>
      <c r="B971" s="8"/>
      <c r="C971" s="9" t="s">
        <v>17</v>
      </c>
      <c r="D971" s="43"/>
      <c r="E971" s="10">
        <f t="shared" si="272"/>
        <v>0</v>
      </c>
      <c r="F971" s="10"/>
      <c r="G971" s="10"/>
      <c r="H971" s="10"/>
      <c r="I971" s="10"/>
      <c r="J971" s="10">
        <f t="shared" si="265"/>
        <v>0</v>
      </c>
      <c r="K971" s="10">
        <f t="shared" si="266"/>
        <v>0</v>
      </c>
    </row>
    <row r="972" spans="1:11" x14ac:dyDescent="0.25">
      <c r="A972" t="str">
        <f t="shared" si="264"/>
        <v>b</v>
      </c>
      <c r="B972" s="5"/>
      <c r="C972" s="6" t="s">
        <v>18</v>
      </c>
      <c r="D972" s="45"/>
      <c r="E972" s="7">
        <f t="shared" si="272"/>
        <v>0</v>
      </c>
      <c r="F972" s="7">
        <v>0</v>
      </c>
      <c r="G972" s="7">
        <v>0</v>
      </c>
      <c r="H972" s="7">
        <v>0</v>
      </c>
      <c r="I972" s="7">
        <v>0</v>
      </c>
      <c r="J972" s="7">
        <f t="shared" si="265"/>
        <v>0</v>
      </c>
      <c r="K972" s="7">
        <f t="shared" si="266"/>
        <v>0</v>
      </c>
    </row>
    <row r="973" spans="1:11" x14ac:dyDescent="0.25">
      <c r="A973" t="str">
        <f t="shared" si="264"/>
        <v>b</v>
      </c>
      <c r="B973" s="5"/>
      <c r="C973" s="6" t="s">
        <v>19</v>
      </c>
      <c r="D973" s="45"/>
      <c r="E973" s="7">
        <f t="shared" si="272"/>
        <v>0</v>
      </c>
      <c r="F973" s="7">
        <v>0</v>
      </c>
      <c r="G973" s="7">
        <v>0</v>
      </c>
      <c r="H973" s="7">
        <v>0</v>
      </c>
      <c r="I973" s="7">
        <v>0</v>
      </c>
      <c r="J973" s="7">
        <f t="shared" si="265"/>
        <v>0</v>
      </c>
      <c r="K973" s="7">
        <f t="shared" si="266"/>
        <v>0</v>
      </c>
    </row>
    <row r="974" spans="1:11" ht="15.75" thickBot="1" x14ac:dyDescent="0.3">
      <c r="A974" t="str">
        <f t="shared" si="264"/>
        <v>b</v>
      </c>
      <c r="B974" s="11"/>
      <c r="C974" s="12" t="s">
        <v>20</v>
      </c>
      <c r="D974" s="46"/>
      <c r="E974" s="13">
        <f t="shared" si="272"/>
        <v>0</v>
      </c>
      <c r="F974" s="13">
        <v>0</v>
      </c>
      <c r="G974" s="13">
        <v>0</v>
      </c>
      <c r="H974" s="13">
        <v>0</v>
      </c>
      <c r="I974" s="13">
        <v>0</v>
      </c>
      <c r="J974" s="13">
        <f t="shared" si="265"/>
        <v>0</v>
      </c>
      <c r="K974" s="13">
        <f t="shared" si="266"/>
        <v>0</v>
      </c>
    </row>
    <row r="975" spans="1:11" ht="32.25" customHeight="1" thickTop="1" thickBot="1" x14ac:dyDescent="0.3">
      <c r="A975" t="str">
        <f t="shared" si="264"/>
        <v>a</v>
      </c>
      <c r="B975" s="123" t="s">
        <v>160</v>
      </c>
      <c r="C975" s="122" t="s">
        <v>343</v>
      </c>
      <c r="D975" s="44"/>
      <c r="E975" s="4">
        <f t="shared" si="272"/>
        <v>5673400</v>
      </c>
      <c r="F975" s="4">
        <f>SUM(F976,F984,F985,F986)</f>
        <v>288500</v>
      </c>
      <c r="G975" s="4">
        <f t="shared" ref="G975:I975" si="277">SUM(G976,G984,G985,G986)</f>
        <v>1054200</v>
      </c>
      <c r="H975" s="4">
        <f t="shared" si="277"/>
        <v>2141900</v>
      </c>
      <c r="I975" s="4">
        <f t="shared" si="277"/>
        <v>2188800</v>
      </c>
      <c r="J975" s="4">
        <f t="shared" si="265"/>
        <v>1342700</v>
      </c>
      <c r="K975" s="4">
        <f t="shared" si="266"/>
        <v>3484600</v>
      </c>
    </row>
    <row r="976" spans="1:11" ht="15.75" thickTop="1" x14ac:dyDescent="0.25">
      <c r="A976" t="str">
        <f t="shared" si="264"/>
        <v>a</v>
      </c>
      <c r="B976" s="5"/>
      <c r="C976" s="6" t="s">
        <v>10</v>
      </c>
      <c r="D976" s="45"/>
      <c r="E976" s="7">
        <f t="shared" si="272"/>
        <v>5420662</v>
      </c>
      <c r="F976" s="7">
        <f>SUM(F977:F983)</f>
        <v>35762</v>
      </c>
      <c r="G976" s="7">
        <f t="shared" ref="G976:I976" si="278">SUM(G977:G983)</f>
        <v>1054200</v>
      </c>
      <c r="H976" s="7">
        <f t="shared" si="278"/>
        <v>2141900</v>
      </c>
      <c r="I976" s="7">
        <f t="shared" si="278"/>
        <v>2188800</v>
      </c>
      <c r="J976" s="7">
        <f t="shared" si="265"/>
        <v>1089962</v>
      </c>
      <c r="K976" s="7">
        <f t="shared" si="266"/>
        <v>3231862</v>
      </c>
    </row>
    <row r="977" spans="1:11" x14ac:dyDescent="0.25">
      <c r="A977" t="str">
        <f t="shared" si="264"/>
        <v>b</v>
      </c>
      <c r="B977" s="8"/>
      <c r="C977" s="9" t="s">
        <v>11</v>
      </c>
      <c r="D977" s="43"/>
      <c r="E977" s="10">
        <f t="shared" si="272"/>
        <v>0</v>
      </c>
      <c r="F977" s="10"/>
      <c r="G977" s="10"/>
      <c r="H977" s="10"/>
      <c r="I977" s="10"/>
      <c r="J977" s="10">
        <f t="shared" si="265"/>
        <v>0</v>
      </c>
      <c r="K977" s="10">
        <f t="shared" si="266"/>
        <v>0</v>
      </c>
    </row>
    <row r="978" spans="1:11" x14ac:dyDescent="0.25">
      <c r="A978" t="str">
        <f t="shared" si="264"/>
        <v>a</v>
      </c>
      <c r="B978" s="8"/>
      <c r="C978" s="9" t="s">
        <v>12</v>
      </c>
      <c r="D978" s="43" t="s">
        <v>268</v>
      </c>
      <c r="E978" s="10">
        <f t="shared" si="272"/>
        <v>166016</v>
      </c>
      <c r="F978" s="10">
        <f>-116129-117855+100000</f>
        <v>-133984</v>
      </c>
      <c r="G978" s="10">
        <v>100000</v>
      </c>
      <c r="H978" s="10">
        <v>100000</v>
      </c>
      <c r="I978" s="10">
        <v>100000</v>
      </c>
      <c r="J978" s="10">
        <f t="shared" si="265"/>
        <v>-33984</v>
      </c>
      <c r="K978" s="10">
        <f t="shared" si="266"/>
        <v>66016</v>
      </c>
    </row>
    <row r="979" spans="1:11" x14ac:dyDescent="0.25">
      <c r="A979" t="str">
        <f t="shared" si="264"/>
        <v>b</v>
      </c>
      <c r="B979" s="8"/>
      <c r="C979" s="9" t="s">
        <v>13</v>
      </c>
      <c r="D979" s="43"/>
      <c r="E979" s="10">
        <f t="shared" si="272"/>
        <v>0</v>
      </c>
      <c r="F979" s="10"/>
      <c r="G979" s="10"/>
      <c r="H979" s="10"/>
      <c r="I979" s="10"/>
      <c r="J979" s="10">
        <f t="shared" si="265"/>
        <v>0</v>
      </c>
      <c r="K979" s="10">
        <f t="shared" si="266"/>
        <v>0</v>
      </c>
    </row>
    <row r="980" spans="1:11" x14ac:dyDescent="0.25">
      <c r="A980" t="str">
        <f t="shared" si="264"/>
        <v>b</v>
      </c>
      <c r="B980" s="8"/>
      <c r="C980" s="9" t="s">
        <v>14</v>
      </c>
      <c r="D980" s="43"/>
      <c r="E980" s="10">
        <f t="shared" si="272"/>
        <v>0</v>
      </c>
      <c r="F980" s="10"/>
      <c r="G980" s="10"/>
      <c r="H980" s="10"/>
      <c r="I980" s="10"/>
      <c r="J980" s="10">
        <f t="shared" si="265"/>
        <v>0</v>
      </c>
      <c r="K980" s="10">
        <f t="shared" si="266"/>
        <v>0</v>
      </c>
    </row>
    <row r="981" spans="1:11" x14ac:dyDescent="0.25">
      <c r="A981" t="str">
        <f t="shared" si="264"/>
        <v>b</v>
      </c>
      <c r="B981" s="8"/>
      <c r="C981" s="9" t="s">
        <v>15</v>
      </c>
      <c r="D981" s="43"/>
      <c r="E981" s="10">
        <f t="shared" si="272"/>
        <v>0</v>
      </c>
      <c r="F981" s="10"/>
      <c r="G981" s="10"/>
      <c r="H981" s="10"/>
      <c r="I981" s="10"/>
      <c r="J981" s="10">
        <f t="shared" si="265"/>
        <v>0</v>
      </c>
      <c r="K981" s="10">
        <f t="shared" si="266"/>
        <v>0</v>
      </c>
    </row>
    <row r="982" spans="1:11" x14ac:dyDescent="0.25">
      <c r="A982" t="str">
        <f t="shared" si="264"/>
        <v>a</v>
      </c>
      <c r="B982" s="8"/>
      <c r="C982" s="9" t="s">
        <v>16</v>
      </c>
      <c r="D982" s="43" t="s">
        <v>345</v>
      </c>
      <c r="E982" s="10">
        <f t="shared" si="272"/>
        <v>5254690</v>
      </c>
      <c r="F982" s="10">
        <f>-18710+188500</f>
        <v>169790</v>
      </c>
      <c r="G982" s="10">
        <f>188500+765700</f>
        <v>954200</v>
      </c>
      <c r="H982" s="10">
        <f>188500+1853400</f>
        <v>2041900</v>
      </c>
      <c r="I982" s="10">
        <f>188500+1900300</f>
        <v>2088800</v>
      </c>
      <c r="J982" s="10">
        <f t="shared" si="265"/>
        <v>1123990</v>
      </c>
      <c r="K982" s="10">
        <f t="shared" si="266"/>
        <v>3165890</v>
      </c>
    </row>
    <row r="983" spans="1:11" x14ac:dyDescent="0.25">
      <c r="A983" t="str">
        <f t="shared" si="264"/>
        <v>a</v>
      </c>
      <c r="B983" s="8"/>
      <c r="C983" s="9" t="s">
        <v>17</v>
      </c>
      <c r="D983" s="43" t="s">
        <v>264</v>
      </c>
      <c r="E983" s="10">
        <f t="shared" si="272"/>
        <v>-44</v>
      </c>
      <c r="F983" s="10">
        <f>-29-15</f>
        <v>-44</v>
      </c>
      <c r="G983" s="10"/>
      <c r="H983" s="10"/>
      <c r="I983" s="10"/>
      <c r="J983" s="10">
        <f t="shared" si="265"/>
        <v>-44</v>
      </c>
      <c r="K983" s="10">
        <f t="shared" si="266"/>
        <v>-44</v>
      </c>
    </row>
    <row r="984" spans="1:11" x14ac:dyDescent="0.25">
      <c r="A984" t="str">
        <f t="shared" ref="A984:A1071" si="279">IF(OR(E984&lt;&gt;0,F984&lt;&gt;0,G984&lt;&gt;0,H984&lt;&gt;0,I984&lt;&gt;0,),"a","b")</f>
        <v>b</v>
      </c>
      <c r="B984" s="5"/>
      <c r="C984" s="6" t="s">
        <v>18</v>
      </c>
      <c r="D984" s="45"/>
      <c r="E984" s="7">
        <f t="shared" si="272"/>
        <v>0</v>
      </c>
      <c r="F984" s="7">
        <v>0</v>
      </c>
      <c r="G984" s="7">
        <v>0</v>
      </c>
      <c r="H984" s="7">
        <v>0</v>
      </c>
      <c r="I984" s="7">
        <v>0</v>
      </c>
      <c r="J984" s="7">
        <f t="shared" ref="J984:J1071" si="280">SUM(F984,G984)</f>
        <v>0</v>
      </c>
      <c r="K984" s="7">
        <f t="shared" ref="K984:K1071" si="281">SUM(F984,G984,H984)</f>
        <v>0</v>
      </c>
    </row>
    <row r="985" spans="1:11" x14ac:dyDescent="0.25">
      <c r="A985" t="str">
        <f t="shared" si="279"/>
        <v>b</v>
      </c>
      <c r="B985" s="5"/>
      <c r="C985" s="6" t="s">
        <v>19</v>
      </c>
      <c r="D985" s="45"/>
      <c r="E985" s="7">
        <f t="shared" si="272"/>
        <v>0</v>
      </c>
      <c r="F985" s="7">
        <v>0</v>
      </c>
      <c r="G985" s="7">
        <v>0</v>
      </c>
      <c r="H985" s="7">
        <v>0</v>
      </c>
      <c r="I985" s="7">
        <v>0</v>
      </c>
      <c r="J985" s="7">
        <f t="shared" si="280"/>
        <v>0</v>
      </c>
      <c r="K985" s="7">
        <f t="shared" si="281"/>
        <v>0</v>
      </c>
    </row>
    <row r="986" spans="1:11" ht="15.75" thickBot="1" x14ac:dyDescent="0.3">
      <c r="A986" t="str">
        <f t="shared" si="279"/>
        <v>a</v>
      </c>
      <c r="B986" s="11"/>
      <c r="C986" s="12" t="s">
        <v>20</v>
      </c>
      <c r="D986" s="46" t="s">
        <v>264</v>
      </c>
      <c r="E986" s="13">
        <f t="shared" si="272"/>
        <v>252738</v>
      </c>
      <c r="F986" s="13">
        <f>134868+117870</f>
        <v>252738</v>
      </c>
      <c r="G986" s="13">
        <v>0</v>
      </c>
      <c r="H986" s="13">
        <v>0</v>
      </c>
      <c r="I986" s="13">
        <v>0</v>
      </c>
      <c r="J986" s="13">
        <f t="shared" si="280"/>
        <v>252738</v>
      </c>
      <c r="K986" s="13">
        <f t="shared" si="281"/>
        <v>252738</v>
      </c>
    </row>
    <row r="987" spans="1:11" ht="32.25" customHeight="1" thickTop="1" thickBot="1" x14ac:dyDescent="0.3">
      <c r="A987" t="str">
        <f t="shared" si="279"/>
        <v>a</v>
      </c>
      <c r="B987" s="16" t="s">
        <v>161</v>
      </c>
      <c r="C987" s="4" t="s">
        <v>162</v>
      </c>
      <c r="D987" s="44"/>
      <c r="E987" s="4">
        <f t="shared" si="272"/>
        <v>0</v>
      </c>
      <c r="F987" s="4">
        <f>SUM(F988,F996,F997,F998)</f>
        <v>-660000</v>
      </c>
      <c r="G987" s="4">
        <f t="shared" ref="G987:I987" si="282">SUM(G988,G996,G997,G998)</f>
        <v>660000</v>
      </c>
      <c r="H987" s="4">
        <f t="shared" si="282"/>
        <v>0</v>
      </c>
      <c r="I987" s="4">
        <f t="shared" si="282"/>
        <v>0</v>
      </c>
      <c r="J987" s="4">
        <f t="shared" si="280"/>
        <v>0</v>
      </c>
      <c r="K987" s="4">
        <f t="shared" si="281"/>
        <v>0</v>
      </c>
    </row>
    <row r="988" spans="1:11" ht="15.75" thickTop="1" x14ac:dyDescent="0.25">
      <c r="A988" t="str">
        <f t="shared" si="279"/>
        <v>a</v>
      </c>
      <c r="B988" s="5"/>
      <c r="C988" s="6" t="s">
        <v>10</v>
      </c>
      <c r="D988" s="45"/>
      <c r="E988" s="7">
        <f t="shared" si="272"/>
        <v>-300</v>
      </c>
      <c r="F988" s="7">
        <f>SUM(F989:F995)</f>
        <v>-660300</v>
      </c>
      <c r="G988" s="7">
        <f t="shared" ref="G988:I988" si="283">SUM(G989:G995)</f>
        <v>660000</v>
      </c>
      <c r="H988" s="7">
        <f t="shared" si="283"/>
        <v>0</v>
      </c>
      <c r="I988" s="7">
        <f t="shared" si="283"/>
        <v>0</v>
      </c>
      <c r="J988" s="7">
        <f t="shared" si="280"/>
        <v>-300</v>
      </c>
      <c r="K988" s="7">
        <f t="shared" si="281"/>
        <v>-300</v>
      </c>
    </row>
    <row r="989" spans="1:11" x14ac:dyDescent="0.25">
      <c r="A989" t="str">
        <f t="shared" si="279"/>
        <v>b</v>
      </c>
      <c r="B989" s="8"/>
      <c r="C989" s="9" t="s">
        <v>11</v>
      </c>
      <c r="D989" s="43"/>
      <c r="E989" s="10">
        <f t="shared" si="272"/>
        <v>0</v>
      </c>
      <c r="F989" s="10"/>
      <c r="G989" s="10"/>
      <c r="H989" s="10"/>
      <c r="I989" s="10"/>
      <c r="J989" s="10">
        <f t="shared" si="280"/>
        <v>0</v>
      </c>
      <c r="K989" s="10">
        <f t="shared" si="281"/>
        <v>0</v>
      </c>
    </row>
    <row r="990" spans="1:11" x14ac:dyDescent="0.25">
      <c r="A990" t="str">
        <f t="shared" si="279"/>
        <v>a</v>
      </c>
      <c r="B990" s="8"/>
      <c r="C990" s="9" t="s">
        <v>12</v>
      </c>
      <c r="D990" s="43" t="s">
        <v>324</v>
      </c>
      <c r="E990" s="10">
        <f t="shared" si="272"/>
        <v>24000</v>
      </c>
      <c r="F990" s="10">
        <v>-10000</v>
      </c>
      <c r="G990" s="10">
        <f>10000+24000</f>
        <v>34000</v>
      </c>
      <c r="H990" s="10"/>
      <c r="I990" s="10"/>
      <c r="J990" s="10">
        <f t="shared" si="280"/>
        <v>24000</v>
      </c>
      <c r="K990" s="10">
        <f t="shared" si="281"/>
        <v>24000</v>
      </c>
    </row>
    <row r="991" spans="1:11" x14ac:dyDescent="0.25">
      <c r="A991" t="str">
        <f t="shared" si="279"/>
        <v>b</v>
      </c>
      <c r="B991" s="8"/>
      <c r="C991" s="9" t="s">
        <v>13</v>
      </c>
      <c r="D991" s="43"/>
      <c r="E991" s="10">
        <f t="shared" si="272"/>
        <v>0</v>
      </c>
      <c r="F991" s="10"/>
      <c r="G991" s="10"/>
      <c r="H991" s="10"/>
      <c r="I991" s="10"/>
      <c r="J991" s="10">
        <f t="shared" si="280"/>
        <v>0</v>
      </c>
      <c r="K991" s="10">
        <f t="shared" si="281"/>
        <v>0</v>
      </c>
    </row>
    <row r="992" spans="1:11" x14ac:dyDescent="0.25">
      <c r="A992" t="str">
        <f t="shared" si="279"/>
        <v>b</v>
      </c>
      <c r="B992" s="8"/>
      <c r="C992" s="9" t="s">
        <v>14</v>
      </c>
      <c r="D992" s="43"/>
      <c r="E992" s="10">
        <f t="shared" si="272"/>
        <v>0</v>
      </c>
      <c r="F992" s="10"/>
      <c r="G992" s="10"/>
      <c r="H992" s="10"/>
      <c r="I992" s="10"/>
      <c r="J992" s="10">
        <f t="shared" si="280"/>
        <v>0</v>
      </c>
      <c r="K992" s="10">
        <f t="shared" si="281"/>
        <v>0</v>
      </c>
    </row>
    <row r="993" spans="1:11" x14ac:dyDescent="0.25">
      <c r="A993" t="str">
        <f t="shared" si="279"/>
        <v>b</v>
      </c>
      <c r="B993" s="8"/>
      <c r="C993" s="9" t="s">
        <v>15</v>
      </c>
      <c r="D993" s="43"/>
      <c r="E993" s="10">
        <f t="shared" si="272"/>
        <v>0</v>
      </c>
      <c r="F993" s="10"/>
      <c r="G993" s="10"/>
      <c r="H993" s="10"/>
      <c r="I993" s="10"/>
      <c r="J993" s="10">
        <f t="shared" si="280"/>
        <v>0</v>
      </c>
      <c r="K993" s="10">
        <f t="shared" si="281"/>
        <v>0</v>
      </c>
    </row>
    <row r="994" spans="1:11" x14ac:dyDescent="0.25">
      <c r="A994" t="str">
        <f t="shared" si="279"/>
        <v>a</v>
      </c>
      <c r="B994" s="8"/>
      <c r="C994" s="9" t="s">
        <v>16</v>
      </c>
      <c r="D994" s="43" t="s">
        <v>325</v>
      </c>
      <c r="E994" s="10">
        <f t="shared" si="272"/>
        <v>-24300</v>
      </c>
      <c r="F994" s="10">
        <f>-300-650000</f>
        <v>-650300</v>
      </c>
      <c r="G994" s="10">
        <f>650000-24000</f>
        <v>626000</v>
      </c>
      <c r="H994" s="10"/>
      <c r="I994" s="10"/>
      <c r="J994" s="10">
        <f t="shared" si="280"/>
        <v>-24300</v>
      </c>
      <c r="K994" s="10">
        <f t="shared" si="281"/>
        <v>-24300</v>
      </c>
    </row>
    <row r="995" spans="1:11" x14ac:dyDescent="0.25">
      <c r="A995" t="str">
        <f t="shared" si="279"/>
        <v>b</v>
      </c>
      <c r="B995" s="8"/>
      <c r="C995" s="9" t="s">
        <v>17</v>
      </c>
      <c r="D995" s="43"/>
      <c r="E995" s="10">
        <f t="shared" si="272"/>
        <v>0</v>
      </c>
      <c r="F995" s="10"/>
      <c r="G995" s="10"/>
      <c r="H995" s="10"/>
      <c r="I995" s="10"/>
      <c r="J995" s="10">
        <f t="shared" si="280"/>
        <v>0</v>
      </c>
      <c r="K995" s="10">
        <f t="shared" si="281"/>
        <v>0</v>
      </c>
    </row>
    <row r="996" spans="1:11" x14ac:dyDescent="0.25">
      <c r="A996" t="str">
        <f t="shared" si="279"/>
        <v>b</v>
      </c>
      <c r="B996" s="5"/>
      <c r="C996" s="6" t="s">
        <v>18</v>
      </c>
      <c r="D996" s="45"/>
      <c r="E996" s="7">
        <f t="shared" ref="E996:E1022" si="284">SUM(F996,G996,H996,I996)</f>
        <v>0</v>
      </c>
      <c r="F996" s="7">
        <v>0</v>
      </c>
      <c r="G996" s="7">
        <v>0</v>
      </c>
      <c r="H996" s="7">
        <v>0</v>
      </c>
      <c r="I996" s="7">
        <v>0</v>
      </c>
      <c r="J996" s="7">
        <f t="shared" si="280"/>
        <v>0</v>
      </c>
      <c r="K996" s="7">
        <f t="shared" si="281"/>
        <v>0</v>
      </c>
    </row>
    <row r="997" spans="1:11" x14ac:dyDescent="0.25">
      <c r="A997" t="str">
        <f t="shared" si="279"/>
        <v>b</v>
      </c>
      <c r="B997" s="5"/>
      <c r="C997" s="6" t="s">
        <v>19</v>
      </c>
      <c r="D997" s="45"/>
      <c r="E997" s="7">
        <f t="shared" si="284"/>
        <v>0</v>
      </c>
      <c r="F997" s="7">
        <v>0</v>
      </c>
      <c r="G997" s="7">
        <v>0</v>
      </c>
      <c r="H997" s="7">
        <v>0</v>
      </c>
      <c r="I997" s="7">
        <v>0</v>
      </c>
      <c r="J997" s="7">
        <f t="shared" si="280"/>
        <v>0</v>
      </c>
      <c r="K997" s="7">
        <f t="shared" si="281"/>
        <v>0</v>
      </c>
    </row>
    <row r="998" spans="1:11" ht="15.75" thickBot="1" x14ac:dyDescent="0.3">
      <c r="A998" t="str">
        <f t="shared" si="279"/>
        <v>a</v>
      </c>
      <c r="B998" s="11"/>
      <c r="C998" s="12" t="s">
        <v>20</v>
      </c>
      <c r="D998" s="46" t="s">
        <v>265</v>
      </c>
      <c r="E998" s="13">
        <f t="shared" si="284"/>
        <v>300</v>
      </c>
      <c r="F998" s="13">
        <v>300</v>
      </c>
      <c r="G998" s="13">
        <v>0</v>
      </c>
      <c r="H998" s="13">
        <v>0</v>
      </c>
      <c r="I998" s="13">
        <v>0</v>
      </c>
      <c r="J998" s="13">
        <f t="shared" si="280"/>
        <v>300</v>
      </c>
      <c r="K998" s="13">
        <f t="shared" si="281"/>
        <v>300</v>
      </c>
    </row>
    <row r="999" spans="1:11" ht="32.25" customHeight="1" thickTop="1" thickBot="1" x14ac:dyDescent="0.3">
      <c r="A999" t="str">
        <f t="shared" si="279"/>
        <v>a</v>
      </c>
      <c r="B999" s="16" t="s">
        <v>163</v>
      </c>
      <c r="C999" s="4" t="s">
        <v>164</v>
      </c>
      <c r="D999" s="44"/>
      <c r="E999" s="4">
        <f t="shared" si="284"/>
        <v>-335000</v>
      </c>
      <c r="F999" s="4">
        <f>SUM(F1000,F1008,F1009,F1010)</f>
        <v>424000</v>
      </c>
      <c r="G999" s="4">
        <f t="shared" ref="G999:I999" si="285">SUM(G1000,G1008,G1009,G1010)</f>
        <v>1934000</v>
      </c>
      <c r="H999" s="4">
        <f t="shared" si="285"/>
        <v>-71000</v>
      </c>
      <c r="I999" s="4">
        <f t="shared" si="285"/>
        <v>-2622000</v>
      </c>
      <c r="J999" s="4">
        <f t="shared" si="280"/>
        <v>2358000</v>
      </c>
      <c r="K999" s="4">
        <f t="shared" si="281"/>
        <v>2287000</v>
      </c>
    </row>
    <row r="1000" spans="1:11" ht="15.75" thickTop="1" x14ac:dyDescent="0.25">
      <c r="A1000" t="str">
        <f t="shared" si="279"/>
        <v>a</v>
      </c>
      <c r="B1000" s="5"/>
      <c r="C1000" s="6" t="s">
        <v>10</v>
      </c>
      <c r="D1000" s="45"/>
      <c r="E1000" s="7">
        <f t="shared" si="284"/>
        <v>-335530</v>
      </c>
      <c r="F1000" s="7">
        <f>SUM(F1001:F1007)</f>
        <v>423470</v>
      </c>
      <c r="G1000" s="7">
        <f t="shared" ref="G1000:I1000" si="286">SUM(G1001:G1007)</f>
        <v>1934000</v>
      </c>
      <c r="H1000" s="7">
        <f t="shared" si="286"/>
        <v>-71000</v>
      </c>
      <c r="I1000" s="7">
        <f t="shared" si="286"/>
        <v>-2622000</v>
      </c>
      <c r="J1000" s="7">
        <f t="shared" si="280"/>
        <v>2357470</v>
      </c>
      <c r="K1000" s="7">
        <f t="shared" si="281"/>
        <v>2286470</v>
      </c>
    </row>
    <row r="1001" spans="1:11" x14ac:dyDescent="0.25">
      <c r="A1001" t="str">
        <f t="shared" si="279"/>
        <v>b</v>
      </c>
      <c r="B1001" s="8"/>
      <c r="C1001" s="9" t="s">
        <v>11</v>
      </c>
      <c r="D1001" s="43"/>
      <c r="E1001" s="10">
        <f t="shared" si="284"/>
        <v>0</v>
      </c>
      <c r="F1001" s="10"/>
      <c r="G1001" s="10"/>
      <c r="H1001" s="10"/>
      <c r="I1001" s="10"/>
      <c r="J1001" s="10">
        <f t="shared" si="280"/>
        <v>0</v>
      </c>
      <c r="K1001" s="10">
        <f t="shared" si="281"/>
        <v>0</v>
      </c>
    </row>
    <row r="1002" spans="1:11" x14ac:dyDescent="0.25">
      <c r="A1002" t="str">
        <f t="shared" si="279"/>
        <v>a</v>
      </c>
      <c r="B1002" s="8"/>
      <c r="C1002" s="9" t="s">
        <v>12</v>
      </c>
      <c r="D1002" s="43" t="s">
        <v>307</v>
      </c>
      <c r="E1002" s="10">
        <f t="shared" si="284"/>
        <v>0</v>
      </c>
      <c r="F1002" s="10">
        <v>-5000</v>
      </c>
      <c r="G1002" s="10">
        <v>5000</v>
      </c>
      <c r="H1002" s="10"/>
      <c r="I1002" s="10"/>
      <c r="J1002" s="10">
        <f t="shared" si="280"/>
        <v>0</v>
      </c>
      <c r="K1002" s="10">
        <f t="shared" si="281"/>
        <v>0</v>
      </c>
    </row>
    <row r="1003" spans="1:11" x14ac:dyDescent="0.25">
      <c r="A1003" t="str">
        <f t="shared" si="279"/>
        <v>b</v>
      </c>
      <c r="B1003" s="8"/>
      <c r="C1003" s="9" t="s">
        <v>13</v>
      </c>
      <c r="D1003" s="43"/>
      <c r="E1003" s="10">
        <f t="shared" si="284"/>
        <v>0</v>
      </c>
      <c r="F1003" s="10"/>
      <c r="G1003" s="10"/>
      <c r="H1003" s="10"/>
      <c r="I1003" s="10"/>
      <c r="J1003" s="10">
        <f t="shared" si="280"/>
        <v>0</v>
      </c>
      <c r="K1003" s="10">
        <f t="shared" si="281"/>
        <v>0</v>
      </c>
    </row>
    <row r="1004" spans="1:11" x14ac:dyDescent="0.25">
      <c r="A1004" t="str">
        <f t="shared" si="279"/>
        <v>b</v>
      </c>
      <c r="B1004" s="8"/>
      <c r="C1004" s="9" t="s">
        <v>14</v>
      </c>
      <c r="D1004" s="43"/>
      <c r="E1004" s="10">
        <f t="shared" si="284"/>
        <v>0</v>
      </c>
      <c r="F1004" s="10"/>
      <c r="G1004" s="10"/>
      <c r="H1004" s="10"/>
      <c r="I1004" s="10"/>
      <c r="J1004" s="10">
        <f t="shared" si="280"/>
        <v>0</v>
      </c>
      <c r="K1004" s="10">
        <f t="shared" si="281"/>
        <v>0</v>
      </c>
    </row>
    <row r="1005" spans="1:11" x14ac:dyDescent="0.25">
      <c r="A1005" t="str">
        <f t="shared" si="279"/>
        <v>b</v>
      </c>
      <c r="B1005" s="8"/>
      <c r="C1005" s="9" t="s">
        <v>15</v>
      </c>
      <c r="D1005" s="43"/>
      <c r="E1005" s="10">
        <f t="shared" si="284"/>
        <v>0</v>
      </c>
      <c r="F1005" s="10"/>
      <c r="G1005" s="10"/>
      <c r="H1005" s="10"/>
      <c r="I1005" s="10"/>
      <c r="J1005" s="10">
        <f t="shared" si="280"/>
        <v>0</v>
      </c>
      <c r="K1005" s="10">
        <f t="shared" si="281"/>
        <v>0</v>
      </c>
    </row>
    <row r="1006" spans="1:11" ht="30" x14ac:dyDescent="0.25">
      <c r="A1006" t="str">
        <f t="shared" si="279"/>
        <v>a</v>
      </c>
      <c r="B1006" s="8"/>
      <c r="C1006" s="9" t="s">
        <v>16</v>
      </c>
      <c r="D1006" s="43" t="s">
        <v>363</v>
      </c>
      <c r="E1006" s="10">
        <f t="shared" si="284"/>
        <v>-335530</v>
      </c>
      <c r="F1006" s="10">
        <f>-71000-530+500000</f>
        <v>428470</v>
      </c>
      <c r="G1006" s="10">
        <f>-71000+1000000+1000000</f>
        <v>1929000</v>
      </c>
      <c r="H1006" s="10">
        <v>-71000</v>
      </c>
      <c r="I1006" s="10">
        <f>-71000-500000-51000-1000000-1000000</f>
        <v>-2622000</v>
      </c>
      <c r="J1006" s="10">
        <f t="shared" si="280"/>
        <v>2357470</v>
      </c>
      <c r="K1006" s="10">
        <f t="shared" si="281"/>
        <v>2286470</v>
      </c>
    </row>
    <row r="1007" spans="1:11" x14ac:dyDescent="0.25">
      <c r="A1007" t="str">
        <f t="shared" si="279"/>
        <v>b</v>
      </c>
      <c r="B1007" s="8"/>
      <c r="C1007" s="9" t="s">
        <v>17</v>
      </c>
      <c r="D1007" s="43"/>
      <c r="E1007" s="10">
        <f t="shared" si="284"/>
        <v>0</v>
      </c>
      <c r="F1007" s="10"/>
      <c r="G1007" s="10"/>
      <c r="H1007" s="10"/>
      <c r="I1007" s="10"/>
      <c r="J1007" s="10">
        <f t="shared" si="280"/>
        <v>0</v>
      </c>
      <c r="K1007" s="10">
        <f t="shared" si="281"/>
        <v>0</v>
      </c>
    </row>
    <row r="1008" spans="1:11" x14ac:dyDescent="0.25">
      <c r="A1008" t="str">
        <f t="shared" si="279"/>
        <v>b</v>
      </c>
      <c r="B1008" s="5"/>
      <c r="C1008" s="6" t="s">
        <v>18</v>
      </c>
      <c r="D1008" s="45"/>
      <c r="E1008" s="7">
        <f t="shared" si="284"/>
        <v>0</v>
      </c>
      <c r="F1008" s="7">
        <v>0</v>
      </c>
      <c r="G1008" s="7">
        <v>0</v>
      </c>
      <c r="H1008" s="7">
        <v>0</v>
      </c>
      <c r="I1008" s="7">
        <v>0</v>
      </c>
      <c r="J1008" s="7">
        <f t="shared" si="280"/>
        <v>0</v>
      </c>
      <c r="K1008" s="7">
        <f t="shared" si="281"/>
        <v>0</v>
      </c>
    </row>
    <row r="1009" spans="1:11" x14ac:dyDescent="0.25">
      <c r="A1009" t="str">
        <f t="shared" si="279"/>
        <v>b</v>
      </c>
      <c r="B1009" s="5"/>
      <c r="C1009" s="6" t="s">
        <v>19</v>
      </c>
      <c r="D1009" s="45"/>
      <c r="E1009" s="7">
        <f t="shared" si="284"/>
        <v>0</v>
      </c>
      <c r="F1009" s="7">
        <v>0</v>
      </c>
      <c r="G1009" s="7">
        <v>0</v>
      </c>
      <c r="H1009" s="7">
        <v>0</v>
      </c>
      <c r="I1009" s="7">
        <v>0</v>
      </c>
      <c r="J1009" s="7">
        <f t="shared" si="280"/>
        <v>0</v>
      </c>
      <c r="K1009" s="7">
        <f t="shared" si="281"/>
        <v>0</v>
      </c>
    </row>
    <row r="1010" spans="1:11" ht="15.75" thickBot="1" x14ac:dyDescent="0.3">
      <c r="A1010" t="str">
        <f t="shared" si="279"/>
        <v>a</v>
      </c>
      <c r="B1010" s="11"/>
      <c r="C1010" s="12" t="s">
        <v>20</v>
      </c>
      <c r="D1010" s="46" t="s">
        <v>286</v>
      </c>
      <c r="E1010" s="13">
        <f t="shared" si="284"/>
        <v>530</v>
      </c>
      <c r="F1010" s="13">
        <v>530</v>
      </c>
      <c r="G1010" s="13">
        <v>0</v>
      </c>
      <c r="H1010" s="13">
        <v>0</v>
      </c>
      <c r="I1010" s="13">
        <v>0</v>
      </c>
      <c r="J1010" s="13">
        <f t="shared" si="280"/>
        <v>530</v>
      </c>
      <c r="K1010" s="13">
        <f t="shared" si="281"/>
        <v>530</v>
      </c>
    </row>
    <row r="1011" spans="1:11" ht="31.5" thickTop="1" thickBot="1" x14ac:dyDescent="0.3">
      <c r="A1011" t="str">
        <f t="shared" si="279"/>
        <v>a</v>
      </c>
      <c r="B1011" s="3" t="s">
        <v>165</v>
      </c>
      <c r="C1011" s="14" t="s">
        <v>166</v>
      </c>
      <c r="D1011" s="44"/>
      <c r="E1011" s="4">
        <f t="shared" si="284"/>
        <v>0</v>
      </c>
      <c r="F1011" s="4">
        <f>SUM(F1012,F1020,F1021,F1022)</f>
        <v>-13000</v>
      </c>
      <c r="G1011" s="4">
        <f t="shared" ref="G1011:I1011" si="287">SUM(G1012,G1020,G1021,G1022)</f>
        <v>13000</v>
      </c>
      <c r="H1011" s="4">
        <f t="shared" si="287"/>
        <v>0</v>
      </c>
      <c r="I1011" s="4">
        <f t="shared" si="287"/>
        <v>0</v>
      </c>
      <c r="J1011" s="4">
        <f t="shared" si="280"/>
        <v>0</v>
      </c>
      <c r="K1011" s="4">
        <f t="shared" si="281"/>
        <v>0</v>
      </c>
    </row>
    <row r="1012" spans="1:11" ht="15.75" thickTop="1" x14ac:dyDescent="0.25">
      <c r="A1012" t="str">
        <f t="shared" si="279"/>
        <v>a</v>
      </c>
      <c r="B1012" s="5"/>
      <c r="C1012" s="6" t="s">
        <v>10</v>
      </c>
      <c r="D1012" s="45"/>
      <c r="E1012" s="7">
        <f t="shared" si="284"/>
        <v>0</v>
      </c>
      <c r="F1012" s="7">
        <f>SUM(F1013:F1019)</f>
        <v>-13000</v>
      </c>
      <c r="G1012" s="7">
        <f t="shared" ref="G1012:I1012" si="288">SUM(G1013:G1019)</f>
        <v>13000</v>
      </c>
      <c r="H1012" s="7">
        <f t="shared" si="288"/>
        <v>0</v>
      </c>
      <c r="I1012" s="7">
        <f t="shared" si="288"/>
        <v>0</v>
      </c>
      <c r="J1012" s="7">
        <f t="shared" si="280"/>
        <v>0</v>
      </c>
      <c r="K1012" s="7">
        <f t="shared" si="281"/>
        <v>0</v>
      </c>
    </row>
    <row r="1013" spans="1:11" x14ac:dyDescent="0.25">
      <c r="A1013" t="str">
        <f t="shared" si="279"/>
        <v>b</v>
      </c>
      <c r="B1013" s="8"/>
      <c r="C1013" s="9" t="s">
        <v>11</v>
      </c>
      <c r="D1013" s="43"/>
      <c r="E1013" s="10">
        <f t="shared" si="284"/>
        <v>0</v>
      </c>
      <c r="F1013" s="10"/>
      <c r="G1013" s="10"/>
      <c r="H1013" s="10"/>
      <c r="I1013" s="10"/>
      <c r="J1013" s="10">
        <f t="shared" si="280"/>
        <v>0</v>
      </c>
      <c r="K1013" s="10">
        <f t="shared" si="281"/>
        <v>0</v>
      </c>
    </row>
    <row r="1014" spans="1:11" x14ac:dyDescent="0.25">
      <c r="A1014" t="str">
        <f t="shared" si="279"/>
        <v>a</v>
      </c>
      <c r="B1014" s="8"/>
      <c r="C1014" s="9" t="s">
        <v>12</v>
      </c>
      <c r="D1014" s="43" t="s">
        <v>307</v>
      </c>
      <c r="E1014" s="10">
        <f t="shared" si="284"/>
        <v>0</v>
      </c>
      <c r="F1014" s="10">
        <v>-13000</v>
      </c>
      <c r="G1014" s="10">
        <v>13000</v>
      </c>
      <c r="H1014" s="10"/>
      <c r="I1014" s="10"/>
      <c r="J1014" s="10">
        <f t="shared" si="280"/>
        <v>0</v>
      </c>
      <c r="K1014" s="10">
        <f t="shared" si="281"/>
        <v>0</v>
      </c>
    </row>
    <row r="1015" spans="1:11" x14ac:dyDescent="0.25">
      <c r="A1015" t="str">
        <f t="shared" si="279"/>
        <v>b</v>
      </c>
      <c r="B1015" s="8"/>
      <c r="C1015" s="9" t="s">
        <v>13</v>
      </c>
      <c r="D1015" s="43"/>
      <c r="E1015" s="10">
        <f t="shared" si="284"/>
        <v>0</v>
      </c>
      <c r="F1015" s="10"/>
      <c r="G1015" s="10"/>
      <c r="H1015" s="10"/>
      <c r="I1015" s="10"/>
      <c r="J1015" s="10">
        <f t="shared" si="280"/>
        <v>0</v>
      </c>
      <c r="K1015" s="10">
        <f t="shared" si="281"/>
        <v>0</v>
      </c>
    </row>
    <row r="1016" spans="1:11" x14ac:dyDescent="0.25">
      <c r="A1016" t="str">
        <f t="shared" si="279"/>
        <v>b</v>
      </c>
      <c r="B1016" s="8"/>
      <c r="C1016" s="9" t="s">
        <v>14</v>
      </c>
      <c r="D1016" s="43"/>
      <c r="E1016" s="10">
        <f t="shared" si="284"/>
        <v>0</v>
      </c>
      <c r="F1016" s="10"/>
      <c r="G1016" s="10"/>
      <c r="H1016" s="10"/>
      <c r="I1016" s="10"/>
      <c r="J1016" s="10">
        <f t="shared" si="280"/>
        <v>0</v>
      </c>
      <c r="K1016" s="10">
        <f t="shared" si="281"/>
        <v>0</v>
      </c>
    </row>
    <row r="1017" spans="1:11" x14ac:dyDescent="0.25">
      <c r="A1017" t="str">
        <f t="shared" si="279"/>
        <v>b</v>
      </c>
      <c r="B1017" s="8"/>
      <c r="C1017" s="9" t="s">
        <v>15</v>
      </c>
      <c r="D1017" s="43"/>
      <c r="E1017" s="10">
        <f t="shared" si="284"/>
        <v>0</v>
      </c>
      <c r="F1017" s="10"/>
      <c r="G1017" s="10"/>
      <c r="H1017" s="10"/>
      <c r="I1017" s="10"/>
      <c r="J1017" s="10">
        <f t="shared" si="280"/>
        <v>0</v>
      </c>
      <c r="K1017" s="10">
        <f t="shared" si="281"/>
        <v>0</v>
      </c>
    </row>
    <row r="1018" spans="1:11" x14ac:dyDescent="0.25">
      <c r="A1018" t="str">
        <f t="shared" si="279"/>
        <v>b</v>
      </c>
      <c r="B1018" s="8"/>
      <c r="C1018" s="9" t="s">
        <v>16</v>
      </c>
      <c r="D1018" s="43"/>
      <c r="E1018" s="10">
        <f t="shared" si="284"/>
        <v>0</v>
      </c>
      <c r="F1018" s="10"/>
      <c r="G1018" s="10"/>
      <c r="H1018" s="10"/>
      <c r="I1018" s="10"/>
      <c r="J1018" s="10">
        <f t="shared" si="280"/>
        <v>0</v>
      </c>
      <c r="K1018" s="10">
        <f t="shared" si="281"/>
        <v>0</v>
      </c>
    </row>
    <row r="1019" spans="1:11" x14ac:dyDescent="0.25">
      <c r="A1019" t="str">
        <f t="shared" si="279"/>
        <v>b</v>
      </c>
      <c r="B1019" s="8"/>
      <c r="C1019" s="9" t="s">
        <v>17</v>
      </c>
      <c r="D1019" s="43"/>
      <c r="E1019" s="10">
        <f t="shared" si="284"/>
        <v>0</v>
      </c>
      <c r="F1019" s="10"/>
      <c r="G1019" s="10"/>
      <c r="H1019" s="10"/>
      <c r="I1019" s="10"/>
      <c r="J1019" s="10">
        <f t="shared" si="280"/>
        <v>0</v>
      </c>
      <c r="K1019" s="10">
        <f t="shared" si="281"/>
        <v>0</v>
      </c>
    </row>
    <row r="1020" spans="1:11" x14ac:dyDescent="0.25">
      <c r="A1020" t="str">
        <f t="shared" si="279"/>
        <v>b</v>
      </c>
      <c r="B1020" s="5"/>
      <c r="C1020" s="6" t="s">
        <v>18</v>
      </c>
      <c r="D1020" s="45"/>
      <c r="E1020" s="7">
        <f t="shared" si="284"/>
        <v>0</v>
      </c>
      <c r="F1020" s="7">
        <v>0</v>
      </c>
      <c r="G1020" s="7">
        <v>0</v>
      </c>
      <c r="H1020" s="7">
        <v>0</v>
      </c>
      <c r="I1020" s="7">
        <v>0</v>
      </c>
      <c r="J1020" s="7">
        <f t="shared" si="280"/>
        <v>0</v>
      </c>
      <c r="K1020" s="7">
        <f t="shared" si="281"/>
        <v>0</v>
      </c>
    </row>
    <row r="1021" spans="1:11" x14ac:dyDescent="0.25">
      <c r="A1021" t="str">
        <f t="shared" si="279"/>
        <v>b</v>
      </c>
      <c r="B1021" s="5"/>
      <c r="C1021" s="6" t="s">
        <v>19</v>
      </c>
      <c r="D1021" s="45"/>
      <c r="E1021" s="7">
        <f t="shared" si="284"/>
        <v>0</v>
      </c>
      <c r="F1021" s="7">
        <v>0</v>
      </c>
      <c r="G1021" s="7">
        <v>0</v>
      </c>
      <c r="H1021" s="7">
        <v>0</v>
      </c>
      <c r="I1021" s="7">
        <v>0</v>
      </c>
      <c r="J1021" s="7">
        <f t="shared" si="280"/>
        <v>0</v>
      </c>
      <c r="K1021" s="7">
        <f t="shared" si="281"/>
        <v>0</v>
      </c>
    </row>
    <row r="1022" spans="1:11" ht="15.75" thickBot="1" x14ac:dyDescent="0.3">
      <c r="A1022" t="str">
        <f t="shared" si="279"/>
        <v>b</v>
      </c>
      <c r="B1022" s="11"/>
      <c r="C1022" s="12" t="s">
        <v>20</v>
      </c>
      <c r="D1022" s="46"/>
      <c r="E1022" s="13">
        <f t="shared" si="284"/>
        <v>0</v>
      </c>
      <c r="F1022" s="13">
        <v>0</v>
      </c>
      <c r="G1022" s="13">
        <v>0</v>
      </c>
      <c r="H1022" s="13">
        <v>0</v>
      </c>
      <c r="I1022" s="13">
        <v>0</v>
      </c>
      <c r="J1022" s="13">
        <f t="shared" si="280"/>
        <v>0</v>
      </c>
      <c r="K1022" s="13">
        <f t="shared" si="281"/>
        <v>0</v>
      </c>
    </row>
    <row r="1023" spans="1:11" s="113" customFormat="1" ht="46.5" thickTop="1" thickBot="1" x14ac:dyDescent="0.3">
      <c r="A1023" s="113" t="str">
        <f t="shared" ref="A1023:A1034" si="289">IF(OR(E1023&lt;&gt;0,F1023&lt;&gt;0,G1023&lt;&gt;0,H1023&lt;&gt;0,I1023&lt;&gt;0,),"a","b")</f>
        <v>a</v>
      </c>
      <c r="B1023" s="111" t="s">
        <v>320</v>
      </c>
      <c r="C1023" s="112" t="s">
        <v>321</v>
      </c>
      <c r="D1023" s="115"/>
      <c r="E1023" s="114">
        <f t="shared" ref="E1023:E1034" si="290">SUM(F1023,G1023,H1023,I1023)</f>
        <v>3360000</v>
      </c>
      <c r="F1023" s="114">
        <f>SUM(F1024,F1032,F1033,F1034)</f>
        <v>0</v>
      </c>
      <c r="G1023" s="114">
        <f t="shared" ref="G1023:I1023" si="291">SUM(G1024,G1032,G1033,G1034)</f>
        <v>0</v>
      </c>
      <c r="H1023" s="114">
        <f t="shared" si="291"/>
        <v>1700000</v>
      </c>
      <c r="I1023" s="114">
        <f t="shared" si="291"/>
        <v>1660000</v>
      </c>
      <c r="J1023" s="114">
        <f t="shared" ref="J1023:J1034" si="292">SUM(F1023,G1023)</f>
        <v>0</v>
      </c>
      <c r="K1023" s="114">
        <f t="shared" ref="K1023:K1034" si="293">SUM(F1023,G1023,H1023)</f>
        <v>1700000</v>
      </c>
    </row>
    <row r="1024" spans="1:11" ht="15.75" thickTop="1" x14ac:dyDescent="0.25">
      <c r="A1024" t="str">
        <f t="shared" si="289"/>
        <v>a</v>
      </c>
      <c r="B1024" s="5"/>
      <c r="C1024" s="6" t="s">
        <v>10</v>
      </c>
      <c r="D1024" s="45"/>
      <c r="E1024" s="7">
        <f t="shared" si="290"/>
        <v>3360000</v>
      </c>
      <c r="F1024" s="7">
        <f>SUM(F1025:F1031)</f>
        <v>0</v>
      </c>
      <c r="G1024" s="7">
        <f t="shared" ref="G1024:I1024" si="294">SUM(G1025:G1031)</f>
        <v>0</v>
      </c>
      <c r="H1024" s="7">
        <f t="shared" si="294"/>
        <v>1700000</v>
      </c>
      <c r="I1024" s="7">
        <f t="shared" si="294"/>
        <v>1660000</v>
      </c>
      <c r="J1024" s="7">
        <f t="shared" si="292"/>
        <v>0</v>
      </c>
      <c r="K1024" s="7">
        <f t="shared" si="293"/>
        <v>1700000</v>
      </c>
    </row>
    <row r="1025" spans="1:11" x14ac:dyDescent="0.25">
      <c r="A1025" t="str">
        <f t="shared" si="289"/>
        <v>b</v>
      </c>
      <c r="B1025" s="8"/>
      <c r="C1025" s="9" t="s">
        <v>11</v>
      </c>
      <c r="D1025" s="43"/>
      <c r="E1025" s="10">
        <f t="shared" si="290"/>
        <v>0</v>
      </c>
      <c r="F1025" s="10"/>
      <c r="G1025" s="10"/>
      <c r="H1025" s="10"/>
      <c r="I1025" s="10"/>
      <c r="J1025" s="10">
        <f t="shared" si="292"/>
        <v>0</v>
      </c>
      <c r="K1025" s="10">
        <f t="shared" si="293"/>
        <v>0</v>
      </c>
    </row>
    <row r="1026" spans="1:11" x14ac:dyDescent="0.25">
      <c r="A1026" t="str">
        <f t="shared" si="289"/>
        <v>a</v>
      </c>
      <c r="B1026" s="8"/>
      <c r="C1026" s="9" t="s">
        <v>12</v>
      </c>
      <c r="D1026" s="43" t="s">
        <v>327</v>
      </c>
      <c r="E1026" s="10">
        <f t="shared" si="290"/>
        <v>450000</v>
      </c>
      <c r="F1026" s="10"/>
      <c r="G1026" s="10"/>
      <c r="H1026" s="10">
        <v>250000</v>
      </c>
      <c r="I1026" s="10">
        <v>200000</v>
      </c>
      <c r="J1026" s="10">
        <f t="shared" si="292"/>
        <v>0</v>
      </c>
      <c r="K1026" s="10">
        <f t="shared" si="293"/>
        <v>250000</v>
      </c>
    </row>
    <row r="1027" spans="1:11" x14ac:dyDescent="0.25">
      <c r="A1027" t="str">
        <f t="shared" si="289"/>
        <v>b</v>
      </c>
      <c r="B1027" s="8"/>
      <c r="C1027" s="9" t="s">
        <v>13</v>
      </c>
      <c r="D1027" s="43"/>
      <c r="E1027" s="10">
        <f t="shared" si="290"/>
        <v>0</v>
      </c>
      <c r="F1027" s="10"/>
      <c r="G1027" s="10"/>
      <c r="H1027" s="10"/>
      <c r="I1027" s="10"/>
      <c r="J1027" s="10">
        <f t="shared" si="292"/>
        <v>0</v>
      </c>
      <c r="K1027" s="10">
        <f t="shared" si="293"/>
        <v>0</v>
      </c>
    </row>
    <row r="1028" spans="1:11" x14ac:dyDescent="0.25">
      <c r="A1028" t="str">
        <f t="shared" si="289"/>
        <v>b</v>
      </c>
      <c r="B1028" s="8"/>
      <c r="C1028" s="9" t="s">
        <v>14</v>
      </c>
      <c r="D1028" s="43"/>
      <c r="E1028" s="10">
        <f t="shared" si="290"/>
        <v>0</v>
      </c>
      <c r="F1028" s="10"/>
      <c r="G1028" s="10"/>
      <c r="H1028" s="10"/>
      <c r="I1028" s="10"/>
      <c r="J1028" s="10">
        <f t="shared" si="292"/>
        <v>0</v>
      </c>
      <c r="K1028" s="10">
        <f t="shared" si="293"/>
        <v>0</v>
      </c>
    </row>
    <row r="1029" spans="1:11" x14ac:dyDescent="0.25">
      <c r="A1029" t="str">
        <f t="shared" si="289"/>
        <v>b</v>
      </c>
      <c r="B1029" s="8"/>
      <c r="C1029" s="9" t="s">
        <v>15</v>
      </c>
      <c r="D1029" s="43"/>
      <c r="E1029" s="10">
        <f t="shared" si="290"/>
        <v>0</v>
      </c>
      <c r="F1029" s="10"/>
      <c r="G1029" s="10"/>
      <c r="H1029" s="10"/>
      <c r="I1029" s="10"/>
      <c r="J1029" s="10">
        <f t="shared" si="292"/>
        <v>0</v>
      </c>
      <c r="K1029" s="10">
        <f t="shared" si="293"/>
        <v>0</v>
      </c>
    </row>
    <row r="1030" spans="1:11" x14ac:dyDescent="0.25">
      <c r="A1030" t="str">
        <f t="shared" si="289"/>
        <v>a</v>
      </c>
      <c r="B1030" s="8"/>
      <c r="C1030" s="9" t="s">
        <v>16</v>
      </c>
      <c r="D1030" s="43" t="s">
        <v>327</v>
      </c>
      <c r="E1030" s="10">
        <f t="shared" si="290"/>
        <v>2910000</v>
      </c>
      <c r="F1030" s="10"/>
      <c r="G1030" s="10"/>
      <c r="H1030" s="10">
        <v>1450000</v>
      </c>
      <c r="I1030" s="10">
        <v>1460000</v>
      </c>
      <c r="J1030" s="10">
        <f t="shared" si="292"/>
        <v>0</v>
      </c>
      <c r="K1030" s="10">
        <f t="shared" si="293"/>
        <v>1450000</v>
      </c>
    </row>
    <row r="1031" spans="1:11" x14ac:dyDescent="0.25">
      <c r="A1031" t="str">
        <f t="shared" si="289"/>
        <v>b</v>
      </c>
      <c r="B1031" s="8"/>
      <c r="C1031" s="9" t="s">
        <v>17</v>
      </c>
      <c r="D1031" s="43"/>
      <c r="E1031" s="10">
        <f t="shared" si="290"/>
        <v>0</v>
      </c>
      <c r="F1031" s="10"/>
      <c r="G1031" s="10"/>
      <c r="H1031" s="10"/>
      <c r="I1031" s="10"/>
      <c r="J1031" s="10">
        <f t="shared" si="292"/>
        <v>0</v>
      </c>
      <c r="K1031" s="10">
        <f t="shared" si="293"/>
        <v>0</v>
      </c>
    </row>
    <row r="1032" spans="1:11" x14ac:dyDescent="0.25">
      <c r="A1032" t="str">
        <f t="shared" si="289"/>
        <v>b</v>
      </c>
      <c r="B1032" s="5"/>
      <c r="C1032" s="6" t="s">
        <v>18</v>
      </c>
      <c r="D1032" s="45"/>
      <c r="E1032" s="7">
        <f t="shared" si="290"/>
        <v>0</v>
      </c>
      <c r="F1032" s="7">
        <v>0</v>
      </c>
      <c r="G1032" s="7">
        <v>0</v>
      </c>
      <c r="H1032" s="7">
        <v>0</v>
      </c>
      <c r="I1032" s="7">
        <v>0</v>
      </c>
      <c r="J1032" s="7">
        <f t="shared" si="292"/>
        <v>0</v>
      </c>
      <c r="K1032" s="7">
        <f t="shared" si="293"/>
        <v>0</v>
      </c>
    </row>
    <row r="1033" spans="1:11" x14ac:dyDescent="0.25">
      <c r="A1033" t="str">
        <f t="shared" si="289"/>
        <v>b</v>
      </c>
      <c r="B1033" s="5"/>
      <c r="C1033" s="6" t="s">
        <v>19</v>
      </c>
      <c r="D1033" s="45"/>
      <c r="E1033" s="7">
        <f t="shared" si="290"/>
        <v>0</v>
      </c>
      <c r="F1033" s="7">
        <v>0</v>
      </c>
      <c r="G1033" s="7">
        <v>0</v>
      </c>
      <c r="H1033" s="7">
        <v>0</v>
      </c>
      <c r="I1033" s="7">
        <v>0</v>
      </c>
      <c r="J1033" s="7">
        <f t="shared" si="292"/>
        <v>0</v>
      </c>
      <c r="K1033" s="7">
        <f t="shared" si="293"/>
        <v>0</v>
      </c>
    </row>
    <row r="1034" spans="1:11" ht="15.75" thickBot="1" x14ac:dyDescent="0.3">
      <c r="A1034" t="str">
        <f t="shared" si="289"/>
        <v>b</v>
      </c>
      <c r="B1034" s="11"/>
      <c r="C1034" s="12" t="s">
        <v>20</v>
      </c>
      <c r="D1034" s="46"/>
      <c r="E1034" s="13">
        <f t="shared" si="290"/>
        <v>0</v>
      </c>
      <c r="F1034" s="13">
        <v>0</v>
      </c>
      <c r="G1034" s="13">
        <v>0</v>
      </c>
      <c r="H1034" s="13">
        <v>0</v>
      </c>
      <c r="I1034" s="13">
        <v>0</v>
      </c>
      <c r="J1034" s="13">
        <f t="shared" si="292"/>
        <v>0</v>
      </c>
      <c r="K1034" s="13">
        <f t="shared" si="293"/>
        <v>0</v>
      </c>
    </row>
    <row r="1035" spans="1:11" ht="32.25" customHeight="1" thickTop="1" thickBot="1" x14ac:dyDescent="0.3">
      <c r="A1035" t="str">
        <f t="shared" si="279"/>
        <v>a</v>
      </c>
      <c r="B1035" s="16" t="s">
        <v>167</v>
      </c>
      <c r="C1035" s="4" t="s">
        <v>168</v>
      </c>
      <c r="D1035" s="44"/>
      <c r="E1035" s="4">
        <f t="shared" ref="E1035:E1083" si="295">SUM(F1035,G1035,H1035,I1035)</f>
        <v>0</v>
      </c>
      <c r="F1035" s="4">
        <f>SUM(F1047)</f>
        <v>-71000</v>
      </c>
      <c r="G1035" s="4">
        <f t="shared" ref="G1035:I1035" si="296">SUM(G1047)</f>
        <v>-85000</v>
      </c>
      <c r="H1035" s="4">
        <f t="shared" si="296"/>
        <v>71000</v>
      </c>
      <c r="I1035" s="4">
        <f t="shared" si="296"/>
        <v>85000</v>
      </c>
      <c r="J1035" s="4">
        <f t="shared" si="280"/>
        <v>-156000</v>
      </c>
      <c r="K1035" s="4">
        <f t="shared" si="281"/>
        <v>-85000</v>
      </c>
    </row>
    <row r="1036" spans="1:11" ht="15.75" thickTop="1" x14ac:dyDescent="0.25">
      <c r="A1036" t="str">
        <f t="shared" si="279"/>
        <v>a</v>
      </c>
      <c r="B1036" s="5"/>
      <c r="C1036" s="6" t="s">
        <v>10</v>
      </c>
      <c r="D1036" s="45"/>
      <c r="E1036" s="7">
        <f t="shared" si="295"/>
        <v>-4400</v>
      </c>
      <c r="F1036" s="7">
        <f t="shared" ref="F1036:I1046" si="297">SUM(F1048)</f>
        <v>-75400</v>
      </c>
      <c r="G1036" s="7">
        <f t="shared" si="297"/>
        <v>-85000</v>
      </c>
      <c r="H1036" s="7">
        <f t="shared" si="297"/>
        <v>71000</v>
      </c>
      <c r="I1036" s="7">
        <f t="shared" si="297"/>
        <v>85000</v>
      </c>
      <c r="J1036" s="7">
        <f t="shared" si="280"/>
        <v>-160400</v>
      </c>
      <c r="K1036" s="7">
        <f t="shared" si="281"/>
        <v>-89400</v>
      </c>
    </row>
    <row r="1037" spans="1:11" x14ac:dyDescent="0.25">
      <c r="A1037" t="str">
        <f t="shared" si="279"/>
        <v>b</v>
      </c>
      <c r="B1037" s="8"/>
      <c r="C1037" s="9" t="s">
        <v>11</v>
      </c>
      <c r="D1037" s="43"/>
      <c r="E1037" s="10">
        <f t="shared" si="295"/>
        <v>0</v>
      </c>
      <c r="F1037" s="10">
        <f t="shared" si="297"/>
        <v>0</v>
      </c>
      <c r="G1037" s="10">
        <f t="shared" si="297"/>
        <v>0</v>
      </c>
      <c r="H1037" s="10">
        <f t="shared" si="297"/>
        <v>0</v>
      </c>
      <c r="I1037" s="10">
        <f t="shared" si="297"/>
        <v>0</v>
      </c>
      <c r="J1037" s="10">
        <f t="shared" si="280"/>
        <v>0</v>
      </c>
      <c r="K1037" s="10">
        <f t="shared" si="281"/>
        <v>0</v>
      </c>
    </row>
    <row r="1038" spans="1:11" x14ac:dyDescent="0.25">
      <c r="A1038" t="str">
        <f t="shared" si="279"/>
        <v>a</v>
      </c>
      <c r="B1038" s="8"/>
      <c r="C1038" s="9" t="s">
        <v>12</v>
      </c>
      <c r="D1038" s="43"/>
      <c r="E1038" s="10">
        <f t="shared" si="295"/>
        <v>-24400</v>
      </c>
      <c r="F1038" s="10">
        <f t="shared" si="297"/>
        <v>-85400</v>
      </c>
      <c r="G1038" s="10">
        <f t="shared" si="297"/>
        <v>-95000</v>
      </c>
      <c r="H1038" s="10">
        <f t="shared" si="297"/>
        <v>71000</v>
      </c>
      <c r="I1038" s="10">
        <f t="shared" si="297"/>
        <v>85000</v>
      </c>
      <c r="J1038" s="10">
        <f t="shared" si="280"/>
        <v>-180400</v>
      </c>
      <c r="K1038" s="10">
        <f t="shared" si="281"/>
        <v>-109400</v>
      </c>
    </row>
    <row r="1039" spans="1:11" x14ac:dyDescent="0.25">
      <c r="A1039" t="str">
        <f t="shared" si="279"/>
        <v>b</v>
      </c>
      <c r="B1039" s="8"/>
      <c r="C1039" s="9" t="s">
        <v>13</v>
      </c>
      <c r="D1039" s="43"/>
      <c r="E1039" s="10">
        <f t="shared" si="295"/>
        <v>0</v>
      </c>
      <c r="F1039" s="10">
        <f t="shared" si="297"/>
        <v>0</v>
      </c>
      <c r="G1039" s="10">
        <f t="shared" si="297"/>
        <v>0</v>
      </c>
      <c r="H1039" s="10">
        <f t="shared" si="297"/>
        <v>0</v>
      </c>
      <c r="I1039" s="10">
        <f t="shared" si="297"/>
        <v>0</v>
      </c>
      <c r="J1039" s="10">
        <f t="shared" si="280"/>
        <v>0</v>
      </c>
      <c r="K1039" s="10">
        <f t="shared" si="281"/>
        <v>0</v>
      </c>
    </row>
    <row r="1040" spans="1:11" x14ac:dyDescent="0.25">
      <c r="A1040" t="str">
        <f t="shared" si="279"/>
        <v>b</v>
      </c>
      <c r="B1040" s="8"/>
      <c r="C1040" s="9" t="s">
        <v>14</v>
      </c>
      <c r="D1040" s="43"/>
      <c r="E1040" s="10">
        <f t="shared" si="295"/>
        <v>0</v>
      </c>
      <c r="F1040" s="10">
        <f t="shared" si="297"/>
        <v>0</v>
      </c>
      <c r="G1040" s="10">
        <f t="shared" si="297"/>
        <v>0</v>
      </c>
      <c r="H1040" s="10">
        <f t="shared" si="297"/>
        <v>0</v>
      </c>
      <c r="I1040" s="10">
        <f t="shared" si="297"/>
        <v>0</v>
      </c>
      <c r="J1040" s="10">
        <f t="shared" si="280"/>
        <v>0</v>
      </c>
      <c r="K1040" s="10">
        <f t="shared" si="281"/>
        <v>0</v>
      </c>
    </row>
    <row r="1041" spans="1:11" x14ac:dyDescent="0.25">
      <c r="A1041" t="str">
        <f t="shared" si="279"/>
        <v>b</v>
      </c>
      <c r="B1041" s="8"/>
      <c r="C1041" s="9" t="s">
        <v>15</v>
      </c>
      <c r="D1041" s="43"/>
      <c r="E1041" s="10">
        <f t="shared" si="295"/>
        <v>0</v>
      </c>
      <c r="F1041" s="10">
        <f t="shared" si="297"/>
        <v>0</v>
      </c>
      <c r="G1041" s="10">
        <f t="shared" si="297"/>
        <v>0</v>
      </c>
      <c r="H1041" s="10">
        <f t="shared" si="297"/>
        <v>0</v>
      </c>
      <c r="I1041" s="10">
        <f t="shared" si="297"/>
        <v>0</v>
      </c>
      <c r="J1041" s="10">
        <f t="shared" si="280"/>
        <v>0</v>
      </c>
      <c r="K1041" s="10">
        <f t="shared" si="281"/>
        <v>0</v>
      </c>
    </row>
    <row r="1042" spans="1:11" x14ac:dyDescent="0.25">
      <c r="A1042" t="str">
        <f t="shared" si="279"/>
        <v>b</v>
      </c>
      <c r="B1042" s="8"/>
      <c r="C1042" s="9" t="s">
        <v>16</v>
      </c>
      <c r="D1042" s="43"/>
      <c r="E1042" s="10">
        <f t="shared" si="295"/>
        <v>0</v>
      </c>
      <c r="F1042" s="10">
        <f t="shared" si="297"/>
        <v>0</v>
      </c>
      <c r="G1042" s="10">
        <f t="shared" si="297"/>
        <v>0</v>
      </c>
      <c r="H1042" s="10">
        <f t="shared" si="297"/>
        <v>0</v>
      </c>
      <c r="I1042" s="10">
        <f t="shared" si="297"/>
        <v>0</v>
      </c>
      <c r="J1042" s="10">
        <f t="shared" si="280"/>
        <v>0</v>
      </c>
      <c r="K1042" s="10">
        <f t="shared" si="281"/>
        <v>0</v>
      </c>
    </row>
    <row r="1043" spans="1:11" x14ac:dyDescent="0.25">
      <c r="A1043" t="str">
        <f t="shared" si="279"/>
        <v>a</v>
      </c>
      <c r="B1043" s="8"/>
      <c r="C1043" s="9" t="s">
        <v>17</v>
      </c>
      <c r="D1043" s="43"/>
      <c r="E1043" s="10">
        <f t="shared" si="295"/>
        <v>20000</v>
      </c>
      <c r="F1043" s="10">
        <f t="shared" si="297"/>
        <v>10000</v>
      </c>
      <c r="G1043" s="10">
        <f t="shared" si="297"/>
        <v>10000</v>
      </c>
      <c r="H1043" s="10">
        <f t="shared" si="297"/>
        <v>0</v>
      </c>
      <c r="I1043" s="10">
        <f t="shared" si="297"/>
        <v>0</v>
      </c>
      <c r="J1043" s="10">
        <f t="shared" si="280"/>
        <v>20000</v>
      </c>
      <c r="K1043" s="10">
        <f t="shared" si="281"/>
        <v>20000</v>
      </c>
    </row>
    <row r="1044" spans="1:11" x14ac:dyDescent="0.25">
      <c r="A1044" t="str">
        <f t="shared" si="279"/>
        <v>b</v>
      </c>
      <c r="B1044" s="5"/>
      <c r="C1044" s="6" t="s">
        <v>18</v>
      </c>
      <c r="D1044" s="45"/>
      <c r="E1044" s="7">
        <f t="shared" si="295"/>
        <v>0</v>
      </c>
      <c r="F1044" s="7">
        <f t="shared" si="297"/>
        <v>0</v>
      </c>
      <c r="G1044" s="7">
        <f t="shared" si="297"/>
        <v>0</v>
      </c>
      <c r="H1044" s="7">
        <f t="shared" si="297"/>
        <v>0</v>
      </c>
      <c r="I1044" s="7">
        <f t="shared" si="297"/>
        <v>0</v>
      </c>
      <c r="J1044" s="7">
        <f t="shared" si="280"/>
        <v>0</v>
      </c>
      <c r="K1044" s="7">
        <f t="shared" si="281"/>
        <v>0</v>
      </c>
    </row>
    <row r="1045" spans="1:11" x14ac:dyDescent="0.25">
      <c r="A1045" t="str">
        <f t="shared" si="279"/>
        <v>b</v>
      </c>
      <c r="B1045" s="5"/>
      <c r="C1045" s="6" t="s">
        <v>19</v>
      </c>
      <c r="D1045" s="45"/>
      <c r="E1045" s="7">
        <f t="shared" si="295"/>
        <v>0</v>
      </c>
      <c r="F1045" s="7">
        <f t="shared" si="297"/>
        <v>0</v>
      </c>
      <c r="G1045" s="7">
        <f t="shared" si="297"/>
        <v>0</v>
      </c>
      <c r="H1045" s="7">
        <f t="shared" si="297"/>
        <v>0</v>
      </c>
      <c r="I1045" s="7">
        <f t="shared" si="297"/>
        <v>0</v>
      </c>
      <c r="J1045" s="7">
        <f t="shared" si="280"/>
        <v>0</v>
      </c>
      <c r="K1045" s="7">
        <f t="shared" si="281"/>
        <v>0</v>
      </c>
    </row>
    <row r="1046" spans="1:11" ht="15.75" thickBot="1" x14ac:dyDescent="0.3">
      <c r="A1046" t="str">
        <f t="shared" si="279"/>
        <v>a</v>
      </c>
      <c r="B1046" s="11"/>
      <c r="C1046" s="12" t="s">
        <v>20</v>
      </c>
      <c r="D1046" s="46"/>
      <c r="E1046" s="13">
        <f t="shared" si="295"/>
        <v>4400</v>
      </c>
      <c r="F1046" s="13">
        <f t="shared" si="297"/>
        <v>4400</v>
      </c>
      <c r="G1046" s="13">
        <f t="shared" si="297"/>
        <v>0</v>
      </c>
      <c r="H1046" s="13">
        <f t="shared" si="297"/>
        <v>0</v>
      </c>
      <c r="I1046" s="13">
        <f t="shared" si="297"/>
        <v>0</v>
      </c>
      <c r="J1046" s="13">
        <f t="shared" si="280"/>
        <v>4400</v>
      </c>
      <c r="K1046" s="13">
        <f t="shared" si="281"/>
        <v>4400</v>
      </c>
    </row>
    <row r="1047" spans="1:11" ht="31.5" thickTop="1" thickBot="1" x14ac:dyDescent="0.3">
      <c r="A1047" t="str">
        <f t="shared" si="279"/>
        <v>a</v>
      </c>
      <c r="B1047" s="3" t="s">
        <v>318</v>
      </c>
      <c r="C1047" s="4" t="s">
        <v>168</v>
      </c>
      <c r="D1047" s="44"/>
      <c r="E1047" s="4">
        <f t="shared" si="295"/>
        <v>0</v>
      </c>
      <c r="F1047" s="4">
        <f>SUM(F1048,F1056,F1057,F1058)</f>
        <v>-71000</v>
      </c>
      <c r="G1047" s="4">
        <f t="shared" ref="G1047:I1047" si="298">SUM(G1048,G1056,G1057,G1058)</f>
        <v>-85000</v>
      </c>
      <c r="H1047" s="4">
        <f t="shared" si="298"/>
        <v>71000</v>
      </c>
      <c r="I1047" s="4">
        <f t="shared" si="298"/>
        <v>85000</v>
      </c>
      <c r="J1047" s="4">
        <f t="shared" si="280"/>
        <v>-156000</v>
      </c>
      <c r="K1047" s="4">
        <f t="shared" si="281"/>
        <v>-85000</v>
      </c>
    </row>
    <row r="1048" spans="1:11" ht="15.75" thickTop="1" x14ac:dyDescent="0.25">
      <c r="A1048" t="str">
        <f t="shared" si="279"/>
        <v>a</v>
      </c>
      <c r="B1048" s="5"/>
      <c r="C1048" s="6" t="s">
        <v>10</v>
      </c>
      <c r="D1048" s="45"/>
      <c r="E1048" s="7">
        <f t="shared" si="295"/>
        <v>-4400</v>
      </c>
      <c r="F1048" s="7">
        <f>SUM(F1049:F1055)</f>
        <v>-75400</v>
      </c>
      <c r="G1048" s="7">
        <f t="shared" ref="G1048:I1048" si="299">SUM(G1049:G1055)</f>
        <v>-85000</v>
      </c>
      <c r="H1048" s="7">
        <f t="shared" si="299"/>
        <v>71000</v>
      </c>
      <c r="I1048" s="7">
        <f t="shared" si="299"/>
        <v>85000</v>
      </c>
      <c r="J1048" s="7">
        <f t="shared" si="280"/>
        <v>-160400</v>
      </c>
      <c r="K1048" s="7">
        <f t="shared" si="281"/>
        <v>-89400</v>
      </c>
    </row>
    <row r="1049" spans="1:11" x14ac:dyDescent="0.25">
      <c r="A1049" t="str">
        <f t="shared" si="279"/>
        <v>b</v>
      </c>
      <c r="B1049" s="8"/>
      <c r="C1049" s="9" t="s">
        <v>11</v>
      </c>
      <c r="D1049" s="43"/>
      <c r="E1049" s="10">
        <f t="shared" si="295"/>
        <v>0</v>
      </c>
      <c r="F1049" s="10"/>
      <c r="G1049" s="10"/>
      <c r="H1049" s="10"/>
      <c r="I1049" s="10"/>
      <c r="J1049" s="10">
        <f t="shared" si="280"/>
        <v>0</v>
      </c>
      <c r="K1049" s="10">
        <f t="shared" si="281"/>
        <v>0</v>
      </c>
    </row>
    <row r="1050" spans="1:11" x14ac:dyDescent="0.25">
      <c r="A1050" t="str">
        <f t="shared" si="279"/>
        <v>a</v>
      </c>
      <c r="B1050" s="8"/>
      <c r="C1050" s="9" t="s">
        <v>12</v>
      </c>
      <c r="D1050" s="43" t="s">
        <v>370</v>
      </c>
      <c r="E1050" s="10">
        <f t="shared" si="295"/>
        <v>-24400</v>
      </c>
      <c r="F1050" s="10">
        <f>-75400-10000</f>
        <v>-85400</v>
      </c>
      <c r="G1050" s="10">
        <f>-10000-85000</f>
        <v>-95000</v>
      </c>
      <c r="H1050" s="10">
        <v>71000</v>
      </c>
      <c r="I1050" s="10">
        <v>85000</v>
      </c>
      <c r="J1050" s="10">
        <f t="shared" si="280"/>
        <v>-180400</v>
      </c>
      <c r="K1050" s="10">
        <f t="shared" si="281"/>
        <v>-109400</v>
      </c>
    </row>
    <row r="1051" spans="1:11" x14ac:dyDescent="0.25">
      <c r="A1051" t="str">
        <f t="shared" si="279"/>
        <v>b</v>
      </c>
      <c r="B1051" s="8"/>
      <c r="C1051" s="9" t="s">
        <v>13</v>
      </c>
      <c r="D1051" s="43"/>
      <c r="E1051" s="10">
        <f t="shared" si="295"/>
        <v>0</v>
      </c>
      <c r="F1051" s="10"/>
      <c r="G1051" s="10"/>
      <c r="H1051" s="10"/>
      <c r="I1051" s="10"/>
      <c r="J1051" s="10">
        <f t="shared" si="280"/>
        <v>0</v>
      </c>
      <c r="K1051" s="10">
        <f t="shared" si="281"/>
        <v>0</v>
      </c>
    </row>
    <row r="1052" spans="1:11" x14ac:dyDescent="0.25">
      <c r="A1052" t="str">
        <f t="shared" si="279"/>
        <v>b</v>
      </c>
      <c r="B1052" s="8"/>
      <c r="C1052" s="9" t="s">
        <v>14</v>
      </c>
      <c r="D1052" s="43"/>
      <c r="E1052" s="10">
        <f t="shared" si="295"/>
        <v>0</v>
      </c>
      <c r="F1052" s="10"/>
      <c r="G1052" s="10"/>
      <c r="H1052" s="10"/>
      <c r="I1052" s="10"/>
      <c r="J1052" s="10">
        <f t="shared" si="280"/>
        <v>0</v>
      </c>
      <c r="K1052" s="10">
        <f t="shared" si="281"/>
        <v>0</v>
      </c>
    </row>
    <row r="1053" spans="1:11" x14ac:dyDescent="0.25">
      <c r="A1053" t="str">
        <f t="shared" si="279"/>
        <v>b</v>
      </c>
      <c r="B1053" s="8"/>
      <c r="C1053" s="9" t="s">
        <v>15</v>
      </c>
      <c r="D1053" s="43"/>
      <c r="E1053" s="10">
        <f t="shared" si="295"/>
        <v>0</v>
      </c>
      <c r="F1053" s="10"/>
      <c r="G1053" s="10"/>
      <c r="H1053" s="10"/>
      <c r="I1053" s="10"/>
      <c r="J1053" s="10">
        <f t="shared" si="280"/>
        <v>0</v>
      </c>
      <c r="K1053" s="10">
        <f t="shared" si="281"/>
        <v>0</v>
      </c>
    </row>
    <row r="1054" spans="1:11" x14ac:dyDescent="0.25">
      <c r="A1054" t="str">
        <f t="shared" si="279"/>
        <v>b</v>
      </c>
      <c r="B1054" s="8"/>
      <c r="C1054" s="9" t="s">
        <v>16</v>
      </c>
      <c r="D1054" s="43"/>
      <c r="E1054" s="10">
        <f t="shared" si="295"/>
        <v>0</v>
      </c>
      <c r="F1054" s="10"/>
      <c r="G1054" s="10"/>
      <c r="H1054" s="10"/>
      <c r="I1054" s="10"/>
      <c r="J1054" s="10">
        <f t="shared" si="280"/>
        <v>0</v>
      </c>
      <c r="K1054" s="10">
        <f t="shared" si="281"/>
        <v>0</v>
      </c>
    </row>
    <row r="1055" spans="1:11" x14ac:dyDescent="0.25">
      <c r="A1055" t="str">
        <f t="shared" si="279"/>
        <v>a</v>
      </c>
      <c r="B1055" s="8"/>
      <c r="C1055" s="9" t="s">
        <v>17</v>
      </c>
      <c r="D1055" s="43" t="s">
        <v>331</v>
      </c>
      <c r="E1055" s="10">
        <f t="shared" si="295"/>
        <v>20000</v>
      </c>
      <c r="F1055" s="10">
        <v>10000</v>
      </c>
      <c r="G1055" s="10">
        <v>10000</v>
      </c>
      <c r="H1055" s="10"/>
      <c r="I1055" s="10"/>
      <c r="J1055" s="10">
        <f t="shared" si="280"/>
        <v>20000</v>
      </c>
      <c r="K1055" s="10">
        <f t="shared" si="281"/>
        <v>20000</v>
      </c>
    </row>
    <row r="1056" spans="1:11" x14ac:dyDescent="0.25">
      <c r="A1056" t="str">
        <f t="shared" si="279"/>
        <v>b</v>
      </c>
      <c r="B1056" s="5"/>
      <c r="C1056" s="6" t="s">
        <v>18</v>
      </c>
      <c r="D1056" s="45"/>
      <c r="E1056" s="7">
        <f t="shared" si="295"/>
        <v>0</v>
      </c>
      <c r="F1056" s="7">
        <v>0</v>
      </c>
      <c r="G1056" s="7">
        <v>0</v>
      </c>
      <c r="H1056" s="7">
        <v>0</v>
      </c>
      <c r="I1056" s="7">
        <v>0</v>
      </c>
      <c r="J1056" s="7">
        <f t="shared" si="280"/>
        <v>0</v>
      </c>
      <c r="K1056" s="7">
        <f t="shared" si="281"/>
        <v>0</v>
      </c>
    </row>
    <row r="1057" spans="1:11" x14ac:dyDescent="0.25">
      <c r="A1057" t="str">
        <f t="shared" si="279"/>
        <v>b</v>
      </c>
      <c r="B1057" s="5"/>
      <c r="C1057" s="6" t="s">
        <v>19</v>
      </c>
      <c r="D1057" s="45"/>
      <c r="E1057" s="7">
        <f t="shared" si="295"/>
        <v>0</v>
      </c>
      <c r="F1057" s="7">
        <v>0</v>
      </c>
      <c r="G1057" s="7">
        <v>0</v>
      </c>
      <c r="H1057" s="7">
        <v>0</v>
      </c>
      <c r="I1057" s="7">
        <v>0</v>
      </c>
      <c r="J1057" s="7">
        <f t="shared" si="280"/>
        <v>0</v>
      </c>
      <c r="K1057" s="7">
        <f t="shared" si="281"/>
        <v>0</v>
      </c>
    </row>
    <row r="1058" spans="1:11" ht="15.75" thickBot="1" x14ac:dyDescent="0.3">
      <c r="A1058" t="str">
        <f t="shared" si="279"/>
        <v>a</v>
      </c>
      <c r="B1058" s="11"/>
      <c r="C1058" s="12" t="s">
        <v>20</v>
      </c>
      <c r="D1058" s="46" t="s">
        <v>298</v>
      </c>
      <c r="E1058" s="13">
        <f t="shared" si="295"/>
        <v>4400</v>
      </c>
      <c r="F1058" s="13">
        <v>4400</v>
      </c>
      <c r="G1058" s="13">
        <v>0</v>
      </c>
      <c r="H1058" s="13">
        <v>0</v>
      </c>
      <c r="I1058" s="13">
        <v>0</v>
      </c>
      <c r="J1058" s="13">
        <f t="shared" si="280"/>
        <v>4400</v>
      </c>
      <c r="K1058" s="13">
        <f t="shared" si="281"/>
        <v>4400</v>
      </c>
    </row>
    <row r="1059" spans="1:11" ht="31.5" thickTop="1" thickBot="1" x14ac:dyDescent="0.3">
      <c r="A1059" t="str">
        <f t="shared" si="279"/>
        <v>a</v>
      </c>
      <c r="B1059" s="3" t="s">
        <v>319</v>
      </c>
      <c r="C1059" s="14" t="s">
        <v>235</v>
      </c>
      <c r="D1059" s="44"/>
      <c r="E1059" s="4">
        <f t="shared" si="295"/>
        <v>37230</v>
      </c>
      <c r="F1059" s="4">
        <f>SUM(F1060,F1068,F1069,F1070)</f>
        <v>0</v>
      </c>
      <c r="G1059" s="4">
        <f t="shared" ref="G1059:I1059" si="300">SUM(G1060,G1068,G1069,G1070)</f>
        <v>37230</v>
      </c>
      <c r="H1059" s="4">
        <f t="shared" si="300"/>
        <v>0</v>
      </c>
      <c r="I1059" s="4">
        <f t="shared" si="300"/>
        <v>0</v>
      </c>
      <c r="J1059" s="4">
        <f t="shared" ref="J1059:J1070" si="301">SUM(F1059,G1059)</f>
        <v>37230</v>
      </c>
      <c r="K1059" s="4">
        <f t="shared" ref="K1059:K1070" si="302">SUM(F1059,G1059,H1059)</f>
        <v>37230</v>
      </c>
    </row>
    <row r="1060" spans="1:11" ht="15.75" thickTop="1" x14ac:dyDescent="0.25">
      <c r="A1060" t="str">
        <f t="shared" si="279"/>
        <v>b</v>
      </c>
      <c r="B1060" s="5"/>
      <c r="C1060" s="6" t="s">
        <v>10</v>
      </c>
      <c r="D1060" s="45"/>
      <c r="E1060" s="7">
        <f t="shared" si="295"/>
        <v>0</v>
      </c>
      <c r="F1060" s="7">
        <f>SUM(F1061:F1067)</f>
        <v>0</v>
      </c>
      <c r="G1060" s="7">
        <f t="shared" ref="G1060:I1060" si="303">SUM(G1061:G1067)</f>
        <v>0</v>
      </c>
      <c r="H1060" s="7">
        <f t="shared" si="303"/>
        <v>0</v>
      </c>
      <c r="I1060" s="7">
        <f t="shared" si="303"/>
        <v>0</v>
      </c>
      <c r="J1060" s="7">
        <f t="shared" si="301"/>
        <v>0</v>
      </c>
      <c r="K1060" s="7">
        <f t="shared" si="302"/>
        <v>0</v>
      </c>
    </row>
    <row r="1061" spans="1:11" x14ac:dyDescent="0.25">
      <c r="A1061" t="str">
        <f t="shared" si="279"/>
        <v>b</v>
      </c>
      <c r="B1061" s="8"/>
      <c r="C1061" s="9" t="s">
        <v>11</v>
      </c>
      <c r="D1061" s="43"/>
      <c r="E1061" s="10">
        <f t="shared" si="295"/>
        <v>0</v>
      </c>
      <c r="F1061" s="10"/>
      <c r="G1061" s="10"/>
      <c r="H1061" s="10"/>
      <c r="I1061" s="10"/>
      <c r="J1061" s="10">
        <f t="shared" si="301"/>
        <v>0</v>
      </c>
      <c r="K1061" s="10">
        <f t="shared" si="302"/>
        <v>0</v>
      </c>
    </row>
    <row r="1062" spans="1:11" x14ac:dyDescent="0.25">
      <c r="A1062" t="str">
        <f t="shared" si="279"/>
        <v>b</v>
      </c>
      <c r="B1062" s="8"/>
      <c r="C1062" s="9" t="s">
        <v>12</v>
      </c>
      <c r="D1062" s="43"/>
      <c r="E1062" s="10">
        <f t="shared" si="295"/>
        <v>0</v>
      </c>
      <c r="F1062" s="10"/>
      <c r="G1062" s="10"/>
      <c r="H1062" s="10"/>
      <c r="I1062" s="10"/>
      <c r="J1062" s="10">
        <f t="shared" si="301"/>
        <v>0</v>
      </c>
      <c r="K1062" s="10">
        <f t="shared" si="302"/>
        <v>0</v>
      </c>
    </row>
    <row r="1063" spans="1:11" x14ac:dyDescent="0.25">
      <c r="A1063" t="str">
        <f t="shared" si="279"/>
        <v>b</v>
      </c>
      <c r="B1063" s="8"/>
      <c r="C1063" s="9" t="s">
        <v>13</v>
      </c>
      <c r="D1063" s="43"/>
      <c r="E1063" s="10">
        <f t="shared" si="295"/>
        <v>0</v>
      </c>
      <c r="F1063" s="10"/>
      <c r="G1063" s="10"/>
      <c r="H1063" s="10"/>
      <c r="I1063" s="10"/>
      <c r="J1063" s="10">
        <f t="shared" si="301"/>
        <v>0</v>
      </c>
      <c r="K1063" s="10">
        <f t="shared" si="302"/>
        <v>0</v>
      </c>
    </row>
    <row r="1064" spans="1:11" x14ac:dyDescent="0.25">
      <c r="A1064" t="str">
        <f t="shared" si="279"/>
        <v>b</v>
      </c>
      <c r="B1064" s="8"/>
      <c r="C1064" s="9" t="s">
        <v>14</v>
      </c>
      <c r="D1064" s="43"/>
      <c r="E1064" s="10">
        <f t="shared" si="295"/>
        <v>0</v>
      </c>
      <c r="F1064" s="10"/>
      <c r="G1064" s="10"/>
      <c r="H1064" s="10"/>
      <c r="I1064" s="10"/>
      <c r="J1064" s="10">
        <f t="shared" si="301"/>
        <v>0</v>
      </c>
      <c r="K1064" s="10">
        <f t="shared" si="302"/>
        <v>0</v>
      </c>
    </row>
    <row r="1065" spans="1:11" x14ac:dyDescent="0.25">
      <c r="A1065" t="str">
        <f t="shared" si="279"/>
        <v>b</v>
      </c>
      <c r="B1065" s="8"/>
      <c r="C1065" s="9" t="s">
        <v>15</v>
      </c>
      <c r="D1065" s="43"/>
      <c r="E1065" s="10">
        <f t="shared" si="295"/>
        <v>0</v>
      </c>
      <c r="F1065" s="10"/>
      <c r="G1065" s="10"/>
      <c r="H1065" s="10"/>
      <c r="I1065" s="10"/>
      <c r="J1065" s="10">
        <f t="shared" si="301"/>
        <v>0</v>
      </c>
      <c r="K1065" s="10">
        <f t="shared" si="302"/>
        <v>0</v>
      </c>
    </row>
    <row r="1066" spans="1:11" x14ac:dyDescent="0.25">
      <c r="A1066" t="str">
        <f t="shared" si="279"/>
        <v>b</v>
      </c>
      <c r="B1066" s="8"/>
      <c r="C1066" s="9" t="s">
        <v>16</v>
      </c>
      <c r="D1066" s="43"/>
      <c r="E1066" s="10">
        <f t="shared" si="295"/>
        <v>0</v>
      </c>
      <c r="F1066" s="10"/>
      <c r="G1066" s="10"/>
      <c r="H1066" s="10"/>
      <c r="I1066" s="10"/>
      <c r="J1066" s="10">
        <f t="shared" si="301"/>
        <v>0</v>
      </c>
      <c r="K1066" s="10">
        <f t="shared" si="302"/>
        <v>0</v>
      </c>
    </row>
    <row r="1067" spans="1:11" x14ac:dyDescent="0.25">
      <c r="A1067" t="str">
        <f t="shared" si="279"/>
        <v>b</v>
      </c>
      <c r="B1067" s="8"/>
      <c r="C1067" s="9" t="s">
        <v>17</v>
      </c>
      <c r="D1067" s="43"/>
      <c r="E1067" s="10">
        <f t="shared" si="295"/>
        <v>0</v>
      </c>
      <c r="F1067" s="10"/>
      <c r="G1067" s="10"/>
      <c r="H1067" s="10"/>
      <c r="I1067" s="10"/>
      <c r="J1067" s="10">
        <f t="shared" si="301"/>
        <v>0</v>
      </c>
      <c r="K1067" s="10">
        <f t="shared" si="302"/>
        <v>0</v>
      </c>
    </row>
    <row r="1068" spans="1:11" x14ac:dyDescent="0.25">
      <c r="A1068" t="str">
        <f t="shared" si="279"/>
        <v>a</v>
      </c>
      <c r="B1068" s="5"/>
      <c r="C1068" s="6" t="s">
        <v>18</v>
      </c>
      <c r="D1068" s="45" t="s">
        <v>335</v>
      </c>
      <c r="E1068" s="7">
        <f t="shared" si="295"/>
        <v>37230</v>
      </c>
      <c r="F1068" s="7">
        <v>0</v>
      </c>
      <c r="G1068" s="7">
        <v>37230</v>
      </c>
      <c r="H1068" s="7">
        <v>0</v>
      </c>
      <c r="I1068" s="7">
        <v>0</v>
      </c>
      <c r="J1068" s="7">
        <f t="shared" si="301"/>
        <v>37230</v>
      </c>
      <c r="K1068" s="7">
        <f t="shared" si="302"/>
        <v>37230</v>
      </c>
    </row>
    <row r="1069" spans="1:11" x14ac:dyDescent="0.25">
      <c r="A1069" t="str">
        <f t="shared" si="279"/>
        <v>b</v>
      </c>
      <c r="B1069" s="5"/>
      <c r="C1069" s="6" t="s">
        <v>19</v>
      </c>
      <c r="D1069" s="45"/>
      <c r="E1069" s="7">
        <f t="shared" si="295"/>
        <v>0</v>
      </c>
      <c r="F1069" s="7">
        <v>0</v>
      </c>
      <c r="G1069" s="7">
        <v>0</v>
      </c>
      <c r="H1069" s="7">
        <v>0</v>
      </c>
      <c r="I1069" s="7">
        <v>0</v>
      </c>
      <c r="J1069" s="7">
        <f t="shared" si="301"/>
        <v>0</v>
      </c>
      <c r="K1069" s="7">
        <f t="shared" si="302"/>
        <v>0</v>
      </c>
    </row>
    <row r="1070" spans="1:11" ht="15.75" thickBot="1" x14ac:dyDescent="0.3">
      <c r="A1070" t="str">
        <f t="shared" si="279"/>
        <v>b</v>
      </c>
      <c r="B1070" s="11"/>
      <c r="C1070" s="12" t="s">
        <v>20</v>
      </c>
      <c r="D1070" s="46"/>
      <c r="E1070" s="13">
        <f t="shared" si="295"/>
        <v>0</v>
      </c>
      <c r="F1070" s="13">
        <v>0</v>
      </c>
      <c r="G1070" s="13">
        <v>0</v>
      </c>
      <c r="H1070" s="13">
        <v>0</v>
      </c>
      <c r="I1070" s="13">
        <v>0</v>
      </c>
      <c r="J1070" s="13">
        <f t="shared" si="301"/>
        <v>0</v>
      </c>
      <c r="K1070" s="13">
        <f t="shared" si="302"/>
        <v>0</v>
      </c>
    </row>
    <row r="1071" spans="1:11" ht="31.5" thickTop="1" thickBot="1" x14ac:dyDescent="0.3">
      <c r="A1071" t="str">
        <f t="shared" si="279"/>
        <v>a</v>
      </c>
      <c r="B1071" s="16" t="s">
        <v>171</v>
      </c>
      <c r="C1071" s="14" t="s">
        <v>182</v>
      </c>
      <c r="D1071" s="44"/>
      <c r="E1071" s="4">
        <f t="shared" si="295"/>
        <v>-37230</v>
      </c>
      <c r="F1071" s="4">
        <f>SUM(F1072,F1080,F1081,F1082)</f>
        <v>0</v>
      </c>
      <c r="G1071" s="4">
        <f t="shared" ref="G1071:I1071" si="304">SUM(G1072,G1080,G1081,G1082)</f>
        <v>-37230</v>
      </c>
      <c r="H1071" s="4">
        <f t="shared" si="304"/>
        <v>0</v>
      </c>
      <c r="I1071" s="4">
        <f t="shared" si="304"/>
        <v>0</v>
      </c>
      <c r="J1071" s="4">
        <f t="shared" si="280"/>
        <v>-37230</v>
      </c>
      <c r="K1071" s="4">
        <f t="shared" si="281"/>
        <v>-37230</v>
      </c>
    </row>
    <row r="1072" spans="1:11" ht="15.75" thickTop="1" x14ac:dyDescent="0.25">
      <c r="A1072" t="str">
        <f t="shared" ref="A1072:A1135" si="305">IF(OR(E1072&lt;&gt;0,F1072&lt;&gt;0,G1072&lt;&gt;0,H1072&lt;&gt;0,I1072&lt;&gt;0,),"a","b")</f>
        <v>a</v>
      </c>
      <c r="B1072" s="5"/>
      <c r="C1072" s="6" t="s">
        <v>10</v>
      </c>
      <c r="D1072" s="45"/>
      <c r="E1072" s="7">
        <f t="shared" si="295"/>
        <v>3000</v>
      </c>
      <c r="F1072" s="7">
        <f>SUM(F1073:F1079)</f>
        <v>3000</v>
      </c>
      <c r="G1072" s="7">
        <f t="shared" ref="G1072:I1072" si="306">SUM(G1073:G1079)</f>
        <v>0</v>
      </c>
      <c r="H1072" s="7">
        <f t="shared" si="306"/>
        <v>0</v>
      </c>
      <c r="I1072" s="7">
        <f t="shared" si="306"/>
        <v>0</v>
      </c>
      <c r="J1072" s="7">
        <f t="shared" ref="J1072:J1135" si="307">SUM(F1072,G1072)</f>
        <v>3000</v>
      </c>
      <c r="K1072" s="7">
        <f t="shared" ref="K1072:K1135" si="308">SUM(F1072,G1072,H1072)</f>
        <v>3000</v>
      </c>
    </row>
    <row r="1073" spans="1:11" x14ac:dyDescent="0.25">
      <c r="A1073" t="str">
        <f t="shared" si="305"/>
        <v>b</v>
      </c>
      <c r="B1073" s="8"/>
      <c r="C1073" s="9" t="s">
        <v>11</v>
      </c>
      <c r="D1073" s="43"/>
      <c r="E1073" s="10">
        <f t="shared" si="295"/>
        <v>0</v>
      </c>
      <c r="F1073" s="10"/>
      <c r="G1073" s="10"/>
      <c r="H1073" s="10"/>
      <c r="I1073" s="10"/>
      <c r="J1073" s="10">
        <f t="shared" si="307"/>
        <v>0</v>
      </c>
      <c r="K1073" s="10">
        <f t="shared" si="308"/>
        <v>0</v>
      </c>
    </row>
    <row r="1074" spans="1:11" x14ac:dyDescent="0.25">
      <c r="A1074" t="str">
        <f t="shared" si="305"/>
        <v>a</v>
      </c>
      <c r="B1074" s="8"/>
      <c r="C1074" s="9" t="s">
        <v>12</v>
      </c>
      <c r="D1074" s="43" t="s">
        <v>354</v>
      </c>
      <c r="E1074" s="10">
        <f t="shared" si="295"/>
        <v>3000</v>
      </c>
      <c r="F1074" s="10">
        <v>3000</v>
      </c>
      <c r="G1074" s="10"/>
      <c r="H1074" s="10"/>
      <c r="I1074" s="10"/>
      <c r="J1074" s="10">
        <f t="shared" si="307"/>
        <v>3000</v>
      </c>
      <c r="K1074" s="10">
        <f t="shared" si="308"/>
        <v>3000</v>
      </c>
    </row>
    <row r="1075" spans="1:11" x14ac:dyDescent="0.25">
      <c r="A1075" t="str">
        <f t="shared" si="305"/>
        <v>b</v>
      </c>
      <c r="B1075" s="8"/>
      <c r="C1075" s="9" t="s">
        <v>13</v>
      </c>
      <c r="D1075" s="43"/>
      <c r="E1075" s="10">
        <f t="shared" si="295"/>
        <v>0</v>
      </c>
      <c r="F1075" s="10"/>
      <c r="G1075" s="10"/>
      <c r="H1075" s="10"/>
      <c r="I1075" s="10"/>
      <c r="J1075" s="10">
        <f t="shared" si="307"/>
        <v>0</v>
      </c>
      <c r="K1075" s="10">
        <f t="shared" si="308"/>
        <v>0</v>
      </c>
    </row>
    <row r="1076" spans="1:11" x14ac:dyDescent="0.25">
      <c r="A1076" t="str">
        <f t="shared" si="305"/>
        <v>b</v>
      </c>
      <c r="B1076" s="8"/>
      <c r="C1076" s="9" t="s">
        <v>14</v>
      </c>
      <c r="D1076" s="43"/>
      <c r="E1076" s="10">
        <f t="shared" si="295"/>
        <v>0</v>
      </c>
      <c r="F1076" s="10"/>
      <c r="G1076" s="10"/>
      <c r="H1076" s="10"/>
      <c r="I1076" s="10"/>
      <c r="J1076" s="10">
        <f t="shared" si="307"/>
        <v>0</v>
      </c>
      <c r="K1076" s="10">
        <f t="shared" si="308"/>
        <v>0</v>
      </c>
    </row>
    <row r="1077" spans="1:11" x14ac:dyDescent="0.25">
      <c r="A1077" t="str">
        <f t="shared" si="305"/>
        <v>b</v>
      </c>
      <c r="B1077" s="8"/>
      <c r="C1077" s="9" t="s">
        <v>15</v>
      </c>
      <c r="D1077" s="43"/>
      <c r="E1077" s="10">
        <f t="shared" si="295"/>
        <v>0</v>
      </c>
      <c r="F1077" s="10"/>
      <c r="G1077" s="10"/>
      <c r="H1077" s="10"/>
      <c r="I1077" s="10"/>
      <c r="J1077" s="10">
        <f t="shared" si="307"/>
        <v>0</v>
      </c>
      <c r="K1077" s="10">
        <f t="shared" si="308"/>
        <v>0</v>
      </c>
    </row>
    <row r="1078" spans="1:11" x14ac:dyDescent="0.25">
      <c r="A1078" t="str">
        <f t="shared" si="305"/>
        <v>b</v>
      </c>
      <c r="B1078" s="8"/>
      <c r="C1078" s="9" t="s">
        <v>16</v>
      </c>
      <c r="D1078" s="43"/>
      <c r="E1078" s="10">
        <f t="shared" si="295"/>
        <v>0</v>
      </c>
      <c r="F1078" s="10"/>
      <c r="G1078" s="10"/>
      <c r="H1078" s="10"/>
      <c r="I1078" s="10"/>
      <c r="J1078" s="10">
        <f t="shared" si="307"/>
        <v>0</v>
      </c>
      <c r="K1078" s="10">
        <f t="shared" si="308"/>
        <v>0</v>
      </c>
    </row>
    <row r="1079" spans="1:11" x14ac:dyDescent="0.25">
      <c r="A1079" t="str">
        <f t="shared" si="305"/>
        <v>b</v>
      </c>
      <c r="B1079" s="8"/>
      <c r="C1079" s="9" t="s">
        <v>17</v>
      </c>
      <c r="D1079" s="43"/>
      <c r="E1079" s="10">
        <f t="shared" si="295"/>
        <v>0</v>
      </c>
      <c r="F1079" s="10"/>
      <c r="G1079" s="10"/>
      <c r="H1079" s="10"/>
      <c r="I1079" s="10"/>
      <c r="J1079" s="10">
        <f t="shared" si="307"/>
        <v>0</v>
      </c>
      <c r="K1079" s="10">
        <f t="shared" si="308"/>
        <v>0</v>
      </c>
    </row>
    <row r="1080" spans="1:11" x14ac:dyDescent="0.25">
      <c r="A1080" t="str">
        <f t="shared" si="305"/>
        <v>a</v>
      </c>
      <c r="B1080" s="5"/>
      <c r="C1080" s="6" t="s">
        <v>18</v>
      </c>
      <c r="D1080" s="45" t="s">
        <v>336</v>
      </c>
      <c r="E1080" s="7">
        <f t="shared" si="295"/>
        <v>-40230</v>
      </c>
      <c r="F1080" s="7">
        <v>-3000</v>
      </c>
      <c r="G1080" s="7">
        <v>-37230</v>
      </c>
      <c r="H1080" s="7">
        <v>0</v>
      </c>
      <c r="I1080" s="7">
        <v>0</v>
      </c>
      <c r="J1080" s="7">
        <f t="shared" si="307"/>
        <v>-40230</v>
      </c>
      <c r="K1080" s="7">
        <f t="shared" si="308"/>
        <v>-40230</v>
      </c>
    </row>
    <row r="1081" spans="1:11" x14ac:dyDescent="0.25">
      <c r="A1081" t="str">
        <f t="shared" si="305"/>
        <v>b</v>
      </c>
      <c r="B1081" s="5"/>
      <c r="C1081" s="6" t="s">
        <v>19</v>
      </c>
      <c r="D1081" s="45"/>
      <c r="E1081" s="7">
        <f t="shared" si="295"/>
        <v>0</v>
      </c>
      <c r="F1081" s="7">
        <v>0</v>
      </c>
      <c r="G1081" s="7">
        <v>0</v>
      </c>
      <c r="H1081" s="7">
        <v>0</v>
      </c>
      <c r="I1081" s="7">
        <v>0</v>
      </c>
      <c r="J1081" s="7">
        <f t="shared" si="307"/>
        <v>0</v>
      </c>
      <c r="K1081" s="7">
        <f t="shared" si="308"/>
        <v>0</v>
      </c>
    </row>
    <row r="1082" spans="1:11" ht="15.75" thickBot="1" x14ac:dyDescent="0.3">
      <c r="A1082" t="str">
        <f t="shared" si="305"/>
        <v>b</v>
      </c>
      <c r="B1082" s="11"/>
      <c r="C1082" s="12" t="s">
        <v>20</v>
      </c>
      <c r="D1082" s="46"/>
      <c r="E1082" s="13">
        <f t="shared" si="295"/>
        <v>0</v>
      </c>
      <c r="F1082" s="13">
        <v>0</v>
      </c>
      <c r="G1082" s="13">
        <v>0</v>
      </c>
      <c r="H1082" s="13">
        <v>0</v>
      </c>
      <c r="I1082" s="13">
        <v>0</v>
      </c>
      <c r="J1082" s="13">
        <f t="shared" si="307"/>
        <v>0</v>
      </c>
      <c r="K1082" s="13">
        <f t="shared" si="308"/>
        <v>0</v>
      </c>
    </row>
    <row r="1083" spans="1:11" ht="31.5" thickTop="1" thickBot="1" x14ac:dyDescent="0.3">
      <c r="A1083" t="str">
        <f t="shared" si="305"/>
        <v>a</v>
      </c>
      <c r="B1083" s="16" t="s">
        <v>172</v>
      </c>
      <c r="C1083" s="15" t="s">
        <v>173</v>
      </c>
      <c r="D1083" s="44"/>
      <c r="E1083" s="4">
        <f t="shared" si="295"/>
        <v>-524000</v>
      </c>
      <c r="F1083" s="4">
        <f>SUM(F1095,F1107,F1119,F1131)</f>
        <v>-170500</v>
      </c>
      <c r="G1083" s="4">
        <f t="shared" ref="G1083:I1083" si="309">SUM(G1095,G1107,G1119,G1131)</f>
        <v>-200000</v>
      </c>
      <c r="H1083" s="4">
        <f t="shared" si="309"/>
        <v>-244000</v>
      </c>
      <c r="I1083" s="4">
        <f t="shared" si="309"/>
        <v>90500</v>
      </c>
      <c r="J1083" s="4">
        <f t="shared" si="307"/>
        <v>-370500</v>
      </c>
      <c r="K1083" s="4">
        <f t="shared" si="308"/>
        <v>-614500</v>
      </c>
    </row>
    <row r="1084" spans="1:11" ht="15.75" thickTop="1" x14ac:dyDescent="0.25">
      <c r="A1084" t="str">
        <f t="shared" si="305"/>
        <v>a</v>
      </c>
      <c r="B1084" s="5"/>
      <c r="C1084" s="6" t="s">
        <v>10</v>
      </c>
      <c r="D1084" s="45"/>
      <c r="E1084" s="7">
        <f t="shared" ref="E1084:E1142" si="310">SUM(F1084,G1084,H1084,I1084)</f>
        <v>-524000</v>
      </c>
      <c r="F1084" s="7">
        <f t="shared" ref="F1084:I1094" si="311">SUM(F1096,F1108,F1120,F1132)</f>
        <v>-170500</v>
      </c>
      <c r="G1084" s="7">
        <f t="shared" si="311"/>
        <v>-200000</v>
      </c>
      <c r="H1084" s="7">
        <f t="shared" si="311"/>
        <v>-244000</v>
      </c>
      <c r="I1084" s="7">
        <f t="shared" si="311"/>
        <v>90500</v>
      </c>
      <c r="J1084" s="7">
        <f t="shared" si="307"/>
        <v>-370500</v>
      </c>
      <c r="K1084" s="7">
        <f t="shared" si="308"/>
        <v>-614500</v>
      </c>
    </row>
    <row r="1085" spans="1:11" x14ac:dyDescent="0.25">
      <c r="A1085" t="str">
        <f t="shared" si="305"/>
        <v>b</v>
      </c>
      <c r="B1085" s="8"/>
      <c r="C1085" s="9" t="s">
        <v>11</v>
      </c>
      <c r="D1085" s="43"/>
      <c r="E1085" s="10">
        <f t="shared" si="310"/>
        <v>0</v>
      </c>
      <c r="F1085" s="10">
        <f t="shared" si="311"/>
        <v>0</v>
      </c>
      <c r="G1085" s="10">
        <f t="shared" si="311"/>
        <v>0</v>
      </c>
      <c r="H1085" s="10">
        <f t="shared" si="311"/>
        <v>0</v>
      </c>
      <c r="I1085" s="10">
        <f t="shared" si="311"/>
        <v>0</v>
      </c>
      <c r="J1085" s="10">
        <f t="shared" si="307"/>
        <v>0</v>
      </c>
      <c r="K1085" s="10">
        <f t="shared" si="308"/>
        <v>0</v>
      </c>
    </row>
    <row r="1086" spans="1:11" x14ac:dyDescent="0.25">
      <c r="A1086" t="str">
        <f t="shared" si="305"/>
        <v>a</v>
      </c>
      <c r="B1086" s="8"/>
      <c r="C1086" s="9" t="s">
        <v>12</v>
      </c>
      <c r="D1086" s="43"/>
      <c r="E1086" s="10">
        <f t="shared" si="310"/>
        <v>-647000</v>
      </c>
      <c r="F1086" s="10">
        <f t="shared" si="311"/>
        <v>-173500</v>
      </c>
      <c r="G1086" s="10">
        <f t="shared" si="311"/>
        <v>-216000</v>
      </c>
      <c r="H1086" s="10">
        <f t="shared" si="311"/>
        <v>-344000</v>
      </c>
      <c r="I1086" s="10">
        <f t="shared" si="311"/>
        <v>86500</v>
      </c>
      <c r="J1086" s="10">
        <f t="shared" si="307"/>
        <v>-389500</v>
      </c>
      <c r="K1086" s="10">
        <f t="shared" si="308"/>
        <v>-733500</v>
      </c>
    </row>
    <row r="1087" spans="1:11" x14ac:dyDescent="0.25">
      <c r="A1087" t="str">
        <f t="shared" si="305"/>
        <v>b</v>
      </c>
      <c r="B1087" s="8"/>
      <c r="C1087" s="9" t="s">
        <v>13</v>
      </c>
      <c r="D1087" s="43"/>
      <c r="E1087" s="10">
        <f t="shared" si="310"/>
        <v>0</v>
      </c>
      <c r="F1087" s="10">
        <f t="shared" si="311"/>
        <v>0</v>
      </c>
      <c r="G1087" s="10">
        <f t="shared" si="311"/>
        <v>0</v>
      </c>
      <c r="H1087" s="10">
        <f t="shared" si="311"/>
        <v>0</v>
      </c>
      <c r="I1087" s="10">
        <f t="shared" si="311"/>
        <v>0</v>
      </c>
      <c r="J1087" s="10">
        <f t="shared" si="307"/>
        <v>0</v>
      </c>
      <c r="K1087" s="10">
        <f t="shared" si="308"/>
        <v>0</v>
      </c>
    </row>
    <row r="1088" spans="1:11" x14ac:dyDescent="0.25">
      <c r="A1088" t="str">
        <f t="shared" si="305"/>
        <v>b</v>
      </c>
      <c r="B1088" s="8"/>
      <c r="C1088" s="9" t="s">
        <v>14</v>
      </c>
      <c r="D1088" s="43"/>
      <c r="E1088" s="10">
        <f t="shared" si="310"/>
        <v>0</v>
      </c>
      <c r="F1088" s="10">
        <f t="shared" si="311"/>
        <v>0</v>
      </c>
      <c r="G1088" s="10">
        <f t="shared" si="311"/>
        <v>0</v>
      </c>
      <c r="H1088" s="10">
        <f t="shared" si="311"/>
        <v>0</v>
      </c>
      <c r="I1088" s="10">
        <f t="shared" si="311"/>
        <v>0</v>
      </c>
      <c r="J1088" s="10">
        <f t="shared" si="307"/>
        <v>0</v>
      </c>
      <c r="K1088" s="10">
        <f t="shared" si="308"/>
        <v>0</v>
      </c>
    </row>
    <row r="1089" spans="1:11" x14ac:dyDescent="0.25">
      <c r="A1089" t="str">
        <f t="shared" si="305"/>
        <v>b</v>
      </c>
      <c r="B1089" s="8"/>
      <c r="C1089" s="9" t="s">
        <v>15</v>
      </c>
      <c r="D1089" s="43"/>
      <c r="E1089" s="10">
        <f t="shared" si="310"/>
        <v>0</v>
      </c>
      <c r="F1089" s="10">
        <f t="shared" si="311"/>
        <v>0</v>
      </c>
      <c r="G1089" s="10">
        <f t="shared" si="311"/>
        <v>0</v>
      </c>
      <c r="H1089" s="10">
        <f t="shared" si="311"/>
        <v>0</v>
      </c>
      <c r="I1089" s="10">
        <f t="shared" si="311"/>
        <v>0</v>
      </c>
      <c r="J1089" s="10">
        <f t="shared" si="307"/>
        <v>0</v>
      </c>
      <c r="K1089" s="10">
        <f t="shared" si="308"/>
        <v>0</v>
      </c>
    </row>
    <row r="1090" spans="1:11" x14ac:dyDescent="0.25">
      <c r="A1090" t="str">
        <f t="shared" si="305"/>
        <v>a</v>
      </c>
      <c r="B1090" s="8"/>
      <c r="C1090" s="9" t="s">
        <v>16</v>
      </c>
      <c r="D1090" s="43"/>
      <c r="E1090" s="10">
        <f t="shared" si="310"/>
        <v>13000</v>
      </c>
      <c r="F1090" s="10">
        <f t="shared" si="311"/>
        <v>3000</v>
      </c>
      <c r="G1090" s="10">
        <f t="shared" si="311"/>
        <v>6000</v>
      </c>
      <c r="H1090" s="10">
        <f t="shared" si="311"/>
        <v>0</v>
      </c>
      <c r="I1090" s="10">
        <f t="shared" si="311"/>
        <v>4000</v>
      </c>
      <c r="J1090" s="10">
        <f t="shared" si="307"/>
        <v>9000</v>
      </c>
      <c r="K1090" s="10">
        <f t="shared" si="308"/>
        <v>9000</v>
      </c>
    </row>
    <row r="1091" spans="1:11" x14ac:dyDescent="0.25">
      <c r="A1091" t="str">
        <f t="shared" si="305"/>
        <v>a</v>
      </c>
      <c r="B1091" s="8"/>
      <c r="C1091" s="9" t="s">
        <v>17</v>
      </c>
      <c r="D1091" s="43"/>
      <c r="E1091" s="10">
        <f t="shared" si="310"/>
        <v>110000</v>
      </c>
      <c r="F1091" s="10">
        <f t="shared" si="311"/>
        <v>0</v>
      </c>
      <c r="G1091" s="10">
        <f t="shared" si="311"/>
        <v>10000</v>
      </c>
      <c r="H1091" s="10">
        <f t="shared" si="311"/>
        <v>100000</v>
      </c>
      <c r="I1091" s="10">
        <f t="shared" si="311"/>
        <v>0</v>
      </c>
      <c r="J1091" s="10">
        <f t="shared" si="307"/>
        <v>10000</v>
      </c>
      <c r="K1091" s="10">
        <f t="shared" si="308"/>
        <v>110000</v>
      </c>
    </row>
    <row r="1092" spans="1:11" x14ac:dyDescent="0.25">
      <c r="A1092" t="str">
        <f t="shared" si="305"/>
        <v>b</v>
      </c>
      <c r="B1092" s="5"/>
      <c r="C1092" s="6" t="s">
        <v>18</v>
      </c>
      <c r="D1092" s="45"/>
      <c r="E1092" s="7">
        <f t="shared" si="310"/>
        <v>0</v>
      </c>
      <c r="F1092" s="7">
        <f t="shared" si="311"/>
        <v>0</v>
      </c>
      <c r="G1092" s="7">
        <f t="shared" si="311"/>
        <v>0</v>
      </c>
      <c r="H1092" s="7">
        <f t="shared" si="311"/>
        <v>0</v>
      </c>
      <c r="I1092" s="7">
        <f t="shared" si="311"/>
        <v>0</v>
      </c>
      <c r="J1092" s="7">
        <f t="shared" si="307"/>
        <v>0</v>
      </c>
      <c r="K1092" s="7">
        <f t="shared" si="308"/>
        <v>0</v>
      </c>
    </row>
    <row r="1093" spans="1:11" x14ac:dyDescent="0.25">
      <c r="A1093" t="str">
        <f t="shared" si="305"/>
        <v>b</v>
      </c>
      <c r="B1093" s="5"/>
      <c r="C1093" s="6" t="s">
        <v>19</v>
      </c>
      <c r="D1093" s="45"/>
      <c r="E1093" s="7">
        <f t="shared" si="310"/>
        <v>0</v>
      </c>
      <c r="F1093" s="7">
        <f t="shared" si="311"/>
        <v>0</v>
      </c>
      <c r="G1093" s="7">
        <f t="shared" si="311"/>
        <v>0</v>
      </c>
      <c r="H1093" s="7">
        <f t="shared" si="311"/>
        <v>0</v>
      </c>
      <c r="I1093" s="7">
        <f t="shared" si="311"/>
        <v>0</v>
      </c>
      <c r="J1093" s="7">
        <f t="shared" si="307"/>
        <v>0</v>
      </c>
      <c r="K1093" s="7">
        <f t="shared" si="308"/>
        <v>0</v>
      </c>
    </row>
    <row r="1094" spans="1:11" ht="15.75" thickBot="1" x14ac:dyDescent="0.3">
      <c r="A1094" t="str">
        <f t="shared" si="305"/>
        <v>b</v>
      </c>
      <c r="B1094" s="11"/>
      <c r="C1094" s="12" t="s">
        <v>20</v>
      </c>
      <c r="D1094" s="46"/>
      <c r="E1094" s="13">
        <f t="shared" si="310"/>
        <v>0</v>
      </c>
      <c r="F1094" s="13">
        <f t="shared" si="311"/>
        <v>0</v>
      </c>
      <c r="G1094" s="13">
        <f t="shared" si="311"/>
        <v>0</v>
      </c>
      <c r="H1094" s="13">
        <f t="shared" si="311"/>
        <v>0</v>
      </c>
      <c r="I1094" s="13">
        <f t="shared" si="311"/>
        <v>0</v>
      </c>
      <c r="J1094" s="13">
        <f t="shared" si="307"/>
        <v>0</v>
      </c>
      <c r="K1094" s="13">
        <f t="shared" si="308"/>
        <v>0</v>
      </c>
    </row>
    <row r="1095" spans="1:11" ht="31.5" thickTop="1" thickBot="1" x14ac:dyDescent="0.3">
      <c r="A1095" t="str">
        <f t="shared" si="305"/>
        <v>a</v>
      </c>
      <c r="B1095" s="3" t="s">
        <v>174</v>
      </c>
      <c r="C1095" s="14" t="s">
        <v>175</v>
      </c>
      <c r="D1095" s="44"/>
      <c r="E1095" s="4">
        <f t="shared" si="310"/>
        <v>-524000</v>
      </c>
      <c r="F1095" s="4">
        <f>SUM(F1096,F1104,F1105,F1106)</f>
        <v>-80000</v>
      </c>
      <c r="G1095" s="4">
        <f t="shared" ref="G1095:I1095" si="312">SUM(G1096,G1104,G1105,G1106)</f>
        <v>-200000</v>
      </c>
      <c r="H1095" s="4">
        <f t="shared" si="312"/>
        <v>-244000</v>
      </c>
      <c r="I1095" s="4">
        <f t="shared" si="312"/>
        <v>0</v>
      </c>
      <c r="J1095" s="4">
        <f t="shared" si="307"/>
        <v>-280000</v>
      </c>
      <c r="K1095" s="4">
        <f t="shared" si="308"/>
        <v>-524000</v>
      </c>
    </row>
    <row r="1096" spans="1:11" ht="15.75" thickTop="1" x14ac:dyDescent="0.25">
      <c r="A1096" t="str">
        <f t="shared" si="305"/>
        <v>a</v>
      </c>
      <c r="B1096" s="5"/>
      <c r="C1096" s="6" t="s">
        <v>10</v>
      </c>
      <c r="D1096" s="45"/>
      <c r="E1096" s="7">
        <f t="shared" si="310"/>
        <v>-524000</v>
      </c>
      <c r="F1096" s="7">
        <f>SUM(F1097:F1103)</f>
        <v>-80000</v>
      </c>
      <c r="G1096" s="7">
        <f t="shared" ref="G1096:I1096" si="313">SUM(G1097:G1103)</f>
        <v>-200000</v>
      </c>
      <c r="H1096" s="7">
        <f t="shared" si="313"/>
        <v>-244000</v>
      </c>
      <c r="I1096" s="7">
        <f t="shared" si="313"/>
        <v>0</v>
      </c>
      <c r="J1096" s="7">
        <f t="shared" si="307"/>
        <v>-280000</v>
      </c>
      <c r="K1096" s="7">
        <f t="shared" si="308"/>
        <v>-524000</v>
      </c>
    </row>
    <row r="1097" spans="1:11" x14ac:dyDescent="0.25">
      <c r="A1097" t="str">
        <f t="shared" si="305"/>
        <v>b</v>
      </c>
      <c r="B1097" s="8"/>
      <c r="C1097" s="9" t="s">
        <v>11</v>
      </c>
      <c r="D1097" s="43"/>
      <c r="E1097" s="10">
        <f t="shared" si="310"/>
        <v>0</v>
      </c>
      <c r="F1097" s="10"/>
      <c r="G1097" s="10"/>
      <c r="H1097" s="10"/>
      <c r="I1097" s="10"/>
      <c r="J1097" s="10">
        <f t="shared" si="307"/>
        <v>0</v>
      </c>
      <c r="K1097" s="10">
        <f t="shared" si="308"/>
        <v>0</v>
      </c>
    </row>
    <row r="1098" spans="1:11" x14ac:dyDescent="0.25">
      <c r="A1098" t="str">
        <f t="shared" si="305"/>
        <v>a</v>
      </c>
      <c r="B1098" s="8"/>
      <c r="C1098" s="9" t="s">
        <v>12</v>
      </c>
      <c r="D1098" s="126" t="s">
        <v>388</v>
      </c>
      <c r="E1098" s="10">
        <f t="shared" si="310"/>
        <v>-524000</v>
      </c>
      <c r="F1098" s="10">
        <v>-80000</v>
      </c>
      <c r="G1098" s="10">
        <v>-200000</v>
      </c>
      <c r="H1098" s="10">
        <v>-244000</v>
      </c>
      <c r="I1098" s="10"/>
      <c r="J1098" s="10">
        <f t="shared" si="307"/>
        <v>-280000</v>
      </c>
      <c r="K1098" s="10">
        <f t="shared" si="308"/>
        <v>-524000</v>
      </c>
    </row>
    <row r="1099" spans="1:11" x14ac:dyDescent="0.25">
      <c r="A1099" t="str">
        <f t="shared" si="305"/>
        <v>b</v>
      </c>
      <c r="B1099" s="8"/>
      <c r="C1099" s="9" t="s">
        <v>13</v>
      </c>
      <c r="D1099" s="43"/>
      <c r="E1099" s="10">
        <f t="shared" si="310"/>
        <v>0</v>
      </c>
      <c r="F1099" s="10"/>
      <c r="G1099" s="10"/>
      <c r="H1099" s="10"/>
      <c r="I1099" s="10"/>
      <c r="J1099" s="10">
        <f t="shared" si="307"/>
        <v>0</v>
      </c>
      <c r="K1099" s="10">
        <f t="shared" si="308"/>
        <v>0</v>
      </c>
    </row>
    <row r="1100" spans="1:11" x14ac:dyDescent="0.25">
      <c r="A1100" t="str">
        <f t="shared" si="305"/>
        <v>b</v>
      </c>
      <c r="B1100" s="8"/>
      <c r="C1100" s="9" t="s">
        <v>14</v>
      </c>
      <c r="D1100" s="43"/>
      <c r="E1100" s="10">
        <f t="shared" si="310"/>
        <v>0</v>
      </c>
      <c r="F1100" s="10"/>
      <c r="G1100" s="10"/>
      <c r="H1100" s="10"/>
      <c r="I1100" s="10"/>
      <c r="J1100" s="10">
        <f t="shared" si="307"/>
        <v>0</v>
      </c>
      <c r="K1100" s="10">
        <f t="shared" si="308"/>
        <v>0</v>
      </c>
    </row>
    <row r="1101" spans="1:11" x14ac:dyDescent="0.25">
      <c r="A1101" t="str">
        <f t="shared" si="305"/>
        <v>b</v>
      </c>
      <c r="B1101" s="8"/>
      <c r="C1101" s="9" t="s">
        <v>15</v>
      </c>
      <c r="D1101" s="43"/>
      <c r="E1101" s="10">
        <f t="shared" si="310"/>
        <v>0</v>
      </c>
      <c r="F1101" s="10"/>
      <c r="G1101" s="10"/>
      <c r="H1101" s="10"/>
      <c r="I1101" s="10"/>
      <c r="J1101" s="10">
        <f t="shared" si="307"/>
        <v>0</v>
      </c>
      <c r="K1101" s="10">
        <f t="shared" si="308"/>
        <v>0</v>
      </c>
    </row>
    <row r="1102" spans="1:11" x14ac:dyDescent="0.25">
      <c r="A1102" t="str">
        <f t="shared" si="305"/>
        <v>b</v>
      </c>
      <c r="B1102" s="8"/>
      <c r="C1102" s="9" t="s">
        <v>16</v>
      </c>
      <c r="D1102" s="43"/>
      <c r="E1102" s="10">
        <f t="shared" si="310"/>
        <v>0</v>
      </c>
      <c r="F1102" s="10"/>
      <c r="G1102" s="10"/>
      <c r="H1102" s="10"/>
      <c r="I1102" s="10"/>
      <c r="J1102" s="10">
        <f t="shared" si="307"/>
        <v>0</v>
      </c>
      <c r="K1102" s="10">
        <f t="shared" si="308"/>
        <v>0</v>
      </c>
    </row>
    <row r="1103" spans="1:11" x14ac:dyDescent="0.25">
      <c r="A1103" t="str">
        <f t="shared" si="305"/>
        <v>b</v>
      </c>
      <c r="B1103" s="8"/>
      <c r="C1103" s="9" t="s">
        <v>17</v>
      </c>
      <c r="D1103" s="43"/>
      <c r="E1103" s="10">
        <f t="shared" si="310"/>
        <v>0</v>
      </c>
      <c r="F1103" s="10"/>
      <c r="G1103" s="10"/>
      <c r="H1103" s="10"/>
      <c r="I1103" s="10"/>
      <c r="J1103" s="10">
        <f t="shared" si="307"/>
        <v>0</v>
      </c>
      <c r="K1103" s="10">
        <f t="shared" si="308"/>
        <v>0</v>
      </c>
    </row>
    <row r="1104" spans="1:11" x14ac:dyDescent="0.25">
      <c r="A1104" t="str">
        <f t="shared" si="305"/>
        <v>b</v>
      </c>
      <c r="B1104" s="5"/>
      <c r="C1104" s="6" t="s">
        <v>18</v>
      </c>
      <c r="D1104" s="45"/>
      <c r="E1104" s="7">
        <f t="shared" si="310"/>
        <v>0</v>
      </c>
      <c r="F1104" s="7">
        <v>0</v>
      </c>
      <c r="G1104" s="7">
        <v>0</v>
      </c>
      <c r="H1104" s="7">
        <v>0</v>
      </c>
      <c r="I1104" s="7">
        <v>0</v>
      </c>
      <c r="J1104" s="7">
        <f t="shared" si="307"/>
        <v>0</v>
      </c>
      <c r="K1104" s="7">
        <f t="shared" si="308"/>
        <v>0</v>
      </c>
    </row>
    <row r="1105" spans="1:11" x14ac:dyDescent="0.25">
      <c r="A1105" t="str">
        <f t="shared" si="305"/>
        <v>b</v>
      </c>
      <c r="B1105" s="5"/>
      <c r="C1105" s="6" t="s">
        <v>19</v>
      </c>
      <c r="D1105" s="45"/>
      <c r="E1105" s="7">
        <f t="shared" si="310"/>
        <v>0</v>
      </c>
      <c r="F1105" s="7">
        <v>0</v>
      </c>
      <c r="G1105" s="7">
        <v>0</v>
      </c>
      <c r="H1105" s="7">
        <v>0</v>
      </c>
      <c r="I1105" s="7">
        <v>0</v>
      </c>
      <c r="J1105" s="7">
        <f t="shared" si="307"/>
        <v>0</v>
      </c>
      <c r="K1105" s="7">
        <f t="shared" si="308"/>
        <v>0</v>
      </c>
    </row>
    <row r="1106" spans="1:11" ht="15.75" thickBot="1" x14ac:dyDescent="0.3">
      <c r="A1106" t="str">
        <f t="shared" si="305"/>
        <v>b</v>
      </c>
      <c r="B1106" s="11"/>
      <c r="C1106" s="12" t="s">
        <v>20</v>
      </c>
      <c r="D1106" s="46"/>
      <c r="E1106" s="13">
        <f t="shared" si="310"/>
        <v>0</v>
      </c>
      <c r="F1106" s="13">
        <v>0</v>
      </c>
      <c r="G1106" s="13">
        <v>0</v>
      </c>
      <c r="H1106" s="13">
        <v>0</v>
      </c>
      <c r="I1106" s="13">
        <v>0</v>
      </c>
      <c r="J1106" s="13">
        <f t="shared" si="307"/>
        <v>0</v>
      </c>
      <c r="K1106" s="13">
        <f t="shared" si="308"/>
        <v>0</v>
      </c>
    </row>
    <row r="1107" spans="1:11" ht="31.5" thickTop="1" thickBot="1" x14ac:dyDescent="0.3">
      <c r="A1107" t="str">
        <f t="shared" si="305"/>
        <v>a</v>
      </c>
      <c r="B1107" s="3" t="s">
        <v>176</v>
      </c>
      <c r="C1107" s="14" t="s">
        <v>177</v>
      </c>
      <c r="D1107" s="44"/>
      <c r="E1107" s="4">
        <f t="shared" si="310"/>
        <v>0</v>
      </c>
      <c r="F1107" s="4">
        <f>SUM(F1108,F1116,F1117,F1118)</f>
        <v>-90500</v>
      </c>
      <c r="G1107" s="4">
        <f t="shared" ref="G1107:I1107" si="314">SUM(G1108,G1116,G1117,G1118)</f>
        <v>0</v>
      </c>
      <c r="H1107" s="4">
        <f t="shared" si="314"/>
        <v>0</v>
      </c>
      <c r="I1107" s="4">
        <f t="shared" si="314"/>
        <v>90500</v>
      </c>
      <c r="J1107" s="4">
        <f t="shared" si="307"/>
        <v>-90500</v>
      </c>
      <c r="K1107" s="4">
        <f t="shared" si="308"/>
        <v>-90500</v>
      </c>
    </row>
    <row r="1108" spans="1:11" ht="15.75" thickTop="1" x14ac:dyDescent="0.25">
      <c r="A1108" t="str">
        <f t="shared" si="305"/>
        <v>a</v>
      </c>
      <c r="B1108" s="5"/>
      <c r="C1108" s="6" t="s">
        <v>10</v>
      </c>
      <c r="D1108" s="45"/>
      <c r="E1108" s="7">
        <f t="shared" si="310"/>
        <v>0</v>
      </c>
      <c r="F1108" s="7">
        <f>SUM(F1109:F1115)</f>
        <v>-90500</v>
      </c>
      <c r="G1108" s="7">
        <f t="shared" ref="G1108:I1108" si="315">SUM(G1109:G1115)</f>
        <v>0</v>
      </c>
      <c r="H1108" s="7">
        <f t="shared" si="315"/>
        <v>0</v>
      </c>
      <c r="I1108" s="7">
        <f t="shared" si="315"/>
        <v>90500</v>
      </c>
      <c r="J1108" s="7">
        <f t="shared" si="307"/>
        <v>-90500</v>
      </c>
      <c r="K1108" s="7">
        <f t="shared" si="308"/>
        <v>-90500</v>
      </c>
    </row>
    <row r="1109" spans="1:11" x14ac:dyDescent="0.25">
      <c r="A1109" t="str">
        <f t="shared" si="305"/>
        <v>b</v>
      </c>
      <c r="B1109" s="8"/>
      <c r="C1109" s="9" t="s">
        <v>11</v>
      </c>
      <c r="D1109" s="43"/>
      <c r="E1109" s="10">
        <f t="shared" si="310"/>
        <v>0</v>
      </c>
      <c r="F1109" s="10"/>
      <c r="G1109" s="10"/>
      <c r="H1109" s="10"/>
      <c r="I1109" s="10"/>
      <c r="J1109" s="10">
        <f t="shared" si="307"/>
        <v>0</v>
      </c>
      <c r="K1109" s="10">
        <f t="shared" si="308"/>
        <v>0</v>
      </c>
    </row>
    <row r="1110" spans="1:11" ht="30" x14ac:dyDescent="0.25">
      <c r="A1110" t="str">
        <f t="shared" si="305"/>
        <v>a</v>
      </c>
      <c r="B1110" s="8"/>
      <c r="C1110" s="9" t="s">
        <v>12</v>
      </c>
      <c r="D1110" s="43" t="s">
        <v>372</v>
      </c>
      <c r="E1110" s="10">
        <f t="shared" si="310"/>
        <v>-23000</v>
      </c>
      <c r="F1110" s="10">
        <f>-7000-86500</f>
        <v>-93500</v>
      </c>
      <c r="G1110" s="10">
        <f>-6000-10000</f>
        <v>-16000</v>
      </c>
      <c r="H1110" s="10"/>
      <c r="I1110" s="10">
        <v>86500</v>
      </c>
      <c r="J1110" s="10">
        <f t="shared" si="307"/>
        <v>-109500</v>
      </c>
      <c r="K1110" s="10">
        <f t="shared" si="308"/>
        <v>-109500</v>
      </c>
    </row>
    <row r="1111" spans="1:11" x14ac:dyDescent="0.25">
      <c r="A1111" t="str">
        <f t="shared" si="305"/>
        <v>b</v>
      </c>
      <c r="B1111" s="8"/>
      <c r="C1111" s="9" t="s">
        <v>13</v>
      </c>
      <c r="D1111" s="43"/>
      <c r="E1111" s="10">
        <f t="shared" si="310"/>
        <v>0</v>
      </c>
      <c r="F1111" s="10"/>
      <c r="G1111" s="10"/>
      <c r="H1111" s="10"/>
      <c r="I1111" s="10"/>
      <c r="J1111" s="10">
        <f t="shared" si="307"/>
        <v>0</v>
      </c>
      <c r="K1111" s="10">
        <f t="shared" si="308"/>
        <v>0</v>
      </c>
    </row>
    <row r="1112" spans="1:11" x14ac:dyDescent="0.25">
      <c r="A1112" t="str">
        <f t="shared" si="305"/>
        <v>b</v>
      </c>
      <c r="B1112" s="8"/>
      <c r="C1112" s="9" t="s">
        <v>14</v>
      </c>
      <c r="D1112" s="43"/>
      <c r="E1112" s="10">
        <f t="shared" si="310"/>
        <v>0</v>
      </c>
      <c r="F1112" s="10"/>
      <c r="G1112" s="10"/>
      <c r="H1112" s="10"/>
      <c r="I1112" s="10"/>
      <c r="J1112" s="10">
        <f t="shared" si="307"/>
        <v>0</v>
      </c>
      <c r="K1112" s="10">
        <f t="shared" si="308"/>
        <v>0</v>
      </c>
    </row>
    <row r="1113" spans="1:11" x14ac:dyDescent="0.25">
      <c r="A1113" t="str">
        <f t="shared" si="305"/>
        <v>b</v>
      </c>
      <c r="B1113" s="8"/>
      <c r="C1113" s="9" t="s">
        <v>15</v>
      </c>
      <c r="D1113" s="43"/>
      <c r="E1113" s="10">
        <f t="shared" si="310"/>
        <v>0</v>
      </c>
      <c r="F1113" s="10"/>
      <c r="G1113" s="10"/>
      <c r="H1113" s="10"/>
      <c r="I1113" s="10"/>
      <c r="J1113" s="10">
        <f t="shared" si="307"/>
        <v>0</v>
      </c>
      <c r="K1113" s="10">
        <f t="shared" si="308"/>
        <v>0</v>
      </c>
    </row>
    <row r="1114" spans="1:11" x14ac:dyDescent="0.25">
      <c r="A1114" t="str">
        <f t="shared" si="305"/>
        <v>a</v>
      </c>
      <c r="B1114" s="8"/>
      <c r="C1114" s="9" t="s">
        <v>16</v>
      </c>
      <c r="D1114" s="43" t="s">
        <v>330</v>
      </c>
      <c r="E1114" s="10">
        <f t="shared" si="310"/>
        <v>13000</v>
      </c>
      <c r="F1114" s="10">
        <f>7000-4000</f>
        <v>3000</v>
      </c>
      <c r="G1114" s="10">
        <v>6000</v>
      </c>
      <c r="H1114" s="10"/>
      <c r="I1114" s="10">
        <v>4000</v>
      </c>
      <c r="J1114" s="10">
        <f t="shared" si="307"/>
        <v>9000</v>
      </c>
      <c r="K1114" s="10">
        <f t="shared" si="308"/>
        <v>9000</v>
      </c>
    </row>
    <row r="1115" spans="1:11" x14ac:dyDescent="0.25">
      <c r="A1115" t="str">
        <f t="shared" si="305"/>
        <v>a</v>
      </c>
      <c r="B1115" s="8"/>
      <c r="C1115" s="9" t="s">
        <v>17</v>
      </c>
      <c r="D1115" s="43" t="s">
        <v>373</v>
      </c>
      <c r="E1115" s="10">
        <f t="shared" si="310"/>
        <v>10000</v>
      </c>
      <c r="F1115" s="10"/>
      <c r="G1115" s="10">
        <v>10000</v>
      </c>
      <c r="H1115" s="10"/>
      <c r="I1115" s="10"/>
      <c r="J1115" s="10">
        <f t="shared" si="307"/>
        <v>10000</v>
      </c>
      <c r="K1115" s="10">
        <f t="shared" si="308"/>
        <v>10000</v>
      </c>
    </row>
    <row r="1116" spans="1:11" x14ac:dyDescent="0.25">
      <c r="A1116" t="str">
        <f t="shared" si="305"/>
        <v>b</v>
      </c>
      <c r="B1116" s="5"/>
      <c r="C1116" s="6" t="s">
        <v>18</v>
      </c>
      <c r="D1116" s="45"/>
      <c r="E1116" s="7">
        <f t="shared" si="310"/>
        <v>0</v>
      </c>
      <c r="F1116" s="7">
        <v>0</v>
      </c>
      <c r="G1116" s="7">
        <v>0</v>
      </c>
      <c r="H1116" s="7">
        <v>0</v>
      </c>
      <c r="I1116" s="7">
        <v>0</v>
      </c>
      <c r="J1116" s="7">
        <f t="shared" si="307"/>
        <v>0</v>
      </c>
      <c r="K1116" s="7">
        <f t="shared" si="308"/>
        <v>0</v>
      </c>
    </row>
    <row r="1117" spans="1:11" x14ac:dyDescent="0.25">
      <c r="A1117" t="str">
        <f t="shared" si="305"/>
        <v>b</v>
      </c>
      <c r="B1117" s="5"/>
      <c r="C1117" s="6" t="s">
        <v>19</v>
      </c>
      <c r="D1117" s="45"/>
      <c r="E1117" s="7">
        <f t="shared" si="310"/>
        <v>0</v>
      </c>
      <c r="F1117" s="7">
        <v>0</v>
      </c>
      <c r="G1117" s="7">
        <v>0</v>
      </c>
      <c r="H1117" s="7">
        <v>0</v>
      </c>
      <c r="I1117" s="7">
        <v>0</v>
      </c>
      <c r="J1117" s="7">
        <f t="shared" si="307"/>
        <v>0</v>
      </c>
      <c r="K1117" s="7">
        <f t="shared" si="308"/>
        <v>0</v>
      </c>
    </row>
    <row r="1118" spans="1:11" ht="15.75" thickBot="1" x14ac:dyDescent="0.3">
      <c r="A1118" t="str">
        <f t="shared" si="305"/>
        <v>b</v>
      </c>
      <c r="B1118" s="11"/>
      <c r="C1118" s="12" t="s">
        <v>20</v>
      </c>
      <c r="D1118" s="46"/>
      <c r="E1118" s="13">
        <f t="shared" si="310"/>
        <v>0</v>
      </c>
      <c r="F1118" s="13">
        <v>0</v>
      </c>
      <c r="G1118" s="13">
        <v>0</v>
      </c>
      <c r="H1118" s="13">
        <v>0</v>
      </c>
      <c r="I1118" s="13">
        <v>0</v>
      </c>
      <c r="J1118" s="13">
        <f t="shared" si="307"/>
        <v>0</v>
      </c>
      <c r="K1118" s="13">
        <f t="shared" si="308"/>
        <v>0</v>
      </c>
    </row>
    <row r="1119" spans="1:11" ht="32.25" customHeight="1" thickTop="1" thickBot="1" x14ac:dyDescent="0.3">
      <c r="A1119" t="str">
        <f t="shared" si="305"/>
        <v>b</v>
      </c>
      <c r="B1119" s="16" t="s">
        <v>178</v>
      </c>
      <c r="C1119" s="4" t="s">
        <v>179</v>
      </c>
      <c r="D1119" s="44"/>
      <c r="E1119" s="4">
        <f t="shared" si="310"/>
        <v>0</v>
      </c>
      <c r="F1119" s="4">
        <f>SUM(F1120,F1128,F1129,F1130)</f>
        <v>0</v>
      </c>
      <c r="G1119" s="4">
        <f t="shared" ref="G1119:I1119" si="316">SUM(G1120,G1128,G1129,G1130)</f>
        <v>0</v>
      </c>
      <c r="H1119" s="4">
        <f t="shared" si="316"/>
        <v>0</v>
      </c>
      <c r="I1119" s="4">
        <f t="shared" si="316"/>
        <v>0</v>
      </c>
      <c r="J1119" s="4">
        <f t="shared" si="307"/>
        <v>0</v>
      </c>
      <c r="K1119" s="4">
        <f t="shared" si="308"/>
        <v>0</v>
      </c>
    </row>
    <row r="1120" spans="1:11" ht="15.75" thickTop="1" x14ac:dyDescent="0.25">
      <c r="A1120" t="str">
        <f t="shared" si="305"/>
        <v>b</v>
      </c>
      <c r="B1120" s="5"/>
      <c r="C1120" s="6" t="s">
        <v>10</v>
      </c>
      <c r="D1120" s="45"/>
      <c r="E1120" s="7">
        <f t="shared" si="310"/>
        <v>0</v>
      </c>
      <c r="F1120" s="7">
        <f>SUM(F1121:F1127)</f>
        <v>0</v>
      </c>
      <c r="G1120" s="7">
        <f t="shared" ref="G1120:I1120" si="317">SUM(G1121:G1127)</f>
        <v>0</v>
      </c>
      <c r="H1120" s="7">
        <f t="shared" si="317"/>
        <v>0</v>
      </c>
      <c r="I1120" s="7">
        <f t="shared" si="317"/>
        <v>0</v>
      </c>
      <c r="J1120" s="7">
        <f t="shared" si="307"/>
        <v>0</v>
      </c>
      <c r="K1120" s="7">
        <f t="shared" si="308"/>
        <v>0</v>
      </c>
    </row>
    <row r="1121" spans="1:11" x14ac:dyDescent="0.25">
      <c r="A1121" t="str">
        <f t="shared" si="305"/>
        <v>b</v>
      </c>
      <c r="B1121" s="8"/>
      <c r="C1121" s="9" t="s">
        <v>11</v>
      </c>
      <c r="D1121" s="43"/>
      <c r="E1121" s="10">
        <f t="shared" si="310"/>
        <v>0</v>
      </c>
      <c r="F1121" s="10"/>
      <c r="G1121" s="10"/>
      <c r="H1121" s="10"/>
      <c r="I1121" s="10"/>
      <c r="J1121" s="10">
        <f t="shared" si="307"/>
        <v>0</v>
      </c>
      <c r="K1121" s="10">
        <f t="shared" si="308"/>
        <v>0</v>
      </c>
    </row>
    <row r="1122" spans="1:11" x14ac:dyDescent="0.25">
      <c r="A1122" t="str">
        <f t="shared" si="305"/>
        <v>b</v>
      </c>
      <c r="B1122" s="8"/>
      <c r="C1122" s="9" t="s">
        <v>12</v>
      </c>
      <c r="D1122" s="43"/>
      <c r="E1122" s="10">
        <f t="shared" si="310"/>
        <v>0</v>
      </c>
      <c r="F1122" s="10"/>
      <c r="G1122" s="10"/>
      <c r="H1122" s="10"/>
      <c r="I1122" s="10"/>
      <c r="J1122" s="10">
        <f t="shared" si="307"/>
        <v>0</v>
      </c>
      <c r="K1122" s="10">
        <f t="shared" si="308"/>
        <v>0</v>
      </c>
    </row>
    <row r="1123" spans="1:11" x14ac:dyDescent="0.25">
      <c r="A1123" t="str">
        <f t="shared" si="305"/>
        <v>b</v>
      </c>
      <c r="B1123" s="8"/>
      <c r="C1123" s="9" t="s">
        <v>13</v>
      </c>
      <c r="D1123" s="43"/>
      <c r="E1123" s="10">
        <f t="shared" si="310"/>
        <v>0</v>
      </c>
      <c r="F1123" s="10"/>
      <c r="G1123" s="10"/>
      <c r="H1123" s="10"/>
      <c r="I1123" s="10"/>
      <c r="J1123" s="10">
        <f t="shared" si="307"/>
        <v>0</v>
      </c>
      <c r="K1123" s="10">
        <f t="shared" si="308"/>
        <v>0</v>
      </c>
    </row>
    <row r="1124" spans="1:11" x14ac:dyDescent="0.25">
      <c r="A1124" t="str">
        <f t="shared" si="305"/>
        <v>b</v>
      </c>
      <c r="B1124" s="8"/>
      <c r="C1124" s="9" t="s">
        <v>14</v>
      </c>
      <c r="D1124" s="43"/>
      <c r="E1124" s="10">
        <f t="shared" si="310"/>
        <v>0</v>
      </c>
      <c r="F1124" s="10"/>
      <c r="G1124" s="10"/>
      <c r="H1124" s="10"/>
      <c r="I1124" s="10"/>
      <c r="J1124" s="10">
        <f t="shared" si="307"/>
        <v>0</v>
      </c>
      <c r="K1124" s="10">
        <f t="shared" si="308"/>
        <v>0</v>
      </c>
    </row>
    <row r="1125" spans="1:11" x14ac:dyDescent="0.25">
      <c r="A1125" t="str">
        <f t="shared" si="305"/>
        <v>b</v>
      </c>
      <c r="B1125" s="8"/>
      <c r="C1125" s="9" t="s">
        <v>15</v>
      </c>
      <c r="D1125" s="43"/>
      <c r="E1125" s="10">
        <f t="shared" si="310"/>
        <v>0</v>
      </c>
      <c r="F1125" s="10"/>
      <c r="G1125" s="10"/>
      <c r="H1125" s="10"/>
      <c r="I1125" s="10"/>
      <c r="J1125" s="10">
        <f t="shared" si="307"/>
        <v>0</v>
      </c>
      <c r="K1125" s="10">
        <f t="shared" si="308"/>
        <v>0</v>
      </c>
    </row>
    <row r="1126" spans="1:11" x14ac:dyDescent="0.25">
      <c r="A1126" t="str">
        <f t="shared" si="305"/>
        <v>b</v>
      </c>
      <c r="B1126" s="8"/>
      <c r="C1126" s="9" t="s">
        <v>16</v>
      </c>
      <c r="D1126" s="43"/>
      <c r="E1126" s="10">
        <f t="shared" si="310"/>
        <v>0</v>
      </c>
      <c r="F1126" s="10"/>
      <c r="G1126" s="10"/>
      <c r="H1126" s="10"/>
      <c r="I1126" s="10"/>
      <c r="J1126" s="10">
        <f t="shared" si="307"/>
        <v>0</v>
      </c>
      <c r="K1126" s="10">
        <f t="shared" si="308"/>
        <v>0</v>
      </c>
    </row>
    <row r="1127" spans="1:11" x14ac:dyDescent="0.25">
      <c r="A1127" t="str">
        <f t="shared" si="305"/>
        <v>b</v>
      </c>
      <c r="B1127" s="8"/>
      <c r="C1127" s="9" t="s">
        <v>17</v>
      </c>
      <c r="D1127" s="43"/>
      <c r="E1127" s="10">
        <f t="shared" si="310"/>
        <v>0</v>
      </c>
      <c r="F1127" s="10"/>
      <c r="G1127" s="10"/>
      <c r="H1127" s="10"/>
      <c r="I1127" s="10"/>
      <c r="J1127" s="10">
        <f t="shared" si="307"/>
        <v>0</v>
      </c>
      <c r="K1127" s="10">
        <f t="shared" si="308"/>
        <v>0</v>
      </c>
    </row>
    <row r="1128" spans="1:11" x14ac:dyDescent="0.25">
      <c r="A1128" t="str">
        <f t="shared" si="305"/>
        <v>b</v>
      </c>
      <c r="B1128" s="5"/>
      <c r="C1128" s="6" t="s">
        <v>18</v>
      </c>
      <c r="D1128" s="45"/>
      <c r="E1128" s="7">
        <f t="shared" si="310"/>
        <v>0</v>
      </c>
      <c r="F1128" s="7">
        <v>0</v>
      </c>
      <c r="G1128" s="7">
        <v>0</v>
      </c>
      <c r="H1128" s="7">
        <v>0</v>
      </c>
      <c r="I1128" s="7">
        <v>0</v>
      </c>
      <c r="J1128" s="7">
        <f t="shared" si="307"/>
        <v>0</v>
      </c>
      <c r="K1128" s="7">
        <f t="shared" si="308"/>
        <v>0</v>
      </c>
    </row>
    <row r="1129" spans="1:11" x14ac:dyDescent="0.25">
      <c r="A1129" t="str">
        <f t="shared" si="305"/>
        <v>b</v>
      </c>
      <c r="B1129" s="5"/>
      <c r="C1129" s="6" t="s">
        <v>19</v>
      </c>
      <c r="D1129" s="45"/>
      <c r="E1129" s="7">
        <f t="shared" si="310"/>
        <v>0</v>
      </c>
      <c r="F1129" s="7">
        <v>0</v>
      </c>
      <c r="G1129" s="7">
        <v>0</v>
      </c>
      <c r="H1129" s="7">
        <v>0</v>
      </c>
      <c r="I1129" s="7">
        <v>0</v>
      </c>
      <c r="J1129" s="7">
        <f t="shared" si="307"/>
        <v>0</v>
      </c>
      <c r="K1129" s="7">
        <f t="shared" si="308"/>
        <v>0</v>
      </c>
    </row>
    <row r="1130" spans="1:11" ht="15.75" thickBot="1" x14ac:dyDescent="0.3">
      <c r="A1130" t="str">
        <f t="shared" si="305"/>
        <v>b</v>
      </c>
      <c r="B1130" s="11"/>
      <c r="C1130" s="12" t="s">
        <v>20</v>
      </c>
      <c r="D1130" s="46"/>
      <c r="E1130" s="13">
        <f t="shared" si="310"/>
        <v>0</v>
      </c>
      <c r="F1130" s="13">
        <v>0</v>
      </c>
      <c r="G1130" s="13">
        <v>0</v>
      </c>
      <c r="H1130" s="13">
        <v>0</v>
      </c>
      <c r="I1130" s="13">
        <v>0</v>
      </c>
      <c r="J1130" s="13">
        <f t="shared" si="307"/>
        <v>0</v>
      </c>
      <c r="K1130" s="13">
        <f t="shared" si="308"/>
        <v>0</v>
      </c>
    </row>
    <row r="1131" spans="1:11" ht="46.5" thickTop="1" thickBot="1" x14ac:dyDescent="0.3">
      <c r="A1131" t="str">
        <f t="shared" si="305"/>
        <v>b</v>
      </c>
      <c r="B1131" s="3" t="s">
        <v>180</v>
      </c>
      <c r="C1131" s="14" t="s">
        <v>181</v>
      </c>
      <c r="D1131" s="44"/>
      <c r="E1131" s="4">
        <f t="shared" si="310"/>
        <v>0</v>
      </c>
      <c r="F1131" s="4">
        <f>SUM(F1132,F1140,F1141,F1142)</f>
        <v>0</v>
      </c>
      <c r="G1131" s="4">
        <f t="shared" ref="G1131:I1131" si="318">SUM(G1132,G1140,G1141,G1142)</f>
        <v>0</v>
      </c>
      <c r="H1131" s="4">
        <f t="shared" si="318"/>
        <v>0</v>
      </c>
      <c r="I1131" s="4">
        <f t="shared" si="318"/>
        <v>0</v>
      </c>
      <c r="J1131" s="4">
        <f t="shared" si="307"/>
        <v>0</v>
      </c>
      <c r="K1131" s="4">
        <f t="shared" si="308"/>
        <v>0</v>
      </c>
    </row>
    <row r="1132" spans="1:11" ht="15.75" thickTop="1" x14ac:dyDescent="0.25">
      <c r="A1132" t="str">
        <f t="shared" si="305"/>
        <v>b</v>
      </c>
      <c r="B1132" s="5"/>
      <c r="C1132" s="6" t="s">
        <v>10</v>
      </c>
      <c r="D1132" s="45"/>
      <c r="E1132" s="7">
        <f t="shared" si="310"/>
        <v>0</v>
      </c>
      <c r="F1132" s="7">
        <f>SUM(F1133:F1139)</f>
        <v>0</v>
      </c>
      <c r="G1132" s="7">
        <f t="shared" ref="G1132:I1132" si="319">SUM(G1133:G1139)</f>
        <v>0</v>
      </c>
      <c r="H1132" s="7">
        <f t="shared" si="319"/>
        <v>0</v>
      </c>
      <c r="I1132" s="7">
        <f t="shared" si="319"/>
        <v>0</v>
      </c>
      <c r="J1132" s="7">
        <f t="shared" si="307"/>
        <v>0</v>
      </c>
      <c r="K1132" s="7">
        <f t="shared" si="308"/>
        <v>0</v>
      </c>
    </row>
    <row r="1133" spans="1:11" x14ac:dyDescent="0.25">
      <c r="A1133" t="str">
        <f t="shared" si="305"/>
        <v>b</v>
      </c>
      <c r="B1133" s="8"/>
      <c r="C1133" s="9" t="s">
        <v>11</v>
      </c>
      <c r="D1133" s="43"/>
      <c r="E1133" s="10">
        <f t="shared" si="310"/>
        <v>0</v>
      </c>
      <c r="F1133" s="10"/>
      <c r="G1133" s="10"/>
      <c r="H1133" s="10"/>
      <c r="I1133" s="10"/>
      <c r="J1133" s="10">
        <f t="shared" si="307"/>
        <v>0</v>
      </c>
      <c r="K1133" s="10">
        <f t="shared" si="308"/>
        <v>0</v>
      </c>
    </row>
    <row r="1134" spans="1:11" x14ac:dyDescent="0.25">
      <c r="A1134" t="str">
        <f t="shared" si="305"/>
        <v>a</v>
      </c>
      <c r="B1134" s="8"/>
      <c r="C1134" s="9" t="s">
        <v>12</v>
      </c>
      <c r="D1134" s="43" t="s">
        <v>393</v>
      </c>
      <c r="E1134" s="10">
        <f t="shared" si="310"/>
        <v>-100000</v>
      </c>
      <c r="F1134" s="10"/>
      <c r="G1134" s="10"/>
      <c r="H1134" s="10">
        <v>-100000</v>
      </c>
      <c r="I1134" s="10"/>
      <c r="J1134" s="10">
        <f t="shared" si="307"/>
        <v>0</v>
      </c>
      <c r="K1134" s="10">
        <f t="shared" si="308"/>
        <v>-100000</v>
      </c>
    </row>
    <row r="1135" spans="1:11" x14ac:dyDescent="0.25">
      <c r="A1135" t="str">
        <f t="shared" si="305"/>
        <v>b</v>
      </c>
      <c r="B1135" s="8"/>
      <c r="C1135" s="9" t="s">
        <v>13</v>
      </c>
      <c r="D1135" s="43"/>
      <c r="E1135" s="10">
        <f t="shared" si="310"/>
        <v>0</v>
      </c>
      <c r="F1135" s="10"/>
      <c r="G1135" s="10"/>
      <c r="H1135" s="10"/>
      <c r="I1135" s="10"/>
      <c r="J1135" s="10">
        <f t="shared" si="307"/>
        <v>0</v>
      </c>
      <c r="K1135" s="10">
        <f t="shared" si="308"/>
        <v>0</v>
      </c>
    </row>
    <row r="1136" spans="1:11" x14ac:dyDescent="0.25">
      <c r="A1136" t="str">
        <f t="shared" ref="A1136:A1142" si="320">IF(OR(E1136&lt;&gt;0,F1136&lt;&gt;0,G1136&lt;&gt;0,H1136&lt;&gt;0,I1136&lt;&gt;0,),"a","b")</f>
        <v>b</v>
      </c>
      <c r="B1136" s="8"/>
      <c r="C1136" s="9" t="s">
        <v>14</v>
      </c>
      <c r="D1136" s="43"/>
      <c r="E1136" s="10">
        <f t="shared" si="310"/>
        <v>0</v>
      </c>
      <c r="F1136" s="10"/>
      <c r="G1136" s="10"/>
      <c r="H1136" s="10"/>
      <c r="I1136" s="10"/>
      <c r="J1136" s="10">
        <f t="shared" ref="J1136:J1142" si="321">SUM(F1136,G1136)</f>
        <v>0</v>
      </c>
      <c r="K1136" s="10">
        <f t="shared" ref="K1136:K1142" si="322">SUM(F1136,G1136,H1136)</f>
        <v>0</v>
      </c>
    </row>
    <row r="1137" spans="1:11" x14ac:dyDescent="0.25">
      <c r="A1137" t="str">
        <f t="shared" si="320"/>
        <v>b</v>
      </c>
      <c r="B1137" s="8"/>
      <c r="C1137" s="9" t="s">
        <v>15</v>
      </c>
      <c r="D1137" s="43"/>
      <c r="E1137" s="10">
        <f t="shared" si="310"/>
        <v>0</v>
      </c>
      <c r="F1137" s="10"/>
      <c r="G1137" s="10"/>
      <c r="H1137" s="10"/>
      <c r="I1137" s="10"/>
      <c r="J1137" s="10">
        <f t="shared" si="321"/>
        <v>0</v>
      </c>
      <c r="K1137" s="10">
        <f t="shared" si="322"/>
        <v>0</v>
      </c>
    </row>
    <row r="1138" spans="1:11" x14ac:dyDescent="0.25">
      <c r="A1138" t="str">
        <f t="shared" si="320"/>
        <v>b</v>
      </c>
      <c r="B1138" s="8"/>
      <c r="C1138" s="9" t="s">
        <v>16</v>
      </c>
      <c r="D1138" s="43"/>
      <c r="E1138" s="10">
        <f t="shared" si="310"/>
        <v>0</v>
      </c>
      <c r="F1138" s="10"/>
      <c r="G1138" s="10"/>
      <c r="H1138" s="10"/>
      <c r="I1138" s="10"/>
      <c r="J1138" s="10">
        <f t="shared" si="321"/>
        <v>0</v>
      </c>
      <c r="K1138" s="10">
        <f t="shared" si="322"/>
        <v>0</v>
      </c>
    </row>
    <row r="1139" spans="1:11" x14ac:dyDescent="0.25">
      <c r="A1139" t="str">
        <f t="shared" si="320"/>
        <v>a</v>
      </c>
      <c r="B1139" s="8"/>
      <c r="C1139" s="9" t="s">
        <v>17</v>
      </c>
      <c r="D1139" s="43" t="s">
        <v>393</v>
      </c>
      <c r="E1139" s="10">
        <f t="shared" si="310"/>
        <v>100000</v>
      </c>
      <c r="F1139" s="10"/>
      <c r="G1139" s="10"/>
      <c r="H1139" s="10">
        <v>100000</v>
      </c>
      <c r="I1139" s="10"/>
      <c r="J1139" s="10">
        <f t="shared" si="321"/>
        <v>0</v>
      </c>
      <c r="K1139" s="10">
        <f t="shared" si="322"/>
        <v>100000</v>
      </c>
    </row>
    <row r="1140" spans="1:11" x14ac:dyDescent="0.25">
      <c r="A1140" t="str">
        <f t="shared" si="320"/>
        <v>b</v>
      </c>
      <c r="B1140" s="5"/>
      <c r="C1140" s="6" t="s">
        <v>18</v>
      </c>
      <c r="D1140" s="45"/>
      <c r="E1140" s="7">
        <f t="shared" si="310"/>
        <v>0</v>
      </c>
      <c r="F1140" s="7">
        <v>0</v>
      </c>
      <c r="G1140" s="7">
        <v>0</v>
      </c>
      <c r="H1140" s="7">
        <v>0</v>
      </c>
      <c r="I1140" s="7">
        <v>0</v>
      </c>
      <c r="J1140" s="7">
        <f t="shared" si="321"/>
        <v>0</v>
      </c>
      <c r="K1140" s="7">
        <f t="shared" si="322"/>
        <v>0</v>
      </c>
    </row>
    <row r="1141" spans="1:11" x14ac:dyDescent="0.25">
      <c r="A1141" t="str">
        <f t="shared" si="320"/>
        <v>b</v>
      </c>
      <c r="B1141" s="5"/>
      <c r="C1141" s="6" t="s">
        <v>19</v>
      </c>
      <c r="D1141" s="45"/>
      <c r="E1141" s="7">
        <f t="shared" si="310"/>
        <v>0</v>
      </c>
      <c r="F1141" s="7">
        <v>0</v>
      </c>
      <c r="G1141" s="7">
        <v>0</v>
      </c>
      <c r="H1141" s="7">
        <v>0</v>
      </c>
      <c r="I1141" s="7">
        <v>0</v>
      </c>
      <c r="J1141" s="7">
        <f t="shared" si="321"/>
        <v>0</v>
      </c>
      <c r="K1141" s="7">
        <f t="shared" si="322"/>
        <v>0</v>
      </c>
    </row>
    <row r="1142" spans="1:11" ht="15.75" thickBot="1" x14ac:dyDescent="0.3">
      <c r="A1142" t="str">
        <f t="shared" si="320"/>
        <v>b</v>
      </c>
      <c r="B1142" s="11"/>
      <c r="C1142" s="12" t="s">
        <v>20</v>
      </c>
      <c r="D1142" s="46"/>
      <c r="E1142" s="13">
        <f t="shared" si="310"/>
        <v>0</v>
      </c>
      <c r="F1142" s="13">
        <v>0</v>
      </c>
      <c r="G1142" s="13">
        <v>0</v>
      </c>
      <c r="H1142" s="13">
        <v>0</v>
      </c>
      <c r="I1142" s="13">
        <v>0</v>
      </c>
      <c r="J1142" s="13">
        <f t="shared" si="321"/>
        <v>0</v>
      </c>
      <c r="K1142" s="13">
        <f t="shared" si="322"/>
        <v>0</v>
      </c>
    </row>
    <row r="1143" spans="1:11" ht="15.75" thickTop="1" x14ac:dyDescent="0.25"/>
  </sheetData>
  <autoFilter ref="A2:K1142"/>
  <customSheetViews>
    <customSheetView guid="{D5A2A8BA-BDA4-4AA2-8B7D-A1E1AFC3D0A5}" scale="90" showPageBreaks="1" showGridLines="0" printArea="1" showAutoFilter="1" view="pageBreakPreview">
      <pane ySplit="2" topLeftCell="A3" activePane="bottomLeft" state="frozen"/>
      <selection pane="bottomLeft" activeCell="L1" sqref="L1:L1048576"/>
      <colBreaks count="1" manualBreakCount="1">
        <brk id="9" max="1048575" man="1"/>
      </colBreaks>
      <pageMargins left="0.7" right="0.7" top="0.75" bottom="0.75" header="0.3" footer="0.3"/>
      <pageSetup scale="54" orientation="portrait" r:id="rId1"/>
      <autoFilter ref="A2:K2"/>
    </customSheetView>
  </customSheetViews>
  <mergeCells count="1">
    <mergeCell ref="B1:I1"/>
  </mergeCells>
  <pageMargins left="0.7" right="0.7" top="0.75" bottom="0.75" header="0.3" footer="0.3"/>
  <pageSetup scale="46" orientation="portrait"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1143"/>
  <sheetViews>
    <sheetView showGridLines="0" view="pageBreakPreview" zoomScale="90" zoomScaleNormal="100" zoomScaleSheetLayoutView="90" workbookViewId="0">
      <pane xSplit="3" ySplit="2" topLeftCell="D958" activePane="bottomRight" state="frozen"/>
      <selection pane="topRight" activeCell="D1" sqref="D1"/>
      <selection pane="bottomLeft" activeCell="A3" sqref="A3"/>
      <selection pane="bottomRight" activeCell="G986" sqref="G986"/>
    </sheetView>
  </sheetViews>
  <sheetFormatPr defaultRowHeight="15" x14ac:dyDescent="0.25"/>
  <cols>
    <col min="1" max="1" width="3.28515625" customWidth="1"/>
    <col min="2" max="2" width="16.5703125" customWidth="1"/>
    <col min="3" max="3" width="50.140625" customWidth="1"/>
    <col min="4" max="4" width="11.7109375" customWidth="1"/>
    <col min="5" max="9" width="15.85546875" customWidth="1"/>
    <col min="10" max="10" width="14.28515625" customWidth="1"/>
    <col min="11" max="11" width="13.42578125" customWidth="1"/>
  </cols>
  <sheetData>
    <row r="1" spans="1:12" ht="45" customHeight="1" x14ac:dyDescent="0.25">
      <c r="B1" s="144" t="s">
        <v>251</v>
      </c>
      <c r="C1" s="144"/>
      <c r="D1" s="144"/>
      <c r="E1" s="144"/>
      <c r="F1" s="144"/>
      <c r="G1" s="144"/>
      <c r="H1" s="144"/>
      <c r="I1" s="144"/>
      <c r="J1" s="18">
        <f>E3</f>
        <v>214300</v>
      </c>
      <c r="K1" s="33"/>
      <c r="L1" s="33"/>
    </row>
    <row r="2" spans="1:12" ht="30.75" thickBot="1" x14ac:dyDescent="0.3">
      <c r="B2" s="1" t="s">
        <v>0</v>
      </c>
      <c r="C2" s="1" t="s">
        <v>1</v>
      </c>
      <c r="D2" s="2" t="s">
        <v>185</v>
      </c>
      <c r="E2" s="2" t="s">
        <v>2</v>
      </c>
      <c r="F2" s="2" t="s">
        <v>3</v>
      </c>
      <c r="G2" s="2" t="s">
        <v>4</v>
      </c>
      <c r="H2" s="2" t="s">
        <v>5</v>
      </c>
      <c r="I2" s="2" t="s">
        <v>6</v>
      </c>
      <c r="J2" s="2" t="s">
        <v>183</v>
      </c>
      <c r="K2" s="2" t="s">
        <v>184</v>
      </c>
    </row>
    <row r="3" spans="1:12" ht="31.5" thickTop="1" thickBot="1" x14ac:dyDescent="0.3">
      <c r="A3" t="str">
        <f>IF(OR(E3&lt;&gt;0,F3&lt;&gt;0,G3&lt;&gt;0,H3&lt;&gt;0,I3&lt;&gt;0,),"a","b")</f>
        <v>a</v>
      </c>
      <c r="B3" s="16" t="s">
        <v>7</v>
      </c>
      <c r="C3" s="4" t="s">
        <v>8</v>
      </c>
      <c r="D3" s="4"/>
      <c r="E3" s="4">
        <f>SUM(F3,G3,H3,I3)</f>
        <v>214300</v>
      </c>
      <c r="F3" s="4">
        <f t="shared" ref="F3:F14" si="0">SUM(F15,F267,F543,F1071,F1083)</f>
        <v>53000</v>
      </c>
      <c r="G3" s="4">
        <f t="shared" ref="G3:I3" si="1">SUM(G15,G267,G543,G1071,G1083)</f>
        <v>55500</v>
      </c>
      <c r="H3" s="4">
        <f t="shared" si="1"/>
        <v>53500</v>
      </c>
      <c r="I3" s="4">
        <f t="shared" si="1"/>
        <v>52300</v>
      </c>
      <c r="J3" s="4">
        <f>SUM(F3,G3)</f>
        <v>108500</v>
      </c>
      <c r="K3" s="4">
        <f>SUM(F3,G3,H3)</f>
        <v>162000</v>
      </c>
    </row>
    <row r="4" spans="1:12" ht="15.75" thickTop="1" x14ac:dyDescent="0.25">
      <c r="A4" t="str">
        <f t="shared" ref="A4:A67" si="2">IF(OR(E4&lt;&gt;0,F4&lt;&gt;0,G4&lt;&gt;0,H4&lt;&gt;0,I4&lt;&gt;0,),"a","b")</f>
        <v>a</v>
      </c>
      <c r="B4" s="5" t="s">
        <v>9</v>
      </c>
      <c r="C4" s="6" t="s">
        <v>10</v>
      </c>
      <c r="D4" s="7"/>
      <c r="E4" s="7">
        <f t="shared" ref="E4:E14" si="3">SUM(F4,G4,H4,I4)</f>
        <v>203743</v>
      </c>
      <c r="F4" s="7">
        <f t="shared" si="0"/>
        <v>46443</v>
      </c>
      <c r="G4" s="7">
        <f t="shared" ref="G4:I14" si="4">SUM(G16,G268,G544,G1072,G1084)</f>
        <v>51500</v>
      </c>
      <c r="H4" s="7">
        <f t="shared" si="4"/>
        <v>53500</v>
      </c>
      <c r="I4" s="7">
        <f t="shared" si="4"/>
        <v>52300</v>
      </c>
      <c r="J4" s="7">
        <f t="shared" ref="J4:J67" si="5">SUM(F4,G4)</f>
        <v>97943</v>
      </c>
      <c r="K4" s="7">
        <f t="shared" ref="K4:K67" si="6">SUM(F4,G4,H4)</f>
        <v>151443</v>
      </c>
    </row>
    <row r="5" spans="1:12" x14ac:dyDescent="0.25">
      <c r="A5" t="str">
        <f t="shared" si="2"/>
        <v>b</v>
      </c>
      <c r="B5" s="8" t="s">
        <v>9</v>
      </c>
      <c r="C5" s="9" t="s">
        <v>11</v>
      </c>
      <c r="D5" s="10"/>
      <c r="E5" s="10">
        <f t="shared" si="3"/>
        <v>0</v>
      </c>
      <c r="F5" s="10">
        <f t="shared" si="0"/>
        <v>0</v>
      </c>
      <c r="G5" s="10">
        <f t="shared" si="4"/>
        <v>0</v>
      </c>
      <c r="H5" s="10">
        <f t="shared" si="4"/>
        <v>0</v>
      </c>
      <c r="I5" s="10">
        <f t="shared" si="4"/>
        <v>0</v>
      </c>
      <c r="J5" s="10">
        <f t="shared" si="5"/>
        <v>0</v>
      </c>
      <c r="K5" s="10">
        <f t="shared" si="6"/>
        <v>0</v>
      </c>
    </row>
    <row r="6" spans="1:12" x14ac:dyDescent="0.25">
      <c r="A6" t="str">
        <f t="shared" si="2"/>
        <v>a</v>
      </c>
      <c r="B6" s="8" t="s">
        <v>9</v>
      </c>
      <c r="C6" s="9" t="s">
        <v>12</v>
      </c>
      <c r="D6" s="10"/>
      <c r="E6" s="10">
        <f t="shared" si="3"/>
        <v>194443</v>
      </c>
      <c r="F6" s="10">
        <f t="shared" si="0"/>
        <v>41443</v>
      </c>
      <c r="G6" s="10">
        <f t="shared" si="4"/>
        <v>50000</v>
      </c>
      <c r="H6" s="10">
        <f t="shared" si="4"/>
        <v>52000</v>
      </c>
      <c r="I6" s="10">
        <f t="shared" si="4"/>
        <v>51000</v>
      </c>
      <c r="J6" s="10">
        <f t="shared" si="5"/>
        <v>91443</v>
      </c>
      <c r="K6" s="10">
        <f t="shared" si="6"/>
        <v>143443</v>
      </c>
    </row>
    <row r="7" spans="1:12" x14ac:dyDescent="0.25">
      <c r="A7" t="str">
        <f t="shared" si="2"/>
        <v>b</v>
      </c>
      <c r="B7" s="8" t="s">
        <v>9</v>
      </c>
      <c r="C7" s="9" t="s">
        <v>13</v>
      </c>
      <c r="D7" s="10"/>
      <c r="E7" s="10">
        <f t="shared" si="3"/>
        <v>0</v>
      </c>
      <c r="F7" s="10">
        <f t="shared" si="0"/>
        <v>0</v>
      </c>
      <c r="G7" s="10">
        <f t="shared" si="4"/>
        <v>0</v>
      </c>
      <c r="H7" s="10">
        <f t="shared" si="4"/>
        <v>0</v>
      </c>
      <c r="I7" s="10">
        <f t="shared" si="4"/>
        <v>0</v>
      </c>
      <c r="J7" s="10">
        <f t="shared" si="5"/>
        <v>0</v>
      </c>
      <c r="K7" s="10">
        <f t="shared" si="6"/>
        <v>0</v>
      </c>
    </row>
    <row r="8" spans="1:12" x14ac:dyDescent="0.25">
      <c r="A8" t="str">
        <f t="shared" si="2"/>
        <v>b</v>
      </c>
      <c r="B8" s="8" t="s">
        <v>9</v>
      </c>
      <c r="C8" s="9" t="s">
        <v>14</v>
      </c>
      <c r="D8" s="10"/>
      <c r="E8" s="10">
        <f t="shared" si="3"/>
        <v>0</v>
      </c>
      <c r="F8" s="10">
        <f t="shared" si="0"/>
        <v>0</v>
      </c>
      <c r="G8" s="10">
        <f t="shared" si="4"/>
        <v>0</v>
      </c>
      <c r="H8" s="10">
        <f t="shared" si="4"/>
        <v>0</v>
      </c>
      <c r="I8" s="10">
        <f t="shared" si="4"/>
        <v>0</v>
      </c>
      <c r="J8" s="10">
        <f t="shared" si="5"/>
        <v>0</v>
      </c>
      <c r="K8" s="10">
        <f t="shared" si="6"/>
        <v>0</v>
      </c>
    </row>
    <row r="9" spans="1:12" x14ac:dyDescent="0.25">
      <c r="A9" t="str">
        <f t="shared" si="2"/>
        <v>b</v>
      </c>
      <c r="B9" s="8" t="s">
        <v>9</v>
      </c>
      <c r="C9" s="9" t="s">
        <v>15</v>
      </c>
      <c r="D9" s="10"/>
      <c r="E9" s="10">
        <f t="shared" si="3"/>
        <v>0</v>
      </c>
      <c r="F9" s="10">
        <f t="shared" si="0"/>
        <v>0</v>
      </c>
      <c r="G9" s="10">
        <f t="shared" si="4"/>
        <v>0</v>
      </c>
      <c r="H9" s="10">
        <f t="shared" si="4"/>
        <v>0</v>
      </c>
      <c r="I9" s="10">
        <f t="shared" si="4"/>
        <v>0</v>
      </c>
      <c r="J9" s="10">
        <f t="shared" si="5"/>
        <v>0</v>
      </c>
      <c r="K9" s="10">
        <f t="shared" si="6"/>
        <v>0</v>
      </c>
    </row>
    <row r="10" spans="1:12" x14ac:dyDescent="0.25">
      <c r="A10" t="str">
        <f t="shared" si="2"/>
        <v>b</v>
      </c>
      <c r="B10" s="8" t="s">
        <v>9</v>
      </c>
      <c r="C10" s="9" t="s">
        <v>16</v>
      </c>
      <c r="D10" s="10"/>
      <c r="E10" s="10">
        <f t="shared" si="3"/>
        <v>0</v>
      </c>
      <c r="F10" s="10">
        <f t="shared" si="0"/>
        <v>0</v>
      </c>
      <c r="G10" s="10">
        <f t="shared" si="4"/>
        <v>0</v>
      </c>
      <c r="H10" s="10">
        <f t="shared" si="4"/>
        <v>0</v>
      </c>
      <c r="I10" s="10">
        <f t="shared" si="4"/>
        <v>0</v>
      </c>
      <c r="J10" s="10">
        <f t="shared" si="5"/>
        <v>0</v>
      </c>
      <c r="K10" s="10">
        <f t="shared" si="6"/>
        <v>0</v>
      </c>
    </row>
    <row r="11" spans="1:12" x14ac:dyDescent="0.25">
      <c r="A11" t="str">
        <f t="shared" si="2"/>
        <v>a</v>
      </c>
      <c r="B11" s="8" t="s">
        <v>9</v>
      </c>
      <c r="C11" s="9" t="s">
        <v>17</v>
      </c>
      <c r="D11" s="10"/>
      <c r="E11" s="10">
        <f t="shared" si="3"/>
        <v>9300</v>
      </c>
      <c r="F11" s="10">
        <f t="shared" si="0"/>
        <v>5000</v>
      </c>
      <c r="G11" s="10">
        <f t="shared" si="4"/>
        <v>1500</v>
      </c>
      <c r="H11" s="10">
        <f t="shared" si="4"/>
        <v>1500</v>
      </c>
      <c r="I11" s="10">
        <f t="shared" si="4"/>
        <v>1300</v>
      </c>
      <c r="J11" s="10">
        <f t="shared" si="5"/>
        <v>6500</v>
      </c>
      <c r="K11" s="10">
        <f t="shared" si="6"/>
        <v>8000</v>
      </c>
    </row>
    <row r="12" spans="1:12" x14ac:dyDescent="0.25">
      <c r="A12" t="str">
        <f t="shared" si="2"/>
        <v>a</v>
      </c>
      <c r="B12" s="5" t="s">
        <v>9</v>
      </c>
      <c r="C12" s="6" t="s">
        <v>18</v>
      </c>
      <c r="D12" s="7"/>
      <c r="E12" s="7">
        <f t="shared" si="3"/>
        <v>7000</v>
      </c>
      <c r="F12" s="7">
        <f t="shared" si="0"/>
        <v>3000</v>
      </c>
      <c r="G12" s="7">
        <f t="shared" si="4"/>
        <v>4000</v>
      </c>
      <c r="H12" s="7">
        <f t="shared" si="4"/>
        <v>0</v>
      </c>
      <c r="I12" s="7">
        <f t="shared" si="4"/>
        <v>0</v>
      </c>
      <c r="J12" s="7">
        <f t="shared" si="5"/>
        <v>7000</v>
      </c>
      <c r="K12" s="7">
        <f t="shared" si="6"/>
        <v>7000</v>
      </c>
    </row>
    <row r="13" spans="1:12" x14ac:dyDescent="0.25">
      <c r="A13" t="str">
        <f t="shared" si="2"/>
        <v>b</v>
      </c>
      <c r="B13" s="5" t="s">
        <v>9</v>
      </c>
      <c r="C13" s="6" t="s">
        <v>19</v>
      </c>
      <c r="D13" s="7"/>
      <c r="E13" s="7">
        <f t="shared" si="3"/>
        <v>0</v>
      </c>
      <c r="F13" s="7">
        <f t="shared" si="0"/>
        <v>0</v>
      </c>
      <c r="G13" s="7">
        <f t="shared" si="4"/>
        <v>0</v>
      </c>
      <c r="H13" s="7">
        <f t="shared" si="4"/>
        <v>0</v>
      </c>
      <c r="I13" s="7">
        <f t="shared" si="4"/>
        <v>0</v>
      </c>
      <c r="J13" s="7">
        <f t="shared" si="5"/>
        <v>0</v>
      </c>
      <c r="K13" s="7">
        <f t="shared" si="6"/>
        <v>0</v>
      </c>
    </row>
    <row r="14" spans="1:12" ht="15.75" thickBot="1" x14ac:dyDescent="0.3">
      <c r="A14" t="str">
        <f t="shared" si="2"/>
        <v>a</v>
      </c>
      <c r="B14" s="11" t="s">
        <v>9</v>
      </c>
      <c r="C14" s="12" t="s">
        <v>20</v>
      </c>
      <c r="D14" s="13"/>
      <c r="E14" s="13">
        <f t="shared" si="3"/>
        <v>3557</v>
      </c>
      <c r="F14" s="13">
        <f t="shared" si="0"/>
        <v>3557</v>
      </c>
      <c r="G14" s="13">
        <f t="shared" si="4"/>
        <v>0</v>
      </c>
      <c r="H14" s="13">
        <f t="shared" si="4"/>
        <v>0</v>
      </c>
      <c r="I14" s="13">
        <f t="shared" si="4"/>
        <v>0</v>
      </c>
      <c r="J14" s="13">
        <f t="shared" si="5"/>
        <v>3557</v>
      </c>
      <c r="K14" s="13">
        <f t="shared" si="6"/>
        <v>3557</v>
      </c>
    </row>
    <row r="15" spans="1:12" ht="31.5" thickTop="1" thickBot="1" x14ac:dyDescent="0.3">
      <c r="A15" t="str">
        <f t="shared" si="2"/>
        <v>a</v>
      </c>
      <c r="B15" s="16" t="s">
        <v>21</v>
      </c>
      <c r="C15" s="4" t="s">
        <v>22</v>
      </c>
      <c r="D15" s="4"/>
      <c r="E15" s="4">
        <f>SUM(F15,G15,H15,I15)</f>
        <v>12430</v>
      </c>
      <c r="F15" s="4">
        <f t="shared" ref="F15:I17" si="7">SUM(F27,F39,F87,F99,F243,F255,)</f>
        <v>1130</v>
      </c>
      <c r="G15" s="4">
        <f t="shared" si="7"/>
        <v>5500</v>
      </c>
      <c r="H15" s="4">
        <f t="shared" si="7"/>
        <v>3500</v>
      </c>
      <c r="I15" s="4">
        <f t="shared" si="7"/>
        <v>2300</v>
      </c>
      <c r="J15" s="4">
        <f t="shared" si="5"/>
        <v>6630</v>
      </c>
      <c r="K15" s="4">
        <f t="shared" si="6"/>
        <v>10130</v>
      </c>
    </row>
    <row r="16" spans="1:12" ht="15.75" thickTop="1" x14ac:dyDescent="0.25">
      <c r="A16" t="str">
        <f t="shared" si="2"/>
        <v>a</v>
      </c>
      <c r="B16" s="5"/>
      <c r="C16" s="6" t="s">
        <v>10</v>
      </c>
      <c r="D16" s="7"/>
      <c r="E16" s="7">
        <f t="shared" ref="E16:E79" si="8">SUM(F16,G16,H16,I16)</f>
        <v>8743</v>
      </c>
      <c r="F16" s="7">
        <f t="shared" si="7"/>
        <v>-557</v>
      </c>
      <c r="G16" s="7">
        <f t="shared" si="7"/>
        <v>3500</v>
      </c>
      <c r="H16" s="7">
        <f t="shared" si="7"/>
        <v>3500</v>
      </c>
      <c r="I16" s="7">
        <f t="shared" si="7"/>
        <v>2300</v>
      </c>
      <c r="J16" s="7">
        <f t="shared" si="5"/>
        <v>2943</v>
      </c>
      <c r="K16" s="7">
        <f t="shared" si="6"/>
        <v>6443</v>
      </c>
    </row>
    <row r="17" spans="1:11" x14ac:dyDescent="0.25">
      <c r="A17" t="str">
        <f t="shared" si="2"/>
        <v>b</v>
      </c>
      <c r="B17" s="8"/>
      <c r="C17" s="9" t="s">
        <v>11</v>
      </c>
      <c r="D17" s="10"/>
      <c r="E17" s="10">
        <f t="shared" si="8"/>
        <v>0</v>
      </c>
      <c r="F17" s="10">
        <f>SUM(F29,F41,F89,F101,F245,F257,)</f>
        <v>0</v>
      </c>
      <c r="G17" s="10">
        <f t="shared" si="7"/>
        <v>0</v>
      </c>
      <c r="H17" s="10">
        <f t="shared" si="7"/>
        <v>0</v>
      </c>
      <c r="I17" s="10">
        <f t="shared" si="7"/>
        <v>0</v>
      </c>
      <c r="J17" s="10">
        <f t="shared" si="5"/>
        <v>0</v>
      </c>
      <c r="K17" s="10">
        <f t="shared" si="6"/>
        <v>0</v>
      </c>
    </row>
    <row r="18" spans="1:11" x14ac:dyDescent="0.25">
      <c r="A18" t="str">
        <f t="shared" si="2"/>
        <v>a</v>
      </c>
      <c r="B18" s="8"/>
      <c r="C18" s="9" t="s">
        <v>12</v>
      </c>
      <c r="D18" s="10"/>
      <c r="E18" s="10">
        <f t="shared" si="8"/>
        <v>4443</v>
      </c>
      <c r="F18" s="10">
        <f t="shared" ref="F18:I26" si="9">SUM(F30,F42,F90,F102,F246,F258,)</f>
        <v>-3557</v>
      </c>
      <c r="G18" s="10">
        <f t="shared" si="9"/>
        <v>3000</v>
      </c>
      <c r="H18" s="10">
        <f t="shared" si="9"/>
        <v>3000</v>
      </c>
      <c r="I18" s="10">
        <f t="shared" si="9"/>
        <v>2000</v>
      </c>
      <c r="J18" s="10">
        <f t="shared" si="5"/>
        <v>-557</v>
      </c>
      <c r="K18" s="10">
        <f t="shared" si="6"/>
        <v>2443</v>
      </c>
    </row>
    <row r="19" spans="1:11" x14ac:dyDescent="0.25">
      <c r="A19" t="str">
        <f t="shared" si="2"/>
        <v>b</v>
      </c>
      <c r="B19" s="8"/>
      <c r="C19" s="9" t="s">
        <v>13</v>
      </c>
      <c r="D19" s="10"/>
      <c r="E19" s="10">
        <f t="shared" si="8"/>
        <v>0</v>
      </c>
      <c r="F19" s="10">
        <f t="shared" si="9"/>
        <v>0</v>
      </c>
      <c r="G19" s="10">
        <f t="shared" si="9"/>
        <v>0</v>
      </c>
      <c r="H19" s="10">
        <f t="shared" si="9"/>
        <v>0</v>
      </c>
      <c r="I19" s="10">
        <f t="shared" si="9"/>
        <v>0</v>
      </c>
      <c r="J19" s="10">
        <f t="shared" si="5"/>
        <v>0</v>
      </c>
      <c r="K19" s="10">
        <f t="shared" si="6"/>
        <v>0</v>
      </c>
    </row>
    <row r="20" spans="1:11" x14ac:dyDescent="0.25">
      <c r="A20" t="str">
        <f t="shared" si="2"/>
        <v>b</v>
      </c>
      <c r="B20" s="8"/>
      <c r="C20" s="9" t="s">
        <v>14</v>
      </c>
      <c r="D20" s="10"/>
      <c r="E20" s="10">
        <f t="shared" si="8"/>
        <v>0</v>
      </c>
      <c r="F20" s="10">
        <f t="shared" si="9"/>
        <v>0</v>
      </c>
      <c r="G20" s="10">
        <f t="shared" si="9"/>
        <v>0</v>
      </c>
      <c r="H20" s="10">
        <f t="shared" si="9"/>
        <v>0</v>
      </c>
      <c r="I20" s="10">
        <f t="shared" si="9"/>
        <v>0</v>
      </c>
      <c r="J20" s="10">
        <f t="shared" si="5"/>
        <v>0</v>
      </c>
      <c r="K20" s="10">
        <f t="shared" si="6"/>
        <v>0</v>
      </c>
    </row>
    <row r="21" spans="1:11" x14ac:dyDescent="0.25">
      <c r="A21" t="str">
        <f t="shared" si="2"/>
        <v>b</v>
      </c>
      <c r="B21" s="8"/>
      <c r="C21" s="9" t="s">
        <v>15</v>
      </c>
      <c r="D21" s="10"/>
      <c r="E21" s="10">
        <f t="shared" si="8"/>
        <v>0</v>
      </c>
      <c r="F21" s="10">
        <f t="shared" si="9"/>
        <v>0</v>
      </c>
      <c r="G21" s="10">
        <f t="shared" si="9"/>
        <v>0</v>
      </c>
      <c r="H21" s="10">
        <f t="shared" si="9"/>
        <v>0</v>
      </c>
      <c r="I21" s="10">
        <f t="shared" si="9"/>
        <v>0</v>
      </c>
      <c r="J21" s="10">
        <f t="shared" si="5"/>
        <v>0</v>
      </c>
      <c r="K21" s="10">
        <f t="shared" si="6"/>
        <v>0</v>
      </c>
    </row>
    <row r="22" spans="1:11" x14ac:dyDescent="0.25">
      <c r="A22" t="str">
        <f t="shared" si="2"/>
        <v>b</v>
      </c>
      <c r="B22" s="8"/>
      <c r="C22" s="9" t="s">
        <v>16</v>
      </c>
      <c r="D22" s="10"/>
      <c r="E22" s="10">
        <f t="shared" si="8"/>
        <v>0</v>
      </c>
      <c r="F22" s="10">
        <f t="shared" si="9"/>
        <v>0</v>
      </c>
      <c r="G22" s="10">
        <f t="shared" si="9"/>
        <v>0</v>
      </c>
      <c r="H22" s="10">
        <f t="shared" si="9"/>
        <v>0</v>
      </c>
      <c r="I22" s="10">
        <f t="shared" si="9"/>
        <v>0</v>
      </c>
      <c r="J22" s="10">
        <f t="shared" si="5"/>
        <v>0</v>
      </c>
      <c r="K22" s="10">
        <f t="shared" si="6"/>
        <v>0</v>
      </c>
    </row>
    <row r="23" spans="1:11" x14ac:dyDescent="0.25">
      <c r="A23" t="str">
        <f t="shared" si="2"/>
        <v>a</v>
      </c>
      <c r="B23" s="8"/>
      <c r="C23" s="9" t="s">
        <v>17</v>
      </c>
      <c r="D23" s="10"/>
      <c r="E23" s="10">
        <f t="shared" si="8"/>
        <v>4300</v>
      </c>
      <c r="F23" s="10">
        <f t="shared" si="9"/>
        <v>3000</v>
      </c>
      <c r="G23" s="10">
        <f t="shared" si="9"/>
        <v>500</v>
      </c>
      <c r="H23" s="10">
        <f t="shared" si="9"/>
        <v>500</v>
      </c>
      <c r="I23" s="10">
        <f t="shared" si="9"/>
        <v>300</v>
      </c>
      <c r="J23" s="10">
        <f t="shared" si="5"/>
        <v>3500</v>
      </c>
      <c r="K23" s="10">
        <f t="shared" si="6"/>
        <v>4000</v>
      </c>
    </row>
    <row r="24" spans="1:11" x14ac:dyDescent="0.25">
      <c r="A24" t="str">
        <f t="shared" si="2"/>
        <v>a</v>
      </c>
      <c r="B24" s="5"/>
      <c r="C24" s="6" t="s">
        <v>18</v>
      </c>
      <c r="D24" s="7"/>
      <c r="E24" s="7">
        <f t="shared" si="8"/>
        <v>2000</v>
      </c>
      <c r="F24" s="7">
        <f t="shared" si="9"/>
        <v>0</v>
      </c>
      <c r="G24" s="7">
        <f t="shared" si="9"/>
        <v>2000</v>
      </c>
      <c r="H24" s="7">
        <f t="shared" si="9"/>
        <v>0</v>
      </c>
      <c r="I24" s="7">
        <f t="shared" si="9"/>
        <v>0</v>
      </c>
      <c r="J24" s="7">
        <f t="shared" si="5"/>
        <v>2000</v>
      </c>
      <c r="K24" s="7">
        <f t="shared" si="6"/>
        <v>2000</v>
      </c>
    </row>
    <row r="25" spans="1:11" x14ac:dyDescent="0.25">
      <c r="A25" t="str">
        <f t="shared" si="2"/>
        <v>b</v>
      </c>
      <c r="B25" s="5"/>
      <c r="C25" s="6" t="s">
        <v>19</v>
      </c>
      <c r="D25" s="7"/>
      <c r="E25" s="7">
        <f t="shared" si="8"/>
        <v>0</v>
      </c>
      <c r="F25" s="7">
        <f t="shared" si="9"/>
        <v>0</v>
      </c>
      <c r="G25" s="7">
        <f t="shared" si="9"/>
        <v>0</v>
      </c>
      <c r="H25" s="7">
        <f t="shared" si="9"/>
        <v>0</v>
      </c>
      <c r="I25" s="7">
        <f t="shared" si="9"/>
        <v>0</v>
      </c>
      <c r="J25" s="7">
        <f t="shared" si="5"/>
        <v>0</v>
      </c>
      <c r="K25" s="7">
        <f t="shared" si="6"/>
        <v>0</v>
      </c>
    </row>
    <row r="26" spans="1:11" ht="15.75" thickBot="1" x14ac:dyDescent="0.3">
      <c r="A26" t="str">
        <f t="shared" si="2"/>
        <v>a</v>
      </c>
      <c r="B26" s="11"/>
      <c r="C26" s="12" t="s">
        <v>20</v>
      </c>
      <c r="D26" s="13"/>
      <c r="E26" s="13">
        <f t="shared" si="8"/>
        <v>1687</v>
      </c>
      <c r="F26" s="13">
        <f t="shared" si="9"/>
        <v>1687</v>
      </c>
      <c r="G26" s="13">
        <f t="shared" si="9"/>
        <v>0</v>
      </c>
      <c r="H26" s="13">
        <f t="shared" si="9"/>
        <v>0</v>
      </c>
      <c r="I26" s="13">
        <f t="shared" si="9"/>
        <v>0</v>
      </c>
      <c r="J26" s="13">
        <f t="shared" si="5"/>
        <v>1687</v>
      </c>
      <c r="K26" s="13">
        <f t="shared" si="6"/>
        <v>1687</v>
      </c>
    </row>
    <row r="27" spans="1:11" ht="46.5" thickTop="1" thickBot="1" x14ac:dyDescent="0.3">
      <c r="A27" t="str">
        <f t="shared" si="2"/>
        <v>b</v>
      </c>
      <c r="B27" s="3" t="s">
        <v>23</v>
      </c>
      <c r="C27" s="4" t="s">
        <v>24</v>
      </c>
      <c r="D27" s="4"/>
      <c r="E27" s="4">
        <f t="shared" si="8"/>
        <v>0</v>
      </c>
      <c r="F27" s="4">
        <f>SUM(F28,F36,F37,F38)</f>
        <v>0</v>
      </c>
      <c r="G27" s="4">
        <f t="shared" ref="G27:I27" si="10">SUM(G28,G36,G37,G38)</f>
        <v>0</v>
      </c>
      <c r="H27" s="4">
        <f t="shared" si="10"/>
        <v>0</v>
      </c>
      <c r="I27" s="4">
        <f t="shared" si="10"/>
        <v>0</v>
      </c>
      <c r="J27" s="4">
        <f t="shared" si="5"/>
        <v>0</v>
      </c>
      <c r="K27" s="4">
        <f t="shared" si="6"/>
        <v>0</v>
      </c>
    </row>
    <row r="28" spans="1:11" ht="15.75" thickTop="1" x14ac:dyDescent="0.25">
      <c r="A28" t="str">
        <f t="shared" si="2"/>
        <v>b</v>
      </c>
      <c r="B28" s="5"/>
      <c r="C28" s="6" t="s">
        <v>10</v>
      </c>
      <c r="D28" s="7"/>
      <c r="E28" s="7">
        <f t="shared" si="8"/>
        <v>0</v>
      </c>
      <c r="F28" s="7">
        <f>SUM(F29:F35)</f>
        <v>0</v>
      </c>
      <c r="G28" s="7">
        <f t="shared" ref="G28:I28" si="11">SUM(G29:G35)</f>
        <v>0</v>
      </c>
      <c r="H28" s="7">
        <f t="shared" si="11"/>
        <v>0</v>
      </c>
      <c r="I28" s="7">
        <f t="shared" si="11"/>
        <v>0</v>
      </c>
      <c r="J28" s="7">
        <f t="shared" si="5"/>
        <v>0</v>
      </c>
      <c r="K28" s="7">
        <f t="shared" si="6"/>
        <v>0</v>
      </c>
    </row>
    <row r="29" spans="1:11" x14ac:dyDescent="0.25">
      <c r="A29" t="str">
        <f t="shared" si="2"/>
        <v>b</v>
      </c>
      <c r="B29" s="8"/>
      <c r="C29" s="9" t="s">
        <v>11</v>
      </c>
      <c r="D29" s="10"/>
      <c r="E29" s="10">
        <f t="shared" si="8"/>
        <v>0</v>
      </c>
      <c r="F29" s="10">
        <v>0</v>
      </c>
      <c r="G29" s="10">
        <v>0</v>
      </c>
      <c r="H29" s="10">
        <v>0</v>
      </c>
      <c r="I29" s="10">
        <v>0</v>
      </c>
      <c r="J29" s="10">
        <f t="shared" si="5"/>
        <v>0</v>
      </c>
      <c r="K29" s="10">
        <f t="shared" si="6"/>
        <v>0</v>
      </c>
    </row>
    <row r="30" spans="1:11" x14ac:dyDescent="0.25">
      <c r="A30" t="str">
        <f t="shared" si="2"/>
        <v>b</v>
      </c>
      <c r="B30" s="8"/>
      <c r="C30" s="9" t="s">
        <v>12</v>
      </c>
      <c r="D30" s="10"/>
      <c r="E30" s="10">
        <f t="shared" si="8"/>
        <v>0</v>
      </c>
      <c r="F30" s="10">
        <v>0</v>
      </c>
      <c r="G30" s="10">
        <v>0</v>
      </c>
      <c r="H30" s="10">
        <v>0</v>
      </c>
      <c r="I30" s="10">
        <v>0</v>
      </c>
      <c r="J30" s="10">
        <f t="shared" si="5"/>
        <v>0</v>
      </c>
      <c r="K30" s="10">
        <f t="shared" si="6"/>
        <v>0</v>
      </c>
    </row>
    <row r="31" spans="1:11" x14ac:dyDescent="0.25">
      <c r="A31" t="str">
        <f t="shared" si="2"/>
        <v>b</v>
      </c>
      <c r="B31" s="8"/>
      <c r="C31" s="9" t="s">
        <v>13</v>
      </c>
      <c r="D31" s="10"/>
      <c r="E31" s="10">
        <f t="shared" si="8"/>
        <v>0</v>
      </c>
      <c r="F31" s="10">
        <v>0</v>
      </c>
      <c r="G31" s="10">
        <v>0</v>
      </c>
      <c r="H31" s="10">
        <v>0</v>
      </c>
      <c r="I31" s="10">
        <v>0</v>
      </c>
      <c r="J31" s="10">
        <f t="shared" si="5"/>
        <v>0</v>
      </c>
      <c r="K31" s="10">
        <f t="shared" si="6"/>
        <v>0</v>
      </c>
    </row>
    <row r="32" spans="1:11" x14ac:dyDescent="0.25">
      <c r="A32" t="str">
        <f t="shared" si="2"/>
        <v>b</v>
      </c>
      <c r="B32" s="8"/>
      <c r="C32" s="9" t="s">
        <v>14</v>
      </c>
      <c r="D32" s="10"/>
      <c r="E32" s="10">
        <f t="shared" si="8"/>
        <v>0</v>
      </c>
      <c r="F32" s="10">
        <v>0</v>
      </c>
      <c r="G32" s="10">
        <v>0</v>
      </c>
      <c r="H32" s="10">
        <v>0</v>
      </c>
      <c r="I32" s="10">
        <v>0</v>
      </c>
      <c r="J32" s="10">
        <f t="shared" si="5"/>
        <v>0</v>
      </c>
      <c r="K32" s="10">
        <f t="shared" si="6"/>
        <v>0</v>
      </c>
    </row>
    <row r="33" spans="1:11" x14ac:dyDescent="0.25">
      <c r="A33" t="str">
        <f t="shared" si="2"/>
        <v>b</v>
      </c>
      <c r="B33" s="8"/>
      <c r="C33" s="9" t="s">
        <v>15</v>
      </c>
      <c r="D33" s="10"/>
      <c r="E33" s="10">
        <f t="shared" si="8"/>
        <v>0</v>
      </c>
      <c r="F33" s="10">
        <v>0</v>
      </c>
      <c r="G33" s="10">
        <v>0</v>
      </c>
      <c r="H33" s="10">
        <v>0</v>
      </c>
      <c r="I33" s="10">
        <v>0</v>
      </c>
      <c r="J33" s="10">
        <f t="shared" si="5"/>
        <v>0</v>
      </c>
      <c r="K33" s="10">
        <f t="shared" si="6"/>
        <v>0</v>
      </c>
    </row>
    <row r="34" spans="1:11" x14ac:dyDescent="0.25">
      <c r="A34" t="str">
        <f t="shared" si="2"/>
        <v>b</v>
      </c>
      <c r="B34" s="8"/>
      <c r="C34" s="9" t="s">
        <v>16</v>
      </c>
      <c r="D34" s="10"/>
      <c r="E34" s="10">
        <f t="shared" si="8"/>
        <v>0</v>
      </c>
      <c r="F34" s="10">
        <v>0</v>
      </c>
      <c r="G34" s="10">
        <v>0</v>
      </c>
      <c r="H34" s="10">
        <v>0</v>
      </c>
      <c r="I34" s="10">
        <v>0</v>
      </c>
      <c r="J34" s="10">
        <f t="shared" si="5"/>
        <v>0</v>
      </c>
      <c r="K34" s="10">
        <f t="shared" si="6"/>
        <v>0</v>
      </c>
    </row>
    <row r="35" spans="1:11" x14ac:dyDescent="0.25">
      <c r="A35" t="str">
        <f t="shared" si="2"/>
        <v>b</v>
      </c>
      <c r="B35" s="8"/>
      <c r="C35" s="9" t="s">
        <v>17</v>
      </c>
      <c r="D35" s="10"/>
      <c r="E35" s="10">
        <f t="shared" si="8"/>
        <v>0</v>
      </c>
      <c r="F35" s="10">
        <v>0</v>
      </c>
      <c r="G35" s="10">
        <v>0</v>
      </c>
      <c r="H35" s="10">
        <v>0</v>
      </c>
      <c r="I35" s="10">
        <v>0</v>
      </c>
      <c r="J35" s="10">
        <f t="shared" si="5"/>
        <v>0</v>
      </c>
      <c r="K35" s="10">
        <f t="shared" si="6"/>
        <v>0</v>
      </c>
    </row>
    <row r="36" spans="1:11" x14ac:dyDescent="0.25">
      <c r="A36" t="str">
        <f t="shared" si="2"/>
        <v>b</v>
      </c>
      <c r="B36" s="5"/>
      <c r="C36" s="6" t="s">
        <v>18</v>
      </c>
      <c r="D36" s="7"/>
      <c r="E36" s="7">
        <f t="shared" si="8"/>
        <v>0</v>
      </c>
      <c r="F36" s="7">
        <v>0</v>
      </c>
      <c r="G36" s="7">
        <v>0</v>
      </c>
      <c r="H36" s="7">
        <v>0</v>
      </c>
      <c r="I36" s="7">
        <v>0</v>
      </c>
      <c r="J36" s="7">
        <f t="shared" si="5"/>
        <v>0</v>
      </c>
      <c r="K36" s="7">
        <f t="shared" si="6"/>
        <v>0</v>
      </c>
    </row>
    <row r="37" spans="1:11" x14ac:dyDescent="0.25">
      <c r="A37" t="str">
        <f t="shared" si="2"/>
        <v>b</v>
      </c>
      <c r="B37" s="5"/>
      <c r="C37" s="6" t="s">
        <v>19</v>
      </c>
      <c r="D37" s="7"/>
      <c r="E37" s="7">
        <f t="shared" si="8"/>
        <v>0</v>
      </c>
      <c r="F37" s="7">
        <v>0</v>
      </c>
      <c r="G37" s="7">
        <v>0</v>
      </c>
      <c r="H37" s="7">
        <v>0</v>
      </c>
      <c r="I37" s="7">
        <v>0</v>
      </c>
      <c r="J37" s="7">
        <f t="shared" si="5"/>
        <v>0</v>
      </c>
      <c r="K37" s="7">
        <f t="shared" si="6"/>
        <v>0</v>
      </c>
    </row>
    <row r="38" spans="1:11" ht="15.75" thickBot="1" x14ac:dyDescent="0.3">
      <c r="A38" t="str">
        <f t="shared" si="2"/>
        <v>b</v>
      </c>
      <c r="B38" s="11"/>
      <c r="C38" s="12" t="s">
        <v>20</v>
      </c>
      <c r="D38" s="13"/>
      <c r="E38" s="13">
        <f t="shared" si="8"/>
        <v>0</v>
      </c>
      <c r="F38" s="13">
        <v>0</v>
      </c>
      <c r="G38" s="13">
        <v>0</v>
      </c>
      <c r="H38" s="13">
        <v>0</v>
      </c>
      <c r="I38" s="13">
        <v>0</v>
      </c>
      <c r="J38" s="13">
        <f t="shared" si="5"/>
        <v>0</v>
      </c>
      <c r="K38" s="13">
        <f t="shared" si="6"/>
        <v>0</v>
      </c>
    </row>
    <row r="39" spans="1:11" ht="31.5" thickTop="1" thickBot="1" x14ac:dyDescent="0.3">
      <c r="A39" t="str">
        <f t="shared" si="2"/>
        <v>b</v>
      </c>
      <c r="B39" s="16" t="s">
        <v>25</v>
      </c>
      <c r="C39" s="4" t="s">
        <v>26</v>
      </c>
      <c r="D39" s="4"/>
      <c r="E39" s="4">
        <f t="shared" si="8"/>
        <v>0</v>
      </c>
      <c r="F39" s="4">
        <f>SUM(F51,F63,F75)</f>
        <v>0</v>
      </c>
      <c r="G39" s="4">
        <f t="shared" ref="G39:I39" si="12">SUM(G51,G63,G75)</f>
        <v>0</v>
      </c>
      <c r="H39" s="4">
        <f t="shared" si="12"/>
        <v>0</v>
      </c>
      <c r="I39" s="4">
        <f t="shared" si="12"/>
        <v>0</v>
      </c>
      <c r="J39" s="4">
        <f t="shared" si="5"/>
        <v>0</v>
      </c>
      <c r="K39" s="4">
        <f t="shared" si="6"/>
        <v>0</v>
      </c>
    </row>
    <row r="40" spans="1:11" ht="15.75" thickTop="1" x14ac:dyDescent="0.25">
      <c r="A40" t="str">
        <f t="shared" si="2"/>
        <v>b</v>
      </c>
      <c r="B40" s="5"/>
      <c r="C40" s="6" t="s">
        <v>10</v>
      </c>
      <c r="D40" s="7"/>
      <c r="E40" s="7">
        <f t="shared" si="8"/>
        <v>0</v>
      </c>
      <c r="F40" s="7">
        <f t="shared" ref="F40:I50" si="13">SUM(F52,F64,F76)</f>
        <v>0</v>
      </c>
      <c r="G40" s="7">
        <f t="shared" si="13"/>
        <v>0</v>
      </c>
      <c r="H40" s="7">
        <f t="shared" si="13"/>
        <v>0</v>
      </c>
      <c r="I40" s="7">
        <f t="shared" si="13"/>
        <v>0</v>
      </c>
      <c r="J40" s="7">
        <f t="shared" si="5"/>
        <v>0</v>
      </c>
      <c r="K40" s="7">
        <f t="shared" si="6"/>
        <v>0</v>
      </c>
    </row>
    <row r="41" spans="1:11" x14ac:dyDescent="0.25">
      <c r="A41" t="str">
        <f t="shared" si="2"/>
        <v>b</v>
      </c>
      <c r="B41" s="8"/>
      <c r="C41" s="9" t="s">
        <v>11</v>
      </c>
      <c r="D41" s="10"/>
      <c r="E41" s="10">
        <f t="shared" si="8"/>
        <v>0</v>
      </c>
      <c r="F41" s="10">
        <f t="shared" si="13"/>
        <v>0</v>
      </c>
      <c r="G41" s="10">
        <f t="shared" si="13"/>
        <v>0</v>
      </c>
      <c r="H41" s="10">
        <f t="shared" si="13"/>
        <v>0</v>
      </c>
      <c r="I41" s="10">
        <f t="shared" si="13"/>
        <v>0</v>
      </c>
      <c r="J41" s="10">
        <f t="shared" si="5"/>
        <v>0</v>
      </c>
      <c r="K41" s="10">
        <f t="shared" si="6"/>
        <v>0</v>
      </c>
    </row>
    <row r="42" spans="1:11" x14ac:dyDescent="0.25">
      <c r="A42" t="str">
        <f t="shared" si="2"/>
        <v>b</v>
      </c>
      <c r="B42" s="8"/>
      <c r="C42" s="9" t="s">
        <v>12</v>
      </c>
      <c r="D42" s="10"/>
      <c r="E42" s="10">
        <f t="shared" si="8"/>
        <v>0</v>
      </c>
      <c r="F42" s="10">
        <f t="shared" si="13"/>
        <v>0</v>
      </c>
      <c r="G42" s="10">
        <f t="shared" si="13"/>
        <v>0</v>
      </c>
      <c r="H42" s="10">
        <f t="shared" si="13"/>
        <v>0</v>
      </c>
      <c r="I42" s="10">
        <f t="shared" si="13"/>
        <v>0</v>
      </c>
      <c r="J42" s="10">
        <f t="shared" si="5"/>
        <v>0</v>
      </c>
      <c r="K42" s="10">
        <f t="shared" si="6"/>
        <v>0</v>
      </c>
    </row>
    <row r="43" spans="1:11" x14ac:dyDescent="0.25">
      <c r="A43" t="str">
        <f t="shared" si="2"/>
        <v>b</v>
      </c>
      <c r="B43" s="8"/>
      <c r="C43" s="9" t="s">
        <v>13</v>
      </c>
      <c r="D43" s="10"/>
      <c r="E43" s="10">
        <f t="shared" si="8"/>
        <v>0</v>
      </c>
      <c r="F43" s="10">
        <f t="shared" si="13"/>
        <v>0</v>
      </c>
      <c r="G43" s="10">
        <f t="shared" si="13"/>
        <v>0</v>
      </c>
      <c r="H43" s="10">
        <f t="shared" si="13"/>
        <v>0</v>
      </c>
      <c r="I43" s="10">
        <f t="shared" si="13"/>
        <v>0</v>
      </c>
      <c r="J43" s="10">
        <f t="shared" si="5"/>
        <v>0</v>
      </c>
      <c r="K43" s="10">
        <f t="shared" si="6"/>
        <v>0</v>
      </c>
    </row>
    <row r="44" spans="1:11" x14ac:dyDescent="0.25">
      <c r="A44" t="str">
        <f t="shared" si="2"/>
        <v>b</v>
      </c>
      <c r="B44" s="8"/>
      <c r="C44" s="9" t="s">
        <v>14</v>
      </c>
      <c r="D44" s="10"/>
      <c r="E44" s="10">
        <f t="shared" si="8"/>
        <v>0</v>
      </c>
      <c r="F44" s="10">
        <f t="shared" si="13"/>
        <v>0</v>
      </c>
      <c r="G44" s="10">
        <f t="shared" si="13"/>
        <v>0</v>
      </c>
      <c r="H44" s="10">
        <f t="shared" si="13"/>
        <v>0</v>
      </c>
      <c r="I44" s="10">
        <f t="shared" si="13"/>
        <v>0</v>
      </c>
      <c r="J44" s="10">
        <f t="shared" si="5"/>
        <v>0</v>
      </c>
      <c r="K44" s="10">
        <f t="shared" si="6"/>
        <v>0</v>
      </c>
    </row>
    <row r="45" spans="1:11" x14ac:dyDescent="0.25">
      <c r="A45" t="str">
        <f t="shared" si="2"/>
        <v>b</v>
      </c>
      <c r="B45" s="8"/>
      <c r="C45" s="9" t="s">
        <v>15</v>
      </c>
      <c r="D45" s="10"/>
      <c r="E45" s="10">
        <f t="shared" si="8"/>
        <v>0</v>
      </c>
      <c r="F45" s="10">
        <f t="shared" si="13"/>
        <v>0</v>
      </c>
      <c r="G45" s="10">
        <f t="shared" si="13"/>
        <v>0</v>
      </c>
      <c r="H45" s="10">
        <f t="shared" si="13"/>
        <v>0</v>
      </c>
      <c r="I45" s="10">
        <f t="shared" si="13"/>
        <v>0</v>
      </c>
      <c r="J45" s="10">
        <f t="shared" si="5"/>
        <v>0</v>
      </c>
      <c r="K45" s="10">
        <f t="shared" si="6"/>
        <v>0</v>
      </c>
    </row>
    <row r="46" spans="1:11" x14ac:dyDescent="0.25">
      <c r="A46" t="str">
        <f t="shared" si="2"/>
        <v>b</v>
      </c>
      <c r="B46" s="8"/>
      <c r="C46" s="9" t="s">
        <v>16</v>
      </c>
      <c r="D46" s="10"/>
      <c r="E46" s="10">
        <f t="shared" si="8"/>
        <v>0</v>
      </c>
      <c r="F46" s="10">
        <f t="shared" si="13"/>
        <v>0</v>
      </c>
      <c r="G46" s="10">
        <f t="shared" si="13"/>
        <v>0</v>
      </c>
      <c r="H46" s="10">
        <f t="shared" si="13"/>
        <v>0</v>
      </c>
      <c r="I46" s="10">
        <f t="shared" si="13"/>
        <v>0</v>
      </c>
      <c r="J46" s="10">
        <f t="shared" si="5"/>
        <v>0</v>
      </c>
      <c r="K46" s="10">
        <f t="shared" si="6"/>
        <v>0</v>
      </c>
    </row>
    <row r="47" spans="1:11" x14ac:dyDescent="0.25">
      <c r="A47" t="str">
        <f t="shared" si="2"/>
        <v>b</v>
      </c>
      <c r="B47" s="8"/>
      <c r="C47" s="9" t="s">
        <v>17</v>
      </c>
      <c r="D47" s="10"/>
      <c r="E47" s="10">
        <f t="shared" si="8"/>
        <v>0</v>
      </c>
      <c r="F47" s="10">
        <f t="shared" si="13"/>
        <v>0</v>
      </c>
      <c r="G47" s="10">
        <f t="shared" si="13"/>
        <v>0</v>
      </c>
      <c r="H47" s="10">
        <f t="shared" si="13"/>
        <v>0</v>
      </c>
      <c r="I47" s="10">
        <f t="shared" si="13"/>
        <v>0</v>
      </c>
      <c r="J47" s="10">
        <f t="shared" si="5"/>
        <v>0</v>
      </c>
      <c r="K47" s="10">
        <f t="shared" si="6"/>
        <v>0</v>
      </c>
    </row>
    <row r="48" spans="1:11" x14ac:dyDescent="0.25">
      <c r="A48" t="str">
        <f t="shared" si="2"/>
        <v>b</v>
      </c>
      <c r="B48" s="5"/>
      <c r="C48" s="6" t="s">
        <v>18</v>
      </c>
      <c r="D48" s="7"/>
      <c r="E48" s="7">
        <f t="shared" si="8"/>
        <v>0</v>
      </c>
      <c r="F48" s="7">
        <f t="shared" si="13"/>
        <v>0</v>
      </c>
      <c r="G48" s="7">
        <f t="shared" si="13"/>
        <v>0</v>
      </c>
      <c r="H48" s="7">
        <f t="shared" si="13"/>
        <v>0</v>
      </c>
      <c r="I48" s="7">
        <f t="shared" si="13"/>
        <v>0</v>
      </c>
      <c r="J48" s="7">
        <f t="shared" si="5"/>
        <v>0</v>
      </c>
      <c r="K48" s="7">
        <f t="shared" si="6"/>
        <v>0</v>
      </c>
    </row>
    <row r="49" spans="1:11" x14ac:dyDescent="0.25">
      <c r="A49" t="str">
        <f t="shared" si="2"/>
        <v>b</v>
      </c>
      <c r="B49" s="5"/>
      <c r="C49" s="6" t="s">
        <v>19</v>
      </c>
      <c r="D49" s="7"/>
      <c r="E49" s="7">
        <f t="shared" si="8"/>
        <v>0</v>
      </c>
      <c r="F49" s="7">
        <f t="shared" si="13"/>
        <v>0</v>
      </c>
      <c r="G49" s="7">
        <f t="shared" si="13"/>
        <v>0</v>
      </c>
      <c r="H49" s="7">
        <f t="shared" si="13"/>
        <v>0</v>
      </c>
      <c r="I49" s="7">
        <f t="shared" si="13"/>
        <v>0</v>
      </c>
      <c r="J49" s="7">
        <f t="shared" si="5"/>
        <v>0</v>
      </c>
      <c r="K49" s="7">
        <f t="shared" si="6"/>
        <v>0</v>
      </c>
    </row>
    <row r="50" spans="1:11" ht="15.75" thickBot="1" x14ac:dyDescent="0.3">
      <c r="A50" t="str">
        <f t="shared" si="2"/>
        <v>b</v>
      </c>
      <c r="B50" s="11"/>
      <c r="C50" s="12" t="s">
        <v>20</v>
      </c>
      <c r="D50" s="13"/>
      <c r="E50" s="13">
        <f t="shared" si="8"/>
        <v>0</v>
      </c>
      <c r="F50" s="13">
        <f t="shared" si="13"/>
        <v>0</v>
      </c>
      <c r="G50" s="13">
        <f t="shared" si="13"/>
        <v>0</v>
      </c>
      <c r="H50" s="13">
        <f t="shared" si="13"/>
        <v>0</v>
      </c>
      <c r="I50" s="13">
        <f t="shared" si="13"/>
        <v>0</v>
      </c>
      <c r="J50" s="13">
        <f t="shared" si="5"/>
        <v>0</v>
      </c>
      <c r="K50" s="13">
        <f t="shared" si="6"/>
        <v>0</v>
      </c>
    </row>
    <row r="51" spans="1:11" ht="31.5" thickTop="1" thickBot="1" x14ac:dyDescent="0.3">
      <c r="A51" t="str">
        <f t="shared" si="2"/>
        <v>b</v>
      </c>
      <c r="B51" s="3" t="s">
        <v>27</v>
      </c>
      <c r="C51" s="4" t="s">
        <v>26</v>
      </c>
      <c r="D51" s="4"/>
      <c r="E51" s="4">
        <f t="shared" si="8"/>
        <v>0</v>
      </c>
      <c r="F51" s="4">
        <f>SUM(F52,F60,F61,F62)</f>
        <v>0</v>
      </c>
      <c r="G51" s="4">
        <f t="shared" ref="G51:I51" si="14">SUM(G52,G60,G61,G62)</f>
        <v>0</v>
      </c>
      <c r="H51" s="4">
        <f t="shared" si="14"/>
        <v>0</v>
      </c>
      <c r="I51" s="4">
        <f t="shared" si="14"/>
        <v>0</v>
      </c>
      <c r="J51" s="4">
        <f t="shared" si="5"/>
        <v>0</v>
      </c>
      <c r="K51" s="4">
        <f t="shared" si="6"/>
        <v>0</v>
      </c>
    </row>
    <row r="52" spans="1:11" ht="15.75" thickTop="1" x14ac:dyDescent="0.25">
      <c r="A52" t="str">
        <f t="shared" si="2"/>
        <v>b</v>
      </c>
      <c r="B52" s="5"/>
      <c r="C52" s="6" t="s">
        <v>10</v>
      </c>
      <c r="D52" s="7"/>
      <c r="E52" s="7">
        <f t="shared" si="8"/>
        <v>0</v>
      </c>
      <c r="F52" s="7">
        <f>SUM(F53:F59)</f>
        <v>0</v>
      </c>
      <c r="G52" s="7">
        <f t="shared" ref="G52:I52" si="15">SUM(G53:G59)</f>
        <v>0</v>
      </c>
      <c r="H52" s="7">
        <f t="shared" si="15"/>
        <v>0</v>
      </c>
      <c r="I52" s="7">
        <f t="shared" si="15"/>
        <v>0</v>
      </c>
      <c r="J52" s="7">
        <f t="shared" si="5"/>
        <v>0</v>
      </c>
      <c r="K52" s="7">
        <f t="shared" si="6"/>
        <v>0</v>
      </c>
    </row>
    <row r="53" spans="1:11" x14ac:dyDescent="0.25">
      <c r="A53" t="str">
        <f t="shared" si="2"/>
        <v>b</v>
      </c>
      <c r="B53" s="8"/>
      <c r="C53" s="9" t="s">
        <v>11</v>
      </c>
      <c r="D53" s="10"/>
      <c r="E53" s="10">
        <f t="shared" si="8"/>
        <v>0</v>
      </c>
      <c r="F53" s="10">
        <v>0</v>
      </c>
      <c r="G53" s="10">
        <v>0</v>
      </c>
      <c r="H53" s="10">
        <v>0</v>
      </c>
      <c r="I53" s="10">
        <v>0</v>
      </c>
      <c r="J53" s="10">
        <f t="shared" si="5"/>
        <v>0</v>
      </c>
      <c r="K53" s="10">
        <f t="shared" si="6"/>
        <v>0</v>
      </c>
    </row>
    <row r="54" spans="1:11" x14ac:dyDescent="0.25">
      <c r="A54" t="str">
        <f t="shared" si="2"/>
        <v>b</v>
      </c>
      <c r="B54" s="8"/>
      <c r="C54" s="9" t="s">
        <v>12</v>
      </c>
      <c r="D54" s="10"/>
      <c r="E54" s="10">
        <f t="shared" si="8"/>
        <v>0</v>
      </c>
      <c r="F54" s="10">
        <v>0</v>
      </c>
      <c r="G54" s="10">
        <v>0</v>
      </c>
      <c r="H54" s="10">
        <v>0</v>
      </c>
      <c r="I54" s="10">
        <v>0</v>
      </c>
      <c r="J54" s="10">
        <f t="shared" si="5"/>
        <v>0</v>
      </c>
      <c r="K54" s="10">
        <f t="shared" si="6"/>
        <v>0</v>
      </c>
    </row>
    <row r="55" spans="1:11" x14ac:dyDescent="0.25">
      <c r="A55" t="str">
        <f t="shared" si="2"/>
        <v>b</v>
      </c>
      <c r="B55" s="8"/>
      <c r="C55" s="9" t="s">
        <v>13</v>
      </c>
      <c r="D55" s="10"/>
      <c r="E55" s="10">
        <f t="shared" si="8"/>
        <v>0</v>
      </c>
      <c r="F55" s="10">
        <v>0</v>
      </c>
      <c r="G55" s="10">
        <v>0</v>
      </c>
      <c r="H55" s="10">
        <v>0</v>
      </c>
      <c r="I55" s="10">
        <v>0</v>
      </c>
      <c r="J55" s="10">
        <f t="shared" si="5"/>
        <v>0</v>
      </c>
      <c r="K55" s="10">
        <f t="shared" si="6"/>
        <v>0</v>
      </c>
    </row>
    <row r="56" spans="1:11" x14ac:dyDescent="0.25">
      <c r="A56" t="str">
        <f t="shared" si="2"/>
        <v>b</v>
      </c>
      <c r="B56" s="8"/>
      <c r="C56" s="9" t="s">
        <v>14</v>
      </c>
      <c r="D56" s="10"/>
      <c r="E56" s="10">
        <f t="shared" si="8"/>
        <v>0</v>
      </c>
      <c r="F56" s="10">
        <v>0</v>
      </c>
      <c r="G56" s="10">
        <v>0</v>
      </c>
      <c r="H56" s="10">
        <v>0</v>
      </c>
      <c r="I56" s="10">
        <v>0</v>
      </c>
      <c r="J56" s="10">
        <f t="shared" si="5"/>
        <v>0</v>
      </c>
      <c r="K56" s="10">
        <f t="shared" si="6"/>
        <v>0</v>
      </c>
    </row>
    <row r="57" spans="1:11" x14ac:dyDescent="0.25">
      <c r="A57" t="str">
        <f t="shared" si="2"/>
        <v>b</v>
      </c>
      <c r="B57" s="8"/>
      <c r="C57" s="9" t="s">
        <v>15</v>
      </c>
      <c r="D57" s="10"/>
      <c r="E57" s="10">
        <f t="shared" si="8"/>
        <v>0</v>
      </c>
      <c r="F57" s="10">
        <v>0</v>
      </c>
      <c r="G57" s="10">
        <v>0</v>
      </c>
      <c r="H57" s="10">
        <v>0</v>
      </c>
      <c r="I57" s="10">
        <v>0</v>
      </c>
      <c r="J57" s="10">
        <f t="shared" si="5"/>
        <v>0</v>
      </c>
      <c r="K57" s="10">
        <f t="shared" si="6"/>
        <v>0</v>
      </c>
    </row>
    <row r="58" spans="1:11" x14ac:dyDescent="0.25">
      <c r="A58" t="str">
        <f t="shared" si="2"/>
        <v>b</v>
      </c>
      <c r="B58" s="8"/>
      <c r="C58" s="9" t="s">
        <v>16</v>
      </c>
      <c r="D58" s="10"/>
      <c r="E58" s="10">
        <f t="shared" si="8"/>
        <v>0</v>
      </c>
      <c r="F58" s="10">
        <v>0</v>
      </c>
      <c r="G58" s="10">
        <v>0</v>
      </c>
      <c r="H58" s="10">
        <v>0</v>
      </c>
      <c r="I58" s="10">
        <v>0</v>
      </c>
      <c r="J58" s="10">
        <f t="shared" si="5"/>
        <v>0</v>
      </c>
      <c r="K58" s="10">
        <f t="shared" si="6"/>
        <v>0</v>
      </c>
    </row>
    <row r="59" spans="1:11" x14ac:dyDescent="0.25">
      <c r="A59" t="str">
        <f t="shared" si="2"/>
        <v>b</v>
      </c>
      <c r="B59" s="8"/>
      <c r="C59" s="9" t="s">
        <v>17</v>
      </c>
      <c r="D59" s="10"/>
      <c r="E59" s="10">
        <f t="shared" si="8"/>
        <v>0</v>
      </c>
      <c r="F59" s="10">
        <v>0</v>
      </c>
      <c r="G59" s="10">
        <v>0</v>
      </c>
      <c r="H59" s="10">
        <v>0</v>
      </c>
      <c r="I59" s="10">
        <v>0</v>
      </c>
      <c r="J59" s="10">
        <f t="shared" si="5"/>
        <v>0</v>
      </c>
      <c r="K59" s="10">
        <f t="shared" si="6"/>
        <v>0</v>
      </c>
    </row>
    <row r="60" spans="1:11" x14ac:dyDescent="0.25">
      <c r="A60" t="str">
        <f t="shared" si="2"/>
        <v>b</v>
      </c>
      <c r="B60" s="5"/>
      <c r="C60" s="6" t="s">
        <v>18</v>
      </c>
      <c r="D60" s="7"/>
      <c r="E60" s="7">
        <f t="shared" si="8"/>
        <v>0</v>
      </c>
      <c r="F60" s="7">
        <v>0</v>
      </c>
      <c r="G60" s="7">
        <v>0</v>
      </c>
      <c r="H60" s="7">
        <v>0</v>
      </c>
      <c r="I60" s="7">
        <v>0</v>
      </c>
      <c r="J60" s="7">
        <f t="shared" si="5"/>
        <v>0</v>
      </c>
      <c r="K60" s="7">
        <f t="shared" si="6"/>
        <v>0</v>
      </c>
    </row>
    <row r="61" spans="1:11" x14ac:dyDescent="0.25">
      <c r="A61" t="str">
        <f t="shared" si="2"/>
        <v>b</v>
      </c>
      <c r="B61" s="5"/>
      <c r="C61" s="6" t="s">
        <v>19</v>
      </c>
      <c r="D61" s="7"/>
      <c r="E61" s="7">
        <f t="shared" si="8"/>
        <v>0</v>
      </c>
      <c r="F61" s="7">
        <v>0</v>
      </c>
      <c r="G61" s="7">
        <v>0</v>
      </c>
      <c r="H61" s="7">
        <v>0</v>
      </c>
      <c r="I61" s="7">
        <v>0</v>
      </c>
      <c r="J61" s="7">
        <f t="shared" si="5"/>
        <v>0</v>
      </c>
      <c r="K61" s="7">
        <f t="shared" si="6"/>
        <v>0</v>
      </c>
    </row>
    <row r="62" spans="1:11" ht="15.75" thickBot="1" x14ac:dyDescent="0.3">
      <c r="A62" t="str">
        <f t="shared" si="2"/>
        <v>b</v>
      </c>
      <c r="B62" s="11"/>
      <c r="C62" s="12" t="s">
        <v>20</v>
      </c>
      <c r="D62" s="13"/>
      <c r="E62" s="13">
        <f t="shared" si="8"/>
        <v>0</v>
      </c>
      <c r="F62" s="13">
        <v>0</v>
      </c>
      <c r="G62" s="13">
        <v>0</v>
      </c>
      <c r="H62" s="13">
        <v>0</v>
      </c>
      <c r="I62" s="13">
        <v>0</v>
      </c>
      <c r="J62" s="13">
        <f t="shared" si="5"/>
        <v>0</v>
      </c>
      <c r="K62" s="13">
        <f t="shared" si="6"/>
        <v>0</v>
      </c>
    </row>
    <row r="63" spans="1:11" ht="31.5" thickTop="1" thickBot="1" x14ac:dyDescent="0.3">
      <c r="A63" t="str">
        <f t="shared" si="2"/>
        <v>b</v>
      </c>
      <c r="B63" s="3" t="s">
        <v>28</v>
      </c>
      <c r="C63" s="4" t="s">
        <v>29</v>
      </c>
      <c r="D63" s="4"/>
      <c r="E63" s="4">
        <f t="shared" si="8"/>
        <v>0</v>
      </c>
      <c r="F63" s="4">
        <f>SUM(F64,F72,F73,F74)</f>
        <v>0</v>
      </c>
      <c r="G63" s="4">
        <f t="shared" ref="G63:I63" si="16">SUM(G64,G72,G73,G74)</f>
        <v>0</v>
      </c>
      <c r="H63" s="4">
        <f t="shared" si="16"/>
        <v>0</v>
      </c>
      <c r="I63" s="4">
        <f t="shared" si="16"/>
        <v>0</v>
      </c>
      <c r="J63" s="4">
        <f t="shared" si="5"/>
        <v>0</v>
      </c>
      <c r="K63" s="4">
        <f t="shared" si="6"/>
        <v>0</v>
      </c>
    </row>
    <row r="64" spans="1:11" ht="15.75" thickTop="1" x14ac:dyDescent="0.25">
      <c r="A64" t="str">
        <f t="shared" si="2"/>
        <v>b</v>
      </c>
      <c r="B64" s="5"/>
      <c r="C64" s="6" t="s">
        <v>10</v>
      </c>
      <c r="D64" s="7"/>
      <c r="E64" s="7">
        <f t="shared" si="8"/>
        <v>0</v>
      </c>
      <c r="F64" s="7">
        <f>SUM(F65:F71)</f>
        <v>0</v>
      </c>
      <c r="G64" s="7">
        <f t="shared" ref="G64:I64" si="17">SUM(G65:G71)</f>
        <v>0</v>
      </c>
      <c r="H64" s="7">
        <f t="shared" si="17"/>
        <v>0</v>
      </c>
      <c r="I64" s="7">
        <f t="shared" si="17"/>
        <v>0</v>
      </c>
      <c r="J64" s="7">
        <f t="shared" si="5"/>
        <v>0</v>
      </c>
      <c r="K64" s="7">
        <f t="shared" si="6"/>
        <v>0</v>
      </c>
    </row>
    <row r="65" spans="1:11" x14ac:dyDescent="0.25">
      <c r="A65" t="str">
        <f t="shared" si="2"/>
        <v>b</v>
      </c>
      <c r="B65" s="8"/>
      <c r="C65" s="9" t="s">
        <v>11</v>
      </c>
      <c r="D65" s="10"/>
      <c r="E65" s="10">
        <f t="shared" si="8"/>
        <v>0</v>
      </c>
      <c r="F65" s="10">
        <v>0</v>
      </c>
      <c r="G65" s="10">
        <v>0</v>
      </c>
      <c r="H65" s="10">
        <v>0</v>
      </c>
      <c r="I65" s="10">
        <v>0</v>
      </c>
      <c r="J65" s="10">
        <f t="shared" si="5"/>
        <v>0</v>
      </c>
      <c r="K65" s="10">
        <f t="shared" si="6"/>
        <v>0</v>
      </c>
    </row>
    <row r="66" spans="1:11" x14ac:dyDescent="0.25">
      <c r="A66" t="str">
        <f t="shared" si="2"/>
        <v>b</v>
      </c>
      <c r="B66" s="8"/>
      <c r="C66" s="9" t="s">
        <v>12</v>
      </c>
      <c r="D66" s="10"/>
      <c r="E66" s="10">
        <f t="shared" si="8"/>
        <v>0</v>
      </c>
      <c r="F66" s="10">
        <v>0</v>
      </c>
      <c r="G66" s="10">
        <v>0</v>
      </c>
      <c r="H66" s="10">
        <v>0</v>
      </c>
      <c r="I66" s="10">
        <v>0</v>
      </c>
      <c r="J66" s="10">
        <f t="shared" si="5"/>
        <v>0</v>
      </c>
      <c r="K66" s="10">
        <f t="shared" si="6"/>
        <v>0</v>
      </c>
    </row>
    <row r="67" spans="1:11" x14ac:dyDescent="0.25">
      <c r="A67" t="str">
        <f t="shared" si="2"/>
        <v>b</v>
      </c>
      <c r="B67" s="8"/>
      <c r="C67" s="9" t="s">
        <v>13</v>
      </c>
      <c r="D67" s="10"/>
      <c r="E67" s="10">
        <f t="shared" si="8"/>
        <v>0</v>
      </c>
      <c r="F67" s="10">
        <v>0</v>
      </c>
      <c r="G67" s="10">
        <v>0</v>
      </c>
      <c r="H67" s="10">
        <v>0</v>
      </c>
      <c r="I67" s="10">
        <v>0</v>
      </c>
      <c r="J67" s="10">
        <f t="shared" si="5"/>
        <v>0</v>
      </c>
      <c r="K67" s="10">
        <f t="shared" si="6"/>
        <v>0</v>
      </c>
    </row>
    <row r="68" spans="1:11" x14ac:dyDescent="0.25">
      <c r="A68" t="str">
        <f t="shared" ref="A68:A131" si="18">IF(OR(E68&lt;&gt;0,F68&lt;&gt;0,G68&lt;&gt;0,H68&lt;&gt;0,I68&lt;&gt;0,),"a","b")</f>
        <v>b</v>
      </c>
      <c r="B68" s="8"/>
      <c r="C68" s="9" t="s">
        <v>14</v>
      </c>
      <c r="D68" s="10"/>
      <c r="E68" s="10">
        <f t="shared" si="8"/>
        <v>0</v>
      </c>
      <c r="F68" s="10">
        <v>0</v>
      </c>
      <c r="G68" s="10">
        <v>0</v>
      </c>
      <c r="H68" s="10">
        <v>0</v>
      </c>
      <c r="I68" s="10">
        <v>0</v>
      </c>
      <c r="J68" s="10">
        <f t="shared" ref="J68:J131" si="19">SUM(F68,G68)</f>
        <v>0</v>
      </c>
      <c r="K68" s="10">
        <f t="shared" ref="K68:K131" si="20">SUM(F68,G68,H68)</f>
        <v>0</v>
      </c>
    </row>
    <row r="69" spans="1:11" x14ac:dyDescent="0.25">
      <c r="A69" t="str">
        <f t="shared" si="18"/>
        <v>b</v>
      </c>
      <c r="B69" s="8"/>
      <c r="C69" s="9" t="s">
        <v>15</v>
      </c>
      <c r="D69" s="10"/>
      <c r="E69" s="10">
        <f t="shared" si="8"/>
        <v>0</v>
      </c>
      <c r="F69" s="10">
        <v>0</v>
      </c>
      <c r="G69" s="10">
        <v>0</v>
      </c>
      <c r="H69" s="10">
        <v>0</v>
      </c>
      <c r="I69" s="10">
        <v>0</v>
      </c>
      <c r="J69" s="10">
        <f t="shared" si="19"/>
        <v>0</v>
      </c>
      <c r="K69" s="10">
        <f t="shared" si="20"/>
        <v>0</v>
      </c>
    </row>
    <row r="70" spans="1:11" x14ac:dyDescent="0.25">
      <c r="A70" t="str">
        <f t="shared" si="18"/>
        <v>b</v>
      </c>
      <c r="B70" s="8"/>
      <c r="C70" s="9" t="s">
        <v>16</v>
      </c>
      <c r="D70" s="10"/>
      <c r="E70" s="10">
        <f t="shared" si="8"/>
        <v>0</v>
      </c>
      <c r="F70" s="10">
        <v>0</v>
      </c>
      <c r="G70" s="10">
        <v>0</v>
      </c>
      <c r="H70" s="10">
        <v>0</v>
      </c>
      <c r="I70" s="10">
        <v>0</v>
      </c>
      <c r="J70" s="10">
        <f t="shared" si="19"/>
        <v>0</v>
      </c>
      <c r="K70" s="10">
        <f t="shared" si="20"/>
        <v>0</v>
      </c>
    </row>
    <row r="71" spans="1:11" x14ac:dyDescent="0.25">
      <c r="A71" t="str">
        <f t="shared" si="18"/>
        <v>b</v>
      </c>
      <c r="B71" s="8"/>
      <c r="C71" s="9" t="s">
        <v>17</v>
      </c>
      <c r="D71" s="10"/>
      <c r="E71" s="10">
        <f t="shared" si="8"/>
        <v>0</v>
      </c>
      <c r="F71" s="10">
        <v>0</v>
      </c>
      <c r="G71" s="10">
        <v>0</v>
      </c>
      <c r="H71" s="10">
        <v>0</v>
      </c>
      <c r="I71" s="10">
        <v>0</v>
      </c>
      <c r="J71" s="10">
        <f t="shared" si="19"/>
        <v>0</v>
      </c>
      <c r="K71" s="10">
        <f t="shared" si="20"/>
        <v>0</v>
      </c>
    </row>
    <row r="72" spans="1:11" x14ac:dyDescent="0.25">
      <c r="A72" t="str">
        <f t="shared" si="18"/>
        <v>b</v>
      </c>
      <c r="B72" s="5"/>
      <c r="C72" s="6" t="s">
        <v>18</v>
      </c>
      <c r="D72" s="7"/>
      <c r="E72" s="7">
        <f t="shared" si="8"/>
        <v>0</v>
      </c>
      <c r="F72" s="7">
        <v>0</v>
      </c>
      <c r="G72" s="7">
        <v>0</v>
      </c>
      <c r="H72" s="7">
        <v>0</v>
      </c>
      <c r="I72" s="7">
        <v>0</v>
      </c>
      <c r="J72" s="7">
        <f t="shared" si="19"/>
        <v>0</v>
      </c>
      <c r="K72" s="7">
        <f t="shared" si="20"/>
        <v>0</v>
      </c>
    </row>
    <row r="73" spans="1:11" x14ac:dyDescent="0.25">
      <c r="A73" t="str">
        <f t="shared" si="18"/>
        <v>b</v>
      </c>
      <c r="B73" s="5"/>
      <c r="C73" s="6" t="s">
        <v>19</v>
      </c>
      <c r="D73" s="7"/>
      <c r="E73" s="7">
        <f t="shared" si="8"/>
        <v>0</v>
      </c>
      <c r="F73" s="7">
        <v>0</v>
      </c>
      <c r="G73" s="7">
        <v>0</v>
      </c>
      <c r="H73" s="7">
        <v>0</v>
      </c>
      <c r="I73" s="7">
        <v>0</v>
      </c>
      <c r="J73" s="7">
        <f t="shared" si="19"/>
        <v>0</v>
      </c>
      <c r="K73" s="7">
        <f t="shared" si="20"/>
        <v>0</v>
      </c>
    </row>
    <row r="74" spans="1:11" ht="15.75" thickBot="1" x14ac:dyDescent="0.3">
      <c r="A74" t="str">
        <f t="shared" si="18"/>
        <v>b</v>
      </c>
      <c r="B74" s="11"/>
      <c r="C74" s="12" t="s">
        <v>20</v>
      </c>
      <c r="D74" s="13"/>
      <c r="E74" s="13">
        <f t="shared" si="8"/>
        <v>0</v>
      </c>
      <c r="F74" s="13">
        <v>0</v>
      </c>
      <c r="G74" s="13">
        <v>0</v>
      </c>
      <c r="H74" s="13">
        <v>0</v>
      </c>
      <c r="I74" s="13">
        <v>0</v>
      </c>
      <c r="J74" s="13">
        <f t="shared" si="19"/>
        <v>0</v>
      </c>
      <c r="K74" s="13">
        <f t="shared" si="20"/>
        <v>0</v>
      </c>
    </row>
    <row r="75" spans="1:11" ht="31.5" thickTop="1" thickBot="1" x14ac:dyDescent="0.3">
      <c r="A75" t="str">
        <f t="shared" si="18"/>
        <v>b</v>
      </c>
      <c r="B75" s="3" t="s">
        <v>30</v>
      </c>
      <c r="C75" s="4" t="s">
        <v>31</v>
      </c>
      <c r="D75" s="4"/>
      <c r="E75" s="4">
        <f t="shared" si="8"/>
        <v>0</v>
      </c>
      <c r="F75" s="4">
        <f>SUM(F76,F84,F85,F86)</f>
        <v>0</v>
      </c>
      <c r="G75" s="4">
        <f t="shared" ref="G75:I75" si="21">SUM(G76,G84,G85,G86)</f>
        <v>0</v>
      </c>
      <c r="H75" s="4">
        <f t="shared" si="21"/>
        <v>0</v>
      </c>
      <c r="I75" s="4">
        <f t="shared" si="21"/>
        <v>0</v>
      </c>
      <c r="J75" s="4">
        <f t="shared" si="19"/>
        <v>0</v>
      </c>
      <c r="K75" s="4">
        <f t="shared" si="20"/>
        <v>0</v>
      </c>
    </row>
    <row r="76" spans="1:11" ht="15.75" thickTop="1" x14ac:dyDescent="0.25">
      <c r="A76" t="str">
        <f t="shared" si="18"/>
        <v>b</v>
      </c>
      <c r="B76" s="5"/>
      <c r="C76" s="6" t="s">
        <v>10</v>
      </c>
      <c r="D76" s="7"/>
      <c r="E76" s="7">
        <f t="shared" si="8"/>
        <v>0</v>
      </c>
      <c r="F76" s="7">
        <f>SUM(F77:F83)</f>
        <v>0</v>
      </c>
      <c r="G76" s="7">
        <f t="shared" ref="G76:I76" si="22">SUM(G77:G83)</f>
        <v>0</v>
      </c>
      <c r="H76" s="7">
        <f t="shared" si="22"/>
        <v>0</v>
      </c>
      <c r="I76" s="7">
        <f t="shared" si="22"/>
        <v>0</v>
      </c>
      <c r="J76" s="7">
        <f t="shared" si="19"/>
        <v>0</v>
      </c>
      <c r="K76" s="7">
        <f t="shared" si="20"/>
        <v>0</v>
      </c>
    </row>
    <row r="77" spans="1:11" x14ac:dyDescent="0.25">
      <c r="A77" t="str">
        <f t="shared" si="18"/>
        <v>b</v>
      </c>
      <c r="B77" s="8"/>
      <c r="C77" s="9" t="s">
        <v>11</v>
      </c>
      <c r="D77" s="10"/>
      <c r="E77" s="10">
        <f t="shared" si="8"/>
        <v>0</v>
      </c>
      <c r="F77" s="10">
        <v>0</v>
      </c>
      <c r="G77" s="10">
        <v>0</v>
      </c>
      <c r="H77" s="10">
        <v>0</v>
      </c>
      <c r="I77" s="10">
        <v>0</v>
      </c>
      <c r="J77" s="10">
        <f t="shared" si="19"/>
        <v>0</v>
      </c>
      <c r="K77" s="10">
        <f t="shared" si="20"/>
        <v>0</v>
      </c>
    </row>
    <row r="78" spans="1:11" x14ac:dyDescent="0.25">
      <c r="A78" t="str">
        <f t="shared" si="18"/>
        <v>b</v>
      </c>
      <c r="B78" s="8"/>
      <c r="C78" s="9" t="s">
        <v>12</v>
      </c>
      <c r="D78" s="10"/>
      <c r="E78" s="10">
        <f t="shared" si="8"/>
        <v>0</v>
      </c>
      <c r="F78" s="10">
        <v>0</v>
      </c>
      <c r="G78" s="10">
        <v>0</v>
      </c>
      <c r="H78" s="10">
        <v>0</v>
      </c>
      <c r="I78" s="10">
        <v>0</v>
      </c>
      <c r="J78" s="10">
        <f t="shared" si="19"/>
        <v>0</v>
      </c>
      <c r="K78" s="10">
        <f t="shared" si="20"/>
        <v>0</v>
      </c>
    </row>
    <row r="79" spans="1:11" x14ac:dyDescent="0.25">
      <c r="A79" t="str">
        <f t="shared" si="18"/>
        <v>b</v>
      </c>
      <c r="B79" s="8"/>
      <c r="C79" s="9" t="s">
        <v>13</v>
      </c>
      <c r="D79" s="10"/>
      <c r="E79" s="10">
        <f t="shared" si="8"/>
        <v>0</v>
      </c>
      <c r="F79" s="10">
        <v>0</v>
      </c>
      <c r="G79" s="10">
        <v>0</v>
      </c>
      <c r="H79" s="10">
        <v>0</v>
      </c>
      <c r="I79" s="10">
        <v>0</v>
      </c>
      <c r="J79" s="10">
        <f t="shared" si="19"/>
        <v>0</v>
      </c>
      <c r="K79" s="10">
        <f t="shared" si="20"/>
        <v>0</v>
      </c>
    </row>
    <row r="80" spans="1:11" x14ac:dyDescent="0.25">
      <c r="A80" t="str">
        <f t="shared" si="18"/>
        <v>b</v>
      </c>
      <c r="B80" s="8"/>
      <c r="C80" s="9" t="s">
        <v>14</v>
      </c>
      <c r="D80" s="10"/>
      <c r="E80" s="10">
        <f t="shared" ref="E80:E143" si="23">SUM(F80,G80,H80,I80)</f>
        <v>0</v>
      </c>
      <c r="F80" s="10">
        <v>0</v>
      </c>
      <c r="G80" s="10">
        <v>0</v>
      </c>
      <c r="H80" s="10">
        <v>0</v>
      </c>
      <c r="I80" s="10">
        <v>0</v>
      </c>
      <c r="J80" s="10">
        <f t="shared" si="19"/>
        <v>0</v>
      </c>
      <c r="K80" s="10">
        <f t="shared" si="20"/>
        <v>0</v>
      </c>
    </row>
    <row r="81" spans="1:11" x14ac:dyDescent="0.25">
      <c r="A81" t="str">
        <f t="shared" si="18"/>
        <v>b</v>
      </c>
      <c r="B81" s="8"/>
      <c r="C81" s="9" t="s">
        <v>15</v>
      </c>
      <c r="D81" s="10"/>
      <c r="E81" s="10">
        <f t="shared" si="23"/>
        <v>0</v>
      </c>
      <c r="F81" s="10">
        <v>0</v>
      </c>
      <c r="G81" s="10">
        <v>0</v>
      </c>
      <c r="H81" s="10">
        <v>0</v>
      </c>
      <c r="I81" s="10">
        <v>0</v>
      </c>
      <c r="J81" s="10">
        <f t="shared" si="19"/>
        <v>0</v>
      </c>
      <c r="K81" s="10">
        <f t="shared" si="20"/>
        <v>0</v>
      </c>
    </row>
    <row r="82" spans="1:11" x14ac:dyDescent="0.25">
      <c r="A82" t="str">
        <f t="shared" si="18"/>
        <v>b</v>
      </c>
      <c r="B82" s="8"/>
      <c r="C82" s="9" t="s">
        <v>16</v>
      </c>
      <c r="D82" s="10"/>
      <c r="E82" s="10">
        <f t="shared" si="23"/>
        <v>0</v>
      </c>
      <c r="F82" s="10">
        <v>0</v>
      </c>
      <c r="G82" s="10">
        <v>0</v>
      </c>
      <c r="H82" s="10">
        <v>0</v>
      </c>
      <c r="I82" s="10">
        <v>0</v>
      </c>
      <c r="J82" s="10">
        <f t="shared" si="19"/>
        <v>0</v>
      </c>
      <c r="K82" s="10">
        <f t="shared" si="20"/>
        <v>0</v>
      </c>
    </row>
    <row r="83" spans="1:11" x14ac:dyDescent="0.25">
      <c r="A83" t="str">
        <f t="shared" si="18"/>
        <v>b</v>
      </c>
      <c r="B83" s="8"/>
      <c r="C83" s="9" t="s">
        <v>17</v>
      </c>
      <c r="D83" s="10"/>
      <c r="E83" s="10">
        <f t="shared" si="23"/>
        <v>0</v>
      </c>
      <c r="F83" s="10">
        <v>0</v>
      </c>
      <c r="G83" s="10">
        <v>0</v>
      </c>
      <c r="H83" s="10">
        <v>0</v>
      </c>
      <c r="I83" s="10">
        <v>0</v>
      </c>
      <c r="J83" s="10">
        <f t="shared" si="19"/>
        <v>0</v>
      </c>
      <c r="K83" s="10">
        <f t="shared" si="20"/>
        <v>0</v>
      </c>
    </row>
    <row r="84" spans="1:11" x14ac:dyDescent="0.25">
      <c r="A84" t="str">
        <f t="shared" si="18"/>
        <v>b</v>
      </c>
      <c r="B84" s="5"/>
      <c r="C84" s="6" t="s">
        <v>18</v>
      </c>
      <c r="D84" s="7"/>
      <c r="E84" s="7">
        <f t="shared" si="23"/>
        <v>0</v>
      </c>
      <c r="F84" s="7">
        <v>0</v>
      </c>
      <c r="G84" s="7">
        <v>0</v>
      </c>
      <c r="H84" s="7">
        <v>0</v>
      </c>
      <c r="I84" s="7">
        <v>0</v>
      </c>
      <c r="J84" s="7">
        <f t="shared" si="19"/>
        <v>0</v>
      </c>
      <c r="K84" s="7">
        <f t="shared" si="20"/>
        <v>0</v>
      </c>
    </row>
    <row r="85" spans="1:11" x14ac:dyDescent="0.25">
      <c r="A85" t="str">
        <f t="shared" si="18"/>
        <v>b</v>
      </c>
      <c r="B85" s="5"/>
      <c r="C85" s="6" t="s">
        <v>19</v>
      </c>
      <c r="D85" s="7"/>
      <c r="E85" s="7">
        <f t="shared" si="23"/>
        <v>0</v>
      </c>
      <c r="F85" s="7">
        <v>0</v>
      </c>
      <c r="G85" s="7">
        <v>0</v>
      </c>
      <c r="H85" s="7">
        <v>0</v>
      </c>
      <c r="I85" s="7">
        <v>0</v>
      </c>
      <c r="J85" s="7">
        <f t="shared" si="19"/>
        <v>0</v>
      </c>
      <c r="K85" s="7">
        <f t="shared" si="20"/>
        <v>0</v>
      </c>
    </row>
    <row r="86" spans="1:11" ht="15.75" thickBot="1" x14ac:dyDescent="0.3">
      <c r="A86" t="str">
        <f t="shared" si="18"/>
        <v>b</v>
      </c>
      <c r="B86" s="11"/>
      <c r="C86" s="12" t="s">
        <v>20</v>
      </c>
      <c r="D86" s="13"/>
      <c r="E86" s="13">
        <f t="shared" si="23"/>
        <v>0</v>
      </c>
      <c r="F86" s="13">
        <v>0</v>
      </c>
      <c r="G86" s="13">
        <v>0</v>
      </c>
      <c r="H86" s="13">
        <v>0</v>
      </c>
      <c r="I86" s="13">
        <v>0</v>
      </c>
      <c r="J86" s="13">
        <f t="shared" si="19"/>
        <v>0</v>
      </c>
      <c r="K86" s="13">
        <f t="shared" si="20"/>
        <v>0</v>
      </c>
    </row>
    <row r="87" spans="1:11" ht="46.5" thickTop="1" thickBot="1" x14ac:dyDescent="0.3">
      <c r="A87" t="str">
        <f t="shared" si="18"/>
        <v>b</v>
      </c>
      <c r="B87" s="3" t="s">
        <v>32</v>
      </c>
      <c r="C87" s="14" t="s">
        <v>33</v>
      </c>
      <c r="D87" s="4"/>
      <c r="E87" s="4">
        <f t="shared" si="23"/>
        <v>0</v>
      </c>
      <c r="F87" s="4">
        <f>SUM(F88,F96,F97,F98)</f>
        <v>0</v>
      </c>
      <c r="G87" s="4">
        <f t="shared" ref="G87:I87" si="24">SUM(G88,G96,G97,G98)</f>
        <v>0</v>
      </c>
      <c r="H87" s="4">
        <f t="shared" si="24"/>
        <v>0</v>
      </c>
      <c r="I87" s="4">
        <f t="shared" si="24"/>
        <v>0</v>
      </c>
      <c r="J87" s="4">
        <f t="shared" si="19"/>
        <v>0</v>
      </c>
      <c r="K87" s="4">
        <f t="shared" si="20"/>
        <v>0</v>
      </c>
    </row>
    <row r="88" spans="1:11" ht="15.75" thickTop="1" x14ac:dyDescent="0.25">
      <c r="A88" t="str">
        <f t="shared" si="18"/>
        <v>b</v>
      </c>
      <c r="B88" s="5"/>
      <c r="C88" s="6" t="s">
        <v>10</v>
      </c>
      <c r="D88" s="7"/>
      <c r="E88" s="7">
        <f t="shared" si="23"/>
        <v>0</v>
      </c>
      <c r="F88" s="7">
        <f>SUM(F89:F95)</f>
        <v>0</v>
      </c>
      <c r="G88" s="7">
        <f t="shared" ref="G88:I88" si="25">SUM(G89:G95)</f>
        <v>0</v>
      </c>
      <c r="H88" s="7">
        <f t="shared" si="25"/>
        <v>0</v>
      </c>
      <c r="I88" s="7">
        <f t="shared" si="25"/>
        <v>0</v>
      </c>
      <c r="J88" s="7">
        <f t="shared" si="19"/>
        <v>0</v>
      </c>
      <c r="K88" s="7">
        <f t="shared" si="20"/>
        <v>0</v>
      </c>
    </row>
    <row r="89" spans="1:11" x14ac:dyDescent="0.25">
      <c r="A89" t="str">
        <f t="shared" si="18"/>
        <v>b</v>
      </c>
      <c r="B89" s="8"/>
      <c r="C89" s="9" t="s">
        <v>11</v>
      </c>
      <c r="D89" s="10"/>
      <c r="E89" s="10">
        <f t="shared" si="23"/>
        <v>0</v>
      </c>
      <c r="F89" s="10">
        <v>0</v>
      </c>
      <c r="G89" s="10">
        <v>0</v>
      </c>
      <c r="H89" s="10">
        <v>0</v>
      </c>
      <c r="I89" s="10">
        <v>0</v>
      </c>
      <c r="J89" s="10">
        <f t="shared" si="19"/>
        <v>0</v>
      </c>
      <c r="K89" s="10">
        <f t="shared" si="20"/>
        <v>0</v>
      </c>
    </row>
    <row r="90" spans="1:11" x14ac:dyDescent="0.25">
      <c r="A90" t="str">
        <f t="shared" si="18"/>
        <v>b</v>
      </c>
      <c r="B90" s="8"/>
      <c r="C90" s="9" t="s">
        <v>12</v>
      </c>
      <c r="D90" s="10"/>
      <c r="E90" s="10">
        <f t="shared" si="23"/>
        <v>0</v>
      </c>
      <c r="F90" s="10">
        <v>0</v>
      </c>
      <c r="G90" s="10">
        <v>0</v>
      </c>
      <c r="H90" s="10">
        <v>0</v>
      </c>
      <c r="I90" s="10">
        <v>0</v>
      </c>
      <c r="J90" s="10">
        <f t="shared" si="19"/>
        <v>0</v>
      </c>
      <c r="K90" s="10">
        <f t="shared" si="20"/>
        <v>0</v>
      </c>
    </row>
    <row r="91" spans="1:11" x14ac:dyDescent="0.25">
      <c r="A91" t="str">
        <f t="shared" si="18"/>
        <v>b</v>
      </c>
      <c r="B91" s="8"/>
      <c r="C91" s="9" t="s">
        <v>13</v>
      </c>
      <c r="D91" s="10"/>
      <c r="E91" s="10">
        <f t="shared" si="23"/>
        <v>0</v>
      </c>
      <c r="F91" s="10">
        <v>0</v>
      </c>
      <c r="G91" s="10">
        <v>0</v>
      </c>
      <c r="H91" s="10">
        <v>0</v>
      </c>
      <c r="I91" s="10">
        <v>0</v>
      </c>
      <c r="J91" s="10">
        <f t="shared" si="19"/>
        <v>0</v>
      </c>
      <c r="K91" s="10">
        <f t="shared" si="20"/>
        <v>0</v>
      </c>
    </row>
    <row r="92" spans="1:11" x14ac:dyDescent="0.25">
      <c r="A92" t="str">
        <f t="shared" si="18"/>
        <v>b</v>
      </c>
      <c r="B92" s="8"/>
      <c r="C92" s="9" t="s">
        <v>14</v>
      </c>
      <c r="D92" s="10"/>
      <c r="E92" s="10">
        <f t="shared" ref="E92:E98" si="26">SUM(F92,G92,H92,I92)</f>
        <v>0</v>
      </c>
      <c r="F92" s="10">
        <v>0</v>
      </c>
      <c r="G92" s="10">
        <v>0</v>
      </c>
      <c r="H92" s="10">
        <v>0</v>
      </c>
      <c r="I92" s="10">
        <v>0</v>
      </c>
      <c r="J92" s="10">
        <f t="shared" si="19"/>
        <v>0</v>
      </c>
      <c r="K92" s="10">
        <f t="shared" si="20"/>
        <v>0</v>
      </c>
    </row>
    <row r="93" spans="1:11" x14ac:dyDescent="0.25">
      <c r="A93" t="str">
        <f t="shared" si="18"/>
        <v>b</v>
      </c>
      <c r="B93" s="8"/>
      <c r="C93" s="9" t="s">
        <v>15</v>
      </c>
      <c r="D93" s="10"/>
      <c r="E93" s="10">
        <f t="shared" si="26"/>
        <v>0</v>
      </c>
      <c r="F93" s="10">
        <v>0</v>
      </c>
      <c r="G93" s="10">
        <v>0</v>
      </c>
      <c r="H93" s="10">
        <v>0</v>
      </c>
      <c r="I93" s="10">
        <v>0</v>
      </c>
      <c r="J93" s="10">
        <f t="shared" si="19"/>
        <v>0</v>
      </c>
      <c r="K93" s="10">
        <f t="shared" si="20"/>
        <v>0</v>
      </c>
    </row>
    <row r="94" spans="1:11" x14ac:dyDescent="0.25">
      <c r="A94" t="str">
        <f t="shared" si="18"/>
        <v>b</v>
      </c>
      <c r="B94" s="8"/>
      <c r="C94" s="9" t="s">
        <v>16</v>
      </c>
      <c r="D94" s="10"/>
      <c r="E94" s="10">
        <f t="shared" si="26"/>
        <v>0</v>
      </c>
      <c r="F94" s="10">
        <v>0</v>
      </c>
      <c r="G94" s="10">
        <v>0</v>
      </c>
      <c r="H94" s="10">
        <v>0</v>
      </c>
      <c r="I94" s="10">
        <v>0</v>
      </c>
      <c r="J94" s="10">
        <f t="shared" si="19"/>
        <v>0</v>
      </c>
      <c r="K94" s="10">
        <f t="shared" si="20"/>
        <v>0</v>
      </c>
    </row>
    <row r="95" spans="1:11" x14ac:dyDescent="0.25">
      <c r="A95" t="str">
        <f t="shared" si="18"/>
        <v>b</v>
      </c>
      <c r="B95" s="8"/>
      <c r="C95" s="9" t="s">
        <v>17</v>
      </c>
      <c r="D95" s="10"/>
      <c r="E95" s="10">
        <f t="shared" si="26"/>
        <v>0</v>
      </c>
      <c r="F95" s="10">
        <v>0</v>
      </c>
      <c r="G95" s="10">
        <v>0</v>
      </c>
      <c r="H95" s="10">
        <v>0</v>
      </c>
      <c r="I95" s="10">
        <v>0</v>
      </c>
      <c r="J95" s="10">
        <f t="shared" si="19"/>
        <v>0</v>
      </c>
      <c r="K95" s="10">
        <f t="shared" si="20"/>
        <v>0</v>
      </c>
    </row>
    <row r="96" spans="1:11" x14ac:dyDescent="0.25">
      <c r="A96" t="str">
        <f t="shared" si="18"/>
        <v>b</v>
      </c>
      <c r="B96" s="5"/>
      <c r="C96" s="6" t="s">
        <v>18</v>
      </c>
      <c r="D96" s="7"/>
      <c r="E96" s="7">
        <f t="shared" si="26"/>
        <v>0</v>
      </c>
      <c r="F96" s="7">
        <v>0</v>
      </c>
      <c r="G96" s="7">
        <v>0</v>
      </c>
      <c r="H96" s="7">
        <v>0</v>
      </c>
      <c r="I96" s="7">
        <v>0</v>
      </c>
      <c r="J96" s="7">
        <f t="shared" si="19"/>
        <v>0</v>
      </c>
      <c r="K96" s="7">
        <f>SUM(F96,G96,H96)</f>
        <v>0</v>
      </c>
    </row>
    <row r="97" spans="1:11" x14ac:dyDescent="0.25">
      <c r="A97" t="str">
        <f t="shared" si="18"/>
        <v>b</v>
      </c>
      <c r="B97" s="5"/>
      <c r="C97" s="6" t="s">
        <v>19</v>
      </c>
      <c r="D97" s="7"/>
      <c r="E97" s="7">
        <f t="shared" si="26"/>
        <v>0</v>
      </c>
      <c r="F97" s="7">
        <v>0</v>
      </c>
      <c r="G97" s="7">
        <v>0</v>
      </c>
      <c r="H97" s="7">
        <v>0</v>
      </c>
      <c r="I97" s="7">
        <v>0</v>
      </c>
      <c r="J97" s="7">
        <f t="shared" si="19"/>
        <v>0</v>
      </c>
      <c r="K97" s="7">
        <f t="shared" si="20"/>
        <v>0</v>
      </c>
    </row>
    <row r="98" spans="1:11" ht="15.75" thickBot="1" x14ac:dyDescent="0.3">
      <c r="A98" t="str">
        <f t="shared" si="18"/>
        <v>b</v>
      </c>
      <c r="B98" s="11"/>
      <c r="C98" s="12" t="s">
        <v>20</v>
      </c>
      <c r="D98" s="13"/>
      <c r="E98" s="13">
        <f t="shared" si="26"/>
        <v>0</v>
      </c>
      <c r="F98" s="13">
        <v>0</v>
      </c>
      <c r="G98" s="13">
        <v>0</v>
      </c>
      <c r="H98" s="13">
        <v>0</v>
      </c>
      <c r="I98" s="13">
        <v>0</v>
      </c>
      <c r="J98" s="13">
        <f t="shared" si="19"/>
        <v>0</v>
      </c>
      <c r="K98" s="13">
        <f t="shared" si="20"/>
        <v>0</v>
      </c>
    </row>
    <row r="99" spans="1:11" ht="31.5" thickTop="1" thickBot="1" x14ac:dyDescent="0.3">
      <c r="A99" t="str">
        <f t="shared" si="18"/>
        <v>b</v>
      </c>
      <c r="B99" s="16" t="s">
        <v>34</v>
      </c>
      <c r="C99" s="14" t="s">
        <v>35</v>
      </c>
      <c r="D99" s="4"/>
      <c r="E99" s="4">
        <f t="shared" si="23"/>
        <v>0</v>
      </c>
      <c r="F99" s="4">
        <f>SUM(F111,F123,F135,F147,F159,F171,F183,F195,F207,F219,F231)</f>
        <v>0</v>
      </c>
      <c r="G99" s="4">
        <f t="shared" ref="G99:I99" si="27">SUM(G111,G123,G135,G147,G159,G171,G183,G195,G207,G219,G231)</f>
        <v>0</v>
      </c>
      <c r="H99" s="4">
        <f t="shared" si="27"/>
        <v>0</v>
      </c>
      <c r="I99" s="4">
        <f t="shared" si="27"/>
        <v>0</v>
      </c>
      <c r="J99" s="4">
        <f t="shared" si="19"/>
        <v>0</v>
      </c>
      <c r="K99" s="4">
        <f t="shared" si="20"/>
        <v>0</v>
      </c>
    </row>
    <row r="100" spans="1:11" ht="15.75" thickTop="1" x14ac:dyDescent="0.25">
      <c r="A100" t="str">
        <f t="shared" si="18"/>
        <v>b</v>
      </c>
      <c r="B100" s="5"/>
      <c r="C100" s="6" t="s">
        <v>10</v>
      </c>
      <c r="D100" s="7"/>
      <c r="E100" s="7">
        <f t="shared" si="23"/>
        <v>0</v>
      </c>
      <c r="F100" s="7">
        <f t="shared" ref="F100:I110" si="28">SUM(F112,F124,F136,F148,F160,F172,F184,F196,F208,F220,F232)</f>
        <v>0</v>
      </c>
      <c r="G100" s="7">
        <f t="shared" si="28"/>
        <v>0</v>
      </c>
      <c r="H100" s="7">
        <f t="shared" si="28"/>
        <v>0</v>
      </c>
      <c r="I100" s="7">
        <f t="shared" si="28"/>
        <v>0</v>
      </c>
      <c r="J100" s="7">
        <f t="shared" si="19"/>
        <v>0</v>
      </c>
      <c r="K100" s="7">
        <f t="shared" si="20"/>
        <v>0</v>
      </c>
    </row>
    <row r="101" spans="1:11" x14ac:dyDescent="0.25">
      <c r="A101" t="str">
        <f t="shared" si="18"/>
        <v>b</v>
      </c>
      <c r="B101" s="8"/>
      <c r="C101" s="9" t="s">
        <v>11</v>
      </c>
      <c r="D101" s="10"/>
      <c r="E101" s="10">
        <f t="shared" si="23"/>
        <v>0</v>
      </c>
      <c r="F101" s="10">
        <f t="shared" si="28"/>
        <v>0</v>
      </c>
      <c r="G101" s="10">
        <f t="shared" si="28"/>
        <v>0</v>
      </c>
      <c r="H101" s="10">
        <f t="shared" si="28"/>
        <v>0</v>
      </c>
      <c r="I101" s="10">
        <f t="shared" si="28"/>
        <v>0</v>
      </c>
      <c r="J101" s="10">
        <f t="shared" si="19"/>
        <v>0</v>
      </c>
      <c r="K101" s="10">
        <f t="shared" si="20"/>
        <v>0</v>
      </c>
    </row>
    <row r="102" spans="1:11" x14ac:dyDescent="0.25">
      <c r="A102" t="str">
        <f t="shared" si="18"/>
        <v>b</v>
      </c>
      <c r="B102" s="8"/>
      <c r="C102" s="9" t="s">
        <v>12</v>
      </c>
      <c r="D102" s="10"/>
      <c r="E102" s="10">
        <f t="shared" si="23"/>
        <v>0</v>
      </c>
      <c r="F102" s="10">
        <f t="shared" si="28"/>
        <v>0</v>
      </c>
      <c r="G102" s="10">
        <f t="shared" si="28"/>
        <v>0</v>
      </c>
      <c r="H102" s="10">
        <f t="shared" si="28"/>
        <v>0</v>
      </c>
      <c r="I102" s="10">
        <f t="shared" si="28"/>
        <v>0</v>
      </c>
      <c r="J102" s="10">
        <f t="shared" si="19"/>
        <v>0</v>
      </c>
      <c r="K102" s="10">
        <f t="shared" si="20"/>
        <v>0</v>
      </c>
    </row>
    <row r="103" spans="1:11" x14ac:dyDescent="0.25">
      <c r="A103" t="str">
        <f t="shared" si="18"/>
        <v>b</v>
      </c>
      <c r="B103" s="8"/>
      <c r="C103" s="9" t="s">
        <v>13</v>
      </c>
      <c r="D103" s="10"/>
      <c r="E103" s="10">
        <f t="shared" si="23"/>
        <v>0</v>
      </c>
      <c r="F103" s="10">
        <f t="shared" si="28"/>
        <v>0</v>
      </c>
      <c r="G103" s="10">
        <f t="shared" si="28"/>
        <v>0</v>
      </c>
      <c r="H103" s="10">
        <f t="shared" si="28"/>
        <v>0</v>
      </c>
      <c r="I103" s="10">
        <f t="shared" si="28"/>
        <v>0</v>
      </c>
      <c r="J103" s="10">
        <f t="shared" si="19"/>
        <v>0</v>
      </c>
      <c r="K103" s="10">
        <f t="shared" si="20"/>
        <v>0</v>
      </c>
    </row>
    <row r="104" spans="1:11" x14ac:dyDescent="0.25">
      <c r="A104" t="str">
        <f t="shared" si="18"/>
        <v>b</v>
      </c>
      <c r="B104" s="8"/>
      <c r="C104" s="9" t="s">
        <v>14</v>
      </c>
      <c r="D104" s="10"/>
      <c r="E104" s="10">
        <f t="shared" si="23"/>
        <v>0</v>
      </c>
      <c r="F104" s="10">
        <f t="shared" si="28"/>
        <v>0</v>
      </c>
      <c r="G104" s="10">
        <f t="shared" si="28"/>
        <v>0</v>
      </c>
      <c r="H104" s="10">
        <f t="shared" si="28"/>
        <v>0</v>
      </c>
      <c r="I104" s="10">
        <f t="shared" si="28"/>
        <v>0</v>
      </c>
      <c r="J104" s="10">
        <f t="shared" si="19"/>
        <v>0</v>
      </c>
      <c r="K104" s="10">
        <f t="shared" si="20"/>
        <v>0</v>
      </c>
    </row>
    <row r="105" spans="1:11" x14ac:dyDescent="0.25">
      <c r="A105" t="str">
        <f t="shared" si="18"/>
        <v>b</v>
      </c>
      <c r="B105" s="8"/>
      <c r="C105" s="9" t="s">
        <v>15</v>
      </c>
      <c r="D105" s="10"/>
      <c r="E105" s="10">
        <f t="shared" si="23"/>
        <v>0</v>
      </c>
      <c r="F105" s="10">
        <f t="shared" si="28"/>
        <v>0</v>
      </c>
      <c r="G105" s="10">
        <f t="shared" si="28"/>
        <v>0</v>
      </c>
      <c r="H105" s="10">
        <f t="shared" si="28"/>
        <v>0</v>
      </c>
      <c r="I105" s="10">
        <f t="shared" si="28"/>
        <v>0</v>
      </c>
      <c r="J105" s="10">
        <f t="shared" si="19"/>
        <v>0</v>
      </c>
      <c r="K105" s="10">
        <f t="shared" si="20"/>
        <v>0</v>
      </c>
    </row>
    <row r="106" spans="1:11" x14ac:dyDescent="0.25">
      <c r="A106" t="str">
        <f t="shared" si="18"/>
        <v>b</v>
      </c>
      <c r="B106" s="8"/>
      <c r="C106" s="9" t="s">
        <v>16</v>
      </c>
      <c r="D106" s="10"/>
      <c r="E106" s="10">
        <f t="shared" si="23"/>
        <v>0</v>
      </c>
      <c r="F106" s="10">
        <f t="shared" si="28"/>
        <v>0</v>
      </c>
      <c r="G106" s="10">
        <f t="shared" si="28"/>
        <v>0</v>
      </c>
      <c r="H106" s="10">
        <f t="shared" si="28"/>
        <v>0</v>
      </c>
      <c r="I106" s="10">
        <f t="shared" si="28"/>
        <v>0</v>
      </c>
      <c r="J106" s="10">
        <f t="shared" si="19"/>
        <v>0</v>
      </c>
      <c r="K106" s="10">
        <f t="shared" si="20"/>
        <v>0</v>
      </c>
    </row>
    <row r="107" spans="1:11" x14ac:dyDescent="0.25">
      <c r="A107" t="str">
        <f t="shared" si="18"/>
        <v>b</v>
      </c>
      <c r="B107" s="8"/>
      <c r="C107" s="9" t="s">
        <v>17</v>
      </c>
      <c r="D107" s="10"/>
      <c r="E107" s="10">
        <f t="shared" si="23"/>
        <v>0</v>
      </c>
      <c r="F107" s="10">
        <f t="shared" si="28"/>
        <v>0</v>
      </c>
      <c r="G107" s="10">
        <f t="shared" si="28"/>
        <v>0</v>
      </c>
      <c r="H107" s="10">
        <f t="shared" si="28"/>
        <v>0</v>
      </c>
      <c r="I107" s="10">
        <f t="shared" si="28"/>
        <v>0</v>
      </c>
      <c r="J107" s="10">
        <f t="shared" si="19"/>
        <v>0</v>
      </c>
      <c r="K107" s="10">
        <f t="shared" si="20"/>
        <v>0</v>
      </c>
    </row>
    <row r="108" spans="1:11" x14ac:dyDescent="0.25">
      <c r="A108" t="str">
        <f t="shared" si="18"/>
        <v>b</v>
      </c>
      <c r="B108" s="5"/>
      <c r="C108" s="6" t="s">
        <v>18</v>
      </c>
      <c r="D108" s="7"/>
      <c r="E108" s="7">
        <f t="shared" si="23"/>
        <v>0</v>
      </c>
      <c r="F108" s="7">
        <f t="shared" si="28"/>
        <v>0</v>
      </c>
      <c r="G108" s="7">
        <f t="shared" si="28"/>
        <v>0</v>
      </c>
      <c r="H108" s="7">
        <f t="shared" si="28"/>
        <v>0</v>
      </c>
      <c r="I108" s="7">
        <f t="shared" si="28"/>
        <v>0</v>
      </c>
      <c r="J108" s="7">
        <f t="shared" si="19"/>
        <v>0</v>
      </c>
      <c r="K108" s="7">
        <f t="shared" si="20"/>
        <v>0</v>
      </c>
    </row>
    <row r="109" spans="1:11" x14ac:dyDescent="0.25">
      <c r="A109" t="str">
        <f t="shared" si="18"/>
        <v>b</v>
      </c>
      <c r="B109" s="5"/>
      <c r="C109" s="6" t="s">
        <v>19</v>
      </c>
      <c r="D109" s="7"/>
      <c r="E109" s="7">
        <f t="shared" si="23"/>
        <v>0</v>
      </c>
      <c r="F109" s="7">
        <f t="shared" si="28"/>
        <v>0</v>
      </c>
      <c r="G109" s="7">
        <f t="shared" si="28"/>
        <v>0</v>
      </c>
      <c r="H109" s="7">
        <f t="shared" si="28"/>
        <v>0</v>
      </c>
      <c r="I109" s="7">
        <f t="shared" si="28"/>
        <v>0</v>
      </c>
      <c r="J109" s="7">
        <f t="shared" si="19"/>
        <v>0</v>
      </c>
      <c r="K109" s="7">
        <f t="shared" si="20"/>
        <v>0</v>
      </c>
    </row>
    <row r="110" spans="1:11" ht="15.75" thickBot="1" x14ac:dyDescent="0.3">
      <c r="A110" t="str">
        <f t="shared" si="18"/>
        <v>b</v>
      </c>
      <c r="B110" s="11"/>
      <c r="C110" s="12" t="s">
        <v>20</v>
      </c>
      <c r="D110" s="13"/>
      <c r="E110" s="13">
        <f t="shared" si="23"/>
        <v>0</v>
      </c>
      <c r="F110" s="13">
        <f t="shared" si="28"/>
        <v>0</v>
      </c>
      <c r="G110" s="13">
        <f t="shared" si="28"/>
        <v>0</v>
      </c>
      <c r="H110" s="13">
        <f t="shared" si="28"/>
        <v>0</v>
      </c>
      <c r="I110" s="13">
        <f t="shared" si="28"/>
        <v>0</v>
      </c>
      <c r="J110" s="13">
        <f t="shared" si="19"/>
        <v>0</v>
      </c>
      <c r="K110" s="13">
        <f t="shared" si="20"/>
        <v>0</v>
      </c>
    </row>
    <row r="111" spans="1:11" ht="31.5" thickTop="1" thickBot="1" x14ac:dyDescent="0.3">
      <c r="A111" t="str">
        <f t="shared" si="18"/>
        <v>b</v>
      </c>
      <c r="B111" s="3" t="s">
        <v>36</v>
      </c>
      <c r="C111" s="14" t="s">
        <v>37</v>
      </c>
      <c r="D111" s="4"/>
      <c r="E111" s="4">
        <f t="shared" si="23"/>
        <v>0</v>
      </c>
      <c r="F111" s="4">
        <f>SUM(F112,F120,F121,F122)</f>
        <v>0</v>
      </c>
      <c r="G111" s="4">
        <f t="shared" ref="G111:I111" si="29">SUM(G112,G120,G121,G122)</f>
        <v>0</v>
      </c>
      <c r="H111" s="4">
        <f t="shared" si="29"/>
        <v>0</v>
      </c>
      <c r="I111" s="4">
        <f t="shared" si="29"/>
        <v>0</v>
      </c>
      <c r="J111" s="4">
        <f t="shared" si="19"/>
        <v>0</v>
      </c>
      <c r="K111" s="4">
        <f t="shared" si="20"/>
        <v>0</v>
      </c>
    </row>
    <row r="112" spans="1:11" ht="15.75" thickTop="1" x14ac:dyDescent="0.25">
      <c r="A112" t="str">
        <f t="shared" si="18"/>
        <v>b</v>
      </c>
      <c r="B112" s="5"/>
      <c r="C112" s="6" t="s">
        <v>10</v>
      </c>
      <c r="D112" s="7"/>
      <c r="E112" s="7">
        <f t="shared" si="23"/>
        <v>0</v>
      </c>
      <c r="F112" s="7">
        <f>SUM(F113:F119)</f>
        <v>0</v>
      </c>
      <c r="G112" s="7">
        <f t="shared" ref="G112:I112" si="30">SUM(G113:G119)</f>
        <v>0</v>
      </c>
      <c r="H112" s="7">
        <f t="shared" si="30"/>
        <v>0</v>
      </c>
      <c r="I112" s="7">
        <f t="shared" si="30"/>
        <v>0</v>
      </c>
      <c r="J112" s="7">
        <f t="shared" si="19"/>
        <v>0</v>
      </c>
      <c r="K112" s="7">
        <f t="shared" si="20"/>
        <v>0</v>
      </c>
    </row>
    <row r="113" spans="1:11" x14ac:dyDescent="0.25">
      <c r="A113" t="str">
        <f t="shared" si="18"/>
        <v>b</v>
      </c>
      <c r="B113" s="8"/>
      <c r="C113" s="9" t="s">
        <v>11</v>
      </c>
      <c r="D113" s="10"/>
      <c r="E113" s="10">
        <f t="shared" si="23"/>
        <v>0</v>
      </c>
      <c r="F113" s="10">
        <v>0</v>
      </c>
      <c r="G113" s="10">
        <v>0</v>
      </c>
      <c r="H113" s="10">
        <v>0</v>
      </c>
      <c r="I113" s="10">
        <v>0</v>
      </c>
      <c r="J113" s="10">
        <f t="shared" si="19"/>
        <v>0</v>
      </c>
      <c r="K113" s="10">
        <f t="shared" si="20"/>
        <v>0</v>
      </c>
    </row>
    <row r="114" spans="1:11" x14ac:dyDescent="0.25">
      <c r="A114" t="str">
        <f t="shared" si="18"/>
        <v>b</v>
      </c>
      <c r="B114" s="8"/>
      <c r="C114" s="9" t="s">
        <v>12</v>
      </c>
      <c r="D114" s="10"/>
      <c r="E114" s="10">
        <f t="shared" si="23"/>
        <v>0</v>
      </c>
      <c r="F114" s="10">
        <v>0</v>
      </c>
      <c r="G114" s="10">
        <v>0</v>
      </c>
      <c r="H114" s="10">
        <v>0</v>
      </c>
      <c r="I114" s="10">
        <v>0</v>
      </c>
      <c r="J114" s="10">
        <f t="shared" si="19"/>
        <v>0</v>
      </c>
      <c r="K114" s="10">
        <f t="shared" si="20"/>
        <v>0</v>
      </c>
    </row>
    <row r="115" spans="1:11" x14ac:dyDescent="0.25">
      <c r="A115" t="str">
        <f t="shared" si="18"/>
        <v>b</v>
      </c>
      <c r="B115" s="8"/>
      <c r="C115" s="9" t="s">
        <v>13</v>
      </c>
      <c r="D115" s="10"/>
      <c r="E115" s="10">
        <f t="shared" si="23"/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f t="shared" si="19"/>
        <v>0</v>
      </c>
      <c r="K115" s="10">
        <f t="shared" si="20"/>
        <v>0</v>
      </c>
    </row>
    <row r="116" spans="1:11" x14ac:dyDescent="0.25">
      <c r="A116" t="str">
        <f t="shared" si="18"/>
        <v>b</v>
      </c>
      <c r="B116" s="8"/>
      <c r="C116" s="9" t="s">
        <v>14</v>
      </c>
      <c r="D116" s="10"/>
      <c r="E116" s="10">
        <f t="shared" ref="E116:E122" si="31">SUM(F116,G116,H116,I116)</f>
        <v>0</v>
      </c>
      <c r="F116" s="10">
        <v>0</v>
      </c>
      <c r="G116" s="10">
        <v>0</v>
      </c>
      <c r="H116" s="10">
        <v>0</v>
      </c>
      <c r="I116" s="10">
        <v>0</v>
      </c>
      <c r="J116" s="10">
        <f t="shared" si="19"/>
        <v>0</v>
      </c>
      <c r="K116" s="10">
        <f t="shared" si="20"/>
        <v>0</v>
      </c>
    </row>
    <row r="117" spans="1:11" x14ac:dyDescent="0.25">
      <c r="A117" t="str">
        <f t="shared" si="18"/>
        <v>b</v>
      </c>
      <c r="B117" s="8"/>
      <c r="C117" s="9" t="s">
        <v>15</v>
      </c>
      <c r="D117" s="10"/>
      <c r="E117" s="10">
        <f t="shared" si="31"/>
        <v>0</v>
      </c>
      <c r="F117" s="10">
        <v>0</v>
      </c>
      <c r="G117" s="10">
        <v>0</v>
      </c>
      <c r="H117" s="10">
        <v>0</v>
      </c>
      <c r="I117" s="10">
        <v>0</v>
      </c>
      <c r="J117" s="10">
        <f t="shared" si="19"/>
        <v>0</v>
      </c>
      <c r="K117" s="10">
        <f t="shared" si="20"/>
        <v>0</v>
      </c>
    </row>
    <row r="118" spans="1:11" x14ac:dyDescent="0.25">
      <c r="A118" t="str">
        <f t="shared" si="18"/>
        <v>b</v>
      </c>
      <c r="B118" s="8"/>
      <c r="C118" s="9" t="s">
        <v>16</v>
      </c>
      <c r="D118" s="10"/>
      <c r="E118" s="10">
        <f t="shared" si="31"/>
        <v>0</v>
      </c>
      <c r="F118" s="10">
        <v>0</v>
      </c>
      <c r="G118" s="10">
        <v>0</v>
      </c>
      <c r="H118" s="10">
        <v>0</v>
      </c>
      <c r="I118" s="10">
        <v>0</v>
      </c>
      <c r="J118" s="10">
        <f t="shared" si="19"/>
        <v>0</v>
      </c>
      <c r="K118" s="10">
        <f t="shared" si="20"/>
        <v>0</v>
      </c>
    </row>
    <row r="119" spans="1:11" x14ac:dyDescent="0.25">
      <c r="A119" t="str">
        <f t="shared" si="18"/>
        <v>b</v>
      </c>
      <c r="B119" s="8"/>
      <c r="C119" s="9" t="s">
        <v>17</v>
      </c>
      <c r="D119" s="10"/>
      <c r="E119" s="10">
        <f t="shared" si="31"/>
        <v>0</v>
      </c>
      <c r="F119" s="10">
        <v>0</v>
      </c>
      <c r="G119" s="10">
        <v>0</v>
      </c>
      <c r="H119" s="10">
        <v>0</v>
      </c>
      <c r="I119" s="10">
        <v>0</v>
      </c>
      <c r="J119" s="10">
        <f t="shared" si="19"/>
        <v>0</v>
      </c>
      <c r="K119" s="10">
        <f t="shared" si="20"/>
        <v>0</v>
      </c>
    </row>
    <row r="120" spans="1:11" x14ac:dyDescent="0.25">
      <c r="A120" t="str">
        <f t="shared" si="18"/>
        <v>b</v>
      </c>
      <c r="B120" s="5"/>
      <c r="C120" s="6" t="s">
        <v>18</v>
      </c>
      <c r="D120" s="7"/>
      <c r="E120" s="7">
        <f t="shared" si="31"/>
        <v>0</v>
      </c>
      <c r="F120" s="7">
        <v>0</v>
      </c>
      <c r="G120" s="7">
        <v>0</v>
      </c>
      <c r="H120" s="7">
        <v>0</v>
      </c>
      <c r="I120" s="7">
        <v>0</v>
      </c>
      <c r="J120" s="7">
        <f t="shared" si="19"/>
        <v>0</v>
      </c>
      <c r="K120" s="7">
        <f t="shared" si="20"/>
        <v>0</v>
      </c>
    </row>
    <row r="121" spans="1:11" x14ac:dyDescent="0.25">
      <c r="A121" t="str">
        <f t="shared" si="18"/>
        <v>b</v>
      </c>
      <c r="B121" s="5"/>
      <c r="C121" s="6" t="s">
        <v>19</v>
      </c>
      <c r="D121" s="7"/>
      <c r="E121" s="7">
        <f t="shared" si="31"/>
        <v>0</v>
      </c>
      <c r="F121" s="7">
        <v>0</v>
      </c>
      <c r="G121" s="7">
        <v>0</v>
      </c>
      <c r="H121" s="7">
        <v>0</v>
      </c>
      <c r="I121" s="7">
        <v>0</v>
      </c>
      <c r="J121" s="7">
        <f t="shared" si="19"/>
        <v>0</v>
      </c>
      <c r="K121" s="7">
        <f t="shared" si="20"/>
        <v>0</v>
      </c>
    </row>
    <row r="122" spans="1:11" ht="15.75" thickBot="1" x14ac:dyDescent="0.3">
      <c r="A122" t="str">
        <f t="shared" si="18"/>
        <v>b</v>
      </c>
      <c r="B122" s="11"/>
      <c r="C122" s="12" t="s">
        <v>20</v>
      </c>
      <c r="D122" s="13"/>
      <c r="E122" s="13">
        <f t="shared" si="31"/>
        <v>0</v>
      </c>
      <c r="F122" s="13">
        <v>0</v>
      </c>
      <c r="G122" s="13">
        <v>0</v>
      </c>
      <c r="H122" s="13">
        <v>0</v>
      </c>
      <c r="I122" s="13">
        <v>0</v>
      </c>
      <c r="J122" s="13">
        <f t="shared" si="19"/>
        <v>0</v>
      </c>
      <c r="K122" s="13">
        <f t="shared" si="20"/>
        <v>0</v>
      </c>
    </row>
    <row r="123" spans="1:11" ht="31.5" thickTop="1" thickBot="1" x14ac:dyDescent="0.3">
      <c r="A123" t="str">
        <f t="shared" si="18"/>
        <v>b</v>
      </c>
      <c r="B123" s="3" t="s">
        <v>38</v>
      </c>
      <c r="C123" s="14" t="s">
        <v>226</v>
      </c>
      <c r="D123" s="4"/>
      <c r="E123" s="4">
        <f t="shared" si="23"/>
        <v>0</v>
      </c>
      <c r="F123" s="4">
        <f>SUM(F124,F132,F133,F134)</f>
        <v>0</v>
      </c>
      <c r="G123" s="4">
        <f t="shared" ref="G123:I123" si="32">SUM(G124,G132,G133,G134)</f>
        <v>0</v>
      </c>
      <c r="H123" s="4">
        <f t="shared" si="32"/>
        <v>0</v>
      </c>
      <c r="I123" s="4">
        <f t="shared" si="32"/>
        <v>0</v>
      </c>
      <c r="J123" s="4">
        <f t="shared" si="19"/>
        <v>0</v>
      </c>
      <c r="K123" s="4">
        <f t="shared" si="20"/>
        <v>0</v>
      </c>
    </row>
    <row r="124" spans="1:11" ht="15.75" thickTop="1" x14ac:dyDescent="0.25">
      <c r="A124" t="str">
        <f t="shared" si="18"/>
        <v>b</v>
      </c>
      <c r="B124" s="5"/>
      <c r="C124" s="6" t="s">
        <v>10</v>
      </c>
      <c r="D124" s="7"/>
      <c r="E124" s="7">
        <f t="shared" si="23"/>
        <v>0</v>
      </c>
      <c r="F124" s="7">
        <f>SUM(F125:F131)</f>
        <v>0</v>
      </c>
      <c r="G124" s="7">
        <f t="shared" ref="G124:I124" si="33">SUM(G125:G131)</f>
        <v>0</v>
      </c>
      <c r="H124" s="7">
        <f t="shared" si="33"/>
        <v>0</v>
      </c>
      <c r="I124" s="7">
        <f t="shared" si="33"/>
        <v>0</v>
      </c>
      <c r="J124" s="7">
        <f t="shared" si="19"/>
        <v>0</v>
      </c>
      <c r="K124" s="7">
        <f t="shared" si="20"/>
        <v>0</v>
      </c>
    </row>
    <row r="125" spans="1:11" x14ac:dyDescent="0.25">
      <c r="A125" t="str">
        <f t="shared" si="18"/>
        <v>b</v>
      </c>
      <c r="B125" s="8"/>
      <c r="C125" s="9" t="s">
        <v>11</v>
      </c>
      <c r="D125" s="10"/>
      <c r="E125" s="10">
        <f t="shared" si="23"/>
        <v>0</v>
      </c>
      <c r="F125" s="10">
        <v>0</v>
      </c>
      <c r="G125" s="10">
        <v>0</v>
      </c>
      <c r="H125" s="10">
        <v>0</v>
      </c>
      <c r="I125" s="10">
        <v>0</v>
      </c>
      <c r="J125" s="10">
        <f t="shared" si="19"/>
        <v>0</v>
      </c>
      <c r="K125" s="10">
        <f t="shared" si="20"/>
        <v>0</v>
      </c>
    </row>
    <row r="126" spans="1:11" x14ac:dyDescent="0.25">
      <c r="A126" t="str">
        <f t="shared" si="18"/>
        <v>b</v>
      </c>
      <c r="B126" s="8"/>
      <c r="C126" s="9" t="s">
        <v>12</v>
      </c>
      <c r="D126" s="10"/>
      <c r="E126" s="10">
        <f t="shared" si="23"/>
        <v>0</v>
      </c>
      <c r="F126" s="10">
        <v>0</v>
      </c>
      <c r="G126" s="10">
        <v>0</v>
      </c>
      <c r="H126" s="10">
        <v>0</v>
      </c>
      <c r="I126" s="10">
        <v>0</v>
      </c>
      <c r="J126" s="10">
        <f t="shared" si="19"/>
        <v>0</v>
      </c>
      <c r="K126" s="10">
        <f t="shared" si="20"/>
        <v>0</v>
      </c>
    </row>
    <row r="127" spans="1:11" x14ac:dyDescent="0.25">
      <c r="A127" t="str">
        <f t="shared" si="18"/>
        <v>b</v>
      </c>
      <c r="B127" s="8"/>
      <c r="C127" s="9" t="s">
        <v>13</v>
      </c>
      <c r="D127" s="10"/>
      <c r="E127" s="10">
        <f t="shared" si="23"/>
        <v>0</v>
      </c>
      <c r="F127" s="10">
        <v>0</v>
      </c>
      <c r="G127" s="10">
        <v>0</v>
      </c>
      <c r="H127" s="10">
        <v>0</v>
      </c>
      <c r="I127" s="10">
        <v>0</v>
      </c>
      <c r="J127" s="10">
        <f t="shared" si="19"/>
        <v>0</v>
      </c>
      <c r="K127" s="10">
        <f t="shared" si="20"/>
        <v>0</v>
      </c>
    </row>
    <row r="128" spans="1:11" x14ac:dyDescent="0.25">
      <c r="A128" t="str">
        <f t="shared" si="18"/>
        <v>b</v>
      </c>
      <c r="B128" s="8"/>
      <c r="C128" s="9" t="s">
        <v>14</v>
      </c>
      <c r="D128" s="10"/>
      <c r="E128" s="10">
        <f t="shared" si="23"/>
        <v>0</v>
      </c>
      <c r="F128" s="10">
        <v>0</v>
      </c>
      <c r="G128" s="10">
        <v>0</v>
      </c>
      <c r="H128" s="10">
        <v>0</v>
      </c>
      <c r="I128" s="10">
        <v>0</v>
      </c>
      <c r="J128" s="10">
        <f t="shared" si="19"/>
        <v>0</v>
      </c>
      <c r="K128" s="10">
        <f t="shared" si="20"/>
        <v>0</v>
      </c>
    </row>
    <row r="129" spans="1:11" x14ac:dyDescent="0.25">
      <c r="A129" t="str">
        <f t="shared" si="18"/>
        <v>b</v>
      </c>
      <c r="B129" s="8"/>
      <c r="C129" s="9" t="s">
        <v>15</v>
      </c>
      <c r="D129" s="10"/>
      <c r="E129" s="10">
        <f t="shared" si="23"/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f t="shared" si="19"/>
        <v>0</v>
      </c>
      <c r="K129" s="10">
        <f t="shared" si="20"/>
        <v>0</v>
      </c>
    </row>
    <row r="130" spans="1:11" x14ac:dyDescent="0.25">
      <c r="A130" t="str">
        <f t="shared" si="18"/>
        <v>b</v>
      </c>
      <c r="B130" s="8"/>
      <c r="C130" s="9" t="s">
        <v>16</v>
      </c>
      <c r="D130" s="10"/>
      <c r="E130" s="10">
        <f t="shared" si="23"/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f t="shared" si="19"/>
        <v>0</v>
      </c>
      <c r="K130" s="10">
        <f t="shared" si="20"/>
        <v>0</v>
      </c>
    </row>
    <row r="131" spans="1:11" x14ac:dyDescent="0.25">
      <c r="A131" t="str">
        <f t="shared" si="18"/>
        <v>b</v>
      </c>
      <c r="B131" s="8"/>
      <c r="C131" s="9" t="s">
        <v>17</v>
      </c>
      <c r="D131" s="10"/>
      <c r="E131" s="10">
        <f t="shared" si="23"/>
        <v>0</v>
      </c>
      <c r="F131" s="10">
        <v>0</v>
      </c>
      <c r="G131" s="10">
        <v>0</v>
      </c>
      <c r="H131" s="10">
        <v>0</v>
      </c>
      <c r="I131" s="10">
        <v>0</v>
      </c>
      <c r="J131" s="10">
        <f t="shared" si="19"/>
        <v>0</v>
      </c>
      <c r="K131" s="10">
        <f t="shared" si="20"/>
        <v>0</v>
      </c>
    </row>
    <row r="132" spans="1:11" x14ac:dyDescent="0.25">
      <c r="A132" t="str">
        <f t="shared" ref="A132:A195" si="34">IF(OR(E132&lt;&gt;0,F132&lt;&gt;0,G132&lt;&gt;0,H132&lt;&gt;0,I132&lt;&gt;0,),"a","b")</f>
        <v>b</v>
      </c>
      <c r="B132" s="5"/>
      <c r="C132" s="6" t="s">
        <v>18</v>
      </c>
      <c r="D132" s="7"/>
      <c r="E132" s="7">
        <f t="shared" si="23"/>
        <v>0</v>
      </c>
      <c r="F132" s="7">
        <v>0</v>
      </c>
      <c r="G132" s="7">
        <v>0</v>
      </c>
      <c r="H132" s="7">
        <v>0</v>
      </c>
      <c r="I132" s="7">
        <v>0</v>
      </c>
      <c r="J132" s="7">
        <f t="shared" ref="J132:J195" si="35">SUM(F132,G132)</f>
        <v>0</v>
      </c>
      <c r="K132" s="7">
        <f t="shared" ref="K132:K195" si="36">SUM(F132,G132,H132)</f>
        <v>0</v>
      </c>
    </row>
    <row r="133" spans="1:11" x14ac:dyDescent="0.25">
      <c r="A133" t="str">
        <f t="shared" si="34"/>
        <v>b</v>
      </c>
      <c r="B133" s="5"/>
      <c r="C133" s="6" t="s">
        <v>19</v>
      </c>
      <c r="D133" s="7"/>
      <c r="E133" s="7">
        <f t="shared" si="23"/>
        <v>0</v>
      </c>
      <c r="F133" s="7">
        <v>0</v>
      </c>
      <c r="G133" s="7">
        <v>0</v>
      </c>
      <c r="H133" s="7">
        <v>0</v>
      </c>
      <c r="I133" s="7">
        <v>0</v>
      </c>
      <c r="J133" s="7">
        <f t="shared" si="35"/>
        <v>0</v>
      </c>
      <c r="K133" s="7">
        <f t="shared" si="36"/>
        <v>0</v>
      </c>
    </row>
    <row r="134" spans="1:11" ht="15.75" thickBot="1" x14ac:dyDescent="0.3">
      <c r="A134" t="str">
        <f t="shared" si="34"/>
        <v>b</v>
      </c>
      <c r="B134" s="11"/>
      <c r="C134" s="12" t="s">
        <v>20</v>
      </c>
      <c r="D134" s="13"/>
      <c r="E134" s="13">
        <f t="shared" si="23"/>
        <v>0</v>
      </c>
      <c r="F134" s="13">
        <v>0</v>
      </c>
      <c r="G134" s="13">
        <v>0</v>
      </c>
      <c r="H134" s="13">
        <v>0</v>
      </c>
      <c r="I134" s="13">
        <v>0</v>
      </c>
      <c r="J134" s="13">
        <f t="shared" si="35"/>
        <v>0</v>
      </c>
      <c r="K134" s="13">
        <f t="shared" si="36"/>
        <v>0</v>
      </c>
    </row>
    <row r="135" spans="1:11" ht="31.5" thickTop="1" thickBot="1" x14ac:dyDescent="0.3">
      <c r="A135" t="str">
        <f t="shared" si="34"/>
        <v>b</v>
      </c>
      <c r="B135" s="3" t="s">
        <v>40</v>
      </c>
      <c r="C135" s="14" t="s">
        <v>227</v>
      </c>
      <c r="D135" s="4"/>
      <c r="E135" s="4">
        <f t="shared" si="23"/>
        <v>0</v>
      </c>
      <c r="F135" s="4">
        <f>SUM(F136,F144,F145,F146)</f>
        <v>0</v>
      </c>
      <c r="G135" s="4">
        <f t="shared" ref="G135:I135" si="37">SUM(G136,G144,G145,G146)</f>
        <v>0</v>
      </c>
      <c r="H135" s="4">
        <f t="shared" si="37"/>
        <v>0</v>
      </c>
      <c r="I135" s="4">
        <f t="shared" si="37"/>
        <v>0</v>
      </c>
      <c r="J135" s="4">
        <f t="shared" si="35"/>
        <v>0</v>
      </c>
      <c r="K135" s="4">
        <f t="shared" si="36"/>
        <v>0</v>
      </c>
    </row>
    <row r="136" spans="1:11" ht="15.75" thickTop="1" x14ac:dyDescent="0.25">
      <c r="A136" t="str">
        <f t="shared" si="34"/>
        <v>b</v>
      </c>
      <c r="B136" s="5"/>
      <c r="C136" s="6" t="s">
        <v>10</v>
      </c>
      <c r="D136" s="7"/>
      <c r="E136" s="7">
        <f t="shared" si="23"/>
        <v>0</v>
      </c>
      <c r="F136" s="7">
        <f>SUM(F137:F143)</f>
        <v>0</v>
      </c>
      <c r="G136" s="7">
        <f t="shared" ref="G136:I136" si="38">SUM(G137:G143)</f>
        <v>0</v>
      </c>
      <c r="H136" s="7">
        <f t="shared" si="38"/>
        <v>0</v>
      </c>
      <c r="I136" s="7">
        <f t="shared" si="38"/>
        <v>0</v>
      </c>
      <c r="J136" s="7">
        <f t="shared" si="35"/>
        <v>0</v>
      </c>
      <c r="K136" s="7">
        <f t="shared" si="36"/>
        <v>0</v>
      </c>
    </row>
    <row r="137" spans="1:11" x14ac:dyDescent="0.25">
      <c r="A137" t="str">
        <f t="shared" si="34"/>
        <v>b</v>
      </c>
      <c r="B137" s="8"/>
      <c r="C137" s="9" t="s">
        <v>11</v>
      </c>
      <c r="D137" s="10"/>
      <c r="E137" s="10">
        <f t="shared" si="23"/>
        <v>0</v>
      </c>
      <c r="F137" s="10">
        <v>0</v>
      </c>
      <c r="G137" s="10">
        <v>0</v>
      </c>
      <c r="H137" s="10">
        <v>0</v>
      </c>
      <c r="I137" s="10">
        <v>0</v>
      </c>
      <c r="J137" s="10">
        <f t="shared" si="35"/>
        <v>0</v>
      </c>
      <c r="K137" s="10">
        <f t="shared" si="36"/>
        <v>0</v>
      </c>
    </row>
    <row r="138" spans="1:11" x14ac:dyDescent="0.25">
      <c r="A138" t="str">
        <f t="shared" si="34"/>
        <v>b</v>
      </c>
      <c r="B138" s="8"/>
      <c r="C138" s="9" t="s">
        <v>12</v>
      </c>
      <c r="D138" s="10"/>
      <c r="E138" s="10">
        <f t="shared" si="23"/>
        <v>0</v>
      </c>
      <c r="F138" s="10">
        <v>0</v>
      </c>
      <c r="G138" s="10">
        <v>0</v>
      </c>
      <c r="H138" s="10">
        <v>0</v>
      </c>
      <c r="I138" s="10">
        <v>0</v>
      </c>
      <c r="J138" s="10">
        <f t="shared" si="35"/>
        <v>0</v>
      </c>
      <c r="K138" s="10">
        <f t="shared" si="36"/>
        <v>0</v>
      </c>
    </row>
    <row r="139" spans="1:11" x14ac:dyDescent="0.25">
      <c r="A139" t="str">
        <f t="shared" si="34"/>
        <v>b</v>
      </c>
      <c r="B139" s="8"/>
      <c r="C139" s="9" t="s">
        <v>13</v>
      </c>
      <c r="D139" s="10"/>
      <c r="E139" s="10">
        <f t="shared" si="23"/>
        <v>0</v>
      </c>
      <c r="F139" s="10">
        <v>0</v>
      </c>
      <c r="G139" s="10">
        <v>0</v>
      </c>
      <c r="H139" s="10">
        <v>0</v>
      </c>
      <c r="I139" s="10">
        <v>0</v>
      </c>
      <c r="J139" s="10">
        <f t="shared" si="35"/>
        <v>0</v>
      </c>
      <c r="K139" s="10">
        <f t="shared" si="36"/>
        <v>0</v>
      </c>
    </row>
    <row r="140" spans="1:11" x14ac:dyDescent="0.25">
      <c r="A140" t="str">
        <f t="shared" si="34"/>
        <v>b</v>
      </c>
      <c r="B140" s="8"/>
      <c r="C140" s="9" t="s">
        <v>14</v>
      </c>
      <c r="D140" s="10"/>
      <c r="E140" s="10">
        <f t="shared" si="23"/>
        <v>0</v>
      </c>
      <c r="F140" s="10">
        <v>0</v>
      </c>
      <c r="G140" s="10">
        <v>0</v>
      </c>
      <c r="H140" s="10">
        <v>0</v>
      </c>
      <c r="I140" s="10">
        <v>0</v>
      </c>
      <c r="J140" s="10">
        <f t="shared" si="35"/>
        <v>0</v>
      </c>
      <c r="K140" s="10">
        <f t="shared" si="36"/>
        <v>0</v>
      </c>
    </row>
    <row r="141" spans="1:11" x14ac:dyDescent="0.25">
      <c r="A141" t="str">
        <f t="shared" si="34"/>
        <v>b</v>
      </c>
      <c r="B141" s="8"/>
      <c r="C141" s="9" t="s">
        <v>15</v>
      </c>
      <c r="D141" s="10"/>
      <c r="E141" s="10">
        <f t="shared" si="23"/>
        <v>0</v>
      </c>
      <c r="F141" s="10">
        <v>0</v>
      </c>
      <c r="G141" s="10">
        <v>0</v>
      </c>
      <c r="H141" s="10">
        <v>0</v>
      </c>
      <c r="I141" s="10">
        <v>0</v>
      </c>
      <c r="J141" s="10">
        <f t="shared" si="35"/>
        <v>0</v>
      </c>
      <c r="K141" s="10">
        <f t="shared" si="36"/>
        <v>0</v>
      </c>
    </row>
    <row r="142" spans="1:11" x14ac:dyDescent="0.25">
      <c r="A142" t="str">
        <f t="shared" si="34"/>
        <v>b</v>
      </c>
      <c r="B142" s="8"/>
      <c r="C142" s="9" t="s">
        <v>16</v>
      </c>
      <c r="D142" s="10"/>
      <c r="E142" s="10">
        <f t="shared" si="23"/>
        <v>0</v>
      </c>
      <c r="F142" s="10">
        <v>0</v>
      </c>
      <c r="G142" s="10">
        <v>0</v>
      </c>
      <c r="H142" s="10">
        <v>0</v>
      </c>
      <c r="I142" s="10">
        <v>0</v>
      </c>
      <c r="J142" s="10">
        <f t="shared" si="35"/>
        <v>0</v>
      </c>
      <c r="K142" s="10">
        <f t="shared" si="36"/>
        <v>0</v>
      </c>
    </row>
    <row r="143" spans="1:11" x14ac:dyDescent="0.25">
      <c r="A143" t="str">
        <f t="shared" si="34"/>
        <v>b</v>
      </c>
      <c r="B143" s="8"/>
      <c r="C143" s="9" t="s">
        <v>17</v>
      </c>
      <c r="D143" s="10"/>
      <c r="E143" s="10">
        <f t="shared" si="23"/>
        <v>0</v>
      </c>
      <c r="F143" s="10">
        <v>0</v>
      </c>
      <c r="G143" s="10">
        <v>0</v>
      </c>
      <c r="H143" s="10">
        <v>0</v>
      </c>
      <c r="I143" s="10">
        <v>0</v>
      </c>
      <c r="J143" s="10">
        <f t="shared" si="35"/>
        <v>0</v>
      </c>
      <c r="K143" s="10">
        <f t="shared" si="36"/>
        <v>0</v>
      </c>
    </row>
    <row r="144" spans="1:11" x14ac:dyDescent="0.25">
      <c r="A144" t="str">
        <f t="shared" si="34"/>
        <v>b</v>
      </c>
      <c r="B144" s="5"/>
      <c r="C144" s="6" t="s">
        <v>18</v>
      </c>
      <c r="D144" s="7"/>
      <c r="E144" s="7">
        <f t="shared" ref="E144:E207" si="39">SUM(F144,G144,H144,I144)</f>
        <v>0</v>
      </c>
      <c r="F144" s="7">
        <v>0</v>
      </c>
      <c r="G144" s="7">
        <v>0</v>
      </c>
      <c r="H144" s="7">
        <v>0</v>
      </c>
      <c r="I144" s="7">
        <v>0</v>
      </c>
      <c r="J144" s="7">
        <f t="shared" si="35"/>
        <v>0</v>
      </c>
      <c r="K144" s="7">
        <f t="shared" si="36"/>
        <v>0</v>
      </c>
    </row>
    <row r="145" spans="1:11" x14ac:dyDescent="0.25">
      <c r="A145" t="str">
        <f t="shared" si="34"/>
        <v>b</v>
      </c>
      <c r="B145" s="5"/>
      <c r="C145" s="6" t="s">
        <v>19</v>
      </c>
      <c r="D145" s="7"/>
      <c r="E145" s="7">
        <f t="shared" si="39"/>
        <v>0</v>
      </c>
      <c r="F145" s="7">
        <v>0</v>
      </c>
      <c r="G145" s="7">
        <v>0</v>
      </c>
      <c r="H145" s="7">
        <v>0</v>
      </c>
      <c r="I145" s="7">
        <v>0</v>
      </c>
      <c r="J145" s="7">
        <f t="shared" si="35"/>
        <v>0</v>
      </c>
      <c r="K145" s="7">
        <f t="shared" si="36"/>
        <v>0</v>
      </c>
    </row>
    <row r="146" spans="1:11" ht="15.75" thickBot="1" x14ac:dyDescent="0.3">
      <c r="A146" t="str">
        <f t="shared" si="34"/>
        <v>b</v>
      </c>
      <c r="B146" s="11"/>
      <c r="C146" s="12" t="s">
        <v>20</v>
      </c>
      <c r="D146" s="13"/>
      <c r="E146" s="13">
        <f t="shared" si="39"/>
        <v>0</v>
      </c>
      <c r="F146" s="13">
        <v>0</v>
      </c>
      <c r="G146" s="13">
        <v>0</v>
      </c>
      <c r="H146" s="13">
        <v>0</v>
      </c>
      <c r="I146" s="13">
        <v>0</v>
      </c>
      <c r="J146" s="13">
        <f t="shared" si="35"/>
        <v>0</v>
      </c>
      <c r="K146" s="13">
        <f t="shared" si="36"/>
        <v>0</v>
      </c>
    </row>
    <row r="147" spans="1:11" ht="46.5" thickTop="1" thickBot="1" x14ac:dyDescent="0.3">
      <c r="A147" t="str">
        <f t="shared" si="34"/>
        <v>b</v>
      </c>
      <c r="B147" s="3" t="s">
        <v>42</v>
      </c>
      <c r="C147" s="14" t="s">
        <v>228</v>
      </c>
      <c r="D147" s="4"/>
      <c r="E147" s="4">
        <f t="shared" si="39"/>
        <v>0</v>
      </c>
      <c r="F147" s="4">
        <f>SUM(F148,F156,F157,F158)</f>
        <v>0</v>
      </c>
      <c r="G147" s="4">
        <f t="shared" ref="G147:I147" si="40">SUM(G148,G156,G157,G158)</f>
        <v>0</v>
      </c>
      <c r="H147" s="4">
        <f t="shared" si="40"/>
        <v>0</v>
      </c>
      <c r="I147" s="4">
        <f t="shared" si="40"/>
        <v>0</v>
      </c>
      <c r="J147" s="4">
        <f t="shared" si="35"/>
        <v>0</v>
      </c>
      <c r="K147" s="4">
        <f t="shared" si="36"/>
        <v>0</v>
      </c>
    </row>
    <row r="148" spans="1:11" ht="15.75" thickTop="1" x14ac:dyDescent="0.25">
      <c r="A148" t="str">
        <f t="shared" si="34"/>
        <v>b</v>
      </c>
      <c r="B148" s="5"/>
      <c r="C148" s="6" t="s">
        <v>10</v>
      </c>
      <c r="D148" s="7"/>
      <c r="E148" s="7">
        <f t="shared" si="39"/>
        <v>0</v>
      </c>
      <c r="F148" s="7">
        <f>SUM(F149:F155)</f>
        <v>0</v>
      </c>
      <c r="G148" s="7">
        <f t="shared" ref="G148:I148" si="41">SUM(G149:G155)</f>
        <v>0</v>
      </c>
      <c r="H148" s="7">
        <f t="shared" si="41"/>
        <v>0</v>
      </c>
      <c r="I148" s="7">
        <f t="shared" si="41"/>
        <v>0</v>
      </c>
      <c r="J148" s="7">
        <f t="shared" si="35"/>
        <v>0</v>
      </c>
      <c r="K148" s="7">
        <f t="shared" si="36"/>
        <v>0</v>
      </c>
    </row>
    <row r="149" spans="1:11" x14ac:dyDescent="0.25">
      <c r="A149" t="str">
        <f t="shared" si="34"/>
        <v>b</v>
      </c>
      <c r="B149" s="8"/>
      <c r="C149" s="9" t="s">
        <v>11</v>
      </c>
      <c r="D149" s="10"/>
      <c r="E149" s="10">
        <f t="shared" si="39"/>
        <v>0</v>
      </c>
      <c r="F149" s="10">
        <v>0</v>
      </c>
      <c r="G149" s="10">
        <v>0</v>
      </c>
      <c r="H149" s="10">
        <v>0</v>
      </c>
      <c r="I149" s="10">
        <v>0</v>
      </c>
      <c r="J149" s="10">
        <f t="shared" si="35"/>
        <v>0</v>
      </c>
      <c r="K149" s="10">
        <f t="shared" si="36"/>
        <v>0</v>
      </c>
    </row>
    <row r="150" spans="1:11" x14ac:dyDescent="0.25">
      <c r="A150" t="str">
        <f t="shared" si="34"/>
        <v>b</v>
      </c>
      <c r="B150" s="8"/>
      <c r="C150" s="9" t="s">
        <v>12</v>
      </c>
      <c r="D150" s="10"/>
      <c r="E150" s="10">
        <f t="shared" si="39"/>
        <v>0</v>
      </c>
      <c r="F150" s="10">
        <v>0</v>
      </c>
      <c r="G150" s="10">
        <v>0</v>
      </c>
      <c r="H150" s="10">
        <v>0</v>
      </c>
      <c r="I150" s="10">
        <v>0</v>
      </c>
      <c r="J150" s="10">
        <f t="shared" si="35"/>
        <v>0</v>
      </c>
      <c r="K150" s="10">
        <f t="shared" si="36"/>
        <v>0</v>
      </c>
    </row>
    <row r="151" spans="1:11" x14ac:dyDescent="0.25">
      <c r="A151" t="str">
        <f t="shared" si="34"/>
        <v>b</v>
      </c>
      <c r="B151" s="8"/>
      <c r="C151" s="9" t="s">
        <v>13</v>
      </c>
      <c r="D151" s="10"/>
      <c r="E151" s="10">
        <f t="shared" si="39"/>
        <v>0</v>
      </c>
      <c r="F151" s="10">
        <v>0</v>
      </c>
      <c r="G151" s="10">
        <v>0</v>
      </c>
      <c r="H151" s="10">
        <v>0</v>
      </c>
      <c r="I151" s="10">
        <v>0</v>
      </c>
      <c r="J151" s="10">
        <f t="shared" si="35"/>
        <v>0</v>
      </c>
      <c r="K151" s="10">
        <f t="shared" si="36"/>
        <v>0</v>
      </c>
    </row>
    <row r="152" spans="1:11" x14ac:dyDescent="0.25">
      <c r="A152" t="str">
        <f t="shared" si="34"/>
        <v>b</v>
      </c>
      <c r="B152" s="8"/>
      <c r="C152" s="9" t="s">
        <v>14</v>
      </c>
      <c r="D152" s="10"/>
      <c r="E152" s="10">
        <f t="shared" si="39"/>
        <v>0</v>
      </c>
      <c r="F152" s="10">
        <v>0</v>
      </c>
      <c r="G152" s="10">
        <v>0</v>
      </c>
      <c r="H152" s="10">
        <v>0</v>
      </c>
      <c r="I152" s="10">
        <v>0</v>
      </c>
      <c r="J152" s="10">
        <f t="shared" si="35"/>
        <v>0</v>
      </c>
      <c r="K152" s="10">
        <f t="shared" si="36"/>
        <v>0</v>
      </c>
    </row>
    <row r="153" spans="1:11" x14ac:dyDescent="0.25">
      <c r="A153" t="str">
        <f t="shared" si="34"/>
        <v>b</v>
      </c>
      <c r="B153" s="8"/>
      <c r="C153" s="9" t="s">
        <v>15</v>
      </c>
      <c r="D153" s="10"/>
      <c r="E153" s="10">
        <f t="shared" si="39"/>
        <v>0</v>
      </c>
      <c r="F153" s="10">
        <v>0</v>
      </c>
      <c r="G153" s="10">
        <v>0</v>
      </c>
      <c r="H153" s="10">
        <v>0</v>
      </c>
      <c r="I153" s="10">
        <v>0</v>
      </c>
      <c r="J153" s="10">
        <f t="shared" si="35"/>
        <v>0</v>
      </c>
      <c r="K153" s="10">
        <f t="shared" si="36"/>
        <v>0</v>
      </c>
    </row>
    <row r="154" spans="1:11" x14ac:dyDescent="0.25">
      <c r="A154" t="str">
        <f t="shared" si="34"/>
        <v>b</v>
      </c>
      <c r="B154" s="8"/>
      <c r="C154" s="9" t="s">
        <v>16</v>
      </c>
      <c r="D154" s="10"/>
      <c r="E154" s="10">
        <f t="shared" si="39"/>
        <v>0</v>
      </c>
      <c r="F154" s="10">
        <v>0</v>
      </c>
      <c r="G154" s="10">
        <v>0</v>
      </c>
      <c r="H154" s="10">
        <v>0</v>
      </c>
      <c r="I154" s="10">
        <v>0</v>
      </c>
      <c r="J154" s="10">
        <f t="shared" si="35"/>
        <v>0</v>
      </c>
      <c r="K154" s="10">
        <f t="shared" si="36"/>
        <v>0</v>
      </c>
    </row>
    <row r="155" spans="1:11" x14ac:dyDescent="0.25">
      <c r="A155" t="str">
        <f t="shared" si="34"/>
        <v>b</v>
      </c>
      <c r="B155" s="8"/>
      <c r="C155" s="9" t="s">
        <v>17</v>
      </c>
      <c r="D155" s="10"/>
      <c r="E155" s="10">
        <f t="shared" si="39"/>
        <v>0</v>
      </c>
      <c r="F155" s="10">
        <v>0</v>
      </c>
      <c r="G155" s="10">
        <v>0</v>
      </c>
      <c r="H155" s="10">
        <v>0</v>
      </c>
      <c r="I155" s="10">
        <v>0</v>
      </c>
      <c r="J155" s="10">
        <f t="shared" si="35"/>
        <v>0</v>
      </c>
      <c r="K155" s="10">
        <f t="shared" si="36"/>
        <v>0</v>
      </c>
    </row>
    <row r="156" spans="1:11" x14ac:dyDescent="0.25">
      <c r="A156" t="str">
        <f t="shared" si="34"/>
        <v>b</v>
      </c>
      <c r="B156" s="5"/>
      <c r="C156" s="6" t="s">
        <v>18</v>
      </c>
      <c r="D156" s="7"/>
      <c r="E156" s="7">
        <f t="shared" si="39"/>
        <v>0</v>
      </c>
      <c r="F156" s="7">
        <v>0</v>
      </c>
      <c r="G156" s="7">
        <v>0</v>
      </c>
      <c r="H156" s="7">
        <v>0</v>
      </c>
      <c r="I156" s="7">
        <v>0</v>
      </c>
      <c r="J156" s="7">
        <f t="shared" si="35"/>
        <v>0</v>
      </c>
      <c r="K156" s="7">
        <f t="shared" si="36"/>
        <v>0</v>
      </c>
    </row>
    <row r="157" spans="1:11" x14ac:dyDescent="0.25">
      <c r="A157" t="str">
        <f t="shared" si="34"/>
        <v>b</v>
      </c>
      <c r="B157" s="5"/>
      <c r="C157" s="6" t="s">
        <v>19</v>
      </c>
      <c r="D157" s="7"/>
      <c r="E157" s="7">
        <f t="shared" si="39"/>
        <v>0</v>
      </c>
      <c r="F157" s="7">
        <v>0</v>
      </c>
      <c r="G157" s="7">
        <v>0</v>
      </c>
      <c r="H157" s="7">
        <v>0</v>
      </c>
      <c r="I157" s="7">
        <v>0</v>
      </c>
      <c r="J157" s="7">
        <f t="shared" si="35"/>
        <v>0</v>
      </c>
      <c r="K157" s="7">
        <f t="shared" si="36"/>
        <v>0</v>
      </c>
    </row>
    <row r="158" spans="1:11" ht="15.75" thickBot="1" x14ac:dyDescent="0.3">
      <c r="A158" t="str">
        <f t="shared" si="34"/>
        <v>b</v>
      </c>
      <c r="B158" s="11"/>
      <c r="C158" s="12" t="s">
        <v>20</v>
      </c>
      <c r="D158" s="13"/>
      <c r="E158" s="13">
        <f t="shared" si="39"/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f t="shared" si="35"/>
        <v>0</v>
      </c>
      <c r="K158" s="13">
        <f t="shared" si="36"/>
        <v>0</v>
      </c>
    </row>
    <row r="159" spans="1:11" ht="46.5" thickTop="1" thickBot="1" x14ac:dyDescent="0.3">
      <c r="A159" t="str">
        <f t="shared" si="34"/>
        <v>b</v>
      </c>
      <c r="B159" s="3" t="s">
        <v>44</v>
      </c>
      <c r="C159" s="14" t="s">
        <v>229</v>
      </c>
      <c r="D159" s="4"/>
      <c r="E159" s="4">
        <f t="shared" si="39"/>
        <v>0</v>
      </c>
      <c r="F159" s="4">
        <f>SUM(F160,F168,F169,F170)</f>
        <v>0</v>
      </c>
      <c r="G159" s="4">
        <f t="shared" ref="G159:I159" si="42">SUM(G160,G168,G169,G170)</f>
        <v>0</v>
      </c>
      <c r="H159" s="4">
        <f t="shared" si="42"/>
        <v>0</v>
      </c>
      <c r="I159" s="4">
        <f t="shared" si="42"/>
        <v>0</v>
      </c>
      <c r="J159" s="4">
        <f t="shared" si="35"/>
        <v>0</v>
      </c>
      <c r="K159" s="4">
        <f t="shared" si="36"/>
        <v>0</v>
      </c>
    </row>
    <row r="160" spans="1:11" ht="15.75" thickTop="1" x14ac:dyDescent="0.25">
      <c r="A160" t="str">
        <f t="shared" si="34"/>
        <v>b</v>
      </c>
      <c r="B160" s="5"/>
      <c r="C160" s="6" t="s">
        <v>10</v>
      </c>
      <c r="D160" s="7"/>
      <c r="E160" s="7">
        <f t="shared" si="39"/>
        <v>0</v>
      </c>
      <c r="F160" s="7">
        <f>SUM(F161:F167)</f>
        <v>0</v>
      </c>
      <c r="G160" s="7">
        <f t="shared" ref="G160:I160" si="43">SUM(G161:G167)</f>
        <v>0</v>
      </c>
      <c r="H160" s="7">
        <f t="shared" si="43"/>
        <v>0</v>
      </c>
      <c r="I160" s="7">
        <f t="shared" si="43"/>
        <v>0</v>
      </c>
      <c r="J160" s="7">
        <f t="shared" si="35"/>
        <v>0</v>
      </c>
      <c r="K160" s="7">
        <f t="shared" si="36"/>
        <v>0</v>
      </c>
    </row>
    <row r="161" spans="1:11" x14ac:dyDescent="0.25">
      <c r="A161" t="str">
        <f t="shared" si="34"/>
        <v>b</v>
      </c>
      <c r="B161" s="8"/>
      <c r="C161" s="9" t="s">
        <v>11</v>
      </c>
      <c r="D161" s="10"/>
      <c r="E161" s="10">
        <f t="shared" si="39"/>
        <v>0</v>
      </c>
      <c r="F161" s="10">
        <v>0</v>
      </c>
      <c r="G161" s="10">
        <v>0</v>
      </c>
      <c r="H161" s="10">
        <v>0</v>
      </c>
      <c r="I161" s="10">
        <v>0</v>
      </c>
      <c r="J161" s="10">
        <f t="shared" si="35"/>
        <v>0</v>
      </c>
      <c r="K161" s="10">
        <f t="shared" si="36"/>
        <v>0</v>
      </c>
    </row>
    <row r="162" spans="1:11" x14ac:dyDescent="0.25">
      <c r="A162" t="str">
        <f t="shared" si="34"/>
        <v>b</v>
      </c>
      <c r="B162" s="8"/>
      <c r="C162" s="9" t="s">
        <v>12</v>
      </c>
      <c r="D162" s="10"/>
      <c r="E162" s="10">
        <f t="shared" si="39"/>
        <v>0</v>
      </c>
      <c r="F162" s="10">
        <v>0</v>
      </c>
      <c r="G162" s="10">
        <v>0</v>
      </c>
      <c r="H162" s="10">
        <v>0</v>
      </c>
      <c r="I162" s="10">
        <v>0</v>
      </c>
      <c r="J162" s="10">
        <f t="shared" si="35"/>
        <v>0</v>
      </c>
      <c r="K162" s="10">
        <f t="shared" si="36"/>
        <v>0</v>
      </c>
    </row>
    <row r="163" spans="1:11" x14ac:dyDescent="0.25">
      <c r="A163" t="str">
        <f t="shared" si="34"/>
        <v>b</v>
      </c>
      <c r="B163" s="8"/>
      <c r="C163" s="9" t="s">
        <v>13</v>
      </c>
      <c r="D163" s="10"/>
      <c r="E163" s="10">
        <f t="shared" si="39"/>
        <v>0</v>
      </c>
      <c r="F163" s="10">
        <v>0</v>
      </c>
      <c r="G163" s="10">
        <v>0</v>
      </c>
      <c r="H163" s="10">
        <v>0</v>
      </c>
      <c r="I163" s="10">
        <v>0</v>
      </c>
      <c r="J163" s="10">
        <f t="shared" si="35"/>
        <v>0</v>
      </c>
      <c r="K163" s="10">
        <f t="shared" si="36"/>
        <v>0</v>
      </c>
    </row>
    <row r="164" spans="1:11" x14ac:dyDescent="0.25">
      <c r="A164" t="str">
        <f t="shared" si="34"/>
        <v>b</v>
      </c>
      <c r="B164" s="8"/>
      <c r="C164" s="9" t="s">
        <v>14</v>
      </c>
      <c r="D164" s="10"/>
      <c r="E164" s="10">
        <f t="shared" si="39"/>
        <v>0</v>
      </c>
      <c r="F164" s="10">
        <v>0</v>
      </c>
      <c r="G164" s="10">
        <v>0</v>
      </c>
      <c r="H164" s="10">
        <v>0</v>
      </c>
      <c r="I164" s="10">
        <v>0</v>
      </c>
      <c r="J164" s="10">
        <f t="shared" si="35"/>
        <v>0</v>
      </c>
      <c r="K164" s="10">
        <f t="shared" si="36"/>
        <v>0</v>
      </c>
    </row>
    <row r="165" spans="1:11" x14ac:dyDescent="0.25">
      <c r="A165" t="str">
        <f t="shared" si="34"/>
        <v>b</v>
      </c>
      <c r="B165" s="8"/>
      <c r="C165" s="9" t="s">
        <v>15</v>
      </c>
      <c r="D165" s="10"/>
      <c r="E165" s="10">
        <f t="shared" si="39"/>
        <v>0</v>
      </c>
      <c r="F165" s="10">
        <v>0</v>
      </c>
      <c r="G165" s="10">
        <v>0</v>
      </c>
      <c r="H165" s="10">
        <v>0</v>
      </c>
      <c r="I165" s="10">
        <v>0</v>
      </c>
      <c r="J165" s="10">
        <f t="shared" si="35"/>
        <v>0</v>
      </c>
      <c r="K165" s="10">
        <f t="shared" si="36"/>
        <v>0</v>
      </c>
    </row>
    <row r="166" spans="1:11" x14ac:dyDescent="0.25">
      <c r="A166" t="str">
        <f t="shared" si="34"/>
        <v>b</v>
      </c>
      <c r="B166" s="8"/>
      <c r="C166" s="9" t="s">
        <v>16</v>
      </c>
      <c r="D166" s="10"/>
      <c r="E166" s="10">
        <f t="shared" si="39"/>
        <v>0</v>
      </c>
      <c r="F166" s="10">
        <v>0</v>
      </c>
      <c r="G166" s="10">
        <v>0</v>
      </c>
      <c r="H166" s="10">
        <v>0</v>
      </c>
      <c r="I166" s="10">
        <v>0</v>
      </c>
      <c r="J166" s="10">
        <f t="shared" si="35"/>
        <v>0</v>
      </c>
      <c r="K166" s="10">
        <f t="shared" si="36"/>
        <v>0</v>
      </c>
    </row>
    <row r="167" spans="1:11" x14ac:dyDescent="0.25">
      <c r="A167" t="str">
        <f t="shared" si="34"/>
        <v>b</v>
      </c>
      <c r="B167" s="8"/>
      <c r="C167" s="9" t="s">
        <v>17</v>
      </c>
      <c r="D167" s="10"/>
      <c r="E167" s="10">
        <f t="shared" si="39"/>
        <v>0</v>
      </c>
      <c r="F167" s="10">
        <v>0</v>
      </c>
      <c r="G167" s="10">
        <v>0</v>
      </c>
      <c r="H167" s="10">
        <v>0</v>
      </c>
      <c r="I167" s="10">
        <v>0</v>
      </c>
      <c r="J167" s="10">
        <f t="shared" si="35"/>
        <v>0</v>
      </c>
      <c r="K167" s="10">
        <f t="shared" si="36"/>
        <v>0</v>
      </c>
    </row>
    <row r="168" spans="1:11" x14ac:dyDescent="0.25">
      <c r="A168" t="str">
        <f t="shared" si="34"/>
        <v>b</v>
      </c>
      <c r="B168" s="5"/>
      <c r="C168" s="6" t="s">
        <v>18</v>
      </c>
      <c r="D168" s="7"/>
      <c r="E168" s="7">
        <f t="shared" si="39"/>
        <v>0</v>
      </c>
      <c r="F168" s="7">
        <v>0</v>
      </c>
      <c r="G168" s="7">
        <v>0</v>
      </c>
      <c r="H168" s="7">
        <v>0</v>
      </c>
      <c r="I168" s="7">
        <v>0</v>
      </c>
      <c r="J168" s="7">
        <f t="shared" si="35"/>
        <v>0</v>
      </c>
      <c r="K168" s="7">
        <f t="shared" si="36"/>
        <v>0</v>
      </c>
    </row>
    <row r="169" spans="1:11" x14ac:dyDescent="0.25">
      <c r="A169" t="str">
        <f t="shared" si="34"/>
        <v>b</v>
      </c>
      <c r="B169" s="5"/>
      <c r="C169" s="6" t="s">
        <v>19</v>
      </c>
      <c r="D169" s="7"/>
      <c r="E169" s="7">
        <f t="shared" si="39"/>
        <v>0</v>
      </c>
      <c r="F169" s="7">
        <v>0</v>
      </c>
      <c r="G169" s="7">
        <v>0</v>
      </c>
      <c r="H169" s="7">
        <v>0</v>
      </c>
      <c r="I169" s="7">
        <v>0</v>
      </c>
      <c r="J169" s="7">
        <f t="shared" si="35"/>
        <v>0</v>
      </c>
      <c r="K169" s="7">
        <f t="shared" si="36"/>
        <v>0</v>
      </c>
    </row>
    <row r="170" spans="1:11" ht="15.75" thickBot="1" x14ac:dyDescent="0.3">
      <c r="A170" t="str">
        <f t="shared" si="34"/>
        <v>b</v>
      </c>
      <c r="B170" s="11"/>
      <c r="C170" s="12" t="s">
        <v>20</v>
      </c>
      <c r="D170" s="13"/>
      <c r="E170" s="13">
        <f t="shared" si="39"/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f t="shared" si="35"/>
        <v>0</v>
      </c>
      <c r="K170" s="13">
        <f t="shared" si="36"/>
        <v>0</v>
      </c>
    </row>
    <row r="171" spans="1:11" ht="46.5" thickTop="1" thickBot="1" x14ac:dyDescent="0.3">
      <c r="A171" t="str">
        <f t="shared" si="34"/>
        <v>b</v>
      </c>
      <c r="B171" s="3" t="s">
        <v>46</v>
      </c>
      <c r="C171" s="14" t="s">
        <v>230</v>
      </c>
      <c r="D171" s="4"/>
      <c r="E171" s="4">
        <f t="shared" si="39"/>
        <v>0</v>
      </c>
      <c r="F171" s="4">
        <f>SUM(F172,F180,F181,F182)</f>
        <v>0</v>
      </c>
      <c r="G171" s="4">
        <f t="shared" ref="G171:I171" si="44">SUM(G172,G180,G181,G182)</f>
        <v>0</v>
      </c>
      <c r="H171" s="4">
        <f t="shared" si="44"/>
        <v>0</v>
      </c>
      <c r="I171" s="4">
        <f t="shared" si="44"/>
        <v>0</v>
      </c>
      <c r="J171" s="4">
        <f t="shared" si="35"/>
        <v>0</v>
      </c>
      <c r="K171" s="4">
        <f t="shared" si="36"/>
        <v>0</v>
      </c>
    </row>
    <row r="172" spans="1:11" ht="15.75" thickTop="1" x14ac:dyDescent="0.25">
      <c r="A172" t="str">
        <f t="shared" si="34"/>
        <v>b</v>
      </c>
      <c r="B172" s="5"/>
      <c r="C172" s="6" t="s">
        <v>10</v>
      </c>
      <c r="D172" s="7"/>
      <c r="E172" s="7">
        <f t="shared" si="39"/>
        <v>0</v>
      </c>
      <c r="F172" s="7">
        <f>SUM(F173:F179)</f>
        <v>0</v>
      </c>
      <c r="G172" s="7">
        <f t="shared" ref="G172:I172" si="45">SUM(G173:G179)</f>
        <v>0</v>
      </c>
      <c r="H172" s="7">
        <f t="shared" si="45"/>
        <v>0</v>
      </c>
      <c r="I172" s="7">
        <f t="shared" si="45"/>
        <v>0</v>
      </c>
      <c r="J172" s="7">
        <f t="shared" si="35"/>
        <v>0</v>
      </c>
      <c r="K172" s="7">
        <f t="shared" si="36"/>
        <v>0</v>
      </c>
    </row>
    <row r="173" spans="1:11" x14ac:dyDescent="0.25">
      <c r="A173" t="str">
        <f t="shared" si="34"/>
        <v>b</v>
      </c>
      <c r="B173" s="8"/>
      <c r="C173" s="9" t="s">
        <v>11</v>
      </c>
      <c r="D173" s="10"/>
      <c r="E173" s="10">
        <f t="shared" si="39"/>
        <v>0</v>
      </c>
      <c r="F173" s="10">
        <v>0</v>
      </c>
      <c r="G173" s="10">
        <v>0</v>
      </c>
      <c r="H173" s="10">
        <v>0</v>
      </c>
      <c r="I173" s="10">
        <v>0</v>
      </c>
      <c r="J173" s="10">
        <f t="shared" si="35"/>
        <v>0</v>
      </c>
      <c r="K173" s="10">
        <f t="shared" si="36"/>
        <v>0</v>
      </c>
    </row>
    <row r="174" spans="1:11" x14ac:dyDescent="0.25">
      <c r="A174" t="str">
        <f t="shared" si="34"/>
        <v>b</v>
      </c>
      <c r="B174" s="8"/>
      <c r="C174" s="9" t="s">
        <v>12</v>
      </c>
      <c r="D174" s="10"/>
      <c r="E174" s="10">
        <f t="shared" si="39"/>
        <v>0</v>
      </c>
      <c r="F174" s="10">
        <v>0</v>
      </c>
      <c r="G174" s="10">
        <v>0</v>
      </c>
      <c r="H174" s="10">
        <v>0</v>
      </c>
      <c r="I174" s="10">
        <v>0</v>
      </c>
      <c r="J174" s="10">
        <f t="shared" si="35"/>
        <v>0</v>
      </c>
      <c r="K174" s="10">
        <f t="shared" si="36"/>
        <v>0</v>
      </c>
    </row>
    <row r="175" spans="1:11" x14ac:dyDescent="0.25">
      <c r="A175" t="str">
        <f t="shared" si="34"/>
        <v>b</v>
      </c>
      <c r="B175" s="8"/>
      <c r="C175" s="9" t="s">
        <v>13</v>
      </c>
      <c r="D175" s="10"/>
      <c r="E175" s="10">
        <f t="shared" si="39"/>
        <v>0</v>
      </c>
      <c r="F175" s="10">
        <v>0</v>
      </c>
      <c r="G175" s="10">
        <v>0</v>
      </c>
      <c r="H175" s="10">
        <v>0</v>
      </c>
      <c r="I175" s="10">
        <v>0</v>
      </c>
      <c r="J175" s="10">
        <f t="shared" si="35"/>
        <v>0</v>
      </c>
      <c r="K175" s="10">
        <f t="shared" si="36"/>
        <v>0</v>
      </c>
    </row>
    <row r="176" spans="1:11" x14ac:dyDescent="0.25">
      <c r="A176" t="str">
        <f t="shared" si="34"/>
        <v>b</v>
      </c>
      <c r="B176" s="8"/>
      <c r="C176" s="9" t="s">
        <v>14</v>
      </c>
      <c r="D176" s="10"/>
      <c r="E176" s="10">
        <f t="shared" si="39"/>
        <v>0</v>
      </c>
      <c r="F176" s="10">
        <v>0</v>
      </c>
      <c r="G176" s="10">
        <v>0</v>
      </c>
      <c r="H176" s="10">
        <v>0</v>
      </c>
      <c r="I176" s="10">
        <v>0</v>
      </c>
      <c r="J176" s="10">
        <f t="shared" si="35"/>
        <v>0</v>
      </c>
      <c r="K176" s="10">
        <f t="shared" si="36"/>
        <v>0</v>
      </c>
    </row>
    <row r="177" spans="1:11" x14ac:dyDescent="0.25">
      <c r="A177" t="str">
        <f t="shared" si="34"/>
        <v>b</v>
      </c>
      <c r="B177" s="8"/>
      <c r="C177" s="9" t="s">
        <v>15</v>
      </c>
      <c r="D177" s="10"/>
      <c r="E177" s="10">
        <f t="shared" si="39"/>
        <v>0</v>
      </c>
      <c r="F177" s="10">
        <v>0</v>
      </c>
      <c r="G177" s="10">
        <v>0</v>
      </c>
      <c r="H177" s="10">
        <v>0</v>
      </c>
      <c r="I177" s="10">
        <v>0</v>
      </c>
      <c r="J177" s="10">
        <f t="shared" si="35"/>
        <v>0</v>
      </c>
      <c r="K177" s="10">
        <f t="shared" si="36"/>
        <v>0</v>
      </c>
    </row>
    <row r="178" spans="1:11" x14ac:dyDescent="0.25">
      <c r="A178" t="str">
        <f t="shared" si="34"/>
        <v>b</v>
      </c>
      <c r="B178" s="8"/>
      <c r="C178" s="9" t="s">
        <v>16</v>
      </c>
      <c r="D178" s="10"/>
      <c r="E178" s="10">
        <f t="shared" si="39"/>
        <v>0</v>
      </c>
      <c r="F178" s="10">
        <v>0</v>
      </c>
      <c r="G178" s="10">
        <v>0</v>
      </c>
      <c r="H178" s="10">
        <v>0</v>
      </c>
      <c r="I178" s="10">
        <v>0</v>
      </c>
      <c r="J178" s="10">
        <f t="shared" si="35"/>
        <v>0</v>
      </c>
      <c r="K178" s="10">
        <f t="shared" si="36"/>
        <v>0</v>
      </c>
    </row>
    <row r="179" spans="1:11" x14ac:dyDescent="0.25">
      <c r="A179" t="str">
        <f t="shared" si="34"/>
        <v>b</v>
      </c>
      <c r="B179" s="8"/>
      <c r="C179" s="9" t="s">
        <v>17</v>
      </c>
      <c r="D179" s="10"/>
      <c r="E179" s="10">
        <f t="shared" si="39"/>
        <v>0</v>
      </c>
      <c r="F179" s="10">
        <v>0</v>
      </c>
      <c r="G179" s="10">
        <v>0</v>
      </c>
      <c r="H179" s="10">
        <v>0</v>
      </c>
      <c r="I179" s="10">
        <v>0</v>
      </c>
      <c r="J179" s="10">
        <f t="shared" si="35"/>
        <v>0</v>
      </c>
      <c r="K179" s="10">
        <f t="shared" si="36"/>
        <v>0</v>
      </c>
    </row>
    <row r="180" spans="1:11" x14ac:dyDescent="0.25">
      <c r="A180" t="str">
        <f t="shared" si="34"/>
        <v>b</v>
      </c>
      <c r="B180" s="5"/>
      <c r="C180" s="6" t="s">
        <v>18</v>
      </c>
      <c r="D180" s="7"/>
      <c r="E180" s="7">
        <f t="shared" si="39"/>
        <v>0</v>
      </c>
      <c r="F180" s="7">
        <v>0</v>
      </c>
      <c r="G180" s="7">
        <v>0</v>
      </c>
      <c r="H180" s="7">
        <v>0</v>
      </c>
      <c r="I180" s="7">
        <v>0</v>
      </c>
      <c r="J180" s="7">
        <f t="shared" si="35"/>
        <v>0</v>
      </c>
      <c r="K180" s="7">
        <f t="shared" si="36"/>
        <v>0</v>
      </c>
    </row>
    <row r="181" spans="1:11" x14ac:dyDescent="0.25">
      <c r="A181" t="str">
        <f t="shared" si="34"/>
        <v>b</v>
      </c>
      <c r="B181" s="5"/>
      <c r="C181" s="6" t="s">
        <v>19</v>
      </c>
      <c r="D181" s="7"/>
      <c r="E181" s="7">
        <f t="shared" si="39"/>
        <v>0</v>
      </c>
      <c r="F181" s="7">
        <v>0</v>
      </c>
      <c r="G181" s="7">
        <v>0</v>
      </c>
      <c r="H181" s="7">
        <v>0</v>
      </c>
      <c r="I181" s="7">
        <v>0</v>
      </c>
      <c r="J181" s="7">
        <f t="shared" si="35"/>
        <v>0</v>
      </c>
      <c r="K181" s="7">
        <f t="shared" si="36"/>
        <v>0</v>
      </c>
    </row>
    <row r="182" spans="1:11" ht="15.75" thickBot="1" x14ac:dyDescent="0.3">
      <c r="A182" t="str">
        <f t="shared" si="34"/>
        <v>b</v>
      </c>
      <c r="B182" s="11"/>
      <c r="C182" s="12" t="s">
        <v>20</v>
      </c>
      <c r="D182" s="13"/>
      <c r="E182" s="13">
        <f t="shared" si="39"/>
        <v>0</v>
      </c>
      <c r="F182" s="13">
        <v>0</v>
      </c>
      <c r="G182" s="13">
        <v>0</v>
      </c>
      <c r="H182" s="13">
        <v>0</v>
      </c>
      <c r="I182" s="13">
        <v>0</v>
      </c>
      <c r="J182" s="13">
        <f t="shared" si="35"/>
        <v>0</v>
      </c>
      <c r="K182" s="13">
        <f t="shared" si="36"/>
        <v>0</v>
      </c>
    </row>
    <row r="183" spans="1:11" ht="46.5" thickTop="1" thickBot="1" x14ac:dyDescent="0.3">
      <c r="A183" t="str">
        <f t="shared" si="34"/>
        <v>b</v>
      </c>
      <c r="B183" s="3" t="s">
        <v>48</v>
      </c>
      <c r="C183" s="14" t="s">
        <v>231</v>
      </c>
      <c r="D183" s="4"/>
      <c r="E183" s="4">
        <f t="shared" si="39"/>
        <v>0</v>
      </c>
      <c r="F183" s="4">
        <f>SUM(F184,F192,F193,F194)</f>
        <v>0</v>
      </c>
      <c r="G183" s="4">
        <f t="shared" ref="G183:I183" si="46">SUM(G184,G192,G193,G194)</f>
        <v>0</v>
      </c>
      <c r="H183" s="4">
        <f t="shared" si="46"/>
        <v>0</v>
      </c>
      <c r="I183" s="4">
        <f t="shared" si="46"/>
        <v>0</v>
      </c>
      <c r="J183" s="4">
        <f t="shared" si="35"/>
        <v>0</v>
      </c>
      <c r="K183" s="4">
        <f t="shared" si="36"/>
        <v>0</v>
      </c>
    </row>
    <row r="184" spans="1:11" ht="15.75" thickTop="1" x14ac:dyDescent="0.25">
      <c r="A184" t="str">
        <f t="shared" si="34"/>
        <v>b</v>
      </c>
      <c r="B184" s="5"/>
      <c r="C184" s="6" t="s">
        <v>10</v>
      </c>
      <c r="D184" s="7"/>
      <c r="E184" s="7">
        <f t="shared" si="39"/>
        <v>0</v>
      </c>
      <c r="F184" s="7">
        <f>SUM(F185:F191)</f>
        <v>0</v>
      </c>
      <c r="G184" s="7">
        <f t="shared" ref="G184:I184" si="47">SUM(G185:G191)</f>
        <v>0</v>
      </c>
      <c r="H184" s="7">
        <f t="shared" si="47"/>
        <v>0</v>
      </c>
      <c r="I184" s="7">
        <f t="shared" si="47"/>
        <v>0</v>
      </c>
      <c r="J184" s="7">
        <f t="shared" si="35"/>
        <v>0</v>
      </c>
      <c r="K184" s="7">
        <f t="shared" si="36"/>
        <v>0</v>
      </c>
    </row>
    <row r="185" spans="1:11" x14ac:dyDescent="0.25">
      <c r="A185" t="str">
        <f t="shared" si="34"/>
        <v>b</v>
      </c>
      <c r="B185" s="8"/>
      <c r="C185" s="9" t="s">
        <v>11</v>
      </c>
      <c r="D185" s="10"/>
      <c r="E185" s="10">
        <f t="shared" si="39"/>
        <v>0</v>
      </c>
      <c r="F185" s="10">
        <v>0</v>
      </c>
      <c r="G185" s="10">
        <v>0</v>
      </c>
      <c r="H185" s="10">
        <v>0</v>
      </c>
      <c r="I185" s="10">
        <v>0</v>
      </c>
      <c r="J185" s="10">
        <f t="shared" si="35"/>
        <v>0</v>
      </c>
      <c r="K185" s="10">
        <f t="shared" si="36"/>
        <v>0</v>
      </c>
    </row>
    <row r="186" spans="1:11" x14ac:dyDescent="0.25">
      <c r="A186" t="str">
        <f t="shared" si="34"/>
        <v>b</v>
      </c>
      <c r="B186" s="8"/>
      <c r="C186" s="9" t="s">
        <v>12</v>
      </c>
      <c r="D186" s="10"/>
      <c r="E186" s="10">
        <f t="shared" si="39"/>
        <v>0</v>
      </c>
      <c r="F186" s="10">
        <v>0</v>
      </c>
      <c r="G186" s="10">
        <v>0</v>
      </c>
      <c r="H186" s="10">
        <v>0</v>
      </c>
      <c r="I186" s="10">
        <v>0</v>
      </c>
      <c r="J186" s="10">
        <f t="shared" si="35"/>
        <v>0</v>
      </c>
      <c r="K186" s="10">
        <f t="shared" si="36"/>
        <v>0</v>
      </c>
    </row>
    <row r="187" spans="1:11" x14ac:dyDescent="0.25">
      <c r="A187" t="str">
        <f t="shared" si="34"/>
        <v>b</v>
      </c>
      <c r="B187" s="8"/>
      <c r="C187" s="9" t="s">
        <v>13</v>
      </c>
      <c r="D187" s="10"/>
      <c r="E187" s="10">
        <f t="shared" si="39"/>
        <v>0</v>
      </c>
      <c r="F187" s="10">
        <v>0</v>
      </c>
      <c r="G187" s="10">
        <v>0</v>
      </c>
      <c r="H187" s="10">
        <v>0</v>
      </c>
      <c r="I187" s="10">
        <v>0</v>
      </c>
      <c r="J187" s="10">
        <f t="shared" si="35"/>
        <v>0</v>
      </c>
      <c r="K187" s="10">
        <f t="shared" si="36"/>
        <v>0</v>
      </c>
    </row>
    <row r="188" spans="1:11" x14ac:dyDescent="0.25">
      <c r="A188" t="str">
        <f t="shared" si="34"/>
        <v>b</v>
      </c>
      <c r="B188" s="8"/>
      <c r="C188" s="9" t="s">
        <v>14</v>
      </c>
      <c r="D188" s="10"/>
      <c r="E188" s="10">
        <f t="shared" si="39"/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f t="shared" si="35"/>
        <v>0</v>
      </c>
      <c r="K188" s="10">
        <f t="shared" si="36"/>
        <v>0</v>
      </c>
    </row>
    <row r="189" spans="1:11" x14ac:dyDescent="0.25">
      <c r="A189" t="str">
        <f t="shared" si="34"/>
        <v>b</v>
      </c>
      <c r="B189" s="8"/>
      <c r="C189" s="9" t="s">
        <v>15</v>
      </c>
      <c r="D189" s="10"/>
      <c r="E189" s="10">
        <f t="shared" si="39"/>
        <v>0</v>
      </c>
      <c r="F189" s="10">
        <v>0</v>
      </c>
      <c r="G189" s="10">
        <v>0</v>
      </c>
      <c r="H189" s="10">
        <v>0</v>
      </c>
      <c r="I189" s="10">
        <v>0</v>
      </c>
      <c r="J189" s="10">
        <f t="shared" si="35"/>
        <v>0</v>
      </c>
      <c r="K189" s="10">
        <f t="shared" si="36"/>
        <v>0</v>
      </c>
    </row>
    <row r="190" spans="1:11" x14ac:dyDescent="0.25">
      <c r="A190" t="str">
        <f t="shared" si="34"/>
        <v>b</v>
      </c>
      <c r="B190" s="8"/>
      <c r="C190" s="9" t="s">
        <v>16</v>
      </c>
      <c r="D190" s="10"/>
      <c r="E190" s="10">
        <f t="shared" si="39"/>
        <v>0</v>
      </c>
      <c r="F190" s="10">
        <v>0</v>
      </c>
      <c r="G190" s="10">
        <v>0</v>
      </c>
      <c r="H190" s="10">
        <v>0</v>
      </c>
      <c r="I190" s="10">
        <v>0</v>
      </c>
      <c r="J190" s="10">
        <f t="shared" si="35"/>
        <v>0</v>
      </c>
      <c r="K190" s="10">
        <f t="shared" si="36"/>
        <v>0</v>
      </c>
    </row>
    <row r="191" spans="1:11" x14ac:dyDescent="0.25">
      <c r="A191" t="str">
        <f t="shared" si="34"/>
        <v>b</v>
      </c>
      <c r="B191" s="8"/>
      <c r="C191" s="9" t="s">
        <v>17</v>
      </c>
      <c r="D191" s="10"/>
      <c r="E191" s="10">
        <f t="shared" si="39"/>
        <v>0</v>
      </c>
      <c r="F191" s="10">
        <v>0</v>
      </c>
      <c r="G191" s="10">
        <v>0</v>
      </c>
      <c r="H191" s="10">
        <v>0</v>
      </c>
      <c r="I191" s="10">
        <v>0</v>
      </c>
      <c r="J191" s="10">
        <f t="shared" si="35"/>
        <v>0</v>
      </c>
      <c r="K191" s="10">
        <f t="shared" si="36"/>
        <v>0</v>
      </c>
    </row>
    <row r="192" spans="1:11" x14ac:dyDescent="0.25">
      <c r="A192" t="str">
        <f t="shared" si="34"/>
        <v>b</v>
      </c>
      <c r="B192" s="5"/>
      <c r="C192" s="6" t="s">
        <v>18</v>
      </c>
      <c r="D192" s="7"/>
      <c r="E192" s="7">
        <f t="shared" si="39"/>
        <v>0</v>
      </c>
      <c r="F192" s="7">
        <v>0</v>
      </c>
      <c r="G192" s="7">
        <v>0</v>
      </c>
      <c r="H192" s="7">
        <v>0</v>
      </c>
      <c r="I192" s="7">
        <v>0</v>
      </c>
      <c r="J192" s="7">
        <f t="shared" si="35"/>
        <v>0</v>
      </c>
      <c r="K192" s="7">
        <f t="shared" si="36"/>
        <v>0</v>
      </c>
    </row>
    <row r="193" spans="1:11" x14ac:dyDescent="0.25">
      <c r="A193" t="str">
        <f t="shared" si="34"/>
        <v>b</v>
      </c>
      <c r="B193" s="5"/>
      <c r="C193" s="6" t="s">
        <v>19</v>
      </c>
      <c r="D193" s="7"/>
      <c r="E193" s="7">
        <f t="shared" si="39"/>
        <v>0</v>
      </c>
      <c r="F193" s="7">
        <v>0</v>
      </c>
      <c r="G193" s="7">
        <v>0</v>
      </c>
      <c r="H193" s="7">
        <v>0</v>
      </c>
      <c r="I193" s="7">
        <v>0</v>
      </c>
      <c r="J193" s="7">
        <f t="shared" si="35"/>
        <v>0</v>
      </c>
      <c r="K193" s="7">
        <f t="shared" si="36"/>
        <v>0</v>
      </c>
    </row>
    <row r="194" spans="1:11" ht="15.75" thickBot="1" x14ac:dyDescent="0.3">
      <c r="A194" t="str">
        <f t="shared" si="34"/>
        <v>b</v>
      </c>
      <c r="B194" s="11"/>
      <c r="C194" s="12" t="s">
        <v>20</v>
      </c>
      <c r="D194" s="13"/>
      <c r="E194" s="13">
        <f t="shared" si="39"/>
        <v>0</v>
      </c>
      <c r="F194" s="13">
        <v>0</v>
      </c>
      <c r="G194" s="13">
        <v>0</v>
      </c>
      <c r="H194" s="13">
        <v>0</v>
      </c>
      <c r="I194" s="13">
        <v>0</v>
      </c>
      <c r="J194" s="13">
        <f t="shared" si="35"/>
        <v>0</v>
      </c>
      <c r="K194" s="13">
        <f t="shared" si="36"/>
        <v>0</v>
      </c>
    </row>
    <row r="195" spans="1:11" ht="46.5" thickTop="1" thickBot="1" x14ac:dyDescent="0.3">
      <c r="A195" t="str">
        <f t="shared" si="34"/>
        <v>b</v>
      </c>
      <c r="B195" s="3" t="s">
        <v>50</v>
      </c>
      <c r="C195" s="14" t="s">
        <v>232</v>
      </c>
      <c r="D195" s="4"/>
      <c r="E195" s="4">
        <f t="shared" si="39"/>
        <v>0</v>
      </c>
      <c r="F195" s="4">
        <f>SUM(F196,F204,F205,F206)</f>
        <v>0</v>
      </c>
      <c r="G195" s="4">
        <f t="shared" ref="G195:I195" si="48">SUM(G196,G204,G205,G206)</f>
        <v>0</v>
      </c>
      <c r="H195" s="4">
        <f t="shared" si="48"/>
        <v>0</v>
      </c>
      <c r="I195" s="4">
        <f t="shared" si="48"/>
        <v>0</v>
      </c>
      <c r="J195" s="4">
        <f t="shared" si="35"/>
        <v>0</v>
      </c>
      <c r="K195" s="4">
        <f t="shared" si="36"/>
        <v>0</v>
      </c>
    </row>
    <row r="196" spans="1:11" ht="15.75" thickTop="1" x14ac:dyDescent="0.25">
      <c r="A196" t="str">
        <f t="shared" ref="A196:A259" si="49">IF(OR(E196&lt;&gt;0,F196&lt;&gt;0,G196&lt;&gt;0,H196&lt;&gt;0,I196&lt;&gt;0,),"a","b")</f>
        <v>b</v>
      </c>
      <c r="B196" s="5"/>
      <c r="C196" s="6" t="s">
        <v>10</v>
      </c>
      <c r="D196" s="7"/>
      <c r="E196" s="7">
        <f t="shared" si="39"/>
        <v>0</v>
      </c>
      <c r="F196" s="7">
        <f>SUM(F197:F203)</f>
        <v>0</v>
      </c>
      <c r="G196" s="7">
        <f t="shared" ref="G196:I196" si="50">SUM(G197:G203)</f>
        <v>0</v>
      </c>
      <c r="H196" s="7">
        <f t="shared" si="50"/>
        <v>0</v>
      </c>
      <c r="I196" s="7">
        <f t="shared" si="50"/>
        <v>0</v>
      </c>
      <c r="J196" s="7">
        <f t="shared" ref="J196:J259" si="51">SUM(F196,G196)</f>
        <v>0</v>
      </c>
      <c r="K196" s="7">
        <f t="shared" ref="K196:K259" si="52">SUM(F196,G196,H196)</f>
        <v>0</v>
      </c>
    </row>
    <row r="197" spans="1:11" x14ac:dyDescent="0.25">
      <c r="A197" t="str">
        <f t="shared" si="49"/>
        <v>b</v>
      </c>
      <c r="B197" s="8"/>
      <c r="C197" s="9" t="s">
        <v>11</v>
      </c>
      <c r="D197" s="10"/>
      <c r="E197" s="10">
        <f t="shared" si="39"/>
        <v>0</v>
      </c>
      <c r="F197" s="10">
        <v>0</v>
      </c>
      <c r="G197" s="10">
        <v>0</v>
      </c>
      <c r="H197" s="10">
        <v>0</v>
      </c>
      <c r="I197" s="10">
        <v>0</v>
      </c>
      <c r="J197" s="10">
        <f t="shared" si="51"/>
        <v>0</v>
      </c>
      <c r="K197" s="10">
        <f t="shared" si="52"/>
        <v>0</v>
      </c>
    </row>
    <row r="198" spans="1:11" x14ac:dyDescent="0.25">
      <c r="A198" t="str">
        <f t="shared" si="49"/>
        <v>b</v>
      </c>
      <c r="B198" s="8"/>
      <c r="C198" s="9" t="s">
        <v>12</v>
      </c>
      <c r="D198" s="10"/>
      <c r="E198" s="10">
        <f t="shared" si="39"/>
        <v>0</v>
      </c>
      <c r="F198" s="10">
        <v>0</v>
      </c>
      <c r="G198" s="10">
        <v>0</v>
      </c>
      <c r="H198" s="10">
        <v>0</v>
      </c>
      <c r="I198" s="10">
        <v>0</v>
      </c>
      <c r="J198" s="10">
        <f t="shared" si="51"/>
        <v>0</v>
      </c>
      <c r="K198" s="10">
        <f t="shared" si="52"/>
        <v>0</v>
      </c>
    </row>
    <row r="199" spans="1:11" x14ac:dyDescent="0.25">
      <c r="A199" t="str">
        <f t="shared" si="49"/>
        <v>b</v>
      </c>
      <c r="B199" s="8"/>
      <c r="C199" s="9" t="s">
        <v>13</v>
      </c>
      <c r="D199" s="10"/>
      <c r="E199" s="10">
        <f t="shared" si="39"/>
        <v>0</v>
      </c>
      <c r="F199" s="10">
        <v>0</v>
      </c>
      <c r="G199" s="10">
        <v>0</v>
      </c>
      <c r="H199" s="10">
        <v>0</v>
      </c>
      <c r="I199" s="10">
        <v>0</v>
      </c>
      <c r="J199" s="10">
        <f t="shared" si="51"/>
        <v>0</v>
      </c>
      <c r="K199" s="10">
        <f t="shared" si="52"/>
        <v>0</v>
      </c>
    </row>
    <row r="200" spans="1:11" x14ac:dyDescent="0.25">
      <c r="A200" t="str">
        <f t="shared" si="49"/>
        <v>b</v>
      </c>
      <c r="B200" s="8"/>
      <c r="C200" s="9" t="s">
        <v>14</v>
      </c>
      <c r="D200" s="10"/>
      <c r="E200" s="10">
        <f t="shared" si="39"/>
        <v>0</v>
      </c>
      <c r="F200" s="10">
        <v>0</v>
      </c>
      <c r="G200" s="10">
        <v>0</v>
      </c>
      <c r="H200" s="10">
        <v>0</v>
      </c>
      <c r="I200" s="10">
        <v>0</v>
      </c>
      <c r="J200" s="10">
        <f t="shared" si="51"/>
        <v>0</v>
      </c>
      <c r="K200" s="10">
        <f t="shared" si="52"/>
        <v>0</v>
      </c>
    </row>
    <row r="201" spans="1:11" x14ac:dyDescent="0.25">
      <c r="A201" t="str">
        <f t="shared" si="49"/>
        <v>b</v>
      </c>
      <c r="B201" s="8"/>
      <c r="C201" s="9" t="s">
        <v>15</v>
      </c>
      <c r="D201" s="10"/>
      <c r="E201" s="10">
        <f t="shared" si="39"/>
        <v>0</v>
      </c>
      <c r="F201" s="10">
        <v>0</v>
      </c>
      <c r="G201" s="10">
        <v>0</v>
      </c>
      <c r="H201" s="10">
        <v>0</v>
      </c>
      <c r="I201" s="10">
        <v>0</v>
      </c>
      <c r="J201" s="10">
        <f t="shared" si="51"/>
        <v>0</v>
      </c>
      <c r="K201" s="10">
        <f t="shared" si="52"/>
        <v>0</v>
      </c>
    </row>
    <row r="202" spans="1:11" x14ac:dyDescent="0.25">
      <c r="A202" t="str">
        <f t="shared" si="49"/>
        <v>b</v>
      </c>
      <c r="B202" s="8"/>
      <c r="C202" s="9" t="s">
        <v>16</v>
      </c>
      <c r="D202" s="10"/>
      <c r="E202" s="10">
        <f t="shared" si="39"/>
        <v>0</v>
      </c>
      <c r="F202" s="10">
        <v>0</v>
      </c>
      <c r="G202" s="10">
        <v>0</v>
      </c>
      <c r="H202" s="10">
        <v>0</v>
      </c>
      <c r="I202" s="10">
        <v>0</v>
      </c>
      <c r="J202" s="10">
        <f t="shared" si="51"/>
        <v>0</v>
      </c>
      <c r="K202" s="10">
        <f t="shared" si="52"/>
        <v>0</v>
      </c>
    </row>
    <row r="203" spans="1:11" x14ac:dyDescent="0.25">
      <c r="A203" t="str">
        <f t="shared" si="49"/>
        <v>b</v>
      </c>
      <c r="B203" s="8"/>
      <c r="C203" s="9" t="s">
        <v>17</v>
      </c>
      <c r="D203" s="10"/>
      <c r="E203" s="10">
        <f t="shared" si="39"/>
        <v>0</v>
      </c>
      <c r="F203" s="10">
        <v>0</v>
      </c>
      <c r="G203" s="10">
        <v>0</v>
      </c>
      <c r="H203" s="10">
        <v>0</v>
      </c>
      <c r="I203" s="10">
        <v>0</v>
      </c>
      <c r="J203" s="10">
        <f t="shared" si="51"/>
        <v>0</v>
      </c>
      <c r="K203" s="10">
        <f t="shared" si="52"/>
        <v>0</v>
      </c>
    </row>
    <row r="204" spans="1:11" x14ac:dyDescent="0.25">
      <c r="A204" t="str">
        <f t="shared" si="49"/>
        <v>b</v>
      </c>
      <c r="B204" s="5"/>
      <c r="C204" s="6" t="s">
        <v>18</v>
      </c>
      <c r="D204" s="7"/>
      <c r="E204" s="7">
        <f t="shared" si="39"/>
        <v>0</v>
      </c>
      <c r="F204" s="7">
        <v>0</v>
      </c>
      <c r="G204" s="7">
        <v>0</v>
      </c>
      <c r="H204" s="7">
        <v>0</v>
      </c>
      <c r="I204" s="7">
        <v>0</v>
      </c>
      <c r="J204" s="7">
        <f t="shared" si="51"/>
        <v>0</v>
      </c>
      <c r="K204" s="7">
        <f t="shared" si="52"/>
        <v>0</v>
      </c>
    </row>
    <row r="205" spans="1:11" x14ac:dyDescent="0.25">
      <c r="A205" t="str">
        <f t="shared" si="49"/>
        <v>b</v>
      </c>
      <c r="B205" s="5"/>
      <c r="C205" s="6" t="s">
        <v>19</v>
      </c>
      <c r="D205" s="7"/>
      <c r="E205" s="7">
        <f t="shared" si="39"/>
        <v>0</v>
      </c>
      <c r="F205" s="7">
        <v>0</v>
      </c>
      <c r="G205" s="7">
        <v>0</v>
      </c>
      <c r="H205" s="7">
        <v>0</v>
      </c>
      <c r="I205" s="7">
        <v>0</v>
      </c>
      <c r="J205" s="7">
        <f t="shared" si="51"/>
        <v>0</v>
      </c>
      <c r="K205" s="7">
        <f t="shared" si="52"/>
        <v>0</v>
      </c>
    </row>
    <row r="206" spans="1:11" ht="15.75" thickBot="1" x14ac:dyDescent="0.3">
      <c r="A206" t="str">
        <f t="shared" si="49"/>
        <v>b</v>
      </c>
      <c r="B206" s="11"/>
      <c r="C206" s="12" t="s">
        <v>20</v>
      </c>
      <c r="D206" s="13"/>
      <c r="E206" s="13">
        <f t="shared" si="39"/>
        <v>0</v>
      </c>
      <c r="F206" s="13">
        <v>0</v>
      </c>
      <c r="G206" s="13">
        <v>0</v>
      </c>
      <c r="H206" s="13">
        <v>0</v>
      </c>
      <c r="I206" s="13">
        <v>0</v>
      </c>
      <c r="J206" s="13">
        <f t="shared" si="51"/>
        <v>0</v>
      </c>
      <c r="K206" s="13">
        <f t="shared" si="52"/>
        <v>0</v>
      </c>
    </row>
    <row r="207" spans="1:11" ht="31.5" thickTop="1" thickBot="1" x14ac:dyDescent="0.3">
      <c r="A207" t="str">
        <f t="shared" si="49"/>
        <v>b</v>
      </c>
      <c r="B207" s="3" t="s">
        <v>52</v>
      </c>
      <c r="C207" s="14" t="s">
        <v>233</v>
      </c>
      <c r="D207" s="4"/>
      <c r="E207" s="4">
        <f t="shared" si="39"/>
        <v>0</v>
      </c>
      <c r="F207" s="4">
        <f>SUM(F208,F216,F217,F218)</f>
        <v>0</v>
      </c>
      <c r="G207" s="4">
        <f t="shared" ref="G207:I207" si="53">SUM(G208,G216,G217,G218)</f>
        <v>0</v>
      </c>
      <c r="H207" s="4">
        <f t="shared" si="53"/>
        <v>0</v>
      </c>
      <c r="I207" s="4">
        <f t="shared" si="53"/>
        <v>0</v>
      </c>
      <c r="J207" s="4">
        <f t="shared" si="51"/>
        <v>0</v>
      </c>
      <c r="K207" s="4">
        <f t="shared" si="52"/>
        <v>0</v>
      </c>
    </row>
    <row r="208" spans="1:11" ht="15.75" thickTop="1" x14ac:dyDescent="0.25">
      <c r="A208" t="str">
        <f t="shared" si="49"/>
        <v>b</v>
      </c>
      <c r="B208" s="5"/>
      <c r="C208" s="6" t="s">
        <v>10</v>
      </c>
      <c r="D208" s="7"/>
      <c r="E208" s="7">
        <f t="shared" ref="E208:E271" si="54">SUM(F208,G208,H208,I208)</f>
        <v>0</v>
      </c>
      <c r="F208" s="7">
        <f>SUM(F209:F215)</f>
        <v>0</v>
      </c>
      <c r="G208" s="7">
        <f t="shared" ref="G208:I208" si="55">SUM(G209:G215)</f>
        <v>0</v>
      </c>
      <c r="H208" s="7">
        <f t="shared" si="55"/>
        <v>0</v>
      </c>
      <c r="I208" s="7">
        <f t="shared" si="55"/>
        <v>0</v>
      </c>
      <c r="J208" s="7">
        <f t="shared" si="51"/>
        <v>0</v>
      </c>
      <c r="K208" s="7">
        <f t="shared" si="52"/>
        <v>0</v>
      </c>
    </row>
    <row r="209" spans="1:11" x14ac:dyDescent="0.25">
      <c r="A209" t="str">
        <f t="shared" si="49"/>
        <v>b</v>
      </c>
      <c r="B209" s="8"/>
      <c r="C209" s="9" t="s">
        <v>11</v>
      </c>
      <c r="D209" s="10"/>
      <c r="E209" s="10">
        <f t="shared" si="54"/>
        <v>0</v>
      </c>
      <c r="F209" s="10">
        <v>0</v>
      </c>
      <c r="G209" s="10">
        <v>0</v>
      </c>
      <c r="H209" s="10">
        <v>0</v>
      </c>
      <c r="I209" s="10">
        <v>0</v>
      </c>
      <c r="J209" s="10">
        <f t="shared" si="51"/>
        <v>0</v>
      </c>
      <c r="K209" s="10">
        <f t="shared" si="52"/>
        <v>0</v>
      </c>
    </row>
    <row r="210" spans="1:11" x14ac:dyDescent="0.25">
      <c r="A210" t="str">
        <f t="shared" si="49"/>
        <v>b</v>
      </c>
      <c r="B210" s="8"/>
      <c r="C210" s="9" t="s">
        <v>12</v>
      </c>
      <c r="D210" s="10"/>
      <c r="E210" s="10">
        <f t="shared" si="54"/>
        <v>0</v>
      </c>
      <c r="F210" s="10">
        <v>0</v>
      </c>
      <c r="G210" s="10">
        <v>0</v>
      </c>
      <c r="H210" s="10">
        <v>0</v>
      </c>
      <c r="I210" s="10">
        <v>0</v>
      </c>
      <c r="J210" s="10">
        <f t="shared" si="51"/>
        <v>0</v>
      </c>
      <c r="K210" s="10">
        <f t="shared" si="52"/>
        <v>0</v>
      </c>
    </row>
    <row r="211" spans="1:11" x14ac:dyDescent="0.25">
      <c r="A211" t="str">
        <f t="shared" si="49"/>
        <v>b</v>
      </c>
      <c r="B211" s="8"/>
      <c r="C211" s="9" t="s">
        <v>13</v>
      </c>
      <c r="D211" s="10"/>
      <c r="E211" s="10">
        <f t="shared" si="54"/>
        <v>0</v>
      </c>
      <c r="F211" s="10">
        <v>0</v>
      </c>
      <c r="G211" s="10">
        <v>0</v>
      </c>
      <c r="H211" s="10">
        <v>0</v>
      </c>
      <c r="I211" s="10">
        <v>0</v>
      </c>
      <c r="J211" s="10">
        <f t="shared" si="51"/>
        <v>0</v>
      </c>
      <c r="K211" s="10">
        <f t="shared" si="52"/>
        <v>0</v>
      </c>
    </row>
    <row r="212" spans="1:11" x14ac:dyDescent="0.25">
      <c r="A212" t="str">
        <f t="shared" si="49"/>
        <v>b</v>
      </c>
      <c r="B212" s="8"/>
      <c r="C212" s="9" t="s">
        <v>14</v>
      </c>
      <c r="D212" s="10"/>
      <c r="E212" s="10">
        <f t="shared" si="54"/>
        <v>0</v>
      </c>
      <c r="F212" s="10">
        <v>0</v>
      </c>
      <c r="G212" s="10">
        <v>0</v>
      </c>
      <c r="H212" s="10">
        <v>0</v>
      </c>
      <c r="I212" s="10">
        <v>0</v>
      </c>
      <c r="J212" s="10">
        <f t="shared" si="51"/>
        <v>0</v>
      </c>
      <c r="K212" s="10">
        <f t="shared" si="52"/>
        <v>0</v>
      </c>
    </row>
    <row r="213" spans="1:11" x14ac:dyDescent="0.25">
      <c r="A213" t="str">
        <f t="shared" si="49"/>
        <v>b</v>
      </c>
      <c r="B213" s="8"/>
      <c r="C213" s="9" t="s">
        <v>15</v>
      </c>
      <c r="D213" s="10"/>
      <c r="E213" s="10">
        <f t="shared" si="54"/>
        <v>0</v>
      </c>
      <c r="F213" s="10">
        <v>0</v>
      </c>
      <c r="G213" s="10">
        <v>0</v>
      </c>
      <c r="H213" s="10">
        <v>0</v>
      </c>
      <c r="I213" s="10">
        <v>0</v>
      </c>
      <c r="J213" s="10">
        <f t="shared" si="51"/>
        <v>0</v>
      </c>
      <c r="K213" s="10">
        <f t="shared" si="52"/>
        <v>0</v>
      </c>
    </row>
    <row r="214" spans="1:11" x14ac:dyDescent="0.25">
      <c r="A214" t="str">
        <f t="shared" si="49"/>
        <v>b</v>
      </c>
      <c r="B214" s="8"/>
      <c r="C214" s="9" t="s">
        <v>16</v>
      </c>
      <c r="D214" s="10"/>
      <c r="E214" s="10">
        <f t="shared" si="54"/>
        <v>0</v>
      </c>
      <c r="F214" s="10">
        <v>0</v>
      </c>
      <c r="G214" s="10">
        <v>0</v>
      </c>
      <c r="H214" s="10">
        <v>0</v>
      </c>
      <c r="I214" s="10">
        <v>0</v>
      </c>
      <c r="J214" s="10">
        <f t="shared" si="51"/>
        <v>0</v>
      </c>
      <c r="K214" s="10">
        <f t="shared" si="52"/>
        <v>0</v>
      </c>
    </row>
    <row r="215" spans="1:11" x14ac:dyDescent="0.25">
      <c r="A215" t="str">
        <f t="shared" si="49"/>
        <v>b</v>
      </c>
      <c r="B215" s="8"/>
      <c r="C215" s="9" t="s">
        <v>17</v>
      </c>
      <c r="D215" s="10"/>
      <c r="E215" s="10">
        <f t="shared" si="54"/>
        <v>0</v>
      </c>
      <c r="F215" s="10">
        <v>0</v>
      </c>
      <c r="G215" s="10">
        <v>0</v>
      </c>
      <c r="H215" s="10">
        <v>0</v>
      </c>
      <c r="I215" s="10">
        <v>0</v>
      </c>
      <c r="J215" s="10">
        <f t="shared" si="51"/>
        <v>0</v>
      </c>
      <c r="K215" s="10">
        <f t="shared" si="52"/>
        <v>0</v>
      </c>
    </row>
    <row r="216" spans="1:11" x14ac:dyDescent="0.25">
      <c r="A216" t="str">
        <f t="shared" si="49"/>
        <v>b</v>
      </c>
      <c r="B216" s="5"/>
      <c r="C216" s="6" t="s">
        <v>18</v>
      </c>
      <c r="D216" s="7"/>
      <c r="E216" s="7">
        <f t="shared" si="54"/>
        <v>0</v>
      </c>
      <c r="F216" s="7">
        <v>0</v>
      </c>
      <c r="G216" s="7">
        <v>0</v>
      </c>
      <c r="H216" s="7">
        <v>0</v>
      </c>
      <c r="I216" s="7">
        <v>0</v>
      </c>
      <c r="J216" s="7">
        <f t="shared" si="51"/>
        <v>0</v>
      </c>
      <c r="K216" s="7">
        <f t="shared" si="52"/>
        <v>0</v>
      </c>
    </row>
    <row r="217" spans="1:11" x14ac:dyDescent="0.25">
      <c r="A217" t="str">
        <f t="shared" si="49"/>
        <v>b</v>
      </c>
      <c r="B217" s="5"/>
      <c r="C217" s="6" t="s">
        <v>19</v>
      </c>
      <c r="D217" s="7"/>
      <c r="E217" s="7">
        <f t="shared" si="54"/>
        <v>0</v>
      </c>
      <c r="F217" s="7">
        <v>0</v>
      </c>
      <c r="G217" s="7">
        <v>0</v>
      </c>
      <c r="H217" s="7">
        <v>0</v>
      </c>
      <c r="I217" s="7">
        <v>0</v>
      </c>
      <c r="J217" s="7">
        <f t="shared" si="51"/>
        <v>0</v>
      </c>
      <c r="K217" s="7">
        <f t="shared" si="52"/>
        <v>0</v>
      </c>
    </row>
    <row r="218" spans="1:11" ht="15.75" thickBot="1" x14ac:dyDescent="0.3">
      <c r="A218" t="str">
        <f t="shared" si="49"/>
        <v>b</v>
      </c>
      <c r="B218" s="11"/>
      <c r="C218" s="12" t="s">
        <v>20</v>
      </c>
      <c r="D218" s="13"/>
      <c r="E218" s="13">
        <f t="shared" si="54"/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f t="shared" si="51"/>
        <v>0</v>
      </c>
      <c r="K218" s="13">
        <f t="shared" si="52"/>
        <v>0</v>
      </c>
    </row>
    <row r="219" spans="1:11" ht="46.5" thickTop="1" thickBot="1" x14ac:dyDescent="0.3">
      <c r="A219" t="str">
        <f t="shared" si="49"/>
        <v>b</v>
      </c>
      <c r="B219" s="3" t="s">
        <v>54</v>
      </c>
      <c r="C219" s="14" t="s">
        <v>234</v>
      </c>
      <c r="D219" s="4"/>
      <c r="E219" s="4">
        <f t="shared" si="54"/>
        <v>0</v>
      </c>
      <c r="F219" s="4">
        <f>SUM(F220,F228,F229,F230)</f>
        <v>0</v>
      </c>
      <c r="G219" s="4">
        <f t="shared" ref="G219:I219" si="56">SUM(G220,G228,G229,G230)</f>
        <v>0</v>
      </c>
      <c r="H219" s="4">
        <f t="shared" si="56"/>
        <v>0</v>
      </c>
      <c r="I219" s="4">
        <f t="shared" si="56"/>
        <v>0</v>
      </c>
      <c r="J219" s="4">
        <f t="shared" si="51"/>
        <v>0</v>
      </c>
      <c r="K219" s="4">
        <f t="shared" si="52"/>
        <v>0</v>
      </c>
    </row>
    <row r="220" spans="1:11" ht="15.75" thickTop="1" x14ac:dyDescent="0.25">
      <c r="A220" t="str">
        <f t="shared" si="49"/>
        <v>b</v>
      </c>
      <c r="B220" s="5"/>
      <c r="C220" s="6" t="s">
        <v>10</v>
      </c>
      <c r="D220" s="7"/>
      <c r="E220" s="7">
        <f t="shared" si="54"/>
        <v>0</v>
      </c>
      <c r="F220" s="7">
        <f>SUM(F221:F227)</f>
        <v>0</v>
      </c>
      <c r="G220" s="7">
        <f t="shared" ref="G220:I220" si="57">SUM(G221:G227)</f>
        <v>0</v>
      </c>
      <c r="H220" s="7">
        <f t="shared" si="57"/>
        <v>0</v>
      </c>
      <c r="I220" s="7">
        <f t="shared" si="57"/>
        <v>0</v>
      </c>
      <c r="J220" s="7">
        <f t="shared" si="51"/>
        <v>0</v>
      </c>
      <c r="K220" s="7">
        <f t="shared" si="52"/>
        <v>0</v>
      </c>
    </row>
    <row r="221" spans="1:11" x14ac:dyDescent="0.25">
      <c r="A221" t="str">
        <f t="shared" si="49"/>
        <v>b</v>
      </c>
      <c r="B221" s="8"/>
      <c r="C221" s="9" t="s">
        <v>11</v>
      </c>
      <c r="D221" s="10"/>
      <c r="E221" s="10">
        <f t="shared" si="54"/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f t="shared" si="51"/>
        <v>0</v>
      </c>
      <c r="K221" s="10">
        <f t="shared" si="52"/>
        <v>0</v>
      </c>
    </row>
    <row r="222" spans="1:11" x14ac:dyDescent="0.25">
      <c r="A222" t="str">
        <f t="shared" si="49"/>
        <v>b</v>
      </c>
      <c r="B222" s="8"/>
      <c r="C222" s="9" t="s">
        <v>12</v>
      </c>
      <c r="D222" s="10"/>
      <c r="E222" s="10">
        <f t="shared" si="54"/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f t="shared" si="51"/>
        <v>0</v>
      </c>
      <c r="K222" s="10">
        <f t="shared" si="52"/>
        <v>0</v>
      </c>
    </row>
    <row r="223" spans="1:11" x14ac:dyDescent="0.25">
      <c r="A223" t="str">
        <f t="shared" si="49"/>
        <v>b</v>
      </c>
      <c r="B223" s="8"/>
      <c r="C223" s="9" t="s">
        <v>13</v>
      </c>
      <c r="D223" s="10"/>
      <c r="E223" s="10">
        <f t="shared" si="54"/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f t="shared" si="51"/>
        <v>0</v>
      </c>
      <c r="K223" s="10">
        <f t="shared" si="52"/>
        <v>0</v>
      </c>
    </row>
    <row r="224" spans="1:11" x14ac:dyDescent="0.25">
      <c r="A224" t="str">
        <f t="shared" si="49"/>
        <v>b</v>
      </c>
      <c r="B224" s="8"/>
      <c r="C224" s="9" t="s">
        <v>14</v>
      </c>
      <c r="D224" s="10"/>
      <c r="E224" s="10">
        <f t="shared" si="54"/>
        <v>0</v>
      </c>
      <c r="F224" s="10">
        <v>0</v>
      </c>
      <c r="G224" s="10">
        <v>0</v>
      </c>
      <c r="H224" s="10">
        <v>0</v>
      </c>
      <c r="I224" s="10">
        <v>0</v>
      </c>
      <c r="J224" s="10">
        <f t="shared" si="51"/>
        <v>0</v>
      </c>
      <c r="K224" s="10">
        <f t="shared" si="52"/>
        <v>0</v>
      </c>
    </row>
    <row r="225" spans="1:11" x14ac:dyDescent="0.25">
      <c r="A225" t="str">
        <f t="shared" si="49"/>
        <v>b</v>
      </c>
      <c r="B225" s="8"/>
      <c r="C225" s="9" t="s">
        <v>15</v>
      </c>
      <c r="D225" s="10"/>
      <c r="E225" s="10">
        <f t="shared" si="54"/>
        <v>0</v>
      </c>
      <c r="F225" s="10">
        <v>0</v>
      </c>
      <c r="G225" s="10">
        <v>0</v>
      </c>
      <c r="H225" s="10">
        <v>0</v>
      </c>
      <c r="I225" s="10">
        <v>0</v>
      </c>
      <c r="J225" s="10">
        <f t="shared" si="51"/>
        <v>0</v>
      </c>
      <c r="K225" s="10">
        <f t="shared" si="52"/>
        <v>0</v>
      </c>
    </row>
    <row r="226" spans="1:11" x14ac:dyDescent="0.25">
      <c r="A226" t="str">
        <f t="shared" si="49"/>
        <v>b</v>
      </c>
      <c r="B226" s="8"/>
      <c r="C226" s="9" t="s">
        <v>16</v>
      </c>
      <c r="D226" s="10"/>
      <c r="E226" s="10">
        <f t="shared" si="54"/>
        <v>0</v>
      </c>
      <c r="F226" s="10">
        <v>0</v>
      </c>
      <c r="G226" s="10">
        <v>0</v>
      </c>
      <c r="H226" s="10">
        <v>0</v>
      </c>
      <c r="I226" s="10">
        <v>0</v>
      </c>
      <c r="J226" s="10">
        <f t="shared" si="51"/>
        <v>0</v>
      </c>
      <c r="K226" s="10">
        <f t="shared" si="52"/>
        <v>0</v>
      </c>
    </row>
    <row r="227" spans="1:11" x14ac:dyDescent="0.25">
      <c r="A227" t="str">
        <f t="shared" si="49"/>
        <v>b</v>
      </c>
      <c r="B227" s="8"/>
      <c r="C227" s="9" t="s">
        <v>17</v>
      </c>
      <c r="D227" s="10"/>
      <c r="E227" s="10">
        <f t="shared" si="54"/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f t="shared" si="51"/>
        <v>0</v>
      </c>
      <c r="K227" s="10">
        <f t="shared" si="52"/>
        <v>0</v>
      </c>
    </row>
    <row r="228" spans="1:11" x14ac:dyDescent="0.25">
      <c r="A228" t="str">
        <f t="shared" si="49"/>
        <v>b</v>
      </c>
      <c r="B228" s="5"/>
      <c r="C228" s="6" t="s">
        <v>18</v>
      </c>
      <c r="D228" s="7"/>
      <c r="E228" s="7">
        <f t="shared" si="54"/>
        <v>0</v>
      </c>
      <c r="F228" s="7">
        <v>0</v>
      </c>
      <c r="G228" s="7">
        <v>0</v>
      </c>
      <c r="H228" s="7">
        <v>0</v>
      </c>
      <c r="I228" s="7">
        <v>0</v>
      </c>
      <c r="J228" s="7">
        <f t="shared" si="51"/>
        <v>0</v>
      </c>
      <c r="K228" s="7">
        <f t="shared" si="52"/>
        <v>0</v>
      </c>
    </row>
    <row r="229" spans="1:11" x14ac:dyDescent="0.25">
      <c r="A229" t="str">
        <f t="shared" si="49"/>
        <v>b</v>
      </c>
      <c r="B229" s="5"/>
      <c r="C229" s="6" t="s">
        <v>19</v>
      </c>
      <c r="D229" s="7"/>
      <c r="E229" s="7">
        <f t="shared" si="54"/>
        <v>0</v>
      </c>
      <c r="F229" s="7">
        <v>0</v>
      </c>
      <c r="G229" s="7">
        <v>0</v>
      </c>
      <c r="H229" s="7">
        <v>0</v>
      </c>
      <c r="I229" s="7">
        <v>0</v>
      </c>
      <c r="J229" s="7">
        <f t="shared" si="51"/>
        <v>0</v>
      </c>
      <c r="K229" s="7">
        <f t="shared" si="52"/>
        <v>0</v>
      </c>
    </row>
    <row r="230" spans="1:11" ht="15.75" thickBot="1" x14ac:dyDescent="0.3">
      <c r="A230" t="str">
        <f t="shared" si="49"/>
        <v>b</v>
      </c>
      <c r="B230" s="11"/>
      <c r="C230" s="12" t="s">
        <v>20</v>
      </c>
      <c r="D230" s="13"/>
      <c r="E230" s="13">
        <f t="shared" si="54"/>
        <v>0</v>
      </c>
      <c r="F230" s="13">
        <v>0</v>
      </c>
      <c r="G230" s="13">
        <v>0</v>
      </c>
      <c r="H230" s="13">
        <v>0</v>
      </c>
      <c r="I230" s="13">
        <v>0</v>
      </c>
      <c r="J230" s="13">
        <f t="shared" si="51"/>
        <v>0</v>
      </c>
      <c r="K230" s="13">
        <f t="shared" si="52"/>
        <v>0</v>
      </c>
    </row>
    <row r="231" spans="1:11" ht="31.5" thickTop="1" thickBot="1" x14ac:dyDescent="0.3">
      <c r="A231" t="str">
        <f t="shared" si="49"/>
        <v>b</v>
      </c>
      <c r="B231" s="3" t="s">
        <v>56</v>
      </c>
      <c r="C231" s="14" t="s">
        <v>57</v>
      </c>
      <c r="D231" s="4"/>
      <c r="E231" s="4">
        <f t="shared" si="54"/>
        <v>0</v>
      </c>
      <c r="F231" s="4">
        <f>SUM(F232,F240,F241,F242)</f>
        <v>0</v>
      </c>
      <c r="G231" s="4">
        <f t="shared" ref="G231:I231" si="58">SUM(G232,G240,G241,G242)</f>
        <v>0</v>
      </c>
      <c r="H231" s="4">
        <f t="shared" si="58"/>
        <v>0</v>
      </c>
      <c r="I231" s="4">
        <f t="shared" si="58"/>
        <v>0</v>
      </c>
      <c r="J231" s="4">
        <f t="shared" si="51"/>
        <v>0</v>
      </c>
      <c r="K231" s="4">
        <f t="shared" si="52"/>
        <v>0</v>
      </c>
    </row>
    <row r="232" spans="1:11" ht="15.75" thickTop="1" x14ac:dyDescent="0.25">
      <c r="A232" t="str">
        <f t="shared" si="49"/>
        <v>b</v>
      </c>
      <c r="B232" s="5"/>
      <c r="C232" s="6" t="s">
        <v>10</v>
      </c>
      <c r="D232" s="7"/>
      <c r="E232" s="7">
        <f t="shared" si="54"/>
        <v>0</v>
      </c>
      <c r="F232" s="7">
        <f>SUM(F233:F239)</f>
        <v>0</v>
      </c>
      <c r="G232" s="7">
        <f t="shared" ref="G232:I232" si="59">SUM(G233:G239)</f>
        <v>0</v>
      </c>
      <c r="H232" s="7">
        <f t="shared" si="59"/>
        <v>0</v>
      </c>
      <c r="I232" s="7">
        <f t="shared" si="59"/>
        <v>0</v>
      </c>
      <c r="J232" s="7">
        <f t="shared" si="51"/>
        <v>0</v>
      </c>
      <c r="K232" s="7">
        <f t="shared" si="52"/>
        <v>0</v>
      </c>
    </row>
    <row r="233" spans="1:11" x14ac:dyDescent="0.25">
      <c r="A233" t="str">
        <f t="shared" si="49"/>
        <v>b</v>
      </c>
      <c r="B233" s="8"/>
      <c r="C233" s="9" t="s">
        <v>11</v>
      </c>
      <c r="D233" s="10"/>
      <c r="E233" s="10">
        <f t="shared" si="54"/>
        <v>0</v>
      </c>
      <c r="F233" s="10">
        <v>0</v>
      </c>
      <c r="G233" s="10">
        <v>0</v>
      </c>
      <c r="H233" s="10">
        <v>0</v>
      </c>
      <c r="I233" s="10">
        <v>0</v>
      </c>
      <c r="J233" s="10">
        <f t="shared" si="51"/>
        <v>0</v>
      </c>
      <c r="K233" s="10">
        <f t="shared" si="52"/>
        <v>0</v>
      </c>
    </row>
    <row r="234" spans="1:11" x14ac:dyDescent="0.25">
      <c r="A234" t="str">
        <f t="shared" si="49"/>
        <v>b</v>
      </c>
      <c r="B234" s="8"/>
      <c r="C234" s="9" t="s">
        <v>12</v>
      </c>
      <c r="D234" s="10"/>
      <c r="E234" s="10">
        <f t="shared" si="54"/>
        <v>0</v>
      </c>
      <c r="F234" s="10">
        <v>0</v>
      </c>
      <c r="G234" s="10">
        <v>0</v>
      </c>
      <c r="H234" s="10">
        <v>0</v>
      </c>
      <c r="I234" s="10">
        <v>0</v>
      </c>
      <c r="J234" s="10">
        <f t="shared" si="51"/>
        <v>0</v>
      </c>
      <c r="K234" s="10">
        <f t="shared" si="52"/>
        <v>0</v>
      </c>
    </row>
    <row r="235" spans="1:11" x14ac:dyDescent="0.25">
      <c r="A235" t="str">
        <f t="shared" si="49"/>
        <v>b</v>
      </c>
      <c r="B235" s="8"/>
      <c r="C235" s="9" t="s">
        <v>13</v>
      </c>
      <c r="D235" s="10"/>
      <c r="E235" s="10">
        <f t="shared" si="54"/>
        <v>0</v>
      </c>
      <c r="F235" s="10">
        <v>0</v>
      </c>
      <c r="G235" s="10">
        <v>0</v>
      </c>
      <c r="H235" s="10">
        <v>0</v>
      </c>
      <c r="I235" s="10">
        <v>0</v>
      </c>
      <c r="J235" s="10">
        <f t="shared" si="51"/>
        <v>0</v>
      </c>
      <c r="K235" s="10">
        <f t="shared" si="52"/>
        <v>0</v>
      </c>
    </row>
    <row r="236" spans="1:11" x14ac:dyDescent="0.25">
      <c r="A236" t="str">
        <f t="shared" si="49"/>
        <v>b</v>
      </c>
      <c r="B236" s="8"/>
      <c r="C236" s="9" t="s">
        <v>14</v>
      </c>
      <c r="D236" s="10"/>
      <c r="E236" s="10">
        <f t="shared" si="54"/>
        <v>0</v>
      </c>
      <c r="F236" s="10">
        <v>0</v>
      </c>
      <c r="G236" s="10">
        <v>0</v>
      </c>
      <c r="H236" s="10">
        <v>0</v>
      </c>
      <c r="I236" s="10">
        <v>0</v>
      </c>
      <c r="J236" s="10">
        <f t="shared" si="51"/>
        <v>0</v>
      </c>
      <c r="K236" s="10">
        <f t="shared" si="52"/>
        <v>0</v>
      </c>
    </row>
    <row r="237" spans="1:11" x14ac:dyDescent="0.25">
      <c r="A237" t="str">
        <f t="shared" si="49"/>
        <v>b</v>
      </c>
      <c r="B237" s="8"/>
      <c r="C237" s="9" t="s">
        <v>15</v>
      </c>
      <c r="D237" s="10"/>
      <c r="E237" s="10">
        <f t="shared" si="54"/>
        <v>0</v>
      </c>
      <c r="F237" s="10">
        <v>0</v>
      </c>
      <c r="G237" s="10">
        <v>0</v>
      </c>
      <c r="H237" s="10">
        <v>0</v>
      </c>
      <c r="I237" s="10">
        <v>0</v>
      </c>
      <c r="J237" s="10">
        <f t="shared" si="51"/>
        <v>0</v>
      </c>
      <c r="K237" s="10">
        <f t="shared" si="52"/>
        <v>0</v>
      </c>
    </row>
    <row r="238" spans="1:11" x14ac:dyDescent="0.25">
      <c r="A238" t="str">
        <f t="shared" si="49"/>
        <v>b</v>
      </c>
      <c r="B238" s="8"/>
      <c r="C238" s="9" t="s">
        <v>16</v>
      </c>
      <c r="D238" s="10"/>
      <c r="E238" s="10">
        <f t="shared" si="54"/>
        <v>0</v>
      </c>
      <c r="F238" s="10">
        <v>0</v>
      </c>
      <c r="G238" s="10">
        <v>0</v>
      </c>
      <c r="H238" s="10">
        <v>0</v>
      </c>
      <c r="I238" s="10">
        <v>0</v>
      </c>
      <c r="J238" s="10">
        <f t="shared" si="51"/>
        <v>0</v>
      </c>
      <c r="K238" s="10">
        <f t="shared" si="52"/>
        <v>0</v>
      </c>
    </row>
    <row r="239" spans="1:11" x14ac:dyDescent="0.25">
      <c r="A239" t="str">
        <f t="shared" si="49"/>
        <v>b</v>
      </c>
      <c r="B239" s="8"/>
      <c r="C239" s="9" t="s">
        <v>17</v>
      </c>
      <c r="D239" s="10"/>
      <c r="E239" s="10">
        <f t="shared" si="54"/>
        <v>0</v>
      </c>
      <c r="F239" s="10">
        <v>0</v>
      </c>
      <c r="G239" s="10">
        <v>0</v>
      </c>
      <c r="H239" s="10">
        <v>0</v>
      </c>
      <c r="I239" s="10">
        <v>0</v>
      </c>
      <c r="J239" s="10">
        <f t="shared" si="51"/>
        <v>0</v>
      </c>
      <c r="K239" s="10">
        <f t="shared" si="52"/>
        <v>0</v>
      </c>
    </row>
    <row r="240" spans="1:11" x14ac:dyDescent="0.25">
      <c r="A240" t="str">
        <f t="shared" si="49"/>
        <v>b</v>
      </c>
      <c r="B240" s="5"/>
      <c r="C240" s="6" t="s">
        <v>18</v>
      </c>
      <c r="D240" s="7"/>
      <c r="E240" s="7">
        <f t="shared" si="54"/>
        <v>0</v>
      </c>
      <c r="F240" s="7">
        <v>0</v>
      </c>
      <c r="G240" s="7">
        <v>0</v>
      </c>
      <c r="H240" s="7">
        <v>0</v>
      </c>
      <c r="I240" s="7">
        <v>0</v>
      </c>
      <c r="J240" s="7">
        <f t="shared" si="51"/>
        <v>0</v>
      </c>
      <c r="K240" s="7">
        <f t="shared" si="52"/>
        <v>0</v>
      </c>
    </row>
    <row r="241" spans="1:11" x14ac:dyDescent="0.25">
      <c r="A241" t="str">
        <f t="shared" si="49"/>
        <v>b</v>
      </c>
      <c r="B241" s="5"/>
      <c r="C241" s="6" t="s">
        <v>19</v>
      </c>
      <c r="D241" s="7"/>
      <c r="E241" s="7">
        <f t="shared" si="54"/>
        <v>0</v>
      </c>
      <c r="F241" s="7">
        <v>0</v>
      </c>
      <c r="G241" s="7">
        <v>0</v>
      </c>
      <c r="H241" s="7">
        <v>0</v>
      </c>
      <c r="I241" s="7">
        <v>0</v>
      </c>
      <c r="J241" s="7">
        <f t="shared" si="51"/>
        <v>0</v>
      </c>
      <c r="K241" s="7">
        <f t="shared" si="52"/>
        <v>0</v>
      </c>
    </row>
    <row r="242" spans="1:11" ht="15.75" thickBot="1" x14ac:dyDescent="0.3">
      <c r="A242" t="str">
        <f t="shared" si="49"/>
        <v>b</v>
      </c>
      <c r="B242" s="11"/>
      <c r="C242" s="12" t="s">
        <v>20</v>
      </c>
      <c r="D242" s="13"/>
      <c r="E242" s="13">
        <f t="shared" si="54"/>
        <v>0</v>
      </c>
      <c r="F242" s="13">
        <v>0</v>
      </c>
      <c r="G242" s="13">
        <v>0</v>
      </c>
      <c r="H242" s="13">
        <v>0</v>
      </c>
      <c r="I242" s="13">
        <v>0</v>
      </c>
      <c r="J242" s="13">
        <f t="shared" si="51"/>
        <v>0</v>
      </c>
      <c r="K242" s="13">
        <f t="shared" si="52"/>
        <v>0</v>
      </c>
    </row>
    <row r="243" spans="1:11" ht="46.5" thickTop="1" thickBot="1" x14ac:dyDescent="0.3">
      <c r="A243" t="str">
        <f t="shared" si="49"/>
        <v>a</v>
      </c>
      <c r="B243" s="3" t="s">
        <v>58</v>
      </c>
      <c r="C243" s="14" t="s">
        <v>59</v>
      </c>
      <c r="D243" s="4"/>
      <c r="E243" s="4">
        <f t="shared" si="54"/>
        <v>14300</v>
      </c>
      <c r="F243" s="4">
        <f>SUM(F244,F252,F253,F254)</f>
        <v>3000</v>
      </c>
      <c r="G243" s="4">
        <f t="shared" ref="G243:I243" si="60">SUM(G244,G252,G253,G254)</f>
        <v>5500</v>
      </c>
      <c r="H243" s="4">
        <f t="shared" si="60"/>
        <v>3500</v>
      </c>
      <c r="I243" s="4">
        <f t="shared" si="60"/>
        <v>2300</v>
      </c>
      <c r="J243" s="4">
        <f t="shared" si="51"/>
        <v>8500</v>
      </c>
      <c r="K243" s="4">
        <f t="shared" si="52"/>
        <v>12000</v>
      </c>
    </row>
    <row r="244" spans="1:11" ht="15.75" thickTop="1" x14ac:dyDescent="0.25">
      <c r="A244" t="str">
        <f t="shared" si="49"/>
        <v>a</v>
      </c>
      <c r="B244" s="5"/>
      <c r="C244" s="6" t="s">
        <v>10</v>
      </c>
      <c r="D244" s="7"/>
      <c r="E244" s="7">
        <f t="shared" si="54"/>
        <v>12300</v>
      </c>
      <c r="F244" s="7">
        <f>SUM(F245:F251)</f>
        <v>3000</v>
      </c>
      <c r="G244" s="7">
        <f t="shared" ref="G244:I244" si="61">SUM(G245:G251)</f>
        <v>3500</v>
      </c>
      <c r="H244" s="7">
        <f t="shared" si="61"/>
        <v>3500</v>
      </c>
      <c r="I244" s="7">
        <f t="shared" si="61"/>
        <v>2300</v>
      </c>
      <c r="J244" s="7">
        <f t="shared" si="51"/>
        <v>6500</v>
      </c>
      <c r="K244" s="7">
        <f t="shared" si="52"/>
        <v>10000</v>
      </c>
    </row>
    <row r="245" spans="1:11" x14ac:dyDescent="0.25">
      <c r="A245" t="str">
        <f t="shared" si="49"/>
        <v>b</v>
      </c>
      <c r="B245" s="8"/>
      <c r="C245" s="9" t="s">
        <v>11</v>
      </c>
      <c r="D245" s="10"/>
      <c r="E245" s="10">
        <f t="shared" si="54"/>
        <v>0</v>
      </c>
      <c r="F245" s="10">
        <v>0</v>
      </c>
      <c r="G245" s="10">
        <v>0</v>
      </c>
      <c r="H245" s="10">
        <v>0</v>
      </c>
      <c r="I245" s="10">
        <v>0</v>
      </c>
      <c r="J245" s="10">
        <f t="shared" si="51"/>
        <v>0</v>
      </c>
      <c r="K245" s="10">
        <f t="shared" si="52"/>
        <v>0</v>
      </c>
    </row>
    <row r="246" spans="1:11" x14ac:dyDescent="0.25">
      <c r="A246" t="str">
        <f t="shared" si="49"/>
        <v>a</v>
      </c>
      <c r="B246" s="8"/>
      <c r="C246" s="9" t="s">
        <v>12</v>
      </c>
      <c r="D246" s="10" t="s">
        <v>300</v>
      </c>
      <c r="E246" s="10">
        <f t="shared" si="54"/>
        <v>8000</v>
      </c>
      <c r="F246" s="10">
        <v>0</v>
      </c>
      <c r="G246" s="10">
        <v>3000</v>
      </c>
      <c r="H246" s="10">
        <v>3000</v>
      </c>
      <c r="I246" s="10">
        <v>2000</v>
      </c>
      <c r="J246" s="10">
        <f t="shared" si="51"/>
        <v>3000</v>
      </c>
      <c r="K246" s="10">
        <f t="shared" si="52"/>
        <v>6000</v>
      </c>
    </row>
    <row r="247" spans="1:11" x14ac:dyDescent="0.25">
      <c r="A247" t="str">
        <f t="shared" si="49"/>
        <v>b</v>
      </c>
      <c r="B247" s="8"/>
      <c r="C247" s="9" t="s">
        <v>13</v>
      </c>
      <c r="D247" s="10"/>
      <c r="E247" s="10">
        <f t="shared" si="54"/>
        <v>0</v>
      </c>
      <c r="F247" s="10">
        <v>0</v>
      </c>
      <c r="G247" s="10">
        <v>0</v>
      </c>
      <c r="H247" s="10">
        <v>0</v>
      </c>
      <c r="I247" s="10">
        <v>0</v>
      </c>
      <c r="J247" s="10">
        <f t="shared" si="51"/>
        <v>0</v>
      </c>
      <c r="K247" s="10">
        <f t="shared" si="52"/>
        <v>0</v>
      </c>
    </row>
    <row r="248" spans="1:11" x14ac:dyDescent="0.25">
      <c r="A248" t="str">
        <f t="shared" si="49"/>
        <v>b</v>
      </c>
      <c r="B248" s="8"/>
      <c r="C248" s="9" t="s">
        <v>14</v>
      </c>
      <c r="D248" s="10"/>
      <c r="E248" s="10">
        <f t="shared" si="54"/>
        <v>0</v>
      </c>
      <c r="F248" s="10">
        <v>0</v>
      </c>
      <c r="G248" s="10">
        <v>0</v>
      </c>
      <c r="H248" s="10">
        <v>0</v>
      </c>
      <c r="I248" s="10">
        <v>0</v>
      </c>
      <c r="J248" s="10">
        <f t="shared" si="51"/>
        <v>0</v>
      </c>
      <c r="K248" s="10">
        <f t="shared" si="52"/>
        <v>0</v>
      </c>
    </row>
    <row r="249" spans="1:11" x14ac:dyDescent="0.25">
      <c r="A249" t="str">
        <f t="shared" si="49"/>
        <v>b</v>
      </c>
      <c r="B249" s="8"/>
      <c r="C249" s="9" t="s">
        <v>15</v>
      </c>
      <c r="D249" s="10"/>
      <c r="E249" s="10">
        <f t="shared" si="54"/>
        <v>0</v>
      </c>
      <c r="F249" s="10">
        <v>0</v>
      </c>
      <c r="G249" s="10">
        <v>0</v>
      </c>
      <c r="H249" s="10">
        <v>0</v>
      </c>
      <c r="I249" s="10">
        <v>0</v>
      </c>
      <c r="J249" s="10">
        <f t="shared" si="51"/>
        <v>0</v>
      </c>
      <c r="K249" s="10">
        <f t="shared" si="52"/>
        <v>0</v>
      </c>
    </row>
    <row r="250" spans="1:11" x14ac:dyDescent="0.25">
      <c r="A250" t="str">
        <f t="shared" si="49"/>
        <v>b</v>
      </c>
      <c r="B250" s="8"/>
      <c r="C250" s="9" t="s">
        <v>16</v>
      </c>
      <c r="D250" s="10"/>
      <c r="E250" s="10">
        <f t="shared" si="54"/>
        <v>0</v>
      </c>
      <c r="F250" s="10">
        <v>0</v>
      </c>
      <c r="G250" s="10">
        <v>0</v>
      </c>
      <c r="H250" s="10">
        <v>0</v>
      </c>
      <c r="I250" s="10">
        <v>0</v>
      </c>
      <c r="J250" s="10">
        <f t="shared" si="51"/>
        <v>0</v>
      </c>
      <c r="K250" s="10">
        <f t="shared" si="52"/>
        <v>0</v>
      </c>
    </row>
    <row r="251" spans="1:11" x14ac:dyDescent="0.25">
      <c r="A251" t="str">
        <f t="shared" si="49"/>
        <v>a</v>
      </c>
      <c r="B251" s="8"/>
      <c r="C251" s="9" t="s">
        <v>17</v>
      </c>
      <c r="D251" s="10" t="s">
        <v>300</v>
      </c>
      <c r="E251" s="10">
        <f t="shared" si="54"/>
        <v>4300</v>
      </c>
      <c r="F251" s="10">
        <v>3000</v>
      </c>
      <c r="G251" s="10">
        <v>500</v>
      </c>
      <c r="H251" s="10">
        <v>500</v>
      </c>
      <c r="I251" s="10">
        <v>300</v>
      </c>
      <c r="J251" s="10">
        <f t="shared" si="51"/>
        <v>3500</v>
      </c>
      <c r="K251" s="10">
        <f t="shared" si="52"/>
        <v>4000</v>
      </c>
    </row>
    <row r="252" spans="1:11" x14ac:dyDescent="0.25">
      <c r="A252" t="str">
        <f t="shared" si="49"/>
        <v>a</v>
      </c>
      <c r="B252" s="5"/>
      <c r="C252" s="6" t="s">
        <v>18</v>
      </c>
      <c r="D252" s="7" t="s">
        <v>300</v>
      </c>
      <c r="E252" s="7">
        <f t="shared" si="54"/>
        <v>2000</v>
      </c>
      <c r="F252" s="7">
        <v>0</v>
      </c>
      <c r="G252" s="7">
        <v>2000</v>
      </c>
      <c r="H252" s="7">
        <v>0</v>
      </c>
      <c r="I252" s="7">
        <v>0</v>
      </c>
      <c r="J252" s="7">
        <f t="shared" si="51"/>
        <v>2000</v>
      </c>
      <c r="K252" s="7">
        <f t="shared" si="52"/>
        <v>2000</v>
      </c>
    </row>
    <row r="253" spans="1:11" x14ac:dyDescent="0.25">
      <c r="A253" t="str">
        <f t="shared" si="49"/>
        <v>b</v>
      </c>
      <c r="B253" s="5"/>
      <c r="C253" s="6" t="s">
        <v>19</v>
      </c>
      <c r="D253" s="7"/>
      <c r="E253" s="7">
        <f t="shared" si="54"/>
        <v>0</v>
      </c>
      <c r="F253" s="7">
        <v>0</v>
      </c>
      <c r="G253" s="7">
        <v>0</v>
      </c>
      <c r="H253" s="7">
        <v>0</v>
      </c>
      <c r="I253" s="7">
        <v>0</v>
      </c>
      <c r="J253" s="7">
        <f t="shared" si="51"/>
        <v>0</v>
      </c>
      <c r="K253" s="7">
        <f t="shared" si="52"/>
        <v>0</v>
      </c>
    </row>
    <row r="254" spans="1:11" ht="15.75" thickBot="1" x14ac:dyDescent="0.3">
      <c r="A254" t="str">
        <f t="shared" si="49"/>
        <v>b</v>
      </c>
      <c r="B254" s="11"/>
      <c r="C254" s="12" t="s">
        <v>20</v>
      </c>
      <c r="D254" s="13"/>
      <c r="E254" s="13">
        <f t="shared" si="54"/>
        <v>0</v>
      </c>
      <c r="F254" s="13">
        <v>0</v>
      </c>
      <c r="G254" s="13">
        <v>0</v>
      </c>
      <c r="H254" s="13">
        <v>0</v>
      </c>
      <c r="I254" s="13">
        <v>0</v>
      </c>
      <c r="J254" s="13">
        <f t="shared" si="51"/>
        <v>0</v>
      </c>
      <c r="K254" s="13">
        <f t="shared" si="52"/>
        <v>0</v>
      </c>
    </row>
    <row r="255" spans="1:11" ht="31.5" thickTop="1" thickBot="1" x14ac:dyDescent="0.3">
      <c r="A255" t="str">
        <f t="shared" si="49"/>
        <v>a</v>
      </c>
      <c r="B255" s="121" t="s">
        <v>60</v>
      </c>
      <c r="C255" s="122" t="s">
        <v>360</v>
      </c>
      <c r="D255" s="4"/>
      <c r="E255" s="4">
        <f t="shared" si="54"/>
        <v>-1870</v>
      </c>
      <c r="F255" s="4">
        <f>SUM(F256,F264,F265,F266)</f>
        <v>-1870</v>
      </c>
      <c r="G255" s="4">
        <f t="shared" ref="G255:I255" si="62">SUM(G256,G264,G265,G266)</f>
        <v>0</v>
      </c>
      <c r="H255" s="4">
        <f t="shared" si="62"/>
        <v>0</v>
      </c>
      <c r="I255" s="4">
        <f t="shared" si="62"/>
        <v>0</v>
      </c>
      <c r="J255" s="4">
        <f t="shared" si="51"/>
        <v>-1870</v>
      </c>
      <c r="K255" s="4">
        <f t="shared" si="52"/>
        <v>-1870</v>
      </c>
    </row>
    <row r="256" spans="1:11" ht="15.75" thickTop="1" x14ac:dyDescent="0.25">
      <c r="A256" t="str">
        <f t="shared" si="49"/>
        <v>a</v>
      </c>
      <c r="B256" s="5"/>
      <c r="C256" s="6" t="s">
        <v>10</v>
      </c>
      <c r="D256" s="7"/>
      <c r="E256" s="7">
        <f t="shared" si="54"/>
        <v>-3557</v>
      </c>
      <c r="F256" s="7">
        <f>SUM(F257:F263)</f>
        <v>-3557</v>
      </c>
      <c r="G256" s="7">
        <f t="shared" ref="G256:I256" si="63">SUM(G257:G263)</f>
        <v>0</v>
      </c>
      <c r="H256" s="7">
        <f t="shared" si="63"/>
        <v>0</v>
      </c>
      <c r="I256" s="7">
        <f t="shared" si="63"/>
        <v>0</v>
      </c>
      <c r="J256" s="7">
        <f t="shared" si="51"/>
        <v>-3557</v>
      </c>
      <c r="K256" s="7">
        <f t="shared" si="52"/>
        <v>-3557</v>
      </c>
    </row>
    <row r="257" spans="1:11" x14ac:dyDescent="0.25">
      <c r="A257" t="str">
        <f t="shared" si="49"/>
        <v>b</v>
      </c>
      <c r="B257" s="8"/>
      <c r="C257" s="9" t="s">
        <v>11</v>
      </c>
      <c r="D257" s="10"/>
      <c r="E257" s="10">
        <f t="shared" si="54"/>
        <v>0</v>
      </c>
      <c r="F257" s="10">
        <v>0</v>
      </c>
      <c r="G257" s="10">
        <v>0</v>
      </c>
      <c r="H257" s="10">
        <v>0</v>
      </c>
      <c r="I257" s="10">
        <v>0</v>
      </c>
      <c r="J257" s="10">
        <f t="shared" si="51"/>
        <v>0</v>
      </c>
      <c r="K257" s="10">
        <f t="shared" si="52"/>
        <v>0</v>
      </c>
    </row>
    <row r="258" spans="1:11" x14ac:dyDescent="0.25">
      <c r="A258" t="str">
        <f t="shared" si="49"/>
        <v>a</v>
      </c>
      <c r="B258" s="8"/>
      <c r="C258" s="9" t="s">
        <v>12</v>
      </c>
      <c r="D258" s="10" t="s">
        <v>263</v>
      </c>
      <c r="E258" s="10">
        <f t="shared" si="54"/>
        <v>-3557</v>
      </c>
      <c r="F258" s="10">
        <v>-3557</v>
      </c>
      <c r="G258" s="10">
        <v>0</v>
      </c>
      <c r="H258" s="10">
        <v>0</v>
      </c>
      <c r="I258" s="10">
        <v>0</v>
      </c>
      <c r="J258" s="10">
        <f t="shared" si="51"/>
        <v>-3557</v>
      </c>
      <c r="K258" s="10">
        <f t="shared" si="52"/>
        <v>-3557</v>
      </c>
    </row>
    <row r="259" spans="1:11" x14ac:dyDescent="0.25">
      <c r="A259" t="str">
        <f t="shared" si="49"/>
        <v>b</v>
      </c>
      <c r="B259" s="8"/>
      <c r="C259" s="9" t="s">
        <v>13</v>
      </c>
      <c r="D259" s="10"/>
      <c r="E259" s="10">
        <f t="shared" si="54"/>
        <v>0</v>
      </c>
      <c r="F259" s="10">
        <v>0</v>
      </c>
      <c r="G259" s="10">
        <v>0</v>
      </c>
      <c r="H259" s="10">
        <v>0</v>
      </c>
      <c r="I259" s="10">
        <v>0</v>
      </c>
      <c r="J259" s="10">
        <f t="shared" si="51"/>
        <v>0</v>
      </c>
      <c r="K259" s="10">
        <f t="shared" si="52"/>
        <v>0</v>
      </c>
    </row>
    <row r="260" spans="1:11" x14ac:dyDescent="0.25">
      <c r="A260" t="str">
        <f t="shared" ref="A260:A323" si="64">IF(OR(E260&lt;&gt;0,F260&lt;&gt;0,G260&lt;&gt;0,H260&lt;&gt;0,I260&lt;&gt;0,),"a","b")</f>
        <v>b</v>
      </c>
      <c r="B260" s="8"/>
      <c r="C260" s="9" t="s">
        <v>14</v>
      </c>
      <c r="D260" s="10"/>
      <c r="E260" s="10">
        <f t="shared" si="54"/>
        <v>0</v>
      </c>
      <c r="F260" s="10">
        <v>0</v>
      </c>
      <c r="G260" s="10">
        <v>0</v>
      </c>
      <c r="H260" s="10">
        <v>0</v>
      </c>
      <c r="I260" s="10">
        <v>0</v>
      </c>
      <c r="J260" s="10">
        <f t="shared" ref="J260:J323" si="65">SUM(F260,G260)</f>
        <v>0</v>
      </c>
      <c r="K260" s="10">
        <f t="shared" ref="K260:K323" si="66">SUM(F260,G260,H260)</f>
        <v>0</v>
      </c>
    </row>
    <row r="261" spans="1:11" x14ac:dyDescent="0.25">
      <c r="A261" t="str">
        <f t="shared" si="64"/>
        <v>b</v>
      </c>
      <c r="B261" s="8"/>
      <c r="C261" s="9" t="s">
        <v>15</v>
      </c>
      <c r="D261" s="10"/>
      <c r="E261" s="10">
        <f t="shared" si="54"/>
        <v>0</v>
      </c>
      <c r="F261" s="10">
        <v>0</v>
      </c>
      <c r="G261" s="10">
        <v>0</v>
      </c>
      <c r="H261" s="10">
        <v>0</v>
      </c>
      <c r="I261" s="10">
        <v>0</v>
      </c>
      <c r="J261" s="10">
        <f t="shared" si="65"/>
        <v>0</v>
      </c>
      <c r="K261" s="10">
        <f t="shared" si="66"/>
        <v>0</v>
      </c>
    </row>
    <row r="262" spans="1:11" x14ac:dyDescent="0.25">
      <c r="A262" t="str">
        <f t="shared" si="64"/>
        <v>b</v>
      </c>
      <c r="B262" s="8"/>
      <c r="C262" s="9" t="s">
        <v>16</v>
      </c>
      <c r="D262" s="10"/>
      <c r="E262" s="10">
        <f t="shared" si="54"/>
        <v>0</v>
      </c>
      <c r="F262" s="10">
        <v>0</v>
      </c>
      <c r="G262" s="10">
        <v>0</v>
      </c>
      <c r="H262" s="10">
        <v>0</v>
      </c>
      <c r="I262" s="10">
        <v>0</v>
      </c>
      <c r="J262" s="10">
        <f t="shared" si="65"/>
        <v>0</v>
      </c>
      <c r="K262" s="10">
        <f t="shared" si="66"/>
        <v>0</v>
      </c>
    </row>
    <row r="263" spans="1:11" x14ac:dyDescent="0.25">
      <c r="A263" t="str">
        <f t="shared" si="64"/>
        <v>b</v>
      </c>
      <c r="B263" s="8"/>
      <c r="C263" s="9" t="s">
        <v>17</v>
      </c>
      <c r="D263" s="10"/>
      <c r="E263" s="10">
        <f t="shared" si="54"/>
        <v>0</v>
      </c>
      <c r="F263" s="10">
        <v>0</v>
      </c>
      <c r="G263" s="10">
        <v>0</v>
      </c>
      <c r="H263" s="10">
        <v>0</v>
      </c>
      <c r="I263" s="10">
        <v>0</v>
      </c>
      <c r="J263" s="10">
        <f t="shared" si="65"/>
        <v>0</v>
      </c>
      <c r="K263" s="10">
        <f t="shared" si="66"/>
        <v>0</v>
      </c>
    </row>
    <row r="264" spans="1:11" x14ac:dyDescent="0.25">
      <c r="A264" t="str">
        <f t="shared" si="64"/>
        <v>b</v>
      </c>
      <c r="B264" s="5"/>
      <c r="C264" s="6" t="s">
        <v>18</v>
      </c>
      <c r="D264" s="7"/>
      <c r="E264" s="7">
        <f t="shared" si="54"/>
        <v>0</v>
      </c>
      <c r="F264" s="7">
        <v>0</v>
      </c>
      <c r="G264" s="7">
        <v>0</v>
      </c>
      <c r="H264" s="7">
        <v>0</v>
      </c>
      <c r="I264" s="7">
        <v>0</v>
      </c>
      <c r="J264" s="7">
        <f t="shared" si="65"/>
        <v>0</v>
      </c>
      <c r="K264" s="7">
        <f t="shared" si="66"/>
        <v>0</v>
      </c>
    </row>
    <row r="265" spans="1:11" x14ac:dyDescent="0.25">
      <c r="A265" t="str">
        <f t="shared" si="64"/>
        <v>b</v>
      </c>
      <c r="B265" s="5"/>
      <c r="C265" s="6" t="s">
        <v>19</v>
      </c>
      <c r="D265" s="7"/>
      <c r="E265" s="7">
        <f t="shared" si="54"/>
        <v>0</v>
      </c>
      <c r="F265" s="7">
        <v>0</v>
      </c>
      <c r="G265" s="7">
        <v>0</v>
      </c>
      <c r="H265" s="7">
        <v>0</v>
      </c>
      <c r="I265" s="7">
        <v>0</v>
      </c>
      <c r="J265" s="7">
        <f t="shared" si="65"/>
        <v>0</v>
      </c>
      <c r="K265" s="7">
        <f t="shared" si="66"/>
        <v>0</v>
      </c>
    </row>
    <row r="266" spans="1:11" ht="15.75" thickBot="1" x14ac:dyDescent="0.3">
      <c r="A266" t="str">
        <f t="shared" si="64"/>
        <v>a</v>
      </c>
      <c r="B266" s="11"/>
      <c r="C266" s="12" t="s">
        <v>20</v>
      </c>
      <c r="D266" s="10" t="s">
        <v>263</v>
      </c>
      <c r="E266" s="13">
        <f t="shared" si="54"/>
        <v>1687</v>
      </c>
      <c r="F266" s="13">
        <v>1687</v>
      </c>
      <c r="G266" s="13">
        <v>0</v>
      </c>
      <c r="H266" s="13">
        <v>0</v>
      </c>
      <c r="I266" s="13">
        <v>0</v>
      </c>
      <c r="J266" s="13">
        <f t="shared" si="65"/>
        <v>1687</v>
      </c>
      <c r="K266" s="13">
        <f t="shared" si="66"/>
        <v>1687</v>
      </c>
    </row>
    <row r="267" spans="1:11" ht="32.25" customHeight="1" thickTop="1" thickBot="1" x14ac:dyDescent="0.3">
      <c r="A267" t="str">
        <f t="shared" si="64"/>
        <v>b</v>
      </c>
      <c r="B267" s="16" t="s">
        <v>61</v>
      </c>
      <c r="C267" s="4" t="s">
        <v>62</v>
      </c>
      <c r="D267" s="4"/>
      <c r="E267" s="4">
        <f t="shared" si="54"/>
        <v>0</v>
      </c>
      <c r="F267" s="4">
        <f>F279+F291+F303+F483</f>
        <v>0</v>
      </c>
      <c r="G267" s="4">
        <f t="shared" ref="G267:K267" si="67">G279+G291+G303+G483</f>
        <v>0</v>
      </c>
      <c r="H267" s="4">
        <f t="shared" si="67"/>
        <v>0</v>
      </c>
      <c r="I267" s="4">
        <f t="shared" si="67"/>
        <v>0</v>
      </c>
      <c r="J267" s="4">
        <f t="shared" si="67"/>
        <v>0</v>
      </c>
      <c r="K267" s="4">
        <f t="shared" si="67"/>
        <v>0</v>
      </c>
    </row>
    <row r="268" spans="1:11" ht="15.75" thickTop="1" x14ac:dyDescent="0.25">
      <c r="A268" t="str">
        <f t="shared" si="64"/>
        <v>b</v>
      </c>
      <c r="B268" s="5"/>
      <c r="C268" s="6" t="s">
        <v>10</v>
      </c>
      <c r="D268" s="7"/>
      <c r="E268" s="7">
        <f t="shared" si="54"/>
        <v>0</v>
      </c>
      <c r="F268" s="7">
        <f t="shared" ref="F268:K278" si="68">F280+F292+F304+F484</f>
        <v>0</v>
      </c>
      <c r="G268" s="7">
        <f t="shared" si="68"/>
        <v>0</v>
      </c>
      <c r="H268" s="7">
        <f t="shared" si="68"/>
        <v>0</v>
      </c>
      <c r="I268" s="7">
        <f t="shared" si="68"/>
        <v>0</v>
      </c>
      <c r="J268" s="7">
        <f t="shared" si="68"/>
        <v>0</v>
      </c>
      <c r="K268" s="7">
        <f t="shared" si="68"/>
        <v>0</v>
      </c>
    </row>
    <row r="269" spans="1:11" x14ac:dyDescent="0.25">
      <c r="A269" t="str">
        <f t="shared" si="64"/>
        <v>b</v>
      </c>
      <c r="B269" s="8"/>
      <c r="C269" s="9" t="s">
        <v>11</v>
      </c>
      <c r="D269" s="10"/>
      <c r="E269" s="10">
        <f t="shared" si="54"/>
        <v>0</v>
      </c>
      <c r="F269" s="10">
        <f t="shared" si="68"/>
        <v>0</v>
      </c>
      <c r="G269" s="10">
        <f t="shared" si="68"/>
        <v>0</v>
      </c>
      <c r="H269" s="10">
        <f t="shared" si="68"/>
        <v>0</v>
      </c>
      <c r="I269" s="10">
        <f t="shared" si="68"/>
        <v>0</v>
      </c>
      <c r="J269" s="10">
        <f t="shared" si="68"/>
        <v>0</v>
      </c>
      <c r="K269" s="10">
        <f t="shared" si="68"/>
        <v>0</v>
      </c>
    </row>
    <row r="270" spans="1:11" x14ac:dyDescent="0.25">
      <c r="A270" t="str">
        <f t="shared" si="64"/>
        <v>b</v>
      </c>
      <c r="B270" s="8"/>
      <c r="C270" s="9" t="s">
        <v>12</v>
      </c>
      <c r="D270" s="10"/>
      <c r="E270" s="10">
        <f t="shared" si="54"/>
        <v>0</v>
      </c>
      <c r="F270" s="10">
        <f t="shared" si="68"/>
        <v>0</v>
      </c>
      <c r="G270" s="10">
        <f t="shared" si="68"/>
        <v>0</v>
      </c>
      <c r="H270" s="10">
        <f t="shared" si="68"/>
        <v>0</v>
      </c>
      <c r="I270" s="10">
        <f t="shared" si="68"/>
        <v>0</v>
      </c>
      <c r="J270" s="10">
        <f t="shared" si="68"/>
        <v>0</v>
      </c>
      <c r="K270" s="10">
        <f t="shared" si="68"/>
        <v>0</v>
      </c>
    </row>
    <row r="271" spans="1:11" x14ac:dyDescent="0.25">
      <c r="A271" t="str">
        <f t="shared" si="64"/>
        <v>b</v>
      </c>
      <c r="B271" s="8"/>
      <c r="C271" s="9" t="s">
        <v>13</v>
      </c>
      <c r="D271" s="10"/>
      <c r="E271" s="10">
        <f t="shared" si="54"/>
        <v>0</v>
      </c>
      <c r="F271" s="10">
        <f t="shared" si="68"/>
        <v>0</v>
      </c>
      <c r="G271" s="10">
        <f t="shared" si="68"/>
        <v>0</v>
      </c>
      <c r="H271" s="10">
        <f t="shared" si="68"/>
        <v>0</v>
      </c>
      <c r="I271" s="10">
        <f t="shared" si="68"/>
        <v>0</v>
      </c>
      <c r="J271" s="10">
        <f t="shared" si="68"/>
        <v>0</v>
      </c>
      <c r="K271" s="10">
        <f t="shared" si="68"/>
        <v>0</v>
      </c>
    </row>
    <row r="272" spans="1:11" x14ac:dyDescent="0.25">
      <c r="A272" t="str">
        <f t="shared" si="64"/>
        <v>b</v>
      </c>
      <c r="B272" s="8"/>
      <c r="C272" s="9" t="s">
        <v>14</v>
      </c>
      <c r="D272" s="10"/>
      <c r="E272" s="10">
        <f t="shared" ref="E272:E335" si="69">SUM(F272,G272,H272,I272)</f>
        <v>0</v>
      </c>
      <c r="F272" s="10">
        <f t="shared" si="68"/>
        <v>0</v>
      </c>
      <c r="G272" s="10">
        <f t="shared" si="68"/>
        <v>0</v>
      </c>
      <c r="H272" s="10">
        <f t="shared" si="68"/>
        <v>0</v>
      </c>
      <c r="I272" s="10">
        <f t="shared" si="68"/>
        <v>0</v>
      </c>
      <c r="J272" s="10">
        <f t="shared" si="68"/>
        <v>0</v>
      </c>
      <c r="K272" s="10">
        <f t="shared" si="68"/>
        <v>0</v>
      </c>
    </row>
    <row r="273" spans="1:11" x14ac:dyDescent="0.25">
      <c r="A273" t="str">
        <f t="shared" si="64"/>
        <v>b</v>
      </c>
      <c r="B273" s="8"/>
      <c r="C273" s="9" t="s">
        <v>15</v>
      </c>
      <c r="D273" s="10"/>
      <c r="E273" s="10">
        <f t="shared" si="69"/>
        <v>0</v>
      </c>
      <c r="F273" s="10">
        <f t="shared" si="68"/>
        <v>0</v>
      </c>
      <c r="G273" s="10">
        <f t="shared" si="68"/>
        <v>0</v>
      </c>
      <c r="H273" s="10">
        <f t="shared" si="68"/>
        <v>0</v>
      </c>
      <c r="I273" s="10">
        <f t="shared" si="68"/>
        <v>0</v>
      </c>
      <c r="J273" s="10">
        <f t="shared" si="68"/>
        <v>0</v>
      </c>
      <c r="K273" s="10">
        <f t="shared" si="68"/>
        <v>0</v>
      </c>
    </row>
    <row r="274" spans="1:11" x14ac:dyDescent="0.25">
      <c r="A274" t="str">
        <f t="shared" si="64"/>
        <v>b</v>
      </c>
      <c r="B274" s="8"/>
      <c r="C274" s="9" t="s">
        <v>16</v>
      </c>
      <c r="D274" s="10"/>
      <c r="E274" s="10">
        <f t="shared" si="69"/>
        <v>0</v>
      </c>
      <c r="F274" s="10">
        <f t="shared" si="68"/>
        <v>0</v>
      </c>
      <c r="G274" s="10">
        <f t="shared" si="68"/>
        <v>0</v>
      </c>
      <c r="H274" s="10">
        <f t="shared" si="68"/>
        <v>0</v>
      </c>
      <c r="I274" s="10">
        <f t="shared" si="68"/>
        <v>0</v>
      </c>
      <c r="J274" s="10">
        <f t="shared" si="68"/>
        <v>0</v>
      </c>
      <c r="K274" s="10">
        <f t="shared" si="68"/>
        <v>0</v>
      </c>
    </row>
    <row r="275" spans="1:11" x14ac:dyDescent="0.25">
      <c r="A275" t="str">
        <f t="shared" si="64"/>
        <v>b</v>
      </c>
      <c r="B275" s="8"/>
      <c r="C275" s="9" t="s">
        <v>17</v>
      </c>
      <c r="D275" s="10"/>
      <c r="E275" s="10">
        <f t="shared" si="69"/>
        <v>0</v>
      </c>
      <c r="F275" s="10">
        <f t="shared" si="68"/>
        <v>0</v>
      </c>
      <c r="G275" s="10">
        <f t="shared" si="68"/>
        <v>0</v>
      </c>
      <c r="H275" s="10">
        <f t="shared" si="68"/>
        <v>0</v>
      </c>
      <c r="I275" s="10">
        <f t="shared" si="68"/>
        <v>0</v>
      </c>
      <c r="J275" s="10">
        <f t="shared" si="68"/>
        <v>0</v>
      </c>
      <c r="K275" s="10">
        <f t="shared" si="68"/>
        <v>0</v>
      </c>
    </row>
    <row r="276" spans="1:11" x14ac:dyDescent="0.25">
      <c r="A276" t="str">
        <f t="shared" si="64"/>
        <v>b</v>
      </c>
      <c r="B276" s="5"/>
      <c r="C276" s="6" t="s">
        <v>18</v>
      </c>
      <c r="D276" s="7"/>
      <c r="E276" s="7">
        <f t="shared" si="69"/>
        <v>0</v>
      </c>
      <c r="F276" s="7">
        <f t="shared" si="68"/>
        <v>0</v>
      </c>
      <c r="G276" s="7">
        <f t="shared" si="68"/>
        <v>0</v>
      </c>
      <c r="H276" s="7">
        <f t="shared" si="68"/>
        <v>0</v>
      </c>
      <c r="I276" s="7">
        <f t="shared" si="68"/>
        <v>0</v>
      </c>
      <c r="J276" s="7">
        <f t="shared" si="68"/>
        <v>0</v>
      </c>
      <c r="K276" s="7">
        <f t="shared" si="68"/>
        <v>0</v>
      </c>
    </row>
    <row r="277" spans="1:11" x14ac:dyDescent="0.25">
      <c r="A277" t="str">
        <f t="shared" si="64"/>
        <v>b</v>
      </c>
      <c r="B277" s="5"/>
      <c r="C277" s="6" t="s">
        <v>19</v>
      </c>
      <c r="D277" s="7"/>
      <c r="E277" s="7">
        <f t="shared" si="69"/>
        <v>0</v>
      </c>
      <c r="F277" s="7">
        <f t="shared" si="68"/>
        <v>0</v>
      </c>
      <c r="G277" s="7">
        <f t="shared" si="68"/>
        <v>0</v>
      </c>
      <c r="H277" s="7">
        <f t="shared" si="68"/>
        <v>0</v>
      </c>
      <c r="I277" s="7">
        <f t="shared" si="68"/>
        <v>0</v>
      </c>
      <c r="J277" s="7">
        <f t="shared" si="68"/>
        <v>0</v>
      </c>
      <c r="K277" s="7">
        <f t="shared" si="68"/>
        <v>0</v>
      </c>
    </row>
    <row r="278" spans="1:11" ht="15.75" thickBot="1" x14ac:dyDescent="0.3">
      <c r="A278" t="str">
        <f t="shared" si="64"/>
        <v>b</v>
      </c>
      <c r="B278" s="11"/>
      <c r="C278" s="12" t="s">
        <v>20</v>
      </c>
      <c r="D278" s="13"/>
      <c r="E278" s="13">
        <f t="shared" si="69"/>
        <v>0</v>
      </c>
      <c r="F278" s="13">
        <f t="shared" si="68"/>
        <v>0</v>
      </c>
      <c r="G278" s="13">
        <f t="shared" si="68"/>
        <v>0</v>
      </c>
      <c r="H278" s="13">
        <f t="shared" si="68"/>
        <v>0</v>
      </c>
      <c r="I278" s="13">
        <f t="shared" si="68"/>
        <v>0</v>
      </c>
      <c r="J278" s="13">
        <f t="shared" si="68"/>
        <v>0</v>
      </c>
      <c r="K278" s="13">
        <f t="shared" si="68"/>
        <v>0</v>
      </c>
    </row>
    <row r="279" spans="1:11" ht="32.25" customHeight="1" thickTop="1" thickBot="1" x14ac:dyDescent="0.3">
      <c r="A279" t="str">
        <f t="shared" si="64"/>
        <v>b</v>
      </c>
      <c r="B279" s="3" t="s">
        <v>63</v>
      </c>
      <c r="C279" s="4" t="s">
        <v>64</v>
      </c>
      <c r="D279" s="4"/>
      <c r="E279" s="4">
        <f t="shared" si="69"/>
        <v>0</v>
      </c>
      <c r="F279" s="4">
        <f>SUM(F280,F288,F289,F290)</f>
        <v>0</v>
      </c>
      <c r="G279" s="4">
        <f t="shared" ref="G279:I279" si="70">SUM(G280,G288,G289,G290)</f>
        <v>0</v>
      </c>
      <c r="H279" s="4">
        <f t="shared" si="70"/>
        <v>0</v>
      </c>
      <c r="I279" s="4">
        <f t="shared" si="70"/>
        <v>0</v>
      </c>
      <c r="J279" s="4">
        <f t="shared" si="65"/>
        <v>0</v>
      </c>
      <c r="K279" s="4">
        <f t="shared" si="66"/>
        <v>0</v>
      </c>
    </row>
    <row r="280" spans="1:11" ht="15.75" thickTop="1" x14ac:dyDescent="0.25">
      <c r="A280" t="str">
        <f t="shared" si="64"/>
        <v>b</v>
      </c>
      <c r="B280" s="5"/>
      <c r="C280" s="6" t="s">
        <v>10</v>
      </c>
      <c r="D280" s="7"/>
      <c r="E280" s="7">
        <f t="shared" si="69"/>
        <v>0</v>
      </c>
      <c r="F280" s="7">
        <f>SUM(F281:F287)</f>
        <v>0</v>
      </c>
      <c r="G280" s="7">
        <f t="shared" ref="G280:I280" si="71">SUM(G281:G287)</f>
        <v>0</v>
      </c>
      <c r="H280" s="7">
        <f t="shared" si="71"/>
        <v>0</v>
      </c>
      <c r="I280" s="7">
        <f t="shared" si="71"/>
        <v>0</v>
      </c>
      <c r="J280" s="7">
        <f t="shared" si="65"/>
        <v>0</v>
      </c>
      <c r="K280" s="7">
        <f t="shared" si="66"/>
        <v>0</v>
      </c>
    </row>
    <row r="281" spans="1:11" x14ac:dyDescent="0.25">
      <c r="A281" t="str">
        <f t="shared" si="64"/>
        <v>b</v>
      </c>
      <c r="B281" s="8"/>
      <c r="C281" s="9" t="s">
        <v>11</v>
      </c>
      <c r="D281" s="10"/>
      <c r="E281" s="10">
        <f t="shared" si="69"/>
        <v>0</v>
      </c>
      <c r="F281" s="10">
        <v>0</v>
      </c>
      <c r="G281" s="10">
        <v>0</v>
      </c>
      <c r="H281" s="10">
        <v>0</v>
      </c>
      <c r="I281" s="10">
        <v>0</v>
      </c>
      <c r="J281" s="10">
        <f t="shared" si="65"/>
        <v>0</v>
      </c>
      <c r="K281" s="10">
        <f t="shared" si="66"/>
        <v>0</v>
      </c>
    </row>
    <row r="282" spans="1:11" x14ac:dyDescent="0.25">
      <c r="A282" t="str">
        <f t="shared" si="64"/>
        <v>b</v>
      </c>
      <c r="B282" s="8"/>
      <c r="C282" s="9" t="s">
        <v>12</v>
      </c>
      <c r="D282" s="10"/>
      <c r="E282" s="10">
        <f t="shared" si="69"/>
        <v>0</v>
      </c>
      <c r="F282" s="10">
        <v>0</v>
      </c>
      <c r="G282" s="10">
        <v>0</v>
      </c>
      <c r="H282" s="10">
        <v>0</v>
      </c>
      <c r="I282" s="10">
        <v>0</v>
      </c>
      <c r="J282" s="10">
        <f t="shared" si="65"/>
        <v>0</v>
      </c>
      <c r="K282" s="10">
        <f t="shared" si="66"/>
        <v>0</v>
      </c>
    </row>
    <row r="283" spans="1:11" x14ac:dyDescent="0.25">
      <c r="A283" t="str">
        <f t="shared" si="64"/>
        <v>b</v>
      </c>
      <c r="B283" s="8"/>
      <c r="C283" s="9" t="s">
        <v>13</v>
      </c>
      <c r="D283" s="10"/>
      <c r="E283" s="10">
        <f t="shared" si="69"/>
        <v>0</v>
      </c>
      <c r="F283" s="10">
        <v>0</v>
      </c>
      <c r="G283" s="10">
        <v>0</v>
      </c>
      <c r="H283" s="10">
        <v>0</v>
      </c>
      <c r="I283" s="10">
        <v>0</v>
      </c>
      <c r="J283" s="10">
        <f t="shared" si="65"/>
        <v>0</v>
      </c>
      <c r="K283" s="10">
        <f t="shared" si="66"/>
        <v>0</v>
      </c>
    </row>
    <row r="284" spans="1:11" x14ac:dyDescent="0.25">
      <c r="A284" t="str">
        <f t="shared" si="64"/>
        <v>b</v>
      </c>
      <c r="B284" s="8"/>
      <c r="C284" s="9" t="s">
        <v>14</v>
      </c>
      <c r="D284" s="10"/>
      <c r="E284" s="10">
        <f t="shared" si="69"/>
        <v>0</v>
      </c>
      <c r="F284" s="10">
        <v>0</v>
      </c>
      <c r="G284" s="10">
        <v>0</v>
      </c>
      <c r="H284" s="10">
        <v>0</v>
      </c>
      <c r="I284" s="10">
        <v>0</v>
      </c>
      <c r="J284" s="10">
        <f t="shared" si="65"/>
        <v>0</v>
      </c>
      <c r="K284" s="10">
        <f t="shared" si="66"/>
        <v>0</v>
      </c>
    </row>
    <row r="285" spans="1:11" x14ac:dyDescent="0.25">
      <c r="A285" t="str">
        <f t="shared" si="64"/>
        <v>b</v>
      </c>
      <c r="B285" s="8"/>
      <c r="C285" s="9" t="s">
        <v>15</v>
      </c>
      <c r="D285" s="10"/>
      <c r="E285" s="10">
        <f t="shared" si="69"/>
        <v>0</v>
      </c>
      <c r="F285" s="10">
        <v>0</v>
      </c>
      <c r="G285" s="10">
        <v>0</v>
      </c>
      <c r="H285" s="10">
        <v>0</v>
      </c>
      <c r="I285" s="10">
        <v>0</v>
      </c>
      <c r="J285" s="10">
        <f t="shared" si="65"/>
        <v>0</v>
      </c>
      <c r="K285" s="10">
        <f t="shared" si="66"/>
        <v>0</v>
      </c>
    </row>
    <row r="286" spans="1:11" x14ac:dyDescent="0.25">
      <c r="A286" t="str">
        <f t="shared" si="64"/>
        <v>b</v>
      </c>
      <c r="B286" s="8"/>
      <c r="C286" s="9" t="s">
        <v>16</v>
      </c>
      <c r="D286" s="10"/>
      <c r="E286" s="10">
        <f t="shared" si="69"/>
        <v>0</v>
      </c>
      <c r="F286" s="10">
        <v>0</v>
      </c>
      <c r="G286" s="10">
        <v>0</v>
      </c>
      <c r="H286" s="10">
        <v>0</v>
      </c>
      <c r="I286" s="10">
        <v>0</v>
      </c>
      <c r="J286" s="10">
        <f t="shared" si="65"/>
        <v>0</v>
      </c>
      <c r="K286" s="10">
        <f t="shared" si="66"/>
        <v>0</v>
      </c>
    </row>
    <row r="287" spans="1:11" x14ac:dyDescent="0.25">
      <c r="A287" t="str">
        <f t="shared" si="64"/>
        <v>b</v>
      </c>
      <c r="B287" s="8"/>
      <c r="C287" s="9" t="s">
        <v>17</v>
      </c>
      <c r="D287" s="10"/>
      <c r="E287" s="10">
        <f t="shared" si="69"/>
        <v>0</v>
      </c>
      <c r="F287" s="10">
        <v>0</v>
      </c>
      <c r="G287" s="10">
        <v>0</v>
      </c>
      <c r="H287" s="10">
        <v>0</v>
      </c>
      <c r="I287" s="10">
        <v>0</v>
      </c>
      <c r="J287" s="10">
        <f t="shared" si="65"/>
        <v>0</v>
      </c>
      <c r="K287" s="10">
        <f t="shared" si="66"/>
        <v>0</v>
      </c>
    </row>
    <row r="288" spans="1:11" x14ac:dyDescent="0.25">
      <c r="A288" t="str">
        <f t="shared" si="64"/>
        <v>b</v>
      </c>
      <c r="B288" s="5"/>
      <c r="C288" s="6" t="s">
        <v>18</v>
      </c>
      <c r="D288" s="7"/>
      <c r="E288" s="7">
        <f t="shared" si="69"/>
        <v>0</v>
      </c>
      <c r="F288" s="7">
        <v>0</v>
      </c>
      <c r="G288" s="7">
        <v>0</v>
      </c>
      <c r="H288" s="7">
        <v>0</v>
      </c>
      <c r="I288" s="7">
        <v>0</v>
      </c>
      <c r="J288" s="7">
        <f t="shared" si="65"/>
        <v>0</v>
      </c>
      <c r="K288" s="7">
        <f t="shared" si="66"/>
        <v>0</v>
      </c>
    </row>
    <row r="289" spans="1:11" x14ac:dyDescent="0.25">
      <c r="A289" t="str">
        <f t="shared" si="64"/>
        <v>b</v>
      </c>
      <c r="B289" s="5"/>
      <c r="C289" s="6" t="s">
        <v>19</v>
      </c>
      <c r="D289" s="7"/>
      <c r="E289" s="7">
        <f t="shared" si="69"/>
        <v>0</v>
      </c>
      <c r="F289" s="7">
        <v>0</v>
      </c>
      <c r="G289" s="7">
        <v>0</v>
      </c>
      <c r="H289" s="7">
        <v>0</v>
      </c>
      <c r="I289" s="7">
        <v>0</v>
      </c>
      <c r="J289" s="7">
        <f t="shared" si="65"/>
        <v>0</v>
      </c>
      <c r="K289" s="7">
        <f t="shared" si="66"/>
        <v>0</v>
      </c>
    </row>
    <row r="290" spans="1:11" ht="15.75" thickBot="1" x14ac:dyDescent="0.3">
      <c r="A290" t="str">
        <f t="shared" si="64"/>
        <v>b</v>
      </c>
      <c r="B290" s="11"/>
      <c r="C290" s="12" t="s">
        <v>20</v>
      </c>
      <c r="D290" s="13"/>
      <c r="E290" s="13">
        <f t="shared" si="69"/>
        <v>0</v>
      </c>
      <c r="F290" s="13">
        <v>0</v>
      </c>
      <c r="G290" s="13">
        <v>0</v>
      </c>
      <c r="H290" s="13">
        <v>0</v>
      </c>
      <c r="I290" s="13">
        <v>0</v>
      </c>
      <c r="J290" s="13">
        <f t="shared" si="65"/>
        <v>0</v>
      </c>
      <c r="K290" s="13">
        <f t="shared" si="66"/>
        <v>0</v>
      </c>
    </row>
    <row r="291" spans="1:11" ht="31.5" thickTop="1" thickBot="1" x14ac:dyDescent="0.3">
      <c r="A291" t="str">
        <f t="shared" si="64"/>
        <v>b</v>
      </c>
      <c r="B291" s="3" t="s">
        <v>65</v>
      </c>
      <c r="C291" s="14" t="s">
        <v>66</v>
      </c>
      <c r="D291" s="4"/>
      <c r="E291" s="4">
        <f t="shared" si="69"/>
        <v>0</v>
      </c>
      <c r="F291" s="4">
        <f>SUM(F292,F300,F301,F302)</f>
        <v>0</v>
      </c>
      <c r="G291" s="4">
        <f t="shared" ref="G291:I291" si="72">SUM(G292,G300,G301,G302)</f>
        <v>0</v>
      </c>
      <c r="H291" s="4">
        <f t="shared" si="72"/>
        <v>0</v>
      </c>
      <c r="I291" s="4">
        <f t="shared" si="72"/>
        <v>0</v>
      </c>
      <c r="J291" s="4">
        <f t="shared" si="65"/>
        <v>0</v>
      </c>
      <c r="K291" s="4">
        <f t="shared" si="66"/>
        <v>0</v>
      </c>
    </row>
    <row r="292" spans="1:11" ht="15.75" thickTop="1" x14ac:dyDescent="0.25">
      <c r="A292" t="str">
        <f t="shared" si="64"/>
        <v>b</v>
      </c>
      <c r="B292" s="5"/>
      <c r="C292" s="6" t="s">
        <v>10</v>
      </c>
      <c r="D292" s="7"/>
      <c r="E292" s="7">
        <f t="shared" si="69"/>
        <v>0</v>
      </c>
      <c r="F292" s="7">
        <f>SUM(F293:F299)</f>
        <v>0</v>
      </c>
      <c r="G292" s="7">
        <f t="shared" ref="G292:I292" si="73">SUM(G293:G299)</f>
        <v>0</v>
      </c>
      <c r="H292" s="7">
        <f t="shared" si="73"/>
        <v>0</v>
      </c>
      <c r="I292" s="7">
        <f t="shared" si="73"/>
        <v>0</v>
      </c>
      <c r="J292" s="7">
        <f t="shared" si="65"/>
        <v>0</v>
      </c>
      <c r="K292" s="7">
        <f t="shared" si="66"/>
        <v>0</v>
      </c>
    </row>
    <row r="293" spans="1:11" x14ac:dyDescent="0.25">
      <c r="A293" t="str">
        <f t="shared" si="64"/>
        <v>b</v>
      </c>
      <c r="B293" s="8"/>
      <c r="C293" s="9" t="s">
        <v>11</v>
      </c>
      <c r="D293" s="10"/>
      <c r="E293" s="10">
        <f t="shared" si="69"/>
        <v>0</v>
      </c>
      <c r="F293" s="10">
        <v>0</v>
      </c>
      <c r="G293" s="10">
        <v>0</v>
      </c>
      <c r="H293" s="10">
        <v>0</v>
      </c>
      <c r="I293" s="10">
        <v>0</v>
      </c>
      <c r="J293" s="10">
        <f t="shared" si="65"/>
        <v>0</v>
      </c>
      <c r="K293" s="10">
        <f t="shared" si="66"/>
        <v>0</v>
      </c>
    </row>
    <row r="294" spans="1:11" x14ac:dyDescent="0.25">
      <c r="A294" t="str">
        <f t="shared" si="64"/>
        <v>b</v>
      </c>
      <c r="B294" s="8"/>
      <c r="C294" s="9" t="s">
        <v>12</v>
      </c>
      <c r="D294" s="10"/>
      <c r="E294" s="10">
        <f t="shared" si="69"/>
        <v>0</v>
      </c>
      <c r="F294" s="10">
        <v>0</v>
      </c>
      <c r="G294" s="10">
        <v>0</v>
      </c>
      <c r="H294" s="10">
        <v>0</v>
      </c>
      <c r="I294" s="10">
        <v>0</v>
      </c>
      <c r="J294" s="10">
        <f t="shared" si="65"/>
        <v>0</v>
      </c>
      <c r="K294" s="10">
        <f t="shared" si="66"/>
        <v>0</v>
      </c>
    </row>
    <row r="295" spans="1:11" x14ac:dyDescent="0.25">
      <c r="A295" t="str">
        <f t="shared" si="64"/>
        <v>b</v>
      </c>
      <c r="B295" s="8"/>
      <c r="C295" s="9" t="s">
        <v>13</v>
      </c>
      <c r="D295" s="10"/>
      <c r="E295" s="10">
        <f t="shared" si="69"/>
        <v>0</v>
      </c>
      <c r="F295" s="10">
        <v>0</v>
      </c>
      <c r="G295" s="10">
        <v>0</v>
      </c>
      <c r="H295" s="10">
        <v>0</v>
      </c>
      <c r="I295" s="10">
        <v>0</v>
      </c>
      <c r="J295" s="10">
        <f t="shared" si="65"/>
        <v>0</v>
      </c>
      <c r="K295" s="10">
        <f t="shared" si="66"/>
        <v>0</v>
      </c>
    </row>
    <row r="296" spans="1:11" x14ac:dyDescent="0.25">
      <c r="A296" t="str">
        <f t="shared" si="64"/>
        <v>b</v>
      </c>
      <c r="B296" s="8"/>
      <c r="C296" s="9" t="s">
        <v>14</v>
      </c>
      <c r="D296" s="10"/>
      <c r="E296" s="10">
        <f t="shared" si="69"/>
        <v>0</v>
      </c>
      <c r="F296" s="10">
        <v>0</v>
      </c>
      <c r="G296" s="10">
        <v>0</v>
      </c>
      <c r="H296" s="10">
        <v>0</v>
      </c>
      <c r="I296" s="10">
        <v>0</v>
      </c>
      <c r="J296" s="10">
        <f t="shared" si="65"/>
        <v>0</v>
      </c>
      <c r="K296" s="10">
        <f t="shared" si="66"/>
        <v>0</v>
      </c>
    </row>
    <row r="297" spans="1:11" x14ac:dyDescent="0.25">
      <c r="A297" t="str">
        <f t="shared" si="64"/>
        <v>b</v>
      </c>
      <c r="B297" s="8"/>
      <c r="C297" s="9" t="s">
        <v>15</v>
      </c>
      <c r="D297" s="10"/>
      <c r="E297" s="10">
        <f t="shared" si="69"/>
        <v>0</v>
      </c>
      <c r="F297" s="10">
        <v>0</v>
      </c>
      <c r="G297" s="10">
        <v>0</v>
      </c>
      <c r="H297" s="10">
        <v>0</v>
      </c>
      <c r="I297" s="10">
        <v>0</v>
      </c>
      <c r="J297" s="10">
        <f t="shared" si="65"/>
        <v>0</v>
      </c>
      <c r="K297" s="10">
        <f t="shared" si="66"/>
        <v>0</v>
      </c>
    </row>
    <row r="298" spans="1:11" x14ac:dyDescent="0.25">
      <c r="A298" t="str">
        <f t="shared" si="64"/>
        <v>b</v>
      </c>
      <c r="B298" s="8"/>
      <c r="C298" s="9" t="s">
        <v>16</v>
      </c>
      <c r="D298" s="10"/>
      <c r="E298" s="10">
        <f t="shared" si="69"/>
        <v>0</v>
      </c>
      <c r="F298" s="10">
        <v>0</v>
      </c>
      <c r="G298" s="10">
        <v>0</v>
      </c>
      <c r="H298" s="10">
        <v>0</v>
      </c>
      <c r="I298" s="10">
        <v>0</v>
      </c>
      <c r="J298" s="10">
        <f t="shared" si="65"/>
        <v>0</v>
      </c>
      <c r="K298" s="10">
        <f t="shared" si="66"/>
        <v>0</v>
      </c>
    </row>
    <row r="299" spans="1:11" x14ac:dyDescent="0.25">
      <c r="A299" t="str">
        <f t="shared" si="64"/>
        <v>b</v>
      </c>
      <c r="B299" s="8"/>
      <c r="C299" s="9" t="s">
        <v>17</v>
      </c>
      <c r="D299" s="10"/>
      <c r="E299" s="10">
        <f t="shared" si="69"/>
        <v>0</v>
      </c>
      <c r="F299" s="10">
        <v>0</v>
      </c>
      <c r="G299" s="10">
        <v>0</v>
      </c>
      <c r="H299" s="10">
        <v>0</v>
      </c>
      <c r="I299" s="10">
        <v>0</v>
      </c>
      <c r="J299" s="10">
        <f t="shared" si="65"/>
        <v>0</v>
      </c>
      <c r="K299" s="10">
        <f t="shared" si="66"/>
        <v>0</v>
      </c>
    </row>
    <row r="300" spans="1:11" x14ac:dyDescent="0.25">
      <c r="A300" t="str">
        <f t="shared" si="64"/>
        <v>b</v>
      </c>
      <c r="B300" s="5"/>
      <c r="C300" s="6" t="s">
        <v>18</v>
      </c>
      <c r="D300" s="7"/>
      <c r="E300" s="7">
        <f t="shared" si="69"/>
        <v>0</v>
      </c>
      <c r="F300" s="7">
        <v>0</v>
      </c>
      <c r="G300" s="7">
        <v>0</v>
      </c>
      <c r="H300" s="7">
        <v>0</v>
      </c>
      <c r="I300" s="7">
        <v>0</v>
      </c>
      <c r="J300" s="7">
        <f t="shared" si="65"/>
        <v>0</v>
      </c>
      <c r="K300" s="7">
        <f t="shared" si="66"/>
        <v>0</v>
      </c>
    </row>
    <row r="301" spans="1:11" x14ac:dyDescent="0.25">
      <c r="A301" t="str">
        <f t="shared" si="64"/>
        <v>b</v>
      </c>
      <c r="B301" s="5"/>
      <c r="C301" s="6" t="s">
        <v>19</v>
      </c>
      <c r="D301" s="7"/>
      <c r="E301" s="7">
        <f t="shared" si="69"/>
        <v>0</v>
      </c>
      <c r="F301" s="7">
        <v>0</v>
      </c>
      <c r="G301" s="7">
        <v>0</v>
      </c>
      <c r="H301" s="7">
        <v>0</v>
      </c>
      <c r="I301" s="7">
        <v>0</v>
      </c>
      <c r="J301" s="7">
        <f t="shared" si="65"/>
        <v>0</v>
      </c>
      <c r="K301" s="7">
        <f t="shared" si="66"/>
        <v>0</v>
      </c>
    </row>
    <row r="302" spans="1:11" ht="15.75" thickBot="1" x14ac:dyDescent="0.3">
      <c r="A302" t="str">
        <f t="shared" si="64"/>
        <v>b</v>
      </c>
      <c r="B302" s="11"/>
      <c r="C302" s="12" t="s">
        <v>20</v>
      </c>
      <c r="D302" s="13"/>
      <c r="E302" s="13">
        <f t="shared" si="69"/>
        <v>0</v>
      </c>
      <c r="F302" s="13">
        <v>0</v>
      </c>
      <c r="G302" s="13">
        <v>0</v>
      </c>
      <c r="H302" s="13">
        <v>0</v>
      </c>
      <c r="I302" s="13">
        <v>0</v>
      </c>
      <c r="J302" s="13">
        <f t="shared" si="65"/>
        <v>0</v>
      </c>
      <c r="K302" s="13">
        <f t="shared" si="66"/>
        <v>0</v>
      </c>
    </row>
    <row r="303" spans="1:11" ht="32.25" customHeight="1" thickTop="1" thickBot="1" x14ac:dyDescent="0.3">
      <c r="A303" t="str">
        <f t="shared" si="64"/>
        <v>b</v>
      </c>
      <c r="B303" s="16" t="s">
        <v>67</v>
      </c>
      <c r="C303" s="4" t="s">
        <v>68</v>
      </c>
      <c r="D303" s="4"/>
      <c r="E303" s="4">
        <f t="shared" si="69"/>
        <v>0</v>
      </c>
      <c r="F303" s="4">
        <f t="shared" ref="F303:F314" si="74">SUM(F315,F327,F339,F351,F363,F375,F387,F399,F411,F423,F435,F447,F459,F531)</f>
        <v>0</v>
      </c>
      <c r="G303" s="4">
        <f t="shared" ref="G303:I303" si="75">SUM(G315,G327,G339,G351,G363,G375,G387,G399,G411,G423,G435,G447,G459,G531)</f>
        <v>0</v>
      </c>
      <c r="H303" s="4">
        <f t="shared" si="75"/>
        <v>0</v>
      </c>
      <c r="I303" s="4">
        <f t="shared" si="75"/>
        <v>0</v>
      </c>
      <c r="J303" s="4">
        <f t="shared" si="65"/>
        <v>0</v>
      </c>
      <c r="K303" s="4">
        <f t="shared" si="66"/>
        <v>0</v>
      </c>
    </row>
    <row r="304" spans="1:11" ht="15.75" thickTop="1" x14ac:dyDescent="0.25">
      <c r="A304" t="str">
        <f t="shared" si="64"/>
        <v>b</v>
      </c>
      <c r="B304" s="5"/>
      <c r="C304" s="6" t="s">
        <v>10</v>
      </c>
      <c r="D304" s="7"/>
      <c r="E304" s="7">
        <f t="shared" si="69"/>
        <v>0</v>
      </c>
      <c r="F304" s="7">
        <f t="shared" si="74"/>
        <v>0</v>
      </c>
      <c r="G304" s="7">
        <f t="shared" ref="G304:I314" si="76">SUM(G316,G328,G340,G352,G364,G376,G388,G400,G412,G424,G436,G448,G460,G532)</f>
        <v>0</v>
      </c>
      <c r="H304" s="7">
        <f t="shared" si="76"/>
        <v>0</v>
      </c>
      <c r="I304" s="7">
        <f t="shared" si="76"/>
        <v>0</v>
      </c>
      <c r="J304" s="7">
        <f t="shared" si="65"/>
        <v>0</v>
      </c>
      <c r="K304" s="7">
        <f t="shared" si="66"/>
        <v>0</v>
      </c>
    </row>
    <row r="305" spans="1:11" x14ac:dyDescent="0.25">
      <c r="A305" t="str">
        <f t="shared" si="64"/>
        <v>b</v>
      </c>
      <c r="B305" s="8"/>
      <c r="C305" s="9" t="s">
        <v>11</v>
      </c>
      <c r="D305" s="10"/>
      <c r="E305" s="10">
        <f t="shared" si="69"/>
        <v>0</v>
      </c>
      <c r="F305" s="10">
        <f t="shared" si="74"/>
        <v>0</v>
      </c>
      <c r="G305" s="10">
        <f t="shared" si="76"/>
        <v>0</v>
      </c>
      <c r="H305" s="10">
        <f t="shared" si="76"/>
        <v>0</v>
      </c>
      <c r="I305" s="10">
        <f t="shared" si="76"/>
        <v>0</v>
      </c>
      <c r="J305" s="10">
        <f t="shared" si="65"/>
        <v>0</v>
      </c>
      <c r="K305" s="10">
        <f t="shared" si="66"/>
        <v>0</v>
      </c>
    </row>
    <row r="306" spans="1:11" x14ac:dyDescent="0.25">
      <c r="A306" t="str">
        <f t="shared" si="64"/>
        <v>b</v>
      </c>
      <c r="B306" s="8"/>
      <c r="C306" s="9" t="s">
        <v>12</v>
      </c>
      <c r="D306" s="10"/>
      <c r="E306" s="10">
        <f t="shared" si="69"/>
        <v>0</v>
      </c>
      <c r="F306" s="10">
        <f t="shared" si="74"/>
        <v>0</v>
      </c>
      <c r="G306" s="10">
        <f t="shared" si="76"/>
        <v>0</v>
      </c>
      <c r="H306" s="10">
        <f t="shared" si="76"/>
        <v>0</v>
      </c>
      <c r="I306" s="10">
        <f t="shared" si="76"/>
        <v>0</v>
      </c>
      <c r="J306" s="10">
        <f t="shared" si="65"/>
        <v>0</v>
      </c>
      <c r="K306" s="10">
        <f t="shared" si="66"/>
        <v>0</v>
      </c>
    </row>
    <row r="307" spans="1:11" x14ac:dyDescent="0.25">
      <c r="A307" t="str">
        <f t="shared" si="64"/>
        <v>b</v>
      </c>
      <c r="B307" s="8"/>
      <c r="C307" s="9" t="s">
        <v>13</v>
      </c>
      <c r="D307" s="10"/>
      <c r="E307" s="10">
        <f t="shared" si="69"/>
        <v>0</v>
      </c>
      <c r="F307" s="10">
        <f t="shared" si="74"/>
        <v>0</v>
      </c>
      <c r="G307" s="10">
        <f t="shared" si="76"/>
        <v>0</v>
      </c>
      <c r="H307" s="10">
        <f t="shared" si="76"/>
        <v>0</v>
      </c>
      <c r="I307" s="10">
        <f t="shared" si="76"/>
        <v>0</v>
      </c>
      <c r="J307" s="10">
        <f t="shared" si="65"/>
        <v>0</v>
      </c>
      <c r="K307" s="10">
        <f t="shared" si="66"/>
        <v>0</v>
      </c>
    </row>
    <row r="308" spans="1:11" x14ac:dyDescent="0.25">
      <c r="A308" t="str">
        <f t="shared" si="64"/>
        <v>b</v>
      </c>
      <c r="B308" s="8"/>
      <c r="C308" s="9" t="s">
        <v>14</v>
      </c>
      <c r="D308" s="10"/>
      <c r="E308" s="10">
        <f t="shared" si="69"/>
        <v>0</v>
      </c>
      <c r="F308" s="10">
        <f t="shared" si="74"/>
        <v>0</v>
      </c>
      <c r="G308" s="10">
        <f t="shared" si="76"/>
        <v>0</v>
      </c>
      <c r="H308" s="10">
        <f t="shared" si="76"/>
        <v>0</v>
      </c>
      <c r="I308" s="10">
        <f t="shared" si="76"/>
        <v>0</v>
      </c>
      <c r="J308" s="10">
        <f t="shared" si="65"/>
        <v>0</v>
      </c>
      <c r="K308" s="10">
        <f t="shared" si="66"/>
        <v>0</v>
      </c>
    </row>
    <row r="309" spans="1:11" x14ac:dyDescent="0.25">
      <c r="A309" t="str">
        <f t="shared" si="64"/>
        <v>b</v>
      </c>
      <c r="B309" s="8"/>
      <c r="C309" s="9" t="s">
        <v>15</v>
      </c>
      <c r="D309" s="10"/>
      <c r="E309" s="10">
        <f t="shared" si="69"/>
        <v>0</v>
      </c>
      <c r="F309" s="10">
        <f t="shared" si="74"/>
        <v>0</v>
      </c>
      <c r="G309" s="10">
        <f t="shared" si="76"/>
        <v>0</v>
      </c>
      <c r="H309" s="10">
        <f t="shared" si="76"/>
        <v>0</v>
      </c>
      <c r="I309" s="10">
        <f t="shared" si="76"/>
        <v>0</v>
      </c>
      <c r="J309" s="10">
        <f t="shared" si="65"/>
        <v>0</v>
      </c>
      <c r="K309" s="10">
        <f t="shared" si="66"/>
        <v>0</v>
      </c>
    </row>
    <row r="310" spans="1:11" x14ac:dyDescent="0.25">
      <c r="A310" t="str">
        <f t="shared" si="64"/>
        <v>b</v>
      </c>
      <c r="B310" s="8"/>
      <c r="C310" s="9" t="s">
        <v>16</v>
      </c>
      <c r="D310" s="10"/>
      <c r="E310" s="10">
        <f t="shared" si="69"/>
        <v>0</v>
      </c>
      <c r="F310" s="10">
        <f t="shared" si="74"/>
        <v>0</v>
      </c>
      <c r="G310" s="10">
        <f t="shared" si="76"/>
        <v>0</v>
      </c>
      <c r="H310" s="10">
        <f t="shared" si="76"/>
        <v>0</v>
      </c>
      <c r="I310" s="10">
        <f t="shared" si="76"/>
        <v>0</v>
      </c>
      <c r="J310" s="10">
        <f t="shared" si="65"/>
        <v>0</v>
      </c>
      <c r="K310" s="10">
        <f t="shared" si="66"/>
        <v>0</v>
      </c>
    </row>
    <row r="311" spans="1:11" x14ac:dyDescent="0.25">
      <c r="A311" t="str">
        <f t="shared" si="64"/>
        <v>b</v>
      </c>
      <c r="B311" s="8"/>
      <c r="C311" s="9" t="s">
        <v>17</v>
      </c>
      <c r="D311" s="10"/>
      <c r="E311" s="10">
        <f t="shared" si="69"/>
        <v>0</v>
      </c>
      <c r="F311" s="10">
        <f t="shared" si="74"/>
        <v>0</v>
      </c>
      <c r="G311" s="10">
        <f t="shared" si="76"/>
        <v>0</v>
      </c>
      <c r="H311" s="10">
        <f t="shared" si="76"/>
        <v>0</v>
      </c>
      <c r="I311" s="10">
        <f t="shared" si="76"/>
        <v>0</v>
      </c>
      <c r="J311" s="10">
        <f t="shared" si="65"/>
        <v>0</v>
      </c>
      <c r="K311" s="10">
        <f t="shared" si="66"/>
        <v>0</v>
      </c>
    </row>
    <row r="312" spans="1:11" x14ac:dyDescent="0.25">
      <c r="A312" t="str">
        <f t="shared" si="64"/>
        <v>b</v>
      </c>
      <c r="B312" s="5"/>
      <c r="C312" s="6" t="s">
        <v>18</v>
      </c>
      <c r="D312" s="7"/>
      <c r="E312" s="7">
        <f t="shared" si="69"/>
        <v>0</v>
      </c>
      <c r="F312" s="7">
        <f t="shared" si="74"/>
        <v>0</v>
      </c>
      <c r="G312" s="7">
        <f t="shared" si="76"/>
        <v>0</v>
      </c>
      <c r="H312" s="7">
        <f t="shared" si="76"/>
        <v>0</v>
      </c>
      <c r="I312" s="7">
        <f t="shared" si="76"/>
        <v>0</v>
      </c>
      <c r="J312" s="7">
        <f t="shared" si="65"/>
        <v>0</v>
      </c>
      <c r="K312" s="7">
        <f t="shared" si="66"/>
        <v>0</v>
      </c>
    </row>
    <row r="313" spans="1:11" x14ac:dyDescent="0.25">
      <c r="A313" t="str">
        <f t="shared" si="64"/>
        <v>b</v>
      </c>
      <c r="B313" s="5"/>
      <c r="C313" s="6" t="s">
        <v>19</v>
      </c>
      <c r="D313" s="7"/>
      <c r="E313" s="7">
        <f t="shared" si="69"/>
        <v>0</v>
      </c>
      <c r="F313" s="7">
        <f t="shared" si="74"/>
        <v>0</v>
      </c>
      <c r="G313" s="7">
        <f t="shared" si="76"/>
        <v>0</v>
      </c>
      <c r="H313" s="7">
        <f t="shared" si="76"/>
        <v>0</v>
      </c>
      <c r="I313" s="7">
        <f t="shared" si="76"/>
        <v>0</v>
      </c>
      <c r="J313" s="7">
        <f t="shared" si="65"/>
        <v>0</v>
      </c>
      <c r="K313" s="7">
        <f t="shared" si="66"/>
        <v>0</v>
      </c>
    </row>
    <row r="314" spans="1:11" ht="15.75" thickBot="1" x14ac:dyDescent="0.3">
      <c r="A314" t="str">
        <f t="shared" si="64"/>
        <v>b</v>
      </c>
      <c r="B314" s="11"/>
      <c r="C314" s="12" t="s">
        <v>20</v>
      </c>
      <c r="D314" s="13"/>
      <c r="E314" s="13">
        <f t="shared" si="69"/>
        <v>0</v>
      </c>
      <c r="F314" s="13">
        <f t="shared" si="74"/>
        <v>0</v>
      </c>
      <c r="G314" s="13">
        <f t="shared" si="76"/>
        <v>0</v>
      </c>
      <c r="H314" s="13">
        <f t="shared" si="76"/>
        <v>0</v>
      </c>
      <c r="I314" s="13">
        <f t="shared" si="76"/>
        <v>0</v>
      </c>
      <c r="J314" s="13">
        <f t="shared" si="65"/>
        <v>0</v>
      </c>
      <c r="K314" s="13">
        <f t="shared" si="66"/>
        <v>0</v>
      </c>
    </row>
    <row r="315" spans="1:11" ht="46.5" thickTop="1" thickBot="1" x14ac:dyDescent="0.3">
      <c r="A315" t="str">
        <f t="shared" si="64"/>
        <v>b</v>
      </c>
      <c r="B315" s="3" t="s">
        <v>69</v>
      </c>
      <c r="C315" s="14" t="s">
        <v>70</v>
      </c>
      <c r="D315" s="4"/>
      <c r="E315" s="4">
        <f t="shared" si="69"/>
        <v>0</v>
      </c>
      <c r="F315" s="4">
        <f>SUM(F316,F324,F325,F326)</f>
        <v>0</v>
      </c>
      <c r="G315" s="4">
        <f t="shared" ref="G315:I315" si="77">SUM(G316,G324,G325,G326)</f>
        <v>0</v>
      </c>
      <c r="H315" s="4">
        <f t="shared" si="77"/>
        <v>0</v>
      </c>
      <c r="I315" s="4">
        <f t="shared" si="77"/>
        <v>0</v>
      </c>
      <c r="J315" s="4">
        <f t="shared" si="65"/>
        <v>0</v>
      </c>
      <c r="K315" s="4">
        <f t="shared" si="66"/>
        <v>0</v>
      </c>
    </row>
    <row r="316" spans="1:11" ht="15.75" thickTop="1" x14ac:dyDescent="0.25">
      <c r="A316" t="str">
        <f t="shared" si="64"/>
        <v>b</v>
      </c>
      <c r="B316" s="5"/>
      <c r="C316" s="6" t="s">
        <v>10</v>
      </c>
      <c r="D316" s="7"/>
      <c r="E316" s="7">
        <f t="shared" si="69"/>
        <v>0</v>
      </c>
      <c r="F316" s="7">
        <f>SUM(F317:F323)</f>
        <v>0</v>
      </c>
      <c r="G316" s="7">
        <f t="shared" ref="G316:I316" si="78">SUM(G317:G323)</f>
        <v>0</v>
      </c>
      <c r="H316" s="7">
        <f t="shared" si="78"/>
        <v>0</v>
      </c>
      <c r="I316" s="7">
        <f t="shared" si="78"/>
        <v>0</v>
      </c>
      <c r="J316" s="7">
        <f t="shared" si="65"/>
        <v>0</v>
      </c>
      <c r="K316" s="7">
        <f t="shared" si="66"/>
        <v>0</v>
      </c>
    </row>
    <row r="317" spans="1:11" x14ac:dyDescent="0.25">
      <c r="A317" t="str">
        <f t="shared" si="64"/>
        <v>b</v>
      </c>
      <c r="B317" s="8"/>
      <c r="C317" s="9" t="s">
        <v>11</v>
      </c>
      <c r="D317" s="10"/>
      <c r="E317" s="10">
        <f t="shared" si="69"/>
        <v>0</v>
      </c>
      <c r="F317" s="10">
        <v>0</v>
      </c>
      <c r="G317" s="10">
        <v>0</v>
      </c>
      <c r="H317" s="10">
        <v>0</v>
      </c>
      <c r="I317" s="10">
        <v>0</v>
      </c>
      <c r="J317" s="10">
        <f t="shared" si="65"/>
        <v>0</v>
      </c>
      <c r="K317" s="10">
        <f t="shared" si="66"/>
        <v>0</v>
      </c>
    </row>
    <row r="318" spans="1:11" x14ac:dyDescent="0.25">
      <c r="A318" t="str">
        <f t="shared" si="64"/>
        <v>b</v>
      </c>
      <c r="B318" s="8"/>
      <c r="C318" s="9" t="s">
        <v>12</v>
      </c>
      <c r="D318" s="10"/>
      <c r="E318" s="10">
        <f t="shared" si="69"/>
        <v>0</v>
      </c>
      <c r="F318" s="10">
        <v>0</v>
      </c>
      <c r="G318" s="10">
        <v>0</v>
      </c>
      <c r="H318" s="10">
        <v>0</v>
      </c>
      <c r="I318" s="10">
        <v>0</v>
      </c>
      <c r="J318" s="10">
        <f t="shared" si="65"/>
        <v>0</v>
      </c>
      <c r="K318" s="10">
        <f t="shared" si="66"/>
        <v>0</v>
      </c>
    </row>
    <row r="319" spans="1:11" x14ac:dyDescent="0.25">
      <c r="A319" t="str">
        <f t="shared" si="64"/>
        <v>b</v>
      </c>
      <c r="B319" s="8"/>
      <c r="C319" s="9" t="s">
        <v>13</v>
      </c>
      <c r="D319" s="10"/>
      <c r="E319" s="10">
        <f t="shared" si="69"/>
        <v>0</v>
      </c>
      <c r="F319" s="10">
        <v>0</v>
      </c>
      <c r="G319" s="10">
        <v>0</v>
      </c>
      <c r="H319" s="10">
        <v>0</v>
      </c>
      <c r="I319" s="10">
        <v>0</v>
      </c>
      <c r="J319" s="10">
        <f t="shared" si="65"/>
        <v>0</v>
      </c>
      <c r="K319" s="10">
        <f t="shared" si="66"/>
        <v>0</v>
      </c>
    </row>
    <row r="320" spans="1:11" x14ac:dyDescent="0.25">
      <c r="A320" t="str">
        <f t="shared" si="64"/>
        <v>b</v>
      </c>
      <c r="B320" s="8"/>
      <c r="C320" s="9" t="s">
        <v>14</v>
      </c>
      <c r="D320" s="10"/>
      <c r="E320" s="10">
        <f t="shared" si="69"/>
        <v>0</v>
      </c>
      <c r="F320" s="10">
        <v>0</v>
      </c>
      <c r="G320" s="10">
        <v>0</v>
      </c>
      <c r="H320" s="10">
        <v>0</v>
      </c>
      <c r="I320" s="10">
        <v>0</v>
      </c>
      <c r="J320" s="10">
        <f t="shared" si="65"/>
        <v>0</v>
      </c>
      <c r="K320" s="10">
        <f t="shared" si="66"/>
        <v>0</v>
      </c>
    </row>
    <row r="321" spans="1:11" x14ac:dyDescent="0.25">
      <c r="A321" t="str">
        <f t="shared" si="64"/>
        <v>b</v>
      </c>
      <c r="B321" s="8"/>
      <c r="C321" s="9" t="s">
        <v>15</v>
      </c>
      <c r="D321" s="10"/>
      <c r="E321" s="10">
        <f t="shared" si="69"/>
        <v>0</v>
      </c>
      <c r="F321" s="10">
        <v>0</v>
      </c>
      <c r="G321" s="10">
        <v>0</v>
      </c>
      <c r="H321" s="10">
        <v>0</v>
      </c>
      <c r="I321" s="10">
        <v>0</v>
      </c>
      <c r="J321" s="10">
        <f t="shared" si="65"/>
        <v>0</v>
      </c>
      <c r="K321" s="10">
        <f t="shared" si="66"/>
        <v>0</v>
      </c>
    </row>
    <row r="322" spans="1:11" x14ac:dyDescent="0.25">
      <c r="A322" t="str">
        <f t="shared" si="64"/>
        <v>b</v>
      </c>
      <c r="B322" s="8"/>
      <c r="C322" s="9" t="s">
        <v>16</v>
      </c>
      <c r="D322" s="10"/>
      <c r="E322" s="10">
        <f t="shared" si="69"/>
        <v>0</v>
      </c>
      <c r="F322" s="10">
        <v>0</v>
      </c>
      <c r="G322" s="10">
        <v>0</v>
      </c>
      <c r="H322" s="10">
        <v>0</v>
      </c>
      <c r="I322" s="10">
        <v>0</v>
      </c>
      <c r="J322" s="10">
        <f t="shared" si="65"/>
        <v>0</v>
      </c>
      <c r="K322" s="10">
        <f t="shared" si="66"/>
        <v>0</v>
      </c>
    </row>
    <row r="323" spans="1:11" x14ac:dyDescent="0.25">
      <c r="A323" t="str">
        <f t="shared" si="64"/>
        <v>b</v>
      </c>
      <c r="B323" s="8"/>
      <c r="C323" s="9" t="s">
        <v>17</v>
      </c>
      <c r="D323" s="10"/>
      <c r="E323" s="10">
        <f t="shared" si="69"/>
        <v>0</v>
      </c>
      <c r="F323" s="10">
        <v>0</v>
      </c>
      <c r="G323" s="10">
        <v>0</v>
      </c>
      <c r="H323" s="10">
        <v>0</v>
      </c>
      <c r="I323" s="10">
        <v>0</v>
      </c>
      <c r="J323" s="10">
        <f t="shared" si="65"/>
        <v>0</v>
      </c>
      <c r="K323" s="10">
        <f t="shared" si="66"/>
        <v>0</v>
      </c>
    </row>
    <row r="324" spans="1:11" x14ac:dyDescent="0.25">
      <c r="A324" t="str">
        <f t="shared" ref="A324:A387" si="79">IF(OR(E324&lt;&gt;0,F324&lt;&gt;0,G324&lt;&gt;0,H324&lt;&gt;0,I324&lt;&gt;0,),"a","b")</f>
        <v>b</v>
      </c>
      <c r="B324" s="5"/>
      <c r="C324" s="6" t="s">
        <v>18</v>
      </c>
      <c r="D324" s="7"/>
      <c r="E324" s="7">
        <f t="shared" si="69"/>
        <v>0</v>
      </c>
      <c r="F324" s="7">
        <v>0</v>
      </c>
      <c r="G324" s="7">
        <v>0</v>
      </c>
      <c r="H324" s="7">
        <v>0</v>
      </c>
      <c r="I324" s="7">
        <v>0</v>
      </c>
      <c r="J324" s="7">
        <f t="shared" ref="J324:J387" si="80">SUM(F324,G324)</f>
        <v>0</v>
      </c>
      <c r="K324" s="7">
        <f t="shared" ref="K324:K387" si="81">SUM(F324,G324,H324)</f>
        <v>0</v>
      </c>
    </row>
    <row r="325" spans="1:11" x14ac:dyDescent="0.25">
      <c r="A325" t="str">
        <f t="shared" si="79"/>
        <v>b</v>
      </c>
      <c r="B325" s="5"/>
      <c r="C325" s="6" t="s">
        <v>19</v>
      </c>
      <c r="D325" s="7"/>
      <c r="E325" s="7">
        <f t="shared" si="69"/>
        <v>0</v>
      </c>
      <c r="F325" s="7">
        <v>0</v>
      </c>
      <c r="G325" s="7">
        <v>0</v>
      </c>
      <c r="H325" s="7">
        <v>0</v>
      </c>
      <c r="I325" s="7">
        <v>0</v>
      </c>
      <c r="J325" s="7">
        <f t="shared" si="80"/>
        <v>0</v>
      </c>
      <c r="K325" s="7">
        <f t="shared" si="81"/>
        <v>0</v>
      </c>
    </row>
    <row r="326" spans="1:11" ht="15.75" thickBot="1" x14ac:dyDescent="0.3">
      <c r="A326" t="str">
        <f t="shared" si="79"/>
        <v>b</v>
      </c>
      <c r="B326" s="11"/>
      <c r="C326" s="12" t="s">
        <v>20</v>
      </c>
      <c r="D326" s="13"/>
      <c r="E326" s="13">
        <f t="shared" si="69"/>
        <v>0</v>
      </c>
      <c r="F326" s="13">
        <v>0</v>
      </c>
      <c r="G326" s="13">
        <v>0</v>
      </c>
      <c r="H326" s="13">
        <v>0</v>
      </c>
      <c r="I326" s="13">
        <v>0</v>
      </c>
      <c r="J326" s="13">
        <f t="shared" si="80"/>
        <v>0</v>
      </c>
      <c r="K326" s="13">
        <f t="shared" si="81"/>
        <v>0</v>
      </c>
    </row>
    <row r="327" spans="1:11" ht="32.25" customHeight="1" thickTop="1" thickBot="1" x14ac:dyDescent="0.3">
      <c r="A327" t="str">
        <f t="shared" si="79"/>
        <v>b</v>
      </c>
      <c r="B327" s="3" t="s">
        <v>71</v>
      </c>
      <c r="C327" s="4" t="s">
        <v>72</v>
      </c>
      <c r="D327" s="4"/>
      <c r="E327" s="4">
        <f t="shared" si="69"/>
        <v>0</v>
      </c>
      <c r="F327" s="4">
        <f>SUM(F328,F336,F337,F338)</f>
        <v>0</v>
      </c>
      <c r="G327" s="4">
        <f t="shared" ref="G327:I327" si="82">SUM(G328,G336,G337,G338)</f>
        <v>0</v>
      </c>
      <c r="H327" s="4">
        <f t="shared" si="82"/>
        <v>0</v>
      </c>
      <c r="I327" s="4">
        <f t="shared" si="82"/>
        <v>0</v>
      </c>
      <c r="J327" s="4">
        <f t="shared" si="80"/>
        <v>0</v>
      </c>
      <c r="K327" s="4">
        <f t="shared" si="81"/>
        <v>0</v>
      </c>
    </row>
    <row r="328" spans="1:11" ht="15.75" thickTop="1" x14ac:dyDescent="0.25">
      <c r="A328" t="str">
        <f t="shared" si="79"/>
        <v>b</v>
      </c>
      <c r="B328" s="5"/>
      <c r="C328" s="6" t="s">
        <v>10</v>
      </c>
      <c r="D328" s="7"/>
      <c r="E328" s="7">
        <f t="shared" si="69"/>
        <v>0</v>
      </c>
      <c r="F328" s="7">
        <f>SUM(F329:F335)</f>
        <v>0</v>
      </c>
      <c r="G328" s="7">
        <f t="shared" ref="G328:I328" si="83">SUM(G329:G335)</f>
        <v>0</v>
      </c>
      <c r="H328" s="7">
        <f t="shared" si="83"/>
        <v>0</v>
      </c>
      <c r="I328" s="7">
        <f t="shared" si="83"/>
        <v>0</v>
      </c>
      <c r="J328" s="7">
        <f t="shared" si="80"/>
        <v>0</v>
      </c>
      <c r="K328" s="7">
        <f t="shared" si="81"/>
        <v>0</v>
      </c>
    </row>
    <row r="329" spans="1:11" x14ac:dyDescent="0.25">
      <c r="A329" t="str">
        <f t="shared" si="79"/>
        <v>b</v>
      </c>
      <c r="B329" s="8"/>
      <c r="C329" s="9" t="s">
        <v>11</v>
      </c>
      <c r="D329" s="10"/>
      <c r="E329" s="10">
        <f t="shared" si="69"/>
        <v>0</v>
      </c>
      <c r="F329" s="10">
        <v>0</v>
      </c>
      <c r="G329" s="10">
        <v>0</v>
      </c>
      <c r="H329" s="10">
        <v>0</v>
      </c>
      <c r="I329" s="10">
        <v>0</v>
      </c>
      <c r="J329" s="10">
        <f t="shared" si="80"/>
        <v>0</v>
      </c>
      <c r="K329" s="10">
        <f t="shared" si="81"/>
        <v>0</v>
      </c>
    </row>
    <row r="330" spans="1:11" x14ac:dyDescent="0.25">
      <c r="A330" t="str">
        <f t="shared" si="79"/>
        <v>b</v>
      </c>
      <c r="B330" s="8"/>
      <c r="C330" s="9" t="s">
        <v>12</v>
      </c>
      <c r="D330" s="10"/>
      <c r="E330" s="10">
        <f t="shared" si="69"/>
        <v>0</v>
      </c>
      <c r="F330" s="10">
        <v>0</v>
      </c>
      <c r="G330" s="10">
        <v>0</v>
      </c>
      <c r="H330" s="10">
        <v>0</v>
      </c>
      <c r="I330" s="10">
        <v>0</v>
      </c>
      <c r="J330" s="10">
        <f t="shared" si="80"/>
        <v>0</v>
      </c>
      <c r="K330" s="10">
        <f t="shared" si="81"/>
        <v>0</v>
      </c>
    </row>
    <row r="331" spans="1:11" x14ac:dyDescent="0.25">
      <c r="A331" t="str">
        <f t="shared" si="79"/>
        <v>b</v>
      </c>
      <c r="B331" s="8"/>
      <c r="C331" s="9" t="s">
        <v>13</v>
      </c>
      <c r="D331" s="10"/>
      <c r="E331" s="10">
        <f t="shared" si="69"/>
        <v>0</v>
      </c>
      <c r="F331" s="10">
        <v>0</v>
      </c>
      <c r="G331" s="10">
        <v>0</v>
      </c>
      <c r="H331" s="10">
        <v>0</v>
      </c>
      <c r="I331" s="10">
        <v>0</v>
      </c>
      <c r="J331" s="10">
        <f t="shared" si="80"/>
        <v>0</v>
      </c>
      <c r="K331" s="10">
        <f t="shared" si="81"/>
        <v>0</v>
      </c>
    </row>
    <row r="332" spans="1:11" x14ac:dyDescent="0.25">
      <c r="A332" t="str">
        <f t="shared" si="79"/>
        <v>b</v>
      </c>
      <c r="B332" s="8"/>
      <c r="C332" s="9" t="s">
        <v>14</v>
      </c>
      <c r="D332" s="10"/>
      <c r="E332" s="10">
        <f t="shared" si="69"/>
        <v>0</v>
      </c>
      <c r="F332" s="10">
        <v>0</v>
      </c>
      <c r="G332" s="10">
        <v>0</v>
      </c>
      <c r="H332" s="10">
        <v>0</v>
      </c>
      <c r="I332" s="10">
        <v>0</v>
      </c>
      <c r="J332" s="10">
        <f t="shared" si="80"/>
        <v>0</v>
      </c>
      <c r="K332" s="10">
        <f t="shared" si="81"/>
        <v>0</v>
      </c>
    </row>
    <row r="333" spans="1:11" x14ac:dyDescent="0.25">
      <c r="A333" t="str">
        <f t="shared" si="79"/>
        <v>b</v>
      </c>
      <c r="B333" s="8"/>
      <c r="C333" s="9" t="s">
        <v>15</v>
      </c>
      <c r="D333" s="10"/>
      <c r="E333" s="10">
        <f t="shared" si="69"/>
        <v>0</v>
      </c>
      <c r="F333" s="10">
        <v>0</v>
      </c>
      <c r="G333" s="10">
        <v>0</v>
      </c>
      <c r="H333" s="10">
        <v>0</v>
      </c>
      <c r="I333" s="10">
        <v>0</v>
      </c>
      <c r="J333" s="10">
        <f t="shared" si="80"/>
        <v>0</v>
      </c>
      <c r="K333" s="10">
        <f t="shared" si="81"/>
        <v>0</v>
      </c>
    </row>
    <row r="334" spans="1:11" x14ac:dyDescent="0.25">
      <c r="A334" t="str">
        <f t="shared" si="79"/>
        <v>b</v>
      </c>
      <c r="B334" s="8"/>
      <c r="C334" s="9" t="s">
        <v>16</v>
      </c>
      <c r="D334" s="10"/>
      <c r="E334" s="10">
        <f t="shared" si="69"/>
        <v>0</v>
      </c>
      <c r="F334" s="10">
        <v>0</v>
      </c>
      <c r="G334" s="10">
        <v>0</v>
      </c>
      <c r="H334" s="10">
        <v>0</v>
      </c>
      <c r="I334" s="10">
        <v>0</v>
      </c>
      <c r="J334" s="10">
        <f t="shared" si="80"/>
        <v>0</v>
      </c>
      <c r="K334" s="10">
        <f t="shared" si="81"/>
        <v>0</v>
      </c>
    </row>
    <row r="335" spans="1:11" x14ac:dyDescent="0.25">
      <c r="A335" t="str">
        <f t="shared" si="79"/>
        <v>b</v>
      </c>
      <c r="B335" s="8"/>
      <c r="C335" s="9" t="s">
        <v>17</v>
      </c>
      <c r="D335" s="10"/>
      <c r="E335" s="10">
        <f t="shared" si="69"/>
        <v>0</v>
      </c>
      <c r="F335" s="10">
        <v>0</v>
      </c>
      <c r="G335" s="10">
        <v>0</v>
      </c>
      <c r="H335" s="10">
        <v>0</v>
      </c>
      <c r="I335" s="10">
        <v>0</v>
      </c>
      <c r="J335" s="10">
        <f t="shared" si="80"/>
        <v>0</v>
      </c>
      <c r="K335" s="10">
        <f t="shared" si="81"/>
        <v>0</v>
      </c>
    </row>
    <row r="336" spans="1:11" x14ac:dyDescent="0.25">
      <c r="A336" t="str">
        <f t="shared" si="79"/>
        <v>b</v>
      </c>
      <c r="B336" s="5"/>
      <c r="C336" s="6" t="s">
        <v>18</v>
      </c>
      <c r="D336" s="7"/>
      <c r="E336" s="7">
        <f t="shared" ref="E336:E399" si="84">SUM(F336,G336,H336,I336)</f>
        <v>0</v>
      </c>
      <c r="F336" s="7">
        <v>0</v>
      </c>
      <c r="G336" s="7">
        <v>0</v>
      </c>
      <c r="H336" s="7">
        <v>0</v>
      </c>
      <c r="I336" s="7">
        <v>0</v>
      </c>
      <c r="J336" s="7">
        <f t="shared" si="80"/>
        <v>0</v>
      </c>
      <c r="K336" s="7">
        <f t="shared" si="81"/>
        <v>0</v>
      </c>
    </row>
    <row r="337" spans="1:11" x14ac:dyDescent="0.25">
      <c r="A337" t="str">
        <f t="shared" si="79"/>
        <v>b</v>
      </c>
      <c r="B337" s="5"/>
      <c r="C337" s="6" t="s">
        <v>19</v>
      </c>
      <c r="D337" s="7"/>
      <c r="E337" s="7">
        <f t="shared" si="84"/>
        <v>0</v>
      </c>
      <c r="F337" s="7">
        <v>0</v>
      </c>
      <c r="G337" s="7">
        <v>0</v>
      </c>
      <c r="H337" s="7">
        <v>0</v>
      </c>
      <c r="I337" s="7">
        <v>0</v>
      </c>
      <c r="J337" s="7">
        <f t="shared" si="80"/>
        <v>0</v>
      </c>
      <c r="K337" s="7">
        <f t="shared" si="81"/>
        <v>0</v>
      </c>
    </row>
    <row r="338" spans="1:11" ht="15.75" thickBot="1" x14ac:dyDescent="0.3">
      <c r="A338" t="str">
        <f t="shared" si="79"/>
        <v>b</v>
      </c>
      <c r="B338" s="11"/>
      <c r="C338" s="12" t="s">
        <v>20</v>
      </c>
      <c r="D338" s="13"/>
      <c r="E338" s="13">
        <f t="shared" si="84"/>
        <v>0</v>
      </c>
      <c r="F338" s="13">
        <v>0</v>
      </c>
      <c r="G338" s="13">
        <v>0</v>
      </c>
      <c r="H338" s="13">
        <v>0</v>
      </c>
      <c r="I338" s="13">
        <v>0</v>
      </c>
      <c r="J338" s="13">
        <f t="shared" si="80"/>
        <v>0</v>
      </c>
      <c r="K338" s="13">
        <f t="shared" si="81"/>
        <v>0</v>
      </c>
    </row>
    <row r="339" spans="1:11" ht="31.5" thickTop="1" thickBot="1" x14ac:dyDescent="0.3">
      <c r="A339" t="str">
        <f t="shared" si="79"/>
        <v>b</v>
      </c>
      <c r="B339" s="3" t="s">
        <v>73</v>
      </c>
      <c r="C339" s="15" t="s">
        <v>74</v>
      </c>
      <c r="D339" s="4"/>
      <c r="E339" s="4">
        <f t="shared" si="84"/>
        <v>0</v>
      </c>
      <c r="F339" s="4">
        <f>SUM(F340,F348,F349,F350)</f>
        <v>0</v>
      </c>
      <c r="G339" s="4">
        <f t="shared" ref="G339:I339" si="85">SUM(G340,G348,G349,G350)</f>
        <v>0</v>
      </c>
      <c r="H339" s="4">
        <f t="shared" si="85"/>
        <v>0</v>
      </c>
      <c r="I339" s="4">
        <f t="shared" si="85"/>
        <v>0</v>
      </c>
      <c r="J339" s="4">
        <f t="shared" si="80"/>
        <v>0</v>
      </c>
      <c r="K339" s="4">
        <f t="shared" si="81"/>
        <v>0</v>
      </c>
    </row>
    <row r="340" spans="1:11" ht="15.75" thickTop="1" x14ac:dyDescent="0.25">
      <c r="A340" t="str">
        <f t="shared" si="79"/>
        <v>b</v>
      </c>
      <c r="B340" s="5"/>
      <c r="C340" s="6" t="s">
        <v>10</v>
      </c>
      <c r="D340" s="7"/>
      <c r="E340" s="7">
        <f t="shared" si="84"/>
        <v>0</v>
      </c>
      <c r="F340" s="7">
        <f>SUM(F341:F347)</f>
        <v>0</v>
      </c>
      <c r="G340" s="7">
        <f t="shared" ref="G340:I340" si="86">SUM(G341:G347)</f>
        <v>0</v>
      </c>
      <c r="H340" s="7">
        <f t="shared" si="86"/>
        <v>0</v>
      </c>
      <c r="I340" s="7">
        <f t="shared" si="86"/>
        <v>0</v>
      </c>
      <c r="J340" s="7">
        <f t="shared" si="80"/>
        <v>0</v>
      </c>
      <c r="K340" s="7">
        <f t="shared" si="81"/>
        <v>0</v>
      </c>
    </row>
    <row r="341" spans="1:11" x14ac:dyDescent="0.25">
      <c r="A341" t="str">
        <f t="shared" si="79"/>
        <v>b</v>
      </c>
      <c r="B341" s="8"/>
      <c r="C341" s="9" t="s">
        <v>11</v>
      </c>
      <c r="D341" s="10"/>
      <c r="E341" s="10">
        <f t="shared" si="84"/>
        <v>0</v>
      </c>
      <c r="F341" s="10">
        <v>0</v>
      </c>
      <c r="G341" s="10">
        <v>0</v>
      </c>
      <c r="H341" s="10">
        <v>0</v>
      </c>
      <c r="I341" s="10">
        <v>0</v>
      </c>
      <c r="J341" s="10">
        <f t="shared" si="80"/>
        <v>0</v>
      </c>
      <c r="K341" s="10">
        <f t="shared" si="81"/>
        <v>0</v>
      </c>
    </row>
    <row r="342" spans="1:11" x14ac:dyDescent="0.25">
      <c r="A342" t="str">
        <f t="shared" si="79"/>
        <v>b</v>
      </c>
      <c r="B342" s="8"/>
      <c r="C342" s="9" t="s">
        <v>12</v>
      </c>
      <c r="D342" s="10"/>
      <c r="E342" s="10">
        <f t="shared" si="84"/>
        <v>0</v>
      </c>
      <c r="F342" s="10">
        <v>0</v>
      </c>
      <c r="G342" s="10">
        <v>0</v>
      </c>
      <c r="H342" s="10">
        <v>0</v>
      </c>
      <c r="I342" s="10">
        <v>0</v>
      </c>
      <c r="J342" s="10">
        <f t="shared" si="80"/>
        <v>0</v>
      </c>
      <c r="K342" s="10">
        <f t="shared" si="81"/>
        <v>0</v>
      </c>
    </row>
    <row r="343" spans="1:11" x14ac:dyDescent="0.25">
      <c r="A343" t="str">
        <f t="shared" si="79"/>
        <v>b</v>
      </c>
      <c r="B343" s="8"/>
      <c r="C343" s="9" t="s">
        <v>13</v>
      </c>
      <c r="D343" s="10"/>
      <c r="E343" s="10">
        <f t="shared" si="84"/>
        <v>0</v>
      </c>
      <c r="F343" s="10">
        <v>0</v>
      </c>
      <c r="G343" s="10">
        <v>0</v>
      </c>
      <c r="H343" s="10">
        <v>0</v>
      </c>
      <c r="I343" s="10">
        <v>0</v>
      </c>
      <c r="J343" s="10">
        <f t="shared" si="80"/>
        <v>0</v>
      </c>
      <c r="K343" s="10">
        <f t="shared" si="81"/>
        <v>0</v>
      </c>
    </row>
    <row r="344" spans="1:11" x14ac:dyDescent="0.25">
      <c r="A344" t="str">
        <f t="shared" si="79"/>
        <v>b</v>
      </c>
      <c r="B344" s="8"/>
      <c r="C344" s="9" t="s">
        <v>14</v>
      </c>
      <c r="D344" s="10"/>
      <c r="E344" s="10">
        <f t="shared" si="84"/>
        <v>0</v>
      </c>
      <c r="F344" s="10">
        <v>0</v>
      </c>
      <c r="G344" s="10">
        <v>0</v>
      </c>
      <c r="H344" s="10">
        <v>0</v>
      </c>
      <c r="I344" s="10">
        <v>0</v>
      </c>
      <c r="J344" s="10">
        <f t="shared" si="80"/>
        <v>0</v>
      </c>
      <c r="K344" s="10">
        <f t="shared" si="81"/>
        <v>0</v>
      </c>
    </row>
    <row r="345" spans="1:11" x14ac:dyDescent="0.25">
      <c r="A345" t="str">
        <f t="shared" si="79"/>
        <v>b</v>
      </c>
      <c r="B345" s="8"/>
      <c r="C345" s="9" t="s">
        <v>15</v>
      </c>
      <c r="D345" s="10"/>
      <c r="E345" s="10">
        <f t="shared" si="84"/>
        <v>0</v>
      </c>
      <c r="F345" s="10">
        <v>0</v>
      </c>
      <c r="G345" s="10">
        <v>0</v>
      </c>
      <c r="H345" s="10">
        <v>0</v>
      </c>
      <c r="I345" s="10">
        <v>0</v>
      </c>
      <c r="J345" s="10">
        <f t="shared" si="80"/>
        <v>0</v>
      </c>
      <c r="K345" s="10">
        <f t="shared" si="81"/>
        <v>0</v>
      </c>
    </row>
    <row r="346" spans="1:11" x14ac:dyDescent="0.25">
      <c r="A346" t="str">
        <f t="shared" si="79"/>
        <v>b</v>
      </c>
      <c r="B346" s="8"/>
      <c r="C346" s="9" t="s">
        <v>16</v>
      </c>
      <c r="D346" s="10"/>
      <c r="E346" s="10">
        <f t="shared" si="84"/>
        <v>0</v>
      </c>
      <c r="F346" s="10">
        <v>0</v>
      </c>
      <c r="G346" s="10">
        <v>0</v>
      </c>
      <c r="H346" s="10">
        <v>0</v>
      </c>
      <c r="I346" s="10">
        <v>0</v>
      </c>
      <c r="J346" s="10">
        <f t="shared" si="80"/>
        <v>0</v>
      </c>
      <c r="K346" s="10">
        <f t="shared" si="81"/>
        <v>0</v>
      </c>
    </row>
    <row r="347" spans="1:11" x14ac:dyDescent="0.25">
      <c r="A347" t="str">
        <f t="shared" si="79"/>
        <v>b</v>
      </c>
      <c r="B347" s="8"/>
      <c r="C347" s="9" t="s">
        <v>17</v>
      </c>
      <c r="D347" s="10"/>
      <c r="E347" s="10">
        <f t="shared" si="84"/>
        <v>0</v>
      </c>
      <c r="F347" s="10">
        <v>0</v>
      </c>
      <c r="G347" s="10">
        <v>0</v>
      </c>
      <c r="H347" s="10">
        <v>0</v>
      </c>
      <c r="I347" s="10">
        <v>0</v>
      </c>
      <c r="J347" s="10">
        <f t="shared" si="80"/>
        <v>0</v>
      </c>
      <c r="K347" s="10">
        <f t="shared" si="81"/>
        <v>0</v>
      </c>
    </row>
    <row r="348" spans="1:11" x14ac:dyDescent="0.25">
      <c r="A348" t="str">
        <f t="shared" si="79"/>
        <v>b</v>
      </c>
      <c r="B348" s="5"/>
      <c r="C348" s="6" t="s">
        <v>18</v>
      </c>
      <c r="D348" s="7"/>
      <c r="E348" s="7">
        <f t="shared" si="84"/>
        <v>0</v>
      </c>
      <c r="F348" s="7">
        <v>0</v>
      </c>
      <c r="G348" s="7">
        <v>0</v>
      </c>
      <c r="H348" s="7">
        <v>0</v>
      </c>
      <c r="I348" s="7">
        <v>0</v>
      </c>
      <c r="J348" s="7">
        <f t="shared" si="80"/>
        <v>0</v>
      </c>
      <c r="K348" s="7">
        <f t="shared" si="81"/>
        <v>0</v>
      </c>
    </row>
    <row r="349" spans="1:11" x14ac:dyDescent="0.25">
      <c r="A349" t="str">
        <f t="shared" si="79"/>
        <v>b</v>
      </c>
      <c r="B349" s="5"/>
      <c r="C349" s="6" t="s">
        <v>19</v>
      </c>
      <c r="D349" s="7"/>
      <c r="E349" s="7">
        <f t="shared" si="84"/>
        <v>0</v>
      </c>
      <c r="F349" s="7">
        <v>0</v>
      </c>
      <c r="G349" s="7">
        <v>0</v>
      </c>
      <c r="H349" s="7">
        <v>0</v>
      </c>
      <c r="I349" s="7">
        <v>0</v>
      </c>
      <c r="J349" s="7">
        <f t="shared" si="80"/>
        <v>0</v>
      </c>
      <c r="K349" s="7">
        <f t="shared" si="81"/>
        <v>0</v>
      </c>
    </row>
    <row r="350" spans="1:11" ht="15.75" thickBot="1" x14ac:dyDescent="0.3">
      <c r="A350" t="str">
        <f t="shared" si="79"/>
        <v>b</v>
      </c>
      <c r="B350" s="11"/>
      <c r="C350" s="12" t="s">
        <v>20</v>
      </c>
      <c r="D350" s="13"/>
      <c r="E350" s="13">
        <f t="shared" si="84"/>
        <v>0</v>
      </c>
      <c r="F350" s="13">
        <v>0</v>
      </c>
      <c r="G350" s="13">
        <v>0</v>
      </c>
      <c r="H350" s="13">
        <v>0</v>
      </c>
      <c r="I350" s="13">
        <v>0</v>
      </c>
      <c r="J350" s="13">
        <f t="shared" si="80"/>
        <v>0</v>
      </c>
      <c r="K350" s="13">
        <f t="shared" si="81"/>
        <v>0</v>
      </c>
    </row>
    <row r="351" spans="1:11" ht="31.5" thickTop="1" thickBot="1" x14ac:dyDescent="0.3">
      <c r="A351" t="str">
        <f t="shared" si="79"/>
        <v>b</v>
      </c>
      <c r="B351" s="3" t="s">
        <v>75</v>
      </c>
      <c r="C351" s="15" t="s">
        <v>76</v>
      </c>
      <c r="D351" s="4"/>
      <c r="E351" s="4">
        <f t="shared" si="84"/>
        <v>0</v>
      </c>
      <c r="F351" s="4">
        <f>SUM(F352,F360,F361,F362)</f>
        <v>0</v>
      </c>
      <c r="G351" s="4">
        <f t="shared" ref="G351:I351" si="87">SUM(G352,G360,G361,G362)</f>
        <v>0</v>
      </c>
      <c r="H351" s="4">
        <f t="shared" si="87"/>
        <v>0</v>
      </c>
      <c r="I351" s="4">
        <f t="shared" si="87"/>
        <v>0</v>
      </c>
      <c r="J351" s="4">
        <f t="shared" si="80"/>
        <v>0</v>
      </c>
      <c r="K351" s="4">
        <f t="shared" si="81"/>
        <v>0</v>
      </c>
    </row>
    <row r="352" spans="1:11" ht="15.75" thickTop="1" x14ac:dyDescent="0.25">
      <c r="A352" t="str">
        <f t="shared" si="79"/>
        <v>b</v>
      </c>
      <c r="B352" s="5"/>
      <c r="C352" s="6" t="s">
        <v>10</v>
      </c>
      <c r="D352" s="7"/>
      <c r="E352" s="7">
        <f t="shared" si="84"/>
        <v>0</v>
      </c>
      <c r="F352" s="7">
        <f>SUM(F353:F359)</f>
        <v>0</v>
      </c>
      <c r="G352" s="7">
        <f t="shared" ref="G352:I352" si="88">SUM(G353:G359)</f>
        <v>0</v>
      </c>
      <c r="H352" s="7">
        <f t="shared" si="88"/>
        <v>0</v>
      </c>
      <c r="I352" s="7">
        <f t="shared" si="88"/>
        <v>0</v>
      </c>
      <c r="J352" s="7">
        <f t="shared" si="80"/>
        <v>0</v>
      </c>
      <c r="K352" s="7">
        <f t="shared" si="81"/>
        <v>0</v>
      </c>
    </row>
    <row r="353" spans="1:11" x14ac:dyDescent="0.25">
      <c r="A353" t="str">
        <f t="shared" si="79"/>
        <v>b</v>
      </c>
      <c r="B353" s="8"/>
      <c r="C353" s="9" t="s">
        <v>11</v>
      </c>
      <c r="D353" s="10"/>
      <c r="E353" s="10">
        <f t="shared" si="84"/>
        <v>0</v>
      </c>
      <c r="F353" s="10">
        <v>0</v>
      </c>
      <c r="G353" s="10">
        <v>0</v>
      </c>
      <c r="H353" s="10">
        <v>0</v>
      </c>
      <c r="I353" s="10">
        <v>0</v>
      </c>
      <c r="J353" s="10">
        <f t="shared" si="80"/>
        <v>0</v>
      </c>
      <c r="K353" s="10">
        <f t="shared" si="81"/>
        <v>0</v>
      </c>
    </row>
    <row r="354" spans="1:11" x14ac:dyDescent="0.25">
      <c r="A354" t="str">
        <f t="shared" si="79"/>
        <v>b</v>
      </c>
      <c r="B354" s="8"/>
      <c r="C354" s="9" t="s">
        <v>12</v>
      </c>
      <c r="D354" s="10"/>
      <c r="E354" s="10">
        <f t="shared" si="84"/>
        <v>0</v>
      </c>
      <c r="F354" s="10">
        <v>0</v>
      </c>
      <c r="G354" s="10">
        <v>0</v>
      </c>
      <c r="H354" s="10">
        <v>0</v>
      </c>
      <c r="I354" s="10">
        <v>0</v>
      </c>
      <c r="J354" s="10">
        <f t="shared" si="80"/>
        <v>0</v>
      </c>
      <c r="K354" s="10">
        <f t="shared" si="81"/>
        <v>0</v>
      </c>
    </row>
    <row r="355" spans="1:11" x14ac:dyDescent="0.25">
      <c r="A355" t="str">
        <f t="shared" si="79"/>
        <v>b</v>
      </c>
      <c r="B355" s="8"/>
      <c r="C355" s="9" t="s">
        <v>13</v>
      </c>
      <c r="D355" s="10"/>
      <c r="E355" s="10">
        <f t="shared" si="84"/>
        <v>0</v>
      </c>
      <c r="F355" s="10">
        <v>0</v>
      </c>
      <c r="G355" s="10">
        <v>0</v>
      </c>
      <c r="H355" s="10">
        <v>0</v>
      </c>
      <c r="I355" s="10">
        <v>0</v>
      </c>
      <c r="J355" s="10">
        <f t="shared" si="80"/>
        <v>0</v>
      </c>
      <c r="K355" s="10">
        <f t="shared" si="81"/>
        <v>0</v>
      </c>
    </row>
    <row r="356" spans="1:11" x14ac:dyDescent="0.25">
      <c r="A356" t="str">
        <f t="shared" si="79"/>
        <v>b</v>
      </c>
      <c r="B356" s="8"/>
      <c r="C356" s="9" t="s">
        <v>14</v>
      </c>
      <c r="D356" s="10"/>
      <c r="E356" s="10">
        <f t="shared" si="84"/>
        <v>0</v>
      </c>
      <c r="F356" s="10">
        <v>0</v>
      </c>
      <c r="G356" s="10">
        <v>0</v>
      </c>
      <c r="H356" s="10">
        <v>0</v>
      </c>
      <c r="I356" s="10">
        <v>0</v>
      </c>
      <c r="J356" s="10">
        <f t="shared" si="80"/>
        <v>0</v>
      </c>
      <c r="K356" s="10">
        <f t="shared" si="81"/>
        <v>0</v>
      </c>
    </row>
    <row r="357" spans="1:11" x14ac:dyDescent="0.25">
      <c r="A357" t="str">
        <f t="shared" si="79"/>
        <v>b</v>
      </c>
      <c r="B357" s="8"/>
      <c r="C357" s="9" t="s">
        <v>15</v>
      </c>
      <c r="D357" s="10"/>
      <c r="E357" s="10">
        <f t="shared" si="84"/>
        <v>0</v>
      </c>
      <c r="F357" s="10">
        <v>0</v>
      </c>
      <c r="G357" s="10">
        <v>0</v>
      </c>
      <c r="H357" s="10">
        <v>0</v>
      </c>
      <c r="I357" s="10">
        <v>0</v>
      </c>
      <c r="J357" s="10">
        <f t="shared" si="80"/>
        <v>0</v>
      </c>
      <c r="K357" s="10">
        <f t="shared" si="81"/>
        <v>0</v>
      </c>
    </row>
    <row r="358" spans="1:11" x14ac:dyDescent="0.25">
      <c r="A358" t="str">
        <f t="shared" si="79"/>
        <v>b</v>
      </c>
      <c r="B358" s="8"/>
      <c r="C358" s="9" t="s">
        <v>16</v>
      </c>
      <c r="D358" s="10"/>
      <c r="E358" s="10">
        <f t="shared" si="84"/>
        <v>0</v>
      </c>
      <c r="F358" s="10">
        <v>0</v>
      </c>
      <c r="G358" s="10">
        <v>0</v>
      </c>
      <c r="H358" s="10">
        <v>0</v>
      </c>
      <c r="I358" s="10">
        <v>0</v>
      </c>
      <c r="J358" s="10">
        <f t="shared" si="80"/>
        <v>0</v>
      </c>
      <c r="K358" s="10">
        <f t="shared" si="81"/>
        <v>0</v>
      </c>
    </row>
    <row r="359" spans="1:11" x14ac:dyDescent="0.25">
      <c r="A359" t="str">
        <f t="shared" si="79"/>
        <v>b</v>
      </c>
      <c r="B359" s="8"/>
      <c r="C359" s="9" t="s">
        <v>17</v>
      </c>
      <c r="D359" s="10"/>
      <c r="E359" s="10">
        <f t="shared" si="84"/>
        <v>0</v>
      </c>
      <c r="F359" s="10">
        <v>0</v>
      </c>
      <c r="G359" s="10">
        <v>0</v>
      </c>
      <c r="H359" s="10">
        <v>0</v>
      </c>
      <c r="I359" s="10">
        <v>0</v>
      </c>
      <c r="J359" s="10">
        <f t="shared" si="80"/>
        <v>0</v>
      </c>
      <c r="K359" s="10">
        <f t="shared" si="81"/>
        <v>0</v>
      </c>
    </row>
    <row r="360" spans="1:11" x14ac:dyDescent="0.25">
      <c r="A360" t="str">
        <f t="shared" si="79"/>
        <v>b</v>
      </c>
      <c r="B360" s="5"/>
      <c r="C360" s="6" t="s">
        <v>18</v>
      </c>
      <c r="D360" s="7"/>
      <c r="E360" s="7">
        <f t="shared" si="84"/>
        <v>0</v>
      </c>
      <c r="F360" s="7">
        <v>0</v>
      </c>
      <c r="G360" s="7">
        <v>0</v>
      </c>
      <c r="H360" s="7">
        <v>0</v>
      </c>
      <c r="I360" s="7">
        <v>0</v>
      </c>
      <c r="J360" s="7">
        <f t="shared" si="80"/>
        <v>0</v>
      </c>
      <c r="K360" s="7">
        <f t="shared" si="81"/>
        <v>0</v>
      </c>
    </row>
    <row r="361" spans="1:11" x14ac:dyDescent="0.25">
      <c r="A361" t="str">
        <f t="shared" si="79"/>
        <v>b</v>
      </c>
      <c r="B361" s="5"/>
      <c r="C361" s="6" t="s">
        <v>19</v>
      </c>
      <c r="D361" s="7"/>
      <c r="E361" s="7">
        <f t="shared" si="84"/>
        <v>0</v>
      </c>
      <c r="F361" s="7">
        <v>0</v>
      </c>
      <c r="G361" s="7">
        <v>0</v>
      </c>
      <c r="H361" s="7">
        <v>0</v>
      </c>
      <c r="I361" s="7">
        <v>0</v>
      </c>
      <c r="J361" s="7">
        <f t="shared" si="80"/>
        <v>0</v>
      </c>
      <c r="K361" s="7">
        <f t="shared" si="81"/>
        <v>0</v>
      </c>
    </row>
    <row r="362" spans="1:11" ht="15.75" thickBot="1" x14ac:dyDescent="0.3">
      <c r="A362" t="str">
        <f t="shared" si="79"/>
        <v>b</v>
      </c>
      <c r="B362" s="11"/>
      <c r="C362" s="12" t="s">
        <v>20</v>
      </c>
      <c r="D362" s="13"/>
      <c r="E362" s="13">
        <f t="shared" si="84"/>
        <v>0</v>
      </c>
      <c r="F362" s="13">
        <v>0</v>
      </c>
      <c r="G362" s="13">
        <v>0</v>
      </c>
      <c r="H362" s="13">
        <v>0</v>
      </c>
      <c r="I362" s="13">
        <v>0</v>
      </c>
      <c r="J362" s="13">
        <f t="shared" si="80"/>
        <v>0</v>
      </c>
      <c r="K362" s="13">
        <f t="shared" si="81"/>
        <v>0</v>
      </c>
    </row>
    <row r="363" spans="1:11" ht="32.25" customHeight="1" thickTop="1" thickBot="1" x14ac:dyDescent="0.3">
      <c r="A363" t="str">
        <f t="shared" si="79"/>
        <v>b</v>
      </c>
      <c r="B363" s="3" t="s">
        <v>77</v>
      </c>
      <c r="C363" s="4" t="s">
        <v>78</v>
      </c>
      <c r="D363" s="4"/>
      <c r="E363" s="4">
        <f t="shared" si="84"/>
        <v>0</v>
      </c>
      <c r="F363" s="4">
        <f>SUM(F364,F372,F373,F374)</f>
        <v>0</v>
      </c>
      <c r="G363" s="4">
        <f t="shared" ref="G363:I363" si="89">SUM(G364,G372,G373,G374)</f>
        <v>0</v>
      </c>
      <c r="H363" s="4">
        <f t="shared" si="89"/>
        <v>0</v>
      </c>
      <c r="I363" s="4">
        <f t="shared" si="89"/>
        <v>0</v>
      </c>
      <c r="J363" s="4">
        <f t="shared" si="80"/>
        <v>0</v>
      </c>
      <c r="K363" s="4">
        <f t="shared" si="81"/>
        <v>0</v>
      </c>
    </row>
    <row r="364" spans="1:11" ht="15.75" thickTop="1" x14ac:dyDescent="0.25">
      <c r="A364" t="str">
        <f t="shared" si="79"/>
        <v>b</v>
      </c>
      <c r="B364" s="5"/>
      <c r="C364" s="6" t="s">
        <v>10</v>
      </c>
      <c r="D364" s="7"/>
      <c r="E364" s="7">
        <f t="shared" si="84"/>
        <v>0</v>
      </c>
      <c r="F364" s="7">
        <f>SUM(F365:F371)</f>
        <v>0</v>
      </c>
      <c r="G364" s="7">
        <f t="shared" ref="G364:I364" si="90">SUM(G365:G371)</f>
        <v>0</v>
      </c>
      <c r="H364" s="7">
        <f t="shared" si="90"/>
        <v>0</v>
      </c>
      <c r="I364" s="7">
        <f t="shared" si="90"/>
        <v>0</v>
      </c>
      <c r="J364" s="7">
        <f t="shared" si="80"/>
        <v>0</v>
      </c>
      <c r="K364" s="7">
        <f t="shared" si="81"/>
        <v>0</v>
      </c>
    </row>
    <row r="365" spans="1:11" x14ac:dyDescent="0.25">
      <c r="A365" t="str">
        <f t="shared" si="79"/>
        <v>b</v>
      </c>
      <c r="B365" s="8"/>
      <c r="C365" s="9" t="s">
        <v>11</v>
      </c>
      <c r="D365" s="10"/>
      <c r="E365" s="10">
        <f t="shared" si="84"/>
        <v>0</v>
      </c>
      <c r="F365" s="10">
        <v>0</v>
      </c>
      <c r="G365" s="10">
        <v>0</v>
      </c>
      <c r="H365" s="10">
        <v>0</v>
      </c>
      <c r="I365" s="10">
        <v>0</v>
      </c>
      <c r="J365" s="10">
        <f t="shared" si="80"/>
        <v>0</v>
      </c>
      <c r="K365" s="10">
        <f t="shared" si="81"/>
        <v>0</v>
      </c>
    </row>
    <row r="366" spans="1:11" x14ac:dyDescent="0.25">
      <c r="A366" t="str">
        <f t="shared" si="79"/>
        <v>b</v>
      </c>
      <c r="B366" s="8"/>
      <c r="C366" s="9" t="s">
        <v>12</v>
      </c>
      <c r="D366" s="10"/>
      <c r="E366" s="10">
        <f t="shared" si="84"/>
        <v>0</v>
      </c>
      <c r="F366" s="10">
        <v>0</v>
      </c>
      <c r="G366" s="10">
        <v>0</v>
      </c>
      <c r="H366" s="10">
        <v>0</v>
      </c>
      <c r="I366" s="10">
        <v>0</v>
      </c>
      <c r="J366" s="10">
        <f t="shared" si="80"/>
        <v>0</v>
      </c>
      <c r="K366" s="10">
        <f t="shared" si="81"/>
        <v>0</v>
      </c>
    </row>
    <row r="367" spans="1:11" x14ac:dyDescent="0.25">
      <c r="A367" t="str">
        <f t="shared" si="79"/>
        <v>b</v>
      </c>
      <c r="B367" s="8"/>
      <c r="C367" s="9" t="s">
        <v>13</v>
      </c>
      <c r="D367" s="10"/>
      <c r="E367" s="10">
        <f t="shared" si="84"/>
        <v>0</v>
      </c>
      <c r="F367" s="10">
        <v>0</v>
      </c>
      <c r="G367" s="10">
        <v>0</v>
      </c>
      <c r="H367" s="10">
        <v>0</v>
      </c>
      <c r="I367" s="10">
        <v>0</v>
      </c>
      <c r="J367" s="10">
        <f t="shared" si="80"/>
        <v>0</v>
      </c>
      <c r="K367" s="10">
        <f t="shared" si="81"/>
        <v>0</v>
      </c>
    </row>
    <row r="368" spans="1:11" x14ac:dyDescent="0.25">
      <c r="A368" t="str">
        <f t="shared" si="79"/>
        <v>b</v>
      </c>
      <c r="B368" s="8"/>
      <c r="C368" s="9" t="s">
        <v>14</v>
      </c>
      <c r="D368" s="10"/>
      <c r="E368" s="10">
        <f t="shared" si="84"/>
        <v>0</v>
      </c>
      <c r="F368" s="10">
        <v>0</v>
      </c>
      <c r="G368" s="10">
        <v>0</v>
      </c>
      <c r="H368" s="10">
        <v>0</v>
      </c>
      <c r="I368" s="10">
        <v>0</v>
      </c>
      <c r="J368" s="10">
        <f t="shared" si="80"/>
        <v>0</v>
      </c>
      <c r="K368" s="10">
        <f t="shared" si="81"/>
        <v>0</v>
      </c>
    </row>
    <row r="369" spans="1:11" x14ac:dyDescent="0.25">
      <c r="A369" t="str">
        <f t="shared" si="79"/>
        <v>b</v>
      </c>
      <c r="B369" s="8"/>
      <c r="C369" s="9" t="s">
        <v>15</v>
      </c>
      <c r="D369" s="10"/>
      <c r="E369" s="10">
        <f t="shared" si="84"/>
        <v>0</v>
      </c>
      <c r="F369" s="10">
        <v>0</v>
      </c>
      <c r="G369" s="10">
        <v>0</v>
      </c>
      <c r="H369" s="10">
        <v>0</v>
      </c>
      <c r="I369" s="10">
        <v>0</v>
      </c>
      <c r="J369" s="10">
        <f t="shared" si="80"/>
        <v>0</v>
      </c>
      <c r="K369" s="10">
        <f t="shared" si="81"/>
        <v>0</v>
      </c>
    </row>
    <row r="370" spans="1:11" x14ac:dyDescent="0.25">
      <c r="A370" t="str">
        <f t="shared" si="79"/>
        <v>b</v>
      </c>
      <c r="B370" s="8"/>
      <c r="C370" s="9" t="s">
        <v>16</v>
      </c>
      <c r="D370" s="10"/>
      <c r="E370" s="10">
        <f t="shared" si="84"/>
        <v>0</v>
      </c>
      <c r="F370" s="10">
        <v>0</v>
      </c>
      <c r="G370" s="10">
        <v>0</v>
      </c>
      <c r="H370" s="10">
        <v>0</v>
      </c>
      <c r="I370" s="10">
        <v>0</v>
      </c>
      <c r="J370" s="10">
        <f t="shared" si="80"/>
        <v>0</v>
      </c>
      <c r="K370" s="10">
        <f t="shared" si="81"/>
        <v>0</v>
      </c>
    </row>
    <row r="371" spans="1:11" x14ac:dyDescent="0.25">
      <c r="A371" t="str">
        <f t="shared" si="79"/>
        <v>b</v>
      </c>
      <c r="B371" s="8"/>
      <c r="C371" s="9" t="s">
        <v>17</v>
      </c>
      <c r="D371" s="10"/>
      <c r="E371" s="10">
        <f t="shared" si="84"/>
        <v>0</v>
      </c>
      <c r="F371" s="10">
        <v>0</v>
      </c>
      <c r="G371" s="10">
        <v>0</v>
      </c>
      <c r="H371" s="10">
        <v>0</v>
      </c>
      <c r="I371" s="10">
        <v>0</v>
      </c>
      <c r="J371" s="10">
        <f t="shared" si="80"/>
        <v>0</v>
      </c>
      <c r="K371" s="10">
        <f t="shared" si="81"/>
        <v>0</v>
      </c>
    </row>
    <row r="372" spans="1:11" x14ac:dyDescent="0.25">
      <c r="A372" t="str">
        <f t="shared" si="79"/>
        <v>b</v>
      </c>
      <c r="B372" s="5"/>
      <c r="C372" s="6" t="s">
        <v>18</v>
      </c>
      <c r="D372" s="7"/>
      <c r="E372" s="7">
        <f t="shared" si="84"/>
        <v>0</v>
      </c>
      <c r="F372" s="7">
        <v>0</v>
      </c>
      <c r="G372" s="7">
        <v>0</v>
      </c>
      <c r="H372" s="7">
        <v>0</v>
      </c>
      <c r="I372" s="7">
        <v>0</v>
      </c>
      <c r="J372" s="7">
        <f t="shared" si="80"/>
        <v>0</v>
      </c>
      <c r="K372" s="7">
        <f t="shared" si="81"/>
        <v>0</v>
      </c>
    </row>
    <row r="373" spans="1:11" x14ac:dyDescent="0.25">
      <c r="A373" t="str">
        <f t="shared" si="79"/>
        <v>b</v>
      </c>
      <c r="B373" s="5"/>
      <c r="C373" s="6" t="s">
        <v>19</v>
      </c>
      <c r="D373" s="7"/>
      <c r="E373" s="7">
        <f t="shared" si="84"/>
        <v>0</v>
      </c>
      <c r="F373" s="7">
        <v>0</v>
      </c>
      <c r="G373" s="7">
        <v>0</v>
      </c>
      <c r="H373" s="7">
        <v>0</v>
      </c>
      <c r="I373" s="7">
        <v>0</v>
      </c>
      <c r="J373" s="7">
        <f t="shared" si="80"/>
        <v>0</v>
      </c>
      <c r="K373" s="7">
        <f t="shared" si="81"/>
        <v>0</v>
      </c>
    </row>
    <row r="374" spans="1:11" ht="15.75" thickBot="1" x14ac:dyDescent="0.3">
      <c r="A374" t="str">
        <f t="shared" si="79"/>
        <v>b</v>
      </c>
      <c r="B374" s="11"/>
      <c r="C374" s="12" t="s">
        <v>20</v>
      </c>
      <c r="D374" s="13"/>
      <c r="E374" s="13">
        <f t="shared" si="84"/>
        <v>0</v>
      </c>
      <c r="F374" s="13">
        <v>0</v>
      </c>
      <c r="G374" s="13">
        <v>0</v>
      </c>
      <c r="H374" s="13">
        <v>0</v>
      </c>
      <c r="I374" s="13">
        <v>0</v>
      </c>
      <c r="J374" s="13">
        <f t="shared" si="80"/>
        <v>0</v>
      </c>
      <c r="K374" s="13">
        <f t="shared" si="81"/>
        <v>0</v>
      </c>
    </row>
    <row r="375" spans="1:11" ht="31.5" thickTop="1" thickBot="1" x14ac:dyDescent="0.3">
      <c r="A375" t="str">
        <f t="shared" si="79"/>
        <v>b</v>
      </c>
      <c r="B375" s="3" t="s">
        <v>79</v>
      </c>
      <c r="C375" s="15" t="s">
        <v>80</v>
      </c>
      <c r="D375" s="4"/>
      <c r="E375" s="4">
        <f t="shared" si="84"/>
        <v>0</v>
      </c>
      <c r="F375" s="4">
        <f>SUM(F376,F384,F385,F386)</f>
        <v>0</v>
      </c>
      <c r="G375" s="4">
        <f t="shared" ref="G375:I375" si="91">SUM(G376,G384,G385,G386)</f>
        <v>0</v>
      </c>
      <c r="H375" s="4">
        <f t="shared" si="91"/>
        <v>0</v>
      </c>
      <c r="I375" s="4">
        <f t="shared" si="91"/>
        <v>0</v>
      </c>
      <c r="J375" s="4">
        <f t="shared" si="80"/>
        <v>0</v>
      </c>
      <c r="K375" s="4">
        <f t="shared" si="81"/>
        <v>0</v>
      </c>
    </row>
    <row r="376" spans="1:11" ht="15.75" thickTop="1" x14ac:dyDescent="0.25">
      <c r="A376" t="str">
        <f t="shared" si="79"/>
        <v>b</v>
      </c>
      <c r="B376" s="5"/>
      <c r="C376" s="6" t="s">
        <v>10</v>
      </c>
      <c r="D376" s="7"/>
      <c r="E376" s="7">
        <f t="shared" si="84"/>
        <v>0</v>
      </c>
      <c r="F376" s="7">
        <f>SUM(F377:F383)</f>
        <v>0</v>
      </c>
      <c r="G376" s="7">
        <f t="shared" ref="G376:I376" si="92">SUM(G377:G383)</f>
        <v>0</v>
      </c>
      <c r="H376" s="7">
        <f t="shared" si="92"/>
        <v>0</v>
      </c>
      <c r="I376" s="7">
        <f t="shared" si="92"/>
        <v>0</v>
      </c>
      <c r="J376" s="7">
        <f t="shared" si="80"/>
        <v>0</v>
      </c>
      <c r="K376" s="7">
        <f t="shared" si="81"/>
        <v>0</v>
      </c>
    </row>
    <row r="377" spans="1:11" x14ac:dyDescent="0.25">
      <c r="A377" t="str">
        <f t="shared" si="79"/>
        <v>b</v>
      </c>
      <c r="B377" s="8"/>
      <c r="C377" s="9" t="s">
        <v>11</v>
      </c>
      <c r="D377" s="10"/>
      <c r="E377" s="10">
        <f t="shared" si="84"/>
        <v>0</v>
      </c>
      <c r="F377" s="10">
        <v>0</v>
      </c>
      <c r="G377" s="10">
        <v>0</v>
      </c>
      <c r="H377" s="10">
        <v>0</v>
      </c>
      <c r="I377" s="10">
        <v>0</v>
      </c>
      <c r="J377" s="10">
        <f t="shared" si="80"/>
        <v>0</v>
      </c>
      <c r="K377" s="10">
        <f t="shared" si="81"/>
        <v>0</v>
      </c>
    </row>
    <row r="378" spans="1:11" x14ac:dyDescent="0.25">
      <c r="A378" t="str">
        <f t="shared" si="79"/>
        <v>b</v>
      </c>
      <c r="B378" s="8"/>
      <c r="C378" s="9" t="s">
        <v>12</v>
      </c>
      <c r="D378" s="10"/>
      <c r="E378" s="10">
        <f t="shared" si="84"/>
        <v>0</v>
      </c>
      <c r="F378" s="10">
        <v>0</v>
      </c>
      <c r="G378" s="10">
        <v>0</v>
      </c>
      <c r="H378" s="10">
        <v>0</v>
      </c>
      <c r="I378" s="10">
        <v>0</v>
      </c>
      <c r="J378" s="10">
        <f t="shared" si="80"/>
        <v>0</v>
      </c>
      <c r="K378" s="10">
        <f t="shared" si="81"/>
        <v>0</v>
      </c>
    </row>
    <row r="379" spans="1:11" x14ac:dyDescent="0.25">
      <c r="A379" t="str">
        <f t="shared" si="79"/>
        <v>b</v>
      </c>
      <c r="B379" s="8"/>
      <c r="C379" s="9" t="s">
        <v>13</v>
      </c>
      <c r="D379" s="10"/>
      <c r="E379" s="10">
        <f t="shared" si="84"/>
        <v>0</v>
      </c>
      <c r="F379" s="10">
        <v>0</v>
      </c>
      <c r="G379" s="10">
        <v>0</v>
      </c>
      <c r="H379" s="10">
        <v>0</v>
      </c>
      <c r="I379" s="10">
        <v>0</v>
      </c>
      <c r="J379" s="10">
        <f t="shared" si="80"/>
        <v>0</v>
      </c>
      <c r="K379" s="10">
        <f t="shared" si="81"/>
        <v>0</v>
      </c>
    </row>
    <row r="380" spans="1:11" x14ac:dyDescent="0.25">
      <c r="A380" t="str">
        <f t="shared" si="79"/>
        <v>b</v>
      </c>
      <c r="B380" s="8"/>
      <c r="C380" s="9" t="s">
        <v>14</v>
      </c>
      <c r="D380" s="10"/>
      <c r="E380" s="10">
        <f t="shared" si="84"/>
        <v>0</v>
      </c>
      <c r="F380" s="10">
        <v>0</v>
      </c>
      <c r="G380" s="10">
        <v>0</v>
      </c>
      <c r="H380" s="10">
        <v>0</v>
      </c>
      <c r="I380" s="10">
        <v>0</v>
      </c>
      <c r="J380" s="10">
        <f t="shared" si="80"/>
        <v>0</v>
      </c>
      <c r="K380" s="10">
        <f t="shared" si="81"/>
        <v>0</v>
      </c>
    </row>
    <row r="381" spans="1:11" x14ac:dyDescent="0.25">
      <c r="A381" t="str">
        <f t="shared" si="79"/>
        <v>b</v>
      </c>
      <c r="B381" s="8"/>
      <c r="C381" s="9" t="s">
        <v>15</v>
      </c>
      <c r="D381" s="10"/>
      <c r="E381" s="10">
        <f t="shared" si="84"/>
        <v>0</v>
      </c>
      <c r="F381" s="10">
        <v>0</v>
      </c>
      <c r="G381" s="10">
        <v>0</v>
      </c>
      <c r="H381" s="10">
        <v>0</v>
      </c>
      <c r="I381" s="10">
        <v>0</v>
      </c>
      <c r="J381" s="10">
        <f t="shared" si="80"/>
        <v>0</v>
      </c>
      <c r="K381" s="10">
        <f t="shared" si="81"/>
        <v>0</v>
      </c>
    </row>
    <row r="382" spans="1:11" x14ac:dyDescent="0.25">
      <c r="A382" t="str">
        <f t="shared" si="79"/>
        <v>b</v>
      </c>
      <c r="B382" s="8"/>
      <c r="C382" s="9" t="s">
        <v>16</v>
      </c>
      <c r="D382" s="10"/>
      <c r="E382" s="10">
        <f t="shared" si="84"/>
        <v>0</v>
      </c>
      <c r="F382" s="10">
        <v>0</v>
      </c>
      <c r="G382" s="10">
        <v>0</v>
      </c>
      <c r="H382" s="10">
        <v>0</v>
      </c>
      <c r="I382" s="10">
        <v>0</v>
      </c>
      <c r="J382" s="10">
        <f t="shared" si="80"/>
        <v>0</v>
      </c>
      <c r="K382" s="10">
        <f t="shared" si="81"/>
        <v>0</v>
      </c>
    </row>
    <row r="383" spans="1:11" x14ac:dyDescent="0.25">
      <c r="A383" t="str">
        <f t="shared" si="79"/>
        <v>b</v>
      </c>
      <c r="B383" s="8"/>
      <c r="C383" s="9" t="s">
        <v>17</v>
      </c>
      <c r="D383" s="10"/>
      <c r="E383" s="10">
        <f t="shared" si="84"/>
        <v>0</v>
      </c>
      <c r="F383" s="10">
        <v>0</v>
      </c>
      <c r="G383" s="10">
        <v>0</v>
      </c>
      <c r="H383" s="10">
        <v>0</v>
      </c>
      <c r="I383" s="10">
        <v>0</v>
      </c>
      <c r="J383" s="10">
        <f t="shared" si="80"/>
        <v>0</v>
      </c>
      <c r="K383" s="10">
        <f t="shared" si="81"/>
        <v>0</v>
      </c>
    </row>
    <row r="384" spans="1:11" x14ac:dyDescent="0.25">
      <c r="A384" t="str">
        <f t="shared" si="79"/>
        <v>b</v>
      </c>
      <c r="B384" s="5"/>
      <c r="C384" s="6" t="s">
        <v>18</v>
      </c>
      <c r="D384" s="7"/>
      <c r="E384" s="7">
        <f t="shared" si="84"/>
        <v>0</v>
      </c>
      <c r="F384" s="7">
        <v>0</v>
      </c>
      <c r="G384" s="7">
        <v>0</v>
      </c>
      <c r="H384" s="7">
        <v>0</v>
      </c>
      <c r="I384" s="7">
        <v>0</v>
      </c>
      <c r="J384" s="7">
        <f t="shared" si="80"/>
        <v>0</v>
      </c>
      <c r="K384" s="7">
        <f t="shared" si="81"/>
        <v>0</v>
      </c>
    </row>
    <row r="385" spans="1:11" x14ac:dyDescent="0.25">
      <c r="A385" t="str">
        <f t="shared" si="79"/>
        <v>b</v>
      </c>
      <c r="B385" s="5"/>
      <c r="C385" s="6" t="s">
        <v>19</v>
      </c>
      <c r="D385" s="7"/>
      <c r="E385" s="7">
        <f t="shared" si="84"/>
        <v>0</v>
      </c>
      <c r="F385" s="7">
        <v>0</v>
      </c>
      <c r="G385" s="7">
        <v>0</v>
      </c>
      <c r="H385" s="7">
        <v>0</v>
      </c>
      <c r="I385" s="7">
        <v>0</v>
      </c>
      <c r="J385" s="7">
        <f t="shared" si="80"/>
        <v>0</v>
      </c>
      <c r="K385" s="7">
        <f t="shared" si="81"/>
        <v>0</v>
      </c>
    </row>
    <row r="386" spans="1:11" ht="15.75" thickBot="1" x14ac:dyDescent="0.3">
      <c r="A386" t="str">
        <f t="shared" si="79"/>
        <v>b</v>
      </c>
      <c r="B386" s="11"/>
      <c r="C386" s="12" t="s">
        <v>20</v>
      </c>
      <c r="D386" s="13"/>
      <c r="E386" s="13">
        <f t="shared" si="84"/>
        <v>0</v>
      </c>
      <c r="F386" s="13">
        <v>0</v>
      </c>
      <c r="G386" s="13">
        <v>0</v>
      </c>
      <c r="H386" s="13">
        <v>0</v>
      </c>
      <c r="I386" s="13">
        <v>0</v>
      </c>
      <c r="J386" s="13">
        <f t="shared" si="80"/>
        <v>0</v>
      </c>
      <c r="K386" s="13">
        <f t="shared" si="81"/>
        <v>0</v>
      </c>
    </row>
    <row r="387" spans="1:11" ht="31.5" thickTop="1" thickBot="1" x14ac:dyDescent="0.3">
      <c r="A387" t="str">
        <f t="shared" si="79"/>
        <v>b</v>
      </c>
      <c r="B387" s="3" t="s">
        <v>81</v>
      </c>
      <c r="C387" s="15" t="s">
        <v>82</v>
      </c>
      <c r="D387" s="4"/>
      <c r="E387" s="4">
        <f t="shared" si="84"/>
        <v>0</v>
      </c>
      <c r="F387" s="4">
        <f>SUM(F388,F396,F397,F398)</f>
        <v>0</v>
      </c>
      <c r="G387" s="4">
        <f t="shared" ref="G387:I387" si="93">SUM(G388,G396,G397,G398)</f>
        <v>0</v>
      </c>
      <c r="H387" s="4">
        <f t="shared" si="93"/>
        <v>0</v>
      </c>
      <c r="I387" s="4">
        <f t="shared" si="93"/>
        <v>0</v>
      </c>
      <c r="J387" s="4">
        <f t="shared" si="80"/>
        <v>0</v>
      </c>
      <c r="K387" s="4">
        <f t="shared" si="81"/>
        <v>0</v>
      </c>
    </row>
    <row r="388" spans="1:11" ht="15.75" thickTop="1" x14ac:dyDescent="0.25">
      <c r="A388" t="str">
        <f t="shared" ref="A388:A451" si="94">IF(OR(E388&lt;&gt;0,F388&lt;&gt;0,G388&lt;&gt;0,H388&lt;&gt;0,I388&lt;&gt;0,),"a","b")</f>
        <v>b</v>
      </c>
      <c r="B388" s="5"/>
      <c r="C388" s="6" t="s">
        <v>10</v>
      </c>
      <c r="D388" s="7"/>
      <c r="E388" s="7">
        <f t="shared" si="84"/>
        <v>0</v>
      </c>
      <c r="F388" s="7">
        <f>SUM(F389:F395)</f>
        <v>0</v>
      </c>
      <c r="G388" s="7">
        <f t="shared" ref="G388:I388" si="95">SUM(G389:G395)</f>
        <v>0</v>
      </c>
      <c r="H388" s="7">
        <f t="shared" si="95"/>
        <v>0</v>
      </c>
      <c r="I388" s="7">
        <f t="shared" si="95"/>
        <v>0</v>
      </c>
      <c r="J388" s="7">
        <f t="shared" ref="J388:J451" si="96">SUM(F388,G388)</f>
        <v>0</v>
      </c>
      <c r="K388" s="7">
        <f t="shared" ref="K388:K451" si="97">SUM(F388,G388,H388)</f>
        <v>0</v>
      </c>
    </row>
    <row r="389" spans="1:11" x14ac:dyDescent="0.25">
      <c r="A389" t="str">
        <f t="shared" si="94"/>
        <v>b</v>
      </c>
      <c r="B389" s="8"/>
      <c r="C389" s="9" t="s">
        <v>11</v>
      </c>
      <c r="D389" s="10"/>
      <c r="E389" s="10">
        <f t="shared" si="84"/>
        <v>0</v>
      </c>
      <c r="F389" s="10">
        <v>0</v>
      </c>
      <c r="G389" s="10">
        <v>0</v>
      </c>
      <c r="H389" s="10">
        <v>0</v>
      </c>
      <c r="I389" s="10">
        <v>0</v>
      </c>
      <c r="J389" s="10">
        <f t="shared" si="96"/>
        <v>0</v>
      </c>
      <c r="K389" s="10">
        <f t="shared" si="97"/>
        <v>0</v>
      </c>
    </row>
    <row r="390" spans="1:11" x14ac:dyDescent="0.25">
      <c r="A390" t="str">
        <f t="shared" si="94"/>
        <v>b</v>
      </c>
      <c r="B390" s="8"/>
      <c r="C390" s="9" t="s">
        <v>12</v>
      </c>
      <c r="D390" s="10"/>
      <c r="E390" s="10">
        <f t="shared" si="84"/>
        <v>0</v>
      </c>
      <c r="F390" s="10">
        <v>0</v>
      </c>
      <c r="G390" s="10">
        <v>0</v>
      </c>
      <c r="H390" s="10">
        <v>0</v>
      </c>
      <c r="I390" s="10">
        <v>0</v>
      </c>
      <c r="J390" s="10">
        <f t="shared" si="96"/>
        <v>0</v>
      </c>
      <c r="K390" s="10">
        <f t="shared" si="97"/>
        <v>0</v>
      </c>
    </row>
    <row r="391" spans="1:11" x14ac:dyDescent="0.25">
      <c r="A391" t="str">
        <f t="shared" si="94"/>
        <v>b</v>
      </c>
      <c r="B391" s="8"/>
      <c r="C391" s="9" t="s">
        <v>13</v>
      </c>
      <c r="D391" s="10"/>
      <c r="E391" s="10">
        <f t="shared" si="84"/>
        <v>0</v>
      </c>
      <c r="F391" s="10">
        <v>0</v>
      </c>
      <c r="G391" s="10">
        <v>0</v>
      </c>
      <c r="H391" s="10">
        <v>0</v>
      </c>
      <c r="I391" s="10">
        <v>0</v>
      </c>
      <c r="J391" s="10">
        <f t="shared" si="96"/>
        <v>0</v>
      </c>
      <c r="K391" s="10">
        <f t="shared" si="97"/>
        <v>0</v>
      </c>
    </row>
    <row r="392" spans="1:11" x14ac:dyDescent="0.25">
      <c r="A392" t="str">
        <f t="shared" si="94"/>
        <v>b</v>
      </c>
      <c r="B392" s="8"/>
      <c r="C392" s="9" t="s">
        <v>14</v>
      </c>
      <c r="D392" s="10"/>
      <c r="E392" s="10">
        <f t="shared" si="84"/>
        <v>0</v>
      </c>
      <c r="F392" s="10">
        <v>0</v>
      </c>
      <c r="G392" s="10">
        <v>0</v>
      </c>
      <c r="H392" s="10">
        <v>0</v>
      </c>
      <c r="I392" s="10">
        <v>0</v>
      </c>
      <c r="J392" s="10">
        <f t="shared" si="96"/>
        <v>0</v>
      </c>
      <c r="K392" s="10">
        <f t="shared" si="97"/>
        <v>0</v>
      </c>
    </row>
    <row r="393" spans="1:11" x14ac:dyDescent="0.25">
      <c r="A393" t="str">
        <f t="shared" si="94"/>
        <v>b</v>
      </c>
      <c r="B393" s="8"/>
      <c r="C393" s="9" t="s">
        <v>15</v>
      </c>
      <c r="D393" s="10"/>
      <c r="E393" s="10">
        <f t="shared" si="84"/>
        <v>0</v>
      </c>
      <c r="F393" s="10">
        <v>0</v>
      </c>
      <c r="G393" s="10">
        <v>0</v>
      </c>
      <c r="H393" s="10">
        <v>0</v>
      </c>
      <c r="I393" s="10">
        <v>0</v>
      </c>
      <c r="J393" s="10">
        <f t="shared" si="96"/>
        <v>0</v>
      </c>
      <c r="K393" s="10">
        <f t="shared" si="97"/>
        <v>0</v>
      </c>
    </row>
    <row r="394" spans="1:11" x14ac:dyDescent="0.25">
      <c r="A394" t="str">
        <f t="shared" si="94"/>
        <v>b</v>
      </c>
      <c r="B394" s="8"/>
      <c r="C394" s="9" t="s">
        <v>16</v>
      </c>
      <c r="D394" s="10"/>
      <c r="E394" s="10">
        <f t="shared" si="84"/>
        <v>0</v>
      </c>
      <c r="F394" s="10">
        <v>0</v>
      </c>
      <c r="G394" s="10">
        <v>0</v>
      </c>
      <c r="H394" s="10">
        <v>0</v>
      </c>
      <c r="I394" s="10">
        <v>0</v>
      </c>
      <c r="J394" s="10">
        <f t="shared" si="96"/>
        <v>0</v>
      </c>
      <c r="K394" s="10">
        <f t="shared" si="97"/>
        <v>0</v>
      </c>
    </row>
    <row r="395" spans="1:11" x14ac:dyDescent="0.25">
      <c r="A395" t="str">
        <f t="shared" si="94"/>
        <v>b</v>
      </c>
      <c r="B395" s="8"/>
      <c r="C395" s="9" t="s">
        <v>17</v>
      </c>
      <c r="D395" s="10"/>
      <c r="E395" s="10">
        <f t="shared" si="84"/>
        <v>0</v>
      </c>
      <c r="F395" s="10">
        <v>0</v>
      </c>
      <c r="G395" s="10">
        <v>0</v>
      </c>
      <c r="H395" s="10">
        <v>0</v>
      </c>
      <c r="I395" s="10">
        <v>0</v>
      </c>
      <c r="J395" s="10">
        <f t="shared" si="96"/>
        <v>0</v>
      </c>
      <c r="K395" s="10">
        <f t="shared" si="97"/>
        <v>0</v>
      </c>
    </row>
    <row r="396" spans="1:11" x14ac:dyDescent="0.25">
      <c r="A396" t="str">
        <f t="shared" si="94"/>
        <v>b</v>
      </c>
      <c r="B396" s="5"/>
      <c r="C396" s="6" t="s">
        <v>18</v>
      </c>
      <c r="D396" s="7"/>
      <c r="E396" s="7">
        <f t="shared" si="84"/>
        <v>0</v>
      </c>
      <c r="F396" s="7">
        <v>0</v>
      </c>
      <c r="G396" s="7">
        <v>0</v>
      </c>
      <c r="H396" s="7">
        <v>0</v>
      </c>
      <c r="I396" s="7">
        <v>0</v>
      </c>
      <c r="J396" s="7">
        <f t="shared" si="96"/>
        <v>0</v>
      </c>
      <c r="K396" s="7">
        <f t="shared" si="97"/>
        <v>0</v>
      </c>
    </row>
    <row r="397" spans="1:11" x14ac:dyDescent="0.25">
      <c r="A397" t="str">
        <f t="shared" si="94"/>
        <v>b</v>
      </c>
      <c r="B397" s="5"/>
      <c r="C397" s="6" t="s">
        <v>19</v>
      </c>
      <c r="D397" s="7"/>
      <c r="E397" s="7">
        <f t="shared" si="84"/>
        <v>0</v>
      </c>
      <c r="F397" s="7">
        <v>0</v>
      </c>
      <c r="G397" s="7">
        <v>0</v>
      </c>
      <c r="H397" s="7">
        <v>0</v>
      </c>
      <c r="I397" s="7">
        <v>0</v>
      </c>
      <c r="J397" s="7">
        <f t="shared" si="96"/>
        <v>0</v>
      </c>
      <c r="K397" s="7">
        <f t="shared" si="97"/>
        <v>0</v>
      </c>
    </row>
    <row r="398" spans="1:11" ht="15.75" thickBot="1" x14ac:dyDescent="0.3">
      <c r="A398" t="str">
        <f t="shared" si="94"/>
        <v>b</v>
      </c>
      <c r="B398" s="11"/>
      <c r="C398" s="12" t="s">
        <v>20</v>
      </c>
      <c r="D398" s="13"/>
      <c r="E398" s="13">
        <f t="shared" si="84"/>
        <v>0</v>
      </c>
      <c r="F398" s="13">
        <v>0</v>
      </c>
      <c r="G398" s="13">
        <v>0</v>
      </c>
      <c r="H398" s="13">
        <v>0</v>
      </c>
      <c r="I398" s="13">
        <v>0</v>
      </c>
      <c r="J398" s="13">
        <f t="shared" si="96"/>
        <v>0</v>
      </c>
      <c r="K398" s="13">
        <f t="shared" si="97"/>
        <v>0</v>
      </c>
    </row>
    <row r="399" spans="1:11" ht="31.5" thickTop="1" thickBot="1" x14ac:dyDescent="0.3">
      <c r="A399" t="str">
        <f t="shared" si="94"/>
        <v>b</v>
      </c>
      <c r="B399" s="3" t="s">
        <v>83</v>
      </c>
      <c r="C399" s="15" t="s">
        <v>84</v>
      </c>
      <c r="D399" s="4"/>
      <c r="E399" s="4">
        <f t="shared" si="84"/>
        <v>0</v>
      </c>
      <c r="F399" s="4">
        <f>SUM(F400,F408,F409,F410)</f>
        <v>0</v>
      </c>
      <c r="G399" s="4">
        <f t="shared" ref="G399:I399" si="98">SUM(G400,G408,G409,G410)</f>
        <v>0</v>
      </c>
      <c r="H399" s="4">
        <f t="shared" si="98"/>
        <v>0</v>
      </c>
      <c r="I399" s="4">
        <f t="shared" si="98"/>
        <v>0</v>
      </c>
      <c r="J399" s="4">
        <f t="shared" si="96"/>
        <v>0</v>
      </c>
      <c r="K399" s="4">
        <f t="shared" si="97"/>
        <v>0</v>
      </c>
    </row>
    <row r="400" spans="1:11" ht="15.75" thickTop="1" x14ac:dyDescent="0.25">
      <c r="A400" t="str">
        <f t="shared" si="94"/>
        <v>b</v>
      </c>
      <c r="B400" s="5"/>
      <c r="C400" s="6" t="s">
        <v>10</v>
      </c>
      <c r="D400" s="7"/>
      <c r="E400" s="7">
        <f t="shared" ref="E400:E463" si="99">SUM(F400,G400,H400,I400)</f>
        <v>0</v>
      </c>
      <c r="F400" s="7">
        <f>SUM(F401:F407)</f>
        <v>0</v>
      </c>
      <c r="G400" s="7">
        <f t="shared" ref="G400:I400" si="100">SUM(G401:G407)</f>
        <v>0</v>
      </c>
      <c r="H400" s="7">
        <f t="shared" si="100"/>
        <v>0</v>
      </c>
      <c r="I400" s="7">
        <f t="shared" si="100"/>
        <v>0</v>
      </c>
      <c r="J400" s="7">
        <f t="shared" si="96"/>
        <v>0</v>
      </c>
      <c r="K400" s="7">
        <f t="shared" si="97"/>
        <v>0</v>
      </c>
    </row>
    <row r="401" spans="1:11" x14ac:dyDescent="0.25">
      <c r="A401" t="str">
        <f t="shared" si="94"/>
        <v>b</v>
      </c>
      <c r="B401" s="8"/>
      <c r="C401" s="9" t="s">
        <v>11</v>
      </c>
      <c r="D401" s="10"/>
      <c r="E401" s="10">
        <f t="shared" si="99"/>
        <v>0</v>
      </c>
      <c r="F401" s="10">
        <v>0</v>
      </c>
      <c r="G401" s="10">
        <v>0</v>
      </c>
      <c r="H401" s="10">
        <v>0</v>
      </c>
      <c r="I401" s="10">
        <v>0</v>
      </c>
      <c r="J401" s="10">
        <f t="shared" si="96"/>
        <v>0</v>
      </c>
      <c r="K401" s="10">
        <f t="shared" si="97"/>
        <v>0</v>
      </c>
    </row>
    <row r="402" spans="1:11" x14ac:dyDescent="0.25">
      <c r="A402" t="str">
        <f t="shared" si="94"/>
        <v>b</v>
      </c>
      <c r="B402" s="8"/>
      <c r="C402" s="9" t="s">
        <v>12</v>
      </c>
      <c r="D402" s="10"/>
      <c r="E402" s="10">
        <f t="shared" si="99"/>
        <v>0</v>
      </c>
      <c r="F402" s="10">
        <v>0</v>
      </c>
      <c r="G402" s="10">
        <v>0</v>
      </c>
      <c r="H402" s="10">
        <v>0</v>
      </c>
      <c r="I402" s="10">
        <v>0</v>
      </c>
      <c r="J402" s="10">
        <f t="shared" si="96"/>
        <v>0</v>
      </c>
      <c r="K402" s="10">
        <f t="shared" si="97"/>
        <v>0</v>
      </c>
    </row>
    <row r="403" spans="1:11" x14ac:dyDescent="0.25">
      <c r="A403" t="str">
        <f t="shared" si="94"/>
        <v>b</v>
      </c>
      <c r="B403" s="8"/>
      <c r="C403" s="9" t="s">
        <v>13</v>
      </c>
      <c r="D403" s="10"/>
      <c r="E403" s="10">
        <f t="shared" si="99"/>
        <v>0</v>
      </c>
      <c r="F403" s="10">
        <v>0</v>
      </c>
      <c r="G403" s="10">
        <v>0</v>
      </c>
      <c r="H403" s="10">
        <v>0</v>
      </c>
      <c r="I403" s="10">
        <v>0</v>
      </c>
      <c r="J403" s="10">
        <f t="shared" si="96"/>
        <v>0</v>
      </c>
      <c r="K403" s="10">
        <f t="shared" si="97"/>
        <v>0</v>
      </c>
    </row>
    <row r="404" spans="1:11" x14ac:dyDescent="0.25">
      <c r="A404" t="str">
        <f t="shared" si="94"/>
        <v>b</v>
      </c>
      <c r="B404" s="8"/>
      <c r="C404" s="9" t="s">
        <v>14</v>
      </c>
      <c r="D404" s="10"/>
      <c r="E404" s="10">
        <f t="shared" si="99"/>
        <v>0</v>
      </c>
      <c r="F404" s="10">
        <v>0</v>
      </c>
      <c r="G404" s="10">
        <v>0</v>
      </c>
      <c r="H404" s="10">
        <v>0</v>
      </c>
      <c r="I404" s="10">
        <v>0</v>
      </c>
      <c r="J404" s="10">
        <f t="shared" si="96"/>
        <v>0</v>
      </c>
      <c r="K404" s="10">
        <f t="shared" si="97"/>
        <v>0</v>
      </c>
    </row>
    <row r="405" spans="1:11" x14ac:dyDescent="0.25">
      <c r="A405" t="str">
        <f t="shared" si="94"/>
        <v>b</v>
      </c>
      <c r="B405" s="8"/>
      <c r="C405" s="9" t="s">
        <v>15</v>
      </c>
      <c r="D405" s="10"/>
      <c r="E405" s="10">
        <f t="shared" si="99"/>
        <v>0</v>
      </c>
      <c r="F405" s="10">
        <v>0</v>
      </c>
      <c r="G405" s="10">
        <v>0</v>
      </c>
      <c r="H405" s="10">
        <v>0</v>
      </c>
      <c r="I405" s="10">
        <v>0</v>
      </c>
      <c r="J405" s="10">
        <f t="shared" si="96"/>
        <v>0</v>
      </c>
      <c r="K405" s="10">
        <f t="shared" si="97"/>
        <v>0</v>
      </c>
    </row>
    <row r="406" spans="1:11" x14ac:dyDescent="0.25">
      <c r="A406" t="str">
        <f t="shared" si="94"/>
        <v>b</v>
      </c>
      <c r="B406" s="8"/>
      <c r="C406" s="9" t="s">
        <v>16</v>
      </c>
      <c r="D406" s="10"/>
      <c r="E406" s="10">
        <f t="shared" si="99"/>
        <v>0</v>
      </c>
      <c r="F406" s="10">
        <v>0</v>
      </c>
      <c r="G406" s="10">
        <v>0</v>
      </c>
      <c r="H406" s="10">
        <v>0</v>
      </c>
      <c r="I406" s="10">
        <v>0</v>
      </c>
      <c r="J406" s="10">
        <f t="shared" si="96"/>
        <v>0</v>
      </c>
      <c r="K406" s="10">
        <f t="shared" si="97"/>
        <v>0</v>
      </c>
    </row>
    <row r="407" spans="1:11" x14ac:dyDescent="0.25">
      <c r="A407" t="str">
        <f t="shared" si="94"/>
        <v>b</v>
      </c>
      <c r="B407" s="8"/>
      <c r="C407" s="9" t="s">
        <v>17</v>
      </c>
      <c r="D407" s="10"/>
      <c r="E407" s="10">
        <f t="shared" si="99"/>
        <v>0</v>
      </c>
      <c r="F407" s="10">
        <v>0</v>
      </c>
      <c r="G407" s="10">
        <v>0</v>
      </c>
      <c r="H407" s="10">
        <v>0</v>
      </c>
      <c r="I407" s="10">
        <v>0</v>
      </c>
      <c r="J407" s="10">
        <f t="shared" si="96"/>
        <v>0</v>
      </c>
      <c r="K407" s="10">
        <f t="shared" si="97"/>
        <v>0</v>
      </c>
    </row>
    <row r="408" spans="1:11" x14ac:dyDescent="0.25">
      <c r="A408" t="str">
        <f t="shared" si="94"/>
        <v>b</v>
      </c>
      <c r="B408" s="5"/>
      <c r="C408" s="6" t="s">
        <v>18</v>
      </c>
      <c r="D408" s="7"/>
      <c r="E408" s="7">
        <f t="shared" si="99"/>
        <v>0</v>
      </c>
      <c r="F408" s="7">
        <v>0</v>
      </c>
      <c r="G408" s="7">
        <v>0</v>
      </c>
      <c r="H408" s="7">
        <v>0</v>
      </c>
      <c r="I408" s="7">
        <v>0</v>
      </c>
      <c r="J408" s="7">
        <f t="shared" si="96"/>
        <v>0</v>
      </c>
      <c r="K408" s="7">
        <f t="shared" si="97"/>
        <v>0</v>
      </c>
    </row>
    <row r="409" spans="1:11" x14ac:dyDescent="0.25">
      <c r="A409" t="str">
        <f t="shared" si="94"/>
        <v>b</v>
      </c>
      <c r="B409" s="5"/>
      <c r="C409" s="6" t="s">
        <v>19</v>
      </c>
      <c r="D409" s="7"/>
      <c r="E409" s="7">
        <f t="shared" si="99"/>
        <v>0</v>
      </c>
      <c r="F409" s="7">
        <v>0</v>
      </c>
      <c r="G409" s="7">
        <v>0</v>
      </c>
      <c r="H409" s="7">
        <v>0</v>
      </c>
      <c r="I409" s="7">
        <v>0</v>
      </c>
      <c r="J409" s="7">
        <f t="shared" si="96"/>
        <v>0</v>
      </c>
      <c r="K409" s="7">
        <f t="shared" si="97"/>
        <v>0</v>
      </c>
    </row>
    <row r="410" spans="1:11" ht="15.75" thickBot="1" x14ac:dyDescent="0.3">
      <c r="A410" t="str">
        <f t="shared" si="94"/>
        <v>b</v>
      </c>
      <c r="B410" s="11"/>
      <c r="C410" s="12" t="s">
        <v>20</v>
      </c>
      <c r="D410" s="13"/>
      <c r="E410" s="13">
        <f t="shared" si="99"/>
        <v>0</v>
      </c>
      <c r="F410" s="13">
        <v>0</v>
      </c>
      <c r="G410" s="13">
        <v>0</v>
      </c>
      <c r="H410" s="13">
        <v>0</v>
      </c>
      <c r="I410" s="13">
        <v>0</v>
      </c>
      <c r="J410" s="13">
        <f t="shared" si="96"/>
        <v>0</v>
      </c>
      <c r="K410" s="13">
        <f t="shared" si="97"/>
        <v>0</v>
      </c>
    </row>
    <row r="411" spans="1:11" ht="32.25" customHeight="1" thickTop="1" thickBot="1" x14ac:dyDescent="0.3">
      <c r="A411" t="str">
        <f t="shared" si="94"/>
        <v>b</v>
      </c>
      <c r="B411" s="3" t="s">
        <v>85</v>
      </c>
      <c r="C411" s="4" t="s">
        <v>86</v>
      </c>
      <c r="D411" s="4"/>
      <c r="E411" s="4">
        <f t="shared" si="99"/>
        <v>0</v>
      </c>
      <c r="F411" s="4">
        <f>SUM(F412,F420,F421,F422)</f>
        <v>0</v>
      </c>
      <c r="G411" s="4">
        <f t="shared" ref="G411:I411" si="101">SUM(G412,G420,G421,G422)</f>
        <v>0</v>
      </c>
      <c r="H411" s="4">
        <f t="shared" si="101"/>
        <v>0</v>
      </c>
      <c r="I411" s="4">
        <f t="shared" si="101"/>
        <v>0</v>
      </c>
      <c r="J411" s="4">
        <f t="shared" si="96"/>
        <v>0</v>
      </c>
      <c r="K411" s="4">
        <f t="shared" si="97"/>
        <v>0</v>
      </c>
    </row>
    <row r="412" spans="1:11" ht="15.75" thickTop="1" x14ac:dyDescent="0.25">
      <c r="A412" t="str">
        <f t="shared" si="94"/>
        <v>b</v>
      </c>
      <c r="B412" s="5"/>
      <c r="C412" s="6" t="s">
        <v>10</v>
      </c>
      <c r="D412" s="7"/>
      <c r="E412" s="7">
        <f t="shared" si="99"/>
        <v>0</v>
      </c>
      <c r="F412" s="7">
        <f>SUM(F413:F419)</f>
        <v>0</v>
      </c>
      <c r="G412" s="7">
        <f t="shared" ref="G412:I412" si="102">SUM(G413:G419)</f>
        <v>0</v>
      </c>
      <c r="H412" s="7">
        <f t="shared" si="102"/>
        <v>0</v>
      </c>
      <c r="I412" s="7">
        <f t="shared" si="102"/>
        <v>0</v>
      </c>
      <c r="J412" s="7">
        <f t="shared" si="96"/>
        <v>0</v>
      </c>
      <c r="K412" s="7">
        <f t="shared" si="97"/>
        <v>0</v>
      </c>
    </row>
    <row r="413" spans="1:11" x14ac:dyDescent="0.25">
      <c r="A413" t="str">
        <f t="shared" si="94"/>
        <v>b</v>
      </c>
      <c r="B413" s="8"/>
      <c r="C413" s="9" t="s">
        <v>11</v>
      </c>
      <c r="D413" s="10"/>
      <c r="E413" s="10">
        <f t="shared" si="99"/>
        <v>0</v>
      </c>
      <c r="F413" s="10">
        <v>0</v>
      </c>
      <c r="G413" s="10">
        <v>0</v>
      </c>
      <c r="H413" s="10">
        <v>0</v>
      </c>
      <c r="I413" s="10">
        <v>0</v>
      </c>
      <c r="J413" s="10">
        <f t="shared" si="96"/>
        <v>0</v>
      </c>
      <c r="K413" s="10">
        <f t="shared" si="97"/>
        <v>0</v>
      </c>
    </row>
    <row r="414" spans="1:11" x14ac:dyDescent="0.25">
      <c r="A414" t="str">
        <f t="shared" si="94"/>
        <v>b</v>
      </c>
      <c r="B414" s="8"/>
      <c r="C414" s="9" t="s">
        <v>12</v>
      </c>
      <c r="D414" s="10"/>
      <c r="E414" s="10">
        <f t="shared" si="99"/>
        <v>0</v>
      </c>
      <c r="F414" s="10">
        <v>0</v>
      </c>
      <c r="G414" s="10">
        <v>0</v>
      </c>
      <c r="H414" s="10">
        <v>0</v>
      </c>
      <c r="I414" s="10">
        <v>0</v>
      </c>
      <c r="J414" s="10">
        <f t="shared" si="96"/>
        <v>0</v>
      </c>
      <c r="K414" s="10">
        <f t="shared" si="97"/>
        <v>0</v>
      </c>
    </row>
    <row r="415" spans="1:11" x14ac:dyDescent="0.25">
      <c r="A415" t="str">
        <f t="shared" si="94"/>
        <v>b</v>
      </c>
      <c r="B415" s="8"/>
      <c r="C415" s="9" t="s">
        <v>13</v>
      </c>
      <c r="D415" s="10"/>
      <c r="E415" s="10">
        <f t="shared" si="99"/>
        <v>0</v>
      </c>
      <c r="F415" s="10">
        <v>0</v>
      </c>
      <c r="G415" s="10">
        <v>0</v>
      </c>
      <c r="H415" s="10">
        <v>0</v>
      </c>
      <c r="I415" s="10">
        <v>0</v>
      </c>
      <c r="J415" s="10">
        <f t="shared" si="96"/>
        <v>0</v>
      </c>
      <c r="K415" s="10">
        <f t="shared" si="97"/>
        <v>0</v>
      </c>
    </row>
    <row r="416" spans="1:11" x14ac:dyDescent="0.25">
      <c r="A416" t="str">
        <f t="shared" si="94"/>
        <v>b</v>
      </c>
      <c r="B416" s="8"/>
      <c r="C416" s="9" t="s">
        <v>14</v>
      </c>
      <c r="D416" s="10"/>
      <c r="E416" s="10">
        <f t="shared" si="99"/>
        <v>0</v>
      </c>
      <c r="F416" s="10">
        <v>0</v>
      </c>
      <c r="G416" s="10">
        <v>0</v>
      </c>
      <c r="H416" s="10">
        <v>0</v>
      </c>
      <c r="I416" s="10">
        <v>0</v>
      </c>
      <c r="J416" s="10">
        <f t="shared" si="96"/>
        <v>0</v>
      </c>
      <c r="K416" s="10">
        <f t="shared" si="97"/>
        <v>0</v>
      </c>
    </row>
    <row r="417" spans="1:11" x14ac:dyDescent="0.25">
      <c r="A417" t="str">
        <f t="shared" si="94"/>
        <v>b</v>
      </c>
      <c r="B417" s="8"/>
      <c r="C417" s="9" t="s">
        <v>15</v>
      </c>
      <c r="D417" s="10"/>
      <c r="E417" s="10">
        <f t="shared" si="99"/>
        <v>0</v>
      </c>
      <c r="F417" s="10">
        <v>0</v>
      </c>
      <c r="G417" s="10">
        <v>0</v>
      </c>
      <c r="H417" s="10">
        <v>0</v>
      </c>
      <c r="I417" s="10">
        <v>0</v>
      </c>
      <c r="J417" s="10">
        <f t="shared" si="96"/>
        <v>0</v>
      </c>
      <c r="K417" s="10">
        <f t="shared" si="97"/>
        <v>0</v>
      </c>
    </row>
    <row r="418" spans="1:11" x14ac:dyDescent="0.25">
      <c r="A418" t="str">
        <f t="shared" si="94"/>
        <v>b</v>
      </c>
      <c r="B418" s="8"/>
      <c r="C418" s="9" t="s">
        <v>16</v>
      </c>
      <c r="D418" s="10"/>
      <c r="E418" s="10">
        <f t="shared" si="99"/>
        <v>0</v>
      </c>
      <c r="F418" s="10">
        <v>0</v>
      </c>
      <c r="G418" s="10">
        <v>0</v>
      </c>
      <c r="H418" s="10">
        <v>0</v>
      </c>
      <c r="I418" s="10">
        <v>0</v>
      </c>
      <c r="J418" s="10">
        <f t="shared" si="96"/>
        <v>0</v>
      </c>
      <c r="K418" s="10">
        <f t="shared" si="97"/>
        <v>0</v>
      </c>
    </row>
    <row r="419" spans="1:11" x14ac:dyDescent="0.25">
      <c r="A419" t="str">
        <f t="shared" si="94"/>
        <v>b</v>
      </c>
      <c r="B419" s="8"/>
      <c r="C419" s="9" t="s">
        <v>17</v>
      </c>
      <c r="D419" s="10"/>
      <c r="E419" s="10">
        <f t="shared" si="99"/>
        <v>0</v>
      </c>
      <c r="F419" s="10">
        <v>0</v>
      </c>
      <c r="G419" s="10">
        <v>0</v>
      </c>
      <c r="H419" s="10">
        <v>0</v>
      </c>
      <c r="I419" s="10">
        <v>0</v>
      </c>
      <c r="J419" s="10">
        <f t="shared" si="96"/>
        <v>0</v>
      </c>
      <c r="K419" s="10">
        <f t="shared" si="97"/>
        <v>0</v>
      </c>
    </row>
    <row r="420" spans="1:11" x14ac:dyDescent="0.25">
      <c r="A420" t="str">
        <f t="shared" si="94"/>
        <v>b</v>
      </c>
      <c r="B420" s="5"/>
      <c r="C420" s="6" t="s">
        <v>18</v>
      </c>
      <c r="D420" s="7"/>
      <c r="E420" s="7">
        <f t="shared" si="99"/>
        <v>0</v>
      </c>
      <c r="F420" s="7">
        <v>0</v>
      </c>
      <c r="G420" s="7">
        <v>0</v>
      </c>
      <c r="H420" s="7">
        <v>0</v>
      </c>
      <c r="I420" s="7">
        <v>0</v>
      </c>
      <c r="J420" s="7">
        <f t="shared" si="96"/>
        <v>0</v>
      </c>
      <c r="K420" s="7">
        <f t="shared" si="97"/>
        <v>0</v>
      </c>
    </row>
    <row r="421" spans="1:11" x14ac:dyDescent="0.25">
      <c r="A421" t="str">
        <f t="shared" si="94"/>
        <v>b</v>
      </c>
      <c r="B421" s="5"/>
      <c r="C421" s="6" t="s">
        <v>19</v>
      </c>
      <c r="D421" s="7"/>
      <c r="E421" s="7">
        <f t="shared" si="99"/>
        <v>0</v>
      </c>
      <c r="F421" s="7">
        <v>0</v>
      </c>
      <c r="G421" s="7">
        <v>0</v>
      </c>
      <c r="H421" s="7">
        <v>0</v>
      </c>
      <c r="I421" s="7">
        <v>0</v>
      </c>
      <c r="J421" s="7">
        <f t="shared" si="96"/>
        <v>0</v>
      </c>
      <c r="K421" s="7">
        <f t="shared" si="97"/>
        <v>0</v>
      </c>
    </row>
    <row r="422" spans="1:11" ht="15.75" thickBot="1" x14ac:dyDescent="0.3">
      <c r="A422" t="str">
        <f t="shared" si="94"/>
        <v>b</v>
      </c>
      <c r="B422" s="11"/>
      <c r="C422" s="12" t="s">
        <v>20</v>
      </c>
      <c r="D422" s="13"/>
      <c r="E422" s="13">
        <f t="shared" si="99"/>
        <v>0</v>
      </c>
      <c r="F422" s="13">
        <v>0</v>
      </c>
      <c r="G422" s="13">
        <v>0</v>
      </c>
      <c r="H422" s="13">
        <v>0</v>
      </c>
      <c r="I422" s="13">
        <v>0</v>
      </c>
      <c r="J422" s="13">
        <f t="shared" si="96"/>
        <v>0</v>
      </c>
      <c r="K422" s="13">
        <f t="shared" si="97"/>
        <v>0</v>
      </c>
    </row>
    <row r="423" spans="1:11" ht="32.25" customHeight="1" thickTop="1" thickBot="1" x14ac:dyDescent="0.3">
      <c r="A423" t="str">
        <f t="shared" si="94"/>
        <v>b</v>
      </c>
      <c r="B423" s="3" t="s">
        <v>87</v>
      </c>
      <c r="C423" s="4" t="s">
        <v>88</v>
      </c>
      <c r="D423" s="4"/>
      <c r="E423" s="4">
        <f t="shared" si="99"/>
        <v>0</v>
      </c>
      <c r="F423" s="4">
        <f>SUM(F424,F432,F433,F434)</f>
        <v>0</v>
      </c>
      <c r="G423" s="4">
        <f t="shared" ref="G423:I423" si="103">SUM(G424,G432,G433,G434)</f>
        <v>0</v>
      </c>
      <c r="H423" s="4">
        <f t="shared" si="103"/>
        <v>0</v>
      </c>
      <c r="I423" s="4">
        <f t="shared" si="103"/>
        <v>0</v>
      </c>
      <c r="J423" s="4">
        <f t="shared" si="96"/>
        <v>0</v>
      </c>
      <c r="K423" s="4">
        <f t="shared" si="97"/>
        <v>0</v>
      </c>
    </row>
    <row r="424" spans="1:11" ht="15.75" thickTop="1" x14ac:dyDescent="0.25">
      <c r="A424" t="str">
        <f t="shared" si="94"/>
        <v>b</v>
      </c>
      <c r="B424" s="5"/>
      <c r="C424" s="6" t="s">
        <v>10</v>
      </c>
      <c r="D424" s="7"/>
      <c r="E424" s="7">
        <f t="shared" si="99"/>
        <v>0</v>
      </c>
      <c r="F424" s="7">
        <f>SUM(F425:F431)</f>
        <v>0</v>
      </c>
      <c r="G424" s="7">
        <f t="shared" ref="G424:I424" si="104">SUM(G425:G431)</f>
        <v>0</v>
      </c>
      <c r="H424" s="7">
        <f t="shared" si="104"/>
        <v>0</v>
      </c>
      <c r="I424" s="7">
        <f t="shared" si="104"/>
        <v>0</v>
      </c>
      <c r="J424" s="7">
        <f t="shared" si="96"/>
        <v>0</v>
      </c>
      <c r="K424" s="7">
        <f t="shared" si="97"/>
        <v>0</v>
      </c>
    </row>
    <row r="425" spans="1:11" x14ac:dyDescent="0.25">
      <c r="A425" t="str">
        <f t="shared" si="94"/>
        <v>b</v>
      </c>
      <c r="B425" s="8"/>
      <c r="C425" s="9" t="s">
        <v>11</v>
      </c>
      <c r="D425" s="10"/>
      <c r="E425" s="10">
        <f t="shared" si="99"/>
        <v>0</v>
      </c>
      <c r="F425" s="10">
        <v>0</v>
      </c>
      <c r="G425" s="10">
        <v>0</v>
      </c>
      <c r="H425" s="10">
        <v>0</v>
      </c>
      <c r="I425" s="10">
        <v>0</v>
      </c>
      <c r="J425" s="10">
        <f t="shared" si="96"/>
        <v>0</v>
      </c>
      <c r="K425" s="10">
        <f t="shared" si="97"/>
        <v>0</v>
      </c>
    </row>
    <row r="426" spans="1:11" x14ac:dyDescent="0.25">
      <c r="A426" t="str">
        <f t="shared" si="94"/>
        <v>b</v>
      </c>
      <c r="B426" s="8"/>
      <c r="C426" s="9" t="s">
        <v>12</v>
      </c>
      <c r="D426" s="10"/>
      <c r="E426" s="10">
        <f t="shared" si="99"/>
        <v>0</v>
      </c>
      <c r="F426" s="10">
        <v>0</v>
      </c>
      <c r="G426" s="10">
        <v>0</v>
      </c>
      <c r="H426" s="10">
        <v>0</v>
      </c>
      <c r="I426" s="10">
        <v>0</v>
      </c>
      <c r="J426" s="10">
        <f t="shared" si="96"/>
        <v>0</v>
      </c>
      <c r="K426" s="10">
        <f t="shared" si="97"/>
        <v>0</v>
      </c>
    </row>
    <row r="427" spans="1:11" x14ac:dyDescent="0.25">
      <c r="A427" t="str">
        <f t="shared" si="94"/>
        <v>b</v>
      </c>
      <c r="B427" s="8"/>
      <c r="C427" s="9" t="s">
        <v>13</v>
      </c>
      <c r="D427" s="10"/>
      <c r="E427" s="10">
        <f t="shared" si="99"/>
        <v>0</v>
      </c>
      <c r="F427" s="10">
        <v>0</v>
      </c>
      <c r="G427" s="10">
        <v>0</v>
      </c>
      <c r="H427" s="10">
        <v>0</v>
      </c>
      <c r="I427" s="10">
        <v>0</v>
      </c>
      <c r="J427" s="10">
        <f t="shared" si="96"/>
        <v>0</v>
      </c>
      <c r="K427" s="10">
        <f t="shared" si="97"/>
        <v>0</v>
      </c>
    </row>
    <row r="428" spans="1:11" x14ac:dyDescent="0.25">
      <c r="A428" t="str">
        <f t="shared" si="94"/>
        <v>b</v>
      </c>
      <c r="B428" s="8"/>
      <c r="C428" s="9" t="s">
        <v>14</v>
      </c>
      <c r="D428" s="10"/>
      <c r="E428" s="10">
        <f t="shared" si="99"/>
        <v>0</v>
      </c>
      <c r="F428" s="10">
        <v>0</v>
      </c>
      <c r="G428" s="10">
        <v>0</v>
      </c>
      <c r="H428" s="10">
        <v>0</v>
      </c>
      <c r="I428" s="10">
        <v>0</v>
      </c>
      <c r="J428" s="10">
        <f t="shared" si="96"/>
        <v>0</v>
      </c>
      <c r="K428" s="10">
        <f t="shared" si="97"/>
        <v>0</v>
      </c>
    </row>
    <row r="429" spans="1:11" x14ac:dyDescent="0.25">
      <c r="A429" t="str">
        <f t="shared" si="94"/>
        <v>b</v>
      </c>
      <c r="B429" s="8"/>
      <c r="C429" s="9" t="s">
        <v>15</v>
      </c>
      <c r="D429" s="10"/>
      <c r="E429" s="10">
        <f t="shared" si="99"/>
        <v>0</v>
      </c>
      <c r="F429" s="10">
        <v>0</v>
      </c>
      <c r="G429" s="10">
        <v>0</v>
      </c>
      <c r="H429" s="10">
        <v>0</v>
      </c>
      <c r="I429" s="10">
        <v>0</v>
      </c>
      <c r="J429" s="10">
        <f t="shared" si="96"/>
        <v>0</v>
      </c>
      <c r="K429" s="10">
        <f t="shared" si="97"/>
        <v>0</v>
      </c>
    </row>
    <row r="430" spans="1:11" x14ac:dyDescent="0.25">
      <c r="A430" t="str">
        <f t="shared" si="94"/>
        <v>b</v>
      </c>
      <c r="B430" s="8"/>
      <c r="C430" s="9" t="s">
        <v>16</v>
      </c>
      <c r="D430" s="10"/>
      <c r="E430" s="10">
        <f t="shared" si="99"/>
        <v>0</v>
      </c>
      <c r="F430" s="10">
        <v>0</v>
      </c>
      <c r="G430" s="10">
        <v>0</v>
      </c>
      <c r="H430" s="10">
        <v>0</v>
      </c>
      <c r="I430" s="10">
        <v>0</v>
      </c>
      <c r="J430" s="10">
        <f t="shared" si="96"/>
        <v>0</v>
      </c>
      <c r="K430" s="10">
        <f t="shared" si="97"/>
        <v>0</v>
      </c>
    </row>
    <row r="431" spans="1:11" x14ac:dyDescent="0.25">
      <c r="A431" t="str">
        <f t="shared" si="94"/>
        <v>b</v>
      </c>
      <c r="B431" s="8"/>
      <c r="C431" s="9" t="s">
        <v>17</v>
      </c>
      <c r="D431" s="10"/>
      <c r="E431" s="10">
        <f t="shared" si="99"/>
        <v>0</v>
      </c>
      <c r="F431" s="10">
        <v>0</v>
      </c>
      <c r="G431" s="10">
        <v>0</v>
      </c>
      <c r="H431" s="10">
        <v>0</v>
      </c>
      <c r="I431" s="10">
        <v>0</v>
      </c>
      <c r="J431" s="10">
        <f t="shared" si="96"/>
        <v>0</v>
      </c>
      <c r="K431" s="10">
        <f t="shared" si="97"/>
        <v>0</v>
      </c>
    </row>
    <row r="432" spans="1:11" x14ac:dyDescent="0.25">
      <c r="A432" t="str">
        <f t="shared" si="94"/>
        <v>b</v>
      </c>
      <c r="B432" s="5"/>
      <c r="C432" s="6" t="s">
        <v>18</v>
      </c>
      <c r="D432" s="7"/>
      <c r="E432" s="7">
        <f t="shared" si="99"/>
        <v>0</v>
      </c>
      <c r="F432" s="7">
        <v>0</v>
      </c>
      <c r="G432" s="7">
        <v>0</v>
      </c>
      <c r="H432" s="7">
        <v>0</v>
      </c>
      <c r="I432" s="7">
        <v>0</v>
      </c>
      <c r="J432" s="7">
        <f t="shared" si="96"/>
        <v>0</v>
      </c>
      <c r="K432" s="7">
        <f t="shared" si="97"/>
        <v>0</v>
      </c>
    </row>
    <row r="433" spans="1:11" x14ac:dyDescent="0.25">
      <c r="A433" t="str">
        <f t="shared" si="94"/>
        <v>b</v>
      </c>
      <c r="B433" s="5"/>
      <c r="C433" s="6" t="s">
        <v>19</v>
      </c>
      <c r="D433" s="7"/>
      <c r="E433" s="7">
        <f t="shared" si="99"/>
        <v>0</v>
      </c>
      <c r="F433" s="7">
        <v>0</v>
      </c>
      <c r="G433" s="7">
        <v>0</v>
      </c>
      <c r="H433" s="7">
        <v>0</v>
      </c>
      <c r="I433" s="7">
        <v>0</v>
      </c>
      <c r="J433" s="7">
        <f t="shared" si="96"/>
        <v>0</v>
      </c>
      <c r="K433" s="7">
        <f t="shared" si="97"/>
        <v>0</v>
      </c>
    </row>
    <row r="434" spans="1:11" ht="15.75" thickBot="1" x14ac:dyDescent="0.3">
      <c r="A434" t="str">
        <f t="shared" si="94"/>
        <v>b</v>
      </c>
      <c r="B434" s="11"/>
      <c r="C434" s="12" t="s">
        <v>20</v>
      </c>
      <c r="D434" s="13"/>
      <c r="E434" s="13">
        <f t="shared" si="99"/>
        <v>0</v>
      </c>
      <c r="F434" s="13">
        <v>0</v>
      </c>
      <c r="G434" s="13">
        <v>0</v>
      </c>
      <c r="H434" s="13">
        <v>0</v>
      </c>
      <c r="I434" s="13">
        <v>0</v>
      </c>
      <c r="J434" s="13">
        <f t="shared" si="96"/>
        <v>0</v>
      </c>
      <c r="K434" s="13">
        <f t="shared" si="97"/>
        <v>0</v>
      </c>
    </row>
    <row r="435" spans="1:11" ht="31.5" thickTop="1" thickBot="1" x14ac:dyDescent="0.3">
      <c r="A435" t="str">
        <f t="shared" si="94"/>
        <v>b</v>
      </c>
      <c r="B435" s="3" t="s">
        <v>89</v>
      </c>
      <c r="C435" s="15" t="s">
        <v>90</v>
      </c>
      <c r="D435" s="4"/>
      <c r="E435" s="4">
        <f t="shared" si="99"/>
        <v>0</v>
      </c>
      <c r="F435" s="4">
        <f>SUM(F436,F444,F445,F446)</f>
        <v>0</v>
      </c>
      <c r="G435" s="4">
        <f t="shared" ref="G435:I435" si="105">SUM(G436,G444,G445,G446)</f>
        <v>0</v>
      </c>
      <c r="H435" s="4">
        <f t="shared" si="105"/>
        <v>0</v>
      </c>
      <c r="I435" s="4">
        <f t="shared" si="105"/>
        <v>0</v>
      </c>
      <c r="J435" s="4">
        <f t="shared" si="96"/>
        <v>0</v>
      </c>
      <c r="K435" s="4">
        <f t="shared" si="97"/>
        <v>0</v>
      </c>
    </row>
    <row r="436" spans="1:11" ht="15.75" thickTop="1" x14ac:dyDescent="0.25">
      <c r="A436" t="str">
        <f t="shared" si="94"/>
        <v>b</v>
      </c>
      <c r="B436" s="5"/>
      <c r="C436" s="6" t="s">
        <v>10</v>
      </c>
      <c r="D436" s="7"/>
      <c r="E436" s="7">
        <f t="shared" si="99"/>
        <v>0</v>
      </c>
      <c r="F436" s="7">
        <f>SUM(F437:F443)</f>
        <v>0</v>
      </c>
      <c r="G436" s="7">
        <f t="shared" ref="G436:I436" si="106">SUM(G437:G443)</f>
        <v>0</v>
      </c>
      <c r="H436" s="7">
        <f t="shared" si="106"/>
        <v>0</v>
      </c>
      <c r="I436" s="7">
        <f t="shared" si="106"/>
        <v>0</v>
      </c>
      <c r="J436" s="7">
        <f t="shared" si="96"/>
        <v>0</v>
      </c>
      <c r="K436" s="7">
        <f t="shared" si="97"/>
        <v>0</v>
      </c>
    </row>
    <row r="437" spans="1:11" x14ac:dyDescent="0.25">
      <c r="A437" t="str">
        <f t="shared" si="94"/>
        <v>b</v>
      </c>
      <c r="B437" s="8"/>
      <c r="C437" s="9" t="s">
        <v>11</v>
      </c>
      <c r="D437" s="10"/>
      <c r="E437" s="10">
        <f t="shared" si="99"/>
        <v>0</v>
      </c>
      <c r="F437" s="10">
        <v>0</v>
      </c>
      <c r="G437" s="10">
        <v>0</v>
      </c>
      <c r="H437" s="10">
        <v>0</v>
      </c>
      <c r="I437" s="10">
        <v>0</v>
      </c>
      <c r="J437" s="10">
        <f t="shared" si="96"/>
        <v>0</v>
      </c>
      <c r="K437" s="10">
        <f t="shared" si="97"/>
        <v>0</v>
      </c>
    </row>
    <row r="438" spans="1:11" x14ac:dyDescent="0.25">
      <c r="A438" t="str">
        <f t="shared" si="94"/>
        <v>b</v>
      </c>
      <c r="B438" s="8"/>
      <c r="C438" s="9" t="s">
        <v>12</v>
      </c>
      <c r="D438" s="10"/>
      <c r="E438" s="10">
        <f t="shared" si="99"/>
        <v>0</v>
      </c>
      <c r="F438" s="10">
        <v>0</v>
      </c>
      <c r="G438" s="10">
        <v>0</v>
      </c>
      <c r="H438" s="10">
        <v>0</v>
      </c>
      <c r="I438" s="10">
        <v>0</v>
      </c>
      <c r="J438" s="10">
        <f t="shared" si="96"/>
        <v>0</v>
      </c>
      <c r="K438" s="10">
        <f t="shared" si="97"/>
        <v>0</v>
      </c>
    </row>
    <row r="439" spans="1:11" x14ac:dyDescent="0.25">
      <c r="A439" t="str">
        <f t="shared" si="94"/>
        <v>b</v>
      </c>
      <c r="B439" s="8"/>
      <c r="C439" s="9" t="s">
        <v>13</v>
      </c>
      <c r="D439" s="10"/>
      <c r="E439" s="10">
        <f t="shared" si="99"/>
        <v>0</v>
      </c>
      <c r="F439" s="10">
        <v>0</v>
      </c>
      <c r="G439" s="10">
        <v>0</v>
      </c>
      <c r="H439" s="10">
        <v>0</v>
      </c>
      <c r="I439" s="10">
        <v>0</v>
      </c>
      <c r="J439" s="10">
        <f t="shared" si="96"/>
        <v>0</v>
      </c>
      <c r="K439" s="10">
        <f t="shared" si="97"/>
        <v>0</v>
      </c>
    </row>
    <row r="440" spans="1:11" x14ac:dyDescent="0.25">
      <c r="A440" t="str">
        <f t="shared" si="94"/>
        <v>b</v>
      </c>
      <c r="B440" s="8"/>
      <c r="C440" s="9" t="s">
        <v>14</v>
      </c>
      <c r="D440" s="10"/>
      <c r="E440" s="10">
        <f t="shared" si="99"/>
        <v>0</v>
      </c>
      <c r="F440" s="10">
        <v>0</v>
      </c>
      <c r="G440" s="10">
        <v>0</v>
      </c>
      <c r="H440" s="10">
        <v>0</v>
      </c>
      <c r="I440" s="10">
        <v>0</v>
      </c>
      <c r="J440" s="10">
        <f t="shared" si="96"/>
        <v>0</v>
      </c>
      <c r="K440" s="10">
        <f t="shared" si="97"/>
        <v>0</v>
      </c>
    </row>
    <row r="441" spans="1:11" x14ac:dyDescent="0.25">
      <c r="A441" t="str">
        <f t="shared" si="94"/>
        <v>b</v>
      </c>
      <c r="B441" s="8"/>
      <c r="C441" s="9" t="s">
        <v>15</v>
      </c>
      <c r="D441" s="10"/>
      <c r="E441" s="10">
        <f t="shared" si="99"/>
        <v>0</v>
      </c>
      <c r="F441" s="10">
        <v>0</v>
      </c>
      <c r="G441" s="10">
        <v>0</v>
      </c>
      <c r="H441" s="10">
        <v>0</v>
      </c>
      <c r="I441" s="10">
        <v>0</v>
      </c>
      <c r="J441" s="10">
        <f t="shared" si="96"/>
        <v>0</v>
      </c>
      <c r="K441" s="10">
        <f t="shared" si="97"/>
        <v>0</v>
      </c>
    </row>
    <row r="442" spans="1:11" x14ac:dyDescent="0.25">
      <c r="A442" t="str">
        <f t="shared" si="94"/>
        <v>b</v>
      </c>
      <c r="B442" s="8"/>
      <c r="C442" s="9" t="s">
        <v>16</v>
      </c>
      <c r="D442" s="10"/>
      <c r="E442" s="10">
        <f t="shared" si="99"/>
        <v>0</v>
      </c>
      <c r="F442" s="10">
        <v>0</v>
      </c>
      <c r="G442" s="10">
        <v>0</v>
      </c>
      <c r="H442" s="10">
        <v>0</v>
      </c>
      <c r="I442" s="10">
        <v>0</v>
      </c>
      <c r="J442" s="10">
        <f t="shared" si="96"/>
        <v>0</v>
      </c>
      <c r="K442" s="10">
        <f t="shared" si="97"/>
        <v>0</v>
      </c>
    </row>
    <row r="443" spans="1:11" x14ac:dyDescent="0.25">
      <c r="A443" t="str">
        <f t="shared" si="94"/>
        <v>b</v>
      </c>
      <c r="B443" s="8"/>
      <c r="C443" s="9" t="s">
        <v>17</v>
      </c>
      <c r="D443" s="10"/>
      <c r="E443" s="10">
        <f t="shared" si="99"/>
        <v>0</v>
      </c>
      <c r="F443" s="10">
        <v>0</v>
      </c>
      <c r="G443" s="10">
        <v>0</v>
      </c>
      <c r="H443" s="10">
        <v>0</v>
      </c>
      <c r="I443" s="10">
        <v>0</v>
      </c>
      <c r="J443" s="10">
        <f t="shared" si="96"/>
        <v>0</v>
      </c>
      <c r="K443" s="10">
        <f t="shared" si="97"/>
        <v>0</v>
      </c>
    </row>
    <row r="444" spans="1:11" x14ac:dyDescent="0.25">
      <c r="A444" t="str">
        <f t="shared" si="94"/>
        <v>b</v>
      </c>
      <c r="B444" s="5"/>
      <c r="C444" s="6" t="s">
        <v>18</v>
      </c>
      <c r="D444" s="7"/>
      <c r="E444" s="7">
        <f t="shared" si="99"/>
        <v>0</v>
      </c>
      <c r="F444" s="7">
        <v>0</v>
      </c>
      <c r="G444" s="7">
        <v>0</v>
      </c>
      <c r="H444" s="7">
        <v>0</v>
      </c>
      <c r="I444" s="7">
        <v>0</v>
      </c>
      <c r="J444" s="7">
        <f t="shared" si="96"/>
        <v>0</v>
      </c>
      <c r="K444" s="7">
        <f t="shared" si="97"/>
        <v>0</v>
      </c>
    </row>
    <row r="445" spans="1:11" x14ac:dyDescent="0.25">
      <c r="A445" t="str">
        <f t="shared" si="94"/>
        <v>b</v>
      </c>
      <c r="B445" s="5"/>
      <c r="C445" s="6" t="s">
        <v>19</v>
      </c>
      <c r="D445" s="7"/>
      <c r="E445" s="7">
        <f t="shared" si="99"/>
        <v>0</v>
      </c>
      <c r="F445" s="7">
        <v>0</v>
      </c>
      <c r="G445" s="7">
        <v>0</v>
      </c>
      <c r="H445" s="7">
        <v>0</v>
      </c>
      <c r="I445" s="7">
        <v>0</v>
      </c>
      <c r="J445" s="7">
        <f t="shared" si="96"/>
        <v>0</v>
      </c>
      <c r="K445" s="7">
        <f t="shared" si="97"/>
        <v>0</v>
      </c>
    </row>
    <row r="446" spans="1:11" ht="15.75" thickBot="1" x14ac:dyDescent="0.3">
      <c r="A446" t="str">
        <f t="shared" si="94"/>
        <v>b</v>
      </c>
      <c r="B446" s="11"/>
      <c r="C446" s="12" t="s">
        <v>20</v>
      </c>
      <c r="D446" s="13"/>
      <c r="E446" s="13">
        <f t="shared" si="99"/>
        <v>0</v>
      </c>
      <c r="F446" s="13">
        <v>0</v>
      </c>
      <c r="G446" s="13">
        <v>0</v>
      </c>
      <c r="H446" s="13">
        <v>0</v>
      </c>
      <c r="I446" s="13">
        <v>0</v>
      </c>
      <c r="J446" s="13">
        <f t="shared" si="96"/>
        <v>0</v>
      </c>
      <c r="K446" s="13">
        <f t="shared" si="97"/>
        <v>0</v>
      </c>
    </row>
    <row r="447" spans="1:11" ht="32.25" customHeight="1" thickTop="1" thickBot="1" x14ac:dyDescent="0.3">
      <c r="A447" t="str">
        <f t="shared" si="94"/>
        <v>b</v>
      </c>
      <c r="B447" s="3" t="s">
        <v>91</v>
      </c>
      <c r="C447" s="4" t="s">
        <v>92</v>
      </c>
      <c r="D447" s="4"/>
      <c r="E447" s="4">
        <f t="shared" si="99"/>
        <v>0</v>
      </c>
      <c r="F447" s="4">
        <f>SUM(F448,F456,F457,F458)</f>
        <v>0</v>
      </c>
      <c r="G447" s="4">
        <f t="shared" ref="G447:I447" si="107">SUM(G448,G456,G457,G458)</f>
        <v>0</v>
      </c>
      <c r="H447" s="4">
        <f t="shared" si="107"/>
        <v>0</v>
      </c>
      <c r="I447" s="4">
        <f t="shared" si="107"/>
        <v>0</v>
      </c>
      <c r="J447" s="4">
        <f t="shared" si="96"/>
        <v>0</v>
      </c>
      <c r="K447" s="4">
        <f t="shared" si="97"/>
        <v>0</v>
      </c>
    </row>
    <row r="448" spans="1:11" ht="15.75" thickTop="1" x14ac:dyDescent="0.25">
      <c r="A448" t="str">
        <f t="shared" si="94"/>
        <v>b</v>
      </c>
      <c r="B448" s="5"/>
      <c r="C448" s="6" t="s">
        <v>10</v>
      </c>
      <c r="D448" s="7"/>
      <c r="E448" s="7">
        <f t="shared" si="99"/>
        <v>0</v>
      </c>
      <c r="F448" s="7">
        <f>SUM(F449:F455)</f>
        <v>0</v>
      </c>
      <c r="G448" s="7">
        <f t="shared" ref="G448:I448" si="108">SUM(G449:G455)</f>
        <v>0</v>
      </c>
      <c r="H448" s="7">
        <f t="shared" si="108"/>
        <v>0</v>
      </c>
      <c r="I448" s="7">
        <f t="shared" si="108"/>
        <v>0</v>
      </c>
      <c r="J448" s="7">
        <f t="shared" si="96"/>
        <v>0</v>
      </c>
      <c r="K448" s="7">
        <f t="shared" si="97"/>
        <v>0</v>
      </c>
    </row>
    <row r="449" spans="1:11" x14ac:dyDescent="0.25">
      <c r="A449" t="str">
        <f t="shared" si="94"/>
        <v>b</v>
      </c>
      <c r="B449" s="8"/>
      <c r="C449" s="9" t="s">
        <v>11</v>
      </c>
      <c r="D449" s="10"/>
      <c r="E449" s="10">
        <f t="shared" si="99"/>
        <v>0</v>
      </c>
      <c r="F449" s="10">
        <v>0</v>
      </c>
      <c r="G449" s="10">
        <v>0</v>
      </c>
      <c r="H449" s="10">
        <v>0</v>
      </c>
      <c r="I449" s="10">
        <v>0</v>
      </c>
      <c r="J449" s="10">
        <f t="shared" si="96"/>
        <v>0</v>
      </c>
      <c r="K449" s="10">
        <f t="shared" si="97"/>
        <v>0</v>
      </c>
    </row>
    <row r="450" spans="1:11" x14ac:dyDescent="0.25">
      <c r="A450" t="str">
        <f t="shared" si="94"/>
        <v>b</v>
      </c>
      <c r="B450" s="8"/>
      <c r="C450" s="9" t="s">
        <v>12</v>
      </c>
      <c r="D450" s="10"/>
      <c r="E450" s="10">
        <f t="shared" si="99"/>
        <v>0</v>
      </c>
      <c r="F450" s="10">
        <v>0</v>
      </c>
      <c r="G450" s="10">
        <v>0</v>
      </c>
      <c r="H450" s="10">
        <v>0</v>
      </c>
      <c r="I450" s="10">
        <v>0</v>
      </c>
      <c r="J450" s="10">
        <f t="shared" si="96"/>
        <v>0</v>
      </c>
      <c r="K450" s="10">
        <f t="shared" si="97"/>
        <v>0</v>
      </c>
    </row>
    <row r="451" spans="1:11" x14ac:dyDescent="0.25">
      <c r="A451" t="str">
        <f t="shared" si="94"/>
        <v>b</v>
      </c>
      <c r="B451" s="8"/>
      <c r="C451" s="9" t="s">
        <v>13</v>
      </c>
      <c r="D451" s="10"/>
      <c r="E451" s="10">
        <f t="shared" si="99"/>
        <v>0</v>
      </c>
      <c r="F451" s="10">
        <v>0</v>
      </c>
      <c r="G451" s="10">
        <v>0</v>
      </c>
      <c r="H451" s="10">
        <v>0</v>
      </c>
      <c r="I451" s="10">
        <v>0</v>
      </c>
      <c r="J451" s="10">
        <f t="shared" si="96"/>
        <v>0</v>
      </c>
      <c r="K451" s="10">
        <f t="shared" si="97"/>
        <v>0</v>
      </c>
    </row>
    <row r="452" spans="1:11" x14ac:dyDescent="0.25">
      <c r="A452" t="str">
        <f t="shared" ref="A452:A575" si="109">IF(OR(E452&lt;&gt;0,F452&lt;&gt;0,G452&lt;&gt;0,H452&lt;&gt;0,I452&lt;&gt;0,),"a","b")</f>
        <v>b</v>
      </c>
      <c r="B452" s="8"/>
      <c r="C452" s="9" t="s">
        <v>14</v>
      </c>
      <c r="D452" s="10"/>
      <c r="E452" s="10">
        <f t="shared" si="99"/>
        <v>0</v>
      </c>
      <c r="F452" s="10">
        <v>0</v>
      </c>
      <c r="G452" s="10">
        <v>0</v>
      </c>
      <c r="H452" s="10">
        <v>0</v>
      </c>
      <c r="I452" s="10">
        <v>0</v>
      </c>
      <c r="J452" s="10">
        <f t="shared" ref="J452:J575" si="110">SUM(F452,G452)</f>
        <v>0</v>
      </c>
      <c r="K452" s="10">
        <f t="shared" ref="K452:K575" si="111">SUM(F452,G452,H452)</f>
        <v>0</v>
      </c>
    </row>
    <row r="453" spans="1:11" x14ac:dyDescent="0.25">
      <c r="A453" t="str">
        <f t="shared" si="109"/>
        <v>b</v>
      </c>
      <c r="B453" s="8"/>
      <c r="C453" s="9" t="s">
        <v>15</v>
      </c>
      <c r="D453" s="10"/>
      <c r="E453" s="10">
        <f t="shared" si="99"/>
        <v>0</v>
      </c>
      <c r="F453" s="10">
        <v>0</v>
      </c>
      <c r="G453" s="10">
        <v>0</v>
      </c>
      <c r="H453" s="10">
        <v>0</v>
      </c>
      <c r="I453" s="10">
        <v>0</v>
      </c>
      <c r="J453" s="10">
        <f t="shared" si="110"/>
        <v>0</v>
      </c>
      <c r="K453" s="10">
        <f t="shared" si="111"/>
        <v>0</v>
      </c>
    </row>
    <row r="454" spans="1:11" x14ac:dyDescent="0.25">
      <c r="A454" t="str">
        <f t="shared" si="109"/>
        <v>b</v>
      </c>
      <c r="B454" s="8"/>
      <c r="C454" s="9" t="s">
        <v>16</v>
      </c>
      <c r="D454" s="10"/>
      <c r="E454" s="10">
        <f t="shared" si="99"/>
        <v>0</v>
      </c>
      <c r="F454" s="10">
        <v>0</v>
      </c>
      <c r="G454" s="10">
        <v>0</v>
      </c>
      <c r="H454" s="10">
        <v>0</v>
      </c>
      <c r="I454" s="10">
        <v>0</v>
      </c>
      <c r="J454" s="10">
        <f t="shared" si="110"/>
        <v>0</v>
      </c>
      <c r="K454" s="10">
        <f t="shared" si="111"/>
        <v>0</v>
      </c>
    </row>
    <row r="455" spans="1:11" x14ac:dyDescent="0.25">
      <c r="A455" t="str">
        <f t="shared" si="109"/>
        <v>b</v>
      </c>
      <c r="B455" s="8"/>
      <c r="C455" s="9" t="s">
        <v>17</v>
      </c>
      <c r="D455" s="10"/>
      <c r="E455" s="10">
        <f t="shared" si="99"/>
        <v>0</v>
      </c>
      <c r="F455" s="10">
        <v>0</v>
      </c>
      <c r="G455" s="10">
        <v>0</v>
      </c>
      <c r="H455" s="10">
        <v>0</v>
      </c>
      <c r="I455" s="10">
        <v>0</v>
      </c>
      <c r="J455" s="10">
        <f t="shared" si="110"/>
        <v>0</v>
      </c>
      <c r="K455" s="10">
        <f t="shared" si="111"/>
        <v>0</v>
      </c>
    </row>
    <row r="456" spans="1:11" x14ac:dyDescent="0.25">
      <c r="A456" t="str">
        <f t="shared" si="109"/>
        <v>b</v>
      </c>
      <c r="B456" s="5"/>
      <c r="C456" s="6" t="s">
        <v>18</v>
      </c>
      <c r="D456" s="7"/>
      <c r="E456" s="7">
        <f t="shared" si="99"/>
        <v>0</v>
      </c>
      <c r="F456" s="7">
        <v>0</v>
      </c>
      <c r="G456" s="7">
        <v>0</v>
      </c>
      <c r="H456" s="7">
        <v>0</v>
      </c>
      <c r="I456" s="7">
        <v>0</v>
      </c>
      <c r="J456" s="7">
        <f t="shared" si="110"/>
        <v>0</v>
      </c>
      <c r="K456" s="7">
        <f t="shared" si="111"/>
        <v>0</v>
      </c>
    </row>
    <row r="457" spans="1:11" x14ac:dyDescent="0.25">
      <c r="A457" t="str">
        <f t="shared" si="109"/>
        <v>b</v>
      </c>
      <c r="B457" s="5"/>
      <c r="C457" s="6" t="s">
        <v>19</v>
      </c>
      <c r="D457" s="7"/>
      <c r="E457" s="7">
        <f t="shared" si="99"/>
        <v>0</v>
      </c>
      <c r="F457" s="7">
        <v>0</v>
      </c>
      <c r="G457" s="7">
        <v>0</v>
      </c>
      <c r="H457" s="7">
        <v>0</v>
      </c>
      <c r="I457" s="7">
        <v>0</v>
      </c>
      <c r="J457" s="7">
        <f t="shared" si="110"/>
        <v>0</v>
      </c>
      <c r="K457" s="7">
        <f t="shared" si="111"/>
        <v>0</v>
      </c>
    </row>
    <row r="458" spans="1:11" ht="15.75" thickBot="1" x14ac:dyDescent="0.3">
      <c r="A458" t="str">
        <f t="shared" si="109"/>
        <v>b</v>
      </c>
      <c r="B458" s="11"/>
      <c r="C458" s="12" t="s">
        <v>20</v>
      </c>
      <c r="D458" s="13"/>
      <c r="E458" s="13">
        <f t="shared" si="99"/>
        <v>0</v>
      </c>
      <c r="F458" s="13">
        <v>0</v>
      </c>
      <c r="G458" s="13">
        <v>0</v>
      </c>
      <c r="H458" s="13">
        <v>0</v>
      </c>
      <c r="I458" s="13">
        <v>0</v>
      </c>
      <c r="J458" s="13">
        <f t="shared" si="110"/>
        <v>0</v>
      </c>
      <c r="K458" s="13">
        <f t="shared" si="111"/>
        <v>0</v>
      </c>
    </row>
    <row r="459" spans="1:11" ht="46.5" thickTop="1" thickBot="1" x14ac:dyDescent="0.3">
      <c r="A459" t="str">
        <f t="shared" si="109"/>
        <v>b</v>
      </c>
      <c r="B459" s="3" t="s">
        <v>93</v>
      </c>
      <c r="C459" s="14" t="s">
        <v>94</v>
      </c>
      <c r="D459" s="4"/>
      <c r="E459" s="4">
        <f t="shared" si="99"/>
        <v>0</v>
      </c>
      <c r="F459" s="4">
        <f>SUM(F460,F468,F469,F470)</f>
        <v>0</v>
      </c>
      <c r="G459" s="4">
        <f t="shared" ref="G459:I459" si="112">SUM(G460,G468,G469,G470)</f>
        <v>0</v>
      </c>
      <c r="H459" s="4">
        <f t="shared" si="112"/>
        <v>0</v>
      </c>
      <c r="I459" s="4">
        <f t="shared" si="112"/>
        <v>0</v>
      </c>
      <c r="J459" s="4">
        <f t="shared" si="110"/>
        <v>0</v>
      </c>
      <c r="K459" s="4">
        <f t="shared" si="111"/>
        <v>0</v>
      </c>
    </row>
    <row r="460" spans="1:11" ht="15.75" thickTop="1" x14ac:dyDescent="0.25">
      <c r="A460" t="str">
        <f t="shared" si="109"/>
        <v>b</v>
      </c>
      <c r="B460" s="5"/>
      <c r="C460" s="6" t="s">
        <v>10</v>
      </c>
      <c r="D460" s="7"/>
      <c r="E460" s="7">
        <f t="shared" si="99"/>
        <v>0</v>
      </c>
      <c r="F460" s="7">
        <f>SUM(F461:F467)</f>
        <v>0</v>
      </c>
      <c r="G460" s="7">
        <f t="shared" ref="G460:I460" si="113">SUM(G461:G467)</f>
        <v>0</v>
      </c>
      <c r="H460" s="7">
        <f t="shared" si="113"/>
        <v>0</v>
      </c>
      <c r="I460" s="7">
        <f t="shared" si="113"/>
        <v>0</v>
      </c>
      <c r="J460" s="7">
        <f t="shared" si="110"/>
        <v>0</v>
      </c>
      <c r="K460" s="7">
        <f t="shared" si="111"/>
        <v>0</v>
      </c>
    </row>
    <row r="461" spans="1:11" x14ac:dyDescent="0.25">
      <c r="A461" t="str">
        <f t="shared" si="109"/>
        <v>b</v>
      </c>
      <c r="B461" s="8"/>
      <c r="C461" s="9" t="s">
        <v>11</v>
      </c>
      <c r="D461" s="10"/>
      <c r="E461" s="10">
        <f t="shared" si="99"/>
        <v>0</v>
      </c>
      <c r="F461" s="10">
        <v>0</v>
      </c>
      <c r="G461" s="10">
        <v>0</v>
      </c>
      <c r="H461" s="10">
        <v>0</v>
      </c>
      <c r="I461" s="10">
        <v>0</v>
      </c>
      <c r="J461" s="10">
        <f t="shared" si="110"/>
        <v>0</v>
      </c>
      <c r="K461" s="10">
        <f t="shared" si="111"/>
        <v>0</v>
      </c>
    </row>
    <row r="462" spans="1:11" x14ac:dyDescent="0.25">
      <c r="A462" t="str">
        <f t="shared" si="109"/>
        <v>b</v>
      </c>
      <c r="B462" s="8"/>
      <c r="C462" s="9" t="s">
        <v>12</v>
      </c>
      <c r="D462" s="10"/>
      <c r="E462" s="10">
        <f t="shared" si="99"/>
        <v>0</v>
      </c>
      <c r="F462" s="10">
        <v>0</v>
      </c>
      <c r="G462" s="10">
        <v>0</v>
      </c>
      <c r="H462" s="10">
        <v>0</v>
      </c>
      <c r="I462" s="10">
        <v>0</v>
      </c>
      <c r="J462" s="10">
        <f t="shared" si="110"/>
        <v>0</v>
      </c>
      <c r="K462" s="10">
        <f t="shared" si="111"/>
        <v>0</v>
      </c>
    </row>
    <row r="463" spans="1:11" x14ac:dyDescent="0.25">
      <c r="A463" t="str">
        <f t="shared" si="109"/>
        <v>b</v>
      </c>
      <c r="B463" s="8"/>
      <c r="C463" s="9" t="s">
        <v>13</v>
      </c>
      <c r="D463" s="10"/>
      <c r="E463" s="10">
        <f t="shared" si="99"/>
        <v>0</v>
      </c>
      <c r="F463" s="10">
        <v>0</v>
      </c>
      <c r="G463" s="10">
        <v>0</v>
      </c>
      <c r="H463" s="10">
        <v>0</v>
      </c>
      <c r="I463" s="10">
        <v>0</v>
      </c>
      <c r="J463" s="10">
        <f t="shared" si="110"/>
        <v>0</v>
      </c>
      <c r="K463" s="10">
        <f t="shared" si="111"/>
        <v>0</v>
      </c>
    </row>
    <row r="464" spans="1:11" x14ac:dyDescent="0.25">
      <c r="A464" t="str">
        <f t="shared" si="109"/>
        <v>b</v>
      </c>
      <c r="B464" s="8"/>
      <c r="C464" s="9" t="s">
        <v>14</v>
      </c>
      <c r="D464" s="10"/>
      <c r="E464" s="10">
        <f t="shared" ref="E464:E587" si="114">SUM(F464,G464,H464,I464)</f>
        <v>0</v>
      </c>
      <c r="F464" s="10">
        <v>0</v>
      </c>
      <c r="G464" s="10">
        <v>0</v>
      </c>
      <c r="H464" s="10">
        <v>0</v>
      </c>
      <c r="I464" s="10">
        <v>0</v>
      </c>
      <c r="J464" s="10">
        <f t="shared" si="110"/>
        <v>0</v>
      </c>
      <c r="K464" s="10">
        <f t="shared" si="111"/>
        <v>0</v>
      </c>
    </row>
    <row r="465" spans="1:11" x14ac:dyDescent="0.25">
      <c r="A465" t="str">
        <f t="shared" si="109"/>
        <v>b</v>
      </c>
      <c r="B465" s="8"/>
      <c r="C465" s="9" t="s">
        <v>15</v>
      </c>
      <c r="D465" s="10"/>
      <c r="E465" s="10">
        <f t="shared" si="114"/>
        <v>0</v>
      </c>
      <c r="F465" s="10">
        <v>0</v>
      </c>
      <c r="G465" s="10">
        <v>0</v>
      </c>
      <c r="H465" s="10">
        <v>0</v>
      </c>
      <c r="I465" s="10">
        <v>0</v>
      </c>
      <c r="J465" s="10">
        <f t="shared" si="110"/>
        <v>0</v>
      </c>
      <c r="K465" s="10">
        <f t="shared" si="111"/>
        <v>0</v>
      </c>
    </row>
    <row r="466" spans="1:11" x14ac:dyDescent="0.25">
      <c r="A466" t="str">
        <f t="shared" si="109"/>
        <v>b</v>
      </c>
      <c r="B466" s="8"/>
      <c r="C466" s="9" t="s">
        <v>16</v>
      </c>
      <c r="D466" s="10"/>
      <c r="E466" s="10">
        <f t="shared" si="114"/>
        <v>0</v>
      </c>
      <c r="F466" s="10">
        <v>0</v>
      </c>
      <c r="G466" s="10">
        <v>0</v>
      </c>
      <c r="H466" s="10">
        <v>0</v>
      </c>
      <c r="I466" s="10">
        <v>0</v>
      </c>
      <c r="J466" s="10">
        <f t="shared" si="110"/>
        <v>0</v>
      </c>
      <c r="K466" s="10">
        <f t="shared" si="111"/>
        <v>0</v>
      </c>
    </row>
    <row r="467" spans="1:11" x14ac:dyDescent="0.25">
      <c r="A467" t="str">
        <f t="shared" si="109"/>
        <v>b</v>
      </c>
      <c r="B467" s="8"/>
      <c r="C467" s="9" t="s">
        <v>17</v>
      </c>
      <c r="D467" s="10"/>
      <c r="E467" s="10">
        <f t="shared" si="114"/>
        <v>0</v>
      </c>
      <c r="F467" s="10">
        <v>0</v>
      </c>
      <c r="G467" s="10">
        <v>0</v>
      </c>
      <c r="H467" s="10">
        <v>0</v>
      </c>
      <c r="I467" s="10">
        <v>0</v>
      </c>
      <c r="J467" s="10">
        <f t="shared" si="110"/>
        <v>0</v>
      </c>
      <c r="K467" s="10">
        <f t="shared" si="111"/>
        <v>0</v>
      </c>
    </row>
    <row r="468" spans="1:11" x14ac:dyDescent="0.25">
      <c r="A468" t="str">
        <f t="shared" si="109"/>
        <v>b</v>
      </c>
      <c r="B468" s="5"/>
      <c r="C468" s="6" t="s">
        <v>18</v>
      </c>
      <c r="D468" s="7"/>
      <c r="E468" s="7">
        <f t="shared" si="114"/>
        <v>0</v>
      </c>
      <c r="F468" s="7">
        <v>0</v>
      </c>
      <c r="G468" s="7">
        <v>0</v>
      </c>
      <c r="H468" s="7">
        <v>0</v>
      </c>
      <c r="I468" s="7">
        <v>0</v>
      </c>
      <c r="J468" s="7">
        <f t="shared" si="110"/>
        <v>0</v>
      </c>
      <c r="K468" s="7">
        <f t="shared" si="111"/>
        <v>0</v>
      </c>
    </row>
    <row r="469" spans="1:11" x14ac:dyDescent="0.25">
      <c r="A469" t="str">
        <f t="shared" si="109"/>
        <v>b</v>
      </c>
      <c r="B469" s="5"/>
      <c r="C469" s="6" t="s">
        <v>19</v>
      </c>
      <c r="D469" s="7"/>
      <c r="E469" s="7">
        <f t="shared" si="114"/>
        <v>0</v>
      </c>
      <c r="F469" s="7">
        <v>0</v>
      </c>
      <c r="G469" s="7">
        <v>0</v>
      </c>
      <c r="H469" s="7">
        <v>0</v>
      </c>
      <c r="I469" s="7">
        <v>0</v>
      </c>
      <c r="J469" s="7">
        <f t="shared" si="110"/>
        <v>0</v>
      </c>
      <c r="K469" s="7">
        <f t="shared" si="111"/>
        <v>0</v>
      </c>
    </row>
    <row r="470" spans="1:11" ht="15.75" thickBot="1" x14ac:dyDescent="0.3">
      <c r="A470" t="str">
        <f t="shared" si="109"/>
        <v>b</v>
      </c>
      <c r="B470" s="11"/>
      <c r="C470" s="12" t="s">
        <v>20</v>
      </c>
      <c r="D470" s="13"/>
      <c r="E470" s="13">
        <f t="shared" si="114"/>
        <v>0</v>
      </c>
      <c r="F470" s="13">
        <v>0</v>
      </c>
      <c r="G470" s="13">
        <v>0</v>
      </c>
      <c r="H470" s="13">
        <v>0</v>
      </c>
      <c r="I470" s="13">
        <v>0</v>
      </c>
      <c r="J470" s="13">
        <f t="shared" si="110"/>
        <v>0</v>
      </c>
      <c r="K470" s="13">
        <f t="shared" si="111"/>
        <v>0</v>
      </c>
    </row>
    <row r="471" spans="1:11" ht="76.5" thickTop="1" thickBot="1" x14ac:dyDescent="0.3">
      <c r="A471" t="str">
        <f t="shared" ref="A471:A530" si="115">IF(OR(E471&lt;&gt;0,F471&lt;&gt;0,G471&lt;&gt;0,H471&lt;&gt;0,I471&lt;&gt;0,),"a","b")</f>
        <v>b</v>
      </c>
      <c r="B471" s="3" t="s">
        <v>95</v>
      </c>
      <c r="C471" s="14" t="s">
        <v>225</v>
      </c>
      <c r="D471" s="4"/>
      <c r="E471" s="4">
        <f t="shared" ref="E471:E530" si="116">SUM(F471,G471,H471,I471)</f>
        <v>0</v>
      </c>
      <c r="F471" s="4">
        <f>SUM(F472,F480,F481,F482)</f>
        <v>0</v>
      </c>
      <c r="G471" s="4">
        <f t="shared" ref="G471:I471" si="117">SUM(G472,G480,G481,G482)</f>
        <v>0</v>
      </c>
      <c r="H471" s="4">
        <f t="shared" si="117"/>
        <v>0</v>
      </c>
      <c r="I471" s="4">
        <f t="shared" si="117"/>
        <v>0</v>
      </c>
      <c r="J471" s="4">
        <f t="shared" ref="J471:J530" si="118">SUM(F471,G471)</f>
        <v>0</v>
      </c>
      <c r="K471" s="4">
        <f t="shared" ref="K471:K530" si="119">SUM(F471,G471,H471)</f>
        <v>0</v>
      </c>
    </row>
    <row r="472" spans="1:11" ht="15.75" thickTop="1" x14ac:dyDescent="0.25">
      <c r="A472" t="str">
        <f t="shared" si="115"/>
        <v>b</v>
      </c>
      <c r="B472" s="5"/>
      <c r="C472" s="6" t="s">
        <v>10</v>
      </c>
      <c r="D472" s="7"/>
      <c r="E472" s="7">
        <f t="shared" si="116"/>
        <v>0</v>
      </c>
      <c r="F472" s="7">
        <f>SUM(F473:F479)</f>
        <v>0</v>
      </c>
      <c r="G472" s="7">
        <f t="shared" ref="G472:I472" si="120">SUM(G473:G479)</f>
        <v>0</v>
      </c>
      <c r="H472" s="7">
        <f t="shared" si="120"/>
        <v>0</v>
      </c>
      <c r="I472" s="7">
        <f t="shared" si="120"/>
        <v>0</v>
      </c>
      <c r="J472" s="7">
        <f t="shared" si="118"/>
        <v>0</v>
      </c>
      <c r="K472" s="7">
        <f t="shared" si="119"/>
        <v>0</v>
      </c>
    </row>
    <row r="473" spans="1:11" x14ac:dyDescent="0.25">
      <c r="A473" t="str">
        <f t="shared" si="115"/>
        <v>b</v>
      </c>
      <c r="B473" s="8"/>
      <c r="C473" s="9" t="s">
        <v>11</v>
      </c>
      <c r="D473" s="10"/>
      <c r="E473" s="10">
        <f t="shared" si="116"/>
        <v>0</v>
      </c>
      <c r="F473" s="10">
        <v>0</v>
      </c>
      <c r="G473" s="10">
        <v>0</v>
      </c>
      <c r="H473" s="10">
        <v>0</v>
      </c>
      <c r="I473" s="10">
        <v>0</v>
      </c>
      <c r="J473" s="10">
        <f t="shared" si="118"/>
        <v>0</v>
      </c>
      <c r="K473" s="10">
        <f t="shared" si="119"/>
        <v>0</v>
      </c>
    </row>
    <row r="474" spans="1:11" x14ac:dyDescent="0.25">
      <c r="A474" t="str">
        <f t="shared" si="115"/>
        <v>b</v>
      </c>
      <c r="B474" s="8"/>
      <c r="C474" s="9" t="s">
        <v>12</v>
      </c>
      <c r="D474" s="10"/>
      <c r="E474" s="10">
        <f t="shared" si="116"/>
        <v>0</v>
      </c>
      <c r="F474" s="10">
        <v>0</v>
      </c>
      <c r="G474" s="10">
        <v>0</v>
      </c>
      <c r="H474" s="10">
        <v>0</v>
      </c>
      <c r="I474" s="10">
        <v>0</v>
      </c>
      <c r="J474" s="10">
        <f t="shared" si="118"/>
        <v>0</v>
      </c>
      <c r="K474" s="10">
        <f t="shared" si="119"/>
        <v>0</v>
      </c>
    </row>
    <row r="475" spans="1:11" x14ac:dyDescent="0.25">
      <c r="A475" t="str">
        <f t="shared" si="115"/>
        <v>b</v>
      </c>
      <c r="B475" s="8"/>
      <c r="C475" s="9" t="s">
        <v>13</v>
      </c>
      <c r="D475" s="10"/>
      <c r="E475" s="10">
        <f t="shared" si="116"/>
        <v>0</v>
      </c>
      <c r="F475" s="10">
        <v>0</v>
      </c>
      <c r="G475" s="10">
        <v>0</v>
      </c>
      <c r="H475" s="10">
        <v>0</v>
      </c>
      <c r="I475" s="10">
        <v>0</v>
      </c>
      <c r="J475" s="10">
        <f t="shared" si="118"/>
        <v>0</v>
      </c>
      <c r="K475" s="10">
        <f t="shared" si="119"/>
        <v>0</v>
      </c>
    </row>
    <row r="476" spans="1:11" x14ac:dyDescent="0.25">
      <c r="A476" t="str">
        <f t="shared" si="115"/>
        <v>b</v>
      </c>
      <c r="B476" s="8"/>
      <c r="C476" s="9" t="s">
        <v>14</v>
      </c>
      <c r="D476" s="10"/>
      <c r="E476" s="10">
        <f t="shared" si="116"/>
        <v>0</v>
      </c>
      <c r="F476" s="10">
        <v>0</v>
      </c>
      <c r="G476" s="10">
        <v>0</v>
      </c>
      <c r="H476" s="10">
        <v>0</v>
      </c>
      <c r="I476" s="10">
        <v>0</v>
      </c>
      <c r="J476" s="10">
        <f t="shared" si="118"/>
        <v>0</v>
      </c>
      <c r="K476" s="10">
        <f t="shared" si="119"/>
        <v>0</v>
      </c>
    </row>
    <row r="477" spans="1:11" x14ac:dyDescent="0.25">
      <c r="A477" t="str">
        <f t="shared" si="115"/>
        <v>b</v>
      </c>
      <c r="B477" s="8"/>
      <c r="C477" s="9" t="s">
        <v>15</v>
      </c>
      <c r="D477" s="10"/>
      <c r="E477" s="10">
        <f t="shared" si="116"/>
        <v>0</v>
      </c>
      <c r="F477" s="10">
        <v>0</v>
      </c>
      <c r="G477" s="10">
        <v>0</v>
      </c>
      <c r="H477" s="10">
        <v>0</v>
      </c>
      <c r="I477" s="10">
        <v>0</v>
      </c>
      <c r="J477" s="10">
        <f t="shared" si="118"/>
        <v>0</v>
      </c>
      <c r="K477" s="10">
        <f t="shared" si="119"/>
        <v>0</v>
      </c>
    </row>
    <row r="478" spans="1:11" x14ac:dyDescent="0.25">
      <c r="A478" t="str">
        <f t="shared" si="115"/>
        <v>b</v>
      </c>
      <c r="B478" s="8"/>
      <c r="C478" s="9" t="s">
        <v>16</v>
      </c>
      <c r="D478" s="10"/>
      <c r="E478" s="10">
        <f t="shared" si="116"/>
        <v>0</v>
      </c>
      <c r="F478" s="10">
        <v>0</v>
      </c>
      <c r="G478" s="10">
        <v>0</v>
      </c>
      <c r="H478" s="10">
        <v>0</v>
      </c>
      <c r="I478" s="10">
        <v>0</v>
      </c>
      <c r="J478" s="10">
        <f t="shared" si="118"/>
        <v>0</v>
      </c>
      <c r="K478" s="10">
        <f t="shared" si="119"/>
        <v>0</v>
      </c>
    </row>
    <row r="479" spans="1:11" x14ac:dyDescent="0.25">
      <c r="A479" t="str">
        <f t="shared" si="115"/>
        <v>b</v>
      </c>
      <c r="B479" s="8"/>
      <c r="C479" s="9" t="s">
        <v>17</v>
      </c>
      <c r="D479" s="10"/>
      <c r="E479" s="10">
        <f t="shared" si="116"/>
        <v>0</v>
      </c>
      <c r="F479" s="10">
        <v>0</v>
      </c>
      <c r="G479" s="10">
        <v>0</v>
      </c>
      <c r="H479" s="10">
        <v>0</v>
      </c>
      <c r="I479" s="10">
        <v>0</v>
      </c>
      <c r="J479" s="10">
        <f t="shared" si="118"/>
        <v>0</v>
      </c>
      <c r="K479" s="10">
        <f t="shared" si="119"/>
        <v>0</v>
      </c>
    </row>
    <row r="480" spans="1:11" x14ac:dyDescent="0.25">
      <c r="A480" t="str">
        <f t="shared" si="115"/>
        <v>b</v>
      </c>
      <c r="B480" s="5"/>
      <c r="C480" s="6" t="s">
        <v>18</v>
      </c>
      <c r="D480" s="7"/>
      <c r="E480" s="7">
        <f t="shared" si="116"/>
        <v>0</v>
      </c>
      <c r="F480" s="7">
        <v>0</v>
      </c>
      <c r="G480" s="7">
        <v>0</v>
      </c>
      <c r="H480" s="7">
        <v>0</v>
      </c>
      <c r="I480" s="7">
        <v>0</v>
      </c>
      <c r="J480" s="7">
        <f t="shared" si="118"/>
        <v>0</v>
      </c>
      <c r="K480" s="7">
        <f t="shared" si="119"/>
        <v>0</v>
      </c>
    </row>
    <row r="481" spans="1:11" x14ac:dyDescent="0.25">
      <c r="A481" t="str">
        <f t="shared" si="115"/>
        <v>b</v>
      </c>
      <c r="B481" s="5"/>
      <c r="C481" s="6" t="s">
        <v>19</v>
      </c>
      <c r="D481" s="7"/>
      <c r="E481" s="7">
        <f t="shared" si="116"/>
        <v>0</v>
      </c>
      <c r="F481" s="7">
        <v>0</v>
      </c>
      <c r="G481" s="7">
        <v>0</v>
      </c>
      <c r="H481" s="7">
        <v>0</v>
      </c>
      <c r="I481" s="7">
        <v>0</v>
      </c>
      <c r="J481" s="7">
        <f t="shared" si="118"/>
        <v>0</v>
      </c>
      <c r="K481" s="7">
        <f t="shared" si="119"/>
        <v>0</v>
      </c>
    </row>
    <row r="482" spans="1:11" ht="15.75" thickBot="1" x14ac:dyDescent="0.3">
      <c r="A482" t="str">
        <f t="shared" si="115"/>
        <v>b</v>
      </c>
      <c r="B482" s="11"/>
      <c r="C482" s="12" t="s">
        <v>20</v>
      </c>
      <c r="D482" s="13"/>
      <c r="E482" s="13">
        <f t="shared" si="116"/>
        <v>0</v>
      </c>
      <c r="F482" s="13">
        <v>0</v>
      </c>
      <c r="G482" s="13">
        <v>0</v>
      </c>
      <c r="H482" s="13">
        <v>0</v>
      </c>
      <c r="I482" s="13">
        <v>0</v>
      </c>
      <c r="J482" s="13">
        <f t="shared" si="118"/>
        <v>0</v>
      </c>
      <c r="K482" s="13">
        <f t="shared" si="119"/>
        <v>0</v>
      </c>
    </row>
    <row r="483" spans="1:11" ht="31.5" thickTop="1" thickBot="1" x14ac:dyDescent="0.3">
      <c r="A483" t="str">
        <f t="shared" ref="A483:A506" si="121">IF(OR(E483&lt;&gt;0,F483&lt;&gt;0,G483&lt;&gt;0,H483&lt;&gt;0,I483&lt;&gt;0,),"a","b")</f>
        <v>b</v>
      </c>
      <c r="B483" s="16" t="s">
        <v>239</v>
      </c>
      <c r="C483" s="4" t="s">
        <v>244</v>
      </c>
      <c r="D483" s="4"/>
      <c r="E483" s="4">
        <f>E495+E507+E519+E531</f>
        <v>0</v>
      </c>
      <c r="F483" s="4">
        <f t="shared" ref="F483:K483" si="122">F495+F507+F519+F531</f>
        <v>0</v>
      </c>
      <c r="G483" s="4">
        <f t="shared" si="122"/>
        <v>0</v>
      </c>
      <c r="H483" s="4">
        <f t="shared" si="122"/>
        <v>0</v>
      </c>
      <c r="I483" s="4">
        <f t="shared" si="122"/>
        <v>0</v>
      </c>
      <c r="J483" s="4">
        <f t="shared" si="122"/>
        <v>0</v>
      </c>
      <c r="K483" s="4">
        <f t="shared" si="122"/>
        <v>0</v>
      </c>
    </row>
    <row r="484" spans="1:11" ht="15.75" thickTop="1" x14ac:dyDescent="0.25">
      <c r="A484" t="str">
        <f t="shared" si="121"/>
        <v>b</v>
      </c>
      <c r="B484" s="5"/>
      <c r="C484" s="6" t="s">
        <v>10</v>
      </c>
      <c r="D484" s="7"/>
      <c r="E484" s="7">
        <f t="shared" ref="E484:K494" si="123">E496+E508+E520+E532</f>
        <v>0</v>
      </c>
      <c r="F484" s="7">
        <f t="shared" si="123"/>
        <v>0</v>
      </c>
      <c r="G484" s="7">
        <f t="shared" si="123"/>
        <v>0</v>
      </c>
      <c r="H484" s="7">
        <f t="shared" si="123"/>
        <v>0</v>
      </c>
      <c r="I484" s="7">
        <f t="shared" si="123"/>
        <v>0</v>
      </c>
      <c r="J484" s="7">
        <f t="shared" si="123"/>
        <v>0</v>
      </c>
      <c r="K484" s="7">
        <f t="shared" si="123"/>
        <v>0</v>
      </c>
    </row>
    <row r="485" spans="1:11" x14ac:dyDescent="0.25">
      <c r="A485" t="str">
        <f t="shared" si="121"/>
        <v>b</v>
      </c>
      <c r="B485" s="8"/>
      <c r="C485" s="9" t="s">
        <v>11</v>
      </c>
      <c r="D485" s="10"/>
      <c r="E485" s="10">
        <f t="shared" si="123"/>
        <v>0</v>
      </c>
      <c r="F485" s="10">
        <f t="shared" si="123"/>
        <v>0</v>
      </c>
      <c r="G485" s="10">
        <f t="shared" si="123"/>
        <v>0</v>
      </c>
      <c r="H485" s="10">
        <f t="shared" si="123"/>
        <v>0</v>
      </c>
      <c r="I485" s="10">
        <f t="shared" si="123"/>
        <v>0</v>
      </c>
      <c r="J485" s="10">
        <f t="shared" si="123"/>
        <v>0</v>
      </c>
      <c r="K485" s="10">
        <f t="shared" si="123"/>
        <v>0</v>
      </c>
    </row>
    <row r="486" spans="1:11" x14ac:dyDescent="0.25">
      <c r="A486" t="str">
        <f t="shared" si="121"/>
        <v>b</v>
      </c>
      <c r="B486" s="8"/>
      <c r="C486" s="9" t="s">
        <v>12</v>
      </c>
      <c r="D486" s="10"/>
      <c r="E486" s="10">
        <f t="shared" si="123"/>
        <v>0</v>
      </c>
      <c r="F486" s="10">
        <f t="shared" si="123"/>
        <v>0</v>
      </c>
      <c r="G486" s="10">
        <f t="shared" si="123"/>
        <v>0</v>
      </c>
      <c r="H486" s="10">
        <f t="shared" si="123"/>
        <v>0</v>
      </c>
      <c r="I486" s="10">
        <f t="shared" si="123"/>
        <v>0</v>
      </c>
      <c r="J486" s="10">
        <f t="shared" si="123"/>
        <v>0</v>
      </c>
      <c r="K486" s="10">
        <f t="shared" si="123"/>
        <v>0</v>
      </c>
    </row>
    <row r="487" spans="1:11" x14ac:dyDescent="0.25">
      <c r="A487" t="str">
        <f t="shared" si="121"/>
        <v>b</v>
      </c>
      <c r="B487" s="8"/>
      <c r="C487" s="9" t="s">
        <v>13</v>
      </c>
      <c r="D487" s="10"/>
      <c r="E487" s="10">
        <f t="shared" si="123"/>
        <v>0</v>
      </c>
      <c r="F487" s="10">
        <f t="shared" si="123"/>
        <v>0</v>
      </c>
      <c r="G487" s="10">
        <f t="shared" si="123"/>
        <v>0</v>
      </c>
      <c r="H487" s="10">
        <f t="shared" si="123"/>
        <v>0</v>
      </c>
      <c r="I487" s="10">
        <f t="shared" si="123"/>
        <v>0</v>
      </c>
      <c r="J487" s="10">
        <f t="shared" si="123"/>
        <v>0</v>
      </c>
      <c r="K487" s="10">
        <f t="shared" si="123"/>
        <v>0</v>
      </c>
    </row>
    <row r="488" spans="1:11" x14ac:dyDescent="0.25">
      <c r="A488" t="str">
        <f t="shared" si="121"/>
        <v>b</v>
      </c>
      <c r="B488" s="8"/>
      <c r="C488" s="9" t="s">
        <v>14</v>
      </c>
      <c r="D488" s="10"/>
      <c r="E488" s="10">
        <f t="shared" si="123"/>
        <v>0</v>
      </c>
      <c r="F488" s="10">
        <f t="shared" si="123"/>
        <v>0</v>
      </c>
      <c r="G488" s="10">
        <f t="shared" si="123"/>
        <v>0</v>
      </c>
      <c r="H488" s="10">
        <f t="shared" si="123"/>
        <v>0</v>
      </c>
      <c r="I488" s="10">
        <f t="shared" si="123"/>
        <v>0</v>
      </c>
      <c r="J488" s="10">
        <f t="shared" si="123"/>
        <v>0</v>
      </c>
      <c r="K488" s="10">
        <f t="shared" si="123"/>
        <v>0</v>
      </c>
    </row>
    <row r="489" spans="1:11" x14ac:dyDescent="0.25">
      <c r="A489" t="str">
        <f t="shared" si="121"/>
        <v>b</v>
      </c>
      <c r="B489" s="8"/>
      <c r="C489" s="9" t="s">
        <v>15</v>
      </c>
      <c r="D489" s="10"/>
      <c r="E489" s="10">
        <f t="shared" si="123"/>
        <v>0</v>
      </c>
      <c r="F489" s="10">
        <f t="shared" si="123"/>
        <v>0</v>
      </c>
      <c r="G489" s="10">
        <f t="shared" si="123"/>
        <v>0</v>
      </c>
      <c r="H489" s="10">
        <f t="shared" si="123"/>
        <v>0</v>
      </c>
      <c r="I489" s="10">
        <f t="shared" si="123"/>
        <v>0</v>
      </c>
      <c r="J489" s="10">
        <f t="shared" si="123"/>
        <v>0</v>
      </c>
      <c r="K489" s="10">
        <f t="shared" si="123"/>
        <v>0</v>
      </c>
    </row>
    <row r="490" spans="1:11" x14ac:dyDescent="0.25">
      <c r="A490" t="str">
        <f t="shared" si="121"/>
        <v>b</v>
      </c>
      <c r="B490" s="8"/>
      <c r="C490" s="9" t="s">
        <v>16</v>
      </c>
      <c r="D490" s="10"/>
      <c r="E490" s="10">
        <f t="shared" si="123"/>
        <v>0</v>
      </c>
      <c r="F490" s="10">
        <f t="shared" si="123"/>
        <v>0</v>
      </c>
      <c r="G490" s="10">
        <f t="shared" si="123"/>
        <v>0</v>
      </c>
      <c r="H490" s="10">
        <f t="shared" si="123"/>
        <v>0</v>
      </c>
      <c r="I490" s="10">
        <f t="shared" si="123"/>
        <v>0</v>
      </c>
      <c r="J490" s="10">
        <f t="shared" si="123"/>
        <v>0</v>
      </c>
      <c r="K490" s="10">
        <f t="shared" si="123"/>
        <v>0</v>
      </c>
    </row>
    <row r="491" spans="1:11" x14ac:dyDescent="0.25">
      <c r="A491" t="str">
        <f t="shared" si="121"/>
        <v>b</v>
      </c>
      <c r="B491" s="8"/>
      <c r="C491" s="9" t="s">
        <v>17</v>
      </c>
      <c r="D491" s="10"/>
      <c r="E491" s="10">
        <f t="shared" si="123"/>
        <v>0</v>
      </c>
      <c r="F491" s="10">
        <f t="shared" si="123"/>
        <v>0</v>
      </c>
      <c r="G491" s="10">
        <f t="shared" si="123"/>
        <v>0</v>
      </c>
      <c r="H491" s="10">
        <f t="shared" si="123"/>
        <v>0</v>
      </c>
      <c r="I491" s="10">
        <f t="shared" si="123"/>
        <v>0</v>
      </c>
      <c r="J491" s="10">
        <f t="shared" si="123"/>
        <v>0</v>
      </c>
      <c r="K491" s="10">
        <f t="shared" si="123"/>
        <v>0</v>
      </c>
    </row>
    <row r="492" spans="1:11" x14ac:dyDescent="0.25">
      <c r="A492" t="str">
        <f t="shared" si="121"/>
        <v>b</v>
      </c>
      <c r="B492" s="5"/>
      <c r="C492" s="6" t="s">
        <v>18</v>
      </c>
      <c r="D492" s="7"/>
      <c r="E492" s="7">
        <f t="shared" si="123"/>
        <v>0</v>
      </c>
      <c r="F492" s="7">
        <f t="shared" si="123"/>
        <v>0</v>
      </c>
      <c r="G492" s="7">
        <f t="shared" si="123"/>
        <v>0</v>
      </c>
      <c r="H492" s="7">
        <f t="shared" si="123"/>
        <v>0</v>
      </c>
      <c r="I492" s="7">
        <f t="shared" si="123"/>
        <v>0</v>
      </c>
      <c r="J492" s="7">
        <f t="shared" si="123"/>
        <v>0</v>
      </c>
      <c r="K492" s="7">
        <f t="shared" si="123"/>
        <v>0</v>
      </c>
    </row>
    <row r="493" spans="1:11" x14ac:dyDescent="0.25">
      <c r="A493" t="str">
        <f t="shared" si="121"/>
        <v>b</v>
      </c>
      <c r="B493" s="5"/>
      <c r="C493" s="6" t="s">
        <v>19</v>
      </c>
      <c r="D493" s="7"/>
      <c r="E493" s="7">
        <f t="shared" si="123"/>
        <v>0</v>
      </c>
      <c r="F493" s="7">
        <f t="shared" si="123"/>
        <v>0</v>
      </c>
      <c r="G493" s="7">
        <f t="shared" si="123"/>
        <v>0</v>
      </c>
      <c r="H493" s="7">
        <f t="shared" si="123"/>
        <v>0</v>
      </c>
      <c r="I493" s="7">
        <f t="shared" si="123"/>
        <v>0</v>
      </c>
      <c r="J493" s="7">
        <f t="shared" si="123"/>
        <v>0</v>
      </c>
      <c r="K493" s="7">
        <f t="shared" si="123"/>
        <v>0</v>
      </c>
    </row>
    <row r="494" spans="1:11" ht="15.75" thickBot="1" x14ac:dyDescent="0.3">
      <c r="A494" t="str">
        <f t="shared" si="121"/>
        <v>b</v>
      </c>
      <c r="B494" s="11"/>
      <c r="C494" s="12" t="s">
        <v>20</v>
      </c>
      <c r="D494" s="13"/>
      <c r="E494" s="13">
        <f t="shared" si="123"/>
        <v>0</v>
      </c>
      <c r="F494" s="13">
        <f t="shared" si="123"/>
        <v>0</v>
      </c>
      <c r="G494" s="13">
        <f t="shared" si="123"/>
        <v>0</v>
      </c>
      <c r="H494" s="13">
        <f t="shared" si="123"/>
        <v>0</v>
      </c>
      <c r="I494" s="13">
        <f t="shared" si="123"/>
        <v>0</v>
      </c>
      <c r="J494" s="13">
        <f t="shared" si="123"/>
        <v>0</v>
      </c>
      <c r="K494" s="13">
        <f t="shared" si="123"/>
        <v>0</v>
      </c>
    </row>
    <row r="495" spans="1:11" ht="46.5" thickTop="1" thickBot="1" x14ac:dyDescent="0.3">
      <c r="A495" t="str">
        <f t="shared" si="121"/>
        <v>b</v>
      </c>
      <c r="B495" s="16" t="s">
        <v>240</v>
      </c>
      <c r="C495" s="4" t="s">
        <v>243</v>
      </c>
      <c r="D495" s="4"/>
      <c r="E495" s="4">
        <f t="shared" ref="E495:E506" si="124">SUM(F495,G495,H495,I495)</f>
        <v>0</v>
      </c>
      <c r="F495" s="4">
        <f>SUM(F496,F504,F505,F506)</f>
        <v>0</v>
      </c>
      <c r="G495" s="4">
        <f t="shared" ref="G495:I495" si="125">SUM(G496,G504,G505,G506)</f>
        <v>0</v>
      </c>
      <c r="H495" s="4">
        <f t="shared" si="125"/>
        <v>0</v>
      </c>
      <c r="I495" s="4">
        <f t="shared" si="125"/>
        <v>0</v>
      </c>
      <c r="J495" s="4">
        <f t="shared" ref="J495:J506" si="126">SUM(F495,G495)</f>
        <v>0</v>
      </c>
      <c r="K495" s="4">
        <f t="shared" ref="K495:K506" si="127">SUM(F495,G495,H495)</f>
        <v>0</v>
      </c>
    </row>
    <row r="496" spans="1:11" ht="15.75" thickTop="1" x14ac:dyDescent="0.25">
      <c r="A496" t="str">
        <f t="shared" si="121"/>
        <v>b</v>
      </c>
      <c r="B496" s="5"/>
      <c r="C496" s="6" t="s">
        <v>10</v>
      </c>
      <c r="D496" s="7"/>
      <c r="E496" s="7">
        <f t="shared" si="124"/>
        <v>0</v>
      </c>
      <c r="F496" s="7">
        <f>SUM(F497:F503)</f>
        <v>0</v>
      </c>
      <c r="G496" s="7">
        <f t="shared" ref="G496:I496" si="128">SUM(G497:G503)</f>
        <v>0</v>
      </c>
      <c r="H496" s="7">
        <f t="shared" si="128"/>
        <v>0</v>
      </c>
      <c r="I496" s="7">
        <f t="shared" si="128"/>
        <v>0</v>
      </c>
      <c r="J496" s="7">
        <f t="shared" si="126"/>
        <v>0</v>
      </c>
      <c r="K496" s="7">
        <f t="shared" si="127"/>
        <v>0</v>
      </c>
    </row>
    <row r="497" spans="1:11" x14ac:dyDescent="0.25">
      <c r="A497" t="str">
        <f t="shared" si="121"/>
        <v>b</v>
      </c>
      <c r="B497" s="8"/>
      <c r="C497" s="9" t="s">
        <v>11</v>
      </c>
      <c r="D497" s="10"/>
      <c r="E497" s="10">
        <f t="shared" si="124"/>
        <v>0</v>
      </c>
      <c r="F497" s="10">
        <v>0</v>
      </c>
      <c r="G497" s="10">
        <v>0</v>
      </c>
      <c r="H497" s="10">
        <v>0</v>
      </c>
      <c r="I497" s="10">
        <v>0</v>
      </c>
      <c r="J497" s="10">
        <f t="shared" si="126"/>
        <v>0</v>
      </c>
      <c r="K497" s="10">
        <f t="shared" si="127"/>
        <v>0</v>
      </c>
    </row>
    <row r="498" spans="1:11" x14ac:dyDescent="0.25">
      <c r="A498" t="str">
        <f t="shared" si="121"/>
        <v>b</v>
      </c>
      <c r="B498" s="8"/>
      <c r="C498" s="9" t="s">
        <v>12</v>
      </c>
      <c r="D498" s="10"/>
      <c r="E498" s="10">
        <f t="shared" si="124"/>
        <v>0</v>
      </c>
      <c r="F498" s="10">
        <v>0</v>
      </c>
      <c r="G498" s="10">
        <v>0</v>
      </c>
      <c r="H498" s="10">
        <v>0</v>
      </c>
      <c r="I498" s="10">
        <v>0</v>
      </c>
      <c r="J498" s="10">
        <f t="shared" si="126"/>
        <v>0</v>
      </c>
      <c r="K498" s="10">
        <f t="shared" si="127"/>
        <v>0</v>
      </c>
    </row>
    <row r="499" spans="1:11" x14ac:dyDescent="0.25">
      <c r="A499" t="str">
        <f t="shared" si="121"/>
        <v>b</v>
      </c>
      <c r="B499" s="8"/>
      <c r="C499" s="9" t="s">
        <v>13</v>
      </c>
      <c r="D499" s="10"/>
      <c r="E499" s="10">
        <f t="shared" si="124"/>
        <v>0</v>
      </c>
      <c r="F499" s="10">
        <v>0</v>
      </c>
      <c r="G499" s="10">
        <v>0</v>
      </c>
      <c r="H499" s="10">
        <v>0</v>
      </c>
      <c r="I499" s="10">
        <v>0</v>
      </c>
      <c r="J499" s="10">
        <f t="shared" si="126"/>
        <v>0</v>
      </c>
      <c r="K499" s="10">
        <f t="shared" si="127"/>
        <v>0</v>
      </c>
    </row>
    <row r="500" spans="1:11" x14ac:dyDescent="0.25">
      <c r="A500" t="str">
        <f t="shared" si="121"/>
        <v>b</v>
      </c>
      <c r="B500" s="8"/>
      <c r="C500" s="9" t="s">
        <v>14</v>
      </c>
      <c r="D500" s="10"/>
      <c r="E500" s="10">
        <f t="shared" si="124"/>
        <v>0</v>
      </c>
      <c r="F500" s="10">
        <v>0</v>
      </c>
      <c r="G500" s="10">
        <v>0</v>
      </c>
      <c r="H500" s="10">
        <v>0</v>
      </c>
      <c r="I500" s="10">
        <v>0</v>
      </c>
      <c r="J500" s="10">
        <f t="shared" si="126"/>
        <v>0</v>
      </c>
      <c r="K500" s="10">
        <f t="shared" si="127"/>
        <v>0</v>
      </c>
    </row>
    <row r="501" spans="1:11" x14ac:dyDescent="0.25">
      <c r="A501" t="str">
        <f t="shared" si="121"/>
        <v>b</v>
      </c>
      <c r="B501" s="8"/>
      <c r="C501" s="9" t="s">
        <v>15</v>
      </c>
      <c r="D501" s="10"/>
      <c r="E501" s="10">
        <f t="shared" si="124"/>
        <v>0</v>
      </c>
      <c r="F501" s="10">
        <v>0</v>
      </c>
      <c r="G501" s="10">
        <v>0</v>
      </c>
      <c r="H501" s="10">
        <v>0</v>
      </c>
      <c r="I501" s="10">
        <v>0</v>
      </c>
      <c r="J501" s="10">
        <f t="shared" si="126"/>
        <v>0</v>
      </c>
      <c r="K501" s="10">
        <f t="shared" si="127"/>
        <v>0</v>
      </c>
    </row>
    <row r="502" spans="1:11" x14ac:dyDescent="0.25">
      <c r="A502" t="str">
        <f t="shared" si="121"/>
        <v>b</v>
      </c>
      <c r="B502" s="8"/>
      <c r="C502" s="9" t="s">
        <v>16</v>
      </c>
      <c r="D502" s="10"/>
      <c r="E502" s="10">
        <f t="shared" si="124"/>
        <v>0</v>
      </c>
      <c r="F502" s="10">
        <v>0</v>
      </c>
      <c r="G502" s="10">
        <v>0</v>
      </c>
      <c r="H502" s="10">
        <v>0</v>
      </c>
      <c r="I502" s="10">
        <v>0</v>
      </c>
      <c r="J502" s="10">
        <f t="shared" si="126"/>
        <v>0</v>
      </c>
      <c r="K502" s="10">
        <f t="shared" si="127"/>
        <v>0</v>
      </c>
    </row>
    <row r="503" spans="1:11" x14ac:dyDescent="0.25">
      <c r="A503" t="str">
        <f t="shared" si="121"/>
        <v>b</v>
      </c>
      <c r="B503" s="8"/>
      <c r="C503" s="9" t="s">
        <v>17</v>
      </c>
      <c r="D503" s="10"/>
      <c r="E503" s="10">
        <f t="shared" si="124"/>
        <v>0</v>
      </c>
      <c r="F503" s="10">
        <v>0</v>
      </c>
      <c r="G503" s="10">
        <v>0</v>
      </c>
      <c r="H503" s="10">
        <v>0</v>
      </c>
      <c r="I503" s="10">
        <v>0</v>
      </c>
      <c r="J503" s="10">
        <f t="shared" si="126"/>
        <v>0</v>
      </c>
      <c r="K503" s="10">
        <f t="shared" si="127"/>
        <v>0</v>
      </c>
    </row>
    <row r="504" spans="1:11" x14ac:dyDescent="0.25">
      <c r="A504" t="str">
        <f t="shared" si="121"/>
        <v>b</v>
      </c>
      <c r="B504" s="5"/>
      <c r="C504" s="6" t="s">
        <v>18</v>
      </c>
      <c r="D504" s="7"/>
      <c r="E504" s="7">
        <f t="shared" si="124"/>
        <v>0</v>
      </c>
      <c r="F504" s="7">
        <v>0</v>
      </c>
      <c r="G504" s="7">
        <v>0</v>
      </c>
      <c r="H504" s="7">
        <v>0</v>
      </c>
      <c r="I504" s="7">
        <v>0</v>
      </c>
      <c r="J504" s="7">
        <f t="shared" si="126"/>
        <v>0</v>
      </c>
      <c r="K504" s="7">
        <f t="shared" si="127"/>
        <v>0</v>
      </c>
    </row>
    <row r="505" spans="1:11" x14ac:dyDescent="0.25">
      <c r="A505" t="str">
        <f t="shared" si="121"/>
        <v>b</v>
      </c>
      <c r="B505" s="5"/>
      <c r="C505" s="6" t="s">
        <v>19</v>
      </c>
      <c r="D505" s="7"/>
      <c r="E505" s="7">
        <f t="shared" si="124"/>
        <v>0</v>
      </c>
      <c r="F505" s="7">
        <v>0</v>
      </c>
      <c r="G505" s="7">
        <v>0</v>
      </c>
      <c r="H505" s="7">
        <v>0</v>
      </c>
      <c r="I505" s="7">
        <v>0</v>
      </c>
      <c r="J505" s="7">
        <f t="shared" si="126"/>
        <v>0</v>
      </c>
      <c r="K505" s="7">
        <f t="shared" si="127"/>
        <v>0</v>
      </c>
    </row>
    <row r="506" spans="1:11" ht="15.75" thickBot="1" x14ac:dyDescent="0.3">
      <c r="A506" t="str">
        <f t="shared" si="121"/>
        <v>b</v>
      </c>
      <c r="B506" s="11"/>
      <c r="C506" s="12" t="s">
        <v>20</v>
      </c>
      <c r="D506" s="13"/>
      <c r="E506" s="13">
        <f t="shared" si="124"/>
        <v>0</v>
      </c>
      <c r="F506" s="13">
        <v>0</v>
      </c>
      <c r="G506" s="13">
        <v>0</v>
      </c>
      <c r="H506" s="13">
        <v>0</v>
      </c>
      <c r="I506" s="13">
        <v>0</v>
      </c>
      <c r="J506" s="13">
        <f t="shared" si="126"/>
        <v>0</v>
      </c>
      <c r="K506" s="13">
        <f t="shared" si="127"/>
        <v>0</v>
      </c>
    </row>
    <row r="507" spans="1:11" ht="46.5" thickTop="1" thickBot="1" x14ac:dyDescent="0.3">
      <c r="A507" t="str">
        <f t="shared" si="115"/>
        <v>b</v>
      </c>
      <c r="B507" s="16" t="s">
        <v>241</v>
      </c>
      <c r="C507" s="4" t="s">
        <v>245</v>
      </c>
      <c r="D507" s="4"/>
      <c r="E507" s="4">
        <f t="shared" si="116"/>
        <v>0</v>
      </c>
      <c r="F507" s="4">
        <f>SUM(F508,F516,F517,F518)</f>
        <v>0</v>
      </c>
      <c r="G507" s="4">
        <f t="shared" ref="G507:I507" si="129">SUM(G508,G516,G517,G518)</f>
        <v>0</v>
      </c>
      <c r="H507" s="4">
        <f t="shared" si="129"/>
        <v>0</v>
      </c>
      <c r="I507" s="4">
        <f t="shared" si="129"/>
        <v>0</v>
      </c>
      <c r="J507" s="4">
        <f t="shared" si="118"/>
        <v>0</v>
      </c>
      <c r="K507" s="4">
        <f t="shared" si="119"/>
        <v>0</v>
      </c>
    </row>
    <row r="508" spans="1:11" ht="15.75" thickTop="1" x14ac:dyDescent="0.25">
      <c r="A508" t="str">
        <f t="shared" si="115"/>
        <v>b</v>
      </c>
      <c r="B508" s="5"/>
      <c r="C508" s="6" t="s">
        <v>10</v>
      </c>
      <c r="D508" s="7"/>
      <c r="E508" s="7">
        <f t="shared" si="116"/>
        <v>0</v>
      </c>
      <c r="F508" s="7">
        <f>SUM(F509:F515)</f>
        <v>0</v>
      </c>
      <c r="G508" s="7">
        <f t="shared" ref="G508:I508" si="130">SUM(G509:G515)</f>
        <v>0</v>
      </c>
      <c r="H508" s="7">
        <f t="shared" si="130"/>
        <v>0</v>
      </c>
      <c r="I508" s="7">
        <f t="shared" si="130"/>
        <v>0</v>
      </c>
      <c r="J508" s="7">
        <f t="shared" si="118"/>
        <v>0</v>
      </c>
      <c r="K508" s="7">
        <f t="shared" si="119"/>
        <v>0</v>
      </c>
    </row>
    <row r="509" spans="1:11" x14ac:dyDescent="0.25">
      <c r="A509" t="str">
        <f t="shared" si="115"/>
        <v>b</v>
      </c>
      <c r="B509" s="8"/>
      <c r="C509" s="9" t="s">
        <v>11</v>
      </c>
      <c r="D509" s="10"/>
      <c r="E509" s="10">
        <f t="shared" si="116"/>
        <v>0</v>
      </c>
      <c r="F509" s="10">
        <v>0</v>
      </c>
      <c r="G509" s="10">
        <v>0</v>
      </c>
      <c r="H509" s="10">
        <v>0</v>
      </c>
      <c r="I509" s="10">
        <v>0</v>
      </c>
      <c r="J509" s="10">
        <f t="shared" si="118"/>
        <v>0</v>
      </c>
      <c r="K509" s="10">
        <f t="shared" si="119"/>
        <v>0</v>
      </c>
    </row>
    <row r="510" spans="1:11" x14ac:dyDescent="0.25">
      <c r="A510" t="str">
        <f t="shared" si="115"/>
        <v>b</v>
      </c>
      <c r="B510" s="8"/>
      <c r="C510" s="9" t="s">
        <v>12</v>
      </c>
      <c r="D510" s="10"/>
      <c r="E510" s="10">
        <f t="shared" si="116"/>
        <v>0</v>
      </c>
      <c r="F510" s="10">
        <v>0</v>
      </c>
      <c r="G510" s="10">
        <v>0</v>
      </c>
      <c r="H510" s="10">
        <v>0</v>
      </c>
      <c r="I510" s="10">
        <v>0</v>
      </c>
      <c r="J510" s="10">
        <f t="shared" si="118"/>
        <v>0</v>
      </c>
      <c r="K510" s="10">
        <f t="shared" si="119"/>
        <v>0</v>
      </c>
    </row>
    <row r="511" spans="1:11" x14ac:dyDescent="0.25">
      <c r="A511" t="str">
        <f t="shared" si="115"/>
        <v>b</v>
      </c>
      <c r="B511" s="8"/>
      <c r="C511" s="9" t="s">
        <v>13</v>
      </c>
      <c r="D511" s="10"/>
      <c r="E511" s="10">
        <f t="shared" si="116"/>
        <v>0</v>
      </c>
      <c r="F511" s="10">
        <v>0</v>
      </c>
      <c r="G511" s="10">
        <v>0</v>
      </c>
      <c r="H511" s="10">
        <v>0</v>
      </c>
      <c r="I511" s="10">
        <v>0</v>
      </c>
      <c r="J511" s="10">
        <f t="shared" si="118"/>
        <v>0</v>
      </c>
      <c r="K511" s="10">
        <f t="shared" si="119"/>
        <v>0</v>
      </c>
    </row>
    <row r="512" spans="1:11" x14ac:dyDescent="0.25">
      <c r="A512" t="str">
        <f t="shared" si="115"/>
        <v>b</v>
      </c>
      <c r="B512" s="8"/>
      <c r="C512" s="9" t="s">
        <v>14</v>
      </c>
      <c r="D512" s="10"/>
      <c r="E512" s="10">
        <f t="shared" si="116"/>
        <v>0</v>
      </c>
      <c r="F512" s="10">
        <v>0</v>
      </c>
      <c r="G512" s="10">
        <v>0</v>
      </c>
      <c r="H512" s="10">
        <v>0</v>
      </c>
      <c r="I512" s="10">
        <v>0</v>
      </c>
      <c r="J512" s="10">
        <f t="shared" si="118"/>
        <v>0</v>
      </c>
      <c r="K512" s="10">
        <f t="shared" si="119"/>
        <v>0</v>
      </c>
    </row>
    <row r="513" spans="1:11" x14ac:dyDescent="0.25">
      <c r="A513" t="str">
        <f t="shared" si="115"/>
        <v>b</v>
      </c>
      <c r="B513" s="8"/>
      <c r="C513" s="9" t="s">
        <v>15</v>
      </c>
      <c r="D513" s="10"/>
      <c r="E513" s="10">
        <f t="shared" si="116"/>
        <v>0</v>
      </c>
      <c r="F513" s="10">
        <v>0</v>
      </c>
      <c r="G513" s="10">
        <v>0</v>
      </c>
      <c r="H513" s="10">
        <v>0</v>
      </c>
      <c r="I513" s="10">
        <v>0</v>
      </c>
      <c r="J513" s="10">
        <f t="shared" si="118"/>
        <v>0</v>
      </c>
      <c r="K513" s="10">
        <f t="shared" si="119"/>
        <v>0</v>
      </c>
    </row>
    <row r="514" spans="1:11" x14ac:dyDescent="0.25">
      <c r="A514" t="str">
        <f t="shared" si="115"/>
        <v>b</v>
      </c>
      <c r="B514" s="8"/>
      <c r="C514" s="9" t="s">
        <v>16</v>
      </c>
      <c r="D514" s="10"/>
      <c r="E514" s="10">
        <f t="shared" si="116"/>
        <v>0</v>
      </c>
      <c r="F514" s="10">
        <v>0</v>
      </c>
      <c r="G514" s="10">
        <v>0</v>
      </c>
      <c r="H514" s="10">
        <v>0</v>
      </c>
      <c r="I514" s="10">
        <v>0</v>
      </c>
      <c r="J514" s="10">
        <f t="shared" si="118"/>
        <v>0</v>
      </c>
      <c r="K514" s="10">
        <f t="shared" si="119"/>
        <v>0</v>
      </c>
    </row>
    <row r="515" spans="1:11" x14ac:dyDescent="0.25">
      <c r="A515" t="str">
        <f t="shared" si="115"/>
        <v>b</v>
      </c>
      <c r="B515" s="8"/>
      <c r="C515" s="9" t="s">
        <v>17</v>
      </c>
      <c r="D515" s="10"/>
      <c r="E515" s="10">
        <f t="shared" si="116"/>
        <v>0</v>
      </c>
      <c r="F515" s="10">
        <v>0</v>
      </c>
      <c r="G515" s="10">
        <v>0</v>
      </c>
      <c r="H515" s="10">
        <v>0</v>
      </c>
      <c r="I515" s="10">
        <v>0</v>
      </c>
      <c r="J515" s="10">
        <f t="shared" si="118"/>
        <v>0</v>
      </c>
      <c r="K515" s="10">
        <f t="shared" si="119"/>
        <v>0</v>
      </c>
    </row>
    <row r="516" spans="1:11" x14ac:dyDescent="0.25">
      <c r="A516" t="str">
        <f t="shared" si="115"/>
        <v>b</v>
      </c>
      <c r="B516" s="5"/>
      <c r="C516" s="6" t="s">
        <v>18</v>
      </c>
      <c r="D516" s="7"/>
      <c r="E516" s="7">
        <f t="shared" si="116"/>
        <v>0</v>
      </c>
      <c r="F516" s="7">
        <v>0</v>
      </c>
      <c r="G516" s="7">
        <v>0</v>
      </c>
      <c r="H516" s="7">
        <v>0</v>
      </c>
      <c r="I516" s="7">
        <v>0</v>
      </c>
      <c r="J516" s="7">
        <f t="shared" si="118"/>
        <v>0</v>
      </c>
      <c r="K516" s="7">
        <f t="shared" si="119"/>
        <v>0</v>
      </c>
    </row>
    <row r="517" spans="1:11" x14ac:dyDescent="0.25">
      <c r="A517" t="str">
        <f t="shared" si="115"/>
        <v>b</v>
      </c>
      <c r="B517" s="5"/>
      <c r="C517" s="6" t="s">
        <v>19</v>
      </c>
      <c r="D517" s="7"/>
      <c r="E517" s="7">
        <f t="shared" si="116"/>
        <v>0</v>
      </c>
      <c r="F517" s="7">
        <v>0</v>
      </c>
      <c r="G517" s="7">
        <v>0</v>
      </c>
      <c r="H517" s="7">
        <v>0</v>
      </c>
      <c r="I517" s="7">
        <v>0</v>
      </c>
      <c r="J517" s="7">
        <f t="shared" si="118"/>
        <v>0</v>
      </c>
      <c r="K517" s="7">
        <f t="shared" si="119"/>
        <v>0</v>
      </c>
    </row>
    <row r="518" spans="1:11" ht="15.75" thickBot="1" x14ac:dyDescent="0.3">
      <c r="A518" t="str">
        <f t="shared" si="115"/>
        <v>b</v>
      </c>
      <c r="B518" s="11"/>
      <c r="C518" s="12" t="s">
        <v>20</v>
      </c>
      <c r="D518" s="13"/>
      <c r="E518" s="13">
        <f t="shared" si="116"/>
        <v>0</v>
      </c>
      <c r="F518" s="13">
        <v>0</v>
      </c>
      <c r="G518" s="13">
        <v>0</v>
      </c>
      <c r="H518" s="13">
        <v>0</v>
      </c>
      <c r="I518" s="13">
        <v>0</v>
      </c>
      <c r="J518" s="13">
        <f t="shared" si="118"/>
        <v>0</v>
      </c>
      <c r="K518" s="13">
        <f t="shared" si="119"/>
        <v>0</v>
      </c>
    </row>
    <row r="519" spans="1:11" ht="46.5" thickTop="1" thickBot="1" x14ac:dyDescent="0.3">
      <c r="A519" t="str">
        <f t="shared" si="115"/>
        <v>b</v>
      </c>
      <c r="B519" s="16" t="s">
        <v>242</v>
      </c>
      <c r="C519" s="4" t="s">
        <v>246</v>
      </c>
      <c r="D519" s="4"/>
      <c r="E519" s="4">
        <f t="shared" si="116"/>
        <v>0</v>
      </c>
      <c r="F519" s="4">
        <f>SUM(F520,F528,F529,F530)</f>
        <v>0</v>
      </c>
      <c r="G519" s="4">
        <f t="shared" ref="G519:I519" si="131">SUM(G520,G528,G529,G530)</f>
        <v>0</v>
      </c>
      <c r="H519" s="4">
        <f t="shared" si="131"/>
        <v>0</v>
      </c>
      <c r="I519" s="4">
        <f t="shared" si="131"/>
        <v>0</v>
      </c>
      <c r="J519" s="4">
        <f t="shared" si="118"/>
        <v>0</v>
      </c>
      <c r="K519" s="4">
        <f t="shared" si="119"/>
        <v>0</v>
      </c>
    </row>
    <row r="520" spans="1:11" ht="15.75" thickTop="1" x14ac:dyDescent="0.25">
      <c r="A520" t="str">
        <f t="shared" si="115"/>
        <v>b</v>
      </c>
      <c r="B520" s="5"/>
      <c r="C520" s="6" t="s">
        <v>10</v>
      </c>
      <c r="D520" s="7"/>
      <c r="E520" s="7">
        <f t="shared" si="116"/>
        <v>0</v>
      </c>
      <c r="F520" s="7">
        <f>SUM(F521:F527)</f>
        <v>0</v>
      </c>
      <c r="G520" s="7">
        <f t="shared" ref="G520:I520" si="132">SUM(G521:G527)</f>
        <v>0</v>
      </c>
      <c r="H520" s="7">
        <f t="shared" si="132"/>
        <v>0</v>
      </c>
      <c r="I520" s="7">
        <f t="shared" si="132"/>
        <v>0</v>
      </c>
      <c r="J520" s="7">
        <f t="shared" si="118"/>
        <v>0</v>
      </c>
      <c r="K520" s="7">
        <f t="shared" si="119"/>
        <v>0</v>
      </c>
    </row>
    <row r="521" spans="1:11" x14ac:dyDescent="0.25">
      <c r="A521" t="str">
        <f t="shared" si="115"/>
        <v>b</v>
      </c>
      <c r="B521" s="8"/>
      <c r="C521" s="9" t="s">
        <v>11</v>
      </c>
      <c r="D521" s="10"/>
      <c r="E521" s="10">
        <f t="shared" si="116"/>
        <v>0</v>
      </c>
      <c r="F521" s="10">
        <v>0</v>
      </c>
      <c r="G521" s="10">
        <v>0</v>
      </c>
      <c r="H521" s="10">
        <v>0</v>
      </c>
      <c r="I521" s="10">
        <v>0</v>
      </c>
      <c r="J521" s="10">
        <f t="shared" si="118"/>
        <v>0</v>
      </c>
      <c r="K521" s="10">
        <f t="shared" si="119"/>
        <v>0</v>
      </c>
    </row>
    <row r="522" spans="1:11" x14ac:dyDescent="0.25">
      <c r="A522" t="str">
        <f t="shared" si="115"/>
        <v>b</v>
      </c>
      <c r="B522" s="8"/>
      <c r="C522" s="9" t="s">
        <v>12</v>
      </c>
      <c r="D522" s="10"/>
      <c r="E522" s="10">
        <f t="shared" si="116"/>
        <v>0</v>
      </c>
      <c r="F522" s="10">
        <v>0</v>
      </c>
      <c r="G522" s="10">
        <v>0</v>
      </c>
      <c r="H522" s="10">
        <v>0</v>
      </c>
      <c r="I522" s="10">
        <v>0</v>
      </c>
      <c r="J522" s="10">
        <f t="shared" si="118"/>
        <v>0</v>
      </c>
      <c r="K522" s="10">
        <f t="shared" si="119"/>
        <v>0</v>
      </c>
    </row>
    <row r="523" spans="1:11" x14ac:dyDescent="0.25">
      <c r="A523" t="str">
        <f t="shared" si="115"/>
        <v>b</v>
      </c>
      <c r="B523" s="8"/>
      <c r="C523" s="9" t="s">
        <v>13</v>
      </c>
      <c r="D523" s="10"/>
      <c r="E523" s="10">
        <f t="shared" si="116"/>
        <v>0</v>
      </c>
      <c r="F523" s="10">
        <v>0</v>
      </c>
      <c r="G523" s="10">
        <v>0</v>
      </c>
      <c r="H523" s="10">
        <v>0</v>
      </c>
      <c r="I523" s="10">
        <v>0</v>
      </c>
      <c r="J523" s="10">
        <f t="shared" si="118"/>
        <v>0</v>
      </c>
      <c r="K523" s="10">
        <f t="shared" si="119"/>
        <v>0</v>
      </c>
    </row>
    <row r="524" spans="1:11" x14ac:dyDescent="0.25">
      <c r="A524" t="str">
        <f t="shared" si="115"/>
        <v>b</v>
      </c>
      <c r="B524" s="8"/>
      <c r="C524" s="9" t="s">
        <v>14</v>
      </c>
      <c r="D524" s="10"/>
      <c r="E524" s="10">
        <f t="shared" si="116"/>
        <v>0</v>
      </c>
      <c r="F524" s="10">
        <v>0</v>
      </c>
      <c r="G524" s="10">
        <v>0</v>
      </c>
      <c r="H524" s="10">
        <v>0</v>
      </c>
      <c r="I524" s="10">
        <v>0</v>
      </c>
      <c r="J524" s="10">
        <f t="shared" si="118"/>
        <v>0</v>
      </c>
      <c r="K524" s="10">
        <f t="shared" si="119"/>
        <v>0</v>
      </c>
    </row>
    <row r="525" spans="1:11" x14ac:dyDescent="0.25">
      <c r="A525" t="str">
        <f t="shared" si="115"/>
        <v>b</v>
      </c>
      <c r="B525" s="8"/>
      <c r="C525" s="9" t="s">
        <v>15</v>
      </c>
      <c r="D525" s="10"/>
      <c r="E525" s="10">
        <f t="shared" si="116"/>
        <v>0</v>
      </c>
      <c r="F525" s="10">
        <v>0</v>
      </c>
      <c r="G525" s="10">
        <v>0</v>
      </c>
      <c r="H525" s="10">
        <v>0</v>
      </c>
      <c r="I525" s="10">
        <v>0</v>
      </c>
      <c r="J525" s="10">
        <f t="shared" si="118"/>
        <v>0</v>
      </c>
      <c r="K525" s="10">
        <f t="shared" si="119"/>
        <v>0</v>
      </c>
    </row>
    <row r="526" spans="1:11" x14ac:dyDescent="0.25">
      <c r="A526" t="str">
        <f t="shared" si="115"/>
        <v>b</v>
      </c>
      <c r="B526" s="8"/>
      <c r="C526" s="9" t="s">
        <v>16</v>
      </c>
      <c r="D526" s="10"/>
      <c r="E526" s="10">
        <f t="shared" si="116"/>
        <v>0</v>
      </c>
      <c r="F526" s="10">
        <v>0</v>
      </c>
      <c r="G526" s="10">
        <v>0</v>
      </c>
      <c r="H526" s="10">
        <v>0</v>
      </c>
      <c r="I526" s="10">
        <v>0</v>
      </c>
      <c r="J526" s="10">
        <f t="shared" si="118"/>
        <v>0</v>
      </c>
      <c r="K526" s="10">
        <f t="shared" si="119"/>
        <v>0</v>
      </c>
    </row>
    <row r="527" spans="1:11" x14ac:dyDescent="0.25">
      <c r="A527" t="str">
        <f t="shared" si="115"/>
        <v>b</v>
      </c>
      <c r="B527" s="8"/>
      <c r="C527" s="9" t="s">
        <v>17</v>
      </c>
      <c r="D527" s="10"/>
      <c r="E527" s="10">
        <f t="shared" si="116"/>
        <v>0</v>
      </c>
      <c r="F527" s="10">
        <v>0</v>
      </c>
      <c r="G527" s="10">
        <v>0</v>
      </c>
      <c r="H527" s="10">
        <v>0</v>
      </c>
      <c r="I527" s="10">
        <v>0</v>
      </c>
      <c r="J527" s="10">
        <f t="shared" si="118"/>
        <v>0</v>
      </c>
      <c r="K527" s="10">
        <f t="shared" si="119"/>
        <v>0</v>
      </c>
    </row>
    <row r="528" spans="1:11" x14ac:dyDescent="0.25">
      <c r="A528" t="str">
        <f t="shared" si="115"/>
        <v>b</v>
      </c>
      <c r="B528" s="5"/>
      <c r="C528" s="6" t="s">
        <v>18</v>
      </c>
      <c r="D528" s="7"/>
      <c r="E528" s="7">
        <f t="shared" si="116"/>
        <v>0</v>
      </c>
      <c r="F528" s="7">
        <v>0</v>
      </c>
      <c r="G528" s="7">
        <v>0</v>
      </c>
      <c r="H528" s="7">
        <v>0</v>
      </c>
      <c r="I528" s="7">
        <v>0</v>
      </c>
      <c r="J528" s="7">
        <f t="shared" si="118"/>
        <v>0</v>
      </c>
      <c r="K528" s="7">
        <f t="shared" si="119"/>
        <v>0</v>
      </c>
    </row>
    <row r="529" spans="1:11" x14ac:dyDescent="0.25">
      <c r="A529" t="str">
        <f t="shared" si="115"/>
        <v>b</v>
      </c>
      <c r="B529" s="5"/>
      <c r="C529" s="6" t="s">
        <v>19</v>
      </c>
      <c r="D529" s="7"/>
      <c r="E529" s="7">
        <f t="shared" si="116"/>
        <v>0</v>
      </c>
      <c r="F529" s="7">
        <v>0</v>
      </c>
      <c r="G529" s="7">
        <v>0</v>
      </c>
      <c r="H529" s="7">
        <v>0</v>
      </c>
      <c r="I529" s="7">
        <v>0</v>
      </c>
      <c r="J529" s="7">
        <f t="shared" si="118"/>
        <v>0</v>
      </c>
      <c r="K529" s="7">
        <f t="shared" si="119"/>
        <v>0</v>
      </c>
    </row>
    <row r="530" spans="1:11" ht="15.75" thickBot="1" x14ac:dyDescent="0.3">
      <c r="A530" t="str">
        <f t="shared" si="115"/>
        <v>b</v>
      </c>
      <c r="B530" s="11"/>
      <c r="C530" s="12" t="s">
        <v>20</v>
      </c>
      <c r="D530" s="13"/>
      <c r="E530" s="13">
        <f t="shared" si="116"/>
        <v>0</v>
      </c>
      <c r="F530" s="13">
        <v>0</v>
      </c>
      <c r="G530" s="13">
        <v>0</v>
      </c>
      <c r="H530" s="13">
        <v>0</v>
      </c>
      <c r="I530" s="13">
        <v>0</v>
      </c>
      <c r="J530" s="13">
        <f t="shared" si="118"/>
        <v>0</v>
      </c>
      <c r="K530" s="13">
        <f t="shared" si="119"/>
        <v>0</v>
      </c>
    </row>
    <row r="531" spans="1:11" ht="46.5" thickTop="1" thickBot="1" x14ac:dyDescent="0.3">
      <c r="A531" t="str">
        <f t="shared" si="109"/>
        <v>b</v>
      </c>
      <c r="B531" s="16" t="s">
        <v>260</v>
      </c>
      <c r="C531" s="4" t="s">
        <v>249</v>
      </c>
      <c r="D531" s="4"/>
      <c r="E531" s="4">
        <f t="shared" si="114"/>
        <v>0</v>
      </c>
      <c r="F531" s="4">
        <f>SUM(F532,F540,F541,F542)</f>
        <v>0</v>
      </c>
      <c r="G531" s="4">
        <f t="shared" ref="G531:I531" si="133">SUM(G532,G540,G541,G542)</f>
        <v>0</v>
      </c>
      <c r="H531" s="4">
        <f t="shared" si="133"/>
        <v>0</v>
      </c>
      <c r="I531" s="4">
        <f t="shared" si="133"/>
        <v>0</v>
      </c>
      <c r="J531" s="4">
        <f t="shared" si="110"/>
        <v>0</v>
      </c>
      <c r="K531" s="4">
        <f t="shared" si="111"/>
        <v>0</v>
      </c>
    </row>
    <row r="532" spans="1:11" ht="15.75" thickTop="1" x14ac:dyDescent="0.25">
      <c r="A532" t="str">
        <f t="shared" si="109"/>
        <v>b</v>
      </c>
      <c r="B532" s="5"/>
      <c r="C532" s="6" t="s">
        <v>10</v>
      </c>
      <c r="D532" s="7"/>
      <c r="E532" s="7">
        <f t="shared" si="114"/>
        <v>0</v>
      </c>
      <c r="F532" s="7">
        <f>SUM(F533:F539)</f>
        <v>0</v>
      </c>
      <c r="G532" s="7">
        <f t="shared" ref="G532:I532" si="134">SUM(G533:G539)</f>
        <v>0</v>
      </c>
      <c r="H532" s="7">
        <f t="shared" si="134"/>
        <v>0</v>
      </c>
      <c r="I532" s="7">
        <f t="shared" si="134"/>
        <v>0</v>
      </c>
      <c r="J532" s="7">
        <f t="shared" si="110"/>
        <v>0</v>
      </c>
      <c r="K532" s="7">
        <f t="shared" si="111"/>
        <v>0</v>
      </c>
    </row>
    <row r="533" spans="1:11" x14ac:dyDescent="0.25">
      <c r="A533" t="str">
        <f t="shared" si="109"/>
        <v>b</v>
      </c>
      <c r="B533" s="8"/>
      <c r="C533" s="9" t="s">
        <v>11</v>
      </c>
      <c r="D533" s="10"/>
      <c r="E533" s="10">
        <f t="shared" si="114"/>
        <v>0</v>
      </c>
      <c r="F533" s="10">
        <v>0</v>
      </c>
      <c r="G533" s="10">
        <v>0</v>
      </c>
      <c r="H533" s="10">
        <v>0</v>
      </c>
      <c r="I533" s="10">
        <v>0</v>
      </c>
      <c r="J533" s="10">
        <f t="shared" si="110"/>
        <v>0</v>
      </c>
      <c r="K533" s="10">
        <f t="shared" si="111"/>
        <v>0</v>
      </c>
    </row>
    <row r="534" spans="1:11" x14ac:dyDescent="0.25">
      <c r="A534" t="str">
        <f t="shared" si="109"/>
        <v>b</v>
      </c>
      <c r="B534" s="8"/>
      <c r="C534" s="9" t="s">
        <v>12</v>
      </c>
      <c r="D534" s="10"/>
      <c r="E534" s="10">
        <f t="shared" si="114"/>
        <v>0</v>
      </c>
      <c r="F534" s="10">
        <v>0</v>
      </c>
      <c r="G534" s="10">
        <v>0</v>
      </c>
      <c r="H534" s="10">
        <v>0</v>
      </c>
      <c r="I534" s="10">
        <v>0</v>
      </c>
      <c r="J534" s="10">
        <f t="shared" si="110"/>
        <v>0</v>
      </c>
      <c r="K534" s="10">
        <f t="shared" si="111"/>
        <v>0</v>
      </c>
    </row>
    <row r="535" spans="1:11" x14ac:dyDescent="0.25">
      <c r="A535" t="str">
        <f t="shared" si="109"/>
        <v>b</v>
      </c>
      <c r="B535" s="8"/>
      <c r="C535" s="9" t="s">
        <v>13</v>
      </c>
      <c r="D535" s="10"/>
      <c r="E535" s="10">
        <f t="shared" si="114"/>
        <v>0</v>
      </c>
      <c r="F535" s="10">
        <v>0</v>
      </c>
      <c r="G535" s="10">
        <v>0</v>
      </c>
      <c r="H535" s="10">
        <v>0</v>
      </c>
      <c r="I535" s="10">
        <v>0</v>
      </c>
      <c r="J535" s="10">
        <f t="shared" si="110"/>
        <v>0</v>
      </c>
      <c r="K535" s="10">
        <f t="shared" si="111"/>
        <v>0</v>
      </c>
    </row>
    <row r="536" spans="1:11" x14ac:dyDescent="0.25">
      <c r="A536" t="str">
        <f t="shared" si="109"/>
        <v>b</v>
      </c>
      <c r="B536" s="8"/>
      <c r="C536" s="9" t="s">
        <v>14</v>
      </c>
      <c r="D536" s="10"/>
      <c r="E536" s="10">
        <f t="shared" si="114"/>
        <v>0</v>
      </c>
      <c r="F536" s="10">
        <v>0</v>
      </c>
      <c r="G536" s="10">
        <v>0</v>
      </c>
      <c r="H536" s="10">
        <v>0</v>
      </c>
      <c r="I536" s="10">
        <v>0</v>
      </c>
      <c r="J536" s="10">
        <f t="shared" si="110"/>
        <v>0</v>
      </c>
      <c r="K536" s="10">
        <f t="shared" si="111"/>
        <v>0</v>
      </c>
    </row>
    <row r="537" spans="1:11" x14ac:dyDescent="0.25">
      <c r="A537" t="str">
        <f t="shared" si="109"/>
        <v>b</v>
      </c>
      <c r="B537" s="8"/>
      <c r="C537" s="9" t="s">
        <v>15</v>
      </c>
      <c r="D537" s="10"/>
      <c r="E537" s="10">
        <f t="shared" si="114"/>
        <v>0</v>
      </c>
      <c r="F537" s="10">
        <v>0</v>
      </c>
      <c r="G537" s="10">
        <v>0</v>
      </c>
      <c r="H537" s="10">
        <v>0</v>
      </c>
      <c r="I537" s="10">
        <v>0</v>
      </c>
      <c r="J537" s="10">
        <f t="shared" si="110"/>
        <v>0</v>
      </c>
      <c r="K537" s="10">
        <f t="shared" si="111"/>
        <v>0</v>
      </c>
    </row>
    <row r="538" spans="1:11" x14ac:dyDescent="0.25">
      <c r="A538" t="str">
        <f t="shared" si="109"/>
        <v>b</v>
      </c>
      <c r="B538" s="8"/>
      <c r="C538" s="9" t="s">
        <v>16</v>
      </c>
      <c r="D538" s="10"/>
      <c r="E538" s="10">
        <f t="shared" si="114"/>
        <v>0</v>
      </c>
      <c r="F538" s="10">
        <v>0</v>
      </c>
      <c r="G538" s="10">
        <v>0</v>
      </c>
      <c r="H538" s="10">
        <v>0</v>
      </c>
      <c r="I538" s="10">
        <v>0</v>
      </c>
      <c r="J538" s="10">
        <f t="shared" si="110"/>
        <v>0</v>
      </c>
      <c r="K538" s="10">
        <f t="shared" si="111"/>
        <v>0</v>
      </c>
    </row>
    <row r="539" spans="1:11" x14ac:dyDescent="0.25">
      <c r="A539" t="str">
        <f t="shared" si="109"/>
        <v>b</v>
      </c>
      <c r="B539" s="8"/>
      <c r="C539" s="9" t="s">
        <v>17</v>
      </c>
      <c r="D539" s="10"/>
      <c r="E539" s="10">
        <f t="shared" si="114"/>
        <v>0</v>
      </c>
      <c r="F539" s="10">
        <v>0</v>
      </c>
      <c r="G539" s="10">
        <v>0</v>
      </c>
      <c r="H539" s="10">
        <v>0</v>
      </c>
      <c r="I539" s="10">
        <v>0</v>
      </c>
      <c r="J539" s="10">
        <f t="shared" si="110"/>
        <v>0</v>
      </c>
      <c r="K539" s="10">
        <f t="shared" si="111"/>
        <v>0</v>
      </c>
    </row>
    <row r="540" spans="1:11" x14ac:dyDescent="0.25">
      <c r="A540" t="str">
        <f t="shared" si="109"/>
        <v>b</v>
      </c>
      <c r="B540" s="5"/>
      <c r="C540" s="6" t="s">
        <v>18</v>
      </c>
      <c r="D540" s="7"/>
      <c r="E540" s="7">
        <f t="shared" si="114"/>
        <v>0</v>
      </c>
      <c r="F540" s="7">
        <v>0</v>
      </c>
      <c r="G540" s="7">
        <v>0</v>
      </c>
      <c r="H540" s="7">
        <v>0</v>
      </c>
      <c r="I540" s="7">
        <v>0</v>
      </c>
      <c r="J540" s="7">
        <f t="shared" si="110"/>
        <v>0</v>
      </c>
      <c r="K540" s="7">
        <f t="shared" si="111"/>
        <v>0</v>
      </c>
    </row>
    <row r="541" spans="1:11" x14ac:dyDescent="0.25">
      <c r="A541" t="str">
        <f t="shared" si="109"/>
        <v>b</v>
      </c>
      <c r="B541" s="5"/>
      <c r="C541" s="6" t="s">
        <v>19</v>
      </c>
      <c r="D541" s="7"/>
      <c r="E541" s="7">
        <f t="shared" si="114"/>
        <v>0</v>
      </c>
      <c r="F541" s="7">
        <v>0</v>
      </c>
      <c r="G541" s="7">
        <v>0</v>
      </c>
      <c r="H541" s="7">
        <v>0</v>
      </c>
      <c r="I541" s="7">
        <v>0</v>
      </c>
      <c r="J541" s="7">
        <f t="shared" si="110"/>
        <v>0</v>
      </c>
      <c r="K541" s="7">
        <f t="shared" si="111"/>
        <v>0</v>
      </c>
    </row>
    <row r="542" spans="1:11" ht="15.75" thickBot="1" x14ac:dyDescent="0.3">
      <c r="A542" t="str">
        <f t="shared" si="109"/>
        <v>b</v>
      </c>
      <c r="B542" s="11"/>
      <c r="C542" s="12" t="s">
        <v>20</v>
      </c>
      <c r="D542" s="13"/>
      <c r="E542" s="13">
        <f t="shared" si="114"/>
        <v>0</v>
      </c>
      <c r="F542" s="13">
        <v>0</v>
      </c>
      <c r="G542" s="13">
        <v>0</v>
      </c>
      <c r="H542" s="13">
        <v>0</v>
      </c>
      <c r="I542" s="13">
        <v>0</v>
      </c>
      <c r="J542" s="13">
        <f t="shared" si="110"/>
        <v>0</v>
      </c>
      <c r="K542" s="13">
        <f t="shared" si="111"/>
        <v>0</v>
      </c>
    </row>
    <row r="543" spans="1:11" ht="32.25" customHeight="1" thickTop="1" thickBot="1" x14ac:dyDescent="0.3">
      <c r="A543" t="str">
        <f t="shared" si="109"/>
        <v>a</v>
      </c>
      <c r="B543" s="16" t="s">
        <v>97</v>
      </c>
      <c r="C543" s="4" t="s">
        <v>98</v>
      </c>
      <c r="D543" s="4"/>
      <c r="E543" s="4">
        <f t="shared" si="114"/>
        <v>201870</v>
      </c>
      <c r="F543" s="4">
        <f>SUM(F555,F567,F855,F1035,F1059)</f>
        <v>51870</v>
      </c>
      <c r="G543" s="4">
        <f t="shared" ref="G543:I543" si="135">SUM(G555,G567,G855,G1035,G1059)</f>
        <v>50000</v>
      </c>
      <c r="H543" s="4">
        <f t="shared" si="135"/>
        <v>50000</v>
      </c>
      <c r="I543" s="4">
        <f t="shared" si="135"/>
        <v>50000</v>
      </c>
      <c r="J543" s="4">
        <f t="shared" si="110"/>
        <v>101870</v>
      </c>
      <c r="K543" s="4">
        <f t="shared" si="111"/>
        <v>151870</v>
      </c>
    </row>
    <row r="544" spans="1:11" ht="15.75" thickTop="1" x14ac:dyDescent="0.25">
      <c r="A544" t="str">
        <f t="shared" si="109"/>
        <v>a</v>
      </c>
      <c r="B544" s="5"/>
      <c r="C544" s="6" t="s">
        <v>10</v>
      </c>
      <c r="D544" s="7"/>
      <c r="E544" s="7">
        <f t="shared" si="114"/>
        <v>195000</v>
      </c>
      <c r="F544" s="7">
        <f t="shared" ref="F544:I544" si="136">SUM(F556,F568,F856,F1036,F1060)</f>
        <v>47000</v>
      </c>
      <c r="G544" s="7">
        <f t="shared" si="136"/>
        <v>48000</v>
      </c>
      <c r="H544" s="7">
        <f t="shared" si="136"/>
        <v>50000</v>
      </c>
      <c r="I544" s="7">
        <f t="shared" si="136"/>
        <v>50000</v>
      </c>
      <c r="J544" s="7">
        <f t="shared" si="110"/>
        <v>95000</v>
      </c>
      <c r="K544" s="7">
        <f t="shared" si="111"/>
        <v>145000</v>
      </c>
    </row>
    <row r="545" spans="1:11" x14ac:dyDescent="0.25">
      <c r="A545" t="str">
        <f t="shared" si="109"/>
        <v>b</v>
      </c>
      <c r="B545" s="8"/>
      <c r="C545" s="9" t="s">
        <v>11</v>
      </c>
      <c r="D545" s="10"/>
      <c r="E545" s="10">
        <f t="shared" si="114"/>
        <v>0</v>
      </c>
      <c r="F545" s="10">
        <f t="shared" ref="F545:I545" si="137">SUM(F557,F569,F857,F1037,F1061)</f>
        <v>0</v>
      </c>
      <c r="G545" s="10">
        <f t="shared" si="137"/>
        <v>0</v>
      </c>
      <c r="H545" s="10">
        <f t="shared" si="137"/>
        <v>0</v>
      </c>
      <c r="I545" s="10">
        <f t="shared" si="137"/>
        <v>0</v>
      </c>
      <c r="J545" s="10">
        <f t="shared" si="110"/>
        <v>0</v>
      </c>
      <c r="K545" s="10">
        <f t="shared" si="111"/>
        <v>0</v>
      </c>
    </row>
    <row r="546" spans="1:11" x14ac:dyDescent="0.25">
      <c r="A546" t="str">
        <f t="shared" si="109"/>
        <v>a</v>
      </c>
      <c r="B546" s="8"/>
      <c r="C546" s="9" t="s">
        <v>12</v>
      </c>
      <c r="D546" s="10"/>
      <c r="E546" s="10">
        <f t="shared" si="114"/>
        <v>190000</v>
      </c>
      <c r="F546" s="10">
        <f t="shared" ref="F546:I546" si="138">SUM(F558,F570,F858,F1038,F1062)</f>
        <v>45000</v>
      </c>
      <c r="G546" s="10">
        <f t="shared" si="138"/>
        <v>47000</v>
      </c>
      <c r="H546" s="10">
        <f t="shared" si="138"/>
        <v>49000</v>
      </c>
      <c r="I546" s="10">
        <f t="shared" si="138"/>
        <v>49000</v>
      </c>
      <c r="J546" s="10">
        <f t="shared" si="110"/>
        <v>92000</v>
      </c>
      <c r="K546" s="10">
        <f t="shared" si="111"/>
        <v>141000</v>
      </c>
    </row>
    <row r="547" spans="1:11" x14ac:dyDescent="0.25">
      <c r="A547" t="str">
        <f t="shared" si="109"/>
        <v>b</v>
      </c>
      <c r="B547" s="8"/>
      <c r="C547" s="9" t="s">
        <v>13</v>
      </c>
      <c r="D547" s="10"/>
      <c r="E547" s="10">
        <f t="shared" si="114"/>
        <v>0</v>
      </c>
      <c r="F547" s="10">
        <f t="shared" ref="F547:I547" si="139">SUM(F559,F571,F859,F1039,F1063)</f>
        <v>0</v>
      </c>
      <c r="G547" s="10">
        <f t="shared" si="139"/>
        <v>0</v>
      </c>
      <c r="H547" s="10">
        <f t="shared" si="139"/>
        <v>0</v>
      </c>
      <c r="I547" s="10">
        <f t="shared" si="139"/>
        <v>0</v>
      </c>
      <c r="J547" s="10">
        <f t="shared" si="110"/>
        <v>0</v>
      </c>
      <c r="K547" s="10">
        <f t="shared" si="111"/>
        <v>0</v>
      </c>
    </row>
    <row r="548" spans="1:11" x14ac:dyDescent="0.25">
      <c r="A548" t="str">
        <f t="shared" si="109"/>
        <v>b</v>
      </c>
      <c r="B548" s="8"/>
      <c r="C548" s="9" t="s">
        <v>14</v>
      </c>
      <c r="D548" s="10"/>
      <c r="E548" s="10">
        <f t="shared" si="114"/>
        <v>0</v>
      </c>
      <c r="F548" s="10">
        <f t="shared" ref="F548:I548" si="140">SUM(F560,F572,F860,F1040,F1064)</f>
        <v>0</v>
      </c>
      <c r="G548" s="10">
        <f t="shared" si="140"/>
        <v>0</v>
      </c>
      <c r="H548" s="10">
        <f t="shared" si="140"/>
        <v>0</v>
      </c>
      <c r="I548" s="10">
        <f t="shared" si="140"/>
        <v>0</v>
      </c>
      <c r="J548" s="10">
        <f t="shared" si="110"/>
        <v>0</v>
      </c>
      <c r="K548" s="10">
        <f t="shared" si="111"/>
        <v>0</v>
      </c>
    </row>
    <row r="549" spans="1:11" x14ac:dyDescent="0.25">
      <c r="A549" t="str">
        <f t="shared" si="109"/>
        <v>b</v>
      </c>
      <c r="B549" s="8"/>
      <c r="C549" s="9" t="s">
        <v>15</v>
      </c>
      <c r="D549" s="10"/>
      <c r="E549" s="10">
        <f t="shared" si="114"/>
        <v>0</v>
      </c>
      <c r="F549" s="10">
        <f t="shared" ref="F549:I549" si="141">SUM(F561,F573,F861,F1041,F1065)</f>
        <v>0</v>
      </c>
      <c r="G549" s="10">
        <f t="shared" si="141"/>
        <v>0</v>
      </c>
      <c r="H549" s="10">
        <f t="shared" si="141"/>
        <v>0</v>
      </c>
      <c r="I549" s="10">
        <f t="shared" si="141"/>
        <v>0</v>
      </c>
      <c r="J549" s="10">
        <f t="shared" si="110"/>
        <v>0</v>
      </c>
      <c r="K549" s="10">
        <f t="shared" si="111"/>
        <v>0</v>
      </c>
    </row>
    <row r="550" spans="1:11" x14ac:dyDescent="0.25">
      <c r="A550" t="str">
        <f t="shared" si="109"/>
        <v>b</v>
      </c>
      <c r="B550" s="8"/>
      <c r="C550" s="9" t="s">
        <v>16</v>
      </c>
      <c r="D550" s="10"/>
      <c r="E550" s="10">
        <f t="shared" si="114"/>
        <v>0</v>
      </c>
      <c r="F550" s="10">
        <f t="shared" ref="F550:I550" si="142">SUM(F562,F574,F862,F1042,F1066)</f>
        <v>0</v>
      </c>
      <c r="G550" s="10">
        <f t="shared" si="142"/>
        <v>0</v>
      </c>
      <c r="H550" s="10">
        <f t="shared" si="142"/>
        <v>0</v>
      </c>
      <c r="I550" s="10">
        <f t="shared" si="142"/>
        <v>0</v>
      </c>
      <c r="J550" s="10">
        <f t="shared" si="110"/>
        <v>0</v>
      </c>
      <c r="K550" s="10">
        <f t="shared" si="111"/>
        <v>0</v>
      </c>
    </row>
    <row r="551" spans="1:11" x14ac:dyDescent="0.25">
      <c r="A551" t="str">
        <f t="shared" si="109"/>
        <v>a</v>
      </c>
      <c r="B551" s="8"/>
      <c r="C551" s="9" t="s">
        <v>17</v>
      </c>
      <c r="D551" s="10"/>
      <c r="E551" s="10">
        <f t="shared" si="114"/>
        <v>5000</v>
      </c>
      <c r="F551" s="10">
        <f t="shared" ref="F551:I551" si="143">SUM(F563,F575,F863,F1043,F1067)</f>
        <v>2000</v>
      </c>
      <c r="G551" s="10">
        <f t="shared" si="143"/>
        <v>1000</v>
      </c>
      <c r="H551" s="10">
        <f t="shared" si="143"/>
        <v>1000</v>
      </c>
      <c r="I551" s="10">
        <f t="shared" si="143"/>
        <v>1000</v>
      </c>
      <c r="J551" s="10">
        <f t="shared" si="110"/>
        <v>3000</v>
      </c>
      <c r="K551" s="10">
        <f t="shared" si="111"/>
        <v>4000</v>
      </c>
    </row>
    <row r="552" spans="1:11" x14ac:dyDescent="0.25">
      <c r="A552" t="str">
        <f t="shared" si="109"/>
        <v>a</v>
      </c>
      <c r="B552" s="5"/>
      <c r="C552" s="6" t="s">
        <v>18</v>
      </c>
      <c r="D552" s="7"/>
      <c r="E552" s="7">
        <f t="shared" si="114"/>
        <v>5000</v>
      </c>
      <c r="F552" s="7">
        <f t="shared" ref="F552:I552" si="144">SUM(F564,F576,F864,F1044,F1068)</f>
        <v>3000</v>
      </c>
      <c r="G552" s="7">
        <f t="shared" si="144"/>
        <v>2000</v>
      </c>
      <c r="H552" s="7">
        <f t="shared" si="144"/>
        <v>0</v>
      </c>
      <c r="I552" s="7">
        <f t="shared" si="144"/>
        <v>0</v>
      </c>
      <c r="J552" s="7">
        <f t="shared" si="110"/>
        <v>5000</v>
      </c>
      <c r="K552" s="7">
        <f t="shared" si="111"/>
        <v>5000</v>
      </c>
    </row>
    <row r="553" spans="1:11" x14ac:dyDescent="0.25">
      <c r="A553" t="str">
        <f t="shared" si="109"/>
        <v>b</v>
      </c>
      <c r="B553" s="5"/>
      <c r="C553" s="6" t="s">
        <v>19</v>
      </c>
      <c r="D553" s="7"/>
      <c r="E553" s="7">
        <f t="shared" si="114"/>
        <v>0</v>
      </c>
      <c r="F553" s="7">
        <f t="shared" ref="F553:I553" si="145">SUM(F565,F577,F865,F1045,F1069)</f>
        <v>0</v>
      </c>
      <c r="G553" s="7">
        <f t="shared" si="145"/>
        <v>0</v>
      </c>
      <c r="H553" s="7">
        <f t="shared" si="145"/>
        <v>0</v>
      </c>
      <c r="I553" s="7">
        <f t="shared" si="145"/>
        <v>0</v>
      </c>
      <c r="J553" s="7">
        <f t="shared" si="110"/>
        <v>0</v>
      </c>
      <c r="K553" s="7">
        <f t="shared" si="111"/>
        <v>0</v>
      </c>
    </row>
    <row r="554" spans="1:11" ht="15.75" thickBot="1" x14ac:dyDescent="0.3">
      <c r="A554" t="str">
        <f t="shared" si="109"/>
        <v>a</v>
      </c>
      <c r="B554" s="11"/>
      <c r="C554" s="12" t="s">
        <v>20</v>
      </c>
      <c r="D554" s="13"/>
      <c r="E554" s="13">
        <f t="shared" si="114"/>
        <v>1870</v>
      </c>
      <c r="F554" s="13">
        <f t="shared" ref="F554:I554" si="146">SUM(F566,F578,F866,F1046,F1070)</f>
        <v>1870</v>
      </c>
      <c r="G554" s="13">
        <f t="shared" si="146"/>
        <v>0</v>
      </c>
      <c r="H554" s="13">
        <f t="shared" si="146"/>
        <v>0</v>
      </c>
      <c r="I554" s="13">
        <f t="shared" si="146"/>
        <v>0</v>
      </c>
      <c r="J554" s="13">
        <f t="shared" si="110"/>
        <v>1870</v>
      </c>
      <c r="K554" s="13">
        <f t="shared" si="111"/>
        <v>1870</v>
      </c>
    </row>
    <row r="555" spans="1:11" ht="31.5" thickTop="1" thickBot="1" x14ac:dyDescent="0.3">
      <c r="A555" t="str">
        <f t="shared" si="109"/>
        <v>b</v>
      </c>
      <c r="B555" s="3" t="s">
        <v>99</v>
      </c>
      <c r="C555" s="14" t="s">
        <v>100</v>
      </c>
      <c r="D555" s="4"/>
      <c r="E555" s="4">
        <f t="shared" si="114"/>
        <v>0</v>
      </c>
      <c r="F555" s="4">
        <f>SUM(F556,F564,F565,F566)</f>
        <v>0</v>
      </c>
      <c r="G555" s="4">
        <f t="shared" ref="G555:I555" si="147">SUM(G556,G564,G565,G566)</f>
        <v>0</v>
      </c>
      <c r="H555" s="4">
        <f t="shared" si="147"/>
        <v>0</v>
      </c>
      <c r="I555" s="4">
        <f t="shared" si="147"/>
        <v>0</v>
      </c>
      <c r="J555" s="4">
        <f t="shared" si="110"/>
        <v>0</v>
      </c>
      <c r="K555" s="4">
        <f t="shared" si="111"/>
        <v>0</v>
      </c>
    </row>
    <row r="556" spans="1:11" ht="15.75" thickTop="1" x14ac:dyDescent="0.25">
      <c r="A556" t="str">
        <f t="shared" si="109"/>
        <v>b</v>
      </c>
      <c r="B556" s="5"/>
      <c r="C556" s="6" t="s">
        <v>10</v>
      </c>
      <c r="D556" s="7"/>
      <c r="E556" s="7">
        <f t="shared" si="114"/>
        <v>0</v>
      </c>
      <c r="F556" s="7">
        <f>SUM(F557:F563)</f>
        <v>0</v>
      </c>
      <c r="G556" s="7">
        <f t="shared" ref="G556:I556" si="148">SUM(G557:G563)</f>
        <v>0</v>
      </c>
      <c r="H556" s="7">
        <f t="shared" si="148"/>
        <v>0</v>
      </c>
      <c r="I556" s="7">
        <f t="shared" si="148"/>
        <v>0</v>
      </c>
      <c r="J556" s="7">
        <f t="shared" si="110"/>
        <v>0</v>
      </c>
      <c r="K556" s="7">
        <f t="shared" si="111"/>
        <v>0</v>
      </c>
    </row>
    <row r="557" spans="1:11" x14ac:dyDescent="0.25">
      <c r="A557" t="str">
        <f t="shared" si="109"/>
        <v>b</v>
      </c>
      <c r="B557" s="8"/>
      <c r="C557" s="9" t="s">
        <v>11</v>
      </c>
      <c r="D557" s="10"/>
      <c r="E557" s="10">
        <f t="shared" si="114"/>
        <v>0</v>
      </c>
      <c r="F557" s="10">
        <v>0</v>
      </c>
      <c r="G557" s="10">
        <v>0</v>
      </c>
      <c r="H557" s="10">
        <v>0</v>
      </c>
      <c r="I557" s="10">
        <v>0</v>
      </c>
      <c r="J557" s="10">
        <f t="shared" si="110"/>
        <v>0</v>
      </c>
      <c r="K557" s="10">
        <f t="shared" si="111"/>
        <v>0</v>
      </c>
    </row>
    <row r="558" spans="1:11" x14ac:dyDescent="0.25">
      <c r="A558" t="str">
        <f t="shared" si="109"/>
        <v>b</v>
      </c>
      <c r="B558" s="8"/>
      <c r="C558" s="9" t="s">
        <v>12</v>
      </c>
      <c r="D558" s="10"/>
      <c r="E558" s="10">
        <f t="shared" si="114"/>
        <v>0</v>
      </c>
      <c r="F558" s="10">
        <v>0</v>
      </c>
      <c r="G558" s="10">
        <v>0</v>
      </c>
      <c r="H558" s="10">
        <v>0</v>
      </c>
      <c r="I558" s="10">
        <v>0</v>
      </c>
      <c r="J558" s="10">
        <f t="shared" si="110"/>
        <v>0</v>
      </c>
      <c r="K558" s="10">
        <f t="shared" si="111"/>
        <v>0</v>
      </c>
    </row>
    <row r="559" spans="1:11" x14ac:dyDescent="0.25">
      <c r="A559" t="str">
        <f t="shared" si="109"/>
        <v>b</v>
      </c>
      <c r="B559" s="8"/>
      <c r="C559" s="9" t="s">
        <v>13</v>
      </c>
      <c r="D559" s="10"/>
      <c r="E559" s="10">
        <f t="shared" si="114"/>
        <v>0</v>
      </c>
      <c r="F559" s="10">
        <v>0</v>
      </c>
      <c r="G559" s="10">
        <v>0</v>
      </c>
      <c r="H559" s="10">
        <v>0</v>
      </c>
      <c r="I559" s="10">
        <v>0</v>
      </c>
      <c r="J559" s="10">
        <f t="shared" si="110"/>
        <v>0</v>
      </c>
      <c r="K559" s="10">
        <f t="shared" si="111"/>
        <v>0</v>
      </c>
    </row>
    <row r="560" spans="1:11" x14ac:dyDescent="0.25">
      <c r="A560" t="str">
        <f t="shared" si="109"/>
        <v>b</v>
      </c>
      <c r="B560" s="8"/>
      <c r="C560" s="9" t="s">
        <v>14</v>
      </c>
      <c r="D560" s="10"/>
      <c r="E560" s="10">
        <f t="shared" si="114"/>
        <v>0</v>
      </c>
      <c r="F560" s="10">
        <v>0</v>
      </c>
      <c r="G560" s="10">
        <v>0</v>
      </c>
      <c r="H560" s="10">
        <v>0</v>
      </c>
      <c r="I560" s="10">
        <v>0</v>
      </c>
      <c r="J560" s="10">
        <f t="shared" si="110"/>
        <v>0</v>
      </c>
      <c r="K560" s="10">
        <f t="shared" si="111"/>
        <v>0</v>
      </c>
    </row>
    <row r="561" spans="1:11" x14ac:dyDescent="0.25">
      <c r="A561" t="str">
        <f t="shared" si="109"/>
        <v>b</v>
      </c>
      <c r="B561" s="8"/>
      <c r="C561" s="9" t="s">
        <v>15</v>
      </c>
      <c r="D561" s="10"/>
      <c r="E561" s="10">
        <f t="shared" si="114"/>
        <v>0</v>
      </c>
      <c r="F561" s="10">
        <v>0</v>
      </c>
      <c r="G561" s="10">
        <v>0</v>
      </c>
      <c r="H561" s="10">
        <v>0</v>
      </c>
      <c r="I561" s="10">
        <v>0</v>
      </c>
      <c r="J561" s="10">
        <f t="shared" si="110"/>
        <v>0</v>
      </c>
      <c r="K561" s="10">
        <f t="shared" si="111"/>
        <v>0</v>
      </c>
    </row>
    <row r="562" spans="1:11" x14ac:dyDescent="0.25">
      <c r="A562" t="str">
        <f t="shared" si="109"/>
        <v>b</v>
      </c>
      <c r="B562" s="8"/>
      <c r="C562" s="9" t="s">
        <v>16</v>
      </c>
      <c r="D562" s="10"/>
      <c r="E562" s="10">
        <f t="shared" si="114"/>
        <v>0</v>
      </c>
      <c r="F562" s="10">
        <v>0</v>
      </c>
      <c r="G562" s="10">
        <v>0</v>
      </c>
      <c r="H562" s="10">
        <v>0</v>
      </c>
      <c r="I562" s="10">
        <v>0</v>
      </c>
      <c r="J562" s="10">
        <f t="shared" si="110"/>
        <v>0</v>
      </c>
      <c r="K562" s="10">
        <f t="shared" si="111"/>
        <v>0</v>
      </c>
    </row>
    <row r="563" spans="1:11" x14ac:dyDescent="0.25">
      <c r="A563" t="str">
        <f t="shared" si="109"/>
        <v>b</v>
      </c>
      <c r="B563" s="8"/>
      <c r="C563" s="9" t="s">
        <v>17</v>
      </c>
      <c r="D563" s="10"/>
      <c r="E563" s="10">
        <f t="shared" si="114"/>
        <v>0</v>
      </c>
      <c r="F563" s="10">
        <v>0</v>
      </c>
      <c r="G563" s="10">
        <v>0</v>
      </c>
      <c r="H563" s="10">
        <v>0</v>
      </c>
      <c r="I563" s="10">
        <v>0</v>
      </c>
      <c r="J563" s="10">
        <f t="shared" si="110"/>
        <v>0</v>
      </c>
      <c r="K563" s="10">
        <f t="shared" si="111"/>
        <v>0</v>
      </c>
    </row>
    <row r="564" spans="1:11" x14ac:dyDescent="0.25">
      <c r="A564" t="str">
        <f t="shared" si="109"/>
        <v>b</v>
      </c>
      <c r="B564" s="5"/>
      <c r="C564" s="6" t="s">
        <v>18</v>
      </c>
      <c r="D564" s="7"/>
      <c r="E564" s="7">
        <f t="shared" si="114"/>
        <v>0</v>
      </c>
      <c r="F564" s="7">
        <v>0</v>
      </c>
      <c r="G564" s="7">
        <v>0</v>
      </c>
      <c r="H564" s="7">
        <v>0</v>
      </c>
      <c r="I564" s="7">
        <v>0</v>
      </c>
      <c r="J564" s="7">
        <f t="shared" si="110"/>
        <v>0</v>
      </c>
      <c r="K564" s="7">
        <f t="shared" si="111"/>
        <v>0</v>
      </c>
    </row>
    <row r="565" spans="1:11" x14ac:dyDescent="0.25">
      <c r="A565" t="str">
        <f t="shared" si="109"/>
        <v>b</v>
      </c>
      <c r="B565" s="5"/>
      <c r="C565" s="6" t="s">
        <v>19</v>
      </c>
      <c r="D565" s="7"/>
      <c r="E565" s="7">
        <f t="shared" si="114"/>
        <v>0</v>
      </c>
      <c r="F565" s="7">
        <v>0</v>
      </c>
      <c r="G565" s="7">
        <v>0</v>
      </c>
      <c r="H565" s="7">
        <v>0</v>
      </c>
      <c r="I565" s="7">
        <v>0</v>
      </c>
      <c r="J565" s="7">
        <f t="shared" si="110"/>
        <v>0</v>
      </c>
      <c r="K565" s="7">
        <f t="shared" si="111"/>
        <v>0</v>
      </c>
    </row>
    <row r="566" spans="1:11" ht="15.75" thickBot="1" x14ac:dyDescent="0.3">
      <c r="A566" t="str">
        <f t="shared" si="109"/>
        <v>b</v>
      </c>
      <c r="B566" s="11"/>
      <c r="C566" s="12" t="s">
        <v>20</v>
      </c>
      <c r="D566" s="13"/>
      <c r="E566" s="13">
        <f t="shared" si="114"/>
        <v>0</v>
      </c>
      <c r="F566" s="13">
        <v>0</v>
      </c>
      <c r="G566" s="13">
        <v>0</v>
      </c>
      <c r="H566" s="13">
        <v>0</v>
      </c>
      <c r="I566" s="13">
        <v>0</v>
      </c>
      <c r="J566" s="13">
        <f t="shared" si="110"/>
        <v>0</v>
      </c>
      <c r="K566" s="13">
        <f t="shared" si="111"/>
        <v>0</v>
      </c>
    </row>
    <row r="567" spans="1:11" ht="32.25" customHeight="1" thickTop="1" thickBot="1" x14ac:dyDescent="0.3">
      <c r="A567" t="str">
        <f t="shared" si="109"/>
        <v>b</v>
      </c>
      <c r="B567" s="16" t="s">
        <v>101</v>
      </c>
      <c r="C567" s="4" t="s">
        <v>102</v>
      </c>
      <c r="D567" s="4"/>
      <c r="E567" s="4">
        <f t="shared" si="114"/>
        <v>0</v>
      </c>
      <c r="F567" s="4">
        <f>SUM(F579,F591,F603,F615,F627,F639,F663,F711,F759,F795,F807,F819)</f>
        <v>0</v>
      </c>
      <c r="G567" s="4">
        <f t="shared" ref="G567:I567" si="149">SUM(G579,G591,G603,G615,G627,G639,G663,G711,G759,G795,G807,G819)</f>
        <v>0</v>
      </c>
      <c r="H567" s="4">
        <f t="shared" si="149"/>
        <v>0</v>
      </c>
      <c r="I567" s="4">
        <f t="shared" si="149"/>
        <v>0</v>
      </c>
      <c r="J567" s="4">
        <f t="shared" si="110"/>
        <v>0</v>
      </c>
      <c r="K567" s="4">
        <f t="shared" si="111"/>
        <v>0</v>
      </c>
    </row>
    <row r="568" spans="1:11" ht="15.75" thickTop="1" x14ac:dyDescent="0.25">
      <c r="A568" t="str">
        <f t="shared" si="109"/>
        <v>b</v>
      </c>
      <c r="B568" s="5"/>
      <c r="C568" s="6" t="s">
        <v>10</v>
      </c>
      <c r="D568" s="7"/>
      <c r="E568" s="7">
        <f t="shared" si="114"/>
        <v>0</v>
      </c>
      <c r="F568" s="7">
        <f t="shared" ref="F568:I568" si="150">SUM(F580,F592,F604,F616,F628,F640,F664,F712,F760,F796,F808,F820)</f>
        <v>0</v>
      </c>
      <c r="G568" s="7">
        <f t="shared" si="150"/>
        <v>0</v>
      </c>
      <c r="H568" s="7">
        <f t="shared" si="150"/>
        <v>0</v>
      </c>
      <c r="I568" s="7">
        <f t="shared" si="150"/>
        <v>0</v>
      </c>
      <c r="J568" s="7">
        <f t="shared" si="110"/>
        <v>0</v>
      </c>
      <c r="K568" s="7">
        <f t="shared" si="111"/>
        <v>0</v>
      </c>
    </row>
    <row r="569" spans="1:11" x14ac:dyDescent="0.25">
      <c r="A569" t="str">
        <f t="shared" si="109"/>
        <v>b</v>
      </c>
      <c r="B569" s="8"/>
      <c r="C569" s="9" t="s">
        <v>11</v>
      </c>
      <c r="D569" s="10"/>
      <c r="E569" s="10">
        <f t="shared" si="114"/>
        <v>0</v>
      </c>
      <c r="F569" s="10">
        <f t="shared" ref="F569:I569" si="151">SUM(F581,F593,F605,F617,F629,F641,F665,F713,F761,F797,F809,F821)</f>
        <v>0</v>
      </c>
      <c r="G569" s="10">
        <f t="shared" si="151"/>
        <v>0</v>
      </c>
      <c r="H569" s="10">
        <f t="shared" si="151"/>
        <v>0</v>
      </c>
      <c r="I569" s="10">
        <f t="shared" si="151"/>
        <v>0</v>
      </c>
      <c r="J569" s="10">
        <f t="shared" si="110"/>
        <v>0</v>
      </c>
      <c r="K569" s="10">
        <f t="shared" si="111"/>
        <v>0</v>
      </c>
    </row>
    <row r="570" spans="1:11" x14ac:dyDescent="0.25">
      <c r="A570" t="str">
        <f t="shared" si="109"/>
        <v>b</v>
      </c>
      <c r="B570" s="8"/>
      <c r="C570" s="9" t="s">
        <v>12</v>
      </c>
      <c r="D570" s="10"/>
      <c r="E570" s="10">
        <f t="shared" si="114"/>
        <v>0</v>
      </c>
      <c r="F570" s="10">
        <f t="shared" ref="F570:I570" si="152">SUM(F582,F594,F606,F618,F630,F642,F666,F714,F762,F798,F810,F822)</f>
        <v>0</v>
      </c>
      <c r="G570" s="10">
        <f t="shared" si="152"/>
        <v>0</v>
      </c>
      <c r="H570" s="10">
        <f t="shared" si="152"/>
        <v>0</v>
      </c>
      <c r="I570" s="10">
        <f t="shared" si="152"/>
        <v>0</v>
      </c>
      <c r="J570" s="10">
        <f t="shared" si="110"/>
        <v>0</v>
      </c>
      <c r="K570" s="10">
        <f t="shared" si="111"/>
        <v>0</v>
      </c>
    </row>
    <row r="571" spans="1:11" x14ac:dyDescent="0.25">
      <c r="A571" t="str">
        <f t="shared" si="109"/>
        <v>b</v>
      </c>
      <c r="B571" s="8"/>
      <c r="C571" s="9" t="s">
        <v>13</v>
      </c>
      <c r="D571" s="10"/>
      <c r="E571" s="10">
        <f t="shared" si="114"/>
        <v>0</v>
      </c>
      <c r="F571" s="10">
        <f t="shared" ref="F571:I571" si="153">SUM(F583,F595,F607,F619,F631,F643,F667,F715,F763,F799,F811,F823)</f>
        <v>0</v>
      </c>
      <c r="G571" s="10">
        <f t="shared" si="153"/>
        <v>0</v>
      </c>
      <c r="H571" s="10">
        <f t="shared" si="153"/>
        <v>0</v>
      </c>
      <c r="I571" s="10">
        <f t="shared" si="153"/>
        <v>0</v>
      </c>
      <c r="J571" s="10">
        <f t="shared" si="110"/>
        <v>0</v>
      </c>
      <c r="K571" s="10">
        <f t="shared" si="111"/>
        <v>0</v>
      </c>
    </row>
    <row r="572" spans="1:11" x14ac:dyDescent="0.25">
      <c r="A572" t="str">
        <f t="shared" si="109"/>
        <v>b</v>
      </c>
      <c r="B572" s="8"/>
      <c r="C572" s="9" t="s">
        <v>14</v>
      </c>
      <c r="D572" s="10"/>
      <c r="E572" s="10">
        <f t="shared" si="114"/>
        <v>0</v>
      </c>
      <c r="F572" s="10">
        <f t="shared" ref="F572:I572" si="154">SUM(F584,F596,F608,F620,F632,F644,F668,F716,F764,F800,F812,F824)</f>
        <v>0</v>
      </c>
      <c r="G572" s="10">
        <f t="shared" si="154"/>
        <v>0</v>
      </c>
      <c r="H572" s="10">
        <f t="shared" si="154"/>
        <v>0</v>
      </c>
      <c r="I572" s="10">
        <f t="shared" si="154"/>
        <v>0</v>
      </c>
      <c r="J572" s="10">
        <f t="shared" si="110"/>
        <v>0</v>
      </c>
      <c r="K572" s="10">
        <f t="shared" si="111"/>
        <v>0</v>
      </c>
    </row>
    <row r="573" spans="1:11" x14ac:dyDescent="0.25">
      <c r="A573" t="str">
        <f t="shared" si="109"/>
        <v>b</v>
      </c>
      <c r="B573" s="8"/>
      <c r="C573" s="9" t="s">
        <v>15</v>
      </c>
      <c r="D573" s="10"/>
      <c r="E573" s="10">
        <f t="shared" si="114"/>
        <v>0</v>
      </c>
      <c r="F573" s="10">
        <f t="shared" ref="F573:I573" si="155">SUM(F585,F597,F609,F621,F633,F645,F669,F717,F765,F801,F813,F825)</f>
        <v>0</v>
      </c>
      <c r="G573" s="10">
        <f t="shared" si="155"/>
        <v>0</v>
      </c>
      <c r="H573" s="10">
        <f t="shared" si="155"/>
        <v>0</v>
      </c>
      <c r="I573" s="10">
        <f t="shared" si="155"/>
        <v>0</v>
      </c>
      <c r="J573" s="10">
        <f t="shared" si="110"/>
        <v>0</v>
      </c>
      <c r="K573" s="10">
        <f t="shared" si="111"/>
        <v>0</v>
      </c>
    </row>
    <row r="574" spans="1:11" x14ac:dyDescent="0.25">
      <c r="A574" t="str">
        <f t="shared" si="109"/>
        <v>b</v>
      </c>
      <c r="B574" s="8"/>
      <c r="C574" s="9" t="s">
        <v>16</v>
      </c>
      <c r="D574" s="10"/>
      <c r="E574" s="10">
        <f t="shared" si="114"/>
        <v>0</v>
      </c>
      <c r="F574" s="10">
        <f t="shared" ref="F574:I574" si="156">SUM(F586,F598,F610,F622,F634,F646,F670,F718,F766,F802,F814,F826)</f>
        <v>0</v>
      </c>
      <c r="G574" s="10">
        <f t="shared" si="156"/>
        <v>0</v>
      </c>
      <c r="H574" s="10">
        <f t="shared" si="156"/>
        <v>0</v>
      </c>
      <c r="I574" s="10">
        <f t="shared" si="156"/>
        <v>0</v>
      </c>
      <c r="J574" s="10">
        <f t="shared" si="110"/>
        <v>0</v>
      </c>
      <c r="K574" s="10">
        <f t="shared" si="111"/>
        <v>0</v>
      </c>
    </row>
    <row r="575" spans="1:11" x14ac:dyDescent="0.25">
      <c r="A575" t="str">
        <f t="shared" si="109"/>
        <v>b</v>
      </c>
      <c r="B575" s="8"/>
      <c r="C575" s="9" t="s">
        <v>17</v>
      </c>
      <c r="D575" s="10"/>
      <c r="E575" s="10">
        <f t="shared" si="114"/>
        <v>0</v>
      </c>
      <c r="F575" s="10">
        <f t="shared" ref="F575:I575" si="157">SUM(F587,F599,F611,F623,F635,F647,F671,F719,F767,F803,F815,F827)</f>
        <v>0</v>
      </c>
      <c r="G575" s="10">
        <f t="shared" si="157"/>
        <v>0</v>
      </c>
      <c r="H575" s="10">
        <f t="shared" si="157"/>
        <v>0</v>
      </c>
      <c r="I575" s="10">
        <f t="shared" si="157"/>
        <v>0</v>
      </c>
      <c r="J575" s="10">
        <f t="shared" si="110"/>
        <v>0</v>
      </c>
      <c r="K575" s="10">
        <f t="shared" si="111"/>
        <v>0</v>
      </c>
    </row>
    <row r="576" spans="1:11" x14ac:dyDescent="0.25">
      <c r="A576" t="str">
        <f t="shared" ref="A576:A639" si="158">IF(OR(E576&lt;&gt;0,F576&lt;&gt;0,G576&lt;&gt;0,H576&lt;&gt;0,I576&lt;&gt;0,),"a","b")</f>
        <v>b</v>
      </c>
      <c r="B576" s="5"/>
      <c r="C576" s="6" t="s">
        <v>18</v>
      </c>
      <c r="D576" s="7"/>
      <c r="E576" s="7">
        <f t="shared" si="114"/>
        <v>0</v>
      </c>
      <c r="F576" s="7">
        <f t="shared" ref="F576:I576" si="159">SUM(F588,F600,F612,F624,F636,F648,F672,F720,F768,F804,F816,F828)</f>
        <v>0</v>
      </c>
      <c r="G576" s="7">
        <f t="shared" si="159"/>
        <v>0</v>
      </c>
      <c r="H576" s="7">
        <f t="shared" si="159"/>
        <v>0</v>
      </c>
      <c r="I576" s="7">
        <f t="shared" si="159"/>
        <v>0</v>
      </c>
      <c r="J576" s="7">
        <f t="shared" ref="J576:J639" si="160">SUM(F576,G576)</f>
        <v>0</v>
      </c>
      <c r="K576" s="7">
        <f t="shared" ref="K576:K639" si="161">SUM(F576,G576,H576)</f>
        <v>0</v>
      </c>
    </row>
    <row r="577" spans="1:11" x14ac:dyDescent="0.25">
      <c r="A577" t="str">
        <f t="shared" si="158"/>
        <v>b</v>
      </c>
      <c r="B577" s="5"/>
      <c r="C577" s="6" t="s">
        <v>19</v>
      </c>
      <c r="D577" s="7"/>
      <c r="E577" s="7">
        <f t="shared" si="114"/>
        <v>0</v>
      </c>
      <c r="F577" s="7">
        <f t="shared" ref="F577:I577" si="162">SUM(F589,F601,F613,F625,F637,F649,F673,F721,F769,F805,F817,F829)</f>
        <v>0</v>
      </c>
      <c r="G577" s="7">
        <f t="shared" si="162"/>
        <v>0</v>
      </c>
      <c r="H577" s="7">
        <f t="shared" si="162"/>
        <v>0</v>
      </c>
      <c r="I577" s="7">
        <f t="shared" si="162"/>
        <v>0</v>
      </c>
      <c r="J577" s="7">
        <f t="shared" si="160"/>
        <v>0</v>
      </c>
      <c r="K577" s="7">
        <f t="shared" si="161"/>
        <v>0</v>
      </c>
    </row>
    <row r="578" spans="1:11" ht="15.75" thickBot="1" x14ac:dyDescent="0.3">
      <c r="A578" t="str">
        <f t="shared" si="158"/>
        <v>b</v>
      </c>
      <c r="B578" s="11"/>
      <c r="C578" s="12" t="s">
        <v>20</v>
      </c>
      <c r="D578" s="13"/>
      <c r="E578" s="13">
        <f t="shared" si="114"/>
        <v>0</v>
      </c>
      <c r="F578" s="13">
        <f t="shared" ref="F578:I578" si="163">SUM(F590,F602,F614,F626,F638,F650,F674,F722,F770,F806,F818,F830)</f>
        <v>0</v>
      </c>
      <c r="G578" s="13">
        <f t="shared" si="163"/>
        <v>0</v>
      </c>
      <c r="H578" s="13">
        <f t="shared" si="163"/>
        <v>0</v>
      </c>
      <c r="I578" s="13">
        <f t="shared" si="163"/>
        <v>0</v>
      </c>
      <c r="J578" s="13">
        <f t="shared" si="160"/>
        <v>0</v>
      </c>
      <c r="K578" s="13">
        <f t="shared" si="161"/>
        <v>0</v>
      </c>
    </row>
    <row r="579" spans="1:11" ht="31.5" thickTop="1" thickBot="1" x14ac:dyDescent="0.3">
      <c r="A579" t="str">
        <f t="shared" si="158"/>
        <v>b</v>
      </c>
      <c r="B579" s="3" t="s">
        <v>103</v>
      </c>
      <c r="C579" s="15" t="s">
        <v>104</v>
      </c>
      <c r="D579" s="4"/>
      <c r="E579" s="4">
        <f t="shared" si="114"/>
        <v>0</v>
      </c>
      <c r="F579" s="4">
        <f>SUM(F580,F588,F589,F590)</f>
        <v>0</v>
      </c>
      <c r="G579" s="4">
        <f t="shared" ref="G579:I579" si="164">SUM(G580,G588,G589,G590)</f>
        <v>0</v>
      </c>
      <c r="H579" s="4">
        <f t="shared" si="164"/>
        <v>0</v>
      </c>
      <c r="I579" s="4">
        <f t="shared" si="164"/>
        <v>0</v>
      </c>
      <c r="J579" s="4">
        <f t="shared" si="160"/>
        <v>0</v>
      </c>
      <c r="K579" s="4">
        <f t="shared" si="161"/>
        <v>0</v>
      </c>
    </row>
    <row r="580" spans="1:11" ht="15.75" thickTop="1" x14ac:dyDescent="0.25">
      <c r="A580" t="str">
        <f t="shared" si="158"/>
        <v>b</v>
      </c>
      <c r="B580" s="5"/>
      <c r="C580" s="6" t="s">
        <v>10</v>
      </c>
      <c r="D580" s="7"/>
      <c r="E580" s="7">
        <f t="shared" si="114"/>
        <v>0</v>
      </c>
      <c r="F580" s="7">
        <f>SUM(F581:F587)</f>
        <v>0</v>
      </c>
      <c r="G580" s="7">
        <f t="shared" ref="G580:I580" si="165">SUM(G581:G587)</f>
        <v>0</v>
      </c>
      <c r="H580" s="7">
        <f t="shared" si="165"/>
        <v>0</v>
      </c>
      <c r="I580" s="7">
        <f t="shared" si="165"/>
        <v>0</v>
      </c>
      <c r="J580" s="7">
        <f t="shared" si="160"/>
        <v>0</v>
      </c>
      <c r="K580" s="7">
        <f t="shared" si="161"/>
        <v>0</v>
      </c>
    </row>
    <row r="581" spans="1:11" x14ac:dyDescent="0.25">
      <c r="A581" t="str">
        <f t="shared" si="158"/>
        <v>b</v>
      </c>
      <c r="B581" s="8"/>
      <c r="C581" s="9" t="s">
        <v>11</v>
      </c>
      <c r="D581" s="10"/>
      <c r="E581" s="10">
        <f t="shared" si="114"/>
        <v>0</v>
      </c>
      <c r="F581" s="10">
        <v>0</v>
      </c>
      <c r="G581" s="10">
        <v>0</v>
      </c>
      <c r="H581" s="10">
        <v>0</v>
      </c>
      <c r="I581" s="10">
        <v>0</v>
      </c>
      <c r="J581" s="10">
        <f t="shared" si="160"/>
        <v>0</v>
      </c>
      <c r="K581" s="10">
        <f t="shared" si="161"/>
        <v>0</v>
      </c>
    </row>
    <row r="582" spans="1:11" x14ac:dyDescent="0.25">
      <c r="A582" t="str">
        <f t="shared" si="158"/>
        <v>b</v>
      </c>
      <c r="B582" s="8"/>
      <c r="C582" s="9" t="s">
        <v>12</v>
      </c>
      <c r="D582" s="10"/>
      <c r="E582" s="10">
        <f t="shared" si="114"/>
        <v>0</v>
      </c>
      <c r="F582" s="10">
        <v>0</v>
      </c>
      <c r="G582" s="10">
        <v>0</v>
      </c>
      <c r="H582" s="10">
        <v>0</v>
      </c>
      <c r="I582" s="10">
        <v>0</v>
      </c>
      <c r="J582" s="10">
        <f t="shared" si="160"/>
        <v>0</v>
      </c>
      <c r="K582" s="10">
        <f t="shared" si="161"/>
        <v>0</v>
      </c>
    </row>
    <row r="583" spans="1:11" x14ac:dyDescent="0.25">
      <c r="A583" t="str">
        <f t="shared" si="158"/>
        <v>b</v>
      </c>
      <c r="B583" s="8"/>
      <c r="C583" s="9" t="s">
        <v>13</v>
      </c>
      <c r="D583" s="10"/>
      <c r="E583" s="10">
        <f t="shared" si="114"/>
        <v>0</v>
      </c>
      <c r="F583" s="10">
        <v>0</v>
      </c>
      <c r="G583" s="10">
        <v>0</v>
      </c>
      <c r="H583" s="10">
        <v>0</v>
      </c>
      <c r="I583" s="10">
        <v>0</v>
      </c>
      <c r="J583" s="10">
        <f t="shared" si="160"/>
        <v>0</v>
      </c>
      <c r="K583" s="10">
        <f t="shared" si="161"/>
        <v>0</v>
      </c>
    </row>
    <row r="584" spans="1:11" x14ac:dyDescent="0.25">
      <c r="A584" t="str">
        <f t="shared" si="158"/>
        <v>b</v>
      </c>
      <c r="B584" s="8"/>
      <c r="C584" s="9" t="s">
        <v>14</v>
      </c>
      <c r="D584" s="10"/>
      <c r="E584" s="10">
        <f t="shared" si="114"/>
        <v>0</v>
      </c>
      <c r="F584" s="10">
        <v>0</v>
      </c>
      <c r="G584" s="10">
        <v>0</v>
      </c>
      <c r="H584" s="10">
        <v>0</v>
      </c>
      <c r="I584" s="10">
        <v>0</v>
      </c>
      <c r="J584" s="10">
        <f t="shared" si="160"/>
        <v>0</v>
      </c>
      <c r="K584" s="10">
        <f t="shared" si="161"/>
        <v>0</v>
      </c>
    </row>
    <row r="585" spans="1:11" x14ac:dyDescent="0.25">
      <c r="A585" t="str">
        <f t="shared" si="158"/>
        <v>b</v>
      </c>
      <c r="B585" s="8"/>
      <c r="C585" s="9" t="s">
        <v>15</v>
      </c>
      <c r="D585" s="10"/>
      <c r="E585" s="10">
        <f t="shared" si="114"/>
        <v>0</v>
      </c>
      <c r="F585" s="10">
        <v>0</v>
      </c>
      <c r="G585" s="10">
        <v>0</v>
      </c>
      <c r="H585" s="10">
        <v>0</v>
      </c>
      <c r="I585" s="10">
        <v>0</v>
      </c>
      <c r="J585" s="10">
        <f t="shared" si="160"/>
        <v>0</v>
      </c>
      <c r="K585" s="10">
        <f t="shared" si="161"/>
        <v>0</v>
      </c>
    </row>
    <row r="586" spans="1:11" x14ac:dyDescent="0.25">
      <c r="A586" t="str">
        <f t="shared" si="158"/>
        <v>b</v>
      </c>
      <c r="B586" s="8"/>
      <c r="C586" s="9" t="s">
        <v>16</v>
      </c>
      <c r="D586" s="10"/>
      <c r="E586" s="10">
        <f t="shared" si="114"/>
        <v>0</v>
      </c>
      <c r="F586" s="10">
        <v>0</v>
      </c>
      <c r="G586" s="10">
        <v>0</v>
      </c>
      <c r="H586" s="10">
        <v>0</v>
      </c>
      <c r="I586" s="10">
        <v>0</v>
      </c>
      <c r="J586" s="10">
        <f t="shared" si="160"/>
        <v>0</v>
      </c>
      <c r="K586" s="10">
        <f t="shared" si="161"/>
        <v>0</v>
      </c>
    </row>
    <row r="587" spans="1:11" x14ac:dyDescent="0.25">
      <c r="A587" t="str">
        <f t="shared" si="158"/>
        <v>b</v>
      </c>
      <c r="B587" s="8"/>
      <c r="C587" s="9" t="s">
        <v>17</v>
      </c>
      <c r="D587" s="10"/>
      <c r="E587" s="10">
        <f t="shared" si="114"/>
        <v>0</v>
      </c>
      <c r="F587" s="10">
        <v>0</v>
      </c>
      <c r="G587" s="10">
        <v>0</v>
      </c>
      <c r="H587" s="10">
        <v>0</v>
      </c>
      <c r="I587" s="10">
        <v>0</v>
      </c>
      <c r="J587" s="10">
        <f t="shared" si="160"/>
        <v>0</v>
      </c>
      <c r="K587" s="10">
        <f t="shared" si="161"/>
        <v>0</v>
      </c>
    </row>
    <row r="588" spans="1:11" x14ac:dyDescent="0.25">
      <c r="A588" t="str">
        <f t="shared" si="158"/>
        <v>b</v>
      </c>
      <c r="B588" s="5"/>
      <c r="C588" s="6" t="s">
        <v>18</v>
      </c>
      <c r="D588" s="7"/>
      <c r="E588" s="7">
        <f t="shared" ref="E588:E651" si="166">SUM(F588,G588,H588,I588)</f>
        <v>0</v>
      </c>
      <c r="F588" s="7">
        <v>0</v>
      </c>
      <c r="G588" s="7">
        <v>0</v>
      </c>
      <c r="H588" s="7">
        <v>0</v>
      </c>
      <c r="I588" s="7">
        <v>0</v>
      </c>
      <c r="J588" s="7">
        <f t="shared" si="160"/>
        <v>0</v>
      </c>
      <c r="K588" s="7">
        <f t="shared" si="161"/>
        <v>0</v>
      </c>
    </row>
    <row r="589" spans="1:11" x14ac:dyDescent="0.25">
      <c r="A589" t="str">
        <f t="shared" si="158"/>
        <v>b</v>
      </c>
      <c r="B589" s="5"/>
      <c r="C589" s="6" t="s">
        <v>19</v>
      </c>
      <c r="D589" s="7"/>
      <c r="E589" s="7">
        <f t="shared" si="166"/>
        <v>0</v>
      </c>
      <c r="F589" s="7">
        <v>0</v>
      </c>
      <c r="G589" s="7">
        <v>0</v>
      </c>
      <c r="H589" s="7">
        <v>0</v>
      </c>
      <c r="I589" s="7">
        <v>0</v>
      </c>
      <c r="J589" s="7">
        <f t="shared" si="160"/>
        <v>0</v>
      </c>
      <c r="K589" s="7">
        <f t="shared" si="161"/>
        <v>0</v>
      </c>
    </row>
    <row r="590" spans="1:11" ht="15.75" thickBot="1" x14ac:dyDescent="0.3">
      <c r="A590" t="str">
        <f t="shared" si="158"/>
        <v>b</v>
      </c>
      <c r="B590" s="11"/>
      <c r="C590" s="12" t="s">
        <v>20</v>
      </c>
      <c r="D590" s="13"/>
      <c r="E590" s="13">
        <f t="shared" si="166"/>
        <v>0</v>
      </c>
      <c r="F590" s="13">
        <v>0</v>
      </c>
      <c r="G590" s="13">
        <v>0</v>
      </c>
      <c r="H590" s="13">
        <v>0</v>
      </c>
      <c r="I590" s="13">
        <v>0</v>
      </c>
      <c r="J590" s="13">
        <f t="shared" si="160"/>
        <v>0</v>
      </c>
      <c r="K590" s="13">
        <f t="shared" si="161"/>
        <v>0</v>
      </c>
    </row>
    <row r="591" spans="1:11" ht="32.25" customHeight="1" thickTop="1" thickBot="1" x14ac:dyDescent="0.3">
      <c r="A591" t="str">
        <f t="shared" si="158"/>
        <v>b</v>
      </c>
      <c r="B591" s="16" t="s">
        <v>105</v>
      </c>
      <c r="C591" s="4" t="s">
        <v>106</v>
      </c>
      <c r="D591" s="4"/>
      <c r="E591" s="4">
        <f t="shared" si="166"/>
        <v>0</v>
      </c>
      <c r="F591" s="4">
        <f>SUM(F592,F600,F601,F602)</f>
        <v>0</v>
      </c>
      <c r="G591" s="4">
        <f t="shared" ref="G591:I591" si="167">SUM(G592,G600,G601,G602)</f>
        <v>0</v>
      </c>
      <c r="H591" s="4">
        <f t="shared" si="167"/>
        <v>0</v>
      </c>
      <c r="I591" s="4">
        <f t="shared" si="167"/>
        <v>0</v>
      </c>
      <c r="J591" s="4">
        <f t="shared" si="160"/>
        <v>0</v>
      </c>
      <c r="K591" s="4">
        <f t="shared" si="161"/>
        <v>0</v>
      </c>
    </row>
    <row r="592" spans="1:11" ht="15.75" thickTop="1" x14ac:dyDescent="0.25">
      <c r="A592" t="str">
        <f t="shared" si="158"/>
        <v>b</v>
      </c>
      <c r="B592" s="5"/>
      <c r="C592" s="6" t="s">
        <v>10</v>
      </c>
      <c r="D592" s="7"/>
      <c r="E592" s="7">
        <f t="shared" si="166"/>
        <v>0</v>
      </c>
      <c r="F592" s="7">
        <f>SUM(F593:F599)</f>
        <v>0</v>
      </c>
      <c r="G592" s="7">
        <f t="shared" ref="G592:I592" si="168">SUM(G593:G599)</f>
        <v>0</v>
      </c>
      <c r="H592" s="7">
        <f t="shared" si="168"/>
        <v>0</v>
      </c>
      <c r="I592" s="7">
        <f t="shared" si="168"/>
        <v>0</v>
      </c>
      <c r="J592" s="7">
        <f t="shared" si="160"/>
        <v>0</v>
      </c>
      <c r="K592" s="7">
        <f t="shared" si="161"/>
        <v>0</v>
      </c>
    </row>
    <row r="593" spans="1:11" x14ac:dyDescent="0.25">
      <c r="A593" t="str">
        <f t="shared" si="158"/>
        <v>b</v>
      </c>
      <c r="B593" s="8"/>
      <c r="C593" s="9" t="s">
        <v>11</v>
      </c>
      <c r="D593" s="10"/>
      <c r="E593" s="10">
        <f t="shared" si="166"/>
        <v>0</v>
      </c>
      <c r="F593" s="10">
        <v>0</v>
      </c>
      <c r="G593" s="10">
        <v>0</v>
      </c>
      <c r="H593" s="10">
        <v>0</v>
      </c>
      <c r="I593" s="10">
        <v>0</v>
      </c>
      <c r="J593" s="10">
        <f t="shared" si="160"/>
        <v>0</v>
      </c>
      <c r="K593" s="10">
        <f t="shared" si="161"/>
        <v>0</v>
      </c>
    </row>
    <row r="594" spans="1:11" x14ac:dyDescent="0.25">
      <c r="A594" t="str">
        <f t="shared" si="158"/>
        <v>b</v>
      </c>
      <c r="B594" s="8"/>
      <c r="C594" s="9" t="s">
        <v>12</v>
      </c>
      <c r="D594" s="10"/>
      <c r="E594" s="10">
        <f t="shared" si="166"/>
        <v>0</v>
      </c>
      <c r="F594" s="10">
        <v>0</v>
      </c>
      <c r="G594" s="10">
        <v>0</v>
      </c>
      <c r="H594" s="10">
        <v>0</v>
      </c>
      <c r="I594" s="10">
        <v>0</v>
      </c>
      <c r="J594" s="10">
        <f t="shared" si="160"/>
        <v>0</v>
      </c>
      <c r="K594" s="10">
        <f t="shared" si="161"/>
        <v>0</v>
      </c>
    </row>
    <row r="595" spans="1:11" x14ac:dyDescent="0.25">
      <c r="A595" t="str">
        <f t="shared" si="158"/>
        <v>b</v>
      </c>
      <c r="B595" s="8"/>
      <c r="C595" s="9" t="s">
        <v>13</v>
      </c>
      <c r="D595" s="10"/>
      <c r="E595" s="10">
        <f t="shared" si="166"/>
        <v>0</v>
      </c>
      <c r="F595" s="10">
        <v>0</v>
      </c>
      <c r="G595" s="10">
        <v>0</v>
      </c>
      <c r="H595" s="10">
        <v>0</v>
      </c>
      <c r="I595" s="10">
        <v>0</v>
      </c>
      <c r="J595" s="10">
        <f t="shared" si="160"/>
        <v>0</v>
      </c>
      <c r="K595" s="10">
        <f t="shared" si="161"/>
        <v>0</v>
      </c>
    </row>
    <row r="596" spans="1:11" x14ac:dyDescent="0.25">
      <c r="A596" t="str">
        <f t="shared" si="158"/>
        <v>b</v>
      </c>
      <c r="B596" s="8"/>
      <c r="C596" s="9" t="s">
        <v>14</v>
      </c>
      <c r="D596" s="10"/>
      <c r="E596" s="10">
        <f t="shared" si="166"/>
        <v>0</v>
      </c>
      <c r="F596" s="10">
        <v>0</v>
      </c>
      <c r="G596" s="10">
        <v>0</v>
      </c>
      <c r="H596" s="10">
        <v>0</v>
      </c>
      <c r="I596" s="10">
        <v>0</v>
      </c>
      <c r="J596" s="10">
        <f t="shared" si="160"/>
        <v>0</v>
      </c>
      <c r="K596" s="10">
        <f t="shared" si="161"/>
        <v>0</v>
      </c>
    </row>
    <row r="597" spans="1:11" x14ac:dyDescent="0.25">
      <c r="A597" t="str">
        <f t="shared" si="158"/>
        <v>b</v>
      </c>
      <c r="B597" s="8"/>
      <c r="C597" s="9" t="s">
        <v>15</v>
      </c>
      <c r="D597" s="10"/>
      <c r="E597" s="10">
        <f t="shared" si="166"/>
        <v>0</v>
      </c>
      <c r="F597" s="10">
        <v>0</v>
      </c>
      <c r="G597" s="10">
        <v>0</v>
      </c>
      <c r="H597" s="10">
        <v>0</v>
      </c>
      <c r="I597" s="10">
        <v>0</v>
      </c>
      <c r="J597" s="10">
        <f t="shared" si="160"/>
        <v>0</v>
      </c>
      <c r="K597" s="10">
        <f t="shared" si="161"/>
        <v>0</v>
      </c>
    </row>
    <row r="598" spans="1:11" x14ac:dyDescent="0.25">
      <c r="A598" t="str">
        <f t="shared" si="158"/>
        <v>b</v>
      </c>
      <c r="B598" s="8"/>
      <c r="C598" s="9" t="s">
        <v>16</v>
      </c>
      <c r="D598" s="10"/>
      <c r="E598" s="10">
        <f t="shared" si="166"/>
        <v>0</v>
      </c>
      <c r="F598" s="10">
        <v>0</v>
      </c>
      <c r="G598" s="10">
        <v>0</v>
      </c>
      <c r="H598" s="10">
        <v>0</v>
      </c>
      <c r="I598" s="10">
        <v>0</v>
      </c>
      <c r="J598" s="10">
        <f t="shared" si="160"/>
        <v>0</v>
      </c>
      <c r="K598" s="10">
        <f t="shared" si="161"/>
        <v>0</v>
      </c>
    </row>
    <row r="599" spans="1:11" x14ac:dyDescent="0.25">
      <c r="A599" t="str">
        <f t="shared" si="158"/>
        <v>b</v>
      </c>
      <c r="B599" s="8"/>
      <c r="C599" s="9" t="s">
        <v>17</v>
      </c>
      <c r="D599" s="10"/>
      <c r="E599" s="10">
        <f t="shared" si="166"/>
        <v>0</v>
      </c>
      <c r="F599" s="10">
        <v>0</v>
      </c>
      <c r="G599" s="10">
        <v>0</v>
      </c>
      <c r="H599" s="10">
        <v>0</v>
      </c>
      <c r="I599" s="10">
        <v>0</v>
      </c>
      <c r="J599" s="10">
        <f t="shared" si="160"/>
        <v>0</v>
      </c>
      <c r="K599" s="10">
        <f t="shared" si="161"/>
        <v>0</v>
      </c>
    </row>
    <row r="600" spans="1:11" x14ac:dyDescent="0.25">
      <c r="A600" t="str">
        <f t="shared" si="158"/>
        <v>b</v>
      </c>
      <c r="B600" s="5"/>
      <c r="C600" s="6" t="s">
        <v>18</v>
      </c>
      <c r="D600" s="7"/>
      <c r="E600" s="7">
        <f t="shared" si="166"/>
        <v>0</v>
      </c>
      <c r="F600" s="7">
        <v>0</v>
      </c>
      <c r="G600" s="7">
        <v>0</v>
      </c>
      <c r="H600" s="7">
        <v>0</v>
      </c>
      <c r="I600" s="7">
        <v>0</v>
      </c>
      <c r="J600" s="7">
        <f t="shared" si="160"/>
        <v>0</v>
      </c>
      <c r="K600" s="7">
        <f t="shared" si="161"/>
        <v>0</v>
      </c>
    </row>
    <row r="601" spans="1:11" x14ac:dyDescent="0.25">
      <c r="A601" t="str">
        <f t="shared" si="158"/>
        <v>b</v>
      </c>
      <c r="B601" s="5"/>
      <c r="C601" s="6" t="s">
        <v>19</v>
      </c>
      <c r="D601" s="7"/>
      <c r="E601" s="7">
        <f t="shared" si="166"/>
        <v>0</v>
      </c>
      <c r="F601" s="7">
        <v>0</v>
      </c>
      <c r="G601" s="7">
        <v>0</v>
      </c>
      <c r="H601" s="7">
        <v>0</v>
      </c>
      <c r="I601" s="7">
        <v>0</v>
      </c>
      <c r="J601" s="7">
        <f t="shared" si="160"/>
        <v>0</v>
      </c>
      <c r="K601" s="7">
        <f t="shared" si="161"/>
        <v>0</v>
      </c>
    </row>
    <row r="602" spans="1:11" ht="15.75" thickBot="1" x14ac:dyDescent="0.3">
      <c r="A602" t="str">
        <f t="shared" si="158"/>
        <v>b</v>
      </c>
      <c r="B602" s="11"/>
      <c r="C602" s="12" t="s">
        <v>20</v>
      </c>
      <c r="D602" s="13"/>
      <c r="E602" s="13">
        <f t="shared" si="166"/>
        <v>0</v>
      </c>
      <c r="F602" s="13">
        <v>0</v>
      </c>
      <c r="G602" s="13">
        <v>0</v>
      </c>
      <c r="H602" s="13">
        <v>0</v>
      </c>
      <c r="I602" s="13">
        <v>0</v>
      </c>
      <c r="J602" s="13">
        <f t="shared" si="160"/>
        <v>0</v>
      </c>
      <c r="K602" s="13">
        <f t="shared" si="161"/>
        <v>0</v>
      </c>
    </row>
    <row r="603" spans="1:11" ht="32.25" customHeight="1" thickTop="1" thickBot="1" x14ac:dyDescent="0.3">
      <c r="A603" t="str">
        <f t="shared" si="158"/>
        <v>b</v>
      </c>
      <c r="B603" s="16" t="s">
        <v>107</v>
      </c>
      <c r="C603" s="4" t="s">
        <v>108</v>
      </c>
      <c r="D603" s="4"/>
      <c r="E603" s="4">
        <f t="shared" si="166"/>
        <v>0</v>
      </c>
      <c r="F603" s="4">
        <f>SUM(F604,F612,F613,F614)</f>
        <v>0</v>
      </c>
      <c r="G603" s="4">
        <f t="shared" ref="G603:I603" si="169">SUM(G604,G612,G613,G614)</f>
        <v>0</v>
      </c>
      <c r="H603" s="4">
        <f t="shared" si="169"/>
        <v>0</v>
      </c>
      <c r="I603" s="4">
        <f t="shared" si="169"/>
        <v>0</v>
      </c>
      <c r="J603" s="4">
        <f t="shared" si="160"/>
        <v>0</v>
      </c>
      <c r="K603" s="4">
        <f t="shared" si="161"/>
        <v>0</v>
      </c>
    </row>
    <row r="604" spans="1:11" ht="15.75" thickTop="1" x14ac:dyDescent="0.25">
      <c r="A604" t="str">
        <f t="shared" si="158"/>
        <v>b</v>
      </c>
      <c r="B604" s="5"/>
      <c r="C604" s="6" t="s">
        <v>10</v>
      </c>
      <c r="D604" s="7"/>
      <c r="E604" s="7">
        <f t="shared" si="166"/>
        <v>0</v>
      </c>
      <c r="F604" s="7">
        <f>SUM(F605:F611)</f>
        <v>0</v>
      </c>
      <c r="G604" s="7">
        <f t="shared" ref="G604:I604" si="170">SUM(G605:G611)</f>
        <v>0</v>
      </c>
      <c r="H604" s="7">
        <f t="shared" si="170"/>
        <v>0</v>
      </c>
      <c r="I604" s="7">
        <f t="shared" si="170"/>
        <v>0</v>
      </c>
      <c r="J604" s="7">
        <f t="shared" si="160"/>
        <v>0</v>
      </c>
      <c r="K604" s="7">
        <f t="shared" si="161"/>
        <v>0</v>
      </c>
    </row>
    <row r="605" spans="1:11" x14ac:dyDescent="0.25">
      <c r="A605" t="str">
        <f t="shared" si="158"/>
        <v>b</v>
      </c>
      <c r="B605" s="8"/>
      <c r="C605" s="9" t="s">
        <v>11</v>
      </c>
      <c r="D605" s="10"/>
      <c r="E605" s="10">
        <f t="shared" si="166"/>
        <v>0</v>
      </c>
      <c r="F605" s="10">
        <v>0</v>
      </c>
      <c r="G605" s="10">
        <v>0</v>
      </c>
      <c r="H605" s="10">
        <v>0</v>
      </c>
      <c r="I605" s="10">
        <v>0</v>
      </c>
      <c r="J605" s="10">
        <f t="shared" si="160"/>
        <v>0</v>
      </c>
      <c r="K605" s="10">
        <f t="shared" si="161"/>
        <v>0</v>
      </c>
    </row>
    <row r="606" spans="1:11" x14ac:dyDescent="0.25">
      <c r="A606" t="str">
        <f t="shared" si="158"/>
        <v>b</v>
      </c>
      <c r="B606" s="8"/>
      <c r="C606" s="9" t="s">
        <v>12</v>
      </c>
      <c r="D606" s="10"/>
      <c r="E606" s="10">
        <f t="shared" si="166"/>
        <v>0</v>
      </c>
      <c r="F606" s="10">
        <v>0</v>
      </c>
      <c r="G606" s="10">
        <v>0</v>
      </c>
      <c r="H606" s="10">
        <v>0</v>
      </c>
      <c r="I606" s="10">
        <v>0</v>
      </c>
      <c r="J606" s="10">
        <f t="shared" si="160"/>
        <v>0</v>
      </c>
      <c r="K606" s="10">
        <f t="shared" si="161"/>
        <v>0</v>
      </c>
    </row>
    <row r="607" spans="1:11" x14ac:dyDescent="0.25">
      <c r="A607" t="str">
        <f t="shared" si="158"/>
        <v>b</v>
      </c>
      <c r="B607" s="8"/>
      <c r="C607" s="9" t="s">
        <v>13</v>
      </c>
      <c r="D607" s="10"/>
      <c r="E607" s="10">
        <f t="shared" si="166"/>
        <v>0</v>
      </c>
      <c r="F607" s="10">
        <v>0</v>
      </c>
      <c r="G607" s="10">
        <v>0</v>
      </c>
      <c r="H607" s="10">
        <v>0</v>
      </c>
      <c r="I607" s="10">
        <v>0</v>
      </c>
      <c r="J607" s="10">
        <f t="shared" si="160"/>
        <v>0</v>
      </c>
      <c r="K607" s="10">
        <f t="shared" si="161"/>
        <v>0</v>
      </c>
    </row>
    <row r="608" spans="1:11" x14ac:dyDescent="0.25">
      <c r="A608" t="str">
        <f t="shared" si="158"/>
        <v>b</v>
      </c>
      <c r="B608" s="8"/>
      <c r="C608" s="9" t="s">
        <v>14</v>
      </c>
      <c r="D608" s="10"/>
      <c r="E608" s="10">
        <f t="shared" si="166"/>
        <v>0</v>
      </c>
      <c r="F608" s="10">
        <v>0</v>
      </c>
      <c r="G608" s="10">
        <v>0</v>
      </c>
      <c r="H608" s="10">
        <v>0</v>
      </c>
      <c r="I608" s="10">
        <v>0</v>
      </c>
      <c r="J608" s="10">
        <f t="shared" si="160"/>
        <v>0</v>
      </c>
      <c r="K608" s="10">
        <f t="shared" si="161"/>
        <v>0</v>
      </c>
    </row>
    <row r="609" spans="1:11" x14ac:dyDescent="0.25">
      <c r="A609" t="str">
        <f t="shared" si="158"/>
        <v>b</v>
      </c>
      <c r="B609" s="8"/>
      <c r="C609" s="9" t="s">
        <v>15</v>
      </c>
      <c r="D609" s="10"/>
      <c r="E609" s="10">
        <f t="shared" si="166"/>
        <v>0</v>
      </c>
      <c r="F609" s="10">
        <v>0</v>
      </c>
      <c r="G609" s="10">
        <v>0</v>
      </c>
      <c r="H609" s="10">
        <v>0</v>
      </c>
      <c r="I609" s="10">
        <v>0</v>
      </c>
      <c r="J609" s="10">
        <f t="shared" si="160"/>
        <v>0</v>
      </c>
      <c r="K609" s="10">
        <f t="shared" si="161"/>
        <v>0</v>
      </c>
    </row>
    <row r="610" spans="1:11" x14ac:dyDescent="0.25">
      <c r="A610" t="str">
        <f t="shared" si="158"/>
        <v>b</v>
      </c>
      <c r="B610" s="8"/>
      <c r="C610" s="9" t="s">
        <v>16</v>
      </c>
      <c r="D610" s="10"/>
      <c r="E610" s="10">
        <f t="shared" si="166"/>
        <v>0</v>
      </c>
      <c r="F610" s="10">
        <v>0</v>
      </c>
      <c r="G610" s="10">
        <v>0</v>
      </c>
      <c r="H610" s="10">
        <v>0</v>
      </c>
      <c r="I610" s="10">
        <v>0</v>
      </c>
      <c r="J610" s="10">
        <f t="shared" si="160"/>
        <v>0</v>
      </c>
      <c r="K610" s="10">
        <f t="shared" si="161"/>
        <v>0</v>
      </c>
    </row>
    <row r="611" spans="1:11" x14ac:dyDescent="0.25">
      <c r="A611" t="str">
        <f t="shared" si="158"/>
        <v>b</v>
      </c>
      <c r="B611" s="8"/>
      <c r="C611" s="9" t="s">
        <v>17</v>
      </c>
      <c r="D611" s="10"/>
      <c r="E611" s="10">
        <f t="shared" si="166"/>
        <v>0</v>
      </c>
      <c r="F611" s="10">
        <v>0</v>
      </c>
      <c r="G611" s="10">
        <v>0</v>
      </c>
      <c r="H611" s="10">
        <v>0</v>
      </c>
      <c r="I611" s="10">
        <v>0</v>
      </c>
      <c r="J611" s="10">
        <f t="shared" si="160"/>
        <v>0</v>
      </c>
      <c r="K611" s="10">
        <f t="shared" si="161"/>
        <v>0</v>
      </c>
    </row>
    <row r="612" spans="1:11" x14ac:dyDescent="0.25">
      <c r="A612" t="str">
        <f t="shared" si="158"/>
        <v>b</v>
      </c>
      <c r="B612" s="5"/>
      <c r="C612" s="6" t="s">
        <v>18</v>
      </c>
      <c r="D612" s="7"/>
      <c r="E612" s="7">
        <f t="shared" si="166"/>
        <v>0</v>
      </c>
      <c r="F612" s="7">
        <v>0</v>
      </c>
      <c r="G612" s="7">
        <v>0</v>
      </c>
      <c r="H612" s="7">
        <v>0</v>
      </c>
      <c r="I612" s="7">
        <v>0</v>
      </c>
      <c r="J612" s="7">
        <f t="shared" si="160"/>
        <v>0</v>
      </c>
      <c r="K612" s="7">
        <f t="shared" si="161"/>
        <v>0</v>
      </c>
    </row>
    <row r="613" spans="1:11" x14ac:dyDescent="0.25">
      <c r="A613" t="str">
        <f t="shared" si="158"/>
        <v>b</v>
      </c>
      <c r="B613" s="5"/>
      <c r="C613" s="6" t="s">
        <v>19</v>
      </c>
      <c r="D613" s="7"/>
      <c r="E613" s="7">
        <f t="shared" si="166"/>
        <v>0</v>
      </c>
      <c r="F613" s="7">
        <v>0</v>
      </c>
      <c r="G613" s="7">
        <v>0</v>
      </c>
      <c r="H613" s="7">
        <v>0</v>
      </c>
      <c r="I613" s="7">
        <v>0</v>
      </c>
      <c r="J613" s="7">
        <f t="shared" si="160"/>
        <v>0</v>
      </c>
      <c r="K613" s="7">
        <f t="shared" si="161"/>
        <v>0</v>
      </c>
    </row>
    <row r="614" spans="1:11" ht="15.75" thickBot="1" x14ac:dyDescent="0.3">
      <c r="A614" t="str">
        <f t="shared" si="158"/>
        <v>b</v>
      </c>
      <c r="B614" s="11"/>
      <c r="C614" s="12" t="s">
        <v>20</v>
      </c>
      <c r="D614" s="13"/>
      <c r="E614" s="13">
        <f t="shared" si="166"/>
        <v>0</v>
      </c>
      <c r="F614" s="13">
        <v>0</v>
      </c>
      <c r="G614" s="13">
        <v>0</v>
      </c>
      <c r="H614" s="13">
        <v>0</v>
      </c>
      <c r="I614" s="13">
        <v>0</v>
      </c>
      <c r="J614" s="13">
        <f t="shared" si="160"/>
        <v>0</v>
      </c>
      <c r="K614" s="13">
        <f t="shared" si="161"/>
        <v>0</v>
      </c>
    </row>
    <row r="615" spans="1:11" ht="32.25" customHeight="1" thickTop="1" thickBot="1" x14ac:dyDescent="0.3">
      <c r="A615" t="str">
        <f t="shared" si="158"/>
        <v>b</v>
      </c>
      <c r="B615" s="16" t="s">
        <v>109</v>
      </c>
      <c r="C615" s="4" t="s">
        <v>110</v>
      </c>
      <c r="D615" s="4"/>
      <c r="E615" s="4">
        <f t="shared" si="166"/>
        <v>0</v>
      </c>
      <c r="F615" s="4">
        <f>SUM(F616,F624,F625,F626)</f>
        <v>0</v>
      </c>
      <c r="G615" s="4">
        <f t="shared" ref="G615:I615" si="171">SUM(G616,G624,G625,G626)</f>
        <v>0</v>
      </c>
      <c r="H615" s="4">
        <f t="shared" si="171"/>
        <v>0</v>
      </c>
      <c r="I615" s="4">
        <f t="shared" si="171"/>
        <v>0</v>
      </c>
      <c r="J615" s="4">
        <f t="shared" si="160"/>
        <v>0</v>
      </c>
      <c r="K615" s="4">
        <f t="shared" si="161"/>
        <v>0</v>
      </c>
    </row>
    <row r="616" spans="1:11" ht="15.75" thickTop="1" x14ac:dyDescent="0.25">
      <c r="A616" t="str">
        <f t="shared" si="158"/>
        <v>b</v>
      </c>
      <c r="B616" s="5"/>
      <c r="C616" s="6" t="s">
        <v>10</v>
      </c>
      <c r="D616" s="7"/>
      <c r="E616" s="7">
        <f t="shared" si="166"/>
        <v>0</v>
      </c>
      <c r="F616" s="7">
        <f>SUM(F617:F623)</f>
        <v>0</v>
      </c>
      <c r="G616" s="7">
        <f t="shared" ref="G616:I616" si="172">SUM(G617:G623)</f>
        <v>0</v>
      </c>
      <c r="H616" s="7">
        <f t="shared" si="172"/>
        <v>0</v>
      </c>
      <c r="I616" s="7">
        <f t="shared" si="172"/>
        <v>0</v>
      </c>
      <c r="J616" s="7">
        <f t="shared" si="160"/>
        <v>0</v>
      </c>
      <c r="K616" s="7">
        <f t="shared" si="161"/>
        <v>0</v>
      </c>
    </row>
    <row r="617" spans="1:11" x14ac:dyDescent="0.25">
      <c r="A617" t="str">
        <f t="shared" si="158"/>
        <v>b</v>
      </c>
      <c r="B617" s="8"/>
      <c r="C617" s="9" t="s">
        <v>11</v>
      </c>
      <c r="D617" s="10"/>
      <c r="E617" s="10">
        <f t="shared" si="166"/>
        <v>0</v>
      </c>
      <c r="F617" s="10">
        <v>0</v>
      </c>
      <c r="G617" s="10">
        <v>0</v>
      </c>
      <c r="H617" s="10">
        <v>0</v>
      </c>
      <c r="I617" s="10">
        <v>0</v>
      </c>
      <c r="J617" s="10">
        <f t="shared" si="160"/>
        <v>0</v>
      </c>
      <c r="K617" s="10">
        <f t="shared" si="161"/>
        <v>0</v>
      </c>
    </row>
    <row r="618" spans="1:11" x14ac:dyDescent="0.25">
      <c r="A618" t="str">
        <f t="shared" si="158"/>
        <v>b</v>
      </c>
      <c r="B618" s="8"/>
      <c r="C618" s="9" t="s">
        <v>12</v>
      </c>
      <c r="D618" s="10"/>
      <c r="E618" s="10">
        <f t="shared" si="166"/>
        <v>0</v>
      </c>
      <c r="F618" s="10">
        <v>0</v>
      </c>
      <c r="G618" s="10">
        <v>0</v>
      </c>
      <c r="H618" s="10">
        <v>0</v>
      </c>
      <c r="I618" s="10">
        <v>0</v>
      </c>
      <c r="J618" s="10">
        <f t="shared" si="160"/>
        <v>0</v>
      </c>
      <c r="K618" s="10">
        <f t="shared" si="161"/>
        <v>0</v>
      </c>
    </row>
    <row r="619" spans="1:11" x14ac:dyDescent="0.25">
      <c r="A619" t="str">
        <f t="shared" si="158"/>
        <v>b</v>
      </c>
      <c r="B619" s="8"/>
      <c r="C619" s="9" t="s">
        <v>13</v>
      </c>
      <c r="D619" s="10"/>
      <c r="E619" s="10">
        <f t="shared" si="166"/>
        <v>0</v>
      </c>
      <c r="F619" s="10">
        <v>0</v>
      </c>
      <c r="G619" s="10">
        <v>0</v>
      </c>
      <c r="H619" s="10">
        <v>0</v>
      </c>
      <c r="I619" s="10">
        <v>0</v>
      </c>
      <c r="J619" s="10">
        <f t="shared" si="160"/>
        <v>0</v>
      </c>
      <c r="K619" s="10">
        <f t="shared" si="161"/>
        <v>0</v>
      </c>
    </row>
    <row r="620" spans="1:11" x14ac:dyDescent="0.25">
      <c r="A620" t="str">
        <f t="shared" si="158"/>
        <v>b</v>
      </c>
      <c r="B620" s="8"/>
      <c r="C620" s="9" t="s">
        <v>14</v>
      </c>
      <c r="D620" s="10"/>
      <c r="E620" s="10">
        <f t="shared" si="166"/>
        <v>0</v>
      </c>
      <c r="F620" s="10">
        <v>0</v>
      </c>
      <c r="G620" s="10">
        <v>0</v>
      </c>
      <c r="H620" s="10">
        <v>0</v>
      </c>
      <c r="I620" s="10">
        <v>0</v>
      </c>
      <c r="J620" s="10">
        <f t="shared" si="160"/>
        <v>0</v>
      </c>
      <c r="K620" s="10">
        <f t="shared" si="161"/>
        <v>0</v>
      </c>
    </row>
    <row r="621" spans="1:11" x14ac:dyDescent="0.25">
      <c r="A621" t="str">
        <f t="shared" si="158"/>
        <v>b</v>
      </c>
      <c r="B621" s="8"/>
      <c r="C621" s="9" t="s">
        <v>15</v>
      </c>
      <c r="D621" s="10"/>
      <c r="E621" s="10">
        <f t="shared" si="166"/>
        <v>0</v>
      </c>
      <c r="F621" s="10">
        <v>0</v>
      </c>
      <c r="G621" s="10">
        <v>0</v>
      </c>
      <c r="H621" s="10">
        <v>0</v>
      </c>
      <c r="I621" s="10">
        <v>0</v>
      </c>
      <c r="J621" s="10">
        <f t="shared" si="160"/>
        <v>0</v>
      </c>
      <c r="K621" s="10">
        <f t="shared" si="161"/>
        <v>0</v>
      </c>
    </row>
    <row r="622" spans="1:11" x14ac:dyDescent="0.25">
      <c r="A622" t="str">
        <f t="shared" si="158"/>
        <v>b</v>
      </c>
      <c r="B622" s="8"/>
      <c r="C622" s="9" t="s">
        <v>16</v>
      </c>
      <c r="D622" s="10"/>
      <c r="E622" s="10">
        <f t="shared" si="166"/>
        <v>0</v>
      </c>
      <c r="F622" s="10">
        <v>0</v>
      </c>
      <c r="G622" s="10">
        <v>0</v>
      </c>
      <c r="H622" s="10">
        <v>0</v>
      </c>
      <c r="I622" s="10">
        <v>0</v>
      </c>
      <c r="J622" s="10">
        <f t="shared" si="160"/>
        <v>0</v>
      </c>
      <c r="K622" s="10">
        <f t="shared" si="161"/>
        <v>0</v>
      </c>
    </row>
    <row r="623" spans="1:11" x14ac:dyDescent="0.25">
      <c r="A623" t="str">
        <f t="shared" si="158"/>
        <v>b</v>
      </c>
      <c r="B623" s="8"/>
      <c r="C623" s="9" t="s">
        <v>17</v>
      </c>
      <c r="D623" s="10"/>
      <c r="E623" s="10">
        <f t="shared" si="166"/>
        <v>0</v>
      </c>
      <c r="F623" s="10">
        <v>0</v>
      </c>
      <c r="G623" s="10">
        <v>0</v>
      </c>
      <c r="H623" s="10">
        <v>0</v>
      </c>
      <c r="I623" s="10">
        <v>0</v>
      </c>
      <c r="J623" s="10">
        <f t="shared" si="160"/>
        <v>0</v>
      </c>
      <c r="K623" s="10">
        <f t="shared" si="161"/>
        <v>0</v>
      </c>
    </row>
    <row r="624" spans="1:11" x14ac:dyDescent="0.25">
      <c r="A624" t="str">
        <f t="shared" si="158"/>
        <v>b</v>
      </c>
      <c r="B624" s="5"/>
      <c r="C624" s="6" t="s">
        <v>18</v>
      </c>
      <c r="D624" s="7"/>
      <c r="E624" s="7">
        <f t="shared" si="166"/>
        <v>0</v>
      </c>
      <c r="F624" s="7">
        <v>0</v>
      </c>
      <c r="G624" s="7">
        <v>0</v>
      </c>
      <c r="H624" s="7">
        <v>0</v>
      </c>
      <c r="I624" s="7">
        <v>0</v>
      </c>
      <c r="J624" s="7">
        <f t="shared" si="160"/>
        <v>0</v>
      </c>
      <c r="K624" s="7">
        <f t="shared" si="161"/>
        <v>0</v>
      </c>
    </row>
    <row r="625" spans="1:11" x14ac:dyDescent="0.25">
      <c r="A625" t="str">
        <f t="shared" si="158"/>
        <v>b</v>
      </c>
      <c r="B625" s="5"/>
      <c r="C625" s="6" t="s">
        <v>19</v>
      </c>
      <c r="D625" s="7"/>
      <c r="E625" s="7">
        <f t="shared" si="166"/>
        <v>0</v>
      </c>
      <c r="F625" s="7">
        <v>0</v>
      </c>
      <c r="G625" s="7">
        <v>0</v>
      </c>
      <c r="H625" s="7">
        <v>0</v>
      </c>
      <c r="I625" s="7">
        <v>0</v>
      </c>
      <c r="J625" s="7">
        <f t="shared" si="160"/>
        <v>0</v>
      </c>
      <c r="K625" s="7">
        <f t="shared" si="161"/>
        <v>0</v>
      </c>
    </row>
    <row r="626" spans="1:11" ht="15.75" thickBot="1" x14ac:dyDescent="0.3">
      <c r="A626" t="str">
        <f t="shared" si="158"/>
        <v>b</v>
      </c>
      <c r="B626" s="11"/>
      <c r="C626" s="12" t="s">
        <v>20</v>
      </c>
      <c r="D626" s="13"/>
      <c r="E626" s="13">
        <f t="shared" si="166"/>
        <v>0</v>
      </c>
      <c r="F626" s="13">
        <v>0</v>
      </c>
      <c r="G626" s="13">
        <v>0</v>
      </c>
      <c r="H626" s="13">
        <v>0</v>
      </c>
      <c r="I626" s="13">
        <v>0</v>
      </c>
      <c r="J626" s="13">
        <f t="shared" si="160"/>
        <v>0</v>
      </c>
      <c r="K626" s="13">
        <f t="shared" si="161"/>
        <v>0</v>
      </c>
    </row>
    <row r="627" spans="1:11" ht="32.25" customHeight="1" thickTop="1" thickBot="1" x14ac:dyDescent="0.3">
      <c r="A627" t="str">
        <f t="shared" si="158"/>
        <v>b</v>
      </c>
      <c r="B627" s="16" t="s">
        <v>111</v>
      </c>
      <c r="C627" s="4" t="s">
        <v>112</v>
      </c>
      <c r="D627" s="4"/>
      <c r="E627" s="4">
        <f t="shared" si="166"/>
        <v>0</v>
      </c>
      <c r="F627" s="4">
        <f>SUM(F628,F636,F637,F638)</f>
        <v>0</v>
      </c>
      <c r="G627" s="4">
        <f t="shared" ref="G627:I627" si="173">SUM(G628,G636,G637,G638)</f>
        <v>0</v>
      </c>
      <c r="H627" s="4">
        <f t="shared" si="173"/>
        <v>0</v>
      </c>
      <c r="I627" s="4">
        <f t="shared" si="173"/>
        <v>0</v>
      </c>
      <c r="J627" s="4">
        <f t="shared" si="160"/>
        <v>0</v>
      </c>
      <c r="K627" s="4">
        <f t="shared" si="161"/>
        <v>0</v>
      </c>
    </row>
    <row r="628" spans="1:11" ht="15.75" thickTop="1" x14ac:dyDescent="0.25">
      <c r="A628" t="str">
        <f t="shared" si="158"/>
        <v>b</v>
      </c>
      <c r="B628" s="5"/>
      <c r="C628" s="6" t="s">
        <v>10</v>
      </c>
      <c r="D628" s="7"/>
      <c r="E628" s="7">
        <f t="shared" si="166"/>
        <v>0</v>
      </c>
      <c r="F628" s="7">
        <f>SUM(F629:F635)</f>
        <v>0</v>
      </c>
      <c r="G628" s="7">
        <f t="shared" ref="G628:I628" si="174">SUM(G629:G635)</f>
        <v>0</v>
      </c>
      <c r="H628" s="7">
        <f t="shared" si="174"/>
        <v>0</v>
      </c>
      <c r="I628" s="7">
        <f t="shared" si="174"/>
        <v>0</v>
      </c>
      <c r="J628" s="7">
        <f t="shared" si="160"/>
        <v>0</v>
      </c>
      <c r="K628" s="7">
        <f t="shared" si="161"/>
        <v>0</v>
      </c>
    </row>
    <row r="629" spans="1:11" x14ac:dyDescent="0.25">
      <c r="A629" t="str">
        <f t="shared" si="158"/>
        <v>b</v>
      </c>
      <c r="B629" s="8"/>
      <c r="C629" s="9" t="s">
        <v>11</v>
      </c>
      <c r="D629" s="10"/>
      <c r="E629" s="10">
        <f t="shared" si="166"/>
        <v>0</v>
      </c>
      <c r="F629" s="10">
        <v>0</v>
      </c>
      <c r="G629" s="10">
        <v>0</v>
      </c>
      <c r="H629" s="10">
        <v>0</v>
      </c>
      <c r="I629" s="10">
        <v>0</v>
      </c>
      <c r="J629" s="10">
        <f t="shared" si="160"/>
        <v>0</v>
      </c>
      <c r="K629" s="10">
        <f t="shared" si="161"/>
        <v>0</v>
      </c>
    </row>
    <row r="630" spans="1:11" x14ac:dyDescent="0.25">
      <c r="A630" t="str">
        <f t="shared" si="158"/>
        <v>b</v>
      </c>
      <c r="B630" s="8"/>
      <c r="C630" s="9" t="s">
        <v>12</v>
      </c>
      <c r="D630" s="10"/>
      <c r="E630" s="10">
        <f t="shared" si="166"/>
        <v>0</v>
      </c>
      <c r="F630" s="10">
        <v>0</v>
      </c>
      <c r="G630" s="10">
        <v>0</v>
      </c>
      <c r="H630" s="10">
        <v>0</v>
      </c>
      <c r="I630" s="10">
        <v>0</v>
      </c>
      <c r="J630" s="10">
        <f t="shared" si="160"/>
        <v>0</v>
      </c>
      <c r="K630" s="10">
        <f t="shared" si="161"/>
        <v>0</v>
      </c>
    </row>
    <row r="631" spans="1:11" x14ac:dyDescent="0.25">
      <c r="A631" t="str">
        <f t="shared" si="158"/>
        <v>b</v>
      </c>
      <c r="B631" s="8"/>
      <c r="C631" s="9" t="s">
        <v>13</v>
      </c>
      <c r="D631" s="10"/>
      <c r="E631" s="10">
        <f t="shared" si="166"/>
        <v>0</v>
      </c>
      <c r="F631" s="10">
        <v>0</v>
      </c>
      <c r="G631" s="10">
        <v>0</v>
      </c>
      <c r="H631" s="10">
        <v>0</v>
      </c>
      <c r="I631" s="10">
        <v>0</v>
      </c>
      <c r="J631" s="10">
        <f t="shared" si="160"/>
        <v>0</v>
      </c>
      <c r="K631" s="10">
        <f t="shared" si="161"/>
        <v>0</v>
      </c>
    </row>
    <row r="632" spans="1:11" x14ac:dyDescent="0.25">
      <c r="A632" t="str">
        <f t="shared" si="158"/>
        <v>b</v>
      </c>
      <c r="B632" s="8"/>
      <c r="C632" s="9" t="s">
        <v>14</v>
      </c>
      <c r="D632" s="10"/>
      <c r="E632" s="10">
        <f t="shared" si="166"/>
        <v>0</v>
      </c>
      <c r="F632" s="10">
        <v>0</v>
      </c>
      <c r="G632" s="10">
        <v>0</v>
      </c>
      <c r="H632" s="10">
        <v>0</v>
      </c>
      <c r="I632" s="10">
        <v>0</v>
      </c>
      <c r="J632" s="10">
        <f t="shared" si="160"/>
        <v>0</v>
      </c>
      <c r="K632" s="10">
        <f t="shared" si="161"/>
        <v>0</v>
      </c>
    </row>
    <row r="633" spans="1:11" x14ac:dyDescent="0.25">
      <c r="A633" t="str">
        <f t="shared" si="158"/>
        <v>b</v>
      </c>
      <c r="B633" s="8"/>
      <c r="C633" s="9" t="s">
        <v>15</v>
      </c>
      <c r="D633" s="10"/>
      <c r="E633" s="10">
        <f t="shared" si="166"/>
        <v>0</v>
      </c>
      <c r="F633" s="10">
        <v>0</v>
      </c>
      <c r="G633" s="10">
        <v>0</v>
      </c>
      <c r="H633" s="10">
        <v>0</v>
      </c>
      <c r="I633" s="10">
        <v>0</v>
      </c>
      <c r="J633" s="10">
        <f t="shared" si="160"/>
        <v>0</v>
      </c>
      <c r="K633" s="10">
        <f t="shared" si="161"/>
        <v>0</v>
      </c>
    </row>
    <row r="634" spans="1:11" x14ac:dyDescent="0.25">
      <c r="A634" t="str">
        <f t="shared" si="158"/>
        <v>b</v>
      </c>
      <c r="B634" s="8"/>
      <c r="C634" s="9" t="s">
        <v>16</v>
      </c>
      <c r="D634" s="10"/>
      <c r="E634" s="10">
        <f t="shared" si="166"/>
        <v>0</v>
      </c>
      <c r="F634" s="10">
        <v>0</v>
      </c>
      <c r="G634" s="10">
        <v>0</v>
      </c>
      <c r="H634" s="10">
        <v>0</v>
      </c>
      <c r="I634" s="10">
        <v>0</v>
      </c>
      <c r="J634" s="10">
        <f t="shared" si="160"/>
        <v>0</v>
      </c>
      <c r="K634" s="10">
        <f t="shared" si="161"/>
        <v>0</v>
      </c>
    </row>
    <row r="635" spans="1:11" x14ac:dyDescent="0.25">
      <c r="A635" t="str">
        <f t="shared" si="158"/>
        <v>b</v>
      </c>
      <c r="B635" s="8"/>
      <c r="C635" s="9" t="s">
        <v>17</v>
      </c>
      <c r="D635" s="10"/>
      <c r="E635" s="10">
        <f t="shared" si="166"/>
        <v>0</v>
      </c>
      <c r="F635" s="10">
        <v>0</v>
      </c>
      <c r="G635" s="10">
        <v>0</v>
      </c>
      <c r="H635" s="10">
        <v>0</v>
      </c>
      <c r="I635" s="10">
        <v>0</v>
      </c>
      <c r="J635" s="10">
        <f t="shared" si="160"/>
        <v>0</v>
      </c>
      <c r="K635" s="10">
        <f t="shared" si="161"/>
        <v>0</v>
      </c>
    </row>
    <row r="636" spans="1:11" x14ac:dyDescent="0.25">
      <c r="A636" t="str">
        <f t="shared" si="158"/>
        <v>b</v>
      </c>
      <c r="B636" s="5"/>
      <c r="C636" s="6" t="s">
        <v>18</v>
      </c>
      <c r="D636" s="7"/>
      <c r="E636" s="7">
        <f t="shared" si="166"/>
        <v>0</v>
      </c>
      <c r="F636" s="7">
        <v>0</v>
      </c>
      <c r="G636" s="7">
        <v>0</v>
      </c>
      <c r="H636" s="7">
        <v>0</v>
      </c>
      <c r="I636" s="7">
        <v>0</v>
      </c>
      <c r="J636" s="7">
        <f t="shared" si="160"/>
        <v>0</v>
      </c>
      <c r="K636" s="7">
        <f t="shared" si="161"/>
        <v>0</v>
      </c>
    </row>
    <row r="637" spans="1:11" x14ac:dyDescent="0.25">
      <c r="A637" t="str">
        <f t="shared" si="158"/>
        <v>b</v>
      </c>
      <c r="B637" s="5"/>
      <c r="C637" s="6" t="s">
        <v>19</v>
      </c>
      <c r="D637" s="7"/>
      <c r="E637" s="7">
        <f t="shared" si="166"/>
        <v>0</v>
      </c>
      <c r="F637" s="7">
        <v>0</v>
      </c>
      <c r="G637" s="7">
        <v>0</v>
      </c>
      <c r="H637" s="7">
        <v>0</v>
      </c>
      <c r="I637" s="7">
        <v>0</v>
      </c>
      <c r="J637" s="7">
        <f t="shared" si="160"/>
        <v>0</v>
      </c>
      <c r="K637" s="7">
        <f t="shared" si="161"/>
        <v>0</v>
      </c>
    </row>
    <row r="638" spans="1:11" ht="15.75" thickBot="1" x14ac:dyDescent="0.3">
      <c r="A638" t="str">
        <f t="shared" si="158"/>
        <v>b</v>
      </c>
      <c r="B638" s="11"/>
      <c r="C638" s="12" t="s">
        <v>20</v>
      </c>
      <c r="D638" s="13"/>
      <c r="E638" s="13">
        <f t="shared" si="166"/>
        <v>0</v>
      </c>
      <c r="F638" s="13">
        <v>0</v>
      </c>
      <c r="G638" s="13">
        <v>0</v>
      </c>
      <c r="H638" s="13">
        <v>0</v>
      </c>
      <c r="I638" s="13">
        <v>0</v>
      </c>
      <c r="J638" s="13">
        <f t="shared" si="160"/>
        <v>0</v>
      </c>
      <c r="K638" s="13">
        <f t="shared" si="161"/>
        <v>0</v>
      </c>
    </row>
    <row r="639" spans="1:11" ht="32.25" customHeight="1" thickTop="1" thickBot="1" x14ac:dyDescent="0.3">
      <c r="A639" t="str">
        <f t="shared" si="158"/>
        <v>b</v>
      </c>
      <c r="B639" s="16" t="s">
        <v>113</v>
      </c>
      <c r="C639" s="4" t="s">
        <v>114</v>
      </c>
      <c r="D639" s="4"/>
      <c r="E639" s="4">
        <f t="shared" si="166"/>
        <v>0</v>
      </c>
      <c r="F639" s="4">
        <f>SUM(F651)</f>
        <v>0</v>
      </c>
      <c r="G639" s="4">
        <f t="shared" ref="G639:I639" si="175">SUM(G651)</f>
        <v>0</v>
      </c>
      <c r="H639" s="4">
        <f t="shared" si="175"/>
        <v>0</v>
      </c>
      <c r="I639" s="4">
        <f t="shared" si="175"/>
        <v>0</v>
      </c>
      <c r="J639" s="4">
        <f t="shared" si="160"/>
        <v>0</v>
      </c>
      <c r="K639" s="4">
        <f t="shared" si="161"/>
        <v>0</v>
      </c>
    </row>
    <row r="640" spans="1:11" ht="15.75" thickTop="1" x14ac:dyDescent="0.25">
      <c r="A640" t="str">
        <f t="shared" ref="A640:A703" si="176">IF(OR(E640&lt;&gt;0,F640&lt;&gt;0,G640&lt;&gt;0,H640&lt;&gt;0,I640&lt;&gt;0,),"a","b")</f>
        <v>b</v>
      </c>
      <c r="B640" s="5"/>
      <c r="C640" s="6" t="s">
        <v>10</v>
      </c>
      <c r="D640" s="7"/>
      <c r="E640" s="7">
        <f t="shared" si="166"/>
        <v>0</v>
      </c>
      <c r="F640" s="7">
        <f t="shared" ref="F640:I650" si="177">SUM(F652)</f>
        <v>0</v>
      </c>
      <c r="G640" s="7">
        <f t="shared" si="177"/>
        <v>0</v>
      </c>
      <c r="H640" s="7">
        <f t="shared" si="177"/>
        <v>0</v>
      </c>
      <c r="I640" s="7">
        <f t="shared" si="177"/>
        <v>0</v>
      </c>
      <c r="J640" s="7">
        <f t="shared" ref="J640:J703" si="178">SUM(F640,G640)</f>
        <v>0</v>
      </c>
      <c r="K640" s="7">
        <f t="shared" ref="K640:K703" si="179">SUM(F640,G640,H640)</f>
        <v>0</v>
      </c>
    </row>
    <row r="641" spans="1:11" x14ac:dyDescent="0.25">
      <c r="A641" t="str">
        <f t="shared" si="176"/>
        <v>b</v>
      </c>
      <c r="B641" s="8"/>
      <c r="C641" s="9" t="s">
        <v>11</v>
      </c>
      <c r="D641" s="10"/>
      <c r="E641" s="10">
        <f t="shared" si="166"/>
        <v>0</v>
      </c>
      <c r="F641" s="10">
        <f t="shared" si="177"/>
        <v>0</v>
      </c>
      <c r="G641" s="10">
        <f t="shared" si="177"/>
        <v>0</v>
      </c>
      <c r="H641" s="10">
        <f t="shared" si="177"/>
        <v>0</v>
      </c>
      <c r="I641" s="10">
        <f t="shared" si="177"/>
        <v>0</v>
      </c>
      <c r="J641" s="10">
        <f t="shared" si="178"/>
        <v>0</v>
      </c>
      <c r="K641" s="10">
        <f t="shared" si="179"/>
        <v>0</v>
      </c>
    </row>
    <row r="642" spans="1:11" x14ac:dyDescent="0.25">
      <c r="A642" t="str">
        <f t="shared" si="176"/>
        <v>b</v>
      </c>
      <c r="B642" s="8"/>
      <c r="C642" s="9" t="s">
        <v>12</v>
      </c>
      <c r="D642" s="10"/>
      <c r="E642" s="10">
        <f t="shared" si="166"/>
        <v>0</v>
      </c>
      <c r="F642" s="10">
        <f t="shared" si="177"/>
        <v>0</v>
      </c>
      <c r="G642" s="10">
        <f t="shared" si="177"/>
        <v>0</v>
      </c>
      <c r="H642" s="10">
        <f t="shared" si="177"/>
        <v>0</v>
      </c>
      <c r="I642" s="10">
        <f t="shared" si="177"/>
        <v>0</v>
      </c>
      <c r="J642" s="10">
        <f t="shared" si="178"/>
        <v>0</v>
      </c>
      <c r="K642" s="10">
        <f t="shared" si="179"/>
        <v>0</v>
      </c>
    </row>
    <row r="643" spans="1:11" x14ac:dyDescent="0.25">
      <c r="A643" t="str">
        <f t="shared" si="176"/>
        <v>b</v>
      </c>
      <c r="B643" s="8"/>
      <c r="C643" s="9" t="s">
        <v>13</v>
      </c>
      <c r="D643" s="10"/>
      <c r="E643" s="10">
        <f t="shared" si="166"/>
        <v>0</v>
      </c>
      <c r="F643" s="10">
        <f t="shared" si="177"/>
        <v>0</v>
      </c>
      <c r="G643" s="10">
        <f t="shared" si="177"/>
        <v>0</v>
      </c>
      <c r="H643" s="10">
        <f t="shared" si="177"/>
        <v>0</v>
      </c>
      <c r="I643" s="10">
        <f t="shared" si="177"/>
        <v>0</v>
      </c>
      <c r="J643" s="10">
        <f t="shared" si="178"/>
        <v>0</v>
      </c>
      <c r="K643" s="10">
        <f t="shared" si="179"/>
        <v>0</v>
      </c>
    </row>
    <row r="644" spans="1:11" x14ac:dyDescent="0.25">
      <c r="A644" t="str">
        <f t="shared" si="176"/>
        <v>b</v>
      </c>
      <c r="B644" s="8"/>
      <c r="C644" s="9" t="s">
        <v>14</v>
      </c>
      <c r="D644" s="10"/>
      <c r="E644" s="10">
        <f t="shared" si="166"/>
        <v>0</v>
      </c>
      <c r="F644" s="10">
        <f t="shared" si="177"/>
        <v>0</v>
      </c>
      <c r="G644" s="10">
        <f t="shared" si="177"/>
        <v>0</v>
      </c>
      <c r="H644" s="10">
        <f t="shared" si="177"/>
        <v>0</v>
      </c>
      <c r="I644" s="10">
        <f t="shared" si="177"/>
        <v>0</v>
      </c>
      <c r="J644" s="10">
        <f t="shared" si="178"/>
        <v>0</v>
      </c>
      <c r="K644" s="10">
        <f t="shared" si="179"/>
        <v>0</v>
      </c>
    </row>
    <row r="645" spans="1:11" x14ac:dyDescent="0.25">
      <c r="A645" t="str">
        <f t="shared" si="176"/>
        <v>b</v>
      </c>
      <c r="B645" s="8"/>
      <c r="C645" s="9" t="s">
        <v>15</v>
      </c>
      <c r="D645" s="10"/>
      <c r="E645" s="10">
        <f t="shared" si="166"/>
        <v>0</v>
      </c>
      <c r="F645" s="10">
        <f t="shared" si="177"/>
        <v>0</v>
      </c>
      <c r="G645" s="10">
        <f t="shared" si="177"/>
        <v>0</v>
      </c>
      <c r="H645" s="10">
        <f t="shared" si="177"/>
        <v>0</v>
      </c>
      <c r="I645" s="10">
        <f t="shared" si="177"/>
        <v>0</v>
      </c>
      <c r="J645" s="10">
        <f t="shared" si="178"/>
        <v>0</v>
      </c>
      <c r="K645" s="10">
        <f t="shared" si="179"/>
        <v>0</v>
      </c>
    </row>
    <row r="646" spans="1:11" x14ac:dyDescent="0.25">
      <c r="A646" t="str">
        <f t="shared" si="176"/>
        <v>b</v>
      </c>
      <c r="B646" s="8"/>
      <c r="C646" s="9" t="s">
        <v>16</v>
      </c>
      <c r="D646" s="10"/>
      <c r="E646" s="10">
        <f t="shared" si="166"/>
        <v>0</v>
      </c>
      <c r="F646" s="10">
        <f t="shared" si="177"/>
        <v>0</v>
      </c>
      <c r="G646" s="10">
        <f t="shared" si="177"/>
        <v>0</v>
      </c>
      <c r="H646" s="10">
        <f t="shared" si="177"/>
        <v>0</v>
      </c>
      <c r="I646" s="10">
        <f t="shared" si="177"/>
        <v>0</v>
      </c>
      <c r="J646" s="10">
        <f t="shared" si="178"/>
        <v>0</v>
      </c>
      <c r="K646" s="10">
        <f t="shared" si="179"/>
        <v>0</v>
      </c>
    </row>
    <row r="647" spans="1:11" x14ac:dyDescent="0.25">
      <c r="A647" t="str">
        <f t="shared" si="176"/>
        <v>b</v>
      </c>
      <c r="B647" s="8"/>
      <c r="C647" s="9" t="s">
        <v>17</v>
      </c>
      <c r="D647" s="10"/>
      <c r="E647" s="10">
        <f t="shared" si="166"/>
        <v>0</v>
      </c>
      <c r="F647" s="10">
        <f t="shared" si="177"/>
        <v>0</v>
      </c>
      <c r="G647" s="10">
        <f t="shared" si="177"/>
        <v>0</v>
      </c>
      <c r="H647" s="10">
        <f t="shared" si="177"/>
        <v>0</v>
      </c>
      <c r="I647" s="10">
        <f t="shared" si="177"/>
        <v>0</v>
      </c>
      <c r="J647" s="10">
        <f t="shared" si="178"/>
        <v>0</v>
      </c>
      <c r="K647" s="10">
        <f t="shared" si="179"/>
        <v>0</v>
      </c>
    </row>
    <row r="648" spans="1:11" x14ac:dyDescent="0.25">
      <c r="A648" t="str">
        <f t="shared" si="176"/>
        <v>b</v>
      </c>
      <c r="B648" s="5"/>
      <c r="C648" s="6" t="s">
        <v>18</v>
      </c>
      <c r="D648" s="7"/>
      <c r="E648" s="7">
        <f t="shared" si="166"/>
        <v>0</v>
      </c>
      <c r="F648" s="7">
        <f t="shared" si="177"/>
        <v>0</v>
      </c>
      <c r="G648" s="7">
        <f t="shared" si="177"/>
        <v>0</v>
      </c>
      <c r="H648" s="7">
        <f t="shared" si="177"/>
        <v>0</v>
      </c>
      <c r="I648" s="7">
        <f t="shared" si="177"/>
        <v>0</v>
      </c>
      <c r="J648" s="7">
        <f t="shared" si="178"/>
        <v>0</v>
      </c>
      <c r="K648" s="7">
        <f t="shared" si="179"/>
        <v>0</v>
      </c>
    </row>
    <row r="649" spans="1:11" x14ac:dyDescent="0.25">
      <c r="A649" t="str">
        <f t="shared" si="176"/>
        <v>b</v>
      </c>
      <c r="B649" s="5"/>
      <c r="C649" s="6" t="s">
        <v>19</v>
      </c>
      <c r="D649" s="7"/>
      <c r="E649" s="7">
        <f t="shared" si="166"/>
        <v>0</v>
      </c>
      <c r="F649" s="7">
        <f t="shared" si="177"/>
        <v>0</v>
      </c>
      <c r="G649" s="7">
        <f t="shared" si="177"/>
        <v>0</v>
      </c>
      <c r="H649" s="7">
        <f t="shared" si="177"/>
        <v>0</v>
      </c>
      <c r="I649" s="7">
        <f t="shared" si="177"/>
        <v>0</v>
      </c>
      <c r="J649" s="7">
        <f t="shared" si="178"/>
        <v>0</v>
      </c>
      <c r="K649" s="7">
        <f t="shared" si="179"/>
        <v>0</v>
      </c>
    </row>
    <row r="650" spans="1:11" ht="15.75" thickBot="1" x14ac:dyDescent="0.3">
      <c r="A650" t="str">
        <f t="shared" si="176"/>
        <v>b</v>
      </c>
      <c r="B650" s="11"/>
      <c r="C650" s="12" t="s">
        <v>20</v>
      </c>
      <c r="D650" s="13"/>
      <c r="E650" s="13">
        <f t="shared" si="166"/>
        <v>0</v>
      </c>
      <c r="F650" s="13">
        <f t="shared" si="177"/>
        <v>0</v>
      </c>
      <c r="G650" s="13">
        <f t="shared" si="177"/>
        <v>0</v>
      </c>
      <c r="H650" s="13">
        <f t="shared" si="177"/>
        <v>0</v>
      </c>
      <c r="I650" s="13">
        <f t="shared" si="177"/>
        <v>0</v>
      </c>
      <c r="J650" s="13">
        <f t="shared" si="178"/>
        <v>0</v>
      </c>
      <c r="K650" s="13">
        <f t="shared" si="179"/>
        <v>0</v>
      </c>
    </row>
    <row r="651" spans="1:11" ht="32.25" customHeight="1" thickTop="1" thickBot="1" x14ac:dyDescent="0.3">
      <c r="A651" t="str">
        <f t="shared" si="176"/>
        <v>b</v>
      </c>
      <c r="B651" s="16" t="s">
        <v>115</v>
      </c>
      <c r="C651" s="4" t="s">
        <v>114</v>
      </c>
      <c r="D651" s="4"/>
      <c r="E651" s="4">
        <f t="shared" si="166"/>
        <v>0</v>
      </c>
      <c r="F651" s="4">
        <f>SUM(F652,F660,F661,F662)</f>
        <v>0</v>
      </c>
      <c r="G651" s="4">
        <f t="shared" ref="G651:I651" si="180">SUM(G652,G660,G661,G662)</f>
        <v>0</v>
      </c>
      <c r="H651" s="4">
        <f t="shared" si="180"/>
        <v>0</v>
      </c>
      <c r="I651" s="4">
        <f t="shared" si="180"/>
        <v>0</v>
      </c>
      <c r="J651" s="4">
        <f t="shared" si="178"/>
        <v>0</v>
      </c>
      <c r="K651" s="4">
        <f t="shared" si="179"/>
        <v>0</v>
      </c>
    </row>
    <row r="652" spans="1:11" ht="15.75" thickTop="1" x14ac:dyDescent="0.25">
      <c r="A652" t="str">
        <f t="shared" si="176"/>
        <v>b</v>
      </c>
      <c r="B652" s="5"/>
      <c r="C652" s="6" t="s">
        <v>10</v>
      </c>
      <c r="D652" s="7"/>
      <c r="E652" s="7">
        <f t="shared" ref="E652:E715" si="181">SUM(F652,G652,H652,I652)</f>
        <v>0</v>
      </c>
      <c r="F652" s="7">
        <f>SUM(F653:F659)</f>
        <v>0</v>
      </c>
      <c r="G652" s="7">
        <f t="shared" ref="G652:I652" si="182">SUM(G653:G659)</f>
        <v>0</v>
      </c>
      <c r="H652" s="7">
        <f t="shared" si="182"/>
        <v>0</v>
      </c>
      <c r="I652" s="7">
        <f t="shared" si="182"/>
        <v>0</v>
      </c>
      <c r="J652" s="7">
        <f t="shared" si="178"/>
        <v>0</v>
      </c>
      <c r="K652" s="7">
        <f t="shared" si="179"/>
        <v>0</v>
      </c>
    </row>
    <row r="653" spans="1:11" x14ac:dyDescent="0.25">
      <c r="A653" t="str">
        <f t="shared" si="176"/>
        <v>b</v>
      </c>
      <c r="B653" s="8"/>
      <c r="C653" s="9" t="s">
        <v>11</v>
      </c>
      <c r="D653" s="10"/>
      <c r="E653" s="10">
        <f t="shared" si="181"/>
        <v>0</v>
      </c>
      <c r="F653" s="10">
        <v>0</v>
      </c>
      <c r="G653" s="10">
        <v>0</v>
      </c>
      <c r="H653" s="10">
        <v>0</v>
      </c>
      <c r="I653" s="10">
        <v>0</v>
      </c>
      <c r="J653" s="10">
        <f t="shared" si="178"/>
        <v>0</v>
      </c>
      <c r="K653" s="10">
        <f t="shared" si="179"/>
        <v>0</v>
      </c>
    </row>
    <row r="654" spans="1:11" x14ac:dyDescent="0.25">
      <c r="A654" t="str">
        <f t="shared" si="176"/>
        <v>b</v>
      </c>
      <c r="B654" s="8"/>
      <c r="C654" s="9" t="s">
        <v>12</v>
      </c>
      <c r="D654" s="10"/>
      <c r="E654" s="10">
        <f t="shared" si="181"/>
        <v>0</v>
      </c>
      <c r="F654" s="10">
        <v>0</v>
      </c>
      <c r="G654" s="10">
        <v>0</v>
      </c>
      <c r="H654" s="10">
        <v>0</v>
      </c>
      <c r="I654" s="10">
        <v>0</v>
      </c>
      <c r="J654" s="10">
        <f t="shared" si="178"/>
        <v>0</v>
      </c>
      <c r="K654" s="10">
        <f t="shared" si="179"/>
        <v>0</v>
      </c>
    </row>
    <row r="655" spans="1:11" x14ac:dyDescent="0.25">
      <c r="A655" t="str">
        <f t="shared" si="176"/>
        <v>b</v>
      </c>
      <c r="B655" s="8"/>
      <c r="C655" s="9" t="s">
        <v>13</v>
      </c>
      <c r="D655" s="10"/>
      <c r="E655" s="10">
        <f t="shared" si="181"/>
        <v>0</v>
      </c>
      <c r="F655" s="10">
        <v>0</v>
      </c>
      <c r="G655" s="10">
        <v>0</v>
      </c>
      <c r="H655" s="10">
        <v>0</v>
      </c>
      <c r="I655" s="10">
        <v>0</v>
      </c>
      <c r="J655" s="10">
        <f t="shared" si="178"/>
        <v>0</v>
      </c>
      <c r="K655" s="10">
        <f t="shared" si="179"/>
        <v>0</v>
      </c>
    </row>
    <row r="656" spans="1:11" x14ac:dyDescent="0.25">
      <c r="A656" t="str">
        <f t="shared" si="176"/>
        <v>b</v>
      </c>
      <c r="B656" s="8"/>
      <c r="C656" s="9" t="s">
        <v>14</v>
      </c>
      <c r="D656" s="10"/>
      <c r="E656" s="10">
        <f t="shared" si="181"/>
        <v>0</v>
      </c>
      <c r="F656" s="10">
        <v>0</v>
      </c>
      <c r="G656" s="10">
        <v>0</v>
      </c>
      <c r="H656" s="10">
        <v>0</v>
      </c>
      <c r="I656" s="10">
        <v>0</v>
      </c>
      <c r="J656" s="10">
        <f t="shared" si="178"/>
        <v>0</v>
      </c>
      <c r="K656" s="10">
        <f t="shared" si="179"/>
        <v>0</v>
      </c>
    </row>
    <row r="657" spans="1:11" x14ac:dyDescent="0.25">
      <c r="A657" t="str">
        <f t="shared" si="176"/>
        <v>b</v>
      </c>
      <c r="B657" s="8"/>
      <c r="C657" s="9" t="s">
        <v>15</v>
      </c>
      <c r="D657" s="10"/>
      <c r="E657" s="10">
        <f t="shared" si="181"/>
        <v>0</v>
      </c>
      <c r="F657" s="10">
        <v>0</v>
      </c>
      <c r="G657" s="10">
        <v>0</v>
      </c>
      <c r="H657" s="10">
        <v>0</v>
      </c>
      <c r="I657" s="10">
        <v>0</v>
      </c>
      <c r="J657" s="10">
        <f t="shared" si="178"/>
        <v>0</v>
      </c>
      <c r="K657" s="10">
        <f t="shared" si="179"/>
        <v>0</v>
      </c>
    </row>
    <row r="658" spans="1:11" x14ac:dyDescent="0.25">
      <c r="A658" t="str">
        <f t="shared" si="176"/>
        <v>b</v>
      </c>
      <c r="B658" s="8"/>
      <c r="C658" s="9" t="s">
        <v>16</v>
      </c>
      <c r="D658" s="10"/>
      <c r="E658" s="10">
        <f t="shared" si="181"/>
        <v>0</v>
      </c>
      <c r="F658" s="10">
        <v>0</v>
      </c>
      <c r="G658" s="10">
        <v>0</v>
      </c>
      <c r="H658" s="10">
        <v>0</v>
      </c>
      <c r="I658" s="10">
        <v>0</v>
      </c>
      <c r="J658" s="10">
        <f t="shared" si="178"/>
        <v>0</v>
      </c>
      <c r="K658" s="10">
        <f t="shared" si="179"/>
        <v>0</v>
      </c>
    </row>
    <row r="659" spans="1:11" x14ac:dyDescent="0.25">
      <c r="A659" t="str">
        <f t="shared" si="176"/>
        <v>b</v>
      </c>
      <c r="B659" s="8"/>
      <c r="C659" s="9" t="s">
        <v>17</v>
      </c>
      <c r="D659" s="10"/>
      <c r="E659" s="10">
        <f t="shared" si="181"/>
        <v>0</v>
      </c>
      <c r="F659" s="10">
        <v>0</v>
      </c>
      <c r="G659" s="10">
        <v>0</v>
      </c>
      <c r="H659" s="10">
        <v>0</v>
      </c>
      <c r="I659" s="10">
        <v>0</v>
      </c>
      <c r="J659" s="10">
        <f t="shared" si="178"/>
        <v>0</v>
      </c>
      <c r="K659" s="10">
        <f t="shared" si="179"/>
        <v>0</v>
      </c>
    </row>
    <row r="660" spans="1:11" x14ac:dyDescent="0.25">
      <c r="A660" t="str">
        <f t="shared" si="176"/>
        <v>b</v>
      </c>
      <c r="B660" s="5"/>
      <c r="C660" s="6" t="s">
        <v>18</v>
      </c>
      <c r="D660" s="7"/>
      <c r="E660" s="7">
        <f t="shared" si="181"/>
        <v>0</v>
      </c>
      <c r="F660" s="7">
        <v>0</v>
      </c>
      <c r="G660" s="7">
        <v>0</v>
      </c>
      <c r="H660" s="7">
        <v>0</v>
      </c>
      <c r="I660" s="7">
        <v>0</v>
      </c>
      <c r="J660" s="7">
        <f t="shared" si="178"/>
        <v>0</v>
      </c>
      <c r="K660" s="7">
        <f t="shared" si="179"/>
        <v>0</v>
      </c>
    </row>
    <row r="661" spans="1:11" x14ac:dyDescent="0.25">
      <c r="A661" t="str">
        <f t="shared" si="176"/>
        <v>b</v>
      </c>
      <c r="B661" s="5"/>
      <c r="C661" s="6" t="s">
        <v>19</v>
      </c>
      <c r="D661" s="7"/>
      <c r="E661" s="7">
        <f t="shared" si="181"/>
        <v>0</v>
      </c>
      <c r="F661" s="7">
        <v>0</v>
      </c>
      <c r="G661" s="7">
        <v>0</v>
      </c>
      <c r="H661" s="7">
        <v>0</v>
      </c>
      <c r="I661" s="7">
        <v>0</v>
      </c>
      <c r="J661" s="7">
        <f t="shared" si="178"/>
        <v>0</v>
      </c>
      <c r="K661" s="7">
        <f t="shared" si="179"/>
        <v>0</v>
      </c>
    </row>
    <row r="662" spans="1:11" ht="15.75" thickBot="1" x14ac:dyDescent="0.3">
      <c r="A662" t="str">
        <f t="shared" si="176"/>
        <v>b</v>
      </c>
      <c r="B662" s="11"/>
      <c r="C662" s="12" t="s">
        <v>20</v>
      </c>
      <c r="D662" s="13"/>
      <c r="E662" s="13">
        <f t="shared" si="181"/>
        <v>0</v>
      </c>
      <c r="F662" s="13">
        <v>0</v>
      </c>
      <c r="G662" s="13">
        <v>0</v>
      </c>
      <c r="H662" s="13">
        <v>0</v>
      </c>
      <c r="I662" s="13">
        <v>0</v>
      </c>
      <c r="J662" s="13">
        <f t="shared" si="178"/>
        <v>0</v>
      </c>
      <c r="K662" s="13">
        <f t="shared" si="179"/>
        <v>0</v>
      </c>
    </row>
    <row r="663" spans="1:11" ht="32.25" customHeight="1" thickTop="1" thickBot="1" x14ac:dyDescent="0.3">
      <c r="A663" t="str">
        <f t="shared" si="176"/>
        <v>b</v>
      </c>
      <c r="B663" s="16" t="s">
        <v>116</v>
      </c>
      <c r="C663" s="4" t="s">
        <v>117</v>
      </c>
      <c r="D663" s="4"/>
      <c r="E663" s="4">
        <f t="shared" si="181"/>
        <v>0</v>
      </c>
      <c r="F663" s="4">
        <f>SUM(F675,F687,F699)</f>
        <v>0</v>
      </c>
      <c r="G663" s="4">
        <f t="shared" ref="G663:I663" si="183">SUM(G675,G687,G699)</f>
        <v>0</v>
      </c>
      <c r="H663" s="4">
        <f t="shared" si="183"/>
        <v>0</v>
      </c>
      <c r="I663" s="4">
        <f t="shared" si="183"/>
        <v>0</v>
      </c>
      <c r="J663" s="4">
        <f t="shared" si="178"/>
        <v>0</v>
      </c>
      <c r="K663" s="4">
        <f t="shared" si="179"/>
        <v>0</v>
      </c>
    </row>
    <row r="664" spans="1:11" ht="15.75" thickTop="1" x14ac:dyDescent="0.25">
      <c r="A664" t="str">
        <f t="shared" si="176"/>
        <v>b</v>
      </c>
      <c r="B664" s="5"/>
      <c r="C664" s="6" t="s">
        <v>10</v>
      </c>
      <c r="D664" s="7"/>
      <c r="E664" s="7">
        <f t="shared" si="181"/>
        <v>0</v>
      </c>
      <c r="F664" s="7">
        <f t="shared" ref="F664:I674" si="184">SUM(F676,F688,F700)</f>
        <v>0</v>
      </c>
      <c r="G664" s="7">
        <f t="shared" si="184"/>
        <v>0</v>
      </c>
      <c r="H664" s="7">
        <f t="shared" si="184"/>
        <v>0</v>
      </c>
      <c r="I664" s="7">
        <f t="shared" si="184"/>
        <v>0</v>
      </c>
      <c r="J664" s="7">
        <f t="shared" si="178"/>
        <v>0</v>
      </c>
      <c r="K664" s="7">
        <f t="shared" si="179"/>
        <v>0</v>
      </c>
    </row>
    <row r="665" spans="1:11" x14ac:dyDescent="0.25">
      <c r="A665" t="str">
        <f t="shared" si="176"/>
        <v>b</v>
      </c>
      <c r="B665" s="8"/>
      <c r="C665" s="9" t="s">
        <v>11</v>
      </c>
      <c r="D665" s="10"/>
      <c r="E665" s="10">
        <f t="shared" si="181"/>
        <v>0</v>
      </c>
      <c r="F665" s="10">
        <f t="shared" si="184"/>
        <v>0</v>
      </c>
      <c r="G665" s="10">
        <f t="shared" si="184"/>
        <v>0</v>
      </c>
      <c r="H665" s="10">
        <f t="shared" si="184"/>
        <v>0</v>
      </c>
      <c r="I665" s="10">
        <f t="shared" si="184"/>
        <v>0</v>
      </c>
      <c r="J665" s="10">
        <f t="shared" si="178"/>
        <v>0</v>
      </c>
      <c r="K665" s="10">
        <f t="shared" si="179"/>
        <v>0</v>
      </c>
    </row>
    <row r="666" spans="1:11" x14ac:dyDescent="0.25">
      <c r="A666" t="str">
        <f t="shared" si="176"/>
        <v>b</v>
      </c>
      <c r="B666" s="8"/>
      <c r="C666" s="9" t="s">
        <v>12</v>
      </c>
      <c r="D666" s="10"/>
      <c r="E666" s="10">
        <f t="shared" si="181"/>
        <v>0</v>
      </c>
      <c r="F666" s="10">
        <f t="shared" si="184"/>
        <v>0</v>
      </c>
      <c r="G666" s="10">
        <f t="shared" si="184"/>
        <v>0</v>
      </c>
      <c r="H666" s="10">
        <f t="shared" si="184"/>
        <v>0</v>
      </c>
      <c r="I666" s="10">
        <f t="shared" si="184"/>
        <v>0</v>
      </c>
      <c r="J666" s="10">
        <f t="shared" si="178"/>
        <v>0</v>
      </c>
      <c r="K666" s="10">
        <f t="shared" si="179"/>
        <v>0</v>
      </c>
    </row>
    <row r="667" spans="1:11" x14ac:dyDescent="0.25">
      <c r="A667" t="str">
        <f t="shared" si="176"/>
        <v>b</v>
      </c>
      <c r="B667" s="8"/>
      <c r="C667" s="9" t="s">
        <v>13</v>
      </c>
      <c r="D667" s="10"/>
      <c r="E667" s="10">
        <f t="shared" si="181"/>
        <v>0</v>
      </c>
      <c r="F667" s="10">
        <f t="shared" si="184"/>
        <v>0</v>
      </c>
      <c r="G667" s="10">
        <f t="shared" si="184"/>
        <v>0</v>
      </c>
      <c r="H667" s="10">
        <f t="shared" si="184"/>
        <v>0</v>
      </c>
      <c r="I667" s="10">
        <f t="shared" si="184"/>
        <v>0</v>
      </c>
      <c r="J667" s="10">
        <f t="shared" si="178"/>
        <v>0</v>
      </c>
      <c r="K667" s="10">
        <f t="shared" si="179"/>
        <v>0</v>
      </c>
    </row>
    <row r="668" spans="1:11" x14ac:dyDescent="0.25">
      <c r="A668" t="str">
        <f t="shared" si="176"/>
        <v>b</v>
      </c>
      <c r="B668" s="8"/>
      <c r="C668" s="9" t="s">
        <v>14</v>
      </c>
      <c r="D668" s="10"/>
      <c r="E668" s="10">
        <f t="shared" si="181"/>
        <v>0</v>
      </c>
      <c r="F668" s="10">
        <f t="shared" si="184"/>
        <v>0</v>
      </c>
      <c r="G668" s="10">
        <f t="shared" si="184"/>
        <v>0</v>
      </c>
      <c r="H668" s="10">
        <f t="shared" si="184"/>
        <v>0</v>
      </c>
      <c r="I668" s="10">
        <f t="shared" si="184"/>
        <v>0</v>
      </c>
      <c r="J668" s="10">
        <f t="shared" si="178"/>
        <v>0</v>
      </c>
      <c r="K668" s="10">
        <f t="shared" si="179"/>
        <v>0</v>
      </c>
    </row>
    <row r="669" spans="1:11" x14ac:dyDescent="0.25">
      <c r="A669" t="str">
        <f t="shared" si="176"/>
        <v>b</v>
      </c>
      <c r="B669" s="8"/>
      <c r="C669" s="9" t="s">
        <v>15</v>
      </c>
      <c r="D669" s="10"/>
      <c r="E669" s="10">
        <f t="shared" si="181"/>
        <v>0</v>
      </c>
      <c r="F669" s="10">
        <f t="shared" si="184"/>
        <v>0</v>
      </c>
      <c r="G669" s="10">
        <f t="shared" si="184"/>
        <v>0</v>
      </c>
      <c r="H669" s="10">
        <f t="shared" si="184"/>
        <v>0</v>
      </c>
      <c r="I669" s="10">
        <f t="shared" si="184"/>
        <v>0</v>
      </c>
      <c r="J669" s="10">
        <f t="shared" si="178"/>
        <v>0</v>
      </c>
      <c r="K669" s="10">
        <f t="shared" si="179"/>
        <v>0</v>
      </c>
    </row>
    <row r="670" spans="1:11" x14ac:dyDescent="0.25">
      <c r="A670" t="str">
        <f t="shared" si="176"/>
        <v>b</v>
      </c>
      <c r="B670" s="8"/>
      <c r="C670" s="9" t="s">
        <v>16</v>
      </c>
      <c r="D670" s="10"/>
      <c r="E670" s="10">
        <f t="shared" si="181"/>
        <v>0</v>
      </c>
      <c r="F670" s="10">
        <f t="shared" si="184"/>
        <v>0</v>
      </c>
      <c r="G670" s="10">
        <f t="shared" si="184"/>
        <v>0</v>
      </c>
      <c r="H670" s="10">
        <f t="shared" si="184"/>
        <v>0</v>
      </c>
      <c r="I670" s="10">
        <f t="shared" si="184"/>
        <v>0</v>
      </c>
      <c r="J670" s="10">
        <f t="shared" si="178"/>
        <v>0</v>
      </c>
      <c r="K670" s="10">
        <f t="shared" si="179"/>
        <v>0</v>
      </c>
    </row>
    <row r="671" spans="1:11" x14ac:dyDescent="0.25">
      <c r="A671" t="str">
        <f t="shared" si="176"/>
        <v>b</v>
      </c>
      <c r="B671" s="8"/>
      <c r="C671" s="9" t="s">
        <v>17</v>
      </c>
      <c r="D671" s="10"/>
      <c r="E671" s="10">
        <f t="shared" si="181"/>
        <v>0</v>
      </c>
      <c r="F671" s="10">
        <f t="shared" si="184"/>
        <v>0</v>
      </c>
      <c r="G671" s="10">
        <f t="shared" si="184"/>
        <v>0</v>
      </c>
      <c r="H671" s="10">
        <f t="shared" si="184"/>
        <v>0</v>
      </c>
      <c r="I671" s="10">
        <f t="shared" si="184"/>
        <v>0</v>
      </c>
      <c r="J671" s="10">
        <f t="shared" si="178"/>
        <v>0</v>
      </c>
      <c r="K671" s="10">
        <f t="shared" si="179"/>
        <v>0</v>
      </c>
    </row>
    <row r="672" spans="1:11" x14ac:dyDescent="0.25">
      <c r="A672" t="str">
        <f t="shared" si="176"/>
        <v>b</v>
      </c>
      <c r="B672" s="5"/>
      <c r="C672" s="6" t="s">
        <v>18</v>
      </c>
      <c r="D672" s="7"/>
      <c r="E672" s="7">
        <f t="shared" si="181"/>
        <v>0</v>
      </c>
      <c r="F672" s="7">
        <f t="shared" si="184"/>
        <v>0</v>
      </c>
      <c r="G672" s="7">
        <f t="shared" si="184"/>
        <v>0</v>
      </c>
      <c r="H672" s="7">
        <f t="shared" si="184"/>
        <v>0</v>
      </c>
      <c r="I672" s="7">
        <f t="shared" si="184"/>
        <v>0</v>
      </c>
      <c r="J672" s="7">
        <f t="shared" si="178"/>
        <v>0</v>
      </c>
      <c r="K672" s="7">
        <f t="shared" si="179"/>
        <v>0</v>
      </c>
    </row>
    <row r="673" spans="1:11" x14ac:dyDescent="0.25">
      <c r="A673" t="str">
        <f t="shared" si="176"/>
        <v>b</v>
      </c>
      <c r="B673" s="5"/>
      <c r="C673" s="6" t="s">
        <v>19</v>
      </c>
      <c r="D673" s="7"/>
      <c r="E673" s="7">
        <f t="shared" si="181"/>
        <v>0</v>
      </c>
      <c r="F673" s="7">
        <f t="shared" si="184"/>
        <v>0</v>
      </c>
      <c r="G673" s="7">
        <f t="shared" si="184"/>
        <v>0</v>
      </c>
      <c r="H673" s="7">
        <f t="shared" si="184"/>
        <v>0</v>
      </c>
      <c r="I673" s="7">
        <f t="shared" si="184"/>
        <v>0</v>
      </c>
      <c r="J673" s="7">
        <f t="shared" si="178"/>
        <v>0</v>
      </c>
      <c r="K673" s="7">
        <f t="shared" si="179"/>
        <v>0</v>
      </c>
    </row>
    <row r="674" spans="1:11" ht="15.75" thickBot="1" x14ac:dyDescent="0.3">
      <c r="A674" t="str">
        <f t="shared" si="176"/>
        <v>b</v>
      </c>
      <c r="B674" s="11"/>
      <c r="C674" s="12" t="s">
        <v>20</v>
      </c>
      <c r="D674" s="13"/>
      <c r="E674" s="13">
        <f t="shared" si="181"/>
        <v>0</v>
      </c>
      <c r="F674" s="13">
        <f t="shared" si="184"/>
        <v>0</v>
      </c>
      <c r="G674" s="13">
        <f t="shared" si="184"/>
        <v>0</v>
      </c>
      <c r="H674" s="13">
        <f t="shared" si="184"/>
        <v>0</v>
      </c>
      <c r="I674" s="13">
        <f t="shared" si="184"/>
        <v>0</v>
      </c>
      <c r="J674" s="13">
        <f t="shared" si="178"/>
        <v>0</v>
      </c>
      <c r="K674" s="13">
        <f t="shared" si="179"/>
        <v>0</v>
      </c>
    </row>
    <row r="675" spans="1:11" ht="32.25" customHeight="1" thickTop="1" thickBot="1" x14ac:dyDescent="0.3">
      <c r="A675" t="str">
        <f t="shared" si="176"/>
        <v>b</v>
      </c>
      <c r="B675" s="16" t="s">
        <v>118</v>
      </c>
      <c r="C675" s="4" t="s">
        <v>117</v>
      </c>
      <c r="D675" s="4"/>
      <c r="E675" s="4">
        <f t="shared" si="181"/>
        <v>0</v>
      </c>
      <c r="F675" s="4">
        <f>SUM(F676,F684,F685,F686)</f>
        <v>0</v>
      </c>
      <c r="G675" s="4">
        <f t="shared" ref="G675:I675" si="185">SUM(G676,G684,G685,G686)</f>
        <v>0</v>
      </c>
      <c r="H675" s="4">
        <f t="shared" si="185"/>
        <v>0</v>
      </c>
      <c r="I675" s="4">
        <f t="shared" si="185"/>
        <v>0</v>
      </c>
      <c r="J675" s="4">
        <f t="shared" si="178"/>
        <v>0</v>
      </c>
      <c r="K675" s="4">
        <f t="shared" si="179"/>
        <v>0</v>
      </c>
    </row>
    <row r="676" spans="1:11" ht="15.75" thickTop="1" x14ac:dyDescent="0.25">
      <c r="A676" t="str">
        <f t="shared" si="176"/>
        <v>b</v>
      </c>
      <c r="B676" s="5"/>
      <c r="C676" s="6" t="s">
        <v>10</v>
      </c>
      <c r="D676" s="7"/>
      <c r="E676" s="7">
        <f t="shared" si="181"/>
        <v>0</v>
      </c>
      <c r="F676" s="7">
        <f>SUM(F677:F683)</f>
        <v>0</v>
      </c>
      <c r="G676" s="7">
        <f t="shared" ref="G676:I676" si="186">SUM(G677:G683)</f>
        <v>0</v>
      </c>
      <c r="H676" s="7">
        <f t="shared" si="186"/>
        <v>0</v>
      </c>
      <c r="I676" s="7">
        <f t="shared" si="186"/>
        <v>0</v>
      </c>
      <c r="J676" s="7">
        <f t="shared" si="178"/>
        <v>0</v>
      </c>
      <c r="K676" s="7">
        <f t="shared" si="179"/>
        <v>0</v>
      </c>
    </row>
    <row r="677" spans="1:11" x14ac:dyDescent="0.25">
      <c r="A677" t="str">
        <f t="shared" si="176"/>
        <v>b</v>
      </c>
      <c r="B677" s="8"/>
      <c r="C677" s="9" t="s">
        <v>11</v>
      </c>
      <c r="D677" s="10"/>
      <c r="E677" s="10">
        <f t="shared" si="181"/>
        <v>0</v>
      </c>
      <c r="F677" s="10">
        <v>0</v>
      </c>
      <c r="G677" s="10">
        <v>0</v>
      </c>
      <c r="H677" s="10">
        <v>0</v>
      </c>
      <c r="I677" s="10">
        <v>0</v>
      </c>
      <c r="J677" s="10">
        <f t="shared" si="178"/>
        <v>0</v>
      </c>
      <c r="K677" s="10">
        <f t="shared" si="179"/>
        <v>0</v>
      </c>
    </row>
    <row r="678" spans="1:11" x14ac:dyDescent="0.25">
      <c r="A678" t="str">
        <f t="shared" si="176"/>
        <v>b</v>
      </c>
      <c r="B678" s="8"/>
      <c r="C678" s="9" t="s">
        <v>12</v>
      </c>
      <c r="D678" s="10"/>
      <c r="E678" s="10">
        <f t="shared" si="181"/>
        <v>0</v>
      </c>
      <c r="F678" s="10">
        <v>0</v>
      </c>
      <c r="G678" s="10">
        <v>0</v>
      </c>
      <c r="H678" s="10">
        <v>0</v>
      </c>
      <c r="I678" s="10">
        <v>0</v>
      </c>
      <c r="J678" s="10">
        <f t="shared" si="178"/>
        <v>0</v>
      </c>
      <c r="K678" s="10">
        <f t="shared" si="179"/>
        <v>0</v>
      </c>
    </row>
    <row r="679" spans="1:11" x14ac:dyDescent="0.25">
      <c r="A679" t="str">
        <f t="shared" si="176"/>
        <v>b</v>
      </c>
      <c r="B679" s="8"/>
      <c r="C679" s="9" t="s">
        <v>13</v>
      </c>
      <c r="D679" s="10"/>
      <c r="E679" s="10">
        <f t="shared" si="181"/>
        <v>0</v>
      </c>
      <c r="F679" s="10">
        <v>0</v>
      </c>
      <c r="G679" s="10">
        <v>0</v>
      </c>
      <c r="H679" s="10">
        <v>0</v>
      </c>
      <c r="I679" s="10">
        <v>0</v>
      </c>
      <c r="J679" s="10">
        <f t="shared" si="178"/>
        <v>0</v>
      </c>
      <c r="K679" s="10">
        <f t="shared" si="179"/>
        <v>0</v>
      </c>
    </row>
    <row r="680" spans="1:11" x14ac:dyDescent="0.25">
      <c r="A680" t="str">
        <f t="shared" si="176"/>
        <v>b</v>
      </c>
      <c r="B680" s="8"/>
      <c r="C680" s="9" t="s">
        <v>14</v>
      </c>
      <c r="D680" s="10"/>
      <c r="E680" s="10">
        <f t="shared" si="181"/>
        <v>0</v>
      </c>
      <c r="F680" s="10">
        <v>0</v>
      </c>
      <c r="G680" s="10">
        <v>0</v>
      </c>
      <c r="H680" s="10">
        <v>0</v>
      </c>
      <c r="I680" s="10">
        <v>0</v>
      </c>
      <c r="J680" s="10">
        <f t="shared" si="178"/>
        <v>0</v>
      </c>
      <c r="K680" s="10">
        <f t="shared" si="179"/>
        <v>0</v>
      </c>
    </row>
    <row r="681" spans="1:11" x14ac:dyDescent="0.25">
      <c r="A681" t="str">
        <f t="shared" si="176"/>
        <v>b</v>
      </c>
      <c r="B681" s="8"/>
      <c r="C681" s="9" t="s">
        <v>15</v>
      </c>
      <c r="D681" s="10"/>
      <c r="E681" s="10">
        <f t="shared" si="181"/>
        <v>0</v>
      </c>
      <c r="F681" s="10">
        <v>0</v>
      </c>
      <c r="G681" s="10">
        <v>0</v>
      </c>
      <c r="H681" s="10">
        <v>0</v>
      </c>
      <c r="I681" s="10">
        <v>0</v>
      </c>
      <c r="J681" s="10">
        <f t="shared" si="178"/>
        <v>0</v>
      </c>
      <c r="K681" s="10">
        <f t="shared" si="179"/>
        <v>0</v>
      </c>
    </row>
    <row r="682" spans="1:11" x14ac:dyDescent="0.25">
      <c r="A682" t="str">
        <f t="shared" si="176"/>
        <v>b</v>
      </c>
      <c r="B682" s="8"/>
      <c r="C682" s="9" t="s">
        <v>16</v>
      </c>
      <c r="D682" s="10"/>
      <c r="E682" s="10">
        <f t="shared" si="181"/>
        <v>0</v>
      </c>
      <c r="F682" s="10">
        <v>0</v>
      </c>
      <c r="G682" s="10">
        <v>0</v>
      </c>
      <c r="H682" s="10">
        <v>0</v>
      </c>
      <c r="I682" s="10">
        <v>0</v>
      </c>
      <c r="J682" s="10">
        <f t="shared" si="178"/>
        <v>0</v>
      </c>
      <c r="K682" s="10">
        <f t="shared" si="179"/>
        <v>0</v>
      </c>
    </row>
    <row r="683" spans="1:11" x14ac:dyDescent="0.25">
      <c r="A683" t="str">
        <f t="shared" si="176"/>
        <v>b</v>
      </c>
      <c r="B683" s="8"/>
      <c r="C683" s="9" t="s">
        <v>17</v>
      </c>
      <c r="D683" s="10"/>
      <c r="E683" s="10">
        <f t="shared" si="181"/>
        <v>0</v>
      </c>
      <c r="F683" s="10">
        <v>0</v>
      </c>
      <c r="G683" s="10">
        <v>0</v>
      </c>
      <c r="H683" s="10">
        <v>0</v>
      </c>
      <c r="I683" s="10">
        <v>0</v>
      </c>
      <c r="J683" s="10">
        <f t="shared" si="178"/>
        <v>0</v>
      </c>
      <c r="K683" s="10">
        <f t="shared" si="179"/>
        <v>0</v>
      </c>
    </row>
    <row r="684" spans="1:11" x14ac:dyDescent="0.25">
      <c r="A684" t="str">
        <f t="shared" si="176"/>
        <v>b</v>
      </c>
      <c r="B684" s="5"/>
      <c r="C684" s="6" t="s">
        <v>18</v>
      </c>
      <c r="D684" s="7"/>
      <c r="E684" s="7">
        <f t="shared" si="181"/>
        <v>0</v>
      </c>
      <c r="F684" s="7">
        <v>0</v>
      </c>
      <c r="G684" s="7">
        <v>0</v>
      </c>
      <c r="H684" s="7">
        <v>0</v>
      </c>
      <c r="I684" s="7">
        <v>0</v>
      </c>
      <c r="J684" s="7">
        <f t="shared" si="178"/>
        <v>0</v>
      </c>
      <c r="K684" s="7">
        <f t="shared" si="179"/>
        <v>0</v>
      </c>
    </row>
    <row r="685" spans="1:11" x14ac:dyDescent="0.25">
      <c r="A685" t="str">
        <f t="shared" si="176"/>
        <v>b</v>
      </c>
      <c r="B685" s="5"/>
      <c r="C685" s="6" t="s">
        <v>19</v>
      </c>
      <c r="D685" s="7"/>
      <c r="E685" s="7">
        <f t="shared" si="181"/>
        <v>0</v>
      </c>
      <c r="F685" s="7">
        <v>0</v>
      </c>
      <c r="G685" s="7">
        <v>0</v>
      </c>
      <c r="H685" s="7">
        <v>0</v>
      </c>
      <c r="I685" s="7">
        <v>0</v>
      </c>
      <c r="J685" s="7">
        <f t="shared" si="178"/>
        <v>0</v>
      </c>
      <c r="K685" s="7">
        <f t="shared" si="179"/>
        <v>0</v>
      </c>
    </row>
    <row r="686" spans="1:11" ht="15.75" thickBot="1" x14ac:dyDescent="0.3">
      <c r="A686" t="str">
        <f t="shared" si="176"/>
        <v>b</v>
      </c>
      <c r="B686" s="11"/>
      <c r="C686" s="12" t="s">
        <v>20</v>
      </c>
      <c r="D686" s="13"/>
      <c r="E686" s="13">
        <f t="shared" si="181"/>
        <v>0</v>
      </c>
      <c r="F686" s="13">
        <v>0</v>
      </c>
      <c r="G686" s="13">
        <v>0</v>
      </c>
      <c r="H686" s="13">
        <v>0</v>
      </c>
      <c r="I686" s="13">
        <v>0</v>
      </c>
      <c r="J686" s="13">
        <f t="shared" si="178"/>
        <v>0</v>
      </c>
      <c r="K686" s="13">
        <f t="shared" si="179"/>
        <v>0</v>
      </c>
    </row>
    <row r="687" spans="1:11" ht="61.5" thickTop="1" thickBot="1" x14ac:dyDescent="0.3">
      <c r="A687" t="str">
        <f t="shared" si="176"/>
        <v>b</v>
      </c>
      <c r="B687" s="3" t="s">
        <v>119</v>
      </c>
      <c r="C687" s="14" t="s">
        <v>120</v>
      </c>
      <c r="D687" s="4"/>
      <c r="E687" s="4">
        <f t="shared" si="181"/>
        <v>0</v>
      </c>
      <c r="F687" s="4">
        <f>SUM(F688,F696,F697,F698)</f>
        <v>0</v>
      </c>
      <c r="G687" s="4">
        <f t="shared" ref="G687:I687" si="187">SUM(G688,G696,G697,G698)</f>
        <v>0</v>
      </c>
      <c r="H687" s="4">
        <f t="shared" si="187"/>
        <v>0</v>
      </c>
      <c r="I687" s="4">
        <f t="shared" si="187"/>
        <v>0</v>
      </c>
      <c r="J687" s="4">
        <f t="shared" si="178"/>
        <v>0</v>
      </c>
      <c r="K687" s="4">
        <f t="shared" si="179"/>
        <v>0</v>
      </c>
    </row>
    <row r="688" spans="1:11" ht="15.75" thickTop="1" x14ac:dyDescent="0.25">
      <c r="A688" t="str">
        <f t="shared" si="176"/>
        <v>b</v>
      </c>
      <c r="B688" s="5"/>
      <c r="C688" s="6" t="s">
        <v>10</v>
      </c>
      <c r="D688" s="7"/>
      <c r="E688" s="7">
        <f t="shared" si="181"/>
        <v>0</v>
      </c>
      <c r="F688" s="7">
        <f>SUM(F689:F695)</f>
        <v>0</v>
      </c>
      <c r="G688" s="7">
        <f t="shared" ref="G688:I688" si="188">SUM(G689:G695)</f>
        <v>0</v>
      </c>
      <c r="H688" s="7">
        <f t="shared" si="188"/>
        <v>0</v>
      </c>
      <c r="I688" s="7">
        <f t="shared" si="188"/>
        <v>0</v>
      </c>
      <c r="J688" s="7">
        <f t="shared" si="178"/>
        <v>0</v>
      </c>
      <c r="K688" s="7">
        <f t="shared" si="179"/>
        <v>0</v>
      </c>
    </row>
    <row r="689" spans="1:11" x14ac:dyDescent="0.25">
      <c r="A689" t="str">
        <f t="shared" si="176"/>
        <v>b</v>
      </c>
      <c r="B689" s="8"/>
      <c r="C689" s="9" t="s">
        <v>11</v>
      </c>
      <c r="D689" s="10"/>
      <c r="E689" s="10">
        <f t="shared" si="181"/>
        <v>0</v>
      </c>
      <c r="F689" s="10">
        <v>0</v>
      </c>
      <c r="G689" s="10">
        <v>0</v>
      </c>
      <c r="H689" s="10">
        <v>0</v>
      </c>
      <c r="I689" s="10">
        <v>0</v>
      </c>
      <c r="J689" s="10">
        <f t="shared" si="178"/>
        <v>0</v>
      </c>
      <c r="K689" s="10">
        <f t="shared" si="179"/>
        <v>0</v>
      </c>
    </row>
    <row r="690" spans="1:11" x14ac:dyDescent="0.25">
      <c r="A690" t="str">
        <f t="shared" si="176"/>
        <v>b</v>
      </c>
      <c r="B690" s="8"/>
      <c r="C690" s="9" t="s">
        <v>12</v>
      </c>
      <c r="D690" s="10"/>
      <c r="E690" s="10">
        <f t="shared" si="181"/>
        <v>0</v>
      </c>
      <c r="F690" s="10">
        <v>0</v>
      </c>
      <c r="G690" s="10">
        <v>0</v>
      </c>
      <c r="H690" s="10">
        <v>0</v>
      </c>
      <c r="I690" s="10">
        <v>0</v>
      </c>
      <c r="J690" s="10">
        <f t="shared" si="178"/>
        <v>0</v>
      </c>
      <c r="K690" s="10">
        <f t="shared" si="179"/>
        <v>0</v>
      </c>
    </row>
    <row r="691" spans="1:11" x14ac:dyDescent="0.25">
      <c r="A691" t="str">
        <f t="shared" si="176"/>
        <v>b</v>
      </c>
      <c r="B691" s="8"/>
      <c r="C691" s="9" t="s">
        <v>13</v>
      </c>
      <c r="D691" s="10"/>
      <c r="E691" s="10">
        <f t="shared" si="181"/>
        <v>0</v>
      </c>
      <c r="F691" s="10">
        <v>0</v>
      </c>
      <c r="G691" s="10">
        <v>0</v>
      </c>
      <c r="H691" s="10">
        <v>0</v>
      </c>
      <c r="I691" s="10">
        <v>0</v>
      </c>
      <c r="J691" s="10">
        <f t="shared" si="178"/>
        <v>0</v>
      </c>
      <c r="K691" s="10">
        <f t="shared" si="179"/>
        <v>0</v>
      </c>
    </row>
    <row r="692" spans="1:11" x14ac:dyDescent="0.25">
      <c r="A692" t="str">
        <f t="shared" si="176"/>
        <v>b</v>
      </c>
      <c r="B692" s="8"/>
      <c r="C692" s="9" t="s">
        <v>14</v>
      </c>
      <c r="D692" s="10"/>
      <c r="E692" s="10">
        <f t="shared" si="181"/>
        <v>0</v>
      </c>
      <c r="F692" s="10">
        <v>0</v>
      </c>
      <c r="G692" s="10">
        <v>0</v>
      </c>
      <c r="H692" s="10">
        <v>0</v>
      </c>
      <c r="I692" s="10">
        <v>0</v>
      </c>
      <c r="J692" s="10">
        <f t="shared" si="178"/>
        <v>0</v>
      </c>
      <c r="K692" s="10">
        <f t="shared" si="179"/>
        <v>0</v>
      </c>
    </row>
    <row r="693" spans="1:11" x14ac:dyDescent="0.25">
      <c r="A693" t="str">
        <f t="shared" si="176"/>
        <v>b</v>
      </c>
      <c r="B693" s="8"/>
      <c r="C693" s="9" t="s">
        <v>15</v>
      </c>
      <c r="D693" s="10"/>
      <c r="E693" s="10">
        <f t="shared" si="181"/>
        <v>0</v>
      </c>
      <c r="F693" s="10">
        <v>0</v>
      </c>
      <c r="G693" s="10">
        <v>0</v>
      </c>
      <c r="H693" s="10">
        <v>0</v>
      </c>
      <c r="I693" s="10">
        <v>0</v>
      </c>
      <c r="J693" s="10">
        <f t="shared" si="178"/>
        <v>0</v>
      </c>
      <c r="K693" s="10">
        <f t="shared" si="179"/>
        <v>0</v>
      </c>
    </row>
    <row r="694" spans="1:11" x14ac:dyDescent="0.25">
      <c r="A694" t="str">
        <f t="shared" si="176"/>
        <v>b</v>
      </c>
      <c r="B694" s="8"/>
      <c r="C694" s="9" t="s">
        <v>16</v>
      </c>
      <c r="D694" s="10"/>
      <c r="E694" s="10">
        <f t="shared" si="181"/>
        <v>0</v>
      </c>
      <c r="F694" s="10">
        <v>0</v>
      </c>
      <c r="G694" s="10">
        <v>0</v>
      </c>
      <c r="H694" s="10">
        <v>0</v>
      </c>
      <c r="I694" s="10">
        <v>0</v>
      </c>
      <c r="J694" s="10">
        <f t="shared" si="178"/>
        <v>0</v>
      </c>
      <c r="K694" s="10">
        <f t="shared" si="179"/>
        <v>0</v>
      </c>
    </row>
    <row r="695" spans="1:11" x14ac:dyDescent="0.25">
      <c r="A695" t="str">
        <f t="shared" si="176"/>
        <v>b</v>
      </c>
      <c r="B695" s="8"/>
      <c r="C695" s="9" t="s">
        <v>17</v>
      </c>
      <c r="D695" s="10"/>
      <c r="E695" s="10">
        <f t="shared" si="181"/>
        <v>0</v>
      </c>
      <c r="F695" s="10">
        <v>0</v>
      </c>
      <c r="G695" s="10">
        <v>0</v>
      </c>
      <c r="H695" s="10">
        <v>0</v>
      </c>
      <c r="I695" s="10">
        <v>0</v>
      </c>
      <c r="J695" s="10">
        <f t="shared" si="178"/>
        <v>0</v>
      </c>
      <c r="K695" s="10">
        <f t="shared" si="179"/>
        <v>0</v>
      </c>
    </row>
    <row r="696" spans="1:11" x14ac:dyDescent="0.25">
      <c r="A696" t="str">
        <f t="shared" si="176"/>
        <v>b</v>
      </c>
      <c r="B696" s="5"/>
      <c r="C696" s="6" t="s">
        <v>18</v>
      </c>
      <c r="D696" s="7"/>
      <c r="E696" s="7">
        <f t="shared" si="181"/>
        <v>0</v>
      </c>
      <c r="F696" s="7">
        <v>0</v>
      </c>
      <c r="G696" s="7">
        <v>0</v>
      </c>
      <c r="H696" s="7">
        <v>0</v>
      </c>
      <c r="I696" s="7">
        <v>0</v>
      </c>
      <c r="J696" s="7">
        <f t="shared" si="178"/>
        <v>0</v>
      </c>
      <c r="K696" s="7">
        <f t="shared" si="179"/>
        <v>0</v>
      </c>
    </row>
    <row r="697" spans="1:11" x14ac:dyDescent="0.25">
      <c r="A697" t="str">
        <f t="shared" si="176"/>
        <v>b</v>
      </c>
      <c r="B697" s="5"/>
      <c r="C697" s="6" t="s">
        <v>19</v>
      </c>
      <c r="D697" s="7"/>
      <c r="E697" s="7">
        <f t="shared" si="181"/>
        <v>0</v>
      </c>
      <c r="F697" s="7">
        <v>0</v>
      </c>
      <c r="G697" s="7">
        <v>0</v>
      </c>
      <c r="H697" s="7">
        <v>0</v>
      </c>
      <c r="I697" s="7">
        <v>0</v>
      </c>
      <c r="J697" s="7">
        <f t="shared" si="178"/>
        <v>0</v>
      </c>
      <c r="K697" s="7">
        <f t="shared" si="179"/>
        <v>0</v>
      </c>
    </row>
    <row r="698" spans="1:11" ht="15.75" thickBot="1" x14ac:dyDescent="0.3">
      <c r="A698" t="str">
        <f t="shared" si="176"/>
        <v>b</v>
      </c>
      <c r="B698" s="11"/>
      <c r="C698" s="12" t="s">
        <v>20</v>
      </c>
      <c r="D698" s="13"/>
      <c r="E698" s="13">
        <f t="shared" si="181"/>
        <v>0</v>
      </c>
      <c r="F698" s="13">
        <v>0</v>
      </c>
      <c r="G698" s="13">
        <v>0</v>
      </c>
      <c r="H698" s="13">
        <v>0</v>
      </c>
      <c r="I698" s="13">
        <v>0</v>
      </c>
      <c r="J698" s="13">
        <f t="shared" si="178"/>
        <v>0</v>
      </c>
      <c r="K698" s="13">
        <f t="shared" si="179"/>
        <v>0</v>
      </c>
    </row>
    <row r="699" spans="1:11" ht="61.5" thickTop="1" thickBot="1" x14ac:dyDescent="0.3">
      <c r="A699" t="str">
        <f t="shared" si="176"/>
        <v>b</v>
      </c>
      <c r="B699" s="3" t="s">
        <v>121</v>
      </c>
      <c r="C699" s="14" t="s">
        <v>122</v>
      </c>
      <c r="D699" s="4"/>
      <c r="E699" s="4">
        <f t="shared" si="181"/>
        <v>0</v>
      </c>
      <c r="F699" s="4">
        <f>SUM(F700,F708,F709,F710)</f>
        <v>0</v>
      </c>
      <c r="G699" s="4">
        <f t="shared" ref="G699:I699" si="189">SUM(G700,G708,G709,G710)</f>
        <v>0</v>
      </c>
      <c r="H699" s="4">
        <f t="shared" si="189"/>
        <v>0</v>
      </c>
      <c r="I699" s="4">
        <f t="shared" si="189"/>
        <v>0</v>
      </c>
      <c r="J699" s="4">
        <f t="shared" si="178"/>
        <v>0</v>
      </c>
      <c r="K699" s="4">
        <f t="shared" si="179"/>
        <v>0</v>
      </c>
    </row>
    <row r="700" spans="1:11" ht="15.75" thickTop="1" x14ac:dyDescent="0.25">
      <c r="A700" t="str">
        <f t="shared" si="176"/>
        <v>b</v>
      </c>
      <c r="B700" s="5"/>
      <c r="C700" s="6" t="s">
        <v>10</v>
      </c>
      <c r="D700" s="7"/>
      <c r="E700" s="7">
        <f t="shared" si="181"/>
        <v>0</v>
      </c>
      <c r="F700" s="7">
        <f>SUM(F701:F707)</f>
        <v>0</v>
      </c>
      <c r="G700" s="7">
        <f t="shared" ref="G700:I700" si="190">SUM(G701:G707)</f>
        <v>0</v>
      </c>
      <c r="H700" s="7">
        <f t="shared" si="190"/>
        <v>0</v>
      </c>
      <c r="I700" s="7">
        <f t="shared" si="190"/>
        <v>0</v>
      </c>
      <c r="J700" s="7">
        <f t="shared" si="178"/>
        <v>0</v>
      </c>
      <c r="K700" s="7">
        <f t="shared" si="179"/>
        <v>0</v>
      </c>
    </row>
    <row r="701" spans="1:11" x14ac:dyDescent="0.25">
      <c r="A701" t="str">
        <f t="shared" si="176"/>
        <v>b</v>
      </c>
      <c r="B701" s="8"/>
      <c r="C701" s="9" t="s">
        <v>11</v>
      </c>
      <c r="D701" s="10"/>
      <c r="E701" s="10">
        <f t="shared" si="181"/>
        <v>0</v>
      </c>
      <c r="F701" s="10">
        <v>0</v>
      </c>
      <c r="G701" s="10">
        <v>0</v>
      </c>
      <c r="H701" s="10">
        <v>0</v>
      </c>
      <c r="I701" s="10">
        <v>0</v>
      </c>
      <c r="J701" s="10">
        <f t="shared" si="178"/>
        <v>0</v>
      </c>
      <c r="K701" s="10">
        <f t="shared" si="179"/>
        <v>0</v>
      </c>
    </row>
    <row r="702" spans="1:11" x14ac:dyDescent="0.25">
      <c r="A702" t="str">
        <f t="shared" si="176"/>
        <v>b</v>
      </c>
      <c r="B702" s="8"/>
      <c r="C702" s="9" t="s">
        <v>12</v>
      </c>
      <c r="D702" s="10"/>
      <c r="E702" s="10">
        <f t="shared" si="181"/>
        <v>0</v>
      </c>
      <c r="F702" s="10">
        <v>0</v>
      </c>
      <c r="G702" s="10">
        <v>0</v>
      </c>
      <c r="H702" s="10">
        <v>0</v>
      </c>
      <c r="I702" s="10">
        <v>0</v>
      </c>
      <c r="J702" s="10">
        <f t="shared" si="178"/>
        <v>0</v>
      </c>
      <c r="K702" s="10">
        <f t="shared" si="179"/>
        <v>0</v>
      </c>
    </row>
    <row r="703" spans="1:11" x14ac:dyDescent="0.25">
      <c r="A703" t="str">
        <f t="shared" si="176"/>
        <v>b</v>
      </c>
      <c r="B703" s="8"/>
      <c r="C703" s="9" t="s">
        <v>13</v>
      </c>
      <c r="D703" s="10"/>
      <c r="E703" s="10">
        <f t="shared" si="181"/>
        <v>0</v>
      </c>
      <c r="F703" s="10">
        <v>0</v>
      </c>
      <c r="G703" s="10">
        <v>0</v>
      </c>
      <c r="H703" s="10">
        <v>0</v>
      </c>
      <c r="I703" s="10">
        <v>0</v>
      </c>
      <c r="J703" s="10">
        <f t="shared" si="178"/>
        <v>0</v>
      </c>
      <c r="K703" s="10">
        <f t="shared" si="179"/>
        <v>0</v>
      </c>
    </row>
    <row r="704" spans="1:11" x14ac:dyDescent="0.25">
      <c r="A704" t="str">
        <f t="shared" ref="A704:A767" si="191">IF(OR(E704&lt;&gt;0,F704&lt;&gt;0,G704&lt;&gt;0,H704&lt;&gt;0,I704&lt;&gt;0,),"a","b")</f>
        <v>b</v>
      </c>
      <c r="B704" s="8"/>
      <c r="C704" s="9" t="s">
        <v>14</v>
      </c>
      <c r="D704" s="10"/>
      <c r="E704" s="10">
        <f t="shared" si="181"/>
        <v>0</v>
      </c>
      <c r="F704" s="10">
        <v>0</v>
      </c>
      <c r="G704" s="10">
        <v>0</v>
      </c>
      <c r="H704" s="10">
        <v>0</v>
      </c>
      <c r="I704" s="10">
        <v>0</v>
      </c>
      <c r="J704" s="10">
        <f t="shared" ref="J704:J767" si="192">SUM(F704,G704)</f>
        <v>0</v>
      </c>
      <c r="K704" s="10">
        <f t="shared" ref="K704:K767" si="193">SUM(F704,G704,H704)</f>
        <v>0</v>
      </c>
    </row>
    <row r="705" spans="1:11" x14ac:dyDescent="0.25">
      <c r="A705" t="str">
        <f t="shared" si="191"/>
        <v>b</v>
      </c>
      <c r="B705" s="8"/>
      <c r="C705" s="9" t="s">
        <v>15</v>
      </c>
      <c r="D705" s="10"/>
      <c r="E705" s="10">
        <f t="shared" si="181"/>
        <v>0</v>
      </c>
      <c r="F705" s="10">
        <v>0</v>
      </c>
      <c r="G705" s="10">
        <v>0</v>
      </c>
      <c r="H705" s="10">
        <v>0</v>
      </c>
      <c r="I705" s="10">
        <v>0</v>
      </c>
      <c r="J705" s="10">
        <f t="shared" si="192"/>
        <v>0</v>
      </c>
      <c r="K705" s="10">
        <f t="shared" si="193"/>
        <v>0</v>
      </c>
    </row>
    <row r="706" spans="1:11" x14ac:dyDescent="0.25">
      <c r="A706" t="str">
        <f t="shared" si="191"/>
        <v>b</v>
      </c>
      <c r="B706" s="8"/>
      <c r="C706" s="9" t="s">
        <v>16</v>
      </c>
      <c r="D706" s="10"/>
      <c r="E706" s="10">
        <f t="shared" si="181"/>
        <v>0</v>
      </c>
      <c r="F706" s="10">
        <v>0</v>
      </c>
      <c r="G706" s="10">
        <v>0</v>
      </c>
      <c r="H706" s="10">
        <v>0</v>
      </c>
      <c r="I706" s="10">
        <v>0</v>
      </c>
      <c r="J706" s="10">
        <f t="shared" si="192"/>
        <v>0</v>
      </c>
      <c r="K706" s="10">
        <f t="shared" si="193"/>
        <v>0</v>
      </c>
    </row>
    <row r="707" spans="1:11" x14ac:dyDescent="0.25">
      <c r="A707" t="str">
        <f t="shared" si="191"/>
        <v>b</v>
      </c>
      <c r="B707" s="8"/>
      <c r="C707" s="9" t="s">
        <v>17</v>
      </c>
      <c r="D707" s="10"/>
      <c r="E707" s="10">
        <f t="shared" si="181"/>
        <v>0</v>
      </c>
      <c r="F707" s="10">
        <v>0</v>
      </c>
      <c r="G707" s="10">
        <v>0</v>
      </c>
      <c r="H707" s="10">
        <v>0</v>
      </c>
      <c r="I707" s="10">
        <v>0</v>
      </c>
      <c r="J707" s="10">
        <f t="shared" si="192"/>
        <v>0</v>
      </c>
      <c r="K707" s="10">
        <f t="shared" si="193"/>
        <v>0</v>
      </c>
    </row>
    <row r="708" spans="1:11" x14ac:dyDescent="0.25">
      <c r="A708" t="str">
        <f t="shared" si="191"/>
        <v>b</v>
      </c>
      <c r="B708" s="5"/>
      <c r="C708" s="6" t="s">
        <v>18</v>
      </c>
      <c r="D708" s="7"/>
      <c r="E708" s="7">
        <f t="shared" si="181"/>
        <v>0</v>
      </c>
      <c r="F708" s="7">
        <v>0</v>
      </c>
      <c r="G708" s="7">
        <v>0</v>
      </c>
      <c r="H708" s="7">
        <v>0</v>
      </c>
      <c r="I708" s="7">
        <v>0</v>
      </c>
      <c r="J708" s="7">
        <f t="shared" si="192"/>
        <v>0</v>
      </c>
      <c r="K708" s="7">
        <f t="shared" si="193"/>
        <v>0</v>
      </c>
    </row>
    <row r="709" spans="1:11" x14ac:dyDescent="0.25">
      <c r="A709" t="str">
        <f t="shared" si="191"/>
        <v>b</v>
      </c>
      <c r="B709" s="5"/>
      <c r="C709" s="6" t="s">
        <v>19</v>
      </c>
      <c r="D709" s="7"/>
      <c r="E709" s="7">
        <f t="shared" si="181"/>
        <v>0</v>
      </c>
      <c r="F709" s="7">
        <v>0</v>
      </c>
      <c r="G709" s="7">
        <v>0</v>
      </c>
      <c r="H709" s="7">
        <v>0</v>
      </c>
      <c r="I709" s="7">
        <v>0</v>
      </c>
      <c r="J709" s="7">
        <f t="shared" si="192"/>
        <v>0</v>
      </c>
      <c r="K709" s="7">
        <f t="shared" si="193"/>
        <v>0</v>
      </c>
    </row>
    <row r="710" spans="1:11" ht="15.75" thickBot="1" x14ac:dyDescent="0.3">
      <c r="A710" t="str">
        <f t="shared" si="191"/>
        <v>b</v>
      </c>
      <c r="B710" s="11"/>
      <c r="C710" s="12" t="s">
        <v>20</v>
      </c>
      <c r="D710" s="13"/>
      <c r="E710" s="13">
        <f t="shared" si="181"/>
        <v>0</v>
      </c>
      <c r="F710" s="13">
        <v>0</v>
      </c>
      <c r="G710" s="13">
        <v>0</v>
      </c>
      <c r="H710" s="13">
        <v>0</v>
      </c>
      <c r="I710" s="13">
        <v>0</v>
      </c>
      <c r="J710" s="13">
        <f t="shared" si="192"/>
        <v>0</v>
      </c>
      <c r="K710" s="13">
        <f t="shared" si="193"/>
        <v>0</v>
      </c>
    </row>
    <row r="711" spans="1:11" ht="32.25" customHeight="1" thickTop="1" thickBot="1" x14ac:dyDescent="0.3">
      <c r="A711" t="str">
        <f t="shared" si="191"/>
        <v>b</v>
      </c>
      <c r="B711" s="16" t="s">
        <v>123</v>
      </c>
      <c r="C711" s="4" t="s">
        <v>124</v>
      </c>
      <c r="D711" s="4"/>
      <c r="E711" s="4">
        <f t="shared" si="181"/>
        <v>0</v>
      </c>
      <c r="F711" s="4">
        <f>SUM(F723,F735,F747)</f>
        <v>0</v>
      </c>
      <c r="G711" s="4">
        <f t="shared" ref="G711:I711" si="194">SUM(G723,G735,G747)</f>
        <v>0</v>
      </c>
      <c r="H711" s="4">
        <f t="shared" si="194"/>
        <v>0</v>
      </c>
      <c r="I711" s="4">
        <f t="shared" si="194"/>
        <v>0</v>
      </c>
      <c r="J711" s="4">
        <f t="shared" si="192"/>
        <v>0</v>
      </c>
      <c r="K711" s="4">
        <f t="shared" si="193"/>
        <v>0</v>
      </c>
    </row>
    <row r="712" spans="1:11" ht="15.75" thickTop="1" x14ac:dyDescent="0.25">
      <c r="A712" t="str">
        <f t="shared" si="191"/>
        <v>b</v>
      </c>
      <c r="B712" s="5"/>
      <c r="C712" s="6" t="s">
        <v>10</v>
      </c>
      <c r="D712" s="7"/>
      <c r="E712" s="7">
        <f t="shared" si="181"/>
        <v>0</v>
      </c>
      <c r="F712" s="7">
        <f t="shared" ref="F712:I722" si="195">SUM(F724,F736,F748)</f>
        <v>0</v>
      </c>
      <c r="G712" s="7">
        <f t="shared" si="195"/>
        <v>0</v>
      </c>
      <c r="H712" s="7">
        <f t="shared" si="195"/>
        <v>0</v>
      </c>
      <c r="I712" s="7">
        <f t="shared" si="195"/>
        <v>0</v>
      </c>
      <c r="J712" s="7">
        <f t="shared" si="192"/>
        <v>0</v>
      </c>
      <c r="K712" s="7">
        <f t="shared" si="193"/>
        <v>0</v>
      </c>
    </row>
    <row r="713" spans="1:11" x14ac:dyDescent="0.25">
      <c r="A713" t="str">
        <f t="shared" si="191"/>
        <v>b</v>
      </c>
      <c r="B713" s="8"/>
      <c r="C713" s="9" t="s">
        <v>11</v>
      </c>
      <c r="D713" s="10"/>
      <c r="E713" s="10">
        <f t="shared" si="181"/>
        <v>0</v>
      </c>
      <c r="F713" s="10">
        <f t="shared" si="195"/>
        <v>0</v>
      </c>
      <c r="G713" s="10">
        <f t="shared" si="195"/>
        <v>0</v>
      </c>
      <c r="H713" s="10">
        <f t="shared" si="195"/>
        <v>0</v>
      </c>
      <c r="I713" s="10">
        <f t="shared" si="195"/>
        <v>0</v>
      </c>
      <c r="J713" s="10">
        <f t="shared" si="192"/>
        <v>0</v>
      </c>
      <c r="K713" s="10">
        <f t="shared" si="193"/>
        <v>0</v>
      </c>
    </row>
    <row r="714" spans="1:11" x14ac:dyDescent="0.25">
      <c r="A714" t="str">
        <f t="shared" si="191"/>
        <v>b</v>
      </c>
      <c r="B714" s="8"/>
      <c r="C714" s="9" t="s">
        <v>12</v>
      </c>
      <c r="D714" s="10"/>
      <c r="E714" s="10">
        <f t="shared" si="181"/>
        <v>0</v>
      </c>
      <c r="F714" s="10">
        <f t="shared" si="195"/>
        <v>0</v>
      </c>
      <c r="G714" s="10">
        <f t="shared" si="195"/>
        <v>0</v>
      </c>
      <c r="H714" s="10">
        <f t="shared" si="195"/>
        <v>0</v>
      </c>
      <c r="I714" s="10">
        <f t="shared" si="195"/>
        <v>0</v>
      </c>
      <c r="J714" s="10">
        <f t="shared" si="192"/>
        <v>0</v>
      </c>
      <c r="K714" s="10">
        <f t="shared" si="193"/>
        <v>0</v>
      </c>
    </row>
    <row r="715" spans="1:11" x14ac:dyDescent="0.25">
      <c r="A715" t="str">
        <f t="shared" si="191"/>
        <v>b</v>
      </c>
      <c r="B715" s="8"/>
      <c r="C715" s="9" t="s">
        <v>13</v>
      </c>
      <c r="D715" s="10"/>
      <c r="E715" s="10">
        <f t="shared" si="181"/>
        <v>0</v>
      </c>
      <c r="F715" s="10">
        <f t="shared" si="195"/>
        <v>0</v>
      </c>
      <c r="G715" s="10">
        <f t="shared" si="195"/>
        <v>0</v>
      </c>
      <c r="H715" s="10">
        <f t="shared" si="195"/>
        <v>0</v>
      </c>
      <c r="I715" s="10">
        <f t="shared" si="195"/>
        <v>0</v>
      </c>
      <c r="J715" s="10">
        <f t="shared" si="192"/>
        <v>0</v>
      </c>
      <c r="K715" s="10">
        <f t="shared" si="193"/>
        <v>0</v>
      </c>
    </row>
    <row r="716" spans="1:11" x14ac:dyDescent="0.25">
      <c r="A716" t="str">
        <f t="shared" si="191"/>
        <v>b</v>
      </c>
      <c r="B716" s="8"/>
      <c r="C716" s="9" t="s">
        <v>14</v>
      </c>
      <c r="D716" s="10"/>
      <c r="E716" s="10">
        <f t="shared" ref="E716:E779" si="196">SUM(F716,G716,H716,I716)</f>
        <v>0</v>
      </c>
      <c r="F716" s="10">
        <f t="shared" si="195"/>
        <v>0</v>
      </c>
      <c r="G716" s="10">
        <f t="shared" si="195"/>
        <v>0</v>
      </c>
      <c r="H716" s="10">
        <f t="shared" si="195"/>
        <v>0</v>
      </c>
      <c r="I716" s="10">
        <f t="shared" si="195"/>
        <v>0</v>
      </c>
      <c r="J716" s="10">
        <f t="shared" si="192"/>
        <v>0</v>
      </c>
      <c r="K716" s="10">
        <f t="shared" si="193"/>
        <v>0</v>
      </c>
    </row>
    <row r="717" spans="1:11" x14ac:dyDescent="0.25">
      <c r="A717" t="str">
        <f t="shared" si="191"/>
        <v>b</v>
      </c>
      <c r="B717" s="8"/>
      <c r="C717" s="9" t="s">
        <v>15</v>
      </c>
      <c r="D717" s="10"/>
      <c r="E717" s="10">
        <f t="shared" si="196"/>
        <v>0</v>
      </c>
      <c r="F717" s="10">
        <f t="shared" si="195"/>
        <v>0</v>
      </c>
      <c r="G717" s="10">
        <f t="shared" si="195"/>
        <v>0</v>
      </c>
      <c r="H717" s="10">
        <f t="shared" si="195"/>
        <v>0</v>
      </c>
      <c r="I717" s="10">
        <f t="shared" si="195"/>
        <v>0</v>
      </c>
      <c r="J717" s="10">
        <f t="shared" si="192"/>
        <v>0</v>
      </c>
      <c r="K717" s="10">
        <f t="shared" si="193"/>
        <v>0</v>
      </c>
    </row>
    <row r="718" spans="1:11" x14ac:dyDescent="0.25">
      <c r="A718" t="str">
        <f t="shared" si="191"/>
        <v>b</v>
      </c>
      <c r="B718" s="8"/>
      <c r="C718" s="9" t="s">
        <v>16</v>
      </c>
      <c r="D718" s="10"/>
      <c r="E718" s="10">
        <f t="shared" si="196"/>
        <v>0</v>
      </c>
      <c r="F718" s="10">
        <f t="shared" si="195"/>
        <v>0</v>
      </c>
      <c r="G718" s="10">
        <f t="shared" si="195"/>
        <v>0</v>
      </c>
      <c r="H718" s="10">
        <f t="shared" si="195"/>
        <v>0</v>
      </c>
      <c r="I718" s="10">
        <f t="shared" si="195"/>
        <v>0</v>
      </c>
      <c r="J718" s="10">
        <f t="shared" si="192"/>
        <v>0</v>
      </c>
      <c r="K718" s="10">
        <f t="shared" si="193"/>
        <v>0</v>
      </c>
    </row>
    <row r="719" spans="1:11" x14ac:dyDescent="0.25">
      <c r="A719" t="str">
        <f t="shared" si="191"/>
        <v>b</v>
      </c>
      <c r="B719" s="8"/>
      <c r="C719" s="9" t="s">
        <v>17</v>
      </c>
      <c r="D719" s="10"/>
      <c r="E719" s="10">
        <f t="shared" si="196"/>
        <v>0</v>
      </c>
      <c r="F719" s="10">
        <f t="shared" si="195"/>
        <v>0</v>
      </c>
      <c r="G719" s="10">
        <f t="shared" si="195"/>
        <v>0</v>
      </c>
      <c r="H719" s="10">
        <f t="shared" si="195"/>
        <v>0</v>
      </c>
      <c r="I719" s="10">
        <f t="shared" si="195"/>
        <v>0</v>
      </c>
      <c r="J719" s="10">
        <f t="shared" si="192"/>
        <v>0</v>
      </c>
      <c r="K719" s="10">
        <f t="shared" si="193"/>
        <v>0</v>
      </c>
    </row>
    <row r="720" spans="1:11" x14ac:dyDescent="0.25">
      <c r="A720" t="str">
        <f t="shared" si="191"/>
        <v>b</v>
      </c>
      <c r="B720" s="5"/>
      <c r="C720" s="6" t="s">
        <v>18</v>
      </c>
      <c r="D720" s="7"/>
      <c r="E720" s="7">
        <f t="shared" si="196"/>
        <v>0</v>
      </c>
      <c r="F720" s="7">
        <f t="shared" si="195"/>
        <v>0</v>
      </c>
      <c r="G720" s="7">
        <f t="shared" si="195"/>
        <v>0</v>
      </c>
      <c r="H720" s="7">
        <f t="shared" si="195"/>
        <v>0</v>
      </c>
      <c r="I720" s="7">
        <f t="shared" si="195"/>
        <v>0</v>
      </c>
      <c r="J720" s="7">
        <f t="shared" si="192"/>
        <v>0</v>
      </c>
      <c r="K720" s="7">
        <f t="shared" si="193"/>
        <v>0</v>
      </c>
    </row>
    <row r="721" spans="1:11" x14ac:dyDescent="0.25">
      <c r="A721" t="str">
        <f t="shared" si="191"/>
        <v>b</v>
      </c>
      <c r="B721" s="5"/>
      <c r="C721" s="6" t="s">
        <v>19</v>
      </c>
      <c r="D721" s="7"/>
      <c r="E721" s="7">
        <f t="shared" si="196"/>
        <v>0</v>
      </c>
      <c r="F721" s="7">
        <f t="shared" si="195"/>
        <v>0</v>
      </c>
      <c r="G721" s="7">
        <f t="shared" si="195"/>
        <v>0</v>
      </c>
      <c r="H721" s="7">
        <f t="shared" si="195"/>
        <v>0</v>
      </c>
      <c r="I721" s="7">
        <f t="shared" si="195"/>
        <v>0</v>
      </c>
      <c r="J721" s="7">
        <f t="shared" si="192"/>
        <v>0</v>
      </c>
      <c r="K721" s="7">
        <f t="shared" si="193"/>
        <v>0</v>
      </c>
    </row>
    <row r="722" spans="1:11" ht="15.75" thickBot="1" x14ac:dyDescent="0.3">
      <c r="A722" t="str">
        <f t="shared" si="191"/>
        <v>b</v>
      </c>
      <c r="B722" s="11"/>
      <c r="C722" s="12" t="s">
        <v>20</v>
      </c>
      <c r="D722" s="13"/>
      <c r="E722" s="13">
        <f t="shared" si="196"/>
        <v>0</v>
      </c>
      <c r="F722" s="13">
        <f t="shared" si="195"/>
        <v>0</v>
      </c>
      <c r="G722" s="13">
        <f t="shared" si="195"/>
        <v>0</v>
      </c>
      <c r="H722" s="13">
        <f t="shared" si="195"/>
        <v>0</v>
      </c>
      <c r="I722" s="13">
        <f t="shared" si="195"/>
        <v>0</v>
      </c>
      <c r="J722" s="13">
        <f t="shared" si="192"/>
        <v>0</v>
      </c>
      <c r="K722" s="13">
        <f t="shared" si="193"/>
        <v>0</v>
      </c>
    </row>
    <row r="723" spans="1:11" ht="32.25" customHeight="1" thickTop="1" thickBot="1" x14ac:dyDescent="0.3">
      <c r="A723" t="str">
        <f t="shared" si="191"/>
        <v>b</v>
      </c>
      <c r="B723" s="16" t="s">
        <v>125</v>
      </c>
      <c r="C723" s="4" t="s">
        <v>126</v>
      </c>
      <c r="D723" s="4"/>
      <c r="E723" s="4">
        <f t="shared" si="196"/>
        <v>0</v>
      </c>
      <c r="F723" s="4">
        <f>SUM(F724,F732,F733,F734)</f>
        <v>0</v>
      </c>
      <c r="G723" s="4">
        <f t="shared" ref="G723:I723" si="197">SUM(G724,G732,G733,G734)</f>
        <v>0</v>
      </c>
      <c r="H723" s="4">
        <f t="shared" si="197"/>
        <v>0</v>
      </c>
      <c r="I723" s="4">
        <f t="shared" si="197"/>
        <v>0</v>
      </c>
      <c r="J723" s="4">
        <f t="shared" si="192"/>
        <v>0</v>
      </c>
      <c r="K723" s="4">
        <f t="shared" si="193"/>
        <v>0</v>
      </c>
    </row>
    <row r="724" spans="1:11" ht="15.75" thickTop="1" x14ac:dyDescent="0.25">
      <c r="A724" t="str">
        <f t="shared" si="191"/>
        <v>b</v>
      </c>
      <c r="B724" s="5"/>
      <c r="C724" s="6" t="s">
        <v>10</v>
      </c>
      <c r="D724" s="7"/>
      <c r="E724" s="7">
        <f t="shared" si="196"/>
        <v>0</v>
      </c>
      <c r="F724" s="7">
        <f>SUM(F725:F731)</f>
        <v>0</v>
      </c>
      <c r="G724" s="7">
        <f t="shared" ref="G724:I724" si="198">SUM(G725:G731)</f>
        <v>0</v>
      </c>
      <c r="H724" s="7">
        <f t="shared" si="198"/>
        <v>0</v>
      </c>
      <c r="I724" s="7">
        <f t="shared" si="198"/>
        <v>0</v>
      </c>
      <c r="J724" s="7">
        <f t="shared" si="192"/>
        <v>0</v>
      </c>
      <c r="K724" s="7">
        <f t="shared" si="193"/>
        <v>0</v>
      </c>
    </row>
    <row r="725" spans="1:11" x14ac:dyDescent="0.25">
      <c r="A725" t="str">
        <f t="shared" si="191"/>
        <v>b</v>
      </c>
      <c r="B725" s="8"/>
      <c r="C725" s="9" t="s">
        <v>11</v>
      </c>
      <c r="D725" s="10"/>
      <c r="E725" s="10">
        <f t="shared" si="196"/>
        <v>0</v>
      </c>
      <c r="F725" s="10">
        <v>0</v>
      </c>
      <c r="G725" s="10">
        <v>0</v>
      </c>
      <c r="H725" s="10">
        <v>0</v>
      </c>
      <c r="I725" s="10">
        <v>0</v>
      </c>
      <c r="J725" s="10">
        <f t="shared" si="192"/>
        <v>0</v>
      </c>
      <c r="K725" s="10">
        <f t="shared" si="193"/>
        <v>0</v>
      </c>
    </row>
    <row r="726" spans="1:11" x14ac:dyDescent="0.25">
      <c r="A726" t="str">
        <f t="shared" si="191"/>
        <v>b</v>
      </c>
      <c r="B726" s="8"/>
      <c r="C726" s="9" t="s">
        <v>12</v>
      </c>
      <c r="D726" s="10"/>
      <c r="E726" s="10">
        <f t="shared" si="196"/>
        <v>0</v>
      </c>
      <c r="F726" s="10">
        <v>0</v>
      </c>
      <c r="G726" s="10">
        <v>0</v>
      </c>
      <c r="H726" s="10">
        <v>0</v>
      </c>
      <c r="I726" s="10">
        <v>0</v>
      </c>
      <c r="J726" s="10">
        <f t="shared" si="192"/>
        <v>0</v>
      </c>
      <c r="K726" s="10">
        <f t="shared" si="193"/>
        <v>0</v>
      </c>
    </row>
    <row r="727" spans="1:11" x14ac:dyDescent="0.25">
      <c r="A727" t="str">
        <f t="shared" si="191"/>
        <v>b</v>
      </c>
      <c r="B727" s="8"/>
      <c r="C727" s="9" t="s">
        <v>13</v>
      </c>
      <c r="D727" s="10"/>
      <c r="E727" s="10">
        <f t="shared" si="196"/>
        <v>0</v>
      </c>
      <c r="F727" s="10">
        <v>0</v>
      </c>
      <c r="G727" s="10">
        <v>0</v>
      </c>
      <c r="H727" s="10">
        <v>0</v>
      </c>
      <c r="I727" s="10">
        <v>0</v>
      </c>
      <c r="J727" s="10">
        <f t="shared" si="192"/>
        <v>0</v>
      </c>
      <c r="K727" s="10">
        <f t="shared" si="193"/>
        <v>0</v>
      </c>
    </row>
    <row r="728" spans="1:11" x14ac:dyDescent="0.25">
      <c r="A728" t="str">
        <f t="shared" si="191"/>
        <v>b</v>
      </c>
      <c r="B728" s="8"/>
      <c r="C728" s="9" t="s">
        <v>14</v>
      </c>
      <c r="D728" s="10"/>
      <c r="E728" s="10">
        <f t="shared" si="196"/>
        <v>0</v>
      </c>
      <c r="F728" s="10">
        <v>0</v>
      </c>
      <c r="G728" s="10">
        <v>0</v>
      </c>
      <c r="H728" s="10">
        <v>0</v>
      </c>
      <c r="I728" s="10">
        <v>0</v>
      </c>
      <c r="J728" s="10">
        <f t="shared" si="192"/>
        <v>0</v>
      </c>
      <c r="K728" s="10">
        <f t="shared" si="193"/>
        <v>0</v>
      </c>
    </row>
    <row r="729" spans="1:11" x14ac:dyDescent="0.25">
      <c r="A729" t="str">
        <f t="shared" si="191"/>
        <v>b</v>
      </c>
      <c r="B729" s="8"/>
      <c r="C729" s="9" t="s">
        <v>15</v>
      </c>
      <c r="D729" s="10"/>
      <c r="E729" s="10">
        <f t="shared" si="196"/>
        <v>0</v>
      </c>
      <c r="F729" s="10">
        <v>0</v>
      </c>
      <c r="G729" s="10">
        <v>0</v>
      </c>
      <c r="H729" s="10">
        <v>0</v>
      </c>
      <c r="I729" s="10">
        <v>0</v>
      </c>
      <c r="J729" s="10">
        <f t="shared" si="192"/>
        <v>0</v>
      </c>
      <c r="K729" s="10">
        <f t="shared" si="193"/>
        <v>0</v>
      </c>
    </row>
    <row r="730" spans="1:11" x14ac:dyDescent="0.25">
      <c r="A730" t="str">
        <f t="shared" si="191"/>
        <v>b</v>
      </c>
      <c r="B730" s="8"/>
      <c r="C730" s="9" t="s">
        <v>16</v>
      </c>
      <c r="D730" s="10"/>
      <c r="E730" s="10">
        <f t="shared" si="196"/>
        <v>0</v>
      </c>
      <c r="F730" s="10">
        <v>0</v>
      </c>
      <c r="G730" s="10">
        <v>0</v>
      </c>
      <c r="H730" s="10">
        <v>0</v>
      </c>
      <c r="I730" s="10">
        <v>0</v>
      </c>
      <c r="J730" s="10">
        <f t="shared" si="192"/>
        <v>0</v>
      </c>
      <c r="K730" s="10">
        <f t="shared" si="193"/>
        <v>0</v>
      </c>
    </row>
    <row r="731" spans="1:11" x14ac:dyDescent="0.25">
      <c r="A731" t="str">
        <f t="shared" si="191"/>
        <v>b</v>
      </c>
      <c r="B731" s="8"/>
      <c r="C731" s="9" t="s">
        <v>17</v>
      </c>
      <c r="D731" s="10"/>
      <c r="E731" s="10">
        <f t="shared" si="196"/>
        <v>0</v>
      </c>
      <c r="F731" s="10">
        <v>0</v>
      </c>
      <c r="G731" s="10">
        <v>0</v>
      </c>
      <c r="H731" s="10">
        <v>0</v>
      </c>
      <c r="I731" s="10">
        <v>0</v>
      </c>
      <c r="J731" s="10">
        <f t="shared" si="192"/>
        <v>0</v>
      </c>
      <c r="K731" s="10">
        <f t="shared" si="193"/>
        <v>0</v>
      </c>
    </row>
    <row r="732" spans="1:11" x14ac:dyDescent="0.25">
      <c r="A732" t="str">
        <f t="shared" si="191"/>
        <v>b</v>
      </c>
      <c r="B732" s="5"/>
      <c r="C732" s="6" t="s">
        <v>18</v>
      </c>
      <c r="D732" s="7"/>
      <c r="E732" s="7">
        <f t="shared" si="196"/>
        <v>0</v>
      </c>
      <c r="F732" s="7">
        <v>0</v>
      </c>
      <c r="G732" s="7">
        <v>0</v>
      </c>
      <c r="H732" s="7">
        <v>0</v>
      </c>
      <c r="I732" s="7">
        <v>0</v>
      </c>
      <c r="J732" s="7">
        <f t="shared" si="192"/>
        <v>0</v>
      </c>
      <c r="K732" s="7">
        <f t="shared" si="193"/>
        <v>0</v>
      </c>
    </row>
    <row r="733" spans="1:11" x14ac:dyDescent="0.25">
      <c r="A733" t="str">
        <f t="shared" si="191"/>
        <v>b</v>
      </c>
      <c r="B733" s="5"/>
      <c r="C733" s="6" t="s">
        <v>19</v>
      </c>
      <c r="D733" s="7"/>
      <c r="E733" s="7">
        <f t="shared" si="196"/>
        <v>0</v>
      </c>
      <c r="F733" s="7">
        <v>0</v>
      </c>
      <c r="G733" s="7">
        <v>0</v>
      </c>
      <c r="H733" s="7">
        <v>0</v>
      </c>
      <c r="I733" s="7">
        <v>0</v>
      </c>
      <c r="J733" s="7">
        <f t="shared" si="192"/>
        <v>0</v>
      </c>
      <c r="K733" s="7">
        <f t="shared" si="193"/>
        <v>0</v>
      </c>
    </row>
    <row r="734" spans="1:11" ht="15.75" thickBot="1" x14ac:dyDescent="0.3">
      <c r="A734" t="str">
        <f t="shared" si="191"/>
        <v>b</v>
      </c>
      <c r="B734" s="11"/>
      <c r="C734" s="12" t="s">
        <v>20</v>
      </c>
      <c r="D734" s="13"/>
      <c r="E734" s="13">
        <f t="shared" si="196"/>
        <v>0</v>
      </c>
      <c r="F734" s="13"/>
      <c r="G734" s="13"/>
      <c r="H734" s="13"/>
      <c r="I734" s="13"/>
      <c r="J734" s="13">
        <f t="shared" si="192"/>
        <v>0</v>
      </c>
      <c r="K734" s="13">
        <f t="shared" si="193"/>
        <v>0</v>
      </c>
    </row>
    <row r="735" spans="1:11" ht="61.5" thickTop="1" thickBot="1" x14ac:dyDescent="0.3">
      <c r="A735" t="str">
        <f t="shared" si="191"/>
        <v>b</v>
      </c>
      <c r="B735" s="3" t="s">
        <v>127</v>
      </c>
      <c r="C735" s="14" t="s">
        <v>128</v>
      </c>
      <c r="D735" s="4"/>
      <c r="E735" s="4">
        <f t="shared" si="196"/>
        <v>0</v>
      </c>
      <c r="F735" s="4">
        <f>SUM(F736,F744,F745,F746)</f>
        <v>0</v>
      </c>
      <c r="G735" s="4">
        <f t="shared" ref="G735:I735" si="199">SUM(G736,G744,G745,G746)</f>
        <v>0</v>
      </c>
      <c r="H735" s="4">
        <f t="shared" si="199"/>
        <v>0</v>
      </c>
      <c r="I735" s="4">
        <f t="shared" si="199"/>
        <v>0</v>
      </c>
      <c r="J735" s="4">
        <f t="shared" si="192"/>
        <v>0</v>
      </c>
      <c r="K735" s="4">
        <f t="shared" si="193"/>
        <v>0</v>
      </c>
    </row>
    <row r="736" spans="1:11" ht="15.75" thickTop="1" x14ac:dyDescent="0.25">
      <c r="A736" t="str">
        <f t="shared" si="191"/>
        <v>b</v>
      </c>
      <c r="B736" s="5"/>
      <c r="C736" s="6" t="s">
        <v>10</v>
      </c>
      <c r="D736" s="7"/>
      <c r="E736" s="7">
        <f t="shared" si="196"/>
        <v>0</v>
      </c>
      <c r="F736" s="7">
        <f>SUM(F737:F743)</f>
        <v>0</v>
      </c>
      <c r="G736" s="7">
        <f t="shared" ref="G736:I736" si="200">SUM(G737:G743)</f>
        <v>0</v>
      </c>
      <c r="H736" s="7">
        <f t="shared" si="200"/>
        <v>0</v>
      </c>
      <c r="I736" s="7">
        <f t="shared" si="200"/>
        <v>0</v>
      </c>
      <c r="J736" s="7">
        <f t="shared" si="192"/>
        <v>0</v>
      </c>
      <c r="K736" s="7">
        <f t="shared" si="193"/>
        <v>0</v>
      </c>
    </row>
    <row r="737" spans="1:11" x14ac:dyDescent="0.25">
      <c r="A737" t="str">
        <f t="shared" si="191"/>
        <v>b</v>
      </c>
      <c r="B737" s="8"/>
      <c r="C737" s="9" t="s">
        <v>11</v>
      </c>
      <c r="D737" s="10"/>
      <c r="E737" s="10">
        <f t="shared" si="196"/>
        <v>0</v>
      </c>
      <c r="F737" s="10">
        <v>0</v>
      </c>
      <c r="G737" s="10">
        <v>0</v>
      </c>
      <c r="H737" s="10">
        <v>0</v>
      </c>
      <c r="I737" s="10">
        <v>0</v>
      </c>
      <c r="J737" s="10">
        <f t="shared" si="192"/>
        <v>0</v>
      </c>
      <c r="K737" s="10">
        <f t="shared" si="193"/>
        <v>0</v>
      </c>
    </row>
    <row r="738" spans="1:11" x14ac:dyDescent="0.25">
      <c r="A738" t="str">
        <f t="shared" si="191"/>
        <v>b</v>
      </c>
      <c r="B738" s="8"/>
      <c r="C738" s="9" t="s">
        <v>12</v>
      </c>
      <c r="D738" s="10"/>
      <c r="E738" s="10">
        <f t="shared" si="196"/>
        <v>0</v>
      </c>
      <c r="F738" s="17">
        <v>0</v>
      </c>
      <c r="G738" s="17">
        <v>0</v>
      </c>
      <c r="H738" s="17">
        <v>0</v>
      </c>
      <c r="I738" s="17">
        <v>0</v>
      </c>
      <c r="J738" s="17">
        <f t="shared" si="192"/>
        <v>0</v>
      </c>
      <c r="K738" s="17">
        <f t="shared" si="193"/>
        <v>0</v>
      </c>
    </row>
    <row r="739" spans="1:11" x14ac:dyDescent="0.25">
      <c r="A739" t="str">
        <f t="shared" si="191"/>
        <v>b</v>
      </c>
      <c r="B739" s="8"/>
      <c r="C739" s="9" t="s">
        <v>13</v>
      </c>
      <c r="D739" s="10"/>
      <c r="E739" s="10">
        <f t="shared" si="196"/>
        <v>0</v>
      </c>
      <c r="F739" s="10">
        <v>0</v>
      </c>
      <c r="G739" s="10">
        <v>0</v>
      </c>
      <c r="H739" s="10">
        <v>0</v>
      </c>
      <c r="I739" s="10">
        <v>0</v>
      </c>
      <c r="J739" s="10">
        <f t="shared" si="192"/>
        <v>0</v>
      </c>
      <c r="K739" s="10">
        <f t="shared" si="193"/>
        <v>0</v>
      </c>
    </row>
    <row r="740" spans="1:11" x14ac:dyDescent="0.25">
      <c r="A740" t="str">
        <f t="shared" si="191"/>
        <v>b</v>
      </c>
      <c r="B740" s="8"/>
      <c r="C740" s="9" t="s">
        <v>14</v>
      </c>
      <c r="D740" s="10"/>
      <c r="E740" s="10">
        <f t="shared" si="196"/>
        <v>0</v>
      </c>
      <c r="F740" s="10">
        <v>0</v>
      </c>
      <c r="G740" s="10">
        <v>0</v>
      </c>
      <c r="H740" s="10">
        <v>0</v>
      </c>
      <c r="I740" s="10">
        <v>0</v>
      </c>
      <c r="J740" s="10">
        <f t="shared" si="192"/>
        <v>0</v>
      </c>
      <c r="K740" s="10">
        <f t="shared" si="193"/>
        <v>0</v>
      </c>
    </row>
    <row r="741" spans="1:11" x14ac:dyDescent="0.25">
      <c r="A741" t="str">
        <f t="shared" si="191"/>
        <v>b</v>
      </c>
      <c r="B741" s="8"/>
      <c r="C741" s="9" t="s">
        <v>15</v>
      </c>
      <c r="D741" s="10"/>
      <c r="E741" s="10">
        <f t="shared" si="196"/>
        <v>0</v>
      </c>
      <c r="F741" s="10">
        <v>0</v>
      </c>
      <c r="G741" s="10">
        <v>0</v>
      </c>
      <c r="H741" s="10">
        <v>0</v>
      </c>
      <c r="I741" s="10">
        <v>0</v>
      </c>
      <c r="J741" s="10">
        <f t="shared" si="192"/>
        <v>0</v>
      </c>
      <c r="K741" s="10">
        <f t="shared" si="193"/>
        <v>0</v>
      </c>
    </row>
    <row r="742" spans="1:11" x14ac:dyDescent="0.25">
      <c r="A742" t="str">
        <f t="shared" si="191"/>
        <v>b</v>
      </c>
      <c r="B742" s="8"/>
      <c r="C742" s="9" t="s">
        <v>16</v>
      </c>
      <c r="D742" s="10"/>
      <c r="E742" s="10">
        <f t="shared" si="196"/>
        <v>0</v>
      </c>
      <c r="F742" s="10">
        <v>0</v>
      </c>
      <c r="G742" s="10">
        <v>0</v>
      </c>
      <c r="H742" s="10">
        <v>0</v>
      </c>
      <c r="I742" s="10">
        <v>0</v>
      </c>
      <c r="J742" s="10">
        <f t="shared" si="192"/>
        <v>0</v>
      </c>
      <c r="K742" s="10">
        <f t="shared" si="193"/>
        <v>0</v>
      </c>
    </row>
    <row r="743" spans="1:11" x14ac:dyDescent="0.25">
      <c r="A743" t="str">
        <f t="shared" si="191"/>
        <v>b</v>
      </c>
      <c r="B743" s="8"/>
      <c r="C743" s="9" t="s">
        <v>17</v>
      </c>
      <c r="D743" s="10"/>
      <c r="E743" s="10">
        <f t="shared" si="196"/>
        <v>0</v>
      </c>
      <c r="F743" s="10">
        <v>0</v>
      </c>
      <c r="G743" s="10">
        <v>0</v>
      </c>
      <c r="H743" s="10">
        <v>0</v>
      </c>
      <c r="I743" s="10">
        <v>0</v>
      </c>
      <c r="J743" s="10">
        <f t="shared" si="192"/>
        <v>0</v>
      </c>
      <c r="K743" s="10">
        <f t="shared" si="193"/>
        <v>0</v>
      </c>
    </row>
    <row r="744" spans="1:11" x14ac:dyDescent="0.25">
      <c r="A744" t="str">
        <f t="shared" si="191"/>
        <v>b</v>
      </c>
      <c r="B744" s="5"/>
      <c r="C744" s="6" t="s">
        <v>18</v>
      </c>
      <c r="D744" s="7"/>
      <c r="E744" s="7">
        <f t="shared" si="196"/>
        <v>0</v>
      </c>
      <c r="F744" s="7">
        <v>0</v>
      </c>
      <c r="G744" s="7">
        <v>0</v>
      </c>
      <c r="H744" s="7">
        <v>0</v>
      </c>
      <c r="I744" s="7">
        <v>0</v>
      </c>
      <c r="J744" s="7">
        <f t="shared" si="192"/>
        <v>0</v>
      </c>
      <c r="K744" s="7">
        <f t="shared" si="193"/>
        <v>0</v>
      </c>
    </row>
    <row r="745" spans="1:11" x14ac:dyDescent="0.25">
      <c r="A745" t="str">
        <f t="shared" si="191"/>
        <v>b</v>
      </c>
      <c r="B745" s="5"/>
      <c r="C745" s="6" t="s">
        <v>19</v>
      </c>
      <c r="D745" s="7"/>
      <c r="E745" s="7">
        <f t="shared" si="196"/>
        <v>0</v>
      </c>
      <c r="F745" s="7">
        <v>0</v>
      </c>
      <c r="G745" s="7">
        <v>0</v>
      </c>
      <c r="H745" s="7">
        <v>0</v>
      </c>
      <c r="I745" s="7">
        <v>0</v>
      </c>
      <c r="J745" s="7">
        <f t="shared" si="192"/>
        <v>0</v>
      </c>
      <c r="K745" s="7">
        <f t="shared" si="193"/>
        <v>0</v>
      </c>
    </row>
    <row r="746" spans="1:11" ht="15.75" thickBot="1" x14ac:dyDescent="0.3">
      <c r="A746" t="str">
        <f t="shared" si="191"/>
        <v>b</v>
      </c>
      <c r="B746" s="11"/>
      <c r="C746" s="12" t="s">
        <v>20</v>
      </c>
      <c r="D746" s="13"/>
      <c r="E746" s="13">
        <f t="shared" si="196"/>
        <v>0</v>
      </c>
      <c r="F746" s="13">
        <v>0</v>
      </c>
      <c r="G746" s="13">
        <v>0</v>
      </c>
      <c r="H746" s="13">
        <v>0</v>
      </c>
      <c r="I746" s="13">
        <v>0</v>
      </c>
      <c r="J746" s="13">
        <f t="shared" si="192"/>
        <v>0</v>
      </c>
      <c r="K746" s="13">
        <f t="shared" si="193"/>
        <v>0</v>
      </c>
    </row>
    <row r="747" spans="1:11" ht="106.5" thickTop="1" thickBot="1" x14ac:dyDescent="0.3">
      <c r="A747" t="str">
        <f t="shared" si="191"/>
        <v>b</v>
      </c>
      <c r="B747" s="3" t="s">
        <v>129</v>
      </c>
      <c r="C747" s="14" t="s">
        <v>130</v>
      </c>
      <c r="D747" s="4"/>
      <c r="E747" s="4">
        <f t="shared" si="196"/>
        <v>0</v>
      </c>
      <c r="F747" s="4">
        <f>SUM(F748,F756,F757,F758)</f>
        <v>0</v>
      </c>
      <c r="G747" s="4">
        <f t="shared" ref="G747:I747" si="201">SUM(G748,G756,G757,G758)</f>
        <v>0</v>
      </c>
      <c r="H747" s="4">
        <f t="shared" si="201"/>
        <v>0</v>
      </c>
      <c r="I747" s="4">
        <f t="shared" si="201"/>
        <v>0</v>
      </c>
      <c r="J747" s="4">
        <f t="shared" si="192"/>
        <v>0</v>
      </c>
      <c r="K747" s="4">
        <f t="shared" si="193"/>
        <v>0</v>
      </c>
    </row>
    <row r="748" spans="1:11" ht="15.75" thickTop="1" x14ac:dyDescent="0.25">
      <c r="A748" t="str">
        <f t="shared" si="191"/>
        <v>b</v>
      </c>
      <c r="B748" s="5"/>
      <c r="C748" s="6" t="s">
        <v>10</v>
      </c>
      <c r="D748" s="7"/>
      <c r="E748" s="7">
        <f t="shared" si="196"/>
        <v>0</v>
      </c>
      <c r="F748" s="7">
        <f>SUM(F749:F755)</f>
        <v>0</v>
      </c>
      <c r="G748" s="7">
        <f t="shared" ref="G748:I748" si="202">SUM(G749:G755)</f>
        <v>0</v>
      </c>
      <c r="H748" s="7">
        <f t="shared" si="202"/>
        <v>0</v>
      </c>
      <c r="I748" s="7">
        <f t="shared" si="202"/>
        <v>0</v>
      </c>
      <c r="J748" s="7">
        <f t="shared" si="192"/>
        <v>0</v>
      </c>
      <c r="K748" s="7">
        <f t="shared" si="193"/>
        <v>0</v>
      </c>
    </row>
    <row r="749" spans="1:11" x14ac:dyDescent="0.25">
      <c r="A749" t="str">
        <f t="shared" si="191"/>
        <v>b</v>
      </c>
      <c r="B749" s="8"/>
      <c r="C749" s="9" t="s">
        <v>11</v>
      </c>
      <c r="D749" s="10"/>
      <c r="E749" s="10">
        <f t="shared" si="196"/>
        <v>0</v>
      </c>
      <c r="F749" s="10">
        <v>0</v>
      </c>
      <c r="G749" s="10">
        <v>0</v>
      </c>
      <c r="H749" s="10">
        <v>0</v>
      </c>
      <c r="I749" s="10">
        <v>0</v>
      </c>
      <c r="J749" s="10">
        <f t="shared" si="192"/>
        <v>0</v>
      </c>
      <c r="K749" s="10">
        <f t="shared" si="193"/>
        <v>0</v>
      </c>
    </row>
    <row r="750" spans="1:11" x14ac:dyDescent="0.25">
      <c r="A750" t="str">
        <f t="shared" si="191"/>
        <v>b</v>
      </c>
      <c r="B750" s="8"/>
      <c r="C750" s="9" t="s">
        <v>12</v>
      </c>
      <c r="D750" s="10"/>
      <c r="E750" s="10">
        <f t="shared" si="196"/>
        <v>0</v>
      </c>
      <c r="F750" s="10">
        <v>0</v>
      </c>
      <c r="G750" s="10">
        <v>0</v>
      </c>
      <c r="H750" s="10">
        <v>0</v>
      </c>
      <c r="I750" s="10">
        <v>0</v>
      </c>
      <c r="J750" s="10">
        <f t="shared" si="192"/>
        <v>0</v>
      </c>
      <c r="K750" s="10">
        <f t="shared" si="193"/>
        <v>0</v>
      </c>
    </row>
    <row r="751" spans="1:11" x14ac:dyDescent="0.25">
      <c r="A751" t="str">
        <f t="shared" si="191"/>
        <v>b</v>
      </c>
      <c r="B751" s="8"/>
      <c r="C751" s="9" t="s">
        <v>13</v>
      </c>
      <c r="D751" s="10"/>
      <c r="E751" s="10">
        <f t="shared" si="196"/>
        <v>0</v>
      </c>
      <c r="F751" s="10">
        <v>0</v>
      </c>
      <c r="G751" s="10">
        <v>0</v>
      </c>
      <c r="H751" s="10">
        <v>0</v>
      </c>
      <c r="I751" s="10">
        <v>0</v>
      </c>
      <c r="J751" s="10">
        <f t="shared" si="192"/>
        <v>0</v>
      </c>
      <c r="K751" s="10">
        <f t="shared" si="193"/>
        <v>0</v>
      </c>
    </row>
    <row r="752" spans="1:11" x14ac:dyDescent="0.25">
      <c r="A752" t="str">
        <f t="shared" si="191"/>
        <v>b</v>
      </c>
      <c r="B752" s="8"/>
      <c r="C752" s="9" t="s">
        <v>14</v>
      </c>
      <c r="D752" s="10"/>
      <c r="E752" s="10">
        <f t="shared" si="196"/>
        <v>0</v>
      </c>
      <c r="F752" s="10">
        <v>0</v>
      </c>
      <c r="G752" s="10">
        <v>0</v>
      </c>
      <c r="H752" s="10">
        <v>0</v>
      </c>
      <c r="I752" s="10">
        <v>0</v>
      </c>
      <c r="J752" s="10">
        <f t="shared" si="192"/>
        <v>0</v>
      </c>
      <c r="K752" s="10">
        <f t="shared" si="193"/>
        <v>0</v>
      </c>
    </row>
    <row r="753" spans="1:11" x14ac:dyDescent="0.25">
      <c r="A753" t="str">
        <f t="shared" si="191"/>
        <v>b</v>
      </c>
      <c r="B753" s="8"/>
      <c r="C753" s="9" t="s">
        <v>15</v>
      </c>
      <c r="D753" s="10"/>
      <c r="E753" s="10">
        <f t="shared" si="196"/>
        <v>0</v>
      </c>
      <c r="F753" s="10">
        <v>0</v>
      </c>
      <c r="G753" s="10">
        <v>0</v>
      </c>
      <c r="H753" s="10">
        <v>0</v>
      </c>
      <c r="I753" s="10">
        <v>0</v>
      </c>
      <c r="J753" s="10">
        <f t="shared" si="192"/>
        <v>0</v>
      </c>
      <c r="K753" s="10">
        <f t="shared" si="193"/>
        <v>0</v>
      </c>
    </row>
    <row r="754" spans="1:11" x14ac:dyDescent="0.25">
      <c r="A754" t="str">
        <f t="shared" si="191"/>
        <v>b</v>
      </c>
      <c r="B754" s="8"/>
      <c r="C754" s="9" t="s">
        <v>16</v>
      </c>
      <c r="D754" s="10"/>
      <c r="E754" s="10">
        <f t="shared" si="196"/>
        <v>0</v>
      </c>
      <c r="F754" s="10">
        <v>0</v>
      </c>
      <c r="G754" s="10">
        <v>0</v>
      </c>
      <c r="H754" s="10">
        <v>0</v>
      </c>
      <c r="I754" s="10">
        <v>0</v>
      </c>
      <c r="J754" s="10">
        <f t="shared" si="192"/>
        <v>0</v>
      </c>
      <c r="K754" s="10">
        <f t="shared" si="193"/>
        <v>0</v>
      </c>
    </row>
    <row r="755" spans="1:11" x14ac:dyDescent="0.25">
      <c r="A755" t="str">
        <f t="shared" si="191"/>
        <v>b</v>
      </c>
      <c r="B755" s="8"/>
      <c r="C755" s="9" t="s">
        <v>17</v>
      </c>
      <c r="D755" s="10"/>
      <c r="E755" s="10">
        <f t="shared" si="196"/>
        <v>0</v>
      </c>
      <c r="F755" s="10">
        <v>0</v>
      </c>
      <c r="G755" s="10">
        <v>0</v>
      </c>
      <c r="H755" s="10">
        <v>0</v>
      </c>
      <c r="I755" s="10">
        <v>0</v>
      </c>
      <c r="J755" s="10">
        <f t="shared" si="192"/>
        <v>0</v>
      </c>
      <c r="K755" s="10">
        <f t="shared" si="193"/>
        <v>0</v>
      </c>
    </row>
    <row r="756" spans="1:11" x14ac:dyDescent="0.25">
      <c r="A756" t="str">
        <f t="shared" si="191"/>
        <v>b</v>
      </c>
      <c r="B756" s="5"/>
      <c r="C756" s="6" t="s">
        <v>18</v>
      </c>
      <c r="D756" s="7"/>
      <c r="E756" s="7">
        <f t="shared" si="196"/>
        <v>0</v>
      </c>
      <c r="F756" s="7">
        <v>0</v>
      </c>
      <c r="G756" s="7">
        <v>0</v>
      </c>
      <c r="H756" s="7">
        <v>0</v>
      </c>
      <c r="I756" s="7">
        <v>0</v>
      </c>
      <c r="J756" s="7">
        <f t="shared" si="192"/>
        <v>0</v>
      </c>
      <c r="K756" s="7">
        <f t="shared" si="193"/>
        <v>0</v>
      </c>
    </row>
    <row r="757" spans="1:11" x14ac:dyDescent="0.25">
      <c r="A757" t="str">
        <f t="shared" si="191"/>
        <v>b</v>
      </c>
      <c r="B757" s="5"/>
      <c r="C757" s="6" t="s">
        <v>19</v>
      </c>
      <c r="D757" s="7"/>
      <c r="E757" s="7">
        <f t="shared" si="196"/>
        <v>0</v>
      </c>
      <c r="F757" s="7">
        <v>0</v>
      </c>
      <c r="G757" s="7">
        <v>0</v>
      </c>
      <c r="H757" s="7">
        <v>0</v>
      </c>
      <c r="I757" s="7">
        <v>0</v>
      </c>
      <c r="J757" s="7">
        <f t="shared" si="192"/>
        <v>0</v>
      </c>
      <c r="K757" s="7">
        <f t="shared" si="193"/>
        <v>0</v>
      </c>
    </row>
    <row r="758" spans="1:11" ht="15.75" thickBot="1" x14ac:dyDescent="0.3">
      <c r="A758" t="str">
        <f t="shared" si="191"/>
        <v>b</v>
      </c>
      <c r="B758" s="11"/>
      <c r="C758" s="12" t="s">
        <v>20</v>
      </c>
      <c r="D758" s="13"/>
      <c r="E758" s="13">
        <f t="shared" si="196"/>
        <v>0</v>
      </c>
      <c r="F758" s="13">
        <v>0</v>
      </c>
      <c r="G758" s="13">
        <v>0</v>
      </c>
      <c r="H758" s="13">
        <v>0</v>
      </c>
      <c r="I758" s="13">
        <v>0</v>
      </c>
      <c r="J758" s="13">
        <f t="shared" si="192"/>
        <v>0</v>
      </c>
      <c r="K758" s="13">
        <f t="shared" si="193"/>
        <v>0</v>
      </c>
    </row>
    <row r="759" spans="1:11" ht="32.25" customHeight="1" thickTop="1" thickBot="1" x14ac:dyDescent="0.3">
      <c r="A759" t="str">
        <f t="shared" si="191"/>
        <v>b</v>
      </c>
      <c r="B759" s="16" t="s">
        <v>131</v>
      </c>
      <c r="C759" s="4" t="s">
        <v>132</v>
      </c>
      <c r="D759" s="4"/>
      <c r="E759" s="4">
        <f t="shared" si="196"/>
        <v>0</v>
      </c>
      <c r="F759" s="4">
        <f>SUM(F771,F783)</f>
        <v>0</v>
      </c>
      <c r="G759" s="4">
        <f t="shared" ref="G759:I759" si="203">SUM(G771,G783)</f>
        <v>0</v>
      </c>
      <c r="H759" s="4">
        <f t="shared" si="203"/>
        <v>0</v>
      </c>
      <c r="I759" s="4">
        <f t="shared" si="203"/>
        <v>0</v>
      </c>
      <c r="J759" s="4">
        <f t="shared" si="192"/>
        <v>0</v>
      </c>
      <c r="K759" s="4">
        <f t="shared" si="193"/>
        <v>0</v>
      </c>
    </row>
    <row r="760" spans="1:11" ht="15.75" thickTop="1" x14ac:dyDescent="0.25">
      <c r="A760" t="str">
        <f t="shared" si="191"/>
        <v>b</v>
      </c>
      <c r="B760" s="5"/>
      <c r="C760" s="6" t="s">
        <v>10</v>
      </c>
      <c r="D760" s="7"/>
      <c r="E760" s="7">
        <f t="shared" si="196"/>
        <v>0</v>
      </c>
      <c r="F760" s="7">
        <f t="shared" ref="F760:I770" si="204">SUM(F772,F784)</f>
        <v>0</v>
      </c>
      <c r="G760" s="7">
        <f t="shared" si="204"/>
        <v>0</v>
      </c>
      <c r="H760" s="7">
        <f t="shared" si="204"/>
        <v>0</v>
      </c>
      <c r="I760" s="7">
        <f t="shared" si="204"/>
        <v>0</v>
      </c>
      <c r="J760" s="7">
        <f t="shared" si="192"/>
        <v>0</v>
      </c>
      <c r="K760" s="7">
        <f t="shared" si="193"/>
        <v>0</v>
      </c>
    </row>
    <row r="761" spans="1:11" x14ac:dyDescent="0.25">
      <c r="A761" t="str">
        <f t="shared" si="191"/>
        <v>b</v>
      </c>
      <c r="B761" s="8"/>
      <c r="C761" s="9" t="s">
        <v>11</v>
      </c>
      <c r="D761" s="10"/>
      <c r="E761" s="10">
        <f t="shared" si="196"/>
        <v>0</v>
      </c>
      <c r="F761" s="10">
        <f t="shared" si="204"/>
        <v>0</v>
      </c>
      <c r="G761" s="10">
        <f t="shared" si="204"/>
        <v>0</v>
      </c>
      <c r="H761" s="10">
        <f t="shared" si="204"/>
        <v>0</v>
      </c>
      <c r="I761" s="10">
        <f t="shared" si="204"/>
        <v>0</v>
      </c>
      <c r="J761" s="10">
        <f t="shared" si="192"/>
        <v>0</v>
      </c>
      <c r="K761" s="10">
        <f t="shared" si="193"/>
        <v>0</v>
      </c>
    </row>
    <row r="762" spans="1:11" x14ac:dyDescent="0.25">
      <c r="A762" t="str">
        <f t="shared" si="191"/>
        <v>b</v>
      </c>
      <c r="B762" s="8"/>
      <c r="C762" s="9" t="s">
        <v>12</v>
      </c>
      <c r="D762" s="10"/>
      <c r="E762" s="10">
        <f t="shared" si="196"/>
        <v>0</v>
      </c>
      <c r="F762" s="10">
        <f t="shared" si="204"/>
        <v>0</v>
      </c>
      <c r="G762" s="10">
        <f t="shared" si="204"/>
        <v>0</v>
      </c>
      <c r="H762" s="10">
        <f t="shared" si="204"/>
        <v>0</v>
      </c>
      <c r="I762" s="10">
        <f t="shared" si="204"/>
        <v>0</v>
      </c>
      <c r="J762" s="10">
        <f t="shared" si="192"/>
        <v>0</v>
      </c>
      <c r="K762" s="10">
        <f t="shared" si="193"/>
        <v>0</v>
      </c>
    </row>
    <row r="763" spans="1:11" x14ac:dyDescent="0.25">
      <c r="A763" t="str">
        <f t="shared" si="191"/>
        <v>b</v>
      </c>
      <c r="B763" s="8"/>
      <c r="C763" s="9" t="s">
        <v>13</v>
      </c>
      <c r="D763" s="10"/>
      <c r="E763" s="10">
        <f t="shared" si="196"/>
        <v>0</v>
      </c>
      <c r="F763" s="10">
        <f t="shared" si="204"/>
        <v>0</v>
      </c>
      <c r="G763" s="10">
        <f t="shared" si="204"/>
        <v>0</v>
      </c>
      <c r="H763" s="10">
        <f t="shared" si="204"/>
        <v>0</v>
      </c>
      <c r="I763" s="10">
        <f t="shared" si="204"/>
        <v>0</v>
      </c>
      <c r="J763" s="10">
        <f t="shared" si="192"/>
        <v>0</v>
      </c>
      <c r="K763" s="10">
        <f t="shared" si="193"/>
        <v>0</v>
      </c>
    </row>
    <row r="764" spans="1:11" x14ac:dyDescent="0.25">
      <c r="A764" t="str">
        <f t="shared" si="191"/>
        <v>b</v>
      </c>
      <c r="B764" s="8"/>
      <c r="C764" s="9" t="s">
        <v>14</v>
      </c>
      <c r="D764" s="10"/>
      <c r="E764" s="10">
        <f t="shared" si="196"/>
        <v>0</v>
      </c>
      <c r="F764" s="10">
        <f t="shared" si="204"/>
        <v>0</v>
      </c>
      <c r="G764" s="10">
        <f t="shared" si="204"/>
        <v>0</v>
      </c>
      <c r="H764" s="10">
        <f t="shared" si="204"/>
        <v>0</v>
      </c>
      <c r="I764" s="10">
        <f t="shared" si="204"/>
        <v>0</v>
      </c>
      <c r="J764" s="10">
        <f t="shared" si="192"/>
        <v>0</v>
      </c>
      <c r="K764" s="10">
        <f t="shared" si="193"/>
        <v>0</v>
      </c>
    </row>
    <row r="765" spans="1:11" x14ac:dyDescent="0.25">
      <c r="A765" t="str">
        <f t="shared" si="191"/>
        <v>b</v>
      </c>
      <c r="B765" s="8"/>
      <c r="C765" s="9" t="s">
        <v>15</v>
      </c>
      <c r="D765" s="10"/>
      <c r="E765" s="10">
        <f t="shared" si="196"/>
        <v>0</v>
      </c>
      <c r="F765" s="10">
        <f t="shared" si="204"/>
        <v>0</v>
      </c>
      <c r="G765" s="10">
        <f t="shared" si="204"/>
        <v>0</v>
      </c>
      <c r="H765" s="10">
        <f t="shared" si="204"/>
        <v>0</v>
      </c>
      <c r="I765" s="10">
        <f t="shared" si="204"/>
        <v>0</v>
      </c>
      <c r="J765" s="10">
        <f t="shared" si="192"/>
        <v>0</v>
      </c>
      <c r="K765" s="10">
        <f t="shared" si="193"/>
        <v>0</v>
      </c>
    </row>
    <row r="766" spans="1:11" x14ac:dyDescent="0.25">
      <c r="A766" t="str">
        <f t="shared" si="191"/>
        <v>b</v>
      </c>
      <c r="B766" s="8"/>
      <c r="C766" s="9" t="s">
        <v>16</v>
      </c>
      <c r="D766" s="10"/>
      <c r="E766" s="10">
        <f t="shared" si="196"/>
        <v>0</v>
      </c>
      <c r="F766" s="10">
        <f t="shared" si="204"/>
        <v>0</v>
      </c>
      <c r="G766" s="10">
        <f t="shared" si="204"/>
        <v>0</v>
      </c>
      <c r="H766" s="10">
        <f t="shared" si="204"/>
        <v>0</v>
      </c>
      <c r="I766" s="10">
        <f t="shared" si="204"/>
        <v>0</v>
      </c>
      <c r="J766" s="10">
        <f t="shared" si="192"/>
        <v>0</v>
      </c>
      <c r="K766" s="10">
        <f t="shared" si="193"/>
        <v>0</v>
      </c>
    </row>
    <row r="767" spans="1:11" x14ac:dyDescent="0.25">
      <c r="A767" t="str">
        <f t="shared" si="191"/>
        <v>b</v>
      </c>
      <c r="B767" s="8"/>
      <c r="C767" s="9" t="s">
        <v>17</v>
      </c>
      <c r="D767" s="10"/>
      <c r="E767" s="10">
        <f t="shared" si="196"/>
        <v>0</v>
      </c>
      <c r="F767" s="10">
        <f t="shared" si="204"/>
        <v>0</v>
      </c>
      <c r="G767" s="10">
        <f t="shared" si="204"/>
        <v>0</v>
      </c>
      <c r="H767" s="10">
        <f t="shared" si="204"/>
        <v>0</v>
      </c>
      <c r="I767" s="10">
        <f t="shared" si="204"/>
        <v>0</v>
      </c>
      <c r="J767" s="10">
        <f t="shared" si="192"/>
        <v>0</v>
      </c>
      <c r="K767" s="10">
        <f t="shared" si="193"/>
        <v>0</v>
      </c>
    </row>
    <row r="768" spans="1:11" x14ac:dyDescent="0.25">
      <c r="A768" t="str">
        <f t="shared" ref="A768:A831" si="205">IF(OR(E768&lt;&gt;0,F768&lt;&gt;0,G768&lt;&gt;0,H768&lt;&gt;0,I768&lt;&gt;0,),"a","b")</f>
        <v>b</v>
      </c>
      <c r="B768" s="5"/>
      <c r="C768" s="6" t="s">
        <v>18</v>
      </c>
      <c r="D768" s="7"/>
      <c r="E768" s="7">
        <f t="shared" si="196"/>
        <v>0</v>
      </c>
      <c r="F768" s="7">
        <f t="shared" si="204"/>
        <v>0</v>
      </c>
      <c r="G768" s="7">
        <f t="shared" si="204"/>
        <v>0</v>
      </c>
      <c r="H768" s="7">
        <f t="shared" si="204"/>
        <v>0</v>
      </c>
      <c r="I768" s="7">
        <f t="shared" si="204"/>
        <v>0</v>
      </c>
      <c r="J768" s="7">
        <f t="shared" ref="J768:J855" si="206">SUM(F768,G768)</f>
        <v>0</v>
      </c>
      <c r="K768" s="7">
        <f t="shared" ref="K768:K855" si="207">SUM(F768,G768,H768)</f>
        <v>0</v>
      </c>
    </row>
    <row r="769" spans="1:11" x14ac:dyDescent="0.25">
      <c r="A769" t="str">
        <f t="shared" si="205"/>
        <v>b</v>
      </c>
      <c r="B769" s="5"/>
      <c r="C769" s="6" t="s">
        <v>19</v>
      </c>
      <c r="D769" s="7"/>
      <c r="E769" s="7">
        <f t="shared" si="196"/>
        <v>0</v>
      </c>
      <c r="F769" s="7">
        <f t="shared" si="204"/>
        <v>0</v>
      </c>
      <c r="G769" s="7">
        <f t="shared" si="204"/>
        <v>0</v>
      </c>
      <c r="H769" s="7">
        <f t="shared" si="204"/>
        <v>0</v>
      </c>
      <c r="I769" s="7">
        <f t="shared" si="204"/>
        <v>0</v>
      </c>
      <c r="J769" s="7">
        <f t="shared" si="206"/>
        <v>0</v>
      </c>
      <c r="K769" s="7">
        <f t="shared" si="207"/>
        <v>0</v>
      </c>
    </row>
    <row r="770" spans="1:11" ht="15.75" thickBot="1" x14ac:dyDescent="0.3">
      <c r="A770" t="str">
        <f t="shared" si="205"/>
        <v>b</v>
      </c>
      <c r="B770" s="11"/>
      <c r="C770" s="12" t="s">
        <v>20</v>
      </c>
      <c r="D770" s="13"/>
      <c r="E770" s="13">
        <f t="shared" si="196"/>
        <v>0</v>
      </c>
      <c r="F770" s="13">
        <f t="shared" si="204"/>
        <v>0</v>
      </c>
      <c r="G770" s="13">
        <f t="shared" si="204"/>
        <v>0</v>
      </c>
      <c r="H770" s="13">
        <f t="shared" si="204"/>
        <v>0</v>
      </c>
      <c r="I770" s="13">
        <f t="shared" si="204"/>
        <v>0</v>
      </c>
      <c r="J770" s="13">
        <f t="shared" si="206"/>
        <v>0</v>
      </c>
      <c r="K770" s="13">
        <f t="shared" si="207"/>
        <v>0</v>
      </c>
    </row>
    <row r="771" spans="1:11" ht="32.25" customHeight="1" thickTop="1" thickBot="1" x14ac:dyDescent="0.3">
      <c r="A771" t="str">
        <f t="shared" si="205"/>
        <v>b</v>
      </c>
      <c r="B771" s="16" t="s">
        <v>133</v>
      </c>
      <c r="C771" s="4" t="s">
        <v>132</v>
      </c>
      <c r="D771" s="4"/>
      <c r="E771" s="4">
        <f t="shared" si="196"/>
        <v>0</v>
      </c>
      <c r="F771" s="4">
        <f>SUM(F772,F780,F781,F782)</f>
        <v>0</v>
      </c>
      <c r="G771" s="4">
        <f t="shared" ref="G771:I771" si="208">SUM(G772,G780,G781,G782)</f>
        <v>0</v>
      </c>
      <c r="H771" s="4">
        <f t="shared" si="208"/>
        <v>0</v>
      </c>
      <c r="I771" s="4">
        <f t="shared" si="208"/>
        <v>0</v>
      </c>
      <c r="J771" s="4">
        <f t="shared" si="206"/>
        <v>0</v>
      </c>
      <c r="K771" s="4">
        <f t="shared" si="207"/>
        <v>0</v>
      </c>
    </row>
    <row r="772" spans="1:11" ht="15.75" thickTop="1" x14ac:dyDescent="0.25">
      <c r="A772" t="str">
        <f t="shared" si="205"/>
        <v>b</v>
      </c>
      <c r="B772" s="5"/>
      <c r="C772" s="6" t="s">
        <v>10</v>
      </c>
      <c r="D772" s="7"/>
      <c r="E772" s="7">
        <f t="shared" si="196"/>
        <v>0</v>
      </c>
      <c r="F772" s="7">
        <f>SUM(F773:F779)</f>
        <v>0</v>
      </c>
      <c r="G772" s="7">
        <f t="shared" ref="G772:I772" si="209">SUM(G773:G779)</f>
        <v>0</v>
      </c>
      <c r="H772" s="7">
        <f t="shared" si="209"/>
        <v>0</v>
      </c>
      <c r="I772" s="7">
        <f t="shared" si="209"/>
        <v>0</v>
      </c>
      <c r="J772" s="7">
        <f t="shared" si="206"/>
        <v>0</v>
      </c>
      <c r="K772" s="7">
        <f t="shared" si="207"/>
        <v>0</v>
      </c>
    </row>
    <row r="773" spans="1:11" x14ac:dyDescent="0.25">
      <c r="A773" t="str">
        <f t="shared" si="205"/>
        <v>b</v>
      </c>
      <c r="B773" s="8"/>
      <c r="C773" s="9" t="s">
        <v>11</v>
      </c>
      <c r="D773" s="10"/>
      <c r="E773" s="10">
        <f t="shared" si="196"/>
        <v>0</v>
      </c>
      <c r="F773" s="10">
        <v>0</v>
      </c>
      <c r="G773" s="10">
        <v>0</v>
      </c>
      <c r="H773" s="10">
        <v>0</v>
      </c>
      <c r="I773" s="10">
        <v>0</v>
      </c>
      <c r="J773" s="10">
        <f t="shared" si="206"/>
        <v>0</v>
      </c>
      <c r="K773" s="10">
        <f t="shared" si="207"/>
        <v>0</v>
      </c>
    </row>
    <row r="774" spans="1:11" x14ac:dyDescent="0.25">
      <c r="A774" t="str">
        <f t="shared" si="205"/>
        <v>b</v>
      </c>
      <c r="B774" s="8"/>
      <c r="C774" s="9" t="s">
        <v>12</v>
      </c>
      <c r="D774" s="10"/>
      <c r="E774" s="10">
        <f t="shared" si="196"/>
        <v>0</v>
      </c>
      <c r="F774" s="10">
        <v>0</v>
      </c>
      <c r="G774" s="10">
        <v>0</v>
      </c>
      <c r="H774" s="10">
        <v>0</v>
      </c>
      <c r="I774" s="10">
        <v>0</v>
      </c>
      <c r="J774" s="10">
        <f t="shared" si="206"/>
        <v>0</v>
      </c>
      <c r="K774" s="10">
        <f t="shared" si="207"/>
        <v>0</v>
      </c>
    </row>
    <row r="775" spans="1:11" x14ac:dyDescent="0.25">
      <c r="A775" t="str">
        <f t="shared" si="205"/>
        <v>b</v>
      </c>
      <c r="B775" s="8"/>
      <c r="C775" s="9" t="s">
        <v>13</v>
      </c>
      <c r="D775" s="10"/>
      <c r="E775" s="10">
        <f t="shared" si="196"/>
        <v>0</v>
      </c>
      <c r="F775" s="10">
        <v>0</v>
      </c>
      <c r="G775" s="10">
        <v>0</v>
      </c>
      <c r="H775" s="10">
        <v>0</v>
      </c>
      <c r="I775" s="10">
        <v>0</v>
      </c>
      <c r="J775" s="10">
        <f t="shared" si="206"/>
        <v>0</v>
      </c>
      <c r="K775" s="10">
        <f t="shared" si="207"/>
        <v>0</v>
      </c>
    </row>
    <row r="776" spans="1:11" x14ac:dyDescent="0.25">
      <c r="A776" t="str">
        <f t="shared" si="205"/>
        <v>b</v>
      </c>
      <c r="B776" s="8"/>
      <c r="C776" s="9" t="s">
        <v>14</v>
      </c>
      <c r="D776" s="10"/>
      <c r="E776" s="10">
        <f t="shared" si="196"/>
        <v>0</v>
      </c>
      <c r="F776" s="10">
        <v>0</v>
      </c>
      <c r="G776" s="10">
        <v>0</v>
      </c>
      <c r="H776" s="10">
        <v>0</v>
      </c>
      <c r="I776" s="10">
        <v>0</v>
      </c>
      <c r="J776" s="10">
        <f t="shared" si="206"/>
        <v>0</v>
      </c>
      <c r="K776" s="10">
        <f t="shared" si="207"/>
        <v>0</v>
      </c>
    </row>
    <row r="777" spans="1:11" x14ac:dyDescent="0.25">
      <c r="A777" t="str">
        <f t="shared" si="205"/>
        <v>b</v>
      </c>
      <c r="B777" s="8"/>
      <c r="C777" s="9" t="s">
        <v>15</v>
      </c>
      <c r="D777" s="10"/>
      <c r="E777" s="10">
        <f t="shared" si="196"/>
        <v>0</v>
      </c>
      <c r="F777" s="10">
        <v>0</v>
      </c>
      <c r="G777" s="10">
        <v>0</v>
      </c>
      <c r="H777" s="10">
        <v>0</v>
      </c>
      <c r="I777" s="10">
        <v>0</v>
      </c>
      <c r="J777" s="10">
        <f t="shared" si="206"/>
        <v>0</v>
      </c>
      <c r="K777" s="10">
        <f t="shared" si="207"/>
        <v>0</v>
      </c>
    </row>
    <row r="778" spans="1:11" x14ac:dyDescent="0.25">
      <c r="A778" t="str">
        <f t="shared" si="205"/>
        <v>b</v>
      </c>
      <c r="B778" s="8"/>
      <c r="C778" s="9" t="s">
        <v>16</v>
      </c>
      <c r="D778" s="10"/>
      <c r="E778" s="10">
        <f t="shared" si="196"/>
        <v>0</v>
      </c>
      <c r="F778" s="10">
        <v>0</v>
      </c>
      <c r="G778" s="10">
        <v>0</v>
      </c>
      <c r="H778" s="10">
        <v>0</v>
      </c>
      <c r="I778" s="10">
        <v>0</v>
      </c>
      <c r="J778" s="10">
        <f t="shared" si="206"/>
        <v>0</v>
      </c>
      <c r="K778" s="10">
        <f t="shared" si="207"/>
        <v>0</v>
      </c>
    </row>
    <row r="779" spans="1:11" x14ac:dyDescent="0.25">
      <c r="A779" t="str">
        <f t="shared" si="205"/>
        <v>b</v>
      </c>
      <c r="B779" s="8"/>
      <c r="C779" s="9" t="s">
        <v>17</v>
      </c>
      <c r="D779" s="10"/>
      <c r="E779" s="10">
        <f t="shared" si="196"/>
        <v>0</v>
      </c>
      <c r="F779" s="10">
        <v>0</v>
      </c>
      <c r="G779" s="10">
        <v>0</v>
      </c>
      <c r="H779" s="10">
        <v>0</v>
      </c>
      <c r="I779" s="10">
        <v>0</v>
      </c>
      <c r="J779" s="10">
        <f t="shared" si="206"/>
        <v>0</v>
      </c>
      <c r="K779" s="10">
        <f t="shared" si="207"/>
        <v>0</v>
      </c>
    </row>
    <row r="780" spans="1:11" x14ac:dyDescent="0.25">
      <c r="A780" t="str">
        <f t="shared" si="205"/>
        <v>b</v>
      </c>
      <c r="B780" s="5"/>
      <c r="C780" s="6" t="s">
        <v>18</v>
      </c>
      <c r="D780" s="7"/>
      <c r="E780" s="7">
        <f t="shared" ref="E780:E867" si="210">SUM(F780,G780,H780,I780)</f>
        <v>0</v>
      </c>
      <c r="F780" s="7">
        <v>0</v>
      </c>
      <c r="G780" s="7">
        <v>0</v>
      </c>
      <c r="H780" s="7">
        <v>0</v>
      </c>
      <c r="I780" s="7">
        <v>0</v>
      </c>
      <c r="J780" s="7">
        <f t="shared" si="206"/>
        <v>0</v>
      </c>
      <c r="K780" s="7">
        <f t="shared" si="207"/>
        <v>0</v>
      </c>
    </row>
    <row r="781" spans="1:11" x14ac:dyDescent="0.25">
      <c r="A781" t="str">
        <f t="shared" si="205"/>
        <v>b</v>
      </c>
      <c r="B781" s="5"/>
      <c r="C781" s="6" t="s">
        <v>19</v>
      </c>
      <c r="D781" s="7"/>
      <c r="E781" s="7">
        <f t="shared" si="210"/>
        <v>0</v>
      </c>
      <c r="F781" s="7">
        <v>0</v>
      </c>
      <c r="G781" s="7">
        <v>0</v>
      </c>
      <c r="H781" s="7">
        <v>0</v>
      </c>
      <c r="I781" s="7">
        <v>0</v>
      </c>
      <c r="J781" s="7">
        <f t="shared" si="206"/>
        <v>0</v>
      </c>
      <c r="K781" s="7">
        <f t="shared" si="207"/>
        <v>0</v>
      </c>
    </row>
    <row r="782" spans="1:11" ht="15.75" thickBot="1" x14ac:dyDescent="0.3">
      <c r="A782" t="str">
        <f t="shared" si="205"/>
        <v>b</v>
      </c>
      <c r="B782" s="11"/>
      <c r="C782" s="12" t="s">
        <v>20</v>
      </c>
      <c r="D782" s="13"/>
      <c r="E782" s="13">
        <f t="shared" si="210"/>
        <v>0</v>
      </c>
      <c r="F782" s="13">
        <v>0</v>
      </c>
      <c r="G782" s="13">
        <v>0</v>
      </c>
      <c r="H782" s="13">
        <v>0</v>
      </c>
      <c r="I782" s="13">
        <v>0</v>
      </c>
      <c r="J782" s="13">
        <f t="shared" si="206"/>
        <v>0</v>
      </c>
      <c r="K782" s="13">
        <f t="shared" si="207"/>
        <v>0</v>
      </c>
    </row>
    <row r="783" spans="1:11" ht="61.5" thickTop="1" thickBot="1" x14ac:dyDescent="0.3">
      <c r="A783" t="str">
        <f t="shared" si="205"/>
        <v>b</v>
      </c>
      <c r="B783" s="3" t="s">
        <v>134</v>
      </c>
      <c r="C783" s="14" t="s">
        <v>135</v>
      </c>
      <c r="D783" s="4"/>
      <c r="E783" s="4">
        <f t="shared" si="210"/>
        <v>0</v>
      </c>
      <c r="F783" s="4">
        <f>SUM(F784,F792,F793,F794)</f>
        <v>0</v>
      </c>
      <c r="G783" s="4">
        <f t="shared" ref="G783:I783" si="211">SUM(G784,G792,G793,G794)</f>
        <v>0</v>
      </c>
      <c r="H783" s="4">
        <f t="shared" si="211"/>
        <v>0</v>
      </c>
      <c r="I783" s="4">
        <f t="shared" si="211"/>
        <v>0</v>
      </c>
      <c r="J783" s="4">
        <f t="shared" si="206"/>
        <v>0</v>
      </c>
      <c r="K783" s="4">
        <f t="shared" si="207"/>
        <v>0</v>
      </c>
    </row>
    <row r="784" spans="1:11" ht="15.75" thickTop="1" x14ac:dyDescent="0.25">
      <c r="A784" t="str">
        <f t="shared" si="205"/>
        <v>b</v>
      </c>
      <c r="B784" s="5"/>
      <c r="C784" s="6" t="s">
        <v>10</v>
      </c>
      <c r="D784" s="7"/>
      <c r="E784" s="7">
        <f t="shared" si="210"/>
        <v>0</v>
      </c>
      <c r="F784" s="7">
        <f>SUM(F785:F791)</f>
        <v>0</v>
      </c>
      <c r="G784" s="7">
        <f t="shared" ref="G784:I784" si="212">SUM(G785:G791)</f>
        <v>0</v>
      </c>
      <c r="H784" s="7">
        <f t="shared" si="212"/>
        <v>0</v>
      </c>
      <c r="I784" s="7">
        <f t="shared" si="212"/>
        <v>0</v>
      </c>
      <c r="J784" s="7">
        <f t="shared" si="206"/>
        <v>0</v>
      </c>
      <c r="K784" s="7">
        <f t="shared" si="207"/>
        <v>0</v>
      </c>
    </row>
    <row r="785" spans="1:11" x14ac:dyDescent="0.25">
      <c r="A785" t="str">
        <f t="shared" si="205"/>
        <v>b</v>
      </c>
      <c r="B785" s="8"/>
      <c r="C785" s="9" t="s">
        <v>11</v>
      </c>
      <c r="D785" s="10"/>
      <c r="E785" s="10">
        <f t="shared" si="210"/>
        <v>0</v>
      </c>
      <c r="F785" s="10">
        <v>0</v>
      </c>
      <c r="G785" s="10">
        <v>0</v>
      </c>
      <c r="H785" s="10">
        <v>0</v>
      </c>
      <c r="I785" s="10">
        <v>0</v>
      </c>
      <c r="J785" s="10">
        <f t="shared" si="206"/>
        <v>0</v>
      </c>
      <c r="K785" s="10">
        <f t="shared" si="207"/>
        <v>0</v>
      </c>
    </row>
    <row r="786" spans="1:11" x14ac:dyDescent="0.25">
      <c r="A786" t="str">
        <f t="shared" si="205"/>
        <v>b</v>
      </c>
      <c r="B786" s="8"/>
      <c r="C786" s="9" t="s">
        <v>12</v>
      </c>
      <c r="D786" s="10"/>
      <c r="E786" s="10">
        <f t="shared" si="210"/>
        <v>0</v>
      </c>
      <c r="F786" s="10">
        <v>0</v>
      </c>
      <c r="G786" s="10">
        <v>0</v>
      </c>
      <c r="H786" s="10">
        <v>0</v>
      </c>
      <c r="I786" s="10">
        <v>0</v>
      </c>
      <c r="J786" s="10">
        <f t="shared" si="206"/>
        <v>0</v>
      </c>
      <c r="K786" s="10">
        <f t="shared" si="207"/>
        <v>0</v>
      </c>
    </row>
    <row r="787" spans="1:11" x14ac:dyDescent="0.25">
      <c r="A787" t="str">
        <f t="shared" si="205"/>
        <v>b</v>
      </c>
      <c r="B787" s="8"/>
      <c r="C787" s="9" t="s">
        <v>13</v>
      </c>
      <c r="D787" s="10"/>
      <c r="E787" s="10">
        <f t="shared" si="210"/>
        <v>0</v>
      </c>
      <c r="F787" s="10">
        <v>0</v>
      </c>
      <c r="G787" s="10">
        <v>0</v>
      </c>
      <c r="H787" s="10">
        <v>0</v>
      </c>
      <c r="I787" s="10">
        <v>0</v>
      </c>
      <c r="J787" s="10">
        <f t="shared" si="206"/>
        <v>0</v>
      </c>
      <c r="K787" s="10">
        <f t="shared" si="207"/>
        <v>0</v>
      </c>
    </row>
    <row r="788" spans="1:11" x14ac:dyDescent="0.25">
      <c r="A788" t="str">
        <f t="shared" si="205"/>
        <v>b</v>
      </c>
      <c r="B788" s="8"/>
      <c r="C788" s="9" t="s">
        <v>14</v>
      </c>
      <c r="D788" s="10"/>
      <c r="E788" s="10">
        <f t="shared" si="210"/>
        <v>0</v>
      </c>
      <c r="F788" s="10">
        <v>0</v>
      </c>
      <c r="G788" s="10">
        <v>0</v>
      </c>
      <c r="H788" s="10">
        <v>0</v>
      </c>
      <c r="I788" s="10">
        <v>0</v>
      </c>
      <c r="J788" s="10">
        <f t="shared" si="206"/>
        <v>0</v>
      </c>
      <c r="K788" s="10">
        <f t="shared" si="207"/>
        <v>0</v>
      </c>
    </row>
    <row r="789" spans="1:11" x14ac:dyDescent="0.25">
      <c r="A789" t="str">
        <f t="shared" si="205"/>
        <v>b</v>
      </c>
      <c r="B789" s="8"/>
      <c r="C789" s="9" t="s">
        <v>15</v>
      </c>
      <c r="D789" s="10"/>
      <c r="E789" s="10">
        <f t="shared" si="210"/>
        <v>0</v>
      </c>
      <c r="F789" s="10">
        <v>0</v>
      </c>
      <c r="G789" s="10">
        <v>0</v>
      </c>
      <c r="H789" s="10">
        <v>0</v>
      </c>
      <c r="I789" s="10">
        <v>0</v>
      </c>
      <c r="J789" s="10">
        <f t="shared" si="206"/>
        <v>0</v>
      </c>
      <c r="K789" s="10">
        <f t="shared" si="207"/>
        <v>0</v>
      </c>
    </row>
    <row r="790" spans="1:11" x14ac:dyDescent="0.25">
      <c r="A790" t="str">
        <f t="shared" si="205"/>
        <v>b</v>
      </c>
      <c r="B790" s="8"/>
      <c r="C790" s="9" t="s">
        <v>16</v>
      </c>
      <c r="D790" s="10"/>
      <c r="E790" s="10">
        <f t="shared" si="210"/>
        <v>0</v>
      </c>
      <c r="F790" s="10">
        <v>0</v>
      </c>
      <c r="G790" s="10">
        <v>0</v>
      </c>
      <c r="H790" s="10">
        <v>0</v>
      </c>
      <c r="I790" s="10">
        <v>0</v>
      </c>
      <c r="J790" s="10">
        <f t="shared" si="206"/>
        <v>0</v>
      </c>
      <c r="K790" s="10">
        <f t="shared" si="207"/>
        <v>0</v>
      </c>
    </row>
    <row r="791" spans="1:11" x14ac:dyDescent="0.25">
      <c r="A791" t="str">
        <f t="shared" si="205"/>
        <v>b</v>
      </c>
      <c r="B791" s="8"/>
      <c r="C791" s="9" t="s">
        <v>17</v>
      </c>
      <c r="D791" s="10"/>
      <c r="E791" s="10">
        <f t="shared" si="210"/>
        <v>0</v>
      </c>
      <c r="F791" s="10">
        <v>0</v>
      </c>
      <c r="G791" s="10">
        <v>0</v>
      </c>
      <c r="H791" s="10">
        <v>0</v>
      </c>
      <c r="I791" s="10">
        <v>0</v>
      </c>
      <c r="J791" s="10">
        <f t="shared" si="206"/>
        <v>0</v>
      </c>
      <c r="K791" s="10">
        <f t="shared" si="207"/>
        <v>0</v>
      </c>
    </row>
    <row r="792" spans="1:11" x14ac:dyDescent="0.25">
      <c r="A792" t="str">
        <f t="shared" si="205"/>
        <v>b</v>
      </c>
      <c r="B792" s="5"/>
      <c r="C792" s="6" t="s">
        <v>18</v>
      </c>
      <c r="D792" s="7"/>
      <c r="E792" s="7">
        <f t="shared" si="210"/>
        <v>0</v>
      </c>
      <c r="F792" s="7">
        <v>0</v>
      </c>
      <c r="G792" s="7">
        <v>0</v>
      </c>
      <c r="H792" s="7">
        <v>0</v>
      </c>
      <c r="I792" s="7">
        <v>0</v>
      </c>
      <c r="J792" s="7">
        <f t="shared" si="206"/>
        <v>0</v>
      </c>
      <c r="K792" s="7">
        <f t="shared" si="207"/>
        <v>0</v>
      </c>
    </row>
    <row r="793" spans="1:11" x14ac:dyDescent="0.25">
      <c r="A793" t="str">
        <f t="shared" si="205"/>
        <v>b</v>
      </c>
      <c r="B793" s="5"/>
      <c r="C793" s="6" t="s">
        <v>19</v>
      </c>
      <c r="D793" s="7"/>
      <c r="E793" s="7">
        <f t="shared" si="210"/>
        <v>0</v>
      </c>
      <c r="F793" s="7">
        <v>0</v>
      </c>
      <c r="G793" s="7">
        <v>0</v>
      </c>
      <c r="H793" s="7">
        <v>0</v>
      </c>
      <c r="I793" s="7">
        <v>0</v>
      </c>
      <c r="J793" s="7">
        <f t="shared" si="206"/>
        <v>0</v>
      </c>
      <c r="K793" s="7">
        <f t="shared" si="207"/>
        <v>0</v>
      </c>
    </row>
    <row r="794" spans="1:11" ht="15.75" thickBot="1" x14ac:dyDescent="0.3">
      <c r="A794" t="str">
        <f t="shared" si="205"/>
        <v>b</v>
      </c>
      <c r="B794" s="11"/>
      <c r="C794" s="12" t="s">
        <v>20</v>
      </c>
      <c r="D794" s="13"/>
      <c r="E794" s="13">
        <f t="shared" si="210"/>
        <v>0</v>
      </c>
      <c r="F794" s="13">
        <v>0</v>
      </c>
      <c r="G794" s="13">
        <v>0</v>
      </c>
      <c r="H794" s="13">
        <v>0</v>
      </c>
      <c r="I794" s="13">
        <v>0</v>
      </c>
      <c r="J794" s="13">
        <f t="shared" si="206"/>
        <v>0</v>
      </c>
      <c r="K794" s="13">
        <f t="shared" si="207"/>
        <v>0</v>
      </c>
    </row>
    <row r="795" spans="1:11" ht="31.5" thickTop="1" thickBot="1" x14ac:dyDescent="0.3">
      <c r="A795" t="str">
        <f t="shared" si="205"/>
        <v>b</v>
      </c>
      <c r="B795" s="3" t="s">
        <v>136</v>
      </c>
      <c r="C795" s="14" t="s">
        <v>137</v>
      </c>
      <c r="D795" s="4"/>
      <c r="E795" s="4">
        <f t="shared" si="210"/>
        <v>0</v>
      </c>
      <c r="F795" s="4">
        <f>SUM(F796,F804,F805,F806)</f>
        <v>0</v>
      </c>
      <c r="G795" s="4">
        <f t="shared" ref="G795:I795" si="213">SUM(G796,G804,G805,G806)</f>
        <v>0</v>
      </c>
      <c r="H795" s="4">
        <f t="shared" si="213"/>
        <v>0</v>
      </c>
      <c r="I795" s="4">
        <f t="shared" si="213"/>
        <v>0</v>
      </c>
      <c r="J795" s="4">
        <f t="shared" si="206"/>
        <v>0</v>
      </c>
      <c r="K795" s="4">
        <f t="shared" si="207"/>
        <v>0</v>
      </c>
    </row>
    <row r="796" spans="1:11" ht="15.75" thickTop="1" x14ac:dyDescent="0.25">
      <c r="A796" t="str">
        <f t="shared" si="205"/>
        <v>b</v>
      </c>
      <c r="B796" s="5"/>
      <c r="C796" s="6" t="s">
        <v>10</v>
      </c>
      <c r="D796" s="7"/>
      <c r="E796" s="7">
        <f t="shared" si="210"/>
        <v>0</v>
      </c>
      <c r="F796" s="7">
        <f>SUM(F797:F803)</f>
        <v>0</v>
      </c>
      <c r="G796" s="7">
        <f t="shared" ref="G796:I796" si="214">SUM(G797:G803)</f>
        <v>0</v>
      </c>
      <c r="H796" s="7">
        <f t="shared" si="214"/>
        <v>0</v>
      </c>
      <c r="I796" s="7">
        <f t="shared" si="214"/>
        <v>0</v>
      </c>
      <c r="J796" s="7">
        <f t="shared" si="206"/>
        <v>0</v>
      </c>
      <c r="K796" s="7">
        <f t="shared" si="207"/>
        <v>0</v>
      </c>
    </row>
    <row r="797" spans="1:11" x14ac:dyDescent="0.25">
      <c r="A797" t="str">
        <f t="shared" si="205"/>
        <v>b</v>
      </c>
      <c r="B797" s="8"/>
      <c r="C797" s="9" t="s">
        <v>11</v>
      </c>
      <c r="D797" s="10"/>
      <c r="E797" s="10">
        <f t="shared" si="210"/>
        <v>0</v>
      </c>
      <c r="F797" s="10">
        <v>0</v>
      </c>
      <c r="G797" s="10">
        <v>0</v>
      </c>
      <c r="H797" s="10">
        <v>0</v>
      </c>
      <c r="I797" s="10">
        <v>0</v>
      </c>
      <c r="J797" s="10">
        <f t="shared" si="206"/>
        <v>0</v>
      </c>
      <c r="K797" s="10">
        <f t="shared" si="207"/>
        <v>0</v>
      </c>
    </row>
    <row r="798" spans="1:11" x14ac:dyDescent="0.25">
      <c r="A798" t="str">
        <f t="shared" si="205"/>
        <v>b</v>
      </c>
      <c r="B798" s="8"/>
      <c r="C798" s="9" t="s">
        <v>12</v>
      </c>
      <c r="D798" s="10"/>
      <c r="E798" s="10">
        <f t="shared" si="210"/>
        <v>0</v>
      </c>
      <c r="F798" s="10">
        <v>0</v>
      </c>
      <c r="G798" s="10">
        <v>0</v>
      </c>
      <c r="H798" s="10">
        <v>0</v>
      </c>
      <c r="I798" s="10">
        <v>0</v>
      </c>
      <c r="J798" s="10">
        <f t="shared" si="206"/>
        <v>0</v>
      </c>
      <c r="K798" s="10">
        <f t="shared" si="207"/>
        <v>0</v>
      </c>
    </row>
    <row r="799" spans="1:11" x14ac:dyDescent="0.25">
      <c r="A799" t="str">
        <f t="shared" si="205"/>
        <v>b</v>
      </c>
      <c r="B799" s="8"/>
      <c r="C799" s="9" t="s">
        <v>13</v>
      </c>
      <c r="D799" s="10"/>
      <c r="E799" s="10">
        <f t="shared" si="210"/>
        <v>0</v>
      </c>
      <c r="F799" s="10">
        <v>0</v>
      </c>
      <c r="G799" s="10">
        <v>0</v>
      </c>
      <c r="H799" s="10">
        <v>0</v>
      </c>
      <c r="I799" s="10">
        <v>0</v>
      </c>
      <c r="J799" s="10">
        <f t="shared" si="206"/>
        <v>0</v>
      </c>
      <c r="K799" s="10">
        <f t="shared" si="207"/>
        <v>0</v>
      </c>
    </row>
    <row r="800" spans="1:11" x14ac:dyDescent="0.25">
      <c r="A800" t="str">
        <f t="shared" si="205"/>
        <v>b</v>
      </c>
      <c r="B800" s="8"/>
      <c r="C800" s="9" t="s">
        <v>14</v>
      </c>
      <c r="D800" s="10"/>
      <c r="E800" s="10">
        <f t="shared" si="210"/>
        <v>0</v>
      </c>
      <c r="F800" s="10">
        <v>0</v>
      </c>
      <c r="G800" s="10">
        <v>0</v>
      </c>
      <c r="H800" s="10">
        <v>0</v>
      </c>
      <c r="I800" s="10">
        <v>0</v>
      </c>
      <c r="J800" s="10">
        <f t="shared" si="206"/>
        <v>0</v>
      </c>
      <c r="K800" s="10">
        <f t="shared" si="207"/>
        <v>0</v>
      </c>
    </row>
    <row r="801" spans="1:11" x14ac:dyDescent="0.25">
      <c r="A801" t="str">
        <f t="shared" si="205"/>
        <v>b</v>
      </c>
      <c r="B801" s="8"/>
      <c r="C801" s="9" t="s">
        <v>15</v>
      </c>
      <c r="D801" s="10"/>
      <c r="E801" s="10">
        <f t="shared" si="210"/>
        <v>0</v>
      </c>
      <c r="F801" s="10">
        <v>0</v>
      </c>
      <c r="G801" s="10">
        <v>0</v>
      </c>
      <c r="H801" s="10">
        <v>0</v>
      </c>
      <c r="I801" s="10">
        <v>0</v>
      </c>
      <c r="J801" s="10">
        <f t="shared" si="206"/>
        <v>0</v>
      </c>
      <c r="K801" s="10">
        <f t="shared" si="207"/>
        <v>0</v>
      </c>
    </row>
    <row r="802" spans="1:11" x14ac:dyDescent="0.25">
      <c r="A802" t="str">
        <f t="shared" si="205"/>
        <v>b</v>
      </c>
      <c r="B802" s="8"/>
      <c r="C802" s="9" t="s">
        <v>16</v>
      </c>
      <c r="D802" s="10"/>
      <c r="E802" s="10">
        <f t="shared" si="210"/>
        <v>0</v>
      </c>
      <c r="F802" s="10">
        <v>0</v>
      </c>
      <c r="G802" s="10">
        <v>0</v>
      </c>
      <c r="H802" s="10">
        <v>0</v>
      </c>
      <c r="I802" s="10">
        <v>0</v>
      </c>
      <c r="J802" s="10">
        <f t="shared" si="206"/>
        <v>0</v>
      </c>
      <c r="K802" s="10">
        <f t="shared" si="207"/>
        <v>0</v>
      </c>
    </row>
    <row r="803" spans="1:11" x14ac:dyDescent="0.25">
      <c r="A803" t="str">
        <f t="shared" si="205"/>
        <v>b</v>
      </c>
      <c r="B803" s="8"/>
      <c r="C803" s="9" t="s">
        <v>17</v>
      </c>
      <c r="D803" s="10"/>
      <c r="E803" s="10">
        <f t="shared" si="210"/>
        <v>0</v>
      </c>
      <c r="F803" s="10">
        <v>0</v>
      </c>
      <c r="G803" s="10">
        <v>0</v>
      </c>
      <c r="H803" s="10">
        <v>0</v>
      </c>
      <c r="I803" s="10">
        <v>0</v>
      </c>
      <c r="J803" s="10">
        <f t="shared" si="206"/>
        <v>0</v>
      </c>
      <c r="K803" s="10">
        <f t="shared" si="207"/>
        <v>0</v>
      </c>
    </row>
    <row r="804" spans="1:11" x14ac:dyDescent="0.25">
      <c r="A804" t="str">
        <f t="shared" si="205"/>
        <v>b</v>
      </c>
      <c r="B804" s="5"/>
      <c r="C804" s="6" t="s">
        <v>18</v>
      </c>
      <c r="D804" s="7"/>
      <c r="E804" s="7">
        <f t="shared" si="210"/>
        <v>0</v>
      </c>
      <c r="F804" s="7">
        <v>0</v>
      </c>
      <c r="G804" s="7">
        <v>0</v>
      </c>
      <c r="H804" s="7">
        <v>0</v>
      </c>
      <c r="I804" s="7">
        <v>0</v>
      </c>
      <c r="J804" s="7">
        <f t="shared" si="206"/>
        <v>0</v>
      </c>
      <c r="K804" s="7">
        <f t="shared" si="207"/>
        <v>0</v>
      </c>
    </row>
    <row r="805" spans="1:11" x14ac:dyDescent="0.25">
      <c r="A805" t="str">
        <f t="shared" si="205"/>
        <v>b</v>
      </c>
      <c r="B805" s="5"/>
      <c r="C805" s="6" t="s">
        <v>19</v>
      </c>
      <c r="D805" s="7"/>
      <c r="E805" s="7">
        <f t="shared" si="210"/>
        <v>0</v>
      </c>
      <c r="F805" s="7">
        <v>0</v>
      </c>
      <c r="G805" s="7">
        <v>0</v>
      </c>
      <c r="H805" s="7">
        <v>0</v>
      </c>
      <c r="I805" s="7">
        <v>0</v>
      </c>
      <c r="J805" s="7">
        <f t="shared" si="206"/>
        <v>0</v>
      </c>
      <c r="K805" s="7">
        <f t="shared" si="207"/>
        <v>0</v>
      </c>
    </row>
    <row r="806" spans="1:11" ht="15.75" thickBot="1" x14ac:dyDescent="0.3">
      <c r="A806" t="str">
        <f t="shared" si="205"/>
        <v>b</v>
      </c>
      <c r="B806" s="11"/>
      <c r="C806" s="12" t="s">
        <v>20</v>
      </c>
      <c r="D806" s="13"/>
      <c r="E806" s="13">
        <f t="shared" si="210"/>
        <v>0</v>
      </c>
      <c r="F806" s="13">
        <v>0</v>
      </c>
      <c r="G806" s="13">
        <v>0</v>
      </c>
      <c r="H806" s="13">
        <v>0</v>
      </c>
      <c r="I806" s="13">
        <v>0</v>
      </c>
      <c r="J806" s="13">
        <f t="shared" si="206"/>
        <v>0</v>
      </c>
      <c r="K806" s="13">
        <f t="shared" si="207"/>
        <v>0</v>
      </c>
    </row>
    <row r="807" spans="1:11" ht="32.25" customHeight="1" thickTop="1" thickBot="1" x14ac:dyDescent="0.3">
      <c r="A807" t="str">
        <f t="shared" si="205"/>
        <v>b</v>
      </c>
      <c r="B807" s="16" t="s">
        <v>138</v>
      </c>
      <c r="C807" s="4" t="s">
        <v>139</v>
      </c>
      <c r="D807" s="4"/>
      <c r="E807" s="4">
        <f t="shared" si="210"/>
        <v>0</v>
      </c>
      <c r="F807" s="4">
        <f>SUM(F808,F816,F817,F818)</f>
        <v>0</v>
      </c>
      <c r="G807" s="4">
        <f t="shared" ref="G807:I807" si="215">SUM(G808,G816,G817,G818)</f>
        <v>0</v>
      </c>
      <c r="H807" s="4">
        <f t="shared" si="215"/>
        <v>0</v>
      </c>
      <c r="I807" s="4">
        <f t="shared" si="215"/>
        <v>0</v>
      </c>
      <c r="J807" s="4">
        <f t="shared" si="206"/>
        <v>0</v>
      </c>
      <c r="K807" s="4">
        <f t="shared" si="207"/>
        <v>0</v>
      </c>
    </row>
    <row r="808" spans="1:11" ht="15.75" thickTop="1" x14ac:dyDescent="0.25">
      <c r="A808" t="str">
        <f t="shared" si="205"/>
        <v>b</v>
      </c>
      <c r="B808" s="5"/>
      <c r="C808" s="6" t="s">
        <v>10</v>
      </c>
      <c r="D808" s="7"/>
      <c r="E808" s="7">
        <f t="shared" si="210"/>
        <v>0</v>
      </c>
      <c r="F808" s="7">
        <f>SUM(F809:F815)</f>
        <v>0</v>
      </c>
      <c r="G808" s="7">
        <f t="shared" ref="G808:I808" si="216">SUM(G809:G815)</f>
        <v>0</v>
      </c>
      <c r="H808" s="7">
        <f t="shared" si="216"/>
        <v>0</v>
      </c>
      <c r="I808" s="7">
        <f t="shared" si="216"/>
        <v>0</v>
      </c>
      <c r="J808" s="7">
        <f t="shared" si="206"/>
        <v>0</v>
      </c>
      <c r="K808" s="7">
        <f t="shared" si="207"/>
        <v>0</v>
      </c>
    </row>
    <row r="809" spans="1:11" x14ac:dyDescent="0.25">
      <c r="A809" t="str">
        <f t="shared" si="205"/>
        <v>b</v>
      </c>
      <c r="B809" s="8"/>
      <c r="C809" s="9" t="s">
        <v>11</v>
      </c>
      <c r="D809" s="10"/>
      <c r="E809" s="10">
        <f t="shared" si="210"/>
        <v>0</v>
      </c>
      <c r="F809" s="10">
        <v>0</v>
      </c>
      <c r="G809" s="10">
        <v>0</v>
      </c>
      <c r="H809" s="10">
        <v>0</v>
      </c>
      <c r="I809" s="10">
        <v>0</v>
      </c>
      <c r="J809" s="10">
        <f t="shared" si="206"/>
        <v>0</v>
      </c>
      <c r="K809" s="10">
        <f t="shared" si="207"/>
        <v>0</v>
      </c>
    </row>
    <row r="810" spans="1:11" x14ac:dyDescent="0.25">
      <c r="A810" t="str">
        <f t="shared" si="205"/>
        <v>b</v>
      </c>
      <c r="B810" s="8"/>
      <c r="C810" s="9" t="s">
        <v>12</v>
      </c>
      <c r="D810" s="10"/>
      <c r="E810" s="10">
        <f t="shared" si="210"/>
        <v>0</v>
      </c>
      <c r="F810" s="10">
        <v>0</v>
      </c>
      <c r="G810" s="10">
        <v>0</v>
      </c>
      <c r="H810" s="10">
        <v>0</v>
      </c>
      <c r="I810" s="10">
        <v>0</v>
      </c>
      <c r="J810" s="10">
        <f t="shared" si="206"/>
        <v>0</v>
      </c>
      <c r="K810" s="10">
        <f t="shared" si="207"/>
        <v>0</v>
      </c>
    </row>
    <row r="811" spans="1:11" x14ac:dyDescent="0.25">
      <c r="A811" t="str">
        <f t="shared" si="205"/>
        <v>b</v>
      </c>
      <c r="B811" s="8"/>
      <c r="C811" s="9" t="s">
        <v>13</v>
      </c>
      <c r="D811" s="10"/>
      <c r="E811" s="10">
        <f t="shared" si="210"/>
        <v>0</v>
      </c>
      <c r="F811" s="10">
        <v>0</v>
      </c>
      <c r="G811" s="10">
        <v>0</v>
      </c>
      <c r="H811" s="10">
        <v>0</v>
      </c>
      <c r="I811" s="10">
        <v>0</v>
      </c>
      <c r="J811" s="10">
        <f t="shared" si="206"/>
        <v>0</v>
      </c>
      <c r="K811" s="10">
        <f t="shared" si="207"/>
        <v>0</v>
      </c>
    </row>
    <row r="812" spans="1:11" x14ac:dyDescent="0.25">
      <c r="A812" t="str">
        <f t="shared" si="205"/>
        <v>b</v>
      </c>
      <c r="B812" s="8"/>
      <c r="C812" s="9" t="s">
        <v>14</v>
      </c>
      <c r="D812" s="10"/>
      <c r="E812" s="10">
        <f t="shared" si="210"/>
        <v>0</v>
      </c>
      <c r="F812" s="10">
        <v>0</v>
      </c>
      <c r="G812" s="10">
        <v>0</v>
      </c>
      <c r="H812" s="10">
        <v>0</v>
      </c>
      <c r="I812" s="10">
        <v>0</v>
      </c>
      <c r="J812" s="10">
        <f t="shared" si="206"/>
        <v>0</v>
      </c>
      <c r="K812" s="10">
        <f t="shared" si="207"/>
        <v>0</v>
      </c>
    </row>
    <row r="813" spans="1:11" x14ac:dyDescent="0.25">
      <c r="A813" t="str">
        <f t="shared" si="205"/>
        <v>b</v>
      </c>
      <c r="B813" s="8"/>
      <c r="C813" s="9" t="s">
        <v>15</v>
      </c>
      <c r="D813" s="10"/>
      <c r="E813" s="10">
        <f t="shared" si="210"/>
        <v>0</v>
      </c>
      <c r="F813" s="10">
        <v>0</v>
      </c>
      <c r="G813" s="10">
        <v>0</v>
      </c>
      <c r="H813" s="10">
        <v>0</v>
      </c>
      <c r="I813" s="10">
        <v>0</v>
      </c>
      <c r="J813" s="10">
        <f t="shared" si="206"/>
        <v>0</v>
      </c>
      <c r="K813" s="10">
        <f t="shared" si="207"/>
        <v>0</v>
      </c>
    </row>
    <row r="814" spans="1:11" x14ac:dyDescent="0.25">
      <c r="A814" t="str">
        <f t="shared" si="205"/>
        <v>b</v>
      </c>
      <c r="B814" s="8"/>
      <c r="C814" s="9" t="s">
        <v>16</v>
      </c>
      <c r="D814" s="10"/>
      <c r="E814" s="10">
        <f t="shared" si="210"/>
        <v>0</v>
      </c>
      <c r="F814" s="10">
        <v>0</v>
      </c>
      <c r="G814" s="10">
        <v>0</v>
      </c>
      <c r="H814" s="10">
        <v>0</v>
      </c>
      <c r="I814" s="10">
        <v>0</v>
      </c>
      <c r="J814" s="10">
        <f t="shared" si="206"/>
        <v>0</v>
      </c>
      <c r="K814" s="10">
        <f t="shared" si="207"/>
        <v>0</v>
      </c>
    </row>
    <row r="815" spans="1:11" x14ac:dyDescent="0.25">
      <c r="A815" t="str">
        <f t="shared" si="205"/>
        <v>b</v>
      </c>
      <c r="B815" s="8"/>
      <c r="C815" s="9" t="s">
        <v>17</v>
      </c>
      <c r="D815" s="10"/>
      <c r="E815" s="10">
        <f t="shared" si="210"/>
        <v>0</v>
      </c>
      <c r="F815" s="10">
        <v>0</v>
      </c>
      <c r="G815" s="10">
        <v>0</v>
      </c>
      <c r="H815" s="10">
        <v>0</v>
      </c>
      <c r="I815" s="10">
        <v>0</v>
      </c>
      <c r="J815" s="10">
        <f t="shared" si="206"/>
        <v>0</v>
      </c>
      <c r="K815" s="10">
        <f t="shared" si="207"/>
        <v>0</v>
      </c>
    </row>
    <row r="816" spans="1:11" x14ac:dyDescent="0.25">
      <c r="A816" t="str">
        <f t="shared" si="205"/>
        <v>b</v>
      </c>
      <c r="B816" s="5"/>
      <c r="C816" s="6" t="s">
        <v>18</v>
      </c>
      <c r="D816" s="7"/>
      <c r="E816" s="7">
        <f t="shared" si="210"/>
        <v>0</v>
      </c>
      <c r="F816" s="7">
        <v>0</v>
      </c>
      <c r="G816" s="7">
        <v>0</v>
      </c>
      <c r="H816" s="7">
        <v>0</v>
      </c>
      <c r="I816" s="7">
        <v>0</v>
      </c>
      <c r="J816" s="7">
        <f t="shared" si="206"/>
        <v>0</v>
      </c>
      <c r="K816" s="7">
        <f t="shared" si="207"/>
        <v>0</v>
      </c>
    </row>
    <row r="817" spans="1:11" x14ac:dyDescent="0.25">
      <c r="A817" t="str">
        <f t="shared" si="205"/>
        <v>b</v>
      </c>
      <c r="B817" s="5"/>
      <c r="C817" s="6" t="s">
        <v>19</v>
      </c>
      <c r="D817" s="7"/>
      <c r="E817" s="7">
        <f t="shared" si="210"/>
        <v>0</v>
      </c>
      <c r="F817" s="7">
        <v>0</v>
      </c>
      <c r="G817" s="7">
        <v>0</v>
      </c>
      <c r="H817" s="7">
        <v>0</v>
      </c>
      <c r="I817" s="7">
        <v>0</v>
      </c>
      <c r="J817" s="7">
        <f t="shared" si="206"/>
        <v>0</v>
      </c>
      <c r="K817" s="7">
        <f t="shared" si="207"/>
        <v>0</v>
      </c>
    </row>
    <row r="818" spans="1:11" ht="15.75" thickBot="1" x14ac:dyDescent="0.3">
      <c r="A818" t="str">
        <f t="shared" si="205"/>
        <v>b</v>
      </c>
      <c r="B818" s="11"/>
      <c r="C818" s="12" t="s">
        <v>20</v>
      </c>
      <c r="D818" s="13"/>
      <c r="E818" s="13">
        <f t="shared" si="210"/>
        <v>0</v>
      </c>
      <c r="F818" s="13">
        <v>0</v>
      </c>
      <c r="G818" s="13">
        <v>0</v>
      </c>
      <c r="H818" s="13">
        <v>0</v>
      </c>
      <c r="I818" s="13">
        <v>0</v>
      </c>
      <c r="J818" s="13">
        <f t="shared" si="206"/>
        <v>0</v>
      </c>
      <c r="K818" s="13">
        <f t="shared" si="207"/>
        <v>0</v>
      </c>
    </row>
    <row r="819" spans="1:11" ht="32.25" customHeight="1" thickTop="1" thickBot="1" x14ac:dyDescent="0.3">
      <c r="A819" t="str">
        <f t="shared" si="205"/>
        <v>b</v>
      </c>
      <c r="B819" s="16" t="s">
        <v>140</v>
      </c>
      <c r="C819" s="4" t="s">
        <v>141</v>
      </c>
      <c r="D819" s="4"/>
      <c r="E819" s="4">
        <f t="shared" si="210"/>
        <v>0</v>
      </c>
      <c r="F819" s="4">
        <f>SUM(F831,F843)</f>
        <v>0</v>
      </c>
      <c r="G819" s="4">
        <f t="shared" ref="G819:I819" si="217">SUM(G831,G843)</f>
        <v>0</v>
      </c>
      <c r="H819" s="4">
        <f t="shared" si="217"/>
        <v>0</v>
      </c>
      <c r="I819" s="4">
        <f t="shared" si="217"/>
        <v>0</v>
      </c>
      <c r="J819" s="4">
        <f t="shared" ref="J819:J830" si="218">SUM(F819,G819)</f>
        <v>0</v>
      </c>
      <c r="K819" s="4">
        <f t="shared" ref="K819:K830" si="219">SUM(G819,H819)</f>
        <v>0</v>
      </c>
    </row>
    <row r="820" spans="1:11" ht="15.75" thickTop="1" x14ac:dyDescent="0.25">
      <c r="A820" t="str">
        <f t="shared" si="205"/>
        <v>b</v>
      </c>
      <c r="B820" s="5"/>
      <c r="C820" s="6" t="s">
        <v>10</v>
      </c>
      <c r="D820" s="7"/>
      <c r="E820" s="7">
        <f t="shared" si="210"/>
        <v>0</v>
      </c>
      <c r="F820" s="7">
        <f t="shared" ref="F820:I830" si="220">SUM(F832,F844)</f>
        <v>0</v>
      </c>
      <c r="G820" s="7">
        <f t="shared" si="220"/>
        <v>0</v>
      </c>
      <c r="H820" s="7">
        <f t="shared" si="220"/>
        <v>0</v>
      </c>
      <c r="I820" s="7">
        <f t="shared" si="220"/>
        <v>0</v>
      </c>
      <c r="J820" s="7">
        <f t="shared" si="218"/>
        <v>0</v>
      </c>
      <c r="K820" s="7">
        <f t="shared" si="219"/>
        <v>0</v>
      </c>
    </row>
    <row r="821" spans="1:11" x14ac:dyDescent="0.25">
      <c r="A821" t="str">
        <f t="shared" si="205"/>
        <v>b</v>
      </c>
      <c r="B821" s="8"/>
      <c r="C821" s="9" t="s">
        <v>11</v>
      </c>
      <c r="D821" s="10"/>
      <c r="E821" s="10">
        <f t="shared" si="210"/>
        <v>0</v>
      </c>
      <c r="F821" s="10">
        <f>SUM(F833,F845)</f>
        <v>0</v>
      </c>
      <c r="G821" s="10">
        <f t="shared" si="220"/>
        <v>0</v>
      </c>
      <c r="H821" s="10">
        <f t="shared" si="220"/>
        <v>0</v>
      </c>
      <c r="I821" s="10">
        <f t="shared" si="220"/>
        <v>0</v>
      </c>
      <c r="J821" s="10">
        <f t="shared" si="218"/>
        <v>0</v>
      </c>
      <c r="K821" s="10">
        <f t="shared" si="219"/>
        <v>0</v>
      </c>
    </row>
    <row r="822" spans="1:11" x14ac:dyDescent="0.25">
      <c r="A822" t="str">
        <f t="shared" si="205"/>
        <v>b</v>
      </c>
      <c r="B822" s="8"/>
      <c r="C822" s="9" t="s">
        <v>12</v>
      </c>
      <c r="D822" s="10"/>
      <c r="E822" s="10">
        <f t="shared" si="210"/>
        <v>0</v>
      </c>
      <c r="F822" s="10">
        <f t="shared" si="220"/>
        <v>0</v>
      </c>
      <c r="G822" s="10">
        <f t="shared" si="220"/>
        <v>0</v>
      </c>
      <c r="H822" s="10">
        <f t="shared" si="220"/>
        <v>0</v>
      </c>
      <c r="I822" s="10">
        <f t="shared" si="220"/>
        <v>0</v>
      </c>
      <c r="J822" s="10">
        <f t="shared" si="218"/>
        <v>0</v>
      </c>
      <c r="K822" s="10">
        <f t="shared" si="219"/>
        <v>0</v>
      </c>
    </row>
    <row r="823" spans="1:11" x14ac:dyDescent="0.25">
      <c r="A823" t="str">
        <f t="shared" si="205"/>
        <v>b</v>
      </c>
      <c r="B823" s="8"/>
      <c r="C823" s="9" t="s">
        <v>13</v>
      </c>
      <c r="D823" s="10"/>
      <c r="E823" s="10">
        <f t="shared" si="210"/>
        <v>0</v>
      </c>
      <c r="F823" s="10">
        <f t="shared" si="220"/>
        <v>0</v>
      </c>
      <c r="G823" s="10">
        <f t="shared" si="220"/>
        <v>0</v>
      </c>
      <c r="H823" s="10">
        <f t="shared" si="220"/>
        <v>0</v>
      </c>
      <c r="I823" s="10">
        <f t="shared" si="220"/>
        <v>0</v>
      </c>
      <c r="J823" s="10">
        <f t="shared" si="218"/>
        <v>0</v>
      </c>
      <c r="K823" s="10">
        <f t="shared" si="219"/>
        <v>0</v>
      </c>
    </row>
    <row r="824" spans="1:11" x14ac:dyDescent="0.25">
      <c r="A824" t="str">
        <f t="shared" si="205"/>
        <v>b</v>
      </c>
      <c r="B824" s="8"/>
      <c r="C824" s="9" t="s">
        <v>14</v>
      </c>
      <c r="D824" s="10"/>
      <c r="E824" s="10">
        <f t="shared" si="210"/>
        <v>0</v>
      </c>
      <c r="F824" s="10">
        <f t="shared" si="220"/>
        <v>0</v>
      </c>
      <c r="G824" s="10">
        <f t="shared" si="220"/>
        <v>0</v>
      </c>
      <c r="H824" s="10">
        <f t="shared" si="220"/>
        <v>0</v>
      </c>
      <c r="I824" s="10">
        <f t="shared" si="220"/>
        <v>0</v>
      </c>
      <c r="J824" s="10">
        <f t="shared" si="218"/>
        <v>0</v>
      </c>
      <c r="K824" s="10">
        <f t="shared" si="219"/>
        <v>0</v>
      </c>
    </row>
    <row r="825" spans="1:11" x14ac:dyDescent="0.25">
      <c r="A825" t="str">
        <f t="shared" si="205"/>
        <v>b</v>
      </c>
      <c r="B825" s="8"/>
      <c r="C825" s="9" t="s">
        <v>15</v>
      </c>
      <c r="D825" s="10"/>
      <c r="E825" s="10">
        <f t="shared" si="210"/>
        <v>0</v>
      </c>
      <c r="F825" s="10">
        <f t="shared" si="220"/>
        <v>0</v>
      </c>
      <c r="G825" s="10">
        <f t="shared" si="220"/>
        <v>0</v>
      </c>
      <c r="H825" s="10">
        <f t="shared" si="220"/>
        <v>0</v>
      </c>
      <c r="I825" s="10">
        <f t="shared" si="220"/>
        <v>0</v>
      </c>
      <c r="J825" s="10">
        <f t="shared" si="218"/>
        <v>0</v>
      </c>
      <c r="K825" s="10">
        <f t="shared" si="219"/>
        <v>0</v>
      </c>
    </row>
    <row r="826" spans="1:11" x14ac:dyDescent="0.25">
      <c r="A826" t="str">
        <f t="shared" si="205"/>
        <v>b</v>
      </c>
      <c r="B826" s="8"/>
      <c r="C826" s="9" t="s">
        <v>16</v>
      </c>
      <c r="D826" s="10"/>
      <c r="E826" s="10">
        <f t="shared" si="210"/>
        <v>0</v>
      </c>
      <c r="F826" s="10">
        <f t="shared" si="220"/>
        <v>0</v>
      </c>
      <c r="G826" s="10">
        <f t="shared" si="220"/>
        <v>0</v>
      </c>
      <c r="H826" s="10">
        <f t="shared" si="220"/>
        <v>0</v>
      </c>
      <c r="I826" s="10">
        <f t="shared" si="220"/>
        <v>0</v>
      </c>
      <c r="J826" s="10">
        <f t="shared" si="218"/>
        <v>0</v>
      </c>
      <c r="K826" s="10">
        <f t="shared" si="219"/>
        <v>0</v>
      </c>
    </row>
    <row r="827" spans="1:11" x14ac:dyDescent="0.25">
      <c r="A827" t="str">
        <f t="shared" si="205"/>
        <v>b</v>
      </c>
      <c r="B827" s="8"/>
      <c r="C827" s="9" t="s">
        <v>17</v>
      </c>
      <c r="D827" s="10"/>
      <c r="E827" s="10">
        <f t="shared" si="210"/>
        <v>0</v>
      </c>
      <c r="F827" s="10">
        <f t="shared" si="220"/>
        <v>0</v>
      </c>
      <c r="G827" s="10">
        <f t="shared" si="220"/>
        <v>0</v>
      </c>
      <c r="H827" s="10">
        <f t="shared" si="220"/>
        <v>0</v>
      </c>
      <c r="I827" s="10">
        <f t="shared" si="220"/>
        <v>0</v>
      </c>
      <c r="J827" s="10">
        <f t="shared" si="218"/>
        <v>0</v>
      </c>
      <c r="K827" s="10">
        <f t="shared" si="219"/>
        <v>0</v>
      </c>
    </row>
    <row r="828" spans="1:11" x14ac:dyDescent="0.25">
      <c r="A828" t="str">
        <f t="shared" si="205"/>
        <v>b</v>
      </c>
      <c r="B828" s="5"/>
      <c r="C828" s="6" t="s">
        <v>18</v>
      </c>
      <c r="D828" s="7"/>
      <c r="E828" s="7">
        <f t="shared" si="210"/>
        <v>0</v>
      </c>
      <c r="F828" s="7">
        <f t="shared" si="220"/>
        <v>0</v>
      </c>
      <c r="G828" s="7">
        <f t="shared" si="220"/>
        <v>0</v>
      </c>
      <c r="H828" s="7">
        <f t="shared" si="220"/>
        <v>0</v>
      </c>
      <c r="I828" s="7">
        <f t="shared" si="220"/>
        <v>0</v>
      </c>
      <c r="J828" s="7">
        <f t="shared" si="218"/>
        <v>0</v>
      </c>
      <c r="K828" s="7">
        <f t="shared" si="219"/>
        <v>0</v>
      </c>
    </row>
    <row r="829" spans="1:11" x14ac:dyDescent="0.25">
      <c r="A829" t="str">
        <f t="shared" si="205"/>
        <v>b</v>
      </c>
      <c r="B829" s="5"/>
      <c r="C829" s="6" t="s">
        <v>19</v>
      </c>
      <c r="D829" s="7"/>
      <c r="E829" s="7">
        <f t="shared" si="210"/>
        <v>0</v>
      </c>
      <c r="F829" s="7">
        <f t="shared" si="220"/>
        <v>0</v>
      </c>
      <c r="G829" s="7">
        <f t="shared" si="220"/>
        <v>0</v>
      </c>
      <c r="H829" s="7">
        <f t="shared" si="220"/>
        <v>0</v>
      </c>
      <c r="I829" s="7">
        <f t="shared" si="220"/>
        <v>0</v>
      </c>
      <c r="J829" s="7">
        <f t="shared" si="218"/>
        <v>0</v>
      </c>
      <c r="K829" s="7">
        <f t="shared" si="219"/>
        <v>0</v>
      </c>
    </row>
    <row r="830" spans="1:11" ht="15.75" thickBot="1" x14ac:dyDescent="0.3">
      <c r="A830" t="str">
        <f t="shared" si="205"/>
        <v>b</v>
      </c>
      <c r="B830" s="11"/>
      <c r="C830" s="12" t="s">
        <v>20</v>
      </c>
      <c r="D830" s="13"/>
      <c r="E830" s="13">
        <f t="shared" si="210"/>
        <v>0</v>
      </c>
      <c r="F830" s="13">
        <f t="shared" si="220"/>
        <v>0</v>
      </c>
      <c r="G830" s="13">
        <f t="shared" si="220"/>
        <v>0</v>
      </c>
      <c r="H830" s="13">
        <f t="shared" si="220"/>
        <v>0</v>
      </c>
      <c r="I830" s="13">
        <f t="shared" si="220"/>
        <v>0</v>
      </c>
      <c r="J830" s="13">
        <f t="shared" si="218"/>
        <v>0</v>
      </c>
      <c r="K830" s="13">
        <f t="shared" si="219"/>
        <v>0</v>
      </c>
    </row>
    <row r="831" spans="1:11" ht="32.25" customHeight="1" thickTop="1" thickBot="1" x14ac:dyDescent="0.3">
      <c r="A831" t="str">
        <f t="shared" si="205"/>
        <v>b</v>
      </c>
      <c r="B831" s="16" t="s">
        <v>236</v>
      </c>
      <c r="C831" s="4" t="s">
        <v>141</v>
      </c>
      <c r="D831" s="4"/>
      <c r="E831" s="4">
        <f t="shared" si="210"/>
        <v>0</v>
      </c>
      <c r="F831" s="4">
        <f>SUM(F832,F840,F841,F842)</f>
        <v>0</v>
      </c>
      <c r="G831" s="4">
        <f t="shared" ref="G831:I831" si="221">SUM(G832,G840,G841,G842)</f>
        <v>0</v>
      </c>
      <c r="H831" s="4">
        <f t="shared" si="221"/>
        <v>0</v>
      </c>
      <c r="I831" s="4">
        <f t="shared" si="221"/>
        <v>0</v>
      </c>
      <c r="J831" s="4">
        <f t="shared" si="206"/>
        <v>0</v>
      </c>
      <c r="K831" s="4">
        <f t="shared" si="207"/>
        <v>0</v>
      </c>
    </row>
    <row r="832" spans="1:11" ht="15.75" thickTop="1" x14ac:dyDescent="0.25">
      <c r="A832" t="str">
        <f t="shared" ref="A832:A855" si="222">IF(OR(E832&lt;&gt;0,F832&lt;&gt;0,G832&lt;&gt;0,H832&lt;&gt;0,I832&lt;&gt;0,),"a","b")</f>
        <v>b</v>
      </c>
      <c r="B832" s="5"/>
      <c r="C832" s="6" t="s">
        <v>10</v>
      </c>
      <c r="D832" s="7"/>
      <c r="E832" s="7">
        <f t="shared" si="210"/>
        <v>0</v>
      </c>
      <c r="F832" s="7">
        <f>SUM(F833:F839)</f>
        <v>0</v>
      </c>
      <c r="G832" s="7">
        <f t="shared" ref="G832:I832" si="223">SUM(G833:G839)</f>
        <v>0</v>
      </c>
      <c r="H832" s="7">
        <f t="shared" si="223"/>
        <v>0</v>
      </c>
      <c r="I832" s="7">
        <f t="shared" si="223"/>
        <v>0</v>
      </c>
      <c r="J832" s="7">
        <f t="shared" si="206"/>
        <v>0</v>
      </c>
      <c r="K832" s="7">
        <f t="shared" si="207"/>
        <v>0</v>
      </c>
    </row>
    <row r="833" spans="1:11" x14ac:dyDescent="0.25">
      <c r="A833" t="str">
        <f t="shared" si="222"/>
        <v>b</v>
      </c>
      <c r="B833" s="8"/>
      <c r="C833" s="9" t="s">
        <v>11</v>
      </c>
      <c r="D833" s="10"/>
      <c r="E833" s="10">
        <f t="shared" si="210"/>
        <v>0</v>
      </c>
      <c r="F833" s="10">
        <v>0</v>
      </c>
      <c r="G833" s="10">
        <v>0</v>
      </c>
      <c r="H833" s="10">
        <v>0</v>
      </c>
      <c r="I833" s="10">
        <v>0</v>
      </c>
      <c r="J833" s="10">
        <f t="shared" si="206"/>
        <v>0</v>
      </c>
      <c r="K833" s="10">
        <f t="shared" si="207"/>
        <v>0</v>
      </c>
    </row>
    <row r="834" spans="1:11" x14ac:dyDescent="0.25">
      <c r="A834" t="str">
        <f t="shared" si="222"/>
        <v>b</v>
      </c>
      <c r="B834" s="8"/>
      <c r="C834" s="9" t="s">
        <v>12</v>
      </c>
      <c r="D834" s="10"/>
      <c r="E834" s="10">
        <f t="shared" si="210"/>
        <v>0</v>
      </c>
      <c r="F834" s="10">
        <v>0</v>
      </c>
      <c r="G834" s="10">
        <v>0</v>
      </c>
      <c r="H834" s="10">
        <v>0</v>
      </c>
      <c r="I834" s="10">
        <v>0</v>
      </c>
      <c r="J834" s="10">
        <f t="shared" si="206"/>
        <v>0</v>
      </c>
      <c r="K834" s="10">
        <f t="shared" si="207"/>
        <v>0</v>
      </c>
    </row>
    <row r="835" spans="1:11" x14ac:dyDescent="0.25">
      <c r="A835" t="str">
        <f t="shared" si="222"/>
        <v>b</v>
      </c>
      <c r="B835" s="8"/>
      <c r="C835" s="9" t="s">
        <v>13</v>
      </c>
      <c r="D835" s="10"/>
      <c r="E835" s="10">
        <f t="shared" si="210"/>
        <v>0</v>
      </c>
      <c r="F835" s="10">
        <v>0</v>
      </c>
      <c r="G835" s="10">
        <v>0</v>
      </c>
      <c r="H835" s="10">
        <v>0</v>
      </c>
      <c r="I835" s="10">
        <v>0</v>
      </c>
      <c r="J835" s="10">
        <f t="shared" si="206"/>
        <v>0</v>
      </c>
      <c r="K835" s="10">
        <f t="shared" si="207"/>
        <v>0</v>
      </c>
    </row>
    <row r="836" spans="1:11" x14ac:dyDescent="0.25">
      <c r="A836" t="str">
        <f t="shared" si="222"/>
        <v>b</v>
      </c>
      <c r="B836" s="8"/>
      <c r="C836" s="9" t="s">
        <v>14</v>
      </c>
      <c r="D836" s="10"/>
      <c r="E836" s="10">
        <f t="shared" si="210"/>
        <v>0</v>
      </c>
      <c r="F836" s="10">
        <v>0</v>
      </c>
      <c r="G836" s="10">
        <v>0</v>
      </c>
      <c r="H836" s="10">
        <v>0</v>
      </c>
      <c r="I836" s="10">
        <v>0</v>
      </c>
      <c r="J836" s="10">
        <f t="shared" si="206"/>
        <v>0</v>
      </c>
      <c r="K836" s="10">
        <f t="shared" si="207"/>
        <v>0</v>
      </c>
    </row>
    <row r="837" spans="1:11" x14ac:dyDescent="0.25">
      <c r="A837" t="str">
        <f t="shared" si="222"/>
        <v>b</v>
      </c>
      <c r="B837" s="8"/>
      <c r="C837" s="9" t="s">
        <v>15</v>
      </c>
      <c r="D837" s="10"/>
      <c r="E837" s="10">
        <f t="shared" si="210"/>
        <v>0</v>
      </c>
      <c r="F837" s="10">
        <v>0</v>
      </c>
      <c r="G837" s="10">
        <v>0</v>
      </c>
      <c r="H837" s="10">
        <v>0</v>
      </c>
      <c r="I837" s="10">
        <v>0</v>
      </c>
      <c r="J837" s="10">
        <f t="shared" si="206"/>
        <v>0</v>
      </c>
      <c r="K837" s="10">
        <f t="shared" si="207"/>
        <v>0</v>
      </c>
    </row>
    <row r="838" spans="1:11" x14ac:dyDescent="0.25">
      <c r="A838" t="str">
        <f t="shared" si="222"/>
        <v>b</v>
      </c>
      <c r="B838" s="8"/>
      <c r="C838" s="9" t="s">
        <v>16</v>
      </c>
      <c r="D838" s="10"/>
      <c r="E838" s="10">
        <f t="shared" si="210"/>
        <v>0</v>
      </c>
      <c r="F838" s="10">
        <v>0</v>
      </c>
      <c r="G838" s="10">
        <v>0</v>
      </c>
      <c r="H838" s="10">
        <v>0</v>
      </c>
      <c r="I838" s="10">
        <v>0</v>
      </c>
      <c r="J838" s="10">
        <f t="shared" si="206"/>
        <v>0</v>
      </c>
      <c r="K838" s="10">
        <f t="shared" si="207"/>
        <v>0</v>
      </c>
    </row>
    <row r="839" spans="1:11" x14ac:dyDescent="0.25">
      <c r="A839" t="str">
        <f t="shared" si="222"/>
        <v>b</v>
      </c>
      <c r="B839" s="8"/>
      <c r="C839" s="9" t="s">
        <v>17</v>
      </c>
      <c r="D839" s="10"/>
      <c r="E839" s="10">
        <f t="shared" si="210"/>
        <v>0</v>
      </c>
      <c r="F839" s="10">
        <v>0</v>
      </c>
      <c r="G839" s="10">
        <v>0</v>
      </c>
      <c r="H839" s="10">
        <v>0</v>
      </c>
      <c r="I839" s="10">
        <v>0</v>
      </c>
      <c r="J839" s="10">
        <f t="shared" si="206"/>
        <v>0</v>
      </c>
      <c r="K839" s="10">
        <f t="shared" si="207"/>
        <v>0</v>
      </c>
    </row>
    <row r="840" spans="1:11" x14ac:dyDescent="0.25">
      <c r="A840" t="str">
        <f t="shared" si="222"/>
        <v>b</v>
      </c>
      <c r="B840" s="5"/>
      <c r="C840" s="6" t="s">
        <v>18</v>
      </c>
      <c r="D840" s="7"/>
      <c r="E840" s="7">
        <f t="shared" si="210"/>
        <v>0</v>
      </c>
      <c r="F840" s="7">
        <v>0</v>
      </c>
      <c r="G840" s="7">
        <v>0</v>
      </c>
      <c r="H840" s="7">
        <v>0</v>
      </c>
      <c r="I840" s="7">
        <v>0</v>
      </c>
      <c r="J840" s="7">
        <f t="shared" si="206"/>
        <v>0</v>
      </c>
      <c r="K840" s="7">
        <f t="shared" si="207"/>
        <v>0</v>
      </c>
    </row>
    <row r="841" spans="1:11" x14ac:dyDescent="0.25">
      <c r="A841" t="str">
        <f t="shared" si="222"/>
        <v>b</v>
      </c>
      <c r="B841" s="5"/>
      <c r="C841" s="6" t="s">
        <v>19</v>
      </c>
      <c r="D841" s="7"/>
      <c r="E841" s="7">
        <f t="shared" si="210"/>
        <v>0</v>
      </c>
      <c r="F841" s="7">
        <v>0</v>
      </c>
      <c r="G841" s="7">
        <v>0</v>
      </c>
      <c r="H841" s="7">
        <v>0</v>
      </c>
      <c r="I841" s="7">
        <v>0</v>
      </c>
      <c r="J841" s="7">
        <f t="shared" si="206"/>
        <v>0</v>
      </c>
      <c r="K841" s="7">
        <f t="shared" si="207"/>
        <v>0</v>
      </c>
    </row>
    <row r="842" spans="1:11" ht="15.75" thickBot="1" x14ac:dyDescent="0.3">
      <c r="A842" t="str">
        <f t="shared" si="222"/>
        <v>b</v>
      </c>
      <c r="B842" s="11"/>
      <c r="C842" s="12" t="s">
        <v>20</v>
      </c>
      <c r="D842" s="13"/>
      <c r="E842" s="13">
        <f t="shared" si="210"/>
        <v>0</v>
      </c>
      <c r="F842" s="13">
        <v>0</v>
      </c>
      <c r="G842" s="13">
        <v>0</v>
      </c>
      <c r="H842" s="13">
        <v>0</v>
      </c>
      <c r="I842" s="13">
        <v>0</v>
      </c>
      <c r="J842" s="13">
        <f t="shared" si="206"/>
        <v>0</v>
      </c>
      <c r="K842" s="13">
        <f t="shared" si="207"/>
        <v>0</v>
      </c>
    </row>
    <row r="843" spans="1:11" ht="61.5" thickTop="1" thickBot="1" x14ac:dyDescent="0.3">
      <c r="A843" t="str">
        <f t="shared" si="222"/>
        <v>b</v>
      </c>
      <c r="B843" s="16" t="s">
        <v>237</v>
      </c>
      <c r="C843" s="4" t="s">
        <v>238</v>
      </c>
      <c r="D843" s="4"/>
      <c r="E843" s="4">
        <f t="shared" si="210"/>
        <v>0</v>
      </c>
      <c r="F843" s="4">
        <f>SUM(F844,F852,F853,F854)</f>
        <v>0</v>
      </c>
      <c r="G843" s="4">
        <f t="shared" ref="G843:I843" si="224">SUM(G844,G852,G853,G854)</f>
        <v>0</v>
      </c>
      <c r="H843" s="4">
        <f t="shared" si="224"/>
        <v>0</v>
      </c>
      <c r="I843" s="4">
        <f t="shared" si="224"/>
        <v>0</v>
      </c>
      <c r="J843" s="4">
        <f t="shared" ref="J843:J854" si="225">SUM(F843,G843)</f>
        <v>0</v>
      </c>
      <c r="K843" s="4">
        <f t="shared" ref="K843:K854" si="226">SUM(F843,G843,H843)</f>
        <v>0</v>
      </c>
    </row>
    <row r="844" spans="1:11" ht="15.75" thickTop="1" x14ac:dyDescent="0.25">
      <c r="A844" t="str">
        <f t="shared" si="222"/>
        <v>b</v>
      </c>
      <c r="B844" s="5"/>
      <c r="C844" s="6" t="s">
        <v>10</v>
      </c>
      <c r="D844" s="7"/>
      <c r="E844" s="7">
        <f t="shared" si="210"/>
        <v>0</v>
      </c>
      <c r="F844" s="7">
        <f>SUM(F845:F851)</f>
        <v>0</v>
      </c>
      <c r="G844" s="7">
        <f t="shared" ref="G844:I844" si="227">SUM(G845:G851)</f>
        <v>0</v>
      </c>
      <c r="H844" s="7">
        <f t="shared" si="227"/>
        <v>0</v>
      </c>
      <c r="I844" s="7">
        <f t="shared" si="227"/>
        <v>0</v>
      </c>
      <c r="J844" s="7">
        <f t="shared" si="225"/>
        <v>0</v>
      </c>
      <c r="K844" s="7">
        <f t="shared" si="226"/>
        <v>0</v>
      </c>
    </row>
    <row r="845" spans="1:11" x14ac:dyDescent="0.25">
      <c r="A845" t="str">
        <f t="shared" si="222"/>
        <v>b</v>
      </c>
      <c r="B845" s="8"/>
      <c r="C845" s="9" t="s">
        <v>11</v>
      </c>
      <c r="D845" s="10"/>
      <c r="E845" s="10">
        <f t="shared" si="210"/>
        <v>0</v>
      </c>
      <c r="F845" s="10">
        <v>0</v>
      </c>
      <c r="G845" s="10">
        <v>0</v>
      </c>
      <c r="H845" s="10">
        <v>0</v>
      </c>
      <c r="I845" s="10">
        <v>0</v>
      </c>
      <c r="J845" s="10">
        <f t="shared" si="225"/>
        <v>0</v>
      </c>
      <c r="K845" s="10">
        <f t="shared" si="226"/>
        <v>0</v>
      </c>
    </row>
    <row r="846" spans="1:11" x14ac:dyDescent="0.25">
      <c r="A846" t="str">
        <f t="shared" si="222"/>
        <v>b</v>
      </c>
      <c r="B846" s="8"/>
      <c r="C846" s="9" t="s">
        <v>12</v>
      </c>
      <c r="D846" s="10"/>
      <c r="E846" s="10">
        <f t="shared" si="210"/>
        <v>0</v>
      </c>
      <c r="F846" s="10">
        <v>0</v>
      </c>
      <c r="G846" s="10">
        <v>0</v>
      </c>
      <c r="H846" s="10">
        <v>0</v>
      </c>
      <c r="I846" s="10">
        <v>0</v>
      </c>
      <c r="J846" s="10">
        <f t="shared" si="225"/>
        <v>0</v>
      </c>
      <c r="K846" s="10">
        <f t="shared" si="226"/>
        <v>0</v>
      </c>
    </row>
    <row r="847" spans="1:11" x14ac:dyDescent="0.25">
      <c r="A847" t="str">
        <f t="shared" si="222"/>
        <v>b</v>
      </c>
      <c r="B847" s="8"/>
      <c r="C847" s="9" t="s">
        <v>13</v>
      </c>
      <c r="D847" s="10"/>
      <c r="E847" s="10">
        <f t="shared" si="210"/>
        <v>0</v>
      </c>
      <c r="F847" s="10">
        <v>0</v>
      </c>
      <c r="G847" s="10">
        <v>0</v>
      </c>
      <c r="H847" s="10">
        <v>0</v>
      </c>
      <c r="I847" s="10">
        <v>0</v>
      </c>
      <c r="J847" s="10">
        <f t="shared" si="225"/>
        <v>0</v>
      </c>
      <c r="K847" s="10">
        <f t="shared" si="226"/>
        <v>0</v>
      </c>
    </row>
    <row r="848" spans="1:11" x14ac:dyDescent="0.25">
      <c r="A848" t="str">
        <f t="shared" si="222"/>
        <v>b</v>
      </c>
      <c r="B848" s="8"/>
      <c r="C848" s="9" t="s">
        <v>14</v>
      </c>
      <c r="D848" s="10"/>
      <c r="E848" s="10">
        <f t="shared" si="210"/>
        <v>0</v>
      </c>
      <c r="F848" s="10">
        <v>0</v>
      </c>
      <c r="G848" s="10">
        <v>0</v>
      </c>
      <c r="H848" s="10">
        <v>0</v>
      </c>
      <c r="I848" s="10">
        <v>0</v>
      </c>
      <c r="J848" s="10">
        <f t="shared" si="225"/>
        <v>0</v>
      </c>
      <c r="K848" s="10">
        <f t="shared" si="226"/>
        <v>0</v>
      </c>
    </row>
    <row r="849" spans="1:11" x14ac:dyDescent="0.25">
      <c r="A849" t="str">
        <f t="shared" si="222"/>
        <v>b</v>
      </c>
      <c r="B849" s="8"/>
      <c r="C849" s="9" t="s">
        <v>15</v>
      </c>
      <c r="D849" s="10"/>
      <c r="E849" s="10">
        <f t="shared" si="210"/>
        <v>0</v>
      </c>
      <c r="F849" s="10">
        <v>0</v>
      </c>
      <c r="G849" s="10">
        <v>0</v>
      </c>
      <c r="H849" s="10">
        <v>0</v>
      </c>
      <c r="I849" s="10">
        <v>0</v>
      </c>
      <c r="J849" s="10">
        <f t="shared" si="225"/>
        <v>0</v>
      </c>
      <c r="K849" s="10">
        <f t="shared" si="226"/>
        <v>0</v>
      </c>
    </row>
    <row r="850" spans="1:11" x14ac:dyDescent="0.25">
      <c r="A850" t="str">
        <f t="shared" si="222"/>
        <v>b</v>
      </c>
      <c r="B850" s="8"/>
      <c r="C850" s="9" t="s">
        <v>16</v>
      </c>
      <c r="D850" s="10"/>
      <c r="E850" s="10">
        <f t="shared" si="210"/>
        <v>0</v>
      </c>
      <c r="F850" s="10">
        <v>0</v>
      </c>
      <c r="G850" s="10">
        <v>0</v>
      </c>
      <c r="H850" s="10">
        <v>0</v>
      </c>
      <c r="I850" s="10">
        <v>0</v>
      </c>
      <c r="J850" s="10">
        <f t="shared" si="225"/>
        <v>0</v>
      </c>
      <c r="K850" s="10">
        <f t="shared" si="226"/>
        <v>0</v>
      </c>
    </row>
    <row r="851" spans="1:11" x14ac:dyDescent="0.25">
      <c r="A851" t="str">
        <f t="shared" si="222"/>
        <v>b</v>
      </c>
      <c r="B851" s="8"/>
      <c r="C851" s="9" t="s">
        <v>17</v>
      </c>
      <c r="D851" s="10"/>
      <c r="E851" s="10">
        <f t="shared" si="210"/>
        <v>0</v>
      </c>
      <c r="F851" s="10">
        <v>0</v>
      </c>
      <c r="G851" s="10">
        <v>0</v>
      </c>
      <c r="H851" s="10">
        <v>0</v>
      </c>
      <c r="I851" s="10">
        <v>0</v>
      </c>
      <c r="J851" s="10">
        <f t="shared" si="225"/>
        <v>0</v>
      </c>
      <c r="K851" s="10">
        <f t="shared" si="226"/>
        <v>0</v>
      </c>
    </row>
    <row r="852" spans="1:11" x14ac:dyDescent="0.25">
      <c r="A852" t="str">
        <f t="shared" si="222"/>
        <v>b</v>
      </c>
      <c r="B852" s="5"/>
      <c r="C852" s="6" t="s">
        <v>18</v>
      </c>
      <c r="D852" s="7"/>
      <c r="E852" s="7">
        <f t="shared" si="210"/>
        <v>0</v>
      </c>
      <c r="F852" s="7">
        <v>0</v>
      </c>
      <c r="G852" s="7">
        <v>0</v>
      </c>
      <c r="H852" s="7">
        <v>0</v>
      </c>
      <c r="I852" s="7">
        <v>0</v>
      </c>
      <c r="J852" s="7">
        <f t="shared" si="225"/>
        <v>0</v>
      </c>
      <c r="K852" s="7">
        <f t="shared" si="226"/>
        <v>0</v>
      </c>
    </row>
    <row r="853" spans="1:11" x14ac:dyDescent="0.25">
      <c r="A853" t="str">
        <f t="shared" si="222"/>
        <v>b</v>
      </c>
      <c r="B853" s="5"/>
      <c r="C853" s="6" t="s">
        <v>19</v>
      </c>
      <c r="D853" s="7"/>
      <c r="E853" s="7">
        <f t="shared" si="210"/>
        <v>0</v>
      </c>
      <c r="F853" s="7">
        <v>0</v>
      </c>
      <c r="G853" s="7">
        <v>0</v>
      </c>
      <c r="H853" s="7">
        <v>0</v>
      </c>
      <c r="I853" s="7">
        <v>0</v>
      </c>
      <c r="J853" s="7">
        <f t="shared" si="225"/>
        <v>0</v>
      </c>
      <c r="K853" s="7">
        <f t="shared" si="226"/>
        <v>0</v>
      </c>
    </row>
    <row r="854" spans="1:11" ht="15.75" thickBot="1" x14ac:dyDescent="0.3">
      <c r="A854" t="str">
        <f t="shared" si="222"/>
        <v>b</v>
      </c>
      <c r="B854" s="11"/>
      <c r="C854" s="12" t="s">
        <v>20</v>
      </c>
      <c r="D854" s="13"/>
      <c r="E854" s="13">
        <f t="shared" si="210"/>
        <v>0</v>
      </c>
      <c r="F854" s="13">
        <v>0</v>
      </c>
      <c r="G854" s="13">
        <v>0</v>
      </c>
      <c r="H854" s="13">
        <v>0</v>
      </c>
      <c r="I854" s="13">
        <v>0</v>
      </c>
      <c r="J854" s="13">
        <f t="shared" si="225"/>
        <v>0</v>
      </c>
      <c r="K854" s="13">
        <f t="shared" si="226"/>
        <v>0</v>
      </c>
    </row>
    <row r="855" spans="1:11" ht="46.5" thickTop="1" thickBot="1" x14ac:dyDescent="0.3">
      <c r="A855" t="str">
        <f t="shared" si="222"/>
        <v>a</v>
      </c>
      <c r="B855" s="16" t="s">
        <v>142</v>
      </c>
      <c r="C855" s="14" t="s">
        <v>143</v>
      </c>
      <c r="D855" s="4"/>
      <c r="E855" s="4">
        <f t="shared" si="210"/>
        <v>201870</v>
      </c>
      <c r="F855" s="4">
        <f>SUM(F867,F879,F891,F903,F927,F939,F951,F987,F999,F1011)</f>
        <v>51870</v>
      </c>
      <c r="G855" s="4">
        <f t="shared" ref="G855:I855" si="228">SUM(G867,G879,G891,G903,G927,G939,G951,G987,G999,G1011)</f>
        <v>50000</v>
      </c>
      <c r="H855" s="4">
        <f t="shared" si="228"/>
        <v>50000</v>
      </c>
      <c r="I855" s="4">
        <f t="shared" si="228"/>
        <v>50000</v>
      </c>
      <c r="J855" s="4">
        <f t="shared" si="206"/>
        <v>101870</v>
      </c>
      <c r="K855" s="4">
        <f t="shared" si="207"/>
        <v>151870</v>
      </c>
    </row>
    <row r="856" spans="1:11" ht="15.75" thickTop="1" x14ac:dyDescent="0.25">
      <c r="A856" t="str">
        <f t="shared" ref="A856:A919" si="229">IF(OR(E856&lt;&gt;0,F856&lt;&gt;0,G856&lt;&gt;0,H856&lt;&gt;0,I856&lt;&gt;0,),"a","b")</f>
        <v>a</v>
      </c>
      <c r="B856" s="5"/>
      <c r="C856" s="6" t="s">
        <v>10</v>
      </c>
      <c r="D856" s="7"/>
      <c r="E856" s="7">
        <f t="shared" si="210"/>
        <v>195000</v>
      </c>
      <c r="F856" s="7">
        <f t="shared" ref="F856:I866" si="230">SUM(F868,F880,F892,F904,F928,F940,F952,F988,F1000,F1012)</f>
        <v>47000</v>
      </c>
      <c r="G856" s="7">
        <f t="shared" si="230"/>
        <v>48000</v>
      </c>
      <c r="H856" s="7">
        <f t="shared" si="230"/>
        <v>50000</v>
      </c>
      <c r="I856" s="7">
        <f t="shared" si="230"/>
        <v>50000</v>
      </c>
      <c r="J856" s="7">
        <f t="shared" ref="J856:J919" si="231">SUM(F856,G856)</f>
        <v>95000</v>
      </c>
      <c r="K856" s="7">
        <f t="shared" ref="K856:K919" si="232">SUM(F856,G856,H856)</f>
        <v>145000</v>
      </c>
    </row>
    <row r="857" spans="1:11" x14ac:dyDescent="0.25">
      <c r="A857" t="str">
        <f t="shared" si="229"/>
        <v>b</v>
      </c>
      <c r="B857" s="8"/>
      <c r="C857" s="9" t="s">
        <v>11</v>
      </c>
      <c r="D857" s="10"/>
      <c r="E857" s="10">
        <f t="shared" si="210"/>
        <v>0</v>
      </c>
      <c r="F857" s="10">
        <f t="shared" si="230"/>
        <v>0</v>
      </c>
      <c r="G857" s="10">
        <f t="shared" si="230"/>
        <v>0</v>
      </c>
      <c r="H857" s="10">
        <f t="shared" si="230"/>
        <v>0</v>
      </c>
      <c r="I857" s="10">
        <f t="shared" si="230"/>
        <v>0</v>
      </c>
      <c r="J857" s="10">
        <f t="shared" si="231"/>
        <v>0</v>
      </c>
      <c r="K857" s="10">
        <f t="shared" si="232"/>
        <v>0</v>
      </c>
    </row>
    <row r="858" spans="1:11" x14ac:dyDescent="0.25">
      <c r="A858" t="str">
        <f t="shared" si="229"/>
        <v>a</v>
      </c>
      <c r="B858" s="8"/>
      <c r="C858" s="9" t="s">
        <v>12</v>
      </c>
      <c r="D858" s="10"/>
      <c r="E858" s="10">
        <f t="shared" si="210"/>
        <v>190000</v>
      </c>
      <c r="F858" s="10">
        <f t="shared" si="230"/>
        <v>45000</v>
      </c>
      <c r="G858" s="10">
        <f t="shared" si="230"/>
        <v>47000</v>
      </c>
      <c r="H858" s="10">
        <f t="shared" si="230"/>
        <v>49000</v>
      </c>
      <c r="I858" s="10">
        <f t="shared" si="230"/>
        <v>49000</v>
      </c>
      <c r="J858" s="10">
        <f t="shared" si="231"/>
        <v>92000</v>
      </c>
      <c r="K858" s="10">
        <f t="shared" si="232"/>
        <v>141000</v>
      </c>
    </row>
    <row r="859" spans="1:11" x14ac:dyDescent="0.25">
      <c r="A859" t="str">
        <f t="shared" si="229"/>
        <v>b</v>
      </c>
      <c r="B859" s="8"/>
      <c r="C859" s="9" t="s">
        <v>13</v>
      </c>
      <c r="D859" s="10"/>
      <c r="E859" s="10">
        <f t="shared" si="210"/>
        <v>0</v>
      </c>
      <c r="F859" s="10">
        <f t="shared" si="230"/>
        <v>0</v>
      </c>
      <c r="G859" s="10">
        <f t="shared" si="230"/>
        <v>0</v>
      </c>
      <c r="H859" s="10">
        <f t="shared" si="230"/>
        <v>0</v>
      </c>
      <c r="I859" s="10">
        <f t="shared" si="230"/>
        <v>0</v>
      </c>
      <c r="J859" s="10">
        <f t="shared" si="231"/>
        <v>0</v>
      </c>
      <c r="K859" s="10">
        <f t="shared" si="232"/>
        <v>0</v>
      </c>
    </row>
    <row r="860" spans="1:11" x14ac:dyDescent="0.25">
      <c r="A860" t="str">
        <f t="shared" si="229"/>
        <v>b</v>
      </c>
      <c r="B860" s="8"/>
      <c r="C860" s="9" t="s">
        <v>14</v>
      </c>
      <c r="D860" s="10"/>
      <c r="E860" s="10">
        <f t="shared" si="210"/>
        <v>0</v>
      </c>
      <c r="F860" s="10">
        <f t="shared" si="230"/>
        <v>0</v>
      </c>
      <c r="G860" s="10">
        <f t="shared" si="230"/>
        <v>0</v>
      </c>
      <c r="H860" s="10">
        <f t="shared" si="230"/>
        <v>0</v>
      </c>
      <c r="I860" s="10">
        <f t="shared" si="230"/>
        <v>0</v>
      </c>
      <c r="J860" s="10">
        <f t="shared" si="231"/>
        <v>0</v>
      </c>
      <c r="K860" s="10">
        <f t="shared" si="232"/>
        <v>0</v>
      </c>
    </row>
    <row r="861" spans="1:11" x14ac:dyDescent="0.25">
      <c r="A861" t="str">
        <f t="shared" si="229"/>
        <v>b</v>
      </c>
      <c r="B861" s="8"/>
      <c r="C861" s="9" t="s">
        <v>15</v>
      </c>
      <c r="D861" s="10"/>
      <c r="E861" s="10">
        <f t="shared" si="210"/>
        <v>0</v>
      </c>
      <c r="F861" s="10">
        <f t="shared" si="230"/>
        <v>0</v>
      </c>
      <c r="G861" s="10">
        <f t="shared" si="230"/>
        <v>0</v>
      </c>
      <c r="H861" s="10">
        <f t="shared" si="230"/>
        <v>0</v>
      </c>
      <c r="I861" s="10">
        <f t="shared" si="230"/>
        <v>0</v>
      </c>
      <c r="J861" s="10">
        <f t="shared" si="231"/>
        <v>0</v>
      </c>
      <c r="K861" s="10">
        <f t="shared" si="232"/>
        <v>0</v>
      </c>
    </row>
    <row r="862" spans="1:11" x14ac:dyDescent="0.25">
      <c r="A862" t="str">
        <f t="shared" si="229"/>
        <v>b</v>
      </c>
      <c r="B862" s="8"/>
      <c r="C862" s="9" t="s">
        <v>16</v>
      </c>
      <c r="D862" s="10"/>
      <c r="E862" s="10">
        <f t="shared" si="210"/>
        <v>0</v>
      </c>
      <c r="F862" s="10">
        <f t="shared" si="230"/>
        <v>0</v>
      </c>
      <c r="G862" s="10">
        <f t="shared" si="230"/>
        <v>0</v>
      </c>
      <c r="H862" s="10">
        <f t="shared" si="230"/>
        <v>0</v>
      </c>
      <c r="I862" s="10">
        <f t="shared" si="230"/>
        <v>0</v>
      </c>
      <c r="J862" s="10">
        <f t="shared" si="231"/>
        <v>0</v>
      </c>
      <c r="K862" s="10">
        <f t="shared" si="232"/>
        <v>0</v>
      </c>
    </row>
    <row r="863" spans="1:11" x14ac:dyDescent="0.25">
      <c r="A863" t="str">
        <f t="shared" si="229"/>
        <v>a</v>
      </c>
      <c r="B863" s="8"/>
      <c r="C863" s="9" t="s">
        <v>17</v>
      </c>
      <c r="D863" s="10"/>
      <c r="E863" s="10">
        <f t="shared" si="210"/>
        <v>5000</v>
      </c>
      <c r="F863" s="10">
        <f t="shared" si="230"/>
        <v>2000</v>
      </c>
      <c r="G863" s="10">
        <f t="shared" si="230"/>
        <v>1000</v>
      </c>
      <c r="H863" s="10">
        <f t="shared" si="230"/>
        <v>1000</v>
      </c>
      <c r="I863" s="10">
        <f t="shared" si="230"/>
        <v>1000</v>
      </c>
      <c r="J863" s="10">
        <f t="shared" si="231"/>
        <v>3000</v>
      </c>
      <c r="K863" s="10">
        <f t="shared" si="232"/>
        <v>4000</v>
      </c>
    </row>
    <row r="864" spans="1:11" x14ac:dyDescent="0.25">
      <c r="A864" t="str">
        <f t="shared" si="229"/>
        <v>a</v>
      </c>
      <c r="B864" s="5"/>
      <c r="C864" s="6" t="s">
        <v>18</v>
      </c>
      <c r="D864" s="7"/>
      <c r="E864" s="7">
        <f t="shared" si="210"/>
        <v>5000</v>
      </c>
      <c r="F864" s="7">
        <f t="shared" si="230"/>
        <v>3000</v>
      </c>
      <c r="G864" s="7">
        <f t="shared" si="230"/>
        <v>2000</v>
      </c>
      <c r="H864" s="7">
        <f t="shared" si="230"/>
        <v>0</v>
      </c>
      <c r="I864" s="7">
        <f t="shared" si="230"/>
        <v>0</v>
      </c>
      <c r="J864" s="7">
        <f t="shared" si="231"/>
        <v>5000</v>
      </c>
      <c r="K864" s="7">
        <f t="shared" si="232"/>
        <v>5000</v>
      </c>
    </row>
    <row r="865" spans="1:11" x14ac:dyDescent="0.25">
      <c r="A865" t="str">
        <f t="shared" si="229"/>
        <v>b</v>
      </c>
      <c r="B865" s="5"/>
      <c r="C865" s="6" t="s">
        <v>19</v>
      </c>
      <c r="D865" s="7"/>
      <c r="E865" s="7">
        <f t="shared" si="210"/>
        <v>0</v>
      </c>
      <c r="F865" s="7">
        <f t="shared" si="230"/>
        <v>0</v>
      </c>
      <c r="G865" s="7">
        <f t="shared" si="230"/>
        <v>0</v>
      </c>
      <c r="H865" s="7">
        <f t="shared" si="230"/>
        <v>0</v>
      </c>
      <c r="I865" s="7">
        <f t="shared" si="230"/>
        <v>0</v>
      </c>
      <c r="J865" s="7">
        <f t="shared" si="231"/>
        <v>0</v>
      </c>
      <c r="K865" s="7">
        <f t="shared" si="232"/>
        <v>0</v>
      </c>
    </row>
    <row r="866" spans="1:11" ht="15.75" thickBot="1" x14ac:dyDescent="0.3">
      <c r="A866" t="str">
        <f t="shared" si="229"/>
        <v>a</v>
      </c>
      <c r="B866" s="11"/>
      <c r="C866" s="12" t="s">
        <v>20</v>
      </c>
      <c r="D866" s="13"/>
      <c r="E866" s="13">
        <f t="shared" si="210"/>
        <v>1870</v>
      </c>
      <c r="F866" s="13">
        <f t="shared" si="230"/>
        <v>1870</v>
      </c>
      <c r="G866" s="13">
        <f t="shared" si="230"/>
        <v>0</v>
      </c>
      <c r="H866" s="13">
        <f t="shared" si="230"/>
        <v>0</v>
      </c>
      <c r="I866" s="13">
        <f t="shared" si="230"/>
        <v>0</v>
      </c>
      <c r="J866" s="13">
        <f t="shared" si="231"/>
        <v>1870</v>
      </c>
      <c r="K866" s="13">
        <f t="shared" si="232"/>
        <v>1870</v>
      </c>
    </row>
    <row r="867" spans="1:11" ht="32.25" customHeight="1" thickTop="1" thickBot="1" x14ac:dyDescent="0.3">
      <c r="A867" t="str">
        <f t="shared" si="229"/>
        <v>b</v>
      </c>
      <c r="B867" s="16" t="s">
        <v>144</v>
      </c>
      <c r="C867" s="4" t="s">
        <v>145</v>
      </c>
      <c r="D867" s="4"/>
      <c r="E867" s="4">
        <f t="shared" si="210"/>
        <v>0</v>
      </c>
      <c r="F867" s="4">
        <f>SUM(F868,F876,F877,F878)</f>
        <v>0</v>
      </c>
      <c r="G867" s="4">
        <f t="shared" ref="G867:I867" si="233">SUM(G868,G876,G877,G878)</f>
        <v>0</v>
      </c>
      <c r="H867" s="4">
        <f t="shared" si="233"/>
        <v>0</v>
      </c>
      <c r="I867" s="4">
        <f t="shared" si="233"/>
        <v>0</v>
      </c>
      <c r="J867" s="4">
        <f t="shared" si="231"/>
        <v>0</v>
      </c>
      <c r="K867" s="4">
        <f t="shared" si="232"/>
        <v>0</v>
      </c>
    </row>
    <row r="868" spans="1:11" ht="15.75" thickTop="1" x14ac:dyDescent="0.25">
      <c r="A868" t="str">
        <f t="shared" si="229"/>
        <v>b</v>
      </c>
      <c r="B868" s="5"/>
      <c r="C868" s="6" t="s">
        <v>10</v>
      </c>
      <c r="D868" s="7"/>
      <c r="E868" s="7">
        <f t="shared" ref="E868:E931" si="234">SUM(F868,G868,H868,I868)</f>
        <v>0</v>
      </c>
      <c r="F868" s="7">
        <f>SUM(F869:F875)</f>
        <v>0</v>
      </c>
      <c r="G868" s="7">
        <f t="shared" ref="G868:I868" si="235">SUM(G869:G875)</f>
        <v>0</v>
      </c>
      <c r="H868" s="7">
        <f t="shared" si="235"/>
        <v>0</v>
      </c>
      <c r="I868" s="7">
        <f t="shared" si="235"/>
        <v>0</v>
      </c>
      <c r="J868" s="7">
        <f t="shared" si="231"/>
        <v>0</v>
      </c>
      <c r="K868" s="7">
        <f t="shared" si="232"/>
        <v>0</v>
      </c>
    </row>
    <row r="869" spans="1:11" x14ac:dyDescent="0.25">
      <c r="A869" t="str">
        <f t="shared" si="229"/>
        <v>b</v>
      </c>
      <c r="B869" s="8"/>
      <c r="C869" s="9" t="s">
        <v>11</v>
      </c>
      <c r="D869" s="10"/>
      <c r="E869" s="10">
        <f t="shared" si="234"/>
        <v>0</v>
      </c>
      <c r="F869" s="10">
        <v>0</v>
      </c>
      <c r="G869" s="10">
        <v>0</v>
      </c>
      <c r="H869" s="10">
        <v>0</v>
      </c>
      <c r="I869" s="10">
        <v>0</v>
      </c>
      <c r="J869" s="10">
        <f t="shared" si="231"/>
        <v>0</v>
      </c>
      <c r="K869" s="10">
        <f t="shared" si="232"/>
        <v>0</v>
      </c>
    </row>
    <row r="870" spans="1:11" x14ac:dyDescent="0.25">
      <c r="A870" t="str">
        <f t="shared" si="229"/>
        <v>b</v>
      </c>
      <c r="B870" s="8"/>
      <c r="C870" s="9" t="s">
        <v>12</v>
      </c>
      <c r="D870" s="10"/>
      <c r="E870" s="10">
        <f t="shared" si="234"/>
        <v>0</v>
      </c>
      <c r="F870" s="10">
        <v>0</v>
      </c>
      <c r="G870" s="10">
        <v>0</v>
      </c>
      <c r="H870" s="10">
        <v>0</v>
      </c>
      <c r="I870" s="10">
        <v>0</v>
      </c>
      <c r="J870" s="10">
        <f t="shared" si="231"/>
        <v>0</v>
      </c>
      <c r="K870" s="10">
        <f t="shared" si="232"/>
        <v>0</v>
      </c>
    </row>
    <row r="871" spans="1:11" x14ac:dyDescent="0.25">
      <c r="A871" t="str">
        <f t="shared" si="229"/>
        <v>b</v>
      </c>
      <c r="B871" s="8"/>
      <c r="C871" s="9" t="s">
        <v>13</v>
      </c>
      <c r="D871" s="10"/>
      <c r="E871" s="10">
        <f t="shared" si="234"/>
        <v>0</v>
      </c>
      <c r="F871" s="10">
        <v>0</v>
      </c>
      <c r="G871" s="10">
        <v>0</v>
      </c>
      <c r="H871" s="10">
        <v>0</v>
      </c>
      <c r="I871" s="10">
        <v>0</v>
      </c>
      <c r="J871" s="10">
        <f t="shared" si="231"/>
        <v>0</v>
      </c>
      <c r="K871" s="10">
        <f t="shared" si="232"/>
        <v>0</v>
      </c>
    </row>
    <row r="872" spans="1:11" x14ac:dyDescent="0.25">
      <c r="A872" t="str">
        <f t="shared" si="229"/>
        <v>b</v>
      </c>
      <c r="B872" s="8"/>
      <c r="C872" s="9" t="s">
        <v>14</v>
      </c>
      <c r="D872" s="10"/>
      <c r="E872" s="10">
        <f t="shared" si="234"/>
        <v>0</v>
      </c>
      <c r="F872" s="10">
        <v>0</v>
      </c>
      <c r="G872" s="10">
        <v>0</v>
      </c>
      <c r="H872" s="10">
        <v>0</v>
      </c>
      <c r="I872" s="10">
        <v>0</v>
      </c>
      <c r="J872" s="10">
        <f t="shared" si="231"/>
        <v>0</v>
      </c>
      <c r="K872" s="10">
        <f t="shared" si="232"/>
        <v>0</v>
      </c>
    </row>
    <row r="873" spans="1:11" x14ac:dyDescent="0.25">
      <c r="A873" t="str">
        <f t="shared" si="229"/>
        <v>b</v>
      </c>
      <c r="B873" s="8"/>
      <c r="C873" s="9" t="s">
        <v>15</v>
      </c>
      <c r="D873" s="10"/>
      <c r="E873" s="10">
        <f t="shared" si="234"/>
        <v>0</v>
      </c>
      <c r="F873" s="10">
        <v>0</v>
      </c>
      <c r="G873" s="10">
        <v>0</v>
      </c>
      <c r="H873" s="10">
        <v>0</v>
      </c>
      <c r="I873" s="10">
        <v>0</v>
      </c>
      <c r="J873" s="10">
        <f t="shared" si="231"/>
        <v>0</v>
      </c>
      <c r="K873" s="10">
        <f t="shared" si="232"/>
        <v>0</v>
      </c>
    </row>
    <row r="874" spans="1:11" x14ac:dyDescent="0.25">
      <c r="A874" t="str">
        <f t="shared" si="229"/>
        <v>b</v>
      </c>
      <c r="B874" s="8"/>
      <c r="C874" s="9" t="s">
        <v>16</v>
      </c>
      <c r="D874" s="10"/>
      <c r="E874" s="10">
        <f t="shared" si="234"/>
        <v>0</v>
      </c>
      <c r="F874" s="10">
        <v>0</v>
      </c>
      <c r="G874" s="10">
        <v>0</v>
      </c>
      <c r="H874" s="10">
        <v>0</v>
      </c>
      <c r="I874" s="10">
        <v>0</v>
      </c>
      <c r="J874" s="10">
        <f t="shared" si="231"/>
        <v>0</v>
      </c>
      <c r="K874" s="10">
        <f t="shared" si="232"/>
        <v>0</v>
      </c>
    </row>
    <row r="875" spans="1:11" x14ac:dyDescent="0.25">
      <c r="A875" t="str">
        <f t="shared" si="229"/>
        <v>b</v>
      </c>
      <c r="B875" s="8"/>
      <c r="C875" s="9" t="s">
        <v>17</v>
      </c>
      <c r="D875" s="10"/>
      <c r="E875" s="10">
        <f t="shared" si="234"/>
        <v>0</v>
      </c>
      <c r="F875" s="10">
        <v>0</v>
      </c>
      <c r="G875" s="10">
        <v>0</v>
      </c>
      <c r="H875" s="10">
        <v>0</v>
      </c>
      <c r="I875" s="10">
        <v>0</v>
      </c>
      <c r="J875" s="10">
        <f t="shared" si="231"/>
        <v>0</v>
      </c>
      <c r="K875" s="10">
        <f t="shared" si="232"/>
        <v>0</v>
      </c>
    </row>
    <row r="876" spans="1:11" x14ac:dyDescent="0.25">
      <c r="A876" t="str">
        <f t="shared" si="229"/>
        <v>b</v>
      </c>
      <c r="B876" s="5"/>
      <c r="C876" s="6" t="s">
        <v>18</v>
      </c>
      <c r="D876" s="7"/>
      <c r="E876" s="7">
        <f t="shared" si="234"/>
        <v>0</v>
      </c>
      <c r="F876" s="7">
        <v>0</v>
      </c>
      <c r="G876" s="7">
        <v>0</v>
      </c>
      <c r="H876" s="7">
        <v>0</v>
      </c>
      <c r="I876" s="7">
        <v>0</v>
      </c>
      <c r="J876" s="7">
        <f t="shared" si="231"/>
        <v>0</v>
      </c>
      <c r="K876" s="7">
        <f t="shared" si="232"/>
        <v>0</v>
      </c>
    </row>
    <row r="877" spans="1:11" x14ac:dyDescent="0.25">
      <c r="A877" t="str">
        <f t="shared" si="229"/>
        <v>b</v>
      </c>
      <c r="B877" s="5"/>
      <c r="C877" s="6" t="s">
        <v>19</v>
      </c>
      <c r="D877" s="7"/>
      <c r="E877" s="7">
        <f t="shared" si="234"/>
        <v>0</v>
      </c>
      <c r="F877" s="7">
        <v>0</v>
      </c>
      <c r="G877" s="7">
        <v>0</v>
      </c>
      <c r="H877" s="7">
        <v>0</v>
      </c>
      <c r="I877" s="7">
        <v>0</v>
      </c>
      <c r="J877" s="7">
        <f t="shared" si="231"/>
        <v>0</v>
      </c>
      <c r="K877" s="7">
        <f t="shared" si="232"/>
        <v>0</v>
      </c>
    </row>
    <row r="878" spans="1:11" ht="15.75" thickBot="1" x14ac:dyDescent="0.3">
      <c r="A878" t="str">
        <f t="shared" si="229"/>
        <v>b</v>
      </c>
      <c r="B878" s="11"/>
      <c r="C878" s="12" t="s">
        <v>20</v>
      </c>
      <c r="D878" s="13"/>
      <c r="E878" s="13">
        <f t="shared" si="234"/>
        <v>0</v>
      </c>
      <c r="F878" s="13">
        <v>0</v>
      </c>
      <c r="G878" s="13">
        <v>0</v>
      </c>
      <c r="H878" s="13">
        <v>0</v>
      </c>
      <c r="I878" s="13">
        <v>0</v>
      </c>
      <c r="J878" s="13">
        <f t="shared" si="231"/>
        <v>0</v>
      </c>
      <c r="K878" s="13">
        <f t="shared" si="232"/>
        <v>0</v>
      </c>
    </row>
    <row r="879" spans="1:11" ht="32.25" customHeight="1" thickTop="1" thickBot="1" x14ac:dyDescent="0.3">
      <c r="A879" t="str">
        <f t="shared" si="229"/>
        <v>b</v>
      </c>
      <c r="B879" s="16" t="s">
        <v>146</v>
      </c>
      <c r="C879" s="4" t="s">
        <v>147</v>
      </c>
      <c r="D879" s="4"/>
      <c r="E879" s="4">
        <f t="shared" si="234"/>
        <v>0</v>
      </c>
      <c r="F879" s="4">
        <f>SUM(F880,F888,F889,F890)</f>
        <v>0</v>
      </c>
      <c r="G879" s="4">
        <f t="shared" ref="G879:I879" si="236">SUM(G880,G888,G889,G890)</f>
        <v>0</v>
      </c>
      <c r="H879" s="4">
        <f t="shared" si="236"/>
        <v>0</v>
      </c>
      <c r="I879" s="4">
        <f t="shared" si="236"/>
        <v>0</v>
      </c>
      <c r="J879" s="4">
        <f t="shared" si="231"/>
        <v>0</v>
      </c>
      <c r="K879" s="4">
        <f t="shared" si="232"/>
        <v>0</v>
      </c>
    </row>
    <row r="880" spans="1:11" ht="15.75" thickTop="1" x14ac:dyDescent="0.25">
      <c r="A880" t="str">
        <f t="shared" si="229"/>
        <v>b</v>
      </c>
      <c r="B880" s="5"/>
      <c r="C880" s="6" t="s">
        <v>10</v>
      </c>
      <c r="D880" s="7"/>
      <c r="E880" s="7">
        <f t="shared" si="234"/>
        <v>0</v>
      </c>
      <c r="F880" s="7">
        <f>SUM(F881:F887)</f>
        <v>0</v>
      </c>
      <c r="G880" s="7">
        <f t="shared" ref="G880:I880" si="237">SUM(G881:G887)</f>
        <v>0</v>
      </c>
      <c r="H880" s="7">
        <f t="shared" si="237"/>
        <v>0</v>
      </c>
      <c r="I880" s="7">
        <f t="shared" si="237"/>
        <v>0</v>
      </c>
      <c r="J880" s="7">
        <f t="shared" si="231"/>
        <v>0</v>
      </c>
      <c r="K880" s="7">
        <f t="shared" si="232"/>
        <v>0</v>
      </c>
    </row>
    <row r="881" spans="1:11" x14ac:dyDescent="0.25">
      <c r="A881" t="str">
        <f t="shared" si="229"/>
        <v>b</v>
      </c>
      <c r="B881" s="8"/>
      <c r="C881" s="9" t="s">
        <v>11</v>
      </c>
      <c r="D881" s="10"/>
      <c r="E881" s="10">
        <f t="shared" si="234"/>
        <v>0</v>
      </c>
      <c r="F881" s="10">
        <v>0</v>
      </c>
      <c r="G881" s="10">
        <v>0</v>
      </c>
      <c r="H881" s="10">
        <v>0</v>
      </c>
      <c r="I881" s="10">
        <v>0</v>
      </c>
      <c r="J881" s="10">
        <f t="shared" si="231"/>
        <v>0</v>
      </c>
      <c r="K881" s="10">
        <f t="shared" si="232"/>
        <v>0</v>
      </c>
    </row>
    <row r="882" spans="1:11" x14ac:dyDescent="0.25">
      <c r="A882" t="str">
        <f t="shared" si="229"/>
        <v>b</v>
      </c>
      <c r="B882" s="8"/>
      <c r="C882" s="9" t="s">
        <v>12</v>
      </c>
      <c r="D882" s="10"/>
      <c r="E882" s="10">
        <f t="shared" si="234"/>
        <v>0</v>
      </c>
      <c r="F882" s="10">
        <v>0</v>
      </c>
      <c r="G882" s="10">
        <v>0</v>
      </c>
      <c r="H882" s="10">
        <v>0</v>
      </c>
      <c r="I882" s="10">
        <v>0</v>
      </c>
      <c r="J882" s="10">
        <f t="shared" si="231"/>
        <v>0</v>
      </c>
      <c r="K882" s="10">
        <f t="shared" si="232"/>
        <v>0</v>
      </c>
    </row>
    <row r="883" spans="1:11" x14ac:dyDescent="0.25">
      <c r="A883" t="str">
        <f t="shared" si="229"/>
        <v>b</v>
      </c>
      <c r="B883" s="8"/>
      <c r="C883" s="9" t="s">
        <v>13</v>
      </c>
      <c r="D883" s="10"/>
      <c r="E883" s="10">
        <f t="shared" si="234"/>
        <v>0</v>
      </c>
      <c r="F883" s="10">
        <v>0</v>
      </c>
      <c r="G883" s="10">
        <v>0</v>
      </c>
      <c r="H883" s="10">
        <v>0</v>
      </c>
      <c r="I883" s="10">
        <v>0</v>
      </c>
      <c r="J883" s="10">
        <f t="shared" si="231"/>
        <v>0</v>
      </c>
      <c r="K883" s="10">
        <f t="shared" si="232"/>
        <v>0</v>
      </c>
    </row>
    <row r="884" spans="1:11" x14ac:dyDescent="0.25">
      <c r="A884" t="str">
        <f t="shared" si="229"/>
        <v>b</v>
      </c>
      <c r="B884" s="8"/>
      <c r="C884" s="9" t="s">
        <v>14</v>
      </c>
      <c r="D884" s="10"/>
      <c r="E884" s="10">
        <f t="shared" si="234"/>
        <v>0</v>
      </c>
      <c r="F884" s="10">
        <v>0</v>
      </c>
      <c r="G884" s="10">
        <v>0</v>
      </c>
      <c r="H884" s="10">
        <v>0</v>
      </c>
      <c r="I884" s="10">
        <v>0</v>
      </c>
      <c r="J884" s="10">
        <f t="shared" si="231"/>
        <v>0</v>
      </c>
      <c r="K884" s="10">
        <f t="shared" si="232"/>
        <v>0</v>
      </c>
    </row>
    <row r="885" spans="1:11" x14ac:dyDescent="0.25">
      <c r="A885" t="str">
        <f t="shared" si="229"/>
        <v>b</v>
      </c>
      <c r="B885" s="8"/>
      <c r="C885" s="9" t="s">
        <v>15</v>
      </c>
      <c r="D885" s="10"/>
      <c r="E885" s="10">
        <f t="shared" si="234"/>
        <v>0</v>
      </c>
      <c r="F885" s="10">
        <v>0</v>
      </c>
      <c r="G885" s="10">
        <v>0</v>
      </c>
      <c r="H885" s="10">
        <v>0</v>
      </c>
      <c r="I885" s="10">
        <v>0</v>
      </c>
      <c r="J885" s="10">
        <f t="shared" si="231"/>
        <v>0</v>
      </c>
      <c r="K885" s="10">
        <f t="shared" si="232"/>
        <v>0</v>
      </c>
    </row>
    <row r="886" spans="1:11" x14ac:dyDescent="0.25">
      <c r="A886" t="str">
        <f t="shared" si="229"/>
        <v>b</v>
      </c>
      <c r="B886" s="8"/>
      <c r="C886" s="9" t="s">
        <v>16</v>
      </c>
      <c r="D886" s="10"/>
      <c r="E886" s="10">
        <f t="shared" si="234"/>
        <v>0</v>
      </c>
      <c r="F886" s="10">
        <v>0</v>
      </c>
      <c r="G886" s="10">
        <v>0</v>
      </c>
      <c r="H886" s="10">
        <v>0</v>
      </c>
      <c r="I886" s="10">
        <v>0</v>
      </c>
      <c r="J886" s="10">
        <f t="shared" si="231"/>
        <v>0</v>
      </c>
      <c r="K886" s="10">
        <f t="shared" si="232"/>
        <v>0</v>
      </c>
    </row>
    <row r="887" spans="1:11" x14ac:dyDescent="0.25">
      <c r="A887" t="str">
        <f t="shared" si="229"/>
        <v>b</v>
      </c>
      <c r="B887" s="8"/>
      <c r="C887" s="9" t="s">
        <v>17</v>
      </c>
      <c r="D887" s="10"/>
      <c r="E887" s="10">
        <f t="shared" si="234"/>
        <v>0</v>
      </c>
      <c r="F887" s="10">
        <v>0</v>
      </c>
      <c r="G887" s="10">
        <v>0</v>
      </c>
      <c r="H887" s="10">
        <v>0</v>
      </c>
      <c r="I887" s="10">
        <v>0</v>
      </c>
      <c r="J887" s="10">
        <f t="shared" si="231"/>
        <v>0</v>
      </c>
      <c r="K887" s="10">
        <f t="shared" si="232"/>
        <v>0</v>
      </c>
    </row>
    <row r="888" spans="1:11" x14ac:dyDescent="0.25">
      <c r="A888" t="str">
        <f t="shared" si="229"/>
        <v>b</v>
      </c>
      <c r="B888" s="5"/>
      <c r="C888" s="6" t="s">
        <v>18</v>
      </c>
      <c r="D888" s="7"/>
      <c r="E888" s="7">
        <f t="shared" si="234"/>
        <v>0</v>
      </c>
      <c r="F888" s="7">
        <v>0</v>
      </c>
      <c r="G888" s="7">
        <v>0</v>
      </c>
      <c r="H888" s="7">
        <v>0</v>
      </c>
      <c r="I888" s="7">
        <v>0</v>
      </c>
      <c r="J888" s="7">
        <f t="shared" si="231"/>
        <v>0</v>
      </c>
      <c r="K888" s="7">
        <f t="shared" si="232"/>
        <v>0</v>
      </c>
    </row>
    <row r="889" spans="1:11" x14ac:dyDescent="0.25">
      <c r="A889" t="str">
        <f t="shared" si="229"/>
        <v>b</v>
      </c>
      <c r="B889" s="5"/>
      <c r="C889" s="6" t="s">
        <v>19</v>
      </c>
      <c r="D889" s="7"/>
      <c r="E889" s="7">
        <f t="shared" si="234"/>
        <v>0</v>
      </c>
      <c r="F889" s="7">
        <v>0</v>
      </c>
      <c r="G889" s="7">
        <v>0</v>
      </c>
      <c r="H889" s="7">
        <v>0</v>
      </c>
      <c r="I889" s="7">
        <v>0</v>
      </c>
      <c r="J889" s="7">
        <f t="shared" si="231"/>
        <v>0</v>
      </c>
      <c r="K889" s="7">
        <f t="shared" si="232"/>
        <v>0</v>
      </c>
    </row>
    <row r="890" spans="1:11" ht="15.75" thickBot="1" x14ac:dyDescent="0.3">
      <c r="A890" t="str">
        <f t="shared" si="229"/>
        <v>b</v>
      </c>
      <c r="B890" s="11"/>
      <c r="C890" s="12" t="s">
        <v>20</v>
      </c>
      <c r="D890" s="13"/>
      <c r="E890" s="13">
        <f t="shared" si="234"/>
        <v>0</v>
      </c>
      <c r="F890" s="13">
        <v>0</v>
      </c>
      <c r="G890" s="13">
        <v>0</v>
      </c>
      <c r="H890" s="13">
        <v>0</v>
      </c>
      <c r="I890" s="13">
        <v>0</v>
      </c>
      <c r="J890" s="13">
        <f t="shared" si="231"/>
        <v>0</v>
      </c>
      <c r="K890" s="13">
        <f t="shared" si="232"/>
        <v>0</v>
      </c>
    </row>
    <row r="891" spans="1:11" ht="32.25" customHeight="1" thickTop="1" thickBot="1" x14ac:dyDescent="0.3">
      <c r="A891" t="str">
        <f t="shared" si="229"/>
        <v>b</v>
      </c>
      <c r="B891" s="16" t="s">
        <v>148</v>
      </c>
      <c r="C891" s="4" t="s">
        <v>149</v>
      </c>
      <c r="D891" s="4"/>
      <c r="E891" s="4">
        <f t="shared" si="234"/>
        <v>0</v>
      </c>
      <c r="F891" s="4">
        <f>SUM(F892,F900,F901,F902)</f>
        <v>0</v>
      </c>
      <c r="G891" s="4">
        <f t="shared" ref="G891:I891" si="238">SUM(G892,G900,G901,G902)</f>
        <v>0</v>
      </c>
      <c r="H891" s="4">
        <f t="shared" si="238"/>
        <v>0</v>
      </c>
      <c r="I891" s="4">
        <f t="shared" si="238"/>
        <v>0</v>
      </c>
      <c r="J891" s="4">
        <f t="shared" si="231"/>
        <v>0</v>
      </c>
      <c r="K891" s="4">
        <f t="shared" si="232"/>
        <v>0</v>
      </c>
    </row>
    <row r="892" spans="1:11" ht="15.75" thickTop="1" x14ac:dyDescent="0.25">
      <c r="A892" t="str">
        <f t="shared" si="229"/>
        <v>b</v>
      </c>
      <c r="B892" s="5"/>
      <c r="C892" s="6" t="s">
        <v>10</v>
      </c>
      <c r="D892" s="7"/>
      <c r="E892" s="7">
        <f t="shared" si="234"/>
        <v>0</v>
      </c>
      <c r="F892" s="7">
        <f>SUM(F893:F899)</f>
        <v>0</v>
      </c>
      <c r="G892" s="7">
        <f t="shared" ref="G892:I892" si="239">SUM(G893:G899)</f>
        <v>0</v>
      </c>
      <c r="H892" s="7">
        <f t="shared" si="239"/>
        <v>0</v>
      </c>
      <c r="I892" s="7">
        <f t="shared" si="239"/>
        <v>0</v>
      </c>
      <c r="J892" s="7">
        <f t="shared" si="231"/>
        <v>0</v>
      </c>
      <c r="K892" s="7">
        <f t="shared" si="232"/>
        <v>0</v>
      </c>
    </row>
    <row r="893" spans="1:11" x14ac:dyDescent="0.25">
      <c r="A893" t="str">
        <f t="shared" si="229"/>
        <v>b</v>
      </c>
      <c r="B893" s="8"/>
      <c r="C893" s="9" t="s">
        <v>11</v>
      </c>
      <c r="D893" s="10"/>
      <c r="E893" s="10">
        <f t="shared" si="234"/>
        <v>0</v>
      </c>
      <c r="F893" s="10">
        <v>0</v>
      </c>
      <c r="G893" s="10">
        <v>0</v>
      </c>
      <c r="H893" s="10">
        <v>0</v>
      </c>
      <c r="I893" s="10">
        <v>0</v>
      </c>
      <c r="J893" s="10">
        <f t="shared" si="231"/>
        <v>0</v>
      </c>
      <c r="K893" s="10">
        <f t="shared" si="232"/>
        <v>0</v>
      </c>
    </row>
    <row r="894" spans="1:11" x14ac:dyDescent="0.25">
      <c r="A894" t="str">
        <f t="shared" si="229"/>
        <v>b</v>
      </c>
      <c r="B894" s="8"/>
      <c r="C894" s="9" t="s">
        <v>12</v>
      </c>
      <c r="D894" s="10"/>
      <c r="E894" s="10">
        <f t="shared" si="234"/>
        <v>0</v>
      </c>
      <c r="F894" s="10">
        <v>0</v>
      </c>
      <c r="G894" s="10">
        <v>0</v>
      </c>
      <c r="H894" s="10">
        <v>0</v>
      </c>
      <c r="I894" s="10">
        <v>0</v>
      </c>
      <c r="J894" s="10">
        <f t="shared" si="231"/>
        <v>0</v>
      </c>
      <c r="K894" s="10">
        <f t="shared" si="232"/>
        <v>0</v>
      </c>
    </row>
    <row r="895" spans="1:11" x14ac:dyDescent="0.25">
      <c r="A895" t="str">
        <f t="shared" si="229"/>
        <v>b</v>
      </c>
      <c r="B895" s="8"/>
      <c r="C895" s="9" t="s">
        <v>13</v>
      </c>
      <c r="D895" s="10"/>
      <c r="E895" s="10">
        <f t="shared" si="234"/>
        <v>0</v>
      </c>
      <c r="F895" s="10">
        <v>0</v>
      </c>
      <c r="G895" s="10">
        <v>0</v>
      </c>
      <c r="H895" s="10">
        <v>0</v>
      </c>
      <c r="I895" s="10">
        <v>0</v>
      </c>
      <c r="J895" s="10">
        <f t="shared" si="231"/>
        <v>0</v>
      </c>
      <c r="K895" s="10">
        <f t="shared" si="232"/>
        <v>0</v>
      </c>
    </row>
    <row r="896" spans="1:11" x14ac:dyDescent="0.25">
      <c r="A896" t="str">
        <f t="shared" si="229"/>
        <v>b</v>
      </c>
      <c r="B896" s="8"/>
      <c r="C896" s="9" t="s">
        <v>14</v>
      </c>
      <c r="D896" s="10"/>
      <c r="E896" s="10">
        <f t="shared" si="234"/>
        <v>0</v>
      </c>
      <c r="F896" s="10">
        <v>0</v>
      </c>
      <c r="G896" s="10">
        <v>0</v>
      </c>
      <c r="H896" s="10">
        <v>0</v>
      </c>
      <c r="I896" s="10">
        <v>0</v>
      </c>
      <c r="J896" s="10">
        <f t="shared" si="231"/>
        <v>0</v>
      </c>
      <c r="K896" s="10">
        <f t="shared" si="232"/>
        <v>0</v>
      </c>
    </row>
    <row r="897" spans="1:11" x14ac:dyDescent="0.25">
      <c r="A897" t="str">
        <f t="shared" si="229"/>
        <v>b</v>
      </c>
      <c r="B897" s="8"/>
      <c r="C897" s="9" t="s">
        <v>15</v>
      </c>
      <c r="D897" s="10"/>
      <c r="E897" s="10">
        <f t="shared" si="234"/>
        <v>0</v>
      </c>
      <c r="F897" s="10">
        <v>0</v>
      </c>
      <c r="G897" s="10">
        <v>0</v>
      </c>
      <c r="H897" s="10">
        <v>0</v>
      </c>
      <c r="I897" s="10">
        <v>0</v>
      </c>
      <c r="J897" s="10">
        <f t="shared" si="231"/>
        <v>0</v>
      </c>
      <c r="K897" s="10">
        <f t="shared" si="232"/>
        <v>0</v>
      </c>
    </row>
    <row r="898" spans="1:11" x14ac:dyDescent="0.25">
      <c r="A898" t="str">
        <f t="shared" si="229"/>
        <v>b</v>
      </c>
      <c r="B898" s="8"/>
      <c r="C898" s="9" t="s">
        <v>16</v>
      </c>
      <c r="D898" s="10"/>
      <c r="E898" s="10">
        <f t="shared" si="234"/>
        <v>0</v>
      </c>
      <c r="F898" s="10">
        <v>0</v>
      </c>
      <c r="G898" s="10">
        <v>0</v>
      </c>
      <c r="H898" s="10">
        <v>0</v>
      </c>
      <c r="I898" s="10">
        <v>0</v>
      </c>
      <c r="J898" s="10">
        <f t="shared" si="231"/>
        <v>0</v>
      </c>
      <c r="K898" s="10">
        <f t="shared" si="232"/>
        <v>0</v>
      </c>
    </row>
    <row r="899" spans="1:11" x14ac:dyDescent="0.25">
      <c r="A899" t="str">
        <f t="shared" si="229"/>
        <v>b</v>
      </c>
      <c r="B899" s="8"/>
      <c r="C899" s="9" t="s">
        <v>17</v>
      </c>
      <c r="D899" s="10"/>
      <c r="E899" s="10">
        <f t="shared" si="234"/>
        <v>0</v>
      </c>
      <c r="F899" s="10">
        <v>0</v>
      </c>
      <c r="G899" s="10">
        <v>0</v>
      </c>
      <c r="H899" s="10">
        <v>0</v>
      </c>
      <c r="I899" s="10">
        <v>0</v>
      </c>
      <c r="J899" s="10">
        <f t="shared" si="231"/>
        <v>0</v>
      </c>
      <c r="K899" s="10">
        <f t="shared" si="232"/>
        <v>0</v>
      </c>
    </row>
    <row r="900" spans="1:11" x14ac:dyDescent="0.25">
      <c r="A900" t="str">
        <f t="shared" si="229"/>
        <v>b</v>
      </c>
      <c r="B900" s="5"/>
      <c r="C900" s="6" t="s">
        <v>18</v>
      </c>
      <c r="D900" s="7"/>
      <c r="E900" s="7">
        <f t="shared" si="234"/>
        <v>0</v>
      </c>
      <c r="F900" s="7">
        <v>0</v>
      </c>
      <c r="G900" s="7">
        <v>0</v>
      </c>
      <c r="H900" s="7">
        <v>0</v>
      </c>
      <c r="I900" s="7">
        <v>0</v>
      </c>
      <c r="J900" s="7">
        <f t="shared" si="231"/>
        <v>0</v>
      </c>
      <c r="K900" s="7">
        <f t="shared" si="232"/>
        <v>0</v>
      </c>
    </row>
    <row r="901" spans="1:11" x14ac:dyDescent="0.25">
      <c r="A901" t="str">
        <f t="shared" si="229"/>
        <v>b</v>
      </c>
      <c r="B901" s="5"/>
      <c r="C901" s="6" t="s">
        <v>19</v>
      </c>
      <c r="D901" s="7"/>
      <c r="E901" s="7">
        <f t="shared" si="234"/>
        <v>0</v>
      </c>
      <c r="F901" s="7">
        <v>0</v>
      </c>
      <c r="G901" s="7">
        <v>0</v>
      </c>
      <c r="H901" s="7">
        <v>0</v>
      </c>
      <c r="I901" s="7">
        <v>0</v>
      </c>
      <c r="J901" s="7">
        <f t="shared" si="231"/>
        <v>0</v>
      </c>
      <c r="K901" s="7">
        <f t="shared" si="232"/>
        <v>0</v>
      </c>
    </row>
    <row r="902" spans="1:11" ht="15.75" thickBot="1" x14ac:dyDescent="0.3">
      <c r="A902" t="str">
        <f t="shared" si="229"/>
        <v>b</v>
      </c>
      <c r="B902" s="11"/>
      <c r="C902" s="12" t="s">
        <v>20</v>
      </c>
      <c r="D902" s="13"/>
      <c r="E902" s="13">
        <f t="shared" si="234"/>
        <v>0</v>
      </c>
      <c r="F902" s="13">
        <v>0</v>
      </c>
      <c r="G902" s="13">
        <v>0</v>
      </c>
      <c r="H902" s="13">
        <v>0</v>
      </c>
      <c r="I902" s="13">
        <v>0</v>
      </c>
      <c r="J902" s="13">
        <f t="shared" si="231"/>
        <v>0</v>
      </c>
      <c r="K902" s="13">
        <f t="shared" si="232"/>
        <v>0</v>
      </c>
    </row>
    <row r="903" spans="1:11" ht="32.25" customHeight="1" thickTop="1" thickBot="1" x14ac:dyDescent="0.3">
      <c r="A903" t="str">
        <f t="shared" si="229"/>
        <v>b</v>
      </c>
      <c r="B903" s="16" t="s">
        <v>150</v>
      </c>
      <c r="C903" s="4" t="s">
        <v>151</v>
      </c>
      <c r="D903" s="4"/>
      <c r="E903" s="4">
        <f t="shared" si="234"/>
        <v>0</v>
      </c>
      <c r="F903" s="4">
        <f>SUM(F915)</f>
        <v>0</v>
      </c>
      <c r="G903" s="4">
        <f t="shared" ref="G903:I903" si="240">SUM(G915)</f>
        <v>0</v>
      </c>
      <c r="H903" s="4">
        <f t="shared" si="240"/>
        <v>0</v>
      </c>
      <c r="I903" s="4">
        <f t="shared" si="240"/>
        <v>0</v>
      </c>
      <c r="J903" s="4">
        <f t="shared" si="231"/>
        <v>0</v>
      </c>
      <c r="K903" s="4">
        <f t="shared" si="232"/>
        <v>0</v>
      </c>
    </row>
    <row r="904" spans="1:11" ht="15.75" thickTop="1" x14ac:dyDescent="0.25">
      <c r="A904" t="str">
        <f t="shared" si="229"/>
        <v>b</v>
      </c>
      <c r="B904" s="5"/>
      <c r="C904" s="6" t="s">
        <v>10</v>
      </c>
      <c r="D904" s="7"/>
      <c r="E904" s="7">
        <f t="shared" si="234"/>
        <v>0</v>
      </c>
      <c r="F904" s="7">
        <f t="shared" ref="F904:I914" si="241">SUM(F916)</f>
        <v>0</v>
      </c>
      <c r="G904" s="7">
        <f t="shared" si="241"/>
        <v>0</v>
      </c>
      <c r="H904" s="7">
        <f t="shared" si="241"/>
        <v>0</v>
      </c>
      <c r="I904" s="7">
        <f t="shared" si="241"/>
        <v>0</v>
      </c>
      <c r="J904" s="7">
        <f t="shared" si="231"/>
        <v>0</v>
      </c>
      <c r="K904" s="7">
        <f t="shared" si="232"/>
        <v>0</v>
      </c>
    </row>
    <row r="905" spans="1:11" x14ac:dyDescent="0.25">
      <c r="A905" t="str">
        <f t="shared" si="229"/>
        <v>b</v>
      </c>
      <c r="B905" s="8"/>
      <c r="C905" s="9" t="s">
        <v>11</v>
      </c>
      <c r="D905" s="10"/>
      <c r="E905" s="10">
        <f t="shared" si="234"/>
        <v>0</v>
      </c>
      <c r="F905" s="10">
        <f t="shared" si="241"/>
        <v>0</v>
      </c>
      <c r="G905" s="10">
        <f t="shared" si="241"/>
        <v>0</v>
      </c>
      <c r="H905" s="10">
        <f t="shared" si="241"/>
        <v>0</v>
      </c>
      <c r="I905" s="10">
        <f t="shared" si="241"/>
        <v>0</v>
      </c>
      <c r="J905" s="10">
        <f t="shared" si="231"/>
        <v>0</v>
      </c>
      <c r="K905" s="10">
        <f t="shared" si="232"/>
        <v>0</v>
      </c>
    </row>
    <row r="906" spans="1:11" x14ac:dyDescent="0.25">
      <c r="A906" t="str">
        <f t="shared" si="229"/>
        <v>b</v>
      </c>
      <c r="B906" s="8"/>
      <c r="C906" s="9" t="s">
        <v>12</v>
      </c>
      <c r="D906" s="10"/>
      <c r="E906" s="10">
        <f t="shared" si="234"/>
        <v>0</v>
      </c>
      <c r="F906" s="10">
        <f t="shared" si="241"/>
        <v>0</v>
      </c>
      <c r="G906" s="10">
        <f t="shared" si="241"/>
        <v>0</v>
      </c>
      <c r="H906" s="10">
        <f t="shared" si="241"/>
        <v>0</v>
      </c>
      <c r="I906" s="10">
        <f t="shared" si="241"/>
        <v>0</v>
      </c>
      <c r="J906" s="10">
        <f t="shared" si="231"/>
        <v>0</v>
      </c>
      <c r="K906" s="10">
        <f t="shared" si="232"/>
        <v>0</v>
      </c>
    </row>
    <row r="907" spans="1:11" x14ac:dyDescent="0.25">
      <c r="A907" t="str">
        <f t="shared" si="229"/>
        <v>b</v>
      </c>
      <c r="B907" s="8"/>
      <c r="C907" s="9" t="s">
        <v>13</v>
      </c>
      <c r="D907" s="10"/>
      <c r="E907" s="10">
        <f t="shared" si="234"/>
        <v>0</v>
      </c>
      <c r="F907" s="10">
        <f t="shared" si="241"/>
        <v>0</v>
      </c>
      <c r="G907" s="10">
        <f t="shared" si="241"/>
        <v>0</v>
      </c>
      <c r="H907" s="10">
        <f t="shared" si="241"/>
        <v>0</v>
      </c>
      <c r="I907" s="10">
        <f t="shared" si="241"/>
        <v>0</v>
      </c>
      <c r="J907" s="10">
        <f t="shared" si="231"/>
        <v>0</v>
      </c>
      <c r="K907" s="10">
        <f t="shared" si="232"/>
        <v>0</v>
      </c>
    </row>
    <row r="908" spans="1:11" x14ac:dyDescent="0.25">
      <c r="A908" t="str">
        <f t="shared" si="229"/>
        <v>b</v>
      </c>
      <c r="B908" s="8"/>
      <c r="C908" s="9" t="s">
        <v>14</v>
      </c>
      <c r="D908" s="10"/>
      <c r="E908" s="10">
        <f t="shared" si="234"/>
        <v>0</v>
      </c>
      <c r="F908" s="10">
        <f t="shared" si="241"/>
        <v>0</v>
      </c>
      <c r="G908" s="10">
        <f t="shared" si="241"/>
        <v>0</v>
      </c>
      <c r="H908" s="10">
        <f t="shared" si="241"/>
        <v>0</v>
      </c>
      <c r="I908" s="10">
        <f t="shared" si="241"/>
        <v>0</v>
      </c>
      <c r="J908" s="10">
        <f t="shared" si="231"/>
        <v>0</v>
      </c>
      <c r="K908" s="10">
        <f t="shared" si="232"/>
        <v>0</v>
      </c>
    </row>
    <row r="909" spans="1:11" x14ac:dyDescent="0.25">
      <c r="A909" t="str">
        <f t="shared" si="229"/>
        <v>b</v>
      </c>
      <c r="B909" s="8"/>
      <c r="C909" s="9" t="s">
        <v>15</v>
      </c>
      <c r="D909" s="10"/>
      <c r="E909" s="10">
        <f t="shared" si="234"/>
        <v>0</v>
      </c>
      <c r="F909" s="10">
        <f t="shared" si="241"/>
        <v>0</v>
      </c>
      <c r="G909" s="10">
        <f t="shared" si="241"/>
        <v>0</v>
      </c>
      <c r="H909" s="10">
        <f t="shared" si="241"/>
        <v>0</v>
      </c>
      <c r="I909" s="10">
        <f t="shared" si="241"/>
        <v>0</v>
      </c>
      <c r="J909" s="10">
        <f t="shared" si="231"/>
        <v>0</v>
      </c>
      <c r="K909" s="10">
        <f t="shared" si="232"/>
        <v>0</v>
      </c>
    </row>
    <row r="910" spans="1:11" x14ac:dyDescent="0.25">
      <c r="A910" t="str">
        <f t="shared" si="229"/>
        <v>b</v>
      </c>
      <c r="B910" s="8"/>
      <c r="C910" s="9" t="s">
        <v>16</v>
      </c>
      <c r="D910" s="10"/>
      <c r="E910" s="10">
        <f t="shared" si="234"/>
        <v>0</v>
      </c>
      <c r="F910" s="10">
        <f t="shared" si="241"/>
        <v>0</v>
      </c>
      <c r="G910" s="10">
        <f t="shared" si="241"/>
        <v>0</v>
      </c>
      <c r="H910" s="10">
        <f t="shared" si="241"/>
        <v>0</v>
      </c>
      <c r="I910" s="10">
        <f t="shared" si="241"/>
        <v>0</v>
      </c>
      <c r="J910" s="10">
        <f t="shared" si="231"/>
        <v>0</v>
      </c>
      <c r="K910" s="10">
        <f t="shared" si="232"/>
        <v>0</v>
      </c>
    </row>
    <row r="911" spans="1:11" x14ac:dyDescent="0.25">
      <c r="A911" t="str">
        <f t="shared" si="229"/>
        <v>b</v>
      </c>
      <c r="B911" s="8"/>
      <c r="C911" s="9" t="s">
        <v>17</v>
      </c>
      <c r="D911" s="10"/>
      <c r="E911" s="10">
        <f t="shared" si="234"/>
        <v>0</v>
      </c>
      <c r="F911" s="10">
        <f t="shared" si="241"/>
        <v>0</v>
      </c>
      <c r="G911" s="10">
        <f t="shared" si="241"/>
        <v>0</v>
      </c>
      <c r="H911" s="10">
        <f t="shared" si="241"/>
        <v>0</v>
      </c>
      <c r="I911" s="10">
        <f t="shared" si="241"/>
        <v>0</v>
      </c>
      <c r="J911" s="10">
        <f t="shared" si="231"/>
        <v>0</v>
      </c>
      <c r="K911" s="10">
        <f t="shared" si="232"/>
        <v>0</v>
      </c>
    </row>
    <row r="912" spans="1:11" x14ac:dyDescent="0.25">
      <c r="A912" t="str">
        <f t="shared" si="229"/>
        <v>b</v>
      </c>
      <c r="B912" s="5"/>
      <c r="C912" s="6" t="s">
        <v>18</v>
      </c>
      <c r="D912" s="7"/>
      <c r="E912" s="7">
        <f t="shared" si="234"/>
        <v>0</v>
      </c>
      <c r="F912" s="7">
        <f t="shared" si="241"/>
        <v>0</v>
      </c>
      <c r="G912" s="7">
        <f t="shared" si="241"/>
        <v>0</v>
      </c>
      <c r="H912" s="7">
        <f t="shared" si="241"/>
        <v>0</v>
      </c>
      <c r="I912" s="7">
        <f t="shared" si="241"/>
        <v>0</v>
      </c>
      <c r="J912" s="7">
        <f t="shared" si="231"/>
        <v>0</v>
      </c>
      <c r="K912" s="7">
        <f t="shared" si="232"/>
        <v>0</v>
      </c>
    </row>
    <row r="913" spans="1:11" x14ac:dyDescent="0.25">
      <c r="A913" t="str">
        <f t="shared" si="229"/>
        <v>b</v>
      </c>
      <c r="B913" s="5"/>
      <c r="C913" s="6" t="s">
        <v>19</v>
      </c>
      <c r="D913" s="7"/>
      <c r="E913" s="7">
        <f t="shared" si="234"/>
        <v>0</v>
      </c>
      <c r="F913" s="7">
        <f t="shared" si="241"/>
        <v>0</v>
      </c>
      <c r="G913" s="7">
        <f t="shared" si="241"/>
        <v>0</v>
      </c>
      <c r="H913" s="7">
        <f t="shared" si="241"/>
        <v>0</v>
      </c>
      <c r="I913" s="7">
        <f t="shared" si="241"/>
        <v>0</v>
      </c>
      <c r="J913" s="7">
        <f t="shared" si="231"/>
        <v>0</v>
      </c>
      <c r="K913" s="7">
        <f t="shared" si="232"/>
        <v>0</v>
      </c>
    </row>
    <row r="914" spans="1:11" ht="15.75" thickBot="1" x14ac:dyDescent="0.3">
      <c r="A914" t="str">
        <f t="shared" si="229"/>
        <v>b</v>
      </c>
      <c r="B914" s="11"/>
      <c r="C914" s="12" t="s">
        <v>20</v>
      </c>
      <c r="D914" s="13"/>
      <c r="E914" s="13">
        <f t="shared" si="234"/>
        <v>0</v>
      </c>
      <c r="F914" s="13">
        <f t="shared" si="241"/>
        <v>0</v>
      </c>
      <c r="G914" s="13">
        <f t="shared" si="241"/>
        <v>0</v>
      </c>
      <c r="H914" s="13">
        <f t="shared" si="241"/>
        <v>0</v>
      </c>
      <c r="I914" s="13">
        <f t="shared" si="241"/>
        <v>0</v>
      </c>
      <c r="J914" s="13">
        <f t="shared" si="231"/>
        <v>0</v>
      </c>
      <c r="K914" s="13">
        <f t="shared" si="232"/>
        <v>0</v>
      </c>
    </row>
    <row r="915" spans="1:11" ht="32.25" customHeight="1" thickTop="1" thickBot="1" x14ac:dyDescent="0.3">
      <c r="A915" t="str">
        <f t="shared" si="229"/>
        <v>b</v>
      </c>
      <c r="B915" s="16" t="s">
        <v>152</v>
      </c>
      <c r="C915" s="4" t="s">
        <v>151</v>
      </c>
      <c r="D915" s="4"/>
      <c r="E915" s="4">
        <f t="shared" si="234"/>
        <v>0</v>
      </c>
      <c r="F915" s="4">
        <f>SUM(F916,F924,F925,F926)</f>
        <v>0</v>
      </c>
      <c r="G915" s="4">
        <f t="shared" ref="G915:I915" si="242">SUM(G916,G924,G925,G926)</f>
        <v>0</v>
      </c>
      <c r="H915" s="4">
        <f t="shared" si="242"/>
        <v>0</v>
      </c>
      <c r="I915" s="4">
        <f t="shared" si="242"/>
        <v>0</v>
      </c>
      <c r="J915" s="4">
        <f t="shared" si="231"/>
        <v>0</v>
      </c>
      <c r="K915" s="4">
        <f t="shared" si="232"/>
        <v>0</v>
      </c>
    </row>
    <row r="916" spans="1:11" ht="15.75" thickTop="1" x14ac:dyDescent="0.25">
      <c r="A916" t="str">
        <f t="shared" si="229"/>
        <v>b</v>
      </c>
      <c r="B916" s="5"/>
      <c r="C916" s="6" t="s">
        <v>10</v>
      </c>
      <c r="D916" s="7"/>
      <c r="E916" s="7">
        <f t="shared" si="234"/>
        <v>0</v>
      </c>
      <c r="F916" s="7">
        <f>SUM(F917:F923)</f>
        <v>0</v>
      </c>
      <c r="G916" s="7">
        <f t="shared" ref="G916:I916" si="243">SUM(G917:G923)</f>
        <v>0</v>
      </c>
      <c r="H916" s="7">
        <f t="shared" si="243"/>
        <v>0</v>
      </c>
      <c r="I916" s="7">
        <f t="shared" si="243"/>
        <v>0</v>
      </c>
      <c r="J916" s="7">
        <f t="shared" si="231"/>
        <v>0</v>
      </c>
      <c r="K916" s="7">
        <f t="shared" si="232"/>
        <v>0</v>
      </c>
    </row>
    <row r="917" spans="1:11" x14ac:dyDescent="0.25">
      <c r="A917" t="str">
        <f t="shared" si="229"/>
        <v>b</v>
      </c>
      <c r="B917" s="8"/>
      <c r="C917" s="9" t="s">
        <v>11</v>
      </c>
      <c r="D917" s="10"/>
      <c r="E917" s="10">
        <f t="shared" si="234"/>
        <v>0</v>
      </c>
      <c r="F917" s="10">
        <v>0</v>
      </c>
      <c r="G917" s="10">
        <v>0</v>
      </c>
      <c r="H917" s="10">
        <v>0</v>
      </c>
      <c r="I917" s="10">
        <v>0</v>
      </c>
      <c r="J917" s="10">
        <f t="shared" si="231"/>
        <v>0</v>
      </c>
      <c r="K917" s="10">
        <f t="shared" si="232"/>
        <v>0</v>
      </c>
    </row>
    <row r="918" spans="1:11" x14ac:dyDescent="0.25">
      <c r="A918" t="str">
        <f t="shared" si="229"/>
        <v>b</v>
      </c>
      <c r="B918" s="8"/>
      <c r="C918" s="9" t="s">
        <v>12</v>
      </c>
      <c r="D918" s="10"/>
      <c r="E918" s="10">
        <f t="shared" si="234"/>
        <v>0</v>
      </c>
      <c r="F918" s="10">
        <v>0</v>
      </c>
      <c r="G918" s="10">
        <v>0</v>
      </c>
      <c r="H918" s="10">
        <v>0</v>
      </c>
      <c r="I918" s="10">
        <v>0</v>
      </c>
      <c r="J918" s="10">
        <f t="shared" si="231"/>
        <v>0</v>
      </c>
      <c r="K918" s="10">
        <f t="shared" si="232"/>
        <v>0</v>
      </c>
    </row>
    <row r="919" spans="1:11" x14ac:dyDescent="0.25">
      <c r="A919" t="str">
        <f t="shared" si="229"/>
        <v>b</v>
      </c>
      <c r="B919" s="8"/>
      <c r="C919" s="9" t="s">
        <v>13</v>
      </c>
      <c r="D919" s="10"/>
      <c r="E919" s="10">
        <f t="shared" si="234"/>
        <v>0</v>
      </c>
      <c r="F919" s="10">
        <v>0</v>
      </c>
      <c r="G919" s="10">
        <v>0</v>
      </c>
      <c r="H919" s="10">
        <v>0</v>
      </c>
      <c r="I919" s="10">
        <v>0</v>
      </c>
      <c r="J919" s="10">
        <f t="shared" si="231"/>
        <v>0</v>
      </c>
      <c r="K919" s="10">
        <f t="shared" si="232"/>
        <v>0</v>
      </c>
    </row>
    <row r="920" spans="1:11" x14ac:dyDescent="0.25">
      <c r="A920" t="str">
        <f t="shared" ref="A920:A983" si="244">IF(OR(E920&lt;&gt;0,F920&lt;&gt;0,G920&lt;&gt;0,H920&lt;&gt;0,I920&lt;&gt;0,),"a","b")</f>
        <v>b</v>
      </c>
      <c r="B920" s="8"/>
      <c r="C920" s="9" t="s">
        <v>14</v>
      </c>
      <c r="D920" s="10"/>
      <c r="E920" s="10">
        <f t="shared" si="234"/>
        <v>0</v>
      </c>
      <c r="F920" s="10">
        <v>0</v>
      </c>
      <c r="G920" s="10">
        <v>0</v>
      </c>
      <c r="H920" s="10">
        <v>0</v>
      </c>
      <c r="I920" s="10">
        <v>0</v>
      </c>
      <c r="J920" s="10">
        <f t="shared" ref="J920:J983" si="245">SUM(F920,G920)</f>
        <v>0</v>
      </c>
      <c r="K920" s="10">
        <f t="shared" ref="K920:K983" si="246">SUM(F920,G920,H920)</f>
        <v>0</v>
      </c>
    </row>
    <row r="921" spans="1:11" x14ac:dyDescent="0.25">
      <c r="A921" t="str">
        <f t="shared" si="244"/>
        <v>b</v>
      </c>
      <c r="B921" s="8"/>
      <c r="C921" s="9" t="s">
        <v>15</v>
      </c>
      <c r="D921" s="10"/>
      <c r="E921" s="10">
        <f t="shared" si="234"/>
        <v>0</v>
      </c>
      <c r="F921" s="10">
        <v>0</v>
      </c>
      <c r="G921" s="10">
        <v>0</v>
      </c>
      <c r="H921" s="10">
        <v>0</v>
      </c>
      <c r="I921" s="10">
        <v>0</v>
      </c>
      <c r="J921" s="10">
        <f t="shared" si="245"/>
        <v>0</v>
      </c>
      <c r="K921" s="10">
        <f t="shared" si="246"/>
        <v>0</v>
      </c>
    </row>
    <row r="922" spans="1:11" x14ac:dyDescent="0.25">
      <c r="A922" t="str">
        <f t="shared" si="244"/>
        <v>b</v>
      </c>
      <c r="B922" s="8"/>
      <c r="C922" s="9" t="s">
        <v>16</v>
      </c>
      <c r="D922" s="10"/>
      <c r="E922" s="10">
        <f t="shared" si="234"/>
        <v>0</v>
      </c>
      <c r="F922" s="10">
        <v>0</v>
      </c>
      <c r="G922" s="10">
        <v>0</v>
      </c>
      <c r="H922" s="10">
        <v>0</v>
      </c>
      <c r="I922" s="10">
        <v>0</v>
      </c>
      <c r="J922" s="10">
        <f t="shared" si="245"/>
        <v>0</v>
      </c>
      <c r="K922" s="10">
        <f t="shared" si="246"/>
        <v>0</v>
      </c>
    </row>
    <row r="923" spans="1:11" x14ac:dyDescent="0.25">
      <c r="A923" t="str">
        <f t="shared" si="244"/>
        <v>b</v>
      </c>
      <c r="B923" s="8"/>
      <c r="C923" s="9" t="s">
        <v>17</v>
      </c>
      <c r="D923" s="10"/>
      <c r="E923" s="10">
        <f t="shared" si="234"/>
        <v>0</v>
      </c>
      <c r="F923" s="10">
        <v>0</v>
      </c>
      <c r="G923" s="10">
        <v>0</v>
      </c>
      <c r="H923" s="10">
        <v>0</v>
      </c>
      <c r="I923" s="10">
        <v>0</v>
      </c>
      <c r="J923" s="10">
        <f t="shared" si="245"/>
        <v>0</v>
      </c>
      <c r="K923" s="10">
        <f t="shared" si="246"/>
        <v>0</v>
      </c>
    </row>
    <row r="924" spans="1:11" x14ac:dyDescent="0.25">
      <c r="A924" t="str">
        <f t="shared" si="244"/>
        <v>b</v>
      </c>
      <c r="B924" s="5"/>
      <c r="C924" s="6" t="s">
        <v>18</v>
      </c>
      <c r="D924" s="7"/>
      <c r="E924" s="7">
        <f t="shared" si="234"/>
        <v>0</v>
      </c>
      <c r="F924" s="7">
        <v>0</v>
      </c>
      <c r="G924" s="7">
        <v>0</v>
      </c>
      <c r="H924" s="7">
        <v>0</v>
      </c>
      <c r="I924" s="7">
        <v>0</v>
      </c>
      <c r="J924" s="7">
        <f t="shared" si="245"/>
        <v>0</v>
      </c>
      <c r="K924" s="7">
        <f t="shared" si="246"/>
        <v>0</v>
      </c>
    </row>
    <row r="925" spans="1:11" x14ac:dyDescent="0.25">
      <c r="A925" t="str">
        <f t="shared" si="244"/>
        <v>b</v>
      </c>
      <c r="B925" s="5"/>
      <c r="C925" s="6" t="s">
        <v>19</v>
      </c>
      <c r="D925" s="7"/>
      <c r="E925" s="7">
        <f t="shared" si="234"/>
        <v>0</v>
      </c>
      <c r="F925" s="7">
        <v>0</v>
      </c>
      <c r="G925" s="7">
        <v>0</v>
      </c>
      <c r="H925" s="7">
        <v>0</v>
      </c>
      <c r="I925" s="7">
        <v>0</v>
      </c>
      <c r="J925" s="7">
        <f t="shared" si="245"/>
        <v>0</v>
      </c>
      <c r="K925" s="7">
        <f t="shared" si="246"/>
        <v>0</v>
      </c>
    </row>
    <row r="926" spans="1:11" ht="15.75" thickBot="1" x14ac:dyDescent="0.3">
      <c r="A926" t="str">
        <f t="shared" si="244"/>
        <v>b</v>
      </c>
      <c r="B926" s="11"/>
      <c r="C926" s="12" t="s">
        <v>20</v>
      </c>
      <c r="D926" s="13"/>
      <c r="E926" s="13">
        <f t="shared" si="234"/>
        <v>0</v>
      </c>
      <c r="F926" s="13">
        <v>0</v>
      </c>
      <c r="G926" s="13">
        <v>0</v>
      </c>
      <c r="H926" s="13">
        <v>0</v>
      </c>
      <c r="I926" s="13">
        <v>0</v>
      </c>
      <c r="J926" s="13">
        <f t="shared" si="245"/>
        <v>0</v>
      </c>
      <c r="K926" s="13">
        <f t="shared" si="246"/>
        <v>0</v>
      </c>
    </row>
    <row r="927" spans="1:11" ht="31.5" thickTop="1" thickBot="1" x14ac:dyDescent="0.3">
      <c r="A927" t="str">
        <f t="shared" si="244"/>
        <v>b</v>
      </c>
      <c r="B927" s="3" t="s">
        <v>153</v>
      </c>
      <c r="C927" s="14" t="s">
        <v>154</v>
      </c>
      <c r="D927" s="4"/>
      <c r="E927" s="4">
        <f t="shared" si="234"/>
        <v>0</v>
      </c>
      <c r="F927" s="4">
        <f>SUM(F928,F936,F937,F938)</f>
        <v>0</v>
      </c>
      <c r="G927" s="4">
        <f t="shared" ref="G927:I927" si="247">SUM(G928,G936,G937,G938)</f>
        <v>0</v>
      </c>
      <c r="H927" s="4">
        <f t="shared" si="247"/>
        <v>0</v>
      </c>
      <c r="I927" s="4">
        <f t="shared" si="247"/>
        <v>0</v>
      </c>
      <c r="J927" s="4">
        <f t="shared" si="245"/>
        <v>0</v>
      </c>
      <c r="K927" s="4">
        <f t="shared" si="246"/>
        <v>0</v>
      </c>
    </row>
    <row r="928" spans="1:11" ht="15.75" thickTop="1" x14ac:dyDescent="0.25">
      <c r="A928" t="str">
        <f t="shared" si="244"/>
        <v>b</v>
      </c>
      <c r="B928" s="5"/>
      <c r="C928" s="6" t="s">
        <v>10</v>
      </c>
      <c r="D928" s="7"/>
      <c r="E928" s="7">
        <f t="shared" si="234"/>
        <v>0</v>
      </c>
      <c r="F928" s="7">
        <f>SUM(F929:F935)</f>
        <v>0</v>
      </c>
      <c r="G928" s="7">
        <f t="shared" ref="G928:I928" si="248">SUM(G929:G935)</f>
        <v>0</v>
      </c>
      <c r="H928" s="7">
        <f t="shared" si="248"/>
        <v>0</v>
      </c>
      <c r="I928" s="7">
        <f t="shared" si="248"/>
        <v>0</v>
      </c>
      <c r="J928" s="7">
        <f t="shared" si="245"/>
        <v>0</v>
      </c>
      <c r="K928" s="7">
        <f t="shared" si="246"/>
        <v>0</v>
      </c>
    </row>
    <row r="929" spans="1:11" x14ac:dyDescent="0.25">
      <c r="A929" t="str">
        <f t="shared" si="244"/>
        <v>b</v>
      </c>
      <c r="B929" s="8"/>
      <c r="C929" s="9" t="s">
        <v>11</v>
      </c>
      <c r="D929" s="10"/>
      <c r="E929" s="10">
        <f t="shared" si="234"/>
        <v>0</v>
      </c>
      <c r="F929" s="10">
        <v>0</v>
      </c>
      <c r="G929" s="10">
        <v>0</v>
      </c>
      <c r="H929" s="10">
        <v>0</v>
      </c>
      <c r="I929" s="10">
        <v>0</v>
      </c>
      <c r="J929" s="10">
        <f t="shared" si="245"/>
        <v>0</v>
      </c>
      <c r="K929" s="10">
        <f t="shared" si="246"/>
        <v>0</v>
      </c>
    </row>
    <row r="930" spans="1:11" x14ac:dyDescent="0.25">
      <c r="A930" t="str">
        <f t="shared" si="244"/>
        <v>b</v>
      </c>
      <c r="B930" s="8"/>
      <c r="C930" s="9" t="s">
        <v>12</v>
      </c>
      <c r="D930" s="10"/>
      <c r="E930" s="10">
        <f t="shared" si="234"/>
        <v>0</v>
      </c>
      <c r="F930" s="10">
        <v>0</v>
      </c>
      <c r="G930" s="10">
        <v>0</v>
      </c>
      <c r="H930" s="10">
        <v>0</v>
      </c>
      <c r="I930" s="10">
        <v>0</v>
      </c>
      <c r="J930" s="10">
        <f t="shared" si="245"/>
        <v>0</v>
      </c>
      <c r="K930" s="10">
        <f t="shared" si="246"/>
        <v>0</v>
      </c>
    </row>
    <row r="931" spans="1:11" x14ac:dyDescent="0.25">
      <c r="A931" t="str">
        <f t="shared" si="244"/>
        <v>b</v>
      </c>
      <c r="B931" s="8"/>
      <c r="C931" s="9" t="s">
        <v>13</v>
      </c>
      <c r="D931" s="10"/>
      <c r="E931" s="10">
        <f t="shared" si="234"/>
        <v>0</v>
      </c>
      <c r="F931" s="10">
        <v>0</v>
      </c>
      <c r="G931" s="10">
        <v>0</v>
      </c>
      <c r="H931" s="10">
        <v>0</v>
      </c>
      <c r="I931" s="10">
        <v>0</v>
      </c>
      <c r="J931" s="10">
        <f t="shared" si="245"/>
        <v>0</v>
      </c>
      <c r="K931" s="10">
        <f t="shared" si="246"/>
        <v>0</v>
      </c>
    </row>
    <row r="932" spans="1:11" x14ac:dyDescent="0.25">
      <c r="A932" t="str">
        <f t="shared" si="244"/>
        <v>b</v>
      </c>
      <c r="B932" s="8"/>
      <c r="C932" s="9" t="s">
        <v>14</v>
      </c>
      <c r="D932" s="10"/>
      <c r="E932" s="10">
        <f t="shared" ref="E932:E995" si="249">SUM(F932,G932,H932,I932)</f>
        <v>0</v>
      </c>
      <c r="F932" s="10">
        <v>0</v>
      </c>
      <c r="G932" s="10">
        <v>0</v>
      </c>
      <c r="H932" s="10">
        <v>0</v>
      </c>
      <c r="I932" s="10">
        <v>0</v>
      </c>
      <c r="J932" s="10">
        <f t="shared" si="245"/>
        <v>0</v>
      </c>
      <c r="K932" s="10">
        <f t="shared" si="246"/>
        <v>0</v>
      </c>
    </row>
    <row r="933" spans="1:11" x14ac:dyDescent="0.25">
      <c r="A933" t="str">
        <f t="shared" si="244"/>
        <v>b</v>
      </c>
      <c r="B933" s="8"/>
      <c r="C933" s="9" t="s">
        <v>15</v>
      </c>
      <c r="D933" s="10"/>
      <c r="E933" s="10">
        <f t="shared" si="249"/>
        <v>0</v>
      </c>
      <c r="F933" s="10">
        <v>0</v>
      </c>
      <c r="G933" s="10">
        <v>0</v>
      </c>
      <c r="H933" s="10">
        <v>0</v>
      </c>
      <c r="I933" s="10">
        <v>0</v>
      </c>
      <c r="J933" s="10">
        <f t="shared" si="245"/>
        <v>0</v>
      </c>
      <c r="K933" s="10">
        <f t="shared" si="246"/>
        <v>0</v>
      </c>
    </row>
    <row r="934" spans="1:11" x14ac:dyDescent="0.25">
      <c r="A934" t="str">
        <f t="shared" si="244"/>
        <v>b</v>
      </c>
      <c r="B934" s="8"/>
      <c r="C934" s="9" t="s">
        <v>16</v>
      </c>
      <c r="D934" s="10"/>
      <c r="E934" s="10">
        <f t="shared" si="249"/>
        <v>0</v>
      </c>
      <c r="F934" s="10">
        <v>0</v>
      </c>
      <c r="G934" s="10">
        <v>0</v>
      </c>
      <c r="H934" s="10">
        <v>0</v>
      </c>
      <c r="I934" s="10">
        <v>0</v>
      </c>
      <c r="J934" s="10">
        <f t="shared" si="245"/>
        <v>0</v>
      </c>
      <c r="K934" s="10">
        <f t="shared" si="246"/>
        <v>0</v>
      </c>
    </row>
    <row r="935" spans="1:11" x14ac:dyDescent="0.25">
      <c r="A935" t="str">
        <f t="shared" si="244"/>
        <v>b</v>
      </c>
      <c r="B935" s="8"/>
      <c r="C935" s="9" t="s">
        <v>17</v>
      </c>
      <c r="D935" s="10"/>
      <c r="E935" s="10">
        <f t="shared" si="249"/>
        <v>0</v>
      </c>
      <c r="F935" s="10">
        <v>0</v>
      </c>
      <c r="G935" s="10">
        <v>0</v>
      </c>
      <c r="H935" s="10">
        <v>0</v>
      </c>
      <c r="I935" s="10">
        <v>0</v>
      </c>
      <c r="J935" s="10">
        <f t="shared" si="245"/>
        <v>0</v>
      </c>
      <c r="K935" s="10">
        <f t="shared" si="246"/>
        <v>0</v>
      </c>
    </row>
    <row r="936" spans="1:11" x14ac:dyDescent="0.25">
      <c r="A936" t="str">
        <f t="shared" si="244"/>
        <v>b</v>
      </c>
      <c r="B936" s="5"/>
      <c r="C936" s="6" t="s">
        <v>18</v>
      </c>
      <c r="D936" s="7"/>
      <c r="E936" s="7">
        <f t="shared" si="249"/>
        <v>0</v>
      </c>
      <c r="F936" s="7">
        <v>0</v>
      </c>
      <c r="G936" s="7">
        <v>0</v>
      </c>
      <c r="H936" s="7">
        <v>0</v>
      </c>
      <c r="I936" s="7">
        <v>0</v>
      </c>
      <c r="J936" s="7">
        <f t="shared" si="245"/>
        <v>0</v>
      </c>
      <c r="K936" s="7">
        <f t="shared" si="246"/>
        <v>0</v>
      </c>
    </row>
    <row r="937" spans="1:11" x14ac:dyDescent="0.25">
      <c r="A937" t="str">
        <f t="shared" si="244"/>
        <v>b</v>
      </c>
      <c r="B937" s="5"/>
      <c r="C937" s="6" t="s">
        <v>19</v>
      </c>
      <c r="D937" s="7"/>
      <c r="E937" s="7">
        <f t="shared" si="249"/>
        <v>0</v>
      </c>
      <c r="F937" s="7">
        <v>0</v>
      </c>
      <c r="G937" s="7">
        <v>0</v>
      </c>
      <c r="H937" s="7">
        <v>0</v>
      </c>
      <c r="I937" s="7">
        <v>0</v>
      </c>
      <c r="J937" s="7">
        <f t="shared" si="245"/>
        <v>0</v>
      </c>
      <c r="K937" s="7">
        <f t="shared" si="246"/>
        <v>0</v>
      </c>
    </row>
    <row r="938" spans="1:11" ht="15.75" thickBot="1" x14ac:dyDescent="0.3">
      <c r="A938" t="str">
        <f t="shared" si="244"/>
        <v>b</v>
      </c>
      <c r="B938" s="11"/>
      <c r="C938" s="12" t="s">
        <v>20</v>
      </c>
      <c r="D938" s="13"/>
      <c r="E938" s="13">
        <f t="shared" si="249"/>
        <v>0</v>
      </c>
      <c r="F938" s="13">
        <v>0</v>
      </c>
      <c r="G938" s="13">
        <v>0</v>
      </c>
      <c r="H938" s="13">
        <v>0</v>
      </c>
      <c r="I938" s="13">
        <v>0</v>
      </c>
      <c r="J938" s="13">
        <f t="shared" si="245"/>
        <v>0</v>
      </c>
      <c r="K938" s="13">
        <f t="shared" si="246"/>
        <v>0</v>
      </c>
    </row>
    <row r="939" spans="1:11" ht="61.5" thickTop="1" thickBot="1" x14ac:dyDescent="0.3">
      <c r="A939" t="str">
        <f t="shared" si="244"/>
        <v>b</v>
      </c>
      <c r="B939" s="3" t="s">
        <v>155</v>
      </c>
      <c r="C939" s="14" t="s">
        <v>156</v>
      </c>
      <c r="D939" s="4"/>
      <c r="E939" s="4">
        <f t="shared" si="249"/>
        <v>0</v>
      </c>
      <c r="F939" s="4">
        <f>SUM(F940,F948,F949,F950)</f>
        <v>0</v>
      </c>
      <c r="G939" s="4">
        <f t="shared" ref="G939:I939" si="250">SUM(G940,G948,G949,G950)</f>
        <v>0</v>
      </c>
      <c r="H939" s="4">
        <f t="shared" si="250"/>
        <v>0</v>
      </c>
      <c r="I939" s="4">
        <f t="shared" si="250"/>
        <v>0</v>
      </c>
      <c r="J939" s="4">
        <f t="shared" si="245"/>
        <v>0</v>
      </c>
      <c r="K939" s="4">
        <f t="shared" si="246"/>
        <v>0</v>
      </c>
    </row>
    <row r="940" spans="1:11" ht="15.75" thickTop="1" x14ac:dyDescent="0.25">
      <c r="A940" t="str">
        <f t="shared" si="244"/>
        <v>b</v>
      </c>
      <c r="B940" s="5"/>
      <c r="C940" s="6" t="s">
        <v>10</v>
      </c>
      <c r="D940" s="7"/>
      <c r="E940" s="7">
        <f t="shared" si="249"/>
        <v>0</v>
      </c>
      <c r="F940" s="7">
        <f>SUM(F941:F947)</f>
        <v>0</v>
      </c>
      <c r="G940" s="7">
        <f t="shared" ref="G940:I940" si="251">SUM(G941:G947)</f>
        <v>0</v>
      </c>
      <c r="H940" s="7">
        <f t="shared" si="251"/>
        <v>0</v>
      </c>
      <c r="I940" s="7">
        <f t="shared" si="251"/>
        <v>0</v>
      </c>
      <c r="J940" s="7">
        <f t="shared" si="245"/>
        <v>0</v>
      </c>
      <c r="K940" s="7">
        <f t="shared" si="246"/>
        <v>0</v>
      </c>
    </row>
    <row r="941" spans="1:11" x14ac:dyDescent="0.25">
      <c r="A941" t="str">
        <f t="shared" si="244"/>
        <v>b</v>
      </c>
      <c r="B941" s="8"/>
      <c r="C941" s="9" t="s">
        <v>11</v>
      </c>
      <c r="D941" s="10"/>
      <c r="E941" s="10">
        <f t="shared" si="249"/>
        <v>0</v>
      </c>
      <c r="F941" s="10">
        <v>0</v>
      </c>
      <c r="G941" s="10">
        <v>0</v>
      </c>
      <c r="H941" s="10">
        <v>0</v>
      </c>
      <c r="I941" s="10">
        <v>0</v>
      </c>
      <c r="J941" s="10">
        <f t="shared" si="245"/>
        <v>0</v>
      </c>
      <c r="K941" s="10">
        <f t="shared" si="246"/>
        <v>0</v>
      </c>
    </row>
    <row r="942" spans="1:11" x14ac:dyDescent="0.25">
      <c r="A942" t="str">
        <f t="shared" si="244"/>
        <v>b</v>
      </c>
      <c r="B942" s="8"/>
      <c r="C942" s="9" t="s">
        <v>12</v>
      </c>
      <c r="D942" s="10"/>
      <c r="E942" s="10">
        <f t="shared" si="249"/>
        <v>0</v>
      </c>
      <c r="F942" s="10">
        <v>0</v>
      </c>
      <c r="G942" s="10">
        <v>0</v>
      </c>
      <c r="H942" s="10">
        <v>0</v>
      </c>
      <c r="I942" s="10">
        <v>0</v>
      </c>
      <c r="J942" s="10">
        <f t="shared" si="245"/>
        <v>0</v>
      </c>
      <c r="K942" s="10">
        <f t="shared" si="246"/>
        <v>0</v>
      </c>
    </row>
    <row r="943" spans="1:11" x14ac:dyDescent="0.25">
      <c r="A943" t="str">
        <f t="shared" si="244"/>
        <v>b</v>
      </c>
      <c r="B943" s="8"/>
      <c r="C943" s="9" t="s">
        <v>13</v>
      </c>
      <c r="D943" s="10"/>
      <c r="E943" s="10">
        <f t="shared" si="249"/>
        <v>0</v>
      </c>
      <c r="F943" s="10">
        <v>0</v>
      </c>
      <c r="G943" s="10">
        <v>0</v>
      </c>
      <c r="H943" s="10">
        <v>0</v>
      </c>
      <c r="I943" s="10">
        <v>0</v>
      </c>
      <c r="J943" s="10">
        <f t="shared" si="245"/>
        <v>0</v>
      </c>
      <c r="K943" s="10">
        <f t="shared" si="246"/>
        <v>0</v>
      </c>
    </row>
    <row r="944" spans="1:11" x14ac:dyDescent="0.25">
      <c r="A944" t="str">
        <f t="shared" si="244"/>
        <v>b</v>
      </c>
      <c r="B944" s="8"/>
      <c r="C944" s="9" t="s">
        <v>14</v>
      </c>
      <c r="D944" s="10"/>
      <c r="E944" s="10">
        <f t="shared" si="249"/>
        <v>0</v>
      </c>
      <c r="F944" s="10">
        <v>0</v>
      </c>
      <c r="G944" s="10">
        <v>0</v>
      </c>
      <c r="H944" s="10">
        <v>0</v>
      </c>
      <c r="I944" s="10">
        <v>0</v>
      </c>
      <c r="J944" s="10">
        <f t="shared" si="245"/>
        <v>0</v>
      </c>
      <c r="K944" s="10">
        <f t="shared" si="246"/>
        <v>0</v>
      </c>
    </row>
    <row r="945" spans="1:11" x14ac:dyDescent="0.25">
      <c r="A945" t="str">
        <f t="shared" si="244"/>
        <v>b</v>
      </c>
      <c r="B945" s="8"/>
      <c r="C945" s="9" t="s">
        <v>15</v>
      </c>
      <c r="D945" s="10"/>
      <c r="E945" s="10">
        <f t="shared" si="249"/>
        <v>0</v>
      </c>
      <c r="F945" s="10">
        <v>0</v>
      </c>
      <c r="G945" s="10">
        <v>0</v>
      </c>
      <c r="H945" s="10">
        <v>0</v>
      </c>
      <c r="I945" s="10">
        <v>0</v>
      </c>
      <c r="J945" s="10">
        <f t="shared" si="245"/>
        <v>0</v>
      </c>
      <c r="K945" s="10">
        <f t="shared" si="246"/>
        <v>0</v>
      </c>
    </row>
    <row r="946" spans="1:11" x14ac:dyDescent="0.25">
      <c r="A946" t="str">
        <f t="shared" si="244"/>
        <v>b</v>
      </c>
      <c r="B946" s="8"/>
      <c r="C946" s="9" t="s">
        <v>16</v>
      </c>
      <c r="D946" s="10"/>
      <c r="E946" s="10">
        <f t="shared" si="249"/>
        <v>0</v>
      </c>
      <c r="F946" s="10">
        <v>0</v>
      </c>
      <c r="G946" s="10">
        <v>0</v>
      </c>
      <c r="H946" s="10">
        <v>0</v>
      </c>
      <c r="I946" s="10">
        <v>0</v>
      </c>
      <c r="J946" s="10">
        <f t="shared" si="245"/>
        <v>0</v>
      </c>
      <c r="K946" s="10">
        <f t="shared" si="246"/>
        <v>0</v>
      </c>
    </row>
    <row r="947" spans="1:11" x14ac:dyDescent="0.25">
      <c r="A947" t="str">
        <f t="shared" si="244"/>
        <v>b</v>
      </c>
      <c r="B947" s="8"/>
      <c r="C947" s="9" t="s">
        <v>17</v>
      </c>
      <c r="D947" s="10"/>
      <c r="E947" s="10">
        <f t="shared" si="249"/>
        <v>0</v>
      </c>
      <c r="F947" s="10">
        <v>0</v>
      </c>
      <c r="G947" s="10">
        <v>0</v>
      </c>
      <c r="H947" s="10">
        <v>0</v>
      </c>
      <c r="I947" s="10">
        <v>0</v>
      </c>
      <c r="J947" s="10">
        <f t="shared" si="245"/>
        <v>0</v>
      </c>
      <c r="K947" s="10">
        <f t="shared" si="246"/>
        <v>0</v>
      </c>
    </row>
    <row r="948" spans="1:11" x14ac:dyDescent="0.25">
      <c r="A948" t="str">
        <f t="shared" si="244"/>
        <v>b</v>
      </c>
      <c r="B948" s="5"/>
      <c r="C948" s="6" t="s">
        <v>18</v>
      </c>
      <c r="D948" s="7"/>
      <c r="E948" s="7">
        <f t="shared" si="249"/>
        <v>0</v>
      </c>
      <c r="F948" s="7">
        <v>0</v>
      </c>
      <c r="G948" s="7">
        <v>0</v>
      </c>
      <c r="H948" s="7">
        <v>0</v>
      </c>
      <c r="I948" s="7">
        <v>0</v>
      </c>
      <c r="J948" s="7">
        <f t="shared" si="245"/>
        <v>0</v>
      </c>
      <c r="K948" s="7">
        <f t="shared" si="246"/>
        <v>0</v>
      </c>
    </row>
    <row r="949" spans="1:11" x14ac:dyDescent="0.25">
      <c r="A949" t="str">
        <f t="shared" si="244"/>
        <v>b</v>
      </c>
      <c r="B949" s="5"/>
      <c r="C949" s="6" t="s">
        <v>19</v>
      </c>
      <c r="D949" s="7"/>
      <c r="E949" s="7">
        <f t="shared" si="249"/>
        <v>0</v>
      </c>
      <c r="F949" s="7">
        <v>0</v>
      </c>
      <c r="G949" s="7">
        <v>0</v>
      </c>
      <c r="H949" s="7">
        <v>0</v>
      </c>
      <c r="I949" s="7">
        <v>0</v>
      </c>
      <c r="J949" s="7">
        <f t="shared" si="245"/>
        <v>0</v>
      </c>
      <c r="K949" s="7">
        <f t="shared" si="246"/>
        <v>0</v>
      </c>
    </row>
    <row r="950" spans="1:11" ht="15.75" thickBot="1" x14ac:dyDescent="0.3">
      <c r="A950" t="str">
        <f t="shared" si="244"/>
        <v>b</v>
      </c>
      <c r="B950" s="11"/>
      <c r="C950" s="12" t="s">
        <v>20</v>
      </c>
      <c r="D950" s="13"/>
      <c r="E950" s="13">
        <f t="shared" si="249"/>
        <v>0</v>
      </c>
      <c r="F950" s="13">
        <v>0</v>
      </c>
      <c r="G950" s="13">
        <v>0</v>
      </c>
      <c r="H950" s="13">
        <v>0</v>
      </c>
      <c r="I950" s="13">
        <v>0</v>
      </c>
      <c r="J950" s="13">
        <f t="shared" si="245"/>
        <v>0</v>
      </c>
      <c r="K950" s="13">
        <f t="shared" si="246"/>
        <v>0</v>
      </c>
    </row>
    <row r="951" spans="1:11" ht="31.5" thickTop="1" thickBot="1" x14ac:dyDescent="0.3">
      <c r="A951" t="str">
        <f t="shared" si="244"/>
        <v>a</v>
      </c>
      <c r="B951" s="123" t="s">
        <v>157</v>
      </c>
      <c r="C951" s="122" t="s">
        <v>158</v>
      </c>
      <c r="D951" s="14"/>
      <c r="E951" s="14">
        <f t="shared" si="249"/>
        <v>201870</v>
      </c>
      <c r="F951" s="14">
        <f>SUM(F963,F975)</f>
        <v>51870</v>
      </c>
      <c r="G951" s="14">
        <f t="shared" ref="G951:I951" si="252">SUM(G963,G975)</f>
        <v>50000</v>
      </c>
      <c r="H951" s="14">
        <f t="shared" si="252"/>
        <v>50000</v>
      </c>
      <c r="I951" s="14">
        <f t="shared" si="252"/>
        <v>50000</v>
      </c>
      <c r="J951" s="14">
        <f t="shared" si="245"/>
        <v>101870</v>
      </c>
      <c r="K951" s="14">
        <f t="shared" si="246"/>
        <v>151870</v>
      </c>
    </row>
    <row r="952" spans="1:11" ht="15.75" thickTop="1" x14ac:dyDescent="0.25">
      <c r="A952" t="str">
        <f t="shared" si="244"/>
        <v>a</v>
      </c>
      <c r="B952" s="5"/>
      <c r="C952" s="6" t="s">
        <v>10</v>
      </c>
      <c r="D952" s="7"/>
      <c r="E952" s="7">
        <f t="shared" si="249"/>
        <v>195000</v>
      </c>
      <c r="F952" s="7">
        <f t="shared" ref="F952:I962" si="253">SUM(F964,F976)</f>
        <v>47000</v>
      </c>
      <c r="G952" s="7">
        <f t="shared" si="253"/>
        <v>48000</v>
      </c>
      <c r="H952" s="7">
        <f t="shared" si="253"/>
        <v>50000</v>
      </c>
      <c r="I952" s="7">
        <f t="shared" si="253"/>
        <v>50000</v>
      </c>
      <c r="J952" s="7">
        <f t="shared" si="245"/>
        <v>95000</v>
      </c>
      <c r="K952" s="7">
        <f t="shared" si="246"/>
        <v>145000</v>
      </c>
    </row>
    <row r="953" spans="1:11" x14ac:dyDescent="0.25">
      <c r="A953" t="str">
        <f t="shared" si="244"/>
        <v>b</v>
      </c>
      <c r="B953" s="8"/>
      <c r="C953" s="9" t="s">
        <v>11</v>
      </c>
      <c r="D953" s="10"/>
      <c r="E953" s="10">
        <f t="shared" si="249"/>
        <v>0</v>
      </c>
      <c r="F953" s="10">
        <f t="shared" si="253"/>
        <v>0</v>
      </c>
      <c r="G953" s="10">
        <f t="shared" si="253"/>
        <v>0</v>
      </c>
      <c r="H953" s="10">
        <f t="shared" si="253"/>
        <v>0</v>
      </c>
      <c r="I953" s="10">
        <f t="shared" si="253"/>
        <v>0</v>
      </c>
      <c r="J953" s="10">
        <f t="shared" si="245"/>
        <v>0</v>
      </c>
      <c r="K953" s="10">
        <f t="shared" si="246"/>
        <v>0</v>
      </c>
    </row>
    <row r="954" spans="1:11" x14ac:dyDescent="0.25">
      <c r="A954" t="str">
        <f t="shared" si="244"/>
        <v>a</v>
      </c>
      <c r="B954" s="8"/>
      <c r="C954" s="9" t="s">
        <v>12</v>
      </c>
      <c r="D954" s="10"/>
      <c r="E954" s="10">
        <f t="shared" si="249"/>
        <v>190000</v>
      </c>
      <c r="F954" s="10">
        <f t="shared" si="253"/>
        <v>45000</v>
      </c>
      <c r="G954" s="10">
        <f t="shared" si="253"/>
        <v>47000</v>
      </c>
      <c r="H954" s="10">
        <f t="shared" si="253"/>
        <v>49000</v>
      </c>
      <c r="I954" s="10">
        <f t="shared" si="253"/>
        <v>49000</v>
      </c>
      <c r="J954" s="10">
        <f t="shared" si="245"/>
        <v>92000</v>
      </c>
      <c r="K954" s="10">
        <f t="shared" si="246"/>
        <v>141000</v>
      </c>
    </row>
    <row r="955" spans="1:11" x14ac:dyDescent="0.25">
      <c r="A955" t="str">
        <f t="shared" si="244"/>
        <v>b</v>
      </c>
      <c r="B955" s="8"/>
      <c r="C955" s="9" t="s">
        <v>13</v>
      </c>
      <c r="D955" s="10"/>
      <c r="E955" s="10">
        <f t="shared" si="249"/>
        <v>0</v>
      </c>
      <c r="F955" s="10">
        <f t="shared" si="253"/>
        <v>0</v>
      </c>
      <c r="G955" s="10">
        <f t="shared" si="253"/>
        <v>0</v>
      </c>
      <c r="H955" s="10">
        <f t="shared" si="253"/>
        <v>0</v>
      </c>
      <c r="I955" s="10">
        <f t="shared" si="253"/>
        <v>0</v>
      </c>
      <c r="J955" s="10">
        <f t="shared" si="245"/>
        <v>0</v>
      </c>
      <c r="K955" s="10">
        <f t="shared" si="246"/>
        <v>0</v>
      </c>
    </row>
    <row r="956" spans="1:11" x14ac:dyDescent="0.25">
      <c r="A956" t="str">
        <f t="shared" si="244"/>
        <v>b</v>
      </c>
      <c r="B956" s="8"/>
      <c r="C956" s="9" t="s">
        <v>14</v>
      </c>
      <c r="D956" s="10"/>
      <c r="E956" s="10">
        <f t="shared" si="249"/>
        <v>0</v>
      </c>
      <c r="F956" s="10">
        <f t="shared" si="253"/>
        <v>0</v>
      </c>
      <c r="G956" s="10">
        <f t="shared" si="253"/>
        <v>0</v>
      </c>
      <c r="H956" s="10">
        <f t="shared" si="253"/>
        <v>0</v>
      </c>
      <c r="I956" s="10">
        <f t="shared" si="253"/>
        <v>0</v>
      </c>
      <c r="J956" s="10">
        <f t="shared" si="245"/>
        <v>0</v>
      </c>
      <c r="K956" s="10">
        <f t="shared" si="246"/>
        <v>0</v>
      </c>
    </row>
    <row r="957" spans="1:11" x14ac:dyDescent="0.25">
      <c r="A957" t="str">
        <f t="shared" si="244"/>
        <v>b</v>
      </c>
      <c r="B957" s="8"/>
      <c r="C957" s="9" t="s">
        <v>15</v>
      </c>
      <c r="D957" s="10"/>
      <c r="E957" s="10">
        <f t="shared" si="249"/>
        <v>0</v>
      </c>
      <c r="F957" s="10">
        <f t="shared" si="253"/>
        <v>0</v>
      </c>
      <c r="G957" s="10">
        <f t="shared" si="253"/>
        <v>0</v>
      </c>
      <c r="H957" s="10">
        <f t="shared" si="253"/>
        <v>0</v>
      </c>
      <c r="I957" s="10">
        <f t="shared" si="253"/>
        <v>0</v>
      </c>
      <c r="J957" s="10">
        <f t="shared" si="245"/>
        <v>0</v>
      </c>
      <c r="K957" s="10">
        <f t="shared" si="246"/>
        <v>0</v>
      </c>
    </row>
    <row r="958" spans="1:11" x14ac:dyDescent="0.25">
      <c r="A958" t="str">
        <f t="shared" si="244"/>
        <v>b</v>
      </c>
      <c r="B958" s="8"/>
      <c r="C958" s="9" t="s">
        <v>16</v>
      </c>
      <c r="D958" s="10"/>
      <c r="E958" s="10">
        <f t="shared" si="249"/>
        <v>0</v>
      </c>
      <c r="F958" s="10">
        <f t="shared" si="253"/>
        <v>0</v>
      </c>
      <c r="G958" s="10">
        <f t="shared" si="253"/>
        <v>0</v>
      </c>
      <c r="H958" s="10">
        <f t="shared" si="253"/>
        <v>0</v>
      </c>
      <c r="I958" s="10">
        <f t="shared" si="253"/>
        <v>0</v>
      </c>
      <c r="J958" s="10">
        <f t="shared" si="245"/>
        <v>0</v>
      </c>
      <c r="K958" s="10">
        <f t="shared" si="246"/>
        <v>0</v>
      </c>
    </row>
    <row r="959" spans="1:11" x14ac:dyDescent="0.25">
      <c r="A959" t="str">
        <f t="shared" si="244"/>
        <v>a</v>
      </c>
      <c r="B959" s="8"/>
      <c r="C959" s="9" t="s">
        <v>17</v>
      </c>
      <c r="D959" s="10"/>
      <c r="E959" s="10">
        <f t="shared" si="249"/>
        <v>5000</v>
      </c>
      <c r="F959" s="10">
        <f t="shared" si="253"/>
        <v>2000</v>
      </c>
      <c r="G959" s="10">
        <f t="shared" si="253"/>
        <v>1000</v>
      </c>
      <c r="H959" s="10">
        <f t="shared" si="253"/>
        <v>1000</v>
      </c>
      <c r="I959" s="10">
        <f t="shared" si="253"/>
        <v>1000</v>
      </c>
      <c r="J959" s="10">
        <f t="shared" si="245"/>
        <v>3000</v>
      </c>
      <c r="K959" s="10">
        <f t="shared" si="246"/>
        <v>4000</v>
      </c>
    </row>
    <row r="960" spans="1:11" x14ac:dyDescent="0.25">
      <c r="A960" t="str">
        <f t="shared" si="244"/>
        <v>a</v>
      </c>
      <c r="B960" s="5"/>
      <c r="C960" s="6" t="s">
        <v>18</v>
      </c>
      <c r="D960" s="7"/>
      <c r="E960" s="7">
        <f t="shared" si="249"/>
        <v>5000</v>
      </c>
      <c r="F960" s="7">
        <f t="shared" si="253"/>
        <v>3000</v>
      </c>
      <c r="G960" s="7">
        <f t="shared" si="253"/>
        <v>2000</v>
      </c>
      <c r="H960" s="7">
        <f t="shared" si="253"/>
        <v>0</v>
      </c>
      <c r="I960" s="7">
        <f t="shared" si="253"/>
        <v>0</v>
      </c>
      <c r="J960" s="7">
        <f t="shared" si="245"/>
        <v>5000</v>
      </c>
      <c r="K960" s="7">
        <f t="shared" si="246"/>
        <v>5000</v>
      </c>
    </row>
    <row r="961" spans="1:11" x14ac:dyDescent="0.25">
      <c r="A961" t="str">
        <f t="shared" si="244"/>
        <v>b</v>
      </c>
      <c r="B961" s="5"/>
      <c r="C961" s="6" t="s">
        <v>19</v>
      </c>
      <c r="D961" s="7"/>
      <c r="E961" s="7">
        <f t="shared" si="249"/>
        <v>0</v>
      </c>
      <c r="F961" s="7">
        <f t="shared" si="253"/>
        <v>0</v>
      </c>
      <c r="G961" s="7">
        <f t="shared" si="253"/>
        <v>0</v>
      </c>
      <c r="H961" s="7">
        <f t="shared" si="253"/>
        <v>0</v>
      </c>
      <c r="I961" s="7">
        <f t="shared" si="253"/>
        <v>0</v>
      </c>
      <c r="J961" s="7">
        <f t="shared" si="245"/>
        <v>0</v>
      </c>
      <c r="K961" s="7">
        <f t="shared" si="246"/>
        <v>0</v>
      </c>
    </row>
    <row r="962" spans="1:11" ht="15.75" thickBot="1" x14ac:dyDescent="0.3">
      <c r="A962" t="str">
        <f t="shared" si="244"/>
        <v>a</v>
      </c>
      <c r="B962" s="11"/>
      <c r="C962" s="12" t="s">
        <v>20</v>
      </c>
      <c r="D962" s="13"/>
      <c r="E962" s="13">
        <f t="shared" si="249"/>
        <v>1870</v>
      </c>
      <c r="F962" s="13">
        <f t="shared" si="253"/>
        <v>1870</v>
      </c>
      <c r="G962" s="13">
        <f t="shared" si="253"/>
        <v>0</v>
      </c>
      <c r="H962" s="13">
        <f t="shared" si="253"/>
        <v>0</v>
      </c>
      <c r="I962" s="13">
        <f t="shared" si="253"/>
        <v>0</v>
      </c>
      <c r="J962" s="13">
        <f t="shared" si="245"/>
        <v>1870</v>
      </c>
      <c r="K962" s="13">
        <f t="shared" si="246"/>
        <v>1870</v>
      </c>
    </row>
    <row r="963" spans="1:11" ht="16.5" thickTop="1" thickBot="1" x14ac:dyDescent="0.3">
      <c r="A963" t="str">
        <f t="shared" si="244"/>
        <v>b</v>
      </c>
      <c r="B963" s="121" t="s">
        <v>159</v>
      </c>
      <c r="C963" s="122" t="s">
        <v>342</v>
      </c>
      <c r="D963" s="14"/>
      <c r="E963" s="14">
        <f t="shared" si="249"/>
        <v>0</v>
      </c>
      <c r="F963" s="14">
        <f>SUM(F964,F972,F973,F974)</f>
        <v>0</v>
      </c>
      <c r="G963" s="14">
        <f t="shared" ref="G963:I963" si="254">SUM(G964,G972,G973,G974)</f>
        <v>0</v>
      </c>
      <c r="H963" s="14">
        <f t="shared" si="254"/>
        <v>0</v>
      </c>
      <c r="I963" s="14">
        <f t="shared" si="254"/>
        <v>0</v>
      </c>
      <c r="J963" s="14">
        <f t="shared" si="245"/>
        <v>0</v>
      </c>
      <c r="K963" s="14">
        <f t="shared" si="246"/>
        <v>0</v>
      </c>
    </row>
    <row r="964" spans="1:11" ht="15.75" thickTop="1" x14ac:dyDescent="0.25">
      <c r="A964" t="str">
        <f t="shared" si="244"/>
        <v>b</v>
      </c>
      <c r="B964" s="5"/>
      <c r="C964" s="6" t="s">
        <v>10</v>
      </c>
      <c r="D964" s="7"/>
      <c r="E964" s="7">
        <f t="shared" si="249"/>
        <v>0</v>
      </c>
      <c r="F964" s="7">
        <f>SUM(F965:F971)</f>
        <v>0</v>
      </c>
      <c r="G964" s="7">
        <f t="shared" ref="G964:I964" si="255">SUM(G965:G971)</f>
        <v>0</v>
      </c>
      <c r="H964" s="7">
        <f t="shared" si="255"/>
        <v>0</v>
      </c>
      <c r="I964" s="7">
        <f t="shared" si="255"/>
        <v>0</v>
      </c>
      <c r="J964" s="7">
        <f t="shared" si="245"/>
        <v>0</v>
      </c>
      <c r="K964" s="7">
        <f t="shared" si="246"/>
        <v>0</v>
      </c>
    </row>
    <row r="965" spans="1:11" x14ac:dyDescent="0.25">
      <c r="A965" t="str">
        <f t="shared" si="244"/>
        <v>b</v>
      </c>
      <c r="B965" s="8"/>
      <c r="C965" s="9" t="s">
        <v>11</v>
      </c>
      <c r="D965" s="10"/>
      <c r="E965" s="10">
        <f t="shared" si="249"/>
        <v>0</v>
      </c>
      <c r="F965" s="10">
        <v>0</v>
      </c>
      <c r="G965" s="10">
        <v>0</v>
      </c>
      <c r="H965" s="10">
        <v>0</v>
      </c>
      <c r="I965" s="10">
        <v>0</v>
      </c>
      <c r="J965" s="10">
        <f t="shared" si="245"/>
        <v>0</v>
      </c>
      <c r="K965" s="10">
        <f t="shared" si="246"/>
        <v>0</v>
      </c>
    </row>
    <row r="966" spans="1:11" x14ac:dyDescent="0.25">
      <c r="A966" t="str">
        <f t="shared" si="244"/>
        <v>b</v>
      </c>
      <c r="B966" s="8"/>
      <c r="C966" s="9" t="s">
        <v>12</v>
      </c>
      <c r="D966" s="10"/>
      <c r="E966" s="10">
        <f t="shared" si="249"/>
        <v>0</v>
      </c>
      <c r="F966" s="10">
        <v>0</v>
      </c>
      <c r="G966" s="10">
        <v>0</v>
      </c>
      <c r="H966" s="10">
        <v>0</v>
      </c>
      <c r="I966" s="10">
        <v>0</v>
      </c>
      <c r="J966" s="10">
        <f t="shared" si="245"/>
        <v>0</v>
      </c>
      <c r="K966" s="10">
        <f t="shared" si="246"/>
        <v>0</v>
      </c>
    </row>
    <row r="967" spans="1:11" x14ac:dyDescent="0.25">
      <c r="A967" t="str">
        <f t="shared" si="244"/>
        <v>b</v>
      </c>
      <c r="B967" s="8"/>
      <c r="C967" s="9" t="s">
        <v>13</v>
      </c>
      <c r="D967" s="10"/>
      <c r="E967" s="10">
        <f t="shared" si="249"/>
        <v>0</v>
      </c>
      <c r="F967" s="10">
        <v>0</v>
      </c>
      <c r="G967" s="10">
        <v>0</v>
      </c>
      <c r="H967" s="10">
        <v>0</v>
      </c>
      <c r="I967" s="10">
        <v>0</v>
      </c>
      <c r="J967" s="10">
        <f t="shared" si="245"/>
        <v>0</v>
      </c>
      <c r="K967" s="10">
        <f t="shared" si="246"/>
        <v>0</v>
      </c>
    </row>
    <row r="968" spans="1:11" x14ac:dyDescent="0.25">
      <c r="A968" t="str">
        <f t="shared" si="244"/>
        <v>b</v>
      </c>
      <c r="B968" s="8"/>
      <c r="C968" s="9" t="s">
        <v>14</v>
      </c>
      <c r="D968" s="10"/>
      <c r="E968" s="10">
        <f t="shared" si="249"/>
        <v>0</v>
      </c>
      <c r="F968" s="10">
        <v>0</v>
      </c>
      <c r="G968" s="10">
        <v>0</v>
      </c>
      <c r="H968" s="10">
        <v>0</v>
      </c>
      <c r="I968" s="10">
        <v>0</v>
      </c>
      <c r="J968" s="10">
        <f t="shared" si="245"/>
        <v>0</v>
      </c>
      <c r="K968" s="10">
        <f t="shared" si="246"/>
        <v>0</v>
      </c>
    </row>
    <row r="969" spans="1:11" x14ac:dyDescent="0.25">
      <c r="A969" t="str">
        <f t="shared" si="244"/>
        <v>b</v>
      </c>
      <c r="B969" s="8"/>
      <c r="C969" s="9" t="s">
        <v>15</v>
      </c>
      <c r="D969" s="10"/>
      <c r="E969" s="10">
        <f t="shared" si="249"/>
        <v>0</v>
      </c>
      <c r="F969" s="10">
        <v>0</v>
      </c>
      <c r="G969" s="10">
        <v>0</v>
      </c>
      <c r="H969" s="10">
        <v>0</v>
      </c>
      <c r="I969" s="10">
        <v>0</v>
      </c>
      <c r="J969" s="10">
        <f t="shared" si="245"/>
        <v>0</v>
      </c>
      <c r="K969" s="10">
        <f t="shared" si="246"/>
        <v>0</v>
      </c>
    </row>
    <row r="970" spans="1:11" x14ac:dyDescent="0.25">
      <c r="A970" t="str">
        <f t="shared" si="244"/>
        <v>b</v>
      </c>
      <c r="B970" s="8"/>
      <c r="C970" s="9" t="s">
        <v>16</v>
      </c>
      <c r="D970" s="10"/>
      <c r="E970" s="10">
        <f t="shared" si="249"/>
        <v>0</v>
      </c>
      <c r="F970" s="10">
        <v>0</v>
      </c>
      <c r="G970" s="10">
        <v>0</v>
      </c>
      <c r="H970" s="10">
        <v>0</v>
      </c>
      <c r="I970" s="10">
        <v>0</v>
      </c>
      <c r="J970" s="10">
        <f t="shared" si="245"/>
        <v>0</v>
      </c>
      <c r="K970" s="10">
        <f t="shared" si="246"/>
        <v>0</v>
      </c>
    </row>
    <row r="971" spans="1:11" x14ac:dyDescent="0.25">
      <c r="A971" t="str">
        <f t="shared" si="244"/>
        <v>b</v>
      </c>
      <c r="B971" s="8"/>
      <c r="C971" s="9" t="s">
        <v>17</v>
      </c>
      <c r="D971" s="10"/>
      <c r="E971" s="10">
        <f t="shared" si="249"/>
        <v>0</v>
      </c>
      <c r="F971" s="10">
        <v>0</v>
      </c>
      <c r="G971" s="10">
        <v>0</v>
      </c>
      <c r="H971" s="10">
        <v>0</v>
      </c>
      <c r="I971" s="10">
        <v>0</v>
      </c>
      <c r="J971" s="10">
        <f t="shared" si="245"/>
        <v>0</v>
      </c>
      <c r="K971" s="10">
        <f t="shared" si="246"/>
        <v>0</v>
      </c>
    </row>
    <row r="972" spans="1:11" x14ac:dyDescent="0.25">
      <c r="A972" t="str">
        <f t="shared" si="244"/>
        <v>b</v>
      </c>
      <c r="B972" s="5"/>
      <c r="C972" s="6" t="s">
        <v>18</v>
      </c>
      <c r="D972" s="7"/>
      <c r="E972" s="7">
        <f t="shared" si="249"/>
        <v>0</v>
      </c>
      <c r="F972" s="7">
        <v>0</v>
      </c>
      <c r="G972" s="7">
        <v>0</v>
      </c>
      <c r="H972" s="7">
        <v>0</v>
      </c>
      <c r="I972" s="7">
        <v>0</v>
      </c>
      <c r="J972" s="7">
        <f t="shared" si="245"/>
        <v>0</v>
      </c>
      <c r="K972" s="7">
        <f t="shared" si="246"/>
        <v>0</v>
      </c>
    </row>
    <row r="973" spans="1:11" x14ac:dyDescent="0.25">
      <c r="A973" t="str">
        <f t="shared" si="244"/>
        <v>b</v>
      </c>
      <c r="B973" s="5"/>
      <c r="C973" s="6" t="s">
        <v>19</v>
      </c>
      <c r="D973" s="7"/>
      <c r="E973" s="7">
        <f t="shared" si="249"/>
        <v>0</v>
      </c>
      <c r="F973" s="7">
        <v>0</v>
      </c>
      <c r="G973" s="7">
        <v>0</v>
      </c>
      <c r="H973" s="7">
        <v>0</v>
      </c>
      <c r="I973" s="7">
        <v>0</v>
      </c>
      <c r="J973" s="7">
        <f t="shared" si="245"/>
        <v>0</v>
      </c>
      <c r="K973" s="7">
        <f t="shared" si="246"/>
        <v>0</v>
      </c>
    </row>
    <row r="974" spans="1:11" ht="15.75" thickBot="1" x14ac:dyDescent="0.3">
      <c r="A974" t="str">
        <f t="shared" si="244"/>
        <v>b</v>
      </c>
      <c r="B974" s="11"/>
      <c r="C974" s="12" t="s">
        <v>20</v>
      </c>
      <c r="D974" s="13"/>
      <c r="E974" s="13">
        <f t="shared" si="249"/>
        <v>0</v>
      </c>
      <c r="F974" s="13">
        <v>0</v>
      </c>
      <c r="G974" s="13">
        <v>0</v>
      </c>
      <c r="H974" s="13">
        <v>0</v>
      </c>
      <c r="I974" s="13">
        <v>0</v>
      </c>
      <c r="J974" s="13">
        <f t="shared" si="245"/>
        <v>0</v>
      </c>
      <c r="K974" s="13">
        <f t="shared" si="246"/>
        <v>0</v>
      </c>
    </row>
    <row r="975" spans="1:11" ht="46.5" thickTop="1" thickBot="1" x14ac:dyDescent="0.3">
      <c r="A975" t="str">
        <f t="shared" si="244"/>
        <v>a</v>
      </c>
      <c r="B975" s="123" t="s">
        <v>160</v>
      </c>
      <c r="C975" s="122" t="s">
        <v>343</v>
      </c>
      <c r="D975" s="4"/>
      <c r="E975" s="4">
        <f t="shared" si="249"/>
        <v>201870</v>
      </c>
      <c r="F975" s="4">
        <f>SUM(F976,F984,F985,F986)</f>
        <v>51870</v>
      </c>
      <c r="G975" s="4">
        <f t="shared" ref="G975:I975" si="256">SUM(G976,G984,G985,G986)</f>
        <v>50000</v>
      </c>
      <c r="H975" s="4">
        <f t="shared" si="256"/>
        <v>50000</v>
      </c>
      <c r="I975" s="4">
        <f t="shared" si="256"/>
        <v>50000</v>
      </c>
      <c r="J975" s="4">
        <f t="shared" si="245"/>
        <v>101870</v>
      </c>
      <c r="K975" s="4">
        <f t="shared" si="246"/>
        <v>151870</v>
      </c>
    </row>
    <row r="976" spans="1:11" ht="15.75" thickTop="1" x14ac:dyDescent="0.25">
      <c r="A976" t="str">
        <f t="shared" si="244"/>
        <v>a</v>
      </c>
      <c r="B976" s="5"/>
      <c r="C976" s="6" t="s">
        <v>10</v>
      </c>
      <c r="D976" s="7"/>
      <c r="E976" s="7">
        <f t="shared" si="249"/>
        <v>195000</v>
      </c>
      <c r="F976" s="7">
        <f>SUM(F977:F983)</f>
        <v>47000</v>
      </c>
      <c r="G976" s="7">
        <f t="shared" ref="G976:I976" si="257">SUM(G977:G983)</f>
        <v>48000</v>
      </c>
      <c r="H976" s="7">
        <f t="shared" si="257"/>
        <v>50000</v>
      </c>
      <c r="I976" s="7">
        <f t="shared" si="257"/>
        <v>50000</v>
      </c>
      <c r="J976" s="7">
        <f t="shared" si="245"/>
        <v>95000</v>
      </c>
      <c r="K976" s="7">
        <f t="shared" si="246"/>
        <v>145000</v>
      </c>
    </row>
    <row r="977" spans="1:11" x14ac:dyDescent="0.25">
      <c r="A977" t="str">
        <f t="shared" si="244"/>
        <v>b</v>
      </c>
      <c r="B977" s="8"/>
      <c r="C977" s="9" t="s">
        <v>11</v>
      </c>
      <c r="D977" s="10"/>
      <c r="E977" s="10">
        <f t="shared" si="249"/>
        <v>0</v>
      </c>
      <c r="F977" s="10">
        <v>0</v>
      </c>
      <c r="G977" s="10">
        <v>0</v>
      </c>
      <c r="H977" s="10">
        <v>0</v>
      </c>
      <c r="I977" s="10">
        <v>0</v>
      </c>
      <c r="J977" s="10">
        <f t="shared" si="245"/>
        <v>0</v>
      </c>
      <c r="K977" s="10">
        <f t="shared" si="246"/>
        <v>0</v>
      </c>
    </row>
    <row r="978" spans="1:11" x14ac:dyDescent="0.25">
      <c r="A978" t="str">
        <f t="shared" si="244"/>
        <v>a</v>
      </c>
      <c r="B978" s="8"/>
      <c r="C978" s="9" t="s">
        <v>12</v>
      </c>
      <c r="D978" s="10" t="s">
        <v>270</v>
      </c>
      <c r="E978" s="10">
        <f t="shared" si="249"/>
        <v>190000</v>
      </c>
      <c r="F978" s="10">
        <v>45000</v>
      </c>
      <c r="G978" s="10">
        <v>47000</v>
      </c>
      <c r="H978" s="10">
        <v>49000</v>
      </c>
      <c r="I978" s="10">
        <v>49000</v>
      </c>
      <c r="J978" s="10">
        <f t="shared" si="245"/>
        <v>92000</v>
      </c>
      <c r="K978" s="10">
        <f t="shared" si="246"/>
        <v>141000</v>
      </c>
    </row>
    <row r="979" spans="1:11" x14ac:dyDescent="0.25">
      <c r="A979" t="str">
        <f t="shared" si="244"/>
        <v>b</v>
      </c>
      <c r="B979" s="8"/>
      <c r="C979" s="9" t="s">
        <v>13</v>
      </c>
      <c r="D979" s="10"/>
      <c r="E979" s="10">
        <f t="shared" si="249"/>
        <v>0</v>
      </c>
      <c r="F979" s="10">
        <v>0</v>
      </c>
      <c r="G979" s="10">
        <v>0</v>
      </c>
      <c r="H979" s="10">
        <v>0</v>
      </c>
      <c r="I979" s="10">
        <v>0</v>
      </c>
      <c r="J979" s="10">
        <f t="shared" si="245"/>
        <v>0</v>
      </c>
      <c r="K979" s="10">
        <f t="shared" si="246"/>
        <v>0</v>
      </c>
    </row>
    <row r="980" spans="1:11" x14ac:dyDescent="0.25">
      <c r="A980" t="str">
        <f t="shared" si="244"/>
        <v>b</v>
      </c>
      <c r="B980" s="8"/>
      <c r="C980" s="9" t="s">
        <v>14</v>
      </c>
      <c r="D980" s="10"/>
      <c r="E980" s="10">
        <f t="shared" si="249"/>
        <v>0</v>
      </c>
      <c r="F980" s="10">
        <v>0</v>
      </c>
      <c r="G980" s="10">
        <v>0</v>
      </c>
      <c r="H980" s="10">
        <v>0</v>
      </c>
      <c r="I980" s="10">
        <v>0</v>
      </c>
      <c r="J980" s="10">
        <f t="shared" si="245"/>
        <v>0</v>
      </c>
      <c r="K980" s="10">
        <f t="shared" si="246"/>
        <v>0</v>
      </c>
    </row>
    <row r="981" spans="1:11" x14ac:dyDescent="0.25">
      <c r="A981" t="str">
        <f t="shared" si="244"/>
        <v>b</v>
      </c>
      <c r="B981" s="8"/>
      <c r="C981" s="9" t="s">
        <v>15</v>
      </c>
      <c r="D981" s="10"/>
      <c r="E981" s="10">
        <f t="shared" si="249"/>
        <v>0</v>
      </c>
      <c r="F981" s="10">
        <v>0</v>
      </c>
      <c r="G981" s="10">
        <v>0</v>
      </c>
      <c r="H981" s="10">
        <v>0</v>
      </c>
      <c r="I981" s="10">
        <v>0</v>
      </c>
      <c r="J981" s="10">
        <f t="shared" si="245"/>
        <v>0</v>
      </c>
      <c r="K981" s="10">
        <f t="shared" si="246"/>
        <v>0</v>
      </c>
    </row>
    <row r="982" spans="1:11" x14ac:dyDescent="0.25">
      <c r="A982" t="str">
        <f t="shared" si="244"/>
        <v>b</v>
      </c>
      <c r="B982" s="8"/>
      <c r="C982" s="9" t="s">
        <v>16</v>
      </c>
      <c r="D982" s="10"/>
      <c r="E982" s="10">
        <f t="shared" si="249"/>
        <v>0</v>
      </c>
      <c r="F982" s="10">
        <v>0</v>
      </c>
      <c r="G982" s="10">
        <v>0</v>
      </c>
      <c r="H982" s="10">
        <v>0</v>
      </c>
      <c r="I982" s="10">
        <v>0</v>
      </c>
      <c r="J982" s="10">
        <f t="shared" si="245"/>
        <v>0</v>
      </c>
      <c r="K982" s="10">
        <f t="shared" si="246"/>
        <v>0</v>
      </c>
    </row>
    <row r="983" spans="1:11" x14ac:dyDescent="0.25">
      <c r="A983" t="str">
        <f t="shared" si="244"/>
        <v>a</v>
      </c>
      <c r="B983" s="8"/>
      <c r="C983" s="9" t="s">
        <v>17</v>
      </c>
      <c r="D983" s="10" t="s">
        <v>270</v>
      </c>
      <c r="E983" s="10">
        <f t="shared" si="249"/>
        <v>5000</v>
      </c>
      <c r="F983" s="10">
        <f>400+1600</f>
        <v>2000</v>
      </c>
      <c r="G983" s="10">
        <f>800+200</f>
        <v>1000</v>
      </c>
      <c r="H983" s="10">
        <f>800+200</f>
        <v>1000</v>
      </c>
      <c r="I983" s="10">
        <f>800+200</f>
        <v>1000</v>
      </c>
      <c r="J983" s="10">
        <f t="shared" si="245"/>
        <v>3000</v>
      </c>
      <c r="K983" s="10">
        <f t="shared" si="246"/>
        <v>4000</v>
      </c>
    </row>
    <row r="984" spans="1:11" x14ac:dyDescent="0.25">
      <c r="A984" t="str">
        <f t="shared" ref="A984:A1059" si="258">IF(OR(E984&lt;&gt;0,F984&lt;&gt;0,G984&lt;&gt;0,H984&lt;&gt;0,I984&lt;&gt;0,),"a","b")</f>
        <v>a</v>
      </c>
      <c r="B984" s="5"/>
      <c r="C984" s="6" t="s">
        <v>18</v>
      </c>
      <c r="D984" s="7" t="s">
        <v>270</v>
      </c>
      <c r="E984" s="7">
        <f t="shared" si="249"/>
        <v>5000</v>
      </c>
      <c r="F984" s="7">
        <v>3000</v>
      </c>
      <c r="G984" s="7">
        <v>2000</v>
      </c>
      <c r="H984" s="7">
        <v>0</v>
      </c>
      <c r="I984" s="7">
        <v>0</v>
      </c>
      <c r="J984" s="7">
        <f t="shared" ref="J984:J1071" si="259">SUM(F984,G984)</f>
        <v>5000</v>
      </c>
      <c r="K984" s="7">
        <f t="shared" ref="K984:K1071" si="260">SUM(F984,G984,H984)</f>
        <v>5000</v>
      </c>
    </row>
    <row r="985" spans="1:11" x14ac:dyDescent="0.25">
      <c r="A985" t="str">
        <f t="shared" si="258"/>
        <v>b</v>
      </c>
      <c r="B985" s="5"/>
      <c r="C985" s="6" t="s">
        <v>19</v>
      </c>
      <c r="D985" s="7"/>
      <c r="E985" s="7">
        <f t="shared" si="249"/>
        <v>0</v>
      </c>
      <c r="F985" s="7">
        <v>0</v>
      </c>
      <c r="G985" s="7">
        <v>0</v>
      </c>
      <c r="H985" s="7">
        <v>0</v>
      </c>
      <c r="I985" s="7">
        <v>0</v>
      </c>
      <c r="J985" s="7">
        <f t="shared" si="259"/>
        <v>0</v>
      </c>
      <c r="K985" s="7">
        <f t="shared" si="260"/>
        <v>0</v>
      </c>
    </row>
    <row r="986" spans="1:11" ht="15.75" thickBot="1" x14ac:dyDescent="0.3">
      <c r="A986" t="str">
        <f t="shared" si="258"/>
        <v>a</v>
      </c>
      <c r="B986" s="11"/>
      <c r="C986" s="12" t="s">
        <v>20</v>
      </c>
      <c r="D986" s="13" t="s">
        <v>263</v>
      </c>
      <c r="E986" s="13">
        <f t="shared" si="249"/>
        <v>1870</v>
      </c>
      <c r="F986" s="13">
        <v>1870</v>
      </c>
      <c r="G986" s="13">
        <v>0</v>
      </c>
      <c r="H986" s="13">
        <v>0</v>
      </c>
      <c r="I986" s="13">
        <v>0</v>
      </c>
      <c r="J986" s="13">
        <f t="shared" si="259"/>
        <v>1870</v>
      </c>
      <c r="K986" s="13">
        <f t="shared" si="260"/>
        <v>1870</v>
      </c>
    </row>
    <row r="987" spans="1:11" ht="32.25" customHeight="1" thickTop="1" thickBot="1" x14ac:dyDescent="0.3">
      <c r="A987" t="str">
        <f t="shared" si="258"/>
        <v>b</v>
      </c>
      <c r="B987" s="16" t="s">
        <v>161</v>
      </c>
      <c r="C987" s="4" t="s">
        <v>162</v>
      </c>
      <c r="D987" s="4"/>
      <c r="E987" s="4">
        <f t="shared" si="249"/>
        <v>0</v>
      </c>
      <c r="F987" s="4">
        <f>SUM(F988,F996,F997,F998)</f>
        <v>0</v>
      </c>
      <c r="G987" s="4">
        <f t="shared" ref="G987:I987" si="261">SUM(G988,G996,G997,G998)</f>
        <v>0</v>
      </c>
      <c r="H987" s="4">
        <f t="shared" si="261"/>
        <v>0</v>
      </c>
      <c r="I987" s="4">
        <f t="shared" si="261"/>
        <v>0</v>
      </c>
      <c r="J987" s="4">
        <f t="shared" si="259"/>
        <v>0</v>
      </c>
      <c r="K987" s="4">
        <f t="shared" si="260"/>
        <v>0</v>
      </c>
    </row>
    <row r="988" spans="1:11" ht="15.75" thickTop="1" x14ac:dyDescent="0.25">
      <c r="A988" t="str">
        <f t="shared" si="258"/>
        <v>b</v>
      </c>
      <c r="B988" s="5"/>
      <c r="C988" s="6" t="s">
        <v>10</v>
      </c>
      <c r="D988" s="7"/>
      <c r="E988" s="7">
        <f t="shared" si="249"/>
        <v>0</v>
      </c>
      <c r="F988" s="7">
        <f>SUM(F989:F995)</f>
        <v>0</v>
      </c>
      <c r="G988" s="7">
        <f t="shared" ref="G988:I988" si="262">SUM(G989:G995)</f>
        <v>0</v>
      </c>
      <c r="H988" s="7">
        <f t="shared" si="262"/>
        <v>0</v>
      </c>
      <c r="I988" s="7">
        <f t="shared" si="262"/>
        <v>0</v>
      </c>
      <c r="J988" s="7">
        <f t="shared" si="259"/>
        <v>0</v>
      </c>
      <c r="K988" s="7">
        <f t="shared" si="260"/>
        <v>0</v>
      </c>
    </row>
    <row r="989" spans="1:11" x14ac:dyDescent="0.25">
      <c r="A989" t="str">
        <f t="shared" si="258"/>
        <v>b</v>
      </c>
      <c r="B989" s="8"/>
      <c r="C989" s="9" t="s">
        <v>11</v>
      </c>
      <c r="D989" s="10"/>
      <c r="E989" s="10">
        <f t="shared" si="249"/>
        <v>0</v>
      </c>
      <c r="F989" s="10">
        <v>0</v>
      </c>
      <c r="G989" s="10">
        <v>0</v>
      </c>
      <c r="H989" s="10">
        <v>0</v>
      </c>
      <c r="I989" s="10">
        <v>0</v>
      </c>
      <c r="J989" s="10">
        <f t="shared" si="259"/>
        <v>0</v>
      </c>
      <c r="K989" s="10">
        <f t="shared" si="260"/>
        <v>0</v>
      </c>
    </row>
    <row r="990" spans="1:11" x14ac:dyDescent="0.25">
      <c r="A990" t="str">
        <f t="shared" si="258"/>
        <v>b</v>
      </c>
      <c r="B990" s="8"/>
      <c r="C990" s="9" t="s">
        <v>12</v>
      </c>
      <c r="D990" s="10"/>
      <c r="E990" s="10">
        <f t="shared" si="249"/>
        <v>0</v>
      </c>
      <c r="F990" s="10">
        <v>0</v>
      </c>
      <c r="G990" s="10">
        <v>0</v>
      </c>
      <c r="H990" s="10">
        <v>0</v>
      </c>
      <c r="I990" s="10">
        <v>0</v>
      </c>
      <c r="J990" s="10">
        <f t="shared" si="259"/>
        <v>0</v>
      </c>
      <c r="K990" s="10">
        <f t="shared" si="260"/>
        <v>0</v>
      </c>
    </row>
    <row r="991" spans="1:11" x14ac:dyDescent="0.25">
      <c r="A991" t="str">
        <f t="shared" si="258"/>
        <v>b</v>
      </c>
      <c r="B991" s="8"/>
      <c r="C991" s="9" t="s">
        <v>13</v>
      </c>
      <c r="D991" s="10"/>
      <c r="E991" s="10">
        <f t="shared" si="249"/>
        <v>0</v>
      </c>
      <c r="F991" s="10">
        <v>0</v>
      </c>
      <c r="G991" s="10">
        <v>0</v>
      </c>
      <c r="H991" s="10">
        <v>0</v>
      </c>
      <c r="I991" s="10">
        <v>0</v>
      </c>
      <c r="J991" s="10">
        <f t="shared" si="259"/>
        <v>0</v>
      </c>
      <c r="K991" s="10">
        <f t="shared" si="260"/>
        <v>0</v>
      </c>
    </row>
    <row r="992" spans="1:11" x14ac:dyDescent="0.25">
      <c r="A992" t="str">
        <f t="shared" si="258"/>
        <v>b</v>
      </c>
      <c r="B992" s="8"/>
      <c r="C992" s="9" t="s">
        <v>14</v>
      </c>
      <c r="D992" s="10"/>
      <c r="E992" s="10">
        <f t="shared" si="249"/>
        <v>0</v>
      </c>
      <c r="F992" s="10">
        <v>0</v>
      </c>
      <c r="G992" s="10">
        <v>0</v>
      </c>
      <c r="H992" s="10">
        <v>0</v>
      </c>
      <c r="I992" s="10">
        <v>0</v>
      </c>
      <c r="J992" s="10">
        <f t="shared" si="259"/>
        <v>0</v>
      </c>
      <c r="K992" s="10">
        <f t="shared" si="260"/>
        <v>0</v>
      </c>
    </row>
    <row r="993" spans="1:11" x14ac:dyDescent="0.25">
      <c r="A993" t="str">
        <f t="shared" si="258"/>
        <v>b</v>
      </c>
      <c r="B993" s="8"/>
      <c r="C993" s="9" t="s">
        <v>15</v>
      </c>
      <c r="D993" s="10"/>
      <c r="E993" s="10">
        <f t="shared" si="249"/>
        <v>0</v>
      </c>
      <c r="F993" s="10">
        <v>0</v>
      </c>
      <c r="G993" s="10">
        <v>0</v>
      </c>
      <c r="H993" s="10">
        <v>0</v>
      </c>
      <c r="I993" s="10">
        <v>0</v>
      </c>
      <c r="J993" s="10">
        <f t="shared" si="259"/>
        <v>0</v>
      </c>
      <c r="K993" s="10">
        <f t="shared" si="260"/>
        <v>0</v>
      </c>
    </row>
    <row r="994" spans="1:11" x14ac:dyDescent="0.25">
      <c r="A994" t="str">
        <f t="shared" si="258"/>
        <v>b</v>
      </c>
      <c r="B994" s="8"/>
      <c r="C994" s="9" t="s">
        <v>16</v>
      </c>
      <c r="D994" s="10"/>
      <c r="E994" s="10">
        <f t="shared" si="249"/>
        <v>0</v>
      </c>
      <c r="F994" s="10">
        <v>0</v>
      </c>
      <c r="G994" s="10">
        <v>0</v>
      </c>
      <c r="H994" s="10">
        <v>0</v>
      </c>
      <c r="I994" s="10">
        <v>0</v>
      </c>
      <c r="J994" s="10">
        <f t="shared" si="259"/>
        <v>0</v>
      </c>
      <c r="K994" s="10">
        <f t="shared" si="260"/>
        <v>0</v>
      </c>
    </row>
    <row r="995" spans="1:11" x14ac:dyDescent="0.25">
      <c r="A995" t="str">
        <f t="shared" si="258"/>
        <v>b</v>
      </c>
      <c r="B995" s="8"/>
      <c r="C995" s="9" t="s">
        <v>17</v>
      </c>
      <c r="D995" s="10"/>
      <c r="E995" s="10">
        <f t="shared" si="249"/>
        <v>0</v>
      </c>
      <c r="F995" s="10">
        <v>0</v>
      </c>
      <c r="G995" s="10">
        <v>0</v>
      </c>
      <c r="H995" s="10">
        <v>0</v>
      </c>
      <c r="I995" s="10">
        <v>0</v>
      </c>
      <c r="J995" s="10">
        <f t="shared" si="259"/>
        <v>0</v>
      </c>
      <c r="K995" s="10">
        <f t="shared" si="260"/>
        <v>0</v>
      </c>
    </row>
    <row r="996" spans="1:11" x14ac:dyDescent="0.25">
      <c r="A996" t="str">
        <f t="shared" si="258"/>
        <v>b</v>
      </c>
      <c r="B996" s="5"/>
      <c r="C996" s="6" t="s">
        <v>18</v>
      </c>
      <c r="D996" s="7"/>
      <c r="E996" s="7">
        <f t="shared" ref="E996:E1083" si="263">SUM(F996,G996,H996,I996)</f>
        <v>0</v>
      </c>
      <c r="F996" s="7">
        <v>0</v>
      </c>
      <c r="G996" s="7">
        <v>0</v>
      </c>
      <c r="H996" s="7">
        <v>0</v>
      </c>
      <c r="I996" s="7">
        <v>0</v>
      </c>
      <c r="J996" s="7">
        <f t="shared" si="259"/>
        <v>0</v>
      </c>
      <c r="K996" s="7">
        <f t="shared" si="260"/>
        <v>0</v>
      </c>
    </row>
    <row r="997" spans="1:11" x14ac:dyDescent="0.25">
      <c r="A997" t="str">
        <f t="shared" si="258"/>
        <v>b</v>
      </c>
      <c r="B997" s="5"/>
      <c r="C997" s="6" t="s">
        <v>19</v>
      </c>
      <c r="D997" s="7"/>
      <c r="E997" s="7">
        <f t="shared" si="263"/>
        <v>0</v>
      </c>
      <c r="F997" s="7">
        <v>0</v>
      </c>
      <c r="G997" s="7">
        <v>0</v>
      </c>
      <c r="H997" s="7">
        <v>0</v>
      </c>
      <c r="I997" s="7">
        <v>0</v>
      </c>
      <c r="J997" s="7">
        <f t="shared" si="259"/>
        <v>0</v>
      </c>
      <c r="K997" s="7">
        <f t="shared" si="260"/>
        <v>0</v>
      </c>
    </row>
    <row r="998" spans="1:11" ht="15.75" thickBot="1" x14ac:dyDescent="0.3">
      <c r="A998" t="str">
        <f t="shared" si="258"/>
        <v>b</v>
      </c>
      <c r="B998" s="11"/>
      <c r="C998" s="12" t="s">
        <v>20</v>
      </c>
      <c r="D998" s="13"/>
      <c r="E998" s="13">
        <f t="shared" si="263"/>
        <v>0</v>
      </c>
      <c r="F998" s="13">
        <v>0</v>
      </c>
      <c r="G998" s="13">
        <v>0</v>
      </c>
      <c r="H998" s="13">
        <v>0</v>
      </c>
      <c r="I998" s="13">
        <v>0</v>
      </c>
      <c r="J998" s="13">
        <f t="shared" si="259"/>
        <v>0</v>
      </c>
      <c r="K998" s="13">
        <f t="shared" si="260"/>
        <v>0</v>
      </c>
    </row>
    <row r="999" spans="1:11" ht="32.25" customHeight="1" thickTop="1" thickBot="1" x14ac:dyDescent="0.3">
      <c r="A999" t="str">
        <f t="shared" si="258"/>
        <v>b</v>
      </c>
      <c r="B999" s="16" t="s">
        <v>163</v>
      </c>
      <c r="C999" s="4" t="s">
        <v>164</v>
      </c>
      <c r="D999" s="4"/>
      <c r="E999" s="4">
        <f t="shared" si="263"/>
        <v>0</v>
      </c>
      <c r="F999" s="4">
        <f>SUM(F1000,F1008,F1009,F1010)</f>
        <v>0</v>
      </c>
      <c r="G999" s="4">
        <f t="shared" ref="G999:I999" si="264">SUM(G1000,G1008,G1009,G1010)</f>
        <v>0</v>
      </c>
      <c r="H999" s="4">
        <f t="shared" si="264"/>
        <v>0</v>
      </c>
      <c r="I999" s="4">
        <f t="shared" si="264"/>
        <v>0</v>
      </c>
      <c r="J999" s="4">
        <f t="shared" si="259"/>
        <v>0</v>
      </c>
      <c r="K999" s="4">
        <f t="shared" si="260"/>
        <v>0</v>
      </c>
    </row>
    <row r="1000" spans="1:11" ht="15.75" thickTop="1" x14ac:dyDescent="0.25">
      <c r="A1000" t="str">
        <f t="shared" si="258"/>
        <v>b</v>
      </c>
      <c r="B1000" s="5"/>
      <c r="C1000" s="6" t="s">
        <v>10</v>
      </c>
      <c r="D1000" s="7"/>
      <c r="E1000" s="7">
        <f t="shared" si="263"/>
        <v>0</v>
      </c>
      <c r="F1000" s="7">
        <f>SUM(F1001:F1007)</f>
        <v>0</v>
      </c>
      <c r="G1000" s="7">
        <f t="shared" ref="G1000:I1000" si="265">SUM(G1001:G1007)</f>
        <v>0</v>
      </c>
      <c r="H1000" s="7">
        <f t="shared" si="265"/>
        <v>0</v>
      </c>
      <c r="I1000" s="7">
        <f t="shared" si="265"/>
        <v>0</v>
      </c>
      <c r="J1000" s="7">
        <f t="shared" si="259"/>
        <v>0</v>
      </c>
      <c r="K1000" s="7">
        <f t="shared" si="260"/>
        <v>0</v>
      </c>
    </row>
    <row r="1001" spans="1:11" x14ac:dyDescent="0.25">
      <c r="A1001" t="str">
        <f t="shared" si="258"/>
        <v>b</v>
      </c>
      <c r="B1001" s="8"/>
      <c r="C1001" s="9" t="s">
        <v>11</v>
      </c>
      <c r="D1001" s="10"/>
      <c r="E1001" s="10">
        <f t="shared" si="263"/>
        <v>0</v>
      </c>
      <c r="F1001" s="10">
        <v>0</v>
      </c>
      <c r="G1001" s="10">
        <v>0</v>
      </c>
      <c r="H1001" s="10">
        <v>0</v>
      </c>
      <c r="I1001" s="10">
        <v>0</v>
      </c>
      <c r="J1001" s="10">
        <f t="shared" si="259"/>
        <v>0</v>
      </c>
      <c r="K1001" s="10">
        <f t="shared" si="260"/>
        <v>0</v>
      </c>
    </row>
    <row r="1002" spans="1:11" x14ac:dyDescent="0.25">
      <c r="A1002" t="str">
        <f t="shared" si="258"/>
        <v>b</v>
      </c>
      <c r="B1002" s="8"/>
      <c r="C1002" s="9" t="s">
        <v>12</v>
      </c>
      <c r="D1002" s="10"/>
      <c r="E1002" s="10">
        <f t="shared" si="263"/>
        <v>0</v>
      </c>
      <c r="F1002" s="10">
        <v>0</v>
      </c>
      <c r="G1002" s="10">
        <v>0</v>
      </c>
      <c r="H1002" s="10">
        <v>0</v>
      </c>
      <c r="I1002" s="10">
        <v>0</v>
      </c>
      <c r="J1002" s="10">
        <f t="shared" si="259"/>
        <v>0</v>
      </c>
      <c r="K1002" s="10">
        <f t="shared" si="260"/>
        <v>0</v>
      </c>
    </row>
    <row r="1003" spans="1:11" x14ac:dyDescent="0.25">
      <c r="A1003" t="str">
        <f t="shared" si="258"/>
        <v>b</v>
      </c>
      <c r="B1003" s="8"/>
      <c r="C1003" s="9" t="s">
        <v>13</v>
      </c>
      <c r="D1003" s="10"/>
      <c r="E1003" s="10">
        <f t="shared" si="263"/>
        <v>0</v>
      </c>
      <c r="F1003" s="10">
        <v>0</v>
      </c>
      <c r="G1003" s="10">
        <v>0</v>
      </c>
      <c r="H1003" s="10">
        <v>0</v>
      </c>
      <c r="I1003" s="10">
        <v>0</v>
      </c>
      <c r="J1003" s="10">
        <f t="shared" si="259"/>
        <v>0</v>
      </c>
      <c r="K1003" s="10">
        <f t="shared" si="260"/>
        <v>0</v>
      </c>
    </row>
    <row r="1004" spans="1:11" x14ac:dyDescent="0.25">
      <c r="A1004" t="str">
        <f t="shared" si="258"/>
        <v>b</v>
      </c>
      <c r="B1004" s="8"/>
      <c r="C1004" s="9" t="s">
        <v>14</v>
      </c>
      <c r="D1004" s="10"/>
      <c r="E1004" s="10">
        <f t="shared" si="263"/>
        <v>0</v>
      </c>
      <c r="F1004" s="10">
        <v>0</v>
      </c>
      <c r="G1004" s="10">
        <v>0</v>
      </c>
      <c r="H1004" s="10">
        <v>0</v>
      </c>
      <c r="I1004" s="10">
        <v>0</v>
      </c>
      <c r="J1004" s="10">
        <f t="shared" si="259"/>
        <v>0</v>
      </c>
      <c r="K1004" s="10">
        <f t="shared" si="260"/>
        <v>0</v>
      </c>
    </row>
    <row r="1005" spans="1:11" x14ac:dyDescent="0.25">
      <c r="A1005" t="str">
        <f t="shared" si="258"/>
        <v>b</v>
      </c>
      <c r="B1005" s="8"/>
      <c r="C1005" s="9" t="s">
        <v>15</v>
      </c>
      <c r="D1005" s="10"/>
      <c r="E1005" s="10">
        <f t="shared" si="263"/>
        <v>0</v>
      </c>
      <c r="F1005" s="10">
        <v>0</v>
      </c>
      <c r="G1005" s="10">
        <v>0</v>
      </c>
      <c r="H1005" s="10">
        <v>0</v>
      </c>
      <c r="I1005" s="10">
        <v>0</v>
      </c>
      <c r="J1005" s="10">
        <f t="shared" si="259"/>
        <v>0</v>
      </c>
      <c r="K1005" s="10">
        <f t="shared" si="260"/>
        <v>0</v>
      </c>
    </row>
    <row r="1006" spans="1:11" x14ac:dyDescent="0.25">
      <c r="A1006" t="str">
        <f t="shared" si="258"/>
        <v>b</v>
      </c>
      <c r="B1006" s="8"/>
      <c r="C1006" s="9" t="s">
        <v>16</v>
      </c>
      <c r="D1006" s="10"/>
      <c r="E1006" s="10">
        <f t="shared" si="263"/>
        <v>0</v>
      </c>
      <c r="F1006" s="10">
        <v>0</v>
      </c>
      <c r="G1006" s="10">
        <v>0</v>
      </c>
      <c r="H1006" s="10">
        <v>0</v>
      </c>
      <c r="I1006" s="10">
        <v>0</v>
      </c>
      <c r="J1006" s="10">
        <f t="shared" si="259"/>
        <v>0</v>
      </c>
      <c r="K1006" s="10">
        <f t="shared" si="260"/>
        <v>0</v>
      </c>
    </row>
    <row r="1007" spans="1:11" x14ac:dyDescent="0.25">
      <c r="A1007" t="str">
        <f t="shared" si="258"/>
        <v>b</v>
      </c>
      <c r="B1007" s="8"/>
      <c r="C1007" s="9" t="s">
        <v>17</v>
      </c>
      <c r="D1007" s="10"/>
      <c r="E1007" s="10">
        <f t="shared" si="263"/>
        <v>0</v>
      </c>
      <c r="F1007" s="10">
        <v>0</v>
      </c>
      <c r="G1007" s="10">
        <v>0</v>
      </c>
      <c r="H1007" s="10">
        <v>0</v>
      </c>
      <c r="I1007" s="10">
        <v>0</v>
      </c>
      <c r="J1007" s="10">
        <f t="shared" si="259"/>
        <v>0</v>
      </c>
      <c r="K1007" s="10">
        <f t="shared" si="260"/>
        <v>0</v>
      </c>
    </row>
    <row r="1008" spans="1:11" x14ac:dyDescent="0.25">
      <c r="A1008" t="str">
        <f t="shared" si="258"/>
        <v>b</v>
      </c>
      <c r="B1008" s="5"/>
      <c r="C1008" s="6" t="s">
        <v>18</v>
      </c>
      <c r="D1008" s="7"/>
      <c r="E1008" s="7">
        <f t="shared" si="263"/>
        <v>0</v>
      </c>
      <c r="F1008" s="7">
        <v>0</v>
      </c>
      <c r="G1008" s="7">
        <v>0</v>
      </c>
      <c r="H1008" s="7">
        <v>0</v>
      </c>
      <c r="I1008" s="7">
        <v>0</v>
      </c>
      <c r="J1008" s="7">
        <f t="shared" si="259"/>
        <v>0</v>
      </c>
      <c r="K1008" s="7">
        <f t="shared" si="260"/>
        <v>0</v>
      </c>
    </row>
    <row r="1009" spans="1:11" x14ac:dyDescent="0.25">
      <c r="A1009" t="str">
        <f t="shared" si="258"/>
        <v>b</v>
      </c>
      <c r="B1009" s="5"/>
      <c r="C1009" s="6" t="s">
        <v>19</v>
      </c>
      <c r="D1009" s="7"/>
      <c r="E1009" s="7">
        <f t="shared" si="263"/>
        <v>0</v>
      </c>
      <c r="F1009" s="7">
        <v>0</v>
      </c>
      <c r="G1009" s="7">
        <v>0</v>
      </c>
      <c r="H1009" s="7">
        <v>0</v>
      </c>
      <c r="I1009" s="7">
        <v>0</v>
      </c>
      <c r="J1009" s="7">
        <f t="shared" si="259"/>
        <v>0</v>
      </c>
      <c r="K1009" s="7">
        <f t="shared" si="260"/>
        <v>0</v>
      </c>
    </row>
    <row r="1010" spans="1:11" ht="15.75" thickBot="1" x14ac:dyDescent="0.3">
      <c r="A1010" t="str">
        <f t="shared" si="258"/>
        <v>b</v>
      </c>
      <c r="B1010" s="11"/>
      <c r="C1010" s="12" t="s">
        <v>20</v>
      </c>
      <c r="D1010" s="13"/>
      <c r="E1010" s="13">
        <f t="shared" si="263"/>
        <v>0</v>
      </c>
      <c r="F1010" s="13">
        <v>0</v>
      </c>
      <c r="G1010" s="13">
        <v>0</v>
      </c>
      <c r="H1010" s="13">
        <v>0</v>
      </c>
      <c r="I1010" s="13">
        <v>0</v>
      </c>
      <c r="J1010" s="13">
        <f t="shared" si="259"/>
        <v>0</v>
      </c>
      <c r="K1010" s="13">
        <f t="shared" si="260"/>
        <v>0</v>
      </c>
    </row>
    <row r="1011" spans="1:11" ht="31.5" thickTop="1" thickBot="1" x14ac:dyDescent="0.3">
      <c r="A1011" t="str">
        <f t="shared" si="258"/>
        <v>b</v>
      </c>
      <c r="B1011" s="3" t="s">
        <v>165</v>
      </c>
      <c r="C1011" s="14" t="s">
        <v>166</v>
      </c>
      <c r="D1011" s="4"/>
      <c r="E1011" s="4">
        <f t="shared" si="263"/>
        <v>0</v>
      </c>
      <c r="F1011" s="4">
        <f>SUM(F1012,F1020,F1021,F1022)</f>
        <v>0</v>
      </c>
      <c r="G1011" s="4">
        <f t="shared" ref="G1011:I1011" si="266">SUM(G1012,G1020,G1021,G1022)</f>
        <v>0</v>
      </c>
      <c r="H1011" s="4">
        <f t="shared" si="266"/>
        <v>0</v>
      </c>
      <c r="I1011" s="4">
        <f t="shared" si="266"/>
        <v>0</v>
      </c>
      <c r="J1011" s="4">
        <f t="shared" si="259"/>
        <v>0</v>
      </c>
      <c r="K1011" s="4">
        <f t="shared" si="260"/>
        <v>0</v>
      </c>
    </row>
    <row r="1012" spans="1:11" ht="15.75" thickTop="1" x14ac:dyDescent="0.25">
      <c r="A1012" t="str">
        <f t="shared" si="258"/>
        <v>b</v>
      </c>
      <c r="B1012" s="5"/>
      <c r="C1012" s="6" t="s">
        <v>10</v>
      </c>
      <c r="D1012" s="7"/>
      <c r="E1012" s="7">
        <f t="shared" si="263"/>
        <v>0</v>
      </c>
      <c r="F1012" s="7">
        <f>SUM(F1013:F1019)</f>
        <v>0</v>
      </c>
      <c r="G1012" s="7">
        <f t="shared" ref="G1012:I1012" si="267">SUM(G1013:G1019)</f>
        <v>0</v>
      </c>
      <c r="H1012" s="7">
        <f t="shared" si="267"/>
        <v>0</v>
      </c>
      <c r="I1012" s="7">
        <f t="shared" si="267"/>
        <v>0</v>
      </c>
      <c r="J1012" s="7">
        <f t="shared" si="259"/>
        <v>0</v>
      </c>
      <c r="K1012" s="7">
        <f t="shared" si="260"/>
        <v>0</v>
      </c>
    </row>
    <row r="1013" spans="1:11" x14ac:dyDescent="0.25">
      <c r="A1013" t="str">
        <f t="shared" si="258"/>
        <v>b</v>
      </c>
      <c r="B1013" s="8"/>
      <c r="C1013" s="9" t="s">
        <v>11</v>
      </c>
      <c r="D1013" s="10"/>
      <c r="E1013" s="10">
        <f t="shared" si="263"/>
        <v>0</v>
      </c>
      <c r="F1013" s="10">
        <v>0</v>
      </c>
      <c r="G1013" s="10">
        <v>0</v>
      </c>
      <c r="H1013" s="10">
        <v>0</v>
      </c>
      <c r="I1013" s="10">
        <v>0</v>
      </c>
      <c r="J1013" s="10">
        <f t="shared" si="259"/>
        <v>0</v>
      </c>
      <c r="K1013" s="10">
        <f t="shared" si="260"/>
        <v>0</v>
      </c>
    </row>
    <row r="1014" spans="1:11" x14ac:dyDescent="0.25">
      <c r="A1014" t="str">
        <f t="shared" si="258"/>
        <v>b</v>
      </c>
      <c r="B1014" s="8"/>
      <c r="C1014" s="9" t="s">
        <v>12</v>
      </c>
      <c r="D1014" s="10"/>
      <c r="E1014" s="10">
        <f t="shared" si="263"/>
        <v>0</v>
      </c>
      <c r="F1014" s="10">
        <v>0</v>
      </c>
      <c r="G1014" s="10">
        <v>0</v>
      </c>
      <c r="H1014" s="10">
        <v>0</v>
      </c>
      <c r="I1014" s="10">
        <v>0</v>
      </c>
      <c r="J1014" s="10">
        <f t="shared" si="259"/>
        <v>0</v>
      </c>
      <c r="K1014" s="10">
        <f t="shared" si="260"/>
        <v>0</v>
      </c>
    </row>
    <row r="1015" spans="1:11" x14ac:dyDescent="0.25">
      <c r="A1015" t="str">
        <f t="shared" si="258"/>
        <v>b</v>
      </c>
      <c r="B1015" s="8"/>
      <c r="C1015" s="9" t="s">
        <v>13</v>
      </c>
      <c r="D1015" s="10"/>
      <c r="E1015" s="10">
        <f t="shared" si="263"/>
        <v>0</v>
      </c>
      <c r="F1015" s="10">
        <v>0</v>
      </c>
      <c r="G1015" s="10">
        <v>0</v>
      </c>
      <c r="H1015" s="10">
        <v>0</v>
      </c>
      <c r="I1015" s="10">
        <v>0</v>
      </c>
      <c r="J1015" s="10">
        <f t="shared" si="259"/>
        <v>0</v>
      </c>
      <c r="K1015" s="10">
        <f t="shared" si="260"/>
        <v>0</v>
      </c>
    </row>
    <row r="1016" spans="1:11" x14ac:dyDescent="0.25">
      <c r="A1016" t="str">
        <f t="shared" si="258"/>
        <v>b</v>
      </c>
      <c r="B1016" s="8"/>
      <c r="C1016" s="9" t="s">
        <v>14</v>
      </c>
      <c r="D1016" s="10"/>
      <c r="E1016" s="10">
        <f t="shared" si="263"/>
        <v>0</v>
      </c>
      <c r="F1016" s="10">
        <v>0</v>
      </c>
      <c r="G1016" s="10">
        <v>0</v>
      </c>
      <c r="H1016" s="10">
        <v>0</v>
      </c>
      <c r="I1016" s="10">
        <v>0</v>
      </c>
      <c r="J1016" s="10">
        <f t="shared" si="259"/>
        <v>0</v>
      </c>
      <c r="K1016" s="10">
        <f t="shared" si="260"/>
        <v>0</v>
      </c>
    </row>
    <row r="1017" spans="1:11" x14ac:dyDescent="0.25">
      <c r="A1017" t="str">
        <f t="shared" si="258"/>
        <v>b</v>
      </c>
      <c r="B1017" s="8"/>
      <c r="C1017" s="9" t="s">
        <v>15</v>
      </c>
      <c r="D1017" s="10"/>
      <c r="E1017" s="10">
        <f t="shared" si="263"/>
        <v>0</v>
      </c>
      <c r="F1017" s="10">
        <v>0</v>
      </c>
      <c r="G1017" s="10">
        <v>0</v>
      </c>
      <c r="H1017" s="10">
        <v>0</v>
      </c>
      <c r="I1017" s="10">
        <v>0</v>
      </c>
      <c r="J1017" s="10">
        <f t="shared" si="259"/>
        <v>0</v>
      </c>
      <c r="K1017" s="10">
        <f t="shared" si="260"/>
        <v>0</v>
      </c>
    </row>
    <row r="1018" spans="1:11" x14ac:dyDescent="0.25">
      <c r="A1018" t="str">
        <f t="shared" si="258"/>
        <v>b</v>
      </c>
      <c r="B1018" s="8"/>
      <c r="C1018" s="9" t="s">
        <v>16</v>
      </c>
      <c r="D1018" s="10"/>
      <c r="E1018" s="10">
        <f t="shared" si="263"/>
        <v>0</v>
      </c>
      <c r="F1018" s="10">
        <v>0</v>
      </c>
      <c r="G1018" s="10">
        <v>0</v>
      </c>
      <c r="H1018" s="10">
        <v>0</v>
      </c>
      <c r="I1018" s="10">
        <v>0</v>
      </c>
      <c r="J1018" s="10">
        <f t="shared" si="259"/>
        <v>0</v>
      </c>
      <c r="K1018" s="10">
        <f t="shared" si="260"/>
        <v>0</v>
      </c>
    </row>
    <row r="1019" spans="1:11" x14ac:dyDescent="0.25">
      <c r="A1019" t="str">
        <f t="shared" si="258"/>
        <v>b</v>
      </c>
      <c r="B1019" s="8"/>
      <c r="C1019" s="9" t="s">
        <v>17</v>
      </c>
      <c r="D1019" s="10"/>
      <c r="E1019" s="10">
        <f t="shared" si="263"/>
        <v>0</v>
      </c>
      <c r="F1019" s="10">
        <v>0</v>
      </c>
      <c r="G1019" s="10">
        <v>0</v>
      </c>
      <c r="H1019" s="10">
        <v>0</v>
      </c>
      <c r="I1019" s="10">
        <v>0</v>
      </c>
      <c r="J1019" s="10">
        <f t="shared" si="259"/>
        <v>0</v>
      </c>
      <c r="K1019" s="10">
        <f t="shared" si="260"/>
        <v>0</v>
      </c>
    </row>
    <row r="1020" spans="1:11" x14ac:dyDescent="0.25">
      <c r="A1020" t="str">
        <f t="shared" si="258"/>
        <v>b</v>
      </c>
      <c r="B1020" s="5"/>
      <c r="C1020" s="6" t="s">
        <v>18</v>
      </c>
      <c r="D1020" s="7"/>
      <c r="E1020" s="7">
        <f t="shared" si="263"/>
        <v>0</v>
      </c>
      <c r="F1020" s="7">
        <v>0</v>
      </c>
      <c r="G1020" s="7">
        <v>0</v>
      </c>
      <c r="H1020" s="7">
        <v>0</v>
      </c>
      <c r="I1020" s="7">
        <v>0</v>
      </c>
      <c r="J1020" s="7">
        <f t="shared" si="259"/>
        <v>0</v>
      </c>
      <c r="K1020" s="7">
        <f t="shared" si="260"/>
        <v>0</v>
      </c>
    </row>
    <row r="1021" spans="1:11" x14ac:dyDescent="0.25">
      <c r="A1021" t="str">
        <f t="shared" si="258"/>
        <v>b</v>
      </c>
      <c r="B1021" s="5"/>
      <c r="C1021" s="6" t="s">
        <v>19</v>
      </c>
      <c r="D1021" s="7"/>
      <c r="E1021" s="7">
        <f t="shared" si="263"/>
        <v>0</v>
      </c>
      <c r="F1021" s="7">
        <v>0</v>
      </c>
      <c r="G1021" s="7">
        <v>0</v>
      </c>
      <c r="H1021" s="7">
        <v>0</v>
      </c>
      <c r="I1021" s="7">
        <v>0</v>
      </c>
      <c r="J1021" s="7">
        <f t="shared" si="259"/>
        <v>0</v>
      </c>
      <c r="K1021" s="7">
        <f t="shared" si="260"/>
        <v>0</v>
      </c>
    </row>
    <row r="1022" spans="1:11" ht="15.75" thickBot="1" x14ac:dyDescent="0.3">
      <c r="A1022" t="str">
        <f t="shared" si="258"/>
        <v>b</v>
      </c>
      <c r="B1022" s="11"/>
      <c r="C1022" s="12" t="s">
        <v>20</v>
      </c>
      <c r="D1022" s="13"/>
      <c r="E1022" s="13">
        <f t="shared" si="263"/>
        <v>0</v>
      </c>
      <c r="F1022" s="13">
        <v>0</v>
      </c>
      <c r="G1022" s="13">
        <v>0</v>
      </c>
      <c r="H1022" s="13">
        <v>0</v>
      </c>
      <c r="I1022" s="13">
        <v>0</v>
      </c>
      <c r="J1022" s="13">
        <f t="shared" si="259"/>
        <v>0</v>
      </c>
      <c r="K1022" s="13">
        <f t="shared" si="260"/>
        <v>0</v>
      </c>
    </row>
    <row r="1023" spans="1:11" s="113" customFormat="1" ht="46.5" thickTop="1" thickBot="1" x14ac:dyDescent="0.3">
      <c r="A1023" s="113" t="str">
        <f t="shared" ref="A1023:A1034" si="268">IF(OR(E1023&lt;&gt;0,F1023&lt;&gt;0,G1023&lt;&gt;0,H1023&lt;&gt;0,I1023&lt;&gt;0,),"a","b")</f>
        <v>b</v>
      </c>
      <c r="B1023" s="111" t="s">
        <v>320</v>
      </c>
      <c r="C1023" s="112" t="s">
        <v>321</v>
      </c>
      <c r="D1023" s="114"/>
      <c r="E1023" s="114">
        <f t="shared" ref="E1023:E1034" si="269">SUM(F1023,G1023,H1023,I1023)</f>
        <v>0</v>
      </c>
      <c r="F1023" s="114">
        <f>SUM(F1024,F1032,F1033,F1034)</f>
        <v>0</v>
      </c>
      <c r="G1023" s="114">
        <f t="shared" ref="G1023:I1023" si="270">SUM(G1024,G1032,G1033,G1034)</f>
        <v>0</v>
      </c>
      <c r="H1023" s="114">
        <f t="shared" si="270"/>
        <v>0</v>
      </c>
      <c r="I1023" s="114">
        <f t="shared" si="270"/>
        <v>0</v>
      </c>
      <c r="J1023" s="114">
        <f t="shared" ref="J1023:J1034" si="271">SUM(F1023,G1023)</f>
        <v>0</v>
      </c>
      <c r="K1023" s="114">
        <f t="shared" ref="K1023:K1034" si="272">SUM(F1023,G1023,H1023)</f>
        <v>0</v>
      </c>
    </row>
    <row r="1024" spans="1:11" ht="15.75" thickTop="1" x14ac:dyDescent="0.25">
      <c r="A1024" t="str">
        <f t="shared" si="268"/>
        <v>b</v>
      </c>
      <c r="B1024" s="5"/>
      <c r="C1024" s="6" t="s">
        <v>10</v>
      </c>
      <c r="D1024" s="7"/>
      <c r="E1024" s="7">
        <f t="shared" si="269"/>
        <v>0</v>
      </c>
      <c r="F1024" s="7">
        <f>SUM(F1025:F1031)</f>
        <v>0</v>
      </c>
      <c r="G1024" s="7">
        <f t="shared" ref="G1024:I1024" si="273">SUM(G1025:G1031)</f>
        <v>0</v>
      </c>
      <c r="H1024" s="7">
        <f t="shared" si="273"/>
        <v>0</v>
      </c>
      <c r="I1024" s="7">
        <f t="shared" si="273"/>
        <v>0</v>
      </c>
      <c r="J1024" s="7">
        <f t="shared" si="271"/>
        <v>0</v>
      </c>
      <c r="K1024" s="7">
        <f t="shared" si="272"/>
        <v>0</v>
      </c>
    </row>
    <row r="1025" spans="1:11" x14ac:dyDescent="0.25">
      <c r="A1025" t="str">
        <f t="shared" si="268"/>
        <v>b</v>
      </c>
      <c r="B1025" s="8"/>
      <c r="C1025" s="9" t="s">
        <v>11</v>
      </c>
      <c r="D1025" s="10"/>
      <c r="E1025" s="10">
        <f t="shared" si="269"/>
        <v>0</v>
      </c>
      <c r="F1025" s="10">
        <v>0</v>
      </c>
      <c r="G1025" s="10">
        <v>0</v>
      </c>
      <c r="H1025" s="10">
        <v>0</v>
      </c>
      <c r="I1025" s="10">
        <v>0</v>
      </c>
      <c r="J1025" s="10">
        <f t="shared" si="271"/>
        <v>0</v>
      </c>
      <c r="K1025" s="10">
        <f t="shared" si="272"/>
        <v>0</v>
      </c>
    </row>
    <row r="1026" spans="1:11" x14ac:dyDescent="0.25">
      <c r="A1026" t="str">
        <f t="shared" si="268"/>
        <v>b</v>
      </c>
      <c r="B1026" s="8"/>
      <c r="C1026" s="9" t="s">
        <v>12</v>
      </c>
      <c r="D1026" s="10"/>
      <c r="E1026" s="10">
        <f t="shared" si="269"/>
        <v>0</v>
      </c>
      <c r="F1026" s="10">
        <v>0</v>
      </c>
      <c r="G1026" s="10">
        <v>0</v>
      </c>
      <c r="H1026" s="10">
        <v>0</v>
      </c>
      <c r="I1026" s="10">
        <v>0</v>
      </c>
      <c r="J1026" s="10">
        <f t="shared" si="271"/>
        <v>0</v>
      </c>
      <c r="K1026" s="10">
        <f t="shared" si="272"/>
        <v>0</v>
      </c>
    </row>
    <row r="1027" spans="1:11" x14ac:dyDescent="0.25">
      <c r="A1027" t="str">
        <f t="shared" si="268"/>
        <v>b</v>
      </c>
      <c r="B1027" s="8"/>
      <c r="C1027" s="9" t="s">
        <v>13</v>
      </c>
      <c r="D1027" s="10"/>
      <c r="E1027" s="10">
        <f t="shared" si="269"/>
        <v>0</v>
      </c>
      <c r="F1027" s="10">
        <v>0</v>
      </c>
      <c r="G1027" s="10">
        <v>0</v>
      </c>
      <c r="H1027" s="10">
        <v>0</v>
      </c>
      <c r="I1027" s="10">
        <v>0</v>
      </c>
      <c r="J1027" s="10">
        <f t="shared" si="271"/>
        <v>0</v>
      </c>
      <c r="K1027" s="10">
        <f t="shared" si="272"/>
        <v>0</v>
      </c>
    </row>
    <row r="1028" spans="1:11" x14ac:dyDescent="0.25">
      <c r="A1028" t="str">
        <f t="shared" si="268"/>
        <v>b</v>
      </c>
      <c r="B1028" s="8"/>
      <c r="C1028" s="9" t="s">
        <v>14</v>
      </c>
      <c r="D1028" s="10"/>
      <c r="E1028" s="10">
        <f t="shared" si="269"/>
        <v>0</v>
      </c>
      <c r="F1028" s="10">
        <v>0</v>
      </c>
      <c r="G1028" s="10">
        <v>0</v>
      </c>
      <c r="H1028" s="10">
        <v>0</v>
      </c>
      <c r="I1028" s="10">
        <v>0</v>
      </c>
      <c r="J1028" s="10">
        <f t="shared" si="271"/>
        <v>0</v>
      </c>
      <c r="K1028" s="10">
        <f t="shared" si="272"/>
        <v>0</v>
      </c>
    </row>
    <row r="1029" spans="1:11" x14ac:dyDescent="0.25">
      <c r="A1029" t="str">
        <f t="shared" si="268"/>
        <v>b</v>
      </c>
      <c r="B1029" s="8"/>
      <c r="C1029" s="9" t="s">
        <v>15</v>
      </c>
      <c r="D1029" s="10"/>
      <c r="E1029" s="10">
        <f t="shared" si="269"/>
        <v>0</v>
      </c>
      <c r="F1029" s="10">
        <v>0</v>
      </c>
      <c r="G1029" s="10">
        <v>0</v>
      </c>
      <c r="H1029" s="10">
        <v>0</v>
      </c>
      <c r="I1029" s="10">
        <v>0</v>
      </c>
      <c r="J1029" s="10">
        <f t="shared" si="271"/>
        <v>0</v>
      </c>
      <c r="K1029" s="10">
        <f t="shared" si="272"/>
        <v>0</v>
      </c>
    </row>
    <row r="1030" spans="1:11" x14ac:dyDescent="0.25">
      <c r="A1030" t="str">
        <f t="shared" si="268"/>
        <v>b</v>
      </c>
      <c r="B1030" s="8"/>
      <c r="C1030" s="9" t="s">
        <v>16</v>
      </c>
      <c r="D1030" s="10"/>
      <c r="E1030" s="10">
        <f t="shared" si="269"/>
        <v>0</v>
      </c>
      <c r="F1030" s="10">
        <v>0</v>
      </c>
      <c r="G1030" s="10">
        <v>0</v>
      </c>
      <c r="H1030" s="10">
        <v>0</v>
      </c>
      <c r="I1030" s="10">
        <v>0</v>
      </c>
      <c r="J1030" s="10">
        <f t="shared" si="271"/>
        <v>0</v>
      </c>
      <c r="K1030" s="10">
        <f t="shared" si="272"/>
        <v>0</v>
      </c>
    </row>
    <row r="1031" spans="1:11" x14ac:dyDescent="0.25">
      <c r="A1031" t="str">
        <f t="shared" si="268"/>
        <v>b</v>
      </c>
      <c r="B1031" s="8"/>
      <c r="C1031" s="9" t="s">
        <v>17</v>
      </c>
      <c r="D1031" s="10"/>
      <c r="E1031" s="10">
        <f t="shared" si="269"/>
        <v>0</v>
      </c>
      <c r="F1031" s="10">
        <v>0</v>
      </c>
      <c r="G1031" s="10">
        <v>0</v>
      </c>
      <c r="H1031" s="10">
        <v>0</v>
      </c>
      <c r="I1031" s="10">
        <v>0</v>
      </c>
      <c r="J1031" s="10">
        <f t="shared" si="271"/>
        <v>0</v>
      </c>
      <c r="K1031" s="10">
        <f t="shared" si="272"/>
        <v>0</v>
      </c>
    </row>
    <row r="1032" spans="1:11" x14ac:dyDescent="0.25">
      <c r="A1032" t="str">
        <f t="shared" si="268"/>
        <v>b</v>
      </c>
      <c r="B1032" s="5"/>
      <c r="C1032" s="6" t="s">
        <v>18</v>
      </c>
      <c r="D1032" s="7"/>
      <c r="E1032" s="7">
        <f t="shared" si="269"/>
        <v>0</v>
      </c>
      <c r="F1032" s="7">
        <v>0</v>
      </c>
      <c r="G1032" s="7">
        <v>0</v>
      </c>
      <c r="H1032" s="7">
        <v>0</v>
      </c>
      <c r="I1032" s="7">
        <v>0</v>
      </c>
      <c r="J1032" s="7">
        <f t="shared" si="271"/>
        <v>0</v>
      </c>
      <c r="K1032" s="7">
        <f t="shared" si="272"/>
        <v>0</v>
      </c>
    </row>
    <row r="1033" spans="1:11" x14ac:dyDescent="0.25">
      <c r="A1033" t="str">
        <f t="shared" si="268"/>
        <v>b</v>
      </c>
      <c r="B1033" s="5"/>
      <c r="C1033" s="6" t="s">
        <v>19</v>
      </c>
      <c r="D1033" s="7"/>
      <c r="E1033" s="7">
        <f t="shared" si="269"/>
        <v>0</v>
      </c>
      <c r="F1033" s="7">
        <v>0</v>
      </c>
      <c r="G1033" s="7">
        <v>0</v>
      </c>
      <c r="H1033" s="7">
        <v>0</v>
      </c>
      <c r="I1033" s="7">
        <v>0</v>
      </c>
      <c r="J1033" s="7">
        <f t="shared" si="271"/>
        <v>0</v>
      </c>
      <c r="K1033" s="7">
        <f t="shared" si="272"/>
        <v>0</v>
      </c>
    </row>
    <row r="1034" spans="1:11" ht="15.75" thickBot="1" x14ac:dyDescent="0.3">
      <c r="A1034" t="str">
        <f t="shared" si="268"/>
        <v>b</v>
      </c>
      <c r="B1034" s="11"/>
      <c r="C1034" s="12" t="s">
        <v>20</v>
      </c>
      <c r="D1034" s="13"/>
      <c r="E1034" s="13">
        <f t="shared" si="269"/>
        <v>0</v>
      </c>
      <c r="F1034" s="13">
        <v>0</v>
      </c>
      <c r="G1034" s="13">
        <v>0</v>
      </c>
      <c r="H1034" s="13">
        <v>0</v>
      </c>
      <c r="I1034" s="13">
        <v>0</v>
      </c>
      <c r="J1034" s="13">
        <f t="shared" si="271"/>
        <v>0</v>
      </c>
      <c r="K1034" s="13">
        <f t="shared" si="272"/>
        <v>0</v>
      </c>
    </row>
    <row r="1035" spans="1:11" ht="32.25" customHeight="1" thickTop="1" thickBot="1" x14ac:dyDescent="0.3">
      <c r="A1035" t="str">
        <f t="shared" si="258"/>
        <v>b</v>
      </c>
      <c r="B1035" s="16" t="s">
        <v>167</v>
      </c>
      <c r="C1035" s="4" t="s">
        <v>168</v>
      </c>
      <c r="D1035" s="4"/>
      <c r="E1035" s="4">
        <f t="shared" si="263"/>
        <v>0</v>
      </c>
      <c r="F1035" s="4">
        <f>SUM(F1047)</f>
        <v>0</v>
      </c>
      <c r="G1035" s="4">
        <f t="shared" ref="G1035:I1035" si="274">SUM(G1047)</f>
        <v>0</v>
      </c>
      <c r="H1035" s="4">
        <f t="shared" si="274"/>
        <v>0</v>
      </c>
      <c r="I1035" s="4">
        <f t="shared" si="274"/>
        <v>0</v>
      </c>
      <c r="J1035" s="4">
        <f t="shared" si="259"/>
        <v>0</v>
      </c>
      <c r="K1035" s="4">
        <f t="shared" si="260"/>
        <v>0</v>
      </c>
    </row>
    <row r="1036" spans="1:11" ht="15.75" thickTop="1" x14ac:dyDescent="0.25">
      <c r="A1036" t="str">
        <f t="shared" si="258"/>
        <v>b</v>
      </c>
      <c r="B1036" s="5"/>
      <c r="C1036" s="6" t="s">
        <v>10</v>
      </c>
      <c r="D1036" s="7"/>
      <c r="E1036" s="7">
        <f t="shared" si="263"/>
        <v>0</v>
      </c>
      <c r="F1036" s="7">
        <f t="shared" ref="F1036:I1046" si="275">SUM(F1048)</f>
        <v>0</v>
      </c>
      <c r="G1036" s="7">
        <f t="shared" si="275"/>
        <v>0</v>
      </c>
      <c r="H1036" s="7">
        <f t="shared" si="275"/>
        <v>0</v>
      </c>
      <c r="I1036" s="7">
        <f t="shared" si="275"/>
        <v>0</v>
      </c>
      <c r="J1036" s="7">
        <f t="shared" si="259"/>
        <v>0</v>
      </c>
      <c r="K1036" s="7">
        <f t="shared" si="260"/>
        <v>0</v>
      </c>
    </row>
    <row r="1037" spans="1:11" x14ac:dyDescent="0.25">
      <c r="A1037" t="str">
        <f t="shared" si="258"/>
        <v>b</v>
      </c>
      <c r="B1037" s="8"/>
      <c r="C1037" s="9" t="s">
        <v>11</v>
      </c>
      <c r="D1037" s="10"/>
      <c r="E1037" s="10">
        <f t="shared" si="263"/>
        <v>0</v>
      </c>
      <c r="F1037" s="10">
        <f t="shared" si="275"/>
        <v>0</v>
      </c>
      <c r="G1037" s="10">
        <f t="shared" si="275"/>
        <v>0</v>
      </c>
      <c r="H1037" s="10">
        <f t="shared" si="275"/>
        <v>0</v>
      </c>
      <c r="I1037" s="10">
        <f t="shared" si="275"/>
        <v>0</v>
      </c>
      <c r="J1037" s="10">
        <f t="shared" si="259"/>
        <v>0</v>
      </c>
      <c r="K1037" s="10">
        <f t="shared" si="260"/>
        <v>0</v>
      </c>
    </row>
    <row r="1038" spans="1:11" x14ac:dyDescent="0.25">
      <c r="A1038" t="str">
        <f t="shared" si="258"/>
        <v>b</v>
      </c>
      <c r="B1038" s="8"/>
      <c r="C1038" s="9" t="s">
        <v>12</v>
      </c>
      <c r="D1038" s="10"/>
      <c r="E1038" s="10">
        <f t="shared" si="263"/>
        <v>0</v>
      </c>
      <c r="F1038" s="10">
        <f t="shared" si="275"/>
        <v>0</v>
      </c>
      <c r="G1038" s="10">
        <f t="shared" si="275"/>
        <v>0</v>
      </c>
      <c r="H1038" s="10">
        <f t="shared" si="275"/>
        <v>0</v>
      </c>
      <c r="I1038" s="10">
        <f t="shared" si="275"/>
        <v>0</v>
      </c>
      <c r="J1038" s="10">
        <f t="shared" si="259"/>
        <v>0</v>
      </c>
      <c r="K1038" s="10">
        <f t="shared" si="260"/>
        <v>0</v>
      </c>
    </row>
    <row r="1039" spans="1:11" x14ac:dyDescent="0.25">
      <c r="A1039" t="str">
        <f t="shared" si="258"/>
        <v>b</v>
      </c>
      <c r="B1039" s="8"/>
      <c r="C1039" s="9" t="s">
        <v>13</v>
      </c>
      <c r="D1039" s="10"/>
      <c r="E1039" s="10">
        <f t="shared" si="263"/>
        <v>0</v>
      </c>
      <c r="F1039" s="10">
        <f t="shared" si="275"/>
        <v>0</v>
      </c>
      <c r="G1039" s="10">
        <f t="shared" si="275"/>
        <v>0</v>
      </c>
      <c r="H1039" s="10">
        <f t="shared" si="275"/>
        <v>0</v>
      </c>
      <c r="I1039" s="10">
        <f t="shared" si="275"/>
        <v>0</v>
      </c>
      <c r="J1039" s="10">
        <f t="shared" si="259"/>
        <v>0</v>
      </c>
      <c r="K1039" s="10">
        <f t="shared" si="260"/>
        <v>0</v>
      </c>
    </row>
    <row r="1040" spans="1:11" x14ac:dyDescent="0.25">
      <c r="A1040" t="str">
        <f t="shared" si="258"/>
        <v>b</v>
      </c>
      <c r="B1040" s="8"/>
      <c r="C1040" s="9" t="s">
        <v>14</v>
      </c>
      <c r="D1040" s="10"/>
      <c r="E1040" s="10">
        <f t="shared" si="263"/>
        <v>0</v>
      </c>
      <c r="F1040" s="10">
        <f t="shared" si="275"/>
        <v>0</v>
      </c>
      <c r="G1040" s="10">
        <f t="shared" si="275"/>
        <v>0</v>
      </c>
      <c r="H1040" s="10">
        <f t="shared" si="275"/>
        <v>0</v>
      </c>
      <c r="I1040" s="10">
        <f t="shared" si="275"/>
        <v>0</v>
      </c>
      <c r="J1040" s="10">
        <f t="shared" si="259"/>
        <v>0</v>
      </c>
      <c r="K1040" s="10">
        <f t="shared" si="260"/>
        <v>0</v>
      </c>
    </row>
    <row r="1041" spans="1:11" x14ac:dyDescent="0.25">
      <c r="A1041" t="str">
        <f t="shared" si="258"/>
        <v>b</v>
      </c>
      <c r="B1041" s="8"/>
      <c r="C1041" s="9" t="s">
        <v>15</v>
      </c>
      <c r="D1041" s="10"/>
      <c r="E1041" s="10">
        <f t="shared" si="263"/>
        <v>0</v>
      </c>
      <c r="F1041" s="10">
        <f t="shared" si="275"/>
        <v>0</v>
      </c>
      <c r="G1041" s="10">
        <f t="shared" si="275"/>
        <v>0</v>
      </c>
      <c r="H1041" s="10">
        <f t="shared" si="275"/>
        <v>0</v>
      </c>
      <c r="I1041" s="10">
        <f t="shared" si="275"/>
        <v>0</v>
      </c>
      <c r="J1041" s="10">
        <f t="shared" si="259"/>
        <v>0</v>
      </c>
      <c r="K1041" s="10">
        <f t="shared" si="260"/>
        <v>0</v>
      </c>
    </row>
    <row r="1042" spans="1:11" x14ac:dyDescent="0.25">
      <c r="A1042" t="str">
        <f t="shared" si="258"/>
        <v>b</v>
      </c>
      <c r="B1042" s="8"/>
      <c r="C1042" s="9" t="s">
        <v>16</v>
      </c>
      <c r="D1042" s="10"/>
      <c r="E1042" s="10">
        <f t="shared" si="263"/>
        <v>0</v>
      </c>
      <c r="F1042" s="10">
        <f t="shared" si="275"/>
        <v>0</v>
      </c>
      <c r="G1042" s="10">
        <f t="shared" si="275"/>
        <v>0</v>
      </c>
      <c r="H1042" s="10">
        <f t="shared" si="275"/>
        <v>0</v>
      </c>
      <c r="I1042" s="10">
        <f t="shared" si="275"/>
        <v>0</v>
      </c>
      <c r="J1042" s="10">
        <f t="shared" si="259"/>
        <v>0</v>
      </c>
      <c r="K1042" s="10">
        <f t="shared" si="260"/>
        <v>0</v>
      </c>
    </row>
    <row r="1043" spans="1:11" x14ac:dyDescent="0.25">
      <c r="A1043" t="str">
        <f t="shared" si="258"/>
        <v>b</v>
      </c>
      <c r="B1043" s="8"/>
      <c r="C1043" s="9" t="s">
        <v>17</v>
      </c>
      <c r="D1043" s="10"/>
      <c r="E1043" s="10">
        <f t="shared" si="263"/>
        <v>0</v>
      </c>
      <c r="F1043" s="10">
        <f t="shared" si="275"/>
        <v>0</v>
      </c>
      <c r="G1043" s="10">
        <f t="shared" si="275"/>
        <v>0</v>
      </c>
      <c r="H1043" s="10">
        <f t="shared" si="275"/>
        <v>0</v>
      </c>
      <c r="I1043" s="10">
        <f t="shared" si="275"/>
        <v>0</v>
      </c>
      <c r="J1043" s="10">
        <f t="shared" si="259"/>
        <v>0</v>
      </c>
      <c r="K1043" s="10">
        <f t="shared" si="260"/>
        <v>0</v>
      </c>
    </row>
    <row r="1044" spans="1:11" x14ac:dyDescent="0.25">
      <c r="A1044" t="str">
        <f t="shared" si="258"/>
        <v>b</v>
      </c>
      <c r="B1044" s="5"/>
      <c r="C1044" s="6" t="s">
        <v>18</v>
      </c>
      <c r="D1044" s="7"/>
      <c r="E1044" s="7">
        <f t="shared" si="263"/>
        <v>0</v>
      </c>
      <c r="F1044" s="7">
        <f t="shared" si="275"/>
        <v>0</v>
      </c>
      <c r="G1044" s="7">
        <f t="shared" si="275"/>
        <v>0</v>
      </c>
      <c r="H1044" s="7">
        <f t="shared" si="275"/>
        <v>0</v>
      </c>
      <c r="I1044" s="7">
        <f t="shared" si="275"/>
        <v>0</v>
      </c>
      <c r="J1044" s="7">
        <f t="shared" si="259"/>
        <v>0</v>
      </c>
      <c r="K1044" s="7">
        <f t="shared" si="260"/>
        <v>0</v>
      </c>
    </row>
    <row r="1045" spans="1:11" x14ac:dyDescent="0.25">
      <c r="A1045" t="str">
        <f t="shared" si="258"/>
        <v>b</v>
      </c>
      <c r="B1045" s="5"/>
      <c r="C1045" s="6" t="s">
        <v>19</v>
      </c>
      <c r="D1045" s="7"/>
      <c r="E1045" s="7">
        <f t="shared" si="263"/>
        <v>0</v>
      </c>
      <c r="F1045" s="7">
        <f t="shared" si="275"/>
        <v>0</v>
      </c>
      <c r="G1045" s="7">
        <f t="shared" si="275"/>
        <v>0</v>
      </c>
      <c r="H1045" s="7">
        <f t="shared" si="275"/>
        <v>0</v>
      </c>
      <c r="I1045" s="7">
        <f t="shared" si="275"/>
        <v>0</v>
      </c>
      <c r="J1045" s="7">
        <f t="shared" si="259"/>
        <v>0</v>
      </c>
      <c r="K1045" s="7">
        <f t="shared" si="260"/>
        <v>0</v>
      </c>
    </row>
    <row r="1046" spans="1:11" ht="15.75" thickBot="1" x14ac:dyDescent="0.3">
      <c r="A1046" t="str">
        <f t="shared" si="258"/>
        <v>b</v>
      </c>
      <c r="B1046" s="11"/>
      <c r="C1046" s="12" t="s">
        <v>20</v>
      </c>
      <c r="D1046" s="13"/>
      <c r="E1046" s="13">
        <f t="shared" si="263"/>
        <v>0</v>
      </c>
      <c r="F1046" s="13">
        <f t="shared" si="275"/>
        <v>0</v>
      </c>
      <c r="G1046" s="13">
        <f t="shared" si="275"/>
        <v>0</v>
      </c>
      <c r="H1046" s="13">
        <f t="shared" si="275"/>
        <v>0</v>
      </c>
      <c r="I1046" s="13">
        <f t="shared" si="275"/>
        <v>0</v>
      </c>
      <c r="J1046" s="13">
        <f t="shared" si="259"/>
        <v>0</v>
      </c>
      <c r="K1046" s="13">
        <f t="shared" si="260"/>
        <v>0</v>
      </c>
    </row>
    <row r="1047" spans="1:11" ht="31.5" thickTop="1" thickBot="1" x14ac:dyDescent="0.3">
      <c r="A1047" t="str">
        <f t="shared" si="258"/>
        <v>b</v>
      </c>
      <c r="B1047" s="3" t="s">
        <v>169</v>
      </c>
      <c r="C1047" s="14" t="s">
        <v>170</v>
      </c>
      <c r="D1047" s="4"/>
      <c r="E1047" s="4">
        <f t="shared" si="263"/>
        <v>0</v>
      </c>
      <c r="F1047" s="4">
        <f>SUM(F1048,F1056,F1057,F1058)</f>
        <v>0</v>
      </c>
      <c r="G1047" s="4">
        <f t="shared" ref="G1047:I1047" si="276">SUM(G1048,G1056,G1057,G1058)</f>
        <v>0</v>
      </c>
      <c r="H1047" s="4">
        <f t="shared" si="276"/>
        <v>0</v>
      </c>
      <c r="I1047" s="4">
        <f t="shared" si="276"/>
        <v>0</v>
      </c>
      <c r="J1047" s="4">
        <f t="shared" si="259"/>
        <v>0</v>
      </c>
      <c r="K1047" s="4">
        <f t="shared" si="260"/>
        <v>0</v>
      </c>
    </row>
    <row r="1048" spans="1:11" ht="15.75" thickTop="1" x14ac:dyDescent="0.25">
      <c r="A1048" t="str">
        <f t="shared" si="258"/>
        <v>b</v>
      </c>
      <c r="B1048" s="5"/>
      <c r="C1048" s="6" t="s">
        <v>10</v>
      </c>
      <c r="D1048" s="7"/>
      <c r="E1048" s="7">
        <f t="shared" si="263"/>
        <v>0</v>
      </c>
      <c r="F1048" s="7">
        <f>SUM(F1049:F1055)</f>
        <v>0</v>
      </c>
      <c r="G1048" s="7">
        <f t="shared" ref="G1048:I1048" si="277">SUM(G1049:G1055)</f>
        <v>0</v>
      </c>
      <c r="H1048" s="7">
        <f t="shared" si="277"/>
        <v>0</v>
      </c>
      <c r="I1048" s="7">
        <f t="shared" si="277"/>
        <v>0</v>
      </c>
      <c r="J1048" s="7">
        <f t="shared" si="259"/>
        <v>0</v>
      </c>
      <c r="K1048" s="7">
        <f t="shared" si="260"/>
        <v>0</v>
      </c>
    </row>
    <row r="1049" spans="1:11" x14ac:dyDescent="0.25">
      <c r="A1049" t="str">
        <f t="shared" si="258"/>
        <v>b</v>
      </c>
      <c r="B1049" s="8"/>
      <c r="C1049" s="9" t="s">
        <v>11</v>
      </c>
      <c r="D1049" s="10"/>
      <c r="E1049" s="10">
        <f t="shared" si="263"/>
        <v>0</v>
      </c>
      <c r="F1049" s="10">
        <v>0</v>
      </c>
      <c r="G1049" s="10">
        <v>0</v>
      </c>
      <c r="H1049" s="10">
        <v>0</v>
      </c>
      <c r="I1049" s="10">
        <v>0</v>
      </c>
      <c r="J1049" s="10">
        <f t="shared" si="259"/>
        <v>0</v>
      </c>
      <c r="K1049" s="10">
        <f t="shared" si="260"/>
        <v>0</v>
      </c>
    </row>
    <row r="1050" spans="1:11" x14ac:dyDescent="0.25">
      <c r="A1050" t="str">
        <f t="shared" si="258"/>
        <v>b</v>
      </c>
      <c r="B1050" s="8"/>
      <c r="C1050" s="9" t="s">
        <v>12</v>
      </c>
      <c r="D1050" s="10"/>
      <c r="E1050" s="10">
        <f t="shared" si="263"/>
        <v>0</v>
      </c>
      <c r="F1050" s="10">
        <v>0</v>
      </c>
      <c r="G1050" s="10">
        <v>0</v>
      </c>
      <c r="H1050" s="10">
        <v>0</v>
      </c>
      <c r="I1050" s="10">
        <v>0</v>
      </c>
      <c r="J1050" s="10">
        <f t="shared" si="259"/>
        <v>0</v>
      </c>
      <c r="K1050" s="10">
        <f t="shared" si="260"/>
        <v>0</v>
      </c>
    </row>
    <row r="1051" spans="1:11" x14ac:dyDescent="0.25">
      <c r="A1051" t="str">
        <f t="shared" si="258"/>
        <v>b</v>
      </c>
      <c r="B1051" s="8"/>
      <c r="C1051" s="9" t="s">
        <v>13</v>
      </c>
      <c r="D1051" s="10"/>
      <c r="E1051" s="10">
        <f t="shared" si="263"/>
        <v>0</v>
      </c>
      <c r="F1051" s="10">
        <v>0</v>
      </c>
      <c r="G1051" s="10">
        <v>0</v>
      </c>
      <c r="H1051" s="10">
        <v>0</v>
      </c>
      <c r="I1051" s="10">
        <v>0</v>
      </c>
      <c r="J1051" s="10">
        <f t="shared" si="259"/>
        <v>0</v>
      </c>
      <c r="K1051" s="10">
        <f t="shared" si="260"/>
        <v>0</v>
      </c>
    </row>
    <row r="1052" spans="1:11" x14ac:dyDescent="0.25">
      <c r="A1052" t="str">
        <f t="shared" si="258"/>
        <v>b</v>
      </c>
      <c r="B1052" s="8"/>
      <c r="C1052" s="9" t="s">
        <v>14</v>
      </c>
      <c r="D1052" s="10"/>
      <c r="E1052" s="10">
        <f t="shared" si="263"/>
        <v>0</v>
      </c>
      <c r="F1052" s="10">
        <v>0</v>
      </c>
      <c r="G1052" s="10">
        <v>0</v>
      </c>
      <c r="H1052" s="10">
        <v>0</v>
      </c>
      <c r="I1052" s="10">
        <v>0</v>
      </c>
      <c r="J1052" s="10">
        <f t="shared" si="259"/>
        <v>0</v>
      </c>
      <c r="K1052" s="10">
        <f t="shared" si="260"/>
        <v>0</v>
      </c>
    </row>
    <row r="1053" spans="1:11" x14ac:dyDescent="0.25">
      <c r="A1053" t="str">
        <f t="shared" si="258"/>
        <v>b</v>
      </c>
      <c r="B1053" s="8"/>
      <c r="C1053" s="9" t="s">
        <v>15</v>
      </c>
      <c r="D1053" s="10"/>
      <c r="E1053" s="10">
        <f t="shared" si="263"/>
        <v>0</v>
      </c>
      <c r="F1053" s="10">
        <v>0</v>
      </c>
      <c r="G1053" s="10">
        <v>0</v>
      </c>
      <c r="H1053" s="10">
        <v>0</v>
      </c>
      <c r="I1053" s="10">
        <v>0</v>
      </c>
      <c r="J1053" s="10">
        <f t="shared" si="259"/>
        <v>0</v>
      </c>
      <c r="K1053" s="10">
        <f t="shared" si="260"/>
        <v>0</v>
      </c>
    </row>
    <row r="1054" spans="1:11" x14ac:dyDescent="0.25">
      <c r="A1054" t="str">
        <f t="shared" si="258"/>
        <v>b</v>
      </c>
      <c r="B1054" s="8"/>
      <c r="C1054" s="9" t="s">
        <v>16</v>
      </c>
      <c r="D1054" s="10"/>
      <c r="E1054" s="10">
        <f t="shared" si="263"/>
        <v>0</v>
      </c>
      <c r="F1054" s="10">
        <v>0</v>
      </c>
      <c r="G1054" s="10">
        <v>0</v>
      </c>
      <c r="H1054" s="10">
        <v>0</v>
      </c>
      <c r="I1054" s="10">
        <v>0</v>
      </c>
      <c r="J1054" s="10">
        <f t="shared" si="259"/>
        <v>0</v>
      </c>
      <c r="K1054" s="10">
        <f t="shared" si="260"/>
        <v>0</v>
      </c>
    </row>
    <row r="1055" spans="1:11" x14ac:dyDescent="0.25">
      <c r="A1055" t="str">
        <f t="shared" si="258"/>
        <v>b</v>
      </c>
      <c r="B1055" s="8"/>
      <c r="C1055" s="9" t="s">
        <v>17</v>
      </c>
      <c r="D1055" s="10"/>
      <c r="E1055" s="10">
        <f t="shared" si="263"/>
        <v>0</v>
      </c>
      <c r="F1055" s="10">
        <v>0</v>
      </c>
      <c r="G1055" s="10">
        <v>0</v>
      </c>
      <c r="H1055" s="10">
        <v>0</v>
      </c>
      <c r="I1055" s="10">
        <v>0</v>
      </c>
      <c r="J1055" s="10">
        <f t="shared" si="259"/>
        <v>0</v>
      </c>
      <c r="K1055" s="10">
        <f t="shared" si="260"/>
        <v>0</v>
      </c>
    </row>
    <row r="1056" spans="1:11" x14ac:dyDescent="0.25">
      <c r="A1056" t="str">
        <f t="shared" si="258"/>
        <v>b</v>
      </c>
      <c r="B1056" s="5"/>
      <c r="C1056" s="6" t="s">
        <v>18</v>
      </c>
      <c r="D1056" s="7"/>
      <c r="E1056" s="7">
        <f t="shared" si="263"/>
        <v>0</v>
      </c>
      <c r="F1056" s="7">
        <v>0</v>
      </c>
      <c r="G1056" s="7">
        <v>0</v>
      </c>
      <c r="H1056" s="7">
        <v>0</v>
      </c>
      <c r="I1056" s="7">
        <v>0</v>
      </c>
      <c r="J1056" s="7">
        <f t="shared" si="259"/>
        <v>0</v>
      </c>
      <c r="K1056" s="7">
        <f t="shared" si="260"/>
        <v>0</v>
      </c>
    </row>
    <row r="1057" spans="1:11" x14ac:dyDescent="0.25">
      <c r="A1057" t="str">
        <f t="shared" si="258"/>
        <v>b</v>
      </c>
      <c r="B1057" s="5"/>
      <c r="C1057" s="6" t="s">
        <v>19</v>
      </c>
      <c r="D1057" s="7"/>
      <c r="E1057" s="7">
        <f t="shared" si="263"/>
        <v>0</v>
      </c>
      <c r="F1057" s="7">
        <v>0</v>
      </c>
      <c r="G1057" s="7">
        <v>0</v>
      </c>
      <c r="H1057" s="7">
        <v>0</v>
      </c>
      <c r="I1057" s="7">
        <v>0</v>
      </c>
      <c r="J1057" s="7">
        <f t="shared" si="259"/>
        <v>0</v>
      </c>
      <c r="K1057" s="7">
        <f t="shared" si="260"/>
        <v>0</v>
      </c>
    </row>
    <row r="1058" spans="1:11" ht="15.75" thickBot="1" x14ac:dyDescent="0.3">
      <c r="A1058" t="str">
        <f t="shared" si="258"/>
        <v>b</v>
      </c>
      <c r="B1058" s="11"/>
      <c r="C1058" s="12" t="s">
        <v>20</v>
      </c>
      <c r="D1058" s="13"/>
      <c r="E1058" s="13">
        <f t="shared" si="263"/>
        <v>0</v>
      </c>
      <c r="F1058" s="13">
        <v>0</v>
      </c>
      <c r="G1058" s="13">
        <v>0</v>
      </c>
      <c r="H1058" s="13">
        <v>0</v>
      </c>
      <c r="I1058" s="13">
        <v>0</v>
      </c>
      <c r="J1058" s="13">
        <f t="shared" si="259"/>
        <v>0</v>
      </c>
      <c r="K1058" s="13">
        <f t="shared" si="260"/>
        <v>0</v>
      </c>
    </row>
    <row r="1059" spans="1:11" ht="31.5" thickTop="1" thickBot="1" x14ac:dyDescent="0.3">
      <c r="A1059" t="str">
        <f t="shared" si="258"/>
        <v>b</v>
      </c>
      <c r="B1059" s="3" t="s">
        <v>224</v>
      </c>
      <c r="C1059" s="14" t="s">
        <v>235</v>
      </c>
      <c r="D1059" s="4"/>
      <c r="E1059" s="4">
        <f t="shared" si="263"/>
        <v>0</v>
      </c>
      <c r="F1059" s="4">
        <f>SUM(F1060,F1068,F1069,F1070)</f>
        <v>0</v>
      </c>
      <c r="G1059" s="4">
        <f t="shared" ref="G1059:I1059" si="278">SUM(G1060,G1068,G1069,G1070)</f>
        <v>0</v>
      </c>
      <c r="H1059" s="4">
        <f t="shared" si="278"/>
        <v>0</v>
      </c>
      <c r="I1059" s="4">
        <f t="shared" si="278"/>
        <v>0</v>
      </c>
      <c r="J1059" s="4">
        <f t="shared" ref="J1059:J1070" si="279">SUM(F1059,G1059)</f>
        <v>0</v>
      </c>
      <c r="K1059" s="4">
        <f t="shared" ref="K1059:K1070" si="280">SUM(F1059,G1059,H1059)</f>
        <v>0</v>
      </c>
    </row>
    <row r="1060" spans="1:11" ht="15.75" thickTop="1" x14ac:dyDescent="0.25">
      <c r="A1060" t="str">
        <f t="shared" ref="A1060:A1123" si="281">IF(OR(E1060&lt;&gt;0,F1060&lt;&gt;0,G1060&lt;&gt;0,H1060&lt;&gt;0,I1060&lt;&gt;0,),"a","b")</f>
        <v>b</v>
      </c>
      <c r="B1060" s="5"/>
      <c r="C1060" s="6" t="s">
        <v>10</v>
      </c>
      <c r="D1060" s="7"/>
      <c r="E1060" s="7">
        <f t="shared" si="263"/>
        <v>0</v>
      </c>
      <c r="F1060" s="7">
        <f>SUM(F1061:F1067)</f>
        <v>0</v>
      </c>
      <c r="G1060" s="7">
        <f>SUM(G1061:G1067)</f>
        <v>0</v>
      </c>
      <c r="H1060" s="7">
        <f t="shared" ref="H1060:I1060" si="282">SUM(H1061:H1067)</f>
        <v>0</v>
      </c>
      <c r="I1060" s="7">
        <f t="shared" si="282"/>
        <v>0</v>
      </c>
      <c r="J1060" s="7">
        <f t="shared" si="279"/>
        <v>0</v>
      </c>
      <c r="K1060" s="7">
        <f t="shared" si="280"/>
        <v>0</v>
      </c>
    </row>
    <row r="1061" spans="1:11" x14ac:dyDescent="0.25">
      <c r="A1061" t="str">
        <f t="shared" si="281"/>
        <v>b</v>
      </c>
      <c r="B1061" s="8"/>
      <c r="C1061" s="9" t="s">
        <v>11</v>
      </c>
      <c r="D1061" s="10"/>
      <c r="E1061" s="10">
        <f t="shared" si="263"/>
        <v>0</v>
      </c>
      <c r="F1061" s="10">
        <v>0</v>
      </c>
      <c r="G1061" s="10">
        <v>0</v>
      </c>
      <c r="H1061" s="10">
        <v>0</v>
      </c>
      <c r="I1061" s="10">
        <v>0</v>
      </c>
      <c r="J1061" s="10">
        <f t="shared" si="279"/>
        <v>0</v>
      </c>
      <c r="K1061" s="10">
        <f t="shared" si="280"/>
        <v>0</v>
      </c>
    </row>
    <row r="1062" spans="1:11" x14ac:dyDescent="0.25">
      <c r="A1062" t="str">
        <f t="shared" si="281"/>
        <v>b</v>
      </c>
      <c r="B1062" s="8"/>
      <c r="C1062" s="9" t="s">
        <v>12</v>
      </c>
      <c r="D1062" s="10"/>
      <c r="E1062" s="10">
        <f t="shared" si="263"/>
        <v>0</v>
      </c>
      <c r="F1062" s="10">
        <v>0</v>
      </c>
      <c r="G1062" s="10">
        <v>0</v>
      </c>
      <c r="H1062" s="10">
        <v>0</v>
      </c>
      <c r="I1062" s="10">
        <v>0</v>
      </c>
      <c r="J1062" s="10">
        <f t="shared" si="279"/>
        <v>0</v>
      </c>
      <c r="K1062" s="10">
        <f t="shared" si="280"/>
        <v>0</v>
      </c>
    </row>
    <row r="1063" spans="1:11" x14ac:dyDescent="0.25">
      <c r="A1063" t="str">
        <f t="shared" si="281"/>
        <v>b</v>
      </c>
      <c r="B1063" s="8"/>
      <c r="C1063" s="9" t="s">
        <v>13</v>
      </c>
      <c r="D1063" s="10"/>
      <c r="E1063" s="10">
        <f>SUM(F1063,G1063,H1063,I1063)</f>
        <v>0</v>
      </c>
      <c r="F1063" s="10">
        <v>0</v>
      </c>
      <c r="G1063" s="10">
        <v>0</v>
      </c>
      <c r="H1063" s="10">
        <v>0</v>
      </c>
      <c r="I1063" s="10">
        <v>0</v>
      </c>
      <c r="J1063" s="10">
        <f t="shared" si="279"/>
        <v>0</v>
      </c>
      <c r="K1063" s="10">
        <f t="shared" si="280"/>
        <v>0</v>
      </c>
    </row>
    <row r="1064" spans="1:11" x14ac:dyDescent="0.25">
      <c r="A1064" t="str">
        <f t="shared" si="281"/>
        <v>b</v>
      </c>
      <c r="B1064" s="8"/>
      <c r="C1064" s="9" t="s">
        <v>14</v>
      </c>
      <c r="D1064" s="10"/>
      <c r="E1064" s="10">
        <f t="shared" si="263"/>
        <v>0</v>
      </c>
      <c r="F1064" s="10">
        <v>0</v>
      </c>
      <c r="G1064" s="10">
        <v>0</v>
      </c>
      <c r="H1064" s="10">
        <v>0</v>
      </c>
      <c r="I1064" s="10">
        <v>0</v>
      </c>
      <c r="J1064" s="10">
        <f t="shared" si="279"/>
        <v>0</v>
      </c>
      <c r="K1064" s="10">
        <f t="shared" si="280"/>
        <v>0</v>
      </c>
    </row>
    <row r="1065" spans="1:11" x14ac:dyDescent="0.25">
      <c r="A1065" t="str">
        <f t="shared" si="281"/>
        <v>b</v>
      </c>
      <c r="B1065" s="8"/>
      <c r="C1065" s="9" t="s">
        <v>15</v>
      </c>
      <c r="D1065" s="10"/>
      <c r="E1065" s="10">
        <f t="shared" si="263"/>
        <v>0</v>
      </c>
      <c r="F1065" s="10">
        <v>0</v>
      </c>
      <c r="G1065" s="10">
        <v>0</v>
      </c>
      <c r="H1065" s="10">
        <v>0</v>
      </c>
      <c r="I1065" s="10">
        <v>0</v>
      </c>
      <c r="J1065" s="10">
        <f t="shared" si="279"/>
        <v>0</v>
      </c>
      <c r="K1065" s="10">
        <f t="shared" si="280"/>
        <v>0</v>
      </c>
    </row>
    <row r="1066" spans="1:11" x14ac:dyDescent="0.25">
      <c r="A1066" t="str">
        <f t="shared" si="281"/>
        <v>b</v>
      </c>
      <c r="B1066" s="8"/>
      <c r="C1066" s="9" t="s">
        <v>16</v>
      </c>
      <c r="D1066" s="10"/>
      <c r="E1066" s="10">
        <f t="shared" si="263"/>
        <v>0</v>
      </c>
      <c r="F1066" s="10">
        <v>0</v>
      </c>
      <c r="G1066" s="10">
        <v>0</v>
      </c>
      <c r="H1066" s="10">
        <v>0</v>
      </c>
      <c r="I1066" s="10">
        <v>0</v>
      </c>
      <c r="J1066" s="10">
        <f t="shared" si="279"/>
        <v>0</v>
      </c>
      <c r="K1066" s="10">
        <f t="shared" si="280"/>
        <v>0</v>
      </c>
    </row>
    <row r="1067" spans="1:11" x14ac:dyDescent="0.25">
      <c r="A1067" t="str">
        <f t="shared" si="281"/>
        <v>b</v>
      </c>
      <c r="B1067" s="8"/>
      <c r="C1067" s="9" t="s">
        <v>17</v>
      </c>
      <c r="D1067" s="10"/>
      <c r="E1067" s="10">
        <f t="shared" si="263"/>
        <v>0</v>
      </c>
      <c r="F1067" s="10">
        <v>0</v>
      </c>
      <c r="G1067" s="10">
        <v>0</v>
      </c>
      <c r="H1067" s="10">
        <v>0</v>
      </c>
      <c r="I1067" s="10">
        <v>0</v>
      </c>
      <c r="J1067" s="10">
        <f t="shared" si="279"/>
        <v>0</v>
      </c>
      <c r="K1067" s="10">
        <f t="shared" si="280"/>
        <v>0</v>
      </c>
    </row>
    <row r="1068" spans="1:11" x14ac:dyDescent="0.25">
      <c r="A1068" t="str">
        <f t="shared" si="281"/>
        <v>b</v>
      </c>
      <c r="B1068" s="5"/>
      <c r="C1068" s="6" t="s">
        <v>18</v>
      </c>
      <c r="D1068" s="7"/>
      <c r="E1068" s="7">
        <f t="shared" si="263"/>
        <v>0</v>
      </c>
      <c r="F1068" s="7">
        <v>0</v>
      </c>
      <c r="G1068" s="7">
        <v>0</v>
      </c>
      <c r="H1068" s="7">
        <v>0</v>
      </c>
      <c r="I1068" s="7">
        <v>0</v>
      </c>
      <c r="J1068" s="7">
        <f t="shared" si="279"/>
        <v>0</v>
      </c>
      <c r="K1068" s="7">
        <f t="shared" si="280"/>
        <v>0</v>
      </c>
    </row>
    <row r="1069" spans="1:11" x14ac:dyDescent="0.25">
      <c r="A1069" t="str">
        <f t="shared" si="281"/>
        <v>b</v>
      </c>
      <c r="B1069" s="5"/>
      <c r="C1069" s="6" t="s">
        <v>19</v>
      </c>
      <c r="D1069" s="7"/>
      <c r="E1069" s="7">
        <f t="shared" si="263"/>
        <v>0</v>
      </c>
      <c r="F1069" s="7">
        <v>0</v>
      </c>
      <c r="G1069" s="7">
        <v>0</v>
      </c>
      <c r="H1069" s="7">
        <v>0</v>
      </c>
      <c r="I1069" s="7">
        <v>0</v>
      </c>
      <c r="J1069" s="7">
        <f t="shared" si="279"/>
        <v>0</v>
      </c>
      <c r="K1069" s="7">
        <f t="shared" si="280"/>
        <v>0</v>
      </c>
    </row>
    <row r="1070" spans="1:11" ht="15.75" thickBot="1" x14ac:dyDescent="0.3">
      <c r="A1070" t="str">
        <f t="shared" si="281"/>
        <v>b</v>
      </c>
      <c r="B1070" s="11"/>
      <c r="C1070" s="12" t="s">
        <v>20</v>
      </c>
      <c r="D1070" s="13"/>
      <c r="E1070" s="13">
        <f t="shared" si="263"/>
        <v>0</v>
      </c>
      <c r="F1070" s="13">
        <v>0</v>
      </c>
      <c r="G1070" s="13">
        <v>0</v>
      </c>
      <c r="H1070" s="13">
        <v>0</v>
      </c>
      <c r="I1070" s="13">
        <v>0</v>
      </c>
      <c r="J1070" s="13">
        <f t="shared" si="279"/>
        <v>0</v>
      </c>
      <c r="K1070" s="13">
        <f t="shared" si="280"/>
        <v>0</v>
      </c>
    </row>
    <row r="1071" spans="1:11" ht="31.5" thickTop="1" thickBot="1" x14ac:dyDescent="0.3">
      <c r="A1071" t="str">
        <f t="shared" si="281"/>
        <v>b</v>
      </c>
      <c r="B1071" s="16" t="s">
        <v>171</v>
      </c>
      <c r="C1071" s="14" t="s">
        <v>182</v>
      </c>
      <c r="D1071" s="4"/>
      <c r="E1071" s="4">
        <f t="shared" si="263"/>
        <v>0</v>
      </c>
      <c r="F1071" s="4">
        <f>SUM(F1072,F1080,F1081,F1082)</f>
        <v>0</v>
      </c>
      <c r="G1071" s="4">
        <f t="shared" ref="G1071:I1071" si="283">SUM(G1072,G1080,G1081,G1082)</f>
        <v>0</v>
      </c>
      <c r="H1071" s="4">
        <f t="shared" si="283"/>
        <v>0</v>
      </c>
      <c r="I1071" s="4">
        <f t="shared" si="283"/>
        <v>0</v>
      </c>
      <c r="J1071" s="4">
        <f t="shared" si="259"/>
        <v>0</v>
      </c>
      <c r="K1071" s="4">
        <f t="shared" si="260"/>
        <v>0</v>
      </c>
    </row>
    <row r="1072" spans="1:11" ht="15.75" thickTop="1" x14ac:dyDescent="0.25">
      <c r="A1072" t="str">
        <f t="shared" si="281"/>
        <v>b</v>
      </c>
      <c r="B1072" s="5"/>
      <c r="C1072" s="6" t="s">
        <v>10</v>
      </c>
      <c r="D1072" s="7"/>
      <c r="E1072" s="7">
        <f t="shared" si="263"/>
        <v>0</v>
      </c>
      <c r="F1072" s="7">
        <f>SUM(F1073:F1079)</f>
        <v>0</v>
      </c>
      <c r="G1072" s="7">
        <f t="shared" ref="G1072:I1072" si="284">SUM(G1073:G1079)</f>
        <v>0</v>
      </c>
      <c r="H1072" s="7">
        <f t="shared" si="284"/>
        <v>0</v>
      </c>
      <c r="I1072" s="7">
        <f t="shared" si="284"/>
        <v>0</v>
      </c>
      <c r="J1072" s="7">
        <f t="shared" ref="J1072:J1135" si="285">SUM(F1072,G1072)</f>
        <v>0</v>
      </c>
      <c r="K1072" s="7">
        <f t="shared" ref="K1072:K1135" si="286">SUM(F1072,G1072,H1072)</f>
        <v>0</v>
      </c>
    </row>
    <row r="1073" spans="1:11" x14ac:dyDescent="0.25">
      <c r="A1073" t="str">
        <f t="shared" si="281"/>
        <v>b</v>
      </c>
      <c r="B1073" s="8"/>
      <c r="C1073" s="9" t="s">
        <v>11</v>
      </c>
      <c r="D1073" s="10"/>
      <c r="E1073" s="10">
        <f t="shared" si="263"/>
        <v>0</v>
      </c>
      <c r="F1073" s="10">
        <v>0</v>
      </c>
      <c r="G1073" s="10">
        <v>0</v>
      </c>
      <c r="H1073" s="10">
        <v>0</v>
      </c>
      <c r="I1073" s="10">
        <v>0</v>
      </c>
      <c r="J1073" s="10">
        <f t="shared" si="285"/>
        <v>0</v>
      </c>
      <c r="K1073" s="10">
        <f t="shared" si="286"/>
        <v>0</v>
      </c>
    </row>
    <row r="1074" spans="1:11" x14ac:dyDescent="0.25">
      <c r="A1074" t="str">
        <f t="shared" si="281"/>
        <v>b</v>
      </c>
      <c r="B1074" s="8"/>
      <c r="C1074" s="9" t="s">
        <v>12</v>
      </c>
      <c r="D1074" s="10"/>
      <c r="E1074" s="10">
        <f t="shared" si="263"/>
        <v>0</v>
      </c>
      <c r="F1074" s="10">
        <v>0</v>
      </c>
      <c r="G1074" s="10">
        <v>0</v>
      </c>
      <c r="H1074" s="10">
        <v>0</v>
      </c>
      <c r="I1074" s="10">
        <v>0</v>
      </c>
      <c r="J1074" s="10">
        <f t="shared" si="285"/>
        <v>0</v>
      </c>
      <c r="K1074" s="10">
        <f t="shared" si="286"/>
        <v>0</v>
      </c>
    </row>
    <row r="1075" spans="1:11" x14ac:dyDescent="0.25">
      <c r="A1075" t="str">
        <f t="shared" si="281"/>
        <v>b</v>
      </c>
      <c r="B1075" s="8"/>
      <c r="C1075" s="9" t="s">
        <v>13</v>
      </c>
      <c r="D1075" s="10"/>
      <c r="E1075" s="10">
        <f t="shared" si="263"/>
        <v>0</v>
      </c>
      <c r="F1075" s="10">
        <v>0</v>
      </c>
      <c r="G1075" s="10">
        <v>0</v>
      </c>
      <c r="H1075" s="10">
        <v>0</v>
      </c>
      <c r="I1075" s="10">
        <v>0</v>
      </c>
      <c r="J1075" s="10">
        <f t="shared" si="285"/>
        <v>0</v>
      </c>
      <c r="K1075" s="10">
        <f t="shared" si="286"/>
        <v>0</v>
      </c>
    </row>
    <row r="1076" spans="1:11" x14ac:dyDescent="0.25">
      <c r="A1076" t="str">
        <f t="shared" si="281"/>
        <v>b</v>
      </c>
      <c r="B1076" s="8"/>
      <c r="C1076" s="9" t="s">
        <v>14</v>
      </c>
      <c r="D1076" s="10"/>
      <c r="E1076" s="10">
        <f t="shared" si="263"/>
        <v>0</v>
      </c>
      <c r="F1076" s="10">
        <v>0</v>
      </c>
      <c r="G1076" s="10">
        <v>0</v>
      </c>
      <c r="H1076" s="10">
        <v>0</v>
      </c>
      <c r="I1076" s="10">
        <v>0</v>
      </c>
      <c r="J1076" s="10">
        <f t="shared" si="285"/>
        <v>0</v>
      </c>
      <c r="K1076" s="10">
        <f t="shared" si="286"/>
        <v>0</v>
      </c>
    </row>
    <row r="1077" spans="1:11" x14ac:dyDescent="0.25">
      <c r="A1077" t="str">
        <f t="shared" si="281"/>
        <v>b</v>
      </c>
      <c r="B1077" s="8"/>
      <c r="C1077" s="9" t="s">
        <v>15</v>
      </c>
      <c r="D1077" s="10"/>
      <c r="E1077" s="10">
        <f t="shared" si="263"/>
        <v>0</v>
      </c>
      <c r="F1077" s="10">
        <v>0</v>
      </c>
      <c r="G1077" s="10">
        <v>0</v>
      </c>
      <c r="H1077" s="10">
        <v>0</v>
      </c>
      <c r="I1077" s="10">
        <v>0</v>
      </c>
      <c r="J1077" s="10">
        <f t="shared" si="285"/>
        <v>0</v>
      </c>
      <c r="K1077" s="10">
        <f t="shared" si="286"/>
        <v>0</v>
      </c>
    </row>
    <row r="1078" spans="1:11" x14ac:dyDescent="0.25">
      <c r="A1078" t="str">
        <f t="shared" si="281"/>
        <v>b</v>
      </c>
      <c r="B1078" s="8"/>
      <c r="C1078" s="9" t="s">
        <v>16</v>
      </c>
      <c r="D1078" s="10"/>
      <c r="E1078" s="10">
        <f t="shared" si="263"/>
        <v>0</v>
      </c>
      <c r="F1078" s="10">
        <v>0</v>
      </c>
      <c r="G1078" s="10">
        <v>0</v>
      </c>
      <c r="H1078" s="10">
        <v>0</v>
      </c>
      <c r="I1078" s="10">
        <v>0</v>
      </c>
      <c r="J1078" s="10">
        <f t="shared" si="285"/>
        <v>0</v>
      </c>
      <c r="K1078" s="10">
        <f t="shared" si="286"/>
        <v>0</v>
      </c>
    </row>
    <row r="1079" spans="1:11" x14ac:dyDescent="0.25">
      <c r="A1079" t="str">
        <f t="shared" si="281"/>
        <v>b</v>
      </c>
      <c r="B1079" s="8"/>
      <c r="C1079" s="9" t="s">
        <v>17</v>
      </c>
      <c r="D1079" s="10"/>
      <c r="E1079" s="10">
        <f t="shared" si="263"/>
        <v>0</v>
      </c>
      <c r="F1079" s="10">
        <v>0</v>
      </c>
      <c r="G1079" s="10">
        <v>0</v>
      </c>
      <c r="H1079" s="10">
        <v>0</v>
      </c>
      <c r="I1079" s="10">
        <v>0</v>
      </c>
      <c r="J1079" s="10">
        <f t="shared" si="285"/>
        <v>0</v>
      </c>
      <c r="K1079" s="10">
        <f t="shared" si="286"/>
        <v>0</v>
      </c>
    </row>
    <row r="1080" spans="1:11" x14ac:dyDescent="0.25">
      <c r="A1080" t="str">
        <f t="shared" si="281"/>
        <v>b</v>
      </c>
      <c r="B1080" s="5"/>
      <c r="C1080" s="6" t="s">
        <v>18</v>
      </c>
      <c r="D1080" s="7"/>
      <c r="E1080" s="7">
        <f t="shared" si="263"/>
        <v>0</v>
      </c>
      <c r="F1080" s="7">
        <v>0</v>
      </c>
      <c r="G1080" s="7">
        <v>0</v>
      </c>
      <c r="H1080" s="7">
        <v>0</v>
      </c>
      <c r="I1080" s="7">
        <v>0</v>
      </c>
      <c r="J1080" s="7">
        <f t="shared" si="285"/>
        <v>0</v>
      </c>
      <c r="K1080" s="7">
        <f t="shared" si="286"/>
        <v>0</v>
      </c>
    </row>
    <row r="1081" spans="1:11" x14ac:dyDescent="0.25">
      <c r="A1081" t="str">
        <f t="shared" si="281"/>
        <v>b</v>
      </c>
      <c r="B1081" s="5"/>
      <c r="C1081" s="6" t="s">
        <v>19</v>
      </c>
      <c r="D1081" s="7"/>
      <c r="E1081" s="7">
        <f t="shared" si="263"/>
        <v>0</v>
      </c>
      <c r="F1081" s="7">
        <v>0</v>
      </c>
      <c r="G1081" s="7">
        <v>0</v>
      </c>
      <c r="H1081" s="7">
        <v>0</v>
      </c>
      <c r="I1081" s="7">
        <v>0</v>
      </c>
      <c r="J1081" s="7">
        <f t="shared" si="285"/>
        <v>0</v>
      </c>
      <c r="K1081" s="7">
        <f t="shared" si="286"/>
        <v>0</v>
      </c>
    </row>
    <row r="1082" spans="1:11" ht="15.75" thickBot="1" x14ac:dyDescent="0.3">
      <c r="A1082" t="str">
        <f t="shared" si="281"/>
        <v>b</v>
      </c>
      <c r="B1082" s="11"/>
      <c r="C1082" s="12" t="s">
        <v>20</v>
      </c>
      <c r="D1082" s="13"/>
      <c r="E1082" s="13">
        <f t="shared" si="263"/>
        <v>0</v>
      </c>
      <c r="F1082" s="13">
        <v>0</v>
      </c>
      <c r="G1082" s="13">
        <v>0</v>
      </c>
      <c r="H1082" s="13">
        <v>0</v>
      </c>
      <c r="I1082" s="13">
        <v>0</v>
      </c>
      <c r="J1082" s="13">
        <f t="shared" si="285"/>
        <v>0</v>
      </c>
      <c r="K1082" s="13">
        <f t="shared" si="286"/>
        <v>0</v>
      </c>
    </row>
    <row r="1083" spans="1:11" ht="31.5" thickTop="1" thickBot="1" x14ac:dyDescent="0.3">
      <c r="A1083" t="str">
        <f t="shared" si="281"/>
        <v>b</v>
      </c>
      <c r="B1083" s="16" t="s">
        <v>172</v>
      </c>
      <c r="C1083" s="15" t="s">
        <v>173</v>
      </c>
      <c r="D1083" s="4"/>
      <c r="E1083" s="4">
        <f t="shared" si="263"/>
        <v>0</v>
      </c>
      <c r="F1083" s="4">
        <f>SUM(F1095,F1107,F1119,F1131)</f>
        <v>0</v>
      </c>
      <c r="G1083" s="4">
        <f t="shared" ref="G1083:I1083" si="287">SUM(G1095,G1107,G1119,G1131)</f>
        <v>0</v>
      </c>
      <c r="H1083" s="4">
        <f t="shared" si="287"/>
        <v>0</v>
      </c>
      <c r="I1083" s="4">
        <f t="shared" si="287"/>
        <v>0</v>
      </c>
      <c r="J1083" s="4">
        <f t="shared" si="285"/>
        <v>0</v>
      </c>
      <c r="K1083" s="4">
        <f t="shared" si="286"/>
        <v>0</v>
      </c>
    </row>
    <row r="1084" spans="1:11" ht="15.75" thickTop="1" x14ac:dyDescent="0.25">
      <c r="A1084" t="str">
        <f t="shared" si="281"/>
        <v>b</v>
      </c>
      <c r="B1084" s="5"/>
      <c r="C1084" s="6" t="s">
        <v>10</v>
      </c>
      <c r="D1084" s="7"/>
      <c r="E1084" s="7">
        <f t="shared" ref="E1084:E1142" si="288">SUM(F1084,G1084,H1084,I1084)</f>
        <v>0</v>
      </c>
      <c r="F1084" s="7">
        <f t="shared" ref="F1084:I1094" si="289">SUM(F1096,F1108,F1120,F1132)</f>
        <v>0</v>
      </c>
      <c r="G1084" s="7">
        <f t="shared" si="289"/>
        <v>0</v>
      </c>
      <c r="H1084" s="7">
        <f t="shared" si="289"/>
        <v>0</v>
      </c>
      <c r="I1084" s="7">
        <f t="shared" si="289"/>
        <v>0</v>
      </c>
      <c r="J1084" s="7">
        <f t="shared" si="285"/>
        <v>0</v>
      </c>
      <c r="K1084" s="7">
        <f t="shared" si="286"/>
        <v>0</v>
      </c>
    </row>
    <row r="1085" spans="1:11" x14ac:dyDescent="0.25">
      <c r="A1085" t="str">
        <f t="shared" si="281"/>
        <v>b</v>
      </c>
      <c r="B1085" s="8"/>
      <c r="C1085" s="9" t="s">
        <v>11</v>
      </c>
      <c r="D1085" s="10"/>
      <c r="E1085" s="10">
        <f t="shared" si="288"/>
        <v>0</v>
      </c>
      <c r="F1085" s="10">
        <f t="shared" si="289"/>
        <v>0</v>
      </c>
      <c r="G1085" s="10">
        <f t="shared" si="289"/>
        <v>0</v>
      </c>
      <c r="H1085" s="10">
        <f t="shared" si="289"/>
        <v>0</v>
      </c>
      <c r="I1085" s="10">
        <f t="shared" si="289"/>
        <v>0</v>
      </c>
      <c r="J1085" s="10">
        <f t="shared" si="285"/>
        <v>0</v>
      </c>
      <c r="K1085" s="10">
        <f t="shared" si="286"/>
        <v>0</v>
      </c>
    </row>
    <row r="1086" spans="1:11" x14ac:dyDescent="0.25">
      <c r="A1086" t="str">
        <f t="shared" si="281"/>
        <v>b</v>
      </c>
      <c r="B1086" s="8"/>
      <c r="C1086" s="9" t="s">
        <v>12</v>
      </c>
      <c r="D1086" s="10"/>
      <c r="E1086" s="10">
        <f t="shared" si="288"/>
        <v>0</v>
      </c>
      <c r="F1086" s="10">
        <f t="shared" si="289"/>
        <v>0</v>
      </c>
      <c r="G1086" s="10">
        <f t="shared" si="289"/>
        <v>0</v>
      </c>
      <c r="H1086" s="10">
        <f t="shared" si="289"/>
        <v>0</v>
      </c>
      <c r="I1086" s="10">
        <f t="shared" si="289"/>
        <v>0</v>
      </c>
      <c r="J1086" s="10">
        <f t="shared" si="285"/>
        <v>0</v>
      </c>
      <c r="K1086" s="10">
        <f t="shared" si="286"/>
        <v>0</v>
      </c>
    </row>
    <row r="1087" spans="1:11" x14ac:dyDescent="0.25">
      <c r="A1087" t="str">
        <f t="shared" si="281"/>
        <v>b</v>
      </c>
      <c r="B1087" s="8"/>
      <c r="C1087" s="9" t="s">
        <v>13</v>
      </c>
      <c r="D1087" s="10"/>
      <c r="E1087" s="10">
        <f t="shared" si="288"/>
        <v>0</v>
      </c>
      <c r="F1087" s="10">
        <f t="shared" si="289"/>
        <v>0</v>
      </c>
      <c r="G1087" s="10">
        <f t="shared" si="289"/>
        <v>0</v>
      </c>
      <c r="H1087" s="10">
        <f t="shared" si="289"/>
        <v>0</v>
      </c>
      <c r="I1087" s="10">
        <f t="shared" si="289"/>
        <v>0</v>
      </c>
      <c r="J1087" s="10">
        <f t="shared" si="285"/>
        <v>0</v>
      </c>
      <c r="K1087" s="10">
        <f t="shared" si="286"/>
        <v>0</v>
      </c>
    </row>
    <row r="1088" spans="1:11" x14ac:dyDescent="0.25">
      <c r="A1088" t="str">
        <f t="shared" si="281"/>
        <v>b</v>
      </c>
      <c r="B1088" s="8"/>
      <c r="C1088" s="9" t="s">
        <v>14</v>
      </c>
      <c r="D1088" s="10"/>
      <c r="E1088" s="10">
        <f t="shared" si="288"/>
        <v>0</v>
      </c>
      <c r="F1088" s="10">
        <f t="shared" si="289"/>
        <v>0</v>
      </c>
      <c r="G1088" s="10">
        <f t="shared" si="289"/>
        <v>0</v>
      </c>
      <c r="H1088" s="10">
        <f t="shared" si="289"/>
        <v>0</v>
      </c>
      <c r="I1088" s="10">
        <f t="shared" si="289"/>
        <v>0</v>
      </c>
      <c r="J1088" s="10">
        <f t="shared" si="285"/>
        <v>0</v>
      </c>
      <c r="K1088" s="10">
        <f t="shared" si="286"/>
        <v>0</v>
      </c>
    </row>
    <row r="1089" spans="1:11" x14ac:dyDescent="0.25">
      <c r="A1089" t="str">
        <f t="shared" si="281"/>
        <v>b</v>
      </c>
      <c r="B1089" s="8"/>
      <c r="C1089" s="9" t="s">
        <v>15</v>
      </c>
      <c r="D1089" s="10"/>
      <c r="E1089" s="10">
        <f t="shared" si="288"/>
        <v>0</v>
      </c>
      <c r="F1089" s="10">
        <f t="shared" si="289"/>
        <v>0</v>
      </c>
      <c r="G1089" s="10">
        <f t="shared" si="289"/>
        <v>0</v>
      </c>
      <c r="H1089" s="10">
        <f t="shared" si="289"/>
        <v>0</v>
      </c>
      <c r="I1089" s="10">
        <f t="shared" si="289"/>
        <v>0</v>
      </c>
      <c r="J1089" s="10">
        <f t="shared" si="285"/>
        <v>0</v>
      </c>
      <c r="K1089" s="10">
        <f t="shared" si="286"/>
        <v>0</v>
      </c>
    </row>
    <row r="1090" spans="1:11" x14ac:dyDescent="0.25">
      <c r="A1090" t="str">
        <f t="shared" si="281"/>
        <v>b</v>
      </c>
      <c r="B1090" s="8"/>
      <c r="C1090" s="9" t="s">
        <v>16</v>
      </c>
      <c r="D1090" s="10"/>
      <c r="E1090" s="10">
        <f t="shared" si="288"/>
        <v>0</v>
      </c>
      <c r="F1090" s="10">
        <f t="shared" si="289"/>
        <v>0</v>
      </c>
      <c r="G1090" s="10">
        <f t="shared" si="289"/>
        <v>0</v>
      </c>
      <c r="H1090" s="10">
        <f t="shared" si="289"/>
        <v>0</v>
      </c>
      <c r="I1090" s="10">
        <f t="shared" si="289"/>
        <v>0</v>
      </c>
      <c r="J1090" s="10">
        <f t="shared" si="285"/>
        <v>0</v>
      </c>
      <c r="K1090" s="10">
        <f t="shared" si="286"/>
        <v>0</v>
      </c>
    </row>
    <row r="1091" spans="1:11" x14ac:dyDescent="0.25">
      <c r="A1091" t="str">
        <f t="shared" si="281"/>
        <v>b</v>
      </c>
      <c r="B1091" s="8"/>
      <c r="C1091" s="9" t="s">
        <v>17</v>
      </c>
      <c r="D1091" s="10"/>
      <c r="E1091" s="10">
        <f t="shared" si="288"/>
        <v>0</v>
      </c>
      <c r="F1091" s="10">
        <f t="shared" si="289"/>
        <v>0</v>
      </c>
      <c r="G1091" s="10">
        <f t="shared" si="289"/>
        <v>0</v>
      </c>
      <c r="H1091" s="10">
        <f t="shared" si="289"/>
        <v>0</v>
      </c>
      <c r="I1091" s="10">
        <f t="shared" si="289"/>
        <v>0</v>
      </c>
      <c r="J1091" s="10">
        <f t="shared" si="285"/>
        <v>0</v>
      </c>
      <c r="K1091" s="10">
        <f t="shared" si="286"/>
        <v>0</v>
      </c>
    </row>
    <row r="1092" spans="1:11" x14ac:dyDescent="0.25">
      <c r="A1092" t="str">
        <f t="shared" si="281"/>
        <v>b</v>
      </c>
      <c r="B1092" s="5"/>
      <c r="C1092" s="6" t="s">
        <v>18</v>
      </c>
      <c r="D1092" s="7"/>
      <c r="E1092" s="7">
        <f t="shared" si="288"/>
        <v>0</v>
      </c>
      <c r="F1092" s="7">
        <f t="shared" si="289"/>
        <v>0</v>
      </c>
      <c r="G1092" s="7">
        <f t="shared" si="289"/>
        <v>0</v>
      </c>
      <c r="H1092" s="7">
        <f t="shared" si="289"/>
        <v>0</v>
      </c>
      <c r="I1092" s="7">
        <f t="shared" si="289"/>
        <v>0</v>
      </c>
      <c r="J1092" s="7">
        <f t="shared" si="285"/>
        <v>0</v>
      </c>
      <c r="K1092" s="7">
        <f t="shared" si="286"/>
        <v>0</v>
      </c>
    </row>
    <row r="1093" spans="1:11" x14ac:dyDescent="0.25">
      <c r="A1093" t="str">
        <f t="shared" si="281"/>
        <v>b</v>
      </c>
      <c r="B1093" s="5"/>
      <c r="C1093" s="6" t="s">
        <v>19</v>
      </c>
      <c r="D1093" s="7"/>
      <c r="E1093" s="7">
        <f t="shared" si="288"/>
        <v>0</v>
      </c>
      <c r="F1093" s="7">
        <f t="shared" si="289"/>
        <v>0</v>
      </c>
      <c r="G1093" s="7">
        <f t="shared" si="289"/>
        <v>0</v>
      </c>
      <c r="H1093" s="7">
        <f t="shared" si="289"/>
        <v>0</v>
      </c>
      <c r="I1093" s="7">
        <f t="shared" si="289"/>
        <v>0</v>
      </c>
      <c r="J1093" s="7">
        <f t="shared" si="285"/>
        <v>0</v>
      </c>
      <c r="K1093" s="7">
        <f t="shared" si="286"/>
        <v>0</v>
      </c>
    </row>
    <row r="1094" spans="1:11" ht="15.75" thickBot="1" x14ac:dyDescent="0.3">
      <c r="A1094" t="str">
        <f t="shared" si="281"/>
        <v>b</v>
      </c>
      <c r="B1094" s="11"/>
      <c r="C1094" s="12" t="s">
        <v>20</v>
      </c>
      <c r="D1094" s="13"/>
      <c r="E1094" s="13">
        <f t="shared" si="288"/>
        <v>0</v>
      </c>
      <c r="F1094" s="13">
        <f t="shared" si="289"/>
        <v>0</v>
      </c>
      <c r="G1094" s="13">
        <f t="shared" si="289"/>
        <v>0</v>
      </c>
      <c r="H1094" s="13">
        <f t="shared" si="289"/>
        <v>0</v>
      </c>
      <c r="I1094" s="13">
        <f t="shared" si="289"/>
        <v>0</v>
      </c>
      <c r="J1094" s="13">
        <f t="shared" si="285"/>
        <v>0</v>
      </c>
      <c r="K1094" s="13">
        <f t="shared" si="286"/>
        <v>0</v>
      </c>
    </row>
    <row r="1095" spans="1:11" ht="31.5" thickTop="1" thickBot="1" x14ac:dyDescent="0.3">
      <c r="A1095" t="str">
        <f t="shared" si="281"/>
        <v>b</v>
      </c>
      <c r="B1095" s="3" t="s">
        <v>174</v>
      </c>
      <c r="C1095" s="14" t="s">
        <v>175</v>
      </c>
      <c r="D1095" s="4"/>
      <c r="E1095" s="4">
        <f t="shared" si="288"/>
        <v>0</v>
      </c>
      <c r="F1095" s="4">
        <f>SUM(F1096,F1104,F1105,F1106)</f>
        <v>0</v>
      </c>
      <c r="G1095" s="4">
        <f t="shared" ref="G1095:I1095" si="290">SUM(G1096,G1104,G1105,G1106)</f>
        <v>0</v>
      </c>
      <c r="H1095" s="4">
        <f t="shared" si="290"/>
        <v>0</v>
      </c>
      <c r="I1095" s="4">
        <f t="shared" si="290"/>
        <v>0</v>
      </c>
      <c r="J1095" s="4">
        <f t="shared" si="285"/>
        <v>0</v>
      </c>
      <c r="K1095" s="4">
        <f t="shared" si="286"/>
        <v>0</v>
      </c>
    </row>
    <row r="1096" spans="1:11" ht="15.75" thickTop="1" x14ac:dyDescent="0.25">
      <c r="A1096" t="str">
        <f t="shared" si="281"/>
        <v>b</v>
      </c>
      <c r="B1096" s="5"/>
      <c r="C1096" s="6" t="s">
        <v>10</v>
      </c>
      <c r="D1096" s="7"/>
      <c r="E1096" s="7">
        <f t="shared" si="288"/>
        <v>0</v>
      </c>
      <c r="F1096" s="7">
        <f>SUM(F1097:F1103)</f>
        <v>0</v>
      </c>
      <c r="G1096" s="7">
        <f t="shared" ref="G1096:I1096" si="291">SUM(G1097:G1103)</f>
        <v>0</v>
      </c>
      <c r="H1096" s="7">
        <f t="shared" si="291"/>
        <v>0</v>
      </c>
      <c r="I1096" s="7">
        <f t="shared" si="291"/>
        <v>0</v>
      </c>
      <c r="J1096" s="7">
        <f t="shared" si="285"/>
        <v>0</v>
      </c>
      <c r="K1096" s="7">
        <f t="shared" si="286"/>
        <v>0</v>
      </c>
    </row>
    <row r="1097" spans="1:11" x14ac:dyDescent="0.25">
      <c r="A1097" t="str">
        <f t="shared" si="281"/>
        <v>b</v>
      </c>
      <c r="B1097" s="8"/>
      <c r="C1097" s="9" t="s">
        <v>11</v>
      </c>
      <c r="D1097" s="10"/>
      <c r="E1097" s="10">
        <f t="shared" si="288"/>
        <v>0</v>
      </c>
      <c r="F1097" s="10">
        <v>0</v>
      </c>
      <c r="G1097" s="10">
        <v>0</v>
      </c>
      <c r="H1097" s="10">
        <v>0</v>
      </c>
      <c r="I1097" s="10">
        <v>0</v>
      </c>
      <c r="J1097" s="10">
        <f t="shared" si="285"/>
        <v>0</v>
      </c>
      <c r="K1097" s="10">
        <f t="shared" si="286"/>
        <v>0</v>
      </c>
    </row>
    <row r="1098" spans="1:11" x14ac:dyDescent="0.25">
      <c r="A1098" t="str">
        <f t="shared" si="281"/>
        <v>b</v>
      </c>
      <c r="B1098" s="8"/>
      <c r="C1098" s="9" t="s">
        <v>12</v>
      </c>
      <c r="D1098" s="10"/>
      <c r="E1098" s="10">
        <f t="shared" si="288"/>
        <v>0</v>
      </c>
      <c r="F1098" s="10">
        <v>0</v>
      </c>
      <c r="G1098" s="10">
        <v>0</v>
      </c>
      <c r="H1098" s="10">
        <v>0</v>
      </c>
      <c r="I1098" s="10">
        <v>0</v>
      </c>
      <c r="J1098" s="10">
        <f t="shared" si="285"/>
        <v>0</v>
      </c>
      <c r="K1098" s="10">
        <f t="shared" si="286"/>
        <v>0</v>
      </c>
    </row>
    <row r="1099" spans="1:11" x14ac:dyDescent="0.25">
      <c r="A1099" t="str">
        <f t="shared" si="281"/>
        <v>b</v>
      </c>
      <c r="B1099" s="8"/>
      <c r="C1099" s="9" t="s">
        <v>13</v>
      </c>
      <c r="D1099" s="10"/>
      <c r="E1099" s="10">
        <f t="shared" si="288"/>
        <v>0</v>
      </c>
      <c r="F1099" s="10">
        <v>0</v>
      </c>
      <c r="G1099" s="10">
        <v>0</v>
      </c>
      <c r="H1099" s="10">
        <v>0</v>
      </c>
      <c r="I1099" s="10">
        <v>0</v>
      </c>
      <c r="J1099" s="10">
        <f t="shared" si="285"/>
        <v>0</v>
      </c>
      <c r="K1099" s="10">
        <f t="shared" si="286"/>
        <v>0</v>
      </c>
    </row>
    <row r="1100" spans="1:11" x14ac:dyDescent="0.25">
      <c r="A1100" t="str">
        <f t="shared" si="281"/>
        <v>b</v>
      </c>
      <c r="B1100" s="8"/>
      <c r="C1100" s="9" t="s">
        <v>14</v>
      </c>
      <c r="D1100" s="10"/>
      <c r="E1100" s="10">
        <f t="shared" si="288"/>
        <v>0</v>
      </c>
      <c r="F1100" s="10">
        <v>0</v>
      </c>
      <c r="G1100" s="10">
        <v>0</v>
      </c>
      <c r="H1100" s="10">
        <v>0</v>
      </c>
      <c r="I1100" s="10">
        <v>0</v>
      </c>
      <c r="J1100" s="10">
        <f t="shared" si="285"/>
        <v>0</v>
      </c>
      <c r="K1100" s="10">
        <f t="shared" si="286"/>
        <v>0</v>
      </c>
    </row>
    <row r="1101" spans="1:11" x14ac:dyDescent="0.25">
      <c r="A1101" t="str">
        <f t="shared" si="281"/>
        <v>b</v>
      </c>
      <c r="B1101" s="8"/>
      <c r="C1101" s="9" t="s">
        <v>15</v>
      </c>
      <c r="D1101" s="10"/>
      <c r="E1101" s="10">
        <f t="shared" si="288"/>
        <v>0</v>
      </c>
      <c r="F1101" s="10">
        <v>0</v>
      </c>
      <c r="G1101" s="10">
        <v>0</v>
      </c>
      <c r="H1101" s="10">
        <v>0</v>
      </c>
      <c r="I1101" s="10">
        <v>0</v>
      </c>
      <c r="J1101" s="10">
        <f t="shared" si="285"/>
        <v>0</v>
      </c>
      <c r="K1101" s="10">
        <f t="shared" si="286"/>
        <v>0</v>
      </c>
    </row>
    <row r="1102" spans="1:11" x14ac:dyDescent="0.25">
      <c r="A1102" t="str">
        <f t="shared" si="281"/>
        <v>b</v>
      </c>
      <c r="B1102" s="8"/>
      <c r="C1102" s="9" t="s">
        <v>16</v>
      </c>
      <c r="D1102" s="10"/>
      <c r="E1102" s="10">
        <f t="shared" si="288"/>
        <v>0</v>
      </c>
      <c r="F1102" s="10">
        <v>0</v>
      </c>
      <c r="G1102" s="10">
        <v>0</v>
      </c>
      <c r="H1102" s="10">
        <v>0</v>
      </c>
      <c r="I1102" s="10">
        <v>0</v>
      </c>
      <c r="J1102" s="10">
        <f t="shared" si="285"/>
        <v>0</v>
      </c>
      <c r="K1102" s="10">
        <f t="shared" si="286"/>
        <v>0</v>
      </c>
    </row>
    <row r="1103" spans="1:11" x14ac:dyDescent="0.25">
      <c r="A1103" t="str">
        <f t="shared" si="281"/>
        <v>b</v>
      </c>
      <c r="B1103" s="8"/>
      <c r="C1103" s="9" t="s">
        <v>17</v>
      </c>
      <c r="D1103" s="10"/>
      <c r="E1103" s="10">
        <f t="shared" si="288"/>
        <v>0</v>
      </c>
      <c r="F1103" s="10">
        <v>0</v>
      </c>
      <c r="G1103" s="10">
        <v>0</v>
      </c>
      <c r="H1103" s="10">
        <v>0</v>
      </c>
      <c r="I1103" s="10">
        <v>0</v>
      </c>
      <c r="J1103" s="10">
        <f t="shared" si="285"/>
        <v>0</v>
      </c>
      <c r="K1103" s="10">
        <f t="shared" si="286"/>
        <v>0</v>
      </c>
    </row>
    <row r="1104" spans="1:11" x14ac:dyDescent="0.25">
      <c r="A1104" t="str">
        <f t="shared" si="281"/>
        <v>b</v>
      </c>
      <c r="B1104" s="5"/>
      <c r="C1104" s="6" t="s">
        <v>18</v>
      </c>
      <c r="D1104" s="7"/>
      <c r="E1104" s="7">
        <f t="shared" si="288"/>
        <v>0</v>
      </c>
      <c r="F1104" s="7">
        <v>0</v>
      </c>
      <c r="G1104" s="7">
        <v>0</v>
      </c>
      <c r="H1104" s="7">
        <v>0</v>
      </c>
      <c r="I1104" s="7">
        <v>0</v>
      </c>
      <c r="J1104" s="7">
        <f t="shared" si="285"/>
        <v>0</v>
      </c>
      <c r="K1104" s="7">
        <f t="shared" si="286"/>
        <v>0</v>
      </c>
    </row>
    <row r="1105" spans="1:11" x14ac:dyDescent="0.25">
      <c r="A1105" t="str">
        <f t="shared" si="281"/>
        <v>b</v>
      </c>
      <c r="B1105" s="5"/>
      <c r="C1105" s="6" t="s">
        <v>19</v>
      </c>
      <c r="D1105" s="7"/>
      <c r="E1105" s="7">
        <f t="shared" si="288"/>
        <v>0</v>
      </c>
      <c r="F1105" s="7">
        <v>0</v>
      </c>
      <c r="G1105" s="7">
        <v>0</v>
      </c>
      <c r="H1105" s="7">
        <v>0</v>
      </c>
      <c r="I1105" s="7">
        <v>0</v>
      </c>
      <c r="J1105" s="7">
        <f t="shared" si="285"/>
        <v>0</v>
      </c>
      <c r="K1105" s="7">
        <f t="shared" si="286"/>
        <v>0</v>
      </c>
    </row>
    <row r="1106" spans="1:11" ht="15.75" thickBot="1" x14ac:dyDescent="0.3">
      <c r="A1106" t="str">
        <f t="shared" si="281"/>
        <v>b</v>
      </c>
      <c r="B1106" s="11"/>
      <c r="C1106" s="12" t="s">
        <v>20</v>
      </c>
      <c r="D1106" s="13"/>
      <c r="E1106" s="13">
        <f t="shared" si="288"/>
        <v>0</v>
      </c>
      <c r="F1106" s="13">
        <v>0</v>
      </c>
      <c r="G1106" s="13">
        <v>0</v>
      </c>
      <c r="H1106" s="13">
        <v>0</v>
      </c>
      <c r="I1106" s="13">
        <v>0</v>
      </c>
      <c r="J1106" s="13">
        <f t="shared" si="285"/>
        <v>0</v>
      </c>
      <c r="K1106" s="13">
        <f t="shared" si="286"/>
        <v>0</v>
      </c>
    </row>
    <row r="1107" spans="1:11" ht="31.5" thickTop="1" thickBot="1" x14ac:dyDescent="0.3">
      <c r="A1107" t="str">
        <f t="shared" si="281"/>
        <v>b</v>
      </c>
      <c r="B1107" s="3" t="s">
        <v>176</v>
      </c>
      <c r="C1107" s="14" t="s">
        <v>177</v>
      </c>
      <c r="D1107" s="4"/>
      <c r="E1107" s="4">
        <f t="shared" si="288"/>
        <v>0</v>
      </c>
      <c r="F1107" s="4">
        <f>SUM(F1108,F1116,F1117,F1118)</f>
        <v>0</v>
      </c>
      <c r="G1107" s="4">
        <f t="shared" ref="G1107:I1107" si="292">SUM(G1108,G1116,G1117,G1118)</f>
        <v>0</v>
      </c>
      <c r="H1107" s="4">
        <f t="shared" si="292"/>
        <v>0</v>
      </c>
      <c r="I1107" s="4">
        <f t="shared" si="292"/>
        <v>0</v>
      </c>
      <c r="J1107" s="4">
        <f t="shared" si="285"/>
        <v>0</v>
      </c>
      <c r="K1107" s="4">
        <f t="shared" si="286"/>
        <v>0</v>
      </c>
    </row>
    <row r="1108" spans="1:11" ht="15.75" thickTop="1" x14ac:dyDescent="0.25">
      <c r="A1108" t="str">
        <f t="shared" si="281"/>
        <v>b</v>
      </c>
      <c r="B1108" s="5"/>
      <c r="C1108" s="6" t="s">
        <v>10</v>
      </c>
      <c r="D1108" s="7"/>
      <c r="E1108" s="7">
        <f t="shared" si="288"/>
        <v>0</v>
      </c>
      <c r="F1108" s="7">
        <f>SUM(F1109:F1115)</f>
        <v>0</v>
      </c>
      <c r="G1108" s="7">
        <f t="shared" ref="G1108:I1108" si="293">SUM(G1109:G1115)</f>
        <v>0</v>
      </c>
      <c r="H1108" s="7">
        <f t="shared" si="293"/>
        <v>0</v>
      </c>
      <c r="I1108" s="7">
        <f t="shared" si="293"/>
        <v>0</v>
      </c>
      <c r="J1108" s="7">
        <f t="shared" si="285"/>
        <v>0</v>
      </c>
      <c r="K1108" s="7">
        <f t="shared" si="286"/>
        <v>0</v>
      </c>
    </row>
    <row r="1109" spans="1:11" x14ac:dyDescent="0.25">
      <c r="A1109" t="str">
        <f t="shared" si="281"/>
        <v>b</v>
      </c>
      <c r="B1109" s="8"/>
      <c r="C1109" s="9" t="s">
        <v>11</v>
      </c>
      <c r="D1109" s="10"/>
      <c r="E1109" s="10">
        <f t="shared" si="288"/>
        <v>0</v>
      </c>
      <c r="F1109" s="10">
        <v>0</v>
      </c>
      <c r="G1109" s="10">
        <v>0</v>
      </c>
      <c r="H1109" s="10">
        <v>0</v>
      </c>
      <c r="I1109" s="10">
        <v>0</v>
      </c>
      <c r="J1109" s="10">
        <f t="shared" si="285"/>
        <v>0</v>
      </c>
      <c r="K1109" s="10">
        <f t="shared" si="286"/>
        <v>0</v>
      </c>
    </row>
    <row r="1110" spans="1:11" x14ac:dyDescent="0.25">
      <c r="A1110" t="str">
        <f t="shared" si="281"/>
        <v>b</v>
      </c>
      <c r="B1110" s="8"/>
      <c r="C1110" s="9" t="s">
        <v>12</v>
      </c>
      <c r="D1110" s="10"/>
      <c r="E1110" s="10">
        <f t="shared" si="288"/>
        <v>0</v>
      </c>
      <c r="F1110" s="10">
        <v>0</v>
      </c>
      <c r="G1110" s="10">
        <v>0</v>
      </c>
      <c r="H1110" s="10">
        <v>0</v>
      </c>
      <c r="I1110" s="10">
        <v>0</v>
      </c>
      <c r="J1110" s="10">
        <f t="shared" si="285"/>
        <v>0</v>
      </c>
      <c r="K1110" s="10">
        <f t="shared" si="286"/>
        <v>0</v>
      </c>
    </row>
    <row r="1111" spans="1:11" x14ac:dyDescent="0.25">
      <c r="A1111" t="str">
        <f t="shared" si="281"/>
        <v>b</v>
      </c>
      <c r="B1111" s="8"/>
      <c r="C1111" s="9" t="s">
        <v>13</v>
      </c>
      <c r="D1111" s="10"/>
      <c r="E1111" s="10">
        <f t="shared" si="288"/>
        <v>0</v>
      </c>
      <c r="F1111" s="10">
        <v>0</v>
      </c>
      <c r="G1111" s="10">
        <v>0</v>
      </c>
      <c r="H1111" s="10">
        <v>0</v>
      </c>
      <c r="I1111" s="10">
        <v>0</v>
      </c>
      <c r="J1111" s="10">
        <f t="shared" si="285"/>
        <v>0</v>
      </c>
      <c r="K1111" s="10">
        <f t="shared" si="286"/>
        <v>0</v>
      </c>
    </row>
    <row r="1112" spans="1:11" x14ac:dyDescent="0.25">
      <c r="A1112" t="str">
        <f t="shared" si="281"/>
        <v>b</v>
      </c>
      <c r="B1112" s="8"/>
      <c r="C1112" s="9" t="s">
        <v>14</v>
      </c>
      <c r="D1112" s="10"/>
      <c r="E1112" s="10">
        <f t="shared" si="288"/>
        <v>0</v>
      </c>
      <c r="F1112" s="10">
        <v>0</v>
      </c>
      <c r="G1112" s="10">
        <v>0</v>
      </c>
      <c r="H1112" s="10">
        <v>0</v>
      </c>
      <c r="I1112" s="10">
        <v>0</v>
      </c>
      <c r="J1112" s="10">
        <f t="shared" si="285"/>
        <v>0</v>
      </c>
      <c r="K1112" s="10">
        <f t="shared" si="286"/>
        <v>0</v>
      </c>
    </row>
    <row r="1113" spans="1:11" x14ac:dyDescent="0.25">
      <c r="A1113" t="str">
        <f t="shared" si="281"/>
        <v>b</v>
      </c>
      <c r="B1113" s="8"/>
      <c r="C1113" s="9" t="s">
        <v>15</v>
      </c>
      <c r="D1113" s="10"/>
      <c r="E1113" s="10">
        <f t="shared" si="288"/>
        <v>0</v>
      </c>
      <c r="F1113" s="10">
        <v>0</v>
      </c>
      <c r="G1113" s="10">
        <v>0</v>
      </c>
      <c r="H1113" s="10">
        <v>0</v>
      </c>
      <c r="I1113" s="10">
        <v>0</v>
      </c>
      <c r="J1113" s="10">
        <f t="shared" si="285"/>
        <v>0</v>
      </c>
      <c r="K1113" s="10">
        <f t="shared" si="286"/>
        <v>0</v>
      </c>
    </row>
    <row r="1114" spans="1:11" x14ac:dyDescent="0.25">
      <c r="A1114" t="str">
        <f t="shared" si="281"/>
        <v>b</v>
      </c>
      <c r="B1114" s="8"/>
      <c r="C1114" s="9" t="s">
        <v>16</v>
      </c>
      <c r="D1114" s="10"/>
      <c r="E1114" s="10">
        <f t="shared" si="288"/>
        <v>0</v>
      </c>
      <c r="F1114" s="10">
        <v>0</v>
      </c>
      <c r="G1114" s="10">
        <v>0</v>
      </c>
      <c r="H1114" s="10">
        <v>0</v>
      </c>
      <c r="I1114" s="10">
        <v>0</v>
      </c>
      <c r="J1114" s="10">
        <f t="shared" si="285"/>
        <v>0</v>
      </c>
      <c r="K1114" s="10">
        <f t="shared" si="286"/>
        <v>0</v>
      </c>
    </row>
    <row r="1115" spans="1:11" x14ac:dyDescent="0.25">
      <c r="A1115" t="str">
        <f t="shared" si="281"/>
        <v>b</v>
      </c>
      <c r="B1115" s="8"/>
      <c r="C1115" s="9" t="s">
        <v>17</v>
      </c>
      <c r="D1115" s="10"/>
      <c r="E1115" s="10">
        <f t="shared" si="288"/>
        <v>0</v>
      </c>
      <c r="F1115" s="10">
        <v>0</v>
      </c>
      <c r="G1115" s="10">
        <v>0</v>
      </c>
      <c r="H1115" s="10">
        <v>0</v>
      </c>
      <c r="I1115" s="10">
        <v>0</v>
      </c>
      <c r="J1115" s="10">
        <f t="shared" si="285"/>
        <v>0</v>
      </c>
      <c r="K1115" s="10">
        <f t="shared" si="286"/>
        <v>0</v>
      </c>
    </row>
    <row r="1116" spans="1:11" x14ac:dyDescent="0.25">
      <c r="A1116" t="str">
        <f t="shared" si="281"/>
        <v>b</v>
      </c>
      <c r="B1116" s="5"/>
      <c r="C1116" s="6" t="s">
        <v>18</v>
      </c>
      <c r="D1116" s="7"/>
      <c r="E1116" s="7">
        <f t="shared" si="288"/>
        <v>0</v>
      </c>
      <c r="F1116" s="7">
        <v>0</v>
      </c>
      <c r="G1116" s="7">
        <v>0</v>
      </c>
      <c r="H1116" s="7">
        <v>0</v>
      </c>
      <c r="I1116" s="7">
        <v>0</v>
      </c>
      <c r="J1116" s="7">
        <f t="shared" si="285"/>
        <v>0</v>
      </c>
      <c r="K1116" s="7">
        <f t="shared" si="286"/>
        <v>0</v>
      </c>
    </row>
    <row r="1117" spans="1:11" x14ac:dyDescent="0.25">
      <c r="A1117" t="str">
        <f t="shared" si="281"/>
        <v>b</v>
      </c>
      <c r="B1117" s="5"/>
      <c r="C1117" s="6" t="s">
        <v>19</v>
      </c>
      <c r="D1117" s="7"/>
      <c r="E1117" s="7">
        <f t="shared" si="288"/>
        <v>0</v>
      </c>
      <c r="F1117" s="7">
        <v>0</v>
      </c>
      <c r="G1117" s="7">
        <v>0</v>
      </c>
      <c r="H1117" s="7">
        <v>0</v>
      </c>
      <c r="I1117" s="7">
        <v>0</v>
      </c>
      <c r="J1117" s="7">
        <f t="shared" si="285"/>
        <v>0</v>
      </c>
      <c r="K1117" s="7">
        <f t="shared" si="286"/>
        <v>0</v>
      </c>
    </row>
    <row r="1118" spans="1:11" ht="15.75" thickBot="1" x14ac:dyDescent="0.3">
      <c r="A1118" t="str">
        <f t="shared" si="281"/>
        <v>b</v>
      </c>
      <c r="B1118" s="11"/>
      <c r="C1118" s="12" t="s">
        <v>20</v>
      </c>
      <c r="D1118" s="13"/>
      <c r="E1118" s="13">
        <f t="shared" si="288"/>
        <v>0</v>
      </c>
      <c r="F1118" s="13">
        <v>0</v>
      </c>
      <c r="G1118" s="13">
        <v>0</v>
      </c>
      <c r="H1118" s="13">
        <v>0</v>
      </c>
      <c r="I1118" s="13">
        <v>0</v>
      </c>
      <c r="J1118" s="13">
        <f t="shared" si="285"/>
        <v>0</v>
      </c>
      <c r="K1118" s="13">
        <f t="shared" si="286"/>
        <v>0</v>
      </c>
    </row>
    <row r="1119" spans="1:11" ht="32.25" customHeight="1" thickTop="1" thickBot="1" x14ac:dyDescent="0.3">
      <c r="A1119" t="str">
        <f t="shared" si="281"/>
        <v>b</v>
      </c>
      <c r="B1119" s="16" t="s">
        <v>178</v>
      </c>
      <c r="C1119" s="4" t="s">
        <v>179</v>
      </c>
      <c r="D1119" s="4"/>
      <c r="E1119" s="4">
        <f t="shared" si="288"/>
        <v>0</v>
      </c>
      <c r="F1119" s="4">
        <f>SUM(F1120,F1128,F1129,F1130)</f>
        <v>0</v>
      </c>
      <c r="G1119" s="4">
        <f t="shared" ref="G1119:I1119" si="294">SUM(G1120,G1128,G1129,G1130)</f>
        <v>0</v>
      </c>
      <c r="H1119" s="4">
        <f t="shared" si="294"/>
        <v>0</v>
      </c>
      <c r="I1119" s="4">
        <f t="shared" si="294"/>
        <v>0</v>
      </c>
      <c r="J1119" s="4">
        <f t="shared" si="285"/>
        <v>0</v>
      </c>
      <c r="K1119" s="4">
        <f t="shared" si="286"/>
        <v>0</v>
      </c>
    </row>
    <row r="1120" spans="1:11" ht="15.75" thickTop="1" x14ac:dyDescent="0.25">
      <c r="A1120" t="str">
        <f t="shared" si="281"/>
        <v>b</v>
      </c>
      <c r="B1120" s="5"/>
      <c r="C1120" s="6" t="s">
        <v>10</v>
      </c>
      <c r="D1120" s="7"/>
      <c r="E1120" s="7">
        <f t="shared" si="288"/>
        <v>0</v>
      </c>
      <c r="F1120" s="7">
        <f>SUM(F1121:F1127)</f>
        <v>0</v>
      </c>
      <c r="G1120" s="7">
        <f t="shared" ref="G1120:I1120" si="295">SUM(G1121:G1127)</f>
        <v>0</v>
      </c>
      <c r="H1120" s="7">
        <f t="shared" si="295"/>
        <v>0</v>
      </c>
      <c r="I1120" s="7">
        <f t="shared" si="295"/>
        <v>0</v>
      </c>
      <c r="J1120" s="7">
        <f t="shared" si="285"/>
        <v>0</v>
      </c>
      <c r="K1120" s="7">
        <f t="shared" si="286"/>
        <v>0</v>
      </c>
    </row>
    <row r="1121" spans="1:11" x14ac:dyDescent="0.25">
      <c r="A1121" t="str">
        <f t="shared" si="281"/>
        <v>b</v>
      </c>
      <c r="B1121" s="8"/>
      <c r="C1121" s="9" t="s">
        <v>11</v>
      </c>
      <c r="D1121" s="10"/>
      <c r="E1121" s="10">
        <f t="shared" si="288"/>
        <v>0</v>
      </c>
      <c r="F1121" s="10">
        <v>0</v>
      </c>
      <c r="G1121" s="10">
        <v>0</v>
      </c>
      <c r="H1121" s="10">
        <v>0</v>
      </c>
      <c r="I1121" s="10">
        <v>0</v>
      </c>
      <c r="J1121" s="10">
        <f t="shared" si="285"/>
        <v>0</v>
      </c>
      <c r="K1121" s="10">
        <f t="shared" si="286"/>
        <v>0</v>
      </c>
    </row>
    <row r="1122" spans="1:11" x14ac:dyDescent="0.25">
      <c r="A1122" t="str">
        <f t="shared" si="281"/>
        <v>b</v>
      </c>
      <c r="B1122" s="8"/>
      <c r="C1122" s="9" t="s">
        <v>12</v>
      </c>
      <c r="D1122" s="10"/>
      <c r="E1122" s="10">
        <f t="shared" si="288"/>
        <v>0</v>
      </c>
      <c r="F1122" s="10">
        <v>0</v>
      </c>
      <c r="G1122" s="10">
        <v>0</v>
      </c>
      <c r="H1122" s="10">
        <v>0</v>
      </c>
      <c r="I1122" s="10">
        <v>0</v>
      </c>
      <c r="J1122" s="10">
        <f t="shared" si="285"/>
        <v>0</v>
      </c>
      <c r="K1122" s="10">
        <f t="shared" si="286"/>
        <v>0</v>
      </c>
    </row>
    <row r="1123" spans="1:11" x14ac:dyDescent="0.25">
      <c r="A1123" t="str">
        <f t="shared" si="281"/>
        <v>b</v>
      </c>
      <c r="B1123" s="8"/>
      <c r="C1123" s="9" t="s">
        <v>13</v>
      </c>
      <c r="D1123" s="10"/>
      <c r="E1123" s="10">
        <f t="shared" si="288"/>
        <v>0</v>
      </c>
      <c r="F1123" s="10">
        <v>0</v>
      </c>
      <c r="G1123" s="10">
        <v>0</v>
      </c>
      <c r="H1123" s="10">
        <v>0</v>
      </c>
      <c r="I1123" s="10">
        <v>0</v>
      </c>
      <c r="J1123" s="10">
        <f t="shared" si="285"/>
        <v>0</v>
      </c>
      <c r="K1123" s="10">
        <f t="shared" si="286"/>
        <v>0</v>
      </c>
    </row>
    <row r="1124" spans="1:11" x14ac:dyDescent="0.25">
      <c r="A1124" t="str">
        <f t="shared" ref="A1124:A1142" si="296">IF(OR(E1124&lt;&gt;0,F1124&lt;&gt;0,G1124&lt;&gt;0,H1124&lt;&gt;0,I1124&lt;&gt;0,),"a","b")</f>
        <v>b</v>
      </c>
      <c r="B1124" s="8"/>
      <c r="C1124" s="9" t="s">
        <v>14</v>
      </c>
      <c r="D1124" s="10"/>
      <c r="E1124" s="10">
        <f t="shared" si="288"/>
        <v>0</v>
      </c>
      <c r="F1124" s="10">
        <v>0</v>
      </c>
      <c r="G1124" s="10">
        <v>0</v>
      </c>
      <c r="H1124" s="10">
        <v>0</v>
      </c>
      <c r="I1124" s="10">
        <v>0</v>
      </c>
      <c r="J1124" s="10">
        <f t="shared" si="285"/>
        <v>0</v>
      </c>
      <c r="K1124" s="10">
        <f t="shared" si="286"/>
        <v>0</v>
      </c>
    </row>
    <row r="1125" spans="1:11" x14ac:dyDescent="0.25">
      <c r="A1125" t="str">
        <f t="shared" si="296"/>
        <v>b</v>
      </c>
      <c r="B1125" s="8"/>
      <c r="C1125" s="9" t="s">
        <v>15</v>
      </c>
      <c r="D1125" s="10"/>
      <c r="E1125" s="10">
        <f t="shared" si="288"/>
        <v>0</v>
      </c>
      <c r="F1125" s="10">
        <v>0</v>
      </c>
      <c r="G1125" s="10">
        <v>0</v>
      </c>
      <c r="H1125" s="10">
        <v>0</v>
      </c>
      <c r="I1125" s="10">
        <v>0</v>
      </c>
      <c r="J1125" s="10">
        <f t="shared" si="285"/>
        <v>0</v>
      </c>
      <c r="K1125" s="10">
        <f t="shared" si="286"/>
        <v>0</v>
      </c>
    </row>
    <row r="1126" spans="1:11" x14ac:dyDescent="0.25">
      <c r="A1126" t="str">
        <f t="shared" si="296"/>
        <v>b</v>
      </c>
      <c r="B1126" s="8"/>
      <c r="C1126" s="9" t="s">
        <v>16</v>
      </c>
      <c r="D1126" s="10"/>
      <c r="E1126" s="10">
        <f t="shared" si="288"/>
        <v>0</v>
      </c>
      <c r="F1126" s="10">
        <v>0</v>
      </c>
      <c r="G1126" s="10">
        <v>0</v>
      </c>
      <c r="H1126" s="10">
        <v>0</v>
      </c>
      <c r="I1126" s="10">
        <v>0</v>
      </c>
      <c r="J1126" s="10">
        <f t="shared" si="285"/>
        <v>0</v>
      </c>
      <c r="K1126" s="10">
        <f t="shared" si="286"/>
        <v>0</v>
      </c>
    </row>
    <row r="1127" spans="1:11" x14ac:dyDescent="0.25">
      <c r="A1127" t="str">
        <f t="shared" si="296"/>
        <v>b</v>
      </c>
      <c r="B1127" s="8"/>
      <c r="C1127" s="9" t="s">
        <v>17</v>
      </c>
      <c r="D1127" s="10"/>
      <c r="E1127" s="10">
        <f t="shared" si="288"/>
        <v>0</v>
      </c>
      <c r="F1127" s="10">
        <v>0</v>
      </c>
      <c r="G1127" s="10">
        <v>0</v>
      </c>
      <c r="H1127" s="10">
        <v>0</v>
      </c>
      <c r="I1127" s="10">
        <v>0</v>
      </c>
      <c r="J1127" s="10">
        <f t="shared" si="285"/>
        <v>0</v>
      </c>
      <c r="K1127" s="10">
        <f t="shared" si="286"/>
        <v>0</v>
      </c>
    </row>
    <row r="1128" spans="1:11" x14ac:dyDescent="0.25">
      <c r="A1128" t="str">
        <f t="shared" si="296"/>
        <v>b</v>
      </c>
      <c r="B1128" s="5"/>
      <c r="C1128" s="6" t="s">
        <v>18</v>
      </c>
      <c r="D1128" s="7"/>
      <c r="E1128" s="7">
        <f t="shared" si="288"/>
        <v>0</v>
      </c>
      <c r="F1128" s="7">
        <v>0</v>
      </c>
      <c r="G1128" s="7">
        <v>0</v>
      </c>
      <c r="H1128" s="7">
        <v>0</v>
      </c>
      <c r="I1128" s="7">
        <v>0</v>
      </c>
      <c r="J1128" s="7">
        <f t="shared" si="285"/>
        <v>0</v>
      </c>
      <c r="K1128" s="7">
        <f t="shared" si="286"/>
        <v>0</v>
      </c>
    </row>
    <row r="1129" spans="1:11" x14ac:dyDescent="0.25">
      <c r="A1129" t="str">
        <f t="shared" si="296"/>
        <v>b</v>
      </c>
      <c r="B1129" s="5"/>
      <c r="C1129" s="6" t="s">
        <v>19</v>
      </c>
      <c r="D1129" s="7"/>
      <c r="E1129" s="7">
        <f t="shared" si="288"/>
        <v>0</v>
      </c>
      <c r="F1129" s="7">
        <v>0</v>
      </c>
      <c r="G1129" s="7">
        <v>0</v>
      </c>
      <c r="H1129" s="7">
        <v>0</v>
      </c>
      <c r="I1129" s="7">
        <v>0</v>
      </c>
      <c r="J1129" s="7">
        <f t="shared" si="285"/>
        <v>0</v>
      </c>
      <c r="K1129" s="7">
        <f t="shared" si="286"/>
        <v>0</v>
      </c>
    </row>
    <row r="1130" spans="1:11" ht="15.75" thickBot="1" x14ac:dyDescent="0.3">
      <c r="A1130" t="str">
        <f t="shared" si="296"/>
        <v>b</v>
      </c>
      <c r="B1130" s="11"/>
      <c r="C1130" s="12" t="s">
        <v>20</v>
      </c>
      <c r="D1130" s="13"/>
      <c r="E1130" s="13">
        <f t="shared" si="288"/>
        <v>0</v>
      </c>
      <c r="F1130" s="13">
        <v>0</v>
      </c>
      <c r="G1130" s="13">
        <v>0</v>
      </c>
      <c r="H1130" s="13">
        <v>0</v>
      </c>
      <c r="I1130" s="13">
        <v>0</v>
      </c>
      <c r="J1130" s="13">
        <f t="shared" si="285"/>
        <v>0</v>
      </c>
      <c r="K1130" s="13">
        <f t="shared" si="286"/>
        <v>0</v>
      </c>
    </row>
    <row r="1131" spans="1:11" ht="46.5" thickTop="1" thickBot="1" x14ac:dyDescent="0.3">
      <c r="A1131" t="str">
        <f t="shared" si="296"/>
        <v>b</v>
      </c>
      <c r="B1131" s="3" t="s">
        <v>180</v>
      </c>
      <c r="C1131" s="14" t="s">
        <v>181</v>
      </c>
      <c r="D1131" s="4"/>
      <c r="E1131" s="4">
        <f t="shared" si="288"/>
        <v>0</v>
      </c>
      <c r="F1131" s="4">
        <f>SUM(F1132,F1140,F1141,F1142)</f>
        <v>0</v>
      </c>
      <c r="G1131" s="4">
        <f t="shared" ref="G1131:I1131" si="297">SUM(G1132,G1140,G1141,G1142)</f>
        <v>0</v>
      </c>
      <c r="H1131" s="4">
        <f t="shared" si="297"/>
        <v>0</v>
      </c>
      <c r="I1131" s="4">
        <f t="shared" si="297"/>
        <v>0</v>
      </c>
      <c r="J1131" s="4">
        <f t="shared" si="285"/>
        <v>0</v>
      </c>
      <c r="K1131" s="4">
        <f t="shared" si="286"/>
        <v>0</v>
      </c>
    </row>
    <row r="1132" spans="1:11" ht="15.75" thickTop="1" x14ac:dyDescent="0.25">
      <c r="A1132" t="str">
        <f t="shared" si="296"/>
        <v>b</v>
      </c>
      <c r="B1132" s="5"/>
      <c r="C1132" s="6" t="s">
        <v>10</v>
      </c>
      <c r="D1132" s="7"/>
      <c r="E1132" s="7">
        <f t="shared" si="288"/>
        <v>0</v>
      </c>
      <c r="F1132" s="7">
        <f>SUM(F1133:F1139)</f>
        <v>0</v>
      </c>
      <c r="G1132" s="7">
        <f t="shared" ref="G1132:I1132" si="298">SUM(G1133:G1139)</f>
        <v>0</v>
      </c>
      <c r="H1132" s="7">
        <f t="shared" si="298"/>
        <v>0</v>
      </c>
      <c r="I1132" s="7">
        <f t="shared" si="298"/>
        <v>0</v>
      </c>
      <c r="J1132" s="7">
        <f t="shared" si="285"/>
        <v>0</v>
      </c>
      <c r="K1132" s="7">
        <f t="shared" si="286"/>
        <v>0</v>
      </c>
    </row>
    <row r="1133" spans="1:11" x14ac:dyDescent="0.25">
      <c r="A1133" t="str">
        <f t="shared" si="296"/>
        <v>b</v>
      </c>
      <c r="B1133" s="8"/>
      <c r="C1133" s="9" t="s">
        <v>11</v>
      </c>
      <c r="D1133" s="10"/>
      <c r="E1133" s="10">
        <f t="shared" si="288"/>
        <v>0</v>
      </c>
      <c r="F1133" s="10">
        <v>0</v>
      </c>
      <c r="G1133" s="10">
        <v>0</v>
      </c>
      <c r="H1133" s="10">
        <v>0</v>
      </c>
      <c r="I1133" s="10">
        <v>0</v>
      </c>
      <c r="J1133" s="10">
        <f t="shared" si="285"/>
        <v>0</v>
      </c>
      <c r="K1133" s="10">
        <f t="shared" si="286"/>
        <v>0</v>
      </c>
    </row>
    <row r="1134" spans="1:11" x14ac:dyDescent="0.25">
      <c r="A1134" t="str">
        <f t="shared" si="296"/>
        <v>b</v>
      </c>
      <c r="B1134" s="8"/>
      <c r="C1134" s="9" t="s">
        <v>12</v>
      </c>
      <c r="D1134" s="10"/>
      <c r="E1134" s="10">
        <f t="shared" si="288"/>
        <v>0</v>
      </c>
      <c r="F1134" s="10">
        <v>0</v>
      </c>
      <c r="G1134" s="10">
        <v>0</v>
      </c>
      <c r="H1134" s="10">
        <v>0</v>
      </c>
      <c r="I1134" s="10">
        <v>0</v>
      </c>
      <c r="J1134" s="10">
        <f t="shared" si="285"/>
        <v>0</v>
      </c>
      <c r="K1134" s="10">
        <f t="shared" si="286"/>
        <v>0</v>
      </c>
    </row>
    <row r="1135" spans="1:11" x14ac:dyDescent="0.25">
      <c r="A1135" t="str">
        <f t="shared" si="296"/>
        <v>b</v>
      </c>
      <c r="B1135" s="8"/>
      <c r="C1135" s="9" t="s">
        <v>13</v>
      </c>
      <c r="D1135" s="10"/>
      <c r="E1135" s="10">
        <f t="shared" si="288"/>
        <v>0</v>
      </c>
      <c r="F1135" s="10">
        <v>0</v>
      </c>
      <c r="G1135" s="10">
        <v>0</v>
      </c>
      <c r="H1135" s="10">
        <v>0</v>
      </c>
      <c r="I1135" s="10">
        <v>0</v>
      </c>
      <c r="J1135" s="10">
        <f t="shared" si="285"/>
        <v>0</v>
      </c>
      <c r="K1135" s="10">
        <f t="shared" si="286"/>
        <v>0</v>
      </c>
    </row>
    <row r="1136" spans="1:11" x14ac:dyDescent="0.25">
      <c r="A1136" t="str">
        <f t="shared" si="296"/>
        <v>b</v>
      </c>
      <c r="B1136" s="8"/>
      <c r="C1136" s="9" t="s">
        <v>14</v>
      </c>
      <c r="D1136" s="10"/>
      <c r="E1136" s="10">
        <f t="shared" si="288"/>
        <v>0</v>
      </c>
      <c r="F1136" s="10">
        <v>0</v>
      </c>
      <c r="G1136" s="10">
        <v>0</v>
      </c>
      <c r="H1136" s="10">
        <v>0</v>
      </c>
      <c r="I1136" s="10">
        <v>0</v>
      </c>
      <c r="J1136" s="10">
        <f t="shared" ref="J1136:J1142" si="299">SUM(F1136,G1136)</f>
        <v>0</v>
      </c>
      <c r="K1136" s="10">
        <f t="shared" ref="K1136:K1142" si="300">SUM(F1136,G1136,H1136)</f>
        <v>0</v>
      </c>
    </row>
    <row r="1137" spans="1:11" x14ac:dyDescent="0.25">
      <c r="A1137" t="str">
        <f t="shared" si="296"/>
        <v>b</v>
      </c>
      <c r="B1137" s="8"/>
      <c r="C1137" s="9" t="s">
        <v>15</v>
      </c>
      <c r="D1137" s="10"/>
      <c r="E1137" s="10">
        <f t="shared" si="288"/>
        <v>0</v>
      </c>
      <c r="F1137" s="10">
        <v>0</v>
      </c>
      <c r="G1137" s="10">
        <v>0</v>
      </c>
      <c r="H1137" s="10">
        <v>0</v>
      </c>
      <c r="I1137" s="10">
        <v>0</v>
      </c>
      <c r="J1137" s="10">
        <f t="shared" si="299"/>
        <v>0</v>
      </c>
      <c r="K1137" s="10">
        <f t="shared" si="300"/>
        <v>0</v>
      </c>
    </row>
    <row r="1138" spans="1:11" x14ac:dyDescent="0.25">
      <c r="A1138" t="str">
        <f t="shared" si="296"/>
        <v>b</v>
      </c>
      <c r="B1138" s="8"/>
      <c r="C1138" s="9" t="s">
        <v>16</v>
      </c>
      <c r="D1138" s="10"/>
      <c r="E1138" s="10">
        <f t="shared" si="288"/>
        <v>0</v>
      </c>
      <c r="F1138" s="10">
        <v>0</v>
      </c>
      <c r="G1138" s="10">
        <v>0</v>
      </c>
      <c r="H1138" s="10">
        <v>0</v>
      </c>
      <c r="I1138" s="10">
        <v>0</v>
      </c>
      <c r="J1138" s="10">
        <f t="shared" si="299"/>
        <v>0</v>
      </c>
      <c r="K1138" s="10">
        <f t="shared" si="300"/>
        <v>0</v>
      </c>
    </row>
    <row r="1139" spans="1:11" x14ac:dyDescent="0.25">
      <c r="A1139" t="str">
        <f t="shared" si="296"/>
        <v>b</v>
      </c>
      <c r="B1139" s="8"/>
      <c r="C1139" s="9" t="s">
        <v>17</v>
      </c>
      <c r="D1139" s="10"/>
      <c r="E1139" s="10">
        <f t="shared" si="288"/>
        <v>0</v>
      </c>
      <c r="F1139" s="10">
        <v>0</v>
      </c>
      <c r="G1139" s="10">
        <v>0</v>
      </c>
      <c r="H1139" s="10">
        <v>0</v>
      </c>
      <c r="I1139" s="10">
        <v>0</v>
      </c>
      <c r="J1139" s="10">
        <f t="shared" si="299"/>
        <v>0</v>
      </c>
      <c r="K1139" s="10">
        <f t="shared" si="300"/>
        <v>0</v>
      </c>
    </row>
    <row r="1140" spans="1:11" x14ac:dyDescent="0.25">
      <c r="A1140" t="str">
        <f t="shared" si="296"/>
        <v>b</v>
      </c>
      <c r="B1140" s="5"/>
      <c r="C1140" s="6" t="s">
        <v>18</v>
      </c>
      <c r="D1140" s="7"/>
      <c r="E1140" s="7">
        <f t="shared" si="288"/>
        <v>0</v>
      </c>
      <c r="F1140" s="10">
        <v>0</v>
      </c>
      <c r="G1140" s="10">
        <v>0</v>
      </c>
      <c r="H1140" s="10">
        <v>0</v>
      </c>
      <c r="I1140" s="10">
        <v>0</v>
      </c>
      <c r="J1140" s="7">
        <f t="shared" si="299"/>
        <v>0</v>
      </c>
      <c r="K1140" s="7">
        <f t="shared" si="300"/>
        <v>0</v>
      </c>
    </row>
    <row r="1141" spans="1:11" x14ac:dyDescent="0.25">
      <c r="A1141" t="str">
        <f t="shared" si="296"/>
        <v>b</v>
      </c>
      <c r="B1141" s="5"/>
      <c r="C1141" s="6" t="s">
        <v>19</v>
      </c>
      <c r="D1141" s="7"/>
      <c r="E1141" s="7">
        <f t="shared" si="288"/>
        <v>0</v>
      </c>
      <c r="F1141" s="10">
        <v>0</v>
      </c>
      <c r="G1141" s="10">
        <v>0</v>
      </c>
      <c r="H1141" s="10">
        <v>0</v>
      </c>
      <c r="I1141" s="10">
        <v>0</v>
      </c>
      <c r="J1141" s="7">
        <f t="shared" si="299"/>
        <v>0</v>
      </c>
      <c r="K1141" s="7">
        <f t="shared" si="300"/>
        <v>0</v>
      </c>
    </row>
    <row r="1142" spans="1:11" ht="15.75" thickBot="1" x14ac:dyDescent="0.3">
      <c r="A1142" t="str">
        <f t="shared" si="296"/>
        <v>b</v>
      </c>
      <c r="B1142" s="11"/>
      <c r="C1142" s="12" t="s">
        <v>20</v>
      </c>
      <c r="D1142" s="13"/>
      <c r="E1142" s="13">
        <f t="shared" si="288"/>
        <v>0</v>
      </c>
      <c r="F1142" s="10">
        <v>0</v>
      </c>
      <c r="G1142" s="10">
        <v>0</v>
      </c>
      <c r="H1142" s="10">
        <v>0</v>
      </c>
      <c r="I1142" s="10">
        <v>0</v>
      </c>
      <c r="J1142" s="13">
        <f t="shared" si="299"/>
        <v>0</v>
      </c>
      <c r="K1142" s="13">
        <f t="shared" si="300"/>
        <v>0</v>
      </c>
    </row>
    <row r="1143" spans="1:11" ht="15.75" thickTop="1" x14ac:dyDescent="0.25"/>
  </sheetData>
  <autoFilter ref="A2:K1142"/>
  <customSheetViews>
    <customSheetView guid="{D5A2A8BA-BDA4-4AA2-8B7D-A1E1AFC3D0A5}" scale="90" showPageBreaks="1" showGridLines="0" printArea="1" showAutoFilter="1" view="pageBreakPreview">
      <pane ySplit="2" topLeftCell="A3" activePane="bottomLeft" state="frozen"/>
      <selection pane="bottomLeft" activeCell="L1" sqref="L1:L1048576"/>
      <colBreaks count="1" manualBreakCount="1">
        <brk id="9" max="1033" man="1"/>
      </colBreaks>
      <pageMargins left="0.7" right="0.7" top="0.75" bottom="0.75" header="0.3" footer="0.3"/>
      <pageSetup scale="56" orientation="portrait" r:id="rId1"/>
      <autoFilter ref="A2:K2"/>
    </customSheetView>
  </customSheetViews>
  <mergeCells count="1">
    <mergeCell ref="B1:I1"/>
  </mergeCells>
  <pageMargins left="0.7" right="0.7" top="0.75" bottom="0.75" header="0.3" footer="0.3"/>
  <pageSetup scale="56" orientation="portrait" r:id="rId2"/>
  <colBreaks count="1" manualBreakCount="1">
    <brk id="9" max="1033" man="1"/>
  </colBreaks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1143"/>
  <sheetViews>
    <sheetView showGridLines="0" view="pageBreakPreview" zoomScale="90" zoomScaleNormal="100" zoomScaleSheetLayoutView="90" workbookViewId="0">
      <pane xSplit="3" ySplit="2" topLeftCell="D958" activePane="bottomRight" state="frozen"/>
      <selection pane="topRight" activeCell="D1" sqref="D1"/>
      <selection pane="bottomLeft" activeCell="A3" sqref="A3"/>
      <selection pane="bottomRight" activeCell="E982" sqref="E982"/>
    </sheetView>
  </sheetViews>
  <sheetFormatPr defaultRowHeight="15" x14ac:dyDescent="0.25"/>
  <cols>
    <col min="1" max="1" width="3.28515625" customWidth="1"/>
    <col min="2" max="2" width="16.5703125" customWidth="1"/>
    <col min="3" max="3" width="50.140625" customWidth="1"/>
    <col min="4" max="4" width="11.7109375" style="32" customWidth="1"/>
    <col min="5" max="9" width="15.85546875" customWidth="1"/>
    <col min="10" max="10" width="20.85546875" customWidth="1"/>
    <col min="11" max="11" width="13.42578125" customWidth="1"/>
  </cols>
  <sheetData>
    <row r="1" spans="1:11" ht="45" customHeight="1" x14ac:dyDescent="0.25">
      <c r="B1" s="144" t="s">
        <v>259</v>
      </c>
      <c r="C1" s="144"/>
      <c r="D1" s="144"/>
      <c r="E1" s="144"/>
      <c r="F1" s="144"/>
      <c r="G1" s="144"/>
      <c r="H1" s="144"/>
      <c r="I1" s="144"/>
      <c r="J1" s="18">
        <f>E3</f>
        <v>1370419</v>
      </c>
      <c r="K1" s="33"/>
    </row>
    <row r="2" spans="1:11" ht="30.75" thickBot="1" x14ac:dyDescent="0.3">
      <c r="B2" s="1" t="s">
        <v>0</v>
      </c>
      <c r="C2" s="1" t="s">
        <v>1</v>
      </c>
      <c r="D2" s="26" t="s">
        <v>185</v>
      </c>
      <c r="E2" s="2" t="s">
        <v>2</v>
      </c>
      <c r="F2" s="2" t="s">
        <v>3</v>
      </c>
      <c r="G2" s="2" t="s">
        <v>4</v>
      </c>
      <c r="H2" s="2" t="s">
        <v>5</v>
      </c>
      <c r="I2" s="2" t="s">
        <v>6</v>
      </c>
      <c r="J2" s="2" t="s">
        <v>183</v>
      </c>
      <c r="K2" s="2" t="s">
        <v>184</v>
      </c>
    </row>
    <row r="3" spans="1:11" ht="31.5" thickTop="1" thickBot="1" x14ac:dyDescent="0.3">
      <c r="A3" t="str">
        <f>IF(OR(E3&lt;&gt;0,F3&lt;&gt;0,G3&lt;&gt;0,H3&lt;&gt;0,I3&lt;&gt;0,),"a","b")</f>
        <v>a</v>
      </c>
      <c r="B3" s="16" t="s">
        <v>7</v>
      </c>
      <c r="C3" s="4" t="s">
        <v>8</v>
      </c>
      <c r="D3" s="27"/>
      <c r="E3" s="4">
        <f>SUM(F3,G3,H3,I3)</f>
        <v>1370419</v>
      </c>
      <c r="F3" s="4">
        <f t="shared" ref="F3:F14" si="0">SUM(F15,F267,F543,F1071,F1083)</f>
        <v>292833</v>
      </c>
      <c r="G3" s="4">
        <f t="shared" ref="G3:I3" si="1">SUM(G15,G267,G543,G1071,G1083)</f>
        <v>1077586</v>
      </c>
      <c r="H3" s="4">
        <f t="shared" si="1"/>
        <v>0</v>
      </c>
      <c r="I3" s="4">
        <f t="shared" si="1"/>
        <v>0</v>
      </c>
      <c r="J3" s="4">
        <f>SUM(F3,G3)</f>
        <v>1370419</v>
      </c>
      <c r="K3" s="4">
        <f>SUM(F3,G3,H3)</f>
        <v>1370419</v>
      </c>
    </row>
    <row r="4" spans="1:11" ht="15.75" thickTop="1" x14ac:dyDescent="0.25">
      <c r="A4" t="str">
        <f t="shared" ref="A4:A67" si="2">IF(OR(E4&lt;&gt;0,F4&lt;&gt;0,G4&lt;&gt;0,H4&lt;&gt;0,I4&lt;&gt;0,),"a","b")</f>
        <v>a</v>
      </c>
      <c r="B4" s="5" t="s">
        <v>9</v>
      </c>
      <c r="C4" s="6" t="s">
        <v>10</v>
      </c>
      <c r="D4" s="28"/>
      <c r="E4" s="7">
        <f t="shared" ref="E4:E14" si="3">SUM(F4,G4,H4,I4)</f>
        <v>1370419</v>
      </c>
      <c r="F4" s="7">
        <f t="shared" si="0"/>
        <v>292833</v>
      </c>
      <c r="G4" s="7">
        <f t="shared" ref="G4:I14" si="4">SUM(G16,G268,G544,G1072,G1084)</f>
        <v>1077586</v>
      </c>
      <c r="H4" s="7">
        <f t="shared" si="4"/>
        <v>0</v>
      </c>
      <c r="I4" s="7">
        <f t="shared" si="4"/>
        <v>0</v>
      </c>
      <c r="J4" s="7">
        <f t="shared" ref="J4:J67" si="5">SUM(F4,G4)</f>
        <v>1370419</v>
      </c>
      <c r="K4" s="7">
        <f t="shared" ref="K4:K67" si="6">SUM(F4,G4,H4)</f>
        <v>1370419</v>
      </c>
    </row>
    <row r="5" spans="1:11" x14ac:dyDescent="0.25">
      <c r="A5" t="str">
        <f t="shared" si="2"/>
        <v>b</v>
      </c>
      <c r="B5" s="8" t="s">
        <v>9</v>
      </c>
      <c r="C5" s="9" t="s">
        <v>11</v>
      </c>
      <c r="D5" s="29"/>
      <c r="E5" s="10">
        <f t="shared" si="3"/>
        <v>0</v>
      </c>
      <c r="F5" s="10">
        <f t="shared" si="0"/>
        <v>0</v>
      </c>
      <c r="G5" s="10">
        <f t="shared" si="4"/>
        <v>0</v>
      </c>
      <c r="H5" s="10">
        <f t="shared" si="4"/>
        <v>0</v>
      </c>
      <c r="I5" s="10">
        <f t="shared" si="4"/>
        <v>0</v>
      </c>
      <c r="J5" s="10">
        <f t="shared" si="5"/>
        <v>0</v>
      </c>
      <c r="K5" s="10">
        <f t="shared" si="6"/>
        <v>0</v>
      </c>
    </row>
    <row r="6" spans="1:11" x14ac:dyDescent="0.25">
      <c r="A6" t="str">
        <f t="shared" si="2"/>
        <v>b</v>
      </c>
      <c r="B6" s="8" t="s">
        <v>9</v>
      </c>
      <c r="C6" s="9" t="s">
        <v>12</v>
      </c>
      <c r="D6" s="29"/>
      <c r="E6" s="10">
        <f t="shared" si="3"/>
        <v>0</v>
      </c>
      <c r="F6" s="10">
        <f t="shared" si="0"/>
        <v>0</v>
      </c>
      <c r="G6" s="10">
        <f t="shared" si="4"/>
        <v>0</v>
      </c>
      <c r="H6" s="10">
        <f t="shared" si="4"/>
        <v>0</v>
      </c>
      <c r="I6" s="10">
        <f t="shared" si="4"/>
        <v>0</v>
      </c>
      <c r="J6" s="10">
        <f t="shared" si="5"/>
        <v>0</v>
      </c>
      <c r="K6" s="10">
        <f t="shared" si="6"/>
        <v>0</v>
      </c>
    </row>
    <row r="7" spans="1:11" x14ac:dyDescent="0.25">
      <c r="A7" t="str">
        <f t="shared" si="2"/>
        <v>b</v>
      </c>
      <c r="B7" s="8" t="s">
        <v>9</v>
      </c>
      <c r="C7" s="9" t="s">
        <v>13</v>
      </c>
      <c r="D7" s="29"/>
      <c r="E7" s="10">
        <f t="shared" si="3"/>
        <v>0</v>
      </c>
      <c r="F7" s="10">
        <f t="shared" si="0"/>
        <v>0</v>
      </c>
      <c r="G7" s="10">
        <f t="shared" si="4"/>
        <v>0</v>
      </c>
      <c r="H7" s="10">
        <f t="shared" si="4"/>
        <v>0</v>
      </c>
      <c r="I7" s="10">
        <f t="shared" si="4"/>
        <v>0</v>
      </c>
      <c r="J7" s="10">
        <f t="shared" si="5"/>
        <v>0</v>
      </c>
      <c r="K7" s="10">
        <f t="shared" si="6"/>
        <v>0</v>
      </c>
    </row>
    <row r="8" spans="1:11" x14ac:dyDescent="0.25">
      <c r="A8" t="str">
        <f t="shared" si="2"/>
        <v>b</v>
      </c>
      <c r="B8" s="8" t="s">
        <v>9</v>
      </c>
      <c r="C8" s="9" t="s">
        <v>14</v>
      </c>
      <c r="D8" s="29"/>
      <c r="E8" s="10">
        <f t="shared" si="3"/>
        <v>0</v>
      </c>
      <c r="F8" s="10">
        <f t="shared" si="0"/>
        <v>0</v>
      </c>
      <c r="G8" s="10">
        <f t="shared" si="4"/>
        <v>0</v>
      </c>
      <c r="H8" s="10">
        <f t="shared" si="4"/>
        <v>0</v>
      </c>
      <c r="I8" s="10">
        <f t="shared" si="4"/>
        <v>0</v>
      </c>
      <c r="J8" s="10">
        <f t="shared" si="5"/>
        <v>0</v>
      </c>
      <c r="K8" s="10">
        <f t="shared" si="6"/>
        <v>0</v>
      </c>
    </row>
    <row r="9" spans="1:11" x14ac:dyDescent="0.25">
      <c r="A9" t="str">
        <f t="shared" si="2"/>
        <v>b</v>
      </c>
      <c r="B9" s="8" t="s">
        <v>9</v>
      </c>
      <c r="C9" s="9" t="s">
        <v>15</v>
      </c>
      <c r="D9" s="29"/>
      <c r="E9" s="10">
        <f t="shared" si="3"/>
        <v>0</v>
      </c>
      <c r="F9" s="10">
        <f t="shared" si="0"/>
        <v>0</v>
      </c>
      <c r="G9" s="10">
        <f t="shared" si="4"/>
        <v>0</v>
      </c>
      <c r="H9" s="10">
        <f t="shared" si="4"/>
        <v>0</v>
      </c>
      <c r="I9" s="10">
        <f t="shared" si="4"/>
        <v>0</v>
      </c>
      <c r="J9" s="10">
        <f t="shared" si="5"/>
        <v>0</v>
      </c>
      <c r="K9" s="10">
        <f t="shared" si="6"/>
        <v>0</v>
      </c>
    </row>
    <row r="10" spans="1:11" x14ac:dyDescent="0.25">
      <c r="A10" t="str">
        <f t="shared" si="2"/>
        <v>a</v>
      </c>
      <c r="B10" s="8" t="s">
        <v>9</v>
      </c>
      <c r="C10" s="9" t="s">
        <v>16</v>
      </c>
      <c r="D10" s="29"/>
      <c r="E10" s="10">
        <f t="shared" si="3"/>
        <v>1370419</v>
      </c>
      <c r="F10" s="10">
        <f t="shared" si="0"/>
        <v>292833</v>
      </c>
      <c r="G10" s="10">
        <f t="shared" si="4"/>
        <v>1077586</v>
      </c>
      <c r="H10" s="10">
        <f t="shared" si="4"/>
        <v>0</v>
      </c>
      <c r="I10" s="10">
        <f t="shared" si="4"/>
        <v>0</v>
      </c>
      <c r="J10" s="10">
        <f t="shared" si="5"/>
        <v>1370419</v>
      </c>
      <c r="K10" s="10">
        <f t="shared" si="6"/>
        <v>1370419</v>
      </c>
    </row>
    <row r="11" spans="1:11" x14ac:dyDescent="0.25">
      <c r="A11" t="str">
        <f t="shared" si="2"/>
        <v>b</v>
      </c>
      <c r="B11" s="8" t="s">
        <v>9</v>
      </c>
      <c r="C11" s="9" t="s">
        <v>17</v>
      </c>
      <c r="D11" s="29"/>
      <c r="E11" s="10">
        <f t="shared" si="3"/>
        <v>0</v>
      </c>
      <c r="F11" s="10">
        <f t="shared" si="0"/>
        <v>0</v>
      </c>
      <c r="G11" s="10">
        <f t="shared" si="4"/>
        <v>0</v>
      </c>
      <c r="H11" s="10">
        <f t="shared" si="4"/>
        <v>0</v>
      </c>
      <c r="I11" s="10">
        <f t="shared" si="4"/>
        <v>0</v>
      </c>
      <c r="J11" s="10">
        <f t="shared" si="5"/>
        <v>0</v>
      </c>
      <c r="K11" s="10">
        <f t="shared" si="6"/>
        <v>0</v>
      </c>
    </row>
    <row r="12" spans="1:11" x14ac:dyDescent="0.25">
      <c r="A12" t="str">
        <f t="shared" si="2"/>
        <v>b</v>
      </c>
      <c r="B12" s="5" t="s">
        <v>9</v>
      </c>
      <c r="C12" s="6" t="s">
        <v>18</v>
      </c>
      <c r="D12" s="28"/>
      <c r="E12" s="7">
        <f t="shared" si="3"/>
        <v>0</v>
      </c>
      <c r="F12" s="7">
        <f t="shared" si="0"/>
        <v>0</v>
      </c>
      <c r="G12" s="7">
        <f t="shared" si="4"/>
        <v>0</v>
      </c>
      <c r="H12" s="7">
        <f t="shared" si="4"/>
        <v>0</v>
      </c>
      <c r="I12" s="7">
        <f t="shared" si="4"/>
        <v>0</v>
      </c>
      <c r="J12" s="7">
        <f t="shared" si="5"/>
        <v>0</v>
      </c>
      <c r="K12" s="7">
        <f t="shared" si="6"/>
        <v>0</v>
      </c>
    </row>
    <row r="13" spans="1:11" x14ac:dyDescent="0.25">
      <c r="A13" t="str">
        <f t="shared" si="2"/>
        <v>b</v>
      </c>
      <c r="B13" s="5" t="s">
        <v>9</v>
      </c>
      <c r="C13" s="6" t="s">
        <v>19</v>
      </c>
      <c r="D13" s="28"/>
      <c r="E13" s="7">
        <f t="shared" si="3"/>
        <v>0</v>
      </c>
      <c r="F13" s="7">
        <f t="shared" si="0"/>
        <v>0</v>
      </c>
      <c r="G13" s="7">
        <f t="shared" si="4"/>
        <v>0</v>
      </c>
      <c r="H13" s="7">
        <f t="shared" si="4"/>
        <v>0</v>
      </c>
      <c r="I13" s="7">
        <f t="shared" si="4"/>
        <v>0</v>
      </c>
      <c r="J13" s="7">
        <f t="shared" si="5"/>
        <v>0</v>
      </c>
      <c r="K13" s="7">
        <f t="shared" si="6"/>
        <v>0</v>
      </c>
    </row>
    <row r="14" spans="1:11" ht="15.75" thickBot="1" x14ac:dyDescent="0.3">
      <c r="A14" t="str">
        <f t="shared" si="2"/>
        <v>b</v>
      </c>
      <c r="B14" s="11" t="s">
        <v>9</v>
      </c>
      <c r="C14" s="12" t="s">
        <v>20</v>
      </c>
      <c r="D14" s="30"/>
      <c r="E14" s="13">
        <f t="shared" si="3"/>
        <v>0</v>
      </c>
      <c r="F14" s="13">
        <f t="shared" si="0"/>
        <v>0</v>
      </c>
      <c r="G14" s="13">
        <f t="shared" si="4"/>
        <v>0</v>
      </c>
      <c r="H14" s="13">
        <f t="shared" si="4"/>
        <v>0</v>
      </c>
      <c r="I14" s="13">
        <f t="shared" si="4"/>
        <v>0</v>
      </c>
      <c r="J14" s="13">
        <f t="shared" si="5"/>
        <v>0</v>
      </c>
      <c r="K14" s="13">
        <f t="shared" si="6"/>
        <v>0</v>
      </c>
    </row>
    <row r="15" spans="1:11" ht="31.5" thickTop="1" thickBot="1" x14ac:dyDescent="0.3">
      <c r="A15" t="str">
        <f t="shared" si="2"/>
        <v>b</v>
      </c>
      <c r="B15" s="16" t="s">
        <v>21</v>
      </c>
      <c r="C15" s="4" t="s">
        <v>22</v>
      </c>
      <c r="D15" s="27"/>
      <c r="E15" s="4">
        <f>SUM(F15,G15,H15,I15)</f>
        <v>0</v>
      </c>
      <c r="F15" s="4">
        <f t="shared" ref="F15:I17" si="7">SUM(F27,F39,F87,F99,F243,F255,)</f>
        <v>0</v>
      </c>
      <c r="G15" s="4">
        <f t="shared" si="7"/>
        <v>0</v>
      </c>
      <c r="H15" s="4">
        <f t="shared" si="7"/>
        <v>0</v>
      </c>
      <c r="I15" s="4">
        <f t="shared" si="7"/>
        <v>0</v>
      </c>
      <c r="J15" s="4">
        <f t="shared" si="5"/>
        <v>0</v>
      </c>
      <c r="K15" s="4">
        <f t="shared" si="6"/>
        <v>0</v>
      </c>
    </row>
    <row r="16" spans="1:11" ht="15.75" thickTop="1" x14ac:dyDescent="0.25">
      <c r="A16" t="str">
        <f t="shared" si="2"/>
        <v>b</v>
      </c>
      <c r="B16" s="5"/>
      <c r="C16" s="6" t="s">
        <v>10</v>
      </c>
      <c r="D16" s="28"/>
      <c r="E16" s="7">
        <f t="shared" ref="E16:E79" si="8">SUM(F16,G16,H16,I16)</f>
        <v>0</v>
      </c>
      <c r="F16" s="7">
        <f t="shared" si="7"/>
        <v>0</v>
      </c>
      <c r="G16" s="7">
        <f t="shared" si="7"/>
        <v>0</v>
      </c>
      <c r="H16" s="7">
        <f t="shared" si="7"/>
        <v>0</v>
      </c>
      <c r="I16" s="7">
        <f t="shared" si="7"/>
        <v>0</v>
      </c>
      <c r="J16" s="7">
        <f t="shared" si="5"/>
        <v>0</v>
      </c>
      <c r="K16" s="7">
        <f t="shared" si="6"/>
        <v>0</v>
      </c>
    </row>
    <row r="17" spans="1:11" x14ac:dyDescent="0.25">
      <c r="A17" t="str">
        <f t="shared" si="2"/>
        <v>b</v>
      </c>
      <c r="B17" s="8"/>
      <c r="C17" s="9" t="s">
        <v>11</v>
      </c>
      <c r="D17" s="29"/>
      <c r="E17" s="10">
        <f t="shared" si="8"/>
        <v>0</v>
      </c>
      <c r="F17" s="10">
        <f>SUM(F29,F41,F89,F101,F245,F257,)</f>
        <v>0</v>
      </c>
      <c r="G17" s="10">
        <f t="shared" si="7"/>
        <v>0</v>
      </c>
      <c r="H17" s="10">
        <f t="shared" si="7"/>
        <v>0</v>
      </c>
      <c r="I17" s="10">
        <f t="shared" si="7"/>
        <v>0</v>
      </c>
      <c r="J17" s="10">
        <f t="shared" si="5"/>
        <v>0</v>
      </c>
      <c r="K17" s="10">
        <f t="shared" si="6"/>
        <v>0</v>
      </c>
    </row>
    <row r="18" spans="1:11" x14ac:dyDescent="0.25">
      <c r="A18" t="str">
        <f t="shared" si="2"/>
        <v>b</v>
      </c>
      <c r="B18" s="8"/>
      <c r="C18" s="9" t="s">
        <v>12</v>
      </c>
      <c r="D18" s="29"/>
      <c r="E18" s="10">
        <f t="shared" si="8"/>
        <v>0</v>
      </c>
      <c r="F18" s="10">
        <f t="shared" ref="F18:I26" si="9">SUM(F30,F42,F90,F102,F246,F258,)</f>
        <v>0</v>
      </c>
      <c r="G18" s="10">
        <f t="shared" si="9"/>
        <v>0</v>
      </c>
      <c r="H18" s="10">
        <f t="shared" si="9"/>
        <v>0</v>
      </c>
      <c r="I18" s="10">
        <f t="shared" si="9"/>
        <v>0</v>
      </c>
      <c r="J18" s="10">
        <f t="shared" si="5"/>
        <v>0</v>
      </c>
      <c r="K18" s="10">
        <f t="shared" si="6"/>
        <v>0</v>
      </c>
    </row>
    <row r="19" spans="1:11" x14ac:dyDescent="0.25">
      <c r="A19" t="str">
        <f t="shared" si="2"/>
        <v>b</v>
      </c>
      <c r="B19" s="8"/>
      <c r="C19" s="9" t="s">
        <v>13</v>
      </c>
      <c r="D19" s="29"/>
      <c r="E19" s="10">
        <f t="shared" si="8"/>
        <v>0</v>
      </c>
      <c r="F19" s="10">
        <f t="shared" si="9"/>
        <v>0</v>
      </c>
      <c r="G19" s="10">
        <f t="shared" si="9"/>
        <v>0</v>
      </c>
      <c r="H19" s="10">
        <f t="shared" si="9"/>
        <v>0</v>
      </c>
      <c r="I19" s="10">
        <f t="shared" si="9"/>
        <v>0</v>
      </c>
      <c r="J19" s="10">
        <f t="shared" si="5"/>
        <v>0</v>
      </c>
      <c r="K19" s="10">
        <f t="shared" si="6"/>
        <v>0</v>
      </c>
    </row>
    <row r="20" spans="1:11" x14ac:dyDescent="0.25">
      <c r="A20" t="str">
        <f t="shared" si="2"/>
        <v>b</v>
      </c>
      <c r="B20" s="8"/>
      <c r="C20" s="9" t="s">
        <v>14</v>
      </c>
      <c r="D20" s="29"/>
      <c r="E20" s="10">
        <f t="shared" si="8"/>
        <v>0</v>
      </c>
      <c r="F20" s="10">
        <f t="shared" si="9"/>
        <v>0</v>
      </c>
      <c r="G20" s="10">
        <f t="shared" si="9"/>
        <v>0</v>
      </c>
      <c r="H20" s="10">
        <f t="shared" si="9"/>
        <v>0</v>
      </c>
      <c r="I20" s="10">
        <f t="shared" si="9"/>
        <v>0</v>
      </c>
      <c r="J20" s="10">
        <f t="shared" si="5"/>
        <v>0</v>
      </c>
      <c r="K20" s="10">
        <f t="shared" si="6"/>
        <v>0</v>
      </c>
    </row>
    <row r="21" spans="1:11" x14ac:dyDescent="0.25">
      <c r="A21" t="str">
        <f t="shared" si="2"/>
        <v>b</v>
      </c>
      <c r="B21" s="8"/>
      <c r="C21" s="9" t="s">
        <v>15</v>
      </c>
      <c r="D21" s="29"/>
      <c r="E21" s="10">
        <f t="shared" si="8"/>
        <v>0</v>
      </c>
      <c r="F21" s="10">
        <f t="shared" si="9"/>
        <v>0</v>
      </c>
      <c r="G21" s="10">
        <f t="shared" si="9"/>
        <v>0</v>
      </c>
      <c r="H21" s="10">
        <f t="shared" si="9"/>
        <v>0</v>
      </c>
      <c r="I21" s="10">
        <f t="shared" si="9"/>
        <v>0</v>
      </c>
      <c r="J21" s="10">
        <f t="shared" si="5"/>
        <v>0</v>
      </c>
      <c r="K21" s="10">
        <f t="shared" si="6"/>
        <v>0</v>
      </c>
    </row>
    <row r="22" spans="1:11" x14ac:dyDescent="0.25">
      <c r="A22" t="str">
        <f t="shared" si="2"/>
        <v>b</v>
      </c>
      <c r="B22" s="8"/>
      <c r="C22" s="9" t="s">
        <v>16</v>
      </c>
      <c r="D22" s="29"/>
      <c r="E22" s="10">
        <f t="shared" si="8"/>
        <v>0</v>
      </c>
      <c r="F22" s="10">
        <f t="shared" si="9"/>
        <v>0</v>
      </c>
      <c r="G22" s="10">
        <f t="shared" si="9"/>
        <v>0</v>
      </c>
      <c r="H22" s="10">
        <f t="shared" si="9"/>
        <v>0</v>
      </c>
      <c r="I22" s="10">
        <f t="shared" si="9"/>
        <v>0</v>
      </c>
      <c r="J22" s="10">
        <f t="shared" si="5"/>
        <v>0</v>
      </c>
      <c r="K22" s="10">
        <f t="shared" si="6"/>
        <v>0</v>
      </c>
    </row>
    <row r="23" spans="1:11" x14ac:dyDescent="0.25">
      <c r="A23" t="str">
        <f t="shared" si="2"/>
        <v>b</v>
      </c>
      <c r="B23" s="8"/>
      <c r="C23" s="9" t="s">
        <v>17</v>
      </c>
      <c r="D23" s="29"/>
      <c r="E23" s="10">
        <f t="shared" si="8"/>
        <v>0</v>
      </c>
      <c r="F23" s="10">
        <f t="shared" si="9"/>
        <v>0</v>
      </c>
      <c r="G23" s="10">
        <f t="shared" si="9"/>
        <v>0</v>
      </c>
      <c r="H23" s="10">
        <f t="shared" si="9"/>
        <v>0</v>
      </c>
      <c r="I23" s="10">
        <f t="shared" si="9"/>
        <v>0</v>
      </c>
      <c r="J23" s="10">
        <f t="shared" si="5"/>
        <v>0</v>
      </c>
      <c r="K23" s="10">
        <f t="shared" si="6"/>
        <v>0</v>
      </c>
    </row>
    <row r="24" spans="1:11" x14ac:dyDescent="0.25">
      <c r="A24" t="str">
        <f t="shared" si="2"/>
        <v>b</v>
      </c>
      <c r="B24" s="5"/>
      <c r="C24" s="6" t="s">
        <v>18</v>
      </c>
      <c r="D24" s="28"/>
      <c r="E24" s="7">
        <f t="shared" si="8"/>
        <v>0</v>
      </c>
      <c r="F24" s="7">
        <f t="shared" si="9"/>
        <v>0</v>
      </c>
      <c r="G24" s="7">
        <f t="shared" si="9"/>
        <v>0</v>
      </c>
      <c r="H24" s="7">
        <f t="shared" si="9"/>
        <v>0</v>
      </c>
      <c r="I24" s="7">
        <f t="shared" si="9"/>
        <v>0</v>
      </c>
      <c r="J24" s="7">
        <f t="shared" si="5"/>
        <v>0</v>
      </c>
      <c r="K24" s="7">
        <f t="shared" si="6"/>
        <v>0</v>
      </c>
    </row>
    <row r="25" spans="1:11" x14ac:dyDescent="0.25">
      <c r="A25" t="str">
        <f t="shared" si="2"/>
        <v>b</v>
      </c>
      <c r="B25" s="5"/>
      <c r="C25" s="6" t="s">
        <v>19</v>
      </c>
      <c r="D25" s="28"/>
      <c r="E25" s="7">
        <f t="shared" si="8"/>
        <v>0</v>
      </c>
      <c r="F25" s="7">
        <f t="shared" si="9"/>
        <v>0</v>
      </c>
      <c r="G25" s="7">
        <f t="shared" si="9"/>
        <v>0</v>
      </c>
      <c r="H25" s="7">
        <f t="shared" si="9"/>
        <v>0</v>
      </c>
      <c r="I25" s="7">
        <f t="shared" si="9"/>
        <v>0</v>
      </c>
      <c r="J25" s="7">
        <f t="shared" si="5"/>
        <v>0</v>
      </c>
      <c r="K25" s="7">
        <f t="shared" si="6"/>
        <v>0</v>
      </c>
    </row>
    <row r="26" spans="1:11" ht="15.75" thickBot="1" x14ac:dyDescent="0.3">
      <c r="A26" t="str">
        <f t="shared" si="2"/>
        <v>b</v>
      </c>
      <c r="B26" s="11"/>
      <c r="C26" s="12" t="s">
        <v>20</v>
      </c>
      <c r="D26" s="30"/>
      <c r="E26" s="13">
        <f t="shared" si="8"/>
        <v>0</v>
      </c>
      <c r="F26" s="13">
        <f t="shared" si="9"/>
        <v>0</v>
      </c>
      <c r="G26" s="13">
        <f t="shared" si="9"/>
        <v>0</v>
      </c>
      <c r="H26" s="13">
        <f t="shared" si="9"/>
        <v>0</v>
      </c>
      <c r="I26" s="13">
        <f t="shared" si="9"/>
        <v>0</v>
      </c>
      <c r="J26" s="13">
        <f t="shared" si="5"/>
        <v>0</v>
      </c>
      <c r="K26" s="13">
        <f t="shared" si="6"/>
        <v>0</v>
      </c>
    </row>
    <row r="27" spans="1:11" ht="46.5" thickTop="1" thickBot="1" x14ac:dyDescent="0.3">
      <c r="A27" t="str">
        <f t="shared" si="2"/>
        <v>b</v>
      </c>
      <c r="B27" s="3" t="s">
        <v>23</v>
      </c>
      <c r="C27" s="4" t="s">
        <v>24</v>
      </c>
      <c r="D27" s="27"/>
      <c r="E27" s="4">
        <f t="shared" si="8"/>
        <v>0</v>
      </c>
      <c r="F27" s="4">
        <f>SUM(F28,F36,F37,F38)</f>
        <v>0</v>
      </c>
      <c r="G27" s="4">
        <f t="shared" ref="G27:I27" si="10">SUM(G28,G36,G37,G38)</f>
        <v>0</v>
      </c>
      <c r="H27" s="4">
        <f t="shared" si="10"/>
        <v>0</v>
      </c>
      <c r="I27" s="4">
        <f t="shared" si="10"/>
        <v>0</v>
      </c>
      <c r="J27" s="4">
        <f t="shared" si="5"/>
        <v>0</v>
      </c>
      <c r="K27" s="4">
        <f t="shared" si="6"/>
        <v>0</v>
      </c>
    </row>
    <row r="28" spans="1:11" ht="15.75" thickTop="1" x14ac:dyDescent="0.25">
      <c r="A28" t="str">
        <f t="shared" si="2"/>
        <v>b</v>
      </c>
      <c r="B28" s="5"/>
      <c r="C28" s="6" t="s">
        <v>10</v>
      </c>
      <c r="D28" s="28"/>
      <c r="E28" s="7">
        <f t="shared" si="8"/>
        <v>0</v>
      </c>
      <c r="F28" s="7">
        <f>SUM(F29:F35)</f>
        <v>0</v>
      </c>
      <c r="G28" s="7">
        <f t="shared" ref="G28:I28" si="11">SUM(G29:G35)</f>
        <v>0</v>
      </c>
      <c r="H28" s="7">
        <f t="shared" si="11"/>
        <v>0</v>
      </c>
      <c r="I28" s="7">
        <f t="shared" si="11"/>
        <v>0</v>
      </c>
      <c r="J28" s="7">
        <f t="shared" si="5"/>
        <v>0</v>
      </c>
      <c r="K28" s="7">
        <f t="shared" si="6"/>
        <v>0</v>
      </c>
    </row>
    <row r="29" spans="1:11" x14ac:dyDescent="0.25">
      <c r="A29" t="str">
        <f t="shared" si="2"/>
        <v>b</v>
      </c>
      <c r="B29" s="8"/>
      <c r="C29" s="9" t="s">
        <v>11</v>
      </c>
      <c r="D29" s="29"/>
      <c r="E29" s="10">
        <f t="shared" si="8"/>
        <v>0</v>
      </c>
      <c r="F29" s="10">
        <v>0</v>
      </c>
      <c r="G29" s="10">
        <v>0</v>
      </c>
      <c r="H29" s="10">
        <v>0</v>
      </c>
      <c r="I29" s="10">
        <v>0</v>
      </c>
      <c r="J29" s="10">
        <f t="shared" si="5"/>
        <v>0</v>
      </c>
      <c r="K29" s="10">
        <f t="shared" si="6"/>
        <v>0</v>
      </c>
    </row>
    <row r="30" spans="1:11" x14ac:dyDescent="0.25">
      <c r="A30" t="str">
        <f t="shared" si="2"/>
        <v>b</v>
      </c>
      <c r="B30" s="8"/>
      <c r="C30" s="9" t="s">
        <v>12</v>
      </c>
      <c r="D30" s="29"/>
      <c r="E30" s="10">
        <f t="shared" si="8"/>
        <v>0</v>
      </c>
      <c r="F30" s="10">
        <v>0</v>
      </c>
      <c r="G30" s="10">
        <v>0</v>
      </c>
      <c r="H30" s="10">
        <v>0</v>
      </c>
      <c r="I30" s="10">
        <v>0</v>
      </c>
      <c r="J30" s="10">
        <f t="shared" si="5"/>
        <v>0</v>
      </c>
      <c r="K30" s="10">
        <f t="shared" si="6"/>
        <v>0</v>
      </c>
    </row>
    <row r="31" spans="1:11" x14ac:dyDescent="0.25">
      <c r="A31" t="str">
        <f t="shared" si="2"/>
        <v>b</v>
      </c>
      <c r="B31" s="8"/>
      <c r="C31" s="9" t="s">
        <v>13</v>
      </c>
      <c r="D31" s="29"/>
      <c r="E31" s="10">
        <f t="shared" si="8"/>
        <v>0</v>
      </c>
      <c r="F31" s="10">
        <v>0</v>
      </c>
      <c r="G31" s="10">
        <v>0</v>
      </c>
      <c r="H31" s="10">
        <v>0</v>
      </c>
      <c r="I31" s="10">
        <v>0</v>
      </c>
      <c r="J31" s="10">
        <f t="shared" si="5"/>
        <v>0</v>
      </c>
      <c r="K31" s="10">
        <f t="shared" si="6"/>
        <v>0</v>
      </c>
    </row>
    <row r="32" spans="1:11" x14ac:dyDescent="0.25">
      <c r="A32" t="str">
        <f t="shared" si="2"/>
        <v>b</v>
      </c>
      <c r="B32" s="8"/>
      <c r="C32" s="9" t="s">
        <v>14</v>
      </c>
      <c r="D32" s="29"/>
      <c r="E32" s="10">
        <f t="shared" si="8"/>
        <v>0</v>
      </c>
      <c r="F32" s="10">
        <v>0</v>
      </c>
      <c r="G32" s="10">
        <v>0</v>
      </c>
      <c r="H32" s="10">
        <v>0</v>
      </c>
      <c r="I32" s="10">
        <v>0</v>
      </c>
      <c r="J32" s="10">
        <f t="shared" si="5"/>
        <v>0</v>
      </c>
      <c r="K32" s="10">
        <f t="shared" si="6"/>
        <v>0</v>
      </c>
    </row>
    <row r="33" spans="1:11" x14ac:dyDescent="0.25">
      <c r="A33" t="str">
        <f t="shared" si="2"/>
        <v>b</v>
      </c>
      <c r="B33" s="8"/>
      <c r="C33" s="9" t="s">
        <v>15</v>
      </c>
      <c r="D33" s="29"/>
      <c r="E33" s="10">
        <f t="shared" si="8"/>
        <v>0</v>
      </c>
      <c r="F33" s="10">
        <v>0</v>
      </c>
      <c r="G33" s="10">
        <v>0</v>
      </c>
      <c r="H33" s="10">
        <v>0</v>
      </c>
      <c r="I33" s="10">
        <v>0</v>
      </c>
      <c r="J33" s="10">
        <f t="shared" si="5"/>
        <v>0</v>
      </c>
      <c r="K33" s="10">
        <f t="shared" si="6"/>
        <v>0</v>
      </c>
    </row>
    <row r="34" spans="1:11" x14ac:dyDescent="0.25">
      <c r="A34" t="str">
        <f t="shared" si="2"/>
        <v>b</v>
      </c>
      <c r="B34" s="8"/>
      <c r="C34" s="9" t="s">
        <v>16</v>
      </c>
      <c r="D34" s="29"/>
      <c r="E34" s="10">
        <f t="shared" si="8"/>
        <v>0</v>
      </c>
      <c r="F34" s="10">
        <v>0</v>
      </c>
      <c r="G34" s="10">
        <v>0</v>
      </c>
      <c r="H34" s="10">
        <v>0</v>
      </c>
      <c r="I34" s="10">
        <v>0</v>
      </c>
      <c r="J34" s="10">
        <f t="shared" si="5"/>
        <v>0</v>
      </c>
      <c r="K34" s="10">
        <f t="shared" si="6"/>
        <v>0</v>
      </c>
    </row>
    <row r="35" spans="1:11" x14ac:dyDescent="0.25">
      <c r="A35" t="str">
        <f t="shared" si="2"/>
        <v>b</v>
      </c>
      <c r="B35" s="8"/>
      <c r="C35" s="9" t="s">
        <v>17</v>
      </c>
      <c r="D35" s="29"/>
      <c r="E35" s="10">
        <f t="shared" si="8"/>
        <v>0</v>
      </c>
      <c r="F35" s="10">
        <v>0</v>
      </c>
      <c r="G35" s="10">
        <v>0</v>
      </c>
      <c r="H35" s="10">
        <v>0</v>
      </c>
      <c r="I35" s="10">
        <v>0</v>
      </c>
      <c r="J35" s="10">
        <f t="shared" si="5"/>
        <v>0</v>
      </c>
      <c r="K35" s="10">
        <f t="shared" si="6"/>
        <v>0</v>
      </c>
    </row>
    <row r="36" spans="1:11" x14ac:dyDescent="0.25">
      <c r="A36" t="str">
        <f t="shared" si="2"/>
        <v>b</v>
      </c>
      <c r="B36" s="5"/>
      <c r="C36" s="6" t="s">
        <v>18</v>
      </c>
      <c r="D36" s="28"/>
      <c r="E36" s="7">
        <f t="shared" si="8"/>
        <v>0</v>
      </c>
      <c r="F36" s="7">
        <v>0</v>
      </c>
      <c r="G36" s="7">
        <v>0</v>
      </c>
      <c r="H36" s="7">
        <v>0</v>
      </c>
      <c r="I36" s="7">
        <v>0</v>
      </c>
      <c r="J36" s="7">
        <f t="shared" si="5"/>
        <v>0</v>
      </c>
      <c r="K36" s="7">
        <f t="shared" si="6"/>
        <v>0</v>
      </c>
    </row>
    <row r="37" spans="1:11" x14ac:dyDescent="0.25">
      <c r="A37" t="str">
        <f t="shared" si="2"/>
        <v>b</v>
      </c>
      <c r="B37" s="5"/>
      <c r="C37" s="6" t="s">
        <v>19</v>
      </c>
      <c r="D37" s="28"/>
      <c r="E37" s="7">
        <f t="shared" si="8"/>
        <v>0</v>
      </c>
      <c r="F37" s="7">
        <v>0</v>
      </c>
      <c r="G37" s="7">
        <v>0</v>
      </c>
      <c r="H37" s="7">
        <v>0</v>
      </c>
      <c r="I37" s="7">
        <v>0</v>
      </c>
      <c r="J37" s="7">
        <f t="shared" si="5"/>
        <v>0</v>
      </c>
      <c r="K37" s="7">
        <f t="shared" si="6"/>
        <v>0</v>
      </c>
    </row>
    <row r="38" spans="1:11" ht="15.75" thickBot="1" x14ac:dyDescent="0.3">
      <c r="A38" t="str">
        <f t="shared" si="2"/>
        <v>b</v>
      </c>
      <c r="B38" s="11"/>
      <c r="C38" s="12" t="s">
        <v>20</v>
      </c>
      <c r="D38" s="30"/>
      <c r="E38" s="13">
        <f t="shared" si="8"/>
        <v>0</v>
      </c>
      <c r="F38" s="13">
        <v>0</v>
      </c>
      <c r="G38" s="13">
        <v>0</v>
      </c>
      <c r="H38" s="13">
        <v>0</v>
      </c>
      <c r="I38" s="13">
        <v>0</v>
      </c>
      <c r="J38" s="13">
        <f t="shared" si="5"/>
        <v>0</v>
      </c>
      <c r="K38" s="13">
        <f t="shared" si="6"/>
        <v>0</v>
      </c>
    </row>
    <row r="39" spans="1:11" ht="31.5" thickTop="1" thickBot="1" x14ac:dyDescent="0.3">
      <c r="A39" t="str">
        <f t="shared" si="2"/>
        <v>b</v>
      </c>
      <c r="B39" s="16" t="s">
        <v>25</v>
      </c>
      <c r="C39" s="4" t="s">
        <v>26</v>
      </c>
      <c r="D39" s="27"/>
      <c r="E39" s="4">
        <f t="shared" si="8"/>
        <v>0</v>
      </c>
      <c r="F39" s="4">
        <f>SUM(F51,F63,F75)</f>
        <v>0</v>
      </c>
      <c r="G39" s="4">
        <f t="shared" ref="G39:I39" si="12">SUM(G51,G63,G75)</f>
        <v>0</v>
      </c>
      <c r="H39" s="4">
        <f t="shared" si="12"/>
        <v>0</v>
      </c>
      <c r="I39" s="4">
        <f t="shared" si="12"/>
        <v>0</v>
      </c>
      <c r="J39" s="4">
        <f t="shared" si="5"/>
        <v>0</v>
      </c>
      <c r="K39" s="4">
        <f t="shared" si="6"/>
        <v>0</v>
      </c>
    </row>
    <row r="40" spans="1:11" ht="15.75" thickTop="1" x14ac:dyDescent="0.25">
      <c r="A40" t="str">
        <f t="shared" si="2"/>
        <v>b</v>
      </c>
      <c r="B40" s="5"/>
      <c r="C40" s="6" t="s">
        <v>10</v>
      </c>
      <c r="D40" s="28"/>
      <c r="E40" s="7">
        <f t="shared" si="8"/>
        <v>0</v>
      </c>
      <c r="F40" s="7">
        <f t="shared" ref="F40:I50" si="13">SUM(F52,F64,F76)</f>
        <v>0</v>
      </c>
      <c r="G40" s="7">
        <f t="shared" si="13"/>
        <v>0</v>
      </c>
      <c r="H40" s="7">
        <f t="shared" si="13"/>
        <v>0</v>
      </c>
      <c r="I40" s="7">
        <f t="shared" si="13"/>
        <v>0</v>
      </c>
      <c r="J40" s="7">
        <f t="shared" si="5"/>
        <v>0</v>
      </c>
      <c r="K40" s="7">
        <f t="shared" si="6"/>
        <v>0</v>
      </c>
    </row>
    <row r="41" spans="1:11" x14ac:dyDescent="0.25">
      <c r="A41" t="str">
        <f t="shared" si="2"/>
        <v>b</v>
      </c>
      <c r="B41" s="8"/>
      <c r="C41" s="9" t="s">
        <v>11</v>
      </c>
      <c r="D41" s="29"/>
      <c r="E41" s="10">
        <f t="shared" si="8"/>
        <v>0</v>
      </c>
      <c r="F41" s="10">
        <f t="shared" si="13"/>
        <v>0</v>
      </c>
      <c r="G41" s="10">
        <f t="shared" si="13"/>
        <v>0</v>
      </c>
      <c r="H41" s="10">
        <f t="shared" si="13"/>
        <v>0</v>
      </c>
      <c r="I41" s="10">
        <f t="shared" si="13"/>
        <v>0</v>
      </c>
      <c r="J41" s="10">
        <f t="shared" si="5"/>
        <v>0</v>
      </c>
      <c r="K41" s="10">
        <f t="shared" si="6"/>
        <v>0</v>
      </c>
    </row>
    <row r="42" spans="1:11" x14ac:dyDescent="0.25">
      <c r="A42" t="str">
        <f t="shared" si="2"/>
        <v>b</v>
      </c>
      <c r="B42" s="8"/>
      <c r="C42" s="9" t="s">
        <v>12</v>
      </c>
      <c r="D42" s="29"/>
      <c r="E42" s="10">
        <f t="shared" si="8"/>
        <v>0</v>
      </c>
      <c r="F42" s="10">
        <f t="shared" si="13"/>
        <v>0</v>
      </c>
      <c r="G42" s="10">
        <f t="shared" si="13"/>
        <v>0</v>
      </c>
      <c r="H42" s="10">
        <f t="shared" si="13"/>
        <v>0</v>
      </c>
      <c r="I42" s="10">
        <f t="shared" si="13"/>
        <v>0</v>
      </c>
      <c r="J42" s="10">
        <f t="shared" si="5"/>
        <v>0</v>
      </c>
      <c r="K42" s="10">
        <f t="shared" si="6"/>
        <v>0</v>
      </c>
    </row>
    <row r="43" spans="1:11" x14ac:dyDescent="0.25">
      <c r="A43" t="str">
        <f t="shared" si="2"/>
        <v>b</v>
      </c>
      <c r="B43" s="8"/>
      <c r="C43" s="9" t="s">
        <v>13</v>
      </c>
      <c r="D43" s="29"/>
      <c r="E43" s="10">
        <f t="shared" si="8"/>
        <v>0</v>
      </c>
      <c r="F43" s="10">
        <f t="shared" si="13"/>
        <v>0</v>
      </c>
      <c r="G43" s="10">
        <f t="shared" si="13"/>
        <v>0</v>
      </c>
      <c r="H43" s="10">
        <f t="shared" si="13"/>
        <v>0</v>
      </c>
      <c r="I43" s="10">
        <f t="shared" si="13"/>
        <v>0</v>
      </c>
      <c r="J43" s="10">
        <f t="shared" si="5"/>
        <v>0</v>
      </c>
      <c r="K43" s="10">
        <f t="shared" si="6"/>
        <v>0</v>
      </c>
    </row>
    <row r="44" spans="1:11" x14ac:dyDescent="0.25">
      <c r="A44" t="str">
        <f t="shared" si="2"/>
        <v>b</v>
      </c>
      <c r="B44" s="8"/>
      <c r="C44" s="9" t="s">
        <v>14</v>
      </c>
      <c r="D44" s="29"/>
      <c r="E44" s="10">
        <f t="shared" si="8"/>
        <v>0</v>
      </c>
      <c r="F44" s="10">
        <f t="shared" si="13"/>
        <v>0</v>
      </c>
      <c r="G44" s="10">
        <f t="shared" si="13"/>
        <v>0</v>
      </c>
      <c r="H44" s="10">
        <f t="shared" si="13"/>
        <v>0</v>
      </c>
      <c r="I44" s="10">
        <f t="shared" si="13"/>
        <v>0</v>
      </c>
      <c r="J44" s="10">
        <f t="shared" si="5"/>
        <v>0</v>
      </c>
      <c r="K44" s="10">
        <f t="shared" si="6"/>
        <v>0</v>
      </c>
    </row>
    <row r="45" spans="1:11" x14ac:dyDescent="0.25">
      <c r="A45" t="str">
        <f t="shared" si="2"/>
        <v>b</v>
      </c>
      <c r="B45" s="8"/>
      <c r="C45" s="9" t="s">
        <v>15</v>
      </c>
      <c r="D45" s="29"/>
      <c r="E45" s="10">
        <f t="shared" si="8"/>
        <v>0</v>
      </c>
      <c r="F45" s="10">
        <f t="shared" si="13"/>
        <v>0</v>
      </c>
      <c r="G45" s="10">
        <f t="shared" si="13"/>
        <v>0</v>
      </c>
      <c r="H45" s="10">
        <f t="shared" si="13"/>
        <v>0</v>
      </c>
      <c r="I45" s="10">
        <f t="shared" si="13"/>
        <v>0</v>
      </c>
      <c r="J45" s="10">
        <f t="shared" si="5"/>
        <v>0</v>
      </c>
      <c r="K45" s="10">
        <f t="shared" si="6"/>
        <v>0</v>
      </c>
    </row>
    <row r="46" spans="1:11" x14ac:dyDescent="0.25">
      <c r="A46" t="str">
        <f t="shared" si="2"/>
        <v>b</v>
      </c>
      <c r="B46" s="8"/>
      <c r="C46" s="9" t="s">
        <v>16</v>
      </c>
      <c r="D46" s="29"/>
      <c r="E46" s="10">
        <f t="shared" si="8"/>
        <v>0</v>
      </c>
      <c r="F46" s="10">
        <f t="shared" si="13"/>
        <v>0</v>
      </c>
      <c r="G46" s="10">
        <f t="shared" si="13"/>
        <v>0</v>
      </c>
      <c r="H46" s="10">
        <f t="shared" si="13"/>
        <v>0</v>
      </c>
      <c r="I46" s="10">
        <f t="shared" si="13"/>
        <v>0</v>
      </c>
      <c r="J46" s="10">
        <f t="shared" si="5"/>
        <v>0</v>
      </c>
      <c r="K46" s="10">
        <f t="shared" si="6"/>
        <v>0</v>
      </c>
    </row>
    <row r="47" spans="1:11" x14ac:dyDescent="0.25">
      <c r="A47" t="str">
        <f t="shared" si="2"/>
        <v>b</v>
      </c>
      <c r="B47" s="8"/>
      <c r="C47" s="9" t="s">
        <v>17</v>
      </c>
      <c r="D47" s="29"/>
      <c r="E47" s="10">
        <f t="shared" si="8"/>
        <v>0</v>
      </c>
      <c r="F47" s="10">
        <f t="shared" si="13"/>
        <v>0</v>
      </c>
      <c r="G47" s="10">
        <f t="shared" si="13"/>
        <v>0</v>
      </c>
      <c r="H47" s="10">
        <f t="shared" si="13"/>
        <v>0</v>
      </c>
      <c r="I47" s="10">
        <f t="shared" si="13"/>
        <v>0</v>
      </c>
      <c r="J47" s="10">
        <f t="shared" si="5"/>
        <v>0</v>
      </c>
      <c r="K47" s="10">
        <f t="shared" si="6"/>
        <v>0</v>
      </c>
    </row>
    <row r="48" spans="1:11" x14ac:dyDescent="0.25">
      <c r="A48" t="str">
        <f t="shared" si="2"/>
        <v>b</v>
      </c>
      <c r="B48" s="5"/>
      <c r="C48" s="6" t="s">
        <v>18</v>
      </c>
      <c r="D48" s="28"/>
      <c r="E48" s="7">
        <f t="shared" si="8"/>
        <v>0</v>
      </c>
      <c r="F48" s="7">
        <f t="shared" si="13"/>
        <v>0</v>
      </c>
      <c r="G48" s="7">
        <f t="shared" si="13"/>
        <v>0</v>
      </c>
      <c r="H48" s="7">
        <f t="shared" si="13"/>
        <v>0</v>
      </c>
      <c r="I48" s="7">
        <f t="shared" si="13"/>
        <v>0</v>
      </c>
      <c r="J48" s="7">
        <f t="shared" si="5"/>
        <v>0</v>
      </c>
      <c r="K48" s="7">
        <f t="shared" si="6"/>
        <v>0</v>
      </c>
    </row>
    <row r="49" spans="1:11" x14ac:dyDescent="0.25">
      <c r="A49" t="str">
        <f t="shared" si="2"/>
        <v>b</v>
      </c>
      <c r="B49" s="5"/>
      <c r="C49" s="6" t="s">
        <v>19</v>
      </c>
      <c r="D49" s="28"/>
      <c r="E49" s="7">
        <f t="shared" si="8"/>
        <v>0</v>
      </c>
      <c r="F49" s="7">
        <f t="shared" si="13"/>
        <v>0</v>
      </c>
      <c r="G49" s="7">
        <f t="shared" si="13"/>
        <v>0</v>
      </c>
      <c r="H49" s="7">
        <f t="shared" si="13"/>
        <v>0</v>
      </c>
      <c r="I49" s="7">
        <f t="shared" si="13"/>
        <v>0</v>
      </c>
      <c r="J49" s="7">
        <f t="shared" si="5"/>
        <v>0</v>
      </c>
      <c r="K49" s="7">
        <f t="shared" si="6"/>
        <v>0</v>
      </c>
    </row>
    <row r="50" spans="1:11" ht="15.75" thickBot="1" x14ac:dyDescent="0.3">
      <c r="A50" t="str">
        <f t="shared" si="2"/>
        <v>b</v>
      </c>
      <c r="B50" s="11"/>
      <c r="C50" s="12" t="s">
        <v>20</v>
      </c>
      <c r="D50" s="30"/>
      <c r="E50" s="13">
        <f t="shared" si="8"/>
        <v>0</v>
      </c>
      <c r="F50" s="13">
        <f t="shared" si="13"/>
        <v>0</v>
      </c>
      <c r="G50" s="13">
        <f t="shared" si="13"/>
        <v>0</v>
      </c>
      <c r="H50" s="13">
        <f t="shared" si="13"/>
        <v>0</v>
      </c>
      <c r="I50" s="13">
        <f t="shared" si="13"/>
        <v>0</v>
      </c>
      <c r="J50" s="13">
        <f t="shared" si="5"/>
        <v>0</v>
      </c>
      <c r="K50" s="13">
        <f t="shared" si="6"/>
        <v>0</v>
      </c>
    </row>
    <row r="51" spans="1:11" ht="31.5" thickTop="1" thickBot="1" x14ac:dyDescent="0.3">
      <c r="A51" t="str">
        <f t="shared" si="2"/>
        <v>b</v>
      </c>
      <c r="B51" s="3" t="s">
        <v>27</v>
      </c>
      <c r="C51" s="4" t="s">
        <v>26</v>
      </c>
      <c r="D51" s="27"/>
      <c r="E51" s="4">
        <f t="shared" si="8"/>
        <v>0</v>
      </c>
      <c r="F51" s="4">
        <f>SUM(F52,F60,F61,F62)</f>
        <v>0</v>
      </c>
      <c r="G51" s="4">
        <f t="shared" ref="G51:I51" si="14">SUM(G52,G60,G61,G62)</f>
        <v>0</v>
      </c>
      <c r="H51" s="4">
        <f t="shared" si="14"/>
        <v>0</v>
      </c>
      <c r="I51" s="4">
        <f t="shared" si="14"/>
        <v>0</v>
      </c>
      <c r="J51" s="4">
        <f t="shared" si="5"/>
        <v>0</v>
      </c>
      <c r="K51" s="4">
        <f t="shared" si="6"/>
        <v>0</v>
      </c>
    </row>
    <row r="52" spans="1:11" ht="15.75" thickTop="1" x14ac:dyDescent="0.25">
      <c r="A52" t="str">
        <f t="shared" si="2"/>
        <v>b</v>
      </c>
      <c r="B52" s="5"/>
      <c r="C52" s="6" t="s">
        <v>10</v>
      </c>
      <c r="D52" s="28"/>
      <c r="E52" s="7">
        <f t="shared" si="8"/>
        <v>0</v>
      </c>
      <c r="F52" s="7">
        <f>SUM(F53:F59)</f>
        <v>0</v>
      </c>
      <c r="G52" s="7">
        <f t="shared" ref="G52:I52" si="15">SUM(G53:G59)</f>
        <v>0</v>
      </c>
      <c r="H52" s="7">
        <f t="shared" si="15"/>
        <v>0</v>
      </c>
      <c r="I52" s="7">
        <f t="shared" si="15"/>
        <v>0</v>
      </c>
      <c r="J52" s="7">
        <f t="shared" si="5"/>
        <v>0</v>
      </c>
      <c r="K52" s="7">
        <f t="shared" si="6"/>
        <v>0</v>
      </c>
    </row>
    <row r="53" spans="1:11" x14ac:dyDescent="0.25">
      <c r="A53" t="str">
        <f t="shared" si="2"/>
        <v>b</v>
      </c>
      <c r="B53" s="8"/>
      <c r="C53" s="9" t="s">
        <v>11</v>
      </c>
      <c r="D53" s="29"/>
      <c r="E53" s="10">
        <f t="shared" si="8"/>
        <v>0</v>
      </c>
      <c r="F53" s="10">
        <v>0</v>
      </c>
      <c r="G53" s="10">
        <v>0</v>
      </c>
      <c r="H53" s="10">
        <v>0</v>
      </c>
      <c r="I53" s="10">
        <v>0</v>
      </c>
      <c r="J53" s="10">
        <f t="shared" si="5"/>
        <v>0</v>
      </c>
      <c r="K53" s="10">
        <f t="shared" si="6"/>
        <v>0</v>
      </c>
    </row>
    <row r="54" spans="1:11" x14ac:dyDescent="0.25">
      <c r="A54" t="str">
        <f t="shared" si="2"/>
        <v>b</v>
      </c>
      <c r="B54" s="8"/>
      <c r="C54" s="9" t="s">
        <v>12</v>
      </c>
      <c r="D54" s="29"/>
      <c r="E54" s="10">
        <f t="shared" si="8"/>
        <v>0</v>
      </c>
      <c r="F54" s="10">
        <v>0</v>
      </c>
      <c r="G54" s="10">
        <v>0</v>
      </c>
      <c r="H54" s="10">
        <v>0</v>
      </c>
      <c r="I54" s="10">
        <v>0</v>
      </c>
      <c r="J54" s="10">
        <f t="shared" si="5"/>
        <v>0</v>
      </c>
      <c r="K54" s="10">
        <f t="shared" si="6"/>
        <v>0</v>
      </c>
    </row>
    <row r="55" spans="1:11" x14ac:dyDescent="0.25">
      <c r="A55" t="str">
        <f t="shared" si="2"/>
        <v>b</v>
      </c>
      <c r="B55" s="8"/>
      <c r="C55" s="9" t="s">
        <v>13</v>
      </c>
      <c r="D55" s="29"/>
      <c r="E55" s="10">
        <f t="shared" si="8"/>
        <v>0</v>
      </c>
      <c r="F55" s="10">
        <v>0</v>
      </c>
      <c r="G55" s="10">
        <v>0</v>
      </c>
      <c r="H55" s="10">
        <v>0</v>
      </c>
      <c r="I55" s="10">
        <v>0</v>
      </c>
      <c r="J55" s="10">
        <f t="shared" si="5"/>
        <v>0</v>
      </c>
      <c r="K55" s="10">
        <f t="shared" si="6"/>
        <v>0</v>
      </c>
    </row>
    <row r="56" spans="1:11" x14ac:dyDescent="0.25">
      <c r="A56" t="str">
        <f t="shared" si="2"/>
        <v>b</v>
      </c>
      <c r="B56" s="8"/>
      <c r="C56" s="9" t="s">
        <v>14</v>
      </c>
      <c r="D56" s="29"/>
      <c r="E56" s="10">
        <f t="shared" si="8"/>
        <v>0</v>
      </c>
      <c r="F56" s="10">
        <v>0</v>
      </c>
      <c r="G56" s="10">
        <v>0</v>
      </c>
      <c r="H56" s="10">
        <v>0</v>
      </c>
      <c r="I56" s="10">
        <v>0</v>
      </c>
      <c r="J56" s="10">
        <f t="shared" si="5"/>
        <v>0</v>
      </c>
      <c r="K56" s="10">
        <f t="shared" si="6"/>
        <v>0</v>
      </c>
    </row>
    <row r="57" spans="1:11" x14ac:dyDescent="0.25">
      <c r="A57" t="str">
        <f t="shared" si="2"/>
        <v>b</v>
      </c>
      <c r="B57" s="8"/>
      <c r="C57" s="9" t="s">
        <v>15</v>
      </c>
      <c r="D57" s="29"/>
      <c r="E57" s="10">
        <f t="shared" si="8"/>
        <v>0</v>
      </c>
      <c r="F57" s="10">
        <v>0</v>
      </c>
      <c r="G57" s="10">
        <v>0</v>
      </c>
      <c r="H57" s="10">
        <v>0</v>
      </c>
      <c r="I57" s="10">
        <v>0</v>
      </c>
      <c r="J57" s="10">
        <f t="shared" si="5"/>
        <v>0</v>
      </c>
      <c r="K57" s="10">
        <f t="shared" si="6"/>
        <v>0</v>
      </c>
    </row>
    <row r="58" spans="1:11" x14ac:dyDescent="0.25">
      <c r="A58" t="str">
        <f t="shared" si="2"/>
        <v>b</v>
      </c>
      <c r="B58" s="8"/>
      <c r="C58" s="9" t="s">
        <v>16</v>
      </c>
      <c r="D58" s="29"/>
      <c r="E58" s="10">
        <f t="shared" si="8"/>
        <v>0</v>
      </c>
      <c r="F58" s="10">
        <v>0</v>
      </c>
      <c r="G58" s="10">
        <v>0</v>
      </c>
      <c r="H58" s="10">
        <v>0</v>
      </c>
      <c r="I58" s="10">
        <v>0</v>
      </c>
      <c r="J58" s="10">
        <f t="shared" si="5"/>
        <v>0</v>
      </c>
      <c r="K58" s="10">
        <f t="shared" si="6"/>
        <v>0</v>
      </c>
    </row>
    <row r="59" spans="1:11" x14ac:dyDescent="0.25">
      <c r="A59" t="str">
        <f t="shared" si="2"/>
        <v>b</v>
      </c>
      <c r="B59" s="8"/>
      <c r="C59" s="9" t="s">
        <v>17</v>
      </c>
      <c r="D59" s="29"/>
      <c r="E59" s="10">
        <f t="shared" si="8"/>
        <v>0</v>
      </c>
      <c r="F59" s="10">
        <v>0</v>
      </c>
      <c r="G59" s="10">
        <v>0</v>
      </c>
      <c r="H59" s="10">
        <v>0</v>
      </c>
      <c r="I59" s="10">
        <v>0</v>
      </c>
      <c r="J59" s="10">
        <f t="shared" si="5"/>
        <v>0</v>
      </c>
      <c r="K59" s="10">
        <f t="shared" si="6"/>
        <v>0</v>
      </c>
    </row>
    <row r="60" spans="1:11" x14ac:dyDescent="0.25">
      <c r="A60" t="str">
        <f t="shared" si="2"/>
        <v>b</v>
      </c>
      <c r="B60" s="5"/>
      <c r="C60" s="6" t="s">
        <v>18</v>
      </c>
      <c r="D60" s="28"/>
      <c r="E60" s="7">
        <f t="shared" si="8"/>
        <v>0</v>
      </c>
      <c r="F60" s="7">
        <v>0</v>
      </c>
      <c r="G60" s="7">
        <v>0</v>
      </c>
      <c r="H60" s="7">
        <v>0</v>
      </c>
      <c r="I60" s="7">
        <v>0</v>
      </c>
      <c r="J60" s="7">
        <f t="shared" si="5"/>
        <v>0</v>
      </c>
      <c r="K60" s="7">
        <f t="shared" si="6"/>
        <v>0</v>
      </c>
    </row>
    <row r="61" spans="1:11" x14ac:dyDescent="0.25">
      <c r="A61" t="str">
        <f t="shared" si="2"/>
        <v>b</v>
      </c>
      <c r="B61" s="5"/>
      <c r="C61" s="6" t="s">
        <v>19</v>
      </c>
      <c r="D61" s="28"/>
      <c r="E61" s="7">
        <f t="shared" si="8"/>
        <v>0</v>
      </c>
      <c r="F61" s="7">
        <v>0</v>
      </c>
      <c r="G61" s="7">
        <v>0</v>
      </c>
      <c r="H61" s="7">
        <v>0</v>
      </c>
      <c r="I61" s="7">
        <v>0</v>
      </c>
      <c r="J61" s="7">
        <f t="shared" si="5"/>
        <v>0</v>
      </c>
      <c r="K61" s="7">
        <f t="shared" si="6"/>
        <v>0</v>
      </c>
    </row>
    <row r="62" spans="1:11" ht="15.75" thickBot="1" x14ac:dyDescent="0.3">
      <c r="A62" t="str">
        <f t="shared" si="2"/>
        <v>b</v>
      </c>
      <c r="B62" s="11"/>
      <c r="C62" s="12" t="s">
        <v>20</v>
      </c>
      <c r="D62" s="30"/>
      <c r="E62" s="13">
        <f t="shared" si="8"/>
        <v>0</v>
      </c>
      <c r="F62" s="13">
        <v>0</v>
      </c>
      <c r="G62" s="13">
        <v>0</v>
      </c>
      <c r="H62" s="13">
        <v>0</v>
      </c>
      <c r="I62" s="13">
        <v>0</v>
      </c>
      <c r="J62" s="13">
        <f t="shared" si="5"/>
        <v>0</v>
      </c>
      <c r="K62" s="13">
        <f t="shared" si="6"/>
        <v>0</v>
      </c>
    </row>
    <row r="63" spans="1:11" ht="31.5" thickTop="1" thickBot="1" x14ac:dyDescent="0.3">
      <c r="A63" t="str">
        <f t="shared" si="2"/>
        <v>b</v>
      </c>
      <c r="B63" s="3" t="s">
        <v>28</v>
      </c>
      <c r="C63" s="4" t="s">
        <v>29</v>
      </c>
      <c r="D63" s="27"/>
      <c r="E63" s="4">
        <f t="shared" si="8"/>
        <v>0</v>
      </c>
      <c r="F63" s="4">
        <f>SUM(F64,F72,F73,F74)</f>
        <v>0</v>
      </c>
      <c r="G63" s="4">
        <f t="shared" ref="G63:I63" si="16">SUM(G64,G72,G73,G74)</f>
        <v>0</v>
      </c>
      <c r="H63" s="4">
        <f t="shared" si="16"/>
        <v>0</v>
      </c>
      <c r="I63" s="4">
        <f t="shared" si="16"/>
        <v>0</v>
      </c>
      <c r="J63" s="4">
        <f t="shared" si="5"/>
        <v>0</v>
      </c>
      <c r="K63" s="4">
        <f t="shared" si="6"/>
        <v>0</v>
      </c>
    </row>
    <row r="64" spans="1:11" ht="15.75" thickTop="1" x14ac:dyDescent="0.25">
      <c r="A64" t="str">
        <f t="shared" si="2"/>
        <v>b</v>
      </c>
      <c r="B64" s="5"/>
      <c r="C64" s="6" t="s">
        <v>10</v>
      </c>
      <c r="D64" s="28"/>
      <c r="E64" s="7">
        <f t="shared" si="8"/>
        <v>0</v>
      </c>
      <c r="F64" s="7">
        <f>SUM(F65:F71)</f>
        <v>0</v>
      </c>
      <c r="G64" s="7">
        <f t="shared" ref="G64:I64" si="17">SUM(G65:G71)</f>
        <v>0</v>
      </c>
      <c r="H64" s="7">
        <f t="shared" si="17"/>
        <v>0</v>
      </c>
      <c r="I64" s="7">
        <f t="shared" si="17"/>
        <v>0</v>
      </c>
      <c r="J64" s="7">
        <f t="shared" si="5"/>
        <v>0</v>
      </c>
      <c r="K64" s="7">
        <f t="shared" si="6"/>
        <v>0</v>
      </c>
    </row>
    <row r="65" spans="1:11" x14ac:dyDescent="0.25">
      <c r="A65" t="str">
        <f t="shared" si="2"/>
        <v>b</v>
      </c>
      <c r="B65" s="8"/>
      <c r="C65" s="9" t="s">
        <v>11</v>
      </c>
      <c r="D65" s="29"/>
      <c r="E65" s="10">
        <f t="shared" si="8"/>
        <v>0</v>
      </c>
      <c r="F65" s="10">
        <v>0</v>
      </c>
      <c r="G65" s="10">
        <v>0</v>
      </c>
      <c r="H65" s="10">
        <v>0</v>
      </c>
      <c r="I65" s="10">
        <v>0</v>
      </c>
      <c r="J65" s="10">
        <f t="shared" si="5"/>
        <v>0</v>
      </c>
      <c r="K65" s="10">
        <f t="shared" si="6"/>
        <v>0</v>
      </c>
    </row>
    <row r="66" spans="1:11" x14ac:dyDescent="0.25">
      <c r="A66" t="str">
        <f t="shared" si="2"/>
        <v>b</v>
      </c>
      <c r="B66" s="8"/>
      <c r="C66" s="9" t="s">
        <v>12</v>
      </c>
      <c r="D66" s="29"/>
      <c r="E66" s="10">
        <f t="shared" si="8"/>
        <v>0</v>
      </c>
      <c r="F66" s="10">
        <v>0</v>
      </c>
      <c r="G66" s="10">
        <v>0</v>
      </c>
      <c r="H66" s="10">
        <v>0</v>
      </c>
      <c r="I66" s="10">
        <v>0</v>
      </c>
      <c r="J66" s="10">
        <f t="shared" si="5"/>
        <v>0</v>
      </c>
      <c r="K66" s="10">
        <f t="shared" si="6"/>
        <v>0</v>
      </c>
    </row>
    <row r="67" spans="1:11" x14ac:dyDescent="0.25">
      <c r="A67" t="str">
        <f t="shared" si="2"/>
        <v>b</v>
      </c>
      <c r="B67" s="8"/>
      <c r="C67" s="9" t="s">
        <v>13</v>
      </c>
      <c r="D67" s="29"/>
      <c r="E67" s="10">
        <f t="shared" si="8"/>
        <v>0</v>
      </c>
      <c r="F67" s="10">
        <v>0</v>
      </c>
      <c r="G67" s="10">
        <v>0</v>
      </c>
      <c r="H67" s="10">
        <v>0</v>
      </c>
      <c r="I67" s="10">
        <v>0</v>
      </c>
      <c r="J67" s="10">
        <f t="shared" si="5"/>
        <v>0</v>
      </c>
      <c r="K67" s="10">
        <f t="shared" si="6"/>
        <v>0</v>
      </c>
    </row>
    <row r="68" spans="1:11" x14ac:dyDescent="0.25">
      <c r="A68" t="str">
        <f t="shared" ref="A68:A131" si="18">IF(OR(E68&lt;&gt;0,F68&lt;&gt;0,G68&lt;&gt;0,H68&lt;&gt;0,I68&lt;&gt;0,),"a","b")</f>
        <v>b</v>
      </c>
      <c r="B68" s="8"/>
      <c r="C68" s="9" t="s">
        <v>14</v>
      </c>
      <c r="D68" s="29"/>
      <c r="E68" s="10">
        <f t="shared" si="8"/>
        <v>0</v>
      </c>
      <c r="F68" s="10">
        <v>0</v>
      </c>
      <c r="G68" s="10">
        <v>0</v>
      </c>
      <c r="H68" s="10">
        <v>0</v>
      </c>
      <c r="I68" s="10">
        <v>0</v>
      </c>
      <c r="J68" s="10">
        <f t="shared" ref="J68:J131" si="19">SUM(F68,G68)</f>
        <v>0</v>
      </c>
      <c r="K68" s="10">
        <f t="shared" ref="K68:K131" si="20">SUM(F68,G68,H68)</f>
        <v>0</v>
      </c>
    </row>
    <row r="69" spans="1:11" x14ac:dyDescent="0.25">
      <c r="A69" t="str">
        <f t="shared" si="18"/>
        <v>b</v>
      </c>
      <c r="B69" s="8"/>
      <c r="C69" s="9" t="s">
        <v>15</v>
      </c>
      <c r="D69" s="29"/>
      <c r="E69" s="10">
        <f t="shared" si="8"/>
        <v>0</v>
      </c>
      <c r="F69" s="10">
        <v>0</v>
      </c>
      <c r="G69" s="10">
        <v>0</v>
      </c>
      <c r="H69" s="10">
        <v>0</v>
      </c>
      <c r="I69" s="10">
        <v>0</v>
      </c>
      <c r="J69" s="10">
        <f t="shared" si="19"/>
        <v>0</v>
      </c>
      <c r="K69" s="10">
        <f t="shared" si="20"/>
        <v>0</v>
      </c>
    </row>
    <row r="70" spans="1:11" x14ac:dyDescent="0.25">
      <c r="A70" t="str">
        <f t="shared" si="18"/>
        <v>b</v>
      </c>
      <c r="B70" s="8"/>
      <c r="C70" s="9" t="s">
        <v>16</v>
      </c>
      <c r="D70" s="29"/>
      <c r="E70" s="10">
        <f t="shared" si="8"/>
        <v>0</v>
      </c>
      <c r="F70" s="10">
        <v>0</v>
      </c>
      <c r="G70" s="10">
        <v>0</v>
      </c>
      <c r="H70" s="10">
        <v>0</v>
      </c>
      <c r="I70" s="10">
        <v>0</v>
      </c>
      <c r="J70" s="10">
        <f t="shared" si="19"/>
        <v>0</v>
      </c>
      <c r="K70" s="10">
        <f t="shared" si="20"/>
        <v>0</v>
      </c>
    </row>
    <row r="71" spans="1:11" x14ac:dyDescent="0.25">
      <c r="A71" t="str">
        <f t="shared" si="18"/>
        <v>b</v>
      </c>
      <c r="B71" s="8"/>
      <c r="C71" s="9" t="s">
        <v>17</v>
      </c>
      <c r="D71" s="29"/>
      <c r="E71" s="10">
        <f t="shared" si="8"/>
        <v>0</v>
      </c>
      <c r="F71" s="10">
        <v>0</v>
      </c>
      <c r="G71" s="10">
        <v>0</v>
      </c>
      <c r="H71" s="10">
        <v>0</v>
      </c>
      <c r="I71" s="10">
        <v>0</v>
      </c>
      <c r="J71" s="10">
        <f t="shared" si="19"/>
        <v>0</v>
      </c>
      <c r="K71" s="10">
        <f t="shared" si="20"/>
        <v>0</v>
      </c>
    </row>
    <row r="72" spans="1:11" x14ac:dyDescent="0.25">
      <c r="A72" t="str">
        <f t="shared" si="18"/>
        <v>b</v>
      </c>
      <c r="B72" s="5"/>
      <c r="C72" s="6" t="s">
        <v>18</v>
      </c>
      <c r="D72" s="28"/>
      <c r="E72" s="7">
        <f t="shared" si="8"/>
        <v>0</v>
      </c>
      <c r="F72" s="7">
        <v>0</v>
      </c>
      <c r="G72" s="7">
        <v>0</v>
      </c>
      <c r="H72" s="7">
        <v>0</v>
      </c>
      <c r="I72" s="7">
        <v>0</v>
      </c>
      <c r="J72" s="7">
        <f t="shared" si="19"/>
        <v>0</v>
      </c>
      <c r="K72" s="7">
        <f t="shared" si="20"/>
        <v>0</v>
      </c>
    </row>
    <row r="73" spans="1:11" x14ac:dyDescent="0.25">
      <c r="A73" t="str">
        <f t="shared" si="18"/>
        <v>b</v>
      </c>
      <c r="B73" s="5"/>
      <c r="C73" s="6" t="s">
        <v>19</v>
      </c>
      <c r="D73" s="28"/>
      <c r="E73" s="7">
        <f t="shared" si="8"/>
        <v>0</v>
      </c>
      <c r="F73" s="7">
        <v>0</v>
      </c>
      <c r="G73" s="7">
        <v>0</v>
      </c>
      <c r="H73" s="7">
        <v>0</v>
      </c>
      <c r="I73" s="7">
        <v>0</v>
      </c>
      <c r="J73" s="7">
        <f t="shared" si="19"/>
        <v>0</v>
      </c>
      <c r="K73" s="7">
        <f t="shared" si="20"/>
        <v>0</v>
      </c>
    </row>
    <row r="74" spans="1:11" ht="15.75" thickBot="1" x14ac:dyDescent="0.3">
      <c r="A74" t="str">
        <f t="shared" si="18"/>
        <v>b</v>
      </c>
      <c r="B74" s="11"/>
      <c r="C74" s="12" t="s">
        <v>20</v>
      </c>
      <c r="D74" s="30"/>
      <c r="E74" s="13">
        <f t="shared" si="8"/>
        <v>0</v>
      </c>
      <c r="F74" s="13">
        <v>0</v>
      </c>
      <c r="G74" s="13">
        <v>0</v>
      </c>
      <c r="H74" s="13">
        <v>0</v>
      </c>
      <c r="I74" s="13">
        <v>0</v>
      </c>
      <c r="J74" s="13">
        <f t="shared" si="19"/>
        <v>0</v>
      </c>
      <c r="K74" s="13">
        <f t="shared" si="20"/>
        <v>0</v>
      </c>
    </row>
    <row r="75" spans="1:11" ht="31.5" thickTop="1" thickBot="1" x14ac:dyDescent="0.3">
      <c r="A75" t="str">
        <f t="shared" si="18"/>
        <v>b</v>
      </c>
      <c r="B75" s="3" t="s">
        <v>30</v>
      </c>
      <c r="C75" s="4" t="s">
        <v>31</v>
      </c>
      <c r="D75" s="27"/>
      <c r="E75" s="4">
        <f t="shared" si="8"/>
        <v>0</v>
      </c>
      <c r="F75" s="4">
        <f>SUM(F76,F84,F85,F86)</f>
        <v>0</v>
      </c>
      <c r="G75" s="4">
        <f t="shared" ref="G75:I75" si="21">SUM(G76,G84,G85,G86)</f>
        <v>0</v>
      </c>
      <c r="H75" s="4">
        <f t="shared" si="21"/>
        <v>0</v>
      </c>
      <c r="I75" s="4">
        <f t="shared" si="21"/>
        <v>0</v>
      </c>
      <c r="J75" s="4">
        <f t="shared" si="19"/>
        <v>0</v>
      </c>
      <c r="K75" s="4">
        <f t="shared" si="20"/>
        <v>0</v>
      </c>
    </row>
    <row r="76" spans="1:11" ht="15.75" thickTop="1" x14ac:dyDescent="0.25">
      <c r="A76" t="str">
        <f t="shared" si="18"/>
        <v>b</v>
      </c>
      <c r="B76" s="5"/>
      <c r="C76" s="6" t="s">
        <v>10</v>
      </c>
      <c r="D76" s="28"/>
      <c r="E76" s="7">
        <f t="shared" si="8"/>
        <v>0</v>
      </c>
      <c r="F76" s="7">
        <f>SUM(F77:F83)</f>
        <v>0</v>
      </c>
      <c r="G76" s="7">
        <f t="shared" ref="G76:I76" si="22">SUM(G77:G83)</f>
        <v>0</v>
      </c>
      <c r="H76" s="7">
        <f t="shared" si="22"/>
        <v>0</v>
      </c>
      <c r="I76" s="7">
        <f t="shared" si="22"/>
        <v>0</v>
      </c>
      <c r="J76" s="7">
        <f t="shared" si="19"/>
        <v>0</v>
      </c>
      <c r="K76" s="7">
        <f t="shared" si="20"/>
        <v>0</v>
      </c>
    </row>
    <row r="77" spans="1:11" x14ac:dyDescent="0.25">
      <c r="A77" t="str">
        <f t="shared" si="18"/>
        <v>b</v>
      </c>
      <c r="B77" s="8"/>
      <c r="C77" s="9" t="s">
        <v>11</v>
      </c>
      <c r="D77" s="29"/>
      <c r="E77" s="10">
        <f t="shared" si="8"/>
        <v>0</v>
      </c>
      <c r="F77" s="10">
        <v>0</v>
      </c>
      <c r="G77" s="10">
        <v>0</v>
      </c>
      <c r="H77" s="10">
        <v>0</v>
      </c>
      <c r="I77" s="10">
        <v>0</v>
      </c>
      <c r="J77" s="10">
        <f t="shared" si="19"/>
        <v>0</v>
      </c>
      <c r="K77" s="10">
        <f t="shared" si="20"/>
        <v>0</v>
      </c>
    </row>
    <row r="78" spans="1:11" x14ac:dyDescent="0.25">
      <c r="A78" t="str">
        <f t="shared" si="18"/>
        <v>b</v>
      </c>
      <c r="B78" s="8"/>
      <c r="C78" s="9" t="s">
        <v>12</v>
      </c>
      <c r="D78" s="29"/>
      <c r="E78" s="10">
        <f t="shared" si="8"/>
        <v>0</v>
      </c>
      <c r="F78" s="10">
        <v>0</v>
      </c>
      <c r="G78" s="10">
        <v>0</v>
      </c>
      <c r="H78" s="10">
        <v>0</v>
      </c>
      <c r="I78" s="10">
        <v>0</v>
      </c>
      <c r="J78" s="10">
        <f t="shared" si="19"/>
        <v>0</v>
      </c>
      <c r="K78" s="10">
        <f t="shared" si="20"/>
        <v>0</v>
      </c>
    </row>
    <row r="79" spans="1:11" x14ac:dyDescent="0.25">
      <c r="A79" t="str">
        <f t="shared" si="18"/>
        <v>b</v>
      </c>
      <c r="B79" s="8"/>
      <c r="C79" s="9" t="s">
        <v>13</v>
      </c>
      <c r="D79" s="29"/>
      <c r="E79" s="10">
        <f t="shared" si="8"/>
        <v>0</v>
      </c>
      <c r="F79" s="10">
        <v>0</v>
      </c>
      <c r="G79" s="10">
        <v>0</v>
      </c>
      <c r="H79" s="10">
        <v>0</v>
      </c>
      <c r="I79" s="10">
        <v>0</v>
      </c>
      <c r="J79" s="10">
        <f t="shared" si="19"/>
        <v>0</v>
      </c>
      <c r="K79" s="10">
        <f t="shared" si="20"/>
        <v>0</v>
      </c>
    </row>
    <row r="80" spans="1:11" x14ac:dyDescent="0.25">
      <c r="A80" t="str">
        <f t="shared" si="18"/>
        <v>b</v>
      </c>
      <c r="B80" s="8"/>
      <c r="C80" s="9" t="s">
        <v>14</v>
      </c>
      <c r="D80" s="29"/>
      <c r="E80" s="10">
        <f t="shared" ref="E80:E143" si="23">SUM(F80,G80,H80,I80)</f>
        <v>0</v>
      </c>
      <c r="F80" s="10">
        <v>0</v>
      </c>
      <c r="G80" s="10">
        <v>0</v>
      </c>
      <c r="H80" s="10">
        <v>0</v>
      </c>
      <c r="I80" s="10">
        <v>0</v>
      </c>
      <c r="J80" s="10">
        <f t="shared" si="19"/>
        <v>0</v>
      </c>
      <c r="K80" s="10">
        <f t="shared" si="20"/>
        <v>0</v>
      </c>
    </row>
    <row r="81" spans="1:11" x14ac:dyDescent="0.25">
      <c r="A81" t="str">
        <f t="shared" si="18"/>
        <v>b</v>
      </c>
      <c r="B81" s="8"/>
      <c r="C81" s="9" t="s">
        <v>15</v>
      </c>
      <c r="D81" s="29"/>
      <c r="E81" s="10">
        <f t="shared" si="23"/>
        <v>0</v>
      </c>
      <c r="F81" s="10">
        <v>0</v>
      </c>
      <c r="G81" s="10">
        <v>0</v>
      </c>
      <c r="H81" s="10">
        <v>0</v>
      </c>
      <c r="I81" s="10">
        <v>0</v>
      </c>
      <c r="J81" s="10">
        <f t="shared" si="19"/>
        <v>0</v>
      </c>
      <c r="K81" s="10">
        <f t="shared" si="20"/>
        <v>0</v>
      </c>
    </row>
    <row r="82" spans="1:11" x14ac:dyDescent="0.25">
      <c r="A82" t="str">
        <f t="shared" si="18"/>
        <v>b</v>
      </c>
      <c r="B82" s="8"/>
      <c r="C82" s="9" t="s">
        <v>16</v>
      </c>
      <c r="D82" s="29"/>
      <c r="E82" s="10">
        <f t="shared" si="23"/>
        <v>0</v>
      </c>
      <c r="F82" s="10">
        <v>0</v>
      </c>
      <c r="G82" s="10">
        <v>0</v>
      </c>
      <c r="H82" s="10">
        <v>0</v>
      </c>
      <c r="I82" s="10">
        <v>0</v>
      </c>
      <c r="J82" s="10">
        <f t="shared" si="19"/>
        <v>0</v>
      </c>
      <c r="K82" s="10">
        <f t="shared" si="20"/>
        <v>0</v>
      </c>
    </row>
    <row r="83" spans="1:11" x14ac:dyDescent="0.25">
      <c r="A83" t="str">
        <f t="shared" si="18"/>
        <v>b</v>
      </c>
      <c r="B83" s="8"/>
      <c r="C83" s="9" t="s">
        <v>17</v>
      </c>
      <c r="D83" s="29"/>
      <c r="E83" s="10">
        <f t="shared" si="23"/>
        <v>0</v>
      </c>
      <c r="F83" s="10">
        <v>0</v>
      </c>
      <c r="G83" s="10">
        <v>0</v>
      </c>
      <c r="H83" s="10">
        <v>0</v>
      </c>
      <c r="I83" s="10">
        <v>0</v>
      </c>
      <c r="J83" s="10">
        <f t="shared" si="19"/>
        <v>0</v>
      </c>
      <c r="K83" s="10">
        <f t="shared" si="20"/>
        <v>0</v>
      </c>
    </row>
    <row r="84" spans="1:11" x14ac:dyDescent="0.25">
      <c r="A84" t="str">
        <f t="shared" si="18"/>
        <v>b</v>
      </c>
      <c r="B84" s="5"/>
      <c r="C84" s="6" t="s">
        <v>18</v>
      </c>
      <c r="D84" s="28"/>
      <c r="E84" s="7">
        <f t="shared" si="23"/>
        <v>0</v>
      </c>
      <c r="F84" s="7">
        <v>0</v>
      </c>
      <c r="G84" s="7">
        <v>0</v>
      </c>
      <c r="H84" s="7">
        <v>0</v>
      </c>
      <c r="I84" s="7">
        <v>0</v>
      </c>
      <c r="J84" s="7">
        <f t="shared" si="19"/>
        <v>0</v>
      </c>
      <c r="K84" s="7">
        <f t="shared" si="20"/>
        <v>0</v>
      </c>
    </row>
    <row r="85" spans="1:11" x14ac:dyDescent="0.25">
      <c r="A85" t="str">
        <f t="shared" si="18"/>
        <v>b</v>
      </c>
      <c r="B85" s="5"/>
      <c r="C85" s="6" t="s">
        <v>19</v>
      </c>
      <c r="D85" s="28"/>
      <c r="E85" s="7">
        <f t="shared" si="23"/>
        <v>0</v>
      </c>
      <c r="F85" s="7">
        <v>0</v>
      </c>
      <c r="G85" s="7">
        <v>0</v>
      </c>
      <c r="H85" s="7">
        <v>0</v>
      </c>
      <c r="I85" s="7">
        <v>0</v>
      </c>
      <c r="J85" s="7">
        <f t="shared" si="19"/>
        <v>0</v>
      </c>
      <c r="K85" s="7">
        <f t="shared" si="20"/>
        <v>0</v>
      </c>
    </row>
    <row r="86" spans="1:11" ht="15.75" thickBot="1" x14ac:dyDescent="0.3">
      <c r="A86" t="str">
        <f t="shared" si="18"/>
        <v>b</v>
      </c>
      <c r="B86" s="11"/>
      <c r="C86" s="12" t="s">
        <v>20</v>
      </c>
      <c r="D86" s="30"/>
      <c r="E86" s="13">
        <f t="shared" si="23"/>
        <v>0</v>
      </c>
      <c r="F86" s="13">
        <v>0</v>
      </c>
      <c r="G86" s="13">
        <v>0</v>
      </c>
      <c r="H86" s="13">
        <v>0</v>
      </c>
      <c r="I86" s="13">
        <v>0</v>
      </c>
      <c r="J86" s="13">
        <f t="shared" si="19"/>
        <v>0</v>
      </c>
      <c r="K86" s="13">
        <f t="shared" si="20"/>
        <v>0</v>
      </c>
    </row>
    <row r="87" spans="1:11" ht="46.5" thickTop="1" thickBot="1" x14ac:dyDescent="0.3">
      <c r="A87" t="str">
        <f t="shared" si="18"/>
        <v>b</v>
      </c>
      <c r="B87" s="3" t="s">
        <v>32</v>
      </c>
      <c r="C87" s="14" t="s">
        <v>33</v>
      </c>
      <c r="D87" s="27"/>
      <c r="E87" s="4">
        <f t="shared" si="23"/>
        <v>0</v>
      </c>
      <c r="F87" s="4">
        <f>SUM(F88,F96,F97,F98)</f>
        <v>0</v>
      </c>
      <c r="G87" s="4">
        <f t="shared" ref="G87:I87" si="24">SUM(G88,G96,G97,G98)</f>
        <v>0</v>
      </c>
      <c r="H87" s="4">
        <f t="shared" si="24"/>
        <v>0</v>
      </c>
      <c r="I87" s="4">
        <f t="shared" si="24"/>
        <v>0</v>
      </c>
      <c r="J87" s="4">
        <f t="shared" si="19"/>
        <v>0</v>
      </c>
      <c r="K87" s="4">
        <f t="shared" si="20"/>
        <v>0</v>
      </c>
    </row>
    <row r="88" spans="1:11" ht="15.75" thickTop="1" x14ac:dyDescent="0.25">
      <c r="A88" t="str">
        <f t="shared" si="18"/>
        <v>b</v>
      </c>
      <c r="B88" s="5"/>
      <c r="C88" s="6" t="s">
        <v>10</v>
      </c>
      <c r="D88" s="28"/>
      <c r="E88" s="7">
        <f t="shared" si="23"/>
        <v>0</v>
      </c>
      <c r="F88" s="7">
        <f>SUM(F89:F95)</f>
        <v>0</v>
      </c>
      <c r="G88" s="7">
        <f t="shared" ref="G88:I88" si="25">SUM(G89:G95)</f>
        <v>0</v>
      </c>
      <c r="H88" s="7">
        <f t="shared" si="25"/>
        <v>0</v>
      </c>
      <c r="I88" s="7">
        <f t="shared" si="25"/>
        <v>0</v>
      </c>
      <c r="J88" s="7">
        <f t="shared" si="19"/>
        <v>0</v>
      </c>
      <c r="K88" s="7">
        <f t="shared" si="20"/>
        <v>0</v>
      </c>
    </row>
    <row r="89" spans="1:11" x14ac:dyDescent="0.25">
      <c r="A89" t="str">
        <f t="shared" si="18"/>
        <v>b</v>
      </c>
      <c r="B89" s="8"/>
      <c r="C89" s="9" t="s">
        <v>11</v>
      </c>
      <c r="D89" s="29"/>
      <c r="E89" s="10">
        <f t="shared" si="23"/>
        <v>0</v>
      </c>
      <c r="F89" s="10">
        <v>0</v>
      </c>
      <c r="G89" s="10">
        <v>0</v>
      </c>
      <c r="H89" s="10">
        <v>0</v>
      </c>
      <c r="I89" s="10">
        <v>0</v>
      </c>
      <c r="J89" s="10">
        <f t="shared" si="19"/>
        <v>0</v>
      </c>
      <c r="K89" s="10">
        <f t="shared" si="20"/>
        <v>0</v>
      </c>
    </row>
    <row r="90" spans="1:11" x14ac:dyDescent="0.25">
      <c r="A90" t="str">
        <f t="shared" si="18"/>
        <v>b</v>
      </c>
      <c r="B90" s="8"/>
      <c r="C90" s="9" t="s">
        <v>12</v>
      </c>
      <c r="D90" s="29"/>
      <c r="E90" s="10">
        <f t="shared" si="23"/>
        <v>0</v>
      </c>
      <c r="F90" s="10">
        <v>0</v>
      </c>
      <c r="G90" s="10">
        <v>0</v>
      </c>
      <c r="H90" s="10">
        <v>0</v>
      </c>
      <c r="I90" s="10">
        <v>0</v>
      </c>
      <c r="J90" s="10">
        <f t="shared" si="19"/>
        <v>0</v>
      </c>
      <c r="K90" s="10">
        <f t="shared" si="20"/>
        <v>0</v>
      </c>
    </row>
    <row r="91" spans="1:11" x14ac:dyDescent="0.25">
      <c r="A91" t="str">
        <f t="shared" si="18"/>
        <v>b</v>
      </c>
      <c r="B91" s="8"/>
      <c r="C91" s="9" t="s">
        <v>13</v>
      </c>
      <c r="D91" s="29"/>
      <c r="E91" s="10">
        <f t="shared" si="23"/>
        <v>0</v>
      </c>
      <c r="F91" s="10">
        <v>0</v>
      </c>
      <c r="G91" s="10">
        <v>0</v>
      </c>
      <c r="H91" s="10">
        <v>0</v>
      </c>
      <c r="I91" s="10">
        <v>0</v>
      </c>
      <c r="J91" s="10">
        <f t="shared" si="19"/>
        <v>0</v>
      </c>
      <c r="K91" s="10">
        <f t="shared" si="20"/>
        <v>0</v>
      </c>
    </row>
    <row r="92" spans="1:11" x14ac:dyDescent="0.25">
      <c r="A92" t="str">
        <f t="shared" si="18"/>
        <v>b</v>
      </c>
      <c r="B92" s="8"/>
      <c r="C92" s="9" t="s">
        <v>14</v>
      </c>
      <c r="D92" s="29"/>
      <c r="E92" s="10">
        <f t="shared" si="23"/>
        <v>0</v>
      </c>
      <c r="F92" s="10">
        <v>0</v>
      </c>
      <c r="G92" s="10">
        <v>0</v>
      </c>
      <c r="H92" s="10">
        <v>0</v>
      </c>
      <c r="I92" s="10">
        <v>0</v>
      </c>
      <c r="J92" s="10">
        <f t="shared" si="19"/>
        <v>0</v>
      </c>
      <c r="K92" s="10">
        <f t="shared" si="20"/>
        <v>0</v>
      </c>
    </row>
    <row r="93" spans="1:11" x14ac:dyDescent="0.25">
      <c r="A93" t="str">
        <f t="shared" si="18"/>
        <v>b</v>
      </c>
      <c r="B93" s="8"/>
      <c r="C93" s="9" t="s">
        <v>15</v>
      </c>
      <c r="D93" s="29"/>
      <c r="E93" s="10">
        <f t="shared" si="23"/>
        <v>0</v>
      </c>
      <c r="F93" s="10">
        <v>0</v>
      </c>
      <c r="G93" s="10">
        <v>0</v>
      </c>
      <c r="H93" s="10">
        <v>0</v>
      </c>
      <c r="I93" s="10">
        <v>0</v>
      </c>
      <c r="J93" s="10">
        <f t="shared" si="19"/>
        <v>0</v>
      </c>
      <c r="K93" s="10">
        <f t="shared" si="20"/>
        <v>0</v>
      </c>
    </row>
    <row r="94" spans="1:11" x14ac:dyDescent="0.25">
      <c r="A94" t="str">
        <f t="shared" si="18"/>
        <v>b</v>
      </c>
      <c r="B94" s="8"/>
      <c r="C94" s="9" t="s">
        <v>16</v>
      </c>
      <c r="D94" s="29"/>
      <c r="E94" s="10">
        <f t="shared" si="23"/>
        <v>0</v>
      </c>
      <c r="F94" s="10">
        <v>0</v>
      </c>
      <c r="G94" s="10">
        <v>0</v>
      </c>
      <c r="H94" s="10">
        <v>0</v>
      </c>
      <c r="I94" s="10">
        <v>0</v>
      </c>
      <c r="J94" s="10">
        <f t="shared" si="19"/>
        <v>0</v>
      </c>
      <c r="K94" s="10">
        <f t="shared" si="20"/>
        <v>0</v>
      </c>
    </row>
    <row r="95" spans="1:11" x14ac:dyDescent="0.25">
      <c r="A95" t="str">
        <f t="shared" si="18"/>
        <v>b</v>
      </c>
      <c r="B95" s="8"/>
      <c r="C95" s="9" t="s">
        <v>17</v>
      </c>
      <c r="D95" s="29"/>
      <c r="E95" s="10">
        <f t="shared" si="23"/>
        <v>0</v>
      </c>
      <c r="F95" s="10">
        <v>0</v>
      </c>
      <c r="G95" s="10">
        <v>0</v>
      </c>
      <c r="H95" s="10">
        <v>0</v>
      </c>
      <c r="I95" s="10">
        <v>0</v>
      </c>
      <c r="J95" s="10">
        <f t="shared" si="19"/>
        <v>0</v>
      </c>
      <c r="K95" s="10">
        <f t="shared" si="20"/>
        <v>0</v>
      </c>
    </row>
    <row r="96" spans="1:11" x14ac:dyDescent="0.25">
      <c r="A96" t="str">
        <f t="shared" si="18"/>
        <v>b</v>
      </c>
      <c r="B96" s="5"/>
      <c r="C96" s="6" t="s">
        <v>18</v>
      </c>
      <c r="D96" s="28"/>
      <c r="E96" s="7">
        <f t="shared" si="23"/>
        <v>0</v>
      </c>
      <c r="F96" s="7">
        <v>0</v>
      </c>
      <c r="G96" s="7">
        <v>0</v>
      </c>
      <c r="H96" s="7">
        <v>0</v>
      </c>
      <c r="I96" s="7">
        <v>0</v>
      </c>
      <c r="J96" s="7">
        <f t="shared" si="19"/>
        <v>0</v>
      </c>
      <c r="K96" s="7">
        <f t="shared" si="20"/>
        <v>0</v>
      </c>
    </row>
    <row r="97" spans="1:11" x14ac:dyDescent="0.25">
      <c r="A97" t="str">
        <f t="shared" si="18"/>
        <v>b</v>
      </c>
      <c r="B97" s="5"/>
      <c r="C97" s="6" t="s">
        <v>19</v>
      </c>
      <c r="D97" s="28"/>
      <c r="E97" s="7">
        <f t="shared" si="23"/>
        <v>0</v>
      </c>
      <c r="F97" s="7">
        <v>0</v>
      </c>
      <c r="G97" s="7">
        <v>0</v>
      </c>
      <c r="H97" s="7">
        <v>0</v>
      </c>
      <c r="I97" s="7">
        <v>0</v>
      </c>
      <c r="J97" s="7">
        <f t="shared" si="19"/>
        <v>0</v>
      </c>
      <c r="K97" s="7">
        <f t="shared" si="20"/>
        <v>0</v>
      </c>
    </row>
    <row r="98" spans="1:11" ht="15.75" thickBot="1" x14ac:dyDescent="0.3">
      <c r="A98" t="str">
        <f t="shared" si="18"/>
        <v>b</v>
      </c>
      <c r="B98" s="11"/>
      <c r="C98" s="12" t="s">
        <v>20</v>
      </c>
      <c r="D98" s="30"/>
      <c r="E98" s="13">
        <f t="shared" si="23"/>
        <v>0</v>
      </c>
      <c r="F98" s="13">
        <v>0</v>
      </c>
      <c r="G98" s="13">
        <v>0</v>
      </c>
      <c r="H98" s="13">
        <v>0</v>
      </c>
      <c r="I98" s="13">
        <v>0</v>
      </c>
      <c r="J98" s="13">
        <f t="shared" si="19"/>
        <v>0</v>
      </c>
      <c r="K98" s="13">
        <f t="shared" si="20"/>
        <v>0</v>
      </c>
    </row>
    <row r="99" spans="1:11" ht="31.5" thickTop="1" thickBot="1" x14ac:dyDescent="0.3">
      <c r="A99" t="str">
        <f t="shared" si="18"/>
        <v>b</v>
      </c>
      <c r="B99" s="16" t="s">
        <v>34</v>
      </c>
      <c r="C99" s="14" t="s">
        <v>35</v>
      </c>
      <c r="D99" s="27"/>
      <c r="E99" s="4">
        <f t="shared" si="23"/>
        <v>0</v>
      </c>
      <c r="F99" s="4">
        <f>SUM(F111,F123,F135,F147,F159,F171,F183,F195,F207,F219,F231)</f>
        <v>0</v>
      </c>
      <c r="G99" s="4">
        <f t="shared" ref="G99:I99" si="26">SUM(G111,G123,G135,G147,G159,G171,G183,G195,G207,G219,G231)</f>
        <v>0</v>
      </c>
      <c r="H99" s="4">
        <f t="shared" si="26"/>
        <v>0</v>
      </c>
      <c r="I99" s="4">
        <f t="shared" si="26"/>
        <v>0</v>
      </c>
      <c r="J99" s="4">
        <f t="shared" si="19"/>
        <v>0</v>
      </c>
      <c r="K99" s="4">
        <f t="shared" si="20"/>
        <v>0</v>
      </c>
    </row>
    <row r="100" spans="1:11" ht="15.75" thickTop="1" x14ac:dyDescent="0.25">
      <c r="A100" t="str">
        <f t="shared" si="18"/>
        <v>b</v>
      </c>
      <c r="B100" s="5"/>
      <c r="C100" s="6" t="s">
        <v>10</v>
      </c>
      <c r="D100" s="28"/>
      <c r="E100" s="7">
        <f t="shared" si="23"/>
        <v>0</v>
      </c>
      <c r="F100" s="7">
        <f t="shared" ref="F100:I110" si="27">SUM(F112,F124,F136,F148,F160,F172,F184,F196,F208,F220,F232)</f>
        <v>0</v>
      </c>
      <c r="G100" s="7">
        <f t="shared" si="27"/>
        <v>0</v>
      </c>
      <c r="H100" s="7">
        <f t="shared" si="27"/>
        <v>0</v>
      </c>
      <c r="I100" s="7">
        <f t="shared" si="27"/>
        <v>0</v>
      </c>
      <c r="J100" s="7">
        <f t="shared" si="19"/>
        <v>0</v>
      </c>
      <c r="K100" s="7">
        <f t="shared" si="20"/>
        <v>0</v>
      </c>
    </row>
    <row r="101" spans="1:11" x14ac:dyDescent="0.25">
      <c r="A101" t="str">
        <f t="shared" si="18"/>
        <v>b</v>
      </c>
      <c r="B101" s="8"/>
      <c r="C101" s="9" t="s">
        <v>11</v>
      </c>
      <c r="D101" s="29"/>
      <c r="E101" s="10">
        <f t="shared" si="23"/>
        <v>0</v>
      </c>
      <c r="F101" s="10">
        <f t="shared" si="27"/>
        <v>0</v>
      </c>
      <c r="G101" s="10">
        <f t="shared" si="27"/>
        <v>0</v>
      </c>
      <c r="H101" s="10">
        <f t="shared" si="27"/>
        <v>0</v>
      </c>
      <c r="I101" s="10">
        <f t="shared" si="27"/>
        <v>0</v>
      </c>
      <c r="J101" s="10">
        <f t="shared" si="19"/>
        <v>0</v>
      </c>
      <c r="K101" s="10">
        <f t="shared" si="20"/>
        <v>0</v>
      </c>
    </row>
    <row r="102" spans="1:11" x14ac:dyDescent="0.25">
      <c r="A102" t="str">
        <f t="shared" si="18"/>
        <v>b</v>
      </c>
      <c r="B102" s="8"/>
      <c r="C102" s="9" t="s">
        <v>12</v>
      </c>
      <c r="D102" s="29"/>
      <c r="E102" s="10">
        <f t="shared" si="23"/>
        <v>0</v>
      </c>
      <c r="F102" s="10">
        <f t="shared" si="27"/>
        <v>0</v>
      </c>
      <c r="G102" s="10">
        <f t="shared" si="27"/>
        <v>0</v>
      </c>
      <c r="H102" s="10">
        <f t="shared" si="27"/>
        <v>0</v>
      </c>
      <c r="I102" s="10">
        <f t="shared" si="27"/>
        <v>0</v>
      </c>
      <c r="J102" s="10">
        <f t="shared" si="19"/>
        <v>0</v>
      </c>
      <c r="K102" s="10">
        <f t="shared" si="20"/>
        <v>0</v>
      </c>
    </row>
    <row r="103" spans="1:11" x14ac:dyDescent="0.25">
      <c r="A103" t="str">
        <f t="shared" si="18"/>
        <v>b</v>
      </c>
      <c r="B103" s="8"/>
      <c r="C103" s="9" t="s">
        <v>13</v>
      </c>
      <c r="D103" s="29"/>
      <c r="E103" s="10">
        <f t="shared" si="23"/>
        <v>0</v>
      </c>
      <c r="F103" s="10">
        <f t="shared" si="27"/>
        <v>0</v>
      </c>
      <c r="G103" s="10">
        <f t="shared" si="27"/>
        <v>0</v>
      </c>
      <c r="H103" s="10">
        <f t="shared" si="27"/>
        <v>0</v>
      </c>
      <c r="I103" s="10">
        <f t="shared" si="27"/>
        <v>0</v>
      </c>
      <c r="J103" s="10">
        <f t="shared" si="19"/>
        <v>0</v>
      </c>
      <c r="K103" s="10">
        <f t="shared" si="20"/>
        <v>0</v>
      </c>
    </row>
    <row r="104" spans="1:11" x14ac:dyDescent="0.25">
      <c r="A104" t="str">
        <f t="shared" si="18"/>
        <v>b</v>
      </c>
      <c r="B104" s="8"/>
      <c r="C104" s="9" t="s">
        <v>14</v>
      </c>
      <c r="D104" s="29"/>
      <c r="E104" s="10">
        <f t="shared" si="23"/>
        <v>0</v>
      </c>
      <c r="F104" s="10">
        <f t="shared" si="27"/>
        <v>0</v>
      </c>
      <c r="G104" s="10">
        <f t="shared" si="27"/>
        <v>0</v>
      </c>
      <c r="H104" s="10">
        <f t="shared" si="27"/>
        <v>0</v>
      </c>
      <c r="I104" s="10">
        <f t="shared" si="27"/>
        <v>0</v>
      </c>
      <c r="J104" s="10">
        <f t="shared" si="19"/>
        <v>0</v>
      </c>
      <c r="K104" s="10">
        <f t="shared" si="20"/>
        <v>0</v>
      </c>
    </row>
    <row r="105" spans="1:11" x14ac:dyDescent="0.25">
      <c r="A105" t="str">
        <f t="shared" si="18"/>
        <v>b</v>
      </c>
      <c r="B105" s="8"/>
      <c r="C105" s="9" t="s">
        <v>15</v>
      </c>
      <c r="D105" s="29"/>
      <c r="E105" s="10">
        <f t="shared" si="23"/>
        <v>0</v>
      </c>
      <c r="F105" s="10">
        <f t="shared" si="27"/>
        <v>0</v>
      </c>
      <c r="G105" s="10">
        <f t="shared" si="27"/>
        <v>0</v>
      </c>
      <c r="H105" s="10">
        <f t="shared" si="27"/>
        <v>0</v>
      </c>
      <c r="I105" s="10">
        <f t="shared" si="27"/>
        <v>0</v>
      </c>
      <c r="J105" s="10">
        <f t="shared" si="19"/>
        <v>0</v>
      </c>
      <c r="K105" s="10">
        <f t="shared" si="20"/>
        <v>0</v>
      </c>
    </row>
    <row r="106" spans="1:11" x14ac:dyDescent="0.25">
      <c r="A106" t="str">
        <f t="shared" si="18"/>
        <v>b</v>
      </c>
      <c r="B106" s="8"/>
      <c r="C106" s="9" t="s">
        <v>16</v>
      </c>
      <c r="D106" s="29"/>
      <c r="E106" s="10">
        <f t="shared" si="23"/>
        <v>0</v>
      </c>
      <c r="F106" s="10">
        <f t="shared" si="27"/>
        <v>0</v>
      </c>
      <c r="G106" s="10">
        <f t="shared" si="27"/>
        <v>0</v>
      </c>
      <c r="H106" s="10">
        <f t="shared" si="27"/>
        <v>0</v>
      </c>
      <c r="I106" s="10">
        <f t="shared" si="27"/>
        <v>0</v>
      </c>
      <c r="J106" s="10">
        <f t="shared" si="19"/>
        <v>0</v>
      </c>
      <c r="K106" s="10">
        <f t="shared" si="20"/>
        <v>0</v>
      </c>
    </row>
    <row r="107" spans="1:11" x14ac:dyDescent="0.25">
      <c r="A107" t="str">
        <f t="shared" si="18"/>
        <v>b</v>
      </c>
      <c r="B107" s="8"/>
      <c r="C107" s="9" t="s">
        <v>17</v>
      </c>
      <c r="D107" s="29"/>
      <c r="E107" s="10">
        <f t="shared" si="23"/>
        <v>0</v>
      </c>
      <c r="F107" s="10">
        <f t="shared" si="27"/>
        <v>0</v>
      </c>
      <c r="G107" s="10">
        <f t="shared" si="27"/>
        <v>0</v>
      </c>
      <c r="H107" s="10">
        <f t="shared" si="27"/>
        <v>0</v>
      </c>
      <c r="I107" s="10">
        <f t="shared" si="27"/>
        <v>0</v>
      </c>
      <c r="J107" s="10">
        <f t="shared" si="19"/>
        <v>0</v>
      </c>
      <c r="K107" s="10">
        <f t="shared" si="20"/>
        <v>0</v>
      </c>
    </row>
    <row r="108" spans="1:11" x14ac:dyDescent="0.25">
      <c r="A108" t="str">
        <f t="shared" si="18"/>
        <v>b</v>
      </c>
      <c r="B108" s="5"/>
      <c r="C108" s="6" t="s">
        <v>18</v>
      </c>
      <c r="D108" s="28"/>
      <c r="E108" s="7">
        <f t="shared" si="23"/>
        <v>0</v>
      </c>
      <c r="F108" s="7">
        <f t="shared" si="27"/>
        <v>0</v>
      </c>
      <c r="G108" s="7">
        <f t="shared" si="27"/>
        <v>0</v>
      </c>
      <c r="H108" s="7">
        <f t="shared" si="27"/>
        <v>0</v>
      </c>
      <c r="I108" s="7">
        <f t="shared" si="27"/>
        <v>0</v>
      </c>
      <c r="J108" s="7">
        <f t="shared" si="19"/>
        <v>0</v>
      </c>
      <c r="K108" s="7">
        <f t="shared" si="20"/>
        <v>0</v>
      </c>
    </row>
    <row r="109" spans="1:11" x14ac:dyDescent="0.25">
      <c r="A109" t="str">
        <f t="shared" si="18"/>
        <v>b</v>
      </c>
      <c r="B109" s="5"/>
      <c r="C109" s="6" t="s">
        <v>19</v>
      </c>
      <c r="D109" s="28"/>
      <c r="E109" s="7">
        <f t="shared" si="23"/>
        <v>0</v>
      </c>
      <c r="F109" s="7">
        <f t="shared" si="27"/>
        <v>0</v>
      </c>
      <c r="G109" s="7">
        <f t="shared" si="27"/>
        <v>0</v>
      </c>
      <c r="H109" s="7">
        <f t="shared" si="27"/>
        <v>0</v>
      </c>
      <c r="I109" s="7">
        <f t="shared" si="27"/>
        <v>0</v>
      </c>
      <c r="J109" s="7">
        <f t="shared" si="19"/>
        <v>0</v>
      </c>
      <c r="K109" s="7">
        <f t="shared" si="20"/>
        <v>0</v>
      </c>
    </row>
    <row r="110" spans="1:11" ht="15.75" thickBot="1" x14ac:dyDescent="0.3">
      <c r="A110" t="str">
        <f t="shared" si="18"/>
        <v>b</v>
      </c>
      <c r="B110" s="11"/>
      <c r="C110" s="12" t="s">
        <v>20</v>
      </c>
      <c r="D110" s="30"/>
      <c r="E110" s="13">
        <f t="shared" si="23"/>
        <v>0</v>
      </c>
      <c r="F110" s="13">
        <f t="shared" si="27"/>
        <v>0</v>
      </c>
      <c r="G110" s="13">
        <f t="shared" si="27"/>
        <v>0</v>
      </c>
      <c r="H110" s="13">
        <f t="shared" si="27"/>
        <v>0</v>
      </c>
      <c r="I110" s="13">
        <f t="shared" si="27"/>
        <v>0</v>
      </c>
      <c r="J110" s="13">
        <f t="shared" si="19"/>
        <v>0</v>
      </c>
      <c r="K110" s="13">
        <f t="shared" si="20"/>
        <v>0</v>
      </c>
    </row>
    <row r="111" spans="1:11" ht="31.5" thickTop="1" thickBot="1" x14ac:dyDescent="0.3">
      <c r="A111" t="str">
        <f t="shared" si="18"/>
        <v>b</v>
      </c>
      <c r="B111" s="3" t="s">
        <v>36</v>
      </c>
      <c r="C111" s="14" t="s">
        <v>37</v>
      </c>
      <c r="D111" s="27"/>
      <c r="E111" s="4">
        <f t="shared" si="23"/>
        <v>0</v>
      </c>
      <c r="F111" s="4">
        <f>SUM(F112,F120,F121,F122)</f>
        <v>0</v>
      </c>
      <c r="G111" s="4">
        <f t="shared" ref="G111:I111" si="28">SUM(G112,G120,G121,G122)</f>
        <v>0</v>
      </c>
      <c r="H111" s="4">
        <f t="shared" si="28"/>
        <v>0</v>
      </c>
      <c r="I111" s="4">
        <f t="shared" si="28"/>
        <v>0</v>
      </c>
      <c r="J111" s="4">
        <f t="shared" si="19"/>
        <v>0</v>
      </c>
      <c r="K111" s="4">
        <f t="shared" si="20"/>
        <v>0</v>
      </c>
    </row>
    <row r="112" spans="1:11" ht="15.75" thickTop="1" x14ac:dyDescent="0.25">
      <c r="A112" t="str">
        <f t="shared" si="18"/>
        <v>b</v>
      </c>
      <c r="B112" s="5"/>
      <c r="C112" s="6" t="s">
        <v>10</v>
      </c>
      <c r="D112" s="28"/>
      <c r="E112" s="7">
        <f t="shared" si="23"/>
        <v>0</v>
      </c>
      <c r="F112" s="7">
        <f>SUM(F113:F119)</f>
        <v>0</v>
      </c>
      <c r="G112" s="7">
        <f t="shared" ref="G112:I112" si="29">SUM(G113:G119)</f>
        <v>0</v>
      </c>
      <c r="H112" s="7">
        <f t="shared" si="29"/>
        <v>0</v>
      </c>
      <c r="I112" s="7">
        <f t="shared" si="29"/>
        <v>0</v>
      </c>
      <c r="J112" s="7">
        <f t="shared" si="19"/>
        <v>0</v>
      </c>
      <c r="K112" s="7">
        <f t="shared" si="20"/>
        <v>0</v>
      </c>
    </row>
    <row r="113" spans="1:11" x14ac:dyDescent="0.25">
      <c r="A113" t="str">
        <f t="shared" si="18"/>
        <v>b</v>
      </c>
      <c r="B113" s="8"/>
      <c r="C113" s="9" t="s">
        <v>11</v>
      </c>
      <c r="D113" s="29"/>
      <c r="E113" s="10">
        <f t="shared" si="23"/>
        <v>0</v>
      </c>
      <c r="F113" s="10">
        <v>0</v>
      </c>
      <c r="G113" s="10">
        <v>0</v>
      </c>
      <c r="H113" s="10">
        <v>0</v>
      </c>
      <c r="I113" s="10">
        <v>0</v>
      </c>
      <c r="J113" s="10">
        <f t="shared" si="19"/>
        <v>0</v>
      </c>
      <c r="K113" s="10">
        <f t="shared" si="20"/>
        <v>0</v>
      </c>
    </row>
    <row r="114" spans="1:11" x14ac:dyDescent="0.25">
      <c r="A114" t="str">
        <f t="shared" si="18"/>
        <v>b</v>
      </c>
      <c r="B114" s="8"/>
      <c r="C114" s="9" t="s">
        <v>12</v>
      </c>
      <c r="D114" s="29"/>
      <c r="E114" s="10">
        <f t="shared" si="23"/>
        <v>0</v>
      </c>
      <c r="F114" s="10">
        <v>0</v>
      </c>
      <c r="G114" s="10">
        <v>0</v>
      </c>
      <c r="H114" s="10">
        <v>0</v>
      </c>
      <c r="I114" s="10">
        <v>0</v>
      </c>
      <c r="J114" s="10">
        <f t="shared" si="19"/>
        <v>0</v>
      </c>
      <c r="K114" s="10">
        <f t="shared" si="20"/>
        <v>0</v>
      </c>
    </row>
    <row r="115" spans="1:11" x14ac:dyDescent="0.25">
      <c r="A115" t="str">
        <f t="shared" si="18"/>
        <v>b</v>
      </c>
      <c r="B115" s="8"/>
      <c r="C115" s="9" t="s">
        <v>13</v>
      </c>
      <c r="D115" s="29"/>
      <c r="E115" s="10">
        <f t="shared" si="23"/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f t="shared" si="19"/>
        <v>0</v>
      </c>
      <c r="K115" s="10">
        <f t="shared" si="20"/>
        <v>0</v>
      </c>
    </row>
    <row r="116" spans="1:11" x14ac:dyDescent="0.25">
      <c r="A116" t="str">
        <f t="shared" si="18"/>
        <v>b</v>
      </c>
      <c r="B116" s="8"/>
      <c r="C116" s="9" t="s">
        <v>14</v>
      </c>
      <c r="D116" s="29"/>
      <c r="E116" s="10">
        <f t="shared" si="23"/>
        <v>0</v>
      </c>
      <c r="F116" s="10">
        <v>0</v>
      </c>
      <c r="G116" s="10">
        <v>0</v>
      </c>
      <c r="H116" s="10">
        <v>0</v>
      </c>
      <c r="I116" s="10">
        <v>0</v>
      </c>
      <c r="J116" s="10">
        <f t="shared" si="19"/>
        <v>0</v>
      </c>
      <c r="K116" s="10">
        <f t="shared" si="20"/>
        <v>0</v>
      </c>
    </row>
    <row r="117" spans="1:11" x14ac:dyDescent="0.25">
      <c r="A117" t="str">
        <f t="shared" si="18"/>
        <v>b</v>
      </c>
      <c r="B117" s="8"/>
      <c r="C117" s="9" t="s">
        <v>15</v>
      </c>
      <c r="D117" s="29"/>
      <c r="E117" s="10">
        <f t="shared" si="23"/>
        <v>0</v>
      </c>
      <c r="F117" s="10">
        <v>0</v>
      </c>
      <c r="G117" s="10">
        <v>0</v>
      </c>
      <c r="H117" s="10">
        <v>0</v>
      </c>
      <c r="I117" s="10">
        <v>0</v>
      </c>
      <c r="J117" s="10">
        <f t="shared" si="19"/>
        <v>0</v>
      </c>
      <c r="K117" s="10">
        <f t="shared" si="20"/>
        <v>0</v>
      </c>
    </row>
    <row r="118" spans="1:11" x14ac:dyDescent="0.25">
      <c r="A118" t="str">
        <f t="shared" si="18"/>
        <v>b</v>
      </c>
      <c r="B118" s="8"/>
      <c r="C118" s="9" t="s">
        <v>16</v>
      </c>
      <c r="D118" s="29"/>
      <c r="E118" s="10">
        <f t="shared" si="23"/>
        <v>0</v>
      </c>
      <c r="F118" s="10">
        <v>0</v>
      </c>
      <c r="G118" s="10">
        <v>0</v>
      </c>
      <c r="H118" s="10">
        <v>0</v>
      </c>
      <c r="I118" s="10">
        <v>0</v>
      </c>
      <c r="J118" s="10">
        <f t="shared" si="19"/>
        <v>0</v>
      </c>
      <c r="K118" s="10">
        <f t="shared" si="20"/>
        <v>0</v>
      </c>
    </row>
    <row r="119" spans="1:11" x14ac:dyDescent="0.25">
      <c r="A119" t="str">
        <f t="shared" si="18"/>
        <v>b</v>
      </c>
      <c r="B119" s="8"/>
      <c r="C119" s="9" t="s">
        <v>17</v>
      </c>
      <c r="D119" s="29"/>
      <c r="E119" s="10">
        <f t="shared" si="23"/>
        <v>0</v>
      </c>
      <c r="F119" s="10">
        <v>0</v>
      </c>
      <c r="G119" s="10">
        <v>0</v>
      </c>
      <c r="H119" s="10">
        <v>0</v>
      </c>
      <c r="I119" s="10">
        <v>0</v>
      </c>
      <c r="J119" s="10">
        <f t="shared" si="19"/>
        <v>0</v>
      </c>
      <c r="K119" s="10">
        <f t="shared" si="20"/>
        <v>0</v>
      </c>
    </row>
    <row r="120" spans="1:11" x14ac:dyDescent="0.25">
      <c r="A120" t="str">
        <f t="shared" si="18"/>
        <v>b</v>
      </c>
      <c r="B120" s="5"/>
      <c r="C120" s="6" t="s">
        <v>18</v>
      </c>
      <c r="D120" s="28"/>
      <c r="E120" s="7">
        <f t="shared" si="23"/>
        <v>0</v>
      </c>
      <c r="F120" s="7">
        <v>0</v>
      </c>
      <c r="G120" s="7">
        <v>0</v>
      </c>
      <c r="H120" s="7">
        <v>0</v>
      </c>
      <c r="I120" s="7">
        <v>0</v>
      </c>
      <c r="J120" s="7">
        <f t="shared" si="19"/>
        <v>0</v>
      </c>
      <c r="K120" s="7">
        <f t="shared" si="20"/>
        <v>0</v>
      </c>
    </row>
    <row r="121" spans="1:11" x14ac:dyDescent="0.25">
      <c r="A121" t="str">
        <f t="shared" si="18"/>
        <v>b</v>
      </c>
      <c r="B121" s="5"/>
      <c r="C121" s="6" t="s">
        <v>19</v>
      </c>
      <c r="D121" s="28"/>
      <c r="E121" s="7">
        <f t="shared" si="23"/>
        <v>0</v>
      </c>
      <c r="F121" s="7">
        <v>0</v>
      </c>
      <c r="G121" s="7">
        <v>0</v>
      </c>
      <c r="H121" s="7">
        <v>0</v>
      </c>
      <c r="I121" s="7">
        <v>0</v>
      </c>
      <c r="J121" s="7">
        <f t="shared" si="19"/>
        <v>0</v>
      </c>
      <c r="K121" s="7">
        <f t="shared" si="20"/>
        <v>0</v>
      </c>
    </row>
    <row r="122" spans="1:11" ht="15.75" thickBot="1" x14ac:dyDescent="0.3">
      <c r="A122" t="str">
        <f t="shared" si="18"/>
        <v>b</v>
      </c>
      <c r="B122" s="11"/>
      <c r="C122" s="12" t="s">
        <v>20</v>
      </c>
      <c r="D122" s="30"/>
      <c r="E122" s="13">
        <f t="shared" si="23"/>
        <v>0</v>
      </c>
      <c r="F122" s="13">
        <v>0</v>
      </c>
      <c r="G122" s="13">
        <v>0</v>
      </c>
      <c r="H122" s="13">
        <v>0</v>
      </c>
      <c r="I122" s="13">
        <v>0</v>
      </c>
      <c r="J122" s="13">
        <f t="shared" si="19"/>
        <v>0</v>
      </c>
      <c r="K122" s="13">
        <f t="shared" si="20"/>
        <v>0</v>
      </c>
    </row>
    <row r="123" spans="1:11" ht="31.5" thickTop="1" thickBot="1" x14ac:dyDescent="0.3">
      <c r="A123" t="str">
        <f t="shared" si="18"/>
        <v>b</v>
      </c>
      <c r="B123" s="3" t="s">
        <v>38</v>
      </c>
      <c r="C123" s="14" t="s">
        <v>226</v>
      </c>
      <c r="D123" s="27"/>
      <c r="E123" s="4">
        <f t="shared" si="23"/>
        <v>0</v>
      </c>
      <c r="F123" s="4">
        <f>SUM(F124,F132,F133,F134)</f>
        <v>0</v>
      </c>
      <c r="G123" s="4">
        <f t="shared" ref="G123:I123" si="30">SUM(G124,G132,G133,G134)</f>
        <v>0</v>
      </c>
      <c r="H123" s="4">
        <f t="shared" si="30"/>
        <v>0</v>
      </c>
      <c r="I123" s="4">
        <f t="shared" si="30"/>
        <v>0</v>
      </c>
      <c r="J123" s="4">
        <f t="shared" si="19"/>
        <v>0</v>
      </c>
      <c r="K123" s="4">
        <f t="shared" si="20"/>
        <v>0</v>
      </c>
    </row>
    <row r="124" spans="1:11" ht="15.75" thickTop="1" x14ac:dyDescent="0.25">
      <c r="A124" t="str">
        <f t="shared" si="18"/>
        <v>b</v>
      </c>
      <c r="B124" s="5"/>
      <c r="C124" s="6" t="s">
        <v>10</v>
      </c>
      <c r="D124" s="28"/>
      <c r="E124" s="7">
        <f t="shared" si="23"/>
        <v>0</v>
      </c>
      <c r="F124" s="7">
        <f>SUM(F125:F131)</f>
        <v>0</v>
      </c>
      <c r="G124" s="7">
        <f t="shared" ref="G124:I124" si="31">SUM(G125:G131)</f>
        <v>0</v>
      </c>
      <c r="H124" s="7">
        <f t="shared" si="31"/>
        <v>0</v>
      </c>
      <c r="I124" s="7">
        <f t="shared" si="31"/>
        <v>0</v>
      </c>
      <c r="J124" s="7">
        <f t="shared" si="19"/>
        <v>0</v>
      </c>
      <c r="K124" s="7">
        <f t="shared" si="20"/>
        <v>0</v>
      </c>
    </row>
    <row r="125" spans="1:11" x14ac:dyDescent="0.25">
      <c r="A125" t="str">
        <f t="shared" si="18"/>
        <v>b</v>
      </c>
      <c r="B125" s="8"/>
      <c r="C125" s="9" t="s">
        <v>11</v>
      </c>
      <c r="D125" s="29"/>
      <c r="E125" s="10">
        <f t="shared" si="23"/>
        <v>0</v>
      </c>
      <c r="F125" s="10">
        <v>0</v>
      </c>
      <c r="G125" s="10">
        <v>0</v>
      </c>
      <c r="H125" s="10">
        <v>0</v>
      </c>
      <c r="I125" s="10">
        <v>0</v>
      </c>
      <c r="J125" s="10">
        <f t="shared" si="19"/>
        <v>0</v>
      </c>
      <c r="K125" s="10">
        <f t="shared" si="20"/>
        <v>0</v>
      </c>
    </row>
    <row r="126" spans="1:11" x14ac:dyDescent="0.25">
      <c r="A126" t="str">
        <f t="shared" si="18"/>
        <v>b</v>
      </c>
      <c r="B126" s="8"/>
      <c r="C126" s="9" t="s">
        <v>12</v>
      </c>
      <c r="D126" s="29"/>
      <c r="E126" s="10">
        <f t="shared" si="23"/>
        <v>0</v>
      </c>
      <c r="F126" s="10">
        <v>0</v>
      </c>
      <c r="G126" s="10">
        <v>0</v>
      </c>
      <c r="H126" s="10">
        <v>0</v>
      </c>
      <c r="I126" s="10">
        <v>0</v>
      </c>
      <c r="J126" s="10">
        <f t="shared" si="19"/>
        <v>0</v>
      </c>
      <c r="K126" s="10">
        <f t="shared" si="20"/>
        <v>0</v>
      </c>
    </row>
    <row r="127" spans="1:11" x14ac:dyDescent="0.25">
      <c r="A127" t="str">
        <f t="shared" si="18"/>
        <v>b</v>
      </c>
      <c r="B127" s="8"/>
      <c r="C127" s="9" t="s">
        <v>13</v>
      </c>
      <c r="D127" s="29"/>
      <c r="E127" s="10">
        <f t="shared" si="23"/>
        <v>0</v>
      </c>
      <c r="F127" s="10">
        <v>0</v>
      </c>
      <c r="G127" s="10">
        <v>0</v>
      </c>
      <c r="H127" s="10">
        <v>0</v>
      </c>
      <c r="I127" s="10">
        <v>0</v>
      </c>
      <c r="J127" s="10">
        <f t="shared" si="19"/>
        <v>0</v>
      </c>
      <c r="K127" s="10">
        <f t="shared" si="20"/>
        <v>0</v>
      </c>
    </row>
    <row r="128" spans="1:11" x14ac:dyDescent="0.25">
      <c r="A128" t="str">
        <f t="shared" si="18"/>
        <v>b</v>
      </c>
      <c r="B128" s="8"/>
      <c r="C128" s="9" t="s">
        <v>14</v>
      </c>
      <c r="D128" s="29"/>
      <c r="E128" s="10">
        <f t="shared" si="23"/>
        <v>0</v>
      </c>
      <c r="F128" s="10">
        <v>0</v>
      </c>
      <c r="G128" s="10">
        <v>0</v>
      </c>
      <c r="H128" s="10">
        <v>0</v>
      </c>
      <c r="I128" s="10">
        <v>0</v>
      </c>
      <c r="J128" s="10">
        <f t="shared" si="19"/>
        <v>0</v>
      </c>
      <c r="K128" s="10">
        <f t="shared" si="20"/>
        <v>0</v>
      </c>
    </row>
    <row r="129" spans="1:11" x14ac:dyDescent="0.25">
      <c r="A129" t="str">
        <f t="shared" si="18"/>
        <v>b</v>
      </c>
      <c r="B129" s="8"/>
      <c r="C129" s="9" t="s">
        <v>15</v>
      </c>
      <c r="D129" s="29"/>
      <c r="E129" s="10">
        <f t="shared" si="23"/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f t="shared" si="19"/>
        <v>0</v>
      </c>
      <c r="K129" s="10">
        <f t="shared" si="20"/>
        <v>0</v>
      </c>
    </row>
    <row r="130" spans="1:11" x14ac:dyDescent="0.25">
      <c r="A130" t="str">
        <f t="shared" si="18"/>
        <v>b</v>
      </c>
      <c r="B130" s="8"/>
      <c r="C130" s="9" t="s">
        <v>16</v>
      </c>
      <c r="D130" s="29"/>
      <c r="E130" s="10">
        <f t="shared" si="23"/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f t="shared" si="19"/>
        <v>0</v>
      </c>
      <c r="K130" s="10">
        <f t="shared" si="20"/>
        <v>0</v>
      </c>
    </row>
    <row r="131" spans="1:11" x14ac:dyDescent="0.25">
      <c r="A131" t="str">
        <f t="shared" si="18"/>
        <v>b</v>
      </c>
      <c r="B131" s="8"/>
      <c r="C131" s="9" t="s">
        <v>17</v>
      </c>
      <c r="D131" s="29"/>
      <c r="E131" s="10">
        <f t="shared" si="23"/>
        <v>0</v>
      </c>
      <c r="F131" s="10">
        <v>0</v>
      </c>
      <c r="G131" s="10">
        <v>0</v>
      </c>
      <c r="H131" s="10">
        <v>0</v>
      </c>
      <c r="I131" s="10">
        <v>0</v>
      </c>
      <c r="J131" s="10">
        <f t="shared" si="19"/>
        <v>0</v>
      </c>
      <c r="K131" s="10">
        <f t="shared" si="20"/>
        <v>0</v>
      </c>
    </row>
    <row r="132" spans="1:11" x14ac:dyDescent="0.25">
      <c r="A132" t="str">
        <f t="shared" ref="A132:A195" si="32">IF(OR(E132&lt;&gt;0,F132&lt;&gt;0,G132&lt;&gt;0,H132&lt;&gt;0,I132&lt;&gt;0,),"a","b")</f>
        <v>b</v>
      </c>
      <c r="B132" s="5"/>
      <c r="C132" s="6" t="s">
        <v>18</v>
      </c>
      <c r="D132" s="28"/>
      <c r="E132" s="7">
        <f t="shared" si="23"/>
        <v>0</v>
      </c>
      <c r="F132" s="7">
        <v>0</v>
      </c>
      <c r="G132" s="7">
        <v>0</v>
      </c>
      <c r="H132" s="7">
        <v>0</v>
      </c>
      <c r="I132" s="7">
        <v>0</v>
      </c>
      <c r="J132" s="7">
        <f t="shared" ref="J132:J195" si="33">SUM(F132,G132)</f>
        <v>0</v>
      </c>
      <c r="K132" s="7">
        <f t="shared" ref="K132:K195" si="34">SUM(F132,G132,H132)</f>
        <v>0</v>
      </c>
    </row>
    <row r="133" spans="1:11" x14ac:dyDescent="0.25">
      <c r="A133" t="str">
        <f t="shared" si="32"/>
        <v>b</v>
      </c>
      <c r="B133" s="5"/>
      <c r="C133" s="6" t="s">
        <v>19</v>
      </c>
      <c r="D133" s="28"/>
      <c r="E133" s="7">
        <f t="shared" si="23"/>
        <v>0</v>
      </c>
      <c r="F133" s="7">
        <v>0</v>
      </c>
      <c r="G133" s="7">
        <v>0</v>
      </c>
      <c r="H133" s="7">
        <v>0</v>
      </c>
      <c r="I133" s="7">
        <v>0</v>
      </c>
      <c r="J133" s="7">
        <f t="shared" si="33"/>
        <v>0</v>
      </c>
      <c r="K133" s="7">
        <f t="shared" si="34"/>
        <v>0</v>
      </c>
    </row>
    <row r="134" spans="1:11" ht="15.75" thickBot="1" x14ac:dyDescent="0.3">
      <c r="A134" t="str">
        <f t="shared" si="32"/>
        <v>b</v>
      </c>
      <c r="B134" s="11"/>
      <c r="C134" s="12" t="s">
        <v>20</v>
      </c>
      <c r="D134" s="30"/>
      <c r="E134" s="13">
        <f t="shared" si="23"/>
        <v>0</v>
      </c>
      <c r="F134" s="13">
        <v>0</v>
      </c>
      <c r="G134" s="13">
        <v>0</v>
      </c>
      <c r="H134" s="13">
        <v>0</v>
      </c>
      <c r="I134" s="13">
        <v>0</v>
      </c>
      <c r="J134" s="13">
        <f t="shared" si="33"/>
        <v>0</v>
      </c>
      <c r="K134" s="13">
        <f t="shared" si="34"/>
        <v>0</v>
      </c>
    </row>
    <row r="135" spans="1:11" ht="31.5" thickTop="1" thickBot="1" x14ac:dyDescent="0.3">
      <c r="A135" t="str">
        <f t="shared" si="32"/>
        <v>b</v>
      </c>
      <c r="B135" s="3" t="s">
        <v>40</v>
      </c>
      <c r="C135" s="14" t="s">
        <v>227</v>
      </c>
      <c r="D135" s="27"/>
      <c r="E135" s="4">
        <f t="shared" si="23"/>
        <v>0</v>
      </c>
      <c r="F135" s="4">
        <f>SUM(F136,F144,F145,F146)</f>
        <v>0</v>
      </c>
      <c r="G135" s="4">
        <f t="shared" ref="G135:I135" si="35">SUM(G136,G144,G145,G146)</f>
        <v>0</v>
      </c>
      <c r="H135" s="4">
        <f t="shared" si="35"/>
        <v>0</v>
      </c>
      <c r="I135" s="4">
        <f t="shared" si="35"/>
        <v>0</v>
      </c>
      <c r="J135" s="4">
        <f t="shared" si="33"/>
        <v>0</v>
      </c>
      <c r="K135" s="4">
        <f t="shared" si="34"/>
        <v>0</v>
      </c>
    </row>
    <row r="136" spans="1:11" ht="15.75" thickTop="1" x14ac:dyDescent="0.25">
      <c r="A136" t="str">
        <f t="shared" si="32"/>
        <v>b</v>
      </c>
      <c r="B136" s="5"/>
      <c r="C136" s="6" t="s">
        <v>10</v>
      </c>
      <c r="D136" s="28"/>
      <c r="E136" s="7">
        <f t="shared" si="23"/>
        <v>0</v>
      </c>
      <c r="F136" s="7">
        <f>SUM(F137:F143)</f>
        <v>0</v>
      </c>
      <c r="G136" s="7">
        <f t="shared" ref="G136:I136" si="36">SUM(G137:G143)</f>
        <v>0</v>
      </c>
      <c r="H136" s="7">
        <f t="shared" si="36"/>
        <v>0</v>
      </c>
      <c r="I136" s="7">
        <f t="shared" si="36"/>
        <v>0</v>
      </c>
      <c r="J136" s="7">
        <f t="shared" si="33"/>
        <v>0</v>
      </c>
      <c r="K136" s="7">
        <f t="shared" si="34"/>
        <v>0</v>
      </c>
    </row>
    <row r="137" spans="1:11" x14ac:dyDescent="0.25">
      <c r="A137" t="str">
        <f t="shared" si="32"/>
        <v>b</v>
      </c>
      <c r="B137" s="8"/>
      <c r="C137" s="9" t="s">
        <v>11</v>
      </c>
      <c r="D137" s="29"/>
      <c r="E137" s="10">
        <f t="shared" si="23"/>
        <v>0</v>
      </c>
      <c r="F137" s="10">
        <v>0</v>
      </c>
      <c r="G137" s="10">
        <v>0</v>
      </c>
      <c r="H137" s="10">
        <v>0</v>
      </c>
      <c r="I137" s="10">
        <v>0</v>
      </c>
      <c r="J137" s="10">
        <f t="shared" si="33"/>
        <v>0</v>
      </c>
      <c r="K137" s="10">
        <f t="shared" si="34"/>
        <v>0</v>
      </c>
    </row>
    <row r="138" spans="1:11" x14ac:dyDescent="0.25">
      <c r="A138" t="str">
        <f t="shared" si="32"/>
        <v>b</v>
      </c>
      <c r="B138" s="8"/>
      <c r="C138" s="9" t="s">
        <v>12</v>
      </c>
      <c r="D138" s="29"/>
      <c r="E138" s="10">
        <f t="shared" si="23"/>
        <v>0</v>
      </c>
      <c r="F138" s="10">
        <v>0</v>
      </c>
      <c r="G138" s="10">
        <v>0</v>
      </c>
      <c r="H138" s="10">
        <v>0</v>
      </c>
      <c r="I138" s="10">
        <v>0</v>
      </c>
      <c r="J138" s="10">
        <f t="shared" si="33"/>
        <v>0</v>
      </c>
      <c r="K138" s="10">
        <f t="shared" si="34"/>
        <v>0</v>
      </c>
    </row>
    <row r="139" spans="1:11" x14ac:dyDescent="0.25">
      <c r="A139" t="str">
        <f t="shared" si="32"/>
        <v>b</v>
      </c>
      <c r="B139" s="8"/>
      <c r="C139" s="9" t="s">
        <v>13</v>
      </c>
      <c r="D139" s="29"/>
      <c r="E139" s="10">
        <f t="shared" si="23"/>
        <v>0</v>
      </c>
      <c r="F139" s="10">
        <v>0</v>
      </c>
      <c r="G139" s="10">
        <v>0</v>
      </c>
      <c r="H139" s="10">
        <v>0</v>
      </c>
      <c r="I139" s="10">
        <v>0</v>
      </c>
      <c r="J139" s="10">
        <f t="shared" si="33"/>
        <v>0</v>
      </c>
      <c r="K139" s="10">
        <f t="shared" si="34"/>
        <v>0</v>
      </c>
    </row>
    <row r="140" spans="1:11" x14ac:dyDescent="0.25">
      <c r="A140" t="str">
        <f t="shared" si="32"/>
        <v>b</v>
      </c>
      <c r="B140" s="8"/>
      <c r="C140" s="9" t="s">
        <v>14</v>
      </c>
      <c r="D140" s="29"/>
      <c r="E140" s="10">
        <f t="shared" si="23"/>
        <v>0</v>
      </c>
      <c r="F140" s="10">
        <v>0</v>
      </c>
      <c r="G140" s="10">
        <v>0</v>
      </c>
      <c r="H140" s="10">
        <v>0</v>
      </c>
      <c r="I140" s="10">
        <v>0</v>
      </c>
      <c r="J140" s="10">
        <f t="shared" si="33"/>
        <v>0</v>
      </c>
      <c r="K140" s="10">
        <f t="shared" si="34"/>
        <v>0</v>
      </c>
    </row>
    <row r="141" spans="1:11" x14ac:dyDescent="0.25">
      <c r="A141" t="str">
        <f t="shared" si="32"/>
        <v>b</v>
      </c>
      <c r="B141" s="8"/>
      <c r="C141" s="9" t="s">
        <v>15</v>
      </c>
      <c r="D141" s="29"/>
      <c r="E141" s="10">
        <f t="shared" si="23"/>
        <v>0</v>
      </c>
      <c r="F141" s="10">
        <v>0</v>
      </c>
      <c r="G141" s="10">
        <v>0</v>
      </c>
      <c r="H141" s="10">
        <v>0</v>
      </c>
      <c r="I141" s="10">
        <v>0</v>
      </c>
      <c r="J141" s="10">
        <f t="shared" si="33"/>
        <v>0</v>
      </c>
      <c r="K141" s="10">
        <f t="shared" si="34"/>
        <v>0</v>
      </c>
    </row>
    <row r="142" spans="1:11" x14ac:dyDescent="0.25">
      <c r="A142" t="str">
        <f t="shared" si="32"/>
        <v>b</v>
      </c>
      <c r="B142" s="8"/>
      <c r="C142" s="9" t="s">
        <v>16</v>
      </c>
      <c r="D142" s="29"/>
      <c r="E142" s="10">
        <f t="shared" si="23"/>
        <v>0</v>
      </c>
      <c r="F142" s="10">
        <v>0</v>
      </c>
      <c r="G142" s="10">
        <v>0</v>
      </c>
      <c r="H142" s="10">
        <v>0</v>
      </c>
      <c r="I142" s="10">
        <v>0</v>
      </c>
      <c r="J142" s="10">
        <f t="shared" si="33"/>
        <v>0</v>
      </c>
      <c r="K142" s="10">
        <f t="shared" si="34"/>
        <v>0</v>
      </c>
    </row>
    <row r="143" spans="1:11" x14ac:dyDescent="0.25">
      <c r="A143" t="str">
        <f t="shared" si="32"/>
        <v>b</v>
      </c>
      <c r="B143" s="8"/>
      <c r="C143" s="9" t="s">
        <v>17</v>
      </c>
      <c r="D143" s="29"/>
      <c r="E143" s="10">
        <f t="shared" si="23"/>
        <v>0</v>
      </c>
      <c r="F143" s="10">
        <v>0</v>
      </c>
      <c r="G143" s="10">
        <v>0</v>
      </c>
      <c r="H143" s="10">
        <v>0</v>
      </c>
      <c r="I143" s="10">
        <v>0</v>
      </c>
      <c r="J143" s="10">
        <f t="shared" si="33"/>
        <v>0</v>
      </c>
      <c r="K143" s="10">
        <f t="shared" si="34"/>
        <v>0</v>
      </c>
    </row>
    <row r="144" spans="1:11" x14ac:dyDescent="0.25">
      <c r="A144" t="str">
        <f t="shared" si="32"/>
        <v>b</v>
      </c>
      <c r="B144" s="5"/>
      <c r="C144" s="6" t="s">
        <v>18</v>
      </c>
      <c r="D144" s="28"/>
      <c r="E144" s="7">
        <f t="shared" ref="E144:E207" si="37">SUM(F144,G144,H144,I144)</f>
        <v>0</v>
      </c>
      <c r="F144" s="7">
        <v>0</v>
      </c>
      <c r="G144" s="7">
        <v>0</v>
      </c>
      <c r="H144" s="7">
        <v>0</v>
      </c>
      <c r="I144" s="7">
        <v>0</v>
      </c>
      <c r="J144" s="7">
        <f t="shared" si="33"/>
        <v>0</v>
      </c>
      <c r="K144" s="7">
        <f t="shared" si="34"/>
        <v>0</v>
      </c>
    </row>
    <row r="145" spans="1:11" x14ac:dyDescent="0.25">
      <c r="A145" t="str">
        <f t="shared" si="32"/>
        <v>b</v>
      </c>
      <c r="B145" s="5"/>
      <c r="C145" s="6" t="s">
        <v>19</v>
      </c>
      <c r="D145" s="28"/>
      <c r="E145" s="7">
        <f t="shared" si="37"/>
        <v>0</v>
      </c>
      <c r="F145" s="7">
        <v>0</v>
      </c>
      <c r="G145" s="7">
        <v>0</v>
      </c>
      <c r="H145" s="7">
        <v>0</v>
      </c>
      <c r="I145" s="7">
        <v>0</v>
      </c>
      <c r="J145" s="7">
        <f t="shared" si="33"/>
        <v>0</v>
      </c>
      <c r="K145" s="7">
        <f t="shared" si="34"/>
        <v>0</v>
      </c>
    </row>
    <row r="146" spans="1:11" ht="15.75" thickBot="1" x14ac:dyDescent="0.3">
      <c r="A146" t="str">
        <f t="shared" si="32"/>
        <v>b</v>
      </c>
      <c r="B146" s="11"/>
      <c r="C146" s="12" t="s">
        <v>20</v>
      </c>
      <c r="D146" s="30"/>
      <c r="E146" s="13">
        <f t="shared" si="37"/>
        <v>0</v>
      </c>
      <c r="F146" s="13">
        <v>0</v>
      </c>
      <c r="G146" s="13">
        <v>0</v>
      </c>
      <c r="H146" s="13">
        <v>0</v>
      </c>
      <c r="I146" s="13">
        <v>0</v>
      </c>
      <c r="J146" s="13">
        <f t="shared" si="33"/>
        <v>0</v>
      </c>
      <c r="K146" s="13">
        <f t="shared" si="34"/>
        <v>0</v>
      </c>
    </row>
    <row r="147" spans="1:11" ht="46.5" thickTop="1" thickBot="1" x14ac:dyDescent="0.3">
      <c r="A147" t="str">
        <f t="shared" si="32"/>
        <v>b</v>
      </c>
      <c r="B147" s="3" t="s">
        <v>42</v>
      </c>
      <c r="C147" s="14" t="s">
        <v>228</v>
      </c>
      <c r="D147" s="27"/>
      <c r="E147" s="4">
        <f t="shared" si="37"/>
        <v>0</v>
      </c>
      <c r="F147" s="4">
        <f>SUM(F148,F156,F157,F158)</f>
        <v>0</v>
      </c>
      <c r="G147" s="4">
        <f t="shared" ref="G147:I147" si="38">SUM(G148,G156,G157,G158)</f>
        <v>0</v>
      </c>
      <c r="H147" s="4">
        <f t="shared" si="38"/>
        <v>0</v>
      </c>
      <c r="I147" s="4">
        <f t="shared" si="38"/>
        <v>0</v>
      </c>
      <c r="J147" s="4">
        <f t="shared" si="33"/>
        <v>0</v>
      </c>
      <c r="K147" s="4">
        <f t="shared" si="34"/>
        <v>0</v>
      </c>
    </row>
    <row r="148" spans="1:11" ht="15.75" thickTop="1" x14ac:dyDescent="0.25">
      <c r="A148" t="str">
        <f t="shared" si="32"/>
        <v>b</v>
      </c>
      <c r="B148" s="5"/>
      <c r="C148" s="6" t="s">
        <v>10</v>
      </c>
      <c r="D148" s="28"/>
      <c r="E148" s="7">
        <f t="shared" si="37"/>
        <v>0</v>
      </c>
      <c r="F148" s="7">
        <f>SUM(F149:F155)</f>
        <v>0</v>
      </c>
      <c r="G148" s="7">
        <f t="shared" ref="G148:I148" si="39">SUM(G149:G155)</f>
        <v>0</v>
      </c>
      <c r="H148" s="7">
        <f t="shared" si="39"/>
        <v>0</v>
      </c>
      <c r="I148" s="7">
        <f t="shared" si="39"/>
        <v>0</v>
      </c>
      <c r="J148" s="7">
        <f t="shared" si="33"/>
        <v>0</v>
      </c>
      <c r="K148" s="7">
        <f t="shared" si="34"/>
        <v>0</v>
      </c>
    </row>
    <row r="149" spans="1:11" x14ac:dyDescent="0.25">
      <c r="A149" t="str">
        <f t="shared" si="32"/>
        <v>b</v>
      </c>
      <c r="B149" s="8"/>
      <c r="C149" s="9" t="s">
        <v>11</v>
      </c>
      <c r="D149" s="29"/>
      <c r="E149" s="10">
        <f t="shared" si="37"/>
        <v>0</v>
      </c>
      <c r="F149" s="10">
        <v>0</v>
      </c>
      <c r="G149" s="10">
        <v>0</v>
      </c>
      <c r="H149" s="10">
        <v>0</v>
      </c>
      <c r="I149" s="10">
        <v>0</v>
      </c>
      <c r="J149" s="10">
        <f t="shared" si="33"/>
        <v>0</v>
      </c>
      <c r="K149" s="10">
        <f t="shared" si="34"/>
        <v>0</v>
      </c>
    </row>
    <row r="150" spans="1:11" x14ac:dyDescent="0.25">
      <c r="A150" t="str">
        <f t="shared" si="32"/>
        <v>b</v>
      </c>
      <c r="B150" s="8"/>
      <c r="C150" s="9" t="s">
        <v>12</v>
      </c>
      <c r="D150" s="29"/>
      <c r="E150" s="10">
        <f t="shared" si="37"/>
        <v>0</v>
      </c>
      <c r="F150" s="10">
        <v>0</v>
      </c>
      <c r="G150" s="10">
        <v>0</v>
      </c>
      <c r="H150" s="10">
        <v>0</v>
      </c>
      <c r="I150" s="10">
        <v>0</v>
      </c>
      <c r="J150" s="10">
        <f t="shared" si="33"/>
        <v>0</v>
      </c>
      <c r="K150" s="10">
        <f t="shared" si="34"/>
        <v>0</v>
      </c>
    </row>
    <row r="151" spans="1:11" x14ac:dyDescent="0.25">
      <c r="A151" t="str">
        <f t="shared" si="32"/>
        <v>b</v>
      </c>
      <c r="B151" s="8"/>
      <c r="C151" s="9" t="s">
        <v>13</v>
      </c>
      <c r="D151" s="29"/>
      <c r="E151" s="10">
        <f t="shared" si="37"/>
        <v>0</v>
      </c>
      <c r="F151" s="10">
        <v>0</v>
      </c>
      <c r="G151" s="10">
        <v>0</v>
      </c>
      <c r="H151" s="10">
        <v>0</v>
      </c>
      <c r="I151" s="10">
        <v>0</v>
      </c>
      <c r="J151" s="10">
        <f t="shared" si="33"/>
        <v>0</v>
      </c>
      <c r="K151" s="10">
        <f t="shared" si="34"/>
        <v>0</v>
      </c>
    </row>
    <row r="152" spans="1:11" x14ac:dyDescent="0.25">
      <c r="A152" t="str">
        <f t="shared" si="32"/>
        <v>b</v>
      </c>
      <c r="B152" s="8"/>
      <c r="C152" s="9" t="s">
        <v>14</v>
      </c>
      <c r="D152" s="29"/>
      <c r="E152" s="10">
        <f t="shared" si="37"/>
        <v>0</v>
      </c>
      <c r="F152" s="10">
        <v>0</v>
      </c>
      <c r="G152" s="10">
        <v>0</v>
      </c>
      <c r="H152" s="10">
        <v>0</v>
      </c>
      <c r="I152" s="10">
        <v>0</v>
      </c>
      <c r="J152" s="10">
        <f t="shared" si="33"/>
        <v>0</v>
      </c>
      <c r="K152" s="10">
        <f t="shared" si="34"/>
        <v>0</v>
      </c>
    </row>
    <row r="153" spans="1:11" x14ac:dyDescent="0.25">
      <c r="A153" t="str">
        <f t="shared" si="32"/>
        <v>b</v>
      </c>
      <c r="B153" s="8"/>
      <c r="C153" s="9" t="s">
        <v>15</v>
      </c>
      <c r="D153" s="29"/>
      <c r="E153" s="10">
        <f t="shared" si="37"/>
        <v>0</v>
      </c>
      <c r="F153" s="10">
        <v>0</v>
      </c>
      <c r="G153" s="10">
        <v>0</v>
      </c>
      <c r="H153" s="10">
        <v>0</v>
      </c>
      <c r="I153" s="10">
        <v>0</v>
      </c>
      <c r="J153" s="10">
        <f t="shared" si="33"/>
        <v>0</v>
      </c>
      <c r="K153" s="10">
        <f t="shared" si="34"/>
        <v>0</v>
      </c>
    </row>
    <row r="154" spans="1:11" x14ac:dyDescent="0.25">
      <c r="A154" t="str">
        <f t="shared" si="32"/>
        <v>b</v>
      </c>
      <c r="B154" s="8"/>
      <c r="C154" s="9" t="s">
        <v>16</v>
      </c>
      <c r="D154" s="29"/>
      <c r="E154" s="10">
        <f t="shared" si="37"/>
        <v>0</v>
      </c>
      <c r="F154" s="10">
        <v>0</v>
      </c>
      <c r="G154" s="10">
        <v>0</v>
      </c>
      <c r="H154" s="10">
        <v>0</v>
      </c>
      <c r="I154" s="10">
        <v>0</v>
      </c>
      <c r="J154" s="10">
        <f t="shared" si="33"/>
        <v>0</v>
      </c>
      <c r="K154" s="10">
        <f t="shared" si="34"/>
        <v>0</v>
      </c>
    </row>
    <row r="155" spans="1:11" x14ac:dyDescent="0.25">
      <c r="A155" t="str">
        <f t="shared" si="32"/>
        <v>b</v>
      </c>
      <c r="B155" s="8"/>
      <c r="C155" s="9" t="s">
        <v>17</v>
      </c>
      <c r="D155" s="29"/>
      <c r="E155" s="10">
        <f t="shared" si="37"/>
        <v>0</v>
      </c>
      <c r="F155" s="10">
        <v>0</v>
      </c>
      <c r="G155" s="10">
        <v>0</v>
      </c>
      <c r="H155" s="10">
        <v>0</v>
      </c>
      <c r="I155" s="10">
        <v>0</v>
      </c>
      <c r="J155" s="10">
        <f t="shared" si="33"/>
        <v>0</v>
      </c>
      <c r="K155" s="10">
        <f t="shared" si="34"/>
        <v>0</v>
      </c>
    </row>
    <row r="156" spans="1:11" x14ac:dyDescent="0.25">
      <c r="A156" t="str">
        <f t="shared" si="32"/>
        <v>b</v>
      </c>
      <c r="B156" s="5"/>
      <c r="C156" s="6" t="s">
        <v>18</v>
      </c>
      <c r="D156" s="28"/>
      <c r="E156" s="7">
        <f t="shared" si="37"/>
        <v>0</v>
      </c>
      <c r="F156" s="7">
        <v>0</v>
      </c>
      <c r="G156" s="7">
        <v>0</v>
      </c>
      <c r="H156" s="7">
        <v>0</v>
      </c>
      <c r="I156" s="7">
        <v>0</v>
      </c>
      <c r="J156" s="7">
        <f t="shared" si="33"/>
        <v>0</v>
      </c>
      <c r="K156" s="7">
        <f t="shared" si="34"/>
        <v>0</v>
      </c>
    </row>
    <row r="157" spans="1:11" x14ac:dyDescent="0.25">
      <c r="A157" t="str">
        <f t="shared" si="32"/>
        <v>b</v>
      </c>
      <c r="B157" s="5"/>
      <c r="C157" s="6" t="s">
        <v>19</v>
      </c>
      <c r="D157" s="28"/>
      <c r="E157" s="7">
        <f t="shared" si="37"/>
        <v>0</v>
      </c>
      <c r="F157" s="7">
        <v>0</v>
      </c>
      <c r="G157" s="7">
        <v>0</v>
      </c>
      <c r="H157" s="7">
        <v>0</v>
      </c>
      <c r="I157" s="7">
        <v>0</v>
      </c>
      <c r="J157" s="7">
        <f t="shared" si="33"/>
        <v>0</v>
      </c>
      <c r="K157" s="7">
        <f t="shared" si="34"/>
        <v>0</v>
      </c>
    </row>
    <row r="158" spans="1:11" ht="15.75" thickBot="1" x14ac:dyDescent="0.3">
      <c r="A158" t="str">
        <f t="shared" si="32"/>
        <v>b</v>
      </c>
      <c r="B158" s="11"/>
      <c r="C158" s="12" t="s">
        <v>20</v>
      </c>
      <c r="D158" s="30"/>
      <c r="E158" s="13">
        <f t="shared" si="37"/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f t="shared" si="33"/>
        <v>0</v>
      </c>
      <c r="K158" s="13">
        <f t="shared" si="34"/>
        <v>0</v>
      </c>
    </row>
    <row r="159" spans="1:11" ht="46.5" thickTop="1" thickBot="1" x14ac:dyDescent="0.3">
      <c r="A159" t="str">
        <f t="shared" si="32"/>
        <v>b</v>
      </c>
      <c r="B159" s="3" t="s">
        <v>44</v>
      </c>
      <c r="C159" s="14" t="s">
        <v>229</v>
      </c>
      <c r="D159" s="27"/>
      <c r="E159" s="4">
        <f t="shared" si="37"/>
        <v>0</v>
      </c>
      <c r="F159" s="4">
        <f>SUM(F160,F168,F169,F170)</f>
        <v>0</v>
      </c>
      <c r="G159" s="4">
        <f t="shared" ref="G159:I159" si="40">SUM(G160,G168,G169,G170)</f>
        <v>0</v>
      </c>
      <c r="H159" s="4">
        <f t="shared" si="40"/>
        <v>0</v>
      </c>
      <c r="I159" s="4">
        <f t="shared" si="40"/>
        <v>0</v>
      </c>
      <c r="J159" s="4">
        <f t="shared" si="33"/>
        <v>0</v>
      </c>
      <c r="K159" s="4">
        <f t="shared" si="34"/>
        <v>0</v>
      </c>
    </row>
    <row r="160" spans="1:11" ht="15.75" thickTop="1" x14ac:dyDescent="0.25">
      <c r="A160" t="str">
        <f t="shared" si="32"/>
        <v>b</v>
      </c>
      <c r="B160" s="5"/>
      <c r="C160" s="6" t="s">
        <v>10</v>
      </c>
      <c r="D160" s="28"/>
      <c r="E160" s="7">
        <f t="shared" si="37"/>
        <v>0</v>
      </c>
      <c r="F160" s="7">
        <f>SUM(F161:F167)</f>
        <v>0</v>
      </c>
      <c r="G160" s="7">
        <f t="shared" ref="G160:I160" si="41">SUM(G161:G167)</f>
        <v>0</v>
      </c>
      <c r="H160" s="7">
        <f t="shared" si="41"/>
        <v>0</v>
      </c>
      <c r="I160" s="7">
        <f t="shared" si="41"/>
        <v>0</v>
      </c>
      <c r="J160" s="7">
        <f t="shared" si="33"/>
        <v>0</v>
      </c>
      <c r="K160" s="7">
        <f t="shared" si="34"/>
        <v>0</v>
      </c>
    </row>
    <row r="161" spans="1:11" x14ac:dyDescent="0.25">
      <c r="A161" t="str">
        <f t="shared" si="32"/>
        <v>b</v>
      </c>
      <c r="B161" s="8"/>
      <c r="C161" s="9" t="s">
        <v>11</v>
      </c>
      <c r="D161" s="29"/>
      <c r="E161" s="10">
        <f t="shared" si="37"/>
        <v>0</v>
      </c>
      <c r="F161" s="10">
        <v>0</v>
      </c>
      <c r="G161" s="10">
        <v>0</v>
      </c>
      <c r="H161" s="10">
        <v>0</v>
      </c>
      <c r="I161" s="10">
        <v>0</v>
      </c>
      <c r="J161" s="10">
        <f t="shared" si="33"/>
        <v>0</v>
      </c>
      <c r="K161" s="10">
        <f t="shared" si="34"/>
        <v>0</v>
      </c>
    </row>
    <row r="162" spans="1:11" x14ac:dyDescent="0.25">
      <c r="A162" t="str">
        <f t="shared" si="32"/>
        <v>b</v>
      </c>
      <c r="B162" s="8"/>
      <c r="C162" s="9" t="s">
        <v>12</v>
      </c>
      <c r="D162" s="29"/>
      <c r="E162" s="10">
        <f t="shared" si="37"/>
        <v>0</v>
      </c>
      <c r="F162" s="10">
        <v>0</v>
      </c>
      <c r="G162" s="10">
        <v>0</v>
      </c>
      <c r="H162" s="10">
        <v>0</v>
      </c>
      <c r="I162" s="10">
        <v>0</v>
      </c>
      <c r="J162" s="10">
        <f t="shared" si="33"/>
        <v>0</v>
      </c>
      <c r="K162" s="10">
        <f t="shared" si="34"/>
        <v>0</v>
      </c>
    </row>
    <row r="163" spans="1:11" x14ac:dyDescent="0.25">
      <c r="A163" t="str">
        <f t="shared" si="32"/>
        <v>b</v>
      </c>
      <c r="B163" s="8"/>
      <c r="C163" s="9" t="s">
        <v>13</v>
      </c>
      <c r="D163" s="29"/>
      <c r="E163" s="10">
        <f t="shared" si="37"/>
        <v>0</v>
      </c>
      <c r="F163" s="10">
        <v>0</v>
      </c>
      <c r="G163" s="10">
        <v>0</v>
      </c>
      <c r="H163" s="10">
        <v>0</v>
      </c>
      <c r="I163" s="10">
        <v>0</v>
      </c>
      <c r="J163" s="10">
        <f t="shared" si="33"/>
        <v>0</v>
      </c>
      <c r="K163" s="10">
        <f t="shared" si="34"/>
        <v>0</v>
      </c>
    </row>
    <row r="164" spans="1:11" x14ac:dyDescent="0.25">
      <c r="A164" t="str">
        <f t="shared" si="32"/>
        <v>b</v>
      </c>
      <c r="B164" s="8"/>
      <c r="C164" s="9" t="s">
        <v>14</v>
      </c>
      <c r="D164" s="29"/>
      <c r="E164" s="10">
        <f t="shared" si="37"/>
        <v>0</v>
      </c>
      <c r="F164" s="10">
        <v>0</v>
      </c>
      <c r="G164" s="10">
        <v>0</v>
      </c>
      <c r="H164" s="10">
        <v>0</v>
      </c>
      <c r="I164" s="10">
        <v>0</v>
      </c>
      <c r="J164" s="10">
        <f t="shared" si="33"/>
        <v>0</v>
      </c>
      <c r="K164" s="10">
        <f t="shared" si="34"/>
        <v>0</v>
      </c>
    </row>
    <row r="165" spans="1:11" x14ac:dyDescent="0.25">
      <c r="A165" t="str">
        <f t="shared" si="32"/>
        <v>b</v>
      </c>
      <c r="B165" s="8"/>
      <c r="C165" s="9" t="s">
        <v>15</v>
      </c>
      <c r="D165" s="29"/>
      <c r="E165" s="10">
        <f t="shared" si="37"/>
        <v>0</v>
      </c>
      <c r="F165" s="10">
        <v>0</v>
      </c>
      <c r="G165" s="10">
        <v>0</v>
      </c>
      <c r="H165" s="10">
        <v>0</v>
      </c>
      <c r="I165" s="10">
        <v>0</v>
      </c>
      <c r="J165" s="10">
        <f t="shared" si="33"/>
        <v>0</v>
      </c>
      <c r="K165" s="10">
        <f t="shared" si="34"/>
        <v>0</v>
      </c>
    </row>
    <row r="166" spans="1:11" x14ac:dyDescent="0.25">
      <c r="A166" t="str">
        <f t="shared" si="32"/>
        <v>b</v>
      </c>
      <c r="B166" s="8"/>
      <c r="C166" s="9" t="s">
        <v>16</v>
      </c>
      <c r="D166" s="29"/>
      <c r="E166" s="10">
        <f t="shared" si="37"/>
        <v>0</v>
      </c>
      <c r="F166" s="10">
        <v>0</v>
      </c>
      <c r="G166" s="10">
        <v>0</v>
      </c>
      <c r="H166" s="10">
        <v>0</v>
      </c>
      <c r="I166" s="10">
        <v>0</v>
      </c>
      <c r="J166" s="10">
        <f t="shared" si="33"/>
        <v>0</v>
      </c>
      <c r="K166" s="10">
        <f t="shared" si="34"/>
        <v>0</v>
      </c>
    </row>
    <row r="167" spans="1:11" x14ac:dyDescent="0.25">
      <c r="A167" t="str">
        <f t="shared" si="32"/>
        <v>b</v>
      </c>
      <c r="B167" s="8"/>
      <c r="C167" s="9" t="s">
        <v>17</v>
      </c>
      <c r="D167" s="29"/>
      <c r="E167" s="10">
        <f t="shared" si="37"/>
        <v>0</v>
      </c>
      <c r="F167" s="10">
        <v>0</v>
      </c>
      <c r="G167" s="10">
        <v>0</v>
      </c>
      <c r="H167" s="10">
        <v>0</v>
      </c>
      <c r="I167" s="10">
        <v>0</v>
      </c>
      <c r="J167" s="10">
        <f t="shared" si="33"/>
        <v>0</v>
      </c>
      <c r="K167" s="10">
        <f t="shared" si="34"/>
        <v>0</v>
      </c>
    </row>
    <row r="168" spans="1:11" x14ac:dyDescent="0.25">
      <c r="A168" t="str">
        <f t="shared" si="32"/>
        <v>b</v>
      </c>
      <c r="B168" s="5"/>
      <c r="C168" s="6" t="s">
        <v>18</v>
      </c>
      <c r="D168" s="28"/>
      <c r="E168" s="7">
        <f t="shared" si="37"/>
        <v>0</v>
      </c>
      <c r="F168" s="7">
        <v>0</v>
      </c>
      <c r="G168" s="7">
        <v>0</v>
      </c>
      <c r="H168" s="7">
        <v>0</v>
      </c>
      <c r="I168" s="7">
        <v>0</v>
      </c>
      <c r="J168" s="7">
        <f t="shared" si="33"/>
        <v>0</v>
      </c>
      <c r="K168" s="7">
        <f t="shared" si="34"/>
        <v>0</v>
      </c>
    </row>
    <row r="169" spans="1:11" x14ac:dyDescent="0.25">
      <c r="A169" t="str">
        <f t="shared" si="32"/>
        <v>b</v>
      </c>
      <c r="B169" s="5"/>
      <c r="C169" s="6" t="s">
        <v>19</v>
      </c>
      <c r="D169" s="28"/>
      <c r="E169" s="7">
        <f t="shared" si="37"/>
        <v>0</v>
      </c>
      <c r="F169" s="7">
        <v>0</v>
      </c>
      <c r="G169" s="7">
        <v>0</v>
      </c>
      <c r="H169" s="7">
        <v>0</v>
      </c>
      <c r="I169" s="7">
        <v>0</v>
      </c>
      <c r="J169" s="7">
        <f t="shared" si="33"/>
        <v>0</v>
      </c>
      <c r="K169" s="7">
        <f t="shared" si="34"/>
        <v>0</v>
      </c>
    </row>
    <row r="170" spans="1:11" ht="15.75" thickBot="1" x14ac:dyDescent="0.3">
      <c r="A170" t="str">
        <f t="shared" si="32"/>
        <v>b</v>
      </c>
      <c r="B170" s="11"/>
      <c r="C170" s="12" t="s">
        <v>20</v>
      </c>
      <c r="D170" s="30"/>
      <c r="E170" s="13">
        <f t="shared" si="37"/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f t="shared" si="33"/>
        <v>0</v>
      </c>
      <c r="K170" s="13">
        <f t="shared" si="34"/>
        <v>0</v>
      </c>
    </row>
    <row r="171" spans="1:11" ht="46.5" thickTop="1" thickBot="1" x14ac:dyDescent="0.3">
      <c r="A171" t="str">
        <f t="shared" si="32"/>
        <v>b</v>
      </c>
      <c r="B171" s="3" t="s">
        <v>46</v>
      </c>
      <c r="C171" s="14" t="s">
        <v>230</v>
      </c>
      <c r="D171" s="27"/>
      <c r="E171" s="4">
        <f t="shared" si="37"/>
        <v>0</v>
      </c>
      <c r="F171" s="4">
        <f>SUM(F172,F180,F181,F182)</f>
        <v>0</v>
      </c>
      <c r="G171" s="4">
        <f t="shared" ref="G171:I171" si="42">SUM(G172,G180,G181,G182)</f>
        <v>0</v>
      </c>
      <c r="H171" s="4">
        <f t="shared" si="42"/>
        <v>0</v>
      </c>
      <c r="I171" s="4">
        <f t="shared" si="42"/>
        <v>0</v>
      </c>
      <c r="J171" s="4">
        <f t="shared" si="33"/>
        <v>0</v>
      </c>
      <c r="K171" s="4">
        <f t="shared" si="34"/>
        <v>0</v>
      </c>
    </row>
    <row r="172" spans="1:11" ht="15.75" thickTop="1" x14ac:dyDescent="0.25">
      <c r="A172" t="str">
        <f t="shared" si="32"/>
        <v>b</v>
      </c>
      <c r="B172" s="5"/>
      <c r="C172" s="6" t="s">
        <v>10</v>
      </c>
      <c r="D172" s="28"/>
      <c r="E172" s="7">
        <f t="shared" si="37"/>
        <v>0</v>
      </c>
      <c r="F172" s="7">
        <f>SUM(F173:F179)</f>
        <v>0</v>
      </c>
      <c r="G172" s="7">
        <f t="shared" ref="G172:I172" si="43">SUM(G173:G179)</f>
        <v>0</v>
      </c>
      <c r="H172" s="7">
        <f t="shared" si="43"/>
        <v>0</v>
      </c>
      <c r="I172" s="7">
        <f t="shared" si="43"/>
        <v>0</v>
      </c>
      <c r="J172" s="7">
        <f t="shared" si="33"/>
        <v>0</v>
      </c>
      <c r="K172" s="7">
        <f t="shared" si="34"/>
        <v>0</v>
      </c>
    </row>
    <row r="173" spans="1:11" x14ac:dyDescent="0.25">
      <c r="A173" t="str">
        <f t="shared" si="32"/>
        <v>b</v>
      </c>
      <c r="B173" s="8"/>
      <c r="C173" s="9" t="s">
        <v>11</v>
      </c>
      <c r="D173" s="29"/>
      <c r="E173" s="10">
        <f t="shared" si="37"/>
        <v>0</v>
      </c>
      <c r="F173" s="10">
        <v>0</v>
      </c>
      <c r="G173" s="10">
        <v>0</v>
      </c>
      <c r="H173" s="10">
        <v>0</v>
      </c>
      <c r="I173" s="10">
        <v>0</v>
      </c>
      <c r="J173" s="10">
        <f t="shared" si="33"/>
        <v>0</v>
      </c>
      <c r="K173" s="10">
        <f t="shared" si="34"/>
        <v>0</v>
      </c>
    </row>
    <row r="174" spans="1:11" x14ac:dyDescent="0.25">
      <c r="A174" t="str">
        <f t="shared" si="32"/>
        <v>b</v>
      </c>
      <c r="B174" s="8"/>
      <c r="C174" s="9" t="s">
        <v>12</v>
      </c>
      <c r="D174" s="29"/>
      <c r="E174" s="10">
        <f t="shared" si="37"/>
        <v>0</v>
      </c>
      <c r="F174" s="10">
        <v>0</v>
      </c>
      <c r="G174" s="10">
        <v>0</v>
      </c>
      <c r="H174" s="10">
        <v>0</v>
      </c>
      <c r="I174" s="10">
        <v>0</v>
      </c>
      <c r="J174" s="10">
        <f t="shared" si="33"/>
        <v>0</v>
      </c>
      <c r="K174" s="10">
        <f t="shared" si="34"/>
        <v>0</v>
      </c>
    </row>
    <row r="175" spans="1:11" x14ac:dyDescent="0.25">
      <c r="A175" t="str">
        <f t="shared" si="32"/>
        <v>b</v>
      </c>
      <c r="B175" s="8"/>
      <c r="C175" s="9" t="s">
        <v>13</v>
      </c>
      <c r="D175" s="29"/>
      <c r="E175" s="10">
        <f t="shared" si="37"/>
        <v>0</v>
      </c>
      <c r="F175" s="10">
        <v>0</v>
      </c>
      <c r="G175" s="10">
        <v>0</v>
      </c>
      <c r="H175" s="10">
        <v>0</v>
      </c>
      <c r="I175" s="10">
        <v>0</v>
      </c>
      <c r="J175" s="10">
        <f t="shared" si="33"/>
        <v>0</v>
      </c>
      <c r="K175" s="10">
        <f t="shared" si="34"/>
        <v>0</v>
      </c>
    </row>
    <row r="176" spans="1:11" x14ac:dyDescent="0.25">
      <c r="A176" t="str">
        <f t="shared" si="32"/>
        <v>b</v>
      </c>
      <c r="B176" s="8"/>
      <c r="C176" s="9" t="s">
        <v>14</v>
      </c>
      <c r="D176" s="29"/>
      <c r="E176" s="10">
        <f t="shared" si="37"/>
        <v>0</v>
      </c>
      <c r="F176" s="10">
        <v>0</v>
      </c>
      <c r="G176" s="10">
        <v>0</v>
      </c>
      <c r="H176" s="10">
        <v>0</v>
      </c>
      <c r="I176" s="10">
        <v>0</v>
      </c>
      <c r="J176" s="10">
        <f t="shared" si="33"/>
        <v>0</v>
      </c>
      <c r="K176" s="10">
        <f t="shared" si="34"/>
        <v>0</v>
      </c>
    </row>
    <row r="177" spans="1:11" x14ac:dyDescent="0.25">
      <c r="A177" t="str">
        <f t="shared" si="32"/>
        <v>b</v>
      </c>
      <c r="B177" s="8"/>
      <c r="C177" s="9" t="s">
        <v>15</v>
      </c>
      <c r="D177" s="29"/>
      <c r="E177" s="10">
        <f t="shared" si="37"/>
        <v>0</v>
      </c>
      <c r="F177" s="10">
        <v>0</v>
      </c>
      <c r="G177" s="10">
        <v>0</v>
      </c>
      <c r="H177" s="10">
        <v>0</v>
      </c>
      <c r="I177" s="10">
        <v>0</v>
      </c>
      <c r="J177" s="10">
        <f t="shared" si="33"/>
        <v>0</v>
      </c>
      <c r="K177" s="10">
        <f t="shared" si="34"/>
        <v>0</v>
      </c>
    </row>
    <row r="178" spans="1:11" x14ac:dyDescent="0.25">
      <c r="A178" t="str">
        <f t="shared" si="32"/>
        <v>b</v>
      </c>
      <c r="B178" s="8"/>
      <c r="C178" s="9" t="s">
        <v>16</v>
      </c>
      <c r="D178" s="29"/>
      <c r="E178" s="10">
        <f t="shared" si="37"/>
        <v>0</v>
      </c>
      <c r="F178" s="10">
        <v>0</v>
      </c>
      <c r="G178" s="10">
        <v>0</v>
      </c>
      <c r="H178" s="10">
        <v>0</v>
      </c>
      <c r="I178" s="10">
        <v>0</v>
      </c>
      <c r="J178" s="10">
        <f t="shared" si="33"/>
        <v>0</v>
      </c>
      <c r="K178" s="10">
        <f t="shared" si="34"/>
        <v>0</v>
      </c>
    </row>
    <row r="179" spans="1:11" x14ac:dyDescent="0.25">
      <c r="A179" t="str">
        <f t="shared" si="32"/>
        <v>b</v>
      </c>
      <c r="B179" s="8"/>
      <c r="C179" s="9" t="s">
        <v>17</v>
      </c>
      <c r="D179" s="29"/>
      <c r="E179" s="10">
        <f t="shared" si="37"/>
        <v>0</v>
      </c>
      <c r="F179" s="10">
        <v>0</v>
      </c>
      <c r="G179" s="10">
        <v>0</v>
      </c>
      <c r="H179" s="10">
        <v>0</v>
      </c>
      <c r="I179" s="10">
        <v>0</v>
      </c>
      <c r="J179" s="10">
        <f t="shared" si="33"/>
        <v>0</v>
      </c>
      <c r="K179" s="10">
        <f t="shared" si="34"/>
        <v>0</v>
      </c>
    </row>
    <row r="180" spans="1:11" x14ac:dyDescent="0.25">
      <c r="A180" t="str">
        <f t="shared" si="32"/>
        <v>b</v>
      </c>
      <c r="B180" s="5"/>
      <c r="C180" s="6" t="s">
        <v>18</v>
      </c>
      <c r="D180" s="28"/>
      <c r="E180" s="7">
        <f t="shared" si="37"/>
        <v>0</v>
      </c>
      <c r="F180" s="7">
        <v>0</v>
      </c>
      <c r="G180" s="7">
        <v>0</v>
      </c>
      <c r="H180" s="7">
        <v>0</v>
      </c>
      <c r="I180" s="7">
        <v>0</v>
      </c>
      <c r="J180" s="7">
        <f t="shared" si="33"/>
        <v>0</v>
      </c>
      <c r="K180" s="7">
        <f t="shared" si="34"/>
        <v>0</v>
      </c>
    </row>
    <row r="181" spans="1:11" x14ac:dyDescent="0.25">
      <c r="A181" t="str">
        <f t="shared" si="32"/>
        <v>b</v>
      </c>
      <c r="B181" s="5"/>
      <c r="C181" s="6" t="s">
        <v>19</v>
      </c>
      <c r="D181" s="28"/>
      <c r="E181" s="7">
        <f t="shared" si="37"/>
        <v>0</v>
      </c>
      <c r="F181" s="7">
        <v>0</v>
      </c>
      <c r="G181" s="7">
        <v>0</v>
      </c>
      <c r="H181" s="7">
        <v>0</v>
      </c>
      <c r="I181" s="7">
        <v>0</v>
      </c>
      <c r="J181" s="7">
        <f t="shared" si="33"/>
        <v>0</v>
      </c>
      <c r="K181" s="7">
        <f t="shared" si="34"/>
        <v>0</v>
      </c>
    </row>
    <row r="182" spans="1:11" ht="15.75" thickBot="1" x14ac:dyDescent="0.3">
      <c r="A182" t="str">
        <f t="shared" si="32"/>
        <v>b</v>
      </c>
      <c r="B182" s="11"/>
      <c r="C182" s="12" t="s">
        <v>20</v>
      </c>
      <c r="D182" s="30"/>
      <c r="E182" s="13">
        <f t="shared" si="37"/>
        <v>0</v>
      </c>
      <c r="F182" s="13">
        <v>0</v>
      </c>
      <c r="G182" s="13">
        <v>0</v>
      </c>
      <c r="H182" s="13">
        <v>0</v>
      </c>
      <c r="I182" s="13">
        <v>0</v>
      </c>
      <c r="J182" s="13">
        <f t="shared" si="33"/>
        <v>0</v>
      </c>
      <c r="K182" s="13">
        <f t="shared" si="34"/>
        <v>0</v>
      </c>
    </row>
    <row r="183" spans="1:11" ht="46.5" thickTop="1" thickBot="1" x14ac:dyDescent="0.3">
      <c r="A183" t="str">
        <f t="shared" si="32"/>
        <v>b</v>
      </c>
      <c r="B183" s="3" t="s">
        <v>48</v>
      </c>
      <c r="C183" s="14" t="s">
        <v>231</v>
      </c>
      <c r="D183" s="27"/>
      <c r="E183" s="4">
        <f t="shared" si="37"/>
        <v>0</v>
      </c>
      <c r="F183" s="4">
        <f>SUM(F184,F192,F193,F194)</f>
        <v>0</v>
      </c>
      <c r="G183" s="4">
        <f t="shared" ref="G183:I183" si="44">SUM(G184,G192,G193,G194)</f>
        <v>0</v>
      </c>
      <c r="H183" s="4">
        <f t="shared" si="44"/>
        <v>0</v>
      </c>
      <c r="I183" s="4">
        <f t="shared" si="44"/>
        <v>0</v>
      </c>
      <c r="J183" s="4">
        <f t="shared" si="33"/>
        <v>0</v>
      </c>
      <c r="K183" s="4">
        <f t="shared" si="34"/>
        <v>0</v>
      </c>
    </row>
    <row r="184" spans="1:11" ht="15.75" thickTop="1" x14ac:dyDescent="0.25">
      <c r="A184" t="str">
        <f t="shared" si="32"/>
        <v>b</v>
      </c>
      <c r="B184" s="5"/>
      <c r="C184" s="6" t="s">
        <v>10</v>
      </c>
      <c r="D184" s="28"/>
      <c r="E184" s="7">
        <f t="shared" si="37"/>
        <v>0</v>
      </c>
      <c r="F184" s="7">
        <f>SUM(F185:F191)</f>
        <v>0</v>
      </c>
      <c r="G184" s="7">
        <f t="shared" ref="G184:I184" si="45">SUM(G185:G191)</f>
        <v>0</v>
      </c>
      <c r="H184" s="7">
        <f t="shared" si="45"/>
        <v>0</v>
      </c>
      <c r="I184" s="7">
        <f t="shared" si="45"/>
        <v>0</v>
      </c>
      <c r="J184" s="7">
        <f t="shared" si="33"/>
        <v>0</v>
      </c>
      <c r="K184" s="7">
        <f t="shared" si="34"/>
        <v>0</v>
      </c>
    </row>
    <row r="185" spans="1:11" x14ac:dyDescent="0.25">
      <c r="A185" t="str">
        <f t="shared" si="32"/>
        <v>b</v>
      </c>
      <c r="B185" s="8"/>
      <c r="C185" s="9" t="s">
        <v>11</v>
      </c>
      <c r="D185" s="29"/>
      <c r="E185" s="10">
        <f t="shared" si="37"/>
        <v>0</v>
      </c>
      <c r="F185" s="10">
        <v>0</v>
      </c>
      <c r="G185" s="10">
        <v>0</v>
      </c>
      <c r="H185" s="10">
        <v>0</v>
      </c>
      <c r="I185" s="10">
        <v>0</v>
      </c>
      <c r="J185" s="10">
        <f t="shared" si="33"/>
        <v>0</v>
      </c>
      <c r="K185" s="10">
        <f t="shared" si="34"/>
        <v>0</v>
      </c>
    </row>
    <row r="186" spans="1:11" x14ac:dyDescent="0.25">
      <c r="A186" t="str">
        <f t="shared" si="32"/>
        <v>b</v>
      </c>
      <c r="B186" s="8"/>
      <c r="C186" s="9" t="s">
        <v>12</v>
      </c>
      <c r="D186" s="29"/>
      <c r="E186" s="10">
        <f t="shared" si="37"/>
        <v>0</v>
      </c>
      <c r="F186" s="10">
        <v>0</v>
      </c>
      <c r="G186" s="10">
        <v>0</v>
      </c>
      <c r="H186" s="10">
        <v>0</v>
      </c>
      <c r="I186" s="10">
        <v>0</v>
      </c>
      <c r="J186" s="10">
        <f t="shared" si="33"/>
        <v>0</v>
      </c>
      <c r="K186" s="10">
        <f t="shared" si="34"/>
        <v>0</v>
      </c>
    </row>
    <row r="187" spans="1:11" x14ac:dyDescent="0.25">
      <c r="A187" t="str">
        <f t="shared" si="32"/>
        <v>b</v>
      </c>
      <c r="B187" s="8"/>
      <c r="C187" s="9" t="s">
        <v>13</v>
      </c>
      <c r="D187" s="29"/>
      <c r="E187" s="10">
        <f t="shared" si="37"/>
        <v>0</v>
      </c>
      <c r="F187" s="10">
        <v>0</v>
      </c>
      <c r="G187" s="10">
        <v>0</v>
      </c>
      <c r="H187" s="10">
        <v>0</v>
      </c>
      <c r="I187" s="10">
        <v>0</v>
      </c>
      <c r="J187" s="10">
        <f t="shared" si="33"/>
        <v>0</v>
      </c>
      <c r="K187" s="10">
        <f t="shared" si="34"/>
        <v>0</v>
      </c>
    </row>
    <row r="188" spans="1:11" x14ac:dyDescent="0.25">
      <c r="A188" t="str">
        <f t="shared" si="32"/>
        <v>b</v>
      </c>
      <c r="B188" s="8"/>
      <c r="C188" s="9" t="s">
        <v>14</v>
      </c>
      <c r="D188" s="29"/>
      <c r="E188" s="10">
        <f t="shared" si="37"/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f t="shared" si="33"/>
        <v>0</v>
      </c>
      <c r="K188" s="10">
        <f t="shared" si="34"/>
        <v>0</v>
      </c>
    </row>
    <row r="189" spans="1:11" x14ac:dyDescent="0.25">
      <c r="A189" t="str">
        <f t="shared" si="32"/>
        <v>b</v>
      </c>
      <c r="B189" s="8"/>
      <c r="C189" s="9" t="s">
        <v>15</v>
      </c>
      <c r="D189" s="29"/>
      <c r="E189" s="10">
        <f t="shared" si="37"/>
        <v>0</v>
      </c>
      <c r="F189" s="10">
        <v>0</v>
      </c>
      <c r="G189" s="10">
        <v>0</v>
      </c>
      <c r="H189" s="10">
        <v>0</v>
      </c>
      <c r="I189" s="10">
        <v>0</v>
      </c>
      <c r="J189" s="10">
        <f t="shared" si="33"/>
        <v>0</v>
      </c>
      <c r="K189" s="10">
        <f t="shared" si="34"/>
        <v>0</v>
      </c>
    </row>
    <row r="190" spans="1:11" x14ac:dyDescent="0.25">
      <c r="A190" t="str">
        <f t="shared" si="32"/>
        <v>b</v>
      </c>
      <c r="B190" s="8"/>
      <c r="C190" s="9" t="s">
        <v>16</v>
      </c>
      <c r="D190" s="29"/>
      <c r="E190" s="10">
        <f t="shared" si="37"/>
        <v>0</v>
      </c>
      <c r="F190" s="10">
        <v>0</v>
      </c>
      <c r="G190" s="10">
        <v>0</v>
      </c>
      <c r="H190" s="10">
        <v>0</v>
      </c>
      <c r="I190" s="10">
        <v>0</v>
      </c>
      <c r="J190" s="10">
        <f t="shared" si="33"/>
        <v>0</v>
      </c>
      <c r="K190" s="10">
        <f t="shared" si="34"/>
        <v>0</v>
      </c>
    </row>
    <row r="191" spans="1:11" x14ac:dyDescent="0.25">
      <c r="A191" t="str">
        <f t="shared" si="32"/>
        <v>b</v>
      </c>
      <c r="B191" s="8"/>
      <c r="C191" s="9" t="s">
        <v>17</v>
      </c>
      <c r="D191" s="29"/>
      <c r="E191" s="10">
        <f t="shared" si="37"/>
        <v>0</v>
      </c>
      <c r="F191" s="10">
        <v>0</v>
      </c>
      <c r="G191" s="10">
        <v>0</v>
      </c>
      <c r="H191" s="10">
        <v>0</v>
      </c>
      <c r="I191" s="10">
        <v>0</v>
      </c>
      <c r="J191" s="10">
        <f t="shared" si="33"/>
        <v>0</v>
      </c>
      <c r="K191" s="10">
        <f t="shared" si="34"/>
        <v>0</v>
      </c>
    </row>
    <row r="192" spans="1:11" x14ac:dyDescent="0.25">
      <c r="A192" t="str">
        <f t="shared" si="32"/>
        <v>b</v>
      </c>
      <c r="B192" s="5"/>
      <c r="C192" s="6" t="s">
        <v>18</v>
      </c>
      <c r="D192" s="28"/>
      <c r="E192" s="7">
        <f t="shared" si="37"/>
        <v>0</v>
      </c>
      <c r="F192" s="7">
        <v>0</v>
      </c>
      <c r="G192" s="7">
        <v>0</v>
      </c>
      <c r="H192" s="7">
        <v>0</v>
      </c>
      <c r="I192" s="7">
        <v>0</v>
      </c>
      <c r="J192" s="7">
        <f t="shared" si="33"/>
        <v>0</v>
      </c>
      <c r="K192" s="7">
        <f t="shared" si="34"/>
        <v>0</v>
      </c>
    </row>
    <row r="193" spans="1:11" x14ac:dyDescent="0.25">
      <c r="A193" t="str">
        <f t="shared" si="32"/>
        <v>b</v>
      </c>
      <c r="B193" s="5"/>
      <c r="C193" s="6" t="s">
        <v>19</v>
      </c>
      <c r="D193" s="28"/>
      <c r="E193" s="7">
        <f t="shared" si="37"/>
        <v>0</v>
      </c>
      <c r="F193" s="7">
        <v>0</v>
      </c>
      <c r="G193" s="7">
        <v>0</v>
      </c>
      <c r="H193" s="7">
        <v>0</v>
      </c>
      <c r="I193" s="7">
        <v>0</v>
      </c>
      <c r="J193" s="7">
        <f t="shared" si="33"/>
        <v>0</v>
      </c>
      <c r="K193" s="7">
        <f t="shared" si="34"/>
        <v>0</v>
      </c>
    </row>
    <row r="194" spans="1:11" ht="15.75" thickBot="1" x14ac:dyDescent="0.3">
      <c r="A194" t="str">
        <f t="shared" si="32"/>
        <v>b</v>
      </c>
      <c r="B194" s="11"/>
      <c r="C194" s="12" t="s">
        <v>20</v>
      </c>
      <c r="D194" s="30"/>
      <c r="E194" s="13">
        <f t="shared" si="37"/>
        <v>0</v>
      </c>
      <c r="F194" s="13">
        <v>0</v>
      </c>
      <c r="G194" s="13">
        <v>0</v>
      </c>
      <c r="H194" s="13">
        <v>0</v>
      </c>
      <c r="I194" s="13">
        <v>0</v>
      </c>
      <c r="J194" s="13">
        <f t="shared" si="33"/>
        <v>0</v>
      </c>
      <c r="K194" s="13">
        <f t="shared" si="34"/>
        <v>0</v>
      </c>
    </row>
    <row r="195" spans="1:11" ht="46.5" thickTop="1" thickBot="1" x14ac:dyDescent="0.3">
      <c r="A195" t="str">
        <f t="shared" si="32"/>
        <v>b</v>
      </c>
      <c r="B195" s="3" t="s">
        <v>50</v>
      </c>
      <c r="C195" s="14" t="s">
        <v>232</v>
      </c>
      <c r="D195" s="27"/>
      <c r="E195" s="4">
        <f t="shared" si="37"/>
        <v>0</v>
      </c>
      <c r="F195" s="4">
        <f>SUM(F196,F204,F205,F206)</f>
        <v>0</v>
      </c>
      <c r="G195" s="4">
        <f t="shared" ref="G195:I195" si="46">SUM(G196,G204,G205,G206)</f>
        <v>0</v>
      </c>
      <c r="H195" s="4">
        <f t="shared" si="46"/>
        <v>0</v>
      </c>
      <c r="I195" s="4">
        <f t="shared" si="46"/>
        <v>0</v>
      </c>
      <c r="J195" s="4">
        <f t="shared" si="33"/>
        <v>0</v>
      </c>
      <c r="K195" s="4">
        <f t="shared" si="34"/>
        <v>0</v>
      </c>
    </row>
    <row r="196" spans="1:11" ht="15.75" thickTop="1" x14ac:dyDescent="0.25">
      <c r="A196" t="str">
        <f t="shared" ref="A196:A259" si="47">IF(OR(E196&lt;&gt;0,F196&lt;&gt;0,G196&lt;&gt;0,H196&lt;&gt;0,I196&lt;&gt;0,),"a","b")</f>
        <v>b</v>
      </c>
      <c r="B196" s="5"/>
      <c r="C196" s="6" t="s">
        <v>10</v>
      </c>
      <c r="D196" s="28"/>
      <c r="E196" s="7">
        <f t="shared" si="37"/>
        <v>0</v>
      </c>
      <c r="F196" s="7">
        <f>SUM(F197:F203)</f>
        <v>0</v>
      </c>
      <c r="G196" s="7">
        <f t="shared" ref="G196:I196" si="48">SUM(G197:G203)</f>
        <v>0</v>
      </c>
      <c r="H196" s="7">
        <f t="shared" si="48"/>
        <v>0</v>
      </c>
      <c r="I196" s="7">
        <f t="shared" si="48"/>
        <v>0</v>
      </c>
      <c r="J196" s="7">
        <f t="shared" ref="J196:J259" si="49">SUM(F196,G196)</f>
        <v>0</v>
      </c>
      <c r="K196" s="7">
        <f t="shared" ref="K196:K259" si="50">SUM(F196,G196,H196)</f>
        <v>0</v>
      </c>
    </row>
    <row r="197" spans="1:11" x14ac:dyDescent="0.25">
      <c r="A197" t="str">
        <f t="shared" si="47"/>
        <v>b</v>
      </c>
      <c r="B197" s="8"/>
      <c r="C197" s="9" t="s">
        <v>11</v>
      </c>
      <c r="D197" s="29"/>
      <c r="E197" s="10">
        <f t="shared" si="37"/>
        <v>0</v>
      </c>
      <c r="F197" s="10">
        <v>0</v>
      </c>
      <c r="G197" s="10">
        <v>0</v>
      </c>
      <c r="H197" s="10">
        <v>0</v>
      </c>
      <c r="I197" s="10">
        <v>0</v>
      </c>
      <c r="J197" s="10">
        <f t="shared" si="49"/>
        <v>0</v>
      </c>
      <c r="K197" s="10">
        <f t="shared" si="50"/>
        <v>0</v>
      </c>
    </row>
    <row r="198" spans="1:11" x14ac:dyDescent="0.25">
      <c r="A198" t="str">
        <f t="shared" si="47"/>
        <v>b</v>
      </c>
      <c r="B198" s="8"/>
      <c r="C198" s="9" t="s">
        <v>12</v>
      </c>
      <c r="D198" s="29"/>
      <c r="E198" s="10">
        <f t="shared" si="37"/>
        <v>0</v>
      </c>
      <c r="F198" s="10">
        <v>0</v>
      </c>
      <c r="G198" s="10">
        <v>0</v>
      </c>
      <c r="H198" s="10">
        <v>0</v>
      </c>
      <c r="I198" s="10">
        <v>0</v>
      </c>
      <c r="J198" s="10">
        <f t="shared" si="49"/>
        <v>0</v>
      </c>
      <c r="K198" s="10">
        <f t="shared" si="50"/>
        <v>0</v>
      </c>
    </row>
    <row r="199" spans="1:11" x14ac:dyDescent="0.25">
      <c r="A199" t="str">
        <f t="shared" si="47"/>
        <v>b</v>
      </c>
      <c r="B199" s="8"/>
      <c r="C199" s="9" t="s">
        <v>13</v>
      </c>
      <c r="D199" s="29"/>
      <c r="E199" s="10">
        <f t="shared" si="37"/>
        <v>0</v>
      </c>
      <c r="F199" s="10">
        <v>0</v>
      </c>
      <c r="G199" s="10">
        <v>0</v>
      </c>
      <c r="H199" s="10">
        <v>0</v>
      </c>
      <c r="I199" s="10">
        <v>0</v>
      </c>
      <c r="J199" s="10">
        <f t="shared" si="49"/>
        <v>0</v>
      </c>
      <c r="K199" s="10">
        <f t="shared" si="50"/>
        <v>0</v>
      </c>
    </row>
    <row r="200" spans="1:11" x14ac:dyDescent="0.25">
      <c r="A200" t="str">
        <f t="shared" si="47"/>
        <v>b</v>
      </c>
      <c r="B200" s="8"/>
      <c r="C200" s="9" t="s">
        <v>14</v>
      </c>
      <c r="D200" s="29"/>
      <c r="E200" s="10">
        <f t="shared" si="37"/>
        <v>0</v>
      </c>
      <c r="F200" s="10">
        <v>0</v>
      </c>
      <c r="G200" s="10">
        <v>0</v>
      </c>
      <c r="H200" s="10">
        <v>0</v>
      </c>
      <c r="I200" s="10">
        <v>0</v>
      </c>
      <c r="J200" s="10">
        <f t="shared" si="49"/>
        <v>0</v>
      </c>
      <c r="K200" s="10">
        <f t="shared" si="50"/>
        <v>0</v>
      </c>
    </row>
    <row r="201" spans="1:11" x14ac:dyDescent="0.25">
      <c r="A201" t="str">
        <f t="shared" si="47"/>
        <v>b</v>
      </c>
      <c r="B201" s="8"/>
      <c r="C201" s="9" t="s">
        <v>15</v>
      </c>
      <c r="D201" s="29"/>
      <c r="E201" s="10">
        <f t="shared" si="37"/>
        <v>0</v>
      </c>
      <c r="F201" s="10">
        <v>0</v>
      </c>
      <c r="G201" s="10">
        <v>0</v>
      </c>
      <c r="H201" s="10">
        <v>0</v>
      </c>
      <c r="I201" s="10">
        <v>0</v>
      </c>
      <c r="J201" s="10">
        <f t="shared" si="49"/>
        <v>0</v>
      </c>
      <c r="K201" s="10">
        <f t="shared" si="50"/>
        <v>0</v>
      </c>
    </row>
    <row r="202" spans="1:11" x14ac:dyDescent="0.25">
      <c r="A202" t="str">
        <f t="shared" si="47"/>
        <v>b</v>
      </c>
      <c r="B202" s="8"/>
      <c r="C202" s="9" t="s">
        <v>16</v>
      </c>
      <c r="D202" s="29"/>
      <c r="E202" s="10">
        <f t="shared" si="37"/>
        <v>0</v>
      </c>
      <c r="F202" s="10">
        <v>0</v>
      </c>
      <c r="G202" s="10">
        <v>0</v>
      </c>
      <c r="H202" s="10">
        <v>0</v>
      </c>
      <c r="I202" s="10">
        <v>0</v>
      </c>
      <c r="J202" s="10">
        <f t="shared" si="49"/>
        <v>0</v>
      </c>
      <c r="K202" s="10">
        <f t="shared" si="50"/>
        <v>0</v>
      </c>
    </row>
    <row r="203" spans="1:11" x14ac:dyDescent="0.25">
      <c r="A203" t="str">
        <f t="shared" si="47"/>
        <v>b</v>
      </c>
      <c r="B203" s="8"/>
      <c r="C203" s="9" t="s">
        <v>17</v>
      </c>
      <c r="D203" s="29"/>
      <c r="E203" s="10">
        <f t="shared" si="37"/>
        <v>0</v>
      </c>
      <c r="F203" s="10">
        <v>0</v>
      </c>
      <c r="G203" s="10">
        <v>0</v>
      </c>
      <c r="H203" s="10">
        <v>0</v>
      </c>
      <c r="I203" s="10">
        <v>0</v>
      </c>
      <c r="J203" s="10">
        <f t="shared" si="49"/>
        <v>0</v>
      </c>
      <c r="K203" s="10">
        <f t="shared" si="50"/>
        <v>0</v>
      </c>
    </row>
    <row r="204" spans="1:11" x14ac:dyDescent="0.25">
      <c r="A204" t="str">
        <f t="shared" si="47"/>
        <v>b</v>
      </c>
      <c r="B204" s="5"/>
      <c r="C204" s="6" t="s">
        <v>18</v>
      </c>
      <c r="D204" s="28"/>
      <c r="E204" s="7">
        <f t="shared" si="37"/>
        <v>0</v>
      </c>
      <c r="F204" s="7">
        <v>0</v>
      </c>
      <c r="G204" s="7">
        <v>0</v>
      </c>
      <c r="H204" s="7">
        <v>0</v>
      </c>
      <c r="I204" s="7">
        <v>0</v>
      </c>
      <c r="J204" s="7">
        <f t="shared" si="49"/>
        <v>0</v>
      </c>
      <c r="K204" s="7">
        <f t="shared" si="50"/>
        <v>0</v>
      </c>
    </row>
    <row r="205" spans="1:11" x14ac:dyDescent="0.25">
      <c r="A205" t="str">
        <f t="shared" si="47"/>
        <v>b</v>
      </c>
      <c r="B205" s="5"/>
      <c r="C205" s="6" t="s">
        <v>19</v>
      </c>
      <c r="D205" s="28"/>
      <c r="E205" s="7">
        <f t="shared" si="37"/>
        <v>0</v>
      </c>
      <c r="F205" s="7">
        <v>0</v>
      </c>
      <c r="G205" s="7">
        <v>0</v>
      </c>
      <c r="H205" s="7">
        <v>0</v>
      </c>
      <c r="I205" s="7">
        <v>0</v>
      </c>
      <c r="J205" s="7">
        <f t="shared" si="49"/>
        <v>0</v>
      </c>
      <c r="K205" s="7">
        <f t="shared" si="50"/>
        <v>0</v>
      </c>
    </row>
    <row r="206" spans="1:11" ht="15.75" thickBot="1" x14ac:dyDescent="0.3">
      <c r="A206" t="str">
        <f t="shared" si="47"/>
        <v>b</v>
      </c>
      <c r="B206" s="11"/>
      <c r="C206" s="12" t="s">
        <v>20</v>
      </c>
      <c r="D206" s="30"/>
      <c r="E206" s="13">
        <f t="shared" si="37"/>
        <v>0</v>
      </c>
      <c r="F206" s="13">
        <v>0</v>
      </c>
      <c r="G206" s="13">
        <v>0</v>
      </c>
      <c r="H206" s="13">
        <v>0</v>
      </c>
      <c r="I206" s="13">
        <v>0</v>
      </c>
      <c r="J206" s="13">
        <f t="shared" si="49"/>
        <v>0</v>
      </c>
      <c r="K206" s="13">
        <f t="shared" si="50"/>
        <v>0</v>
      </c>
    </row>
    <row r="207" spans="1:11" ht="31.5" thickTop="1" thickBot="1" x14ac:dyDescent="0.3">
      <c r="A207" t="str">
        <f t="shared" si="47"/>
        <v>b</v>
      </c>
      <c r="B207" s="3" t="s">
        <v>52</v>
      </c>
      <c r="C207" s="14" t="s">
        <v>233</v>
      </c>
      <c r="D207" s="27"/>
      <c r="E207" s="4">
        <f t="shared" si="37"/>
        <v>0</v>
      </c>
      <c r="F207" s="4">
        <f>SUM(F208,F216,F217,F218)</f>
        <v>0</v>
      </c>
      <c r="G207" s="4">
        <f t="shared" ref="G207:I207" si="51">SUM(G208,G216,G217,G218)</f>
        <v>0</v>
      </c>
      <c r="H207" s="4">
        <f t="shared" si="51"/>
        <v>0</v>
      </c>
      <c r="I207" s="4">
        <f t="shared" si="51"/>
        <v>0</v>
      </c>
      <c r="J207" s="4">
        <f t="shared" si="49"/>
        <v>0</v>
      </c>
      <c r="K207" s="4">
        <f t="shared" si="50"/>
        <v>0</v>
      </c>
    </row>
    <row r="208" spans="1:11" ht="15.75" thickTop="1" x14ac:dyDescent="0.25">
      <c r="A208" t="str">
        <f t="shared" si="47"/>
        <v>b</v>
      </c>
      <c r="B208" s="5"/>
      <c r="C208" s="6" t="s">
        <v>10</v>
      </c>
      <c r="D208" s="28"/>
      <c r="E208" s="7">
        <f t="shared" ref="E208:E271" si="52">SUM(F208,G208,H208,I208)</f>
        <v>0</v>
      </c>
      <c r="F208" s="7">
        <f>SUM(F209:F215)</f>
        <v>0</v>
      </c>
      <c r="G208" s="7">
        <f t="shared" ref="G208:I208" si="53">SUM(G209:G215)</f>
        <v>0</v>
      </c>
      <c r="H208" s="7">
        <f t="shared" si="53"/>
        <v>0</v>
      </c>
      <c r="I208" s="7">
        <f t="shared" si="53"/>
        <v>0</v>
      </c>
      <c r="J208" s="7">
        <f t="shared" si="49"/>
        <v>0</v>
      </c>
      <c r="K208" s="7">
        <f t="shared" si="50"/>
        <v>0</v>
      </c>
    </row>
    <row r="209" spans="1:11" x14ac:dyDescent="0.25">
      <c r="A209" t="str">
        <f t="shared" si="47"/>
        <v>b</v>
      </c>
      <c r="B209" s="8"/>
      <c r="C209" s="9" t="s">
        <v>11</v>
      </c>
      <c r="D209" s="29"/>
      <c r="E209" s="10">
        <f t="shared" si="52"/>
        <v>0</v>
      </c>
      <c r="F209" s="10">
        <v>0</v>
      </c>
      <c r="G209" s="10">
        <v>0</v>
      </c>
      <c r="H209" s="10">
        <v>0</v>
      </c>
      <c r="I209" s="10">
        <v>0</v>
      </c>
      <c r="J209" s="10">
        <f t="shared" si="49"/>
        <v>0</v>
      </c>
      <c r="K209" s="10">
        <f t="shared" si="50"/>
        <v>0</v>
      </c>
    </row>
    <row r="210" spans="1:11" x14ac:dyDescent="0.25">
      <c r="A210" t="str">
        <f t="shared" si="47"/>
        <v>b</v>
      </c>
      <c r="B210" s="8"/>
      <c r="C210" s="9" t="s">
        <v>12</v>
      </c>
      <c r="D210" s="29"/>
      <c r="E210" s="10">
        <f t="shared" si="52"/>
        <v>0</v>
      </c>
      <c r="F210" s="10">
        <v>0</v>
      </c>
      <c r="G210" s="10">
        <v>0</v>
      </c>
      <c r="H210" s="10">
        <v>0</v>
      </c>
      <c r="I210" s="10">
        <v>0</v>
      </c>
      <c r="J210" s="10">
        <f t="shared" si="49"/>
        <v>0</v>
      </c>
      <c r="K210" s="10">
        <f t="shared" si="50"/>
        <v>0</v>
      </c>
    </row>
    <row r="211" spans="1:11" x14ac:dyDescent="0.25">
      <c r="A211" t="str">
        <f t="shared" si="47"/>
        <v>b</v>
      </c>
      <c r="B211" s="8"/>
      <c r="C211" s="9" t="s">
        <v>13</v>
      </c>
      <c r="D211" s="29"/>
      <c r="E211" s="10">
        <f t="shared" si="52"/>
        <v>0</v>
      </c>
      <c r="F211" s="10">
        <v>0</v>
      </c>
      <c r="G211" s="10">
        <v>0</v>
      </c>
      <c r="H211" s="10">
        <v>0</v>
      </c>
      <c r="I211" s="10">
        <v>0</v>
      </c>
      <c r="J211" s="10">
        <f t="shared" si="49"/>
        <v>0</v>
      </c>
      <c r="K211" s="10">
        <f t="shared" si="50"/>
        <v>0</v>
      </c>
    </row>
    <row r="212" spans="1:11" x14ac:dyDescent="0.25">
      <c r="A212" t="str">
        <f t="shared" si="47"/>
        <v>b</v>
      </c>
      <c r="B212" s="8"/>
      <c r="C212" s="9" t="s">
        <v>14</v>
      </c>
      <c r="D212" s="29"/>
      <c r="E212" s="10">
        <f t="shared" si="52"/>
        <v>0</v>
      </c>
      <c r="F212" s="10">
        <v>0</v>
      </c>
      <c r="G212" s="10">
        <v>0</v>
      </c>
      <c r="H212" s="10">
        <v>0</v>
      </c>
      <c r="I212" s="10">
        <v>0</v>
      </c>
      <c r="J212" s="10">
        <f t="shared" si="49"/>
        <v>0</v>
      </c>
      <c r="K212" s="10">
        <f t="shared" si="50"/>
        <v>0</v>
      </c>
    </row>
    <row r="213" spans="1:11" x14ac:dyDescent="0.25">
      <c r="A213" t="str">
        <f t="shared" si="47"/>
        <v>b</v>
      </c>
      <c r="B213" s="8"/>
      <c r="C213" s="9" t="s">
        <v>15</v>
      </c>
      <c r="D213" s="29"/>
      <c r="E213" s="10">
        <f t="shared" si="52"/>
        <v>0</v>
      </c>
      <c r="F213" s="10">
        <v>0</v>
      </c>
      <c r="G213" s="10">
        <v>0</v>
      </c>
      <c r="H213" s="10">
        <v>0</v>
      </c>
      <c r="I213" s="10">
        <v>0</v>
      </c>
      <c r="J213" s="10">
        <f t="shared" si="49"/>
        <v>0</v>
      </c>
      <c r="K213" s="10">
        <f t="shared" si="50"/>
        <v>0</v>
      </c>
    </row>
    <row r="214" spans="1:11" x14ac:dyDescent="0.25">
      <c r="A214" t="str">
        <f t="shared" si="47"/>
        <v>b</v>
      </c>
      <c r="B214" s="8"/>
      <c r="C214" s="9" t="s">
        <v>16</v>
      </c>
      <c r="D214" s="29"/>
      <c r="E214" s="10">
        <f t="shared" si="52"/>
        <v>0</v>
      </c>
      <c r="F214" s="10">
        <v>0</v>
      </c>
      <c r="G214" s="10">
        <v>0</v>
      </c>
      <c r="H214" s="10">
        <v>0</v>
      </c>
      <c r="I214" s="10">
        <v>0</v>
      </c>
      <c r="J214" s="10">
        <f t="shared" si="49"/>
        <v>0</v>
      </c>
      <c r="K214" s="10">
        <f t="shared" si="50"/>
        <v>0</v>
      </c>
    </row>
    <row r="215" spans="1:11" x14ac:dyDescent="0.25">
      <c r="A215" t="str">
        <f t="shared" si="47"/>
        <v>b</v>
      </c>
      <c r="B215" s="8"/>
      <c r="C215" s="9" t="s">
        <v>17</v>
      </c>
      <c r="D215" s="29"/>
      <c r="E215" s="10">
        <f t="shared" si="52"/>
        <v>0</v>
      </c>
      <c r="F215" s="10">
        <v>0</v>
      </c>
      <c r="G215" s="10">
        <v>0</v>
      </c>
      <c r="H215" s="10">
        <v>0</v>
      </c>
      <c r="I215" s="10">
        <v>0</v>
      </c>
      <c r="J215" s="10">
        <f t="shared" si="49"/>
        <v>0</v>
      </c>
      <c r="K215" s="10">
        <f t="shared" si="50"/>
        <v>0</v>
      </c>
    </row>
    <row r="216" spans="1:11" x14ac:dyDescent="0.25">
      <c r="A216" t="str">
        <f t="shared" si="47"/>
        <v>b</v>
      </c>
      <c r="B216" s="5"/>
      <c r="C216" s="6" t="s">
        <v>18</v>
      </c>
      <c r="D216" s="28"/>
      <c r="E216" s="7">
        <f t="shared" si="52"/>
        <v>0</v>
      </c>
      <c r="F216" s="7">
        <v>0</v>
      </c>
      <c r="G216" s="7">
        <v>0</v>
      </c>
      <c r="H216" s="7">
        <v>0</v>
      </c>
      <c r="I216" s="7">
        <v>0</v>
      </c>
      <c r="J216" s="7">
        <f t="shared" si="49"/>
        <v>0</v>
      </c>
      <c r="K216" s="7">
        <f t="shared" si="50"/>
        <v>0</v>
      </c>
    </row>
    <row r="217" spans="1:11" x14ac:dyDescent="0.25">
      <c r="A217" t="str">
        <f t="shared" si="47"/>
        <v>b</v>
      </c>
      <c r="B217" s="5"/>
      <c r="C217" s="6" t="s">
        <v>19</v>
      </c>
      <c r="D217" s="28"/>
      <c r="E217" s="7">
        <f t="shared" si="52"/>
        <v>0</v>
      </c>
      <c r="F217" s="7">
        <v>0</v>
      </c>
      <c r="G217" s="7">
        <v>0</v>
      </c>
      <c r="H217" s="7">
        <v>0</v>
      </c>
      <c r="I217" s="7">
        <v>0</v>
      </c>
      <c r="J217" s="7">
        <f t="shared" si="49"/>
        <v>0</v>
      </c>
      <c r="K217" s="7">
        <f t="shared" si="50"/>
        <v>0</v>
      </c>
    </row>
    <row r="218" spans="1:11" ht="15.75" thickBot="1" x14ac:dyDescent="0.3">
      <c r="A218" t="str">
        <f t="shared" si="47"/>
        <v>b</v>
      </c>
      <c r="B218" s="11"/>
      <c r="C218" s="12" t="s">
        <v>20</v>
      </c>
      <c r="D218" s="30"/>
      <c r="E218" s="13">
        <f t="shared" si="52"/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f t="shared" si="49"/>
        <v>0</v>
      </c>
      <c r="K218" s="13">
        <f t="shared" si="50"/>
        <v>0</v>
      </c>
    </row>
    <row r="219" spans="1:11" ht="46.5" thickTop="1" thickBot="1" x14ac:dyDescent="0.3">
      <c r="A219" t="str">
        <f t="shared" si="47"/>
        <v>b</v>
      </c>
      <c r="B219" s="3" t="s">
        <v>54</v>
      </c>
      <c r="C219" s="14" t="s">
        <v>234</v>
      </c>
      <c r="D219" s="27"/>
      <c r="E219" s="4">
        <f t="shared" si="52"/>
        <v>0</v>
      </c>
      <c r="F219" s="4">
        <f>SUM(F220,F228,F229,F230)</f>
        <v>0</v>
      </c>
      <c r="G219" s="4">
        <f t="shared" ref="G219:I219" si="54">SUM(G220,G228,G229,G230)</f>
        <v>0</v>
      </c>
      <c r="H219" s="4">
        <f t="shared" si="54"/>
        <v>0</v>
      </c>
      <c r="I219" s="4">
        <f t="shared" si="54"/>
        <v>0</v>
      </c>
      <c r="J219" s="4">
        <f t="shared" si="49"/>
        <v>0</v>
      </c>
      <c r="K219" s="4">
        <f t="shared" si="50"/>
        <v>0</v>
      </c>
    </row>
    <row r="220" spans="1:11" ht="15.75" thickTop="1" x14ac:dyDescent="0.25">
      <c r="A220" t="str">
        <f t="shared" si="47"/>
        <v>b</v>
      </c>
      <c r="B220" s="5"/>
      <c r="C220" s="6" t="s">
        <v>10</v>
      </c>
      <c r="D220" s="28"/>
      <c r="E220" s="7">
        <f t="shared" si="52"/>
        <v>0</v>
      </c>
      <c r="F220" s="7">
        <f>SUM(F221:F227)</f>
        <v>0</v>
      </c>
      <c r="G220" s="7">
        <f t="shared" ref="G220:I220" si="55">SUM(G221:G227)</f>
        <v>0</v>
      </c>
      <c r="H220" s="7">
        <f t="shared" si="55"/>
        <v>0</v>
      </c>
      <c r="I220" s="7">
        <f t="shared" si="55"/>
        <v>0</v>
      </c>
      <c r="J220" s="7">
        <f t="shared" si="49"/>
        <v>0</v>
      </c>
      <c r="K220" s="7">
        <f t="shared" si="50"/>
        <v>0</v>
      </c>
    </row>
    <row r="221" spans="1:11" x14ac:dyDescent="0.25">
      <c r="A221" t="str">
        <f t="shared" si="47"/>
        <v>b</v>
      </c>
      <c r="B221" s="8"/>
      <c r="C221" s="9" t="s">
        <v>11</v>
      </c>
      <c r="D221" s="29"/>
      <c r="E221" s="10">
        <f t="shared" si="52"/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f t="shared" si="49"/>
        <v>0</v>
      </c>
      <c r="K221" s="10">
        <f t="shared" si="50"/>
        <v>0</v>
      </c>
    </row>
    <row r="222" spans="1:11" x14ac:dyDescent="0.25">
      <c r="A222" t="str">
        <f t="shared" si="47"/>
        <v>b</v>
      </c>
      <c r="B222" s="8"/>
      <c r="C222" s="9" t="s">
        <v>12</v>
      </c>
      <c r="D222" s="29"/>
      <c r="E222" s="10">
        <f t="shared" si="52"/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f t="shared" si="49"/>
        <v>0</v>
      </c>
      <c r="K222" s="10">
        <f t="shared" si="50"/>
        <v>0</v>
      </c>
    </row>
    <row r="223" spans="1:11" x14ac:dyDescent="0.25">
      <c r="A223" t="str">
        <f t="shared" si="47"/>
        <v>b</v>
      </c>
      <c r="B223" s="8"/>
      <c r="C223" s="9" t="s">
        <v>13</v>
      </c>
      <c r="D223" s="29"/>
      <c r="E223" s="10">
        <f t="shared" si="52"/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f t="shared" si="49"/>
        <v>0</v>
      </c>
      <c r="K223" s="10">
        <f t="shared" si="50"/>
        <v>0</v>
      </c>
    </row>
    <row r="224" spans="1:11" x14ac:dyDescent="0.25">
      <c r="A224" t="str">
        <f t="shared" si="47"/>
        <v>b</v>
      </c>
      <c r="B224" s="8"/>
      <c r="C224" s="9" t="s">
        <v>14</v>
      </c>
      <c r="D224" s="29"/>
      <c r="E224" s="10">
        <f t="shared" si="52"/>
        <v>0</v>
      </c>
      <c r="F224" s="10">
        <v>0</v>
      </c>
      <c r="G224" s="10">
        <v>0</v>
      </c>
      <c r="H224" s="10">
        <v>0</v>
      </c>
      <c r="I224" s="10">
        <v>0</v>
      </c>
      <c r="J224" s="10">
        <f t="shared" si="49"/>
        <v>0</v>
      </c>
      <c r="K224" s="10">
        <f t="shared" si="50"/>
        <v>0</v>
      </c>
    </row>
    <row r="225" spans="1:11" x14ac:dyDescent="0.25">
      <c r="A225" t="str">
        <f t="shared" si="47"/>
        <v>b</v>
      </c>
      <c r="B225" s="8"/>
      <c r="C225" s="9" t="s">
        <v>15</v>
      </c>
      <c r="D225" s="29"/>
      <c r="E225" s="10">
        <f t="shared" si="52"/>
        <v>0</v>
      </c>
      <c r="F225" s="10">
        <v>0</v>
      </c>
      <c r="G225" s="10">
        <v>0</v>
      </c>
      <c r="H225" s="10">
        <v>0</v>
      </c>
      <c r="I225" s="10">
        <v>0</v>
      </c>
      <c r="J225" s="10">
        <f t="shared" si="49"/>
        <v>0</v>
      </c>
      <c r="K225" s="10">
        <f t="shared" si="50"/>
        <v>0</v>
      </c>
    </row>
    <row r="226" spans="1:11" x14ac:dyDescent="0.25">
      <c r="A226" t="str">
        <f t="shared" si="47"/>
        <v>b</v>
      </c>
      <c r="B226" s="8"/>
      <c r="C226" s="9" t="s">
        <v>16</v>
      </c>
      <c r="D226" s="29"/>
      <c r="E226" s="10">
        <f t="shared" si="52"/>
        <v>0</v>
      </c>
      <c r="F226" s="10">
        <v>0</v>
      </c>
      <c r="G226" s="10">
        <v>0</v>
      </c>
      <c r="H226" s="10">
        <v>0</v>
      </c>
      <c r="I226" s="10">
        <v>0</v>
      </c>
      <c r="J226" s="10">
        <f t="shared" si="49"/>
        <v>0</v>
      </c>
      <c r="K226" s="10">
        <f t="shared" si="50"/>
        <v>0</v>
      </c>
    </row>
    <row r="227" spans="1:11" x14ac:dyDescent="0.25">
      <c r="A227" t="str">
        <f t="shared" si="47"/>
        <v>b</v>
      </c>
      <c r="B227" s="8"/>
      <c r="C227" s="9" t="s">
        <v>17</v>
      </c>
      <c r="D227" s="29"/>
      <c r="E227" s="10">
        <f t="shared" si="52"/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f t="shared" si="49"/>
        <v>0</v>
      </c>
      <c r="K227" s="10">
        <f t="shared" si="50"/>
        <v>0</v>
      </c>
    </row>
    <row r="228" spans="1:11" x14ac:dyDescent="0.25">
      <c r="A228" t="str">
        <f t="shared" si="47"/>
        <v>b</v>
      </c>
      <c r="B228" s="5"/>
      <c r="C228" s="6" t="s">
        <v>18</v>
      </c>
      <c r="D228" s="28"/>
      <c r="E228" s="7">
        <f t="shared" si="52"/>
        <v>0</v>
      </c>
      <c r="F228" s="7">
        <v>0</v>
      </c>
      <c r="G228" s="7">
        <v>0</v>
      </c>
      <c r="H228" s="7">
        <v>0</v>
      </c>
      <c r="I228" s="7">
        <v>0</v>
      </c>
      <c r="J228" s="7">
        <f t="shared" si="49"/>
        <v>0</v>
      </c>
      <c r="K228" s="7">
        <f t="shared" si="50"/>
        <v>0</v>
      </c>
    </row>
    <row r="229" spans="1:11" x14ac:dyDescent="0.25">
      <c r="A229" t="str">
        <f t="shared" si="47"/>
        <v>b</v>
      </c>
      <c r="B229" s="5"/>
      <c r="C229" s="6" t="s">
        <v>19</v>
      </c>
      <c r="D229" s="28"/>
      <c r="E229" s="7">
        <f t="shared" si="52"/>
        <v>0</v>
      </c>
      <c r="F229" s="7">
        <v>0</v>
      </c>
      <c r="G229" s="7">
        <v>0</v>
      </c>
      <c r="H229" s="7">
        <v>0</v>
      </c>
      <c r="I229" s="7">
        <v>0</v>
      </c>
      <c r="J229" s="7">
        <f t="shared" si="49"/>
        <v>0</v>
      </c>
      <c r="K229" s="7">
        <f t="shared" si="50"/>
        <v>0</v>
      </c>
    </row>
    <row r="230" spans="1:11" ht="15.75" thickBot="1" x14ac:dyDescent="0.3">
      <c r="A230" t="str">
        <f t="shared" si="47"/>
        <v>b</v>
      </c>
      <c r="B230" s="11"/>
      <c r="C230" s="12" t="s">
        <v>20</v>
      </c>
      <c r="D230" s="30"/>
      <c r="E230" s="13">
        <f t="shared" si="52"/>
        <v>0</v>
      </c>
      <c r="F230" s="13">
        <v>0</v>
      </c>
      <c r="G230" s="13">
        <v>0</v>
      </c>
      <c r="H230" s="13">
        <v>0</v>
      </c>
      <c r="I230" s="13">
        <v>0</v>
      </c>
      <c r="J230" s="13">
        <f t="shared" si="49"/>
        <v>0</v>
      </c>
      <c r="K230" s="13">
        <f t="shared" si="50"/>
        <v>0</v>
      </c>
    </row>
    <row r="231" spans="1:11" ht="31.5" thickTop="1" thickBot="1" x14ac:dyDescent="0.3">
      <c r="A231" t="str">
        <f t="shared" si="47"/>
        <v>b</v>
      </c>
      <c r="B231" s="3" t="s">
        <v>56</v>
      </c>
      <c r="C231" s="14" t="s">
        <v>57</v>
      </c>
      <c r="D231" s="27"/>
      <c r="E231" s="4">
        <f t="shared" si="52"/>
        <v>0</v>
      </c>
      <c r="F231" s="4">
        <f>SUM(F232,F240,F241,F242)</f>
        <v>0</v>
      </c>
      <c r="G231" s="4">
        <f t="shared" ref="G231:I231" si="56">SUM(G232,G240,G241,G242)</f>
        <v>0</v>
      </c>
      <c r="H231" s="4">
        <f t="shared" si="56"/>
        <v>0</v>
      </c>
      <c r="I231" s="4">
        <f t="shared" si="56"/>
        <v>0</v>
      </c>
      <c r="J231" s="4">
        <f t="shared" si="49"/>
        <v>0</v>
      </c>
      <c r="K231" s="4">
        <f t="shared" si="50"/>
        <v>0</v>
      </c>
    </row>
    <row r="232" spans="1:11" ht="15.75" thickTop="1" x14ac:dyDescent="0.25">
      <c r="A232" t="str">
        <f t="shared" si="47"/>
        <v>b</v>
      </c>
      <c r="B232" s="5"/>
      <c r="C232" s="6" t="s">
        <v>10</v>
      </c>
      <c r="D232" s="28"/>
      <c r="E232" s="7">
        <f t="shared" si="52"/>
        <v>0</v>
      </c>
      <c r="F232" s="7">
        <f>SUM(F233:F239)</f>
        <v>0</v>
      </c>
      <c r="G232" s="7">
        <f t="shared" ref="G232:I232" si="57">SUM(G233:G239)</f>
        <v>0</v>
      </c>
      <c r="H232" s="7">
        <f t="shared" si="57"/>
        <v>0</v>
      </c>
      <c r="I232" s="7">
        <f t="shared" si="57"/>
        <v>0</v>
      </c>
      <c r="J232" s="7">
        <f t="shared" si="49"/>
        <v>0</v>
      </c>
      <c r="K232" s="7">
        <f t="shared" si="50"/>
        <v>0</v>
      </c>
    </row>
    <row r="233" spans="1:11" x14ac:dyDescent="0.25">
      <c r="A233" t="str">
        <f t="shared" si="47"/>
        <v>b</v>
      </c>
      <c r="B233" s="8"/>
      <c r="C233" s="9" t="s">
        <v>11</v>
      </c>
      <c r="D233" s="29"/>
      <c r="E233" s="10">
        <f t="shared" si="52"/>
        <v>0</v>
      </c>
      <c r="F233" s="10">
        <v>0</v>
      </c>
      <c r="G233" s="10">
        <v>0</v>
      </c>
      <c r="H233" s="10">
        <v>0</v>
      </c>
      <c r="I233" s="10">
        <v>0</v>
      </c>
      <c r="J233" s="10">
        <f t="shared" si="49"/>
        <v>0</v>
      </c>
      <c r="K233" s="10">
        <f t="shared" si="50"/>
        <v>0</v>
      </c>
    </row>
    <row r="234" spans="1:11" x14ac:dyDescent="0.25">
      <c r="A234" t="str">
        <f t="shared" si="47"/>
        <v>b</v>
      </c>
      <c r="B234" s="8"/>
      <c r="C234" s="9" t="s">
        <v>12</v>
      </c>
      <c r="D234" s="29"/>
      <c r="E234" s="10">
        <f t="shared" si="52"/>
        <v>0</v>
      </c>
      <c r="F234" s="10">
        <v>0</v>
      </c>
      <c r="G234" s="10">
        <v>0</v>
      </c>
      <c r="H234" s="10">
        <v>0</v>
      </c>
      <c r="I234" s="10">
        <v>0</v>
      </c>
      <c r="J234" s="10">
        <f t="shared" si="49"/>
        <v>0</v>
      </c>
      <c r="K234" s="10">
        <f t="shared" si="50"/>
        <v>0</v>
      </c>
    </row>
    <row r="235" spans="1:11" x14ac:dyDescent="0.25">
      <c r="A235" t="str">
        <f t="shared" si="47"/>
        <v>b</v>
      </c>
      <c r="B235" s="8"/>
      <c r="C235" s="9" t="s">
        <v>13</v>
      </c>
      <c r="D235" s="29"/>
      <c r="E235" s="10">
        <f t="shared" si="52"/>
        <v>0</v>
      </c>
      <c r="F235" s="10">
        <v>0</v>
      </c>
      <c r="G235" s="10">
        <v>0</v>
      </c>
      <c r="H235" s="10">
        <v>0</v>
      </c>
      <c r="I235" s="10">
        <v>0</v>
      </c>
      <c r="J235" s="10">
        <f t="shared" si="49"/>
        <v>0</v>
      </c>
      <c r="K235" s="10">
        <f t="shared" si="50"/>
        <v>0</v>
      </c>
    </row>
    <row r="236" spans="1:11" x14ac:dyDescent="0.25">
      <c r="A236" t="str">
        <f t="shared" si="47"/>
        <v>b</v>
      </c>
      <c r="B236" s="8"/>
      <c r="C236" s="9" t="s">
        <v>14</v>
      </c>
      <c r="D236" s="29"/>
      <c r="E236" s="10">
        <f t="shared" si="52"/>
        <v>0</v>
      </c>
      <c r="F236" s="10">
        <v>0</v>
      </c>
      <c r="G236" s="10">
        <v>0</v>
      </c>
      <c r="H236" s="10">
        <v>0</v>
      </c>
      <c r="I236" s="10">
        <v>0</v>
      </c>
      <c r="J236" s="10">
        <f t="shared" si="49"/>
        <v>0</v>
      </c>
      <c r="K236" s="10">
        <f t="shared" si="50"/>
        <v>0</v>
      </c>
    </row>
    <row r="237" spans="1:11" x14ac:dyDescent="0.25">
      <c r="A237" t="str">
        <f t="shared" si="47"/>
        <v>b</v>
      </c>
      <c r="B237" s="8"/>
      <c r="C237" s="9" t="s">
        <v>15</v>
      </c>
      <c r="D237" s="29"/>
      <c r="E237" s="10">
        <f t="shared" si="52"/>
        <v>0</v>
      </c>
      <c r="F237" s="10">
        <v>0</v>
      </c>
      <c r="G237" s="10">
        <v>0</v>
      </c>
      <c r="H237" s="10">
        <v>0</v>
      </c>
      <c r="I237" s="10">
        <v>0</v>
      </c>
      <c r="J237" s="10">
        <f t="shared" si="49"/>
        <v>0</v>
      </c>
      <c r="K237" s="10">
        <f t="shared" si="50"/>
        <v>0</v>
      </c>
    </row>
    <row r="238" spans="1:11" x14ac:dyDescent="0.25">
      <c r="A238" t="str">
        <f t="shared" si="47"/>
        <v>b</v>
      </c>
      <c r="B238" s="8"/>
      <c r="C238" s="9" t="s">
        <v>16</v>
      </c>
      <c r="D238" s="29"/>
      <c r="E238" s="10">
        <f t="shared" si="52"/>
        <v>0</v>
      </c>
      <c r="F238" s="10">
        <v>0</v>
      </c>
      <c r="G238" s="10">
        <v>0</v>
      </c>
      <c r="H238" s="10">
        <v>0</v>
      </c>
      <c r="I238" s="10">
        <v>0</v>
      </c>
      <c r="J238" s="10">
        <f t="shared" si="49"/>
        <v>0</v>
      </c>
      <c r="K238" s="10">
        <f t="shared" si="50"/>
        <v>0</v>
      </c>
    </row>
    <row r="239" spans="1:11" x14ac:dyDescent="0.25">
      <c r="A239" t="str">
        <f t="shared" si="47"/>
        <v>b</v>
      </c>
      <c r="B239" s="8"/>
      <c r="C239" s="9" t="s">
        <v>17</v>
      </c>
      <c r="D239" s="29"/>
      <c r="E239" s="10">
        <f t="shared" si="52"/>
        <v>0</v>
      </c>
      <c r="F239" s="10">
        <v>0</v>
      </c>
      <c r="G239" s="10">
        <v>0</v>
      </c>
      <c r="H239" s="10">
        <v>0</v>
      </c>
      <c r="I239" s="10">
        <v>0</v>
      </c>
      <c r="J239" s="10">
        <f t="shared" si="49"/>
        <v>0</v>
      </c>
      <c r="K239" s="10">
        <f t="shared" si="50"/>
        <v>0</v>
      </c>
    </row>
    <row r="240" spans="1:11" x14ac:dyDescent="0.25">
      <c r="A240" t="str">
        <f t="shared" si="47"/>
        <v>b</v>
      </c>
      <c r="B240" s="5"/>
      <c r="C240" s="6" t="s">
        <v>18</v>
      </c>
      <c r="D240" s="28"/>
      <c r="E240" s="7">
        <f t="shared" si="52"/>
        <v>0</v>
      </c>
      <c r="F240" s="7">
        <v>0</v>
      </c>
      <c r="G240" s="7">
        <v>0</v>
      </c>
      <c r="H240" s="7">
        <v>0</v>
      </c>
      <c r="I240" s="7">
        <v>0</v>
      </c>
      <c r="J240" s="7">
        <f t="shared" si="49"/>
        <v>0</v>
      </c>
      <c r="K240" s="7">
        <f t="shared" si="50"/>
        <v>0</v>
      </c>
    </row>
    <row r="241" spans="1:11" x14ac:dyDescent="0.25">
      <c r="A241" t="str">
        <f t="shared" si="47"/>
        <v>b</v>
      </c>
      <c r="B241" s="5"/>
      <c r="C241" s="6" t="s">
        <v>19</v>
      </c>
      <c r="D241" s="28"/>
      <c r="E241" s="7">
        <f t="shared" si="52"/>
        <v>0</v>
      </c>
      <c r="F241" s="7">
        <v>0</v>
      </c>
      <c r="G241" s="7">
        <v>0</v>
      </c>
      <c r="H241" s="7">
        <v>0</v>
      </c>
      <c r="I241" s="7">
        <v>0</v>
      </c>
      <c r="J241" s="7">
        <f t="shared" si="49"/>
        <v>0</v>
      </c>
      <c r="K241" s="7">
        <f t="shared" si="50"/>
        <v>0</v>
      </c>
    </row>
    <row r="242" spans="1:11" ht="15.75" thickBot="1" x14ac:dyDescent="0.3">
      <c r="A242" t="str">
        <f t="shared" si="47"/>
        <v>b</v>
      </c>
      <c r="B242" s="11"/>
      <c r="C242" s="12" t="s">
        <v>20</v>
      </c>
      <c r="D242" s="30"/>
      <c r="E242" s="13">
        <f t="shared" si="52"/>
        <v>0</v>
      </c>
      <c r="F242" s="13">
        <v>0</v>
      </c>
      <c r="G242" s="13">
        <v>0</v>
      </c>
      <c r="H242" s="13">
        <v>0</v>
      </c>
      <c r="I242" s="13">
        <v>0</v>
      </c>
      <c r="J242" s="13">
        <f t="shared" si="49"/>
        <v>0</v>
      </c>
      <c r="K242" s="13">
        <f t="shared" si="50"/>
        <v>0</v>
      </c>
    </row>
    <row r="243" spans="1:11" ht="46.5" thickTop="1" thickBot="1" x14ac:dyDescent="0.3">
      <c r="A243" t="str">
        <f t="shared" si="47"/>
        <v>b</v>
      </c>
      <c r="B243" s="3" t="s">
        <v>58</v>
      </c>
      <c r="C243" s="14" t="s">
        <v>59</v>
      </c>
      <c r="D243" s="27"/>
      <c r="E243" s="4">
        <f t="shared" si="52"/>
        <v>0</v>
      </c>
      <c r="F243" s="4">
        <f>SUM(F244,F252,F253,F254)</f>
        <v>0</v>
      </c>
      <c r="G243" s="4">
        <f t="shared" ref="G243:I243" si="58">SUM(G244,G252,G253,G254)</f>
        <v>0</v>
      </c>
      <c r="H243" s="4">
        <f t="shared" si="58"/>
        <v>0</v>
      </c>
      <c r="I243" s="4">
        <f t="shared" si="58"/>
        <v>0</v>
      </c>
      <c r="J243" s="4">
        <f t="shared" si="49"/>
        <v>0</v>
      </c>
      <c r="K243" s="4">
        <f t="shared" si="50"/>
        <v>0</v>
      </c>
    </row>
    <row r="244" spans="1:11" ht="15.75" thickTop="1" x14ac:dyDescent="0.25">
      <c r="A244" t="str">
        <f t="shared" si="47"/>
        <v>b</v>
      </c>
      <c r="B244" s="5"/>
      <c r="C244" s="6" t="s">
        <v>10</v>
      </c>
      <c r="D244" s="28"/>
      <c r="E244" s="7">
        <f t="shared" si="52"/>
        <v>0</v>
      </c>
      <c r="F244" s="7">
        <f>SUM(F245:F251)</f>
        <v>0</v>
      </c>
      <c r="G244" s="7">
        <f t="shared" ref="G244:I244" si="59">SUM(G245:G251)</f>
        <v>0</v>
      </c>
      <c r="H244" s="7">
        <f t="shared" si="59"/>
        <v>0</v>
      </c>
      <c r="I244" s="7">
        <f t="shared" si="59"/>
        <v>0</v>
      </c>
      <c r="J244" s="7">
        <f t="shared" si="49"/>
        <v>0</v>
      </c>
      <c r="K244" s="7">
        <f t="shared" si="50"/>
        <v>0</v>
      </c>
    </row>
    <row r="245" spans="1:11" x14ac:dyDescent="0.25">
      <c r="A245" t="str">
        <f t="shared" si="47"/>
        <v>b</v>
      </c>
      <c r="B245" s="8"/>
      <c r="C245" s="9" t="s">
        <v>11</v>
      </c>
      <c r="D245" s="29"/>
      <c r="E245" s="10">
        <f t="shared" si="52"/>
        <v>0</v>
      </c>
      <c r="F245" s="10">
        <v>0</v>
      </c>
      <c r="G245" s="10">
        <v>0</v>
      </c>
      <c r="H245" s="10">
        <v>0</v>
      </c>
      <c r="I245" s="10">
        <v>0</v>
      </c>
      <c r="J245" s="10">
        <f t="shared" si="49"/>
        <v>0</v>
      </c>
      <c r="K245" s="10">
        <f t="shared" si="50"/>
        <v>0</v>
      </c>
    </row>
    <row r="246" spans="1:11" x14ac:dyDescent="0.25">
      <c r="A246" t="str">
        <f t="shared" si="47"/>
        <v>b</v>
      </c>
      <c r="B246" s="8"/>
      <c r="C246" s="9" t="s">
        <v>12</v>
      </c>
      <c r="D246" s="29"/>
      <c r="E246" s="10">
        <f t="shared" si="52"/>
        <v>0</v>
      </c>
      <c r="F246" s="10">
        <v>0</v>
      </c>
      <c r="G246" s="10">
        <v>0</v>
      </c>
      <c r="H246" s="10">
        <v>0</v>
      </c>
      <c r="I246" s="10">
        <v>0</v>
      </c>
      <c r="J246" s="10">
        <f t="shared" si="49"/>
        <v>0</v>
      </c>
      <c r="K246" s="10">
        <f t="shared" si="50"/>
        <v>0</v>
      </c>
    </row>
    <row r="247" spans="1:11" x14ac:dyDescent="0.25">
      <c r="A247" t="str">
        <f t="shared" si="47"/>
        <v>b</v>
      </c>
      <c r="B247" s="8"/>
      <c r="C247" s="9" t="s">
        <v>13</v>
      </c>
      <c r="D247" s="29"/>
      <c r="E247" s="10">
        <f t="shared" si="52"/>
        <v>0</v>
      </c>
      <c r="F247" s="10">
        <v>0</v>
      </c>
      <c r="G247" s="10">
        <v>0</v>
      </c>
      <c r="H247" s="10">
        <v>0</v>
      </c>
      <c r="I247" s="10">
        <v>0</v>
      </c>
      <c r="J247" s="10">
        <f t="shared" si="49"/>
        <v>0</v>
      </c>
      <c r="K247" s="10">
        <f t="shared" si="50"/>
        <v>0</v>
      </c>
    </row>
    <row r="248" spans="1:11" x14ac:dyDescent="0.25">
      <c r="A248" t="str">
        <f t="shared" si="47"/>
        <v>b</v>
      </c>
      <c r="B248" s="8"/>
      <c r="C248" s="9" t="s">
        <v>14</v>
      </c>
      <c r="D248" s="29"/>
      <c r="E248" s="10">
        <f t="shared" si="52"/>
        <v>0</v>
      </c>
      <c r="F248" s="10">
        <v>0</v>
      </c>
      <c r="G248" s="10">
        <v>0</v>
      </c>
      <c r="H248" s="10">
        <v>0</v>
      </c>
      <c r="I248" s="10">
        <v>0</v>
      </c>
      <c r="J248" s="10">
        <f t="shared" si="49"/>
        <v>0</v>
      </c>
      <c r="K248" s="10">
        <f t="shared" si="50"/>
        <v>0</v>
      </c>
    </row>
    <row r="249" spans="1:11" x14ac:dyDescent="0.25">
      <c r="A249" t="str">
        <f t="shared" si="47"/>
        <v>b</v>
      </c>
      <c r="B249" s="8"/>
      <c r="C249" s="9" t="s">
        <v>15</v>
      </c>
      <c r="D249" s="29"/>
      <c r="E249" s="10">
        <f t="shared" si="52"/>
        <v>0</v>
      </c>
      <c r="F249" s="10">
        <v>0</v>
      </c>
      <c r="G249" s="10">
        <v>0</v>
      </c>
      <c r="H249" s="10">
        <v>0</v>
      </c>
      <c r="I249" s="10">
        <v>0</v>
      </c>
      <c r="J249" s="10">
        <f t="shared" si="49"/>
        <v>0</v>
      </c>
      <c r="K249" s="10">
        <f t="shared" si="50"/>
        <v>0</v>
      </c>
    </row>
    <row r="250" spans="1:11" x14ac:dyDescent="0.25">
      <c r="A250" t="str">
        <f t="shared" si="47"/>
        <v>b</v>
      </c>
      <c r="B250" s="8"/>
      <c r="C250" s="9" t="s">
        <v>16</v>
      </c>
      <c r="D250" s="29"/>
      <c r="E250" s="10">
        <f t="shared" si="52"/>
        <v>0</v>
      </c>
      <c r="F250" s="10">
        <v>0</v>
      </c>
      <c r="G250" s="10">
        <v>0</v>
      </c>
      <c r="H250" s="10">
        <v>0</v>
      </c>
      <c r="I250" s="10">
        <v>0</v>
      </c>
      <c r="J250" s="10">
        <f t="shared" si="49"/>
        <v>0</v>
      </c>
      <c r="K250" s="10">
        <f t="shared" si="50"/>
        <v>0</v>
      </c>
    </row>
    <row r="251" spans="1:11" x14ac:dyDescent="0.25">
      <c r="A251" t="str">
        <f t="shared" si="47"/>
        <v>b</v>
      </c>
      <c r="B251" s="8"/>
      <c r="C251" s="9" t="s">
        <v>17</v>
      </c>
      <c r="D251" s="29"/>
      <c r="E251" s="10">
        <f t="shared" si="52"/>
        <v>0</v>
      </c>
      <c r="F251" s="10">
        <v>0</v>
      </c>
      <c r="G251" s="10">
        <v>0</v>
      </c>
      <c r="H251" s="10">
        <v>0</v>
      </c>
      <c r="I251" s="10">
        <v>0</v>
      </c>
      <c r="J251" s="10">
        <f t="shared" si="49"/>
        <v>0</v>
      </c>
      <c r="K251" s="10">
        <f t="shared" si="50"/>
        <v>0</v>
      </c>
    </row>
    <row r="252" spans="1:11" x14ac:dyDescent="0.25">
      <c r="A252" t="str">
        <f t="shared" si="47"/>
        <v>b</v>
      </c>
      <c r="B252" s="5"/>
      <c r="C252" s="6" t="s">
        <v>18</v>
      </c>
      <c r="D252" s="28"/>
      <c r="E252" s="7">
        <f t="shared" si="52"/>
        <v>0</v>
      </c>
      <c r="F252" s="7">
        <v>0</v>
      </c>
      <c r="G252" s="7">
        <v>0</v>
      </c>
      <c r="H252" s="7">
        <v>0</v>
      </c>
      <c r="I252" s="7">
        <v>0</v>
      </c>
      <c r="J252" s="7">
        <f t="shared" si="49"/>
        <v>0</v>
      </c>
      <c r="K252" s="7">
        <f t="shared" si="50"/>
        <v>0</v>
      </c>
    </row>
    <row r="253" spans="1:11" x14ac:dyDescent="0.25">
      <c r="A253" t="str">
        <f t="shared" si="47"/>
        <v>b</v>
      </c>
      <c r="B253" s="5"/>
      <c r="C253" s="6" t="s">
        <v>19</v>
      </c>
      <c r="D253" s="28"/>
      <c r="E253" s="7">
        <f t="shared" si="52"/>
        <v>0</v>
      </c>
      <c r="F253" s="7">
        <v>0</v>
      </c>
      <c r="G253" s="7">
        <v>0</v>
      </c>
      <c r="H253" s="7">
        <v>0</v>
      </c>
      <c r="I253" s="7">
        <v>0</v>
      </c>
      <c r="J253" s="7">
        <f t="shared" si="49"/>
        <v>0</v>
      </c>
      <c r="K253" s="7">
        <f t="shared" si="50"/>
        <v>0</v>
      </c>
    </row>
    <row r="254" spans="1:11" ht="15.75" thickBot="1" x14ac:dyDescent="0.3">
      <c r="A254" t="str">
        <f t="shared" si="47"/>
        <v>b</v>
      </c>
      <c r="B254" s="11"/>
      <c r="C254" s="12" t="s">
        <v>20</v>
      </c>
      <c r="D254" s="30"/>
      <c r="E254" s="13">
        <f t="shared" si="52"/>
        <v>0</v>
      </c>
      <c r="F254" s="13">
        <v>0</v>
      </c>
      <c r="G254" s="13">
        <v>0</v>
      </c>
      <c r="H254" s="13">
        <v>0</v>
      </c>
      <c r="I254" s="13">
        <v>0</v>
      </c>
      <c r="J254" s="13">
        <f t="shared" si="49"/>
        <v>0</v>
      </c>
      <c r="K254" s="13">
        <f t="shared" si="50"/>
        <v>0</v>
      </c>
    </row>
    <row r="255" spans="1:11" ht="31.5" thickTop="1" thickBot="1" x14ac:dyDescent="0.3">
      <c r="A255" t="str">
        <f t="shared" si="47"/>
        <v>b</v>
      </c>
      <c r="B255" s="121" t="s">
        <v>60</v>
      </c>
      <c r="C255" s="122" t="s">
        <v>360</v>
      </c>
      <c r="D255" s="27"/>
      <c r="E255" s="4">
        <f t="shared" si="52"/>
        <v>0</v>
      </c>
      <c r="F255" s="4">
        <f>SUM(F256,F264,F265,F266)</f>
        <v>0</v>
      </c>
      <c r="G255" s="4">
        <f t="shared" ref="G255:I255" si="60">SUM(G256,G264,G265,G266)</f>
        <v>0</v>
      </c>
      <c r="H255" s="4">
        <f t="shared" si="60"/>
        <v>0</v>
      </c>
      <c r="I255" s="4">
        <f t="shared" si="60"/>
        <v>0</v>
      </c>
      <c r="J255" s="4">
        <f t="shared" si="49"/>
        <v>0</v>
      </c>
      <c r="K255" s="4">
        <f t="shared" si="50"/>
        <v>0</v>
      </c>
    </row>
    <row r="256" spans="1:11" ht="15.75" thickTop="1" x14ac:dyDescent="0.25">
      <c r="A256" t="str">
        <f t="shared" si="47"/>
        <v>b</v>
      </c>
      <c r="B256" s="5"/>
      <c r="C256" s="6" t="s">
        <v>10</v>
      </c>
      <c r="D256" s="28"/>
      <c r="E256" s="7">
        <f t="shared" si="52"/>
        <v>0</v>
      </c>
      <c r="F256" s="7">
        <f>SUM(F257:F263)</f>
        <v>0</v>
      </c>
      <c r="G256" s="7">
        <f t="shared" ref="G256:I256" si="61">SUM(G257:G263)</f>
        <v>0</v>
      </c>
      <c r="H256" s="7">
        <f t="shared" si="61"/>
        <v>0</v>
      </c>
      <c r="I256" s="7">
        <f t="shared" si="61"/>
        <v>0</v>
      </c>
      <c r="J256" s="7">
        <f t="shared" si="49"/>
        <v>0</v>
      </c>
      <c r="K256" s="7">
        <f t="shared" si="50"/>
        <v>0</v>
      </c>
    </row>
    <row r="257" spans="1:11" x14ac:dyDescent="0.25">
      <c r="A257" t="str">
        <f t="shared" si="47"/>
        <v>b</v>
      </c>
      <c r="B257" s="8"/>
      <c r="C257" s="9" t="s">
        <v>11</v>
      </c>
      <c r="D257" s="29"/>
      <c r="E257" s="10">
        <f t="shared" si="52"/>
        <v>0</v>
      </c>
      <c r="F257" s="10">
        <v>0</v>
      </c>
      <c r="G257" s="10">
        <v>0</v>
      </c>
      <c r="H257" s="10">
        <v>0</v>
      </c>
      <c r="I257" s="10">
        <v>0</v>
      </c>
      <c r="J257" s="10">
        <f t="shared" si="49"/>
        <v>0</v>
      </c>
      <c r="K257" s="10">
        <f t="shared" si="50"/>
        <v>0</v>
      </c>
    </row>
    <row r="258" spans="1:11" x14ac:dyDescent="0.25">
      <c r="A258" t="str">
        <f t="shared" si="47"/>
        <v>b</v>
      </c>
      <c r="B258" s="8"/>
      <c r="C258" s="9" t="s">
        <v>12</v>
      </c>
      <c r="D258" s="29"/>
      <c r="E258" s="10">
        <f t="shared" si="52"/>
        <v>0</v>
      </c>
      <c r="F258" s="10">
        <v>0</v>
      </c>
      <c r="G258" s="10">
        <v>0</v>
      </c>
      <c r="H258" s="10">
        <v>0</v>
      </c>
      <c r="I258" s="10">
        <v>0</v>
      </c>
      <c r="J258" s="10">
        <f t="shared" si="49"/>
        <v>0</v>
      </c>
      <c r="K258" s="10">
        <f t="shared" si="50"/>
        <v>0</v>
      </c>
    </row>
    <row r="259" spans="1:11" x14ac:dyDescent="0.25">
      <c r="A259" t="str">
        <f t="shared" si="47"/>
        <v>b</v>
      </c>
      <c r="B259" s="8"/>
      <c r="C259" s="9" t="s">
        <v>13</v>
      </c>
      <c r="D259" s="29"/>
      <c r="E259" s="10">
        <f t="shared" si="52"/>
        <v>0</v>
      </c>
      <c r="F259" s="10">
        <v>0</v>
      </c>
      <c r="G259" s="10">
        <v>0</v>
      </c>
      <c r="H259" s="10">
        <v>0</v>
      </c>
      <c r="I259" s="10">
        <v>0</v>
      </c>
      <c r="J259" s="10">
        <f t="shared" si="49"/>
        <v>0</v>
      </c>
      <c r="K259" s="10">
        <f t="shared" si="50"/>
        <v>0</v>
      </c>
    </row>
    <row r="260" spans="1:11" x14ac:dyDescent="0.25">
      <c r="A260" t="str">
        <f t="shared" ref="A260:A323" si="62">IF(OR(E260&lt;&gt;0,F260&lt;&gt;0,G260&lt;&gt;0,H260&lt;&gt;0,I260&lt;&gt;0,),"a","b")</f>
        <v>b</v>
      </c>
      <c r="B260" s="8"/>
      <c r="C260" s="9" t="s">
        <v>14</v>
      </c>
      <c r="D260" s="29"/>
      <c r="E260" s="10">
        <f t="shared" si="52"/>
        <v>0</v>
      </c>
      <c r="F260" s="10">
        <v>0</v>
      </c>
      <c r="G260" s="10">
        <v>0</v>
      </c>
      <c r="H260" s="10">
        <v>0</v>
      </c>
      <c r="I260" s="10">
        <v>0</v>
      </c>
      <c r="J260" s="10">
        <f t="shared" ref="J260:J323" si="63">SUM(F260,G260)</f>
        <v>0</v>
      </c>
      <c r="K260" s="10">
        <f t="shared" ref="K260:K323" si="64">SUM(F260,G260,H260)</f>
        <v>0</v>
      </c>
    </row>
    <row r="261" spans="1:11" x14ac:dyDescent="0.25">
      <c r="A261" t="str">
        <f t="shared" si="62"/>
        <v>b</v>
      </c>
      <c r="B261" s="8"/>
      <c r="C261" s="9" t="s">
        <v>15</v>
      </c>
      <c r="D261" s="29"/>
      <c r="E261" s="10">
        <f t="shared" si="52"/>
        <v>0</v>
      </c>
      <c r="F261" s="10">
        <v>0</v>
      </c>
      <c r="G261" s="10">
        <v>0</v>
      </c>
      <c r="H261" s="10">
        <v>0</v>
      </c>
      <c r="I261" s="10">
        <v>0</v>
      </c>
      <c r="J261" s="10">
        <f t="shared" si="63"/>
        <v>0</v>
      </c>
      <c r="K261" s="10">
        <f t="shared" si="64"/>
        <v>0</v>
      </c>
    </row>
    <row r="262" spans="1:11" x14ac:dyDescent="0.25">
      <c r="A262" t="str">
        <f t="shared" si="62"/>
        <v>b</v>
      </c>
      <c r="B262" s="8"/>
      <c r="C262" s="9" t="s">
        <v>16</v>
      </c>
      <c r="D262" s="29"/>
      <c r="E262" s="10">
        <f t="shared" si="52"/>
        <v>0</v>
      </c>
      <c r="F262" s="10">
        <v>0</v>
      </c>
      <c r="G262" s="10">
        <v>0</v>
      </c>
      <c r="H262" s="10">
        <v>0</v>
      </c>
      <c r="I262" s="10">
        <v>0</v>
      </c>
      <c r="J262" s="10">
        <f t="shared" si="63"/>
        <v>0</v>
      </c>
      <c r="K262" s="10">
        <f t="shared" si="64"/>
        <v>0</v>
      </c>
    </row>
    <row r="263" spans="1:11" x14ac:dyDescent="0.25">
      <c r="A263" t="str">
        <f t="shared" si="62"/>
        <v>b</v>
      </c>
      <c r="B263" s="8"/>
      <c r="C263" s="9" t="s">
        <v>17</v>
      </c>
      <c r="D263" s="29"/>
      <c r="E263" s="10">
        <f t="shared" si="52"/>
        <v>0</v>
      </c>
      <c r="F263" s="10">
        <v>0</v>
      </c>
      <c r="G263" s="10">
        <v>0</v>
      </c>
      <c r="H263" s="10">
        <v>0</v>
      </c>
      <c r="I263" s="10">
        <v>0</v>
      </c>
      <c r="J263" s="10">
        <f t="shared" si="63"/>
        <v>0</v>
      </c>
      <c r="K263" s="10">
        <f t="shared" si="64"/>
        <v>0</v>
      </c>
    </row>
    <row r="264" spans="1:11" x14ac:dyDescent="0.25">
      <c r="A264" t="str">
        <f t="shared" si="62"/>
        <v>b</v>
      </c>
      <c r="B264" s="5"/>
      <c r="C264" s="6" t="s">
        <v>18</v>
      </c>
      <c r="D264" s="28"/>
      <c r="E264" s="7">
        <f t="shared" si="52"/>
        <v>0</v>
      </c>
      <c r="F264" s="7">
        <v>0</v>
      </c>
      <c r="G264" s="7">
        <v>0</v>
      </c>
      <c r="H264" s="7">
        <v>0</v>
      </c>
      <c r="I264" s="7">
        <v>0</v>
      </c>
      <c r="J264" s="7">
        <f t="shared" si="63"/>
        <v>0</v>
      </c>
      <c r="K264" s="7">
        <f t="shared" si="64"/>
        <v>0</v>
      </c>
    </row>
    <row r="265" spans="1:11" x14ac:dyDescent="0.25">
      <c r="A265" t="str">
        <f t="shared" si="62"/>
        <v>b</v>
      </c>
      <c r="B265" s="5"/>
      <c r="C265" s="6" t="s">
        <v>19</v>
      </c>
      <c r="D265" s="28"/>
      <c r="E265" s="7">
        <f t="shared" si="52"/>
        <v>0</v>
      </c>
      <c r="F265" s="7">
        <v>0</v>
      </c>
      <c r="G265" s="7">
        <v>0</v>
      </c>
      <c r="H265" s="7">
        <v>0</v>
      </c>
      <c r="I265" s="7">
        <v>0</v>
      </c>
      <c r="J265" s="7">
        <f t="shared" si="63"/>
        <v>0</v>
      </c>
      <c r="K265" s="7">
        <f t="shared" si="64"/>
        <v>0</v>
      </c>
    </row>
    <row r="266" spans="1:11" ht="15.75" thickBot="1" x14ac:dyDescent="0.3">
      <c r="A266" t="str">
        <f t="shared" si="62"/>
        <v>b</v>
      </c>
      <c r="B266" s="11"/>
      <c r="C266" s="12" t="s">
        <v>20</v>
      </c>
      <c r="D266" s="30"/>
      <c r="E266" s="13">
        <f t="shared" si="52"/>
        <v>0</v>
      </c>
      <c r="F266" s="13">
        <v>0</v>
      </c>
      <c r="G266" s="13">
        <v>0</v>
      </c>
      <c r="H266" s="13">
        <v>0</v>
      </c>
      <c r="I266" s="13">
        <v>0</v>
      </c>
      <c r="J266" s="13">
        <f t="shared" si="63"/>
        <v>0</v>
      </c>
      <c r="K266" s="13">
        <f t="shared" si="64"/>
        <v>0</v>
      </c>
    </row>
    <row r="267" spans="1:11" ht="32.25" customHeight="1" thickTop="1" thickBot="1" x14ac:dyDescent="0.3">
      <c r="A267" t="str">
        <f t="shared" si="62"/>
        <v>a</v>
      </c>
      <c r="B267" s="16" t="s">
        <v>61</v>
      </c>
      <c r="C267" s="4" t="s">
        <v>62</v>
      </c>
      <c r="D267" s="27"/>
      <c r="E267" s="4">
        <f t="shared" si="52"/>
        <v>1370419</v>
      </c>
      <c r="F267" s="4">
        <f>SUM(F279,F291,F303,F483)</f>
        <v>292833</v>
      </c>
      <c r="G267" s="4">
        <f t="shared" ref="G267:K267" si="65">SUM(G279,G291,G303,G483)</f>
        <v>1077586</v>
      </c>
      <c r="H267" s="4">
        <f t="shared" si="65"/>
        <v>0</v>
      </c>
      <c r="I267" s="4">
        <f t="shared" si="65"/>
        <v>0</v>
      </c>
      <c r="J267" s="4">
        <f t="shared" si="65"/>
        <v>1370419</v>
      </c>
      <c r="K267" s="4">
        <f t="shared" si="65"/>
        <v>1370419</v>
      </c>
    </row>
    <row r="268" spans="1:11" ht="15.75" thickTop="1" x14ac:dyDescent="0.25">
      <c r="A268" t="str">
        <f t="shared" si="62"/>
        <v>a</v>
      </c>
      <c r="B268" s="5"/>
      <c r="C268" s="6" t="s">
        <v>10</v>
      </c>
      <c r="D268" s="28"/>
      <c r="E268" s="7">
        <f t="shared" si="52"/>
        <v>1370419</v>
      </c>
      <c r="F268" s="7">
        <f t="shared" ref="F268:K278" si="66">SUM(F280,F292,F304,F484)</f>
        <v>292833</v>
      </c>
      <c r="G268" s="7">
        <f t="shared" si="66"/>
        <v>1077586</v>
      </c>
      <c r="H268" s="7">
        <f t="shared" si="66"/>
        <v>0</v>
      </c>
      <c r="I268" s="7">
        <f t="shared" si="66"/>
        <v>0</v>
      </c>
      <c r="J268" s="7">
        <f t="shared" si="66"/>
        <v>1370419</v>
      </c>
      <c r="K268" s="7">
        <f t="shared" si="66"/>
        <v>1370419</v>
      </c>
    </row>
    <row r="269" spans="1:11" x14ac:dyDescent="0.25">
      <c r="A269" t="str">
        <f t="shared" si="62"/>
        <v>b</v>
      </c>
      <c r="B269" s="8"/>
      <c r="C269" s="9" t="s">
        <v>11</v>
      </c>
      <c r="D269" s="29"/>
      <c r="E269" s="10">
        <f t="shared" si="52"/>
        <v>0</v>
      </c>
      <c r="F269" s="10">
        <f t="shared" si="66"/>
        <v>0</v>
      </c>
      <c r="G269" s="10">
        <f t="shared" si="66"/>
        <v>0</v>
      </c>
      <c r="H269" s="10">
        <f t="shared" si="66"/>
        <v>0</v>
      </c>
      <c r="I269" s="10">
        <f t="shared" si="66"/>
        <v>0</v>
      </c>
      <c r="J269" s="10">
        <f t="shared" si="66"/>
        <v>0</v>
      </c>
      <c r="K269" s="10">
        <f t="shared" si="66"/>
        <v>0</v>
      </c>
    </row>
    <row r="270" spans="1:11" x14ac:dyDescent="0.25">
      <c r="A270" t="str">
        <f t="shared" si="62"/>
        <v>b</v>
      </c>
      <c r="B270" s="8"/>
      <c r="C270" s="9" t="s">
        <v>12</v>
      </c>
      <c r="D270" s="29"/>
      <c r="E270" s="10">
        <f t="shared" si="52"/>
        <v>0</v>
      </c>
      <c r="F270" s="10">
        <f t="shared" si="66"/>
        <v>0</v>
      </c>
      <c r="G270" s="10">
        <f t="shared" si="66"/>
        <v>0</v>
      </c>
      <c r="H270" s="10">
        <f t="shared" si="66"/>
        <v>0</v>
      </c>
      <c r="I270" s="10">
        <f t="shared" si="66"/>
        <v>0</v>
      </c>
      <c r="J270" s="10">
        <f t="shared" si="66"/>
        <v>0</v>
      </c>
      <c r="K270" s="10">
        <f t="shared" si="66"/>
        <v>0</v>
      </c>
    </row>
    <row r="271" spans="1:11" x14ac:dyDescent="0.25">
      <c r="A271" t="str">
        <f t="shared" si="62"/>
        <v>b</v>
      </c>
      <c r="B271" s="8"/>
      <c r="C271" s="9" t="s">
        <v>13</v>
      </c>
      <c r="D271" s="29"/>
      <c r="E271" s="10">
        <f t="shared" si="52"/>
        <v>0</v>
      </c>
      <c r="F271" s="10">
        <f t="shared" si="66"/>
        <v>0</v>
      </c>
      <c r="G271" s="10">
        <f t="shared" si="66"/>
        <v>0</v>
      </c>
      <c r="H271" s="10">
        <f t="shared" si="66"/>
        <v>0</v>
      </c>
      <c r="I271" s="10">
        <f t="shared" si="66"/>
        <v>0</v>
      </c>
      <c r="J271" s="10">
        <f t="shared" si="66"/>
        <v>0</v>
      </c>
      <c r="K271" s="10">
        <f t="shared" si="66"/>
        <v>0</v>
      </c>
    </row>
    <row r="272" spans="1:11" x14ac:dyDescent="0.25">
      <c r="A272" t="str">
        <f t="shared" si="62"/>
        <v>b</v>
      </c>
      <c r="B272" s="8"/>
      <c r="C272" s="9" t="s">
        <v>14</v>
      </c>
      <c r="D272" s="29"/>
      <c r="E272" s="10">
        <f t="shared" ref="E272:E335" si="67">SUM(F272,G272,H272,I272)</f>
        <v>0</v>
      </c>
      <c r="F272" s="10">
        <f t="shared" si="66"/>
        <v>0</v>
      </c>
      <c r="G272" s="10">
        <f t="shared" si="66"/>
        <v>0</v>
      </c>
      <c r="H272" s="10">
        <f t="shared" si="66"/>
        <v>0</v>
      </c>
      <c r="I272" s="10">
        <f t="shared" si="66"/>
        <v>0</v>
      </c>
      <c r="J272" s="10">
        <f t="shared" si="66"/>
        <v>0</v>
      </c>
      <c r="K272" s="10">
        <f t="shared" si="66"/>
        <v>0</v>
      </c>
    </row>
    <row r="273" spans="1:11" x14ac:dyDescent="0.25">
      <c r="A273" t="str">
        <f t="shared" si="62"/>
        <v>b</v>
      </c>
      <c r="B273" s="8"/>
      <c r="C273" s="9" t="s">
        <v>15</v>
      </c>
      <c r="D273" s="29"/>
      <c r="E273" s="10">
        <f t="shared" si="67"/>
        <v>0</v>
      </c>
      <c r="F273" s="10">
        <f t="shared" si="66"/>
        <v>0</v>
      </c>
      <c r="G273" s="10">
        <f t="shared" si="66"/>
        <v>0</v>
      </c>
      <c r="H273" s="10">
        <f t="shared" si="66"/>
        <v>0</v>
      </c>
      <c r="I273" s="10">
        <f t="shared" si="66"/>
        <v>0</v>
      </c>
      <c r="J273" s="10">
        <f t="shared" si="66"/>
        <v>0</v>
      </c>
      <c r="K273" s="10">
        <f t="shared" si="66"/>
        <v>0</v>
      </c>
    </row>
    <row r="274" spans="1:11" x14ac:dyDescent="0.25">
      <c r="A274" t="str">
        <f t="shared" si="62"/>
        <v>a</v>
      </c>
      <c r="B274" s="8"/>
      <c r="C274" s="9" t="s">
        <v>16</v>
      </c>
      <c r="D274" s="29"/>
      <c r="E274" s="10">
        <f t="shared" si="67"/>
        <v>1370419</v>
      </c>
      <c r="F274" s="10">
        <f t="shared" si="66"/>
        <v>292833</v>
      </c>
      <c r="G274" s="10">
        <f t="shared" si="66"/>
        <v>1077586</v>
      </c>
      <c r="H274" s="10">
        <f t="shared" si="66"/>
        <v>0</v>
      </c>
      <c r="I274" s="10">
        <f t="shared" si="66"/>
        <v>0</v>
      </c>
      <c r="J274" s="10">
        <f t="shared" si="66"/>
        <v>1370419</v>
      </c>
      <c r="K274" s="10">
        <f t="shared" si="66"/>
        <v>1370419</v>
      </c>
    </row>
    <row r="275" spans="1:11" x14ac:dyDescent="0.25">
      <c r="A275" t="str">
        <f t="shared" si="62"/>
        <v>b</v>
      </c>
      <c r="B275" s="8"/>
      <c r="C275" s="9" t="s">
        <v>17</v>
      </c>
      <c r="D275" s="29"/>
      <c r="E275" s="10">
        <f t="shared" si="67"/>
        <v>0</v>
      </c>
      <c r="F275" s="10">
        <f t="shared" si="66"/>
        <v>0</v>
      </c>
      <c r="G275" s="10">
        <f t="shared" si="66"/>
        <v>0</v>
      </c>
      <c r="H275" s="10">
        <f t="shared" si="66"/>
        <v>0</v>
      </c>
      <c r="I275" s="10">
        <f t="shared" si="66"/>
        <v>0</v>
      </c>
      <c r="J275" s="10">
        <f t="shared" si="66"/>
        <v>0</v>
      </c>
      <c r="K275" s="10">
        <f t="shared" si="66"/>
        <v>0</v>
      </c>
    </row>
    <row r="276" spans="1:11" x14ac:dyDescent="0.25">
      <c r="A276" t="str">
        <f t="shared" si="62"/>
        <v>b</v>
      </c>
      <c r="B276" s="5"/>
      <c r="C276" s="6" t="s">
        <v>18</v>
      </c>
      <c r="D276" s="28"/>
      <c r="E276" s="7">
        <f t="shared" si="67"/>
        <v>0</v>
      </c>
      <c r="F276" s="7">
        <f t="shared" si="66"/>
        <v>0</v>
      </c>
      <c r="G276" s="7">
        <f t="shared" si="66"/>
        <v>0</v>
      </c>
      <c r="H276" s="7">
        <f t="shared" si="66"/>
        <v>0</v>
      </c>
      <c r="I276" s="7">
        <f t="shared" si="66"/>
        <v>0</v>
      </c>
      <c r="J276" s="7">
        <f t="shared" si="66"/>
        <v>0</v>
      </c>
      <c r="K276" s="7">
        <f t="shared" si="66"/>
        <v>0</v>
      </c>
    </row>
    <row r="277" spans="1:11" x14ac:dyDescent="0.25">
      <c r="A277" t="str">
        <f t="shared" si="62"/>
        <v>b</v>
      </c>
      <c r="B277" s="5"/>
      <c r="C277" s="6" t="s">
        <v>19</v>
      </c>
      <c r="D277" s="28"/>
      <c r="E277" s="7">
        <f t="shared" si="67"/>
        <v>0</v>
      </c>
      <c r="F277" s="7">
        <f t="shared" si="66"/>
        <v>0</v>
      </c>
      <c r="G277" s="7">
        <f t="shared" si="66"/>
        <v>0</v>
      </c>
      <c r="H277" s="7">
        <f t="shared" si="66"/>
        <v>0</v>
      </c>
      <c r="I277" s="7">
        <f t="shared" si="66"/>
        <v>0</v>
      </c>
      <c r="J277" s="7">
        <f t="shared" si="66"/>
        <v>0</v>
      </c>
      <c r="K277" s="7">
        <f t="shared" si="66"/>
        <v>0</v>
      </c>
    </row>
    <row r="278" spans="1:11" ht="15.75" thickBot="1" x14ac:dyDescent="0.3">
      <c r="A278" t="str">
        <f t="shared" si="62"/>
        <v>b</v>
      </c>
      <c r="B278" s="11"/>
      <c r="C278" s="12" t="s">
        <v>20</v>
      </c>
      <c r="D278" s="30"/>
      <c r="E278" s="13">
        <f t="shared" si="67"/>
        <v>0</v>
      </c>
      <c r="F278" s="13">
        <f t="shared" si="66"/>
        <v>0</v>
      </c>
      <c r="G278" s="13">
        <f t="shared" si="66"/>
        <v>0</v>
      </c>
      <c r="H278" s="13">
        <f t="shared" si="66"/>
        <v>0</v>
      </c>
      <c r="I278" s="13">
        <f t="shared" si="66"/>
        <v>0</v>
      </c>
      <c r="J278" s="13">
        <f t="shared" si="66"/>
        <v>0</v>
      </c>
      <c r="K278" s="13">
        <f t="shared" si="66"/>
        <v>0</v>
      </c>
    </row>
    <row r="279" spans="1:11" ht="32.25" customHeight="1" thickTop="1" thickBot="1" x14ac:dyDescent="0.3">
      <c r="A279" t="str">
        <f t="shared" si="62"/>
        <v>b</v>
      </c>
      <c r="B279" s="3" t="s">
        <v>63</v>
      </c>
      <c r="C279" s="4" t="s">
        <v>64</v>
      </c>
      <c r="D279" s="27"/>
      <c r="E279" s="4">
        <f t="shared" si="67"/>
        <v>0</v>
      </c>
      <c r="F279" s="4">
        <f>SUM(F280,F288,F289,F290)</f>
        <v>0</v>
      </c>
      <c r="G279" s="4">
        <f t="shared" ref="G279:I279" si="68">SUM(G280,G288,G289,G290)</f>
        <v>0</v>
      </c>
      <c r="H279" s="4">
        <f t="shared" si="68"/>
        <v>0</v>
      </c>
      <c r="I279" s="4">
        <f t="shared" si="68"/>
        <v>0</v>
      </c>
      <c r="J279" s="4">
        <f t="shared" si="63"/>
        <v>0</v>
      </c>
      <c r="K279" s="4">
        <f t="shared" si="64"/>
        <v>0</v>
      </c>
    </row>
    <row r="280" spans="1:11" ht="15.75" thickTop="1" x14ac:dyDescent="0.25">
      <c r="A280" t="str">
        <f t="shared" si="62"/>
        <v>b</v>
      </c>
      <c r="B280" s="5"/>
      <c r="C280" s="6" t="s">
        <v>10</v>
      </c>
      <c r="D280" s="28"/>
      <c r="E280" s="7">
        <f t="shared" si="67"/>
        <v>0</v>
      </c>
      <c r="F280" s="7">
        <f>SUM(F281:F287)</f>
        <v>0</v>
      </c>
      <c r="G280" s="7">
        <f t="shared" ref="G280:I280" si="69">SUM(G281:G287)</f>
        <v>0</v>
      </c>
      <c r="H280" s="7">
        <f t="shared" si="69"/>
        <v>0</v>
      </c>
      <c r="I280" s="7">
        <f t="shared" si="69"/>
        <v>0</v>
      </c>
      <c r="J280" s="7">
        <f t="shared" si="63"/>
        <v>0</v>
      </c>
      <c r="K280" s="7">
        <f t="shared" si="64"/>
        <v>0</v>
      </c>
    </row>
    <row r="281" spans="1:11" x14ac:dyDescent="0.25">
      <c r="A281" t="str">
        <f t="shared" si="62"/>
        <v>b</v>
      </c>
      <c r="B281" s="8"/>
      <c r="C281" s="9" t="s">
        <v>11</v>
      </c>
      <c r="D281" s="29"/>
      <c r="E281" s="10">
        <f t="shared" si="67"/>
        <v>0</v>
      </c>
      <c r="F281" s="10">
        <v>0</v>
      </c>
      <c r="G281" s="10">
        <v>0</v>
      </c>
      <c r="H281" s="10">
        <v>0</v>
      </c>
      <c r="I281" s="10">
        <v>0</v>
      </c>
      <c r="J281" s="10">
        <f t="shared" si="63"/>
        <v>0</v>
      </c>
      <c r="K281" s="10">
        <f t="shared" si="64"/>
        <v>0</v>
      </c>
    </row>
    <row r="282" spans="1:11" x14ac:dyDescent="0.25">
      <c r="A282" t="str">
        <f t="shared" si="62"/>
        <v>b</v>
      </c>
      <c r="B282" s="8"/>
      <c r="C282" s="9" t="s">
        <v>12</v>
      </c>
      <c r="D282" s="29"/>
      <c r="E282" s="10">
        <f t="shared" si="67"/>
        <v>0</v>
      </c>
      <c r="F282" s="10">
        <v>0</v>
      </c>
      <c r="G282" s="10">
        <v>0</v>
      </c>
      <c r="H282" s="10">
        <v>0</v>
      </c>
      <c r="I282" s="10">
        <v>0</v>
      </c>
      <c r="J282" s="10">
        <f t="shared" si="63"/>
        <v>0</v>
      </c>
      <c r="K282" s="10">
        <f t="shared" si="64"/>
        <v>0</v>
      </c>
    </row>
    <row r="283" spans="1:11" x14ac:dyDescent="0.25">
      <c r="A283" t="str">
        <f t="shared" si="62"/>
        <v>b</v>
      </c>
      <c r="B283" s="8"/>
      <c r="C283" s="9" t="s">
        <v>13</v>
      </c>
      <c r="D283" s="29"/>
      <c r="E283" s="10">
        <f t="shared" si="67"/>
        <v>0</v>
      </c>
      <c r="F283" s="10">
        <v>0</v>
      </c>
      <c r="G283" s="10">
        <v>0</v>
      </c>
      <c r="H283" s="10">
        <v>0</v>
      </c>
      <c r="I283" s="10">
        <v>0</v>
      </c>
      <c r="J283" s="10">
        <f t="shared" si="63"/>
        <v>0</v>
      </c>
      <c r="K283" s="10">
        <f t="shared" si="64"/>
        <v>0</v>
      </c>
    </row>
    <row r="284" spans="1:11" x14ac:dyDescent="0.25">
      <c r="A284" t="str">
        <f t="shared" si="62"/>
        <v>b</v>
      </c>
      <c r="B284" s="8"/>
      <c r="C284" s="9" t="s">
        <v>14</v>
      </c>
      <c r="D284" s="29"/>
      <c r="E284" s="10">
        <f t="shared" si="67"/>
        <v>0</v>
      </c>
      <c r="F284" s="10">
        <v>0</v>
      </c>
      <c r="G284" s="10">
        <v>0</v>
      </c>
      <c r="H284" s="10">
        <v>0</v>
      </c>
      <c r="I284" s="10">
        <v>0</v>
      </c>
      <c r="J284" s="10">
        <f t="shared" si="63"/>
        <v>0</v>
      </c>
      <c r="K284" s="10">
        <f t="shared" si="64"/>
        <v>0</v>
      </c>
    </row>
    <row r="285" spans="1:11" x14ac:dyDescent="0.25">
      <c r="A285" t="str">
        <f t="shared" si="62"/>
        <v>b</v>
      </c>
      <c r="B285" s="8"/>
      <c r="C285" s="9" t="s">
        <v>15</v>
      </c>
      <c r="D285" s="29"/>
      <c r="E285" s="10">
        <f t="shared" si="67"/>
        <v>0</v>
      </c>
      <c r="F285" s="10">
        <v>0</v>
      </c>
      <c r="G285" s="10">
        <v>0</v>
      </c>
      <c r="H285" s="10">
        <v>0</v>
      </c>
      <c r="I285" s="10">
        <v>0</v>
      </c>
      <c r="J285" s="10">
        <f t="shared" si="63"/>
        <v>0</v>
      </c>
      <c r="K285" s="10">
        <f t="shared" si="64"/>
        <v>0</v>
      </c>
    </row>
    <row r="286" spans="1:11" x14ac:dyDescent="0.25">
      <c r="A286" t="str">
        <f t="shared" si="62"/>
        <v>b</v>
      </c>
      <c r="B286" s="8"/>
      <c r="C286" s="9" t="s">
        <v>16</v>
      </c>
      <c r="D286" s="29"/>
      <c r="E286" s="10">
        <f t="shared" si="67"/>
        <v>0</v>
      </c>
      <c r="F286" s="10">
        <v>0</v>
      </c>
      <c r="G286" s="10">
        <v>0</v>
      </c>
      <c r="H286" s="10">
        <v>0</v>
      </c>
      <c r="I286" s="10">
        <v>0</v>
      </c>
      <c r="J286" s="10">
        <f t="shared" si="63"/>
        <v>0</v>
      </c>
      <c r="K286" s="10">
        <f t="shared" si="64"/>
        <v>0</v>
      </c>
    </row>
    <row r="287" spans="1:11" x14ac:dyDescent="0.25">
      <c r="A287" t="str">
        <f t="shared" si="62"/>
        <v>b</v>
      </c>
      <c r="B287" s="8"/>
      <c r="C287" s="9" t="s">
        <v>17</v>
      </c>
      <c r="D287" s="29"/>
      <c r="E287" s="10">
        <f t="shared" si="67"/>
        <v>0</v>
      </c>
      <c r="F287" s="10">
        <v>0</v>
      </c>
      <c r="G287" s="10">
        <v>0</v>
      </c>
      <c r="H287" s="10">
        <v>0</v>
      </c>
      <c r="I287" s="10">
        <v>0</v>
      </c>
      <c r="J287" s="10">
        <f t="shared" si="63"/>
        <v>0</v>
      </c>
      <c r="K287" s="10">
        <f t="shared" si="64"/>
        <v>0</v>
      </c>
    </row>
    <row r="288" spans="1:11" x14ac:dyDescent="0.25">
      <c r="A288" t="str">
        <f t="shared" si="62"/>
        <v>b</v>
      </c>
      <c r="B288" s="5"/>
      <c r="C288" s="6" t="s">
        <v>18</v>
      </c>
      <c r="D288" s="28"/>
      <c r="E288" s="7">
        <f t="shared" si="67"/>
        <v>0</v>
      </c>
      <c r="F288" s="7">
        <v>0</v>
      </c>
      <c r="G288" s="7">
        <v>0</v>
      </c>
      <c r="H288" s="7">
        <v>0</v>
      </c>
      <c r="I288" s="7">
        <v>0</v>
      </c>
      <c r="J288" s="7">
        <f t="shared" si="63"/>
        <v>0</v>
      </c>
      <c r="K288" s="7">
        <f t="shared" si="64"/>
        <v>0</v>
      </c>
    </row>
    <row r="289" spans="1:11" x14ac:dyDescent="0.25">
      <c r="A289" t="str">
        <f t="shared" si="62"/>
        <v>b</v>
      </c>
      <c r="B289" s="5"/>
      <c r="C289" s="6" t="s">
        <v>19</v>
      </c>
      <c r="D289" s="28"/>
      <c r="E289" s="7">
        <f t="shared" si="67"/>
        <v>0</v>
      </c>
      <c r="F289" s="7">
        <v>0</v>
      </c>
      <c r="G289" s="7">
        <v>0</v>
      </c>
      <c r="H289" s="7">
        <v>0</v>
      </c>
      <c r="I289" s="7">
        <v>0</v>
      </c>
      <c r="J289" s="7">
        <f t="shared" si="63"/>
        <v>0</v>
      </c>
      <c r="K289" s="7">
        <f t="shared" si="64"/>
        <v>0</v>
      </c>
    </row>
    <row r="290" spans="1:11" ht="15.75" thickBot="1" x14ac:dyDescent="0.3">
      <c r="A290" t="str">
        <f t="shared" si="62"/>
        <v>b</v>
      </c>
      <c r="B290" s="11"/>
      <c r="C290" s="12" t="s">
        <v>20</v>
      </c>
      <c r="D290" s="30"/>
      <c r="E290" s="13">
        <f t="shared" si="67"/>
        <v>0</v>
      </c>
      <c r="F290" s="13">
        <v>0</v>
      </c>
      <c r="G290" s="13">
        <v>0</v>
      </c>
      <c r="H290" s="13">
        <v>0</v>
      </c>
      <c r="I290" s="13">
        <v>0</v>
      </c>
      <c r="J290" s="13">
        <f t="shared" si="63"/>
        <v>0</v>
      </c>
      <c r="K290" s="13">
        <f t="shared" si="64"/>
        <v>0</v>
      </c>
    </row>
    <row r="291" spans="1:11" ht="31.5" thickTop="1" thickBot="1" x14ac:dyDescent="0.3">
      <c r="A291" t="str">
        <f t="shared" si="62"/>
        <v>a</v>
      </c>
      <c r="B291" s="3" t="s">
        <v>65</v>
      </c>
      <c r="C291" s="14" t="s">
        <v>66</v>
      </c>
      <c r="D291" s="27"/>
      <c r="E291" s="4">
        <f t="shared" ref="E291:E302" si="70">SUM(F291,G291,H291,I291)</f>
        <v>1370419</v>
      </c>
      <c r="F291" s="4">
        <f>SUM(F292,F300,F301,F302)</f>
        <v>292833</v>
      </c>
      <c r="G291" s="4">
        <f t="shared" ref="G291:I291" si="71">SUM(G292,G300,G301,G302)</f>
        <v>1077586</v>
      </c>
      <c r="H291" s="4">
        <f t="shared" si="71"/>
        <v>0</v>
      </c>
      <c r="I291" s="4">
        <f t="shared" si="71"/>
        <v>0</v>
      </c>
      <c r="J291" s="4">
        <f t="shared" si="63"/>
        <v>1370419</v>
      </c>
      <c r="K291" s="4">
        <f t="shared" si="64"/>
        <v>1370419</v>
      </c>
    </row>
    <row r="292" spans="1:11" ht="15.75" thickTop="1" x14ac:dyDescent="0.25">
      <c r="A292" t="str">
        <f t="shared" si="62"/>
        <v>a</v>
      </c>
      <c r="B292" s="5"/>
      <c r="C292" s="6" t="s">
        <v>10</v>
      </c>
      <c r="D292" s="28"/>
      <c r="E292" s="7">
        <f t="shared" si="70"/>
        <v>1370419</v>
      </c>
      <c r="F292" s="7">
        <f>SUM(F293:F299)</f>
        <v>292833</v>
      </c>
      <c r="G292" s="7">
        <f t="shared" ref="G292:I292" si="72">SUM(G293:G299)</f>
        <v>1077586</v>
      </c>
      <c r="H292" s="7">
        <f t="shared" si="72"/>
        <v>0</v>
      </c>
      <c r="I292" s="7">
        <f t="shared" si="72"/>
        <v>0</v>
      </c>
      <c r="J292" s="7">
        <f t="shared" si="63"/>
        <v>1370419</v>
      </c>
      <c r="K292" s="7">
        <f t="shared" si="64"/>
        <v>1370419</v>
      </c>
    </row>
    <row r="293" spans="1:11" x14ac:dyDescent="0.25">
      <c r="A293" t="str">
        <f t="shared" si="62"/>
        <v>b</v>
      </c>
      <c r="B293" s="8"/>
      <c r="C293" s="9" t="s">
        <v>11</v>
      </c>
      <c r="D293" s="29"/>
      <c r="E293" s="10">
        <f t="shared" si="70"/>
        <v>0</v>
      </c>
      <c r="F293" s="10">
        <v>0</v>
      </c>
      <c r="G293" s="10">
        <v>0</v>
      </c>
      <c r="H293" s="10">
        <v>0</v>
      </c>
      <c r="I293" s="10">
        <v>0</v>
      </c>
      <c r="J293" s="10">
        <f t="shared" si="63"/>
        <v>0</v>
      </c>
      <c r="K293" s="10">
        <f t="shared" si="64"/>
        <v>0</v>
      </c>
    </row>
    <row r="294" spans="1:11" x14ac:dyDescent="0.25">
      <c r="A294" t="str">
        <f t="shared" si="62"/>
        <v>b</v>
      </c>
      <c r="B294" s="8"/>
      <c r="C294" s="9" t="s">
        <v>12</v>
      </c>
      <c r="D294" s="29"/>
      <c r="E294" s="10">
        <f t="shared" si="70"/>
        <v>0</v>
      </c>
      <c r="F294" s="10">
        <v>0</v>
      </c>
      <c r="G294" s="10">
        <v>0</v>
      </c>
      <c r="H294" s="10">
        <v>0</v>
      </c>
      <c r="I294" s="10">
        <v>0</v>
      </c>
      <c r="J294" s="10">
        <f t="shared" si="63"/>
        <v>0</v>
      </c>
      <c r="K294" s="10">
        <f t="shared" si="64"/>
        <v>0</v>
      </c>
    </row>
    <row r="295" spans="1:11" x14ac:dyDescent="0.25">
      <c r="A295" t="str">
        <f t="shared" si="62"/>
        <v>b</v>
      </c>
      <c r="B295" s="8"/>
      <c r="C295" s="9" t="s">
        <v>13</v>
      </c>
      <c r="D295" s="29"/>
      <c r="E295" s="10">
        <f t="shared" si="70"/>
        <v>0</v>
      </c>
      <c r="F295" s="10">
        <v>0</v>
      </c>
      <c r="G295" s="10">
        <v>0</v>
      </c>
      <c r="H295" s="10">
        <v>0</v>
      </c>
      <c r="I295" s="10">
        <v>0</v>
      </c>
      <c r="J295" s="10">
        <f t="shared" si="63"/>
        <v>0</v>
      </c>
      <c r="K295" s="10">
        <f t="shared" si="64"/>
        <v>0</v>
      </c>
    </row>
    <row r="296" spans="1:11" x14ac:dyDescent="0.25">
      <c r="A296" t="str">
        <f t="shared" si="62"/>
        <v>b</v>
      </c>
      <c r="B296" s="8"/>
      <c r="C296" s="9" t="s">
        <v>14</v>
      </c>
      <c r="D296" s="29"/>
      <c r="E296" s="10">
        <f t="shared" si="70"/>
        <v>0</v>
      </c>
      <c r="F296" s="10">
        <v>0</v>
      </c>
      <c r="G296" s="10">
        <v>0</v>
      </c>
      <c r="H296" s="10">
        <v>0</v>
      </c>
      <c r="I296" s="10">
        <v>0</v>
      </c>
      <c r="J296" s="10">
        <f t="shared" si="63"/>
        <v>0</v>
      </c>
      <c r="K296" s="10">
        <f t="shared" si="64"/>
        <v>0</v>
      </c>
    </row>
    <row r="297" spans="1:11" x14ac:dyDescent="0.25">
      <c r="A297" t="str">
        <f t="shared" si="62"/>
        <v>b</v>
      </c>
      <c r="B297" s="8"/>
      <c r="C297" s="9" t="s">
        <v>15</v>
      </c>
      <c r="D297" s="29"/>
      <c r="E297" s="10">
        <f t="shared" si="70"/>
        <v>0</v>
      </c>
      <c r="F297" s="10">
        <v>0</v>
      </c>
      <c r="G297" s="10">
        <v>0</v>
      </c>
      <c r="H297" s="10">
        <v>0</v>
      </c>
      <c r="I297" s="10">
        <v>0</v>
      </c>
      <c r="J297" s="10">
        <f t="shared" si="63"/>
        <v>0</v>
      </c>
      <c r="K297" s="10">
        <f t="shared" si="64"/>
        <v>0</v>
      </c>
    </row>
    <row r="298" spans="1:11" ht="30" x14ac:dyDescent="0.25">
      <c r="A298" t="str">
        <f t="shared" si="62"/>
        <v>a</v>
      </c>
      <c r="B298" s="8"/>
      <c r="C298" s="9" t="s">
        <v>16</v>
      </c>
      <c r="D298" s="29" t="s">
        <v>366</v>
      </c>
      <c r="E298" s="10">
        <f t="shared" si="70"/>
        <v>1370419</v>
      </c>
      <c r="F298" s="10">
        <v>292833</v>
      </c>
      <c r="G298" s="10">
        <f>382938+250961+245187+198500</f>
        <v>1077586</v>
      </c>
      <c r="H298" s="10">
        <v>0</v>
      </c>
      <c r="I298" s="10">
        <v>0</v>
      </c>
      <c r="J298" s="10">
        <f t="shared" si="63"/>
        <v>1370419</v>
      </c>
      <c r="K298" s="10">
        <f t="shared" si="64"/>
        <v>1370419</v>
      </c>
    </row>
    <row r="299" spans="1:11" x14ac:dyDescent="0.25">
      <c r="A299" t="str">
        <f t="shared" si="62"/>
        <v>b</v>
      </c>
      <c r="B299" s="8"/>
      <c r="C299" s="9" t="s">
        <v>17</v>
      </c>
      <c r="D299" s="29"/>
      <c r="E299" s="10">
        <f t="shared" si="70"/>
        <v>0</v>
      </c>
      <c r="F299" s="10">
        <v>0</v>
      </c>
      <c r="G299" s="10">
        <v>0</v>
      </c>
      <c r="H299" s="10">
        <v>0</v>
      </c>
      <c r="I299" s="10">
        <v>0</v>
      </c>
      <c r="J299" s="10">
        <f t="shared" si="63"/>
        <v>0</v>
      </c>
      <c r="K299" s="10">
        <f t="shared" si="64"/>
        <v>0</v>
      </c>
    </row>
    <row r="300" spans="1:11" x14ac:dyDescent="0.25">
      <c r="A300" t="str">
        <f t="shared" si="62"/>
        <v>b</v>
      </c>
      <c r="B300" s="5"/>
      <c r="C300" s="6" t="s">
        <v>18</v>
      </c>
      <c r="D300" s="28"/>
      <c r="E300" s="7">
        <f t="shared" si="70"/>
        <v>0</v>
      </c>
      <c r="F300" s="7">
        <v>0</v>
      </c>
      <c r="G300" s="7">
        <v>0</v>
      </c>
      <c r="H300" s="7">
        <v>0</v>
      </c>
      <c r="I300" s="7">
        <v>0</v>
      </c>
      <c r="J300" s="7">
        <f t="shared" si="63"/>
        <v>0</v>
      </c>
      <c r="K300" s="7">
        <f t="shared" si="64"/>
        <v>0</v>
      </c>
    </row>
    <row r="301" spans="1:11" x14ac:dyDescent="0.25">
      <c r="A301" t="str">
        <f t="shared" si="62"/>
        <v>b</v>
      </c>
      <c r="B301" s="5"/>
      <c r="C301" s="6" t="s">
        <v>19</v>
      </c>
      <c r="D301" s="28"/>
      <c r="E301" s="7">
        <f t="shared" si="70"/>
        <v>0</v>
      </c>
      <c r="F301" s="7">
        <v>0</v>
      </c>
      <c r="G301" s="7">
        <v>0</v>
      </c>
      <c r="H301" s="7">
        <v>0</v>
      </c>
      <c r="I301" s="7">
        <v>0</v>
      </c>
      <c r="J301" s="7">
        <f t="shared" si="63"/>
        <v>0</v>
      </c>
      <c r="K301" s="7">
        <f t="shared" si="64"/>
        <v>0</v>
      </c>
    </row>
    <row r="302" spans="1:11" ht="15.75" thickBot="1" x14ac:dyDescent="0.3">
      <c r="A302" t="str">
        <f t="shared" si="62"/>
        <v>b</v>
      </c>
      <c r="B302" s="11"/>
      <c r="C302" s="12" t="s">
        <v>20</v>
      </c>
      <c r="D302" s="30"/>
      <c r="E302" s="13">
        <f t="shared" si="70"/>
        <v>0</v>
      </c>
      <c r="F302" s="13">
        <v>0</v>
      </c>
      <c r="G302" s="13">
        <v>0</v>
      </c>
      <c r="H302" s="13">
        <v>0</v>
      </c>
      <c r="I302" s="13">
        <v>0</v>
      </c>
      <c r="J302" s="13">
        <f t="shared" si="63"/>
        <v>0</v>
      </c>
      <c r="K302" s="13">
        <f t="shared" si="64"/>
        <v>0</v>
      </c>
    </row>
    <row r="303" spans="1:11" ht="32.25" customHeight="1" thickTop="1" thickBot="1" x14ac:dyDescent="0.3">
      <c r="A303" t="str">
        <f t="shared" si="62"/>
        <v>b</v>
      </c>
      <c r="B303" s="16" t="s">
        <v>67</v>
      </c>
      <c r="C303" s="4" t="s">
        <v>68</v>
      </c>
      <c r="D303" s="27"/>
      <c r="E303" s="4">
        <f t="shared" si="67"/>
        <v>0</v>
      </c>
      <c r="F303" s="4">
        <f t="shared" ref="F303:F314" si="73">SUM(F315,F327,F339,F351,F363,F375,F387,F399,F411,F423,F435,F447,F459,F531)</f>
        <v>0</v>
      </c>
      <c r="G303" s="4">
        <f t="shared" ref="G303:I303" si="74">SUM(G315,G327,G339,G351,G363,G375,G387,G399,G411,G423,G435,G447,G459,G531)</f>
        <v>0</v>
      </c>
      <c r="H303" s="4">
        <f t="shared" si="74"/>
        <v>0</v>
      </c>
      <c r="I303" s="4">
        <f t="shared" si="74"/>
        <v>0</v>
      </c>
      <c r="J303" s="4">
        <f t="shared" si="63"/>
        <v>0</v>
      </c>
      <c r="K303" s="4">
        <f t="shared" si="64"/>
        <v>0</v>
      </c>
    </row>
    <row r="304" spans="1:11" ht="15.75" thickTop="1" x14ac:dyDescent="0.25">
      <c r="A304" t="str">
        <f t="shared" si="62"/>
        <v>b</v>
      </c>
      <c r="B304" s="5"/>
      <c r="C304" s="6" t="s">
        <v>10</v>
      </c>
      <c r="D304" s="28"/>
      <c r="E304" s="7">
        <f t="shared" si="67"/>
        <v>0</v>
      </c>
      <c r="F304" s="7">
        <f t="shared" si="73"/>
        <v>0</v>
      </c>
      <c r="G304" s="7">
        <f t="shared" ref="G304:I314" si="75">SUM(G316,G328,G340,G352,G364,G376,G388,G400,G412,G424,G436,G448,G460,G532)</f>
        <v>0</v>
      </c>
      <c r="H304" s="7">
        <f t="shared" si="75"/>
        <v>0</v>
      </c>
      <c r="I304" s="7">
        <f t="shared" si="75"/>
        <v>0</v>
      </c>
      <c r="J304" s="7">
        <f t="shared" si="63"/>
        <v>0</v>
      </c>
      <c r="K304" s="7">
        <f t="shared" si="64"/>
        <v>0</v>
      </c>
    </row>
    <row r="305" spans="1:11" x14ac:dyDescent="0.25">
      <c r="A305" t="str">
        <f t="shared" si="62"/>
        <v>b</v>
      </c>
      <c r="B305" s="8"/>
      <c r="C305" s="9" t="s">
        <v>11</v>
      </c>
      <c r="D305" s="29"/>
      <c r="E305" s="10">
        <f t="shared" si="67"/>
        <v>0</v>
      </c>
      <c r="F305" s="10">
        <f t="shared" si="73"/>
        <v>0</v>
      </c>
      <c r="G305" s="10">
        <f t="shared" si="75"/>
        <v>0</v>
      </c>
      <c r="H305" s="10">
        <f t="shared" si="75"/>
        <v>0</v>
      </c>
      <c r="I305" s="10">
        <f t="shared" si="75"/>
        <v>0</v>
      </c>
      <c r="J305" s="10">
        <f t="shared" si="63"/>
        <v>0</v>
      </c>
      <c r="K305" s="10">
        <f t="shared" si="64"/>
        <v>0</v>
      </c>
    </row>
    <row r="306" spans="1:11" x14ac:dyDescent="0.25">
      <c r="A306" t="str">
        <f t="shared" si="62"/>
        <v>b</v>
      </c>
      <c r="B306" s="8"/>
      <c r="C306" s="9" t="s">
        <v>12</v>
      </c>
      <c r="D306" s="29"/>
      <c r="E306" s="10">
        <f t="shared" si="67"/>
        <v>0</v>
      </c>
      <c r="F306" s="10">
        <f t="shared" si="73"/>
        <v>0</v>
      </c>
      <c r="G306" s="10">
        <f t="shared" si="75"/>
        <v>0</v>
      </c>
      <c r="H306" s="10">
        <f t="shared" si="75"/>
        <v>0</v>
      </c>
      <c r="I306" s="10">
        <f t="shared" si="75"/>
        <v>0</v>
      </c>
      <c r="J306" s="10">
        <f t="shared" si="63"/>
        <v>0</v>
      </c>
      <c r="K306" s="10">
        <f t="shared" si="64"/>
        <v>0</v>
      </c>
    </row>
    <row r="307" spans="1:11" x14ac:dyDescent="0.25">
      <c r="A307" t="str">
        <f t="shared" si="62"/>
        <v>b</v>
      </c>
      <c r="B307" s="8"/>
      <c r="C307" s="9" t="s">
        <v>13</v>
      </c>
      <c r="D307" s="29"/>
      <c r="E307" s="10">
        <f t="shared" si="67"/>
        <v>0</v>
      </c>
      <c r="F307" s="10">
        <f t="shared" si="73"/>
        <v>0</v>
      </c>
      <c r="G307" s="10">
        <f t="shared" si="75"/>
        <v>0</v>
      </c>
      <c r="H307" s="10">
        <f t="shared" si="75"/>
        <v>0</v>
      </c>
      <c r="I307" s="10">
        <f t="shared" si="75"/>
        <v>0</v>
      </c>
      <c r="J307" s="10">
        <f t="shared" si="63"/>
        <v>0</v>
      </c>
      <c r="K307" s="10">
        <f t="shared" si="64"/>
        <v>0</v>
      </c>
    </row>
    <row r="308" spans="1:11" x14ac:dyDescent="0.25">
      <c r="A308" t="str">
        <f t="shared" si="62"/>
        <v>b</v>
      </c>
      <c r="B308" s="8"/>
      <c r="C308" s="9" t="s">
        <v>14</v>
      </c>
      <c r="D308" s="29"/>
      <c r="E308" s="10">
        <f t="shared" si="67"/>
        <v>0</v>
      </c>
      <c r="F308" s="10">
        <f t="shared" si="73"/>
        <v>0</v>
      </c>
      <c r="G308" s="10">
        <f t="shared" si="75"/>
        <v>0</v>
      </c>
      <c r="H308" s="10">
        <f t="shared" si="75"/>
        <v>0</v>
      </c>
      <c r="I308" s="10">
        <f t="shared" si="75"/>
        <v>0</v>
      </c>
      <c r="J308" s="10">
        <f t="shared" si="63"/>
        <v>0</v>
      </c>
      <c r="K308" s="10">
        <f t="shared" si="64"/>
        <v>0</v>
      </c>
    </row>
    <row r="309" spans="1:11" x14ac:dyDescent="0.25">
      <c r="A309" t="str">
        <f t="shared" si="62"/>
        <v>b</v>
      </c>
      <c r="B309" s="8"/>
      <c r="C309" s="9" t="s">
        <v>15</v>
      </c>
      <c r="D309" s="29"/>
      <c r="E309" s="10">
        <f t="shared" si="67"/>
        <v>0</v>
      </c>
      <c r="F309" s="10">
        <f t="shared" si="73"/>
        <v>0</v>
      </c>
      <c r="G309" s="10">
        <f t="shared" si="75"/>
        <v>0</v>
      </c>
      <c r="H309" s="10">
        <f t="shared" si="75"/>
        <v>0</v>
      </c>
      <c r="I309" s="10">
        <f t="shared" si="75"/>
        <v>0</v>
      </c>
      <c r="J309" s="10">
        <f t="shared" si="63"/>
        <v>0</v>
      </c>
      <c r="K309" s="10">
        <f t="shared" si="64"/>
        <v>0</v>
      </c>
    </row>
    <row r="310" spans="1:11" x14ac:dyDescent="0.25">
      <c r="A310" t="str">
        <f t="shared" si="62"/>
        <v>b</v>
      </c>
      <c r="B310" s="8"/>
      <c r="C310" s="9" t="s">
        <v>16</v>
      </c>
      <c r="D310" s="29"/>
      <c r="E310" s="10">
        <f t="shared" si="67"/>
        <v>0</v>
      </c>
      <c r="F310" s="10">
        <f t="shared" si="73"/>
        <v>0</v>
      </c>
      <c r="G310" s="10">
        <f t="shared" si="75"/>
        <v>0</v>
      </c>
      <c r="H310" s="10">
        <f t="shared" si="75"/>
        <v>0</v>
      </c>
      <c r="I310" s="10">
        <f t="shared" si="75"/>
        <v>0</v>
      </c>
      <c r="J310" s="10">
        <f t="shared" si="63"/>
        <v>0</v>
      </c>
      <c r="K310" s="10">
        <f t="shared" si="64"/>
        <v>0</v>
      </c>
    </row>
    <row r="311" spans="1:11" x14ac:dyDescent="0.25">
      <c r="A311" t="str">
        <f t="shared" si="62"/>
        <v>b</v>
      </c>
      <c r="B311" s="8"/>
      <c r="C311" s="9" t="s">
        <v>17</v>
      </c>
      <c r="D311" s="29"/>
      <c r="E311" s="10">
        <f t="shared" si="67"/>
        <v>0</v>
      </c>
      <c r="F311" s="10">
        <f t="shared" si="73"/>
        <v>0</v>
      </c>
      <c r="G311" s="10">
        <f t="shared" si="75"/>
        <v>0</v>
      </c>
      <c r="H311" s="10">
        <f t="shared" si="75"/>
        <v>0</v>
      </c>
      <c r="I311" s="10">
        <f t="shared" si="75"/>
        <v>0</v>
      </c>
      <c r="J311" s="10">
        <f t="shared" si="63"/>
        <v>0</v>
      </c>
      <c r="K311" s="10">
        <f t="shared" si="64"/>
        <v>0</v>
      </c>
    </row>
    <row r="312" spans="1:11" x14ac:dyDescent="0.25">
      <c r="A312" t="str">
        <f t="shared" si="62"/>
        <v>b</v>
      </c>
      <c r="B312" s="5"/>
      <c r="C312" s="6" t="s">
        <v>18</v>
      </c>
      <c r="D312" s="28"/>
      <c r="E312" s="7">
        <f t="shared" si="67"/>
        <v>0</v>
      </c>
      <c r="F312" s="7">
        <f t="shared" si="73"/>
        <v>0</v>
      </c>
      <c r="G312" s="7">
        <f t="shared" si="75"/>
        <v>0</v>
      </c>
      <c r="H312" s="7">
        <f t="shared" si="75"/>
        <v>0</v>
      </c>
      <c r="I312" s="7">
        <f t="shared" si="75"/>
        <v>0</v>
      </c>
      <c r="J312" s="7">
        <f t="shared" si="63"/>
        <v>0</v>
      </c>
      <c r="K312" s="7">
        <f t="shared" si="64"/>
        <v>0</v>
      </c>
    </row>
    <row r="313" spans="1:11" x14ac:dyDescent="0.25">
      <c r="A313" t="str">
        <f t="shared" si="62"/>
        <v>b</v>
      </c>
      <c r="B313" s="5"/>
      <c r="C313" s="6" t="s">
        <v>19</v>
      </c>
      <c r="D313" s="28"/>
      <c r="E313" s="7">
        <f t="shared" si="67"/>
        <v>0</v>
      </c>
      <c r="F313" s="7">
        <f t="shared" si="73"/>
        <v>0</v>
      </c>
      <c r="G313" s="7">
        <f t="shared" si="75"/>
        <v>0</v>
      </c>
      <c r="H313" s="7">
        <f t="shared" si="75"/>
        <v>0</v>
      </c>
      <c r="I313" s="7">
        <f t="shared" si="75"/>
        <v>0</v>
      </c>
      <c r="J313" s="7">
        <f t="shared" si="63"/>
        <v>0</v>
      </c>
      <c r="K313" s="7">
        <f t="shared" si="64"/>
        <v>0</v>
      </c>
    </row>
    <row r="314" spans="1:11" ht="15.75" thickBot="1" x14ac:dyDescent="0.3">
      <c r="A314" t="str">
        <f t="shared" si="62"/>
        <v>b</v>
      </c>
      <c r="B314" s="11"/>
      <c r="C314" s="12" t="s">
        <v>20</v>
      </c>
      <c r="D314" s="30"/>
      <c r="E314" s="13">
        <f t="shared" si="67"/>
        <v>0</v>
      </c>
      <c r="F314" s="13">
        <f t="shared" si="73"/>
        <v>0</v>
      </c>
      <c r="G314" s="13">
        <f t="shared" si="75"/>
        <v>0</v>
      </c>
      <c r="H314" s="13">
        <f t="shared" si="75"/>
        <v>0</v>
      </c>
      <c r="I314" s="13">
        <f t="shared" si="75"/>
        <v>0</v>
      </c>
      <c r="J314" s="13">
        <f t="shared" si="63"/>
        <v>0</v>
      </c>
      <c r="K314" s="13">
        <f t="shared" si="64"/>
        <v>0</v>
      </c>
    </row>
    <row r="315" spans="1:11" ht="46.5" thickTop="1" thickBot="1" x14ac:dyDescent="0.3">
      <c r="A315" t="str">
        <f t="shared" si="62"/>
        <v>b</v>
      </c>
      <c r="B315" s="3" t="s">
        <v>69</v>
      </c>
      <c r="C315" s="14" t="s">
        <v>70</v>
      </c>
      <c r="D315" s="27"/>
      <c r="E315" s="4">
        <f t="shared" si="67"/>
        <v>0</v>
      </c>
      <c r="F315" s="4">
        <f>SUM(F316,F324,F325,F326)</f>
        <v>0</v>
      </c>
      <c r="G315" s="4">
        <f t="shared" ref="G315:I315" si="76">SUM(G316,G324,G325,G326)</f>
        <v>0</v>
      </c>
      <c r="H315" s="4">
        <f t="shared" si="76"/>
        <v>0</v>
      </c>
      <c r="I315" s="4">
        <f t="shared" si="76"/>
        <v>0</v>
      </c>
      <c r="J315" s="4">
        <f t="shared" si="63"/>
        <v>0</v>
      </c>
      <c r="K315" s="4">
        <f t="shared" si="64"/>
        <v>0</v>
      </c>
    </row>
    <row r="316" spans="1:11" ht="15.75" thickTop="1" x14ac:dyDescent="0.25">
      <c r="A316" t="str">
        <f t="shared" si="62"/>
        <v>b</v>
      </c>
      <c r="B316" s="5"/>
      <c r="C316" s="6" t="s">
        <v>10</v>
      </c>
      <c r="D316" s="28"/>
      <c r="E316" s="7">
        <f t="shared" si="67"/>
        <v>0</v>
      </c>
      <c r="F316" s="7">
        <f>SUM(F317:F323)</f>
        <v>0</v>
      </c>
      <c r="G316" s="7">
        <f t="shared" ref="G316:I316" si="77">SUM(G317:G323)</f>
        <v>0</v>
      </c>
      <c r="H316" s="7">
        <f t="shared" si="77"/>
        <v>0</v>
      </c>
      <c r="I316" s="7">
        <f t="shared" si="77"/>
        <v>0</v>
      </c>
      <c r="J316" s="7">
        <f t="shared" si="63"/>
        <v>0</v>
      </c>
      <c r="K316" s="7">
        <f t="shared" si="64"/>
        <v>0</v>
      </c>
    </row>
    <row r="317" spans="1:11" x14ac:dyDescent="0.25">
      <c r="A317" t="str">
        <f t="shared" si="62"/>
        <v>b</v>
      </c>
      <c r="B317" s="8"/>
      <c r="C317" s="9" t="s">
        <v>11</v>
      </c>
      <c r="D317" s="29"/>
      <c r="E317" s="10">
        <f t="shared" si="67"/>
        <v>0</v>
      </c>
      <c r="F317" s="10">
        <v>0</v>
      </c>
      <c r="G317" s="10">
        <v>0</v>
      </c>
      <c r="H317" s="10">
        <v>0</v>
      </c>
      <c r="I317" s="10">
        <v>0</v>
      </c>
      <c r="J317" s="10">
        <f t="shared" si="63"/>
        <v>0</v>
      </c>
      <c r="K317" s="10">
        <f t="shared" si="64"/>
        <v>0</v>
      </c>
    </row>
    <row r="318" spans="1:11" x14ac:dyDescent="0.25">
      <c r="A318" t="str">
        <f t="shared" si="62"/>
        <v>b</v>
      </c>
      <c r="B318" s="8"/>
      <c r="C318" s="9" t="s">
        <v>12</v>
      </c>
      <c r="D318" s="29"/>
      <c r="E318" s="10">
        <f t="shared" si="67"/>
        <v>0</v>
      </c>
      <c r="F318" s="10">
        <v>0</v>
      </c>
      <c r="G318" s="10">
        <v>0</v>
      </c>
      <c r="H318" s="10">
        <v>0</v>
      </c>
      <c r="I318" s="10">
        <v>0</v>
      </c>
      <c r="J318" s="10">
        <f t="shared" si="63"/>
        <v>0</v>
      </c>
      <c r="K318" s="10">
        <f t="shared" si="64"/>
        <v>0</v>
      </c>
    </row>
    <row r="319" spans="1:11" x14ac:dyDescent="0.25">
      <c r="A319" t="str">
        <f t="shared" si="62"/>
        <v>b</v>
      </c>
      <c r="B319" s="8"/>
      <c r="C319" s="9" t="s">
        <v>13</v>
      </c>
      <c r="D319" s="29"/>
      <c r="E319" s="10">
        <f t="shared" si="67"/>
        <v>0</v>
      </c>
      <c r="F319" s="10">
        <v>0</v>
      </c>
      <c r="G319" s="10">
        <v>0</v>
      </c>
      <c r="H319" s="10">
        <v>0</v>
      </c>
      <c r="I319" s="10">
        <v>0</v>
      </c>
      <c r="J319" s="10">
        <f t="shared" si="63"/>
        <v>0</v>
      </c>
      <c r="K319" s="10">
        <f t="shared" si="64"/>
        <v>0</v>
      </c>
    </row>
    <row r="320" spans="1:11" x14ac:dyDescent="0.25">
      <c r="A320" t="str">
        <f t="shared" si="62"/>
        <v>b</v>
      </c>
      <c r="B320" s="8"/>
      <c r="C320" s="9" t="s">
        <v>14</v>
      </c>
      <c r="D320" s="29"/>
      <c r="E320" s="10">
        <f t="shared" si="67"/>
        <v>0</v>
      </c>
      <c r="F320" s="10">
        <v>0</v>
      </c>
      <c r="G320" s="10">
        <v>0</v>
      </c>
      <c r="H320" s="10">
        <v>0</v>
      </c>
      <c r="I320" s="10">
        <v>0</v>
      </c>
      <c r="J320" s="10">
        <f t="shared" si="63"/>
        <v>0</v>
      </c>
      <c r="K320" s="10">
        <f t="shared" si="64"/>
        <v>0</v>
      </c>
    </row>
    <row r="321" spans="1:11" x14ac:dyDescent="0.25">
      <c r="A321" t="str">
        <f t="shared" si="62"/>
        <v>b</v>
      </c>
      <c r="B321" s="8"/>
      <c r="C321" s="9" t="s">
        <v>15</v>
      </c>
      <c r="D321" s="29"/>
      <c r="E321" s="10">
        <f t="shared" si="67"/>
        <v>0</v>
      </c>
      <c r="F321" s="10">
        <v>0</v>
      </c>
      <c r="G321" s="10">
        <v>0</v>
      </c>
      <c r="H321" s="10">
        <v>0</v>
      </c>
      <c r="I321" s="10">
        <v>0</v>
      </c>
      <c r="J321" s="10">
        <f t="shared" si="63"/>
        <v>0</v>
      </c>
      <c r="K321" s="10">
        <f t="shared" si="64"/>
        <v>0</v>
      </c>
    </row>
    <row r="322" spans="1:11" x14ac:dyDescent="0.25">
      <c r="A322" t="str">
        <f t="shared" si="62"/>
        <v>b</v>
      </c>
      <c r="B322" s="8"/>
      <c r="C322" s="9" t="s">
        <v>16</v>
      </c>
      <c r="D322" s="29"/>
      <c r="E322" s="10">
        <f t="shared" si="67"/>
        <v>0</v>
      </c>
      <c r="F322" s="10">
        <v>0</v>
      </c>
      <c r="G322" s="10">
        <v>0</v>
      </c>
      <c r="H322" s="10">
        <v>0</v>
      </c>
      <c r="I322" s="10">
        <v>0</v>
      </c>
      <c r="J322" s="10">
        <f t="shared" si="63"/>
        <v>0</v>
      </c>
      <c r="K322" s="10">
        <f t="shared" si="64"/>
        <v>0</v>
      </c>
    </row>
    <row r="323" spans="1:11" x14ac:dyDescent="0.25">
      <c r="A323" t="str">
        <f t="shared" si="62"/>
        <v>b</v>
      </c>
      <c r="B323" s="8"/>
      <c r="C323" s="9" t="s">
        <v>17</v>
      </c>
      <c r="D323" s="29"/>
      <c r="E323" s="10">
        <f t="shared" si="67"/>
        <v>0</v>
      </c>
      <c r="F323" s="10">
        <v>0</v>
      </c>
      <c r="G323" s="10">
        <v>0</v>
      </c>
      <c r="H323" s="10">
        <v>0</v>
      </c>
      <c r="I323" s="10">
        <v>0</v>
      </c>
      <c r="J323" s="10">
        <f t="shared" si="63"/>
        <v>0</v>
      </c>
      <c r="K323" s="10">
        <f t="shared" si="64"/>
        <v>0</v>
      </c>
    </row>
    <row r="324" spans="1:11" x14ac:dyDescent="0.25">
      <c r="A324" t="str">
        <f t="shared" ref="A324:A387" si="78">IF(OR(E324&lt;&gt;0,F324&lt;&gt;0,G324&lt;&gt;0,H324&lt;&gt;0,I324&lt;&gt;0,),"a","b")</f>
        <v>b</v>
      </c>
      <c r="B324" s="5"/>
      <c r="C324" s="6" t="s">
        <v>18</v>
      </c>
      <c r="D324" s="28"/>
      <c r="E324" s="7">
        <f t="shared" si="67"/>
        <v>0</v>
      </c>
      <c r="F324" s="7">
        <v>0</v>
      </c>
      <c r="G324" s="7">
        <v>0</v>
      </c>
      <c r="H324" s="7">
        <v>0</v>
      </c>
      <c r="I324" s="7">
        <v>0</v>
      </c>
      <c r="J324" s="7">
        <f t="shared" ref="J324:J387" si="79">SUM(F324,G324)</f>
        <v>0</v>
      </c>
      <c r="K324" s="7">
        <f t="shared" ref="K324:K387" si="80">SUM(F324,G324,H324)</f>
        <v>0</v>
      </c>
    </row>
    <row r="325" spans="1:11" x14ac:dyDescent="0.25">
      <c r="A325" t="str">
        <f t="shared" si="78"/>
        <v>b</v>
      </c>
      <c r="B325" s="5"/>
      <c r="C325" s="6" t="s">
        <v>19</v>
      </c>
      <c r="D325" s="28"/>
      <c r="E325" s="7">
        <f t="shared" si="67"/>
        <v>0</v>
      </c>
      <c r="F325" s="7">
        <v>0</v>
      </c>
      <c r="G325" s="7">
        <v>0</v>
      </c>
      <c r="H325" s="7">
        <v>0</v>
      </c>
      <c r="I325" s="7">
        <v>0</v>
      </c>
      <c r="J325" s="7">
        <f t="shared" si="79"/>
        <v>0</v>
      </c>
      <c r="K325" s="7">
        <f t="shared" si="80"/>
        <v>0</v>
      </c>
    </row>
    <row r="326" spans="1:11" ht="15.75" thickBot="1" x14ac:dyDescent="0.3">
      <c r="A326" t="str">
        <f t="shared" si="78"/>
        <v>b</v>
      </c>
      <c r="B326" s="11"/>
      <c r="C326" s="12" t="s">
        <v>20</v>
      </c>
      <c r="D326" s="30"/>
      <c r="E326" s="13">
        <f t="shared" si="67"/>
        <v>0</v>
      </c>
      <c r="F326" s="13">
        <v>0</v>
      </c>
      <c r="G326" s="13">
        <v>0</v>
      </c>
      <c r="H326" s="13">
        <v>0</v>
      </c>
      <c r="I326" s="13">
        <v>0</v>
      </c>
      <c r="J326" s="13">
        <f t="shared" si="79"/>
        <v>0</v>
      </c>
      <c r="K326" s="13">
        <f t="shared" si="80"/>
        <v>0</v>
      </c>
    </row>
    <row r="327" spans="1:11" ht="32.25" customHeight="1" thickTop="1" thickBot="1" x14ac:dyDescent="0.3">
      <c r="A327" t="str">
        <f t="shared" si="78"/>
        <v>b</v>
      </c>
      <c r="B327" s="3" t="s">
        <v>71</v>
      </c>
      <c r="C327" s="4" t="s">
        <v>72</v>
      </c>
      <c r="D327" s="27"/>
      <c r="E327" s="4">
        <f t="shared" si="67"/>
        <v>0</v>
      </c>
      <c r="F327" s="4">
        <f>SUM(F328,F336,F337,F338)</f>
        <v>0</v>
      </c>
      <c r="G327" s="4">
        <f t="shared" ref="G327:I327" si="81">SUM(G328,G336,G337,G338)</f>
        <v>0</v>
      </c>
      <c r="H327" s="4">
        <f t="shared" si="81"/>
        <v>0</v>
      </c>
      <c r="I327" s="4">
        <f t="shared" si="81"/>
        <v>0</v>
      </c>
      <c r="J327" s="4">
        <f t="shared" si="79"/>
        <v>0</v>
      </c>
      <c r="K327" s="4">
        <f t="shared" si="80"/>
        <v>0</v>
      </c>
    </row>
    <row r="328" spans="1:11" ht="15.75" thickTop="1" x14ac:dyDescent="0.25">
      <c r="A328" t="str">
        <f t="shared" si="78"/>
        <v>b</v>
      </c>
      <c r="B328" s="5"/>
      <c r="C328" s="6" t="s">
        <v>10</v>
      </c>
      <c r="D328" s="28"/>
      <c r="E328" s="7">
        <f t="shared" si="67"/>
        <v>0</v>
      </c>
      <c r="F328" s="7">
        <f>SUM(F329:F335)</f>
        <v>0</v>
      </c>
      <c r="G328" s="7">
        <f t="shared" ref="G328:I328" si="82">SUM(G329:G335)</f>
        <v>0</v>
      </c>
      <c r="H328" s="7">
        <f t="shared" si="82"/>
        <v>0</v>
      </c>
      <c r="I328" s="7">
        <f t="shared" si="82"/>
        <v>0</v>
      </c>
      <c r="J328" s="7">
        <f t="shared" si="79"/>
        <v>0</v>
      </c>
      <c r="K328" s="7">
        <f t="shared" si="80"/>
        <v>0</v>
      </c>
    </row>
    <row r="329" spans="1:11" x14ac:dyDescent="0.25">
      <c r="A329" t="str">
        <f t="shared" si="78"/>
        <v>b</v>
      </c>
      <c r="B329" s="8"/>
      <c r="C329" s="9" t="s">
        <v>11</v>
      </c>
      <c r="D329" s="29"/>
      <c r="E329" s="10">
        <f t="shared" si="67"/>
        <v>0</v>
      </c>
      <c r="F329" s="10">
        <v>0</v>
      </c>
      <c r="G329" s="10">
        <v>0</v>
      </c>
      <c r="H329" s="10">
        <v>0</v>
      </c>
      <c r="I329" s="10">
        <v>0</v>
      </c>
      <c r="J329" s="10">
        <f t="shared" si="79"/>
        <v>0</v>
      </c>
      <c r="K329" s="10">
        <f t="shared" si="80"/>
        <v>0</v>
      </c>
    </row>
    <row r="330" spans="1:11" x14ac:dyDescent="0.25">
      <c r="A330" t="str">
        <f t="shared" si="78"/>
        <v>b</v>
      </c>
      <c r="B330" s="8"/>
      <c r="C330" s="9" t="s">
        <v>12</v>
      </c>
      <c r="D330" s="29"/>
      <c r="E330" s="10">
        <f t="shared" si="67"/>
        <v>0</v>
      </c>
      <c r="F330" s="10">
        <v>0</v>
      </c>
      <c r="G330" s="10">
        <v>0</v>
      </c>
      <c r="H330" s="10">
        <v>0</v>
      </c>
      <c r="I330" s="10">
        <v>0</v>
      </c>
      <c r="J330" s="10">
        <f t="shared" si="79"/>
        <v>0</v>
      </c>
      <c r="K330" s="10">
        <f t="shared" si="80"/>
        <v>0</v>
      </c>
    </row>
    <row r="331" spans="1:11" x14ac:dyDescent="0.25">
      <c r="A331" t="str">
        <f t="shared" si="78"/>
        <v>b</v>
      </c>
      <c r="B331" s="8"/>
      <c r="C331" s="9" t="s">
        <v>13</v>
      </c>
      <c r="D331" s="29"/>
      <c r="E331" s="10">
        <f t="shared" si="67"/>
        <v>0</v>
      </c>
      <c r="F331" s="10">
        <v>0</v>
      </c>
      <c r="G331" s="10">
        <v>0</v>
      </c>
      <c r="H331" s="10">
        <v>0</v>
      </c>
      <c r="I331" s="10">
        <v>0</v>
      </c>
      <c r="J331" s="10">
        <f t="shared" si="79"/>
        <v>0</v>
      </c>
      <c r="K331" s="10">
        <f t="shared" si="80"/>
        <v>0</v>
      </c>
    </row>
    <row r="332" spans="1:11" x14ac:dyDescent="0.25">
      <c r="A332" t="str">
        <f t="shared" si="78"/>
        <v>b</v>
      </c>
      <c r="B332" s="8"/>
      <c r="C332" s="9" t="s">
        <v>14</v>
      </c>
      <c r="D332" s="29"/>
      <c r="E332" s="10">
        <f t="shared" si="67"/>
        <v>0</v>
      </c>
      <c r="F332" s="10">
        <v>0</v>
      </c>
      <c r="G332" s="10">
        <v>0</v>
      </c>
      <c r="H332" s="10">
        <v>0</v>
      </c>
      <c r="I332" s="10">
        <v>0</v>
      </c>
      <c r="J332" s="10">
        <f t="shared" si="79"/>
        <v>0</v>
      </c>
      <c r="K332" s="10">
        <f t="shared" si="80"/>
        <v>0</v>
      </c>
    </row>
    <row r="333" spans="1:11" x14ac:dyDescent="0.25">
      <c r="A333" t="str">
        <f t="shared" si="78"/>
        <v>b</v>
      </c>
      <c r="B333" s="8"/>
      <c r="C333" s="9" t="s">
        <v>15</v>
      </c>
      <c r="D333" s="29"/>
      <c r="E333" s="10">
        <f t="shared" si="67"/>
        <v>0</v>
      </c>
      <c r="F333" s="10">
        <v>0</v>
      </c>
      <c r="G333" s="10">
        <v>0</v>
      </c>
      <c r="H333" s="10">
        <v>0</v>
      </c>
      <c r="I333" s="10">
        <v>0</v>
      </c>
      <c r="J333" s="10">
        <f t="shared" si="79"/>
        <v>0</v>
      </c>
      <c r="K333" s="10">
        <f t="shared" si="80"/>
        <v>0</v>
      </c>
    </row>
    <row r="334" spans="1:11" x14ac:dyDescent="0.25">
      <c r="A334" t="str">
        <f t="shared" si="78"/>
        <v>b</v>
      </c>
      <c r="B334" s="8"/>
      <c r="C334" s="9" t="s">
        <v>16</v>
      </c>
      <c r="D334" s="29"/>
      <c r="E334" s="10">
        <f t="shared" si="67"/>
        <v>0</v>
      </c>
      <c r="F334" s="10">
        <v>0</v>
      </c>
      <c r="G334" s="10">
        <v>0</v>
      </c>
      <c r="H334" s="10">
        <v>0</v>
      </c>
      <c r="I334" s="10">
        <v>0</v>
      </c>
      <c r="J334" s="10">
        <f t="shared" si="79"/>
        <v>0</v>
      </c>
      <c r="K334" s="10">
        <f t="shared" si="80"/>
        <v>0</v>
      </c>
    </row>
    <row r="335" spans="1:11" x14ac:dyDescent="0.25">
      <c r="A335" t="str">
        <f t="shared" si="78"/>
        <v>b</v>
      </c>
      <c r="B335" s="8"/>
      <c r="C335" s="9" t="s">
        <v>17</v>
      </c>
      <c r="D335" s="29"/>
      <c r="E335" s="10">
        <f t="shared" si="67"/>
        <v>0</v>
      </c>
      <c r="F335" s="10">
        <v>0</v>
      </c>
      <c r="G335" s="10">
        <v>0</v>
      </c>
      <c r="H335" s="10">
        <v>0</v>
      </c>
      <c r="I335" s="10">
        <v>0</v>
      </c>
      <c r="J335" s="10">
        <f t="shared" si="79"/>
        <v>0</v>
      </c>
      <c r="K335" s="10">
        <f t="shared" si="80"/>
        <v>0</v>
      </c>
    </row>
    <row r="336" spans="1:11" x14ac:dyDescent="0.25">
      <c r="A336" t="str">
        <f t="shared" si="78"/>
        <v>b</v>
      </c>
      <c r="B336" s="5"/>
      <c r="C336" s="6" t="s">
        <v>18</v>
      </c>
      <c r="D336" s="28"/>
      <c r="E336" s="7">
        <f t="shared" ref="E336:E399" si="83">SUM(F336,G336,H336,I336)</f>
        <v>0</v>
      </c>
      <c r="F336" s="7">
        <v>0</v>
      </c>
      <c r="G336" s="7">
        <v>0</v>
      </c>
      <c r="H336" s="7">
        <v>0</v>
      </c>
      <c r="I336" s="7">
        <v>0</v>
      </c>
      <c r="J336" s="7">
        <f t="shared" si="79"/>
        <v>0</v>
      </c>
      <c r="K336" s="7">
        <f t="shared" si="80"/>
        <v>0</v>
      </c>
    </row>
    <row r="337" spans="1:11" x14ac:dyDescent="0.25">
      <c r="A337" t="str">
        <f t="shared" si="78"/>
        <v>b</v>
      </c>
      <c r="B337" s="5"/>
      <c r="C337" s="6" t="s">
        <v>19</v>
      </c>
      <c r="D337" s="28"/>
      <c r="E337" s="7">
        <f t="shared" si="83"/>
        <v>0</v>
      </c>
      <c r="F337" s="7">
        <v>0</v>
      </c>
      <c r="G337" s="7">
        <v>0</v>
      </c>
      <c r="H337" s="7">
        <v>0</v>
      </c>
      <c r="I337" s="7">
        <v>0</v>
      </c>
      <c r="J337" s="7">
        <f t="shared" si="79"/>
        <v>0</v>
      </c>
      <c r="K337" s="7">
        <f t="shared" si="80"/>
        <v>0</v>
      </c>
    </row>
    <row r="338" spans="1:11" ht="15.75" thickBot="1" x14ac:dyDescent="0.3">
      <c r="A338" t="str">
        <f t="shared" si="78"/>
        <v>b</v>
      </c>
      <c r="B338" s="11"/>
      <c r="C338" s="12" t="s">
        <v>20</v>
      </c>
      <c r="D338" s="30"/>
      <c r="E338" s="13">
        <f t="shared" si="83"/>
        <v>0</v>
      </c>
      <c r="F338" s="13">
        <v>0</v>
      </c>
      <c r="G338" s="13">
        <v>0</v>
      </c>
      <c r="H338" s="13">
        <v>0</v>
      </c>
      <c r="I338" s="13">
        <v>0</v>
      </c>
      <c r="J338" s="13">
        <f t="shared" si="79"/>
        <v>0</v>
      </c>
      <c r="K338" s="13">
        <f t="shared" si="80"/>
        <v>0</v>
      </c>
    </row>
    <row r="339" spans="1:11" ht="31.5" thickTop="1" thickBot="1" x14ac:dyDescent="0.3">
      <c r="A339" t="str">
        <f t="shared" si="78"/>
        <v>b</v>
      </c>
      <c r="B339" s="3" t="s">
        <v>73</v>
      </c>
      <c r="C339" s="15" t="s">
        <v>74</v>
      </c>
      <c r="D339" s="27"/>
      <c r="E339" s="4">
        <f t="shared" si="83"/>
        <v>0</v>
      </c>
      <c r="F339" s="4">
        <f>SUM(F340,F348,F349,F350)</f>
        <v>0</v>
      </c>
      <c r="G339" s="4">
        <f t="shared" ref="G339:I339" si="84">SUM(G340,G348,G349,G350)</f>
        <v>0</v>
      </c>
      <c r="H339" s="4">
        <f t="shared" si="84"/>
        <v>0</v>
      </c>
      <c r="I339" s="4">
        <f t="shared" si="84"/>
        <v>0</v>
      </c>
      <c r="J339" s="4">
        <f t="shared" si="79"/>
        <v>0</v>
      </c>
      <c r="K339" s="4">
        <f t="shared" si="80"/>
        <v>0</v>
      </c>
    </row>
    <row r="340" spans="1:11" ht="15.75" thickTop="1" x14ac:dyDescent="0.25">
      <c r="A340" t="str">
        <f t="shared" si="78"/>
        <v>b</v>
      </c>
      <c r="B340" s="5"/>
      <c r="C340" s="6" t="s">
        <v>10</v>
      </c>
      <c r="D340" s="28"/>
      <c r="E340" s="7">
        <f t="shared" si="83"/>
        <v>0</v>
      </c>
      <c r="F340" s="7">
        <f>SUM(F341:F347)</f>
        <v>0</v>
      </c>
      <c r="G340" s="7">
        <f t="shared" ref="G340:I340" si="85">SUM(G341:G347)</f>
        <v>0</v>
      </c>
      <c r="H340" s="7">
        <f t="shared" si="85"/>
        <v>0</v>
      </c>
      <c r="I340" s="7">
        <f t="shared" si="85"/>
        <v>0</v>
      </c>
      <c r="J340" s="7">
        <f t="shared" si="79"/>
        <v>0</v>
      </c>
      <c r="K340" s="7">
        <f t="shared" si="80"/>
        <v>0</v>
      </c>
    </row>
    <row r="341" spans="1:11" x14ac:dyDescent="0.25">
      <c r="A341" t="str">
        <f t="shared" si="78"/>
        <v>b</v>
      </c>
      <c r="B341" s="8"/>
      <c r="C341" s="9" t="s">
        <v>11</v>
      </c>
      <c r="D341" s="29"/>
      <c r="E341" s="10">
        <f t="shared" si="83"/>
        <v>0</v>
      </c>
      <c r="F341" s="10">
        <v>0</v>
      </c>
      <c r="G341" s="10">
        <v>0</v>
      </c>
      <c r="H341" s="10">
        <v>0</v>
      </c>
      <c r="I341" s="10">
        <v>0</v>
      </c>
      <c r="J341" s="10">
        <f t="shared" si="79"/>
        <v>0</v>
      </c>
      <c r="K341" s="10">
        <f t="shared" si="80"/>
        <v>0</v>
      </c>
    </row>
    <row r="342" spans="1:11" x14ac:dyDescent="0.25">
      <c r="A342" t="str">
        <f t="shared" si="78"/>
        <v>b</v>
      </c>
      <c r="B342" s="8"/>
      <c r="C342" s="9" t="s">
        <v>12</v>
      </c>
      <c r="D342" s="29"/>
      <c r="E342" s="10">
        <f t="shared" si="83"/>
        <v>0</v>
      </c>
      <c r="F342" s="10">
        <v>0</v>
      </c>
      <c r="G342" s="10">
        <v>0</v>
      </c>
      <c r="H342" s="10">
        <v>0</v>
      </c>
      <c r="I342" s="10">
        <v>0</v>
      </c>
      <c r="J342" s="10">
        <f t="shared" si="79"/>
        <v>0</v>
      </c>
      <c r="K342" s="10">
        <f t="shared" si="80"/>
        <v>0</v>
      </c>
    </row>
    <row r="343" spans="1:11" x14ac:dyDescent="0.25">
      <c r="A343" t="str">
        <f t="shared" si="78"/>
        <v>b</v>
      </c>
      <c r="B343" s="8"/>
      <c r="C343" s="9" t="s">
        <v>13</v>
      </c>
      <c r="D343" s="29"/>
      <c r="E343" s="10">
        <f t="shared" si="83"/>
        <v>0</v>
      </c>
      <c r="F343" s="10">
        <v>0</v>
      </c>
      <c r="G343" s="10">
        <v>0</v>
      </c>
      <c r="H343" s="10">
        <v>0</v>
      </c>
      <c r="I343" s="10">
        <v>0</v>
      </c>
      <c r="J343" s="10">
        <f t="shared" si="79"/>
        <v>0</v>
      </c>
      <c r="K343" s="10">
        <f t="shared" si="80"/>
        <v>0</v>
      </c>
    </row>
    <row r="344" spans="1:11" x14ac:dyDescent="0.25">
      <c r="A344" t="str">
        <f t="shared" si="78"/>
        <v>b</v>
      </c>
      <c r="B344" s="8"/>
      <c r="C344" s="9" t="s">
        <v>14</v>
      </c>
      <c r="D344" s="29"/>
      <c r="E344" s="10">
        <f t="shared" si="83"/>
        <v>0</v>
      </c>
      <c r="F344" s="10">
        <v>0</v>
      </c>
      <c r="G344" s="10">
        <v>0</v>
      </c>
      <c r="H344" s="10">
        <v>0</v>
      </c>
      <c r="I344" s="10">
        <v>0</v>
      </c>
      <c r="J344" s="10">
        <f t="shared" si="79"/>
        <v>0</v>
      </c>
      <c r="K344" s="10">
        <f t="shared" si="80"/>
        <v>0</v>
      </c>
    </row>
    <row r="345" spans="1:11" x14ac:dyDescent="0.25">
      <c r="A345" t="str">
        <f t="shared" si="78"/>
        <v>b</v>
      </c>
      <c r="B345" s="8"/>
      <c r="C345" s="9" t="s">
        <v>15</v>
      </c>
      <c r="D345" s="29"/>
      <c r="E345" s="10">
        <f t="shared" si="83"/>
        <v>0</v>
      </c>
      <c r="F345" s="10">
        <v>0</v>
      </c>
      <c r="G345" s="10">
        <v>0</v>
      </c>
      <c r="H345" s="10">
        <v>0</v>
      </c>
      <c r="I345" s="10">
        <v>0</v>
      </c>
      <c r="J345" s="10">
        <f t="shared" si="79"/>
        <v>0</v>
      </c>
      <c r="K345" s="10">
        <f t="shared" si="80"/>
        <v>0</v>
      </c>
    </row>
    <row r="346" spans="1:11" x14ac:dyDescent="0.25">
      <c r="A346" t="str">
        <f t="shared" si="78"/>
        <v>b</v>
      </c>
      <c r="B346" s="8"/>
      <c r="C346" s="9" t="s">
        <v>16</v>
      </c>
      <c r="D346" s="29"/>
      <c r="E346" s="10">
        <f t="shared" si="83"/>
        <v>0</v>
      </c>
      <c r="F346" s="10">
        <v>0</v>
      </c>
      <c r="G346" s="10">
        <v>0</v>
      </c>
      <c r="H346" s="10">
        <v>0</v>
      </c>
      <c r="I346" s="10">
        <v>0</v>
      </c>
      <c r="J346" s="10">
        <f t="shared" si="79"/>
        <v>0</v>
      </c>
      <c r="K346" s="10">
        <f t="shared" si="80"/>
        <v>0</v>
      </c>
    </row>
    <row r="347" spans="1:11" x14ac:dyDescent="0.25">
      <c r="A347" t="str">
        <f t="shared" si="78"/>
        <v>b</v>
      </c>
      <c r="B347" s="8"/>
      <c r="C347" s="9" t="s">
        <v>17</v>
      </c>
      <c r="D347" s="29"/>
      <c r="E347" s="10">
        <f t="shared" si="83"/>
        <v>0</v>
      </c>
      <c r="F347" s="10">
        <v>0</v>
      </c>
      <c r="G347" s="10">
        <v>0</v>
      </c>
      <c r="H347" s="10">
        <v>0</v>
      </c>
      <c r="I347" s="10">
        <v>0</v>
      </c>
      <c r="J347" s="10">
        <f t="shared" si="79"/>
        <v>0</v>
      </c>
      <c r="K347" s="10">
        <f t="shared" si="80"/>
        <v>0</v>
      </c>
    </row>
    <row r="348" spans="1:11" x14ac:dyDescent="0.25">
      <c r="A348" t="str">
        <f t="shared" si="78"/>
        <v>b</v>
      </c>
      <c r="B348" s="5"/>
      <c r="C348" s="6" t="s">
        <v>18</v>
      </c>
      <c r="D348" s="28"/>
      <c r="E348" s="7">
        <f t="shared" si="83"/>
        <v>0</v>
      </c>
      <c r="F348" s="7">
        <v>0</v>
      </c>
      <c r="G348" s="7">
        <v>0</v>
      </c>
      <c r="H348" s="7">
        <v>0</v>
      </c>
      <c r="I348" s="7">
        <v>0</v>
      </c>
      <c r="J348" s="7">
        <f t="shared" si="79"/>
        <v>0</v>
      </c>
      <c r="K348" s="7">
        <f t="shared" si="80"/>
        <v>0</v>
      </c>
    </row>
    <row r="349" spans="1:11" x14ac:dyDescent="0.25">
      <c r="A349" t="str">
        <f t="shared" si="78"/>
        <v>b</v>
      </c>
      <c r="B349" s="5"/>
      <c r="C349" s="6" t="s">
        <v>19</v>
      </c>
      <c r="D349" s="28"/>
      <c r="E349" s="7">
        <f t="shared" si="83"/>
        <v>0</v>
      </c>
      <c r="F349" s="7">
        <v>0</v>
      </c>
      <c r="G349" s="7">
        <v>0</v>
      </c>
      <c r="H349" s="7">
        <v>0</v>
      </c>
      <c r="I349" s="7">
        <v>0</v>
      </c>
      <c r="J349" s="7">
        <f t="shared" si="79"/>
        <v>0</v>
      </c>
      <c r="K349" s="7">
        <f t="shared" si="80"/>
        <v>0</v>
      </c>
    </row>
    <row r="350" spans="1:11" ht="15.75" thickBot="1" x14ac:dyDescent="0.3">
      <c r="A350" t="str">
        <f t="shared" si="78"/>
        <v>b</v>
      </c>
      <c r="B350" s="11"/>
      <c r="C350" s="12" t="s">
        <v>20</v>
      </c>
      <c r="D350" s="30"/>
      <c r="E350" s="13">
        <f t="shared" si="83"/>
        <v>0</v>
      </c>
      <c r="F350" s="13">
        <v>0</v>
      </c>
      <c r="G350" s="13">
        <v>0</v>
      </c>
      <c r="H350" s="13">
        <v>0</v>
      </c>
      <c r="I350" s="13">
        <v>0</v>
      </c>
      <c r="J350" s="13">
        <f t="shared" si="79"/>
        <v>0</v>
      </c>
      <c r="K350" s="13">
        <f t="shared" si="80"/>
        <v>0</v>
      </c>
    </row>
    <row r="351" spans="1:11" ht="31.5" thickTop="1" thickBot="1" x14ac:dyDescent="0.3">
      <c r="A351" t="str">
        <f t="shared" si="78"/>
        <v>b</v>
      </c>
      <c r="B351" s="3" t="s">
        <v>75</v>
      </c>
      <c r="C351" s="15" t="s">
        <v>76</v>
      </c>
      <c r="D351" s="27"/>
      <c r="E351" s="4">
        <f t="shared" si="83"/>
        <v>0</v>
      </c>
      <c r="F351" s="4">
        <f>SUM(F352,F360,F361,F362)</f>
        <v>0</v>
      </c>
      <c r="G351" s="4">
        <f t="shared" ref="G351:I351" si="86">SUM(G352,G360,G361,G362)</f>
        <v>0</v>
      </c>
      <c r="H351" s="4">
        <f t="shared" si="86"/>
        <v>0</v>
      </c>
      <c r="I351" s="4">
        <f t="shared" si="86"/>
        <v>0</v>
      </c>
      <c r="J351" s="4">
        <f t="shared" si="79"/>
        <v>0</v>
      </c>
      <c r="K351" s="4">
        <f t="shared" si="80"/>
        <v>0</v>
      </c>
    </row>
    <row r="352" spans="1:11" ht="15.75" thickTop="1" x14ac:dyDescent="0.25">
      <c r="A352" t="str">
        <f t="shared" si="78"/>
        <v>b</v>
      </c>
      <c r="B352" s="5"/>
      <c r="C352" s="6" t="s">
        <v>10</v>
      </c>
      <c r="D352" s="28"/>
      <c r="E352" s="7">
        <f t="shared" si="83"/>
        <v>0</v>
      </c>
      <c r="F352" s="7">
        <f>SUM(F353:F359)</f>
        <v>0</v>
      </c>
      <c r="G352" s="7">
        <f t="shared" ref="G352:I352" si="87">SUM(G353:G359)</f>
        <v>0</v>
      </c>
      <c r="H352" s="7">
        <f t="shared" si="87"/>
        <v>0</v>
      </c>
      <c r="I352" s="7">
        <f t="shared" si="87"/>
        <v>0</v>
      </c>
      <c r="J352" s="7">
        <f t="shared" si="79"/>
        <v>0</v>
      </c>
      <c r="K352" s="7">
        <f t="shared" si="80"/>
        <v>0</v>
      </c>
    </row>
    <row r="353" spans="1:11" x14ac:dyDescent="0.25">
      <c r="A353" t="str">
        <f t="shared" si="78"/>
        <v>b</v>
      </c>
      <c r="B353" s="8"/>
      <c r="C353" s="9" t="s">
        <v>11</v>
      </c>
      <c r="D353" s="29"/>
      <c r="E353" s="10">
        <f t="shared" si="83"/>
        <v>0</v>
      </c>
      <c r="F353" s="10">
        <v>0</v>
      </c>
      <c r="G353" s="10">
        <v>0</v>
      </c>
      <c r="H353" s="10">
        <v>0</v>
      </c>
      <c r="I353" s="10">
        <v>0</v>
      </c>
      <c r="J353" s="10">
        <f t="shared" si="79"/>
        <v>0</v>
      </c>
      <c r="K353" s="10">
        <f t="shared" si="80"/>
        <v>0</v>
      </c>
    </row>
    <row r="354" spans="1:11" x14ac:dyDescent="0.25">
      <c r="A354" t="str">
        <f t="shared" si="78"/>
        <v>b</v>
      </c>
      <c r="B354" s="8"/>
      <c r="C354" s="9" t="s">
        <v>12</v>
      </c>
      <c r="D354" s="29"/>
      <c r="E354" s="10">
        <f t="shared" si="83"/>
        <v>0</v>
      </c>
      <c r="F354" s="10">
        <v>0</v>
      </c>
      <c r="G354" s="10">
        <v>0</v>
      </c>
      <c r="H354" s="10">
        <v>0</v>
      </c>
      <c r="I354" s="10">
        <v>0</v>
      </c>
      <c r="J354" s="10">
        <f t="shared" si="79"/>
        <v>0</v>
      </c>
      <c r="K354" s="10">
        <f t="shared" si="80"/>
        <v>0</v>
      </c>
    </row>
    <row r="355" spans="1:11" x14ac:dyDescent="0.25">
      <c r="A355" t="str">
        <f t="shared" si="78"/>
        <v>b</v>
      </c>
      <c r="B355" s="8"/>
      <c r="C355" s="9" t="s">
        <v>13</v>
      </c>
      <c r="D355" s="29"/>
      <c r="E355" s="10">
        <f t="shared" si="83"/>
        <v>0</v>
      </c>
      <c r="F355" s="10">
        <v>0</v>
      </c>
      <c r="G355" s="10">
        <v>0</v>
      </c>
      <c r="H355" s="10">
        <v>0</v>
      </c>
      <c r="I355" s="10">
        <v>0</v>
      </c>
      <c r="J355" s="10">
        <f t="shared" si="79"/>
        <v>0</v>
      </c>
      <c r="K355" s="10">
        <f t="shared" si="80"/>
        <v>0</v>
      </c>
    </row>
    <row r="356" spans="1:11" x14ac:dyDescent="0.25">
      <c r="A356" t="str">
        <f t="shared" si="78"/>
        <v>b</v>
      </c>
      <c r="B356" s="8"/>
      <c r="C356" s="9" t="s">
        <v>14</v>
      </c>
      <c r="D356" s="29"/>
      <c r="E356" s="10">
        <f t="shared" si="83"/>
        <v>0</v>
      </c>
      <c r="F356" s="10">
        <v>0</v>
      </c>
      <c r="G356" s="10">
        <v>0</v>
      </c>
      <c r="H356" s="10">
        <v>0</v>
      </c>
      <c r="I356" s="10">
        <v>0</v>
      </c>
      <c r="J356" s="10">
        <f t="shared" si="79"/>
        <v>0</v>
      </c>
      <c r="K356" s="10">
        <f t="shared" si="80"/>
        <v>0</v>
      </c>
    </row>
    <row r="357" spans="1:11" x14ac:dyDescent="0.25">
      <c r="A357" t="str">
        <f t="shared" si="78"/>
        <v>b</v>
      </c>
      <c r="B357" s="8"/>
      <c r="C357" s="9" t="s">
        <v>15</v>
      </c>
      <c r="D357" s="29"/>
      <c r="E357" s="10">
        <f t="shared" si="83"/>
        <v>0</v>
      </c>
      <c r="F357" s="10">
        <v>0</v>
      </c>
      <c r="G357" s="10">
        <v>0</v>
      </c>
      <c r="H357" s="10">
        <v>0</v>
      </c>
      <c r="I357" s="10">
        <v>0</v>
      </c>
      <c r="J357" s="10">
        <f t="shared" si="79"/>
        <v>0</v>
      </c>
      <c r="K357" s="10">
        <f t="shared" si="80"/>
        <v>0</v>
      </c>
    </row>
    <row r="358" spans="1:11" x14ac:dyDescent="0.25">
      <c r="A358" t="str">
        <f t="shared" si="78"/>
        <v>b</v>
      </c>
      <c r="B358" s="8"/>
      <c r="C358" s="9" t="s">
        <v>16</v>
      </c>
      <c r="D358" s="29"/>
      <c r="E358" s="10">
        <f t="shared" si="83"/>
        <v>0</v>
      </c>
      <c r="F358" s="10">
        <v>0</v>
      </c>
      <c r="G358" s="10">
        <v>0</v>
      </c>
      <c r="H358" s="10">
        <v>0</v>
      </c>
      <c r="I358" s="10">
        <v>0</v>
      </c>
      <c r="J358" s="10">
        <f t="shared" si="79"/>
        <v>0</v>
      </c>
      <c r="K358" s="10">
        <f t="shared" si="80"/>
        <v>0</v>
      </c>
    </row>
    <row r="359" spans="1:11" x14ac:dyDescent="0.25">
      <c r="A359" t="str">
        <f t="shared" si="78"/>
        <v>b</v>
      </c>
      <c r="B359" s="8"/>
      <c r="C359" s="9" t="s">
        <v>17</v>
      </c>
      <c r="D359" s="29"/>
      <c r="E359" s="10">
        <f t="shared" si="83"/>
        <v>0</v>
      </c>
      <c r="F359" s="10">
        <v>0</v>
      </c>
      <c r="G359" s="10">
        <v>0</v>
      </c>
      <c r="H359" s="10">
        <v>0</v>
      </c>
      <c r="I359" s="10">
        <v>0</v>
      </c>
      <c r="J359" s="10">
        <f t="shared" si="79"/>
        <v>0</v>
      </c>
      <c r="K359" s="10">
        <f t="shared" si="80"/>
        <v>0</v>
      </c>
    </row>
    <row r="360" spans="1:11" x14ac:dyDescent="0.25">
      <c r="A360" t="str">
        <f t="shared" si="78"/>
        <v>b</v>
      </c>
      <c r="B360" s="5"/>
      <c r="C360" s="6" t="s">
        <v>18</v>
      </c>
      <c r="D360" s="28"/>
      <c r="E360" s="7">
        <f t="shared" si="83"/>
        <v>0</v>
      </c>
      <c r="F360" s="7">
        <v>0</v>
      </c>
      <c r="G360" s="7">
        <v>0</v>
      </c>
      <c r="H360" s="7">
        <v>0</v>
      </c>
      <c r="I360" s="7">
        <v>0</v>
      </c>
      <c r="J360" s="7">
        <f t="shared" si="79"/>
        <v>0</v>
      </c>
      <c r="K360" s="7">
        <f t="shared" si="80"/>
        <v>0</v>
      </c>
    </row>
    <row r="361" spans="1:11" x14ac:dyDescent="0.25">
      <c r="A361" t="str">
        <f t="shared" si="78"/>
        <v>b</v>
      </c>
      <c r="B361" s="5"/>
      <c r="C361" s="6" t="s">
        <v>19</v>
      </c>
      <c r="D361" s="28"/>
      <c r="E361" s="7">
        <f t="shared" si="83"/>
        <v>0</v>
      </c>
      <c r="F361" s="7">
        <v>0</v>
      </c>
      <c r="G361" s="7">
        <v>0</v>
      </c>
      <c r="H361" s="7">
        <v>0</v>
      </c>
      <c r="I361" s="7">
        <v>0</v>
      </c>
      <c r="J361" s="7">
        <f t="shared" si="79"/>
        <v>0</v>
      </c>
      <c r="K361" s="7">
        <f t="shared" si="80"/>
        <v>0</v>
      </c>
    </row>
    <row r="362" spans="1:11" ht="15.75" thickBot="1" x14ac:dyDescent="0.3">
      <c r="A362" t="str">
        <f t="shared" si="78"/>
        <v>b</v>
      </c>
      <c r="B362" s="11"/>
      <c r="C362" s="12" t="s">
        <v>20</v>
      </c>
      <c r="D362" s="30"/>
      <c r="E362" s="13">
        <f t="shared" si="83"/>
        <v>0</v>
      </c>
      <c r="F362" s="13">
        <v>0</v>
      </c>
      <c r="G362" s="13">
        <v>0</v>
      </c>
      <c r="H362" s="13">
        <v>0</v>
      </c>
      <c r="I362" s="13">
        <v>0</v>
      </c>
      <c r="J362" s="13">
        <f t="shared" si="79"/>
        <v>0</v>
      </c>
      <c r="K362" s="13">
        <f t="shared" si="80"/>
        <v>0</v>
      </c>
    </row>
    <row r="363" spans="1:11" ht="32.25" customHeight="1" thickTop="1" thickBot="1" x14ac:dyDescent="0.3">
      <c r="A363" t="str">
        <f t="shared" si="78"/>
        <v>b</v>
      </c>
      <c r="B363" s="3" t="s">
        <v>77</v>
      </c>
      <c r="C363" s="4" t="s">
        <v>78</v>
      </c>
      <c r="D363" s="27"/>
      <c r="E363" s="4">
        <f t="shared" si="83"/>
        <v>0</v>
      </c>
      <c r="F363" s="4">
        <f>SUM(F364,F372,F373,F374)</f>
        <v>0</v>
      </c>
      <c r="G363" s="4">
        <f t="shared" ref="G363:I363" si="88">SUM(G364,G372,G373,G374)</f>
        <v>0</v>
      </c>
      <c r="H363" s="4">
        <f t="shared" si="88"/>
        <v>0</v>
      </c>
      <c r="I363" s="4">
        <f t="shared" si="88"/>
        <v>0</v>
      </c>
      <c r="J363" s="4">
        <f t="shared" si="79"/>
        <v>0</v>
      </c>
      <c r="K363" s="4">
        <f t="shared" si="80"/>
        <v>0</v>
      </c>
    </row>
    <row r="364" spans="1:11" ht="15.75" thickTop="1" x14ac:dyDescent="0.25">
      <c r="A364" t="str">
        <f t="shared" si="78"/>
        <v>b</v>
      </c>
      <c r="B364" s="5"/>
      <c r="C364" s="6" t="s">
        <v>10</v>
      </c>
      <c r="D364" s="28"/>
      <c r="E364" s="7">
        <f t="shared" si="83"/>
        <v>0</v>
      </c>
      <c r="F364" s="7">
        <f>SUM(F365:F371)</f>
        <v>0</v>
      </c>
      <c r="G364" s="7">
        <f t="shared" ref="G364:I364" si="89">SUM(G365:G371)</f>
        <v>0</v>
      </c>
      <c r="H364" s="7">
        <f t="shared" si="89"/>
        <v>0</v>
      </c>
      <c r="I364" s="7">
        <f t="shared" si="89"/>
        <v>0</v>
      </c>
      <c r="J364" s="7">
        <f t="shared" si="79"/>
        <v>0</v>
      </c>
      <c r="K364" s="7">
        <f t="shared" si="80"/>
        <v>0</v>
      </c>
    </row>
    <row r="365" spans="1:11" x14ac:dyDescent="0.25">
      <c r="A365" t="str">
        <f t="shared" si="78"/>
        <v>b</v>
      </c>
      <c r="B365" s="8"/>
      <c r="C365" s="9" t="s">
        <v>11</v>
      </c>
      <c r="D365" s="29"/>
      <c r="E365" s="10">
        <f t="shared" si="83"/>
        <v>0</v>
      </c>
      <c r="F365" s="10">
        <v>0</v>
      </c>
      <c r="G365" s="10">
        <v>0</v>
      </c>
      <c r="H365" s="10">
        <v>0</v>
      </c>
      <c r="I365" s="10">
        <v>0</v>
      </c>
      <c r="J365" s="10">
        <f t="shared" si="79"/>
        <v>0</v>
      </c>
      <c r="K365" s="10">
        <f t="shared" si="80"/>
        <v>0</v>
      </c>
    </row>
    <row r="366" spans="1:11" x14ac:dyDescent="0.25">
      <c r="A366" t="str">
        <f t="shared" si="78"/>
        <v>b</v>
      </c>
      <c r="B366" s="8"/>
      <c r="C366" s="9" t="s">
        <v>12</v>
      </c>
      <c r="D366" s="29"/>
      <c r="E366" s="10">
        <f t="shared" si="83"/>
        <v>0</v>
      </c>
      <c r="F366" s="10">
        <v>0</v>
      </c>
      <c r="G366" s="10">
        <v>0</v>
      </c>
      <c r="H366" s="10">
        <v>0</v>
      </c>
      <c r="I366" s="10">
        <v>0</v>
      </c>
      <c r="J366" s="10">
        <f t="shared" si="79"/>
        <v>0</v>
      </c>
      <c r="K366" s="10">
        <f t="shared" si="80"/>
        <v>0</v>
      </c>
    </row>
    <row r="367" spans="1:11" x14ac:dyDescent="0.25">
      <c r="A367" t="str">
        <f t="shared" si="78"/>
        <v>b</v>
      </c>
      <c r="B367" s="8"/>
      <c r="C367" s="9" t="s">
        <v>13</v>
      </c>
      <c r="D367" s="29"/>
      <c r="E367" s="10">
        <f t="shared" si="83"/>
        <v>0</v>
      </c>
      <c r="F367" s="10">
        <v>0</v>
      </c>
      <c r="G367" s="10">
        <v>0</v>
      </c>
      <c r="H367" s="10">
        <v>0</v>
      </c>
      <c r="I367" s="10">
        <v>0</v>
      </c>
      <c r="J367" s="10">
        <f t="shared" si="79"/>
        <v>0</v>
      </c>
      <c r="K367" s="10">
        <f t="shared" si="80"/>
        <v>0</v>
      </c>
    </row>
    <row r="368" spans="1:11" x14ac:dyDescent="0.25">
      <c r="A368" t="str">
        <f t="shared" si="78"/>
        <v>b</v>
      </c>
      <c r="B368" s="8"/>
      <c r="C368" s="9" t="s">
        <v>14</v>
      </c>
      <c r="D368" s="29"/>
      <c r="E368" s="10">
        <f t="shared" si="83"/>
        <v>0</v>
      </c>
      <c r="F368" s="10">
        <v>0</v>
      </c>
      <c r="G368" s="10">
        <v>0</v>
      </c>
      <c r="H368" s="10">
        <v>0</v>
      </c>
      <c r="I368" s="10">
        <v>0</v>
      </c>
      <c r="J368" s="10">
        <f t="shared" si="79"/>
        <v>0</v>
      </c>
      <c r="K368" s="10">
        <f t="shared" si="80"/>
        <v>0</v>
      </c>
    </row>
    <row r="369" spans="1:11" x14ac:dyDescent="0.25">
      <c r="A369" t="str">
        <f t="shared" si="78"/>
        <v>b</v>
      </c>
      <c r="B369" s="8"/>
      <c r="C369" s="9" t="s">
        <v>15</v>
      </c>
      <c r="D369" s="29"/>
      <c r="E369" s="10">
        <f t="shared" si="83"/>
        <v>0</v>
      </c>
      <c r="F369" s="10">
        <v>0</v>
      </c>
      <c r="G369" s="10">
        <v>0</v>
      </c>
      <c r="H369" s="10">
        <v>0</v>
      </c>
      <c r="I369" s="10">
        <v>0</v>
      </c>
      <c r="J369" s="10">
        <f t="shared" si="79"/>
        <v>0</v>
      </c>
      <c r="K369" s="10">
        <f t="shared" si="80"/>
        <v>0</v>
      </c>
    </row>
    <row r="370" spans="1:11" x14ac:dyDescent="0.25">
      <c r="A370" t="str">
        <f t="shared" si="78"/>
        <v>b</v>
      </c>
      <c r="B370" s="8"/>
      <c r="C370" s="9" t="s">
        <v>16</v>
      </c>
      <c r="D370" s="29"/>
      <c r="E370" s="10">
        <f t="shared" si="83"/>
        <v>0</v>
      </c>
      <c r="F370" s="10">
        <v>0</v>
      </c>
      <c r="G370" s="10">
        <v>0</v>
      </c>
      <c r="H370" s="10">
        <v>0</v>
      </c>
      <c r="I370" s="10">
        <v>0</v>
      </c>
      <c r="J370" s="10">
        <f t="shared" si="79"/>
        <v>0</v>
      </c>
      <c r="K370" s="10">
        <f t="shared" si="80"/>
        <v>0</v>
      </c>
    </row>
    <row r="371" spans="1:11" x14ac:dyDescent="0.25">
      <c r="A371" t="str">
        <f t="shared" si="78"/>
        <v>b</v>
      </c>
      <c r="B371" s="8"/>
      <c r="C371" s="9" t="s">
        <v>17</v>
      </c>
      <c r="D371" s="29"/>
      <c r="E371" s="10">
        <f t="shared" si="83"/>
        <v>0</v>
      </c>
      <c r="F371" s="10">
        <v>0</v>
      </c>
      <c r="G371" s="10">
        <v>0</v>
      </c>
      <c r="H371" s="10">
        <v>0</v>
      </c>
      <c r="I371" s="10">
        <v>0</v>
      </c>
      <c r="J371" s="10">
        <f t="shared" si="79"/>
        <v>0</v>
      </c>
      <c r="K371" s="10">
        <f t="shared" si="80"/>
        <v>0</v>
      </c>
    </row>
    <row r="372" spans="1:11" x14ac:dyDescent="0.25">
      <c r="A372" t="str">
        <f t="shared" si="78"/>
        <v>b</v>
      </c>
      <c r="B372" s="5"/>
      <c r="C372" s="6" t="s">
        <v>18</v>
      </c>
      <c r="D372" s="28"/>
      <c r="E372" s="7">
        <f t="shared" si="83"/>
        <v>0</v>
      </c>
      <c r="F372" s="7">
        <v>0</v>
      </c>
      <c r="G372" s="7">
        <v>0</v>
      </c>
      <c r="H372" s="7">
        <v>0</v>
      </c>
      <c r="I372" s="7">
        <v>0</v>
      </c>
      <c r="J372" s="7">
        <f t="shared" si="79"/>
        <v>0</v>
      </c>
      <c r="K372" s="7">
        <f t="shared" si="80"/>
        <v>0</v>
      </c>
    </row>
    <row r="373" spans="1:11" x14ac:dyDescent="0.25">
      <c r="A373" t="str">
        <f t="shared" si="78"/>
        <v>b</v>
      </c>
      <c r="B373" s="5"/>
      <c r="C373" s="6" t="s">
        <v>19</v>
      </c>
      <c r="D373" s="28"/>
      <c r="E373" s="7">
        <f t="shared" si="83"/>
        <v>0</v>
      </c>
      <c r="F373" s="7">
        <v>0</v>
      </c>
      <c r="G373" s="7">
        <v>0</v>
      </c>
      <c r="H373" s="7">
        <v>0</v>
      </c>
      <c r="I373" s="7">
        <v>0</v>
      </c>
      <c r="J373" s="7">
        <f t="shared" si="79"/>
        <v>0</v>
      </c>
      <c r="K373" s="7">
        <f t="shared" si="80"/>
        <v>0</v>
      </c>
    </row>
    <row r="374" spans="1:11" ht="15.75" thickBot="1" x14ac:dyDescent="0.3">
      <c r="A374" t="str">
        <f t="shared" si="78"/>
        <v>b</v>
      </c>
      <c r="B374" s="11"/>
      <c r="C374" s="12" t="s">
        <v>20</v>
      </c>
      <c r="D374" s="30"/>
      <c r="E374" s="13">
        <f t="shared" si="83"/>
        <v>0</v>
      </c>
      <c r="F374" s="13">
        <v>0</v>
      </c>
      <c r="G374" s="13">
        <v>0</v>
      </c>
      <c r="H374" s="13">
        <v>0</v>
      </c>
      <c r="I374" s="13">
        <v>0</v>
      </c>
      <c r="J374" s="13">
        <f t="shared" si="79"/>
        <v>0</v>
      </c>
      <c r="K374" s="13">
        <f t="shared" si="80"/>
        <v>0</v>
      </c>
    </row>
    <row r="375" spans="1:11" ht="31.5" thickTop="1" thickBot="1" x14ac:dyDescent="0.3">
      <c r="A375" t="str">
        <f t="shared" si="78"/>
        <v>b</v>
      </c>
      <c r="B375" s="3" t="s">
        <v>79</v>
      </c>
      <c r="C375" s="15" t="s">
        <v>80</v>
      </c>
      <c r="D375" s="27"/>
      <c r="E375" s="4">
        <f t="shared" si="83"/>
        <v>0</v>
      </c>
      <c r="F375" s="4">
        <f>SUM(F376,F384,F385,F386)</f>
        <v>0</v>
      </c>
      <c r="G375" s="4">
        <f t="shared" ref="G375:I375" si="90">SUM(G376,G384,G385,G386)</f>
        <v>0</v>
      </c>
      <c r="H375" s="4">
        <f t="shared" si="90"/>
        <v>0</v>
      </c>
      <c r="I375" s="4">
        <f t="shared" si="90"/>
        <v>0</v>
      </c>
      <c r="J375" s="4">
        <f t="shared" si="79"/>
        <v>0</v>
      </c>
      <c r="K375" s="4">
        <f t="shared" si="80"/>
        <v>0</v>
      </c>
    </row>
    <row r="376" spans="1:11" ht="15.75" thickTop="1" x14ac:dyDescent="0.25">
      <c r="A376" t="str">
        <f t="shared" si="78"/>
        <v>b</v>
      </c>
      <c r="B376" s="5"/>
      <c r="C376" s="6" t="s">
        <v>10</v>
      </c>
      <c r="D376" s="28"/>
      <c r="E376" s="7">
        <f t="shared" si="83"/>
        <v>0</v>
      </c>
      <c r="F376" s="7">
        <f>SUM(F377:F383)</f>
        <v>0</v>
      </c>
      <c r="G376" s="7">
        <f t="shared" ref="G376:I376" si="91">SUM(G377:G383)</f>
        <v>0</v>
      </c>
      <c r="H376" s="7">
        <f t="shared" si="91"/>
        <v>0</v>
      </c>
      <c r="I376" s="7">
        <f t="shared" si="91"/>
        <v>0</v>
      </c>
      <c r="J376" s="7">
        <f t="shared" si="79"/>
        <v>0</v>
      </c>
      <c r="K376" s="7">
        <f t="shared" si="80"/>
        <v>0</v>
      </c>
    </row>
    <row r="377" spans="1:11" x14ac:dyDescent="0.25">
      <c r="A377" t="str">
        <f t="shared" si="78"/>
        <v>b</v>
      </c>
      <c r="B377" s="8"/>
      <c r="C377" s="9" t="s">
        <v>11</v>
      </c>
      <c r="D377" s="29"/>
      <c r="E377" s="10">
        <f t="shared" si="83"/>
        <v>0</v>
      </c>
      <c r="F377" s="10">
        <v>0</v>
      </c>
      <c r="G377" s="10">
        <v>0</v>
      </c>
      <c r="H377" s="10">
        <v>0</v>
      </c>
      <c r="I377" s="10">
        <v>0</v>
      </c>
      <c r="J377" s="10">
        <f t="shared" si="79"/>
        <v>0</v>
      </c>
      <c r="K377" s="10">
        <f t="shared" si="80"/>
        <v>0</v>
      </c>
    </row>
    <row r="378" spans="1:11" x14ac:dyDescent="0.25">
      <c r="A378" t="str">
        <f t="shared" si="78"/>
        <v>b</v>
      </c>
      <c r="B378" s="8"/>
      <c r="C378" s="9" t="s">
        <v>12</v>
      </c>
      <c r="D378" s="29"/>
      <c r="E378" s="10">
        <f t="shared" si="83"/>
        <v>0</v>
      </c>
      <c r="F378" s="10">
        <v>0</v>
      </c>
      <c r="G378" s="10">
        <v>0</v>
      </c>
      <c r="H378" s="10">
        <v>0</v>
      </c>
      <c r="I378" s="10">
        <v>0</v>
      </c>
      <c r="J378" s="10">
        <f t="shared" si="79"/>
        <v>0</v>
      </c>
      <c r="K378" s="10">
        <f t="shared" si="80"/>
        <v>0</v>
      </c>
    </row>
    <row r="379" spans="1:11" x14ac:dyDescent="0.25">
      <c r="A379" t="str">
        <f t="shared" si="78"/>
        <v>b</v>
      </c>
      <c r="B379" s="8"/>
      <c r="C379" s="9" t="s">
        <v>13</v>
      </c>
      <c r="D379" s="29"/>
      <c r="E379" s="10">
        <f t="shared" si="83"/>
        <v>0</v>
      </c>
      <c r="F379" s="10">
        <v>0</v>
      </c>
      <c r="G379" s="10">
        <v>0</v>
      </c>
      <c r="H379" s="10">
        <v>0</v>
      </c>
      <c r="I379" s="10">
        <v>0</v>
      </c>
      <c r="J379" s="10">
        <f t="shared" si="79"/>
        <v>0</v>
      </c>
      <c r="K379" s="10">
        <f t="shared" si="80"/>
        <v>0</v>
      </c>
    </row>
    <row r="380" spans="1:11" x14ac:dyDescent="0.25">
      <c r="A380" t="str">
        <f t="shared" si="78"/>
        <v>b</v>
      </c>
      <c r="B380" s="8"/>
      <c r="C380" s="9" t="s">
        <v>14</v>
      </c>
      <c r="D380" s="29"/>
      <c r="E380" s="10">
        <f t="shared" si="83"/>
        <v>0</v>
      </c>
      <c r="F380" s="10">
        <v>0</v>
      </c>
      <c r="G380" s="10">
        <v>0</v>
      </c>
      <c r="H380" s="10">
        <v>0</v>
      </c>
      <c r="I380" s="10">
        <v>0</v>
      </c>
      <c r="J380" s="10">
        <f t="shared" si="79"/>
        <v>0</v>
      </c>
      <c r="K380" s="10">
        <f t="shared" si="80"/>
        <v>0</v>
      </c>
    </row>
    <row r="381" spans="1:11" x14ac:dyDescent="0.25">
      <c r="A381" t="str">
        <f t="shared" si="78"/>
        <v>b</v>
      </c>
      <c r="B381" s="8"/>
      <c r="C381" s="9" t="s">
        <v>15</v>
      </c>
      <c r="D381" s="29"/>
      <c r="E381" s="10">
        <f t="shared" si="83"/>
        <v>0</v>
      </c>
      <c r="F381" s="10">
        <v>0</v>
      </c>
      <c r="G381" s="10">
        <v>0</v>
      </c>
      <c r="H381" s="10">
        <v>0</v>
      </c>
      <c r="I381" s="10">
        <v>0</v>
      </c>
      <c r="J381" s="10">
        <f t="shared" si="79"/>
        <v>0</v>
      </c>
      <c r="K381" s="10">
        <f t="shared" si="80"/>
        <v>0</v>
      </c>
    </row>
    <row r="382" spans="1:11" x14ac:dyDescent="0.25">
      <c r="A382" t="str">
        <f t="shared" si="78"/>
        <v>b</v>
      </c>
      <c r="B382" s="8"/>
      <c r="C382" s="9" t="s">
        <v>16</v>
      </c>
      <c r="D382" s="29"/>
      <c r="E382" s="10">
        <f t="shared" si="83"/>
        <v>0</v>
      </c>
      <c r="F382" s="10">
        <v>0</v>
      </c>
      <c r="G382" s="10">
        <v>0</v>
      </c>
      <c r="H382" s="10">
        <v>0</v>
      </c>
      <c r="I382" s="10">
        <v>0</v>
      </c>
      <c r="J382" s="10">
        <f t="shared" si="79"/>
        <v>0</v>
      </c>
      <c r="K382" s="10">
        <f t="shared" si="80"/>
        <v>0</v>
      </c>
    </row>
    <row r="383" spans="1:11" x14ac:dyDescent="0.25">
      <c r="A383" t="str">
        <f t="shared" si="78"/>
        <v>b</v>
      </c>
      <c r="B383" s="8"/>
      <c r="C383" s="9" t="s">
        <v>17</v>
      </c>
      <c r="D383" s="29"/>
      <c r="E383" s="10">
        <f t="shared" si="83"/>
        <v>0</v>
      </c>
      <c r="F383" s="10">
        <v>0</v>
      </c>
      <c r="G383" s="10">
        <v>0</v>
      </c>
      <c r="H383" s="10">
        <v>0</v>
      </c>
      <c r="I383" s="10">
        <v>0</v>
      </c>
      <c r="J383" s="10">
        <f t="shared" si="79"/>
        <v>0</v>
      </c>
      <c r="K383" s="10">
        <f t="shared" si="80"/>
        <v>0</v>
      </c>
    </row>
    <row r="384" spans="1:11" x14ac:dyDescent="0.25">
      <c r="A384" t="str">
        <f t="shared" si="78"/>
        <v>b</v>
      </c>
      <c r="B384" s="5"/>
      <c r="C384" s="6" t="s">
        <v>18</v>
      </c>
      <c r="D384" s="28"/>
      <c r="E384" s="7">
        <f t="shared" si="83"/>
        <v>0</v>
      </c>
      <c r="F384" s="7">
        <v>0</v>
      </c>
      <c r="G384" s="7">
        <v>0</v>
      </c>
      <c r="H384" s="7">
        <v>0</v>
      </c>
      <c r="I384" s="7">
        <v>0</v>
      </c>
      <c r="J384" s="7">
        <f t="shared" si="79"/>
        <v>0</v>
      </c>
      <c r="K384" s="7">
        <f t="shared" si="80"/>
        <v>0</v>
      </c>
    </row>
    <row r="385" spans="1:11" x14ac:dyDescent="0.25">
      <c r="A385" t="str">
        <f t="shared" si="78"/>
        <v>b</v>
      </c>
      <c r="B385" s="5"/>
      <c r="C385" s="6" t="s">
        <v>19</v>
      </c>
      <c r="D385" s="28"/>
      <c r="E385" s="7">
        <f t="shared" si="83"/>
        <v>0</v>
      </c>
      <c r="F385" s="7">
        <v>0</v>
      </c>
      <c r="G385" s="7">
        <v>0</v>
      </c>
      <c r="H385" s="7">
        <v>0</v>
      </c>
      <c r="I385" s="7">
        <v>0</v>
      </c>
      <c r="J385" s="7">
        <f t="shared" si="79"/>
        <v>0</v>
      </c>
      <c r="K385" s="7">
        <f t="shared" si="80"/>
        <v>0</v>
      </c>
    </row>
    <row r="386" spans="1:11" ht="15.75" thickBot="1" x14ac:dyDescent="0.3">
      <c r="A386" t="str">
        <f t="shared" si="78"/>
        <v>b</v>
      </c>
      <c r="B386" s="11"/>
      <c r="C386" s="12" t="s">
        <v>20</v>
      </c>
      <c r="D386" s="30"/>
      <c r="E386" s="13">
        <f t="shared" si="83"/>
        <v>0</v>
      </c>
      <c r="F386" s="13">
        <v>0</v>
      </c>
      <c r="G386" s="13">
        <v>0</v>
      </c>
      <c r="H386" s="13">
        <v>0</v>
      </c>
      <c r="I386" s="13">
        <v>0</v>
      </c>
      <c r="J386" s="13">
        <f t="shared" si="79"/>
        <v>0</v>
      </c>
      <c r="K386" s="13">
        <f t="shared" si="80"/>
        <v>0</v>
      </c>
    </row>
    <row r="387" spans="1:11" ht="31.5" thickTop="1" thickBot="1" x14ac:dyDescent="0.3">
      <c r="A387" t="str">
        <f t="shared" si="78"/>
        <v>b</v>
      </c>
      <c r="B387" s="3" t="s">
        <v>81</v>
      </c>
      <c r="C387" s="15" t="s">
        <v>82</v>
      </c>
      <c r="D387" s="27"/>
      <c r="E387" s="4">
        <f t="shared" si="83"/>
        <v>0</v>
      </c>
      <c r="F387" s="4">
        <f>SUM(F388,F396,F397,F398)</f>
        <v>0</v>
      </c>
      <c r="G387" s="4">
        <f t="shared" ref="G387:I387" si="92">SUM(G388,G396,G397,G398)</f>
        <v>0</v>
      </c>
      <c r="H387" s="4">
        <f t="shared" si="92"/>
        <v>0</v>
      </c>
      <c r="I387" s="4">
        <f t="shared" si="92"/>
        <v>0</v>
      </c>
      <c r="J387" s="4">
        <f t="shared" si="79"/>
        <v>0</v>
      </c>
      <c r="K387" s="4">
        <f t="shared" si="80"/>
        <v>0</v>
      </c>
    </row>
    <row r="388" spans="1:11" ht="15.75" thickTop="1" x14ac:dyDescent="0.25">
      <c r="A388" t="str">
        <f t="shared" ref="A388:A451" si="93">IF(OR(E388&lt;&gt;0,F388&lt;&gt;0,G388&lt;&gt;0,H388&lt;&gt;0,I388&lt;&gt;0,),"a","b")</f>
        <v>b</v>
      </c>
      <c r="B388" s="5"/>
      <c r="C388" s="6" t="s">
        <v>10</v>
      </c>
      <c r="D388" s="28"/>
      <c r="E388" s="7">
        <f t="shared" si="83"/>
        <v>0</v>
      </c>
      <c r="F388" s="7">
        <f>SUM(F389:F395)</f>
        <v>0</v>
      </c>
      <c r="G388" s="7">
        <f t="shared" ref="G388:I388" si="94">SUM(G389:G395)</f>
        <v>0</v>
      </c>
      <c r="H388" s="7">
        <f t="shared" si="94"/>
        <v>0</v>
      </c>
      <c r="I388" s="7">
        <f t="shared" si="94"/>
        <v>0</v>
      </c>
      <c r="J388" s="7">
        <f t="shared" ref="J388:J451" si="95">SUM(F388,G388)</f>
        <v>0</v>
      </c>
      <c r="K388" s="7">
        <f t="shared" ref="K388:K451" si="96">SUM(F388,G388,H388)</f>
        <v>0</v>
      </c>
    </row>
    <row r="389" spans="1:11" x14ac:dyDescent="0.25">
      <c r="A389" t="str">
        <f t="shared" si="93"/>
        <v>b</v>
      </c>
      <c r="B389" s="8"/>
      <c r="C389" s="9" t="s">
        <v>11</v>
      </c>
      <c r="D389" s="29"/>
      <c r="E389" s="10">
        <f t="shared" si="83"/>
        <v>0</v>
      </c>
      <c r="F389" s="10">
        <v>0</v>
      </c>
      <c r="G389" s="10">
        <v>0</v>
      </c>
      <c r="H389" s="10">
        <v>0</v>
      </c>
      <c r="I389" s="10">
        <v>0</v>
      </c>
      <c r="J389" s="10">
        <f t="shared" si="95"/>
        <v>0</v>
      </c>
      <c r="K389" s="10">
        <f t="shared" si="96"/>
        <v>0</v>
      </c>
    </row>
    <row r="390" spans="1:11" x14ac:dyDescent="0.25">
      <c r="A390" t="str">
        <f t="shared" si="93"/>
        <v>b</v>
      </c>
      <c r="B390" s="8"/>
      <c r="C390" s="9" t="s">
        <v>12</v>
      </c>
      <c r="D390" s="29"/>
      <c r="E390" s="10">
        <f t="shared" si="83"/>
        <v>0</v>
      </c>
      <c r="F390" s="10">
        <v>0</v>
      </c>
      <c r="G390" s="10">
        <v>0</v>
      </c>
      <c r="H390" s="10">
        <v>0</v>
      </c>
      <c r="I390" s="10">
        <v>0</v>
      </c>
      <c r="J390" s="10">
        <f t="shared" si="95"/>
        <v>0</v>
      </c>
      <c r="K390" s="10">
        <f t="shared" si="96"/>
        <v>0</v>
      </c>
    </row>
    <row r="391" spans="1:11" x14ac:dyDescent="0.25">
      <c r="A391" t="str">
        <f t="shared" si="93"/>
        <v>b</v>
      </c>
      <c r="B391" s="8"/>
      <c r="C391" s="9" t="s">
        <v>13</v>
      </c>
      <c r="D391" s="29"/>
      <c r="E391" s="10">
        <f t="shared" si="83"/>
        <v>0</v>
      </c>
      <c r="F391" s="10">
        <v>0</v>
      </c>
      <c r="G391" s="10">
        <v>0</v>
      </c>
      <c r="H391" s="10">
        <v>0</v>
      </c>
      <c r="I391" s="10">
        <v>0</v>
      </c>
      <c r="J391" s="10">
        <f t="shared" si="95"/>
        <v>0</v>
      </c>
      <c r="K391" s="10">
        <f t="shared" si="96"/>
        <v>0</v>
      </c>
    </row>
    <row r="392" spans="1:11" x14ac:dyDescent="0.25">
      <c r="A392" t="str">
        <f t="shared" si="93"/>
        <v>b</v>
      </c>
      <c r="B392" s="8"/>
      <c r="C392" s="9" t="s">
        <v>14</v>
      </c>
      <c r="D392" s="29"/>
      <c r="E392" s="10">
        <f t="shared" si="83"/>
        <v>0</v>
      </c>
      <c r="F392" s="10">
        <v>0</v>
      </c>
      <c r="G392" s="10">
        <v>0</v>
      </c>
      <c r="H392" s="10">
        <v>0</v>
      </c>
      <c r="I392" s="10">
        <v>0</v>
      </c>
      <c r="J392" s="10">
        <f t="shared" si="95"/>
        <v>0</v>
      </c>
      <c r="K392" s="10">
        <f t="shared" si="96"/>
        <v>0</v>
      </c>
    </row>
    <row r="393" spans="1:11" x14ac:dyDescent="0.25">
      <c r="A393" t="str">
        <f t="shared" si="93"/>
        <v>b</v>
      </c>
      <c r="B393" s="8"/>
      <c r="C393" s="9" t="s">
        <v>15</v>
      </c>
      <c r="D393" s="29"/>
      <c r="E393" s="10">
        <f t="shared" si="83"/>
        <v>0</v>
      </c>
      <c r="F393" s="10">
        <v>0</v>
      </c>
      <c r="G393" s="10">
        <v>0</v>
      </c>
      <c r="H393" s="10">
        <v>0</v>
      </c>
      <c r="I393" s="10">
        <v>0</v>
      </c>
      <c r="J393" s="10">
        <f t="shared" si="95"/>
        <v>0</v>
      </c>
      <c r="K393" s="10">
        <f t="shared" si="96"/>
        <v>0</v>
      </c>
    </row>
    <row r="394" spans="1:11" x14ac:dyDescent="0.25">
      <c r="A394" t="str">
        <f t="shared" si="93"/>
        <v>b</v>
      </c>
      <c r="B394" s="8"/>
      <c r="C394" s="9" t="s">
        <v>16</v>
      </c>
      <c r="D394" s="29"/>
      <c r="E394" s="10">
        <f t="shared" si="83"/>
        <v>0</v>
      </c>
      <c r="F394" s="10">
        <v>0</v>
      </c>
      <c r="G394" s="10">
        <v>0</v>
      </c>
      <c r="H394" s="10">
        <v>0</v>
      </c>
      <c r="I394" s="10">
        <v>0</v>
      </c>
      <c r="J394" s="10">
        <f t="shared" si="95"/>
        <v>0</v>
      </c>
      <c r="K394" s="10">
        <f t="shared" si="96"/>
        <v>0</v>
      </c>
    </row>
    <row r="395" spans="1:11" x14ac:dyDescent="0.25">
      <c r="A395" t="str">
        <f t="shared" si="93"/>
        <v>b</v>
      </c>
      <c r="B395" s="8"/>
      <c r="C395" s="9" t="s">
        <v>17</v>
      </c>
      <c r="D395" s="29"/>
      <c r="E395" s="10">
        <f t="shared" si="83"/>
        <v>0</v>
      </c>
      <c r="F395" s="10">
        <v>0</v>
      </c>
      <c r="G395" s="10">
        <v>0</v>
      </c>
      <c r="H395" s="10">
        <v>0</v>
      </c>
      <c r="I395" s="10">
        <v>0</v>
      </c>
      <c r="J395" s="10">
        <f t="shared" si="95"/>
        <v>0</v>
      </c>
      <c r="K395" s="10">
        <f t="shared" si="96"/>
        <v>0</v>
      </c>
    </row>
    <row r="396" spans="1:11" x14ac:dyDescent="0.25">
      <c r="A396" t="str">
        <f t="shared" si="93"/>
        <v>b</v>
      </c>
      <c r="B396" s="5"/>
      <c r="C396" s="6" t="s">
        <v>18</v>
      </c>
      <c r="D396" s="28"/>
      <c r="E396" s="7">
        <f t="shared" si="83"/>
        <v>0</v>
      </c>
      <c r="F396" s="7">
        <v>0</v>
      </c>
      <c r="G396" s="7">
        <v>0</v>
      </c>
      <c r="H396" s="7">
        <v>0</v>
      </c>
      <c r="I396" s="7">
        <v>0</v>
      </c>
      <c r="J396" s="7">
        <f t="shared" si="95"/>
        <v>0</v>
      </c>
      <c r="K396" s="7">
        <f t="shared" si="96"/>
        <v>0</v>
      </c>
    </row>
    <row r="397" spans="1:11" x14ac:dyDescent="0.25">
      <c r="A397" t="str">
        <f t="shared" si="93"/>
        <v>b</v>
      </c>
      <c r="B397" s="5"/>
      <c r="C397" s="6" t="s">
        <v>19</v>
      </c>
      <c r="D397" s="28"/>
      <c r="E397" s="7">
        <f t="shared" si="83"/>
        <v>0</v>
      </c>
      <c r="F397" s="7">
        <v>0</v>
      </c>
      <c r="G397" s="7">
        <v>0</v>
      </c>
      <c r="H397" s="7">
        <v>0</v>
      </c>
      <c r="I397" s="7">
        <v>0</v>
      </c>
      <c r="J397" s="7">
        <f t="shared" si="95"/>
        <v>0</v>
      </c>
      <c r="K397" s="7">
        <f t="shared" si="96"/>
        <v>0</v>
      </c>
    </row>
    <row r="398" spans="1:11" ht="15.75" thickBot="1" x14ac:dyDescent="0.3">
      <c r="A398" t="str">
        <f t="shared" si="93"/>
        <v>b</v>
      </c>
      <c r="B398" s="11"/>
      <c r="C398" s="12" t="s">
        <v>20</v>
      </c>
      <c r="D398" s="30"/>
      <c r="E398" s="13">
        <f t="shared" si="83"/>
        <v>0</v>
      </c>
      <c r="F398" s="13">
        <v>0</v>
      </c>
      <c r="G398" s="13">
        <v>0</v>
      </c>
      <c r="H398" s="13">
        <v>0</v>
      </c>
      <c r="I398" s="13">
        <v>0</v>
      </c>
      <c r="J398" s="13">
        <f t="shared" si="95"/>
        <v>0</v>
      </c>
      <c r="K398" s="13">
        <f t="shared" si="96"/>
        <v>0</v>
      </c>
    </row>
    <row r="399" spans="1:11" ht="31.5" thickTop="1" thickBot="1" x14ac:dyDescent="0.3">
      <c r="A399" t="str">
        <f t="shared" si="93"/>
        <v>b</v>
      </c>
      <c r="B399" s="3" t="s">
        <v>83</v>
      </c>
      <c r="C399" s="15" t="s">
        <v>84</v>
      </c>
      <c r="D399" s="27"/>
      <c r="E399" s="4">
        <f t="shared" si="83"/>
        <v>0</v>
      </c>
      <c r="F399" s="4">
        <f>SUM(F400,F408,F409,F410)</f>
        <v>0</v>
      </c>
      <c r="G399" s="4">
        <f t="shared" ref="G399:I399" si="97">SUM(G400,G408,G409,G410)</f>
        <v>0</v>
      </c>
      <c r="H399" s="4">
        <f t="shared" si="97"/>
        <v>0</v>
      </c>
      <c r="I399" s="4">
        <f t="shared" si="97"/>
        <v>0</v>
      </c>
      <c r="J399" s="4">
        <f t="shared" si="95"/>
        <v>0</v>
      </c>
      <c r="K399" s="4">
        <f t="shared" si="96"/>
        <v>0</v>
      </c>
    </row>
    <row r="400" spans="1:11" ht="15.75" thickTop="1" x14ac:dyDescent="0.25">
      <c r="A400" t="str">
        <f t="shared" si="93"/>
        <v>b</v>
      </c>
      <c r="B400" s="5"/>
      <c r="C400" s="6" t="s">
        <v>10</v>
      </c>
      <c r="D400" s="28"/>
      <c r="E400" s="7">
        <f t="shared" ref="E400:E463" si="98">SUM(F400,G400,H400,I400)</f>
        <v>0</v>
      </c>
      <c r="F400" s="7">
        <f>SUM(F401:F407)</f>
        <v>0</v>
      </c>
      <c r="G400" s="7">
        <f t="shared" ref="G400:I400" si="99">SUM(G401:G407)</f>
        <v>0</v>
      </c>
      <c r="H400" s="7">
        <f t="shared" si="99"/>
        <v>0</v>
      </c>
      <c r="I400" s="7">
        <f t="shared" si="99"/>
        <v>0</v>
      </c>
      <c r="J400" s="7">
        <f t="shared" si="95"/>
        <v>0</v>
      </c>
      <c r="K400" s="7">
        <f t="shared" si="96"/>
        <v>0</v>
      </c>
    </row>
    <row r="401" spans="1:11" x14ac:dyDescent="0.25">
      <c r="A401" t="str">
        <f t="shared" si="93"/>
        <v>b</v>
      </c>
      <c r="B401" s="8"/>
      <c r="C401" s="9" t="s">
        <v>11</v>
      </c>
      <c r="D401" s="29"/>
      <c r="E401" s="10">
        <f t="shared" si="98"/>
        <v>0</v>
      </c>
      <c r="F401" s="10">
        <v>0</v>
      </c>
      <c r="G401" s="10">
        <v>0</v>
      </c>
      <c r="H401" s="10">
        <v>0</v>
      </c>
      <c r="I401" s="10">
        <v>0</v>
      </c>
      <c r="J401" s="10">
        <f t="shared" si="95"/>
        <v>0</v>
      </c>
      <c r="K401" s="10">
        <f t="shared" si="96"/>
        <v>0</v>
      </c>
    </row>
    <row r="402" spans="1:11" x14ac:dyDescent="0.25">
      <c r="A402" t="str">
        <f t="shared" si="93"/>
        <v>b</v>
      </c>
      <c r="B402" s="8"/>
      <c r="C402" s="9" t="s">
        <v>12</v>
      </c>
      <c r="D402" s="29"/>
      <c r="E402" s="10">
        <f t="shared" si="98"/>
        <v>0</v>
      </c>
      <c r="F402" s="10">
        <v>0</v>
      </c>
      <c r="G402" s="10">
        <v>0</v>
      </c>
      <c r="H402" s="10">
        <v>0</v>
      </c>
      <c r="I402" s="10">
        <v>0</v>
      </c>
      <c r="J402" s="10">
        <f t="shared" si="95"/>
        <v>0</v>
      </c>
      <c r="K402" s="10">
        <f t="shared" si="96"/>
        <v>0</v>
      </c>
    </row>
    <row r="403" spans="1:11" x14ac:dyDescent="0.25">
      <c r="A403" t="str">
        <f t="shared" si="93"/>
        <v>b</v>
      </c>
      <c r="B403" s="8"/>
      <c r="C403" s="9" t="s">
        <v>13</v>
      </c>
      <c r="D403" s="29"/>
      <c r="E403" s="10">
        <f t="shared" si="98"/>
        <v>0</v>
      </c>
      <c r="F403" s="10">
        <v>0</v>
      </c>
      <c r="G403" s="10">
        <v>0</v>
      </c>
      <c r="H403" s="10">
        <v>0</v>
      </c>
      <c r="I403" s="10">
        <v>0</v>
      </c>
      <c r="J403" s="10">
        <f t="shared" si="95"/>
        <v>0</v>
      </c>
      <c r="K403" s="10">
        <f t="shared" si="96"/>
        <v>0</v>
      </c>
    </row>
    <row r="404" spans="1:11" x14ac:dyDescent="0.25">
      <c r="A404" t="str">
        <f t="shared" si="93"/>
        <v>b</v>
      </c>
      <c r="B404" s="8"/>
      <c r="C404" s="9" t="s">
        <v>14</v>
      </c>
      <c r="D404" s="29"/>
      <c r="E404" s="10">
        <f t="shared" si="98"/>
        <v>0</v>
      </c>
      <c r="F404" s="10">
        <v>0</v>
      </c>
      <c r="G404" s="10">
        <v>0</v>
      </c>
      <c r="H404" s="10">
        <v>0</v>
      </c>
      <c r="I404" s="10">
        <v>0</v>
      </c>
      <c r="J404" s="10">
        <f t="shared" si="95"/>
        <v>0</v>
      </c>
      <c r="K404" s="10">
        <f t="shared" si="96"/>
        <v>0</v>
      </c>
    </row>
    <row r="405" spans="1:11" x14ac:dyDescent="0.25">
      <c r="A405" t="str">
        <f t="shared" si="93"/>
        <v>b</v>
      </c>
      <c r="B405" s="8"/>
      <c r="C405" s="9" t="s">
        <v>15</v>
      </c>
      <c r="D405" s="29"/>
      <c r="E405" s="10">
        <f t="shared" si="98"/>
        <v>0</v>
      </c>
      <c r="F405" s="10">
        <v>0</v>
      </c>
      <c r="G405" s="10">
        <v>0</v>
      </c>
      <c r="H405" s="10">
        <v>0</v>
      </c>
      <c r="I405" s="10">
        <v>0</v>
      </c>
      <c r="J405" s="10">
        <f t="shared" si="95"/>
        <v>0</v>
      </c>
      <c r="K405" s="10">
        <f t="shared" si="96"/>
        <v>0</v>
      </c>
    </row>
    <row r="406" spans="1:11" x14ac:dyDescent="0.25">
      <c r="A406" t="str">
        <f t="shared" si="93"/>
        <v>b</v>
      </c>
      <c r="B406" s="8"/>
      <c r="C406" s="9" t="s">
        <v>16</v>
      </c>
      <c r="D406" s="29"/>
      <c r="E406" s="10">
        <f t="shared" si="98"/>
        <v>0</v>
      </c>
      <c r="F406" s="10">
        <v>0</v>
      </c>
      <c r="G406" s="10">
        <v>0</v>
      </c>
      <c r="H406" s="10">
        <v>0</v>
      </c>
      <c r="I406" s="10">
        <v>0</v>
      </c>
      <c r="J406" s="10">
        <f t="shared" si="95"/>
        <v>0</v>
      </c>
      <c r="K406" s="10">
        <f t="shared" si="96"/>
        <v>0</v>
      </c>
    </row>
    <row r="407" spans="1:11" x14ac:dyDescent="0.25">
      <c r="A407" t="str">
        <f t="shared" si="93"/>
        <v>b</v>
      </c>
      <c r="B407" s="8"/>
      <c r="C407" s="9" t="s">
        <v>17</v>
      </c>
      <c r="D407" s="29"/>
      <c r="E407" s="10">
        <f t="shared" si="98"/>
        <v>0</v>
      </c>
      <c r="F407" s="10">
        <v>0</v>
      </c>
      <c r="G407" s="10">
        <v>0</v>
      </c>
      <c r="H407" s="10">
        <v>0</v>
      </c>
      <c r="I407" s="10">
        <v>0</v>
      </c>
      <c r="J407" s="10">
        <f t="shared" si="95"/>
        <v>0</v>
      </c>
      <c r="K407" s="10">
        <f t="shared" si="96"/>
        <v>0</v>
      </c>
    </row>
    <row r="408" spans="1:11" x14ac:dyDescent="0.25">
      <c r="A408" t="str">
        <f t="shared" si="93"/>
        <v>b</v>
      </c>
      <c r="B408" s="5"/>
      <c r="C408" s="6" t="s">
        <v>18</v>
      </c>
      <c r="D408" s="28"/>
      <c r="E408" s="7">
        <f t="shared" si="98"/>
        <v>0</v>
      </c>
      <c r="F408" s="7">
        <v>0</v>
      </c>
      <c r="G408" s="7">
        <v>0</v>
      </c>
      <c r="H408" s="7">
        <v>0</v>
      </c>
      <c r="I408" s="7">
        <v>0</v>
      </c>
      <c r="J408" s="7">
        <f t="shared" si="95"/>
        <v>0</v>
      </c>
      <c r="K408" s="7">
        <f t="shared" si="96"/>
        <v>0</v>
      </c>
    </row>
    <row r="409" spans="1:11" x14ac:dyDescent="0.25">
      <c r="A409" t="str">
        <f t="shared" si="93"/>
        <v>b</v>
      </c>
      <c r="B409" s="5"/>
      <c r="C409" s="6" t="s">
        <v>19</v>
      </c>
      <c r="D409" s="28"/>
      <c r="E409" s="7">
        <f t="shared" si="98"/>
        <v>0</v>
      </c>
      <c r="F409" s="7">
        <v>0</v>
      </c>
      <c r="G409" s="7">
        <v>0</v>
      </c>
      <c r="H409" s="7">
        <v>0</v>
      </c>
      <c r="I409" s="7">
        <v>0</v>
      </c>
      <c r="J409" s="7">
        <f t="shared" si="95"/>
        <v>0</v>
      </c>
      <c r="K409" s="7">
        <f t="shared" si="96"/>
        <v>0</v>
      </c>
    </row>
    <row r="410" spans="1:11" ht="15.75" thickBot="1" x14ac:dyDescent="0.3">
      <c r="A410" t="str">
        <f t="shared" si="93"/>
        <v>b</v>
      </c>
      <c r="B410" s="11"/>
      <c r="C410" s="12" t="s">
        <v>20</v>
      </c>
      <c r="D410" s="30"/>
      <c r="E410" s="13">
        <f t="shared" si="98"/>
        <v>0</v>
      </c>
      <c r="F410" s="13">
        <v>0</v>
      </c>
      <c r="G410" s="13">
        <v>0</v>
      </c>
      <c r="H410" s="13">
        <v>0</v>
      </c>
      <c r="I410" s="13">
        <v>0</v>
      </c>
      <c r="J410" s="13">
        <f t="shared" si="95"/>
        <v>0</v>
      </c>
      <c r="K410" s="13">
        <f t="shared" si="96"/>
        <v>0</v>
      </c>
    </row>
    <row r="411" spans="1:11" ht="32.25" customHeight="1" thickTop="1" thickBot="1" x14ac:dyDescent="0.3">
      <c r="A411" t="str">
        <f t="shared" si="93"/>
        <v>b</v>
      </c>
      <c r="B411" s="3" t="s">
        <v>85</v>
      </c>
      <c r="C411" s="4" t="s">
        <v>86</v>
      </c>
      <c r="D411" s="27"/>
      <c r="E411" s="4">
        <f t="shared" si="98"/>
        <v>0</v>
      </c>
      <c r="F411" s="4">
        <f>SUM(F412,F420,F421,F422)</f>
        <v>0</v>
      </c>
      <c r="G411" s="4">
        <f t="shared" ref="G411:I411" si="100">SUM(G412,G420,G421,G422)</f>
        <v>0</v>
      </c>
      <c r="H411" s="4">
        <f t="shared" si="100"/>
        <v>0</v>
      </c>
      <c r="I411" s="4">
        <f t="shared" si="100"/>
        <v>0</v>
      </c>
      <c r="J411" s="4">
        <f t="shared" si="95"/>
        <v>0</v>
      </c>
      <c r="K411" s="4">
        <f t="shared" si="96"/>
        <v>0</v>
      </c>
    </row>
    <row r="412" spans="1:11" ht="15.75" thickTop="1" x14ac:dyDescent="0.25">
      <c r="A412" t="str">
        <f t="shared" si="93"/>
        <v>b</v>
      </c>
      <c r="B412" s="5"/>
      <c r="C412" s="6" t="s">
        <v>10</v>
      </c>
      <c r="D412" s="28"/>
      <c r="E412" s="7">
        <f t="shared" si="98"/>
        <v>0</v>
      </c>
      <c r="F412" s="7">
        <f>SUM(F413:F419)</f>
        <v>0</v>
      </c>
      <c r="G412" s="7">
        <f t="shared" ref="G412:I412" si="101">SUM(G413:G419)</f>
        <v>0</v>
      </c>
      <c r="H412" s="7">
        <f t="shared" si="101"/>
        <v>0</v>
      </c>
      <c r="I412" s="7">
        <f t="shared" si="101"/>
        <v>0</v>
      </c>
      <c r="J412" s="7">
        <f t="shared" si="95"/>
        <v>0</v>
      </c>
      <c r="K412" s="7">
        <f t="shared" si="96"/>
        <v>0</v>
      </c>
    </row>
    <row r="413" spans="1:11" x14ac:dyDescent="0.25">
      <c r="A413" t="str">
        <f t="shared" si="93"/>
        <v>b</v>
      </c>
      <c r="B413" s="8"/>
      <c r="C413" s="9" t="s">
        <v>11</v>
      </c>
      <c r="D413" s="29"/>
      <c r="E413" s="10">
        <f t="shared" si="98"/>
        <v>0</v>
      </c>
      <c r="F413" s="10">
        <v>0</v>
      </c>
      <c r="G413" s="10">
        <v>0</v>
      </c>
      <c r="H413" s="10">
        <v>0</v>
      </c>
      <c r="I413" s="10">
        <v>0</v>
      </c>
      <c r="J413" s="10">
        <f t="shared" si="95"/>
        <v>0</v>
      </c>
      <c r="K413" s="10">
        <f t="shared" si="96"/>
        <v>0</v>
      </c>
    </row>
    <row r="414" spans="1:11" x14ac:dyDescent="0.25">
      <c r="A414" t="str">
        <f t="shared" si="93"/>
        <v>b</v>
      </c>
      <c r="B414" s="8"/>
      <c r="C414" s="9" t="s">
        <v>12</v>
      </c>
      <c r="D414" s="29"/>
      <c r="E414" s="10">
        <f t="shared" si="98"/>
        <v>0</v>
      </c>
      <c r="F414" s="10">
        <v>0</v>
      </c>
      <c r="G414" s="10">
        <v>0</v>
      </c>
      <c r="H414" s="10">
        <v>0</v>
      </c>
      <c r="I414" s="10">
        <v>0</v>
      </c>
      <c r="J414" s="10">
        <f t="shared" si="95"/>
        <v>0</v>
      </c>
      <c r="K414" s="10">
        <f t="shared" si="96"/>
        <v>0</v>
      </c>
    </row>
    <row r="415" spans="1:11" x14ac:dyDescent="0.25">
      <c r="A415" t="str">
        <f t="shared" si="93"/>
        <v>b</v>
      </c>
      <c r="B415" s="8"/>
      <c r="C415" s="9" t="s">
        <v>13</v>
      </c>
      <c r="D415" s="29"/>
      <c r="E415" s="10">
        <f t="shared" si="98"/>
        <v>0</v>
      </c>
      <c r="F415" s="10">
        <v>0</v>
      </c>
      <c r="G415" s="10">
        <v>0</v>
      </c>
      <c r="H415" s="10">
        <v>0</v>
      </c>
      <c r="I415" s="10">
        <v>0</v>
      </c>
      <c r="J415" s="10">
        <f t="shared" si="95"/>
        <v>0</v>
      </c>
      <c r="K415" s="10">
        <f t="shared" si="96"/>
        <v>0</v>
      </c>
    </row>
    <row r="416" spans="1:11" x14ac:dyDescent="0.25">
      <c r="A416" t="str">
        <f t="shared" si="93"/>
        <v>b</v>
      </c>
      <c r="B416" s="8"/>
      <c r="C416" s="9" t="s">
        <v>14</v>
      </c>
      <c r="D416" s="29"/>
      <c r="E416" s="10">
        <f t="shared" si="98"/>
        <v>0</v>
      </c>
      <c r="F416" s="10">
        <v>0</v>
      </c>
      <c r="G416" s="10">
        <v>0</v>
      </c>
      <c r="H416" s="10">
        <v>0</v>
      </c>
      <c r="I416" s="10">
        <v>0</v>
      </c>
      <c r="J416" s="10">
        <f t="shared" si="95"/>
        <v>0</v>
      </c>
      <c r="K416" s="10">
        <f t="shared" si="96"/>
        <v>0</v>
      </c>
    </row>
    <row r="417" spans="1:11" x14ac:dyDescent="0.25">
      <c r="A417" t="str">
        <f t="shared" si="93"/>
        <v>b</v>
      </c>
      <c r="B417" s="8"/>
      <c r="C417" s="9" t="s">
        <v>15</v>
      </c>
      <c r="D417" s="29"/>
      <c r="E417" s="10">
        <f t="shared" si="98"/>
        <v>0</v>
      </c>
      <c r="F417" s="10">
        <v>0</v>
      </c>
      <c r="G417" s="10">
        <v>0</v>
      </c>
      <c r="H417" s="10">
        <v>0</v>
      </c>
      <c r="I417" s="10">
        <v>0</v>
      </c>
      <c r="J417" s="10">
        <f t="shared" si="95"/>
        <v>0</v>
      </c>
      <c r="K417" s="10">
        <f t="shared" si="96"/>
        <v>0</v>
      </c>
    </row>
    <row r="418" spans="1:11" x14ac:dyDescent="0.25">
      <c r="A418" t="str">
        <f t="shared" si="93"/>
        <v>b</v>
      </c>
      <c r="B418" s="8"/>
      <c r="C418" s="9" t="s">
        <v>16</v>
      </c>
      <c r="D418" s="29"/>
      <c r="E418" s="10">
        <f t="shared" si="98"/>
        <v>0</v>
      </c>
      <c r="F418" s="10">
        <v>0</v>
      </c>
      <c r="G418" s="10">
        <v>0</v>
      </c>
      <c r="H418" s="10">
        <v>0</v>
      </c>
      <c r="I418" s="10">
        <v>0</v>
      </c>
      <c r="J418" s="10">
        <f t="shared" si="95"/>
        <v>0</v>
      </c>
      <c r="K418" s="10">
        <f t="shared" si="96"/>
        <v>0</v>
      </c>
    </row>
    <row r="419" spans="1:11" x14ac:dyDescent="0.25">
      <c r="A419" t="str">
        <f t="shared" si="93"/>
        <v>b</v>
      </c>
      <c r="B419" s="8"/>
      <c r="C419" s="9" t="s">
        <v>17</v>
      </c>
      <c r="D419" s="29"/>
      <c r="E419" s="10">
        <f t="shared" si="98"/>
        <v>0</v>
      </c>
      <c r="F419" s="10">
        <v>0</v>
      </c>
      <c r="G419" s="10">
        <v>0</v>
      </c>
      <c r="H419" s="10">
        <v>0</v>
      </c>
      <c r="I419" s="10">
        <v>0</v>
      </c>
      <c r="J419" s="10">
        <f t="shared" si="95"/>
        <v>0</v>
      </c>
      <c r="K419" s="10">
        <f t="shared" si="96"/>
        <v>0</v>
      </c>
    </row>
    <row r="420" spans="1:11" x14ac:dyDescent="0.25">
      <c r="A420" t="str">
        <f t="shared" si="93"/>
        <v>b</v>
      </c>
      <c r="B420" s="5"/>
      <c r="C420" s="6" t="s">
        <v>18</v>
      </c>
      <c r="D420" s="28"/>
      <c r="E420" s="7">
        <f t="shared" si="98"/>
        <v>0</v>
      </c>
      <c r="F420" s="7">
        <v>0</v>
      </c>
      <c r="G420" s="7">
        <v>0</v>
      </c>
      <c r="H420" s="7">
        <v>0</v>
      </c>
      <c r="I420" s="7">
        <v>0</v>
      </c>
      <c r="J420" s="7">
        <f t="shared" si="95"/>
        <v>0</v>
      </c>
      <c r="K420" s="7">
        <f t="shared" si="96"/>
        <v>0</v>
      </c>
    </row>
    <row r="421" spans="1:11" x14ac:dyDescent="0.25">
      <c r="A421" t="str">
        <f t="shared" si="93"/>
        <v>b</v>
      </c>
      <c r="B421" s="5"/>
      <c r="C421" s="6" t="s">
        <v>19</v>
      </c>
      <c r="D421" s="28"/>
      <c r="E421" s="7">
        <f t="shared" si="98"/>
        <v>0</v>
      </c>
      <c r="F421" s="7">
        <v>0</v>
      </c>
      <c r="G421" s="7">
        <v>0</v>
      </c>
      <c r="H421" s="7">
        <v>0</v>
      </c>
      <c r="I421" s="7">
        <v>0</v>
      </c>
      <c r="J421" s="7">
        <f t="shared" si="95"/>
        <v>0</v>
      </c>
      <c r="K421" s="7">
        <f t="shared" si="96"/>
        <v>0</v>
      </c>
    </row>
    <row r="422" spans="1:11" ht="15.75" thickBot="1" x14ac:dyDescent="0.3">
      <c r="A422" t="str">
        <f t="shared" si="93"/>
        <v>b</v>
      </c>
      <c r="B422" s="11"/>
      <c r="C422" s="12" t="s">
        <v>20</v>
      </c>
      <c r="D422" s="30"/>
      <c r="E422" s="13">
        <f t="shared" si="98"/>
        <v>0</v>
      </c>
      <c r="F422" s="13">
        <v>0</v>
      </c>
      <c r="G422" s="13">
        <v>0</v>
      </c>
      <c r="H422" s="13">
        <v>0</v>
      </c>
      <c r="I422" s="13">
        <v>0</v>
      </c>
      <c r="J422" s="13">
        <f t="shared" si="95"/>
        <v>0</v>
      </c>
      <c r="K422" s="13">
        <f t="shared" si="96"/>
        <v>0</v>
      </c>
    </row>
    <row r="423" spans="1:11" ht="32.25" customHeight="1" thickTop="1" thickBot="1" x14ac:dyDescent="0.3">
      <c r="A423" t="str">
        <f t="shared" si="93"/>
        <v>b</v>
      </c>
      <c r="B423" s="3" t="s">
        <v>87</v>
      </c>
      <c r="C423" s="4" t="s">
        <v>88</v>
      </c>
      <c r="D423" s="27"/>
      <c r="E423" s="4">
        <f t="shared" si="98"/>
        <v>0</v>
      </c>
      <c r="F423" s="4">
        <f>SUM(F424,F432,F433,F434)</f>
        <v>0</v>
      </c>
      <c r="G423" s="4">
        <f t="shared" ref="G423:I423" si="102">SUM(G424,G432,G433,G434)</f>
        <v>0</v>
      </c>
      <c r="H423" s="4">
        <f t="shared" si="102"/>
        <v>0</v>
      </c>
      <c r="I423" s="4">
        <f t="shared" si="102"/>
        <v>0</v>
      </c>
      <c r="J423" s="4">
        <f t="shared" si="95"/>
        <v>0</v>
      </c>
      <c r="K423" s="4">
        <f t="shared" si="96"/>
        <v>0</v>
      </c>
    </row>
    <row r="424" spans="1:11" ht="15.75" thickTop="1" x14ac:dyDescent="0.25">
      <c r="A424" t="str">
        <f t="shared" si="93"/>
        <v>b</v>
      </c>
      <c r="B424" s="5"/>
      <c r="C424" s="6" t="s">
        <v>10</v>
      </c>
      <c r="D424" s="28"/>
      <c r="E424" s="7">
        <f t="shared" si="98"/>
        <v>0</v>
      </c>
      <c r="F424" s="7">
        <f>SUM(F425:F431)</f>
        <v>0</v>
      </c>
      <c r="G424" s="7">
        <f t="shared" ref="G424:I424" si="103">SUM(G425:G431)</f>
        <v>0</v>
      </c>
      <c r="H424" s="7">
        <f t="shared" si="103"/>
        <v>0</v>
      </c>
      <c r="I424" s="7">
        <f t="shared" si="103"/>
        <v>0</v>
      </c>
      <c r="J424" s="7">
        <f t="shared" si="95"/>
        <v>0</v>
      </c>
      <c r="K424" s="7">
        <f t="shared" si="96"/>
        <v>0</v>
      </c>
    </row>
    <row r="425" spans="1:11" x14ac:dyDescent="0.25">
      <c r="A425" t="str">
        <f t="shared" si="93"/>
        <v>b</v>
      </c>
      <c r="B425" s="8"/>
      <c r="C425" s="9" t="s">
        <v>11</v>
      </c>
      <c r="D425" s="29"/>
      <c r="E425" s="10">
        <f t="shared" si="98"/>
        <v>0</v>
      </c>
      <c r="F425" s="10">
        <v>0</v>
      </c>
      <c r="G425" s="10">
        <v>0</v>
      </c>
      <c r="H425" s="10">
        <v>0</v>
      </c>
      <c r="I425" s="10">
        <v>0</v>
      </c>
      <c r="J425" s="10">
        <f t="shared" si="95"/>
        <v>0</v>
      </c>
      <c r="K425" s="10">
        <f t="shared" si="96"/>
        <v>0</v>
      </c>
    </row>
    <row r="426" spans="1:11" x14ac:dyDescent="0.25">
      <c r="A426" t="str">
        <f t="shared" si="93"/>
        <v>b</v>
      </c>
      <c r="B426" s="8"/>
      <c r="C426" s="9" t="s">
        <v>12</v>
      </c>
      <c r="D426" s="29"/>
      <c r="E426" s="10">
        <f t="shared" si="98"/>
        <v>0</v>
      </c>
      <c r="F426" s="10">
        <v>0</v>
      </c>
      <c r="G426" s="10">
        <v>0</v>
      </c>
      <c r="H426" s="10">
        <v>0</v>
      </c>
      <c r="I426" s="10">
        <v>0</v>
      </c>
      <c r="J426" s="10">
        <f t="shared" si="95"/>
        <v>0</v>
      </c>
      <c r="K426" s="10">
        <f t="shared" si="96"/>
        <v>0</v>
      </c>
    </row>
    <row r="427" spans="1:11" x14ac:dyDescent="0.25">
      <c r="A427" t="str">
        <f t="shared" si="93"/>
        <v>b</v>
      </c>
      <c r="B427" s="8"/>
      <c r="C427" s="9" t="s">
        <v>13</v>
      </c>
      <c r="D427" s="29"/>
      <c r="E427" s="10">
        <f t="shared" si="98"/>
        <v>0</v>
      </c>
      <c r="F427" s="10">
        <v>0</v>
      </c>
      <c r="G427" s="10">
        <v>0</v>
      </c>
      <c r="H427" s="10">
        <v>0</v>
      </c>
      <c r="I427" s="10">
        <v>0</v>
      </c>
      <c r="J427" s="10">
        <f t="shared" si="95"/>
        <v>0</v>
      </c>
      <c r="K427" s="10">
        <f t="shared" si="96"/>
        <v>0</v>
      </c>
    </row>
    <row r="428" spans="1:11" x14ac:dyDescent="0.25">
      <c r="A428" t="str">
        <f t="shared" si="93"/>
        <v>b</v>
      </c>
      <c r="B428" s="8"/>
      <c r="C428" s="9" t="s">
        <v>14</v>
      </c>
      <c r="D428" s="29"/>
      <c r="E428" s="10">
        <f t="shared" si="98"/>
        <v>0</v>
      </c>
      <c r="F428" s="10">
        <v>0</v>
      </c>
      <c r="G428" s="10">
        <v>0</v>
      </c>
      <c r="H428" s="10">
        <v>0</v>
      </c>
      <c r="I428" s="10">
        <v>0</v>
      </c>
      <c r="J428" s="10">
        <f t="shared" si="95"/>
        <v>0</v>
      </c>
      <c r="K428" s="10">
        <f t="shared" si="96"/>
        <v>0</v>
      </c>
    </row>
    <row r="429" spans="1:11" x14ac:dyDescent="0.25">
      <c r="A429" t="str">
        <f t="shared" si="93"/>
        <v>b</v>
      </c>
      <c r="B429" s="8"/>
      <c r="C429" s="9" t="s">
        <v>15</v>
      </c>
      <c r="D429" s="29"/>
      <c r="E429" s="10">
        <f t="shared" si="98"/>
        <v>0</v>
      </c>
      <c r="F429" s="10">
        <v>0</v>
      </c>
      <c r="G429" s="10">
        <v>0</v>
      </c>
      <c r="H429" s="10">
        <v>0</v>
      </c>
      <c r="I429" s="10">
        <v>0</v>
      </c>
      <c r="J429" s="10">
        <f t="shared" si="95"/>
        <v>0</v>
      </c>
      <c r="K429" s="10">
        <f t="shared" si="96"/>
        <v>0</v>
      </c>
    </row>
    <row r="430" spans="1:11" x14ac:dyDescent="0.25">
      <c r="A430" t="str">
        <f t="shared" si="93"/>
        <v>b</v>
      </c>
      <c r="B430" s="8"/>
      <c r="C430" s="9" t="s">
        <v>16</v>
      </c>
      <c r="D430" s="29"/>
      <c r="E430" s="10">
        <f t="shared" si="98"/>
        <v>0</v>
      </c>
      <c r="F430" s="10">
        <v>0</v>
      </c>
      <c r="G430" s="10">
        <v>0</v>
      </c>
      <c r="H430" s="10">
        <v>0</v>
      </c>
      <c r="I430" s="10">
        <v>0</v>
      </c>
      <c r="J430" s="10">
        <f t="shared" si="95"/>
        <v>0</v>
      </c>
      <c r="K430" s="10">
        <f t="shared" si="96"/>
        <v>0</v>
      </c>
    </row>
    <row r="431" spans="1:11" x14ac:dyDescent="0.25">
      <c r="A431" t="str">
        <f t="shared" si="93"/>
        <v>b</v>
      </c>
      <c r="B431" s="8"/>
      <c r="C431" s="9" t="s">
        <v>17</v>
      </c>
      <c r="D431" s="29"/>
      <c r="E431" s="10">
        <f t="shared" si="98"/>
        <v>0</v>
      </c>
      <c r="F431" s="10">
        <v>0</v>
      </c>
      <c r="G431" s="10">
        <v>0</v>
      </c>
      <c r="H431" s="10">
        <v>0</v>
      </c>
      <c r="I431" s="10">
        <v>0</v>
      </c>
      <c r="J431" s="10">
        <f t="shared" si="95"/>
        <v>0</v>
      </c>
      <c r="K431" s="10">
        <f t="shared" si="96"/>
        <v>0</v>
      </c>
    </row>
    <row r="432" spans="1:11" x14ac:dyDescent="0.25">
      <c r="A432" t="str">
        <f t="shared" si="93"/>
        <v>b</v>
      </c>
      <c r="B432" s="5"/>
      <c r="C432" s="6" t="s">
        <v>18</v>
      </c>
      <c r="D432" s="28"/>
      <c r="E432" s="7">
        <f t="shared" si="98"/>
        <v>0</v>
      </c>
      <c r="F432" s="7">
        <v>0</v>
      </c>
      <c r="G432" s="7">
        <v>0</v>
      </c>
      <c r="H432" s="7">
        <v>0</v>
      </c>
      <c r="I432" s="7">
        <v>0</v>
      </c>
      <c r="J432" s="7">
        <f t="shared" si="95"/>
        <v>0</v>
      </c>
      <c r="K432" s="7">
        <f t="shared" si="96"/>
        <v>0</v>
      </c>
    </row>
    <row r="433" spans="1:11" x14ac:dyDescent="0.25">
      <c r="A433" t="str">
        <f t="shared" si="93"/>
        <v>b</v>
      </c>
      <c r="B433" s="5"/>
      <c r="C433" s="6" t="s">
        <v>19</v>
      </c>
      <c r="D433" s="28"/>
      <c r="E433" s="7">
        <f t="shared" si="98"/>
        <v>0</v>
      </c>
      <c r="F433" s="7">
        <v>0</v>
      </c>
      <c r="G433" s="7">
        <v>0</v>
      </c>
      <c r="H433" s="7">
        <v>0</v>
      </c>
      <c r="I433" s="7">
        <v>0</v>
      </c>
      <c r="J433" s="7">
        <f t="shared" si="95"/>
        <v>0</v>
      </c>
      <c r="K433" s="7">
        <f t="shared" si="96"/>
        <v>0</v>
      </c>
    </row>
    <row r="434" spans="1:11" ht="15.75" thickBot="1" x14ac:dyDescent="0.3">
      <c r="A434" t="str">
        <f t="shared" si="93"/>
        <v>b</v>
      </c>
      <c r="B434" s="11"/>
      <c r="C434" s="12" t="s">
        <v>20</v>
      </c>
      <c r="D434" s="30"/>
      <c r="E434" s="13">
        <f t="shared" si="98"/>
        <v>0</v>
      </c>
      <c r="F434" s="13">
        <v>0</v>
      </c>
      <c r="G434" s="13">
        <v>0</v>
      </c>
      <c r="H434" s="13">
        <v>0</v>
      </c>
      <c r="I434" s="13">
        <v>0</v>
      </c>
      <c r="J434" s="13">
        <f t="shared" si="95"/>
        <v>0</v>
      </c>
      <c r="K434" s="13">
        <f t="shared" si="96"/>
        <v>0</v>
      </c>
    </row>
    <row r="435" spans="1:11" ht="31.5" thickTop="1" thickBot="1" x14ac:dyDescent="0.3">
      <c r="A435" t="str">
        <f t="shared" si="93"/>
        <v>b</v>
      </c>
      <c r="B435" s="3" t="s">
        <v>89</v>
      </c>
      <c r="C435" s="15" t="s">
        <v>90</v>
      </c>
      <c r="D435" s="27"/>
      <c r="E435" s="4">
        <f t="shared" si="98"/>
        <v>0</v>
      </c>
      <c r="F435" s="4">
        <f>SUM(F436,F444,F445,F446)</f>
        <v>0</v>
      </c>
      <c r="G435" s="4">
        <f t="shared" ref="G435:I435" si="104">SUM(G436,G444,G445,G446)</f>
        <v>0</v>
      </c>
      <c r="H435" s="4">
        <f t="shared" si="104"/>
        <v>0</v>
      </c>
      <c r="I435" s="4">
        <f t="shared" si="104"/>
        <v>0</v>
      </c>
      <c r="J435" s="4">
        <f t="shared" si="95"/>
        <v>0</v>
      </c>
      <c r="K435" s="4">
        <f t="shared" si="96"/>
        <v>0</v>
      </c>
    </row>
    <row r="436" spans="1:11" ht="15.75" thickTop="1" x14ac:dyDescent="0.25">
      <c r="A436" t="str">
        <f t="shared" si="93"/>
        <v>b</v>
      </c>
      <c r="B436" s="5"/>
      <c r="C436" s="6" t="s">
        <v>10</v>
      </c>
      <c r="D436" s="28"/>
      <c r="E436" s="7">
        <f t="shared" si="98"/>
        <v>0</v>
      </c>
      <c r="F436" s="7">
        <f>SUM(F437:F443)</f>
        <v>0</v>
      </c>
      <c r="G436" s="7">
        <f t="shared" ref="G436:I436" si="105">SUM(G437:G443)</f>
        <v>0</v>
      </c>
      <c r="H436" s="7">
        <f t="shared" si="105"/>
        <v>0</v>
      </c>
      <c r="I436" s="7">
        <f t="shared" si="105"/>
        <v>0</v>
      </c>
      <c r="J436" s="7">
        <f t="shared" si="95"/>
        <v>0</v>
      </c>
      <c r="K436" s="7">
        <f t="shared" si="96"/>
        <v>0</v>
      </c>
    </row>
    <row r="437" spans="1:11" x14ac:dyDescent="0.25">
      <c r="A437" t="str">
        <f t="shared" si="93"/>
        <v>b</v>
      </c>
      <c r="B437" s="8"/>
      <c r="C437" s="9" t="s">
        <v>11</v>
      </c>
      <c r="D437" s="29"/>
      <c r="E437" s="10">
        <f t="shared" si="98"/>
        <v>0</v>
      </c>
      <c r="F437" s="10">
        <v>0</v>
      </c>
      <c r="G437" s="10">
        <v>0</v>
      </c>
      <c r="H437" s="10">
        <v>0</v>
      </c>
      <c r="I437" s="10">
        <v>0</v>
      </c>
      <c r="J437" s="10">
        <f t="shared" si="95"/>
        <v>0</v>
      </c>
      <c r="K437" s="10">
        <f t="shared" si="96"/>
        <v>0</v>
      </c>
    </row>
    <row r="438" spans="1:11" x14ac:dyDescent="0.25">
      <c r="A438" t="str">
        <f t="shared" si="93"/>
        <v>b</v>
      </c>
      <c r="B438" s="8"/>
      <c r="C438" s="9" t="s">
        <v>12</v>
      </c>
      <c r="D438" s="29"/>
      <c r="E438" s="10">
        <f t="shared" si="98"/>
        <v>0</v>
      </c>
      <c r="F438" s="10">
        <v>0</v>
      </c>
      <c r="G438" s="10">
        <v>0</v>
      </c>
      <c r="H438" s="10">
        <v>0</v>
      </c>
      <c r="I438" s="10">
        <v>0</v>
      </c>
      <c r="J438" s="10">
        <f t="shared" si="95"/>
        <v>0</v>
      </c>
      <c r="K438" s="10">
        <f t="shared" si="96"/>
        <v>0</v>
      </c>
    </row>
    <row r="439" spans="1:11" x14ac:dyDescent="0.25">
      <c r="A439" t="str">
        <f t="shared" si="93"/>
        <v>b</v>
      </c>
      <c r="B439" s="8"/>
      <c r="C439" s="9" t="s">
        <v>13</v>
      </c>
      <c r="D439" s="29"/>
      <c r="E439" s="10">
        <f t="shared" si="98"/>
        <v>0</v>
      </c>
      <c r="F439" s="10">
        <v>0</v>
      </c>
      <c r="G439" s="10">
        <v>0</v>
      </c>
      <c r="H439" s="10">
        <v>0</v>
      </c>
      <c r="I439" s="10">
        <v>0</v>
      </c>
      <c r="J439" s="10">
        <f t="shared" si="95"/>
        <v>0</v>
      </c>
      <c r="K439" s="10">
        <f t="shared" si="96"/>
        <v>0</v>
      </c>
    </row>
    <row r="440" spans="1:11" x14ac:dyDescent="0.25">
      <c r="A440" t="str">
        <f t="shared" si="93"/>
        <v>b</v>
      </c>
      <c r="B440" s="8"/>
      <c r="C440" s="9" t="s">
        <v>14</v>
      </c>
      <c r="D440" s="29"/>
      <c r="E440" s="10">
        <f t="shared" si="98"/>
        <v>0</v>
      </c>
      <c r="F440" s="10">
        <v>0</v>
      </c>
      <c r="G440" s="10">
        <v>0</v>
      </c>
      <c r="H440" s="10">
        <v>0</v>
      </c>
      <c r="I440" s="10">
        <v>0</v>
      </c>
      <c r="J440" s="10">
        <f t="shared" si="95"/>
        <v>0</v>
      </c>
      <c r="K440" s="10">
        <f t="shared" si="96"/>
        <v>0</v>
      </c>
    </row>
    <row r="441" spans="1:11" x14ac:dyDescent="0.25">
      <c r="A441" t="str">
        <f t="shared" si="93"/>
        <v>b</v>
      </c>
      <c r="B441" s="8"/>
      <c r="C441" s="9" t="s">
        <v>15</v>
      </c>
      <c r="D441" s="29"/>
      <c r="E441" s="10">
        <f t="shared" si="98"/>
        <v>0</v>
      </c>
      <c r="F441" s="10">
        <v>0</v>
      </c>
      <c r="G441" s="10">
        <v>0</v>
      </c>
      <c r="H441" s="10">
        <v>0</v>
      </c>
      <c r="I441" s="10">
        <v>0</v>
      </c>
      <c r="J441" s="10">
        <f t="shared" si="95"/>
        <v>0</v>
      </c>
      <c r="K441" s="10">
        <f t="shared" si="96"/>
        <v>0</v>
      </c>
    </row>
    <row r="442" spans="1:11" x14ac:dyDescent="0.25">
      <c r="A442" t="str">
        <f t="shared" si="93"/>
        <v>b</v>
      </c>
      <c r="B442" s="8"/>
      <c r="C442" s="9" t="s">
        <v>16</v>
      </c>
      <c r="D442" s="29"/>
      <c r="E442" s="10">
        <f t="shared" si="98"/>
        <v>0</v>
      </c>
      <c r="F442" s="10">
        <v>0</v>
      </c>
      <c r="G442" s="10">
        <v>0</v>
      </c>
      <c r="H442" s="10">
        <v>0</v>
      </c>
      <c r="I442" s="10">
        <v>0</v>
      </c>
      <c r="J442" s="10">
        <f t="shared" si="95"/>
        <v>0</v>
      </c>
      <c r="K442" s="10">
        <f t="shared" si="96"/>
        <v>0</v>
      </c>
    </row>
    <row r="443" spans="1:11" x14ac:dyDescent="0.25">
      <c r="A443" t="str">
        <f t="shared" si="93"/>
        <v>b</v>
      </c>
      <c r="B443" s="8"/>
      <c r="C443" s="9" t="s">
        <v>17</v>
      </c>
      <c r="D443" s="29"/>
      <c r="E443" s="10">
        <f t="shared" si="98"/>
        <v>0</v>
      </c>
      <c r="F443" s="10">
        <v>0</v>
      </c>
      <c r="G443" s="10">
        <v>0</v>
      </c>
      <c r="H443" s="10">
        <v>0</v>
      </c>
      <c r="I443" s="10">
        <v>0</v>
      </c>
      <c r="J443" s="10">
        <f t="shared" si="95"/>
        <v>0</v>
      </c>
      <c r="K443" s="10">
        <f t="shared" si="96"/>
        <v>0</v>
      </c>
    </row>
    <row r="444" spans="1:11" x14ac:dyDescent="0.25">
      <c r="A444" t="str">
        <f t="shared" si="93"/>
        <v>b</v>
      </c>
      <c r="B444" s="5"/>
      <c r="C444" s="6" t="s">
        <v>18</v>
      </c>
      <c r="D444" s="28"/>
      <c r="E444" s="7">
        <f t="shared" si="98"/>
        <v>0</v>
      </c>
      <c r="F444" s="7">
        <v>0</v>
      </c>
      <c r="G444" s="7">
        <v>0</v>
      </c>
      <c r="H444" s="7">
        <v>0</v>
      </c>
      <c r="I444" s="7">
        <v>0</v>
      </c>
      <c r="J444" s="7">
        <f t="shared" si="95"/>
        <v>0</v>
      </c>
      <c r="K444" s="7">
        <f t="shared" si="96"/>
        <v>0</v>
      </c>
    </row>
    <row r="445" spans="1:11" x14ac:dyDescent="0.25">
      <c r="A445" t="str">
        <f t="shared" si="93"/>
        <v>b</v>
      </c>
      <c r="B445" s="5"/>
      <c r="C445" s="6" t="s">
        <v>19</v>
      </c>
      <c r="D445" s="28"/>
      <c r="E445" s="7">
        <f t="shared" si="98"/>
        <v>0</v>
      </c>
      <c r="F445" s="7">
        <v>0</v>
      </c>
      <c r="G445" s="7">
        <v>0</v>
      </c>
      <c r="H445" s="7">
        <v>0</v>
      </c>
      <c r="I445" s="7">
        <v>0</v>
      </c>
      <c r="J445" s="7">
        <f t="shared" si="95"/>
        <v>0</v>
      </c>
      <c r="K445" s="7">
        <f t="shared" si="96"/>
        <v>0</v>
      </c>
    </row>
    <row r="446" spans="1:11" ht="15.75" thickBot="1" x14ac:dyDescent="0.3">
      <c r="A446" t="str">
        <f t="shared" si="93"/>
        <v>b</v>
      </c>
      <c r="B446" s="11"/>
      <c r="C446" s="12" t="s">
        <v>20</v>
      </c>
      <c r="D446" s="30"/>
      <c r="E446" s="13">
        <f t="shared" si="98"/>
        <v>0</v>
      </c>
      <c r="F446" s="13">
        <v>0</v>
      </c>
      <c r="G446" s="13">
        <v>0</v>
      </c>
      <c r="H446" s="13">
        <v>0</v>
      </c>
      <c r="I446" s="13">
        <v>0</v>
      </c>
      <c r="J446" s="13">
        <f t="shared" si="95"/>
        <v>0</v>
      </c>
      <c r="K446" s="13">
        <f t="shared" si="96"/>
        <v>0</v>
      </c>
    </row>
    <row r="447" spans="1:11" ht="32.25" customHeight="1" thickTop="1" thickBot="1" x14ac:dyDescent="0.3">
      <c r="A447" t="str">
        <f t="shared" si="93"/>
        <v>b</v>
      </c>
      <c r="B447" s="3" t="s">
        <v>91</v>
      </c>
      <c r="C447" s="4" t="s">
        <v>92</v>
      </c>
      <c r="D447" s="27"/>
      <c r="E447" s="4">
        <f t="shared" si="98"/>
        <v>0</v>
      </c>
      <c r="F447" s="4">
        <f>SUM(F448,F456,F457,F458)</f>
        <v>0</v>
      </c>
      <c r="G447" s="4">
        <f t="shared" ref="G447:I447" si="106">SUM(G448,G456,G457,G458)</f>
        <v>0</v>
      </c>
      <c r="H447" s="4">
        <f t="shared" si="106"/>
        <v>0</v>
      </c>
      <c r="I447" s="4">
        <f t="shared" si="106"/>
        <v>0</v>
      </c>
      <c r="J447" s="4">
        <f t="shared" si="95"/>
        <v>0</v>
      </c>
      <c r="K447" s="4">
        <f t="shared" si="96"/>
        <v>0</v>
      </c>
    </row>
    <row r="448" spans="1:11" ht="15.75" thickTop="1" x14ac:dyDescent="0.25">
      <c r="A448" t="str">
        <f t="shared" si="93"/>
        <v>b</v>
      </c>
      <c r="B448" s="5"/>
      <c r="C448" s="6" t="s">
        <v>10</v>
      </c>
      <c r="D448" s="28"/>
      <c r="E448" s="7">
        <f t="shared" si="98"/>
        <v>0</v>
      </c>
      <c r="F448" s="7">
        <f>SUM(F449:F455)</f>
        <v>0</v>
      </c>
      <c r="G448" s="7">
        <f t="shared" ref="G448:I448" si="107">SUM(G449:G455)</f>
        <v>0</v>
      </c>
      <c r="H448" s="7">
        <f t="shared" si="107"/>
        <v>0</v>
      </c>
      <c r="I448" s="7">
        <f t="shared" si="107"/>
        <v>0</v>
      </c>
      <c r="J448" s="7">
        <f t="shared" si="95"/>
        <v>0</v>
      </c>
      <c r="K448" s="7">
        <f t="shared" si="96"/>
        <v>0</v>
      </c>
    </row>
    <row r="449" spans="1:11" x14ac:dyDescent="0.25">
      <c r="A449" t="str">
        <f t="shared" si="93"/>
        <v>b</v>
      </c>
      <c r="B449" s="8"/>
      <c r="C449" s="9" t="s">
        <v>11</v>
      </c>
      <c r="D449" s="29"/>
      <c r="E449" s="10">
        <f t="shared" si="98"/>
        <v>0</v>
      </c>
      <c r="F449" s="10">
        <v>0</v>
      </c>
      <c r="G449" s="10">
        <v>0</v>
      </c>
      <c r="H449" s="10">
        <v>0</v>
      </c>
      <c r="I449" s="10">
        <v>0</v>
      </c>
      <c r="J449" s="10">
        <f t="shared" si="95"/>
        <v>0</v>
      </c>
      <c r="K449" s="10">
        <f t="shared" si="96"/>
        <v>0</v>
      </c>
    </row>
    <row r="450" spans="1:11" x14ac:dyDescent="0.25">
      <c r="A450" t="str">
        <f t="shared" si="93"/>
        <v>b</v>
      </c>
      <c r="B450" s="8"/>
      <c r="C450" s="9" t="s">
        <v>12</v>
      </c>
      <c r="D450" s="29"/>
      <c r="E450" s="10">
        <f t="shared" si="98"/>
        <v>0</v>
      </c>
      <c r="F450" s="10">
        <v>0</v>
      </c>
      <c r="G450" s="10">
        <v>0</v>
      </c>
      <c r="H450" s="10">
        <v>0</v>
      </c>
      <c r="I450" s="10">
        <v>0</v>
      </c>
      <c r="J450" s="10">
        <f t="shared" si="95"/>
        <v>0</v>
      </c>
      <c r="K450" s="10">
        <f t="shared" si="96"/>
        <v>0</v>
      </c>
    </row>
    <row r="451" spans="1:11" x14ac:dyDescent="0.25">
      <c r="A451" t="str">
        <f t="shared" si="93"/>
        <v>b</v>
      </c>
      <c r="B451" s="8"/>
      <c r="C451" s="9" t="s">
        <v>13</v>
      </c>
      <c r="D451" s="29"/>
      <c r="E451" s="10">
        <f t="shared" si="98"/>
        <v>0</v>
      </c>
      <c r="F451" s="10">
        <v>0</v>
      </c>
      <c r="G451" s="10">
        <v>0</v>
      </c>
      <c r="H451" s="10">
        <v>0</v>
      </c>
      <c r="I451" s="10">
        <v>0</v>
      </c>
      <c r="J451" s="10">
        <f t="shared" si="95"/>
        <v>0</v>
      </c>
      <c r="K451" s="10">
        <f t="shared" si="96"/>
        <v>0</v>
      </c>
    </row>
    <row r="452" spans="1:11" x14ac:dyDescent="0.25">
      <c r="A452" t="str">
        <f t="shared" ref="A452:A575" si="108">IF(OR(E452&lt;&gt;0,F452&lt;&gt;0,G452&lt;&gt;0,H452&lt;&gt;0,I452&lt;&gt;0,),"a","b")</f>
        <v>b</v>
      </c>
      <c r="B452" s="8"/>
      <c r="C452" s="9" t="s">
        <v>14</v>
      </c>
      <c r="D452" s="29"/>
      <c r="E452" s="10">
        <f t="shared" si="98"/>
        <v>0</v>
      </c>
      <c r="F452" s="10">
        <v>0</v>
      </c>
      <c r="G452" s="10">
        <v>0</v>
      </c>
      <c r="H452" s="10">
        <v>0</v>
      </c>
      <c r="I452" s="10">
        <v>0</v>
      </c>
      <c r="J452" s="10">
        <f t="shared" ref="J452:J575" si="109">SUM(F452,G452)</f>
        <v>0</v>
      </c>
      <c r="K452" s="10">
        <f t="shared" ref="K452:K575" si="110">SUM(F452,G452,H452)</f>
        <v>0</v>
      </c>
    </row>
    <row r="453" spans="1:11" x14ac:dyDescent="0.25">
      <c r="A453" t="str">
        <f t="shared" si="108"/>
        <v>b</v>
      </c>
      <c r="B453" s="8"/>
      <c r="C453" s="9" t="s">
        <v>15</v>
      </c>
      <c r="D453" s="29"/>
      <c r="E453" s="10">
        <f t="shared" si="98"/>
        <v>0</v>
      </c>
      <c r="F453" s="10">
        <v>0</v>
      </c>
      <c r="G453" s="10">
        <v>0</v>
      </c>
      <c r="H453" s="10">
        <v>0</v>
      </c>
      <c r="I453" s="10">
        <v>0</v>
      </c>
      <c r="J453" s="10">
        <f t="shared" si="109"/>
        <v>0</v>
      </c>
      <c r="K453" s="10">
        <f t="shared" si="110"/>
        <v>0</v>
      </c>
    </row>
    <row r="454" spans="1:11" x14ac:dyDescent="0.25">
      <c r="A454" t="str">
        <f t="shared" si="108"/>
        <v>b</v>
      </c>
      <c r="B454" s="8"/>
      <c r="C454" s="9" t="s">
        <v>16</v>
      </c>
      <c r="D454" s="29"/>
      <c r="E454" s="10">
        <f t="shared" si="98"/>
        <v>0</v>
      </c>
      <c r="F454" s="10">
        <v>0</v>
      </c>
      <c r="G454" s="10">
        <v>0</v>
      </c>
      <c r="H454" s="10">
        <v>0</v>
      </c>
      <c r="I454" s="10">
        <v>0</v>
      </c>
      <c r="J454" s="10">
        <f t="shared" si="109"/>
        <v>0</v>
      </c>
      <c r="K454" s="10">
        <f t="shared" si="110"/>
        <v>0</v>
      </c>
    </row>
    <row r="455" spans="1:11" x14ac:dyDescent="0.25">
      <c r="A455" t="str">
        <f t="shared" si="108"/>
        <v>b</v>
      </c>
      <c r="B455" s="8"/>
      <c r="C455" s="9" t="s">
        <v>17</v>
      </c>
      <c r="D455" s="29"/>
      <c r="E455" s="10">
        <f t="shared" si="98"/>
        <v>0</v>
      </c>
      <c r="F455" s="10">
        <v>0</v>
      </c>
      <c r="G455" s="10">
        <v>0</v>
      </c>
      <c r="H455" s="10">
        <v>0</v>
      </c>
      <c r="I455" s="10">
        <v>0</v>
      </c>
      <c r="J455" s="10">
        <f t="shared" si="109"/>
        <v>0</v>
      </c>
      <c r="K455" s="10">
        <f t="shared" si="110"/>
        <v>0</v>
      </c>
    </row>
    <row r="456" spans="1:11" x14ac:dyDescent="0.25">
      <c r="A456" t="str">
        <f t="shared" si="108"/>
        <v>b</v>
      </c>
      <c r="B456" s="5"/>
      <c r="C456" s="6" t="s">
        <v>18</v>
      </c>
      <c r="D456" s="28"/>
      <c r="E456" s="7">
        <f t="shared" si="98"/>
        <v>0</v>
      </c>
      <c r="F456" s="7">
        <v>0</v>
      </c>
      <c r="G456" s="7">
        <v>0</v>
      </c>
      <c r="H456" s="7">
        <v>0</v>
      </c>
      <c r="I456" s="7">
        <v>0</v>
      </c>
      <c r="J456" s="7">
        <f t="shared" si="109"/>
        <v>0</v>
      </c>
      <c r="K456" s="7">
        <f t="shared" si="110"/>
        <v>0</v>
      </c>
    </row>
    <row r="457" spans="1:11" x14ac:dyDescent="0.25">
      <c r="A457" t="str">
        <f t="shared" si="108"/>
        <v>b</v>
      </c>
      <c r="B457" s="5"/>
      <c r="C457" s="6" t="s">
        <v>19</v>
      </c>
      <c r="D457" s="28"/>
      <c r="E457" s="7">
        <f t="shared" si="98"/>
        <v>0</v>
      </c>
      <c r="F457" s="7">
        <v>0</v>
      </c>
      <c r="G457" s="7">
        <v>0</v>
      </c>
      <c r="H457" s="7">
        <v>0</v>
      </c>
      <c r="I457" s="7">
        <v>0</v>
      </c>
      <c r="J457" s="7">
        <f t="shared" si="109"/>
        <v>0</v>
      </c>
      <c r="K457" s="7">
        <f t="shared" si="110"/>
        <v>0</v>
      </c>
    </row>
    <row r="458" spans="1:11" ht="15.75" thickBot="1" x14ac:dyDescent="0.3">
      <c r="A458" t="str">
        <f t="shared" si="108"/>
        <v>b</v>
      </c>
      <c r="B458" s="11"/>
      <c r="C458" s="12" t="s">
        <v>20</v>
      </c>
      <c r="D458" s="30"/>
      <c r="E458" s="13">
        <f t="shared" si="98"/>
        <v>0</v>
      </c>
      <c r="F458" s="13">
        <v>0</v>
      </c>
      <c r="G458" s="13">
        <v>0</v>
      </c>
      <c r="H458" s="13">
        <v>0</v>
      </c>
      <c r="I458" s="13">
        <v>0</v>
      </c>
      <c r="J458" s="13">
        <f t="shared" si="109"/>
        <v>0</v>
      </c>
      <c r="K458" s="13">
        <f t="shared" si="110"/>
        <v>0</v>
      </c>
    </row>
    <row r="459" spans="1:11" ht="46.5" thickTop="1" thickBot="1" x14ac:dyDescent="0.3">
      <c r="A459" t="str">
        <f t="shared" si="108"/>
        <v>b</v>
      </c>
      <c r="B459" s="3" t="s">
        <v>93</v>
      </c>
      <c r="C459" s="14" t="s">
        <v>94</v>
      </c>
      <c r="D459" s="27"/>
      <c r="E459" s="4">
        <f t="shared" si="98"/>
        <v>0</v>
      </c>
      <c r="F459" s="4">
        <f>SUM(F460,F468,F469,F470)</f>
        <v>0</v>
      </c>
      <c r="G459" s="4">
        <f t="shared" ref="G459:I459" si="111">SUM(G460,G468,G469,G470)</f>
        <v>0</v>
      </c>
      <c r="H459" s="4">
        <f t="shared" si="111"/>
        <v>0</v>
      </c>
      <c r="I459" s="4">
        <f t="shared" si="111"/>
        <v>0</v>
      </c>
      <c r="J459" s="4">
        <f t="shared" si="109"/>
        <v>0</v>
      </c>
      <c r="K459" s="4">
        <f t="shared" si="110"/>
        <v>0</v>
      </c>
    </row>
    <row r="460" spans="1:11" ht="15.75" thickTop="1" x14ac:dyDescent="0.25">
      <c r="A460" t="str">
        <f t="shared" si="108"/>
        <v>b</v>
      </c>
      <c r="B460" s="5"/>
      <c r="C460" s="6" t="s">
        <v>10</v>
      </c>
      <c r="D460" s="28"/>
      <c r="E460" s="7">
        <f t="shared" si="98"/>
        <v>0</v>
      </c>
      <c r="F460" s="7">
        <f>SUM(F461:F467)</f>
        <v>0</v>
      </c>
      <c r="G460" s="7">
        <f t="shared" ref="G460:I460" si="112">SUM(G461:G467)</f>
        <v>0</v>
      </c>
      <c r="H460" s="7">
        <f t="shared" si="112"/>
        <v>0</v>
      </c>
      <c r="I460" s="7">
        <f t="shared" si="112"/>
        <v>0</v>
      </c>
      <c r="J460" s="7">
        <f t="shared" si="109"/>
        <v>0</v>
      </c>
      <c r="K460" s="7">
        <f t="shared" si="110"/>
        <v>0</v>
      </c>
    </row>
    <row r="461" spans="1:11" x14ac:dyDescent="0.25">
      <c r="A461" t="str">
        <f t="shared" si="108"/>
        <v>b</v>
      </c>
      <c r="B461" s="8"/>
      <c r="C461" s="9" t="s">
        <v>11</v>
      </c>
      <c r="D461" s="29"/>
      <c r="E461" s="10">
        <f t="shared" si="98"/>
        <v>0</v>
      </c>
      <c r="F461" s="10">
        <v>0</v>
      </c>
      <c r="G461" s="10">
        <v>0</v>
      </c>
      <c r="H461" s="10">
        <v>0</v>
      </c>
      <c r="I461" s="10">
        <v>0</v>
      </c>
      <c r="J461" s="10">
        <f t="shared" si="109"/>
        <v>0</v>
      </c>
      <c r="K461" s="10">
        <f t="shared" si="110"/>
        <v>0</v>
      </c>
    </row>
    <row r="462" spans="1:11" x14ac:dyDescent="0.25">
      <c r="A462" t="str">
        <f t="shared" si="108"/>
        <v>b</v>
      </c>
      <c r="B462" s="8"/>
      <c r="C462" s="9" t="s">
        <v>12</v>
      </c>
      <c r="D462" s="29"/>
      <c r="E462" s="10">
        <f t="shared" si="98"/>
        <v>0</v>
      </c>
      <c r="F462" s="10">
        <v>0</v>
      </c>
      <c r="G462" s="10">
        <v>0</v>
      </c>
      <c r="H462" s="10">
        <v>0</v>
      </c>
      <c r="I462" s="10">
        <v>0</v>
      </c>
      <c r="J462" s="10">
        <f t="shared" si="109"/>
        <v>0</v>
      </c>
      <c r="K462" s="10">
        <f t="shared" si="110"/>
        <v>0</v>
      </c>
    </row>
    <row r="463" spans="1:11" x14ac:dyDescent="0.25">
      <c r="A463" t="str">
        <f t="shared" si="108"/>
        <v>b</v>
      </c>
      <c r="B463" s="8"/>
      <c r="C463" s="9" t="s">
        <v>13</v>
      </c>
      <c r="D463" s="29"/>
      <c r="E463" s="10">
        <f t="shared" si="98"/>
        <v>0</v>
      </c>
      <c r="F463" s="10">
        <v>0</v>
      </c>
      <c r="G463" s="10">
        <v>0</v>
      </c>
      <c r="H463" s="10">
        <v>0</v>
      </c>
      <c r="I463" s="10">
        <v>0</v>
      </c>
      <c r="J463" s="10">
        <f t="shared" si="109"/>
        <v>0</v>
      </c>
      <c r="K463" s="10">
        <f t="shared" si="110"/>
        <v>0</v>
      </c>
    </row>
    <row r="464" spans="1:11" x14ac:dyDescent="0.25">
      <c r="A464" t="str">
        <f t="shared" si="108"/>
        <v>b</v>
      </c>
      <c r="B464" s="8"/>
      <c r="C464" s="9" t="s">
        <v>14</v>
      </c>
      <c r="D464" s="29"/>
      <c r="E464" s="10">
        <f t="shared" ref="E464:E587" si="113">SUM(F464,G464,H464,I464)</f>
        <v>0</v>
      </c>
      <c r="F464" s="10">
        <v>0</v>
      </c>
      <c r="G464" s="10">
        <v>0</v>
      </c>
      <c r="H464" s="10">
        <v>0</v>
      </c>
      <c r="I464" s="10">
        <v>0</v>
      </c>
      <c r="J464" s="10">
        <f t="shared" si="109"/>
        <v>0</v>
      </c>
      <c r="K464" s="10">
        <f t="shared" si="110"/>
        <v>0</v>
      </c>
    </row>
    <row r="465" spans="1:11" x14ac:dyDescent="0.25">
      <c r="A465" t="str">
        <f t="shared" si="108"/>
        <v>b</v>
      </c>
      <c r="B465" s="8"/>
      <c r="C465" s="9" t="s">
        <v>15</v>
      </c>
      <c r="D465" s="29"/>
      <c r="E465" s="10">
        <f t="shared" si="113"/>
        <v>0</v>
      </c>
      <c r="F465" s="10">
        <v>0</v>
      </c>
      <c r="G465" s="10">
        <v>0</v>
      </c>
      <c r="H465" s="10">
        <v>0</v>
      </c>
      <c r="I465" s="10">
        <v>0</v>
      </c>
      <c r="J465" s="10">
        <f t="shared" si="109"/>
        <v>0</v>
      </c>
      <c r="K465" s="10">
        <f t="shared" si="110"/>
        <v>0</v>
      </c>
    </row>
    <row r="466" spans="1:11" x14ac:dyDescent="0.25">
      <c r="A466" t="str">
        <f t="shared" si="108"/>
        <v>b</v>
      </c>
      <c r="B466" s="8"/>
      <c r="C466" s="9" t="s">
        <v>16</v>
      </c>
      <c r="D466" s="29"/>
      <c r="E466" s="10">
        <f t="shared" si="113"/>
        <v>0</v>
      </c>
      <c r="F466" s="10">
        <v>0</v>
      </c>
      <c r="G466" s="10">
        <v>0</v>
      </c>
      <c r="H466" s="10">
        <v>0</v>
      </c>
      <c r="I466" s="10">
        <v>0</v>
      </c>
      <c r="J466" s="10">
        <f t="shared" si="109"/>
        <v>0</v>
      </c>
      <c r="K466" s="10">
        <f t="shared" si="110"/>
        <v>0</v>
      </c>
    </row>
    <row r="467" spans="1:11" x14ac:dyDescent="0.25">
      <c r="A467" t="str">
        <f t="shared" si="108"/>
        <v>b</v>
      </c>
      <c r="B467" s="8"/>
      <c r="C467" s="9" t="s">
        <v>17</v>
      </c>
      <c r="D467" s="29"/>
      <c r="E467" s="10">
        <f t="shared" si="113"/>
        <v>0</v>
      </c>
      <c r="F467" s="10">
        <v>0</v>
      </c>
      <c r="G467" s="10">
        <v>0</v>
      </c>
      <c r="H467" s="10">
        <v>0</v>
      </c>
      <c r="I467" s="10">
        <v>0</v>
      </c>
      <c r="J467" s="10">
        <f t="shared" si="109"/>
        <v>0</v>
      </c>
      <c r="K467" s="10">
        <f t="shared" si="110"/>
        <v>0</v>
      </c>
    </row>
    <row r="468" spans="1:11" x14ac:dyDescent="0.25">
      <c r="A468" t="str">
        <f t="shared" si="108"/>
        <v>b</v>
      </c>
      <c r="B468" s="5"/>
      <c r="C468" s="6" t="s">
        <v>18</v>
      </c>
      <c r="D468" s="28"/>
      <c r="E468" s="7">
        <f t="shared" si="113"/>
        <v>0</v>
      </c>
      <c r="F468" s="7">
        <v>0</v>
      </c>
      <c r="G468" s="7">
        <v>0</v>
      </c>
      <c r="H468" s="7">
        <v>0</v>
      </c>
      <c r="I468" s="7">
        <v>0</v>
      </c>
      <c r="J468" s="7">
        <f t="shared" si="109"/>
        <v>0</v>
      </c>
      <c r="K468" s="7">
        <f t="shared" si="110"/>
        <v>0</v>
      </c>
    </row>
    <row r="469" spans="1:11" x14ac:dyDescent="0.25">
      <c r="A469" t="str">
        <f t="shared" si="108"/>
        <v>b</v>
      </c>
      <c r="B469" s="5"/>
      <c r="C469" s="6" t="s">
        <v>19</v>
      </c>
      <c r="D469" s="28"/>
      <c r="E469" s="7">
        <f t="shared" si="113"/>
        <v>0</v>
      </c>
      <c r="F469" s="7">
        <v>0</v>
      </c>
      <c r="G469" s="7">
        <v>0</v>
      </c>
      <c r="H469" s="7">
        <v>0</v>
      </c>
      <c r="I469" s="7">
        <v>0</v>
      </c>
      <c r="J469" s="7">
        <f t="shared" si="109"/>
        <v>0</v>
      </c>
      <c r="K469" s="7">
        <f t="shared" si="110"/>
        <v>0</v>
      </c>
    </row>
    <row r="470" spans="1:11" ht="15.75" thickBot="1" x14ac:dyDescent="0.3">
      <c r="A470" t="str">
        <f t="shared" si="108"/>
        <v>b</v>
      </c>
      <c r="B470" s="11"/>
      <c r="C470" s="12" t="s">
        <v>20</v>
      </c>
      <c r="D470" s="30"/>
      <c r="E470" s="13">
        <f t="shared" si="113"/>
        <v>0</v>
      </c>
      <c r="F470" s="13">
        <v>0</v>
      </c>
      <c r="G470" s="13">
        <v>0</v>
      </c>
      <c r="H470" s="13">
        <v>0</v>
      </c>
      <c r="I470" s="13">
        <v>0</v>
      </c>
      <c r="J470" s="13">
        <f t="shared" si="109"/>
        <v>0</v>
      </c>
      <c r="K470" s="13">
        <f t="shared" si="110"/>
        <v>0</v>
      </c>
    </row>
    <row r="471" spans="1:11" ht="76.5" thickTop="1" thickBot="1" x14ac:dyDescent="0.3">
      <c r="A471" t="str">
        <f t="shared" ref="A471:A530" si="114">IF(OR(E471&lt;&gt;0,F471&lt;&gt;0,G471&lt;&gt;0,H471&lt;&gt;0,I471&lt;&gt;0,),"a","b")</f>
        <v>b</v>
      </c>
      <c r="B471" s="3" t="s">
        <v>95</v>
      </c>
      <c r="C471" s="14" t="s">
        <v>225</v>
      </c>
      <c r="D471" s="27"/>
      <c r="E471" s="4">
        <f t="shared" ref="E471:E530" si="115">SUM(F471,G471,H471,I471)</f>
        <v>0</v>
      </c>
      <c r="F471" s="4">
        <f>SUM(F472,F480,F481,F482)</f>
        <v>0</v>
      </c>
      <c r="G471" s="4">
        <f t="shared" ref="G471:I471" si="116">SUM(G472,G480,G481,G482)</f>
        <v>0</v>
      </c>
      <c r="H471" s="4">
        <f t="shared" si="116"/>
        <v>0</v>
      </c>
      <c r="I471" s="4">
        <f t="shared" si="116"/>
        <v>0</v>
      </c>
      <c r="J471" s="4">
        <f t="shared" ref="J471:J530" si="117">SUM(F471,G471)</f>
        <v>0</v>
      </c>
      <c r="K471" s="4">
        <f t="shared" ref="K471:K530" si="118">SUM(F471,G471,H471)</f>
        <v>0</v>
      </c>
    </row>
    <row r="472" spans="1:11" ht="15.75" thickTop="1" x14ac:dyDescent="0.25">
      <c r="A472" t="str">
        <f t="shared" si="114"/>
        <v>b</v>
      </c>
      <c r="B472" s="5"/>
      <c r="C472" s="6" t="s">
        <v>10</v>
      </c>
      <c r="D472" s="28"/>
      <c r="E472" s="7">
        <f t="shared" si="115"/>
        <v>0</v>
      </c>
      <c r="F472" s="7">
        <f>SUM(F473:F479)</f>
        <v>0</v>
      </c>
      <c r="G472" s="7">
        <f t="shared" ref="G472:I472" si="119">SUM(G473:G479)</f>
        <v>0</v>
      </c>
      <c r="H472" s="7">
        <f t="shared" si="119"/>
        <v>0</v>
      </c>
      <c r="I472" s="7">
        <f t="shared" si="119"/>
        <v>0</v>
      </c>
      <c r="J472" s="7">
        <f t="shared" si="117"/>
        <v>0</v>
      </c>
      <c r="K472" s="7">
        <f t="shared" si="118"/>
        <v>0</v>
      </c>
    </row>
    <row r="473" spans="1:11" x14ac:dyDescent="0.25">
      <c r="A473" t="str">
        <f t="shared" si="114"/>
        <v>b</v>
      </c>
      <c r="B473" s="8"/>
      <c r="C473" s="9" t="s">
        <v>11</v>
      </c>
      <c r="D473" s="29"/>
      <c r="E473" s="10">
        <f t="shared" si="115"/>
        <v>0</v>
      </c>
      <c r="F473" s="10">
        <v>0</v>
      </c>
      <c r="G473" s="10">
        <v>0</v>
      </c>
      <c r="H473" s="10">
        <v>0</v>
      </c>
      <c r="I473" s="10">
        <v>0</v>
      </c>
      <c r="J473" s="10">
        <f t="shared" si="117"/>
        <v>0</v>
      </c>
      <c r="K473" s="10">
        <f t="shared" si="118"/>
        <v>0</v>
      </c>
    </row>
    <row r="474" spans="1:11" x14ac:dyDescent="0.25">
      <c r="A474" t="str">
        <f t="shared" si="114"/>
        <v>b</v>
      </c>
      <c r="B474" s="8"/>
      <c r="C474" s="9" t="s">
        <v>12</v>
      </c>
      <c r="D474" s="29"/>
      <c r="E474" s="10">
        <f t="shared" si="115"/>
        <v>0</v>
      </c>
      <c r="F474" s="10">
        <v>0</v>
      </c>
      <c r="G474" s="10">
        <v>0</v>
      </c>
      <c r="H474" s="10">
        <v>0</v>
      </c>
      <c r="I474" s="10">
        <v>0</v>
      </c>
      <c r="J474" s="10">
        <f t="shared" si="117"/>
        <v>0</v>
      </c>
      <c r="K474" s="10">
        <f t="shared" si="118"/>
        <v>0</v>
      </c>
    </row>
    <row r="475" spans="1:11" x14ac:dyDescent="0.25">
      <c r="A475" t="str">
        <f t="shared" si="114"/>
        <v>b</v>
      </c>
      <c r="B475" s="8"/>
      <c r="C475" s="9" t="s">
        <v>13</v>
      </c>
      <c r="D475" s="29"/>
      <c r="E475" s="10">
        <f t="shared" si="115"/>
        <v>0</v>
      </c>
      <c r="F475" s="10">
        <v>0</v>
      </c>
      <c r="G475" s="10">
        <v>0</v>
      </c>
      <c r="H475" s="10">
        <v>0</v>
      </c>
      <c r="I475" s="10">
        <v>0</v>
      </c>
      <c r="J475" s="10">
        <f t="shared" si="117"/>
        <v>0</v>
      </c>
      <c r="K475" s="10">
        <f t="shared" si="118"/>
        <v>0</v>
      </c>
    </row>
    <row r="476" spans="1:11" x14ac:dyDescent="0.25">
      <c r="A476" t="str">
        <f t="shared" si="114"/>
        <v>b</v>
      </c>
      <c r="B476" s="8"/>
      <c r="C476" s="9" t="s">
        <v>14</v>
      </c>
      <c r="D476" s="29"/>
      <c r="E476" s="10">
        <f t="shared" si="115"/>
        <v>0</v>
      </c>
      <c r="F476" s="10">
        <v>0</v>
      </c>
      <c r="G476" s="10">
        <v>0</v>
      </c>
      <c r="H476" s="10">
        <v>0</v>
      </c>
      <c r="I476" s="10">
        <v>0</v>
      </c>
      <c r="J476" s="10">
        <f t="shared" si="117"/>
        <v>0</v>
      </c>
      <c r="K476" s="10">
        <f t="shared" si="118"/>
        <v>0</v>
      </c>
    </row>
    <row r="477" spans="1:11" x14ac:dyDescent="0.25">
      <c r="A477" t="str">
        <f t="shared" si="114"/>
        <v>b</v>
      </c>
      <c r="B477" s="8"/>
      <c r="C477" s="9" t="s">
        <v>15</v>
      </c>
      <c r="D477" s="29"/>
      <c r="E477" s="10">
        <f t="shared" si="115"/>
        <v>0</v>
      </c>
      <c r="F477" s="10">
        <v>0</v>
      </c>
      <c r="G477" s="10">
        <v>0</v>
      </c>
      <c r="H477" s="10">
        <v>0</v>
      </c>
      <c r="I477" s="10">
        <v>0</v>
      </c>
      <c r="J477" s="10">
        <f t="shared" si="117"/>
        <v>0</v>
      </c>
      <c r="K477" s="10">
        <f t="shared" si="118"/>
        <v>0</v>
      </c>
    </row>
    <row r="478" spans="1:11" x14ac:dyDescent="0.25">
      <c r="A478" t="str">
        <f t="shared" si="114"/>
        <v>b</v>
      </c>
      <c r="B478" s="8"/>
      <c r="C478" s="9" t="s">
        <v>16</v>
      </c>
      <c r="D478" s="29"/>
      <c r="E478" s="10">
        <f t="shared" si="115"/>
        <v>0</v>
      </c>
      <c r="F478" s="10">
        <v>0</v>
      </c>
      <c r="G478" s="10">
        <v>0</v>
      </c>
      <c r="H478" s="10">
        <v>0</v>
      </c>
      <c r="I478" s="10">
        <v>0</v>
      </c>
      <c r="J478" s="10">
        <f t="shared" si="117"/>
        <v>0</v>
      </c>
      <c r="K478" s="10">
        <f t="shared" si="118"/>
        <v>0</v>
      </c>
    </row>
    <row r="479" spans="1:11" x14ac:dyDescent="0.25">
      <c r="A479" t="str">
        <f t="shared" si="114"/>
        <v>b</v>
      </c>
      <c r="B479" s="8"/>
      <c r="C479" s="9" t="s">
        <v>17</v>
      </c>
      <c r="D479" s="29"/>
      <c r="E479" s="10">
        <f t="shared" si="115"/>
        <v>0</v>
      </c>
      <c r="F479" s="10">
        <v>0</v>
      </c>
      <c r="G479" s="10">
        <v>0</v>
      </c>
      <c r="H479" s="10">
        <v>0</v>
      </c>
      <c r="I479" s="10">
        <v>0</v>
      </c>
      <c r="J479" s="10">
        <f t="shared" si="117"/>
        <v>0</v>
      </c>
      <c r="K479" s="10">
        <f t="shared" si="118"/>
        <v>0</v>
      </c>
    </row>
    <row r="480" spans="1:11" x14ac:dyDescent="0.25">
      <c r="A480" t="str">
        <f t="shared" si="114"/>
        <v>b</v>
      </c>
      <c r="B480" s="5"/>
      <c r="C480" s="6" t="s">
        <v>18</v>
      </c>
      <c r="D480" s="28"/>
      <c r="E480" s="7">
        <f t="shared" si="115"/>
        <v>0</v>
      </c>
      <c r="F480" s="7">
        <v>0</v>
      </c>
      <c r="G480" s="7">
        <v>0</v>
      </c>
      <c r="H480" s="7">
        <v>0</v>
      </c>
      <c r="I480" s="7">
        <v>0</v>
      </c>
      <c r="J480" s="7">
        <f t="shared" si="117"/>
        <v>0</v>
      </c>
      <c r="K480" s="7">
        <f t="shared" si="118"/>
        <v>0</v>
      </c>
    </row>
    <row r="481" spans="1:11" x14ac:dyDescent="0.25">
      <c r="A481" t="str">
        <f t="shared" si="114"/>
        <v>b</v>
      </c>
      <c r="B481" s="5"/>
      <c r="C481" s="6" t="s">
        <v>19</v>
      </c>
      <c r="D481" s="28"/>
      <c r="E481" s="7">
        <f t="shared" si="115"/>
        <v>0</v>
      </c>
      <c r="F481" s="7">
        <v>0</v>
      </c>
      <c r="G481" s="7">
        <v>0</v>
      </c>
      <c r="H481" s="7">
        <v>0</v>
      </c>
      <c r="I481" s="7">
        <v>0</v>
      </c>
      <c r="J481" s="7">
        <f t="shared" si="117"/>
        <v>0</v>
      </c>
      <c r="K481" s="7">
        <f t="shared" si="118"/>
        <v>0</v>
      </c>
    </row>
    <row r="482" spans="1:11" ht="15.75" thickBot="1" x14ac:dyDescent="0.3">
      <c r="A482" t="str">
        <f t="shared" si="114"/>
        <v>b</v>
      </c>
      <c r="B482" s="11"/>
      <c r="C482" s="12" t="s">
        <v>20</v>
      </c>
      <c r="D482" s="30"/>
      <c r="E482" s="13">
        <f t="shared" si="115"/>
        <v>0</v>
      </c>
      <c r="F482" s="13">
        <v>0</v>
      </c>
      <c r="G482" s="13">
        <v>0</v>
      </c>
      <c r="H482" s="13">
        <v>0</v>
      </c>
      <c r="I482" s="13">
        <v>0</v>
      </c>
      <c r="J482" s="13">
        <f t="shared" si="117"/>
        <v>0</v>
      </c>
      <c r="K482" s="13">
        <f t="shared" si="118"/>
        <v>0</v>
      </c>
    </row>
    <row r="483" spans="1:11" ht="31.5" thickTop="1" thickBot="1" x14ac:dyDescent="0.3">
      <c r="A483" t="str">
        <f t="shared" ref="A483:A506" si="120">IF(OR(E483&lt;&gt;0,F483&lt;&gt;0,G483&lt;&gt;0,H483&lt;&gt;0,I483&lt;&gt;0,),"a","b")</f>
        <v>b</v>
      </c>
      <c r="B483" s="16" t="s">
        <v>239</v>
      </c>
      <c r="C483" s="4" t="s">
        <v>244</v>
      </c>
      <c r="D483" s="27"/>
      <c r="E483" s="4">
        <f>E495+E507+E519+E531</f>
        <v>0</v>
      </c>
      <c r="F483" s="4">
        <f t="shared" ref="F483:K483" si="121">F495+F507+F519+F531</f>
        <v>0</v>
      </c>
      <c r="G483" s="4">
        <f t="shared" si="121"/>
        <v>0</v>
      </c>
      <c r="H483" s="4">
        <f t="shared" si="121"/>
        <v>0</v>
      </c>
      <c r="I483" s="4">
        <f t="shared" si="121"/>
        <v>0</v>
      </c>
      <c r="J483" s="4">
        <f t="shared" si="121"/>
        <v>0</v>
      </c>
      <c r="K483" s="4">
        <f t="shared" si="121"/>
        <v>0</v>
      </c>
    </row>
    <row r="484" spans="1:11" ht="15.75" thickTop="1" x14ac:dyDescent="0.25">
      <c r="A484" t="str">
        <f t="shared" si="120"/>
        <v>b</v>
      </c>
      <c r="B484" s="5"/>
      <c r="C484" s="6" t="s">
        <v>10</v>
      </c>
      <c r="D484" s="28"/>
      <c r="E484" s="7">
        <f t="shared" ref="E484:K494" si="122">E496+E508+E520+E532</f>
        <v>0</v>
      </c>
      <c r="F484" s="7">
        <f t="shared" si="122"/>
        <v>0</v>
      </c>
      <c r="G484" s="7">
        <f t="shared" si="122"/>
        <v>0</v>
      </c>
      <c r="H484" s="7">
        <f t="shared" si="122"/>
        <v>0</v>
      </c>
      <c r="I484" s="7">
        <f t="shared" si="122"/>
        <v>0</v>
      </c>
      <c r="J484" s="7">
        <f t="shared" si="122"/>
        <v>0</v>
      </c>
      <c r="K484" s="7">
        <f t="shared" si="122"/>
        <v>0</v>
      </c>
    </row>
    <row r="485" spans="1:11" x14ac:dyDescent="0.25">
      <c r="A485" t="str">
        <f t="shared" si="120"/>
        <v>b</v>
      </c>
      <c r="B485" s="8"/>
      <c r="C485" s="9" t="s">
        <v>11</v>
      </c>
      <c r="D485" s="29"/>
      <c r="E485" s="10">
        <f t="shared" si="122"/>
        <v>0</v>
      </c>
      <c r="F485" s="10">
        <f t="shared" si="122"/>
        <v>0</v>
      </c>
      <c r="G485" s="10">
        <f t="shared" si="122"/>
        <v>0</v>
      </c>
      <c r="H485" s="10">
        <f t="shared" si="122"/>
        <v>0</v>
      </c>
      <c r="I485" s="10">
        <f t="shared" si="122"/>
        <v>0</v>
      </c>
      <c r="J485" s="10">
        <f t="shared" si="122"/>
        <v>0</v>
      </c>
      <c r="K485" s="10">
        <f t="shared" si="122"/>
        <v>0</v>
      </c>
    </row>
    <row r="486" spans="1:11" x14ac:dyDescent="0.25">
      <c r="A486" t="str">
        <f t="shared" si="120"/>
        <v>b</v>
      </c>
      <c r="B486" s="8"/>
      <c r="C486" s="9" t="s">
        <v>12</v>
      </c>
      <c r="D486" s="29"/>
      <c r="E486" s="10">
        <f t="shared" si="122"/>
        <v>0</v>
      </c>
      <c r="F486" s="10">
        <f t="shared" si="122"/>
        <v>0</v>
      </c>
      <c r="G486" s="10">
        <f t="shared" si="122"/>
        <v>0</v>
      </c>
      <c r="H486" s="10">
        <f t="shared" si="122"/>
        <v>0</v>
      </c>
      <c r="I486" s="10">
        <f t="shared" si="122"/>
        <v>0</v>
      </c>
      <c r="J486" s="10">
        <f t="shared" si="122"/>
        <v>0</v>
      </c>
      <c r="K486" s="10">
        <f t="shared" si="122"/>
        <v>0</v>
      </c>
    </row>
    <row r="487" spans="1:11" x14ac:dyDescent="0.25">
      <c r="A487" t="str">
        <f t="shared" si="120"/>
        <v>b</v>
      </c>
      <c r="B487" s="8"/>
      <c r="C487" s="9" t="s">
        <v>13</v>
      </c>
      <c r="D487" s="29"/>
      <c r="E487" s="10">
        <f t="shared" si="122"/>
        <v>0</v>
      </c>
      <c r="F487" s="10">
        <f t="shared" si="122"/>
        <v>0</v>
      </c>
      <c r="G487" s="10">
        <f t="shared" si="122"/>
        <v>0</v>
      </c>
      <c r="H487" s="10">
        <f t="shared" si="122"/>
        <v>0</v>
      </c>
      <c r="I487" s="10">
        <f t="shared" si="122"/>
        <v>0</v>
      </c>
      <c r="J487" s="10">
        <f t="shared" si="122"/>
        <v>0</v>
      </c>
      <c r="K487" s="10">
        <f t="shared" si="122"/>
        <v>0</v>
      </c>
    </row>
    <row r="488" spans="1:11" x14ac:dyDescent="0.25">
      <c r="A488" t="str">
        <f t="shared" si="120"/>
        <v>b</v>
      </c>
      <c r="B488" s="8"/>
      <c r="C488" s="9" t="s">
        <v>14</v>
      </c>
      <c r="D488" s="29"/>
      <c r="E488" s="10">
        <f t="shared" si="122"/>
        <v>0</v>
      </c>
      <c r="F488" s="10">
        <f t="shared" si="122"/>
        <v>0</v>
      </c>
      <c r="G488" s="10">
        <f t="shared" si="122"/>
        <v>0</v>
      </c>
      <c r="H488" s="10">
        <f t="shared" si="122"/>
        <v>0</v>
      </c>
      <c r="I488" s="10">
        <f t="shared" si="122"/>
        <v>0</v>
      </c>
      <c r="J488" s="10">
        <f t="shared" si="122"/>
        <v>0</v>
      </c>
      <c r="K488" s="10">
        <f t="shared" si="122"/>
        <v>0</v>
      </c>
    </row>
    <row r="489" spans="1:11" x14ac:dyDescent="0.25">
      <c r="A489" t="str">
        <f t="shared" si="120"/>
        <v>b</v>
      </c>
      <c r="B489" s="8"/>
      <c r="C489" s="9" t="s">
        <v>15</v>
      </c>
      <c r="D489" s="29"/>
      <c r="E489" s="10">
        <f t="shared" si="122"/>
        <v>0</v>
      </c>
      <c r="F489" s="10">
        <f t="shared" si="122"/>
        <v>0</v>
      </c>
      <c r="G489" s="10">
        <f t="shared" si="122"/>
        <v>0</v>
      </c>
      <c r="H489" s="10">
        <f t="shared" si="122"/>
        <v>0</v>
      </c>
      <c r="I489" s="10">
        <f t="shared" si="122"/>
        <v>0</v>
      </c>
      <c r="J489" s="10">
        <f t="shared" si="122"/>
        <v>0</v>
      </c>
      <c r="K489" s="10">
        <f t="shared" si="122"/>
        <v>0</v>
      </c>
    </row>
    <row r="490" spans="1:11" x14ac:dyDescent="0.25">
      <c r="A490" t="str">
        <f t="shared" si="120"/>
        <v>b</v>
      </c>
      <c r="B490" s="8"/>
      <c r="C490" s="9" t="s">
        <v>16</v>
      </c>
      <c r="D490" s="29"/>
      <c r="E490" s="10">
        <f t="shared" si="122"/>
        <v>0</v>
      </c>
      <c r="F490" s="10">
        <f t="shared" si="122"/>
        <v>0</v>
      </c>
      <c r="G490" s="10">
        <f t="shared" si="122"/>
        <v>0</v>
      </c>
      <c r="H490" s="10">
        <f t="shared" si="122"/>
        <v>0</v>
      </c>
      <c r="I490" s="10">
        <f t="shared" si="122"/>
        <v>0</v>
      </c>
      <c r="J490" s="10">
        <f t="shared" si="122"/>
        <v>0</v>
      </c>
      <c r="K490" s="10">
        <f t="shared" si="122"/>
        <v>0</v>
      </c>
    </row>
    <row r="491" spans="1:11" x14ac:dyDescent="0.25">
      <c r="A491" t="str">
        <f t="shared" si="120"/>
        <v>b</v>
      </c>
      <c r="B491" s="8"/>
      <c r="C491" s="9" t="s">
        <v>17</v>
      </c>
      <c r="D491" s="29"/>
      <c r="E491" s="10">
        <f t="shared" si="122"/>
        <v>0</v>
      </c>
      <c r="F491" s="10">
        <f t="shared" si="122"/>
        <v>0</v>
      </c>
      <c r="G491" s="10">
        <f t="shared" si="122"/>
        <v>0</v>
      </c>
      <c r="H491" s="10">
        <f t="shared" si="122"/>
        <v>0</v>
      </c>
      <c r="I491" s="10">
        <f t="shared" si="122"/>
        <v>0</v>
      </c>
      <c r="J491" s="10">
        <f t="shared" si="122"/>
        <v>0</v>
      </c>
      <c r="K491" s="10">
        <f t="shared" si="122"/>
        <v>0</v>
      </c>
    </row>
    <row r="492" spans="1:11" x14ac:dyDescent="0.25">
      <c r="A492" t="str">
        <f t="shared" si="120"/>
        <v>b</v>
      </c>
      <c r="B492" s="5"/>
      <c r="C492" s="6" t="s">
        <v>18</v>
      </c>
      <c r="D492" s="28"/>
      <c r="E492" s="7">
        <f t="shared" si="122"/>
        <v>0</v>
      </c>
      <c r="F492" s="7">
        <f t="shared" si="122"/>
        <v>0</v>
      </c>
      <c r="G492" s="7">
        <f t="shared" si="122"/>
        <v>0</v>
      </c>
      <c r="H492" s="7">
        <f t="shared" si="122"/>
        <v>0</v>
      </c>
      <c r="I492" s="7">
        <f t="shared" si="122"/>
        <v>0</v>
      </c>
      <c r="J492" s="7">
        <f t="shared" si="122"/>
        <v>0</v>
      </c>
      <c r="K492" s="7">
        <f t="shared" si="122"/>
        <v>0</v>
      </c>
    </row>
    <row r="493" spans="1:11" x14ac:dyDescent="0.25">
      <c r="A493" t="str">
        <f t="shared" si="120"/>
        <v>b</v>
      </c>
      <c r="B493" s="5"/>
      <c r="C493" s="6" t="s">
        <v>19</v>
      </c>
      <c r="D493" s="28"/>
      <c r="E493" s="7">
        <f t="shared" si="122"/>
        <v>0</v>
      </c>
      <c r="F493" s="7">
        <f t="shared" si="122"/>
        <v>0</v>
      </c>
      <c r="G493" s="7">
        <f t="shared" si="122"/>
        <v>0</v>
      </c>
      <c r="H493" s="7">
        <f t="shared" si="122"/>
        <v>0</v>
      </c>
      <c r="I493" s="7">
        <f t="shared" si="122"/>
        <v>0</v>
      </c>
      <c r="J493" s="7">
        <f t="shared" si="122"/>
        <v>0</v>
      </c>
      <c r="K493" s="7">
        <f t="shared" si="122"/>
        <v>0</v>
      </c>
    </row>
    <row r="494" spans="1:11" ht="15.75" thickBot="1" x14ac:dyDescent="0.3">
      <c r="A494" t="str">
        <f t="shared" si="120"/>
        <v>b</v>
      </c>
      <c r="B494" s="11"/>
      <c r="C494" s="12" t="s">
        <v>20</v>
      </c>
      <c r="D494" s="30"/>
      <c r="E494" s="13">
        <f t="shared" si="122"/>
        <v>0</v>
      </c>
      <c r="F494" s="13">
        <f t="shared" si="122"/>
        <v>0</v>
      </c>
      <c r="G494" s="13">
        <f t="shared" si="122"/>
        <v>0</v>
      </c>
      <c r="H494" s="13">
        <f t="shared" si="122"/>
        <v>0</v>
      </c>
      <c r="I494" s="13">
        <f t="shared" si="122"/>
        <v>0</v>
      </c>
      <c r="J494" s="13">
        <f t="shared" si="122"/>
        <v>0</v>
      </c>
      <c r="K494" s="13">
        <f t="shared" si="122"/>
        <v>0</v>
      </c>
    </row>
    <row r="495" spans="1:11" ht="46.5" thickTop="1" thickBot="1" x14ac:dyDescent="0.3">
      <c r="A495" t="str">
        <f t="shared" si="120"/>
        <v>b</v>
      </c>
      <c r="B495" s="16" t="s">
        <v>240</v>
      </c>
      <c r="C495" s="4" t="s">
        <v>243</v>
      </c>
      <c r="D495" s="27"/>
      <c r="E495" s="4">
        <f t="shared" ref="E495:E506" si="123">SUM(F495,G495,H495,I495)</f>
        <v>0</v>
      </c>
      <c r="F495" s="4">
        <f>SUM(F496,F504,F505,F506)</f>
        <v>0</v>
      </c>
      <c r="G495" s="4">
        <f t="shared" ref="G495:I495" si="124">SUM(G496,G504,G505,G506)</f>
        <v>0</v>
      </c>
      <c r="H495" s="4">
        <f t="shared" si="124"/>
        <v>0</v>
      </c>
      <c r="I495" s="4">
        <f t="shared" si="124"/>
        <v>0</v>
      </c>
      <c r="J495" s="4">
        <f t="shared" ref="J495:J506" si="125">SUM(F495,G495)</f>
        <v>0</v>
      </c>
      <c r="K495" s="4">
        <f t="shared" ref="K495:K506" si="126">SUM(F495,G495,H495)</f>
        <v>0</v>
      </c>
    </row>
    <row r="496" spans="1:11" ht="15.75" thickTop="1" x14ac:dyDescent="0.25">
      <c r="A496" t="str">
        <f t="shared" si="120"/>
        <v>b</v>
      </c>
      <c r="B496" s="5"/>
      <c r="C496" s="6" t="s">
        <v>10</v>
      </c>
      <c r="D496" s="28"/>
      <c r="E496" s="7">
        <f t="shared" si="123"/>
        <v>0</v>
      </c>
      <c r="F496" s="7">
        <f>SUM(F497:F503)</f>
        <v>0</v>
      </c>
      <c r="G496" s="7">
        <f t="shared" ref="G496:I496" si="127">SUM(G497:G503)</f>
        <v>0</v>
      </c>
      <c r="H496" s="7">
        <f t="shared" si="127"/>
        <v>0</v>
      </c>
      <c r="I496" s="7">
        <f t="shared" si="127"/>
        <v>0</v>
      </c>
      <c r="J496" s="7">
        <f t="shared" si="125"/>
        <v>0</v>
      </c>
      <c r="K496" s="7">
        <f t="shared" si="126"/>
        <v>0</v>
      </c>
    </row>
    <row r="497" spans="1:11" x14ac:dyDescent="0.25">
      <c r="A497" t="str">
        <f t="shared" si="120"/>
        <v>b</v>
      </c>
      <c r="B497" s="8"/>
      <c r="C497" s="9" t="s">
        <v>11</v>
      </c>
      <c r="D497" s="29"/>
      <c r="E497" s="10">
        <f t="shared" si="123"/>
        <v>0</v>
      </c>
      <c r="F497" s="10">
        <v>0</v>
      </c>
      <c r="G497" s="10">
        <v>0</v>
      </c>
      <c r="H497" s="10">
        <v>0</v>
      </c>
      <c r="I497" s="10">
        <v>0</v>
      </c>
      <c r="J497" s="10">
        <f t="shared" si="125"/>
        <v>0</v>
      </c>
      <c r="K497" s="10">
        <f t="shared" si="126"/>
        <v>0</v>
      </c>
    </row>
    <row r="498" spans="1:11" x14ac:dyDescent="0.25">
      <c r="A498" t="str">
        <f t="shared" si="120"/>
        <v>b</v>
      </c>
      <c r="B498" s="8"/>
      <c r="C498" s="9" t="s">
        <v>12</v>
      </c>
      <c r="D498" s="29"/>
      <c r="E498" s="10">
        <f t="shared" si="123"/>
        <v>0</v>
      </c>
      <c r="F498" s="10">
        <v>0</v>
      </c>
      <c r="G498" s="10">
        <v>0</v>
      </c>
      <c r="H498" s="10">
        <v>0</v>
      </c>
      <c r="I498" s="10">
        <v>0</v>
      </c>
      <c r="J498" s="10">
        <f t="shared" si="125"/>
        <v>0</v>
      </c>
      <c r="K498" s="10">
        <f t="shared" si="126"/>
        <v>0</v>
      </c>
    </row>
    <row r="499" spans="1:11" x14ac:dyDescent="0.25">
      <c r="A499" t="str">
        <f t="shared" si="120"/>
        <v>b</v>
      </c>
      <c r="B499" s="8"/>
      <c r="C499" s="9" t="s">
        <v>13</v>
      </c>
      <c r="D499" s="29"/>
      <c r="E499" s="10">
        <f t="shared" si="123"/>
        <v>0</v>
      </c>
      <c r="F499" s="10">
        <v>0</v>
      </c>
      <c r="G499" s="10">
        <v>0</v>
      </c>
      <c r="H499" s="10">
        <v>0</v>
      </c>
      <c r="I499" s="10">
        <v>0</v>
      </c>
      <c r="J499" s="10">
        <f t="shared" si="125"/>
        <v>0</v>
      </c>
      <c r="K499" s="10">
        <f t="shared" si="126"/>
        <v>0</v>
      </c>
    </row>
    <row r="500" spans="1:11" x14ac:dyDescent="0.25">
      <c r="A500" t="str">
        <f t="shared" si="120"/>
        <v>b</v>
      </c>
      <c r="B500" s="8"/>
      <c r="C500" s="9" t="s">
        <v>14</v>
      </c>
      <c r="D500" s="29"/>
      <c r="E500" s="10">
        <f t="shared" si="123"/>
        <v>0</v>
      </c>
      <c r="F500" s="10">
        <v>0</v>
      </c>
      <c r="G500" s="10">
        <v>0</v>
      </c>
      <c r="H500" s="10">
        <v>0</v>
      </c>
      <c r="I500" s="10">
        <v>0</v>
      </c>
      <c r="J500" s="10">
        <f t="shared" si="125"/>
        <v>0</v>
      </c>
      <c r="K500" s="10">
        <f t="shared" si="126"/>
        <v>0</v>
      </c>
    </row>
    <row r="501" spans="1:11" x14ac:dyDescent="0.25">
      <c r="A501" t="str">
        <f t="shared" si="120"/>
        <v>b</v>
      </c>
      <c r="B501" s="8"/>
      <c r="C501" s="9" t="s">
        <v>15</v>
      </c>
      <c r="D501" s="29"/>
      <c r="E501" s="10">
        <f t="shared" si="123"/>
        <v>0</v>
      </c>
      <c r="F501" s="10">
        <v>0</v>
      </c>
      <c r="G501" s="10">
        <v>0</v>
      </c>
      <c r="H501" s="10">
        <v>0</v>
      </c>
      <c r="I501" s="10">
        <v>0</v>
      </c>
      <c r="J501" s="10">
        <f t="shared" si="125"/>
        <v>0</v>
      </c>
      <c r="K501" s="10">
        <f t="shared" si="126"/>
        <v>0</v>
      </c>
    </row>
    <row r="502" spans="1:11" x14ac:dyDescent="0.25">
      <c r="A502" t="str">
        <f t="shared" si="120"/>
        <v>b</v>
      </c>
      <c r="B502" s="8"/>
      <c r="C502" s="9" t="s">
        <v>16</v>
      </c>
      <c r="D502" s="29"/>
      <c r="E502" s="10">
        <f t="shared" si="123"/>
        <v>0</v>
      </c>
      <c r="F502" s="10">
        <v>0</v>
      </c>
      <c r="G502" s="10">
        <v>0</v>
      </c>
      <c r="H502" s="10">
        <v>0</v>
      </c>
      <c r="I502" s="10">
        <v>0</v>
      </c>
      <c r="J502" s="10">
        <f t="shared" si="125"/>
        <v>0</v>
      </c>
      <c r="K502" s="10">
        <f t="shared" si="126"/>
        <v>0</v>
      </c>
    </row>
    <row r="503" spans="1:11" x14ac:dyDescent="0.25">
      <c r="A503" t="str">
        <f t="shared" si="120"/>
        <v>b</v>
      </c>
      <c r="B503" s="8"/>
      <c r="C503" s="9" t="s">
        <v>17</v>
      </c>
      <c r="D503" s="29"/>
      <c r="E503" s="10">
        <f t="shared" si="123"/>
        <v>0</v>
      </c>
      <c r="F503" s="10">
        <v>0</v>
      </c>
      <c r="G503" s="10">
        <v>0</v>
      </c>
      <c r="H503" s="10">
        <v>0</v>
      </c>
      <c r="I503" s="10">
        <v>0</v>
      </c>
      <c r="J503" s="10">
        <f t="shared" si="125"/>
        <v>0</v>
      </c>
      <c r="K503" s="10">
        <f t="shared" si="126"/>
        <v>0</v>
      </c>
    </row>
    <row r="504" spans="1:11" x14ac:dyDescent="0.25">
      <c r="A504" t="str">
        <f t="shared" si="120"/>
        <v>b</v>
      </c>
      <c r="B504" s="5"/>
      <c r="C504" s="6" t="s">
        <v>18</v>
      </c>
      <c r="D504" s="28"/>
      <c r="E504" s="7">
        <f t="shared" si="123"/>
        <v>0</v>
      </c>
      <c r="F504" s="7">
        <v>0</v>
      </c>
      <c r="G504" s="7">
        <v>0</v>
      </c>
      <c r="H504" s="7">
        <v>0</v>
      </c>
      <c r="I504" s="7">
        <v>0</v>
      </c>
      <c r="J504" s="7">
        <f t="shared" si="125"/>
        <v>0</v>
      </c>
      <c r="K504" s="7">
        <f t="shared" si="126"/>
        <v>0</v>
      </c>
    </row>
    <row r="505" spans="1:11" x14ac:dyDescent="0.25">
      <c r="A505" t="str">
        <f t="shared" si="120"/>
        <v>b</v>
      </c>
      <c r="B505" s="5"/>
      <c r="C505" s="6" t="s">
        <v>19</v>
      </c>
      <c r="D505" s="28"/>
      <c r="E505" s="7">
        <f t="shared" si="123"/>
        <v>0</v>
      </c>
      <c r="F505" s="7">
        <v>0</v>
      </c>
      <c r="G505" s="7">
        <v>0</v>
      </c>
      <c r="H505" s="7">
        <v>0</v>
      </c>
      <c r="I505" s="7">
        <v>0</v>
      </c>
      <c r="J505" s="7">
        <f t="shared" si="125"/>
        <v>0</v>
      </c>
      <c r="K505" s="7">
        <f t="shared" si="126"/>
        <v>0</v>
      </c>
    </row>
    <row r="506" spans="1:11" ht="15.75" thickBot="1" x14ac:dyDescent="0.3">
      <c r="A506" t="str">
        <f t="shared" si="120"/>
        <v>b</v>
      </c>
      <c r="B506" s="11"/>
      <c r="C506" s="12" t="s">
        <v>20</v>
      </c>
      <c r="D506" s="30"/>
      <c r="E506" s="13">
        <f t="shared" si="123"/>
        <v>0</v>
      </c>
      <c r="F506" s="13">
        <v>0</v>
      </c>
      <c r="G506" s="13">
        <v>0</v>
      </c>
      <c r="H506" s="13">
        <v>0</v>
      </c>
      <c r="I506" s="13">
        <v>0</v>
      </c>
      <c r="J506" s="13">
        <f t="shared" si="125"/>
        <v>0</v>
      </c>
      <c r="K506" s="13">
        <f t="shared" si="126"/>
        <v>0</v>
      </c>
    </row>
    <row r="507" spans="1:11" ht="46.5" thickTop="1" thickBot="1" x14ac:dyDescent="0.3">
      <c r="A507" t="str">
        <f t="shared" si="114"/>
        <v>b</v>
      </c>
      <c r="B507" s="16" t="s">
        <v>241</v>
      </c>
      <c r="C507" s="4" t="s">
        <v>245</v>
      </c>
      <c r="D507" s="27"/>
      <c r="E507" s="4">
        <f t="shared" si="115"/>
        <v>0</v>
      </c>
      <c r="F507" s="4">
        <f>SUM(F508,F516,F517,F518)</f>
        <v>0</v>
      </c>
      <c r="G507" s="4">
        <f t="shared" ref="G507:I507" si="128">SUM(G508,G516,G517,G518)</f>
        <v>0</v>
      </c>
      <c r="H507" s="4">
        <f t="shared" si="128"/>
        <v>0</v>
      </c>
      <c r="I507" s="4">
        <f t="shared" si="128"/>
        <v>0</v>
      </c>
      <c r="J507" s="4">
        <f t="shared" si="117"/>
        <v>0</v>
      </c>
      <c r="K507" s="4">
        <f t="shared" si="118"/>
        <v>0</v>
      </c>
    </row>
    <row r="508" spans="1:11" ht="15.75" thickTop="1" x14ac:dyDescent="0.25">
      <c r="A508" t="str">
        <f t="shared" si="114"/>
        <v>b</v>
      </c>
      <c r="B508" s="5"/>
      <c r="C508" s="6" t="s">
        <v>10</v>
      </c>
      <c r="D508" s="28"/>
      <c r="E508" s="7">
        <f t="shared" si="115"/>
        <v>0</v>
      </c>
      <c r="F508" s="7">
        <f>SUM(F509:F515)</f>
        <v>0</v>
      </c>
      <c r="G508" s="7">
        <f t="shared" ref="G508:I508" si="129">SUM(G509:G515)</f>
        <v>0</v>
      </c>
      <c r="H508" s="7">
        <f t="shared" si="129"/>
        <v>0</v>
      </c>
      <c r="I508" s="7">
        <f t="shared" si="129"/>
        <v>0</v>
      </c>
      <c r="J508" s="7">
        <f t="shared" si="117"/>
        <v>0</v>
      </c>
      <c r="K508" s="7">
        <f t="shared" si="118"/>
        <v>0</v>
      </c>
    </row>
    <row r="509" spans="1:11" x14ac:dyDescent="0.25">
      <c r="A509" t="str">
        <f t="shared" si="114"/>
        <v>b</v>
      </c>
      <c r="B509" s="8"/>
      <c r="C509" s="9" t="s">
        <v>11</v>
      </c>
      <c r="D509" s="29"/>
      <c r="E509" s="10">
        <f t="shared" si="115"/>
        <v>0</v>
      </c>
      <c r="F509" s="10">
        <v>0</v>
      </c>
      <c r="G509" s="10">
        <v>0</v>
      </c>
      <c r="H509" s="10">
        <v>0</v>
      </c>
      <c r="I509" s="10">
        <v>0</v>
      </c>
      <c r="J509" s="10">
        <f t="shared" si="117"/>
        <v>0</v>
      </c>
      <c r="K509" s="10">
        <f t="shared" si="118"/>
        <v>0</v>
      </c>
    </row>
    <row r="510" spans="1:11" x14ac:dyDescent="0.25">
      <c r="A510" t="str">
        <f t="shared" si="114"/>
        <v>b</v>
      </c>
      <c r="B510" s="8"/>
      <c r="C510" s="9" t="s">
        <v>12</v>
      </c>
      <c r="D510" s="29"/>
      <c r="E510" s="10">
        <f t="shared" si="115"/>
        <v>0</v>
      </c>
      <c r="F510" s="10">
        <v>0</v>
      </c>
      <c r="G510" s="10">
        <v>0</v>
      </c>
      <c r="H510" s="10">
        <v>0</v>
      </c>
      <c r="I510" s="10">
        <v>0</v>
      </c>
      <c r="J510" s="10">
        <f t="shared" si="117"/>
        <v>0</v>
      </c>
      <c r="K510" s="10">
        <f t="shared" si="118"/>
        <v>0</v>
      </c>
    </row>
    <row r="511" spans="1:11" x14ac:dyDescent="0.25">
      <c r="A511" t="str">
        <f t="shared" si="114"/>
        <v>b</v>
      </c>
      <c r="B511" s="8"/>
      <c r="C511" s="9" t="s">
        <v>13</v>
      </c>
      <c r="D511" s="29"/>
      <c r="E511" s="10">
        <f t="shared" si="115"/>
        <v>0</v>
      </c>
      <c r="F511" s="10">
        <v>0</v>
      </c>
      <c r="G511" s="10">
        <v>0</v>
      </c>
      <c r="H511" s="10">
        <v>0</v>
      </c>
      <c r="I511" s="10">
        <v>0</v>
      </c>
      <c r="J511" s="10">
        <f t="shared" si="117"/>
        <v>0</v>
      </c>
      <c r="K511" s="10">
        <f t="shared" si="118"/>
        <v>0</v>
      </c>
    </row>
    <row r="512" spans="1:11" x14ac:dyDescent="0.25">
      <c r="A512" t="str">
        <f t="shared" si="114"/>
        <v>b</v>
      </c>
      <c r="B512" s="8"/>
      <c r="C512" s="9" t="s">
        <v>14</v>
      </c>
      <c r="D512" s="29"/>
      <c r="E512" s="10">
        <f t="shared" si="115"/>
        <v>0</v>
      </c>
      <c r="F512" s="10">
        <v>0</v>
      </c>
      <c r="G512" s="10">
        <v>0</v>
      </c>
      <c r="H512" s="10">
        <v>0</v>
      </c>
      <c r="I512" s="10">
        <v>0</v>
      </c>
      <c r="J512" s="10">
        <f t="shared" si="117"/>
        <v>0</v>
      </c>
      <c r="K512" s="10">
        <f t="shared" si="118"/>
        <v>0</v>
      </c>
    </row>
    <row r="513" spans="1:11" x14ac:dyDescent="0.25">
      <c r="A513" t="str">
        <f t="shared" si="114"/>
        <v>b</v>
      </c>
      <c r="B513" s="8"/>
      <c r="C513" s="9" t="s">
        <v>15</v>
      </c>
      <c r="D513" s="29"/>
      <c r="E513" s="10">
        <f t="shared" si="115"/>
        <v>0</v>
      </c>
      <c r="F513" s="10">
        <v>0</v>
      </c>
      <c r="G513" s="10">
        <v>0</v>
      </c>
      <c r="H513" s="10">
        <v>0</v>
      </c>
      <c r="I513" s="10">
        <v>0</v>
      </c>
      <c r="J513" s="10">
        <f t="shared" si="117"/>
        <v>0</v>
      </c>
      <c r="K513" s="10">
        <f t="shared" si="118"/>
        <v>0</v>
      </c>
    </row>
    <row r="514" spans="1:11" x14ac:dyDescent="0.25">
      <c r="A514" t="str">
        <f t="shared" si="114"/>
        <v>b</v>
      </c>
      <c r="B514" s="8"/>
      <c r="C514" s="9" t="s">
        <v>16</v>
      </c>
      <c r="D514" s="29"/>
      <c r="E514" s="10">
        <f t="shared" si="115"/>
        <v>0</v>
      </c>
      <c r="F514" s="10">
        <v>0</v>
      </c>
      <c r="G514" s="10">
        <v>0</v>
      </c>
      <c r="H514" s="10">
        <v>0</v>
      </c>
      <c r="I514" s="10">
        <v>0</v>
      </c>
      <c r="J514" s="10">
        <f t="shared" si="117"/>
        <v>0</v>
      </c>
      <c r="K514" s="10">
        <f t="shared" si="118"/>
        <v>0</v>
      </c>
    </row>
    <row r="515" spans="1:11" x14ac:dyDescent="0.25">
      <c r="A515" t="str">
        <f t="shared" si="114"/>
        <v>b</v>
      </c>
      <c r="B515" s="8"/>
      <c r="C515" s="9" t="s">
        <v>17</v>
      </c>
      <c r="D515" s="29"/>
      <c r="E515" s="10">
        <f t="shared" si="115"/>
        <v>0</v>
      </c>
      <c r="F515" s="10">
        <v>0</v>
      </c>
      <c r="G515" s="10">
        <v>0</v>
      </c>
      <c r="H515" s="10">
        <v>0</v>
      </c>
      <c r="I515" s="10">
        <v>0</v>
      </c>
      <c r="J515" s="10">
        <f t="shared" si="117"/>
        <v>0</v>
      </c>
      <c r="K515" s="10">
        <f t="shared" si="118"/>
        <v>0</v>
      </c>
    </row>
    <row r="516" spans="1:11" x14ac:dyDescent="0.25">
      <c r="A516" t="str">
        <f t="shared" si="114"/>
        <v>b</v>
      </c>
      <c r="B516" s="5"/>
      <c r="C516" s="6" t="s">
        <v>18</v>
      </c>
      <c r="D516" s="28"/>
      <c r="E516" s="7">
        <f t="shared" si="115"/>
        <v>0</v>
      </c>
      <c r="F516" s="7">
        <v>0</v>
      </c>
      <c r="G516" s="7">
        <v>0</v>
      </c>
      <c r="H516" s="7">
        <v>0</v>
      </c>
      <c r="I516" s="7">
        <v>0</v>
      </c>
      <c r="J516" s="7">
        <f t="shared" si="117"/>
        <v>0</v>
      </c>
      <c r="K516" s="7">
        <f t="shared" si="118"/>
        <v>0</v>
      </c>
    </row>
    <row r="517" spans="1:11" x14ac:dyDescent="0.25">
      <c r="A517" t="str">
        <f t="shared" si="114"/>
        <v>b</v>
      </c>
      <c r="B517" s="5"/>
      <c r="C517" s="6" t="s">
        <v>19</v>
      </c>
      <c r="D517" s="28"/>
      <c r="E517" s="7">
        <f t="shared" si="115"/>
        <v>0</v>
      </c>
      <c r="F517" s="7">
        <v>0</v>
      </c>
      <c r="G517" s="7">
        <v>0</v>
      </c>
      <c r="H517" s="7">
        <v>0</v>
      </c>
      <c r="I517" s="7">
        <v>0</v>
      </c>
      <c r="J517" s="7">
        <f t="shared" si="117"/>
        <v>0</v>
      </c>
      <c r="K517" s="7">
        <f t="shared" si="118"/>
        <v>0</v>
      </c>
    </row>
    <row r="518" spans="1:11" ht="15.75" thickBot="1" x14ac:dyDescent="0.3">
      <c r="A518" t="str">
        <f t="shared" si="114"/>
        <v>b</v>
      </c>
      <c r="B518" s="11"/>
      <c r="C518" s="12" t="s">
        <v>20</v>
      </c>
      <c r="D518" s="30"/>
      <c r="E518" s="13">
        <f t="shared" si="115"/>
        <v>0</v>
      </c>
      <c r="F518" s="13">
        <v>0</v>
      </c>
      <c r="G518" s="13">
        <v>0</v>
      </c>
      <c r="H518" s="13">
        <v>0</v>
      </c>
      <c r="I518" s="13">
        <v>0</v>
      </c>
      <c r="J518" s="13">
        <f t="shared" si="117"/>
        <v>0</v>
      </c>
      <c r="K518" s="13">
        <f t="shared" si="118"/>
        <v>0</v>
      </c>
    </row>
    <row r="519" spans="1:11" ht="46.5" thickTop="1" thickBot="1" x14ac:dyDescent="0.3">
      <c r="A519" t="str">
        <f t="shared" si="114"/>
        <v>b</v>
      </c>
      <c r="B519" s="16" t="s">
        <v>242</v>
      </c>
      <c r="C519" s="4" t="s">
        <v>246</v>
      </c>
      <c r="D519" s="27"/>
      <c r="E519" s="4">
        <f t="shared" si="115"/>
        <v>0</v>
      </c>
      <c r="F519" s="4">
        <f>SUM(F520,F528,F529,F530)</f>
        <v>0</v>
      </c>
      <c r="G519" s="4">
        <f t="shared" ref="G519:I519" si="130">SUM(G520,G528,G529,G530)</f>
        <v>0</v>
      </c>
      <c r="H519" s="4">
        <f t="shared" si="130"/>
        <v>0</v>
      </c>
      <c r="I519" s="4">
        <f t="shared" si="130"/>
        <v>0</v>
      </c>
      <c r="J519" s="4">
        <f t="shared" si="117"/>
        <v>0</v>
      </c>
      <c r="K519" s="4">
        <f t="shared" si="118"/>
        <v>0</v>
      </c>
    </row>
    <row r="520" spans="1:11" ht="15.75" thickTop="1" x14ac:dyDescent="0.25">
      <c r="A520" t="str">
        <f t="shared" si="114"/>
        <v>b</v>
      </c>
      <c r="B520" s="5"/>
      <c r="C520" s="6" t="s">
        <v>10</v>
      </c>
      <c r="D520" s="28"/>
      <c r="E520" s="7">
        <f t="shared" si="115"/>
        <v>0</v>
      </c>
      <c r="F520" s="7">
        <f>SUM(F521:F527)</f>
        <v>0</v>
      </c>
      <c r="G520" s="7">
        <f t="shared" ref="G520:I520" si="131">SUM(G521:G527)</f>
        <v>0</v>
      </c>
      <c r="H520" s="7">
        <f t="shared" si="131"/>
        <v>0</v>
      </c>
      <c r="I520" s="7">
        <f t="shared" si="131"/>
        <v>0</v>
      </c>
      <c r="J520" s="7">
        <f t="shared" si="117"/>
        <v>0</v>
      </c>
      <c r="K520" s="7">
        <f t="shared" si="118"/>
        <v>0</v>
      </c>
    </row>
    <row r="521" spans="1:11" x14ac:dyDescent="0.25">
      <c r="A521" t="str">
        <f t="shared" si="114"/>
        <v>b</v>
      </c>
      <c r="B521" s="8"/>
      <c r="C521" s="9" t="s">
        <v>11</v>
      </c>
      <c r="D521" s="29"/>
      <c r="E521" s="10">
        <f t="shared" si="115"/>
        <v>0</v>
      </c>
      <c r="F521" s="10">
        <v>0</v>
      </c>
      <c r="G521" s="10">
        <v>0</v>
      </c>
      <c r="H521" s="10">
        <v>0</v>
      </c>
      <c r="I521" s="10">
        <v>0</v>
      </c>
      <c r="J521" s="10">
        <f t="shared" si="117"/>
        <v>0</v>
      </c>
      <c r="K521" s="10">
        <f t="shared" si="118"/>
        <v>0</v>
      </c>
    </row>
    <row r="522" spans="1:11" x14ac:dyDescent="0.25">
      <c r="A522" t="str">
        <f t="shared" si="114"/>
        <v>b</v>
      </c>
      <c r="B522" s="8"/>
      <c r="C522" s="9" t="s">
        <v>12</v>
      </c>
      <c r="D522" s="29"/>
      <c r="E522" s="10">
        <f t="shared" si="115"/>
        <v>0</v>
      </c>
      <c r="F522" s="10">
        <v>0</v>
      </c>
      <c r="G522" s="10">
        <v>0</v>
      </c>
      <c r="H522" s="10">
        <v>0</v>
      </c>
      <c r="I522" s="10">
        <v>0</v>
      </c>
      <c r="J522" s="10">
        <f t="shared" si="117"/>
        <v>0</v>
      </c>
      <c r="K522" s="10">
        <f t="shared" si="118"/>
        <v>0</v>
      </c>
    </row>
    <row r="523" spans="1:11" x14ac:dyDescent="0.25">
      <c r="A523" t="str">
        <f t="shared" si="114"/>
        <v>b</v>
      </c>
      <c r="B523" s="8"/>
      <c r="C523" s="9" t="s">
        <v>13</v>
      </c>
      <c r="D523" s="29"/>
      <c r="E523" s="10">
        <f t="shared" si="115"/>
        <v>0</v>
      </c>
      <c r="F523" s="10">
        <v>0</v>
      </c>
      <c r="G523" s="10">
        <v>0</v>
      </c>
      <c r="H523" s="10">
        <v>0</v>
      </c>
      <c r="I523" s="10">
        <v>0</v>
      </c>
      <c r="J523" s="10">
        <f t="shared" si="117"/>
        <v>0</v>
      </c>
      <c r="K523" s="10">
        <f t="shared" si="118"/>
        <v>0</v>
      </c>
    </row>
    <row r="524" spans="1:11" x14ac:dyDescent="0.25">
      <c r="A524" t="str">
        <f t="shared" si="114"/>
        <v>b</v>
      </c>
      <c r="B524" s="8"/>
      <c r="C524" s="9" t="s">
        <v>14</v>
      </c>
      <c r="D524" s="29"/>
      <c r="E524" s="10">
        <f t="shared" si="115"/>
        <v>0</v>
      </c>
      <c r="F524" s="10">
        <v>0</v>
      </c>
      <c r="G524" s="10">
        <v>0</v>
      </c>
      <c r="H524" s="10">
        <v>0</v>
      </c>
      <c r="I524" s="10">
        <v>0</v>
      </c>
      <c r="J524" s="10">
        <f t="shared" si="117"/>
        <v>0</v>
      </c>
      <c r="K524" s="10">
        <f t="shared" si="118"/>
        <v>0</v>
      </c>
    </row>
    <row r="525" spans="1:11" x14ac:dyDescent="0.25">
      <c r="A525" t="str">
        <f t="shared" si="114"/>
        <v>b</v>
      </c>
      <c r="B525" s="8"/>
      <c r="C525" s="9" t="s">
        <v>15</v>
      </c>
      <c r="D525" s="29"/>
      <c r="E525" s="10">
        <f t="shared" si="115"/>
        <v>0</v>
      </c>
      <c r="F525" s="10">
        <v>0</v>
      </c>
      <c r="G525" s="10">
        <v>0</v>
      </c>
      <c r="H525" s="10">
        <v>0</v>
      </c>
      <c r="I525" s="10">
        <v>0</v>
      </c>
      <c r="J525" s="10">
        <f t="shared" si="117"/>
        <v>0</v>
      </c>
      <c r="K525" s="10">
        <f t="shared" si="118"/>
        <v>0</v>
      </c>
    </row>
    <row r="526" spans="1:11" x14ac:dyDescent="0.25">
      <c r="A526" t="str">
        <f t="shared" si="114"/>
        <v>b</v>
      </c>
      <c r="B526" s="8"/>
      <c r="C526" s="9" t="s">
        <v>16</v>
      </c>
      <c r="D526" s="29"/>
      <c r="E526" s="10">
        <f t="shared" si="115"/>
        <v>0</v>
      </c>
      <c r="F526" s="10">
        <v>0</v>
      </c>
      <c r="G526" s="10">
        <v>0</v>
      </c>
      <c r="H526" s="10">
        <v>0</v>
      </c>
      <c r="I526" s="10">
        <v>0</v>
      </c>
      <c r="J526" s="10">
        <f t="shared" si="117"/>
        <v>0</v>
      </c>
      <c r="K526" s="10">
        <f t="shared" si="118"/>
        <v>0</v>
      </c>
    </row>
    <row r="527" spans="1:11" x14ac:dyDescent="0.25">
      <c r="A527" t="str">
        <f t="shared" si="114"/>
        <v>b</v>
      </c>
      <c r="B527" s="8"/>
      <c r="C527" s="9" t="s">
        <v>17</v>
      </c>
      <c r="D527" s="29"/>
      <c r="E527" s="10">
        <f t="shared" si="115"/>
        <v>0</v>
      </c>
      <c r="F527" s="10">
        <v>0</v>
      </c>
      <c r="G527" s="10">
        <v>0</v>
      </c>
      <c r="H527" s="10">
        <v>0</v>
      </c>
      <c r="I527" s="10">
        <v>0</v>
      </c>
      <c r="J527" s="10">
        <f t="shared" si="117"/>
        <v>0</v>
      </c>
      <c r="K527" s="10">
        <f t="shared" si="118"/>
        <v>0</v>
      </c>
    </row>
    <row r="528" spans="1:11" x14ac:dyDescent="0.25">
      <c r="A528" t="str">
        <f t="shared" si="114"/>
        <v>b</v>
      </c>
      <c r="B528" s="5"/>
      <c r="C528" s="6" t="s">
        <v>18</v>
      </c>
      <c r="D528" s="28"/>
      <c r="E528" s="7">
        <f t="shared" si="115"/>
        <v>0</v>
      </c>
      <c r="F528" s="7">
        <v>0</v>
      </c>
      <c r="G528" s="7">
        <v>0</v>
      </c>
      <c r="H528" s="7">
        <v>0</v>
      </c>
      <c r="I528" s="7">
        <v>0</v>
      </c>
      <c r="J528" s="7">
        <f t="shared" si="117"/>
        <v>0</v>
      </c>
      <c r="K528" s="7">
        <f t="shared" si="118"/>
        <v>0</v>
      </c>
    </row>
    <row r="529" spans="1:11" x14ac:dyDescent="0.25">
      <c r="A529" t="str">
        <f t="shared" si="114"/>
        <v>b</v>
      </c>
      <c r="B529" s="5"/>
      <c r="C529" s="6" t="s">
        <v>19</v>
      </c>
      <c r="D529" s="28"/>
      <c r="E529" s="7">
        <f t="shared" si="115"/>
        <v>0</v>
      </c>
      <c r="F529" s="7">
        <v>0</v>
      </c>
      <c r="G529" s="7">
        <v>0</v>
      </c>
      <c r="H529" s="7">
        <v>0</v>
      </c>
      <c r="I529" s="7">
        <v>0</v>
      </c>
      <c r="J529" s="7">
        <f t="shared" si="117"/>
        <v>0</v>
      </c>
      <c r="K529" s="7">
        <f t="shared" si="118"/>
        <v>0</v>
      </c>
    </row>
    <row r="530" spans="1:11" ht="15.75" thickBot="1" x14ac:dyDescent="0.3">
      <c r="A530" t="str">
        <f t="shared" si="114"/>
        <v>b</v>
      </c>
      <c r="B530" s="11"/>
      <c r="C530" s="12" t="s">
        <v>20</v>
      </c>
      <c r="D530" s="30"/>
      <c r="E530" s="13">
        <f t="shared" si="115"/>
        <v>0</v>
      </c>
      <c r="F530" s="13">
        <v>0</v>
      </c>
      <c r="G530" s="13">
        <v>0</v>
      </c>
      <c r="H530" s="13">
        <v>0</v>
      </c>
      <c r="I530" s="13">
        <v>0</v>
      </c>
      <c r="J530" s="13">
        <f t="shared" si="117"/>
        <v>0</v>
      </c>
      <c r="K530" s="13">
        <f t="shared" si="118"/>
        <v>0</v>
      </c>
    </row>
    <row r="531" spans="1:11" ht="46.5" thickTop="1" thickBot="1" x14ac:dyDescent="0.3">
      <c r="A531" t="str">
        <f t="shared" si="108"/>
        <v>b</v>
      </c>
      <c r="B531" s="16" t="s">
        <v>260</v>
      </c>
      <c r="C531" s="4" t="s">
        <v>249</v>
      </c>
      <c r="D531" s="27"/>
      <c r="E531" s="4">
        <f t="shared" si="113"/>
        <v>0</v>
      </c>
      <c r="F531" s="4">
        <f>SUM(F532,F540,F541,F542)</f>
        <v>0</v>
      </c>
      <c r="G531" s="4">
        <f t="shared" ref="G531:I531" si="132">SUM(G532,G540,G541,G542)</f>
        <v>0</v>
      </c>
      <c r="H531" s="4">
        <f t="shared" si="132"/>
        <v>0</v>
      </c>
      <c r="I531" s="4">
        <f t="shared" si="132"/>
        <v>0</v>
      </c>
      <c r="J531" s="4">
        <f t="shared" si="109"/>
        <v>0</v>
      </c>
      <c r="K531" s="4">
        <f t="shared" si="110"/>
        <v>0</v>
      </c>
    </row>
    <row r="532" spans="1:11" ht="15.75" thickTop="1" x14ac:dyDescent="0.25">
      <c r="A532" t="str">
        <f t="shared" si="108"/>
        <v>b</v>
      </c>
      <c r="B532" s="5"/>
      <c r="C532" s="6" t="s">
        <v>10</v>
      </c>
      <c r="D532" s="28"/>
      <c r="E532" s="7">
        <f t="shared" si="113"/>
        <v>0</v>
      </c>
      <c r="F532" s="7">
        <f>SUM(F533:F539)</f>
        <v>0</v>
      </c>
      <c r="G532" s="7">
        <f t="shared" ref="G532:I532" si="133">SUM(G533:G539)</f>
        <v>0</v>
      </c>
      <c r="H532" s="7">
        <f t="shared" si="133"/>
        <v>0</v>
      </c>
      <c r="I532" s="7">
        <f t="shared" si="133"/>
        <v>0</v>
      </c>
      <c r="J532" s="7">
        <f t="shared" si="109"/>
        <v>0</v>
      </c>
      <c r="K532" s="7">
        <f t="shared" si="110"/>
        <v>0</v>
      </c>
    </row>
    <row r="533" spans="1:11" x14ac:dyDescent="0.25">
      <c r="A533" t="str">
        <f t="shared" si="108"/>
        <v>b</v>
      </c>
      <c r="B533" s="8"/>
      <c r="C533" s="9" t="s">
        <v>11</v>
      </c>
      <c r="D533" s="29"/>
      <c r="E533" s="10">
        <f t="shared" si="113"/>
        <v>0</v>
      </c>
      <c r="F533" s="10">
        <v>0</v>
      </c>
      <c r="G533" s="10">
        <v>0</v>
      </c>
      <c r="H533" s="10">
        <v>0</v>
      </c>
      <c r="I533" s="10">
        <v>0</v>
      </c>
      <c r="J533" s="10">
        <f t="shared" si="109"/>
        <v>0</v>
      </c>
      <c r="K533" s="10">
        <f t="shared" si="110"/>
        <v>0</v>
      </c>
    </row>
    <row r="534" spans="1:11" x14ac:dyDescent="0.25">
      <c r="A534" t="str">
        <f t="shared" si="108"/>
        <v>b</v>
      </c>
      <c r="B534" s="8"/>
      <c r="C534" s="9" t="s">
        <v>12</v>
      </c>
      <c r="D534" s="29"/>
      <c r="E534" s="10">
        <f t="shared" si="113"/>
        <v>0</v>
      </c>
      <c r="F534" s="10">
        <v>0</v>
      </c>
      <c r="G534" s="10">
        <v>0</v>
      </c>
      <c r="H534" s="10">
        <v>0</v>
      </c>
      <c r="I534" s="10">
        <v>0</v>
      </c>
      <c r="J534" s="10">
        <f t="shared" si="109"/>
        <v>0</v>
      </c>
      <c r="K534" s="10">
        <f t="shared" si="110"/>
        <v>0</v>
      </c>
    </row>
    <row r="535" spans="1:11" x14ac:dyDescent="0.25">
      <c r="A535" t="str">
        <f t="shared" si="108"/>
        <v>b</v>
      </c>
      <c r="B535" s="8"/>
      <c r="C535" s="9" t="s">
        <v>13</v>
      </c>
      <c r="D535" s="29"/>
      <c r="E535" s="10">
        <f t="shared" si="113"/>
        <v>0</v>
      </c>
      <c r="F535" s="10">
        <v>0</v>
      </c>
      <c r="G535" s="10">
        <v>0</v>
      </c>
      <c r="H535" s="10">
        <v>0</v>
      </c>
      <c r="I535" s="10">
        <v>0</v>
      </c>
      <c r="J535" s="10">
        <f t="shared" si="109"/>
        <v>0</v>
      </c>
      <c r="K535" s="10">
        <f t="shared" si="110"/>
        <v>0</v>
      </c>
    </row>
    <row r="536" spans="1:11" x14ac:dyDescent="0.25">
      <c r="A536" t="str">
        <f t="shared" si="108"/>
        <v>b</v>
      </c>
      <c r="B536" s="8"/>
      <c r="C536" s="9" t="s">
        <v>14</v>
      </c>
      <c r="D536" s="29"/>
      <c r="E536" s="10">
        <f t="shared" si="113"/>
        <v>0</v>
      </c>
      <c r="F536" s="10">
        <v>0</v>
      </c>
      <c r="G536" s="10">
        <v>0</v>
      </c>
      <c r="H536" s="10">
        <v>0</v>
      </c>
      <c r="I536" s="10">
        <v>0</v>
      </c>
      <c r="J536" s="10">
        <f t="shared" si="109"/>
        <v>0</v>
      </c>
      <c r="K536" s="10">
        <f t="shared" si="110"/>
        <v>0</v>
      </c>
    </row>
    <row r="537" spans="1:11" x14ac:dyDescent="0.25">
      <c r="A537" t="str">
        <f t="shared" si="108"/>
        <v>b</v>
      </c>
      <c r="B537" s="8"/>
      <c r="C537" s="9" t="s">
        <v>15</v>
      </c>
      <c r="D537" s="29"/>
      <c r="E537" s="10">
        <f t="shared" si="113"/>
        <v>0</v>
      </c>
      <c r="F537" s="10">
        <v>0</v>
      </c>
      <c r="G537" s="10">
        <v>0</v>
      </c>
      <c r="H537" s="10">
        <v>0</v>
      </c>
      <c r="I537" s="10">
        <v>0</v>
      </c>
      <c r="J537" s="10">
        <f t="shared" si="109"/>
        <v>0</v>
      </c>
      <c r="K537" s="10">
        <f t="shared" si="110"/>
        <v>0</v>
      </c>
    </row>
    <row r="538" spans="1:11" x14ac:dyDescent="0.25">
      <c r="A538" t="str">
        <f t="shared" si="108"/>
        <v>b</v>
      </c>
      <c r="B538" s="8"/>
      <c r="C538" s="9" t="s">
        <v>16</v>
      </c>
      <c r="D538" s="29"/>
      <c r="E538" s="10">
        <f t="shared" si="113"/>
        <v>0</v>
      </c>
      <c r="F538" s="10">
        <v>0</v>
      </c>
      <c r="G538" s="10">
        <v>0</v>
      </c>
      <c r="H538" s="10">
        <v>0</v>
      </c>
      <c r="I538" s="10">
        <v>0</v>
      </c>
      <c r="J538" s="10">
        <f t="shared" si="109"/>
        <v>0</v>
      </c>
      <c r="K538" s="10">
        <f t="shared" si="110"/>
        <v>0</v>
      </c>
    </row>
    <row r="539" spans="1:11" x14ac:dyDescent="0.25">
      <c r="A539" t="str">
        <f t="shared" si="108"/>
        <v>b</v>
      </c>
      <c r="B539" s="8"/>
      <c r="C539" s="9" t="s">
        <v>17</v>
      </c>
      <c r="D539" s="29"/>
      <c r="E539" s="10">
        <f t="shared" si="113"/>
        <v>0</v>
      </c>
      <c r="F539" s="10">
        <v>0</v>
      </c>
      <c r="G539" s="10">
        <v>0</v>
      </c>
      <c r="H539" s="10">
        <v>0</v>
      </c>
      <c r="I539" s="10">
        <v>0</v>
      </c>
      <c r="J539" s="10">
        <f t="shared" si="109"/>
        <v>0</v>
      </c>
      <c r="K539" s="10">
        <f t="shared" si="110"/>
        <v>0</v>
      </c>
    </row>
    <row r="540" spans="1:11" x14ac:dyDescent="0.25">
      <c r="A540" t="str">
        <f t="shared" si="108"/>
        <v>b</v>
      </c>
      <c r="B540" s="5"/>
      <c r="C540" s="6" t="s">
        <v>18</v>
      </c>
      <c r="D540" s="28"/>
      <c r="E540" s="7">
        <f t="shared" si="113"/>
        <v>0</v>
      </c>
      <c r="F540" s="7">
        <v>0</v>
      </c>
      <c r="G540" s="7">
        <v>0</v>
      </c>
      <c r="H540" s="7">
        <v>0</v>
      </c>
      <c r="I540" s="7">
        <v>0</v>
      </c>
      <c r="J540" s="7">
        <f t="shared" si="109"/>
        <v>0</v>
      </c>
      <c r="K540" s="7">
        <f t="shared" si="110"/>
        <v>0</v>
      </c>
    </row>
    <row r="541" spans="1:11" x14ac:dyDescent="0.25">
      <c r="A541" t="str">
        <f t="shared" si="108"/>
        <v>b</v>
      </c>
      <c r="B541" s="5"/>
      <c r="C541" s="6" t="s">
        <v>19</v>
      </c>
      <c r="D541" s="28"/>
      <c r="E541" s="7">
        <f t="shared" si="113"/>
        <v>0</v>
      </c>
      <c r="F541" s="7">
        <v>0</v>
      </c>
      <c r="G541" s="7">
        <v>0</v>
      </c>
      <c r="H541" s="7">
        <v>0</v>
      </c>
      <c r="I541" s="7">
        <v>0</v>
      </c>
      <c r="J541" s="7">
        <f t="shared" si="109"/>
        <v>0</v>
      </c>
      <c r="K541" s="7">
        <f t="shared" si="110"/>
        <v>0</v>
      </c>
    </row>
    <row r="542" spans="1:11" ht="15.75" thickBot="1" x14ac:dyDescent="0.3">
      <c r="A542" t="str">
        <f t="shared" si="108"/>
        <v>b</v>
      </c>
      <c r="B542" s="11"/>
      <c r="C542" s="12" t="s">
        <v>20</v>
      </c>
      <c r="D542" s="30"/>
      <c r="E542" s="13">
        <f t="shared" si="113"/>
        <v>0</v>
      </c>
      <c r="F542" s="13">
        <v>0</v>
      </c>
      <c r="G542" s="13">
        <v>0</v>
      </c>
      <c r="H542" s="13">
        <v>0</v>
      </c>
      <c r="I542" s="13">
        <v>0</v>
      </c>
      <c r="J542" s="13">
        <f t="shared" si="109"/>
        <v>0</v>
      </c>
      <c r="K542" s="13">
        <f t="shared" si="110"/>
        <v>0</v>
      </c>
    </row>
    <row r="543" spans="1:11" ht="32.25" customHeight="1" thickTop="1" thickBot="1" x14ac:dyDescent="0.3">
      <c r="A543" t="str">
        <f t="shared" si="108"/>
        <v>b</v>
      </c>
      <c r="B543" s="16" t="s">
        <v>97</v>
      </c>
      <c r="C543" s="4" t="s">
        <v>98</v>
      </c>
      <c r="D543" s="27"/>
      <c r="E543" s="4">
        <f t="shared" si="113"/>
        <v>0</v>
      </c>
      <c r="F543" s="4">
        <f>SUM(F555,F567,F855,F1035,F1059)</f>
        <v>0</v>
      </c>
      <c r="G543" s="4">
        <f t="shared" ref="G543:I543" si="134">SUM(G555,G567,G855,G1035,G1059)</f>
        <v>0</v>
      </c>
      <c r="H543" s="4">
        <f t="shared" si="134"/>
        <v>0</v>
      </c>
      <c r="I543" s="4">
        <f t="shared" si="134"/>
        <v>0</v>
      </c>
      <c r="J543" s="4">
        <f t="shared" si="109"/>
        <v>0</v>
      </c>
      <c r="K543" s="4">
        <f t="shared" si="110"/>
        <v>0</v>
      </c>
    </row>
    <row r="544" spans="1:11" ht="15.75" thickTop="1" x14ac:dyDescent="0.25">
      <c r="A544" t="str">
        <f t="shared" si="108"/>
        <v>b</v>
      </c>
      <c r="B544" s="5"/>
      <c r="C544" s="6" t="s">
        <v>10</v>
      </c>
      <c r="D544" s="28"/>
      <c r="E544" s="7">
        <f t="shared" si="113"/>
        <v>0</v>
      </c>
      <c r="F544" s="7">
        <f t="shared" ref="F544:I544" si="135">SUM(F556,F568,F856,F1036,F1060)</f>
        <v>0</v>
      </c>
      <c r="G544" s="7">
        <f t="shared" si="135"/>
        <v>0</v>
      </c>
      <c r="H544" s="7">
        <f t="shared" si="135"/>
        <v>0</v>
      </c>
      <c r="I544" s="7">
        <f t="shared" si="135"/>
        <v>0</v>
      </c>
      <c r="J544" s="7">
        <f t="shared" si="109"/>
        <v>0</v>
      </c>
      <c r="K544" s="7">
        <f t="shared" si="110"/>
        <v>0</v>
      </c>
    </row>
    <row r="545" spans="1:11" x14ac:dyDescent="0.25">
      <c r="A545" t="str">
        <f t="shared" si="108"/>
        <v>b</v>
      </c>
      <c r="B545" s="8"/>
      <c r="C545" s="9" t="s">
        <v>11</v>
      </c>
      <c r="D545" s="29"/>
      <c r="E545" s="10">
        <f t="shared" si="113"/>
        <v>0</v>
      </c>
      <c r="F545" s="10">
        <f t="shared" ref="F545:I545" si="136">SUM(F557,F569,F857,F1037,F1061)</f>
        <v>0</v>
      </c>
      <c r="G545" s="10">
        <f t="shared" si="136"/>
        <v>0</v>
      </c>
      <c r="H545" s="10">
        <f t="shared" si="136"/>
        <v>0</v>
      </c>
      <c r="I545" s="10">
        <f t="shared" si="136"/>
        <v>0</v>
      </c>
      <c r="J545" s="10">
        <f t="shared" si="109"/>
        <v>0</v>
      </c>
      <c r="K545" s="10">
        <f t="shared" si="110"/>
        <v>0</v>
      </c>
    </row>
    <row r="546" spans="1:11" x14ac:dyDescent="0.25">
      <c r="A546" t="str">
        <f t="shared" si="108"/>
        <v>b</v>
      </c>
      <c r="B546" s="8"/>
      <c r="C546" s="9" t="s">
        <v>12</v>
      </c>
      <c r="D546" s="29"/>
      <c r="E546" s="10">
        <f t="shared" si="113"/>
        <v>0</v>
      </c>
      <c r="F546" s="10">
        <f t="shared" ref="F546:I546" si="137">SUM(F558,F570,F858,F1038,F1062)</f>
        <v>0</v>
      </c>
      <c r="G546" s="10">
        <f t="shared" si="137"/>
        <v>0</v>
      </c>
      <c r="H546" s="10">
        <f t="shared" si="137"/>
        <v>0</v>
      </c>
      <c r="I546" s="10">
        <f t="shared" si="137"/>
        <v>0</v>
      </c>
      <c r="J546" s="10">
        <f t="shared" si="109"/>
        <v>0</v>
      </c>
      <c r="K546" s="10">
        <f t="shared" si="110"/>
        <v>0</v>
      </c>
    </row>
    <row r="547" spans="1:11" x14ac:dyDescent="0.25">
      <c r="A547" t="str">
        <f t="shared" si="108"/>
        <v>b</v>
      </c>
      <c r="B547" s="8"/>
      <c r="C547" s="9" t="s">
        <v>13</v>
      </c>
      <c r="D547" s="29"/>
      <c r="E547" s="10">
        <f>SUM(F547,G547,H547,I547)</f>
        <v>0</v>
      </c>
      <c r="F547" s="10">
        <f t="shared" ref="F547:I547" si="138">SUM(F559,F571,F859,F1039,F1063)</f>
        <v>0</v>
      </c>
      <c r="G547" s="10">
        <f t="shared" si="138"/>
        <v>0</v>
      </c>
      <c r="H547" s="10">
        <f t="shared" si="138"/>
        <v>0</v>
      </c>
      <c r="I547" s="10">
        <f t="shared" si="138"/>
        <v>0</v>
      </c>
      <c r="J547" s="10">
        <f t="shared" si="109"/>
        <v>0</v>
      </c>
      <c r="K547" s="10">
        <f t="shared" si="110"/>
        <v>0</v>
      </c>
    </row>
    <row r="548" spans="1:11" x14ac:dyDescent="0.25">
      <c r="A548" t="str">
        <f t="shared" si="108"/>
        <v>b</v>
      </c>
      <c r="B548" s="8"/>
      <c r="C548" s="9" t="s">
        <v>14</v>
      </c>
      <c r="D548" s="29"/>
      <c r="E548" s="10">
        <f t="shared" si="113"/>
        <v>0</v>
      </c>
      <c r="F548" s="10">
        <f t="shared" ref="F548:I548" si="139">SUM(F560,F572,F860,F1040,F1064)</f>
        <v>0</v>
      </c>
      <c r="G548" s="10">
        <f t="shared" si="139"/>
        <v>0</v>
      </c>
      <c r="H548" s="10">
        <f t="shared" si="139"/>
        <v>0</v>
      </c>
      <c r="I548" s="10">
        <f t="shared" si="139"/>
        <v>0</v>
      </c>
      <c r="J548" s="10">
        <f t="shared" si="109"/>
        <v>0</v>
      </c>
      <c r="K548" s="10">
        <f t="shared" si="110"/>
        <v>0</v>
      </c>
    </row>
    <row r="549" spans="1:11" x14ac:dyDescent="0.25">
      <c r="A549" t="str">
        <f t="shared" si="108"/>
        <v>b</v>
      </c>
      <c r="B549" s="8"/>
      <c r="C549" s="9" t="s">
        <v>15</v>
      </c>
      <c r="D549" s="29"/>
      <c r="E549" s="10">
        <f t="shared" si="113"/>
        <v>0</v>
      </c>
      <c r="F549" s="10">
        <f t="shared" ref="F549:I549" si="140">SUM(F561,F573,F861,F1041,F1065)</f>
        <v>0</v>
      </c>
      <c r="G549" s="10">
        <f t="shared" si="140"/>
        <v>0</v>
      </c>
      <c r="H549" s="10">
        <f t="shared" si="140"/>
        <v>0</v>
      </c>
      <c r="I549" s="10">
        <f t="shared" si="140"/>
        <v>0</v>
      </c>
      <c r="J549" s="10">
        <f t="shared" si="109"/>
        <v>0</v>
      </c>
      <c r="K549" s="10">
        <f t="shared" si="110"/>
        <v>0</v>
      </c>
    </row>
    <row r="550" spans="1:11" x14ac:dyDescent="0.25">
      <c r="A550" t="str">
        <f t="shared" si="108"/>
        <v>b</v>
      </c>
      <c r="B550" s="8"/>
      <c r="C550" s="9" t="s">
        <v>16</v>
      </c>
      <c r="D550" s="29"/>
      <c r="E550" s="10">
        <f t="shared" si="113"/>
        <v>0</v>
      </c>
      <c r="F550" s="10">
        <f t="shared" ref="F550:I550" si="141">SUM(F562,F574,F862,F1042,F1066)</f>
        <v>0</v>
      </c>
      <c r="G550" s="10">
        <f t="shared" si="141"/>
        <v>0</v>
      </c>
      <c r="H550" s="10">
        <f t="shared" si="141"/>
        <v>0</v>
      </c>
      <c r="I550" s="10">
        <f t="shared" si="141"/>
        <v>0</v>
      </c>
      <c r="J550" s="10">
        <f t="shared" si="109"/>
        <v>0</v>
      </c>
      <c r="K550" s="10">
        <f t="shared" si="110"/>
        <v>0</v>
      </c>
    </row>
    <row r="551" spans="1:11" x14ac:dyDescent="0.25">
      <c r="A551" t="str">
        <f t="shared" si="108"/>
        <v>b</v>
      </c>
      <c r="B551" s="8"/>
      <c r="C551" s="9" t="s">
        <v>17</v>
      </c>
      <c r="D551" s="29"/>
      <c r="E551" s="10">
        <f t="shared" si="113"/>
        <v>0</v>
      </c>
      <c r="F551" s="10">
        <f t="shared" ref="F551:I551" si="142">SUM(F563,F575,F863,F1043,F1067)</f>
        <v>0</v>
      </c>
      <c r="G551" s="10">
        <f t="shared" si="142"/>
        <v>0</v>
      </c>
      <c r="H551" s="10">
        <f t="shared" si="142"/>
        <v>0</v>
      </c>
      <c r="I551" s="10">
        <f t="shared" si="142"/>
        <v>0</v>
      </c>
      <c r="J551" s="10">
        <f t="shared" si="109"/>
        <v>0</v>
      </c>
      <c r="K551" s="10">
        <f t="shared" si="110"/>
        <v>0</v>
      </c>
    </row>
    <row r="552" spans="1:11" x14ac:dyDescent="0.25">
      <c r="A552" t="str">
        <f t="shared" si="108"/>
        <v>b</v>
      </c>
      <c r="B552" s="5"/>
      <c r="C552" s="6" t="s">
        <v>18</v>
      </c>
      <c r="D552" s="28"/>
      <c r="E552" s="7">
        <f t="shared" si="113"/>
        <v>0</v>
      </c>
      <c r="F552" s="7">
        <f t="shared" ref="F552:I552" si="143">SUM(F564,F576,F864,F1044,F1068)</f>
        <v>0</v>
      </c>
      <c r="G552" s="7">
        <f t="shared" si="143"/>
        <v>0</v>
      </c>
      <c r="H552" s="7">
        <f t="shared" si="143"/>
        <v>0</v>
      </c>
      <c r="I552" s="7">
        <f t="shared" si="143"/>
        <v>0</v>
      </c>
      <c r="J552" s="7">
        <f t="shared" si="109"/>
        <v>0</v>
      </c>
      <c r="K552" s="7">
        <f t="shared" si="110"/>
        <v>0</v>
      </c>
    </row>
    <row r="553" spans="1:11" x14ac:dyDescent="0.25">
      <c r="A553" t="str">
        <f t="shared" si="108"/>
        <v>b</v>
      </c>
      <c r="B553" s="5"/>
      <c r="C553" s="6" t="s">
        <v>19</v>
      </c>
      <c r="D553" s="28"/>
      <c r="E553" s="7">
        <f t="shared" si="113"/>
        <v>0</v>
      </c>
      <c r="F553" s="7">
        <f t="shared" ref="F553:I553" si="144">SUM(F565,F577,F865,F1045,F1069)</f>
        <v>0</v>
      </c>
      <c r="G553" s="7">
        <f t="shared" si="144"/>
        <v>0</v>
      </c>
      <c r="H553" s="7">
        <f t="shared" si="144"/>
        <v>0</v>
      </c>
      <c r="I553" s="7">
        <f t="shared" si="144"/>
        <v>0</v>
      </c>
      <c r="J553" s="7">
        <f t="shared" si="109"/>
        <v>0</v>
      </c>
      <c r="K553" s="7">
        <f t="shared" si="110"/>
        <v>0</v>
      </c>
    </row>
    <row r="554" spans="1:11" ht="15.75" thickBot="1" x14ac:dyDescent="0.3">
      <c r="A554" t="str">
        <f t="shared" si="108"/>
        <v>b</v>
      </c>
      <c r="B554" s="11"/>
      <c r="C554" s="12" t="s">
        <v>20</v>
      </c>
      <c r="D554" s="30"/>
      <c r="E554" s="13">
        <f t="shared" si="113"/>
        <v>0</v>
      </c>
      <c r="F554" s="13">
        <f t="shared" ref="F554:I554" si="145">SUM(F566,F578,F866,F1046,F1070)</f>
        <v>0</v>
      </c>
      <c r="G554" s="13">
        <f t="shared" si="145"/>
        <v>0</v>
      </c>
      <c r="H554" s="13">
        <f t="shared" si="145"/>
        <v>0</v>
      </c>
      <c r="I554" s="13">
        <f t="shared" si="145"/>
        <v>0</v>
      </c>
      <c r="J554" s="13">
        <f t="shared" si="109"/>
        <v>0</v>
      </c>
      <c r="K554" s="13">
        <f t="shared" si="110"/>
        <v>0</v>
      </c>
    </row>
    <row r="555" spans="1:11" ht="31.5" thickTop="1" thickBot="1" x14ac:dyDescent="0.3">
      <c r="A555" t="str">
        <f t="shared" si="108"/>
        <v>b</v>
      </c>
      <c r="B555" s="3" t="s">
        <v>99</v>
      </c>
      <c r="C555" s="14" t="s">
        <v>100</v>
      </c>
      <c r="D555" s="27"/>
      <c r="E555" s="4">
        <f t="shared" si="113"/>
        <v>0</v>
      </c>
      <c r="F555" s="4">
        <f>SUM(F556,F564,F565,F566)</f>
        <v>0</v>
      </c>
      <c r="G555" s="4">
        <f t="shared" ref="G555:I555" si="146">SUM(G556,G564,G565,G566)</f>
        <v>0</v>
      </c>
      <c r="H555" s="4">
        <f t="shared" si="146"/>
        <v>0</v>
      </c>
      <c r="I555" s="4">
        <f t="shared" si="146"/>
        <v>0</v>
      </c>
      <c r="J555" s="4">
        <f t="shared" si="109"/>
        <v>0</v>
      </c>
      <c r="K555" s="4">
        <f t="shared" si="110"/>
        <v>0</v>
      </c>
    </row>
    <row r="556" spans="1:11" ht="15.75" thickTop="1" x14ac:dyDescent="0.25">
      <c r="A556" t="str">
        <f t="shared" si="108"/>
        <v>b</v>
      </c>
      <c r="B556" s="5"/>
      <c r="C556" s="6" t="s">
        <v>10</v>
      </c>
      <c r="D556" s="28"/>
      <c r="E556" s="7">
        <f t="shared" si="113"/>
        <v>0</v>
      </c>
      <c r="F556" s="7">
        <f>SUM(F557:F563)</f>
        <v>0</v>
      </c>
      <c r="G556" s="7">
        <f t="shared" ref="G556:I556" si="147">SUM(G557:G563)</f>
        <v>0</v>
      </c>
      <c r="H556" s="7">
        <f t="shared" si="147"/>
        <v>0</v>
      </c>
      <c r="I556" s="7">
        <f t="shared" si="147"/>
        <v>0</v>
      </c>
      <c r="J556" s="7">
        <f t="shared" si="109"/>
        <v>0</v>
      </c>
      <c r="K556" s="7">
        <f t="shared" si="110"/>
        <v>0</v>
      </c>
    </row>
    <row r="557" spans="1:11" x14ac:dyDescent="0.25">
      <c r="A557" t="str">
        <f t="shared" si="108"/>
        <v>b</v>
      </c>
      <c r="B557" s="8"/>
      <c r="C557" s="9" t="s">
        <v>11</v>
      </c>
      <c r="D557" s="29"/>
      <c r="E557" s="10">
        <f t="shared" si="113"/>
        <v>0</v>
      </c>
      <c r="F557" s="10">
        <v>0</v>
      </c>
      <c r="G557" s="10">
        <v>0</v>
      </c>
      <c r="H557" s="10">
        <v>0</v>
      </c>
      <c r="I557" s="10">
        <v>0</v>
      </c>
      <c r="J557" s="10">
        <f t="shared" si="109"/>
        <v>0</v>
      </c>
      <c r="K557" s="10">
        <f t="shared" si="110"/>
        <v>0</v>
      </c>
    </row>
    <row r="558" spans="1:11" x14ac:dyDescent="0.25">
      <c r="A558" t="str">
        <f t="shared" si="108"/>
        <v>b</v>
      </c>
      <c r="B558" s="8"/>
      <c r="C558" s="9" t="s">
        <v>12</v>
      </c>
      <c r="D558" s="29"/>
      <c r="E558" s="10">
        <f t="shared" si="113"/>
        <v>0</v>
      </c>
      <c r="F558" s="10">
        <v>0</v>
      </c>
      <c r="G558" s="10">
        <v>0</v>
      </c>
      <c r="H558" s="10">
        <v>0</v>
      </c>
      <c r="I558" s="10">
        <v>0</v>
      </c>
      <c r="J558" s="10">
        <f t="shared" si="109"/>
        <v>0</v>
      </c>
      <c r="K558" s="10">
        <f t="shared" si="110"/>
        <v>0</v>
      </c>
    </row>
    <row r="559" spans="1:11" x14ac:dyDescent="0.25">
      <c r="A559" t="str">
        <f t="shared" si="108"/>
        <v>b</v>
      </c>
      <c r="B559" s="8"/>
      <c r="C559" s="9" t="s">
        <v>13</v>
      </c>
      <c r="D559" s="29"/>
      <c r="E559" s="10">
        <f t="shared" si="113"/>
        <v>0</v>
      </c>
      <c r="F559" s="10">
        <v>0</v>
      </c>
      <c r="G559" s="10">
        <v>0</v>
      </c>
      <c r="H559" s="10">
        <v>0</v>
      </c>
      <c r="I559" s="10">
        <v>0</v>
      </c>
      <c r="J559" s="10">
        <f t="shared" si="109"/>
        <v>0</v>
      </c>
      <c r="K559" s="10">
        <f t="shared" si="110"/>
        <v>0</v>
      </c>
    </row>
    <row r="560" spans="1:11" x14ac:dyDescent="0.25">
      <c r="A560" t="str">
        <f t="shared" si="108"/>
        <v>b</v>
      </c>
      <c r="B560" s="8"/>
      <c r="C560" s="9" t="s">
        <v>14</v>
      </c>
      <c r="D560" s="29"/>
      <c r="E560" s="10">
        <f t="shared" si="113"/>
        <v>0</v>
      </c>
      <c r="F560" s="10">
        <v>0</v>
      </c>
      <c r="G560" s="10">
        <v>0</v>
      </c>
      <c r="H560" s="10">
        <v>0</v>
      </c>
      <c r="I560" s="10">
        <v>0</v>
      </c>
      <c r="J560" s="10">
        <f t="shared" si="109"/>
        <v>0</v>
      </c>
      <c r="K560" s="10">
        <f t="shared" si="110"/>
        <v>0</v>
      </c>
    </row>
    <row r="561" spans="1:11" x14ac:dyDescent="0.25">
      <c r="A561" t="str">
        <f t="shared" si="108"/>
        <v>b</v>
      </c>
      <c r="B561" s="8"/>
      <c r="C561" s="9" t="s">
        <v>15</v>
      </c>
      <c r="D561" s="29"/>
      <c r="E561" s="10">
        <f t="shared" si="113"/>
        <v>0</v>
      </c>
      <c r="F561" s="10">
        <v>0</v>
      </c>
      <c r="G561" s="10">
        <v>0</v>
      </c>
      <c r="H561" s="10">
        <v>0</v>
      </c>
      <c r="I561" s="10">
        <v>0</v>
      </c>
      <c r="J561" s="10">
        <f t="shared" si="109"/>
        <v>0</v>
      </c>
      <c r="K561" s="10">
        <f t="shared" si="110"/>
        <v>0</v>
      </c>
    </row>
    <row r="562" spans="1:11" x14ac:dyDescent="0.25">
      <c r="A562" t="str">
        <f t="shared" si="108"/>
        <v>b</v>
      </c>
      <c r="B562" s="8"/>
      <c r="C562" s="9" t="s">
        <v>16</v>
      </c>
      <c r="D562" s="29"/>
      <c r="E562" s="10">
        <f t="shared" si="113"/>
        <v>0</v>
      </c>
      <c r="F562" s="10">
        <v>0</v>
      </c>
      <c r="G562" s="10">
        <v>0</v>
      </c>
      <c r="H562" s="10">
        <v>0</v>
      </c>
      <c r="I562" s="10">
        <v>0</v>
      </c>
      <c r="J562" s="10">
        <f t="shared" si="109"/>
        <v>0</v>
      </c>
      <c r="K562" s="10">
        <f t="shared" si="110"/>
        <v>0</v>
      </c>
    </row>
    <row r="563" spans="1:11" x14ac:dyDescent="0.25">
      <c r="A563" t="str">
        <f t="shared" si="108"/>
        <v>b</v>
      </c>
      <c r="B563" s="8"/>
      <c r="C563" s="9" t="s">
        <v>17</v>
      </c>
      <c r="D563" s="29"/>
      <c r="E563" s="10">
        <f t="shared" si="113"/>
        <v>0</v>
      </c>
      <c r="F563" s="10">
        <v>0</v>
      </c>
      <c r="G563" s="10">
        <v>0</v>
      </c>
      <c r="H563" s="10">
        <v>0</v>
      </c>
      <c r="I563" s="10">
        <v>0</v>
      </c>
      <c r="J563" s="10">
        <f t="shared" si="109"/>
        <v>0</v>
      </c>
      <c r="K563" s="10">
        <f t="shared" si="110"/>
        <v>0</v>
      </c>
    </row>
    <row r="564" spans="1:11" x14ac:dyDescent="0.25">
      <c r="A564" t="str">
        <f t="shared" si="108"/>
        <v>b</v>
      </c>
      <c r="B564" s="5"/>
      <c r="C564" s="6" t="s">
        <v>18</v>
      </c>
      <c r="D564" s="28"/>
      <c r="E564" s="7">
        <f t="shared" si="113"/>
        <v>0</v>
      </c>
      <c r="F564" s="7">
        <v>0</v>
      </c>
      <c r="G564" s="7">
        <v>0</v>
      </c>
      <c r="H564" s="7">
        <v>0</v>
      </c>
      <c r="I564" s="7">
        <v>0</v>
      </c>
      <c r="J564" s="7">
        <f t="shared" si="109"/>
        <v>0</v>
      </c>
      <c r="K564" s="7">
        <f t="shared" si="110"/>
        <v>0</v>
      </c>
    </row>
    <row r="565" spans="1:11" x14ac:dyDescent="0.25">
      <c r="A565" t="str">
        <f t="shared" si="108"/>
        <v>b</v>
      </c>
      <c r="B565" s="5"/>
      <c r="C565" s="6" t="s">
        <v>19</v>
      </c>
      <c r="D565" s="28"/>
      <c r="E565" s="7">
        <f t="shared" si="113"/>
        <v>0</v>
      </c>
      <c r="F565" s="7">
        <v>0</v>
      </c>
      <c r="G565" s="7">
        <v>0</v>
      </c>
      <c r="H565" s="7">
        <v>0</v>
      </c>
      <c r="I565" s="7">
        <v>0</v>
      </c>
      <c r="J565" s="7">
        <f t="shared" si="109"/>
        <v>0</v>
      </c>
      <c r="K565" s="7">
        <f t="shared" si="110"/>
        <v>0</v>
      </c>
    </row>
    <row r="566" spans="1:11" ht="15.75" thickBot="1" x14ac:dyDescent="0.3">
      <c r="A566" t="str">
        <f t="shared" si="108"/>
        <v>b</v>
      </c>
      <c r="B566" s="11"/>
      <c r="C566" s="12" t="s">
        <v>20</v>
      </c>
      <c r="D566" s="30"/>
      <c r="E566" s="13">
        <f t="shared" si="113"/>
        <v>0</v>
      </c>
      <c r="F566" s="13">
        <v>0</v>
      </c>
      <c r="G566" s="13">
        <v>0</v>
      </c>
      <c r="H566" s="13">
        <v>0</v>
      </c>
      <c r="I566" s="13">
        <v>0</v>
      </c>
      <c r="J566" s="13">
        <f t="shared" si="109"/>
        <v>0</v>
      </c>
      <c r="K566" s="13">
        <f t="shared" si="110"/>
        <v>0</v>
      </c>
    </row>
    <row r="567" spans="1:11" ht="32.25" customHeight="1" thickTop="1" thickBot="1" x14ac:dyDescent="0.3">
      <c r="A567" t="str">
        <f t="shared" si="108"/>
        <v>b</v>
      </c>
      <c r="B567" s="16" t="s">
        <v>101</v>
      </c>
      <c r="C567" s="4" t="s">
        <v>102</v>
      </c>
      <c r="D567" s="27"/>
      <c r="E567" s="4">
        <f t="shared" si="113"/>
        <v>0</v>
      </c>
      <c r="F567" s="4">
        <f>SUM(F579,F591,F603,F615,F627,F639,F663,F711,F759,F795,F807,F819)</f>
        <v>0</v>
      </c>
      <c r="G567" s="4">
        <f t="shared" ref="G567:I567" si="148">SUM(G579,G591,G603,G615,G627,G639,G663,G711,G759,G795,G807,G819)</f>
        <v>0</v>
      </c>
      <c r="H567" s="4">
        <f t="shared" si="148"/>
        <v>0</v>
      </c>
      <c r="I567" s="4">
        <f t="shared" si="148"/>
        <v>0</v>
      </c>
      <c r="J567" s="4">
        <f t="shared" si="109"/>
        <v>0</v>
      </c>
      <c r="K567" s="4">
        <f t="shared" si="110"/>
        <v>0</v>
      </c>
    </row>
    <row r="568" spans="1:11" ht="15.75" thickTop="1" x14ac:dyDescent="0.25">
      <c r="A568" t="str">
        <f t="shared" si="108"/>
        <v>b</v>
      </c>
      <c r="B568" s="5"/>
      <c r="C568" s="6" t="s">
        <v>10</v>
      </c>
      <c r="D568" s="28"/>
      <c r="E568" s="7">
        <f t="shared" si="113"/>
        <v>0</v>
      </c>
      <c r="F568" s="7">
        <f t="shared" ref="F568:I568" si="149">SUM(F580,F592,F604,F616,F628,F640,F664,F712,F760,F796,F808,F820)</f>
        <v>0</v>
      </c>
      <c r="G568" s="7">
        <f t="shared" si="149"/>
        <v>0</v>
      </c>
      <c r="H568" s="7">
        <f t="shared" si="149"/>
        <v>0</v>
      </c>
      <c r="I568" s="7">
        <f t="shared" si="149"/>
        <v>0</v>
      </c>
      <c r="J568" s="7">
        <f t="shared" si="109"/>
        <v>0</v>
      </c>
      <c r="K568" s="7">
        <f t="shared" si="110"/>
        <v>0</v>
      </c>
    </row>
    <row r="569" spans="1:11" x14ac:dyDescent="0.25">
      <c r="A569" t="str">
        <f t="shared" si="108"/>
        <v>b</v>
      </c>
      <c r="B569" s="8"/>
      <c r="C569" s="9" t="s">
        <v>11</v>
      </c>
      <c r="D569" s="29"/>
      <c r="E569" s="10">
        <f t="shared" si="113"/>
        <v>0</v>
      </c>
      <c r="F569" s="10">
        <f t="shared" ref="F569:I569" si="150">SUM(F581,F593,F605,F617,F629,F641,F665,F713,F761,F797,F809,F821)</f>
        <v>0</v>
      </c>
      <c r="G569" s="10">
        <f t="shared" si="150"/>
        <v>0</v>
      </c>
      <c r="H569" s="10">
        <f t="shared" si="150"/>
        <v>0</v>
      </c>
      <c r="I569" s="10">
        <f t="shared" si="150"/>
        <v>0</v>
      </c>
      <c r="J569" s="10">
        <f t="shared" si="109"/>
        <v>0</v>
      </c>
      <c r="K569" s="10">
        <f t="shared" si="110"/>
        <v>0</v>
      </c>
    </row>
    <row r="570" spans="1:11" x14ac:dyDescent="0.25">
      <c r="A570" t="str">
        <f t="shared" si="108"/>
        <v>b</v>
      </c>
      <c r="B570" s="8"/>
      <c r="C570" s="9" t="s">
        <v>12</v>
      </c>
      <c r="D570" s="29"/>
      <c r="E570" s="10">
        <f t="shared" si="113"/>
        <v>0</v>
      </c>
      <c r="F570" s="10">
        <f t="shared" ref="F570:I570" si="151">SUM(F582,F594,F606,F618,F630,F642,F666,F714,F762,F798,F810,F822)</f>
        <v>0</v>
      </c>
      <c r="G570" s="10">
        <f t="shared" si="151"/>
        <v>0</v>
      </c>
      <c r="H570" s="10">
        <f t="shared" si="151"/>
        <v>0</v>
      </c>
      <c r="I570" s="10">
        <f t="shared" si="151"/>
        <v>0</v>
      </c>
      <c r="J570" s="10">
        <f t="shared" si="109"/>
        <v>0</v>
      </c>
      <c r="K570" s="10">
        <f t="shared" si="110"/>
        <v>0</v>
      </c>
    </row>
    <row r="571" spans="1:11" x14ac:dyDescent="0.25">
      <c r="A571" t="str">
        <f t="shared" si="108"/>
        <v>b</v>
      </c>
      <c r="B571" s="8"/>
      <c r="C571" s="9" t="s">
        <v>13</v>
      </c>
      <c r="D571" s="29"/>
      <c r="E571" s="10">
        <f t="shared" si="113"/>
        <v>0</v>
      </c>
      <c r="F571" s="10">
        <f t="shared" ref="F571:I571" si="152">SUM(F583,F595,F607,F619,F631,F643,F667,F715,F763,F799,F811,F823)</f>
        <v>0</v>
      </c>
      <c r="G571" s="10">
        <f t="shared" si="152"/>
        <v>0</v>
      </c>
      <c r="H571" s="10">
        <f t="shared" si="152"/>
        <v>0</v>
      </c>
      <c r="I571" s="10">
        <f t="shared" si="152"/>
        <v>0</v>
      </c>
      <c r="J571" s="10">
        <f t="shared" si="109"/>
        <v>0</v>
      </c>
      <c r="K571" s="10">
        <f t="shared" si="110"/>
        <v>0</v>
      </c>
    </row>
    <row r="572" spans="1:11" x14ac:dyDescent="0.25">
      <c r="A572" t="str">
        <f t="shared" si="108"/>
        <v>b</v>
      </c>
      <c r="B572" s="8"/>
      <c r="C572" s="9" t="s">
        <v>14</v>
      </c>
      <c r="D572" s="29"/>
      <c r="E572" s="10">
        <f t="shared" si="113"/>
        <v>0</v>
      </c>
      <c r="F572" s="10">
        <f t="shared" ref="F572:I572" si="153">SUM(F584,F596,F608,F620,F632,F644,F668,F716,F764,F800,F812,F824)</f>
        <v>0</v>
      </c>
      <c r="G572" s="10">
        <f t="shared" si="153"/>
        <v>0</v>
      </c>
      <c r="H572" s="10">
        <f t="shared" si="153"/>
        <v>0</v>
      </c>
      <c r="I572" s="10">
        <f t="shared" si="153"/>
        <v>0</v>
      </c>
      <c r="J572" s="10">
        <f t="shared" si="109"/>
        <v>0</v>
      </c>
      <c r="K572" s="10">
        <f t="shared" si="110"/>
        <v>0</v>
      </c>
    </row>
    <row r="573" spans="1:11" x14ac:dyDescent="0.25">
      <c r="A573" t="str">
        <f t="shared" si="108"/>
        <v>b</v>
      </c>
      <c r="B573" s="8"/>
      <c r="C573" s="9" t="s">
        <v>15</v>
      </c>
      <c r="D573" s="29"/>
      <c r="E573" s="10">
        <f t="shared" si="113"/>
        <v>0</v>
      </c>
      <c r="F573" s="10">
        <f t="shared" ref="F573:I573" si="154">SUM(F585,F597,F609,F621,F633,F645,F669,F717,F765,F801,F813,F825)</f>
        <v>0</v>
      </c>
      <c r="G573" s="10">
        <f t="shared" si="154"/>
        <v>0</v>
      </c>
      <c r="H573" s="10">
        <f t="shared" si="154"/>
        <v>0</v>
      </c>
      <c r="I573" s="10">
        <f t="shared" si="154"/>
        <v>0</v>
      </c>
      <c r="J573" s="10">
        <f t="shared" si="109"/>
        <v>0</v>
      </c>
      <c r="K573" s="10">
        <f t="shared" si="110"/>
        <v>0</v>
      </c>
    </row>
    <row r="574" spans="1:11" x14ac:dyDescent="0.25">
      <c r="A574" t="str">
        <f t="shared" si="108"/>
        <v>b</v>
      </c>
      <c r="B574" s="8"/>
      <c r="C574" s="9" t="s">
        <v>16</v>
      </c>
      <c r="D574" s="29"/>
      <c r="E574" s="10">
        <f t="shared" si="113"/>
        <v>0</v>
      </c>
      <c r="F574" s="10">
        <f t="shared" ref="F574:I574" si="155">SUM(F586,F598,F610,F622,F634,F646,F670,F718,F766,F802,F814,F826)</f>
        <v>0</v>
      </c>
      <c r="G574" s="10">
        <f t="shared" si="155"/>
        <v>0</v>
      </c>
      <c r="H574" s="10">
        <f t="shared" si="155"/>
        <v>0</v>
      </c>
      <c r="I574" s="10">
        <f t="shared" si="155"/>
        <v>0</v>
      </c>
      <c r="J574" s="10">
        <f t="shared" si="109"/>
        <v>0</v>
      </c>
      <c r="K574" s="10">
        <f t="shared" si="110"/>
        <v>0</v>
      </c>
    </row>
    <row r="575" spans="1:11" x14ac:dyDescent="0.25">
      <c r="A575" t="str">
        <f t="shared" si="108"/>
        <v>b</v>
      </c>
      <c r="B575" s="8"/>
      <c r="C575" s="9" t="s">
        <v>17</v>
      </c>
      <c r="D575" s="29"/>
      <c r="E575" s="10">
        <f t="shared" si="113"/>
        <v>0</v>
      </c>
      <c r="F575" s="10">
        <f t="shared" ref="F575:I575" si="156">SUM(F587,F599,F611,F623,F635,F647,F671,F719,F767,F803,F815,F827)</f>
        <v>0</v>
      </c>
      <c r="G575" s="10">
        <f t="shared" si="156"/>
        <v>0</v>
      </c>
      <c r="H575" s="10">
        <f t="shared" si="156"/>
        <v>0</v>
      </c>
      <c r="I575" s="10">
        <f t="shared" si="156"/>
        <v>0</v>
      </c>
      <c r="J575" s="10">
        <f t="shared" si="109"/>
        <v>0</v>
      </c>
      <c r="K575" s="10">
        <f t="shared" si="110"/>
        <v>0</v>
      </c>
    </row>
    <row r="576" spans="1:11" x14ac:dyDescent="0.25">
      <c r="A576" t="str">
        <f t="shared" ref="A576:A639" si="157">IF(OR(E576&lt;&gt;0,F576&lt;&gt;0,G576&lt;&gt;0,H576&lt;&gt;0,I576&lt;&gt;0,),"a","b")</f>
        <v>b</v>
      </c>
      <c r="B576" s="5"/>
      <c r="C576" s="6" t="s">
        <v>18</v>
      </c>
      <c r="D576" s="28"/>
      <c r="E576" s="7">
        <f t="shared" si="113"/>
        <v>0</v>
      </c>
      <c r="F576" s="7">
        <f t="shared" ref="F576:I576" si="158">SUM(F588,F600,F612,F624,F636,F648,F672,F720,F768,F804,F816,F828)</f>
        <v>0</v>
      </c>
      <c r="G576" s="7">
        <f t="shared" si="158"/>
        <v>0</v>
      </c>
      <c r="H576" s="7">
        <f t="shared" si="158"/>
        <v>0</v>
      </c>
      <c r="I576" s="7">
        <f t="shared" si="158"/>
        <v>0</v>
      </c>
      <c r="J576" s="7">
        <f t="shared" ref="J576:J639" si="159">SUM(F576,G576)</f>
        <v>0</v>
      </c>
      <c r="K576" s="7">
        <f t="shared" ref="K576:K639" si="160">SUM(F576,G576,H576)</f>
        <v>0</v>
      </c>
    </row>
    <row r="577" spans="1:11" x14ac:dyDescent="0.25">
      <c r="A577" t="str">
        <f t="shared" si="157"/>
        <v>b</v>
      </c>
      <c r="B577" s="5"/>
      <c r="C577" s="6" t="s">
        <v>19</v>
      </c>
      <c r="D577" s="28"/>
      <c r="E577" s="7">
        <f t="shared" si="113"/>
        <v>0</v>
      </c>
      <c r="F577" s="7">
        <f t="shared" ref="F577:I577" si="161">SUM(F589,F601,F613,F625,F637,F649,F673,F721,F769,F805,F817,F829)</f>
        <v>0</v>
      </c>
      <c r="G577" s="7">
        <f t="shared" si="161"/>
        <v>0</v>
      </c>
      <c r="H577" s="7">
        <f t="shared" si="161"/>
        <v>0</v>
      </c>
      <c r="I577" s="7">
        <f t="shared" si="161"/>
        <v>0</v>
      </c>
      <c r="J577" s="7">
        <f t="shared" si="159"/>
        <v>0</v>
      </c>
      <c r="K577" s="7">
        <f t="shared" si="160"/>
        <v>0</v>
      </c>
    </row>
    <row r="578" spans="1:11" ht="15.75" thickBot="1" x14ac:dyDescent="0.3">
      <c r="A578" t="str">
        <f t="shared" si="157"/>
        <v>b</v>
      </c>
      <c r="B578" s="11"/>
      <c r="C578" s="12" t="s">
        <v>20</v>
      </c>
      <c r="D578" s="30"/>
      <c r="E578" s="13">
        <f t="shared" si="113"/>
        <v>0</v>
      </c>
      <c r="F578" s="13">
        <f t="shared" ref="F578:I578" si="162">SUM(F590,F602,F614,F626,F638,F650,F674,F722,F770,F806,F818,F830)</f>
        <v>0</v>
      </c>
      <c r="G578" s="13">
        <f t="shared" si="162"/>
        <v>0</v>
      </c>
      <c r="H578" s="13">
        <f t="shared" si="162"/>
        <v>0</v>
      </c>
      <c r="I578" s="13">
        <f t="shared" si="162"/>
        <v>0</v>
      </c>
      <c r="J578" s="13">
        <f t="shared" si="159"/>
        <v>0</v>
      </c>
      <c r="K578" s="13">
        <f t="shared" si="160"/>
        <v>0</v>
      </c>
    </row>
    <row r="579" spans="1:11" ht="31.5" thickTop="1" thickBot="1" x14ac:dyDescent="0.3">
      <c r="A579" t="str">
        <f t="shared" si="157"/>
        <v>b</v>
      </c>
      <c r="B579" s="3" t="s">
        <v>103</v>
      </c>
      <c r="C579" s="15" t="s">
        <v>104</v>
      </c>
      <c r="D579" s="27"/>
      <c r="E579" s="4">
        <f t="shared" si="113"/>
        <v>0</v>
      </c>
      <c r="F579" s="4">
        <f>SUM(F580,F588,F589,F590)</f>
        <v>0</v>
      </c>
      <c r="G579" s="4">
        <f t="shared" ref="G579:I579" si="163">SUM(G580,G588,G589,G590)</f>
        <v>0</v>
      </c>
      <c r="H579" s="4">
        <f t="shared" si="163"/>
        <v>0</v>
      </c>
      <c r="I579" s="4">
        <f t="shared" si="163"/>
        <v>0</v>
      </c>
      <c r="J579" s="4">
        <f t="shared" si="159"/>
        <v>0</v>
      </c>
      <c r="K579" s="4">
        <f t="shared" si="160"/>
        <v>0</v>
      </c>
    </row>
    <row r="580" spans="1:11" ht="15.75" thickTop="1" x14ac:dyDescent="0.25">
      <c r="A580" t="str">
        <f t="shared" si="157"/>
        <v>b</v>
      </c>
      <c r="B580" s="5"/>
      <c r="C580" s="6" t="s">
        <v>10</v>
      </c>
      <c r="D580" s="28"/>
      <c r="E580" s="7">
        <f t="shared" si="113"/>
        <v>0</v>
      </c>
      <c r="F580" s="7">
        <f>SUM(F581:F587)</f>
        <v>0</v>
      </c>
      <c r="G580" s="7">
        <f t="shared" ref="G580:I580" si="164">SUM(G581:G587)</f>
        <v>0</v>
      </c>
      <c r="H580" s="7">
        <f t="shared" si="164"/>
        <v>0</v>
      </c>
      <c r="I580" s="7">
        <f t="shared" si="164"/>
        <v>0</v>
      </c>
      <c r="J580" s="7">
        <f t="shared" si="159"/>
        <v>0</v>
      </c>
      <c r="K580" s="7">
        <f t="shared" si="160"/>
        <v>0</v>
      </c>
    </row>
    <row r="581" spans="1:11" x14ac:dyDescent="0.25">
      <c r="A581" t="str">
        <f t="shared" si="157"/>
        <v>b</v>
      </c>
      <c r="B581" s="8"/>
      <c r="C581" s="9" t="s">
        <v>11</v>
      </c>
      <c r="D581" s="29"/>
      <c r="E581" s="10">
        <f t="shared" si="113"/>
        <v>0</v>
      </c>
      <c r="F581" s="10">
        <v>0</v>
      </c>
      <c r="G581" s="10">
        <v>0</v>
      </c>
      <c r="H581" s="10">
        <v>0</v>
      </c>
      <c r="I581" s="10">
        <v>0</v>
      </c>
      <c r="J581" s="10">
        <f t="shared" si="159"/>
        <v>0</v>
      </c>
      <c r="K581" s="10">
        <f t="shared" si="160"/>
        <v>0</v>
      </c>
    </row>
    <row r="582" spans="1:11" x14ac:dyDescent="0.25">
      <c r="A582" t="str">
        <f t="shared" si="157"/>
        <v>b</v>
      </c>
      <c r="B582" s="8"/>
      <c r="C582" s="9" t="s">
        <v>12</v>
      </c>
      <c r="D582" s="29"/>
      <c r="E582" s="10">
        <f t="shared" si="113"/>
        <v>0</v>
      </c>
      <c r="F582" s="10">
        <v>0</v>
      </c>
      <c r="G582" s="10">
        <v>0</v>
      </c>
      <c r="H582" s="10">
        <v>0</v>
      </c>
      <c r="I582" s="10">
        <v>0</v>
      </c>
      <c r="J582" s="10">
        <f t="shared" si="159"/>
        <v>0</v>
      </c>
      <c r="K582" s="10">
        <f t="shared" si="160"/>
        <v>0</v>
      </c>
    </row>
    <row r="583" spans="1:11" x14ac:dyDescent="0.25">
      <c r="A583" t="str">
        <f t="shared" si="157"/>
        <v>b</v>
      </c>
      <c r="B583" s="8"/>
      <c r="C583" s="9" t="s">
        <v>13</v>
      </c>
      <c r="D583" s="29"/>
      <c r="E583" s="10">
        <f t="shared" si="113"/>
        <v>0</v>
      </c>
      <c r="F583" s="10">
        <v>0</v>
      </c>
      <c r="G583" s="10">
        <v>0</v>
      </c>
      <c r="H583" s="10">
        <v>0</v>
      </c>
      <c r="I583" s="10">
        <v>0</v>
      </c>
      <c r="J583" s="10">
        <f t="shared" si="159"/>
        <v>0</v>
      </c>
      <c r="K583" s="10">
        <f t="shared" si="160"/>
        <v>0</v>
      </c>
    </row>
    <row r="584" spans="1:11" x14ac:dyDescent="0.25">
      <c r="A584" t="str">
        <f t="shared" si="157"/>
        <v>b</v>
      </c>
      <c r="B584" s="8"/>
      <c r="C584" s="9" t="s">
        <v>14</v>
      </c>
      <c r="D584" s="29"/>
      <c r="E584" s="10">
        <f t="shared" si="113"/>
        <v>0</v>
      </c>
      <c r="F584" s="10">
        <v>0</v>
      </c>
      <c r="G584" s="10">
        <v>0</v>
      </c>
      <c r="H584" s="10">
        <v>0</v>
      </c>
      <c r="I584" s="10">
        <v>0</v>
      </c>
      <c r="J584" s="10">
        <f t="shared" si="159"/>
        <v>0</v>
      </c>
      <c r="K584" s="10">
        <f t="shared" si="160"/>
        <v>0</v>
      </c>
    </row>
    <row r="585" spans="1:11" x14ac:dyDescent="0.25">
      <c r="A585" t="str">
        <f t="shared" si="157"/>
        <v>b</v>
      </c>
      <c r="B585" s="8"/>
      <c r="C585" s="9" t="s">
        <v>15</v>
      </c>
      <c r="D585" s="29"/>
      <c r="E585" s="10">
        <f t="shared" si="113"/>
        <v>0</v>
      </c>
      <c r="F585" s="10">
        <v>0</v>
      </c>
      <c r="G585" s="10">
        <v>0</v>
      </c>
      <c r="H585" s="10">
        <v>0</v>
      </c>
      <c r="I585" s="10">
        <v>0</v>
      </c>
      <c r="J585" s="10">
        <f t="shared" si="159"/>
        <v>0</v>
      </c>
      <c r="K585" s="10">
        <f t="shared" si="160"/>
        <v>0</v>
      </c>
    </row>
    <row r="586" spans="1:11" x14ac:dyDescent="0.25">
      <c r="A586" t="str">
        <f t="shared" si="157"/>
        <v>b</v>
      </c>
      <c r="B586" s="8"/>
      <c r="C586" s="9" t="s">
        <v>16</v>
      </c>
      <c r="D586" s="29"/>
      <c r="E586" s="10">
        <f t="shared" si="113"/>
        <v>0</v>
      </c>
      <c r="F586" s="10">
        <v>0</v>
      </c>
      <c r="G586" s="10">
        <v>0</v>
      </c>
      <c r="H586" s="10">
        <v>0</v>
      </c>
      <c r="I586" s="10">
        <v>0</v>
      </c>
      <c r="J586" s="10">
        <f t="shared" si="159"/>
        <v>0</v>
      </c>
      <c r="K586" s="10">
        <f t="shared" si="160"/>
        <v>0</v>
      </c>
    </row>
    <row r="587" spans="1:11" x14ac:dyDescent="0.25">
      <c r="A587" t="str">
        <f t="shared" si="157"/>
        <v>b</v>
      </c>
      <c r="B587" s="8"/>
      <c r="C587" s="9" t="s">
        <v>17</v>
      </c>
      <c r="D587" s="29"/>
      <c r="E587" s="10">
        <f t="shared" si="113"/>
        <v>0</v>
      </c>
      <c r="F587" s="10">
        <v>0</v>
      </c>
      <c r="G587" s="10">
        <v>0</v>
      </c>
      <c r="H587" s="10">
        <v>0</v>
      </c>
      <c r="I587" s="10">
        <v>0</v>
      </c>
      <c r="J587" s="10">
        <f t="shared" si="159"/>
        <v>0</v>
      </c>
      <c r="K587" s="10">
        <f t="shared" si="160"/>
        <v>0</v>
      </c>
    </row>
    <row r="588" spans="1:11" x14ac:dyDescent="0.25">
      <c r="A588" t="str">
        <f t="shared" si="157"/>
        <v>b</v>
      </c>
      <c r="B588" s="5"/>
      <c r="C588" s="6" t="s">
        <v>18</v>
      </c>
      <c r="D588" s="28"/>
      <c r="E588" s="7">
        <f t="shared" ref="E588:E651" si="165">SUM(F588,G588,H588,I588)</f>
        <v>0</v>
      </c>
      <c r="F588" s="7">
        <v>0</v>
      </c>
      <c r="G588" s="7">
        <v>0</v>
      </c>
      <c r="H588" s="7">
        <v>0</v>
      </c>
      <c r="I588" s="7">
        <v>0</v>
      </c>
      <c r="J588" s="7">
        <f t="shared" si="159"/>
        <v>0</v>
      </c>
      <c r="K588" s="7">
        <f t="shared" si="160"/>
        <v>0</v>
      </c>
    </row>
    <row r="589" spans="1:11" x14ac:dyDescent="0.25">
      <c r="A589" t="str">
        <f t="shared" si="157"/>
        <v>b</v>
      </c>
      <c r="B589" s="5"/>
      <c r="C589" s="6" t="s">
        <v>19</v>
      </c>
      <c r="D589" s="28"/>
      <c r="E589" s="7">
        <f t="shared" si="165"/>
        <v>0</v>
      </c>
      <c r="F589" s="7">
        <v>0</v>
      </c>
      <c r="G589" s="7">
        <v>0</v>
      </c>
      <c r="H589" s="7">
        <v>0</v>
      </c>
      <c r="I589" s="7">
        <v>0</v>
      </c>
      <c r="J589" s="7">
        <f t="shared" si="159"/>
        <v>0</v>
      </c>
      <c r="K589" s="7">
        <f t="shared" si="160"/>
        <v>0</v>
      </c>
    </row>
    <row r="590" spans="1:11" ht="15.75" thickBot="1" x14ac:dyDescent="0.3">
      <c r="A590" t="str">
        <f t="shared" si="157"/>
        <v>b</v>
      </c>
      <c r="B590" s="11"/>
      <c r="C590" s="12" t="s">
        <v>20</v>
      </c>
      <c r="D590" s="30"/>
      <c r="E590" s="13">
        <f t="shared" si="165"/>
        <v>0</v>
      </c>
      <c r="F590" s="13">
        <v>0</v>
      </c>
      <c r="G590" s="13">
        <v>0</v>
      </c>
      <c r="H590" s="13">
        <v>0</v>
      </c>
      <c r="I590" s="13">
        <v>0</v>
      </c>
      <c r="J590" s="13">
        <f t="shared" si="159"/>
        <v>0</v>
      </c>
      <c r="K590" s="13">
        <f t="shared" si="160"/>
        <v>0</v>
      </c>
    </row>
    <row r="591" spans="1:11" ht="32.25" customHeight="1" thickTop="1" thickBot="1" x14ac:dyDescent="0.3">
      <c r="A591" t="str">
        <f t="shared" si="157"/>
        <v>b</v>
      </c>
      <c r="B591" s="16" t="s">
        <v>105</v>
      </c>
      <c r="C591" s="4" t="s">
        <v>106</v>
      </c>
      <c r="D591" s="27"/>
      <c r="E591" s="4">
        <f t="shared" si="165"/>
        <v>0</v>
      </c>
      <c r="F591" s="4">
        <f>SUM(F592,F600,F601,F602)</f>
        <v>0</v>
      </c>
      <c r="G591" s="4">
        <f t="shared" ref="G591:I591" si="166">SUM(G592,G600,G601,G602)</f>
        <v>0</v>
      </c>
      <c r="H591" s="4">
        <f t="shared" si="166"/>
        <v>0</v>
      </c>
      <c r="I591" s="4">
        <f t="shared" si="166"/>
        <v>0</v>
      </c>
      <c r="J591" s="4">
        <f t="shared" si="159"/>
        <v>0</v>
      </c>
      <c r="K591" s="4">
        <f t="shared" si="160"/>
        <v>0</v>
      </c>
    </row>
    <row r="592" spans="1:11" ht="15.75" thickTop="1" x14ac:dyDescent="0.25">
      <c r="A592" t="str">
        <f t="shared" si="157"/>
        <v>b</v>
      </c>
      <c r="B592" s="5"/>
      <c r="C592" s="6" t="s">
        <v>10</v>
      </c>
      <c r="D592" s="28"/>
      <c r="E592" s="7">
        <f t="shared" si="165"/>
        <v>0</v>
      </c>
      <c r="F592" s="7">
        <f>SUM(F593:F599)</f>
        <v>0</v>
      </c>
      <c r="G592" s="7">
        <f t="shared" ref="G592:I592" si="167">SUM(G593:G599)</f>
        <v>0</v>
      </c>
      <c r="H592" s="7">
        <f t="shared" si="167"/>
        <v>0</v>
      </c>
      <c r="I592" s="7">
        <f t="shared" si="167"/>
        <v>0</v>
      </c>
      <c r="J592" s="7">
        <f t="shared" si="159"/>
        <v>0</v>
      </c>
      <c r="K592" s="7">
        <f t="shared" si="160"/>
        <v>0</v>
      </c>
    </row>
    <row r="593" spans="1:11" x14ac:dyDescent="0.25">
      <c r="A593" t="str">
        <f t="shared" si="157"/>
        <v>b</v>
      </c>
      <c r="B593" s="8"/>
      <c r="C593" s="9" t="s">
        <v>11</v>
      </c>
      <c r="D593" s="29"/>
      <c r="E593" s="10">
        <f t="shared" si="165"/>
        <v>0</v>
      </c>
      <c r="F593" s="10">
        <v>0</v>
      </c>
      <c r="G593" s="10">
        <v>0</v>
      </c>
      <c r="H593" s="10">
        <v>0</v>
      </c>
      <c r="I593" s="10">
        <v>0</v>
      </c>
      <c r="J593" s="10">
        <f t="shared" si="159"/>
        <v>0</v>
      </c>
      <c r="K593" s="10">
        <f t="shared" si="160"/>
        <v>0</v>
      </c>
    </row>
    <row r="594" spans="1:11" x14ac:dyDescent="0.25">
      <c r="A594" t="str">
        <f t="shared" si="157"/>
        <v>b</v>
      </c>
      <c r="B594" s="8"/>
      <c r="C594" s="9" t="s">
        <v>12</v>
      </c>
      <c r="D594" s="29"/>
      <c r="E594" s="10">
        <f t="shared" si="165"/>
        <v>0</v>
      </c>
      <c r="F594" s="10">
        <v>0</v>
      </c>
      <c r="G594" s="10">
        <v>0</v>
      </c>
      <c r="H594" s="10">
        <v>0</v>
      </c>
      <c r="I594" s="10">
        <v>0</v>
      </c>
      <c r="J594" s="10">
        <f t="shared" si="159"/>
        <v>0</v>
      </c>
      <c r="K594" s="10">
        <f t="shared" si="160"/>
        <v>0</v>
      </c>
    </row>
    <row r="595" spans="1:11" x14ac:dyDescent="0.25">
      <c r="A595" t="str">
        <f t="shared" si="157"/>
        <v>b</v>
      </c>
      <c r="B595" s="8"/>
      <c r="C595" s="9" t="s">
        <v>13</v>
      </c>
      <c r="D595" s="29"/>
      <c r="E595" s="10">
        <f t="shared" si="165"/>
        <v>0</v>
      </c>
      <c r="F595" s="10">
        <v>0</v>
      </c>
      <c r="G595" s="10">
        <v>0</v>
      </c>
      <c r="H595" s="10">
        <v>0</v>
      </c>
      <c r="I595" s="10">
        <v>0</v>
      </c>
      <c r="J595" s="10">
        <f t="shared" si="159"/>
        <v>0</v>
      </c>
      <c r="K595" s="10">
        <f t="shared" si="160"/>
        <v>0</v>
      </c>
    </row>
    <row r="596" spans="1:11" x14ac:dyDescent="0.25">
      <c r="A596" t="str">
        <f t="shared" si="157"/>
        <v>b</v>
      </c>
      <c r="B596" s="8"/>
      <c r="C596" s="9" t="s">
        <v>14</v>
      </c>
      <c r="D596" s="29"/>
      <c r="E596" s="10">
        <f t="shared" si="165"/>
        <v>0</v>
      </c>
      <c r="F596" s="10">
        <v>0</v>
      </c>
      <c r="G596" s="10">
        <v>0</v>
      </c>
      <c r="H596" s="10">
        <v>0</v>
      </c>
      <c r="I596" s="10">
        <v>0</v>
      </c>
      <c r="J596" s="10">
        <f t="shared" si="159"/>
        <v>0</v>
      </c>
      <c r="K596" s="10">
        <f t="shared" si="160"/>
        <v>0</v>
      </c>
    </row>
    <row r="597" spans="1:11" x14ac:dyDescent="0.25">
      <c r="A597" t="str">
        <f t="shared" si="157"/>
        <v>b</v>
      </c>
      <c r="B597" s="8"/>
      <c r="C597" s="9" t="s">
        <v>15</v>
      </c>
      <c r="D597" s="29"/>
      <c r="E597" s="10">
        <f t="shared" si="165"/>
        <v>0</v>
      </c>
      <c r="F597" s="10">
        <v>0</v>
      </c>
      <c r="G597" s="10">
        <v>0</v>
      </c>
      <c r="H597" s="10">
        <v>0</v>
      </c>
      <c r="I597" s="10">
        <v>0</v>
      </c>
      <c r="J597" s="10">
        <f t="shared" si="159"/>
        <v>0</v>
      </c>
      <c r="K597" s="10">
        <f t="shared" si="160"/>
        <v>0</v>
      </c>
    </row>
    <row r="598" spans="1:11" x14ac:dyDescent="0.25">
      <c r="A598" t="str">
        <f t="shared" si="157"/>
        <v>b</v>
      </c>
      <c r="B598" s="8"/>
      <c r="C598" s="9" t="s">
        <v>16</v>
      </c>
      <c r="D598" s="29"/>
      <c r="E598" s="10">
        <f t="shared" si="165"/>
        <v>0</v>
      </c>
      <c r="F598" s="10">
        <v>0</v>
      </c>
      <c r="G598" s="10">
        <v>0</v>
      </c>
      <c r="H598" s="10">
        <v>0</v>
      </c>
      <c r="I598" s="10">
        <v>0</v>
      </c>
      <c r="J598" s="10">
        <f t="shared" si="159"/>
        <v>0</v>
      </c>
      <c r="K598" s="10">
        <f t="shared" si="160"/>
        <v>0</v>
      </c>
    </row>
    <row r="599" spans="1:11" x14ac:dyDescent="0.25">
      <c r="A599" t="str">
        <f t="shared" si="157"/>
        <v>b</v>
      </c>
      <c r="B599" s="8"/>
      <c r="C599" s="9" t="s">
        <v>17</v>
      </c>
      <c r="D599" s="29"/>
      <c r="E599" s="10">
        <f t="shared" si="165"/>
        <v>0</v>
      </c>
      <c r="F599" s="10">
        <v>0</v>
      </c>
      <c r="G599" s="10">
        <v>0</v>
      </c>
      <c r="H599" s="10">
        <v>0</v>
      </c>
      <c r="I599" s="10">
        <v>0</v>
      </c>
      <c r="J599" s="10">
        <f t="shared" si="159"/>
        <v>0</v>
      </c>
      <c r="K599" s="10">
        <f t="shared" si="160"/>
        <v>0</v>
      </c>
    </row>
    <row r="600" spans="1:11" x14ac:dyDescent="0.25">
      <c r="A600" t="str">
        <f t="shared" si="157"/>
        <v>b</v>
      </c>
      <c r="B600" s="5"/>
      <c r="C600" s="6" t="s">
        <v>18</v>
      </c>
      <c r="D600" s="28"/>
      <c r="E600" s="7">
        <f t="shared" si="165"/>
        <v>0</v>
      </c>
      <c r="F600" s="7">
        <v>0</v>
      </c>
      <c r="G600" s="7">
        <v>0</v>
      </c>
      <c r="H600" s="7">
        <v>0</v>
      </c>
      <c r="I600" s="7">
        <v>0</v>
      </c>
      <c r="J600" s="7">
        <f t="shared" si="159"/>
        <v>0</v>
      </c>
      <c r="K600" s="7">
        <f t="shared" si="160"/>
        <v>0</v>
      </c>
    </row>
    <row r="601" spans="1:11" x14ac:dyDescent="0.25">
      <c r="A601" t="str">
        <f t="shared" si="157"/>
        <v>b</v>
      </c>
      <c r="B601" s="5"/>
      <c r="C601" s="6" t="s">
        <v>19</v>
      </c>
      <c r="D601" s="28"/>
      <c r="E601" s="7">
        <f t="shared" si="165"/>
        <v>0</v>
      </c>
      <c r="F601" s="7">
        <v>0</v>
      </c>
      <c r="G601" s="7">
        <v>0</v>
      </c>
      <c r="H601" s="7">
        <v>0</v>
      </c>
      <c r="I601" s="7">
        <v>0</v>
      </c>
      <c r="J601" s="7">
        <f t="shared" si="159"/>
        <v>0</v>
      </c>
      <c r="K601" s="7">
        <f t="shared" si="160"/>
        <v>0</v>
      </c>
    </row>
    <row r="602" spans="1:11" ht="15.75" thickBot="1" x14ac:dyDescent="0.3">
      <c r="A602" t="str">
        <f t="shared" si="157"/>
        <v>b</v>
      </c>
      <c r="B602" s="11"/>
      <c r="C602" s="12" t="s">
        <v>20</v>
      </c>
      <c r="D602" s="30"/>
      <c r="E602" s="13">
        <f t="shared" si="165"/>
        <v>0</v>
      </c>
      <c r="F602" s="13">
        <v>0</v>
      </c>
      <c r="G602" s="13">
        <v>0</v>
      </c>
      <c r="H602" s="13">
        <v>0</v>
      </c>
      <c r="I602" s="13">
        <v>0</v>
      </c>
      <c r="J602" s="13">
        <f t="shared" si="159"/>
        <v>0</v>
      </c>
      <c r="K602" s="13">
        <f t="shared" si="160"/>
        <v>0</v>
      </c>
    </row>
    <row r="603" spans="1:11" ht="32.25" customHeight="1" thickTop="1" thickBot="1" x14ac:dyDescent="0.3">
      <c r="A603" t="str">
        <f t="shared" si="157"/>
        <v>b</v>
      </c>
      <c r="B603" s="16" t="s">
        <v>107</v>
      </c>
      <c r="C603" s="4" t="s">
        <v>108</v>
      </c>
      <c r="D603" s="27"/>
      <c r="E603" s="4">
        <f t="shared" si="165"/>
        <v>0</v>
      </c>
      <c r="F603" s="4">
        <f>SUM(F604,F612,F613,F614)</f>
        <v>0</v>
      </c>
      <c r="G603" s="4">
        <f t="shared" ref="G603:I603" si="168">SUM(G604,G612,G613,G614)</f>
        <v>0</v>
      </c>
      <c r="H603" s="4">
        <f t="shared" si="168"/>
        <v>0</v>
      </c>
      <c r="I603" s="4">
        <f t="shared" si="168"/>
        <v>0</v>
      </c>
      <c r="J603" s="4">
        <f t="shared" si="159"/>
        <v>0</v>
      </c>
      <c r="K603" s="4">
        <f t="shared" si="160"/>
        <v>0</v>
      </c>
    </row>
    <row r="604" spans="1:11" ht="15.75" thickTop="1" x14ac:dyDescent="0.25">
      <c r="A604" t="str">
        <f t="shared" si="157"/>
        <v>b</v>
      </c>
      <c r="B604" s="5"/>
      <c r="C604" s="6" t="s">
        <v>10</v>
      </c>
      <c r="D604" s="28"/>
      <c r="E604" s="7">
        <f t="shared" si="165"/>
        <v>0</v>
      </c>
      <c r="F604" s="7">
        <f>SUM(F605:F611)</f>
        <v>0</v>
      </c>
      <c r="G604" s="7">
        <f t="shared" ref="G604:I604" si="169">SUM(G605:G611)</f>
        <v>0</v>
      </c>
      <c r="H604" s="7">
        <f t="shared" si="169"/>
        <v>0</v>
      </c>
      <c r="I604" s="7">
        <f t="shared" si="169"/>
        <v>0</v>
      </c>
      <c r="J604" s="7">
        <f t="shared" si="159"/>
        <v>0</v>
      </c>
      <c r="K604" s="7">
        <f t="shared" si="160"/>
        <v>0</v>
      </c>
    </row>
    <row r="605" spans="1:11" x14ac:dyDescent="0.25">
      <c r="A605" t="str">
        <f t="shared" si="157"/>
        <v>b</v>
      </c>
      <c r="B605" s="8"/>
      <c r="C605" s="9" t="s">
        <v>11</v>
      </c>
      <c r="D605" s="29"/>
      <c r="E605" s="10">
        <f t="shared" si="165"/>
        <v>0</v>
      </c>
      <c r="F605" s="10">
        <v>0</v>
      </c>
      <c r="G605" s="10">
        <v>0</v>
      </c>
      <c r="H605" s="10">
        <v>0</v>
      </c>
      <c r="I605" s="10">
        <v>0</v>
      </c>
      <c r="J605" s="10">
        <f t="shared" si="159"/>
        <v>0</v>
      </c>
      <c r="K605" s="10">
        <f t="shared" si="160"/>
        <v>0</v>
      </c>
    </row>
    <row r="606" spans="1:11" x14ac:dyDescent="0.25">
      <c r="A606" t="str">
        <f t="shared" si="157"/>
        <v>b</v>
      </c>
      <c r="B606" s="8"/>
      <c r="C606" s="9" t="s">
        <v>12</v>
      </c>
      <c r="D606" s="29"/>
      <c r="E606" s="10">
        <f t="shared" si="165"/>
        <v>0</v>
      </c>
      <c r="F606" s="10">
        <v>0</v>
      </c>
      <c r="G606" s="10">
        <v>0</v>
      </c>
      <c r="H606" s="10">
        <v>0</v>
      </c>
      <c r="I606" s="10">
        <v>0</v>
      </c>
      <c r="J606" s="10">
        <f t="shared" si="159"/>
        <v>0</v>
      </c>
      <c r="K606" s="10">
        <f t="shared" si="160"/>
        <v>0</v>
      </c>
    </row>
    <row r="607" spans="1:11" x14ac:dyDescent="0.25">
      <c r="A607" t="str">
        <f t="shared" si="157"/>
        <v>b</v>
      </c>
      <c r="B607" s="8"/>
      <c r="C607" s="9" t="s">
        <v>13</v>
      </c>
      <c r="D607" s="29"/>
      <c r="E607" s="10">
        <f t="shared" si="165"/>
        <v>0</v>
      </c>
      <c r="F607" s="10">
        <v>0</v>
      </c>
      <c r="G607" s="10">
        <v>0</v>
      </c>
      <c r="H607" s="10">
        <v>0</v>
      </c>
      <c r="I607" s="10">
        <v>0</v>
      </c>
      <c r="J607" s="10">
        <f t="shared" si="159"/>
        <v>0</v>
      </c>
      <c r="K607" s="10">
        <f t="shared" si="160"/>
        <v>0</v>
      </c>
    </row>
    <row r="608" spans="1:11" x14ac:dyDescent="0.25">
      <c r="A608" t="str">
        <f t="shared" si="157"/>
        <v>b</v>
      </c>
      <c r="B608" s="8"/>
      <c r="C608" s="9" t="s">
        <v>14</v>
      </c>
      <c r="D608" s="29"/>
      <c r="E608" s="10">
        <f t="shared" si="165"/>
        <v>0</v>
      </c>
      <c r="F608" s="10">
        <v>0</v>
      </c>
      <c r="G608" s="10">
        <v>0</v>
      </c>
      <c r="H608" s="10">
        <v>0</v>
      </c>
      <c r="I608" s="10">
        <v>0</v>
      </c>
      <c r="J608" s="10">
        <f t="shared" si="159"/>
        <v>0</v>
      </c>
      <c r="K608" s="10">
        <f t="shared" si="160"/>
        <v>0</v>
      </c>
    </row>
    <row r="609" spans="1:11" x14ac:dyDescent="0.25">
      <c r="A609" t="str">
        <f t="shared" si="157"/>
        <v>b</v>
      </c>
      <c r="B609" s="8"/>
      <c r="C609" s="9" t="s">
        <v>15</v>
      </c>
      <c r="D609" s="29"/>
      <c r="E609" s="10">
        <f t="shared" si="165"/>
        <v>0</v>
      </c>
      <c r="F609" s="10">
        <v>0</v>
      </c>
      <c r="G609" s="10">
        <v>0</v>
      </c>
      <c r="H609" s="10">
        <v>0</v>
      </c>
      <c r="I609" s="10">
        <v>0</v>
      </c>
      <c r="J609" s="10">
        <f t="shared" si="159"/>
        <v>0</v>
      </c>
      <c r="K609" s="10">
        <f t="shared" si="160"/>
        <v>0</v>
      </c>
    </row>
    <row r="610" spans="1:11" x14ac:dyDescent="0.25">
      <c r="A610" t="str">
        <f t="shared" si="157"/>
        <v>b</v>
      </c>
      <c r="B610" s="8"/>
      <c r="C610" s="9" t="s">
        <v>16</v>
      </c>
      <c r="D610" s="29"/>
      <c r="E610" s="10">
        <f t="shared" si="165"/>
        <v>0</v>
      </c>
      <c r="F610" s="10">
        <v>0</v>
      </c>
      <c r="G610" s="10">
        <v>0</v>
      </c>
      <c r="H610" s="10">
        <v>0</v>
      </c>
      <c r="I610" s="10">
        <v>0</v>
      </c>
      <c r="J610" s="10">
        <f t="shared" si="159"/>
        <v>0</v>
      </c>
      <c r="K610" s="10">
        <f t="shared" si="160"/>
        <v>0</v>
      </c>
    </row>
    <row r="611" spans="1:11" x14ac:dyDescent="0.25">
      <c r="A611" t="str">
        <f t="shared" si="157"/>
        <v>b</v>
      </c>
      <c r="B611" s="8"/>
      <c r="C611" s="9" t="s">
        <v>17</v>
      </c>
      <c r="D611" s="29"/>
      <c r="E611" s="10">
        <f t="shared" si="165"/>
        <v>0</v>
      </c>
      <c r="F611" s="10">
        <v>0</v>
      </c>
      <c r="G611" s="10">
        <v>0</v>
      </c>
      <c r="H611" s="10">
        <v>0</v>
      </c>
      <c r="I611" s="10">
        <v>0</v>
      </c>
      <c r="J611" s="10">
        <f t="shared" si="159"/>
        <v>0</v>
      </c>
      <c r="K611" s="10">
        <f t="shared" si="160"/>
        <v>0</v>
      </c>
    </row>
    <row r="612" spans="1:11" x14ac:dyDescent="0.25">
      <c r="A612" t="str">
        <f t="shared" si="157"/>
        <v>b</v>
      </c>
      <c r="B612" s="5"/>
      <c r="C612" s="6" t="s">
        <v>18</v>
      </c>
      <c r="D612" s="28"/>
      <c r="E612" s="7">
        <f t="shared" si="165"/>
        <v>0</v>
      </c>
      <c r="F612" s="7">
        <v>0</v>
      </c>
      <c r="G612" s="7">
        <v>0</v>
      </c>
      <c r="H612" s="7">
        <v>0</v>
      </c>
      <c r="I612" s="7">
        <v>0</v>
      </c>
      <c r="J612" s="7">
        <f t="shared" si="159"/>
        <v>0</v>
      </c>
      <c r="K612" s="7">
        <f t="shared" si="160"/>
        <v>0</v>
      </c>
    </row>
    <row r="613" spans="1:11" x14ac:dyDescent="0.25">
      <c r="A613" t="str">
        <f t="shared" si="157"/>
        <v>b</v>
      </c>
      <c r="B613" s="5"/>
      <c r="C613" s="6" t="s">
        <v>19</v>
      </c>
      <c r="D613" s="28"/>
      <c r="E613" s="7">
        <f t="shared" si="165"/>
        <v>0</v>
      </c>
      <c r="F613" s="7">
        <v>0</v>
      </c>
      <c r="G613" s="7">
        <v>0</v>
      </c>
      <c r="H613" s="7">
        <v>0</v>
      </c>
      <c r="I613" s="7">
        <v>0</v>
      </c>
      <c r="J613" s="7">
        <f t="shared" si="159"/>
        <v>0</v>
      </c>
      <c r="K613" s="7">
        <f t="shared" si="160"/>
        <v>0</v>
      </c>
    </row>
    <row r="614" spans="1:11" ht="15.75" thickBot="1" x14ac:dyDescent="0.3">
      <c r="A614" t="str">
        <f t="shared" si="157"/>
        <v>b</v>
      </c>
      <c r="B614" s="11"/>
      <c r="C614" s="12" t="s">
        <v>20</v>
      </c>
      <c r="D614" s="30"/>
      <c r="E614" s="13">
        <f t="shared" si="165"/>
        <v>0</v>
      </c>
      <c r="F614" s="13">
        <v>0</v>
      </c>
      <c r="G614" s="13">
        <v>0</v>
      </c>
      <c r="H614" s="13">
        <v>0</v>
      </c>
      <c r="I614" s="13">
        <v>0</v>
      </c>
      <c r="J614" s="13">
        <f t="shared" si="159"/>
        <v>0</v>
      </c>
      <c r="K614" s="13">
        <f t="shared" si="160"/>
        <v>0</v>
      </c>
    </row>
    <row r="615" spans="1:11" ht="32.25" customHeight="1" thickTop="1" thickBot="1" x14ac:dyDescent="0.3">
      <c r="A615" t="str">
        <f t="shared" si="157"/>
        <v>b</v>
      </c>
      <c r="B615" s="16" t="s">
        <v>109</v>
      </c>
      <c r="C615" s="4" t="s">
        <v>110</v>
      </c>
      <c r="D615" s="27"/>
      <c r="E615" s="4">
        <f t="shared" si="165"/>
        <v>0</v>
      </c>
      <c r="F615" s="4">
        <f>SUM(F616,F624,F625,F626)</f>
        <v>0</v>
      </c>
      <c r="G615" s="4">
        <f t="shared" ref="G615:I615" si="170">SUM(G616,G624,G625,G626)</f>
        <v>0</v>
      </c>
      <c r="H615" s="4">
        <f t="shared" si="170"/>
        <v>0</v>
      </c>
      <c r="I615" s="4">
        <f t="shared" si="170"/>
        <v>0</v>
      </c>
      <c r="J615" s="4">
        <f t="shared" si="159"/>
        <v>0</v>
      </c>
      <c r="K615" s="4">
        <f t="shared" si="160"/>
        <v>0</v>
      </c>
    </row>
    <row r="616" spans="1:11" ht="15.75" thickTop="1" x14ac:dyDescent="0.25">
      <c r="A616" t="str">
        <f t="shared" si="157"/>
        <v>b</v>
      </c>
      <c r="B616" s="5"/>
      <c r="C616" s="6" t="s">
        <v>10</v>
      </c>
      <c r="D616" s="28"/>
      <c r="E616" s="7">
        <f t="shared" si="165"/>
        <v>0</v>
      </c>
      <c r="F616" s="7">
        <f>SUM(F617:F623)</f>
        <v>0</v>
      </c>
      <c r="G616" s="7">
        <f t="shared" ref="G616:I616" si="171">SUM(G617:G623)</f>
        <v>0</v>
      </c>
      <c r="H616" s="7">
        <f t="shared" si="171"/>
        <v>0</v>
      </c>
      <c r="I616" s="7">
        <f t="shared" si="171"/>
        <v>0</v>
      </c>
      <c r="J616" s="7">
        <f t="shared" si="159"/>
        <v>0</v>
      </c>
      <c r="K616" s="7">
        <f t="shared" si="160"/>
        <v>0</v>
      </c>
    </row>
    <row r="617" spans="1:11" x14ac:dyDescent="0.25">
      <c r="A617" t="str">
        <f t="shared" si="157"/>
        <v>b</v>
      </c>
      <c r="B617" s="8"/>
      <c r="C617" s="9" t="s">
        <v>11</v>
      </c>
      <c r="D617" s="29"/>
      <c r="E617" s="10">
        <f t="shared" si="165"/>
        <v>0</v>
      </c>
      <c r="F617" s="10">
        <v>0</v>
      </c>
      <c r="G617" s="10">
        <v>0</v>
      </c>
      <c r="H617" s="10">
        <v>0</v>
      </c>
      <c r="I617" s="10">
        <v>0</v>
      </c>
      <c r="J617" s="10">
        <f t="shared" si="159"/>
        <v>0</v>
      </c>
      <c r="K617" s="10">
        <f t="shared" si="160"/>
        <v>0</v>
      </c>
    </row>
    <row r="618" spans="1:11" x14ac:dyDescent="0.25">
      <c r="A618" t="str">
        <f t="shared" si="157"/>
        <v>b</v>
      </c>
      <c r="B618" s="8"/>
      <c r="C618" s="9" t="s">
        <v>12</v>
      </c>
      <c r="D618" s="29"/>
      <c r="E618" s="10">
        <f t="shared" si="165"/>
        <v>0</v>
      </c>
      <c r="F618" s="10">
        <v>0</v>
      </c>
      <c r="G618" s="10">
        <v>0</v>
      </c>
      <c r="H618" s="10">
        <v>0</v>
      </c>
      <c r="I618" s="10">
        <v>0</v>
      </c>
      <c r="J618" s="10">
        <f t="shared" si="159"/>
        <v>0</v>
      </c>
      <c r="K618" s="10">
        <f t="shared" si="160"/>
        <v>0</v>
      </c>
    </row>
    <row r="619" spans="1:11" x14ac:dyDescent="0.25">
      <c r="A619" t="str">
        <f t="shared" si="157"/>
        <v>b</v>
      </c>
      <c r="B619" s="8"/>
      <c r="C619" s="9" t="s">
        <v>13</v>
      </c>
      <c r="D619" s="29"/>
      <c r="E619" s="10">
        <f t="shared" si="165"/>
        <v>0</v>
      </c>
      <c r="F619" s="10">
        <v>0</v>
      </c>
      <c r="G619" s="10">
        <v>0</v>
      </c>
      <c r="H619" s="10">
        <v>0</v>
      </c>
      <c r="I619" s="10">
        <v>0</v>
      </c>
      <c r="J619" s="10">
        <f t="shared" si="159"/>
        <v>0</v>
      </c>
      <c r="K619" s="10">
        <f t="shared" si="160"/>
        <v>0</v>
      </c>
    </row>
    <row r="620" spans="1:11" x14ac:dyDescent="0.25">
      <c r="A620" t="str">
        <f t="shared" si="157"/>
        <v>b</v>
      </c>
      <c r="B620" s="8"/>
      <c r="C620" s="9" t="s">
        <v>14</v>
      </c>
      <c r="D620" s="29"/>
      <c r="E620" s="10">
        <f t="shared" si="165"/>
        <v>0</v>
      </c>
      <c r="F620" s="10">
        <v>0</v>
      </c>
      <c r="G620" s="10">
        <v>0</v>
      </c>
      <c r="H620" s="10">
        <v>0</v>
      </c>
      <c r="I620" s="10">
        <v>0</v>
      </c>
      <c r="J620" s="10">
        <f t="shared" si="159"/>
        <v>0</v>
      </c>
      <c r="K620" s="10">
        <f t="shared" si="160"/>
        <v>0</v>
      </c>
    </row>
    <row r="621" spans="1:11" x14ac:dyDescent="0.25">
      <c r="A621" t="str">
        <f t="shared" si="157"/>
        <v>b</v>
      </c>
      <c r="B621" s="8"/>
      <c r="C621" s="9" t="s">
        <v>15</v>
      </c>
      <c r="D621" s="29"/>
      <c r="E621" s="10">
        <f t="shared" si="165"/>
        <v>0</v>
      </c>
      <c r="F621" s="10">
        <v>0</v>
      </c>
      <c r="G621" s="10">
        <v>0</v>
      </c>
      <c r="H621" s="10">
        <v>0</v>
      </c>
      <c r="I621" s="10">
        <v>0</v>
      </c>
      <c r="J621" s="10">
        <f t="shared" si="159"/>
        <v>0</v>
      </c>
      <c r="K621" s="10">
        <f t="shared" si="160"/>
        <v>0</v>
      </c>
    </row>
    <row r="622" spans="1:11" x14ac:dyDescent="0.25">
      <c r="A622" t="str">
        <f t="shared" si="157"/>
        <v>b</v>
      </c>
      <c r="B622" s="8"/>
      <c r="C622" s="9" t="s">
        <v>16</v>
      </c>
      <c r="D622" s="29"/>
      <c r="E622" s="10">
        <f t="shared" si="165"/>
        <v>0</v>
      </c>
      <c r="F622" s="10">
        <v>0</v>
      </c>
      <c r="G622" s="10">
        <v>0</v>
      </c>
      <c r="H622" s="10">
        <v>0</v>
      </c>
      <c r="I622" s="10">
        <v>0</v>
      </c>
      <c r="J622" s="10">
        <f t="shared" si="159"/>
        <v>0</v>
      </c>
      <c r="K622" s="10">
        <f t="shared" si="160"/>
        <v>0</v>
      </c>
    </row>
    <row r="623" spans="1:11" x14ac:dyDescent="0.25">
      <c r="A623" t="str">
        <f t="shared" si="157"/>
        <v>b</v>
      </c>
      <c r="B623" s="8"/>
      <c r="C623" s="9" t="s">
        <v>17</v>
      </c>
      <c r="D623" s="29"/>
      <c r="E623" s="10">
        <f t="shared" si="165"/>
        <v>0</v>
      </c>
      <c r="F623" s="10">
        <v>0</v>
      </c>
      <c r="G623" s="10">
        <v>0</v>
      </c>
      <c r="H623" s="10">
        <v>0</v>
      </c>
      <c r="I623" s="10">
        <v>0</v>
      </c>
      <c r="J623" s="10">
        <f t="shared" si="159"/>
        <v>0</v>
      </c>
      <c r="K623" s="10">
        <f t="shared" si="160"/>
        <v>0</v>
      </c>
    </row>
    <row r="624" spans="1:11" x14ac:dyDescent="0.25">
      <c r="A624" t="str">
        <f t="shared" si="157"/>
        <v>b</v>
      </c>
      <c r="B624" s="5"/>
      <c r="C624" s="6" t="s">
        <v>18</v>
      </c>
      <c r="D624" s="28"/>
      <c r="E624" s="7">
        <f t="shared" si="165"/>
        <v>0</v>
      </c>
      <c r="F624" s="7">
        <v>0</v>
      </c>
      <c r="G624" s="7">
        <v>0</v>
      </c>
      <c r="H624" s="7">
        <v>0</v>
      </c>
      <c r="I624" s="7">
        <v>0</v>
      </c>
      <c r="J624" s="7">
        <f t="shared" si="159"/>
        <v>0</v>
      </c>
      <c r="K624" s="7">
        <f t="shared" si="160"/>
        <v>0</v>
      </c>
    </row>
    <row r="625" spans="1:11" x14ac:dyDescent="0.25">
      <c r="A625" t="str">
        <f t="shared" si="157"/>
        <v>b</v>
      </c>
      <c r="B625" s="5"/>
      <c r="C625" s="6" t="s">
        <v>19</v>
      </c>
      <c r="D625" s="28"/>
      <c r="E625" s="7">
        <f t="shared" si="165"/>
        <v>0</v>
      </c>
      <c r="F625" s="7">
        <v>0</v>
      </c>
      <c r="G625" s="7">
        <v>0</v>
      </c>
      <c r="H625" s="7">
        <v>0</v>
      </c>
      <c r="I625" s="7">
        <v>0</v>
      </c>
      <c r="J625" s="7">
        <f t="shared" si="159"/>
        <v>0</v>
      </c>
      <c r="K625" s="7">
        <f t="shared" si="160"/>
        <v>0</v>
      </c>
    </row>
    <row r="626" spans="1:11" ht="15.75" thickBot="1" x14ac:dyDescent="0.3">
      <c r="A626" t="str">
        <f t="shared" si="157"/>
        <v>b</v>
      </c>
      <c r="B626" s="11"/>
      <c r="C626" s="12" t="s">
        <v>20</v>
      </c>
      <c r="D626" s="30"/>
      <c r="E626" s="13">
        <f t="shared" si="165"/>
        <v>0</v>
      </c>
      <c r="F626" s="13">
        <v>0</v>
      </c>
      <c r="G626" s="13">
        <v>0</v>
      </c>
      <c r="H626" s="13">
        <v>0</v>
      </c>
      <c r="I626" s="13">
        <v>0</v>
      </c>
      <c r="J626" s="13">
        <f t="shared" si="159"/>
        <v>0</v>
      </c>
      <c r="K626" s="13">
        <f t="shared" si="160"/>
        <v>0</v>
      </c>
    </row>
    <row r="627" spans="1:11" ht="32.25" customHeight="1" thickTop="1" thickBot="1" x14ac:dyDescent="0.3">
      <c r="A627" t="str">
        <f t="shared" si="157"/>
        <v>b</v>
      </c>
      <c r="B627" s="16" t="s">
        <v>111</v>
      </c>
      <c r="C627" s="4" t="s">
        <v>112</v>
      </c>
      <c r="D627" s="27"/>
      <c r="E627" s="4">
        <f t="shared" si="165"/>
        <v>0</v>
      </c>
      <c r="F627" s="4">
        <f>SUM(F628,F636,F637,F638)</f>
        <v>0</v>
      </c>
      <c r="G627" s="4">
        <f t="shared" ref="G627:I627" si="172">SUM(G628,G636,G637,G638)</f>
        <v>0</v>
      </c>
      <c r="H627" s="4">
        <f t="shared" si="172"/>
        <v>0</v>
      </c>
      <c r="I627" s="4">
        <f t="shared" si="172"/>
        <v>0</v>
      </c>
      <c r="J627" s="4">
        <f t="shared" si="159"/>
        <v>0</v>
      </c>
      <c r="K627" s="4">
        <f t="shared" si="160"/>
        <v>0</v>
      </c>
    </row>
    <row r="628" spans="1:11" ht="15.75" thickTop="1" x14ac:dyDescent="0.25">
      <c r="A628" t="str">
        <f t="shared" si="157"/>
        <v>b</v>
      </c>
      <c r="B628" s="5"/>
      <c r="C628" s="6" t="s">
        <v>10</v>
      </c>
      <c r="D628" s="28"/>
      <c r="E628" s="7">
        <f t="shared" si="165"/>
        <v>0</v>
      </c>
      <c r="F628" s="7">
        <f>SUM(F629:F635)</f>
        <v>0</v>
      </c>
      <c r="G628" s="7">
        <f t="shared" ref="G628:I628" si="173">SUM(G629:G635)</f>
        <v>0</v>
      </c>
      <c r="H628" s="7">
        <f t="shared" si="173"/>
        <v>0</v>
      </c>
      <c r="I628" s="7">
        <f t="shared" si="173"/>
        <v>0</v>
      </c>
      <c r="J628" s="7">
        <f t="shared" si="159"/>
        <v>0</v>
      </c>
      <c r="K628" s="7">
        <f t="shared" si="160"/>
        <v>0</v>
      </c>
    </row>
    <row r="629" spans="1:11" x14ac:dyDescent="0.25">
      <c r="A629" t="str">
        <f t="shared" si="157"/>
        <v>b</v>
      </c>
      <c r="B629" s="8"/>
      <c r="C629" s="9" t="s">
        <v>11</v>
      </c>
      <c r="D629" s="29"/>
      <c r="E629" s="10">
        <f t="shared" si="165"/>
        <v>0</v>
      </c>
      <c r="F629" s="10">
        <v>0</v>
      </c>
      <c r="G629" s="10">
        <v>0</v>
      </c>
      <c r="H629" s="10">
        <v>0</v>
      </c>
      <c r="I629" s="10">
        <v>0</v>
      </c>
      <c r="J629" s="10">
        <f t="shared" si="159"/>
        <v>0</v>
      </c>
      <c r="K629" s="10">
        <f t="shared" si="160"/>
        <v>0</v>
      </c>
    </row>
    <row r="630" spans="1:11" x14ac:dyDescent="0.25">
      <c r="A630" t="str">
        <f t="shared" si="157"/>
        <v>b</v>
      </c>
      <c r="B630" s="8"/>
      <c r="C630" s="9" t="s">
        <v>12</v>
      </c>
      <c r="D630" s="29"/>
      <c r="E630" s="10">
        <f t="shared" si="165"/>
        <v>0</v>
      </c>
      <c r="F630" s="10">
        <v>0</v>
      </c>
      <c r="G630" s="10">
        <v>0</v>
      </c>
      <c r="H630" s="10">
        <v>0</v>
      </c>
      <c r="I630" s="10">
        <v>0</v>
      </c>
      <c r="J630" s="10">
        <f t="shared" si="159"/>
        <v>0</v>
      </c>
      <c r="K630" s="10">
        <f t="shared" si="160"/>
        <v>0</v>
      </c>
    </row>
    <row r="631" spans="1:11" x14ac:dyDescent="0.25">
      <c r="A631" t="str">
        <f t="shared" si="157"/>
        <v>b</v>
      </c>
      <c r="B631" s="8"/>
      <c r="C631" s="9" t="s">
        <v>13</v>
      </c>
      <c r="D631" s="29"/>
      <c r="E631" s="10">
        <f t="shared" si="165"/>
        <v>0</v>
      </c>
      <c r="F631" s="10">
        <v>0</v>
      </c>
      <c r="G631" s="10">
        <v>0</v>
      </c>
      <c r="H631" s="10">
        <v>0</v>
      </c>
      <c r="I631" s="10">
        <v>0</v>
      </c>
      <c r="J631" s="10">
        <f t="shared" si="159"/>
        <v>0</v>
      </c>
      <c r="K631" s="10">
        <f t="shared" si="160"/>
        <v>0</v>
      </c>
    </row>
    <row r="632" spans="1:11" x14ac:dyDescent="0.25">
      <c r="A632" t="str">
        <f t="shared" si="157"/>
        <v>b</v>
      </c>
      <c r="B632" s="8"/>
      <c r="C632" s="9" t="s">
        <v>14</v>
      </c>
      <c r="D632" s="29"/>
      <c r="E632" s="10">
        <f t="shared" si="165"/>
        <v>0</v>
      </c>
      <c r="F632" s="10">
        <v>0</v>
      </c>
      <c r="G632" s="10">
        <v>0</v>
      </c>
      <c r="H632" s="10">
        <v>0</v>
      </c>
      <c r="I632" s="10">
        <v>0</v>
      </c>
      <c r="J632" s="10">
        <f t="shared" si="159"/>
        <v>0</v>
      </c>
      <c r="K632" s="10">
        <f t="shared" si="160"/>
        <v>0</v>
      </c>
    </row>
    <row r="633" spans="1:11" x14ac:dyDescent="0.25">
      <c r="A633" t="str">
        <f t="shared" si="157"/>
        <v>b</v>
      </c>
      <c r="B633" s="8"/>
      <c r="C633" s="9" t="s">
        <v>15</v>
      </c>
      <c r="D633" s="29"/>
      <c r="E633" s="10">
        <f t="shared" si="165"/>
        <v>0</v>
      </c>
      <c r="F633" s="10">
        <v>0</v>
      </c>
      <c r="G633" s="10">
        <v>0</v>
      </c>
      <c r="H633" s="10">
        <v>0</v>
      </c>
      <c r="I633" s="10">
        <v>0</v>
      </c>
      <c r="J633" s="10">
        <f t="shared" si="159"/>
        <v>0</v>
      </c>
      <c r="K633" s="10">
        <f t="shared" si="160"/>
        <v>0</v>
      </c>
    </row>
    <row r="634" spans="1:11" x14ac:dyDescent="0.25">
      <c r="A634" t="str">
        <f t="shared" si="157"/>
        <v>b</v>
      </c>
      <c r="B634" s="8"/>
      <c r="C634" s="9" t="s">
        <v>16</v>
      </c>
      <c r="D634" s="29"/>
      <c r="E634" s="10">
        <f t="shared" si="165"/>
        <v>0</v>
      </c>
      <c r="F634" s="10">
        <v>0</v>
      </c>
      <c r="G634" s="10">
        <v>0</v>
      </c>
      <c r="H634" s="10">
        <v>0</v>
      </c>
      <c r="I634" s="10">
        <v>0</v>
      </c>
      <c r="J634" s="10">
        <f t="shared" si="159"/>
        <v>0</v>
      </c>
      <c r="K634" s="10">
        <f t="shared" si="160"/>
        <v>0</v>
      </c>
    </row>
    <row r="635" spans="1:11" x14ac:dyDescent="0.25">
      <c r="A635" t="str">
        <f t="shared" si="157"/>
        <v>b</v>
      </c>
      <c r="B635" s="8"/>
      <c r="C635" s="9" t="s">
        <v>17</v>
      </c>
      <c r="D635" s="29"/>
      <c r="E635" s="10">
        <f t="shared" si="165"/>
        <v>0</v>
      </c>
      <c r="F635" s="10">
        <v>0</v>
      </c>
      <c r="G635" s="10">
        <v>0</v>
      </c>
      <c r="H635" s="10">
        <v>0</v>
      </c>
      <c r="I635" s="10">
        <v>0</v>
      </c>
      <c r="J635" s="10">
        <f t="shared" si="159"/>
        <v>0</v>
      </c>
      <c r="K635" s="10">
        <f t="shared" si="160"/>
        <v>0</v>
      </c>
    </row>
    <row r="636" spans="1:11" x14ac:dyDescent="0.25">
      <c r="A636" t="str">
        <f t="shared" si="157"/>
        <v>b</v>
      </c>
      <c r="B636" s="5"/>
      <c r="C636" s="6" t="s">
        <v>18</v>
      </c>
      <c r="D636" s="28"/>
      <c r="E636" s="7">
        <f t="shared" si="165"/>
        <v>0</v>
      </c>
      <c r="F636" s="7">
        <v>0</v>
      </c>
      <c r="G636" s="7">
        <v>0</v>
      </c>
      <c r="H636" s="7">
        <v>0</v>
      </c>
      <c r="I636" s="7">
        <v>0</v>
      </c>
      <c r="J636" s="7">
        <f t="shared" si="159"/>
        <v>0</v>
      </c>
      <c r="K636" s="7">
        <f t="shared" si="160"/>
        <v>0</v>
      </c>
    </row>
    <row r="637" spans="1:11" x14ac:dyDescent="0.25">
      <c r="A637" t="str">
        <f t="shared" si="157"/>
        <v>b</v>
      </c>
      <c r="B637" s="5"/>
      <c r="C637" s="6" t="s">
        <v>19</v>
      </c>
      <c r="D637" s="28"/>
      <c r="E637" s="7">
        <f t="shared" si="165"/>
        <v>0</v>
      </c>
      <c r="F637" s="7">
        <v>0</v>
      </c>
      <c r="G637" s="7">
        <v>0</v>
      </c>
      <c r="H637" s="7">
        <v>0</v>
      </c>
      <c r="I637" s="7">
        <v>0</v>
      </c>
      <c r="J637" s="7">
        <f t="shared" si="159"/>
        <v>0</v>
      </c>
      <c r="K637" s="7">
        <f t="shared" si="160"/>
        <v>0</v>
      </c>
    </row>
    <row r="638" spans="1:11" ht="15.75" thickBot="1" x14ac:dyDescent="0.3">
      <c r="A638" t="str">
        <f t="shared" si="157"/>
        <v>b</v>
      </c>
      <c r="B638" s="11"/>
      <c r="C638" s="12" t="s">
        <v>20</v>
      </c>
      <c r="D638" s="30"/>
      <c r="E638" s="13">
        <f t="shared" si="165"/>
        <v>0</v>
      </c>
      <c r="F638" s="13">
        <v>0</v>
      </c>
      <c r="G638" s="13">
        <v>0</v>
      </c>
      <c r="H638" s="13">
        <v>0</v>
      </c>
      <c r="I638" s="13">
        <v>0</v>
      </c>
      <c r="J638" s="13">
        <f t="shared" si="159"/>
        <v>0</v>
      </c>
      <c r="K638" s="13">
        <f t="shared" si="160"/>
        <v>0</v>
      </c>
    </row>
    <row r="639" spans="1:11" ht="32.25" customHeight="1" thickTop="1" thickBot="1" x14ac:dyDescent="0.3">
      <c r="A639" t="str">
        <f t="shared" si="157"/>
        <v>b</v>
      </c>
      <c r="B639" s="16" t="s">
        <v>113</v>
      </c>
      <c r="C639" s="4" t="s">
        <v>114</v>
      </c>
      <c r="D639" s="27"/>
      <c r="E639" s="4">
        <f t="shared" si="165"/>
        <v>0</v>
      </c>
      <c r="F639" s="4">
        <f>SUM(F651)</f>
        <v>0</v>
      </c>
      <c r="G639" s="4">
        <f t="shared" ref="G639:I639" si="174">SUM(G651)</f>
        <v>0</v>
      </c>
      <c r="H639" s="4">
        <f t="shared" si="174"/>
        <v>0</v>
      </c>
      <c r="I639" s="4">
        <f t="shared" si="174"/>
        <v>0</v>
      </c>
      <c r="J639" s="4">
        <f t="shared" si="159"/>
        <v>0</v>
      </c>
      <c r="K639" s="4">
        <f t="shared" si="160"/>
        <v>0</v>
      </c>
    </row>
    <row r="640" spans="1:11" ht="15.75" thickTop="1" x14ac:dyDescent="0.25">
      <c r="A640" t="str">
        <f t="shared" ref="A640:A703" si="175">IF(OR(E640&lt;&gt;0,F640&lt;&gt;0,G640&lt;&gt;0,H640&lt;&gt;0,I640&lt;&gt;0,),"a","b")</f>
        <v>b</v>
      </c>
      <c r="B640" s="5"/>
      <c r="C640" s="6" t="s">
        <v>10</v>
      </c>
      <c r="D640" s="28"/>
      <c r="E640" s="7">
        <f t="shared" si="165"/>
        <v>0</v>
      </c>
      <c r="F640" s="7">
        <f t="shared" ref="F640:I650" si="176">SUM(F652)</f>
        <v>0</v>
      </c>
      <c r="G640" s="7">
        <f t="shared" si="176"/>
        <v>0</v>
      </c>
      <c r="H640" s="7">
        <f t="shared" si="176"/>
        <v>0</v>
      </c>
      <c r="I640" s="7">
        <f t="shared" si="176"/>
        <v>0</v>
      </c>
      <c r="J640" s="7">
        <f t="shared" ref="J640:J703" si="177">SUM(F640,G640)</f>
        <v>0</v>
      </c>
      <c r="K640" s="7">
        <f t="shared" ref="K640:K703" si="178">SUM(F640,G640,H640)</f>
        <v>0</v>
      </c>
    </row>
    <row r="641" spans="1:11" x14ac:dyDescent="0.25">
      <c r="A641" t="str">
        <f t="shared" si="175"/>
        <v>b</v>
      </c>
      <c r="B641" s="8"/>
      <c r="C641" s="9" t="s">
        <v>11</v>
      </c>
      <c r="D641" s="29"/>
      <c r="E641" s="10">
        <f t="shared" si="165"/>
        <v>0</v>
      </c>
      <c r="F641" s="10">
        <f t="shared" si="176"/>
        <v>0</v>
      </c>
      <c r="G641" s="10">
        <f t="shared" si="176"/>
        <v>0</v>
      </c>
      <c r="H641" s="10">
        <f t="shared" si="176"/>
        <v>0</v>
      </c>
      <c r="I641" s="10">
        <f t="shared" si="176"/>
        <v>0</v>
      </c>
      <c r="J641" s="10">
        <f t="shared" si="177"/>
        <v>0</v>
      </c>
      <c r="K641" s="10">
        <f t="shared" si="178"/>
        <v>0</v>
      </c>
    </row>
    <row r="642" spans="1:11" x14ac:dyDescent="0.25">
      <c r="A642" t="str">
        <f t="shared" si="175"/>
        <v>b</v>
      </c>
      <c r="B642" s="8"/>
      <c r="C642" s="9" t="s">
        <v>12</v>
      </c>
      <c r="D642" s="29"/>
      <c r="E642" s="10">
        <f t="shared" si="165"/>
        <v>0</v>
      </c>
      <c r="F642" s="10">
        <f t="shared" si="176"/>
        <v>0</v>
      </c>
      <c r="G642" s="10">
        <f t="shared" si="176"/>
        <v>0</v>
      </c>
      <c r="H642" s="10">
        <f t="shared" si="176"/>
        <v>0</v>
      </c>
      <c r="I642" s="10">
        <f t="shared" si="176"/>
        <v>0</v>
      </c>
      <c r="J642" s="10">
        <f t="shared" si="177"/>
        <v>0</v>
      </c>
      <c r="K642" s="10">
        <f t="shared" si="178"/>
        <v>0</v>
      </c>
    </row>
    <row r="643" spans="1:11" x14ac:dyDescent="0.25">
      <c r="A643" t="str">
        <f t="shared" si="175"/>
        <v>b</v>
      </c>
      <c r="B643" s="8"/>
      <c r="C643" s="9" t="s">
        <v>13</v>
      </c>
      <c r="D643" s="29"/>
      <c r="E643" s="10">
        <f t="shared" si="165"/>
        <v>0</v>
      </c>
      <c r="F643" s="10">
        <f t="shared" si="176"/>
        <v>0</v>
      </c>
      <c r="G643" s="10">
        <f t="shared" si="176"/>
        <v>0</v>
      </c>
      <c r="H643" s="10">
        <f t="shared" si="176"/>
        <v>0</v>
      </c>
      <c r="I643" s="10">
        <f t="shared" si="176"/>
        <v>0</v>
      </c>
      <c r="J643" s="10">
        <f t="shared" si="177"/>
        <v>0</v>
      </c>
      <c r="K643" s="10">
        <f t="shared" si="178"/>
        <v>0</v>
      </c>
    </row>
    <row r="644" spans="1:11" x14ac:dyDescent="0.25">
      <c r="A644" t="str">
        <f t="shared" si="175"/>
        <v>b</v>
      </c>
      <c r="B644" s="8"/>
      <c r="C644" s="9" t="s">
        <v>14</v>
      </c>
      <c r="D644" s="29"/>
      <c r="E644" s="10">
        <f t="shared" si="165"/>
        <v>0</v>
      </c>
      <c r="F644" s="10">
        <f t="shared" si="176"/>
        <v>0</v>
      </c>
      <c r="G644" s="10">
        <f t="shared" si="176"/>
        <v>0</v>
      </c>
      <c r="H644" s="10">
        <f t="shared" si="176"/>
        <v>0</v>
      </c>
      <c r="I644" s="10">
        <f t="shared" si="176"/>
        <v>0</v>
      </c>
      <c r="J644" s="10">
        <f t="shared" si="177"/>
        <v>0</v>
      </c>
      <c r="K644" s="10">
        <f t="shared" si="178"/>
        <v>0</v>
      </c>
    </row>
    <row r="645" spans="1:11" x14ac:dyDescent="0.25">
      <c r="A645" t="str">
        <f t="shared" si="175"/>
        <v>b</v>
      </c>
      <c r="B645" s="8"/>
      <c r="C645" s="9" t="s">
        <v>15</v>
      </c>
      <c r="D645" s="29"/>
      <c r="E645" s="10">
        <f t="shared" si="165"/>
        <v>0</v>
      </c>
      <c r="F645" s="10">
        <f t="shared" si="176"/>
        <v>0</v>
      </c>
      <c r="G645" s="10">
        <f t="shared" si="176"/>
        <v>0</v>
      </c>
      <c r="H645" s="10">
        <f t="shared" si="176"/>
        <v>0</v>
      </c>
      <c r="I645" s="10">
        <f t="shared" si="176"/>
        <v>0</v>
      </c>
      <c r="J645" s="10">
        <f t="shared" si="177"/>
        <v>0</v>
      </c>
      <c r="K645" s="10">
        <f t="shared" si="178"/>
        <v>0</v>
      </c>
    </row>
    <row r="646" spans="1:11" x14ac:dyDescent="0.25">
      <c r="A646" t="str">
        <f t="shared" si="175"/>
        <v>b</v>
      </c>
      <c r="B646" s="8"/>
      <c r="C646" s="9" t="s">
        <v>16</v>
      </c>
      <c r="D646" s="29"/>
      <c r="E646" s="10">
        <f t="shared" si="165"/>
        <v>0</v>
      </c>
      <c r="F646" s="10">
        <f t="shared" si="176"/>
        <v>0</v>
      </c>
      <c r="G646" s="10">
        <f t="shared" si="176"/>
        <v>0</v>
      </c>
      <c r="H646" s="10">
        <f t="shared" si="176"/>
        <v>0</v>
      </c>
      <c r="I646" s="10">
        <f t="shared" si="176"/>
        <v>0</v>
      </c>
      <c r="J646" s="10">
        <f t="shared" si="177"/>
        <v>0</v>
      </c>
      <c r="K646" s="10">
        <f t="shared" si="178"/>
        <v>0</v>
      </c>
    </row>
    <row r="647" spans="1:11" x14ac:dyDescent="0.25">
      <c r="A647" t="str">
        <f t="shared" si="175"/>
        <v>b</v>
      </c>
      <c r="B647" s="8"/>
      <c r="C647" s="9" t="s">
        <v>17</v>
      </c>
      <c r="D647" s="29"/>
      <c r="E647" s="10">
        <f t="shared" si="165"/>
        <v>0</v>
      </c>
      <c r="F647" s="10">
        <f t="shared" si="176"/>
        <v>0</v>
      </c>
      <c r="G647" s="10">
        <f t="shared" si="176"/>
        <v>0</v>
      </c>
      <c r="H647" s="10">
        <f t="shared" si="176"/>
        <v>0</v>
      </c>
      <c r="I647" s="10">
        <f t="shared" si="176"/>
        <v>0</v>
      </c>
      <c r="J647" s="10">
        <f t="shared" si="177"/>
        <v>0</v>
      </c>
      <c r="K647" s="10">
        <f t="shared" si="178"/>
        <v>0</v>
      </c>
    </row>
    <row r="648" spans="1:11" x14ac:dyDescent="0.25">
      <c r="A648" t="str">
        <f t="shared" si="175"/>
        <v>b</v>
      </c>
      <c r="B648" s="5"/>
      <c r="C648" s="6" t="s">
        <v>18</v>
      </c>
      <c r="D648" s="28"/>
      <c r="E648" s="7">
        <f t="shared" si="165"/>
        <v>0</v>
      </c>
      <c r="F648" s="7">
        <f t="shared" si="176"/>
        <v>0</v>
      </c>
      <c r="G648" s="7">
        <f t="shared" si="176"/>
        <v>0</v>
      </c>
      <c r="H648" s="7">
        <f t="shared" si="176"/>
        <v>0</v>
      </c>
      <c r="I648" s="7">
        <f t="shared" si="176"/>
        <v>0</v>
      </c>
      <c r="J648" s="7">
        <f t="shared" si="177"/>
        <v>0</v>
      </c>
      <c r="K648" s="7">
        <f t="shared" si="178"/>
        <v>0</v>
      </c>
    </row>
    <row r="649" spans="1:11" x14ac:dyDescent="0.25">
      <c r="A649" t="str">
        <f t="shared" si="175"/>
        <v>b</v>
      </c>
      <c r="B649" s="5"/>
      <c r="C649" s="6" t="s">
        <v>19</v>
      </c>
      <c r="D649" s="28"/>
      <c r="E649" s="7">
        <f t="shared" si="165"/>
        <v>0</v>
      </c>
      <c r="F649" s="7">
        <f t="shared" si="176"/>
        <v>0</v>
      </c>
      <c r="G649" s="7">
        <f t="shared" si="176"/>
        <v>0</v>
      </c>
      <c r="H649" s="7">
        <f t="shared" si="176"/>
        <v>0</v>
      </c>
      <c r="I649" s="7">
        <f t="shared" si="176"/>
        <v>0</v>
      </c>
      <c r="J649" s="7">
        <f t="shared" si="177"/>
        <v>0</v>
      </c>
      <c r="K649" s="7">
        <f t="shared" si="178"/>
        <v>0</v>
      </c>
    </row>
    <row r="650" spans="1:11" ht="15.75" thickBot="1" x14ac:dyDescent="0.3">
      <c r="A650" t="str">
        <f t="shared" si="175"/>
        <v>b</v>
      </c>
      <c r="B650" s="11"/>
      <c r="C650" s="12" t="s">
        <v>20</v>
      </c>
      <c r="D650" s="30"/>
      <c r="E650" s="13">
        <f t="shared" si="165"/>
        <v>0</v>
      </c>
      <c r="F650" s="13">
        <f t="shared" si="176"/>
        <v>0</v>
      </c>
      <c r="G650" s="13">
        <f t="shared" si="176"/>
        <v>0</v>
      </c>
      <c r="H650" s="13">
        <f t="shared" si="176"/>
        <v>0</v>
      </c>
      <c r="I650" s="13">
        <f t="shared" si="176"/>
        <v>0</v>
      </c>
      <c r="J650" s="13">
        <f t="shared" si="177"/>
        <v>0</v>
      </c>
      <c r="K650" s="13">
        <f t="shared" si="178"/>
        <v>0</v>
      </c>
    </row>
    <row r="651" spans="1:11" ht="32.25" customHeight="1" thickTop="1" thickBot="1" x14ac:dyDescent="0.3">
      <c r="A651" t="str">
        <f t="shared" si="175"/>
        <v>b</v>
      </c>
      <c r="B651" s="16" t="s">
        <v>115</v>
      </c>
      <c r="C651" s="4" t="s">
        <v>114</v>
      </c>
      <c r="D651" s="27"/>
      <c r="E651" s="4">
        <f t="shared" si="165"/>
        <v>0</v>
      </c>
      <c r="F651" s="4">
        <f>SUM(F652,F660,F661,F662)</f>
        <v>0</v>
      </c>
      <c r="G651" s="4">
        <f t="shared" ref="G651:I651" si="179">SUM(G652,G660,G661,G662)</f>
        <v>0</v>
      </c>
      <c r="H651" s="4">
        <f t="shared" si="179"/>
        <v>0</v>
      </c>
      <c r="I651" s="4">
        <f t="shared" si="179"/>
        <v>0</v>
      </c>
      <c r="J651" s="4">
        <f t="shared" si="177"/>
        <v>0</v>
      </c>
      <c r="K651" s="4">
        <f t="shared" si="178"/>
        <v>0</v>
      </c>
    </row>
    <row r="652" spans="1:11" ht="15.75" thickTop="1" x14ac:dyDescent="0.25">
      <c r="A652" t="str">
        <f t="shared" si="175"/>
        <v>b</v>
      </c>
      <c r="B652" s="5"/>
      <c r="C652" s="6" t="s">
        <v>10</v>
      </c>
      <c r="D652" s="28"/>
      <c r="E652" s="7">
        <f t="shared" ref="E652:E715" si="180">SUM(F652,G652,H652,I652)</f>
        <v>0</v>
      </c>
      <c r="F652" s="7">
        <f>SUM(F653:F659)</f>
        <v>0</v>
      </c>
      <c r="G652" s="7">
        <f t="shared" ref="G652:I652" si="181">SUM(G653:G659)</f>
        <v>0</v>
      </c>
      <c r="H652" s="7">
        <f t="shared" si="181"/>
        <v>0</v>
      </c>
      <c r="I652" s="7">
        <f t="shared" si="181"/>
        <v>0</v>
      </c>
      <c r="J652" s="7">
        <f t="shared" si="177"/>
        <v>0</v>
      </c>
      <c r="K652" s="7">
        <f t="shared" si="178"/>
        <v>0</v>
      </c>
    </row>
    <row r="653" spans="1:11" x14ac:dyDescent="0.25">
      <c r="A653" t="str">
        <f t="shared" si="175"/>
        <v>b</v>
      </c>
      <c r="B653" s="8"/>
      <c r="C653" s="9" t="s">
        <v>11</v>
      </c>
      <c r="D653" s="29"/>
      <c r="E653" s="10">
        <f t="shared" si="180"/>
        <v>0</v>
      </c>
      <c r="F653" s="10">
        <v>0</v>
      </c>
      <c r="G653" s="10">
        <v>0</v>
      </c>
      <c r="H653" s="10">
        <v>0</v>
      </c>
      <c r="I653" s="10">
        <v>0</v>
      </c>
      <c r="J653" s="10">
        <f t="shared" si="177"/>
        <v>0</v>
      </c>
      <c r="K653" s="10">
        <f t="shared" si="178"/>
        <v>0</v>
      </c>
    </row>
    <row r="654" spans="1:11" x14ac:dyDescent="0.25">
      <c r="A654" t="str">
        <f t="shared" si="175"/>
        <v>b</v>
      </c>
      <c r="B654" s="8"/>
      <c r="C654" s="9" t="s">
        <v>12</v>
      </c>
      <c r="D654" s="29"/>
      <c r="E654" s="10">
        <f t="shared" si="180"/>
        <v>0</v>
      </c>
      <c r="F654" s="10">
        <v>0</v>
      </c>
      <c r="G654" s="10">
        <v>0</v>
      </c>
      <c r="H654" s="10">
        <v>0</v>
      </c>
      <c r="I654" s="10">
        <v>0</v>
      </c>
      <c r="J654" s="10">
        <f t="shared" si="177"/>
        <v>0</v>
      </c>
      <c r="K654" s="10">
        <f t="shared" si="178"/>
        <v>0</v>
      </c>
    </row>
    <row r="655" spans="1:11" x14ac:dyDescent="0.25">
      <c r="A655" t="str">
        <f t="shared" si="175"/>
        <v>b</v>
      </c>
      <c r="B655" s="8"/>
      <c r="C655" s="9" t="s">
        <v>13</v>
      </c>
      <c r="D655" s="29"/>
      <c r="E655" s="10">
        <f t="shared" si="180"/>
        <v>0</v>
      </c>
      <c r="F655" s="10">
        <v>0</v>
      </c>
      <c r="G655" s="10">
        <v>0</v>
      </c>
      <c r="H655" s="10">
        <v>0</v>
      </c>
      <c r="I655" s="10">
        <v>0</v>
      </c>
      <c r="J655" s="10">
        <f t="shared" si="177"/>
        <v>0</v>
      </c>
      <c r="K655" s="10">
        <f t="shared" si="178"/>
        <v>0</v>
      </c>
    </row>
    <row r="656" spans="1:11" x14ac:dyDescent="0.25">
      <c r="A656" t="str">
        <f t="shared" si="175"/>
        <v>b</v>
      </c>
      <c r="B656" s="8"/>
      <c r="C656" s="9" t="s">
        <v>14</v>
      </c>
      <c r="D656" s="29"/>
      <c r="E656" s="10">
        <f t="shared" si="180"/>
        <v>0</v>
      </c>
      <c r="F656" s="10">
        <v>0</v>
      </c>
      <c r="G656" s="10">
        <v>0</v>
      </c>
      <c r="H656" s="10">
        <v>0</v>
      </c>
      <c r="I656" s="10">
        <v>0</v>
      </c>
      <c r="J656" s="10">
        <f t="shared" si="177"/>
        <v>0</v>
      </c>
      <c r="K656" s="10">
        <f t="shared" si="178"/>
        <v>0</v>
      </c>
    </row>
    <row r="657" spans="1:11" x14ac:dyDescent="0.25">
      <c r="A657" t="str">
        <f t="shared" si="175"/>
        <v>b</v>
      </c>
      <c r="B657" s="8"/>
      <c r="C657" s="9" t="s">
        <v>15</v>
      </c>
      <c r="D657" s="29"/>
      <c r="E657" s="10">
        <f t="shared" si="180"/>
        <v>0</v>
      </c>
      <c r="F657" s="10">
        <v>0</v>
      </c>
      <c r="G657" s="10">
        <v>0</v>
      </c>
      <c r="H657" s="10">
        <v>0</v>
      </c>
      <c r="I657" s="10">
        <v>0</v>
      </c>
      <c r="J657" s="10">
        <f t="shared" si="177"/>
        <v>0</v>
      </c>
      <c r="K657" s="10">
        <f t="shared" si="178"/>
        <v>0</v>
      </c>
    </row>
    <row r="658" spans="1:11" x14ac:dyDescent="0.25">
      <c r="A658" t="str">
        <f t="shared" si="175"/>
        <v>b</v>
      </c>
      <c r="B658" s="8"/>
      <c r="C658" s="9" t="s">
        <v>16</v>
      </c>
      <c r="D658" s="29"/>
      <c r="E658" s="10">
        <f t="shared" si="180"/>
        <v>0</v>
      </c>
      <c r="F658" s="10">
        <v>0</v>
      </c>
      <c r="G658" s="10">
        <v>0</v>
      </c>
      <c r="H658" s="10">
        <v>0</v>
      </c>
      <c r="I658" s="10">
        <v>0</v>
      </c>
      <c r="J658" s="10">
        <f t="shared" si="177"/>
        <v>0</v>
      </c>
      <c r="K658" s="10">
        <f t="shared" si="178"/>
        <v>0</v>
      </c>
    </row>
    <row r="659" spans="1:11" x14ac:dyDescent="0.25">
      <c r="A659" t="str">
        <f t="shared" si="175"/>
        <v>b</v>
      </c>
      <c r="B659" s="8"/>
      <c r="C659" s="9" t="s">
        <v>17</v>
      </c>
      <c r="D659" s="29"/>
      <c r="E659" s="10">
        <f t="shared" si="180"/>
        <v>0</v>
      </c>
      <c r="F659" s="10">
        <v>0</v>
      </c>
      <c r="G659" s="10">
        <v>0</v>
      </c>
      <c r="H659" s="10">
        <v>0</v>
      </c>
      <c r="I659" s="10">
        <v>0</v>
      </c>
      <c r="J659" s="10">
        <f t="shared" si="177"/>
        <v>0</v>
      </c>
      <c r="K659" s="10">
        <f t="shared" si="178"/>
        <v>0</v>
      </c>
    </row>
    <row r="660" spans="1:11" x14ac:dyDescent="0.25">
      <c r="A660" t="str">
        <f t="shared" si="175"/>
        <v>b</v>
      </c>
      <c r="B660" s="5"/>
      <c r="C660" s="6" t="s">
        <v>18</v>
      </c>
      <c r="D660" s="28"/>
      <c r="E660" s="7">
        <f t="shared" si="180"/>
        <v>0</v>
      </c>
      <c r="F660" s="7">
        <v>0</v>
      </c>
      <c r="G660" s="7">
        <v>0</v>
      </c>
      <c r="H660" s="7">
        <v>0</v>
      </c>
      <c r="I660" s="7">
        <v>0</v>
      </c>
      <c r="J660" s="7">
        <f t="shared" si="177"/>
        <v>0</v>
      </c>
      <c r="K660" s="7">
        <f t="shared" si="178"/>
        <v>0</v>
      </c>
    </row>
    <row r="661" spans="1:11" x14ac:dyDescent="0.25">
      <c r="A661" t="str">
        <f t="shared" si="175"/>
        <v>b</v>
      </c>
      <c r="B661" s="5"/>
      <c r="C661" s="6" t="s">
        <v>19</v>
      </c>
      <c r="D661" s="28"/>
      <c r="E661" s="7">
        <f t="shared" si="180"/>
        <v>0</v>
      </c>
      <c r="F661" s="7">
        <v>0</v>
      </c>
      <c r="G661" s="7">
        <v>0</v>
      </c>
      <c r="H661" s="7">
        <v>0</v>
      </c>
      <c r="I661" s="7">
        <v>0</v>
      </c>
      <c r="J661" s="7">
        <f t="shared" si="177"/>
        <v>0</v>
      </c>
      <c r="K661" s="7">
        <f t="shared" si="178"/>
        <v>0</v>
      </c>
    </row>
    <row r="662" spans="1:11" ht="15.75" thickBot="1" x14ac:dyDescent="0.3">
      <c r="A662" t="str">
        <f t="shared" si="175"/>
        <v>b</v>
      </c>
      <c r="B662" s="11"/>
      <c r="C662" s="12" t="s">
        <v>20</v>
      </c>
      <c r="D662" s="30"/>
      <c r="E662" s="13">
        <f t="shared" si="180"/>
        <v>0</v>
      </c>
      <c r="F662" s="13">
        <v>0</v>
      </c>
      <c r="G662" s="13">
        <v>0</v>
      </c>
      <c r="H662" s="13">
        <v>0</v>
      </c>
      <c r="I662" s="13">
        <v>0</v>
      </c>
      <c r="J662" s="13">
        <f t="shared" si="177"/>
        <v>0</v>
      </c>
      <c r="K662" s="13">
        <f t="shared" si="178"/>
        <v>0</v>
      </c>
    </row>
    <row r="663" spans="1:11" ht="32.25" customHeight="1" thickTop="1" thickBot="1" x14ac:dyDescent="0.3">
      <c r="A663" t="str">
        <f t="shared" si="175"/>
        <v>b</v>
      </c>
      <c r="B663" s="16" t="s">
        <v>116</v>
      </c>
      <c r="C663" s="4" t="s">
        <v>117</v>
      </c>
      <c r="D663" s="27"/>
      <c r="E663" s="4">
        <f t="shared" si="180"/>
        <v>0</v>
      </c>
      <c r="F663" s="4">
        <f>SUM(F675,F687,F699)</f>
        <v>0</v>
      </c>
      <c r="G663" s="4">
        <f t="shared" ref="G663:I663" si="182">SUM(G675,G687,G699)</f>
        <v>0</v>
      </c>
      <c r="H663" s="4">
        <f t="shared" si="182"/>
        <v>0</v>
      </c>
      <c r="I663" s="4">
        <f t="shared" si="182"/>
        <v>0</v>
      </c>
      <c r="J663" s="4">
        <f t="shared" si="177"/>
        <v>0</v>
      </c>
      <c r="K663" s="4">
        <f t="shared" si="178"/>
        <v>0</v>
      </c>
    </row>
    <row r="664" spans="1:11" ht="15.75" thickTop="1" x14ac:dyDescent="0.25">
      <c r="A664" t="str">
        <f t="shared" si="175"/>
        <v>b</v>
      </c>
      <c r="B664" s="5"/>
      <c r="C664" s="6" t="s">
        <v>10</v>
      </c>
      <c r="D664" s="28"/>
      <c r="E664" s="7">
        <f t="shared" si="180"/>
        <v>0</v>
      </c>
      <c r="F664" s="7">
        <f t="shared" ref="F664:I674" si="183">SUM(F676,F688,F700)</f>
        <v>0</v>
      </c>
      <c r="G664" s="7">
        <f t="shared" si="183"/>
        <v>0</v>
      </c>
      <c r="H664" s="7">
        <f t="shared" si="183"/>
        <v>0</v>
      </c>
      <c r="I664" s="7">
        <f t="shared" si="183"/>
        <v>0</v>
      </c>
      <c r="J664" s="7">
        <f t="shared" si="177"/>
        <v>0</v>
      </c>
      <c r="K664" s="7">
        <f t="shared" si="178"/>
        <v>0</v>
      </c>
    </row>
    <row r="665" spans="1:11" x14ac:dyDescent="0.25">
      <c r="A665" t="str">
        <f t="shared" si="175"/>
        <v>b</v>
      </c>
      <c r="B665" s="8"/>
      <c r="C665" s="9" t="s">
        <v>11</v>
      </c>
      <c r="D665" s="29"/>
      <c r="E665" s="10">
        <f t="shared" si="180"/>
        <v>0</v>
      </c>
      <c r="F665" s="10">
        <f t="shared" si="183"/>
        <v>0</v>
      </c>
      <c r="G665" s="10">
        <f t="shared" si="183"/>
        <v>0</v>
      </c>
      <c r="H665" s="10">
        <f t="shared" si="183"/>
        <v>0</v>
      </c>
      <c r="I665" s="10">
        <f t="shared" si="183"/>
        <v>0</v>
      </c>
      <c r="J665" s="10">
        <f t="shared" si="177"/>
        <v>0</v>
      </c>
      <c r="K665" s="10">
        <f t="shared" si="178"/>
        <v>0</v>
      </c>
    </row>
    <row r="666" spans="1:11" x14ac:dyDescent="0.25">
      <c r="A666" t="str">
        <f t="shared" si="175"/>
        <v>b</v>
      </c>
      <c r="B666" s="8"/>
      <c r="C666" s="9" t="s">
        <v>12</v>
      </c>
      <c r="D666" s="29"/>
      <c r="E666" s="10">
        <f t="shared" si="180"/>
        <v>0</v>
      </c>
      <c r="F666" s="10">
        <f t="shared" si="183"/>
        <v>0</v>
      </c>
      <c r="G666" s="10">
        <f t="shared" si="183"/>
        <v>0</v>
      </c>
      <c r="H666" s="10">
        <f t="shared" si="183"/>
        <v>0</v>
      </c>
      <c r="I666" s="10">
        <f t="shared" si="183"/>
        <v>0</v>
      </c>
      <c r="J666" s="10">
        <f t="shared" si="177"/>
        <v>0</v>
      </c>
      <c r="K666" s="10">
        <f t="shared" si="178"/>
        <v>0</v>
      </c>
    </row>
    <row r="667" spans="1:11" x14ac:dyDescent="0.25">
      <c r="A667" t="str">
        <f t="shared" si="175"/>
        <v>b</v>
      </c>
      <c r="B667" s="8"/>
      <c r="C667" s="9" t="s">
        <v>13</v>
      </c>
      <c r="D667" s="29"/>
      <c r="E667" s="10">
        <f t="shared" si="180"/>
        <v>0</v>
      </c>
      <c r="F667" s="10">
        <f t="shared" si="183"/>
        <v>0</v>
      </c>
      <c r="G667" s="10">
        <f t="shared" si="183"/>
        <v>0</v>
      </c>
      <c r="H667" s="10">
        <f t="shared" si="183"/>
        <v>0</v>
      </c>
      <c r="I667" s="10">
        <f t="shared" si="183"/>
        <v>0</v>
      </c>
      <c r="J667" s="10">
        <f t="shared" si="177"/>
        <v>0</v>
      </c>
      <c r="K667" s="10">
        <f t="shared" si="178"/>
        <v>0</v>
      </c>
    </row>
    <row r="668" spans="1:11" x14ac:dyDescent="0.25">
      <c r="A668" t="str">
        <f t="shared" si="175"/>
        <v>b</v>
      </c>
      <c r="B668" s="8"/>
      <c r="C668" s="9" t="s">
        <v>14</v>
      </c>
      <c r="D668" s="29"/>
      <c r="E668" s="10">
        <f t="shared" si="180"/>
        <v>0</v>
      </c>
      <c r="F668" s="10">
        <f t="shared" si="183"/>
        <v>0</v>
      </c>
      <c r="G668" s="10">
        <f t="shared" si="183"/>
        <v>0</v>
      </c>
      <c r="H668" s="10">
        <f t="shared" si="183"/>
        <v>0</v>
      </c>
      <c r="I668" s="10">
        <f t="shared" si="183"/>
        <v>0</v>
      </c>
      <c r="J668" s="10">
        <f t="shared" si="177"/>
        <v>0</v>
      </c>
      <c r="K668" s="10">
        <f t="shared" si="178"/>
        <v>0</v>
      </c>
    </row>
    <row r="669" spans="1:11" x14ac:dyDescent="0.25">
      <c r="A669" t="str">
        <f t="shared" si="175"/>
        <v>b</v>
      </c>
      <c r="B669" s="8"/>
      <c r="C669" s="9" t="s">
        <v>15</v>
      </c>
      <c r="D669" s="29"/>
      <c r="E669" s="10">
        <f t="shared" si="180"/>
        <v>0</v>
      </c>
      <c r="F669" s="10">
        <f t="shared" si="183"/>
        <v>0</v>
      </c>
      <c r="G669" s="10">
        <f t="shared" si="183"/>
        <v>0</v>
      </c>
      <c r="H669" s="10">
        <f t="shared" si="183"/>
        <v>0</v>
      </c>
      <c r="I669" s="10">
        <f t="shared" si="183"/>
        <v>0</v>
      </c>
      <c r="J669" s="10">
        <f t="shared" si="177"/>
        <v>0</v>
      </c>
      <c r="K669" s="10">
        <f t="shared" si="178"/>
        <v>0</v>
      </c>
    </row>
    <row r="670" spans="1:11" x14ac:dyDescent="0.25">
      <c r="A670" t="str">
        <f t="shared" si="175"/>
        <v>b</v>
      </c>
      <c r="B670" s="8"/>
      <c r="C670" s="9" t="s">
        <v>16</v>
      </c>
      <c r="D670" s="29"/>
      <c r="E670" s="10">
        <f t="shared" si="180"/>
        <v>0</v>
      </c>
      <c r="F670" s="10">
        <f t="shared" si="183"/>
        <v>0</v>
      </c>
      <c r="G670" s="10">
        <f t="shared" si="183"/>
        <v>0</v>
      </c>
      <c r="H670" s="10">
        <f t="shared" si="183"/>
        <v>0</v>
      </c>
      <c r="I670" s="10">
        <f t="shared" si="183"/>
        <v>0</v>
      </c>
      <c r="J670" s="10">
        <f t="shared" si="177"/>
        <v>0</v>
      </c>
      <c r="K670" s="10">
        <f t="shared" si="178"/>
        <v>0</v>
      </c>
    </row>
    <row r="671" spans="1:11" x14ac:dyDescent="0.25">
      <c r="A671" t="str">
        <f t="shared" si="175"/>
        <v>b</v>
      </c>
      <c r="B671" s="8"/>
      <c r="C671" s="9" t="s">
        <v>17</v>
      </c>
      <c r="D671" s="29"/>
      <c r="E671" s="10">
        <f t="shared" si="180"/>
        <v>0</v>
      </c>
      <c r="F671" s="10">
        <f t="shared" si="183"/>
        <v>0</v>
      </c>
      <c r="G671" s="10">
        <f t="shared" si="183"/>
        <v>0</v>
      </c>
      <c r="H671" s="10">
        <f t="shared" si="183"/>
        <v>0</v>
      </c>
      <c r="I671" s="10">
        <f t="shared" si="183"/>
        <v>0</v>
      </c>
      <c r="J671" s="10">
        <f t="shared" si="177"/>
        <v>0</v>
      </c>
      <c r="K671" s="10">
        <f t="shared" si="178"/>
        <v>0</v>
      </c>
    </row>
    <row r="672" spans="1:11" x14ac:dyDescent="0.25">
      <c r="A672" t="str">
        <f t="shared" si="175"/>
        <v>b</v>
      </c>
      <c r="B672" s="5"/>
      <c r="C672" s="6" t="s">
        <v>18</v>
      </c>
      <c r="D672" s="28"/>
      <c r="E672" s="7">
        <f t="shared" si="180"/>
        <v>0</v>
      </c>
      <c r="F672" s="7">
        <f t="shared" si="183"/>
        <v>0</v>
      </c>
      <c r="G672" s="7">
        <f t="shared" si="183"/>
        <v>0</v>
      </c>
      <c r="H672" s="7">
        <f t="shared" si="183"/>
        <v>0</v>
      </c>
      <c r="I672" s="7">
        <f t="shared" si="183"/>
        <v>0</v>
      </c>
      <c r="J672" s="7">
        <f t="shared" si="177"/>
        <v>0</v>
      </c>
      <c r="K672" s="7">
        <f t="shared" si="178"/>
        <v>0</v>
      </c>
    </row>
    <row r="673" spans="1:11" x14ac:dyDescent="0.25">
      <c r="A673" t="str">
        <f t="shared" si="175"/>
        <v>b</v>
      </c>
      <c r="B673" s="5"/>
      <c r="C673" s="6" t="s">
        <v>19</v>
      </c>
      <c r="D673" s="28"/>
      <c r="E673" s="7">
        <f t="shared" si="180"/>
        <v>0</v>
      </c>
      <c r="F673" s="7">
        <f t="shared" si="183"/>
        <v>0</v>
      </c>
      <c r="G673" s="7">
        <f t="shared" si="183"/>
        <v>0</v>
      </c>
      <c r="H673" s="7">
        <f t="shared" si="183"/>
        <v>0</v>
      </c>
      <c r="I673" s="7">
        <f t="shared" si="183"/>
        <v>0</v>
      </c>
      <c r="J673" s="7">
        <f t="shared" si="177"/>
        <v>0</v>
      </c>
      <c r="K673" s="7">
        <f t="shared" si="178"/>
        <v>0</v>
      </c>
    </row>
    <row r="674" spans="1:11" ht="15.75" thickBot="1" x14ac:dyDescent="0.3">
      <c r="A674" t="str">
        <f t="shared" si="175"/>
        <v>b</v>
      </c>
      <c r="B674" s="11"/>
      <c r="C674" s="12" t="s">
        <v>20</v>
      </c>
      <c r="D674" s="30"/>
      <c r="E674" s="13">
        <f t="shared" si="180"/>
        <v>0</v>
      </c>
      <c r="F674" s="13">
        <f t="shared" si="183"/>
        <v>0</v>
      </c>
      <c r="G674" s="13">
        <f t="shared" si="183"/>
        <v>0</v>
      </c>
      <c r="H674" s="13">
        <f t="shared" si="183"/>
        <v>0</v>
      </c>
      <c r="I674" s="13">
        <f t="shared" si="183"/>
        <v>0</v>
      </c>
      <c r="J674" s="13">
        <f t="shared" si="177"/>
        <v>0</v>
      </c>
      <c r="K674" s="13">
        <f t="shared" si="178"/>
        <v>0</v>
      </c>
    </row>
    <row r="675" spans="1:11" ht="32.25" customHeight="1" thickTop="1" thickBot="1" x14ac:dyDescent="0.3">
      <c r="A675" t="str">
        <f t="shared" si="175"/>
        <v>b</v>
      </c>
      <c r="B675" s="16" t="s">
        <v>118</v>
      </c>
      <c r="C675" s="4" t="s">
        <v>117</v>
      </c>
      <c r="D675" s="27"/>
      <c r="E675" s="4">
        <f t="shared" si="180"/>
        <v>0</v>
      </c>
      <c r="F675" s="4">
        <f>SUM(F676,F684,F685,F686)</f>
        <v>0</v>
      </c>
      <c r="G675" s="4">
        <f t="shared" ref="G675:I675" si="184">SUM(G676,G684,G685,G686)</f>
        <v>0</v>
      </c>
      <c r="H675" s="4">
        <f t="shared" si="184"/>
        <v>0</v>
      </c>
      <c r="I675" s="4">
        <f t="shared" si="184"/>
        <v>0</v>
      </c>
      <c r="J675" s="4">
        <f t="shared" si="177"/>
        <v>0</v>
      </c>
      <c r="K675" s="4">
        <f t="shared" si="178"/>
        <v>0</v>
      </c>
    </row>
    <row r="676" spans="1:11" ht="15.75" thickTop="1" x14ac:dyDescent="0.25">
      <c r="A676" t="str">
        <f t="shared" si="175"/>
        <v>b</v>
      </c>
      <c r="B676" s="5"/>
      <c r="C676" s="6" t="s">
        <v>10</v>
      </c>
      <c r="D676" s="28"/>
      <c r="E676" s="7">
        <f t="shared" si="180"/>
        <v>0</v>
      </c>
      <c r="F676" s="7">
        <f>SUM(F677:F683)</f>
        <v>0</v>
      </c>
      <c r="G676" s="7">
        <f t="shared" ref="G676:I676" si="185">SUM(G677:G683)</f>
        <v>0</v>
      </c>
      <c r="H676" s="7">
        <f t="shared" si="185"/>
        <v>0</v>
      </c>
      <c r="I676" s="7">
        <f t="shared" si="185"/>
        <v>0</v>
      </c>
      <c r="J676" s="7">
        <f t="shared" si="177"/>
        <v>0</v>
      </c>
      <c r="K676" s="7">
        <f t="shared" si="178"/>
        <v>0</v>
      </c>
    </row>
    <row r="677" spans="1:11" x14ac:dyDescent="0.25">
      <c r="A677" t="str">
        <f t="shared" si="175"/>
        <v>b</v>
      </c>
      <c r="B677" s="8"/>
      <c r="C677" s="9" t="s">
        <v>11</v>
      </c>
      <c r="D677" s="29"/>
      <c r="E677" s="10">
        <f t="shared" si="180"/>
        <v>0</v>
      </c>
      <c r="F677" s="10">
        <v>0</v>
      </c>
      <c r="G677" s="10">
        <v>0</v>
      </c>
      <c r="H677" s="10">
        <v>0</v>
      </c>
      <c r="I677" s="10">
        <v>0</v>
      </c>
      <c r="J677" s="10">
        <f t="shared" si="177"/>
        <v>0</v>
      </c>
      <c r="K677" s="10">
        <f t="shared" si="178"/>
        <v>0</v>
      </c>
    </row>
    <row r="678" spans="1:11" x14ac:dyDescent="0.25">
      <c r="A678" t="str">
        <f t="shared" si="175"/>
        <v>b</v>
      </c>
      <c r="B678" s="8"/>
      <c r="C678" s="9" t="s">
        <v>12</v>
      </c>
      <c r="D678" s="29"/>
      <c r="E678" s="10">
        <f t="shared" si="180"/>
        <v>0</v>
      </c>
      <c r="F678" s="10">
        <v>0</v>
      </c>
      <c r="G678" s="10">
        <v>0</v>
      </c>
      <c r="H678" s="10">
        <v>0</v>
      </c>
      <c r="I678" s="10">
        <v>0</v>
      </c>
      <c r="J678" s="10">
        <f t="shared" si="177"/>
        <v>0</v>
      </c>
      <c r="K678" s="10">
        <f t="shared" si="178"/>
        <v>0</v>
      </c>
    </row>
    <row r="679" spans="1:11" x14ac:dyDescent="0.25">
      <c r="A679" t="str">
        <f t="shared" si="175"/>
        <v>b</v>
      </c>
      <c r="B679" s="8"/>
      <c r="C679" s="9" t="s">
        <v>13</v>
      </c>
      <c r="D679" s="29"/>
      <c r="E679" s="10">
        <f t="shared" si="180"/>
        <v>0</v>
      </c>
      <c r="F679" s="10">
        <v>0</v>
      </c>
      <c r="G679" s="10">
        <v>0</v>
      </c>
      <c r="H679" s="10">
        <v>0</v>
      </c>
      <c r="I679" s="10">
        <v>0</v>
      </c>
      <c r="J679" s="10">
        <f t="shared" si="177"/>
        <v>0</v>
      </c>
      <c r="K679" s="10">
        <f t="shared" si="178"/>
        <v>0</v>
      </c>
    </row>
    <row r="680" spans="1:11" x14ac:dyDescent="0.25">
      <c r="A680" t="str">
        <f t="shared" si="175"/>
        <v>b</v>
      </c>
      <c r="B680" s="8"/>
      <c r="C680" s="9" t="s">
        <v>14</v>
      </c>
      <c r="D680" s="29"/>
      <c r="E680" s="10">
        <f t="shared" si="180"/>
        <v>0</v>
      </c>
      <c r="F680" s="10">
        <v>0</v>
      </c>
      <c r="G680" s="10">
        <v>0</v>
      </c>
      <c r="H680" s="10">
        <v>0</v>
      </c>
      <c r="I680" s="10">
        <v>0</v>
      </c>
      <c r="J680" s="10">
        <f t="shared" si="177"/>
        <v>0</v>
      </c>
      <c r="K680" s="10">
        <f t="shared" si="178"/>
        <v>0</v>
      </c>
    </row>
    <row r="681" spans="1:11" x14ac:dyDescent="0.25">
      <c r="A681" t="str">
        <f t="shared" si="175"/>
        <v>b</v>
      </c>
      <c r="B681" s="8"/>
      <c r="C681" s="9" t="s">
        <v>15</v>
      </c>
      <c r="D681" s="29"/>
      <c r="E681" s="10">
        <f t="shared" si="180"/>
        <v>0</v>
      </c>
      <c r="F681" s="10">
        <v>0</v>
      </c>
      <c r="G681" s="10">
        <v>0</v>
      </c>
      <c r="H681" s="10">
        <v>0</v>
      </c>
      <c r="I681" s="10">
        <v>0</v>
      </c>
      <c r="J681" s="10">
        <f t="shared" si="177"/>
        <v>0</v>
      </c>
      <c r="K681" s="10">
        <f t="shared" si="178"/>
        <v>0</v>
      </c>
    </row>
    <row r="682" spans="1:11" x14ac:dyDescent="0.25">
      <c r="A682" t="str">
        <f t="shared" si="175"/>
        <v>b</v>
      </c>
      <c r="B682" s="8"/>
      <c r="C682" s="9" t="s">
        <v>16</v>
      </c>
      <c r="D682" s="29"/>
      <c r="E682" s="10">
        <f t="shared" si="180"/>
        <v>0</v>
      </c>
      <c r="F682" s="10">
        <v>0</v>
      </c>
      <c r="G682" s="10">
        <v>0</v>
      </c>
      <c r="H682" s="10">
        <v>0</v>
      </c>
      <c r="I682" s="10">
        <v>0</v>
      </c>
      <c r="J682" s="10">
        <f t="shared" si="177"/>
        <v>0</v>
      </c>
      <c r="K682" s="10">
        <f t="shared" si="178"/>
        <v>0</v>
      </c>
    </row>
    <row r="683" spans="1:11" x14ac:dyDescent="0.25">
      <c r="A683" t="str">
        <f t="shared" si="175"/>
        <v>b</v>
      </c>
      <c r="B683" s="8"/>
      <c r="C683" s="9" t="s">
        <v>17</v>
      </c>
      <c r="D683" s="29"/>
      <c r="E683" s="10">
        <f t="shared" si="180"/>
        <v>0</v>
      </c>
      <c r="F683" s="10">
        <v>0</v>
      </c>
      <c r="G683" s="10">
        <v>0</v>
      </c>
      <c r="H683" s="10">
        <v>0</v>
      </c>
      <c r="I683" s="10">
        <v>0</v>
      </c>
      <c r="J683" s="10">
        <f t="shared" si="177"/>
        <v>0</v>
      </c>
      <c r="K683" s="10">
        <f t="shared" si="178"/>
        <v>0</v>
      </c>
    </row>
    <row r="684" spans="1:11" x14ac:dyDescent="0.25">
      <c r="A684" t="str">
        <f t="shared" si="175"/>
        <v>b</v>
      </c>
      <c r="B684" s="5"/>
      <c r="C684" s="6" t="s">
        <v>18</v>
      </c>
      <c r="D684" s="28"/>
      <c r="E684" s="7">
        <f t="shared" si="180"/>
        <v>0</v>
      </c>
      <c r="F684" s="7">
        <v>0</v>
      </c>
      <c r="G684" s="7">
        <v>0</v>
      </c>
      <c r="H684" s="7">
        <v>0</v>
      </c>
      <c r="I684" s="7">
        <v>0</v>
      </c>
      <c r="J684" s="7">
        <f t="shared" si="177"/>
        <v>0</v>
      </c>
      <c r="K684" s="7">
        <f t="shared" si="178"/>
        <v>0</v>
      </c>
    </row>
    <row r="685" spans="1:11" x14ac:dyDescent="0.25">
      <c r="A685" t="str">
        <f t="shared" si="175"/>
        <v>b</v>
      </c>
      <c r="B685" s="5"/>
      <c r="C685" s="6" t="s">
        <v>19</v>
      </c>
      <c r="D685" s="28"/>
      <c r="E685" s="7">
        <f t="shared" si="180"/>
        <v>0</v>
      </c>
      <c r="F685" s="7">
        <v>0</v>
      </c>
      <c r="G685" s="7">
        <v>0</v>
      </c>
      <c r="H685" s="7">
        <v>0</v>
      </c>
      <c r="I685" s="7">
        <v>0</v>
      </c>
      <c r="J685" s="7">
        <f t="shared" si="177"/>
        <v>0</v>
      </c>
      <c r="K685" s="7">
        <f t="shared" si="178"/>
        <v>0</v>
      </c>
    </row>
    <row r="686" spans="1:11" ht="15.75" thickBot="1" x14ac:dyDescent="0.3">
      <c r="A686" t="str">
        <f t="shared" si="175"/>
        <v>b</v>
      </c>
      <c r="B686" s="11"/>
      <c r="C686" s="12" t="s">
        <v>20</v>
      </c>
      <c r="D686" s="30"/>
      <c r="E686" s="13">
        <f t="shared" si="180"/>
        <v>0</v>
      </c>
      <c r="F686" s="13">
        <v>0</v>
      </c>
      <c r="G686" s="13">
        <v>0</v>
      </c>
      <c r="H686" s="13">
        <v>0</v>
      </c>
      <c r="I686" s="13">
        <v>0</v>
      </c>
      <c r="J686" s="13">
        <f t="shared" si="177"/>
        <v>0</v>
      </c>
      <c r="K686" s="13">
        <f t="shared" si="178"/>
        <v>0</v>
      </c>
    </row>
    <row r="687" spans="1:11" ht="61.5" thickTop="1" thickBot="1" x14ac:dyDescent="0.3">
      <c r="A687" t="str">
        <f t="shared" si="175"/>
        <v>b</v>
      </c>
      <c r="B687" s="3" t="s">
        <v>119</v>
      </c>
      <c r="C687" s="14" t="s">
        <v>120</v>
      </c>
      <c r="D687" s="27"/>
      <c r="E687" s="4">
        <f t="shared" si="180"/>
        <v>0</v>
      </c>
      <c r="F687" s="4">
        <f>SUM(F688,F696,F697,F698)</f>
        <v>0</v>
      </c>
      <c r="G687" s="4">
        <f t="shared" ref="G687:I687" si="186">SUM(G688,G696,G697,G698)</f>
        <v>0</v>
      </c>
      <c r="H687" s="4">
        <f t="shared" si="186"/>
        <v>0</v>
      </c>
      <c r="I687" s="4">
        <f t="shared" si="186"/>
        <v>0</v>
      </c>
      <c r="J687" s="4">
        <f t="shared" si="177"/>
        <v>0</v>
      </c>
      <c r="K687" s="4">
        <f t="shared" si="178"/>
        <v>0</v>
      </c>
    </row>
    <row r="688" spans="1:11" ht="15.75" thickTop="1" x14ac:dyDescent="0.25">
      <c r="A688" t="str">
        <f t="shared" si="175"/>
        <v>b</v>
      </c>
      <c r="B688" s="5"/>
      <c r="C688" s="6" t="s">
        <v>10</v>
      </c>
      <c r="D688" s="28"/>
      <c r="E688" s="7">
        <f t="shared" si="180"/>
        <v>0</v>
      </c>
      <c r="F688" s="7">
        <f>SUM(F689:F695)</f>
        <v>0</v>
      </c>
      <c r="G688" s="7">
        <f t="shared" ref="G688:I688" si="187">SUM(G689:G695)</f>
        <v>0</v>
      </c>
      <c r="H688" s="7">
        <f t="shared" si="187"/>
        <v>0</v>
      </c>
      <c r="I688" s="7">
        <f t="shared" si="187"/>
        <v>0</v>
      </c>
      <c r="J688" s="7">
        <f t="shared" si="177"/>
        <v>0</v>
      </c>
      <c r="K688" s="7">
        <f t="shared" si="178"/>
        <v>0</v>
      </c>
    </row>
    <row r="689" spans="1:11" x14ac:dyDescent="0.25">
      <c r="A689" t="str">
        <f t="shared" si="175"/>
        <v>b</v>
      </c>
      <c r="B689" s="8"/>
      <c r="C689" s="9" t="s">
        <v>11</v>
      </c>
      <c r="D689" s="29"/>
      <c r="E689" s="10">
        <f t="shared" si="180"/>
        <v>0</v>
      </c>
      <c r="F689" s="10">
        <v>0</v>
      </c>
      <c r="G689" s="10">
        <v>0</v>
      </c>
      <c r="H689" s="10">
        <v>0</v>
      </c>
      <c r="I689" s="10">
        <v>0</v>
      </c>
      <c r="J689" s="10">
        <f t="shared" si="177"/>
        <v>0</v>
      </c>
      <c r="K689" s="10">
        <f t="shared" si="178"/>
        <v>0</v>
      </c>
    </row>
    <row r="690" spans="1:11" x14ac:dyDescent="0.25">
      <c r="A690" t="str">
        <f t="shared" si="175"/>
        <v>b</v>
      </c>
      <c r="B690" s="8"/>
      <c r="C690" s="9" t="s">
        <v>12</v>
      </c>
      <c r="D690" s="29"/>
      <c r="E690" s="10">
        <f t="shared" si="180"/>
        <v>0</v>
      </c>
      <c r="F690" s="10">
        <v>0</v>
      </c>
      <c r="G690" s="10">
        <v>0</v>
      </c>
      <c r="H690" s="10">
        <v>0</v>
      </c>
      <c r="I690" s="10">
        <v>0</v>
      </c>
      <c r="J690" s="10">
        <f t="shared" si="177"/>
        <v>0</v>
      </c>
      <c r="K690" s="10">
        <f t="shared" si="178"/>
        <v>0</v>
      </c>
    </row>
    <row r="691" spans="1:11" x14ac:dyDescent="0.25">
      <c r="A691" t="str">
        <f t="shared" si="175"/>
        <v>b</v>
      </c>
      <c r="B691" s="8"/>
      <c r="C691" s="9" t="s">
        <v>13</v>
      </c>
      <c r="D691" s="29"/>
      <c r="E691" s="10">
        <f t="shared" si="180"/>
        <v>0</v>
      </c>
      <c r="F691" s="10">
        <v>0</v>
      </c>
      <c r="G691" s="10">
        <v>0</v>
      </c>
      <c r="H691" s="10">
        <v>0</v>
      </c>
      <c r="I691" s="10">
        <v>0</v>
      </c>
      <c r="J691" s="10">
        <f t="shared" si="177"/>
        <v>0</v>
      </c>
      <c r="K691" s="10">
        <f t="shared" si="178"/>
        <v>0</v>
      </c>
    </row>
    <row r="692" spans="1:11" x14ac:dyDescent="0.25">
      <c r="A692" t="str">
        <f t="shared" si="175"/>
        <v>b</v>
      </c>
      <c r="B692" s="8"/>
      <c r="C692" s="9" t="s">
        <v>14</v>
      </c>
      <c r="D692" s="29"/>
      <c r="E692" s="10">
        <f t="shared" si="180"/>
        <v>0</v>
      </c>
      <c r="F692" s="10">
        <v>0</v>
      </c>
      <c r="G692" s="10">
        <v>0</v>
      </c>
      <c r="H692" s="10">
        <v>0</v>
      </c>
      <c r="I692" s="10">
        <v>0</v>
      </c>
      <c r="J692" s="10">
        <f t="shared" si="177"/>
        <v>0</v>
      </c>
      <c r="K692" s="10">
        <f t="shared" si="178"/>
        <v>0</v>
      </c>
    </row>
    <row r="693" spans="1:11" x14ac:dyDescent="0.25">
      <c r="A693" t="str">
        <f t="shared" si="175"/>
        <v>b</v>
      </c>
      <c r="B693" s="8"/>
      <c r="C693" s="9" t="s">
        <v>15</v>
      </c>
      <c r="D693" s="29"/>
      <c r="E693" s="10">
        <f t="shared" si="180"/>
        <v>0</v>
      </c>
      <c r="F693" s="10">
        <v>0</v>
      </c>
      <c r="G693" s="10">
        <v>0</v>
      </c>
      <c r="H693" s="10">
        <v>0</v>
      </c>
      <c r="I693" s="10">
        <v>0</v>
      </c>
      <c r="J693" s="10">
        <f t="shared" si="177"/>
        <v>0</v>
      </c>
      <c r="K693" s="10">
        <f t="shared" si="178"/>
        <v>0</v>
      </c>
    </row>
    <row r="694" spans="1:11" x14ac:dyDescent="0.25">
      <c r="A694" t="str">
        <f t="shared" si="175"/>
        <v>b</v>
      </c>
      <c r="B694" s="8"/>
      <c r="C694" s="9" t="s">
        <v>16</v>
      </c>
      <c r="D694" s="29"/>
      <c r="E694" s="10">
        <f t="shared" si="180"/>
        <v>0</v>
      </c>
      <c r="F694" s="10">
        <v>0</v>
      </c>
      <c r="G694" s="10">
        <v>0</v>
      </c>
      <c r="H694" s="10">
        <v>0</v>
      </c>
      <c r="I694" s="10">
        <v>0</v>
      </c>
      <c r="J694" s="10">
        <f t="shared" si="177"/>
        <v>0</v>
      </c>
      <c r="K694" s="10">
        <f t="shared" si="178"/>
        <v>0</v>
      </c>
    </row>
    <row r="695" spans="1:11" x14ac:dyDescent="0.25">
      <c r="A695" t="str">
        <f t="shared" si="175"/>
        <v>b</v>
      </c>
      <c r="B695" s="8"/>
      <c r="C695" s="9" t="s">
        <v>17</v>
      </c>
      <c r="D695" s="29"/>
      <c r="E695" s="10">
        <f t="shared" si="180"/>
        <v>0</v>
      </c>
      <c r="F695" s="10">
        <v>0</v>
      </c>
      <c r="G695" s="10">
        <v>0</v>
      </c>
      <c r="H695" s="10">
        <v>0</v>
      </c>
      <c r="I695" s="10">
        <v>0</v>
      </c>
      <c r="J695" s="10">
        <f t="shared" si="177"/>
        <v>0</v>
      </c>
      <c r="K695" s="10">
        <f t="shared" si="178"/>
        <v>0</v>
      </c>
    </row>
    <row r="696" spans="1:11" x14ac:dyDescent="0.25">
      <c r="A696" t="str">
        <f t="shared" si="175"/>
        <v>b</v>
      </c>
      <c r="B696" s="5"/>
      <c r="C696" s="6" t="s">
        <v>18</v>
      </c>
      <c r="D696" s="28"/>
      <c r="E696" s="7">
        <f t="shared" si="180"/>
        <v>0</v>
      </c>
      <c r="F696" s="7">
        <v>0</v>
      </c>
      <c r="G696" s="7">
        <v>0</v>
      </c>
      <c r="H696" s="7">
        <v>0</v>
      </c>
      <c r="I696" s="7">
        <v>0</v>
      </c>
      <c r="J696" s="7">
        <f t="shared" si="177"/>
        <v>0</v>
      </c>
      <c r="K696" s="7">
        <f t="shared" si="178"/>
        <v>0</v>
      </c>
    </row>
    <row r="697" spans="1:11" x14ac:dyDescent="0.25">
      <c r="A697" t="str">
        <f t="shared" si="175"/>
        <v>b</v>
      </c>
      <c r="B697" s="5"/>
      <c r="C697" s="6" t="s">
        <v>19</v>
      </c>
      <c r="D697" s="28"/>
      <c r="E697" s="7">
        <f t="shared" si="180"/>
        <v>0</v>
      </c>
      <c r="F697" s="7">
        <v>0</v>
      </c>
      <c r="G697" s="7">
        <v>0</v>
      </c>
      <c r="H697" s="7">
        <v>0</v>
      </c>
      <c r="I697" s="7">
        <v>0</v>
      </c>
      <c r="J697" s="7">
        <f t="shared" si="177"/>
        <v>0</v>
      </c>
      <c r="K697" s="7">
        <f t="shared" si="178"/>
        <v>0</v>
      </c>
    </row>
    <row r="698" spans="1:11" ht="15.75" thickBot="1" x14ac:dyDescent="0.3">
      <c r="A698" t="str">
        <f t="shared" si="175"/>
        <v>b</v>
      </c>
      <c r="B698" s="11"/>
      <c r="C698" s="12" t="s">
        <v>20</v>
      </c>
      <c r="D698" s="30"/>
      <c r="E698" s="13">
        <f t="shared" si="180"/>
        <v>0</v>
      </c>
      <c r="F698" s="13">
        <v>0</v>
      </c>
      <c r="G698" s="13">
        <v>0</v>
      </c>
      <c r="H698" s="13">
        <v>0</v>
      </c>
      <c r="I698" s="13">
        <v>0</v>
      </c>
      <c r="J698" s="13">
        <f t="shared" si="177"/>
        <v>0</v>
      </c>
      <c r="K698" s="13">
        <f t="shared" si="178"/>
        <v>0</v>
      </c>
    </row>
    <row r="699" spans="1:11" ht="61.5" thickTop="1" thickBot="1" x14ac:dyDescent="0.3">
      <c r="A699" t="str">
        <f t="shared" si="175"/>
        <v>b</v>
      </c>
      <c r="B699" s="3" t="s">
        <v>121</v>
      </c>
      <c r="C699" s="14" t="s">
        <v>122</v>
      </c>
      <c r="D699" s="27"/>
      <c r="E699" s="4">
        <f t="shared" si="180"/>
        <v>0</v>
      </c>
      <c r="F699" s="4">
        <f>SUM(F700,F708,F709,F710)</f>
        <v>0</v>
      </c>
      <c r="G699" s="4">
        <f t="shared" ref="G699:I699" si="188">SUM(G700,G708,G709,G710)</f>
        <v>0</v>
      </c>
      <c r="H699" s="4">
        <f t="shared" si="188"/>
        <v>0</v>
      </c>
      <c r="I699" s="4">
        <f t="shared" si="188"/>
        <v>0</v>
      </c>
      <c r="J699" s="4">
        <f t="shared" si="177"/>
        <v>0</v>
      </c>
      <c r="K699" s="4">
        <f t="shared" si="178"/>
        <v>0</v>
      </c>
    </row>
    <row r="700" spans="1:11" ht="15.75" thickTop="1" x14ac:dyDescent="0.25">
      <c r="A700" t="str">
        <f t="shared" si="175"/>
        <v>b</v>
      </c>
      <c r="B700" s="5"/>
      <c r="C700" s="6" t="s">
        <v>10</v>
      </c>
      <c r="D700" s="28"/>
      <c r="E700" s="7">
        <f t="shared" si="180"/>
        <v>0</v>
      </c>
      <c r="F700" s="7">
        <f>SUM(F701:F707)</f>
        <v>0</v>
      </c>
      <c r="G700" s="7">
        <f t="shared" ref="G700:I700" si="189">SUM(G701:G707)</f>
        <v>0</v>
      </c>
      <c r="H700" s="7">
        <f t="shared" si="189"/>
        <v>0</v>
      </c>
      <c r="I700" s="7">
        <f t="shared" si="189"/>
        <v>0</v>
      </c>
      <c r="J700" s="7">
        <f t="shared" si="177"/>
        <v>0</v>
      </c>
      <c r="K700" s="7">
        <f t="shared" si="178"/>
        <v>0</v>
      </c>
    </row>
    <row r="701" spans="1:11" x14ac:dyDescent="0.25">
      <c r="A701" t="str">
        <f t="shared" si="175"/>
        <v>b</v>
      </c>
      <c r="B701" s="8"/>
      <c r="C701" s="9" t="s">
        <v>11</v>
      </c>
      <c r="D701" s="29"/>
      <c r="E701" s="10">
        <f t="shared" si="180"/>
        <v>0</v>
      </c>
      <c r="F701" s="10">
        <v>0</v>
      </c>
      <c r="G701" s="10">
        <v>0</v>
      </c>
      <c r="H701" s="10">
        <v>0</v>
      </c>
      <c r="I701" s="10">
        <v>0</v>
      </c>
      <c r="J701" s="10">
        <f t="shared" si="177"/>
        <v>0</v>
      </c>
      <c r="K701" s="10">
        <f t="shared" si="178"/>
        <v>0</v>
      </c>
    </row>
    <row r="702" spans="1:11" x14ac:dyDescent="0.25">
      <c r="A702" t="str">
        <f t="shared" si="175"/>
        <v>b</v>
      </c>
      <c r="B702" s="8"/>
      <c r="C702" s="9" t="s">
        <v>12</v>
      </c>
      <c r="D702" s="29"/>
      <c r="E702" s="10">
        <f t="shared" si="180"/>
        <v>0</v>
      </c>
      <c r="F702" s="10">
        <v>0</v>
      </c>
      <c r="G702" s="10">
        <v>0</v>
      </c>
      <c r="H702" s="10">
        <v>0</v>
      </c>
      <c r="I702" s="10">
        <v>0</v>
      </c>
      <c r="J702" s="10">
        <f t="shared" si="177"/>
        <v>0</v>
      </c>
      <c r="K702" s="10">
        <f t="shared" si="178"/>
        <v>0</v>
      </c>
    </row>
    <row r="703" spans="1:11" x14ac:dyDescent="0.25">
      <c r="A703" t="str">
        <f t="shared" si="175"/>
        <v>b</v>
      </c>
      <c r="B703" s="8"/>
      <c r="C703" s="9" t="s">
        <v>13</v>
      </c>
      <c r="D703" s="29"/>
      <c r="E703" s="10">
        <f t="shared" si="180"/>
        <v>0</v>
      </c>
      <c r="F703" s="10">
        <v>0</v>
      </c>
      <c r="G703" s="10">
        <v>0</v>
      </c>
      <c r="H703" s="10">
        <v>0</v>
      </c>
      <c r="I703" s="10">
        <v>0</v>
      </c>
      <c r="J703" s="10">
        <f t="shared" si="177"/>
        <v>0</v>
      </c>
      <c r="K703" s="10">
        <f t="shared" si="178"/>
        <v>0</v>
      </c>
    </row>
    <row r="704" spans="1:11" x14ac:dyDescent="0.25">
      <c r="A704" t="str">
        <f t="shared" ref="A704:A767" si="190">IF(OR(E704&lt;&gt;0,F704&lt;&gt;0,G704&lt;&gt;0,H704&lt;&gt;0,I704&lt;&gt;0,),"a","b")</f>
        <v>b</v>
      </c>
      <c r="B704" s="8"/>
      <c r="C704" s="9" t="s">
        <v>14</v>
      </c>
      <c r="D704" s="29"/>
      <c r="E704" s="10">
        <f t="shared" si="180"/>
        <v>0</v>
      </c>
      <c r="F704" s="10">
        <v>0</v>
      </c>
      <c r="G704" s="10">
        <v>0</v>
      </c>
      <c r="H704" s="10">
        <v>0</v>
      </c>
      <c r="I704" s="10">
        <v>0</v>
      </c>
      <c r="J704" s="10">
        <f t="shared" ref="J704:J767" si="191">SUM(F704,G704)</f>
        <v>0</v>
      </c>
      <c r="K704" s="10">
        <f t="shared" ref="K704:K767" si="192">SUM(F704,G704,H704)</f>
        <v>0</v>
      </c>
    </row>
    <row r="705" spans="1:11" x14ac:dyDescent="0.25">
      <c r="A705" t="str">
        <f t="shared" si="190"/>
        <v>b</v>
      </c>
      <c r="B705" s="8"/>
      <c r="C705" s="9" t="s">
        <v>15</v>
      </c>
      <c r="D705" s="29"/>
      <c r="E705" s="10">
        <f t="shared" si="180"/>
        <v>0</v>
      </c>
      <c r="F705" s="10">
        <v>0</v>
      </c>
      <c r="G705" s="10">
        <v>0</v>
      </c>
      <c r="H705" s="10">
        <v>0</v>
      </c>
      <c r="I705" s="10">
        <v>0</v>
      </c>
      <c r="J705" s="10">
        <f t="shared" si="191"/>
        <v>0</v>
      </c>
      <c r="K705" s="10">
        <f t="shared" si="192"/>
        <v>0</v>
      </c>
    </row>
    <row r="706" spans="1:11" x14ac:dyDescent="0.25">
      <c r="A706" t="str">
        <f t="shared" si="190"/>
        <v>b</v>
      </c>
      <c r="B706" s="8"/>
      <c r="C706" s="9" t="s">
        <v>16</v>
      </c>
      <c r="D706" s="29"/>
      <c r="E706" s="10">
        <f t="shared" si="180"/>
        <v>0</v>
      </c>
      <c r="F706" s="10">
        <v>0</v>
      </c>
      <c r="G706" s="10">
        <v>0</v>
      </c>
      <c r="H706" s="10">
        <v>0</v>
      </c>
      <c r="I706" s="10">
        <v>0</v>
      </c>
      <c r="J706" s="10">
        <f t="shared" si="191"/>
        <v>0</v>
      </c>
      <c r="K706" s="10">
        <f t="shared" si="192"/>
        <v>0</v>
      </c>
    </row>
    <row r="707" spans="1:11" x14ac:dyDescent="0.25">
      <c r="A707" t="str">
        <f t="shared" si="190"/>
        <v>b</v>
      </c>
      <c r="B707" s="8"/>
      <c r="C707" s="9" t="s">
        <v>17</v>
      </c>
      <c r="D707" s="29"/>
      <c r="E707" s="10">
        <f t="shared" si="180"/>
        <v>0</v>
      </c>
      <c r="F707" s="10">
        <v>0</v>
      </c>
      <c r="G707" s="10">
        <v>0</v>
      </c>
      <c r="H707" s="10">
        <v>0</v>
      </c>
      <c r="I707" s="10">
        <v>0</v>
      </c>
      <c r="J707" s="10">
        <f t="shared" si="191"/>
        <v>0</v>
      </c>
      <c r="K707" s="10">
        <f t="shared" si="192"/>
        <v>0</v>
      </c>
    </row>
    <row r="708" spans="1:11" x14ac:dyDescent="0.25">
      <c r="A708" t="str">
        <f t="shared" si="190"/>
        <v>b</v>
      </c>
      <c r="B708" s="5"/>
      <c r="C708" s="6" t="s">
        <v>18</v>
      </c>
      <c r="D708" s="28"/>
      <c r="E708" s="7">
        <f t="shared" si="180"/>
        <v>0</v>
      </c>
      <c r="F708" s="7">
        <v>0</v>
      </c>
      <c r="G708" s="7">
        <v>0</v>
      </c>
      <c r="H708" s="7">
        <v>0</v>
      </c>
      <c r="I708" s="7">
        <v>0</v>
      </c>
      <c r="J708" s="7">
        <f t="shared" si="191"/>
        <v>0</v>
      </c>
      <c r="K708" s="7">
        <f t="shared" si="192"/>
        <v>0</v>
      </c>
    </row>
    <row r="709" spans="1:11" x14ac:dyDescent="0.25">
      <c r="A709" t="str">
        <f t="shared" si="190"/>
        <v>b</v>
      </c>
      <c r="B709" s="5"/>
      <c r="C709" s="6" t="s">
        <v>19</v>
      </c>
      <c r="D709" s="28"/>
      <c r="E709" s="7">
        <f t="shared" si="180"/>
        <v>0</v>
      </c>
      <c r="F709" s="7">
        <v>0</v>
      </c>
      <c r="G709" s="7">
        <v>0</v>
      </c>
      <c r="H709" s="7">
        <v>0</v>
      </c>
      <c r="I709" s="7">
        <v>0</v>
      </c>
      <c r="J709" s="7">
        <f t="shared" si="191"/>
        <v>0</v>
      </c>
      <c r="K709" s="7">
        <f t="shared" si="192"/>
        <v>0</v>
      </c>
    </row>
    <row r="710" spans="1:11" ht="15.75" thickBot="1" x14ac:dyDescent="0.3">
      <c r="A710" t="str">
        <f t="shared" si="190"/>
        <v>b</v>
      </c>
      <c r="B710" s="11"/>
      <c r="C710" s="12" t="s">
        <v>20</v>
      </c>
      <c r="D710" s="30"/>
      <c r="E710" s="13">
        <f t="shared" si="180"/>
        <v>0</v>
      </c>
      <c r="F710" s="13">
        <v>0</v>
      </c>
      <c r="G710" s="13">
        <v>0</v>
      </c>
      <c r="H710" s="13">
        <v>0</v>
      </c>
      <c r="I710" s="13">
        <v>0</v>
      </c>
      <c r="J710" s="13">
        <f t="shared" si="191"/>
        <v>0</v>
      </c>
      <c r="K710" s="13">
        <f t="shared" si="192"/>
        <v>0</v>
      </c>
    </row>
    <row r="711" spans="1:11" ht="32.25" customHeight="1" thickTop="1" thickBot="1" x14ac:dyDescent="0.3">
      <c r="A711" t="str">
        <f t="shared" si="190"/>
        <v>b</v>
      </c>
      <c r="B711" s="16" t="s">
        <v>123</v>
      </c>
      <c r="C711" s="4" t="s">
        <v>124</v>
      </c>
      <c r="D711" s="27"/>
      <c r="E711" s="4">
        <f t="shared" si="180"/>
        <v>0</v>
      </c>
      <c r="F711" s="4">
        <f>SUM(F723,F735,F747)</f>
        <v>0</v>
      </c>
      <c r="G711" s="4">
        <f t="shared" ref="G711:I711" si="193">SUM(G723,G735,G747)</f>
        <v>0</v>
      </c>
      <c r="H711" s="4">
        <f t="shared" si="193"/>
        <v>0</v>
      </c>
      <c r="I711" s="4">
        <f t="shared" si="193"/>
        <v>0</v>
      </c>
      <c r="J711" s="4">
        <f t="shared" si="191"/>
        <v>0</v>
      </c>
      <c r="K711" s="4">
        <f t="shared" si="192"/>
        <v>0</v>
      </c>
    </row>
    <row r="712" spans="1:11" ht="15.75" thickTop="1" x14ac:dyDescent="0.25">
      <c r="A712" t="str">
        <f t="shared" si="190"/>
        <v>b</v>
      </c>
      <c r="B712" s="5"/>
      <c r="C712" s="6" t="s">
        <v>10</v>
      </c>
      <c r="D712" s="28"/>
      <c r="E712" s="7">
        <f t="shared" si="180"/>
        <v>0</v>
      </c>
      <c r="F712" s="7">
        <f t="shared" ref="F712:I722" si="194">SUM(F724,F736,F748)</f>
        <v>0</v>
      </c>
      <c r="G712" s="7">
        <f t="shared" si="194"/>
        <v>0</v>
      </c>
      <c r="H712" s="7">
        <f t="shared" si="194"/>
        <v>0</v>
      </c>
      <c r="I712" s="7">
        <f t="shared" si="194"/>
        <v>0</v>
      </c>
      <c r="J712" s="7">
        <f t="shared" si="191"/>
        <v>0</v>
      </c>
      <c r="K712" s="7">
        <f t="shared" si="192"/>
        <v>0</v>
      </c>
    </row>
    <row r="713" spans="1:11" x14ac:dyDescent="0.25">
      <c r="A713" t="str">
        <f t="shared" si="190"/>
        <v>b</v>
      </c>
      <c r="B713" s="8"/>
      <c r="C713" s="9" t="s">
        <v>11</v>
      </c>
      <c r="D713" s="29"/>
      <c r="E713" s="10">
        <f t="shared" si="180"/>
        <v>0</v>
      </c>
      <c r="F713" s="10">
        <f t="shared" si="194"/>
        <v>0</v>
      </c>
      <c r="G713" s="10">
        <f t="shared" si="194"/>
        <v>0</v>
      </c>
      <c r="H713" s="10">
        <f t="shared" si="194"/>
        <v>0</v>
      </c>
      <c r="I713" s="10">
        <f t="shared" si="194"/>
        <v>0</v>
      </c>
      <c r="J713" s="10">
        <f t="shared" si="191"/>
        <v>0</v>
      </c>
      <c r="K713" s="10">
        <f t="shared" si="192"/>
        <v>0</v>
      </c>
    </row>
    <row r="714" spans="1:11" x14ac:dyDescent="0.25">
      <c r="A714" t="str">
        <f t="shared" si="190"/>
        <v>b</v>
      </c>
      <c r="B714" s="8"/>
      <c r="C714" s="9" t="s">
        <v>12</v>
      </c>
      <c r="D714" s="29"/>
      <c r="E714" s="10">
        <f t="shared" si="180"/>
        <v>0</v>
      </c>
      <c r="F714" s="10">
        <f t="shared" si="194"/>
        <v>0</v>
      </c>
      <c r="G714" s="10">
        <f t="shared" si="194"/>
        <v>0</v>
      </c>
      <c r="H714" s="10">
        <f t="shared" si="194"/>
        <v>0</v>
      </c>
      <c r="I714" s="10">
        <f t="shared" si="194"/>
        <v>0</v>
      </c>
      <c r="J714" s="10">
        <f t="shared" si="191"/>
        <v>0</v>
      </c>
      <c r="K714" s="10">
        <f t="shared" si="192"/>
        <v>0</v>
      </c>
    </row>
    <row r="715" spans="1:11" x14ac:dyDescent="0.25">
      <c r="A715" t="str">
        <f t="shared" si="190"/>
        <v>b</v>
      </c>
      <c r="B715" s="8"/>
      <c r="C715" s="9" t="s">
        <v>13</v>
      </c>
      <c r="D715" s="29"/>
      <c r="E715" s="10">
        <f t="shared" si="180"/>
        <v>0</v>
      </c>
      <c r="F715" s="10">
        <f t="shared" si="194"/>
        <v>0</v>
      </c>
      <c r="G715" s="10">
        <f t="shared" si="194"/>
        <v>0</v>
      </c>
      <c r="H715" s="10">
        <f t="shared" si="194"/>
        <v>0</v>
      </c>
      <c r="I715" s="10">
        <f t="shared" si="194"/>
        <v>0</v>
      </c>
      <c r="J715" s="10">
        <f t="shared" si="191"/>
        <v>0</v>
      </c>
      <c r="K715" s="10">
        <f t="shared" si="192"/>
        <v>0</v>
      </c>
    </row>
    <row r="716" spans="1:11" x14ac:dyDescent="0.25">
      <c r="A716" t="str">
        <f t="shared" si="190"/>
        <v>b</v>
      </c>
      <c r="B716" s="8"/>
      <c r="C716" s="9" t="s">
        <v>14</v>
      </c>
      <c r="D716" s="29"/>
      <c r="E716" s="10">
        <f t="shared" ref="E716:E779" si="195">SUM(F716,G716,H716,I716)</f>
        <v>0</v>
      </c>
      <c r="F716" s="10">
        <f t="shared" si="194"/>
        <v>0</v>
      </c>
      <c r="G716" s="10">
        <f t="shared" si="194"/>
        <v>0</v>
      </c>
      <c r="H716" s="10">
        <f t="shared" si="194"/>
        <v>0</v>
      </c>
      <c r="I716" s="10">
        <f t="shared" si="194"/>
        <v>0</v>
      </c>
      <c r="J716" s="10">
        <f t="shared" si="191"/>
        <v>0</v>
      </c>
      <c r="K716" s="10">
        <f t="shared" si="192"/>
        <v>0</v>
      </c>
    </row>
    <row r="717" spans="1:11" x14ac:dyDescent="0.25">
      <c r="A717" t="str">
        <f t="shared" si="190"/>
        <v>b</v>
      </c>
      <c r="B717" s="8"/>
      <c r="C717" s="9" t="s">
        <v>15</v>
      </c>
      <c r="D717" s="29"/>
      <c r="E717" s="10">
        <f t="shared" si="195"/>
        <v>0</v>
      </c>
      <c r="F717" s="10">
        <f t="shared" si="194"/>
        <v>0</v>
      </c>
      <c r="G717" s="10">
        <f t="shared" si="194"/>
        <v>0</v>
      </c>
      <c r="H717" s="10">
        <f t="shared" si="194"/>
        <v>0</v>
      </c>
      <c r="I717" s="10">
        <f t="shared" si="194"/>
        <v>0</v>
      </c>
      <c r="J717" s="10">
        <f t="shared" si="191"/>
        <v>0</v>
      </c>
      <c r="K717" s="10">
        <f t="shared" si="192"/>
        <v>0</v>
      </c>
    </row>
    <row r="718" spans="1:11" x14ac:dyDescent="0.25">
      <c r="A718" t="str">
        <f t="shared" si="190"/>
        <v>b</v>
      </c>
      <c r="B718" s="8"/>
      <c r="C718" s="9" t="s">
        <v>16</v>
      </c>
      <c r="D718" s="29"/>
      <c r="E718" s="10">
        <f t="shared" si="195"/>
        <v>0</v>
      </c>
      <c r="F718" s="10">
        <f t="shared" si="194"/>
        <v>0</v>
      </c>
      <c r="G718" s="10">
        <f t="shared" si="194"/>
        <v>0</v>
      </c>
      <c r="H718" s="10">
        <f t="shared" si="194"/>
        <v>0</v>
      </c>
      <c r="I718" s="10">
        <f t="shared" si="194"/>
        <v>0</v>
      </c>
      <c r="J718" s="10">
        <f t="shared" si="191"/>
        <v>0</v>
      </c>
      <c r="K718" s="10">
        <f t="shared" si="192"/>
        <v>0</v>
      </c>
    </row>
    <row r="719" spans="1:11" x14ac:dyDescent="0.25">
      <c r="A719" t="str">
        <f t="shared" si="190"/>
        <v>b</v>
      </c>
      <c r="B719" s="8"/>
      <c r="C719" s="9" t="s">
        <v>17</v>
      </c>
      <c r="D719" s="29"/>
      <c r="E719" s="10">
        <f t="shared" si="195"/>
        <v>0</v>
      </c>
      <c r="F719" s="10">
        <f t="shared" si="194"/>
        <v>0</v>
      </c>
      <c r="G719" s="10">
        <f t="shared" si="194"/>
        <v>0</v>
      </c>
      <c r="H719" s="10">
        <f t="shared" si="194"/>
        <v>0</v>
      </c>
      <c r="I719" s="10">
        <f t="shared" si="194"/>
        <v>0</v>
      </c>
      <c r="J719" s="10">
        <f t="shared" si="191"/>
        <v>0</v>
      </c>
      <c r="K719" s="10">
        <f t="shared" si="192"/>
        <v>0</v>
      </c>
    </row>
    <row r="720" spans="1:11" x14ac:dyDescent="0.25">
      <c r="A720" t="str">
        <f t="shared" si="190"/>
        <v>b</v>
      </c>
      <c r="B720" s="5"/>
      <c r="C720" s="6" t="s">
        <v>18</v>
      </c>
      <c r="D720" s="28"/>
      <c r="E720" s="7">
        <f t="shared" si="195"/>
        <v>0</v>
      </c>
      <c r="F720" s="7">
        <f t="shared" si="194"/>
        <v>0</v>
      </c>
      <c r="G720" s="7">
        <f t="shared" si="194"/>
        <v>0</v>
      </c>
      <c r="H720" s="7">
        <f t="shared" si="194"/>
        <v>0</v>
      </c>
      <c r="I720" s="7">
        <f t="shared" si="194"/>
        <v>0</v>
      </c>
      <c r="J720" s="7">
        <f t="shared" si="191"/>
        <v>0</v>
      </c>
      <c r="K720" s="7">
        <f t="shared" si="192"/>
        <v>0</v>
      </c>
    </row>
    <row r="721" spans="1:11" x14ac:dyDescent="0.25">
      <c r="A721" t="str">
        <f t="shared" si="190"/>
        <v>b</v>
      </c>
      <c r="B721" s="5"/>
      <c r="C721" s="6" t="s">
        <v>19</v>
      </c>
      <c r="D721" s="28"/>
      <c r="E721" s="7">
        <f t="shared" si="195"/>
        <v>0</v>
      </c>
      <c r="F721" s="7">
        <f t="shared" si="194"/>
        <v>0</v>
      </c>
      <c r="G721" s="7">
        <f t="shared" si="194"/>
        <v>0</v>
      </c>
      <c r="H721" s="7">
        <f t="shared" si="194"/>
        <v>0</v>
      </c>
      <c r="I721" s="7">
        <f t="shared" si="194"/>
        <v>0</v>
      </c>
      <c r="J721" s="7">
        <f t="shared" si="191"/>
        <v>0</v>
      </c>
      <c r="K721" s="7">
        <f t="shared" si="192"/>
        <v>0</v>
      </c>
    </row>
    <row r="722" spans="1:11" ht="15.75" thickBot="1" x14ac:dyDescent="0.3">
      <c r="A722" t="str">
        <f t="shared" si="190"/>
        <v>b</v>
      </c>
      <c r="B722" s="11"/>
      <c r="C722" s="12" t="s">
        <v>20</v>
      </c>
      <c r="D722" s="30"/>
      <c r="E722" s="13">
        <f t="shared" si="195"/>
        <v>0</v>
      </c>
      <c r="F722" s="13">
        <f t="shared" si="194"/>
        <v>0</v>
      </c>
      <c r="G722" s="13">
        <f t="shared" si="194"/>
        <v>0</v>
      </c>
      <c r="H722" s="13">
        <f t="shared" si="194"/>
        <v>0</v>
      </c>
      <c r="I722" s="13">
        <f t="shared" si="194"/>
        <v>0</v>
      </c>
      <c r="J722" s="13">
        <f t="shared" si="191"/>
        <v>0</v>
      </c>
      <c r="K722" s="13">
        <f t="shared" si="192"/>
        <v>0</v>
      </c>
    </row>
    <row r="723" spans="1:11" ht="32.25" customHeight="1" thickTop="1" thickBot="1" x14ac:dyDescent="0.3">
      <c r="A723" t="str">
        <f t="shared" si="190"/>
        <v>b</v>
      </c>
      <c r="B723" s="16" t="s">
        <v>125</v>
      </c>
      <c r="C723" s="4" t="s">
        <v>126</v>
      </c>
      <c r="D723" s="27"/>
      <c r="E723" s="4">
        <f t="shared" si="195"/>
        <v>0</v>
      </c>
      <c r="F723" s="4">
        <f>SUM(F724,F732,F733,F734)</f>
        <v>0</v>
      </c>
      <c r="G723" s="4">
        <f t="shared" ref="G723:I723" si="196">SUM(G724,G732,G733,G734)</f>
        <v>0</v>
      </c>
      <c r="H723" s="4">
        <f t="shared" si="196"/>
        <v>0</v>
      </c>
      <c r="I723" s="4">
        <f t="shared" si="196"/>
        <v>0</v>
      </c>
      <c r="J723" s="4">
        <f t="shared" si="191"/>
        <v>0</v>
      </c>
      <c r="K723" s="4">
        <f t="shared" si="192"/>
        <v>0</v>
      </c>
    </row>
    <row r="724" spans="1:11" ht="15.75" thickTop="1" x14ac:dyDescent="0.25">
      <c r="A724" t="str">
        <f t="shared" si="190"/>
        <v>b</v>
      </c>
      <c r="B724" s="5"/>
      <c r="C724" s="6" t="s">
        <v>10</v>
      </c>
      <c r="D724" s="28"/>
      <c r="E724" s="7">
        <f t="shared" si="195"/>
        <v>0</v>
      </c>
      <c r="F724" s="7">
        <f>SUM(F725:F731)</f>
        <v>0</v>
      </c>
      <c r="G724" s="7">
        <f t="shared" ref="G724:I724" si="197">SUM(G725:G731)</f>
        <v>0</v>
      </c>
      <c r="H724" s="7">
        <f t="shared" si="197"/>
        <v>0</v>
      </c>
      <c r="I724" s="7">
        <f t="shared" si="197"/>
        <v>0</v>
      </c>
      <c r="J724" s="7">
        <f t="shared" si="191"/>
        <v>0</v>
      </c>
      <c r="K724" s="7">
        <f t="shared" si="192"/>
        <v>0</v>
      </c>
    </row>
    <row r="725" spans="1:11" x14ac:dyDescent="0.25">
      <c r="A725" t="str">
        <f t="shared" si="190"/>
        <v>b</v>
      </c>
      <c r="B725" s="8"/>
      <c r="C725" s="9" t="s">
        <v>11</v>
      </c>
      <c r="D725" s="29"/>
      <c r="E725" s="10">
        <f t="shared" si="195"/>
        <v>0</v>
      </c>
      <c r="F725" s="10">
        <v>0</v>
      </c>
      <c r="G725" s="10">
        <v>0</v>
      </c>
      <c r="H725" s="10">
        <v>0</v>
      </c>
      <c r="I725" s="10">
        <v>0</v>
      </c>
      <c r="J725" s="10">
        <f t="shared" si="191"/>
        <v>0</v>
      </c>
      <c r="K725" s="10">
        <f t="shared" si="192"/>
        <v>0</v>
      </c>
    </row>
    <row r="726" spans="1:11" x14ac:dyDescent="0.25">
      <c r="A726" t="str">
        <f t="shared" si="190"/>
        <v>b</v>
      </c>
      <c r="B726" s="8"/>
      <c r="C726" s="9" t="s">
        <v>12</v>
      </c>
      <c r="D726" s="29"/>
      <c r="E726" s="10">
        <f t="shared" si="195"/>
        <v>0</v>
      </c>
      <c r="F726" s="10">
        <v>0</v>
      </c>
      <c r="G726" s="10">
        <v>0</v>
      </c>
      <c r="H726" s="10">
        <v>0</v>
      </c>
      <c r="I726" s="10">
        <v>0</v>
      </c>
      <c r="J726" s="10">
        <f t="shared" si="191"/>
        <v>0</v>
      </c>
      <c r="K726" s="10">
        <f t="shared" si="192"/>
        <v>0</v>
      </c>
    </row>
    <row r="727" spans="1:11" x14ac:dyDescent="0.25">
      <c r="A727" t="str">
        <f t="shared" si="190"/>
        <v>b</v>
      </c>
      <c r="B727" s="8"/>
      <c r="C727" s="9" t="s">
        <v>13</v>
      </c>
      <c r="D727" s="29"/>
      <c r="E727" s="10">
        <f t="shared" si="195"/>
        <v>0</v>
      </c>
      <c r="F727" s="10">
        <v>0</v>
      </c>
      <c r="G727" s="10">
        <v>0</v>
      </c>
      <c r="H727" s="10">
        <v>0</v>
      </c>
      <c r="I727" s="10">
        <v>0</v>
      </c>
      <c r="J727" s="10">
        <f t="shared" si="191"/>
        <v>0</v>
      </c>
      <c r="K727" s="10">
        <f t="shared" si="192"/>
        <v>0</v>
      </c>
    </row>
    <row r="728" spans="1:11" x14ac:dyDescent="0.25">
      <c r="A728" t="str">
        <f t="shared" si="190"/>
        <v>b</v>
      </c>
      <c r="B728" s="8"/>
      <c r="C728" s="9" t="s">
        <v>14</v>
      </c>
      <c r="D728" s="29"/>
      <c r="E728" s="10">
        <f t="shared" si="195"/>
        <v>0</v>
      </c>
      <c r="F728" s="10">
        <v>0</v>
      </c>
      <c r="G728" s="10">
        <v>0</v>
      </c>
      <c r="H728" s="10">
        <v>0</v>
      </c>
      <c r="I728" s="10">
        <v>0</v>
      </c>
      <c r="J728" s="10">
        <f t="shared" si="191"/>
        <v>0</v>
      </c>
      <c r="K728" s="10">
        <f t="shared" si="192"/>
        <v>0</v>
      </c>
    </row>
    <row r="729" spans="1:11" x14ac:dyDescent="0.25">
      <c r="A729" t="str">
        <f t="shared" si="190"/>
        <v>b</v>
      </c>
      <c r="B729" s="8"/>
      <c r="C729" s="9" t="s">
        <v>15</v>
      </c>
      <c r="D729" s="29"/>
      <c r="E729" s="10">
        <f t="shared" si="195"/>
        <v>0</v>
      </c>
      <c r="F729" s="10">
        <v>0</v>
      </c>
      <c r="G729" s="10">
        <v>0</v>
      </c>
      <c r="H729" s="10">
        <v>0</v>
      </c>
      <c r="I729" s="10">
        <v>0</v>
      </c>
      <c r="J729" s="10">
        <f t="shared" si="191"/>
        <v>0</v>
      </c>
      <c r="K729" s="10">
        <f t="shared" si="192"/>
        <v>0</v>
      </c>
    </row>
    <row r="730" spans="1:11" x14ac:dyDescent="0.25">
      <c r="A730" t="str">
        <f t="shared" si="190"/>
        <v>b</v>
      </c>
      <c r="B730" s="8"/>
      <c r="C730" s="9" t="s">
        <v>16</v>
      </c>
      <c r="D730" s="29"/>
      <c r="E730" s="10">
        <f t="shared" si="195"/>
        <v>0</v>
      </c>
      <c r="F730" s="10">
        <v>0</v>
      </c>
      <c r="G730" s="10">
        <v>0</v>
      </c>
      <c r="H730" s="10">
        <v>0</v>
      </c>
      <c r="I730" s="10">
        <v>0</v>
      </c>
      <c r="J730" s="10">
        <f t="shared" si="191"/>
        <v>0</v>
      </c>
      <c r="K730" s="10">
        <f t="shared" si="192"/>
        <v>0</v>
      </c>
    </row>
    <row r="731" spans="1:11" x14ac:dyDescent="0.25">
      <c r="A731" t="str">
        <f t="shared" si="190"/>
        <v>b</v>
      </c>
      <c r="B731" s="8"/>
      <c r="C731" s="9" t="s">
        <v>17</v>
      </c>
      <c r="D731" s="29"/>
      <c r="E731" s="10">
        <f t="shared" si="195"/>
        <v>0</v>
      </c>
      <c r="F731" s="10">
        <v>0</v>
      </c>
      <c r="G731" s="10">
        <v>0</v>
      </c>
      <c r="H731" s="10">
        <v>0</v>
      </c>
      <c r="I731" s="10">
        <v>0</v>
      </c>
      <c r="J731" s="10">
        <f t="shared" si="191"/>
        <v>0</v>
      </c>
      <c r="K731" s="10">
        <f t="shared" si="192"/>
        <v>0</v>
      </c>
    </row>
    <row r="732" spans="1:11" x14ac:dyDescent="0.25">
      <c r="A732" t="str">
        <f t="shared" si="190"/>
        <v>b</v>
      </c>
      <c r="B732" s="5"/>
      <c r="C732" s="6" t="s">
        <v>18</v>
      </c>
      <c r="D732" s="28"/>
      <c r="E732" s="7">
        <f t="shared" si="195"/>
        <v>0</v>
      </c>
      <c r="F732" s="7">
        <v>0</v>
      </c>
      <c r="G732" s="7">
        <v>0</v>
      </c>
      <c r="H732" s="7">
        <v>0</v>
      </c>
      <c r="I732" s="7">
        <v>0</v>
      </c>
      <c r="J732" s="7">
        <f t="shared" si="191"/>
        <v>0</v>
      </c>
      <c r="K732" s="7">
        <f t="shared" si="192"/>
        <v>0</v>
      </c>
    </row>
    <row r="733" spans="1:11" x14ac:dyDescent="0.25">
      <c r="A733" t="str">
        <f t="shared" si="190"/>
        <v>b</v>
      </c>
      <c r="B733" s="5"/>
      <c r="C733" s="6" t="s">
        <v>19</v>
      </c>
      <c r="D733" s="28"/>
      <c r="E733" s="7">
        <f t="shared" si="195"/>
        <v>0</v>
      </c>
      <c r="F733" s="7">
        <v>0</v>
      </c>
      <c r="G733" s="7">
        <v>0</v>
      </c>
      <c r="H733" s="7">
        <v>0</v>
      </c>
      <c r="I733" s="7">
        <v>0</v>
      </c>
      <c r="J733" s="7">
        <f t="shared" si="191"/>
        <v>0</v>
      </c>
      <c r="K733" s="7">
        <f t="shared" si="192"/>
        <v>0</v>
      </c>
    </row>
    <row r="734" spans="1:11" ht="15.75" thickBot="1" x14ac:dyDescent="0.3">
      <c r="A734" t="str">
        <f t="shared" si="190"/>
        <v>b</v>
      </c>
      <c r="B734" s="11"/>
      <c r="C734" s="12" t="s">
        <v>20</v>
      </c>
      <c r="D734" s="30"/>
      <c r="E734" s="13">
        <f t="shared" si="195"/>
        <v>0</v>
      </c>
      <c r="F734" s="13"/>
      <c r="G734" s="13"/>
      <c r="H734" s="13"/>
      <c r="I734" s="13"/>
      <c r="J734" s="13">
        <f t="shared" si="191"/>
        <v>0</v>
      </c>
      <c r="K734" s="13">
        <f t="shared" si="192"/>
        <v>0</v>
      </c>
    </row>
    <row r="735" spans="1:11" ht="61.5" thickTop="1" thickBot="1" x14ac:dyDescent="0.3">
      <c r="A735" t="str">
        <f t="shared" si="190"/>
        <v>b</v>
      </c>
      <c r="B735" s="3" t="s">
        <v>127</v>
      </c>
      <c r="C735" s="14" t="s">
        <v>128</v>
      </c>
      <c r="D735" s="27"/>
      <c r="E735" s="4">
        <f t="shared" si="195"/>
        <v>0</v>
      </c>
      <c r="F735" s="4">
        <f>SUM(F736,F744,F745,F746)</f>
        <v>0</v>
      </c>
      <c r="G735" s="4">
        <f t="shared" ref="G735:I735" si="198">SUM(G736,G744,G745,G746)</f>
        <v>0</v>
      </c>
      <c r="H735" s="4">
        <f t="shared" si="198"/>
        <v>0</v>
      </c>
      <c r="I735" s="4">
        <f t="shared" si="198"/>
        <v>0</v>
      </c>
      <c r="J735" s="4">
        <f t="shared" si="191"/>
        <v>0</v>
      </c>
      <c r="K735" s="4">
        <f t="shared" si="192"/>
        <v>0</v>
      </c>
    </row>
    <row r="736" spans="1:11" ht="15.75" thickTop="1" x14ac:dyDescent="0.25">
      <c r="A736" t="str">
        <f t="shared" si="190"/>
        <v>b</v>
      </c>
      <c r="B736" s="5"/>
      <c r="C736" s="6" t="s">
        <v>10</v>
      </c>
      <c r="D736" s="28"/>
      <c r="E736" s="7">
        <f t="shared" si="195"/>
        <v>0</v>
      </c>
      <c r="F736" s="7">
        <f>SUM(F737:F743)</f>
        <v>0</v>
      </c>
      <c r="G736" s="7">
        <f t="shared" ref="G736:I736" si="199">SUM(G737:G743)</f>
        <v>0</v>
      </c>
      <c r="H736" s="7">
        <f t="shared" si="199"/>
        <v>0</v>
      </c>
      <c r="I736" s="7">
        <f t="shared" si="199"/>
        <v>0</v>
      </c>
      <c r="J736" s="7">
        <f t="shared" si="191"/>
        <v>0</v>
      </c>
      <c r="K736" s="7">
        <f t="shared" si="192"/>
        <v>0</v>
      </c>
    </row>
    <row r="737" spans="1:11" x14ac:dyDescent="0.25">
      <c r="A737" t="str">
        <f t="shared" si="190"/>
        <v>b</v>
      </c>
      <c r="B737" s="8"/>
      <c r="C737" s="9" t="s">
        <v>11</v>
      </c>
      <c r="D737" s="29"/>
      <c r="E737" s="10">
        <f t="shared" si="195"/>
        <v>0</v>
      </c>
      <c r="F737" s="10">
        <v>0</v>
      </c>
      <c r="G737" s="10">
        <v>0</v>
      </c>
      <c r="H737" s="10">
        <v>0</v>
      </c>
      <c r="I737" s="10">
        <v>0</v>
      </c>
      <c r="J737" s="10">
        <f t="shared" si="191"/>
        <v>0</v>
      </c>
      <c r="K737" s="10">
        <f t="shared" si="192"/>
        <v>0</v>
      </c>
    </row>
    <row r="738" spans="1:11" x14ac:dyDescent="0.25">
      <c r="A738" t="str">
        <f t="shared" si="190"/>
        <v>b</v>
      </c>
      <c r="B738" s="8"/>
      <c r="C738" s="9" t="s">
        <v>12</v>
      </c>
      <c r="D738" s="29"/>
      <c r="E738" s="10">
        <f t="shared" si="195"/>
        <v>0</v>
      </c>
      <c r="F738" s="17">
        <v>0</v>
      </c>
      <c r="G738" s="17">
        <v>0</v>
      </c>
      <c r="H738" s="17">
        <v>0</v>
      </c>
      <c r="I738" s="17">
        <v>0</v>
      </c>
      <c r="J738" s="17">
        <f t="shared" si="191"/>
        <v>0</v>
      </c>
      <c r="K738" s="17">
        <f t="shared" si="192"/>
        <v>0</v>
      </c>
    </row>
    <row r="739" spans="1:11" x14ac:dyDescent="0.25">
      <c r="A739" t="str">
        <f t="shared" si="190"/>
        <v>b</v>
      </c>
      <c r="B739" s="8"/>
      <c r="C739" s="9" t="s">
        <v>13</v>
      </c>
      <c r="D739" s="29"/>
      <c r="E739" s="10">
        <f t="shared" si="195"/>
        <v>0</v>
      </c>
      <c r="F739" s="10">
        <v>0</v>
      </c>
      <c r="G739" s="10">
        <v>0</v>
      </c>
      <c r="H739" s="10">
        <v>0</v>
      </c>
      <c r="I739" s="10">
        <v>0</v>
      </c>
      <c r="J739" s="10">
        <f t="shared" si="191"/>
        <v>0</v>
      </c>
      <c r="K739" s="10">
        <f t="shared" si="192"/>
        <v>0</v>
      </c>
    </row>
    <row r="740" spans="1:11" x14ac:dyDescent="0.25">
      <c r="A740" t="str">
        <f t="shared" si="190"/>
        <v>b</v>
      </c>
      <c r="B740" s="8"/>
      <c r="C740" s="9" t="s">
        <v>14</v>
      </c>
      <c r="D740" s="29"/>
      <c r="E740" s="10">
        <f t="shared" si="195"/>
        <v>0</v>
      </c>
      <c r="F740" s="10">
        <v>0</v>
      </c>
      <c r="G740" s="10">
        <v>0</v>
      </c>
      <c r="H740" s="10">
        <v>0</v>
      </c>
      <c r="I740" s="10">
        <v>0</v>
      </c>
      <c r="J740" s="10">
        <f t="shared" si="191"/>
        <v>0</v>
      </c>
      <c r="K740" s="10">
        <f t="shared" si="192"/>
        <v>0</v>
      </c>
    </row>
    <row r="741" spans="1:11" x14ac:dyDescent="0.25">
      <c r="A741" t="str">
        <f t="shared" si="190"/>
        <v>b</v>
      </c>
      <c r="B741" s="8"/>
      <c r="C741" s="9" t="s">
        <v>15</v>
      </c>
      <c r="D741" s="29"/>
      <c r="E741" s="10">
        <f t="shared" si="195"/>
        <v>0</v>
      </c>
      <c r="F741" s="10">
        <v>0</v>
      </c>
      <c r="G741" s="10">
        <v>0</v>
      </c>
      <c r="H741" s="10">
        <v>0</v>
      </c>
      <c r="I741" s="10">
        <v>0</v>
      </c>
      <c r="J741" s="10">
        <f t="shared" si="191"/>
        <v>0</v>
      </c>
      <c r="K741" s="10">
        <f t="shared" si="192"/>
        <v>0</v>
      </c>
    </row>
    <row r="742" spans="1:11" x14ac:dyDescent="0.25">
      <c r="A742" t="str">
        <f t="shared" si="190"/>
        <v>b</v>
      </c>
      <c r="B742" s="8"/>
      <c r="C742" s="9" t="s">
        <v>16</v>
      </c>
      <c r="D742" s="29"/>
      <c r="E742" s="10">
        <f t="shared" si="195"/>
        <v>0</v>
      </c>
      <c r="F742" s="10">
        <v>0</v>
      </c>
      <c r="G742" s="10">
        <v>0</v>
      </c>
      <c r="H742" s="10">
        <v>0</v>
      </c>
      <c r="I742" s="10">
        <v>0</v>
      </c>
      <c r="J742" s="10">
        <f t="shared" si="191"/>
        <v>0</v>
      </c>
      <c r="K742" s="10">
        <f t="shared" si="192"/>
        <v>0</v>
      </c>
    </row>
    <row r="743" spans="1:11" x14ac:dyDescent="0.25">
      <c r="A743" t="str">
        <f t="shared" si="190"/>
        <v>b</v>
      </c>
      <c r="B743" s="8"/>
      <c r="C743" s="9" t="s">
        <v>17</v>
      </c>
      <c r="D743" s="29"/>
      <c r="E743" s="10">
        <f t="shared" si="195"/>
        <v>0</v>
      </c>
      <c r="F743" s="10">
        <v>0</v>
      </c>
      <c r="G743" s="10">
        <v>0</v>
      </c>
      <c r="H743" s="10">
        <v>0</v>
      </c>
      <c r="I743" s="10">
        <v>0</v>
      </c>
      <c r="J743" s="10">
        <f t="shared" si="191"/>
        <v>0</v>
      </c>
      <c r="K743" s="10">
        <f t="shared" si="192"/>
        <v>0</v>
      </c>
    </row>
    <row r="744" spans="1:11" x14ac:dyDescent="0.25">
      <c r="A744" t="str">
        <f t="shared" si="190"/>
        <v>b</v>
      </c>
      <c r="B744" s="5"/>
      <c r="C744" s="6" t="s">
        <v>18</v>
      </c>
      <c r="D744" s="28"/>
      <c r="E744" s="7">
        <f t="shared" si="195"/>
        <v>0</v>
      </c>
      <c r="F744" s="7">
        <v>0</v>
      </c>
      <c r="G744" s="7">
        <v>0</v>
      </c>
      <c r="H744" s="7">
        <v>0</v>
      </c>
      <c r="I744" s="7">
        <v>0</v>
      </c>
      <c r="J744" s="7">
        <f t="shared" si="191"/>
        <v>0</v>
      </c>
      <c r="K744" s="7">
        <f t="shared" si="192"/>
        <v>0</v>
      </c>
    </row>
    <row r="745" spans="1:11" x14ac:dyDescent="0.25">
      <c r="A745" t="str">
        <f t="shared" si="190"/>
        <v>b</v>
      </c>
      <c r="B745" s="5"/>
      <c r="C745" s="6" t="s">
        <v>19</v>
      </c>
      <c r="D745" s="28"/>
      <c r="E745" s="7">
        <f t="shared" si="195"/>
        <v>0</v>
      </c>
      <c r="F745" s="7">
        <v>0</v>
      </c>
      <c r="G745" s="7">
        <v>0</v>
      </c>
      <c r="H745" s="7">
        <v>0</v>
      </c>
      <c r="I745" s="7">
        <v>0</v>
      </c>
      <c r="J745" s="7">
        <f t="shared" si="191"/>
        <v>0</v>
      </c>
      <c r="K745" s="7">
        <f t="shared" si="192"/>
        <v>0</v>
      </c>
    </row>
    <row r="746" spans="1:11" ht="15.75" thickBot="1" x14ac:dyDescent="0.3">
      <c r="A746" t="str">
        <f t="shared" si="190"/>
        <v>b</v>
      </c>
      <c r="B746" s="11"/>
      <c r="C746" s="12" t="s">
        <v>20</v>
      </c>
      <c r="D746" s="30"/>
      <c r="E746" s="13">
        <f t="shared" si="195"/>
        <v>0</v>
      </c>
      <c r="F746" s="13">
        <v>0</v>
      </c>
      <c r="G746" s="13">
        <v>0</v>
      </c>
      <c r="H746" s="13">
        <v>0</v>
      </c>
      <c r="I746" s="13">
        <v>0</v>
      </c>
      <c r="J746" s="13">
        <f t="shared" si="191"/>
        <v>0</v>
      </c>
      <c r="K746" s="13">
        <f t="shared" si="192"/>
        <v>0</v>
      </c>
    </row>
    <row r="747" spans="1:11" ht="106.5" thickTop="1" thickBot="1" x14ac:dyDescent="0.3">
      <c r="A747" t="str">
        <f t="shared" si="190"/>
        <v>b</v>
      </c>
      <c r="B747" s="3" t="s">
        <v>129</v>
      </c>
      <c r="C747" s="14" t="s">
        <v>130</v>
      </c>
      <c r="D747" s="27"/>
      <c r="E747" s="4">
        <f t="shared" si="195"/>
        <v>0</v>
      </c>
      <c r="F747" s="4">
        <f>SUM(F748,F756,F757,F758)</f>
        <v>0</v>
      </c>
      <c r="G747" s="4">
        <f t="shared" ref="G747:I747" si="200">SUM(G748,G756,G757,G758)</f>
        <v>0</v>
      </c>
      <c r="H747" s="4">
        <f t="shared" si="200"/>
        <v>0</v>
      </c>
      <c r="I747" s="4">
        <f t="shared" si="200"/>
        <v>0</v>
      </c>
      <c r="J747" s="4">
        <f t="shared" si="191"/>
        <v>0</v>
      </c>
      <c r="K747" s="4">
        <f t="shared" si="192"/>
        <v>0</v>
      </c>
    </row>
    <row r="748" spans="1:11" ht="15.75" thickTop="1" x14ac:dyDescent="0.25">
      <c r="A748" t="str">
        <f t="shared" si="190"/>
        <v>b</v>
      </c>
      <c r="B748" s="5"/>
      <c r="C748" s="6" t="s">
        <v>10</v>
      </c>
      <c r="D748" s="28"/>
      <c r="E748" s="7">
        <f t="shared" si="195"/>
        <v>0</v>
      </c>
      <c r="F748" s="7">
        <f>SUM(F749:F755)</f>
        <v>0</v>
      </c>
      <c r="G748" s="7">
        <f t="shared" ref="G748:I748" si="201">SUM(G749:G755)</f>
        <v>0</v>
      </c>
      <c r="H748" s="7">
        <f t="shared" si="201"/>
        <v>0</v>
      </c>
      <c r="I748" s="7">
        <f t="shared" si="201"/>
        <v>0</v>
      </c>
      <c r="J748" s="7">
        <f t="shared" si="191"/>
        <v>0</v>
      </c>
      <c r="K748" s="7">
        <f t="shared" si="192"/>
        <v>0</v>
      </c>
    </row>
    <row r="749" spans="1:11" x14ac:dyDescent="0.25">
      <c r="A749" t="str">
        <f t="shared" si="190"/>
        <v>b</v>
      </c>
      <c r="B749" s="8"/>
      <c r="C749" s="9" t="s">
        <v>11</v>
      </c>
      <c r="D749" s="29"/>
      <c r="E749" s="10">
        <f t="shared" si="195"/>
        <v>0</v>
      </c>
      <c r="F749" s="10">
        <v>0</v>
      </c>
      <c r="G749" s="10">
        <v>0</v>
      </c>
      <c r="H749" s="10">
        <v>0</v>
      </c>
      <c r="I749" s="10">
        <v>0</v>
      </c>
      <c r="J749" s="10">
        <f t="shared" si="191"/>
        <v>0</v>
      </c>
      <c r="K749" s="10">
        <f t="shared" si="192"/>
        <v>0</v>
      </c>
    </row>
    <row r="750" spans="1:11" x14ac:dyDescent="0.25">
      <c r="A750" t="str">
        <f t="shared" si="190"/>
        <v>b</v>
      </c>
      <c r="B750" s="8"/>
      <c r="C750" s="9" t="s">
        <v>12</v>
      </c>
      <c r="D750" s="29"/>
      <c r="E750" s="10">
        <f t="shared" si="195"/>
        <v>0</v>
      </c>
      <c r="F750" s="10">
        <v>0</v>
      </c>
      <c r="G750" s="10">
        <v>0</v>
      </c>
      <c r="H750" s="10">
        <v>0</v>
      </c>
      <c r="I750" s="10">
        <v>0</v>
      </c>
      <c r="J750" s="10">
        <f t="shared" si="191"/>
        <v>0</v>
      </c>
      <c r="K750" s="10">
        <f t="shared" si="192"/>
        <v>0</v>
      </c>
    </row>
    <row r="751" spans="1:11" x14ac:dyDescent="0.25">
      <c r="A751" t="str">
        <f t="shared" si="190"/>
        <v>b</v>
      </c>
      <c r="B751" s="8"/>
      <c r="C751" s="9" t="s">
        <v>13</v>
      </c>
      <c r="D751" s="29"/>
      <c r="E751" s="10">
        <f t="shared" si="195"/>
        <v>0</v>
      </c>
      <c r="F751" s="10">
        <v>0</v>
      </c>
      <c r="G751" s="10">
        <v>0</v>
      </c>
      <c r="H751" s="10">
        <v>0</v>
      </c>
      <c r="I751" s="10">
        <v>0</v>
      </c>
      <c r="J751" s="10">
        <f t="shared" si="191"/>
        <v>0</v>
      </c>
      <c r="K751" s="10">
        <f t="shared" si="192"/>
        <v>0</v>
      </c>
    </row>
    <row r="752" spans="1:11" x14ac:dyDescent="0.25">
      <c r="A752" t="str">
        <f t="shared" si="190"/>
        <v>b</v>
      </c>
      <c r="B752" s="8"/>
      <c r="C752" s="9" t="s">
        <v>14</v>
      </c>
      <c r="D752" s="29"/>
      <c r="E752" s="10">
        <f t="shared" si="195"/>
        <v>0</v>
      </c>
      <c r="F752" s="10">
        <v>0</v>
      </c>
      <c r="G752" s="10">
        <v>0</v>
      </c>
      <c r="H752" s="10">
        <v>0</v>
      </c>
      <c r="I752" s="10">
        <v>0</v>
      </c>
      <c r="J752" s="10">
        <f t="shared" si="191"/>
        <v>0</v>
      </c>
      <c r="K752" s="10">
        <f t="shared" si="192"/>
        <v>0</v>
      </c>
    </row>
    <row r="753" spans="1:11" x14ac:dyDescent="0.25">
      <c r="A753" t="str">
        <f t="shared" si="190"/>
        <v>b</v>
      </c>
      <c r="B753" s="8"/>
      <c r="C753" s="9" t="s">
        <v>15</v>
      </c>
      <c r="D753" s="29"/>
      <c r="E753" s="10">
        <f t="shared" si="195"/>
        <v>0</v>
      </c>
      <c r="F753" s="10">
        <v>0</v>
      </c>
      <c r="G753" s="10">
        <v>0</v>
      </c>
      <c r="H753" s="10">
        <v>0</v>
      </c>
      <c r="I753" s="10">
        <v>0</v>
      </c>
      <c r="J753" s="10">
        <f t="shared" si="191"/>
        <v>0</v>
      </c>
      <c r="K753" s="10">
        <f t="shared" si="192"/>
        <v>0</v>
      </c>
    </row>
    <row r="754" spans="1:11" x14ac:dyDescent="0.25">
      <c r="A754" t="str">
        <f t="shared" si="190"/>
        <v>b</v>
      </c>
      <c r="B754" s="8"/>
      <c r="C754" s="9" t="s">
        <v>16</v>
      </c>
      <c r="D754" s="29"/>
      <c r="E754" s="10">
        <f t="shared" si="195"/>
        <v>0</v>
      </c>
      <c r="F754" s="10">
        <v>0</v>
      </c>
      <c r="G754" s="10">
        <v>0</v>
      </c>
      <c r="H754" s="10">
        <v>0</v>
      </c>
      <c r="I754" s="10">
        <v>0</v>
      </c>
      <c r="J754" s="10">
        <f t="shared" si="191"/>
        <v>0</v>
      </c>
      <c r="K754" s="10">
        <f t="shared" si="192"/>
        <v>0</v>
      </c>
    </row>
    <row r="755" spans="1:11" x14ac:dyDescent="0.25">
      <c r="A755" t="str">
        <f t="shared" si="190"/>
        <v>b</v>
      </c>
      <c r="B755" s="8"/>
      <c r="C755" s="9" t="s">
        <v>17</v>
      </c>
      <c r="D755" s="29"/>
      <c r="E755" s="10">
        <f t="shared" si="195"/>
        <v>0</v>
      </c>
      <c r="F755" s="10">
        <v>0</v>
      </c>
      <c r="G755" s="10">
        <v>0</v>
      </c>
      <c r="H755" s="10">
        <v>0</v>
      </c>
      <c r="I755" s="10">
        <v>0</v>
      </c>
      <c r="J755" s="10">
        <f t="shared" si="191"/>
        <v>0</v>
      </c>
      <c r="K755" s="10">
        <f t="shared" si="192"/>
        <v>0</v>
      </c>
    </row>
    <row r="756" spans="1:11" x14ac:dyDescent="0.25">
      <c r="A756" t="str">
        <f t="shared" si="190"/>
        <v>b</v>
      </c>
      <c r="B756" s="5"/>
      <c r="C756" s="6" t="s">
        <v>18</v>
      </c>
      <c r="D756" s="28"/>
      <c r="E756" s="7">
        <f t="shared" si="195"/>
        <v>0</v>
      </c>
      <c r="F756" s="7">
        <v>0</v>
      </c>
      <c r="G756" s="7">
        <v>0</v>
      </c>
      <c r="H756" s="7">
        <v>0</v>
      </c>
      <c r="I756" s="7">
        <v>0</v>
      </c>
      <c r="J756" s="7">
        <f t="shared" si="191"/>
        <v>0</v>
      </c>
      <c r="K756" s="7">
        <f t="shared" si="192"/>
        <v>0</v>
      </c>
    </row>
    <row r="757" spans="1:11" x14ac:dyDescent="0.25">
      <c r="A757" t="str">
        <f t="shared" si="190"/>
        <v>b</v>
      </c>
      <c r="B757" s="5"/>
      <c r="C757" s="6" t="s">
        <v>19</v>
      </c>
      <c r="D757" s="28"/>
      <c r="E757" s="7">
        <f t="shared" si="195"/>
        <v>0</v>
      </c>
      <c r="F757" s="7">
        <v>0</v>
      </c>
      <c r="G757" s="7">
        <v>0</v>
      </c>
      <c r="H757" s="7">
        <v>0</v>
      </c>
      <c r="I757" s="7">
        <v>0</v>
      </c>
      <c r="J757" s="7">
        <f t="shared" si="191"/>
        <v>0</v>
      </c>
      <c r="K757" s="7">
        <f t="shared" si="192"/>
        <v>0</v>
      </c>
    </row>
    <row r="758" spans="1:11" ht="15.75" thickBot="1" x14ac:dyDescent="0.3">
      <c r="A758" t="str">
        <f t="shared" si="190"/>
        <v>b</v>
      </c>
      <c r="B758" s="11"/>
      <c r="C758" s="12" t="s">
        <v>20</v>
      </c>
      <c r="D758" s="30"/>
      <c r="E758" s="13">
        <f t="shared" si="195"/>
        <v>0</v>
      </c>
      <c r="F758" s="13">
        <v>0</v>
      </c>
      <c r="G758" s="13">
        <v>0</v>
      </c>
      <c r="H758" s="13">
        <v>0</v>
      </c>
      <c r="I758" s="13">
        <v>0</v>
      </c>
      <c r="J758" s="13">
        <f t="shared" si="191"/>
        <v>0</v>
      </c>
      <c r="K758" s="13">
        <f t="shared" si="192"/>
        <v>0</v>
      </c>
    </row>
    <row r="759" spans="1:11" ht="32.25" customHeight="1" thickTop="1" thickBot="1" x14ac:dyDescent="0.3">
      <c r="A759" t="str">
        <f t="shared" si="190"/>
        <v>b</v>
      </c>
      <c r="B759" s="16" t="s">
        <v>131</v>
      </c>
      <c r="C759" s="4" t="s">
        <v>132</v>
      </c>
      <c r="D759" s="27"/>
      <c r="E759" s="4">
        <f t="shared" si="195"/>
        <v>0</v>
      </c>
      <c r="F759" s="4">
        <f>SUM(F771,F783)</f>
        <v>0</v>
      </c>
      <c r="G759" s="4">
        <f t="shared" ref="G759:I759" si="202">SUM(G771,G783)</f>
        <v>0</v>
      </c>
      <c r="H759" s="4">
        <f t="shared" si="202"/>
        <v>0</v>
      </c>
      <c r="I759" s="4">
        <f t="shared" si="202"/>
        <v>0</v>
      </c>
      <c r="J759" s="4">
        <f t="shared" si="191"/>
        <v>0</v>
      </c>
      <c r="K759" s="4">
        <f t="shared" si="192"/>
        <v>0</v>
      </c>
    </row>
    <row r="760" spans="1:11" ht="15.75" thickTop="1" x14ac:dyDescent="0.25">
      <c r="A760" t="str">
        <f t="shared" si="190"/>
        <v>b</v>
      </c>
      <c r="B760" s="5"/>
      <c r="C760" s="6" t="s">
        <v>10</v>
      </c>
      <c r="D760" s="28"/>
      <c r="E760" s="7">
        <f t="shared" si="195"/>
        <v>0</v>
      </c>
      <c r="F760" s="7">
        <f t="shared" ref="F760:I770" si="203">SUM(F772,F784)</f>
        <v>0</v>
      </c>
      <c r="G760" s="7">
        <f t="shared" si="203"/>
        <v>0</v>
      </c>
      <c r="H760" s="7">
        <f t="shared" si="203"/>
        <v>0</v>
      </c>
      <c r="I760" s="7">
        <f t="shared" si="203"/>
        <v>0</v>
      </c>
      <c r="J760" s="7">
        <f t="shared" si="191"/>
        <v>0</v>
      </c>
      <c r="K760" s="7">
        <f t="shared" si="192"/>
        <v>0</v>
      </c>
    </row>
    <row r="761" spans="1:11" x14ac:dyDescent="0.25">
      <c r="A761" t="str">
        <f t="shared" si="190"/>
        <v>b</v>
      </c>
      <c r="B761" s="8"/>
      <c r="C761" s="9" t="s">
        <v>11</v>
      </c>
      <c r="D761" s="29"/>
      <c r="E761" s="10">
        <f t="shared" si="195"/>
        <v>0</v>
      </c>
      <c r="F761" s="10">
        <f t="shared" si="203"/>
        <v>0</v>
      </c>
      <c r="G761" s="10">
        <f t="shared" si="203"/>
        <v>0</v>
      </c>
      <c r="H761" s="10">
        <f t="shared" si="203"/>
        <v>0</v>
      </c>
      <c r="I761" s="10">
        <f t="shared" si="203"/>
        <v>0</v>
      </c>
      <c r="J761" s="10">
        <f t="shared" si="191"/>
        <v>0</v>
      </c>
      <c r="K761" s="10">
        <f t="shared" si="192"/>
        <v>0</v>
      </c>
    </row>
    <row r="762" spans="1:11" x14ac:dyDescent="0.25">
      <c r="A762" t="str">
        <f t="shared" si="190"/>
        <v>b</v>
      </c>
      <c r="B762" s="8"/>
      <c r="C762" s="9" t="s">
        <v>12</v>
      </c>
      <c r="D762" s="29"/>
      <c r="E762" s="10">
        <f t="shared" si="195"/>
        <v>0</v>
      </c>
      <c r="F762" s="10">
        <f t="shared" si="203"/>
        <v>0</v>
      </c>
      <c r="G762" s="10">
        <f t="shared" si="203"/>
        <v>0</v>
      </c>
      <c r="H762" s="10">
        <f t="shared" si="203"/>
        <v>0</v>
      </c>
      <c r="I762" s="10">
        <f t="shared" si="203"/>
        <v>0</v>
      </c>
      <c r="J762" s="10">
        <f t="shared" si="191"/>
        <v>0</v>
      </c>
      <c r="K762" s="10">
        <f t="shared" si="192"/>
        <v>0</v>
      </c>
    </row>
    <row r="763" spans="1:11" x14ac:dyDescent="0.25">
      <c r="A763" t="str">
        <f t="shared" si="190"/>
        <v>b</v>
      </c>
      <c r="B763" s="8"/>
      <c r="C763" s="9" t="s">
        <v>13</v>
      </c>
      <c r="D763" s="29"/>
      <c r="E763" s="10">
        <f t="shared" si="195"/>
        <v>0</v>
      </c>
      <c r="F763" s="10">
        <f t="shared" si="203"/>
        <v>0</v>
      </c>
      <c r="G763" s="10">
        <f t="shared" si="203"/>
        <v>0</v>
      </c>
      <c r="H763" s="10">
        <f t="shared" si="203"/>
        <v>0</v>
      </c>
      <c r="I763" s="10">
        <f t="shared" si="203"/>
        <v>0</v>
      </c>
      <c r="J763" s="10">
        <f t="shared" si="191"/>
        <v>0</v>
      </c>
      <c r="K763" s="10">
        <f t="shared" si="192"/>
        <v>0</v>
      </c>
    </row>
    <row r="764" spans="1:11" x14ac:dyDescent="0.25">
      <c r="A764" t="str">
        <f t="shared" si="190"/>
        <v>b</v>
      </c>
      <c r="B764" s="8"/>
      <c r="C764" s="9" t="s">
        <v>14</v>
      </c>
      <c r="D764" s="29"/>
      <c r="E764" s="10">
        <f t="shared" si="195"/>
        <v>0</v>
      </c>
      <c r="F764" s="10">
        <f t="shared" si="203"/>
        <v>0</v>
      </c>
      <c r="G764" s="10">
        <f t="shared" si="203"/>
        <v>0</v>
      </c>
      <c r="H764" s="10">
        <f t="shared" si="203"/>
        <v>0</v>
      </c>
      <c r="I764" s="10">
        <f t="shared" si="203"/>
        <v>0</v>
      </c>
      <c r="J764" s="10">
        <f t="shared" si="191"/>
        <v>0</v>
      </c>
      <c r="K764" s="10">
        <f t="shared" si="192"/>
        <v>0</v>
      </c>
    </row>
    <row r="765" spans="1:11" x14ac:dyDescent="0.25">
      <c r="A765" t="str">
        <f t="shared" si="190"/>
        <v>b</v>
      </c>
      <c r="B765" s="8"/>
      <c r="C765" s="9" t="s">
        <v>15</v>
      </c>
      <c r="D765" s="29"/>
      <c r="E765" s="10">
        <f t="shared" si="195"/>
        <v>0</v>
      </c>
      <c r="F765" s="10">
        <f t="shared" si="203"/>
        <v>0</v>
      </c>
      <c r="G765" s="10">
        <f t="shared" si="203"/>
        <v>0</v>
      </c>
      <c r="H765" s="10">
        <f t="shared" si="203"/>
        <v>0</v>
      </c>
      <c r="I765" s="10">
        <f t="shared" si="203"/>
        <v>0</v>
      </c>
      <c r="J765" s="10">
        <f t="shared" si="191"/>
        <v>0</v>
      </c>
      <c r="K765" s="10">
        <f t="shared" si="192"/>
        <v>0</v>
      </c>
    </row>
    <row r="766" spans="1:11" x14ac:dyDescent="0.25">
      <c r="A766" t="str">
        <f t="shared" si="190"/>
        <v>b</v>
      </c>
      <c r="B766" s="8"/>
      <c r="C766" s="9" t="s">
        <v>16</v>
      </c>
      <c r="D766" s="29"/>
      <c r="E766" s="10">
        <f t="shared" si="195"/>
        <v>0</v>
      </c>
      <c r="F766" s="10">
        <f t="shared" si="203"/>
        <v>0</v>
      </c>
      <c r="G766" s="10">
        <f t="shared" si="203"/>
        <v>0</v>
      </c>
      <c r="H766" s="10">
        <f t="shared" si="203"/>
        <v>0</v>
      </c>
      <c r="I766" s="10">
        <f t="shared" si="203"/>
        <v>0</v>
      </c>
      <c r="J766" s="10">
        <f t="shared" si="191"/>
        <v>0</v>
      </c>
      <c r="K766" s="10">
        <f t="shared" si="192"/>
        <v>0</v>
      </c>
    </row>
    <row r="767" spans="1:11" x14ac:dyDescent="0.25">
      <c r="A767" t="str">
        <f t="shared" si="190"/>
        <v>b</v>
      </c>
      <c r="B767" s="8"/>
      <c r="C767" s="9" t="s">
        <v>17</v>
      </c>
      <c r="D767" s="29"/>
      <c r="E767" s="10">
        <f t="shared" si="195"/>
        <v>0</v>
      </c>
      <c r="F767" s="10">
        <f t="shared" si="203"/>
        <v>0</v>
      </c>
      <c r="G767" s="10">
        <f t="shared" si="203"/>
        <v>0</v>
      </c>
      <c r="H767" s="10">
        <f t="shared" si="203"/>
        <v>0</v>
      </c>
      <c r="I767" s="10">
        <f t="shared" si="203"/>
        <v>0</v>
      </c>
      <c r="J767" s="10">
        <f t="shared" si="191"/>
        <v>0</v>
      </c>
      <c r="K767" s="10">
        <f t="shared" si="192"/>
        <v>0</v>
      </c>
    </row>
    <row r="768" spans="1:11" x14ac:dyDescent="0.25">
      <c r="A768" t="str">
        <f t="shared" ref="A768:A855" si="204">IF(OR(E768&lt;&gt;0,F768&lt;&gt;0,G768&lt;&gt;0,H768&lt;&gt;0,I768&lt;&gt;0,),"a","b")</f>
        <v>b</v>
      </c>
      <c r="B768" s="5"/>
      <c r="C768" s="6" t="s">
        <v>18</v>
      </c>
      <c r="D768" s="28"/>
      <c r="E768" s="7">
        <f t="shared" si="195"/>
        <v>0</v>
      </c>
      <c r="F768" s="7">
        <f t="shared" si="203"/>
        <v>0</v>
      </c>
      <c r="G768" s="7">
        <f t="shared" si="203"/>
        <v>0</v>
      </c>
      <c r="H768" s="7">
        <f t="shared" si="203"/>
        <v>0</v>
      </c>
      <c r="I768" s="7">
        <f t="shared" si="203"/>
        <v>0</v>
      </c>
      <c r="J768" s="7">
        <f t="shared" ref="J768:J855" si="205">SUM(F768,G768)</f>
        <v>0</v>
      </c>
      <c r="K768" s="7">
        <f t="shared" ref="K768:K855" si="206">SUM(F768,G768,H768)</f>
        <v>0</v>
      </c>
    </row>
    <row r="769" spans="1:11" x14ac:dyDescent="0.25">
      <c r="A769" t="str">
        <f t="shared" si="204"/>
        <v>b</v>
      </c>
      <c r="B769" s="5"/>
      <c r="C769" s="6" t="s">
        <v>19</v>
      </c>
      <c r="D769" s="28"/>
      <c r="E769" s="7">
        <f t="shared" si="195"/>
        <v>0</v>
      </c>
      <c r="F769" s="7">
        <f t="shared" si="203"/>
        <v>0</v>
      </c>
      <c r="G769" s="7">
        <f t="shared" si="203"/>
        <v>0</v>
      </c>
      <c r="H769" s="7">
        <f t="shared" si="203"/>
        <v>0</v>
      </c>
      <c r="I769" s="7">
        <f t="shared" si="203"/>
        <v>0</v>
      </c>
      <c r="J769" s="7">
        <f t="shared" si="205"/>
        <v>0</v>
      </c>
      <c r="K769" s="7">
        <f t="shared" si="206"/>
        <v>0</v>
      </c>
    </row>
    <row r="770" spans="1:11" ht="15.75" thickBot="1" x14ac:dyDescent="0.3">
      <c r="A770" t="str">
        <f t="shared" si="204"/>
        <v>b</v>
      </c>
      <c r="B770" s="11"/>
      <c r="C770" s="12" t="s">
        <v>20</v>
      </c>
      <c r="D770" s="30"/>
      <c r="E770" s="13">
        <f t="shared" si="195"/>
        <v>0</v>
      </c>
      <c r="F770" s="13">
        <f t="shared" si="203"/>
        <v>0</v>
      </c>
      <c r="G770" s="13">
        <f t="shared" si="203"/>
        <v>0</v>
      </c>
      <c r="H770" s="13">
        <f t="shared" si="203"/>
        <v>0</v>
      </c>
      <c r="I770" s="13">
        <f t="shared" si="203"/>
        <v>0</v>
      </c>
      <c r="J770" s="13">
        <f t="shared" si="205"/>
        <v>0</v>
      </c>
      <c r="K770" s="13">
        <f t="shared" si="206"/>
        <v>0</v>
      </c>
    </row>
    <row r="771" spans="1:11" ht="32.25" customHeight="1" thickTop="1" thickBot="1" x14ac:dyDescent="0.3">
      <c r="A771" t="str">
        <f t="shared" si="204"/>
        <v>b</v>
      </c>
      <c r="B771" s="16" t="s">
        <v>133</v>
      </c>
      <c r="C771" s="4" t="s">
        <v>132</v>
      </c>
      <c r="D771" s="27"/>
      <c r="E771" s="4">
        <f t="shared" si="195"/>
        <v>0</v>
      </c>
      <c r="F771" s="4">
        <f>SUM(F772,F780,F781,F782)</f>
        <v>0</v>
      </c>
      <c r="G771" s="4">
        <f t="shared" ref="G771:I771" si="207">SUM(G772,G780,G781,G782)</f>
        <v>0</v>
      </c>
      <c r="H771" s="4">
        <f t="shared" si="207"/>
        <v>0</v>
      </c>
      <c r="I771" s="4">
        <f t="shared" si="207"/>
        <v>0</v>
      </c>
      <c r="J771" s="4">
        <f t="shared" si="205"/>
        <v>0</v>
      </c>
      <c r="K771" s="4">
        <f t="shared" si="206"/>
        <v>0</v>
      </c>
    </row>
    <row r="772" spans="1:11" ht="15.75" thickTop="1" x14ac:dyDescent="0.25">
      <c r="A772" t="str">
        <f t="shared" si="204"/>
        <v>b</v>
      </c>
      <c r="B772" s="5"/>
      <c r="C772" s="6" t="s">
        <v>10</v>
      </c>
      <c r="D772" s="28"/>
      <c r="E772" s="7">
        <f t="shared" si="195"/>
        <v>0</v>
      </c>
      <c r="F772" s="7">
        <f>SUM(F773:F779)</f>
        <v>0</v>
      </c>
      <c r="G772" s="7">
        <f t="shared" ref="G772:I772" si="208">SUM(G773:G779)</f>
        <v>0</v>
      </c>
      <c r="H772" s="7">
        <f t="shared" si="208"/>
        <v>0</v>
      </c>
      <c r="I772" s="7">
        <f t="shared" si="208"/>
        <v>0</v>
      </c>
      <c r="J772" s="7">
        <f t="shared" si="205"/>
        <v>0</v>
      </c>
      <c r="K772" s="7">
        <f t="shared" si="206"/>
        <v>0</v>
      </c>
    </row>
    <row r="773" spans="1:11" x14ac:dyDescent="0.25">
      <c r="A773" t="str">
        <f t="shared" si="204"/>
        <v>b</v>
      </c>
      <c r="B773" s="8"/>
      <c r="C773" s="9" t="s">
        <v>11</v>
      </c>
      <c r="D773" s="29"/>
      <c r="E773" s="10">
        <f t="shared" si="195"/>
        <v>0</v>
      </c>
      <c r="F773" s="10">
        <v>0</v>
      </c>
      <c r="G773" s="10">
        <v>0</v>
      </c>
      <c r="H773" s="10">
        <v>0</v>
      </c>
      <c r="I773" s="10">
        <v>0</v>
      </c>
      <c r="J773" s="10">
        <f t="shared" si="205"/>
        <v>0</v>
      </c>
      <c r="K773" s="10">
        <f t="shared" si="206"/>
        <v>0</v>
      </c>
    </row>
    <row r="774" spans="1:11" x14ac:dyDescent="0.25">
      <c r="A774" t="str">
        <f t="shared" si="204"/>
        <v>b</v>
      </c>
      <c r="B774" s="8"/>
      <c r="C774" s="9" t="s">
        <v>12</v>
      </c>
      <c r="D774" s="29"/>
      <c r="E774" s="10">
        <f t="shared" si="195"/>
        <v>0</v>
      </c>
      <c r="F774" s="10">
        <v>0</v>
      </c>
      <c r="G774" s="10">
        <v>0</v>
      </c>
      <c r="H774" s="10">
        <v>0</v>
      </c>
      <c r="I774" s="10">
        <v>0</v>
      </c>
      <c r="J774" s="10">
        <f t="shared" si="205"/>
        <v>0</v>
      </c>
      <c r="K774" s="10">
        <f t="shared" si="206"/>
        <v>0</v>
      </c>
    </row>
    <row r="775" spans="1:11" x14ac:dyDescent="0.25">
      <c r="A775" t="str">
        <f t="shared" si="204"/>
        <v>b</v>
      </c>
      <c r="B775" s="8"/>
      <c r="C775" s="9" t="s">
        <v>13</v>
      </c>
      <c r="D775" s="29"/>
      <c r="E775" s="10">
        <f t="shared" si="195"/>
        <v>0</v>
      </c>
      <c r="F775" s="10">
        <v>0</v>
      </c>
      <c r="G775" s="10">
        <v>0</v>
      </c>
      <c r="H775" s="10">
        <v>0</v>
      </c>
      <c r="I775" s="10">
        <v>0</v>
      </c>
      <c r="J775" s="10">
        <f t="shared" si="205"/>
        <v>0</v>
      </c>
      <c r="K775" s="10">
        <f t="shared" si="206"/>
        <v>0</v>
      </c>
    </row>
    <row r="776" spans="1:11" x14ac:dyDescent="0.25">
      <c r="A776" t="str">
        <f t="shared" si="204"/>
        <v>b</v>
      </c>
      <c r="B776" s="8"/>
      <c r="C776" s="9" t="s">
        <v>14</v>
      </c>
      <c r="D776" s="29"/>
      <c r="E776" s="10">
        <f t="shared" si="195"/>
        <v>0</v>
      </c>
      <c r="F776" s="10">
        <v>0</v>
      </c>
      <c r="G776" s="10">
        <v>0</v>
      </c>
      <c r="H776" s="10">
        <v>0</v>
      </c>
      <c r="I776" s="10">
        <v>0</v>
      </c>
      <c r="J776" s="10">
        <f t="shared" si="205"/>
        <v>0</v>
      </c>
      <c r="K776" s="10">
        <f t="shared" si="206"/>
        <v>0</v>
      </c>
    </row>
    <row r="777" spans="1:11" x14ac:dyDescent="0.25">
      <c r="A777" t="str">
        <f t="shared" si="204"/>
        <v>b</v>
      </c>
      <c r="B777" s="8"/>
      <c r="C777" s="9" t="s">
        <v>15</v>
      </c>
      <c r="D777" s="29"/>
      <c r="E777" s="10">
        <f t="shared" si="195"/>
        <v>0</v>
      </c>
      <c r="F777" s="10">
        <v>0</v>
      </c>
      <c r="G777" s="10">
        <v>0</v>
      </c>
      <c r="H777" s="10">
        <v>0</v>
      </c>
      <c r="I777" s="10">
        <v>0</v>
      </c>
      <c r="J777" s="10">
        <f t="shared" si="205"/>
        <v>0</v>
      </c>
      <c r="K777" s="10">
        <f t="shared" si="206"/>
        <v>0</v>
      </c>
    </row>
    <row r="778" spans="1:11" x14ac:dyDescent="0.25">
      <c r="A778" t="str">
        <f t="shared" si="204"/>
        <v>b</v>
      </c>
      <c r="B778" s="8"/>
      <c r="C778" s="9" t="s">
        <v>16</v>
      </c>
      <c r="D778" s="29"/>
      <c r="E778" s="10">
        <f t="shared" si="195"/>
        <v>0</v>
      </c>
      <c r="F778" s="10">
        <v>0</v>
      </c>
      <c r="G778" s="10">
        <v>0</v>
      </c>
      <c r="H778" s="10">
        <v>0</v>
      </c>
      <c r="I778" s="10">
        <v>0</v>
      </c>
      <c r="J778" s="10">
        <f t="shared" si="205"/>
        <v>0</v>
      </c>
      <c r="K778" s="10">
        <f t="shared" si="206"/>
        <v>0</v>
      </c>
    </row>
    <row r="779" spans="1:11" x14ac:dyDescent="0.25">
      <c r="A779" t="str">
        <f t="shared" si="204"/>
        <v>b</v>
      </c>
      <c r="B779" s="8"/>
      <c r="C779" s="9" t="s">
        <v>17</v>
      </c>
      <c r="D779" s="29"/>
      <c r="E779" s="10">
        <f t="shared" si="195"/>
        <v>0</v>
      </c>
      <c r="F779" s="10">
        <v>0</v>
      </c>
      <c r="G779" s="10">
        <v>0</v>
      </c>
      <c r="H779" s="10">
        <v>0</v>
      </c>
      <c r="I779" s="10">
        <v>0</v>
      </c>
      <c r="J779" s="10">
        <f t="shared" si="205"/>
        <v>0</v>
      </c>
      <c r="K779" s="10">
        <f t="shared" si="206"/>
        <v>0</v>
      </c>
    </row>
    <row r="780" spans="1:11" x14ac:dyDescent="0.25">
      <c r="A780" t="str">
        <f t="shared" si="204"/>
        <v>b</v>
      </c>
      <c r="B780" s="5"/>
      <c r="C780" s="6" t="s">
        <v>18</v>
      </c>
      <c r="D780" s="28"/>
      <c r="E780" s="7">
        <f t="shared" ref="E780:E867" si="209">SUM(F780,G780,H780,I780)</f>
        <v>0</v>
      </c>
      <c r="F780" s="7">
        <v>0</v>
      </c>
      <c r="G780" s="7">
        <v>0</v>
      </c>
      <c r="H780" s="7">
        <v>0</v>
      </c>
      <c r="I780" s="7">
        <v>0</v>
      </c>
      <c r="J780" s="7">
        <f t="shared" si="205"/>
        <v>0</v>
      </c>
      <c r="K780" s="7">
        <f t="shared" si="206"/>
        <v>0</v>
      </c>
    </row>
    <row r="781" spans="1:11" x14ac:dyDescent="0.25">
      <c r="A781" t="str">
        <f t="shared" si="204"/>
        <v>b</v>
      </c>
      <c r="B781" s="5"/>
      <c r="C781" s="6" t="s">
        <v>19</v>
      </c>
      <c r="D781" s="28"/>
      <c r="E781" s="7">
        <f t="shared" si="209"/>
        <v>0</v>
      </c>
      <c r="F781" s="7">
        <v>0</v>
      </c>
      <c r="G781" s="7">
        <v>0</v>
      </c>
      <c r="H781" s="7">
        <v>0</v>
      </c>
      <c r="I781" s="7">
        <v>0</v>
      </c>
      <c r="J781" s="7">
        <f t="shared" si="205"/>
        <v>0</v>
      </c>
      <c r="K781" s="7">
        <f t="shared" si="206"/>
        <v>0</v>
      </c>
    </row>
    <row r="782" spans="1:11" ht="15.75" thickBot="1" x14ac:dyDescent="0.3">
      <c r="A782" t="str">
        <f t="shared" si="204"/>
        <v>b</v>
      </c>
      <c r="B782" s="11"/>
      <c r="C782" s="12" t="s">
        <v>20</v>
      </c>
      <c r="D782" s="30"/>
      <c r="E782" s="13">
        <f t="shared" si="209"/>
        <v>0</v>
      </c>
      <c r="F782" s="13">
        <v>0</v>
      </c>
      <c r="G782" s="13">
        <v>0</v>
      </c>
      <c r="H782" s="13">
        <v>0</v>
      </c>
      <c r="I782" s="13">
        <v>0</v>
      </c>
      <c r="J782" s="13">
        <f t="shared" si="205"/>
        <v>0</v>
      </c>
      <c r="K782" s="13">
        <f t="shared" si="206"/>
        <v>0</v>
      </c>
    </row>
    <row r="783" spans="1:11" ht="61.5" thickTop="1" thickBot="1" x14ac:dyDescent="0.3">
      <c r="A783" t="str">
        <f t="shared" si="204"/>
        <v>b</v>
      </c>
      <c r="B783" s="3" t="s">
        <v>134</v>
      </c>
      <c r="C783" s="14" t="s">
        <v>135</v>
      </c>
      <c r="D783" s="27"/>
      <c r="E783" s="4">
        <f t="shared" si="209"/>
        <v>0</v>
      </c>
      <c r="F783" s="4">
        <f>SUM(F784,F792,F793,F794)</f>
        <v>0</v>
      </c>
      <c r="G783" s="4">
        <f t="shared" ref="G783:I783" si="210">SUM(G784,G792,G793,G794)</f>
        <v>0</v>
      </c>
      <c r="H783" s="4">
        <f t="shared" si="210"/>
        <v>0</v>
      </c>
      <c r="I783" s="4">
        <f t="shared" si="210"/>
        <v>0</v>
      </c>
      <c r="J783" s="4">
        <f t="shared" si="205"/>
        <v>0</v>
      </c>
      <c r="K783" s="4">
        <f t="shared" si="206"/>
        <v>0</v>
      </c>
    </row>
    <row r="784" spans="1:11" ht="15.75" thickTop="1" x14ac:dyDescent="0.25">
      <c r="A784" t="str">
        <f t="shared" si="204"/>
        <v>b</v>
      </c>
      <c r="B784" s="5"/>
      <c r="C784" s="6" t="s">
        <v>10</v>
      </c>
      <c r="D784" s="28"/>
      <c r="E784" s="7">
        <f t="shared" si="209"/>
        <v>0</v>
      </c>
      <c r="F784" s="7">
        <f>SUM(F785:F791)</f>
        <v>0</v>
      </c>
      <c r="G784" s="7">
        <f t="shared" ref="G784:I784" si="211">SUM(G785:G791)</f>
        <v>0</v>
      </c>
      <c r="H784" s="7">
        <f t="shared" si="211"/>
        <v>0</v>
      </c>
      <c r="I784" s="7">
        <f t="shared" si="211"/>
        <v>0</v>
      </c>
      <c r="J784" s="7">
        <f t="shared" si="205"/>
        <v>0</v>
      </c>
      <c r="K784" s="7">
        <f t="shared" si="206"/>
        <v>0</v>
      </c>
    </row>
    <row r="785" spans="1:11" x14ac:dyDescent="0.25">
      <c r="A785" t="str">
        <f t="shared" si="204"/>
        <v>b</v>
      </c>
      <c r="B785" s="8"/>
      <c r="C785" s="9" t="s">
        <v>11</v>
      </c>
      <c r="D785" s="29"/>
      <c r="E785" s="10">
        <f t="shared" si="209"/>
        <v>0</v>
      </c>
      <c r="F785" s="10">
        <v>0</v>
      </c>
      <c r="G785" s="10">
        <v>0</v>
      </c>
      <c r="H785" s="10">
        <v>0</v>
      </c>
      <c r="I785" s="10">
        <v>0</v>
      </c>
      <c r="J785" s="10">
        <f t="shared" si="205"/>
        <v>0</v>
      </c>
      <c r="K785" s="10">
        <f t="shared" si="206"/>
        <v>0</v>
      </c>
    </row>
    <row r="786" spans="1:11" x14ac:dyDescent="0.25">
      <c r="A786" t="str">
        <f t="shared" si="204"/>
        <v>b</v>
      </c>
      <c r="B786" s="8"/>
      <c r="C786" s="9" t="s">
        <v>12</v>
      </c>
      <c r="D786" s="29"/>
      <c r="E786" s="10">
        <f t="shared" si="209"/>
        <v>0</v>
      </c>
      <c r="F786" s="10">
        <v>0</v>
      </c>
      <c r="G786" s="10">
        <v>0</v>
      </c>
      <c r="H786" s="10">
        <v>0</v>
      </c>
      <c r="I786" s="10">
        <v>0</v>
      </c>
      <c r="J786" s="10">
        <f t="shared" si="205"/>
        <v>0</v>
      </c>
      <c r="K786" s="10">
        <f t="shared" si="206"/>
        <v>0</v>
      </c>
    </row>
    <row r="787" spans="1:11" x14ac:dyDescent="0.25">
      <c r="A787" t="str">
        <f t="shared" si="204"/>
        <v>b</v>
      </c>
      <c r="B787" s="8"/>
      <c r="C787" s="9" t="s">
        <v>13</v>
      </c>
      <c r="D787" s="29"/>
      <c r="E787" s="10">
        <f t="shared" si="209"/>
        <v>0</v>
      </c>
      <c r="F787" s="10">
        <v>0</v>
      </c>
      <c r="G787" s="10">
        <v>0</v>
      </c>
      <c r="H787" s="10">
        <v>0</v>
      </c>
      <c r="I787" s="10">
        <v>0</v>
      </c>
      <c r="J787" s="10">
        <f t="shared" si="205"/>
        <v>0</v>
      </c>
      <c r="K787" s="10">
        <f t="shared" si="206"/>
        <v>0</v>
      </c>
    </row>
    <row r="788" spans="1:11" x14ac:dyDescent="0.25">
      <c r="A788" t="str">
        <f t="shared" si="204"/>
        <v>b</v>
      </c>
      <c r="B788" s="8"/>
      <c r="C788" s="9" t="s">
        <v>14</v>
      </c>
      <c r="D788" s="29"/>
      <c r="E788" s="10">
        <f t="shared" si="209"/>
        <v>0</v>
      </c>
      <c r="F788" s="10">
        <v>0</v>
      </c>
      <c r="G788" s="10">
        <v>0</v>
      </c>
      <c r="H788" s="10">
        <v>0</v>
      </c>
      <c r="I788" s="10">
        <v>0</v>
      </c>
      <c r="J788" s="10">
        <f t="shared" si="205"/>
        <v>0</v>
      </c>
      <c r="K788" s="10">
        <f t="shared" si="206"/>
        <v>0</v>
      </c>
    </row>
    <row r="789" spans="1:11" x14ac:dyDescent="0.25">
      <c r="A789" t="str">
        <f t="shared" si="204"/>
        <v>b</v>
      </c>
      <c r="B789" s="8"/>
      <c r="C789" s="9" t="s">
        <v>15</v>
      </c>
      <c r="D789" s="29"/>
      <c r="E789" s="10">
        <f t="shared" si="209"/>
        <v>0</v>
      </c>
      <c r="F789" s="10">
        <v>0</v>
      </c>
      <c r="G789" s="10">
        <v>0</v>
      </c>
      <c r="H789" s="10">
        <v>0</v>
      </c>
      <c r="I789" s="10">
        <v>0</v>
      </c>
      <c r="J789" s="10">
        <f t="shared" si="205"/>
        <v>0</v>
      </c>
      <c r="K789" s="10">
        <f t="shared" si="206"/>
        <v>0</v>
      </c>
    </row>
    <row r="790" spans="1:11" x14ac:dyDescent="0.25">
      <c r="A790" t="str">
        <f t="shared" si="204"/>
        <v>b</v>
      </c>
      <c r="B790" s="8"/>
      <c r="C790" s="9" t="s">
        <v>16</v>
      </c>
      <c r="D790" s="29"/>
      <c r="E790" s="10">
        <f t="shared" si="209"/>
        <v>0</v>
      </c>
      <c r="F790" s="10">
        <v>0</v>
      </c>
      <c r="G790" s="10">
        <v>0</v>
      </c>
      <c r="H790" s="10">
        <v>0</v>
      </c>
      <c r="I790" s="10">
        <v>0</v>
      </c>
      <c r="J790" s="10">
        <f t="shared" si="205"/>
        <v>0</v>
      </c>
      <c r="K790" s="10">
        <f t="shared" si="206"/>
        <v>0</v>
      </c>
    </row>
    <row r="791" spans="1:11" x14ac:dyDescent="0.25">
      <c r="A791" t="str">
        <f t="shared" si="204"/>
        <v>b</v>
      </c>
      <c r="B791" s="8"/>
      <c r="C791" s="9" t="s">
        <v>17</v>
      </c>
      <c r="D791" s="29"/>
      <c r="E791" s="10">
        <f t="shared" si="209"/>
        <v>0</v>
      </c>
      <c r="F791" s="10">
        <v>0</v>
      </c>
      <c r="G791" s="10">
        <v>0</v>
      </c>
      <c r="H791" s="10">
        <v>0</v>
      </c>
      <c r="I791" s="10">
        <v>0</v>
      </c>
      <c r="J791" s="10">
        <f t="shared" si="205"/>
        <v>0</v>
      </c>
      <c r="K791" s="10">
        <f t="shared" si="206"/>
        <v>0</v>
      </c>
    </row>
    <row r="792" spans="1:11" x14ac:dyDescent="0.25">
      <c r="A792" t="str">
        <f t="shared" si="204"/>
        <v>b</v>
      </c>
      <c r="B792" s="5"/>
      <c r="C792" s="6" t="s">
        <v>18</v>
      </c>
      <c r="D792" s="28"/>
      <c r="E792" s="7">
        <f t="shared" si="209"/>
        <v>0</v>
      </c>
      <c r="F792" s="7">
        <v>0</v>
      </c>
      <c r="G792" s="7">
        <v>0</v>
      </c>
      <c r="H792" s="7">
        <v>0</v>
      </c>
      <c r="I792" s="7">
        <v>0</v>
      </c>
      <c r="J792" s="7">
        <f t="shared" si="205"/>
        <v>0</v>
      </c>
      <c r="K792" s="7">
        <f t="shared" si="206"/>
        <v>0</v>
      </c>
    </row>
    <row r="793" spans="1:11" x14ac:dyDescent="0.25">
      <c r="A793" t="str">
        <f t="shared" si="204"/>
        <v>b</v>
      </c>
      <c r="B793" s="5"/>
      <c r="C793" s="6" t="s">
        <v>19</v>
      </c>
      <c r="D793" s="28"/>
      <c r="E793" s="7">
        <f t="shared" si="209"/>
        <v>0</v>
      </c>
      <c r="F793" s="7">
        <v>0</v>
      </c>
      <c r="G793" s="7">
        <v>0</v>
      </c>
      <c r="H793" s="7">
        <v>0</v>
      </c>
      <c r="I793" s="7">
        <v>0</v>
      </c>
      <c r="J793" s="7">
        <f t="shared" si="205"/>
        <v>0</v>
      </c>
      <c r="K793" s="7">
        <f t="shared" si="206"/>
        <v>0</v>
      </c>
    </row>
    <row r="794" spans="1:11" ht="15.75" thickBot="1" x14ac:dyDescent="0.3">
      <c r="A794" t="str">
        <f t="shared" si="204"/>
        <v>b</v>
      </c>
      <c r="B794" s="11"/>
      <c r="C794" s="12" t="s">
        <v>20</v>
      </c>
      <c r="D794" s="30"/>
      <c r="E794" s="13">
        <f t="shared" si="209"/>
        <v>0</v>
      </c>
      <c r="F794" s="13">
        <v>0</v>
      </c>
      <c r="G794" s="13">
        <v>0</v>
      </c>
      <c r="H794" s="13">
        <v>0</v>
      </c>
      <c r="I794" s="13">
        <v>0</v>
      </c>
      <c r="J794" s="13">
        <f t="shared" si="205"/>
        <v>0</v>
      </c>
      <c r="K794" s="13">
        <f t="shared" si="206"/>
        <v>0</v>
      </c>
    </row>
    <row r="795" spans="1:11" ht="31.5" thickTop="1" thickBot="1" x14ac:dyDescent="0.3">
      <c r="A795" t="str">
        <f t="shared" si="204"/>
        <v>b</v>
      </c>
      <c r="B795" s="3" t="s">
        <v>136</v>
      </c>
      <c r="C795" s="14" t="s">
        <v>137</v>
      </c>
      <c r="D795" s="27"/>
      <c r="E795" s="4">
        <f t="shared" si="209"/>
        <v>0</v>
      </c>
      <c r="F795" s="4">
        <f>SUM(F796,F804,F805,F806)</f>
        <v>0</v>
      </c>
      <c r="G795" s="4">
        <f t="shared" ref="G795:I795" si="212">SUM(G796,G804,G805,G806)</f>
        <v>0</v>
      </c>
      <c r="H795" s="4">
        <f t="shared" si="212"/>
        <v>0</v>
      </c>
      <c r="I795" s="4">
        <f t="shared" si="212"/>
        <v>0</v>
      </c>
      <c r="J795" s="4">
        <f t="shared" si="205"/>
        <v>0</v>
      </c>
      <c r="K795" s="4">
        <f t="shared" si="206"/>
        <v>0</v>
      </c>
    </row>
    <row r="796" spans="1:11" ht="15.75" thickTop="1" x14ac:dyDescent="0.25">
      <c r="A796" t="str">
        <f t="shared" si="204"/>
        <v>b</v>
      </c>
      <c r="B796" s="5"/>
      <c r="C796" s="6" t="s">
        <v>10</v>
      </c>
      <c r="D796" s="28"/>
      <c r="E796" s="7">
        <f t="shared" si="209"/>
        <v>0</v>
      </c>
      <c r="F796" s="7">
        <f>SUM(F797:F803)</f>
        <v>0</v>
      </c>
      <c r="G796" s="7">
        <f t="shared" ref="G796:I796" si="213">SUM(G797:G803)</f>
        <v>0</v>
      </c>
      <c r="H796" s="7">
        <f t="shared" si="213"/>
        <v>0</v>
      </c>
      <c r="I796" s="7">
        <f t="shared" si="213"/>
        <v>0</v>
      </c>
      <c r="J796" s="7">
        <f t="shared" si="205"/>
        <v>0</v>
      </c>
      <c r="K796" s="7">
        <f t="shared" si="206"/>
        <v>0</v>
      </c>
    </row>
    <row r="797" spans="1:11" x14ac:dyDescent="0.25">
      <c r="A797" t="str">
        <f t="shared" si="204"/>
        <v>b</v>
      </c>
      <c r="B797" s="8"/>
      <c r="C797" s="9" t="s">
        <v>11</v>
      </c>
      <c r="D797" s="29"/>
      <c r="E797" s="10">
        <f t="shared" si="209"/>
        <v>0</v>
      </c>
      <c r="F797" s="10">
        <v>0</v>
      </c>
      <c r="G797" s="10">
        <v>0</v>
      </c>
      <c r="H797" s="10">
        <v>0</v>
      </c>
      <c r="I797" s="10">
        <v>0</v>
      </c>
      <c r="J797" s="10">
        <f t="shared" si="205"/>
        <v>0</v>
      </c>
      <c r="K797" s="10">
        <f t="shared" si="206"/>
        <v>0</v>
      </c>
    </row>
    <row r="798" spans="1:11" x14ac:dyDescent="0.25">
      <c r="A798" t="str">
        <f t="shared" si="204"/>
        <v>b</v>
      </c>
      <c r="B798" s="8"/>
      <c r="C798" s="9" t="s">
        <v>12</v>
      </c>
      <c r="D798" s="29"/>
      <c r="E798" s="10">
        <f t="shared" si="209"/>
        <v>0</v>
      </c>
      <c r="F798" s="10">
        <v>0</v>
      </c>
      <c r="G798" s="10">
        <v>0</v>
      </c>
      <c r="H798" s="10">
        <v>0</v>
      </c>
      <c r="I798" s="10">
        <v>0</v>
      </c>
      <c r="J798" s="10">
        <f t="shared" si="205"/>
        <v>0</v>
      </c>
      <c r="K798" s="10">
        <f t="shared" si="206"/>
        <v>0</v>
      </c>
    </row>
    <row r="799" spans="1:11" x14ac:dyDescent="0.25">
      <c r="A799" t="str">
        <f t="shared" si="204"/>
        <v>b</v>
      </c>
      <c r="B799" s="8"/>
      <c r="C799" s="9" t="s">
        <v>13</v>
      </c>
      <c r="D799" s="29"/>
      <c r="E799" s="10">
        <f t="shared" si="209"/>
        <v>0</v>
      </c>
      <c r="F799" s="10">
        <v>0</v>
      </c>
      <c r="G799" s="10">
        <v>0</v>
      </c>
      <c r="H799" s="10">
        <v>0</v>
      </c>
      <c r="I799" s="10">
        <v>0</v>
      </c>
      <c r="J799" s="10">
        <f t="shared" si="205"/>
        <v>0</v>
      </c>
      <c r="K799" s="10">
        <f t="shared" si="206"/>
        <v>0</v>
      </c>
    </row>
    <row r="800" spans="1:11" x14ac:dyDescent="0.25">
      <c r="A800" t="str">
        <f t="shared" si="204"/>
        <v>b</v>
      </c>
      <c r="B800" s="8"/>
      <c r="C800" s="9" t="s">
        <v>14</v>
      </c>
      <c r="D800" s="29"/>
      <c r="E800" s="10">
        <f t="shared" si="209"/>
        <v>0</v>
      </c>
      <c r="F800" s="10">
        <v>0</v>
      </c>
      <c r="G800" s="10">
        <v>0</v>
      </c>
      <c r="H800" s="10">
        <v>0</v>
      </c>
      <c r="I800" s="10">
        <v>0</v>
      </c>
      <c r="J800" s="10">
        <f t="shared" si="205"/>
        <v>0</v>
      </c>
      <c r="K800" s="10">
        <f t="shared" si="206"/>
        <v>0</v>
      </c>
    </row>
    <row r="801" spans="1:11" x14ac:dyDescent="0.25">
      <c r="A801" t="str">
        <f t="shared" si="204"/>
        <v>b</v>
      </c>
      <c r="B801" s="8"/>
      <c r="C801" s="9" t="s">
        <v>15</v>
      </c>
      <c r="D801" s="29"/>
      <c r="E801" s="10">
        <f t="shared" si="209"/>
        <v>0</v>
      </c>
      <c r="F801" s="10">
        <v>0</v>
      </c>
      <c r="G801" s="10">
        <v>0</v>
      </c>
      <c r="H801" s="10">
        <v>0</v>
      </c>
      <c r="I801" s="10">
        <v>0</v>
      </c>
      <c r="J801" s="10">
        <f t="shared" si="205"/>
        <v>0</v>
      </c>
      <c r="K801" s="10">
        <f t="shared" si="206"/>
        <v>0</v>
      </c>
    </row>
    <row r="802" spans="1:11" x14ac:dyDescent="0.25">
      <c r="A802" t="str">
        <f t="shared" si="204"/>
        <v>b</v>
      </c>
      <c r="B802" s="8"/>
      <c r="C802" s="9" t="s">
        <v>16</v>
      </c>
      <c r="D802" s="29"/>
      <c r="E802" s="10">
        <f t="shared" si="209"/>
        <v>0</v>
      </c>
      <c r="F802" s="10">
        <v>0</v>
      </c>
      <c r="G802" s="10">
        <v>0</v>
      </c>
      <c r="H802" s="10">
        <v>0</v>
      </c>
      <c r="I802" s="10">
        <v>0</v>
      </c>
      <c r="J802" s="10">
        <f t="shared" si="205"/>
        <v>0</v>
      </c>
      <c r="K802" s="10">
        <f t="shared" si="206"/>
        <v>0</v>
      </c>
    </row>
    <row r="803" spans="1:11" x14ac:dyDescent="0.25">
      <c r="A803" t="str">
        <f t="shared" si="204"/>
        <v>b</v>
      </c>
      <c r="B803" s="8"/>
      <c r="C803" s="9" t="s">
        <v>17</v>
      </c>
      <c r="D803" s="29"/>
      <c r="E803" s="10">
        <f t="shared" si="209"/>
        <v>0</v>
      </c>
      <c r="F803" s="10">
        <v>0</v>
      </c>
      <c r="G803" s="10">
        <v>0</v>
      </c>
      <c r="H803" s="10">
        <v>0</v>
      </c>
      <c r="I803" s="10">
        <v>0</v>
      </c>
      <c r="J803" s="10">
        <f t="shared" si="205"/>
        <v>0</v>
      </c>
      <c r="K803" s="10">
        <f t="shared" si="206"/>
        <v>0</v>
      </c>
    </row>
    <row r="804" spans="1:11" x14ac:dyDescent="0.25">
      <c r="A804" t="str">
        <f t="shared" si="204"/>
        <v>b</v>
      </c>
      <c r="B804" s="5"/>
      <c r="C804" s="6" t="s">
        <v>18</v>
      </c>
      <c r="D804" s="28"/>
      <c r="E804" s="7">
        <f t="shared" si="209"/>
        <v>0</v>
      </c>
      <c r="F804" s="7">
        <v>0</v>
      </c>
      <c r="G804" s="7">
        <v>0</v>
      </c>
      <c r="H804" s="7">
        <v>0</v>
      </c>
      <c r="I804" s="7">
        <v>0</v>
      </c>
      <c r="J804" s="7">
        <f t="shared" si="205"/>
        <v>0</v>
      </c>
      <c r="K804" s="7">
        <f t="shared" si="206"/>
        <v>0</v>
      </c>
    </row>
    <row r="805" spans="1:11" x14ac:dyDescent="0.25">
      <c r="A805" t="str">
        <f t="shared" si="204"/>
        <v>b</v>
      </c>
      <c r="B805" s="5"/>
      <c r="C805" s="6" t="s">
        <v>19</v>
      </c>
      <c r="D805" s="28"/>
      <c r="E805" s="7">
        <f t="shared" si="209"/>
        <v>0</v>
      </c>
      <c r="F805" s="7">
        <v>0</v>
      </c>
      <c r="G805" s="7">
        <v>0</v>
      </c>
      <c r="H805" s="7">
        <v>0</v>
      </c>
      <c r="I805" s="7">
        <v>0</v>
      </c>
      <c r="J805" s="7">
        <f t="shared" si="205"/>
        <v>0</v>
      </c>
      <c r="K805" s="7">
        <f t="shared" si="206"/>
        <v>0</v>
      </c>
    </row>
    <row r="806" spans="1:11" ht="15.75" thickBot="1" x14ac:dyDescent="0.3">
      <c r="A806" t="str">
        <f t="shared" si="204"/>
        <v>b</v>
      </c>
      <c r="B806" s="11"/>
      <c r="C806" s="12" t="s">
        <v>20</v>
      </c>
      <c r="D806" s="30"/>
      <c r="E806" s="13">
        <f t="shared" si="209"/>
        <v>0</v>
      </c>
      <c r="F806" s="13">
        <v>0</v>
      </c>
      <c r="G806" s="13">
        <v>0</v>
      </c>
      <c r="H806" s="13">
        <v>0</v>
      </c>
      <c r="I806" s="13">
        <v>0</v>
      </c>
      <c r="J806" s="13">
        <f t="shared" si="205"/>
        <v>0</v>
      </c>
      <c r="K806" s="13">
        <f t="shared" si="206"/>
        <v>0</v>
      </c>
    </row>
    <row r="807" spans="1:11" ht="32.25" customHeight="1" thickTop="1" thickBot="1" x14ac:dyDescent="0.3">
      <c r="A807" t="str">
        <f t="shared" si="204"/>
        <v>b</v>
      </c>
      <c r="B807" s="16" t="s">
        <v>138</v>
      </c>
      <c r="C807" s="4" t="s">
        <v>139</v>
      </c>
      <c r="D807" s="27"/>
      <c r="E807" s="4">
        <f t="shared" si="209"/>
        <v>0</v>
      </c>
      <c r="F807" s="4">
        <f>SUM(F808,F816,F817,F818)</f>
        <v>0</v>
      </c>
      <c r="G807" s="4">
        <f t="shared" ref="G807:I807" si="214">SUM(G808,G816,G817,G818)</f>
        <v>0</v>
      </c>
      <c r="H807" s="4">
        <f t="shared" si="214"/>
        <v>0</v>
      </c>
      <c r="I807" s="4">
        <f t="shared" si="214"/>
        <v>0</v>
      </c>
      <c r="J807" s="4">
        <f t="shared" si="205"/>
        <v>0</v>
      </c>
      <c r="K807" s="4">
        <f t="shared" si="206"/>
        <v>0</v>
      </c>
    </row>
    <row r="808" spans="1:11" ht="15.75" thickTop="1" x14ac:dyDescent="0.25">
      <c r="A808" t="str">
        <f t="shared" si="204"/>
        <v>b</v>
      </c>
      <c r="B808" s="5"/>
      <c r="C808" s="6" t="s">
        <v>10</v>
      </c>
      <c r="D808" s="28"/>
      <c r="E808" s="7">
        <f t="shared" si="209"/>
        <v>0</v>
      </c>
      <c r="F808" s="7">
        <f>SUM(F809:F815)</f>
        <v>0</v>
      </c>
      <c r="G808" s="7">
        <f t="shared" ref="G808:I808" si="215">SUM(G809:G815)</f>
        <v>0</v>
      </c>
      <c r="H808" s="7">
        <f t="shared" si="215"/>
        <v>0</v>
      </c>
      <c r="I808" s="7">
        <f t="shared" si="215"/>
        <v>0</v>
      </c>
      <c r="J808" s="7">
        <f t="shared" si="205"/>
        <v>0</v>
      </c>
      <c r="K808" s="7">
        <f t="shared" si="206"/>
        <v>0</v>
      </c>
    </row>
    <row r="809" spans="1:11" x14ac:dyDescent="0.25">
      <c r="A809" t="str">
        <f t="shared" si="204"/>
        <v>b</v>
      </c>
      <c r="B809" s="8"/>
      <c r="C809" s="9" t="s">
        <v>11</v>
      </c>
      <c r="D809" s="29"/>
      <c r="E809" s="10">
        <f t="shared" si="209"/>
        <v>0</v>
      </c>
      <c r="F809" s="10">
        <v>0</v>
      </c>
      <c r="G809" s="10">
        <v>0</v>
      </c>
      <c r="H809" s="10">
        <v>0</v>
      </c>
      <c r="I809" s="10">
        <v>0</v>
      </c>
      <c r="J809" s="10">
        <f t="shared" si="205"/>
        <v>0</v>
      </c>
      <c r="K809" s="10">
        <f t="shared" si="206"/>
        <v>0</v>
      </c>
    </row>
    <row r="810" spans="1:11" x14ac:dyDescent="0.25">
      <c r="A810" t="str">
        <f t="shared" si="204"/>
        <v>b</v>
      </c>
      <c r="B810" s="8"/>
      <c r="C810" s="9" t="s">
        <v>12</v>
      </c>
      <c r="D810" s="29"/>
      <c r="E810" s="10">
        <f t="shared" si="209"/>
        <v>0</v>
      </c>
      <c r="F810" s="10">
        <v>0</v>
      </c>
      <c r="G810" s="10">
        <v>0</v>
      </c>
      <c r="H810" s="10">
        <v>0</v>
      </c>
      <c r="I810" s="10">
        <v>0</v>
      </c>
      <c r="J810" s="10">
        <f t="shared" si="205"/>
        <v>0</v>
      </c>
      <c r="K810" s="10">
        <f t="shared" si="206"/>
        <v>0</v>
      </c>
    </row>
    <row r="811" spans="1:11" x14ac:dyDescent="0.25">
      <c r="A811" t="str">
        <f t="shared" si="204"/>
        <v>b</v>
      </c>
      <c r="B811" s="8"/>
      <c r="C811" s="9" t="s">
        <v>13</v>
      </c>
      <c r="D811" s="29"/>
      <c r="E811" s="10">
        <f t="shared" si="209"/>
        <v>0</v>
      </c>
      <c r="F811" s="10">
        <v>0</v>
      </c>
      <c r="G811" s="10">
        <v>0</v>
      </c>
      <c r="H811" s="10">
        <v>0</v>
      </c>
      <c r="I811" s="10">
        <v>0</v>
      </c>
      <c r="J811" s="10">
        <f t="shared" si="205"/>
        <v>0</v>
      </c>
      <c r="K811" s="10">
        <f t="shared" si="206"/>
        <v>0</v>
      </c>
    </row>
    <row r="812" spans="1:11" x14ac:dyDescent="0.25">
      <c r="A812" t="str">
        <f t="shared" si="204"/>
        <v>b</v>
      </c>
      <c r="B812" s="8"/>
      <c r="C812" s="9" t="s">
        <v>14</v>
      </c>
      <c r="D812" s="29"/>
      <c r="E812" s="10">
        <f t="shared" si="209"/>
        <v>0</v>
      </c>
      <c r="F812" s="10">
        <v>0</v>
      </c>
      <c r="G812" s="10">
        <v>0</v>
      </c>
      <c r="H812" s="10">
        <v>0</v>
      </c>
      <c r="I812" s="10">
        <v>0</v>
      </c>
      <c r="J812" s="10">
        <f t="shared" si="205"/>
        <v>0</v>
      </c>
      <c r="K812" s="10">
        <f t="shared" si="206"/>
        <v>0</v>
      </c>
    </row>
    <row r="813" spans="1:11" x14ac:dyDescent="0.25">
      <c r="A813" t="str">
        <f t="shared" si="204"/>
        <v>b</v>
      </c>
      <c r="B813" s="8"/>
      <c r="C813" s="9" t="s">
        <v>15</v>
      </c>
      <c r="D813" s="29"/>
      <c r="E813" s="10">
        <f t="shared" si="209"/>
        <v>0</v>
      </c>
      <c r="F813" s="10">
        <v>0</v>
      </c>
      <c r="G813" s="10">
        <v>0</v>
      </c>
      <c r="H813" s="10">
        <v>0</v>
      </c>
      <c r="I813" s="10">
        <v>0</v>
      </c>
      <c r="J813" s="10">
        <f t="shared" si="205"/>
        <v>0</v>
      </c>
      <c r="K813" s="10">
        <f t="shared" si="206"/>
        <v>0</v>
      </c>
    </row>
    <row r="814" spans="1:11" x14ac:dyDescent="0.25">
      <c r="A814" t="str">
        <f t="shared" si="204"/>
        <v>b</v>
      </c>
      <c r="B814" s="8"/>
      <c r="C814" s="9" t="s">
        <v>16</v>
      </c>
      <c r="D814" s="29"/>
      <c r="E814" s="10">
        <f t="shared" si="209"/>
        <v>0</v>
      </c>
      <c r="F814" s="10">
        <v>0</v>
      </c>
      <c r="G814" s="10">
        <v>0</v>
      </c>
      <c r="H814" s="10">
        <v>0</v>
      </c>
      <c r="I814" s="10">
        <v>0</v>
      </c>
      <c r="J814" s="10">
        <f t="shared" si="205"/>
        <v>0</v>
      </c>
      <c r="K814" s="10">
        <f t="shared" si="206"/>
        <v>0</v>
      </c>
    </row>
    <row r="815" spans="1:11" x14ac:dyDescent="0.25">
      <c r="A815" t="str">
        <f t="shared" si="204"/>
        <v>b</v>
      </c>
      <c r="B815" s="8"/>
      <c r="C815" s="9" t="s">
        <v>17</v>
      </c>
      <c r="D815" s="29"/>
      <c r="E815" s="10">
        <f t="shared" si="209"/>
        <v>0</v>
      </c>
      <c r="F815" s="10">
        <v>0</v>
      </c>
      <c r="G815" s="10">
        <v>0</v>
      </c>
      <c r="H815" s="10">
        <v>0</v>
      </c>
      <c r="I815" s="10">
        <v>0</v>
      </c>
      <c r="J815" s="10">
        <f t="shared" si="205"/>
        <v>0</v>
      </c>
      <c r="K815" s="10">
        <f t="shared" si="206"/>
        <v>0</v>
      </c>
    </row>
    <row r="816" spans="1:11" x14ac:dyDescent="0.25">
      <c r="A816" t="str">
        <f t="shared" si="204"/>
        <v>b</v>
      </c>
      <c r="B816" s="5"/>
      <c r="C816" s="6" t="s">
        <v>18</v>
      </c>
      <c r="D816" s="28"/>
      <c r="E816" s="7">
        <f t="shared" si="209"/>
        <v>0</v>
      </c>
      <c r="F816" s="7">
        <v>0</v>
      </c>
      <c r="G816" s="7">
        <v>0</v>
      </c>
      <c r="H816" s="7">
        <v>0</v>
      </c>
      <c r="I816" s="7">
        <v>0</v>
      </c>
      <c r="J816" s="7">
        <f t="shared" si="205"/>
        <v>0</v>
      </c>
      <c r="K816" s="7">
        <f t="shared" si="206"/>
        <v>0</v>
      </c>
    </row>
    <row r="817" spans="1:11" x14ac:dyDescent="0.25">
      <c r="A817" t="str">
        <f t="shared" si="204"/>
        <v>b</v>
      </c>
      <c r="B817" s="5"/>
      <c r="C817" s="6" t="s">
        <v>19</v>
      </c>
      <c r="D817" s="28"/>
      <c r="E817" s="7">
        <f t="shared" si="209"/>
        <v>0</v>
      </c>
      <c r="F817" s="7">
        <v>0</v>
      </c>
      <c r="G817" s="7">
        <v>0</v>
      </c>
      <c r="H817" s="7">
        <v>0</v>
      </c>
      <c r="I817" s="7">
        <v>0</v>
      </c>
      <c r="J817" s="7">
        <f t="shared" si="205"/>
        <v>0</v>
      </c>
      <c r="K817" s="7">
        <f t="shared" si="206"/>
        <v>0</v>
      </c>
    </row>
    <row r="818" spans="1:11" ht="15.75" thickBot="1" x14ac:dyDescent="0.3">
      <c r="A818" t="str">
        <f t="shared" si="204"/>
        <v>b</v>
      </c>
      <c r="B818" s="11"/>
      <c r="C818" s="12" t="s">
        <v>20</v>
      </c>
      <c r="D818" s="30"/>
      <c r="E818" s="13">
        <f t="shared" si="209"/>
        <v>0</v>
      </c>
      <c r="F818" s="13">
        <v>0</v>
      </c>
      <c r="G818" s="13">
        <v>0</v>
      </c>
      <c r="H818" s="13">
        <v>0</v>
      </c>
      <c r="I818" s="13">
        <v>0</v>
      </c>
      <c r="J818" s="13">
        <f t="shared" si="205"/>
        <v>0</v>
      </c>
      <c r="K818" s="13">
        <f t="shared" si="206"/>
        <v>0</v>
      </c>
    </row>
    <row r="819" spans="1:11" ht="32.25" customHeight="1" thickTop="1" thickBot="1" x14ac:dyDescent="0.3">
      <c r="A819" t="str">
        <f t="shared" si="204"/>
        <v>b</v>
      </c>
      <c r="B819" s="16" t="s">
        <v>140</v>
      </c>
      <c r="C819" s="4" t="s">
        <v>141</v>
      </c>
      <c r="D819" s="27"/>
      <c r="E819" s="4">
        <f t="shared" si="209"/>
        <v>0</v>
      </c>
      <c r="F819" s="4">
        <f t="shared" ref="F819:I819" si="216">SUM(F831,F843)</f>
        <v>0</v>
      </c>
      <c r="G819" s="4">
        <f t="shared" si="216"/>
        <v>0</v>
      </c>
      <c r="H819" s="4">
        <f t="shared" si="216"/>
        <v>0</v>
      </c>
      <c r="I819" s="4">
        <f t="shared" si="216"/>
        <v>0</v>
      </c>
      <c r="J819" s="4">
        <f t="shared" ref="J819:J830" si="217">SUM(F819,G819)</f>
        <v>0</v>
      </c>
      <c r="K819" s="4">
        <f t="shared" ref="K819:K830" si="218">SUM(G819,H819)</f>
        <v>0</v>
      </c>
    </row>
    <row r="820" spans="1:11" ht="15.75" thickTop="1" x14ac:dyDescent="0.25">
      <c r="A820" t="str">
        <f t="shared" si="204"/>
        <v>b</v>
      </c>
      <c r="B820" s="5"/>
      <c r="C820" s="6" t="s">
        <v>10</v>
      </c>
      <c r="D820" s="28"/>
      <c r="E820" s="7">
        <f t="shared" si="209"/>
        <v>0</v>
      </c>
      <c r="F820" s="7">
        <f t="shared" ref="F820:I820" si="219">SUM(F832,F844)</f>
        <v>0</v>
      </c>
      <c r="G820" s="7">
        <f t="shared" si="219"/>
        <v>0</v>
      </c>
      <c r="H820" s="7">
        <f t="shared" si="219"/>
        <v>0</v>
      </c>
      <c r="I820" s="7">
        <f t="shared" si="219"/>
        <v>0</v>
      </c>
      <c r="J820" s="7">
        <f t="shared" si="217"/>
        <v>0</v>
      </c>
      <c r="K820" s="7">
        <f t="shared" si="218"/>
        <v>0</v>
      </c>
    </row>
    <row r="821" spans="1:11" x14ac:dyDescent="0.25">
      <c r="A821" t="str">
        <f t="shared" si="204"/>
        <v>b</v>
      </c>
      <c r="B821" s="8"/>
      <c r="C821" s="9" t="s">
        <v>11</v>
      </c>
      <c r="D821" s="29"/>
      <c r="E821" s="10">
        <f t="shared" si="209"/>
        <v>0</v>
      </c>
      <c r="F821" s="10">
        <f t="shared" ref="F821:I821" si="220">SUM(F833,F845)</f>
        <v>0</v>
      </c>
      <c r="G821" s="10">
        <f t="shared" si="220"/>
        <v>0</v>
      </c>
      <c r="H821" s="10">
        <f t="shared" si="220"/>
        <v>0</v>
      </c>
      <c r="I821" s="10">
        <f t="shared" si="220"/>
        <v>0</v>
      </c>
      <c r="J821" s="10">
        <f t="shared" si="217"/>
        <v>0</v>
      </c>
      <c r="K821" s="10">
        <f t="shared" si="218"/>
        <v>0</v>
      </c>
    </row>
    <row r="822" spans="1:11" x14ac:dyDescent="0.25">
      <c r="A822" t="str">
        <f t="shared" si="204"/>
        <v>b</v>
      </c>
      <c r="B822" s="8"/>
      <c r="C822" s="9" t="s">
        <v>12</v>
      </c>
      <c r="D822" s="29"/>
      <c r="E822" s="10">
        <f t="shared" si="209"/>
        <v>0</v>
      </c>
      <c r="F822" s="10">
        <f t="shared" ref="F822:I822" si="221">SUM(F834,F846)</f>
        <v>0</v>
      </c>
      <c r="G822" s="10">
        <f t="shared" si="221"/>
        <v>0</v>
      </c>
      <c r="H822" s="10">
        <f t="shared" si="221"/>
        <v>0</v>
      </c>
      <c r="I822" s="10">
        <f t="shared" si="221"/>
        <v>0</v>
      </c>
      <c r="J822" s="10">
        <f t="shared" si="217"/>
        <v>0</v>
      </c>
      <c r="K822" s="10">
        <f t="shared" si="218"/>
        <v>0</v>
      </c>
    </row>
    <row r="823" spans="1:11" x14ac:dyDescent="0.25">
      <c r="A823" t="str">
        <f t="shared" si="204"/>
        <v>b</v>
      </c>
      <c r="B823" s="8"/>
      <c r="C823" s="9" t="s">
        <v>13</v>
      </c>
      <c r="D823" s="29"/>
      <c r="E823" s="10">
        <f t="shared" si="209"/>
        <v>0</v>
      </c>
      <c r="F823" s="10">
        <f t="shared" ref="F823:I823" si="222">SUM(F835,F847)</f>
        <v>0</v>
      </c>
      <c r="G823" s="10">
        <f t="shared" si="222"/>
        <v>0</v>
      </c>
      <c r="H823" s="10">
        <f t="shared" si="222"/>
        <v>0</v>
      </c>
      <c r="I823" s="10">
        <f t="shared" si="222"/>
        <v>0</v>
      </c>
      <c r="J823" s="10">
        <f t="shared" si="217"/>
        <v>0</v>
      </c>
      <c r="K823" s="10">
        <f t="shared" si="218"/>
        <v>0</v>
      </c>
    </row>
    <row r="824" spans="1:11" x14ac:dyDescent="0.25">
      <c r="A824" t="str">
        <f t="shared" si="204"/>
        <v>b</v>
      </c>
      <c r="B824" s="8"/>
      <c r="C824" s="9" t="s">
        <v>14</v>
      </c>
      <c r="D824" s="29"/>
      <c r="E824" s="10">
        <f t="shared" si="209"/>
        <v>0</v>
      </c>
      <c r="F824" s="10">
        <f t="shared" ref="F824:I824" si="223">SUM(F836,F848)</f>
        <v>0</v>
      </c>
      <c r="G824" s="10">
        <f t="shared" si="223"/>
        <v>0</v>
      </c>
      <c r="H824" s="10">
        <f t="shared" si="223"/>
        <v>0</v>
      </c>
      <c r="I824" s="10">
        <f t="shared" si="223"/>
        <v>0</v>
      </c>
      <c r="J824" s="10">
        <f t="shared" si="217"/>
        <v>0</v>
      </c>
      <c r="K824" s="10">
        <f t="shared" si="218"/>
        <v>0</v>
      </c>
    </row>
    <row r="825" spans="1:11" x14ac:dyDescent="0.25">
      <c r="A825" t="str">
        <f t="shared" si="204"/>
        <v>b</v>
      </c>
      <c r="B825" s="8"/>
      <c r="C825" s="9" t="s">
        <v>15</v>
      </c>
      <c r="D825" s="29"/>
      <c r="E825" s="10">
        <f t="shared" si="209"/>
        <v>0</v>
      </c>
      <c r="F825" s="10">
        <f t="shared" ref="F825:I825" si="224">SUM(F837,F849)</f>
        <v>0</v>
      </c>
      <c r="G825" s="10">
        <f t="shared" si="224"/>
        <v>0</v>
      </c>
      <c r="H825" s="10">
        <f t="shared" si="224"/>
        <v>0</v>
      </c>
      <c r="I825" s="10">
        <f t="shared" si="224"/>
        <v>0</v>
      </c>
      <c r="J825" s="10">
        <f t="shared" si="217"/>
        <v>0</v>
      </c>
      <c r="K825" s="10">
        <f t="shared" si="218"/>
        <v>0</v>
      </c>
    </row>
    <row r="826" spans="1:11" x14ac:dyDescent="0.25">
      <c r="A826" t="str">
        <f t="shared" si="204"/>
        <v>b</v>
      </c>
      <c r="B826" s="8"/>
      <c r="C826" s="9" t="s">
        <v>16</v>
      </c>
      <c r="D826" s="29"/>
      <c r="E826" s="10">
        <f t="shared" si="209"/>
        <v>0</v>
      </c>
      <c r="F826" s="10">
        <f t="shared" ref="F826:I826" si="225">SUM(F838,F850)</f>
        <v>0</v>
      </c>
      <c r="G826" s="10">
        <f t="shared" si="225"/>
        <v>0</v>
      </c>
      <c r="H826" s="10">
        <f t="shared" si="225"/>
        <v>0</v>
      </c>
      <c r="I826" s="10">
        <f t="shared" si="225"/>
        <v>0</v>
      </c>
      <c r="J826" s="10">
        <f t="shared" si="217"/>
        <v>0</v>
      </c>
      <c r="K826" s="10">
        <f t="shared" si="218"/>
        <v>0</v>
      </c>
    </row>
    <row r="827" spans="1:11" x14ac:dyDescent="0.25">
      <c r="A827" t="str">
        <f t="shared" si="204"/>
        <v>b</v>
      </c>
      <c r="B827" s="8"/>
      <c r="C827" s="9" t="s">
        <v>17</v>
      </c>
      <c r="D827" s="29"/>
      <c r="E827" s="10">
        <f t="shared" si="209"/>
        <v>0</v>
      </c>
      <c r="F827" s="10">
        <f t="shared" ref="F827:I827" si="226">SUM(F839,F851)</f>
        <v>0</v>
      </c>
      <c r="G827" s="10">
        <f t="shared" si="226"/>
        <v>0</v>
      </c>
      <c r="H827" s="10">
        <f t="shared" si="226"/>
        <v>0</v>
      </c>
      <c r="I827" s="10">
        <f t="shared" si="226"/>
        <v>0</v>
      </c>
      <c r="J827" s="10">
        <f t="shared" si="217"/>
        <v>0</v>
      </c>
      <c r="K827" s="10">
        <f t="shared" si="218"/>
        <v>0</v>
      </c>
    </row>
    <row r="828" spans="1:11" x14ac:dyDescent="0.25">
      <c r="A828" t="str">
        <f t="shared" si="204"/>
        <v>b</v>
      </c>
      <c r="B828" s="5"/>
      <c r="C828" s="6" t="s">
        <v>18</v>
      </c>
      <c r="D828" s="28"/>
      <c r="E828" s="7">
        <f t="shared" si="209"/>
        <v>0</v>
      </c>
      <c r="F828" s="7">
        <f t="shared" ref="F828:I828" si="227">SUM(F840,F852)</f>
        <v>0</v>
      </c>
      <c r="G828" s="7">
        <f t="shared" si="227"/>
        <v>0</v>
      </c>
      <c r="H828" s="7">
        <f t="shared" si="227"/>
        <v>0</v>
      </c>
      <c r="I828" s="7">
        <f t="shared" si="227"/>
        <v>0</v>
      </c>
      <c r="J828" s="7">
        <f t="shared" si="217"/>
        <v>0</v>
      </c>
      <c r="K828" s="7">
        <f t="shared" si="218"/>
        <v>0</v>
      </c>
    </row>
    <row r="829" spans="1:11" x14ac:dyDescent="0.25">
      <c r="A829" t="str">
        <f t="shared" si="204"/>
        <v>b</v>
      </c>
      <c r="B829" s="5"/>
      <c r="C829" s="6" t="s">
        <v>19</v>
      </c>
      <c r="D829" s="28"/>
      <c r="E829" s="7">
        <f t="shared" si="209"/>
        <v>0</v>
      </c>
      <c r="F829" s="7">
        <f t="shared" ref="F829:I829" si="228">SUM(F841,F853)</f>
        <v>0</v>
      </c>
      <c r="G829" s="7">
        <f t="shared" si="228"/>
        <v>0</v>
      </c>
      <c r="H829" s="7">
        <f t="shared" si="228"/>
        <v>0</v>
      </c>
      <c r="I829" s="7">
        <f t="shared" si="228"/>
        <v>0</v>
      </c>
      <c r="J829" s="7">
        <f t="shared" si="217"/>
        <v>0</v>
      </c>
      <c r="K829" s="7">
        <f t="shared" si="218"/>
        <v>0</v>
      </c>
    </row>
    <row r="830" spans="1:11" ht="15.75" thickBot="1" x14ac:dyDescent="0.3">
      <c r="A830" t="str">
        <f t="shared" si="204"/>
        <v>b</v>
      </c>
      <c r="B830" s="11"/>
      <c r="C830" s="12" t="s">
        <v>20</v>
      </c>
      <c r="D830" s="30"/>
      <c r="E830" s="13">
        <f t="shared" si="209"/>
        <v>0</v>
      </c>
      <c r="F830" s="13">
        <f t="shared" ref="F830:I830" si="229">SUM(F842,F854)</f>
        <v>0</v>
      </c>
      <c r="G830" s="13">
        <f t="shared" si="229"/>
        <v>0</v>
      </c>
      <c r="H830" s="13">
        <f t="shared" si="229"/>
        <v>0</v>
      </c>
      <c r="I830" s="13">
        <f t="shared" si="229"/>
        <v>0</v>
      </c>
      <c r="J830" s="13">
        <f t="shared" si="217"/>
        <v>0</v>
      </c>
      <c r="K830" s="13">
        <f t="shared" si="218"/>
        <v>0</v>
      </c>
    </row>
    <row r="831" spans="1:11" ht="32.25" customHeight="1" thickTop="1" thickBot="1" x14ac:dyDescent="0.3">
      <c r="A831" t="str">
        <f t="shared" si="204"/>
        <v>b</v>
      </c>
      <c r="B831" s="16" t="s">
        <v>236</v>
      </c>
      <c r="C831" s="4" t="s">
        <v>141</v>
      </c>
      <c r="D831" s="27"/>
      <c r="E831" s="4">
        <f t="shared" si="209"/>
        <v>0</v>
      </c>
      <c r="F831" s="4">
        <f>SUM(F832,F840,F841,F842)</f>
        <v>0</v>
      </c>
      <c r="G831" s="4">
        <f t="shared" ref="G831:I831" si="230">SUM(G832,G840,G841,G842)</f>
        <v>0</v>
      </c>
      <c r="H831" s="4">
        <f t="shared" si="230"/>
        <v>0</v>
      </c>
      <c r="I831" s="4">
        <f t="shared" si="230"/>
        <v>0</v>
      </c>
      <c r="J831" s="4">
        <f t="shared" si="205"/>
        <v>0</v>
      </c>
      <c r="K831" s="4">
        <f t="shared" si="206"/>
        <v>0</v>
      </c>
    </row>
    <row r="832" spans="1:11" ht="15.75" thickTop="1" x14ac:dyDescent="0.25">
      <c r="A832" t="str">
        <f t="shared" si="204"/>
        <v>b</v>
      </c>
      <c r="B832" s="5"/>
      <c r="C832" s="6" t="s">
        <v>10</v>
      </c>
      <c r="D832" s="28"/>
      <c r="E832" s="7">
        <f t="shared" si="209"/>
        <v>0</v>
      </c>
      <c r="F832" s="7">
        <f>SUM(F833:F839)</f>
        <v>0</v>
      </c>
      <c r="G832" s="7">
        <f t="shared" ref="G832:I832" si="231">SUM(G833:G839)</f>
        <v>0</v>
      </c>
      <c r="H832" s="7">
        <f t="shared" si="231"/>
        <v>0</v>
      </c>
      <c r="I832" s="7">
        <f t="shared" si="231"/>
        <v>0</v>
      </c>
      <c r="J832" s="7">
        <f t="shared" si="205"/>
        <v>0</v>
      </c>
      <c r="K832" s="7">
        <f t="shared" si="206"/>
        <v>0</v>
      </c>
    </row>
    <row r="833" spans="1:11" x14ac:dyDescent="0.25">
      <c r="A833" t="str">
        <f t="shared" si="204"/>
        <v>b</v>
      </c>
      <c r="B833" s="8"/>
      <c r="C833" s="9" t="s">
        <v>11</v>
      </c>
      <c r="D833" s="29"/>
      <c r="E833" s="10">
        <f t="shared" si="209"/>
        <v>0</v>
      </c>
      <c r="F833" s="10">
        <v>0</v>
      </c>
      <c r="G833" s="10">
        <v>0</v>
      </c>
      <c r="H833" s="10">
        <v>0</v>
      </c>
      <c r="I833" s="10">
        <v>0</v>
      </c>
      <c r="J833" s="10">
        <f t="shared" si="205"/>
        <v>0</v>
      </c>
      <c r="K833" s="10">
        <f t="shared" si="206"/>
        <v>0</v>
      </c>
    </row>
    <row r="834" spans="1:11" x14ac:dyDescent="0.25">
      <c r="A834" t="str">
        <f t="shared" si="204"/>
        <v>b</v>
      </c>
      <c r="B834" s="8"/>
      <c r="C834" s="9" t="s">
        <v>12</v>
      </c>
      <c r="D834" s="29"/>
      <c r="E834" s="10">
        <f t="shared" si="209"/>
        <v>0</v>
      </c>
      <c r="F834" s="10">
        <v>0</v>
      </c>
      <c r="G834" s="10">
        <v>0</v>
      </c>
      <c r="H834" s="10">
        <v>0</v>
      </c>
      <c r="I834" s="10">
        <v>0</v>
      </c>
      <c r="J834" s="10">
        <f t="shared" si="205"/>
        <v>0</v>
      </c>
      <c r="K834" s="10">
        <f t="shared" si="206"/>
        <v>0</v>
      </c>
    </row>
    <row r="835" spans="1:11" x14ac:dyDescent="0.25">
      <c r="A835" t="str">
        <f t="shared" si="204"/>
        <v>b</v>
      </c>
      <c r="B835" s="8"/>
      <c r="C835" s="9" t="s">
        <v>13</v>
      </c>
      <c r="D835" s="29"/>
      <c r="E835" s="10">
        <f t="shared" si="209"/>
        <v>0</v>
      </c>
      <c r="F835" s="10">
        <v>0</v>
      </c>
      <c r="G835" s="10">
        <v>0</v>
      </c>
      <c r="H835" s="10">
        <v>0</v>
      </c>
      <c r="I835" s="10">
        <v>0</v>
      </c>
      <c r="J835" s="10">
        <f t="shared" si="205"/>
        <v>0</v>
      </c>
      <c r="K835" s="10">
        <f t="shared" si="206"/>
        <v>0</v>
      </c>
    </row>
    <row r="836" spans="1:11" x14ac:dyDescent="0.25">
      <c r="A836" t="str">
        <f t="shared" si="204"/>
        <v>b</v>
      </c>
      <c r="B836" s="8"/>
      <c r="C836" s="9" t="s">
        <v>14</v>
      </c>
      <c r="D836" s="29"/>
      <c r="E836" s="10">
        <f t="shared" si="209"/>
        <v>0</v>
      </c>
      <c r="F836" s="10">
        <v>0</v>
      </c>
      <c r="G836" s="10">
        <v>0</v>
      </c>
      <c r="H836" s="10">
        <v>0</v>
      </c>
      <c r="I836" s="10">
        <v>0</v>
      </c>
      <c r="J836" s="10">
        <f t="shared" si="205"/>
        <v>0</v>
      </c>
      <c r="K836" s="10">
        <f t="shared" si="206"/>
        <v>0</v>
      </c>
    </row>
    <row r="837" spans="1:11" x14ac:dyDescent="0.25">
      <c r="A837" t="str">
        <f t="shared" si="204"/>
        <v>b</v>
      </c>
      <c r="B837" s="8"/>
      <c r="C837" s="9" t="s">
        <v>15</v>
      </c>
      <c r="D837" s="29"/>
      <c r="E837" s="10">
        <f t="shared" si="209"/>
        <v>0</v>
      </c>
      <c r="F837" s="10">
        <v>0</v>
      </c>
      <c r="G837" s="10">
        <v>0</v>
      </c>
      <c r="H837" s="10">
        <v>0</v>
      </c>
      <c r="I837" s="10">
        <v>0</v>
      </c>
      <c r="J837" s="10">
        <f t="shared" si="205"/>
        <v>0</v>
      </c>
      <c r="K837" s="10">
        <f t="shared" si="206"/>
        <v>0</v>
      </c>
    </row>
    <row r="838" spans="1:11" x14ac:dyDescent="0.25">
      <c r="A838" t="str">
        <f t="shared" si="204"/>
        <v>b</v>
      </c>
      <c r="B838" s="8"/>
      <c r="C838" s="9" t="s">
        <v>16</v>
      </c>
      <c r="D838" s="29"/>
      <c r="E838" s="10">
        <f t="shared" si="209"/>
        <v>0</v>
      </c>
      <c r="F838" s="10">
        <v>0</v>
      </c>
      <c r="G838" s="10">
        <v>0</v>
      </c>
      <c r="H838" s="10">
        <v>0</v>
      </c>
      <c r="I838" s="10">
        <v>0</v>
      </c>
      <c r="J838" s="10">
        <f t="shared" si="205"/>
        <v>0</v>
      </c>
      <c r="K838" s="10">
        <f t="shared" si="206"/>
        <v>0</v>
      </c>
    </row>
    <row r="839" spans="1:11" x14ac:dyDescent="0.25">
      <c r="A839" t="str">
        <f t="shared" si="204"/>
        <v>b</v>
      </c>
      <c r="B839" s="8"/>
      <c r="C839" s="9" t="s">
        <v>17</v>
      </c>
      <c r="D839" s="29"/>
      <c r="E839" s="10">
        <f t="shared" si="209"/>
        <v>0</v>
      </c>
      <c r="F839" s="10">
        <v>0</v>
      </c>
      <c r="G839" s="10">
        <v>0</v>
      </c>
      <c r="H839" s="10">
        <v>0</v>
      </c>
      <c r="I839" s="10">
        <v>0</v>
      </c>
      <c r="J839" s="10">
        <f t="shared" si="205"/>
        <v>0</v>
      </c>
      <c r="K839" s="10">
        <f t="shared" si="206"/>
        <v>0</v>
      </c>
    </row>
    <row r="840" spans="1:11" x14ac:dyDescent="0.25">
      <c r="A840" t="str">
        <f t="shared" si="204"/>
        <v>b</v>
      </c>
      <c r="B840" s="5"/>
      <c r="C840" s="6" t="s">
        <v>18</v>
      </c>
      <c r="D840" s="28"/>
      <c r="E840" s="7">
        <f t="shared" si="209"/>
        <v>0</v>
      </c>
      <c r="F840" s="7">
        <v>0</v>
      </c>
      <c r="G840" s="7">
        <v>0</v>
      </c>
      <c r="H840" s="7">
        <v>0</v>
      </c>
      <c r="I840" s="7">
        <v>0</v>
      </c>
      <c r="J840" s="7">
        <f t="shared" si="205"/>
        <v>0</v>
      </c>
      <c r="K840" s="7">
        <f t="shared" si="206"/>
        <v>0</v>
      </c>
    </row>
    <row r="841" spans="1:11" x14ac:dyDescent="0.25">
      <c r="A841" t="str">
        <f t="shared" si="204"/>
        <v>b</v>
      </c>
      <c r="B841" s="5"/>
      <c r="C841" s="6" t="s">
        <v>19</v>
      </c>
      <c r="D841" s="28"/>
      <c r="E841" s="7">
        <f t="shared" si="209"/>
        <v>0</v>
      </c>
      <c r="F841" s="7">
        <v>0</v>
      </c>
      <c r="G841" s="7">
        <v>0</v>
      </c>
      <c r="H841" s="7">
        <v>0</v>
      </c>
      <c r="I841" s="7">
        <v>0</v>
      </c>
      <c r="J841" s="7">
        <f t="shared" si="205"/>
        <v>0</v>
      </c>
      <c r="K841" s="7">
        <f t="shared" si="206"/>
        <v>0</v>
      </c>
    </row>
    <row r="842" spans="1:11" ht="15.75" thickBot="1" x14ac:dyDescent="0.3">
      <c r="A842" t="str">
        <f t="shared" si="204"/>
        <v>b</v>
      </c>
      <c r="B842" s="11"/>
      <c r="C842" s="12" t="s">
        <v>20</v>
      </c>
      <c r="D842" s="30"/>
      <c r="E842" s="13">
        <f t="shared" si="209"/>
        <v>0</v>
      </c>
      <c r="F842" s="13">
        <v>0</v>
      </c>
      <c r="G842" s="13">
        <v>0</v>
      </c>
      <c r="H842" s="13">
        <v>0</v>
      </c>
      <c r="I842" s="13">
        <v>0</v>
      </c>
      <c r="J842" s="13">
        <f t="shared" si="205"/>
        <v>0</v>
      </c>
      <c r="K842" s="13">
        <f t="shared" si="206"/>
        <v>0</v>
      </c>
    </row>
    <row r="843" spans="1:11" ht="61.5" thickTop="1" thickBot="1" x14ac:dyDescent="0.3">
      <c r="A843" t="str">
        <f t="shared" si="204"/>
        <v>b</v>
      </c>
      <c r="B843" s="16" t="s">
        <v>237</v>
      </c>
      <c r="C843" s="4" t="s">
        <v>238</v>
      </c>
      <c r="D843" s="27"/>
      <c r="E843" s="4">
        <f t="shared" si="209"/>
        <v>0</v>
      </c>
      <c r="F843" s="4">
        <f>SUM(F844,F852,F853,F854)</f>
        <v>0</v>
      </c>
      <c r="G843" s="4">
        <f t="shared" ref="G843:I843" si="232">SUM(G844,G852,G853,G854)</f>
        <v>0</v>
      </c>
      <c r="H843" s="4">
        <f t="shared" si="232"/>
        <v>0</v>
      </c>
      <c r="I843" s="4">
        <f t="shared" si="232"/>
        <v>0</v>
      </c>
      <c r="J843" s="4">
        <f t="shared" ref="J843" si="233">SUM(F843,G843)</f>
        <v>0</v>
      </c>
      <c r="K843" s="4">
        <f t="shared" ref="K843" si="234">SUM(F843,G843,H843)</f>
        <v>0</v>
      </c>
    </row>
    <row r="844" spans="1:11" ht="15.75" thickTop="1" x14ac:dyDescent="0.25">
      <c r="A844" t="str">
        <f t="shared" si="204"/>
        <v>b</v>
      </c>
      <c r="B844" s="5"/>
      <c r="C844" s="6" t="s">
        <v>10</v>
      </c>
      <c r="D844" s="28"/>
      <c r="E844" s="7">
        <f t="shared" si="209"/>
        <v>0</v>
      </c>
      <c r="F844" s="7">
        <f>SUM(F845:F851)</f>
        <v>0</v>
      </c>
      <c r="G844" s="7">
        <f t="shared" ref="G844:I844" si="235">SUM(G845:G851)</f>
        <v>0</v>
      </c>
      <c r="H844" s="7">
        <f t="shared" si="235"/>
        <v>0</v>
      </c>
      <c r="I844" s="7">
        <f t="shared" si="235"/>
        <v>0</v>
      </c>
      <c r="J844" s="7">
        <f>SUM(F844,G844)</f>
        <v>0</v>
      </c>
      <c r="K844" s="7">
        <f t="shared" ref="K844:K854" si="236">SUM(F844,G844,H844)</f>
        <v>0</v>
      </c>
    </row>
    <row r="845" spans="1:11" x14ac:dyDescent="0.25">
      <c r="A845" t="str">
        <f t="shared" si="204"/>
        <v>b</v>
      </c>
      <c r="B845" s="8"/>
      <c r="C845" s="9" t="s">
        <v>11</v>
      </c>
      <c r="D845" s="29"/>
      <c r="E845" s="10">
        <f t="shared" si="209"/>
        <v>0</v>
      </c>
      <c r="F845" s="10">
        <v>0</v>
      </c>
      <c r="G845" s="10">
        <v>0</v>
      </c>
      <c r="H845" s="10">
        <v>0</v>
      </c>
      <c r="I845" s="10">
        <v>0</v>
      </c>
      <c r="J845" s="10">
        <f t="shared" ref="J845:J854" si="237">SUM(F845,G845)</f>
        <v>0</v>
      </c>
      <c r="K845" s="10">
        <f>SUM(F845,G845,H845)</f>
        <v>0</v>
      </c>
    </row>
    <row r="846" spans="1:11" x14ac:dyDescent="0.25">
      <c r="A846" t="str">
        <f t="shared" si="204"/>
        <v>b</v>
      </c>
      <c r="B846" s="8"/>
      <c r="C846" s="9" t="s">
        <v>12</v>
      </c>
      <c r="D846" s="29"/>
      <c r="E846" s="10">
        <f t="shared" si="209"/>
        <v>0</v>
      </c>
      <c r="F846" s="10">
        <v>0</v>
      </c>
      <c r="G846" s="10">
        <v>0</v>
      </c>
      <c r="H846" s="10">
        <v>0</v>
      </c>
      <c r="I846" s="10">
        <v>0</v>
      </c>
      <c r="J846" s="10">
        <f t="shared" si="237"/>
        <v>0</v>
      </c>
      <c r="K846" s="10">
        <f t="shared" si="236"/>
        <v>0</v>
      </c>
    </row>
    <row r="847" spans="1:11" x14ac:dyDescent="0.25">
      <c r="A847" t="str">
        <f t="shared" si="204"/>
        <v>b</v>
      </c>
      <c r="B847" s="8"/>
      <c r="C847" s="9" t="s">
        <v>13</v>
      </c>
      <c r="D847" s="29"/>
      <c r="E847" s="10">
        <f t="shared" si="209"/>
        <v>0</v>
      </c>
      <c r="F847" s="10">
        <v>0</v>
      </c>
      <c r="G847" s="10">
        <v>0</v>
      </c>
      <c r="H847" s="10">
        <v>0</v>
      </c>
      <c r="I847" s="10">
        <v>0</v>
      </c>
      <c r="J847" s="10">
        <f t="shared" si="237"/>
        <v>0</v>
      </c>
      <c r="K847" s="10">
        <f t="shared" si="236"/>
        <v>0</v>
      </c>
    </row>
    <row r="848" spans="1:11" x14ac:dyDescent="0.25">
      <c r="A848" t="str">
        <f t="shared" si="204"/>
        <v>b</v>
      </c>
      <c r="B848" s="8"/>
      <c r="C848" s="9" t="s">
        <v>14</v>
      </c>
      <c r="D848" s="29"/>
      <c r="E848" s="10">
        <f t="shared" si="209"/>
        <v>0</v>
      </c>
      <c r="F848" s="10">
        <v>0</v>
      </c>
      <c r="G848" s="10">
        <v>0</v>
      </c>
      <c r="H848" s="10">
        <v>0</v>
      </c>
      <c r="I848" s="10">
        <v>0</v>
      </c>
      <c r="J848" s="10">
        <f t="shared" si="237"/>
        <v>0</v>
      </c>
      <c r="K848" s="10">
        <f t="shared" si="236"/>
        <v>0</v>
      </c>
    </row>
    <row r="849" spans="1:11" x14ac:dyDescent="0.25">
      <c r="A849" t="str">
        <f t="shared" si="204"/>
        <v>b</v>
      </c>
      <c r="B849" s="8"/>
      <c r="C849" s="9" t="s">
        <v>15</v>
      </c>
      <c r="D849" s="29"/>
      <c r="E849" s="10">
        <f t="shared" si="209"/>
        <v>0</v>
      </c>
      <c r="F849" s="10">
        <v>0</v>
      </c>
      <c r="G849" s="10">
        <v>0</v>
      </c>
      <c r="H849" s="10">
        <v>0</v>
      </c>
      <c r="I849" s="10">
        <v>0</v>
      </c>
      <c r="J849" s="10">
        <f t="shared" si="237"/>
        <v>0</v>
      </c>
      <c r="K849" s="10">
        <f t="shared" si="236"/>
        <v>0</v>
      </c>
    </row>
    <row r="850" spans="1:11" x14ac:dyDescent="0.25">
      <c r="A850" t="str">
        <f t="shared" si="204"/>
        <v>b</v>
      </c>
      <c r="B850" s="8"/>
      <c r="C850" s="9" t="s">
        <v>16</v>
      </c>
      <c r="D850" s="29"/>
      <c r="E850" s="10">
        <f t="shared" si="209"/>
        <v>0</v>
      </c>
      <c r="F850" s="10">
        <v>0</v>
      </c>
      <c r="G850" s="10">
        <v>0</v>
      </c>
      <c r="H850" s="10">
        <v>0</v>
      </c>
      <c r="I850" s="10">
        <v>0</v>
      </c>
      <c r="J850" s="10">
        <f t="shared" si="237"/>
        <v>0</v>
      </c>
      <c r="K850" s="10">
        <f t="shared" si="236"/>
        <v>0</v>
      </c>
    </row>
    <row r="851" spans="1:11" x14ac:dyDescent="0.25">
      <c r="A851" t="str">
        <f t="shared" si="204"/>
        <v>b</v>
      </c>
      <c r="B851" s="8"/>
      <c r="C851" s="9" t="s">
        <v>17</v>
      </c>
      <c r="D851" s="29"/>
      <c r="E851" s="10">
        <f t="shared" si="209"/>
        <v>0</v>
      </c>
      <c r="F851" s="10">
        <v>0</v>
      </c>
      <c r="G851" s="10">
        <v>0</v>
      </c>
      <c r="H851" s="10">
        <v>0</v>
      </c>
      <c r="I851" s="10">
        <v>0</v>
      </c>
      <c r="J851" s="10">
        <f t="shared" si="237"/>
        <v>0</v>
      </c>
      <c r="K851" s="10">
        <f t="shared" si="236"/>
        <v>0</v>
      </c>
    </row>
    <row r="852" spans="1:11" x14ac:dyDescent="0.25">
      <c r="A852" t="str">
        <f t="shared" si="204"/>
        <v>b</v>
      </c>
      <c r="B852" s="5"/>
      <c r="C852" s="6" t="s">
        <v>18</v>
      </c>
      <c r="D852" s="28"/>
      <c r="E852" s="7">
        <f t="shared" si="209"/>
        <v>0</v>
      </c>
      <c r="F852" s="7">
        <v>0</v>
      </c>
      <c r="G852" s="7">
        <v>0</v>
      </c>
      <c r="H852" s="7">
        <v>0</v>
      </c>
      <c r="I852" s="7">
        <v>0</v>
      </c>
      <c r="J852" s="7">
        <f t="shared" si="237"/>
        <v>0</v>
      </c>
      <c r="K852" s="7">
        <f t="shared" si="236"/>
        <v>0</v>
      </c>
    </row>
    <row r="853" spans="1:11" x14ac:dyDescent="0.25">
      <c r="A853" t="str">
        <f t="shared" si="204"/>
        <v>b</v>
      </c>
      <c r="B853" s="5"/>
      <c r="C853" s="6" t="s">
        <v>19</v>
      </c>
      <c r="D853" s="28"/>
      <c r="E853" s="7">
        <f t="shared" si="209"/>
        <v>0</v>
      </c>
      <c r="F853" s="7">
        <v>0</v>
      </c>
      <c r="G853" s="7">
        <v>0</v>
      </c>
      <c r="H853" s="7">
        <v>0</v>
      </c>
      <c r="I853" s="7">
        <v>0</v>
      </c>
      <c r="J853" s="7">
        <f t="shared" si="237"/>
        <v>0</v>
      </c>
      <c r="K853" s="7">
        <f t="shared" si="236"/>
        <v>0</v>
      </c>
    </row>
    <row r="854" spans="1:11" ht="15.75" thickBot="1" x14ac:dyDescent="0.3">
      <c r="A854" t="str">
        <f t="shared" si="204"/>
        <v>b</v>
      </c>
      <c r="B854" s="11"/>
      <c r="C854" s="12" t="s">
        <v>20</v>
      </c>
      <c r="D854" s="30"/>
      <c r="E854" s="13">
        <f t="shared" si="209"/>
        <v>0</v>
      </c>
      <c r="F854" s="13">
        <v>0</v>
      </c>
      <c r="G854" s="13">
        <v>0</v>
      </c>
      <c r="H854" s="13">
        <v>0</v>
      </c>
      <c r="I854" s="13">
        <v>0</v>
      </c>
      <c r="J854" s="13">
        <f t="shared" si="237"/>
        <v>0</v>
      </c>
      <c r="K854" s="13">
        <f t="shared" si="236"/>
        <v>0</v>
      </c>
    </row>
    <row r="855" spans="1:11" ht="46.5" thickTop="1" thickBot="1" x14ac:dyDescent="0.3">
      <c r="A855" t="str">
        <f t="shared" si="204"/>
        <v>b</v>
      </c>
      <c r="B855" s="16" t="s">
        <v>142</v>
      </c>
      <c r="C855" s="14" t="s">
        <v>143</v>
      </c>
      <c r="D855" s="27"/>
      <c r="E855" s="4">
        <f t="shared" si="209"/>
        <v>0</v>
      </c>
      <c r="F855" s="4">
        <f>SUM(F867,F879,F891,F903,F927,F939,F951,F987,F999,F1011)</f>
        <v>0</v>
      </c>
      <c r="G855" s="4">
        <f t="shared" ref="G855:I855" si="238">SUM(G867,G879,G891,G903,G927,G939,G951,G987,G999,G1011)</f>
        <v>0</v>
      </c>
      <c r="H855" s="4">
        <f t="shared" si="238"/>
        <v>0</v>
      </c>
      <c r="I855" s="4">
        <f t="shared" si="238"/>
        <v>0</v>
      </c>
      <c r="J855" s="4">
        <f t="shared" si="205"/>
        <v>0</v>
      </c>
      <c r="K855" s="4">
        <f t="shared" si="206"/>
        <v>0</v>
      </c>
    </row>
    <row r="856" spans="1:11" ht="15.75" thickTop="1" x14ac:dyDescent="0.25">
      <c r="A856" t="str">
        <f t="shared" ref="A856:A866" si="239">IF(OR(E856&lt;&gt;0,F856&lt;&gt;0,G856&lt;&gt;0,H856&lt;&gt;0,I856&lt;&gt;0,),"a","b")</f>
        <v>b</v>
      </c>
      <c r="B856" s="5"/>
      <c r="C856" s="6" t="s">
        <v>10</v>
      </c>
      <c r="D856" s="28"/>
      <c r="E856" s="7">
        <f t="shared" si="209"/>
        <v>0</v>
      </c>
      <c r="F856" s="7">
        <f t="shared" ref="F856:I866" si="240">SUM(F868,F880,F892,F904,F928,F940,F952,F988,F1000,F1012)</f>
        <v>0</v>
      </c>
      <c r="G856" s="7">
        <f t="shared" si="240"/>
        <v>0</v>
      </c>
      <c r="H856" s="7">
        <f t="shared" si="240"/>
        <v>0</v>
      </c>
      <c r="I856" s="7">
        <f t="shared" si="240"/>
        <v>0</v>
      </c>
      <c r="J856" s="7">
        <f t="shared" ref="J856:J919" si="241">SUM(F856,G856)</f>
        <v>0</v>
      </c>
      <c r="K856" s="7">
        <f t="shared" ref="K856:K919" si="242">SUM(F856,G856,H856)</f>
        <v>0</v>
      </c>
    </row>
    <row r="857" spans="1:11" x14ac:dyDescent="0.25">
      <c r="A857" t="str">
        <f t="shared" si="239"/>
        <v>b</v>
      </c>
      <c r="B857" s="8"/>
      <c r="C857" s="9" t="s">
        <v>11</v>
      </c>
      <c r="D857" s="29"/>
      <c r="E857" s="10">
        <f t="shared" si="209"/>
        <v>0</v>
      </c>
      <c r="F857" s="10">
        <f t="shared" si="240"/>
        <v>0</v>
      </c>
      <c r="G857" s="10">
        <f t="shared" si="240"/>
        <v>0</v>
      </c>
      <c r="H857" s="10">
        <f t="shared" si="240"/>
        <v>0</v>
      </c>
      <c r="I857" s="10">
        <f t="shared" si="240"/>
        <v>0</v>
      </c>
      <c r="J857" s="10">
        <f t="shared" si="241"/>
        <v>0</v>
      </c>
      <c r="K857" s="10">
        <f t="shared" si="242"/>
        <v>0</v>
      </c>
    </row>
    <row r="858" spans="1:11" x14ac:dyDescent="0.25">
      <c r="A858" t="str">
        <f t="shared" si="239"/>
        <v>b</v>
      </c>
      <c r="B858" s="8"/>
      <c r="C858" s="9" t="s">
        <v>12</v>
      </c>
      <c r="D858" s="29"/>
      <c r="E858" s="10">
        <f t="shared" si="209"/>
        <v>0</v>
      </c>
      <c r="F858" s="10">
        <f t="shared" si="240"/>
        <v>0</v>
      </c>
      <c r="G858" s="10">
        <f t="shared" si="240"/>
        <v>0</v>
      </c>
      <c r="H858" s="10">
        <f t="shared" si="240"/>
        <v>0</v>
      </c>
      <c r="I858" s="10">
        <f t="shared" si="240"/>
        <v>0</v>
      </c>
      <c r="J858" s="10">
        <f t="shared" si="241"/>
        <v>0</v>
      </c>
      <c r="K858" s="10">
        <f t="shared" si="242"/>
        <v>0</v>
      </c>
    </row>
    <row r="859" spans="1:11" x14ac:dyDescent="0.25">
      <c r="A859" t="str">
        <f t="shared" si="239"/>
        <v>b</v>
      </c>
      <c r="B859" s="8"/>
      <c r="C859" s="9" t="s">
        <v>13</v>
      </c>
      <c r="D859" s="29"/>
      <c r="E859" s="10">
        <f t="shared" si="209"/>
        <v>0</v>
      </c>
      <c r="F859" s="10">
        <f t="shared" si="240"/>
        <v>0</v>
      </c>
      <c r="G859" s="10">
        <f t="shared" si="240"/>
        <v>0</v>
      </c>
      <c r="H859" s="10">
        <f t="shared" si="240"/>
        <v>0</v>
      </c>
      <c r="I859" s="10">
        <f t="shared" si="240"/>
        <v>0</v>
      </c>
      <c r="J859" s="10">
        <f t="shared" si="241"/>
        <v>0</v>
      </c>
      <c r="K859" s="10">
        <f t="shared" si="242"/>
        <v>0</v>
      </c>
    </row>
    <row r="860" spans="1:11" x14ac:dyDescent="0.25">
      <c r="A860" t="str">
        <f t="shared" si="239"/>
        <v>b</v>
      </c>
      <c r="B860" s="8"/>
      <c r="C860" s="9" t="s">
        <v>14</v>
      </c>
      <c r="D860" s="29"/>
      <c r="E860" s="10">
        <f t="shared" si="209"/>
        <v>0</v>
      </c>
      <c r="F860" s="10">
        <f t="shared" si="240"/>
        <v>0</v>
      </c>
      <c r="G860" s="10">
        <f t="shared" si="240"/>
        <v>0</v>
      </c>
      <c r="H860" s="10">
        <f t="shared" si="240"/>
        <v>0</v>
      </c>
      <c r="I860" s="10">
        <f t="shared" si="240"/>
        <v>0</v>
      </c>
      <c r="J860" s="10">
        <f t="shared" si="241"/>
        <v>0</v>
      </c>
      <c r="K860" s="10">
        <f t="shared" si="242"/>
        <v>0</v>
      </c>
    </row>
    <row r="861" spans="1:11" x14ac:dyDescent="0.25">
      <c r="A861" t="str">
        <f t="shared" si="239"/>
        <v>b</v>
      </c>
      <c r="B861" s="8"/>
      <c r="C861" s="9" t="s">
        <v>15</v>
      </c>
      <c r="D861" s="29"/>
      <c r="E861" s="10">
        <f t="shared" si="209"/>
        <v>0</v>
      </c>
      <c r="F861" s="10">
        <f t="shared" si="240"/>
        <v>0</v>
      </c>
      <c r="G861" s="10">
        <f t="shared" si="240"/>
        <v>0</v>
      </c>
      <c r="H861" s="10">
        <f t="shared" si="240"/>
        <v>0</v>
      </c>
      <c r="I861" s="10">
        <f t="shared" si="240"/>
        <v>0</v>
      </c>
      <c r="J861" s="10">
        <f t="shared" si="241"/>
        <v>0</v>
      </c>
      <c r="K861" s="10">
        <f t="shared" si="242"/>
        <v>0</v>
      </c>
    </row>
    <row r="862" spans="1:11" x14ac:dyDescent="0.25">
      <c r="A862" t="str">
        <f t="shared" si="239"/>
        <v>b</v>
      </c>
      <c r="B862" s="8"/>
      <c r="C862" s="9" t="s">
        <v>16</v>
      </c>
      <c r="D862" s="29"/>
      <c r="E862" s="10">
        <f t="shared" si="209"/>
        <v>0</v>
      </c>
      <c r="F862" s="10">
        <f t="shared" si="240"/>
        <v>0</v>
      </c>
      <c r="G862" s="10">
        <f t="shared" si="240"/>
        <v>0</v>
      </c>
      <c r="H862" s="10">
        <f t="shared" si="240"/>
        <v>0</v>
      </c>
      <c r="I862" s="10">
        <f t="shared" si="240"/>
        <v>0</v>
      </c>
      <c r="J862" s="10">
        <f t="shared" si="241"/>
        <v>0</v>
      </c>
      <c r="K862" s="10">
        <f t="shared" si="242"/>
        <v>0</v>
      </c>
    </row>
    <row r="863" spans="1:11" x14ac:dyDescent="0.25">
      <c r="A863" t="str">
        <f t="shared" si="239"/>
        <v>b</v>
      </c>
      <c r="B863" s="8"/>
      <c r="C863" s="9" t="s">
        <v>17</v>
      </c>
      <c r="D863" s="29"/>
      <c r="E863" s="10">
        <f t="shared" si="209"/>
        <v>0</v>
      </c>
      <c r="F863" s="10">
        <f t="shared" si="240"/>
        <v>0</v>
      </c>
      <c r="G863" s="10">
        <f t="shared" si="240"/>
        <v>0</v>
      </c>
      <c r="H863" s="10">
        <f t="shared" si="240"/>
        <v>0</v>
      </c>
      <c r="I863" s="10">
        <f t="shared" si="240"/>
        <v>0</v>
      </c>
      <c r="J863" s="10">
        <f t="shared" si="241"/>
        <v>0</v>
      </c>
      <c r="K863" s="10">
        <f t="shared" si="242"/>
        <v>0</v>
      </c>
    </row>
    <row r="864" spans="1:11" x14ac:dyDescent="0.25">
      <c r="A864" t="str">
        <f t="shared" si="239"/>
        <v>b</v>
      </c>
      <c r="B864" s="5"/>
      <c r="C864" s="6" t="s">
        <v>18</v>
      </c>
      <c r="D864" s="28"/>
      <c r="E864" s="7">
        <f t="shared" si="209"/>
        <v>0</v>
      </c>
      <c r="F864" s="7">
        <f t="shared" si="240"/>
        <v>0</v>
      </c>
      <c r="G864" s="7">
        <f t="shared" si="240"/>
        <v>0</v>
      </c>
      <c r="H864" s="7">
        <f t="shared" si="240"/>
        <v>0</v>
      </c>
      <c r="I864" s="7">
        <f t="shared" si="240"/>
        <v>0</v>
      </c>
      <c r="J864" s="7">
        <f t="shared" si="241"/>
        <v>0</v>
      </c>
      <c r="K864" s="7">
        <f t="shared" si="242"/>
        <v>0</v>
      </c>
    </row>
    <row r="865" spans="1:11" x14ac:dyDescent="0.25">
      <c r="A865" t="str">
        <f t="shared" si="239"/>
        <v>b</v>
      </c>
      <c r="B865" s="5"/>
      <c r="C865" s="6" t="s">
        <v>19</v>
      </c>
      <c r="D865" s="28"/>
      <c r="E865" s="7">
        <f t="shared" si="209"/>
        <v>0</v>
      </c>
      <c r="F865" s="7">
        <f t="shared" si="240"/>
        <v>0</v>
      </c>
      <c r="G865" s="7">
        <f t="shared" si="240"/>
        <v>0</v>
      </c>
      <c r="H865" s="7">
        <f t="shared" si="240"/>
        <v>0</v>
      </c>
      <c r="I865" s="7">
        <f t="shared" si="240"/>
        <v>0</v>
      </c>
      <c r="J865" s="7">
        <f t="shared" si="241"/>
        <v>0</v>
      </c>
      <c r="K865" s="7">
        <f t="shared" si="242"/>
        <v>0</v>
      </c>
    </row>
    <row r="866" spans="1:11" ht="15.75" thickBot="1" x14ac:dyDescent="0.3">
      <c r="A866" t="str">
        <f t="shared" si="239"/>
        <v>b</v>
      </c>
      <c r="B866" s="11"/>
      <c r="C866" s="12" t="s">
        <v>20</v>
      </c>
      <c r="D866" s="30"/>
      <c r="E866" s="13">
        <f t="shared" si="209"/>
        <v>0</v>
      </c>
      <c r="F866" s="13">
        <f t="shared" si="240"/>
        <v>0</v>
      </c>
      <c r="G866" s="13">
        <f t="shared" si="240"/>
        <v>0</v>
      </c>
      <c r="H866" s="13">
        <f t="shared" si="240"/>
        <v>0</v>
      </c>
      <c r="I866" s="13">
        <f t="shared" si="240"/>
        <v>0</v>
      </c>
      <c r="J866" s="13">
        <f t="shared" si="241"/>
        <v>0</v>
      </c>
      <c r="K866" s="13">
        <f t="shared" si="242"/>
        <v>0</v>
      </c>
    </row>
    <row r="867" spans="1:11" ht="32.25" customHeight="1" thickTop="1" thickBot="1" x14ac:dyDescent="0.3">
      <c r="A867" t="str">
        <f t="shared" ref="A867:A919" si="243">IF(OR(E867&lt;&gt;0,F867&lt;&gt;0,G867&lt;&gt;0,H867&lt;&gt;0,I867&lt;&gt;0,),"a","b")</f>
        <v>b</v>
      </c>
      <c r="B867" s="16" t="s">
        <v>144</v>
      </c>
      <c r="C867" s="4" t="s">
        <v>145</v>
      </c>
      <c r="D867" s="27"/>
      <c r="E867" s="4">
        <f t="shared" si="209"/>
        <v>0</v>
      </c>
      <c r="F867" s="4">
        <f>SUM(F868,F876,F877,F878)</f>
        <v>0</v>
      </c>
      <c r="G867" s="4">
        <f t="shared" ref="G867:I867" si="244">SUM(G868,G876,G877,G878)</f>
        <v>0</v>
      </c>
      <c r="H867" s="4">
        <f t="shared" si="244"/>
        <v>0</v>
      </c>
      <c r="I867" s="4">
        <f t="shared" si="244"/>
        <v>0</v>
      </c>
      <c r="J867" s="4">
        <f t="shared" si="241"/>
        <v>0</v>
      </c>
      <c r="K867" s="4">
        <f t="shared" si="242"/>
        <v>0</v>
      </c>
    </row>
    <row r="868" spans="1:11" ht="15.75" thickTop="1" x14ac:dyDescent="0.25">
      <c r="A868" t="str">
        <f t="shared" si="243"/>
        <v>b</v>
      </c>
      <c r="B868" s="5"/>
      <c r="C868" s="6" t="s">
        <v>10</v>
      </c>
      <c r="D868" s="28"/>
      <c r="E868" s="7">
        <f t="shared" ref="E868:E931" si="245">SUM(F868,G868,H868,I868)</f>
        <v>0</v>
      </c>
      <c r="F868" s="7">
        <f>SUM(F869:F875)</f>
        <v>0</v>
      </c>
      <c r="G868" s="7">
        <f t="shared" ref="G868:I868" si="246">SUM(G869:G875)</f>
        <v>0</v>
      </c>
      <c r="H868" s="7">
        <f t="shared" si="246"/>
        <v>0</v>
      </c>
      <c r="I868" s="7">
        <f t="shared" si="246"/>
        <v>0</v>
      </c>
      <c r="J868" s="7">
        <f t="shared" si="241"/>
        <v>0</v>
      </c>
      <c r="K868" s="7">
        <f t="shared" si="242"/>
        <v>0</v>
      </c>
    </row>
    <row r="869" spans="1:11" x14ac:dyDescent="0.25">
      <c r="A869" t="str">
        <f t="shared" si="243"/>
        <v>b</v>
      </c>
      <c r="B869" s="8"/>
      <c r="C869" s="9" t="s">
        <v>11</v>
      </c>
      <c r="D869" s="29"/>
      <c r="E869" s="10">
        <f t="shared" si="245"/>
        <v>0</v>
      </c>
      <c r="F869" s="10">
        <v>0</v>
      </c>
      <c r="G869" s="10">
        <v>0</v>
      </c>
      <c r="H869" s="10">
        <v>0</v>
      </c>
      <c r="I869" s="10">
        <v>0</v>
      </c>
      <c r="J869" s="10">
        <f t="shared" si="241"/>
        <v>0</v>
      </c>
      <c r="K869" s="10">
        <f t="shared" si="242"/>
        <v>0</v>
      </c>
    </row>
    <row r="870" spans="1:11" x14ac:dyDescent="0.25">
      <c r="A870" t="str">
        <f t="shared" si="243"/>
        <v>b</v>
      </c>
      <c r="B870" s="8"/>
      <c r="C870" s="9" t="s">
        <v>12</v>
      </c>
      <c r="D870" s="29"/>
      <c r="E870" s="10">
        <f t="shared" si="245"/>
        <v>0</v>
      </c>
      <c r="F870" s="10">
        <v>0</v>
      </c>
      <c r="G870" s="10">
        <v>0</v>
      </c>
      <c r="H870" s="10">
        <v>0</v>
      </c>
      <c r="I870" s="10">
        <v>0</v>
      </c>
      <c r="J870" s="10">
        <f t="shared" si="241"/>
        <v>0</v>
      </c>
      <c r="K870" s="10">
        <f t="shared" si="242"/>
        <v>0</v>
      </c>
    </row>
    <row r="871" spans="1:11" x14ac:dyDescent="0.25">
      <c r="A871" t="str">
        <f t="shared" si="243"/>
        <v>b</v>
      </c>
      <c r="B871" s="8"/>
      <c r="C871" s="9" t="s">
        <v>13</v>
      </c>
      <c r="D871" s="29"/>
      <c r="E871" s="10">
        <f t="shared" si="245"/>
        <v>0</v>
      </c>
      <c r="F871" s="10">
        <v>0</v>
      </c>
      <c r="G871" s="10">
        <v>0</v>
      </c>
      <c r="H871" s="10">
        <v>0</v>
      </c>
      <c r="I871" s="10">
        <v>0</v>
      </c>
      <c r="J871" s="10">
        <f t="shared" si="241"/>
        <v>0</v>
      </c>
      <c r="K871" s="10">
        <f t="shared" si="242"/>
        <v>0</v>
      </c>
    </row>
    <row r="872" spans="1:11" x14ac:dyDescent="0.25">
      <c r="A872" t="str">
        <f t="shared" si="243"/>
        <v>b</v>
      </c>
      <c r="B872" s="8"/>
      <c r="C872" s="9" t="s">
        <v>14</v>
      </c>
      <c r="D872" s="29"/>
      <c r="E872" s="10">
        <f t="shared" si="245"/>
        <v>0</v>
      </c>
      <c r="F872" s="10">
        <v>0</v>
      </c>
      <c r="G872" s="10">
        <v>0</v>
      </c>
      <c r="H872" s="10">
        <v>0</v>
      </c>
      <c r="I872" s="10">
        <v>0</v>
      </c>
      <c r="J872" s="10">
        <f t="shared" si="241"/>
        <v>0</v>
      </c>
      <c r="K872" s="10">
        <f t="shared" si="242"/>
        <v>0</v>
      </c>
    </row>
    <row r="873" spans="1:11" x14ac:dyDescent="0.25">
      <c r="A873" t="str">
        <f t="shared" si="243"/>
        <v>b</v>
      </c>
      <c r="B873" s="8"/>
      <c r="C873" s="9" t="s">
        <v>15</v>
      </c>
      <c r="D873" s="29"/>
      <c r="E873" s="10">
        <f t="shared" si="245"/>
        <v>0</v>
      </c>
      <c r="F873" s="10">
        <v>0</v>
      </c>
      <c r="G873" s="10">
        <v>0</v>
      </c>
      <c r="H873" s="10">
        <v>0</v>
      </c>
      <c r="I873" s="10">
        <v>0</v>
      </c>
      <c r="J873" s="10">
        <f t="shared" si="241"/>
        <v>0</v>
      </c>
      <c r="K873" s="10">
        <f t="shared" si="242"/>
        <v>0</v>
      </c>
    </row>
    <row r="874" spans="1:11" x14ac:dyDescent="0.25">
      <c r="A874" t="str">
        <f t="shared" si="243"/>
        <v>b</v>
      </c>
      <c r="B874" s="8"/>
      <c r="C874" s="9" t="s">
        <v>16</v>
      </c>
      <c r="D874" s="29"/>
      <c r="E874" s="10">
        <f t="shared" si="245"/>
        <v>0</v>
      </c>
      <c r="F874" s="10">
        <v>0</v>
      </c>
      <c r="G874" s="10">
        <v>0</v>
      </c>
      <c r="H874" s="10">
        <v>0</v>
      </c>
      <c r="I874" s="10">
        <v>0</v>
      </c>
      <c r="J874" s="10">
        <f t="shared" si="241"/>
        <v>0</v>
      </c>
      <c r="K874" s="10">
        <f t="shared" si="242"/>
        <v>0</v>
      </c>
    </row>
    <row r="875" spans="1:11" x14ac:dyDescent="0.25">
      <c r="A875" t="str">
        <f t="shared" si="243"/>
        <v>b</v>
      </c>
      <c r="B875" s="8"/>
      <c r="C875" s="9" t="s">
        <v>17</v>
      </c>
      <c r="D875" s="29"/>
      <c r="E875" s="10">
        <f t="shared" si="245"/>
        <v>0</v>
      </c>
      <c r="F875" s="10">
        <v>0</v>
      </c>
      <c r="G875" s="10">
        <v>0</v>
      </c>
      <c r="H875" s="10">
        <v>0</v>
      </c>
      <c r="I875" s="10">
        <v>0</v>
      </c>
      <c r="J875" s="10">
        <f t="shared" si="241"/>
        <v>0</v>
      </c>
      <c r="K875" s="10">
        <f t="shared" si="242"/>
        <v>0</v>
      </c>
    </row>
    <row r="876" spans="1:11" x14ac:dyDescent="0.25">
      <c r="A876" t="str">
        <f t="shared" si="243"/>
        <v>b</v>
      </c>
      <c r="B876" s="5"/>
      <c r="C876" s="6" t="s">
        <v>18</v>
      </c>
      <c r="D876" s="28"/>
      <c r="E876" s="7">
        <f t="shared" si="245"/>
        <v>0</v>
      </c>
      <c r="F876" s="7">
        <v>0</v>
      </c>
      <c r="G876" s="7">
        <v>0</v>
      </c>
      <c r="H876" s="7">
        <v>0</v>
      </c>
      <c r="I876" s="7">
        <v>0</v>
      </c>
      <c r="J876" s="7">
        <f t="shared" si="241"/>
        <v>0</v>
      </c>
      <c r="K876" s="7">
        <f t="shared" si="242"/>
        <v>0</v>
      </c>
    </row>
    <row r="877" spans="1:11" x14ac:dyDescent="0.25">
      <c r="A877" t="str">
        <f t="shared" si="243"/>
        <v>b</v>
      </c>
      <c r="B877" s="5"/>
      <c r="C877" s="6" t="s">
        <v>19</v>
      </c>
      <c r="D877" s="28"/>
      <c r="E877" s="7">
        <f t="shared" si="245"/>
        <v>0</v>
      </c>
      <c r="F877" s="7">
        <v>0</v>
      </c>
      <c r="G877" s="7">
        <v>0</v>
      </c>
      <c r="H877" s="7">
        <v>0</v>
      </c>
      <c r="I877" s="7">
        <v>0</v>
      </c>
      <c r="J877" s="7">
        <f t="shared" si="241"/>
        <v>0</v>
      </c>
      <c r="K877" s="7">
        <f t="shared" si="242"/>
        <v>0</v>
      </c>
    </row>
    <row r="878" spans="1:11" ht="15.75" thickBot="1" x14ac:dyDescent="0.3">
      <c r="A878" t="str">
        <f t="shared" si="243"/>
        <v>b</v>
      </c>
      <c r="B878" s="11"/>
      <c r="C878" s="12" t="s">
        <v>20</v>
      </c>
      <c r="D878" s="30"/>
      <c r="E878" s="13">
        <f t="shared" si="245"/>
        <v>0</v>
      </c>
      <c r="F878" s="13">
        <v>0</v>
      </c>
      <c r="G878" s="13">
        <v>0</v>
      </c>
      <c r="H878" s="13">
        <v>0</v>
      </c>
      <c r="I878" s="13">
        <v>0</v>
      </c>
      <c r="J878" s="13">
        <f t="shared" si="241"/>
        <v>0</v>
      </c>
      <c r="K878" s="13">
        <f t="shared" si="242"/>
        <v>0</v>
      </c>
    </row>
    <row r="879" spans="1:11" ht="32.25" customHeight="1" thickTop="1" thickBot="1" x14ac:dyDescent="0.3">
      <c r="A879" t="str">
        <f t="shared" si="243"/>
        <v>b</v>
      </c>
      <c r="B879" s="16" t="s">
        <v>146</v>
      </c>
      <c r="C879" s="4" t="s">
        <v>147</v>
      </c>
      <c r="D879" s="27"/>
      <c r="E879" s="4">
        <f t="shared" si="245"/>
        <v>0</v>
      </c>
      <c r="F879" s="4">
        <f>SUM(F880,F888,F889,F890)</f>
        <v>0</v>
      </c>
      <c r="G879" s="4">
        <f t="shared" ref="G879:I879" si="247">SUM(G880,G888,G889,G890)</f>
        <v>0</v>
      </c>
      <c r="H879" s="4">
        <f t="shared" si="247"/>
        <v>0</v>
      </c>
      <c r="I879" s="4">
        <f t="shared" si="247"/>
        <v>0</v>
      </c>
      <c r="J879" s="4">
        <f t="shared" si="241"/>
        <v>0</v>
      </c>
      <c r="K879" s="4">
        <f t="shared" si="242"/>
        <v>0</v>
      </c>
    </row>
    <row r="880" spans="1:11" ht="15.75" thickTop="1" x14ac:dyDescent="0.25">
      <c r="A880" t="str">
        <f t="shared" si="243"/>
        <v>b</v>
      </c>
      <c r="B880" s="5"/>
      <c r="C880" s="6" t="s">
        <v>10</v>
      </c>
      <c r="D880" s="28"/>
      <c r="E880" s="7">
        <f t="shared" si="245"/>
        <v>0</v>
      </c>
      <c r="F880" s="7">
        <f>SUM(F881:F887)</f>
        <v>0</v>
      </c>
      <c r="G880" s="7">
        <f t="shared" ref="G880:I880" si="248">SUM(G881:G887)</f>
        <v>0</v>
      </c>
      <c r="H880" s="7">
        <f t="shared" si="248"/>
        <v>0</v>
      </c>
      <c r="I880" s="7">
        <f t="shared" si="248"/>
        <v>0</v>
      </c>
      <c r="J880" s="7">
        <f t="shared" si="241"/>
        <v>0</v>
      </c>
      <c r="K880" s="7">
        <f t="shared" si="242"/>
        <v>0</v>
      </c>
    </row>
    <row r="881" spans="1:11" x14ac:dyDescent="0.25">
      <c r="A881" t="str">
        <f t="shared" si="243"/>
        <v>b</v>
      </c>
      <c r="B881" s="8"/>
      <c r="C881" s="9" t="s">
        <v>11</v>
      </c>
      <c r="D881" s="29"/>
      <c r="E881" s="10">
        <f t="shared" si="245"/>
        <v>0</v>
      </c>
      <c r="F881" s="10">
        <v>0</v>
      </c>
      <c r="G881" s="10">
        <v>0</v>
      </c>
      <c r="H881" s="10">
        <v>0</v>
      </c>
      <c r="I881" s="10">
        <v>0</v>
      </c>
      <c r="J881" s="10">
        <f t="shared" si="241"/>
        <v>0</v>
      </c>
      <c r="K881" s="10">
        <f t="shared" si="242"/>
        <v>0</v>
      </c>
    </row>
    <row r="882" spans="1:11" x14ac:dyDescent="0.25">
      <c r="A882" t="str">
        <f t="shared" si="243"/>
        <v>b</v>
      </c>
      <c r="B882" s="8"/>
      <c r="C882" s="9" t="s">
        <v>12</v>
      </c>
      <c r="D882" s="29"/>
      <c r="E882" s="10">
        <f t="shared" si="245"/>
        <v>0</v>
      </c>
      <c r="F882" s="10">
        <v>0</v>
      </c>
      <c r="G882" s="10">
        <v>0</v>
      </c>
      <c r="H882" s="10">
        <v>0</v>
      </c>
      <c r="I882" s="10">
        <v>0</v>
      </c>
      <c r="J882" s="10">
        <f t="shared" si="241"/>
        <v>0</v>
      </c>
      <c r="K882" s="10">
        <f t="shared" si="242"/>
        <v>0</v>
      </c>
    </row>
    <row r="883" spans="1:11" x14ac:dyDescent="0.25">
      <c r="A883" t="str">
        <f t="shared" si="243"/>
        <v>b</v>
      </c>
      <c r="B883" s="8"/>
      <c r="C883" s="9" t="s">
        <v>13</v>
      </c>
      <c r="D883" s="29"/>
      <c r="E883" s="10">
        <f t="shared" si="245"/>
        <v>0</v>
      </c>
      <c r="F883" s="10">
        <v>0</v>
      </c>
      <c r="G883" s="10">
        <v>0</v>
      </c>
      <c r="H883" s="10">
        <v>0</v>
      </c>
      <c r="I883" s="10">
        <v>0</v>
      </c>
      <c r="J883" s="10">
        <f t="shared" si="241"/>
        <v>0</v>
      </c>
      <c r="K883" s="10">
        <f t="shared" si="242"/>
        <v>0</v>
      </c>
    </row>
    <row r="884" spans="1:11" x14ac:dyDescent="0.25">
      <c r="A884" t="str">
        <f t="shared" si="243"/>
        <v>b</v>
      </c>
      <c r="B884" s="8"/>
      <c r="C884" s="9" t="s">
        <v>14</v>
      </c>
      <c r="D884" s="29"/>
      <c r="E884" s="10">
        <f t="shared" si="245"/>
        <v>0</v>
      </c>
      <c r="F884" s="10">
        <v>0</v>
      </c>
      <c r="G884" s="10">
        <v>0</v>
      </c>
      <c r="H884" s="10">
        <v>0</v>
      </c>
      <c r="I884" s="10">
        <v>0</v>
      </c>
      <c r="J884" s="10">
        <f t="shared" si="241"/>
        <v>0</v>
      </c>
      <c r="K884" s="10">
        <f t="shared" si="242"/>
        <v>0</v>
      </c>
    </row>
    <row r="885" spans="1:11" x14ac:dyDescent="0.25">
      <c r="A885" t="str">
        <f t="shared" si="243"/>
        <v>b</v>
      </c>
      <c r="B885" s="8"/>
      <c r="C885" s="9" t="s">
        <v>15</v>
      </c>
      <c r="D885" s="29"/>
      <c r="E885" s="10">
        <f t="shared" si="245"/>
        <v>0</v>
      </c>
      <c r="F885" s="10">
        <v>0</v>
      </c>
      <c r="G885" s="10">
        <v>0</v>
      </c>
      <c r="H885" s="10">
        <v>0</v>
      </c>
      <c r="I885" s="10">
        <v>0</v>
      </c>
      <c r="J885" s="10">
        <f t="shared" si="241"/>
        <v>0</v>
      </c>
      <c r="K885" s="10">
        <f t="shared" si="242"/>
        <v>0</v>
      </c>
    </row>
    <row r="886" spans="1:11" x14ac:dyDescent="0.25">
      <c r="A886" t="str">
        <f t="shared" si="243"/>
        <v>b</v>
      </c>
      <c r="B886" s="8"/>
      <c r="C886" s="9" t="s">
        <v>16</v>
      </c>
      <c r="D886" s="29"/>
      <c r="E886" s="10">
        <f t="shared" si="245"/>
        <v>0</v>
      </c>
      <c r="F886" s="10">
        <v>0</v>
      </c>
      <c r="G886" s="10">
        <v>0</v>
      </c>
      <c r="H886" s="10">
        <v>0</v>
      </c>
      <c r="I886" s="10">
        <v>0</v>
      </c>
      <c r="J886" s="10">
        <f t="shared" si="241"/>
        <v>0</v>
      </c>
      <c r="K886" s="10">
        <f t="shared" si="242"/>
        <v>0</v>
      </c>
    </row>
    <row r="887" spans="1:11" x14ac:dyDescent="0.25">
      <c r="A887" t="str">
        <f t="shared" si="243"/>
        <v>b</v>
      </c>
      <c r="B887" s="8"/>
      <c r="C887" s="9" t="s">
        <v>17</v>
      </c>
      <c r="D887" s="29"/>
      <c r="E887" s="10">
        <f t="shared" si="245"/>
        <v>0</v>
      </c>
      <c r="F887" s="10">
        <v>0</v>
      </c>
      <c r="G887" s="10">
        <v>0</v>
      </c>
      <c r="H887" s="10">
        <v>0</v>
      </c>
      <c r="I887" s="10">
        <v>0</v>
      </c>
      <c r="J887" s="10">
        <f t="shared" si="241"/>
        <v>0</v>
      </c>
      <c r="K887" s="10">
        <f t="shared" si="242"/>
        <v>0</v>
      </c>
    </row>
    <row r="888" spans="1:11" x14ac:dyDescent="0.25">
      <c r="A888" t="str">
        <f t="shared" si="243"/>
        <v>b</v>
      </c>
      <c r="B888" s="5"/>
      <c r="C888" s="6" t="s">
        <v>18</v>
      </c>
      <c r="D888" s="28"/>
      <c r="E888" s="7">
        <f t="shared" si="245"/>
        <v>0</v>
      </c>
      <c r="F888" s="7">
        <v>0</v>
      </c>
      <c r="G888" s="7">
        <v>0</v>
      </c>
      <c r="H888" s="7">
        <v>0</v>
      </c>
      <c r="I888" s="7">
        <v>0</v>
      </c>
      <c r="J888" s="7">
        <f t="shared" si="241"/>
        <v>0</v>
      </c>
      <c r="K888" s="7">
        <f t="shared" si="242"/>
        <v>0</v>
      </c>
    </row>
    <row r="889" spans="1:11" x14ac:dyDescent="0.25">
      <c r="A889" t="str">
        <f t="shared" si="243"/>
        <v>b</v>
      </c>
      <c r="B889" s="5"/>
      <c r="C889" s="6" t="s">
        <v>19</v>
      </c>
      <c r="D889" s="28"/>
      <c r="E889" s="7">
        <f t="shared" si="245"/>
        <v>0</v>
      </c>
      <c r="F889" s="7">
        <v>0</v>
      </c>
      <c r="G889" s="7">
        <v>0</v>
      </c>
      <c r="H889" s="7">
        <v>0</v>
      </c>
      <c r="I889" s="7">
        <v>0</v>
      </c>
      <c r="J889" s="7">
        <f t="shared" si="241"/>
        <v>0</v>
      </c>
      <c r="K889" s="7">
        <f t="shared" si="242"/>
        <v>0</v>
      </c>
    </row>
    <row r="890" spans="1:11" ht="15.75" thickBot="1" x14ac:dyDescent="0.3">
      <c r="A890" t="str">
        <f t="shared" si="243"/>
        <v>b</v>
      </c>
      <c r="B890" s="11"/>
      <c r="C890" s="12" t="s">
        <v>20</v>
      </c>
      <c r="D890" s="30"/>
      <c r="E890" s="13">
        <f t="shared" si="245"/>
        <v>0</v>
      </c>
      <c r="F890" s="13">
        <v>0</v>
      </c>
      <c r="G890" s="13">
        <v>0</v>
      </c>
      <c r="H890" s="13">
        <v>0</v>
      </c>
      <c r="I890" s="13">
        <v>0</v>
      </c>
      <c r="J890" s="13">
        <f t="shared" si="241"/>
        <v>0</v>
      </c>
      <c r="K890" s="13">
        <f t="shared" si="242"/>
        <v>0</v>
      </c>
    </row>
    <row r="891" spans="1:11" ht="32.25" customHeight="1" thickTop="1" thickBot="1" x14ac:dyDescent="0.3">
      <c r="A891" t="str">
        <f t="shared" si="243"/>
        <v>b</v>
      </c>
      <c r="B891" s="16" t="s">
        <v>148</v>
      </c>
      <c r="C891" s="4" t="s">
        <v>149</v>
      </c>
      <c r="D891" s="27"/>
      <c r="E891" s="4">
        <f t="shared" si="245"/>
        <v>0</v>
      </c>
      <c r="F891" s="4">
        <f>SUM(F892,F900,F901,F902)</f>
        <v>0</v>
      </c>
      <c r="G891" s="4">
        <f t="shared" ref="G891:I891" si="249">SUM(G892,G900,G901,G902)</f>
        <v>0</v>
      </c>
      <c r="H891" s="4">
        <f t="shared" si="249"/>
        <v>0</v>
      </c>
      <c r="I891" s="4">
        <f t="shared" si="249"/>
        <v>0</v>
      </c>
      <c r="J891" s="4">
        <f t="shared" si="241"/>
        <v>0</v>
      </c>
      <c r="K891" s="4">
        <f t="shared" si="242"/>
        <v>0</v>
      </c>
    </row>
    <row r="892" spans="1:11" ht="15.75" thickTop="1" x14ac:dyDescent="0.25">
      <c r="A892" t="str">
        <f t="shared" si="243"/>
        <v>b</v>
      </c>
      <c r="B892" s="5"/>
      <c r="C892" s="6" t="s">
        <v>10</v>
      </c>
      <c r="D892" s="28"/>
      <c r="E892" s="7">
        <f t="shared" si="245"/>
        <v>0</v>
      </c>
      <c r="F892" s="7">
        <f>SUM(F893:F899)</f>
        <v>0</v>
      </c>
      <c r="G892" s="7">
        <f t="shared" ref="G892:I892" si="250">SUM(G893:G899)</f>
        <v>0</v>
      </c>
      <c r="H892" s="7">
        <f t="shared" si="250"/>
        <v>0</v>
      </c>
      <c r="I892" s="7">
        <f t="shared" si="250"/>
        <v>0</v>
      </c>
      <c r="J892" s="7">
        <f t="shared" si="241"/>
        <v>0</v>
      </c>
      <c r="K892" s="7">
        <f t="shared" si="242"/>
        <v>0</v>
      </c>
    </row>
    <row r="893" spans="1:11" x14ac:dyDescent="0.25">
      <c r="A893" t="str">
        <f t="shared" si="243"/>
        <v>b</v>
      </c>
      <c r="B893" s="8"/>
      <c r="C893" s="9" t="s">
        <v>11</v>
      </c>
      <c r="D893" s="29"/>
      <c r="E893" s="10">
        <f t="shared" si="245"/>
        <v>0</v>
      </c>
      <c r="F893" s="10">
        <v>0</v>
      </c>
      <c r="G893" s="10">
        <v>0</v>
      </c>
      <c r="H893" s="10">
        <v>0</v>
      </c>
      <c r="I893" s="10">
        <v>0</v>
      </c>
      <c r="J893" s="10">
        <f t="shared" si="241"/>
        <v>0</v>
      </c>
      <c r="K893" s="10">
        <f t="shared" si="242"/>
        <v>0</v>
      </c>
    </row>
    <row r="894" spans="1:11" x14ac:dyDescent="0.25">
      <c r="A894" t="str">
        <f t="shared" si="243"/>
        <v>b</v>
      </c>
      <c r="B894" s="8"/>
      <c r="C894" s="9" t="s">
        <v>12</v>
      </c>
      <c r="D894" s="29"/>
      <c r="E894" s="10">
        <f t="shared" si="245"/>
        <v>0</v>
      </c>
      <c r="F894" s="10">
        <v>0</v>
      </c>
      <c r="G894" s="10">
        <v>0</v>
      </c>
      <c r="H894" s="10">
        <v>0</v>
      </c>
      <c r="I894" s="10">
        <v>0</v>
      </c>
      <c r="J894" s="10">
        <f t="shared" si="241"/>
        <v>0</v>
      </c>
      <c r="K894" s="10">
        <f t="shared" si="242"/>
        <v>0</v>
      </c>
    </row>
    <row r="895" spans="1:11" x14ac:dyDescent="0.25">
      <c r="A895" t="str">
        <f t="shared" si="243"/>
        <v>b</v>
      </c>
      <c r="B895" s="8"/>
      <c r="C895" s="9" t="s">
        <v>13</v>
      </c>
      <c r="D895" s="29"/>
      <c r="E895" s="10">
        <f t="shared" si="245"/>
        <v>0</v>
      </c>
      <c r="F895" s="10">
        <v>0</v>
      </c>
      <c r="G895" s="10">
        <v>0</v>
      </c>
      <c r="H895" s="10">
        <v>0</v>
      </c>
      <c r="I895" s="10">
        <v>0</v>
      </c>
      <c r="J895" s="10">
        <f t="shared" si="241"/>
        <v>0</v>
      </c>
      <c r="K895" s="10">
        <f t="shared" si="242"/>
        <v>0</v>
      </c>
    </row>
    <row r="896" spans="1:11" x14ac:dyDescent="0.25">
      <c r="A896" t="str">
        <f t="shared" si="243"/>
        <v>b</v>
      </c>
      <c r="B896" s="8"/>
      <c r="C896" s="9" t="s">
        <v>14</v>
      </c>
      <c r="D896" s="29"/>
      <c r="E896" s="10">
        <f t="shared" si="245"/>
        <v>0</v>
      </c>
      <c r="F896" s="10">
        <v>0</v>
      </c>
      <c r="G896" s="10">
        <v>0</v>
      </c>
      <c r="H896" s="10">
        <v>0</v>
      </c>
      <c r="I896" s="10">
        <v>0</v>
      </c>
      <c r="J896" s="10">
        <f t="shared" si="241"/>
        <v>0</v>
      </c>
      <c r="K896" s="10">
        <f t="shared" si="242"/>
        <v>0</v>
      </c>
    </row>
    <row r="897" spans="1:11" x14ac:dyDescent="0.25">
      <c r="A897" t="str">
        <f t="shared" si="243"/>
        <v>b</v>
      </c>
      <c r="B897" s="8"/>
      <c r="C897" s="9" t="s">
        <v>15</v>
      </c>
      <c r="D897" s="29"/>
      <c r="E897" s="10">
        <f t="shared" si="245"/>
        <v>0</v>
      </c>
      <c r="F897" s="10">
        <v>0</v>
      </c>
      <c r="G897" s="10">
        <v>0</v>
      </c>
      <c r="H897" s="10">
        <v>0</v>
      </c>
      <c r="I897" s="10">
        <v>0</v>
      </c>
      <c r="J897" s="10">
        <f t="shared" si="241"/>
        <v>0</v>
      </c>
      <c r="K897" s="10">
        <f t="shared" si="242"/>
        <v>0</v>
      </c>
    </row>
    <row r="898" spans="1:11" x14ac:dyDescent="0.25">
      <c r="A898" t="str">
        <f t="shared" si="243"/>
        <v>b</v>
      </c>
      <c r="B898" s="8"/>
      <c r="C898" s="9" t="s">
        <v>16</v>
      </c>
      <c r="D898" s="29"/>
      <c r="E898" s="10">
        <f t="shared" si="245"/>
        <v>0</v>
      </c>
      <c r="F898" s="10">
        <v>0</v>
      </c>
      <c r="G898" s="10">
        <v>0</v>
      </c>
      <c r="H898" s="10">
        <v>0</v>
      </c>
      <c r="I898" s="10">
        <v>0</v>
      </c>
      <c r="J898" s="10">
        <f t="shared" si="241"/>
        <v>0</v>
      </c>
      <c r="K898" s="10">
        <f t="shared" si="242"/>
        <v>0</v>
      </c>
    </row>
    <row r="899" spans="1:11" x14ac:dyDescent="0.25">
      <c r="A899" t="str">
        <f t="shared" si="243"/>
        <v>b</v>
      </c>
      <c r="B899" s="8"/>
      <c r="C899" s="9" t="s">
        <v>17</v>
      </c>
      <c r="D899" s="29"/>
      <c r="E899" s="10">
        <f t="shared" si="245"/>
        <v>0</v>
      </c>
      <c r="F899" s="10">
        <v>0</v>
      </c>
      <c r="G899" s="10">
        <v>0</v>
      </c>
      <c r="H899" s="10">
        <v>0</v>
      </c>
      <c r="I899" s="10">
        <v>0</v>
      </c>
      <c r="J899" s="10">
        <f t="shared" si="241"/>
        <v>0</v>
      </c>
      <c r="K899" s="10">
        <f t="shared" si="242"/>
        <v>0</v>
      </c>
    </row>
    <row r="900" spans="1:11" x14ac:dyDescent="0.25">
      <c r="A900" t="str">
        <f t="shared" si="243"/>
        <v>b</v>
      </c>
      <c r="B900" s="5"/>
      <c r="C900" s="6" t="s">
        <v>18</v>
      </c>
      <c r="D900" s="28"/>
      <c r="E900" s="7">
        <f t="shared" si="245"/>
        <v>0</v>
      </c>
      <c r="F900" s="7">
        <v>0</v>
      </c>
      <c r="G900" s="7">
        <v>0</v>
      </c>
      <c r="H900" s="7">
        <v>0</v>
      </c>
      <c r="I900" s="7">
        <v>0</v>
      </c>
      <c r="J900" s="7">
        <f t="shared" si="241"/>
        <v>0</v>
      </c>
      <c r="K900" s="7">
        <f t="shared" si="242"/>
        <v>0</v>
      </c>
    </row>
    <row r="901" spans="1:11" x14ac:dyDescent="0.25">
      <c r="A901" t="str">
        <f t="shared" si="243"/>
        <v>b</v>
      </c>
      <c r="B901" s="5"/>
      <c r="C901" s="6" t="s">
        <v>19</v>
      </c>
      <c r="D901" s="28"/>
      <c r="E901" s="7">
        <f t="shared" si="245"/>
        <v>0</v>
      </c>
      <c r="F901" s="7">
        <v>0</v>
      </c>
      <c r="G901" s="7">
        <v>0</v>
      </c>
      <c r="H901" s="7">
        <v>0</v>
      </c>
      <c r="I901" s="7">
        <v>0</v>
      </c>
      <c r="J901" s="7">
        <f t="shared" si="241"/>
        <v>0</v>
      </c>
      <c r="K901" s="7">
        <f t="shared" si="242"/>
        <v>0</v>
      </c>
    </row>
    <row r="902" spans="1:11" ht="15.75" thickBot="1" x14ac:dyDescent="0.3">
      <c r="A902" t="str">
        <f t="shared" si="243"/>
        <v>b</v>
      </c>
      <c r="B902" s="11"/>
      <c r="C902" s="12" t="s">
        <v>20</v>
      </c>
      <c r="D902" s="30"/>
      <c r="E902" s="13">
        <f t="shared" si="245"/>
        <v>0</v>
      </c>
      <c r="F902" s="13">
        <v>0</v>
      </c>
      <c r="G902" s="13">
        <v>0</v>
      </c>
      <c r="H902" s="13">
        <v>0</v>
      </c>
      <c r="I902" s="13">
        <v>0</v>
      </c>
      <c r="J902" s="13">
        <f t="shared" si="241"/>
        <v>0</v>
      </c>
      <c r="K902" s="13">
        <f t="shared" si="242"/>
        <v>0</v>
      </c>
    </row>
    <row r="903" spans="1:11" ht="32.25" customHeight="1" thickTop="1" thickBot="1" x14ac:dyDescent="0.3">
      <c r="A903" t="str">
        <f t="shared" si="243"/>
        <v>b</v>
      </c>
      <c r="B903" s="16" t="s">
        <v>150</v>
      </c>
      <c r="C903" s="4" t="s">
        <v>151</v>
      </c>
      <c r="D903" s="27"/>
      <c r="E903" s="4">
        <f t="shared" si="245"/>
        <v>0</v>
      </c>
      <c r="F903" s="4">
        <f>SUM(F915)</f>
        <v>0</v>
      </c>
      <c r="G903" s="4">
        <f t="shared" ref="G903:I903" si="251">SUM(G915)</f>
        <v>0</v>
      </c>
      <c r="H903" s="4">
        <f t="shared" si="251"/>
        <v>0</v>
      </c>
      <c r="I903" s="4">
        <f t="shared" si="251"/>
        <v>0</v>
      </c>
      <c r="J903" s="4">
        <f t="shared" si="241"/>
        <v>0</v>
      </c>
      <c r="K903" s="4">
        <f t="shared" si="242"/>
        <v>0</v>
      </c>
    </row>
    <row r="904" spans="1:11" ht="15.75" thickTop="1" x14ac:dyDescent="0.25">
      <c r="A904" t="str">
        <f t="shared" si="243"/>
        <v>b</v>
      </c>
      <c r="B904" s="5"/>
      <c r="C904" s="6" t="s">
        <v>10</v>
      </c>
      <c r="D904" s="28"/>
      <c r="E904" s="7">
        <f t="shared" si="245"/>
        <v>0</v>
      </c>
      <c r="F904" s="7">
        <f t="shared" ref="F904:I914" si="252">SUM(F916)</f>
        <v>0</v>
      </c>
      <c r="G904" s="7">
        <f t="shared" si="252"/>
        <v>0</v>
      </c>
      <c r="H904" s="7">
        <f t="shared" si="252"/>
        <v>0</v>
      </c>
      <c r="I904" s="7">
        <f t="shared" si="252"/>
        <v>0</v>
      </c>
      <c r="J904" s="7">
        <f t="shared" si="241"/>
        <v>0</v>
      </c>
      <c r="K904" s="7">
        <f t="shared" si="242"/>
        <v>0</v>
      </c>
    </row>
    <row r="905" spans="1:11" x14ac:dyDescent="0.25">
      <c r="A905" t="str">
        <f t="shared" si="243"/>
        <v>b</v>
      </c>
      <c r="B905" s="8"/>
      <c r="C905" s="9" t="s">
        <v>11</v>
      </c>
      <c r="D905" s="29"/>
      <c r="E905" s="10">
        <f t="shared" si="245"/>
        <v>0</v>
      </c>
      <c r="F905" s="10">
        <f t="shared" si="252"/>
        <v>0</v>
      </c>
      <c r="G905" s="10">
        <f t="shared" si="252"/>
        <v>0</v>
      </c>
      <c r="H905" s="10">
        <f t="shared" si="252"/>
        <v>0</v>
      </c>
      <c r="I905" s="10">
        <f t="shared" si="252"/>
        <v>0</v>
      </c>
      <c r="J905" s="10">
        <f t="shared" si="241"/>
        <v>0</v>
      </c>
      <c r="K905" s="10">
        <f t="shared" si="242"/>
        <v>0</v>
      </c>
    </row>
    <row r="906" spans="1:11" x14ac:dyDescent="0.25">
      <c r="A906" t="str">
        <f t="shared" si="243"/>
        <v>b</v>
      </c>
      <c r="B906" s="8"/>
      <c r="C906" s="9" t="s">
        <v>12</v>
      </c>
      <c r="D906" s="29"/>
      <c r="E906" s="10">
        <f t="shared" si="245"/>
        <v>0</v>
      </c>
      <c r="F906" s="10">
        <f t="shared" si="252"/>
        <v>0</v>
      </c>
      <c r="G906" s="10">
        <f t="shared" si="252"/>
        <v>0</v>
      </c>
      <c r="H906" s="10">
        <f t="shared" si="252"/>
        <v>0</v>
      </c>
      <c r="I906" s="10">
        <f t="shared" si="252"/>
        <v>0</v>
      </c>
      <c r="J906" s="10">
        <f t="shared" si="241"/>
        <v>0</v>
      </c>
      <c r="K906" s="10">
        <f t="shared" si="242"/>
        <v>0</v>
      </c>
    </row>
    <row r="907" spans="1:11" x14ac:dyDescent="0.25">
      <c r="A907" t="str">
        <f t="shared" si="243"/>
        <v>b</v>
      </c>
      <c r="B907" s="8"/>
      <c r="C907" s="9" t="s">
        <v>13</v>
      </c>
      <c r="D907" s="29"/>
      <c r="E907" s="10">
        <f t="shared" si="245"/>
        <v>0</v>
      </c>
      <c r="F907" s="10">
        <f t="shared" si="252"/>
        <v>0</v>
      </c>
      <c r="G907" s="10">
        <f t="shared" si="252"/>
        <v>0</v>
      </c>
      <c r="H907" s="10">
        <f t="shared" si="252"/>
        <v>0</v>
      </c>
      <c r="I907" s="10">
        <f t="shared" si="252"/>
        <v>0</v>
      </c>
      <c r="J907" s="10">
        <f t="shared" si="241"/>
        <v>0</v>
      </c>
      <c r="K907" s="10">
        <f t="shared" si="242"/>
        <v>0</v>
      </c>
    </row>
    <row r="908" spans="1:11" x14ac:dyDescent="0.25">
      <c r="A908" t="str">
        <f t="shared" si="243"/>
        <v>b</v>
      </c>
      <c r="B908" s="8"/>
      <c r="C908" s="9" t="s">
        <v>14</v>
      </c>
      <c r="D908" s="29"/>
      <c r="E908" s="10">
        <f t="shared" si="245"/>
        <v>0</v>
      </c>
      <c r="F908" s="10">
        <f t="shared" si="252"/>
        <v>0</v>
      </c>
      <c r="G908" s="10">
        <f t="shared" si="252"/>
        <v>0</v>
      </c>
      <c r="H908" s="10">
        <f t="shared" si="252"/>
        <v>0</v>
      </c>
      <c r="I908" s="10">
        <f t="shared" si="252"/>
        <v>0</v>
      </c>
      <c r="J908" s="10">
        <f t="shared" si="241"/>
        <v>0</v>
      </c>
      <c r="K908" s="10">
        <f t="shared" si="242"/>
        <v>0</v>
      </c>
    </row>
    <row r="909" spans="1:11" x14ac:dyDescent="0.25">
      <c r="A909" t="str">
        <f t="shared" si="243"/>
        <v>b</v>
      </c>
      <c r="B909" s="8"/>
      <c r="C909" s="9" t="s">
        <v>15</v>
      </c>
      <c r="D909" s="29"/>
      <c r="E909" s="10">
        <f t="shared" si="245"/>
        <v>0</v>
      </c>
      <c r="F909" s="10">
        <f t="shared" si="252"/>
        <v>0</v>
      </c>
      <c r="G909" s="10">
        <f t="shared" si="252"/>
        <v>0</v>
      </c>
      <c r="H909" s="10">
        <f t="shared" si="252"/>
        <v>0</v>
      </c>
      <c r="I909" s="10">
        <f t="shared" si="252"/>
        <v>0</v>
      </c>
      <c r="J909" s="10">
        <f t="shared" si="241"/>
        <v>0</v>
      </c>
      <c r="K909" s="10">
        <f t="shared" si="242"/>
        <v>0</v>
      </c>
    </row>
    <row r="910" spans="1:11" x14ac:dyDescent="0.25">
      <c r="A910" t="str">
        <f t="shared" si="243"/>
        <v>b</v>
      </c>
      <c r="B910" s="8"/>
      <c r="C910" s="9" t="s">
        <v>16</v>
      </c>
      <c r="D910" s="29"/>
      <c r="E910" s="10">
        <f t="shared" si="245"/>
        <v>0</v>
      </c>
      <c r="F910" s="10">
        <f t="shared" si="252"/>
        <v>0</v>
      </c>
      <c r="G910" s="10">
        <f t="shared" si="252"/>
        <v>0</v>
      </c>
      <c r="H910" s="10">
        <f t="shared" si="252"/>
        <v>0</v>
      </c>
      <c r="I910" s="10">
        <f t="shared" si="252"/>
        <v>0</v>
      </c>
      <c r="J910" s="10">
        <f t="shared" si="241"/>
        <v>0</v>
      </c>
      <c r="K910" s="10">
        <f t="shared" si="242"/>
        <v>0</v>
      </c>
    </row>
    <row r="911" spans="1:11" x14ac:dyDescent="0.25">
      <c r="A911" t="str">
        <f t="shared" si="243"/>
        <v>b</v>
      </c>
      <c r="B911" s="8"/>
      <c r="C911" s="9" t="s">
        <v>17</v>
      </c>
      <c r="D911" s="29"/>
      <c r="E911" s="10">
        <f t="shared" si="245"/>
        <v>0</v>
      </c>
      <c r="F911" s="10">
        <f t="shared" si="252"/>
        <v>0</v>
      </c>
      <c r="G911" s="10">
        <f t="shared" si="252"/>
        <v>0</v>
      </c>
      <c r="H911" s="10">
        <f t="shared" si="252"/>
        <v>0</v>
      </c>
      <c r="I911" s="10">
        <f t="shared" si="252"/>
        <v>0</v>
      </c>
      <c r="J911" s="10">
        <f t="shared" si="241"/>
        <v>0</v>
      </c>
      <c r="K911" s="10">
        <f t="shared" si="242"/>
        <v>0</v>
      </c>
    </row>
    <row r="912" spans="1:11" x14ac:dyDescent="0.25">
      <c r="A912" t="str">
        <f t="shared" si="243"/>
        <v>b</v>
      </c>
      <c r="B912" s="5"/>
      <c r="C912" s="6" t="s">
        <v>18</v>
      </c>
      <c r="D912" s="28"/>
      <c r="E912" s="7">
        <f t="shared" si="245"/>
        <v>0</v>
      </c>
      <c r="F912" s="7">
        <f t="shared" si="252"/>
        <v>0</v>
      </c>
      <c r="G912" s="7">
        <f t="shared" si="252"/>
        <v>0</v>
      </c>
      <c r="H912" s="7">
        <f t="shared" si="252"/>
        <v>0</v>
      </c>
      <c r="I912" s="7">
        <f t="shared" si="252"/>
        <v>0</v>
      </c>
      <c r="J912" s="7">
        <f t="shared" si="241"/>
        <v>0</v>
      </c>
      <c r="K912" s="7">
        <f t="shared" si="242"/>
        <v>0</v>
      </c>
    </row>
    <row r="913" spans="1:11" x14ac:dyDescent="0.25">
      <c r="A913" t="str">
        <f t="shared" si="243"/>
        <v>b</v>
      </c>
      <c r="B913" s="5"/>
      <c r="C913" s="6" t="s">
        <v>19</v>
      </c>
      <c r="D913" s="28"/>
      <c r="E913" s="7">
        <f t="shared" si="245"/>
        <v>0</v>
      </c>
      <c r="F913" s="7">
        <f t="shared" si="252"/>
        <v>0</v>
      </c>
      <c r="G913" s="7">
        <f t="shared" si="252"/>
        <v>0</v>
      </c>
      <c r="H913" s="7">
        <f t="shared" si="252"/>
        <v>0</v>
      </c>
      <c r="I913" s="7">
        <f t="shared" si="252"/>
        <v>0</v>
      </c>
      <c r="J913" s="7">
        <f t="shared" si="241"/>
        <v>0</v>
      </c>
      <c r="K913" s="7">
        <f t="shared" si="242"/>
        <v>0</v>
      </c>
    </row>
    <row r="914" spans="1:11" ht="15.75" thickBot="1" x14ac:dyDescent="0.3">
      <c r="A914" t="str">
        <f t="shared" si="243"/>
        <v>b</v>
      </c>
      <c r="B914" s="11"/>
      <c r="C914" s="12" t="s">
        <v>20</v>
      </c>
      <c r="D914" s="30"/>
      <c r="E914" s="13">
        <f t="shared" si="245"/>
        <v>0</v>
      </c>
      <c r="F914" s="13">
        <f t="shared" si="252"/>
        <v>0</v>
      </c>
      <c r="G914" s="13">
        <f t="shared" si="252"/>
        <v>0</v>
      </c>
      <c r="H914" s="13">
        <f t="shared" si="252"/>
        <v>0</v>
      </c>
      <c r="I914" s="13">
        <f t="shared" si="252"/>
        <v>0</v>
      </c>
      <c r="J914" s="13">
        <f t="shared" si="241"/>
        <v>0</v>
      </c>
      <c r="K914" s="13">
        <f t="shared" si="242"/>
        <v>0</v>
      </c>
    </row>
    <row r="915" spans="1:11" ht="32.25" customHeight="1" thickTop="1" thickBot="1" x14ac:dyDescent="0.3">
      <c r="A915" t="str">
        <f t="shared" si="243"/>
        <v>b</v>
      </c>
      <c r="B915" s="16" t="s">
        <v>152</v>
      </c>
      <c r="C915" s="4" t="s">
        <v>151</v>
      </c>
      <c r="D915" s="27"/>
      <c r="E915" s="4">
        <f t="shared" si="245"/>
        <v>0</v>
      </c>
      <c r="F915" s="4">
        <f>SUM(F916,F924,F925,F926)</f>
        <v>0</v>
      </c>
      <c r="G915" s="4">
        <f t="shared" ref="G915:I915" si="253">SUM(G916,G924,G925,G926)</f>
        <v>0</v>
      </c>
      <c r="H915" s="4">
        <f t="shared" si="253"/>
        <v>0</v>
      </c>
      <c r="I915" s="4">
        <f t="shared" si="253"/>
        <v>0</v>
      </c>
      <c r="J915" s="4">
        <f t="shared" si="241"/>
        <v>0</v>
      </c>
      <c r="K915" s="4">
        <f t="shared" si="242"/>
        <v>0</v>
      </c>
    </row>
    <row r="916" spans="1:11" ht="15.75" thickTop="1" x14ac:dyDescent="0.25">
      <c r="A916" t="str">
        <f t="shared" si="243"/>
        <v>b</v>
      </c>
      <c r="B916" s="5"/>
      <c r="C916" s="6" t="s">
        <v>10</v>
      </c>
      <c r="D916" s="28"/>
      <c r="E916" s="7">
        <f t="shared" si="245"/>
        <v>0</v>
      </c>
      <c r="F916" s="7">
        <f>SUM(F917:F923)</f>
        <v>0</v>
      </c>
      <c r="G916" s="7">
        <f t="shared" ref="G916:I916" si="254">SUM(G917:G923)</f>
        <v>0</v>
      </c>
      <c r="H916" s="7">
        <f t="shared" si="254"/>
        <v>0</v>
      </c>
      <c r="I916" s="7">
        <f t="shared" si="254"/>
        <v>0</v>
      </c>
      <c r="J916" s="7">
        <f t="shared" si="241"/>
        <v>0</v>
      </c>
      <c r="K916" s="7">
        <f t="shared" si="242"/>
        <v>0</v>
      </c>
    </row>
    <row r="917" spans="1:11" x14ac:dyDescent="0.25">
      <c r="A917" t="str">
        <f t="shared" si="243"/>
        <v>b</v>
      </c>
      <c r="B917" s="8"/>
      <c r="C917" s="9" t="s">
        <v>11</v>
      </c>
      <c r="D917" s="29"/>
      <c r="E917" s="10">
        <f t="shared" si="245"/>
        <v>0</v>
      </c>
      <c r="F917" s="10">
        <v>0</v>
      </c>
      <c r="G917" s="10">
        <v>0</v>
      </c>
      <c r="H917" s="10">
        <v>0</v>
      </c>
      <c r="I917" s="10">
        <v>0</v>
      </c>
      <c r="J917" s="10">
        <f t="shared" si="241"/>
        <v>0</v>
      </c>
      <c r="K917" s="10">
        <f t="shared" si="242"/>
        <v>0</v>
      </c>
    </row>
    <row r="918" spans="1:11" x14ac:dyDescent="0.25">
      <c r="A918" t="str">
        <f t="shared" si="243"/>
        <v>b</v>
      </c>
      <c r="B918" s="8"/>
      <c r="C918" s="9" t="s">
        <v>12</v>
      </c>
      <c r="D918" s="29"/>
      <c r="E918" s="10">
        <f t="shared" si="245"/>
        <v>0</v>
      </c>
      <c r="F918" s="10">
        <v>0</v>
      </c>
      <c r="G918" s="10">
        <v>0</v>
      </c>
      <c r="H918" s="10">
        <v>0</v>
      </c>
      <c r="I918" s="10">
        <v>0</v>
      </c>
      <c r="J918" s="10">
        <f t="shared" si="241"/>
        <v>0</v>
      </c>
      <c r="K918" s="10">
        <f t="shared" si="242"/>
        <v>0</v>
      </c>
    </row>
    <row r="919" spans="1:11" x14ac:dyDescent="0.25">
      <c r="A919" t="str">
        <f t="shared" si="243"/>
        <v>b</v>
      </c>
      <c r="B919" s="8"/>
      <c r="C919" s="9" t="s">
        <v>13</v>
      </c>
      <c r="D919" s="29"/>
      <c r="E919" s="10">
        <f t="shared" si="245"/>
        <v>0</v>
      </c>
      <c r="F919" s="10">
        <v>0</v>
      </c>
      <c r="G919" s="10">
        <v>0</v>
      </c>
      <c r="H919" s="10">
        <v>0</v>
      </c>
      <c r="I919" s="10">
        <v>0</v>
      </c>
      <c r="J919" s="10">
        <f t="shared" si="241"/>
        <v>0</v>
      </c>
      <c r="K919" s="10">
        <f t="shared" si="242"/>
        <v>0</v>
      </c>
    </row>
    <row r="920" spans="1:11" x14ac:dyDescent="0.25">
      <c r="A920" t="str">
        <f t="shared" ref="A920:A983" si="255">IF(OR(E920&lt;&gt;0,F920&lt;&gt;0,G920&lt;&gt;0,H920&lt;&gt;0,I920&lt;&gt;0,),"a","b")</f>
        <v>b</v>
      </c>
      <c r="B920" s="8"/>
      <c r="C920" s="9" t="s">
        <v>14</v>
      </c>
      <c r="D920" s="29"/>
      <c r="E920" s="10">
        <f t="shared" si="245"/>
        <v>0</v>
      </c>
      <c r="F920" s="10">
        <v>0</v>
      </c>
      <c r="G920" s="10">
        <v>0</v>
      </c>
      <c r="H920" s="10">
        <v>0</v>
      </c>
      <c r="I920" s="10">
        <v>0</v>
      </c>
      <c r="J920" s="10">
        <f t="shared" ref="J920:J983" si="256">SUM(F920,G920)</f>
        <v>0</v>
      </c>
      <c r="K920" s="10">
        <f t="shared" ref="K920:K983" si="257">SUM(F920,G920,H920)</f>
        <v>0</v>
      </c>
    </row>
    <row r="921" spans="1:11" x14ac:dyDescent="0.25">
      <c r="A921" t="str">
        <f t="shared" si="255"/>
        <v>b</v>
      </c>
      <c r="B921" s="8"/>
      <c r="C921" s="9" t="s">
        <v>15</v>
      </c>
      <c r="D921" s="29"/>
      <c r="E921" s="10">
        <f t="shared" si="245"/>
        <v>0</v>
      </c>
      <c r="F921" s="10">
        <v>0</v>
      </c>
      <c r="G921" s="10">
        <v>0</v>
      </c>
      <c r="H921" s="10">
        <v>0</v>
      </c>
      <c r="I921" s="10">
        <v>0</v>
      </c>
      <c r="J921" s="10">
        <f t="shared" si="256"/>
        <v>0</v>
      </c>
      <c r="K921" s="10">
        <f t="shared" si="257"/>
        <v>0</v>
      </c>
    </row>
    <row r="922" spans="1:11" x14ac:dyDescent="0.25">
      <c r="A922" t="str">
        <f t="shared" si="255"/>
        <v>b</v>
      </c>
      <c r="B922" s="8"/>
      <c r="C922" s="9" t="s">
        <v>16</v>
      </c>
      <c r="D922" s="29"/>
      <c r="E922" s="10">
        <f t="shared" si="245"/>
        <v>0</v>
      </c>
      <c r="F922" s="10">
        <v>0</v>
      </c>
      <c r="G922" s="10">
        <v>0</v>
      </c>
      <c r="H922" s="10">
        <v>0</v>
      </c>
      <c r="I922" s="10">
        <v>0</v>
      </c>
      <c r="J922" s="10">
        <f t="shared" si="256"/>
        <v>0</v>
      </c>
      <c r="K922" s="10">
        <f t="shared" si="257"/>
        <v>0</v>
      </c>
    </row>
    <row r="923" spans="1:11" x14ac:dyDescent="0.25">
      <c r="A923" t="str">
        <f t="shared" si="255"/>
        <v>b</v>
      </c>
      <c r="B923" s="8"/>
      <c r="C923" s="9" t="s">
        <v>17</v>
      </c>
      <c r="D923" s="29"/>
      <c r="E923" s="10">
        <f t="shared" si="245"/>
        <v>0</v>
      </c>
      <c r="F923" s="10">
        <v>0</v>
      </c>
      <c r="G923" s="10">
        <v>0</v>
      </c>
      <c r="H923" s="10">
        <v>0</v>
      </c>
      <c r="I923" s="10">
        <v>0</v>
      </c>
      <c r="J923" s="10">
        <f t="shared" si="256"/>
        <v>0</v>
      </c>
      <c r="K923" s="10">
        <f t="shared" si="257"/>
        <v>0</v>
      </c>
    </row>
    <row r="924" spans="1:11" x14ac:dyDescent="0.25">
      <c r="A924" t="str">
        <f t="shared" si="255"/>
        <v>b</v>
      </c>
      <c r="B924" s="5"/>
      <c r="C924" s="6" t="s">
        <v>18</v>
      </c>
      <c r="D924" s="28"/>
      <c r="E924" s="7">
        <f t="shared" si="245"/>
        <v>0</v>
      </c>
      <c r="F924" s="7">
        <v>0</v>
      </c>
      <c r="G924" s="7">
        <v>0</v>
      </c>
      <c r="H924" s="7">
        <v>0</v>
      </c>
      <c r="I924" s="7">
        <v>0</v>
      </c>
      <c r="J924" s="7">
        <f t="shared" si="256"/>
        <v>0</v>
      </c>
      <c r="K924" s="7">
        <f t="shared" si="257"/>
        <v>0</v>
      </c>
    </row>
    <row r="925" spans="1:11" x14ac:dyDescent="0.25">
      <c r="A925" t="str">
        <f t="shared" si="255"/>
        <v>b</v>
      </c>
      <c r="B925" s="5"/>
      <c r="C925" s="6" t="s">
        <v>19</v>
      </c>
      <c r="D925" s="28"/>
      <c r="E925" s="7">
        <f t="shared" si="245"/>
        <v>0</v>
      </c>
      <c r="F925" s="7">
        <v>0</v>
      </c>
      <c r="G925" s="7">
        <v>0</v>
      </c>
      <c r="H925" s="7">
        <v>0</v>
      </c>
      <c r="I925" s="7">
        <v>0</v>
      </c>
      <c r="J925" s="7">
        <f t="shared" si="256"/>
        <v>0</v>
      </c>
      <c r="K925" s="7">
        <f t="shared" si="257"/>
        <v>0</v>
      </c>
    </row>
    <row r="926" spans="1:11" ht="15.75" thickBot="1" x14ac:dyDescent="0.3">
      <c r="A926" t="str">
        <f t="shared" si="255"/>
        <v>b</v>
      </c>
      <c r="B926" s="11"/>
      <c r="C926" s="12" t="s">
        <v>20</v>
      </c>
      <c r="D926" s="30"/>
      <c r="E926" s="13">
        <f t="shared" si="245"/>
        <v>0</v>
      </c>
      <c r="F926" s="13">
        <v>0</v>
      </c>
      <c r="G926" s="13">
        <v>0</v>
      </c>
      <c r="H926" s="13">
        <v>0</v>
      </c>
      <c r="I926" s="13">
        <v>0</v>
      </c>
      <c r="J926" s="13">
        <f t="shared" si="256"/>
        <v>0</v>
      </c>
      <c r="K926" s="13">
        <f t="shared" si="257"/>
        <v>0</v>
      </c>
    </row>
    <row r="927" spans="1:11" ht="31.5" thickTop="1" thickBot="1" x14ac:dyDescent="0.3">
      <c r="A927" t="str">
        <f t="shared" si="255"/>
        <v>b</v>
      </c>
      <c r="B927" s="3" t="s">
        <v>153</v>
      </c>
      <c r="C927" s="14" t="s">
        <v>154</v>
      </c>
      <c r="D927" s="27"/>
      <c r="E927" s="4">
        <f t="shared" si="245"/>
        <v>0</v>
      </c>
      <c r="F927" s="4">
        <f>SUM(F928,F936,F937,F938)</f>
        <v>0</v>
      </c>
      <c r="G927" s="4">
        <f t="shared" ref="G927:I927" si="258">SUM(G928,G936,G937,G938)</f>
        <v>0</v>
      </c>
      <c r="H927" s="4">
        <f t="shared" si="258"/>
        <v>0</v>
      </c>
      <c r="I927" s="4">
        <f t="shared" si="258"/>
        <v>0</v>
      </c>
      <c r="J927" s="4">
        <f t="shared" si="256"/>
        <v>0</v>
      </c>
      <c r="K927" s="4">
        <f t="shared" si="257"/>
        <v>0</v>
      </c>
    </row>
    <row r="928" spans="1:11" ht="15.75" thickTop="1" x14ac:dyDescent="0.25">
      <c r="A928" t="str">
        <f t="shared" si="255"/>
        <v>b</v>
      </c>
      <c r="B928" s="5"/>
      <c r="C928" s="6" t="s">
        <v>10</v>
      </c>
      <c r="D928" s="28"/>
      <c r="E928" s="7">
        <f t="shared" si="245"/>
        <v>0</v>
      </c>
      <c r="F928" s="7">
        <f>SUM(F929:F935)</f>
        <v>0</v>
      </c>
      <c r="G928" s="7">
        <f t="shared" ref="G928:I928" si="259">SUM(G929:G935)</f>
        <v>0</v>
      </c>
      <c r="H928" s="7">
        <f t="shared" si="259"/>
        <v>0</v>
      </c>
      <c r="I928" s="7">
        <f t="shared" si="259"/>
        <v>0</v>
      </c>
      <c r="J928" s="7">
        <f t="shared" si="256"/>
        <v>0</v>
      </c>
      <c r="K928" s="7">
        <f t="shared" si="257"/>
        <v>0</v>
      </c>
    </row>
    <row r="929" spans="1:11" x14ac:dyDescent="0.25">
      <c r="A929" t="str">
        <f t="shared" si="255"/>
        <v>b</v>
      </c>
      <c r="B929" s="8"/>
      <c r="C929" s="9" t="s">
        <v>11</v>
      </c>
      <c r="D929" s="29"/>
      <c r="E929" s="10">
        <f t="shared" si="245"/>
        <v>0</v>
      </c>
      <c r="F929" s="10">
        <v>0</v>
      </c>
      <c r="G929" s="10">
        <v>0</v>
      </c>
      <c r="H929" s="10">
        <v>0</v>
      </c>
      <c r="I929" s="10">
        <v>0</v>
      </c>
      <c r="J929" s="10">
        <f t="shared" si="256"/>
        <v>0</v>
      </c>
      <c r="K929" s="10">
        <f t="shared" si="257"/>
        <v>0</v>
      </c>
    </row>
    <row r="930" spans="1:11" x14ac:dyDescent="0.25">
      <c r="A930" t="str">
        <f t="shared" si="255"/>
        <v>b</v>
      </c>
      <c r="B930" s="8"/>
      <c r="C930" s="9" t="s">
        <v>12</v>
      </c>
      <c r="D930" s="29"/>
      <c r="E930" s="10">
        <f t="shared" si="245"/>
        <v>0</v>
      </c>
      <c r="F930" s="10">
        <v>0</v>
      </c>
      <c r="G930" s="10">
        <v>0</v>
      </c>
      <c r="H930" s="10">
        <v>0</v>
      </c>
      <c r="I930" s="10">
        <v>0</v>
      </c>
      <c r="J930" s="10">
        <f t="shared" si="256"/>
        <v>0</v>
      </c>
      <c r="K930" s="10">
        <f t="shared" si="257"/>
        <v>0</v>
      </c>
    </row>
    <row r="931" spans="1:11" x14ac:dyDescent="0.25">
      <c r="A931" t="str">
        <f t="shared" si="255"/>
        <v>b</v>
      </c>
      <c r="B931" s="8"/>
      <c r="C931" s="9" t="s">
        <v>13</v>
      </c>
      <c r="D931" s="29"/>
      <c r="E931" s="10">
        <f t="shared" si="245"/>
        <v>0</v>
      </c>
      <c r="F931" s="10">
        <v>0</v>
      </c>
      <c r="G931" s="10">
        <v>0</v>
      </c>
      <c r="H931" s="10">
        <v>0</v>
      </c>
      <c r="I931" s="10">
        <v>0</v>
      </c>
      <c r="J931" s="10">
        <f t="shared" si="256"/>
        <v>0</v>
      </c>
      <c r="K931" s="10">
        <f t="shared" si="257"/>
        <v>0</v>
      </c>
    </row>
    <row r="932" spans="1:11" x14ac:dyDescent="0.25">
      <c r="A932" t="str">
        <f t="shared" si="255"/>
        <v>b</v>
      </c>
      <c r="B932" s="8"/>
      <c r="C932" s="9" t="s">
        <v>14</v>
      </c>
      <c r="D932" s="29"/>
      <c r="E932" s="10">
        <f t="shared" ref="E932:E995" si="260">SUM(F932,G932,H932,I932)</f>
        <v>0</v>
      </c>
      <c r="F932" s="10">
        <v>0</v>
      </c>
      <c r="G932" s="10">
        <v>0</v>
      </c>
      <c r="H932" s="10">
        <v>0</v>
      </c>
      <c r="I932" s="10">
        <v>0</v>
      </c>
      <c r="J932" s="10">
        <f t="shared" si="256"/>
        <v>0</v>
      </c>
      <c r="K932" s="10">
        <f t="shared" si="257"/>
        <v>0</v>
      </c>
    </row>
    <row r="933" spans="1:11" x14ac:dyDescent="0.25">
      <c r="A933" t="str">
        <f t="shared" si="255"/>
        <v>b</v>
      </c>
      <c r="B933" s="8"/>
      <c r="C933" s="9" t="s">
        <v>15</v>
      </c>
      <c r="D933" s="29"/>
      <c r="E933" s="10">
        <f t="shared" si="260"/>
        <v>0</v>
      </c>
      <c r="F933" s="10">
        <v>0</v>
      </c>
      <c r="G933" s="10">
        <v>0</v>
      </c>
      <c r="H933" s="10">
        <v>0</v>
      </c>
      <c r="I933" s="10">
        <v>0</v>
      </c>
      <c r="J933" s="10">
        <f t="shared" si="256"/>
        <v>0</v>
      </c>
      <c r="K933" s="10">
        <f t="shared" si="257"/>
        <v>0</v>
      </c>
    </row>
    <row r="934" spans="1:11" x14ac:dyDescent="0.25">
      <c r="A934" t="str">
        <f t="shared" si="255"/>
        <v>b</v>
      </c>
      <c r="B934" s="8"/>
      <c r="C934" s="9" t="s">
        <v>16</v>
      </c>
      <c r="D934" s="29"/>
      <c r="E934" s="10">
        <f t="shared" si="260"/>
        <v>0</v>
      </c>
      <c r="F934" s="10">
        <v>0</v>
      </c>
      <c r="G934" s="10">
        <v>0</v>
      </c>
      <c r="H934" s="10">
        <v>0</v>
      </c>
      <c r="I934" s="10">
        <v>0</v>
      </c>
      <c r="J934" s="10">
        <f t="shared" si="256"/>
        <v>0</v>
      </c>
      <c r="K934" s="10">
        <f t="shared" si="257"/>
        <v>0</v>
      </c>
    </row>
    <row r="935" spans="1:11" x14ac:dyDescent="0.25">
      <c r="A935" t="str">
        <f t="shared" si="255"/>
        <v>b</v>
      </c>
      <c r="B935" s="8"/>
      <c r="C935" s="9" t="s">
        <v>17</v>
      </c>
      <c r="D935" s="29"/>
      <c r="E935" s="10">
        <f t="shared" si="260"/>
        <v>0</v>
      </c>
      <c r="F935" s="10">
        <v>0</v>
      </c>
      <c r="G935" s="10">
        <v>0</v>
      </c>
      <c r="H935" s="10">
        <v>0</v>
      </c>
      <c r="I935" s="10">
        <v>0</v>
      </c>
      <c r="J935" s="10">
        <f t="shared" si="256"/>
        <v>0</v>
      </c>
      <c r="K935" s="10">
        <f t="shared" si="257"/>
        <v>0</v>
      </c>
    </row>
    <row r="936" spans="1:11" x14ac:dyDescent="0.25">
      <c r="A936" t="str">
        <f t="shared" si="255"/>
        <v>b</v>
      </c>
      <c r="B936" s="5"/>
      <c r="C936" s="6" t="s">
        <v>18</v>
      </c>
      <c r="D936" s="28"/>
      <c r="E936" s="7">
        <f t="shared" si="260"/>
        <v>0</v>
      </c>
      <c r="F936" s="7">
        <v>0</v>
      </c>
      <c r="G936" s="7">
        <v>0</v>
      </c>
      <c r="H936" s="7">
        <v>0</v>
      </c>
      <c r="I936" s="7">
        <v>0</v>
      </c>
      <c r="J936" s="7">
        <f t="shared" si="256"/>
        <v>0</v>
      </c>
      <c r="K936" s="7">
        <f t="shared" si="257"/>
        <v>0</v>
      </c>
    </row>
    <row r="937" spans="1:11" x14ac:dyDescent="0.25">
      <c r="A937" t="str">
        <f t="shared" si="255"/>
        <v>b</v>
      </c>
      <c r="B937" s="5"/>
      <c r="C937" s="6" t="s">
        <v>19</v>
      </c>
      <c r="D937" s="28"/>
      <c r="E937" s="7">
        <f t="shared" si="260"/>
        <v>0</v>
      </c>
      <c r="F937" s="7">
        <v>0</v>
      </c>
      <c r="G937" s="7">
        <v>0</v>
      </c>
      <c r="H937" s="7">
        <v>0</v>
      </c>
      <c r="I937" s="7">
        <v>0</v>
      </c>
      <c r="J937" s="7">
        <f t="shared" si="256"/>
        <v>0</v>
      </c>
      <c r="K937" s="7">
        <f t="shared" si="257"/>
        <v>0</v>
      </c>
    </row>
    <row r="938" spans="1:11" ht="15.75" thickBot="1" x14ac:dyDescent="0.3">
      <c r="A938" t="str">
        <f t="shared" si="255"/>
        <v>b</v>
      </c>
      <c r="B938" s="11"/>
      <c r="C938" s="12" t="s">
        <v>20</v>
      </c>
      <c r="D938" s="30"/>
      <c r="E938" s="13">
        <f t="shared" si="260"/>
        <v>0</v>
      </c>
      <c r="F938" s="13">
        <v>0</v>
      </c>
      <c r="G938" s="13">
        <v>0</v>
      </c>
      <c r="H938" s="13">
        <v>0</v>
      </c>
      <c r="I938" s="13">
        <v>0</v>
      </c>
      <c r="J938" s="13">
        <f t="shared" si="256"/>
        <v>0</v>
      </c>
      <c r="K938" s="13">
        <f t="shared" si="257"/>
        <v>0</v>
      </c>
    </row>
    <row r="939" spans="1:11" ht="61.5" thickTop="1" thickBot="1" x14ac:dyDescent="0.3">
      <c r="A939" t="str">
        <f t="shared" si="255"/>
        <v>b</v>
      </c>
      <c r="B939" s="3" t="s">
        <v>155</v>
      </c>
      <c r="C939" s="14" t="s">
        <v>156</v>
      </c>
      <c r="D939" s="27"/>
      <c r="E939" s="4">
        <f t="shared" si="260"/>
        <v>0</v>
      </c>
      <c r="F939" s="4">
        <f>SUM(F940,F948,F949,F950)</f>
        <v>0</v>
      </c>
      <c r="G939" s="4">
        <f t="shared" ref="G939:I939" si="261">SUM(G940,G948,G949,G950)</f>
        <v>0</v>
      </c>
      <c r="H939" s="4">
        <f t="shared" si="261"/>
        <v>0</v>
      </c>
      <c r="I939" s="4">
        <f t="shared" si="261"/>
        <v>0</v>
      </c>
      <c r="J939" s="4">
        <f t="shared" si="256"/>
        <v>0</v>
      </c>
      <c r="K939" s="4">
        <f t="shared" si="257"/>
        <v>0</v>
      </c>
    </row>
    <row r="940" spans="1:11" ht="15.75" thickTop="1" x14ac:dyDescent="0.25">
      <c r="A940" t="str">
        <f t="shared" si="255"/>
        <v>b</v>
      </c>
      <c r="B940" s="5"/>
      <c r="C940" s="6" t="s">
        <v>10</v>
      </c>
      <c r="D940" s="28"/>
      <c r="E940" s="7">
        <f t="shared" si="260"/>
        <v>0</v>
      </c>
      <c r="F940" s="7">
        <f>SUM(F941:F947)</f>
        <v>0</v>
      </c>
      <c r="G940" s="7">
        <f t="shared" ref="G940:I940" si="262">SUM(G941:G947)</f>
        <v>0</v>
      </c>
      <c r="H940" s="7">
        <f t="shared" si="262"/>
        <v>0</v>
      </c>
      <c r="I940" s="7">
        <f t="shared" si="262"/>
        <v>0</v>
      </c>
      <c r="J940" s="7">
        <f t="shared" si="256"/>
        <v>0</v>
      </c>
      <c r="K940" s="7">
        <f t="shared" si="257"/>
        <v>0</v>
      </c>
    </row>
    <row r="941" spans="1:11" x14ac:dyDescent="0.25">
      <c r="A941" t="str">
        <f t="shared" si="255"/>
        <v>b</v>
      </c>
      <c r="B941" s="8"/>
      <c r="C941" s="9" t="s">
        <v>11</v>
      </c>
      <c r="D941" s="29"/>
      <c r="E941" s="10">
        <f t="shared" si="260"/>
        <v>0</v>
      </c>
      <c r="F941" s="10">
        <v>0</v>
      </c>
      <c r="G941" s="10">
        <v>0</v>
      </c>
      <c r="H941" s="10">
        <v>0</v>
      </c>
      <c r="I941" s="10">
        <v>0</v>
      </c>
      <c r="J941" s="10">
        <f t="shared" si="256"/>
        <v>0</v>
      </c>
      <c r="K941" s="10">
        <f t="shared" si="257"/>
        <v>0</v>
      </c>
    </row>
    <row r="942" spans="1:11" x14ac:dyDescent="0.25">
      <c r="A942" t="str">
        <f t="shared" si="255"/>
        <v>b</v>
      </c>
      <c r="B942" s="8"/>
      <c r="C942" s="9" t="s">
        <v>12</v>
      </c>
      <c r="D942" s="29"/>
      <c r="E942" s="10">
        <f t="shared" si="260"/>
        <v>0</v>
      </c>
      <c r="F942" s="10">
        <v>0</v>
      </c>
      <c r="G942" s="10">
        <v>0</v>
      </c>
      <c r="H942" s="10">
        <v>0</v>
      </c>
      <c r="I942" s="10">
        <v>0</v>
      </c>
      <c r="J942" s="10">
        <f t="shared" si="256"/>
        <v>0</v>
      </c>
      <c r="K942" s="10">
        <f t="shared" si="257"/>
        <v>0</v>
      </c>
    </row>
    <row r="943" spans="1:11" x14ac:dyDescent="0.25">
      <c r="A943" t="str">
        <f t="shared" si="255"/>
        <v>b</v>
      </c>
      <c r="B943" s="8"/>
      <c r="C943" s="9" t="s">
        <v>13</v>
      </c>
      <c r="D943" s="29"/>
      <c r="E943" s="10">
        <f t="shared" si="260"/>
        <v>0</v>
      </c>
      <c r="F943" s="10">
        <v>0</v>
      </c>
      <c r="G943" s="10">
        <v>0</v>
      </c>
      <c r="H943" s="10">
        <v>0</v>
      </c>
      <c r="I943" s="10">
        <v>0</v>
      </c>
      <c r="J943" s="10">
        <f t="shared" si="256"/>
        <v>0</v>
      </c>
      <c r="K943" s="10">
        <f t="shared" si="257"/>
        <v>0</v>
      </c>
    </row>
    <row r="944" spans="1:11" x14ac:dyDescent="0.25">
      <c r="A944" t="str">
        <f t="shared" si="255"/>
        <v>b</v>
      </c>
      <c r="B944" s="8"/>
      <c r="C944" s="9" t="s">
        <v>14</v>
      </c>
      <c r="D944" s="29"/>
      <c r="E944" s="10">
        <f t="shared" si="260"/>
        <v>0</v>
      </c>
      <c r="F944" s="10">
        <v>0</v>
      </c>
      <c r="G944" s="10">
        <v>0</v>
      </c>
      <c r="H944" s="10">
        <v>0</v>
      </c>
      <c r="I944" s="10">
        <v>0</v>
      </c>
      <c r="J944" s="10">
        <f t="shared" si="256"/>
        <v>0</v>
      </c>
      <c r="K944" s="10">
        <f t="shared" si="257"/>
        <v>0</v>
      </c>
    </row>
    <row r="945" spans="1:11" x14ac:dyDescent="0.25">
      <c r="A945" t="str">
        <f t="shared" si="255"/>
        <v>b</v>
      </c>
      <c r="B945" s="8"/>
      <c r="C945" s="9" t="s">
        <v>15</v>
      </c>
      <c r="D945" s="29"/>
      <c r="E945" s="10">
        <f t="shared" si="260"/>
        <v>0</v>
      </c>
      <c r="F945" s="10">
        <v>0</v>
      </c>
      <c r="G945" s="10">
        <v>0</v>
      </c>
      <c r="H945" s="10">
        <v>0</v>
      </c>
      <c r="I945" s="10">
        <v>0</v>
      </c>
      <c r="J945" s="10">
        <f t="shared" si="256"/>
        <v>0</v>
      </c>
      <c r="K945" s="10">
        <f t="shared" si="257"/>
        <v>0</v>
      </c>
    </row>
    <row r="946" spans="1:11" x14ac:dyDescent="0.25">
      <c r="A946" t="str">
        <f t="shared" si="255"/>
        <v>b</v>
      </c>
      <c r="B946" s="8"/>
      <c r="C946" s="9" t="s">
        <v>16</v>
      </c>
      <c r="D946" s="29"/>
      <c r="E946" s="10">
        <f t="shared" si="260"/>
        <v>0</v>
      </c>
      <c r="F946" s="10">
        <v>0</v>
      </c>
      <c r="G946" s="10">
        <v>0</v>
      </c>
      <c r="H946" s="10">
        <v>0</v>
      </c>
      <c r="I946" s="10">
        <v>0</v>
      </c>
      <c r="J946" s="10">
        <f t="shared" si="256"/>
        <v>0</v>
      </c>
      <c r="K946" s="10">
        <f t="shared" si="257"/>
        <v>0</v>
      </c>
    </row>
    <row r="947" spans="1:11" x14ac:dyDescent="0.25">
      <c r="A947" t="str">
        <f t="shared" si="255"/>
        <v>b</v>
      </c>
      <c r="B947" s="8"/>
      <c r="C947" s="9" t="s">
        <v>17</v>
      </c>
      <c r="D947" s="29"/>
      <c r="E947" s="10">
        <f t="shared" si="260"/>
        <v>0</v>
      </c>
      <c r="F947" s="10">
        <v>0</v>
      </c>
      <c r="G947" s="10">
        <v>0</v>
      </c>
      <c r="H947" s="10">
        <v>0</v>
      </c>
      <c r="I947" s="10">
        <v>0</v>
      </c>
      <c r="J947" s="10">
        <f t="shared" si="256"/>
        <v>0</v>
      </c>
      <c r="K947" s="10">
        <f t="shared" si="257"/>
        <v>0</v>
      </c>
    </row>
    <row r="948" spans="1:11" x14ac:dyDescent="0.25">
      <c r="A948" t="str">
        <f t="shared" si="255"/>
        <v>b</v>
      </c>
      <c r="B948" s="5"/>
      <c r="C948" s="6" t="s">
        <v>18</v>
      </c>
      <c r="D948" s="28"/>
      <c r="E948" s="7">
        <f t="shared" si="260"/>
        <v>0</v>
      </c>
      <c r="F948" s="7">
        <v>0</v>
      </c>
      <c r="G948" s="7">
        <v>0</v>
      </c>
      <c r="H948" s="7">
        <v>0</v>
      </c>
      <c r="I948" s="7">
        <v>0</v>
      </c>
      <c r="J948" s="7">
        <f t="shared" si="256"/>
        <v>0</v>
      </c>
      <c r="K948" s="7">
        <f t="shared" si="257"/>
        <v>0</v>
      </c>
    </row>
    <row r="949" spans="1:11" x14ac:dyDescent="0.25">
      <c r="A949" t="str">
        <f t="shared" si="255"/>
        <v>b</v>
      </c>
      <c r="B949" s="5"/>
      <c r="C949" s="6" t="s">
        <v>19</v>
      </c>
      <c r="D949" s="28"/>
      <c r="E949" s="7">
        <f t="shared" si="260"/>
        <v>0</v>
      </c>
      <c r="F949" s="7">
        <v>0</v>
      </c>
      <c r="G949" s="7">
        <v>0</v>
      </c>
      <c r="H949" s="7">
        <v>0</v>
      </c>
      <c r="I949" s="7">
        <v>0</v>
      </c>
      <c r="J949" s="7">
        <f t="shared" si="256"/>
        <v>0</v>
      </c>
      <c r="K949" s="7">
        <f t="shared" si="257"/>
        <v>0</v>
      </c>
    </row>
    <row r="950" spans="1:11" ht="15.75" thickBot="1" x14ac:dyDescent="0.3">
      <c r="A950" t="str">
        <f t="shared" si="255"/>
        <v>b</v>
      </c>
      <c r="B950" s="11"/>
      <c r="C950" s="12" t="s">
        <v>20</v>
      </c>
      <c r="D950" s="30"/>
      <c r="E950" s="13">
        <f t="shared" si="260"/>
        <v>0</v>
      </c>
      <c r="F950" s="13">
        <v>0</v>
      </c>
      <c r="G950" s="13">
        <v>0</v>
      </c>
      <c r="H950" s="13">
        <v>0</v>
      </c>
      <c r="I950" s="13">
        <v>0</v>
      </c>
      <c r="J950" s="13">
        <f t="shared" si="256"/>
        <v>0</v>
      </c>
      <c r="K950" s="13">
        <f t="shared" si="257"/>
        <v>0</v>
      </c>
    </row>
    <row r="951" spans="1:11" ht="31.5" thickTop="1" thickBot="1" x14ac:dyDescent="0.3">
      <c r="A951" t="str">
        <f t="shared" si="255"/>
        <v>b</v>
      </c>
      <c r="B951" s="123" t="s">
        <v>157</v>
      </c>
      <c r="C951" s="122" t="s">
        <v>158</v>
      </c>
      <c r="D951" s="31"/>
      <c r="E951" s="14">
        <f t="shared" si="260"/>
        <v>0</v>
      </c>
      <c r="F951" s="14">
        <f>SUM(F963,F975)</f>
        <v>0</v>
      </c>
      <c r="G951" s="14">
        <f t="shared" ref="G951:I951" si="263">SUM(G963,G975)</f>
        <v>0</v>
      </c>
      <c r="H951" s="14">
        <f t="shared" si="263"/>
        <v>0</v>
      </c>
      <c r="I951" s="14">
        <f t="shared" si="263"/>
        <v>0</v>
      </c>
      <c r="J951" s="14">
        <f t="shared" si="256"/>
        <v>0</v>
      </c>
      <c r="K951" s="14">
        <f t="shared" si="257"/>
        <v>0</v>
      </c>
    </row>
    <row r="952" spans="1:11" ht="15.75" thickTop="1" x14ac:dyDescent="0.25">
      <c r="A952" t="str">
        <f t="shared" si="255"/>
        <v>b</v>
      </c>
      <c r="B952" s="5"/>
      <c r="C952" s="6" t="s">
        <v>10</v>
      </c>
      <c r="D952" s="28"/>
      <c r="E952" s="7">
        <f t="shared" si="260"/>
        <v>0</v>
      </c>
      <c r="F952" s="7">
        <f t="shared" ref="F952:I962" si="264">SUM(F964,F976)</f>
        <v>0</v>
      </c>
      <c r="G952" s="7">
        <f t="shared" si="264"/>
        <v>0</v>
      </c>
      <c r="H952" s="7">
        <f t="shared" si="264"/>
        <v>0</v>
      </c>
      <c r="I952" s="7">
        <f t="shared" si="264"/>
        <v>0</v>
      </c>
      <c r="J952" s="7">
        <f t="shared" si="256"/>
        <v>0</v>
      </c>
      <c r="K952" s="7">
        <f t="shared" si="257"/>
        <v>0</v>
      </c>
    </row>
    <row r="953" spans="1:11" x14ac:dyDescent="0.25">
      <c r="A953" t="str">
        <f t="shared" si="255"/>
        <v>b</v>
      </c>
      <c r="B953" s="8"/>
      <c r="C953" s="9" t="s">
        <v>11</v>
      </c>
      <c r="D953" s="29"/>
      <c r="E953" s="10">
        <f t="shared" si="260"/>
        <v>0</v>
      </c>
      <c r="F953" s="10">
        <f t="shared" si="264"/>
        <v>0</v>
      </c>
      <c r="G953" s="10">
        <f t="shared" si="264"/>
        <v>0</v>
      </c>
      <c r="H953" s="10">
        <f t="shared" si="264"/>
        <v>0</v>
      </c>
      <c r="I953" s="10">
        <f t="shared" si="264"/>
        <v>0</v>
      </c>
      <c r="J953" s="10">
        <f t="shared" si="256"/>
        <v>0</v>
      </c>
      <c r="K953" s="10">
        <f t="shared" si="257"/>
        <v>0</v>
      </c>
    </row>
    <row r="954" spans="1:11" x14ac:dyDescent="0.25">
      <c r="A954" t="str">
        <f t="shared" si="255"/>
        <v>b</v>
      </c>
      <c r="B954" s="8"/>
      <c r="C954" s="9" t="s">
        <v>12</v>
      </c>
      <c r="D954" s="29"/>
      <c r="E954" s="10">
        <f t="shared" si="260"/>
        <v>0</v>
      </c>
      <c r="F954" s="10">
        <f t="shared" si="264"/>
        <v>0</v>
      </c>
      <c r="G954" s="10">
        <f t="shared" si="264"/>
        <v>0</v>
      </c>
      <c r="H954" s="10">
        <f t="shared" si="264"/>
        <v>0</v>
      </c>
      <c r="I954" s="10">
        <f t="shared" si="264"/>
        <v>0</v>
      </c>
      <c r="J954" s="10">
        <f t="shared" si="256"/>
        <v>0</v>
      </c>
      <c r="K954" s="10">
        <f t="shared" si="257"/>
        <v>0</v>
      </c>
    </row>
    <row r="955" spans="1:11" x14ac:dyDescent="0.25">
      <c r="A955" t="str">
        <f t="shared" si="255"/>
        <v>b</v>
      </c>
      <c r="B955" s="8"/>
      <c r="C955" s="9" t="s">
        <v>13</v>
      </c>
      <c r="D955" s="29"/>
      <c r="E955" s="10">
        <f t="shared" si="260"/>
        <v>0</v>
      </c>
      <c r="F955" s="10">
        <f t="shared" si="264"/>
        <v>0</v>
      </c>
      <c r="G955" s="10">
        <f t="shared" si="264"/>
        <v>0</v>
      </c>
      <c r="H955" s="10">
        <f t="shared" si="264"/>
        <v>0</v>
      </c>
      <c r="I955" s="10">
        <f t="shared" si="264"/>
        <v>0</v>
      </c>
      <c r="J955" s="10">
        <f t="shared" si="256"/>
        <v>0</v>
      </c>
      <c r="K955" s="10">
        <f t="shared" si="257"/>
        <v>0</v>
      </c>
    </row>
    <row r="956" spans="1:11" x14ac:dyDescent="0.25">
      <c r="A956" t="str">
        <f t="shared" si="255"/>
        <v>b</v>
      </c>
      <c r="B956" s="8"/>
      <c r="C956" s="9" t="s">
        <v>14</v>
      </c>
      <c r="D956" s="29"/>
      <c r="E956" s="10">
        <f t="shared" si="260"/>
        <v>0</v>
      </c>
      <c r="F956" s="10">
        <f t="shared" si="264"/>
        <v>0</v>
      </c>
      <c r="G956" s="10">
        <f t="shared" si="264"/>
        <v>0</v>
      </c>
      <c r="H956" s="10">
        <f t="shared" si="264"/>
        <v>0</v>
      </c>
      <c r="I956" s="10">
        <f t="shared" si="264"/>
        <v>0</v>
      </c>
      <c r="J956" s="10">
        <f t="shared" si="256"/>
        <v>0</v>
      </c>
      <c r="K956" s="10">
        <f t="shared" si="257"/>
        <v>0</v>
      </c>
    </row>
    <row r="957" spans="1:11" x14ac:dyDescent="0.25">
      <c r="A957" t="str">
        <f t="shared" si="255"/>
        <v>b</v>
      </c>
      <c r="B957" s="8"/>
      <c r="C957" s="9" t="s">
        <v>15</v>
      </c>
      <c r="D957" s="29"/>
      <c r="E957" s="10">
        <f t="shared" si="260"/>
        <v>0</v>
      </c>
      <c r="F957" s="10">
        <f t="shared" si="264"/>
        <v>0</v>
      </c>
      <c r="G957" s="10">
        <f t="shared" si="264"/>
        <v>0</v>
      </c>
      <c r="H957" s="10">
        <f t="shared" si="264"/>
        <v>0</v>
      </c>
      <c r="I957" s="10">
        <f t="shared" si="264"/>
        <v>0</v>
      </c>
      <c r="J957" s="10">
        <f t="shared" si="256"/>
        <v>0</v>
      </c>
      <c r="K957" s="10">
        <f t="shared" si="257"/>
        <v>0</v>
      </c>
    </row>
    <row r="958" spans="1:11" x14ac:dyDescent="0.25">
      <c r="A958" t="str">
        <f t="shared" si="255"/>
        <v>b</v>
      </c>
      <c r="B958" s="8"/>
      <c r="C958" s="9" t="s">
        <v>16</v>
      </c>
      <c r="D958" s="29"/>
      <c r="E958" s="10">
        <f t="shared" si="260"/>
        <v>0</v>
      </c>
      <c r="F958" s="10">
        <f t="shared" si="264"/>
        <v>0</v>
      </c>
      <c r="G958" s="10">
        <f t="shared" si="264"/>
        <v>0</v>
      </c>
      <c r="H958" s="10">
        <f t="shared" si="264"/>
        <v>0</v>
      </c>
      <c r="I958" s="10">
        <f t="shared" si="264"/>
        <v>0</v>
      </c>
      <c r="J958" s="10">
        <f t="shared" si="256"/>
        <v>0</v>
      </c>
      <c r="K958" s="10">
        <f t="shared" si="257"/>
        <v>0</v>
      </c>
    </row>
    <row r="959" spans="1:11" x14ac:dyDescent="0.25">
      <c r="A959" t="str">
        <f t="shared" si="255"/>
        <v>b</v>
      </c>
      <c r="B959" s="8"/>
      <c r="C959" s="9" t="s">
        <v>17</v>
      </c>
      <c r="D959" s="29"/>
      <c r="E959" s="10">
        <f t="shared" si="260"/>
        <v>0</v>
      </c>
      <c r="F959" s="10">
        <f t="shared" si="264"/>
        <v>0</v>
      </c>
      <c r="G959" s="10">
        <f t="shared" si="264"/>
        <v>0</v>
      </c>
      <c r="H959" s="10">
        <f t="shared" si="264"/>
        <v>0</v>
      </c>
      <c r="I959" s="10">
        <f t="shared" si="264"/>
        <v>0</v>
      </c>
      <c r="J959" s="10">
        <f t="shared" si="256"/>
        <v>0</v>
      </c>
      <c r="K959" s="10">
        <f t="shared" si="257"/>
        <v>0</v>
      </c>
    </row>
    <row r="960" spans="1:11" x14ac:dyDescent="0.25">
      <c r="A960" t="str">
        <f t="shared" si="255"/>
        <v>b</v>
      </c>
      <c r="B960" s="5"/>
      <c r="C960" s="6" t="s">
        <v>18</v>
      </c>
      <c r="D960" s="28"/>
      <c r="E960" s="7">
        <f t="shared" si="260"/>
        <v>0</v>
      </c>
      <c r="F960" s="7">
        <f t="shared" si="264"/>
        <v>0</v>
      </c>
      <c r="G960" s="7">
        <f t="shared" si="264"/>
        <v>0</v>
      </c>
      <c r="H960" s="7">
        <f t="shared" si="264"/>
        <v>0</v>
      </c>
      <c r="I960" s="7">
        <f t="shared" si="264"/>
        <v>0</v>
      </c>
      <c r="J960" s="7">
        <f t="shared" si="256"/>
        <v>0</v>
      </c>
      <c r="K960" s="7">
        <f t="shared" si="257"/>
        <v>0</v>
      </c>
    </row>
    <row r="961" spans="1:11" x14ac:dyDescent="0.25">
      <c r="A961" t="str">
        <f t="shared" si="255"/>
        <v>b</v>
      </c>
      <c r="B961" s="5"/>
      <c r="C961" s="6" t="s">
        <v>19</v>
      </c>
      <c r="D961" s="28"/>
      <c r="E961" s="7">
        <f t="shared" si="260"/>
        <v>0</v>
      </c>
      <c r="F961" s="7">
        <f t="shared" si="264"/>
        <v>0</v>
      </c>
      <c r="G961" s="7">
        <f t="shared" si="264"/>
        <v>0</v>
      </c>
      <c r="H961" s="7">
        <f t="shared" si="264"/>
        <v>0</v>
      </c>
      <c r="I961" s="7">
        <f t="shared" si="264"/>
        <v>0</v>
      </c>
      <c r="J961" s="7">
        <f t="shared" si="256"/>
        <v>0</v>
      </c>
      <c r="K961" s="7">
        <f t="shared" si="257"/>
        <v>0</v>
      </c>
    </row>
    <row r="962" spans="1:11" ht="15.75" thickBot="1" x14ac:dyDescent="0.3">
      <c r="A962" t="str">
        <f t="shared" si="255"/>
        <v>b</v>
      </c>
      <c r="B962" s="11"/>
      <c r="C962" s="12" t="s">
        <v>20</v>
      </c>
      <c r="D962" s="30"/>
      <c r="E962" s="13">
        <f t="shared" si="260"/>
        <v>0</v>
      </c>
      <c r="F962" s="13">
        <f t="shared" si="264"/>
        <v>0</v>
      </c>
      <c r="G962" s="13">
        <f t="shared" si="264"/>
        <v>0</v>
      </c>
      <c r="H962" s="13">
        <f t="shared" si="264"/>
        <v>0</v>
      </c>
      <c r="I962" s="13">
        <f t="shared" si="264"/>
        <v>0</v>
      </c>
      <c r="J962" s="13">
        <f t="shared" si="256"/>
        <v>0</v>
      </c>
      <c r="K962" s="13">
        <f t="shared" si="257"/>
        <v>0</v>
      </c>
    </row>
    <row r="963" spans="1:11" ht="16.5" thickTop="1" thickBot="1" x14ac:dyDescent="0.3">
      <c r="A963" t="str">
        <f t="shared" si="255"/>
        <v>b</v>
      </c>
      <c r="B963" s="121" t="s">
        <v>159</v>
      </c>
      <c r="C963" s="122" t="s">
        <v>342</v>
      </c>
      <c r="D963" s="31"/>
      <c r="E963" s="14">
        <f t="shared" si="260"/>
        <v>0</v>
      </c>
      <c r="F963" s="14">
        <f>SUM(F964,F972,F973,F974)</f>
        <v>0</v>
      </c>
      <c r="G963" s="14">
        <f t="shared" ref="G963:I963" si="265">SUM(G964,G972,G973,G974)</f>
        <v>0</v>
      </c>
      <c r="H963" s="14">
        <f t="shared" si="265"/>
        <v>0</v>
      </c>
      <c r="I963" s="14">
        <f t="shared" si="265"/>
        <v>0</v>
      </c>
      <c r="J963" s="14">
        <f t="shared" si="256"/>
        <v>0</v>
      </c>
      <c r="K963" s="14">
        <f t="shared" si="257"/>
        <v>0</v>
      </c>
    </row>
    <row r="964" spans="1:11" ht="15.75" thickTop="1" x14ac:dyDescent="0.25">
      <c r="A964" t="str">
        <f t="shared" si="255"/>
        <v>b</v>
      </c>
      <c r="B964" s="5"/>
      <c r="C964" s="6" t="s">
        <v>10</v>
      </c>
      <c r="D964" s="28"/>
      <c r="E964" s="7">
        <f t="shared" si="260"/>
        <v>0</v>
      </c>
      <c r="F964" s="7">
        <f>SUM(F965:F971)</f>
        <v>0</v>
      </c>
      <c r="G964" s="7">
        <f t="shared" ref="G964:I964" si="266">SUM(G965:G971)</f>
        <v>0</v>
      </c>
      <c r="H964" s="7">
        <f t="shared" si="266"/>
        <v>0</v>
      </c>
      <c r="I964" s="7">
        <f t="shared" si="266"/>
        <v>0</v>
      </c>
      <c r="J964" s="7">
        <f t="shared" si="256"/>
        <v>0</v>
      </c>
      <c r="K964" s="7">
        <f t="shared" si="257"/>
        <v>0</v>
      </c>
    </row>
    <row r="965" spans="1:11" x14ac:dyDescent="0.25">
      <c r="A965" t="str">
        <f t="shared" si="255"/>
        <v>b</v>
      </c>
      <c r="B965" s="8"/>
      <c r="C965" s="9" t="s">
        <v>11</v>
      </c>
      <c r="D965" s="29"/>
      <c r="E965" s="10">
        <f t="shared" si="260"/>
        <v>0</v>
      </c>
      <c r="F965" s="10">
        <v>0</v>
      </c>
      <c r="G965" s="10">
        <v>0</v>
      </c>
      <c r="H965" s="10">
        <v>0</v>
      </c>
      <c r="I965" s="10">
        <v>0</v>
      </c>
      <c r="J965" s="10">
        <f t="shared" si="256"/>
        <v>0</v>
      </c>
      <c r="K965" s="10">
        <f t="shared" si="257"/>
        <v>0</v>
      </c>
    </row>
    <row r="966" spans="1:11" x14ac:dyDescent="0.25">
      <c r="A966" t="str">
        <f t="shared" si="255"/>
        <v>b</v>
      </c>
      <c r="B966" s="8"/>
      <c r="C966" s="9" t="s">
        <v>12</v>
      </c>
      <c r="D966" s="29"/>
      <c r="E966" s="10">
        <f t="shared" si="260"/>
        <v>0</v>
      </c>
      <c r="F966" s="10">
        <v>0</v>
      </c>
      <c r="G966" s="10">
        <v>0</v>
      </c>
      <c r="H966" s="10">
        <v>0</v>
      </c>
      <c r="I966" s="10">
        <v>0</v>
      </c>
      <c r="J966" s="10">
        <f t="shared" si="256"/>
        <v>0</v>
      </c>
      <c r="K966" s="10">
        <f t="shared" si="257"/>
        <v>0</v>
      </c>
    </row>
    <row r="967" spans="1:11" x14ac:dyDescent="0.25">
      <c r="A967" t="str">
        <f t="shared" si="255"/>
        <v>b</v>
      </c>
      <c r="B967" s="8"/>
      <c r="C967" s="9" t="s">
        <v>13</v>
      </c>
      <c r="D967" s="29"/>
      <c r="E967" s="10">
        <f t="shared" si="260"/>
        <v>0</v>
      </c>
      <c r="F967" s="10">
        <v>0</v>
      </c>
      <c r="G967" s="10">
        <v>0</v>
      </c>
      <c r="H967" s="10">
        <v>0</v>
      </c>
      <c r="I967" s="10">
        <v>0</v>
      </c>
      <c r="J967" s="10">
        <f t="shared" si="256"/>
        <v>0</v>
      </c>
      <c r="K967" s="10">
        <f t="shared" si="257"/>
        <v>0</v>
      </c>
    </row>
    <row r="968" spans="1:11" x14ac:dyDescent="0.25">
      <c r="A968" t="str">
        <f t="shared" si="255"/>
        <v>b</v>
      </c>
      <c r="B968" s="8"/>
      <c r="C968" s="9" t="s">
        <v>14</v>
      </c>
      <c r="D968" s="29"/>
      <c r="E968" s="10">
        <f t="shared" si="260"/>
        <v>0</v>
      </c>
      <c r="F968" s="10">
        <v>0</v>
      </c>
      <c r="G968" s="10">
        <v>0</v>
      </c>
      <c r="H968" s="10">
        <v>0</v>
      </c>
      <c r="I968" s="10">
        <v>0</v>
      </c>
      <c r="J968" s="10">
        <f t="shared" si="256"/>
        <v>0</v>
      </c>
      <c r="K968" s="10">
        <f t="shared" si="257"/>
        <v>0</v>
      </c>
    </row>
    <row r="969" spans="1:11" x14ac:dyDescent="0.25">
      <c r="A969" t="str">
        <f t="shared" si="255"/>
        <v>b</v>
      </c>
      <c r="B969" s="8"/>
      <c r="C969" s="9" t="s">
        <v>15</v>
      </c>
      <c r="D969" s="29"/>
      <c r="E969" s="10">
        <f t="shared" si="260"/>
        <v>0</v>
      </c>
      <c r="F969" s="10">
        <v>0</v>
      </c>
      <c r="G969" s="10">
        <v>0</v>
      </c>
      <c r="H969" s="10">
        <v>0</v>
      </c>
      <c r="I969" s="10">
        <v>0</v>
      </c>
      <c r="J969" s="10">
        <f t="shared" si="256"/>
        <v>0</v>
      </c>
      <c r="K969" s="10">
        <f t="shared" si="257"/>
        <v>0</v>
      </c>
    </row>
    <row r="970" spans="1:11" x14ac:dyDescent="0.25">
      <c r="A970" t="str">
        <f t="shared" si="255"/>
        <v>b</v>
      </c>
      <c r="B970" s="8"/>
      <c r="C970" s="9" t="s">
        <v>16</v>
      </c>
      <c r="D970" s="29"/>
      <c r="E970" s="10">
        <f t="shared" si="260"/>
        <v>0</v>
      </c>
      <c r="F970" s="10">
        <v>0</v>
      </c>
      <c r="G970" s="10">
        <v>0</v>
      </c>
      <c r="H970" s="10">
        <v>0</v>
      </c>
      <c r="I970" s="10">
        <v>0</v>
      </c>
      <c r="J970" s="10">
        <f t="shared" si="256"/>
        <v>0</v>
      </c>
      <c r="K970" s="10">
        <f t="shared" si="257"/>
        <v>0</v>
      </c>
    </row>
    <row r="971" spans="1:11" x14ac:dyDescent="0.25">
      <c r="A971" t="str">
        <f t="shared" si="255"/>
        <v>b</v>
      </c>
      <c r="B971" s="8"/>
      <c r="C971" s="9" t="s">
        <v>17</v>
      </c>
      <c r="D971" s="29"/>
      <c r="E971" s="10">
        <f t="shared" si="260"/>
        <v>0</v>
      </c>
      <c r="F971" s="10">
        <v>0</v>
      </c>
      <c r="G971" s="10">
        <v>0</v>
      </c>
      <c r="H971" s="10">
        <v>0</v>
      </c>
      <c r="I971" s="10">
        <v>0</v>
      </c>
      <c r="J971" s="10">
        <f t="shared" si="256"/>
        <v>0</v>
      </c>
      <c r="K971" s="10">
        <f t="shared" si="257"/>
        <v>0</v>
      </c>
    </row>
    <row r="972" spans="1:11" x14ac:dyDescent="0.25">
      <c r="A972" t="str">
        <f t="shared" si="255"/>
        <v>b</v>
      </c>
      <c r="B972" s="5"/>
      <c r="C972" s="6" t="s">
        <v>18</v>
      </c>
      <c r="D972" s="28"/>
      <c r="E972" s="7">
        <f t="shared" si="260"/>
        <v>0</v>
      </c>
      <c r="F972" s="7">
        <v>0</v>
      </c>
      <c r="G972" s="7">
        <v>0</v>
      </c>
      <c r="H972" s="7">
        <v>0</v>
      </c>
      <c r="I972" s="7">
        <v>0</v>
      </c>
      <c r="J972" s="7">
        <f t="shared" si="256"/>
        <v>0</v>
      </c>
      <c r="K972" s="7">
        <f t="shared" si="257"/>
        <v>0</v>
      </c>
    </row>
    <row r="973" spans="1:11" x14ac:dyDescent="0.25">
      <c r="A973" t="str">
        <f t="shared" si="255"/>
        <v>b</v>
      </c>
      <c r="B973" s="5"/>
      <c r="C973" s="6" t="s">
        <v>19</v>
      </c>
      <c r="D973" s="28"/>
      <c r="E973" s="7">
        <f t="shared" si="260"/>
        <v>0</v>
      </c>
      <c r="F973" s="7">
        <v>0</v>
      </c>
      <c r="G973" s="7">
        <v>0</v>
      </c>
      <c r="H973" s="7">
        <v>0</v>
      </c>
      <c r="I973" s="7">
        <v>0</v>
      </c>
      <c r="J973" s="7">
        <f t="shared" si="256"/>
        <v>0</v>
      </c>
      <c r="K973" s="7">
        <f t="shared" si="257"/>
        <v>0</v>
      </c>
    </row>
    <row r="974" spans="1:11" ht="15.75" thickBot="1" x14ac:dyDescent="0.3">
      <c r="A974" t="str">
        <f t="shared" si="255"/>
        <v>b</v>
      </c>
      <c r="B974" s="11"/>
      <c r="C974" s="12" t="s">
        <v>20</v>
      </c>
      <c r="D974" s="30"/>
      <c r="E974" s="13">
        <f t="shared" si="260"/>
        <v>0</v>
      </c>
      <c r="F974" s="13">
        <v>0</v>
      </c>
      <c r="G974" s="13">
        <v>0</v>
      </c>
      <c r="H974" s="13">
        <v>0</v>
      </c>
      <c r="I974" s="13">
        <v>0</v>
      </c>
      <c r="J974" s="13">
        <f t="shared" si="256"/>
        <v>0</v>
      </c>
      <c r="K974" s="13">
        <f t="shared" si="257"/>
        <v>0</v>
      </c>
    </row>
    <row r="975" spans="1:11" ht="32.25" customHeight="1" thickTop="1" thickBot="1" x14ac:dyDescent="0.3">
      <c r="A975" t="str">
        <f t="shared" si="255"/>
        <v>b</v>
      </c>
      <c r="B975" s="123" t="s">
        <v>160</v>
      </c>
      <c r="C975" s="122" t="s">
        <v>343</v>
      </c>
      <c r="D975" s="27"/>
      <c r="E975" s="4">
        <f t="shared" si="260"/>
        <v>0</v>
      </c>
      <c r="F975" s="4">
        <f>SUM(F976,F984,F985,F986)</f>
        <v>0</v>
      </c>
      <c r="G975" s="4">
        <f t="shared" ref="G975:I975" si="267">SUM(G976,G984,G985,G986)</f>
        <v>0</v>
      </c>
      <c r="H975" s="4">
        <f t="shared" si="267"/>
        <v>0</v>
      </c>
      <c r="I975" s="4">
        <f t="shared" si="267"/>
        <v>0</v>
      </c>
      <c r="J975" s="4">
        <f t="shared" si="256"/>
        <v>0</v>
      </c>
      <c r="K975" s="4">
        <f t="shared" si="257"/>
        <v>0</v>
      </c>
    </row>
    <row r="976" spans="1:11" ht="15.75" thickTop="1" x14ac:dyDescent="0.25">
      <c r="A976" t="str">
        <f t="shared" si="255"/>
        <v>b</v>
      </c>
      <c r="B976" s="5"/>
      <c r="C976" s="6" t="s">
        <v>10</v>
      </c>
      <c r="D976" s="28"/>
      <c r="E976" s="7">
        <f t="shared" si="260"/>
        <v>0</v>
      </c>
      <c r="F976" s="7">
        <f>SUM(F977:F983)</f>
        <v>0</v>
      </c>
      <c r="G976" s="7">
        <f t="shared" ref="G976:I976" si="268">SUM(G977:G983)</f>
        <v>0</v>
      </c>
      <c r="H976" s="7">
        <f t="shared" si="268"/>
        <v>0</v>
      </c>
      <c r="I976" s="7">
        <f t="shared" si="268"/>
        <v>0</v>
      </c>
      <c r="J976" s="7">
        <f t="shared" si="256"/>
        <v>0</v>
      </c>
      <c r="K976" s="7">
        <f t="shared" si="257"/>
        <v>0</v>
      </c>
    </row>
    <row r="977" spans="1:11" x14ac:dyDescent="0.25">
      <c r="A977" t="str">
        <f t="shared" si="255"/>
        <v>b</v>
      </c>
      <c r="B977" s="8"/>
      <c r="C977" s="9" t="s">
        <v>11</v>
      </c>
      <c r="D977" s="29"/>
      <c r="E977" s="10">
        <f t="shared" si="260"/>
        <v>0</v>
      </c>
      <c r="F977" s="10">
        <v>0</v>
      </c>
      <c r="G977" s="10">
        <v>0</v>
      </c>
      <c r="H977" s="10">
        <v>0</v>
      </c>
      <c r="I977" s="10">
        <v>0</v>
      </c>
      <c r="J977" s="10">
        <f t="shared" si="256"/>
        <v>0</v>
      </c>
      <c r="K977" s="10">
        <f t="shared" si="257"/>
        <v>0</v>
      </c>
    </row>
    <row r="978" spans="1:11" x14ac:dyDescent="0.25">
      <c r="A978" t="str">
        <f t="shared" si="255"/>
        <v>b</v>
      </c>
      <c r="B978" s="8"/>
      <c r="C978" s="9" t="s">
        <v>12</v>
      </c>
      <c r="D978" s="29"/>
      <c r="E978" s="10">
        <f t="shared" si="260"/>
        <v>0</v>
      </c>
      <c r="F978" s="10">
        <v>0</v>
      </c>
      <c r="G978" s="10">
        <v>0</v>
      </c>
      <c r="H978" s="10">
        <v>0</v>
      </c>
      <c r="I978" s="10">
        <v>0</v>
      </c>
      <c r="J978" s="10">
        <f t="shared" si="256"/>
        <v>0</v>
      </c>
      <c r="K978" s="10">
        <f t="shared" si="257"/>
        <v>0</v>
      </c>
    </row>
    <row r="979" spans="1:11" x14ac:dyDescent="0.25">
      <c r="A979" t="str">
        <f t="shared" si="255"/>
        <v>b</v>
      </c>
      <c r="B979" s="8"/>
      <c r="C979" s="9" t="s">
        <v>13</v>
      </c>
      <c r="D979" s="29"/>
      <c r="E979" s="10">
        <f t="shared" si="260"/>
        <v>0</v>
      </c>
      <c r="F979" s="10">
        <v>0</v>
      </c>
      <c r="G979" s="10">
        <v>0</v>
      </c>
      <c r="H979" s="10">
        <v>0</v>
      </c>
      <c r="I979" s="10">
        <v>0</v>
      </c>
      <c r="J979" s="10">
        <f t="shared" si="256"/>
        <v>0</v>
      </c>
      <c r="K979" s="10">
        <f t="shared" si="257"/>
        <v>0</v>
      </c>
    </row>
    <row r="980" spans="1:11" x14ac:dyDescent="0.25">
      <c r="A980" t="str">
        <f t="shared" si="255"/>
        <v>b</v>
      </c>
      <c r="B980" s="8"/>
      <c r="C980" s="9" t="s">
        <v>14</v>
      </c>
      <c r="D980" s="29"/>
      <c r="E980" s="10">
        <f t="shared" si="260"/>
        <v>0</v>
      </c>
      <c r="F980" s="10">
        <v>0</v>
      </c>
      <c r="G980" s="10">
        <v>0</v>
      </c>
      <c r="H980" s="10">
        <v>0</v>
      </c>
      <c r="I980" s="10">
        <v>0</v>
      </c>
      <c r="J980" s="10">
        <f t="shared" si="256"/>
        <v>0</v>
      </c>
      <c r="K980" s="10">
        <f t="shared" si="257"/>
        <v>0</v>
      </c>
    </row>
    <row r="981" spans="1:11" x14ac:dyDescent="0.25">
      <c r="A981" t="str">
        <f t="shared" si="255"/>
        <v>b</v>
      </c>
      <c r="B981" s="8"/>
      <c r="C981" s="9" t="s">
        <v>15</v>
      </c>
      <c r="D981" s="29"/>
      <c r="E981" s="10">
        <f t="shared" si="260"/>
        <v>0</v>
      </c>
      <c r="F981" s="10">
        <v>0</v>
      </c>
      <c r="G981" s="10">
        <v>0</v>
      </c>
      <c r="H981" s="10">
        <v>0</v>
      </c>
      <c r="I981" s="10">
        <v>0</v>
      </c>
      <c r="J981" s="10">
        <f t="shared" si="256"/>
        <v>0</v>
      </c>
      <c r="K981" s="10">
        <f t="shared" si="257"/>
        <v>0</v>
      </c>
    </row>
    <row r="982" spans="1:11" x14ac:dyDescent="0.25">
      <c r="A982" t="str">
        <f t="shared" si="255"/>
        <v>b</v>
      </c>
      <c r="B982" s="8"/>
      <c r="C982" s="9" t="s">
        <v>16</v>
      </c>
      <c r="D982" s="29"/>
      <c r="E982" s="10">
        <f t="shared" si="260"/>
        <v>0</v>
      </c>
      <c r="F982" s="10">
        <v>0</v>
      </c>
      <c r="G982" s="10">
        <v>0</v>
      </c>
      <c r="H982" s="10">
        <v>0</v>
      </c>
      <c r="I982" s="10">
        <v>0</v>
      </c>
      <c r="J982" s="10">
        <f t="shared" si="256"/>
        <v>0</v>
      </c>
      <c r="K982" s="10">
        <f t="shared" si="257"/>
        <v>0</v>
      </c>
    </row>
    <row r="983" spans="1:11" x14ac:dyDescent="0.25">
      <c r="A983" t="str">
        <f t="shared" si="255"/>
        <v>b</v>
      </c>
      <c r="B983" s="8"/>
      <c r="C983" s="9" t="s">
        <v>17</v>
      </c>
      <c r="D983" s="29"/>
      <c r="E983" s="10">
        <f t="shared" si="260"/>
        <v>0</v>
      </c>
      <c r="F983" s="10">
        <v>0</v>
      </c>
      <c r="G983" s="10">
        <v>0</v>
      </c>
      <c r="H983" s="10">
        <v>0</v>
      </c>
      <c r="I983" s="10">
        <v>0</v>
      </c>
      <c r="J983" s="10">
        <f t="shared" si="256"/>
        <v>0</v>
      </c>
      <c r="K983" s="10">
        <f t="shared" si="257"/>
        <v>0</v>
      </c>
    </row>
    <row r="984" spans="1:11" x14ac:dyDescent="0.25">
      <c r="A984" t="str">
        <f t="shared" ref="A984:A1071" si="269">IF(OR(E984&lt;&gt;0,F984&lt;&gt;0,G984&lt;&gt;0,H984&lt;&gt;0,I984&lt;&gt;0,),"a","b")</f>
        <v>b</v>
      </c>
      <c r="B984" s="5"/>
      <c r="C984" s="6" t="s">
        <v>18</v>
      </c>
      <c r="D984" s="28"/>
      <c r="E984" s="7">
        <f t="shared" si="260"/>
        <v>0</v>
      </c>
      <c r="F984" s="7">
        <v>0</v>
      </c>
      <c r="G984" s="7">
        <v>0</v>
      </c>
      <c r="H984" s="7">
        <v>0</v>
      </c>
      <c r="I984" s="7">
        <v>0</v>
      </c>
      <c r="J984" s="7">
        <f t="shared" ref="J984:J1071" si="270">SUM(F984,G984)</f>
        <v>0</v>
      </c>
      <c r="K984" s="7">
        <f t="shared" ref="K984:K1071" si="271">SUM(F984,G984,H984)</f>
        <v>0</v>
      </c>
    </row>
    <row r="985" spans="1:11" x14ac:dyDescent="0.25">
      <c r="A985" t="str">
        <f t="shared" si="269"/>
        <v>b</v>
      </c>
      <c r="B985" s="5"/>
      <c r="C985" s="6" t="s">
        <v>19</v>
      </c>
      <c r="D985" s="28"/>
      <c r="E985" s="7">
        <f t="shared" si="260"/>
        <v>0</v>
      </c>
      <c r="F985" s="7">
        <v>0</v>
      </c>
      <c r="G985" s="7">
        <v>0</v>
      </c>
      <c r="H985" s="7">
        <v>0</v>
      </c>
      <c r="I985" s="7">
        <v>0</v>
      </c>
      <c r="J985" s="7">
        <f t="shared" si="270"/>
        <v>0</v>
      </c>
      <c r="K985" s="7">
        <f t="shared" si="271"/>
        <v>0</v>
      </c>
    </row>
    <row r="986" spans="1:11" ht="15.75" thickBot="1" x14ac:dyDescent="0.3">
      <c r="A986" t="str">
        <f t="shared" si="269"/>
        <v>b</v>
      </c>
      <c r="B986" s="11"/>
      <c r="C986" s="12" t="s">
        <v>20</v>
      </c>
      <c r="D986" s="30"/>
      <c r="E986" s="13">
        <f t="shared" si="260"/>
        <v>0</v>
      </c>
      <c r="F986" s="13">
        <v>0</v>
      </c>
      <c r="G986" s="13">
        <v>0</v>
      </c>
      <c r="H986" s="13">
        <v>0</v>
      </c>
      <c r="I986" s="13">
        <v>0</v>
      </c>
      <c r="J986" s="13">
        <f t="shared" si="270"/>
        <v>0</v>
      </c>
      <c r="K986" s="13">
        <f t="shared" si="271"/>
        <v>0</v>
      </c>
    </row>
    <row r="987" spans="1:11" ht="32.25" customHeight="1" thickTop="1" thickBot="1" x14ac:dyDescent="0.3">
      <c r="A987" t="str">
        <f t="shared" si="269"/>
        <v>b</v>
      </c>
      <c r="B987" s="16" t="s">
        <v>161</v>
      </c>
      <c r="C987" s="4" t="s">
        <v>162</v>
      </c>
      <c r="D987" s="27"/>
      <c r="E987" s="4">
        <f t="shared" si="260"/>
        <v>0</v>
      </c>
      <c r="F987" s="4">
        <f>SUM(F988,F996,F997,F998)</f>
        <v>0</v>
      </c>
      <c r="G987" s="4">
        <f t="shared" ref="G987:I987" si="272">SUM(G988,G996,G997,G998)</f>
        <v>0</v>
      </c>
      <c r="H987" s="4">
        <f t="shared" si="272"/>
        <v>0</v>
      </c>
      <c r="I987" s="4">
        <f t="shared" si="272"/>
        <v>0</v>
      </c>
      <c r="J987" s="4">
        <f t="shared" si="270"/>
        <v>0</v>
      </c>
      <c r="K987" s="4">
        <f t="shared" si="271"/>
        <v>0</v>
      </c>
    </row>
    <row r="988" spans="1:11" ht="15.75" thickTop="1" x14ac:dyDescent="0.25">
      <c r="A988" t="str">
        <f t="shared" si="269"/>
        <v>b</v>
      </c>
      <c r="B988" s="5"/>
      <c r="C988" s="6" t="s">
        <v>10</v>
      </c>
      <c r="D988" s="28"/>
      <c r="E988" s="7">
        <f t="shared" si="260"/>
        <v>0</v>
      </c>
      <c r="F988" s="7">
        <f>SUM(F989:F995)</f>
        <v>0</v>
      </c>
      <c r="G988" s="7">
        <f t="shared" ref="G988:I988" si="273">SUM(G989:G995)</f>
        <v>0</v>
      </c>
      <c r="H988" s="7">
        <f t="shared" si="273"/>
        <v>0</v>
      </c>
      <c r="I988" s="7">
        <f t="shared" si="273"/>
        <v>0</v>
      </c>
      <c r="J988" s="7">
        <f t="shared" si="270"/>
        <v>0</v>
      </c>
      <c r="K988" s="7">
        <f t="shared" si="271"/>
        <v>0</v>
      </c>
    </row>
    <row r="989" spans="1:11" x14ac:dyDescent="0.25">
      <c r="A989" t="str">
        <f t="shared" si="269"/>
        <v>b</v>
      </c>
      <c r="B989" s="8"/>
      <c r="C989" s="9" t="s">
        <v>11</v>
      </c>
      <c r="D989" s="29"/>
      <c r="E989" s="10">
        <f t="shared" si="260"/>
        <v>0</v>
      </c>
      <c r="F989" s="10">
        <v>0</v>
      </c>
      <c r="G989" s="10">
        <v>0</v>
      </c>
      <c r="H989" s="10">
        <v>0</v>
      </c>
      <c r="I989" s="10">
        <v>0</v>
      </c>
      <c r="J989" s="10">
        <f t="shared" si="270"/>
        <v>0</v>
      </c>
      <c r="K989" s="10">
        <f t="shared" si="271"/>
        <v>0</v>
      </c>
    </row>
    <row r="990" spans="1:11" x14ac:dyDescent="0.25">
      <c r="A990" t="str">
        <f t="shared" si="269"/>
        <v>b</v>
      </c>
      <c r="B990" s="8"/>
      <c r="C990" s="9" t="s">
        <v>12</v>
      </c>
      <c r="D990" s="29"/>
      <c r="E990" s="10">
        <f t="shared" si="260"/>
        <v>0</v>
      </c>
      <c r="F990" s="10">
        <v>0</v>
      </c>
      <c r="G990" s="10">
        <v>0</v>
      </c>
      <c r="H990" s="10">
        <v>0</v>
      </c>
      <c r="I990" s="10">
        <v>0</v>
      </c>
      <c r="J990" s="10">
        <f t="shared" si="270"/>
        <v>0</v>
      </c>
      <c r="K990" s="10">
        <f t="shared" si="271"/>
        <v>0</v>
      </c>
    </row>
    <row r="991" spans="1:11" x14ac:dyDescent="0.25">
      <c r="A991" t="str">
        <f t="shared" si="269"/>
        <v>b</v>
      </c>
      <c r="B991" s="8"/>
      <c r="C991" s="9" t="s">
        <v>13</v>
      </c>
      <c r="D991" s="29"/>
      <c r="E991" s="10">
        <f t="shared" si="260"/>
        <v>0</v>
      </c>
      <c r="F991" s="10">
        <v>0</v>
      </c>
      <c r="G991" s="10">
        <v>0</v>
      </c>
      <c r="H991" s="10">
        <v>0</v>
      </c>
      <c r="I991" s="10">
        <v>0</v>
      </c>
      <c r="J991" s="10">
        <f t="shared" si="270"/>
        <v>0</v>
      </c>
      <c r="K991" s="10">
        <f t="shared" si="271"/>
        <v>0</v>
      </c>
    </row>
    <row r="992" spans="1:11" x14ac:dyDescent="0.25">
      <c r="A992" t="str">
        <f t="shared" si="269"/>
        <v>b</v>
      </c>
      <c r="B992" s="8"/>
      <c r="C992" s="9" t="s">
        <v>14</v>
      </c>
      <c r="D992" s="29"/>
      <c r="E992" s="10">
        <f t="shared" si="260"/>
        <v>0</v>
      </c>
      <c r="F992" s="10">
        <v>0</v>
      </c>
      <c r="G992" s="10">
        <v>0</v>
      </c>
      <c r="H992" s="10">
        <v>0</v>
      </c>
      <c r="I992" s="10">
        <v>0</v>
      </c>
      <c r="J992" s="10">
        <f t="shared" si="270"/>
        <v>0</v>
      </c>
      <c r="K992" s="10">
        <f t="shared" si="271"/>
        <v>0</v>
      </c>
    </row>
    <row r="993" spans="1:11" x14ac:dyDescent="0.25">
      <c r="A993" t="str">
        <f t="shared" si="269"/>
        <v>b</v>
      </c>
      <c r="B993" s="8"/>
      <c r="C993" s="9" t="s">
        <v>15</v>
      </c>
      <c r="D993" s="29"/>
      <c r="E993" s="10">
        <f t="shared" si="260"/>
        <v>0</v>
      </c>
      <c r="F993" s="10">
        <v>0</v>
      </c>
      <c r="G993" s="10">
        <v>0</v>
      </c>
      <c r="H993" s="10">
        <v>0</v>
      </c>
      <c r="I993" s="10">
        <v>0</v>
      </c>
      <c r="J993" s="10">
        <f t="shared" si="270"/>
        <v>0</v>
      </c>
      <c r="K993" s="10">
        <f t="shared" si="271"/>
        <v>0</v>
      </c>
    </row>
    <row r="994" spans="1:11" x14ac:dyDescent="0.25">
      <c r="A994" t="str">
        <f t="shared" si="269"/>
        <v>b</v>
      </c>
      <c r="B994" s="8"/>
      <c r="C994" s="9" t="s">
        <v>16</v>
      </c>
      <c r="D994" s="29"/>
      <c r="E994" s="10">
        <f t="shared" si="260"/>
        <v>0</v>
      </c>
      <c r="F994" s="10">
        <v>0</v>
      </c>
      <c r="G994" s="10">
        <v>0</v>
      </c>
      <c r="H994" s="10">
        <v>0</v>
      </c>
      <c r="I994" s="10">
        <v>0</v>
      </c>
      <c r="J994" s="10">
        <f t="shared" si="270"/>
        <v>0</v>
      </c>
      <c r="K994" s="10">
        <f t="shared" si="271"/>
        <v>0</v>
      </c>
    </row>
    <row r="995" spans="1:11" x14ac:dyDescent="0.25">
      <c r="A995" t="str">
        <f t="shared" si="269"/>
        <v>b</v>
      </c>
      <c r="B995" s="8"/>
      <c r="C995" s="9" t="s">
        <v>17</v>
      </c>
      <c r="D995" s="29"/>
      <c r="E995" s="10">
        <f t="shared" si="260"/>
        <v>0</v>
      </c>
      <c r="F995" s="10">
        <v>0</v>
      </c>
      <c r="G995" s="10">
        <v>0</v>
      </c>
      <c r="H995" s="10">
        <v>0</v>
      </c>
      <c r="I995" s="10">
        <v>0</v>
      </c>
      <c r="J995" s="10">
        <f t="shared" si="270"/>
        <v>0</v>
      </c>
      <c r="K995" s="10">
        <f t="shared" si="271"/>
        <v>0</v>
      </c>
    </row>
    <row r="996" spans="1:11" x14ac:dyDescent="0.25">
      <c r="A996" t="str">
        <f t="shared" si="269"/>
        <v>b</v>
      </c>
      <c r="B996" s="5"/>
      <c r="C996" s="6" t="s">
        <v>18</v>
      </c>
      <c r="D996" s="28"/>
      <c r="E996" s="7">
        <f t="shared" ref="E996:E1083" si="274">SUM(F996,G996,H996,I996)</f>
        <v>0</v>
      </c>
      <c r="F996" s="7">
        <v>0</v>
      </c>
      <c r="G996" s="7">
        <v>0</v>
      </c>
      <c r="H996" s="7">
        <v>0</v>
      </c>
      <c r="I996" s="7">
        <v>0</v>
      </c>
      <c r="J996" s="7">
        <f t="shared" si="270"/>
        <v>0</v>
      </c>
      <c r="K996" s="7">
        <f t="shared" si="271"/>
        <v>0</v>
      </c>
    </row>
    <row r="997" spans="1:11" x14ac:dyDescent="0.25">
      <c r="A997" t="str">
        <f t="shared" si="269"/>
        <v>b</v>
      </c>
      <c r="B997" s="5"/>
      <c r="C997" s="6" t="s">
        <v>19</v>
      </c>
      <c r="D997" s="28"/>
      <c r="E997" s="7">
        <f t="shared" si="274"/>
        <v>0</v>
      </c>
      <c r="F997" s="7">
        <v>0</v>
      </c>
      <c r="G997" s="7">
        <v>0</v>
      </c>
      <c r="H997" s="7">
        <v>0</v>
      </c>
      <c r="I997" s="7">
        <v>0</v>
      </c>
      <c r="J997" s="7">
        <f t="shared" si="270"/>
        <v>0</v>
      </c>
      <c r="K997" s="7">
        <f t="shared" si="271"/>
        <v>0</v>
      </c>
    </row>
    <row r="998" spans="1:11" ht="15.75" thickBot="1" x14ac:dyDescent="0.3">
      <c r="A998" t="str">
        <f t="shared" si="269"/>
        <v>b</v>
      </c>
      <c r="B998" s="11"/>
      <c r="C998" s="12" t="s">
        <v>20</v>
      </c>
      <c r="D998" s="30"/>
      <c r="E998" s="13">
        <f t="shared" si="274"/>
        <v>0</v>
      </c>
      <c r="F998" s="13">
        <v>0</v>
      </c>
      <c r="G998" s="13">
        <v>0</v>
      </c>
      <c r="H998" s="13">
        <v>0</v>
      </c>
      <c r="I998" s="13">
        <v>0</v>
      </c>
      <c r="J998" s="13">
        <f t="shared" si="270"/>
        <v>0</v>
      </c>
      <c r="K998" s="13">
        <f t="shared" si="271"/>
        <v>0</v>
      </c>
    </row>
    <row r="999" spans="1:11" ht="32.25" customHeight="1" thickTop="1" thickBot="1" x14ac:dyDescent="0.3">
      <c r="A999" t="str">
        <f t="shared" si="269"/>
        <v>b</v>
      </c>
      <c r="B999" s="16" t="s">
        <v>163</v>
      </c>
      <c r="C999" s="4" t="s">
        <v>164</v>
      </c>
      <c r="D999" s="27"/>
      <c r="E999" s="4">
        <f t="shared" si="274"/>
        <v>0</v>
      </c>
      <c r="F999" s="4">
        <f>SUM(F1000,F1008,F1009,F1010)</f>
        <v>0</v>
      </c>
      <c r="G999" s="4">
        <f t="shared" ref="G999:I999" si="275">SUM(G1000,G1008,G1009,G1010)</f>
        <v>0</v>
      </c>
      <c r="H999" s="4">
        <f t="shared" si="275"/>
        <v>0</v>
      </c>
      <c r="I999" s="4">
        <f t="shared" si="275"/>
        <v>0</v>
      </c>
      <c r="J999" s="4">
        <f t="shared" si="270"/>
        <v>0</v>
      </c>
      <c r="K999" s="4">
        <f t="shared" si="271"/>
        <v>0</v>
      </c>
    </row>
    <row r="1000" spans="1:11" ht="15.75" thickTop="1" x14ac:dyDescent="0.25">
      <c r="A1000" t="str">
        <f t="shared" si="269"/>
        <v>b</v>
      </c>
      <c r="B1000" s="5"/>
      <c r="C1000" s="6" t="s">
        <v>10</v>
      </c>
      <c r="D1000" s="28"/>
      <c r="E1000" s="7">
        <f t="shared" si="274"/>
        <v>0</v>
      </c>
      <c r="F1000" s="7">
        <f>SUM(F1001:F1007)</f>
        <v>0</v>
      </c>
      <c r="G1000" s="7">
        <f t="shared" ref="G1000:I1000" si="276">SUM(G1001:G1007)</f>
        <v>0</v>
      </c>
      <c r="H1000" s="7">
        <f t="shared" si="276"/>
        <v>0</v>
      </c>
      <c r="I1000" s="7">
        <f t="shared" si="276"/>
        <v>0</v>
      </c>
      <c r="J1000" s="7">
        <f t="shared" si="270"/>
        <v>0</v>
      </c>
      <c r="K1000" s="7">
        <f t="shared" si="271"/>
        <v>0</v>
      </c>
    </row>
    <row r="1001" spans="1:11" x14ac:dyDescent="0.25">
      <c r="A1001" t="str">
        <f t="shared" si="269"/>
        <v>b</v>
      </c>
      <c r="B1001" s="8"/>
      <c r="C1001" s="9" t="s">
        <v>11</v>
      </c>
      <c r="D1001" s="29"/>
      <c r="E1001" s="10">
        <f t="shared" si="274"/>
        <v>0</v>
      </c>
      <c r="F1001" s="10">
        <v>0</v>
      </c>
      <c r="G1001" s="10">
        <v>0</v>
      </c>
      <c r="H1001" s="10">
        <v>0</v>
      </c>
      <c r="I1001" s="10">
        <v>0</v>
      </c>
      <c r="J1001" s="10">
        <f t="shared" si="270"/>
        <v>0</v>
      </c>
      <c r="K1001" s="10">
        <f t="shared" si="271"/>
        <v>0</v>
      </c>
    </row>
    <row r="1002" spans="1:11" x14ac:dyDescent="0.25">
      <c r="A1002" t="str">
        <f t="shared" si="269"/>
        <v>b</v>
      </c>
      <c r="B1002" s="8"/>
      <c r="C1002" s="9" t="s">
        <v>12</v>
      </c>
      <c r="D1002" s="29"/>
      <c r="E1002" s="10">
        <f t="shared" si="274"/>
        <v>0</v>
      </c>
      <c r="F1002" s="10">
        <v>0</v>
      </c>
      <c r="G1002" s="10">
        <v>0</v>
      </c>
      <c r="H1002" s="10">
        <v>0</v>
      </c>
      <c r="I1002" s="10">
        <v>0</v>
      </c>
      <c r="J1002" s="10">
        <f t="shared" si="270"/>
        <v>0</v>
      </c>
      <c r="K1002" s="10">
        <f t="shared" si="271"/>
        <v>0</v>
      </c>
    </row>
    <row r="1003" spans="1:11" x14ac:dyDescent="0.25">
      <c r="A1003" t="str">
        <f t="shared" si="269"/>
        <v>b</v>
      </c>
      <c r="B1003" s="8"/>
      <c r="C1003" s="9" t="s">
        <v>13</v>
      </c>
      <c r="D1003" s="29"/>
      <c r="E1003" s="10">
        <f t="shared" si="274"/>
        <v>0</v>
      </c>
      <c r="F1003" s="10">
        <v>0</v>
      </c>
      <c r="G1003" s="10">
        <v>0</v>
      </c>
      <c r="H1003" s="10">
        <v>0</v>
      </c>
      <c r="I1003" s="10">
        <v>0</v>
      </c>
      <c r="J1003" s="10">
        <f t="shared" si="270"/>
        <v>0</v>
      </c>
      <c r="K1003" s="10">
        <f t="shared" si="271"/>
        <v>0</v>
      </c>
    </row>
    <row r="1004" spans="1:11" x14ac:dyDescent="0.25">
      <c r="A1004" t="str">
        <f t="shared" si="269"/>
        <v>b</v>
      </c>
      <c r="B1004" s="8"/>
      <c r="C1004" s="9" t="s">
        <v>14</v>
      </c>
      <c r="D1004" s="29"/>
      <c r="E1004" s="10">
        <f t="shared" si="274"/>
        <v>0</v>
      </c>
      <c r="F1004" s="10">
        <v>0</v>
      </c>
      <c r="G1004" s="10">
        <v>0</v>
      </c>
      <c r="H1004" s="10">
        <v>0</v>
      </c>
      <c r="I1004" s="10">
        <v>0</v>
      </c>
      <c r="J1004" s="10">
        <f t="shared" si="270"/>
        <v>0</v>
      </c>
      <c r="K1004" s="10">
        <f t="shared" si="271"/>
        <v>0</v>
      </c>
    </row>
    <row r="1005" spans="1:11" x14ac:dyDescent="0.25">
      <c r="A1005" t="str">
        <f t="shared" si="269"/>
        <v>b</v>
      </c>
      <c r="B1005" s="8"/>
      <c r="C1005" s="9" t="s">
        <v>15</v>
      </c>
      <c r="D1005" s="29"/>
      <c r="E1005" s="10">
        <f t="shared" si="274"/>
        <v>0</v>
      </c>
      <c r="F1005" s="10">
        <v>0</v>
      </c>
      <c r="G1005" s="10">
        <v>0</v>
      </c>
      <c r="H1005" s="10">
        <v>0</v>
      </c>
      <c r="I1005" s="10">
        <v>0</v>
      </c>
      <c r="J1005" s="10">
        <f t="shared" si="270"/>
        <v>0</v>
      </c>
      <c r="K1005" s="10">
        <f t="shared" si="271"/>
        <v>0</v>
      </c>
    </row>
    <row r="1006" spans="1:11" x14ac:dyDescent="0.25">
      <c r="A1006" t="str">
        <f t="shared" si="269"/>
        <v>b</v>
      </c>
      <c r="B1006" s="8"/>
      <c r="C1006" s="9" t="s">
        <v>16</v>
      </c>
      <c r="D1006" s="29"/>
      <c r="E1006" s="10">
        <f t="shared" si="274"/>
        <v>0</v>
      </c>
      <c r="F1006" s="10">
        <v>0</v>
      </c>
      <c r="G1006" s="10">
        <v>0</v>
      </c>
      <c r="H1006" s="10">
        <v>0</v>
      </c>
      <c r="I1006" s="10">
        <v>0</v>
      </c>
      <c r="J1006" s="10">
        <f t="shared" si="270"/>
        <v>0</v>
      </c>
      <c r="K1006" s="10">
        <f t="shared" si="271"/>
        <v>0</v>
      </c>
    </row>
    <row r="1007" spans="1:11" x14ac:dyDescent="0.25">
      <c r="A1007" t="str">
        <f t="shared" si="269"/>
        <v>b</v>
      </c>
      <c r="B1007" s="8"/>
      <c r="C1007" s="9" t="s">
        <v>17</v>
      </c>
      <c r="D1007" s="29"/>
      <c r="E1007" s="10">
        <f t="shared" si="274"/>
        <v>0</v>
      </c>
      <c r="F1007" s="10">
        <v>0</v>
      </c>
      <c r="G1007" s="10">
        <v>0</v>
      </c>
      <c r="H1007" s="10">
        <v>0</v>
      </c>
      <c r="I1007" s="10">
        <v>0</v>
      </c>
      <c r="J1007" s="10">
        <f t="shared" si="270"/>
        <v>0</v>
      </c>
      <c r="K1007" s="10">
        <f t="shared" si="271"/>
        <v>0</v>
      </c>
    </row>
    <row r="1008" spans="1:11" x14ac:dyDescent="0.25">
      <c r="A1008" t="str">
        <f t="shared" si="269"/>
        <v>b</v>
      </c>
      <c r="B1008" s="5"/>
      <c r="C1008" s="6" t="s">
        <v>18</v>
      </c>
      <c r="D1008" s="28"/>
      <c r="E1008" s="7">
        <f t="shared" si="274"/>
        <v>0</v>
      </c>
      <c r="F1008" s="7">
        <v>0</v>
      </c>
      <c r="G1008" s="7">
        <v>0</v>
      </c>
      <c r="H1008" s="7">
        <v>0</v>
      </c>
      <c r="I1008" s="7">
        <v>0</v>
      </c>
      <c r="J1008" s="7">
        <f t="shared" si="270"/>
        <v>0</v>
      </c>
      <c r="K1008" s="7">
        <f t="shared" si="271"/>
        <v>0</v>
      </c>
    </row>
    <row r="1009" spans="1:11" x14ac:dyDescent="0.25">
      <c r="A1009" t="str">
        <f t="shared" si="269"/>
        <v>b</v>
      </c>
      <c r="B1009" s="5"/>
      <c r="C1009" s="6" t="s">
        <v>19</v>
      </c>
      <c r="D1009" s="28"/>
      <c r="E1009" s="7">
        <f t="shared" si="274"/>
        <v>0</v>
      </c>
      <c r="F1009" s="7">
        <v>0</v>
      </c>
      <c r="G1009" s="7">
        <v>0</v>
      </c>
      <c r="H1009" s="7">
        <v>0</v>
      </c>
      <c r="I1009" s="7">
        <v>0</v>
      </c>
      <c r="J1009" s="7">
        <f t="shared" si="270"/>
        <v>0</v>
      </c>
      <c r="K1009" s="7">
        <f t="shared" si="271"/>
        <v>0</v>
      </c>
    </row>
    <row r="1010" spans="1:11" ht="15.75" thickBot="1" x14ac:dyDescent="0.3">
      <c r="A1010" t="str">
        <f t="shared" si="269"/>
        <v>b</v>
      </c>
      <c r="B1010" s="11"/>
      <c r="C1010" s="12" t="s">
        <v>20</v>
      </c>
      <c r="D1010" s="30"/>
      <c r="E1010" s="13">
        <f t="shared" si="274"/>
        <v>0</v>
      </c>
      <c r="F1010" s="13">
        <v>0</v>
      </c>
      <c r="G1010" s="13">
        <v>0</v>
      </c>
      <c r="H1010" s="13">
        <v>0</v>
      </c>
      <c r="I1010" s="13">
        <v>0</v>
      </c>
      <c r="J1010" s="13">
        <f t="shared" si="270"/>
        <v>0</v>
      </c>
      <c r="K1010" s="13">
        <f t="shared" si="271"/>
        <v>0</v>
      </c>
    </row>
    <row r="1011" spans="1:11" ht="31.5" thickTop="1" thickBot="1" x14ac:dyDescent="0.3">
      <c r="A1011" t="str">
        <f t="shared" si="269"/>
        <v>b</v>
      </c>
      <c r="B1011" s="3" t="s">
        <v>165</v>
      </c>
      <c r="C1011" s="14" t="s">
        <v>166</v>
      </c>
      <c r="D1011" s="27"/>
      <c r="E1011" s="4">
        <f t="shared" si="274"/>
        <v>0</v>
      </c>
      <c r="F1011" s="4">
        <f>SUM(F1012,F1020,F1021,F1022)</f>
        <v>0</v>
      </c>
      <c r="G1011" s="4">
        <f t="shared" ref="G1011:I1011" si="277">SUM(G1012,G1020,G1021,G1022)</f>
        <v>0</v>
      </c>
      <c r="H1011" s="4">
        <f t="shared" si="277"/>
        <v>0</v>
      </c>
      <c r="I1011" s="4">
        <f t="shared" si="277"/>
        <v>0</v>
      </c>
      <c r="J1011" s="4">
        <f t="shared" si="270"/>
        <v>0</v>
      </c>
      <c r="K1011" s="4">
        <f t="shared" si="271"/>
        <v>0</v>
      </c>
    </row>
    <row r="1012" spans="1:11" ht="15.75" thickTop="1" x14ac:dyDescent="0.25">
      <c r="A1012" t="str">
        <f t="shared" si="269"/>
        <v>b</v>
      </c>
      <c r="B1012" s="5"/>
      <c r="C1012" s="6" t="s">
        <v>10</v>
      </c>
      <c r="D1012" s="28"/>
      <c r="E1012" s="7">
        <f t="shared" si="274"/>
        <v>0</v>
      </c>
      <c r="F1012" s="7">
        <f>SUM(F1013:F1019)</f>
        <v>0</v>
      </c>
      <c r="G1012" s="7">
        <f t="shared" ref="G1012:I1012" si="278">SUM(G1013:G1019)</f>
        <v>0</v>
      </c>
      <c r="H1012" s="7">
        <f t="shared" si="278"/>
        <v>0</v>
      </c>
      <c r="I1012" s="7">
        <f t="shared" si="278"/>
        <v>0</v>
      </c>
      <c r="J1012" s="7">
        <f t="shared" si="270"/>
        <v>0</v>
      </c>
      <c r="K1012" s="7">
        <f t="shared" si="271"/>
        <v>0</v>
      </c>
    </row>
    <row r="1013" spans="1:11" x14ac:dyDescent="0.25">
      <c r="A1013" t="str">
        <f t="shared" si="269"/>
        <v>b</v>
      </c>
      <c r="B1013" s="8"/>
      <c r="C1013" s="9" t="s">
        <v>11</v>
      </c>
      <c r="D1013" s="29"/>
      <c r="E1013" s="10">
        <f t="shared" si="274"/>
        <v>0</v>
      </c>
      <c r="F1013" s="10">
        <v>0</v>
      </c>
      <c r="G1013" s="10">
        <v>0</v>
      </c>
      <c r="H1013" s="10">
        <v>0</v>
      </c>
      <c r="I1013" s="10">
        <v>0</v>
      </c>
      <c r="J1013" s="10">
        <f t="shared" si="270"/>
        <v>0</v>
      </c>
      <c r="K1013" s="10">
        <f t="shared" si="271"/>
        <v>0</v>
      </c>
    </row>
    <row r="1014" spans="1:11" x14ac:dyDescent="0.25">
      <c r="A1014" t="str">
        <f t="shared" si="269"/>
        <v>b</v>
      </c>
      <c r="B1014" s="8"/>
      <c r="C1014" s="9" t="s">
        <v>12</v>
      </c>
      <c r="D1014" s="29"/>
      <c r="E1014" s="10">
        <f t="shared" si="274"/>
        <v>0</v>
      </c>
      <c r="F1014" s="10">
        <v>0</v>
      </c>
      <c r="G1014" s="10">
        <v>0</v>
      </c>
      <c r="H1014" s="10">
        <v>0</v>
      </c>
      <c r="I1014" s="10">
        <v>0</v>
      </c>
      <c r="J1014" s="10">
        <f t="shared" si="270"/>
        <v>0</v>
      </c>
      <c r="K1014" s="10">
        <f t="shared" si="271"/>
        <v>0</v>
      </c>
    </row>
    <row r="1015" spans="1:11" x14ac:dyDescent="0.25">
      <c r="A1015" t="str">
        <f t="shared" si="269"/>
        <v>b</v>
      </c>
      <c r="B1015" s="8"/>
      <c r="C1015" s="9" t="s">
        <v>13</v>
      </c>
      <c r="D1015" s="29"/>
      <c r="E1015" s="10">
        <f t="shared" si="274"/>
        <v>0</v>
      </c>
      <c r="F1015" s="10">
        <v>0</v>
      </c>
      <c r="G1015" s="10">
        <v>0</v>
      </c>
      <c r="H1015" s="10">
        <v>0</v>
      </c>
      <c r="I1015" s="10">
        <v>0</v>
      </c>
      <c r="J1015" s="10">
        <f t="shared" si="270"/>
        <v>0</v>
      </c>
      <c r="K1015" s="10">
        <f t="shared" si="271"/>
        <v>0</v>
      </c>
    </row>
    <row r="1016" spans="1:11" x14ac:dyDescent="0.25">
      <c r="A1016" t="str">
        <f t="shared" si="269"/>
        <v>b</v>
      </c>
      <c r="B1016" s="8"/>
      <c r="C1016" s="9" t="s">
        <v>14</v>
      </c>
      <c r="D1016" s="29"/>
      <c r="E1016" s="10">
        <f t="shared" si="274"/>
        <v>0</v>
      </c>
      <c r="F1016" s="10">
        <v>0</v>
      </c>
      <c r="G1016" s="10">
        <v>0</v>
      </c>
      <c r="H1016" s="10">
        <v>0</v>
      </c>
      <c r="I1016" s="10">
        <v>0</v>
      </c>
      <c r="J1016" s="10">
        <f t="shared" si="270"/>
        <v>0</v>
      </c>
      <c r="K1016" s="10">
        <f t="shared" si="271"/>
        <v>0</v>
      </c>
    </row>
    <row r="1017" spans="1:11" x14ac:dyDescent="0.25">
      <c r="A1017" t="str">
        <f t="shared" si="269"/>
        <v>b</v>
      </c>
      <c r="B1017" s="8"/>
      <c r="C1017" s="9" t="s">
        <v>15</v>
      </c>
      <c r="D1017" s="29"/>
      <c r="E1017" s="10">
        <f t="shared" si="274"/>
        <v>0</v>
      </c>
      <c r="F1017" s="10">
        <v>0</v>
      </c>
      <c r="G1017" s="10">
        <v>0</v>
      </c>
      <c r="H1017" s="10">
        <v>0</v>
      </c>
      <c r="I1017" s="10">
        <v>0</v>
      </c>
      <c r="J1017" s="10">
        <f t="shared" si="270"/>
        <v>0</v>
      </c>
      <c r="K1017" s="10">
        <f t="shared" si="271"/>
        <v>0</v>
      </c>
    </row>
    <row r="1018" spans="1:11" x14ac:dyDescent="0.25">
      <c r="A1018" t="str">
        <f t="shared" si="269"/>
        <v>b</v>
      </c>
      <c r="B1018" s="8"/>
      <c r="C1018" s="9" t="s">
        <v>16</v>
      </c>
      <c r="D1018" s="29"/>
      <c r="E1018" s="10">
        <f t="shared" si="274"/>
        <v>0</v>
      </c>
      <c r="F1018" s="10">
        <v>0</v>
      </c>
      <c r="G1018" s="10">
        <v>0</v>
      </c>
      <c r="H1018" s="10">
        <v>0</v>
      </c>
      <c r="I1018" s="10">
        <v>0</v>
      </c>
      <c r="J1018" s="10">
        <f t="shared" si="270"/>
        <v>0</v>
      </c>
      <c r="K1018" s="10">
        <f t="shared" si="271"/>
        <v>0</v>
      </c>
    </row>
    <row r="1019" spans="1:11" x14ac:dyDescent="0.25">
      <c r="A1019" t="str">
        <f t="shared" si="269"/>
        <v>b</v>
      </c>
      <c r="B1019" s="8"/>
      <c r="C1019" s="9" t="s">
        <v>17</v>
      </c>
      <c r="D1019" s="29"/>
      <c r="E1019" s="10">
        <f t="shared" si="274"/>
        <v>0</v>
      </c>
      <c r="F1019" s="10">
        <v>0</v>
      </c>
      <c r="G1019" s="10">
        <v>0</v>
      </c>
      <c r="H1019" s="10">
        <v>0</v>
      </c>
      <c r="I1019" s="10">
        <v>0</v>
      </c>
      <c r="J1019" s="10">
        <f t="shared" si="270"/>
        <v>0</v>
      </c>
      <c r="K1019" s="10">
        <f t="shared" si="271"/>
        <v>0</v>
      </c>
    </row>
    <row r="1020" spans="1:11" x14ac:dyDescent="0.25">
      <c r="A1020" t="str">
        <f t="shared" si="269"/>
        <v>b</v>
      </c>
      <c r="B1020" s="5"/>
      <c r="C1020" s="6" t="s">
        <v>18</v>
      </c>
      <c r="D1020" s="28"/>
      <c r="E1020" s="7">
        <f t="shared" si="274"/>
        <v>0</v>
      </c>
      <c r="F1020" s="7">
        <v>0</v>
      </c>
      <c r="G1020" s="7">
        <v>0</v>
      </c>
      <c r="H1020" s="7">
        <v>0</v>
      </c>
      <c r="I1020" s="7">
        <v>0</v>
      </c>
      <c r="J1020" s="7">
        <f t="shared" si="270"/>
        <v>0</v>
      </c>
      <c r="K1020" s="7">
        <f t="shared" si="271"/>
        <v>0</v>
      </c>
    </row>
    <row r="1021" spans="1:11" x14ac:dyDescent="0.25">
      <c r="A1021" t="str">
        <f t="shared" si="269"/>
        <v>b</v>
      </c>
      <c r="B1021" s="5"/>
      <c r="C1021" s="6" t="s">
        <v>19</v>
      </c>
      <c r="D1021" s="28"/>
      <c r="E1021" s="7">
        <f t="shared" si="274"/>
        <v>0</v>
      </c>
      <c r="F1021" s="7">
        <v>0</v>
      </c>
      <c r="G1021" s="7">
        <v>0</v>
      </c>
      <c r="H1021" s="7">
        <v>0</v>
      </c>
      <c r="I1021" s="7">
        <v>0</v>
      </c>
      <c r="J1021" s="7">
        <f t="shared" si="270"/>
        <v>0</v>
      </c>
      <c r="K1021" s="7">
        <f t="shared" si="271"/>
        <v>0</v>
      </c>
    </row>
    <row r="1022" spans="1:11" ht="15.75" thickBot="1" x14ac:dyDescent="0.3">
      <c r="A1022" t="str">
        <f t="shared" si="269"/>
        <v>b</v>
      </c>
      <c r="B1022" s="11"/>
      <c r="C1022" s="12" t="s">
        <v>20</v>
      </c>
      <c r="D1022" s="30"/>
      <c r="E1022" s="13">
        <f t="shared" si="274"/>
        <v>0</v>
      </c>
      <c r="F1022" s="13">
        <v>0</v>
      </c>
      <c r="G1022" s="13">
        <v>0</v>
      </c>
      <c r="H1022" s="13">
        <v>0</v>
      </c>
      <c r="I1022" s="13">
        <v>0</v>
      </c>
      <c r="J1022" s="13">
        <f t="shared" si="270"/>
        <v>0</v>
      </c>
      <c r="K1022" s="13">
        <f t="shared" si="271"/>
        <v>0</v>
      </c>
    </row>
    <row r="1023" spans="1:11" s="113" customFormat="1" ht="46.5" thickTop="1" thickBot="1" x14ac:dyDescent="0.3">
      <c r="A1023" s="113" t="str">
        <f t="shared" ref="A1023:A1034" si="279">IF(OR(E1023&lt;&gt;0,F1023&lt;&gt;0,G1023&lt;&gt;0,H1023&lt;&gt;0,I1023&lt;&gt;0,),"a","b")</f>
        <v>b</v>
      </c>
      <c r="B1023" s="111" t="s">
        <v>320</v>
      </c>
      <c r="C1023" s="112" t="s">
        <v>321</v>
      </c>
      <c r="D1023" s="116"/>
      <c r="E1023" s="114">
        <f t="shared" ref="E1023:E1034" si="280">SUM(F1023,G1023,H1023,I1023)</f>
        <v>0</v>
      </c>
      <c r="F1023" s="114">
        <f>SUM(F1024,F1032,F1033,F1034)</f>
        <v>0</v>
      </c>
      <c r="G1023" s="114">
        <f t="shared" ref="G1023:I1023" si="281">SUM(G1024,G1032,G1033,G1034)</f>
        <v>0</v>
      </c>
      <c r="H1023" s="114">
        <f t="shared" si="281"/>
        <v>0</v>
      </c>
      <c r="I1023" s="114">
        <f t="shared" si="281"/>
        <v>0</v>
      </c>
      <c r="J1023" s="114">
        <f t="shared" ref="J1023:J1034" si="282">SUM(F1023,G1023)</f>
        <v>0</v>
      </c>
      <c r="K1023" s="114">
        <f t="shared" ref="K1023:K1034" si="283">SUM(F1023,G1023,H1023)</f>
        <v>0</v>
      </c>
    </row>
    <row r="1024" spans="1:11" ht="15.75" thickTop="1" x14ac:dyDescent="0.25">
      <c r="A1024" t="str">
        <f t="shared" si="279"/>
        <v>b</v>
      </c>
      <c r="B1024" s="5"/>
      <c r="C1024" s="6" t="s">
        <v>10</v>
      </c>
      <c r="D1024" s="28"/>
      <c r="E1024" s="7">
        <f t="shared" si="280"/>
        <v>0</v>
      </c>
      <c r="F1024" s="7">
        <f>SUM(F1025:F1031)</f>
        <v>0</v>
      </c>
      <c r="G1024" s="7">
        <f t="shared" ref="G1024:I1024" si="284">SUM(G1025:G1031)</f>
        <v>0</v>
      </c>
      <c r="H1024" s="7">
        <f t="shared" si="284"/>
        <v>0</v>
      </c>
      <c r="I1024" s="7">
        <f t="shared" si="284"/>
        <v>0</v>
      </c>
      <c r="J1024" s="7">
        <f t="shared" si="282"/>
        <v>0</v>
      </c>
      <c r="K1024" s="7">
        <f t="shared" si="283"/>
        <v>0</v>
      </c>
    </row>
    <row r="1025" spans="1:11" x14ac:dyDescent="0.25">
      <c r="A1025" t="str">
        <f t="shared" si="279"/>
        <v>b</v>
      </c>
      <c r="B1025" s="8"/>
      <c r="C1025" s="9" t="s">
        <v>11</v>
      </c>
      <c r="D1025" s="29"/>
      <c r="E1025" s="10">
        <f t="shared" si="280"/>
        <v>0</v>
      </c>
      <c r="F1025" s="10">
        <v>0</v>
      </c>
      <c r="G1025" s="10">
        <v>0</v>
      </c>
      <c r="H1025" s="10">
        <v>0</v>
      </c>
      <c r="I1025" s="10">
        <v>0</v>
      </c>
      <c r="J1025" s="10">
        <f t="shared" si="282"/>
        <v>0</v>
      </c>
      <c r="K1025" s="10">
        <f t="shared" si="283"/>
        <v>0</v>
      </c>
    </row>
    <row r="1026" spans="1:11" x14ac:dyDescent="0.25">
      <c r="A1026" t="str">
        <f t="shared" si="279"/>
        <v>b</v>
      </c>
      <c r="B1026" s="8"/>
      <c r="C1026" s="9" t="s">
        <v>12</v>
      </c>
      <c r="D1026" s="29"/>
      <c r="E1026" s="10">
        <f t="shared" si="280"/>
        <v>0</v>
      </c>
      <c r="F1026" s="10">
        <v>0</v>
      </c>
      <c r="G1026" s="10">
        <v>0</v>
      </c>
      <c r="H1026" s="10">
        <v>0</v>
      </c>
      <c r="I1026" s="10">
        <v>0</v>
      </c>
      <c r="J1026" s="10">
        <f t="shared" si="282"/>
        <v>0</v>
      </c>
      <c r="K1026" s="10">
        <f t="shared" si="283"/>
        <v>0</v>
      </c>
    </row>
    <row r="1027" spans="1:11" x14ac:dyDescent="0.25">
      <c r="A1027" t="str">
        <f t="shared" si="279"/>
        <v>b</v>
      </c>
      <c r="B1027" s="8"/>
      <c r="C1027" s="9" t="s">
        <v>13</v>
      </c>
      <c r="D1027" s="29"/>
      <c r="E1027" s="10">
        <f t="shared" si="280"/>
        <v>0</v>
      </c>
      <c r="F1027" s="10">
        <v>0</v>
      </c>
      <c r="G1027" s="10">
        <v>0</v>
      </c>
      <c r="H1027" s="10">
        <v>0</v>
      </c>
      <c r="I1027" s="10">
        <v>0</v>
      </c>
      <c r="J1027" s="10">
        <f t="shared" si="282"/>
        <v>0</v>
      </c>
      <c r="K1027" s="10">
        <f t="shared" si="283"/>
        <v>0</v>
      </c>
    </row>
    <row r="1028" spans="1:11" x14ac:dyDescent="0.25">
      <c r="A1028" t="str">
        <f t="shared" si="279"/>
        <v>b</v>
      </c>
      <c r="B1028" s="8"/>
      <c r="C1028" s="9" t="s">
        <v>14</v>
      </c>
      <c r="D1028" s="29"/>
      <c r="E1028" s="10">
        <f t="shared" si="280"/>
        <v>0</v>
      </c>
      <c r="F1028" s="10">
        <v>0</v>
      </c>
      <c r="G1028" s="10">
        <v>0</v>
      </c>
      <c r="H1028" s="10">
        <v>0</v>
      </c>
      <c r="I1028" s="10">
        <v>0</v>
      </c>
      <c r="J1028" s="10">
        <f t="shared" si="282"/>
        <v>0</v>
      </c>
      <c r="K1028" s="10">
        <f t="shared" si="283"/>
        <v>0</v>
      </c>
    </row>
    <row r="1029" spans="1:11" x14ac:dyDescent="0.25">
      <c r="A1029" t="str">
        <f t="shared" si="279"/>
        <v>b</v>
      </c>
      <c r="B1029" s="8"/>
      <c r="C1029" s="9" t="s">
        <v>15</v>
      </c>
      <c r="D1029" s="29"/>
      <c r="E1029" s="10">
        <f t="shared" si="280"/>
        <v>0</v>
      </c>
      <c r="F1029" s="10">
        <v>0</v>
      </c>
      <c r="G1029" s="10">
        <v>0</v>
      </c>
      <c r="H1029" s="10">
        <v>0</v>
      </c>
      <c r="I1029" s="10">
        <v>0</v>
      </c>
      <c r="J1029" s="10">
        <f t="shared" si="282"/>
        <v>0</v>
      </c>
      <c r="K1029" s="10">
        <f t="shared" si="283"/>
        <v>0</v>
      </c>
    </row>
    <row r="1030" spans="1:11" x14ac:dyDescent="0.25">
      <c r="A1030" t="str">
        <f t="shared" si="279"/>
        <v>b</v>
      </c>
      <c r="B1030" s="8"/>
      <c r="C1030" s="9" t="s">
        <v>16</v>
      </c>
      <c r="D1030" s="29"/>
      <c r="E1030" s="10">
        <f t="shared" si="280"/>
        <v>0</v>
      </c>
      <c r="F1030" s="10">
        <v>0</v>
      </c>
      <c r="G1030" s="10">
        <v>0</v>
      </c>
      <c r="H1030" s="10">
        <v>0</v>
      </c>
      <c r="I1030" s="10">
        <v>0</v>
      </c>
      <c r="J1030" s="10">
        <f t="shared" si="282"/>
        <v>0</v>
      </c>
      <c r="K1030" s="10">
        <f t="shared" si="283"/>
        <v>0</v>
      </c>
    </row>
    <row r="1031" spans="1:11" x14ac:dyDescent="0.25">
      <c r="A1031" t="str">
        <f t="shared" si="279"/>
        <v>b</v>
      </c>
      <c r="B1031" s="8"/>
      <c r="C1031" s="9" t="s">
        <v>17</v>
      </c>
      <c r="D1031" s="29"/>
      <c r="E1031" s="10">
        <f t="shared" si="280"/>
        <v>0</v>
      </c>
      <c r="F1031" s="10">
        <v>0</v>
      </c>
      <c r="G1031" s="10">
        <v>0</v>
      </c>
      <c r="H1031" s="10">
        <v>0</v>
      </c>
      <c r="I1031" s="10">
        <v>0</v>
      </c>
      <c r="J1031" s="10">
        <f t="shared" si="282"/>
        <v>0</v>
      </c>
      <c r="K1031" s="10">
        <f t="shared" si="283"/>
        <v>0</v>
      </c>
    </row>
    <row r="1032" spans="1:11" x14ac:dyDescent="0.25">
      <c r="A1032" t="str">
        <f t="shared" si="279"/>
        <v>b</v>
      </c>
      <c r="B1032" s="5"/>
      <c r="C1032" s="6" t="s">
        <v>18</v>
      </c>
      <c r="D1032" s="28"/>
      <c r="E1032" s="7">
        <f t="shared" si="280"/>
        <v>0</v>
      </c>
      <c r="F1032" s="7">
        <v>0</v>
      </c>
      <c r="G1032" s="7">
        <v>0</v>
      </c>
      <c r="H1032" s="7">
        <v>0</v>
      </c>
      <c r="I1032" s="7">
        <v>0</v>
      </c>
      <c r="J1032" s="7">
        <f t="shared" si="282"/>
        <v>0</v>
      </c>
      <c r="K1032" s="7">
        <f t="shared" si="283"/>
        <v>0</v>
      </c>
    </row>
    <row r="1033" spans="1:11" x14ac:dyDescent="0.25">
      <c r="A1033" t="str">
        <f t="shared" si="279"/>
        <v>b</v>
      </c>
      <c r="B1033" s="5"/>
      <c r="C1033" s="6" t="s">
        <v>19</v>
      </c>
      <c r="D1033" s="28"/>
      <c r="E1033" s="7">
        <f t="shared" si="280"/>
        <v>0</v>
      </c>
      <c r="F1033" s="7">
        <v>0</v>
      </c>
      <c r="G1033" s="7">
        <v>0</v>
      </c>
      <c r="H1033" s="7">
        <v>0</v>
      </c>
      <c r="I1033" s="7">
        <v>0</v>
      </c>
      <c r="J1033" s="7">
        <f t="shared" si="282"/>
        <v>0</v>
      </c>
      <c r="K1033" s="7">
        <f t="shared" si="283"/>
        <v>0</v>
      </c>
    </row>
    <row r="1034" spans="1:11" ht="15.75" thickBot="1" x14ac:dyDescent="0.3">
      <c r="A1034" t="str">
        <f t="shared" si="279"/>
        <v>b</v>
      </c>
      <c r="B1034" s="11"/>
      <c r="C1034" s="12" t="s">
        <v>20</v>
      </c>
      <c r="D1034" s="30"/>
      <c r="E1034" s="13">
        <f t="shared" si="280"/>
        <v>0</v>
      </c>
      <c r="F1034" s="13">
        <v>0</v>
      </c>
      <c r="G1034" s="13">
        <v>0</v>
      </c>
      <c r="H1034" s="13">
        <v>0</v>
      </c>
      <c r="I1034" s="13">
        <v>0</v>
      </c>
      <c r="J1034" s="13">
        <f t="shared" si="282"/>
        <v>0</v>
      </c>
      <c r="K1034" s="13">
        <f t="shared" si="283"/>
        <v>0</v>
      </c>
    </row>
    <row r="1035" spans="1:11" ht="32.25" customHeight="1" thickTop="1" thickBot="1" x14ac:dyDescent="0.3">
      <c r="A1035" t="str">
        <f t="shared" si="269"/>
        <v>b</v>
      </c>
      <c r="B1035" s="16" t="s">
        <v>167</v>
      </c>
      <c r="C1035" s="4" t="s">
        <v>168</v>
      </c>
      <c r="D1035" s="27"/>
      <c r="E1035" s="4">
        <f t="shared" si="274"/>
        <v>0</v>
      </c>
      <c r="F1035" s="4">
        <f>SUM(F1047)</f>
        <v>0</v>
      </c>
      <c r="G1035" s="4">
        <f t="shared" ref="G1035:I1035" si="285">SUM(G1047)</f>
        <v>0</v>
      </c>
      <c r="H1035" s="4">
        <f t="shared" si="285"/>
        <v>0</v>
      </c>
      <c r="I1035" s="4">
        <f t="shared" si="285"/>
        <v>0</v>
      </c>
      <c r="J1035" s="4">
        <f t="shared" si="270"/>
        <v>0</v>
      </c>
      <c r="K1035" s="4">
        <f t="shared" si="271"/>
        <v>0</v>
      </c>
    </row>
    <row r="1036" spans="1:11" ht="15.75" thickTop="1" x14ac:dyDescent="0.25">
      <c r="A1036" t="str">
        <f t="shared" si="269"/>
        <v>b</v>
      </c>
      <c r="B1036" s="5"/>
      <c r="C1036" s="6" t="s">
        <v>10</v>
      </c>
      <c r="D1036" s="28"/>
      <c r="E1036" s="7">
        <f t="shared" si="274"/>
        <v>0</v>
      </c>
      <c r="F1036" s="7">
        <f t="shared" ref="F1036:I1046" si="286">SUM(F1048)</f>
        <v>0</v>
      </c>
      <c r="G1036" s="7">
        <f t="shared" si="286"/>
        <v>0</v>
      </c>
      <c r="H1036" s="7">
        <f t="shared" si="286"/>
        <v>0</v>
      </c>
      <c r="I1036" s="7">
        <f t="shared" si="286"/>
        <v>0</v>
      </c>
      <c r="J1036" s="7">
        <f t="shared" si="270"/>
        <v>0</v>
      </c>
      <c r="K1036" s="7">
        <f t="shared" si="271"/>
        <v>0</v>
      </c>
    </row>
    <row r="1037" spans="1:11" x14ac:dyDescent="0.25">
      <c r="A1037" t="str">
        <f t="shared" si="269"/>
        <v>b</v>
      </c>
      <c r="B1037" s="8"/>
      <c r="C1037" s="9" t="s">
        <v>11</v>
      </c>
      <c r="D1037" s="29"/>
      <c r="E1037" s="10">
        <f t="shared" si="274"/>
        <v>0</v>
      </c>
      <c r="F1037" s="10">
        <f t="shared" si="286"/>
        <v>0</v>
      </c>
      <c r="G1037" s="10">
        <f t="shared" si="286"/>
        <v>0</v>
      </c>
      <c r="H1037" s="10">
        <f t="shared" si="286"/>
        <v>0</v>
      </c>
      <c r="I1037" s="10">
        <f t="shared" si="286"/>
        <v>0</v>
      </c>
      <c r="J1037" s="10">
        <f t="shared" si="270"/>
        <v>0</v>
      </c>
      <c r="K1037" s="10">
        <f t="shared" si="271"/>
        <v>0</v>
      </c>
    </row>
    <row r="1038" spans="1:11" x14ac:dyDescent="0.25">
      <c r="A1038" t="str">
        <f t="shared" si="269"/>
        <v>b</v>
      </c>
      <c r="B1038" s="8"/>
      <c r="C1038" s="9" t="s">
        <v>12</v>
      </c>
      <c r="D1038" s="29"/>
      <c r="E1038" s="10">
        <f t="shared" si="274"/>
        <v>0</v>
      </c>
      <c r="F1038" s="10">
        <f t="shared" si="286"/>
        <v>0</v>
      </c>
      <c r="G1038" s="10">
        <f t="shared" si="286"/>
        <v>0</v>
      </c>
      <c r="H1038" s="10">
        <f t="shared" si="286"/>
        <v>0</v>
      </c>
      <c r="I1038" s="10">
        <f t="shared" si="286"/>
        <v>0</v>
      </c>
      <c r="J1038" s="10">
        <f t="shared" si="270"/>
        <v>0</v>
      </c>
      <c r="K1038" s="10">
        <f t="shared" si="271"/>
        <v>0</v>
      </c>
    </row>
    <row r="1039" spans="1:11" x14ac:dyDescent="0.25">
      <c r="A1039" t="str">
        <f t="shared" si="269"/>
        <v>b</v>
      </c>
      <c r="B1039" s="8"/>
      <c r="C1039" s="9" t="s">
        <v>13</v>
      </c>
      <c r="D1039" s="29"/>
      <c r="E1039" s="10">
        <f t="shared" si="274"/>
        <v>0</v>
      </c>
      <c r="F1039" s="10">
        <f t="shared" si="286"/>
        <v>0</v>
      </c>
      <c r="G1039" s="10">
        <f t="shared" si="286"/>
        <v>0</v>
      </c>
      <c r="H1039" s="10">
        <f t="shared" si="286"/>
        <v>0</v>
      </c>
      <c r="I1039" s="10">
        <f t="shared" si="286"/>
        <v>0</v>
      </c>
      <c r="J1039" s="10">
        <f t="shared" si="270"/>
        <v>0</v>
      </c>
      <c r="K1039" s="10">
        <f t="shared" si="271"/>
        <v>0</v>
      </c>
    </row>
    <row r="1040" spans="1:11" x14ac:dyDescent="0.25">
      <c r="A1040" t="str">
        <f t="shared" si="269"/>
        <v>b</v>
      </c>
      <c r="B1040" s="8"/>
      <c r="C1040" s="9" t="s">
        <v>14</v>
      </c>
      <c r="D1040" s="29"/>
      <c r="E1040" s="10">
        <f t="shared" si="274"/>
        <v>0</v>
      </c>
      <c r="F1040" s="10">
        <f t="shared" si="286"/>
        <v>0</v>
      </c>
      <c r="G1040" s="10">
        <f t="shared" si="286"/>
        <v>0</v>
      </c>
      <c r="H1040" s="10">
        <f t="shared" si="286"/>
        <v>0</v>
      </c>
      <c r="I1040" s="10">
        <f t="shared" si="286"/>
        <v>0</v>
      </c>
      <c r="J1040" s="10">
        <f t="shared" si="270"/>
        <v>0</v>
      </c>
      <c r="K1040" s="10">
        <f t="shared" si="271"/>
        <v>0</v>
      </c>
    </row>
    <row r="1041" spans="1:11" x14ac:dyDescent="0.25">
      <c r="A1041" t="str">
        <f t="shared" si="269"/>
        <v>b</v>
      </c>
      <c r="B1041" s="8"/>
      <c r="C1041" s="9" t="s">
        <v>15</v>
      </c>
      <c r="D1041" s="29"/>
      <c r="E1041" s="10">
        <f t="shared" si="274"/>
        <v>0</v>
      </c>
      <c r="F1041" s="10">
        <f t="shared" si="286"/>
        <v>0</v>
      </c>
      <c r="G1041" s="10">
        <f t="shared" si="286"/>
        <v>0</v>
      </c>
      <c r="H1041" s="10">
        <f t="shared" si="286"/>
        <v>0</v>
      </c>
      <c r="I1041" s="10">
        <f t="shared" si="286"/>
        <v>0</v>
      </c>
      <c r="J1041" s="10">
        <f t="shared" si="270"/>
        <v>0</v>
      </c>
      <c r="K1041" s="10">
        <f t="shared" si="271"/>
        <v>0</v>
      </c>
    </row>
    <row r="1042" spans="1:11" x14ac:dyDescent="0.25">
      <c r="A1042" t="str">
        <f t="shared" si="269"/>
        <v>b</v>
      </c>
      <c r="B1042" s="8"/>
      <c r="C1042" s="9" t="s">
        <v>16</v>
      </c>
      <c r="D1042" s="29"/>
      <c r="E1042" s="10">
        <f t="shared" si="274"/>
        <v>0</v>
      </c>
      <c r="F1042" s="10">
        <f t="shared" si="286"/>
        <v>0</v>
      </c>
      <c r="G1042" s="10">
        <f t="shared" si="286"/>
        <v>0</v>
      </c>
      <c r="H1042" s="10">
        <f t="shared" si="286"/>
        <v>0</v>
      </c>
      <c r="I1042" s="10">
        <f t="shared" si="286"/>
        <v>0</v>
      </c>
      <c r="J1042" s="10">
        <f t="shared" si="270"/>
        <v>0</v>
      </c>
      <c r="K1042" s="10">
        <f t="shared" si="271"/>
        <v>0</v>
      </c>
    </row>
    <row r="1043" spans="1:11" x14ac:dyDescent="0.25">
      <c r="A1043" t="str">
        <f t="shared" si="269"/>
        <v>b</v>
      </c>
      <c r="B1043" s="8"/>
      <c r="C1043" s="9" t="s">
        <v>17</v>
      </c>
      <c r="D1043" s="29"/>
      <c r="E1043" s="10">
        <f t="shared" si="274"/>
        <v>0</v>
      </c>
      <c r="F1043" s="10">
        <f t="shared" si="286"/>
        <v>0</v>
      </c>
      <c r="G1043" s="10">
        <f t="shared" si="286"/>
        <v>0</v>
      </c>
      <c r="H1043" s="10">
        <f t="shared" si="286"/>
        <v>0</v>
      </c>
      <c r="I1043" s="10">
        <f t="shared" si="286"/>
        <v>0</v>
      </c>
      <c r="J1043" s="10">
        <f t="shared" si="270"/>
        <v>0</v>
      </c>
      <c r="K1043" s="10">
        <f t="shared" si="271"/>
        <v>0</v>
      </c>
    </row>
    <row r="1044" spans="1:11" x14ac:dyDescent="0.25">
      <c r="A1044" t="str">
        <f t="shared" si="269"/>
        <v>b</v>
      </c>
      <c r="B1044" s="5"/>
      <c r="C1044" s="6" t="s">
        <v>18</v>
      </c>
      <c r="D1044" s="28"/>
      <c r="E1044" s="7">
        <f t="shared" si="274"/>
        <v>0</v>
      </c>
      <c r="F1044" s="7">
        <f t="shared" si="286"/>
        <v>0</v>
      </c>
      <c r="G1044" s="7">
        <f t="shared" si="286"/>
        <v>0</v>
      </c>
      <c r="H1044" s="7">
        <f t="shared" si="286"/>
        <v>0</v>
      </c>
      <c r="I1044" s="7">
        <f t="shared" si="286"/>
        <v>0</v>
      </c>
      <c r="J1044" s="7">
        <f t="shared" si="270"/>
        <v>0</v>
      </c>
      <c r="K1044" s="7">
        <f t="shared" si="271"/>
        <v>0</v>
      </c>
    </row>
    <row r="1045" spans="1:11" x14ac:dyDescent="0.25">
      <c r="A1045" t="str">
        <f t="shared" si="269"/>
        <v>b</v>
      </c>
      <c r="B1045" s="5"/>
      <c r="C1045" s="6" t="s">
        <v>19</v>
      </c>
      <c r="D1045" s="28"/>
      <c r="E1045" s="7">
        <f t="shared" si="274"/>
        <v>0</v>
      </c>
      <c r="F1045" s="7">
        <f t="shared" si="286"/>
        <v>0</v>
      </c>
      <c r="G1045" s="7">
        <f t="shared" si="286"/>
        <v>0</v>
      </c>
      <c r="H1045" s="7">
        <f t="shared" si="286"/>
        <v>0</v>
      </c>
      <c r="I1045" s="7">
        <f t="shared" si="286"/>
        <v>0</v>
      </c>
      <c r="J1045" s="7">
        <f t="shared" si="270"/>
        <v>0</v>
      </c>
      <c r="K1045" s="7">
        <f t="shared" si="271"/>
        <v>0</v>
      </c>
    </row>
    <row r="1046" spans="1:11" ht="15.75" thickBot="1" x14ac:dyDescent="0.3">
      <c r="A1046" t="str">
        <f t="shared" si="269"/>
        <v>b</v>
      </c>
      <c r="B1046" s="11"/>
      <c r="C1046" s="12" t="s">
        <v>20</v>
      </c>
      <c r="D1046" s="30"/>
      <c r="E1046" s="13">
        <f t="shared" si="274"/>
        <v>0</v>
      </c>
      <c r="F1046" s="13">
        <f t="shared" si="286"/>
        <v>0</v>
      </c>
      <c r="G1046" s="13">
        <f t="shared" si="286"/>
        <v>0</v>
      </c>
      <c r="H1046" s="13">
        <f t="shared" si="286"/>
        <v>0</v>
      </c>
      <c r="I1046" s="13">
        <f t="shared" si="286"/>
        <v>0</v>
      </c>
      <c r="J1046" s="13">
        <f t="shared" si="270"/>
        <v>0</v>
      </c>
      <c r="K1046" s="13">
        <f t="shared" si="271"/>
        <v>0</v>
      </c>
    </row>
    <row r="1047" spans="1:11" ht="31.5" thickTop="1" thickBot="1" x14ac:dyDescent="0.3">
      <c r="A1047" t="str">
        <f t="shared" si="269"/>
        <v>b</v>
      </c>
      <c r="B1047" s="3" t="s">
        <v>169</v>
      </c>
      <c r="C1047" s="14" t="s">
        <v>170</v>
      </c>
      <c r="D1047" s="27"/>
      <c r="E1047" s="4">
        <f t="shared" si="274"/>
        <v>0</v>
      </c>
      <c r="F1047" s="4">
        <f>SUM(F1048,F1056,F1057,F1058)</f>
        <v>0</v>
      </c>
      <c r="G1047" s="4">
        <f t="shared" ref="G1047:I1047" si="287">SUM(G1048,G1056,G1057,G1058)</f>
        <v>0</v>
      </c>
      <c r="H1047" s="4">
        <f t="shared" si="287"/>
        <v>0</v>
      </c>
      <c r="I1047" s="4">
        <f t="shared" si="287"/>
        <v>0</v>
      </c>
      <c r="J1047" s="4">
        <f t="shared" si="270"/>
        <v>0</v>
      </c>
      <c r="K1047" s="4">
        <f t="shared" si="271"/>
        <v>0</v>
      </c>
    </row>
    <row r="1048" spans="1:11" ht="15.75" thickTop="1" x14ac:dyDescent="0.25">
      <c r="A1048" t="str">
        <f t="shared" si="269"/>
        <v>b</v>
      </c>
      <c r="B1048" s="5"/>
      <c r="C1048" s="6" t="s">
        <v>10</v>
      </c>
      <c r="D1048" s="28"/>
      <c r="E1048" s="7">
        <f t="shared" si="274"/>
        <v>0</v>
      </c>
      <c r="F1048" s="7">
        <f>SUM(F1049:F1055)</f>
        <v>0</v>
      </c>
      <c r="G1048" s="7">
        <f t="shared" ref="G1048:I1048" si="288">SUM(G1049:G1055)</f>
        <v>0</v>
      </c>
      <c r="H1048" s="7">
        <f t="shared" si="288"/>
        <v>0</v>
      </c>
      <c r="I1048" s="7">
        <f t="shared" si="288"/>
        <v>0</v>
      </c>
      <c r="J1048" s="7">
        <f t="shared" si="270"/>
        <v>0</v>
      </c>
      <c r="K1048" s="7">
        <f t="shared" si="271"/>
        <v>0</v>
      </c>
    </row>
    <row r="1049" spans="1:11" x14ac:dyDescent="0.25">
      <c r="A1049" t="str">
        <f t="shared" si="269"/>
        <v>b</v>
      </c>
      <c r="B1049" s="8"/>
      <c r="C1049" s="9" t="s">
        <v>11</v>
      </c>
      <c r="D1049" s="29"/>
      <c r="E1049" s="10">
        <f t="shared" si="274"/>
        <v>0</v>
      </c>
      <c r="F1049" s="10">
        <v>0</v>
      </c>
      <c r="G1049" s="10">
        <v>0</v>
      </c>
      <c r="H1049" s="10">
        <v>0</v>
      </c>
      <c r="I1049" s="10">
        <v>0</v>
      </c>
      <c r="J1049" s="10">
        <f t="shared" si="270"/>
        <v>0</v>
      </c>
      <c r="K1049" s="10">
        <f t="shared" si="271"/>
        <v>0</v>
      </c>
    </row>
    <row r="1050" spans="1:11" x14ac:dyDescent="0.25">
      <c r="A1050" t="str">
        <f t="shared" si="269"/>
        <v>b</v>
      </c>
      <c r="B1050" s="8"/>
      <c r="C1050" s="9" t="s">
        <v>12</v>
      </c>
      <c r="D1050" s="29"/>
      <c r="E1050" s="10">
        <f t="shared" si="274"/>
        <v>0</v>
      </c>
      <c r="F1050" s="10">
        <v>0</v>
      </c>
      <c r="G1050" s="10">
        <v>0</v>
      </c>
      <c r="H1050" s="10">
        <v>0</v>
      </c>
      <c r="I1050" s="10">
        <v>0</v>
      </c>
      <c r="J1050" s="10">
        <f t="shared" si="270"/>
        <v>0</v>
      </c>
      <c r="K1050" s="10">
        <f t="shared" si="271"/>
        <v>0</v>
      </c>
    </row>
    <row r="1051" spans="1:11" x14ac:dyDescent="0.25">
      <c r="A1051" t="str">
        <f t="shared" si="269"/>
        <v>b</v>
      </c>
      <c r="B1051" s="8"/>
      <c r="C1051" s="9" t="s">
        <v>13</v>
      </c>
      <c r="D1051" s="29"/>
      <c r="E1051" s="10">
        <f t="shared" si="274"/>
        <v>0</v>
      </c>
      <c r="F1051" s="10">
        <v>0</v>
      </c>
      <c r="G1051" s="10">
        <v>0</v>
      </c>
      <c r="H1051" s="10">
        <v>0</v>
      </c>
      <c r="I1051" s="10">
        <v>0</v>
      </c>
      <c r="J1051" s="10">
        <f t="shared" si="270"/>
        <v>0</v>
      </c>
      <c r="K1051" s="10">
        <f t="shared" si="271"/>
        <v>0</v>
      </c>
    </row>
    <row r="1052" spans="1:11" x14ac:dyDescent="0.25">
      <c r="A1052" t="str">
        <f t="shared" si="269"/>
        <v>b</v>
      </c>
      <c r="B1052" s="8"/>
      <c r="C1052" s="9" t="s">
        <v>14</v>
      </c>
      <c r="D1052" s="29"/>
      <c r="E1052" s="10">
        <f t="shared" si="274"/>
        <v>0</v>
      </c>
      <c r="F1052" s="10">
        <v>0</v>
      </c>
      <c r="G1052" s="10">
        <v>0</v>
      </c>
      <c r="H1052" s="10">
        <v>0</v>
      </c>
      <c r="I1052" s="10">
        <v>0</v>
      </c>
      <c r="J1052" s="10">
        <f t="shared" si="270"/>
        <v>0</v>
      </c>
      <c r="K1052" s="10">
        <f t="shared" si="271"/>
        <v>0</v>
      </c>
    </row>
    <row r="1053" spans="1:11" x14ac:dyDescent="0.25">
      <c r="A1053" t="str">
        <f t="shared" si="269"/>
        <v>b</v>
      </c>
      <c r="B1053" s="8"/>
      <c r="C1053" s="9" t="s">
        <v>15</v>
      </c>
      <c r="D1053" s="29"/>
      <c r="E1053" s="10">
        <f t="shared" si="274"/>
        <v>0</v>
      </c>
      <c r="F1053" s="10">
        <v>0</v>
      </c>
      <c r="G1053" s="10">
        <v>0</v>
      </c>
      <c r="H1053" s="10">
        <v>0</v>
      </c>
      <c r="I1053" s="10">
        <v>0</v>
      </c>
      <c r="J1053" s="10">
        <f t="shared" si="270"/>
        <v>0</v>
      </c>
      <c r="K1053" s="10">
        <f t="shared" si="271"/>
        <v>0</v>
      </c>
    </row>
    <row r="1054" spans="1:11" x14ac:dyDescent="0.25">
      <c r="A1054" t="str">
        <f t="shared" si="269"/>
        <v>b</v>
      </c>
      <c r="B1054" s="8"/>
      <c r="C1054" s="9" t="s">
        <v>16</v>
      </c>
      <c r="D1054" s="29"/>
      <c r="E1054" s="10">
        <f t="shared" si="274"/>
        <v>0</v>
      </c>
      <c r="F1054" s="10">
        <v>0</v>
      </c>
      <c r="G1054" s="10">
        <v>0</v>
      </c>
      <c r="H1054" s="10">
        <v>0</v>
      </c>
      <c r="I1054" s="10">
        <v>0</v>
      </c>
      <c r="J1054" s="10">
        <f t="shared" si="270"/>
        <v>0</v>
      </c>
      <c r="K1054" s="10">
        <f t="shared" si="271"/>
        <v>0</v>
      </c>
    </row>
    <row r="1055" spans="1:11" x14ac:dyDescent="0.25">
      <c r="A1055" t="str">
        <f t="shared" si="269"/>
        <v>b</v>
      </c>
      <c r="B1055" s="8"/>
      <c r="C1055" s="9" t="s">
        <v>17</v>
      </c>
      <c r="D1055" s="29"/>
      <c r="E1055" s="10">
        <f t="shared" si="274"/>
        <v>0</v>
      </c>
      <c r="F1055" s="10">
        <v>0</v>
      </c>
      <c r="G1055" s="10">
        <v>0</v>
      </c>
      <c r="H1055" s="10">
        <v>0</v>
      </c>
      <c r="I1055" s="10">
        <v>0</v>
      </c>
      <c r="J1055" s="10">
        <f t="shared" si="270"/>
        <v>0</v>
      </c>
      <c r="K1055" s="10">
        <f t="shared" si="271"/>
        <v>0</v>
      </c>
    </row>
    <row r="1056" spans="1:11" x14ac:dyDescent="0.25">
      <c r="A1056" t="str">
        <f t="shared" si="269"/>
        <v>b</v>
      </c>
      <c r="B1056" s="5"/>
      <c r="C1056" s="6" t="s">
        <v>18</v>
      </c>
      <c r="D1056" s="28"/>
      <c r="E1056" s="7">
        <f t="shared" si="274"/>
        <v>0</v>
      </c>
      <c r="F1056" s="7">
        <v>0</v>
      </c>
      <c r="G1056" s="7">
        <v>0</v>
      </c>
      <c r="H1056" s="7">
        <v>0</v>
      </c>
      <c r="I1056" s="7">
        <v>0</v>
      </c>
      <c r="J1056" s="7">
        <f t="shared" si="270"/>
        <v>0</v>
      </c>
      <c r="K1056" s="7">
        <f t="shared" si="271"/>
        <v>0</v>
      </c>
    </row>
    <row r="1057" spans="1:11" x14ac:dyDescent="0.25">
      <c r="A1057" t="str">
        <f t="shared" si="269"/>
        <v>b</v>
      </c>
      <c r="B1057" s="5"/>
      <c r="C1057" s="6" t="s">
        <v>19</v>
      </c>
      <c r="D1057" s="28"/>
      <c r="E1057" s="7">
        <f t="shared" si="274"/>
        <v>0</v>
      </c>
      <c r="F1057" s="7">
        <v>0</v>
      </c>
      <c r="G1057" s="7">
        <v>0</v>
      </c>
      <c r="H1057" s="7">
        <v>0</v>
      </c>
      <c r="I1057" s="7">
        <v>0</v>
      </c>
      <c r="J1057" s="7">
        <f t="shared" si="270"/>
        <v>0</v>
      </c>
      <c r="K1057" s="7">
        <f t="shared" si="271"/>
        <v>0</v>
      </c>
    </row>
    <row r="1058" spans="1:11" ht="15.75" thickBot="1" x14ac:dyDescent="0.3">
      <c r="A1058" t="str">
        <f t="shared" si="269"/>
        <v>b</v>
      </c>
      <c r="B1058" s="11"/>
      <c r="C1058" s="12" t="s">
        <v>20</v>
      </c>
      <c r="D1058" s="30"/>
      <c r="E1058" s="13">
        <f t="shared" si="274"/>
        <v>0</v>
      </c>
      <c r="F1058" s="13">
        <v>0</v>
      </c>
      <c r="G1058" s="13">
        <v>0</v>
      </c>
      <c r="H1058" s="13">
        <v>0</v>
      </c>
      <c r="I1058" s="13">
        <v>0</v>
      </c>
      <c r="J1058" s="13">
        <f t="shared" si="270"/>
        <v>0</v>
      </c>
      <c r="K1058" s="13">
        <f t="shared" si="271"/>
        <v>0</v>
      </c>
    </row>
    <row r="1059" spans="1:11" ht="31.5" thickTop="1" thickBot="1" x14ac:dyDescent="0.3">
      <c r="A1059" t="str">
        <f t="shared" si="269"/>
        <v>b</v>
      </c>
      <c r="B1059" s="3" t="s">
        <v>224</v>
      </c>
      <c r="C1059" s="14" t="s">
        <v>235</v>
      </c>
      <c r="D1059" s="27"/>
      <c r="E1059" s="4">
        <f t="shared" si="274"/>
        <v>0</v>
      </c>
      <c r="F1059" s="4">
        <f>SUM(F1060,F1068,F1069,F1070)</f>
        <v>0</v>
      </c>
      <c r="G1059" s="4">
        <f t="shared" ref="G1059:I1059" si="289">SUM(G1060,G1068,G1069,G1070)</f>
        <v>0</v>
      </c>
      <c r="H1059" s="4">
        <f t="shared" si="289"/>
        <v>0</v>
      </c>
      <c r="I1059" s="4">
        <f t="shared" si="289"/>
        <v>0</v>
      </c>
      <c r="J1059" s="4">
        <f t="shared" ref="J1059:J1070" si="290">SUM(F1059,G1059)</f>
        <v>0</v>
      </c>
      <c r="K1059" s="4">
        <f t="shared" ref="K1059:K1070" si="291">SUM(F1059,G1059,H1059)</f>
        <v>0</v>
      </c>
    </row>
    <row r="1060" spans="1:11" ht="15.75" thickTop="1" x14ac:dyDescent="0.25">
      <c r="A1060" t="str">
        <f t="shared" si="269"/>
        <v>b</v>
      </c>
      <c r="B1060" s="5"/>
      <c r="C1060" s="6" t="s">
        <v>10</v>
      </c>
      <c r="D1060" s="28"/>
      <c r="E1060" s="7">
        <f t="shared" si="274"/>
        <v>0</v>
      </c>
      <c r="F1060" s="7">
        <f>SUM(F1061:F1067)</f>
        <v>0</v>
      </c>
      <c r="G1060" s="7">
        <f>SUM(G1061:G1067)</f>
        <v>0</v>
      </c>
      <c r="H1060" s="7">
        <f t="shared" ref="H1060:I1060" si="292">SUM(H1061:H1067)</f>
        <v>0</v>
      </c>
      <c r="I1060" s="7">
        <f t="shared" si="292"/>
        <v>0</v>
      </c>
      <c r="J1060" s="7">
        <f t="shared" si="290"/>
        <v>0</v>
      </c>
      <c r="K1060" s="7">
        <f t="shared" si="291"/>
        <v>0</v>
      </c>
    </row>
    <row r="1061" spans="1:11" x14ac:dyDescent="0.25">
      <c r="A1061" t="str">
        <f t="shared" si="269"/>
        <v>b</v>
      </c>
      <c r="B1061" s="8"/>
      <c r="C1061" s="9" t="s">
        <v>11</v>
      </c>
      <c r="D1061" s="29"/>
      <c r="E1061" s="10">
        <f t="shared" si="274"/>
        <v>0</v>
      </c>
      <c r="F1061" s="10">
        <v>0</v>
      </c>
      <c r="G1061" s="10">
        <v>0</v>
      </c>
      <c r="H1061" s="10">
        <v>0</v>
      </c>
      <c r="I1061" s="10">
        <v>0</v>
      </c>
      <c r="J1061" s="10">
        <f t="shared" si="290"/>
        <v>0</v>
      </c>
      <c r="K1061" s="10">
        <f t="shared" si="291"/>
        <v>0</v>
      </c>
    </row>
    <row r="1062" spans="1:11" x14ac:dyDescent="0.25">
      <c r="A1062" t="str">
        <f t="shared" si="269"/>
        <v>b</v>
      </c>
      <c r="B1062" s="8"/>
      <c r="C1062" s="9" t="s">
        <v>12</v>
      </c>
      <c r="D1062" s="29"/>
      <c r="E1062" s="10">
        <f t="shared" si="274"/>
        <v>0</v>
      </c>
      <c r="F1062" s="10">
        <v>0</v>
      </c>
      <c r="G1062" s="10">
        <v>0</v>
      </c>
      <c r="H1062" s="10">
        <v>0</v>
      </c>
      <c r="I1062" s="10">
        <v>0</v>
      </c>
      <c r="J1062" s="10">
        <f t="shared" si="290"/>
        <v>0</v>
      </c>
      <c r="K1062" s="10">
        <f t="shared" si="291"/>
        <v>0</v>
      </c>
    </row>
    <row r="1063" spans="1:11" x14ac:dyDescent="0.25">
      <c r="A1063" t="str">
        <f t="shared" si="269"/>
        <v>b</v>
      </c>
      <c r="B1063" s="8"/>
      <c r="C1063" s="9" t="s">
        <v>13</v>
      </c>
      <c r="D1063" s="29"/>
      <c r="E1063" s="10">
        <f t="shared" si="274"/>
        <v>0</v>
      </c>
      <c r="F1063" s="10">
        <v>0</v>
      </c>
      <c r="G1063" s="10">
        <v>0</v>
      </c>
      <c r="H1063" s="10">
        <v>0</v>
      </c>
      <c r="I1063" s="10">
        <v>0</v>
      </c>
      <c r="J1063" s="10">
        <f t="shared" si="290"/>
        <v>0</v>
      </c>
      <c r="K1063" s="10">
        <f t="shared" si="291"/>
        <v>0</v>
      </c>
    </row>
    <row r="1064" spans="1:11" x14ac:dyDescent="0.25">
      <c r="A1064" t="str">
        <f t="shared" si="269"/>
        <v>b</v>
      </c>
      <c r="B1064" s="8"/>
      <c r="C1064" s="9" t="s">
        <v>14</v>
      </c>
      <c r="D1064" s="29"/>
      <c r="E1064" s="10">
        <f t="shared" si="274"/>
        <v>0</v>
      </c>
      <c r="F1064" s="10">
        <v>0</v>
      </c>
      <c r="G1064" s="10">
        <v>0</v>
      </c>
      <c r="H1064" s="10">
        <v>0</v>
      </c>
      <c r="I1064" s="10">
        <v>0</v>
      </c>
      <c r="J1064" s="10">
        <f t="shared" si="290"/>
        <v>0</v>
      </c>
      <c r="K1064" s="10">
        <f t="shared" si="291"/>
        <v>0</v>
      </c>
    </row>
    <row r="1065" spans="1:11" x14ac:dyDescent="0.25">
      <c r="A1065" t="str">
        <f t="shared" si="269"/>
        <v>b</v>
      </c>
      <c r="B1065" s="8"/>
      <c r="C1065" s="9" t="s">
        <v>15</v>
      </c>
      <c r="D1065" s="29"/>
      <c r="E1065" s="10">
        <f t="shared" si="274"/>
        <v>0</v>
      </c>
      <c r="F1065" s="10">
        <v>0</v>
      </c>
      <c r="G1065" s="10">
        <v>0</v>
      </c>
      <c r="H1065" s="10">
        <v>0</v>
      </c>
      <c r="I1065" s="10">
        <v>0</v>
      </c>
      <c r="J1065" s="10">
        <f t="shared" si="290"/>
        <v>0</v>
      </c>
      <c r="K1065" s="10">
        <f t="shared" si="291"/>
        <v>0</v>
      </c>
    </row>
    <row r="1066" spans="1:11" x14ac:dyDescent="0.25">
      <c r="A1066" t="str">
        <f t="shared" si="269"/>
        <v>b</v>
      </c>
      <c r="B1066" s="8"/>
      <c r="C1066" s="9" t="s">
        <v>16</v>
      </c>
      <c r="D1066" s="29"/>
      <c r="E1066" s="10">
        <f t="shared" si="274"/>
        <v>0</v>
      </c>
      <c r="F1066" s="10">
        <v>0</v>
      </c>
      <c r="G1066" s="10">
        <v>0</v>
      </c>
      <c r="H1066" s="10">
        <v>0</v>
      </c>
      <c r="I1066" s="10">
        <v>0</v>
      </c>
      <c r="J1066" s="10">
        <f t="shared" si="290"/>
        <v>0</v>
      </c>
      <c r="K1066" s="10">
        <f t="shared" si="291"/>
        <v>0</v>
      </c>
    </row>
    <row r="1067" spans="1:11" x14ac:dyDescent="0.25">
      <c r="A1067" t="str">
        <f t="shared" si="269"/>
        <v>b</v>
      </c>
      <c r="B1067" s="8"/>
      <c r="C1067" s="9" t="s">
        <v>17</v>
      </c>
      <c r="D1067" s="29"/>
      <c r="E1067" s="10">
        <f t="shared" si="274"/>
        <v>0</v>
      </c>
      <c r="F1067" s="10">
        <v>0</v>
      </c>
      <c r="G1067" s="10">
        <v>0</v>
      </c>
      <c r="H1067" s="10">
        <v>0</v>
      </c>
      <c r="I1067" s="10">
        <v>0</v>
      </c>
      <c r="J1067" s="10">
        <f t="shared" si="290"/>
        <v>0</v>
      </c>
      <c r="K1067" s="10">
        <f t="shared" si="291"/>
        <v>0</v>
      </c>
    </row>
    <row r="1068" spans="1:11" x14ac:dyDescent="0.25">
      <c r="A1068" t="str">
        <f t="shared" si="269"/>
        <v>b</v>
      </c>
      <c r="B1068" s="5"/>
      <c r="C1068" s="6" t="s">
        <v>18</v>
      </c>
      <c r="D1068" s="28"/>
      <c r="E1068" s="7">
        <f t="shared" si="274"/>
        <v>0</v>
      </c>
      <c r="F1068" s="7">
        <v>0</v>
      </c>
      <c r="G1068" s="7">
        <v>0</v>
      </c>
      <c r="H1068" s="7">
        <v>0</v>
      </c>
      <c r="I1068" s="7">
        <v>0</v>
      </c>
      <c r="J1068" s="7">
        <f t="shared" si="290"/>
        <v>0</v>
      </c>
      <c r="K1068" s="7">
        <f t="shared" si="291"/>
        <v>0</v>
      </c>
    </row>
    <row r="1069" spans="1:11" x14ac:dyDescent="0.25">
      <c r="A1069" t="str">
        <f t="shared" si="269"/>
        <v>b</v>
      </c>
      <c r="B1069" s="5"/>
      <c r="C1069" s="6" t="s">
        <v>19</v>
      </c>
      <c r="D1069" s="28"/>
      <c r="E1069" s="7">
        <f t="shared" si="274"/>
        <v>0</v>
      </c>
      <c r="F1069" s="7">
        <v>0</v>
      </c>
      <c r="G1069" s="7">
        <v>0</v>
      </c>
      <c r="H1069" s="7">
        <v>0</v>
      </c>
      <c r="I1069" s="7">
        <v>0</v>
      </c>
      <c r="J1069" s="7">
        <f t="shared" si="290"/>
        <v>0</v>
      </c>
      <c r="K1069" s="7">
        <f t="shared" si="291"/>
        <v>0</v>
      </c>
    </row>
    <row r="1070" spans="1:11" ht="15.75" thickBot="1" x14ac:dyDescent="0.3">
      <c r="A1070" t="str">
        <f t="shared" si="269"/>
        <v>b</v>
      </c>
      <c r="B1070" s="11"/>
      <c r="C1070" s="12" t="s">
        <v>20</v>
      </c>
      <c r="D1070" s="30"/>
      <c r="E1070" s="13">
        <f t="shared" si="274"/>
        <v>0</v>
      </c>
      <c r="F1070" s="13">
        <v>0</v>
      </c>
      <c r="G1070" s="13">
        <v>0</v>
      </c>
      <c r="H1070" s="13">
        <v>0</v>
      </c>
      <c r="I1070" s="13">
        <v>0</v>
      </c>
      <c r="J1070" s="13">
        <f t="shared" si="290"/>
        <v>0</v>
      </c>
      <c r="K1070" s="13">
        <f t="shared" si="291"/>
        <v>0</v>
      </c>
    </row>
    <row r="1071" spans="1:11" ht="31.5" thickTop="1" thickBot="1" x14ac:dyDescent="0.3">
      <c r="A1071" t="str">
        <f t="shared" si="269"/>
        <v>b</v>
      </c>
      <c r="B1071" s="16" t="s">
        <v>171</v>
      </c>
      <c r="C1071" s="14" t="s">
        <v>182</v>
      </c>
      <c r="D1071" s="27"/>
      <c r="E1071" s="4">
        <f t="shared" si="274"/>
        <v>0</v>
      </c>
      <c r="F1071" s="4">
        <f>SUM(F1072,F1080,F1081,F1082)</f>
        <v>0</v>
      </c>
      <c r="G1071" s="4">
        <f t="shared" ref="G1071:I1071" si="293">SUM(G1072,G1080,G1081,G1082)</f>
        <v>0</v>
      </c>
      <c r="H1071" s="4">
        <f t="shared" si="293"/>
        <v>0</v>
      </c>
      <c r="I1071" s="4">
        <f t="shared" si="293"/>
        <v>0</v>
      </c>
      <c r="J1071" s="4">
        <f t="shared" si="270"/>
        <v>0</v>
      </c>
      <c r="K1071" s="4">
        <f t="shared" si="271"/>
        <v>0</v>
      </c>
    </row>
    <row r="1072" spans="1:11" ht="15.75" thickTop="1" x14ac:dyDescent="0.25">
      <c r="A1072" t="str">
        <f t="shared" ref="A1072:A1135" si="294">IF(OR(E1072&lt;&gt;0,F1072&lt;&gt;0,G1072&lt;&gt;0,H1072&lt;&gt;0,I1072&lt;&gt;0,),"a","b")</f>
        <v>b</v>
      </c>
      <c r="B1072" s="5"/>
      <c r="C1072" s="6" t="s">
        <v>10</v>
      </c>
      <c r="D1072" s="28"/>
      <c r="E1072" s="7">
        <f t="shared" si="274"/>
        <v>0</v>
      </c>
      <c r="F1072" s="7">
        <f>SUM(F1073:F1079)</f>
        <v>0</v>
      </c>
      <c r="G1072" s="7">
        <f t="shared" ref="G1072:I1072" si="295">SUM(G1073:G1079)</f>
        <v>0</v>
      </c>
      <c r="H1072" s="7">
        <f t="shared" si="295"/>
        <v>0</v>
      </c>
      <c r="I1072" s="7">
        <f t="shared" si="295"/>
        <v>0</v>
      </c>
      <c r="J1072" s="7">
        <f t="shared" ref="J1072:J1135" si="296">SUM(F1072,G1072)</f>
        <v>0</v>
      </c>
      <c r="K1072" s="7">
        <f t="shared" ref="K1072:K1135" si="297">SUM(F1072,G1072,H1072)</f>
        <v>0</v>
      </c>
    </row>
    <row r="1073" spans="1:11" x14ac:dyDescent="0.25">
      <c r="A1073" t="str">
        <f t="shared" si="294"/>
        <v>b</v>
      </c>
      <c r="B1073" s="8"/>
      <c r="C1073" s="9" t="s">
        <v>11</v>
      </c>
      <c r="D1073" s="29"/>
      <c r="E1073" s="10">
        <f t="shared" si="274"/>
        <v>0</v>
      </c>
      <c r="F1073" s="10">
        <v>0</v>
      </c>
      <c r="G1073" s="10">
        <v>0</v>
      </c>
      <c r="H1073" s="10">
        <v>0</v>
      </c>
      <c r="I1073" s="10">
        <v>0</v>
      </c>
      <c r="J1073" s="10">
        <f t="shared" si="296"/>
        <v>0</v>
      </c>
      <c r="K1073" s="10">
        <f t="shared" si="297"/>
        <v>0</v>
      </c>
    </row>
    <row r="1074" spans="1:11" x14ac:dyDescent="0.25">
      <c r="A1074" t="str">
        <f t="shared" si="294"/>
        <v>b</v>
      </c>
      <c r="B1074" s="8"/>
      <c r="C1074" s="9" t="s">
        <v>12</v>
      </c>
      <c r="D1074" s="29"/>
      <c r="E1074" s="10">
        <f t="shared" si="274"/>
        <v>0</v>
      </c>
      <c r="F1074" s="10">
        <v>0</v>
      </c>
      <c r="G1074" s="10">
        <v>0</v>
      </c>
      <c r="H1074" s="10">
        <v>0</v>
      </c>
      <c r="I1074" s="10">
        <v>0</v>
      </c>
      <c r="J1074" s="10">
        <f t="shared" si="296"/>
        <v>0</v>
      </c>
      <c r="K1074" s="10">
        <f t="shared" si="297"/>
        <v>0</v>
      </c>
    </row>
    <row r="1075" spans="1:11" x14ac:dyDescent="0.25">
      <c r="A1075" t="str">
        <f t="shared" si="294"/>
        <v>b</v>
      </c>
      <c r="B1075" s="8"/>
      <c r="C1075" s="9" t="s">
        <v>13</v>
      </c>
      <c r="D1075" s="29"/>
      <c r="E1075" s="10">
        <f t="shared" si="274"/>
        <v>0</v>
      </c>
      <c r="F1075" s="10">
        <v>0</v>
      </c>
      <c r="G1075" s="10">
        <v>0</v>
      </c>
      <c r="H1075" s="10">
        <v>0</v>
      </c>
      <c r="I1075" s="10">
        <v>0</v>
      </c>
      <c r="J1075" s="10">
        <f t="shared" si="296"/>
        <v>0</v>
      </c>
      <c r="K1075" s="10">
        <f t="shared" si="297"/>
        <v>0</v>
      </c>
    </row>
    <row r="1076" spans="1:11" x14ac:dyDescent="0.25">
      <c r="A1076" t="str">
        <f t="shared" si="294"/>
        <v>b</v>
      </c>
      <c r="B1076" s="8"/>
      <c r="C1076" s="9" t="s">
        <v>14</v>
      </c>
      <c r="D1076" s="29"/>
      <c r="E1076" s="10">
        <f t="shared" si="274"/>
        <v>0</v>
      </c>
      <c r="F1076" s="10">
        <v>0</v>
      </c>
      <c r="G1076" s="10">
        <v>0</v>
      </c>
      <c r="H1076" s="10">
        <v>0</v>
      </c>
      <c r="I1076" s="10">
        <v>0</v>
      </c>
      <c r="J1076" s="10">
        <f t="shared" si="296"/>
        <v>0</v>
      </c>
      <c r="K1076" s="10">
        <f t="shared" si="297"/>
        <v>0</v>
      </c>
    </row>
    <row r="1077" spans="1:11" x14ac:dyDescent="0.25">
      <c r="A1077" t="str">
        <f t="shared" si="294"/>
        <v>b</v>
      </c>
      <c r="B1077" s="8"/>
      <c r="C1077" s="9" t="s">
        <v>15</v>
      </c>
      <c r="D1077" s="29"/>
      <c r="E1077" s="10">
        <f t="shared" si="274"/>
        <v>0</v>
      </c>
      <c r="F1077" s="10">
        <v>0</v>
      </c>
      <c r="G1077" s="10">
        <v>0</v>
      </c>
      <c r="H1077" s="10">
        <v>0</v>
      </c>
      <c r="I1077" s="10">
        <v>0</v>
      </c>
      <c r="J1077" s="10">
        <f t="shared" si="296"/>
        <v>0</v>
      </c>
      <c r="K1077" s="10">
        <f t="shared" si="297"/>
        <v>0</v>
      </c>
    </row>
    <row r="1078" spans="1:11" x14ac:dyDescent="0.25">
      <c r="A1078" t="str">
        <f t="shared" si="294"/>
        <v>b</v>
      </c>
      <c r="B1078" s="8"/>
      <c r="C1078" s="9" t="s">
        <v>16</v>
      </c>
      <c r="D1078" s="29"/>
      <c r="E1078" s="10">
        <f t="shared" si="274"/>
        <v>0</v>
      </c>
      <c r="F1078" s="10">
        <v>0</v>
      </c>
      <c r="G1078" s="10">
        <v>0</v>
      </c>
      <c r="H1078" s="10">
        <v>0</v>
      </c>
      <c r="I1078" s="10">
        <v>0</v>
      </c>
      <c r="J1078" s="10">
        <f t="shared" si="296"/>
        <v>0</v>
      </c>
      <c r="K1078" s="10">
        <f t="shared" si="297"/>
        <v>0</v>
      </c>
    </row>
    <row r="1079" spans="1:11" x14ac:dyDescent="0.25">
      <c r="A1079" t="str">
        <f t="shared" si="294"/>
        <v>b</v>
      </c>
      <c r="B1079" s="8"/>
      <c r="C1079" s="9" t="s">
        <v>17</v>
      </c>
      <c r="D1079" s="29"/>
      <c r="E1079" s="10">
        <f t="shared" si="274"/>
        <v>0</v>
      </c>
      <c r="F1079" s="10">
        <v>0</v>
      </c>
      <c r="G1079" s="10">
        <v>0</v>
      </c>
      <c r="H1079" s="10">
        <v>0</v>
      </c>
      <c r="I1079" s="10">
        <v>0</v>
      </c>
      <c r="J1079" s="10">
        <f t="shared" si="296"/>
        <v>0</v>
      </c>
      <c r="K1079" s="10">
        <f t="shared" si="297"/>
        <v>0</v>
      </c>
    </row>
    <row r="1080" spans="1:11" x14ac:dyDescent="0.25">
      <c r="A1080" t="str">
        <f t="shared" si="294"/>
        <v>b</v>
      </c>
      <c r="B1080" s="5"/>
      <c r="C1080" s="6" t="s">
        <v>18</v>
      </c>
      <c r="D1080" s="28"/>
      <c r="E1080" s="7">
        <f t="shared" si="274"/>
        <v>0</v>
      </c>
      <c r="F1080" s="7">
        <v>0</v>
      </c>
      <c r="G1080" s="7">
        <v>0</v>
      </c>
      <c r="H1080" s="7">
        <v>0</v>
      </c>
      <c r="I1080" s="7">
        <v>0</v>
      </c>
      <c r="J1080" s="7">
        <f t="shared" si="296"/>
        <v>0</v>
      </c>
      <c r="K1080" s="7">
        <f t="shared" si="297"/>
        <v>0</v>
      </c>
    </row>
    <row r="1081" spans="1:11" x14ac:dyDescent="0.25">
      <c r="A1081" t="str">
        <f t="shared" si="294"/>
        <v>b</v>
      </c>
      <c r="B1081" s="5"/>
      <c r="C1081" s="6" t="s">
        <v>19</v>
      </c>
      <c r="D1081" s="28"/>
      <c r="E1081" s="7">
        <f t="shared" si="274"/>
        <v>0</v>
      </c>
      <c r="F1081" s="7">
        <v>0</v>
      </c>
      <c r="G1081" s="7">
        <v>0</v>
      </c>
      <c r="H1081" s="7">
        <v>0</v>
      </c>
      <c r="I1081" s="7">
        <v>0</v>
      </c>
      <c r="J1081" s="7">
        <f t="shared" si="296"/>
        <v>0</v>
      </c>
      <c r="K1081" s="7">
        <f t="shared" si="297"/>
        <v>0</v>
      </c>
    </row>
    <row r="1082" spans="1:11" ht="15.75" thickBot="1" x14ac:dyDescent="0.3">
      <c r="A1082" t="str">
        <f t="shared" si="294"/>
        <v>b</v>
      </c>
      <c r="B1082" s="11"/>
      <c r="C1082" s="12" t="s">
        <v>20</v>
      </c>
      <c r="D1082" s="30"/>
      <c r="E1082" s="13">
        <f t="shared" si="274"/>
        <v>0</v>
      </c>
      <c r="F1082" s="13">
        <v>0</v>
      </c>
      <c r="G1082" s="13">
        <v>0</v>
      </c>
      <c r="H1082" s="13">
        <v>0</v>
      </c>
      <c r="I1082" s="13">
        <v>0</v>
      </c>
      <c r="J1082" s="13">
        <f t="shared" si="296"/>
        <v>0</v>
      </c>
      <c r="K1082" s="13">
        <f t="shared" si="297"/>
        <v>0</v>
      </c>
    </row>
    <row r="1083" spans="1:11" ht="31.5" thickTop="1" thickBot="1" x14ac:dyDescent="0.3">
      <c r="A1083" t="str">
        <f t="shared" si="294"/>
        <v>b</v>
      </c>
      <c r="B1083" s="16" t="s">
        <v>172</v>
      </c>
      <c r="C1083" s="15" t="s">
        <v>173</v>
      </c>
      <c r="D1083" s="27"/>
      <c r="E1083" s="4">
        <f t="shared" si="274"/>
        <v>0</v>
      </c>
      <c r="F1083" s="4">
        <f>SUM(F1095,F1107,F1119,F1131)</f>
        <v>0</v>
      </c>
      <c r="G1083" s="4">
        <f t="shared" ref="G1083:I1083" si="298">SUM(G1095,G1107,G1119,G1131)</f>
        <v>0</v>
      </c>
      <c r="H1083" s="4">
        <f t="shared" si="298"/>
        <v>0</v>
      </c>
      <c r="I1083" s="4">
        <f t="shared" si="298"/>
        <v>0</v>
      </c>
      <c r="J1083" s="4">
        <f t="shared" si="296"/>
        <v>0</v>
      </c>
      <c r="K1083" s="4">
        <f t="shared" si="297"/>
        <v>0</v>
      </c>
    </row>
    <row r="1084" spans="1:11" ht="15.75" thickTop="1" x14ac:dyDescent="0.25">
      <c r="A1084" t="str">
        <f t="shared" si="294"/>
        <v>b</v>
      </c>
      <c r="B1084" s="5"/>
      <c r="C1084" s="6" t="s">
        <v>10</v>
      </c>
      <c r="D1084" s="28"/>
      <c r="E1084" s="7">
        <f t="shared" ref="E1084:E1142" si="299">SUM(F1084,G1084,H1084,I1084)</f>
        <v>0</v>
      </c>
      <c r="F1084" s="7">
        <f t="shared" ref="F1084:I1094" si="300">SUM(F1096,F1108,F1120,F1132)</f>
        <v>0</v>
      </c>
      <c r="G1084" s="7">
        <f t="shared" si="300"/>
        <v>0</v>
      </c>
      <c r="H1084" s="7">
        <f t="shared" si="300"/>
        <v>0</v>
      </c>
      <c r="I1084" s="7">
        <f t="shared" si="300"/>
        <v>0</v>
      </c>
      <c r="J1084" s="7">
        <f t="shared" si="296"/>
        <v>0</v>
      </c>
      <c r="K1084" s="7">
        <f t="shared" si="297"/>
        <v>0</v>
      </c>
    </row>
    <row r="1085" spans="1:11" x14ac:dyDescent="0.25">
      <c r="A1085" t="str">
        <f t="shared" si="294"/>
        <v>b</v>
      </c>
      <c r="B1085" s="8"/>
      <c r="C1085" s="9" t="s">
        <v>11</v>
      </c>
      <c r="D1085" s="29"/>
      <c r="E1085" s="10">
        <f t="shared" si="299"/>
        <v>0</v>
      </c>
      <c r="F1085" s="10">
        <f t="shared" si="300"/>
        <v>0</v>
      </c>
      <c r="G1085" s="10">
        <f t="shared" si="300"/>
        <v>0</v>
      </c>
      <c r="H1085" s="10">
        <f t="shared" si="300"/>
        <v>0</v>
      </c>
      <c r="I1085" s="10">
        <f t="shared" si="300"/>
        <v>0</v>
      </c>
      <c r="J1085" s="10">
        <f t="shared" si="296"/>
        <v>0</v>
      </c>
      <c r="K1085" s="10">
        <f t="shared" si="297"/>
        <v>0</v>
      </c>
    </row>
    <row r="1086" spans="1:11" x14ac:dyDescent="0.25">
      <c r="A1086" t="str">
        <f t="shared" si="294"/>
        <v>b</v>
      </c>
      <c r="B1086" s="8"/>
      <c r="C1086" s="9" t="s">
        <v>12</v>
      </c>
      <c r="D1086" s="29"/>
      <c r="E1086" s="10">
        <f t="shared" si="299"/>
        <v>0</v>
      </c>
      <c r="F1086" s="10">
        <f t="shared" si="300"/>
        <v>0</v>
      </c>
      <c r="G1086" s="10">
        <f t="shared" si="300"/>
        <v>0</v>
      </c>
      <c r="H1086" s="10">
        <f t="shared" si="300"/>
        <v>0</v>
      </c>
      <c r="I1086" s="10">
        <f t="shared" si="300"/>
        <v>0</v>
      </c>
      <c r="J1086" s="10">
        <f t="shared" si="296"/>
        <v>0</v>
      </c>
      <c r="K1086" s="10">
        <f t="shared" si="297"/>
        <v>0</v>
      </c>
    </row>
    <row r="1087" spans="1:11" x14ac:dyDescent="0.25">
      <c r="A1087" t="str">
        <f t="shared" si="294"/>
        <v>b</v>
      </c>
      <c r="B1087" s="8"/>
      <c r="C1087" s="9" t="s">
        <v>13</v>
      </c>
      <c r="D1087" s="29"/>
      <c r="E1087" s="10">
        <f t="shared" si="299"/>
        <v>0</v>
      </c>
      <c r="F1087" s="10">
        <f t="shared" si="300"/>
        <v>0</v>
      </c>
      <c r="G1087" s="10">
        <f t="shared" si="300"/>
        <v>0</v>
      </c>
      <c r="H1087" s="10">
        <f t="shared" si="300"/>
        <v>0</v>
      </c>
      <c r="I1087" s="10">
        <f t="shared" si="300"/>
        <v>0</v>
      </c>
      <c r="J1087" s="10">
        <f t="shared" si="296"/>
        <v>0</v>
      </c>
      <c r="K1087" s="10">
        <f t="shared" si="297"/>
        <v>0</v>
      </c>
    </row>
    <row r="1088" spans="1:11" x14ac:dyDescent="0.25">
      <c r="A1088" t="str">
        <f t="shared" si="294"/>
        <v>b</v>
      </c>
      <c r="B1088" s="8"/>
      <c r="C1088" s="9" t="s">
        <v>14</v>
      </c>
      <c r="D1088" s="29"/>
      <c r="E1088" s="10">
        <f t="shared" si="299"/>
        <v>0</v>
      </c>
      <c r="F1088" s="10">
        <f t="shared" si="300"/>
        <v>0</v>
      </c>
      <c r="G1088" s="10">
        <f t="shared" si="300"/>
        <v>0</v>
      </c>
      <c r="H1088" s="10">
        <f t="shared" si="300"/>
        <v>0</v>
      </c>
      <c r="I1088" s="10">
        <f t="shared" si="300"/>
        <v>0</v>
      </c>
      <c r="J1088" s="10">
        <f t="shared" si="296"/>
        <v>0</v>
      </c>
      <c r="K1088" s="10">
        <f t="shared" si="297"/>
        <v>0</v>
      </c>
    </row>
    <row r="1089" spans="1:11" x14ac:dyDescent="0.25">
      <c r="A1089" t="str">
        <f t="shared" si="294"/>
        <v>b</v>
      </c>
      <c r="B1089" s="8"/>
      <c r="C1089" s="9" t="s">
        <v>15</v>
      </c>
      <c r="D1089" s="29"/>
      <c r="E1089" s="10">
        <f t="shared" si="299"/>
        <v>0</v>
      </c>
      <c r="F1089" s="10">
        <f t="shared" si="300"/>
        <v>0</v>
      </c>
      <c r="G1089" s="10">
        <f t="shared" si="300"/>
        <v>0</v>
      </c>
      <c r="H1089" s="10">
        <f t="shared" si="300"/>
        <v>0</v>
      </c>
      <c r="I1089" s="10">
        <f t="shared" si="300"/>
        <v>0</v>
      </c>
      <c r="J1089" s="10">
        <f t="shared" si="296"/>
        <v>0</v>
      </c>
      <c r="K1089" s="10">
        <f t="shared" si="297"/>
        <v>0</v>
      </c>
    </row>
    <row r="1090" spans="1:11" x14ac:dyDescent="0.25">
      <c r="A1090" t="str">
        <f t="shared" si="294"/>
        <v>b</v>
      </c>
      <c r="B1090" s="8"/>
      <c r="C1090" s="9" t="s">
        <v>16</v>
      </c>
      <c r="D1090" s="29"/>
      <c r="E1090" s="10">
        <f t="shared" si="299"/>
        <v>0</v>
      </c>
      <c r="F1090" s="10">
        <f t="shared" si="300"/>
        <v>0</v>
      </c>
      <c r="G1090" s="10">
        <f t="shared" si="300"/>
        <v>0</v>
      </c>
      <c r="H1090" s="10">
        <f t="shared" si="300"/>
        <v>0</v>
      </c>
      <c r="I1090" s="10">
        <f t="shared" si="300"/>
        <v>0</v>
      </c>
      <c r="J1090" s="10">
        <f t="shared" si="296"/>
        <v>0</v>
      </c>
      <c r="K1090" s="10">
        <f t="shared" si="297"/>
        <v>0</v>
      </c>
    </row>
    <row r="1091" spans="1:11" x14ac:dyDescent="0.25">
      <c r="A1091" t="str">
        <f t="shared" si="294"/>
        <v>b</v>
      </c>
      <c r="B1091" s="8"/>
      <c r="C1091" s="9" t="s">
        <v>17</v>
      </c>
      <c r="D1091" s="29"/>
      <c r="E1091" s="10">
        <f t="shared" si="299"/>
        <v>0</v>
      </c>
      <c r="F1091" s="10">
        <f t="shared" si="300"/>
        <v>0</v>
      </c>
      <c r="G1091" s="10">
        <f t="shared" si="300"/>
        <v>0</v>
      </c>
      <c r="H1091" s="10">
        <f t="shared" si="300"/>
        <v>0</v>
      </c>
      <c r="I1091" s="10">
        <f t="shared" si="300"/>
        <v>0</v>
      </c>
      <c r="J1091" s="10">
        <f t="shared" si="296"/>
        <v>0</v>
      </c>
      <c r="K1091" s="10">
        <f t="shared" si="297"/>
        <v>0</v>
      </c>
    </row>
    <row r="1092" spans="1:11" x14ac:dyDescent="0.25">
      <c r="A1092" t="str">
        <f t="shared" si="294"/>
        <v>b</v>
      </c>
      <c r="B1092" s="5"/>
      <c r="C1092" s="6" t="s">
        <v>18</v>
      </c>
      <c r="D1092" s="28"/>
      <c r="E1092" s="7">
        <f t="shared" si="299"/>
        <v>0</v>
      </c>
      <c r="F1092" s="7">
        <f t="shared" si="300"/>
        <v>0</v>
      </c>
      <c r="G1092" s="7">
        <f t="shared" si="300"/>
        <v>0</v>
      </c>
      <c r="H1092" s="7">
        <f t="shared" si="300"/>
        <v>0</v>
      </c>
      <c r="I1092" s="7">
        <f t="shared" si="300"/>
        <v>0</v>
      </c>
      <c r="J1092" s="7">
        <f t="shared" si="296"/>
        <v>0</v>
      </c>
      <c r="K1092" s="7">
        <f t="shared" si="297"/>
        <v>0</v>
      </c>
    </row>
    <row r="1093" spans="1:11" x14ac:dyDescent="0.25">
      <c r="A1093" t="str">
        <f t="shared" si="294"/>
        <v>b</v>
      </c>
      <c r="B1093" s="5"/>
      <c r="C1093" s="6" t="s">
        <v>19</v>
      </c>
      <c r="D1093" s="28"/>
      <c r="E1093" s="7">
        <f t="shared" si="299"/>
        <v>0</v>
      </c>
      <c r="F1093" s="7">
        <f t="shared" si="300"/>
        <v>0</v>
      </c>
      <c r="G1093" s="7">
        <f t="shared" si="300"/>
        <v>0</v>
      </c>
      <c r="H1093" s="7">
        <f t="shared" si="300"/>
        <v>0</v>
      </c>
      <c r="I1093" s="7">
        <f t="shared" si="300"/>
        <v>0</v>
      </c>
      <c r="J1093" s="7">
        <f t="shared" si="296"/>
        <v>0</v>
      </c>
      <c r="K1093" s="7">
        <f t="shared" si="297"/>
        <v>0</v>
      </c>
    </row>
    <row r="1094" spans="1:11" ht="15.75" thickBot="1" x14ac:dyDescent="0.3">
      <c r="A1094" t="str">
        <f t="shared" si="294"/>
        <v>b</v>
      </c>
      <c r="B1094" s="11"/>
      <c r="C1094" s="12" t="s">
        <v>20</v>
      </c>
      <c r="D1094" s="30"/>
      <c r="E1094" s="13">
        <f t="shared" si="299"/>
        <v>0</v>
      </c>
      <c r="F1094" s="13">
        <f t="shared" si="300"/>
        <v>0</v>
      </c>
      <c r="G1094" s="13">
        <f t="shared" si="300"/>
        <v>0</v>
      </c>
      <c r="H1094" s="13">
        <f t="shared" si="300"/>
        <v>0</v>
      </c>
      <c r="I1094" s="13">
        <f t="shared" si="300"/>
        <v>0</v>
      </c>
      <c r="J1094" s="13">
        <f t="shared" si="296"/>
        <v>0</v>
      </c>
      <c r="K1094" s="13">
        <f t="shared" si="297"/>
        <v>0</v>
      </c>
    </row>
    <row r="1095" spans="1:11" ht="31.5" thickTop="1" thickBot="1" x14ac:dyDescent="0.3">
      <c r="A1095" t="str">
        <f t="shared" si="294"/>
        <v>b</v>
      </c>
      <c r="B1095" s="3" t="s">
        <v>174</v>
      </c>
      <c r="C1095" s="14" t="s">
        <v>175</v>
      </c>
      <c r="D1095" s="27"/>
      <c r="E1095" s="4">
        <f t="shared" si="299"/>
        <v>0</v>
      </c>
      <c r="F1095" s="4">
        <f>SUM(F1096,F1104,F1105,F1106)</f>
        <v>0</v>
      </c>
      <c r="G1095" s="4">
        <f t="shared" ref="G1095:I1095" si="301">SUM(G1096,G1104,G1105,G1106)</f>
        <v>0</v>
      </c>
      <c r="H1095" s="4">
        <f t="shared" si="301"/>
        <v>0</v>
      </c>
      <c r="I1095" s="4">
        <f t="shared" si="301"/>
        <v>0</v>
      </c>
      <c r="J1095" s="4">
        <f t="shared" si="296"/>
        <v>0</v>
      </c>
      <c r="K1095" s="4">
        <f t="shared" si="297"/>
        <v>0</v>
      </c>
    </row>
    <row r="1096" spans="1:11" ht="15.75" thickTop="1" x14ac:dyDescent="0.25">
      <c r="A1096" t="str">
        <f t="shared" si="294"/>
        <v>b</v>
      </c>
      <c r="B1096" s="5"/>
      <c r="C1096" s="6" t="s">
        <v>10</v>
      </c>
      <c r="D1096" s="28"/>
      <c r="E1096" s="7">
        <f t="shared" si="299"/>
        <v>0</v>
      </c>
      <c r="F1096" s="7">
        <f>SUM(F1097:F1103)</f>
        <v>0</v>
      </c>
      <c r="G1096" s="7">
        <f t="shared" ref="G1096:I1096" si="302">SUM(G1097:G1103)</f>
        <v>0</v>
      </c>
      <c r="H1096" s="7">
        <f t="shared" si="302"/>
        <v>0</v>
      </c>
      <c r="I1096" s="7">
        <f t="shared" si="302"/>
        <v>0</v>
      </c>
      <c r="J1096" s="7">
        <f t="shared" si="296"/>
        <v>0</v>
      </c>
      <c r="K1096" s="7">
        <f t="shared" si="297"/>
        <v>0</v>
      </c>
    </row>
    <row r="1097" spans="1:11" x14ac:dyDescent="0.25">
      <c r="A1097" t="str">
        <f t="shared" si="294"/>
        <v>b</v>
      </c>
      <c r="B1097" s="8"/>
      <c r="C1097" s="9" t="s">
        <v>11</v>
      </c>
      <c r="D1097" s="29"/>
      <c r="E1097" s="10">
        <f t="shared" si="299"/>
        <v>0</v>
      </c>
      <c r="F1097" s="10">
        <v>0</v>
      </c>
      <c r="G1097" s="10">
        <v>0</v>
      </c>
      <c r="H1097" s="10">
        <v>0</v>
      </c>
      <c r="I1097" s="10">
        <v>0</v>
      </c>
      <c r="J1097" s="10">
        <f t="shared" si="296"/>
        <v>0</v>
      </c>
      <c r="K1097" s="10">
        <f t="shared" si="297"/>
        <v>0</v>
      </c>
    </row>
    <row r="1098" spans="1:11" x14ac:dyDescent="0.25">
      <c r="A1098" t="str">
        <f t="shared" si="294"/>
        <v>b</v>
      </c>
      <c r="B1098" s="8"/>
      <c r="C1098" s="9" t="s">
        <v>12</v>
      </c>
      <c r="D1098" s="29"/>
      <c r="E1098" s="10">
        <f t="shared" si="299"/>
        <v>0</v>
      </c>
      <c r="F1098" s="10">
        <v>0</v>
      </c>
      <c r="G1098" s="10">
        <v>0</v>
      </c>
      <c r="H1098" s="10">
        <v>0</v>
      </c>
      <c r="I1098" s="10">
        <v>0</v>
      </c>
      <c r="J1098" s="10">
        <f t="shared" si="296"/>
        <v>0</v>
      </c>
      <c r="K1098" s="10">
        <f t="shared" si="297"/>
        <v>0</v>
      </c>
    </row>
    <row r="1099" spans="1:11" x14ac:dyDescent="0.25">
      <c r="A1099" t="str">
        <f t="shared" si="294"/>
        <v>b</v>
      </c>
      <c r="B1099" s="8"/>
      <c r="C1099" s="9" t="s">
        <v>13</v>
      </c>
      <c r="D1099" s="29"/>
      <c r="E1099" s="10">
        <f t="shared" si="299"/>
        <v>0</v>
      </c>
      <c r="F1099" s="10">
        <v>0</v>
      </c>
      <c r="G1099" s="10">
        <v>0</v>
      </c>
      <c r="H1099" s="10">
        <v>0</v>
      </c>
      <c r="I1099" s="10">
        <v>0</v>
      </c>
      <c r="J1099" s="10">
        <f t="shared" si="296"/>
        <v>0</v>
      </c>
      <c r="K1099" s="10">
        <f t="shared" si="297"/>
        <v>0</v>
      </c>
    </row>
    <row r="1100" spans="1:11" x14ac:dyDescent="0.25">
      <c r="A1100" t="str">
        <f t="shared" si="294"/>
        <v>b</v>
      </c>
      <c r="B1100" s="8"/>
      <c r="C1100" s="9" t="s">
        <v>14</v>
      </c>
      <c r="D1100" s="29"/>
      <c r="E1100" s="10">
        <f t="shared" si="299"/>
        <v>0</v>
      </c>
      <c r="F1100" s="10">
        <v>0</v>
      </c>
      <c r="G1100" s="10">
        <v>0</v>
      </c>
      <c r="H1100" s="10">
        <v>0</v>
      </c>
      <c r="I1100" s="10">
        <v>0</v>
      </c>
      <c r="J1100" s="10">
        <f t="shared" si="296"/>
        <v>0</v>
      </c>
      <c r="K1100" s="10">
        <f t="shared" si="297"/>
        <v>0</v>
      </c>
    </row>
    <row r="1101" spans="1:11" x14ac:dyDescent="0.25">
      <c r="A1101" t="str">
        <f t="shared" si="294"/>
        <v>b</v>
      </c>
      <c r="B1101" s="8"/>
      <c r="C1101" s="9" t="s">
        <v>15</v>
      </c>
      <c r="D1101" s="29"/>
      <c r="E1101" s="10">
        <f t="shared" si="299"/>
        <v>0</v>
      </c>
      <c r="F1101" s="10">
        <v>0</v>
      </c>
      <c r="G1101" s="10">
        <v>0</v>
      </c>
      <c r="H1101" s="10">
        <v>0</v>
      </c>
      <c r="I1101" s="10">
        <v>0</v>
      </c>
      <c r="J1101" s="10">
        <f t="shared" si="296"/>
        <v>0</v>
      </c>
      <c r="K1101" s="10">
        <f t="shared" si="297"/>
        <v>0</v>
      </c>
    </row>
    <row r="1102" spans="1:11" x14ac:dyDescent="0.25">
      <c r="A1102" t="str">
        <f t="shared" si="294"/>
        <v>b</v>
      </c>
      <c r="B1102" s="8"/>
      <c r="C1102" s="9" t="s">
        <v>16</v>
      </c>
      <c r="D1102" s="29"/>
      <c r="E1102" s="10">
        <f t="shared" si="299"/>
        <v>0</v>
      </c>
      <c r="F1102" s="10">
        <v>0</v>
      </c>
      <c r="G1102" s="10">
        <v>0</v>
      </c>
      <c r="H1102" s="10">
        <v>0</v>
      </c>
      <c r="I1102" s="10">
        <v>0</v>
      </c>
      <c r="J1102" s="10">
        <f t="shared" si="296"/>
        <v>0</v>
      </c>
      <c r="K1102" s="10">
        <f t="shared" si="297"/>
        <v>0</v>
      </c>
    </row>
    <row r="1103" spans="1:11" x14ac:dyDescent="0.25">
      <c r="A1103" t="str">
        <f t="shared" si="294"/>
        <v>b</v>
      </c>
      <c r="B1103" s="8"/>
      <c r="C1103" s="9" t="s">
        <v>17</v>
      </c>
      <c r="D1103" s="29"/>
      <c r="E1103" s="10">
        <f t="shared" si="299"/>
        <v>0</v>
      </c>
      <c r="F1103" s="10">
        <v>0</v>
      </c>
      <c r="G1103" s="10">
        <v>0</v>
      </c>
      <c r="H1103" s="10">
        <v>0</v>
      </c>
      <c r="I1103" s="10">
        <v>0</v>
      </c>
      <c r="J1103" s="10">
        <f t="shared" si="296"/>
        <v>0</v>
      </c>
      <c r="K1103" s="10">
        <f t="shared" si="297"/>
        <v>0</v>
      </c>
    </row>
    <row r="1104" spans="1:11" x14ac:dyDescent="0.25">
      <c r="A1104" t="str">
        <f t="shared" si="294"/>
        <v>b</v>
      </c>
      <c r="B1104" s="5"/>
      <c r="C1104" s="6" t="s">
        <v>18</v>
      </c>
      <c r="D1104" s="28"/>
      <c r="E1104" s="7">
        <f t="shared" si="299"/>
        <v>0</v>
      </c>
      <c r="F1104" s="7">
        <v>0</v>
      </c>
      <c r="G1104" s="7">
        <v>0</v>
      </c>
      <c r="H1104" s="7">
        <v>0</v>
      </c>
      <c r="I1104" s="7">
        <v>0</v>
      </c>
      <c r="J1104" s="7">
        <f t="shared" si="296"/>
        <v>0</v>
      </c>
      <c r="K1104" s="7">
        <f t="shared" si="297"/>
        <v>0</v>
      </c>
    </row>
    <row r="1105" spans="1:11" x14ac:dyDescent="0.25">
      <c r="A1105" t="str">
        <f t="shared" si="294"/>
        <v>b</v>
      </c>
      <c r="B1105" s="5"/>
      <c r="C1105" s="6" t="s">
        <v>19</v>
      </c>
      <c r="D1105" s="28"/>
      <c r="E1105" s="7">
        <f t="shared" si="299"/>
        <v>0</v>
      </c>
      <c r="F1105" s="7">
        <v>0</v>
      </c>
      <c r="G1105" s="7">
        <v>0</v>
      </c>
      <c r="H1105" s="7">
        <v>0</v>
      </c>
      <c r="I1105" s="7">
        <v>0</v>
      </c>
      <c r="J1105" s="7">
        <f t="shared" si="296"/>
        <v>0</v>
      </c>
      <c r="K1105" s="7">
        <f t="shared" si="297"/>
        <v>0</v>
      </c>
    </row>
    <row r="1106" spans="1:11" ht="15.75" thickBot="1" x14ac:dyDescent="0.3">
      <c r="A1106" t="str">
        <f t="shared" si="294"/>
        <v>b</v>
      </c>
      <c r="B1106" s="11"/>
      <c r="C1106" s="12" t="s">
        <v>20</v>
      </c>
      <c r="D1106" s="30"/>
      <c r="E1106" s="13">
        <f t="shared" si="299"/>
        <v>0</v>
      </c>
      <c r="F1106" s="13">
        <v>0</v>
      </c>
      <c r="G1106" s="13">
        <v>0</v>
      </c>
      <c r="H1106" s="13">
        <v>0</v>
      </c>
      <c r="I1106" s="13">
        <v>0</v>
      </c>
      <c r="J1106" s="13">
        <f t="shared" si="296"/>
        <v>0</v>
      </c>
      <c r="K1106" s="13">
        <f t="shared" si="297"/>
        <v>0</v>
      </c>
    </row>
    <row r="1107" spans="1:11" ht="31.5" thickTop="1" thickBot="1" x14ac:dyDescent="0.3">
      <c r="A1107" t="str">
        <f t="shared" si="294"/>
        <v>b</v>
      </c>
      <c r="B1107" s="3" t="s">
        <v>176</v>
      </c>
      <c r="C1107" s="14" t="s">
        <v>177</v>
      </c>
      <c r="D1107" s="27"/>
      <c r="E1107" s="4">
        <f t="shared" si="299"/>
        <v>0</v>
      </c>
      <c r="F1107" s="4">
        <f>SUM(F1108,F1116,F1117,F1118)</f>
        <v>0</v>
      </c>
      <c r="G1107" s="4">
        <f t="shared" ref="G1107:I1107" si="303">SUM(G1108,G1116,G1117,G1118)</f>
        <v>0</v>
      </c>
      <c r="H1107" s="4">
        <f t="shared" si="303"/>
        <v>0</v>
      </c>
      <c r="I1107" s="4">
        <f t="shared" si="303"/>
        <v>0</v>
      </c>
      <c r="J1107" s="4">
        <f t="shared" si="296"/>
        <v>0</v>
      </c>
      <c r="K1107" s="4">
        <f t="shared" si="297"/>
        <v>0</v>
      </c>
    </row>
    <row r="1108" spans="1:11" ht="15.75" thickTop="1" x14ac:dyDescent="0.25">
      <c r="A1108" t="str">
        <f t="shared" si="294"/>
        <v>b</v>
      </c>
      <c r="B1108" s="5"/>
      <c r="C1108" s="6" t="s">
        <v>10</v>
      </c>
      <c r="D1108" s="28"/>
      <c r="E1108" s="7">
        <f t="shared" si="299"/>
        <v>0</v>
      </c>
      <c r="F1108" s="7">
        <f>SUM(F1109:F1115)</f>
        <v>0</v>
      </c>
      <c r="G1108" s="7">
        <f t="shared" ref="G1108:I1108" si="304">SUM(G1109:G1115)</f>
        <v>0</v>
      </c>
      <c r="H1108" s="7">
        <f t="shared" si="304"/>
        <v>0</v>
      </c>
      <c r="I1108" s="7">
        <f t="shared" si="304"/>
        <v>0</v>
      </c>
      <c r="J1108" s="7">
        <f t="shared" si="296"/>
        <v>0</v>
      </c>
      <c r="K1108" s="7">
        <f t="shared" si="297"/>
        <v>0</v>
      </c>
    </row>
    <row r="1109" spans="1:11" x14ac:dyDescent="0.25">
      <c r="A1109" t="str">
        <f t="shared" si="294"/>
        <v>b</v>
      </c>
      <c r="B1109" s="8"/>
      <c r="C1109" s="9" t="s">
        <v>11</v>
      </c>
      <c r="D1109" s="29"/>
      <c r="E1109" s="10">
        <f t="shared" si="299"/>
        <v>0</v>
      </c>
      <c r="F1109" s="10">
        <v>0</v>
      </c>
      <c r="G1109" s="10">
        <v>0</v>
      </c>
      <c r="H1109" s="10">
        <v>0</v>
      </c>
      <c r="I1109" s="10">
        <v>0</v>
      </c>
      <c r="J1109" s="10">
        <f t="shared" si="296"/>
        <v>0</v>
      </c>
      <c r="K1109" s="10">
        <f t="shared" si="297"/>
        <v>0</v>
      </c>
    </row>
    <row r="1110" spans="1:11" x14ac:dyDescent="0.25">
      <c r="A1110" t="str">
        <f t="shared" si="294"/>
        <v>b</v>
      </c>
      <c r="B1110" s="8"/>
      <c r="C1110" s="9" t="s">
        <v>12</v>
      </c>
      <c r="D1110" s="29"/>
      <c r="E1110" s="10">
        <f t="shared" si="299"/>
        <v>0</v>
      </c>
      <c r="F1110" s="10">
        <v>0</v>
      </c>
      <c r="G1110" s="10">
        <v>0</v>
      </c>
      <c r="H1110" s="10">
        <v>0</v>
      </c>
      <c r="I1110" s="10">
        <v>0</v>
      </c>
      <c r="J1110" s="10">
        <f t="shared" si="296"/>
        <v>0</v>
      </c>
      <c r="K1110" s="10">
        <f t="shared" si="297"/>
        <v>0</v>
      </c>
    </row>
    <row r="1111" spans="1:11" x14ac:dyDescent="0.25">
      <c r="A1111" t="str">
        <f t="shared" si="294"/>
        <v>b</v>
      </c>
      <c r="B1111" s="8"/>
      <c r="C1111" s="9" t="s">
        <v>13</v>
      </c>
      <c r="D1111" s="29"/>
      <c r="E1111" s="10">
        <f t="shared" si="299"/>
        <v>0</v>
      </c>
      <c r="F1111" s="10">
        <v>0</v>
      </c>
      <c r="G1111" s="10">
        <v>0</v>
      </c>
      <c r="H1111" s="10">
        <v>0</v>
      </c>
      <c r="I1111" s="10">
        <v>0</v>
      </c>
      <c r="J1111" s="10">
        <f t="shared" si="296"/>
        <v>0</v>
      </c>
      <c r="K1111" s="10">
        <f t="shared" si="297"/>
        <v>0</v>
      </c>
    </row>
    <row r="1112" spans="1:11" x14ac:dyDescent="0.25">
      <c r="A1112" t="str">
        <f t="shared" si="294"/>
        <v>b</v>
      </c>
      <c r="B1112" s="8"/>
      <c r="C1112" s="9" t="s">
        <v>14</v>
      </c>
      <c r="D1112" s="29"/>
      <c r="E1112" s="10">
        <f t="shared" si="299"/>
        <v>0</v>
      </c>
      <c r="F1112" s="10">
        <v>0</v>
      </c>
      <c r="G1112" s="10">
        <v>0</v>
      </c>
      <c r="H1112" s="10">
        <v>0</v>
      </c>
      <c r="I1112" s="10">
        <v>0</v>
      </c>
      <c r="J1112" s="10">
        <f t="shared" si="296"/>
        <v>0</v>
      </c>
      <c r="K1112" s="10">
        <f t="shared" si="297"/>
        <v>0</v>
      </c>
    </row>
    <row r="1113" spans="1:11" x14ac:dyDescent="0.25">
      <c r="A1113" t="str">
        <f t="shared" si="294"/>
        <v>b</v>
      </c>
      <c r="B1113" s="8"/>
      <c r="C1113" s="9" t="s">
        <v>15</v>
      </c>
      <c r="D1113" s="29"/>
      <c r="E1113" s="10">
        <f t="shared" si="299"/>
        <v>0</v>
      </c>
      <c r="F1113" s="10">
        <v>0</v>
      </c>
      <c r="G1113" s="10">
        <v>0</v>
      </c>
      <c r="H1113" s="10">
        <v>0</v>
      </c>
      <c r="I1113" s="10">
        <v>0</v>
      </c>
      <c r="J1113" s="10">
        <f t="shared" si="296"/>
        <v>0</v>
      </c>
      <c r="K1113" s="10">
        <f t="shared" si="297"/>
        <v>0</v>
      </c>
    </row>
    <row r="1114" spans="1:11" x14ac:dyDescent="0.25">
      <c r="A1114" t="str">
        <f t="shared" si="294"/>
        <v>b</v>
      </c>
      <c r="B1114" s="8"/>
      <c r="C1114" s="9" t="s">
        <v>16</v>
      </c>
      <c r="D1114" s="29"/>
      <c r="E1114" s="10">
        <f t="shared" si="299"/>
        <v>0</v>
      </c>
      <c r="F1114" s="10">
        <v>0</v>
      </c>
      <c r="G1114" s="10">
        <v>0</v>
      </c>
      <c r="H1114" s="10">
        <v>0</v>
      </c>
      <c r="I1114" s="10">
        <v>0</v>
      </c>
      <c r="J1114" s="10">
        <f t="shared" si="296"/>
        <v>0</v>
      </c>
      <c r="K1114" s="10">
        <f t="shared" si="297"/>
        <v>0</v>
      </c>
    </row>
    <row r="1115" spans="1:11" x14ac:dyDescent="0.25">
      <c r="A1115" t="str">
        <f t="shared" si="294"/>
        <v>b</v>
      </c>
      <c r="B1115" s="8"/>
      <c r="C1115" s="9" t="s">
        <v>17</v>
      </c>
      <c r="D1115" s="29"/>
      <c r="E1115" s="10">
        <f t="shared" si="299"/>
        <v>0</v>
      </c>
      <c r="F1115" s="10">
        <v>0</v>
      </c>
      <c r="G1115" s="10">
        <v>0</v>
      </c>
      <c r="H1115" s="10">
        <v>0</v>
      </c>
      <c r="I1115" s="10">
        <v>0</v>
      </c>
      <c r="J1115" s="10">
        <f t="shared" si="296"/>
        <v>0</v>
      </c>
      <c r="K1115" s="10">
        <f t="shared" si="297"/>
        <v>0</v>
      </c>
    </row>
    <row r="1116" spans="1:11" x14ac:dyDescent="0.25">
      <c r="A1116" t="str">
        <f t="shared" si="294"/>
        <v>b</v>
      </c>
      <c r="B1116" s="5"/>
      <c r="C1116" s="6" t="s">
        <v>18</v>
      </c>
      <c r="D1116" s="28"/>
      <c r="E1116" s="7">
        <f t="shared" si="299"/>
        <v>0</v>
      </c>
      <c r="F1116" s="7">
        <v>0</v>
      </c>
      <c r="G1116" s="7">
        <v>0</v>
      </c>
      <c r="H1116" s="7">
        <v>0</v>
      </c>
      <c r="I1116" s="7">
        <v>0</v>
      </c>
      <c r="J1116" s="7">
        <f t="shared" si="296"/>
        <v>0</v>
      </c>
      <c r="K1116" s="7">
        <f t="shared" si="297"/>
        <v>0</v>
      </c>
    </row>
    <row r="1117" spans="1:11" x14ac:dyDescent="0.25">
      <c r="A1117" t="str">
        <f t="shared" si="294"/>
        <v>b</v>
      </c>
      <c r="B1117" s="5"/>
      <c r="C1117" s="6" t="s">
        <v>19</v>
      </c>
      <c r="D1117" s="28"/>
      <c r="E1117" s="7">
        <f t="shared" si="299"/>
        <v>0</v>
      </c>
      <c r="F1117" s="7">
        <v>0</v>
      </c>
      <c r="G1117" s="7">
        <v>0</v>
      </c>
      <c r="H1117" s="7">
        <v>0</v>
      </c>
      <c r="I1117" s="7">
        <v>0</v>
      </c>
      <c r="J1117" s="7">
        <f t="shared" si="296"/>
        <v>0</v>
      </c>
      <c r="K1117" s="7">
        <f t="shared" si="297"/>
        <v>0</v>
      </c>
    </row>
    <row r="1118" spans="1:11" ht="15.75" thickBot="1" x14ac:dyDescent="0.3">
      <c r="A1118" t="str">
        <f t="shared" si="294"/>
        <v>b</v>
      </c>
      <c r="B1118" s="11"/>
      <c r="C1118" s="12" t="s">
        <v>20</v>
      </c>
      <c r="D1118" s="30"/>
      <c r="E1118" s="13">
        <f t="shared" si="299"/>
        <v>0</v>
      </c>
      <c r="F1118" s="13">
        <v>0</v>
      </c>
      <c r="G1118" s="13">
        <v>0</v>
      </c>
      <c r="H1118" s="13">
        <v>0</v>
      </c>
      <c r="I1118" s="13">
        <v>0</v>
      </c>
      <c r="J1118" s="13">
        <f t="shared" si="296"/>
        <v>0</v>
      </c>
      <c r="K1118" s="13">
        <f t="shared" si="297"/>
        <v>0</v>
      </c>
    </row>
    <row r="1119" spans="1:11" ht="32.25" customHeight="1" thickTop="1" thickBot="1" x14ac:dyDescent="0.3">
      <c r="A1119" t="str">
        <f t="shared" si="294"/>
        <v>b</v>
      </c>
      <c r="B1119" s="16" t="s">
        <v>178</v>
      </c>
      <c r="C1119" s="4" t="s">
        <v>179</v>
      </c>
      <c r="D1119" s="27"/>
      <c r="E1119" s="4">
        <f t="shared" si="299"/>
        <v>0</v>
      </c>
      <c r="F1119" s="4">
        <f>SUM(F1120,F1128,F1129,F1130)</f>
        <v>0</v>
      </c>
      <c r="G1119" s="4">
        <f t="shared" ref="G1119:I1119" si="305">SUM(G1120,G1128,G1129,G1130)</f>
        <v>0</v>
      </c>
      <c r="H1119" s="4">
        <f t="shared" si="305"/>
        <v>0</v>
      </c>
      <c r="I1119" s="4">
        <f t="shared" si="305"/>
        <v>0</v>
      </c>
      <c r="J1119" s="4">
        <f t="shared" si="296"/>
        <v>0</v>
      </c>
      <c r="K1119" s="4">
        <f t="shared" si="297"/>
        <v>0</v>
      </c>
    </row>
    <row r="1120" spans="1:11" ht="15.75" thickTop="1" x14ac:dyDescent="0.25">
      <c r="A1120" t="str">
        <f t="shared" si="294"/>
        <v>b</v>
      </c>
      <c r="B1120" s="5"/>
      <c r="C1120" s="6" t="s">
        <v>10</v>
      </c>
      <c r="D1120" s="28"/>
      <c r="E1120" s="7">
        <f t="shared" si="299"/>
        <v>0</v>
      </c>
      <c r="F1120" s="7">
        <f>SUM(F1121:F1127)</f>
        <v>0</v>
      </c>
      <c r="G1120" s="7">
        <f t="shared" ref="G1120:I1120" si="306">SUM(G1121:G1127)</f>
        <v>0</v>
      </c>
      <c r="H1120" s="7">
        <f t="shared" si="306"/>
        <v>0</v>
      </c>
      <c r="I1120" s="7">
        <f t="shared" si="306"/>
        <v>0</v>
      </c>
      <c r="J1120" s="7">
        <f t="shared" si="296"/>
        <v>0</v>
      </c>
      <c r="K1120" s="7">
        <f t="shared" si="297"/>
        <v>0</v>
      </c>
    </row>
    <row r="1121" spans="1:11" x14ac:dyDescent="0.25">
      <c r="A1121" t="str">
        <f t="shared" si="294"/>
        <v>b</v>
      </c>
      <c r="B1121" s="8"/>
      <c r="C1121" s="9" t="s">
        <v>11</v>
      </c>
      <c r="D1121" s="29"/>
      <c r="E1121" s="10">
        <f t="shared" si="299"/>
        <v>0</v>
      </c>
      <c r="F1121" s="10">
        <v>0</v>
      </c>
      <c r="G1121" s="10">
        <v>0</v>
      </c>
      <c r="H1121" s="10">
        <v>0</v>
      </c>
      <c r="I1121" s="10">
        <v>0</v>
      </c>
      <c r="J1121" s="10">
        <f t="shared" si="296"/>
        <v>0</v>
      </c>
      <c r="K1121" s="10">
        <f t="shared" si="297"/>
        <v>0</v>
      </c>
    </row>
    <row r="1122" spans="1:11" x14ac:dyDescent="0.25">
      <c r="A1122" t="str">
        <f t="shared" si="294"/>
        <v>b</v>
      </c>
      <c r="B1122" s="8"/>
      <c r="C1122" s="9" t="s">
        <v>12</v>
      </c>
      <c r="D1122" s="29"/>
      <c r="E1122" s="10">
        <f t="shared" si="299"/>
        <v>0</v>
      </c>
      <c r="F1122" s="10">
        <v>0</v>
      </c>
      <c r="G1122" s="10">
        <v>0</v>
      </c>
      <c r="H1122" s="10">
        <v>0</v>
      </c>
      <c r="I1122" s="10">
        <v>0</v>
      </c>
      <c r="J1122" s="10">
        <f t="shared" si="296"/>
        <v>0</v>
      </c>
      <c r="K1122" s="10">
        <f t="shared" si="297"/>
        <v>0</v>
      </c>
    </row>
    <row r="1123" spans="1:11" x14ac:dyDescent="0.25">
      <c r="A1123" t="str">
        <f t="shared" si="294"/>
        <v>b</v>
      </c>
      <c r="B1123" s="8"/>
      <c r="C1123" s="9" t="s">
        <v>13</v>
      </c>
      <c r="D1123" s="29"/>
      <c r="E1123" s="10">
        <f t="shared" si="299"/>
        <v>0</v>
      </c>
      <c r="F1123" s="10">
        <v>0</v>
      </c>
      <c r="G1123" s="10">
        <v>0</v>
      </c>
      <c r="H1123" s="10">
        <v>0</v>
      </c>
      <c r="I1123" s="10">
        <v>0</v>
      </c>
      <c r="J1123" s="10">
        <f t="shared" si="296"/>
        <v>0</v>
      </c>
      <c r="K1123" s="10">
        <f t="shared" si="297"/>
        <v>0</v>
      </c>
    </row>
    <row r="1124" spans="1:11" x14ac:dyDescent="0.25">
      <c r="A1124" t="str">
        <f t="shared" si="294"/>
        <v>b</v>
      </c>
      <c r="B1124" s="8"/>
      <c r="C1124" s="9" t="s">
        <v>14</v>
      </c>
      <c r="D1124" s="29"/>
      <c r="E1124" s="10">
        <f t="shared" si="299"/>
        <v>0</v>
      </c>
      <c r="F1124" s="10">
        <v>0</v>
      </c>
      <c r="G1124" s="10">
        <v>0</v>
      </c>
      <c r="H1124" s="10">
        <v>0</v>
      </c>
      <c r="I1124" s="10">
        <v>0</v>
      </c>
      <c r="J1124" s="10">
        <f t="shared" si="296"/>
        <v>0</v>
      </c>
      <c r="K1124" s="10">
        <f t="shared" si="297"/>
        <v>0</v>
      </c>
    </row>
    <row r="1125" spans="1:11" x14ac:dyDescent="0.25">
      <c r="A1125" t="str">
        <f t="shared" si="294"/>
        <v>b</v>
      </c>
      <c r="B1125" s="8"/>
      <c r="C1125" s="9" t="s">
        <v>15</v>
      </c>
      <c r="D1125" s="29"/>
      <c r="E1125" s="10">
        <f t="shared" si="299"/>
        <v>0</v>
      </c>
      <c r="F1125" s="10">
        <v>0</v>
      </c>
      <c r="G1125" s="10">
        <v>0</v>
      </c>
      <c r="H1125" s="10">
        <v>0</v>
      </c>
      <c r="I1125" s="10">
        <v>0</v>
      </c>
      <c r="J1125" s="10">
        <f t="shared" si="296"/>
        <v>0</v>
      </c>
      <c r="K1125" s="10">
        <f t="shared" si="297"/>
        <v>0</v>
      </c>
    </row>
    <row r="1126" spans="1:11" x14ac:dyDescent="0.25">
      <c r="A1126" t="str">
        <f t="shared" si="294"/>
        <v>b</v>
      </c>
      <c r="B1126" s="8"/>
      <c r="C1126" s="9" t="s">
        <v>16</v>
      </c>
      <c r="D1126" s="29"/>
      <c r="E1126" s="10">
        <f t="shared" si="299"/>
        <v>0</v>
      </c>
      <c r="F1126" s="10">
        <v>0</v>
      </c>
      <c r="G1126" s="10">
        <v>0</v>
      </c>
      <c r="H1126" s="10">
        <v>0</v>
      </c>
      <c r="I1126" s="10">
        <v>0</v>
      </c>
      <c r="J1126" s="10">
        <f t="shared" si="296"/>
        <v>0</v>
      </c>
      <c r="K1126" s="10">
        <f t="shared" si="297"/>
        <v>0</v>
      </c>
    </row>
    <row r="1127" spans="1:11" x14ac:dyDescent="0.25">
      <c r="A1127" t="str">
        <f t="shared" si="294"/>
        <v>b</v>
      </c>
      <c r="B1127" s="8"/>
      <c r="C1127" s="9" t="s">
        <v>17</v>
      </c>
      <c r="D1127" s="29"/>
      <c r="E1127" s="10">
        <f t="shared" si="299"/>
        <v>0</v>
      </c>
      <c r="F1127" s="10">
        <v>0</v>
      </c>
      <c r="G1127" s="10">
        <v>0</v>
      </c>
      <c r="H1127" s="10">
        <v>0</v>
      </c>
      <c r="I1127" s="10">
        <v>0</v>
      </c>
      <c r="J1127" s="10">
        <f t="shared" si="296"/>
        <v>0</v>
      </c>
      <c r="K1127" s="10">
        <f t="shared" si="297"/>
        <v>0</v>
      </c>
    </row>
    <row r="1128" spans="1:11" x14ac:dyDescent="0.25">
      <c r="A1128" t="str">
        <f t="shared" si="294"/>
        <v>b</v>
      </c>
      <c r="B1128" s="5"/>
      <c r="C1128" s="6" t="s">
        <v>18</v>
      </c>
      <c r="D1128" s="28"/>
      <c r="E1128" s="7">
        <f t="shared" si="299"/>
        <v>0</v>
      </c>
      <c r="F1128" s="7">
        <v>0</v>
      </c>
      <c r="G1128" s="7">
        <v>0</v>
      </c>
      <c r="H1128" s="7">
        <v>0</v>
      </c>
      <c r="I1128" s="7">
        <v>0</v>
      </c>
      <c r="J1128" s="7">
        <f t="shared" si="296"/>
        <v>0</v>
      </c>
      <c r="K1128" s="7">
        <f t="shared" si="297"/>
        <v>0</v>
      </c>
    </row>
    <row r="1129" spans="1:11" x14ac:dyDescent="0.25">
      <c r="A1129" t="str">
        <f t="shared" si="294"/>
        <v>b</v>
      </c>
      <c r="B1129" s="5"/>
      <c r="C1129" s="6" t="s">
        <v>19</v>
      </c>
      <c r="D1129" s="28"/>
      <c r="E1129" s="7">
        <f t="shared" si="299"/>
        <v>0</v>
      </c>
      <c r="F1129" s="7">
        <v>0</v>
      </c>
      <c r="G1129" s="7">
        <v>0</v>
      </c>
      <c r="H1129" s="7">
        <v>0</v>
      </c>
      <c r="I1129" s="7">
        <v>0</v>
      </c>
      <c r="J1129" s="7">
        <f t="shared" si="296"/>
        <v>0</v>
      </c>
      <c r="K1129" s="7">
        <f t="shared" si="297"/>
        <v>0</v>
      </c>
    </row>
    <row r="1130" spans="1:11" ht="15.75" thickBot="1" x14ac:dyDescent="0.3">
      <c r="A1130" t="str">
        <f t="shared" si="294"/>
        <v>b</v>
      </c>
      <c r="B1130" s="11"/>
      <c r="C1130" s="12" t="s">
        <v>20</v>
      </c>
      <c r="D1130" s="30"/>
      <c r="E1130" s="13">
        <f t="shared" si="299"/>
        <v>0</v>
      </c>
      <c r="F1130" s="13">
        <v>0</v>
      </c>
      <c r="G1130" s="13">
        <v>0</v>
      </c>
      <c r="H1130" s="13">
        <v>0</v>
      </c>
      <c r="I1130" s="13">
        <v>0</v>
      </c>
      <c r="J1130" s="13">
        <f t="shared" si="296"/>
        <v>0</v>
      </c>
      <c r="K1130" s="13">
        <f t="shared" si="297"/>
        <v>0</v>
      </c>
    </row>
    <row r="1131" spans="1:11" ht="46.5" thickTop="1" thickBot="1" x14ac:dyDescent="0.3">
      <c r="A1131" t="str">
        <f t="shared" si="294"/>
        <v>b</v>
      </c>
      <c r="B1131" s="3" t="s">
        <v>180</v>
      </c>
      <c r="C1131" s="14" t="s">
        <v>181</v>
      </c>
      <c r="D1131" s="27"/>
      <c r="E1131" s="4">
        <f t="shared" si="299"/>
        <v>0</v>
      </c>
      <c r="F1131" s="4">
        <f>SUM(F1132,F1140,F1141,F1142)</f>
        <v>0</v>
      </c>
      <c r="G1131" s="4">
        <f t="shared" ref="G1131:I1131" si="307">SUM(G1132,G1140,G1141,G1142)</f>
        <v>0</v>
      </c>
      <c r="H1131" s="4">
        <f t="shared" si="307"/>
        <v>0</v>
      </c>
      <c r="I1131" s="4">
        <f t="shared" si="307"/>
        <v>0</v>
      </c>
      <c r="J1131" s="4">
        <f t="shared" si="296"/>
        <v>0</v>
      </c>
      <c r="K1131" s="4">
        <f t="shared" si="297"/>
        <v>0</v>
      </c>
    </row>
    <row r="1132" spans="1:11" ht="15.75" thickTop="1" x14ac:dyDescent="0.25">
      <c r="A1132" t="str">
        <f t="shared" si="294"/>
        <v>b</v>
      </c>
      <c r="B1132" s="5"/>
      <c r="C1132" s="6" t="s">
        <v>10</v>
      </c>
      <c r="D1132" s="28"/>
      <c r="E1132" s="7">
        <f t="shared" si="299"/>
        <v>0</v>
      </c>
      <c r="F1132" s="7">
        <f>SUM(F1133:F1139)</f>
        <v>0</v>
      </c>
      <c r="G1132" s="7">
        <f t="shared" ref="G1132:I1132" si="308">SUM(G1133:G1139)</f>
        <v>0</v>
      </c>
      <c r="H1132" s="7">
        <f t="shared" si="308"/>
        <v>0</v>
      </c>
      <c r="I1132" s="7">
        <f t="shared" si="308"/>
        <v>0</v>
      </c>
      <c r="J1132" s="7">
        <f t="shared" si="296"/>
        <v>0</v>
      </c>
      <c r="K1132" s="7">
        <f t="shared" si="297"/>
        <v>0</v>
      </c>
    </row>
    <row r="1133" spans="1:11" x14ac:dyDescent="0.25">
      <c r="A1133" t="str">
        <f t="shared" si="294"/>
        <v>b</v>
      </c>
      <c r="B1133" s="8"/>
      <c r="C1133" s="9" t="s">
        <v>11</v>
      </c>
      <c r="D1133" s="29"/>
      <c r="E1133" s="10">
        <f t="shared" si="299"/>
        <v>0</v>
      </c>
      <c r="F1133" s="10">
        <v>0</v>
      </c>
      <c r="G1133" s="10">
        <v>0</v>
      </c>
      <c r="H1133" s="10">
        <v>0</v>
      </c>
      <c r="I1133" s="10">
        <v>0</v>
      </c>
      <c r="J1133" s="10">
        <f t="shared" si="296"/>
        <v>0</v>
      </c>
      <c r="K1133" s="10">
        <f t="shared" si="297"/>
        <v>0</v>
      </c>
    </row>
    <row r="1134" spans="1:11" x14ac:dyDescent="0.25">
      <c r="A1134" t="str">
        <f t="shared" si="294"/>
        <v>b</v>
      </c>
      <c r="B1134" s="8"/>
      <c r="C1134" s="9" t="s">
        <v>12</v>
      </c>
      <c r="D1134" s="29"/>
      <c r="E1134" s="10">
        <f t="shared" si="299"/>
        <v>0</v>
      </c>
      <c r="F1134" s="10">
        <v>0</v>
      </c>
      <c r="G1134" s="10">
        <v>0</v>
      </c>
      <c r="H1134" s="10">
        <v>0</v>
      </c>
      <c r="I1134" s="10">
        <v>0</v>
      </c>
      <c r="J1134" s="10">
        <f t="shared" si="296"/>
        <v>0</v>
      </c>
      <c r="K1134" s="10">
        <f t="shared" si="297"/>
        <v>0</v>
      </c>
    </row>
    <row r="1135" spans="1:11" x14ac:dyDescent="0.25">
      <c r="A1135" t="str">
        <f t="shared" si="294"/>
        <v>b</v>
      </c>
      <c r="B1135" s="8"/>
      <c r="C1135" s="9" t="s">
        <v>13</v>
      </c>
      <c r="D1135" s="29"/>
      <c r="E1135" s="10">
        <f t="shared" si="299"/>
        <v>0</v>
      </c>
      <c r="F1135" s="10">
        <v>0</v>
      </c>
      <c r="G1135" s="10">
        <v>0</v>
      </c>
      <c r="H1135" s="10">
        <v>0</v>
      </c>
      <c r="I1135" s="10">
        <v>0</v>
      </c>
      <c r="J1135" s="10">
        <f t="shared" si="296"/>
        <v>0</v>
      </c>
      <c r="K1135" s="10">
        <f t="shared" si="297"/>
        <v>0</v>
      </c>
    </row>
    <row r="1136" spans="1:11" x14ac:dyDescent="0.25">
      <c r="A1136" t="str">
        <f t="shared" ref="A1136:A1142" si="309">IF(OR(E1136&lt;&gt;0,F1136&lt;&gt;0,G1136&lt;&gt;0,H1136&lt;&gt;0,I1136&lt;&gt;0,),"a","b")</f>
        <v>b</v>
      </c>
      <c r="B1136" s="8"/>
      <c r="C1136" s="9" t="s">
        <v>14</v>
      </c>
      <c r="D1136" s="29"/>
      <c r="E1136" s="10">
        <f t="shared" si="299"/>
        <v>0</v>
      </c>
      <c r="F1136" s="10">
        <v>0</v>
      </c>
      <c r="G1136" s="10">
        <v>0</v>
      </c>
      <c r="H1136" s="10">
        <v>0</v>
      </c>
      <c r="I1136" s="10">
        <v>0</v>
      </c>
      <c r="J1136" s="10">
        <f t="shared" ref="J1136:J1142" si="310">SUM(F1136,G1136)</f>
        <v>0</v>
      </c>
      <c r="K1136" s="10">
        <f t="shared" ref="K1136:K1142" si="311">SUM(F1136,G1136,H1136)</f>
        <v>0</v>
      </c>
    </row>
    <row r="1137" spans="1:11" x14ac:dyDescent="0.25">
      <c r="A1137" t="str">
        <f t="shared" si="309"/>
        <v>b</v>
      </c>
      <c r="B1137" s="8"/>
      <c r="C1137" s="9" t="s">
        <v>15</v>
      </c>
      <c r="D1137" s="29"/>
      <c r="E1137" s="10">
        <f t="shared" si="299"/>
        <v>0</v>
      </c>
      <c r="F1137" s="10">
        <v>0</v>
      </c>
      <c r="G1137" s="10">
        <v>0</v>
      </c>
      <c r="H1137" s="10">
        <v>0</v>
      </c>
      <c r="I1137" s="10">
        <v>0</v>
      </c>
      <c r="J1137" s="10">
        <f t="shared" si="310"/>
        <v>0</v>
      </c>
      <c r="K1137" s="10">
        <f t="shared" si="311"/>
        <v>0</v>
      </c>
    </row>
    <row r="1138" spans="1:11" x14ac:dyDescent="0.25">
      <c r="A1138" t="str">
        <f t="shared" si="309"/>
        <v>b</v>
      </c>
      <c r="B1138" s="8"/>
      <c r="C1138" s="9" t="s">
        <v>16</v>
      </c>
      <c r="D1138" s="29"/>
      <c r="E1138" s="10">
        <f t="shared" si="299"/>
        <v>0</v>
      </c>
      <c r="F1138" s="10">
        <v>0</v>
      </c>
      <c r="G1138" s="10">
        <v>0</v>
      </c>
      <c r="H1138" s="10">
        <v>0</v>
      </c>
      <c r="I1138" s="10">
        <v>0</v>
      </c>
      <c r="J1138" s="10">
        <f t="shared" si="310"/>
        <v>0</v>
      </c>
      <c r="K1138" s="10">
        <f t="shared" si="311"/>
        <v>0</v>
      </c>
    </row>
    <row r="1139" spans="1:11" x14ac:dyDescent="0.25">
      <c r="A1139" t="str">
        <f t="shared" si="309"/>
        <v>b</v>
      </c>
      <c r="B1139" s="8"/>
      <c r="C1139" s="9" t="s">
        <v>17</v>
      </c>
      <c r="D1139" s="29"/>
      <c r="E1139" s="10">
        <f t="shared" si="299"/>
        <v>0</v>
      </c>
      <c r="F1139" s="10">
        <v>0</v>
      </c>
      <c r="G1139" s="10">
        <v>0</v>
      </c>
      <c r="H1139" s="10">
        <v>0</v>
      </c>
      <c r="I1139" s="10">
        <v>0</v>
      </c>
      <c r="J1139" s="10">
        <f t="shared" si="310"/>
        <v>0</v>
      </c>
      <c r="K1139" s="10">
        <f t="shared" si="311"/>
        <v>0</v>
      </c>
    </row>
    <row r="1140" spans="1:11" x14ac:dyDescent="0.25">
      <c r="A1140" t="str">
        <f t="shared" si="309"/>
        <v>b</v>
      </c>
      <c r="B1140" s="5"/>
      <c r="C1140" s="6" t="s">
        <v>18</v>
      </c>
      <c r="D1140" s="28"/>
      <c r="E1140" s="7">
        <f t="shared" si="299"/>
        <v>0</v>
      </c>
      <c r="F1140" s="10">
        <v>0</v>
      </c>
      <c r="G1140" s="10">
        <v>0</v>
      </c>
      <c r="H1140" s="10">
        <v>0</v>
      </c>
      <c r="I1140" s="10">
        <v>0</v>
      </c>
      <c r="J1140" s="7">
        <f t="shared" si="310"/>
        <v>0</v>
      </c>
      <c r="K1140" s="7">
        <f t="shared" si="311"/>
        <v>0</v>
      </c>
    </row>
    <row r="1141" spans="1:11" x14ac:dyDescent="0.25">
      <c r="A1141" t="str">
        <f t="shared" si="309"/>
        <v>b</v>
      </c>
      <c r="B1141" s="5"/>
      <c r="C1141" s="6" t="s">
        <v>19</v>
      </c>
      <c r="D1141" s="28"/>
      <c r="E1141" s="7">
        <f t="shared" si="299"/>
        <v>0</v>
      </c>
      <c r="F1141" s="10">
        <v>0</v>
      </c>
      <c r="G1141" s="10">
        <v>0</v>
      </c>
      <c r="H1141" s="10">
        <v>0</v>
      </c>
      <c r="I1141" s="10">
        <v>0</v>
      </c>
      <c r="J1141" s="7">
        <f t="shared" si="310"/>
        <v>0</v>
      </c>
      <c r="K1141" s="7">
        <f t="shared" si="311"/>
        <v>0</v>
      </c>
    </row>
    <row r="1142" spans="1:11" ht="15.75" thickBot="1" x14ac:dyDescent="0.3">
      <c r="A1142" t="str">
        <f t="shared" si="309"/>
        <v>b</v>
      </c>
      <c r="B1142" s="11"/>
      <c r="C1142" s="12" t="s">
        <v>20</v>
      </c>
      <c r="D1142" s="30"/>
      <c r="E1142" s="13">
        <f t="shared" si="299"/>
        <v>0</v>
      </c>
      <c r="F1142" s="10">
        <v>0</v>
      </c>
      <c r="G1142" s="10">
        <v>0</v>
      </c>
      <c r="H1142" s="10">
        <v>0</v>
      </c>
      <c r="I1142" s="10">
        <v>0</v>
      </c>
      <c r="J1142" s="13">
        <f t="shared" si="310"/>
        <v>0</v>
      </c>
      <c r="K1142" s="13">
        <f t="shared" si="311"/>
        <v>0</v>
      </c>
    </row>
    <row r="1143" spans="1:11" ht="15.75" thickTop="1" x14ac:dyDescent="0.25"/>
  </sheetData>
  <autoFilter ref="A2:K1142"/>
  <customSheetViews>
    <customSheetView guid="{D5A2A8BA-BDA4-4AA2-8B7D-A1E1AFC3D0A5}" scale="90" showPageBreaks="1" showGridLines="0" printArea="1" showAutoFilter="1" view="pageBreakPreview">
      <pane ySplit="2" topLeftCell="A3" activePane="bottomLeft" state="frozen"/>
      <selection pane="bottomLeft" activeCell="L1" sqref="L1:L1048576"/>
      <colBreaks count="1" manualBreakCount="1">
        <brk id="9" max="1033" man="1"/>
      </colBreaks>
      <pageMargins left="0.7" right="0.7" top="0.75" bottom="0.75" header="0.3" footer="0.3"/>
      <pageSetup scale="56" orientation="portrait" r:id="rId1"/>
      <autoFilter ref="A2:K2"/>
    </customSheetView>
  </customSheetViews>
  <mergeCells count="1">
    <mergeCell ref="B1:I1"/>
  </mergeCells>
  <pageMargins left="0.7" right="0.7" top="0.75" bottom="0.75" header="0.3" footer="0.3"/>
  <pageSetup scale="56" orientation="portrait" r:id="rId2"/>
  <colBreaks count="1" manualBreakCount="1">
    <brk id="9" max="1033" man="1"/>
  </colBreaks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1143"/>
  <sheetViews>
    <sheetView showGridLines="0" view="pageBreakPreview" zoomScale="90" zoomScaleNormal="100" zoomScaleSheetLayoutView="90" workbookViewId="0">
      <pane xSplit="3" ySplit="2" topLeftCell="D958" activePane="bottomRight" state="frozen"/>
      <selection pane="topRight" activeCell="D1" sqref="D1"/>
      <selection pane="bottomLeft" activeCell="A3" sqref="A3"/>
      <selection pane="bottomRight" activeCell="E978" sqref="E978:E979"/>
    </sheetView>
  </sheetViews>
  <sheetFormatPr defaultRowHeight="15" x14ac:dyDescent="0.25"/>
  <cols>
    <col min="1" max="1" width="3.28515625" customWidth="1"/>
    <col min="2" max="2" width="16.5703125" customWidth="1"/>
    <col min="3" max="3" width="50.140625" customWidth="1"/>
    <col min="4" max="4" width="11.7109375" customWidth="1"/>
    <col min="5" max="9" width="15.85546875" customWidth="1"/>
    <col min="10" max="10" width="14.28515625" customWidth="1"/>
    <col min="11" max="11" width="13.42578125" customWidth="1"/>
  </cols>
  <sheetData>
    <row r="1" spans="1:11" ht="45" customHeight="1" x14ac:dyDescent="0.25">
      <c r="B1" s="144" t="s">
        <v>261</v>
      </c>
      <c r="C1" s="144"/>
      <c r="D1" s="144"/>
      <c r="E1" s="144"/>
      <c r="F1" s="144"/>
      <c r="G1" s="144"/>
      <c r="H1" s="144"/>
      <c r="I1" s="144"/>
      <c r="J1" s="18">
        <f>E3</f>
        <v>0</v>
      </c>
    </row>
    <row r="2" spans="1:11" ht="30.75" thickBot="1" x14ac:dyDescent="0.3">
      <c r="B2" s="1" t="s">
        <v>0</v>
      </c>
      <c r="C2" s="1" t="s">
        <v>1</v>
      </c>
      <c r="D2" s="2" t="s">
        <v>185</v>
      </c>
      <c r="E2" s="2" t="s">
        <v>2</v>
      </c>
      <c r="F2" s="2" t="s">
        <v>3</v>
      </c>
      <c r="G2" s="2" t="s">
        <v>4</v>
      </c>
      <c r="H2" s="2" t="s">
        <v>5</v>
      </c>
      <c r="I2" s="2" t="s">
        <v>6</v>
      </c>
      <c r="J2" s="2" t="s">
        <v>183</v>
      </c>
      <c r="K2" s="2" t="s">
        <v>184</v>
      </c>
    </row>
    <row r="3" spans="1:11" ht="31.5" thickTop="1" thickBot="1" x14ac:dyDescent="0.3">
      <c r="A3" t="str">
        <f>IF(OR(E3&lt;&gt;0,F3&lt;&gt;0,G3&lt;&gt;0,H3&lt;&gt;0,I3&lt;&gt;0,),"a","b")</f>
        <v>b</v>
      </c>
      <c r="B3" s="16" t="s">
        <v>7</v>
      </c>
      <c r="C3" s="4" t="s">
        <v>8</v>
      </c>
      <c r="D3" s="27"/>
      <c r="E3" s="4">
        <f>SUM(F3,G3,H3,I3)</f>
        <v>0</v>
      </c>
      <c r="F3" s="4">
        <f t="shared" ref="F3:F14" si="0">SUM(F15,F267,F543,F1071,F1083)</f>
        <v>0</v>
      </c>
      <c r="G3" s="4">
        <f t="shared" ref="G3:I3" si="1">SUM(G15,G267,G543,G1071,G1083)</f>
        <v>0</v>
      </c>
      <c r="H3" s="4">
        <f t="shared" si="1"/>
        <v>0</v>
      </c>
      <c r="I3" s="4">
        <f t="shared" si="1"/>
        <v>0</v>
      </c>
      <c r="J3" s="4">
        <f>SUM(F3,G3)</f>
        <v>0</v>
      </c>
      <c r="K3" s="4">
        <f>SUM(F3,G3,H3)</f>
        <v>0</v>
      </c>
    </row>
    <row r="4" spans="1:11" ht="15.75" thickTop="1" x14ac:dyDescent="0.25">
      <c r="A4" t="str">
        <f t="shared" ref="A4:A67" si="2">IF(OR(E4&lt;&gt;0,F4&lt;&gt;0,G4&lt;&gt;0,H4&lt;&gt;0,I4&lt;&gt;0,),"a","b")</f>
        <v>b</v>
      </c>
      <c r="B4" s="5" t="s">
        <v>9</v>
      </c>
      <c r="C4" s="6" t="s">
        <v>10</v>
      </c>
      <c r="D4" s="28"/>
      <c r="E4" s="7">
        <f t="shared" ref="E4:E14" si="3">SUM(F4,G4,H4,I4)</f>
        <v>0</v>
      </c>
      <c r="F4" s="7">
        <f t="shared" si="0"/>
        <v>0</v>
      </c>
      <c r="G4" s="7">
        <f t="shared" ref="G4:I14" si="4">SUM(G16,G268,G544,G1072,G1084)</f>
        <v>0</v>
      </c>
      <c r="H4" s="7">
        <f t="shared" si="4"/>
        <v>0</v>
      </c>
      <c r="I4" s="7">
        <f t="shared" si="4"/>
        <v>0</v>
      </c>
      <c r="J4" s="7">
        <f t="shared" ref="J4:J67" si="5">SUM(F4,G4)</f>
        <v>0</v>
      </c>
      <c r="K4" s="7">
        <f t="shared" ref="K4:K67" si="6">SUM(F4,G4,H4)</f>
        <v>0</v>
      </c>
    </row>
    <row r="5" spans="1:11" x14ac:dyDescent="0.25">
      <c r="A5" t="str">
        <f t="shared" si="2"/>
        <v>b</v>
      </c>
      <c r="B5" s="8" t="s">
        <v>9</v>
      </c>
      <c r="C5" s="9" t="s">
        <v>11</v>
      </c>
      <c r="D5" s="29"/>
      <c r="E5" s="10">
        <f t="shared" si="3"/>
        <v>0</v>
      </c>
      <c r="F5" s="10">
        <f t="shared" si="0"/>
        <v>0</v>
      </c>
      <c r="G5" s="10">
        <f t="shared" si="4"/>
        <v>0</v>
      </c>
      <c r="H5" s="10">
        <f t="shared" si="4"/>
        <v>0</v>
      </c>
      <c r="I5" s="10">
        <f t="shared" si="4"/>
        <v>0</v>
      </c>
      <c r="J5" s="10">
        <f t="shared" si="5"/>
        <v>0</v>
      </c>
      <c r="K5" s="10">
        <f t="shared" si="6"/>
        <v>0</v>
      </c>
    </row>
    <row r="6" spans="1:11" x14ac:dyDescent="0.25">
      <c r="A6" t="str">
        <f t="shared" si="2"/>
        <v>b</v>
      </c>
      <c r="B6" s="8" t="s">
        <v>9</v>
      </c>
      <c r="C6" s="9" t="s">
        <v>12</v>
      </c>
      <c r="D6" s="29"/>
      <c r="E6" s="10">
        <f t="shared" si="3"/>
        <v>0</v>
      </c>
      <c r="F6" s="10">
        <f t="shared" si="0"/>
        <v>0</v>
      </c>
      <c r="G6" s="10">
        <f t="shared" si="4"/>
        <v>0</v>
      </c>
      <c r="H6" s="10">
        <f t="shared" si="4"/>
        <v>0</v>
      </c>
      <c r="I6" s="10">
        <f t="shared" si="4"/>
        <v>0</v>
      </c>
      <c r="J6" s="10">
        <f t="shared" si="5"/>
        <v>0</v>
      </c>
      <c r="K6" s="10">
        <f t="shared" si="6"/>
        <v>0</v>
      </c>
    </row>
    <row r="7" spans="1:11" x14ac:dyDescent="0.25">
      <c r="A7" t="str">
        <f t="shared" si="2"/>
        <v>b</v>
      </c>
      <c r="B7" s="8" t="s">
        <v>9</v>
      </c>
      <c r="C7" s="9" t="s">
        <v>13</v>
      </c>
      <c r="D7" s="29"/>
      <c r="E7" s="10">
        <f t="shared" si="3"/>
        <v>0</v>
      </c>
      <c r="F7" s="10">
        <f t="shared" si="0"/>
        <v>0</v>
      </c>
      <c r="G7" s="10">
        <f t="shared" si="4"/>
        <v>0</v>
      </c>
      <c r="H7" s="10">
        <f t="shared" si="4"/>
        <v>0</v>
      </c>
      <c r="I7" s="10">
        <f t="shared" si="4"/>
        <v>0</v>
      </c>
      <c r="J7" s="10">
        <f t="shared" si="5"/>
        <v>0</v>
      </c>
      <c r="K7" s="10">
        <f t="shared" si="6"/>
        <v>0</v>
      </c>
    </row>
    <row r="8" spans="1:11" x14ac:dyDescent="0.25">
      <c r="A8" t="str">
        <f t="shared" si="2"/>
        <v>b</v>
      </c>
      <c r="B8" s="8" t="s">
        <v>9</v>
      </c>
      <c r="C8" s="9" t="s">
        <v>14</v>
      </c>
      <c r="D8" s="29"/>
      <c r="E8" s="10">
        <f t="shared" si="3"/>
        <v>0</v>
      </c>
      <c r="F8" s="10">
        <f t="shared" si="0"/>
        <v>0</v>
      </c>
      <c r="G8" s="10">
        <f t="shared" si="4"/>
        <v>0</v>
      </c>
      <c r="H8" s="10">
        <f t="shared" si="4"/>
        <v>0</v>
      </c>
      <c r="I8" s="10">
        <f t="shared" si="4"/>
        <v>0</v>
      </c>
      <c r="J8" s="10">
        <f t="shared" si="5"/>
        <v>0</v>
      </c>
      <c r="K8" s="10">
        <f t="shared" si="6"/>
        <v>0</v>
      </c>
    </row>
    <row r="9" spans="1:11" x14ac:dyDescent="0.25">
      <c r="A9" t="str">
        <f t="shared" si="2"/>
        <v>b</v>
      </c>
      <c r="B9" s="8" t="s">
        <v>9</v>
      </c>
      <c r="C9" s="9" t="s">
        <v>15</v>
      </c>
      <c r="D9" s="29"/>
      <c r="E9" s="10">
        <f t="shared" si="3"/>
        <v>0</v>
      </c>
      <c r="F9" s="10">
        <f t="shared" si="0"/>
        <v>0</v>
      </c>
      <c r="G9" s="10">
        <f t="shared" si="4"/>
        <v>0</v>
      </c>
      <c r="H9" s="10">
        <f t="shared" si="4"/>
        <v>0</v>
      </c>
      <c r="I9" s="10">
        <f t="shared" si="4"/>
        <v>0</v>
      </c>
      <c r="J9" s="10">
        <f t="shared" si="5"/>
        <v>0</v>
      </c>
      <c r="K9" s="10">
        <f t="shared" si="6"/>
        <v>0</v>
      </c>
    </row>
    <row r="10" spans="1:11" x14ac:dyDescent="0.25">
      <c r="A10" t="str">
        <f t="shared" si="2"/>
        <v>b</v>
      </c>
      <c r="B10" s="8" t="s">
        <v>9</v>
      </c>
      <c r="C10" s="9" t="s">
        <v>16</v>
      </c>
      <c r="D10" s="29"/>
      <c r="E10" s="10">
        <f t="shared" si="3"/>
        <v>0</v>
      </c>
      <c r="F10" s="10">
        <f t="shared" si="0"/>
        <v>0</v>
      </c>
      <c r="G10" s="10">
        <f t="shared" si="4"/>
        <v>0</v>
      </c>
      <c r="H10" s="10">
        <f t="shared" si="4"/>
        <v>0</v>
      </c>
      <c r="I10" s="10">
        <f t="shared" si="4"/>
        <v>0</v>
      </c>
      <c r="J10" s="10">
        <f t="shared" si="5"/>
        <v>0</v>
      </c>
      <c r="K10" s="10">
        <f t="shared" si="6"/>
        <v>0</v>
      </c>
    </row>
    <row r="11" spans="1:11" x14ac:dyDescent="0.25">
      <c r="A11" t="str">
        <f t="shared" si="2"/>
        <v>b</v>
      </c>
      <c r="B11" s="8" t="s">
        <v>9</v>
      </c>
      <c r="C11" s="9" t="s">
        <v>17</v>
      </c>
      <c r="D11" s="29"/>
      <c r="E11" s="10">
        <f t="shared" si="3"/>
        <v>0</v>
      </c>
      <c r="F11" s="10">
        <f t="shared" si="0"/>
        <v>0</v>
      </c>
      <c r="G11" s="10">
        <f t="shared" si="4"/>
        <v>0</v>
      </c>
      <c r="H11" s="10">
        <f t="shared" si="4"/>
        <v>0</v>
      </c>
      <c r="I11" s="10">
        <f t="shared" si="4"/>
        <v>0</v>
      </c>
      <c r="J11" s="10">
        <f t="shared" si="5"/>
        <v>0</v>
      </c>
      <c r="K11" s="10">
        <f t="shared" si="6"/>
        <v>0</v>
      </c>
    </row>
    <row r="12" spans="1:11" x14ac:dyDescent="0.25">
      <c r="A12" t="str">
        <f t="shared" si="2"/>
        <v>b</v>
      </c>
      <c r="B12" s="5" t="s">
        <v>9</v>
      </c>
      <c r="C12" s="6" t="s">
        <v>18</v>
      </c>
      <c r="D12" s="28"/>
      <c r="E12" s="7">
        <f t="shared" si="3"/>
        <v>0</v>
      </c>
      <c r="F12" s="7">
        <f t="shared" si="0"/>
        <v>0</v>
      </c>
      <c r="G12" s="7">
        <f t="shared" si="4"/>
        <v>0</v>
      </c>
      <c r="H12" s="7">
        <f t="shared" si="4"/>
        <v>0</v>
      </c>
      <c r="I12" s="7">
        <f t="shared" si="4"/>
        <v>0</v>
      </c>
      <c r="J12" s="7">
        <f t="shared" si="5"/>
        <v>0</v>
      </c>
      <c r="K12" s="7">
        <f t="shared" si="6"/>
        <v>0</v>
      </c>
    </row>
    <row r="13" spans="1:11" x14ac:dyDescent="0.25">
      <c r="A13" t="str">
        <f t="shared" si="2"/>
        <v>b</v>
      </c>
      <c r="B13" s="5" t="s">
        <v>9</v>
      </c>
      <c r="C13" s="6" t="s">
        <v>19</v>
      </c>
      <c r="D13" s="28"/>
      <c r="E13" s="7">
        <f t="shared" si="3"/>
        <v>0</v>
      </c>
      <c r="F13" s="7">
        <f t="shared" si="0"/>
        <v>0</v>
      </c>
      <c r="G13" s="7">
        <f t="shared" si="4"/>
        <v>0</v>
      </c>
      <c r="H13" s="7">
        <f t="shared" si="4"/>
        <v>0</v>
      </c>
      <c r="I13" s="7">
        <f t="shared" si="4"/>
        <v>0</v>
      </c>
      <c r="J13" s="7">
        <f t="shared" si="5"/>
        <v>0</v>
      </c>
      <c r="K13" s="7">
        <f t="shared" si="6"/>
        <v>0</v>
      </c>
    </row>
    <row r="14" spans="1:11" ht="15.75" thickBot="1" x14ac:dyDescent="0.3">
      <c r="A14" t="str">
        <f t="shared" si="2"/>
        <v>b</v>
      </c>
      <c r="B14" s="11" t="s">
        <v>9</v>
      </c>
      <c r="C14" s="12" t="s">
        <v>20</v>
      </c>
      <c r="D14" s="30"/>
      <c r="E14" s="13">
        <f t="shared" si="3"/>
        <v>0</v>
      </c>
      <c r="F14" s="13">
        <f t="shared" si="0"/>
        <v>0</v>
      </c>
      <c r="G14" s="13">
        <f t="shared" si="4"/>
        <v>0</v>
      </c>
      <c r="H14" s="13">
        <f t="shared" si="4"/>
        <v>0</v>
      </c>
      <c r="I14" s="13">
        <f t="shared" si="4"/>
        <v>0</v>
      </c>
      <c r="J14" s="13">
        <f t="shared" si="5"/>
        <v>0</v>
      </c>
      <c r="K14" s="13">
        <f t="shared" si="6"/>
        <v>0</v>
      </c>
    </row>
    <row r="15" spans="1:11" ht="31.5" thickTop="1" thickBot="1" x14ac:dyDescent="0.3">
      <c r="A15" t="str">
        <f t="shared" si="2"/>
        <v>b</v>
      </c>
      <c r="B15" s="16" t="s">
        <v>21</v>
      </c>
      <c r="C15" s="4" t="s">
        <v>22</v>
      </c>
      <c r="D15" s="27"/>
      <c r="E15" s="4">
        <f>SUM(F15,G15,H15,I15)</f>
        <v>0</v>
      </c>
      <c r="F15" s="4">
        <f t="shared" ref="F15:I17" si="7">SUM(F27,F39,F87,F99,F243,F255,)</f>
        <v>0</v>
      </c>
      <c r="G15" s="4">
        <f t="shared" si="7"/>
        <v>0</v>
      </c>
      <c r="H15" s="4">
        <f t="shared" si="7"/>
        <v>0</v>
      </c>
      <c r="I15" s="4">
        <f t="shared" si="7"/>
        <v>0</v>
      </c>
      <c r="J15" s="4">
        <f t="shared" si="5"/>
        <v>0</v>
      </c>
      <c r="K15" s="4">
        <f t="shared" si="6"/>
        <v>0</v>
      </c>
    </row>
    <row r="16" spans="1:11" ht="15.75" thickTop="1" x14ac:dyDescent="0.25">
      <c r="A16" t="str">
        <f t="shared" si="2"/>
        <v>b</v>
      </c>
      <c r="B16" s="5"/>
      <c r="C16" s="6" t="s">
        <v>10</v>
      </c>
      <c r="D16" s="28"/>
      <c r="E16" s="7">
        <f t="shared" ref="E16:E79" si="8">SUM(F16,G16,H16,I16)</f>
        <v>0</v>
      </c>
      <c r="F16" s="7">
        <f t="shared" si="7"/>
        <v>0</v>
      </c>
      <c r="G16" s="7">
        <f t="shared" si="7"/>
        <v>0</v>
      </c>
      <c r="H16" s="7">
        <f t="shared" si="7"/>
        <v>0</v>
      </c>
      <c r="I16" s="7">
        <f t="shared" si="7"/>
        <v>0</v>
      </c>
      <c r="J16" s="7">
        <f t="shared" si="5"/>
        <v>0</v>
      </c>
      <c r="K16" s="7">
        <f t="shared" si="6"/>
        <v>0</v>
      </c>
    </row>
    <row r="17" spans="1:11" x14ac:dyDescent="0.25">
      <c r="A17" t="str">
        <f t="shared" si="2"/>
        <v>b</v>
      </c>
      <c r="B17" s="8"/>
      <c r="C17" s="9" t="s">
        <v>11</v>
      </c>
      <c r="D17" s="29"/>
      <c r="E17" s="10">
        <f t="shared" si="8"/>
        <v>0</v>
      </c>
      <c r="F17" s="10">
        <f>SUM(F29,F41,F89,F101,F245,F257,)</f>
        <v>0</v>
      </c>
      <c r="G17" s="10">
        <f t="shared" si="7"/>
        <v>0</v>
      </c>
      <c r="H17" s="10">
        <f t="shared" si="7"/>
        <v>0</v>
      </c>
      <c r="I17" s="10">
        <f t="shared" si="7"/>
        <v>0</v>
      </c>
      <c r="J17" s="10">
        <f t="shared" si="5"/>
        <v>0</v>
      </c>
      <c r="K17" s="10">
        <f t="shared" si="6"/>
        <v>0</v>
      </c>
    </row>
    <row r="18" spans="1:11" x14ac:dyDescent="0.25">
      <c r="A18" t="str">
        <f t="shared" si="2"/>
        <v>b</v>
      </c>
      <c r="B18" s="8"/>
      <c r="C18" s="9" t="s">
        <v>12</v>
      </c>
      <c r="D18" s="29"/>
      <c r="E18" s="10">
        <f t="shared" si="8"/>
        <v>0</v>
      </c>
      <c r="F18" s="10">
        <f t="shared" ref="F18:I26" si="9">SUM(F30,F42,F90,F102,F246,F258,)</f>
        <v>0</v>
      </c>
      <c r="G18" s="10">
        <f t="shared" si="9"/>
        <v>0</v>
      </c>
      <c r="H18" s="10">
        <f t="shared" si="9"/>
        <v>0</v>
      </c>
      <c r="I18" s="10">
        <f t="shared" si="9"/>
        <v>0</v>
      </c>
      <c r="J18" s="10">
        <f t="shared" si="5"/>
        <v>0</v>
      </c>
      <c r="K18" s="10">
        <f t="shared" si="6"/>
        <v>0</v>
      </c>
    </row>
    <row r="19" spans="1:11" x14ac:dyDescent="0.25">
      <c r="A19" t="str">
        <f t="shared" si="2"/>
        <v>b</v>
      </c>
      <c r="B19" s="8"/>
      <c r="C19" s="9" t="s">
        <v>13</v>
      </c>
      <c r="D19" s="29"/>
      <c r="E19" s="10">
        <f t="shared" si="8"/>
        <v>0</v>
      </c>
      <c r="F19" s="10">
        <f t="shared" si="9"/>
        <v>0</v>
      </c>
      <c r="G19" s="10">
        <f t="shared" si="9"/>
        <v>0</v>
      </c>
      <c r="H19" s="10">
        <f t="shared" si="9"/>
        <v>0</v>
      </c>
      <c r="I19" s="10">
        <f t="shared" si="9"/>
        <v>0</v>
      </c>
      <c r="J19" s="10">
        <f t="shared" si="5"/>
        <v>0</v>
      </c>
      <c r="K19" s="10">
        <f t="shared" si="6"/>
        <v>0</v>
      </c>
    </row>
    <row r="20" spans="1:11" x14ac:dyDescent="0.25">
      <c r="A20" t="str">
        <f t="shared" si="2"/>
        <v>b</v>
      </c>
      <c r="B20" s="8"/>
      <c r="C20" s="9" t="s">
        <v>14</v>
      </c>
      <c r="D20" s="29"/>
      <c r="E20" s="10">
        <f t="shared" si="8"/>
        <v>0</v>
      </c>
      <c r="F20" s="10">
        <f t="shared" si="9"/>
        <v>0</v>
      </c>
      <c r="G20" s="10">
        <f t="shared" si="9"/>
        <v>0</v>
      </c>
      <c r="H20" s="10">
        <f t="shared" si="9"/>
        <v>0</v>
      </c>
      <c r="I20" s="10">
        <f t="shared" si="9"/>
        <v>0</v>
      </c>
      <c r="J20" s="10">
        <f t="shared" si="5"/>
        <v>0</v>
      </c>
      <c r="K20" s="10">
        <f t="shared" si="6"/>
        <v>0</v>
      </c>
    </row>
    <row r="21" spans="1:11" x14ac:dyDescent="0.25">
      <c r="A21" t="str">
        <f t="shared" si="2"/>
        <v>b</v>
      </c>
      <c r="B21" s="8"/>
      <c r="C21" s="9" t="s">
        <v>15</v>
      </c>
      <c r="D21" s="29"/>
      <c r="E21" s="10">
        <f t="shared" si="8"/>
        <v>0</v>
      </c>
      <c r="F21" s="10">
        <f t="shared" si="9"/>
        <v>0</v>
      </c>
      <c r="G21" s="10">
        <f t="shared" si="9"/>
        <v>0</v>
      </c>
      <c r="H21" s="10">
        <f t="shared" si="9"/>
        <v>0</v>
      </c>
      <c r="I21" s="10">
        <f t="shared" si="9"/>
        <v>0</v>
      </c>
      <c r="J21" s="10">
        <f t="shared" si="5"/>
        <v>0</v>
      </c>
      <c r="K21" s="10">
        <f t="shared" si="6"/>
        <v>0</v>
      </c>
    </row>
    <row r="22" spans="1:11" x14ac:dyDescent="0.25">
      <c r="A22" t="str">
        <f t="shared" si="2"/>
        <v>b</v>
      </c>
      <c r="B22" s="8"/>
      <c r="C22" s="9" t="s">
        <v>16</v>
      </c>
      <c r="D22" s="29"/>
      <c r="E22" s="10">
        <f t="shared" si="8"/>
        <v>0</v>
      </c>
      <c r="F22" s="10">
        <f t="shared" si="9"/>
        <v>0</v>
      </c>
      <c r="G22" s="10">
        <f t="shared" si="9"/>
        <v>0</v>
      </c>
      <c r="H22" s="10">
        <f t="shared" si="9"/>
        <v>0</v>
      </c>
      <c r="I22" s="10">
        <f t="shared" si="9"/>
        <v>0</v>
      </c>
      <c r="J22" s="10">
        <f t="shared" si="5"/>
        <v>0</v>
      </c>
      <c r="K22" s="10">
        <f t="shared" si="6"/>
        <v>0</v>
      </c>
    </row>
    <row r="23" spans="1:11" x14ac:dyDescent="0.25">
      <c r="A23" t="str">
        <f t="shared" si="2"/>
        <v>b</v>
      </c>
      <c r="B23" s="8"/>
      <c r="C23" s="9" t="s">
        <v>17</v>
      </c>
      <c r="D23" s="29"/>
      <c r="E23" s="10">
        <f t="shared" si="8"/>
        <v>0</v>
      </c>
      <c r="F23" s="10">
        <f t="shared" si="9"/>
        <v>0</v>
      </c>
      <c r="G23" s="10">
        <f t="shared" si="9"/>
        <v>0</v>
      </c>
      <c r="H23" s="10">
        <f t="shared" si="9"/>
        <v>0</v>
      </c>
      <c r="I23" s="10">
        <f t="shared" si="9"/>
        <v>0</v>
      </c>
      <c r="J23" s="10">
        <f t="shared" si="5"/>
        <v>0</v>
      </c>
      <c r="K23" s="10">
        <f t="shared" si="6"/>
        <v>0</v>
      </c>
    </row>
    <row r="24" spans="1:11" x14ac:dyDescent="0.25">
      <c r="A24" t="str">
        <f t="shared" si="2"/>
        <v>b</v>
      </c>
      <c r="B24" s="5"/>
      <c r="C24" s="6" t="s">
        <v>18</v>
      </c>
      <c r="D24" s="28"/>
      <c r="E24" s="7">
        <f t="shared" si="8"/>
        <v>0</v>
      </c>
      <c r="F24" s="7">
        <f t="shared" si="9"/>
        <v>0</v>
      </c>
      <c r="G24" s="7">
        <f t="shared" si="9"/>
        <v>0</v>
      </c>
      <c r="H24" s="7">
        <f t="shared" si="9"/>
        <v>0</v>
      </c>
      <c r="I24" s="7">
        <f t="shared" si="9"/>
        <v>0</v>
      </c>
      <c r="J24" s="7">
        <f t="shared" si="5"/>
        <v>0</v>
      </c>
      <c r="K24" s="7">
        <f t="shared" si="6"/>
        <v>0</v>
      </c>
    </row>
    <row r="25" spans="1:11" x14ac:dyDescent="0.25">
      <c r="A25" t="str">
        <f t="shared" si="2"/>
        <v>b</v>
      </c>
      <c r="B25" s="5"/>
      <c r="C25" s="6" t="s">
        <v>19</v>
      </c>
      <c r="D25" s="28"/>
      <c r="E25" s="7">
        <f t="shared" si="8"/>
        <v>0</v>
      </c>
      <c r="F25" s="7">
        <f t="shared" si="9"/>
        <v>0</v>
      </c>
      <c r="G25" s="7">
        <f t="shared" si="9"/>
        <v>0</v>
      </c>
      <c r="H25" s="7">
        <f t="shared" si="9"/>
        <v>0</v>
      </c>
      <c r="I25" s="7">
        <f t="shared" si="9"/>
        <v>0</v>
      </c>
      <c r="J25" s="7">
        <f t="shared" si="5"/>
        <v>0</v>
      </c>
      <c r="K25" s="7">
        <f t="shared" si="6"/>
        <v>0</v>
      </c>
    </row>
    <row r="26" spans="1:11" ht="15.75" thickBot="1" x14ac:dyDescent="0.3">
      <c r="A26" t="str">
        <f t="shared" si="2"/>
        <v>b</v>
      </c>
      <c r="B26" s="11"/>
      <c r="C26" s="12" t="s">
        <v>20</v>
      </c>
      <c r="D26" s="30"/>
      <c r="E26" s="13">
        <f t="shared" si="8"/>
        <v>0</v>
      </c>
      <c r="F26" s="13">
        <f t="shared" si="9"/>
        <v>0</v>
      </c>
      <c r="G26" s="13">
        <f t="shared" si="9"/>
        <v>0</v>
      </c>
      <c r="H26" s="13">
        <f t="shared" si="9"/>
        <v>0</v>
      </c>
      <c r="I26" s="13">
        <f t="shared" si="9"/>
        <v>0</v>
      </c>
      <c r="J26" s="13">
        <f t="shared" si="5"/>
        <v>0</v>
      </c>
      <c r="K26" s="13">
        <f t="shared" si="6"/>
        <v>0</v>
      </c>
    </row>
    <row r="27" spans="1:11" ht="46.5" thickTop="1" thickBot="1" x14ac:dyDescent="0.3">
      <c r="A27" t="str">
        <f t="shared" si="2"/>
        <v>b</v>
      </c>
      <c r="B27" s="3" t="s">
        <v>23</v>
      </c>
      <c r="C27" s="4" t="s">
        <v>24</v>
      </c>
      <c r="D27" s="27"/>
      <c r="E27" s="4">
        <f t="shared" si="8"/>
        <v>0</v>
      </c>
      <c r="F27" s="4">
        <f>SUM(F28,F36,F37,F38)</f>
        <v>0</v>
      </c>
      <c r="G27" s="4">
        <f t="shared" ref="G27:I27" si="10">SUM(G28,G36,G37,G38)</f>
        <v>0</v>
      </c>
      <c r="H27" s="4">
        <f t="shared" si="10"/>
        <v>0</v>
      </c>
      <c r="I27" s="4">
        <f t="shared" si="10"/>
        <v>0</v>
      </c>
      <c r="J27" s="4">
        <f t="shared" si="5"/>
        <v>0</v>
      </c>
      <c r="K27" s="4">
        <f t="shared" si="6"/>
        <v>0</v>
      </c>
    </row>
    <row r="28" spans="1:11" ht="15.75" thickTop="1" x14ac:dyDescent="0.25">
      <c r="A28" t="str">
        <f t="shared" si="2"/>
        <v>b</v>
      </c>
      <c r="B28" s="5"/>
      <c r="C28" s="6" t="s">
        <v>10</v>
      </c>
      <c r="D28" s="28"/>
      <c r="E28" s="7">
        <f t="shared" si="8"/>
        <v>0</v>
      </c>
      <c r="F28" s="7">
        <f>SUM(F29:F35)</f>
        <v>0</v>
      </c>
      <c r="G28" s="7">
        <f t="shared" ref="G28:I28" si="11">SUM(G29:G35)</f>
        <v>0</v>
      </c>
      <c r="H28" s="7">
        <f t="shared" si="11"/>
        <v>0</v>
      </c>
      <c r="I28" s="7">
        <f t="shared" si="11"/>
        <v>0</v>
      </c>
      <c r="J28" s="7">
        <f t="shared" si="5"/>
        <v>0</v>
      </c>
      <c r="K28" s="7">
        <f t="shared" si="6"/>
        <v>0</v>
      </c>
    </row>
    <row r="29" spans="1:11" x14ac:dyDescent="0.25">
      <c r="A29" t="str">
        <f t="shared" si="2"/>
        <v>b</v>
      </c>
      <c r="B29" s="8"/>
      <c r="C29" s="9" t="s">
        <v>11</v>
      </c>
      <c r="D29" s="29"/>
      <c r="E29" s="10">
        <f t="shared" si="8"/>
        <v>0</v>
      </c>
      <c r="F29" s="10">
        <v>0</v>
      </c>
      <c r="G29" s="10">
        <v>0</v>
      </c>
      <c r="H29" s="10">
        <v>0</v>
      </c>
      <c r="I29" s="10">
        <v>0</v>
      </c>
      <c r="J29" s="10">
        <f t="shared" si="5"/>
        <v>0</v>
      </c>
      <c r="K29" s="10">
        <f t="shared" si="6"/>
        <v>0</v>
      </c>
    </row>
    <row r="30" spans="1:11" x14ac:dyDescent="0.25">
      <c r="A30" t="str">
        <f t="shared" si="2"/>
        <v>b</v>
      </c>
      <c r="B30" s="8"/>
      <c r="C30" s="9" t="s">
        <v>12</v>
      </c>
      <c r="D30" s="29"/>
      <c r="E30" s="10">
        <f t="shared" si="8"/>
        <v>0</v>
      </c>
      <c r="F30" s="10">
        <v>0</v>
      </c>
      <c r="G30" s="10">
        <v>0</v>
      </c>
      <c r="H30" s="10">
        <v>0</v>
      </c>
      <c r="I30" s="10">
        <v>0</v>
      </c>
      <c r="J30" s="10">
        <f t="shared" si="5"/>
        <v>0</v>
      </c>
      <c r="K30" s="10">
        <f t="shared" si="6"/>
        <v>0</v>
      </c>
    </row>
    <row r="31" spans="1:11" x14ac:dyDescent="0.25">
      <c r="A31" t="str">
        <f t="shared" si="2"/>
        <v>b</v>
      </c>
      <c r="B31" s="8"/>
      <c r="C31" s="9" t="s">
        <v>13</v>
      </c>
      <c r="D31" s="29"/>
      <c r="E31" s="10">
        <f t="shared" si="8"/>
        <v>0</v>
      </c>
      <c r="F31" s="10">
        <v>0</v>
      </c>
      <c r="G31" s="10">
        <v>0</v>
      </c>
      <c r="H31" s="10">
        <v>0</v>
      </c>
      <c r="I31" s="10">
        <v>0</v>
      </c>
      <c r="J31" s="10">
        <f t="shared" si="5"/>
        <v>0</v>
      </c>
      <c r="K31" s="10">
        <f t="shared" si="6"/>
        <v>0</v>
      </c>
    </row>
    <row r="32" spans="1:11" x14ac:dyDescent="0.25">
      <c r="A32" t="str">
        <f t="shared" si="2"/>
        <v>b</v>
      </c>
      <c r="B32" s="8"/>
      <c r="C32" s="9" t="s">
        <v>14</v>
      </c>
      <c r="D32" s="29"/>
      <c r="E32" s="10">
        <f t="shared" si="8"/>
        <v>0</v>
      </c>
      <c r="F32" s="10">
        <v>0</v>
      </c>
      <c r="G32" s="10">
        <v>0</v>
      </c>
      <c r="H32" s="10">
        <v>0</v>
      </c>
      <c r="I32" s="10">
        <v>0</v>
      </c>
      <c r="J32" s="10">
        <f t="shared" si="5"/>
        <v>0</v>
      </c>
      <c r="K32" s="10">
        <f t="shared" si="6"/>
        <v>0</v>
      </c>
    </row>
    <row r="33" spans="1:11" x14ac:dyDescent="0.25">
      <c r="A33" t="str">
        <f t="shared" si="2"/>
        <v>b</v>
      </c>
      <c r="B33" s="8"/>
      <c r="C33" s="9" t="s">
        <v>15</v>
      </c>
      <c r="D33" s="29"/>
      <c r="E33" s="10">
        <f t="shared" si="8"/>
        <v>0</v>
      </c>
      <c r="F33" s="10">
        <v>0</v>
      </c>
      <c r="G33" s="10">
        <v>0</v>
      </c>
      <c r="H33" s="10">
        <v>0</v>
      </c>
      <c r="I33" s="10">
        <v>0</v>
      </c>
      <c r="J33" s="10">
        <f t="shared" si="5"/>
        <v>0</v>
      </c>
      <c r="K33" s="10">
        <f t="shared" si="6"/>
        <v>0</v>
      </c>
    </row>
    <row r="34" spans="1:11" x14ac:dyDescent="0.25">
      <c r="A34" t="str">
        <f t="shared" si="2"/>
        <v>b</v>
      </c>
      <c r="B34" s="8"/>
      <c r="C34" s="9" t="s">
        <v>16</v>
      </c>
      <c r="D34" s="29"/>
      <c r="E34" s="10">
        <f t="shared" si="8"/>
        <v>0</v>
      </c>
      <c r="F34" s="10">
        <v>0</v>
      </c>
      <c r="G34" s="10">
        <v>0</v>
      </c>
      <c r="H34" s="10">
        <v>0</v>
      </c>
      <c r="I34" s="10">
        <v>0</v>
      </c>
      <c r="J34" s="10">
        <f t="shared" si="5"/>
        <v>0</v>
      </c>
      <c r="K34" s="10">
        <f t="shared" si="6"/>
        <v>0</v>
      </c>
    </row>
    <row r="35" spans="1:11" x14ac:dyDescent="0.25">
      <c r="A35" t="str">
        <f t="shared" si="2"/>
        <v>b</v>
      </c>
      <c r="B35" s="8"/>
      <c r="C35" s="9" t="s">
        <v>17</v>
      </c>
      <c r="D35" s="29"/>
      <c r="E35" s="10">
        <f t="shared" si="8"/>
        <v>0</v>
      </c>
      <c r="F35" s="10">
        <v>0</v>
      </c>
      <c r="G35" s="10">
        <v>0</v>
      </c>
      <c r="H35" s="10">
        <v>0</v>
      </c>
      <c r="I35" s="10">
        <v>0</v>
      </c>
      <c r="J35" s="10">
        <f t="shared" si="5"/>
        <v>0</v>
      </c>
      <c r="K35" s="10">
        <f t="shared" si="6"/>
        <v>0</v>
      </c>
    </row>
    <row r="36" spans="1:11" x14ac:dyDescent="0.25">
      <c r="A36" t="str">
        <f t="shared" si="2"/>
        <v>b</v>
      </c>
      <c r="B36" s="5"/>
      <c r="C36" s="6" t="s">
        <v>18</v>
      </c>
      <c r="D36" s="28"/>
      <c r="E36" s="7">
        <f t="shared" si="8"/>
        <v>0</v>
      </c>
      <c r="F36" s="7">
        <v>0</v>
      </c>
      <c r="G36" s="7">
        <v>0</v>
      </c>
      <c r="H36" s="7">
        <v>0</v>
      </c>
      <c r="I36" s="7">
        <v>0</v>
      </c>
      <c r="J36" s="7">
        <f t="shared" si="5"/>
        <v>0</v>
      </c>
      <c r="K36" s="7">
        <f t="shared" si="6"/>
        <v>0</v>
      </c>
    </row>
    <row r="37" spans="1:11" x14ac:dyDescent="0.25">
      <c r="A37" t="str">
        <f t="shared" si="2"/>
        <v>b</v>
      </c>
      <c r="B37" s="5"/>
      <c r="C37" s="6" t="s">
        <v>19</v>
      </c>
      <c r="D37" s="28"/>
      <c r="E37" s="7">
        <f t="shared" si="8"/>
        <v>0</v>
      </c>
      <c r="F37" s="7">
        <v>0</v>
      </c>
      <c r="G37" s="7">
        <v>0</v>
      </c>
      <c r="H37" s="7">
        <v>0</v>
      </c>
      <c r="I37" s="7">
        <v>0</v>
      </c>
      <c r="J37" s="7">
        <f t="shared" si="5"/>
        <v>0</v>
      </c>
      <c r="K37" s="7">
        <f t="shared" si="6"/>
        <v>0</v>
      </c>
    </row>
    <row r="38" spans="1:11" ht="15.75" thickBot="1" x14ac:dyDescent="0.3">
      <c r="A38" t="str">
        <f t="shared" si="2"/>
        <v>b</v>
      </c>
      <c r="B38" s="11"/>
      <c r="C38" s="12" t="s">
        <v>20</v>
      </c>
      <c r="D38" s="30"/>
      <c r="E38" s="13">
        <f t="shared" si="8"/>
        <v>0</v>
      </c>
      <c r="F38" s="13">
        <v>0</v>
      </c>
      <c r="G38" s="13">
        <v>0</v>
      </c>
      <c r="H38" s="13">
        <v>0</v>
      </c>
      <c r="I38" s="13">
        <v>0</v>
      </c>
      <c r="J38" s="13">
        <f t="shared" si="5"/>
        <v>0</v>
      </c>
      <c r="K38" s="13">
        <f t="shared" si="6"/>
        <v>0</v>
      </c>
    </row>
    <row r="39" spans="1:11" ht="31.5" thickTop="1" thickBot="1" x14ac:dyDescent="0.3">
      <c r="A39" t="str">
        <f t="shared" si="2"/>
        <v>b</v>
      </c>
      <c r="B39" s="16" t="s">
        <v>25</v>
      </c>
      <c r="C39" s="4" t="s">
        <v>26</v>
      </c>
      <c r="D39" s="27"/>
      <c r="E39" s="4">
        <f t="shared" si="8"/>
        <v>0</v>
      </c>
      <c r="F39" s="4">
        <f>SUM(F51,F63,F75)</f>
        <v>0</v>
      </c>
      <c r="G39" s="4">
        <f t="shared" ref="G39:I39" si="12">SUM(G51,G63,G75)</f>
        <v>0</v>
      </c>
      <c r="H39" s="4">
        <f t="shared" si="12"/>
        <v>0</v>
      </c>
      <c r="I39" s="4">
        <f t="shared" si="12"/>
        <v>0</v>
      </c>
      <c r="J39" s="4">
        <f t="shared" si="5"/>
        <v>0</v>
      </c>
      <c r="K39" s="4">
        <f t="shared" si="6"/>
        <v>0</v>
      </c>
    </row>
    <row r="40" spans="1:11" ht="15.75" thickTop="1" x14ac:dyDescent="0.25">
      <c r="A40" t="str">
        <f t="shared" si="2"/>
        <v>b</v>
      </c>
      <c r="B40" s="5"/>
      <c r="C40" s="6" t="s">
        <v>10</v>
      </c>
      <c r="D40" s="28"/>
      <c r="E40" s="7">
        <f t="shared" si="8"/>
        <v>0</v>
      </c>
      <c r="F40" s="7">
        <f t="shared" ref="F40:I50" si="13">SUM(F52,F64,F76)</f>
        <v>0</v>
      </c>
      <c r="G40" s="7">
        <f t="shared" si="13"/>
        <v>0</v>
      </c>
      <c r="H40" s="7">
        <f t="shared" si="13"/>
        <v>0</v>
      </c>
      <c r="I40" s="7">
        <f t="shared" si="13"/>
        <v>0</v>
      </c>
      <c r="J40" s="7">
        <f t="shared" si="5"/>
        <v>0</v>
      </c>
      <c r="K40" s="7">
        <f t="shared" si="6"/>
        <v>0</v>
      </c>
    </row>
    <row r="41" spans="1:11" x14ac:dyDescent="0.25">
      <c r="A41" t="str">
        <f t="shared" si="2"/>
        <v>b</v>
      </c>
      <c r="B41" s="8"/>
      <c r="C41" s="9" t="s">
        <v>11</v>
      </c>
      <c r="D41" s="29"/>
      <c r="E41" s="10">
        <f t="shared" si="8"/>
        <v>0</v>
      </c>
      <c r="F41" s="10">
        <f t="shared" si="13"/>
        <v>0</v>
      </c>
      <c r="G41" s="10">
        <f t="shared" si="13"/>
        <v>0</v>
      </c>
      <c r="H41" s="10">
        <f t="shared" si="13"/>
        <v>0</v>
      </c>
      <c r="I41" s="10">
        <f t="shared" si="13"/>
        <v>0</v>
      </c>
      <c r="J41" s="10">
        <f t="shared" si="5"/>
        <v>0</v>
      </c>
      <c r="K41" s="10">
        <f t="shared" si="6"/>
        <v>0</v>
      </c>
    </row>
    <row r="42" spans="1:11" x14ac:dyDescent="0.25">
      <c r="A42" t="str">
        <f t="shared" si="2"/>
        <v>b</v>
      </c>
      <c r="B42" s="8"/>
      <c r="C42" s="9" t="s">
        <v>12</v>
      </c>
      <c r="D42" s="29"/>
      <c r="E42" s="10">
        <f t="shared" si="8"/>
        <v>0</v>
      </c>
      <c r="F42" s="10">
        <f t="shared" si="13"/>
        <v>0</v>
      </c>
      <c r="G42" s="10">
        <f t="shared" si="13"/>
        <v>0</v>
      </c>
      <c r="H42" s="10">
        <f t="shared" si="13"/>
        <v>0</v>
      </c>
      <c r="I42" s="10">
        <f t="shared" si="13"/>
        <v>0</v>
      </c>
      <c r="J42" s="10">
        <f t="shared" si="5"/>
        <v>0</v>
      </c>
      <c r="K42" s="10">
        <f t="shared" si="6"/>
        <v>0</v>
      </c>
    </row>
    <row r="43" spans="1:11" x14ac:dyDescent="0.25">
      <c r="A43" t="str">
        <f t="shared" si="2"/>
        <v>b</v>
      </c>
      <c r="B43" s="8"/>
      <c r="C43" s="9" t="s">
        <v>13</v>
      </c>
      <c r="D43" s="29"/>
      <c r="E43" s="10">
        <f t="shared" si="8"/>
        <v>0</v>
      </c>
      <c r="F43" s="10">
        <f t="shared" si="13"/>
        <v>0</v>
      </c>
      <c r="G43" s="10">
        <f t="shared" si="13"/>
        <v>0</v>
      </c>
      <c r="H43" s="10">
        <f t="shared" si="13"/>
        <v>0</v>
      </c>
      <c r="I43" s="10">
        <f t="shared" si="13"/>
        <v>0</v>
      </c>
      <c r="J43" s="10">
        <f t="shared" si="5"/>
        <v>0</v>
      </c>
      <c r="K43" s="10">
        <f t="shared" si="6"/>
        <v>0</v>
      </c>
    </row>
    <row r="44" spans="1:11" x14ac:dyDescent="0.25">
      <c r="A44" t="str">
        <f t="shared" si="2"/>
        <v>b</v>
      </c>
      <c r="B44" s="8"/>
      <c r="C44" s="9" t="s">
        <v>14</v>
      </c>
      <c r="D44" s="29"/>
      <c r="E44" s="10">
        <f t="shared" si="8"/>
        <v>0</v>
      </c>
      <c r="F44" s="10">
        <f t="shared" si="13"/>
        <v>0</v>
      </c>
      <c r="G44" s="10">
        <f t="shared" si="13"/>
        <v>0</v>
      </c>
      <c r="H44" s="10">
        <f t="shared" si="13"/>
        <v>0</v>
      </c>
      <c r="I44" s="10">
        <f t="shared" si="13"/>
        <v>0</v>
      </c>
      <c r="J44" s="10">
        <f t="shared" si="5"/>
        <v>0</v>
      </c>
      <c r="K44" s="10">
        <f t="shared" si="6"/>
        <v>0</v>
      </c>
    </row>
    <row r="45" spans="1:11" x14ac:dyDescent="0.25">
      <c r="A45" t="str">
        <f t="shared" si="2"/>
        <v>b</v>
      </c>
      <c r="B45" s="8"/>
      <c r="C45" s="9" t="s">
        <v>15</v>
      </c>
      <c r="D45" s="29"/>
      <c r="E45" s="10">
        <f t="shared" si="8"/>
        <v>0</v>
      </c>
      <c r="F45" s="10">
        <f t="shared" si="13"/>
        <v>0</v>
      </c>
      <c r="G45" s="10">
        <f t="shared" si="13"/>
        <v>0</v>
      </c>
      <c r="H45" s="10">
        <f t="shared" si="13"/>
        <v>0</v>
      </c>
      <c r="I45" s="10">
        <f t="shared" si="13"/>
        <v>0</v>
      </c>
      <c r="J45" s="10">
        <f t="shared" si="5"/>
        <v>0</v>
      </c>
      <c r="K45" s="10">
        <f t="shared" si="6"/>
        <v>0</v>
      </c>
    </row>
    <row r="46" spans="1:11" x14ac:dyDescent="0.25">
      <c r="A46" t="str">
        <f t="shared" si="2"/>
        <v>b</v>
      </c>
      <c r="B46" s="8"/>
      <c r="C46" s="9" t="s">
        <v>16</v>
      </c>
      <c r="D46" s="29"/>
      <c r="E46" s="10">
        <f t="shared" si="8"/>
        <v>0</v>
      </c>
      <c r="F46" s="10">
        <f t="shared" si="13"/>
        <v>0</v>
      </c>
      <c r="G46" s="10">
        <f t="shared" si="13"/>
        <v>0</v>
      </c>
      <c r="H46" s="10">
        <f t="shared" si="13"/>
        <v>0</v>
      </c>
      <c r="I46" s="10">
        <f t="shared" si="13"/>
        <v>0</v>
      </c>
      <c r="J46" s="10">
        <f t="shared" si="5"/>
        <v>0</v>
      </c>
      <c r="K46" s="10">
        <f t="shared" si="6"/>
        <v>0</v>
      </c>
    </row>
    <row r="47" spans="1:11" x14ac:dyDescent="0.25">
      <c r="A47" t="str">
        <f t="shared" si="2"/>
        <v>b</v>
      </c>
      <c r="B47" s="8"/>
      <c r="C47" s="9" t="s">
        <v>17</v>
      </c>
      <c r="D47" s="29"/>
      <c r="E47" s="10">
        <f t="shared" si="8"/>
        <v>0</v>
      </c>
      <c r="F47" s="10">
        <f t="shared" si="13"/>
        <v>0</v>
      </c>
      <c r="G47" s="10">
        <f t="shared" si="13"/>
        <v>0</v>
      </c>
      <c r="H47" s="10">
        <f t="shared" si="13"/>
        <v>0</v>
      </c>
      <c r="I47" s="10">
        <f t="shared" si="13"/>
        <v>0</v>
      </c>
      <c r="J47" s="10">
        <f t="shared" si="5"/>
        <v>0</v>
      </c>
      <c r="K47" s="10">
        <f t="shared" si="6"/>
        <v>0</v>
      </c>
    </row>
    <row r="48" spans="1:11" x14ac:dyDescent="0.25">
      <c r="A48" t="str">
        <f t="shared" si="2"/>
        <v>b</v>
      </c>
      <c r="B48" s="5"/>
      <c r="C48" s="6" t="s">
        <v>18</v>
      </c>
      <c r="D48" s="28"/>
      <c r="E48" s="7">
        <f t="shared" si="8"/>
        <v>0</v>
      </c>
      <c r="F48" s="7">
        <f t="shared" si="13"/>
        <v>0</v>
      </c>
      <c r="G48" s="7">
        <f t="shared" si="13"/>
        <v>0</v>
      </c>
      <c r="H48" s="7">
        <f t="shared" si="13"/>
        <v>0</v>
      </c>
      <c r="I48" s="7">
        <f t="shared" si="13"/>
        <v>0</v>
      </c>
      <c r="J48" s="7">
        <f t="shared" si="5"/>
        <v>0</v>
      </c>
      <c r="K48" s="7">
        <f t="shared" si="6"/>
        <v>0</v>
      </c>
    </row>
    <row r="49" spans="1:11" x14ac:dyDescent="0.25">
      <c r="A49" t="str">
        <f t="shared" si="2"/>
        <v>b</v>
      </c>
      <c r="B49" s="5"/>
      <c r="C49" s="6" t="s">
        <v>19</v>
      </c>
      <c r="D49" s="28"/>
      <c r="E49" s="7">
        <f t="shared" si="8"/>
        <v>0</v>
      </c>
      <c r="F49" s="7">
        <f t="shared" si="13"/>
        <v>0</v>
      </c>
      <c r="G49" s="7">
        <f t="shared" si="13"/>
        <v>0</v>
      </c>
      <c r="H49" s="7">
        <f t="shared" si="13"/>
        <v>0</v>
      </c>
      <c r="I49" s="7">
        <f t="shared" si="13"/>
        <v>0</v>
      </c>
      <c r="J49" s="7">
        <f t="shared" si="5"/>
        <v>0</v>
      </c>
      <c r="K49" s="7">
        <f t="shared" si="6"/>
        <v>0</v>
      </c>
    </row>
    <row r="50" spans="1:11" ht="15.75" thickBot="1" x14ac:dyDescent="0.3">
      <c r="A50" t="str">
        <f t="shared" si="2"/>
        <v>b</v>
      </c>
      <c r="B50" s="11"/>
      <c r="C50" s="12" t="s">
        <v>20</v>
      </c>
      <c r="D50" s="30"/>
      <c r="E50" s="13">
        <f t="shared" si="8"/>
        <v>0</v>
      </c>
      <c r="F50" s="13">
        <f t="shared" si="13"/>
        <v>0</v>
      </c>
      <c r="G50" s="13">
        <f t="shared" si="13"/>
        <v>0</v>
      </c>
      <c r="H50" s="13">
        <f t="shared" si="13"/>
        <v>0</v>
      </c>
      <c r="I50" s="13">
        <f t="shared" si="13"/>
        <v>0</v>
      </c>
      <c r="J50" s="13">
        <f t="shared" si="5"/>
        <v>0</v>
      </c>
      <c r="K50" s="13">
        <f t="shared" si="6"/>
        <v>0</v>
      </c>
    </row>
    <row r="51" spans="1:11" ht="31.5" thickTop="1" thickBot="1" x14ac:dyDescent="0.3">
      <c r="A51" t="str">
        <f t="shared" si="2"/>
        <v>b</v>
      </c>
      <c r="B51" s="3" t="s">
        <v>27</v>
      </c>
      <c r="C51" s="4" t="s">
        <v>26</v>
      </c>
      <c r="D51" s="27"/>
      <c r="E51" s="4">
        <f t="shared" si="8"/>
        <v>0</v>
      </c>
      <c r="F51" s="4">
        <f>SUM(F52,F60,F61,F62)</f>
        <v>0</v>
      </c>
      <c r="G51" s="4">
        <f t="shared" ref="G51:I51" si="14">SUM(G52,G60,G61,G62)</f>
        <v>0</v>
      </c>
      <c r="H51" s="4">
        <f t="shared" si="14"/>
        <v>0</v>
      </c>
      <c r="I51" s="4">
        <f t="shared" si="14"/>
        <v>0</v>
      </c>
      <c r="J51" s="4">
        <f t="shared" si="5"/>
        <v>0</v>
      </c>
      <c r="K51" s="4">
        <f t="shared" si="6"/>
        <v>0</v>
      </c>
    </row>
    <row r="52" spans="1:11" ht="15.75" thickTop="1" x14ac:dyDescent="0.25">
      <c r="A52" t="str">
        <f t="shared" si="2"/>
        <v>b</v>
      </c>
      <c r="B52" s="5"/>
      <c r="C52" s="6" t="s">
        <v>10</v>
      </c>
      <c r="D52" s="28"/>
      <c r="E52" s="7">
        <f t="shared" si="8"/>
        <v>0</v>
      </c>
      <c r="F52" s="7">
        <f>SUM(F53:F59)</f>
        <v>0</v>
      </c>
      <c r="G52" s="7">
        <f t="shared" ref="G52:I52" si="15">SUM(G53:G59)</f>
        <v>0</v>
      </c>
      <c r="H52" s="7">
        <f t="shared" si="15"/>
        <v>0</v>
      </c>
      <c r="I52" s="7">
        <f t="shared" si="15"/>
        <v>0</v>
      </c>
      <c r="J52" s="7">
        <f t="shared" si="5"/>
        <v>0</v>
      </c>
      <c r="K52" s="7">
        <f t="shared" si="6"/>
        <v>0</v>
      </c>
    </row>
    <row r="53" spans="1:11" x14ac:dyDescent="0.25">
      <c r="A53" t="str">
        <f t="shared" si="2"/>
        <v>b</v>
      </c>
      <c r="B53" s="8"/>
      <c r="C53" s="9" t="s">
        <v>11</v>
      </c>
      <c r="D53" s="29"/>
      <c r="E53" s="10">
        <f t="shared" si="8"/>
        <v>0</v>
      </c>
      <c r="F53" s="10">
        <v>0</v>
      </c>
      <c r="G53" s="10">
        <v>0</v>
      </c>
      <c r="H53" s="10">
        <v>0</v>
      </c>
      <c r="I53" s="10">
        <v>0</v>
      </c>
      <c r="J53" s="10">
        <f t="shared" si="5"/>
        <v>0</v>
      </c>
      <c r="K53" s="10">
        <f t="shared" si="6"/>
        <v>0</v>
      </c>
    </row>
    <row r="54" spans="1:11" x14ac:dyDescent="0.25">
      <c r="A54" t="str">
        <f t="shared" si="2"/>
        <v>b</v>
      </c>
      <c r="B54" s="8"/>
      <c r="C54" s="9" t="s">
        <v>12</v>
      </c>
      <c r="D54" s="29"/>
      <c r="E54" s="10">
        <f t="shared" si="8"/>
        <v>0</v>
      </c>
      <c r="F54" s="10">
        <v>0</v>
      </c>
      <c r="G54" s="10">
        <v>0</v>
      </c>
      <c r="H54" s="10">
        <v>0</v>
      </c>
      <c r="I54" s="10">
        <v>0</v>
      </c>
      <c r="J54" s="10">
        <f t="shared" si="5"/>
        <v>0</v>
      </c>
      <c r="K54" s="10">
        <f t="shared" si="6"/>
        <v>0</v>
      </c>
    </row>
    <row r="55" spans="1:11" x14ac:dyDescent="0.25">
      <c r="A55" t="str">
        <f t="shared" si="2"/>
        <v>b</v>
      </c>
      <c r="B55" s="8"/>
      <c r="C55" s="9" t="s">
        <v>13</v>
      </c>
      <c r="D55" s="29"/>
      <c r="E55" s="10">
        <f t="shared" si="8"/>
        <v>0</v>
      </c>
      <c r="F55" s="10">
        <v>0</v>
      </c>
      <c r="G55" s="10">
        <v>0</v>
      </c>
      <c r="H55" s="10">
        <v>0</v>
      </c>
      <c r="I55" s="10">
        <v>0</v>
      </c>
      <c r="J55" s="10">
        <f t="shared" si="5"/>
        <v>0</v>
      </c>
      <c r="K55" s="10">
        <f t="shared" si="6"/>
        <v>0</v>
      </c>
    </row>
    <row r="56" spans="1:11" x14ac:dyDescent="0.25">
      <c r="A56" t="str">
        <f t="shared" si="2"/>
        <v>b</v>
      </c>
      <c r="B56" s="8"/>
      <c r="C56" s="9" t="s">
        <v>14</v>
      </c>
      <c r="D56" s="29"/>
      <c r="E56" s="10">
        <f t="shared" si="8"/>
        <v>0</v>
      </c>
      <c r="F56" s="10">
        <v>0</v>
      </c>
      <c r="G56" s="10">
        <v>0</v>
      </c>
      <c r="H56" s="10">
        <v>0</v>
      </c>
      <c r="I56" s="10">
        <v>0</v>
      </c>
      <c r="J56" s="10">
        <f t="shared" si="5"/>
        <v>0</v>
      </c>
      <c r="K56" s="10">
        <f t="shared" si="6"/>
        <v>0</v>
      </c>
    </row>
    <row r="57" spans="1:11" x14ac:dyDescent="0.25">
      <c r="A57" t="str">
        <f t="shared" si="2"/>
        <v>b</v>
      </c>
      <c r="B57" s="8"/>
      <c r="C57" s="9" t="s">
        <v>15</v>
      </c>
      <c r="D57" s="29"/>
      <c r="E57" s="10">
        <f t="shared" si="8"/>
        <v>0</v>
      </c>
      <c r="F57" s="10">
        <v>0</v>
      </c>
      <c r="G57" s="10">
        <v>0</v>
      </c>
      <c r="H57" s="10">
        <v>0</v>
      </c>
      <c r="I57" s="10">
        <v>0</v>
      </c>
      <c r="J57" s="10">
        <f t="shared" si="5"/>
        <v>0</v>
      </c>
      <c r="K57" s="10">
        <f t="shared" si="6"/>
        <v>0</v>
      </c>
    </row>
    <row r="58" spans="1:11" x14ac:dyDescent="0.25">
      <c r="A58" t="str">
        <f t="shared" si="2"/>
        <v>b</v>
      </c>
      <c r="B58" s="8"/>
      <c r="C58" s="9" t="s">
        <v>16</v>
      </c>
      <c r="D58" s="29"/>
      <c r="E58" s="10">
        <f t="shared" si="8"/>
        <v>0</v>
      </c>
      <c r="F58" s="10">
        <v>0</v>
      </c>
      <c r="G58" s="10">
        <v>0</v>
      </c>
      <c r="H58" s="10">
        <v>0</v>
      </c>
      <c r="I58" s="10">
        <v>0</v>
      </c>
      <c r="J58" s="10">
        <f t="shared" si="5"/>
        <v>0</v>
      </c>
      <c r="K58" s="10">
        <f t="shared" si="6"/>
        <v>0</v>
      </c>
    </row>
    <row r="59" spans="1:11" x14ac:dyDescent="0.25">
      <c r="A59" t="str">
        <f t="shared" si="2"/>
        <v>b</v>
      </c>
      <c r="B59" s="8"/>
      <c r="C59" s="9" t="s">
        <v>17</v>
      </c>
      <c r="D59" s="29"/>
      <c r="E59" s="10">
        <f t="shared" si="8"/>
        <v>0</v>
      </c>
      <c r="F59" s="10">
        <v>0</v>
      </c>
      <c r="G59" s="10">
        <v>0</v>
      </c>
      <c r="H59" s="10">
        <v>0</v>
      </c>
      <c r="I59" s="10">
        <v>0</v>
      </c>
      <c r="J59" s="10">
        <f t="shared" si="5"/>
        <v>0</v>
      </c>
      <c r="K59" s="10">
        <f t="shared" si="6"/>
        <v>0</v>
      </c>
    </row>
    <row r="60" spans="1:11" x14ac:dyDescent="0.25">
      <c r="A60" t="str">
        <f t="shared" si="2"/>
        <v>b</v>
      </c>
      <c r="B60" s="5"/>
      <c r="C60" s="6" t="s">
        <v>18</v>
      </c>
      <c r="D60" s="28"/>
      <c r="E60" s="7">
        <f t="shared" si="8"/>
        <v>0</v>
      </c>
      <c r="F60" s="7">
        <v>0</v>
      </c>
      <c r="G60" s="7">
        <v>0</v>
      </c>
      <c r="H60" s="7">
        <v>0</v>
      </c>
      <c r="I60" s="7">
        <v>0</v>
      </c>
      <c r="J60" s="7">
        <f t="shared" si="5"/>
        <v>0</v>
      </c>
      <c r="K60" s="7">
        <f t="shared" si="6"/>
        <v>0</v>
      </c>
    </row>
    <row r="61" spans="1:11" x14ac:dyDescent="0.25">
      <c r="A61" t="str">
        <f t="shared" si="2"/>
        <v>b</v>
      </c>
      <c r="B61" s="5"/>
      <c r="C61" s="6" t="s">
        <v>19</v>
      </c>
      <c r="D61" s="28"/>
      <c r="E61" s="7">
        <f t="shared" si="8"/>
        <v>0</v>
      </c>
      <c r="F61" s="7">
        <v>0</v>
      </c>
      <c r="G61" s="7">
        <v>0</v>
      </c>
      <c r="H61" s="7">
        <v>0</v>
      </c>
      <c r="I61" s="7">
        <v>0</v>
      </c>
      <c r="J61" s="7">
        <f t="shared" si="5"/>
        <v>0</v>
      </c>
      <c r="K61" s="7">
        <f t="shared" si="6"/>
        <v>0</v>
      </c>
    </row>
    <row r="62" spans="1:11" ht="15.75" thickBot="1" x14ac:dyDescent="0.3">
      <c r="A62" t="str">
        <f t="shared" si="2"/>
        <v>b</v>
      </c>
      <c r="B62" s="11"/>
      <c r="C62" s="12" t="s">
        <v>20</v>
      </c>
      <c r="D62" s="30"/>
      <c r="E62" s="13">
        <f t="shared" si="8"/>
        <v>0</v>
      </c>
      <c r="F62" s="13">
        <v>0</v>
      </c>
      <c r="G62" s="13">
        <v>0</v>
      </c>
      <c r="H62" s="13">
        <v>0</v>
      </c>
      <c r="I62" s="13">
        <v>0</v>
      </c>
      <c r="J62" s="13">
        <f t="shared" si="5"/>
        <v>0</v>
      </c>
      <c r="K62" s="13">
        <f t="shared" si="6"/>
        <v>0</v>
      </c>
    </row>
    <row r="63" spans="1:11" ht="31.5" thickTop="1" thickBot="1" x14ac:dyDescent="0.3">
      <c r="A63" t="str">
        <f t="shared" si="2"/>
        <v>b</v>
      </c>
      <c r="B63" s="3" t="s">
        <v>28</v>
      </c>
      <c r="C63" s="4" t="s">
        <v>29</v>
      </c>
      <c r="D63" s="27"/>
      <c r="E63" s="4">
        <f t="shared" si="8"/>
        <v>0</v>
      </c>
      <c r="F63" s="4">
        <f>SUM(F64,F72,F73,F74)</f>
        <v>0</v>
      </c>
      <c r="G63" s="4">
        <f t="shared" ref="G63:I63" si="16">SUM(G64,G72,G73,G74)</f>
        <v>0</v>
      </c>
      <c r="H63" s="4">
        <f t="shared" si="16"/>
        <v>0</v>
      </c>
      <c r="I63" s="4">
        <f t="shared" si="16"/>
        <v>0</v>
      </c>
      <c r="J63" s="4">
        <f t="shared" si="5"/>
        <v>0</v>
      </c>
      <c r="K63" s="4">
        <f t="shared" si="6"/>
        <v>0</v>
      </c>
    </row>
    <row r="64" spans="1:11" ht="15.75" thickTop="1" x14ac:dyDescent="0.25">
      <c r="A64" t="str">
        <f t="shared" si="2"/>
        <v>b</v>
      </c>
      <c r="B64" s="5"/>
      <c r="C64" s="6" t="s">
        <v>10</v>
      </c>
      <c r="D64" s="28"/>
      <c r="E64" s="7">
        <f t="shared" si="8"/>
        <v>0</v>
      </c>
      <c r="F64" s="7">
        <f>SUM(F65:F71)</f>
        <v>0</v>
      </c>
      <c r="G64" s="7">
        <f t="shared" ref="G64:I64" si="17">SUM(G65:G71)</f>
        <v>0</v>
      </c>
      <c r="H64" s="7">
        <f t="shared" si="17"/>
        <v>0</v>
      </c>
      <c r="I64" s="7">
        <f t="shared" si="17"/>
        <v>0</v>
      </c>
      <c r="J64" s="7">
        <f t="shared" si="5"/>
        <v>0</v>
      </c>
      <c r="K64" s="7">
        <f t="shared" si="6"/>
        <v>0</v>
      </c>
    </row>
    <row r="65" spans="1:11" x14ac:dyDescent="0.25">
      <c r="A65" t="str">
        <f t="shared" si="2"/>
        <v>b</v>
      </c>
      <c r="B65" s="8"/>
      <c r="C65" s="9" t="s">
        <v>11</v>
      </c>
      <c r="D65" s="29"/>
      <c r="E65" s="10">
        <f t="shared" si="8"/>
        <v>0</v>
      </c>
      <c r="F65" s="10">
        <v>0</v>
      </c>
      <c r="G65" s="10">
        <v>0</v>
      </c>
      <c r="H65" s="10">
        <v>0</v>
      </c>
      <c r="I65" s="10">
        <v>0</v>
      </c>
      <c r="J65" s="10">
        <f t="shared" si="5"/>
        <v>0</v>
      </c>
      <c r="K65" s="10">
        <f t="shared" si="6"/>
        <v>0</v>
      </c>
    </row>
    <row r="66" spans="1:11" x14ac:dyDescent="0.25">
      <c r="A66" t="str">
        <f t="shared" si="2"/>
        <v>b</v>
      </c>
      <c r="B66" s="8"/>
      <c r="C66" s="9" t="s">
        <v>12</v>
      </c>
      <c r="D66" s="29"/>
      <c r="E66" s="10">
        <f t="shared" si="8"/>
        <v>0</v>
      </c>
      <c r="F66" s="10">
        <v>0</v>
      </c>
      <c r="G66" s="10">
        <v>0</v>
      </c>
      <c r="H66" s="10">
        <v>0</v>
      </c>
      <c r="I66" s="10">
        <v>0</v>
      </c>
      <c r="J66" s="10">
        <f t="shared" si="5"/>
        <v>0</v>
      </c>
      <c r="K66" s="10">
        <f t="shared" si="6"/>
        <v>0</v>
      </c>
    </row>
    <row r="67" spans="1:11" x14ac:dyDescent="0.25">
      <c r="A67" t="str">
        <f t="shared" si="2"/>
        <v>b</v>
      </c>
      <c r="B67" s="8"/>
      <c r="C67" s="9" t="s">
        <v>13</v>
      </c>
      <c r="D67" s="29"/>
      <c r="E67" s="10">
        <f t="shared" si="8"/>
        <v>0</v>
      </c>
      <c r="F67" s="10">
        <v>0</v>
      </c>
      <c r="G67" s="10">
        <v>0</v>
      </c>
      <c r="H67" s="10">
        <v>0</v>
      </c>
      <c r="I67" s="10">
        <v>0</v>
      </c>
      <c r="J67" s="10">
        <f t="shared" si="5"/>
        <v>0</v>
      </c>
      <c r="K67" s="10">
        <f t="shared" si="6"/>
        <v>0</v>
      </c>
    </row>
    <row r="68" spans="1:11" x14ac:dyDescent="0.25">
      <c r="A68" t="str">
        <f t="shared" ref="A68:A131" si="18">IF(OR(E68&lt;&gt;0,F68&lt;&gt;0,G68&lt;&gt;0,H68&lt;&gt;0,I68&lt;&gt;0,),"a","b")</f>
        <v>b</v>
      </c>
      <c r="B68" s="8"/>
      <c r="C68" s="9" t="s">
        <v>14</v>
      </c>
      <c r="D68" s="29"/>
      <c r="E68" s="10">
        <f t="shared" si="8"/>
        <v>0</v>
      </c>
      <c r="F68" s="10">
        <v>0</v>
      </c>
      <c r="G68" s="10">
        <v>0</v>
      </c>
      <c r="H68" s="10">
        <v>0</v>
      </c>
      <c r="I68" s="10">
        <v>0</v>
      </c>
      <c r="J68" s="10">
        <f t="shared" ref="J68:J131" si="19">SUM(F68,G68)</f>
        <v>0</v>
      </c>
      <c r="K68" s="10">
        <f t="shared" ref="K68:K131" si="20">SUM(F68,G68,H68)</f>
        <v>0</v>
      </c>
    </row>
    <row r="69" spans="1:11" x14ac:dyDescent="0.25">
      <c r="A69" t="str">
        <f t="shared" si="18"/>
        <v>b</v>
      </c>
      <c r="B69" s="8"/>
      <c r="C69" s="9" t="s">
        <v>15</v>
      </c>
      <c r="D69" s="29"/>
      <c r="E69" s="10">
        <f t="shared" si="8"/>
        <v>0</v>
      </c>
      <c r="F69" s="10">
        <v>0</v>
      </c>
      <c r="G69" s="10">
        <v>0</v>
      </c>
      <c r="H69" s="10">
        <v>0</v>
      </c>
      <c r="I69" s="10">
        <v>0</v>
      </c>
      <c r="J69" s="10">
        <f t="shared" si="19"/>
        <v>0</v>
      </c>
      <c r="K69" s="10">
        <f t="shared" si="20"/>
        <v>0</v>
      </c>
    </row>
    <row r="70" spans="1:11" x14ac:dyDescent="0.25">
      <c r="A70" t="str">
        <f t="shared" si="18"/>
        <v>b</v>
      </c>
      <c r="B70" s="8"/>
      <c r="C70" s="9" t="s">
        <v>16</v>
      </c>
      <c r="D70" s="29"/>
      <c r="E70" s="10">
        <f t="shared" si="8"/>
        <v>0</v>
      </c>
      <c r="F70" s="10">
        <v>0</v>
      </c>
      <c r="G70" s="10">
        <v>0</v>
      </c>
      <c r="H70" s="10">
        <v>0</v>
      </c>
      <c r="I70" s="10">
        <v>0</v>
      </c>
      <c r="J70" s="10">
        <f t="shared" si="19"/>
        <v>0</v>
      </c>
      <c r="K70" s="10">
        <f t="shared" si="20"/>
        <v>0</v>
      </c>
    </row>
    <row r="71" spans="1:11" x14ac:dyDescent="0.25">
      <c r="A71" t="str">
        <f t="shared" si="18"/>
        <v>b</v>
      </c>
      <c r="B71" s="8"/>
      <c r="C71" s="9" t="s">
        <v>17</v>
      </c>
      <c r="D71" s="29"/>
      <c r="E71" s="10">
        <f t="shared" si="8"/>
        <v>0</v>
      </c>
      <c r="F71" s="10">
        <v>0</v>
      </c>
      <c r="G71" s="10">
        <v>0</v>
      </c>
      <c r="H71" s="10">
        <v>0</v>
      </c>
      <c r="I71" s="10">
        <v>0</v>
      </c>
      <c r="J71" s="10">
        <f t="shared" si="19"/>
        <v>0</v>
      </c>
      <c r="K71" s="10">
        <f t="shared" si="20"/>
        <v>0</v>
      </c>
    </row>
    <row r="72" spans="1:11" x14ac:dyDescent="0.25">
      <c r="A72" t="str">
        <f t="shared" si="18"/>
        <v>b</v>
      </c>
      <c r="B72" s="5"/>
      <c r="C72" s="6" t="s">
        <v>18</v>
      </c>
      <c r="D72" s="28"/>
      <c r="E72" s="7">
        <f t="shared" si="8"/>
        <v>0</v>
      </c>
      <c r="F72" s="7">
        <v>0</v>
      </c>
      <c r="G72" s="7">
        <v>0</v>
      </c>
      <c r="H72" s="7">
        <v>0</v>
      </c>
      <c r="I72" s="7">
        <v>0</v>
      </c>
      <c r="J72" s="7">
        <f t="shared" si="19"/>
        <v>0</v>
      </c>
      <c r="K72" s="7">
        <f t="shared" si="20"/>
        <v>0</v>
      </c>
    </row>
    <row r="73" spans="1:11" x14ac:dyDescent="0.25">
      <c r="A73" t="str">
        <f t="shared" si="18"/>
        <v>b</v>
      </c>
      <c r="B73" s="5"/>
      <c r="C73" s="6" t="s">
        <v>19</v>
      </c>
      <c r="D73" s="28"/>
      <c r="E73" s="7">
        <f t="shared" si="8"/>
        <v>0</v>
      </c>
      <c r="F73" s="7">
        <v>0</v>
      </c>
      <c r="G73" s="7">
        <v>0</v>
      </c>
      <c r="H73" s="7">
        <v>0</v>
      </c>
      <c r="I73" s="7">
        <v>0</v>
      </c>
      <c r="J73" s="7">
        <f t="shared" si="19"/>
        <v>0</v>
      </c>
      <c r="K73" s="7">
        <f t="shared" si="20"/>
        <v>0</v>
      </c>
    </row>
    <row r="74" spans="1:11" ht="15.75" thickBot="1" x14ac:dyDescent="0.3">
      <c r="A74" t="str">
        <f t="shared" si="18"/>
        <v>b</v>
      </c>
      <c r="B74" s="11"/>
      <c r="C74" s="12" t="s">
        <v>20</v>
      </c>
      <c r="D74" s="30"/>
      <c r="E74" s="13">
        <f t="shared" si="8"/>
        <v>0</v>
      </c>
      <c r="F74" s="13">
        <v>0</v>
      </c>
      <c r="G74" s="13">
        <v>0</v>
      </c>
      <c r="H74" s="13">
        <v>0</v>
      </c>
      <c r="I74" s="13">
        <v>0</v>
      </c>
      <c r="J74" s="13">
        <f t="shared" si="19"/>
        <v>0</v>
      </c>
      <c r="K74" s="13">
        <f t="shared" si="20"/>
        <v>0</v>
      </c>
    </row>
    <row r="75" spans="1:11" ht="31.5" thickTop="1" thickBot="1" x14ac:dyDescent="0.3">
      <c r="A75" t="str">
        <f t="shared" si="18"/>
        <v>b</v>
      </c>
      <c r="B75" s="3" t="s">
        <v>30</v>
      </c>
      <c r="C75" s="4" t="s">
        <v>31</v>
      </c>
      <c r="D75" s="27"/>
      <c r="E75" s="4">
        <f t="shared" si="8"/>
        <v>0</v>
      </c>
      <c r="F75" s="4">
        <f>SUM(F76,F84,F85,F86)</f>
        <v>0</v>
      </c>
      <c r="G75" s="4">
        <f t="shared" ref="G75:I75" si="21">SUM(G76,G84,G85,G86)</f>
        <v>0</v>
      </c>
      <c r="H75" s="4">
        <f t="shared" si="21"/>
        <v>0</v>
      </c>
      <c r="I75" s="4">
        <f t="shared" si="21"/>
        <v>0</v>
      </c>
      <c r="J75" s="4">
        <f t="shared" si="19"/>
        <v>0</v>
      </c>
      <c r="K75" s="4">
        <f t="shared" si="20"/>
        <v>0</v>
      </c>
    </row>
    <row r="76" spans="1:11" ht="15.75" thickTop="1" x14ac:dyDescent="0.25">
      <c r="A76" t="str">
        <f t="shared" si="18"/>
        <v>b</v>
      </c>
      <c r="B76" s="5"/>
      <c r="C76" s="6" t="s">
        <v>10</v>
      </c>
      <c r="D76" s="28"/>
      <c r="E76" s="7">
        <f t="shared" si="8"/>
        <v>0</v>
      </c>
      <c r="F76" s="7">
        <f>SUM(F77:F83)</f>
        <v>0</v>
      </c>
      <c r="G76" s="7">
        <f t="shared" ref="G76:I76" si="22">SUM(G77:G83)</f>
        <v>0</v>
      </c>
      <c r="H76" s="7">
        <f t="shared" si="22"/>
        <v>0</v>
      </c>
      <c r="I76" s="7">
        <f t="shared" si="22"/>
        <v>0</v>
      </c>
      <c r="J76" s="7">
        <f t="shared" si="19"/>
        <v>0</v>
      </c>
      <c r="K76" s="7">
        <f t="shared" si="20"/>
        <v>0</v>
      </c>
    </row>
    <row r="77" spans="1:11" x14ac:dyDescent="0.25">
      <c r="A77" t="str">
        <f t="shared" si="18"/>
        <v>b</v>
      </c>
      <c r="B77" s="8"/>
      <c r="C77" s="9" t="s">
        <v>11</v>
      </c>
      <c r="D77" s="29"/>
      <c r="E77" s="10">
        <f t="shared" si="8"/>
        <v>0</v>
      </c>
      <c r="F77" s="10">
        <v>0</v>
      </c>
      <c r="G77" s="10">
        <v>0</v>
      </c>
      <c r="H77" s="10">
        <v>0</v>
      </c>
      <c r="I77" s="10">
        <v>0</v>
      </c>
      <c r="J77" s="10">
        <f t="shared" si="19"/>
        <v>0</v>
      </c>
      <c r="K77" s="10">
        <f t="shared" si="20"/>
        <v>0</v>
      </c>
    </row>
    <row r="78" spans="1:11" x14ac:dyDescent="0.25">
      <c r="A78" t="str">
        <f t="shared" si="18"/>
        <v>b</v>
      </c>
      <c r="B78" s="8"/>
      <c r="C78" s="9" t="s">
        <v>12</v>
      </c>
      <c r="D78" s="29"/>
      <c r="E78" s="10">
        <f t="shared" si="8"/>
        <v>0</v>
      </c>
      <c r="F78" s="10">
        <v>0</v>
      </c>
      <c r="G78" s="10">
        <v>0</v>
      </c>
      <c r="H78" s="10">
        <v>0</v>
      </c>
      <c r="I78" s="10">
        <v>0</v>
      </c>
      <c r="J78" s="10">
        <f t="shared" si="19"/>
        <v>0</v>
      </c>
      <c r="K78" s="10">
        <f t="shared" si="20"/>
        <v>0</v>
      </c>
    </row>
    <row r="79" spans="1:11" x14ac:dyDescent="0.25">
      <c r="A79" t="str">
        <f t="shared" si="18"/>
        <v>b</v>
      </c>
      <c r="B79" s="8"/>
      <c r="C79" s="9" t="s">
        <v>13</v>
      </c>
      <c r="D79" s="29"/>
      <c r="E79" s="10">
        <f t="shared" si="8"/>
        <v>0</v>
      </c>
      <c r="F79" s="10">
        <v>0</v>
      </c>
      <c r="G79" s="10">
        <v>0</v>
      </c>
      <c r="H79" s="10">
        <v>0</v>
      </c>
      <c r="I79" s="10">
        <v>0</v>
      </c>
      <c r="J79" s="10">
        <f t="shared" si="19"/>
        <v>0</v>
      </c>
      <c r="K79" s="10">
        <f t="shared" si="20"/>
        <v>0</v>
      </c>
    </row>
    <row r="80" spans="1:11" x14ac:dyDescent="0.25">
      <c r="A80" t="str">
        <f t="shared" si="18"/>
        <v>b</v>
      </c>
      <c r="B80" s="8"/>
      <c r="C80" s="9" t="s">
        <v>14</v>
      </c>
      <c r="D80" s="29"/>
      <c r="E80" s="10">
        <f t="shared" ref="E80:E143" si="23">SUM(F80,G80,H80,I80)</f>
        <v>0</v>
      </c>
      <c r="F80" s="10">
        <v>0</v>
      </c>
      <c r="G80" s="10">
        <v>0</v>
      </c>
      <c r="H80" s="10">
        <v>0</v>
      </c>
      <c r="I80" s="10">
        <v>0</v>
      </c>
      <c r="J80" s="10">
        <f t="shared" si="19"/>
        <v>0</v>
      </c>
      <c r="K80" s="10">
        <f t="shared" si="20"/>
        <v>0</v>
      </c>
    </row>
    <row r="81" spans="1:11" x14ac:dyDescent="0.25">
      <c r="A81" t="str">
        <f t="shared" si="18"/>
        <v>b</v>
      </c>
      <c r="B81" s="8"/>
      <c r="C81" s="9" t="s">
        <v>15</v>
      </c>
      <c r="D81" s="29"/>
      <c r="E81" s="10">
        <f t="shared" si="23"/>
        <v>0</v>
      </c>
      <c r="F81" s="10">
        <v>0</v>
      </c>
      <c r="G81" s="10">
        <v>0</v>
      </c>
      <c r="H81" s="10">
        <v>0</v>
      </c>
      <c r="I81" s="10">
        <v>0</v>
      </c>
      <c r="J81" s="10">
        <f t="shared" si="19"/>
        <v>0</v>
      </c>
      <c r="K81" s="10">
        <f t="shared" si="20"/>
        <v>0</v>
      </c>
    </row>
    <row r="82" spans="1:11" x14ac:dyDescent="0.25">
      <c r="A82" t="str">
        <f t="shared" si="18"/>
        <v>b</v>
      </c>
      <c r="B82" s="8"/>
      <c r="C82" s="9" t="s">
        <v>16</v>
      </c>
      <c r="D82" s="29"/>
      <c r="E82" s="10">
        <f t="shared" si="23"/>
        <v>0</v>
      </c>
      <c r="F82" s="10">
        <v>0</v>
      </c>
      <c r="G82" s="10">
        <v>0</v>
      </c>
      <c r="H82" s="10">
        <v>0</v>
      </c>
      <c r="I82" s="10">
        <v>0</v>
      </c>
      <c r="J82" s="10">
        <f t="shared" si="19"/>
        <v>0</v>
      </c>
      <c r="K82" s="10">
        <f t="shared" si="20"/>
        <v>0</v>
      </c>
    </row>
    <row r="83" spans="1:11" x14ac:dyDescent="0.25">
      <c r="A83" t="str">
        <f t="shared" si="18"/>
        <v>b</v>
      </c>
      <c r="B83" s="8"/>
      <c r="C83" s="9" t="s">
        <v>17</v>
      </c>
      <c r="D83" s="29"/>
      <c r="E83" s="10">
        <f t="shared" si="23"/>
        <v>0</v>
      </c>
      <c r="F83" s="10">
        <v>0</v>
      </c>
      <c r="G83" s="10">
        <v>0</v>
      </c>
      <c r="H83" s="10">
        <v>0</v>
      </c>
      <c r="I83" s="10">
        <v>0</v>
      </c>
      <c r="J83" s="10">
        <f t="shared" si="19"/>
        <v>0</v>
      </c>
      <c r="K83" s="10">
        <f t="shared" si="20"/>
        <v>0</v>
      </c>
    </row>
    <row r="84" spans="1:11" x14ac:dyDescent="0.25">
      <c r="A84" t="str">
        <f t="shared" si="18"/>
        <v>b</v>
      </c>
      <c r="B84" s="5"/>
      <c r="C84" s="6" t="s">
        <v>18</v>
      </c>
      <c r="D84" s="28"/>
      <c r="E84" s="7">
        <f t="shared" si="23"/>
        <v>0</v>
      </c>
      <c r="F84" s="7">
        <v>0</v>
      </c>
      <c r="G84" s="7">
        <v>0</v>
      </c>
      <c r="H84" s="7">
        <v>0</v>
      </c>
      <c r="I84" s="7">
        <v>0</v>
      </c>
      <c r="J84" s="7">
        <f t="shared" si="19"/>
        <v>0</v>
      </c>
      <c r="K84" s="7">
        <f t="shared" si="20"/>
        <v>0</v>
      </c>
    </row>
    <row r="85" spans="1:11" x14ac:dyDescent="0.25">
      <c r="A85" t="str">
        <f t="shared" si="18"/>
        <v>b</v>
      </c>
      <c r="B85" s="5"/>
      <c r="C85" s="6" t="s">
        <v>19</v>
      </c>
      <c r="D85" s="28"/>
      <c r="E85" s="7">
        <f t="shared" si="23"/>
        <v>0</v>
      </c>
      <c r="F85" s="7">
        <v>0</v>
      </c>
      <c r="G85" s="7">
        <v>0</v>
      </c>
      <c r="H85" s="7">
        <v>0</v>
      </c>
      <c r="I85" s="7">
        <v>0</v>
      </c>
      <c r="J85" s="7">
        <f t="shared" si="19"/>
        <v>0</v>
      </c>
      <c r="K85" s="7">
        <f t="shared" si="20"/>
        <v>0</v>
      </c>
    </row>
    <row r="86" spans="1:11" ht="15.75" thickBot="1" x14ac:dyDescent="0.3">
      <c r="A86" t="str">
        <f t="shared" si="18"/>
        <v>b</v>
      </c>
      <c r="B86" s="11"/>
      <c r="C86" s="12" t="s">
        <v>20</v>
      </c>
      <c r="D86" s="30"/>
      <c r="E86" s="13">
        <f t="shared" si="23"/>
        <v>0</v>
      </c>
      <c r="F86" s="13">
        <v>0</v>
      </c>
      <c r="G86" s="13">
        <v>0</v>
      </c>
      <c r="H86" s="13">
        <v>0</v>
      </c>
      <c r="I86" s="13">
        <v>0</v>
      </c>
      <c r="J86" s="13">
        <f t="shared" si="19"/>
        <v>0</v>
      </c>
      <c r="K86" s="13">
        <f t="shared" si="20"/>
        <v>0</v>
      </c>
    </row>
    <row r="87" spans="1:11" ht="46.5" thickTop="1" thickBot="1" x14ac:dyDescent="0.3">
      <c r="A87" t="str">
        <f t="shared" si="18"/>
        <v>b</v>
      </c>
      <c r="B87" s="3" t="s">
        <v>32</v>
      </c>
      <c r="C87" s="14" t="s">
        <v>33</v>
      </c>
      <c r="D87" s="27"/>
      <c r="E87" s="4">
        <f t="shared" si="23"/>
        <v>0</v>
      </c>
      <c r="F87" s="4">
        <f>SUM(F88,F96,F97,F98)</f>
        <v>0</v>
      </c>
      <c r="G87" s="4">
        <f t="shared" ref="G87:I87" si="24">SUM(G88,G96,G97,G98)</f>
        <v>0</v>
      </c>
      <c r="H87" s="4">
        <f t="shared" si="24"/>
        <v>0</v>
      </c>
      <c r="I87" s="4">
        <f t="shared" si="24"/>
        <v>0</v>
      </c>
      <c r="J87" s="4">
        <f t="shared" si="19"/>
        <v>0</v>
      </c>
      <c r="K87" s="4">
        <f t="shared" si="20"/>
        <v>0</v>
      </c>
    </row>
    <row r="88" spans="1:11" ht="15.75" thickTop="1" x14ac:dyDescent="0.25">
      <c r="A88" t="str">
        <f t="shared" si="18"/>
        <v>b</v>
      </c>
      <c r="B88" s="5"/>
      <c r="C88" s="6" t="s">
        <v>10</v>
      </c>
      <c r="D88" s="28"/>
      <c r="E88" s="7">
        <f t="shared" si="23"/>
        <v>0</v>
      </c>
      <c r="F88" s="7">
        <f>SUM(F89:F95)</f>
        <v>0</v>
      </c>
      <c r="G88" s="7">
        <f t="shared" ref="G88:I88" si="25">SUM(G89:G95)</f>
        <v>0</v>
      </c>
      <c r="H88" s="7">
        <f t="shared" si="25"/>
        <v>0</v>
      </c>
      <c r="I88" s="7">
        <f t="shared" si="25"/>
        <v>0</v>
      </c>
      <c r="J88" s="7">
        <f t="shared" si="19"/>
        <v>0</v>
      </c>
      <c r="K88" s="7">
        <f t="shared" si="20"/>
        <v>0</v>
      </c>
    </row>
    <row r="89" spans="1:11" x14ac:dyDescent="0.25">
      <c r="A89" t="str">
        <f t="shared" si="18"/>
        <v>b</v>
      </c>
      <c r="B89" s="8"/>
      <c r="C89" s="9" t="s">
        <v>11</v>
      </c>
      <c r="D89" s="29"/>
      <c r="E89" s="10">
        <f t="shared" si="23"/>
        <v>0</v>
      </c>
      <c r="F89" s="10">
        <v>0</v>
      </c>
      <c r="G89" s="10">
        <v>0</v>
      </c>
      <c r="H89" s="10">
        <v>0</v>
      </c>
      <c r="I89" s="10">
        <v>0</v>
      </c>
      <c r="J89" s="10">
        <f t="shared" si="19"/>
        <v>0</v>
      </c>
      <c r="K89" s="10">
        <f t="shared" si="20"/>
        <v>0</v>
      </c>
    </row>
    <row r="90" spans="1:11" x14ac:dyDescent="0.25">
      <c r="A90" t="str">
        <f t="shared" si="18"/>
        <v>b</v>
      </c>
      <c r="B90" s="8"/>
      <c r="C90" s="9" t="s">
        <v>12</v>
      </c>
      <c r="D90" s="29"/>
      <c r="E90" s="10">
        <f t="shared" si="23"/>
        <v>0</v>
      </c>
      <c r="F90" s="10">
        <v>0</v>
      </c>
      <c r="G90" s="10">
        <v>0</v>
      </c>
      <c r="H90" s="10">
        <v>0</v>
      </c>
      <c r="I90" s="10">
        <v>0</v>
      </c>
      <c r="J90" s="10">
        <f t="shared" si="19"/>
        <v>0</v>
      </c>
      <c r="K90" s="10">
        <f t="shared" si="20"/>
        <v>0</v>
      </c>
    </row>
    <row r="91" spans="1:11" x14ac:dyDescent="0.25">
      <c r="A91" t="str">
        <f t="shared" si="18"/>
        <v>b</v>
      </c>
      <c r="B91" s="8"/>
      <c r="C91" s="9" t="s">
        <v>13</v>
      </c>
      <c r="D91" s="29"/>
      <c r="E91" s="10">
        <f t="shared" si="23"/>
        <v>0</v>
      </c>
      <c r="F91" s="10">
        <v>0</v>
      </c>
      <c r="G91" s="10">
        <v>0</v>
      </c>
      <c r="H91" s="10">
        <v>0</v>
      </c>
      <c r="I91" s="10">
        <v>0</v>
      </c>
      <c r="J91" s="10">
        <f t="shared" si="19"/>
        <v>0</v>
      </c>
      <c r="K91" s="10">
        <f t="shared" si="20"/>
        <v>0</v>
      </c>
    </row>
    <row r="92" spans="1:11" x14ac:dyDescent="0.25">
      <c r="A92" t="str">
        <f t="shared" si="18"/>
        <v>b</v>
      </c>
      <c r="B92" s="8"/>
      <c r="C92" s="9" t="s">
        <v>14</v>
      </c>
      <c r="D92" s="29"/>
      <c r="E92" s="10">
        <f t="shared" si="23"/>
        <v>0</v>
      </c>
      <c r="F92" s="10">
        <v>0</v>
      </c>
      <c r="G92" s="10">
        <v>0</v>
      </c>
      <c r="H92" s="10">
        <v>0</v>
      </c>
      <c r="I92" s="10">
        <v>0</v>
      </c>
      <c r="J92" s="10">
        <f t="shared" si="19"/>
        <v>0</v>
      </c>
      <c r="K92" s="10">
        <f t="shared" si="20"/>
        <v>0</v>
      </c>
    </row>
    <row r="93" spans="1:11" x14ac:dyDescent="0.25">
      <c r="A93" t="str">
        <f t="shared" si="18"/>
        <v>b</v>
      </c>
      <c r="B93" s="8"/>
      <c r="C93" s="9" t="s">
        <v>15</v>
      </c>
      <c r="D93" s="29"/>
      <c r="E93" s="10">
        <f t="shared" si="23"/>
        <v>0</v>
      </c>
      <c r="F93" s="10">
        <v>0</v>
      </c>
      <c r="G93" s="10">
        <v>0</v>
      </c>
      <c r="H93" s="10">
        <v>0</v>
      </c>
      <c r="I93" s="10">
        <v>0</v>
      </c>
      <c r="J93" s="10">
        <f t="shared" si="19"/>
        <v>0</v>
      </c>
      <c r="K93" s="10">
        <f t="shared" si="20"/>
        <v>0</v>
      </c>
    </row>
    <row r="94" spans="1:11" x14ac:dyDescent="0.25">
      <c r="A94" t="str">
        <f t="shared" si="18"/>
        <v>b</v>
      </c>
      <c r="B94" s="8"/>
      <c r="C94" s="9" t="s">
        <v>16</v>
      </c>
      <c r="D94" s="29"/>
      <c r="E94" s="10">
        <f t="shared" si="23"/>
        <v>0</v>
      </c>
      <c r="F94" s="10">
        <v>0</v>
      </c>
      <c r="G94" s="10">
        <v>0</v>
      </c>
      <c r="H94" s="10">
        <v>0</v>
      </c>
      <c r="I94" s="10">
        <v>0</v>
      </c>
      <c r="J94" s="10">
        <f t="shared" si="19"/>
        <v>0</v>
      </c>
      <c r="K94" s="10">
        <f t="shared" si="20"/>
        <v>0</v>
      </c>
    </row>
    <row r="95" spans="1:11" x14ac:dyDescent="0.25">
      <c r="A95" t="str">
        <f t="shared" si="18"/>
        <v>b</v>
      </c>
      <c r="B95" s="8"/>
      <c r="C95" s="9" t="s">
        <v>17</v>
      </c>
      <c r="D95" s="29"/>
      <c r="E95" s="10">
        <f t="shared" si="23"/>
        <v>0</v>
      </c>
      <c r="F95" s="10">
        <v>0</v>
      </c>
      <c r="G95" s="10">
        <v>0</v>
      </c>
      <c r="H95" s="10">
        <v>0</v>
      </c>
      <c r="I95" s="10">
        <v>0</v>
      </c>
      <c r="J95" s="10">
        <f t="shared" si="19"/>
        <v>0</v>
      </c>
      <c r="K95" s="10">
        <f t="shared" si="20"/>
        <v>0</v>
      </c>
    </row>
    <row r="96" spans="1:11" x14ac:dyDescent="0.25">
      <c r="A96" t="str">
        <f t="shared" si="18"/>
        <v>b</v>
      </c>
      <c r="B96" s="5"/>
      <c r="C96" s="6" t="s">
        <v>18</v>
      </c>
      <c r="D96" s="28"/>
      <c r="E96" s="7">
        <f t="shared" si="23"/>
        <v>0</v>
      </c>
      <c r="F96" s="7">
        <v>0</v>
      </c>
      <c r="G96" s="7">
        <v>0</v>
      </c>
      <c r="H96" s="7">
        <v>0</v>
      </c>
      <c r="I96" s="7">
        <v>0</v>
      </c>
      <c r="J96" s="7">
        <f t="shared" si="19"/>
        <v>0</v>
      </c>
      <c r="K96" s="7">
        <f t="shared" si="20"/>
        <v>0</v>
      </c>
    </row>
    <row r="97" spans="1:11" x14ac:dyDescent="0.25">
      <c r="A97" t="str">
        <f t="shared" si="18"/>
        <v>b</v>
      </c>
      <c r="B97" s="5"/>
      <c r="C97" s="6" t="s">
        <v>19</v>
      </c>
      <c r="D97" s="28"/>
      <c r="E97" s="7">
        <f t="shared" si="23"/>
        <v>0</v>
      </c>
      <c r="F97" s="7">
        <v>0</v>
      </c>
      <c r="G97" s="7">
        <v>0</v>
      </c>
      <c r="H97" s="7">
        <v>0</v>
      </c>
      <c r="I97" s="7">
        <v>0</v>
      </c>
      <c r="J97" s="7">
        <f t="shared" si="19"/>
        <v>0</v>
      </c>
      <c r="K97" s="7">
        <f t="shared" si="20"/>
        <v>0</v>
      </c>
    </row>
    <row r="98" spans="1:11" ht="15.75" thickBot="1" x14ac:dyDescent="0.3">
      <c r="A98" t="str">
        <f t="shared" si="18"/>
        <v>b</v>
      </c>
      <c r="B98" s="11"/>
      <c r="C98" s="12" t="s">
        <v>20</v>
      </c>
      <c r="D98" s="30"/>
      <c r="E98" s="13">
        <f t="shared" si="23"/>
        <v>0</v>
      </c>
      <c r="F98" s="13">
        <v>0</v>
      </c>
      <c r="G98" s="13">
        <v>0</v>
      </c>
      <c r="H98" s="13">
        <v>0</v>
      </c>
      <c r="I98" s="13">
        <v>0</v>
      </c>
      <c r="J98" s="13">
        <f t="shared" si="19"/>
        <v>0</v>
      </c>
      <c r="K98" s="13">
        <f t="shared" si="20"/>
        <v>0</v>
      </c>
    </row>
    <row r="99" spans="1:11" ht="31.5" thickTop="1" thickBot="1" x14ac:dyDescent="0.3">
      <c r="A99" t="str">
        <f t="shared" si="18"/>
        <v>b</v>
      </c>
      <c r="B99" s="16" t="s">
        <v>34</v>
      </c>
      <c r="C99" s="14" t="s">
        <v>35</v>
      </c>
      <c r="D99" s="27"/>
      <c r="E99" s="4">
        <f t="shared" si="23"/>
        <v>0</v>
      </c>
      <c r="F99" s="4">
        <f>SUM(F111,F123,F135,F147,F159,F171,F183,F195,F207,F219,F231)</f>
        <v>0</v>
      </c>
      <c r="G99" s="4">
        <f t="shared" ref="G99:I99" si="26">SUM(G111,G123,G135,G147,G159,G171,G183,G195,G207,G219,G231)</f>
        <v>0</v>
      </c>
      <c r="H99" s="4">
        <f t="shared" si="26"/>
        <v>0</v>
      </c>
      <c r="I99" s="4">
        <f t="shared" si="26"/>
        <v>0</v>
      </c>
      <c r="J99" s="4">
        <f t="shared" si="19"/>
        <v>0</v>
      </c>
      <c r="K99" s="4">
        <f t="shared" si="20"/>
        <v>0</v>
      </c>
    </row>
    <row r="100" spans="1:11" ht="15.75" thickTop="1" x14ac:dyDescent="0.25">
      <c r="A100" t="str">
        <f t="shared" si="18"/>
        <v>b</v>
      </c>
      <c r="B100" s="5"/>
      <c r="C100" s="6" t="s">
        <v>10</v>
      </c>
      <c r="D100" s="28"/>
      <c r="E100" s="7">
        <f t="shared" si="23"/>
        <v>0</v>
      </c>
      <c r="F100" s="7">
        <f t="shared" ref="F100:I110" si="27">SUM(F112,F124,F136,F148,F160,F172,F184,F196,F208,F220,F232)</f>
        <v>0</v>
      </c>
      <c r="G100" s="7">
        <f t="shared" si="27"/>
        <v>0</v>
      </c>
      <c r="H100" s="7">
        <f t="shared" si="27"/>
        <v>0</v>
      </c>
      <c r="I100" s="7">
        <f t="shared" si="27"/>
        <v>0</v>
      </c>
      <c r="J100" s="7">
        <f t="shared" si="19"/>
        <v>0</v>
      </c>
      <c r="K100" s="7">
        <f t="shared" si="20"/>
        <v>0</v>
      </c>
    </row>
    <row r="101" spans="1:11" x14ac:dyDescent="0.25">
      <c r="A101" t="str">
        <f t="shared" si="18"/>
        <v>b</v>
      </c>
      <c r="B101" s="8"/>
      <c r="C101" s="9" t="s">
        <v>11</v>
      </c>
      <c r="D101" s="29"/>
      <c r="E101" s="10">
        <f t="shared" si="23"/>
        <v>0</v>
      </c>
      <c r="F101" s="10">
        <f t="shared" si="27"/>
        <v>0</v>
      </c>
      <c r="G101" s="10">
        <f t="shared" si="27"/>
        <v>0</v>
      </c>
      <c r="H101" s="10">
        <f t="shared" si="27"/>
        <v>0</v>
      </c>
      <c r="I101" s="10">
        <f t="shared" si="27"/>
        <v>0</v>
      </c>
      <c r="J101" s="10">
        <f t="shared" si="19"/>
        <v>0</v>
      </c>
      <c r="K101" s="10">
        <f t="shared" si="20"/>
        <v>0</v>
      </c>
    </row>
    <row r="102" spans="1:11" x14ac:dyDescent="0.25">
      <c r="A102" t="str">
        <f t="shared" si="18"/>
        <v>b</v>
      </c>
      <c r="B102" s="8"/>
      <c r="C102" s="9" t="s">
        <v>12</v>
      </c>
      <c r="D102" s="29"/>
      <c r="E102" s="10">
        <f t="shared" si="23"/>
        <v>0</v>
      </c>
      <c r="F102" s="10">
        <f t="shared" si="27"/>
        <v>0</v>
      </c>
      <c r="G102" s="10">
        <f t="shared" si="27"/>
        <v>0</v>
      </c>
      <c r="H102" s="10">
        <f t="shared" si="27"/>
        <v>0</v>
      </c>
      <c r="I102" s="10">
        <f t="shared" si="27"/>
        <v>0</v>
      </c>
      <c r="J102" s="10">
        <f t="shared" si="19"/>
        <v>0</v>
      </c>
      <c r="K102" s="10">
        <f t="shared" si="20"/>
        <v>0</v>
      </c>
    </row>
    <row r="103" spans="1:11" x14ac:dyDescent="0.25">
      <c r="A103" t="str">
        <f t="shared" si="18"/>
        <v>b</v>
      </c>
      <c r="B103" s="8"/>
      <c r="C103" s="9" t="s">
        <v>13</v>
      </c>
      <c r="D103" s="29"/>
      <c r="E103" s="10">
        <f t="shared" si="23"/>
        <v>0</v>
      </c>
      <c r="F103" s="10">
        <f t="shared" si="27"/>
        <v>0</v>
      </c>
      <c r="G103" s="10">
        <f t="shared" si="27"/>
        <v>0</v>
      </c>
      <c r="H103" s="10">
        <f t="shared" si="27"/>
        <v>0</v>
      </c>
      <c r="I103" s="10">
        <f t="shared" si="27"/>
        <v>0</v>
      </c>
      <c r="J103" s="10">
        <f t="shared" si="19"/>
        <v>0</v>
      </c>
      <c r="K103" s="10">
        <f t="shared" si="20"/>
        <v>0</v>
      </c>
    </row>
    <row r="104" spans="1:11" x14ac:dyDescent="0.25">
      <c r="A104" t="str">
        <f t="shared" si="18"/>
        <v>b</v>
      </c>
      <c r="B104" s="8"/>
      <c r="C104" s="9" t="s">
        <v>14</v>
      </c>
      <c r="D104" s="29"/>
      <c r="E104" s="10">
        <f t="shared" si="23"/>
        <v>0</v>
      </c>
      <c r="F104" s="10">
        <f t="shared" si="27"/>
        <v>0</v>
      </c>
      <c r="G104" s="10">
        <f t="shared" si="27"/>
        <v>0</v>
      </c>
      <c r="H104" s="10">
        <f t="shared" si="27"/>
        <v>0</v>
      </c>
      <c r="I104" s="10">
        <f t="shared" si="27"/>
        <v>0</v>
      </c>
      <c r="J104" s="10">
        <f t="shared" si="19"/>
        <v>0</v>
      </c>
      <c r="K104" s="10">
        <f t="shared" si="20"/>
        <v>0</v>
      </c>
    </row>
    <row r="105" spans="1:11" x14ac:dyDescent="0.25">
      <c r="A105" t="str">
        <f t="shared" si="18"/>
        <v>b</v>
      </c>
      <c r="B105" s="8"/>
      <c r="C105" s="9" t="s">
        <v>15</v>
      </c>
      <c r="D105" s="29"/>
      <c r="E105" s="10">
        <f t="shared" si="23"/>
        <v>0</v>
      </c>
      <c r="F105" s="10">
        <f t="shared" si="27"/>
        <v>0</v>
      </c>
      <c r="G105" s="10">
        <f t="shared" si="27"/>
        <v>0</v>
      </c>
      <c r="H105" s="10">
        <f t="shared" si="27"/>
        <v>0</v>
      </c>
      <c r="I105" s="10">
        <f t="shared" si="27"/>
        <v>0</v>
      </c>
      <c r="J105" s="10">
        <f t="shared" si="19"/>
        <v>0</v>
      </c>
      <c r="K105" s="10">
        <f t="shared" si="20"/>
        <v>0</v>
      </c>
    </row>
    <row r="106" spans="1:11" x14ac:dyDescent="0.25">
      <c r="A106" t="str">
        <f t="shared" si="18"/>
        <v>b</v>
      </c>
      <c r="B106" s="8"/>
      <c r="C106" s="9" t="s">
        <v>16</v>
      </c>
      <c r="D106" s="29"/>
      <c r="E106" s="10">
        <f t="shared" si="23"/>
        <v>0</v>
      </c>
      <c r="F106" s="10">
        <f t="shared" si="27"/>
        <v>0</v>
      </c>
      <c r="G106" s="10">
        <f t="shared" si="27"/>
        <v>0</v>
      </c>
      <c r="H106" s="10">
        <f t="shared" si="27"/>
        <v>0</v>
      </c>
      <c r="I106" s="10">
        <f t="shared" si="27"/>
        <v>0</v>
      </c>
      <c r="J106" s="10">
        <f t="shared" si="19"/>
        <v>0</v>
      </c>
      <c r="K106" s="10">
        <f t="shared" si="20"/>
        <v>0</v>
      </c>
    </row>
    <row r="107" spans="1:11" x14ac:dyDescent="0.25">
      <c r="A107" t="str">
        <f t="shared" si="18"/>
        <v>b</v>
      </c>
      <c r="B107" s="8"/>
      <c r="C107" s="9" t="s">
        <v>17</v>
      </c>
      <c r="D107" s="29"/>
      <c r="E107" s="10">
        <f t="shared" si="23"/>
        <v>0</v>
      </c>
      <c r="F107" s="10">
        <f t="shared" si="27"/>
        <v>0</v>
      </c>
      <c r="G107" s="10">
        <f t="shared" si="27"/>
        <v>0</v>
      </c>
      <c r="H107" s="10">
        <f t="shared" si="27"/>
        <v>0</v>
      </c>
      <c r="I107" s="10">
        <f t="shared" si="27"/>
        <v>0</v>
      </c>
      <c r="J107" s="10">
        <f t="shared" si="19"/>
        <v>0</v>
      </c>
      <c r="K107" s="10">
        <f t="shared" si="20"/>
        <v>0</v>
      </c>
    </row>
    <row r="108" spans="1:11" x14ac:dyDescent="0.25">
      <c r="A108" t="str">
        <f t="shared" si="18"/>
        <v>b</v>
      </c>
      <c r="B108" s="5"/>
      <c r="C108" s="6" t="s">
        <v>18</v>
      </c>
      <c r="D108" s="28"/>
      <c r="E108" s="7">
        <f t="shared" si="23"/>
        <v>0</v>
      </c>
      <c r="F108" s="7">
        <f t="shared" si="27"/>
        <v>0</v>
      </c>
      <c r="G108" s="7">
        <f t="shared" si="27"/>
        <v>0</v>
      </c>
      <c r="H108" s="7">
        <f t="shared" si="27"/>
        <v>0</v>
      </c>
      <c r="I108" s="7">
        <f t="shared" si="27"/>
        <v>0</v>
      </c>
      <c r="J108" s="7">
        <f t="shared" si="19"/>
        <v>0</v>
      </c>
      <c r="K108" s="7">
        <f t="shared" si="20"/>
        <v>0</v>
      </c>
    </row>
    <row r="109" spans="1:11" x14ac:dyDescent="0.25">
      <c r="A109" t="str">
        <f t="shared" si="18"/>
        <v>b</v>
      </c>
      <c r="B109" s="5"/>
      <c r="C109" s="6" t="s">
        <v>19</v>
      </c>
      <c r="D109" s="28"/>
      <c r="E109" s="7">
        <f t="shared" si="23"/>
        <v>0</v>
      </c>
      <c r="F109" s="7">
        <f t="shared" si="27"/>
        <v>0</v>
      </c>
      <c r="G109" s="7">
        <f t="shared" si="27"/>
        <v>0</v>
      </c>
      <c r="H109" s="7">
        <f t="shared" si="27"/>
        <v>0</v>
      </c>
      <c r="I109" s="7">
        <f t="shared" si="27"/>
        <v>0</v>
      </c>
      <c r="J109" s="7">
        <f t="shared" si="19"/>
        <v>0</v>
      </c>
      <c r="K109" s="7">
        <f t="shared" si="20"/>
        <v>0</v>
      </c>
    </row>
    <row r="110" spans="1:11" ht="15.75" thickBot="1" x14ac:dyDescent="0.3">
      <c r="A110" t="str">
        <f t="shared" si="18"/>
        <v>b</v>
      </c>
      <c r="B110" s="11"/>
      <c r="C110" s="12" t="s">
        <v>20</v>
      </c>
      <c r="D110" s="30"/>
      <c r="E110" s="13">
        <f t="shared" si="23"/>
        <v>0</v>
      </c>
      <c r="F110" s="13">
        <f t="shared" si="27"/>
        <v>0</v>
      </c>
      <c r="G110" s="13">
        <f t="shared" si="27"/>
        <v>0</v>
      </c>
      <c r="H110" s="13">
        <f t="shared" si="27"/>
        <v>0</v>
      </c>
      <c r="I110" s="13">
        <f t="shared" si="27"/>
        <v>0</v>
      </c>
      <c r="J110" s="13">
        <f t="shared" si="19"/>
        <v>0</v>
      </c>
      <c r="K110" s="13">
        <f t="shared" si="20"/>
        <v>0</v>
      </c>
    </row>
    <row r="111" spans="1:11" ht="31.5" thickTop="1" thickBot="1" x14ac:dyDescent="0.3">
      <c r="A111" t="str">
        <f t="shared" si="18"/>
        <v>b</v>
      </c>
      <c r="B111" s="3" t="s">
        <v>36</v>
      </c>
      <c r="C111" s="14" t="s">
        <v>37</v>
      </c>
      <c r="D111" s="27"/>
      <c r="E111" s="4">
        <f t="shared" si="23"/>
        <v>0</v>
      </c>
      <c r="F111" s="4">
        <f>SUM(F112,F120,F121,F122)</f>
        <v>0</v>
      </c>
      <c r="G111" s="4">
        <f t="shared" ref="G111:I111" si="28">SUM(G112,G120,G121,G122)</f>
        <v>0</v>
      </c>
      <c r="H111" s="4">
        <f t="shared" si="28"/>
        <v>0</v>
      </c>
      <c r="I111" s="4">
        <f t="shared" si="28"/>
        <v>0</v>
      </c>
      <c r="J111" s="4">
        <f t="shared" si="19"/>
        <v>0</v>
      </c>
      <c r="K111" s="4">
        <f t="shared" si="20"/>
        <v>0</v>
      </c>
    </row>
    <row r="112" spans="1:11" ht="15.75" thickTop="1" x14ac:dyDescent="0.25">
      <c r="A112" t="str">
        <f t="shared" si="18"/>
        <v>b</v>
      </c>
      <c r="B112" s="5"/>
      <c r="C112" s="6" t="s">
        <v>10</v>
      </c>
      <c r="D112" s="28"/>
      <c r="E112" s="7">
        <f t="shared" si="23"/>
        <v>0</v>
      </c>
      <c r="F112" s="7">
        <f>SUM(F113:F119)</f>
        <v>0</v>
      </c>
      <c r="G112" s="7">
        <f t="shared" ref="G112:I112" si="29">SUM(G113:G119)</f>
        <v>0</v>
      </c>
      <c r="H112" s="7">
        <f t="shared" si="29"/>
        <v>0</v>
      </c>
      <c r="I112" s="7">
        <f t="shared" si="29"/>
        <v>0</v>
      </c>
      <c r="J112" s="7">
        <f t="shared" si="19"/>
        <v>0</v>
      </c>
      <c r="K112" s="7">
        <f t="shared" si="20"/>
        <v>0</v>
      </c>
    </row>
    <row r="113" spans="1:11" x14ac:dyDescent="0.25">
      <c r="A113" t="str">
        <f t="shared" si="18"/>
        <v>b</v>
      </c>
      <c r="B113" s="8"/>
      <c r="C113" s="9" t="s">
        <v>11</v>
      </c>
      <c r="D113" s="29"/>
      <c r="E113" s="10">
        <f t="shared" si="23"/>
        <v>0</v>
      </c>
      <c r="F113" s="10">
        <v>0</v>
      </c>
      <c r="G113" s="10">
        <v>0</v>
      </c>
      <c r="H113" s="10">
        <v>0</v>
      </c>
      <c r="I113" s="10">
        <v>0</v>
      </c>
      <c r="J113" s="10">
        <f t="shared" si="19"/>
        <v>0</v>
      </c>
      <c r="K113" s="10">
        <f t="shared" si="20"/>
        <v>0</v>
      </c>
    </row>
    <row r="114" spans="1:11" x14ac:dyDescent="0.25">
      <c r="A114" t="str">
        <f t="shared" si="18"/>
        <v>b</v>
      </c>
      <c r="B114" s="8"/>
      <c r="C114" s="9" t="s">
        <v>12</v>
      </c>
      <c r="D114" s="29"/>
      <c r="E114" s="10">
        <f t="shared" si="23"/>
        <v>0</v>
      </c>
      <c r="F114" s="10">
        <v>0</v>
      </c>
      <c r="G114" s="10">
        <v>0</v>
      </c>
      <c r="H114" s="10">
        <v>0</v>
      </c>
      <c r="I114" s="10">
        <v>0</v>
      </c>
      <c r="J114" s="10">
        <f t="shared" si="19"/>
        <v>0</v>
      </c>
      <c r="K114" s="10">
        <f t="shared" si="20"/>
        <v>0</v>
      </c>
    </row>
    <row r="115" spans="1:11" x14ac:dyDescent="0.25">
      <c r="A115" t="str">
        <f t="shared" si="18"/>
        <v>b</v>
      </c>
      <c r="B115" s="8"/>
      <c r="C115" s="9" t="s">
        <v>13</v>
      </c>
      <c r="D115" s="29"/>
      <c r="E115" s="10">
        <f t="shared" si="23"/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f t="shared" si="19"/>
        <v>0</v>
      </c>
      <c r="K115" s="10">
        <f t="shared" si="20"/>
        <v>0</v>
      </c>
    </row>
    <row r="116" spans="1:11" x14ac:dyDescent="0.25">
      <c r="A116" t="str">
        <f t="shared" si="18"/>
        <v>b</v>
      </c>
      <c r="B116" s="8"/>
      <c r="C116" s="9" t="s">
        <v>14</v>
      </c>
      <c r="D116" s="29"/>
      <c r="E116" s="10">
        <f t="shared" si="23"/>
        <v>0</v>
      </c>
      <c r="F116" s="10">
        <v>0</v>
      </c>
      <c r="G116" s="10">
        <v>0</v>
      </c>
      <c r="H116" s="10">
        <v>0</v>
      </c>
      <c r="I116" s="10">
        <v>0</v>
      </c>
      <c r="J116" s="10">
        <f t="shared" si="19"/>
        <v>0</v>
      </c>
      <c r="K116" s="10">
        <f t="shared" si="20"/>
        <v>0</v>
      </c>
    </row>
    <row r="117" spans="1:11" x14ac:dyDescent="0.25">
      <c r="A117" t="str">
        <f t="shared" si="18"/>
        <v>b</v>
      </c>
      <c r="B117" s="8"/>
      <c r="C117" s="9" t="s">
        <v>15</v>
      </c>
      <c r="D117" s="29"/>
      <c r="E117" s="10">
        <f t="shared" si="23"/>
        <v>0</v>
      </c>
      <c r="F117" s="10">
        <v>0</v>
      </c>
      <c r="G117" s="10">
        <v>0</v>
      </c>
      <c r="H117" s="10">
        <v>0</v>
      </c>
      <c r="I117" s="10">
        <v>0</v>
      </c>
      <c r="J117" s="10">
        <f t="shared" si="19"/>
        <v>0</v>
      </c>
      <c r="K117" s="10">
        <f t="shared" si="20"/>
        <v>0</v>
      </c>
    </row>
    <row r="118" spans="1:11" x14ac:dyDescent="0.25">
      <c r="A118" t="str">
        <f t="shared" si="18"/>
        <v>b</v>
      </c>
      <c r="B118" s="8"/>
      <c r="C118" s="9" t="s">
        <v>16</v>
      </c>
      <c r="D118" s="29"/>
      <c r="E118" s="10">
        <f t="shared" si="23"/>
        <v>0</v>
      </c>
      <c r="F118" s="10">
        <v>0</v>
      </c>
      <c r="G118" s="10">
        <v>0</v>
      </c>
      <c r="H118" s="10">
        <v>0</v>
      </c>
      <c r="I118" s="10">
        <v>0</v>
      </c>
      <c r="J118" s="10">
        <f t="shared" si="19"/>
        <v>0</v>
      </c>
      <c r="K118" s="10">
        <f t="shared" si="20"/>
        <v>0</v>
      </c>
    </row>
    <row r="119" spans="1:11" x14ac:dyDescent="0.25">
      <c r="A119" t="str">
        <f t="shared" si="18"/>
        <v>b</v>
      </c>
      <c r="B119" s="8"/>
      <c r="C119" s="9" t="s">
        <v>17</v>
      </c>
      <c r="D119" s="29"/>
      <c r="E119" s="10">
        <f t="shared" si="23"/>
        <v>0</v>
      </c>
      <c r="F119" s="10">
        <v>0</v>
      </c>
      <c r="G119" s="10">
        <v>0</v>
      </c>
      <c r="H119" s="10">
        <v>0</v>
      </c>
      <c r="I119" s="10">
        <v>0</v>
      </c>
      <c r="J119" s="10">
        <f t="shared" si="19"/>
        <v>0</v>
      </c>
      <c r="K119" s="10">
        <f t="shared" si="20"/>
        <v>0</v>
      </c>
    </row>
    <row r="120" spans="1:11" x14ac:dyDescent="0.25">
      <c r="A120" t="str">
        <f t="shared" si="18"/>
        <v>b</v>
      </c>
      <c r="B120" s="5"/>
      <c r="C120" s="6" t="s">
        <v>18</v>
      </c>
      <c r="D120" s="28"/>
      <c r="E120" s="7">
        <f t="shared" si="23"/>
        <v>0</v>
      </c>
      <c r="F120" s="7">
        <v>0</v>
      </c>
      <c r="G120" s="7">
        <v>0</v>
      </c>
      <c r="H120" s="7">
        <v>0</v>
      </c>
      <c r="I120" s="7">
        <v>0</v>
      </c>
      <c r="J120" s="7">
        <f t="shared" si="19"/>
        <v>0</v>
      </c>
      <c r="K120" s="7">
        <f t="shared" si="20"/>
        <v>0</v>
      </c>
    </row>
    <row r="121" spans="1:11" x14ac:dyDescent="0.25">
      <c r="A121" t="str">
        <f t="shared" si="18"/>
        <v>b</v>
      </c>
      <c r="B121" s="5"/>
      <c r="C121" s="6" t="s">
        <v>19</v>
      </c>
      <c r="D121" s="28"/>
      <c r="E121" s="7">
        <f t="shared" si="23"/>
        <v>0</v>
      </c>
      <c r="F121" s="7">
        <v>0</v>
      </c>
      <c r="G121" s="7">
        <v>0</v>
      </c>
      <c r="H121" s="7">
        <v>0</v>
      </c>
      <c r="I121" s="7">
        <v>0</v>
      </c>
      <c r="J121" s="7">
        <f t="shared" si="19"/>
        <v>0</v>
      </c>
      <c r="K121" s="7">
        <f t="shared" si="20"/>
        <v>0</v>
      </c>
    </row>
    <row r="122" spans="1:11" ht="15.75" thickBot="1" x14ac:dyDescent="0.3">
      <c r="A122" t="str">
        <f t="shared" si="18"/>
        <v>b</v>
      </c>
      <c r="B122" s="11"/>
      <c r="C122" s="12" t="s">
        <v>20</v>
      </c>
      <c r="D122" s="30"/>
      <c r="E122" s="13">
        <f t="shared" si="23"/>
        <v>0</v>
      </c>
      <c r="F122" s="13">
        <v>0</v>
      </c>
      <c r="G122" s="13">
        <v>0</v>
      </c>
      <c r="H122" s="13">
        <v>0</v>
      </c>
      <c r="I122" s="13">
        <v>0</v>
      </c>
      <c r="J122" s="13">
        <f t="shared" si="19"/>
        <v>0</v>
      </c>
      <c r="K122" s="13">
        <f t="shared" si="20"/>
        <v>0</v>
      </c>
    </row>
    <row r="123" spans="1:11" ht="31.5" thickTop="1" thickBot="1" x14ac:dyDescent="0.3">
      <c r="A123" t="str">
        <f t="shared" si="18"/>
        <v>b</v>
      </c>
      <c r="B123" s="3" t="s">
        <v>38</v>
      </c>
      <c r="C123" s="14" t="s">
        <v>226</v>
      </c>
      <c r="D123" s="27"/>
      <c r="E123" s="4">
        <f t="shared" si="23"/>
        <v>0</v>
      </c>
      <c r="F123" s="4">
        <f>SUM(F124,F132,F133,F134)</f>
        <v>0</v>
      </c>
      <c r="G123" s="4">
        <f t="shared" ref="G123:I123" si="30">SUM(G124,G132,G133,G134)</f>
        <v>0</v>
      </c>
      <c r="H123" s="4">
        <f t="shared" si="30"/>
        <v>0</v>
      </c>
      <c r="I123" s="4">
        <f t="shared" si="30"/>
        <v>0</v>
      </c>
      <c r="J123" s="4">
        <f t="shared" si="19"/>
        <v>0</v>
      </c>
      <c r="K123" s="4">
        <f t="shared" si="20"/>
        <v>0</v>
      </c>
    </row>
    <row r="124" spans="1:11" ht="15.75" thickTop="1" x14ac:dyDescent="0.25">
      <c r="A124" t="str">
        <f t="shared" si="18"/>
        <v>b</v>
      </c>
      <c r="B124" s="5"/>
      <c r="C124" s="6" t="s">
        <v>10</v>
      </c>
      <c r="D124" s="28"/>
      <c r="E124" s="7">
        <f t="shared" si="23"/>
        <v>0</v>
      </c>
      <c r="F124" s="7">
        <f>SUM(F125:F131)</f>
        <v>0</v>
      </c>
      <c r="G124" s="7">
        <f t="shared" ref="G124:I124" si="31">SUM(G125:G131)</f>
        <v>0</v>
      </c>
      <c r="H124" s="7">
        <f t="shared" si="31"/>
        <v>0</v>
      </c>
      <c r="I124" s="7">
        <f t="shared" si="31"/>
        <v>0</v>
      </c>
      <c r="J124" s="7">
        <f t="shared" si="19"/>
        <v>0</v>
      </c>
      <c r="K124" s="7">
        <f t="shared" si="20"/>
        <v>0</v>
      </c>
    </row>
    <row r="125" spans="1:11" x14ac:dyDescent="0.25">
      <c r="A125" t="str">
        <f t="shared" si="18"/>
        <v>b</v>
      </c>
      <c r="B125" s="8"/>
      <c r="C125" s="9" t="s">
        <v>11</v>
      </c>
      <c r="D125" s="29"/>
      <c r="E125" s="10">
        <f t="shared" si="23"/>
        <v>0</v>
      </c>
      <c r="F125" s="10">
        <v>0</v>
      </c>
      <c r="G125" s="10">
        <v>0</v>
      </c>
      <c r="H125" s="10">
        <v>0</v>
      </c>
      <c r="I125" s="10">
        <v>0</v>
      </c>
      <c r="J125" s="10">
        <f t="shared" si="19"/>
        <v>0</v>
      </c>
      <c r="K125" s="10">
        <f t="shared" si="20"/>
        <v>0</v>
      </c>
    </row>
    <row r="126" spans="1:11" x14ac:dyDescent="0.25">
      <c r="A126" t="str">
        <f t="shared" si="18"/>
        <v>b</v>
      </c>
      <c r="B126" s="8"/>
      <c r="C126" s="9" t="s">
        <v>12</v>
      </c>
      <c r="D126" s="29"/>
      <c r="E126" s="10">
        <f t="shared" si="23"/>
        <v>0</v>
      </c>
      <c r="F126" s="10">
        <v>0</v>
      </c>
      <c r="G126" s="10">
        <v>0</v>
      </c>
      <c r="H126" s="10">
        <v>0</v>
      </c>
      <c r="I126" s="10">
        <v>0</v>
      </c>
      <c r="J126" s="10">
        <f t="shared" si="19"/>
        <v>0</v>
      </c>
      <c r="K126" s="10">
        <f t="shared" si="20"/>
        <v>0</v>
      </c>
    </row>
    <row r="127" spans="1:11" x14ac:dyDescent="0.25">
      <c r="A127" t="str">
        <f t="shared" si="18"/>
        <v>b</v>
      </c>
      <c r="B127" s="8"/>
      <c r="C127" s="9" t="s">
        <v>13</v>
      </c>
      <c r="D127" s="29"/>
      <c r="E127" s="10">
        <f t="shared" si="23"/>
        <v>0</v>
      </c>
      <c r="F127" s="10">
        <v>0</v>
      </c>
      <c r="G127" s="10">
        <v>0</v>
      </c>
      <c r="H127" s="10">
        <v>0</v>
      </c>
      <c r="I127" s="10">
        <v>0</v>
      </c>
      <c r="J127" s="10">
        <f t="shared" si="19"/>
        <v>0</v>
      </c>
      <c r="K127" s="10">
        <f t="shared" si="20"/>
        <v>0</v>
      </c>
    </row>
    <row r="128" spans="1:11" x14ac:dyDescent="0.25">
      <c r="A128" t="str">
        <f t="shared" si="18"/>
        <v>b</v>
      </c>
      <c r="B128" s="8"/>
      <c r="C128" s="9" t="s">
        <v>14</v>
      </c>
      <c r="D128" s="29"/>
      <c r="E128" s="10">
        <f t="shared" si="23"/>
        <v>0</v>
      </c>
      <c r="F128" s="10">
        <v>0</v>
      </c>
      <c r="G128" s="10">
        <v>0</v>
      </c>
      <c r="H128" s="10">
        <v>0</v>
      </c>
      <c r="I128" s="10">
        <v>0</v>
      </c>
      <c r="J128" s="10">
        <f t="shared" si="19"/>
        <v>0</v>
      </c>
      <c r="K128" s="10">
        <f t="shared" si="20"/>
        <v>0</v>
      </c>
    </row>
    <row r="129" spans="1:11" x14ac:dyDescent="0.25">
      <c r="A129" t="str">
        <f t="shared" si="18"/>
        <v>b</v>
      </c>
      <c r="B129" s="8"/>
      <c r="C129" s="9" t="s">
        <v>15</v>
      </c>
      <c r="D129" s="29"/>
      <c r="E129" s="10">
        <f t="shared" si="23"/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f t="shared" si="19"/>
        <v>0</v>
      </c>
      <c r="K129" s="10">
        <f t="shared" si="20"/>
        <v>0</v>
      </c>
    </row>
    <row r="130" spans="1:11" x14ac:dyDescent="0.25">
      <c r="A130" t="str">
        <f t="shared" si="18"/>
        <v>b</v>
      </c>
      <c r="B130" s="8"/>
      <c r="C130" s="9" t="s">
        <v>16</v>
      </c>
      <c r="D130" s="29"/>
      <c r="E130" s="10">
        <f t="shared" si="23"/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f t="shared" si="19"/>
        <v>0</v>
      </c>
      <c r="K130" s="10">
        <f t="shared" si="20"/>
        <v>0</v>
      </c>
    </row>
    <row r="131" spans="1:11" x14ac:dyDescent="0.25">
      <c r="A131" t="str">
        <f t="shared" si="18"/>
        <v>b</v>
      </c>
      <c r="B131" s="8"/>
      <c r="C131" s="9" t="s">
        <v>17</v>
      </c>
      <c r="D131" s="29"/>
      <c r="E131" s="10">
        <f t="shared" si="23"/>
        <v>0</v>
      </c>
      <c r="F131" s="10">
        <v>0</v>
      </c>
      <c r="G131" s="10">
        <v>0</v>
      </c>
      <c r="H131" s="10">
        <v>0</v>
      </c>
      <c r="I131" s="10">
        <v>0</v>
      </c>
      <c r="J131" s="10">
        <f t="shared" si="19"/>
        <v>0</v>
      </c>
      <c r="K131" s="10">
        <f t="shared" si="20"/>
        <v>0</v>
      </c>
    </row>
    <row r="132" spans="1:11" x14ac:dyDescent="0.25">
      <c r="A132" t="str">
        <f t="shared" ref="A132:A195" si="32">IF(OR(E132&lt;&gt;0,F132&lt;&gt;0,G132&lt;&gt;0,H132&lt;&gt;0,I132&lt;&gt;0,),"a","b")</f>
        <v>b</v>
      </c>
      <c r="B132" s="5"/>
      <c r="C132" s="6" t="s">
        <v>18</v>
      </c>
      <c r="D132" s="28"/>
      <c r="E132" s="7">
        <f t="shared" si="23"/>
        <v>0</v>
      </c>
      <c r="F132" s="7">
        <v>0</v>
      </c>
      <c r="G132" s="7">
        <v>0</v>
      </c>
      <c r="H132" s="7">
        <v>0</v>
      </c>
      <c r="I132" s="7">
        <v>0</v>
      </c>
      <c r="J132" s="7">
        <f t="shared" ref="J132:J195" si="33">SUM(F132,G132)</f>
        <v>0</v>
      </c>
      <c r="K132" s="7">
        <f t="shared" ref="K132:K195" si="34">SUM(F132,G132,H132)</f>
        <v>0</v>
      </c>
    </row>
    <row r="133" spans="1:11" x14ac:dyDescent="0.25">
      <c r="A133" t="str">
        <f t="shared" si="32"/>
        <v>b</v>
      </c>
      <c r="B133" s="5"/>
      <c r="C133" s="6" t="s">
        <v>19</v>
      </c>
      <c r="D133" s="28"/>
      <c r="E133" s="7">
        <f t="shared" si="23"/>
        <v>0</v>
      </c>
      <c r="F133" s="7">
        <v>0</v>
      </c>
      <c r="G133" s="7">
        <v>0</v>
      </c>
      <c r="H133" s="7">
        <v>0</v>
      </c>
      <c r="I133" s="7">
        <v>0</v>
      </c>
      <c r="J133" s="7">
        <f t="shared" si="33"/>
        <v>0</v>
      </c>
      <c r="K133" s="7">
        <f t="shared" si="34"/>
        <v>0</v>
      </c>
    </row>
    <row r="134" spans="1:11" ht="15.75" thickBot="1" x14ac:dyDescent="0.3">
      <c r="A134" t="str">
        <f t="shared" si="32"/>
        <v>b</v>
      </c>
      <c r="B134" s="11"/>
      <c r="C134" s="12" t="s">
        <v>20</v>
      </c>
      <c r="D134" s="30"/>
      <c r="E134" s="13">
        <f t="shared" si="23"/>
        <v>0</v>
      </c>
      <c r="F134" s="13">
        <v>0</v>
      </c>
      <c r="G134" s="13">
        <v>0</v>
      </c>
      <c r="H134" s="13">
        <v>0</v>
      </c>
      <c r="I134" s="13">
        <v>0</v>
      </c>
      <c r="J134" s="13">
        <f t="shared" si="33"/>
        <v>0</v>
      </c>
      <c r="K134" s="13">
        <f t="shared" si="34"/>
        <v>0</v>
      </c>
    </row>
    <row r="135" spans="1:11" ht="31.5" thickTop="1" thickBot="1" x14ac:dyDescent="0.3">
      <c r="A135" t="str">
        <f t="shared" si="32"/>
        <v>b</v>
      </c>
      <c r="B135" s="3" t="s">
        <v>40</v>
      </c>
      <c r="C135" s="14" t="s">
        <v>227</v>
      </c>
      <c r="D135" s="27"/>
      <c r="E135" s="4">
        <f t="shared" si="23"/>
        <v>0</v>
      </c>
      <c r="F135" s="4">
        <f>SUM(F136,F144,F145,F146)</f>
        <v>0</v>
      </c>
      <c r="G135" s="4">
        <f t="shared" ref="G135:I135" si="35">SUM(G136,G144,G145,G146)</f>
        <v>0</v>
      </c>
      <c r="H135" s="4">
        <f t="shared" si="35"/>
        <v>0</v>
      </c>
      <c r="I135" s="4">
        <f t="shared" si="35"/>
        <v>0</v>
      </c>
      <c r="J135" s="4">
        <f t="shared" si="33"/>
        <v>0</v>
      </c>
      <c r="K135" s="4">
        <f t="shared" si="34"/>
        <v>0</v>
      </c>
    </row>
    <row r="136" spans="1:11" ht="15.75" thickTop="1" x14ac:dyDescent="0.25">
      <c r="A136" t="str">
        <f t="shared" si="32"/>
        <v>b</v>
      </c>
      <c r="B136" s="5"/>
      <c r="C136" s="6" t="s">
        <v>10</v>
      </c>
      <c r="D136" s="28"/>
      <c r="E136" s="7">
        <f t="shared" si="23"/>
        <v>0</v>
      </c>
      <c r="F136" s="7">
        <f>SUM(F137:F143)</f>
        <v>0</v>
      </c>
      <c r="G136" s="7">
        <f t="shared" ref="G136:I136" si="36">SUM(G137:G143)</f>
        <v>0</v>
      </c>
      <c r="H136" s="7">
        <f t="shared" si="36"/>
        <v>0</v>
      </c>
      <c r="I136" s="7">
        <f t="shared" si="36"/>
        <v>0</v>
      </c>
      <c r="J136" s="7">
        <f t="shared" si="33"/>
        <v>0</v>
      </c>
      <c r="K136" s="7">
        <f t="shared" si="34"/>
        <v>0</v>
      </c>
    </row>
    <row r="137" spans="1:11" x14ac:dyDescent="0.25">
      <c r="A137" t="str">
        <f t="shared" si="32"/>
        <v>b</v>
      </c>
      <c r="B137" s="8"/>
      <c r="C137" s="9" t="s">
        <v>11</v>
      </c>
      <c r="D137" s="29"/>
      <c r="E137" s="10">
        <f t="shared" si="23"/>
        <v>0</v>
      </c>
      <c r="F137" s="10">
        <v>0</v>
      </c>
      <c r="G137" s="10">
        <v>0</v>
      </c>
      <c r="H137" s="10">
        <v>0</v>
      </c>
      <c r="I137" s="10">
        <v>0</v>
      </c>
      <c r="J137" s="10">
        <f t="shared" si="33"/>
        <v>0</v>
      </c>
      <c r="K137" s="10">
        <f t="shared" si="34"/>
        <v>0</v>
      </c>
    </row>
    <row r="138" spans="1:11" x14ac:dyDescent="0.25">
      <c r="A138" t="str">
        <f t="shared" si="32"/>
        <v>b</v>
      </c>
      <c r="B138" s="8"/>
      <c r="C138" s="9" t="s">
        <v>12</v>
      </c>
      <c r="D138" s="29"/>
      <c r="E138" s="10">
        <f t="shared" si="23"/>
        <v>0</v>
      </c>
      <c r="F138" s="10">
        <v>0</v>
      </c>
      <c r="G138" s="10">
        <v>0</v>
      </c>
      <c r="H138" s="10">
        <v>0</v>
      </c>
      <c r="I138" s="10">
        <v>0</v>
      </c>
      <c r="J138" s="10">
        <f t="shared" si="33"/>
        <v>0</v>
      </c>
      <c r="K138" s="10">
        <f t="shared" si="34"/>
        <v>0</v>
      </c>
    </row>
    <row r="139" spans="1:11" x14ac:dyDescent="0.25">
      <c r="A139" t="str">
        <f t="shared" si="32"/>
        <v>b</v>
      </c>
      <c r="B139" s="8"/>
      <c r="C139" s="9" t="s">
        <v>13</v>
      </c>
      <c r="D139" s="29"/>
      <c r="E139" s="10">
        <f t="shared" si="23"/>
        <v>0</v>
      </c>
      <c r="F139" s="10">
        <v>0</v>
      </c>
      <c r="G139" s="10">
        <v>0</v>
      </c>
      <c r="H139" s="10">
        <v>0</v>
      </c>
      <c r="I139" s="10">
        <v>0</v>
      </c>
      <c r="J139" s="10">
        <f t="shared" si="33"/>
        <v>0</v>
      </c>
      <c r="K139" s="10">
        <f t="shared" si="34"/>
        <v>0</v>
      </c>
    </row>
    <row r="140" spans="1:11" x14ac:dyDescent="0.25">
      <c r="A140" t="str">
        <f t="shared" si="32"/>
        <v>b</v>
      </c>
      <c r="B140" s="8"/>
      <c r="C140" s="9" t="s">
        <v>14</v>
      </c>
      <c r="D140" s="29"/>
      <c r="E140" s="10">
        <f t="shared" si="23"/>
        <v>0</v>
      </c>
      <c r="F140" s="10">
        <v>0</v>
      </c>
      <c r="G140" s="10">
        <v>0</v>
      </c>
      <c r="H140" s="10">
        <v>0</v>
      </c>
      <c r="I140" s="10">
        <v>0</v>
      </c>
      <c r="J140" s="10">
        <f t="shared" si="33"/>
        <v>0</v>
      </c>
      <c r="K140" s="10">
        <f t="shared" si="34"/>
        <v>0</v>
      </c>
    </row>
    <row r="141" spans="1:11" x14ac:dyDescent="0.25">
      <c r="A141" t="str">
        <f t="shared" si="32"/>
        <v>b</v>
      </c>
      <c r="B141" s="8"/>
      <c r="C141" s="9" t="s">
        <v>15</v>
      </c>
      <c r="D141" s="29"/>
      <c r="E141" s="10">
        <f t="shared" si="23"/>
        <v>0</v>
      </c>
      <c r="F141" s="10">
        <v>0</v>
      </c>
      <c r="G141" s="10">
        <v>0</v>
      </c>
      <c r="H141" s="10">
        <v>0</v>
      </c>
      <c r="I141" s="10">
        <v>0</v>
      </c>
      <c r="J141" s="10">
        <f t="shared" si="33"/>
        <v>0</v>
      </c>
      <c r="K141" s="10">
        <f t="shared" si="34"/>
        <v>0</v>
      </c>
    </row>
    <row r="142" spans="1:11" x14ac:dyDescent="0.25">
      <c r="A142" t="str">
        <f t="shared" si="32"/>
        <v>b</v>
      </c>
      <c r="B142" s="8"/>
      <c r="C142" s="9" t="s">
        <v>16</v>
      </c>
      <c r="D142" s="29"/>
      <c r="E142" s="10">
        <f t="shared" si="23"/>
        <v>0</v>
      </c>
      <c r="F142" s="10">
        <v>0</v>
      </c>
      <c r="G142" s="10">
        <v>0</v>
      </c>
      <c r="H142" s="10">
        <v>0</v>
      </c>
      <c r="I142" s="10">
        <v>0</v>
      </c>
      <c r="J142" s="10">
        <f t="shared" si="33"/>
        <v>0</v>
      </c>
      <c r="K142" s="10">
        <f t="shared" si="34"/>
        <v>0</v>
      </c>
    </row>
    <row r="143" spans="1:11" x14ac:dyDescent="0.25">
      <c r="A143" t="str">
        <f t="shared" si="32"/>
        <v>b</v>
      </c>
      <c r="B143" s="8"/>
      <c r="C143" s="9" t="s">
        <v>17</v>
      </c>
      <c r="D143" s="29"/>
      <c r="E143" s="10">
        <f t="shared" si="23"/>
        <v>0</v>
      </c>
      <c r="F143" s="10">
        <v>0</v>
      </c>
      <c r="G143" s="10">
        <v>0</v>
      </c>
      <c r="H143" s="10">
        <v>0</v>
      </c>
      <c r="I143" s="10">
        <v>0</v>
      </c>
      <c r="J143" s="10">
        <f t="shared" si="33"/>
        <v>0</v>
      </c>
      <c r="K143" s="10">
        <f t="shared" si="34"/>
        <v>0</v>
      </c>
    </row>
    <row r="144" spans="1:11" x14ac:dyDescent="0.25">
      <c r="A144" t="str">
        <f t="shared" si="32"/>
        <v>b</v>
      </c>
      <c r="B144" s="5"/>
      <c r="C144" s="6" t="s">
        <v>18</v>
      </c>
      <c r="D144" s="28"/>
      <c r="E144" s="7">
        <f t="shared" ref="E144:E207" si="37">SUM(F144,G144,H144,I144)</f>
        <v>0</v>
      </c>
      <c r="F144" s="7">
        <v>0</v>
      </c>
      <c r="G144" s="7">
        <v>0</v>
      </c>
      <c r="H144" s="7">
        <v>0</v>
      </c>
      <c r="I144" s="7">
        <v>0</v>
      </c>
      <c r="J144" s="7">
        <f t="shared" si="33"/>
        <v>0</v>
      </c>
      <c r="K144" s="7">
        <f t="shared" si="34"/>
        <v>0</v>
      </c>
    </row>
    <row r="145" spans="1:11" x14ac:dyDescent="0.25">
      <c r="A145" t="str">
        <f t="shared" si="32"/>
        <v>b</v>
      </c>
      <c r="B145" s="5"/>
      <c r="C145" s="6" t="s">
        <v>19</v>
      </c>
      <c r="D145" s="28"/>
      <c r="E145" s="7">
        <f t="shared" si="37"/>
        <v>0</v>
      </c>
      <c r="F145" s="7">
        <v>0</v>
      </c>
      <c r="G145" s="7">
        <v>0</v>
      </c>
      <c r="H145" s="7">
        <v>0</v>
      </c>
      <c r="I145" s="7">
        <v>0</v>
      </c>
      <c r="J145" s="7">
        <f t="shared" si="33"/>
        <v>0</v>
      </c>
      <c r="K145" s="7">
        <f t="shared" si="34"/>
        <v>0</v>
      </c>
    </row>
    <row r="146" spans="1:11" ht="15.75" thickBot="1" x14ac:dyDescent="0.3">
      <c r="A146" t="str">
        <f t="shared" si="32"/>
        <v>b</v>
      </c>
      <c r="B146" s="11"/>
      <c r="C146" s="12" t="s">
        <v>20</v>
      </c>
      <c r="D146" s="30"/>
      <c r="E146" s="13">
        <f t="shared" si="37"/>
        <v>0</v>
      </c>
      <c r="F146" s="13">
        <v>0</v>
      </c>
      <c r="G146" s="13">
        <v>0</v>
      </c>
      <c r="H146" s="13">
        <v>0</v>
      </c>
      <c r="I146" s="13">
        <v>0</v>
      </c>
      <c r="J146" s="13">
        <f t="shared" si="33"/>
        <v>0</v>
      </c>
      <c r="K146" s="13">
        <f t="shared" si="34"/>
        <v>0</v>
      </c>
    </row>
    <row r="147" spans="1:11" ht="46.5" thickTop="1" thickBot="1" x14ac:dyDescent="0.3">
      <c r="A147" t="str">
        <f t="shared" si="32"/>
        <v>b</v>
      </c>
      <c r="B147" s="3" t="s">
        <v>42</v>
      </c>
      <c r="C147" s="14" t="s">
        <v>228</v>
      </c>
      <c r="D147" s="27"/>
      <c r="E147" s="4">
        <f t="shared" si="37"/>
        <v>0</v>
      </c>
      <c r="F147" s="4">
        <f>SUM(F148,F156,F157,F158)</f>
        <v>0</v>
      </c>
      <c r="G147" s="4">
        <f t="shared" ref="G147:I147" si="38">SUM(G148,G156,G157,G158)</f>
        <v>0</v>
      </c>
      <c r="H147" s="4">
        <f t="shared" si="38"/>
        <v>0</v>
      </c>
      <c r="I147" s="4">
        <f t="shared" si="38"/>
        <v>0</v>
      </c>
      <c r="J147" s="4">
        <f t="shared" si="33"/>
        <v>0</v>
      </c>
      <c r="K147" s="4">
        <f t="shared" si="34"/>
        <v>0</v>
      </c>
    </row>
    <row r="148" spans="1:11" ht="15.75" thickTop="1" x14ac:dyDescent="0.25">
      <c r="A148" t="str">
        <f t="shared" si="32"/>
        <v>b</v>
      </c>
      <c r="B148" s="5"/>
      <c r="C148" s="6" t="s">
        <v>10</v>
      </c>
      <c r="D148" s="28"/>
      <c r="E148" s="7">
        <f t="shared" si="37"/>
        <v>0</v>
      </c>
      <c r="F148" s="7">
        <f>SUM(F149:F155)</f>
        <v>0</v>
      </c>
      <c r="G148" s="7">
        <f t="shared" ref="G148:I148" si="39">SUM(G149:G155)</f>
        <v>0</v>
      </c>
      <c r="H148" s="7">
        <f t="shared" si="39"/>
        <v>0</v>
      </c>
      <c r="I148" s="7">
        <f t="shared" si="39"/>
        <v>0</v>
      </c>
      <c r="J148" s="7">
        <f t="shared" si="33"/>
        <v>0</v>
      </c>
      <c r="K148" s="7">
        <f t="shared" si="34"/>
        <v>0</v>
      </c>
    </row>
    <row r="149" spans="1:11" x14ac:dyDescent="0.25">
      <c r="A149" t="str">
        <f t="shared" si="32"/>
        <v>b</v>
      </c>
      <c r="B149" s="8"/>
      <c r="C149" s="9" t="s">
        <v>11</v>
      </c>
      <c r="D149" s="29"/>
      <c r="E149" s="10">
        <f t="shared" si="37"/>
        <v>0</v>
      </c>
      <c r="F149" s="10">
        <v>0</v>
      </c>
      <c r="G149" s="10">
        <v>0</v>
      </c>
      <c r="H149" s="10">
        <v>0</v>
      </c>
      <c r="I149" s="10">
        <v>0</v>
      </c>
      <c r="J149" s="10">
        <f t="shared" si="33"/>
        <v>0</v>
      </c>
      <c r="K149" s="10">
        <f t="shared" si="34"/>
        <v>0</v>
      </c>
    </row>
    <row r="150" spans="1:11" x14ac:dyDescent="0.25">
      <c r="A150" t="str">
        <f t="shared" si="32"/>
        <v>b</v>
      </c>
      <c r="B150" s="8"/>
      <c r="C150" s="9" t="s">
        <v>12</v>
      </c>
      <c r="D150" s="29"/>
      <c r="E150" s="10">
        <f t="shared" si="37"/>
        <v>0</v>
      </c>
      <c r="F150" s="10">
        <v>0</v>
      </c>
      <c r="G150" s="10">
        <v>0</v>
      </c>
      <c r="H150" s="10">
        <v>0</v>
      </c>
      <c r="I150" s="10">
        <v>0</v>
      </c>
      <c r="J150" s="10">
        <f t="shared" si="33"/>
        <v>0</v>
      </c>
      <c r="K150" s="10">
        <f t="shared" si="34"/>
        <v>0</v>
      </c>
    </row>
    <row r="151" spans="1:11" x14ac:dyDescent="0.25">
      <c r="A151" t="str">
        <f t="shared" si="32"/>
        <v>b</v>
      </c>
      <c r="B151" s="8"/>
      <c r="C151" s="9" t="s">
        <v>13</v>
      </c>
      <c r="D151" s="29"/>
      <c r="E151" s="10">
        <f t="shared" si="37"/>
        <v>0</v>
      </c>
      <c r="F151" s="10">
        <v>0</v>
      </c>
      <c r="G151" s="10">
        <v>0</v>
      </c>
      <c r="H151" s="10">
        <v>0</v>
      </c>
      <c r="I151" s="10">
        <v>0</v>
      </c>
      <c r="J151" s="10">
        <f t="shared" si="33"/>
        <v>0</v>
      </c>
      <c r="K151" s="10">
        <f t="shared" si="34"/>
        <v>0</v>
      </c>
    </row>
    <row r="152" spans="1:11" x14ac:dyDescent="0.25">
      <c r="A152" t="str">
        <f t="shared" si="32"/>
        <v>b</v>
      </c>
      <c r="B152" s="8"/>
      <c r="C152" s="9" t="s">
        <v>14</v>
      </c>
      <c r="D152" s="29"/>
      <c r="E152" s="10">
        <f t="shared" si="37"/>
        <v>0</v>
      </c>
      <c r="F152" s="10">
        <v>0</v>
      </c>
      <c r="G152" s="10">
        <v>0</v>
      </c>
      <c r="H152" s="10">
        <v>0</v>
      </c>
      <c r="I152" s="10">
        <v>0</v>
      </c>
      <c r="J152" s="10">
        <f t="shared" si="33"/>
        <v>0</v>
      </c>
      <c r="K152" s="10">
        <f t="shared" si="34"/>
        <v>0</v>
      </c>
    </row>
    <row r="153" spans="1:11" x14ac:dyDescent="0.25">
      <c r="A153" t="str">
        <f t="shared" si="32"/>
        <v>b</v>
      </c>
      <c r="B153" s="8"/>
      <c r="C153" s="9" t="s">
        <v>15</v>
      </c>
      <c r="D153" s="29"/>
      <c r="E153" s="10">
        <f t="shared" si="37"/>
        <v>0</v>
      </c>
      <c r="F153" s="10">
        <v>0</v>
      </c>
      <c r="G153" s="10">
        <v>0</v>
      </c>
      <c r="H153" s="10">
        <v>0</v>
      </c>
      <c r="I153" s="10">
        <v>0</v>
      </c>
      <c r="J153" s="10">
        <f t="shared" si="33"/>
        <v>0</v>
      </c>
      <c r="K153" s="10">
        <f t="shared" si="34"/>
        <v>0</v>
      </c>
    </row>
    <row r="154" spans="1:11" x14ac:dyDescent="0.25">
      <c r="A154" t="str">
        <f t="shared" si="32"/>
        <v>b</v>
      </c>
      <c r="B154" s="8"/>
      <c r="C154" s="9" t="s">
        <v>16</v>
      </c>
      <c r="D154" s="29"/>
      <c r="E154" s="10">
        <f t="shared" si="37"/>
        <v>0</v>
      </c>
      <c r="F154" s="10">
        <v>0</v>
      </c>
      <c r="G154" s="10">
        <v>0</v>
      </c>
      <c r="H154" s="10">
        <v>0</v>
      </c>
      <c r="I154" s="10">
        <v>0</v>
      </c>
      <c r="J154" s="10">
        <f t="shared" si="33"/>
        <v>0</v>
      </c>
      <c r="K154" s="10">
        <f t="shared" si="34"/>
        <v>0</v>
      </c>
    </row>
    <row r="155" spans="1:11" x14ac:dyDescent="0.25">
      <c r="A155" t="str">
        <f t="shared" si="32"/>
        <v>b</v>
      </c>
      <c r="B155" s="8"/>
      <c r="C155" s="9" t="s">
        <v>17</v>
      </c>
      <c r="D155" s="29"/>
      <c r="E155" s="10">
        <f t="shared" si="37"/>
        <v>0</v>
      </c>
      <c r="F155" s="10">
        <v>0</v>
      </c>
      <c r="G155" s="10">
        <v>0</v>
      </c>
      <c r="H155" s="10">
        <v>0</v>
      </c>
      <c r="I155" s="10">
        <v>0</v>
      </c>
      <c r="J155" s="10">
        <f t="shared" si="33"/>
        <v>0</v>
      </c>
      <c r="K155" s="10">
        <f t="shared" si="34"/>
        <v>0</v>
      </c>
    </row>
    <row r="156" spans="1:11" x14ac:dyDescent="0.25">
      <c r="A156" t="str">
        <f t="shared" si="32"/>
        <v>b</v>
      </c>
      <c r="B156" s="5"/>
      <c r="C156" s="6" t="s">
        <v>18</v>
      </c>
      <c r="D156" s="28"/>
      <c r="E156" s="7">
        <f t="shared" si="37"/>
        <v>0</v>
      </c>
      <c r="F156" s="7">
        <v>0</v>
      </c>
      <c r="G156" s="7">
        <v>0</v>
      </c>
      <c r="H156" s="7">
        <v>0</v>
      </c>
      <c r="I156" s="7">
        <v>0</v>
      </c>
      <c r="J156" s="7">
        <f t="shared" si="33"/>
        <v>0</v>
      </c>
      <c r="K156" s="7">
        <f t="shared" si="34"/>
        <v>0</v>
      </c>
    </row>
    <row r="157" spans="1:11" x14ac:dyDescent="0.25">
      <c r="A157" t="str">
        <f t="shared" si="32"/>
        <v>b</v>
      </c>
      <c r="B157" s="5"/>
      <c r="C157" s="6" t="s">
        <v>19</v>
      </c>
      <c r="D157" s="28"/>
      <c r="E157" s="7">
        <f t="shared" si="37"/>
        <v>0</v>
      </c>
      <c r="F157" s="7">
        <v>0</v>
      </c>
      <c r="G157" s="7">
        <v>0</v>
      </c>
      <c r="H157" s="7">
        <v>0</v>
      </c>
      <c r="I157" s="7">
        <v>0</v>
      </c>
      <c r="J157" s="7">
        <f t="shared" si="33"/>
        <v>0</v>
      </c>
      <c r="K157" s="7">
        <f t="shared" si="34"/>
        <v>0</v>
      </c>
    </row>
    <row r="158" spans="1:11" ht="15.75" thickBot="1" x14ac:dyDescent="0.3">
      <c r="A158" t="str">
        <f t="shared" si="32"/>
        <v>b</v>
      </c>
      <c r="B158" s="11"/>
      <c r="C158" s="12" t="s">
        <v>20</v>
      </c>
      <c r="D158" s="30"/>
      <c r="E158" s="13">
        <f t="shared" si="37"/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f t="shared" si="33"/>
        <v>0</v>
      </c>
      <c r="K158" s="13">
        <f t="shared" si="34"/>
        <v>0</v>
      </c>
    </row>
    <row r="159" spans="1:11" ht="46.5" thickTop="1" thickBot="1" x14ac:dyDescent="0.3">
      <c r="A159" t="str">
        <f t="shared" si="32"/>
        <v>b</v>
      </c>
      <c r="B159" s="3" t="s">
        <v>44</v>
      </c>
      <c r="C159" s="14" t="s">
        <v>229</v>
      </c>
      <c r="D159" s="27"/>
      <c r="E159" s="4">
        <f t="shared" si="37"/>
        <v>0</v>
      </c>
      <c r="F159" s="4">
        <f>SUM(F160,F168,F169,F170)</f>
        <v>0</v>
      </c>
      <c r="G159" s="4">
        <f t="shared" ref="G159:I159" si="40">SUM(G160,G168,G169,G170)</f>
        <v>0</v>
      </c>
      <c r="H159" s="4">
        <f t="shared" si="40"/>
        <v>0</v>
      </c>
      <c r="I159" s="4">
        <f t="shared" si="40"/>
        <v>0</v>
      </c>
      <c r="J159" s="4">
        <f t="shared" si="33"/>
        <v>0</v>
      </c>
      <c r="K159" s="4">
        <f t="shared" si="34"/>
        <v>0</v>
      </c>
    </row>
    <row r="160" spans="1:11" ht="15.75" thickTop="1" x14ac:dyDescent="0.25">
      <c r="A160" t="str">
        <f t="shared" si="32"/>
        <v>b</v>
      </c>
      <c r="B160" s="5"/>
      <c r="C160" s="6" t="s">
        <v>10</v>
      </c>
      <c r="D160" s="28"/>
      <c r="E160" s="7">
        <f t="shared" si="37"/>
        <v>0</v>
      </c>
      <c r="F160" s="7">
        <f>SUM(F161:F167)</f>
        <v>0</v>
      </c>
      <c r="G160" s="7">
        <f t="shared" ref="G160:I160" si="41">SUM(G161:G167)</f>
        <v>0</v>
      </c>
      <c r="H160" s="7">
        <f t="shared" si="41"/>
        <v>0</v>
      </c>
      <c r="I160" s="7">
        <f t="shared" si="41"/>
        <v>0</v>
      </c>
      <c r="J160" s="7">
        <f t="shared" si="33"/>
        <v>0</v>
      </c>
      <c r="K160" s="7">
        <f t="shared" si="34"/>
        <v>0</v>
      </c>
    </row>
    <row r="161" spans="1:11" x14ac:dyDescent="0.25">
      <c r="A161" t="str">
        <f t="shared" si="32"/>
        <v>b</v>
      </c>
      <c r="B161" s="8"/>
      <c r="C161" s="9" t="s">
        <v>11</v>
      </c>
      <c r="D161" s="29"/>
      <c r="E161" s="10">
        <f t="shared" si="37"/>
        <v>0</v>
      </c>
      <c r="F161" s="10">
        <v>0</v>
      </c>
      <c r="G161" s="10">
        <v>0</v>
      </c>
      <c r="H161" s="10">
        <v>0</v>
      </c>
      <c r="I161" s="10">
        <v>0</v>
      </c>
      <c r="J161" s="10">
        <f t="shared" si="33"/>
        <v>0</v>
      </c>
      <c r="K161" s="10">
        <f t="shared" si="34"/>
        <v>0</v>
      </c>
    </row>
    <row r="162" spans="1:11" x14ac:dyDescent="0.25">
      <c r="A162" t="str">
        <f t="shared" si="32"/>
        <v>b</v>
      </c>
      <c r="B162" s="8"/>
      <c r="C162" s="9" t="s">
        <v>12</v>
      </c>
      <c r="D162" s="29"/>
      <c r="E162" s="10">
        <f t="shared" si="37"/>
        <v>0</v>
      </c>
      <c r="F162" s="10">
        <v>0</v>
      </c>
      <c r="G162" s="10">
        <v>0</v>
      </c>
      <c r="H162" s="10">
        <v>0</v>
      </c>
      <c r="I162" s="10">
        <v>0</v>
      </c>
      <c r="J162" s="10">
        <f t="shared" si="33"/>
        <v>0</v>
      </c>
      <c r="K162" s="10">
        <f t="shared" si="34"/>
        <v>0</v>
      </c>
    </row>
    <row r="163" spans="1:11" x14ac:dyDescent="0.25">
      <c r="A163" t="str">
        <f t="shared" si="32"/>
        <v>b</v>
      </c>
      <c r="B163" s="8"/>
      <c r="C163" s="9" t="s">
        <v>13</v>
      </c>
      <c r="D163" s="29"/>
      <c r="E163" s="10">
        <f t="shared" si="37"/>
        <v>0</v>
      </c>
      <c r="F163" s="10">
        <v>0</v>
      </c>
      <c r="G163" s="10">
        <v>0</v>
      </c>
      <c r="H163" s="10">
        <v>0</v>
      </c>
      <c r="I163" s="10">
        <v>0</v>
      </c>
      <c r="J163" s="10">
        <f t="shared" si="33"/>
        <v>0</v>
      </c>
      <c r="K163" s="10">
        <f t="shared" si="34"/>
        <v>0</v>
      </c>
    </row>
    <row r="164" spans="1:11" x14ac:dyDescent="0.25">
      <c r="A164" t="str">
        <f t="shared" si="32"/>
        <v>b</v>
      </c>
      <c r="B164" s="8"/>
      <c r="C164" s="9" t="s">
        <v>14</v>
      </c>
      <c r="D164" s="29"/>
      <c r="E164" s="10">
        <f t="shared" si="37"/>
        <v>0</v>
      </c>
      <c r="F164" s="10">
        <v>0</v>
      </c>
      <c r="G164" s="10">
        <v>0</v>
      </c>
      <c r="H164" s="10">
        <v>0</v>
      </c>
      <c r="I164" s="10">
        <v>0</v>
      </c>
      <c r="J164" s="10">
        <f t="shared" si="33"/>
        <v>0</v>
      </c>
      <c r="K164" s="10">
        <f t="shared" si="34"/>
        <v>0</v>
      </c>
    </row>
    <row r="165" spans="1:11" x14ac:dyDescent="0.25">
      <c r="A165" t="str">
        <f t="shared" si="32"/>
        <v>b</v>
      </c>
      <c r="B165" s="8"/>
      <c r="C165" s="9" t="s">
        <v>15</v>
      </c>
      <c r="D165" s="29"/>
      <c r="E165" s="10">
        <f t="shared" si="37"/>
        <v>0</v>
      </c>
      <c r="F165" s="10">
        <v>0</v>
      </c>
      <c r="G165" s="10">
        <v>0</v>
      </c>
      <c r="H165" s="10">
        <v>0</v>
      </c>
      <c r="I165" s="10">
        <v>0</v>
      </c>
      <c r="J165" s="10">
        <f t="shared" si="33"/>
        <v>0</v>
      </c>
      <c r="K165" s="10">
        <f t="shared" si="34"/>
        <v>0</v>
      </c>
    </row>
    <row r="166" spans="1:11" x14ac:dyDescent="0.25">
      <c r="A166" t="str">
        <f t="shared" si="32"/>
        <v>b</v>
      </c>
      <c r="B166" s="8"/>
      <c r="C166" s="9" t="s">
        <v>16</v>
      </c>
      <c r="D166" s="29"/>
      <c r="E166" s="10">
        <f t="shared" si="37"/>
        <v>0</v>
      </c>
      <c r="F166" s="10">
        <v>0</v>
      </c>
      <c r="G166" s="10">
        <v>0</v>
      </c>
      <c r="H166" s="10">
        <v>0</v>
      </c>
      <c r="I166" s="10">
        <v>0</v>
      </c>
      <c r="J166" s="10">
        <f t="shared" si="33"/>
        <v>0</v>
      </c>
      <c r="K166" s="10">
        <f t="shared" si="34"/>
        <v>0</v>
      </c>
    </row>
    <row r="167" spans="1:11" x14ac:dyDescent="0.25">
      <c r="A167" t="str">
        <f t="shared" si="32"/>
        <v>b</v>
      </c>
      <c r="B167" s="8"/>
      <c r="C167" s="9" t="s">
        <v>17</v>
      </c>
      <c r="D167" s="29"/>
      <c r="E167" s="10">
        <f t="shared" si="37"/>
        <v>0</v>
      </c>
      <c r="F167" s="10">
        <v>0</v>
      </c>
      <c r="G167" s="10">
        <v>0</v>
      </c>
      <c r="H167" s="10">
        <v>0</v>
      </c>
      <c r="I167" s="10">
        <v>0</v>
      </c>
      <c r="J167" s="10">
        <f t="shared" si="33"/>
        <v>0</v>
      </c>
      <c r="K167" s="10">
        <f t="shared" si="34"/>
        <v>0</v>
      </c>
    </row>
    <row r="168" spans="1:11" x14ac:dyDescent="0.25">
      <c r="A168" t="str">
        <f t="shared" si="32"/>
        <v>b</v>
      </c>
      <c r="B168" s="5"/>
      <c r="C168" s="6" t="s">
        <v>18</v>
      </c>
      <c r="D168" s="28"/>
      <c r="E168" s="7">
        <f t="shared" si="37"/>
        <v>0</v>
      </c>
      <c r="F168" s="7">
        <v>0</v>
      </c>
      <c r="G168" s="7">
        <v>0</v>
      </c>
      <c r="H168" s="7">
        <v>0</v>
      </c>
      <c r="I168" s="7">
        <v>0</v>
      </c>
      <c r="J168" s="7">
        <f t="shared" si="33"/>
        <v>0</v>
      </c>
      <c r="K168" s="7">
        <f t="shared" si="34"/>
        <v>0</v>
      </c>
    </row>
    <row r="169" spans="1:11" x14ac:dyDescent="0.25">
      <c r="A169" t="str">
        <f t="shared" si="32"/>
        <v>b</v>
      </c>
      <c r="B169" s="5"/>
      <c r="C169" s="6" t="s">
        <v>19</v>
      </c>
      <c r="D169" s="28"/>
      <c r="E169" s="7">
        <f t="shared" si="37"/>
        <v>0</v>
      </c>
      <c r="F169" s="7">
        <v>0</v>
      </c>
      <c r="G169" s="7">
        <v>0</v>
      </c>
      <c r="H169" s="7">
        <v>0</v>
      </c>
      <c r="I169" s="7">
        <v>0</v>
      </c>
      <c r="J169" s="7">
        <f t="shared" si="33"/>
        <v>0</v>
      </c>
      <c r="K169" s="7">
        <f t="shared" si="34"/>
        <v>0</v>
      </c>
    </row>
    <row r="170" spans="1:11" ht="15.75" thickBot="1" x14ac:dyDescent="0.3">
      <c r="A170" t="str">
        <f t="shared" si="32"/>
        <v>b</v>
      </c>
      <c r="B170" s="11"/>
      <c r="C170" s="12" t="s">
        <v>20</v>
      </c>
      <c r="D170" s="30"/>
      <c r="E170" s="13">
        <f t="shared" si="37"/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f t="shared" si="33"/>
        <v>0</v>
      </c>
      <c r="K170" s="13">
        <f t="shared" si="34"/>
        <v>0</v>
      </c>
    </row>
    <row r="171" spans="1:11" ht="46.5" thickTop="1" thickBot="1" x14ac:dyDescent="0.3">
      <c r="A171" t="str">
        <f t="shared" si="32"/>
        <v>b</v>
      </c>
      <c r="B171" s="3" t="s">
        <v>46</v>
      </c>
      <c r="C171" s="14" t="s">
        <v>230</v>
      </c>
      <c r="D171" s="27"/>
      <c r="E171" s="4">
        <f t="shared" si="37"/>
        <v>0</v>
      </c>
      <c r="F171" s="4">
        <f>SUM(F172,F180,F181,F182)</f>
        <v>0</v>
      </c>
      <c r="G171" s="4">
        <f t="shared" ref="G171:I171" si="42">SUM(G172,G180,G181,G182)</f>
        <v>0</v>
      </c>
      <c r="H171" s="4">
        <f t="shared" si="42"/>
        <v>0</v>
      </c>
      <c r="I171" s="4">
        <f t="shared" si="42"/>
        <v>0</v>
      </c>
      <c r="J171" s="4">
        <f t="shared" si="33"/>
        <v>0</v>
      </c>
      <c r="K171" s="4">
        <f t="shared" si="34"/>
        <v>0</v>
      </c>
    </row>
    <row r="172" spans="1:11" ht="15.75" thickTop="1" x14ac:dyDescent="0.25">
      <c r="A172" t="str">
        <f t="shared" si="32"/>
        <v>b</v>
      </c>
      <c r="B172" s="5"/>
      <c r="C172" s="6" t="s">
        <v>10</v>
      </c>
      <c r="D172" s="28"/>
      <c r="E172" s="7">
        <f t="shared" si="37"/>
        <v>0</v>
      </c>
      <c r="F172" s="7">
        <f>SUM(F173:F179)</f>
        <v>0</v>
      </c>
      <c r="G172" s="7">
        <f t="shared" ref="G172:I172" si="43">SUM(G173:G179)</f>
        <v>0</v>
      </c>
      <c r="H172" s="7">
        <f t="shared" si="43"/>
        <v>0</v>
      </c>
      <c r="I172" s="7">
        <f t="shared" si="43"/>
        <v>0</v>
      </c>
      <c r="J172" s="7">
        <f t="shared" si="33"/>
        <v>0</v>
      </c>
      <c r="K172" s="7">
        <f t="shared" si="34"/>
        <v>0</v>
      </c>
    </row>
    <row r="173" spans="1:11" x14ac:dyDescent="0.25">
      <c r="A173" t="str">
        <f t="shared" si="32"/>
        <v>b</v>
      </c>
      <c r="B173" s="8"/>
      <c r="C173" s="9" t="s">
        <v>11</v>
      </c>
      <c r="D173" s="29"/>
      <c r="E173" s="10">
        <f t="shared" si="37"/>
        <v>0</v>
      </c>
      <c r="F173" s="10">
        <v>0</v>
      </c>
      <c r="G173" s="10">
        <v>0</v>
      </c>
      <c r="H173" s="10">
        <v>0</v>
      </c>
      <c r="I173" s="10">
        <v>0</v>
      </c>
      <c r="J173" s="10">
        <f t="shared" si="33"/>
        <v>0</v>
      </c>
      <c r="K173" s="10">
        <f t="shared" si="34"/>
        <v>0</v>
      </c>
    </row>
    <row r="174" spans="1:11" x14ac:dyDescent="0.25">
      <c r="A174" t="str">
        <f t="shared" si="32"/>
        <v>b</v>
      </c>
      <c r="B174" s="8"/>
      <c r="C174" s="9" t="s">
        <v>12</v>
      </c>
      <c r="D174" s="29"/>
      <c r="E174" s="10">
        <f t="shared" si="37"/>
        <v>0</v>
      </c>
      <c r="F174" s="10">
        <v>0</v>
      </c>
      <c r="G174" s="10">
        <v>0</v>
      </c>
      <c r="H174" s="10">
        <v>0</v>
      </c>
      <c r="I174" s="10">
        <v>0</v>
      </c>
      <c r="J174" s="10">
        <f t="shared" si="33"/>
        <v>0</v>
      </c>
      <c r="K174" s="10">
        <f t="shared" si="34"/>
        <v>0</v>
      </c>
    </row>
    <row r="175" spans="1:11" x14ac:dyDescent="0.25">
      <c r="A175" t="str">
        <f t="shared" si="32"/>
        <v>b</v>
      </c>
      <c r="B175" s="8"/>
      <c r="C175" s="9" t="s">
        <v>13</v>
      </c>
      <c r="D175" s="29"/>
      <c r="E175" s="10">
        <f t="shared" si="37"/>
        <v>0</v>
      </c>
      <c r="F175" s="10">
        <v>0</v>
      </c>
      <c r="G175" s="10">
        <v>0</v>
      </c>
      <c r="H175" s="10">
        <v>0</v>
      </c>
      <c r="I175" s="10">
        <v>0</v>
      </c>
      <c r="J175" s="10">
        <f t="shared" si="33"/>
        <v>0</v>
      </c>
      <c r="K175" s="10">
        <f t="shared" si="34"/>
        <v>0</v>
      </c>
    </row>
    <row r="176" spans="1:11" x14ac:dyDescent="0.25">
      <c r="A176" t="str">
        <f t="shared" si="32"/>
        <v>b</v>
      </c>
      <c r="B176" s="8"/>
      <c r="C176" s="9" t="s">
        <v>14</v>
      </c>
      <c r="D176" s="29"/>
      <c r="E176" s="10">
        <f t="shared" si="37"/>
        <v>0</v>
      </c>
      <c r="F176" s="10">
        <v>0</v>
      </c>
      <c r="G176" s="10">
        <v>0</v>
      </c>
      <c r="H176" s="10">
        <v>0</v>
      </c>
      <c r="I176" s="10">
        <v>0</v>
      </c>
      <c r="J176" s="10">
        <f t="shared" si="33"/>
        <v>0</v>
      </c>
      <c r="K176" s="10">
        <f t="shared" si="34"/>
        <v>0</v>
      </c>
    </row>
    <row r="177" spans="1:11" x14ac:dyDescent="0.25">
      <c r="A177" t="str">
        <f t="shared" si="32"/>
        <v>b</v>
      </c>
      <c r="B177" s="8"/>
      <c r="C177" s="9" t="s">
        <v>15</v>
      </c>
      <c r="D177" s="29"/>
      <c r="E177" s="10">
        <f t="shared" si="37"/>
        <v>0</v>
      </c>
      <c r="F177" s="10">
        <v>0</v>
      </c>
      <c r="G177" s="10">
        <v>0</v>
      </c>
      <c r="H177" s="10">
        <v>0</v>
      </c>
      <c r="I177" s="10">
        <v>0</v>
      </c>
      <c r="J177" s="10">
        <f t="shared" si="33"/>
        <v>0</v>
      </c>
      <c r="K177" s="10">
        <f t="shared" si="34"/>
        <v>0</v>
      </c>
    </row>
    <row r="178" spans="1:11" x14ac:dyDescent="0.25">
      <c r="A178" t="str">
        <f t="shared" si="32"/>
        <v>b</v>
      </c>
      <c r="B178" s="8"/>
      <c r="C178" s="9" t="s">
        <v>16</v>
      </c>
      <c r="D178" s="29"/>
      <c r="E178" s="10">
        <f t="shared" si="37"/>
        <v>0</v>
      </c>
      <c r="F178" s="10">
        <v>0</v>
      </c>
      <c r="G178" s="10">
        <v>0</v>
      </c>
      <c r="H178" s="10">
        <v>0</v>
      </c>
      <c r="I178" s="10">
        <v>0</v>
      </c>
      <c r="J178" s="10">
        <f t="shared" si="33"/>
        <v>0</v>
      </c>
      <c r="K178" s="10">
        <f t="shared" si="34"/>
        <v>0</v>
      </c>
    </row>
    <row r="179" spans="1:11" x14ac:dyDescent="0.25">
      <c r="A179" t="str">
        <f t="shared" si="32"/>
        <v>b</v>
      </c>
      <c r="B179" s="8"/>
      <c r="C179" s="9" t="s">
        <v>17</v>
      </c>
      <c r="D179" s="29"/>
      <c r="E179" s="10">
        <f t="shared" si="37"/>
        <v>0</v>
      </c>
      <c r="F179" s="10">
        <v>0</v>
      </c>
      <c r="G179" s="10">
        <v>0</v>
      </c>
      <c r="H179" s="10">
        <v>0</v>
      </c>
      <c r="I179" s="10">
        <v>0</v>
      </c>
      <c r="J179" s="10">
        <f t="shared" si="33"/>
        <v>0</v>
      </c>
      <c r="K179" s="10">
        <f t="shared" si="34"/>
        <v>0</v>
      </c>
    </row>
    <row r="180" spans="1:11" x14ac:dyDescent="0.25">
      <c r="A180" t="str">
        <f t="shared" si="32"/>
        <v>b</v>
      </c>
      <c r="B180" s="5"/>
      <c r="C180" s="6" t="s">
        <v>18</v>
      </c>
      <c r="D180" s="28"/>
      <c r="E180" s="7">
        <f t="shared" si="37"/>
        <v>0</v>
      </c>
      <c r="F180" s="7">
        <v>0</v>
      </c>
      <c r="G180" s="7">
        <v>0</v>
      </c>
      <c r="H180" s="7">
        <v>0</v>
      </c>
      <c r="I180" s="7">
        <v>0</v>
      </c>
      <c r="J180" s="7">
        <f t="shared" si="33"/>
        <v>0</v>
      </c>
      <c r="K180" s="7">
        <f t="shared" si="34"/>
        <v>0</v>
      </c>
    </row>
    <row r="181" spans="1:11" x14ac:dyDescent="0.25">
      <c r="A181" t="str">
        <f t="shared" si="32"/>
        <v>b</v>
      </c>
      <c r="B181" s="5"/>
      <c r="C181" s="6" t="s">
        <v>19</v>
      </c>
      <c r="D181" s="28"/>
      <c r="E181" s="7">
        <f t="shared" si="37"/>
        <v>0</v>
      </c>
      <c r="F181" s="7">
        <v>0</v>
      </c>
      <c r="G181" s="7">
        <v>0</v>
      </c>
      <c r="H181" s="7">
        <v>0</v>
      </c>
      <c r="I181" s="7">
        <v>0</v>
      </c>
      <c r="J181" s="7">
        <f t="shared" si="33"/>
        <v>0</v>
      </c>
      <c r="K181" s="7">
        <f t="shared" si="34"/>
        <v>0</v>
      </c>
    </row>
    <row r="182" spans="1:11" ht="15.75" thickBot="1" x14ac:dyDescent="0.3">
      <c r="A182" t="str">
        <f t="shared" si="32"/>
        <v>b</v>
      </c>
      <c r="B182" s="11"/>
      <c r="C182" s="12" t="s">
        <v>20</v>
      </c>
      <c r="D182" s="30"/>
      <c r="E182" s="13">
        <f t="shared" si="37"/>
        <v>0</v>
      </c>
      <c r="F182" s="13">
        <v>0</v>
      </c>
      <c r="G182" s="13">
        <v>0</v>
      </c>
      <c r="H182" s="13">
        <v>0</v>
      </c>
      <c r="I182" s="13">
        <v>0</v>
      </c>
      <c r="J182" s="13">
        <f t="shared" si="33"/>
        <v>0</v>
      </c>
      <c r="K182" s="13">
        <f t="shared" si="34"/>
        <v>0</v>
      </c>
    </row>
    <row r="183" spans="1:11" ht="46.5" thickTop="1" thickBot="1" x14ac:dyDescent="0.3">
      <c r="A183" t="str">
        <f t="shared" si="32"/>
        <v>b</v>
      </c>
      <c r="B183" s="3" t="s">
        <v>48</v>
      </c>
      <c r="C183" s="14" t="s">
        <v>231</v>
      </c>
      <c r="D183" s="27"/>
      <c r="E183" s="4">
        <f t="shared" si="37"/>
        <v>0</v>
      </c>
      <c r="F183" s="4">
        <f>SUM(F184,F192,F193,F194)</f>
        <v>0</v>
      </c>
      <c r="G183" s="4">
        <f t="shared" ref="G183:I183" si="44">SUM(G184,G192,G193,G194)</f>
        <v>0</v>
      </c>
      <c r="H183" s="4">
        <f t="shared" si="44"/>
        <v>0</v>
      </c>
      <c r="I183" s="4">
        <f t="shared" si="44"/>
        <v>0</v>
      </c>
      <c r="J183" s="4">
        <f t="shared" si="33"/>
        <v>0</v>
      </c>
      <c r="K183" s="4">
        <f t="shared" si="34"/>
        <v>0</v>
      </c>
    </row>
    <row r="184" spans="1:11" ht="15.75" thickTop="1" x14ac:dyDescent="0.25">
      <c r="A184" t="str">
        <f t="shared" si="32"/>
        <v>b</v>
      </c>
      <c r="B184" s="5"/>
      <c r="C184" s="6" t="s">
        <v>10</v>
      </c>
      <c r="D184" s="28"/>
      <c r="E184" s="7">
        <f t="shared" si="37"/>
        <v>0</v>
      </c>
      <c r="F184" s="7">
        <f>SUM(F185:F191)</f>
        <v>0</v>
      </c>
      <c r="G184" s="7">
        <f t="shared" ref="G184:I184" si="45">SUM(G185:G191)</f>
        <v>0</v>
      </c>
      <c r="H184" s="7">
        <f t="shared" si="45"/>
        <v>0</v>
      </c>
      <c r="I184" s="7">
        <f t="shared" si="45"/>
        <v>0</v>
      </c>
      <c r="J184" s="7">
        <f t="shared" si="33"/>
        <v>0</v>
      </c>
      <c r="K184" s="7">
        <f t="shared" si="34"/>
        <v>0</v>
      </c>
    </row>
    <row r="185" spans="1:11" x14ac:dyDescent="0.25">
      <c r="A185" t="str">
        <f t="shared" si="32"/>
        <v>b</v>
      </c>
      <c r="B185" s="8"/>
      <c r="C185" s="9" t="s">
        <v>11</v>
      </c>
      <c r="D185" s="29"/>
      <c r="E185" s="10">
        <f t="shared" si="37"/>
        <v>0</v>
      </c>
      <c r="F185" s="10">
        <v>0</v>
      </c>
      <c r="G185" s="10">
        <v>0</v>
      </c>
      <c r="H185" s="10">
        <v>0</v>
      </c>
      <c r="I185" s="10">
        <v>0</v>
      </c>
      <c r="J185" s="10">
        <f t="shared" si="33"/>
        <v>0</v>
      </c>
      <c r="K185" s="10">
        <f t="shared" si="34"/>
        <v>0</v>
      </c>
    </row>
    <row r="186" spans="1:11" x14ac:dyDescent="0.25">
      <c r="A186" t="str">
        <f t="shared" si="32"/>
        <v>b</v>
      </c>
      <c r="B186" s="8"/>
      <c r="C186" s="9" t="s">
        <v>12</v>
      </c>
      <c r="D186" s="29"/>
      <c r="E186" s="10">
        <f t="shared" si="37"/>
        <v>0</v>
      </c>
      <c r="F186" s="10">
        <v>0</v>
      </c>
      <c r="G186" s="10">
        <v>0</v>
      </c>
      <c r="H186" s="10">
        <v>0</v>
      </c>
      <c r="I186" s="10">
        <v>0</v>
      </c>
      <c r="J186" s="10">
        <f t="shared" si="33"/>
        <v>0</v>
      </c>
      <c r="K186" s="10">
        <f t="shared" si="34"/>
        <v>0</v>
      </c>
    </row>
    <row r="187" spans="1:11" x14ac:dyDescent="0.25">
      <c r="A187" t="str">
        <f t="shared" si="32"/>
        <v>b</v>
      </c>
      <c r="B187" s="8"/>
      <c r="C187" s="9" t="s">
        <v>13</v>
      </c>
      <c r="D187" s="29"/>
      <c r="E187" s="10">
        <f t="shared" si="37"/>
        <v>0</v>
      </c>
      <c r="F187" s="10">
        <v>0</v>
      </c>
      <c r="G187" s="10">
        <v>0</v>
      </c>
      <c r="H187" s="10">
        <v>0</v>
      </c>
      <c r="I187" s="10">
        <v>0</v>
      </c>
      <c r="J187" s="10">
        <f t="shared" si="33"/>
        <v>0</v>
      </c>
      <c r="K187" s="10">
        <f t="shared" si="34"/>
        <v>0</v>
      </c>
    </row>
    <row r="188" spans="1:11" x14ac:dyDescent="0.25">
      <c r="A188" t="str">
        <f t="shared" si="32"/>
        <v>b</v>
      </c>
      <c r="B188" s="8"/>
      <c r="C188" s="9" t="s">
        <v>14</v>
      </c>
      <c r="D188" s="29"/>
      <c r="E188" s="10">
        <f t="shared" si="37"/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f t="shared" si="33"/>
        <v>0</v>
      </c>
      <c r="K188" s="10">
        <f t="shared" si="34"/>
        <v>0</v>
      </c>
    </row>
    <row r="189" spans="1:11" x14ac:dyDescent="0.25">
      <c r="A189" t="str">
        <f t="shared" si="32"/>
        <v>b</v>
      </c>
      <c r="B189" s="8"/>
      <c r="C189" s="9" t="s">
        <v>15</v>
      </c>
      <c r="D189" s="29"/>
      <c r="E189" s="10">
        <f t="shared" si="37"/>
        <v>0</v>
      </c>
      <c r="F189" s="10">
        <v>0</v>
      </c>
      <c r="G189" s="10">
        <v>0</v>
      </c>
      <c r="H189" s="10">
        <v>0</v>
      </c>
      <c r="I189" s="10">
        <v>0</v>
      </c>
      <c r="J189" s="10">
        <f t="shared" si="33"/>
        <v>0</v>
      </c>
      <c r="K189" s="10">
        <f t="shared" si="34"/>
        <v>0</v>
      </c>
    </row>
    <row r="190" spans="1:11" x14ac:dyDescent="0.25">
      <c r="A190" t="str">
        <f t="shared" si="32"/>
        <v>b</v>
      </c>
      <c r="B190" s="8"/>
      <c r="C190" s="9" t="s">
        <v>16</v>
      </c>
      <c r="D190" s="29"/>
      <c r="E190" s="10">
        <f t="shared" si="37"/>
        <v>0</v>
      </c>
      <c r="F190" s="10">
        <v>0</v>
      </c>
      <c r="G190" s="10">
        <v>0</v>
      </c>
      <c r="H190" s="10">
        <v>0</v>
      </c>
      <c r="I190" s="10">
        <v>0</v>
      </c>
      <c r="J190" s="10">
        <f t="shared" si="33"/>
        <v>0</v>
      </c>
      <c r="K190" s="10">
        <f t="shared" si="34"/>
        <v>0</v>
      </c>
    </row>
    <row r="191" spans="1:11" x14ac:dyDescent="0.25">
      <c r="A191" t="str">
        <f t="shared" si="32"/>
        <v>b</v>
      </c>
      <c r="B191" s="8"/>
      <c r="C191" s="9" t="s">
        <v>17</v>
      </c>
      <c r="D191" s="29"/>
      <c r="E191" s="10">
        <f t="shared" si="37"/>
        <v>0</v>
      </c>
      <c r="F191" s="10">
        <v>0</v>
      </c>
      <c r="G191" s="10">
        <v>0</v>
      </c>
      <c r="H191" s="10">
        <v>0</v>
      </c>
      <c r="I191" s="10">
        <v>0</v>
      </c>
      <c r="J191" s="10">
        <f t="shared" si="33"/>
        <v>0</v>
      </c>
      <c r="K191" s="10">
        <f t="shared" si="34"/>
        <v>0</v>
      </c>
    </row>
    <row r="192" spans="1:11" x14ac:dyDescent="0.25">
      <c r="A192" t="str">
        <f t="shared" si="32"/>
        <v>b</v>
      </c>
      <c r="B192" s="5"/>
      <c r="C192" s="6" t="s">
        <v>18</v>
      </c>
      <c r="D192" s="28"/>
      <c r="E192" s="7">
        <f t="shared" si="37"/>
        <v>0</v>
      </c>
      <c r="F192" s="7">
        <v>0</v>
      </c>
      <c r="G192" s="7">
        <v>0</v>
      </c>
      <c r="H192" s="7">
        <v>0</v>
      </c>
      <c r="I192" s="7">
        <v>0</v>
      </c>
      <c r="J192" s="7">
        <f t="shared" si="33"/>
        <v>0</v>
      </c>
      <c r="K192" s="7">
        <f t="shared" si="34"/>
        <v>0</v>
      </c>
    </row>
    <row r="193" spans="1:11" x14ac:dyDescent="0.25">
      <c r="A193" t="str">
        <f t="shared" si="32"/>
        <v>b</v>
      </c>
      <c r="B193" s="5"/>
      <c r="C193" s="6" t="s">
        <v>19</v>
      </c>
      <c r="D193" s="28"/>
      <c r="E193" s="7">
        <f t="shared" si="37"/>
        <v>0</v>
      </c>
      <c r="F193" s="7">
        <v>0</v>
      </c>
      <c r="G193" s="7">
        <v>0</v>
      </c>
      <c r="H193" s="7">
        <v>0</v>
      </c>
      <c r="I193" s="7">
        <v>0</v>
      </c>
      <c r="J193" s="7">
        <f t="shared" si="33"/>
        <v>0</v>
      </c>
      <c r="K193" s="7">
        <f t="shared" si="34"/>
        <v>0</v>
      </c>
    </row>
    <row r="194" spans="1:11" ht="15.75" thickBot="1" x14ac:dyDescent="0.3">
      <c r="A194" t="str">
        <f t="shared" si="32"/>
        <v>b</v>
      </c>
      <c r="B194" s="11"/>
      <c r="C194" s="12" t="s">
        <v>20</v>
      </c>
      <c r="D194" s="30"/>
      <c r="E194" s="13">
        <f t="shared" si="37"/>
        <v>0</v>
      </c>
      <c r="F194" s="13">
        <v>0</v>
      </c>
      <c r="G194" s="13">
        <v>0</v>
      </c>
      <c r="H194" s="13">
        <v>0</v>
      </c>
      <c r="I194" s="13">
        <v>0</v>
      </c>
      <c r="J194" s="13">
        <f t="shared" si="33"/>
        <v>0</v>
      </c>
      <c r="K194" s="13">
        <f t="shared" si="34"/>
        <v>0</v>
      </c>
    </row>
    <row r="195" spans="1:11" ht="46.5" thickTop="1" thickBot="1" x14ac:dyDescent="0.3">
      <c r="A195" t="str">
        <f t="shared" si="32"/>
        <v>b</v>
      </c>
      <c r="B195" s="3" t="s">
        <v>50</v>
      </c>
      <c r="C195" s="14" t="s">
        <v>232</v>
      </c>
      <c r="D195" s="27"/>
      <c r="E195" s="4">
        <f t="shared" si="37"/>
        <v>0</v>
      </c>
      <c r="F195" s="4">
        <f>SUM(F196,F204,F205,F206)</f>
        <v>0</v>
      </c>
      <c r="G195" s="4">
        <f t="shared" ref="G195:I195" si="46">SUM(G196,G204,G205,G206)</f>
        <v>0</v>
      </c>
      <c r="H195" s="4">
        <f t="shared" si="46"/>
        <v>0</v>
      </c>
      <c r="I195" s="4">
        <f t="shared" si="46"/>
        <v>0</v>
      </c>
      <c r="J195" s="4">
        <f t="shared" si="33"/>
        <v>0</v>
      </c>
      <c r="K195" s="4">
        <f t="shared" si="34"/>
        <v>0</v>
      </c>
    </row>
    <row r="196" spans="1:11" ht="15.75" thickTop="1" x14ac:dyDescent="0.25">
      <c r="A196" t="str">
        <f t="shared" ref="A196:A259" si="47">IF(OR(E196&lt;&gt;0,F196&lt;&gt;0,G196&lt;&gt;0,H196&lt;&gt;0,I196&lt;&gt;0,),"a","b")</f>
        <v>b</v>
      </c>
      <c r="B196" s="5"/>
      <c r="C196" s="6" t="s">
        <v>10</v>
      </c>
      <c r="D196" s="28"/>
      <c r="E196" s="7">
        <f t="shared" si="37"/>
        <v>0</v>
      </c>
      <c r="F196" s="7">
        <f>SUM(F197:F203)</f>
        <v>0</v>
      </c>
      <c r="G196" s="7">
        <f t="shared" ref="G196:I196" si="48">SUM(G197:G203)</f>
        <v>0</v>
      </c>
      <c r="H196" s="7">
        <f t="shared" si="48"/>
        <v>0</v>
      </c>
      <c r="I196" s="7">
        <f t="shared" si="48"/>
        <v>0</v>
      </c>
      <c r="J196" s="7">
        <f t="shared" ref="J196:J259" si="49">SUM(F196,G196)</f>
        <v>0</v>
      </c>
      <c r="K196" s="7">
        <f t="shared" ref="K196:K259" si="50">SUM(F196,G196,H196)</f>
        <v>0</v>
      </c>
    </row>
    <row r="197" spans="1:11" x14ac:dyDescent="0.25">
      <c r="A197" t="str">
        <f t="shared" si="47"/>
        <v>b</v>
      </c>
      <c r="B197" s="8"/>
      <c r="C197" s="9" t="s">
        <v>11</v>
      </c>
      <c r="D197" s="29"/>
      <c r="E197" s="10">
        <f t="shared" si="37"/>
        <v>0</v>
      </c>
      <c r="F197" s="10">
        <v>0</v>
      </c>
      <c r="G197" s="10">
        <v>0</v>
      </c>
      <c r="H197" s="10">
        <v>0</v>
      </c>
      <c r="I197" s="10">
        <v>0</v>
      </c>
      <c r="J197" s="10">
        <f t="shared" si="49"/>
        <v>0</v>
      </c>
      <c r="K197" s="10">
        <f t="shared" si="50"/>
        <v>0</v>
      </c>
    </row>
    <row r="198" spans="1:11" x14ac:dyDescent="0.25">
      <c r="A198" t="str">
        <f t="shared" si="47"/>
        <v>b</v>
      </c>
      <c r="B198" s="8"/>
      <c r="C198" s="9" t="s">
        <v>12</v>
      </c>
      <c r="D198" s="29"/>
      <c r="E198" s="10">
        <f t="shared" si="37"/>
        <v>0</v>
      </c>
      <c r="F198" s="10">
        <v>0</v>
      </c>
      <c r="G198" s="10">
        <v>0</v>
      </c>
      <c r="H198" s="10">
        <v>0</v>
      </c>
      <c r="I198" s="10">
        <v>0</v>
      </c>
      <c r="J198" s="10">
        <f t="shared" si="49"/>
        <v>0</v>
      </c>
      <c r="K198" s="10">
        <f t="shared" si="50"/>
        <v>0</v>
      </c>
    </row>
    <row r="199" spans="1:11" x14ac:dyDescent="0.25">
      <c r="A199" t="str">
        <f t="shared" si="47"/>
        <v>b</v>
      </c>
      <c r="B199" s="8"/>
      <c r="C199" s="9" t="s">
        <v>13</v>
      </c>
      <c r="D199" s="29"/>
      <c r="E199" s="10">
        <f t="shared" si="37"/>
        <v>0</v>
      </c>
      <c r="F199" s="10">
        <v>0</v>
      </c>
      <c r="G199" s="10">
        <v>0</v>
      </c>
      <c r="H199" s="10">
        <v>0</v>
      </c>
      <c r="I199" s="10">
        <v>0</v>
      </c>
      <c r="J199" s="10">
        <f t="shared" si="49"/>
        <v>0</v>
      </c>
      <c r="K199" s="10">
        <f t="shared" si="50"/>
        <v>0</v>
      </c>
    </row>
    <row r="200" spans="1:11" x14ac:dyDescent="0.25">
      <c r="A200" t="str">
        <f t="shared" si="47"/>
        <v>b</v>
      </c>
      <c r="B200" s="8"/>
      <c r="C200" s="9" t="s">
        <v>14</v>
      </c>
      <c r="D200" s="29"/>
      <c r="E200" s="10">
        <f t="shared" si="37"/>
        <v>0</v>
      </c>
      <c r="F200" s="10">
        <v>0</v>
      </c>
      <c r="G200" s="10">
        <v>0</v>
      </c>
      <c r="H200" s="10">
        <v>0</v>
      </c>
      <c r="I200" s="10">
        <v>0</v>
      </c>
      <c r="J200" s="10">
        <f t="shared" si="49"/>
        <v>0</v>
      </c>
      <c r="K200" s="10">
        <f t="shared" si="50"/>
        <v>0</v>
      </c>
    </row>
    <row r="201" spans="1:11" x14ac:dyDescent="0.25">
      <c r="A201" t="str">
        <f t="shared" si="47"/>
        <v>b</v>
      </c>
      <c r="B201" s="8"/>
      <c r="C201" s="9" t="s">
        <v>15</v>
      </c>
      <c r="D201" s="29"/>
      <c r="E201" s="10">
        <f t="shared" si="37"/>
        <v>0</v>
      </c>
      <c r="F201" s="10">
        <v>0</v>
      </c>
      <c r="G201" s="10">
        <v>0</v>
      </c>
      <c r="H201" s="10">
        <v>0</v>
      </c>
      <c r="I201" s="10">
        <v>0</v>
      </c>
      <c r="J201" s="10">
        <f t="shared" si="49"/>
        <v>0</v>
      </c>
      <c r="K201" s="10">
        <f t="shared" si="50"/>
        <v>0</v>
      </c>
    </row>
    <row r="202" spans="1:11" x14ac:dyDescent="0.25">
      <c r="A202" t="str">
        <f t="shared" si="47"/>
        <v>b</v>
      </c>
      <c r="B202" s="8"/>
      <c r="C202" s="9" t="s">
        <v>16</v>
      </c>
      <c r="D202" s="29"/>
      <c r="E202" s="10">
        <f t="shared" si="37"/>
        <v>0</v>
      </c>
      <c r="F202" s="10">
        <v>0</v>
      </c>
      <c r="G202" s="10">
        <v>0</v>
      </c>
      <c r="H202" s="10">
        <v>0</v>
      </c>
      <c r="I202" s="10">
        <v>0</v>
      </c>
      <c r="J202" s="10">
        <f t="shared" si="49"/>
        <v>0</v>
      </c>
      <c r="K202" s="10">
        <f t="shared" si="50"/>
        <v>0</v>
      </c>
    </row>
    <row r="203" spans="1:11" x14ac:dyDescent="0.25">
      <c r="A203" t="str">
        <f t="shared" si="47"/>
        <v>b</v>
      </c>
      <c r="B203" s="8"/>
      <c r="C203" s="9" t="s">
        <v>17</v>
      </c>
      <c r="D203" s="29"/>
      <c r="E203" s="10">
        <f t="shared" si="37"/>
        <v>0</v>
      </c>
      <c r="F203" s="10">
        <v>0</v>
      </c>
      <c r="G203" s="10">
        <v>0</v>
      </c>
      <c r="H203" s="10">
        <v>0</v>
      </c>
      <c r="I203" s="10">
        <v>0</v>
      </c>
      <c r="J203" s="10">
        <f t="shared" si="49"/>
        <v>0</v>
      </c>
      <c r="K203" s="10">
        <f t="shared" si="50"/>
        <v>0</v>
      </c>
    </row>
    <row r="204" spans="1:11" x14ac:dyDescent="0.25">
      <c r="A204" t="str">
        <f t="shared" si="47"/>
        <v>b</v>
      </c>
      <c r="B204" s="5"/>
      <c r="C204" s="6" t="s">
        <v>18</v>
      </c>
      <c r="D204" s="28"/>
      <c r="E204" s="7">
        <f t="shared" si="37"/>
        <v>0</v>
      </c>
      <c r="F204" s="7">
        <v>0</v>
      </c>
      <c r="G204" s="7">
        <v>0</v>
      </c>
      <c r="H204" s="7">
        <v>0</v>
      </c>
      <c r="I204" s="7">
        <v>0</v>
      </c>
      <c r="J204" s="7">
        <f t="shared" si="49"/>
        <v>0</v>
      </c>
      <c r="K204" s="7">
        <f t="shared" si="50"/>
        <v>0</v>
      </c>
    </row>
    <row r="205" spans="1:11" x14ac:dyDescent="0.25">
      <c r="A205" t="str">
        <f t="shared" si="47"/>
        <v>b</v>
      </c>
      <c r="B205" s="5"/>
      <c r="C205" s="6" t="s">
        <v>19</v>
      </c>
      <c r="D205" s="28"/>
      <c r="E205" s="7">
        <f t="shared" si="37"/>
        <v>0</v>
      </c>
      <c r="F205" s="7">
        <v>0</v>
      </c>
      <c r="G205" s="7">
        <v>0</v>
      </c>
      <c r="H205" s="7">
        <v>0</v>
      </c>
      <c r="I205" s="7">
        <v>0</v>
      </c>
      <c r="J205" s="7">
        <f t="shared" si="49"/>
        <v>0</v>
      </c>
      <c r="K205" s="7">
        <f t="shared" si="50"/>
        <v>0</v>
      </c>
    </row>
    <row r="206" spans="1:11" ht="15.75" thickBot="1" x14ac:dyDescent="0.3">
      <c r="A206" t="str">
        <f t="shared" si="47"/>
        <v>b</v>
      </c>
      <c r="B206" s="11"/>
      <c r="C206" s="12" t="s">
        <v>20</v>
      </c>
      <c r="D206" s="30"/>
      <c r="E206" s="13">
        <f t="shared" si="37"/>
        <v>0</v>
      </c>
      <c r="F206" s="13">
        <v>0</v>
      </c>
      <c r="G206" s="13">
        <v>0</v>
      </c>
      <c r="H206" s="13">
        <v>0</v>
      </c>
      <c r="I206" s="13">
        <v>0</v>
      </c>
      <c r="J206" s="13">
        <f t="shared" si="49"/>
        <v>0</v>
      </c>
      <c r="K206" s="13">
        <f t="shared" si="50"/>
        <v>0</v>
      </c>
    </row>
    <row r="207" spans="1:11" ht="31.5" thickTop="1" thickBot="1" x14ac:dyDescent="0.3">
      <c r="A207" t="str">
        <f t="shared" si="47"/>
        <v>b</v>
      </c>
      <c r="B207" s="3" t="s">
        <v>52</v>
      </c>
      <c r="C207" s="14" t="s">
        <v>233</v>
      </c>
      <c r="D207" s="27"/>
      <c r="E207" s="4">
        <f t="shared" si="37"/>
        <v>0</v>
      </c>
      <c r="F207" s="4">
        <f>SUM(F208,F216,F217,F218)</f>
        <v>0</v>
      </c>
      <c r="G207" s="4">
        <f t="shared" ref="G207:I207" si="51">SUM(G208,G216,G217,G218)</f>
        <v>0</v>
      </c>
      <c r="H207" s="4">
        <f t="shared" si="51"/>
        <v>0</v>
      </c>
      <c r="I207" s="4">
        <f t="shared" si="51"/>
        <v>0</v>
      </c>
      <c r="J207" s="4">
        <f t="shared" si="49"/>
        <v>0</v>
      </c>
      <c r="K207" s="4">
        <f t="shared" si="50"/>
        <v>0</v>
      </c>
    </row>
    <row r="208" spans="1:11" ht="15.75" thickTop="1" x14ac:dyDescent="0.25">
      <c r="A208" t="str">
        <f t="shared" si="47"/>
        <v>b</v>
      </c>
      <c r="B208" s="5"/>
      <c r="C208" s="6" t="s">
        <v>10</v>
      </c>
      <c r="D208" s="28"/>
      <c r="E208" s="7">
        <f t="shared" ref="E208:E271" si="52">SUM(F208,G208,H208,I208)</f>
        <v>0</v>
      </c>
      <c r="F208" s="7">
        <f>SUM(F209:F215)</f>
        <v>0</v>
      </c>
      <c r="G208" s="7">
        <f t="shared" ref="G208:I208" si="53">SUM(G209:G215)</f>
        <v>0</v>
      </c>
      <c r="H208" s="7">
        <f t="shared" si="53"/>
        <v>0</v>
      </c>
      <c r="I208" s="7">
        <f t="shared" si="53"/>
        <v>0</v>
      </c>
      <c r="J208" s="7">
        <f t="shared" si="49"/>
        <v>0</v>
      </c>
      <c r="K208" s="7">
        <f t="shared" si="50"/>
        <v>0</v>
      </c>
    </row>
    <row r="209" spans="1:11" x14ac:dyDescent="0.25">
      <c r="A209" t="str">
        <f t="shared" si="47"/>
        <v>b</v>
      </c>
      <c r="B209" s="8"/>
      <c r="C209" s="9" t="s">
        <v>11</v>
      </c>
      <c r="D209" s="29"/>
      <c r="E209" s="10">
        <f t="shared" si="52"/>
        <v>0</v>
      </c>
      <c r="F209" s="10">
        <v>0</v>
      </c>
      <c r="G209" s="10">
        <v>0</v>
      </c>
      <c r="H209" s="10">
        <v>0</v>
      </c>
      <c r="I209" s="10">
        <v>0</v>
      </c>
      <c r="J209" s="10">
        <f t="shared" si="49"/>
        <v>0</v>
      </c>
      <c r="K209" s="10">
        <f t="shared" si="50"/>
        <v>0</v>
      </c>
    </row>
    <row r="210" spans="1:11" x14ac:dyDescent="0.25">
      <c r="A210" t="str">
        <f t="shared" si="47"/>
        <v>b</v>
      </c>
      <c r="B210" s="8"/>
      <c r="C210" s="9" t="s">
        <v>12</v>
      </c>
      <c r="D210" s="29"/>
      <c r="E210" s="10">
        <f t="shared" si="52"/>
        <v>0</v>
      </c>
      <c r="F210" s="10">
        <v>0</v>
      </c>
      <c r="G210" s="10">
        <v>0</v>
      </c>
      <c r="H210" s="10">
        <v>0</v>
      </c>
      <c r="I210" s="10">
        <v>0</v>
      </c>
      <c r="J210" s="10">
        <f t="shared" si="49"/>
        <v>0</v>
      </c>
      <c r="K210" s="10">
        <f t="shared" si="50"/>
        <v>0</v>
      </c>
    </row>
    <row r="211" spans="1:11" x14ac:dyDescent="0.25">
      <c r="A211" t="str">
        <f t="shared" si="47"/>
        <v>b</v>
      </c>
      <c r="B211" s="8"/>
      <c r="C211" s="9" t="s">
        <v>13</v>
      </c>
      <c r="D211" s="29"/>
      <c r="E211" s="10">
        <f t="shared" si="52"/>
        <v>0</v>
      </c>
      <c r="F211" s="10">
        <v>0</v>
      </c>
      <c r="G211" s="10">
        <v>0</v>
      </c>
      <c r="H211" s="10">
        <v>0</v>
      </c>
      <c r="I211" s="10">
        <v>0</v>
      </c>
      <c r="J211" s="10">
        <f t="shared" si="49"/>
        <v>0</v>
      </c>
      <c r="K211" s="10">
        <f t="shared" si="50"/>
        <v>0</v>
      </c>
    </row>
    <row r="212" spans="1:11" x14ac:dyDescent="0.25">
      <c r="A212" t="str">
        <f t="shared" si="47"/>
        <v>b</v>
      </c>
      <c r="B212" s="8"/>
      <c r="C212" s="9" t="s">
        <v>14</v>
      </c>
      <c r="D212" s="29"/>
      <c r="E212" s="10">
        <f t="shared" si="52"/>
        <v>0</v>
      </c>
      <c r="F212" s="10">
        <v>0</v>
      </c>
      <c r="G212" s="10">
        <v>0</v>
      </c>
      <c r="H212" s="10">
        <v>0</v>
      </c>
      <c r="I212" s="10">
        <v>0</v>
      </c>
      <c r="J212" s="10">
        <f t="shared" si="49"/>
        <v>0</v>
      </c>
      <c r="K212" s="10">
        <f t="shared" si="50"/>
        <v>0</v>
      </c>
    </row>
    <row r="213" spans="1:11" x14ac:dyDescent="0.25">
      <c r="A213" t="str">
        <f t="shared" si="47"/>
        <v>b</v>
      </c>
      <c r="B213" s="8"/>
      <c r="C213" s="9" t="s">
        <v>15</v>
      </c>
      <c r="D213" s="29"/>
      <c r="E213" s="10">
        <f t="shared" si="52"/>
        <v>0</v>
      </c>
      <c r="F213" s="10">
        <v>0</v>
      </c>
      <c r="G213" s="10">
        <v>0</v>
      </c>
      <c r="H213" s="10">
        <v>0</v>
      </c>
      <c r="I213" s="10">
        <v>0</v>
      </c>
      <c r="J213" s="10">
        <f t="shared" si="49"/>
        <v>0</v>
      </c>
      <c r="K213" s="10">
        <f t="shared" si="50"/>
        <v>0</v>
      </c>
    </row>
    <row r="214" spans="1:11" x14ac:dyDescent="0.25">
      <c r="A214" t="str">
        <f t="shared" si="47"/>
        <v>b</v>
      </c>
      <c r="B214" s="8"/>
      <c r="C214" s="9" t="s">
        <v>16</v>
      </c>
      <c r="D214" s="29"/>
      <c r="E214" s="10">
        <f t="shared" si="52"/>
        <v>0</v>
      </c>
      <c r="F214" s="10">
        <v>0</v>
      </c>
      <c r="G214" s="10">
        <v>0</v>
      </c>
      <c r="H214" s="10">
        <v>0</v>
      </c>
      <c r="I214" s="10">
        <v>0</v>
      </c>
      <c r="J214" s="10">
        <f t="shared" si="49"/>
        <v>0</v>
      </c>
      <c r="K214" s="10">
        <f t="shared" si="50"/>
        <v>0</v>
      </c>
    </row>
    <row r="215" spans="1:11" x14ac:dyDescent="0.25">
      <c r="A215" t="str">
        <f t="shared" si="47"/>
        <v>b</v>
      </c>
      <c r="B215" s="8"/>
      <c r="C215" s="9" t="s">
        <v>17</v>
      </c>
      <c r="D215" s="29"/>
      <c r="E215" s="10">
        <f t="shared" si="52"/>
        <v>0</v>
      </c>
      <c r="F215" s="10">
        <v>0</v>
      </c>
      <c r="G215" s="10">
        <v>0</v>
      </c>
      <c r="H215" s="10">
        <v>0</v>
      </c>
      <c r="I215" s="10">
        <v>0</v>
      </c>
      <c r="J215" s="10">
        <f t="shared" si="49"/>
        <v>0</v>
      </c>
      <c r="K215" s="10">
        <f t="shared" si="50"/>
        <v>0</v>
      </c>
    </row>
    <row r="216" spans="1:11" x14ac:dyDescent="0.25">
      <c r="A216" t="str">
        <f t="shared" si="47"/>
        <v>b</v>
      </c>
      <c r="B216" s="5"/>
      <c r="C216" s="6" t="s">
        <v>18</v>
      </c>
      <c r="D216" s="28"/>
      <c r="E216" s="7">
        <f t="shared" si="52"/>
        <v>0</v>
      </c>
      <c r="F216" s="7">
        <v>0</v>
      </c>
      <c r="G216" s="7">
        <v>0</v>
      </c>
      <c r="H216" s="7">
        <v>0</v>
      </c>
      <c r="I216" s="7">
        <v>0</v>
      </c>
      <c r="J216" s="7">
        <f t="shared" si="49"/>
        <v>0</v>
      </c>
      <c r="K216" s="7">
        <f t="shared" si="50"/>
        <v>0</v>
      </c>
    </row>
    <row r="217" spans="1:11" x14ac:dyDescent="0.25">
      <c r="A217" t="str">
        <f t="shared" si="47"/>
        <v>b</v>
      </c>
      <c r="B217" s="5"/>
      <c r="C217" s="6" t="s">
        <v>19</v>
      </c>
      <c r="D217" s="28"/>
      <c r="E217" s="7">
        <f t="shared" si="52"/>
        <v>0</v>
      </c>
      <c r="F217" s="7">
        <v>0</v>
      </c>
      <c r="G217" s="7">
        <v>0</v>
      </c>
      <c r="H217" s="7">
        <v>0</v>
      </c>
      <c r="I217" s="7">
        <v>0</v>
      </c>
      <c r="J217" s="7">
        <f t="shared" si="49"/>
        <v>0</v>
      </c>
      <c r="K217" s="7">
        <f t="shared" si="50"/>
        <v>0</v>
      </c>
    </row>
    <row r="218" spans="1:11" ht="15.75" thickBot="1" x14ac:dyDescent="0.3">
      <c r="A218" t="str">
        <f t="shared" si="47"/>
        <v>b</v>
      </c>
      <c r="B218" s="11"/>
      <c r="C218" s="12" t="s">
        <v>20</v>
      </c>
      <c r="D218" s="30"/>
      <c r="E218" s="13">
        <f t="shared" si="52"/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f t="shared" si="49"/>
        <v>0</v>
      </c>
      <c r="K218" s="13">
        <f t="shared" si="50"/>
        <v>0</v>
      </c>
    </row>
    <row r="219" spans="1:11" ht="46.5" thickTop="1" thickBot="1" x14ac:dyDescent="0.3">
      <c r="A219" t="str">
        <f t="shared" si="47"/>
        <v>b</v>
      </c>
      <c r="B219" s="3" t="s">
        <v>54</v>
      </c>
      <c r="C219" s="14" t="s">
        <v>234</v>
      </c>
      <c r="D219" s="27"/>
      <c r="E219" s="4">
        <f t="shared" si="52"/>
        <v>0</v>
      </c>
      <c r="F219" s="4">
        <f>SUM(F220,F228,F229,F230)</f>
        <v>0</v>
      </c>
      <c r="G219" s="4">
        <f t="shared" ref="G219:I219" si="54">SUM(G220,G228,G229,G230)</f>
        <v>0</v>
      </c>
      <c r="H219" s="4">
        <f t="shared" si="54"/>
        <v>0</v>
      </c>
      <c r="I219" s="4">
        <f t="shared" si="54"/>
        <v>0</v>
      </c>
      <c r="J219" s="4">
        <f t="shared" si="49"/>
        <v>0</v>
      </c>
      <c r="K219" s="4">
        <f t="shared" si="50"/>
        <v>0</v>
      </c>
    </row>
    <row r="220" spans="1:11" ht="15.75" thickTop="1" x14ac:dyDescent="0.25">
      <c r="A220" t="str">
        <f t="shared" si="47"/>
        <v>b</v>
      </c>
      <c r="B220" s="5"/>
      <c r="C220" s="6" t="s">
        <v>10</v>
      </c>
      <c r="D220" s="28"/>
      <c r="E220" s="7">
        <f t="shared" si="52"/>
        <v>0</v>
      </c>
      <c r="F220" s="7">
        <f>SUM(F221:F227)</f>
        <v>0</v>
      </c>
      <c r="G220" s="7">
        <f t="shared" ref="G220:I220" si="55">SUM(G221:G227)</f>
        <v>0</v>
      </c>
      <c r="H220" s="7">
        <f t="shared" si="55"/>
        <v>0</v>
      </c>
      <c r="I220" s="7">
        <f t="shared" si="55"/>
        <v>0</v>
      </c>
      <c r="J220" s="7">
        <f t="shared" si="49"/>
        <v>0</v>
      </c>
      <c r="K220" s="7">
        <f t="shared" si="50"/>
        <v>0</v>
      </c>
    </row>
    <row r="221" spans="1:11" x14ac:dyDescent="0.25">
      <c r="A221" t="str">
        <f t="shared" si="47"/>
        <v>b</v>
      </c>
      <c r="B221" s="8"/>
      <c r="C221" s="9" t="s">
        <v>11</v>
      </c>
      <c r="D221" s="29"/>
      <c r="E221" s="10">
        <f t="shared" si="52"/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f t="shared" si="49"/>
        <v>0</v>
      </c>
      <c r="K221" s="10">
        <f t="shared" si="50"/>
        <v>0</v>
      </c>
    </row>
    <row r="222" spans="1:11" x14ac:dyDescent="0.25">
      <c r="A222" t="str">
        <f t="shared" si="47"/>
        <v>b</v>
      </c>
      <c r="B222" s="8"/>
      <c r="C222" s="9" t="s">
        <v>12</v>
      </c>
      <c r="D222" s="29"/>
      <c r="E222" s="10">
        <f t="shared" si="52"/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f t="shared" si="49"/>
        <v>0</v>
      </c>
      <c r="K222" s="10">
        <f t="shared" si="50"/>
        <v>0</v>
      </c>
    </row>
    <row r="223" spans="1:11" x14ac:dyDescent="0.25">
      <c r="A223" t="str">
        <f t="shared" si="47"/>
        <v>b</v>
      </c>
      <c r="B223" s="8"/>
      <c r="C223" s="9" t="s">
        <v>13</v>
      </c>
      <c r="D223" s="29"/>
      <c r="E223" s="10">
        <f t="shared" si="52"/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f t="shared" si="49"/>
        <v>0</v>
      </c>
      <c r="K223" s="10">
        <f t="shared" si="50"/>
        <v>0</v>
      </c>
    </row>
    <row r="224" spans="1:11" x14ac:dyDescent="0.25">
      <c r="A224" t="str">
        <f t="shared" si="47"/>
        <v>b</v>
      </c>
      <c r="B224" s="8"/>
      <c r="C224" s="9" t="s">
        <v>14</v>
      </c>
      <c r="D224" s="29"/>
      <c r="E224" s="10">
        <f t="shared" si="52"/>
        <v>0</v>
      </c>
      <c r="F224" s="10">
        <v>0</v>
      </c>
      <c r="G224" s="10">
        <v>0</v>
      </c>
      <c r="H224" s="10">
        <v>0</v>
      </c>
      <c r="I224" s="10">
        <v>0</v>
      </c>
      <c r="J224" s="10">
        <f t="shared" si="49"/>
        <v>0</v>
      </c>
      <c r="K224" s="10">
        <f t="shared" si="50"/>
        <v>0</v>
      </c>
    </row>
    <row r="225" spans="1:11" x14ac:dyDescent="0.25">
      <c r="A225" t="str">
        <f t="shared" si="47"/>
        <v>b</v>
      </c>
      <c r="B225" s="8"/>
      <c r="C225" s="9" t="s">
        <v>15</v>
      </c>
      <c r="D225" s="29"/>
      <c r="E225" s="10">
        <f t="shared" si="52"/>
        <v>0</v>
      </c>
      <c r="F225" s="10">
        <v>0</v>
      </c>
      <c r="G225" s="10">
        <v>0</v>
      </c>
      <c r="H225" s="10">
        <v>0</v>
      </c>
      <c r="I225" s="10">
        <v>0</v>
      </c>
      <c r="J225" s="10">
        <f t="shared" si="49"/>
        <v>0</v>
      </c>
      <c r="K225" s="10">
        <f t="shared" si="50"/>
        <v>0</v>
      </c>
    </row>
    <row r="226" spans="1:11" x14ac:dyDescent="0.25">
      <c r="A226" t="str">
        <f t="shared" si="47"/>
        <v>b</v>
      </c>
      <c r="B226" s="8"/>
      <c r="C226" s="9" t="s">
        <v>16</v>
      </c>
      <c r="D226" s="29"/>
      <c r="E226" s="10">
        <f t="shared" si="52"/>
        <v>0</v>
      </c>
      <c r="F226" s="10">
        <v>0</v>
      </c>
      <c r="G226" s="10">
        <v>0</v>
      </c>
      <c r="H226" s="10">
        <v>0</v>
      </c>
      <c r="I226" s="10">
        <v>0</v>
      </c>
      <c r="J226" s="10">
        <f t="shared" si="49"/>
        <v>0</v>
      </c>
      <c r="K226" s="10">
        <f t="shared" si="50"/>
        <v>0</v>
      </c>
    </row>
    <row r="227" spans="1:11" x14ac:dyDescent="0.25">
      <c r="A227" t="str">
        <f t="shared" si="47"/>
        <v>b</v>
      </c>
      <c r="B227" s="8"/>
      <c r="C227" s="9" t="s">
        <v>17</v>
      </c>
      <c r="D227" s="29"/>
      <c r="E227" s="10">
        <f t="shared" si="52"/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f t="shared" si="49"/>
        <v>0</v>
      </c>
      <c r="K227" s="10">
        <f t="shared" si="50"/>
        <v>0</v>
      </c>
    </row>
    <row r="228" spans="1:11" x14ac:dyDescent="0.25">
      <c r="A228" t="str">
        <f t="shared" si="47"/>
        <v>b</v>
      </c>
      <c r="B228" s="5"/>
      <c r="C228" s="6" t="s">
        <v>18</v>
      </c>
      <c r="D228" s="28"/>
      <c r="E228" s="7">
        <f t="shared" si="52"/>
        <v>0</v>
      </c>
      <c r="F228" s="7">
        <v>0</v>
      </c>
      <c r="G228" s="7">
        <v>0</v>
      </c>
      <c r="H228" s="7">
        <v>0</v>
      </c>
      <c r="I228" s="7">
        <v>0</v>
      </c>
      <c r="J228" s="7">
        <f t="shared" si="49"/>
        <v>0</v>
      </c>
      <c r="K228" s="7">
        <f t="shared" si="50"/>
        <v>0</v>
      </c>
    </row>
    <row r="229" spans="1:11" x14ac:dyDescent="0.25">
      <c r="A229" t="str">
        <f t="shared" si="47"/>
        <v>b</v>
      </c>
      <c r="B229" s="5"/>
      <c r="C229" s="6" t="s">
        <v>19</v>
      </c>
      <c r="D229" s="28"/>
      <c r="E229" s="7">
        <f t="shared" si="52"/>
        <v>0</v>
      </c>
      <c r="F229" s="7">
        <v>0</v>
      </c>
      <c r="G229" s="7">
        <v>0</v>
      </c>
      <c r="H229" s="7">
        <v>0</v>
      </c>
      <c r="I229" s="7">
        <v>0</v>
      </c>
      <c r="J229" s="7">
        <f t="shared" si="49"/>
        <v>0</v>
      </c>
      <c r="K229" s="7">
        <f t="shared" si="50"/>
        <v>0</v>
      </c>
    </row>
    <row r="230" spans="1:11" ht="15.75" thickBot="1" x14ac:dyDescent="0.3">
      <c r="A230" t="str">
        <f t="shared" si="47"/>
        <v>b</v>
      </c>
      <c r="B230" s="11"/>
      <c r="C230" s="12" t="s">
        <v>20</v>
      </c>
      <c r="D230" s="30"/>
      <c r="E230" s="13">
        <f t="shared" si="52"/>
        <v>0</v>
      </c>
      <c r="F230" s="13">
        <v>0</v>
      </c>
      <c r="G230" s="13">
        <v>0</v>
      </c>
      <c r="H230" s="13">
        <v>0</v>
      </c>
      <c r="I230" s="13">
        <v>0</v>
      </c>
      <c r="J230" s="13">
        <f t="shared" si="49"/>
        <v>0</v>
      </c>
      <c r="K230" s="13">
        <f t="shared" si="50"/>
        <v>0</v>
      </c>
    </row>
    <row r="231" spans="1:11" ht="31.5" thickTop="1" thickBot="1" x14ac:dyDescent="0.3">
      <c r="A231" t="str">
        <f t="shared" si="47"/>
        <v>b</v>
      </c>
      <c r="B231" s="3" t="s">
        <v>56</v>
      </c>
      <c r="C231" s="14" t="s">
        <v>57</v>
      </c>
      <c r="D231" s="27"/>
      <c r="E231" s="4">
        <f t="shared" si="52"/>
        <v>0</v>
      </c>
      <c r="F231" s="4">
        <f>SUM(F232,F240,F241,F242)</f>
        <v>0</v>
      </c>
      <c r="G231" s="4">
        <f t="shared" ref="G231:I231" si="56">SUM(G232,G240,G241,G242)</f>
        <v>0</v>
      </c>
      <c r="H231" s="4">
        <f t="shared" si="56"/>
        <v>0</v>
      </c>
      <c r="I231" s="4">
        <f t="shared" si="56"/>
        <v>0</v>
      </c>
      <c r="J231" s="4">
        <f t="shared" si="49"/>
        <v>0</v>
      </c>
      <c r="K231" s="4">
        <f t="shared" si="50"/>
        <v>0</v>
      </c>
    </row>
    <row r="232" spans="1:11" ht="15.75" thickTop="1" x14ac:dyDescent="0.25">
      <c r="A232" t="str">
        <f t="shared" si="47"/>
        <v>b</v>
      </c>
      <c r="B232" s="5"/>
      <c r="C232" s="6" t="s">
        <v>10</v>
      </c>
      <c r="D232" s="28"/>
      <c r="E232" s="7">
        <f t="shared" si="52"/>
        <v>0</v>
      </c>
      <c r="F232" s="7">
        <f>SUM(F233:F239)</f>
        <v>0</v>
      </c>
      <c r="G232" s="7">
        <f t="shared" ref="G232:I232" si="57">SUM(G233:G239)</f>
        <v>0</v>
      </c>
      <c r="H232" s="7">
        <f t="shared" si="57"/>
        <v>0</v>
      </c>
      <c r="I232" s="7">
        <f t="shared" si="57"/>
        <v>0</v>
      </c>
      <c r="J232" s="7">
        <f t="shared" si="49"/>
        <v>0</v>
      </c>
      <c r="K232" s="7">
        <f t="shared" si="50"/>
        <v>0</v>
      </c>
    </row>
    <row r="233" spans="1:11" x14ac:dyDescent="0.25">
      <c r="A233" t="str">
        <f t="shared" si="47"/>
        <v>b</v>
      </c>
      <c r="B233" s="8"/>
      <c r="C233" s="9" t="s">
        <v>11</v>
      </c>
      <c r="D233" s="29"/>
      <c r="E233" s="10">
        <f t="shared" si="52"/>
        <v>0</v>
      </c>
      <c r="F233" s="10">
        <v>0</v>
      </c>
      <c r="G233" s="10">
        <v>0</v>
      </c>
      <c r="H233" s="10">
        <v>0</v>
      </c>
      <c r="I233" s="10">
        <v>0</v>
      </c>
      <c r="J233" s="10">
        <f t="shared" si="49"/>
        <v>0</v>
      </c>
      <c r="K233" s="10">
        <f t="shared" si="50"/>
        <v>0</v>
      </c>
    </row>
    <row r="234" spans="1:11" x14ac:dyDescent="0.25">
      <c r="A234" t="str">
        <f t="shared" si="47"/>
        <v>b</v>
      </c>
      <c r="B234" s="8"/>
      <c r="C234" s="9" t="s">
        <v>12</v>
      </c>
      <c r="D234" s="29"/>
      <c r="E234" s="10">
        <f t="shared" si="52"/>
        <v>0</v>
      </c>
      <c r="F234" s="10">
        <v>0</v>
      </c>
      <c r="G234" s="10">
        <v>0</v>
      </c>
      <c r="H234" s="10">
        <v>0</v>
      </c>
      <c r="I234" s="10">
        <v>0</v>
      </c>
      <c r="J234" s="10">
        <f t="shared" si="49"/>
        <v>0</v>
      </c>
      <c r="K234" s="10">
        <f t="shared" si="50"/>
        <v>0</v>
      </c>
    </row>
    <row r="235" spans="1:11" x14ac:dyDescent="0.25">
      <c r="A235" t="str">
        <f t="shared" si="47"/>
        <v>b</v>
      </c>
      <c r="B235" s="8"/>
      <c r="C235" s="9" t="s">
        <v>13</v>
      </c>
      <c r="D235" s="29"/>
      <c r="E235" s="10">
        <f t="shared" si="52"/>
        <v>0</v>
      </c>
      <c r="F235" s="10">
        <v>0</v>
      </c>
      <c r="G235" s="10">
        <v>0</v>
      </c>
      <c r="H235" s="10">
        <v>0</v>
      </c>
      <c r="I235" s="10">
        <v>0</v>
      </c>
      <c r="J235" s="10">
        <f t="shared" si="49"/>
        <v>0</v>
      </c>
      <c r="K235" s="10">
        <f t="shared" si="50"/>
        <v>0</v>
      </c>
    </row>
    <row r="236" spans="1:11" x14ac:dyDescent="0.25">
      <c r="A236" t="str">
        <f t="shared" si="47"/>
        <v>b</v>
      </c>
      <c r="B236" s="8"/>
      <c r="C236" s="9" t="s">
        <v>14</v>
      </c>
      <c r="D236" s="29"/>
      <c r="E236" s="10">
        <f t="shared" si="52"/>
        <v>0</v>
      </c>
      <c r="F236" s="10">
        <v>0</v>
      </c>
      <c r="G236" s="10">
        <v>0</v>
      </c>
      <c r="H236" s="10">
        <v>0</v>
      </c>
      <c r="I236" s="10">
        <v>0</v>
      </c>
      <c r="J236" s="10">
        <f t="shared" si="49"/>
        <v>0</v>
      </c>
      <c r="K236" s="10">
        <f t="shared" si="50"/>
        <v>0</v>
      </c>
    </row>
    <row r="237" spans="1:11" x14ac:dyDescent="0.25">
      <c r="A237" t="str">
        <f t="shared" si="47"/>
        <v>b</v>
      </c>
      <c r="B237" s="8"/>
      <c r="C237" s="9" t="s">
        <v>15</v>
      </c>
      <c r="D237" s="29"/>
      <c r="E237" s="10">
        <f t="shared" si="52"/>
        <v>0</v>
      </c>
      <c r="F237" s="10">
        <v>0</v>
      </c>
      <c r="G237" s="10">
        <v>0</v>
      </c>
      <c r="H237" s="10">
        <v>0</v>
      </c>
      <c r="I237" s="10">
        <v>0</v>
      </c>
      <c r="J237" s="10">
        <f t="shared" si="49"/>
        <v>0</v>
      </c>
      <c r="K237" s="10">
        <f t="shared" si="50"/>
        <v>0</v>
      </c>
    </row>
    <row r="238" spans="1:11" x14ac:dyDescent="0.25">
      <c r="A238" t="str">
        <f t="shared" si="47"/>
        <v>b</v>
      </c>
      <c r="B238" s="8"/>
      <c r="C238" s="9" t="s">
        <v>16</v>
      </c>
      <c r="D238" s="29"/>
      <c r="E238" s="10">
        <f t="shared" si="52"/>
        <v>0</v>
      </c>
      <c r="F238" s="10">
        <v>0</v>
      </c>
      <c r="G238" s="10">
        <v>0</v>
      </c>
      <c r="H238" s="10">
        <v>0</v>
      </c>
      <c r="I238" s="10">
        <v>0</v>
      </c>
      <c r="J238" s="10">
        <f t="shared" si="49"/>
        <v>0</v>
      </c>
      <c r="K238" s="10">
        <f t="shared" si="50"/>
        <v>0</v>
      </c>
    </row>
    <row r="239" spans="1:11" x14ac:dyDescent="0.25">
      <c r="A239" t="str">
        <f t="shared" si="47"/>
        <v>b</v>
      </c>
      <c r="B239" s="8"/>
      <c r="C239" s="9" t="s">
        <v>17</v>
      </c>
      <c r="D239" s="29"/>
      <c r="E239" s="10">
        <f t="shared" si="52"/>
        <v>0</v>
      </c>
      <c r="F239" s="10">
        <v>0</v>
      </c>
      <c r="G239" s="10">
        <v>0</v>
      </c>
      <c r="H239" s="10">
        <v>0</v>
      </c>
      <c r="I239" s="10">
        <v>0</v>
      </c>
      <c r="J239" s="10">
        <f t="shared" si="49"/>
        <v>0</v>
      </c>
      <c r="K239" s="10">
        <f t="shared" si="50"/>
        <v>0</v>
      </c>
    </row>
    <row r="240" spans="1:11" x14ac:dyDescent="0.25">
      <c r="A240" t="str">
        <f t="shared" si="47"/>
        <v>b</v>
      </c>
      <c r="B240" s="5"/>
      <c r="C240" s="6" t="s">
        <v>18</v>
      </c>
      <c r="D240" s="28"/>
      <c r="E240" s="7">
        <f t="shared" si="52"/>
        <v>0</v>
      </c>
      <c r="F240" s="7">
        <v>0</v>
      </c>
      <c r="G240" s="7">
        <v>0</v>
      </c>
      <c r="H240" s="7">
        <v>0</v>
      </c>
      <c r="I240" s="7">
        <v>0</v>
      </c>
      <c r="J240" s="7">
        <f t="shared" si="49"/>
        <v>0</v>
      </c>
      <c r="K240" s="7">
        <f t="shared" si="50"/>
        <v>0</v>
      </c>
    </row>
    <row r="241" spans="1:11" x14ac:dyDescent="0.25">
      <c r="A241" t="str">
        <f t="shared" si="47"/>
        <v>b</v>
      </c>
      <c r="B241" s="5"/>
      <c r="C241" s="6" t="s">
        <v>19</v>
      </c>
      <c r="D241" s="28"/>
      <c r="E241" s="7">
        <f t="shared" si="52"/>
        <v>0</v>
      </c>
      <c r="F241" s="7">
        <v>0</v>
      </c>
      <c r="G241" s="7">
        <v>0</v>
      </c>
      <c r="H241" s="7">
        <v>0</v>
      </c>
      <c r="I241" s="7">
        <v>0</v>
      </c>
      <c r="J241" s="7">
        <f t="shared" si="49"/>
        <v>0</v>
      </c>
      <c r="K241" s="7">
        <f t="shared" si="50"/>
        <v>0</v>
      </c>
    </row>
    <row r="242" spans="1:11" ht="15.75" thickBot="1" x14ac:dyDescent="0.3">
      <c r="A242" t="str">
        <f t="shared" si="47"/>
        <v>b</v>
      </c>
      <c r="B242" s="11"/>
      <c r="C242" s="12" t="s">
        <v>20</v>
      </c>
      <c r="D242" s="30"/>
      <c r="E242" s="13">
        <f t="shared" si="52"/>
        <v>0</v>
      </c>
      <c r="F242" s="13">
        <v>0</v>
      </c>
      <c r="G242" s="13">
        <v>0</v>
      </c>
      <c r="H242" s="13">
        <v>0</v>
      </c>
      <c r="I242" s="13">
        <v>0</v>
      </c>
      <c r="J242" s="13">
        <f t="shared" si="49"/>
        <v>0</v>
      </c>
      <c r="K242" s="13">
        <f t="shared" si="50"/>
        <v>0</v>
      </c>
    </row>
    <row r="243" spans="1:11" ht="46.5" thickTop="1" thickBot="1" x14ac:dyDescent="0.3">
      <c r="A243" t="str">
        <f t="shared" si="47"/>
        <v>b</v>
      </c>
      <c r="B243" s="3" t="s">
        <v>58</v>
      </c>
      <c r="C243" s="14" t="s">
        <v>59</v>
      </c>
      <c r="D243" s="27"/>
      <c r="E243" s="4">
        <f t="shared" ref="E243:E254" si="58">SUM(F243,G243,H243,I243)</f>
        <v>0</v>
      </c>
      <c r="F243" s="4">
        <f>SUM(F244,F252,F253,F254)</f>
        <v>0</v>
      </c>
      <c r="G243" s="4">
        <f t="shared" ref="G243:I243" si="59">SUM(G244,G252,G253,G254)</f>
        <v>0</v>
      </c>
      <c r="H243" s="4">
        <f t="shared" si="59"/>
        <v>0</v>
      </c>
      <c r="I243" s="4">
        <f t="shared" si="59"/>
        <v>0</v>
      </c>
      <c r="J243" s="4">
        <f t="shared" si="49"/>
        <v>0</v>
      </c>
      <c r="K243" s="4">
        <f t="shared" si="50"/>
        <v>0</v>
      </c>
    </row>
    <row r="244" spans="1:11" ht="15.75" thickTop="1" x14ac:dyDescent="0.25">
      <c r="A244" t="str">
        <f t="shared" si="47"/>
        <v>b</v>
      </c>
      <c r="B244" s="5"/>
      <c r="C244" s="6" t="s">
        <v>10</v>
      </c>
      <c r="D244" s="28"/>
      <c r="E244" s="7">
        <f t="shared" si="58"/>
        <v>0</v>
      </c>
      <c r="F244" s="7">
        <f>SUM(F245:F251)</f>
        <v>0</v>
      </c>
      <c r="G244" s="7">
        <f t="shared" ref="G244:I244" si="60">SUM(G245:G251)</f>
        <v>0</v>
      </c>
      <c r="H244" s="7">
        <f t="shared" si="60"/>
        <v>0</v>
      </c>
      <c r="I244" s="7">
        <f t="shared" si="60"/>
        <v>0</v>
      </c>
      <c r="J244" s="7">
        <f t="shared" si="49"/>
        <v>0</v>
      </c>
      <c r="K244" s="7">
        <f t="shared" si="50"/>
        <v>0</v>
      </c>
    </row>
    <row r="245" spans="1:11" x14ac:dyDescent="0.25">
      <c r="A245" t="str">
        <f t="shared" si="47"/>
        <v>b</v>
      </c>
      <c r="B245" s="8"/>
      <c r="C245" s="9" t="s">
        <v>11</v>
      </c>
      <c r="D245" s="29"/>
      <c r="E245" s="10">
        <f t="shared" si="58"/>
        <v>0</v>
      </c>
      <c r="F245" s="10">
        <v>0</v>
      </c>
      <c r="G245" s="10">
        <v>0</v>
      </c>
      <c r="H245" s="10">
        <v>0</v>
      </c>
      <c r="I245" s="10">
        <v>0</v>
      </c>
      <c r="J245" s="10">
        <f t="shared" si="49"/>
        <v>0</v>
      </c>
      <c r="K245" s="10">
        <f t="shared" si="50"/>
        <v>0</v>
      </c>
    </row>
    <row r="246" spans="1:11" x14ac:dyDescent="0.25">
      <c r="A246" t="str">
        <f t="shared" si="47"/>
        <v>b</v>
      </c>
      <c r="B246" s="8"/>
      <c r="C246" s="9" t="s">
        <v>12</v>
      </c>
      <c r="D246" s="29"/>
      <c r="E246" s="10">
        <f t="shared" si="58"/>
        <v>0</v>
      </c>
      <c r="F246" s="10">
        <v>0</v>
      </c>
      <c r="G246" s="10">
        <v>0</v>
      </c>
      <c r="H246" s="10">
        <v>0</v>
      </c>
      <c r="I246" s="10">
        <v>0</v>
      </c>
      <c r="J246" s="10">
        <f t="shared" si="49"/>
        <v>0</v>
      </c>
      <c r="K246" s="10">
        <f t="shared" si="50"/>
        <v>0</v>
      </c>
    </row>
    <row r="247" spans="1:11" x14ac:dyDescent="0.25">
      <c r="A247" t="str">
        <f t="shared" si="47"/>
        <v>b</v>
      </c>
      <c r="B247" s="8"/>
      <c r="C247" s="9" t="s">
        <v>13</v>
      </c>
      <c r="D247" s="29"/>
      <c r="E247" s="10">
        <f t="shared" si="58"/>
        <v>0</v>
      </c>
      <c r="F247" s="10">
        <v>0</v>
      </c>
      <c r="G247" s="10">
        <v>0</v>
      </c>
      <c r="H247" s="10">
        <v>0</v>
      </c>
      <c r="I247" s="10">
        <v>0</v>
      </c>
      <c r="J247" s="10">
        <f t="shared" si="49"/>
        <v>0</v>
      </c>
      <c r="K247" s="10">
        <f t="shared" si="50"/>
        <v>0</v>
      </c>
    </row>
    <row r="248" spans="1:11" x14ac:dyDescent="0.25">
      <c r="A248" t="str">
        <f t="shared" si="47"/>
        <v>b</v>
      </c>
      <c r="B248" s="8"/>
      <c r="C248" s="9" t="s">
        <v>14</v>
      </c>
      <c r="D248" s="29"/>
      <c r="E248" s="10">
        <f t="shared" si="58"/>
        <v>0</v>
      </c>
      <c r="F248" s="10">
        <v>0</v>
      </c>
      <c r="G248" s="10">
        <v>0</v>
      </c>
      <c r="H248" s="10">
        <v>0</v>
      </c>
      <c r="I248" s="10">
        <v>0</v>
      </c>
      <c r="J248" s="10">
        <f t="shared" si="49"/>
        <v>0</v>
      </c>
      <c r="K248" s="10">
        <f t="shared" si="50"/>
        <v>0</v>
      </c>
    </row>
    <row r="249" spans="1:11" x14ac:dyDescent="0.25">
      <c r="A249" t="str">
        <f t="shared" si="47"/>
        <v>b</v>
      </c>
      <c r="B249" s="8"/>
      <c r="C249" s="9" t="s">
        <v>15</v>
      </c>
      <c r="D249" s="29"/>
      <c r="E249" s="10">
        <f t="shared" si="58"/>
        <v>0</v>
      </c>
      <c r="F249" s="10">
        <v>0</v>
      </c>
      <c r="G249" s="10">
        <v>0</v>
      </c>
      <c r="H249" s="10">
        <v>0</v>
      </c>
      <c r="I249" s="10">
        <v>0</v>
      </c>
      <c r="J249" s="10">
        <f t="shared" si="49"/>
        <v>0</v>
      </c>
      <c r="K249" s="10">
        <f t="shared" si="50"/>
        <v>0</v>
      </c>
    </row>
    <row r="250" spans="1:11" x14ac:dyDescent="0.25">
      <c r="A250" t="str">
        <f t="shared" si="47"/>
        <v>b</v>
      </c>
      <c r="B250" s="8"/>
      <c r="C250" s="9" t="s">
        <v>16</v>
      </c>
      <c r="D250" s="29"/>
      <c r="E250" s="10">
        <f t="shared" si="58"/>
        <v>0</v>
      </c>
      <c r="F250" s="10">
        <v>0</v>
      </c>
      <c r="G250" s="10">
        <v>0</v>
      </c>
      <c r="H250" s="10">
        <v>0</v>
      </c>
      <c r="I250" s="10">
        <v>0</v>
      </c>
      <c r="J250" s="10">
        <f t="shared" si="49"/>
        <v>0</v>
      </c>
      <c r="K250" s="10">
        <f t="shared" si="50"/>
        <v>0</v>
      </c>
    </row>
    <row r="251" spans="1:11" x14ac:dyDescent="0.25">
      <c r="A251" t="str">
        <f t="shared" si="47"/>
        <v>b</v>
      </c>
      <c r="B251" s="8"/>
      <c r="C251" s="9" t="s">
        <v>17</v>
      </c>
      <c r="D251" s="29"/>
      <c r="E251" s="10">
        <f t="shared" si="58"/>
        <v>0</v>
      </c>
      <c r="F251" s="10">
        <v>0</v>
      </c>
      <c r="G251" s="10">
        <v>0</v>
      </c>
      <c r="H251" s="10">
        <v>0</v>
      </c>
      <c r="I251" s="10">
        <v>0</v>
      </c>
      <c r="J251" s="10">
        <f t="shared" si="49"/>
        <v>0</v>
      </c>
      <c r="K251" s="10">
        <f t="shared" si="50"/>
        <v>0</v>
      </c>
    </row>
    <row r="252" spans="1:11" x14ac:dyDescent="0.25">
      <c r="A252" t="str">
        <f t="shared" si="47"/>
        <v>b</v>
      </c>
      <c r="B252" s="5"/>
      <c r="C252" s="6" t="s">
        <v>18</v>
      </c>
      <c r="D252" s="28"/>
      <c r="E252" s="7">
        <f t="shared" si="58"/>
        <v>0</v>
      </c>
      <c r="F252" s="7">
        <v>0</v>
      </c>
      <c r="G252" s="7">
        <v>0</v>
      </c>
      <c r="H252" s="7">
        <v>0</v>
      </c>
      <c r="I252" s="7">
        <v>0</v>
      </c>
      <c r="J252" s="7">
        <f t="shared" si="49"/>
        <v>0</v>
      </c>
      <c r="K252" s="7">
        <f t="shared" si="50"/>
        <v>0</v>
      </c>
    </row>
    <row r="253" spans="1:11" x14ac:dyDescent="0.25">
      <c r="A253" t="str">
        <f t="shared" si="47"/>
        <v>b</v>
      </c>
      <c r="B253" s="5"/>
      <c r="C253" s="6" t="s">
        <v>19</v>
      </c>
      <c r="D253" s="28"/>
      <c r="E253" s="7">
        <f t="shared" si="58"/>
        <v>0</v>
      </c>
      <c r="F253" s="7">
        <v>0</v>
      </c>
      <c r="G253" s="7">
        <v>0</v>
      </c>
      <c r="H253" s="7">
        <v>0</v>
      </c>
      <c r="I253" s="7">
        <v>0</v>
      </c>
      <c r="J253" s="7">
        <f t="shared" si="49"/>
        <v>0</v>
      </c>
      <c r="K253" s="7">
        <f t="shared" si="50"/>
        <v>0</v>
      </c>
    </row>
    <row r="254" spans="1:11" ht="15.75" thickBot="1" x14ac:dyDescent="0.3">
      <c r="A254" t="str">
        <f t="shared" si="47"/>
        <v>b</v>
      </c>
      <c r="B254" s="11"/>
      <c r="C254" s="12" t="s">
        <v>20</v>
      </c>
      <c r="D254" s="30"/>
      <c r="E254" s="13">
        <f t="shared" si="58"/>
        <v>0</v>
      </c>
      <c r="F254" s="13">
        <v>0</v>
      </c>
      <c r="G254" s="13">
        <v>0</v>
      </c>
      <c r="H254" s="13">
        <v>0</v>
      </c>
      <c r="I254" s="13">
        <v>0</v>
      </c>
      <c r="J254" s="13">
        <f t="shared" si="49"/>
        <v>0</v>
      </c>
      <c r="K254" s="13">
        <f t="shared" si="50"/>
        <v>0</v>
      </c>
    </row>
    <row r="255" spans="1:11" ht="31.5" thickTop="1" thickBot="1" x14ac:dyDescent="0.3">
      <c r="A255" t="str">
        <f t="shared" si="47"/>
        <v>b</v>
      </c>
      <c r="B255" s="121" t="s">
        <v>60</v>
      </c>
      <c r="C255" s="122" t="s">
        <v>360</v>
      </c>
      <c r="D255" s="27"/>
      <c r="E255" s="4">
        <f t="shared" si="52"/>
        <v>0</v>
      </c>
      <c r="F255" s="4">
        <f>SUM(F256,F264,F265,F266)</f>
        <v>0</v>
      </c>
      <c r="G255" s="4">
        <f t="shared" ref="G255:I255" si="61">SUM(G256,G264,G265,G266)</f>
        <v>0</v>
      </c>
      <c r="H255" s="4">
        <f t="shared" si="61"/>
        <v>0</v>
      </c>
      <c r="I255" s="4">
        <f t="shared" si="61"/>
        <v>0</v>
      </c>
      <c r="J255" s="4">
        <f t="shared" si="49"/>
        <v>0</v>
      </c>
      <c r="K255" s="4">
        <f t="shared" si="50"/>
        <v>0</v>
      </c>
    </row>
    <row r="256" spans="1:11" ht="15.75" thickTop="1" x14ac:dyDescent="0.25">
      <c r="A256" t="str">
        <f t="shared" si="47"/>
        <v>b</v>
      </c>
      <c r="B256" s="5"/>
      <c r="C256" s="6" t="s">
        <v>10</v>
      </c>
      <c r="D256" s="28"/>
      <c r="E256" s="7">
        <f t="shared" si="52"/>
        <v>0</v>
      </c>
      <c r="F256" s="7">
        <f>SUM(F257:F263)</f>
        <v>0</v>
      </c>
      <c r="G256" s="7">
        <f t="shared" ref="G256:I256" si="62">SUM(G257:G263)</f>
        <v>0</v>
      </c>
      <c r="H256" s="7">
        <f t="shared" si="62"/>
        <v>0</v>
      </c>
      <c r="I256" s="7">
        <f t="shared" si="62"/>
        <v>0</v>
      </c>
      <c r="J256" s="7">
        <f t="shared" si="49"/>
        <v>0</v>
      </c>
      <c r="K256" s="7">
        <f t="shared" si="50"/>
        <v>0</v>
      </c>
    </row>
    <row r="257" spans="1:11" x14ac:dyDescent="0.25">
      <c r="A257" t="str">
        <f t="shared" si="47"/>
        <v>b</v>
      </c>
      <c r="B257" s="8"/>
      <c r="C257" s="9" t="s">
        <v>11</v>
      </c>
      <c r="D257" s="29"/>
      <c r="E257" s="10">
        <f t="shared" si="52"/>
        <v>0</v>
      </c>
      <c r="F257" s="10">
        <v>0</v>
      </c>
      <c r="G257" s="10">
        <v>0</v>
      </c>
      <c r="H257" s="10">
        <v>0</v>
      </c>
      <c r="I257" s="10">
        <v>0</v>
      </c>
      <c r="J257" s="10">
        <f t="shared" si="49"/>
        <v>0</v>
      </c>
      <c r="K257" s="10">
        <f t="shared" si="50"/>
        <v>0</v>
      </c>
    </row>
    <row r="258" spans="1:11" x14ac:dyDescent="0.25">
      <c r="A258" t="str">
        <f t="shared" si="47"/>
        <v>b</v>
      </c>
      <c r="B258" s="8"/>
      <c r="C258" s="9" t="s">
        <v>12</v>
      </c>
      <c r="D258" s="29"/>
      <c r="E258" s="10">
        <f t="shared" si="52"/>
        <v>0</v>
      </c>
      <c r="F258" s="10">
        <v>0</v>
      </c>
      <c r="G258" s="10">
        <v>0</v>
      </c>
      <c r="H258" s="10">
        <v>0</v>
      </c>
      <c r="I258" s="10">
        <v>0</v>
      </c>
      <c r="J258" s="10">
        <f t="shared" si="49"/>
        <v>0</v>
      </c>
      <c r="K258" s="10">
        <f t="shared" si="50"/>
        <v>0</v>
      </c>
    </row>
    <row r="259" spans="1:11" x14ac:dyDescent="0.25">
      <c r="A259" t="str">
        <f t="shared" si="47"/>
        <v>b</v>
      </c>
      <c r="B259" s="8"/>
      <c r="C259" s="9" t="s">
        <v>13</v>
      </c>
      <c r="D259" s="29"/>
      <c r="E259" s="10">
        <f t="shared" si="52"/>
        <v>0</v>
      </c>
      <c r="F259" s="10">
        <v>0</v>
      </c>
      <c r="G259" s="10">
        <v>0</v>
      </c>
      <c r="H259" s="10">
        <v>0</v>
      </c>
      <c r="I259" s="10">
        <v>0</v>
      </c>
      <c r="J259" s="10">
        <f t="shared" si="49"/>
        <v>0</v>
      </c>
      <c r="K259" s="10">
        <f t="shared" si="50"/>
        <v>0</v>
      </c>
    </row>
    <row r="260" spans="1:11" x14ac:dyDescent="0.25">
      <c r="A260" t="str">
        <f t="shared" ref="A260:A323" si="63">IF(OR(E260&lt;&gt;0,F260&lt;&gt;0,G260&lt;&gt;0,H260&lt;&gt;0,I260&lt;&gt;0,),"a","b")</f>
        <v>b</v>
      </c>
      <c r="B260" s="8"/>
      <c r="C260" s="9" t="s">
        <v>14</v>
      </c>
      <c r="D260" s="29"/>
      <c r="E260" s="10">
        <f t="shared" si="52"/>
        <v>0</v>
      </c>
      <c r="F260" s="10">
        <v>0</v>
      </c>
      <c r="G260" s="10">
        <v>0</v>
      </c>
      <c r="H260" s="10">
        <v>0</v>
      </c>
      <c r="I260" s="10">
        <v>0</v>
      </c>
      <c r="J260" s="10">
        <f t="shared" ref="J260:J323" si="64">SUM(F260,G260)</f>
        <v>0</v>
      </c>
      <c r="K260" s="10">
        <f t="shared" ref="K260:K323" si="65">SUM(F260,G260,H260)</f>
        <v>0</v>
      </c>
    </row>
    <row r="261" spans="1:11" x14ac:dyDescent="0.25">
      <c r="A261" t="str">
        <f t="shared" si="63"/>
        <v>b</v>
      </c>
      <c r="B261" s="8"/>
      <c r="C261" s="9" t="s">
        <v>15</v>
      </c>
      <c r="D261" s="29"/>
      <c r="E261" s="10">
        <f t="shared" si="52"/>
        <v>0</v>
      </c>
      <c r="F261" s="10">
        <v>0</v>
      </c>
      <c r="G261" s="10">
        <v>0</v>
      </c>
      <c r="H261" s="10">
        <v>0</v>
      </c>
      <c r="I261" s="10">
        <v>0</v>
      </c>
      <c r="J261" s="10">
        <f t="shared" si="64"/>
        <v>0</v>
      </c>
      <c r="K261" s="10">
        <f t="shared" si="65"/>
        <v>0</v>
      </c>
    </row>
    <row r="262" spans="1:11" x14ac:dyDescent="0.25">
      <c r="A262" t="str">
        <f t="shared" si="63"/>
        <v>b</v>
      </c>
      <c r="B262" s="8"/>
      <c r="C262" s="9" t="s">
        <v>16</v>
      </c>
      <c r="D262" s="29"/>
      <c r="E262" s="10">
        <f t="shared" si="52"/>
        <v>0</v>
      </c>
      <c r="F262" s="10">
        <v>0</v>
      </c>
      <c r="G262" s="10">
        <v>0</v>
      </c>
      <c r="H262" s="10">
        <v>0</v>
      </c>
      <c r="I262" s="10">
        <v>0</v>
      </c>
      <c r="J262" s="10">
        <f t="shared" si="64"/>
        <v>0</v>
      </c>
      <c r="K262" s="10">
        <f t="shared" si="65"/>
        <v>0</v>
      </c>
    </row>
    <row r="263" spans="1:11" x14ac:dyDescent="0.25">
      <c r="A263" t="str">
        <f t="shared" si="63"/>
        <v>b</v>
      </c>
      <c r="B263" s="8"/>
      <c r="C263" s="9" t="s">
        <v>17</v>
      </c>
      <c r="D263" s="29"/>
      <c r="E263" s="10">
        <f t="shared" si="52"/>
        <v>0</v>
      </c>
      <c r="F263" s="10">
        <v>0</v>
      </c>
      <c r="G263" s="10">
        <v>0</v>
      </c>
      <c r="H263" s="10">
        <v>0</v>
      </c>
      <c r="I263" s="10">
        <v>0</v>
      </c>
      <c r="J263" s="10">
        <f t="shared" si="64"/>
        <v>0</v>
      </c>
      <c r="K263" s="10">
        <f t="shared" si="65"/>
        <v>0</v>
      </c>
    </row>
    <row r="264" spans="1:11" x14ac:dyDescent="0.25">
      <c r="A264" t="str">
        <f t="shared" si="63"/>
        <v>b</v>
      </c>
      <c r="B264" s="5"/>
      <c r="C264" s="6" t="s">
        <v>18</v>
      </c>
      <c r="D264" s="28"/>
      <c r="E264" s="7">
        <f t="shared" si="52"/>
        <v>0</v>
      </c>
      <c r="F264" s="7">
        <v>0</v>
      </c>
      <c r="G264" s="7">
        <v>0</v>
      </c>
      <c r="H264" s="7">
        <v>0</v>
      </c>
      <c r="I264" s="7">
        <v>0</v>
      </c>
      <c r="J264" s="7">
        <f t="shared" si="64"/>
        <v>0</v>
      </c>
      <c r="K264" s="7">
        <f t="shared" si="65"/>
        <v>0</v>
      </c>
    </row>
    <row r="265" spans="1:11" x14ac:dyDescent="0.25">
      <c r="A265" t="str">
        <f t="shared" si="63"/>
        <v>b</v>
      </c>
      <c r="B265" s="5"/>
      <c r="C265" s="6" t="s">
        <v>19</v>
      </c>
      <c r="D265" s="28"/>
      <c r="E265" s="7">
        <f t="shared" si="52"/>
        <v>0</v>
      </c>
      <c r="F265" s="7">
        <v>0</v>
      </c>
      <c r="G265" s="7">
        <v>0</v>
      </c>
      <c r="H265" s="7">
        <v>0</v>
      </c>
      <c r="I265" s="7">
        <v>0</v>
      </c>
      <c r="J265" s="7">
        <f t="shared" si="64"/>
        <v>0</v>
      </c>
      <c r="K265" s="7">
        <f t="shared" si="65"/>
        <v>0</v>
      </c>
    </row>
    <row r="266" spans="1:11" ht="15.75" thickBot="1" x14ac:dyDescent="0.3">
      <c r="A266" t="str">
        <f t="shared" si="63"/>
        <v>b</v>
      </c>
      <c r="B266" s="11"/>
      <c r="C266" s="12" t="s">
        <v>20</v>
      </c>
      <c r="D266" s="30"/>
      <c r="E266" s="13">
        <f t="shared" si="52"/>
        <v>0</v>
      </c>
      <c r="F266" s="13">
        <v>0</v>
      </c>
      <c r="G266" s="13">
        <v>0</v>
      </c>
      <c r="H266" s="13">
        <v>0</v>
      </c>
      <c r="I266" s="13">
        <v>0</v>
      </c>
      <c r="J266" s="13">
        <f t="shared" si="64"/>
        <v>0</v>
      </c>
      <c r="K266" s="13">
        <f t="shared" si="65"/>
        <v>0</v>
      </c>
    </row>
    <row r="267" spans="1:11" ht="32.25" customHeight="1" thickTop="1" thickBot="1" x14ac:dyDescent="0.3">
      <c r="A267" t="str">
        <f t="shared" si="63"/>
        <v>b</v>
      </c>
      <c r="B267" s="16" t="s">
        <v>61</v>
      </c>
      <c r="C267" s="4" t="s">
        <v>62</v>
      </c>
      <c r="D267" s="27"/>
      <c r="E267" s="4">
        <f t="shared" si="52"/>
        <v>0</v>
      </c>
      <c r="F267" s="4">
        <f>SUM(F279,F291,F303,F483)</f>
        <v>0</v>
      </c>
      <c r="G267" s="4">
        <f t="shared" ref="G267:K267" si="66">SUM(G279,G291,G303,G483)</f>
        <v>0</v>
      </c>
      <c r="H267" s="4">
        <f t="shared" si="66"/>
        <v>0</v>
      </c>
      <c r="I267" s="4">
        <f t="shared" si="66"/>
        <v>0</v>
      </c>
      <c r="J267" s="4">
        <f t="shared" si="66"/>
        <v>0</v>
      </c>
      <c r="K267" s="4">
        <f t="shared" si="66"/>
        <v>0</v>
      </c>
    </row>
    <row r="268" spans="1:11" ht="15.75" thickTop="1" x14ac:dyDescent="0.25">
      <c r="A268" t="str">
        <f t="shared" si="63"/>
        <v>b</v>
      </c>
      <c r="B268" s="5"/>
      <c r="C268" s="6" t="s">
        <v>10</v>
      </c>
      <c r="D268" s="28"/>
      <c r="E268" s="7">
        <f t="shared" si="52"/>
        <v>0</v>
      </c>
      <c r="F268" s="7">
        <f t="shared" ref="F268:K278" si="67">SUM(F280,F292,F304,F484)</f>
        <v>0</v>
      </c>
      <c r="G268" s="7">
        <f t="shared" si="67"/>
        <v>0</v>
      </c>
      <c r="H268" s="7">
        <f t="shared" si="67"/>
        <v>0</v>
      </c>
      <c r="I268" s="7">
        <f t="shared" si="67"/>
        <v>0</v>
      </c>
      <c r="J268" s="7">
        <f t="shared" si="67"/>
        <v>0</v>
      </c>
      <c r="K268" s="7">
        <f t="shared" si="67"/>
        <v>0</v>
      </c>
    </row>
    <row r="269" spans="1:11" x14ac:dyDescent="0.25">
      <c r="A269" t="str">
        <f t="shared" si="63"/>
        <v>b</v>
      </c>
      <c r="B269" s="8"/>
      <c r="C269" s="9" t="s">
        <v>11</v>
      </c>
      <c r="D269" s="29"/>
      <c r="E269" s="10">
        <f t="shared" si="52"/>
        <v>0</v>
      </c>
      <c r="F269" s="10">
        <f t="shared" si="67"/>
        <v>0</v>
      </c>
      <c r="G269" s="10">
        <f t="shared" si="67"/>
        <v>0</v>
      </c>
      <c r="H269" s="10">
        <f t="shared" si="67"/>
        <v>0</v>
      </c>
      <c r="I269" s="10">
        <f t="shared" si="67"/>
        <v>0</v>
      </c>
      <c r="J269" s="10">
        <f t="shared" si="67"/>
        <v>0</v>
      </c>
      <c r="K269" s="10">
        <f t="shared" si="67"/>
        <v>0</v>
      </c>
    </row>
    <row r="270" spans="1:11" x14ac:dyDescent="0.25">
      <c r="A270" t="str">
        <f t="shared" si="63"/>
        <v>b</v>
      </c>
      <c r="B270" s="8"/>
      <c r="C270" s="9" t="s">
        <v>12</v>
      </c>
      <c r="D270" s="29"/>
      <c r="E270" s="10">
        <f t="shared" si="52"/>
        <v>0</v>
      </c>
      <c r="F270" s="10">
        <f t="shared" si="67"/>
        <v>0</v>
      </c>
      <c r="G270" s="10">
        <f t="shared" si="67"/>
        <v>0</v>
      </c>
      <c r="H270" s="10">
        <f t="shared" si="67"/>
        <v>0</v>
      </c>
      <c r="I270" s="10">
        <f t="shared" si="67"/>
        <v>0</v>
      </c>
      <c r="J270" s="10">
        <f t="shared" si="67"/>
        <v>0</v>
      </c>
      <c r="K270" s="10">
        <f t="shared" si="67"/>
        <v>0</v>
      </c>
    </row>
    <row r="271" spans="1:11" x14ac:dyDescent="0.25">
      <c r="A271" t="str">
        <f t="shared" si="63"/>
        <v>b</v>
      </c>
      <c r="B271" s="8"/>
      <c r="C271" s="9" t="s">
        <v>13</v>
      </c>
      <c r="D271" s="29"/>
      <c r="E271" s="10">
        <f t="shared" si="52"/>
        <v>0</v>
      </c>
      <c r="F271" s="10">
        <f t="shared" si="67"/>
        <v>0</v>
      </c>
      <c r="G271" s="10">
        <f t="shared" si="67"/>
        <v>0</v>
      </c>
      <c r="H271" s="10">
        <f t="shared" si="67"/>
        <v>0</v>
      </c>
      <c r="I271" s="10">
        <f t="shared" si="67"/>
        <v>0</v>
      </c>
      <c r="J271" s="10">
        <f t="shared" si="67"/>
        <v>0</v>
      </c>
      <c r="K271" s="10">
        <f t="shared" si="67"/>
        <v>0</v>
      </c>
    </row>
    <row r="272" spans="1:11" x14ac:dyDescent="0.25">
      <c r="A272" t="str">
        <f t="shared" si="63"/>
        <v>b</v>
      </c>
      <c r="B272" s="8"/>
      <c r="C272" s="9" t="s">
        <v>14</v>
      </c>
      <c r="D272" s="29"/>
      <c r="E272" s="10">
        <f t="shared" ref="E272:E335" si="68">SUM(F272,G272,H272,I272)</f>
        <v>0</v>
      </c>
      <c r="F272" s="10">
        <f t="shared" si="67"/>
        <v>0</v>
      </c>
      <c r="G272" s="10">
        <f t="shared" si="67"/>
        <v>0</v>
      </c>
      <c r="H272" s="10">
        <f t="shared" si="67"/>
        <v>0</v>
      </c>
      <c r="I272" s="10">
        <f t="shared" si="67"/>
        <v>0</v>
      </c>
      <c r="J272" s="10">
        <f t="shared" si="67"/>
        <v>0</v>
      </c>
      <c r="K272" s="10">
        <f t="shared" si="67"/>
        <v>0</v>
      </c>
    </row>
    <row r="273" spans="1:11" x14ac:dyDescent="0.25">
      <c r="A273" t="str">
        <f t="shared" si="63"/>
        <v>b</v>
      </c>
      <c r="B273" s="8"/>
      <c r="C273" s="9" t="s">
        <v>15</v>
      </c>
      <c r="D273" s="29"/>
      <c r="E273" s="10">
        <f t="shared" si="68"/>
        <v>0</v>
      </c>
      <c r="F273" s="10">
        <f t="shared" si="67"/>
        <v>0</v>
      </c>
      <c r="G273" s="10">
        <f t="shared" si="67"/>
        <v>0</v>
      </c>
      <c r="H273" s="10">
        <f t="shared" si="67"/>
        <v>0</v>
      </c>
      <c r="I273" s="10">
        <f t="shared" si="67"/>
        <v>0</v>
      </c>
      <c r="J273" s="10">
        <f t="shared" si="67"/>
        <v>0</v>
      </c>
      <c r="K273" s="10">
        <f t="shared" si="67"/>
        <v>0</v>
      </c>
    </row>
    <row r="274" spans="1:11" x14ac:dyDescent="0.25">
      <c r="A274" t="str">
        <f t="shared" si="63"/>
        <v>b</v>
      </c>
      <c r="B274" s="8"/>
      <c r="C274" s="9" t="s">
        <v>16</v>
      </c>
      <c r="D274" s="29"/>
      <c r="E274" s="10">
        <f t="shared" si="68"/>
        <v>0</v>
      </c>
      <c r="F274" s="10">
        <f t="shared" si="67"/>
        <v>0</v>
      </c>
      <c r="G274" s="10">
        <f t="shared" si="67"/>
        <v>0</v>
      </c>
      <c r="H274" s="10">
        <f t="shared" si="67"/>
        <v>0</v>
      </c>
      <c r="I274" s="10">
        <f t="shared" si="67"/>
        <v>0</v>
      </c>
      <c r="J274" s="10">
        <f t="shared" si="67"/>
        <v>0</v>
      </c>
      <c r="K274" s="10">
        <f t="shared" si="67"/>
        <v>0</v>
      </c>
    </row>
    <row r="275" spans="1:11" x14ac:dyDescent="0.25">
      <c r="A275" t="str">
        <f t="shared" si="63"/>
        <v>b</v>
      </c>
      <c r="B275" s="8"/>
      <c r="C275" s="9" t="s">
        <v>17</v>
      </c>
      <c r="D275" s="29"/>
      <c r="E275" s="10">
        <f t="shared" si="68"/>
        <v>0</v>
      </c>
      <c r="F275" s="10">
        <f t="shared" si="67"/>
        <v>0</v>
      </c>
      <c r="G275" s="10">
        <f t="shared" si="67"/>
        <v>0</v>
      </c>
      <c r="H275" s="10">
        <f t="shared" si="67"/>
        <v>0</v>
      </c>
      <c r="I275" s="10">
        <f t="shared" si="67"/>
        <v>0</v>
      </c>
      <c r="J275" s="10">
        <f t="shared" si="67"/>
        <v>0</v>
      </c>
      <c r="K275" s="10">
        <f t="shared" si="67"/>
        <v>0</v>
      </c>
    </row>
    <row r="276" spans="1:11" x14ac:dyDescent="0.25">
      <c r="A276" t="str">
        <f t="shared" si="63"/>
        <v>b</v>
      </c>
      <c r="B276" s="5"/>
      <c r="C276" s="6" t="s">
        <v>18</v>
      </c>
      <c r="D276" s="28"/>
      <c r="E276" s="7">
        <f t="shared" si="68"/>
        <v>0</v>
      </c>
      <c r="F276" s="7">
        <f t="shared" si="67"/>
        <v>0</v>
      </c>
      <c r="G276" s="7">
        <f t="shared" si="67"/>
        <v>0</v>
      </c>
      <c r="H276" s="7">
        <f t="shared" si="67"/>
        <v>0</v>
      </c>
      <c r="I276" s="7">
        <f t="shared" si="67"/>
        <v>0</v>
      </c>
      <c r="J276" s="7">
        <f t="shared" si="67"/>
        <v>0</v>
      </c>
      <c r="K276" s="7">
        <f t="shared" si="67"/>
        <v>0</v>
      </c>
    </row>
    <row r="277" spans="1:11" x14ac:dyDescent="0.25">
      <c r="A277" t="str">
        <f t="shared" si="63"/>
        <v>b</v>
      </c>
      <c r="B277" s="5"/>
      <c r="C277" s="6" t="s">
        <v>19</v>
      </c>
      <c r="D277" s="28"/>
      <c r="E277" s="7">
        <f t="shared" si="68"/>
        <v>0</v>
      </c>
      <c r="F277" s="7">
        <f t="shared" si="67"/>
        <v>0</v>
      </c>
      <c r="G277" s="7">
        <f t="shared" si="67"/>
        <v>0</v>
      </c>
      <c r="H277" s="7">
        <f t="shared" si="67"/>
        <v>0</v>
      </c>
      <c r="I277" s="7">
        <f t="shared" si="67"/>
        <v>0</v>
      </c>
      <c r="J277" s="7">
        <f t="shared" si="67"/>
        <v>0</v>
      </c>
      <c r="K277" s="7">
        <f t="shared" si="67"/>
        <v>0</v>
      </c>
    </row>
    <row r="278" spans="1:11" ht="15.75" thickBot="1" x14ac:dyDescent="0.3">
      <c r="A278" t="str">
        <f t="shared" si="63"/>
        <v>b</v>
      </c>
      <c r="B278" s="11"/>
      <c r="C278" s="12" t="s">
        <v>20</v>
      </c>
      <c r="D278" s="30"/>
      <c r="E278" s="13">
        <f t="shared" si="68"/>
        <v>0</v>
      </c>
      <c r="F278" s="13">
        <f t="shared" si="67"/>
        <v>0</v>
      </c>
      <c r="G278" s="13">
        <f t="shared" si="67"/>
        <v>0</v>
      </c>
      <c r="H278" s="13">
        <f t="shared" si="67"/>
        <v>0</v>
      </c>
      <c r="I278" s="13">
        <f t="shared" si="67"/>
        <v>0</v>
      </c>
      <c r="J278" s="13">
        <f t="shared" si="67"/>
        <v>0</v>
      </c>
      <c r="K278" s="13">
        <f t="shared" si="67"/>
        <v>0</v>
      </c>
    </row>
    <row r="279" spans="1:11" ht="32.25" customHeight="1" thickTop="1" thickBot="1" x14ac:dyDescent="0.3">
      <c r="A279" t="str">
        <f t="shared" si="63"/>
        <v>b</v>
      </c>
      <c r="B279" s="3" t="s">
        <v>63</v>
      </c>
      <c r="C279" s="4" t="s">
        <v>64</v>
      </c>
      <c r="D279" s="27"/>
      <c r="E279" s="4">
        <f t="shared" si="68"/>
        <v>0</v>
      </c>
      <c r="F279" s="4">
        <f>SUM(F280,F288,F289,F290)</f>
        <v>0</v>
      </c>
      <c r="G279" s="4">
        <f t="shared" ref="G279:I279" si="69">SUM(G280,G288,G289,G290)</f>
        <v>0</v>
      </c>
      <c r="H279" s="4">
        <f t="shared" si="69"/>
        <v>0</v>
      </c>
      <c r="I279" s="4">
        <f t="shared" si="69"/>
        <v>0</v>
      </c>
      <c r="J279" s="4">
        <f t="shared" si="64"/>
        <v>0</v>
      </c>
      <c r="K279" s="4">
        <f t="shared" si="65"/>
        <v>0</v>
      </c>
    </row>
    <row r="280" spans="1:11" ht="15.75" thickTop="1" x14ac:dyDescent="0.25">
      <c r="A280" t="str">
        <f t="shared" si="63"/>
        <v>b</v>
      </c>
      <c r="B280" s="5"/>
      <c r="C280" s="6" t="s">
        <v>10</v>
      </c>
      <c r="D280" s="28"/>
      <c r="E280" s="7">
        <f t="shared" si="68"/>
        <v>0</v>
      </c>
      <c r="F280" s="7">
        <f>SUM(F281:F287)</f>
        <v>0</v>
      </c>
      <c r="G280" s="7">
        <f t="shared" ref="G280:I280" si="70">SUM(G281:G287)</f>
        <v>0</v>
      </c>
      <c r="H280" s="7">
        <f t="shared" si="70"/>
        <v>0</v>
      </c>
      <c r="I280" s="7">
        <f t="shared" si="70"/>
        <v>0</v>
      </c>
      <c r="J280" s="7">
        <f t="shared" si="64"/>
        <v>0</v>
      </c>
      <c r="K280" s="7">
        <f t="shared" si="65"/>
        <v>0</v>
      </c>
    </row>
    <row r="281" spans="1:11" x14ac:dyDescent="0.25">
      <c r="A281" t="str">
        <f t="shared" si="63"/>
        <v>b</v>
      </c>
      <c r="B281" s="8"/>
      <c r="C281" s="9" t="s">
        <v>11</v>
      </c>
      <c r="D281" s="29"/>
      <c r="E281" s="10">
        <f t="shared" si="68"/>
        <v>0</v>
      </c>
      <c r="F281" s="10">
        <v>0</v>
      </c>
      <c r="G281" s="10">
        <v>0</v>
      </c>
      <c r="H281" s="10">
        <v>0</v>
      </c>
      <c r="I281" s="10">
        <v>0</v>
      </c>
      <c r="J281" s="10">
        <f t="shared" si="64"/>
        <v>0</v>
      </c>
      <c r="K281" s="10">
        <f t="shared" si="65"/>
        <v>0</v>
      </c>
    </row>
    <row r="282" spans="1:11" x14ac:dyDescent="0.25">
      <c r="A282" t="str">
        <f t="shared" si="63"/>
        <v>b</v>
      </c>
      <c r="B282" s="8"/>
      <c r="C282" s="9" t="s">
        <v>12</v>
      </c>
      <c r="D282" s="29"/>
      <c r="E282" s="10">
        <f t="shared" si="68"/>
        <v>0</v>
      </c>
      <c r="F282" s="10">
        <v>0</v>
      </c>
      <c r="G282" s="10">
        <v>0</v>
      </c>
      <c r="H282" s="10">
        <v>0</v>
      </c>
      <c r="I282" s="10">
        <v>0</v>
      </c>
      <c r="J282" s="10">
        <f t="shared" si="64"/>
        <v>0</v>
      </c>
      <c r="K282" s="10">
        <f t="shared" si="65"/>
        <v>0</v>
      </c>
    </row>
    <row r="283" spans="1:11" x14ac:dyDescent="0.25">
      <c r="A283" t="str">
        <f t="shared" si="63"/>
        <v>b</v>
      </c>
      <c r="B283" s="8"/>
      <c r="C283" s="9" t="s">
        <v>13</v>
      </c>
      <c r="D283" s="29"/>
      <c r="E283" s="10">
        <f t="shared" si="68"/>
        <v>0</v>
      </c>
      <c r="F283" s="10">
        <v>0</v>
      </c>
      <c r="G283" s="10">
        <v>0</v>
      </c>
      <c r="H283" s="10">
        <v>0</v>
      </c>
      <c r="I283" s="10">
        <v>0</v>
      </c>
      <c r="J283" s="10">
        <f t="shared" si="64"/>
        <v>0</v>
      </c>
      <c r="K283" s="10">
        <f t="shared" si="65"/>
        <v>0</v>
      </c>
    </row>
    <row r="284" spans="1:11" x14ac:dyDescent="0.25">
      <c r="A284" t="str">
        <f t="shared" si="63"/>
        <v>b</v>
      </c>
      <c r="B284" s="8"/>
      <c r="C284" s="9" t="s">
        <v>14</v>
      </c>
      <c r="D284" s="29"/>
      <c r="E284" s="10">
        <f t="shared" si="68"/>
        <v>0</v>
      </c>
      <c r="F284" s="10">
        <v>0</v>
      </c>
      <c r="G284" s="10">
        <v>0</v>
      </c>
      <c r="H284" s="10">
        <v>0</v>
      </c>
      <c r="I284" s="10">
        <v>0</v>
      </c>
      <c r="J284" s="10">
        <f t="shared" si="64"/>
        <v>0</v>
      </c>
      <c r="K284" s="10">
        <f t="shared" si="65"/>
        <v>0</v>
      </c>
    </row>
    <row r="285" spans="1:11" x14ac:dyDescent="0.25">
      <c r="A285" t="str">
        <f t="shared" si="63"/>
        <v>b</v>
      </c>
      <c r="B285" s="8"/>
      <c r="C285" s="9" t="s">
        <v>15</v>
      </c>
      <c r="D285" s="29"/>
      <c r="E285" s="10">
        <f t="shared" si="68"/>
        <v>0</v>
      </c>
      <c r="F285" s="10">
        <v>0</v>
      </c>
      <c r="G285" s="10">
        <v>0</v>
      </c>
      <c r="H285" s="10">
        <v>0</v>
      </c>
      <c r="I285" s="10">
        <v>0</v>
      </c>
      <c r="J285" s="10">
        <f t="shared" si="64"/>
        <v>0</v>
      </c>
      <c r="K285" s="10">
        <f t="shared" si="65"/>
        <v>0</v>
      </c>
    </row>
    <row r="286" spans="1:11" x14ac:dyDescent="0.25">
      <c r="A286" t="str">
        <f t="shared" si="63"/>
        <v>b</v>
      </c>
      <c r="B286" s="8"/>
      <c r="C286" s="9" t="s">
        <v>16</v>
      </c>
      <c r="D286" s="29"/>
      <c r="E286" s="10">
        <f t="shared" si="68"/>
        <v>0</v>
      </c>
      <c r="F286" s="10">
        <v>0</v>
      </c>
      <c r="G286" s="10">
        <v>0</v>
      </c>
      <c r="H286" s="10">
        <v>0</v>
      </c>
      <c r="I286" s="10">
        <v>0</v>
      </c>
      <c r="J286" s="10">
        <f t="shared" si="64"/>
        <v>0</v>
      </c>
      <c r="K286" s="10">
        <f t="shared" si="65"/>
        <v>0</v>
      </c>
    </row>
    <row r="287" spans="1:11" x14ac:dyDescent="0.25">
      <c r="A287" t="str">
        <f t="shared" si="63"/>
        <v>b</v>
      </c>
      <c r="B287" s="8"/>
      <c r="C287" s="9" t="s">
        <v>17</v>
      </c>
      <c r="D287" s="29"/>
      <c r="E287" s="10">
        <f t="shared" si="68"/>
        <v>0</v>
      </c>
      <c r="F287" s="10">
        <v>0</v>
      </c>
      <c r="G287" s="10">
        <v>0</v>
      </c>
      <c r="H287" s="10">
        <v>0</v>
      </c>
      <c r="I287" s="10">
        <v>0</v>
      </c>
      <c r="J287" s="10">
        <f t="shared" si="64"/>
        <v>0</v>
      </c>
      <c r="K287" s="10">
        <f t="shared" si="65"/>
        <v>0</v>
      </c>
    </row>
    <row r="288" spans="1:11" x14ac:dyDescent="0.25">
      <c r="A288" t="str">
        <f t="shared" si="63"/>
        <v>b</v>
      </c>
      <c r="B288" s="5"/>
      <c r="C288" s="6" t="s">
        <v>18</v>
      </c>
      <c r="D288" s="28"/>
      <c r="E288" s="7">
        <f t="shared" si="68"/>
        <v>0</v>
      </c>
      <c r="F288" s="7">
        <v>0</v>
      </c>
      <c r="G288" s="7">
        <v>0</v>
      </c>
      <c r="H288" s="7">
        <v>0</v>
      </c>
      <c r="I288" s="7">
        <v>0</v>
      </c>
      <c r="J288" s="7">
        <f t="shared" si="64"/>
        <v>0</v>
      </c>
      <c r="K288" s="7">
        <f t="shared" si="65"/>
        <v>0</v>
      </c>
    </row>
    <row r="289" spans="1:11" x14ac:dyDescent="0.25">
      <c r="A289" t="str">
        <f t="shared" si="63"/>
        <v>b</v>
      </c>
      <c r="B289" s="5"/>
      <c r="C289" s="6" t="s">
        <v>19</v>
      </c>
      <c r="D289" s="28"/>
      <c r="E289" s="7">
        <f t="shared" si="68"/>
        <v>0</v>
      </c>
      <c r="F289" s="7">
        <v>0</v>
      </c>
      <c r="G289" s="7">
        <v>0</v>
      </c>
      <c r="H289" s="7">
        <v>0</v>
      </c>
      <c r="I289" s="7">
        <v>0</v>
      </c>
      <c r="J289" s="7">
        <f t="shared" si="64"/>
        <v>0</v>
      </c>
      <c r="K289" s="7">
        <f t="shared" si="65"/>
        <v>0</v>
      </c>
    </row>
    <row r="290" spans="1:11" ht="15.75" thickBot="1" x14ac:dyDescent="0.3">
      <c r="A290" t="str">
        <f t="shared" si="63"/>
        <v>b</v>
      </c>
      <c r="B290" s="11"/>
      <c r="C290" s="12" t="s">
        <v>20</v>
      </c>
      <c r="D290" s="30"/>
      <c r="E290" s="13">
        <f t="shared" si="68"/>
        <v>0</v>
      </c>
      <c r="F290" s="13">
        <v>0</v>
      </c>
      <c r="G290" s="13">
        <v>0</v>
      </c>
      <c r="H290" s="13">
        <v>0</v>
      </c>
      <c r="I290" s="13">
        <v>0</v>
      </c>
      <c r="J290" s="13">
        <f t="shared" si="64"/>
        <v>0</v>
      </c>
      <c r="K290" s="13">
        <f t="shared" si="65"/>
        <v>0</v>
      </c>
    </row>
    <row r="291" spans="1:11" ht="31.5" thickTop="1" thickBot="1" x14ac:dyDescent="0.3">
      <c r="A291" t="str">
        <f t="shared" si="63"/>
        <v>b</v>
      </c>
      <c r="B291" s="3" t="s">
        <v>65</v>
      </c>
      <c r="C291" s="14" t="s">
        <v>66</v>
      </c>
      <c r="D291" s="27"/>
      <c r="E291" s="4">
        <f t="shared" si="68"/>
        <v>0</v>
      </c>
      <c r="F291" s="4">
        <f>SUM(F292,F300,F301,F302)</f>
        <v>0</v>
      </c>
      <c r="G291" s="4">
        <f t="shared" ref="G291:I291" si="71">SUM(G292,G300,G301,G302)</f>
        <v>0</v>
      </c>
      <c r="H291" s="4">
        <f t="shared" si="71"/>
        <v>0</v>
      </c>
      <c r="I291" s="4">
        <f t="shared" si="71"/>
        <v>0</v>
      </c>
      <c r="J291" s="4">
        <f t="shared" si="64"/>
        <v>0</v>
      </c>
      <c r="K291" s="4">
        <f t="shared" si="65"/>
        <v>0</v>
      </c>
    </row>
    <row r="292" spans="1:11" ht="15.75" thickTop="1" x14ac:dyDescent="0.25">
      <c r="A292" t="str">
        <f t="shared" si="63"/>
        <v>b</v>
      </c>
      <c r="B292" s="5"/>
      <c r="C292" s="6" t="s">
        <v>10</v>
      </c>
      <c r="D292" s="28"/>
      <c r="E292" s="7">
        <f t="shared" si="68"/>
        <v>0</v>
      </c>
      <c r="F292" s="7">
        <f>SUM(F293:F299)</f>
        <v>0</v>
      </c>
      <c r="G292" s="7">
        <f t="shared" ref="G292:I292" si="72">SUM(G293:G299)</f>
        <v>0</v>
      </c>
      <c r="H292" s="7">
        <f t="shared" si="72"/>
        <v>0</v>
      </c>
      <c r="I292" s="7">
        <f t="shared" si="72"/>
        <v>0</v>
      </c>
      <c r="J292" s="7">
        <f t="shared" si="64"/>
        <v>0</v>
      </c>
      <c r="K292" s="7">
        <f t="shared" si="65"/>
        <v>0</v>
      </c>
    </row>
    <row r="293" spans="1:11" x14ac:dyDescent="0.25">
      <c r="A293" t="str">
        <f t="shared" si="63"/>
        <v>b</v>
      </c>
      <c r="B293" s="8"/>
      <c r="C293" s="9" t="s">
        <v>11</v>
      </c>
      <c r="D293" s="29"/>
      <c r="E293" s="10">
        <f t="shared" si="68"/>
        <v>0</v>
      </c>
      <c r="F293" s="10">
        <v>0</v>
      </c>
      <c r="G293" s="10">
        <v>0</v>
      </c>
      <c r="H293" s="10">
        <v>0</v>
      </c>
      <c r="I293" s="10">
        <v>0</v>
      </c>
      <c r="J293" s="10">
        <f t="shared" si="64"/>
        <v>0</v>
      </c>
      <c r="K293" s="10">
        <f t="shared" si="65"/>
        <v>0</v>
      </c>
    </row>
    <row r="294" spans="1:11" x14ac:dyDescent="0.25">
      <c r="A294" t="str">
        <f t="shared" si="63"/>
        <v>b</v>
      </c>
      <c r="B294" s="8"/>
      <c r="C294" s="9" t="s">
        <v>12</v>
      </c>
      <c r="D294" s="29"/>
      <c r="E294" s="10">
        <f t="shared" si="68"/>
        <v>0</v>
      </c>
      <c r="F294" s="10">
        <v>0</v>
      </c>
      <c r="G294" s="10">
        <v>0</v>
      </c>
      <c r="H294" s="10">
        <v>0</v>
      </c>
      <c r="I294" s="10">
        <v>0</v>
      </c>
      <c r="J294" s="10">
        <f t="shared" si="64"/>
        <v>0</v>
      </c>
      <c r="K294" s="10">
        <f t="shared" si="65"/>
        <v>0</v>
      </c>
    </row>
    <row r="295" spans="1:11" x14ac:dyDescent="0.25">
      <c r="A295" t="str">
        <f t="shared" si="63"/>
        <v>b</v>
      </c>
      <c r="B295" s="8"/>
      <c r="C295" s="9" t="s">
        <v>13</v>
      </c>
      <c r="D295" s="29"/>
      <c r="E295" s="10">
        <f t="shared" si="68"/>
        <v>0</v>
      </c>
      <c r="F295" s="10">
        <v>0</v>
      </c>
      <c r="G295" s="10">
        <v>0</v>
      </c>
      <c r="H295" s="10">
        <v>0</v>
      </c>
      <c r="I295" s="10">
        <v>0</v>
      </c>
      <c r="J295" s="10">
        <f t="shared" si="64"/>
        <v>0</v>
      </c>
      <c r="K295" s="10">
        <f t="shared" si="65"/>
        <v>0</v>
      </c>
    </row>
    <row r="296" spans="1:11" x14ac:dyDescent="0.25">
      <c r="A296" t="str">
        <f t="shared" si="63"/>
        <v>b</v>
      </c>
      <c r="B296" s="8"/>
      <c r="C296" s="9" t="s">
        <v>14</v>
      </c>
      <c r="D296" s="29"/>
      <c r="E296" s="10">
        <f t="shared" si="68"/>
        <v>0</v>
      </c>
      <c r="F296" s="10">
        <v>0</v>
      </c>
      <c r="G296" s="10">
        <v>0</v>
      </c>
      <c r="H296" s="10">
        <v>0</v>
      </c>
      <c r="I296" s="10">
        <v>0</v>
      </c>
      <c r="J296" s="10">
        <f t="shared" si="64"/>
        <v>0</v>
      </c>
      <c r="K296" s="10">
        <f t="shared" si="65"/>
        <v>0</v>
      </c>
    </row>
    <row r="297" spans="1:11" x14ac:dyDescent="0.25">
      <c r="A297" t="str">
        <f t="shared" si="63"/>
        <v>b</v>
      </c>
      <c r="B297" s="8"/>
      <c r="C297" s="9" t="s">
        <v>15</v>
      </c>
      <c r="D297" s="29"/>
      <c r="E297" s="10">
        <f t="shared" si="68"/>
        <v>0</v>
      </c>
      <c r="F297" s="10">
        <v>0</v>
      </c>
      <c r="G297" s="10">
        <v>0</v>
      </c>
      <c r="H297" s="10">
        <v>0</v>
      </c>
      <c r="I297" s="10">
        <v>0</v>
      </c>
      <c r="J297" s="10">
        <f t="shared" si="64"/>
        <v>0</v>
      </c>
      <c r="K297" s="10">
        <f t="shared" si="65"/>
        <v>0</v>
      </c>
    </row>
    <row r="298" spans="1:11" x14ac:dyDescent="0.25">
      <c r="A298" t="str">
        <f t="shared" si="63"/>
        <v>b</v>
      </c>
      <c r="B298" s="8"/>
      <c r="C298" s="9" t="s">
        <v>16</v>
      </c>
      <c r="D298" s="29"/>
      <c r="E298" s="10">
        <f t="shared" si="68"/>
        <v>0</v>
      </c>
      <c r="F298" s="10">
        <v>0</v>
      </c>
      <c r="G298" s="10">
        <v>0</v>
      </c>
      <c r="H298" s="10">
        <v>0</v>
      </c>
      <c r="I298" s="10">
        <v>0</v>
      </c>
      <c r="J298" s="10">
        <f t="shared" si="64"/>
        <v>0</v>
      </c>
      <c r="K298" s="10">
        <f t="shared" si="65"/>
        <v>0</v>
      </c>
    </row>
    <row r="299" spans="1:11" x14ac:dyDescent="0.25">
      <c r="A299" t="str">
        <f t="shared" si="63"/>
        <v>b</v>
      </c>
      <c r="B299" s="8"/>
      <c r="C299" s="9" t="s">
        <v>17</v>
      </c>
      <c r="D299" s="29"/>
      <c r="E299" s="10">
        <f t="shared" si="68"/>
        <v>0</v>
      </c>
      <c r="F299" s="10">
        <v>0</v>
      </c>
      <c r="G299" s="10">
        <v>0</v>
      </c>
      <c r="H299" s="10">
        <v>0</v>
      </c>
      <c r="I299" s="10">
        <v>0</v>
      </c>
      <c r="J299" s="10">
        <f t="shared" si="64"/>
        <v>0</v>
      </c>
      <c r="K299" s="10">
        <f t="shared" si="65"/>
        <v>0</v>
      </c>
    </row>
    <row r="300" spans="1:11" x14ac:dyDescent="0.25">
      <c r="A300" t="str">
        <f t="shared" si="63"/>
        <v>b</v>
      </c>
      <c r="B300" s="5"/>
      <c r="C300" s="6" t="s">
        <v>18</v>
      </c>
      <c r="D300" s="28"/>
      <c r="E300" s="7">
        <f t="shared" si="68"/>
        <v>0</v>
      </c>
      <c r="F300" s="7">
        <v>0</v>
      </c>
      <c r="G300" s="7">
        <v>0</v>
      </c>
      <c r="H300" s="7">
        <v>0</v>
      </c>
      <c r="I300" s="7">
        <v>0</v>
      </c>
      <c r="J300" s="7">
        <f t="shared" si="64"/>
        <v>0</v>
      </c>
      <c r="K300" s="7">
        <f t="shared" si="65"/>
        <v>0</v>
      </c>
    </row>
    <row r="301" spans="1:11" x14ac:dyDescent="0.25">
      <c r="A301" t="str">
        <f t="shared" si="63"/>
        <v>b</v>
      </c>
      <c r="B301" s="5"/>
      <c r="C301" s="6" t="s">
        <v>19</v>
      </c>
      <c r="D301" s="28"/>
      <c r="E301" s="7">
        <f t="shared" si="68"/>
        <v>0</v>
      </c>
      <c r="F301" s="7">
        <v>0</v>
      </c>
      <c r="G301" s="7">
        <v>0</v>
      </c>
      <c r="H301" s="7">
        <v>0</v>
      </c>
      <c r="I301" s="7">
        <v>0</v>
      </c>
      <c r="J301" s="7">
        <f t="shared" si="64"/>
        <v>0</v>
      </c>
      <c r="K301" s="7">
        <f t="shared" si="65"/>
        <v>0</v>
      </c>
    </row>
    <row r="302" spans="1:11" ht="15.75" thickBot="1" x14ac:dyDescent="0.3">
      <c r="A302" t="str">
        <f t="shared" si="63"/>
        <v>b</v>
      </c>
      <c r="B302" s="11"/>
      <c r="C302" s="12" t="s">
        <v>20</v>
      </c>
      <c r="D302" s="30"/>
      <c r="E302" s="13">
        <f t="shared" si="68"/>
        <v>0</v>
      </c>
      <c r="F302" s="13">
        <v>0</v>
      </c>
      <c r="G302" s="13">
        <v>0</v>
      </c>
      <c r="H302" s="13">
        <v>0</v>
      </c>
      <c r="I302" s="13">
        <v>0</v>
      </c>
      <c r="J302" s="13">
        <f t="shared" si="64"/>
        <v>0</v>
      </c>
      <c r="K302" s="13">
        <f t="shared" si="65"/>
        <v>0</v>
      </c>
    </row>
    <row r="303" spans="1:11" ht="32.25" customHeight="1" thickTop="1" thickBot="1" x14ac:dyDescent="0.3">
      <c r="A303" t="str">
        <f t="shared" si="63"/>
        <v>b</v>
      </c>
      <c r="B303" s="16" t="s">
        <v>67</v>
      </c>
      <c r="C303" s="4" t="s">
        <v>68</v>
      </c>
      <c r="D303" s="27"/>
      <c r="E303" s="4">
        <f t="shared" si="68"/>
        <v>0</v>
      </c>
      <c r="F303" s="4">
        <f t="shared" ref="F303:F314" si="73">SUM(F315,F327,F339,F351,F363,F375,F387,F399,F411,F423,F435,F447,F459,F531)</f>
        <v>0</v>
      </c>
      <c r="G303" s="4">
        <f t="shared" ref="G303:I303" si="74">SUM(G315,G327,G339,G351,G363,G375,G387,G399,G411,G423,G435,G447,G459,G531)</f>
        <v>0</v>
      </c>
      <c r="H303" s="4">
        <f t="shared" si="74"/>
        <v>0</v>
      </c>
      <c r="I303" s="4">
        <f t="shared" si="74"/>
        <v>0</v>
      </c>
      <c r="J303" s="4">
        <f t="shared" si="64"/>
        <v>0</v>
      </c>
      <c r="K303" s="4">
        <f t="shared" si="65"/>
        <v>0</v>
      </c>
    </row>
    <row r="304" spans="1:11" ht="15.75" thickTop="1" x14ac:dyDescent="0.25">
      <c r="A304" t="str">
        <f t="shared" si="63"/>
        <v>b</v>
      </c>
      <c r="B304" s="5"/>
      <c r="C304" s="6" t="s">
        <v>10</v>
      </c>
      <c r="D304" s="28"/>
      <c r="E304" s="7">
        <f t="shared" si="68"/>
        <v>0</v>
      </c>
      <c r="F304" s="7">
        <f t="shared" si="73"/>
        <v>0</v>
      </c>
      <c r="G304" s="7">
        <f t="shared" ref="G304:I314" si="75">SUM(G316,G328,G340,G352,G364,G376,G388,G400,G412,G424,G436,G448,G460,G532)</f>
        <v>0</v>
      </c>
      <c r="H304" s="7">
        <f t="shared" si="75"/>
        <v>0</v>
      </c>
      <c r="I304" s="7">
        <f t="shared" si="75"/>
        <v>0</v>
      </c>
      <c r="J304" s="7">
        <f t="shared" si="64"/>
        <v>0</v>
      </c>
      <c r="K304" s="7">
        <f t="shared" si="65"/>
        <v>0</v>
      </c>
    </row>
    <row r="305" spans="1:11" x14ac:dyDescent="0.25">
      <c r="A305" t="str">
        <f t="shared" si="63"/>
        <v>b</v>
      </c>
      <c r="B305" s="8"/>
      <c r="C305" s="9" t="s">
        <v>11</v>
      </c>
      <c r="D305" s="29"/>
      <c r="E305" s="10">
        <f t="shared" si="68"/>
        <v>0</v>
      </c>
      <c r="F305" s="10">
        <f t="shared" si="73"/>
        <v>0</v>
      </c>
      <c r="G305" s="10">
        <f t="shared" si="75"/>
        <v>0</v>
      </c>
      <c r="H305" s="10">
        <f t="shared" si="75"/>
        <v>0</v>
      </c>
      <c r="I305" s="10">
        <f t="shared" si="75"/>
        <v>0</v>
      </c>
      <c r="J305" s="10">
        <f t="shared" si="64"/>
        <v>0</v>
      </c>
      <c r="K305" s="10">
        <f t="shared" si="65"/>
        <v>0</v>
      </c>
    </row>
    <row r="306" spans="1:11" x14ac:dyDescent="0.25">
      <c r="A306" t="str">
        <f t="shared" si="63"/>
        <v>b</v>
      </c>
      <c r="B306" s="8"/>
      <c r="C306" s="9" t="s">
        <v>12</v>
      </c>
      <c r="D306" s="29"/>
      <c r="E306" s="10">
        <f t="shared" si="68"/>
        <v>0</v>
      </c>
      <c r="F306" s="10">
        <f t="shared" si="73"/>
        <v>0</v>
      </c>
      <c r="G306" s="10">
        <f t="shared" si="75"/>
        <v>0</v>
      </c>
      <c r="H306" s="10">
        <f t="shared" si="75"/>
        <v>0</v>
      </c>
      <c r="I306" s="10">
        <f t="shared" si="75"/>
        <v>0</v>
      </c>
      <c r="J306" s="10">
        <f t="shared" si="64"/>
        <v>0</v>
      </c>
      <c r="K306" s="10">
        <f t="shared" si="65"/>
        <v>0</v>
      </c>
    </row>
    <row r="307" spans="1:11" x14ac:dyDescent="0.25">
      <c r="A307" t="str">
        <f t="shared" si="63"/>
        <v>b</v>
      </c>
      <c r="B307" s="8"/>
      <c r="C307" s="9" t="s">
        <v>13</v>
      </c>
      <c r="D307" s="29"/>
      <c r="E307" s="10">
        <f t="shared" si="68"/>
        <v>0</v>
      </c>
      <c r="F307" s="10">
        <f t="shared" si="73"/>
        <v>0</v>
      </c>
      <c r="G307" s="10">
        <f t="shared" si="75"/>
        <v>0</v>
      </c>
      <c r="H307" s="10">
        <f t="shared" si="75"/>
        <v>0</v>
      </c>
      <c r="I307" s="10">
        <f t="shared" si="75"/>
        <v>0</v>
      </c>
      <c r="J307" s="10">
        <f t="shared" si="64"/>
        <v>0</v>
      </c>
      <c r="K307" s="10">
        <f t="shared" si="65"/>
        <v>0</v>
      </c>
    </row>
    <row r="308" spans="1:11" x14ac:dyDescent="0.25">
      <c r="A308" t="str">
        <f t="shared" si="63"/>
        <v>b</v>
      </c>
      <c r="B308" s="8"/>
      <c r="C308" s="9" t="s">
        <v>14</v>
      </c>
      <c r="D308" s="29"/>
      <c r="E308" s="10">
        <f t="shared" si="68"/>
        <v>0</v>
      </c>
      <c r="F308" s="10">
        <f t="shared" si="73"/>
        <v>0</v>
      </c>
      <c r="G308" s="10">
        <f t="shared" si="75"/>
        <v>0</v>
      </c>
      <c r="H308" s="10">
        <f t="shared" si="75"/>
        <v>0</v>
      </c>
      <c r="I308" s="10">
        <f t="shared" si="75"/>
        <v>0</v>
      </c>
      <c r="J308" s="10">
        <f t="shared" si="64"/>
        <v>0</v>
      </c>
      <c r="K308" s="10">
        <f t="shared" si="65"/>
        <v>0</v>
      </c>
    </row>
    <row r="309" spans="1:11" x14ac:dyDescent="0.25">
      <c r="A309" t="str">
        <f t="shared" si="63"/>
        <v>b</v>
      </c>
      <c r="B309" s="8"/>
      <c r="C309" s="9" t="s">
        <v>15</v>
      </c>
      <c r="D309" s="29"/>
      <c r="E309" s="10">
        <f t="shared" si="68"/>
        <v>0</v>
      </c>
      <c r="F309" s="10">
        <f t="shared" si="73"/>
        <v>0</v>
      </c>
      <c r="G309" s="10">
        <f t="shared" si="75"/>
        <v>0</v>
      </c>
      <c r="H309" s="10">
        <f t="shared" si="75"/>
        <v>0</v>
      </c>
      <c r="I309" s="10">
        <f t="shared" si="75"/>
        <v>0</v>
      </c>
      <c r="J309" s="10">
        <f t="shared" si="64"/>
        <v>0</v>
      </c>
      <c r="K309" s="10">
        <f t="shared" si="65"/>
        <v>0</v>
      </c>
    </row>
    <row r="310" spans="1:11" x14ac:dyDescent="0.25">
      <c r="A310" t="str">
        <f t="shared" si="63"/>
        <v>b</v>
      </c>
      <c r="B310" s="8"/>
      <c r="C310" s="9" t="s">
        <v>16</v>
      </c>
      <c r="D310" s="29"/>
      <c r="E310" s="10">
        <f t="shared" si="68"/>
        <v>0</v>
      </c>
      <c r="F310" s="10">
        <f t="shared" si="73"/>
        <v>0</v>
      </c>
      <c r="G310" s="10">
        <f t="shared" si="75"/>
        <v>0</v>
      </c>
      <c r="H310" s="10">
        <f t="shared" si="75"/>
        <v>0</v>
      </c>
      <c r="I310" s="10">
        <f t="shared" si="75"/>
        <v>0</v>
      </c>
      <c r="J310" s="10">
        <f t="shared" si="64"/>
        <v>0</v>
      </c>
      <c r="K310" s="10">
        <f t="shared" si="65"/>
        <v>0</v>
      </c>
    </row>
    <row r="311" spans="1:11" x14ac:dyDescent="0.25">
      <c r="A311" t="str">
        <f t="shared" si="63"/>
        <v>b</v>
      </c>
      <c r="B311" s="8"/>
      <c r="C311" s="9" t="s">
        <v>17</v>
      </c>
      <c r="D311" s="29"/>
      <c r="E311" s="10">
        <f t="shared" si="68"/>
        <v>0</v>
      </c>
      <c r="F311" s="10">
        <f t="shared" si="73"/>
        <v>0</v>
      </c>
      <c r="G311" s="10">
        <f t="shared" si="75"/>
        <v>0</v>
      </c>
      <c r="H311" s="10">
        <f t="shared" si="75"/>
        <v>0</v>
      </c>
      <c r="I311" s="10">
        <f t="shared" si="75"/>
        <v>0</v>
      </c>
      <c r="J311" s="10">
        <f t="shared" si="64"/>
        <v>0</v>
      </c>
      <c r="K311" s="10">
        <f t="shared" si="65"/>
        <v>0</v>
      </c>
    </row>
    <row r="312" spans="1:11" x14ac:dyDescent="0.25">
      <c r="A312" t="str">
        <f t="shared" si="63"/>
        <v>b</v>
      </c>
      <c r="B312" s="5"/>
      <c r="C312" s="6" t="s">
        <v>18</v>
      </c>
      <c r="D312" s="28"/>
      <c r="E312" s="7">
        <f t="shared" si="68"/>
        <v>0</v>
      </c>
      <c r="F312" s="7">
        <f t="shared" si="73"/>
        <v>0</v>
      </c>
      <c r="G312" s="7">
        <f t="shared" si="75"/>
        <v>0</v>
      </c>
      <c r="H312" s="7">
        <f t="shared" si="75"/>
        <v>0</v>
      </c>
      <c r="I312" s="7">
        <f t="shared" si="75"/>
        <v>0</v>
      </c>
      <c r="J312" s="7">
        <f t="shared" si="64"/>
        <v>0</v>
      </c>
      <c r="K312" s="7">
        <f t="shared" si="65"/>
        <v>0</v>
      </c>
    </row>
    <row r="313" spans="1:11" x14ac:dyDescent="0.25">
      <c r="A313" t="str">
        <f t="shared" si="63"/>
        <v>b</v>
      </c>
      <c r="B313" s="5"/>
      <c r="C313" s="6" t="s">
        <v>19</v>
      </c>
      <c r="D313" s="28"/>
      <c r="E313" s="7">
        <f t="shared" si="68"/>
        <v>0</v>
      </c>
      <c r="F313" s="7">
        <f t="shared" si="73"/>
        <v>0</v>
      </c>
      <c r="G313" s="7">
        <f t="shared" si="75"/>
        <v>0</v>
      </c>
      <c r="H313" s="7">
        <f t="shared" si="75"/>
        <v>0</v>
      </c>
      <c r="I313" s="7">
        <f t="shared" si="75"/>
        <v>0</v>
      </c>
      <c r="J313" s="7">
        <f t="shared" si="64"/>
        <v>0</v>
      </c>
      <c r="K313" s="7">
        <f t="shared" si="65"/>
        <v>0</v>
      </c>
    </row>
    <row r="314" spans="1:11" ht="15.75" thickBot="1" x14ac:dyDescent="0.3">
      <c r="A314" t="str">
        <f t="shared" si="63"/>
        <v>b</v>
      </c>
      <c r="B314" s="11"/>
      <c r="C314" s="12" t="s">
        <v>20</v>
      </c>
      <c r="D314" s="30"/>
      <c r="E314" s="13">
        <f t="shared" si="68"/>
        <v>0</v>
      </c>
      <c r="F314" s="13">
        <f t="shared" si="73"/>
        <v>0</v>
      </c>
      <c r="G314" s="13">
        <f t="shared" si="75"/>
        <v>0</v>
      </c>
      <c r="H314" s="13">
        <f t="shared" si="75"/>
        <v>0</v>
      </c>
      <c r="I314" s="13">
        <f t="shared" si="75"/>
        <v>0</v>
      </c>
      <c r="J314" s="13">
        <f t="shared" si="64"/>
        <v>0</v>
      </c>
      <c r="K314" s="13">
        <f t="shared" si="65"/>
        <v>0</v>
      </c>
    </row>
    <row r="315" spans="1:11" ht="46.5" thickTop="1" thickBot="1" x14ac:dyDescent="0.3">
      <c r="A315" t="str">
        <f t="shared" si="63"/>
        <v>b</v>
      </c>
      <c r="B315" s="3" t="s">
        <v>69</v>
      </c>
      <c r="C315" s="14" t="s">
        <v>70</v>
      </c>
      <c r="D315" s="27"/>
      <c r="E315" s="4">
        <f t="shared" si="68"/>
        <v>0</v>
      </c>
      <c r="F315" s="4">
        <f>SUM(F316,F324,F325,F326)</f>
        <v>0</v>
      </c>
      <c r="G315" s="4">
        <f t="shared" ref="G315:I315" si="76">SUM(G316,G324,G325,G326)</f>
        <v>0</v>
      </c>
      <c r="H315" s="4">
        <f t="shared" si="76"/>
        <v>0</v>
      </c>
      <c r="I315" s="4">
        <f t="shared" si="76"/>
        <v>0</v>
      </c>
      <c r="J315" s="4">
        <f t="shared" si="64"/>
        <v>0</v>
      </c>
      <c r="K315" s="4">
        <f t="shared" si="65"/>
        <v>0</v>
      </c>
    </row>
    <row r="316" spans="1:11" ht="15.75" thickTop="1" x14ac:dyDescent="0.25">
      <c r="A316" t="str">
        <f t="shared" si="63"/>
        <v>b</v>
      </c>
      <c r="B316" s="5"/>
      <c r="C316" s="6" t="s">
        <v>10</v>
      </c>
      <c r="D316" s="28"/>
      <c r="E316" s="7">
        <f t="shared" si="68"/>
        <v>0</v>
      </c>
      <c r="F316" s="7">
        <f>SUM(F317:F323)</f>
        <v>0</v>
      </c>
      <c r="G316" s="7">
        <f t="shared" ref="G316:I316" si="77">SUM(G317:G323)</f>
        <v>0</v>
      </c>
      <c r="H316" s="7">
        <f t="shared" si="77"/>
        <v>0</v>
      </c>
      <c r="I316" s="7">
        <f t="shared" si="77"/>
        <v>0</v>
      </c>
      <c r="J316" s="7">
        <f t="shared" si="64"/>
        <v>0</v>
      </c>
      <c r="K316" s="7">
        <f t="shared" si="65"/>
        <v>0</v>
      </c>
    </row>
    <row r="317" spans="1:11" x14ac:dyDescent="0.25">
      <c r="A317" t="str">
        <f t="shared" si="63"/>
        <v>b</v>
      </c>
      <c r="B317" s="8"/>
      <c r="C317" s="9" t="s">
        <v>11</v>
      </c>
      <c r="D317" s="29"/>
      <c r="E317" s="10">
        <f t="shared" si="68"/>
        <v>0</v>
      </c>
      <c r="F317" s="10">
        <v>0</v>
      </c>
      <c r="G317" s="10">
        <v>0</v>
      </c>
      <c r="H317" s="10">
        <v>0</v>
      </c>
      <c r="I317" s="10">
        <v>0</v>
      </c>
      <c r="J317" s="10">
        <f t="shared" si="64"/>
        <v>0</v>
      </c>
      <c r="K317" s="10">
        <f t="shared" si="65"/>
        <v>0</v>
      </c>
    </row>
    <row r="318" spans="1:11" x14ac:dyDescent="0.25">
      <c r="A318" t="str">
        <f t="shared" si="63"/>
        <v>b</v>
      </c>
      <c r="B318" s="8"/>
      <c r="C318" s="9" t="s">
        <v>12</v>
      </c>
      <c r="D318" s="29"/>
      <c r="E318" s="10">
        <f t="shared" si="68"/>
        <v>0</v>
      </c>
      <c r="F318" s="10">
        <v>0</v>
      </c>
      <c r="G318" s="10">
        <v>0</v>
      </c>
      <c r="H318" s="10">
        <v>0</v>
      </c>
      <c r="I318" s="10">
        <v>0</v>
      </c>
      <c r="J318" s="10">
        <f t="shared" si="64"/>
        <v>0</v>
      </c>
      <c r="K318" s="10">
        <f t="shared" si="65"/>
        <v>0</v>
      </c>
    </row>
    <row r="319" spans="1:11" x14ac:dyDescent="0.25">
      <c r="A319" t="str">
        <f t="shared" si="63"/>
        <v>b</v>
      </c>
      <c r="B319" s="8"/>
      <c r="C319" s="9" t="s">
        <v>13</v>
      </c>
      <c r="D319" s="29"/>
      <c r="E319" s="10">
        <f t="shared" si="68"/>
        <v>0</v>
      </c>
      <c r="F319" s="10">
        <v>0</v>
      </c>
      <c r="G319" s="10">
        <v>0</v>
      </c>
      <c r="H319" s="10">
        <v>0</v>
      </c>
      <c r="I319" s="10">
        <v>0</v>
      </c>
      <c r="J319" s="10">
        <f t="shared" si="64"/>
        <v>0</v>
      </c>
      <c r="K319" s="10">
        <f t="shared" si="65"/>
        <v>0</v>
      </c>
    </row>
    <row r="320" spans="1:11" x14ac:dyDescent="0.25">
      <c r="A320" t="str">
        <f t="shared" si="63"/>
        <v>b</v>
      </c>
      <c r="B320" s="8"/>
      <c r="C320" s="9" t="s">
        <v>14</v>
      </c>
      <c r="D320" s="29"/>
      <c r="E320" s="10">
        <f t="shared" si="68"/>
        <v>0</v>
      </c>
      <c r="F320" s="10">
        <v>0</v>
      </c>
      <c r="G320" s="10">
        <v>0</v>
      </c>
      <c r="H320" s="10">
        <v>0</v>
      </c>
      <c r="I320" s="10">
        <v>0</v>
      </c>
      <c r="J320" s="10">
        <f t="shared" si="64"/>
        <v>0</v>
      </c>
      <c r="K320" s="10">
        <f t="shared" si="65"/>
        <v>0</v>
      </c>
    </row>
    <row r="321" spans="1:11" x14ac:dyDescent="0.25">
      <c r="A321" t="str">
        <f t="shared" si="63"/>
        <v>b</v>
      </c>
      <c r="B321" s="8"/>
      <c r="C321" s="9" t="s">
        <v>15</v>
      </c>
      <c r="D321" s="29"/>
      <c r="E321" s="10">
        <f t="shared" si="68"/>
        <v>0</v>
      </c>
      <c r="F321" s="10">
        <v>0</v>
      </c>
      <c r="G321" s="10">
        <v>0</v>
      </c>
      <c r="H321" s="10">
        <v>0</v>
      </c>
      <c r="I321" s="10">
        <v>0</v>
      </c>
      <c r="J321" s="10">
        <f t="shared" si="64"/>
        <v>0</v>
      </c>
      <c r="K321" s="10">
        <f t="shared" si="65"/>
        <v>0</v>
      </c>
    </row>
    <row r="322" spans="1:11" x14ac:dyDescent="0.25">
      <c r="A322" t="str">
        <f t="shared" si="63"/>
        <v>b</v>
      </c>
      <c r="B322" s="8"/>
      <c r="C322" s="9" t="s">
        <v>16</v>
      </c>
      <c r="D322" s="29"/>
      <c r="E322" s="10">
        <f t="shared" si="68"/>
        <v>0</v>
      </c>
      <c r="F322" s="10">
        <v>0</v>
      </c>
      <c r="G322" s="10">
        <v>0</v>
      </c>
      <c r="H322" s="10">
        <v>0</v>
      </c>
      <c r="I322" s="10">
        <v>0</v>
      </c>
      <c r="J322" s="10">
        <f t="shared" si="64"/>
        <v>0</v>
      </c>
      <c r="K322" s="10">
        <f t="shared" si="65"/>
        <v>0</v>
      </c>
    </row>
    <row r="323" spans="1:11" x14ac:dyDescent="0.25">
      <c r="A323" t="str">
        <f t="shared" si="63"/>
        <v>b</v>
      </c>
      <c r="B323" s="8"/>
      <c r="C323" s="9" t="s">
        <v>17</v>
      </c>
      <c r="D323" s="29"/>
      <c r="E323" s="10">
        <f t="shared" si="68"/>
        <v>0</v>
      </c>
      <c r="F323" s="10">
        <v>0</v>
      </c>
      <c r="G323" s="10">
        <v>0</v>
      </c>
      <c r="H323" s="10">
        <v>0</v>
      </c>
      <c r="I323" s="10">
        <v>0</v>
      </c>
      <c r="J323" s="10">
        <f t="shared" si="64"/>
        <v>0</v>
      </c>
      <c r="K323" s="10">
        <f t="shared" si="65"/>
        <v>0</v>
      </c>
    </row>
    <row r="324" spans="1:11" x14ac:dyDescent="0.25">
      <c r="A324" t="str">
        <f t="shared" ref="A324:A387" si="78">IF(OR(E324&lt;&gt;0,F324&lt;&gt;0,G324&lt;&gt;0,H324&lt;&gt;0,I324&lt;&gt;0,),"a","b")</f>
        <v>b</v>
      </c>
      <c r="B324" s="5"/>
      <c r="C324" s="6" t="s">
        <v>18</v>
      </c>
      <c r="D324" s="28"/>
      <c r="E324" s="7">
        <f t="shared" si="68"/>
        <v>0</v>
      </c>
      <c r="F324" s="7">
        <v>0</v>
      </c>
      <c r="G324" s="7">
        <v>0</v>
      </c>
      <c r="H324" s="7">
        <v>0</v>
      </c>
      <c r="I324" s="7">
        <v>0</v>
      </c>
      <c r="J324" s="7">
        <f t="shared" ref="J324:J387" si="79">SUM(F324,G324)</f>
        <v>0</v>
      </c>
      <c r="K324" s="7">
        <f t="shared" ref="K324:K387" si="80">SUM(F324,G324,H324)</f>
        <v>0</v>
      </c>
    </row>
    <row r="325" spans="1:11" x14ac:dyDescent="0.25">
      <c r="A325" t="str">
        <f t="shared" si="78"/>
        <v>b</v>
      </c>
      <c r="B325" s="5"/>
      <c r="C325" s="6" t="s">
        <v>19</v>
      </c>
      <c r="D325" s="28"/>
      <c r="E325" s="7">
        <f t="shared" si="68"/>
        <v>0</v>
      </c>
      <c r="F325" s="7">
        <v>0</v>
      </c>
      <c r="G325" s="7">
        <v>0</v>
      </c>
      <c r="H325" s="7">
        <v>0</v>
      </c>
      <c r="I325" s="7">
        <v>0</v>
      </c>
      <c r="J325" s="7">
        <f t="shared" si="79"/>
        <v>0</v>
      </c>
      <c r="K325" s="7">
        <f t="shared" si="80"/>
        <v>0</v>
      </c>
    </row>
    <row r="326" spans="1:11" ht="15.75" thickBot="1" x14ac:dyDescent="0.3">
      <c r="A326" t="str">
        <f t="shared" si="78"/>
        <v>b</v>
      </c>
      <c r="B326" s="11"/>
      <c r="C326" s="12" t="s">
        <v>20</v>
      </c>
      <c r="D326" s="30"/>
      <c r="E326" s="13">
        <f t="shared" si="68"/>
        <v>0</v>
      </c>
      <c r="F326" s="13">
        <v>0</v>
      </c>
      <c r="G326" s="13">
        <v>0</v>
      </c>
      <c r="H326" s="13">
        <v>0</v>
      </c>
      <c r="I326" s="13">
        <v>0</v>
      </c>
      <c r="J326" s="13">
        <f t="shared" si="79"/>
        <v>0</v>
      </c>
      <c r="K326" s="13">
        <f t="shared" si="80"/>
        <v>0</v>
      </c>
    </row>
    <row r="327" spans="1:11" ht="32.25" customHeight="1" thickTop="1" thickBot="1" x14ac:dyDescent="0.3">
      <c r="A327" t="str">
        <f t="shared" si="78"/>
        <v>b</v>
      </c>
      <c r="B327" s="3" t="s">
        <v>71</v>
      </c>
      <c r="C327" s="4" t="s">
        <v>72</v>
      </c>
      <c r="D327" s="27"/>
      <c r="E327" s="4">
        <f t="shared" si="68"/>
        <v>0</v>
      </c>
      <c r="F327" s="4">
        <f>SUM(F328,F336,F337,F338)</f>
        <v>0</v>
      </c>
      <c r="G327" s="4">
        <f t="shared" ref="G327:I327" si="81">SUM(G328,G336,G337,G338)</f>
        <v>0</v>
      </c>
      <c r="H327" s="4">
        <f t="shared" si="81"/>
        <v>0</v>
      </c>
      <c r="I327" s="4">
        <f t="shared" si="81"/>
        <v>0</v>
      </c>
      <c r="J327" s="4">
        <f t="shared" si="79"/>
        <v>0</v>
      </c>
      <c r="K327" s="4">
        <f t="shared" si="80"/>
        <v>0</v>
      </c>
    </row>
    <row r="328" spans="1:11" ht="15.75" thickTop="1" x14ac:dyDescent="0.25">
      <c r="A328" t="str">
        <f t="shared" si="78"/>
        <v>b</v>
      </c>
      <c r="B328" s="5"/>
      <c r="C328" s="6" t="s">
        <v>10</v>
      </c>
      <c r="D328" s="28"/>
      <c r="E328" s="7">
        <f t="shared" si="68"/>
        <v>0</v>
      </c>
      <c r="F328" s="7">
        <f>SUM(F329:F335)</f>
        <v>0</v>
      </c>
      <c r="G328" s="7">
        <f t="shared" ref="G328:I328" si="82">SUM(G329:G335)</f>
        <v>0</v>
      </c>
      <c r="H328" s="7">
        <f t="shared" si="82"/>
        <v>0</v>
      </c>
      <c r="I328" s="7">
        <f t="shared" si="82"/>
        <v>0</v>
      </c>
      <c r="J328" s="7">
        <f t="shared" si="79"/>
        <v>0</v>
      </c>
      <c r="K328" s="7">
        <f t="shared" si="80"/>
        <v>0</v>
      </c>
    </row>
    <row r="329" spans="1:11" x14ac:dyDescent="0.25">
      <c r="A329" t="str">
        <f t="shared" si="78"/>
        <v>b</v>
      </c>
      <c r="B329" s="8"/>
      <c r="C329" s="9" t="s">
        <v>11</v>
      </c>
      <c r="D329" s="29"/>
      <c r="E329" s="10">
        <f t="shared" si="68"/>
        <v>0</v>
      </c>
      <c r="F329" s="10">
        <v>0</v>
      </c>
      <c r="G329" s="10">
        <v>0</v>
      </c>
      <c r="H329" s="10">
        <v>0</v>
      </c>
      <c r="I329" s="10">
        <v>0</v>
      </c>
      <c r="J329" s="10">
        <f t="shared" si="79"/>
        <v>0</v>
      </c>
      <c r="K329" s="10">
        <f t="shared" si="80"/>
        <v>0</v>
      </c>
    </row>
    <row r="330" spans="1:11" x14ac:dyDescent="0.25">
      <c r="A330" t="str">
        <f t="shared" si="78"/>
        <v>b</v>
      </c>
      <c r="B330" s="8"/>
      <c r="C330" s="9" t="s">
        <v>12</v>
      </c>
      <c r="D330" s="29"/>
      <c r="E330" s="10">
        <f t="shared" si="68"/>
        <v>0</v>
      </c>
      <c r="F330" s="10">
        <v>0</v>
      </c>
      <c r="G330" s="10">
        <v>0</v>
      </c>
      <c r="H330" s="10">
        <v>0</v>
      </c>
      <c r="I330" s="10">
        <v>0</v>
      </c>
      <c r="J330" s="10">
        <f t="shared" si="79"/>
        <v>0</v>
      </c>
      <c r="K330" s="10">
        <f t="shared" si="80"/>
        <v>0</v>
      </c>
    </row>
    <row r="331" spans="1:11" x14ac:dyDescent="0.25">
      <c r="A331" t="str">
        <f t="shared" si="78"/>
        <v>b</v>
      </c>
      <c r="B331" s="8"/>
      <c r="C331" s="9" t="s">
        <v>13</v>
      </c>
      <c r="D331" s="29"/>
      <c r="E331" s="10">
        <f t="shared" si="68"/>
        <v>0</v>
      </c>
      <c r="F331" s="10">
        <v>0</v>
      </c>
      <c r="G331" s="10">
        <v>0</v>
      </c>
      <c r="H331" s="10">
        <v>0</v>
      </c>
      <c r="I331" s="10">
        <v>0</v>
      </c>
      <c r="J331" s="10">
        <f t="shared" si="79"/>
        <v>0</v>
      </c>
      <c r="K331" s="10">
        <f t="shared" si="80"/>
        <v>0</v>
      </c>
    </row>
    <row r="332" spans="1:11" x14ac:dyDescent="0.25">
      <c r="A332" t="str">
        <f t="shared" si="78"/>
        <v>b</v>
      </c>
      <c r="B332" s="8"/>
      <c r="C332" s="9" t="s">
        <v>14</v>
      </c>
      <c r="D332" s="29"/>
      <c r="E332" s="10">
        <f t="shared" si="68"/>
        <v>0</v>
      </c>
      <c r="F332" s="10">
        <v>0</v>
      </c>
      <c r="G332" s="10">
        <v>0</v>
      </c>
      <c r="H332" s="10">
        <v>0</v>
      </c>
      <c r="I332" s="10">
        <v>0</v>
      </c>
      <c r="J332" s="10">
        <f t="shared" si="79"/>
        <v>0</v>
      </c>
      <c r="K332" s="10">
        <f t="shared" si="80"/>
        <v>0</v>
      </c>
    </row>
    <row r="333" spans="1:11" x14ac:dyDescent="0.25">
      <c r="A333" t="str">
        <f t="shared" si="78"/>
        <v>b</v>
      </c>
      <c r="B333" s="8"/>
      <c r="C333" s="9" t="s">
        <v>15</v>
      </c>
      <c r="D333" s="29"/>
      <c r="E333" s="10">
        <f t="shared" si="68"/>
        <v>0</v>
      </c>
      <c r="F333" s="10">
        <v>0</v>
      </c>
      <c r="G333" s="10">
        <v>0</v>
      </c>
      <c r="H333" s="10">
        <v>0</v>
      </c>
      <c r="I333" s="10">
        <v>0</v>
      </c>
      <c r="J333" s="10">
        <f t="shared" si="79"/>
        <v>0</v>
      </c>
      <c r="K333" s="10">
        <f t="shared" si="80"/>
        <v>0</v>
      </c>
    </row>
    <row r="334" spans="1:11" x14ac:dyDescent="0.25">
      <c r="A334" t="str">
        <f t="shared" si="78"/>
        <v>b</v>
      </c>
      <c r="B334" s="8"/>
      <c r="C334" s="9" t="s">
        <v>16</v>
      </c>
      <c r="D334" s="29"/>
      <c r="E334" s="10">
        <f t="shared" si="68"/>
        <v>0</v>
      </c>
      <c r="F334" s="10">
        <v>0</v>
      </c>
      <c r="G334" s="10">
        <v>0</v>
      </c>
      <c r="H334" s="10">
        <v>0</v>
      </c>
      <c r="I334" s="10">
        <v>0</v>
      </c>
      <c r="J334" s="10">
        <f t="shared" si="79"/>
        <v>0</v>
      </c>
      <c r="K334" s="10">
        <f t="shared" si="80"/>
        <v>0</v>
      </c>
    </row>
    <row r="335" spans="1:11" x14ac:dyDescent="0.25">
      <c r="A335" t="str">
        <f t="shared" si="78"/>
        <v>b</v>
      </c>
      <c r="B335" s="8"/>
      <c r="C335" s="9" t="s">
        <v>17</v>
      </c>
      <c r="D335" s="29"/>
      <c r="E335" s="10">
        <f t="shared" si="68"/>
        <v>0</v>
      </c>
      <c r="F335" s="10">
        <v>0</v>
      </c>
      <c r="G335" s="10">
        <v>0</v>
      </c>
      <c r="H335" s="10">
        <v>0</v>
      </c>
      <c r="I335" s="10">
        <v>0</v>
      </c>
      <c r="J335" s="10">
        <f t="shared" si="79"/>
        <v>0</v>
      </c>
      <c r="K335" s="10">
        <f t="shared" si="80"/>
        <v>0</v>
      </c>
    </row>
    <row r="336" spans="1:11" x14ac:dyDescent="0.25">
      <c r="A336" t="str">
        <f t="shared" si="78"/>
        <v>b</v>
      </c>
      <c r="B336" s="5"/>
      <c r="C336" s="6" t="s">
        <v>18</v>
      </c>
      <c r="D336" s="28"/>
      <c r="E336" s="7">
        <f t="shared" ref="E336:E399" si="83">SUM(F336,G336,H336,I336)</f>
        <v>0</v>
      </c>
      <c r="F336" s="7">
        <v>0</v>
      </c>
      <c r="G336" s="7">
        <v>0</v>
      </c>
      <c r="H336" s="7">
        <v>0</v>
      </c>
      <c r="I336" s="7">
        <v>0</v>
      </c>
      <c r="J336" s="7">
        <f t="shared" si="79"/>
        <v>0</v>
      </c>
      <c r="K336" s="7">
        <f t="shared" si="80"/>
        <v>0</v>
      </c>
    </row>
    <row r="337" spans="1:11" x14ac:dyDescent="0.25">
      <c r="A337" t="str">
        <f t="shared" si="78"/>
        <v>b</v>
      </c>
      <c r="B337" s="5"/>
      <c r="C337" s="6" t="s">
        <v>19</v>
      </c>
      <c r="D337" s="28"/>
      <c r="E337" s="7">
        <f t="shared" si="83"/>
        <v>0</v>
      </c>
      <c r="F337" s="7">
        <v>0</v>
      </c>
      <c r="G337" s="7">
        <v>0</v>
      </c>
      <c r="H337" s="7">
        <v>0</v>
      </c>
      <c r="I337" s="7">
        <v>0</v>
      </c>
      <c r="J337" s="7">
        <f t="shared" si="79"/>
        <v>0</v>
      </c>
      <c r="K337" s="7">
        <f t="shared" si="80"/>
        <v>0</v>
      </c>
    </row>
    <row r="338" spans="1:11" ht="15.75" thickBot="1" x14ac:dyDescent="0.3">
      <c r="A338" t="str">
        <f t="shared" si="78"/>
        <v>b</v>
      </c>
      <c r="B338" s="11"/>
      <c r="C338" s="12" t="s">
        <v>20</v>
      </c>
      <c r="D338" s="30"/>
      <c r="E338" s="13">
        <f t="shared" si="83"/>
        <v>0</v>
      </c>
      <c r="F338" s="13">
        <v>0</v>
      </c>
      <c r="G338" s="13">
        <v>0</v>
      </c>
      <c r="H338" s="13">
        <v>0</v>
      </c>
      <c r="I338" s="13">
        <v>0</v>
      </c>
      <c r="J338" s="13">
        <f t="shared" si="79"/>
        <v>0</v>
      </c>
      <c r="K338" s="13">
        <f t="shared" si="80"/>
        <v>0</v>
      </c>
    </row>
    <row r="339" spans="1:11" ht="31.5" thickTop="1" thickBot="1" x14ac:dyDescent="0.3">
      <c r="A339" t="str">
        <f t="shared" si="78"/>
        <v>b</v>
      </c>
      <c r="B339" s="3" t="s">
        <v>73</v>
      </c>
      <c r="C339" s="15" t="s">
        <v>74</v>
      </c>
      <c r="D339" s="27"/>
      <c r="E339" s="4">
        <f t="shared" si="83"/>
        <v>0</v>
      </c>
      <c r="F339" s="4">
        <f>SUM(F340,F348,F349,F350)</f>
        <v>0</v>
      </c>
      <c r="G339" s="4">
        <f t="shared" ref="G339:I339" si="84">SUM(G340,G348,G349,G350)</f>
        <v>0</v>
      </c>
      <c r="H339" s="4">
        <f t="shared" si="84"/>
        <v>0</v>
      </c>
      <c r="I339" s="4">
        <f t="shared" si="84"/>
        <v>0</v>
      </c>
      <c r="J339" s="4">
        <f t="shared" si="79"/>
        <v>0</v>
      </c>
      <c r="K339" s="4">
        <f t="shared" si="80"/>
        <v>0</v>
      </c>
    </row>
    <row r="340" spans="1:11" ht="15.75" thickTop="1" x14ac:dyDescent="0.25">
      <c r="A340" t="str">
        <f t="shared" si="78"/>
        <v>b</v>
      </c>
      <c r="B340" s="5"/>
      <c r="C340" s="6" t="s">
        <v>10</v>
      </c>
      <c r="D340" s="28"/>
      <c r="E340" s="7">
        <f t="shared" si="83"/>
        <v>0</v>
      </c>
      <c r="F340" s="7">
        <f>SUM(F341:F347)</f>
        <v>0</v>
      </c>
      <c r="G340" s="7">
        <f t="shared" ref="G340:I340" si="85">SUM(G341:G347)</f>
        <v>0</v>
      </c>
      <c r="H340" s="7">
        <f t="shared" si="85"/>
        <v>0</v>
      </c>
      <c r="I340" s="7">
        <f t="shared" si="85"/>
        <v>0</v>
      </c>
      <c r="J340" s="7">
        <f t="shared" si="79"/>
        <v>0</v>
      </c>
      <c r="K340" s="7">
        <f t="shared" si="80"/>
        <v>0</v>
      </c>
    </row>
    <row r="341" spans="1:11" x14ac:dyDescent="0.25">
      <c r="A341" t="str">
        <f t="shared" si="78"/>
        <v>b</v>
      </c>
      <c r="B341" s="8"/>
      <c r="C341" s="9" t="s">
        <v>11</v>
      </c>
      <c r="D341" s="29"/>
      <c r="E341" s="10">
        <f t="shared" si="83"/>
        <v>0</v>
      </c>
      <c r="F341" s="10">
        <v>0</v>
      </c>
      <c r="G341" s="10">
        <v>0</v>
      </c>
      <c r="H341" s="10">
        <v>0</v>
      </c>
      <c r="I341" s="10">
        <v>0</v>
      </c>
      <c r="J341" s="10">
        <f t="shared" si="79"/>
        <v>0</v>
      </c>
      <c r="K341" s="10">
        <f t="shared" si="80"/>
        <v>0</v>
      </c>
    </row>
    <row r="342" spans="1:11" x14ac:dyDescent="0.25">
      <c r="A342" t="str">
        <f t="shared" si="78"/>
        <v>b</v>
      </c>
      <c r="B342" s="8"/>
      <c r="C342" s="9" t="s">
        <v>12</v>
      </c>
      <c r="D342" s="29"/>
      <c r="E342" s="10">
        <f t="shared" si="83"/>
        <v>0</v>
      </c>
      <c r="F342" s="10">
        <v>0</v>
      </c>
      <c r="G342" s="10">
        <v>0</v>
      </c>
      <c r="H342" s="10">
        <v>0</v>
      </c>
      <c r="I342" s="10">
        <v>0</v>
      </c>
      <c r="J342" s="10">
        <f t="shared" si="79"/>
        <v>0</v>
      </c>
      <c r="K342" s="10">
        <f t="shared" si="80"/>
        <v>0</v>
      </c>
    </row>
    <row r="343" spans="1:11" x14ac:dyDescent="0.25">
      <c r="A343" t="str">
        <f t="shared" si="78"/>
        <v>b</v>
      </c>
      <c r="B343" s="8"/>
      <c r="C343" s="9" t="s">
        <v>13</v>
      </c>
      <c r="D343" s="29"/>
      <c r="E343" s="10">
        <f t="shared" si="83"/>
        <v>0</v>
      </c>
      <c r="F343" s="10">
        <v>0</v>
      </c>
      <c r="G343" s="10">
        <v>0</v>
      </c>
      <c r="H343" s="10">
        <v>0</v>
      </c>
      <c r="I343" s="10">
        <v>0</v>
      </c>
      <c r="J343" s="10">
        <f t="shared" si="79"/>
        <v>0</v>
      </c>
      <c r="K343" s="10">
        <f t="shared" si="80"/>
        <v>0</v>
      </c>
    </row>
    <row r="344" spans="1:11" x14ac:dyDescent="0.25">
      <c r="A344" t="str">
        <f t="shared" si="78"/>
        <v>b</v>
      </c>
      <c r="B344" s="8"/>
      <c r="C344" s="9" t="s">
        <v>14</v>
      </c>
      <c r="D344" s="29"/>
      <c r="E344" s="10">
        <f t="shared" si="83"/>
        <v>0</v>
      </c>
      <c r="F344" s="10">
        <v>0</v>
      </c>
      <c r="G344" s="10">
        <v>0</v>
      </c>
      <c r="H344" s="10">
        <v>0</v>
      </c>
      <c r="I344" s="10">
        <v>0</v>
      </c>
      <c r="J344" s="10">
        <f t="shared" si="79"/>
        <v>0</v>
      </c>
      <c r="K344" s="10">
        <f t="shared" si="80"/>
        <v>0</v>
      </c>
    </row>
    <row r="345" spans="1:11" x14ac:dyDescent="0.25">
      <c r="A345" t="str">
        <f t="shared" si="78"/>
        <v>b</v>
      </c>
      <c r="B345" s="8"/>
      <c r="C345" s="9" t="s">
        <v>15</v>
      </c>
      <c r="D345" s="29"/>
      <c r="E345" s="10">
        <f t="shared" si="83"/>
        <v>0</v>
      </c>
      <c r="F345" s="10">
        <v>0</v>
      </c>
      <c r="G345" s="10">
        <v>0</v>
      </c>
      <c r="H345" s="10">
        <v>0</v>
      </c>
      <c r="I345" s="10">
        <v>0</v>
      </c>
      <c r="J345" s="10">
        <f t="shared" si="79"/>
        <v>0</v>
      </c>
      <c r="K345" s="10">
        <f t="shared" si="80"/>
        <v>0</v>
      </c>
    </row>
    <row r="346" spans="1:11" x14ac:dyDescent="0.25">
      <c r="A346" t="str">
        <f t="shared" si="78"/>
        <v>b</v>
      </c>
      <c r="B346" s="8"/>
      <c r="C346" s="9" t="s">
        <v>16</v>
      </c>
      <c r="D346" s="29"/>
      <c r="E346" s="10">
        <f t="shared" si="83"/>
        <v>0</v>
      </c>
      <c r="F346" s="10">
        <v>0</v>
      </c>
      <c r="G346" s="10">
        <v>0</v>
      </c>
      <c r="H346" s="10">
        <v>0</v>
      </c>
      <c r="I346" s="10">
        <v>0</v>
      </c>
      <c r="J346" s="10">
        <f t="shared" si="79"/>
        <v>0</v>
      </c>
      <c r="K346" s="10">
        <f t="shared" si="80"/>
        <v>0</v>
      </c>
    </row>
    <row r="347" spans="1:11" x14ac:dyDescent="0.25">
      <c r="A347" t="str">
        <f t="shared" si="78"/>
        <v>b</v>
      </c>
      <c r="B347" s="8"/>
      <c r="C347" s="9" t="s">
        <v>17</v>
      </c>
      <c r="D347" s="29"/>
      <c r="E347" s="10">
        <f t="shared" si="83"/>
        <v>0</v>
      </c>
      <c r="F347" s="10">
        <v>0</v>
      </c>
      <c r="G347" s="10">
        <v>0</v>
      </c>
      <c r="H347" s="10">
        <v>0</v>
      </c>
      <c r="I347" s="10">
        <v>0</v>
      </c>
      <c r="J347" s="10">
        <f t="shared" si="79"/>
        <v>0</v>
      </c>
      <c r="K347" s="10">
        <f t="shared" si="80"/>
        <v>0</v>
      </c>
    </row>
    <row r="348" spans="1:11" x14ac:dyDescent="0.25">
      <c r="A348" t="str">
        <f t="shared" si="78"/>
        <v>b</v>
      </c>
      <c r="B348" s="5"/>
      <c r="C348" s="6" t="s">
        <v>18</v>
      </c>
      <c r="D348" s="28"/>
      <c r="E348" s="7">
        <f t="shared" si="83"/>
        <v>0</v>
      </c>
      <c r="F348" s="7">
        <v>0</v>
      </c>
      <c r="G348" s="7">
        <v>0</v>
      </c>
      <c r="H348" s="7">
        <v>0</v>
      </c>
      <c r="I348" s="7">
        <v>0</v>
      </c>
      <c r="J348" s="7">
        <f t="shared" si="79"/>
        <v>0</v>
      </c>
      <c r="K348" s="7">
        <f t="shared" si="80"/>
        <v>0</v>
      </c>
    </row>
    <row r="349" spans="1:11" x14ac:dyDescent="0.25">
      <c r="A349" t="str">
        <f t="shared" si="78"/>
        <v>b</v>
      </c>
      <c r="B349" s="5"/>
      <c r="C349" s="6" t="s">
        <v>19</v>
      </c>
      <c r="D349" s="28"/>
      <c r="E349" s="7">
        <f t="shared" si="83"/>
        <v>0</v>
      </c>
      <c r="F349" s="7">
        <v>0</v>
      </c>
      <c r="G349" s="7">
        <v>0</v>
      </c>
      <c r="H349" s="7">
        <v>0</v>
      </c>
      <c r="I349" s="7">
        <v>0</v>
      </c>
      <c r="J349" s="7">
        <f t="shared" si="79"/>
        <v>0</v>
      </c>
      <c r="K349" s="7">
        <f t="shared" si="80"/>
        <v>0</v>
      </c>
    </row>
    <row r="350" spans="1:11" ht="15.75" thickBot="1" x14ac:dyDescent="0.3">
      <c r="A350" t="str">
        <f t="shared" si="78"/>
        <v>b</v>
      </c>
      <c r="B350" s="11"/>
      <c r="C350" s="12" t="s">
        <v>20</v>
      </c>
      <c r="D350" s="30"/>
      <c r="E350" s="13">
        <f t="shared" si="83"/>
        <v>0</v>
      </c>
      <c r="F350" s="13">
        <v>0</v>
      </c>
      <c r="G350" s="13">
        <v>0</v>
      </c>
      <c r="H350" s="13">
        <v>0</v>
      </c>
      <c r="I350" s="13">
        <v>0</v>
      </c>
      <c r="J350" s="13">
        <f t="shared" si="79"/>
        <v>0</v>
      </c>
      <c r="K350" s="13">
        <f t="shared" si="80"/>
        <v>0</v>
      </c>
    </row>
    <row r="351" spans="1:11" ht="31.5" thickTop="1" thickBot="1" x14ac:dyDescent="0.3">
      <c r="A351" t="str">
        <f t="shared" si="78"/>
        <v>b</v>
      </c>
      <c r="B351" s="3" t="s">
        <v>75</v>
      </c>
      <c r="C351" s="15" t="s">
        <v>76</v>
      </c>
      <c r="D351" s="27"/>
      <c r="E351" s="4">
        <f t="shared" si="83"/>
        <v>0</v>
      </c>
      <c r="F351" s="4">
        <f>SUM(F352,F360,F361,F362)</f>
        <v>0</v>
      </c>
      <c r="G351" s="4">
        <f t="shared" ref="G351:I351" si="86">SUM(G352,G360,G361,G362)</f>
        <v>0</v>
      </c>
      <c r="H351" s="4">
        <f t="shared" si="86"/>
        <v>0</v>
      </c>
      <c r="I351" s="4">
        <f t="shared" si="86"/>
        <v>0</v>
      </c>
      <c r="J351" s="4">
        <f t="shared" si="79"/>
        <v>0</v>
      </c>
      <c r="K351" s="4">
        <f t="shared" si="80"/>
        <v>0</v>
      </c>
    </row>
    <row r="352" spans="1:11" ht="15.75" thickTop="1" x14ac:dyDescent="0.25">
      <c r="A352" t="str">
        <f t="shared" si="78"/>
        <v>b</v>
      </c>
      <c r="B352" s="5"/>
      <c r="C352" s="6" t="s">
        <v>10</v>
      </c>
      <c r="D352" s="28"/>
      <c r="E352" s="7">
        <f t="shared" si="83"/>
        <v>0</v>
      </c>
      <c r="F352" s="7">
        <f>SUM(F353:F359)</f>
        <v>0</v>
      </c>
      <c r="G352" s="7">
        <f t="shared" ref="G352:I352" si="87">SUM(G353:G359)</f>
        <v>0</v>
      </c>
      <c r="H352" s="7">
        <f t="shared" si="87"/>
        <v>0</v>
      </c>
      <c r="I352" s="7">
        <f t="shared" si="87"/>
        <v>0</v>
      </c>
      <c r="J352" s="7">
        <f t="shared" si="79"/>
        <v>0</v>
      </c>
      <c r="K352" s="7">
        <f t="shared" si="80"/>
        <v>0</v>
      </c>
    </row>
    <row r="353" spans="1:11" x14ac:dyDescent="0.25">
      <c r="A353" t="str">
        <f t="shared" si="78"/>
        <v>b</v>
      </c>
      <c r="B353" s="8"/>
      <c r="C353" s="9" t="s">
        <v>11</v>
      </c>
      <c r="D353" s="29"/>
      <c r="E353" s="10">
        <f t="shared" si="83"/>
        <v>0</v>
      </c>
      <c r="F353" s="10">
        <v>0</v>
      </c>
      <c r="G353" s="10">
        <v>0</v>
      </c>
      <c r="H353" s="10">
        <v>0</v>
      </c>
      <c r="I353" s="10">
        <v>0</v>
      </c>
      <c r="J353" s="10">
        <f t="shared" si="79"/>
        <v>0</v>
      </c>
      <c r="K353" s="10">
        <f t="shared" si="80"/>
        <v>0</v>
      </c>
    </row>
    <row r="354" spans="1:11" x14ac:dyDescent="0.25">
      <c r="A354" t="str">
        <f t="shared" si="78"/>
        <v>b</v>
      </c>
      <c r="B354" s="8"/>
      <c r="C354" s="9" t="s">
        <v>12</v>
      </c>
      <c r="D354" s="29"/>
      <c r="E354" s="10">
        <f t="shared" si="83"/>
        <v>0</v>
      </c>
      <c r="F354" s="10">
        <v>0</v>
      </c>
      <c r="G354" s="10">
        <v>0</v>
      </c>
      <c r="H354" s="10">
        <v>0</v>
      </c>
      <c r="I354" s="10">
        <v>0</v>
      </c>
      <c r="J354" s="10">
        <f t="shared" si="79"/>
        <v>0</v>
      </c>
      <c r="K354" s="10">
        <f t="shared" si="80"/>
        <v>0</v>
      </c>
    </row>
    <row r="355" spans="1:11" x14ac:dyDescent="0.25">
      <c r="A355" t="str">
        <f t="shared" si="78"/>
        <v>b</v>
      </c>
      <c r="B355" s="8"/>
      <c r="C355" s="9" t="s">
        <v>13</v>
      </c>
      <c r="D355" s="29"/>
      <c r="E355" s="10">
        <f t="shared" si="83"/>
        <v>0</v>
      </c>
      <c r="F355" s="10">
        <v>0</v>
      </c>
      <c r="G355" s="10">
        <v>0</v>
      </c>
      <c r="H355" s="10">
        <v>0</v>
      </c>
      <c r="I355" s="10">
        <v>0</v>
      </c>
      <c r="J355" s="10">
        <f t="shared" si="79"/>
        <v>0</v>
      </c>
      <c r="K355" s="10">
        <f t="shared" si="80"/>
        <v>0</v>
      </c>
    </row>
    <row r="356" spans="1:11" x14ac:dyDescent="0.25">
      <c r="A356" t="str">
        <f t="shared" si="78"/>
        <v>b</v>
      </c>
      <c r="B356" s="8"/>
      <c r="C356" s="9" t="s">
        <v>14</v>
      </c>
      <c r="D356" s="29"/>
      <c r="E356" s="10">
        <f t="shared" si="83"/>
        <v>0</v>
      </c>
      <c r="F356" s="10">
        <v>0</v>
      </c>
      <c r="G356" s="10">
        <v>0</v>
      </c>
      <c r="H356" s="10">
        <v>0</v>
      </c>
      <c r="I356" s="10">
        <v>0</v>
      </c>
      <c r="J356" s="10">
        <f t="shared" si="79"/>
        <v>0</v>
      </c>
      <c r="K356" s="10">
        <f t="shared" si="80"/>
        <v>0</v>
      </c>
    </row>
    <row r="357" spans="1:11" x14ac:dyDescent="0.25">
      <c r="A357" t="str">
        <f t="shared" si="78"/>
        <v>b</v>
      </c>
      <c r="B357" s="8"/>
      <c r="C357" s="9" t="s">
        <v>15</v>
      </c>
      <c r="D357" s="29"/>
      <c r="E357" s="10">
        <f t="shared" si="83"/>
        <v>0</v>
      </c>
      <c r="F357" s="10">
        <v>0</v>
      </c>
      <c r="G357" s="10">
        <v>0</v>
      </c>
      <c r="H357" s="10">
        <v>0</v>
      </c>
      <c r="I357" s="10">
        <v>0</v>
      </c>
      <c r="J357" s="10">
        <f t="shared" si="79"/>
        <v>0</v>
      </c>
      <c r="K357" s="10">
        <f t="shared" si="80"/>
        <v>0</v>
      </c>
    </row>
    <row r="358" spans="1:11" x14ac:dyDescent="0.25">
      <c r="A358" t="str">
        <f t="shared" si="78"/>
        <v>b</v>
      </c>
      <c r="B358" s="8"/>
      <c r="C358" s="9" t="s">
        <v>16</v>
      </c>
      <c r="D358" s="29"/>
      <c r="E358" s="10">
        <f t="shared" si="83"/>
        <v>0</v>
      </c>
      <c r="F358" s="10">
        <v>0</v>
      </c>
      <c r="G358" s="10">
        <v>0</v>
      </c>
      <c r="H358" s="10">
        <v>0</v>
      </c>
      <c r="I358" s="10">
        <v>0</v>
      </c>
      <c r="J358" s="10">
        <f t="shared" si="79"/>
        <v>0</v>
      </c>
      <c r="K358" s="10">
        <f t="shared" si="80"/>
        <v>0</v>
      </c>
    </row>
    <row r="359" spans="1:11" x14ac:dyDescent="0.25">
      <c r="A359" t="str">
        <f t="shared" si="78"/>
        <v>b</v>
      </c>
      <c r="B359" s="8"/>
      <c r="C359" s="9" t="s">
        <v>17</v>
      </c>
      <c r="D359" s="29"/>
      <c r="E359" s="10">
        <f t="shared" si="83"/>
        <v>0</v>
      </c>
      <c r="F359" s="10">
        <v>0</v>
      </c>
      <c r="G359" s="10">
        <v>0</v>
      </c>
      <c r="H359" s="10">
        <v>0</v>
      </c>
      <c r="I359" s="10">
        <v>0</v>
      </c>
      <c r="J359" s="10">
        <f t="shared" si="79"/>
        <v>0</v>
      </c>
      <c r="K359" s="10">
        <f t="shared" si="80"/>
        <v>0</v>
      </c>
    </row>
    <row r="360" spans="1:11" x14ac:dyDescent="0.25">
      <c r="A360" t="str">
        <f t="shared" si="78"/>
        <v>b</v>
      </c>
      <c r="B360" s="5"/>
      <c r="C360" s="6" t="s">
        <v>18</v>
      </c>
      <c r="D360" s="28"/>
      <c r="E360" s="7">
        <f t="shared" si="83"/>
        <v>0</v>
      </c>
      <c r="F360" s="7">
        <v>0</v>
      </c>
      <c r="G360" s="7">
        <v>0</v>
      </c>
      <c r="H360" s="7">
        <v>0</v>
      </c>
      <c r="I360" s="7">
        <v>0</v>
      </c>
      <c r="J360" s="7">
        <f t="shared" si="79"/>
        <v>0</v>
      </c>
      <c r="K360" s="7">
        <f t="shared" si="80"/>
        <v>0</v>
      </c>
    </row>
    <row r="361" spans="1:11" x14ac:dyDescent="0.25">
      <c r="A361" t="str">
        <f t="shared" si="78"/>
        <v>b</v>
      </c>
      <c r="B361" s="5"/>
      <c r="C361" s="6" t="s">
        <v>19</v>
      </c>
      <c r="D361" s="28"/>
      <c r="E361" s="7">
        <f t="shared" si="83"/>
        <v>0</v>
      </c>
      <c r="F361" s="7">
        <v>0</v>
      </c>
      <c r="G361" s="7">
        <v>0</v>
      </c>
      <c r="H361" s="7">
        <v>0</v>
      </c>
      <c r="I361" s="7">
        <v>0</v>
      </c>
      <c r="J361" s="7">
        <f t="shared" si="79"/>
        <v>0</v>
      </c>
      <c r="K361" s="7">
        <f t="shared" si="80"/>
        <v>0</v>
      </c>
    </row>
    <row r="362" spans="1:11" ht="15.75" thickBot="1" x14ac:dyDescent="0.3">
      <c r="A362" t="str">
        <f t="shared" si="78"/>
        <v>b</v>
      </c>
      <c r="B362" s="11"/>
      <c r="C362" s="12" t="s">
        <v>20</v>
      </c>
      <c r="D362" s="30"/>
      <c r="E362" s="13">
        <f t="shared" si="83"/>
        <v>0</v>
      </c>
      <c r="F362" s="13">
        <v>0</v>
      </c>
      <c r="G362" s="13">
        <v>0</v>
      </c>
      <c r="H362" s="13">
        <v>0</v>
      </c>
      <c r="I362" s="13">
        <v>0</v>
      </c>
      <c r="J362" s="13">
        <f t="shared" si="79"/>
        <v>0</v>
      </c>
      <c r="K362" s="13">
        <f t="shared" si="80"/>
        <v>0</v>
      </c>
    </row>
    <row r="363" spans="1:11" ht="32.25" customHeight="1" thickTop="1" thickBot="1" x14ac:dyDescent="0.3">
      <c r="A363" t="str">
        <f t="shared" si="78"/>
        <v>b</v>
      </c>
      <c r="B363" s="3" t="s">
        <v>77</v>
      </c>
      <c r="C363" s="4" t="s">
        <v>78</v>
      </c>
      <c r="D363" s="27"/>
      <c r="E363" s="4">
        <f t="shared" si="83"/>
        <v>0</v>
      </c>
      <c r="F363" s="4">
        <f>SUM(F364,F372,F373,F374)</f>
        <v>0</v>
      </c>
      <c r="G363" s="4">
        <f t="shared" ref="G363:I363" si="88">SUM(G364,G372,G373,G374)</f>
        <v>0</v>
      </c>
      <c r="H363" s="4">
        <f t="shared" si="88"/>
        <v>0</v>
      </c>
      <c r="I363" s="4">
        <f t="shared" si="88"/>
        <v>0</v>
      </c>
      <c r="J363" s="4">
        <f t="shared" si="79"/>
        <v>0</v>
      </c>
      <c r="K363" s="4">
        <f t="shared" si="80"/>
        <v>0</v>
      </c>
    </row>
    <row r="364" spans="1:11" ht="15.75" thickTop="1" x14ac:dyDescent="0.25">
      <c r="A364" t="str">
        <f t="shared" si="78"/>
        <v>b</v>
      </c>
      <c r="B364" s="5"/>
      <c r="C364" s="6" t="s">
        <v>10</v>
      </c>
      <c r="D364" s="28"/>
      <c r="E364" s="7">
        <f t="shared" si="83"/>
        <v>0</v>
      </c>
      <c r="F364" s="7">
        <f>SUM(F365:F371)</f>
        <v>0</v>
      </c>
      <c r="G364" s="7">
        <f t="shared" ref="G364:I364" si="89">SUM(G365:G371)</f>
        <v>0</v>
      </c>
      <c r="H364" s="7">
        <f t="shared" si="89"/>
        <v>0</v>
      </c>
      <c r="I364" s="7">
        <f t="shared" si="89"/>
        <v>0</v>
      </c>
      <c r="J364" s="7">
        <f t="shared" si="79"/>
        <v>0</v>
      </c>
      <c r="K364" s="7">
        <f t="shared" si="80"/>
        <v>0</v>
      </c>
    </row>
    <row r="365" spans="1:11" x14ac:dyDescent="0.25">
      <c r="A365" t="str">
        <f t="shared" si="78"/>
        <v>b</v>
      </c>
      <c r="B365" s="8"/>
      <c r="C365" s="9" t="s">
        <v>11</v>
      </c>
      <c r="D365" s="29"/>
      <c r="E365" s="10">
        <f t="shared" si="83"/>
        <v>0</v>
      </c>
      <c r="F365" s="10">
        <v>0</v>
      </c>
      <c r="G365" s="10">
        <v>0</v>
      </c>
      <c r="H365" s="10">
        <v>0</v>
      </c>
      <c r="I365" s="10">
        <v>0</v>
      </c>
      <c r="J365" s="10">
        <f t="shared" si="79"/>
        <v>0</v>
      </c>
      <c r="K365" s="10">
        <f t="shared" si="80"/>
        <v>0</v>
      </c>
    </row>
    <row r="366" spans="1:11" x14ac:dyDescent="0.25">
      <c r="A366" t="str">
        <f t="shared" si="78"/>
        <v>b</v>
      </c>
      <c r="B366" s="8"/>
      <c r="C366" s="9" t="s">
        <v>12</v>
      </c>
      <c r="D366" s="29"/>
      <c r="E366" s="10">
        <f t="shared" si="83"/>
        <v>0</v>
      </c>
      <c r="F366" s="10">
        <v>0</v>
      </c>
      <c r="G366" s="10">
        <v>0</v>
      </c>
      <c r="H366" s="10">
        <v>0</v>
      </c>
      <c r="I366" s="10">
        <v>0</v>
      </c>
      <c r="J366" s="10">
        <f t="shared" si="79"/>
        <v>0</v>
      </c>
      <c r="K366" s="10">
        <f t="shared" si="80"/>
        <v>0</v>
      </c>
    </row>
    <row r="367" spans="1:11" x14ac:dyDescent="0.25">
      <c r="A367" t="str">
        <f t="shared" si="78"/>
        <v>b</v>
      </c>
      <c r="B367" s="8"/>
      <c r="C367" s="9" t="s">
        <v>13</v>
      </c>
      <c r="D367" s="29"/>
      <c r="E367" s="10">
        <f t="shared" si="83"/>
        <v>0</v>
      </c>
      <c r="F367" s="10">
        <v>0</v>
      </c>
      <c r="G367" s="10">
        <v>0</v>
      </c>
      <c r="H367" s="10">
        <v>0</v>
      </c>
      <c r="I367" s="10">
        <v>0</v>
      </c>
      <c r="J367" s="10">
        <f t="shared" si="79"/>
        <v>0</v>
      </c>
      <c r="K367" s="10">
        <f t="shared" si="80"/>
        <v>0</v>
      </c>
    </row>
    <row r="368" spans="1:11" x14ac:dyDescent="0.25">
      <c r="A368" t="str">
        <f t="shared" si="78"/>
        <v>b</v>
      </c>
      <c r="B368" s="8"/>
      <c r="C368" s="9" t="s">
        <v>14</v>
      </c>
      <c r="D368" s="29"/>
      <c r="E368" s="10">
        <f t="shared" si="83"/>
        <v>0</v>
      </c>
      <c r="F368" s="10">
        <v>0</v>
      </c>
      <c r="G368" s="10">
        <v>0</v>
      </c>
      <c r="H368" s="10">
        <v>0</v>
      </c>
      <c r="I368" s="10">
        <v>0</v>
      </c>
      <c r="J368" s="10">
        <f t="shared" si="79"/>
        <v>0</v>
      </c>
      <c r="K368" s="10">
        <f t="shared" si="80"/>
        <v>0</v>
      </c>
    </row>
    <row r="369" spans="1:11" x14ac:dyDescent="0.25">
      <c r="A369" t="str">
        <f t="shared" si="78"/>
        <v>b</v>
      </c>
      <c r="B369" s="8"/>
      <c r="C369" s="9" t="s">
        <v>15</v>
      </c>
      <c r="D369" s="29"/>
      <c r="E369" s="10">
        <f t="shared" si="83"/>
        <v>0</v>
      </c>
      <c r="F369" s="10">
        <v>0</v>
      </c>
      <c r="G369" s="10">
        <v>0</v>
      </c>
      <c r="H369" s="10">
        <v>0</v>
      </c>
      <c r="I369" s="10">
        <v>0</v>
      </c>
      <c r="J369" s="10">
        <f t="shared" si="79"/>
        <v>0</v>
      </c>
      <c r="K369" s="10">
        <f t="shared" si="80"/>
        <v>0</v>
      </c>
    </row>
    <row r="370" spans="1:11" x14ac:dyDescent="0.25">
      <c r="A370" t="str">
        <f t="shared" si="78"/>
        <v>b</v>
      </c>
      <c r="B370" s="8"/>
      <c r="C370" s="9" t="s">
        <v>16</v>
      </c>
      <c r="D370" s="29"/>
      <c r="E370" s="10">
        <f t="shared" si="83"/>
        <v>0</v>
      </c>
      <c r="F370" s="10">
        <v>0</v>
      </c>
      <c r="G370" s="10">
        <v>0</v>
      </c>
      <c r="H370" s="10">
        <v>0</v>
      </c>
      <c r="I370" s="10">
        <v>0</v>
      </c>
      <c r="J370" s="10">
        <f t="shared" si="79"/>
        <v>0</v>
      </c>
      <c r="K370" s="10">
        <f t="shared" si="80"/>
        <v>0</v>
      </c>
    </row>
    <row r="371" spans="1:11" x14ac:dyDescent="0.25">
      <c r="A371" t="str">
        <f t="shared" si="78"/>
        <v>b</v>
      </c>
      <c r="B371" s="8"/>
      <c r="C371" s="9" t="s">
        <v>17</v>
      </c>
      <c r="D371" s="29"/>
      <c r="E371" s="10">
        <f t="shared" si="83"/>
        <v>0</v>
      </c>
      <c r="F371" s="10">
        <v>0</v>
      </c>
      <c r="G371" s="10">
        <v>0</v>
      </c>
      <c r="H371" s="10">
        <v>0</v>
      </c>
      <c r="I371" s="10">
        <v>0</v>
      </c>
      <c r="J371" s="10">
        <f t="shared" si="79"/>
        <v>0</v>
      </c>
      <c r="K371" s="10">
        <f t="shared" si="80"/>
        <v>0</v>
      </c>
    </row>
    <row r="372" spans="1:11" x14ac:dyDescent="0.25">
      <c r="A372" t="str">
        <f t="shared" si="78"/>
        <v>b</v>
      </c>
      <c r="B372" s="5"/>
      <c r="C372" s="6" t="s">
        <v>18</v>
      </c>
      <c r="D372" s="28"/>
      <c r="E372" s="7">
        <f t="shared" si="83"/>
        <v>0</v>
      </c>
      <c r="F372" s="7">
        <v>0</v>
      </c>
      <c r="G372" s="7">
        <v>0</v>
      </c>
      <c r="H372" s="7">
        <v>0</v>
      </c>
      <c r="I372" s="7">
        <v>0</v>
      </c>
      <c r="J372" s="7">
        <f t="shared" si="79"/>
        <v>0</v>
      </c>
      <c r="K372" s="7">
        <f t="shared" si="80"/>
        <v>0</v>
      </c>
    </row>
    <row r="373" spans="1:11" x14ac:dyDescent="0.25">
      <c r="A373" t="str">
        <f t="shared" si="78"/>
        <v>b</v>
      </c>
      <c r="B373" s="5"/>
      <c r="C373" s="6" t="s">
        <v>19</v>
      </c>
      <c r="D373" s="28"/>
      <c r="E373" s="7">
        <f t="shared" si="83"/>
        <v>0</v>
      </c>
      <c r="F373" s="7">
        <v>0</v>
      </c>
      <c r="G373" s="7">
        <v>0</v>
      </c>
      <c r="H373" s="7">
        <v>0</v>
      </c>
      <c r="I373" s="7">
        <v>0</v>
      </c>
      <c r="J373" s="7">
        <f t="shared" si="79"/>
        <v>0</v>
      </c>
      <c r="K373" s="7">
        <f t="shared" si="80"/>
        <v>0</v>
      </c>
    </row>
    <row r="374" spans="1:11" ht="15.75" thickBot="1" x14ac:dyDescent="0.3">
      <c r="A374" t="str">
        <f t="shared" si="78"/>
        <v>b</v>
      </c>
      <c r="B374" s="11"/>
      <c r="C374" s="12" t="s">
        <v>20</v>
      </c>
      <c r="D374" s="30"/>
      <c r="E374" s="13">
        <f t="shared" si="83"/>
        <v>0</v>
      </c>
      <c r="F374" s="13">
        <v>0</v>
      </c>
      <c r="G374" s="13">
        <v>0</v>
      </c>
      <c r="H374" s="13">
        <v>0</v>
      </c>
      <c r="I374" s="13">
        <v>0</v>
      </c>
      <c r="J374" s="13">
        <f t="shared" si="79"/>
        <v>0</v>
      </c>
      <c r="K374" s="13">
        <f t="shared" si="80"/>
        <v>0</v>
      </c>
    </row>
    <row r="375" spans="1:11" ht="31.5" thickTop="1" thickBot="1" x14ac:dyDescent="0.3">
      <c r="A375" t="str">
        <f t="shared" si="78"/>
        <v>b</v>
      </c>
      <c r="B375" s="3" t="s">
        <v>79</v>
      </c>
      <c r="C375" s="15" t="s">
        <v>80</v>
      </c>
      <c r="D375" s="27"/>
      <c r="E375" s="4">
        <f t="shared" si="83"/>
        <v>0</v>
      </c>
      <c r="F375" s="4">
        <f>SUM(F376,F384,F385,F386)</f>
        <v>0</v>
      </c>
      <c r="G375" s="4">
        <f t="shared" ref="G375:I375" si="90">SUM(G376,G384,G385,G386)</f>
        <v>0</v>
      </c>
      <c r="H375" s="4">
        <f t="shared" si="90"/>
        <v>0</v>
      </c>
      <c r="I375" s="4">
        <f t="shared" si="90"/>
        <v>0</v>
      </c>
      <c r="J375" s="4">
        <f t="shared" si="79"/>
        <v>0</v>
      </c>
      <c r="K375" s="4">
        <f t="shared" si="80"/>
        <v>0</v>
      </c>
    </row>
    <row r="376" spans="1:11" ht="15.75" thickTop="1" x14ac:dyDescent="0.25">
      <c r="A376" t="str">
        <f t="shared" si="78"/>
        <v>b</v>
      </c>
      <c r="B376" s="5"/>
      <c r="C376" s="6" t="s">
        <v>10</v>
      </c>
      <c r="D376" s="28"/>
      <c r="E376" s="7">
        <f t="shared" si="83"/>
        <v>0</v>
      </c>
      <c r="F376" s="7">
        <f>SUM(F377:F383)</f>
        <v>0</v>
      </c>
      <c r="G376" s="7">
        <f t="shared" ref="G376:I376" si="91">SUM(G377:G383)</f>
        <v>0</v>
      </c>
      <c r="H376" s="7">
        <f t="shared" si="91"/>
        <v>0</v>
      </c>
      <c r="I376" s="7">
        <f t="shared" si="91"/>
        <v>0</v>
      </c>
      <c r="J376" s="7">
        <f t="shared" si="79"/>
        <v>0</v>
      </c>
      <c r="K376" s="7">
        <f t="shared" si="80"/>
        <v>0</v>
      </c>
    </row>
    <row r="377" spans="1:11" x14ac:dyDescent="0.25">
      <c r="A377" t="str">
        <f t="shared" si="78"/>
        <v>b</v>
      </c>
      <c r="B377" s="8"/>
      <c r="C377" s="9" t="s">
        <v>11</v>
      </c>
      <c r="D377" s="29"/>
      <c r="E377" s="10">
        <f t="shared" si="83"/>
        <v>0</v>
      </c>
      <c r="F377" s="10">
        <v>0</v>
      </c>
      <c r="G377" s="10">
        <v>0</v>
      </c>
      <c r="H377" s="10">
        <v>0</v>
      </c>
      <c r="I377" s="10">
        <v>0</v>
      </c>
      <c r="J377" s="10">
        <f t="shared" si="79"/>
        <v>0</v>
      </c>
      <c r="K377" s="10">
        <f t="shared" si="80"/>
        <v>0</v>
      </c>
    </row>
    <row r="378" spans="1:11" x14ac:dyDescent="0.25">
      <c r="A378" t="str">
        <f t="shared" si="78"/>
        <v>b</v>
      </c>
      <c r="B378" s="8"/>
      <c r="C378" s="9" t="s">
        <v>12</v>
      </c>
      <c r="D378" s="29"/>
      <c r="E378" s="10">
        <f t="shared" si="83"/>
        <v>0</v>
      </c>
      <c r="F378" s="10">
        <v>0</v>
      </c>
      <c r="G378" s="10">
        <v>0</v>
      </c>
      <c r="H378" s="10">
        <v>0</v>
      </c>
      <c r="I378" s="10">
        <v>0</v>
      </c>
      <c r="J378" s="10">
        <f t="shared" si="79"/>
        <v>0</v>
      </c>
      <c r="K378" s="10">
        <f t="shared" si="80"/>
        <v>0</v>
      </c>
    </row>
    <row r="379" spans="1:11" x14ac:dyDescent="0.25">
      <c r="A379" t="str">
        <f t="shared" si="78"/>
        <v>b</v>
      </c>
      <c r="B379" s="8"/>
      <c r="C379" s="9" t="s">
        <v>13</v>
      </c>
      <c r="D379" s="29"/>
      <c r="E379" s="10">
        <f t="shared" si="83"/>
        <v>0</v>
      </c>
      <c r="F379" s="10">
        <v>0</v>
      </c>
      <c r="G379" s="10">
        <v>0</v>
      </c>
      <c r="H379" s="10">
        <v>0</v>
      </c>
      <c r="I379" s="10">
        <v>0</v>
      </c>
      <c r="J379" s="10">
        <f t="shared" si="79"/>
        <v>0</v>
      </c>
      <c r="K379" s="10">
        <f t="shared" si="80"/>
        <v>0</v>
      </c>
    </row>
    <row r="380" spans="1:11" x14ac:dyDescent="0.25">
      <c r="A380" t="str">
        <f t="shared" si="78"/>
        <v>b</v>
      </c>
      <c r="B380" s="8"/>
      <c r="C380" s="9" t="s">
        <v>14</v>
      </c>
      <c r="D380" s="29"/>
      <c r="E380" s="10">
        <f t="shared" si="83"/>
        <v>0</v>
      </c>
      <c r="F380" s="10">
        <v>0</v>
      </c>
      <c r="G380" s="10">
        <v>0</v>
      </c>
      <c r="H380" s="10">
        <v>0</v>
      </c>
      <c r="I380" s="10">
        <v>0</v>
      </c>
      <c r="J380" s="10">
        <f t="shared" si="79"/>
        <v>0</v>
      </c>
      <c r="K380" s="10">
        <f t="shared" si="80"/>
        <v>0</v>
      </c>
    </row>
    <row r="381" spans="1:11" x14ac:dyDescent="0.25">
      <c r="A381" t="str">
        <f t="shared" si="78"/>
        <v>b</v>
      </c>
      <c r="B381" s="8"/>
      <c r="C381" s="9" t="s">
        <v>15</v>
      </c>
      <c r="D381" s="29"/>
      <c r="E381" s="10">
        <f t="shared" si="83"/>
        <v>0</v>
      </c>
      <c r="F381" s="10">
        <v>0</v>
      </c>
      <c r="G381" s="10">
        <v>0</v>
      </c>
      <c r="H381" s="10">
        <v>0</v>
      </c>
      <c r="I381" s="10">
        <v>0</v>
      </c>
      <c r="J381" s="10">
        <f t="shared" si="79"/>
        <v>0</v>
      </c>
      <c r="K381" s="10">
        <f t="shared" si="80"/>
        <v>0</v>
      </c>
    </row>
    <row r="382" spans="1:11" x14ac:dyDescent="0.25">
      <c r="A382" t="str">
        <f t="shared" si="78"/>
        <v>b</v>
      </c>
      <c r="B382" s="8"/>
      <c r="C382" s="9" t="s">
        <v>16</v>
      </c>
      <c r="D382" s="29"/>
      <c r="E382" s="10">
        <f t="shared" si="83"/>
        <v>0</v>
      </c>
      <c r="F382" s="10">
        <v>0</v>
      </c>
      <c r="G382" s="10">
        <v>0</v>
      </c>
      <c r="H382" s="10">
        <v>0</v>
      </c>
      <c r="I382" s="10">
        <v>0</v>
      </c>
      <c r="J382" s="10">
        <f t="shared" si="79"/>
        <v>0</v>
      </c>
      <c r="K382" s="10">
        <f t="shared" si="80"/>
        <v>0</v>
      </c>
    </row>
    <row r="383" spans="1:11" x14ac:dyDescent="0.25">
      <c r="A383" t="str">
        <f t="shared" si="78"/>
        <v>b</v>
      </c>
      <c r="B383" s="8"/>
      <c r="C383" s="9" t="s">
        <v>17</v>
      </c>
      <c r="D383" s="29"/>
      <c r="E383" s="10">
        <f t="shared" si="83"/>
        <v>0</v>
      </c>
      <c r="F383" s="10">
        <v>0</v>
      </c>
      <c r="G383" s="10">
        <v>0</v>
      </c>
      <c r="H383" s="10">
        <v>0</v>
      </c>
      <c r="I383" s="10">
        <v>0</v>
      </c>
      <c r="J383" s="10">
        <f t="shared" si="79"/>
        <v>0</v>
      </c>
      <c r="K383" s="10">
        <f t="shared" si="80"/>
        <v>0</v>
      </c>
    </row>
    <row r="384" spans="1:11" x14ac:dyDescent="0.25">
      <c r="A384" t="str">
        <f t="shared" si="78"/>
        <v>b</v>
      </c>
      <c r="B384" s="5"/>
      <c r="C384" s="6" t="s">
        <v>18</v>
      </c>
      <c r="D384" s="28"/>
      <c r="E384" s="7">
        <f t="shared" si="83"/>
        <v>0</v>
      </c>
      <c r="F384" s="7">
        <v>0</v>
      </c>
      <c r="G384" s="7">
        <v>0</v>
      </c>
      <c r="H384" s="7">
        <v>0</v>
      </c>
      <c r="I384" s="7">
        <v>0</v>
      </c>
      <c r="J384" s="7">
        <f t="shared" si="79"/>
        <v>0</v>
      </c>
      <c r="K384" s="7">
        <f t="shared" si="80"/>
        <v>0</v>
      </c>
    </row>
    <row r="385" spans="1:11" x14ac:dyDescent="0.25">
      <c r="A385" t="str">
        <f t="shared" si="78"/>
        <v>b</v>
      </c>
      <c r="B385" s="5"/>
      <c r="C385" s="6" t="s">
        <v>19</v>
      </c>
      <c r="D385" s="28"/>
      <c r="E385" s="7">
        <f t="shared" si="83"/>
        <v>0</v>
      </c>
      <c r="F385" s="7">
        <v>0</v>
      </c>
      <c r="G385" s="7">
        <v>0</v>
      </c>
      <c r="H385" s="7">
        <v>0</v>
      </c>
      <c r="I385" s="7">
        <v>0</v>
      </c>
      <c r="J385" s="7">
        <f t="shared" si="79"/>
        <v>0</v>
      </c>
      <c r="K385" s="7">
        <f t="shared" si="80"/>
        <v>0</v>
      </c>
    </row>
    <row r="386" spans="1:11" ht="15.75" thickBot="1" x14ac:dyDescent="0.3">
      <c r="A386" t="str">
        <f t="shared" si="78"/>
        <v>b</v>
      </c>
      <c r="B386" s="11"/>
      <c r="C386" s="12" t="s">
        <v>20</v>
      </c>
      <c r="D386" s="30"/>
      <c r="E386" s="13">
        <f t="shared" si="83"/>
        <v>0</v>
      </c>
      <c r="F386" s="13">
        <v>0</v>
      </c>
      <c r="G386" s="13">
        <v>0</v>
      </c>
      <c r="H386" s="13">
        <v>0</v>
      </c>
      <c r="I386" s="13">
        <v>0</v>
      </c>
      <c r="J386" s="13">
        <f t="shared" si="79"/>
        <v>0</v>
      </c>
      <c r="K386" s="13">
        <f t="shared" si="80"/>
        <v>0</v>
      </c>
    </row>
    <row r="387" spans="1:11" ht="31.5" thickTop="1" thickBot="1" x14ac:dyDescent="0.3">
      <c r="A387" t="str">
        <f t="shared" si="78"/>
        <v>b</v>
      </c>
      <c r="B387" s="3" t="s">
        <v>81</v>
      </c>
      <c r="C387" s="15" t="s">
        <v>82</v>
      </c>
      <c r="D387" s="27"/>
      <c r="E387" s="4">
        <f t="shared" si="83"/>
        <v>0</v>
      </c>
      <c r="F387" s="4">
        <f>SUM(F388,F396,F397,F398)</f>
        <v>0</v>
      </c>
      <c r="G387" s="4">
        <f t="shared" ref="G387:I387" si="92">SUM(G388,G396,G397,G398)</f>
        <v>0</v>
      </c>
      <c r="H387" s="4">
        <f t="shared" si="92"/>
        <v>0</v>
      </c>
      <c r="I387" s="4">
        <f t="shared" si="92"/>
        <v>0</v>
      </c>
      <c r="J387" s="4">
        <f t="shared" si="79"/>
        <v>0</v>
      </c>
      <c r="K387" s="4">
        <f t="shared" si="80"/>
        <v>0</v>
      </c>
    </row>
    <row r="388" spans="1:11" ht="15.75" thickTop="1" x14ac:dyDescent="0.25">
      <c r="A388" t="str">
        <f t="shared" ref="A388:A451" si="93">IF(OR(E388&lt;&gt;0,F388&lt;&gt;0,G388&lt;&gt;0,H388&lt;&gt;0,I388&lt;&gt;0,),"a","b")</f>
        <v>b</v>
      </c>
      <c r="B388" s="5"/>
      <c r="C388" s="6" t="s">
        <v>10</v>
      </c>
      <c r="D388" s="28"/>
      <c r="E388" s="7">
        <f t="shared" si="83"/>
        <v>0</v>
      </c>
      <c r="F388" s="7">
        <f>SUM(F389:F395)</f>
        <v>0</v>
      </c>
      <c r="G388" s="7">
        <f t="shared" ref="G388:I388" si="94">SUM(G389:G395)</f>
        <v>0</v>
      </c>
      <c r="H388" s="7">
        <f t="shared" si="94"/>
        <v>0</v>
      </c>
      <c r="I388" s="7">
        <f t="shared" si="94"/>
        <v>0</v>
      </c>
      <c r="J388" s="7">
        <f t="shared" ref="J388:J451" si="95">SUM(F388,G388)</f>
        <v>0</v>
      </c>
      <c r="K388" s="7">
        <f t="shared" ref="K388:K451" si="96">SUM(F388,G388,H388)</f>
        <v>0</v>
      </c>
    </row>
    <row r="389" spans="1:11" x14ac:dyDescent="0.25">
      <c r="A389" t="str">
        <f t="shared" si="93"/>
        <v>b</v>
      </c>
      <c r="B389" s="8"/>
      <c r="C389" s="9" t="s">
        <v>11</v>
      </c>
      <c r="D389" s="29"/>
      <c r="E389" s="10">
        <f t="shared" si="83"/>
        <v>0</v>
      </c>
      <c r="F389" s="10">
        <v>0</v>
      </c>
      <c r="G389" s="10">
        <v>0</v>
      </c>
      <c r="H389" s="10">
        <v>0</v>
      </c>
      <c r="I389" s="10">
        <v>0</v>
      </c>
      <c r="J389" s="10">
        <f t="shared" si="95"/>
        <v>0</v>
      </c>
      <c r="K389" s="10">
        <f t="shared" si="96"/>
        <v>0</v>
      </c>
    </row>
    <row r="390" spans="1:11" x14ac:dyDescent="0.25">
      <c r="A390" t="str">
        <f t="shared" si="93"/>
        <v>b</v>
      </c>
      <c r="B390" s="8"/>
      <c r="C390" s="9" t="s">
        <v>12</v>
      </c>
      <c r="D390" s="29"/>
      <c r="E390" s="10">
        <f t="shared" si="83"/>
        <v>0</v>
      </c>
      <c r="F390" s="10">
        <v>0</v>
      </c>
      <c r="G390" s="10">
        <v>0</v>
      </c>
      <c r="H390" s="10">
        <v>0</v>
      </c>
      <c r="I390" s="10">
        <v>0</v>
      </c>
      <c r="J390" s="10">
        <f t="shared" si="95"/>
        <v>0</v>
      </c>
      <c r="K390" s="10">
        <f t="shared" si="96"/>
        <v>0</v>
      </c>
    </row>
    <row r="391" spans="1:11" x14ac:dyDescent="0.25">
      <c r="A391" t="str">
        <f t="shared" si="93"/>
        <v>b</v>
      </c>
      <c r="B391" s="8"/>
      <c r="C391" s="9" t="s">
        <v>13</v>
      </c>
      <c r="D391" s="29"/>
      <c r="E391" s="10">
        <f t="shared" si="83"/>
        <v>0</v>
      </c>
      <c r="F391" s="10">
        <v>0</v>
      </c>
      <c r="G391" s="10">
        <v>0</v>
      </c>
      <c r="H391" s="10">
        <v>0</v>
      </c>
      <c r="I391" s="10">
        <v>0</v>
      </c>
      <c r="J391" s="10">
        <f t="shared" si="95"/>
        <v>0</v>
      </c>
      <c r="K391" s="10">
        <f t="shared" si="96"/>
        <v>0</v>
      </c>
    </row>
    <row r="392" spans="1:11" x14ac:dyDescent="0.25">
      <c r="A392" t="str">
        <f t="shared" si="93"/>
        <v>b</v>
      </c>
      <c r="B392" s="8"/>
      <c r="C392" s="9" t="s">
        <v>14</v>
      </c>
      <c r="D392" s="29"/>
      <c r="E392" s="10">
        <f t="shared" si="83"/>
        <v>0</v>
      </c>
      <c r="F392" s="10">
        <v>0</v>
      </c>
      <c r="G392" s="10">
        <v>0</v>
      </c>
      <c r="H392" s="10">
        <v>0</v>
      </c>
      <c r="I392" s="10">
        <v>0</v>
      </c>
      <c r="J392" s="10">
        <f t="shared" si="95"/>
        <v>0</v>
      </c>
      <c r="K392" s="10">
        <f t="shared" si="96"/>
        <v>0</v>
      </c>
    </row>
    <row r="393" spans="1:11" x14ac:dyDescent="0.25">
      <c r="A393" t="str">
        <f t="shared" si="93"/>
        <v>b</v>
      </c>
      <c r="B393" s="8"/>
      <c r="C393" s="9" t="s">
        <v>15</v>
      </c>
      <c r="D393" s="29"/>
      <c r="E393" s="10">
        <f t="shared" si="83"/>
        <v>0</v>
      </c>
      <c r="F393" s="10">
        <v>0</v>
      </c>
      <c r="G393" s="10">
        <v>0</v>
      </c>
      <c r="H393" s="10">
        <v>0</v>
      </c>
      <c r="I393" s="10">
        <v>0</v>
      </c>
      <c r="J393" s="10">
        <f t="shared" si="95"/>
        <v>0</v>
      </c>
      <c r="K393" s="10">
        <f t="shared" si="96"/>
        <v>0</v>
      </c>
    </row>
    <row r="394" spans="1:11" x14ac:dyDescent="0.25">
      <c r="A394" t="str">
        <f t="shared" si="93"/>
        <v>b</v>
      </c>
      <c r="B394" s="8"/>
      <c r="C394" s="9" t="s">
        <v>16</v>
      </c>
      <c r="D394" s="29"/>
      <c r="E394" s="10">
        <f t="shared" si="83"/>
        <v>0</v>
      </c>
      <c r="F394" s="10">
        <v>0</v>
      </c>
      <c r="G394" s="10">
        <v>0</v>
      </c>
      <c r="H394" s="10">
        <v>0</v>
      </c>
      <c r="I394" s="10">
        <v>0</v>
      </c>
      <c r="J394" s="10">
        <f t="shared" si="95"/>
        <v>0</v>
      </c>
      <c r="K394" s="10">
        <f t="shared" si="96"/>
        <v>0</v>
      </c>
    </row>
    <row r="395" spans="1:11" x14ac:dyDescent="0.25">
      <c r="A395" t="str">
        <f t="shared" si="93"/>
        <v>b</v>
      </c>
      <c r="B395" s="8"/>
      <c r="C395" s="9" t="s">
        <v>17</v>
      </c>
      <c r="D395" s="29"/>
      <c r="E395" s="10">
        <f t="shared" si="83"/>
        <v>0</v>
      </c>
      <c r="F395" s="10">
        <v>0</v>
      </c>
      <c r="G395" s="10">
        <v>0</v>
      </c>
      <c r="H395" s="10">
        <v>0</v>
      </c>
      <c r="I395" s="10">
        <v>0</v>
      </c>
      <c r="J395" s="10">
        <f t="shared" si="95"/>
        <v>0</v>
      </c>
      <c r="K395" s="10">
        <f t="shared" si="96"/>
        <v>0</v>
      </c>
    </row>
    <row r="396" spans="1:11" x14ac:dyDescent="0.25">
      <c r="A396" t="str">
        <f t="shared" si="93"/>
        <v>b</v>
      </c>
      <c r="B396" s="5"/>
      <c r="C396" s="6" t="s">
        <v>18</v>
      </c>
      <c r="D396" s="28"/>
      <c r="E396" s="7">
        <f t="shared" si="83"/>
        <v>0</v>
      </c>
      <c r="F396" s="7">
        <v>0</v>
      </c>
      <c r="G396" s="7">
        <v>0</v>
      </c>
      <c r="H396" s="7">
        <v>0</v>
      </c>
      <c r="I396" s="7">
        <v>0</v>
      </c>
      <c r="J396" s="7">
        <f t="shared" si="95"/>
        <v>0</v>
      </c>
      <c r="K396" s="7">
        <f t="shared" si="96"/>
        <v>0</v>
      </c>
    </row>
    <row r="397" spans="1:11" x14ac:dyDescent="0.25">
      <c r="A397" t="str">
        <f t="shared" si="93"/>
        <v>b</v>
      </c>
      <c r="B397" s="5"/>
      <c r="C397" s="6" t="s">
        <v>19</v>
      </c>
      <c r="D397" s="28"/>
      <c r="E397" s="7">
        <f t="shared" si="83"/>
        <v>0</v>
      </c>
      <c r="F397" s="7">
        <v>0</v>
      </c>
      <c r="G397" s="7">
        <v>0</v>
      </c>
      <c r="H397" s="7">
        <v>0</v>
      </c>
      <c r="I397" s="7">
        <v>0</v>
      </c>
      <c r="J397" s="7">
        <f t="shared" si="95"/>
        <v>0</v>
      </c>
      <c r="K397" s="7">
        <f t="shared" si="96"/>
        <v>0</v>
      </c>
    </row>
    <row r="398" spans="1:11" ht="15.75" thickBot="1" x14ac:dyDescent="0.3">
      <c r="A398" t="str">
        <f t="shared" si="93"/>
        <v>b</v>
      </c>
      <c r="B398" s="11"/>
      <c r="C398" s="12" t="s">
        <v>20</v>
      </c>
      <c r="D398" s="30"/>
      <c r="E398" s="13">
        <f t="shared" si="83"/>
        <v>0</v>
      </c>
      <c r="F398" s="13">
        <v>0</v>
      </c>
      <c r="G398" s="13">
        <v>0</v>
      </c>
      <c r="H398" s="13">
        <v>0</v>
      </c>
      <c r="I398" s="13">
        <v>0</v>
      </c>
      <c r="J398" s="13">
        <f t="shared" si="95"/>
        <v>0</v>
      </c>
      <c r="K398" s="13">
        <f t="shared" si="96"/>
        <v>0</v>
      </c>
    </row>
    <row r="399" spans="1:11" ht="31.5" thickTop="1" thickBot="1" x14ac:dyDescent="0.3">
      <c r="A399" t="str">
        <f t="shared" si="93"/>
        <v>b</v>
      </c>
      <c r="B399" s="3" t="s">
        <v>83</v>
      </c>
      <c r="C399" s="15" t="s">
        <v>84</v>
      </c>
      <c r="D399" s="27"/>
      <c r="E399" s="4">
        <f t="shared" si="83"/>
        <v>0</v>
      </c>
      <c r="F399" s="4">
        <f>SUM(F400,F408,F409,F410)</f>
        <v>0</v>
      </c>
      <c r="G399" s="4">
        <f t="shared" ref="G399:I399" si="97">SUM(G400,G408,G409,G410)</f>
        <v>0</v>
      </c>
      <c r="H399" s="4">
        <f t="shared" si="97"/>
        <v>0</v>
      </c>
      <c r="I399" s="4">
        <f t="shared" si="97"/>
        <v>0</v>
      </c>
      <c r="J399" s="4">
        <f t="shared" si="95"/>
        <v>0</v>
      </c>
      <c r="K399" s="4">
        <f t="shared" si="96"/>
        <v>0</v>
      </c>
    </row>
    <row r="400" spans="1:11" ht="15.75" thickTop="1" x14ac:dyDescent="0.25">
      <c r="A400" t="str">
        <f t="shared" si="93"/>
        <v>b</v>
      </c>
      <c r="B400" s="5"/>
      <c r="C400" s="6" t="s">
        <v>10</v>
      </c>
      <c r="D400" s="28"/>
      <c r="E400" s="7">
        <f t="shared" ref="E400:E463" si="98">SUM(F400,G400,H400,I400)</f>
        <v>0</v>
      </c>
      <c r="F400" s="7">
        <f>SUM(F401:F407)</f>
        <v>0</v>
      </c>
      <c r="G400" s="7">
        <f t="shared" ref="G400:I400" si="99">SUM(G401:G407)</f>
        <v>0</v>
      </c>
      <c r="H400" s="7">
        <f t="shared" si="99"/>
        <v>0</v>
      </c>
      <c r="I400" s="7">
        <f t="shared" si="99"/>
        <v>0</v>
      </c>
      <c r="J400" s="7">
        <f t="shared" si="95"/>
        <v>0</v>
      </c>
      <c r="K400" s="7">
        <f t="shared" si="96"/>
        <v>0</v>
      </c>
    </row>
    <row r="401" spans="1:11" x14ac:dyDescent="0.25">
      <c r="A401" t="str">
        <f t="shared" si="93"/>
        <v>b</v>
      </c>
      <c r="B401" s="8"/>
      <c r="C401" s="9" t="s">
        <v>11</v>
      </c>
      <c r="D401" s="29"/>
      <c r="E401" s="10">
        <f t="shared" si="98"/>
        <v>0</v>
      </c>
      <c r="F401" s="10">
        <v>0</v>
      </c>
      <c r="G401" s="10">
        <v>0</v>
      </c>
      <c r="H401" s="10">
        <v>0</v>
      </c>
      <c r="I401" s="10">
        <v>0</v>
      </c>
      <c r="J401" s="10">
        <f t="shared" si="95"/>
        <v>0</v>
      </c>
      <c r="K401" s="10">
        <f t="shared" si="96"/>
        <v>0</v>
      </c>
    </row>
    <row r="402" spans="1:11" x14ac:dyDescent="0.25">
      <c r="A402" t="str">
        <f t="shared" si="93"/>
        <v>b</v>
      </c>
      <c r="B402" s="8"/>
      <c r="C402" s="9" t="s">
        <v>12</v>
      </c>
      <c r="D402" s="29"/>
      <c r="E402" s="10">
        <f t="shared" si="98"/>
        <v>0</v>
      </c>
      <c r="F402" s="10">
        <v>0</v>
      </c>
      <c r="G402" s="10">
        <v>0</v>
      </c>
      <c r="H402" s="10">
        <v>0</v>
      </c>
      <c r="I402" s="10">
        <v>0</v>
      </c>
      <c r="J402" s="10">
        <f t="shared" si="95"/>
        <v>0</v>
      </c>
      <c r="K402" s="10">
        <f t="shared" si="96"/>
        <v>0</v>
      </c>
    </row>
    <row r="403" spans="1:11" x14ac:dyDescent="0.25">
      <c r="A403" t="str">
        <f t="shared" si="93"/>
        <v>b</v>
      </c>
      <c r="B403" s="8"/>
      <c r="C403" s="9" t="s">
        <v>13</v>
      </c>
      <c r="D403" s="29"/>
      <c r="E403" s="10">
        <f t="shared" si="98"/>
        <v>0</v>
      </c>
      <c r="F403" s="10">
        <v>0</v>
      </c>
      <c r="G403" s="10">
        <v>0</v>
      </c>
      <c r="H403" s="10">
        <v>0</v>
      </c>
      <c r="I403" s="10">
        <v>0</v>
      </c>
      <c r="J403" s="10">
        <f t="shared" si="95"/>
        <v>0</v>
      </c>
      <c r="K403" s="10">
        <f t="shared" si="96"/>
        <v>0</v>
      </c>
    </row>
    <row r="404" spans="1:11" x14ac:dyDescent="0.25">
      <c r="A404" t="str">
        <f t="shared" si="93"/>
        <v>b</v>
      </c>
      <c r="B404" s="8"/>
      <c r="C404" s="9" t="s">
        <v>14</v>
      </c>
      <c r="D404" s="29"/>
      <c r="E404" s="10">
        <f t="shared" si="98"/>
        <v>0</v>
      </c>
      <c r="F404" s="10">
        <v>0</v>
      </c>
      <c r="G404" s="10">
        <v>0</v>
      </c>
      <c r="H404" s="10">
        <v>0</v>
      </c>
      <c r="I404" s="10">
        <v>0</v>
      </c>
      <c r="J404" s="10">
        <f t="shared" si="95"/>
        <v>0</v>
      </c>
      <c r="K404" s="10">
        <f t="shared" si="96"/>
        <v>0</v>
      </c>
    </row>
    <row r="405" spans="1:11" x14ac:dyDescent="0.25">
      <c r="A405" t="str">
        <f t="shared" si="93"/>
        <v>b</v>
      </c>
      <c r="B405" s="8"/>
      <c r="C405" s="9" t="s">
        <v>15</v>
      </c>
      <c r="D405" s="29"/>
      <c r="E405" s="10">
        <f t="shared" si="98"/>
        <v>0</v>
      </c>
      <c r="F405" s="10">
        <v>0</v>
      </c>
      <c r="G405" s="10">
        <v>0</v>
      </c>
      <c r="H405" s="10">
        <v>0</v>
      </c>
      <c r="I405" s="10">
        <v>0</v>
      </c>
      <c r="J405" s="10">
        <f t="shared" si="95"/>
        <v>0</v>
      </c>
      <c r="K405" s="10">
        <f t="shared" si="96"/>
        <v>0</v>
      </c>
    </row>
    <row r="406" spans="1:11" x14ac:dyDescent="0.25">
      <c r="A406" t="str">
        <f t="shared" si="93"/>
        <v>b</v>
      </c>
      <c r="B406" s="8"/>
      <c r="C406" s="9" t="s">
        <v>16</v>
      </c>
      <c r="D406" s="29"/>
      <c r="E406" s="10">
        <f t="shared" si="98"/>
        <v>0</v>
      </c>
      <c r="F406" s="10">
        <v>0</v>
      </c>
      <c r="G406" s="10">
        <v>0</v>
      </c>
      <c r="H406" s="10">
        <v>0</v>
      </c>
      <c r="I406" s="10">
        <v>0</v>
      </c>
      <c r="J406" s="10">
        <f t="shared" si="95"/>
        <v>0</v>
      </c>
      <c r="K406" s="10">
        <f t="shared" si="96"/>
        <v>0</v>
      </c>
    </row>
    <row r="407" spans="1:11" x14ac:dyDescent="0.25">
      <c r="A407" t="str">
        <f t="shared" si="93"/>
        <v>b</v>
      </c>
      <c r="B407" s="8"/>
      <c r="C407" s="9" t="s">
        <v>17</v>
      </c>
      <c r="D407" s="29"/>
      <c r="E407" s="10">
        <f t="shared" si="98"/>
        <v>0</v>
      </c>
      <c r="F407" s="10">
        <v>0</v>
      </c>
      <c r="G407" s="10">
        <v>0</v>
      </c>
      <c r="H407" s="10">
        <v>0</v>
      </c>
      <c r="I407" s="10">
        <v>0</v>
      </c>
      <c r="J407" s="10">
        <f t="shared" si="95"/>
        <v>0</v>
      </c>
      <c r="K407" s="10">
        <f t="shared" si="96"/>
        <v>0</v>
      </c>
    </row>
    <row r="408" spans="1:11" x14ac:dyDescent="0.25">
      <c r="A408" t="str">
        <f t="shared" si="93"/>
        <v>b</v>
      </c>
      <c r="B408" s="5"/>
      <c r="C408" s="6" t="s">
        <v>18</v>
      </c>
      <c r="D408" s="28"/>
      <c r="E408" s="7">
        <f t="shared" si="98"/>
        <v>0</v>
      </c>
      <c r="F408" s="7">
        <v>0</v>
      </c>
      <c r="G408" s="7">
        <v>0</v>
      </c>
      <c r="H408" s="7">
        <v>0</v>
      </c>
      <c r="I408" s="7">
        <v>0</v>
      </c>
      <c r="J408" s="7">
        <f t="shared" si="95"/>
        <v>0</v>
      </c>
      <c r="K408" s="7">
        <f t="shared" si="96"/>
        <v>0</v>
      </c>
    </row>
    <row r="409" spans="1:11" x14ac:dyDescent="0.25">
      <c r="A409" t="str">
        <f t="shared" si="93"/>
        <v>b</v>
      </c>
      <c r="B409" s="5"/>
      <c r="C409" s="6" t="s">
        <v>19</v>
      </c>
      <c r="D409" s="28"/>
      <c r="E409" s="7">
        <f t="shared" si="98"/>
        <v>0</v>
      </c>
      <c r="F409" s="7">
        <v>0</v>
      </c>
      <c r="G409" s="7">
        <v>0</v>
      </c>
      <c r="H409" s="7">
        <v>0</v>
      </c>
      <c r="I409" s="7">
        <v>0</v>
      </c>
      <c r="J409" s="7">
        <f t="shared" si="95"/>
        <v>0</v>
      </c>
      <c r="K409" s="7">
        <f t="shared" si="96"/>
        <v>0</v>
      </c>
    </row>
    <row r="410" spans="1:11" ht="15.75" thickBot="1" x14ac:dyDescent="0.3">
      <c r="A410" t="str">
        <f t="shared" si="93"/>
        <v>b</v>
      </c>
      <c r="B410" s="11"/>
      <c r="C410" s="12" t="s">
        <v>20</v>
      </c>
      <c r="D410" s="30"/>
      <c r="E410" s="13">
        <f t="shared" si="98"/>
        <v>0</v>
      </c>
      <c r="F410" s="13">
        <v>0</v>
      </c>
      <c r="G410" s="13">
        <v>0</v>
      </c>
      <c r="H410" s="13">
        <v>0</v>
      </c>
      <c r="I410" s="13">
        <v>0</v>
      </c>
      <c r="J410" s="13">
        <f t="shared" si="95"/>
        <v>0</v>
      </c>
      <c r="K410" s="13">
        <f t="shared" si="96"/>
        <v>0</v>
      </c>
    </row>
    <row r="411" spans="1:11" ht="32.25" customHeight="1" thickTop="1" thickBot="1" x14ac:dyDescent="0.3">
      <c r="A411" t="str">
        <f t="shared" si="93"/>
        <v>b</v>
      </c>
      <c r="B411" s="3" t="s">
        <v>85</v>
      </c>
      <c r="C411" s="4" t="s">
        <v>86</v>
      </c>
      <c r="D411" s="27"/>
      <c r="E411" s="4">
        <f t="shared" si="98"/>
        <v>0</v>
      </c>
      <c r="F411" s="4">
        <f>SUM(F412,F420,F421,F422)</f>
        <v>0</v>
      </c>
      <c r="G411" s="4">
        <f t="shared" ref="G411:I411" si="100">SUM(G412,G420,G421,G422)</f>
        <v>0</v>
      </c>
      <c r="H411" s="4">
        <f t="shared" si="100"/>
        <v>0</v>
      </c>
      <c r="I411" s="4">
        <f t="shared" si="100"/>
        <v>0</v>
      </c>
      <c r="J411" s="4">
        <f t="shared" si="95"/>
        <v>0</v>
      </c>
      <c r="K411" s="4">
        <f t="shared" si="96"/>
        <v>0</v>
      </c>
    </row>
    <row r="412" spans="1:11" ht="15.75" thickTop="1" x14ac:dyDescent="0.25">
      <c r="A412" t="str">
        <f t="shared" si="93"/>
        <v>b</v>
      </c>
      <c r="B412" s="5"/>
      <c r="C412" s="6" t="s">
        <v>10</v>
      </c>
      <c r="D412" s="28"/>
      <c r="E412" s="7">
        <f t="shared" si="98"/>
        <v>0</v>
      </c>
      <c r="F412" s="7">
        <f>SUM(F413:F419)</f>
        <v>0</v>
      </c>
      <c r="G412" s="7">
        <f t="shared" ref="G412:I412" si="101">SUM(G413:G419)</f>
        <v>0</v>
      </c>
      <c r="H412" s="7">
        <f t="shared" si="101"/>
        <v>0</v>
      </c>
      <c r="I412" s="7">
        <f t="shared" si="101"/>
        <v>0</v>
      </c>
      <c r="J412" s="7">
        <f t="shared" si="95"/>
        <v>0</v>
      </c>
      <c r="K412" s="7">
        <f t="shared" si="96"/>
        <v>0</v>
      </c>
    </row>
    <row r="413" spans="1:11" x14ac:dyDescent="0.25">
      <c r="A413" t="str">
        <f t="shared" si="93"/>
        <v>b</v>
      </c>
      <c r="B413" s="8"/>
      <c r="C413" s="9" t="s">
        <v>11</v>
      </c>
      <c r="D413" s="29"/>
      <c r="E413" s="10">
        <f t="shared" si="98"/>
        <v>0</v>
      </c>
      <c r="F413" s="10">
        <v>0</v>
      </c>
      <c r="G413" s="10">
        <v>0</v>
      </c>
      <c r="H413" s="10">
        <v>0</v>
      </c>
      <c r="I413" s="10">
        <v>0</v>
      </c>
      <c r="J413" s="10">
        <f t="shared" si="95"/>
        <v>0</v>
      </c>
      <c r="K413" s="10">
        <f t="shared" si="96"/>
        <v>0</v>
      </c>
    </row>
    <row r="414" spans="1:11" x14ac:dyDescent="0.25">
      <c r="A414" t="str">
        <f t="shared" si="93"/>
        <v>b</v>
      </c>
      <c r="B414" s="8"/>
      <c r="C414" s="9" t="s">
        <v>12</v>
      </c>
      <c r="D414" s="29"/>
      <c r="E414" s="10">
        <f t="shared" si="98"/>
        <v>0</v>
      </c>
      <c r="F414" s="10">
        <v>0</v>
      </c>
      <c r="G414" s="10">
        <v>0</v>
      </c>
      <c r="H414" s="10">
        <v>0</v>
      </c>
      <c r="I414" s="10">
        <v>0</v>
      </c>
      <c r="J414" s="10">
        <f t="shared" si="95"/>
        <v>0</v>
      </c>
      <c r="K414" s="10">
        <f t="shared" si="96"/>
        <v>0</v>
      </c>
    </row>
    <row r="415" spans="1:11" x14ac:dyDescent="0.25">
      <c r="A415" t="str">
        <f t="shared" si="93"/>
        <v>b</v>
      </c>
      <c r="B415" s="8"/>
      <c r="C415" s="9" t="s">
        <v>13</v>
      </c>
      <c r="D415" s="29"/>
      <c r="E415" s="10">
        <f t="shared" si="98"/>
        <v>0</v>
      </c>
      <c r="F415" s="10">
        <v>0</v>
      </c>
      <c r="G415" s="10">
        <v>0</v>
      </c>
      <c r="H415" s="10">
        <v>0</v>
      </c>
      <c r="I415" s="10">
        <v>0</v>
      </c>
      <c r="J415" s="10">
        <f t="shared" si="95"/>
        <v>0</v>
      </c>
      <c r="K415" s="10">
        <f t="shared" si="96"/>
        <v>0</v>
      </c>
    </row>
    <row r="416" spans="1:11" x14ac:dyDescent="0.25">
      <c r="A416" t="str">
        <f t="shared" si="93"/>
        <v>b</v>
      </c>
      <c r="B416" s="8"/>
      <c r="C416" s="9" t="s">
        <v>14</v>
      </c>
      <c r="D416" s="29"/>
      <c r="E416" s="10">
        <f t="shared" si="98"/>
        <v>0</v>
      </c>
      <c r="F416" s="10">
        <v>0</v>
      </c>
      <c r="G416" s="10">
        <v>0</v>
      </c>
      <c r="H416" s="10">
        <v>0</v>
      </c>
      <c r="I416" s="10">
        <v>0</v>
      </c>
      <c r="J416" s="10">
        <f t="shared" si="95"/>
        <v>0</v>
      </c>
      <c r="K416" s="10">
        <f t="shared" si="96"/>
        <v>0</v>
      </c>
    </row>
    <row r="417" spans="1:11" x14ac:dyDescent="0.25">
      <c r="A417" t="str">
        <f t="shared" si="93"/>
        <v>b</v>
      </c>
      <c r="B417" s="8"/>
      <c r="C417" s="9" t="s">
        <v>15</v>
      </c>
      <c r="D417" s="29"/>
      <c r="E417" s="10">
        <f t="shared" si="98"/>
        <v>0</v>
      </c>
      <c r="F417" s="10">
        <v>0</v>
      </c>
      <c r="G417" s="10">
        <v>0</v>
      </c>
      <c r="H417" s="10">
        <v>0</v>
      </c>
      <c r="I417" s="10">
        <v>0</v>
      </c>
      <c r="J417" s="10">
        <f t="shared" si="95"/>
        <v>0</v>
      </c>
      <c r="K417" s="10">
        <f t="shared" si="96"/>
        <v>0</v>
      </c>
    </row>
    <row r="418" spans="1:11" x14ac:dyDescent="0.25">
      <c r="A418" t="str">
        <f t="shared" si="93"/>
        <v>b</v>
      </c>
      <c r="B418" s="8"/>
      <c r="C418" s="9" t="s">
        <v>16</v>
      </c>
      <c r="D418" s="29"/>
      <c r="E418" s="10">
        <f t="shared" si="98"/>
        <v>0</v>
      </c>
      <c r="F418" s="10">
        <v>0</v>
      </c>
      <c r="G418" s="10">
        <v>0</v>
      </c>
      <c r="H418" s="10">
        <v>0</v>
      </c>
      <c r="I418" s="10">
        <v>0</v>
      </c>
      <c r="J418" s="10">
        <f t="shared" si="95"/>
        <v>0</v>
      </c>
      <c r="K418" s="10">
        <f t="shared" si="96"/>
        <v>0</v>
      </c>
    </row>
    <row r="419" spans="1:11" x14ac:dyDescent="0.25">
      <c r="A419" t="str">
        <f t="shared" si="93"/>
        <v>b</v>
      </c>
      <c r="B419" s="8"/>
      <c r="C419" s="9" t="s">
        <v>17</v>
      </c>
      <c r="D419" s="29"/>
      <c r="E419" s="10">
        <f t="shared" si="98"/>
        <v>0</v>
      </c>
      <c r="F419" s="10">
        <v>0</v>
      </c>
      <c r="G419" s="10">
        <v>0</v>
      </c>
      <c r="H419" s="10">
        <v>0</v>
      </c>
      <c r="I419" s="10">
        <v>0</v>
      </c>
      <c r="J419" s="10">
        <f t="shared" si="95"/>
        <v>0</v>
      </c>
      <c r="K419" s="10">
        <f t="shared" si="96"/>
        <v>0</v>
      </c>
    </row>
    <row r="420" spans="1:11" x14ac:dyDescent="0.25">
      <c r="A420" t="str">
        <f t="shared" si="93"/>
        <v>b</v>
      </c>
      <c r="B420" s="5"/>
      <c r="C420" s="6" t="s">
        <v>18</v>
      </c>
      <c r="D420" s="28"/>
      <c r="E420" s="7">
        <f t="shared" si="98"/>
        <v>0</v>
      </c>
      <c r="F420" s="7">
        <v>0</v>
      </c>
      <c r="G420" s="7">
        <v>0</v>
      </c>
      <c r="H420" s="7">
        <v>0</v>
      </c>
      <c r="I420" s="7">
        <v>0</v>
      </c>
      <c r="J420" s="7">
        <f t="shared" si="95"/>
        <v>0</v>
      </c>
      <c r="K420" s="7">
        <f t="shared" si="96"/>
        <v>0</v>
      </c>
    </row>
    <row r="421" spans="1:11" x14ac:dyDescent="0.25">
      <c r="A421" t="str">
        <f t="shared" si="93"/>
        <v>b</v>
      </c>
      <c r="B421" s="5"/>
      <c r="C421" s="6" t="s">
        <v>19</v>
      </c>
      <c r="D421" s="28"/>
      <c r="E421" s="7">
        <f t="shared" si="98"/>
        <v>0</v>
      </c>
      <c r="F421" s="7">
        <v>0</v>
      </c>
      <c r="G421" s="7">
        <v>0</v>
      </c>
      <c r="H421" s="7">
        <v>0</v>
      </c>
      <c r="I421" s="7">
        <v>0</v>
      </c>
      <c r="J421" s="7">
        <f t="shared" si="95"/>
        <v>0</v>
      </c>
      <c r="K421" s="7">
        <f t="shared" si="96"/>
        <v>0</v>
      </c>
    </row>
    <row r="422" spans="1:11" ht="15.75" thickBot="1" x14ac:dyDescent="0.3">
      <c r="A422" t="str">
        <f t="shared" si="93"/>
        <v>b</v>
      </c>
      <c r="B422" s="11"/>
      <c r="C422" s="12" t="s">
        <v>20</v>
      </c>
      <c r="D422" s="30"/>
      <c r="E422" s="13">
        <f t="shared" si="98"/>
        <v>0</v>
      </c>
      <c r="F422" s="13">
        <v>0</v>
      </c>
      <c r="G422" s="13">
        <v>0</v>
      </c>
      <c r="H422" s="13">
        <v>0</v>
      </c>
      <c r="I422" s="13">
        <v>0</v>
      </c>
      <c r="J422" s="13">
        <f t="shared" si="95"/>
        <v>0</v>
      </c>
      <c r="K422" s="13">
        <f t="shared" si="96"/>
        <v>0</v>
      </c>
    </row>
    <row r="423" spans="1:11" ht="32.25" customHeight="1" thickTop="1" thickBot="1" x14ac:dyDescent="0.3">
      <c r="A423" t="str">
        <f t="shared" si="93"/>
        <v>b</v>
      </c>
      <c r="B423" s="3" t="s">
        <v>87</v>
      </c>
      <c r="C423" s="4" t="s">
        <v>88</v>
      </c>
      <c r="D423" s="27"/>
      <c r="E423" s="4">
        <f t="shared" si="98"/>
        <v>0</v>
      </c>
      <c r="F423" s="4">
        <f>SUM(F424,F432,F433,F434)</f>
        <v>0</v>
      </c>
      <c r="G423" s="4">
        <f t="shared" ref="G423:I423" si="102">SUM(G424,G432,G433,G434)</f>
        <v>0</v>
      </c>
      <c r="H423" s="4">
        <f t="shared" si="102"/>
        <v>0</v>
      </c>
      <c r="I423" s="4">
        <f t="shared" si="102"/>
        <v>0</v>
      </c>
      <c r="J423" s="4">
        <f t="shared" si="95"/>
        <v>0</v>
      </c>
      <c r="K423" s="4">
        <f t="shared" si="96"/>
        <v>0</v>
      </c>
    </row>
    <row r="424" spans="1:11" ht="15.75" thickTop="1" x14ac:dyDescent="0.25">
      <c r="A424" t="str">
        <f t="shared" si="93"/>
        <v>b</v>
      </c>
      <c r="B424" s="5"/>
      <c r="C424" s="6" t="s">
        <v>10</v>
      </c>
      <c r="D424" s="28"/>
      <c r="E424" s="7">
        <f t="shared" si="98"/>
        <v>0</v>
      </c>
      <c r="F424" s="7">
        <f>SUM(F425:F431)</f>
        <v>0</v>
      </c>
      <c r="G424" s="7">
        <f t="shared" ref="G424:I424" si="103">SUM(G425:G431)</f>
        <v>0</v>
      </c>
      <c r="H424" s="7">
        <f t="shared" si="103"/>
        <v>0</v>
      </c>
      <c r="I424" s="7">
        <f t="shared" si="103"/>
        <v>0</v>
      </c>
      <c r="J424" s="7">
        <f t="shared" si="95"/>
        <v>0</v>
      </c>
      <c r="K424" s="7">
        <f t="shared" si="96"/>
        <v>0</v>
      </c>
    </row>
    <row r="425" spans="1:11" x14ac:dyDescent="0.25">
      <c r="A425" t="str">
        <f t="shared" si="93"/>
        <v>b</v>
      </c>
      <c r="B425" s="8"/>
      <c r="C425" s="9" t="s">
        <v>11</v>
      </c>
      <c r="D425" s="29"/>
      <c r="E425" s="10">
        <f t="shared" si="98"/>
        <v>0</v>
      </c>
      <c r="F425" s="10">
        <v>0</v>
      </c>
      <c r="G425" s="10">
        <v>0</v>
      </c>
      <c r="H425" s="10">
        <v>0</v>
      </c>
      <c r="I425" s="10">
        <v>0</v>
      </c>
      <c r="J425" s="10">
        <f t="shared" si="95"/>
        <v>0</v>
      </c>
      <c r="K425" s="10">
        <f t="shared" si="96"/>
        <v>0</v>
      </c>
    </row>
    <row r="426" spans="1:11" x14ac:dyDescent="0.25">
      <c r="A426" t="str">
        <f t="shared" si="93"/>
        <v>b</v>
      </c>
      <c r="B426" s="8"/>
      <c r="C426" s="9" t="s">
        <v>12</v>
      </c>
      <c r="D426" s="29"/>
      <c r="E426" s="10">
        <f t="shared" si="98"/>
        <v>0</v>
      </c>
      <c r="F426" s="10">
        <v>0</v>
      </c>
      <c r="G426" s="10">
        <v>0</v>
      </c>
      <c r="H426" s="10">
        <v>0</v>
      </c>
      <c r="I426" s="10">
        <v>0</v>
      </c>
      <c r="J426" s="10">
        <f t="shared" si="95"/>
        <v>0</v>
      </c>
      <c r="K426" s="10">
        <f t="shared" si="96"/>
        <v>0</v>
      </c>
    </row>
    <row r="427" spans="1:11" x14ac:dyDescent="0.25">
      <c r="A427" t="str">
        <f t="shared" si="93"/>
        <v>b</v>
      </c>
      <c r="B427" s="8"/>
      <c r="C427" s="9" t="s">
        <v>13</v>
      </c>
      <c r="D427" s="29"/>
      <c r="E427" s="10">
        <f t="shared" si="98"/>
        <v>0</v>
      </c>
      <c r="F427" s="10">
        <v>0</v>
      </c>
      <c r="G427" s="10">
        <v>0</v>
      </c>
      <c r="H427" s="10">
        <v>0</v>
      </c>
      <c r="I427" s="10">
        <v>0</v>
      </c>
      <c r="J427" s="10">
        <f t="shared" si="95"/>
        <v>0</v>
      </c>
      <c r="K427" s="10">
        <f t="shared" si="96"/>
        <v>0</v>
      </c>
    </row>
    <row r="428" spans="1:11" x14ac:dyDescent="0.25">
      <c r="A428" t="str">
        <f t="shared" si="93"/>
        <v>b</v>
      </c>
      <c r="B428" s="8"/>
      <c r="C428" s="9" t="s">
        <v>14</v>
      </c>
      <c r="D428" s="29"/>
      <c r="E428" s="10">
        <f t="shared" si="98"/>
        <v>0</v>
      </c>
      <c r="F428" s="10">
        <v>0</v>
      </c>
      <c r="G428" s="10">
        <v>0</v>
      </c>
      <c r="H428" s="10">
        <v>0</v>
      </c>
      <c r="I428" s="10">
        <v>0</v>
      </c>
      <c r="J428" s="10">
        <f t="shared" si="95"/>
        <v>0</v>
      </c>
      <c r="K428" s="10">
        <f t="shared" si="96"/>
        <v>0</v>
      </c>
    </row>
    <row r="429" spans="1:11" x14ac:dyDescent="0.25">
      <c r="A429" t="str">
        <f t="shared" si="93"/>
        <v>b</v>
      </c>
      <c r="B429" s="8"/>
      <c r="C429" s="9" t="s">
        <v>15</v>
      </c>
      <c r="D429" s="29"/>
      <c r="E429" s="10">
        <f t="shared" si="98"/>
        <v>0</v>
      </c>
      <c r="F429" s="10">
        <v>0</v>
      </c>
      <c r="G429" s="10">
        <v>0</v>
      </c>
      <c r="H429" s="10">
        <v>0</v>
      </c>
      <c r="I429" s="10">
        <v>0</v>
      </c>
      <c r="J429" s="10">
        <f t="shared" si="95"/>
        <v>0</v>
      </c>
      <c r="K429" s="10">
        <f t="shared" si="96"/>
        <v>0</v>
      </c>
    </row>
    <row r="430" spans="1:11" x14ac:dyDescent="0.25">
      <c r="A430" t="str">
        <f t="shared" si="93"/>
        <v>b</v>
      </c>
      <c r="B430" s="8"/>
      <c r="C430" s="9" t="s">
        <v>16</v>
      </c>
      <c r="D430" s="29"/>
      <c r="E430" s="10">
        <f t="shared" si="98"/>
        <v>0</v>
      </c>
      <c r="F430" s="10">
        <v>0</v>
      </c>
      <c r="G430" s="10">
        <v>0</v>
      </c>
      <c r="H430" s="10">
        <v>0</v>
      </c>
      <c r="I430" s="10">
        <v>0</v>
      </c>
      <c r="J430" s="10">
        <f t="shared" si="95"/>
        <v>0</v>
      </c>
      <c r="K430" s="10">
        <f t="shared" si="96"/>
        <v>0</v>
      </c>
    </row>
    <row r="431" spans="1:11" x14ac:dyDescent="0.25">
      <c r="A431" t="str">
        <f t="shared" si="93"/>
        <v>b</v>
      </c>
      <c r="B431" s="8"/>
      <c r="C431" s="9" t="s">
        <v>17</v>
      </c>
      <c r="D431" s="29"/>
      <c r="E431" s="10">
        <f t="shared" si="98"/>
        <v>0</v>
      </c>
      <c r="F431" s="10">
        <v>0</v>
      </c>
      <c r="G431" s="10">
        <v>0</v>
      </c>
      <c r="H431" s="10">
        <v>0</v>
      </c>
      <c r="I431" s="10">
        <v>0</v>
      </c>
      <c r="J431" s="10">
        <f t="shared" si="95"/>
        <v>0</v>
      </c>
      <c r="K431" s="10">
        <f t="shared" si="96"/>
        <v>0</v>
      </c>
    </row>
    <row r="432" spans="1:11" x14ac:dyDescent="0.25">
      <c r="A432" t="str">
        <f t="shared" si="93"/>
        <v>b</v>
      </c>
      <c r="B432" s="5"/>
      <c r="C432" s="6" t="s">
        <v>18</v>
      </c>
      <c r="D432" s="28"/>
      <c r="E432" s="7">
        <f t="shared" si="98"/>
        <v>0</v>
      </c>
      <c r="F432" s="7">
        <v>0</v>
      </c>
      <c r="G432" s="7">
        <v>0</v>
      </c>
      <c r="H432" s="7">
        <v>0</v>
      </c>
      <c r="I432" s="7">
        <v>0</v>
      </c>
      <c r="J432" s="7">
        <f t="shared" si="95"/>
        <v>0</v>
      </c>
      <c r="K432" s="7">
        <f t="shared" si="96"/>
        <v>0</v>
      </c>
    </row>
    <row r="433" spans="1:11" x14ac:dyDescent="0.25">
      <c r="A433" t="str">
        <f t="shared" si="93"/>
        <v>b</v>
      </c>
      <c r="B433" s="5"/>
      <c r="C433" s="6" t="s">
        <v>19</v>
      </c>
      <c r="D433" s="28"/>
      <c r="E433" s="7">
        <f t="shared" si="98"/>
        <v>0</v>
      </c>
      <c r="F433" s="7">
        <v>0</v>
      </c>
      <c r="G433" s="7">
        <v>0</v>
      </c>
      <c r="H433" s="7">
        <v>0</v>
      </c>
      <c r="I433" s="7">
        <v>0</v>
      </c>
      <c r="J433" s="7">
        <f t="shared" si="95"/>
        <v>0</v>
      </c>
      <c r="K433" s="7">
        <f t="shared" si="96"/>
        <v>0</v>
      </c>
    </row>
    <row r="434" spans="1:11" ht="15.75" thickBot="1" x14ac:dyDescent="0.3">
      <c r="A434" t="str">
        <f t="shared" si="93"/>
        <v>b</v>
      </c>
      <c r="B434" s="11"/>
      <c r="C434" s="12" t="s">
        <v>20</v>
      </c>
      <c r="D434" s="30"/>
      <c r="E434" s="13">
        <f t="shared" si="98"/>
        <v>0</v>
      </c>
      <c r="F434" s="13">
        <v>0</v>
      </c>
      <c r="G434" s="13">
        <v>0</v>
      </c>
      <c r="H434" s="13">
        <v>0</v>
      </c>
      <c r="I434" s="13">
        <v>0</v>
      </c>
      <c r="J434" s="13">
        <f t="shared" si="95"/>
        <v>0</v>
      </c>
      <c r="K434" s="13">
        <f t="shared" si="96"/>
        <v>0</v>
      </c>
    </row>
    <row r="435" spans="1:11" ht="31.5" thickTop="1" thickBot="1" x14ac:dyDescent="0.3">
      <c r="A435" t="str">
        <f t="shared" si="93"/>
        <v>b</v>
      </c>
      <c r="B435" s="3" t="s">
        <v>89</v>
      </c>
      <c r="C435" s="15" t="s">
        <v>90</v>
      </c>
      <c r="D435" s="27"/>
      <c r="E435" s="4">
        <f t="shared" si="98"/>
        <v>0</v>
      </c>
      <c r="F435" s="4">
        <f>SUM(F436,F444,F445,F446)</f>
        <v>0</v>
      </c>
      <c r="G435" s="4">
        <f t="shared" ref="G435:I435" si="104">SUM(G436,G444,G445,G446)</f>
        <v>0</v>
      </c>
      <c r="H435" s="4">
        <f t="shared" si="104"/>
        <v>0</v>
      </c>
      <c r="I435" s="4">
        <f t="shared" si="104"/>
        <v>0</v>
      </c>
      <c r="J435" s="4">
        <f t="shared" si="95"/>
        <v>0</v>
      </c>
      <c r="K435" s="4">
        <f t="shared" si="96"/>
        <v>0</v>
      </c>
    </row>
    <row r="436" spans="1:11" ht="15.75" thickTop="1" x14ac:dyDescent="0.25">
      <c r="A436" t="str">
        <f t="shared" si="93"/>
        <v>b</v>
      </c>
      <c r="B436" s="5"/>
      <c r="C436" s="6" t="s">
        <v>10</v>
      </c>
      <c r="D436" s="28"/>
      <c r="E436" s="7">
        <f t="shared" si="98"/>
        <v>0</v>
      </c>
      <c r="F436" s="7">
        <f>SUM(F437:F443)</f>
        <v>0</v>
      </c>
      <c r="G436" s="7">
        <f t="shared" ref="G436:I436" si="105">SUM(G437:G443)</f>
        <v>0</v>
      </c>
      <c r="H436" s="7">
        <f t="shared" si="105"/>
        <v>0</v>
      </c>
      <c r="I436" s="7">
        <f t="shared" si="105"/>
        <v>0</v>
      </c>
      <c r="J436" s="7">
        <f t="shared" si="95"/>
        <v>0</v>
      </c>
      <c r="K436" s="7">
        <f t="shared" si="96"/>
        <v>0</v>
      </c>
    </row>
    <row r="437" spans="1:11" x14ac:dyDescent="0.25">
      <c r="A437" t="str">
        <f t="shared" si="93"/>
        <v>b</v>
      </c>
      <c r="B437" s="8"/>
      <c r="C437" s="9" t="s">
        <v>11</v>
      </c>
      <c r="D437" s="29"/>
      <c r="E437" s="10">
        <f t="shared" si="98"/>
        <v>0</v>
      </c>
      <c r="F437" s="10">
        <v>0</v>
      </c>
      <c r="G437" s="10">
        <v>0</v>
      </c>
      <c r="H437" s="10">
        <v>0</v>
      </c>
      <c r="I437" s="10">
        <v>0</v>
      </c>
      <c r="J437" s="10">
        <f t="shared" si="95"/>
        <v>0</v>
      </c>
      <c r="K437" s="10">
        <f t="shared" si="96"/>
        <v>0</v>
      </c>
    </row>
    <row r="438" spans="1:11" x14ac:dyDescent="0.25">
      <c r="A438" t="str">
        <f t="shared" si="93"/>
        <v>b</v>
      </c>
      <c r="B438" s="8"/>
      <c r="C438" s="9" t="s">
        <v>12</v>
      </c>
      <c r="D438" s="29"/>
      <c r="E438" s="10">
        <f t="shared" si="98"/>
        <v>0</v>
      </c>
      <c r="F438" s="10">
        <v>0</v>
      </c>
      <c r="G438" s="10">
        <v>0</v>
      </c>
      <c r="H438" s="10">
        <v>0</v>
      </c>
      <c r="I438" s="10">
        <v>0</v>
      </c>
      <c r="J438" s="10">
        <f t="shared" si="95"/>
        <v>0</v>
      </c>
      <c r="K438" s="10">
        <f t="shared" si="96"/>
        <v>0</v>
      </c>
    </row>
    <row r="439" spans="1:11" x14ac:dyDescent="0.25">
      <c r="A439" t="str">
        <f t="shared" si="93"/>
        <v>b</v>
      </c>
      <c r="B439" s="8"/>
      <c r="C439" s="9" t="s">
        <v>13</v>
      </c>
      <c r="D439" s="29"/>
      <c r="E439" s="10">
        <f t="shared" si="98"/>
        <v>0</v>
      </c>
      <c r="F439" s="10">
        <v>0</v>
      </c>
      <c r="G439" s="10">
        <v>0</v>
      </c>
      <c r="H439" s="10">
        <v>0</v>
      </c>
      <c r="I439" s="10">
        <v>0</v>
      </c>
      <c r="J439" s="10">
        <f t="shared" si="95"/>
        <v>0</v>
      </c>
      <c r="K439" s="10">
        <f t="shared" si="96"/>
        <v>0</v>
      </c>
    </row>
    <row r="440" spans="1:11" x14ac:dyDescent="0.25">
      <c r="A440" t="str">
        <f t="shared" si="93"/>
        <v>b</v>
      </c>
      <c r="B440" s="8"/>
      <c r="C440" s="9" t="s">
        <v>14</v>
      </c>
      <c r="D440" s="29"/>
      <c r="E440" s="10">
        <f t="shared" si="98"/>
        <v>0</v>
      </c>
      <c r="F440" s="10">
        <v>0</v>
      </c>
      <c r="G440" s="10">
        <v>0</v>
      </c>
      <c r="H440" s="10">
        <v>0</v>
      </c>
      <c r="I440" s="10">
        <v>0</v>
      </c>
      <c r="J440" s="10">
        <f t="shared" si="95"/>
        <v>0</v>
      </c>
      <c r="K440" s="10">
        <f t="shared" si="96"/>
        <v>0</v>
      </c>
    </row>
    <row r="441" spans="1:11" x14ac:dyDescent="0.25">
      <c r="A441" t="str">
        <f t="shared" si="93"/>
        <v>b</v>
      </c>
      <c r="B441" s="8"/>
      <c r="C441" s="9" t="s">
        <v>15</v>
      </c>
      <c r="D441" s="29"/>
      <c r="E441" s="10">
        <f t="shared" si="98"/>
        <v>0</v>
      </c>
      <c r="F441" s="10">
        <v>0</v>
      </c>
      <c r="G441" s="10">
        <v>0</v>
      </c>
      <c r="H441" s="10">
        <v>0</v>
      </c>
      <c r="I441" s="10">
        <v>0</v>
      </c>
      <c r="J441" s="10">
        <f t="shared" si="95"/>
        <v>0</v>
      </c>
      <c r="K441" s="10">
        <f t="shared" si="96"/>
        <v>0</v>
      </c>
    </row>
    <row r="442" spans="1:11" x14ac:dyDescent="0.25">
      <c r="A442" t="str">
        <f t="shared" si="93"/>
        <v>b</v>
      </c>
      <c r="B442" s="8"/>
      <c r="C442" s="9" t="s">
        <v>16</v>
      </c>
      <c r="D442" s="29"/>
      <c r="E442" s="10">
        <f t="shared" si="98"/>
        <v>0</v>
      </c>
      <c r="F442" s="10">
        <v>0</v>
      </c>
      <c r="G442" s="10">
        <v>0</v>
      </c>
      <c r="H442" s="10">
        <v>0</v>
      </c>
      <c r="I442" s="10">
        <v>0</v>
      </c>
      <c r="J442" s="10">
        <f t="shared" si="95"/>
        <v>0</v>
      </c>
      <c r="K442" s="10">
        <f t="shared" si="96"/>
        <v>0</v>
      </c>
    </row>
    <row r="443" spans="1:11" x14ac:dyDescent="0.25">
      <c r="A443" t="str">
        <f t="shared" si="93"/>
        <v>b</v>
      </c>
      <c r="B443" s="8"/>
      <c r="C443" s="9" t="s">
        <v>17</v>
      </c>
      <c r="D443" s="29"/>
      <c r="E443" s="10">
        <f t="shared" si="98"/>
        <v>0</v>
      </c>
      <c r="F443" s="10">
        <v>0</v>
      </c>
      <c r="G443" s="10">
        <v>0</v>
      </c>
      <c r="H443" s="10">
        <v>0</v>
      </c>
      <c r="I443" s="10">
        <v>0</v>
      </c>
      <c r="J443" s="10">
        <f t="shared" si="95"/>
        <v>0</v>
      </c>
      <c r="K443" s="10">
        <f t="shared" si="96"/>
        <v>0</v>
      </c>
    </row>
    <row r="444" spans="1:11" x14ac:dyDescent="0.25">
      <c r="A444" t="str">
        <f t="shared" si="93"/>
        <v>b</v>
      </c>
      <c r="B444" s="5"/>
      <c r="C444" s="6" t="s">
        <v>18</v>
      </c>
      <c r="D444" s="28"/>
      <c r="E444" s="7">
        <f t="shared" si="98"/>
        <v>0</v>
      </c>
      <c r="F444" s="7">
        <v>0</v>
      </c>
      <c r="G444" s="7">
        <v>0</v>
      </c>
      <c r="H444" s="7">
        <v>0</v>
      </c>
      <c r="I444" s="7">
        <v>0</v>
      </c>
      <c r="J444" s="7">
        <f t="shared" si="95"/>
        <v>0</v>
      </c>
      <c r="K444" s="7">
        <f t="shared" si="96"/>
        <v>0</v>
      </c>
    </row>
    <row r="445" spans="1:11" x14ac:dyDescent="0.25">
      <c r="A445" t="str">
        <f t="shared" si="93"/>
        <v>b</v>
      </c>
      <c r="B445" s="5"/>
      <c r="C445" s="6" t="s">
        <v>19</v>
      </c>
      <c r="D445" s="28"/>
      <c r="E445" s="7">
        <f t="shared" si="98"/>
        <v>0</v>
      </c>
      <c r="F445" s="7">
        <v>0</v>
      </c>
      <c r="G445" s="7">
        <v>0</v>
      </c>
      <c r="H445" s="7">
        <v>0</v>
      </c>
      <c r="I445" s="7">
        <v>0</v>
      </c>
      <c r="J445" s="7">
        <f t="shared" si="95"/>
        <v>0</v>
      </c>
      <c r="K445" s="7">
        <f t="shared" si="96"/>
        <v>0</v>
      </c>
    </row>
    <row r="446" spans="1:11" ht="15.75" thickBot="1" x14ac:dyDescent="0.3">
      <c r="A446" t="str">
        <f t="shared" si="93"/>
        <v>b</v>
      </c>
      <c r="B446" s="11"/>
      <c r="C446" s="12" t="s">
        <v>20</v>
      </c>
      <c r="D446" s="30"/>
      <c r="E446" s="13">
        <f t="shared" si="98"/>
        <v>0</v>
      </c>
      <c r="F446" s="13">
        <v>0</v>
      </c>
      <c r="G446" s="13">
        <v>0</v>
      </c>
      <c r="H446" s="13">
        <v>0</v>
      </c>
      <c r="I446" s="13">
        <v>0</v>
      </c>
      <c r="J446" s="13">
        <f t="shared" si="95"/>
        <v>0</v>
      </c>
      <c r="K446" s="13">
        <f t="shared" si="96"/>
        <v>0</v>
      </c>
    </row>
    <row r="447" spans="1:11" ht="32.25" customHeight="1" thickTop="1" thickBot="1" x14ac:dyDescent="0.3">
      <c r="A447" t="str">
        <f t="shared" si="93"/>
        <v>b</v>
      </c>
      <c r="B447" s="3" t="s">
        <v>91</v>
      </c>
      <c r="C447" s="4" t="s">
        <v>92</v>
      </c>
      <c r="D447" s="27"/>
      <c r="E447" s="4">
        <f t="shared" si="98"/>
        <v>0</v>
      </c>
      <c r="F447" s="4">
        <f>SUM(F448,F456,F457,F458)</f>
        <v>0</v>
      </c>
      <c r="G447" s="4">
        <f t="shared" ref="G447:I447" si="106">SUM(G448,G456,G457,G458)</f>
        <v>0</v>
      </c>
      <c r="H447" s="4">
        <f t="shared" si="106"/>
        <v>0</v>
      </c>
      <c r="I447" s="4">
        <f t="shared" si="106"/>
        <v>0</v>
      </c>
      <c r="J447" s="4">
        <f t="shared" si="95"/>
        <v>0</v>
      </c>
      <c r="K447" s="4">
        <f t="shared" si="96"/>
        <v>0</v>
      </c>
    </row>
    <row r="448" spans="1:11" ht="15.75" thickTop="1" x14ac:dyDescent="0.25">
      <c r="A448" t="str">
        <f t="shared" si="93"/>
        <v>b</v>
      </c>
      <c r="B448" s="5"/>
      <c r="C448" s="6" t="s">
        <v>10</v>
      </c>
      <c r="D448" s="28"/>
      <c r="E448" s="7">
        <f t="shared" si="98"/>
        <v>0</v>
      </c>
      <c r="F448" s="7">
        <f>SUM(F449:F455)</f>
        <v>0</v>
      </c>
      <c r="G448" s="7">
        <f t="shared" ref="G448:I448" si="107">SUM(G449:G455)</f>
        <v>0</v>
      </c>
      <c r="H448" s="7">
        <f t="shared" si="107"/>
        <v>0</v>
      </c>
      <c r="I448" s="7">
        <f t="shared" si="107"/>
        <v>0</v>
      </c>
      <c r="J448" s="7">
        <f t="shared" si="95"/>
        <v>0</v>
      </c>
      <c r="K448" s="7">
        <f t="shared" si="96"/>
        <v>0</v>
      </c>
    </row>
    <row r="449" spans="1:11" x14ac:dyDescent="0.25">
      <c r="A449" t="str">
        <f t="shared" si="93"/>
        <v>b</v>
      </c>
      <c r="B449" s="8"/>
      <c r="C449" s="9" t="s">
        <v>11</v>
      </c>
      <c r="D449" s="29"/>
      <c r="E449" s="10">
        <f t="shared" si="98"/>
        <v>0</v>
      </c>
      <c r="F449" s="10">
        <v>0</v>
      </c>
      <c r="G449" s="10">
        <v>0</v>
      </c>
      <c r="H449" s="10">
        <v>0</v>
      </c>
      <c r="I449" s="10">
        <v>0</v>
      </c>
      <c r="J449" s="10">
        <f t="shared" si="95"/>
        <v>0</v>
      </c>
      <c r="K449" s="10">
        <f t="shared" si="96"/>
        <v>0</v>
      </c>
    </row>
    <row r="450" spans="1:11" x14ac:dyDescent="0.25">
      <c r="A450" t="str">
        <f t="shared" si="93"/>
        <v>b</v>
      </c>
      <c r="B450" s="8"/>
      <c r="C450" s="9" t="s">
        <v>12</v>
      </c>
      <c r="D450" s="29"/>
      <c r="E450" s="10">
        <f t="shared" si="98"/>
        <v>0</v>
      </c>
      <c r="F450" s="10">
        <v>0</v>
      </c>
      <c r="G450" s="10">
        <v>0</v>
      </c>
      <c r="H450" s="10">
        <v>0</v>
      </c>
      <c r="I450" s="10">
        <v>0</v>
      </c>
      <c r="J450" s="10">
        <f t="shared" si="95"/>
        <v>0</v>
      </c>
      <c r="K450" s="10">
        <f t="shared" si="96"/>
        <v>0</v>
      </c>
    </row>
    <row r="451" spans="1:11" x14ac:dyDescent="0.25">
      <c r="A451" t="str">
        <f t="shared" si="93"/>
        <v>b</v>
      </c>
      <c r="B451" s="8"/>
      <c r="C451" s="9" t="s">
        <v>13</v>
      </c>
      <c r="D451" s="29"/>
      <c r="E451" s="10">
        <f t="shared" si="98"/>
        <v>0</v>
      </c>
      <c r="F451" s="10">
        <v>0</v>
      </c>
      <c r="G451" s="10">
        <v>0</v>
      </c>
      <c r="H451" s="10">
        <v>0</v>
      </c>
      <c r="I451" s="10">
        <v>0</v>
      </c>
      <c r="J451" s="10">
        <f t="shared" si="95"/>
        <v>0</v>
      </c>
      <c r="K451" s="10">
        <f t="shared" si="96"/>
        <v>0</v>
      </c>
    </row>
    <row r="452" spans="1:11" x14ac:dyDescent="0.25">
      <c r="A452" t="str">
        <f t="shared" ref="A452:A575" si="108">IF(OR(E452&lt;&gt;0,F452&lt;&gt;0,G452&lt;&gt;0,H452&lt;&gt;0,I452&lt;&gt;0,),"a","b")</f>
        <v>b</v>
      </c>
      <c r="B452" s="8"/>
      <c r="C452" s="9" t="s">
        <v>14</v>
      </c>
      <c r="D452" s="29"/>
      <c r="E452" s="10">
        <f t="shared" si="98"/>
        <v>0</v>
      </c>
      <c r="F452" s="10">
        <v>0</v>
      </c>
      <c r="G452" s="10">
        <v>0</v>
      </c>
      <c r="H452" s="10">
        <v>0</v>
      </c>
      <c r="I452" s="10">
        <v>0</v>
      </c>
      <c r="J452" s="10">
        <f t="shared" ref="J452:J575" si="109">SUM(F452,G452)</f>
        <v>0</v>
      </c>
      <c r="K452" s="10">
        <f t="shared" ref="K452:K575" si="110">SUM(F452,G452,H452)</f>
        <v>0</v>
      </c>
    </row>
    <row r="453" spans="1:11" x14ac:dyDescent="0.25">
      <c r="A453" t="str">
        <f t="shared" si="108"/>
        <v>b</v>
      </c>
      <c r="B453" s="8"/>
      <c r="C453" s="9" t="s">
        <v>15</v>
      </c>
      <c r="D453" s="29"/>
      <c r="E453" s="10">
        <f t="shared" si="98"/>
        <v>0</v>
      </c>
      <c r="F453" s="10">
        <v>0</v>
      </c>
      <c r="G453" s="10">
        <v>0</v>
      </c>
      <c r="H453" s="10">
        <v>0</v>
      </c>
      <c r="I453" s="10">
        <v>0</v>
      </c>
      <c r="J453" s="10">
        <f t="shared" si="109"/>
        <v>0</v>
      </c>
      <c r="K453" s="10">
        <f t="shared" si="110"/>
        <v>0</v>
      </c>
    </row>
    <row r="454" spans="1:11" x14ac:dyDescent="0.25">
      <c r="A454" t="str">
        <f t="shared" si="108"/>
        <v>b</v>
      </c>
      <c r="B454" s="8"/>
      <c r="C454" s="9" t="s">
        <v>16</v>
      </c>
      <c r="D454" s="29"/>
      <c r="E454" s="10">
        <f t="shared" si="98"/>
        <v>0</v>
      </c>
      <c r="F454" s="10">
        <v>0</v>
      </c>
      <c r="G454" s="10">
        <v>0</v>
      </c>
      <c r="H454" s="10">
        <v>0</v>
      </c>
      <c r="I454" s="10">
        <v>0</v>
      </c>
      <c r="J454" s="10">
        <f t="shared" si="109"/>
        <v>0</v>
      </c>
      <c r="K454" s="10">
        <f t="shared" si="110"/>
        <v>0</v>
      </c>
    </row>
    <row r="455" spans="1:11" x14ac:dyDescent="0.25">
      <c r="A455" t="str">
        <f t="shared" si="108"/>
        <v>b</v>
      </c>
      <c r="B455" s="8"/>
      <c r="C455" s="9" t="s">
        <v>17</v>
      </c>
      <c r="D455" s="29"/>
      <c r="E455" s="10">
        <f t="shared" si="98"/>
        <v>0</v>
      </c>
      <c r="F455" s="10">
        <v>0</v>
      </c>
      <c r="G455" s="10">
        <v>0</v>
      </c>
      <c r="H455" s="10">
        <v>0</v>
      </c>
      <c r="I455" s="10">
        <v>0</v>
      </c>
      <c r="J455" s="10">
        <f t="shared" si="109"/>
        <v>0</v>
      </c>
      <c r="K455" s="10">
        <f t="shared" si="110"/>
        <v>0</v>
      </c>
    </row>
    <row r="456" spans="1:11" x14ac:dyDescent="0.25">
      <c r="A456" t="str">
        <f t="shared" si="108"/>
        <v>b</v>
      </c>
      <c r="B456" s="5"/>
      <c r="C456" s="6" t="s">
        <v>18</v>
      </c>
      <c r="D456" s="28"/>
      <c r="E456" s="7">
        <f t="shared" si="98"/>
        <v>0</v>
      </c>
      <c r="F456" s="7">
        <v>0</v>
      </c>
      <c r="G456" s="7">
        <v>0</v>
      </c>
      <c r="H456" s="7">
        <v>0</v>
      </c>
      <c r="I456" s="7">
        <v>0</v>
      </c>
      <c r="J456" s="7">
        <f t="shared" si="109"/>
        <v>0</v>
      </c>
      <c r="K456" s="7">
        <f t="shared" si="110"/>
        <v>0</v>
      </c>
    </row>
    <row r="457" spans="1:11" x14ac:dyDescent="0.25">
      <c r="A457" t="str">
        <f t="shared" si="108"/>
        <v>b</v>
      </c>
      <c r="B457" s="5"/>
      <c r="C457" s="6" t="s">
        <v>19</v>
      </c>
      <c r="D457" s="28"/>
      <c r="E457" s="7">
        <f t="shared" si="98"/>
        <v>0</v>
      </c>
      <c r="F457" s="7">
        <v>0</v>
      </c>
      <c r="G457" s="7">
        <v>0</v>
      </c>
      <c r="H457" s="7">
        <v>0</v>
      </c>
      <c r="I457" s="7">
        <v>0</v>
      </c>
      <c r="J457" s="7">
        <f t="shared" si="109"/>
        <v>0</v>
      </c>
      <c r="K457" s="7">
        <f t="shared" si="110"/>
        <v>0</v>
      </c>
    </row>
    <row r="458" spans="1:11" ht="15.75" thickBot="1" x14ac:dyDescent="0.3">
      <c r="A458" t="str">
        <f t="shared" si="108"/>
        <v>b</v>
      </c>
      <c r="B458" s="11"/>
      <c r="C458" s="12" t="s">
        <v>20</v>
      </c>
      <c r="D458" s="30"/>
      <c r="E458" s="13">
        <f t="shared" si="98"/>
        <v>0</v>
      </c>
      <c r="F458" s="13">
        <v>0</v>
      </c>
      <c r="G458" s="13">
        <v>0</v>
      </c>
      <c r="H458" s="13">
        <v>0</v>
      </c>
      <c r="I458" s="13">
        <v>0</v>
      </c>
      <c r="J458" s="13">
        <f t="shared" si="109"/>
        <v>0</v>
      </c>
      <c r="K458" s="13">
        <f t="shared" si="110"/>
        <v>0</v>
      </c>
    </row>
    <row r="459" spans="1:11" ht="46.5" thickTop="1" thickBot="1" x14ac:dyDescent="0.3">
      <c r="A459" t="str">
        <f t="shared" si="108"/>
        <v>b</v>
      </c>
      <c r="B459" s="3" t="s">
        <v>93</v>
      </c>
      <c r="C459" s="14" t="s">
        <v>94</v>
      </c>
      <c r="D459" s="27"/>
      <c r="E459" s="4">
        <f t="shared" si="98"/>
        <v>0</v>
      </c>
      <c r="F459" s="4">
        <f>SUM(F460,F468,F469,F470)</f>
        <v>0</v>
      </c>
      <c r="G459" s="4">
        <f t="shared" ref="G459:I459" si="111">SUM(G460,G468,G469,G470)</f>
        <v>0</v>
      </c>
      <c r="H459" s="4">
        <f t="shared" si="111"/>
        <v>0</v>
      </c>
      <c r="I459" s="4">
        <f t="shared" si="111"/>
        <v>0</v>
      </c>
      <c r="J459" s="4">
        <f t="shared" si="109"/>
        <v>0</v>
      </c>
      <c r="K459" s="4">
        <f t="shared" si="110"/>
        <v>0</v>
      </c>
    </row>
    <row r="460" spans="1:11" ht="15.75" thickTop="1" x14ac:dyDescent="0.25">
      <c r="A460" t="str">
        <f t="shared" si="108"/>
        <v>b</v>
      </c>
      <c r="B460" s="5"/>
      <c r="C460" s="6" t="s">
        <v>10</v>
      </c>
      <c r="D460" s="28"/>
      <c r="E460" s="7">
        <f t="shared" si="98"/>
        <v>0</v>
      </c>
      <c r="F460" s="7">
        <f>SUM(F461:F467)</f>
        <v>0</v>
      </c>
      <c r="G460" s="7">
        <f t="shared" ref="G460:I460" si="112">SUM(G461:G467)</f>
        <v>0</v>
      </c>
      <c r="H460" s="7">
        <f t="shared" si="112"/>
        <v>0</v>
      </c>
      <c r="I460" s="7">
        <f t="shared" si="112"/>
        <v>0</v>
      </c>
      <c r="J460" s="7">
        <f t="shared" si="109"/>
        <v>0</v>
      </c>
      <c r="K460" s="7">
        <f t="shared" si="110"/>
        <v>0</v>
      </c>
    </row>
    <row r="461" spans="1:11" x14ac:dyDescent="0.25">
      <c r="A461" t="str">
        <f t="shared" si="108"/>
        <v>b</v>
      </c>
      <c r="B461" s="8"/>
      <c r="C461" s="9" t="s">
        <v>11</v>
      </c>
      <c r="D461" s="29"/>
      <c r="E461" s="10">
        <f t="shared" si="98"/>
        <v>0</v>
      </c>
      <c r="F461" s="10">
        <v>0</v>
      </c>
      <c r="G461" s="10">
        <v>0</v>
      </c>
      <c r="H461" s="10">
        <v>0</v>
      </c>
      <c r="I461" s="10">
        <v>0</v>
      </c>
      <c r="J461" s="10">
        <f t="shared" si="109"/>
        <v>0</v>
      </c>
      <c r="K461" s="10">
        <f t="shared" si="110"/>
        <v>0</v>
      </c>
    </row>
    <row r="462" spans="1:11" x14ac:dyDescent="0.25">
      <c r="A462" t="str">
        <f t="shared" si="108"/>
        <v>b</v>
      </c>
      <c r="B462" s="8"/>
      <c r="C462" s="9" t="s">
        <v>12</v>
      </c>
      <c r="D462" s="29"/>
      <c r="E462" s="10">
        <f t="shared" si="98"/>
        <v>0</v>
      </c>
      <c r="F462" s="10">
        <v>0</v>
      </c>
      <c r="G462" s="10">
        <v>0</v>
      </c>
      <c r="H462" s="10">
        <v>0</v>
      </c>
      <c r="I462" s="10">
        <v>0</v>
      </c>
      <c r="J462" s="10">
        <f t="shared" si="109"/>
        <v>0</v>
      </c>
      <c r="K462" s="10">
        <f t="shared" si="110"/>
        <v>0</v>
      </c>
    </row>
    <row r="463" spans="1:11" x14ac:dyDescent="0.25">
      <c r="A463" t="str">
        <f t="shared" si="108"/>
        <v>b</v>
      </c>
      <c r="B463" s="8"/>
      <c r="C463" s="9" t="s">
        <v>13</v>
      </c>
      <c r="D463" s="29"/>
      <c r="E463" s="10">
        <f t="shared" si="98"/>
        <v>0</v>
      </c>
      <c r="F463" s="10">
        <v>0</v>
      </c>
      <c r="G463" s="10">
        <v>0</v>
      </c>
      <c r="H463" s="10">
        <v>0</v>
      </c>
      <c r="I463" s="10">
        <v>0</v>
      </c>
      <c r="J463" s="10">
        <f t="shared" si="109"/>
        <v>0</v>
      </c>
      <c r="K463" s="10">
        <f t="shared" si="110"/>
        <v>0</v>
      </c>
    </row>
    <row r="464" spans="1:11" x14ac:dyDescent="0.25">
      <c r="A464" t="str">
        <f t="shared" si="108"/>
        <v>b</v>
      </c>
      <c r="B464" s="8"/>
      <c r="C464" s="9" t="s">
        <v>14</v>
      </c>
      <c r="D464" s="29"/>
      <c r="E464" s="10">
        <f t="shared" ref="E464:E587" si="113">SUM(F464,G464,H464,I464)</f>
        <v>0</v>
      </c>
      <c r="F464" s="10">
        <v>0</v>
      </c>
      <c r="G464" s="10">
        <v>0</v>
      </c>
      <c r="H464" s="10">
        <v>0</v>
      </c>
      <c r="I464" s="10">
        <v>0</v>
      </c>
      <c r="J464" s="10">
        <f t="shared" si="109"/>
        <v>0</v>
      </c>
      <c r="K464" s="10">
        <f t="shared" si="110"/>
        <v>0</v>
      </c>
    </row>
    <row r="465" spans="1:11" x14ac:dyDescent="0.25">
      <c r="A465" t="str">
        <f t="shared" si="108"/>
        <v>b</v>
      </c>
      <c r="B465" s="8"/>
      <c r="C465" s="9" t="s">
        <v>15</v>
      </c>
      <c r="D465" s="29"/>
      <c r="E465" s="10">
        <f t="shared" si="113"/>
        <v>0</v>
      </c>
      <c r="F465" s="10">
        <v>0</v>
      </c>
      <c r="G465" s="10">
        <v>0</v>
      </c>
      <c r="H465" s="10">
        <v>0</v>
      </c>
      <c r="I465" s="10">
        <v>0</v>
      </c>
      <c r="J465" s="10">
        <f t="shared" si="109"/>
        <v>0</v>
      </c>
      <c r="K465" s="10">
        <f t="shared" si="110"/>
        <v>0</v>
      </c>
    </row>
    <row r="466" spans="1:11" x14ac:dyDescent="0.25">
      <c r="A466" t="str">
        <f t="shared" si="108"/>
        <v>b</v>
      </c>
      <c r="B466" s="8"/>
      <c r="C466" s="9" t="s">
        <v>16</v>
      </c>
      <c r="D466" s="29"/>
      <c r="E466" s="10">
        <f t="shared" si="113"/>
        <v>0</v>
      </c>
      <c r="F466" s="10">
        <v>0</v>
      </c>
      <c r="G466" s="10">
        <v>0</v>
      </c>
      <c r="H466" s="10">
        <v>0</v>
      </c>
      <c r="I466" s="10">
        <v>0</v>
      </c>
      <c r="J466" s="10">
        <f t="shared" si="109"/>
        <v>0</v>
      </c>
      <c r="K466" s="10">
        <f t="shared" si="110"/>
        <v>0</v>
      </c>
    </row>
    <row r="467" spans="1:11" x14ac:dyDescent="0.25">
      <c r="A467" t="str">
        <f t="shared" si="108"/>
        <v>b</v>
      </c>
      <c r="B467" s="8"/>
      <c r="C467" s="9" t="s">
        <v>17</v>
      </c>
      <c r="D467" s="29"/>
      <c r="E467" s="10">
        <f t="shared" si="113"/>
        <v>0</v>
      </c>
      <c r="F467" s="10">
        <v>0</v>
      </c>
      <c r="G467" s="10">
        <v>0</v>
      </c>
      <c r="H467" s="10">
        <v>0</v>
      </c>
      <c r="I467" s="10">
        <v>0</v>
      </c>
      <c r="J467" s="10">
        <f t="shared" si="109"/>
        <v>0</v>
      </c>
      <c r="K467" s="10">
        <f t="shared" si="110"/>
        <v>0</v>
      </c>
    </row>
    <row r="468" spans="1:11" x14ac:dyDescent="0.25">
      <c r="A468" t="str">
        <f t="shared" si="108"/>
        <v>b</v>
      </c>
      <c r="B468" s="5"/>
      <c r="C468" s="6" t="s">
        <v>18</v>
      </c>
      <c r="D468" s="28"/>
      <c r="E468" s="7">
        <f t="shared" si="113"/>
        <v>0</v>
      </c>
      <c r="F468" s="7">
        <v>0</v>
      </c>
      <c r="G468" s="7">
        <v>0</v>
      </c>
      <c r="H468" s="7">
        <v>0</v>
      </c>
      <c r="I468" s="7">
        <v>0</v>
      </c>
      <c r="J468" s="7">
        <f t="shared" si="109"/>
        <v>0</v>
      </c>
      <c r="K468" s="7">
        <f t="shared" si="110"/>
        <v>0</v>
      </c>
    </row>
    <row r="469" spans="1:11" x14ac:dyDescent="0.25">
      <c r="A469" t="str">
        <f t="shared" si="108"/>
        <v>b</v>
      </c>
      <c r="B469" s="5"/>
      <c r="C469" s="6" t="s">
        <v>19</v>
      </c>
      <c r="D469" s="28"/>
      <c r="E469" s="7">
        <f t="shared" si="113"/>
        <v>0</v>
      </c>
      <c r="F469" s="7">
        <v>0</v>
      </c>
      <c r="G469" s="7">
        <v>0</v>
      </c>
      <c r="H469" s="7">
        <v>0</v>
      </c>
      <c r="I469" s="7">
        <v>0</v>
      </c>
      <c r="J469" s="7">
        <f t="shared" si="109"/>
        <v>0</v>
      </c>
      <c r="K469" s="7">
        <f t="shared" si="110"/>
        <v>0</v>
      </c>
    </row>
    <row r="470" spans="1:11" ht="15.75" thickBot="1" x14ac:dyDescent="0.3">
      <c r="A470" t="str">
        <f t="shared" si="108"/>
        <v>b</v>
      </c>
      <c r="B470" s="11"/>
      <c r="C470" s="12" t="s">
        <v>20</v>
      </c>
      <c r="D470" s="30"/>
      <c r="E470" s="13">
        <f t="shared" si="113"/>
        <v>0</v>
      </c>
      <c r="F470" s="13">
        <v>0</v>
      </c>
      <c r="G470" s="13">
        <v>0</v>
      </c>
      <c r="H470" s="13">
        <v>0</v>
      </c>
      <c r="I470" s="13">
        <v>0</v>
      </c>
      <c r="J470" s="13">
        <f t="shared" si="109"/>
        <v>0</v>
      </c>
      <c r="K470" s="13">
        <f t="shared" si="110"/>
        <v>0</v>
      </c>
    </row>
    <row r="471" spans="1:11" ht="76.5" thickTop="1" thickBot="1" x14ac:dyDescent="0.3">
      <c r="A471" t="str">
        <f t="shared" ref="A471:A530" si="114">IF(OR(E471&lt;&gt;0,F471&lt;&gt;0,G471&lt;&gt;0,H471&lt;&gt;0,I471&lt;&gt;0,),"a","b")</f>
        <v>b</v>
      </c>
      <c r="B471" s="3" t="s">
        <v>95</v>
      </c>
      <c r="C471" s="14" t="s">
        <v>225</v>
      </c>
      <c r="D471" s="27"/>
      <c r="E471" s="4">
        <f t="shared" ref="E471:E530" si="115">SUM(F471,G471,H471,I471)</f>
        <v>0</v>
      </c>
      <c r="F471" s="4">
        <f>SUM(F472,F480,F481,F482)</f>
        <v>0</v>
      </c>
      <c r="G471" s="4">
        <f t="shared" ref="G471:I471" si="116">SUM(G472,G480,G481,G482)</f>
        <v>0</v>
      </c>
      <c r="H471" s="4">
        <f t="shared" si="116"/>
        <v>0</v>
      </c>
      <c r="I471" s="4">
        <f t="shared" si="116"/>
        <v>0</v>
      </c>
      <c r="J471" s="4">
        <f t="shared" ref="J471:J530" si="117">SUM(F471,G471)</f>
        <v>0</v>
      </c>
      <c r="K471" s="4">
        <f t="shared" ref="K471:K530" si="118">SUM(F471,G471,H471)</f>
        <v>0</v>
      </c>
    </row>
    <row r="472" spans="1:11" ht="15.75" thickTop="1" x14ac:dyDescent="0.25">
      <c r="A472" t="str">
        <f t="shared" si="114"/>
        <v>b</v>
      </c>
      <c r="B472" s="5"/>
      <c r="C472" s="6" t="s">
        <v>10</v>
      </c>
      <c r="D472" s="28"/>
      <c r="E472" s="7">
        <f t="shared" si="115"/>
        <v>0</v>
      </c>
      <c r="F472" s="7">
        <f>SUM(F473:F479)</f>
        <v>0</v>
      </c>
      <c r="G472" s="7">
        <f t="shared" ref="G472:I472" si="119">SUM(G473:G479)</f>
        <v>0</v>
      </c>
      <c r="H472" s="7">
        <f t="shared" si="119"/>
        <v>0</v>
      </c>
      <c r="I472" s="7">
        <f t="shared" si="119"/>
        <v>0</v>
      </c>
      <c r="J472" s="7">
        <f t="shared" si="117"/>
        <v>0</v>
      </c>
      <c r="K472" s="7">
        <f t="shared" si="118"/>
        <v>0</v>
      </c>
    </row>
    <row r="473" spans="1:11" x14ac:dyDescent="0.25">
      <c r="A473" t="str">
        <f t="shared" si="114"/>
        <v>b</v>
      </c>
      <c r="B473" s="8"/>
      <c r="C473" s="9" t="s">
        <v>11</v>
      </c>
      <c r="D473" s="29"/>
      <c r="E473" s="10">
        <f t="shared" si="115"/>
        <v>0</v>
      </c>
      <c r="F473" s="10">
        <v>0</v>
      </c>
      <c r="G473" s="10">
        <v>0</v>
      </c>
      <c r="H473" s="10">
        <v>0</v>
      </c>
      <c r="I473" s="10">
        <v>0</v>
      </c>
      <c r="J473" s="10">
        <f t="shared" si="117"/>
        <v>0</v>
      </c>
      <c r="K473" s="10">
        <f t="shared" si="118"/>
        <v>0</v>
      </c>
    </row>
    <row r="474" spans="1:11" x14ac:dyDescent="0.25">
      <c r="A474" t="str">
        <f t="shared" si="114"/>
        <v>b</v>
      </c>
      <c r="B474" s="8"/>
      <c r="C474" s="9" t="s">
        <v>12</v>
      </c>
      <c r="D474" s="29"/>
      <c r="E474" s="10">
        <f t="shared" si="115"/>
        <v>0</v>
      </c>
      <c r="F474" s="10">
        <v>0</v>
      </c>
      <c r="G474" s="10">
        <v>0</v>
      </c>
      <c r="H474" s="10">
        <v>0</v>
      </c>
      <c r="I474" s="10">
        <v>0</v>
      </c>
      <c r="J474" s="10">
        <f t="shared" si="117"/>
        <v>0</v>
      </c>
      <c r="K474" s="10">
        <f t="shared" si="118"/>
        <v>0</v>
      </c>
    </row>
    <row r="475" spans="1:11" x14ac:dyDescent="0.25">
      <c r="A475" t="str">
        <f t="shared" si="114"/>
        <v>b</v>
      </c>
      <c r="B475" s="8"/>
      <c r="C475" s="9" t="s">
        <v>13</v>
      </c>
      <c r="D475" s="29"/>
      <c r="E475" s="10">
        <f t="shared" si="115"/>
        <v>0</v>
      </c>
      <c r="F475" s="10">
        <v>0</v>
      </c>
      <c r="G475" s="10">
        <v>0</v>
      </c>
      <c r="H475" s="10">
        <v>0</v>
      </c>
      <c r="I475" s="10">
        <v>0</v>
      </c>
      <c r="J475" s="10">
        <f t="shared" si="117"/>
        <v>0</v>
      </c>
      <c r="K475" s="10">
        <f t="shared" si="118"/>
        <v>0</v>
      </c>
    </row>
    <row r="476" spans="1:11" x14ac:dyDescent="0.25">
      <c r="A476" t="str">
        <f t="shared" si="114"/>
        <v>b</v>
      </c>
      <c r="B476" s="8"/>
      <c r="C476" s="9" t="s">
        <v>14</v>
      </c>
      <c r="D476" s="29"/>
      <c r="E476" s="10">
        <f t="shared" si="115"/>
        <v>0</v>
      </c>
      <c r="F476" s="10">
        <v>0</v>
      </c>
      <c r="G476" s="10">
        <v>0</v>
      </c>
      <c r="H476" s="10">
        <v>0</v>
      </c>
      <c r="I476" s="10">
        <v>0</v>
      </c>
      <c r="J476" s="10">
        <f t="shared" si="117"/>
        <v>0</v>
      </c>
      <c r="K476" s="10">
        <f t="shared" si="118"/>
        <v>0</v>
      </c>
    </row>
    <row r="477" spans="1:11" x14ac:dyDescent="0.25">
      <c r="A477" t="str">
        <f t="shared" si="114"/>
        <v>b</v>
      </c>
      <c r="B477" s="8"/>
      <c r="C477" s="9" t="s">
        <v>15</v>
      </c>
      <c r="D477" s="29"/>
      <c r="E477" s="10">
        <f t="shared" si="115"/>
        <v>0</v>
      </c>
      <c r="F477" s="10">
        <v>0</v>
      </c>
      <c r="G477" s="10">
        <v>0</v>
      </c>
      <c r="H477" s="10">
        <v>0</v>
      </c>
      <c r="I477" s="10">
        <v>0</v>
      </c>
      <c r="J477" s="10">
        <f t="shared" si="117"/>
        <v>0</v>
      </c>
      <c r="K477" s="10">
        <f t="shared" si="118"/>
        <v>0</v>
      </c>
    </row>
    <row r="478" spans="1:11" x14ac:dyDescent="0.25">
      <c r="A478" t="str">
        <f t="shared" si="114"/>
        <v>b</v>
      </c>
      <c r="B478" s="8"/>
      <c r="C478" s="9" t="s">
        <v>16</v>
      </c>
      <c r="D478" s="29"/>
      <c r="E478" s="10">
        <f t="shared" si="115"/>
        <v>0</v>
      </c>
      <c r="F478" s="10">
        <v>0</v>
      </c>
      <c r="G478" s="10">
        <v>0</v>
      </c>
      <c r="H478" s="10">
        <v>0</v>
      </c>
      <c r="I478" s="10">
        <v>0</v>
      </c>
      <c r="J478" s="10">
        <f t="shared" si="117"/>
        <v>0</v>
      </c>
      <c r="K478" s="10">
        <f t="shared" si="118"/>
        <v>0</v>
      </c>
    </row>
    <row r="479" spans="1:11" x14ac:dyDescent="0.25">
      <c r="A479" t="str">
        <f t="shared" si="114"/>
        <v>b</v>
      </c>
      <c r="B479" s="8"/>
      <c r="C479" s="9" t="s">
        <v>17</v>
      </c>
      <c r="D479" s="29"/>
      <c r="E479" s="10">
        <f t="shared" si="115"/>
        <v>0</v>
      </c>
      <c r="F479" s="10">
        <v>0</v>
      </c>
      <c r="G479" s="10">
        <v>0</v>
      </c>
      <c r="H479" s="10">
        <v>0</v>
      </c>
      <c r="I479" s="10">
        <v>0</v>
      </c>
      <c r="J479" s="10">
        <f t="shared" si="117"/>
        <v>0</v>
      </c>
      <c r="K479" s="10">
        <f t="shared" si="118"/>
        <v>0</v>
      </c>
    </row>
    <row r="480" spans="1:11" x14ac:dyDescent="0.25">
      <c r="A480" t="str">
        <f t="shared" si="114"/>
        <v>b</v>
      </c>
      <c r="B480" s="5"/>
      <c r="C480" s="6" t="s">
        <v>18</v>
      </c>
      <c r="D480" s="28"/>
      <c r="E480" s="7">
        <f t="shared" si="115"/>
        <v>0</v>
      </c>
      <c r="F480" s="7">
        <v>0</v>
      </c>
      <c r="G480" s="7">
        <v>0</v>
      </c>
      <c r="H480" s="7">
        <v>0</v>
      </c>
      <c r="I480" s="7">
        <v>0</v>
      </c>
      <c r="J480" s="7">
        <f t="shared" si="117"/>
        <v>0</v>
      </c>
      <c r="K480" s="7">
        <f t="shared" si="118"/>
        <v>0</v>
      </c>
    </row>
    <row r="481" spans="1:11" x14ac:dyDescent="0.25">
      <c r="A481" t="str">
        <f t="shared" si="114"/>
        <v>b</v>
      </c>
      <c r="B481" s="5"/>
      <c r="C481" s="6" t="s">
        <v>19</v>
      </c>
      <c r="D481" s="28"/>
      <c r="E481" s="7">
        <f t="shared" si="115"/>
        <v>0</v>
      </c>
      <c r="F481" s="7">
        <v>0</v>
      </c>
      <c r="G481" s="7">
        <v>0</v>
      </c>
      <c r="H481" s="7">
        <v>0</v>
      </c>
      <c r="I481" s="7">
        <v>0</v>
      </c>
      <c r="J481" s="7">
        <f t="shared" si="117"/>
        <v>0</v>
      </c>
      <c r="K481" s="7">
        <f t="shared" si="118"/>
        <v>0</v>
      </c>
    </row>
    <row r="482" spans="1:11" ht="15.75" thickBot="1" x14ac:dyDescent="0.3">
      <c r="A482" t="str">
        <f t="shared" si="114"/>
        <v>b</v>
      </c>
      <c r="B482" s="11"/>
      <c r="C482" s="12" t="s">
        <v>20</v>
      </c>
      <c r="D482" s="30"/>
      <c r="E482" s="13">
        <f t="shared" si="115"/>
        <v>0</v>
      </c>
      <c r="F482" s="13">
        <v>0</v>
      </c>
      <c r="G482" s="13">
        <v>0</v>
      </c>
      <c r="H482" s="13">
        <v>0</v>
      </c>
      <c r="I482" s="13">
        <v>0</v>
      </c>
      <c r="J482" s="13">
        <f t="shared" si="117"/>
        <v>0</v>
      </c>
      <c r="K482" s="13">
        <f t="shared" si="118"/>
        <v>0</v>
      </c>
    </row>
    <row r="483" spans="1:11" ht="31.5" thickTop="1" thickBot="1" x14ac:dyDescent="0.3">
      <c r="A483" t="str">
        <f t="shared" ref="A483:A506" si="120">IF(OR(E483&lt;&gt;0,F483&lt;&gt;0,G483&lt;&gt;0,H483&lt;&gt;0,I483&lt;&gt;0,),"a","b")</f>
        <v>b</v>
      </c>
      <c r="B483" s="16" t="s">
        <v>239</v>
      </c>
      <c r="C483" s="4" t="s">
        <v>244</v>
      </c>
      <c r="D483" s="27"/>
      <c r="E483" s="4">
        <f>E495+E507+E519+E531</f>
        <v>0</v>
      </c>
      <c r="F483" s="4">
        <f t="shared" ref="F483:K483" si="121">F495+F507+F519+F531</f>
        <v>0</v>
      </c>
      <c r="G483" s="4">
        <f t="shared" si="121"/>
        <v>0</v>
      </c>
      <c r="H483" s="4">
        <f t="shared" si="121"/>
        <v>0</v>
      </c>
      <c r="I483" s="4">
        <f t="shared" si="121"/>
        <v>0</v>
      </c>
      <c r="J483" s="4">
        <f t="shared" si="121"/>
        <v>0</v>
      </c>
      <c r="K483" s="4">
        <f t="shared" si="121"/>
        <v>0</v>
      </c>
    </row>
    <row r="484" spans="1:11" ht="15.75" thickTop="1" x14ac:dyDescent="0.25">
      <c r="A484" t="str">
        <f t="shared" si="120"/>
        <v>b</v>
      </c>
      <c r="B484" s="5"/>
      <c r="C484" s="6" t="s">
        <v>10</v>
      </c>
      <c r="D484" s="28"/>
      <c r="E484" s="7">
        <f t="shared" ref="E484:K494" si="122">E496+E508+E520+E532</f>
        <v>0</v>
      </c>
      <c r="F484" s="7">
        <f t="shared" si="122"/>
        <v>0</v>
      </c>
      <c r="G484" s="7">
        <f t="shared" si="122"/>
        <v>0</v>
      </c>
      <c r="H484" s="7">
        <f t="shared" si="122"/>
        <v>0</v>
      </c>
      <c r="I484" s="7">
        <f t="shared" si="122"/>
        <v>0</v>
      </c>
      <c r="J484" s="7">
        <f t="shared" si="122"/>
        <v>0</v>
      </c>
      <c r="K484" s="7">
        <f t="shared" si="122"/>
        <v>0</v>
      </c>
    </row>
    <row r="485" spans="1:11" x14ac:dyDescent="0.25">
      <c r="A485" t="str">
        <f t="shared" si="120"/>
        <v>b</v>
      </c>
      <c r="B485" s="8"/>
      <c r="C485" s="9" t="s">
        <v>11</v>
      </c>
      <c r="D485" s="29"/>
      <c r="E485" s="10">
        <f t="shared" si="122"/>
        <v>0</v>
      </c>
      <c r="F485" s="10">
        <f t="shared" si="122"/>
        <v>0</v>
      </c>
      <c r="G485" s="10">
        <f t="shared" si="122"/>
        <v>0</v>
      </c>
      <c r="H485" s="10">
        <f t="shared" si="122"/>
        <v>0</v>
      </c>
      <c r="I485" s="10">
        <f t="shared" si="122"/>
        <v>0</v>
      </c>
      <c r="J485" s="10">
        <f t="shared" si="122"/>
        <v>0</v>
      </c>
      <c r="K485" s="10">
        <f t="shared" si="122"/>
        <v>0</v>
      </c>
    </row>
    <row r="486" spans="1:11" x14ac:dyDescent="0.25">
      <c r="A486" t="str">
        <f t="shared" si="120"/>
        <v>b</v>
      </c>
      <c r="B486" s="8"/>
      <c r="C486" s="9" t="s">
        <v>12</v>
      </c>
      <c r="D486" s="29"/>
      <c r="E486" s="10">
        <f t="shared" si="122"/>
        <v>0</v>
      </c>
      <c r="F486" s="10">
        <f t="shared" si="122"/>
        <v>0</v>
      </c>
      <c r="G486" s="10">
        <f t="shared" si="122"/>
        <v>0</v>
      </c>
      <c r="H486" s="10">
        <f t="shared" si="122"/>
        <v>0</v>
      </c>
      <c r="I486" s="10">
        <f t="shared" si="122"/>
        <v>0</v>
      </c>
      <c r="J486" s="10">
        <f t="shared" si="122"/>
        <v>0</v>
      </c>
      <c r="K486" s="10">
        <f t="shared" si="122"/>
        <v>0</v>
      </c>
    </row>
    <row r="487" spans="1:11" x14ac:dyDescent="0.25">
      <c r="A487" t="str">
        <f t="shared" si="120"/>
        <v>b</v>
      </c>
      <c r="B487" s="8"/>
      <c r="C487" s="9" t="s">
        <v>13</v>
      </c>
      <c r="D487" s="29"/>
      <c r="E487" s="10">
        <f t="shared" si="122"/>
        <v>0</v>
      </c>
      <c r="F487" s="10">
        <f t="shared" si="122"/>
        <v>0</v>
      </c>
      <c r="G487" s="10">
        <f t="shared" si="122"/>
        <v>0</v>
      </c>
      <c r="H487" s="10">
        <f t="shared" si="122"/>
        <v>0</v>
      </c>
      <c r="I487" s="10">
        <f t="shared" si="122"/>
        <v>0</v>
      </c>
      <c r="J487" s="10">
        <f t="shared" si="122"/>
        <v>0</v>
      </c>
      <c r="K487" s="10">
        <f t="shared" si="122"/>
        <v>0</v>
      </c>
    </row>
    <row r="488" spans="1:11" x14ac:dyDescent="0.25">
      <c r="A488" t="str">
        <f t="shared" si="120"/>
        <v>b</v>
      </c>
      <c r="B488" s="8"/>
      <c r="C488" s="9" t="s">
        <v>14</v>
      </c>
      <c r="D488" s="29"/>
      <c r="E488" s="10">
        <f t="shared" si="122"/>
        <v>0</v>
      </c>
      <c r="F488" s="10">
        <f t="shared" si="122"/>
        <v>0</v>
      </c>
      <c r="G488" s="10">
        <f t="shared" si="122"/>
        <v>0</v>
      </c>
      <c r="H488" s="10">
        <f t="shared" si="122"/>
        <v>0</v>
      </c>
      <c r="I488" s="10">
        <f t="shared" si="122"/>
        <v>0</v>
      </c>
      <c r="J488" s="10">
        <f t="shared" si="122"/>
        <v>0</v>
      </c>
      <c r="K488" s="10">
        <f t="shared" si="122"/>
        <v>0</v>
      </c>
    </row>
    <row r="489" spans="1:11" x14ac:dyDescent="0.25">
      <c r="A489" t="str">
        <f t="shared" si="120"/>
        <v>b</v>
      </c>
      <c r="B489" s="8"/>
      <c r="C489" s="9" t="s">
        <v>15</v>
      </c>
      <c r="D489" s="29"/>
      <c r="E489" s="10">
        <f t="shared" si="122"/>
        <v>0</v>
      </c>
      <c r="F489" s="10">
        <f t="shared" si="122"/>
        <v>0</v>
      </c>
      <c r="G489" s="10">
        <f t="shared" si="122"/>
        <v>0</v>
      </c>
      <c r="H489" s="10">
        <f t="shared" si="122"/>
        <v>0</v>
      </c>
      <c r="I489" s="10">
        <f t="shared" si="122"/>
        <v>0</v>
      </c>
      <c r="J489" s="10">
        <f t="shared" si="122"/>
        <v>0</v>
      </c>
      <c r="K489" s="10">
        <f t="shared" si="122"/>
        <v>0</v>
      </c>
    </row>
    <row r="490" spans="1:11" x14ac:dyDescent="0.25">
      <c r="A490" t="str">
        <f t="shared" si="120"/>
        <v>b</v>
      </c>
      <c r="B490" s="8"/>
      <c r="C490" s="9" t="s">
        <v>16</v>
      </c>
      <c r="D490" s="29"/>
      <c r="E490" s="10">
        <f t="shared" si="122"/>
        <v>0</v>
      </c>
      <c r="F490" s="10">
        <f t="shared" si="122"/>
        <v>0</v>
      </c>
      <c r="G490" s="10">
        <f t="shared" si="122"/>
        <v>0</v>
      </c>
      <c r="H490" s="10">
        <f t="shared" si="122"/>
        <v>0</v>
      </c>
      <c r="I490" s="10">
        <f t="shared" si="122"/>
        <v>0</v>
      </c>
      <c r="J490" s="10">
        <f t="shared" si="122"/>
        <v>0</v>
      </c>
      <c r="K490" s="10">
        <f t="shared" si="122"/>
        <v>0</v>
      </c>
    </row>
    <row r="491" spans="1:11" x14ac:dyDescent="0.25">
      <c r="A491" t="str">
        <f t="shared" si="120"/>
        <v>b</v>
      </c>
      <c r="B491" s="8"/>
      <c r="C491" s="9" t="s">
        <v>17</v>
      </c>
      <c r="D491" s="29"/>
      <c r="E491" s="10">
        <f t="shared" si="122"/>
        <v>0</v>
      </c>
      <c r="F491" s="10">
        <f t="shared" si="122"/>
        <v>0</v>
      </c>
      <c r="G491" s="10">
        <f t="shared" si="122"/>
        <v>0</v>
      </c>
      <c r="H491" s="10">
        <f t="shared" si="122"/>
        <v>0</v>
      </c>
      <c r="I491" s="10">
        <f t="shared" si="122"/>
        <v>0</v>
      </c>
      <c r="J491" s="10">
        <f t="shared" si="122"/>
        <v>0</v>
      </c>
      <c r="K491" s="10">
        <f t="shared" si="122"/>
        <v>0</v>
      </c>
    </row>
    <row r="492" spans="1:11" x14ac:dyDescent="0.25">
      <c r="A492" t="str">
        <f t="shared" si="120"/>
        <v>b</v>
      </c>
      <c r="B492" s="5"/>
      <c r="C492" s="6" t="s">
        <v>18</v>
      </c>
      <c r="D492" s="28"/>
      <c r="E492" s="7">
        <f t="shared" si="122"/>
        <v>0</v>
      </c>
      <c r="F492" s="7">
        <f t="shared" si="122"/>
        <v>0</v>
      </c>
      <c r="G492" s="7">
        <f t="shared" si="122"/>
        <v>0</v>
      </c>
      <c r="H492" s="7">
        <f t="shared" si="122"/>
        <v>0</v>
      </c>
      <c r="I492" s="7">
        <f t="shared" si="122"/>
        <v>0</v>
      </c>
      <c r="J492" s="7">
        <f t="shared" si="122"/>
        <v>0</v>
      </c>
      <c r="K492" s="7">
        <f t="shared" si="122"/>
        <v>0</v>
      </c>
    </row>
    <row r="493" spans="1:11" x14ac:dyDescent="0.25">
      <c r="A493" t="str">
        <f t="shared" si="120"/>
        <v>b</v>
      </c>
      <c r="B493" s="5"/>
      <c r="C493" s="6" t="s">
        <v>19</v>
      </c>
      <c r="D493" s="28"/>
      <c r="E493" s="7">
        <f t="shared" si="122"/>
        <v>0</v>
      </c>
      <c r="F493" s="7">
        <f t="shared" si="122"/>
        <v>0</v>
      </c>
      <c r="G493" s="7">
        <f t="shared" si="122"/>
        <v>0</v>
      </c>
      <c r="H493" s="7">
        <f t="shared" si="122"/>
        <v>0</v>
      </c>
      <c r="I493" s="7">
        <f t="shared" si="122"/>
        <v>0</v>
      </c>
      <c r="J493" s="7">
        <f t="shared" si="122"/>
        <v>0</v>
      </c>
      <c r="K493" s="7">
        <f t="shared" si="122"/>
        <v>0</v>
      </c>
    </row>
    <row r="494" spans="1:11" ht="15.75" thickBot="1" x14ac:dyDescent="0.3">
      <c r="A494" t="str">
        <f t="shared" si="120"/>
        <v>b</v>
      </c>
      <c r="B494" s="11"/>
      <c r="C494" s="12" t="s">
        <v>20</v>
      </c>
      <c r="D494" s="30"/>
      <c r="E494" s="13">
        <f t="shared" si="122"/>
        <v>0</v>
      </c>
      <c r="F494" s="13">
        <f t="shared" si="122"/>
        <v>0</v>
      </c>
      <c r="G494" s="13">
        <f t="shared" si="122"/>
        <v>0</v>
      </c>
      <c r="H494" s="13">
        <f t="shared" si="122"/>
        <v>0</v>
      </c>
      <c r="I494" s="13">
        <f t="shared" si="122"/>
        <v>0</v>
      </c>
      <c r="J494" s="13">
        <f t="shared" si="122"/>
        <v>0</v>
      </c>
      <c r="K494" s="13">
        <f t="shared" si="122"/>
        <v>0</v>
      </c>
    </row>
    <row r="495" spans="1:11" ht="46.5" thickTop="1" thickBot="1" x14ac:dyDescent="0.3">
      <c r="A495" t="str">
        <f t="shared" si="120"/>
        <v>b</v>
      </c>
      <c r="B495" s="16" t="s">
        <v>240</v>
      </c>
      <c r="C495" s="4" t="s">
        <v>243</v>
      </c>
      <c r="D495" s="27"/>
      <c r="E495" s="4">
        <f t="shared" ref="E495:E506" si="123">SUM(F495,G495,H495,I495)</f>
        <v>0</v>
      </c>
      <c r="F495" s="4">
        <f>SUM(F496,F504,F505,F506)</f>
        <v>0</v>
      </c>
      <c r="G495" s="4">
        <f t="shared" ref="G495:I495" si="124">SUM(G496,G504,G505,G506)</f>
        <v>0</v>
      </c>
      <c r="H495" s="4">
        <f t="shared" si="124"/>
        <v>0</v>
      </c>
      <c r="I495" s="4">
        <f t="shared" si="124"/>
        <v>0</v>
      </c>
      <c r="J495" s="4">
        <f t="shared" ref="J495:J506" si="125">SUM(F495,G495)</f>
        <v>0</v>
      </c>
      <c r="K495" s="4">
        <f t="shared" ref="K495:K506" si="126">SUM(F495,G495,H495)</f>
        <v>0</v>
      </c>
    </row>
    <row r="496" spans="1:11" ht="15.75" thickTop="1" x14ac:dyDescent="0.25">
      <c r="A496" t="str">
        <f t="shared" si="120"/>
        <v>b</v>
      </c>
      <c r="B496" s="5"/>
      <c r="C496" s="6" t="s">
        <v>10</v>
      </c>
      <c r="D496" s="28"/>
      <c r="E496" s="7">
        <f t="shared" si="123"/>
        <v>0</v>
      </c>
      <c r="F496" s="7">
        <f>SUM(F497:F503)</f>
        <v>0</v>
      </c>
      <c r="G496" s="7">
        <f t="shared" ref="G496:I496" si="127">SUM(G497:G503)</f>
        <v>0</v>
      </c>
      <c r="H496" s="7">
        <f t="shared" si="127"/>
        <v>0</v>
      </c>
      <c r="I496" s="7">
        <f t="shared" si="127"/>
        <v>0</v>
      </c>
      <c r="J496" s="7">
        <f t="shared" si="125"/>
        <v>0</v>
      </c>
      <c r="K496" s="7">
        <f t="shared" si="126"/>
        <v>0</v>
      </c>
    </row>
    <row r="497" spans="1:11" x14ac:dyDescent="0.25">
      <c r="A497" t="str">
        <f t="shared" si="120"/>
        <v>b</v>
      </c>
      <c r="B497" s="8"/>
      <c r="C497" s="9" t="s">
        <v>11</v>
      </c>
      <c r="D497" s="29"/>
      <c r="E497" s="10">
        <f t="shared" si="123"/>
        <v>0</v>
      </c>
      <c r="F497" s="10">
        <v>0</v>
      </c>
      <c r="G497" s="10">
        <v>0</v>
      </c>
      <c r="H497" s="10">
        <v>0</v>
      </c>
      <c r="I497" s="10">
        <v>0</v>
      </c>
      <c r="J497" s="10">
        <f t="shared" si="125"/>
        <v>0</v>
      </c>
      <c r="K497" s="10">
        <f t="shared" si="126"/>
        <v>0</v>
      </c>
    </row>
    <row r="498" spans="1:11" x14ac:dyDescent="0.25">
      <c r="A498" t="str">
        <f t="shared" si="120"/>
        <v>b</v>
      </c>
      <c r="B498" s="8"/>
      <c r="C498" s="9" t="s">
        <v>12</v>
      </c>
      <c r="D498" s="29"/>
      <c r="E498" s="10">
        <f t="shared" si="123"/>
        <v>0</v>
      </c>
      <c r="F498" s="10">
        <v>0</v>
      </c>
      <c r="G498" s="10">
        <v>0</v>
      </c>
      <c r="H498" s="10">
        <v>0</v>
      </c>
      <c r="I498" s="10">
        <v>0</v>
      </c>
      <c r="J498" s="10">
        <f t="shared" si="125"/>
        <v>0</v>
      </c>
      <c r="K498" s="10">
        <f t="shared" si="126"/>
        <v>0</v>
      </c>
    </row>
    <row r="499" spans="1:11" x14ac:dyDescent="0.25">
      <c r="A499" t="str">
        <f t="shared" si="120"/>
        <v>b</v>
      </c>
      <c r="B499" s="8"/>
      <c r="C499" s="9" t="s">
        <v>13</v>
      </c>
      <c r="D499" s="29"/>
      <c r="E499" s="10">
        <f t="shared" si="123"/>
        <v>0</v>
      </c>
      <c r="F499" s="10">
        <v>0</v>
      </c>
      <c r="G499" s="10">
        <v>0</v>
      </c>
      <c r="H499" s="10">
        <v>0</v>
      </c>
      <c r="I499" s="10">
        <v>0</v>
      </c>
      <c r="J499" s="10">
        <f t="shared" si="125"/>
        <v>0</v>
      </c>
      <c r="K499" s="10">
        <f t="shared" si="126"/>
        <v>0</v>
      </c>
    </row>
    <row r="500" spans="1:11" x14ac:dyDescent="0.25">
      <c r="A500" t="str">
        <f t="shared" si="120"/>
        <v>b</v>
      </c>
      <c r="B500" s="8"/>
      <c r="C500" s="9" t="s">
        <v>14</v>
      </c>
      <c r="D500" s="29"/>
      <c r="E500" s="10">
        <f t="shared" si="123"/>
        <v>0</v>
      </c>
      <c r="F500" s="10">
        <v>0</v>
      </c>
      <c r="G500" s="10">
        <v>0</v>
      </c>
      <c r="H500" s="10">
        <v>0</v>
      </c>
      <c r="I500" s="10">
        <v>0</v>
      </c>
      <c r="J500" s="10">
        <f t="shared" si="125"/>
        <v>0</v>
      </c>
      <c r="K500" s="10">
        <f t="shared" si="126"/>
        <v>0</v>
      </c>
    </row>
    <row r="501" spans="1:11" x14ac:dyDescent="0.25">
      <c r="A501" t="str">
        <f t="shared" si="120"/>
        <v>b</v>
      </c>
      <c r="B501" s="8"/>
      <c r="C501" s="9" t="s">
        <v>15</v>
      </c>
      <c r="D501" s="29"/>
      <c r="E501" s="10">
        <f t="shared" si="123"/>
        <v>0</v>
      </c>
      <c r="F501" s="10">
        <v>0</v>
      </c>
      <c r="G501" s="10">
        <v>0</v>
      </c>
      <c r="H501" s="10">
        <v>0</v>
      </c>
      <c r="I501" s="10">
        <v>0</v>
      </c>
      <c r="J501" s="10">
        <f t="shared" si="125"/>
        <v>0</v>
      </c>
      <c r="K501" s="10">
        <f t="shared" si="126"/>
        <v>0</v>
      </c>
    </row>
    <row r="502" spans="1:11" x14ac:dyDescent="0.25">
      <c r="A502" t="str">
        <f t="shared" si="120"/>
        <v>b</v>
      </c>
      <c r="B502" s="8"/>
      <c r="C502" s="9" t="s">
        <v>16</v>
      </c>
      <c r="D502" s="29"/>
      <c r="E502" s="10">
        <f t="shared" si="123"/>
        <v>0</v>
      </c>
      <c r="F502" s="10">
        <v>0</v>
      </c>
      <c r="G502" s="10">
        <v>0</v>
      </c>
      <c r="H502" s="10">
        <v>0</v>
      </c>
      <c r="I502" s="10">
        <v>0</v>
      </c>
      <c r="J502" s="10">
        <f t="shared" si="125"/>
        <v>0</v>
      </c>
      <c r="K502" s="10">
        <f t="shared" si="126"/>
        <v>0</v>
      </c>
    </row>
    <row r="503" spans="1:11" x14ac:dyDescent="0.25">
      <c r="A503" t="str">
        <f t="shared" si="120"/>
        <v>b</v>
      </c>
      <c r="B503" s="8"/>
      <c r="C503" s="9" t="s">
        <v>17</v>
      </c>
      <c r="D503" s="29"/>
      <c r="E503" s="10">
        <f t="shared" si="123"/>
        <v>0</v>
      </c>
      <c r="F503" s="10">
        <v>0</v>
      </c>
      <c r="G503" s="10">
        <v>0</v>
      </c>
      <c r="H503" s="10">
        <v>0</v>
      </c>
      <c r="I503" s="10">
        <v>0</v>
      </c>
      <c r="J503" s="10">
        <f t="shared" si="125"/>
        <v>0</v>
      </c>
      <c r="K503" s="10">
        <f t="shared" si="126"/>
        <v>0</v>
      </c>
    </row>
    <row r="504" spans="1:11" x14ac:dyDescent="0.25">
      <c r="A504" t="str">
        <f t="shared" si="120"/>
        <v>b</v>
      </c>
      <c r="B504" s="5"/>
      <c r="C504" s="6" t="s">
        <v>18</v>
      </c>
      <c r="D504" s="28"/>
      <c r="E504" s="7">
        <f t="shared" si="123"/>
        <v>0</v>
      </c>
      <c r="F504" s="7">
        <v>0</v>
      </c>
      <c r="G504" s="7">
        <v>0</v>
      </c>
      <c r="H504" s="7">
        <v>0</v>
      </c>
      <c r="I504" s="7">
        <v>0</v>
      </c>
      <c r="J504" s="7">
        <f t="shared" si="125"/>
        <v>0</v>
      </c>
      <c r="K504" s="7">
        <f t="shared" si="126"/>
        <v>0</v>
      </c>
    </row>
    <row r="505" spans="1:11" x14ac:dyDescent="0.25">
      <c r="A505" t="str">
        <f t="shared" si="120"/>
        <v>b</v>
      </c>
      <c r="B505" s="5"/>
      <c r="C505" s="6" t="s">
        <v>19</v>
      </c>
      <c r="D505" s="28"/>
      <c r="E505" s="7">
        <f t="shared" si="123"/>
        <v>0</v>
      </c>
      <c r="F505" s="7">
        <v>0</v>
      </c>
      <c r="G505" s="7">
        <v>0</v>
      </c>
      <c r="H505" s="7">
        <v>0</v>
      </c>
      <c r="I505" s="7">
        <v>0</v>
      </c>
      <c r="J505" s="7">
        <f t="shared" si="125"/>
        <v>0</v>
      </c>
      <c r="K505" s="7">
        <f t="shared" si="126"/>
        <v>0</v>
      </c>
    </row>
    <row r="506" spans="1:11" ht="15.75" thickBot="1" x14ac:dyDescent="0.3">
      <c r="A506" t="str">
        <f t="shared" si="120"/>
        <v>b</v>
      </c>
      <c r="B506" s="11"/>
      <c r="C506" s="12" t="s">
        <v>20</v>
      </c>
      <c r="D506" s="30"/>
      <c r="E506" s="13">
        <f t="shared" si="123"/>
        <v>0</v>
      </c>
      <c r="F506" s="13">
        <v>0</v>
      </c>
      <c r="G506" s="13">
        <v>0</v>
      </c>
      <c r="H506" s="13">
        <v>0</v>
      </c>
      <c r="I506" s="13">
        <v>0</v>
      </c>
      <c r="J506" s="13">
        <f t="shared" si="125"/>
        <v>0</v>
      </c>
      <c r="K506" s="13">
        <f t="shared" si="126"/>
        <v>0</v>
      </c>
    </row>
    <row r="507" spans="1:11" ht="46.5" thickTop="1" thickBot="1" x14ac:dyDescent="0.3">
      <c r="A507" t="str">
        <f t="shared" si="114"/>
        <v>b</v>
      </c>
      <c r="B507" s="16" t="s">
        <v>241</v>
      </c>
      <c r="C507" s="4" t="s">
        <v>245</v>
      </c>
      <c r="D507" s="27"/>
      <c r="E507" s="4">
        <f t="shared" si="115"/>
        <v>0</v>
      </c>
      <c r="F507" s="4">
        <f>SUM(F508,F516,F517,F518)</f>
        <v>0</v>
      </c>
      <c r="G507" s="4">
        <f t="shared" ref="G507:I507" si="128">SUM(G508,G516,G517,G518)</f>
        <v>0</v>
      </c>
      <c r="H507" s="4">
        <f t="shared" si="128"/>
        <v>0</v>
      </c>
      <c r="I507" s="4">
        <f t="shared" si="128"/>
        <v>0</v>
      </c>
      <c r="J507" s="4">
        <f t="shared" si="117"/>
        <v>0</v>
      </c>
      <c r="K507" s="4">
        <f t="shared" si="118"/>
        <v>0</v>
      </c>
    </row>
    <row r="508" spans="1:11" ht="15.75" thickTop="1" x14ac:dyDescent="0.25">
      <c r="A508" t="str">
        <f t="shared" si="114"/>
        <v>b</v>
      </c>
      <c r="B508" s="5"/>
      <c r="C508" s="6" t="s">
        <v>10</v>
      </c>
      <c r="D508" s="28"/>
      <c r="E508" s="7">
        <f t="shared" si="115"/>
        <v>0</v>
      </c>
      <c r="F508" s="7">
        <f>SUM(F509:F515)</f>
        <v>0</v>
      </c>
      <c r="G508" s="7">
        <f t="shared" ref="G508:I508" si="129">SUM(G509:G515)</f>
        <v>0</v>
      </c>
      <c r="H508" s="7">
        <f t="shared" si="129"/>
        <v>0</v>
      </c>
      <c r="I508" s="7">
        <f t="shared" si="129"/>
        <v>0</v>
      </c>
      <c r="J508" s="7">
        <f t="shared" si="117"/>
        <v>0</v>
      </c>
      <c r="K508" s="7">
        <f t="shared" si="118"/>
        <v>0</v>
      </c>
    </row>
    <row r="509" spans="1:11" x14ac:dyDescent="0.25">
      <c r="A509" t="str">
        <f t="shared" si="114"/>
        <v>b</v>
      </c>
      <c r="B509" s="8"/>
      <c r="C509" s="9" t="s">
        <v>11</v>
      </c>
      <c r="D509" s="29"/>
      <c r="E509" s="10">
        <f t="shared" si="115"/>
        <v>0</v>
      </c>
      <c r="F509" s="10">
        <v>0</v>
      </c>
      <c r="G509" s="10">
        <v>0</v>
      </c>
      <c r="H509" s="10">
        <v>0</v>
      </c>
      <c r="I509" s="10">
        <v>0</v>
      </c>
      <c r="J509" s="10">
        <f t="shared" si="117"/>
        <v>0</v>
      </c>
      <c r="K509" s="10">
        <f t="shared" si="118"/>
        <v>0</v>
      </c>
    </row>
    <row r="510" spans="1:11" x14ac:dyDescent="0.25">
      <c r="A510" t="str">
        <f t="shared" si="114"/>
        <v>b</v>
      </c>
      <c r="B510" s="8"/>
      <c r="C510" s="9" t="s">
        <v>12</v>
      </c>
      <c r="D510" s="29"/>
      <c r="E510" s="10">
        <f t="shared" si="115"/>
        <v>0</v>
      </c>
      <c r="F510" s="10">
        <v>0</v>
      </c>
      <c r="G510" s="10">
        <v>0</v>
      </c>
      <c r="H510" s="10">
        <v>0</v>
      </c>
      <c r="I510" s="10">
        <v>0</v>
      </c>
      <c r="J510" s="10">
        <f t="shared" si="117"/>
        <v>0</v>
      </c>
      <c r="K510" s="10">
        <f t="shared" si="118"/>
        <v>0</v>
      </c>
    </row>
    <row r="511" spans="1:11" x14ac:dyDescent="0.25">
      <c r="A511" t="str">
        <f t="shared" si="114"/>
        <v>b</v>
      </c>
      <c r="B511" s="8"/>
      <c r="C511" s="9" t="s">
        <v>13</v>
      </c>
      <c r="D511" s="29"/>
      <c r="E511" s="10">
        <f t="shared" si="115"/>
        <v>0</v>
      </c>
      <c r="F511" s="10">
        <v>0</v>
      </c>
      <c r="G511" s="10">
        <v>0</v>
      </c>
      <c r="H511" s="10">
        <v>0</v>
      </c>
      <c r="I511" s="10">
        <v>0</v>
      </c>
      <c r="J511" s="10">
        <f t="shared" si="117"/>
        <v>0</v>
      </c>
      <c r="K511" s="10">
        <f t="shared" si="118"/>
        <v>0</v>
      </c>
    </row>
    <row r="512" spans="1:11" x14ac:dyDescent="0.25">
      <c r="A512" t="str">
        <f t="shared" si="114"/>
        <v>b</v>
      </c>
      <c r="B512" s="8"/>
      <c r="C512" s="9" t="s">
        <v>14</v>
      </c>
      <c r="D512" s="29"/>
      <c r="E512" s="10">
        <f t="shared" si="115"/>
        <v>0</v>
      </c>
      <c r="F512" s="10">
        <v>0</v>
      </c>
      <c r="G512" s="10">
        <v>0</v>
      </c>
      <c r="H512" s="10">
        <v>0</v>
      </c>
      <c r="I512" s="10">
        <v>0</v>
      </c>
      <c r="J512" s="10">
        <f t="shared" si="117"/>
        <v>0</v>
      </c>
      <c r="K512" s="10">
        <f t="shared" si="118"/>
        <v>0</v>
      </c>
    </row>
    <row r="513" spans="1:11" x14ac:dyDescent="0.25">
      <c r="A513" t="str">
        <f t="shared" si="114"/>
        <v>b</v>
      </c>
      <c r="B513" s="8"/>
      <c r="C513" s="9" t="s">
        <v>15</v>
      </c>
      <c r="D513" s="29"/>
      <c r="E513" s="10">
        <f t="shared" si="115"/>
        <v>0</v>
      </c>
      <c r="F513" s="10">
        <v>0</v>
      </c>
      <c r="G513" s="10">
        <v>0</v>
      </c>
      <c r="H513" s="10">
        <v>0</v>
      </c>
      <c r="I513" s="10">
        <v>0</v>
      </c>
      <c r="J513" s="10">
        <f t="shared" si="117"/>
        <v>0</v>
      </c>
      <c r="K513" s="10">
        <f t="shared" si="118"/>
        <v>0</v>
      </c>
    </row>
    <row r="514" spans="1:11" x14ac:dyDescent="0.25">
      <c r="A514" t="str">
        <f t="shared" si="114"/>
        <v>b</v>
      </c>
      <c r="B514" s="8"/>
      <c r="C514" s="9" t="s">
        <v>16</v>
      </c>
      <c r="D514" s="29"/>
      <c r="E514" s="10">
        <f t="shared" si="115"/>
        <v>0</v>
      </c>
      <c r="F514" s="10">
        <v>0</v>
      </c>
      <c r="G514" s="10">
        <v>0</v>
      </c>
      <c r="H514" s="10">
        <v>0</v>
      </c>
      <c r="I514" s="10">
        <v>0</v>
      </c>
      <c r="J514" s="10">
        <f t="shared" si="117"/>
        <v>0</v>
      </c>
      <c r="K514" s="10">
        <f t="shared" si="118"/>
        <v>0</v>
      </c>
    </row>
    <row r="515" spans="1:11" x14ac:dyDescent="0.25">
      <c r="A515" t="str">
        <f t="shared" si="114"/>
        <v>b</v>
      </c>
      <c r="B515" s="8"/>
      <c r="C515" s="9" t="s">
        <v>17</v>
      </c>
      <c r="D515" s="29"/>
      <c r="E515" s="10">
        <f t="shared" si="115"/>
        <v>0</v>
      </c>
      <c r="F515" s="10">
        <v>0</v>
      </c>
      <c r="G515" s="10">
        <v>0</v>
      </c>
      <c r="H515" s="10">
        <v>0</v>
      </c>
      <c r="I515" s="10">
        <v>0</v>
      </c>
      <c r="J515" s="10">
        <f t="shared" si="117"/>
        <v>0</v>
      </c>
      <c r="K515" s="10">
        <f t="shared" si="118"/>
        <v>0</v>
      </c>
    </row>
    <row r="516" spans="1:11" x14ac:dyDescent="0.25">
      <c r="A516" t="str">
        <f t="shared" si="114"/>
        <v>b</v>
      </c>
      <c r="B516" s="5"/>
      <c r="C516" s="6" t="s">
        <v>18</v>
      </c>
      <c r="D516" s="28"/>
      <c r="E516" s="7">
        <f t="shared" si="115"/>
        <v>0</v>
      </c>
      <c r="F516" s="7">
        <v>0</v>
      </c>
      <c r="G516" s="7">
        <v>0</v>
      </c>
      <c r="H516" s="7">
        <v>0</v>
      </c>
      <c r="I516" s="7">
        <v>0</v>
      </c>
      <c r="J516" s="7">
        <f t="shared" si="117"/>
        <v>0</v>
      </c>
      <c r="K516" s="7">
        <f t="shared" si="118"/>
        <v>0</v>
      </c>
    </row>
    <row r="517" spans="1:11" x14ac:dyDescent="0.25">
      <c r="A517" t="str">
        <f t="shared" si="114"/>
        <v>b</v>
      </c>
      <c r="B517" s="5"/>
      <c r="C517" s="6" t="s">
        <v>19</v>
      </c>
      <c r="D517" s="28"/>
      <c r="E517" s="7">
        <f t="shared" si="115"/>
        <v>0</v>
      </c>
      <c r="F517" s="7">
        <v>0</v>
      </c>
      <c r="G517" s="7">
        <v>0</v>
      </c>
      <c r="H517" s="7">
        <v>0</v>
      </c>
      <c r="I517" s="7">
        <v>0</v>
      </c>
      <c r="J517" s="7">
        <f t="shared" si="117"/>
        <v>0</v>
      </c>
      <c r="K517" s="7">
        <f t="shared" si="118"/>
        <v>0</v>
      </c>
    </row>
    <row r="518" spans="1:11" ht="15.75" thickBot="1" x14ac:dyDescent="0.3">
      <c r="A518" t="str">
        <f t="shared" si="114"/>
        <v>b</v>
      </c>
      <c r="B518" s="11"/>
      <c r="C518" s="12" t="s">
        <v>20</v>
      </c>
      <c r="D518" s="30"/>
      <c r="E518" s="13">
        <f t="shared" si="115"/>
        <v>0</v>
      </c>
      <c r="F518" s="13">
        <v>0</v>
      </c>
      <c r="G518" s="13">
        <v>0</v>
      </c>
      <c r="H518" s="13">
        <v>0</v>
      </c>
      <c r="I518" s="13">
        <v>0</v>
      </c>
      <c r="J518" s="13">
        <f t="shared" si="117"/>
        <v>0</v>
      </c>
      <c r="K518" s="13">
        <f t="shared" si="118"/>
        <v>0</v>
      </c>
    </row>
    <row r="519" spans="1:11" ht="46.5" thickTop="1" thickBot="1" x14ac:dyDescent="0.3">
      <c r="A519" t="str">
        <f t="shared" si="114"/>
        <v>b</v>
      </c>
      <c r="B519" s="16" t="s">
        <v>242</v>
      </c>
      <c r="C519" s="4" t="s">
        <v>246</v>
      </c>
      <c r="D519" s="27"/>
      <c r="E519" s="4">
        <f t="shared" si="115"/>
        <v>0</v>
      </c>
      <c r="F519" s="4">
        <f>SUM(F520,F528,F529,F530)</f>
        <v>0</v>
      </c>
      <c r="G519" s="4">
        <f t="shared" ref="G519:I519" si="130">SUM(G520,G528,G529,G530)</f>
        <v>0</v>
      </c>
      <c r="H519" s="4">
        <f t="shared" si="130"/>
        <v>0</v>
      </c>
      <c r="I519" s="4">
        <f t="shared" si="130"/>
        <v>0</v>
      </c>
      <c r="J519" s="4">
        <f t="shared" si="117"/>
        <v>0</v>
      </c>
      <c r="K519" s="4">
        <f t="shared" si="118"/>
        <v>0</v>
      </c>
    </row>
    <row r="520" spans="1:11" ht="15.75" thickTop="1" x14ac:dyDescent="0.25">
      <c r="A520" t="str">
        <f t="shared" si="114"/>
        <v>b</v>
      </c>
      <c r="B520" s="5"/>
      <c r="C520" s="6" t="s">
        <v>10</v>
      </c>
      <c r="D520" s="28"/>
      <c r="E520" s="7">
        <f t="shared" si="115"/>
        <v>0</v>
      </c>
      <c r="F520" s="7">
        <f>SUM(F521:F527)</f>
        <v>0</v>
      </c>
      <c r="G520" s="7">
        <f t="shared" ref="G520:I520" si="131">SUM(G521:G527)</f>
        <v>0</v>
      </c>
      <c r="H520" s="7">
        <f t="shared" si="131"/>
        <v>0</v>
      </c>
      <c r="I520" s="7">
        <f t="shared" si="131"/>
        <v>0</v>
      </c>
      <c r="J520" s="7">
        <f t="shared" si="117"/>
        <v>0</v>
      </c>
      <c r="K520" s="7">
        <f t="shared" si="118"/>
        <v>0</v>
      </c>
    </row>
    <row r="521" spans="1:11" x14ac:dyDescent="0.25">
      <c r="A521" t="str">
        <f t="shared" si="114"/>
        <v>b</v>
      </c>
      <c r="B521" s="8"/>
      <c r="C521" s="9" t="s">
        <v>11</v>
      </c>
      <c r="D521" s="29"/>
      <c r="E521" s="10">
        <f t="shared" si="115"/>
        <v>0</v>
      </c>
      <c r="F521" s="10">
        <v>0</v>
      </c>
      <c r="G521" s="10">
        <v>0</v>
      </c>
      <c r="H521" s="10">
        <v>0</v>
      </c>
      <c r="I521" s="10">
        <v>0</v>
      </c>
      <c r="J521" s="10">
        <f t="shared" si="117"/>
        <v>0</v>
      </c>
      <c r="K521" s="10">
        <f t="shared" si="118"/>
        <v>0</v>
      </c>
    </row>
    <row r="522" spans="1:11" x14ac:dyDescent="0.25">
      <c r="A522" t="str">
        <f t="shared" si="114"/>
        <v>b</v>
      </c>
      <c r="B522" s="8"/>
      <c r="C522" s="9" t="s">
        <v>12</v>
      </c>
      <c r="D522" s="29"/>
      <c r="E522" s="10">
        <f t="shared" si="115"/>
        <v>0</v>
      </c>
      <c r="F522" s="10">
        <v>0</v>
      </c>
      <c r="G522" s="10">
        <v>0</v>
      </c>
      <c r="H522" s="10">
        <v>0</v>
      </c>
      <c r="I522" s="10">
        <v>0</v>
      </c>
      <c r="J522" s="10">
        <f t="shared" si="117"/>
        <v>0</v>
      </c>
      <c r="K522" s="10">
        <f t="shared" si="118"/>
        <v>0</v>
      </c>
    </row>
    <row r="523" spans="1:11" x14ac:dyDescent="0.25">
      <c r="A523" t="str">
        <f t="shared" si="114"/>
        <v>b</v>
      </c>
      <c r="B523" s="8"/>
      <c r="C523" s="9" t="s">
        <v>13</v>
      </c>
      <c r="D523" s="29"/>
      <c r="E523" s="10">
        <f t="shared" si="115"/>
        <v>0</v>
      </c>
      <c r="F523" s="10">
        <v>0</v>
      </c>
      <c r="G523" s="10">
        <v>0</v>
      </c>
      <c r="H523" s="10">
        <v>0</v>
      </c>
      <c r="I523" s="10">
        <v>0</v>
      </c>
      <c r="J523" s="10">
        <f t="shared" si="117"/>
        <v>0</v>
      </c>
      <c r="K523" s="10">
        <f t="shared" si="118"/>
        <v>0</v>
      </c>
    </row>
    <row r="524" spans="1:11" x14ac:dyDescent="0.25">
      <c r="A524" t="str">
        <f t="shared" si="114"/>
        <v>b</v>
      </c>
      <c r="B524" s="8"/>
      <c r="C524" s="9" t="s">
        <v>14</v>
      </c>
      <c r="D524" s="29"/>
      <c r="E524" s="10">
        <f t="shared" si="115"/>
        <v>0</v>
      </c>
      <c r="F524" s="10">
        <v>0</v>
      </c>
      <c r="G524" s="10">
        <v>0</v>
      </c>
      <c r="H524" s="10">
        <v>0</v>
      </c>
      <c r="I524" s="10">
        <v>0</v>
      </c>
      <c r="J524" s="10">
        <f t="shared" si="117"/>
        <v>0</v>
      </c>
      <c r="K524" s="10">
        <f t="shared" si="118"/>
        <v>0</v>
      </c>
    </row>
    <row r="525" spans="1:11" x14ac:dyDescent="0.25">
      <c r="A525" t="str">
        <f t="shared" si="114"/>
        <v>b</v>
      </c>
      <c r="B525" s="8"/>
      <c r="C525" s="9" t="s">
        <v>15</v>
      </c>
      <c r="D525" s="29"/>
      <c r="E525" s="10">
        <f t="shared" si="115"/>
        <v>0</v>
      </c>
      <c r="F525" s="10">
        <v>0</v>
      </c>
      <c r="G525" s="10">
        <v>0</v>
      </c>
      <c r="H525" s="10">
        <v>0</v>
      </c>
      <c r="I525" s="10">
        <v>0</v>
      </c>
      <c r="J525" s="10">
        <f t="shared" si="117"/>
        <v>0</v>
      </c>
      <c r="K525" s="10">
        <f t="shared" si="118"/>
        <v>0</v>
      </c>
    </row>
    <row r="526" spans="1:11" x14ac:dyDescent="0.25">
      <c r="A526" t="str">
        <f t="shared" si="114"/>
        <v>b</v>
      </c>
      <c r="B526" s="8"/>
      <c r="C526" s="9" t="s">
        <v>16</v>
      </c>
      <c r="D526" s="29"/>
      <c r="E526" s="10">
        <f t="shared" si="115"/>
        <v>0</v>
      </c>
      <c r="F526" s="10">
        <v>0</v>
      </c>
      <c r="G526" s="10">
        <v>0</v>
      </c>
      <c r="H526" s="10">
        <v>0</v>
      </c>
      <c r="I526" s="10">
        <v>0</v>
      </c>
      <c r="J526" s="10">
        <f t="shared" si="117"/>
        <v>0</v>
      </c>
      <c r="K526" s="10">
        <f t="shared" si="118"/>
        <v>0</v>
      </c>
    </row>
    <row r="527" spans="1:11" x14ac:dyDescent="0.25">
      <c r="A527" t="str">
        <f t="shared" si="114"/>
        <v>b</v>
      </c>
      <c r="B527" s="8"/>
      <c r="C527" s="9" t="s">
        <v>17</v>
      </c>
      <c r="D527" s="29"/>
      <c r="E527" s="10">
        <f t="shared" si="115"/>
        <v>0</v>
      </c>
      <c r="F527" s="10">
        <v>0</v>
      </c>
      <c r="G527" s="10">
        <v>0</v>
      </c>
      <c r="H527" s="10">
        <v>0</v>
      </c>
      <c r="I527" s="10">
        <v>0</v>
      </c>
      <c r="J527" s="10">
        <f t="shared" si="117"/>
        <v>0</v>
      </c>
      <c r="K527" s="10">
        <f t="shared" si="118"/>
        <v>0</v>
      </c>
    </row>
    <row r="528" spans="1:11" x14ac:dyDescent="0.25">
      <c r="A528" t="str">
        <f t="shared" si="114"/>
        <v>b</v>
      </c>
      <c r="B528" s="5"/>
      <c r="C528" s="6" t="s">
        <v>18</v>
      </c>
      <c r="D528" s="28"/>
      <c r="E528" s="7">
        <f t="shared" si="115"/>
        <v>0</v>
      </c>
      <c r="F528" s="7">
        <v>0</v>
      </c>
      <c r="G528" s="7">
        <v>0</v>
      </c>
      <c r="H528" s="7">
        <v>0</v>
      </c>
      <c r="I528" s="7">
        <v>0</v>
      </c>
      <c r="J528" s="7">
        <f t="shared" si="117"/>
        <v>0</v>
      </c>
      <c r="K528" s="7">
        <f t="shared" si="118"/>
        <v>0</v>
      </c>
    </row>
    <row r="529" spans="1:11" x14ac:dyDescent="0.25">
      <c r="A529" t="str">
        <f t="shared" si="114"/>
        <v>b</v>
      </c>
      <c r="B529" s="5"/>
      <c r="C529" s="6" t="s">
        <v>19</v>
      </c>
      <c r="D529" s="28"/>
      <c r="E529" s="7">
        <f t="shared" si="115"/>
        <v>0</v>
      </c>
      <c r="F529" s="7">
        <v>0</v>
      </c>
      <c r="G529" s="7">
        <v>0</v>
      </c>
      <c r="H529" s="7">
        <v>0</v>
      </c>
      <c r="I529" s="7">
        <v>0</v>
      </c>
      <c r="J529" s="7">
        <f t="shared" si="117"/>
        <v>0</v>
      </c>
      <c r="K529" s="7">
        <f t="shared" si="118"/>
        <v>0</v>
      </c>
    </row>
    <row r="530" spans="1:11" ht="15.75" thickBot="1" x14ac:dyDescent="0.3">
      <c r="A530" t="str">
        <f t="shared" si="114"/>
        <v>b</v>
      </c>
      <c r="B530" s="11"/>
      <c r="C530" s="12" t="s">
        <v>20</v>
      </c>
      <c r="D530" s="30"/>
      <c r="E530" s="13">
        <f t="shared" si="115"/>
        <v>0</v>
      </c>
      <c r="F530" s="13">
        <v>0</v>
      </c>
      <c r="G530" s="13">
        <v>0</v>
      </c>
      <c r="H530" s="13">
        <v>0</v>
      </c>
      <c r="I530" s="13">
        <v>0</v>
      </c>
      <c r="J530" s="13">
        <f t="shared" si="117"/>
        <v>0</v>
      </c>
      <c r="K530" s="13">
        <f t="shared" si="118"/>
        <v>0</v>
      </c>
    </row>
    <row r="531" spans="1:11" ht="46.5" thickTop="1" thickBot="1" x14ac:dyDescent="0.3">
      <c r="A531" t="str">
        <f t="shared" si="108"/>
        <v>b</v>
      </c>
      <c r="B531" s="16" t="s">
        <v>260</v>
      </c>
      <c r="C531" s="4" t="s">
        <v>249</v>
      </c>
      <c r="D531" s="27"/>
      <c r="E531" s="4">
        <f t="shared" si="113"/>
        <v>0</v>
      </c>
      <c r="F531" s="4">
        <f>SUM(F532,F540,F541,F542)</f>
        <v>0</v>
      </c>
      <c r="G531" s="4">
        <f t="shared" ref="G531:I531" si="132">SUM(G532,G540,G541,G542)</f>
        <v>0</v>
      </c>
      <c r="H531" s="4">
        <f t="shared" si="132"/>
        <v>0</v>
      </c>
      <c r="I531" s="4">
        <f t="shared" si="132"/>
        <v>0</v>
      </c>
      <c r="J531" s="4">
        <f t="shared" si="109"/>
        <v>0</v>
      </c>
      <c r="K531" s="4">
        <f t="shared" si="110"/>
        <v>0</v>
      </c>
    </row>
    <row r="532" spans="1:11" ht="15.75" thickTop="1" x14ac:dyDescent="0.25">
      <c r="A532" t="str">
        <f t="shared" si="108"/>
        <v>b</v>
      </c>
      <c r="B532" s="5"/>
      <c r="C532" s="6" t="s">
        <v>10</v>
      </c>
      <c r="D532" s="28"/>
      <c r="E532" s="7">
        <f t="shared" si="113"/>
        <v>0</v>
      </c>
      <c r="F532" s="7">
        <f>SUM(F533:F539)</f>
        <v>0</v>
      </c>
      <c r="G532" s="7">
        <f t="shared" ref="G532:I532" si="133">SUM(G533:G539)</f>
        <v>0</v>
      </c>
      <c r="H532" s="7">
        <f t="shared" si="133"/>
        <v>0</v>
      </c>
      <c r="I532" s="7">
        <f t="shared" si="133"/>
        <v>0</v>
      </c>
      <c r="J532" s="7">
        <f t="shared" si="109"/>
        <v>0</v>
      </c>
      <c r="K532" s="7">
        <f t="shared" si="110"/>
        <v>0</v>
      </c>
    </row>
    <row r="533" spans="1:11" x14ac:dyDescent="0.25">
      <c r="A533" t="str">
        <f t="shared" si="108"/>
        <v>b</v>
      </c>
      <c r="B533" s="8"/>
      <c r="C533" s="9" t="s">
        <v>11</v>
      </c>
      <c r="D533" s="29"/>
      <c r="E533" s="10">
        <f t="shared" si="113"/>
        <v>0</v>
      </c>
      <c r="F533" s="10">
        <v>0</v>
      </c>
      <c r="G533" s="10">
        <v>0</v>
      </c>
      <c r="H533" s="10">
        <v>0</v>
      </c>
      <c r="I533" s="10">
        <v>0</v>
      </c>
      <c r="J533" s="10">
        <f t="shared" si="109"/>
        <v>0</v>
      </c>
      <c r="K533" s="10">
        <f t="shared" si="110"/>
        <v>0</v>
      </c>
    </row>
    <row r="534" spans="1:11" x14ac:dyDescent="0.25">
      <c r="A534" t="str">
        <f t="shared" si="108"/>
        <v>b</v>
      </c>
      <c r="B534" s="8"/>
      <c r="C534" s="9" t="s">
        <v>12</v>
      </c>
      <c r="D534" s="29"/>
      <c r="E534" s="10">
        <f t="shared" si="113"/>
        <v>0</v>
      </c>
      <c r="F534" s="10">
        <v>0</v>
      </c>
      <c r="G534" s="10">
        <v>0</v>
      </c>
      <c r="H534" s="10">
        <v>0</v>
      </c>
      <c r="I534" s="10">
        <v>0</v>
      </c>
      <c r="J534" s="10">
        <f t="shared" si="109"/>
        <v>0</v>
      </c>
      <c r="K534" s="10">
        <f t="shared" si="110"/>
        <v>0</v>
      </c>
    </row>
    <row r="535" spans="1:11" x14ac:dyDescent="0.25">
      <c r="A535" t="str">
        <f t="shared" si="108"/>
        <v>b</v>
      </c>
      <c r="B535" s="8"/>
      <c r="C535" s="9" t="s">
        <v>13</v>
      </c>
      <c r="D535" s="29"/>
      <c r="E535" s="10">
        <f t="shared" si="113"/>
        <v>0</v>
      </c>
      <c r="F535" s="10">
        <v>0</v>
      </c>
      <c r="G535" s="10">
        <v>0</v>
      </c>
      <c r="H535" s="10">
        <v>0</v>
      </c>
      <c r="I535" s="10">
        <v>0</v>
      </c>
      <c r="J535" s="10">
        <f t="shared" si="109"/>
        <v>0</v>
      </c>
      <c r="K535" s="10">
        <f t="shared" si="110"/>
        <v>0</v>
      </c>
    </row>
    <row r="536" spans="1:11" x14ac:dyDescent="0.25">
      <c r="A536" t="str">
        <f t="shared" si="108"/>
        <v>b</v>
      </c>
      <c r="B536" s="8"/>
      <c r="C536" s="9" t="s">
        <v>14</v>
      </c>
      <c r="D536" s="29"/>
      <c r="E536" s="10">
        <f t="shared" si="113"/>
        <v>0</v>
      </c>
      <c r="F536" s="10">
        <v>0</v>
      </c>
      <c r="G536" s="10">
        <v>0</v>
      </c>
      <c r="H536" s="10">
        <v>0</v>
      </c>
      <c r="I536" s="10">
        <v>0</v>
      </c>
      <c r="J536" s="10">
        <f t="shared" si="109"/>
        <v>0</v>
      </c>
      <c r="K536" s="10">
        <f t="shared" si="110"/>
        <v>0</v>
      </c>
    </row>
    <row r="537" spans="1:11" x14ac:dyDescent="0.25">
      <c r="A537" t="str">
        <f t="shared" si="108"/>
        <v>b</v>
      </c>
      <c r="B537" s="8"/>
      <c r="C537" s="9" t="s">
        <v>15</v>
      </c>
      <c r="D537" s="29"/>
      <c r="E537" s="10">
        <f t="shared" si="113"/>
        <v>0</v>
      </c>
      <c r="F537" s="10">
        <v>0</v>
      </c>
      <c r="G537" s="10">
        <v>0</v>
      </c>
      <c r="H537" s="10">
        <v>0</v>
      </c>
      <c r="I537" s="10">
        <v>0</v>
      </c>
      <c r="J537" s="10">
        <f t="shared" si="109"/>
        <v>0</v>
      </c>
      <c r="K537" s="10">
        <f t="shared" si="110"/>
        <v>0</v>
      </c>
    </row>
    <row r="538" spans="1:11" x14ac:dyDescent="0.25">
      <c r="A538" t="str">
        <f t="shared" si="108"/>
        <v>b</v>
      </c>
      <c r="B538" s="8"/>
      <c r="C538" s="9" t="s">
        <v>16</v>
      </c>
      <c r="D538" s="29"/>
      <c r="E538" s="10">
        <f t="shared" si="113"/>
        <v>0</v>
      </c>
      <c r="F538" s="10">
        <v>0</v>
      </c>
      <c r="G538" s="10">
        <v>0</v>
      </c>
      <c r="H538" s="10">
        <v>0</v>
      </c>
      <c r="I538" s="10">
        <v>0</v>
      </c>
      <c r="J538" s="10">
        <f t="shared" si="109"/>
        <v>0</v>
      </c>
      <c r="K538" s="10">
        <f t="shared" si="110"/>
        <v>0</v>
      </c>
    </row>
    <row r="539" spans="1:11" x14ac:dyDescent="0.25">
      <c r="A539" t="str">
        <f t="shared" si="108"/>
        <v>b</v>
      </c>
      <c r="B539" s="8"/>
      <c r="C539" s="9" t="s">
        <v>17</v>
      </c>
      <c r="D539" s="29"/>
      <c r="E539" s="10">
        <f t="shared" si="113"/>
        <v>0</v>
      </c>
      <c r="F539" s="10">
        <v>0</v>
      </c>
      <c r="G539" s="10">
        <v>0</v>
      </c>
      <c r="H539" s="10">
        <v>0</v>
      </c>
      <c r="I539" s="10">
        <v>0</v>
      </c>
      <c r="J539" s="10">
        <f t="shared" si="109"/>
        <v>0</v>
      </c>
      <c r="K539" s="10">
        <f t="shared" si="110"/>
        <v>0</v>
      </c>
    </row>
    <row r="540" spans="1:11" x14ac:dyDescent="0.25">
      <c r="A540" t="str">
        <f t="shared" si="108"/>
        <v>b</v>
      </c>
      <c r="B540" s="5"/>
      <c r="C540" s="6" t="s">
        <v>18</v>
      </c>
      <c r="D540" s="28"/>
      <c r="E540" s="7">
        <f t="shared" si="113"/>
        <v>0</v>
      </c>
      <c r="F540" s="7">
        <v>0</v>
      </c>
      <c r="G540" s="7">
        <v>0</v>
      </c>
      <c r="H540" s="7">
        <v>0</v>
      </c>
      <c r="I540" s="7">
        <v>0</v>
      </c>
      <c r="J540" s="7">
        <f t="shared" si="109"/>
        <v>0</v>
      </c>
      <c r="K540" s="7">
        <f t="shared" si="110"/>
        <v>0</v>
      </c>
    </row>
    <row r="541" spans="1:11" x14ac:dyDescent="0.25">
      <c r="A541" t="str">
        <f t="shared" si="108"/>
        <v>b</v>
      </c>
      <c r="B541" s="5"/>
      <c r="C541" s="6" t="s">
        <v>19</v>
      </c>
      <c r="D541" s="28"/>
      <c r="E541" s="7">
        <f t="shared" si="113"/>
        <v>0</v>
      </c>
      <c r="F541" s="7">
        <v>0</v>
      </c>
      <c r="G541" s="7">
        <v>0</v>
      </c>
      <c r="H541" s="7">
        <v>0</v>
      </c>
      <c r="I541" s="7">
        <v>0</v>
      </c>
      <c r="J541" s="7">
        <f t="shared" si="109"/>
        <v>0</v>
      </c>
      <c r="K541" s="7">
        <f t="shared" si="110"/>
        <v>0</v>
      </c>
    </row>
    <row r="542" spans="1:11" ht="15.75" thickBot="1" x14ac:dyDescent="0.3">
      <c r="A542" t="str">
        <f t="shared" si="108"/>
        <v>b</v>
      </c>
      <c r="B542" s="11"/>
      <c r="C542" s="12" t="s">
        <v>20</v>
      </c>
      <c r="D542" s="30"/>
      <c r="E542" s="13">
        <f t="shared" si="113"/>
        <v>0</v>
      </c>
      <c r="F542" s="13">
        <v>0</v>
      </c>
      <c r="G542" s="13">
        <v>0</v>
      </c>
      <c r="H542" s="13">
        <v>0</v>
      </c>
      <c r="I542" s="13">
        <v>0</v>
      </c>
      <c r="J542" s="13">
        <f t="shared" si="109"/>
        <v>0</v>
      </c>
      <c r="K542" s="13">
        <f t="shared" si="110"/>
        <v>0</v>
      </c>
    </row>
    <row r="543" spans="1:11" ht="32.25" customHeight="1" thickTop="1" thickBot="1" x14ac:dyDescent="0.3">
      <c r="A543" t="str">
        <f t="shared" si="108"/>
        <v>b</v>
      </c>
      <c r="B543" s="16" t="s">
        <v>97</v>
      </c>
      <c r="C543" s="4" t="s">
        <v>98</v>
      </c>
      <c r="D543" s="27"/>
      <c r="E543" s="4">
        <f>SUM(F543,G543,H543,I543)</f>
        <v>0</v>
      </c>
      <c r="F543" s="4">
        <f>SUM(F555,F567,F855,F1035,F1059)</f>
        <v>0</v>
      </c>
      <c r="G543" s="4">
        <f>SUM(G555,G567,G855,G1035,G1059)</f>
        <v>0</v>
      </c>
      <c r="H543" s="4">
        <f t="shared" ref="H543:I543" si="134">SUM(H555,H567,H855,H1035,H1059)</f>
        <v>0</v>
      </c>
      <c r="I543" s="4">
        <f t="shared" si="134"/>
        <v>0</v>
      </c>
      <c r="J543" s="4">
        <f t="shared" si="109"/>
        <v>0</v>
      </c>
      <c r="K543" s="4">
        <f t="shared" si="110"/>
        <v>0</v>
      </c>
    </row>
    <row r="544" spans="1:11" ht="15.75" thickTop="1" x14ac:dyDescent="0.25">
      <c r="A544" t="str">
        <f t="shared" si="108"/>
        <v>b</v>
      </c>
      <c r="B544" s="5"/>
      <c r="C544" s="6" t="s">
        <v>10</v>
      </c>
      <c r="D544" s="28"/>
      <c r="E544" s="7">
        <f t="shared" si="113"/>
        <v>0</v>
      </c>
      <c r="F544" s="7">
        <f t="shared" ref="F544:I544" si="135">SUM(F556,F568,F856,F1036,F1060)</f>
        <v>0</v>
      </c>
      <c r="G544" s="7">
        <f t="shared" si="135"/>
        <v>0</v>
      </c>
      <c r="H544" s="7">
        <f t="shared" si="135"/>
        <v>0</v>
      </c>
      <c r="I544" s="7">
        <f t="shared" si="135"/>
        <v>0</v>
      </c>
      <c r="J544" s="7">
        <f t="shared" si="109"/>
        <v>0</v>
      </c>
      <c r="K544" s="7">
        <f t="shared" si="110"/>
        <v>0</v>
      </c>
    </row>
    <row r="545" spans="1:11" x14ac:dyDescent="0.25">
      <c r="A545" t="str">
        <f t="shared" si="108"/>
        <v>b</v>
      </c>
      <c r="B545" s="8"/>
      <c r="C545" s="9" t="s">
        <v>11</v>
      </c>
      <c r="D545" s="29"/>
      <c r="E545" s="10">
        <f t="shared" si="113"/>
        <v>0</v>
      </c>
      <c r="F545" s="10">
        <f t="shared" ref="F545:I545" si="136">SUM(F557,F569,F857,F1037,F1061)</f>
        <v>0</v>
      </c>
      <c r="G545" s="10">
        <f t="shared" si="136"/>
        <v>0</v>
      </c>
      <c r="H545" s="10">
        <f t="shared" si="136"/>
        <v>0</v>
      </c>
      <c r="I545" s="10">
        <f t="shared" si="136"/>
        <v>0</v>
      </c>
      <c r="J545" s="10">
        <f t="shared" si="109"/>
        <v>0</v>
      </c>
      <c r="K545" s="10">
        <f t="shared" si="110"/>
        <v>0</v>
      </c>
    </row>
    <row r="546" spans="1:11" x14ac:dyDescent="0.25">
      <c r="A546" t="str">
        <f t="shared" si="108"/>
        <v>b</v>
      </c>
      <c r="B546" s="8"/>
      <c r="C546" s="9" t="s">
        <v>12</v>
      </c>
      <c r="D546" s="29"/>
      <c r="E546" s="10">
        <f t="shared" si="113"/>
        <v>0</v>
      </c>
      <c r="F546" s="10">
        <f t="shared" ref="F546:I546" si="137">SUM(F558,F570,F858,F1038,F1062)</f>
        <v>0</v>
      </c>
      <c r="G546" s="10">
        <f t="shared" si="137"/>
        <v>0</v>
      </c>
      <c r="H546" s="10">
        <f t="shared" si="137"/>
        <v>0</v>
      </c>
      <c r="I546" s="10">
        <f t="shared" si="137"/>
        <v>0</v>
      </c>
      <c r="J546" s="10">
        <f t="shared" si="109"/>
        <v>0</v>
      </c>
      <c r="K546" s="10">
        <f t="shared" si="110"/>
        <v>0</v>
      </c>
    </row>
    <row r="547" spans="1:11" x14ac:dyDescent="0.25">
      <c r="A547" t="str">
        <f t="shared" si="108"/>
        <v>b</v>
      </c>
      <c r="B547" s="8"/>
      <c r="C547" s="9" t="s">
        <v>13</v>
      </c>
      <c r="D547" s="29"/>
      <c r="E547" s="10">
        <f t="shared" si="113"/>
        <v>0</v>
      </c>
      <c r="F547" s="10">
        <f t="shared" ref="F547:I547" si="138">SUM(F559,F571,F859,F1039,F1063)</f>
        <v>0</v>
      </c>
      <c r="G547" s="10">
        <f t="shared" si="138"/>
        <v>0</v>
      </c>
      <c r="H547" s="10">
        <f t="shared" si="138"/>
        <v>0</v>
      </c>
      <c r="I547" s="10">
        <f t="shared" si="138"/>
        <v>0</v>
      </c>
      <c r="J547" s="10">
        <f t="shared" si="109"/>
        <v>0</v>
      </c>
      <c r="K547" s="10">
        <f t="shared" si="110"/>
        <v>0</v>
      </c>
    </row>
    <row r="548" spans="1:11" x14ac:dyDescent="0.25">
      <c r="A548" t="str">
        <f t="shared" si="108"/>
        <v>b</v>
      </c>
      <c r="B548" s="8"/>
      <c r="C548" s="9" t="s">
        <v>14</v>
      </c>
      <c r="D548" s="29"/>
      <c r="E548" s="10">
        <f t="shared" si="113"/>
        <v>0</v>
      </c>
      <c r="F548" s="10">
        <f t="shared" ref="F548:I548" si="139">SUM(F560,F572,F860,F1040,F1064)</f>
        <v>0</v>
      </c>
      <c r="G548" s="10">
        <f t="shared" si="139"/>
        <v>0</v>
      </c>
      <c r="H548" s="10">
        <f t="shared" si="139"/>
        <v>0</v>
      </c>
      <c r="I548" s="10">
        <f t="shared" si="139"/>
        <v>0</v>
      </c>
      <c r="J548" s="10">
        <f t="shared" si="109"/>
        <v>0</v>
      </c>
      <c r="K548" s="10">
        <f t="shared" si="110"/>
        <v>0</v>
      </c>
    </row>
    <row r="549" spans="1:11" x14ac:dyDescent="0.25">
      <c r="A549" t="str">
        <f t="shared" si="108"/>
        <v>b</v>
      </c>
      <c r="B549" s="8"/>
      <c r="C549" s="9" t="s">
        <v>15</v>
      </c>
      <c r="D549" s="29"/>
      <c r="E549" s="10">
        <f t="shared" si="113"/>
        <v>0</v>
      </c>
      <c r="F549" s="10">
        <f t="shared" ref="F549:I549" si="140">SUM(F561,F573,F861,F1041,F1065)</f>
        <v>0</v>
      </c>
      <c r="G549" s="10">
        <f t="shared" si="140"/>
        <v>0</v>
      </c>
      <c r="H549" s="10">
        <f t="shared" si="140"/>
        <v>0</v>
      </c>
      <c r="I549" s="10">
        <f t="shared" si="140"/>
        <v>0</v>
      </c>
      <c r="J549" s="10">
        <f t="shared" si="109"/>
        <v>0</v>
      </c>
      <c r="K549" s="10">
        <f t="shared" si="110"/>
        <v>0</v>
      </c>
    </row>
    <row r="550" spans="1:11" x14ac:dyDescent="0.25">
      <c r="A550" t="str">
        <f t="shared" si="108"/>
        <v>b</v>
      </c>
      <c r="B550" s="8"/>
      <c r="C550" s="9" t="s">
        <v>16</v>
      </c>
      <c r="D550" s="29"/>
      <c r="E550" s="10">
        <f t="shared" si="113"/>
        <v>0</v>
      </c>
      <c r="F550" s="10">
        <f t="shared" ref="F550:I550" si="141">SUM(F562,F574,F862,F1042,F1066)</f>
        <v>0</v>
      </c>
      <c r="G550" s="10">
        <f t="shared" si="141"/>
        <v>0</v>
      </c>
      <c r="H550" s="10">
        <f t="shared" si="141"/>
        <v>0</v>
      </c>
      <c r="I550" s="10">
        <f t="shared" si="141"/>
        <v>0</v>
      </c>
      <c r="J550" s="10">
        <f t="shared" si="109"/>
        <v>0</v>
      </c>
      <c r="K550" s="10">
        <f t="shared" si="110"/>
        <v>0</v>
      </c>
    </row>
    <row r="551" spans="1:11" x14ac:dyDescent="0.25">
      <c r="A551" t="str">
        <f t="shared" si="108"/>
        <v>b</v>
      </c>
      <c r="B551" s="8"/>
      <c r="C551" s="9" t="s">
        <v>17</v>
      </c>
      <c r="D551" s="29"/>
      <c r="E551" s="10">
        <f t="shared" si="113"/>
        <v>0</v>
      </c>
      <c r="F551" s="10">
        <f t="shared" ref="F551:I551" si="142">SUM(F563,F575,F863,F1043,F1067)</f>
        <v>0</v>
      </c>
      <c r="G551" s="10">
        <f t="shared" si="142"/>
        <v>0</v>
      </c>
      <c r="H551" s="10">
        <f t="shared" si="142"/>
        <v>0</v>
      </c>
      <c r="I551" s="10">
        <f t="shared" si="142"/>
        <v>0</v>
      </c>
      <c r="J551" s="10">
        <f t="shared" si="109"/>
        <v>0</v>
      </c>
      <c r="K551" s="10">
        <f t="shared" si="110"/>
        <v>0</v>
      </c>
    </row>
    <row r="552" spans="1:11" x14ac:dyDescent="0.25">
      <c r="A552" t="str">
        <f t="shared" si="108"/>
        <v>b</v>
      </c>
      <c r="B552" s="5"/>
      <c r="C552" s="6" t="s">
        <v>18</v>
      </c>
      <c r="D552" s="28"/>
      <c r="E552" s="7">
        <f t="shared" si="113"/>
        <v>0</v>
      </c>
      <c r="F552" s="7">
        <f t="shared" ref="F552:I552" si="143">SUM(F564,F576,F864,F1044,F1068)</f>
        <v>0</v>
      </c>
      <c r="G552" s="7">
        <f>SUM(G564,G576,G864,G1044,G1068)</f>
        <v>0</v>
      </c>
      <c r="H552" s="7">
        <f t="shared" si="143"/>
        <v>0</v>
      </c>
      <c r="I552" s="7">
        <f t="shared" si="143"/>
        <v>0</v>
      </c>
      <c r="J552" s="7">
        <f t="shared" si="109"/>
        <v>0</v>
      </c>
      <c r="K552" s="7">
        <f t="shared" si="110"/>
        <v>0</v>
      </c>
    </row>
    <row r="553" spans="1:11" x14ac:dyDescent="0.25">
      <c r="A553" t="str">
        <f t="shared" si="108"/>
        <v>b</v>
      </c>
      <c r="B553" s="5"/>
      <c r="C553" s="6" t="s">
        <v>19</v>
      </c>
      <c r="D553" s="28"/>
      <c r="E553" s="7">
        <f t="shared" si="113"/>
        <v>0</v>
      </c>
      <c r="F553" s="7">
        <f t="shared" ref="F553:I553" si="144">SUM(F565,F577,F865,F1045,F1069)</f>
        <v>0</v>
      </c>
      <c r="G553" s="7">
        <f t="shared" si="144"/>
        <v>0</v>
      </c>
      <c r="H553" s="7">
        <f t="shared" si="144"/>
        <v>0</v>
      </c>
      <c r="I553" s="7">
        <f t="shared" si="144"/>
        <v>0</v>
      </c>
      <c r="J553" s="7">
        <f t="shared" si="109"/>
        <v>0</v>
      </c>
      <c r="K553" s="7">
        <f t="shared" si="110"/>
        <v>0</v>
      </c>
    </row>
    <row r="554" spans="1:11" ht="15.75" thickBot="1" x14ac:dyDescent="0.3">
      <c r="A554" t="str">
        <f t="shared" si="108"/>
        <v>b</v>
      </c>
      <c r="B554" s="11"/>
      <c r="C554" s="12" t="s">
        <v>20</v>
      </c>
      <c r="D554" s="30"/>
      <c r="E554" s="13">
        <f t="shared" si="113"/>
        <v>0</v>
      </c>
      <c r="F554" s="13">
        <f>SUM(F566,F578,F866,F1046,F1070)</f>
        <v>0</v>
      </c>
      <c r="G554" s="13">
        <f t="shared" ref="G554:I554" si="145">SUM(G566,G578,G866,G1046,G1070)</f>
        <v>0</v>
      </c>
      <c r="H554" s="13">
        <f t="shared" si="145"/>
        <v>0</v>
      </c>
      <c r="I554" s="13">
        <f t="shared" si="145"/>
        <v>0</v>
      </c>
      <c r="J554" s="13">
        <f t="shared" si="109"/>
        <v>0</v>
      </c>
      <c r="K554" s="13">
        <f t="shared" si="110"/>
        <v>0</v>
      </c>
    </row>
    <row r="555" spans="1:11" ht="31.5" thickTop="1" thickBot="1" x14ac:dyDescent="0.3">
      <c r="A555" t="str">
        <f t="shared" si="108"/>
        <v>b</v>
      </c>
      <c r="B555" s="3" t="s">
        <v>99</v>
      </c>
      <c r="C555" s="14" t="s">
        <v>100</v>
      </c>
      <c r="D555" s="27"/>
      <c r="E555" s="4">
        <f t="shared" si="113"/>
        <v>0</v>
      </c>
      <c r="F555" s="4">
        <f>SUM(F556,F564,F565,F566)</f>
        <v>0</v>
      </c>
      <c r="G555" s="4">
        <f t="shared" ref="G555:I555" si="146">SUM(G556,G564,G565,G566)</f>
        <v>0</v>
      </c>
      <c r="H555" s="4">
        <f t="shared" si="146"/>
        <v>0</v>
      </c>
      <c r="I555" s="4">
        <f t="shared" si="146"/>
        <v>0</v>
      </c>
      <c r="J555" s="4">
        <f t="shared" si="109"/>
        <v>0</v>
      </c>
      <c r="K555" s="4">
        <f t="shared" si="110"/>
        <v>0</v>
      </c>
    </row>
    <row r="556" spans="1:11" ht="15.75" thickTop="1" x14ac:dyDescent="0.25">
      <c r="A556" t="str">
        <f t="shared" si="108"/>
        <v>b</v>
      </c>
      <c r="B556" s="5"/>
      <c r="C556" s="6" t="s">
        <v>10</v>
      </c>
      <c r="D556" s="28"/>
      <c r="E556" s="7">
        <f t="shared" si="113"/>
        <v>0</v>
      </c>
      <c r="F556" s="7">
        <f>SUM(F557:F563)</f>
        <v>0</v>
      </c>
      <c r="G556" s="7">
        <f t="shared" ref="G556:I556" si="147">SUM(G557:G563)</f>
        <v>0</v>
      </c>
      <c r="H556" s="7">
        <f t="shared" si="147"/>
        <v>0</v>
      </c>
      <c r="I556" s="7">
        <f t="shared" si="147"/>
        <v>0</v>
      </c>
      <c r="J556" s="7">
        <f t="shared" si="109"/>
        <v>0</v>
      </c>
      <c r="K556" s="7">
        <f t="shared" si="110"/>
        <v>0</v>
      </c>
    </row>
    <row r="557" spans="1:11" x14ac:dyDescent="0.25">
      <c r="A557" t="str">
        <f t="shared" si="108"/>
        <v>b</v>
      </c>
      <c r="B557" s="8"/>
      <c r="C557" s="9" t="s">
        <v>11</v>
      </c>
      <c r="D557" s="29"/>
      <c r="E557" s="10">
        <f t="shared" si="113"/>
        <v>0</v>
      </c>
      <c r="F557" s="10">
        <v>0</v>
      </c>
      <c r="G557" s="10">
        <v>0</v>
      </c>
      <c r="H557" s="10">
        <v>0</v>
      </c>
      <c r="I557" s="10">
        <v>0</v>
      </c>
      <c r="J557" s="10">
        <f t="shared" si="109"/>
        <v>0</v>
      </c>
      <c r="K557" s="10">
        <f t="shared" si="110"/>
        <v>0</v>
      </c>
    </row>
    <row r="558" spans="1:11" x14ac:dyDescent="0.25">
      <c r="A558" t="str">
        <f t="shared" si="108"/>
        <v>b</v>
      </c>
      <c r="B558" s="8"/>
      <c r="C558" s="9" t="s">
        <v>12</v>
      </c>
      <c r="D558" s="29"/>
      <c r="E558" s="10">
        <f t="shared" si="113"/>
        <v>0</v>
      </c>
      <c r="F558" s="10">
        <v>0</v>
      </c>
      <c r="G558" s="10">
        <v>0</v>
      </c>
      <c r="H558" s="10">
        <v>0</v>
      </c>
      <c r="I558" s="10">
        <v>0</v>
      </c>
      <c r="J558" s="10">
        <f t="shared" si="109"/>
        <v>0</v>
      </c>
      <c r="K558" s="10">
        <f t="shared" si="110"/>
        <v>0</v>
      </c>
    </row>
    <row r="559" spans="1:11" x14ac:dyDescent="0.25">
      <c r="A559" t="str">
        <f t="shared" si="108"/>
        <v>b</v>
      </c>
      <c r="B559" s="8"/>
      <c r="C559" s="9" t="s">
        <v>13</v>
      </c>
      <c r="D559" s="29"/>
      <c r="E559" s="10">
        <f t="shared" si="113"/>
        <v>0</v>
      </c>
      <c r="F559" s="10">
        <v>0</v>
      </c>
      <c r="G559" s="10">
        <v>0</v>
      </c>
      <c r="H559" s="10">
        <v>0</v>
      </c>
      <c r="I559" s="10">
        <v>0</v>
      </c>
      <c r="J559" s="10">
        <f t="shared" si="109"/>
        <v>0</v>
      </c>
      <c r="K559" s="10">
        <f t="shared" si="110"/>
        <v>0</v>
      </c>
    </row>
    <row r="560" spans="1:11" x14ac:dyDescent="0.25">
      <c r="A560" t="str">
        <f t="shared" si="108"/>
        <v>b</v>
      </c>
      <c r="B560" s="8"/>
      <c r="C560" s="9" t="s">
        <v>14</v>
      </c>
      <c r="D560" s="29"/>
      <c r="E560" s="10">
        <f t="shared" si="113"/>
        <v>0</v>
      </c>
      <c r="F560" s="10">
        <v>0</v>
      </c>
      <c r="G560" s="10">
        <v>0</v>
      </c>
      <c r="H560" s="10">
        <v>0</v>
      </c>
      <c r="I560" s="10">
        <v>0</v>
      </c>
      <c r="J560" s="10">
        <f t="shared" si="109"/>
        <v>0</v>
      </c>
      <c r="K560" s="10">
        <f t="shared" si="110"/>
        <v>0</v>
      </c>
    </row>
    <row r="561" spans="1:11" x14ac:dyDescent="0.25">
      <c r="A561" t="str">
        <f t="shared" si="108"/>
        <v>b</v>
      </c>
      <c r="B561" s="8"/>
      <c r="C561" s="9" t="s">
        <v>15</v>
      </c>
      <c r="D561" s="29"/>
      <c r="E561" s="10">
        <f t="shared" si="113"/>
        <v>0</v>
      </c>
      <c r="F561" s="10">
        <v>0</v>
      </c>
      <c r="G561" s="10">
        <v>0</v>
      </c>
      <c r="H561" s="10">
        <v>0</v>
      </c>
      <c r="I561" s="10">
        <v>0</v>
      </c>
      <c r="J561" s="10">
        <f t="shared" si="109"/>
        <v>0</v>
      </c>
      <c r="K561" s="10">
        <f t="shared" si="110"/>
        <v>0</v>
      </c>
    </row>
    <row r="562" spans="1:11" x14ac:dyDescent="0.25">
      <c r="A562" t="str">
        <f t="shared" si="108"/>
        <v>b</v>
      </c>
      <c r="B562" s="8"/>
      <c r="C562" s="9" t="s">
        <v>16</v>
      </c>
      <c r="D562" s="29"/>
      <c r="E562" s="10">
        <f t="shared" si="113"/>
        <v>0</v>
      </c>
      <c r="F562" s="10">
        <v>0</v>
      </c>
      <c r="G562" s="10">
        <v>0</v>
      </c>
      <c r="H562" s="10">
        <v>0</v>
      </c>
      <c r="I562" s="10">
        <v>0</v>
      </c>
      <c r="J562" s="10">
        <f t="shared" si="109"/>
        <v>0</v>
      </c>
      <c r="K562" s="10">
        <f t="shared" si="110"/>
        <v>0</v>
      </c>
    </row>
    <row r="563" spans="1:11" x14ac:dyDescent="0.25">
      <c r="A563" t="str">
        <f t="shared" si="108"/>
        <v>b</v>
      </c>
      <c r="B563" s="8"/>
      <c r="C563" s="9" t="s">
        <v>17</v>
      </c>
      <c r="D563" s="29"/>
      <c r="E563" s="10">
        <f t="shared" si="113"/>
        <v>0</v>
      </c>
      <c r="F563" s="10">
        <v>0</v>
      </c>
      <c r="G563" s="10">
        <v>0</v>
      </c>
      <c r="H563" s="10">
        <v>0</v>
      </c>
      <c r="I563" s="10">
        <v>0</v>
      </c>
      <c r="J563" s="10">
        <f t="shared" si="109"/>
        <v>0</v>
      </c>
      <c r="K563" s="10">
        <f t="shared" si="110"/>
        <v>0</v>
      </c>
    </row>
    <row r="564" spans="1:11" x14ac:dyDescent="0.25">
      <c r="A564" t="str">
        <f t="shared" si="108"/>
        <v>b</v>
      </c>
      <c r="B564" s="5"/>
      <c r="C564" s="6" t="s">
        <v>18</v>
      </c>
      <c r="D564" s="28"/>
      <c r="E564" s="7">
        <f t="shared" si="113"/>
        <v>0</v>
      </c>
      <c r="F564" s="7">
        <v>0</v>
      </c>
      <c r="G564" s="7">
        <v>0</v>
      </c>
      <c r="H564" s="7">
        <v>0</v>
      </c>
      <c r="I564" s="7">
        <v>0</v>
      </c>
      <c r="J564" s="7">
        <f t="shared" si="109"/>
        <v>0</v>
      </c>
      <c r="K564" s="7">
        <f t="shared" si="110"/>
        <v>0</v>
      </c>
    </row>
    <row r="565" spans="1:11" x14ac:dyDescent="0.25">
      <c r="A565" t="str">
        <f t="shared" si="108"/>
        <v>b</v>
      </c>
      <c r="B565" s="5"/>
      <c r="C565" s="6" t="s">
        <v>19</v>
      </c>
      <c r="D565" s="28"/>
      <c r="E565" s="7">
        <f t="shared" si="113"/>
        <v>0</v>
      </c>
      <c r="F565" s="7">
        <v>0</v>
      </c>
      <c r="G565" s="7">
        <v>0</v>
      </c>
      <c r="H565" s="7">
        <v>0</v>
      </c>
      <c r="I565" s="7">
        <v>0</v>
      </c>
      <c r="J565" s="7">
        <f t="shared" si="109"/>
        <v>0</v>
      </c>
      <c r="K565" s="7">
        <f t="shared" si="110"/>
        <v>0</v>
      </c>
    </row>
    <row r="566" spans="1:11" ht="15.75" thickBot="1" x14ac:dyDescent="0.3">
      <c r="A566" t="str">
        <f t="shared" si="108"/>
        <v>b</v>
      </c>
      <c r="B566" s="11"/>
      <c r="C566" s="12" t="s">
        <v>20</v>
      </c>
      <c r="D566" s="30"/>
      <c r="E566" s="13">
        <f t="shared" si="113"/>
        <v>0</v>
      </c>
      <c r="F566" s="13">
        <v>0</v>
      </c>
      <c r="G566" s="13">
        <v>0</v>
      </c>
      <c r="H566" s="13">
        <v>0</v>
      </c>
      <c r="I566" s="13">
        <v>0</v>
      </c>
      <c r="J566" s="13">
        <f t="shared" si="109"/>
        <v>0</v>
      </c>
      <c r="K566" s="13">
        <f t="shared" si="110"/>
        <v>0</v>
      </c>
    </row>
    <row r="567" spans="1:11" ht="32.25" customHeight="1" thickTop="1" thickBot="1" x14ac:dyDescent="0.3">
      <c r="A567" t="str">
        <f t="shared" si="108"/>
        <v>b</v>
      </c>
      <c r="B567" s="16" t="s">
        <v>101</v>
      </c>
      <c r="C567" s="4" t="s">
        <v>102</v>
      </c>
      <c r="D567" s="27"/>
      <c r="E567" s="4">
        <f t="shared" si="113"/>
        <v>0</v>
      </c>
      <c r="F567" s="4">
        <f>SUM(F579,F591,F603,F615,F627,F639,F663,F711,F759,F795,F807,F819)</f>
        <v>0</v>
      </c>
      <c r="G567" s="4">
        <f t="shared" ref="G567:I567" si="148">SUM(G579,G591,G603,G615,G627,G639,G663,G711,G759,G795,G807,G819)</f>
        <v>0</v>
      </c>
      <c r="H567" s="4">
        <f t="shared" si="148"/>
        <v>0</v>
      </c>
      <c r="I567" s="4">
        <f t="shared" si="148"/>
        <v>0</v>
      </c>
      <c r="J567" s="4">
        <f t="shared" si="109"/>
        <v>0</v>
      </c>
      <c r="K567" s="4">
        <f t="shared" si="110"/>
        <v>0</v>
      </c>
    </row>
    <row r="568" spans="1:11" ht="15.75" thickTop="1" x14ac:dyDescent="0.25">
      <c r="A568" t="str">
        <f t="shared" si="108"/>
        <v>b</v>
      </c>
      <c r="B568" s="5"/>
      <c r="C568" s="6" t="s">
        <v>10</v>
      </c>
      <c r="D568" s="28"/>
      <c r="E568" s="7">
        <f t="shared" si="113"/>
        <v>0</v>
      </c>
      <c r="F568" s="7">
        <f t="shared" ref="F568:I568" si="149">SUM(F580,F592,F604,F616,F628,F640,F664,F712,F760,F796,F808,F820)</f>
        <v>0</v>
      </c>
      <c r="G568" s="7">
        <f t="shared" si="149"/>
        <v>0</v>
      </c>
      <c r="H568" s="7">
        <f t="shared" si="149"/>
        <v>0</v>
      </c>
      <c r="I568" s="7">
        <f t="shared" si="149"/>
        <v>0</v>
      </c>
      <c r="J568" s="7">
        <f t="shared" si="109"/>
        <v>0</v>
      </c>
      <c r="K568" s="7">
        <f t="shared" si="110"/>
        <v>0</v>
      </c>
    </row>
    <row r="569" spans="1:11" x14ac:dyDescent="0.25">
      <c r="A569" t="str">
        <f t="shared" si="108"/>
        <v>b</v>
      </c>
      <c r="B569" s="8"/>
      <c r="C569" s="9" t="s">
        <v>11</v>
      </c>
      <c r="D569" s="29"/>
      <c r="E569" s="10">
        <f t="shared" si="113"/>
        <v>0</v>
      </c>
      <c r="F569" s="10">
        <f t="shared" ref="F569:I569" si="150">SUM(F581,F593,F605,F617,F629,F641,F665,F713,F761,F797,F809,F821)</f>
        <v>0</v>
      </c>
      <c r="G569" s="10">
        <f t="shared" si="150"/>
        <v>0</v>
      </c>
      <c r="H569" s="10">
        <f t="shared" si="150"/>
        <v>0</v>
      </c>
      <c r="I569" s="10">
        <f t="shared" si="150"/>
        <v>0</v>
      </c>
      <c r="J569" s="10">
        <f t="shared" si="109"/>
        <v>0</v>
      </c>
      <c r="K569" s="10">
        <f t="shared" si="110"/>
        <v>0</v>
      </c>
    </row>
    <row r="570" spans="1:11" x14ac:dyDescent="0.25">
      <c r="A570" t="str">
        <f t="shared" si="108"/>
        <v>b</v>
      </c>
      <c r="B570" s="8"/>
      <c r="C570" s="9" t="s">
        <v>12</v>
      </c>
      <c r="D570" s="29"/>
      <c r="E570" s="10">
        <f t="shared" si="113"/>
        <v>0</v>
      </c>
      <c r="F570" s="10">
        <f t="shared" ref="F570:I570" si="151">SUM(F582,F594,F606,F618,F630,F642,F666,F714,F762,F798,F810,F822)</f>
        <v>0</v>
      </c>
      <c r="G570" s="10">
        <f t="shared" si="151"/>
        <v>0</v>
      </c>
      <c r="H570" s="10">
        <f t="shared" si="151"/>
        <v>0</v>
      </c>
      <c r="I570" s="10">
        <f t="shared" si="151"/>
        <v>0</v>
      </c>
      <c r="J570" s="10">
        <f t="shared" si="109"/>
        <v>0</v>
      </c>
      <c r="K570" s="10">
        <f t="shared" si="110"/>
        <v>0</v>
      </c>
    </row>
    <row r="571" spans="1:11" x14ac:dyDescent="0.25">
      <c r="A571" t="str">
        <f t="shared" si="108"/>
        <v>b</v>
      </c>
      <c r="B571" s="8"/>
      <c r="C571" s="9" t="s">
        <v>13</v>
      </c>
      <c r="D571" s="29"/>
      <c r="E571" s="10">
        <f t="shared" si="113"/>
        <v>0</v>
      </c>
      <c r="F571" s="10">
        <f t="shared" ref="F571:I571" si="152">SUM(F583,F595,F607,F619,F631,F643,F667,F715,F763,F799,F811,F823)</f>
        <v>0</v>
      </c>
      <c r="G571" s="10">
        <f t="shared" si="152"/>
        <v>0</v>
      </c>
      <c r="H571" s="10">
        <f t="shared" si="152"/>
        <v>0</v>
      </c>
      <c r="I571" s="10">
        <f t="shared" si="152"/>
        <v>0</v>
      </c>
      <c r="J571" s="10">
        <f t="shared" si="109"/>
        <v>0</v>
      </c>
      <c r="K571" s="10">
        <f t="shared" si="110"/>
        <v>0</v>
      </c>
    </row>
    <row r="572" spans="1:11" x14ac:dyDescent="0.25">
      <c r="A572" t="str">
        <f t="shared" si="108"/>
        <v>b</v>
      </c>
      <c r="B572" s="8"/>
      <c r="C572" s="9" t="s">
        <v>14</v>
      </c>
      <c r="D572" s="29"/>
      <c r="E572" s="10">
        <f t="shared" si="113"/>
        <v>0</v>
      </c>
      <c r="F572" s="10">
        <f t="shared" ref="F572:I572" si="153">SUM(F584,F596,F608,F620,F632,F644,F668,F716,F764,F800,F812,F824)</f>
        <v>0</v>
      </c>
      <c r="G572" s="10">
        <f t="shared" si="153"/>
        <v>0</v>
      </c>
      <c r="H572" s="10">
        <f t="shared" si="153"/>
        <v>0</v>
      </c>
      <c r="I572" s="10">
        <f t="shared" si="153"/>
        <v>0</v>
      </c>
      <c r="J572" s="10">
        <f t="shared" si="109"/>
        <v>0</v>
      </c>
      <c r="K572" s="10">
        <f t="shared" si="110"/>
        <v>0</v>
      </c>
    </row>
    <row r="573" spans="1:11" x14ac:dyDescent="0.25">
      <c r="A573" t="str">
        <f t="shared" si="108"/>
        <v>b</v>
      </c>
      <c r="B573" s="8"/>
      <c r="C573" s="9" t="s">
        <v>15</v>
      </c>
      <c r="D573" s="29"/>
      <c r="E573" s="10">
        <f t="shared" si="113"/>
        <v>0</v>
      </c>
      <c r="F573" s="10">
        <f t="shared" ref="F573:I573" si="154">SUM(F585,F597,F609,F621,F633,F645,F669,F717,F765,F801,F813,F825)</f>
        <v>0</v>
      </c>
      <c r="G573" s="10">
        <f t="shared" si="154"/>
        <v>0</v>
      </c>
      <c r="H573" s="10">
        <f t="shared" si="154"/>
        <v>0</v>
      </c>
      <c r="I573" s="10">
        <f t="shared" si="154"/>
        <v>0</v>
      </c>
      <c r="J573" s="10">
        <f t="shared" si="109"/>
        <v>0</v>
      </c>
      <c r="K573" s="10">
        <f t="shared" si="110"/>
        <v>0</v>
      </c>
    </row>
    <row r="574" spans="1:11" x14ac:dyDescent="0.25">
      <c r="A574" t="str">
        <f t="shared" si="108"/>
        <v>b</v>
      </c>
      <c r="B574" s="8"/>
      <c r="C574" s="9" t="s">
        <v>16</v>
      </c>
      <c r="D574" s="29"/>
      <c r="E574" s="10">
        <f t="shared" si="113"/>
        <v>0</v>
      </c>
      <c r="F574" s="10">
        <f t="shared" ref="F574:I574" si="155">SUM(F586,F598,F610,F622,F634,F646,F670,F718,F766,F802,F814,F826)</f>
        <v>0</v>
      </c>
      <c r="G574" s="10">
        <f t="shared" si="155"/>
        <v>0</v>
      </c>
      <c r="H574" s="10">
        <f t="shared" si="155"/>
        <v>0</v>
      </c>
      <c r="I574" s="10">
        <f t="shared" si="155"/>
        <v>0</v>
      </c>
      <c r="J574" s="10">
        <f t="shared" si="109"/>
        <v>0</v>
      </c>
      <c r="K574" s="10">
        <f t="shared" si="110"/>
        <v>0</v>
      </c>
    </row>
    <row r="575" spans="1:11" x14ac:dyDescent="0.25">
      <c r="A575" t="str">
        <f t="shared" si="108"/>
        <v>b</v>
      </c>
      <c r="B575" s="8"/>
      <c r="C575" s="9" t="s">
        <v>17</v>
      </c>
      <c r="D575" s="29"/>
      <c r="E575" s="10">
        <f t="shared" si="113"/>
        <v>0</v>
      </c>
      <c r="F575" s="10">
        <f t="shared" ref="F575:I575" si="156">SUM(F587,F599,F611,F623,F635,F647,F671,F719,F767,F803,F815,F827)</f>
        <v>0</v>
      </c>
      <c r="G575" s="10">
        <f t="shared" si="156"/>
        <v>0</v>
      </c>
      <c r="H575" s="10">
        <f t="shared" si="156"/>
        <v>0</v>
      </c>
      <c r="I575" s="10">
        <f t="shared" si="156"/>
        <v>0</v>
      </c>
      <c r="J575" s="10">
        <f t="shared" si="109"/>
        <v>0</v>
      </c>
      <c r="K575" s="10">
        <f t="shared" si="110"/>
        <v>0</v>
      </c>
    </row>
    <row r="576" spans="1:11" x14ac:dyDescent="0.25">
      <c r="A576" t="str">
        <f t="shared" ref="A576:A639" si="157">IF(OR(E576&lt;&gt;0,F576&lt;&gt;0,G576&lt;&gt;0,H576&lt;&gt;0,I576&lt;&gt;0,),"a","b")</f>
        <v>b</v>
      </c>
      <c r="B576" s="5"/>
      <c r="C576" s="6" t="s">
        <v>18</v>
      </c>
      <c r="D576" s="28"/>
      <c r="E576" s="7">
        <f t="shared" si="113"/>
        <v>0</v>
      </c>
      <c r="F576" s="7">
        <f t="shared" ref="F576:I576" si="158">SUM(F588,F600,F612,F624,F636,F648,F672,F720,F768,F804,F816,F828)</f>
        <v>0</v>
      </c>
      <c r="G576" s="7">
        <f t="shared" si="158"/>
        <v>0</v>
      </c>
      <c r="H576" s="7">
        <f t="shared" si="158"/>
        <v>0</v>
      </c>
      <c r="I576" s="7">
        <f t="shared" si="158"/>
        <v>0</v>
      </c>
      <c r="J576" s="7">
        <f t="shared" ref="J576:J639" si="159">SUM(F576,G576)</f>
        <v>0</v>
      </c>
      <c r="K576" s="7">
        <f t="shared" ref="K576:K639" si="160">SUM(F576,G576,H576)</f>
        <v>0</v>
      </c>
    </row>
    <row r="577" spans="1:11" x14ac:dyDescent="0.25">
      <c r="A577" t="str">
        <f t="shared" si="157"/>
        <v>b</v>
      </c>
      <c r="B577" s="5"/>
      <c r="C577" s="6" t="s">
        <v>19</v>
      </c>
      <c r="D577" s="28"/>
      <c r="E577" s="7">
        <f t="shared" si="113"/>
        <v>0</v>
      </c>
      <c r="F577" s="7">
        <f t="shared" ref="F577:I577" si="161">SUM(F589,F601,F613,F625,F637,F649,F673,F721,F769,F805,F817,F829)</f>
        <v>0</v>
      </c>
      <c r="G577" s="7">
        <f t="shared" si="161"/>
        <v>0</v>
      </c>
      <c r="H577" s="7">
        <f t="shared" si="161"/>
        <v>0</v>
      </c>
      <c r="I577" s="7">
        <f t="shared" si="161"/>
        <v>0</v>
      </c>
      <c r="J577" s="7">
        <f t="shared" si="159"/>
        <v>0</v>
      </c>
      <c r="K577" s="7">
        <f t="shared" si="160"/>
        <v>0</v>
      </c>
    </row>
    <row r="578" spans="1:11" ht="15.75" thickBot="1" x14ac:dyDescent="0.3">
      <c r="A578" t="str">
        <f t="shared" si="157"/>
        <v>b</v>
      </c>
      <c r="B578" s="11"/>
      <c r="C578" s="12" t="s">
        <v>20</v>
      </c>
      <c r="D578" s="30"/>
      <c r="E578" s="13">
        <f t="shared" si="113"/>
        <v>0</v>
      </c>
      <c r="F578" s="13">
        <f t="shared" ref="F578:I578" si="162">SUM(F590,F602,F614,F626,F638,F650,F674,F722,F770,F806,F818,F830)</f>
        <v>0</v>
      </c>
      <c r="G578" s="13">
        <f t="shared" si="162"/>
        <v>0</v>
      </c>
      <c r="H578" s="13">
        <f t="shared" si="162"/>
        <v>0</v>
      </c>
      <c r="I578" s="13">
        <f t="shared" si="162"/>
        <v>0</v>
      </c>
      <c r="J578" s="13">
        <f t="shared" si="159"/>
        <v>0</v>
      </c>
      <c r="K578" s="13">
        <f t="shared" si="160"/>
        <v>0</v>
      </c>
    </row>
    <row r="579" spans="1:11" ht="31.5" thickTop="1" thickBot="1" x14ac:dyDescent="0.3">
      <c r="A579" t="str">
        <f t="shared" si="157"/>
        <v>b</v>
      </c>
      <c r="B579" s="3" t="s">
        <v>103</v>
      </c>
      <c r="C579" s="15" t="s">
        <v>104</v>
      </c>
      <c r="D579" s="27"/>
      <c r="E579" s="4">
        <f t="shared" si="113"/>
        <v>0</v>
      </c>
      <c r="F579" s="4">
        <f>SUM(F580,F588,F589,F590)</f>
        <v>0</v>
      </c>
      <c r="G579" s="4">
        <f t="shared" ref="G579:I579" si="163">SUM(G580,G588,G589,G590)</f>
        <v>0</v>
      </c>
      <c r="H579" s="4">
        <f t="shared" si="163"/>
        <v>0</v>
      </c>
      <c r="I579" s="4">
        <f t="shared" si="163"/>
        <v>0</v>
      </c>
      <c r="J579" s="4">
        <f t="shared" si="159"/>
        <v>0</v>
      </c>
      <c r="K579" s="4">
        <f t="shared" si="160"/>
        <v>0</v>
      </c>
    </row>
    <row r="580" spans="1:11" ht="15.75" thickTop="1" x14ac:dyDescent="0.25">
      <c r="A580" t="str">
        <f t="shared" si="157"/>
        <v>b</v>
      </c>
      <c r="B580" s="5"/>
      <c r="C580" s="6" t="s">
        <v>10</v>
      </c>
      <c r="D580" s="28"/>
      <c r="E580" s="7">
        <f t="shared" si="113"/>
        <v>0</v>
      </c>
      <c r="F580" s="7">
        <f>SUM(F581:F587)</f>
        <v>0</v>
      </c>
      <c r="G580" s="7">
        <f t="shared" ref="G580:I580" si="164">SUM(G581:G587)</f>
        <v>0</v>
      </c>
      <c r="H580" s="7">
        <f t="shared" si="164"/>
        <v>0</v>
      </c>
      <c r="I580" s="7">
        <f t="shared" si="164"/>
        <v>0</v>
      </c>
      <c r="J580" s="7">
        <f t="shared" si="159"/>
        <v>0</v>
      </c>
      <c r="K580" s="7">
        <f t="shared" si="160"/>
        <v>0</v>
      </c>
    </row>
    <row r="581" spans="1:11" x14ac:dyDescent="0.25">
      <c r="A581" t="str">
        <f t="shared" si="157"/>
        <v>b</v>
      </c>
      <c r="B581" s="8"/>
      <c r="C581" s="9" t="s">
        <v>11</v>
      </c>
      <c r="D581" s="29"/>
      <c r="E581" s="10">
        <f t="shared" si="113"/>
        <v>0</v>
      </c>
      <c r="F581" s="10">
        <v>0</v>
      </c>
      <c r="G581" s="10">
        <v>0</v>
      </c>
      <c r="H581" s="10">
        <v>0</v>
      </c>
      <c r="I581" s="10">
        <v>0</v>
      </c>
      <c r="J581" s="10">
        <f t="shared" si="159"/>
        <v>0</v>
      </c>
      <c r="K581" s="10">
        <f t="shared" si="160"/>
        <v>0</v>
      </c>
    </row>
    <row r="582" spans="1:11" x14ac:dyDescent="0.25">
      <c r="A582" t="str">
        <f t="shared" si="157"/>
        <v>b</v>
      </c>
      <c r="B582" s="8"/>
      <c r="C582" s="9" t="s">
        <v>12</v>
      </c>
      <c r="D582" s="29"/>
      <c r="E582" s="10">
        <f t="shared" si="113"/>
        <v>0</v>
      </c>
      <c r="F582" s="10">
        <v>0</v>
      </c>
      <c r="G582" s="10">
        <v>0</v>
      </c>
      <c r="H582" s="10">
        <v>0</v>
      </c>
      <c r="I582" s="10">
        <v>0</v>
      </c>
      <c r="J582" s="10">
        <f t="shared" si="159"/>
        <v>0</v>
      </c>
      <c r="K582" s="10">
        <f t="shared" si="160"/>
        <v>0</v>
      </c>
    </row>
    <row r="583" spans="1:11" x14ac:dyDescent="0.25">
      <c r="A583" t="str">
        <f t="shared" si="157"/>
        <v>b</v>
      </c>
      <c r="B583" s="8"/>
      <c r="C583" s="9" t="s">
        <v>13</v>
      </c>
      <c r="D583" s="29"/>
      <c r="E583" s="10">
        <f t="shared" si="113"/>
        <v>0</v>
      </c>
      <c r="F583" s="10">
        <v>0</v>
      </c>
      <c r="G583" s="10">
        <v>0</v>
      </c>
      <c r="H583" s="10">
        <v>0</v>
      </c>
      <c r="I583" s="10">
        <v>0</v>
      </c>
      <c r="J583" s="10">
        <f t="shared" si="159"/>
        <v>0</v>
      </c>
      <c r="K583" s="10">
        <f t="shared" si="160"/>
        <v>0</v>
      </c>
    </row>
    <row r="584" spans="1:11" x14ac:dyDescent="0.25">
      <c r="A584" t="str">
        <f t="shared" si="157"/>
        <v>b</v>
      </c>
      <c r="B584" s="8"/>
      <c r="C584" s="9" t="s">
        <v>14</v>
      </c>
      <c r="D584" s="29"/>
      <c r="E584" s="10">
        <f t="shared" si="113"/>
        <v>0</v>
      </c>
      <c r="F584" s="10">
        <v>0</v>
      </c>
      <c r="G584" s="10">
        <v>0</v>
      </c>
      <c r="H584" s="10">
        <v>0</v>
      </c>
      <c r="I584" s="10">
        <v>0</v>
      </c>
      <c r="J584" s="10">
        <f t="shared" si="159"/>
        <v>0</v>
      </c>
      <c r="K584" s="10">
        <f t="shared" si="160"/>
        <v>0</v>
      </c>
    </row>
    <row r="585" spans="1:11" x14ac:dyDescent="0.25">
      <c r="A585" t="str">
        <f t="shared" si="157"/>
        <v>b</v>
      </c>
      <c r="B585" s="8"/>
      <c r="C585" s="9" t="s">
        <v>15</v>
      </c>
      <c r="D585" s="29"/>
      <c r="E585" s="10">
        <f t="shared" si="113"/>
        <v>0</v>
      </c>
      <c r="F585" s="10">
        <v>0</v>
      </c>
      <c r="G585" s="10">
        <v>0</v>
      </c>
      <c r="H585" s="10">
        <v>0</v>
      </c>
      <c r="I585" s="10">
        <v>0</v>
      </c>
      <c r="J585" s="10">
        <f t="shared" si="159"/>
        <v>0</v>
      </c>
      <c r="K585" s="10">
        <f t="shared" si="160"/>
        <v>0</v>
      </c>
    </row>
    <row r="586" spans="1:11" x14ac:dyDescent="0.25">
      <c r="A586" t="str">
        <f t="shared" si="157"/>
        <v>b</v>
      </c>
      <c r="B586" s="8"/>
      <c r="C586" s="9" t="s">
        <v>16</v>
      </c>
      <c r="D586" s="29"/>
      <c r="E586" s="10">
        <f t="shared" si="113"/>
        <v>0</v>
      </c>
      <c r="F586" s="10">
        <v>0</v>
      </c>
      <c r="G586" s="10">
        <v>0</v>
      </c>
      <c r="H586" s="10">
        <v>0</v>
      </c>
      <c r="I586" s="10">
        <v>0</v>
      </c>
      <c r="J586" s="10">
        <f t="shared" si="159"/>
        <v>0</v>
      </c>
      <c r="K586" s="10">
        <f t="shared" si="160"/>
        <v>0</v>
      </c>
    </row>
    <row r="587" spans="1:11" x14ac:dyDescent="0.25">
      <c r="A587" t="str">
        <f t="shared" si="157"/>
        <v>b</v>
      </c>
      <c r="B587" s="8"/>
      <c r="C587" s="9" t="s">
        <v>17</v>
      </c>
      <c r="D587" s="29"/>
      <c r="E587" s="10">
        <f t="shared" si="113"/>
        <v>0</v>
      </c>
      <c r="F587" s="10">
        <v>0</v>
      </c>
      <c r="G587" s="10">
        <v>0</v>
      </c>
      <c r="H587" s="10">
        <v>0</v>
      </c>
      <c r="I587" s="10">
        <v>0</v>
      </c>
      <c r="J587" s="10">
        <f t="shared" si="159"/>
        <v>0</v>
      </c>
      <c r="K587" s="10">
        <f t="shared" si="160"/>
        <v>0</v>
      </c>
    </row>
    <row r="588" spans="1:11" x14ac:dyDescent="0.25">
      <c r="A588" t="str">
        <f t="shared" si="157"/>
        <v>b</v>
      </c>
      <c r="B588" s="5"/>
      <c r="C588" s="6" t="s">
        <v>18</v>
      </c>
      <c r="D588" s="28"/>
      <c r="E588" s="7">
        <f t="shared" ref="E588:E651" si="165">SUM(F588,G588,H588,I588)</f>
        <v>0</v>
      </c>
      <c r="F588" s="7">
        <v>0</v>
      </c>
      <c r="G588" s="7">
        <v>0</v>
      </c>
      <c r="H588" s="7">
        <v>0</v>
      </c>
      <c r="I588" s="7">
        <v>0</v>
      </c>
      <c r="J588" s="7">
        <f t="shared" si="159"/>
        <v>0</v>
      </c>
      <c r="K588" s="7">
        <f t="shared" si="160"/>
        <v>0</v>
      </c>
    </row>
    <row r="589" spans="1:11" x14ac:dyDescent="0.25">
      <c r="A589" t="str">
        <f t="shared" si="157"/>
        <v>b</v>
      </c>
      <c r="B589" s="5"/>
      <c r="C589" s="6" t="s">
        <v>19</v>
      </c>
      <c r="D589" s="28"/>
      <c r="E589" s="7">
        <f t="shared" si="165"/>
        <v>0</v>
      </c>
      <c r="F589" s="7">
        <v>0</v>
      </c>
      <c r="G589" s="7">
        <v>0</v>
      </c>
      <c r="H589" s="7">
        <v>0</v>
      </c>
      <c r="I589" s="7">
        <v>0</v>
      </c>
      <c r="J589" s="7">
        <f t="shared" si="159"/>
        <v>0</v>
      </c>
      <c r="K589" s="7">
        <f t="shared" si="160"/>
        <v>0</v>
      </c>
    </row>
    <row r="590" spans="1:11" ht="15.75" thickBot="1" x14ac:dyDescent="0.3">
      <c r="A590" t="str">
        <f t="shared" si="157"/>
        <v>b</v>
      </c>
      <c r="B590" s="11"/>
      <c r="C590" s="12" t="s">
        <v>20</v>
      </c>
      <c r="D590" s="30"/>
      <c r="E590" s="13">
        <f t="shared" si="165"/>
        <v>0</v>
      </c>
      <c r="F590" s="13">
        <v>0</v>
      </c>
      <c r="G590" s="13">
        <v>0</v>
      </c>
      <c r="H590" s="13">
        <v>0</v>
      </c>
      <c r="I590" s="13">
        <v>0</v>
      </c>
      <c r="J590" s="13">
        <f t="shared" si="159"/>
        <v>0</v>
      </c>
      <c r="K590" s="13">
        <f t="shared" si="160"/>
        <v>0</v>
      </c>
    </row>
    <row r="591" spans="1:11" ht="32.25" customHeight="1" thickTop="1" thickBot="1" x14ac:dyDescent="0.3">
      <c r="A591" t="str">
        <f t="shared" si="157"/>
        <v>b</v>
      </c>
      <c r="B591" s="16" t="s">
        <v>105</v>
      </c>
      <c r="C591" s="4" t="s">
        <v>106</v>
      </c>
      <c r="D591" s="27"/>
      <c r="E591" s="4">
        <f t="shared" si="165"/>
        <v>0</v>
      </c>
      <c r="F591" s="4">
        <f>SUM(F592,F600,F601,F602)</f>
        <v>0</v>
      </c>
      <c r="G591" s="4">
        <f t="shared" ref="G591:I591" si="166">SUM(G592,G600,G601,G602)</f>
        <v>0</v>
      </c>
      <c r="H591" s="4">
        <f t="shared" si="166"/>
        <v>0</v>
      </c>
      <c r="I591" s="4">
        <f t="shared" si="166"/>
        <v>0</v>
      </c>
      <c r="J591" s="4">
        <f t="shared" si="159"/>
        <v>0</v>
      </c>
      <c r="K591" s="4">
        <f t="shared" si="160"/>
        <v>0</v>
      </c>
    </row>
    <row r="592" spans="1:11" ht="15.75" thickTop="1" x14ac:dyDescent="0.25">
      <c r="A592" t="str">
        <f t="shared" si="157"/>
        <v>b</v>
      </c>
      <c r="B592" s="5"/>
      <c r="C592" s="6" t="s">
        <v>10</v>
      </c>
      <c r="D592" s="28"/>
      <c r="E592" s="7">
        <f t="shared" si="165"/>
        <v>0</v>
      </c>
      <c r="F592" s="7">
        <f>SUM(F593:F599)</f>
        <v>0</v>
      </c>
      <c r="G592" s="7">
        <f t="shared" ref="G592:I592" si="167">SUM(G593:G599)</f>
        <v>0</v>
      </c>
      <c r="H592" s="7">
        <f t="shared" si="167"/>
        <v>0</v>
      </c>
      <c r="I592" s="7">
        <f t="shared" si="167"/>
        <v>0</v>
      </c>
      <c r="J592" s="7">
        <f t="shared" si="159"/>
        <v>0</v>
      </c>
      <c r="K592" s="7">
        <f t="shared" si="160"/>
        <v>0</v>
      </c>
    </row>
    <row r="593" spans="1:11" x14ac:dyDescent="0.25">
      <c r="A593" t="str">
        <f t="shared" si="157"/>
        <v>b</v>
      </c>
      <c r="B593" s="8"/>
      <c r="C593" s="9" t="s">
        <v>11</v>
      </c>
      <c r="D593" s="29"/>
      <c r="E593" s="10">
        <f t="shared" si="165"/>
        <v>0</v>
      </c>
      <c r="F593" s="10">
        <v>0</v>
      </c>
      <c r="G593" s="10">
        <v>0</v>
      </c>
      <c r="H593" s="10">
        <v>0</v>
      </c>
      <c r="I593" s="10">
        <v>0</v>
      </c>
      <c r="J593" s="10">
        <f t="shared" si="159"/>
        <v>0</v>
      </c>
      <c r="K593" s="10">
        <f t="shared" si="160"/>
        <v>0</v>
      </c>
    </row>
    <row r="594" spans="1:11" x14ac:dyDescent="0.25">
      <c r="A594" t="str">
        <f t="shared" si="157"/>
        <v>b</v>
      </c>
      <c r="B594" s="8"/>
      <c r="C594" s="9" t="s">
        <v>12</v>
      </c>
      <c r="D594" s="29"/>
      <c r="E594" s="10">
        <f t="shared" si="165"/>
        <v>0</v>
      </c>
      <c r="F594" s="10">
        <v>0</v>
      </c>
      <c r="G594" s="10">
        <v>0</v>
      </c>
      <c r="H594" s="10">
        <v>0</v>
      </c>
      <c r="I594" s="10">
        <v>0</v>
      </c>
      <c r="J594" s="10">
        <f t="shared" si="159"/>
        <v>0</v>
      </c>
      <c r="K594" s="10">
        <f t="shared" si="160"/>
        <v>0</v>
      </c>
    </row>
    <row r="595" spans="1:11" x14ac:dyDescent="0.25">
      <c r="A595" t="str">
        <f t="shared" si="157"/>
        <v>b</v>
      </c>
      <c r="B595" s="8"/>
      <c r="C595" s="9" t="s">
        <v>13</v>
      </c>
      <c r="D595" s="29"/>
      <c r="E595" s="10">
        <f t="shared" si="165"/>
        <v>0</v>
      </c>
      <c r="F595" s="10">
        <v>0</v>
      </c>
      <c r="G595" s="10">
        <v>0</v>
      </c>
      <c r="H595" s="10">
        <v>0</v>
      </c>
      <c r="I595" s="10">
        <v>0</v>
      </c>
      <c r="J595" s="10">
        <f t="shared" si="159"/>
        <v>0</v>
      </c>
      <c r="K595" s="10">
        <f t="shared" si="160"/>
        <v>0</v>
      </c>
    </row>
    <row r="596" spans="1:11" x14ac:dyDescent="0.25">
      <c r="A596" t="str">
        <f t="shared" si="157"/>
        <v>b</v>
      </c>
      <c r="B596" s="8"/>
      <c r="C596" s="9" t="s">
        <v>14</v>
      </c>
      <c r="D596" s="29"/>
      <c r="E596" s="10">
        <f t="shared" si="165"/>
        <v>0</v>
      </c>
      <c r="F596" s="10">
        <v>0</v>
      </c>
      <c r="G596" s="10">
        <v>0</v>
      </c>
      <c r="H596" s="10">
        <v>0</v>
      </c>
      <c r="I596" s="10">
        <v>0</v>
      </c>
      <c r="J596" s="10">
        <f t="shared" si="159"/>
        <v>0</v>
      </c>
      <c r="K596" s="10">
        <f t="shared" si="160"/>
        <v>0</v>
      </c>
    </row>
    <row r="597" spans="1:11" x14ac:dyDescent="0.25">
      <c r="A597" t="str">
        <f t="shared" si="157"/>
        <v>b</v>
      </c>
      <c r="B597" s="8"/>
      <c r="C597" s="9" t="s">
        <v>15</v>
      </c>
      <c r="D597" s="29"/>
      <c r="E597" s="10">
        <f t="shared" si="165"/>
        <v>0</v>
      </c>
      <c r="F597" s="10">
        <v>0</v>
      </c>
      <c r="G597" s="10">
        <v>0</v>
      </c>
      <c r="H597" s="10">
        <v>0</v>
      </c>
      <c r="I597" s="10">
        <v>0</v>
      </c>
      <c r="J597" s="10">
        <f t="shared" si="159"/>
        <v>0</v>
      </c>
      <c r="K597" s="10">
        <f t="shared" si="160"/>
        <v>0</v>
      </c>
    </row>
    <row r="598" spans="1:11" x14ac:dyDescent="0.25">
      <c r="A598" t="str">
        <f t="shared" si="157"/>
        <v>b</v>
      </c>
      <c r="B598" s="8"/>
      <c r="C598" s="9" t="s">
        <v>16</v>
      </c>
      <c r="D598" s="29"/>
      <c r="E598" s="10">
        <f t="shared" si="165"/>
        <v>0</v>
      </c>
      <c r="F598" s="10">
        <v>0</v>
      </c>
      <c r="G598" s="10">
        <v>0</v>
      </c>
      <c r="H598" s="10">
        <v>0</v>
      </c>
      <c r="I598" s="10">
        <v>0</v>
      </c>
      <c r="J598" s="10">
        <f t="shared" si="159"/>
        <v>0</v>
      </c>
      <c r="K598" s="10">
        <f t="shared" si="160"/>
        <v>0</v>
      </c>
    </row>
    <row r="599" spans="1:11" x14ac:dyDescent="0.25">
      <c r="A599" t="str">
        <f t="shared" si="157"/>
        <v>b</v>
      </c>
      <c r="B599" s="8"/>
      <c r="C599" s="9" t="s">
        <v>17</v>
      </c>
      <c r="D599" s="29"/>
      <c r="E599" s="10">
        <f t="shared" si="165"/>
        <v>0</v>
      </c>
      <c r="F599" s="10">
        <v>0</v>
      </c>
      <c r="G599" s="10">
        <v>0</v>
      </c>
      <c r="H599" s="10">
        <v>0</v>
      </c>
      <c r="I599" s="10">
        <v>0</v>
      </c>
      <c r="J599" s="10">
        <f t="shared" si="159"/>
        <v>0</v>
      </c>
      <c r="K599" s="10">
        <f t="shared" si="160"/>
        <v>0</v>
      </c>
    </row>
    <row r="600" spans="1:11" x14ac:dyDescent="0.25">
      <c r="A600" t="str">
        <f t="shared" si="157"/>
        <v>b</v>
      </c>
      <c r="B600" s="5"/>
      <c r="C600" s="6" t="s">
        <v>18</v>
      </c>
      <c r="D600" s="28"/>
      <c r="E600" s="7">
        <f t="shared" si="165"/>
        <v>0</v>
      </c>
      <c r="F600" s="7">
        <v>0</v>
      </c>
      <c r="G600" s="7">
        <v>0</v>
      </c>
      <c r="H600" s="7">
        <v>0</v>
      </c>
      <c r="I600" s="7">
        <v>0</v>
      </c>
      <c r="J600" s="7">
        <f t="shared" si="159"/>
        <v>0</v>
      </c>
      <c r="K600" s="7">
        <f t="shared" si="160"/>
        <v>0</v>
      </c>
    </row>
    <row r="601" spans="1:11" x14ac:dyDescent="0.25">
      <c r="A601" t="str">
        <f t="shared" si="157"/>
        <v>b</v>
      </c>
      <c r="B601" s="5"/>
      <c r="C601" s="6" t="s">
        <v>19</v>
      </c>
      <c r="D601" s="28"/>
      <c r="E601" s="7">
        <f t="shared" si="165"/>
        <v>0</v>
      </c>
      <c r="F601" s="7">
        <v>0</v>
      </c>
      <c r="G601" s="7">
        <v>0</v>
      </c>
      <c r="H601" s="7">
        <v>0</v>
      </c>
      <c r="I601" s="7">
        <v>0</v>
      </c>
      <c r="J601" s="7">
        <f t="shared" si="159"/>
        <v>0</v>
      </c>
      <c r="K601" s="7">
        <f t="shared" si="160"/>
        <v>0</v>
      </c>
    </row>
    <row r="602" spans="1:11" ht="15.75" thickBot="1" x14ac:dyDescent="0.3">
      <c r="A602" t="str">
        <f t="shared" si="157"/>
        <v>b</v>
      </c>
      <c r="B602" s="11"/>
      <c r="C602" s="12" t="s">
        <v>20</v>
      </c>
      <c r="D602" s="30"/>
      <c r="E602" s="13">
        <f t="shared" si="165"/>
        <v>0</v>
      </c>
      <c r="F602" s="13">
        <v>0</v>
      </c>
      <c r="G602" s="13">
        <v>0</v>
      </c>
      <c r="H602" s="13">
        <v>0</v>
      </c>
      <c r="I602" s="13">
        <v>0</v>
      </c>
      <c r="J602" s="13">
        <f t="shared" si="159"/>
        <v>0</v>
      </c>
      <c r="K602" s="13">
        <f t="shared" si="160"/>
        <v>0</v>
      </c>
    </row>
    <row r="603" spans="1:11" ht="32.25" customHeight="1" thickTop="1" thickBot="1" x14ac:dyDescent="0.3">
      <c r="A603" t="str">
        <f t="shared" si="157"/>
        <v>b</v>
      </c>
      <c r="B603" s="16" t="s">
        <v>107</v>
      </c>
      <c r="C603" s="4" t="s">
        <v>108</v>
      </c>
      <c r="D603" s="27"/>
      <c r="E603" s="4">
        <f t="shared" si="165"/>
        <v>0</v>
      </c>
      <c r="F603" s="4">
        <f>SUM(F604,F612,F613,F614)</f>
        <v>0</v>
      </c>
      <c r="G603" s="4">
        <f t="shared" ref="G603:I603" si="168">SUM(G604,G612,G613,G614)</f>
        <v>0</v>
      </c>
      <c r="H603" s="4">
        <f t="shared" si="168"/>
        <v>0</v>
      </c>
      <c r="I603" s="4">
        <f t="shared" si="168"/>
        <v>0</v>
      </c>
      <c r="J603" s="4">
        <f t="shared" si="159"/>
        <v>0</v>
      </c>
      <c r="K603" s="4">
        <f t="shared" si="160"/>
        <v>0</v>
      </c>
    </row>
    <row r="604" spans="1:11" ht="15.75" thickTop="1" x14ac:dyDescent="0.25">
      <c r="A604" t="str">
        <f t="shared" si="157"/>
        <v>b</v>
      </c>
      <c r="B604" s="5"/>
      <c r="C604" s="6" t="s">
        <v>10</v>
      </c>
      <c r="D604" s="28"/>
      <c r="E604" s="7">
        <f t="shared" si="165"/>
        <v>0</v>
      </c>
      <c r="F604" s="7">
        <f>SUM(F605:F611)</f>
        <v>0</v>
      </c>
      <c r="G604" s="7">
        <f t="shared" ref="G604:I604" si="169">SUM(G605:G611)</f>
        <v>0</v>
      </c>
      <c r="H604" s="7">
        <f t="shared" si="169"/>
        <v>0</v>
      </c>
      <c r="I604" s="7">
        <f t="shared" si="169"/>
        <v>0</v>
      </c>
      <c r="J604" s="7">
        <f t="shared" si="159"/>
        <v>0</v>
      </c>
      <c r="K604" s="7">
        <f t="shared" si="160"/>
        <v>0</v>
      </c>
    </row>
    <row r="605" spans="1:11" x14ac:dyDescent="0.25">
      <c r="A605" t="str">
        <f t="shared" si="157"/>
        <v>b</v>
      </c>
      <c r="B605" s="8"/>
      <c r="C605" s="9" t="s">
        <v>11</v>
      </c>
      <c r="D605" s="29"/>
      <c r="E605" s="10">
        <f t="shared" si="165"/>
        <v>0</v>
      </c>
      <c r="F605" s="10">
        <v>0</v>
      </c>
      <c r="G605" s="10">
        <v>0</v>
      </c>
      <c r="H605" s="10">
        <v>0</v>
      </c>
      <c r="I605" s="10">
        <v>0</v>
      </c>
      <c r="J605" s="10">
        <f t="shared" si="159"/>
        <v>0</v>
      </c>
      <c r="K605" s="10">
        <f t="shared" si="160"/>
        <v>0</v>
      </c>
    </row>
    <row r="606" spans="1:11" x14ac:dyDescent="0.25">
      <c r="A606" t="str">
        <f t="shared" si="157"/>
        <v>b</v>
      </c>
      <c r="B606" s="8"/>
      <c r="C606" s="9" t="s">
        <v>12</v>
      </c>
      <c r="D606" s="29"/>
      <c r="E606" s="10">
        <f t="shared" si="165"/>
        <v>0</v>
      </c>
      <c r="F606" s="10">
        <v>0</v>
      </c>
      <c r="G606" s="10">
        <v>0</v>
      </c>
      <c r="H606" s="10">
        <v>0</v>
      </c>
      <c r="I606" s="10">
        <v>0</v>
      </c>
      <c r="J606" s="10">
        <f t="shared" si="159"/>
        <v>0</v>
      </c>
      <c r="K606" s="10">
        <f t="shared" si="160"/>
        <v>0</v>
      </c>
    </row>
    <row r="607" spans="1:11" x14ac:dyDescent="0.25">
      <c r="A607" t="str">
        <f t="shared" si="157"/>
        <v>b</v>
      </c>
      <c r="B607" s="8"/>
      <c r="C607" s="9" t="s">
        <v>13</v>
      </c>
      <c r="D607" s="29"/>
      <c r="E607" s="10">
        <f t="shared" si="165"/>
        <v>0</v>
      </c>
      <c r="F607" s="10">
        <v>0</v>
      </c>
      <c r="G607" s="10">
        <v>0</v>
      </c>
      <c r="H607" s="10">
        <v>0</v>
      </c>
      <c r="I607" s="10">
        <v>0</v>
      </c>
      <c r="J607" s="10">
        <f t="shared" si="159"/>
        <v>0</v>
      </c>
      <c r="K607" s="10">
        <f t="shared" si="160"/>
        <v>0</v>
      </c>
    </row>
    <row r="608" spans="1:11" x14ac:dyDescent="0.25">
      <c r="A608" t="str">
        <f t="shared" si="157"/>
        <v>b</v>
      </c>
      <c r="B608" s="8"/>
      <c r="C608" s="9" t="s">
        <v>14</v>
      </c>
      <c r="D608" s="29"/>
      <c r="E608" s="10">
        <f t="shared" si="165"/>
        <v>0</v>
      </c>
      <c r="F608" s="10">
        <v>0</v>
      </c>
      <c r="G608" s="10">
        <v>0</v>
      </c>
      <c r="H608" s="10">
        <v>0</v>
      </c>
      <c r="I608" s="10">
        <v>0</v>
      </c>
      <c r="J608" s="10">
        <f t="shared" si="159"/>
        <v>0</v>
      </c>
      <c r="K608" s="10">
        <f t="shared" si="160"/>
        <v>0</v>
      </c>
    </row>
    <row r="609" spans="1:11" x14ac:dyDescent="0.25">
      <c r="A609" t="str">
        <f t="shared" si="157"/>
        <v>b</v>
      </c>
      <c r="B609" s="8"/>
      <c r="C609" s="9" t="s">
        <v>15</v>
      </c>
      <c r="D609" s="29"/>
      <c r="E609" s="10">
        <f t="shared" si="165"/>
        <v>0</v>
      </c>
      <c r="F609" s="10">
        <v>0</v>
      </c>
      <c r="G609" s="10">
        <v>0</v>
      </c>
      <c r="H609" s="10">
        <v>0</v>
      </c>
      <c r="I609" s="10">
        <v>0</v>
      </c>
      <c r="J609" s="10">
        <f t="shared" si="159"/>
        <v>0</v>
      </c>
      <c r="K609" s="10">
        <f t="shared" si="160"/>
        <v>0</v>
      </c>
    </row>
    <row r="610" spans="1:11" x14ac:dyDescent="0.25">
      <c r="A610" t="str">
        <f t="shared" si="157"/>
        <v>b</v>
      </c>
      <c r="B610" s="8"/>
      <c r="C610" s="9" t="s">
        <v>16</v>
      </c>
      <c r="D610" s="29"/>
      <c r="E610" s="10">
        <f t="shared" si="165"/>
        <v>0</v>
      </c>
      <c r="F610" s="10">
        <v>0</v>
      </c>
      <c r="G610" s="10">
        <v>0</v>
      </c>
      <c r="H610" s="10">
        <v>0</v>
      </c>
      <c r="I610" s="10">
        <v>0</v>
      </c>
      <c r="J610" s="10">
        <f t="shared" si="159"/>
        <v>0</v>
      </c>
      <c r="K610" s="10">
        <f t="shared" si="160"/>
        <v>0</v>
      </c>
    </row>
    <row r="611" spans="1:11" x14ac:dyDescent="0.25">
      <c r="A611" t="str">
        <f t="shared" si="157"/>
        <v>b</v>
      </c>
      <c r="B611" s="8"/>
      <c r="C611" s="9" t="s">
        <v>17</v>
      </c>
      <c r="D611" s="29"/>
      <c r="E611" s="10">
        <f t="shared" si="165"/>
        <v>0</v>
      </c>
      <c r="F611" s="10">
        <v>0</v>
      </c>
      <c r="G611" s="10">
        <v>0</v>
      </c>
      <c r="H611" s="10">
        <v>0</v>
      </c>
      <c r="I611" s="10">
        <v>0</v>
      </c>
      <c r="J611" s="10">
        <f t="shared" si="159"/>
        <v>0</v>
      </c>
      <c r="K611" s="10">
        <f t="shared" si="160"/>
        <v>0</v>
      </c>
    </row>
    <row r="612" spans="1:11" x14ac:dyDescent="0.25">
      <c r="A612" t="str">
        <f t="shared" si="157"/>
        <v>b</v>
      </c>
      <c r="B612" s="5"/>
      <c r="C612" s="6" t="s">
        <v>18</v>
      </c>
      <c r="D612" s="28"/>
      <c r="E612" s="7">
        <f t="shared" si="165"/>
        <v>0</v>
      </c>
      <c r="F612" s="7">
        <v>0</v>
      </c>
      <c r="G612" s="7">
        <v>0</v>
      </c>
      <c r="H612" s="7">
        <v>0</v>
      </c>
      <c r="I612" s="7">
        <v>0</v>
      </c>
      <c r="J612" s="7">
        <f t="shared" si="159"/>
        <v>0</v>
      </c>
      <c r="K612" s="7">
        <f t="shared" si="160"/>
        <v>0</v>
      </c>
    </row>
    <row r="613" spans="1:11" x14ac:dyDescent="0.25">
      <c r="A613" t="str">
        <f t="shared" si="157"/>
        <v>b</v>
      </c>
      <c r="B613" s="5"/>
      <c r="C613" s="6" t="s">
        <v>19</v>
      </c>
      <c r="D613" s="28"/>
      <c r="E613" s="7">
        <f t="shared" si="165"/>
        <v>0</v>
      </c>
      <c r="F613" s="7">
        <v>0</v>
      </c>
      <c r="G613" s="7">
        <v>0</v>
      </c>
      <c r="H613" s="7">
        <v>0</v>
      </c>
      <c r="I613" s="7">
        <v>0</v>
      </c>
      <c r="J613" s="7">
        <f t="shared" si="159"/>
        <v>0</v>
      </c>
      <c r="K613" s="7">
        <f t="shared" si="160"/>
        <v>0</v>
      </c>
    </row>
    <row r="614" spans="1:11" ht="15.75" thickBot="1" x14ac:dyDescent="0.3">
      <c r="A614" t="str">
        <f t="shared" si="157"/>
        <v>b</v>
      </c>
      <c r="B614" s="11"/>
      <c r="C614" s="12" t="s">
        <v>20</v>
      </c>
      <c r="D614" s="30"/>
      <c r="E614" s="13">
        <f t="shared" si="165"/>
        <v>0</v>
      </c>
      <c r="F614" s="13">
        <v>0</v>
      </c>
      <c r="G614" s="13">
        <v>0</v>
      </c>
      <c r="H614" s="13">
        <v>0</v>
      </c>
      <c r="I614" s="13">
        <v>0</v>
      </c>
      <c r="J614" s="13">
        <f t="shared" si="159"/>
        <v>0</v>
      </c>
      <c r="K614" s="13">
        <f t="shared" si="160"/>
        <v>0</v>
      </c>
    </row>
    <row r="615" spans="1:11" ht="32.25" customHeight="1" thickTop="1" thickBot="1" x14ac:dyDescent="0.3">
      <c r="A615" t="str">
        <f t="shared" si="157"/>
        <v>b</v>
      </c>
      <c r="B615" s="16" t="s">
        <v>109</v>
      </c>
      <c r="C615" s="4" t="s">
        <v>110</v>
      </c>
      <c r="D615" s="27"/>
      <c r="E615" s="4">
        <f t="shared" si="165"/>
        <v>0</v>
      </c>
      <c r="F615" s="4">
        <f>SUM(F616,F624,F625,F626)</f>
        <v>0</v>
      </c>
      <c r="G615" s="4">
        <f t="shared" ref="G615:I615" si="170">SUM(G616,G624,G625,G626)</f>
        <v>0</v>
      </c>
      <c r="H615" s="4">
        <f t="shared" si="170"/>
        <v>0</v>
      </c>
      <c r="I615" s="4">
        <f t="shared" si="170"/>
        <v>0</v>
      </c>
      <c r="J615" s="4">
        <f t="shared" si="159"/>
        <v>0</v>
      </c>
      <c r="K615" s="4">
        <f t="shared" si="160"/>
        <v>0</v>
      </c>
    </row>
    <row r="616" spans="1:11" ht="15.75" thickTop="1" x14ac:dyDescent="0.25">
      <c r="A616" t="str">
        <f t="shared" si="157"/>
        <v>b</v>
      </c>
      <c r="B616" s="5"/>
      <c r="C616" s="6" t="s">
        <v>10</v>
      </c>
      <c r="D616" s="28"/>
      <c r="E616" s="7">
        <f t="shared" si="165"/>
        <v>0</v>
      </c>
      <c r="F616" s="7">
        <f>SUM(F617:F623)</f>
        <v>0</v>
      </c>
      <c r="G616" s="7">
        <f t="shared" ref="G616:I616" si="171">SUM(G617:G623)</f>
        <v>0</v>
      </c>
      <c r="H616" s="7">
        <f t="shared" si="171"/>
        <v>0</v>
      </c>
      <c r="I616" s="7">
        <f t="shared" si="171"/>
        <v>0</v>
      </c>
      <c r="J616" s="7">
        <f t="shared" si="159"/>
        <v>0</v>
      </c>
      <c r="K616" s="7">
        <f t="shared" si="160"/>
        <v>0</v>
      </c>
    </row>
    <row r="617" spans="1:11" x14ac:dyDescent="0.25">
      <c r="A617" t="str">
        <f t="shared" si="157"/>
        <v>b</v>
      </c>
      <c r="B617" s="8"/>
      <c r="C617" s="9" t="s">
        <v>11</v>
      </c>
      <c r="D617" s="29"/>
      <c r="E617" s="10">
        <f t="shared" si="165"/>
        <v>0</v>
      </c>
      <c r="F617" s="10">
        <v>0</v>
      </c>
      <c r="G617" s="10">
        <v>0</v>
      </c>
      <c r="H617" s="10">
        <v>0</v>
      </c>
      <c r="I617" s="10">
        <v>0</v>
      </c>
      <c r="J617" s="10">
        <f t="shared" si="159"/>
        <v>0</v>
      </c>
      <c r="K617" s="10">
        <f t="shared" si="160"/>
        <v>0</v>
      </c>
    </row>
    <row r="618" spans="1:11" x14ac:dyDescent="0.25">
      <c r="A618" t="str">
        <f t="shared" si="157"/>
        <v>b</v>
      </c>
      <c r="B618" s="8"/>
      <c r="C618" s="9" t="s">
        <v>12</v>
      </c>
      <c r="D618" s="29"/>
      <c r="E618" s="10">
        <f t="shared" si="165"/>
        <v>0</v>
      </c>
      <c r="F618" s="10">
        <v>0</v>
      </c>
      <c r="G618" s="10">
        <v>0</v>
      </c>
      <c r="H618" s="10">
        <v>0</v>
      </c>
      <c r="I618" s="10">
        <v>0</v>
      </c>
      <c r="J618" s="10">
        <f t="shared" si="159"/>
        <v>0</v>
      </c>
      <c r="K618" s="10">
        <f t="shared" si="160"/>
        <v>0</v>
      </c>
    </row>
    <row r="619" spans="1:11" x14ac:dyDescent="0.25">
      <c r="A619" t="str">
        <f t="shared" si="157"/>
        <v>b</v>
      </c>
      <c r="B619" s="8"/>
      <c r="C619" s="9" t="s">
        <v>13</v>
      </c>
      <c r="D619" s="29"/>
      <c r="E619" s="10">
        <f t="shared" si="165"/>
        <v>0</v>
      </c>
      <c r="F619" s="10">
        <v>0</v>
      </c>
      <c r="G619" s="10">
        <v>0</v>
      </c>
      <c r="H619" s="10">
        <v>0</v>
      </c>
      <c r="I619" s="10">
        <v>0</v>
      </c>
      <c r="J619" s="10">
        <f t="shared" si="159"/>
        <v>0</v>
      </c>
      <c r="K619" s="10">
        <f t="shared" si="160"/>
        <v>0</v>
      </c>
    </row>
    <row r="620" spans="1:11" x14ac:dyDescent="0.25">
      <c r="A620" t="str">
        <f t="shared" si="157"/>
        <v>b</v>
      </c>
      <c r="B620" s="8"/>
      <c r="C620" s="9" t="s">
        <v>14</v>
      </c>
      <c r="D620" s="29"/>
      <c r="E620" s="10">
        <f t="shared" si="165"/>
        <v>0</v>
      </c>
      <c r="F620" s="10">
        <v>0</v>
      </c>
      <c r="G620" s="10">
        <v>0</v>
      </c>
      <c r="H620" s="10">
        <v>0</v>
      </c>
      <c r="I620" s="10">
        <v>0</v>
      </c>
      <c r="J620" s="10">
        <f t="shared" si="159"/>
        <v>0</v>
      </c>
      <c r="K620" s="10">
        <f t="shared" si="160"/>
        <v>0</v>
      </c>
    </row>
    <row r="621" spans="1:11" x14ac:dyDescent="0.25">
      <c r="A621" t="str">
        <f t="shared" si="157"/>
        <v>b</v>
      </c>
      <c r="B621" s="8"/>
      <c r="C621" s="9" t="s">
        <v>15</v>
      </c>
      <c r="D621" s="29"/>
      <c r="E621" s="10">
        <f t="shared" si="165"/>
        <v>0</v>
      </c>
      <c r="F621" s="10">
        <v>0</v>
      </c>
      <c r="G621" s="10">
        <v>0</v>
      </c>
      <c r="H621" s="10">
        <v>0</v>
      </c>
      <c r="I621" s="10">
        <v>0</v>
      </c>
      <c r="J621" s="10">
        <f t="shared" si="159"/>
        <v>0</v>
      </c>
      <c r="K621" s="10">
        <f t="shared" si="160"/>
        <v>0</v>
      </c>
    </row>
    <row r="622" spans="1:11" x14ac:dyDescent="0.25">
      <c r="A622" t="str">
        <f t="shared" si="157"/>
        <v>b</v>
      </c>
      <c r="B622" s="8"/>
      <c r="C622" s="9" t="s">
        <v>16</v>
      </c>
      <c r="D622" s="29"/>
      <c r="E622" s="10">
        <f t="shared" si="165"/>
        <v>0</v>
      </c>
      <c r="F622" s="10">
        <v>0</v>
      </c>
      <c r="G622" s="10">
        <v>0</v>
      </c>
      <c r="H622" s="10">
        <v>0</v>
      </c>
      <c r="I622" s="10">
        <v>0</v>
      </c>
      <c r="J622" s="10">
        <f t="shared" si="159"/>
        <v>0</v>
      </c>
      <c r="K622" s="10">
        <f t="shared" si="160"/>
        <v>0</v>
      </c>
    </row>
    <row r="623" spans="1:11" x14ac:dyDescent="0.25">
      <c r="A623" t="str">
        <f t="shared" si="157"/>
        <v>b</v>
      </c>
      <c r="B623" s="8"/>
      <c r="C623" s="9" t="s">
        <v>17</v>
      </c>
      <c r="D623" s="29"/>
      <c r="E623" s="10">
        <f t="shared" si="165"/>
        <v>0</v>
      </c>
      <c r="F623" s="10">
        <v>0</v>
      </c>
      <c r="G623" s="10">
        <v>0</v>
      </c>
      <c r="H623" s="10">
        <v>0</v>
      </c>
      <c r="I623" s="10">
        <v>0</v>
      </c>
      <c r="J623" s="10">
        <f t="shared" si="159"/>
        <v>0</v>
      </c>
      <c r="K623" s="10">
        <f t="shared" si="160"/>
        <v>0</v>
      </c>
    </row>
    <row r="624" spans="1:11" x14ac:dyDescent="0.25">
      <c r="A624" t="str">
        <f t="shared" si="157"/>
        <v>b</v>
      </c>
      <c r="B624" s="5"/>
      <c r="C624" s="6" t="s">
        <v>18</v>
      </c>
      <c r="D624" s="28"/>
      <c r="E624" s="7">
        <f t="shared" si="165"/>
        <v>0</v>
      </c>
      <c r="F624" s="7">
        <v>0</v>
      </c>
      <c r="G624" s="7">
        <v>0</v>
      </c>
      <c r="H624" s="7">
        <v>0</v>
      </c>
      <c r="I624" s="7">
        <v>0</v>
      </c>
      <c r="J624" s="7">
        <f t="shared" si="159"/>
        <v>0</v>
      </c>
      <c r="K624" s="7">
        <f t="shared" si="160"/>
        <v>0</v>
      </c>
    </row>
    <row r="625" spans="1:11" x14ac:dyDescent="0.25">
      <c r="A625" t="str">
        <f t="shared" si="157"/>
        <v>b</v>
      </c>
      <c r="B625" s="5"/>
      <c r="C625" s="6" t="s">
        <v>19</v>
      </c>
      <c r="D625" s="28"/>
      <c r="E625" s="7">
        <f t="shared" si="165"/>
        <v>0</v>
      </c>
      <c r="F625" s="7">
        <v>0</v>
      </c>
      <c r="G625" s="7">
        <v>0</v>
      </c>
      <c r="H625" s="7">
        <v>0</v>
      </c>
      <c r="I625" s="7">
        <v>0</v>
      </c>
      <c r="J625" s="7">
        <f t="shared" si="159"/>
        <v>0</v>
      </c>
      <c r="K625" s="7">
        <f t="shared" si="160"/>
        <v>0</v>
      </c>
    </row>
    <row r="626" spans="1:11" ht="15.75" thickBot="1" x14ac:dyDescent="0.3">
      <c r="A626" t="str">
        <f t="shared" si="157"/>
        <v>b</v>
      </c>
      <c r="B626" s="11"/>
      <c r="C626" s="12" t="s">
        <v>20</v>
      </c>
      <c r="D626" s="30"/>
      <c r="E626" s="13">
        <f t="shared" si="165"/>
        <v>0</v>
      </c>
      <c r="F626" s="13">
        <v>0</v>
      </c>
      <c r="G626" s="13">
        <v>0</v>
      </c>
      <c r="H626" s="13">
        <v>0</v>
      </c>
      <c r="I626" s="13">
        <v>0</v>
      </c>
      <c r="J626" s="13">
        <f t="shared" si="159"/>
        <v>0</v>
      </c>
      <c r="K626" s="13">
        <f t="shared" si="160"/>
        <v>0</v>
      </c>
    </row>
    <row r="627" spans="1:11" ht="32.25" customHeight="1" thickTop="1" thickBot="1" x14ac:dyDescent="0.3">
      <c r="A627" t="str">
        <f t="shared" si="157"/>
        <v>b</v>
      </c>
      <c r="B627" s="16" t="s">
        <v>111</v>
      </c>
      <c r="C627" s="4" t="s">
        <v>112</v>
      </c>
      <c r="D627" s="27"/>
      <c r="E627" s="4">
        <f t="shared" si="165"/>
        <v>0</v>
      </c>
      <c r="F627" s="4">
        <f>SUM(F628,F636,F637,F638)</f>
        <v>0</v>
      </c>
      <c r="G627" s="4">
        <f t="shared" ref="G627:I627" si="172">SUM(G628,G636,G637,G638)</f>
        <v>0</v>
      </c>
      <c r="H627" s="4">
        <f t="shared" si="172"/>
        <v>0</v>
      </c>
      <c r="I627" s="4">
        <f t="shared" si="172"/>
        <v>0</v>
      </c>
      <c r="J627" s="4">
        <f t="shared" si="159"/>
        <v>0</v>
      </c>
      <c r="K627" s="4">
        <f t="shared" si="160"/>
        <v>0</v>
      </c>
    </row>
    <row r="628" spans="1:11" ht="15.75" thickTop="1" x14ac:dyDescent="0.25">
      <c r="A628" t="str">
        <f t="shared" si="157"/>
        <v>b</v>
      </c>
      <c r="B628" s="5"/>
      <c r="C628" s="6" t="s">
        <v>10</v>
      </c>
      <c r="D628" s="28"/>
      <c r="E628" s="7">
        <f t="shared" si="165"/>
        <v>0</v>
      </c>
      <c r="F628" s="7">
        <f>SUM(F629:F635)</f>
        <v>0</v>
      </c>
      <c r="G628" s="7">
        <f t="shared" ref="G628:I628" si="173">SUM(G629:G635)</f>
        <v>0</v>
      </c>
      <c r="H628" s="7">
        <f t="shared" si="173"/>
        <v>0</v>
      </c>
      <c r="I628" s="7">
        <f t="shared" si="173"/>
        <v>0</v>
      </c>
      <c r="J628" s="7">
        <f t="shared" si="159"/>
        <v>0</v>
      </c>
      <c r="K628" s="7">
        <f t="shared" si="160"/>
        <v>0</v>
      </c>
    </row>
    <row r="629" spans="1:11" x14ac:dyDescent="0.25">
      <c r="A629" t="str">
        <f t="shared" si="157"/>
        <v>b</v>
      </c>
      <c r="B629" s="8"/>
      <c r="C629" s="9" t="s">
        <v>11</v>
      </c>
      <c r="D629" s="29"/>
      <c r="E629" s="10">
        <f t="shared" si="165"/>
        <v>0</v>
      </c>
      <c r="F629" s="10">
        <v>0</v>
      </c>
      <c r="G629" s="10">
        <v>0</v>
      </c>
      <c r="H629" s="10">
        <v>0</v>
      </c>
      <c r="I629" s="10">
        <v>0</v>
      </c>
      <c r="J629" s="10">
        <f t="shared" si="159"/>
        <v>0</v>
      </c>
      <c r="K629" s="10">
        <f t="shared" si="160"/>
        <v>0</v>
      </c>
    </row>
    <row r="630" spans="1:11" x14ac:dyDescent="0.25">
      <c r="A630" t="str">
        <f t="shared" si="157"/>
        <v>b</v>
      </c>
      <c r="B630" s="8"/>
      <c r="C630" s="9" t="s">
        <v>12</v>
      </c>
      <c r="D630" s="29"/>
      <c r="E630" s="10">
        <f t="shared" si="165"/>
        <v>0</v>
      </c>
      <c r="F630" s="10">
        <v>0</v>
      </c>
      <c r="G630" s="10">
        <v>0</v>
      </c>
      <c r="H630" s="10">
        <v>0</v>
      </c>
      <c r="I630" s="10">
        <v>0</v>
      </c>
      <c r="J630" s="10">
        <f t="shared" si="159"/>
        <v>0</v>
      </c>
      <c r="K630" s="10">
        <f t="shared" si="160"/>
        <v>0</v>
      </c>
    </row>
    <row r="631" spans="1:11" x14ac:dyDescent="0.25">
      <c r="A631" t="str">
        <f t="shared" si="157"/>
        <v>b</v>
      </c>
      <c r="B631" s="8"/>
      <c r="C631" s="9" t="s">
        <v>13</v>
      </c>
      <c r="D631" s="29"/>
      <c r="E631" s="10">
        <f t="shared" si="165"/>
        <v>0</v>
      </c>
      <c r="F631" s="10">
        <v>0</v>
      </c>
      <c r="G631" s="10">
        <v>0</v>
      </c>
      <c r="H631" s="10">
        <v>0</v>
      </c>
      <c r="I631" s="10">
        <v>0</v>
      </c>
      <c r="J631" s="10">
        <f t="shared" si="159"/>
        <v>0</v>
      </c>
      <c r="K631" s="10">
        <f t="shared" si="160"/>
        <v>0</v>
      </c>
    </row>
    <row r="632" spans="1:11" x14ac:dyDescent="0.25">
      <c r="A632" t="str">
        <f t="shared" si="157"/>
        <v>b</v>
      </c>
      <c r="B632" s="8"/>
      <c r="C632" s="9" t="s">
        <v>14</v>
      </c>
      <c r="D632" s="29"/>
      <c r="E632" s="10">
        <f t="shared" si="165"/>
        <v>0</v>
      </c>
      <c r="F632" s="10">
        <v>0</v>
      </c>
      <c r="G632" s="10">
        <v>0</v>
      </c>
      <c r="H632" s="10">
        <v>0</v>
      </c>
      <c r="I632" s="10">
        <v>0</v>
      </c>
      <c r="J632" s="10">
        <f t="shared" si="159"/>
        <v>0</v>
      </c>
      <c r="K632" s="10">
        <f t="shared" si="160"/>
        <v>0</v>
      </c>
    </row>
    <row r="633" spans="1:11" x14ac:dyDescent="0.25">
      <c r="A633" t="str">
        <f t="shared" si="157"/>
        <v>b</v>
      </c>
      <c r="B633" s="8"/>
      <c r="C633" s="9" t="s">
        <v>15</v>
      </c>
      <c r="D633" s="29"/>
      <c r="E633" s="10">
        <f t="shared" si="165"/>
        <v>0</v>
      </c>
      <c r="F633" s="10">
        <v>0</v>
      </c>
      <c r="G633" s="10">
        <v>0</v>
      </c>
      <c r="H633" s="10">
        <v>0</v>
      </c>
      <c r="I633" s="10">
        <v>0</v>
      </c>
      <c r="J633" s="10">
        <f t="shared" si="159"/>
        <v>0</v>
      </c>
      <c r="K633" s="10">
        <f t="shared" si="160"/>
        <v>0</v>
      </c>
    </row>
    <row r="634" spans="1:11" x14ac:dyDescent="0.25">
      <c r="A634" t="str">
        <f t="shared" si="157"/>
        <v>b</v>
      </c>
      <c r="B634" s="8"/>
      <c r="C634" s="9" t="s">
        <v>16</v>
      </c>
      <c r="D634" s="29"/>
      <c r="E634" s="10">
        <f t="shared" si="165"/>
        <v>0</v>
      </c>
      <c r="F634" s="10">
        <v>0</v>
      </c>
      <c r="G634" s="10">
        <v>0</v>
      </c>
      <c r="H634" s="10">
        <v>0</v>
      </c>
      <c r="I634" s="10">
        <v>0</v>
      </c>
      <c r="J634" s="10">
        <f t="shared" si="159"/>
        <v>0</v>
      </c>
      <c r="K634" s="10">
        <f t="shared" si="160"/>
        <v>0</v>
      </c>
    </row>
    <row r="635" spans="1:11" x14ac:dyDescent="0.25">
      <c r="A635" t="str">
        <f t="shared" si="157"/>
        <v>b</v>
      </c>
      <c r="B635" s="8"/>
      <c r="C635" s="9" t="s">
        <v>17</v>
      </c>
      <c r="D635" s="29"/>
      <c r="E635" s="10">
        <f t="shared" si="165"/>
        <v>0</v>
      </c>
      <c r="F635" s="10">
        <v>0</v>
      </c>
      <c r="G635" s="10">
        <v>0</v>
      </c>
      <c r="H635" s="10">
        <v>0</v>
      </c>
      <c r="I635" s="10">
        <v>0</v>
      </c>
      <c r="J635" s="10">
        <f t="shared" si="159"/>
        <v>0</v>
      </c>
      <c r="K635" s="10">
        <f t="shared" si="160"/>
        <v>0</v>
      </c>
    </row>
    <row r="636" spans="1:11" x14ac:dyDescent="0.25">
      <c r="A636" t="str">
        <f t="shared" si="157"/>
        <v>b</v>
      </c>
      <c r="B636" s="5"/>
      <c r="C636" s="6" t="s">
        <v>18</v>
      </c>
      <c r="D636" s="28"/>
      <c r="E636" s="7">
        <f t="shared" si="165"/>
        <v>0</v>
      </c>
      <c r="F636" s="7">
        <v>0</v>
      </c>
      <c r="G636" s="7">
        <v>0</v>
      </c>
      <c r="H636" s="7">
        <v>0</v>
      </c>
      <c r="I636" s="7">
        <v>0</v>
      </c>
      <c r="J636" s="7">
        <f t="shared" si="159"/>
        <v>0</v>
      </c>
      <c r="K636" s="7">
        <f t="shared" si="160"/>
        <v>0</v>
      </c>
    </row>
    <row r="637" spans="1:11" x14ac:dyDescent="0.25">
      <c r="A637" t="str">
        <f t="shared" si="157"/>
        <v>b</v>
      </c>
      <c r="B637" s="5"/>
      <c r="C637" s="6" t="s">
        <v>19</v>
      </c>
      <c r="D637" s="28"/>
      <c r="E637" s="7">
        <f t="shared" si="165"/>
        <v>0</v>
      </c>
      <c r="F637" s="7">
        <v>0</v>
      </c>
      <c r="G637" s="7">
        <v>0</v>
      </c>
      <c r="H637" s="7">
        <v>0</v>
      </c>
      <c r="I637" s="7">
        <v>0</v>
      </c>
      <c r="J637" s="7">
        <f t="shared" si="159"/>
        <v>0</v>
      </c>
      <c r="K637" s="7">
        <f t="shared" si="160"/>
        <v>0</v>
      </c>
    </row>
    <row r="638" spans="1:11" ht="15.75" thickBot="1" x14ac:dyDescent="0.3">
      <c r="A638" t="str">
        <f t="shared" si="157"/>
        <v>b</v>
      </c>
      <c r="B638" s="11"/>
      <c r="C638" s="12" t="s">
        <v>20</v>
      </c>
      <c r="D638" s="30"/>
      <c r="E638" s="13">
        <f t="shared" si="165"/>
        <v>0</v>
      </c>
      <c r="F638" s="13">
        <v>0</v>
      </c>
      <c r="G638" s="13">
        <v>0</v>
      </c>
      <c r="H638" s="13">
        <v>0</v>
      </c>
      <c r="I638" s="13">
        <v>0</v>
      </c>
      <c r="J638" s="13">
        <f t="shared" si="159"/>
        <v>0</v>
      </c>
      <c r="K638" s="13">
        <f t="shared" si="160"/>
        <v>0</v>
      </c>
    </row>
    <row r="639" spans="1:11" ht="32.25" customHeight="1" thickTop="1" thickBot="1" x14ac:dyDescent="0.3">
      <c r="A639" t="str">
        <f t="shared" si="157"/>
        <v>b</v>
      </c>
      <c r="B639" s="16" t="s">
        <v>113</v>
      </c>
      <c r="C639" s="4" t="s">
        <v>114</v>
      </c>
      <c r="D639" s="27"/>
      <c r="E639" s="4">
        <f t="shared" si="165"/>
        <v>0</v>
      </c>
      <c r="F639" s="4">
        <f>SUM(F651)</f>
        <v>0</v>
      </c>
      <c r="G639" s="4">
        <f t="shared" ref="G639:I639" si="174">SUM(G651)</f>
        <v>0</v>
      </c>
      <c r="H639" s="4">
        <f t="shared" si="174"/>
        <v>0</v>
      </c>
      <c r="I639" s="4">
        <f t="shared" si="174"/>
        <v>0</v>
      </c>
      <c r="J639" s="4">
        <f t="shared" si="159"/>
        <v>0</v>
      </c>
      <c r="K639" s="4">
        <f t="shared" si="160"/>
        <v>0</v>
      </c>
    </row>
    <row r="640" spans="1:11" ht="15.75" thickTop="1" x14ac:dyDescent="0.25">
      <c r="A640" t="str">
        <f t="shared" ref="A640:A703" si="175">IF(OR(E640&lt;&gt;0,F640&lt;&gt;0,G640&lt;&gt;0,H640&lt;&gt;0,I640&lt;&gt;0,),"a","b")</f>
        <v>b</v>
      </c>
      <c r="B640" s="5"/>
      <c r="C640" s="6" t="s">
        <v>10</v>
      </c>
      <c r="D640" s="28"/>
      <c r="E640" s="7">
        <f t="shared" si="165"/>
        <v>0</v>
      </c>
      <c r="F640" s="7">
        <f t="shared" ref="F640:I650" si="176">SUM(F652)</f>
        <v>0</v>
      </c>
      <c r="G640" s="7">
        <f t="shared" si="176"/>
        <v>0</v>
      </c>
      <c r="H640" s="7">
        <f t="shared" si="176"/>
        <v>0</v>
      </c>
      <c r="I640" s="7">
        <f t="shared" si="176"/>
        <v>0</v>
      </c>
      <c r="J640" s="7">
        <f t="shared" ref="J640:J703" si="177">SUM(F640,G640)</f>
        <v>0</v>
      </c>
      <c r="K640" s="7">
        <f t="shared" ref="K640:K703" si="178">SUM(F640,G640,H640)</f>
        <v>0</v>
      </c>
    </row>
    <row r="641" spans="1:11" x14ac:dyDescent="0.25">
      <c r="A641" t="str">
        <f t="shared" si="175"/>
        <v>b</v>
      </c>
      <c r="B641" s="8"/>
      <c r="C641" s="9" t="s">
        <v>11</v>
      </c>
      <c r="D641" s="29"/>
      <c r="E641" s="10">
        <f t="shared" si="165"/>
        <v>0</v>
      </c>
      <c r="F641" s="10">
        <f t="shared" si="176"/>
        <v>0</v>
      </c>
      <c r="G641" s="10">
        <f t="shared" si="176"/>
        <v>0</v>
      </c>
      <c r="H641" s="10">
        <f t="shared" si="176"/>
        <v>0</v>
      </c>
      <c r="I641" s="10">
        <f t="shared" si="176"/>
        <v>0</v>
      </c>
      <c r="J641" s="10">
        <f t="shared" si="177"/>
        <v>0</v>
      </c>
      <c r="K641" s="10">
        <f t="shared" si="178"/>
        <v>0</v>
      </c>
    </row>
    <row r="642" spans="1:11" x14ac:dyDescent="0.25">
      <c r="A642" t="str">
        <f t="shared" si="175"/>
        <v>b</v>
      </c>
      <c r="B642" s="8"/>
      <c r="C642" s="9" t="s">
        <v>12</v>
      </c>
      <c r="D642" s="29"/>
      <c r="E642" s="10">
        <f t="shared" si="165"/>
        <v>0</v>
      </c>
      <c r="F642" s="10">
        <f t="shared" si="176"/>
        <v>0</v>
      </c>
      <c r="G642" s="10">
        <f t="shared" si="176"/>
        <v>0</v>
      </c>
      <c r="H642" s="10">
        <f t="shared" si="176"/>
        <v>0</v>
      </c>
      <c r="I642" s="10">
        <f t="shared" si="176"/>
        <v>0</v>
      </c>
      <c r="J642" s="10">
        <f t="shared" si="177"/>
        <v>0</v>
      </c>
      <c r="K642" s="10">
        <f t="shared" si="178"/>
        <v>0</v>
      </c>
    </row>
    <row r="643" spans="1:11" x14ac:dyDescent="0.25">
      <c r="A643" t="str">
        <f t="shared" si="175"/>
        <v>b</v>
      </c>
      <c r="B643" s="8"/>
      <c r="C643" s="9" t="s">
        <v>13</v>
      </c>
      <c r="D643" s="29"/>
      <c r="E643" s="10">
        <f t="shared" si="165"/>
        <v>0</v>
      </c>
      <c r="F643" s="10">
        <f t="shared" si="176"/>
        <v>0</v>
      </c>
      <c r="G643" s="10">
        <f t="shared" si="176"/>
        <v>0</v>
      </c>
      <c r="H643" s="10">
        <f t="shared" si="176"/>
        <v>0</v>
      </c>
      <c r="I643" s="10">
        <f t="shared" si="176"/>
        <v>0</v>
      </c>
      <c r="J643" s="10">
        <f t="shared" si="177"/>
        <v>0</v>
      </c>
      <c r="K643" s="10">
        <f t="shared" si="178"/>
        <v>0</v>
      </c>
    </row>
    <row r="644" spans="1:11" x14ac:dyDescent="0.25">
      <c r="A644" t="str">
        <f t="shared" si="175"/>
        <v>b</v>
      </c>
      <c r="B644" s="8"/>
      <c r="C644" s="9" t="s">
        <v>14</v>
      </c>
      <c r="D644" s="29"/>
      <c r="E644" s="10">
        <f t="shared" si="165"/>
        <v>0</v>
      </c>
      <c r="F644" s="10">
        <f t="shared" si="176"/>
        <v>0</v>
      </c>
      <c r="G644" s="10">
        <f t="shared" si="176"/>
        <v>0</v>
      </c>
      <c r="H644" s="10">
        <f t="shared" si="176"/>
        <v>0</v>
      </c>
      <c r="I644" s="10">
        <f t="shared" si="176"/>
        <v>0</v>
      </c>
      <c r="J644" s="10">
        <f t="shared" si="177"/>
        <v>0</v>
      </c>
      <c r="K644" s="10">
        <f t="shared" si="178"/>
        <v>0</v>
      </c>
    </row>
    <row r="645" spans="1:11" x14ac:dyDescent="0.25">
      <c r="A645" t="str">
        <f t="shared" si="175"/>
        <v>b</v>
      </c>
      <c r="B645" s="8"/>
      <c r="C645" s="9" t="s">
        <v>15</v>
      </c>
      <c r="D645" s="29"/>
      <c r="E645" s="10">
        <f t="shared" si="165"/>
        <v>0</v>
      </c>
      <c r="F645" s="10">
        <f t="shared" si="176"/>
        <v>0</v>
      </c>
      <c r="G645" s="10">
        <f t="shared" si="176"/>
        <v>0</v>
      </c>
      <c r="H645" s="10">
        <f t="shared" si="176"/>
        <v>0</v>
      </c>
      <c r="I645" s="10">
        <f t="shared" si="176"/>
        <v>0</v>
      </c>
      <c r="J645" s="10">
        <f t="shared" si="177"/>
        <v>0</v>
      </c>
      <c r="K645" s="10">
        <f t="shared" si="178"/>
        <v>0</v>
      </c>
    </row>
    <row r="646" spans="1:11" x14ac:dyDescent="0.25">
      <c r="A646" t="str">
        <f t="shared" si="175"/>
        <v>b</v>
      </c>
      <c r="B646" s="8"/>
      <c r="C646" s="9" t="s">
        <v>16</v>
      </c>
      <c r="D646" s="29"/>
      <c r="E646" s="10">
        <f t="shared" si="165"/>
        <v>0</v>
      </c>
      <c r="F646" s="10">
        <f t="shared" si="176"/>
        <v>0</v>
      </c>
      <c r="G646" s="10">
        <f t="shared" si="176"/>
        <v>0</v>
      </c>
      <c r="H646" s="10">
        <f t="shared" si="176"/>
        <v>0</v>
      </c>
      <c r="I646" s="10">
        <f t="shared" si="176"/>
        <v>0</v>
      </c>
      <c r="J646" s="10">
        <f t="shared" si="177"/>
        <v>0</v>
      </c>
      <c r="K646" s="10">
        <f t="shared" si="178"/>
        <v>0</v>
      </c>
    </row>
    <row r="647" spans="1:11" x14ac:dyDescent="0.25">
      <c r="A647" t="str">
        <f t="shared" si="175"/>
        <v>b</v>
      </c>
      <c r="B647" s="8"/>
      <c r="C647" s="9" t="s">
        <v>17</v>
      </c>
      <c r="D647" s="29"/>
      <c r="E647" s="10">
        <f t="shared" si="165"/>
        <v>0</v>
      </c>
      <c r="F647" s="10">
        <f t="shared" si="176"/>
        <v>0</v>
      </c>
      <c r="G647" s="10">
        <f t="shared" si="176"/>
        <v>0</v>
      </c>
      <c r="H647" s="10">
        <f t="shared" si="176"/>
        <v>0</v>
      </c>
      <c r="I647" s="10">
        <f t="shared" si="176"/>
        <v>0</v>
      </c>
      <c r="J647" s="10">
        <f t="shared" si="177"/>
        <v>0</v>
      </c>
      <c r="K647" s="10">
        <f t="shared" si="178"/>
        <v>0</v>
      </c>
    </row>
    <row r="648" spans="1:11" x14ac:dyDescent="0.25">
      <c r="A648" t="str">
        <f t="shared" si="175"/>
        <v>b</v>
      </c>
      <c r="B648" s="5"/>
      <c r="C648" s="6" t="s">
        <v>18</v>
      </c>
      <c r="D648" s="28"/>
      <c r="E648" s="7">
        <f t="shared" si="165"/>
        <v>0</v>
      </c>
      <c r="F648" s="7">
        <f t="shared" si="176"/>
        <v>0</v>
      </c>
      <c r="G648" s="7">
        <f t="shared" si="176"/>
        <v>0</v>
      </c>
      <c r="H648" s="7">
        <f t="shared" si="176"/>
        <v>0</v>
      </c>
      <c r="I648" s="7">
        <f t="shared" si="176"/>
        <v>0</v>
      </c>
      <c r="J648" s="7">
        <f t="shared" si="177"/>
        <v>0</v>
      </c>
      <c r="K648" s="7">
        <f t="shared" si="178"/>
        <v>0</v>
      </c>
    </row>
    <row r="649" spans="1:11" x14ac:dyDescent="0.25">
      <c r="A649" t="str">
        <f t="shared" si="175"/>
        <v>b</v>
      </c>
      <c r="B649" s="5"/>
      <c r="C649" s="6" t="s">
        <v>19</v>
      </c>
      <c r="D649" s="28"/>
      <c r="E649" s="7">
        <f t="shared" si="165"/>
        <v>0</v>
      </c>
      <c r="F649" s="7">
        <f t="shared" si="176"/>
        <v>0</v>
      </c>
      <c r="G649" s="7">
        <f t="shared" si="176"/>
        <v>0</v>
      </c>
      <c r="H649" s="7">
        <f t="shared" si="176"/>
        <v>0</v>
      </c>
      <c r="I649" s="7">
        <f t="shared" si="176"/>
        <v>0</v>
      </c>
      <c r="J649" s="7">
        <f t="shared" si="177"/>
        <v>0</v>
      </c>
      <c r="K649" s="7">
        <f t="shared" si="178"/>
        <v>0</v>
      </c>
    </row>
    <row r="650" spans="1:11" ht="15.75" thickBot="1" x14ac:dyDescent="0.3">
      <c r="A650" t="str">
        <f t="shared" si="175"/>
        <v>b</v>
      </c>
      <c r="B650" s="11"/>
      <c r="C650" s="12" t="s">
        <v>20</v>
      </c>
      <c r="D650" s="30"/>
      <c r="E650" s="13">
        <f t="shared" si="165"/>
        <v>0</v>
      </c>
      <c r="F650" s="13">
        <f t="shared" si="176"/>
        <v>0</v>
      </c>
      <c r="G650" s="13">
        <f t="shared" si="176"/>
        <v>0</v>
      </c>
      <c r="H650" s="13">
        <f t="shared" si="176"/>
        <v>0</v>
      </c>
      <c r="I650" s="13">
        <f t="shared" si="176"/>
        <v>0</v>
      </c>
      <c r="J650" s="13">
        <f t="shared" si="177"/>
        <v>0</v>
      </c>
      <c r="K650" s="13">
        <f t="shared" si="178"/>
        <v>0</v>
      </c>
    </row>
    <row r="651" spans="1:11" ht="32.25" customHeight="1" thickTop="1" thickBot="1" x14ac:dyDescent="0.3">
      <c r="A651" t="str">
        <f t="shared" si="175"/>
        <v>b</v>
      </c>
      <c r="B651" s="16" t="s">
        <v>115</v>
      </c>
      <c r="C651" s="4" t="s">
        <v>114</v>
      </c>
      <c r="D651" s="27"/>
      <c r="E651" s="4">
        <f t="shared" si="165"/>
        <v>0</v>
      </c>
      <c r="F651" s="4">
        <f>SUM(F652,F660,F661,F662)</f>
        <v>0</v>
      </c>
      <c r="G651" s="4">
        <f t="shared" ref="G651:I651" si="179">SUM(G652,G660,G661,G662)</f>
        <v>0</v>
      </c>
      <c r="H651" s="4">
        <f t="shared" si="179"/>
        <v>0</v>
      </c>
      <c r="I651" s="4">
        <f t="shared" si="179"/>
        <v>0</v>
      </c>
      <c r="J651" s="4">
        <f t="shared" si="177"/>
        <v>0</v>
      </c>
      <c r="K651" s="4">
        <f t="shared" si="178"/>
        <v>0</v>
      </c>
    </row>
    <row r="652" spans="1:11" ht="15.75" thickTop="1" x14ac:dyDescent="0.25">
      <c r="A652" t="str">
        <f t="shared" si="175"/>
        <v>b</v>
      </c>
      <c r="B652" s="5"/>
      <c r="C652" s="6" t="s">
        <v>10</v>
      </c>
      <c r="D652" s="28"/>
      <c r="E652" s="7">
        <f t="shared" ref="E652:E715" si="180">SUM(F652,G652,H652,I652)</f>
        <v>0</v>
      </c>
      <c r="F652" s="7">
        <f>SUM(F653:F659)</f>
        <v>0</v>
      </c>
      <c r="G652" s="7">
        <f t="shared" ref="G652:I652" si="181">SUM(G653:G659)</f>
        <v>0</v>
      </c>
      <c r="H652" s="7">
        <f t="shared" si="181"/>
        <v>0</v>
      </c>
      <c r="I652" s="7">
        <f t="shared" si="181"/>
        <v>0</v>
      </c>
      <c r="J652" s="7">
        <f t="shared" si="177"/>
        <v>0</v>
      </c>
      <c r="K652" s="7">
        <f t="shared" si="178"/>
        <v>0</v>
      </c>
    </row>
    <row r="653" spans="1:11" x14ac:dyDescent="0.25">
      <c r="A653" t="str">
        <f t="shared" si="175"/>
        <v>b</v>
      </c>
      <c r="B653" s="8"/>
      <c r="C653" s="9" t="s">
        <v>11</v>
      </c>
      <c r="D653" s="29"/>
      <c r="E653" s="10">
        <f t="shared" si="180"/>
        <v>0</v>
      </c>
      <c r="F653" s="10">
        <v>0</v>
      </c>
      <c r="G653" s="10">
        <v>0</v>
      </c>
      <c r="H653" s="10">
        <v>0</v>
      </c>
      <c r="I653" s="10">
        <v>0</v>
      </c>
      <c r="J653" s="10">
        <f t="shared" si="177"/>
        <v>0</v>
      </c>
      <c r="K653" s="10">
        <f t="shared" si="178"/>
        <v>0</v>
      </c>
    </row>
    <row r="654" spans="1:11" x14ac:dyDescent="0.25">
      <c r="A654" t="str">
        <f t="shared" si="175"/>
        <v>b</v>
      </c>
      <c r="B654" s="8"/>
      <c r="C654" s="9" t="s">
        <v>12</v>
      </c>
      <c r="D654" s="29"/>
      <c r="E654" s="10">
        <f t="shared" si="180"/>
        <v>0</v>
      </c>
      <c r="F654" s="10">
        <v>0</v>
      </c>
      <c r="G654" s="10">
        <v>0</v>
      </c>
      <c r="H654" s="10">
        <v>0</v>
      </c>
      <c r="I654" s="10">
        <v>0</v>
      </c>
      <c r="J654" s="10">
        <f t="shared" si="177"/>
        <v>0</v>
      </c>
      <c r="K654" s="10">
        <f t="shared" si="178"/>
        <v>0</v>
      </c>
    </row>
    <row r="655" spans="1:11" x14ac:dyDescent="0.25">
      <c r="A655" t="str">
        <f t="shared" si="175"/>
        <v>b</v>
      </c>
      <c r="B655" s="8"/>
      <c r="C655" s="9" t="s">
        <v>13</v>
      </c>
      <c r="D655" s="29"/>
      <c r="E655" s="10">
        <f t="shared" si="180"/>
        <v>0</v>
      </c>
      <c r="F655" s="10">
        <v>0</v>
      </c>
      <c r="G655" s="10">
        <v>0</v>
      </c>
      <c r="H655" s="10">
        <v>0</v>
      </c>
      <c r="I655" s="10">
        <v>0</v>
      </c>
      <c r="J655" s="10">
        <f t="shared" si="177"/>
        <v>0</v>
      </c>
      <c r="K655" s="10">
        <f t="shared" si="178"/>
        <v>0</v>
      </c>
    </row>
    <row r="656" spans="1:11" x14ac:dyDescent="0.25">
      <c r="A656" t="str">
        <f t="shared" si="175"/>
        <v>b</v>
      </c>
      <c r="B656" s="8"/>
      <c r="C656" s="9" t="s">
        <v>14</v>
      </c>
      <c r="D656" s="29"/>
      <c r="E656" s="10">
        <f t="shared" si="180"/>
        <v>0</v>
      </c>
      <c r="F656" s="10">
        <v>0</v>
      </c>
      <c r="G656" s="10">
        <v>0</v>
      </c>
      <c r="H656" s="10">
        <v>0</v>
      </c>
      <c r="I656" s="10">
        <v>0</v>
      </c>
      <c r="J656" s="10">
        <f t="shared" si="177"/>
        <v>0</v>
      </c>
      <c r="K656" s="10">
        <f t="shared" si="178"/>
        <v>0</v>
      </c>
    </row>
    <row r="657" spans="1:11" x14ac:dyDescent="0.25">
      <c r="A657" t="str">
        <f t="shared" si="175"/>
        <v>b</v>
      </c>
      <c r="B657" s="8"/>
      <c r="C657" s="9" t="s">
        <v>15</v>
      </c>
      <c r="D657" s="29"/>
      <c r="E657" s="10">
        <f t="shared" si="180"/>
        <v>0</v>
      </c>
      <c r="F657" s="10">
        <v>0</v>
      </c>
      <c r="G657" s="10">
        <v>0</v>
      </c>
      <c r="H657" s="10">
        <v>0</v>
      </c>
      <c r="I657" s="10">
        <v>0</v>
      </c>
      <c r="J657" s="10">
        <f t="shared" si="177"/>
        <v>0</v>
      </c>
      <c r="K657" s="10">
        <f t="shared" si="178"/>
        <v>0</v>
      </c>
    </row>
    <row r="658" spans="1:11" x14ac:dyDescent="0.25">
      <c r="A658" t="str">
        <f t="shared" si="175"/>
        <v>b</v>
      </c>
      <c r="B658" s="8"/>
      <c r="C658" s="9" t="s">
        <v>16</v>
      </c>
      <c r="D658" s="29"/>
      <c r="E658" s="10">
        <f t="shared" si="180"/>
        <v>0</v>
      </c>
      <c r="F658" s="10">
        <v>0</v>
      </c>
      <c r="G658" s="10">
        <v>0</v>
      </c>
      <c r="H658" s="10">
        <v>0</v>
      </c>
      <c r="I658" s="10">
        <v>0</v>
      </c>
      <c r="J658" s="10">
        <f t="shared" si="177"/>
        <v>0</v>
      </c>
      <c r="K658" s="10">
        <f t="shared" si="178"/>
        <v>0</v>
      </c>
    </row>
    <row r="659" spans="1:11" x14ac:dyDescent="0.25">
      <c r="A659" t="str">
        <f t="shared" si="175"/>
        <v>b</v>
      </c>
      <c r="B659" s="8"/>
      <c r="C659" s="9" t="s">
        <v>17</v>
      </c>
      <c r="D659" s="29"/>
      <c r="E659" s="10">
        <f t="shared" si="180"/>
        <v>0</v>
      </c>
      <c r="F659" s="10">
        <v>0</v>
      </c>
      <c r="G659" s="10">
        <v>0</v>
      </c>
      <c r="H659" s="10">
        <v>0</v>
      </c>
      <c r="I659" s="10">
        <v>0</v>
      </c>
      <c r="J659" s="10">
        <f t="shared" si="177"/>
        <v>0</v>
      </c>
      <c r="K659" s="10">
        <f t="shared" si="178"/>
        <v>0</v>
      </c>
    </row>
    <row r="660" spans="1:11" x14ac:dyDescent="0.25">
      <c r="A660" t="str">
        <f t="shared" si="175"/>
        <v>b</v>
      </c>
      <c r="B660" s="5"/>
      <c r="C660" s="6" t="s">
        <v>18</v>
      </c>
      <c r="D660" s="28"/>
      <c r="E660" s="7">
        <f t="shared" si="180"/>
        <v>0</v>
      </c>
      <c r="F660" s="7">
        <v>0</v>
      </c>
      <c r="G660" s="7">
        <v>0</v>
      </c>
      <c r="H660" s="7">
        <v>0</v>
      </c>
      <c r="I660" s="7">
        <v>0</v>
      </c>
      <c r="J660" s="7">
        <f t="shared" si="177"/>
        <v>0</v>
      </c>
      <c r="K660" s="7">
        <f t="shared" si="178"/>
        <v>0</v>
      </c>
    </row>
    <row r="661" spans="1:11" x14ac:dyDescent="0.25">
      <c r="A661" t="str">
        <f t="shared" si="175"/>
        <v>b</v>
      </c>
      <c r="B661" s="5"/>
      <c r="C661" s="6" t="s">
        <v>19</v>
      </c>
      <c r="D661" s="28"/>
      <c r="E661" s="7">
        <f t="shared" si="180"/>
        <v>0</v>
      </c>
      <c r="F661" s="7">
        <v>0</v>
      </c>
      <c r="G661" s="7">
        <v>0</v>
      </c>
      <c r="H661" s="7">
        <v>0</v>
      </c>
      <c r="I661" s="7">
        <v>0</v>
      </c>
      <c r="J661" s="7">
        <f t="shared" si="177"/>
        <v>0</v>
      </c>
      <c r="K661" s="7">
        <f t="shared" si="178"/>
        <v>0</v>
      </c>
    </row>
    <row r="662" spans="1:11" ht="15.75" thickBot="1" x14ac:dyDescent="0.3">
      <c r="A662" t="str">
        <f t="shared" si="175"/>
        <v>b</v>
      </c>
      <c r="B662" s="11"/>
      <c r="C662" s="12" t="s">
        <v>20</v>
      </c>
      <c r="D662" s="30"/>
      <c r="E662" s="13">
        <f t="shared" si="180"/>
        <v>0</v>
      </c>
      <c r="F662" s="13">
        <v>0</v>
      </c>
      <c r="G662" s="13">
        <v>0</v>
      </c>
      <c r="H662" s="13">
        <v>0</v>
      </c>
      <c r="I662" s="13">
        <v>0</v>
      </c>
      <c r="J662" s="13">
        <f t="shared" si="177"/>
        <v>0</v>
      </c>
      <c r="K662" s="13">
        <f t="shared" si="178"/>
        <v>0</v>
      </c>
    </row>
    <row r="663" spans="1:11" ht="32.25" customHeight="1" thickTop="1" thickBot="1" x14ac:dyDescent="0.3">
      <c r="A663" t="str">
        <f t="shared" si="175"/>
        <v>b</v>
      </c>
      <c r="B663" s="16" t="s">
        <v>116</v>
      </c>
      <c r="C663" s="4" t="s">
        <v>117</v>
      </c>
      <c r="D663" s="27"/>
      <c r="E663" s="4">
        <f t="shared" si="180"/>
        <v>0</v>
      </c>
      <c r="F663" s="4">
        <f>SUM(F675,F687,F699)</f>
        <v>0</v>
      </c>
      <c r="G663" s="4">
        <f t="shared" ref="G663:I663" si="182">SUM(G675,G687,G699)</f>
        <v>0</v>
      </c>
      <c r="H663" s="4">
        <f t="shared" si="182"/>
        <v>0</v>
      </c>
      <c r="I663" s="4">
        <f t="shared" si="182"/>
        <v>0</v>
      </c>
      <c r="J663" s="4">
        <f t="shared" si="177"/>
        <v>0</v>
      </c>
      <c r="K663" s="4">
        <f t="shared" si="178"/>
        <v>0</v>
      </c>
    </row>
    <row r="664" spans="1:11" ht="15.75" thickTop="1" x14ac:dyDescent="0.25">
      <c r="A664" t="str">
        <f t="shared" si="175"/>
        <v>b</v>
      </c>
      <c r="B664" s="5"/>
      <c r="C664" s="6" t="s">
        <v>10</v>
      </c>
      <c r="D664" s="28"/>
      <c r="E664" s="7">
        <f t="shared" si="180"/>
        <v>0</v>
      </c>
      <c r="F664" s="7">
        <f t="shared" ref="F664:I674" si="183">SUM(F676,F688,F700)</f>
        <v>0</v>
      </c>
      <c r="G664" s="7">
        <f t="shared" si="183"/>
        <v>0</v>
      </c>
      <c r="H664" s="7">
        <f t="shared" si="183"/>
        <v>0</v>
      </c>
      <c r="I664" s="7">
        <f t="shared" si="183"/>
        <v>0</v>
      </c>
      <c r="J664" s="7">
        <f t="shared" si="177"/>
        <v>0</v>
      </c>
      <c r="K664" s="7">
        <f t="shared" si="178"/>
        <v>0</v>
      </c>
    </row>
    <row r="665" spans="1:11" x14ac:dyDescent="0.25">
      <c r="A665" t="str">
        <f t="shared" si="175"/>
        <v>b</v>
      </c>
      <c r="B665" s="8"/>
      <c r="C665" s="9" t="s">
        <v>11</v>
      </c>
      <c r="D665" s="29"/>
      <c r="E665" s="10">
        <f t="shared" si="180"/>
        <v>0</v>
      </c>
      <c r="F665" s="10">
        <f t="shared" si="183"/>
        <v>0</v>
      </c>
      <c r="G665" s="10">
        <f t="shared" si="183"/>
        <v>0</v>
      </c>
      <c r="H665" s="10">
        <f t="shared" si="183"/>
        <v>0</v>
      </c>
      <c r="I665" s="10">
        <f t="shared" si="183"/>
        <v>0</v>
      </c>
      <c r="J665" s="10">
        <f t="shared" si="177"/>
        <v>0</v>
      </c>
      <c r="K665" s="10">
        <f t="shared" si="178"/>
        <v>0</v>
      </c>
    </row>
    <row r="666" spans="1:11" x14ac:dyDescent="0.25">
      <c r="A666" t="str">
        <f t="shared" si="175"/>
        <v>b</v>
      </c>
      <c r="B666" s="8"/>
      <c r="C666" s="9" t="s">
        <v>12</v>
      </c>
      <c r="D666" s="29"/>
      <c r="E666" s="10">
        <f t="shared" si="180"/>
        <v>0</v>
      </c>
      <c r="F666" s="10">
        <f t="shared" si="183"/>
        <v>0</v>
      </c>
      <c r="G666" s="10">
        <f t="shared" si="183"/>
        <v>0</v>
      </c>
      <c r="H666" s="10">
        <f t="shared" si="183"/>
        <v>0</v>
      </c>
      <c r="I666" s="10">
        <f t="shared" si="183"/>
        <v>0</v>
      </c>
      <c r="J666" s="10">
        <f t="shared" si="177"/>
        <v>0</v>
      </c>
      <c r="K666" s="10">
        <f t="shared" si="178"/>
        <v>0</v>
      </c>
    </row>
    <row r="667" spans="1:11" x14ac:dyDescent="0.25">
      <c r="A667" t="str">
        <f t="shared" si="175"/>
        <v>b</v>
      </c>
      <c r="B667" s="8"/>
      <c r="C667" s="9" t="s">
        <v>13</v>
      </c>
      <c r="D667" s="29"/>
      <c r="E667" s="10">
        <f t="shared" si="180"/>
        <v>0</v>
      </c>
      <c r="F667" s="10">
        <f t="shared" si="183"/>
        <v>0</v>
      </c>
      <c r="G667" s="10">
        <f t="shared" si="183"/>
        <v>0</v>
      </c>
      <c r="H667" s="10">
        <f t="shared" si="183"/>
        <v>0</v>
      </c>
      <c r="I667" s="10">
        <f t="shared" si="183"/>
        <v>0</v>
      </c>
      <c r="J667" s="10">
        <f t="shared" si="177"/>
        <v>0</v>
      </c>
      <c r="K667" s="10">
        <f t="shared" si="178"/>
        <v>0</v>
      </c>
    </row>
    <row r="668" spans="1:11" x14ac:dyDescent="0.25">
      <c r="A668" t="str">
        <f t="shared" si="175"/>
        <v>b</v>
      </c>
      <c r="B668" s="8"/>
      <c r="C668" s="9" t="s">
        <v>14</v>
      </c>
      <c r="D668" s="29"/>
      <c r="E668" s="10">
        <f t="shared" si="180"/>
        <v>0</v>
      </c>
      <c r="F668" s="10">
        <f t="shared" si="183"/>
        <v>0</v>
      </c>
      <c r="G668" s="10">
        <f t="shared" si="183"/>
        <v>0</v>
      </c>
      <c r="H668" s="10">
        <f t="shared" si="183"/>
        <v>0</v>
      </c>
      <c r="I668" s="10">
        <f t="shared" si="183"/>
        <v>0</v>
      </c>
      <c r="J668" s="10">
        <f t="shared" si="177"/>
        <v>0</v>
      </c>
      <c r="K668" s="10">
        <f t="shared" si="178"/>
        <v>0</v>
      </c>
    </row>
    <row r="669" spans="1:11" x14ac:dyDescent="0.25">
      <c r="A669" t="str">
        <f t="shared" si="175"/>
        <v>b</v>
      </c>
      <c r="B669" s="8"/>
      <c r="C669" s="9" t="s">
        <v>15</v>
      </c>
      <c r="D669" s="29"/>
      <c r="E669" s="10">
        <f t="shared" si="180"/>
        <v>0</v>
      </c>
      <c r="F669" s="10">
        <f t="shared" si="183"/>
        <v>0</v>
      </c>
      <c r="G669" s="10">
        <f t="shared" si="183"/>
        <v>0</v>
      </c>
      <c r="H669" s="10">
        <f t="shared" si="183"/>
        <v>0</v>
      </c>
      <c r="I669" s="10">
        <f t="shared" si="183"/>
        <v>0</v>
      </c>
      <c r="J669" s="10">
        <f t="shared" si="177"/>
        <v>0</v>
      </c>
      <c r="K669" s="10">
        <f t="shared" si="178"/>
        <v>0</v>
      </c>
    </row>
    <row r="670" spans="1:11" x14ac:dyDescent="0.25">
      <c r="A670" t="str">
        <f t="shared" si="175"/>
        <v>b</v>
      </c>
      <c r="B670" s="8"/>
      <c r="C670" s="9" t="s">
        <v>16</v>
      </c>
      <c r="D670" s="29"/>
      <c r="E670" s="10">
        <f t="shared" si="180"/>
        <v>0</v>
      </c>
      <c r="F670" s="10">
        <f t="shared" si="183"/>
        <v>0</v>
      </c>
      <c r="G670" s="10">
        <f t="shared" si="183"/>
        <v>0</v>
      </c>
      <c r="H670" s="10">
        <f t="shared" si="183"/>
        <v>0</v>
      </c>
      <c r="I670" s="10">
        <f t="shared" si="183"/>
        <v>0</v>
      </c>
      <c r="J670" s="10">
        <f t="shared" si="177"/>
        <v>0</v>
      </c>
      <c r="K670" s="10">
        <f t="shared" si="178"/>
        <v>0</v>
      </c>
    </row>
    <row r="671" spans="1:11" x14ac:dyDescent="0.25">
      <c r="A671" t="str">
        <f t="shared" si="175"/>
        <v>b</v>
      </c>
      <c r="B671" s="8"/>
      <c r="C671" s="9" t="s">
        <v>17</v>
      </c>
      <c r="D671" s="29"/>
      <c r="E671" s="10">
        <f t="shared" si="180"/>
        <v>0</v>
      </c>
      <c r="F671" s="10">
        <f t="shared" si="183"/>
        <v>0</v>
      </c>
      <c r="G671" s="10">
        <f t="shared" si="183"/>
        <v>0</v>
      </c>
      <c r="H671" s="10">
        <f t="shared" si="183"/>
        <v>0</v>
      </c>
      <c r="I671" s="10">
        <f t="shared" si="183"/>
        <v>0</v>
      </c>
      <c r="J671" s="10">
        <f t="shared" si="177"/>
        <v>0</v>
      </c>
      <c r="K671" s="10">
        <f t="shared" si="178"/>
        <v>0</v>
      </c>
    </row>
    <row r="672" spans="1:11" x14ac:dyDescent="0.25">
      <c r="A672" t="str">
        <f t="shared" si="175"/>
        <v>b</v>
      </c>
      <c r="B672" s="5"/>
      <c r="C672" s="6" t="s">
        <v>18</v>
      </c>
      <c r="D672" s="28"/>
      <c r="E672" s="7">
        <f t="shared" si="180"/>
        <v>0</v>
      </c>
      <c r="F672" s="7">
        <f t="shared" si="183"/>
        <v>0</v>
      </c>
      <c r="G672" s="7">
        <f t="shared" si="183"/>
        <v>0</v>
      </c>
      <c r="H672" s="7">
        <f t="shared" si="183"/>
        <v>0</v>
      </c>
      <c r="I672" s="7">
        <f t="shared" si="183"/>
        <v>0</v>
      </c>
      <c r="J672" s="7">
        <f t="shared" si="177"/>
        <v>0</v>
      </c>
      <c r="K672" s="7">
        <f t="shared" si="178"/>
        <v>0</v>
      </c>
    </row>
    <row r="673" spans="1:11" x14ac:dyDescent="0.25">
      <c r="A673" t="str">
        <f t="shared" si="175"/>
        <v>b</v>
      </c>
      <c r="B673" s="5"/>
      <c r="C673" s="6" t="s">
        <v>19</v>
      </c>
      <c r="D673" s="28"/>
      <c r="E673" s="7">
        <f t="shared" si="180"/>
        <v>0</v>
      </c>
      <c r="F673" s="7">
        <f t="shared" si="183"/>
        <v>0</v>
      </c>
      <c r="G673" s="7">
        <f t="shared" si="183"/>
        <v>0</v>
      </c>
      <c r="H673" s="7">
        <f t="shared" si="183"/>
        <v>0</v>
      </c>
      <c r="I673" s="7">
        <f t="shared" si="183"/>
        <v>0</v>
      </c>
      <c r="J673" s="7">
        <f t="shared" si="177"/>
        <v>0</v>
      </c>
      <c r="K673" s="7">
        <f t="shared" si="178"/>
        <v>0</v>
      </c>
    </row>
    <row r="674" spans="1:11" ht="15.75" thickBot="1" x14ac:dyDescent="0.3">
      <c r="A674" t="str">
        <f t="shared" si="175"/>
        <v>b</v>
      </c>
      <c r="B674" s="11"/>
      <c r="C674" s="12" t="s">
        <v>20</v>
      </c>
      <c r="D674" s="30"/>
      <c r="E674" s="13">
        <f t="shared" si="180"/>
        <v>0</v>
      </c>
      <c r="F674" s="13">
        <f t="shared" si="183"/>
        <v>0</v>
      </c>
      <c r="G674" s="13">
        <f t="shared" si="183"/>
        <v>0</v>
      </c>
      <c r="H674" s="13">
        <f t="shared" si="183"/>
        <v>0</v>
      </c>
      <c r="I674" s="13">
        <f t="shared" si="183"/>
        <v>0</v>
      </c>
      <c r="J674" s="13">
        <f t="shared" si="177"/>
        <v>0</v>
      </c>
      <c r="K674" s="13">
        <f t="shared" si="178"/>
        <v>0</v>
      </c>
    </row>
    <row r="675" spans="1:11" ht="32.25" customHeight="1" thickTop="1" thickBot="1" x14ac:dyDescent="0.3">
      <c r="A675" t="str">
        <f t="shared" si="175"/>
        <v>b</v>
      </c>
      <c r="B675" s="16" t="s">
        <v>118</v>
      </c>
      <c r="C675" s="4" t="s">
        <v>117</v>
      </c>
      <c r="D675" s="27"/>
      <c r="E675" s="4">
        <f t="shared" si="180"/>
        <v>0</v>
      </c>
      <c r="F675" s="4">
        <f>SUM(F676,F684,F685,F686)</f>
        <v>0</v>
      </c>
      <c r="G675" s="4">
        <f t="shared" ref="G675:I675" si="184">SUM(G676,G684,G685,G686)</f>
        <v>0</v>
      </c>
      <c r="H675" s="4">
        <f t="shared" si="184"/>
        <v>0</v>
      </c>
      <c r="I675" s="4">
        <f t="shared" si="184"/>
        <v>0</v>
      </c>
      <c r="J675" s="4">
        <f t="shared" si="177"/>
        <v>0</v>
      </c>
      <c r="K675" s="4">
        <f t="shared" si="178"/>
        <v>0</v>
      </c>
    </row>
    <row r="676" spans="1:11" ht="15.75" thickTop="1" x14ac:dyDescent="0.25">
      <c r="A676" t="str">
        <f t="shared" si="175"/>
        <v>b</v>
      </c>
      <c r="B676" s="5"/>
      <c r="C676" s="6" t="s">
        <v>10</v>
      </c>
      <c r="D676" s="28"/>
      <c r="E676" s="7">
        <f t="shared" si="180"/>
        <v>0</v>
      </c>
      <c r="F676" s="7">
        <f>SUM(F677:F683)</f>
        <v>0</v>
      </c>
      <c r="G676" s="7">
        <f t="shared" ref="G676:I676" si="185">SUM(G677:G683)</f>
        <v>0</v>
      </c>
      <c r="H676" s="7">
        <f t="shared" si="185"/>
        <v>0</v>
      </c>
      <c r="I676" s="7">
        <f t="shared" si="185"/>
        <v>0</v>
      </c>
      <c r="J676" s="7">
        <f t="shared" si="177"/>
        <v>0</v>
      </c>
      <c r="K676" s="7">
        <f t="shared" si="178"/>
        <v>0</v>
      </c>
    </row>
    <row r="677" spans="1:11" x14ac:dyDescent="0.25">
      <c r="A677" t="str">
        <f t="shared" si="175"/>
        <v>b</v>
      </c>
      <c r="B677" s="8"/>
      <c r="C677" s="9" t="s">
        <v>11</v>
      </c>
      <c r="D677" s="29"/>
      <c r="E677" s="10">
        <f t="shared" si="180"/>
        <v>0</v>
      </c>
      <c r="F677" s="10">
        <v>0</v>
      </c>
      <c r="G677" s="10">
        <v>0</v>
      </c>
      <c r="H677" s="10">
        <v>0</v>
      </c>
      <c r="I677" s="10">
        <v>0</v>
      </c>
      <c r="J677" s="10">
        <f t="shared" si="177"/>
        <v>0</v>
      </c>
      <c r="K677" s="10">
        <f t="shared" si="178"/>
        <v>0</v>
      </c>
    </row>
    <row r="678" spans="1:11" x14ac:dyDescent="0.25">
      <c r="A678" t="str">
        <f t="shared" si="175"/>
        <v>b</v>
      </c>
      <c r="B678" s="8"/>
      <c r="C678" s="9" t="s">
        <v>12</v>
      </c>
      <c r="D678" s="29"/>
      <c r="E678" s="10">
        <f t="shared" si="180"/>
        <v>0</v>
      </c>
      <c r="F678" s="10">
        <v>0</v>
      </c>
      <c r="G678" s="10">
        <v>0</v>
      </c>
      <c r="H678" s="10">
        <v>0</v>
      </c>
      <c r="I678" s="10">
        <v>0</v>
      </c>
      <c r="J678" s="10">
        <f t="shared" si="177"/>
        <v>0</v>
      </c>
      <c r="K678" s="10">
        <f t="shared" si="178"/>
        <v>0</v>
      </c>
    </row>
    <row r="679" spans="1:11" x14ac:dyDescent="0.25">
      <c r="A679" t="str">
        <f t="shared" si="175"/>
        <v>b</v>
      </c>
      <c r="B679" s="8"/>
      <c r="C679" s="9" t="s">
        <v>13</v>
      </c>
      <c r="D679" s="29"/>
      <c r="E679" s="10">
        <f t="shared" si="180"/>
        <v>0</v>
      </c>
      <c r="F679" s="10">
        <v>0</v>
      </c>
      <c r="G679" s="10">
        <v>0</v>
      </c>
      <c r="H679" s="10">
        <v>0</v>
      </c>
      <c r="I679" s="10">
        <v>0</v>
      </c>
      <c r="J679" s="10">
        <f t="shared" si="177"/>
        <v>0</v>
      </c>
      <c r="K679" s="10">
        <f t="shared" si="178"/>
        <v>0</v>
      </c>
    </row>
    <row r="680" spans="1:11" x14ac:dyDescent="0.25">
      <c r="A680" t="str">
        <f t="shared" si="175"/>
        <v>b</v>
      </c>
      <c r="B680" s="8"/>
      <c r="C680" s="9" t="s">
        <v>14</v>
      </c>
      <c r="D680" s="29"/>
      <c r="E680" s="10">
        <f t="shared" si="180"/>
        <v>0</v>
      </c>
      <c r="F680" s="10">
        <v>0</v>
      </c>
      <c r="G680" s="10">
        <v>0</v>
      </c>
      <c r="H680" s="10">
        <v>0</v>
      </c>
      <c r="I680" s="10">
        <v>0</v>
      </c>
      <c r="J680" s="10">
        <f t="shared" si="177"/>
        <v>0</v>
      </c>
      <c r="K680" s="10">
        <f t="shared" si="178"/>
        <v>0</v>
      </c>
    </row>
    <row r="681" spans="1:11" x14ac:dyDescent="0.25">
      <c r="A681" t="str">
        <f t="shared" si="175"/>
        <v>b</v>
      </c>
      <c r="B681" s="8"/>
      <c r="C681" s="9" t="s">
        <v>15</v>
      </c>
      <c r="D681" s="29"/>
      <c r="E681" s="10">
        <f t="shared" si="180"/>
        <v>0</v>
      </c>
      <c r="F681" s="10">
        <v>0</v>
      </c>
      <c r="G681" s="10">
        <v>0</v>
      </c>
      <c r="H681" s="10">
        <v>0</v>
      </c>
      <c r="I681" s="10">
        <v>0</v>
      </c>
      <c r="J681" s="10">
        <f t="shared" si="177"/>
        <v>0</v>
      </c>
      <c r="K681" s="10">
        <f t="shared" si="178"/>
        <v>0</v>
      </c>
    </row>
    <row r="682" spans="1:11" x14ac:dyDescent="0.25">
      <c r="A682" t="str">
        <f t="shared" si="175"/>
        <v>b</v>
      </c>
      <c r="B682" s="8"/>
      <c r="C682" s="9" t="s">
        <v>16</v>
      </c>
      <c r="D682" s="29"/>
      <c r="E682" s="10">
        <f t="shared" si="180"/>
        <v>0</v>
      </c>
      <c r="F682" s="10">
        <v>0</v>
      </c>
      <c r="G682" s="10">
        <v>0</v>
      </c>
      <c r="H682" s="10">
        <v>0</v>
      </c>
      <c r="I682" s="10">
        <v>0</v>
      </c>
      <c r="J682" s="10">
        <f t="shared" si="177"/>
        <v>0</v>
      </c>
      <c r="K682" s="10">
        <f t="shared" si="178"/>
        <v>0</v>
      </c>
    </row>
    <row r="683" spans="1:11" x14ac:dyDescent="0.25">
      <c r="A683" t="str">
        <f t="shared" si="175"/>
        <v>b</v>
      </c>
      <c r="B683" s="8"/>
      <c r="C683" s="9" t="s">
        <v>17</v>
      </c>
      <c r="D683" s="29"/>
      <c r="E683" s="10">
        <f t="shared" si="180"/>
        <v>0</v>
      </c>
      <c r="F683" s="10">
        <v>0</v>
      </c>
      <c r="G683" s="10">
        <v>0</v>
      </c>
      <c r="H683" s="10">
        <v>0</v>
      </c>
      <c r="I683" s="10">
        <v>0</v>
      </c>
      <c r="J683" s="10">
        <f t="shared" si="177"/>
        <v>0</v>
      </c>
      <c r="K683" s="10">
        <f t="shared" si="178"/>
        <v>0</v>
      </c>
    </row>
    <row r="684" spans="1:11" x14ac:dyDescent="0.25">
      <c r="A684" t="str">
        <f t="shared" si="175"/>
        <v>b</v>
      </c>
      <c r="B684" s="5"/>
      <c r="C684" s="6" t="s">
        <v>18</v>
      </c>
      <c r="D684" s="28"/>
      <c r="E684" s="7">
        <f t="shared" si="180"/>
        <v>0</v>
      </c>
      <c r="F684" s="7">
        <v>0</v>
      </c>
      <c r="G684" s="7">
        <v>0</v>
      </c>
      <c r="H684" s="7">
        <v>0</v>
      </c>
      <c r="I684" s="7">
        <v>0</v>
      </c>
      <c r="J684" s="7">
        <f t="shared" si="177"/>
        <v>0</v>
      </c>
      <c r="K684" s="7">
        <f t="shared" si="178"/>
        <v>0</v>
      </c>
    </row>
    <row r="685" spans="1:11" x14ac:dyDescent="0.25">
      <c r="A685" t="str">
        <f t="shared" si="175"/>
        <v>b</v>
      </c>
      <c r="B685" s="5"/>
      <c r="C685" s="6" t="s">
        <v>19</v>
      </c>
      <c r="D685" s="28"/>
      <c r="E685" s="7">
        <f t="shared" si="180"/>
        <v>0</v>
      </c>
      <c r="F685" s="7">
        <v>0</v>
      </c>
      <c r="G685" s="7">
        <v>0</v>
      </c>
      <c r="H685" s="7">
        <v>0</v>
      </c>
      <c r="I685" s="7">
        <v>0</v>
      </c>
      <c r="J685" s="7">
        <f t="shared" si="177"/>
        <v>0</v>
      </c>
      <c r="K685" s="7">
        <f t="shared" si="178"/>
        <v>0</v>
      </c>
    </row>
    <row r="686" spans="1:11" ht="15.75" thickBot="1" x14ac:dyDescent="0.3">
      <c r="A686" t="str">
        <f t="shared" si="175"/>
        <v>b</v>
      </c>
      <c r="B686" s="11"/>
      <c r="C686" s="12" t="s">
        <v>20</v>
      </c>
      <c r="D686" s="30"/>
      <c r="E686" s="13">
        <f t="shared" si="180"/>
        <v>0</v>
      </c>
      <c r="F686" s="13">
        <v>0</v>
      </c>
      <c r="G686" s="13">
        <v>0</v>
      </c>
      <c r="H686" s="13">
        <v>0</v>
      </c>
      <c r="I686" s="13">
        <v>0</v>
      </c>
      <c r="J686" s="13">
        <f t="shared" si="177"/>
        <v>0</v>
      </c>
      <c r="K686" s="13">
        <f t="shared" si="178"/>
        <v>0</v>
      </c>
    </row>
    <row r="687" spans="1:11" ht="61.5" thickTop="1" thickBot="1" x14ac:dyDescent="0.3">
      <c r="A687" t="str">
        <f t="shared" si="175"/>
        <v>b</v>
      </c>
      <c r="B687" s="3" t="s">
        <v>119</v>
      </c>
      <c r="C687" s="14" t="s">
        <v>120</v>
      </c>
      <c r="D687" s="27"/>
      <c r="E687" s="4">
        <f t="shared" si="180"/>
        <v>0</v>
      </c>
      <c r="F687" s="4">
        <f>SUM(F688,F696,F697,F698)</f>
        <v>0</v>
      </c>
      <c r="G687" s="4">
        <f t="shared" ref="G687:I687" si="186">SUM(G688,G696,G697,G698)</f>
        <v>0</v>
      </c>
      <c r="H687" s="4">
        <f t="shared" si="186"/>
        <v>0</v>
      </c>
      <c r="I687" s="4">
        <f t="shared" si="186"/>
        <v>0</v>
      </c>
      <c r="J687" s="4">
        <f t="shared" si="177"/>
        <v>0</v>
      </c>
      <c r="K687" s="4">
        <f t="shared" si="178"/>
        <v>0</v>
      </c>
    </row>
    <row r="688" spans="1:11" ht="15.75" thickTop="1" x14ac:dyDescent="0.25">
      <c r="A688" t="str">
        <f t="shared" si="175"/>
        <v>b</v>
      </c>
      <c r="B688" s="5"/>
      <c r="C688" s="6" t="s">
        <v>10</v>
      </c>
      <c r="D688" s="28"/>
      <c r="E688" s="7">
        <f t="shared" si="180"/>
        <v>0</v>
      </c>
      <c r="F688" s="7">
        <f>SUM(F689:F695)</f>
        <v>0</v>
      </c>
      <c r="G688" s="7">
        <f t="shared" ref="G688:I688" si="187">SUM(G689:G695)</f>
        <v>0</v>
      </c>
      <c r="H688" s="7">
        <f t="shared" si="187"/>
        <v>0</v>
      </c>
      <c r="I688" s="7">
        <f t="shared" si="187"/>
        <v>0</v>
      </c>
      <c r="J688" s="7">
        <f t="shared" si="177"/>
        <v>0</v>
      </c>
      <c r="K688" s="7">
        <f t="shared" si="178"/>
        <v>0</v>
      </c>
    </row>
    <row r="689" spans="1:11" x14ac:dyDescent="0.25">
      <c r="A689" t="str">
        <f t="shared" si="175"/>
        <v>b</v>
      </c>
      <c r="B689" s="8"/>
      <c r="C689" s="9" t="s">
        <v>11</v>
      </c>
      <c r="D689" s="29"/>
      <c r="E689" s="10">
        <f t="shared" si="180"/>
        <v>0</v>
      </c>
      <c r="F689" s="10">
        <v>0</v>
      </c>
      <c r="G689" s="10">
        <v>0</v>
      </c>
      <c r="H689" s="10">
        <v>0</v>
      </c>
      <c r="I689" s="10">
        <v>0</v>
      </c>
      <c r="J689" s="10">
        <f t="shared" si="177"/>
        <v>0</v>
      </c>
      <c r="K689" s="10">
        <f t="shared" si="178"/>
        <v>0</v>
      </c>
    </row>
    <row r="690" spans="1:11" x14ac:dyDescent="0.25">
      <c r="A690" t="str">
        <f t="shared" si="175"/>
        <v>b</v>
      </c>
      <c r="B690" s="8"/>
      <c r="C690" s="9" t="s">
        <v>12</v>
      </c>
      <c r="D690" s="29"/>
      <c r="E690" s="10">
        <f t="shared" si="180"/>
        <v>0</v>
      </c>
      <c r="F690" s="10">
        <v>0</v>
      </c>
      <c r="G690" s="10">
        <v>0</v>
      </c>
      <c r="H690" s="10">
        <v>0</v>
      </c>
      <c r="I690" s="10">
        <v>0</v>
      </c>
      <c r="J690" s="10">
        <f t="shared" si="177"/>
        <v>0</v>
      </c>
      <c r="K690" s="10">
        <f t="shared" si="178"/>
        <v>0</v>
      </c>
    </row>
    <row r="691" spans="1:11" x14ac:dyDescent="0.25">
      <c r="A691" t="str">
        <f t="shared" si="175"/>
        <v>b</v>
      </c>
      <c r="B691" s="8"/>
      <c r="C691" s="9" t="s">
        <v>13</v>
      </c>
      <c r="D691" s="29"/>
      <c r="E691" s="10">
        <f t="shared" si="180"/>
        <v>0</v>
      </c>
      <c r="F691" s="10">
        <v>0</v>
      </c>
      <c r="G691" s="10">
        <v>0</v>
      </c>
      <c r="H691" s="10">
        <v>0</v>
      </c>
      <c r="I691" s="10">
        <v>0</v>
      </c>
      <c r="J691" s="10">
        <f t="shared" si="177"/>
        <v>0</v>
      </c>
      <c r="K691" s="10">
        <f t="shared" si="178"/>
        <v>0</v>
      </c>
    </row>
    <row r="692" spans="1:11" x14ac:dyDescent="0.25">
      <c r="A692" t="str">
        <f t="shared" si="175"/>
        <v>b</v>
      </c>
      <c r="B692" s="8"/>
      <c r="C692" s="9" t="s">
        <v>14</v>
      </c>
      <c r="D692" s="29"/>
      <c r="E692" s="10">
        <f t="shared" si="180"/>
        <v>0</v>
      </c>
      <c r="F692" s="10">
        <v>0</v>
      </c>
      <c r="G692" s="10">
        <v>0</v>
      </c>
      <c r="H692" s="10">
        <v>0</v>
      </c>
      <c r="I692" s="10">
        <v>0</v>
      </c>
      <c r="J692" s="10">
        <f t="shared" si="177"/>
        <v>0</v>
      </c>
      <c r="K692" s="10">
        <f t="shared" si="178"/>
        <v>0</v>
      </c>
    </row>
    <row r="693" spans="1:11" x14ac:dyDescent="0.25">
      <c r="A693" t="str">
        <f t="shared" si="175"/>
        <v>b</v>
      </c>
      <c r="B693" s="8"/>
      <c r="C693" s="9" t="s">
        <v>15</v>
      </c>
      <c r="D693" s="29"/>
      <c r="E693" s="10">
        <f t="shared" si="180"/>
        <v>0</v>
      </c>
      <c r="F693" s="10">
        <v>0</v>
      </c>
      <c r="G693" s="10">
        <v>0</v>
      </c>
      <c r="H693" s="10">
        <v>0</v>
      </c>
      <c r="I693" s="10">
        <v>0</v>
      </c>
      <c r="J693" s="10">
        <f t="shared" si="177"/>
        <v>0</v>
      </c>
      <c r="K693" s="10">
        <f t="shared" si="178"/>
        <v>0</v>
      </c>
    </row>
    <row r="694" spans="1:11" x14ac:dyDescent="0.25">
      <c r="A694" t="str">
        <f t="shared" si="175"/>
        <v>b</v>
      </c>
      <c r="B694" s="8"/>
      <c r="C694" s="9" t="s">
        <v>16</v>
      </c>
      <c r="D694" s="29"/>
      <c r="E694" s="10">
        <f t="shared" si="180"/>
        <v>0</v>
      </c>
      <c r="F694" s="10">
        <v>0</v>
      </c>
      <c r="G694" s="10">
        <v>0</v>
      </c>
      <c r="H694" s="10">
        <v>0</v>
      </c>
      <c r="I694" s="10">
        <v>0</v>
      </c>
      <c r="J694" s="10">
        <f t="shared" si="177"/>
        <v>0</v>
      </c>
      <c r="K694" s="10">
        <f t="shared" si="178"/>
        <v>0</v>
      </c>
    </row>
    <row r="695" spans="1:11" x14ac:dyDescent="0.25">
      <c r="A695" t="str">
        <f t="shared" si="175"/>
        <v>b</v>
      </c>
      <c r="B695" s="8"/>
      <c r="C695" s="9" t="s">
        <v>17</v>
      </c>
      <c r="D695" s="29"/>
      <c r="E695" s="10">
        <f t="shared" si="180"/>
        <v>0</v>
      </c>
      <c r="F695" s="10">
        <v>0</v>
      </c>
      <c r="G695" s="10">
        <v>0</v>
      </c>
      <c r="H695" s="10">
        <v>0</v>
      </c>
      <c r="I695" s="10">
        <v>0</v>
      </c>
      <c r="J695" s="10">
        <f t="shared" si="177"/>
        <v>0</v>
      </c>
      <c r="K695" s="10">
        <f t="shared" si="178"/>
        <v>0</v>
      </c>
    </row>
    <row r="696" spans="1:11" x14ac:dyDescent="0.25">
      <c r="A696" t="str">
        <f t="shared" si="175"/>
        <v>b</v>
      </c>
      <c r="B696" s="5"/>
      <c r="C696" s="6" t="s">
        <v>18</v>
      </c>
      <c r="D696" s="28"/>
      <c r="E696" s="7">
        <f t="shared" si="180"/>
        <v>0</v>
      </c>
      <c r="F696" s="7">
        <v>0</v>
      </c>
      <c r="G696" s="7">
        <v>0</v>
      </c>
      <c r="H696" s="7">
        <v>0</v>
      </c>
      <c r="I696" s="7">
        <v>0</v>
      </c>
      <c r="J696" s="7">
        <f t="shared" si="177"/>
        <v>0</v>
      </c>
      <c r="K696" s="7">
        <f t="shared" si="178"/>
        <v>0</v>
      </c>
    </row>
    <row r="697" spans="1:11" x14ac:dyDescent="0.25">
      <c r="A697" t="str">
        <f t="shared" si="175"/>
        <v>b</v>
      </c>
      <c r="B697" s="5"/>
      <c r="C697" s="6" t="s">
        <v>19</v>
      </c>
      <c r="D697" s="28"/>
      <c r="E697" s="7">
        <f t="shared" si="180"/>
        <v>0</v>
      </c>
      <c r="F697" s="7">
        <v>0</v>
      </c>
      <c r="G697" s="7">
        <v>0</v>
      </c>
      <c r="H697" s="7">
        <v>0</v>
      </c>
      <c r="I697" s="7">
        <v>0</v>
      </c>
      <c r="J697" s="7">
        <f t="shared" si="177"/>
        <v>0</v>
      </c>
      <c r="K697" s="7">
        <f t="shared" si="178"/>
        <v>0</v>
      </c>
    </row>
    <row r="698" spans="1:11" ht="15.75" thickBot="1" x14ac:dyDescent="0.3">
      <c r="A698" t="str">
        <f t="shared" si="175"/>
        <v>b</v>
      </c>
      <c r="B698" s="11"/>
      <c r="C698" s="12" t="s">
        <v>20</v>
      </c>
      <c r="D698" s="30"/>
      <c r="E698" s="13">
        <f t="shared" si="180"/>
        <v>0</v>
      </c>
      <c r="F698" s="13">
        <v>0</v>
      </c>
      <c r="G698" s="13">
        <v>0</v>
      </c>
      <c r="H698" s="13">
        <v>0</v>
      </c>
      <c r="I698" s="13">
        <v>0</v>
      </c>
      <c r="J698" s="13">
        <f t="shared" si="177"/>
        <v>0</v>
      </c>
      <c r="K698" s="13">
        <f t="shared" si="178"/>
        <v>0</v>
      </c>
    </row>
    <row r="699" spans="1:11" ht="61.5" thickTop="1" thickBot="1" x14ac:dyDescent="0.3">
      <c r="A699" t="str">
        <f t="shared" si="175"/>
        <v>b</v>
      </c>
      <c r="B699" s="3" t="s">
        <v>121</v>
      </c>
      <c r="C699" s="14" t="s">
        <v>122</v>
      </c>
      <c r="D699" s="27"/>
      <c r="E699" s="4">
        <f t="shared" si="180"/>
        <v>0</v>
      </c>
      <c r="F699" s="4">
        <f>SUM(F700,F708,F709,F710)</f>
        <v>0</v>
      </c>
      <c r="G699" s="4">
        <f t="shared" ref="G699:I699" si="188">SUM(G700,G708,G709,G710)</f>
        <v>0</v>
      </c>
      <c r="H699" s="4">
        <f t="shared" si="188"/>
        <v>0</v>
      </c>
      <c r="I699" s="4">
        <f t="shared" si="188"/>
        <v>0</v>
      </c>
      <c r="J699" s="4">
        <f t="shared" si="177"/>
        <v>0</v>
      </c>
      <c r="K699" s="4">
        <f t="shared" si="178"/>
        <v>0</v>
      </c>
    </row>
    <row r="700" spans="1:11" ht="15.75" thickTop="1" x14ac:dyDescent="0.25">
      <c r="A700" t="str">
        <f t="shared" si="175"/>
        <v>b</v>
      </c>
      <c r="B700" s="5"/>
      <c r="C700" s="6" t="s">
        <v>10</v>
      </c>
      <c r="D700" s="28"/>
      <c r="E700" s="7">
        <f t="shared" si="180"/>
        <v>0</v>
      </c>
      <c r="F700" s="7">
        <f>SUM(F701:F707)</f>
        <v>0</v>
      </c>
      <c r="G700" s="7">
        <f t="shared" ref="G700:I700" si="189">SUM(G701:G707)</f>
        <v>0</v>
      </c>
      <c r="H700" s="7">
        <f t="shared" si="189"/>
        <v>0</v>
      </c>
      <c r="I700" s="7">
        <f t="shared" si="189"/>
        <v>0</v>
      </c>
      <c r="J700" s="7">
        <f t="shared" si="177"/>
        <v>0</v>
      </c>
      <c r="K700" s="7">
        <f t="shared" si="178"/>
        <v>0</v>
      </c>
    </row>
    <row r="701" spans="1:11" x14ac:dyDescent="0.25">
      <c r="A701" t="str">
        <f t="shared" si="175"/>
        <v>b</v>
      </c>
      <c r="B701" s="8"/>
      <c r="C701" s="9" t="s">
        <v>11</v>
      </c>
      <c r="D701" s="29"/>
      <c r="E701" s="10">
        <f t="shared" si="180"/>
        <v>0</v>
      </c>
      <c r="F701" s="10">
        <v>0</v>
      </c>
      <c r="G701" s="10">
        <v>0</v>
      </c>
      <c r="H701" s="10">
        <v>0</v>
      </c>
      <c r="I701" s="10">
        <v>0</v>
      </c>
      <c r="J701" s="10">
        <f t="shared" si="177"/>
        <v>0</v>
      </c>
      <c r="K701" s="10">
        <f t="shared" si="178"/>
        <v>0</v>
      </c>
    </row>
    <row r="702" spans="1:11" x14ac:dyDescent="0.25">
      <c r="A702" t="str">
        <f t="shared" si="175"/>
        <v>b</v>
      </c>
      <c r="B702" s="8"/>
      <c r="C702" s="9" t="s">
        <v>12</v>
      </c>
      <c r="D702" s="29"/>
      <c r="E702" s="10">
        <f t="shared" si="180"/>
        <v>0</v>
      </c>
      <c r="F702" s="10">
        <v>0</v>
      </c>
      <c r="G702" s="10">
        <v>0</v>
      </c>
      <c r="H702" s="10">
        <v>0</v>
      </c>
      <c r="I702" s="10">
        <v>0</v>
      </c>
      <c r="J702" s="10">
        <f t="shared" si="177"/>
        <v>0</v>
      </c>
      <c r="K702" s="10">
        <f t="shared" si="178"/>
        <v>0</v>
      </c>
    </row>
    <row r="703" spans="1:11" x14ac:dyDescent="0.25">
      <c r="A703" t="str">
        <f t="shared" si="175"/>
        <v>b</v>
      </c>
      <c r="B703" s="8"/>
      <c r="C703" s="9" t="s">
        <v>13</v>
      </c>
      <c r="D703" s="29"/>
      <c r="E703" s="10">
        <f t="shared" si="180"/>
        <v>0</v>
      </c>
      <c r="F703" s="10">
        <v>0</v>
      </c>
      <c r="G703" s="10">
        <v>0</v>
      </c>
      <c r="H703" s="10">
        <v>0</v>
      </c>
      <c r="I703" s="10">
        <v>0</v>
      </c>
      <c r="J703" s="10">
        <f t="shared" si="177"/>
        <v>0</v>
      </c>
      <c r="K703" s="10">
        <f t="shared" si="178"/>
        <v>0</v>
      </c>
    </row>
    <row r="704" spans="1:11" x14ac:dyDescent="0.25">
      <c r="A704" t="str">
        <f t="shared" ref="A704:A767" si="190">IF(OR(E704&lt;&gt;0,F704&lt;&gt;0,G704&lt;&gt;0,H704&lt;&gt;0,I704&lt;&gt;0,),"a","b")</f>
        <v>b</v>
      </c>
      <c r="B704" s="8"/>
      <c r="C704" s="9" t="s">
        <v>14</v>
      </c>
      <c r="D704" s="29"/>
      <c r="E704" s="10">
        <f t="shared" si="180"/>
        <v>0</v>
      </c>
      <c r="F704" s="10">
        <v>0</v>
      </c>
      <c r="G704" s="10">
        <v>0</v>
      </c>
      <c r="H704" s="10">
        <v>0</v>
      </c>
      <c r="I704" s="10">
        <v>0</v>
      </c>
      <c r="J704" s="10">
        <f t="shared" ref="J704:J767" si="191">SUM(F704,G704)</f>
        <v>0</v>
      </c>
      <c r="K704" s="10">
        <f t="shared" ref="K704:K767" si="192">SUM(F704,G704,H704)</f>
        <v>0</v>
      </c>
    </row>
    <row r="705" spans="1:11" x14ac:dyDescent="0.25">
      <c r="A705" t="str">
        <f t="shared" si="190"/>
        <v>b</v>
      </c>
      <c r="B705" s="8"/>
      <c r="C705" s="9" t="s">
        <v>15</v>
      </c>
      <c r="D705" s="29"/>
      <c r="E705" s="10">
        <f t="shared" si="180"/>
        <v>0</v>
      </c>
      <c r="F705" s="10">
        <v>0</v>
      </c>
      <c r="G705" s="10">
        <v>0</v>
      </c>
      <c r="H705" s="10">
        <v>0</v>
      </c>
      <c r="I705" s="10">
        <v>0</v>
      </c>
      <c r="J705" s="10">
        <f t="shared" si="191"/>
        <v>0</v>
      </c>
      <c r="K705" s="10">
        <f t="shared" si="192"/>
        <v>0</v>
      </c>
    </row>
    <row r="706" spans="1:11" x14ac:dyDescent="0.25">
      <c r="A706" t="str">
        <f t="shared" si="190"/>
        <v>b</v>
      </c>
      <c r="B706" s="8"/>
      <c r="C706" s="9" t="s">
        <v>16</v>
      </c>
      <c r="D706" s="29"/>
      <c r="E706" s="10">
        <f t="shared" si="180"/>
        <v>0</v>
      </c>
      <c r="F706" s="10">
        <v>0</v>
      </c>
      <c r="G706" s="10">
        <v>0</v>
      </c>
      <c r="H706" s="10">
        <v>0</v>
      </c>
      <c r="I706" s="10">
        <v>0</v>
      </c>
      <c r="J706" s="10">
        <f t="shared" si="191"/>
        <v>0</v>
      </c>
      <c r="K706" s="10">
        <f t="shared" si="192"/>
        <v>0</v>
      </c>
    </row>
    <row r="707" spans="1:11" x14ac:dyDescent="0.25">
      <c r="A707" t="str">
        <f t="shared" si="190"/>
        <v>b</v>
      </c>
      <c r="B707" s="8"/>
      <c r="C707" s="9" t="s">
        <v>17</v>
      </c>
      <c r="D707" s="29"/>
      <c r="E707" s="10">
        <f t="shared" si="180"/>
        <v>0</v>
      </c>
      <c r="F707" s="10">
        <v>0</v>
      </c>
      <c r="G707" s="10">
        <v>0</v>
      </c>
      <c r="H707" s="10">
        <v>0</v>
      </c>
      <c r="I707" s="10">
        <v>0</v>
      </c>
      <c r="J707" s="10">
        <f t="shared" si="191"/>
        <v>0</v>
      </c>
      <c r="K707" s="10">
        <f t="shared" si="192"/>
        <v>0</v>
      </c>
    </row>
    <row r="708" spans="1:11" x14ac:dyDescent="0.25">
      <c r="A708" t="str">
        <f t="shared" si="190"/>
        <v>b</v>
      </c>
      <c r="B708" s="5"/>
      <c r="C708" s="6" t="s">
        <v>18</v>
      </c>
      <c r="D708" s="28"/>
      <c r="E708" s="7">
        <f t="shared" si="180"/>
        <v>0</v>
      </c>
      <c r="F708" s="7">
        <v>0</v>
      </c>
      <c r="G708" s="7">
        <v>0</v>
      </c>
      <c r="H708" s="7">
        <v>0</v>
      </c>
      <c r="I708" s="7">
        <v>0</v>
      </c>
      <c r="J708" s="7">
        <f t="shared" si="191"/>
        <v>0</v>
      </c>
      <c r="K708" s="7">
        <f t="shared" si="192"/>
        <v>0</v>
      </c>
    </row>
    <row r="709" spans="1:11" x14ac:dyDescent="0.25">
      <c r="A709" t="str">
        <f t="shared" si="190"/>
        <v>b</v>
      </c>
      <c r="B709" s="5"/>
      <c r="C709" s="6" t="s">
        <v>19</v>
      </c>
      <c r="D709" s="28"/>
      <c r="E709" s="7">
        <f t="shared" si="180"/>
        <v>0</v>
      </c>
      <c r="F709" s="7">
        <v>0</v>
      </c>
      <c r="G709" s="7">
        <v>0</v>
      </c>
      <c r="H709" s="7">
        <v>0</v>
      </c>
      <c r="I709" s="7">
        <v>0</v>
      </c>
      <c r="J709" s="7">
        <f t="shared" si="191"/>
        <v>0</v>
      </c>
      <c r="K709" s="7">
        <f t="shared" si="192"/>
        <v>0</v>
      </c>
    </row>
    <row r="710" spans="1:11" ht="15.75" thickBot="1" x14ac:dyDescent="0.3">
      <c r="A710" t="str">
        <f t="shared" si="190"/>
        <v>b</v>
      </c>
      <c r="B710" s="11"/>
      <c r="C710" s="12" t="s">
        <v>20</v>
      </c>
      <c r="D710" s="30"/>
      <c r="E710" s="13">
        <f t="shared" si="180"/>
        <v>0</v>
      </c>
      <c r="F710" s="13">
        <v>0</v>
      </c>
      <c r="G710" s="13">
        <v>0</v>
      </c>
      <c r="H710" s="13">
        <v>0</v>
      </c>
      <c r="I710" s="13">
        <v>0</v>
      </c>
      <c r="J710" s="13">
        <f t="shared" si="191"/>
        <v>0</v>
      </c>
      <c r="K710" s="13">
        <f t="shared" si="192"/>
        <v>0</v>
      </c>
    </row>
    <row r="711" spans="1:11" ht="32.25" customHeight="1" thickTop="1" thickBot="1" x14ac:dyDescent="0.3">
      <c r="A711" t="str">
        <f t="shared" si="190"/>
        <v>b</v>
      </c>
      <c r="B711" s="16" t="s">
        <v>123</v>
      </c>
      <c r="C711" s="4" t="s">
        <v>124</v>
      </c>
      <c r="D711" s="27"/>
      <c r="E711" s="4">
        <f t="shared" si="180"/>
        <v>0</v>
      </c>
      <c r="F711" s="4">
        <f>SUM(F723,F735,F747)</f>
        <v>0</v>
      </c>
      <c r="G711" s="4">
        <f t="shared" ref="G711:I711" si="193">SUM(G723,G735,G747)</f>
        <v>0</v>
      </c>
      <c r="H711" s="4">
        <f t="shared" si="193"/>
        <v>0</v>
      </c>
      <c r="I711" s="4">
        <f t="shared" si="193"/>
        <v>0</v>
      </c>
      <c r="J711" s="4">
        <f t="shared" si="191"/>
        <v>0</v>
      </c>
      <c r="K711" s="4">
        <f t="shared" si="192"/>
        <v>0</v>
      </c>
    </row>
    <row r="712" spans="1:11" ht="15.75" thickTop="1" x14ac:dyDescent="0.25">
      <c r="A712" t="str">
        <f t="shared" si="190"/>
        <v>b</v>
      </c>
      <c r="B712" s="5"/>
      <c r="C712" s="6" t="s">
        <v>10</v>
      </c>
      <c r="D712" s="28"/>
      <c r="E712" s="7">
        <f t="shared" si="180"/>
        <v>0</v>
      </c>
      <c r="F712" s="7">
        <f t="shared" ref="F712:I722" si="194">SUM(F724,F736,F748)</f>
        <v>0</v>
      </c>
      <c r="G712" s="7">
        <f t="shared" si="194"/>
        <v>0</v>
      </c>
      <c r="H712" s="7">
        <f t="shared" si="194"/>
        <v>0</v>
      </c>
      <c r="I712" s="7">
        <f t="shared" si="194"/>
        <v>0</v>
      </c>
      <c r="J712" s="7">
        <f t="shared" si="191"/>
        <v>0</v>
      </c>
      <c r="K712" s="7">
        <f t="shared" si="192"/>
        <v>0</v>
      </c>
    </row>
    <row r="713" spans="1:11" x14ac:dyDescent="0.25">
      <c r="A713" t="str">
        <f t="shared" si="190"/>
        <v>b</v>
      </c>
      <c r="B713" s="8"/>
      <c r="C713" s="9" t="s">
        <v>11</v>
      </c>
      <c r="D713" s="29"/>
      <c r="E713" s="10">
        <f t="shared" si="180"/>
        <v>0</v>
      </c>
      <c r="F713" s="10">
        <f t="shared" si="194"/>
        <v>0</v>
      </c>
      <c r="G713" s="10">
        <f t="shared" si="194"/>
        <v>0</v>
      </c>
      <c r="H713" s="10">
        <f t="shared" si="194"/>
        <v>0</v>
      </c>
      <c r="I713" s="10">
        <f t="shared" si="194"/>
        <v>0</v>
      </c>
      <c r="J713" s="10">
        <f t="shared" si="191"/>
        <v>0</v>
      </c>
      <c r="K713" s="10">
        <f t="shared" si="192"/>
        <v>0</v>
      </c>
    </row>
    <row r="714" spans="1:11" x14ac:dyDescent="0.25">
      <c r="A714" t="str">
        <f t="shared" si="190"/>
        <v>b</v>
      </c>
      <c r="B714" s="8"/>
      <c r="C714" s="9" t="s">
        <v>12</v>
      </c>
      <c r="D714" s="29"/>
      <c r="E714" s="10">
        <f t="shared" si="180"/>
        <v>0</v>
      </c>
      <c r="F714" s="10">
        <f t="shared" si="194"/>
        <v>0</v>
      </c>
      <c r="G714" s="10">
        <f t="shared" si="194"/>
        <v>0</v>
      </c>
      <c r="H714" s="10">
        <f t="shared" si="194"/>
        <v>0</v>
      </c>
      <c r="I714" s="10">
        <f t="shared" si="194"/>
        <v>0</v>
      </c>
      <c r="J714" s="10">
        <f t="shared" si="191"/>
        <v>0</v>
      </c>
      <c r="K714" s="10">
        <f t="shared" si="192"/>
        <v>0</v>
      </c>
    </row>
    <row r="715" spans="1:11" x14ac:dyDescent="0.25">
      <c r="A715" t="str">
        <f t="shared" si="190"/>
        <v>b</v>
      </c>
      <c r="B715" s="8"/>
      <c r="C715" s="9" t="s">
        <v>13</v>
      </c>
      <c r="D715" s="29"/>
      <c r="E715" s="10">
        <f t="shared" si="180"/>
        <v>0</v>
      </c>
      <c r="F715" s="10">
        <f t="shared" si="194"/>
        <v>0</v>
      </c>
      <c r="G715" s="10">
        <f t="shared" si="194"/>
        <v>0</v>
      </c>
      <c r="H715" s="10">
        <f t="shared" si="194"/>
        <v>0</v>
      </c>
      <c r="I715" s="10">
        <f t="shared" si="194"/>
        <v>0</v>
      </c>
      <c r="J715" s="10">
        <f t="shared" si="191"/>
        <v>0</v>
      </c>
      <c r="K715" s="10">
        <f t="shared" si="192"/>
        <v>0</v>
      </c>
    </row>
    <row r="716" spans="1:11" x14ac:dyDescent="0.25">
      <c r="A716" t="str">
        <f t="shared" si="190"/>
        <v>b</v>
      </c>
      <c r="B716" s="8"/>
      <c r="C716" s="9" t="s">
        <v>14</v>
      </c>
      <c r="D716" s="29"/>
      <c r="E716" s="10">
        <f t="shared" ref="E716:E779" si="195">SUM(F716,G716,H716,I716)</f>
        <v>0</v>
      </c>
      <c r="F716" s="10">
        <f t="shared" si="194"/>
        <v>0</v>
      </c>
      <c r="G716" s="10">
        <f t="shared" si="194"/>
        <v>0</v>
      </c>
      <c r="H716" s="10">
        <f t="shared" si="194"/>
        <v>0</v>
      </c>
      <c r="I716" s="10">
        <f t="shared" si="194"/>
        <v>0</v>
      </c>
      <c r="J716" s="10">
        <f t="shared" si="191"/>
        <v>0</v>
      </c>
      <c r="K716" s="10">
        <f t="shared" si="192"/>
        <v>0</v>
      </c>
    </row>
    <row r="717" spans="1:11" x14ac:dyDescent="0.25">
      <c r="A717" t="str">
        <f t="shared" si="190"/>
        <v>b</v>
      </c>
      <c r="B717" s="8"/>
      <c r="C717" s="9" t="s">
        <v>15</v>
      </c>
      <c r="D717" s="29"/>
      <c r="E717" s="10">
        <f t="shared" si="195"/>
        <v>0</v>
      </c>
      <c r="F717" s="10">
        <f t="shared" si="194"/>
        <v>0</v>
      </c>
      <c r="G717" s="10">
        <f t="shared" si="194"/>
        <v>0</v>
      </c>
      <c r="H717" s="10">
        <f t="shared" si="194"/>
        <v>0</v>
      </c>
      <c r="I717" s="10">
        <f t="shared" si="194"/>
        <v>0</v>
      </c>
      <c r="J717" s="10">
        <f t="shared" si="191"/>
        <v>0</v>
      </c>
      <c r="K717" s="10">
        <f t="shared" si="192"/>
        <v>0</v>
      </c>
    </row>
    <row r="718" spans="1:11" x14ac:dyDescent="0.25">
      <c r="A718" t="str">
        <f t="shared" si="190"/>
        <v>b</v>
      </c>
      <c r="B718" s="8"/>
      <c r="C718" s="9" t="s">
        <v>16</v>
      </c>
      <c r="D718" s="29"/>
      <c r="E718" s="10">
        <f t="shared" si="195"/>
        <v>0</v>
      </c>
      <c r="F718" s="10">
        <f t="shared" si="194"/>
        <v>0</v>
      </c>
      <c r="G718" s="10">
        <f t="shared" si="194"/>
        <v>0</v>
      </c>
      <c r="H718" s="10">
        <f t="shared" si="194"/>
        <v>0</v>
      </c>
      <c r="I718" s="10">
        <f t="shared" si="194"/>
        <v>0</v>
      </c>
      <c r="J718" s="10">
        <f t="shared" si="191"/>
        <v>0</v>
      </c>
      <c r="K718" s="10">
        <f t="shared" si="192"/>
        <v>0</v>
      </c>
    </row>
    <row r="719" spans="1:11" x14ac:dyDescent="0.25">
      <c r="A719" t="str">
        <f t="shared" si="190"/>
        <v>b</v>
      </c>
      <c r="B719" s="8"/>
      <c r="C719" s="9" t="s">
        <v>17</v>
      </c>
      <c r="D719" s="29"/>
      <c r="E719" s="10">
        <f t="shared" si="195"/>
        <v>0</v>
      </c>
      <c r="F719" s="10">
        <f t="shared" si="194"/>
        <v>0</v>
      </c>
      <c r="G719" s="10">
        <f t="shared" si="194"/>
        <v>0</v>
      </c>
      <c r="H719" s="10">
        <f t="shared" si="194"/>
        <v>0</v>
      </c>
      <c r="I719" s="10">
        <f t="shared" si="194"/>
        <v>0</v>
      </c>
      <c r="J719" s="10">
        <f t="shared" si="191"/>
        <v>0</v>
      </c>
      <c r="K719" s="10">
        <f t="shared" si="192"/>
        <v>0</v>
      </c>
    </row>
    <row r="720" spans="1:11" x14ac:dyDescent="0.25">
      <c r="A720" t="str">
        <f t="shared" si="190"/>
        <v>b</v>
      </c>
      <c r="B720" s="5"/>
      <c r="C720" s="6" t="s">
        <v>18</v>
      </c>
      <c r="D720" s="28"/>
      <c r="E720" s="7">
        <f t="shared" si="195"/>
        <v>0</v>
      </c>
      <c r="F720" s="7">
        <f t="shared" si="194"/>
        <v>0</v>
      </c>
      <c r="G720" s="7">
        <f t="shared" si="194"/>
        <v>0</v>
      </c>
      <c r="H720" s="7">
        <f t="shared" si="194"/>
        <v>0</v>
      </c>
      <c r="I720" s="7">
        <f t="shared" si="194"/>
        <v>0</v>
      </c>
      <c r="J720" s="7">
        <f t="shared" si="191"/>
        <v>0</v>
      </c>
      <c r="K720" s="7">
        <f t="shared" si="192"/>
        <v>0</v>
      </c>
    </row>
    <row r="721" spans="1:11" x14ac:dyDescent="0.25">
      <c r="A721" t="str">
        <f t="shared" si="190"/>
        <v>b</v>
      </c>
      <c r="B721" s="5"/>
      <c r="C721" s="6" t="s">
        <v>19</v>
      </c>
      <c r="D721" s="28"/>
      <c r="E721" s="7">
        <f t="shared" si="195"/>
        <v>0</v>
      </c>
      <c r="F721" s="7">
        <f t="shared" si="194"/>
        <v>0</v>
      </c>
      <c r="G721" s="7">
        <f t="shared" si="194"/>
        <v>0</v>
      </c>
      <c r="H721" s="7">
        <f t="shared" si="194"/>
        <v>0</v>
      </c>
      <c r="I721" s="7">
        <f t="shared" si="194"/>
        <v>0</v>
      </c>
      <c r="J721" s="7">
        <f t="shared" si="191"/>
        <v>0</v>
      </c>
      <c r="K721" s="7">
        <f t="shared" si="192"/>
        <v>0</v>
      </c>
    </row>
    <row r="722" spans="1:11" ht="15.75" thickBot="1" x14ac:dyDescent="0.3">
      <c r="A722" t="str">
        <f t="shared" si="190"/>
        <v>b</v>
      </c>
      <c r="B722" s="11"/>
      <c r="C722" s="12" t="s">
        <v>20</v>
      </c>
      <c r="D722" s="30"/>
      <c r="E722" s="13">
        <f t="shared" si="195"/>
        <v>0</v>
      </c>
      <c r="F722" s="13">
        <f t="shared" si="194"/>
        <v>0</v>
      </c>
      <c r="G722" s="13">
        <f t="shared" si="194"/>
        <v>0</v>
      </c>
      <c r="H722" s="13">
        <f t="shared" si="194"/>
        <v>0</v>
      </c>
      <c r="I722" s="13">
        <f t="shared" si="194"/>
        <v>0</v>
      </c>
      <c r="J722" s="13">
        <f t="shared" si="191"/>
        <v>0</v>
      </c>
      <c r="K722" s="13">
        <f t="shared" si="192"/>
        <v>0</v>
      </c>
    </row>
    <row r="723" spans="1:11" ht="32.25" customHeight="1" thickTop="1" thickBot="1" x14ac:dyDescent="0.3">
      <c r="A723" t="str">
        <f t="shared" si="190"/>
        <v>b</v>
      </c>
      <c r="B723" s="16" t="s">
        <v>125</v>
      </c>
      <c r="C723" s="4" t="s">
        <v>126</v>
      </c>
      <c r="D723" s="27"/>
      <c r="E723" s="4">
        <f t="shared" si="195"/>
        <v>0</v>
      </c>
      <c r="F723" s="4">
        <f>SUM(F724,F732,F733,F734)</f>
        <v>0</v>
      </c>
      <c r="G723" s="4">
        <f t="shared" ref="G723:I723" si="196">SUM(G724,G732,G733,G734)</f>
        <v>0</v>
      </c>
      <c r="H723" s="4">
        <f t="shared" si="196"/>
        <v>0</v>
      </c>
      <c r="I723" s="4">
        <f t="shared" si="196"/>
        <v>0</v>
      </c>
      <c r="J723" s="4">
        <f t="shared" si="191"/>
        <v>0</v>
      </c>
      <c r="K723" s="4">
        <f t="shared" si="192"/>
        <v>0</v>
      </c>
    </row>
    <row r="724" spans="1:11" ht="15.75" thickTop="1" x14ac:dyDescent="0.25">
      <c r="A724" t="str">
        <f t="shared" si="190"/>
        <v>b</v>
      </c>
      <c r="B724" s="5"/>
      <c r="C724" s="6" t="s">
        <v>10</v>
      </c>
      <c r="D724" s="28"/>
      <c r="E724" s="7">
        <f t="shared" si="195"/>
        <v>0</v>
      </c>
      <c r="F724" s="7">
        <f>SUM(F725:F731)</f>
        <v>0</v>
      </c>
      <c r="G724" s="7">
        <f t="shared" ref="G724:I724" si="197">SUM(G725:G731)</f>
        <v>0</v>
      </c>
      <c r="H724" s="7">
        <f t="shared" si="197"/>
        <v>0</v>
      </c>
      <c r="I724" s="7">
        <f t="shared" si="197"/>
        <v>0</v>
      </c>
      <c r="J724" s="7">
        <f t="shared" si="191"/>
        <v>0</v>
      </c>
      <c r="K724" s="7">
        <f t="shared" si="192"/>
        <v>0</v>
      </c>
    </row>
    <row r="725" spans="1:11" x14ac:dyDescent="0.25">
      <c r="A725" t="str">
        <f t="shared" si="190"/>
        <v>b</v>
      </c>
      <c r="B725" s="8"/>
      <c r="C725" s="9" t="s">
        <v>11</v>
      </c>
      <c r="D725" s="29"/>
      <c r="E725" s="10">
        <f t="shared" si="195"/>
        <v>0</v>
      </c>
      <c r="F725" s="10">
        <v>0</v>
      </c>
      <c r="G725" s="10">
        <v>0</v>
      </c>
      <c r="H725" s="10">
        <v>0</v>
      </c>
      <c r="I725" s="10">
        <v>0</v>
      </c>
      <c r="J725" s="10">
        <f t="shared" si="191"/>
        <v>0</v>
      </c>
      <c r="K725" s="10">
        <f t="shared" si="192"/>
        <v>0</v>
      </c>
    </row>
    <row r="726" spans="1:11" x14ac:dyDescent="0.25">
      <c r="A726" t="str">
        <f t="shared" si="190"/>
        <v>b</v>
      </c>
      <c r="B726" s="8"/>
      <c r="C726" s="9" t="s">
        <v>12</v>
      </c>
      <c r="D726" s="29"/>
      <c r="E726" s="10">
        <f t="shared" si="195"/>
        <v>0</v>
      </c>
      <c r="F726" s="10">
        <v>0</v>
      </c>
      <c r="G726" s="10">
        <v>0</v>
      </c>
      <c r="H726" s="10">
        <v>0</v>
      </c>
      <c r="I726" s="10">
        <v>0</v>
      </c>
      <c r="J726" s="10">
        <f t="shared" si="191"/>
        <v>0</v>
      </c>
      <c r="K726" s="10">
        <f t="shared" si="192"/>
        <v>0</v>
      </c>
    </row>
    <row r="727" spans="1:11" x14ac:dyDescent="0.25">
      <c r="A727" t="str">
        <f t="shared" si="190"/>
        <v>b</v>
      </c>
      <c r="B727" s="8"/>
      <c r="C727" s="9" t="s">
        <v>13</v>
      </c>
      <c r="D727" s="29"/>
      <c r="E727" s="10">
        <f t="shared" si="195"/>
        <v>0</v>
      </c>
      <c r="F727" s="10">
        <v>0</v>
      </c>
      <c r="G727" s="10">
        <v>0</v>
      </c>
      <c r="H727" s="10">
        <v>0</v>
      </c>
      <c r="I727" s="10">
        <v>0</v>
      </c>
      <c r="J727" s="10">
        <f t="shared" si="191"/>
        <v>0</v>
      </c>
      <c r="K727" s="10">
        <f t="shared" si="192"/>
        <v>0</v>
      </c>
    </row>
    <row r="728" spans="1:11" x14ac:dyDescent="0.25">
      <c r="A728" t="str">
        <f t="shared" si="190"/>
        <v>b</v>
      </c>
      <c r="B728" s="8"/>
      <c r="C728" s="9" t="s">
        <v>14</v>
      </c>
      <c r="D728" s="29"/>
      <c r="E728" s="10">
        <f t="shared" si="195"/>
        <v>0</v>
      </c>
      <c r="F728" s="10">
        <v>0</v>
      </c>
      <c r="G728" s="10">
        <v>0</v>
      </c>
      <c r="H728" s="10">
        <v>0</v>
      </c>
      <c r="I728" s="10">
        <v>0</v>
      </c>
      <c r="J728" s="10">
        <f t="shared" si="191"/>
        <v>0</v>
      </c>
      <c r="K728" s="10">
        <f t="shared" si="192"/>
        <v>0</v>
      </c>
    </row>
    <row r="729" spans="1:11" x14ac:dyDescent="0.25">
      <c r="A729" t="str">
        <f t="shared" si="190"/>
        <v>b</v>
      </c>
      <c r="B729" s="8"/>
      <c r="C729" s="9" t="s">
        <v>15</v>
      </c>
      <c r="D729" s="29"/>
      <c r="E729" s="10">
        <f t="shared" si="195"/>
        <v>0</v>
      </c>
      <c r="F729" s="10">
        <v>0</v>
      </c>
      <c r="G729" s="10">
        <v>0</v>
      </c>
      <c r="H729" s="10">
        <v>0</v>
      </c>
      <c r="I729" s="10">
        <v>0</v>
      </c>
      <c r="J729" s="10">
        <f t="shared" si="191"/>
        <v>0</v>
      </c>
      <c r="K729" s="10">
        <f t="shared" si="192"/>
        <v>0</v>
      </c>
    </row>
    <row r="730" spans="1:11" x14ac:dyDescent="0.25">
      <c r="A730" t="str">
        <f t="shared" si="190"/>
        <v>b</v>
      </c>
      <c r="B730" s="8"/>
      <c r="C730" s="9" t="s">
        <v>16</v>
      </c>
      <c r="D730" s="29"/>
      <c r="E730" s="10">
        <f t="shared" si="195"/>
        <v>0</v>
      </c>
      <c r="F730" s="10">
        <v>0</v>
      </c>
      <c r="G730" s="10">
        <v>0</v>
      </c>
      <c r="H730" s="10">
        <v>0</v>
      </c>
      <c r="I730" s="10">
        <v>0</v>
      </c>
      <c r="J730" s="10">
        <f t="shared" si="191"/>
        <v>0</v>
      </c>
      <c r="K730" s="10">
        <f t="shared" si="192"/>
        <v>0</v>
      </c>
    </row>
    <row r="731" spans="1:11" x14ac:dyDescent="0.25">
      <c r="A731" t="str">
        <f t="shared" si="190"/>
        <v>b</v>
      </c>
      <c r="B731" s="8"/>
      <c r="C731" s="9" t="s">
        <v>17</v>
      </c>
      <c r="D731" s="29"/>
      <c r="E731" s="10">
        <f t="shared" si="195"/>
        <v>0</v>
      </c>
      <c r="F731" s="10">
        <v>0</v>
      </c>
      <c r="G731" s="10">
        <v>0</v>
      </c>
      <c r="H731" s="10">
        <v>0</v>
      </c>
      <c r="I731" s="10">
        <v>0</v>
      </c>
      <c r="J731" s="10">
        <f t="shared" si="191"/>
        <v>0</v>
      </c>
      <c r="K731" s="10">
        <f t="shared" si="192"/>
        <v>0</v>
      </c>
    </row>
    <row r="732" spans="1:11" x14ac:dyDescent="0.25">
      <c r="A732" t="str">
        <f t="shared" si="190"/>
        <v>b</v>
      </c>
      <c r="B732" s="5"/>
      <c r="C732" s="6" t="s">
        <v>18</v>
      </c>
      <c r="D732" s="28"/>
      <c r="E732" s="7">
        <f t="shared" si="195"/>
        <v>0</v>
      </c>
      <c r="F732" s="7">
        <v>0</v>
      </c>
      <c r="G732" s="7">
        <v>0</v>
      </c>
      <c r="H732" s="7">
        <v>0</v>
      </c>
      <c r="I732" s="7">
        <v>0</v>
      </c>
      <c r="J732" s="7">
        <f t="shared" si="191"/>
        <v>0</v>
      </c>
      <c r="K732" s="7">
        <f t="shared" si="192"/>
        <v>0</v>
      </c>
    </row>
    <row r="733" spans="1:11" x14ac:dyDescent="0.25">
      <c r="A733" t="str">
        <f t="shared" si="190"/>
        <v>b</v>
      </c>
      <c r="B733" s="5"/>
      <c r="C733" s="6" t="s">
        <v>19</v>
      </c>
      <c r="D733" s="28"/>
      <c r="E733" s="7">
        <f t="shared" si="195"/>
        <v>0</v>
      </c>
      <c r="F733" s="7">
        <v>0</v>
      </c>
      <c r="G733" s="7">
        <v>0</v>
      </c>
      <c r="H733" s="7">
        <v>0</v>
      </c>
      <c r="I733" s="7">
        <v>0</v>
      </c>
      <c r="J733" s="7">
        <f t="shared" si="191"/>
        <v>0</v>
      </c>
      <c r="K733" s="7">
        <f t="shared" si="192"/>
        <v>0</v>
      </c>
    </row>
    <row r="734" spans="1:11" ht="15.75" thickBot="1" x14ac:dyDescent="0.3">
      <c r="A734" t="str">
        <f t="shared" si="190"/>
        <v>b</v>
      </c>
      <c r="B734" s="11"/>
      <c r="C734" s="12" t="s">
        <v>20</v>
      </c>
      <c r="D734" s="30"/>
      <c r="E734" s="13">
        <f t="shared" si="195"/>
        <v>0</v>
      </c>
      <c r="F734" s="13"/>
      <c r="G734" s="13"/>
      <c r="H734" s="13"/>
      <c r="I734" s="13"/>
      <c r="J734" s="13">
        <f t="shared" si="191"/>
        <v>0</v>
      </c>
      <c r="K734" s="13">
        <f t="shared" si="192"/>
        <v>0</v>
      </c>
    </row>
    <row r="735" spans="1:11" ht="61.5" thickTop="1" thickBot="1" x14ac:dyDescent="0.3">
      <c r="A735" t="str">
        <f t="shared" si="190"/>
        <v>b</v>
      </c>
      <c r="B735" s="3" t="s">
        <v>127</v>
      </c>
      <c r="C735" s="14" t="s">
        <v>128</v>
      </c>
      <c r="D735" s="27"/>
      <c r="E735" s="4">
        <f t="shared" si="195"/>
        <v>0</v>
      </c>
      <c r="F735" s="4">
        <f>SUM(F736,F744,F745,F746)</f>
        <v>0</v>
      </c>
      <c r="G735" s="4">
        <f t="shared" ref="G735:I735" si="198">SUM(G736,G744,G745,G746)</f>
        <v>0</v>
      </c>
      <c r="H735" s="4">
        <f t="shared" si="198"/>
        <v>0</v>
      </c>
      <c r="I735" s="4">
        <f t="shared" si="198"/>
        <v>0</v>
      </c>
      <c r="J735" s="4">
        <f t="shared" si="191"/>
        <v>0</v>
      </c>
      <c r="K735" s="4">
        <f t="shared" si="192"/>
        <v>0</v>
      </c>
    </row>
    <row r="736" spans="1:11" ht="15.75" thickTop="1" x14ac:dyDescent="0.25">
      <c r="A736" t="str">
        <f t="shared" si="190"/>
        <v>b</v>
      </c>
      <c r="B736" s="5"/>
      <c r="C736" s="6" t="s">
        <v>10</v>
      </c>
      <c r="D736" s="28"/>
      <c r="E736" s="7">
        <f t="shared" si="195"/>
        <v>0</v>
      </c>
      <c r="F736" s="7">
        <f>SUM(F737:F743)</f>
        <v>0</v>
      </c>
      <c r="G736" s="7">
        <f t="shared" ref="G736:I736" si="199">SUM(G737:G743)</f>
        <v>0</v>
      </c>
      <c r="H736" s="7">
        <f t="shared" si="199"/>
        <v>0</v>
      </c>
      <c r="I736" s="7">
        <f t="shared" si="199"/>
        <v>0</v>
      </c>
      <c r="J736" s="7">
        <f t="shared" si="191"/>
        <v>0</v>
      </c>
      <c r="K736" s="7">
        <f t="shared" si="192"/>
        <v>0</v>
      </c>
    </row>
    <row r="737" spans="1:11" x14ac:dyDescent="0.25">
      <c r="A737" t="str">
        <f t="shared" si="190"/>
        <v>b</v>
      </c>
      <c r="B737" s="8"/>
      <c r="C737" s="9" t="s">
        <v>11</v>
      </c>
      <c r="D737" s="29"/>
      <c r="E737" s="10">
        <f t="shared" si="195"/>
        <v>0</v>
      </c>
      <c r="F737" s="10">
        <v>0</v>
      </c>
      <c r="G737" s="10">
        <v>0</v>
      </c>
      <c r="H737" s="10">
        <v>0</v>
      </c>
      <c r="I737" s="10">
        <v>0</v>
      </c>
      <c r="J737" s="10">
        <f t="shared" si="191"/>
        <v>0</v>
      </c>
      <c r="K737" s="10">
        <f t="shared" si="192"/>
        <v>0</v>
      </c>
    </row>
    <row r="738" spans="1:11" x14ac:dyDescent="0.25">
      <c r="A738" t="str">
        <f t="shared" si="190"/>
        <v>b</v>
      </c>
      <c r="B738" s="8"/>
      <c r="C738" s="9" t="s">
        <v>12</v>
      </c>
      <c r="D738" s="29"/>
      <c r="E738" s="10">
        <f t="shared" si="195"/>
        <v>0</v>
      </c>
      <c r="F738" s="17">
        <v>0</v>
      </c>
      <c r="G738" s="17">
        <v>0</v>
      </c>
      <c r="H738" s="17">
        <v>0</v>
      </c>
      <c r="I738" s="17">
        <v>0</v>
      </c>
      <c r="J738" s="17">
        <f t="shared" si="191"/>
        <v>0</v>
      </c>
      <c r="K738" s="17">
        <f t="shared" si="192"/>
        <v>0</v>
      </c>
    </row>
    <row r="739" spans="1:11" x14ac:dyDescent="0.25">
      <c r="A739" t="str">
        <f t="shared" si="190"/>
        <v>b</v>
      </c>
      <c r="B739" s="8"/>
      <c r="C739" s="9" t="s">
        <v>13</v>
      </c>
      <c r="D739" s="29"/>
      <c r="E739" s="10">
        <f t="shared" si="195"/>
        <v>0</v>
      </c>
      <c r="F739" s="10">
        <v>0</v>
      </c>
      <c r="G739" s="10">
        <v>0</v>
      </c>
      <c r="H739" s="10">
        <v>0</v>
      </c>
      <c r="I739" s="10">
        <v>0</v>
      </c>
      <c r="J739" s="10">
        <f t="shared" si="191"/>
        <v>0</v>
      </c>
      <c r="K739" s="10">
        <f t="shared" si="192"/>
        <v>0</v>
      </c>
    </row>
    <row r="740" spans="1:11" x14ac:dyDescent="0.25">
      <c r="A740" t="str">
        <f t="shared" si="190"/>
        <v>b</v>
      </c>
      <c r="B740" s="8"/>
      <c r="C740" s="9" t="s">
        <v>14</v>
      </c>
      <c r="D740" s="29"/>
      <c r="E740" s="10">
        <f t="shared" si="195"/>
        <v>0</v>
      </c>
      <c r="F740" s="10">
        <v>0</v>
      </c>
      <c r="G740" s="10">
        <v>0</v>
      </c>
      <c r="H740" s="10">
        <v>0</v>
      </c>
      <c r="I740" s="10">
        <v>0</v>
      </c>
      <c r="J740" s="10">
        <f t="shared" si="191"/>
        <v>0</v>
      </c>
      <c r="K740" s="10">
        <f t="shared" si="192"/>
        <v>0</v>
      </c>
    </row>
    <row r="741" spans="1:11" x14ac:dyDescent="0.25">
      <c r="A741" t="str">
        <f t="shared" si="190"/>
        <v>b</v>
      </c>
      <c r="B741" s="8"/>
      <c r="C741" s="9" t="s">
        <v>15</v>
      </c>
      <c r="D741" s="29"/>
      <c r="E741" s="10">
        <f t="shared" si="195"/>
        <v>0</v>
      </c>
      <c r="F741" s="10">
        <v>0</v>
      </c>
      <c r="G741" s="10">
        <v>0</v>
      </c>
      <c r="H741" s="10">
        <v>0</v>
      </c>
      <c r="I741" s="10">
        <v>0</v>
      </c>
      <c r="J741" s="10">
        <f t="shared" si="191"/>
        <v>0</v>
      </c>
      <c r="K741" s="10">
        <f t="shared" si="192"/>
        <v>0</v>
      </c>
    </row>
    <row r="742" spans="1:11" x14ac:dyDescent="0.25">
      <c r="A742" t="str">
        <f t="shared" si="190"/>
        <v>b</v>
      </c>
      <c r="B742" s="8"/>
      <c r="C742" s="9" t="s">
        <v>16</v>
      </c>
      <c r="D742" s="29"/>
      <c r="E742" s="10">
        <f t="shared" si="195"/>
        <v>0</v>
      </c>
      <c r="F742" s="10">
        <v>0</v>
      </c>
      <c r="G742" s="10">
        <v>0</v>
      </c>
      <c r="H742" s="10">
        <v>0</v>
      </c>
      <c r="I742" s="10">
        <v>0</v>
      </c>
      <c r="J742" s="10">
        <f t="shared" si="191"/>
        <v>0</v>
      </c>
      <c r="K742" s="10">
        <f t="shared" si="192"/>
        <v>0</v>
      </c>
    </row>
    <row r="743" spans="1:11" x14ac:dyDescent="0.25">
      <c r="A743" t="str">
        <f t="shared" si="190"/>
        <v>b</v>
      </c>
      <c r="B743" s="8"/>
      <c r="C743" s="9" t="s">
        <v>17</v>
      </c>
      <c r="D743" s="29"/>
      <c r="E743" s="10">
        <f t="shared" si="195"/>
        <v>0</v>
      </c>
      <c r="F743" s="10">
        <v>0</v>
      </c>
      <c r="G743" s="10">
        <v>0</v>
      </c>
      <c r="H743" s="10">
        <v>0</v>
      </c>
      <c r="I743" s="10">
        <v>0</v>
      </c>
      <c r="J743" s="10">
        <f t="shared" si="191"/>
        <v>0</v>
      </c>
      <c r="K743" s="10">
        <f t="shared" si="192"/>
        <v>0</v>
      </c>
    </row>
    <row r="744" spans="1:11" x14ac:dyDescent="0.25">
      <c r="A744" t="str">
        <f t="shared" si="190"/>
        <v>b</v>
      </c>
      <c r="B744" s="5"/>
      <c r="C744" s="6" t="s">
        <v>18</v>
      </c>
      <c r="D744" s="28"/>
      <c r="E744" s="7">
        <f t="shared" si="195"/>
        <v>0</v>
      </c>
      <c r="F744" s="7">
        <v>0</v>
      </c>
      <c r="G744" s="7">
        <v>0</v>
      </c>
      <c r="H744" s="7">
        <v>0</v>
      </c>
      <c r="I744" s="7">
        <v>0</v>
      </c>
      <c r="J744" s="7">
        <f t="shared" si="191"/>
        <v>0</v>
      </c>
      <c r="K744" s="7">
        <f t="shared" si="192"/>
        <v>0</v>
      </c>
    </row>
    <row r="745" spans="1:11" x14ac:dyDescent="0.25">
      <c r="A745" t="str">
        <f t="shared" si="190"/>
        <v>b</v>
      </c>
      <c r="B745" s="5"/>
      <c r="C745" s="6" t="s">
        <v>19</v>
      </c>
      <c r="D745" s="28"/>
      <c r="E745" s="7">
        <f t="shared" si="195"/>
        <v>0</v>
      </c>
      <c r="F745" s="7">
        <v>0</v>
      </c>
      <c r="G745" s="7">
        <v>0</v>
      </c>
      <c r="H745" s="7">
        <v>0</v>
      </c>
      <c r="I745" s="7">
        <v>0</v>
      </c>
      <c r="J745" s="7">
        <f t="shared" si="191"/>
        <v>0</v>
      </c>
      <c r="K745" s="7">
        <f t="shared" si="192"/>
        <v>0</v>
      </c>
    </row>
    <row r="746" spans="1:11" ht="15.75" thickBot="1" x14ac:dyDescent="0.3">
      <c r="A746" t="str">
        <f t="shared" si="190"/>
        <v>b</v>
      </c>
      <c r="B746" s="11"/>
      <c r="C746" s="12" t="s">
        <v>20</v>
      </c>
      <c r="D746" s="30"/>
      <c r="E746" s="13">
        <f t="shared" si="195"/>
        <v>0</v>
      </c>
      <c r="F746" s="13">
        <v>0</v>
      </c>
      <c r="G746" s="13">
        <v>0</v>
      </c>
      <c r="H746" s="13">
        <v>0</v>
      </c>
      <c r="I746" s="13">
        <v>0</v>
      </c>
      <c r="J746" s="13">
        <f t="shared" si="191"/>
        <v>0</v>
      </c>
      <c r="K746" s="13">
        <f t="shared" si="192"/>
        <v>0</v>
      </c>
    </row>
    <row r="747" spans="1:11" ht="106.5" thickTop="1" thickBot="1" x14ac:dyDescent="0.3">
      <c r="A747" t="str">
        <f t="shared" si="190"/>
        <v>b</v>
      </c>
      <c r="B747" s="3" t="s">
        <v>129</v>
      </c>
      <c r="C747" s="14" t="s">
        <v>130</v>
      </c>
      <c r="D747" s="27"/>
      <c r="E747" s="4">
        <f t="shared" si="195"/>
        <v>0</v>
      </c>
      <c r="F747" s="4">
        <f>SUM(F748,F756,F757,F758)</f>
        <v>0</v>
      </c>
      <c r="G747" s="4">
        <f t="shared" ref="G747:I747" si="200">SUM(G748,G756,G757,G758)</f>
        <v>0</v>
      </c>
      <c r="H747" s="4">
        <f t="shared" si="200"/>
        <v>0</v>
      </c>
      <c r="I747" s="4">
        <f t="shared" si="200"/>
        <v>0</v>
      </c>
      <c r="J747" s="4">
        <f t="shared" si="191"/>
        <v>0</v>
      </c>
      <c r="K747" s="4">
        <f t="shared" si="192"/>
        <v>0</v>
      </c>
    </row>
    <row r="748" spans="1:11" ht="15.75" thickTop="1" x14ac:dyDescent="0.25">
      <c r="A748" t="str">
        <f t="shared" si="190"/>
        <v>b</v>
      </c>
      <c r="B748" s="5"/>
      <c r="C748" s="6" t="s">
        <v>10</v>
      </c>
      <c r="D748" s="28"/>
      <c r="E748" s="7">
        <f t="shared" si="195"/>
        <v>0</v>
      </c>
      <c r="F748" s="7">
        <f>SUM(F749:F755)</f>
        <v>0</v>
      </c>
      <c r="G748" s="7">
        <f t="shared" ref="G748:I748" si="201">SUM(G749:G755)</f>
        <v>0</v>
      </c>
      <c r="H748" s="7">
        <f t="shared" si="201"/>
        <v>0</v>
      </c>
      <c r="I748" s="7">
        <f t="shared" si="201"/>
        <v>0</v>
      </c>
      <c r="J748" s="7">
        <f t="shared" si="191"/>
        <v>0</v>
      </c>
      <c r="K748" s="7">
        <f t="shared" si="192"/>
        <v>0</v>
      </c>
    </row>
    <row r="749" spans="1:11" x14ac:dyDescent="0.25">
      <c r="A749" t="str">
        <f t="shared" si="190"/>
        <v>b</v>
      </c>
      <c r="B749" s="8"/>
      <c r="C749" s="9" t="s">
        <v>11</v>
      </c>
      <c r="D749" s="29"/>
      <c r="E749" s="10">
        <f t="shared" si="195"/>
        <v>0</v>
      </c>
      <c r="F749" s="10">
        <v>0</v>
      </c>
      <c r="G749" s="10">
        <v>0</v>
      </c>
      <c r="H749" s="10">
        <v>0</v>
      </c>
      <c r="I749" s="10">
        <v>0</v>
      </c>
      <c r="J749" s="10">
        <f t="shared" si="191"/>
        <v>0</v>
      </c>
      <c r="K749" s="10">
        <f t="shared" si="192"/>
        <v>0</v>
      </c>
    </row>
    <row r="750" spans="1:11" x14ac:dyDescent="0.25">
      <c r="A750" t="str">
        <f t="shared" si="190"/>
        <v>b</v>
      </c>
      <c r="B750" s="8"/>
      <c r="C750" s="9" t="s">
        <v>12</v>
      </c>
      <c r="D750" s="29"/>
      <c r="E750" s="10">
        <f t="shared" si="195"/>
        <v>0</v>
      </c>
      <c r="F750" s="10">
        <v>0</v>
      </c>
      <c r="G750" s="10">
        <v>0</v>
      </c>
      <c r="H750" s="10">
        <v>0</v>
      </c>
      <c r="I750" s="10">
        <v>0</v>
      </c>
      <c r="J750" s="10">
        <f t="shared" si="191"/>
        <v>0</v>
      </c>
      <c r="K750" s="10">
        <f t="shared" si="192"/>
        <v>0</v>
      </c>
    </row>
    <row r="751" spans="1:11" x14ac:dyDescent="0.25">
      <c r="A751" t="str">
        <f t="shared" si="190"/>
        <v>b</v>
      </c>
      <c r="B751" s="8"/>
      <c r="C751" s="9" t="s">
        <v>13</v>
      </c>
      <c r="D751" s="29"/>
      <c r="E751" s="10">
        <f t="shared" si="195"/>
        <v>0</v>
      </c>
      <c r="F751" s="10">
        <v>0</v>
      </c>
      <c r="G751" s="10">
        <v>0</v>
      </c>
      <c r="H751" s="10">
        <v>0</v>
      </c>
      <c r="I751" s="10">
        <v>0</v>
      </c>
      <c r="J751" s="10">
        <f t="shared" si="191"/>
        <v>0</v>
      </c>
      <c r="K751" s="10">
        <f t="shared" si="192"/>
        <v>0</v>
      </c>
    </row>
    <row r="752" spans="1:11" x14ac:dyDescent="0.25">
      <c r="A752" t="str">
        <f t="shared" si="190"/>
        <v>b</v>
      </c>
      <c r="B752" s="8"/>
      <c r="C752" s="9" t="s">
        <v>14</v>
      </c>
      <c r="D752" s="29"/>
      <c r="E752" s="10">
        <f t="shared" si="195"/>
        <v>0</v>
      </c>
      <c r="F752" s="10">
        <v>0</v>
      </c>
      <c r="G752" s="10">
        <v>0</v>
      </c>
      <c r="H752" s="10">
        <v>0</v>
      </c>
      <c r="I752" s="10">
        <v>0</v>
      </c>
      <c r="J752" s="10">
        <f t="shared" si="191"/>
        <v>0</v>
      </c>
      <c r="K752" s="10">
        <f t="shared" si="192"/>
        <v>0</v>
      </c>
    </row>
    <row r="753" spans="1:11" x14ac:dyDescent="0.25">
      <c r="A753" t="str">
        <f t="shared" si="190"/>
        <v>b</v>
      </c>
      <c r="B753" s="8"/>
      <c r="C753" s="9" t="s">
        <v>15</v>
      </c>
      <c r="D753" s="29"/>
      <c r="E753" s="10">
        <f t="shared" si="195"/>
        <v>0</v>
      </c>
      <c r="F753" s="10">
        <v>0</v>
      </c>
      <c r="G753" s="10">
        <v>0</v>
      </c>
      <c r="H753" s="10">
        <v>0</v>
      </c>
      <c r="I753" s="10">
        <v>0</v>
      </c>
      <c r="J753" s="10">
        <f t="shared" si="191"/>
        <v>0</v>
      </c>
      <c r="K753" s="10">
        <f t="shared" si="192"/>
        <v>0</v>
      </c>
    </row>
    <row r="754" spans="1:11" x14ac:dyDescent="0.25">
      <c r="A754" t="str">
        <f t="shared" si="190"/>
        <v>b</v>
      </c>
      <c r="B754" s="8"/>
      <c r="C754" s="9" t="s">
        <v>16</v>
      </c>
      <c r="D754" s="29"/>
      <c r="E754" s="10">
        <f t="shared" si="195"/>
        <v>0</v>
      </c>
      <c r="F754" s="10">
        <v>0</v>
      </c>
      <c r="G754" s="10">
        <v>0</v>
      </c>
      <c r="H754" s="10">
        <v>0</v>
      </c>
      <c r="I754" s="10">
        <v>0</v>
      </c>
      <c r="J754" s="10">
        <f t="shared" si="191"/>
        <v>0</v>
      </c>
      <c r="K754" s="10">
        <f t="shared" si="192"/>
        <v>0</v>
      </c>
    </row>
    <row r="755" spans="1:11" x14ac:dyDescent="0.25">
      <c r="A755" t="str">
        <f t="shared" si="190"/>
        <v>b</v>
      </c>
      <c r="B755" s="8"/>
      <c r="C755" s="9" t="s">
        <v>17</v>
      </c>
      <c r="D755" s="29"/>
      <c r="E755" s="10">
        <f t="shared" si="195"/>
        <v>0</v>
      </c>
      <c r="F755" s="10">
        <v>0</v>
      </c>
      <c r="G755" s="10">
        <v>0</v>
      </c>
      <c r="H755" s="10">
        <v>0</v>
      </c>
      <c r="I755" s="10">
        <v>0</v>
      </c>
      <c r="J755" s="10">
        <f t="shared" si="191"/>
        <v>0</v>
      </c>
      <c r="K755" s="10">
        <f t="shared" si="192"/>
        <v>0</v>
      </c>
    </row>
    <row r="756" spans="1:11" x14ac:dyDescent="0.25">
      <c r="A756" t="str">
        <f t="shared" si="190"/>
        <v>b</v>
      </c>
      <c r="B756" s="5"/>
      <c r="C756" s="6" t="s">
        <v>18</v>
      </c>
      <c r="D756" s="28"/>
      <c r="E756" s="7">
        <f t="shared" si="195"/>
        <v>0</v>
      </c>
      <c r="F756" s="7">
        <v>0</v>
      </c>
      <c r="G756" s="7">
        <v>0</v>
      </c>
      <c r="H756" s="7">
        <v>0</v>
      </c>
      <c r="I756" s="7">
        <v>0</v>
      </c>
      <c r="J756" s="7">
        <f t="shared" si="191"/>
        <v>0</v>
      </c>
      <c r="K756" s="7">
        <f t="shared" si="192"/>
        <v>0</v>
      </c>
    </row>
    <row r="757" spans="1:11" x14ac:dyDescent="0.25">
      <c r="A757" t="str">
        <f t="shared" si="190"/>
        <v>b</v>
      </c>
      <c r="B757" s="5"/>
      <c r="C757" s="6" t="s">
        <v>19</v>
      </c>
      <c r="D757" s="28"/>
      <c r="E757" s="7">
        <f t="shared" si="195"/>
        <v>0</v>
      </c>
      <c r="F757" s="7">
        <v>0</v>
      </c>
      <c r="G757" s="7">
        <v>0</v>
      </c>
      <c r="H757" s="7">
        <v>0</v>
      </c>
      <c r="I757" s="7">
        <v>0</v>
      </c>
      <c r="J757" s="7">
        <f t="shared" si="191"/>
        <v>0</v>
      </c>
      <c r="K757" s="7">
        <f t="shared" si="192"/>
        <v>0</v>
      </c>
    </row>
    <row r="758" spans="1:11" ht="15.75" thickBot="1" x14ac:dyDescent="0.3">
      <c r="A758" t="str">
        <f t="shared" si="190"/>
        <v>b</v>
      </c>
      <c r="B758" s="11"/>
      <c r="C758" s="12" t="s">
        <v>20</v>
      </c>
      <c r="D758" s="30"/>
      <c r="E758" s="13">
        <f t="shared" si="195"/>
        <v>0</v>
      </c>
      <c r="F758" s="13">
        <v>0</v>
      </c>
      <c r="G758" s="13">
        <v>0</v>
      </c>
      <c r="H758" s="13">
        <v>0</v>
      </c>
      <c r="I758" s="13">
        <v>0</v>
      </c>
      <c r="J758" s="13">
        <f t="shared" si="191"/>
        <v>0</v>
      </c>
      <c r="K758" s="13">
        <f t="shared" si="192"/>
        <v>0</v>
      </c>
    </row>
    <row r="759" spans="1:11" ht="32.25" customHeight="1" thickTop="1" thickBot="1" x14ac:dyDescent="0.3">
      <c r="A759" t="str">
        <f t="shared" si="190"/>
        <v>b</v>
      </c>
      <c r="B759" s="16" t="s">
        <v>131</v>
      </c>
      <c r="C759" s="4" t="s">
        <v>132</v>
      </c>
      <c r="D759" s="27"/>
      <c r="E759" s="4">
        <f t="shared" si="195"/>
        <v>0</v>
      </c>
      <c r="F759" s="4">
        <f>SUM(F771,F783)</f>
        <v>0</v>
      </c>
      <c r="G759" s="4">
        <f t="shared" ref="G759:I759" si="202">SUM(G771,G783)</f>
        <v>0</v>
      </c>
      <c r="H759" s="4">
        <f t="shared" si="202"/>
        <v>0</v>
      </c>
      <c r="I759" s="4">
        <f t="shared" si="202"/>
        <v>0</v>
      </c>
      <c r="J759" s="4">
        <f t="shared" si="191"/>
        <v>0</v>
      </c>
      <c r="K759" s="4">
        <f t="shared" si="192"/>
        <v>0</v>
      </c>
    </row>
    <row r="760" spans="1:11" ht="15.75" thickTop="1" x14ac:dyDescent="0.25">
      <c r="A760" t="str">
        <f t="shared" si="190"/>
        <v>b</v>
      </c>
      <c r="B760" s="5"/>
      <c r="C760" s="6" t="s">
        <v>10</v>
      </c>
      <c r="D760" s="28"/>
      <c r="E760" s="7">
        <f t="shared" si="195"/>
        <v>0</v>
      </c>
      <c r="F760" s="7">
        <f t="shared" ref="F760:I770" si="203">SUM(F772,F784)</f>
        <v>0</v>
      </c>
      <c r="G760" s="7">
        <f t="shared" si="203"/>
        <v>0</v>
      </c>
      <c r="H760" s="7">
        <f t="shared" si="203"/>
        <v>0</v>
      </c>
      <c r="I760" s="7">
        <f t="shared" si="203"/>
        <v>0</v>
      </c>
      <c r="J760" s="7">
        <f t="shared" si="191"/>
        <v>0</v>
      </c>
      <c r="K760" s="7">
        <f t="shared" si="192"/>
        <v>0</v>
      </c>
    </row>
    <row r="761" spans="1:11" x14ac:dyDescent="0.25">
      <c r="A761" t="str">
        <f t="shared" si="190"/>
        <v>b</v>
      </c>
      <c r="B761" s="8"/>
      <c r="C761" s="9" t="s">
        <v>11</v>
      </c>
      <c r="D761" s="29"/>
      <c r="E761" s="10">
        <f t="shared" si="195"/>
        <v>0</v>
      </c>
      <c r="F761" s="10">
        <f t="shared" si="203"/>
        <v>0</v>
      </c>
      <c r="G761" s="10">
        <f t="shared" si="203"/>
        <v>0</v>
      </c>
      <c r="H761" s="10">
        <f t="shared" si="203"/>
        <v>0</v>
      </c>
      <c r="I761" s="10">
        <f t="shared" si="203"/>
        <v>0</v>
      </c>
      <c r="J761" s="10">
        <f t="shared" si="191"/>
        <v>0</v>
      </c>
      <c r="K761" s="10">
        <f t="shared" si="192"/>
        <v>0</v>
      </c>
    </row>
    <row r="762" spans="1:11" x14ac:dyDescent="0.25">
      <c r="A762" t="str">
        <f t="shared" si="190"/>
        <v>b</v>
      </c>
      <c r="B762" s="8"/>
      <c r="C762" s="9" t="s">
        <v>12</v>
      </c>
      <c r="D762" s="29"/>
      <c r="E762" s="10">
        <f t="shared" si="195"/>
        <v>0</v>
      </c>
      <c r="F762" s="10">
        <f t="shared" si="203"/>
        <v>0</v>
      </c>
      <c r="G762" s="10">
        <f t="shared" si="203"/>
        <v>0</v>
      </c>
      <c r="H762" s="10">
        <f t="shared" si="203"/>
        <v>0</v>
      </c>
      <c r="I762" s="10">
        <f t="shared" si="203"/>
        <v>0</v>
      </c>
      <c r="J762" s="10">
        <f t="shared" si="191"/>
        <v>0</v>
      </c>
      <c r="K762" s="10">
        <f t="shared" si="192"/>
        <v>0</v>
      </c>
    </row>
    <row r="763" spans="1:11" x14ac:dyDescent="0.25">
      <c r="A763" t="str">
        <f t="shared" si="190"/>
        <v>b</v>
      </c>
      <c r="B763" s="8"/>
      <c r="C763" s="9" t="s">
        <v>13</v>
      </c>
      <c r="D763" s="29"/>
      <c r="E763" s="10">
        <f t="shared" si="195"/>
        <v>0</v>
      </c>
      <c r="F763" s="10">
        <f t="shared" si="203"/>
        <v>0</v>
      </c>
      <c r="G763" s="10">
        <f t="shared" si="203"/>
        <v>0</v>
      </c>
      <c r="H763" s="10">
        <f t="shared" si="203"/>
        <v>0</v>
      </c>
      <c r="I763" s="10">
        <f t="shared" si="203"/>
        <v>0</v>
      </c>
      <c r="J763" s="10">
        <f t="shared" si="191"/>
        <v>0</v>
      </c>
      <c r="K763" s="10">
        <f t="shared" si="192"/>
        <v>0</v>
      </c>
    </row>
    <row r="764" spans="1:11" x14ac:dyDescent="0.25">
      <c r="A764" t="str">
        <f t="shared" si="190"/>
        <v>b</v>
      </c>
      <c r="B764" s="8"/>
      <c r="C764" s="9" t="s">
        <v>14</v>
      </c>
      <c r="D764" s="29"/>
      <c r="E764" s="10">
        <f t="shared" si="195"/>
        <v>0</v>
      </c>
      <c r="F764" s="10">
        <f t="shared" si="203"/>
        <v>0</v>
      </c>
      <c r="G764" s="10">
        <f t="shared" si="203"/>
        <v>0</v>
      </c>
      <c r="H764" s="10">
        <f t="shared" si="203"/>
        <v>0</v>
      </c>
      <c r="I764" s="10">
        <f t="shared" si="203"/>
        <v>0</v>
      </c>
      <c r="J764" s="10">
        <f t="shared" si="191"/>
        <v>0</v>
      </c>
      <c r="K764" s="10">
        <f t="shared" si="192"/>
        <v>0</v>
      </c>
    </row>
    <row r="765" spans="1:11" x14ac:dyDescent="0.25">
      <c r="A765" t="str">
        <f t="shared" si="190"/>
        <v>b</v>
      </c>
      <c r="B765" s="8"/>
      <c r="C765" s="9" t="s">
        <v>15</v>
      </c>
      <c r="D765" s="29"/>
      <c r="E765" s="10">
        <f t="shared" si="195"/>
        <v>0</v>
      </c>
      <c r="F765" s="10">
        <f t="shared" si="203"/>
        <v>0</v>
      </c>
      <c r="G765" s="10">
        <f t="shared" si="203"/>
        <v>0</v>
      </c>
      <c r="H765" s="10">
        <f t="shared" si="203"/>
        <v>0</v>
      </c>
      <c r="I765" s="10">
        <f t="shared" si="203"/>
        <v>0</v>
      </c>
      <c r="J765" s="10">
        <f t="shared" si="191"/>
        <v>0</v>
      </c>
      <c r="K765" s="10">
        <f t="shared" si="192"/>
        <v>0</v>
      </c>
    </row>
    <row r="766" spans="1:11" x14ac:dyDescent="0.25">
      <c r="A766" t="str">
        <f t="shared" si="190"/>
        <v>b</v>
      </c>
      <c r="B766" s="8"/>
      <c r="C766" s="9" t="s">
        <v>16</v>
      </c>
      <c r="D766" s="29"/>
      <c r="E766" s="10">
        <f t="shared" si="195"/>
        <v>0</v>
      </c>
      <c r="F766" s="10">
        <f t="shared" si="203"/>
        <v>0</v>
      </c>
      <c r="G766" s="10">
        <f t="shared" si="203"/>
        <v>0</v>
      </c>
      <c r="H766" s="10">
        <f t="shared" si="203"/>
        <v>0</v>
      </c>
      <c r="I766" s="10">
        <f t="shared" si="203"/>
        <v>0</v>
      </c>
      <c r="J766" s="10">
        <f t="shared" si="191"/>
        <v>0</v>
      </c>
      <c r="K766" s="10">
        <f t="shared" si="192"/>
        <v>0</v>
      </c>
    </row>
    <row r="767" spans="1:11" x14ac:dyDescent="0.25">
      <c r="A767" t="str">
        <f t="shared" si="190"/>
        <v>b</v>
      </c>
      <c r="B767" s="8"/>
      <c r="C767" s="9" t="s">
        <v>17</v>
      </c>
      <c r="D767" s="29"/>
      <c r="E767" s="10">
        <f t="shared" si="195"/>
        <v>0</v>
      </c>
      <c r="F767" s="10">
        <f t="shared" si="203"/>
        <v>0</v>
      </c>
      <c r="G767" s="10">
        <f t="shared" si="203"/>
        <v>0</v>
      </c>
      <c r="H767" s="10">
        <f t="shared" si="203"/>
        <v>0</v>
      </c>
      <c r="I767" s="10">
        <f t="shared" si="203"/>
        <v>0</v>
      </c>
      <c r="J767" s="10">
        <f t="shared" si="191"/>
        <v>0</v>
      </c>
      <c r="K767" s="10">
        <f t="shared" si="192"/>
        <v>0</v>
      </c>
    </row>
    <row r="768" spans="1:11" x14ac:dyDescent="0.25">
      <c r="A768" t="str">
        <f t="shared" ref="A768:A855" si="204">IF(OR(E768&lt;&gt;0,F768&lt;&gt;0,G768&lt;&gt;0,H768&lt;&gt;0,I768&lt;&gt;0,),"a","b")</f>
        <v>b</v>
      </c>
      <c r="B768" s="5"/>
      <c r="C768" s="6" t="s">
        <v>18</v>
      </c>
      <c r="D768" s="28"/>
      <c r="E768" s="7">
        <f t="shared" si="195"/>
        <v>0</v>
      </c>
      <c r="F768" s="7">
        <f t="shared" si="203"/>
        <v>0</v>
      </c>
      <c r="G768" s="7">
        <f t="shared" si="203"/>
        <v>0</v>
      </c>
      <c r="H768" s="7">
        <f t="shared" si="203"/>
        <v>0</v>
      </c>
      <c r="I768" s="7">
        <f t="shared" si="203"/>
        <v>0</v>
      </c>
      <c r="J768" s="7">
        <f t="shared" ref="J768:J855" si="205">SUM(F768,G768)</f>
        <v>0</v>
      </c>
      <c r="K768" s="7">
        <f t="shared" ref="K768:K855" si="206">SUM(F768,G768,H768)</f>
        <v>0</v>
      </c>
    </row>
    <row r="769" spans="1:11" x14ac:dyDescent="0.25">
      <c r="A769" t="str">
        <f t="shared" si="204"/>
        <v>b</v>
      </c>
      <c r="B769" s="5"/>
      <c r="C769" s="6" t="s">
        <v>19</v>
      </c>
      <c r="D769" s="28"/>
      <c r="E769" s="7">
        <f t="shared" si="195"/>
        <v>0</v>
      </c>
      <c r="F769" s="7">
        <f t="shared" si="203"/>
        <v>0</v>
      </c>
      <c r="G769" s="7">
        <f t="shared" si="203"/>
        <v>0</v>
      </c>
      <c r="H769" s="7">
        <f t="shared" si="203"/>
        <v>0</v>
      </c>
      <c r="I769" s="7">
        <f t="shared" si="203"/>
        <v>0</v>
      </c>
      <c r="J769" s="7">
        <f t="shared" si="205"/>
        <v>0</v>
      </c>
      <c r="K769" s="7">
        <f t="shared" si="206"/>
        <v>0</v>
      </c>
    </row>
    <row r="770" spans="1:11" ht="15.75" thickBot="1" x14ac:dyDescent="0.3">
      <c r="A770" t="str">
        <f t="shared" si="204"/>
        <v>b</v>
      </c>
      <c r="B770" s="11"/>
      <c r="C770" s="12" t="s">
        <v>20</v>
      </c>
      <c r="D770" s="30"/>
      <c r="E770" s="13">
        <f t="shared" si="195"/>
        <v>0</v>
      </c>
      <c r="F770" s="13">
        <f t="shared" si="203"/>
        <v>0</v>
      </c>
      <c r="G770" s="13">
        <f t="shared" si="203"/>
        <v>0</v>
      </c>
      <c r="H770" s="13">
        <f t="shared" si="203"/>
        <v>0</v>
      </c>
      <c r="I770" s="13">
        <f t="shared" si="203"/>
        <v>0</v>
      </c>
      <c r="J770" s="13">
        <f t="shared" si="205"/>
        <v>0</v>
      </c>
      <c r="K770" s="13">
        <f t="shared" si="206"/>
        <v>0</v>
      </c>
    </row>
    <row r="771" spans="1:11" ht="32.25" customHeight="1" thickTop="1" thickBot="1" x14ac:dyDescent="0.3">
      <c r="A771" t="str">
        <f t="shared" si="204"/>
        <v>b</v>
      </c>
      <c r="B771" s="16" t="s">
        <v>133</v>
      </c>
      <c r="C771" s="4" t="s">
        <v>132</v>
      </c>
      <c r="D771" s="27"/>
      <c r="E771" s="4">
        <f t="shared" si="195"/>
        <v>0</v>
      </c>
      <c r="F771" s="4">
        <f>SUM(F772,F780,F781,F782)</f>
        <v>0</v>
      </c>
      <c r="G771" s="4">
        <f t="shared" ref="G771:I771" si="207">SUM(G772,G780,G781,G782)</f>
        <v>0</v>
      </c>
      <c r="H771" s="4">
        <f t="shared" si="207"/>
        <v>0</v>
      </c>
      <c r="I771" s="4">
        <f t="shared" si="207"/>
        <v>0</v>
      </c>
      <c r="J771" s="4">
        <f t="shared" si="205"/>
        <v>0</v>
      </c>
      <c r="K771" s="4">
        <f t="shared" si="206"/>
        <v>0</v>
      </c>
    </row>
    <row r="772" spans="1:11" ht="15.75" thickTop="1" x14ac:dyDescent="0.25">
      <c r="A772" t="str">
        <f t="shared" si="204"/>
        <v>b</v>
      </c>
      <c r="B772" s="5"/>
      <c r="C772" s="6" t="s">
        <v>10</v>
      </c>
      <c r="D772" s="28"/>
      <c r="E772" s="7">
        <f t="shared" si="195"/>
        <v>0</v>
      </c>
      <c r="F772" s="7">
        <f>SUM(F773:F779)</f>
        <v>0</v>
      </c>
      <c r="G772" s="7">
        <f t="shared" ref="G772:I772" si="208">SUM(G773:G779)</f>
        <v>0</v>
      </c>
      <c r="H772" s="7">
        <f t="shared" si="208"/>
        <v>0</v>
      </c>
      <c r="I772" s="7">
        <f t="shared" si="208"/>
        <v>0</v>
      </c>
      <c r="J772" s="7">
        <f t="shared" si="205"/>
        <v>0</v>
      </c>
      <c r="K772" s="7">
        <f t="shared" si="206"/>
        <v>0</v>
      </c>
    </row>
    <row r="773" spans="1:11" x14ac:dyDescent="0.25">
      <c r="A773" t="str">
        <f t="shared" si="204"/>
        <v>b</v>
      </c>
      <c r="B773" s="8"/>
      <c r="C773" s="9" t="s">
        <v>11</v>
      </c>
      <c r="D773" s="29"/>
      <c r="E773" s="10">
        <f t="shared" si="195"/>
        <v>0</v>
      </c>
      <c r="F773" s="10">
        <v>0</v>
      </c>
      <c r="G773" s="10">
        <v>0</v>
      </c>
      <c r="H773" s="10">
        <v>0</v>
      </c>
      <c r="I773" s="10">
        <v>0</v>
      </c>
      <c r="J773" s="10">
        <f t="shared" si="205"/>
        <v>0</v>
      </c>
      <c r="K773" s="10">
        <f t="shared" si="206"/>
        <v>0</v>
      </c>
    </row>
    <row r="774" spans="1:11" x14ac:dyDescent="0.25">
      <c r="A774" t="str">
        <f t="shared" si="204"/>
        <v>b</v>
      </c>
      <c r="B774" s="8"/>
      <c r="C774" s="9" t="s">
        <v>12</v>
      </c>
      <c r="D774" s="29"/>
      <c r="E774" s="10">
        <f t="shared" si="195"/>
        <v>0</v>
      </c>
      <c r="F774" s="10">
        <v>0</v>
      </c>
      <c r="G774" s="10">
        <v>0</v>
      </c>
      <c r="H774" s="10">
        <v>0</v>
      </c>
      <c r="I774" s="10">
        <v>0</v>
      </c>
      <c r="J774" s="10">
        <f t="shared" si="205"/>
        <v>0</v>
      </c>
      <c r="K774" s="10">
        <f t="shared" si="206"/>
        <v>0</v>
      </c>
    </row>
    <row r="775" spans="1:11" x14ac:dyDescent="0.25">
      <c r="A775" t="str">
        <f t="shared" si="204"/>
        <v>b</v>
      </c>
      <c r="B775" s="8"/>
      <c r="C775" s="9" t="s">
        <v>13</v>
      </c>
      <c r="D775" s="29"/>
      <c r="E775" s="10">
        <f t="shared" si="195"/>
        <v>0</v>
      </c>
      <c r="F775" s="10">
        <v>0</v>
      </c>
      <c r="G775" s="10">
        <v>0</v>
      </c>
      <c r="H775" s="10">
        <v>0</v>
      </c>
      <c r="I775" s="10">
        <v>0</v>
      </c>
      <c r="J775" s="10">
        <f t="shared" si="205"/>
        <v>0</v>
      </c>
      <c r="K775" s="10">
        <f t="shared" si="206"/>
        <v>0</v>
      </c>
    </row>
    <row r="776" spans="1:11" x14ac:dyDescent="0.25">
      <c r="A776" t="str">
        <f t="shared" si="204"/>
        <v>b</v>
      </c>
      <c r="B776" s="8"/>
      <c r="C776" s="9" t="s">
        <v>14</v>
      </c>
      <c r="D776" s="29"/>
      <c r="E776" s="10">
        <f t="shared" si="195"/>
        <v>0</v>
      </c>
      <c r="F776" s="10">
        <v>0</v>
      </c>
      <c r="G776" s="10">
        <v>0</v>
      </c>
      <c r="H776" s="10">
        <v>0</v>
      </c>
      <c r="I776" s="10">
        <v>0</v>
      </c>
      <c r="J776" s="10">
        <f t="shared" si="205"/>
        <v>0</v>
      </c>
      <c r="K776" s="10">
        <f t="shared" si="206"/>
        <v>0</v>
      </c>
    </row>
    <row r="777" spans="1:11" x14ac:dyDescent="0.25">
      <c r="A777" t="str">
        <f t="shared" si="204"/>
        <v>b</v>
      </c>
      <c r="B777" s="8"/>
      <c r="C777" s="9" t="s">
        <v>15</v>
      </c>
      <c r="D777" s="29"/>
      <c r="E777" s="10">
        <f t="shared" si="195"/>
        <v>0</v>
      </c>
      <c r="F777" s="10">
        <v>0</v>
      </c>
      <c r="G777" s="10">
        <v>0</v>
      </c>
      <c r="H777" s="10">
        <v>0</v>
      </c>
      <c r="I777" s="10">
        <v>0</v>
      </c>
      <c r="J777" s="10">
        <f t="shared" si="205"/>
        <v>0</v>
      </c>
      <c r="K777" s="10">
        <f t="shared" si="206"/>
        <v>0</v>
      </c>
    </row>
    <row r="778" spans="1:11" x14ac:dyDescent="0.25">
      <c r="A778" t="str">
        <f t="shared" si="204"/>
        <v>b</v>
      </c>
      <c r="B778" s="8"/>
      <c r="C778" s="9" t="s">
        <v>16</v>
      </c>
      <c r="D778" s="29"/>
      <c r="E778" s="10">
        <f t="shared" si="195"/>
        <v>0</v>
      </c>
      <c r="F778" s="10">
        <v>0</v>
      </c>
      <c r="G778" s="10">
        <v>0</v>
      </c>
      <c r="H778" s="10">
        <v>0</v>
      </c>
      <c r="I778" s="10">
        <v>0</v>
      </c>
      <c r="J778" s="10">
        <f t="shared" si="205"/>
        <v>0</v>
      </c>
      <c r="K778" s="10">
        <f t="shared" si="206"/>
        <v>0</v>
      </c>
    </row>
    <row r="779" spans="1:11" x14ac:dyDescent="0.25">
      <c r="A779" t="str">
        <f t="shared" si="204"/>
        <v>b</v>
      </c>
      <c r="B779" s="8"/>
      <c r="C779" s="9" t="s">
        <v>17</v>
      </c>
      <c r="D779" s="29"/>
      <c r="E779" s="10">
        <f t="shared" si="195"/>
        <v>0</v>
      </c>
      <c r="F779" s="10">
        <v>0</v>
      </c>
      <c r="G779" s="10">
        <v>0</v>
      </c>
      <c r="H779" s="10">
        <v>0</v>
      </c>
      <c r="I779" s="10">
        <v>0</v>
      </c>
      <c r="J779" s="10">
        <f t="shared" si="205"/>
        <v>0</v>
      </c>
      <c r="K779" s="10">
        <f t="shared" si="206"/>
        <v>0</v>
      </c>
    </row>
    <row r="780" spans="1:11" x14ac:dyDescent="0.25">
      <c r="A780" t="str">
        <f t="shared" si="204"/>
        <v>b</v>
      </c>
      <c r="B780" s="5"/>
      <c r="C780" s="6" t="s">
        <v>18</v>
      </c>
      <c r="D780" s="28"/>
      <c r="E780" s="7">
        <f t="shared" ref="E780:E867" si="209">SUM(F780,G780,H780,I780)</f>
        <v>0</v>
      </c>
      <c r="F780" s="7">
        <v>0</v>
      </c>
      <c r="G780" s="7">
        <v>0</v>
      </c>
      <c r="H780" s="7">
        <v>0</v>
      </c>
      <c r="I780" s="7">
        <v>0</v>
      </c>
      <c r="J780" s="7">
        <f t="shared" si="205"/>
        <v>0</v>
      </c>
      <c r="K780" s="7">
        <f t="shared" si="206"/>
        <v>0</v>
      </c>
    </row>
    <row r="781" spans="1:11" x14ac:dyDescent="0.25">
      <c r="A781" t="str">
        <f t="shared" si="204"/>
        <v>b</v>
      </c>
      <c r="B781" s="5"/>
      <c r="C781" s="6" t="s">
        <v>19</v>
      </c>
      <c r="D781" s="28"/>
      <c r="E781" s="7">
        <f t="shared" si="209"/>
        <v>0</v>
      </c>
      <c r="F781" s="7">
        <v>0</v>
      </c>
      <c r="G781" s="7">
        <v>0</v>
      </c>
      <c r="H781" s="7">
        <v>0</v>
      </c>
      <c r="I781" s="7">
        <v>0</v>
      </c>
      <c r="J781" s="7">
        <f t="shared" si="205"/>
        <v>0</v>
      </c>
      <c r="K781" s="7">
        <f t="shared" si="206"/>
        <v>0</v>
      </c>
    </row>
    <row r="782" spans="1:11" ht="15.75" thickBot="1" x14ac:dyDescent="0.3">
      <c r="A782" t="str">
        <f t="shared" si="204"/>
        <v>b</v>
      </c>
      <c r="B782" s="11"/>
      <c r="C782" s="12" t="s">
        <v>20</v>
      </c>
      <c r="D782" s="30"/>
      <c r="E782" s="13">
        <f t="shared" si="209"/>
        <v>0</v>
      </c>
      <c r="F782" s="13">
        <v>0</v>
      </c>
      <c r="G782" s="13">
        <v>0</v>
      </c>
      <c r="H782" s="13">
        <v>0</v>
      </c>
      <c r="I782" s="13">
        <v>0</v>
      </c>
      <c r="J782" s="13">
        <f t="shared" si="205"/>
        <v>0</v>
      </c>
      <c r="K782" s="13">
        <f t="shared" si="206"/>
        <v>0</v>
      </c>
    </row>
    <row r="783" spans="1:11" ht="61.5" thickTop="1" thickBot="1" x14ac:dyDescent="0.3">
      <c r="A783" t="str">
        <f t="shared" si="204"/>
        <v>b</v>
      </c>
      <c r="B783" s="3" t="s">
        <v>134</v>
      </c>
      <c r="C783" s="14" t="s">
        <v>135</v>
      </c>
      <c r="D783" s="27"/>
      <c r="E783" s="4">
        <f t="shared" si="209"/>
        <v>0</v>
      </c>
      <c r="F783" s="4">
        <f>SUM(F784,F792,F793,F794)</f>
        <v>0</v>
      </c>
      <c r="G783" s="4">
        <f t="shared" ref="G783:I783" si="210">SUM(G784,G792,G793,G794)</f>
        <v>0</v>
      </c>
      <c r="H783" s="4">
        <f t="shared" si="210"/>
        <v>0</v>
      </c>
      <c r="I783" s="4">
        <f t="shared" si="210"/>
        <v>0</v>
      </c>
      <c r="J783" s="4">
        <f t="shared" si="205"/>
        <v>0</v>
      </c>
      <c r="K783" s="4">
        <f t="shared" si="206"/>
        <v>0</v>
      </c>
    </row>
    <row r="784" spans="1:11" ht="15.75" thickTop="1" x14ac:dyDescent="0.25">
      <c r="A784" t="str">
        <f t="shared" si="204"/>
        <v>b</v>
      </c>
      <c r="B784" s="5"/>
      <c r="C784" s="6" t="s">
        <v>10</v>
      </c>
      <c r="D784" s="28"/>
      <c r="E784" s="7">
        <f t="shared" si="209"/>
        <v>0</v>
      </c>
      <c r="F784" s="7">
        <f>SUM(F785:F791)</f>
        <v>0</v>
      </c>
      <c r="G784" s="7">
        <f t="shared" ref="G784:I784" si="211">SUM(G785:G791)</f>
        <v>0</v>
      </c>
      <c r="H784" s="7">
        <f t="shared" si="211"/>
        <v>0</v>
      </c>
      <c r="I784" s="7">
        <f t="shared" si="211"/>
        <v>0</v>
      </c>
      <c r="J784" s="7">
        <f t="shared" si="205"/>
        <v>0</v>
      </c>
      <c r="K784" s="7">
        <f t="shared" si="206"/>
        <v>0</v>
      </c>
    </row>
    <row r="785" spans="1:11" x14ac:dyDescent="0.25">
      <c r="A785" t="str">
        <f t="shared" si="204"/>
        <v>b</v>
      </c>
      <c r="B785" s="8"/>
      <c r="C785" s="9" t="s">
        <v>11</v>
      </c>
      <c r="D785" s="29"/>
      <c r="E785" s="10">
        <f t="shared" si="209"/>
        <v>0</v>
      </c>
      <c r="F785" s="10">
        <v>0</v>
      </c>
      <c r="G785" s="10">
        <v>0</v>
      </c>
      <c r="H785" s="10">
        <v>0</v>
      </c>
      <c r="I785" s="10">
        <v>0</v>
      </c>
      <c r="J785" s="10">
        <f t="shared" si="205"/>
        <v>0</v>
      </c>
      <c r="K785" s="10">
        <f t="shared" si="206"/>
        <v>0</v>
      </c>
    </row>
    <row r="786" spans="1:11" x14ac:dyDescent="0.25">
      <c r="A786" t="str">
        <f t="shared" si="204"/>
        <v>b</v>
      </c>
      <c r="B786" s="8"/>
      <c r="C786" s="9" t="s">
        <v>12</v>
      </c>
      <c r="D786" s="29"/>
      <c r="E786" s="10">
        <f t="shared" si="209"/>
        <v>0</v>
      </c>
      <c r="F786" s="10">
        <v>0</v>
      </c>
      <c r="G786" s="10">
        <v>0</v>
      </c>
      <c r="H786" s="10">
        <v>0</v>
      </c>
      <c r="I786" s="10">
        <v>0</v>
      </c>
      <c r="J786" s="10">
        <f t="shared" si="205"/>
        <v>0</v>
      </c>
      <c r="K786" s="10">
        <f t="shared" si="206"/>
        <v>0</v>
      </c>
    </row>
    <row r="787" spans="1:11" x14ac:dyDescent="0.25">
      <c r="A787" t="str">
        <f t="shared" si="204"/>
        <v>b</v>
      </c>
      <c r="B787" s="8"/>
      <c r="C787" s="9" t="s">
        <v>13</v>
      </c>
      <c r="D787" s="29"/>
      <c r="E787" s="10">
        <f t="shared" si="209"/>
        <v>0</v>
      </c>
      <c r="F787" s="10">
        <v>0</v>
      </c>
      <c r="G787" s="10">
        <v>0</v>
      </c>
      <c r="H787" s="10">
        <v>0</v>
      </c>
      <c r="I787" s="10">
        <v>0</v>
      </c>
      <c r="J787" s="10">
        <f t="shared" si="205"/>
        <v>0</v>
      </c>
      <c r="K787" s="10">
        <f t="shared" si="206"/>
        <v>0</v>
      </c>
    </row>
    <row r="788" spans="1:11" x14ac:dyDescent="0.25">
      <c r="A788" t="str">
        <f t="shared" si="204"/>
        <v>b</v>
      </c>
      <c r="B788" s="8"/>
      <c r="C788" s="9" t="s">
        <v>14</v>
      </c>
      <c r="D788" s="29"/>
      <c r="E788" s="10">
        <f t="shared" si="209"/>
        <v>0</v>
      </c>
      <c r="F788" s="10">
        <v>0</v>
      </c>
      <c r="G788" s="10">
        <v>0</v>
      </c>
      <c r="H788" s="10">
        <v>0</v>
      </c>
      <c r="I788" s="10">
        <v>0</v>
      </c>
      <c r="J788" s="10">
        <f t="shared" si="205"/>
        <v>0</v>
      </c>
      <c r="K788" s="10">
        <f t="shared" si="206"/>
        <v>0</v>
      </c>
    </row>
    <row r="789" spans="1:11" x14ac:dyDescent="0.25">
      <c r="A789" t="str">
        <f t="shared" si="204"/>
        <v>b</v>
      </c>
      <c r="B789" s="8"/>
      <c r="C789" s="9" t="s">
        <v>15</v>
      </c>
      <c r="D789" s="29"/>
      <c r="E789" s="10">
        <f t="shared" si="209"/>
        <v>0</v>
      </c>
      <c r="F789" s="10">
        <v>0</v>
      </c>
      <c r="G789" s="10">
        <v>0</v>
      </c>
      <c r="H789" s="10">
        <v>0</v>
      </c>
      <c r="I789" s="10">
        <v>0</v>
      </c>
      <c r="J789" s="10">
        <f t="shared" si="205"/>
        <v>0</v>
      </c>
      <c r="K789" s="10">
        <f t="shared" si="206"/>
        <v>0</v>
      </c>
    </row>
    <row r="790" spans="1:11" x14ac:dyDescent="0.25">
      <c r="A790" t="str">
        <f t="shared" si="204"/>
        <v>b</v>
      </c>
      <c r="B790" s="8"/>
      <c r="C790" s="9" t="s">
        <v>16</v>
      </c>
      <c r="D790" s="29"/>
      <c r="E790" s="10">
        <f t="shared" si="209"/>
        <v>0</v>
      </c>
      <c r="F790" s="10">
        <v>0</v>
      </c>
      <c r="G790" s="10">
        <v>0</v>
      </c>
      <c r="H790" s="10">
        <v>0</v>
      </c>
      <c r="I790" s="10">
        <v>0</v>
      </c>
      <c r="J790" s="10">
        <f t="shared" si="205"/>
        <v>0</v>
      </c>
      <c r="K790" s="10">
        <f t="shared" si="206"/>
        <v>0</v>
      </c>
    </row>
    <row r="791" spans="1:11" x14ac:dyDescent="0.25">
      <c r="A791" t="str">
        <f t="shared" si="204"/>
        <v>b</v>
      </c>
      <c r="B791" s="8"/>
      <c r="C791" s="9" t="s">
        <v>17</v>
      </c>
      <c r="D791" s="29"/>
      <c r="E791" s="10">
        <f t="shared" si="209"/>
        <v>0</v>
      </c>
      <c r="F791" s="10">
        <v>0</v>
      </c>
      <c r="G791" s="10">
        <v>0</v>
      </c>
      <c r="H791" s="10">
        <v>0</v>
      </c>
      <c r="I791" s="10">
        <v>0</v>
      </c>
      <c r="J791" s="10">
        <f t="shared" si="205"/>
        <v>0</v>
      </c>
      <c r="K791" s="10">
        <f t="shared" si="206"/>
        <v>0</v>
      </c>
    </row>
    <row r="792" spans="1:11" x14ac:dyDescent="0.25">
      <c r="A792" t="str">
        <f t="shared" si="204"/>
        <v>b</v>
      </c>
      <c r="B792" s="5"/>
      <c r="C792" s="6" t="s">
        <v>18</v>
      </c>
      <c r="D792" s="28"/>
      <c r="E792" s="7">
        <f t="shared" si="209"/>
        <v>0</v>
      </c>
      <c r="F792" s="7">
        <v>0</v>
      </c>
      <c r="G792" s="7">
        <v>0</v>
      </c>
      <c r="H792" s="7">
        <v>0</v>
      </c>
      <c r="I792" s="7">
        <v>0</v>
      </c>
      <c r="J792" s="7">
        <f t="shared" si="205"/>
        <v>0</v>
      </c>
      <c r="K792" s="7">
        <f t="shared" si="206"/>
        <v>0</v>
      </c>
    </row>
    <row r="793" spans="1:11" x14ac:dyDescent="0.25">
      <c r="A793" t="str">
        <f t="shared" si="204"/>
        <v>b</v>
      </c>
      <c r="B793" s="5"/>
      <c r="C793" s="6" t="s">
        <v>19</v>
      </c>
      <c r="D793" s="28"/>
      <c r="E793" s="7">
        <f t="shared" si="209"/>
        <v>0</v>
      </c>
      <c r="F793" s="7">
        <v>0</v>
      </c>
      <c r="G793" s="7">
        <v>0</v>
      </c>
      <c r="H793" s="7">
        <v>0</v>
      </c>
      <c r="I793" s="7">
        <v>0</v>
      </c>
      <c r="J793" s="7">
        <f t="shared" si="205"/>
        <v>0</v>
      </c>
      <c r="K793" s="7">
        <f t="shared" si="206"/>
        <v>0</v>
      </c>
    </row>
    <row r="794" spans="1:11" ht="15.75" thickBot="1" x14ac:dyDescent="0.3">
      <c r="A794" t="str">
        <f t="shared" si="204"/>
        <v>b</v>
      </c>
      <c r="B794" s="11"/>
      <c r="C794" s="12" t="s">
        <v>20</v>
      </c>
      <c r="D794" s="30"/>
      <c r="E794" s="13">
        <f t="shared" si="209"/>
        <v>0</v>
      </c>
      <c r="F794" s="13">
        <v>0</v>
      </c>
      <c r="G794" s="13">
        <v>0</v>
      </c>
      <c r="H794" s="13">
        <v>0</v>
      </c>
      <c r="I794" s="13">
        <v>0</v>
      </c>
      <c r="J794" s="13">
        <f t="shared" si="205"/>
        <v>0</v>
      </c>
      <c r="K794" s="13">
        <f t="shared" si="206"/>
        <v>0</v>
      </c>
    </row>
    <row r="795" spans="1:11" ht="31.5" thickTop="1" thickBot="1" x14ac:dyDescent="0.3">
      <c r="A795" t="str">
        <f t="shared" si="204"/>
        <v>b</v>
      </c>
      <c r="B795" s="3" t="s">
        <v>136</v>
      </c>
      <c r="C795" s="14" t="s">
        <v>137</v>
      </c>
      <c r="D795" s="27"/>
      <c r="E795" s="4">
        <f t="shared" si="209"/>
        <v>0</v>
      </c>
      <c r="F795" s="4">
        <f>SUM(F796,F804,F805,F806)</f>
        <v>0</v>
      </c>
      <c r="G795" s="4">
        <f t="shared" ref="G795:I795" si="212">SUM(G796,G804,G805,G806)</f>
        <v>0</v>
      </c>
      <c r="H795" s="4">
        <f t="shared" si="212"/>
        <v>0</v>
      </c>
      <c r="I795" s="4">
        <f t="shared" si="212"/>
        <v>0</v>
      </c>
      <c r="J795" s="4">
        <f t="shared" si="205"/>
        <v>0</v>
      </c>
      <c r="K795" s="4">
        <f t="shared" si="206"/>
        <v>0</v>
      </c>
    </row>
    <row r="796" spans="1:11" ht="15.75" thickTop="1" x14ac:dyDescent="0.25">
      <c r="A796" t="str">
        <f t="shared" si="204"/>
        <v>b</v>
      </c>
      <c r="B796" s="5"/>
      <c r="C796" s="6" t="s">
        <v>10</v>
      </c>
      <c r="D796" s="28"/>
      <c r="E796" s="7">
        <f t="shared" si="209"/>
        <v>0</v>
      </c>
      <c r="F796" s="7">
        <f>SUM(F797:F803)</f>
        <v>0</v>
      </c>
      <c r="G796" s="7">
        <f t="shared" ref="G796:I796" si="213">SUM(G797:G803)</f>
        <v>0</v>
      </c>
      <c r="H796" s="7">
        <f t="shared" si="213"/>
        <v>0</v>
      </c>
      <c r="I796" s="7">
        <f t="shared" si="213"/>
        <v>0</v>
      </c>
      <c r="J796" s="7">
        <f t="shared" si="205"/>
        <v>0</v>
      </c>
      <c r="K796" s="7">
        <f t="shared" si="206"/>
        <v>0</v>
      </c>
    </row>
    <row r="797" spans="1:11" x14ac:dyDescent="0.25">
      <c r="A797" t="str">
        <f t="shared" si="204"/>
        <v>b</v>
      </c>
      <c r="B797" s="8"/>
      <c r="C797" s="9" t="s">
        <v>11</v>
      </c>
      <c r="D797" s="29"/>
      <c r="E797" s="10">
        <f t="shared" si="209"/>
        <v>0</v>
      </c>
      <c r="F797" s="10">
        <v>0</v>
      </c>
      <c r="G797" s="10">
        <v>0</v>
      </c>
      <c r="H797" s="10">
        <v>0</v>
      </c>
      <c r="I797" s="10">
        <v>0</v>
      </c>
      <c r="J797" s="10">
        <f t="shared" si="205"/>
        <v>0</v>
      </c>
      <c r="K797" s="10">
        <f t="shared" si="206"/>
        <v>0</v>
      </c>
    </row>
    <row r="798" spans="1:11" x14ac:dyDescent="0.25">
      <c r="A798" t="str">
        <f t="shared" si="204"/>
        <v>b</v>
      </c>
      <c r="B798" s="8"/>
      <c r="C798" s="9" t="s">
        <v>12</v>
      </c>
      <c r="D798" s="29"/>
      <c r="E798" s="10">
        <f t="shared" si="209"/>
        <v>0</v>
      </c>
      <c r="F798" s="10">
        <v>0</v>
      </c>
      <c r="G798" s="10">
        <v>0</v>
      </c>
      <c r="H798" s="10">
        <v>0</v>
      </c>
      <c r="I798" s="10">
        <v>0</v>
      </c>
      <c r="J798" s="10">
        <f t="shared" si="205"/>
        <v>0</v>
      </c>
      <c r="K798" s="10">
        <f t="shared" si="206"/>
        <v>0</v>
      </c>
    </row>
    <row r="799" spans="1:11" x14ac:dyDescent="0.25">
      <c r="A799" t="str">
        <f t="shared" si="204"/>
        <v>b</v>
      </c>
      <c r="B799" s="8"/>
      <c r="C799" s="9" t="s">
        <v>13</v>
      </c>
      <c r="D799" s="29"/>
      <c r="E799" s="10">
        <f t="shared" si="209"/>
        <v>0</v>
      </c>
      <c r="F799" s="10">
        <v>0</v>
      </c>
      <c r="G799" s="10">
        <v>0</v>
      </c>
      <c r="H799" s="10">
        <v>0</v>
      </c>
      <c r="I799" s="10">
        <v>0</v>
      </c>
      <c r="J799" s="10">
        <f t="shared" si="205"/>
        <v>0</v>
      </c>
      <c r="K799" s="10">
        <f t="shared" si="206"/>
        <v>0</v>
      </c>
    </row>
    <row r="800" spans="1:11" x14ac:dyDescent="0.25">
      <c r="A800" t="str">
        <f t="shared" si="204"/>
        <v>b</v>
      </c>
      <c r="B800" s="8"/>
      <c r="C800" s="9" t="s">
        <v>14</v>
      </c>
      <c r="D800" s="29"/>
      <c r="E800" s="10">
        <f t="shared" si="209"/>
        <v>0</v>
      </c>
      <c r="F800" s="10">
        <v>0</v>
      </c>
      <c r="G800" s="10">
        <v>0</v>
      </c>
      <c r="H800" s="10">
        <v>0</v>
      </c>
      <c r="I800" s="10">
        <v>0</v>
      </c>
      <c r="J800" s="10">
        <f t="shared" si="205"/>
        <v>0</v>
      </c>
      <c r="K800" s="10">
        <f t="shared" si="206"/>
        <v>0</v>
      </c>
    </row>
    <row r="801" spans="1:11" x14ac:dyDescent="0.25">
      <c r="A801" t="str">
        <f t="shared" si="204"/>
        <v>b</v>
      </c>
      <c r="B801" s="8"/>
      <c r="C801" s="9" t="s">
        <v>15</v>
      </c>
      <c r="D801" s="29"/>
      <c r="E801" s="10">
        <f t="shared" si="209"/>
        <v>0</v>
      </c>
      <c r="F801" s="10">
        <v>0</v>
      </c>
      <c r="G801" s="10">
        <v>0</v>
      </c>
      <c r="H801" s="10">
        <v>0</v>
      </c>
      <c r="I801" s="10">
        <v>0</v>
      </c>
      <c r="J801" s="10">
        <f t="shared" si="205"/>
        <v>0</v>
      </c>
      <c r="K801" s="10">
        <f t="shared" si="206"/>
        <v>0</v>
      </c>
    </row>
    <row r="802" spans="1:11" x14ac:dyDescent="0.25">
      <c r="A802" t="str">
        <f t="shared" si="204"/>
        <v>b</v>
      </c>
      <c r="B802" s="8"/>
      <c r="C802" s="9" t="s">
        <v>16</v>
      </c>
      <c r="D802" s="29"/>
      <c r="E802" s="10">
        <f t="shared" si="209"/>
        <v>0</v>
      </c>
      <c r="F802" s="10">
        <v>0</v>
      </c>
      <c r="G802" s="10">
        <v>0</v>
      </c>
      <c r="H802" s="10">
        <v>0</v>
      </c>
      <c r="I802" s="10">
        <v>0</v>
      </c>
      <c r="J802" s="10">
        <f t="shared" si="205"/>
        <v>0</v>
      </c>
      <c r="K802" s="10">
        <f t="shared" si="206"/>
        <v>0</v>
      </c>
    </row>
    <row r="803" spans="1:11" x14ac:dyDescent="0.25">
      <c r="A803" t="str">
        <f t="shared" si="204"/>
        <v>b</v>
      </c>
      <c r="B803" s="8"/>
      <c r="C803" s="9" t="s">
        <v>17</v>
      </c>
      <c r="D803" s="29"/>
      <c r="E803" s="10">
        <f t="shared" si="209"/>
        <v>0</v>
      </c>
      <c r="F803" s="10">
        <v>0</v>
      </c>
      <c r="G803" s="10">
        <v>0</v>
      </c>
      <c r="H803" s="10">
        <v>0</v>
      </c>
      <c r="I803" s="10">
        <v>0</v>
      </c>
      <c r="J803" s="10">
        <f t="shared" si="205"/>
        <v>0</v>
      </c>
      <c r="K803" s="10">
        <f t="shared" si="206"/>
        <v>0</v>
      </c>
    </row>
    <row r="804" spans="1:11" x14ac:dyDescent="0.25">
      <c r="A804" t="str">
        <f t="shared" si="204"/>
        <v>b</v>
      </c>
      <c r="B804" s="5"/>
      <c r="C804" s="6" t="s">
        <v>18</v>
      </c>
      <c r="D804" s="28"/>
      <c r="E804" s="7">
        <f t="shared" si="209"/>
        <v>0</v>
      </c>
      <c r="F804" s="7">
        <v>0</v>
      </c>
      <c r="G804" s="7">
        <v>0</v>
      </c>
      <c r="H804" s="7">
        <v>0</v>
      </c>
      <c r="I804" s="7">
        <v>0</v>
      </c>
      <c r="J804" s="7">
        <f t="shared" si="205"/>
        <v>0</v>
      </c>
      <c r="K804" s="7">
        <f t="shared" si="206"/>
        <v>0</v>
      </c>
    </row>
    <row r="805" spans="1:11" x14ac:dyDescent="0.25">
      <c r="A805" t="str">
        <f t="shared" si="204"/>
        <v>b</v>
      </c>
      <c r="B805" s="5"/>
      <c r="C805" s="6" t="s">
        <v>19</v>
      </c>
      <c r="D805" s="28"/>
      <c r="E805" s="7">
        <f t="shared" si="209"/>
        <v>0</v>
      </c>
      <c r="F805" s="7">
        <v>0</v>
      </c>
      <c r="G805" s="7">
        <v>0</v>
      </c>
      <c r="H805" s="7">
        <v>0</v>
      </c>
      <c r="I805" s="7">
        <v>0</v>
      </c>
      <c r="J805" s="7">
        <f t="shared" si="205"/>
        <v>0</v>
      </c>
      <c r="K805" s="7">
        <f t="shared" si="206"/>
        <v>0</v>
      </c>
    </row>
    <row r="806" spans="1:11" ht="15.75" thickBot="1" x14ac:dyDescent="0.3">
      <c r="A806" t="str">
        <f t="shared" si="204"/>
        <v>b</v>
      </c>
      <c r="B806" s="11"/>
      <c r="C806" s="12" t="s">
        <v>20</v>
      </c>
      <c r="D806" s="30"/>
      <c r="E806" s="13">
        <f t="shared" si="209"/>
        <v>0</v>
      </c>
      <c r="F806" s="13">
        <v>0</v>
      </c>
      <c r="G806" s="13">
        <v>0</v>
      </c>
      <c r="H806" s="13">
        <v>0</v>
      </c>
      <c r="I806" s="13">
        <v>0</v>
      </c>
      <c r="J806" s="13">
        <f t="shared" si="205"/>
        <v>0</v>
      </c>
      <c r="K806" s="13">
        <f t="shared" si="206"/>
        <v>0</v>
      </c>
    </row>
    <row r="807" spans="1:11" ht="32.25" customHeight="1" thickTop="1" thickBot="1" x14ac:dyDescent="0.3">
      <c r="A807" t="str">
        <f t="shared" si="204"/>
        <v>b</v>
      </c>
      <c r="B807" s="16" t="s">
        <v>138</v>
      </c>
      <c r="C807" s="4" t="s">
        <v>139</v>
      </c>
      <c r="D807" s="27"/>
      <c r="E807" s="4">
        <f t="shared" si="209"/>
        <v>0</v>
      </c>
      <c r="F807" s="4">
        <f>SUM(F808,F816,F817,F818)</f>
        <v>0</v>
      </c>
      <c r="G807" s="4">
        <f t="shared" ref="G807:I807" si="214">SUM(G808,G816,G817,G818)</f>
        <v>0</v>
      </c>
      <c r="H807" s="4">
        <f t="shared" si="214"/>
        <v>0</v>
      </c>
      <c r="I807" s="4">
        <f t="shared" si="214"/>
        <v>0</v>
      </c>
      <c r="J807" s="4">
        <f t="shared" si="205"/>
        <v>0</v>
      </c>
      <c r="K807" s="4">
        <f t="shared" si="206"/>
        <v>0</v>
      </c>
    </row>
    <row r="808" spans="1:11" ht="15.75" thickTop="1" x14ac:dyDescent="0.25">
      <c r="A808" t="str">
        <f t="shared" si="204"/>
        <v>b</v>
      </c>
      <c r="B808" s="5"/>
      <c r="C808" s="6" t="s">
        <v>10</v>
      </c>
      <c r="D808" s="28"/>
      <c r="E808" s="7">
        <f t="shared" si="209"/>
        <v>0</v>
      </c>
      <c r="F808" s="7">
        <f>SUM(F809:F815)</f>
        <v>0</v>
      </c>
      <c r="G808" s="7">
        <f t="shared" ref="G808:I808" si="215">SUM(G809:G815)</f>
        <v>0</v>
      </c>
      <c r="H808" s="7">
        <f t="shared" si="215"/>
        <v>0</v>
      </c>
      <c r="I808" s="7">
        <f t="shared" si="215"/>
        <v>0</v>
      </c>
      <c r="J808" s="7">
        <f t="shared" si="205"/>
        <v>0</v>
      </c>
      <c r="K808" s="7">
        <f t="shared" si="206"/>
        <v>0</v>
      </c>
    </row>
    <row r="809" spans="1:11" x14ac:dyDescent="0.25">
      <c r="A809" t="str">
        <f t="shared" si="204"/>
        <v>b</v>
      </c>
      <c r="B809" s="8"/>
      <c r="C809" s="9" t="s">
        <v>11</v>
      </c>
      <c r="D809" s="29"/>
      <c r="E809" s="10">
        <f t="shared" si="209"/>
        <v>0</v>
      </c>
      <c r="F809" s="10">
        <v>0</v>
      </c>
      <c r="G809" s="10">
        <v>0</v>
      </c>
      <c r="H809" s="10">
        <v>0</v>
      </c>
      <c r="I809" s="10">
        <v>0</v>
      </c>
      <c r="J809" s="10">
        <f t="shared" si="205"/>
        <v>0</v>
      </c>
      <c r="K809" s="10">
        <f t="shared" si="206"/>
        <v>0</v>
      </c>
    </row>
    <row r="810" spans="1:11" x14ac:dyDescent="0.25">
      <c r="A810" t="str">
        <f t="shared" si="204"/>
        <v>b</v>
      </c>
      <c r="B810" s="8"/>
      <c r="C810" s="9" t="s">
        <v>12</v>
      </c>
      <c r="D810" s="29"/>
      <c r="E810" s="10">
        <f t="shared" si="209"/>
        <v>0</v>
      </c>
      <c r="F810" s="10">
        <v>0</v>
      </c>
      <c r="G810" s="10">
        <v>0</v>
      </c>
      <c r="H810" s="10">
        <v>0</v>
      </c>
      <c r="I810" s="10">
        <v>0</v>
      </c>
      <c r="J810" s="10">
        <f t="shared" si="205"/>
        <v>0</v>
      </c>
      <c r="K810" s="10">
        <f t="shared" si="206"/>
        <v>0</v>
      </c>
    </row>
    <row r="811" spans="1:11" x14ac:dyDescent="0.25">
      <c r="A811" t="str">
        <f t="shared" si="204"/>
        <v>b</v>
      </c>
      <c r="B811" s="8"/>
      <c r="C811" s="9" t="s">
        <v>13</v>
      </c>
      <c r="D811" s="29"/>
      <c r="E811" s="10">
        <f t="shared" si="209"/>
        <v>0</v>
      </c>
      <c r="F811" s="10">
        <v>0</v>
      </c>
      <c r="G811" s="10">
        <v>0</v>
      </c>
      <c r="H811" s="10">
        <v>0</v>
      </c>
      <c r="I811" s="10">
        <v>0</v>
      </c>
      <c r="J811" s="10">
        <f t="shared" si="205"/>
        <v>0</v>
      </c>
      <c r="K811" s="10">
        <f t="shared" si="206"/>
        <v>0</v>
      </c>
    </row>
    <row r="812" spans="1:11" x14ac:dyDescent="0.25">
      <c r="A812" t="str">
        <f t="shared" si="204"/>
        <v>b</v>
      </c>
      <c r="B812" s="8"/>
      <c r="C812" s="9" t="s">
        <v>14</v>
      </c>
      <c r="D812" s="29"/>
      <c r="E812" s="10">
        <f t="shared" si="209"/>
        <v>0</v>
      </c>
      <c r="F812" s="10">
        <v>0</v>
      </c>
      <c r="G812" s="10">
        <v>0</v>
      </c>
      <c r="H812" s="10">
        <v>0</v>
      </c>
      <c r="I812" s="10">
        <v>0</v>
      </c>
      <c r="J812" s="10">
        <f t="shared" si="205"/>
        <v>0</v>
      </c>
      <c r="K812" s="10">
        <f t="shared" si="206"/>
        <v>0</v>
      </c>
    </row>
    <row r="813" spans="1:11" x14ac:dyDescent="0.25">
      <c r="A813" t="str">
        <f t="shared" si="204"/>
        <v>b</v>
      </c>
      <c r="B813" s="8"/>
      <c r="C813" s="9" t="s">
        <v>15</v>
      </c>
      <c r="D813" s="29"/>
      <c r="E813" s="10">
        <f t="shared" si="209"/>
        <v>0</v>
      </c>
      <c r="F813" s="10">
        <v>0</v>
      </c>
      <c r="G813" s="10">
        <v>0</v>
      </c>
      <c r="H813" s="10">
        <v>0</v>
      </c>
      <c r="I813" s="10">
        <v>0</v>
      </c>
      <c r="J813" s="10">
        <f t="shared" si="205"/>
        <v>0</v>
      </c>
      <c r="K813" s="10">
        <f t="shared" si="206"/>
        <v>0</v>
      </c>
    </row>
    <row r="814" spans="1:11" x14ac:dyDescent="0.25">
      <c r="A814" t="str">
        <f t="shared" si="204"/>
        <v>b</v>
      </c>
      <c r="B814" s="8"/>
      <c r="C814" s="9" t="s">
        <v>16</v>
      </c>
      <c r="D814" s="29"/>
      <c r="E814" s="10">
        <f t="shared" si="209"/>
        <v>0</v>
      </c>
      <c r="F814" s="10">
        <v>0</v>
      </c>
      <c r="G814" s="10">
        <v>0</v>
      </c>
      <c r="H814" s="10">
        <v>0</v>
      </c>
      <c r="I814" s="10">
        <v>0</v>
      </c>
      <c r="J814" s="10">
        <f t="shared" si="205"/>
        <v>0</v>
      </c>
      <c r="K814" s="10">
        <f t="shared" si="206"/>
        <v>0</v>
      </c>
    </row>
    <row r="815" spans="1:11" x14ac:dyDescent="0.25">
      <c r="A815" t="str">
        <f t="shared" si="204"/>
        <v>b</v>
      </c>
      <c r="B815" s="8"/>
      <c r="C815" s="9" t="s">
        <v>17</v>
      </c>
      <c r="D815" s="29"/>
      <c r="E815" s="10">
        <f t="shared" si="209"/>
        <v>0</v>
      </c>
      <c r="F815" s="10">
        <v>0</v>
      </c>
      <c r="G815" s="10">
        <v>0</v>
      </c>
      <c r="H815" s="10">
        <v>0</v>
      </c>
      <c r="I815" s="10">
        <v>0</v>
      </c>
      <c r="J815" s="10">
        <f t="shared" si="205"/>
        <v>0</v>
      </c>
      <c r="K815" s="10">
        <f t="shared" si="206"/>
        <v>0</v>
      </c>
    </row>
    <row r="816" spans="1:11" x14ac:dyDescent="0.25">
      <c r="A816" t="str">
        <f t="shared" si="204"/>
        <v>b</v>
      </c>
      <c r="B816" s="5"/>
      <c r="C816" s="6" t="s">
        <v>18</v>
      </c>
      <c r="D816" s="28"/>
      <c r="E816" s="7">
        <f t="shared" si="209"/>
        <v>0</v>
      </c>
      <c r="F816" s="7">
        <v>0</v>
      </c>
      <c r="G816" s="7">
        <v>0</v>
      </c>
      <c r="H816" s="7">
        <v>0</v>
      </c>
      <c r="I816" s="7">
        <v>0</v>
      </c>
      <c r="J816" s="7">
        <f t="shared" si="205"/>
        <v>0</v>
      </c>
      <c r="K816" s="7">
        <f t="shared" si="206"/>
        <v>0</v>
      </c>
    </row>
    <row r="817" spans="1:11" x14ac:dyDescent="0.25">
      <c r="A817" t="str">
        <f t="shared" si="204"/>
        <v>b</v>
      </c>
      <c r="B817" s="5"/>
      <c r="C817" s="6" t="s">
        <v>19</v>
      </c>
      <c r="D817" s="28"/>
      <c r="E817" s="7">
        <f t="shared" si="209"/>
        <v>0</v>
      </c>
      <c r="F817" s="7">
        <v>0</v>
      </c>
      <c r="G817" s="7">
        <v>0</v>
      </c>
      <c r="H817" s="7">
        <v>0</v>
      </c>
      <c r="I817" s="7">
        <v>0</v>
      </c>
      <c r="J817" s="7">
        <f t="shared" si="205"/>
        <v>0</v>
      </c>
      <c r="K817" s="7">
        <f t="shared" si="206"/>
        <v>0</v>
      </c>
    </row>
    <row r="818" spans="1:11" ht="15.75" thickBot="1" x14ac:dyDescent="0.3">
      <c r="A818" t="str">
        <f t="shared" si="204"/>
        <v>b</v>
      </c>
      <c r="B818" s="11"/>
      <c r="C818" s="12" t="s">
        <v>20</v>
      </c>
      <c r="D818" s="30"/>
      <c r="E818" s="13">
        <f t="shared" si="209"/>
        <v>0</v>
      </c>
      <c r="F818" s="13">
        <v>0</v>
      </c>
      <c r="G818" s="13">
        <v>0</v>
      </c>
      <c r="H818" s="13">
        <v>0</v>
      </c>
      <c r="I818" s="13">
        <v>0</v>
      </c>
      <c r="J818" s="13">
        <f t="shared" si="205"/>
        <v>0</v>
      </c>
      <c r="K818" s="13">
        <f t="shared" si="206"/>
        <v>0</v>
      </c>
    </row>
    <row r="819" spans="1:11" ht="32.25" customHeight="1" thickTop="1" thickBot="1" x14ac:dyDescent="0.3">
      <c r="A819" t="str">
        <f t="shared" si="204"/>
        <v>b</v>
      </c>
      <c r="B819" s="16" t="s">
        <v>140</v>
      </c>
      <c r="C819" s="4" t="s">
        <v>141</v>
      </c>
      <c r="D819" s="27"/>
      <c r="E819" s="4">
        <f t="shared" si="209"/>
        <v>0</v>
      </c>
      <c r="F819" s="4">
        <f>SUM(F831,F843)</f>
        <v>0</v>
      </c>
      <c r="G819" s="4">
        <f t="shared" ref="G819:I819" si="216">SUM(G831,G843)</f>
        <v>0</v>
      </c>
      <c r="H819" s="4">
        <f t="shared" si="216"/>
        <v>0</v>
      </c>
      <c r="I819" s="4">
        <f t="shared" si="216"/>
        <v>0</v>
      </c>
      <c r="J819" s="4">
        <f t="shared" ref="J819:J830" si="217">SUM(F819,G819)</f>
        <v>0</v>
      </c>
      <c r="K819" s="4">
        <f t="shared" ref="K819:K830" si="218">SUM(F819,G819,H819)</f>
        <v>0</v>
      </c>
    </row>
    <row r="820" spans="1:11" ht="15.75" thickTop="1" x14ac:dyDescent="0.25">
      <c r="A820" t="str">
        <f t="shared" si="204"/>
        <v>b</v>
      </c>
      <c r="B820" s="5"/>
      <c r="C820" s="6" t="s">
        <v>10</v>
      </c>
      <c r="D820" s="28"/>
      <c r="E820" s="7">
        <f t="shared" si="209"/>
        <v>0</v>
      </c>
      <c r="F820" s="7">
        <f t="shared" ref="F820:I820" si="219">SUM(F832,F844)</f>
        <v>0</v>
      </c>
      <c r="G820" s="7">
        <f t="shared" si="219"/>
        <v>0</v>
      </c>
      <c r="H820" s="7">
        <f t="shared" si="219"/>
        <v>0</v>
      </c>
      <c r="I820" s="7">
        <f t="shared" si="219"/>
        <v>0</v>
      </c>
      <c r="J820" s="7">
        <f t="shared" si="217"/>
        <v>0</v>
      </c>
      <c r="K820" s="7">
        <f t="shared" si="218"/>
        <v>0</v>
      </c>
    </row>
    <row r="821" spans="1:11" x14ac:dyDescent="0.25">
      <c r="A821" t="str">
        <f t="shared" si="204"/>
        <v>b</v>
      </c>
      <c r="B821" s="8"/>
      <c r="C821" s="9" t="s">
        <v>11</v>
      </c>
      <c r="D821" s="29"/>
      <c r="E821" s="10">
        <f t="shared" si="209"/>
        <v>0</v>
      </c>
      <c r="F821" s="10">
        <f t="shared" ref="F821:I821" si="220">SUM(F833,F845)</f>
        <v>0</v>
      </c>
      <c r="G821" s="10">
        <f t="shared" si="220"/>
        <v>0</v>
      </c>
      <c r="H821" s="10">
        <f t="shared" si="220"/>
        <v>0</v>
      </c>
      <c r="I821" s="10">
        <f t="shared" si="220"/>
        <v>0</v>
      </c>
      <c r="J821" s="10">
        <f t="shared" si="217"/>
        <v>0</v>
      </c>
      <c r="K821" s="10">
        <f t="shared" si="218"/>
        <v>0</v>
      </c>
    </row>
    <row r="822" spans="1:11" x14ac:dyDescent="0.25">
      <c r="A822" t="str">
        <f t="shared" si="204"/>
        <v>b</v>
      </c>
      <c r="B822" s="8"/>
      <c r="C822" s="9" t="s">
        <v>12</v>
      </c>
      <c r="D822" s="29"/>
      <c r="E822" s="10">
        <f t="shared" si="209"/>
        <v>0</v>
      </c>
      <c r="F822" s="10">
        <f t="shared" ref="F822:I822" si="221">SUM(F834,F846)</f>
        <v>0</v>
      </c>
      <c r="G822" s="10">
        <f t="shared" si="221"/>
        <v>0</v>
      </c>
      <c r="H822" s="10">
        <f t="shared" si="221"/>
        <v>0</v>
      </c>
      <c r="I822" s="10">
        <f t="shared" si="221"/>
        <v>0</v>
      </c>
      <c r="J822" s="10">
        <f t="shared" si="217"/>
        <v>0</v>
      </c>
      <c r="K822" s="10">
        <f t="shared" si="218"/>
        <v>0</v>
      </c>
    </row>
    <row r="823" spans="1:11" x14ac:dyDescent="0.25">
      <c r="A823" t="str">
        <f t="shared" si="204"/>
        <v>b</v>
      </c>
      <c r="B823" s="8"/>
      <c r="C823" s="9" t="s">
        <v>13</v>
      </c>
      <c r="D823" s="29"/>
      <c r="E823" s="10">
        <f t="shared" si="209"/>
        <v>0</v>
      </c>
      <c r="F823" s="10">
        <f t="shared" ref="F823:I823" si="222">SUM(F835,F847)</f>
        <v>0</v>
      </c>
      <c r="G823" s="10">
        <f t="shared" si="222"/>
        <v>0</v>
      </c>
      <c r="H823" s="10">
        <f t="shared" si="222"/>
        <v>0</v>
      </c>
      <c r="I823" s="10">
        <f t="shared" si="222"/>
        <v>0</v>
      </c>
      <c r="J823" s="10">
        <f t="shared" si="217"/>
        <v>0</v>
      </c>
      <c r="K823" s="10">
        <f t="shared" si="218"/>
        <v>0</v>
      </c>
    </row>
    <row r="824" spans="1:11" x14ac:dyDescent="0.25">
      <c r="A824" t="str">
        <f t="shared" si="204"/>
        <v>b</v>
      </c>
      <c r="B824" s="8"/>
      <c r="C824" s="9" t="s">
        <v>14</v>
      </c>
      <c r="D824" s="29"/>
      <c r="E824" s="10">
        <f t="shared" si="209"/>
        <v>0</v>
      </c>
      <c r="F824" s="10">
        <f t="shared" ref="F824:I824" si="223">SUM(F836,F848)</f>
        <v>0</v>
      </c>
      <c r="G824" s="10">
        <f t="shared" si="223"/>
        <v>0</v>
      </c>
      <c r="H824" s="10">
        <f t="shared" si="223"/>
        <v>0</v>
      </c>
      <c r="I824" s="10">
        <f t="shared" si="223"/>
        <v>0</v>
      </c>
      <c r="J824" s="10">
        <f t="shared" si="217"/>
        <v>0</v>
      </c>
      <c r="K824" s="10">
        <f t="shared" si="218"/>
        <v>0</v>
      </c>
    </row>
    <row r="825" spans="1:11" x14ac:dyDescent="0.25">
      <c r="A825" t="str">
        <f t="shared" si="204"/>
        <v>b</v>
      </c>
      <c r="B825" s="8"/>
      <c r="C825" s="9" t="s">
        <v>15</v>
      </c>
      <c r="D825" s="29"/>
      <c r="E825" s="10">
        <f t="shared" si="209"/>
        <v>0</v>
      </c>
      <c r="F825" s="10">
        <f t="shared" ref="F825:I825" si="224">SUM(F837,F849)</f>
        <v>0</v>
      </c>
      <c r="G825" s="10">
        <f t="shared" si="224"/>
        <v>0</v>
      </c>
      <c r="H825" s="10">
        <f t="shared" si="224"/>
        <v>0</v>
      </c>
      <c r="I825" s="10">
        <f t="shared" si="224"/>
        <v>0</v>
      </c>
      <c r="J825" s="10">
        <f t="shared" si="217"/>
        <v>0</v>
      </c>
      <c r="K825" s="10">
        <f t="shared" si="218"/>
        <v>0</v>
      </c>
    </row>
    <row r="826" spans="1:11" x14ac:dyDescent="0.25">
      <c r="A826" t="str">
        <f t="shared" si="204"/>
        <v>b</v>
      </c>
      <c r="B826" s="8"/>
      <c r="C826" s="9" t="s">
        <v>16</v>
      </c>
      <c r="D826" s="29"/>
      <c r="E826" s="10">
        <f t="shared" si="209"/>
        <v>0</v>
      </c>
      <c r="F826" s="10">
        <f t="shared" ref="F826:I826" si="225">SUM(F838,F850)</f>
        <v>0</v>
      </c>
      <c r="G826" s="10">
        <f t="shared" si="225"/>
        <v>0</v>
      </c>
      <c r="H826" s="10">
        <f t="shared" si="225"/>
        <v>0</v>
      </c>
      <c r="I826" s="10">
        <f t="shared" si="225"/>
        <v>0</v>
      </c>
      <c r="J826" s="10">
        <f t="shared" si="217"/>
        <v>0</v>
      </c>
      <c r="K826" s="10">
        <f t="shared" si="218"/>
        <v>0</v>
      </c>
    </row>
    <row r="827" spans="1:11" x14ac:dyDescent="0.25">
      <c r="A827" t="str">
        <f t="shared" si="204"/>
        <v>b</v>
      </c>
      <c r="B827" s="8"/>
      <c r="C827" s="9" t="s">
        <v>17</v>
      </c>
      <c r="D827" s="29"/>
      <c r="E827" s="10">
        <f t="shared" si="209"/>
        <v>0</v>
      </c>
      <c r="F827" s="10">
        <f t="shared" ref="F827:I827" si="226">SUM(F839,F851)</f>
        <v>0</v>
      </c>
      <c r="G827" s="10">
        <f t="shared" si="226"/>
        <v>0</v>
      </c>
      <c r="H827" s="10">
        <f t="shared" si="226"/>
        <v>0</v>
      </c>
      <c r="I827" s="10">
        <f t="shared" si="226"/>
        <v>0</v>
      </c>
      <c r="J827" s="10">
        <f t="shared" si="217"/>
        <v>0</v>
      </c>
      <c r="K827" s="10">
        <f t="shared" si="218"/>
        <v>0</v>
      </c>
    </row>
    <row r="828" spans="1:11" x14ac:dyDescent="0.25">
      <c r="A828" t="str">
        <f t="shared" si="204"/>
        <v>b</v>
      </c>
      <c r="B828" s="5"/>
      <c r="C828" s="6" t="s">
        <v>18</v>
      </c>
      <c r="D828" s="28"/>
      <c r="E828" s="7">
        <f t="shared" si="209"/>
        <v>0</v>
      </c>
      <c r="F828" s="7">
        <f t="shared" ref="F828:I828" si="227">SUM(F840,F852)</f>
        <v>0</v>
      </c>
      <c r="G828" s="7">
        <f t="shared" si="227"/>
        <v>0</v>
      </c>
      <c r="H828" s="7">
        <f t="shared" si="227"/>
        <v>0</v>
      </c>
      <c r="I828" s="7">
        <f t="shared" si="227"/>
        <v>0</v>
      </c>
      <c r="J828" s="7">
        <f t="shared" si="217"/>
        <v>0</v>
      </c>
      <c r="K828" s="7">
        <f t="shared" si="218"/>
        <v>0</v>
      </c>
    </row>
    <row r="829" spans="1:11" x14ac:dyDescent="0.25">
      <c r="A829" t="str">
        <f t="shared" si="204"/>
        <v>b</v>
      </c>
      <c r="B829" s="5"/>
      <c r="C829" s="6" t="s">
        <v>19</v>
      </c>
      <c r="D829" s="28"/>
      <c r="E829" s="7">
        <f t="shared" si="209"/>
        <v>0</v>
      </c>
      <c r="F829" s="7">
        <f t="shared" ref="F829:I829" si="228">SUM(F841,F853)</f>
        <v>0</v>
      </c>
      <c r="G829" s="7">
        <f t="shared" si="228"/>
        <v>0</v>
      </c>
      <c r="H829" s="7">
        <f t="shared" si="228"/>
        <v>0</v>
      </c>
      <c r="I829" s="7">
        <f t="shared" si="228"/>
        <v>0</v>
      </c>
      <c r="J829" s="7">
        <f t="shared" si="217"/>
        <v>0</v>
      </c>
      <c r="K829" s="7">
        <f t="shared" si="218"/>
        <v>0</v>
      </c>
    </row>
    <row r="830" spans="1:11" ht="15.75" thickBot="1" x14ac:dyDescent="0.3">
      <c r="A830" t="str">
        <f t="shared" si="204"/>
        <v>b</v>
      </c>
      <c r="B830" s="11"/>
      <c r="C830" s="12" t="s">
        <v>20</v>
      </c>
      <c r="D830" s="30"/>
      <c r="E830" s="13">
        <f t="shared" si="209"/>
        <v>0</v>
      </c>
      <c r="F830" s="13">
        <f t="shared" ref="F830:I830" si="229">SUM(F842,F854)</f>
        <v>0</v>
      </c>
      <c r="G830" s="13">
        <f t="shared" si="229"/>
        <v>0</v>
      </c>
      <c r="H830" s="13">
        <f t="shared" si="229"/>
        <v>0</v>
      </c>
      <c r="I830" s="13">
        <f t="shared" si="229"/>
        <v>0</v>
      </c>
      <c r="J830" s="13">
        <f t="shared" si="217"/>
        <v>0</v>
      </c>
      <c r="K830" s="13">
        <f t="shared" si="218"/>
        <v>0</v>
      </c>
    </row>
    <row r="831" spans="1:11" ht="32.25" customHeight="1" thickTop="1" thickBot="1" x14ac:dyDescent="0.3">
      <c r="A831" t="str">
        <f t="shared" si="204"/>
        <v>b</v>
      </c>
      <c r="B831" s="16" t="s">
        <v>236</v>
      </c>
      <c r="C831" s="4" t="s">
        <v>141</v>
      </c>
      <c r="D831" s="27"/>
      <c r="E831" s="4">
        <f t="shared" si="209"/>
        <v>0</v>
      </c>
      <c r="F831" s="4">
        <f>SUM(F832,F840,F841,F842)</f>
        <v>0</v>
      </c>
      <c r="G831" s="4">
        <f t="shared" ref="G831:I831" si="230">SUM(G832,G840,G841,G842)</f>
        <v>0</v>
      </c>
      <c r="H831" s="4">
        <f t="shared" si="230"/>
        <v>0</v>
      </c>
      <c r="I831" s="4">
        <f t="shared" si="230"/>
        <v>0</v>
      </c>
      <c r="J831" s="4">
        <f t="shared" si="205"/>
        <v>0</v>
      </c>
      <c r="K831" s="4">
        <f t="shared" si="206"/>
        <v>0</v>
      </c>
    </row>
    <row r="832" spans="1:11" ht="15.75" thickTop="1" x14ac:dyDescent="0.25">
      <c r="A832" t="str">
        <f t="shared" si="204"/>
        <v>b</v>
      </c>
      <c r="B832" s="5"/>
      <c r="C832" s="6" t="s">
        <v>10</v>
      </c>
      <c r="D832" s="28"/>
      <c r="E832" s="7">
        <f t="shared" si="209"/>
        <v>0</v>
      </c>
      <c r="F832" s="7">
        <f>SUM(F833:F839)</f>
        <v>0</v>
      </c>
      <c r="G832" s="7">
        <f t="shared" ref="G832:I832" si="231">SUM(G833:G839)</f>
        <v>0</v>
      </c>
      <c r="H832" s="7">
        <f t="shared" si="231"/>
        <v>0</v>
      </c>
      <c r="I832" s="7">
        <f t="shared" si="231"/>
        <v>0</v>
      </c>
      <c r="J832" s="7">
        <f t="shared" si="205"/>
        <v>0</v>
      </c>
      <c r="K832" s="7">
        <f t="shared" si="206"/>
        <v>0</v>
      </c>
    </row>
    <row r="833" spans="1:11" x14ac:dyDescent="0.25">
      <c r="A833" t="str">
        <f t="shared" si="204"/>
        <v>b</v>
      </c>
      <c r="B833" s="8"/>
      <c r="C833" s="9" t="s">
        <v>11</v>
      </c>
      <c r="D833" s="29"/>
      <c r="E833" s="10">
        <f t="shared" si="209"/>
        <v>0</v>
      </c>
      <c r="F833" s="10">
        <v>0</v>
      </c>
      <c r="G833" s="10">
        <v>0</v>
      </c>
      <c r="H833" s="10">
        <v>0</v>
      </c>
      <c r="I833" s="10">
        <v>0</v>
      </c>
      <c r="J833" s="10">
        <f t="shared" si="205"/>
        <v>0</v>
      </c>
      <c r="K833" s="10">
        <f t="shared" si="206"/>
        <v>0</v>
      </c>
    </row>
    <row r="834" spans="1:11" x14ac:dyDescent="0.25">
      <c r="A834" t="str">
        <f t="shared" si="204"/>
        <v>b</v>
      </c>
      <c r="B834" s="8"/>
      <c r="C834" s="9" t="s">
        <v>12</v>
      </c>
      <c r="D834" s="29"/>
      <c r="E834" s="10">
        <f t="shared" si="209"/>
        <v>0</v>
      </c>
      <c r="F834" s="10">
        <v>0</v>
      </c>
      <c r="G834" s="10">
        <v>0</v>
      </c>
      <c r="H834" s="10">
        <v>0</v>
      </c>
      <c r="I834" s="10">
        <v>0</v>
      </c>
      <c r="J834" s="10">
        <f t="shared" si="205"/>
        <v>0</v>
      </c>
      <c r="K834" s="10">
        <f t="shared" si="206"/>
        <v>0</v>
      </c>
    </row>
    <row r="835" spans="1:11" x14ac:dyDescent="0.25">
      <c r="A835" t="str">
        <f t="shared" si="204"/>
        <v>b</v>
      </c>
      <c r="B835" s="8"/>
      <c r="C835" s="9" t="s">
        <v>13</v>
      </c>
      <c r="D835" s="29"/>
      <c r="E835" s="10">
        <f t="shared" si="209"/>
        <v>0</v>
      </c>
      <c r="F835" s="10">
        <v>0</v>
      </c>
      <c r="G835" s="10">
        <v>0</v>
      </c>
      <c r="H835" s="10">
        <v>0</v>
      </c>
      <c r="I835" s="10">
        <v>0</v>
      </c>
      <c r="J835" s="10">
        <f t="shared" si="205"/>
        <v>0</v>
      </c>
      <c r="K835" s="10">
        <f t="shared" si="206"/>
        <v>0</v>
      </c>
    </row>
    <row r="836" spans="1:11" x14ac:dyDescent="0.25">
      <c r="A836" t="str">
        <f t="shared" si="204"/>
        <v>b</v>
      </c>
      <c r="B836" s="8"/>
      <c r="C836" s="9" t="s">
        <v>14</v>
      </c>
      <c r="D836" s="29"/>
      <c r="E836" s="10">
        <f t="shared" si="209"/>
        <v>0</v>
      </c>
      <c r="F836" s="10">
        <v>0</v>
      </c>
      <c r="G836" s="10">
        <v>0</v>
      </c>
      <c r="H836" s="10">
        <v>0</v>
      </c>
      <c r="I836" s="10">
        <v>0</v>
      </c>
      <c r="J836" s="10">
        <f t="shared" si="205"/>
        <v>0</v>
      </c>
      <c r="K836" s="10">
        <f t="shared" si="206"/>
        <v>0</v>
      </c>
    </row>
    <row r="837" spans="1:11" x14ac:dyDescent="0.25">
      <c r="A837" t="str">
        <f t="shared" si="204"/>
        <v>b</v>
      </c>
      <c r="B837" s="8"/>
      <c r="C837" s="9" t="s">
        <v>15</v>
      </c>
      <c r="D837" s="29"/>
      <c r="E837" s="10">
        <f t="shared" si="209"/>
        <v>0</v>
      </c>
      <c r="F837" s="10">
        <v>0</v>
      </c>
      <c r="G837" s="10">
        <v>0</v>
      </c>
      <c r="H837" s="10">
        <v>0</v>
      </c>
      <c r="I837" s="10">
        <v>0</v>
      </c>
      <c r="J837" s="10">
        <f t="shared" si="205"/>
        <v>0</v>
      </c>
      <c r="K837" s="10">
        <f t="shared" si="206"/>
        <v>0</v>
      </c>
    </row>
    <row r="838" spans="1:11" x14ac:dyDescent="0.25">
      <c r="A838" t="str">
        <f t="shared" si="204"/>
        <v>b</v>
      </c>
      <c r="B838" s="8"/>
      <c r="C838" s="9" t="s">
        <v>16</v>
      </c>
      <c r="D838" s="29"/>
      <c r="E838" s="10">
        <f t="shared" si="209"/>
        <v>0</v>
      </c>
      <c r="F838" s="10">
        <v>0</v>
      </c>
      <c r="G838" s="10">
        <v>0</v>
      </c>
      <c r="H838" s="10">
        <v>0</v>
      </c>
      <c r="I838" s="10">
        <v>0</v>
      </c>
      <c r="J838" s="10">
        <f t="shared" si="205"/>
        <v>0</v>
      </c>
      <c r="K838" s="10">
        <f t="shared" si="206"/>
        <v>0</v>
      </c>
    </row>
    <row r="839" spans="1:11" x14ac:dyDescent="0.25">
      <c r="A839" t="str">
        <f t="shared" si="204"/>
        <v>b</v>
      </c>
      <c r="B839" s="8"/>
      <c r="C839" s="9" t="s">
        <v>17</v>
      </c>
      <c r="D839" s="29"/>
      <c r="E839" s="10">
        <f t="shared" si="209"/>
        <v>0</v>
      </c>
      <c r="F839" s="10">
        <v>0</v>
      </c>
      <c r="G839" s="10">
        <v>0</v>
      </c>
      <c r="H839" s="10">
        <v>0</v>
      </c>
      <c r="I839" s="10">
        <v>0</v>
      </c>
      <c r="J839" s="10">
        <f t="shared" si="205"/>
        <v>0</v>
      </c>
      <c r="K839" s="10">
        <f t="shared" si="206"/>
        <v>0</v>
      </c>
    </row>
    <row r="840" spans="1:11" x14ac:dyDescent="0.25">
      <c r="A840" t="str">
        <f t="shared" si="204"/>
        <v>b</v>
      </c>
      <c r="B840" s="5"/>
      <c r="C840" s="6" t="s">
        <v>18</v>
      </c>
      <c r="D840" s="28"/>
      <c r="E840" s="7">
        <f t="shared" si="209"/>
        <v>0</v>
      </c>
      <c r="F840" s="7">
        <v>0</v>
      </c>
      <c r="G840" s="7">
        <v>0</v>
      </c>
      <c r="H840" s="7">
        <v>0</v>
      </c>
      <c r="I840" s="7">
        <v>0</v>
      </c>
      <c r="J840" s="7">
        <f t="shared" si="205"/>
        <v>0</v>
      </c>
      <c r="K840" s="7">
        <f t="shared" si="206"/>
        <v>0</v>
      </c>
    </row>
    <row r="841" spans="1:11" x14ac:dyDescent="0.25">
      <c r="A841" t="str">
        <f t="shared" si="204"/>
        <v>b</v>
      </c>
      <c r="B841" s="5"/>
      <c r="C841" s="6" t="s">
        <v>19</v>
      </c>
      <c r="D841" s="28"/>
      <c r="E841" s="7">
        <f t="shared" si="209"/>
        <v>0</v>
      </c>
      <c r="F841" s="7">
        <v>0</v>
      </c>
      <c r="G841" s="7">
        <v>0</v>
      </c>
      <c r="H841" s="7">
        <v>0</v>
      </c>
      <c r="I841" s="7">
        <v>0</v>
      </c>
      <c r="J841" s="7">
        <f t="shared" si="205"/>
        <v>0</v>
      </c>
      <c r="K841" s="7">
        <f t="shared" si="206"/>
        <v>0</v>
      </c>
    </row>
    <row r="842" spans="1:11" ht="15.75" thickBot="1" x14ac:dyDescent="0.3">
      <c r="A842" t="str">
        <f t="shared" si="204"/>
        <v>b</v>
      </c>
      <c r="B842" s="11"/>
      <c r="C842" s="12" t="s">
        <v>20</v>
      </c>
      <c r="D842" s="30"/>
      <c r="E842" s="13">
        <f t="shared" si="209"/>
        <v>0</v>
      </c>
      <c r="F842" s="13">
        <v>0</v>
      </c>
      <c r="G842" s="13">
        <v>0</v>
      </c>
      <c r="H842" s="13">
        <v>0</v>
      </c>
      <c r="I842" s="13">
        <v>0</v>
      </c>
      <c r="J842" s="13">
        <f t="shared" si="205"/>
        <v>0</v>
      </c>
      <c r="K842" s="13">
        <f t="shared" si="206"/>
        <v>0</v>
      </c>
    </row>
    <row r="843" spans="1:11" ht="61.5" thickTop="1" thickBot="1" x14ac:dyDescent="0.3">
      <c r="A843" t="str">
        <f t="shared" si="204"/>
        <v>b</v>
      </c>
      <c r="B843" s="16" t="s">
        <v>237</v>
      </c>
      <c r="C843" s="4" t="s">
        <v>238</v>
      </c>
      <c r="D843" s="27"/>
      <c r="E843" s="4">
        <f t="shared" si="209"/>
        <v>0</v>
      </c>
      <c r="F843" s="4">
        <f>SUM(F844,F852,F853,F854)</f>
        <v>0</v>
      </c>
      <c r="G843" s="4">
        <f t="shared" ref="G843:I843" si="232">SUM(G844,G852,G853,G854)</f>
        <v>0</v>
      </c>
      <c r="H843" s="4">
        <f t="shared" si="232"/>
        <v>0</v>
      </c>
      <c r="I843" s="4">
        <f t="shared" si="232"/>
        <v>0</v>
      </c>
      <c r="J843" s="4">
        <f t="shared" ref="J843:J854" si="233">SUM(F843,G843)</f>
        <v>0</v>
      </c>
      <c r="K843" s="4">
        <f t="shared" ref="K843:K854" si="234">SUM(F843,G843,H843)</f>
        <v>0</v>
      </c>
    </row>
    <row r="844" spans="1:11" ht="15.75" thickTop="1" x14ac:dyDescent="0.25">
      <c r="A844" t="str">
        <f t="shared" si="204"/>
        <v>b</v>
      </c>
      <c r="B844" s="5"/>
      <c r="C844" s="6" t="s">
        <v>10</v>
      </c>
      <c r="D844" s="28"/>
      <c r="E844" s="7">
        <f t="shared" si="209"/>
        <v>0</v>
      </c>
      <c r="F844" s="7">
        <f>SUM(F845:F851)</f>
        <v>0</v>
      </c>
      <c r="G844" s="7">
        <f t="shared" ref="G844:I844" si="235">SUM(G845:G851)</f>
        <v>0</v>
      </c>
      <c r="H844" s="7">
        <f t="shared" si="235"/>
        <v>0</v>
      </c>
      <c r="I844" s="7">
        <f t="shared" si="235"/>
        <v>0</v>
      </c>
      <c r="J844" s="7">
        <f t="shared" si="233"/>
        <v>0</v>
      </c>
      <c r="K844" s="7">
        <f t="shared" si="234"/>
        <v>0</v>
      </c>
    </row>
    <row r="845" spans="1:11" x14ac:dyDescent="0.25">
      <c r="A845" t="str">
        <f t="shared" si="204"/>
        <v>b</v>
      </c>
      <c r="B845" s="8"/>
      <c r="C845" s="9" t="s">
        <v>11</v>
      </c>
      <c r="D845" s="29"/>
      <c r="E845" s="10">
        <f t="shared" si="209"/>
        <v>0</v>
      </c>
      <c r="F845" s="10">
        <v>0</v>
      </c>
      <c r="G845" s="10">
        <v>0</v>
      </c>
      <c r="H845" s="10">
        <v>0</v>
      </c>
      <c r="I845" s="10">
        <v>0</v>
      </c>
      <c r="J845" s="10">
        <f t="shared" si="233"/>
        <v>0</v>
      </c>
      <c r="K845" s="10">
        <f t="shared" si="234"/>
        <v>0</v>
      </c>
    </row>
    <row r="846" spans="1:11" x14ac:dyDescent="0.25">
      <c r="A846" t="str">
        <f t="shared" si="204"/>
        <v>b</v>
      </c>
      <c r="B846" s="8"/>
      <c r="C846" s="9" t="s">
        <v>12</v>
      </c>
      <c r="D846" s="29"/>
      <c r="E846" s="10">
        <f t="shared" si="209"/>
        <v>0</v>
      </c>
      <c r="F846" s="10">
        <v>0</v>
      </c>
      <c r="G846" s="10">
        <v>0</v>
      </c>
      <c r="H846" s="10">
        <v>0</v>
      </c>
      <c r="I846" s="10">
        <v>0</v>
      </c>
      <c r="J846" s="10">
        <f t="shared" si="233"/>
        <v>0</v>
      </c>
      <c r="K846" s="10">
        <f t="shared" si="234"/>
        <v>0</v>
      </c>
    </row>
    <row r="847" spans="1:11" x14ac:dyDescent="0.25">
      <c r="A847" t="str">
        <f t="shared" si="204"/>
        <v>b</v>
      </c>
      <c r="B847" s="8"/>
      <c r="C847" s="9" t="s">
        <v>13</v>
      </c>
      <c r="D847" s="29"/>
      <c r="E847" s="10">
        <f t="shared" si="209"/>
        <v>0</v>
      </c>
      <c r="F847" s="10">
        <v>0</v>
      </c>
      <c r="G847" s="10">
        <v>0</v>
      </c>
      <c r="H847" s="10">
        <v>0</v>
      </c>
      <c r="I847" s="10">
        <v>0</v>
      </c>
      <c r="J847" s="10">
        <f t="shared" si="233"/>
        <v>0</v>
      </c>
      <c r="K847" s="10">
        <f t="shared" si="234"/>
        <v>0</v>
      </c>
    </row>
    <row r="848" spans="1:11" x14ac:dyDescent="0.25">
      <c r="A848" t="str">
        <f t="shared" si="204"/>
        <v>b</v>
      </c>
      <c r="B848" s="8"/>
      <c r="C848" s="9" t="s">
        <v>14</v>
      </c>
      <c r="D848" s="29"/>
      <c r="E848" s="10">
        <f t="shared" si="209"/>
        <v>0</v>
      </c>
      <c r="F848" s="10">
        <v>0</v>
      </c>
      <c r="G848" s="10">
        <v>0</v>
      </c>
      <c r="H848" s="10">
        <v>0</v>
      </c>
      <c r="I848" s="10">
        <v>0</v>
      </c>
      <c r="J848" s="10">
        <f t="shared" si="233"/>
        <v>0</v>
      </c>
      <c r="K848" s="10">
        <f t="shared" si="234"/>
        <v>0</v>
      </c>
    </row>
    <row r="849" spans="1:11" x14ac:dyDescent="0.25">
      <c r="A849" t="str">
        <f t="shared" si="204"/>
        <v>b</v>
      </c>
      <c r="B849" s="8"/>
      <c r="C849" s="9" t="s">
        <v>15</v>
      </c>
      <c r="D849" s="29"/>
      <c r="E849" s="10">
        <f t="shared" si="209"/>
        <v>0</v>
      </c>
      <c r="F849" s="10">
        <v>0</v>
      </c>
      <c r="G849" s="10">
        <v>0</v>
      </c>
      <c r="H849" s="10">
        <v>0</v>
      </c>
      <c r="I849" s="10">
        <v>0</v>
      </c>
      <c r="J849" s="10">
        <f t="shared" si="233"/>
        <v>0</v>
      </c>
      <c r="K849" s="10">
        <f t="shared" si="234"/>
        <v>0</v>
      </c>
    </row>
    <row r="850" spans="1:11" x14ac:dyDescent="0.25">
      <c r="A850" t="str">
        <f t="shared" si="204"/>
        <v>b</v>
      </c>
      <c r="B850" s="8"/>
      <c r="C850" s="9" t="s">
        <v>16</v>
      </c>
      <c r="D850" s="29"/>
      <c r="E850" s="10">
        <f t="shared" si="209"/>
        <v>0</v>
      </c>
      <c r="F850" s="10">
        <v>0</v>
      </c>
      <c r="G850" s="10">
        <v>0</v>
      </c>
      <c r="H850" s="10">
        <v>0</v>
      </c>
      <c r="I850" s="10">
        <v>0</v>
      </c>
      <c r="J850" s="10">
        <f t="shared" si="233"/>
        <v>0</v>
      </c>
      <c r="K850" s="10">
        <f t="shared" si="234"/>
        <v>0</v>
      </c>
    </row>
    <row r="851" spans="1:11" x14ac:dyDescent="0.25">
      <c r="A851" t="str">
        <f t="shared" si="204"/>
        <v>b</v>
      </c>
      <c r="B851" s="8"/>
      <c r="C851" s="9" t="s">
        <v>17</v>
      </c>
      <c r="D851" s="29"/>
      <c r="E851" s="10">
        <f t="shared" si="209"/>
        <v>0</v>
      </c>
      <c r="F851" s="10">
        <v>0</v>
      </c>
      <c r="G851" s="10">
        <v>0</v>
      </c>
      <c r="H851" s="10">
        <v>0</v>
      </c>
      <c r="I851" s="10">
        <v>0</v>
      </c>
      <c r="J851" s="10">
        <f t="shared" si="233"/>
        <v>0</v>
      </c>
      <c r="K851" s="10">
        <f t="shared" si="234"/>
        <v>0</v>
      </c>
    </row>
    <row r="852" spans="1:11" x14ac:dyDescent="0.25">
      <c r="A852" t="str">
        <f t="shared" si="204"/>
        <v>b</v>
      </c>
      <c r="B852" s="5"/>
      <c r="C852" s="6" t="s">
        <v>18</v>
      </c>
      <c r="D852" s="28"/>
      <c r="E852" s="7">
        <f t="shared" si="209"/>
        <v>0</v>
      </c>
      <c r="F852" s="7">
        <v>0</v>
      </c>
      <c r="G852" s="7">
        <v>0</v>
      </c>
      <c r="H852" s="7">
        <v>0</v>
      </c>
      <c r="I852" s="7">
        <v>0</v>
      </c>
      <c r="J852" s="7">
        <f t="shared" si="233"/>
        <v>0</v>
      </c>
      <c r="K852" s="7">
        <f t="shared" si="234"/>
        <v>0</v>
      </c>
    </row>
    <row r="853" spans="1:11" x14ac:dyDescent="0.25">
      <c r="A853" t="str">
        <f t="shared" si="204"/>
        <v>b</v>
      </c>
      <c r="B853" s="5"/>
      <c r="C853" s="6" t="s">
        <v>19</v>
      </c>
      <c r="D853" s="28"/>
      <c r="E853" s="7">
        <f t="shared" si="209"/>
        <v>0</v>
      </c>
      <c r="F853" s="7">
        <v>0</v>
      </c>
      <c r="G853" s="7">
        <v>0</v>
      </c>
      <c r="H853" s="7">
        <v>0</v>
      </c>
      <c r="I853" s="7">
        <v>0</v>
      </c>
      <c r="J853" s="7">
        <f t="shared" si="233"/>
        <v>0</v>
      </c>
      <c r="K853" s="7">
        <f t="shared" si="234"/>
        <v>0</v>
      </c>
    </row>
    <row r="854" spans="1:11" ht="15.75" thickBot="1" x14ac:dyDescent="0.3">
      <c r="A854" t="str">
        <f t="shared" si="204"/>
        <v>b</v>
      </c>
      <c r="B854" s="11"/>
      <c r="C854" s="12" t="s">
        <v>20</v>
      </c>
      <c r="D854" s="30"/>
      <c r="E854" s="13">
        <f t="shared" si="209"/>
        <v>0</v>
      </c>
      <c r="F854" s="13">
        <v>0</v>
      </c>
      <c r="G854" s="13">
        <v>0</v>
      </c>
      <c r="H854" s="13">
        <v>0</v>
      </c>
      <c r="I854" s="13">
        <v>0</v>
      </c>
      <c r="J854" s="13">
        <f t="shared" si="233"/>
        <v>0</v>
      </c>
      <c r="K854" s="13">
        <f t="shared" si="234"/>
        <v>0</v>
      </c>
    </row>
    <row r="855" spans="1:11" ht="46.5" thickTop="1" thickBot="1" x14ac:dyDescent="0.3">
      <c r="A855" t="str">
        <f t="shared" si="204"/>
        <v>b</v>
      </c>
      <c r="B855" s="16" t="s">
        <v>142</v>
      </c>
      <c r="C855" s="14" t="s">
        <v>143</v>
      </c>
      <c r="D855" s="27"/>
      <c r="E855" s="4">
        <f t="shared" si="209"/>
        <v>0</v>
      </c>
      <c r="F855" s="4">
        <f>SUM(F867,F879,F891,F903,F927,F939,F951,F987,F999,F1011)</f>
        <v>0</v>
      </c>
      <c r="G855" s="4">
        <f t="shared" ref="G855:I855" si="236">SUM(G867,G879,G891,G903,G927,G939,G951,G987,G999,G1011)</f>
        <v>0</v>
      </c>
      <c r="H855" s="4">
        <f t="shared" si="236"/>
        <v>0</v>
      </c>
      <c r="I855" s="4">
        <f t="shared" si="236"/>
        <v>0</v>
      </c>
      <c r="J855" s="4">
        <f t="shared" si="205"/>
        <v>0</v>
      </c>
      <c r="K855" s="4">
        <f t="shared" si="206"/>
        <v>0</v>
      </c>
    </row>
    <row r="856" spans="1:11" ht="15.75" thickTop="1" x14ac:dyDescent="0.25">
      <c r="A856" t="str">
        <f t="shared" ref="A856:A919" si="237">IF(OR(E856&lt;&gt;0,F856&lt;&gt;0,G856&lt;&gt;0,H856&lt;&gt;0,I856&lt;&gt;0,),"a","b")</f>
        <v>b</v>
      </c>
      <c r="B856" s="5"/>
      <c r="C856" s="6" t="s">
        <v>10</v>
      </c>
      <c r="D856" s="28"/>
      <c r="E856" s="7">
        <f t="shared" si="209"/>
        <v>0</v>
      </c>
      <c r="F856" s="7">
        <f t="shared" ref="F856:I866" si="238">SUM(F868,F880,F892,F904,F928,F940,F952,F988,F1000,F1012)</f>
        <v>0</v>
      </c>
      <c r="G856" s="7">
        <f t="shared" si="238"/>
        <v>0</v>
      </c>
      <c r="H856" s="7">
        <f t="shared" si="238"/>
        <v>0</v>
      </c>
      <c r="I856" s="7">
        <f t="shared" si="238"/>
        <v>0</v>
      </c>
      <c r="J856" s="7">
        <f t="shared" ref="J856:J919" si="239">SUM(F856,G856)</f>
        <v>0</v>
      </c>
      <c r="K856" s="7">
        <f t="shared" ref="K856:K919" si="240">SUM(F856,G856,H856)</f>
        <v>0</v>
      </c>
    </row>
    <row r="857" spans="1:11" x14ac:dyDescent="0.25">
      <c r="A857" t="str">
        <f t="shared" si="237"/>
        <v>b</v>
      </c>
      <c r="B857" s="8"/>
      <c r="C857" s="9" t="s">
        <v>11</v>
      </c>
      <c r="D857" s="29"/>
      <c r="E857" s="10">
        <f t="shared" si="209"/>
        <v>0</v>
      </c>
      <c r="F857" s="10">
        <f t="shared" si="238"/>
        <v>0</v>
      </c>
      <c r="G857" s="10">
        <f t="shared" si="238"/>
        <v>0</v>
      </c>
      <c r="H857" s="10">
        <f t="shared" si="238"/>
        <v>0</v>
      </c>
      <c r="I857" s="10">
        <f t="shared" si="238"/>
        <v>0</v>
      </c>
      <c r="J857" s="10">
        <f t="shared" si="239"/>
        <v>0</v>
      </c>
      <c r="K857" s="10">
        <f t="shared" si="240"/>
        <v>0</v>
      </c>
    </row>
    <row r="858" spans="1:11" x14ac:dyDescent="0.25">
      <c r="A858" t="str">
        <f t="shared" si="237"/>
        <v>b</v>
      </c>
      <c r="B858" s="8"/>
      <c r="C858" s="9" t="s">
        <v>12</v>
      </c>
      <c r="D858" s="29"/>
      <c r="E858" s="10">
        <f t="shared" si="209"/>
        <v>0</v>
      </c>
      <c r="F858" s="10">
        <f t="shared" si="238"/>
        <v>0</v>
      </c>
      <c r="G858" s="10">
        <f t="shared" si="238"/>
        <v>0</v>
      </c>
      <c r="H858" s="10">
        <f t="shared" si="238"/>
        <v>0</v>
      </c>
      <c r="I858" s="10">
        <f t="shared" si="238"/>
        <v>0</v>
      </c>
      <c r="J858" s="10">
        <f t="shared" si="239"/>
        <v>0</v>
      </c>
      <c r="K858" s="10">
        <f t="shared" si="240"/>
        <v>0</v>
      </c>
    </row>
    <row r="859" spans="1:11" x14ac:dyDescent="0.25">
      <c r="A859" t="str">
        <f t="shared" si="237"/>
        <v>b</v>
      </c>
      <c r="B859" s="8"/>
      <c r="C859" s="9" t="s">
        <v>13</v>
      </c>
      <c r="D859" s="29"/>
      <c r="E859" s="10">
        <f t="shared" si="209"/>
        <v>0</v>
      </c>
      <c r="F859" s="10">
        <f t="shared" si="238"/>
        <v>0</v>
      </c>
      <c r="G859" s="10">
        <f t="shared" si="238"/>
        <v>0</v>
      </c>
      <c r="H859" s="10">
        <f t="shared" si="238"/>
        <v>0</v>
      </c>
      <c r="I859" s="10">
        <f t="shared" si="238"/>
        <v>0</v>
      </c>
      <c r="J859" s="10">
        <f t="shared" si="239"/>
        <v>0</v>
      </c>
      <c r="K859" s="10">
        <f t="shared" si="240"/>
        <v>0</v>
      </c>
    </row>
    <row r="860" spans="1:11" x14ac:dyDescent="0.25">
      <c r="A860" t="str">
        <f t="shared" si="237"/>
        <v>b</v>
      </c>
      <c r="B860" s="8"/>
      <c r="C860" s="9" t="s">
        <v>14</v>
      </c>
      <c r="D860" s="29"/>
      <c r="E860" s="10">
        <f t="shared" si="209"/>
        <v>0</v>
      </c>
      <c r="F860" s="10">
        <f t="shared" si="238"/>
        <v>0</v>
      </c>
      <c r="G860" s="10">
        <f t="shared" si="238"/>
        <v>0</v>
      </c>
      <c r="H860" s="10">
        <f t="shared" si="238"/>
        <v>0</v>
      </c>
      <c r="I860" s="10">
        <f t="shared" si="238"/>
        <v>0</v>
      </c>
      <c r="J860" s="10">
        <f t="shared" si="239"/>
        <v>0</v>
      </c>
      <c r="K860" s="10">
        <f t="shared" si="240"/>
        <v>0</v>
      </c>
    </row>
    <row r="861" spans="1:11" x14ac:dyDescent="0.25">
      <c r="A861" t="str">
        <f t="shared" si="237"/>
        <v>b</v>
      </c>
      <c r="B861" s="8"/>
      <c r="C861" s="9" t="s">
        <v>15</v>
      </c>
      <c r="D861" s="29"/>
      <c r="E861" s="10">
        <f t="shared" si="209"/>
        <v>0</v>
      </c>
      <c r="F861" s="10">
        <f t="shared" si="238"/>
        <v>0</v>
      </c>
      <c r="G861" s="10">
        <f t="shared" si="238"/>
        <v>0</v>
      </c>
      <c r="H861" s="10">
        <f t="shared" si="238"/>
        <v>0</v>
      </c>
      <c r="I861" s="10">
        <f t="shared" si="238"/>
        <v>0</v>
      </c>
      <c r="J861" s="10">
        <f t="shared" si="239"/>
        <v>0</v>
      </c>
      <c r="K861" s="10">
        <f t="shared" si="240"/>
        <v>0</v>
      </c>
    </row>
    <row r="862" spans="1:11" x14ac:dyDescent="0.25">
      <c r="A862" t="str">
        <f t="shared" si="237"/>
        <v>b</v>
      </c>
      <c r="B862" s="8"/>
      <c r="C862" s="9" t="s">
        <v>16</v>
      </c>
      <c r="D862" s="29"/>
      <c r="E862" s="10">
        <f t="shared" si="209"/>
        <v>0</v>
      </c>
      <c r="F862" s="10">
        <f t="shared" si="238"/>
        <v>0</v>
      </c>
      <c r="G862" s="10">
        <f t="shared" si="238"/>
        <v>0</v>
      </c>
      <c r="H862" s="10">
        <f t="shared" si="238"/>
        <v>0</v>
      </c>
      <c r="I862" s="10">
        <f t="shared" si="238"/>
        <v>0</v>
      </c>
      <c r="J862" s="10">
        <f t="shared" si="239"/>
        <v>0</v>
      </c>
      <c r="K862" s="10">
        <f t="shared" si="240"/>
        <v>0</v>
      </c>
    </row>
    <row r="863" spans="1:11" x14ac:dyDescent="0.25">
      <c r="A863" t="str">
        <f t="shared" si="237"/>
        <v>b</v>
      </c>
      <c r="B863" s="8"/>
      <c r="C863" s="9" t="s">
        <v>17</v>
      </c>
      <c r="D863" s="29"/>
      <c r="E863" s="10">
        <f t="shared" si="209"/>
        <v>0</v>
      </c>
      <c r="F863" s="10">
        <f t="shared" si="238"/>
        <v>0</v>
      </c>
      <c r="G863" s="10">
        <f t="shared" si="238"/>
        <v>0</v>
      </c>
      <c r="H863" s="10">
        <f t="shared" si="238"/>
        <v>0</v>
      </c>
      <c r="I863" s="10">
        <f t="shared" si="238"/>
        <v>0</v>
      </c>
      <c r="J863" s="10">
        <f t="shared" si="239"/>
        <v>0</v>
      </c>
      <c r="K863" s="10">
        <f t="shared" si="240"/>
        <v>0</v>
      </c>
    </row>
    <row r="864" spans="1:11" x14ac:dyDescent="0.25">
      <c r="A864" t="str">
        <f t="shared" si="237"/>
        <v>b</v>
      </c>
      <c r="B864" s="5"/>
      <c r="C864" s="6" t="s">
        <v>18</v>
      </c>
      <c r="D864" s="28"/>
      <c r="E864" s="7">
        <f t="shared" si="209"/>
        <v>0</v>
      </c>
      <c r="F864" s="7">
        <f t="shared" si="238"/>
        <v>0</v>
      </c>
      <c r="G864" s="7">
        <f t="shared" si="238"/>
        <v>0</v>
      </c>
      <c r="H864" s="7">
        <f t="shared" si="238"/>
        <v>0</v>
      </c>
      <c r="I864" s="7">
        <f t="shared" si="238"/>
        <v>0</v>
      </c>
      <c r="J864" s="7">
        <f t="shared" si="239"/>
        <v>0</v>
      </c>
      <c r="K864" s="7">
        <f t="shared" si="240"/>
        <v>0</v>
      </c>
    </row>
    <row r="865" spans="1:11" x14ac:dyDescent="0.25">
      <c r="A865" t="str">
        <f t="shared" si="237"/>
        <v>b</v>
      </c>
      <c r="B865" s="5"/>
      <c r="C865" s="6" t="s">
        <v>19</v>
      </c>
      <c r="D865" s="28"/>
      <c r="E865" s="7">
        <f t="shared" si="209"/>
        <v>0</v>
      </c>
      <c r="F865" s="7">
        <f t="shared" si="238"/>
        <v>0</v>
      </c>
      <c r="G865" s="7">
        <f t="shared" si="238"/>
        <v>0</v>
      </c>
      <c r="H865" s="7">
        <f t="shared" si="238"/>
        <v>0</v>
      </c>
      <c r="I865" s="7">
        <f t="shared" si="238"/>
        <v>0</v>
      </c>
      <c r="J865" s="7">
        <f t="shared" si="239"/>
        <v>0</v>
      </c>
      <c r="K865" s="7">
        <f t="shared" si="240"/>
        <v>0</v>
      </c>
    </row>
    <row r="866" spans="1:11" ht="15.75" thickBot="1" x14ac:dyDescent="0.3">
      <c r="A866" t="str">
        <f t="shared" si="237"/>
        <v>b</v>
      </c>
      <c r="B866" s="11"/>
      <c r="C866" s="12" t="s">
        <v>20</v>
      </c>
      <c r="D866" s="30"/>
      <c r="E866" s="13">
        <f t="shared" si="209"/>
        <v>0</v>
      </c>
      <c r="F866" s="13">
        <f t="shared" si="238"/>
        <v>0</v>
      </c>
      <c r="G866" s="13">
        <f t="shared" si="238"/>
        <v>0</v>
      </c>
      <c r="H866" s="13">
        <f t="shared" si="238"/>
        <v>0</v>
      </c>
      <c r="I866" s="13">
        <f t="shared" si="238"/>
        <v>0</v>
      </c>
      <c r="J866" s="13">
        <f t="shared" si="239"/>
        <v>0</v>
      </c>
      <c r="K866" s="13">
        <f t="shared" si="240"/>
        <v>0</v>
      </c>
    </row>
    <row r="867" spans="1:11" ht="32.25" customHeight="1" thickTop="1" thickBot="1" x14ac:dyDescent="0.3">
      <c r="A867" t="str">
        <f t="shared" si="237"/>
        <v>b</v>
      </c>
      <c r="B867" s="16" t="s">
        <v>144</v>
      </c>
      <c r="C867" s="4" t="s">
        <v>145</v>
      </c>
      <c r="D867" s="27"/>
      <c r="E867" s="4">
        <f t="shared" si="209"/>
        <v>0</v>
      </c>
      <c r="F867" s="4">
        <f>SUM(F868,F876,F877,F878)</f>
        <v>0</v>
      </c>
      <c r="G867" s="4">
        <f t="shared" ref="G867:I867" si="241">SUM(G868,G876,G877,G878)</f>
        <v>0</v>
      </c>
      <c r="H867" s="4">
        <f t="shared" si="241"/>
        <v>0</v>
      </c>
      <c r="I867" s="4">
        <f t="shared" si="241"/>
        <v>0</v>
      </c>
      <c r="J867" s="4">
        <f t="shared" si="239"/>
        <v>0</v>
      </c>
      <c r="K867" s="4">
        <f t="shared" si="240"/>
        <v>0</v>
      </c>
    </row>
    <row r="868" spans="1:11" ht="15.75" thickTop="1" x14ac:dyDescent="0.25">
      <c r="A868" t="str">
        <f t="shared" si="237"/>
        <v>b</v>
      </c>
      <c r="B868" s="5"/>
      <c r="C868" s="6" t="s">
        <v>10</v>
      </c>
      <c r="D868" s="28"/>
      <c r="E868" s="7">
        <f t="shared" ref="E868:E931" si="242">SUM(F868,G868,H868,I868)</f>
        <v>0</v>
      </c>
      <c r="F868" s="7">
        <f>SUM(F869:F875)</f>
        <v>0</v>
      </c>
      <c r="G868" s="7">
        <f t="shared" ref="G868:I868" si="243">SUM(G869:G875)</f>
        <v>0</v>
      </c>
      <c r="H868" s="7">
        <f t="shared" si="243"/>
        <v>0</v>
      </c>
      <c r="I868" s="7">
        <f t="shared" si="243"/>
        <v>0</v>
      </c>
      <c r="J868" s="7">
        <f t="shared" si="239"/>
        <v>0</v>
      </c>
      <c r="K868" s="7">
        <f t="shared" si="240"/>
        <v>0</v>
      </c>
    </row>
    <row r="869" spans="1:11" x14ac:dyDescent="0.25">
      <c r="A869" t="str">
        <f t="shared" si="237"/>
        <v>b</v>
      </c>
      <c r="B869" s="8"/>
      <c r="C869" s="9" t="s">
        <v>11</v>
      </c>
      <c r="D869" s="29"/>
      <c r="E869" s="10">
        <f t="shared" si="242"/>
        <v>0</v>
      </c>
      <c r="F869" s="10">
        <v>0</v>
      </c>
      <c r="G869" s="10">
        <v>0</v>
      </c>
      <c r="H869" s="10">
        <v>0</v>
      </c>
      <c r="I869" s="10">
        <v>0</v>
      </c>
      <c r="J869" s="10">
        <f t="shared" si="239"/>
        <v>0</v>
      </c>
      <c r="K869" s="10">
        <f t="shared" si="240"/>
        <v>0</v>
      </c>
    </row>
    <row r="870" spans="1:11" x14ac:dyDescent="0.25">
      <c r="A870" t="str">
        <f t="shared" si="237"/>
        <v>b</v>
      </c>
      <c r="B870" s="8"/>
      <c r="C870" s="9" t="s">
        <v>12</v>
      </c>
      <c r="D870" s="29"/>
      <c r="E870" s="10">
        <f t="shared" si="242"/>
        <v>0</v>
      </c>
      <c r="F870" s="10">
        <v>0</v>
      </c>
      <c r="G870" s="10">
        <v>0</v>
      </c>
      <c r="H870" s="10">
        <v>0</v>
      </c>
      <c r="I870" s="10">
        <v>0</v>
      </c>
      <c r="J870" s="10">
        <f t="shared" si="239"/>
        <v>0</v>
      </c>
      <c r="K870" s="10">
        <f t="shared" si="240"/>
        <v>0</v>
      </c>
    </row>
    <row r="871" spans="1:11" x14ac:dyDescent="0.25">
      <c r="A871" t="str">
        <f t="shared" si="237"/>
        <v>b</v>
      </c>
      <c r="B871" s="8"/>
      <c r="C871" s="9" t="s">
        <v>13</v>
      </c>
      <c r="D871" s="29"/>
      <c r="E871" s="10">
        <f t="shared" si="242"/>
        <v>0</v>
      </c>
      <c r="F871" s="10">
        <v>0</v>
      </c>
      <c r="G871" s="10">
        <v>0</v>
      </c>
      <c r="H871" s="10">
        <v>0</v>
      </c>
      <c r="I871" s="10">
        <v>0</v>
      </c>
      <c r="J871" s="10">
        <f t="shared" si="239"/>
        <v>0</v>
      </c>
      <c r="K871" s="10">
        <f t="shared" si="240"/>
        <v>0</v>
      </c>
    </row>
    <row r="872" spans="1:11" x14ac:dyDescent="0.25">
      <c r="A872" t="str">
        <f t="shared" si="237"/>
        <v>b</v>
      </c>
      <c r="B872" s="8"/>
      <c r="C872" s="9" t="s">
        <v>14</v>
      </c>
      <c r="D872" s="29"/>
      <c r="E872" s="10">
        <f t="shared" si="242"/>
        <v>0</v>
      </c>
      <c r="F872" s="10">
        <v>0</v>
      </c>
      <c r="G872" s="10">
        <v>0</v>
      </c>
      <c r="H872" s="10">
        <v>0</v>
      </c>
      <c r="I872" s="10">
        <v>0</v>
      </c>
      <c r="J872" s="10">
        <f t="shared" si="239"/>
        <v>0</v>
      </c>
      <c r="K872" s="10">
        <f t="shared" si="240"/>
        <v>0</v>
      </c>
    </row>
    <row r="873" spans="1:11" x14ac:dyDescent="0.25">
      <c r="A873" t="str">
        <f t="shared" si="237"/>
        <v>b</v>
      </c>
      <c r="B873" s="8"/>
      <c r="C873" s="9" t="s">
        <v>15</v>
      </c>
      <c r="D873" s="29"/>
      <c r="E873" s="10">
        <f t="shared" si="242"/>
        <v>0</v>
      </c>
      <c r="F873" s="10">
        <v>0</v>
      </c>
      <c r="G873" s="10">
        <v>0</v>
      </c>
      <c r="H873" s="10">
        <v>0</v>
      </c>
      <c r="I873" s="10">
        <v>0</v>
      </c>
      <c r="J873" s="10">
        <f t="shared" si="239"/>
        <v>0</v>
      </c>
      <c r="K873" s="10">
        <f t="shared" si="240"/>
        <v>0</v>
      </c>
    </row>
    <row r="874" spans="1:11" x14ac:dyDescent="0.25">
      <c r="A874" t="str">
        <f t="shared" si="237"/>
        <v>b</v>
      </c>
      <c r="B874" s="8"/>
      <c r="C874" s="9" t="s">
        <v>16</v>
      </c>
      <c r="D874" s="29"/>
      <c r="E874" s="10">
        <f t="shared" si="242"/>
        <v>0</v>
      </c>
      <c r="F874" s="10">
        <v>0</v>
      </c>
      <c r="G874" s="10">
        <v>0</v>
      </c>
      <c r="H874" s="10">
        <v>0</v>
      </c>
      <c r="I874" s="10">
        <v>0</v>
      </c>
      <c r="J874" s="10">
        <f t="shared" si="239"/>
        <v>0</v>
      </c>
      <c r="K874" s="10">
        <f t="shared" si="240"/>
        <v>0</v>
      </c>
    </row>
    <row r="875" spans="1:11" x14ac:dyDescent="0.25">
      <c r="A875" t="str">
        <f t="shared" si="237"/>
        <v>b</v>
      </c>
      <c r="B875" s="8"/>
      <c r="C875" s="9" t="s">
        <v>17</v>
      </c>
      <c r="D875" s="29"/>
      <c r="E875" s="10">
        <f t="shared" si="242"/>
        <v>0</v>
      </c>
      <c r="F875" s="10">
        <v>0</v>
      </c>
      <c r="G875" s="10">
        <v>0</v>
      </c>
      <c r="H875" s="10">
        <v>0</v>
      </c>
      <c r="I875" s="10">
        <v>0</v>
      </c>
      <c r="J875" s="10">
        <f t="shared" si="239"/>
        <v>0</v>
      </c>
      <c r="K875" s="10">
        <f t="shared" si="240"/>
        <v>0</v>
      </c>
    </row>
    <row r="876" spans="1:11" x14ac:dyDescent="0.25">
      <c r="A876" t="str">
        <f t="shared" si="237"/>
        <v>b</v>
      </c>
      <c r="B876" s="5"/>
      <c r="C876" s="6" t="s">
        <v>18</v>
      </c>
      <c r="D876" s="28"/>
      <c r="E876" s="7">
        <f t="shared" si="242"/>
        <v>0</v>
      </c>
      <c r="F876" s="7">
        <v>0</v>
      </c>
      <c r="G876" s="7">
        <v>0</v>
      </c>
      <c r="H876" s="7">
        <v>0</v>
      </c>
      <c r="I876" s="7">
        <v>0</v>
      </c>
      <c r="J876" s="7">
        <f t="shared" si="239"/>
        <v>0</v>
      </c>
      <c r="K876" s="7">
        <f t="shared" si="240"/>
        <v>0</v>
      </c>
    </row>
    <row r="877" spans="1:11" x14ac:dyDescent="0.25">
      <c r="A877" t="str">
        <f t="shared" si="237"/>
        <v>b</v>
      </c>
      <c r="B877" s="5"/>
      <c r="C877" s="6" t="s">
        <v>19</v>
      </c>
      <c r="D877" s="28"/>
      <c r="E877" s="7">
        <f t="shared" si="242"/>
        <v>0</v>
      </c>
      <c r="F877" s="7">
        <v>0</v>
      </c>
      <c r="G877" s="7">
        <v>0</v>
      </c>
      <c r="H877" s="7">
        <v>0</v>
      </c>
      <c r="I877" s="7">
        <v>0</v>
      </c>
      <c r="J877" s="7">
        <f t="shared" si="239"/>
        <v>0</v>
      </c>
      <c r="K877" s="7">
        <f t="shared" si="240"/>
        <v>0</v>
      </c>
    </row>
    <row r="878" spans="1:11" ht="15.75" thickBot="1" x14ac:dyDescent="0.3">
      <c r="A878" t="str">
        <f t="shared" si="237"/>
        <v>b</v>
      </c>
      <c r="B878" s="11"/>
      <c r="C878" s="12" t="s">
        <v>20</v>
      </c>
      <c r="D878" s="30"/>
      <c r="E878" s="13">
        <f t="shared" si="242"/>
        <v>0</v>
      </c>
      <c r="F878" s="13">
        <v>0</v>
      </c>
      <c r="G878" s="13">
        <v>0</v>
      </c>
      <c r="H878" s="13">
        <v>0</v>
      </c>
      <c r="I878" s="13">
        <v>0</v>
      </c>
      <c r="J878" s="13">
        <f t="shared" si="239"/>
        <v>0</v>
      </c>
      <c r="K878" s="13">
        <f t="shared" si="240"/>
        <v>0</v>
      </c>
    </row>
    <row r="879" spans="1:11" ht="32.25" customHeight="1" thickTop="1" thickBot="1" x14ac:dyDescent="0.3">
      <c r="A879" t="str">
        <f t="shared" si="237"/>
        <v>b</v>
      </c>
      <c r="B879" s="16" t="s">
        <v>146</v>
      </c>
      <c r="C879" s="4" t="s">
        <v>147</v>
      </c>
      <c r="D879" s="27"/>
      <c r="E879" s="4">
        <f t="shared" si="242"/>
        <v>0</v>
      </c>
      <c r="F879" s="4">
        <f>SUM(F880,F888,F889,F890)</f>
        <v>0</v>
      </c>
      <c r="G879" s="4">
        <f t="shared" ref="G879:I879" si="244">SUM(G880,G888,G889,G890)</f>
        <v>0</v>
      </c>
      <c r="H879" s="4">
        <f t="shared" si="244"/>
        <v>0</v>
      </c>
      <c r="I879" s="4">
        <f t="shared" si="244"/>
        <v>0</v>
      </c>
      <c r="J879" s="4">
        <f t="shared" si="239"/>
        <v>0</v>
      </c>
      <c r="K879" s="4">
        <f t="shared" si="240"/>
        <v>0</v>
      </c>
    </row>
    <row r="880" spans="1:11" ht="15.75" thickTop="1" x14ac:dyDescent="0.25">
      <c r="A880" t="str">
        <f t="shared" si="237"/>
        <v>b</v>
      </c>
      <c r="B880" s="5"/>
      <c r="C880" s="6" t="s">
        <v>10</v>
      </c>
      <c r="D880" s="28"/>
      <c r="E880" s="7">
        <f t="shared" si="242"/>
        <v>0</v>
      </c>
      <c r="F880" s="7">
        <f>SUM(F881:F887)</f>
        <v>0</v>
      </c>
      <c r="G880" s="7">
        <f t="shared" ref="G880:I880" si="245">SUM(G881:G887)</f>
        <v>0</v>
      </c>
      <c r="H880" s="7">
        <f t="shared" si="245"/>
        <v>0</v>
      </c>
      <c r="I880" s="7">
        <f t="shared" si="245"/>
        <v>0</v>
      </c>
      <c r="J880" s="7">
        <f t="shared" si="239"/>
        <v>0</v>
      </c>
      <c r="K880" s="7">
        <f t="shared" si="240"/>
        <v>0</v>
      </c>
    </row>
    <row r="881" spans="1:11" x14ac:dyDescent="0.25">
      <c r="A881" t="str">
        <f t="shared" si="237"/>
        <v>b</v>
      </c>
      <c r="B881" s="8"/>
      <c r="C881" s="9" t="s">
        <v>11</v>
      </c>
      <c r="D881" s="29"/>
      <c r="E881" s="10">
        <f t="shared" si="242"/>
        <v>0</v>
      </c>
      <c r="F881" s="10">
        <v>0</v>
      </c>
      <c r="G881" s="10">
        <v>0</v>
      </c>
      <c r="H881" s="10">
        <v>0</v>
      </c>
      <c r="I881" s="10">
        <v>0</v>
      </c>
      <c r="J881" s="10">
        <f t="shared" si="239"/>
        <v>0</v>
      </c>
      <c r="K881" s="10">
        <f t="shared" si="240"/>
        <v>0</v>
      </c>
    </row>
    <row r="882" spans="1:11" x14ac:dyDescent="0.25">
      <c r="A882" t="str">
        <f t="shared" si="237"/>
        <v>b</v>
      </c>
      <c r="B882" s="8"/>
      <c r="C882" s="9" t="s">
        <v>12</v>
      </c>
      <c r="D882" s="29"/>
      <c r="E882" s="10">
        <f t="shared" si="242"/>
        <v>0</v>
      </c>
      <c r="F882" s="10">
        <v>0</v>
      </c>
      <c r="G882" s="10">
        <v>0</v>
      </c>
      <c r="H882" s="10">
        <v>0</v>
      </c>
      <c r="I882" s="10">
        <v>0</v>
      </c>
      <c r="J882" s="10">
        <f t="shared" si="239"/>
        <v>0</v>
      </c>
      <c r="K882" s="10">
        <f t="shared" si="240"/>
        <v>0</v>
      </c>
    </row>
    <row r="883" spans="1:11" x14ac:dyDescent="0.25">
      <c r="A883" t="str">
        <f t="shared" si="237"/>
        <v>b</v>
      </c>
      <c r="B883" s="8"/>
      <c r="C883" s="9" t="s">
        <v>13</v>
      </c>
      <c r="D883" s="29"/>
      <c r="E883" s="10">
        <f t="shared" si="242"/>
        <v>0</v>
      </c>
      <c r="F883" s="10">
        <v>0</v>
      </c>
      <c r="G883" s="10">
        <v>0</v>
      </c>
      <c r="H883" s="10">
        <v>0</v>
      </c>
      <c r="I883" s="10">
        <v>0</v>
      </c>
      <c r="J883" s="10">
        <f t="shared" si="239"/>
        <v>0</v>
      </c>
      <c r="K883" s="10">
        <f t="shared" si="240"/>
        <v>0</v>
      </c>
    </row>
    <row r="884" spans="1:11" x14ac:dyDescent="0.25">
      <c r="A884" t="str">
        <f t="shared" si="237"/>
        <v>b</v>
      </c>
      <c r="B884" s="8"/>
      <c r="C884" s="9" t="s">
        <v>14</v>
      </c>
      <c r="D884" s="29"/>
      <c r="E884" s="10">
        <f t="shared" si="242"/>
        <v>0</v>
      </c>
      <c r="F884" s="10">
        <v>0</v>
      </c>
      <c r="G884" s="10">
        <v>0</v>
      </c>
      <c r="H884" s="10">
        <v>0</v>
      </c>
      <c r="I884" s="10">
        <v>0</v>
      </c>
      <c r="J884" s="10">
        <f t="shared" si="239"/>
        <v>0</v>
      </c>
      <c r="K884" s="10">
        <f t="shared" si="240"/>
        <v>0</v>
      </c>
    </row>
    <row r="885" spans="1:11" x14ac:dyDescent="0.25">
      <c r="A885" t="str">
        <f t="shared" si="237"/>
        <v>b</v>
      </c>
      <c r="B885" s="8"/>
      <c r="C885" s="9" t="s">
        <v>15</v>
      </c>
      <c r="D885" s="29"/>
      <c r="E885" s="10">
        <f t="shared" si="242"/>
        <v>0</v>
      </c>
      <c r="F885" s="10">
        <v>0</v>
      </c>
      <c r="G885" s="10">
        <v>0</v>
      </c>
      <c r="H885" s="10">
        <v>0</v>
      </c>
      <c r="I885" s="10">
        <v>0</v>
      </c>
      <c r="J885" s="10">
        <f t="shared" si="239"/>
        <v>0</v>
      </c>
      <c r="K885" s="10">
        <f t="shared" si="240"/>
        <v>0</v>
      </c>
    </row>
    <row r="886" spans="1:11" x14ac:dyDescent="0.25">
      <c r="A886" t="str">
        <f t="shared" si="237"/>
        <v>b</v>
      </c>
      <c r="B886" s="8"/>
      <c r="C886" s="9" t="s">
        <v>16</v>
      </c>
      <c r="D886" s="29"/>
      <c r="E886" s="10">
        <f t="shared" si="242"/>
        <v>0</v>
      </c>
      <c r="F886" s="10">
        <v>0</v>
      </c>
      <c r="G886" s="10">
        <v>0</v>
      </c>
      <c r="H886" s="10">
        <v>0</v>
      </c>
      <c r="I886" s="10">
        <v>0</v>
      </c>
      <c r="J886" s="10">
        <f t="shared" si="239"/>
        <v>0</v>
      </c>
      <c r="K886" s="10">
        <f t="shared" si="240"/>
        <v>0</v>
      </c>
    </row>
    <row r="887" spans="1:11" x14ac:dyDescent="0.25">
      <c r="A887" t="str">
        <f t="shared" si="237"/>
        <v>b</v>
      </c>
      <c r="B887" s="8"/>
      <c r="C887" s="9" t="s">
        <v>17</v>
      </c>
      <c r="D887" s="29"/>
      <c r="E887" s="10">
        <f t="shared" si="242"/>
        <v>0</v>
      </c>
      <c r="F887" s="10">
        <v>0</v>
      </c>
      <c r="G887" s="10">
        <v>0</v>
      </c>
      <c r="H887" s="10">
        <v>0</v>
      </c>
      <c r="I887" s="10">
        <v>0</v>
      </c>
      <c r="J887" s="10">
        <f t="shared" si="239"/>
        <v>0</v>
      </c>
      <c r="K887" s="10">
        <f t="shared" si="240"/>
        <v>0</v>
      </c>
    </row>
    <row r="888" spans="1:11" x14ac:dyDescent="0.25">
      <c r="A888" t="str">
        <f t="shared" si="237"/>
        <v>b</v>
      </c>
      <c r="B888" s="5"/>
      <c r="C888" s="6" t="s">
        <v>18</v>
      </c>
      <c r="D888" s="28"/>
      <c r="E888" s="7">
        <f t="shared" si="242"/>
        <v>0</v>
      </c>
      <c r="F888" s="7">
        <v>0</v>
      </c>
      <c r="G888" s="7">
        <v>0</v>
      </c>
      <c r="H888" s="7">
        <v>0</v>
      </c>
      <c r="I888" s="7">
        <v>0</v>
      </c>
      <c r="J888" s="7">
        <f t="shared" si="239"/>
        <v>0</v>
      </c>
      <c r="K888" s="7">
        <f t="shared" si="240"/>
        <v>0</v>
      </c>
    </row>
    <row r="889" spans="1:11" x14ac:dyDescent="0.25">
      <c r="A889" t="str">
        <f t="shared" si="237"/>
        <v>b</v>
      </c>
      <c r="B889" s="5"/>
      <c r="C889" s="6" t="s">
        <v>19</v>
      </c>
      <c r="D889" s="28"/>
      <c r="E889" s="7">
        <f t="shared" si="242"/>
        <v>0</v>
      </c>
      <c r="F889" s="7">
        <v>0</v>
      </c>
      <c r="G889" s="7">
        <v>0</v>
      </c>
      <c r="H889" s="7">
        <v>0</v>
      </c>
      <c r="I889" s="7">
        <v>0</v>
      </c>
      <c r="J889" s="7">
        <f t="shared" si="239"/>
        <v>0</v>
      </c>
      <c r="K889" s="7">
        <f t="shared" si="240"/>
        <v>0</v>
      </c>
    </row>
    <row r="890" spans="1:11" ht="15.75" thickBot="1" x14ac:dyDescent="0.3">
      <c r="A890" t="str">
        <f t="shared" si="237"/>
        <v>b</v>
      </c>
      <c r="B890" s="11"/>
      <c r="C890" s="12" t="s">
        <v>20</v>
      </c>
      <c r="D890" s="30"/>
      <c r="E890" s="13">
        <f t="shared" si="242"/>
        <v>0</v>
      </c>
      <c r="F890" s="13">
        <v>0</v>
      </c>
      <c r="G890" s="13">
        <v>0</v>
      </c>
      <c r="H890" s="13">
        <v>0</v>
      </c>
      <c r="I890" s="13">
        <v>0</v>
      </c>
      <c r="J890" s="13">
        <f t="shared" si="239"/>
        <v>0</v>
      </c>
      <c r="K890" s="13">
        <f t="shared" si="240"/>
        <v>0</v>
      </c>
    </row>
    <row r="891" spans="1:11" ht="32.25" customHeight="1" thickTop="1" thickBot="1" x14ac:dyDescent="0.3">
      <c r="A891" t="str">
        <f t="shared" si="237"/>
        <v>b</v>
      </c>
      <c r="B891" s="16" t="s">
        <v>148</v>
      </c>
      <c r="C891" s="4" t="s">
        <v>149</v>
      </c>
      <c r="D891" s="27"/>
      <c r="E891" s="4">
        <f t="shared" si="242"/>
        <v>0</v>
      </c>
      <c r="F891" s="4">
        <f>SUM(F892,F900,F901,F902)</f>
        <v>0</v>
      </c>
      <c r="G891" s="4">
        <f t="shared" ref="G891:I891" si="246">SUM(G892,G900,G901,G902)</f>
        <v>0</v>
      </c>
      <c r="H891" s="4">
        <f t="shared" si="246"/>
        <v>0</v>
      </c>
      <c r="I891" s="4">
        <f t="shared" si="246"/>
        <v>0</v>
      </c>
      <c r="J891" s="4">
        <f t="shared" si="239"/>
        <v>0</v>
      </c>
      <c r="K891" s="4">
        <f t="shared" si="240"/>
        <v>0</v>
      </c>
    </row>
    <row r="892" spans="1:11" ht="15.75" thickTop="1" x14ac:dyDescent="0.25">
      <c r="A892" t="str">
        <f t="shared" si="237"/>
        <v>b</v>
      </c>
      <c r="B892" s="5"/>
      <c r="C892" s="6" t="s">
        <v>10</v>
      </c>
      <c r="D892" s="28"/>
      <c r="E892" s="7">
        <f t="shared" si="242"/>
        <v>0</v>
      </c>
      <c r="F892" s="7">
        <f>SUM(F893:F899)</f>
        <v>0</v>
      </c>
      <c r="G892" s="7">
        <f t="shared" ref="G892:I892" si="247">SUM(G893:G899)</f>
        <v>0</v>
      </c>
      <c r="H892" s="7">
        <f t="shared" si="247"/>
        <v>0</v>
      </c>
      <c r="I892" s="7">
        <f t="shared" si="247"/>
        <v>0</v>
      </c>
      <c r="J892" s="7">
        <f t="shared" si="239"/>
        <v>0</v>
      </c>
      <c r="K892" s="7">
        <f t="shared" si="240"/>
        <v>0</v>
      </c>
    </row>
    <row r="893" spans="1:11" x14ac:dyDescent="0.25">
      <c r="A893" t="str">
        <f t="shared" si="237"/>
        <v>b</v>
      </c>
      <c r="B893" s="8"/>
      <c r="C893" s="9" t="s">
        <v>11</v>
      </c>
      <c r="D893" s="29"/>
      <c r="E893" s="10">
        <f t="shared" si="242"/>
        <v>0</v>
      </c>
      <c r="F893" s="10">
        <v>0</v>
      </c>
      <c r="G893" s="10">
        <v>0</v>
      </c>
      <c r="H893" s="10">
        <v>0</v>
      </c>
      <c r="I893" s="10">
        <v>0</v>
      </c>
      <c r="J893" s="10">
        <f t="shared" si="239"/>
        <v>0</v>
      </c>
      <c r="K893" s="10">
        <f t="shared" si="240"/>
        <v>0</v>
      </c>
    </row>
    <row r="894" spans="1:11" x14ac:dyDescent="0.25">
      <c r="A894" t="str">
        <f t="shared" si="237"/>
        <v>b</v>
      </c>
      <c r="B894" s="8"/>
      <c r="C894" s="9" t="s">
        <v>12</v>
      </c>
      <c r="D894" s="29"/>
      <c r="E894" s="10">
        <f t="shared" si="242"/>
        <v>0</v>
      </c>
      <c r="F894" s="10">
        <v>0</v>
      </c>
      <c r="G894" s="10">
        <v>0</v>
      </c>
      <c r="H894" s="10">
        <v>0</v>
      </c>
      <c r="I894" s="10">
        <v>0</v>
      </c>
      <c r="J894" s="10">
        <f t="shared" si="239"/>
        <v>0</v>
      </c>
      <c r="K894" s="10">
        <f t="shared" si="240"/>
        <v>0</v>
      </c>
    </row>
    <row r="895" spans="1:11" x14ac:dyDescent="0.25">
      <c r="A895" t="str">
        <f t="shared" si="237"/>
        <v>b</v>
      </c>
      <c r="B895" s="8"/>
      <c r="C895" s="9" t="s">
        <v>13</v>
      </c>
      <c r="D895" s="29"/>
      <c r="E895" s="10">
        <f t="shared" si="242"/>
        <v>0</v>
      </c>
      <c r="F895" s="10">
        <v>0</v>
      </c>
      <c r="G895" s="10">
        <v>0</v>
      </c>
      <c r="H895" s="10">
        <v>0</v>
      </c>
      <c r="I895" s="10">
        <v>0</v>
      </c>
      <c r="J895" s="10">
        <f t="shared" si="239"/>
        <v>0</v>
      </c>
      <c r="K895" s="10">
        <f t="shared" si="240"/>
        <v>0</v>
      </c>
    </row>
    <row r="896" spans="1:11" x14ac:dyDescent="0.25">
      <c r="A896" t="str">
        <f t="shared" si="237"/>
        <v>b</v>
      </c>
      <c r="B896" s="8"/>
      <c r="C896" s="9" t="s">
        <v>14</v>
      </c>
      <c r="D896" s="29"/>
      <c r="E896" s="10">
        <f t="shared" si="242"/>
        <v>0</v>
      </c>
      <c r="F896" s="10">
        <v>0</v>
      </c>
      <c r="G896" s="10">
        <v>0</v>
      </c>
      <c r="H896" s="10">
        <v>0</v>
      </c>
      <c r="I896" s="10">
        <v>0</v>
      </c>
      <c r="J896" s="10">
        <f t="shared" si="239"/>
        <v>0</v>
      </c>
      <c r="K896" s="10">
        <f t="shared" si="240"/>
        <v>0</v>
      </c>
    </row>
    <row r="897" spans="1:11" x14ac:dyDescent="0.25">
      <c r="A897" t="str">
        <f t="shared" si="237"/>
        <v>b</v>
      </c>
      <c r="B897" s="8"/>
      <c r="C897" s="9" t="s">
        <v>15</v>
      </c>
      <c r="D897" s="29"/>
      <c r="E897" s="10">
        <f t="shared" si="242"/>
        <v>0</v>
      </c>
      <c r="F897" s="10">
        <v>0</v>
      </c>
      <c r="G897" s="10">
        <v>0</v>
      </c>
      <c r="H897" s="10">
        <v>0</v>
      </c>
      <c r="I897" s="10">
        <v>0</v>
      </c>
      <c r="J897" s="10">
        <f t="shared" si="239"/>
        <v>0</v>
      </c>
      <c r="K897" s="10">
        <f t="shared" si="240"/>
        <v>0</v>
      </c>
    </row>
    <row r="898" spans="1:11" x14ac:dyDescent="0.25">
      <c r="A898" t="str">
        <f t="shared" si="237"/>
        <v>b</v>
      </c>
      <c r="B898" s="8"/>
      <c r="C898" s="9" t="s">
        <v>16</v>
      </c>
      <c r="D898" s="29"/>
      <c r="E898" s="10">
        <f t="shared" si="242"/>
        <v>0</v>
      </c>
      <c r="F898" s="10">
        <v>0</v>
      </c>
      <c r="G898" s="10">
        <v>0</v>
      </c>
      <c r="H898" s="10">
        <v>0</v>
      </c>
      <c r="I898" s="10">
        <v>0</v>
      </c>
      <c r="J898" s="10">
        <f t="shared" si="239"/>
        <v>0</v>
      </c>
      <c r="K898" s="10">
        <f t="shared" si="240"/>
        <v>0</v>
      </c>
    </row>
    <row r="899" spans="1:11" x14ac:dyDescent="0.25">
      <c r="A899" t="str">
        <f t="shared" si="237"/>
        <v>b</v>
      </c>
      <c r="B899" s="8"/>
      <c r="C899" s="9" t="s">
        <v>17</v>
      </c>
      <c r="D899" s="29"/>
      <c r="E899" s="10">
        <f t="shared" si="242"/>
        <v>0</v>
      </c>
      <c r="F899" s="10">
        <v>0</v>
      </c>
      <c r="G899" s="10">
        <v>0</v>
      </c>
      <c r="H899" s="10">
        <v>0</v>
      </c>
      <c r="I899" s="10">
        <v>0</v>
      </c>
      <c r="J899" s="10">
        <f t="shared" si="239"/>
        <v>0</v>
      </c>
      <c r="K899" s="10">
        <f t="shared" si="240"/>
        <v>0</v>
      </c>
    </row>
    <row r="900" spans="1:11" x14ac:dyDescent="0.25">
      <c r="A900" t="str">
        <f t="shared" si="237"/>
        <v>b</v>
      </c>
      <c r="B900" s="5"/>
      <c r="C900" s="6" t="s">
        <v>18</v>
      </c>
      <c r="D900" s="28"/>
      <c r="E900" s="7">
        <f t="shared" si="242"/>
        <v>0</v>
      </c>
      <c r="F900" s="7">
        <v>0</v>
      </c>
      <c r="G900" s="7">
        <v>0</v>
      </c>
      <c r="H900" s="7">
        <v>0</v>
      </c>
      <c r="I900" s="7">
        <v>0</v>
      </c>
      <c r="J900" s="7">
        <f t="shared" si="239"/>
        <v>0</v>
      </c>
      <c r="K900" s="7">
        <f t="shared" si="240"/>
        <v>0</v>
      </c>
    </row>
    <row r="901" spans="1:11" x14ac:dyDescent="0.25">
      <c r="A901" t="str">
        <f t="shared" si="237"/>
        <v>b</v>
      </c>
      <c r="B901" s="5"/>
      <c r="C901" s="6" t="s">
        <v>19</v>
      </c>
      <c r="D901" s="28"/>
      <c r="E901" s="7">
        <f t="shared" si="242"/>
        <v>0</v>
      </c>
      <c r="F901" s="7">
        <v>0</v>
      </c>
      <c r="G901" s="7">
        <v>0</v>
      </c>
      <c r="H901" s="7">
        <v>0</v>
      </c>
      <c r="I901" s="7">
        <v>0</v>
      </c>
      <c r="J901" s="7">
        <f t="shared" si="239"/>
        <v>0</v>
      </c>
      <c r="K901" s="7">
        <f t="shared" si="240"/>
        <v>0</v>
      </c>
    </row>
    <row r="902" spans="1:11" ht="15.75" thickBot="1" x14ac:dyDescent="0.3">
      <c r="A902" t="str">
        <f t="shared" si="237"/>
        <v>b</v>
      </c>
      <c r="B902" s="11"/>
      <c r="C902" s="12" t="s">
        <v>20</v>
      </c>
      <c r="D902" s="30"/>
      <c r="E902" s="13">
        <f t="shared" si="242"/>
        <v>0</v>
      </c>
      <c r="F902" s="13">
        <v>0</v>
      </c>
      <c r="G902" s="13">
        <v>0</v>
      </c>
      <c r="H902" s="13">
        <v>0</v>
      </c>
      <c r="I902" s="13">
        <v>0</v>
      </c>
      <c r="J902" s="13">
        <f t="shared" si="239"/>
        <v>0</v>
      </c>
      <c r="K902" s="13">
        <f t="shared" si="240"/>
        <v>0</v>
      </c>
    </row>
    <row r="903" spans="1:11" ht="32.25" customHeight="1" thickTop="1" thickBot="1" x14ac:dyDescent="0.3">
      <c r="A903" t="str">
        <f t="shared" si="237"/>
        <v>b</v>
      </c>
      <c r="B903" s="16" t="s">
        <v>150</v>
      </c>
      <c r="C903" s="4" t="s">
        <v>151</v>
      </c>
      <c r="D903" s="27"/>
      <c r="E903" s="4">
        <f t="shared" si="242"/>
        <v>0</v>
      </c>
      <c r="F903" s="4">
        <f>SUM(F915)</f>
        <v>0</v>
      </c>
      <c r="G903" s="4">
        <f t="shared" ref="G903:I903" si="248">SUM(G915)</f>
        <v>0</v>
      </c>
      <c r="H903" s="4">
        <f t="shared" si="248"/>
        <v>0</v>
      </c>
      <c r="I903" s="4">
        <f t="shared" si="248"/>
        <v>0</v>
      </c>
      <c r="J903" s="4">
        <f t="shared" si="239"/>
        <v>0</v>
      </c>
      <c r="K903" s="4">
        <f t="shared" si="240"/>
        <v>0</v>
      </c>
    </row>
    <row r="904" spans="1:11" ht="15.75" thickTop="1" x14ac:dyDescent="0.25">
      <c r="A904" t="str">
        <f t="shared" si="237"/>
        <v>b</v>
      </c>
      <c r="B904" s="5"/>
      <c r="C904" s="6" t="s">
        <v>10</v>
      </c>
      <c r="D904" s="28"/>
      <c r="E904" s="7">
        <f t="shared" si="242"/>
        <v>0</v>
      </c>
      <c r="F904" s="7">
        <f t="shared" ref="F904:I914" si="249">SUM(F916)</f>
        <v>0</v>
      </c>
      <c r="G904" s="7">
        <f t="shared" si="249"/>
        <v>0</v>
      </c>
      <c r="H904" s="7">
        <f t="shared" si="249"/>
        <v>0</v>
      </c>
      <c r="I904" s="7">
        <f t="shared" si="249"/>
        <v>0</v>
      </c>
      <c r="J904" s="7">
        <f t="shared" si="239"/>
        <v>0</v>
      </c>
      <c r="K904" s="7">
        <f t="shared" si="240"/>
        <v>0</v>
      </c>
    </row>
    <row r="905" spans="1:11" x14ac:dyDescent="0.25">
      <c r="A905" t="str">
        <f t="shared" si="237"/>
        <v>b</v>
      </c>
      <c r="B905" s="8"/>
      <c r="C905" s="9" t="s">
        <v>11</v>
      </c>
      <c r="D905" s="29"/>
      <c r="E905" s="10">
        <f t="shared" si="242"/>
        <v>0</v>
      </c>
      <c r="F905" s="10">
        <f t="shared" si="249"/>
        <v>0</v>
      </c>
      <c r="G905" s="10">
        <f t="shared" si="249"/>
        <v>0</v>
      </c>
      <c r="H905" s="10">
        <f t="shared" si="249"/>
        <v>0</v>
      </c>
      <c r="I905" s="10">
        <f t="shared" si="249"/>
        <v>0</v>
      </c>
      <c r="J905" s="10">
        <f t="shared" si="239"/>
        <v>0</v>
      </c>
      <c r="K905" s="10">
        <f t="shared" si="240"/>
        <v>0</v>
      </c>
    </row>
    <row r="906" spans="1:11" x14ac:dyDescent="0.25">
      <c r="A906" t="str">
        <f t="shared" si="237"/>
        <v>b</v>
      </c>
      <c r="B906" s="8"/>
      <c r="C906" s="9" t="s">
        <v>12</v>
      </c>
      <c r="D906" s="29"/>
      <c r="E906" s="10">
        <f t="shared" si="242"/>
        <v>0</v>
      </c>
      <c r="F906" s="10">
        <f t="shared" si="249"/>
        <v>0</v>
      </c>
      <c r="G906" s="10">
        <f t="shared" si="249"/>
        <v>0</v>
      </c>
      <c r="H906" s="10">
        <f t="shared" si="249"/>
        <v>0</v>
      </c>
      <c r="I906" s="10">
        <f t="shared" si="249"/>
        <v>0</v>
      </c>
      <c r="J906" s="10">
        <f t="shared" si="239"/>
        <v>0</v>
      </c>
      <c r="K906" s="10">
        <f t="shared" si="240"/>
        <v>0</v>
      </c>
    </row>
    <row r="907" spans="1:11" x14ac:dyDescent="0.25">
      <c r="A907" t="str">
        <f t="shared" si="237"/>
        <v>b</v>
      </c>
      <c r="B907" s="8"/>
      <c r="C907" s="9" t="s">
        <v>13</v>
      </c>
      <c r="D907" s="29"/>
      <c r="E907" s="10">
        <f t="shared" si="242"/>
        <v>0</v>
      </c>
      <c r="F907" s="10">
        <f t="shared" si="249"/>
        <v>0</v>
      </c>
      <c r="G907" s="10">
        <f t="shared" si="249"/>
        <v>0</v>
      </c>
      <c r="H907" s="10">
        <f t="shared" si="249"/>
        <v>0</v>
      </c>
      <c r="I907" s="10">
        <f t="shared" si="249"/>
        <v>0</v>
      </c>
      <c r="J907" s="10">
        <f t="shared" si="239"/>
        <v>0</v>
      </c>
      <c r="K907" s="10">
        <f t="shared" si="240"/>
        <v>0</v>
      </c>
    </row>
    <row r="908" spans="1:11" x14ac:dyDescent="0.25">
      <c r="A908" t="str">
        <f t="shared" si="237"/>
        <v>b</v>
      </c>
      <c r="B908" s="8"/>
      <c r="C908" s="9" t="s">
        <v>14</v>
      </c>
      <c r="D908" s="29"/>
      <c r="E908" s="10">
        <f t="shared" si="242"/>
        <v>0</v>
      </c>
      <c r="F908" s="10">
        <f t="shared" si="249"/>
        <v>0</v>
      </c>
      <c r="G908" s="10">
        <f t="shared" si="249"/>
        <v>0</v>
      </c>
      <c r="H908" s="10">
        <f t="shared" si="249"/>
        <v>0</v>
      </c>
      <c r="I908" s="10">
        <f t="shared" si="249"/>
        <v>0</v>
      </c>
      <c r="J908" s="10">
        <f t="shared" si="239"/>
        <v>0</v>
      </c>
      <c r="K908" s="10">
        <f t="shared" si="240"/>
        <v>0</v>
      </c>
    </row>
    <row r="909" spans="1:11" x14ac:dyDescent="0.25">
      <c r="A909" t="str">
        <f t="shared" si="237"/>
        <v>b</v>
      </c>
      <c r="B909" s="8"/>
      <c r="C909" s="9" t="s">
        <v>15</v>
      </c>
      <c r="D909" s="29"/>
      <c r="E909" s="10">
        <f t="shared" si="242"/>
        <v>0</v>
      </c>
      <c r="F909" s="10">
        <f t="shared" si="249"/>
        <v>0</v>
      </c>
      <c r="G909" s="10">
        <f t="shared" si="249"/>
        <v>0</v>
      </c>
      <c r="H909" s="10">
        <f t="shared" si="249"/>
        <v>0</v>
      </c>
      <c r="I909" s="10">
        <f t="shared" si="249"/>
        <v>0</v>
      </c>
      <c r="J909" s="10">
        <f t="shared" si="239"/>
        <v>0</v>
      </c>
      <c r="K909" s="10">
        <f t="shared" si="240"/>
        <v>0</v>
      </c>
    </row>
    <row r="910" spans="1:11" x14ac:dyDescent="0.25">
      <c r="A910" t="str">
        <f t="shared" si="237"/>
        <v>b</v>
      </c>
      <c r="B910" s="8"/>
      <c r="C910" s="9" t="s">
        <v>16</v>
      </c>
      <c r="D910" s="29"/>
      <c r="E910" s="10">
        <f t="shared" si="242"/>
        <v>0</v>
      </c>
      <c r="F910" s="10">
        <f t="shared" si="249"/>
        <v>0</v>
      </c>
      <c r="G910" s="10">
        <f t="shared" si="249"/>
        <v>0</v>
      </c>
      <c r="H910" s="10">
        <f t="shared" si="249"/>
        <v>0</v>
      </c>
      <c r="I910" s="10">
        <f t="shared" si="249"/>
        <v>0</v>
      </c>
      <c r="J910" s="10">
        <f t="shared" si="239"/>
        <v>0</v>
      </c>
      <c r="K910" s="10">
        <f t="shared" si="240"/>
        <v>0</v>
      </c>
    </row>
    <row r="911" spans="1:11" x14ac:dyDescent="0.25">
      <c r="A911" t="str">
        <f t="shared" si="237"/>
        <v>b</v>
      </c>
      <c r="B911" s="8"/>
      <c r="C911" s="9" t="s">
        <v>17</v>
      </c>
      <c r="D911" s="29"/>
      <c r="E911" s="10">
        <f t="shared" si="242"/>
        <v>0</v>
      </c>
      <c r="F911" s="10">
        <f t="shared" si="249"/>
        <v>0</v>
      </c>
      <c r="G911" s="10">
        <f t="shared" si="249"/>
        <v>0</v>
      </c>
      <c r="H911" s="10">
        <f t="shared" si="249"/>
        <v>0</v>
      </c>
      <c r="I911" s="10">
        <f t="shared" si="249"/>
        <v>0</v>
      </c>
      <c r="J911" s="10">
        <f t="shared" si="239"/>
        <v>0</v>
      </c>
      <c r="K911" s="10">
        <f t="shared" si="240"/>
        <v>0</v>
      </c>
    </row>
    <row r="912" spans="1:11" x14ac:dyDescent="0.25">
      <c r="A912" t="str">
        <f t="shared" si="237"/>
        <v>b</v>
      </c>
      <c r="B912" s="5"/>
      <c r="C912" s="6" t="s">
        <v>18</v>
      </c>
      <c r="D912" s="28"/>
      <c r="E912" s="7">
        <f t="shared" si="242"/>
        <v>0</v>
      </c>
      <c r="F912" s="7">
        <f t="shared" si="249"/>
        <v>0</v>
      </c>
      <c r="G912" s="7">
        <f t="shared" si="249"/>
        <v>0</v>
      </c>
      <c r="H912" s="7">
        <f t="shared" si="249"/>
        <v>0</v>
      </c>
      <c r="I912" s="7">
        <f t="shared" si="249"/>
        <v>0</v>
      </c>
      <c r="J912" s="7">
        <f t="shared" si="239"/>
        <v>0</v>
      </c>
      <c r="K912" s="7">
        <f t="shared" si="240"/>
        <v>0</v>
      </c>
    </row>
    <row r="913" spans="1:11" x14ac:dyDescent="0.25">
      <c r="A913" t="str">
        <f t="shared" si="237"/>
        <v>b</v>
      </c>
      <c r="B913" s="5"/>
      <c r="C913" s="6" t="s">
        <v>19</v>
      </c>
      <c r="D913" s="28"/>
      <c r="E913" s="7">
        <f t="shared" si="242"/>
        <v>0</v>
      </c>
      <c r="F913" s="7">
        <f t="shared" si="249"/>
        <v>0</v>
      </c>
      <c r="G913" s="7">
        <f t="shared" si="249"/>
        <v>0</v>
      </c>
      <c r="H913" s="7">
        <f t="shared" si="249"/>
        <v>0</v>
      </c>
      <c r="I913" s="7">
        <f t="shared" si="249"/>
        <v>0</v>
      </c>
      <c r="J913" s="7">
        <f t="shared" si="239"/>
        <v>0</v>
      </c>
      <c r="K913" s="7">
        <f t="shared" si="240"/>
        <v>0</v>
      </c>
    </row>
    <row r="914" spans="1:11" ht="15.75" thickBot="1" x14ac:dyDescent="0.3">
      <c r="A914" t="str">
        <f t="shared" si="237"/>
        <v>b</v>
      </c>
      <c r="B914" s="11"/>
      <c r="C914" s="12" t="s">
        <v>20</v>
      </c>
      <c r="D914" s="30"/>
      <c r="E914" s="13">
        <f t="shared" si="242"/>
        <v>0</v>
      </c>
      <c r="F914" s="13">
        <f t="shared" si="249"/>
        <v>0</v>
      </c>
      <c r="G914" s="13">
        <f t="shared" si="249"/>
        <v>0</v>
      </c>
      <c r="H914" s="13">
        <f t="shared" si="249"/>
        <v>0</v>
      </c>
      <c r="I914" s="13">
        <f t="shared" si="249"/>
        <v>0</v>
      </c>
      <c r="J914" s="13">
        <f t="shared" si="239"/>
        <v>0</v>
      </c>
      <c r="K914" s="13">
        <f t="shared" si="240"/>
        <v>0</v>
      </c>
    </row>
    <row r="915" spans="1:11" ht="32.25" customHeight="1" thickTop="1" thickBot="1" x14ac:dyDescent="0.3">
      <c r="A915" t="str">
        <f t="shared" si="237"/>
        <v>b</v>
      </c>
      <c r="B915" s="16" t="s">
        <v>152</v>
      </c>
      <c r="C915" s="4" t="s">
        <v>151</v>
      </c>
      <c r="D915" s="27"/>
      <c r="E915" s="4">
        <f t="shared" si="242"/>
        <v>0</v>
      </c>
      <c r="F915" s="4">
        <f>SUM(F916,F924,F925,F926)</f>
        <v>0</v>
      </c>
      <c r="G915" s="4">
        <f t="shared" ref="G915:I915" si="250">SUM(G916,G924,G925,G926)</f>
        <v>0</v>
      </c>
      <c r="H915" s="4">
        <f t="shared" si="250"/>
        <v>0</v>
      </c>
      <c r="I915" s="4">
        <f t="shared" si="250"/>
        <v>0</v>
      </c>
      <c r="J915" s="4">
        <f t="shared" si="239"/>
        <v>0</v>
      </c>
      <c r="K915" s="4">
        <f t="shared" si="240"/>
        <v>0</v>
      </c>
    </row>
    <row r="916" spans="1:11" ht="15.75" thickTop="1" x14ac:dyDescent="0.25">
      <c r="A916" t="str">
        <f t="shared" si="237"/>
        <v>b</v>
      </c>
      <c r="B916" s="5"/>
      <c r="C916" s="6" t="s">
        <v>10</v>
      </c>
      <c r="D916" s="28"/>
      <c r="E916" s="7">
        <f t="shared" si="242"/>
        <v>0</v>
      </c>
      <c r="F916" s="7">
        <f>SUM(F917:F923)</f>
        <v>0</v>
      </c>
      <c r="G916" s="7">
        <f t="shared" ref="G916:I916" si="251">SUM(G917:G923)</f>
        <v>0</v>
      </c>
      <c r="H916" s="7">
        <f t="shared" si="251"/>
        <v>0</v>
      </c>
      <c r="I916" s="7">
        <f t="shared" si="251"/>
        <v>0</v>
      </c>
      <c r="J916" s="7">
        <f t="shared" si="239"/>
        <v>0</v>
      </c>
      <c r="K916" s="7">
        <f t="shared" si="240"/>
        <v>0</v>
      </c>
    </row>
    <row r="917" spans="1:11" x14ac:dyDescent="0.25">
      <c r="A917" t="str">
        <f t="shared" si="237"/>
        <v>b</v>
      </c>
      <c r="B917" s="8"/>
      <c r="C917" s="9" t="s">
        <v>11</v>
      </c>
      <c r="D917" s="29"/>
      <c r="E917" s="10">
        <f t="shared" si="242"/>
        <v>0</v>
      </c>
      <c r="F917" s="10">
        <v>0</v>
      </c>
      <c r="G917" s="10">
        <v>0</v>
      </c>
      <c r="H917" s="10">
        <v>0</v>
      </c>
      <c r="I917" s="10">
        <v>0</v>
      </c>
      <c r="J917" s="10">
        <f t="shared" si="239"/>
        <v>0</v>
      </c>
      <c r="K917" s="10">
        <f t="shared" si="240"/>
        <v>0</v>
      </c>
    </row>
    <row r="918" spans="1:11" x14ac:dyDescent="0.25">
      <c r="A918" t="str">
        <f t="shared" si="237"/>
        <v>b</v>
      </c>
      <c r="B918" s="8"/>
      <c r="C918" s="9" t="s">
        <v>12</v>
      </c>
      <c r="D918" s="29"/>
      <c r="E918" s="10">
        <f t="shared" si="242"/>
        <v>0</v>
      </c>
      <c r="F918" s="10">
        <v>0</v>
      </c>
      <c r="G918" s="10">
        <v>0</v>
      </c>
      <c r="H918" s="10">
        <v>0</v>
      </c>
      <c r="I918" s="10">
        <v>0</v>
      </c>
      <c r="J918" s="10">
        <f t="shared" si="239"/>
        <v>0</v>
      </c>
      <c r="K918" s="10">
        <f t="shared" si="240"/>
        <v>0</v>
      </c>
    </row>
    <row r="919" spans="1:11" x14ac:dyDescent="0.25">
      <c r="A919" t="str">
        <f t="shared" si="237"/>
        <v>b</v>
      </c>
      <c r="B919" s="8"/>
      <c r="C919" s="9" t="s">
        <v>13</v>
      </c>
      <c r="D919" s="29"/>
      <c r="E919" s="10">
        <f t="shared" si="242"/>
        <v>0</v>
      </c>
      <c r="F919" s="10">
        <v>0</v>
      </c>
      <c r="G919" s="10">
        <v>0</v>
      </c>
      <c r="H919" s="10">
        <v>0</v>
      </c>
      <c r="I919" s="10">
        <v>0</v>
      </c>
      <c r="J919" s="10">
        <f t="shared" si="239"/>
        <v>0</v>
      </c>
      <c r="K919" s="10">
        <f t="shared" si="240"/>
        <v>0</v>
      </c>
    </row>
    <row r="920" spans="1:11" x14ac:dyDescent="0.25">
      <c r="A920" t="str">
        <f t="shared" ref="A920:A983" si="252">IF(OR(E920&lt;&gt;0,F920&lt;&gt;0,G920&lt;&gt;0,H920&lt;&gt;0,I920&lt;&gt;0,),"a","b")</f>
        <v>b</v>
      </c>
      <c r="B920" s="8"/>
      <c r="C920" s="9" t="s">
        <v>14</v>
      </c>
      <c r="D920" s="29"/>
      <c r="E920" s="10">
        <f t="shared" si="242"/>
        <v>0</v>
      </c>
      <c r="F920" s="10">
        <v>0</v>
      </c>
      <c r="G920" s="10">
        <v>0</v>
      </c>
      <c r="H920" s="10">
        <v>0</v>
      </c>
      <c r="I920" s="10">
        <v>0</v>
      </c>
      <c r="J920" s="10">
        <f t="shared" ref="J920:J983" si="253">SUM(F920,G920)</f>
        <v>0</v>
      </c>
      <c r="K920" s="10">
        <f t="shared" ref="K920:K983" si="254">SUM(F920,G920,H920)</f>
        <v>0</v>
      </c>
    </row>
    <row r="921" spans="1:11" x14ac:dyDescent="0.25">
      <c r="A921" t="str">
        <f t="shared" si="252"/>
        <v>b</v>
      </c>
      <c r="B921" s="8"/>
      <c r="C921" s="9" t="s">
        <v>15</v>
      </c>
      <c r="D921" s="29"/>
      <c r="E921" s="10">
        <f t="shared" si="242"/>
        <v>0</v>
      </c>
      <c r="F921" s="10">
        <v>0</v>
      </c>
      <c r="G921" s="10">
        <v>0</v>
      </c>
      <c r="H921" s="10">
        <v>0</v>
      </c>
      <c r="I921" s="10">
        <v>0</v>
      </c>
      <c r="J921" s="10">
        <f t="shared" si="253"/>
        <v>0</v>
      </c>
      <c r="K921" s="10">
        <f t="shared" si="254"/>
        <v>0</v>
      </c>
    </row>
    <row r="922" spans="1:11" x14ac:dyDescent="0.25">
      <c r="A922" t="str">
        <f t="shared" si="252"/>
        <v>b</v>
      </c>
      <c r="B922" s="8"/>
      <c r="C922" s="9" t="s">
        <v>16</v>
      </c>
      <c r="D922" s="29"/>
      <c r="E922" s="10">
        <f t="shared" si="242"/>
        <v>0</v>
      </c>
      <c r="F922" s="10">
        <v>0</v>
      </c>
      <c r="G922" s="10">
        <v>0</v>
      </c>
      <c r="H922" s="10">
        <v>0</v>
      </c>
      <c r="I922" s="10">
        <v>0</v>
      </c>
      <c r="J922" s="10">
        <f t="shared" si="253"/>
        <v>0</v>
      </c>
      <c r="K922" s="10">
        <f t="shared" si="254"/>
        <v>0</v>
      </c>
    </row>
    <row r="923" spans="1:11" x14ac:dyDescent="0.25">
      <c r="A923" t="str">
        <f t="shared" si="252"/>
        <v>b</v>
      </c>
      <c r="B923" s="8"/>
      <c r="C923" s="9" t="s">
        <v>17</v>
      </c>
      <c r="D923" s="29"/>
      <c r="E923" s="10">
        <f t="shared" si="242"/>
        <v>0</v>
      </c>
      <c r="F923" s="10">
        <v>0</v>
      </c>
      <c r="G923" s="10">
        <v>0</v>
      </c>
      <c r="H923" s="10">
        <v>0</v>
      </c>
      <c r="I923" s="10">
        <v>0</v>
      </c>
      <c r="J923" s="10">
        <f t="shared" si="253"/>
        <v>0</v>
      </c>
      <c r="K923" s="10">
        <f t="shared" si="254"/>
        <v>0</v>
      </c>
    </row>
    <row r="924" spans="1:11" x14ac:dyDescent="0.25">
      <c r="A924" t="str">
        <f t="shared" si="252"/>
        <v>b</v>
      </c>
      <c r="B924" s="5"/>
      <c r="C924" s="6" t="s">
        <v>18</v>
      </c>
      <c r="D924" s="28"/>
      <c r="E924" s="7">
        <f t="shared" si="242"/>
        <v>0</v>
      </c>
      <c r="F924" s="7">
        <v>0</v>
      </c>
      <c r="G924" s="7">
        <v>0</v>
      </c>
      <c r="H924" s="7">
        <v>0</v>
      </c>
      <c r="I924" s="7">
        <v>0</v>
      </c>
      <c r="J924" s="7">
        <f t="shared" si="253"/>
        <v>0</v>
      </c>
      <c r="K924" s="7">
        <f t="shared" si="254"/>
        <v>0</v>
      </c>
    </row>
    <row r="925" spans="1:11" x14ac:dyDescent="0.25">
      <c r="A925" t="str">
        <f t="shared" si="252"/>
        <v>b</v>
      </c>
      <c r="B925" s="5"/>
      <c r="C925" s="6" t="s">
        <v>19</v>
      </c>
      <c r="D925" s="28"/>
      <c r="E925" s="7">
        <f t="shared" si="242"/>
        <v>0</v>
      </c>
      <c r="F925" s="7">
        <v>0</v>
      </c>
      <c r="G925" s="7">
        <v>0</v>
      </c>
      <c r="H925" s="7">
        <v>0</v>
      </c>
      <c r="I925" s="7">
        <v>0</v>
      </c>
      <c r="J925" s="7">
        <f t="shared" si="253"/>
        <v>0</v>
      </c>
      <c r="K925" s="7">
        <f t="shared" si="254"/>
        <v>0</v>
      </c>
    </row>
    <row r="926" spans="1:11" ht="15.75" thickBot="1" x14ac:dyDescent="0.3">
      <c r="A926" t="str">
        <f t="shared" si="252"/>
        <v>b</v>
      </c>
      <c r="B926" s="11"/>
      <c r="C926" s="12" t="s">
        <v>20</v>
      </c>
      <c r="D926" s="30"/>
      <c r="E926" s="13">
        <f t="shared" si="242"/>
        <v>0</v>
      </c>
      <c r="F926" s="13">
        <v>0</v>
      </c>
      <c r="G926" s="13">
        <v>0</v>
      </c>
      <c r="H926" s="13">
        <v>0</v>
      </c>
      <c r="I926" s="13">
        <v>0</v>
      </c>
      <c r="J926" s="13">
        <f t="shared" si="253"/>
        <v>0</v>
      </c>
      <c r="K926" s="13">
        <f t="shared" si="254"/>
        <v>0</v>
      </c>
    </row>
    <row r="927" spans="1:11" ht="31.5" thickTop="1" thickBot="1" x14ac:dyDescent="0.3">
      <c r="A927" t="str">
        <f t="shared" si="252"/>
        <v>b</v>
      </c>
      <c r="B927" s="3" t="s">
        <v>153</v>
      </c>
      <c r="C927" s="14" t="s">
        <v>154</v>
      </c>
      <c r="D927" s="27"/>
      <c r="E927" s="4">
        <f t="shared" si="242"/>
        <v>0</v>
      </c>
      <c r="F927" s="4">
        <f>SUM(F928,F936,F937,F938)</f>
        <v>0</v>
      </c>
      <c r="G927" s="4">
        <f t="shared" ref="G927:I927" si="255">SUM(G928,G936,G937,G938)</f>
        <v>0</v>
      </c>
      <c r="H927" s="4">
        <f t="shared" si="255"/>
        <v>0</v>
      </c>
      <c r="I927" s="4">
        <f t="shared" si="255"/>
        <v>0</v>
      </c>
      <c r="J927" s="4">
        <f t="shared" si="253"/>
        <v>0</v>
      </c>
      <c r="K927" s="4">
        <f t="shared" si="254"/>
        <v>0</v>
      </c>
    </row>
    <row r="928" spans="1:11" ht="15.75" thickTop="1" x14ac:dyDescent="0.25">
      <c r="A928" t="str">
        <f t="shared" si="252"/>
        <v>b</v>
      </c>
      <c r="B928" s="5"/>
      <c r="C928" s="6" t="s">
        <v>10</v>
      </c>
      <c r="D928" s="28"/>
      <c r="E928" s="7">
        <f t="shared" si="242"/>
        <v>0</v>
      </c>
      <c r="F928" s="7">
        <f>SUM(F929:F935)</f>
        <v>0</v>
      </c>
      <c r="G928" s="7">
        <f t="shared" ref="G928:I928" si="256">SUM(G929:G935)</f>
        <v>0</v>
      </c>
      <c r="H928" s="7">
        <f t="shared" si="256"/>
        <v>0</v>
      </c>
      <c r="I928" s="7">
        <f t="shared" si="256"/>
        <v>0</v>
      </c>
      <c r="J928" s="7">
        <f t="shared" si="253"/>
        <v>0</v>
      </c>
      <c r="K928" s="7">
        <f t="shared" si="254"/>
        <v>0</v>
      </c>
    </row>
    <row r="929" spans="1:11" x14ac:dyDescent="0.25">
      <c r="A929" t="str">
        <f t="shared" si="252"/>
        <v>b</v>
      </c>
      <c r="B929" s="8"/>
      <c r="C929" s="9" t="s">
        <v>11</v>
      </c>
      <c r="D929" s="29"/>
      <c r="E929" s="10">
        <f t="shared" si="242"/>
        <v>0</v>
      </c>
      <c r="F929" s="10">
        <v>0</v>
      </c>
      <c r="G929" s="10">
        <v>0</v>
      </c>
      <c r="H929" s="10">
        <v>0</v>
      </c>
      <c r="I929" s="10">
        <v>0</v>
      </c>
      <c r="J929" s="10">
        <f t="shared" si="253"/>
        <v>0</v>
      </c>
      <c r="K929" s="10">
        <f t="shared" si="254"/>
        <v>0</v>
      </c>
    </row>
    <row r="930" spans="1:11" x14ac:dyDescent="0.25">
      <c r="A930" t="str">
        <f t="shared" si="252"/>
        <v>b</v>
      </c>
      <c r="B930" s="8"/>
      <c r="C930" s="9" t="s">
        <v>12</v>
      </c>
      <c r="D930" s="29"/>
      <c r="E930" s="10">
        <f t="shared" si="242"/>
        <v>0</v>
      </c>
      <c r="F930" s="10">
        <v>0</v>
      </c>
      <c r="G930" s="10">
        <v>0</v>
      </c>
      <c r="H930" s="10">
        <v>0</v>
      </c>
      <c r="I930" s="10">
        <v>0</v>
      </c>
      <c r="J930" s="10">
        <f t="shared" si="253"/>
        <v>0</v>
      </c>
      <c r="K930" s="10">
        <f t="shared" si="254"/>
        <v>0</v>
      </c>
    </row>
    <row r="931" spans="1:11" x14ac:dyDescent="0.25">
      <c r="A931" t="str">
        <f t="shared" si="252"/>
        <v>b</v>
      </c>
      <c r="B931" s="8"/>
      <c r="C931" s="9" t="s">
        <v>13</v>
      </c>
      <c r="D931" s="29"/>
      <c r="E931" s="10">
        <f t="shared" si="242"/>
        <v>0</v>
      </c>
      <c r="F931" s="10">
        <v>0</v>
      </c>
      <c r="G931" s="10">
        <v>0</v>
      </c>
      <c r="H931" s="10">
        <v>0</v>
      </c>
      <c r="I931" s="10">
        <v>0</v>
      </c>
      <c r="J931" s="10">
        <f t="shared" si="253"/>
        <v>0</v>
      </c>
      <c r="K931" s="10">
        <f t="shared" si="254"/>
        <v>0</v>
      </c>
    </row>
    <row r="932" spans="1:11" x14ac:dyDescent="0.25">
      <c r="A932" t="str">
        <f t="shared" si="252"/>
        <v>b</v>
      </c>
      <c r="B932" s="8"/>
      <c r="C932" s="9" t="s">
        <v>14</v>
      </c>
      <c r="D932" s="29"/>
      <c r="E932" s="10">
        <f t="shared" ref="E932:E995" si="257">SUM(F932,G932,H932,I932)</f>
        <v>0</v>
      </c>
      <c r="F932" s="10">
        <v>0</v>
      </c>
      <c r="G932" s="10">
        <v>0</v>
      </c>
      <c r="H932" s="10">
        <v>0</v>
      </c>
      <c r="I932" s="10">
        <v>0</v>
      </c>
      <c r="J932" s="10">
        <f t="shared" si="253"/>
        <v>0</v>
      </c>
      <c r="K932" s="10">
        <f t="shared" si="254"/>
        <v>0</v>
      </c>
    </row>
    <row r="933" spans="1:11" x14ac:dyDescent="0.25">
      <c r="A933" t="str">
        <f t="shared" si="252"/>
        <v>b</v>
      </c>
      <c r="B933" s="8"/>
      <c r="C933" s="9" t="s">
        <v>15</v>
      </c>
      <c r="D933" s="29"/>
      <c r="E933" s="10">
        <f t="shared" si="257"/>
        <v>0</v>
      </c>
      <c r="F933" s="10">
        <v>0</v>
      </c>
      <c r="G933" s="10">
        <v>0</v>
      </c>
      <c r="H933" s="10">
        <v>0</v>
      </c>
      <c r="I933" s="10">
        <v>0</v>
      </c>
      <c r="J933" s="10">
        <f t="shared" si="253"/>
        <v>0</v>
      </c>
      <c r="K933" s="10">
        <f t="shared" si="254"/>
        <v>0</v>
      </c>
    </row>
    <row r="934" spans="1:11" x14ac:dyDescent="0.25">
      <c r="A934" t="str">
        <f t="shared" si="252"/>
        <v>b</v>
      </c>
      <c r="B934" s="8"/>
      <c r="C934" s="9" t="s">
        <v>16</v>
      </c>
      <c r="D934" s="29"/>
      <c r="E934" s="10">
        <f t="shared" si="257"/>
        <v>0</v>
      </c>
      <c r="F934" s="10">
        <v>0</v>
      </c>
      <c r="G934" s="10">
        <v>0</v>
      </c>
      <c r="H934" s="10">
        <v>0</v>
      </c>
      <c r="I934" s="10">
        <v>0</v>
      </c>
      <c r="J934" s="10">
        <f t="shared" si="253"/>
        <v>0</v>
      </c>
      <c r="K934" s="10">
        <f t="shared" si="254"/>
        <v>0</v>
      </c>
    </row>
    <row r="935" spans="1:11" x14ac:dyDescent="0.25">
      <c r="A935" t="str">
        <f t="shared" si="252"/>
        <v>b</v>
      </c>
      <c r="B935" s="8"/>
      <c r="C935" s="9" t="s">
        <v>17</v>
      </c>
      <c r="D935" s="29"/>
      <c r="E935" s="10">
        <f t="shared" si="257"/>
        <v>0</v>
      </c>
      <c r="F935" s="10">
        <v>0</v>
      </c>
      <c r="G935" s="10">
        <v>0</v>
      </c>
      <c r="H935" s="10">
        <v>0</v>
      </c>
      <c r="I935" s="10">
        <v>0</v>
      </c>
      <c r="J935" s="10">
        <f t="shared" si="253"/>
        <v>0</v>
      </c>
      <c r="K935" s="10">
        <f t="shared" si="254"/>
        <v>0</v>
      </c>
    </row>
    <row r="936" spans="1:11" x14ac:dyDescent="0.25">
      <c r="A936" t="str">
        <f t="shared" si="252"/>
        <v>b</v>
      </c>
      <c r="B936" s="5"/>
      <c r="C936" s="6" t="s">
        <v>18</v>
      </c>
      <c r="D936" s="28"/>
      <c r="E936" s="7">
        <f t="shared" si="257"/>
        <v>0</v>
      </c>
      <c r="F936" s="7">
        <v>0</v>
      </c>
      <c r="G936" s="7">
        <v>0</v>
      </c>
      <c r="H936" s="7">
        <v>0</v>
      </c>
      <c r="I936" s="7">
        <v>0</v>
      </c>
      <c r="J936" s="7">
        <f t="shared" si="253"/>
        <v>0</v>
      </c>
      <c r="K936" s="7">
        <f t="shared" si="254"/>
        <v>0</v>
      </c>
    </row>
    <row r="937" spans="1:11" x14ac:dyDescent="0.25">
      <c r="A937" t="str">
        <f t="shared" si="252"/>
        <v>b</v>
      </c>
      <c r="B937" s="5"/>
      <c r="C937" s="6" t="s">
        <v>19</v>
      </c>
      <c r="D937" s="28"/>
      <c r="E937" s="7">
        <f t="shared" si="257"/>
        <v>0</v>
      </c>
      <c r="F937" s="7">
        <v>0</v>
      </c>
      <c r="G937" s="7">
        <v>0</v>
      </c>
      <c r="H937" s="7">
        <v>0</v>
      </c>
      <c r="I937" s="7">
        <v>0</v>
      </c>
      <c r="J937" s="7">
        <f t="shared" si="253"/>
        <v>0</v>
      </c>
      <c r="K937" s="7">
        <f t="shared" si="254"/>
        <v>0</v>
      </c>
    </row>
    <row r="938" spans="1:11" ht="15.75" thickBot="1" x14ac:dyDescent="0.3">
      <c r="A938" t="str">
        <f t="shared" si="252"/>
        <v>b</v>
      </c>
      <c r="B938" s="11"/>
      <c r="C938" s="12" t="s">
        <v>20</v>
      </c>
      <c r="D938" s="30"/>
      <c r="E938" s="13">
        <f t="shared" si="257"/>
        <v>0</v>
      </c>
      <c r="F938" s="13">
        <v>0</v>
      </c>
      <c r="G938" s="13">
        <v>0</v>
      </c>
      <c r="H938" s="13">
        <v>0</v>
      </c>
      <c r="I938" s="13">
        <v>0</v>
      </c>
      <c r="J938" s="13">
        <f t="shared" si="253"/>
        <v>0</v>
      </c>
      <c r="K938" s="13">
        <f t="shared" si="254"/>
        <v>0</v>
      </c>
    </row>
    <row r="939" spans="1:11" ht="61.5" thickTop="1" thickBot="1" x14ac:dyDescent="0.3">
      <c r="A939" t="str">
        <f t="shared" si="252"/>
        <v>b</v>
      </c>
      <c r="B939" s="3" t="s">
        <v>155</v>
      </c>
      <c r="C939" s="14" t="s">
        <v>156</v>
      </c>
      <c r="D939" s="27"/>
      <c r="E939" s="4">
        <f t="shared" si="257"/>
        <v>0</v>
      </c>
      <c r="F939" s="4">
        <f>SUM(F940,F948,F949,F950)</f>
        <v>0</v>
      </c>
      <c r="G939" s="4">
        <f t="shared" ref="G939:I939" si="258">SUM(G940,G948,G949,G950)</f>
        <v>0</v>
      </c>
      <c r="H939" s="4">
        <f t="shared" si="258"/>
        <v>0</v>
      </c>
      <c r="I939" s="4">
        <f t="shared" si="258"/>
        <v>0</v>
      </c>
      <c r="J939" s="4">
        <f t="shared" si="253"/>
        <v>0</v>
      </c>
      <c r="K939" s="4">
        <f t="shared" si="254"/>
        <v>0</v>
      </c>
    </row>
    <row r="940" spans="1:11" ht="15.75" thickTop="1" x14ac:dyDescent="0.25">
      <c r="A940" t="str">
        <f t="shared" si="252"/>
        <v>b</v>
      </c>
      <c r="B940" s="5"/>
      <c r="C940" s="6" t="s">
        <v>10</v>
      </c>
      <c r="D940" s="28"/>
      <c r="E940" s="7">
        <f t="shared" si="257"/>
        <v>0</v>
      </c>
      <c r="F940" s="7">
        <f>SUM(F941:F947)</f>
        <v>0</v>
      </c>
      <c r="G940" s="7">
        <f t="shared" ref="G940:I940" si="259">SUM(G941:G947)</f>
        <v>0</v>
      </c>
      <c r="H940" s="7">
        <f t="shared" si="259"/>
        <v>0</v>
      </c>
      <c r="I940" s="7">
        <f t="shared" si="259"/>
        <v>0</v>
      </c>
      <c r="J940" s="7">
        <f t="shared" si="253"/>
        <v>0</v>
      </c>
      <c r="K940" s="7">
        <f t="shared" si="254"/>
        <v>0</v>
      </c>
    </row>
    <row r="941" spans="1:11" x14ac:dyDescent="0.25">
      <c r="A941" t="str">
        <f t="shared" si="252"/>
        <v>b</v>
      </c>
      <c r="B941" s="8"/>
      <c r="C941" s="9" t="s">
        <v>11</v>
      </c>
      <c r="D941" s="29"/>
      <c r="E941" s="10">
        <f t="shared" si="257"/>
        <v>0</v>
      </c>
      <c r="F941" s="10">
        <v>0</v>
      </c>
      <c r="G941" s="10">
        <v>0</v>
      </c>
      <c r="H941" s="10">
        <v>0</v>
      </c>
      <c r="I941" s="10">
        <v>0</v>
      </c>
      <c r="J941" s="10">
        <f t="shared" si="253"/>
        <v>0</v>
      </c>
      <c r="K941" s="10">
        <f t="shared" si="254"/>
        <v>0</v>
      </c>
    </row>
    <row r="942" spans="1:11" x14ac:dyDescent="0.25">
      <c r="A942" t="str">
        <f t="shared" si="252"/>
        <v>b</v>
      </c>
      <c r="B942" s="8"/>
      <c r="C942" s="9" t="s">
        <v>12</v>
      </c>
      <c r="D942" s="29"/>
      <c r="E942" s="10">
        <f t="shared" si="257"/>
        <v>0</v>
      </c>
      <c r="F942" s="10">
        <v>0</v>
      </c>
      <c r="G942" s="10">
        <v>0</v>
      </c>
      <c r="H942" s="10">
        <v>0</v>
      </c>
      <c r="I942" s="10">
        <v>0</v>
      </c>
      <c r="J942" s="10">
        <f t="shared" si="253"/>
        <v>0</v>
      </c>
      <c r="K942" s="10">
        <f t="shared" si="254"/>
        <v>0</v>
      </c>
    </row>
    <row r="943" spans="1:11" x14ac:dyDescent="0.25">
      <c r="A943" t="str">
        <f t="shared" si="252"/>
        <v>b</v>
      </c>
      <c r="B943" s="8"/>
      <c r="C943" s="9" t="s">
        <v>13</v>
      </c>
      <c r="D943" s="29"/>
      <c r="E943" s="10">
        <f t="shared" si="257"/>
        <v>0</v>
      </c>
      <c r="F943" s="10">
        <v>0</v>
      </c>
      <c r="G943" s="10">
        <v>0</v>
      </c>
      <c r="H943" s="10">
        <v>0</v>
      </c>
      <c r="I943" s="10">
        <v>0</v>
      </c>
      <c r="J943" s="10">
        <f t="shared" si="253"/>
        <v>0</v>
      </c>
      <c r="K943" s="10">
        <f t="shared" si="254"/>
        <v>0</v>
      </c>
    </row>
    <row r="944" spans="1:11" x14ac:dyDescent="0.25">
      <c r="A944" t="str">
        <f t="shared" si="252"/>
        <v>b</v>
      </c>
      <c r="B944" s="8"/>
      <c r="C944" s="9" t="s">
        <v>14</v>
      </c>
      <c r="D944" s="29"/>
      <c r="E944" s="10">
        <f t="shared" si="257"/>
        <v>0</v>
      </c>
      <c r="F944" s="10">
        <v>0</v>
      </c>
      <c r="G944" s="10">
        <v>0</v>
      </c>
      <c r="H944" s="10">
        <v>0</v>
      </c>
      <c r="I944" s="10">
        <v>0</v>
      </c>
      <c r="J944" s="10">
        <f t="shared" si="253"/>
        <v>0</v>
      </c>
      <c r="K944" s="10">
        <f t="shared" si="254"/>
        <v>0</v>
      </c>
    </row>
    <row r="945" spans="1:11" x14ac:dyDescent="0.25">
      <c r="A945" t="str">
        <f t="shared" si="252"/>
        <v>b</v>
      </c>
      <c r="B945" s="8"/>
      <c r="C945" s="9" t="s">
        <v>15</v>
      </c>
      <c r="D945" s="29"/>
      <c r="E945" s="10">
        <f t="shared" si="257"/>
        <v>0</v>
      </c>
      <c r="F945" s="10">
        <v>0</v>
      </c>
      <c r="G945" s="10">
        <v>0</v>
      </c>
      <c r="H945" s="10">
        <v>0</v>
      </c>
      <c r="I945" s="10">
        <v>0</v>
      </c>
      <c r="J945" s="10">
        <f t="shared" si="253"/>
        <v>0</v>
      </c>
      <c r="K945" s="10">
        <f t="shared" si="254"/>
        <v>0</v>
      </c>
    </row>
    <row r="946" spans="1:11" x14ac:dyDescent="0.25">
      <c r="A946" t="str">
        <f t="shared" si="252"/>
        <v>b</v>
      </c>
      <c r="B946" s="8"/>
      <c r="C946" s="9" t="s">
        <v>16</v>
      </c>
      <c r="D946" s="29"/>
      <c r="E946" s="10">
        <f t="shared" si="257"/>
        <v>0</v>
      </c>
      <c r="F946" s="10">
        <v>0</v>
      </c>
      <c r="G946" s="10">
        <v>0</v>
      </c>
      <c r="H946" s="10">
        <v>0</v>
      </c>
      <c r="I946" s="10">
        <v>0</v>
      </c>
      <c r="J946" s="10">
        <f t="shared" si="253"/>
        <v>0</v>
      </c>
      <c r="K946" s="10">
        <f t="shared" si="254"/>
        <v>0</v>
      </c>
    </row>
    <row r="947" spans="1:11" x14ac:dyDescent="0.25">
      <c r="A947" t="str">
        <f t="shared" si="252"/>
        <v>b</v>
      </c>
      <c r="B947" s="8"/>
      <c r="C947" s="9" t="s">
        <v>17</v>
      </c>
      <c r="D947" s="29"/>
      <c r="E947" s="10">
        <f t="shared" si="257"/>
        <v>0</v>
      </c>
      <c r="F947" s="10">
        <v>0</v>
      </c>
      <c r="G947" s="10">
        <v>0</v>
      </c>
      <c r="H947" s="10">
        <v>0</v>
      </c>
      <c r="I947" s="10">
        <v>0</v>
      </c>
      <c r="J947" s="10">
        <f t="shared" si="253"/>
        <v>0</v>
      </c>
      <c r="K947" s="10">
        <f t="shared" si="254"/>
        <v>0</v>
      </c>
    </row>
    <row r="948" spans="1:11" x14ac:dyDescent="0.25">
      <c r="A948" t="str">
        <f t="shared" si="252"/>
        <v>b</v>
      </c>
      <c r="B948" s="5"/>
      <c r="C948" s="6" t="s">
        <v>18</v>
      </c>
      <c r="D948" s="28"/>
      <c r="E948" s="7">
        <f t="shared" si="257"/>
        <v>0</v>
      </c>
      <c r="F948" s="7">
        <v>0</v>
      </c>
      <c r="G948" s="7">
        <v>0</v>
      </c>
      <c r="H948" s="7">
        <v>0</v>
      </c>
      <c r="I948" s="7">
        <v>0</v>
      </c>
      <c r="J948" s="7">
        <f t="shared" si="253"/>
        <v>0</v>
      </c>
      <c r="K948" s="7">
        <f t="shared" si="254"/>
        <v>0</v>
      </c>
    </row>
    <row r="949" spans="1:11" x14ac:dyDescent="0.25">
      <c r="A949" t="str">
        <f t="shared" si="252"/>
        <v>b</v>
      </c>
      <c r="B949" s="5"/>
      <c r="C949" s="6" t="s">
        <v>19</v>
      </c>
      <c r="D949" s="28"/>
      <c r="E949" s="7">
        <f t="shared" si="257"/>
        <v>0</v>
      </c>
      <c r="F949" s="7">
        <v>0</v>
      </c>
      <c r="G949" s="7">
        <v>0</v>
      </c>
      <c r="H949" s="7">
        <v>0</v>
      </c>
      <c r="I949" s="7">
        <v>0</v>
      </c>
      <c r="J949" s="7">
        <f t="shared" si="253"/>
        <v>0</v>
      </c>
      <c r="K949" s="7">
        <f t="shared" si="254"/>
        <v>0</v>
      </c>
    </row>
    <row r="950" spans="1:11" ht="15.75" thickBot="1" x14ac:dyDescent="0.3">
      <c r="A950" t="str">
        <f t="shared" si="252"/>
        <v>b</v>
      </c>
      <c r="B950" s="11"/>
      <c r="C950" s="12" t="s">
        <v>20</v>
      </c>
      <c r="D950" s="30"/>
      <c r="E950" s="13">
        <f t="shared" si="257"/>
        <v>0</v>
      </c>
      <c r="F950" s="13">
        <v>0</v>
      </c>
      <c r="G950" s="13">
        <v>0</v>
      </c>
      <c r="H950" s="13">
        <v>0</v>
      </c>
      <c r="I950" s="13">
        <v>0</v>
      </c>
      <c r="J950" s="13">
        <f t="shared" si="253"/>
        <v>0</v>
      </c>
      <c r="K950" s="13">
        <f t="shared" si="254"/>
        <v>0</v>
      </c>
    </row>
    <row r="951" spans="1:11" ht="31.5" thickTop="1" thickBot="1" x14ac:dyDescent="0.3">
      <c r="A951" t="str">
        <f t="shared" si="252"/>
        <v>b</v>
      </c>
      <c r="B951" s="123" t="s">
        <v>157</v>
      </c>
      <c r="C951" s="122" t="s">
        <v>158</v>
      </c>
      <c r="D951" s="31"/>
      <c r="E951" s="14">
        <f t="shared" si="257"/>
        <v>0</v>
      </c>
      <c r="F951" s="14">
        <f>SUM(F963,F975)</f>
        <v>0</v>
      </c>
      <c r="G951" s="14">
        <f t="shared" ref="G951:I951" si="260">SUM(G963,G975)</f>
        <v>0</v>
      </c>
      <c r="H951" s="14">
        <f t="shared" si="260"/>
        <v>0</v>
      </c>
      <c r="I951" s="14">
        <f t="shared" si="260"/>
        <v>0</v>
      </c>
      <c r="J951" s="14">
        <f t="shared" si="253"/>
        <v>0</v>
      </c>
      <c r="K951" s="14">
        <f t="shared" si="254"/>
        <v>0</v>
      </c>
    </row>
    <row r="952" spans="1:11" ht="15.75" thickTop="1" x14ac:dyDescent="0.25">
      <c r="A952" t="str">
        <f t="shared" si="252"/>
        <v>b</v>
      </c>
      <c r="B952" s="5"/>
      <c r="C952" s="6" t="s">
        <v>10</v>
      </c>
      <c r="D952" s="28"/>
      <c r="E952" s="7">
        <f t="shared" si="257"/>
        <v>0</v>
      </c>
      <c r="F952" s="7">
        <f t="shared" ref="F952:I962" si="261">SUM(F964,F976)</f>
        <v>0</v>
      </c>
      <c r="G952" s="7">
        <f t="shared" si="261"/>
        <v>0</v>
      </c>
      <c r="H952" s="7">
        <f t="shared" si="261"/>
        <v>0</v>
      </c>
      <c r="I952" s="7">
        <f t="shared" si="261"/>
        <v>0</v>
      </c>
      <c r="J952" s="7">
        <f t="shared" si="253"/>
        <v>0</v>
      </c>
      <c r="K952" s="7">
        <f t="shared" si="254"/>
        <v>0</v>
      </c>
    </row>
    <row r="953" spans="1:11" x14ac:dyDescent="0.25">
      <c r="A953" t="str">
        <f t="shared" si="252"/>
        <v>b</v>
      </c>
      <c r="B953" s="8"/>
      <c r="C953" s="9" t="s">
        <v>11</v>
      </c>
      <c r="D953" s="29"/>
      <c r="E953" s="10">
        <f t="shared" si="257"/>
        <v>0</v>
      </c>
      <c r="F953" s="10">
        <f t="shared" si="261"/>
        <v>0</v>
      </c>
      <c r="G953" s="10">
        <f t="shared" si="261"/>
        <v>0</v>
      </c>
      <c r="H953" s="10">
        <f t="shared" si="261"/>
        <v>0</v>
      </c>
      <c r="I953" s="10">
        <f t="shared" si="261"/>
        <v>0</v>
      </c>
      <c r="J953" s="10">
        <f t="shared" si="253"/>
        <v>0</v>
      </c>
      <c r="K953" s="10">
        <f t="shared" si="254"/>
        <v>0</v>
      </c>
    </row>
    <row r="954" spans="1:11" x14ac:dyDescent="0.25">
      <c r="A954" t="str">
        <f t="shared" si="252"/>
        <v>b</v>
      </c>
      <c r="B954" s="8"/>
      <c r="C954" s="9" t="s">
        <v>12</v>
      </c>
      <c r="D954" s="29"/>
      <c r="E954" s="10">
        <f t="shared" si="257"/>
        <v>0</v>
      </c>
      <c r="F954" s="10">
        <f t="shared" si="261"/>
        <v>0</v>
      </c>
      <c r="G954" s="10">
        <f t="shared" si="261"/>
        <v>0</v>
      </c>
      <c r="H954" s="10">
        <f t="shared" si="261"/>
        <v>0</v>
      </c>
      <c r="I954" s="10">
        <f t="shared" si="261"/>
        <v>0</v>
      </c>
      <c r="J954" s="10">
        <f t="shared" si="253"/>
        <v>0</v>
      </c>
      <c r="K954" s="10">
        <f t="shared" si="254"/>
        <v>0</v>
      </c>
    </row>
    <row r="955" spans="1:11" x14ac:dyDescent="0.25">
      <c r="A955" t="str">
        <f t="shared" si="252"/>
        <v>b</v>
      </c>
      <c r="B955" s="8"/>
      <c r="C955" s="9" t="s">
        <v>13</v>
      </c>
      <c r="D955" s="29"/>
      <c r="E955" s="10">
        <f t="shared" si="257"/>
        <v>0</v>
      </c>
      <c r="F955" s="10">
        <f t="shared" si="261"/>
        <v>0</v>
      </c>
      <c r="G955" s="10">
        <f t="shared" si="261"/>
        <v>0</v>
      </c>
      <c r="H955" s="10">
        <f t="shared" si="261"/>
        <v>0</v>
      </c>
      <c r="I955" s="10">
        <f t="shared" si="261"/>
        <v>0</v>
      </c>
      <c r="J955" s="10">
        <f t="shared" si="253"/>
        <v>0</v>
      </c>
      <c r="K955" s="10">
        <f t="shared" si="254"/>
        <v>0</v>
      </c>
    </row>
    <row r="956" spans="1:11" x14ac:dyDescent="0.25">
      <c r="A956" t="str">
        <f t="shared" si="252"/>
        <v>b</v>
      </c>
      <c r="B956" s="8"/>
      <c r="C956" s="9" t="s">
        <v>14</v>
      </c>
      <c r="D956" s="29"/>
      <c r="E956" s="10">
        <f t="shared" si="257"/>
        <v>0</v>
      </c>
      <c r="F956" s="10">
        <f t="shared" si="261"/>
        <v>0</v>
      </c>
      <c r="G956" s="10">
        <f t="shared" si="261"/>
        <v>0</v>
      </c>
      <c r="H956" s="10">
        <f t="shared" si="261"/>
        <v>0</v>
      </c>
      <c r="I956" s="10">
        <f t="shared" si="261"/>
        <v>0</v>
      </c>
      <c r="J956" s="10">
        <f t="shared" si="253"/>
        <v>0</v>
      </c>
      <c r="K956" s="10">
        <f t="shared" si="254"/>
        <v>0</v>
      </c>
    </row>
    <row r="957" spans="1:11" x14ac:dyDescent="0.25">
      <c r="A957" t="str">
        <f t="shared" si="252"/>
        <v>b</v>
      </c>
      <c r="B957" s="8"/>
      <c r="C957" s="9" t="s">
        <v>15</v>
      </c>
      <c r="D957" s="29"/>
      <c r="E957" s="10">
        <f t="shared" si="257"/>
        <v>0</v>
      </c>
      <c r="F957" s="10">
        <f t="shared" si="261"/>
        <v>0</v>
      </c>
      <c r="G957" s="10">
        <f t="shared" si="261"/>
        <v>0</v>
      </c>
      <c r="H957" s="10">
        <f t="shared" si="261"/>
        <v>0</v>
      </c>
      <c r="I957" s="10">
        <f t="shared" si="261"/>
        <v>0</v>
      </c>
      <c r="J957" s="10">
        <f t="shared" si="253"/>
        <v>0</v>
      </c>
      <c r="K957" s="10">
        <f t="shared" si="254"/>
        <v>0</v>
      </c>
    </row>
    <row r="958" spans="1:11" x14ac:dyDescent="0.25">
      <c r="A958" t="str">
        <f t="shared" si="252"/>
        <v>b</v>
      </c>
      <c r="B958" s="8"/>
      <c r="C958" s="9" t="s">
        <v>16</v>
      </c>
      <c r="D958" s="29"/>
      <c r="E958" s="10">
        <f t="shared" si="257"/>
        <v>0</v>
      </c>
      <c r="F958" s="10">
        <f t="shared" si="261"/>
        <v>0</v>
      </c>
      <c r="G958" s="10">
        <f t="shared" si="261"/>
        <v>0</v>
      </c>
      <c r="H958" s="10">
        <f t="shared" si="261"/>
        <v>0</v>
      </c>
      <c r="I958" s="10">
        <f t="shared" si="261"/>
        <v>0</v>
      </c>
      <c r="J958" s="10">
        <f t="shared" si="253"/>
        <v>0</v>
      </c>
      <c r="K958" s="10">
        <f t="shared" si="254"/>
        <v>0</v>
      </c>
    </row>
    <row r="959" spans="1:11" x14ac:dyDescent="0.25">
      <c r="A959" t="str">
        <f t="shared" si="252"/>
        <v>b</v>
      </c>
      <c r="B959" s="8"/>
      <c r="C959" s="9" t="s">
        <v>17</v>
      </c>
      <c r="D959" s="29"/>
      <c r="E959" s="10">
        <f t="shared" si="257"/>
        <v>0</v>
      </c>
      <c r="F959" s="10">
        <f t="shared" si="261"/>
        <v>0</v>
      </c>
      <c r="G959" s="10">
        <f t="shared" si="261"/>
        <v>0</v>
      </c>
      <c r="H959" s="10">
        <f t="shared" si="261"/>
        <v>0</v>
      </c>
      <c r="I959" s="10">
        <f t="shared" si="261"/>
        <v>0</v>
      </c>
      <c r="J959" s="10">
        <f t="shared" si="253"/>
        <v>0</v>
      </c>
      <c r="K959" s="10">
        <f t="shared" si="254"/>
        <v>0</v>
      </c>
    </row>
    <row r="960" spans="1:11" x14ac:dyDescent="0.25">
      <c r="A960" t="str">
        <f t="shared" si="252"/>
        <v>b</v>
      </c>
      <c r="B960" s="5"/>
      <c r="C960" s="6" t="s">
        <v>18</v>
      </c>
      <c r="D960" s="28"/>
      <c r="E960" s="7">
        <f t="shared" si="257"/>
        <v>0</v>
      </c>
      <c r="F960" s="7">
        <f t="shared" si="261"/>
        <v>0</v>
      </c>
      <c r="G960" s="7">
        <f t="shared" si="261"/>
        <v>0</v>
      </c>
      <c r="H960" s="7">
        <f t="shared" si="261"/>
        <v>0</v>
      </c>
      <c r="I960" s="7">
        <f t="shared" si="261"/>
        <v>0</v>
      </c>
      <c r="J960" s="7">
        <f t="shared" si="253"/>
        <v>0</v>
      </c>
      <c r="K960" s="7">
        <f t="shared" si="254"/>
        <v>0</v>
      </c>
    </row>
    <row r="961" spans="1:11" x14ac:dyDescent="0.25">
      <c r="A961" t="str">
        <f t="shared" si="252"/>
        <v>b</v>
      </c>
      <c r="B961" s="5"/>
      <c r="C961" s="6" t="s">
        <v>19</v>
      </c>
      <c r="D961" s="28"/>
      <c r="E961" s="7">
        <f t="shared" si="257"/>
        <v>0</v>
      </c>
      <c r="F961" s="7">
        <f t="shared" si="261"/>
        <v>0</v>
      </c>
      <c r="G961" s="7">
        <f t="shared" si="261"/>
        <v>0</v>
      </c>
      <c r="H961" s="7">
        <f t="shared" si="261"/>
        <v>0</v>
      </c>
      <c r="I961" s="7">
        <f t="shared" si="261"/>
        <v>0</v>
      </c>
      <c r="J961" s="7">
        <f t="shared" si="253"/>
        <v>0</v>
      </c>
      <c r="K961" s="7">
        <f t="shared" si="254"/>
        <v>0</v>
      </c>
    </row>
    <row r="962" spans="1:11" ht="15.75" thickBot="1" x14ac:dyDescent="0.3">
      <c r="A962" t="str">
        <f t="shared" si="252"/>
        <v>b</v>
      </c>
      <c r="B962" s="11"/>
      <c r="C962" s="12" t="s">
        <v>20</v>
      </c>
      <c r="D962" s="30"/>
      <c r="E962" s="13">
        <f t="shared" si="257"/>
        <v>0</v>
      </c>
      <c r="F962" s="13">
        <f t="shared" si="261"/>
        <v>0</v>
      </c>
      <c r="G962" s="13">
        <f t="shared" si="261"/>
        <v>0</v>
      </c>
      <c r="H962" s="13">
        <f t="shared" si="261"/>
        <v>0</v>
      </c>
      <c r="I962" s="13">
        <f t="shared" si="261"/>
        <v>0</v>
      </c>
      <c r="J962" s="13">
        <f t="shared" si="253"/>
        <v>0</v>
      </c>
      <c r="K962" s="13">
        <f t="shared" si="254"/>
        <v>0</v>
      </c>
    </row>
    <row r="963" spans="1:11" ht="16.5" thickTop="1" thickBot="1" x14ac:dyDescent="0.3">
      <c r="A963" t="str">
        <f t="shared" si="252"/>
        <v>b</v>
      </c>
      <c r="B963" s="121" t="s">
        <v>159</v>
      </c>
      <c r="C963" s="122" t="s">
        <v>342</v>
      </c>
      <c r="D963" s="31"/>
      <c r="E963" s="14">
        <f t="shared" si="257"/>
        <v>0</v>
      </c>
      <c r="F963" s="14">
        <f>SUM(F964,F972,F973,F974)</f>
        <v>0</v>
      </c>
      <c r="G963" s="14">
        <f t="shared" ref="G963:I963" si="262">SUM(G964,G972,G973,G974)</f>
        <v>0</v>
      </c>
      <c r="H963" s="14">
        <f t="shared" si="262"/>
        <v>0</v>
      </c>
      <c r="I963" s="14">
        <f t="shared" si="262"/>
        <v>0</v>
      </c>
      <c r="J963" s="14">
        <f t="shared" si="253"/>
        <v>0</v>
      </c>
      <c r="K963" s="14">
        <f t="shared" si="254"/>
        <v>0</v>
      </c>
    </row>
    <row r="964" spans="1:11" ht="15.75" thickTop="1" x14ac:dyDescent="0.25">
      <c r="A964" t="str">
        <f t="shared" si="252"/>
        <v>b</v>
      </c>
      <c r="B964" s="5"/>
      <c r="C964" s="6" t="s">
        <v>10</v>
      </c>
      <c r="D964" s="28"/>
      <c r="E964" s="7">
        <f t="shared" si="257"/>
        <v>0</v>
      </c>
      <c r="F964" s="7">
        <f>SUM(F965:F971)</f>
        <v>0</v>
      </c>
      <c r="G964" s="7">
        <f t="shared" ref="G964:I964" si="263">SUM(G965:G971)</f>
        <v>0</v>
      </c>
      <c r="H964" s="7">
        <f t="shared" si="263"/>
        <v>0</v>
      </c>
      <c r="I964" s="7">
        <f t="shared" si="263"/>
        <v>0</v>
      </c>
      <c r="J964" s="7">
        <f t="shared" si="253"/>
        <v>0</v>
      </c>
      <c r="K964" s="7">
        <f t="shared" si="254"/>
        <v>0</v>
      </c>
    </row>
    <row r="965" spans="1:11" x14ac:dyDescent="0.25">
      <c r="A965" t="str">
        <f t="shared" si="252"/>
        <v>b</v>
      </c>
      <c r="B965" s="8"/>
      <c r="C965" s="9" t="s">
        <v>11</v>
      </c>
      <c r="D965" s="29"/>
      <c r="E965" s="10">
        <f t="shared" si="257"/>
        <v>0</v>
      </c>
      <c r="F965" s="10">
        <v>0</v>
      </c>
      <c r="G965" s="10">
        <v>0</v>
      </c>
      <c r="H965" s="10">
        <v>0</v>
      </c>
      <c r="I965" s="10">
        <v>0</v>
      </c>
      <c r="J965" s="10">
        <f t="shared" si="253"/>
        <v>0</v>
      </c>
      <c r="K965" s="10">
        <f t="shared" si="254"/>
        <v>0</v>
      </c>
    </row>
    <row r="966" spans="1:11" x14ac:dyDescent="0.25">
      <c r="A966" t="str">
        <f t="shared" si="252"/>
        <v>b</v>
      </c>
      <c r="B966" s="8"/>
      <c r="C966" s="9" t="s">
        <v>12</v>
      </c>
      <c r="D966" s="29"/>
      <c r="E966" s="10">
        <f t="shared" si="257"/>
        <v>0</v>
      </c>
      <c r="F966" s="10">
        <v>0</v>
      </c>
      <c r="G966" s="10">
        <v>0</v>
      </c>
      <c r="H966" s="10">
        <v>0</v>
      </c>
      <c r="I966" s="10">
        <v>0</v>
      </c>
      <c r="J966" s="10">
        <f t="shared" si="253"/>
        <v>0</v>
      </c>
      <c r="K966" s="10">
        <f t="shared" si="254"/>
        <v>0</v>
      </c>
    </row>
    <row r="967" spans="1:11" x14ac:dyDescent="0.25">
      <c r="A967" t="str">
        <f t="shared" si="252"/>
        <v>b</v>
      </c>
      <c r="B967" s="8"/>
      <c r="C967" s="9" t="s">
        <v>13</v>
      </c>
      <c r="D967" s="29"/>
      <c r="E967" s="10">
        <f t="shared" si="257"/>
        <v>0</v>
      </c>
      <c r="F967" s="10">
        <v>0</v>
      </c>
      <c r="G967" s="10">
        <v>0</v>
      </c>
      <c r="H967" s="10">
        <v>0</v>
      </c>
      <c r="I967" s="10">
        <v>0</v>
      </c>
      <c r="J967" s="10">
        <f t="shared" si="253"/>
        <v>0</v>
      </c>
      <c r="K967" s="10">
        <f t="shared" si="254"/>
        <v>0</v>
      </c>
    </row>
    <row r="968" spans="1:11" x14ac:dyDescent="0.25">
      <c r="A968" t="str">
        <f t="shared" si="252"/>
        <v>b</v>
      </c>
      <c r="B968" s="8"/>
      <c r="C968" s="9" t="s">
        <v>14</v>
      </c>
      <c r="D968" s="29"/>
      <c r="E968" s="10">
        <f t="shared" si="257"/>
        <v>0</v>
      </c>
      <c r="F968" s="10">
        <v>0</v>
      </c>
      <c r="G968" s="10">
        <v>0</v>
      </c>
      <c r="H968" s="10">
        <v>0</v>
      </c>
      <c r="I968" s="10">
        <v>0</v>
      </c>
      <c r="J968" s="10">
        <f t="shared" si="253"/>
        <v>0</v>
      </c>
      <c r="K968" s="10">
        <f t="shared" si="254"/>
        <v>0</v>
      </c>
    </row>
    <row r="969" spans="1:11" x14ac:dyDescent="0.25">
      <c r="A969" t="str">
        <f t="shared" si="252"/>
        <v>b</v>
      </c>
      <c r="B969" s="8"/>
      <c r="C969" s="9" t="s">
        <v>15</v>
      </c>
      <c r="D969" s="29"/>
      <c r="E969" s="10">
        <f t="shared" si="257"/>
        <v>0</v>
      </c>
      <c r="F969" s="10">
        <v>0</v>
      </c>
      <c r="G969" s="10">
        <v>0</v>
      </c>
      <c r="H969" s="10">
        <v>0</v>
      </c>
      <c r="I969" s="10">
        <v>0</v>
      </c>
      <c r="J969" s="10">
        <f t="shared" si="253"/>
        <v>0</v>
      </c>
      <c r="K969" s="10">
        <f t="shared" si="254"/>
        <v>0</v>
      </c>
    </row>
    <row r="970" spans="1:11" x14ac:dyDescent="0.25">
      <c r="A970" t="str">
        <f t="shared" si="252"/>
        <v>b</v>
      </c>
      <c r="B970" s="8"/>
      <c r="C970" s="9" t="s">
        <v>16</v>
      </c>
      <c r="D970" s="29"/>
      <c r="E970" s="10">
        <f t="shared" si="257"/>
        <v>0</v>
      </c>
      <c r="F970" s="10">
        <v>0</v>
      </c>
      <c r="G970" s="10">
        <v>0</v>
      </c>
      <c r="H970" s="10">
        <v>0</v>
      </c>
      <c r="I970" s="10">
        <v>0</v>
      </c>
      <c r="J970" s="10">
        <f t="shared" si="253"/>
        <v>0</v>
      </c>
      <c r="K970" s="10">
        <f t="shared" si="254"/>
        <v>0</v>
      </c>
    </row>
    <row r="971" spans="1:11" x14ac:dyDescent="0.25">
      <c r="A971" t="str">
        <f t="shared" si="252"/>
        <v>b</v>
      </c>
      <c r="B971" s="8"/>
      <c r="C971" s="9" t="s">
        <v>17</v>
      </c>
      <c r="D971" s="29"/>
      <c r="E971" s="10">
        <f t="shared" si="257"/>
        <v>0</v>
      </c>
      <c r="F971" s="10">
        <v>0</v>
      </c>
      <c r="G971" s="10">
        <v>0</v>
      </c>
      <c r="H971" s="10">
        <v>0</v>
      </c>
      <c r="I971" s="10">
        <v>0</v>
      </c>
      <c r="J971" s="10">
        <f t="shared" si="253"/>
        <v>0</v>
      </c>
      <c r="K971" s="10">
        <f t="shared" si="254"/>
        <v>0</v>
      </c>
    </row>
    <row r="972" spans="1:11" x14ac:dyDescent="0.25">
      <c r="A972" t="str">
        <f t="shared" si="252"/>
        <v>b</v>
      </c>
      <c r="B972" s="5"/>
      <c r="C972" s="6" t="s">
        <v>18</v>
      </c>
      <c r="D972" s="28"/>
      <c r="E972" s="7">
        <f t="shared" si="257"/>
        <v>0</v>
      </c>
      <c r="F972" s="7">
        <v>0</v>
      </c>
      <c r="G972" s="7">
        <v>0</v>
      </c>
      <c r="H972" s="7">
        <v>0</v>
      </c>
      <c r="I972" s="7">
        <v>0</v>
      </c>
      <c r="J972" s="7">
        <f t="shared" si="253"/>
        <v>0</v>
      </c>
      <c r="K972" s="7">
        <f t="shared" si="254"/>
        <v>0</v>
      </c>
    </row>
    <row r="973" spans="1:11" x14ac:dyDescent="0.25">
      <c r="A973" t="str">
        <f t="shared" si="252"/>
        <v>b</v>
      </c>
      <c r="B973" s="5"/>
      <c r="C973" s="6" t="s">
        <v>19</v>
      </c>
      <c r="D973" s="28"/>
      <c r="E973" s="7">
        <f t="shared" si="257"/>
        <v>0</v>
      </c>
      <c r="F973" s="7">
        <v>0</v>
      </c>
      <c r="G973" s="7">
        <v>0</v>
      </c>
      <c r="H973" s="7">
        <v>0</v>
      </c>
      <c r="I973" s="7">
        <v>0</v>
      </c>
      <c r="J973" s="7">
        <f t="shared" si="253"/>
        <v>0</v>
      </c>
      <c r="K973" s="7">
        <f t="shared" si="254"/>
        <v>0</v>
      </c>
    </row>
    <row r="974" spans="1:11" ht="15.75" thickBot="1" x14ac:dyDescent="0.3">
      <c r="A974" t="str">
        <f t="shared" si="252"/>
        <v>b</v>
      </c>
      <c r="B974" s="11"/>
      <c r="C974" s="12" t="s">
        <v>20</v>
      </c>
      <c r="D974" s="30"/>
      <c r="E974" s="13">
        <f t="shared" si="257"/>
        <v>0</v>
      </c>
      <c r="F974" s="13">
        <v>0</v>
      </c>
      <c r="G974" s="13">
        <v>0</v>
      </c>
      <c r="H974" s="13">
        <v>0</v>
      </c>
      <c r="I974" s="13">
        <v>0</v>
      </c>
      <c r="J974" s="13">
        <f t="shared" si="253"/>
        <v>0</v>
      </c>
      <c r="K974" s="13">
        <f t="shared" si="254"/>
        <v>0</v>
      </c>
    </row>
    <row r="975" spans="1:11" ht="32.25" customHeight="1" thickTop="1" thickBot="1" x14ac:dyDescent="0.3">
      <c r="A975" t="str">
        <f t="shared" si="252"/>
        <v>b</v>
      </c>
      <c r="B975" s="123" t="s">
        <v>160</v>
      </c>
      <c r="C975" s="122" t="s">
        <v>343</v>
      </c>
      <c r="D975" s="27"/>
      <c r="E975" s="4">
        <f t="shared" si="257"/>
        <v>0</v>
      </c>
      <c r="F975" s="4">
        <f>SUM(F976,F984,F985,F986)</f>
        <v>0</v>
      </c>
      <c r="G975" s="4">
        <f t="shared" ref="G975:I975" si="264">SUM(G976,G984,G985,G986)</f>
        <v>0</v>
      </c>
      <c r="H975" s="4">
        <f t="shared" si="264"/>
        <v>0</v>
      </c>
      <c r="I975" s="4">
        <f t="shared" si="264"/>
        <v>0</v>
      </c>
      <c r="J975" s="4">
        <f t="shared" si="253"/>
        <v>0</v>
      </c>
      <c r="K975" s="4">
        <f t="shared" si="254"/>
        <v>0</v>
      </c>
    </row>
    <row r="976" spans="1:11" ht="15.75" thickTop="1" x14ac:dyDescent="0.25">
      <c r="A976" t="str">
        <f t="shared" si="252"/>
        <v>b</v>
      </c>
      <c r="B976" s="5"/>
      <c r="C976" s="6" t="s">
        <v>10</v>
      </c>
      <c r="D976" s="28"/>
      <c r="E976" s="7">
        <f t="shared" si="257"/>
        <v>0</v>
      </c>
      <c r="F976" s="7">
        <f>SUM(F977:F983)</f>
        <v>0</v>
      </c>
      <c r="G976" s="7">
        <f t="shared" ref="G976:I976" si="265">SUM(G977:G983)</f>
        <v>0</v>
      </c>
      <c r="H976" s="7">
        <f t="shared" si="265"/>
        <v>0</v>
      </c>
      <c r="I976" s="7">
        <f t="shared" si="265"/>
        <v>0</v>
      </c>
      <c r="J976" s="7">
        <f t="shared" si="253"/>
        <v>0</v>
      </c>
      <c r="K976" s="7">
        <f t="shared" si="254"/>
        <v>0</v>
      </c>
    </row>
    <row r="977" spans="1:11" x14ac:dyDescent="0.25">
      <c r="A977" t="str">
        <f t="shared" si="252"/>
        <v>b</v>
      </c>
      <c r="B977" s="8"/>
      <c r="C977" s="9" t="s">
        <v>11</v>
      </c>
      <c r="D977" s="29"/>
      <c r="E977" s="10">
        <f t="shared" si="257"/>
        <v>0</v>
      </c>
      <c r="F977" s="10">
        <v>0</v>
      </c>
      <c r="G977" s="10">
        <v>0</v>
      </c>
      <c r="H977" s="10">
        <v>0</v>
      </c>
      <c r="I977" s="10">
        <v>0</v>
      </c>
      <c r="J977" s="10">
        <f t="shared" si="253"/>
        <v>0</v>
      </c>
      <c r="K977" s="10">
        <f t="shared" si="254"/>
        <v>0</v>
      </c>
    </row>
    <row r="978" spans="1:11" x14ac:dyDescent="0.25">
      <c r="A978" t="str">
        <f t="shared" si="252"/>
        <v>b</v>
      </c>
      <c r="B978" s="8"/>
      <c r="C978" s="9" t="s">
        <v>12</v>
      </c>
      <c r="D978" s="29"/>
      <c r="E978" s="10">
        <f t="shared" si="257"/>
        <v>0</v>
      </c>
      <c r="F978" s="10">
        <v>0</v>
      </c>
      <c r="G978" s="10">
        <v>0</v>
      </c>
      <c r="H978" s="10">
        <v>0</v>
      </c>
      <c r="I978" s="10">
        <v>0</v>
      </c>
      <c r="J978" s="10">
        <f t="shared" si="253"/>
        <v>0</v>
      </c>
      <c r="K978" s="10">
        <f t="shared" si="254"/>
        <v>0</v>
      </c>
    </row>
    <row r="979" spans="1:11" x14ac:dyDescent="0.25">
      <c r="A979" t="str">
        <f t="shared" si="252"/>
        <v>b</v>
      </c>
      <c r="B979" s="8"/>
      <c r="C979" s="9" t="s">
        <v>13</v>
      </c>
      <c r="D979" s="29"/>
      <c r="E979" s="10">
        <f t="shared" si="257"/>
        <v>0</v>
      </c>
      <c r="F979" s="10">
        <v>0</v>
      </c>
      <c r="G979" s="10">
        <v>0</v>
      </c>
      <c r="H979" s="10">
        <v>0</v>
      </c>
      <c r="I979" s="10">
        <v>0</v>
      </c>
      <c r="J979" s="10">
        <f t="shared" si="253"/>
        <v>0</v>
      </c>
      <c r="K979" s="10">
        <f t="shared" si="254"/>
        <v>0</v>
      </c>
    </row>
    <row r="980" spans="1:11" x14ac:dyDescent="0.25">
      <c r="A980" t="str">
        <f t="shared" si="252"/>
        <v>b</v>
      </c>
      <c r="B980" s="8"/>
      <c r="C980" s="9" t="s">
        <v>14</v>
      </c>
      <c r="D980" s="29"/>
      <c r="E980" s="10">
        <f t="shared" si="257"/>
        <v>0</v>
      </c>
      <c r="F980" s="10">
        <v>0</v>
      </c>
      <c r="G980" s="10">
        <v>0</v>
      </c>
      <c r="H980" s="10">
        <v>0</v>
      </c>
      <c r="I980" s="10">
        <v>0</v>
      </c>
      <c r="J980" s="10">
        <f t="shared" si="253"/>
        <v>0</v>
      </c>
      <c r="K980" s="10">
        <f t="shared" si="254"/>
        <v>0</v>
      </c>
    </row>
    <row r="981" spans="1:11" x14ac:dyDescent="0.25">
      <c r="A981" t="str">
        <f t="shared" si="252"/>
        <v>b</v>
      </c>
      <c r="B981" s="8"/>
      <c r="C981" s="9" t="s">
        <v>15</v>
      </c>
      <c r="D981" s="29"/>
      <c r="E981" s="10">
        <f t="shared" si="257"/>
        <v>0</v>
      </c>
      <c r="F981" s="10">
        <v>0</v>
      </c>
      <c r="G981" s="10">
        <v>0</v>
      </c>
      <c r="H981" s="10">
        <v>0</v>
      </c>
      <c r="I981" s="10">
        <v>0</v>
      </c>
      <c r="J981" s="10">
        <f t="shared" si="253"/>
        <v>0</v>
      </c>
      <c r="K981" s="10">
        <f t="shared" si="254"/>
        <v>0</v>
      </c>
    </row>
    <row r="982" spans="1:11" x14ac:dyDescent="0.25">
      <c r="A982" t="str">
        <f t="shared" si="252"/>
        <v>b</v>
      </c>
      <c r="B982" s="8"/>
      <c r="C982" s="9" t="s">
        <v>16</v>
      </c>
      <c r="D982" s="29"/>
      <c r="E982" s="10">
        <f t="shared" si="257"/>
        <v>0</v>
      </c>
      <c r="F982" s="10">
        <v>0</v>
      </c>
      <c r="G982" s="10">
        <v>0</v>
      </c>
      <c r="H982" s="10">
        <v>0</v>
      </c>
      <c r="I982" s="10">
        <v>0</v>
      </c>
      <c r="J982" s="10">
        <f t="shared" si="253"/>
        <v>0</v>
      </c>
      <c r="K982" s="10">
        <f t="shared" si="254"/>
        <v>0</v>
      </c>
    </row>
    <row r="983" spans="1:11" x14ac:dyDescent="0.25">
      <c r="A983" t="str">
        <f t="shared" si="252"/>
        <v>b</v>
      </c>
      <c r="B983" s="8"/>
      <c r="C983" s="9" t="s">
        <v>17</v>
      </c>
      <c r="D983" s="29"/>
      <c r="E983" s="10">
        <f t="shared" si="257"/>
        <v>0</v>
      </c>
      <c r="F983" s="10">
        <v>0</v>
      </c>
      <c r="G983" s="10">
        <v>0</v>
      </c>
      <c r="H983" s="10">
        <v>0</v>
      </c>
      <c r="I983" s="10">
        <v>0</v>
      </c>
      <c r="J983" s="10">
        <f t="shared" si="253"/>
        <v>0</v>
      </c>
      <c r="K983" s="10">
        <f t="shared" si="254"/>
        <v>0</v>
      </c>
    </row>
    <row r="984" spans="1:11" x14ac:dyDescent="0.25">
      <c r="A984" t="str">
        <f t="shared" ref="A984:A1071" si="266">IF(OR(E984&lt;&gt;0,F984&lt;&gt;0,G984&lt;&gt;0,H984&lt;&gt;0,I984&lt;&gt;0,),"a","b")</f>
        <v>b</v>
      </c>
      <c r="B984" s="5"/>
      <c r="C984" s="6" t="s">
        <v>18</v>
      </c>
      <c r="D984" s="28"/>
      <c r="E984" s="7">
        <f t="shared" si="257"/>
        <v>0</v>
      </c>
      <c r="F984" s="7">
        <v>0</v>
      </c>
      <c r="G984" s="7">
        <v>0</v>
      </c>
      <c r="H984" s="7">
        <v>0</v>
      </c>
      <c r="I984" s="7">
        <v>0</v>
      </c>
      <c r="J984" s="7">
        <f t="shared" ref="J984:J1071" si="267">SUM(F984,G984)</f>
        <v>0</v>
      </c>
      <c r="K984" s="7">
        <f t="shared" ref="K984:K1071" si="268">SUM(F984,G984,H984)</f>
        <v>0</v>
      </c>
    </row>
    <row r="985" spans="1:11" x14ac:dyDescent="0.25">
      <c r="A985" t="str">
        <f t="shared" si="266"/>
        <v>b</v>
      </c>
      <c r="B985" s="5"/>
      <c r="C985" s="6" t="s">
        <v>19</v>
      </c>
      <c r="D985" s="28"/>
      <c r="E985" s="7">
        <f t="shared" si="257"/>
        <v>0</v>
      </c>
      <c r="F985" s="7">
        <v>0</v>
      </c>
      <c r="G985" s="7">
        <v>0</v>
      </c>
      <c r="H985" s="7">
        <v>0</v>
      </c>
      <c r="I985" s="7">
        <v>0</v>
      </c>
      <c r="J985" s="7">
        <f t="shared" si="267"/>
        <v>0</v>
      </c>
      <c r="K985" s="7">
        <f t="shared" si="268"/>
        <v>0</v>
      </c>
    </row>
    <row r="986" spans="1:11" ht="15.75" thickBot="1" x14ac:dyDescent="0.3">
      <c r="A986" t="str">
        <f t="shared" si="266"/>
        <v>b</v>
      </c>
      <c r="B986" s="11"/>
      <c r="C986" s="12" t="s">
        <v>20</v>
      </c>
      <c r="D986" s="30"/>
      <c r="E986" s="13">
        <f t="shared" si="257"/>
        <v>0</v>
      </c>
      <c r="F986" s="13">
        <v>0</v>
      </c>
      <c r="G986" s="13">
        <v>0</v>
      </c>
      <c r="H986" s="13">
        <v>0</v>
      </c>
      <c r="I986" s="13">
        <v>0</v>
      </c>
      <c r="J986" s="13">
        <f t="shared" si="267"/>
        <v>0</v>
      </c>
      <c r="K986" s="13">
        <f t="shared" si="268"/>
        <v>0</v>
      </c>
    </row>
    <row r="987" spans="1:11" ht="32.25" customHeight="1" thickTop="1" thickBot="1" x14ac:dyDescent="0.3">
      <c r="A987" t="str">
        <f t="shared" si="266"/>
        <v>b</v>
      </c>
      <c r="B987" s="16" t="s">
        <v>161</v>
      </c>
      <c r="C987" s="4" t="s">
        <v>162</v>
      </c>
      <c r="D987" s="27"/>
      <c r="E987" s="4">
        <f t="shared" si="257"/>
        <v>0</v>
      </c>
      <c r="F987" s="4">
        <f>SUM(F988,F996,F997,F998)</f>
        <v>0</v>
      </c>
      <c r="G987" s="4">
        <f t="shared" ref="G987:I987" si="269">SUM(G988,G996,G997,G998)</f>
        <v>0</v>
      </c>
      <c r="H987" s="4">
        <f t="shared" si="269"/>
        <v>0</v>
      </c>
      <c r="I987" s="4">
        <f t="shared" si="269"/>
        <v>0</v>
      </c>
      <c r="J987" s="4">
        <f t="shared" si="267"/>
        <v>0</v>
      </c>
      <c r="K987" s="4">
        <f t="shared" si="268"/>
        <v>0</v>
      </c>
    </row>
    <row r="988" spans="1:11" ht="15.75" thickTop="1" x14ac:dyDescent="0.25">
      <c r="A988" t="str">
        <f t="shared" si="266"/>
        <v>b</v>
      </c>
      <c r="B988" s="5"/>
      <c r="C988" s="6" t="s">
        <v>10</v>
      </c>
      <c r="D988" s="28"/>
      <c r="E988" s="7">
        <f t="shared" si="257"/>
        <v>0</v>
      </c>
      <c r="F988" s="7">
        <f>SUM(F989:F995)</f>
        <v>0</v>
      </c>
      <c r="G988" s="7">
        <f t="shared" ref="G988:I988" si="270">SUM(G989:G995)</f>
        <v>0</v>
      </c>
      <c r="H988" s="7">
        <f t="shared" si="270"/>
        <v>0</v>
      </c>
      <c r="I988" s="7">
        <f t="shared" si="270"/>
        <v>0</v>
      </c>
      <c r="J988" s="7">
        <f t="shared" si="267"/>
        <v>0</v>
      </c>
      <c r="K988" s="7">
        <f t="shared" si="268"/>
        <v>0</v>
      </c>
    </row>
    <row r="989" spans="1:11" x14ac:dyDescent="0.25">
      <c r="A989" t="str">
        <f t="shared" si="266"/>
        <v>b</v>
      </c>
      <c r="B989" s="8"/>
      <c r="C989" s="9" t="s">
        <v>11</v>
      </c>
      <c r="D989" s="29"/>
      <c r="E989" s="10">
        <f t="shared" si="257"/>
        <v>0</v>
      </c>
      <c r="F989" s="10">
        <v>0</v>
      </c>
      <c r="G989" s="10">
        <v>0</v>
      </c>
      <c r="H989" s="10">
        <v>0</v>
      </c>
      <c r="I989" s="10">
        <v>0</v>
      </c>
      <c r="J989" s="10">
        <f t="shared" si="267"/>
        <v>0</v>
      </c>
      <c r="K989" s="10">
        <f t="shared" si="268"/>
        <v>0</v>
      </c>
    </row>
    <row r="990" spans="1:11" x14ac:dyDescent="0.25">
      <c r="A990" t="str">
        <f t="shared" si="266"/>
        <v>b</v>
      </c>
      <c r="B990" s="8"/>
      <c r="C990" s="9" t="s">
        <v>12</v>
      </c>
      <c r="D990" s="29"/>
      <c r="E990" s="10">
        <f t="shared" si="257"/>
        <v>0</v>
      </c>
      <c r="F990" s="10">
        <v>0</v>
      </c>
      <c r="G990" s="10">
        <v>0</v>
      </c>
      <c r="H990" s="10">
        <v>0</v>
      </c>
      <c r="I990" s="10">
        <v>0</v>
      </c>
      <c r="J990" s="10">
        <f t="shared" si="267"/>
        <v>0</v>
      </c>
      <c r="K990" s="10">
        <f t="shared" si="268"/>
        <v>0</v>
      </c>
    </row>
    <row r="991" spans="1:11" x14ac:dyDescent="0.25">
      <c r="A991" t="str">
        <f t="shared" si="266"/>
        <v>b</v>
      </c>
      <c r="B991" s="8"/>
      <c r="C991" s="9" t="s">
        <v>13</v>
      </c>
      <c r="D991" s="29"/>
      <c r="E991" s="10">
        <f t="shared" si="257"/>
        <v>0</v>
      </c>
      <c r="F991" s="10">
        <v>0</v>
      </c>
      <c r="G991" s="10">
        <v>0</v>
      </c>
      <c r="H991" s="10">
        <v>0</v>
      </c>
      <c r="I991" s="10">
        <v>0</v>
      </c>
      <c r="J991" s="10">
        <f t="shared" si="267"/>
        <v>0</v>
      </c>
      <c r="K991" s="10">
        <f t="shared" si="268"/>
        <v>0</v>
      </c>
    </row>
    <row r="992" spans="1:11" x14ac:dyDescent="0.25">
      <c r="A992" t="str">
        <f t="shared" si="266"/>
        <v>b</v>
      </c>
      <c r="B992" s="8"/>
      <c r="C992" s="9" t="s">
        <v>14</v>
      </c>
      <c r="D992" s="29"/>
      <c r="E992" s="10">
        <f t="shared" si="257"/>
        <v>0</v>
      </c>
      <c r="F992" s="10">
        <v>0</v>
      </c>
      <c r="G992" s="10">
        <v>0</v>
      </c>
      <c r="H992" s="10">
        <v>0</v>
      </c>
      <c r="I992" s="10">
        <v>0</v>
      </c>
      <c r="J992" s="10">
        <f t="shared" si="267"/>
        <v>0</v>
      </c>
      <c r="K992" s="10">
        <f t="shared" si="268"/>
        <v>0</v>
      </c>
    </row>
    <row r="993" spans="1:11" x14ac:dyDescent="0.25">
      <c r="A993" t="str">
        <f t="shared" si="266"/>
        <v>b</v>
      </c>
      <c r="B993" s="8"/>
      <c r="C993" s="9" t="s">
        <v>15</v>
      </c>
      <c r="D993" s="29"/>
      <c r="E993" s="10">
        <f t="shared" si="257"/>
        <v>0</v>
      </c>
      <c r="F993" s="10">
        <v>0</v>
      </c>
      <c r="G993" s="10">
        <v>0</v>
      </c>
      <c r="H993" s="10">
        <v>0</v>
      </c>
      <c r="I993" s="10">
        <v>0</v>
      </c>
      <c r="J993" s="10">
        <f t="shared" si="267"/>
        <v>0</v>
      </c>
      <c r="K993" s="10">
        <f t="shared" si="268"/>
        <v>0</v>
      </c>
    </row>
    <row r="994" spans="1:11" x14ac:dyDescent="0.25">
      <c r="A994" t="str">
        <f t="shared" si="266"/>
        <v>b</v>
      </c>
      <c r="B994" s="8"/>
      <c r="C994" s="9" t="s">
        <v>16</v>
      </c>
      <c r="D994" s="29"/>
      <c r="E994" s="10">
        <f t="shared" si="257"/>
        <v>0</v>
      </c>
      <c r="F994" s="10">
        <v>0</v>
      </c>
      <c r="G994" s="10">
        <v>0</v>
      </c>
      <c r="H994" s="10">
        <v>0</v>
      </c>
      <c r="I994" s="10">
        <v>0</v>
      </c>
      <c r="J994" s="10">
        <f t="shared" si="267"/>
        <v>0</v>
      </c>
      <c r="K994" s="10">
        <f t="shared" si="268"/>
        <v>0</v>
      </c>
    </row>
    <row r="995" spans="1:11" x14ac:dyDescent="0.25">
      <c r="A995" t="str">
        <f t="shared" si="266"/>
        <v>b</v>
      </c>
      <c r="B995" s="8"/>
      <c r="C995" s="9" t="s">
        <v>17</v>
      </c>
      <c r="D995" s="29"/>
      <c r="E995" s="10">
        <f t="shared" si="257"/>
        <v>0</v>
      </c>
      <c r="F995" s="10">
        <v>0</v>
      </c>
      <c r="G995" s="10">
        <v>0</v>
      </c>
      <c r="H995" s="10">
        <v>0</v>
      </c>
      <c r="I995" s="10">
        <v>0</v>
      </c>
      <c r="J995" s="10">
        <f t="shared" si="267"/>
        <v>0</v>
      </c>
      <c r="K995" s="10">
        <f t="shared" si="268"/>
        <v>0</v>
      </c>
    </row>
    <row r="996" spans="1:11" x14ac:dyDescent="0.25">
      <c r="A996" t="str">
        <f t="shared" si="266"/>
        <v>b</v>
      </c>
      <c r="B996" s="5"/>
      <c r="C996" s="6" t="s">
        <v>18</v>
      </c>
      <c r="D996" s="28"/>
      <c r="E996" s="7">
        <f t="shared" ref="E996:E1083" si="271">SUM(F996,G996,H996,I996)</f>
        <v>0</v>
      </c>
      <c r="F996" s="7">
        <v>0</v>
      </c>
      <c r="G996" s="7">
        <v>0</v>
      </c>
      <c r="H996" s="7">
        <v>0</v>
      </c>
      <c r="I996" s="7">
        <v>0</v>
      </c>
      <c r="J996" s="7">
        <f t="shared" si="267"/>
        <v>0</v>
      </c>
      <c r="K996" s="7">
        <f t="shared" si="268"/>
        <v>0</v>
      </c>
    </row>
    <row r="997" spans="1:11" x14ac:dyDescent="0.25">
      <c r="A997" t="str">
        <f t="shared" si="266"/>
        <v>b</v>
      </c>
      <c r="B997" s="5"/>
      <c r="C997" s="6" t="s">
        <v>19</v>
      </c>
      <c r="D997" s="28"/>
      <c r="E997" s="7">
        <f t="shared" si="271"/>
        <v>0</v>
      </c>
      <c r="F997" s="7">
        <v>0</v>
      </c>
      <c r="G997" s="7">
        <v>0</v>
      </c>
      <c r="H997" s="7">
        <v>0</v>
      </c>
      <c r="I997" s="7">
        <v>0</v>
      </c>
      <c r="J997" s="7">
        <f t="shared" si="267"/>
        <v>0</v>
      </c>
      <c r="K997" s="7">
        <f t="shared" si="268"/>
        <v>0</v>
      </c>
    </row>
    <row r="998" spans="1:11" ht="15.75" thickBot="1" x14ac:dyDescent="0.3">
      <c r="A998" t="str">
        <f t="shared" si="266"/>
        <v>b</v>
      </c>
      <c r="B998" s="11"/>
      <c r="C998" s="12" t="s">
        <v>20</v>
      </c>
      <c r="D998" s="30"/>
      <c r="E998" s="13">
        <f t="shared" si="271"/>
        <v>0</v>
      </c>
      <c r="F998" s="13">
        <v>0</v>
      </c>
      <c r="G998" s="13">
        <v>0</v>
      </c>
      <c r="H998" s="13">
        <v>0</v>
      </c>
      <c r="I998" s="13">
        <v>0</v>
      </c>
      <c r="J998" s="13">
        <f t="shared" si="267"/>
        <v>0</v>
      </c>
      <c r="K998" s="13">
        <f t="shared" si="268"/>
        <v>0</v>
      </c>
    </row>
    <row r="999" spans="1:11" ht="32.25" customHeight="1" thickTop="1" thickBot="1" x14ac:dyDescent="0.3">
      <c r="A999" t="str">
        <f t="shared" si="266"/>
        <v>b</v>
      </c>
      <c r="B999" s="16" t="s">
        <v>163</v>
      </c>
      <c r="C999" s="4" t="s">
        <v>164</v>
      </c>
      <c r="D999" s="27"/>
      <c r="E999" s="4">
        <f t="shared" si="271"/>
        <v>0</v>
      </c>
      <c r="F999" s="4">
        <f>SUM(F1000,F1008,F1009,F1010)</f>
        <v>0</v>
      </c>
      <c r="G999" s="4">
        <f t="shared" ref="G999:I999" si="272">SUM(G1000,G1008,G1009,G1010)</f>
        <v>0</v>
      </c>
      <c r="H999" s="4">
        <f t="shared" si="272"/>
        <v>0</v>
      </c>
      <c r="I999" s="4">
        <f t="shared" si="272"/>
        <v>0</v>
      </c>
      <c r="J999" s="4">
        <f t="shared" si="267"/>
        <v>0</v>
      </c>
      <c r="K999" s="4">
        <f t="shared" si="268"/>
        <v>0</v>
      </c>
    </row>
    <row r="1000" spans="1:11" ht="15.75" thickTop="1" x14ac:dyDescent="0.25">
      <c r="A1000" t="str">
        <f t="shared" si="266"/>
        <v>b</v>
      </c>
      <c r="B1000" s="5"/>
      <c r="C1000" s="6" t="s">
        <v>10</v>
      </c>
      <c r="D1000" s="28"/>
      <c r="E1000" s="7">
        <f t="shared" si="271"/>
        <v>0</v>
      </c>
      <c r="F1000" s="7">
        <f>SUM(F1001:F1007)</f>
        <v>0</v>
      </c>
      <c r="G1000" s="7">
        <f t="shared" ref="G1000:I1000" si="273">SUM(G1001:G1007)</f>
        <v>0</v>
      </c>
      <c r="H1000" s="7">
        <f t="shared" si="273"/>
        <v>0</v>
      </c>
      <c r="I1000" s="7">
        <f t="shared" si="273"/>
        <v>0</v>
      </c>
      <c r="J1000" s="7">
        <f t="shared" si="267"/>
        <v>0</v>
      </c>
      <c r="K1000" s="7">
        <f t="shared" si="268"/>
        <v>0</v>
      </c>
    </row>
    <row r="1001" spans="1:11" x14ac:dyDescent="0.25">
      <c r="A1001" t="str">
        <f t="shared" si="266"/>
        <v>b</v>
      </c>
      <c r="B1001" s="8"/>
      <c r="C1001" s="9" t="s">
        <v>11</v>
      </c>
      <c r="D1001" s="29"/>
      <c r="E1001" s="10">
        <f t="shared" si="271"/>
        <v>0</v>
      </c>
      <c r="F1001" s="10">
        <v>0</v>
      </c>
      <c r="G1001" s="10">
        <v>0</v>
      </c>
      <c r="H1001" s="10">
        <v>0</v>
      </c>
      <c r="I1001" s="10">
        <v>0</v>
      </c>
      <c r="J1001" s="10">
        <f t="shared" si="267"/>
        <v>0</v>
      </c>
      <c r="K1001" s="10">
        <f t="shared" si="268"/>
        <v>0</v>
      </c>
    </row>
    <row r="1002" spans="1:11" x14ac:dyDescent="0.25">
      <c r="A1002" t="str">
        <f t="shared" si="266"/>
        <v>b</v>
      </c>
      <c r="B1002" s="8"/>
      <c r="C1002" s="9" t="s">
        <v>12</v>
      </c>
      <c r="D1002" s="29"/>
      <c r="E1002" s="10">
        <f t="shared" si="271"/>
        <v>0</v>
      </c>
      <c r="F1002" s="10">
        <v>0</v>
      </c>
      <c r="G1002" s="10">
        <v>0</v>
      </c>
      <c r="H1002" s="10">
        <v>0</v>
      </c>
      <c r="I1002" s="10">
        <v>0</v>
      </c>
      <c r="J1002" s="10">
        <f t="shared" si="267"/>
        <v>0</v>
      </c>
      <c r="K1002" s="10">
        <f t="shared" si="268"/>
        <v>0</v>
      </c>
    </row>
    <row r="1003" spans="1:11" x14ac:dyDescent="0.25">
      <c r="A1003" t="str">
        <f t="shared" si="266"/>
        <v>b</v>
      </c>
      <c r="B1003" s="8"/>
      <c r="C1003" s="9" t="s">
        <v>13</v>
      </c>
      <c r="D1003" s="29"/>
      <c r="E1003" s="10">
        <f t="shared" si="271"/>
        <v>0</v>
      </c>
      <c r="F1003" s="10">
        <v>0</v>
      </c>
      <c r="G1003" s="10">
        <v>0</v>
      </c>
      <c r="H1003" s="10">
        <v>0</v>
      </c>
      <c r="I1003" s="10">
        <v>0</v>
      </c>
      <c r="J1003" s="10">
        <f t="shared" si="267"/>
        <v>0</v>
      </c>
      <c r="K1003" s="10">
        <f t="shared" si="268"/>
        <v>0</v>
      </c>
    </row>
    <row r="1004" spans="1:11" x14ac:dyDescent="0.25">
      <c r="A1004" t="str">
        <f t="shared" si="266"/>
        <v>b</v>
      </c>
      <c r="B1004" s="8"/>
      <c r="C1004" s="9" t="s">
        <v>14</v>
      </c>
      <c r="D1004" s="29"/>
      <c r="E1004" s="10">
        <f t="shared" si="271"/>
        <v>0</v>
      </c>
      <c r="F1004" s="10">
        <v>0</v>
      </c>
      <c r="G1004" s="10">
        <v>0</v>
      </c>
      <c r="H1004" s="10">
        <v>0</v>
      </c>
      <c r="I1004" s="10">
        <v>0</v>
      </c>
      <c r="J1004" s="10">
        <f t="shared" si="267"/>
        <v>0</v>
      </c>
      <c r="K1004" s="10">
        <f t="shared" si="268"/>
        <v>0</v>
      </c>
    </row>
    <row r="1005" spans="1:11" x14ac:dyDescent="0.25">
      <c r="A1005" t="str">
        <f t="shared" si="266"/>
        <v>b</v>
      </c>
      <c r="B1005" s="8"/>
      <c r="C1005" s="9" t="s">
        <v>15</v>
      </c>
      <c r="D1005" s="29"/>
      <c r="E1005" s="10">
        <f t="shared" si="271"/>
        <v>0</v>
      </c>
      <c r="F1005" s="10">
        <v>0</v>
      </c>
      <c r="G1005" s="10">
        <v>0</v>
      </c>
      <c r="H1005" s="10">
        <v>0</v>
      </c>
      <c r="I1005" s="10">
        <v>0</v>
      </c>
      <c r="J1005" s="10">
        <f t="shared" si="267"/>
        <v>0</v>
      </c>
      <c r="K1005" s="10">
        <f t="shared" si="268"/>
        <v>0</v>
      </c>
    </row>
    <row r="1006" spans="1:11" x14ac:dyDescent="0.25">
      <c r="A1006" t="str">
        <f t="shared" si="266"/>
        <v>b</v>
      </c>
      <c r="B1006" s="8"/>
      <c r="C1006" s="9" t="s">
        <v>16</v>
      </c>
      <c r="D1006" s="29"/>
      <c r="E1006" s="10">
        <f t="shared" si="271"/>
        <v>0</v>
      </c>
      <c r="F1006" s="10">
        <v>0</v>
      </c>
      <c r="G1006" s="10">
        <v>0</v>
      </c>
      <c r="H1006" s="10">
        <v>0</v>
      </c>
      <c r="I1006" s="10">
        <v>0</v>
      </c>
      <c r="J1006" s="10">
        <f t="shared" si="267"/>
        <v>0</v>
      </c>
      <c r="K1006" s="10">
        <f t="shared" si="268"/>
        <v>0</v>
      </c>
    </row>
    <row r="1007" spans="1:11" x14ac:dyDescent="0.25">
      <c r="A1007" t="str">
        <f t="shared" si="266"/>
        <v>b</v>
      </c>
      <c r="B1007" s="8"/>
      <c r="C1007" s="9" t="s">
        <v>17</v>
      </c>
      <c r="D1007" s="29"/>
      <c r="E1007" s="10">
        <f t="shared" si="271"/>
        <v>0</v>
      </c>
      <c r="F1007" s="10">
        <v>0</v>
      </c>
      <c r="G1007" s="10">
        <v>0</v>
      </c>
      <c r="H1007" s="10">
        <v>0</v>
      </c>
      <c r="I1007" s="10">
        <v>0</v>
      </c>
      <c r="J1007" s="10">
        <f t="shared" si="267"/>
        <v>0</v>
      </c>
      <c r="K1007" s="10">
        <f t="shared" si="268"/>
        <v>0</v>
      </c>
    </row>
    <row r="1008" spans="1:11" x14ac:dyDescent="0.25">
      <c r="A1008" t="str">
        <f t="shared" si="266"/>
        <v>b</v>
      </c>
      <c r="B1008" s="5"/>
      <c r="C1008" s="6" t="s">
        <v>18</v>
      </c>
      <c r="D1008" s="28"/>
      <c r="E1008" s="7">
        <f t="shared" si="271"/>
        <v>0</v>
      </c>
      <c r="F1008" s="7">
        <v>0</v>
      </c>
      <c r="G1008" s="7">
        <v>0</v>
      </c>
      <c r="H1008" s="7">
        <v>0</v>
      </c>
      <c r="I1008" s="7">
        <v>0</v>
      </c>
      <c r="J1008" s="7">
        <f t="shared" si="267"/>
        <v>0</v>
      </c>
      <c r="K1008" s="7">
        <f t="shared" si="268"/>
        <v>0</v>
      </c>
    </row>
    <row r="1009" spans="1:11" x14ac:dyDescent="0.25">
      <c r="A1009" t="str">
        <f t="shared" si="266"/>
        <v>b</v>
      </c>
      <c r="B1009" s="5"/>
      <c r="C1009" s="6" t="s">
        <v>19</v>
      </c>
      <c r="D1009" s="28"/>
      <c r="E1009" s="7">
        <f t="shared" si="271"/>
        <v>0</v>
      </c>
      <c r="F1009" s="7">
        <v>0</v>
      </c>
      <c r="G1009" s="7">
        <v>0</v>
      </c>
      <c r="H1009" s="7">
        <v>0</v>
      </c>
      <c r="I1009" s="7">
        <v>0</v>
      </c>
      <c r="J1009" s="7">
        <f t="shared" si="267"/>
        <v>0</v>
      </c>
      <c r="K1009" s="7">
        <f t="shared" si="268"/>
        <v>0</v>
      </c>
    </row>
    <row r="1010" spans="1:11" ht="15.75" thickBot="1" x14ac:dyDescent="0.3">
      <c r="A1010" t="str">
        <f t="shared" si="266"/>
        <v>b</v>
      </c>
      <c r="B1010" s="11"/>
      <c r="C1010" s="12" t="s">
        <v>20</v>
      </c>
      <c r="D1010" s="30"/>
      <c r="E1010" s="13">
        <f t="shared" si="271"/>
        <v>0</v>
      </c>
      <c r="F1010" s="13">
        <v>0</v>
      </c>
      <c r="G1010" s="13">
        <v>0</v>
      </c>
      <c r="H1010" s="13">
        <v>0</v>
      </c>
      <c r="I1010" s="13">
        <v>0</v>
      </c>
      <c r="J1010" s="13">
        <f t="shared" si="267"/>
        <v>0</v>
      </c>
      <c r="K1010" s="13">
        <f t="shared" si="268"/>
        <v>0</v>
      </c>
    </row>
    <row r="1011" spans="1:11" ht="31.5" thickTop="1" thickBot="1" x14ac:dyDescent="0.3">
      <c r="A1011" t="str">
        <f t="shared" si="266"/>
        <v>b</v>
      </c>
      <c r="B1011" s="3" t="s">
        <v>165</v>
      </c>
      <c r="C1011" s="14" t="s">
        <v>166</v>
      </c>
      <c r="D1011" s="27"/>
      <c r="E1011" s="4">
        <f t="shared" si="271"/>
        <v>0</v>
      </c>
      <c r="F1011" s="4">
        <f>SUM(F1012,F1020,F1021,F1022)</f>
        <v>0</v>
      </c>
      <c r="G1011" s="4">
        <f t="shared" ref="G1011:I1011" si="274">SUM(G1012,G1020,G1021,G1022)</f>
        <v>0</v>
      </c>
      <c r="H1011" s="4">
        <f t="shared" si="274"/>
        <v>0</v>
      </c>
      <c r="I1011" s="4">
        <f t="shared" si="274"/>
        <v>0</v>
      </c>
      <c r="J1011" s="4">
        <f t="shared" si="267"/>
        <v>0</v>
      </c>
      <c r="K1011" s="4">
        <f t="shared" si="268"/>
        <v>0</v>
      </c>
    </row>
    <row r="1012" spans="1:11" ht="15.75" thickTop="1" x14ac:dyDescent="0.25">
      <c r="A1012" t="str">
        <f t="shared" si="266"/>
        <v>b</v>
      </c>
      <c r="B1012" s="5"/>
      <c r="C1012" s="6" t="s">
        <v>10</v>
      </c>
      <c r="D1012" s="28"/>
      <c r="E1012" s="7">
        <f t="shared" si="271"/>
        <v>0</v>
      </c>
      <c r="F1012" s="7">
        <f>SUM(F1013:F1019)</f>
        <v>0</v>
      </c>
      <c r="G1012" s="7">
        <f t="shared" ref="G1012:I1012" si="275">SUM(G1013:G1019)</f>
        <v>0</v>
      </c>
      <c r="H1012" s="7">
        <f t="shared" si="275"/>
        <v>0</v>
      </c>
      <c r="I1012" s="7">
        <f t="shared" si="275"/>
        <v>0</v>
      </c>
      <c r="J1012" s="7">
        <f t="shared" si="267"/>
        <v>0</v>
      </c>
      <c r="K1012" s="7">
        <f t="shared" si="268"/>
        <v>0</v>
      </c>
    </row>
    <row r="1013" spans="1:11" x14ac:dyDescent="0.25">
      <c r="A1013" t="str">
        <f t="shared" si="266"/>
        <v>b</v>
      </c>
      <c r="B1013" s="8"/>
      <c r="C1013" s="9" t="s">
        <v>11</v>
      </c>
      <c r="D1013" s="29"/>
      <c r="E1013" s="10">
        <f t="shared" si="271"/>
        <v>0</v>
      </c>
      <c r="F1013" s="10">
        <v>0</v>
      </c>
      <c r="G1013" s="10">
        <v>0</v>
      </c>
      <c r="H1013" s="10">
        <v>0</v>
      </c>
      <c r="I1013" s="10">
        <v>0</v>
      </c>
      <c r="J1013" s="10">
        <f t="shared" si="267"/>
        <v>0</v>
      </c>
      <c r="K1013" s="10">
        <f t="shared" si="268"/>
        <v>0</v>
      </c>
    </row>
    <row r="1014" spans="1:11" x14ac:dyDescent="0.25">
      <c r="A1014" t="str">
        <f t="shared" si="266"/>
        <v>b</v>
      </c>
      <c r="B1014" s="8"/>
      <c r="C1014" s="9" t="s">
        <v>12</v>
      </c>
      <c r="D1014" s="29"/>
      <c r="E1014" s="10">
        <f t="shared" si="271"/>
        <v>0</v>
      </c>
      <c r="F1014" s="10">
        <v>0</v>
      </c>
      <c r="G1014" s="10">
        <v>0</v>
      </c>
      <c r="H1014" s="10">
        <v>0</v>
      </c>
      <c r="I1014" s="10">
        <v>0</v>
      </c>
      <c r="J1014" s="10">
        <f t="shared" si="267"/>
        <v>0</v>
      </c>
      <c r="K1014" s="10">
        <f t="shared" si="268"/>
        <v>0</v>
      </c>
    </row>
    <row r="1015" spans="1:11" x14ac:dyDescent="0.25">
      <c r="A1015" t="str">
        <f t="shared" si="266"/>
        <v>b</v>
      </c>
      <c r="B1015" s="8"/>
      <c r="C1015" s="9" t="s">
        <v>13</v>
      </c>
      <c r="D1015" s="29"/>
      <c r="E1015" s="10">
        <f t="shared" si="271"/>
        <v>0</v>
      </c>
      <c r="F1015" s="10">
        <v>0</v>
      </c>
      <c r="G1015" s="10">
        <v>0</v>
      </c>
      <c r="H1015" s="10">
        <v>0</v>
      </c>
      <c r="I1015" s="10">
        <v>0</v>
      </c>
      <c r="J1015" s="10">
        <f t="shared" si="267"/>
        <v>0</v>
      </c>
      <c r="K1015" s="10">
        <f t="shared" si="268"/>
        <v>0</v>
      </c>
    </row>
    <row r="1016" spans="1:11" x14ac:dyDescent="0.25">
      <c r="A1016" t="str">
        <f t="shared" si="266"/>
        <v>b</v>
      </c>
      <c r="B1016" s="8"/>
      <c r="C1016" s="9" t="s">
        <v>14</v>
      </c>
      <c r="D1016" s="29"/>
      <c r="E1016" s="10">
        <f t="shared" si="271"/>
        <v>0</v>
      </c>
      <c r="F1016" s="10">
        <v>0</v>
      </c>
      <c r="G1016" s="10">
        <v>0</v>
      </c>
      <c r="H1016" s="10">
        <v>0</v>
      </c>
      <c r="I1016" s="10">
        <v>0</v>
      </c>
      <c r="J1016" s="10">
        <f t="shared" si="267"/>
        <v>0</v>
      </c>
      <c r="K1016" s="10">
        <f t="shared" si="268"/>
        <v>0</v>
      </c>
    </row>
    <row r="1017" spans="1:11" x14ac:dyDescent="0.25">
      <c r="A1017" t="str">
        <f t="shared" si="266"/>
        <v>b</v>
      </c>
      <c r="B1017" s="8"/>
      <c r="C1017" s="9" t="s">
        <v>15</v>
      </c>
      <c r="D1017" s="29"/>
      <c r="E1017" s="10">
        <f t="shared" si="271"/>
        <v>0</v>
      </c>
      <c r="F1017" s="10">
        <v>0</v>
      </c>
      <c r="G1017" s="10">
        <v>0</v>
      </c>
      <c r="H1017" s="10">
        <v>0</v>
      </c>
      <c r="I1017" s="10">
        <v>0</v>
      </c>
      <c r="J1017" s="10">
        <f t="shared" si="267"/>
        <v>0</v>
      </c>
      <c r="K1017" s="10">
        <f t="shared" si="268"/>
        <v>0</v>
      </c>
    </row>
    <row r="1018" spans="1:11" x14ac:dyDescent="0.25">
      <c r="A1018" t="str">
        <f t="shared" si="266"/>
        <v>b</v>
      </c>
      <c r="B1018" s="8"/>
      <c r="C1018" s="9" t="s">
        <v>16</v>
      </c>
      <c r="D1018" s="29"/>
      <c r="E1018" s="10">
        <f t="shared" si="271"/>
        <v>0</v>
      </c>
      <c r="F1018" s="10">
        <v>0</v>
      </c>
      <c r="G1018" s="10">
        <v>0</v>
      </c>
      <c r="H1018" s="10">
        <v>0</v>
      </c>
      <c r="I1018" s="10">
        <v>0</v>
      </c>
      <c r="J1018" s="10">
        <f t="shared" si="267"/>
        <v>0</v>
      </c>
      <c r="K1018" s="10">
        <f t="shared" si="268"/>
        <v>0</v>
      </c>
    </row>
    <row r="1019" spans="1:11" x14ac:dyDescent="0.25">
      <c r="A1019" t="str">
        <f t="shared" si="266"/>
        <v>b</v>
      </c>
      <c r="B1019" s="8"/>
      <c r="C1019" s="9" t="s">
        <v>17</v>
      </c>
      <c r="D1019" s="29"/>
      <c r="E1019" s="10">
        <f t="shared" si="271"/>
        <v>0</v>
      </c>
      <c r="F1019" s="10">
        <v>0</v>
      </c>
      <c r="G1019" s="10">
        <v>0</v>
      </c>
      <c r="H1019" s="10">
        <v>0</v>
      </c>
      <c r="I1019" s="10">
        <v>0</v>
      </c>
      <c r="J1019" s="10">
        <f t="shared" si="267"/>
        <v>0</v>
      </c>
      <c r="K1019" s="10">
        <f t="shared" si="268"/>
        <v>0</v>
      </c>
    </row>
    <row r="1020" spans="1:11" x14ac:dyDescent="0.25">
      <c r="A1020" t="str">
        <f t="shared" si="266"/>
        <v>b</v>
      </c>
      <c r="B1020" s="5"/>
      <c r="C1020" s="6" t="s">
        <v>18</v>
      </c>
      <c r="D1020" s="28"/>
      <c r="E1020" s="7">
        <f t="shared" si="271"/>
        <v>0</v>
      </c>
      <c r="F1020" s="7">
        <v>0</v>
      </c>
      <c r="G1020" s="7">
        <v>0</v>
      </c>
      <c r="H1020" s="7">
        <v>0</v>
      </c>
      <c r="I1020" s="7">
        <v>0</v>
      </c>
      <c r="J1020" s="7">
        <f t="shared" si="267"/>
        <v>0</v>
      </c>
      <c r="K1020" s="7">
        <f t="shared" si="268"/>
        <v>0</v>
      </c>
    </row>
    <row r="1021" spans="1:11" x14ac:dyDescent="0.25">
      <c r="A1021" t="str">
        <f t="shared" si="266"/>
        <v>b</v>
      </c>
      <c r="B1021" s="5"/>
      <c r="C1021" s="6" t="s">
        <v>19</v>
      </c>
      <c r="D1021" s="28"/>
      <c r="E1021" s="7">
        <f t="shared" si="271"/>
        <v>0</v>
      </c>
      <c r="F1021" s="7">
        <v>0</v>
      </c>
      <c r="G1021" s="7">
        <v>0</v>
      </c>
      <c r="H1021" s="7">
        <v>0</v>
      </c>
      <c r="I1021" s="7">
        <v>0</v>
      </c>
      <c r="J1021" s="7">
        <f t="shared" si="267"/>
        <v>0</v>
      </c>
      <c r="K1021" s="7">
        <f t="shared" si="268"/>
        <v>0</v>
      </c>
    </row>
    <row r="1022" spans="1:11" ht="15.75" thickBot="1" x14ac:dyDescent="0.3">
      <c r="A1022" t="str">
        <f t="shared" si="266"/>
        <v>b</v>
      </c>
      <c r="B1022" s="11"/>
      <c r="C1022" s="12" t="s">
        <v>20</v>
      </c>
      <c r="D1022" s="30"/>
      <c r="E1022" s="13">
        <f t="shared" si="271"/>
        <v>0</v>
      </c>
      <c r="F1022" s="13">
        <v>0</v>
      </c>
      <c r="G1022" s="13">
        <v>0</v>
      </c>
      <c r="H1022" s="13">
        <v>0</v>
      </c>
      <c r="I1022" s="13">
        <v>0</v>
      </c>
      <c r="J1022" s="13">
        <f t="shared" si="267"/>
        <v>0</v>
      </c>
      <c r="K1022" s="13">
        <f t="shared" si="268"/>
        <v>0</v>
      </c>
    </row>
    <row r="1023" spans="1:11" s="113" customFormat="1" ht="30" customHeight="1" thickTop="1" thickBot="1" x14ac:dyDescent="0.3">
      <c r="A1023" s="113" t="str">
        <f t="shared" ref="A1023:A1034" si="276">IF(OR(E1023&lt;&gt;0,F1023&lt;&gt;0,G1023&lt;&gt;0,H1023&lt;&gt;0,I1023&lt;&gt;0,),"a","b")</f>
        <v>b</v>
      </c>
      <c r="B1023" s="111" t="s">
        <v>320</v>
      </c>
      <c r="C1023" s="112" t="s">
        <v>321</v>
      </c>
      <c r="D1023" s="116"/>
      <c r="E1023" s="114">
        <f t="shared" ref="E1023:E1034" si="277">SUM(F1023,G1023,H1023,I1023)</f>
        <v>0</v>
      </c>
      <c r="F1023" s="114">
        <f>SUM(F1024,F1032,F1033,F1034)</f>
        <v>0</v>
      </c>
      <c r="G1023" s="114">
        <f t="shared" ref="G1023:I1023" si="278">SUM(G1024,G1032,G1033,G1034)</f>
        <v>0</v>
      </c>
      <c r="H1023" s="114">
        <f t="shared" si="278"/>
        <v>0</v>
      </c>
      <c r="I1023" s="114">
        <f t="shared" si="278"/>
        <v>0</v>
      </c>
      <c r="J1023" s="114">
        <f t="shared" ref="J1023:J1034" si="279">SUM(F1023,G1023)</f>
        <v>0</v>
      </c>
      <c r="K1023" s="114">
        <f t="shared" ref="K1023:K1034" si="280">SUM(F1023,G1023,H1023)</f>
        <v>0</v>
      </c>
    </row>
    <row r="1024" spans="1:11" ht="15.75" thickTop="1" x14ac:dyDescent="0.25">
      <c r="A1024" t="str">
        <f t="shared" si="276"/>
        <v>b</v>
      </c>
      <c r="B1024" s="5"/>
      <c r="C1024" s="6" t="s">
        <v>10</v>
      </c>
      <c r="D1024" s="28"/>
      <c r="E1024" s="7">
        <f t="shared" si="277"/>
        <v>0</v>
      </c>
      <c r="F1024" s="7">
        <f>SUM(F1025:F1031)</f>
        <v>0</v>
      </c>
      <c r="G1024" s="7">
        <f t="shared" ref="G1024:I1024" si="281">SUM(G1025:G1031)</f>
        <v>0</v>
      </c>
      <c r="H1024" s="7">
        <f t="shared" si="281"/>
        <v>0</v>
      </c>
      <c r="I1024" s="7">
        <f t="shared" si="281"/>
        <v>0</v>
      </c>
      <c r="J1024" s="7">
        <f t="shared" si="279"/>
        <v>0</v>
      </c>
      <c r="K1024" s="7">
        <f t="shared" si="280"/>
        <v>0</v>
      </c>
    </row>
    <row r="1025" spans="1:11" x14ac:dyDescent="0.25">
      <c r="A1025" t="str">
        <f t="shared" si="276"/>
        <v>b</v>
      </c>
      <c r="B1025" s="8"/>
      <c r="C1025" s="9" t="s">
        <v>11</v>
      </c>
      <c r="D1025" s="29"/>
      <c r="E1025" s="10">
        <f t="shared" si="277"/>
        <v>0</v>
      </c>
      <c r="F1025" s="10">
        <v>0</v>
      </c>
      <c r="G1025" s="10">
        <v>0</v>
      </c>
      <c r="H1025" s="10">
        <v>0</v>
      </c>
      <c r="I1025" s="10">
        <v>0</v>
      </c>
      <c r="J1025" s="10">
        <f t="shared" si="279"/>
        <v>0</v>
      </c>
      <c r="K1025" s="10">
        <f t="shared" si="280"/>
        <v>0</v>
      </c>
    </row>
    <row r="1026" spans="1:11" x14ac:dyDescent="0.25">
      <c r="A1026" t="str">
        <f t="shared" si="276"/>
        <v>b</v>
      </c>
      <c r="B1026" s="8"/>
      <c r="C1026" s="9" t="s">
        <v>12</v>
      </c>
      <c r="D1026" s="29"/>
      <c r="E1026" s="10">
        <f t="shared" si="277"/>
        <v>0</v>
      </c>
      <c r="F1026" s="10">
        <v>0</v>
      </c>
      <c r="G1026" s="10">
        <v>0</v>
      </c>
      <c r="H1026" s="10">
        <v>0</v>
      </c>
      <c r="I1026" s="10">
        <v>0</v>
      </c>
      <c r="J1026" s="10">
        <f t="shared" si="279"/>
        <v>0</v>
      </c>
      <c r="K1026" s="10">
        <f t="shared" si="280"/>
        <v>0</v>
      </c>
    </row>
    <row r="1027" spans="1:11" x14ac:dyDescent="0.25">
      <c r="A1027" t="str">
        <f t="shared" si="276"/>
        <v>b</v>
      </c>
      <c r="B1027" s="8"/>
      <c r="C1027" s="9" t="s">
        <v>13</v>
      </c>
      <c r="D1027" s="29"/>
      <c r="E1027" s="10">
        <f t="shared" si="277"/>
        <v>0</v>
      </c>
      <c r="F1027" s="10">
        <v>0</v>
      </c>
      <c r="G1027" s="10">
        <v>0</v>
      </c>
      <c r="H1027" s="10">
        <v>0</v>
      </c>
      <c r="I1027" s="10">
        <v>0</v>
      </c>
      <c r="J1027" s="10">
        <f t="shared" si="279"/>
        <v>0</v>
      </c>
      <c r="K1027" s="10">
        <f t="shared" si="280"/>
        <v>0</v>
      </c>
    </row>
    <row r="1028" spans="1:11" x14ac:dyDescent="0.25">
      <c r="A1028" t="str">
        <f t="shared" si="276"/>
        <v>b</v>
      </c>
      <c r="B1028" s="8"/>
      <c r="C1028" s="9" t="s">
        <v>14</v>
      </c>
      <c r="D1028" s="29"/>
      <c r="E1028" s="10">
        <f t="shared" si="277"/>
        <v>0</v>
      </c>
      <c r="F1028" s="10">
        <v>0</v>
      </c>
      <c r="G1028" s="10">
        <v>0</v>
      </c>
      <c r="H1028" s="10">
        <v>0</v>
      </c>
      <c r="I1028" s="10">
        <v>0</v>
      </c>
      <c r="J1028" s="10">
        <f t="shared" si="279"/>
        <v>0</v>
      </c>
      <c r="K1028" s="10">
        <f t="shared" si="280"/>
        <v>0</v>
      </c>
    </row>
    <row r="1029" spans="1:11" x14ac:dyDescent="0.25">
      <c r="A1029" t="str">
        <f t="shared" si="276"/>
        <v>b</v>
      </c>
      <c r="B1029" s="8"/>
      <c r="C1029" s="9" t="s">
        <v>15</v>
      </c>
      <c r="D1029" s="29"/>
      <c r="E1029" s="10">
        <f t="shared" si="277"/>
        <v>0</v>
      </c>
      <c r="F1029" s="10">
        <v>0</v>
      </c>
      <c r="G1029" s="10">
        <v>0</v>
      </c>
      <c r="H1029" s="10">
        <v>0</v>
      </c>
      <c r="I1029" s="10">
        <v>0</v>
      </c>
      <c r="J1029" s="10">
        <f t="shared" si="279"/>
        <v>0</v>
      </c>
      <c r="K1029" s="10">
        <f t="shared" si="280"/>
        <v>0</v>
      </c>
    </row>
    <row r="1030" spans="1:11" x14ac:dyDescent="0.25">
      <c r="A1030" t="str">
        <f t="shared" si="276"/>
        <v>b</v>
      </c>
      <c r="B1030" s="8"/>
      <c r="C1030" s="9" t="s">
        <v>16</v>
      </c>
      <c r="D1030" s="29"/>
      <c r="E1030" s="10">
        <f t="shared" si="277"/>
        <v>0</v>
      </c>
      <c r="F1030" s="10">
        <v>0</v>
      </c>
      <c r="G1030" s="10">
        <v>0</v>
      </c>
      <c r="H1030" s="10">
        <v>0</v>
      </c>
      <c r="I1030" s="10">
        <v>0</v>
      </c>
      <c r="J1030" s="10">
        <f t="shared" si="279"/>
        <v>0</v>
      </c>
      <c r="K1030" s="10">
        <f t="shared" si="280"/>
        <v>0</v>
      </c>
    </row>
    <row r="1031" spans="1:11" x14ac:dyDescent="0.25">
      <c r="A1031" t="str">
        <f t="shared" si="276"/>
        <v>b</v>
      </c>
      <c r="B1031" s="8"/>
      <c r="C1031" s="9" t="s">
        <v>17</v>
      </c>
      <c r="D1031" s="29"/>
      <c r="E1031" s="10">
        <f t="shared" si="277"/>
        <v>0</v>
      </c>
      <c r="F1031" s="10">
        <v>0</v>
      </c>
      <c r="G1031" s="10">
        <v>0</v>
      </c>
      <c r="H1031" s="10">
        <v>0</v>
      </c>
      <c r="I1031" s="10">
        <v>0</v>
      </c>
      <c r="J1031" s="10">
        <f t="shared" si="279"/>
        <v>0</v>
      </c>
      <c r="K1031" s="10">
        <f t="shared" si="280"/>
        <v>0</v>
      </c>
    </row>
    <row r="1032" spans="1:11" x14ac:dyDescent="0.25">
      <c r="A1032" t="str">
        <f t="shared" si="276"/>
        <v>b</v>
      </c>
      <c r="B1032" s="5"/>
      <c r="C1032" s="6" t="s">
        <v>18</v>
      </c>
      <c r="D1032" s="28"/>
      <c r="E1032" s="7">
        <f t="shared" si="277"/>
        <v>0</v>
      </c>
      <c r="F1032" s="7">
        <v>0</v>
      </c>
      <c r="G1032" s="7">
        <v>0</v>
      </c>
      <c r="H1032" s="7">
        <v>0</v>
      </c>
      <c r="I1032" s="7">
        <v>0</v>
      </c>
      <c r="J1032" s="7">
        <f t="shared" si="279"/>
        <v>0</v>
      </c>
      <c r="K1032" s="7">
        <f t="shared" si="280"/>
        <v>0</v>
      </c>
    </row>
    <row r="1033" spans="1:11" x14ac:dyDescent="0.25">
      <c r="A1033" t="str">
        <f t="shared" si="276"/>
        <v>b</v>
      </c>
      <c r="B1033" s="5"/>
      <c r="C1033" s="6" t="s">
        <v>19</v>
      </c>
      <c r="D1033" s="28"/>
      <c r="E1033" s="7">
        <f t="shared" si="277"/>
        <v>0</v>
      </c>
      <c r="F1033" s="7">
        <v>0</v>
      </c>
      <c r="G1033" s="7">
        <v>0</v>
      </c>
      <c r="H1033" s="7">
        <v>0</v>
      </c>
      <c r="I1033" s="7">
        <v>0</v>
      </c>
      <c r="J1033" s="7">
        <f t="shared" si="279"/>
        <v>0</v>
      </c>
      <c r="K1033" s="7">
        <f t="shared" si="280"/>
        <v>0</v>
      </c>
    </row>
    <row r="1034" spans="1:11" ht="15.75" thickBot="1" x14ac:dyDescent="0.3">
      <c r="A1034" t="str">
        <f t="shared" si="276"/>
        <v>b</v>
      </c>
      <c r="B1034" s="11"/>
      <c r="C1034" s="12" t="s">
        <v>20</v>
      </c>
      <c r="D1034" s="30"/>
      <c r="E1034" s="13">
        <f t="shared" si="277"/>
        <v>0</v>
      </c>
      <c r="F1034" s="13">
        <v>0</v>
      </c>
      <c r="G1034" s="13">
        <v>0</v>
      </c>
      <c r="H1034" s="13">
        <v>0</v>
      </c>
      <c r="I1034" s="13">
        <v>0</v>
      </c>
      <c r="J1034" s="13">
        <f t="shared" si="279"/>
        <v>0</v>
      </c>
      <c r="K1034" s="13">
        <f t="shared" si="280"/>
        <v>0</v>
      </c>
    </row>
    <row r="1035" spans="1:11" ht="32.25" customHeight="1" thickTop="1" thickBot="1" x14ac:dyDescent="0.3">
      <c r="A1035" t="str">
        <f t="shared" si="266"/>
        <v>b</v>
      </c>
      <c r="B1035" s="16" t="s">
        <v>167</v>
      </c>
      <c r="C1035" s="4" t="s">
        <v>168</v>
      </c>
      <c r="D1035" s="27"/>
      <c r="E1035" s="4">
        <f t="shared" si="271"/>
        <v>0</v>
      </c>
      <c r="F1035" s="4">
        <f>SUM(F1047)</f>
        <v>0</v>
      </c>
      <c r="G1035" s="4">
        <f t="shared" ref="G1035:I1035" si="282">SUM(G1047)</f>
        <v>0</v>
      </c>
      <c r="H1035" s="4">
        <f t="shared" si="282"/>
        <v>0</v>
      </c>
      <c r="I1035" s="4">
        <f t="shared" si="282"/>
        <v>0</v>
      </c>
      <c r="J1035" s="4">
        <f t="shared" si="267"/>
        <v>0</v>
      </c>
      <c r="K1035" s="4">
        <f t="shared" si="268"/>
        <v>0</v>
      </c>
    </row>
    <row r="1036" spans="1:11" ht="15.75" thickTop="1" x14ac:dyDescent="0.25">
      <c r="A1036" t="str">
        <f t="shared" si="266"/>
        <v>b</v>
      </c>
      <c r="B1036" s="5"/>
      <c r="C1036" s="6" t="s">
        <v>10</v>
      </c>
      <c r="D1036" s="28"/>
      <c r="E1036" s="7">
        <f t="shared" si="271"/>
        <v>0</v>
      </c>
      <c r="F1036" s="7">
        <f t="shared" ref="F1036:I1046" si="283">SUM(F1048)</f>
        <v>0</v>
      </c>
      <c r="G1036" s="7">
        <f t="shared" si="283"/>
        <v>0</v>
      </c>
      <c r="H1036" s="7">
        <f t="shared" si="283"/>
        <v>0</v>
      </c>
      <c r="I1036" s="7">
        <f t="shared" si="283"/>
        <v>0</v>
      </c>
      <c r="J1036" s="7">
        <f t="shared" si="267"/>
        <v>0</v>
      </c>
      <c r="K1036" s="7">
        <f t="shared" si="268"/>
        <v>0</v>
      </c>
    </row>
    <row r="1037" spans="1:11" x14ac:dyDescent="0.25">
      <c r="A1037" t="str">
        <f t="shared" si="266"/>
        <v>b</v>
      </c>
      <c r="B1037" s="8"/>
      <c r="C1037" s="9" t="s">
        <v>11</v>
      </c>
      <c r="D1037" s="29"/>
      <c r="E1037" s="10">
        <f t="shared" si="271"/>
        <v>0</v>
      </c>
      <c r="F1037" s="10">
        <f t="shared" si="283"/>
        <v>0</v>
      </c>
      <c r="G1037" s="10">
        <f t="shared" si="283"/>
        <v>0</v>
      </c>
      <c r="H1037" s="10">
        <f t="shared" si="283"/>
        <v>0</v>
      </c>
      <c r="I1037" s="10">
        <f t="shared" si="283"/>
        <v>0</v>
      </c>
      <c r="J1037" s="10">
        <f t="shared" si="267"/>
        <v>0</v>
      </c>
      <c r="K1037" s="10">
        <f t="shared" si="268"/>
        <v>0</v>
      </c>
    </row>
    <row r="1038" spans="1:11" x14ac:dyDescent="0.25">
      <c r="A1038" t="str">
        <f t="shared" si="266"/>
        <v>b</v>
      </c>
      <c r="B1038" s="8"/>
      <c r="C1038" s="9" t="s">
        <v>12</v>
      </c>
      <c r="D1038" s="29"/>
      <c r="E1038" s="10">
        <f t="shared" si="271"/>
        <v>0</v>
      </c>
      <c r="F1038" s="10">
        <f t="shared" si="283"/>
        <v>0</v>
      </c>
      <c r="G1038" s="10">
        <f t="shared" si="283"/>
        <v>0</v>
      </c>
      <c r="H1038" s="10">
        <f t="shared" si="283"/>
        <v>0</v>
      </c>
      <c r="I1038" s="10">
        <f t="shared" si="283"/>
        <v>0</v>
      </c>
      <c r="J1038" s="10">
        <f t="shared" si="267"/>
        <v>0</v>
      </c>
      <c r="K1038" s="10">
        <f t="shared" si="268"/>
        <v>0</v>
      </c>
    </row>
    <row r="1039" spans="1:11" x14ac:dyDescent="0.25">
      <c r="A1039" t="str">
        <f t="shared" si="266"/>
        <v>b</v>
      </c>
      <c r="B1039" s="8"/>
      <c r="C1039" s="9" t="s">
        <v>13</v>
      </c>
      <c r="D1039" s="29"/>
      <c r="E1039" s="10">
        <f t="shared" si="271"/>
        <v>0</v>
      </c>
      <c r="F1039" s="10">
        <f t="shared" si="283"/>
        <v>0</v>
      </c>
      <c r="G1039" s="10">
        <f t="shared" si="283"/>
        <v>0</v>
      </c>
      <c r="H1039" s="10">
        <f t="shared" si="283"/>
        <v>0</v>
      </c>
      <c r="I1039" s="10">
        <f t="shared" si="283"/>
        <v>0</v>
      </c>
      <c r="J1039" s="10">
        <f t="shared" si="267"/>
        <v>0</v>
      </c>
      <c r="K1039" s="10">
        <f t="shared" si="268"/>
        <v>0</v>
      </c>
    </row>
    <row r="1040" spans="1:11" x14ac:dyDescent="0.25">
      <c r="A1040" t="str">
        <f t="shared" si="266"/>
        <v>b</v>
      </c>
      <c r="B1040" s="8"/>
      <c r="C1040" s="9" t="s">
        <v>14</v>
      </c>
      <c r="D1040" s="29"/>
      <c r="E1040" s="10">
        <f t="shared" si="271"/>
        <v>0</v>
      </c>
      <c r="F1040" s="10">
        <f t="shared" si="283"/>
        <v>0</v>
      </c>
      <c r="G1040" s="10">
        <f t="shared" si="283"/>
        <v>0</v>
      </c>
      <c r="H1040" s="10">
        <f t="shared" si="283"/>
        <v>0</v>
      </c>
      <c r="I1040" s="10">
        <f t="shared" si="283"/>
        <v>0</v>
      </c>
      <c r="J1040" s="10">
        <f t="shared" si="267"/>
        <v>0</v>
      </c>
      <c r="K1040" s="10">
        <f t="shared" si="268"/>
        <v>0</v>
      </c>
    </row>
    <row r="1041" spans="1:11" x14ac:dyDescent="0.25">
      <c r="A1041" t="str">
        <f t="shared" si="266"/>
        <v>b</v>
      </c>
      <c r="B1041" s="8"/>
      <c r="C1041" s="9" t="s">
        <v>15</v>
      </c>
      <c r="D1041" s="29"/>
      <c r="E1041" s="10">
        <f t="shared" si="271"/>
        <v>0</v>
      </c>
      <c r="F1041" s="10">
        <f t="shared" si="283"/>
        <v>0</v>
      </c>
      <c r="G1041" s="10">
        <f t="shared" si="283"/>
        <v>0</v>
      </c>
      <c r="H1041" s="10">
        <f t="shared" si="283"/>
        <v>0</v>
      </c>
      <c r="I1041" s="10">
        <f t="shared" si="283"/>
        <v>0</v>
      </c>
      <c r="J1041" s="10">
        <f t="shared" si="267"/>
        <v>0</v>
      </c>
      <c r="K1041" s="10">
        <f t="shared" si="268"/>
        <v>0</v>
      </c>
    </row>
    <row r="1042" spans="1:11" x14ac:dyDescent="0.25">
      <c r="A1042" t="str">
        <f t="shared" si="266"/>
        <v>b</v>
      </c>
      <c r="B1042" s="8"/>
      <c r="C1042" s="9" t="s">
        <v>16</v>
      </c>
      <c r="D1042" s="29"/>
      <c r="E1042" s="10">
        <f t="shared" si="271"/>
        <v>0</v>
      </c>
      <c r="F1042" s="10">
        <f t="shared" si="283"/>
        <v>0</v>
      </c>
      <c r="G1042" s="10">
        <f t="shared" si="283"/>
        <v>0</v>
      </c>
      <c r="H1042" s="10">
        <f t="shared" si="283"/>
        <v>0</v>
      </c>
      <c r="I1042" s="10">
        <f t="shared" si="283"/>
        <v>0</v>
      </c>
      <c r="J1042" s="10">
        <f t="shared" si="267"/>
        <v>0</v>
      </c>
      <c r="K1042" s="10">
        <f t="shared" si="268"/>
        <v>0</v>
      </c>
    </row>
    <row r="1043" spans="1:11" x14ac:dyDescent="0.25">
      <c r="A1043" t="str">
        <f t="shared" si="266"/>
        <v>b</v>
      </c>
      <c r="B1043" s="8"/>
      <c r="C1043" s="9" t="s">
        <v>17</v>
      </c>
      <c r="D1043" s="29"/>
      <c r="E1043" s="10">
        <f t="shared" si="271"/>
        <v>0</v>
      </c>
      <c r="F1043" s="10">
        <f t="shared" si="283"/>
        <v>0</v>
      </c>
      <c r="G1043" s="10">
        <f t="shared" si="283"/>
        <v>0</v>
      </c>
      <c r="H1043" s="10">
        <f t="shared" si="283"/>
        <v>0</v>
      </c>
      <c r="I1043" s="10">
        <f t="shared" si="283"/>
        <v>0</v>
      </c>
      <c r="J1043" s="10">
        <f t="shared" si="267"/>
        <v>0</v>
      </c>
      <c r="K1043" s="10">
        <f t="shared" si="268"/>
        <v>0</v>
      </c>
    </row>
    <row r="1044" spans="1:11" x14ac:dyDescent="0.25">
      <c r="A1044" t="str">
        <f t="shared" si="266"/>
        <v>b</v>
      </c>
      <c r="B1044" s="5"/>
      <c r="C1044" s="6" t="s">
        <v>18</v>
      </c>
      <c r="D1044" s="28"/>
      <c r="E1044" s="7">
        <f t="shared" si="271"/>
        <v>0</v>
      </c>
      <c r="F1044" s="7">
        <f t="shared" si="283"/>
        <v>0</v>
      </c>
      <c r="G1044" s="7">
        <f t="shared" si="283"/>
        <v>0</v>
      </c>
      <c r="H1044" s="7">
        <f t="shared" si="283"/>
        <v>0</v>
      </c>
      <c r="I1044" s="7">
        <f t="shared" si="283"/>
        <v>0</v>
      </c>
      <c r="J1044" s="7">
        <f t="shared" si="267"/>
        <v>0</v>
      </c>
      <c r="K1044" s="7">
        <f t="shared" si="268"/>
        <v>0</v>
      </c>
    </row>
    <row r="1045" spans="1:11" x14ac:dyDescent="0.25">
      <c r="A1045" t="str">
        <f t="shared" si="266"/>
        <v>b</v>
      </c>
      <c r="B1045" s="5"/>
      <c r="C1045" s="6" t="s">
        <v>19</v>
      </c>
      <c r="D1045" s="28"/>
      <c r="E1045" s="7">
        <f t="shared" si="271"/>
        <v>0</v>
      </c>
      <c r="F1045" s="7">
        <f t="shared" si="283"/>
        <v>0</v>
      </c>
      <c r="G1045" s="7">
        <f t="shared" si="283"/>
        <v>0</v>
      </c>
      <c r="H1045" s="7">
        <f t="shared" si="283"/>
        <v>0</v>
      </c>
      <c r="I1045" s="7">
        <f t="shared" si="283"/>
        <v>0</v>
      </c>
      <c r="J1045" s="7">
        <f t="shared" si="267"/>
        <v>0</v>
      </c>
      <c r="K1045" s="7">
        <f t="shared" si="268"/>
        <v>0</v>
      </c>
    </row>
    <row r="1046" spans="1:11" ht="15.75" thickBot="1" x14ac:dyDescent="0.3">
      <c r="A1046" t="str">
        <f t="shared" si="266"/>
        <v>b</v>
      </c>
      <c r="B1046" s="11"/>
      <c r="C1046" s="12" t="s">
        <v>20</v>
      </c>
      <c r="D1046" s="30"/>
      <c r="E1046" s="13">
        <f t="shared" si="271"/>
        <v>0</v>
      </c>
      <c r="F1046" s="13">
        <f t="shared" si="283"/>
        <v>0</v>
      </c>
      <c r="G1046" s="13">
        <f t="shared" si="283"/>
        <v>0</v>
      </c>
      <c r="H1046" s="13">
        <f t="shared" si="283"/>
        <v>0</v>
      </c>
      <c r="I1046" s="13">
        <f t="shared" si="283"/>
        <v>0</v>
      </c>
      <c r="J1046" s="13">
        <f t="shared" si="267"/>
        <v>0</v>
      </c>
      <c r="K1046" s="13">
        <f t="shared" si="268"/>
        <v>0</v>
      </c>
    </row>
    <row r="1047" spans="1:11" ht="31.5" thickTop="1" thickBot="1" x14ac:dyDescent="0.3">
      <c r="A1047" t="str">
        <f t="shared" si="266"/>
        <v>b</v>
      </c>
      <c r="B1047" s="3" t="s">
        <v>169</v>
      </c>
      <c r="C1047" s="14" t="s">
        <v>170</v>
      </c>
      <c r="D1047" s="27"/>
      <c r="E1047" s="4">
        <f t="shared" si="271"/>
        <v>0</v>
      </c>
      <c r="F1047" s="4">
        <f>SUM(F1048,F1056,F1057,F1058)</f>
        <v>0</v>
      </c>
      <c r="G1047" s="4">
        <f t="shared" ref="G1047:I1047" si="284">SUM(G1048,G1056,G1057,G1058)</f>
        <v>0</v>
      </c>
      <c r="H1047" s="4">
        <f t="shared" si="284"/>
        <v>0</v>
      </c>
      <c r="I1047" s="4">
        <f t="shared" si="284"/>
        <v>0</v>
      </c>
      <c r="J1047" s="4">
        <f t="shared" si="267"/>
        <v>0</v>
      </c>
      <c r="K1047" s="4">
        <f t="shared" si="268"/>
        <v>0</v>
      </c>
    </row>
    <row r="1048" spans="1:11" ht="15.75" thickTop="1" x14ac:dyDescent="0.25">
      <c r="A1048" t="str">
        <f t="shared" si="266"/>
        <v>b</v>
      </c>
      <c r="B1048" s="5"/>
      <c r="C1048" s="6" t="s">
        <v>10</v>
      </c>
      <c r="D1048" s="28"/>
      <c r="E1048" s="7">
        <f t="shared" si="271"/>
        <v>0</v>
      </c>
      <c r="F1048" s="7">
        <f>SUM(F1049:F1055)</f>
        <v>0</v>
      </c>
      <c r="G1048" s="7">
        <f t="shared" ref="G1048:I1048" si="285">SUM(G1049:G1055)</f>
        <v>0</v>
      </c>
      <c r="H1048" s="7">
        <f t="shared" si="285"/>
        <v>0</v>
      </c>
      <c r="I1048" s="7">
        <f t="shared" si="285"/>
        <v>0</v>
      </c>
      <c r="J1048" s="7">
        <f t="shared" si="267"/>
        <v>0</v>
      </c>
      <c r="K1048" s="7">
        <f t="shared" si="268"/>
        <v>0</v>
      </c>
    </row>
    <row r="1049" spans="1:11" x14ac:dyDescent="0.25">
      <c r="A1049" t="str">
        <f t="shared" si="266"/>
        <v>b</v>
      </c>
      <c r="B1049" s="8"/>
      <c r="C1049" s="9" t="s">
        <v>11</v>
      </c>
      <c r="D1049" s="29"/>
      <c r="E1049" s="10">
        <f t="shared" si="271"/>
        <v>0</v>
      </c>
      <c r="F1049" s="10">
        <v>0</v>
      </c>
      <c r="G1049" s="10">
        <v>0</v>
      </c>
      <c r="H1049" s="10">
        <v>0</v>
      </c>
      <c r="I1049" s="10">
        <v>0</v>
      </c>
      <c r="J1049" s="10">
        <f t="shared" si="267"/>
        <v>0</v>
      </c>
      <c r="K1049" s="10">
        <f t="shared" si="268"/>
        <v>0</v>
      </c>
    </row>
    <row r="1050" spans="1:11" x14ac:dyDescent="0.25">
      <c r="A1050" t="str">
        <f t="shared" si="266"/>
        <v>b</v>
      </c>
      <c r="B1050" s="8"/>
      <c r="C1050" s="9" t="s">
        <v>12</v>
      </c>
      <c r="D1050" s="29"/>
      <c r="E1050" s="10">
        <f t="shared" si="271"/>
        <v>0</v>
      </c>
      <c r="F1050" s="10">
        <v>0</v>
      </c>
      <c r="G1050" s="10">
        <v>0</v>
      </c>
      <c r="H1050" s="10">
        <v>0</v>
      </c>
      <c r="I1050" s="10">
        <v>0</v>
      </c>
      <c r="J1050" s="10">
        <f t="shared" si="267"/>
        <v>0</v>
      </c>
      <c r="K1050" s="10">
        <f t="shared" si="268"/>
        <v>0</v>
      </c>
    </row>
    <row r="1051" spans="1:11" x14ac:dyDescent="0.25">
      <c r="A1051" t="str">
        <f t="shared" si="266"/>
        <v>b</v>
      </c>
      <c r="B1051" s="8"/>
      <c r="C1051" s="9" t="s">
        <v>13</v>
      </c>
      <c r="D1051" s="29"/>
      <c r="E1051" s="10">
        <f t="shared" si="271"/>
        <v>0</v>
      </c>
      <c r="F1051" s="10">
        <v>0</v>
      </c>
      <c r="G1051" s="10">
        <v>0</v>
      </c>
      <c r="H1051" s="10">
        <v>0</v>
      </c>
      <c r="I1051" s="10">
        <v>0</v>
      </c>
      <c r="J1051" s="10">
        <f t="shared" si="267"/>
        <v>0</v>
      </c>
      <c r="K1051" s="10">
        <f t="shared" si="268"/>
        <v>0</v>
      </c>
    </row>
    <row r="1052" spans="1:11" x14ac:dyDescent="0.25">
      <c r="A1052" t="str">
        <f t="shared" si="266"/>
        <v>b</v>
      </c>
      <c r="B1052" s="8"/>
      <c r="C1052" s="9" t="s">
        <v>14</v>
      </c>
      <c r="D1052" s="29"/>
      <c r="E1052" s="10">
        <f t="shared" si="271"/>
        <v>0</v>
      </c>
      <c r="F1052" s="10">
        <v>0</v>
      </c>
      <c r="G1052" s="10">
        <v>0</v>
      </c>
      <c r="H1052" s="10">
        <v>0</v>
      </c>
      <c r="I1052" s="10">
        <v>0</v>
      </c>
      <c r="J1052" s="10">
        <f t="shared" si="267"/>
        <v>0</v>
      </c>
      <c r="K1052" s="10">
        <f t="shared" si="268"/>
        <v>0</v>
      </c>
    </row>
    <row r="1053" spans="1:11" x14ac:dyDescent="0.25">
      <c r="A1053" t="str">
        <f t="shared" si="266"/>
        <v>b</v>
      </c>
      <c r="B1053" s="8"/>
      <c r="C1053" s="9" t="s">
        <v>15</v>
      </c>
      <c r="D1053" s="29"/>
      <c r="E1053" s="10">
        <f t="shared" si="271"/>
        <v>0</v>
      </c>
      <c r="F1053" s="10">
        <v>0</v>
      </c>
      <c r="G1053" s="10">
        <v>0</v>
      </c>
      <c r="H1053" s="10">
        <v>0</v>
      </c>
      <c r="I1053" s="10">
        <v>0</v>
      </c>
      <c r="J1053" s="10">
        <f t="shared" si="267"/>
        <v>0</v>
      </c>
      <c r="K1053" s="10">
        <f t="shared" si="268"/>
        <v>0</v>
      </c>
    </row>
    <row r="1054" spans="1:11" x14ac:dyDescent="0.25">
      <c r="A1054" t="str">
        <f t="shared" si="266"/>
        <v>b</v>
      </c>
      <c r="B1054" s="8"/>
      <c r="C1054" s="9" t="s">
        <v>16</v>
      </c>
      <c r="D1054" s="29"/>
      <c r="E1054" s="10">
        <f t="shared" si="271"/>
        <v>0</v>
      </c>
      <c r="F1054" s="10">
        <v>0</v>
      </c>
      <c r="G1054" s="10">
        <v>0</v>
      </c>
      <c r="H1054" s="10">
        <v>0</v>
      </c>
      <c r="I1054" s="10">
        <v>0</v>
      </c>
      <c r="J1054" s="10">
        <f t="shared" si="267"/>
        <v>0</v>
      </c>
      <c r="K1054" s="10">
        <f t="shared" si="268"/>
        <v>0</v>
      </c>
    </row>
    <row r="1055" spans="1:11" x14ac:dyDescent="0.25">
      <c r="A1055" t="str">
        <f t="shared" si="266"/>
        <v>b</v>
      </c>
      <c r="B1055" s="8"/>
      <c r="C1055" s="9" t="s">
        <v>17</v>
      </c>
      <c r="D1055" s="29"/>
      <c r="E1055" s="10">
        <f t="shared" si="271"/>
        <v>0</v>
      </c>
      <c r="F1055" s="10">
        <v>0</v>
      </c>
      <c r="G1055" s="10">
        <v>0</v>
      </c>
      <c r="H1055" s="10">
        <v>0</v>
      </c>
      <c r="I1055" s="10">
        <v>0</v>
      </c>
      <c r="J1055" s="10">
        <f t="shared" si="267"/>
        <v>0</v>
      </c>
      <c r="K1055" s="10">
        <f t="shared" si="268"/>
        <v>0</v>
      </c>
    </row>
    <row r="1056" spans="1:11" x14ac:dyDescent="0.25">
      <c r="A1056" t="str">
        <f t="shared" si="266"/>
        <v>b</v>
      </c>
      <c r="B1056" s="5"/>
      <c r="C1056" s="6" t="s">
        <v>18</v>
      </c>
      <c r="D1056" s="28"/>
      <c r="E1056" s="7">
        <f t="shared" si="271"/>
        <v>0</v>
      </c>
      <c r="F1056" s="7">
        <v>0</v>
      </c>
      <c r="G1056" s="7">
        <v>0</v>
      </c>
      <c r="H1056" s="7">
        <v>0</v>
      </c>
      <c r="I1056" s="7">
        <v>0</v>
      </c>
      <c r="J1056" s="7">
        <f t="shared" si="267"/>
        <v>0</v>
      </c>
      <c r="K1056" s="7">
        <f t="shared" si="268"/>
        <v>0</v>
      </c>
    </row>
    <row r="1057" spans="1:11" x14ac:dyDescent="0.25">
      <c r="A1057" t="str">
        <f t="shared" si="266"/>
        <v>b</v>
      </c>
      <c r="B1057" s="5"/>
      <c r="C1057" s="6" t="s">
        <v>19</v>
      </c>
      <c r="D1057" s="28"/>
      <c r="E1057" s="7">
        <f t="shared" si="271"/>
        <v>0</v>
      </c>
      <c r="F1057" s="7">
        <v>0</v>
      </c>
      <c r="G1057" s="7">
        <v>0</v>
      </c>
      <c r="H1057" s="7">
        <v>0</v>
      </c>
      <c r="I1057" s="7">
        <v>0</v>
      </c>
      <c r="J1057" s="7">
        <f t="shared" si="267"/>
        <v>0</v>
      </c>
      <c r="K1057" s="7">
        <f t="shared" si="268"/>
        <v>0</v>
      </c>
    </row>
    <row r="1058" spans="1:11" ht="15.75" thickBot="1" x14ac:dyDescent="0.3">
      <c r="A1058" t="str">
        <f t="shared" si="266"/>
        <v>b</v>
      </c>
      <c r="B1058" s="11"/>
      <c r="C1058" s="12" t="s">
        <v>20</v>
      </c>
      <c r="D1058" s="30"/>
      <c r="E1058" s="13">
        <f t="shared" si="271"/>
        <v>0</v>
      </c>
      <c r="F1058" s="13">
        <v>0</v>
      </c>
      <c r="G1058" s="13">
        <v>0</v>
      </c>
      <c r="H1058" s="13">
        <v>0</v>
      </c>
      <c r="I1058" s="13">
        <v>0</v>
      </c>
      <c r="J1058" s="13">
        <f t="shared" si="267"/>
        <v>0</v>
      </c>
      <c r="K1058" s="13">
        <f t="shared" si="268"/>
        <v>0</v>
      </c>
    </row>
    <row r="1059" spans="1:11" ht="31.5" thickTop="1" thickBot="1" x14ac:dyDescent="0.3">
      <c r="A1059" t="str">
        <f t="shared" si="266"/>
        <v>b</v>
      </c>
      <c r="B1059" s="3" t="s">
        <v>224</v>
      </c>
      <c r="C1059" s="14" t="s">
        <v>235</v>
      </c>
      <c r="D1059" s="27"/>
      <c r="E1059" s="4">
        <f t="shared" si="271"/>
        <v>0</v>
      </c>
      <c r="F1059" s="4">
        <f>SUM(F1060,F1068,F1069,F1070)</f>
        <v>0</v>
      </c>
      <c r="G1059" s="4">
        <f t="shared" ref="G1059:I1059" si="286">SUM(G1060,G1068,G1069,G1070)</f>
        <v>0</v>
      </c>
      <c r="H1059" s="4">
        <f t="shared" si="286"/>
        <v>0</v>
      </c>
      <c r="I1059" s="4">
        <f t="shared" si="286"/>
        <v>0</v>
      </c>
      <c r="J1059" s="4">
        <f t="shared" ref="J1059:J1070" si="287">SUM(F1059,G1059)</f>
        <v>0</v>
      </c>
      <c r="K1059" s="4">
        <f t="shared" ref="K1059:K1070" si="288">SUM(F1059,G1059,H1059)</f>
        <v>0</v>
      </c>
    </row>
    <row r="1060" spans="1:11" ht="15.75" thickTop="1" x14ac:dyDescent="0.25">
      <c r="A1060" t="str">
        <f t="shared" si="266"/>
        <v>b</v>
      </c>
      <c r="B1060" s="5"/>
      <c r="C1060" s="6" t="s">
        <v>10</v>
      </c>
      <c r="D1060" s="28"/>
      <c r="E1060" s="7">
        <f t="shared" si="271"/>
        <v>0</v>
      </c>
      <c r="F1060" s="7">
        <f>SUM(F1061:F1067)</f>
        <v>0</v>
      </c>
      <c r="G1060" s="7">
        <f t="shared" ref="G1060:I1060" si="289">SUM(G1061:G1067)</f>
        <v>0</v>
      </c>
      <c r="H1060" s="7">
        <f t="shared" si="289"/>
        <v>0</v>
      </c>
      <c r="I1060" s="7">
        <f t="shared" si="289"/>
        <v>0</v>
      </c>
      <c r="J1060" s="7">
        <f t="shared" si="287"/>
        <v>0</v>
      </c>
      <c r="K1060" s="7">
        <f t="shared" si="288"/>
        <v>0</v>
      </c>
    </row>
    <row r="1061" spans="1:11" x14ac:dyDescent="0.25">
      <c r="A1061" t="str">
        <f t="shared" si="266"/>
        <v>b</v>
      </c>
      <c r="B1061" s="8"/>
      <c r="C1061" s="9" t="s">
        <v>11</v>
      </c>
      <c r="D1061" s="29"/>
      <c r="E1061" s="10">
        <f t="shared" si="271"/>
        <v>0</v>
      </c>
      <c r="F1061" s="10">
        <v>0</v>
      </c>
      <c r="G1061" s="10">
        <v>0</v>
      </c>
      <c r="H1061" s="10">
        <v>0</v>
      </c>
      <c r="I1061" s="10">
        <v>0</v>
      </c>
      <c r="J1061" s="10">
        <f t="shared" si="287"/>
        <v>0</v>
      </c>
      <c r="K1061" s="10">
        <f t="shared" si="288"/>
        <v>0</v>
      </c>
    </row>
    <row r="1062" spans="1:11" x14ac:dyDescent="0.25">
      <c r="A1062" t="str">
        <f t="shared" si="266"/>
        <v>b</v>
      </c>
      <c r="B1062" s="8"/>
      <c r="C1062" s="9" t="s">
        <v>12</v>
      </c>
      <c r="D1062" s="29"/>
      <c r="E1062" s="10">
        <f t="shared" si="271"/>
        <v>0</v>
      </c>
      <c r="F1062" s="10">
        <v>0</v>
      </c>
      <c r="G1062" s="10">
        <v>0</v>
      </c>
      <c r="H1062" s="10">
        <v>0</v>
      </c>
      <c r="I1062" s="10">
        <v>0</v>
      </c>
      <c r="J1062" s="10">
        <f t="shared" si="287"/>
        <v>0</v>
      </c>
      <c r="K1062" s="10">
        <f t="shared" si="288"/>
        <v>0</v>
      </c>
    </row>
    <row r="1063" spans="1:11" x14ac:dyDescent="0.25">
      <c r="A1063" t="str">
        <f t="shared" si="266"/>
        <v>b</v>
      </c>
      <c r="B1063" s="8"/>
      <c r="C1063" s="9" t="s">
        <v>13</v>
      </c>
      <c r="D1063" s="29"/>
      <c r="E1063" s="10">
        <f t="shared" si="271"/>
        <v>0</v>
      </c>
      <c r="F1063" s="10">
        <v>0</v>
      </c>
      <c r="G1063" s="10">
        <v>0</v>
      </c>
      <c r="H1063" s="10">
        <v>0</v>
      </c>
      <c r="I1063" s="10">
        <v>0</v>
      </c>
      <c r="J1063" s="10">
        <f t="shared" si="287"/>
        <v>0</v>
      </c>
      <c r="K1063" s="10">
        <f t="shared" si="288"/>
        <v>0</v>
      </c>
    </row>
    <row r="1064" spans="1:11" x14ac:dyDescent="0.25">
      <c r="A1064" t="str">
        <f t="shared" si="266"/>
        <v>b</v>
      </c>
      <c r="B1064" s="8"/>
      <c r="C1064" s="9" t="s">
        <v>14</v>
      </c>
      <c r="D1064" s="29"/>
      <c r="E1064" s="10">
        <f t="shared" si="271"/>
        <v>0</v>
      </c>
      <c r="F1064" s="10">
        <v>0</v>
      </c>
      <c r="G1064" s="10">
        <v>0</v>
      </c>
      <c r="H1064" s="10">
        <v>0</v>
      </c>
      <c r="I1064" s="10">
        <v>0</v>
      </c>
      <c r="J1064" s="10">
        <f t="shared" si="287"/>
        <v>0</v>
      </c>
      <c r="K1064" s="10">
        <f t="shared" si="288"/>
        <v>0</v>
      </c>
    </row>
    <row r="1065" spans="1:11" x14ac:dyDescent="0.25">
      <c r="A1065" t="str">
        <f t="shared" si="266"/>
        <v>b</v>
      </c>
      <c r="B1065" s="8"/>
      <c r="C1065" s="9" t="s">
        <v>15</v>
      </c>
      <c r="D1065" s="29"/>
      <c r="E1065" s="10">
        <f t="shared" si="271"/>
        <v>0</v>
      </c>
      <c r="F1065" s="10">
        <v>0</v>
      </c>
      <c r="G1065" s="10">
        <v>0</v>
      </c>
      <c r="H1065" s="10">
        <v>0</v>
      </c>
      <c r="I1065" s="10">
        <v>0</v>
      </c>
      <c r="J1065" s="10">
        <f t="shared" si="287"/>
        <v>0</v>
      </c>
      <c r="K1065" s="10">
        <f t="shared" si="288"/>
        <v>0</v>
      </c>
    </row>
    <row r="1066" spans="1:11" x14ac:dyDescent="0.25">
      <c r="A1066" t="str">
        <f t="shared" si="266"/>
        <v>b</v>
      </c>
      <c r="B1066" s="8"/>
      <c r="C1066" s="9" t="s">
        <v>16</v>
      </c>
      <c r="D1066" s="29"/>
      <c r="E1066" s="10">
        <f t="shared" si="271"/>
        <v>0</v>
      </c>
      <c r="F1066" s="10">
        <v>0</v>
      </c>
      <c r="G1066" s="10">
        <v>0</v>
      </c>
      <c r="H1066" s="10">
        <v>0</v>
      </c>
      <c r="I1066" s="10">
        <v>0</v>
      </c>
      <c r="J1066" s="10">
        <f>SUM(F1066,G1066)</f>
        <v>0</v>
      </c>
      <c r="K1066" s="10">
        <f>SUM(F1066,G1066,H1066)</f>
        <v>0</v>
      </c>
    </row>
    <row r="1067" spans="1:11" x14ac:dyDescent="0.25">
      <c r="A1067" t="str">
        <f t="shared" si="266"/>
        <v>b</v>
      </c>
      <c r="B1067" s="8"/>
      <c r="C1067" s="9" t="s">
        <v>17</v>
      </c>
      <c r="D1067" s="29"/>
      <c r="E1067" s="10">
        <f t="shared" si="271"/>
        <v>0</v>
      </c>
      <c r="F1067" s="10">
        <v>0</v>
      </c>
      <c r="G1067" s="10">
        <v>0</v>
      </c>
      <c r="H1067" s="10">
        <v>0</v>
      </c>
      <c r="I1067" s="10">
        <v>0</v>
      </c>
      <c r="J1067" s="10">
        <f t="shared" si="287"/>
        <v>0</v>
      </c>
      <c r="K1067" s="10">
        <f t="shared" si="288"/>
        <v>0</v>
      </c>
    </row>
    <row r="1068" spans="1:11" x14ac:dyDescent="0.25">
      <c r="A1068" t="str">
        <f t="shared" si="266"/>
        <v>b</v>
      </c>
      <c r="B1068" s="5"/>
      <c r="C1068" s="6" t="s">
        <v>18</v>
      </c>
      <c r="D1068" s="28"/>
      <c r="E1068" s="7">
        <f t="shared" si="271"/>
        <v>0</v>
      </c>
      <c r="F1068" s="7">
        <v>0</v>
      </c>
      <c r="G1068" s="7">
        <v>0</v>
      </c>
      <c r="H1068" s="7">
        <v>0</v>
      </c>
      <c r="I1068" s="7">
        <v>0</v>
      </c>
      <c r="J1068" s="7">
        <f t="shared" si="287"/>
        <v>0</v>
      </c>
      <c r="K1068" s="7">
        <f t="shared" si="288"/>
        <v>0</v>
      </c>
    </row>
    <row r="1069" spans="1:11" x14ac:dyDescent="0.25">
      <c r="A1069" t="str">
        <f t="shared" si="266"/>
        <v>b</v>
      </c>
      <c r="B1069" s="5"/>
      <c r="C1069" s="6" t="s">
        <v>19</v>
      </c>
      <c r="D1069" s="28"/>
      <c r="E1069" s="7">
        <f t="shared" si="271"/>
        <v>0</v>
      </c>
      <c r="F1069" s="7">
        <v>0</v>
      </c>
      <c r="G1069" s="7">
        <v>0</v>
      </c>
      <c r="H1069" s="7">
        <v>0</v>
      </c>
      <c r="I1069" s="7">
        <v>0</v>
      </c>
      <c r="J1069" s="7">
        <f t="shared" si="287"/>
        <v>0</v>
      </c>
      <c r="K1069" s="7">
        <f t="shared" si="288"/>
        <v>0</v>
      </c>
    </row>
    <row r="1070" spans="1:11" ht="15.75" thickBot="1" x14ac:dyDescent="0.3">
      <c r="A1070" t="str">
        <f t="shared" si="266"/>
        <v>b</v>
      </c>
      <c r="B1070" s="11"/>
      <c r="C1070" s="12" t="s">
        <v>20</v>
      </c>
      <c r="D1070" s="30"/>
      <c r="E1070" s="13">
        <f t="shared" si="271"/>
        <v>0</v>
      </c>
      <c r="F1070" s="13">
        <v>0</v>
      </c>
      <c r="G1070" s="13">
        <v>0</v>
      </c>
      <c r="H1070" s="13">
        <v>0</v>
      </c>
      <c r="I1070" s="13">
        <v>0</v>
      </c>
      <c r="J1070" s="13">
        <f t="shared" si="287"/>
        <v>0</v>
      </c>
      <c r="K1070" s="13">
        <f t="shared" si="288"/>
        <v>0</v>
      </c>
    </row>
    <row r="1071" spans="1:11" ht="31.5" thickTop="1" thickBot="1" x14ac:dyDescent="0.3">
      <c r="A1071" t="str">
        <f t="shared" si="266"/>
        <v>b</v>
      </c>
      <c r="B1071" s="3" t="s">
        <v>171</v>
      </c>
      <c r="C1071" s="14" t="s">
        <v>182</v>
      </c>
      <c r="D1071" s="27"/>
      <c r="E1071" s="4">
        <f t="shared" si="271"/>
        <v>0</v>
      </c>
      <c r="F1071" s="4">
        <f>SUM(F1072,F1080,F1081,F1082)</f>
        <v>0</v>
      </c>
      <c r="G1071" s="4">
        <f t="shared" ref="G1071:I1071" si="290">SUM(G1072,G1080,G1081,G1082)</f>
        <v>0</v>
      </c>
      <c r="H1071" s="4">
        <f t="shared" si="290"/>
        <v>0</v>
      </c>
      <c r="I1071" s="4">
        <f t="shared" si="290"/>
        <v>0</v>
      </c>
      <c r="J1071" s="4">
        <f t="shared" si="267"/>
        <v>0</v>
      </c>
      <c r="K1071" s="4">
        <f t="shared" si="268"/>
        <v>0</v>
      </c>
    </row>
    <row r="1072" spans="1:11" ht="15.75" thickTop="1" x14ac:dyDescent="0.25">
      <c r="A1072" t="str">
        <f t="shared" ref="A1072:A1135" si="291">IF(OR(E1072&lt;&gt;0,F1072&lt;&gt;0,G1072&lt;&gt;0,H1072&lt;&gt;0,I1072&lt;&gt;0,),"a","b")</f>
        <v>b</v>
      </c>
      <c r="B1072" s="5"/>
      <c r="C1072" s="6" t="s">
        <v>10</v>
      </c>
      <c r="D1072" s="28"/>
      <c r="E1072" s="7">
        <f t="shared" si="271"/>
        <v>0</v>
      </c>
      <c r="F1072" s="7">
        <f>SUM(F1073:F1079)</f>
        <v>0</v>
      </c>
      <c r="G1072" s="7">
        <f t="shared" ref="G1072:I1072" si="292">SUM(G1073:G1079)</f>
        <v>0</v>
      </c>
      <c r="H1072" s="7">
        <f t="shared" si="292"/>
        <v>0</v>
      </c>
      <c r="I1072" s="7">
        <f t="shared" si="292"/>
        <v>0</v>
      </c>
      <c r="J1072" s="7">
        <f t="shared" ref="J1072:J1135" si="293">SUM(F1072,G1072)</f>
        <v>0</v>
      </c>
      <c r="K1072" s="7">
        <f t="shared" ref="K1072:K1135" si="294">SUM(F1072,G1072,H1072)</f>
        <v>0</v>
      </c>
    </row>
    <row r="1073" spans="1:11" x14ac:dyDescent="0.25">
      <c r="A1073" t="str">
        <f t="shared" si="291"/>
        <v>b</v>
      </c>
      <c r="B1073" s="8"/>
      <c r="C1073" s="9" t="s">
        <v>11</v>
      </c>
      <c r="D1073" s="29"/>
      <c r="E1073" s="10">
        <f t="shared" si="271"/>
        <v>0</v>
      </c>
      <c r="F1073" s="10">
        <v>0</v>
      </c>
      <c r="G1073" s="10">
        <v>0</v>
      </c>
      <c r="H1073" s="10">
        <v>0</v>
      </c>
      <c r="I1073" s="10">
        <v>0</v>
      </c>
      <c r="J1073" s="10">
        <f t="shared" si="293"/>
        <v>0</v>
      </c>
      <c r="K1073" s="10">
        <f t="shared" si="294"/>
        <v>0</v>
      </c>
    </row>
    <row r="1074" spans="1:11" x14ac:dyDescent="0.25">
      <c r="A1074" t="str">
        <f t="shared" si="291"/>
        <v>b</v>
      </c>
      <c r="B1074" s="8"/>
      <c r="C1074" s="9" t="s">
        <v>12</v>
      </c>
      <c r="D1074" s="29"/>
      <c r="E1074" s="10">
        <f t="shared" si="271"/>
        <v>0</v>
      </c>
      <c r="F1074" s="10">
        <v>0</v>
      </c>
      <c r="G1074" s="10">
        <v>0</v>
      </c>
      <c r="H1074" s="10">
        <v>0</v>
      </c>
      <c r="I1074" s="10">
        <v>0</v>
      </c>
      <c r="J1074" s="10">
        <f t="shared" si="293"/>
        <v>0</v>
      </c>
      <c r="K1074" s="10">
        <f t="shared" si="294"/>
        <v>0</v>
      </c>
    </row>
    <row r="1075" spans="1:11" x14ac:dyDescent="0.25">
      <c r="A1075" t="str">
        <f t="shared" si="291"/>
        <v>b</v>
      </c>
      <c r="B1075" s="8"/>
      <c r="C1075" s="9" t="s">
        <v>13</v>
      </c>
      <c r="D1075" s="29"/>
      <c r="E1075" s="10">
        <f t="shared" si="271"/>
        <v>0</v>
      </c>
      <c r="F1075" s="10">
        <v>0</v>
      </c>
      <c r="G1075" s="10">
        <v>0</v>
      </c>
      <c r="H1075" s="10">
        <v>0</v>
      </c>
      <c r="I1075" s="10">
        <v>0</v>
      </c>
      <c r="J1075" s="10">
        <f t="shared" si="293"/>
        <v>0</v>
      </c>
      <c r="K1075" s="10">
        <f t="shared" si="294"/>
        <v>0</v>
      </c>
    </row>
    <row r="1076" spans="1:11" x14ac:dyDescent="0.25">
      <c r="A1076" t="str">
        <f t="shared" si="291"/>
        <v>b</v>
      </c>
      <c r="B1076" s="8"/>
      <c r="C1076" s="9" t="s">
        <v>14</v>
      </c>
      <c r="D1076" s="29"/>
      <c r="E1076" s="10">
        <f t="shared" si="271"/>
        <v>0</v>
      </c>
      <c r="F1076" s="10">
        <v>0</v>
      </c>
      <c r="G1076" s="10">
        <v>0</v>
      </c>
      <c r="H1076" s="10">
        <v>0</v>
      </c>
      <c r="I1076" s="10">
        <v>0</v>
      </c>
      <c r="J1076" s="10">
        <f t="shared" si="293"/>
        <v>0</v>
      </c>
      <c r="K1076" s="10">
        <f t="shared" si="294"/>
        <v>0</v>
      </c>
    </row>
    <row r="1077" spans="1:11" x14ac:dyDescent="0.25">
      <c r="A1077" t="str">
        <f t="shared" si="291"/>
        <v>b</v>
      </c>
      <c r="B1077" s="8"/>
      <c r="C1077" s="9" t="s">
        <v>15</v>
      </c>
      <c r="D1077" s="29"/>
      <c r="E1077" s="10">
        <f t="shared" si="271"/>
        <v>0</v>
      </c>
      <c r="F1077" s="10">
        <v>0</v>
      </c>
      <c r="G1077" s="10">
        <v>0</v>
      </c>
      <c r="H1077" s="10">
        <v>0</v>
      </c>
      <c r="I1077" s="10">
        <v>0</v>
      </c>
      <c r="J1077" s="10">
        <f t="shared" si="293"/>
        <v>0</v>
      </c>
      <c r="K1077" s="10">
        <f t="shared" si="294"/>
        <v>0</v>
      </c>
    </row>
    <row r="1078" spans="1:11" x14ac:dyDescent="0.25">
      <c r="A1078" t="str">
        <f t="shared" si="291"/>
        <v>b</v>
      </c>
      <c r="B1078" s="8"/>
      <c r="C1078" s="9" t="s">
        <v>16</v>
      </c>
      <c r="D1078" s="29"/>
      <c r="E1078" s="10">
        <f t="shared" si="271"/>
        <v>0</v>
      </c>
      <c r="F1078" s="10">
        <v>0</v>
      </c>
      <c r="G1078" s="10">
        <v>0</v>
      </c>
      <c r="H1078" s="10">
        <v>0</v>
      </c>
      <c r="I1078" s="10">
        <v>0</v>
      </c>
      <c r="J1078" s="10">
        <f t="shared" si="293"/>
        <v>0</v>
      </c>
      <c r="K1078" s="10">
        <f t="shared" si="294"/>
        <v>0</v>
      </c>
    </row>
    <row r="1079" spans="1:11" x14ac:dyDescent="0.25">
      <c r="A1079" t="str">
        <f t="shared" si="291"/>
        <v>b</v>
      </c>
      <c r="B1079" s="8"/>
      <c r="C1079" s="9" t="s">
        <v>17</v>
      </c>
      <c r="D1079" s="29"/>
      <c r="E1079" s="10">
        <f t="shared" si="271"/>
        <v>0</v>
      </c>
      <c r="F1079" s="10">
        <v>0</v>
      </c>
      <c r="G1079" s="10">
        <v>0</v>
      </c>
      <c r="H1079" s="10">
        <v>0</v>
      </c>
      <c r="I1079" s="10">
        <v>0</v>
      </c>
      <c r="J1079" s="10">
        <f t="shared" si="293"/>
        <v>0</v>
      </c>
      <c r="K1079" s="10">
        <f t="shared" si="294"/>
        <v>0</v>
      </c>
    </row>
    <row r="1080" spans="1:11" x14ac:dyDescent="0.25">
      <c r="A1080" t="str">
        <f t="shared" si="291"/>
        <v>b</v>
      </c>
      <c r="B1080" s="5"/>
      <c r="C1080" s="6" t="s">
        <v>18</v>
      </c>
      <c r="D1080" s="28"/>
      <c r="E1080" s="7">
        <f t="shared" si="271"/>
        <v>0</v>
      </c>
      <c r="F1080" s="7">
        <v>0</v>
      </c>
      <c r="G1080" s="7">
        <v>0</v>
      </c>
      <c r="H1080" s="7">
        <v>0</v>
      </c>
      <c r="I1080" s="7">
        <v>0</v>
      </c>
      <c r="J1080" s="7">
        <f t="shared" si="293"/>
        <v>0</v>
      </c>
      <c r="K1080" s="7">
        <f t="shared" si="294"/>
        <v>0</v>
      </c>
    </row>
    <row r="1081" spans="1:11" x14ac:dyDescent="0.25">
      <c r="A1081" t="str">
        <f t="shared" si="291"/>
        <v>b</v>
      </c>
      <c r="B1081" s="5"/>
      <c r="C1081" s="6" t="s">
        <v>19</v>
      </c>
      <c r="D1081" s="28"/>
      <c r="E1081" s="7">
        <f t="shared" si="271"/>
        <v>0</v>
      </c>
      <c r="F1081" s="7">
        <v>0</v>
      </c>
      <c r="G1081" s="7">
        <v>0</v>
      </c>
      <c r="H1081" s="7">
        <v>0</v>
      </c>
      <c r="I1081" s="7">
        <v>0</v>
      </c>
      <c r="J1081" s="7">
        <f t="shared" si="293"/>
        <v>0</v>
      </c>
      <c r="K1081" s="7">
        <f t="shared" si="294"/>
        <v>0</v>
      </c>
    </row>
    <row r="1082" spans="1:11" ht="15.75" thickBot="1" x14ac:dyDescent="0.3">
      <c r="A1082" t="str">
        <f t="shared" si="291"/>
        <v>b</v>
      </c>
      <c r="B1082" s="11"/>
      <c r="C1082" s="12" t="s">
        <v>20</v>
      </c>
      <c r="D1082" s="30"/>
      <c r="E1082" s="13">
        <f t="shared" si="271"/>
        <v>0</v>
      </c>
      <c r="F1082" s="13">
        <v>0</v>
      </c>
      <c r="G1082" s="13">
        <v>0</v>
      </c>
      <c r="H1082" s="13">
        <v>0</v>
      </c>
      <c r="I1082" s="13">
        <v>0</v>
      </c>
      <c r="J1082" s="13">
        <f t="shared" si="293"/>
        <v>0</v>
      </c>
      <c r="K1082" s="13">
        <f t="shared" si="294"/>
        <v>0</v>
      </c>
    </row>
    <row r="1083" spans="1:11" ht="31.5" thickTop="1" thickBot="1" x14ac:dyDescent="0.3">
      <c r="A1083" t="str">
        <f t="shared" si="291"/>
        <v>b</v>
      </c>
      <c r="B1083" s="16" t="s">
        <v>172</v>
      </c>
      <c r="C1083" s="15" t="s">
        <v>173</v>
      </c>
      <c r="D1083" s="27"/>
      <c r="E1083" s="4">
        <f t="shared" si="271"/>
        <v>0</v>
      </c>
      <c r="F1083" s="4">
        <f>SUM(F1095,F1107,F1119,F1131)</f>
        <v>0</v>
      </c>
      <c r="G1083" s="4">
        <f t="shared" ref="G1083:I1083" si="295">SUM(G1095,G1107,G1119,G1131)</f>
        <v>0</v>
      </c>
      <c r="H1083" s="4">
        <f t="shared" si="295"/>
        <v>0</v>
      </c>
      <c r="I1083" s="4">
        <f t="shared" si="295"/>
        <v>0</v>
      </c>
      <c r="J1083" s="4">
        <f t="shared" si="293"/>
        <v>0</v>
      </c>
      <c r="K1083" s="4">
        <f t="shared" si="294"/>
        <v>0</v>
      </c>
    </row>
    <row r="1084" spans="1:11" ht="15.75" thickTop="1" x14ac:dyDescent="0.25">
      <c r="A1084" t="str">
        <f t="shared" si="291"/>
        <v>b</v>
      </c>
      <c r="B1084" s="5"/>
      <c r="C1084" s="6" t="s">
        <v>10</v>
      </c>
      <c r="D1084" s="28"/>
      <c r="E1084" s="7">
        <f t="shared" ref="E1084:E1142" si="296">SUM(F1084,G1084,H1084,I1084)</f>
        <v>0</v>
      </c>
      <c r="F1084" s="7">
        <f t="shared" ref="F1084:I1094" si="297">SUM(F1096,F1108,F1120,F1132)</f>
        <v>0</v>
      </c>
      <c r="G1084" s="7">
        <f t="shared" si="297"/>
        <v>0</v>
      </c>
      <c r="H1084" s="7">
        <f t="shared" si="297"/>
        <v>0</v>
      </c>
      <c r="I1084" s="7">
        <f t="shared" si="297"/>
        <v>0</v>
      </c>
      <c r="J1084" s="7">
        <f t="shared" si="293"/>
        <v>0</v>
      </c>
      <c r="K1084" s="7">
        <f t="shared" si="294"/>
        <v>0</v>
      </c>
    </row>
    <row r="1085" spans="1:11" x14ac:dyDescent="0.25">
      <c r="A1085" t="str">
        <f t="shared" si="291"/>
        <v>b</v>
      </c>
      <c r="B1085" s="8"/>
      <c r="C1085" s="9" t="s">
        <v>11</v>
      </c>
      <c r="D1085" s="29"/>
      <c r="E1085" s="10">
        <f t="shared" si="296"/>
        <v>0</v>
      </c>
      <c r="F1085" s="10">
        <f t="shared" si="297"/>
        <v>0</v>
      </c>
      <c r="G1085" s="10">
        <f t="shared" si="297"/>
        <v>0</v>
      </c>
      <c r="H1085" s="10">
        <f t="shared" si="297"/>
        <v>0</v>
      </c>
      <c r="I1085" s="10">
        <f t="shared" si="297"/>
        <v>0</v>
      </c>
      <c r="J1085" s="10">
        <f t="shared" si="293"/>
        <v>0</v>
      </c>
      <c r="K1085" s="10">
        <f t="shared" si="294"/>
        <v>0</v>
      </c>
    </row>
    <row r="1086" spans="1:11" x14ac:dyDescent="0.25">
      <c r="A1086" t="str">
        <f t="shared" si="291"/>
        <v>b</v>
      </c>
      <c r="B1086" s="8"/>
      <c r="C1086" s="9" t="s">
        <v>12</v>
      </c>
      <c r="D1086" s="29"/>
      <c r="E1086" s="10">
        <f t="shared" si="296"/>
        <v>0</v>
      </c>
      <c r="F1086" s="10">
        <f t="shared" si="297"/>
        <v>0</v>
      </c>
      <c r="G1086" s="10">
        <f t="shared" si="297"/>
        <v>0</v>
      </c>
      <c r="H1086" s="10">
        <f t="shared" si="297"/>
        <v>0</v>
      </c>
      <c r="I1086" s="10">
        <f t="shared" si="297"/>
        <v>0</v>
      </c>
      <c r="J1086" s="10">
        <f t="shared" si="293"/>
        <v>0</v>
      </c>
      <c r="K1086" s="10">
        <f t="shared" si="294"/>
        <v>0</v>
      </c>
    </row>
    <row r="1087" spans="1:11" x14ac:dyDescent="0.25">
      <c r="A1087" t="str">
        <f t="shared" si="291"/>
        <v>b</v>
      </c>
      <c r="B1087" s="8"/>
      <c r="C1087" s="9" t="s">
        <v>13</v>
      </c>
      <c r="D1087" s="29"/>
      <c r="E1087" s="10">
        <f t="shared" si="296"/>
        <v>0</v>
      </c>
      <c r="F1087" s="10">
        <f t="shared" si="297"/>
        <v>0</v>
      </c>
      <c r="G1087" s="10">
        <f t="shared" si="297"/>
        <v>0</v>
      </c>
      <c r="H1087" s="10">
        <f t="shared" si="297"/>
        <v>0</v>
      </c>
      <c r="I1087" s="10">
        <f t="shared" si="297"/>
        <v>0</v>
      </c>
      <c r="J1087" s="10">
        <f t="shared" si="293"/>
        <v>0</v>
      </c>
      <c r="K1087" s="10">
        <f t="shared" si="294"/>
        <v>0</v>
      </c>
    </row>
    <row r="1088" spans="1:11" x14ac:dyDescent="0.25">
      <c r="A1088" t="str">
        <f t="shared" si="291"/>
        <v>b</v>
      </c>
      <c r="B1088" s="8"/>
      <c r="C1088" s="9" t="s">
        <v>14</v>
      </c>
      <c r="D1088" s="29"/>
      <c r="E1088" s="10">
        <f t="shared" si="296"/>
        <v>0</v>
      </c>
      <c r="F1088" s="10">
        <f t="shared" si="297"/>
        <v>0</v>
      </c>
      <c r="G1088" s="10">
        <f t="shared" si="297"/>
        <v>0</v>
      </c>
      <c r="H1088" s="10">
        <f t="shared" si="297"/>
        <v>0</v>
      </c>
      <c r="I1088" s="10">
        <f t="shared" si="297"/>
        <v>0</v>
      </c>
      <c r="J1088" s="10">
        <f t="shared" si="293"/>
        <v>0</v>
      </c>
      <c r="K1088" s="10">
        <f t="shared" si="294"/>
        <v>0</v>
      </c>
    </row>
    <row r="1089" spans="1:11" x14ac:dyDescent="0.25">
      <c r="A1089" t="str">
        <f t="shared" si="291"/>
        <v>b</v>
      </c>
      <c r="B1089" s="8"/>
      <c r="C1089" s="9" t="s">
        <v>15</v>
      </c>
      <c r="D1089" s="29"/>
      <c r="E1089" s="10">
        <f t="shared" si="296"/>
        <v>0</v>
      </c>
      <c r="F1089" s="10">
        <f t="shared" si="297"/>
        <v>0</v>
      </c>
      <c r="G1089" s="10">
        <f t="shared" si="297"/>
        <v>0</v>
      </c>
      <c r="H1089" s="10">
        <f t="shared" si="297"/>
        <v>0</v>
      </c>
      <c r="I1089" s="10">
        <f t="shared" si="297"/>
        <v>0</v>
      </c>
      <c r="J1089" s="10">
        <f t="shared" si="293"/>
        <v>0</v>
      </c>
      <c r="K1089" s="10">
        <f t="shared" si="294"/>
        <v>0</v>
      </c>
    </row>
    <row r="1090" spans="1:11" x14ac:dyDescent="0.25">
      <c r="A1090" t="str">
        <f t="shared" si="291"/>
        <v>b</v>
      </c>
      <c r="B1090" s="8"/>
      <c r="C1090" s="9" t="s">
        <v>16</v>
      </c>
      <c r="D1090" s="29"/>
      <c r="E1090" s="10">
        <f t="shared" si="296"/>
        <v>0</v>
      </c>
      <c r="F1090" s="10">
        <f t="shared" si="297"/>
        <v>0</v>
      </c>
      <c r="G1090" s="10">
        <f t="shared" si="297"/>
        <v>0</v>
      </c>
      <c r="H1090" s="10">
        <f t="shared" si="297"/>
        <v>0</v>
      </c>
      <c r="I1090" s="10">
        <f t="shared" si="297"/>
        <v>0</v>
      </c>
      <c r="J1090" s="10">
        <f t="shared" si="293"/>
        <v>0</v>
      </c>
      <c r="K1090" s="10">
        <f t="shared" si="294"/>
        <v>0</v>
      </c>
    </row>
    <row r="1091" spans="1:11" x14ac:dyDescent="0.25">
      <c r="A1091" t="str">
        <f t="shared" si="291"/>
        <v>b</v>
      </c>
      <c r="B1091" s="8"/>
      <c r="C1091" s="9" t="s">
        <v>17</v>
      </c>
      <c r="D1091" s="29"/>
      <c r="E1091" s="10">
        <f t="shared" si="296"/>
        <v>0</v>
      </c>
      <c r="F1091" s="10">
        <f t="shared" si="297"/>
        <v>0</v>
      </c>
      <c r="G1091" s="10">
        <f t="shared" si="297"/>
        <v>0</v>
      </c>
      <c r="H1091" s="10">
        <f t="shared" si="297"/>
        <v>0</v>
      </c>
      <c r="I1091" s="10">
        <f t="shared" si="297"/>
        <v>0</v>
      </c>
      <c r="J1091" s="10">
        <f t="shared" si="293"/>
        <v>0</v>
      </c>
      <c r="K1091" s="10">
        <f t="shared" si="294"/>
        <v>0</v>
      </c>
    </row>
    <row r="1092" spans="1:11" x14ac:dyDescent="0.25">
      <c r="A1092" t="str">
        <f t="shared" si="291"/>
        <v>b</v>
      </c>
      <c r="B1092" s="5"/>
      <c r="C1092" s="6" t="s">
        <v>18</v>
      </c>
      <c r="D1092" s="28"/>
      <c r="E1092" s="7">
        <f t="shared" si="296"/>
        <v>0</v>
      </c>
      <c r="F1092" s="7">
        <f t="shared" si="297"/>
        <v>0</v>
      </c>
      <c r="G1092" s="7">
        <f t="shared" si="297"/>
        <v>0</v>
      </c>
      <c r="H1092" s="7">
        <f t="shared" si="297"/>
        <v>0</v>
      </c>
      <c r="I1092" s="7">
        <f t="shared" si="297"/>
        <v>0</v>
      </c>
      <c r="J1092" s="7">
        <f t="shared" si="293"/>
        <v>0</v>
      </c>
      <c r="K1092" s="7">
        <f t="shared" si="294"/>
        <v>0</v>
      </c>
    </row>
    <row r="1093" spans="1:11" x14ac:dyDescent="0.25">
      <c r="A1093" t="str">
        <f t="shared" si="291"/>
        <v>b</v>
      </c>
      <c r="B1093" s="5"/>
      <c r="C1093" s="6" t="s">
        <v>19</v>
      </c>
      <c r="D1093" s="28"/>
      <c r="E1093" s="7">
        <f t="shared" si="296"/>
        <v>0</v>
      </c>
      <c r="F1093" s="7">
        <f t="shared" si="297"/>
        <v>0</v>
      </c>
      <c r="G1093" s="7">
        <f t="shared" si="297"/>
        <v>0</v>
      </c>
      <c r="H1093" s="7">
        <f t="shared" si="297"/>
        <v>0</v>
      </c>
      <c r="I1093" s="7">
        <f t="shared" si="297"/>
        <v>0</v>
      </c>
      <c r="J1093" s="7">
        <f t="shared" si="293"/>
        <v>0</v>
      </c>
      <c r="K1093" s="7">
        <f t="shared" si="294"/>
        <v>0</v>
      </c>
    </row>
    <row r="1094" spans="1:11" ht="15.75" thickBot="1" x14ac:dyDescent="0.3">
      <c r="A1094" t="str">
        <f t="shared" si="291"/>
        <v>b</v>
      </c>
      <c r="B1094" s="11"/>
      <c r="C1094" s="12" t="s">
        <v>20</v>
      </c>
      <c r="D1094" s="30"/>
      <c r="E1094" s="13">
        <f t="shared" si="296"/>
        <v>0</v>
      </c>
      <c r="F1094" s="13">
        <f t="shared" si="297"/>
        <v>0</v>
      </c>
      <c r="G1094" s="13">
        <f t="shared" si="297"/>
        <v>0</v>
      </c>
      <c r="H1094" s="13">
        <f t="shared" si="297"/>
        <v>0</v>
      </c>
      <c r="I1094" s="13">
        <f t="shared" si="297"/>
        <v>0</v>
      </c>
      <c r="J1094" s="13">
        <f t="shared" si="293"/>
        <v>0</v>
      </c>
      <c r="K1094" s="13">
        <f t="shared" si="294"/>
        <v>0</v>
      </c>
    </row>
    <row r="1095" spans="1:11" ht="31.5" thickTop="1" thickBot="1" x14ac:dyDescent="0.3">
      <c r="A1095" t="str">
        <f t="shared" si="291"/>
        <v>b</v>
      </c>
      <c r="B1095" s="3" t="s">
        <v>174</v>
      </c>
      <c r="C1095" s="14" t="s">
        <v>175</v>
      </c>
      <c r="D1095" s="27"/>
      <c r="E1095" s="4">
        <f t="shared" si="296"/>
        <v>0</v>
      </c>
      <c r="F1095" s="4">
        <f>SUM(F1096,F1104,F1105,F1106)</f>
        <v>0</v>
      </c>
      <c r="G1095" s="4">
        <f t="shared" ref="G1095:I1095" si="298">SUM(G1096,G1104,G1105,G1106)</f>
        <v>0</v>
      </c>
      <c r="H1095" s="4">
        <f t="shared" si="298"/>
        <v>0</v>
      </c>
      <c r="I1095" s="4">
        <f t="shared" si="298"/>
        <v>0</v>
      </c>
      <c r="J1095" s="4">
        <f t="shared" si="293"/>
        <v>0</v>
      </c>
      <c r="K1095" s="4">
        <f t="shared" si="294"/>
        <v>0</v>
      </c>
    </row>
    <row r="1096" spans="1:11" ht="15.75" thickTop="1" x14ac:dyDescent="0.25">
      <c r="A1096" t="str">
        <f t="shared" si="291"/>
        <v>b</v>
      </c>
      <c r="B1096" s="5"/>
      <c r="C1096" s="6" t="s">
        <v>10</v>
      </c>
      <c r="D1096" s="28"/>
      <c r="E1096" s="7">
        <f t="shared" si="296"/>
        <v>0</v>
      </c>
      <c r="F1096" s="7">
        <f>SUM(F1097:F1103)</f>
        <v>0</v>
      </c>
      <c r="G1096" s="7">
        <f t="shared" ref="G1096:I1096" si="299">SUM(G1097:G1103)</f>
        <v>0</v>
      </c>
      <c r="H1096" s="7">
        <f t="shared" si="299"/>
        <v>0</v>
      </c>
      <c r="I1096" s="7">
        <f t="shared" si="299"/>
        <v>0</v>
      </c>
      <c r="J1096" s="7">
        <f t="shared" si="293"/>
        <v>0</v>
      </c>
      <c r="K1096" s="7">
        <f t="shared" si="294"/>
        <v>0</v>
      </c>
    </row>
    <row r="1097" spans="1:11" x14ac:dyDescent="0.25">
      <c r="A1097" t="str">
        <f t="shared" si="291"/>
        <v>b</v>
      </c>
      <c r="B1097" s="8"/>
      <c r="C1097" s="9" t="s">
        <v>11</v>
      </c>
      <c r="D1097" s="29"/>
      <c r="E1097" s="10">
        <f t="shared" si="296"/>
        <v>0</v>
      </c>
      <c r="F1097" s="10">
        <v>0</v>
      </c>
      <c r="G1097" s="10">
        <v>0</v>
      </c>
      <c r="H1097" s="10">
        <v>0</v>
      </c>
      <c r="I1097" s="10">
        <v>0</v>
      </c>
      <c r="J1097" s="10">
        <f t="shared" si="293"/>
        <v>0</v>
      </c>
      <c r="K1097" s="10">
        <f t="shared" si="294"/>
        <v>0</v>
      </c>
    </row>
    <row r="1098" spans="1:11" x14ac:dyDescent="0.25">
      <c r="A1098" t="str">
        <f t="shared" si="291"/>
        <v>b</v>
      </c>
      <c r="B1098" s="8"/>
      <c r="C1098" s="9" t="s">
        <v>12</v>
      </c>
      <c r="D1098" s="29"/>
      <c r="E1098" s="10">
        <f t="shared" si="296"/>
        <v>0</v>
      </c>
      <c r="F1098" s="10">
        <v>0</v>
      </c>
      <c r="G1098" s="10">
        <v>0</v>
      </c>
      <c r="H1098" s="10">
        <v>0</v>
      </c>
      <c r="I1098" s="10">
        <v>0</v>
      </c>
      <c r="J1098" s="10">
        <f t="shared" si="293"/>
        <v>0</v>
      </c>
      <c r="K1098" s="10">
        <f t="shared" si="294"/>
        <v>0</v>
      </c>
    </row>
    <row r="1099" spans="1:11" x14ac:dyDescent="0.25">
      <c r="A1099" t="str">
        <f t="shared" si="291"/>
        <v>b</v>
      </c>
      <c r="B1099" s="8"/>
      <c r="C1099" s="9" t="s">
        <v>13</v>
      </c>
      <c r="D1099" s="29"/>
      <c r="E1099" s="10">
        <f t="shared" si="296"/>
        <v>0</v>
      </c>
      <c r="F1099" s="10">
        <v>0</v>
      </c>
      <c r="G1099" s="10">
        <v>0</v>
      </c>
      <c r="H1099" s="10">
        <v>0</v>
      </c>
      <c r="I1099" s="10">
        <v>0</v>
      </c>
      <c r="J1099" s="10">
        <f t="shared" si="293"/>
        <v>0</v>
      </c>
      <c r="K1099" s="10">
        <f t="shared" si="294"/>
        <v>0</v>
      </c>
    </row>
    <row r="1100" spans="1:11" x14ac:dyDescent="0.25">
      <c r="A1100" t="str">
        <f t="shared" si="291"/>
        <v>b</v>
      </c>
      <c r="B1100" s="8"/>
      <c r="C1100" s="9" t="s">
        <v>14</v>
      </c>
      <c r="D1100" s="29"/>
      <c r="E1100" s="10">
        <f t="shared" si="296"/>
        <v>0</v>
      </c>
      <c r="F1100" s="10">
        <v>0</v>
      </c>
      <c r="G1100" s="10">
        <v>0</v>
      </c>
      <c r="H1100" s="10">
        <v>0</v>
      </c>
      <c r="I1100" s="10">
        <v>0</v>
      </c>
      <c r="J1100" s="10">
        <f t="shared" si="293"/>
        <v>0</v>
      </c>
      <c r="K1100" s="10">
        <f t="shared" si="294"/>
        <v>0</v>
      </c>
    </row>
    <row r="1101" spans="1:11" x14ac:dyDescent="0.25">
      <c r="A1101" t="str">
        <f t="shared" si="291"/>
        <v>b</v>
      </c>
      <c r="B1101" s="8"/>
      <c r="C1101" s="9" t="s">
        <v>15</v>
      </c>
      <c r="D1101" s="29"/>
      <c r="E1101" s="10">
        <f t="shared" si="296"/>
        <v>0</v>
      </c>
      <c r="F1101" s="10">
        <v>0</v>
      </c>
      <c r="G1101" s="10">
        <v>0</v>
      </c>
      <c r="H1101" s="10">
        <v>0</v>
      </c>
      <c r="I1101" s="10">
        <v>0</v>
      </c>
      <c r="J1101" s="10">
        <f t="shared" si="293"/>
        <v>0</v>
      </c>
      <c r="K1101" s="10">
        <f t="shared" si="294"/>
        <v>0</v>
      </c>
    </row>
    <row r="1102" spans="1:11" x14ac:dyDescent="0.25">
      <c r="A1102" t="str">
        <f t="shared" si="291"/>
        <v>b</v>
      </c>
      <c r="B1102" s="8"/>
      <c r="C1102" s="9" t="s">
        <v>16</v>
      </c>
      <c r="D1102" s="29"/>
      <c r="E1102" s="10">
        <f t="shared" si="296"/>
        <v>0</v>
      </c>
      <c r="F1102" s="10">
        <v>0</v>
      </c>
      <c r="G1102" s="10">
        <v>0</v>
      </c>
      <c r="H1102" s="10">
        <v>0</v>
      </c>
      <c r="I1102" s="10">
        <v>0</v>
      </c>
      <c r="J1102" s="10">
        <f t="shared" si="293"/>
        <v>0</v>
      </c>
      <c r="K1102" s="10">
        <f t="shared" si="294"/>
        <v>0</v>
      </c>
    </row>
    <row r="1103" spans="1:11" x14ac:dyDescent="0.25">
      <c r="A1103" t="str">
        <f t="shared" si="291"/>
        <v>b</v>
      </c>
      <c r="B1103" s="8"/>
      <c r="C1103" s="9" t="s">
        <v>17</v>
      </c>
      <c r="D1103" s="29"/>
      <c r="E1103" s="10">
        <f t="shared" si="296"/>
        <v>0</v>
      </c>
      <c r="F1103" s="10">
        <v>0</v>
      </c>
      <c r="G1103" s="10">
        <v>0</v>
      </c>
      <c r="H1103" s="10">
        <v>0</v>
      </c>
      <c r="I1103" s="10">
        <v>0</v>
      </c>
      <c r="J1103" s="10">
        <f t="shared" si="293"/>
        <v>0</v>
      </c>
      <c r="K1103" s="10">
        <f t="shared" si="294"/>
        <v>0</v>
      </c>
    </row>
    <row r="1104" spans="1:11" x14ac:dyDescent="0.25">
      <c r="A1104" t="str">
        <f t="shared" si="291"/>
        <v>b</v>
      </c>
      <c r="B1104" s="5"/>
      <c r="C1104" s="6" t="s">
        <v>18</v>
      </c>
      <c r="D1104" s="28"/>
      <c r="E1104" s="7">
        <f t="shared" si="296"/>
        <v>0</v>
      </c>
      <c r="F1104" s="7">
        <v>0</v>
      </c>
      <c r="G1104" s="7">
        <v>0</v>
      </c>
      <c r="H1104" s="7">
        <v>0</v>
      </c>
      <c r="I1104" s="7">
        <v>0</v>
      </c>
      <c r="J1104" s="7">
        <f t="shared" si="293"/>
        <v>0</v>
      </c>
      <c r="K1104" s="7">
        <f t="shared" si="294"/>
        <v>0</v>
      </c>
    </row>
    <row r="1105" spans="1:11" x14ac:dyDescent="0.25">
      <c r="A1105" t="str">
        <f t="shared" si="291"/>
        <v>b</v>
      </c>
      <c r="B1105" s="5"/>
      <c r="C1105" s="6" t="s">
        <v>19</v>
      </c>
      <c r="D1105" s="28"/>
      <c r="E1105" s="7">
        <f t="shared" si="296"/>
        <v>0</v>
      </c>
      <c r="F1105" s="7">
        <v>0</v>
      </c>
      <c r="G1105" s="7">
        <v>0</v>
      </c>
      <c r="H1105" s="7">
        <v>0</v>
      </c>
      <c r="I1105" s="7">
        <v>0</v>
      </c>
      <c r="J1105" s="7">
        <f t="shared" si="293"/>
        <v>0</v>
      </c>
      <c r="K1105" s="7">
        <f t="shared" si="294"/>
        <v>0</v>
      </c>
    </row>
    <row r="1106" spans="1:11" ht="15.75" thickBot="1" x14ac:dyDescent="0.3">
      <c r="A1106" t="str">
        <f t="shared" si="291"/>
        <v>b</v>
      </c>
      <c r="B1106" s="11"/>
      <c r="C1106" s="12" t="s">
        <v>20</v>
      </c>
      <c r="D1106" s="30"/>
      <c r="E1106" s="13">
        <f t="shared" si="296"/>
        <v>0</v>
      </c>
      <c r="F1106" s="13">
        <v>0</v>
      </c>
      <c r="G1106" s="13">
        <v>0</v>
      </c>
      <c r="H1106" s="13">
        <v>0</v>
      </c>
      <c r="I1106" s="13">
        <v>0</v>
      </c>
      <c r="J1106" s="13">
        <f t="shared" si="293"/>
        <v>0</v>
      </c>
      <c r="K1106" s="13">
        <f t="shared" si="294"/>
        <v>0</v>
      </c>
    </row>
    <row r="1107" spans="1:11" ht="31.5" thickTop="1" thickBot="1" x14ac:dyDescent="0.3">
      <c r="A1107" t="str">
        <f t="shared" si="291"/>
        <v>b</v>
      </c>
      <c r="B1107" s="3" t="s">
        <v>176</v>
      </c>
      <c r="C1107" s="14" t="s">
        <v>177</v>
      </c>
      <c r="D1107" s="27"/>
      <c r="E1107" s="4">
        <f t="shared" si="296"/>
        <v>0</v>
      </c>
      <c r="F1107" s="4">
        <f>SUM(F1108,F1116,F1117,F1118)</f>
        <v>0</v>
      </c>
      <c r="G1107" s="4">
        <f t="shared" ref="G1107:I1107" si="300">SUM(G1108,G1116,G1117,G1118)</f>
        <v>0</v>
      </c>
      <c r="H1107" s="4">
        <f t="shared" si="300"/>
        <v>0</v>
      </c>
      <c r="I1107" s="4">
        <f t="shared" si="300"/>
        <v>0</v>
      </c>
      <c r="J1107" s="4">
        <f t="shared" si="293"/>
        <v>0</v>
      </c>
      <c r="K1107" s="4">
        <f t="shared" si="294"/>
        <v>0</v>
      </c>
    </row>
    <row r="1108" spans="1:11" ht="15.75" thickTop="1" x14ac:dyDescent="0.25">
      <c r="A1108" t="str">
        <f t="shared" si="291"/>
        <v>b</v>
      </c>
      <c r="B1108" s="5"/>
      <c r="C1108" s="6" t="s">
        <v>10</v>
      </c>
      <c r="D1108" s="28"/>
      <c r="E1108" s="7">
        <f t="shared" si="296"/>
        <v>0</v>
      </c>
      <c r="F1108" s="7">
        <f>SUM(F1109:F1115)</f>
        <v>0</v>
      </c>
      <c r="G1108" s="7">
        <f t="shared" ref="G1108:I1108" si="301">SUM(G1109:G1115)</f>
        <v>0</v>
      </c>
      <c r="H1108" s="7">
        <f t="shared" si="301"/>
        <v>0</v>
      </c>
      <c r="I1108" s="7">
        <f t="shared" si="301"/>
        <v>0</v>
      </c>
      <c r="J1108" s="7">
        <f t="shared" si="293"/>
        <v>0</v>
      </c>
      <c r="K1108" s="7">
        <f t="shared" si="294"/>
        <v>0</v>
      </c>
    </row>
    <row r="1109" spans="1:11" x14ac:dyDescent="0.25">
      <c r="A1109" t="str">
        <f t="shared" si="291"/>
        <v>b</v>
      </c>
      <c r="B1109" s="8"/>
      <c r="C1109" s="9" t="s">
        <v>11</v>
      </c>
      <c r="D1109" s="29"/>
      <c r="E1109" s="10">
        <f t="shared" si="296"/>
        <v>0</v>
      </c>
      <c r="F1109" s="10">
        <v>0</v>
      </c>
      <c r="G1109" s="10">
        <v>0</v>
      </c>
      <c r="H1109" s="10">
        <v>0</v>
      </c>
      <c r="I1109" s="10">
        <v>0</v>
      </c>
      <c r="J1109" s="10">
        <f t="shared" si="293"/>
        <v>0</v>
      </c>
      <c r="K1109" s="10">
        <f t="shared" si="294"/>
        <v>0</v>
      </c>
    </row>
    <row r="1110" spans="1:11" x14ac:dyDescent="0.25">
      <c r="A1110" t="str">
        <f t="shared" si="291"/>
        <v>b</v>
      </c>
      <c r="B1110" s="8"/>
      <c r="C1110" s="9" t="s">
        <v>12</v>
      </c>
      <c r="D1110" s="29"/>
      <c r="E1110" s="10">
        <f t="shared" si="296"/>
        <v>0</v>
      </c>
      <c r="F1110" s="10">
        <v>0</v>
      </c>
      <c r="G1110" s="10">
        <v>0</v>
      </c>
      <c r="H1110" s="10">
        <v>0</v>
      </c>
      <c r="I1110" s="10">
        <v>0</v>
      </c>
      <c r="J1110" s="10">
        <f t="shared" si="293"/>
        <v>0</v>
      </c>
      <c r="K1110" s="10">
        <f t="shared" si="294"/>
        <v>0</v>
      </c>
    </row>
    <row r="1111" spans="1:11" x14ac:dyDescent="0.25">
      <c r="A1111" t="str">
        <f t="shared" si="291"/>
        <v>b</v>
      </c>
      <c r="B1111" s="8"/>
      <c r="C1111" s="9" t="s">
        <v>13</v>
      </c>
      <c r="D1111" s="29"/>
      <c r="E1111" s="10">
        <f t="shared" si="296"/>
        <v>0</v>
      </c>
      <c r="F1111" s="10">
        <v>0</v>
      </c>
      <c r="G1111" s="10">
        <v>0</v>
      </c>
      <c r="H1111" s="10">
        <v>0</v>
      </c>
      <c r="I1111" s="10">
        <v>0</v>
      </c>
      <c r="J1111" s="10">
        <f t="shared" si="293"/>
        <v>0</v>
      </c>
      <c r="K1111" s="10">
        <f t="shared" si="294"/>
        <v>0</v>
      </c>
    </row>
    <row r="1112" spans="1:11" x14ac:dyDescent="0.25">
      <c r="A1112" t="str">
        <f t="shared" si="291"/>
        <v>b</v>
      </c>
      <c r="B1112" s="8"/>
      <c r="C1112" s="9" t="s">
        <v>14</v>
      </c>
      <c r="D1112" s="29"/>
      <c r="E1112" s="10">
        <f t="shared" si="296"/>
        <v>0</v>
      </c>
      <c r="F1112" s="10">
        <v>0</v>
      </c>
      <c r="G1112" s="10">
        <v>0</v>
      </c>
      <c r="H1112" s="10">
        <v>0</v>
      </c>
      <c r="I1112" s="10">
        <v>0</v>
      </c>
      <c r="J1112" s="10">
        <f t="shared" si="293"/>
        <v>0</v>
      </c>
      <c r="K1112" s="10">
        <f t="shared" si="294"/>
        <v>0</v>
      </c>
    </row>
    <row r="1113" spans="1:11" x14ac:dyDescent="0.25">
      <c r="A1113" t="str">
        <f t="shared" si="291"/>
        <v>b</v>
      </c>
      <c r="B1113" s="8"/>
      <c r="C1113" s="9" t="s">
        <v>15</v>
      </c>
      <c r="D1113" s="29"/>
      <c r="E1113" s="10">
        <f t="shared" si="296"/>
        <v>0</v>
      </c>
      <c r="F1113" s="10">
        <v>0</v>
      </c>
      <c r="G1113" s="10">
        <v>0</v>
      </c>
      <c r="H1113" s="10">
        <v>0</v>
      </c>
      <c r="I1113" s="10">
        <v>0</v>
      </c>
      <c r="J1113" s="10">
        <f t="shared" si="293"/>
        <v>0</v>
      </c>
      <c r="K1113" s="10">
        <f t="shared" si="294"/>
        <v>0</v>
      </c>
    </row>
    <row r="1114" spans="1:11" x14ac:dyDescent="0.25">
      <c r="A1114" t="str">
        <f t="shared" si="291"/>
        <v>b</v>
      </c>
      <c r="B1114" s="8"/>
      <c r="C1114" s="9" t="s">
        <v>16</v>
      </c>
      <c r="D1114" s="29"/>
      <c r="E1114" s="10">
        <f t="shared" si="296"/>
        <v>0</v>
      </c>
      <c r="F1114" s="10">
        <v>0</v>
      </c>
      <c r="G1114" s="10">
        <v>0</v>
      </c>
      <c r="H1114" s="10">
        <v>0</v>
      </c>
      <c r="I1114" s="10">
        <v>0</v>
      </c>
      <c r="J1114" s="10">
        <f t="shared" si="293"/>
        <v>0</v>
      </c>
      <c r="K1114" s="10">
        <f t="shared" si="294"/>
        <v>0</v>
      </c>
    </row>
    <row r="1115" spans="1:11" x14ac:dyDescent="0.25">
      <c r="A1115" t="str">
        <f t="shared" si="291"/>
        <v>b</v>
      </c>
      <c r="B1115" s="8"/>
      <c r="C1115" s="9" t="s">
        <v>17</v>
      </c>
      <c r="D1115" s="29"/>
      <c r="E1115" s="10">
        <f t="shared" si="296"/>
        <v>0</v>
      </c>
      <c r="F1115" s="10">
        <v>0</v>
      </c>
      <c r="G1115" s="10">
        <v>0</v>
      </c>
      <c r="H1115" s="10">
        <v>0</v>
      </c>
      <c r="I1115" s="10">
        <v>0</v>
      </c>
      <c r="J1115" s="10">
        <f t="shared" si="293"/>
        <v>0</v>
      </c>
      <c r="K1115" s="10">
        <f t="shared" si="294"/>
        <v>0</v>
      </c>
    </row>
    <row r="1116" spans="1:11" x14ac:dyDescent="0.25">
      <c r="A1116" t="str">
        <f t="shared" si="291"/>
        <v>b</v>
      </c>
      <c r="B1116" s="5"/>
      <c r="C1116" s="6" t="s">
        <v>18</v>
      </c>
      <c r="D1116" s="28"/>
      <c r="E1116" s="7">
        <f t="shared" si="296"/>
        <v>0</v>
      </c>
      <c r="F1116" s="7">
        <v>0</v>
      </c>
      <c r="G1116" s="7">
        <v>0</v>
      </c>
      <c r="H1116" s="7">
        <v>0</v>
      </c>
      <c r="I1116" s="7">
        <v>0</v>
      </c>
      <c r="J1116" s="7">
        <f t="shared" si="293"/>
        <v>0</v>
      </c>
      <c r="K1116" s="7">
        <f t="shared" si="294"/>
        <v>0</v>
      </c>
    </row>
    <row r="1117" spans="1:11" x14ac:dyDescent="0.25">
      <c r="A1117" t="str">
        <f t="shared" si="291"/>
        <v>b</v>
      </c>
      <c r="B1117" s="5"/>
      <c r="C1117" s="6" t="s">
        <v>19</v>
      </c>
      <c r="D1117" s="28"/>
      <c r="E1117" s="7">
        <f t="shared" si="296"/>
        <v>0</v>
      </c>
      <c r="F1117" s="7">
        <v>0</v>
      </c>
      <c r="G1117" s="7">
        <v>0</v>
      </c>
      <c r="H1117" s="7">
        <v>0</v>
      </c>
      <c r="I1117" s="7">
        <v>0</v>
      </c>
      <c r="J1117" s="7">
        <f t="shared" si="293"/>
        <v>0</v>
      </c>
      <c r="K1117" s="7">
        <f t="shared" si="294"/>
        <v>0</v>
      </c>
    </row>
    <row r="1118" spans="1:11" ht="15.75" thickBot="1" x14ac:dyDescent="0.3">
      <c r="A1118" t="str">
        <f t="shared" si="291"/>
        <v>b</v>
      </c>
      <c r="B1118" s="11"/>
      <c r="C1118" s="12" t="s">
        <v>20</v>
      </c>
      <c r="D1118" s="30"/>
      <c r="E1118" s="13">
        <f t="shared" si="296"/>
        <v>0</v>
      </c>
      <c r="F1118" s="13">
        <v>0</v>
      </c>
      <c r="G1118" s="13">
        <v>0</v>
      </c>
      <c r="H1118" s="13">
        <v>0</v>
      </c>
      <c r="I1118" s="13">
        <v>0</v>
      </c>
      <c r="J1118" s="13">
        <f t="shared" si="293"/>
        <v>0</v>
      </c>
      <c r="K1118" s="13">
        <f t="shared" si="294"/>
        <v>0</v>
      </c>
    </row>
    <row r="1119" spans="1:11" ht="32.25" customHeight="1" thickTop="1" thickBot="1" x14ac:dyDescent="0.3">
      <c r="A1119" t="str">
        <f t="shared" si="291"/>
        <v>b</v>
      </c>
      <c r="B1119" s="16" t="s">
        <v>178</v>
      </c>
      <c r="C1119" s="4" t="s">
        <v>179</v>
      </c>
      <c r="D1119" s="27"/>
      <c r="E1119" s="4">
        <f t="shared" si="296"/>
        <v>0</v>
      </c>
      <c r="F1119" s="4">
        <f>SUM(F1120,F1128,F1129,F1130)</f>
        <v>0</v>
      </c>
      <c r="G1119" s="4">
        <f t="shared" ref="G1119:I1119" si="302">SUM(G1120,G1128,G1129,G1130)</f>
        <v>0</v>
      </c>
      <c r="H1119" s="4">
        <f t="shared" si="302"/>
        <v>0</v>
      </c>
      <c r="I1119" s="4">
        <f t="shared" si="302"/>
        <v>0</v>
      </c>
      <c r="J1119" s="4">
        <f t="shared" si="293"/>
        <v>0</v>
      </c>
      <c r="K1119" s="4">
        <f t="shared" si="294"/>
        <v>0</v>
      </c>
    </row>
    <row r="1120" spans="1:11" ht="15.75" thickTop="1" x14ac:dyDescent="0.25">
      <c r="A1120" t="str">
        <f t="shared" si="291"/>
        <v>b</v>
      </c>
      <c r="B1120" s="5"/>
      <c r="C1120" s="6" t="s">
        <v>10</v>
      </c>
      <c r="D1120" s="28"/>
      <c r="E1120" s="7">
        <f t="shared" si="296"/>
        <v>0</v>
      </c>
      <c r="F1120" s="7">
        <f>SUM(F1121:F1127)</f>
        <v>0</v>
      </c>
      <c r="G1120" s="7">
        <f t="shared" ref="G1120:I1120" si="303">SUM(G1121:G1127)</f>
        <v>0</v>
      </c>
      <c r="H1120" s="7">
        <f t="shared" si="303"/>
        <v>0</v>
      </c>
      <c r="I1120" s="7">
        <f t="shared" si="303"/>
        <v>0</v>
      </c>
      <c r="J1120" s="7">
        <f t="shared" si="293"/>
        <v>0</v>
      </c>
      <c r="K1120" s="7">
        <f t="shared" si="294"/>
        <v>0</v>
      </c>
    </row>
    <row r="1121" spans="1:11" x14ac:dyDescent="0.25">
      <c r="A1121" t="str">
        <f t="shared" si="291"/>
        <v>b</v>
      </c>
      <c r="B1121" s="8"/>
      <c r="C1121" s="9" t="s">
        <v>11</v>
      </c>
      <c r="D1121" s="29"/>
      <c r="E1121" s="10">
        <f t="shared" si="296"/>
        <v>0</v>
      </c>
      <c r="F1121" s="10">
        <v>0</v>
      </c>
      <c r="G1121" s="10">
        <v>0</v>
      </c>
      <c r="H1121" s="10">
        <v>0</v>
      </c>
      <c r="I1121" s="10">
        <v>0</v>
      </c>
      <c r="J1121" s="10">
        <f t="shared" si="293"/>
        <v>0</v>
      </c>
      <c r="K1121" s="10">
        <f t="shared" si="294"/>
        <v>0</v>
      </c>
    </row>
    <row r="1122" spans="1:11" x14ac:dyDescent="0.25">
      <c r="A1122" t="str">
        <f t="shared" si="291"/>
        <v>b</v>
      </c>
      <c r="B1122" s="8"/>
      <c r="C1122" s="9" t="s">
        <v>12</v>
      </c>
      <c r="D1122" s="29"/>
      <c r="E1122" s="10">
        <f t="shared" si="296"/>
        <v>0</v>
      </c>
      <c r="F1122" s="10">
        <v>0</v>
      </c>
      <c r="G1122" s="10">
        <v>0</v>
      </c>
      <c r="H1122" s="10">
        <v>0</v>
      </c>
      <c r="I1122" s="10">
        <v>0</v>
      </c>
      <c r="J1122" s="10">
        <f t="shared" si="293"/>
        <v>0</v>
      </c>
      <c r="K1122" s="10">
        <f t="shared" si="294"/>
        <v>0</v>
      </c>
    </row>
    <row r="1123" spans="1:11" x14ac:dyDescent="0.25">
      <c r="A1123" t="str">
        <f t="shared" si="291"/>
        <v>b</v>
      </c>
      <c r="B1123" s="8"/>
      <c r="C1123" s="9" t="s">
        <v>13</v>
      </c>
      <c r="D1123" s="29"/>
      <c r="E1123" s="10">
        <f t="shared" si="296"/>
        <v>0</v>
      </c>
      <c r="F1123" s="10">
        <v>0</v>
      </c>
      <c r="G1123" s="10">
        <v>0</v>
      </c>
      <c r="H1123" s="10">
        <v>0</v>
      </c>
      <c r="I1123" s="10">
        <v>0</v>
      </c>
      <c r="J1123" s="10">
        <f t="shared" si="293"/>
        <v>0</v>
      </c>
      <c r="K1123" s="10">
        <f t="shared" si="294"/>
        <v>0</v>
      </c>
    </row>
    <row r="1124" spans="1:11" x14ac:dyDescent="0.25">
      <c r="A1124" t="str">
        <f t="shared" si="291"/>
        <v>b</v>
      </c>
      <c r="B1124" s="8"/>
      <c r="C1124" s="9" t="s">
        <v>14</v>
      </c>
      <c r="D1124" s="29"/>
      <c r="E1124" s="10">
        <f t="shared" si="296"/>
        <v>0</v>
      </c>
      <c r="F1124" s="10">
        <v>0</v>
      </c>
      <c r="G1124" s="10">
        <v>0</v>
      </c>
      <c r="H1124" s="10">
        <v>0</v>
      </c>
      <c r="I1124" s="10">
        <v>0</v>
      </c>
      <c r="J1124" s="10">
        <f t="shared" si="293"/>
        <v>0</v>
      </c>
      <c r="K1124" s="10">
        <f t="shared" si="294"/>
        <v>0</v>
      </c>
    </row>
    <row r="1125" spans="1:11" x14ac:dyDescent="0.25">
      <c r="A1125" t="str">
        <f t="shared" si="291"/>
        <v>b</v>
      </c>
      <c r="B1125" s="8"/>
      <c r="C1125" s="9" t="s">
        <v>15</v>
      </c>
      <c r="D1125" s="29"/>
      <c r="E1125" s="10">
        <f t="shared" si="296"/>
        <v>0</v>
      </c>
      <c r="F1125" s="10">
        <v>0</v>
      </c>
      <c r="G1125" s="10">
        <v>0</v>
      </c>
      <c r="H1125" s="10">
        <v>0</v>
      </c>
      <c r="I1125" s="10">
        <v>0</v>
      </c>
      <c r="J1125" s="10">
        <f t="shared" si="293"/>
        <v>0</v>
      </c>
      <c r="K1125" s="10">
        <f t="shared" si="294"/>
        <v>0</v>
      </c>
    </row>
    <row r="1126" spans="1:11" x14ac:dyDescent="0.25">
      <c r="A1126" t="str">
        <f t="shared" si="291"/>
        <v>b</v>
      </c>
      <c r="B1126" s="8"/>
      <c r="C1126" s="9" t="s">
        <v>16</v>
      </c>
      <c r="D1126" s="29"/>
      <c r="E1126" s="10">
        <f t="shared" si="296"/>
        <v>0</v>
      </c>
      <c r="F1126" s="10">
        <v>0</v>
      </c>
      <c r="G1126" s="10">
        <v>0</v>
      </c>
      <c r="H1126" s="10">
        <v>0</v>
      </c>
      <c r="I1126" s="10">
        <v>0</v>
      </c>
      <c r="J1126" s="10">
        <f t="shared" si="293"/>
        <v>0</v>
      </c>
      <c r="K1126" s="10">
        <f t="shared" si="294"/>
        <v>0</v>
      </c>
    </row>
    <row r="1127" spans="1:11" x14ac:dyDescent="0.25">
      <c r="A1127" t="str">
        <f t="shared" si="291"/>
        <v>b</v>
      </c>
      <c r="B1127" s="8"/>
      <c r="C1127" s="9" t="s">
        <v>17</v>
      </c>
      <c r="D1127" s="29"/>
      <c r="E1127" s="10">
        <f t="shared" si="296"/>
        <v>0</v>
      </c>
      <c r="F1127" s="10">
        <v>0</v>
      </c>
      <c r="G1127" s="10">
        <v>0</v>
      </c>
      <c r="H1127" s="10">
        <v>0</v>
      </c>
      <c r="I1127" s="10">
        <v>0</v>
      </c>
      <c r="J1127" s="10">
        <f t="shared" si="293"/>
        <v>0</v>
      </c>
      <c r="K1127" s="10">
        <f t="shared" si="294"/>
        <v>0</v>
      </c>
    </row>
    <row r="1128" spans="1:11" x14ac:dyDescent="0.25">
      <c r="A1128" t="str">
        <f t="shared" si="291"/>
        <v>b</v>
      </c>
      <c r="B1128" s="5"/>
      <c r="C1128" s="6" t="s">
        <v>18</v>
      </c>
      <c r="D1128" s="28"/>
      <c r="E1128" s="7">
        <f t="shared" si="296"/>
        <v>0</v>
      </c>
      <c r="F1128" s="7">
        <v>0</v>
      </c>
      <c r="G1128" s="7">
        <v>0</v>
      </c>
      <c r="H1128" s="7">
        <v>0</v>
      </c>
      <c r="I1128" s="7">
        <v>0</v>
      </c>
      <c r="J1128" s="7">
        <f t="shared" si="293"/>
        <v>0</v>
      </c>
      <c r="K1128" s="7">
        <f t="shared" si="294"/>
        <v>0</v>
      </c>
    </row>
    <row r="1129" spans="1:11" x14ac:dyDescent="0.25">
      <c r="A1129" t="str">
        <f t="shared" si="291"/>
        <v>b</v>
      </c>
      <c r="B1129" s="5"/>
      <c r="C1129" s="6" t="s">
        <v>19</v>
      </c>
      <c r="D1129" s="28"/>
      <c r="E1129" s="7">
        <f t="shared" si="296"/>
        <v>0</v>
      </c>
      <c r="F1129" s="7">
        <v>0</v>
      </c>
      <c r="G1129" s="7">
        <v>0</v>
      </c>
      <c r="H1129" s="7">
        <v>0</v>
      </c>
      <c r="I1129" s="7">
        <v>0</v>
      </c>
      <c r="J1129" s="7">
        <f t="shared" si="293"/>
        <v>0</v>
      </c>
      <c r="K1129" s="7">
        <f t="shared" si="294"/>
        <v>0</v>
      </c>
    </row>
    <row r="1130" spans="1:11" ht="15.75" thickBot="1" x14ac:dyDescent="0.3">
      <c r="A1130" t="str">
        <f t="shared" si="291"/>
        <v>b</v>
      </c>
      <c r="B1130" s="11"/>
      <c r="C1130" s="12" t="s">
        <v>20</v>
      </c>
      <c r="D1130" s="30"/>
      <c r="E1130" s="13">
        <f t="shared" si="296"/>
        <v>0</v>
      </c>
      <c r="F1130" s="13">
        <v>0</v>
      </c>
      <c r="G1130" s="13">
        <v>0</v>
      </c>
      <c r="H1130" s="13">
        <v>0</v>
      </c>
      <c r="I1130" s="13">
        <v>0</v>
      </c>
      <c r="J1130" s="13">
        <f t="shared" si="293"/>
        <v>0</v>
      </c>
      <c r="K1130" s="13">
        <f t="shared" si="294"/>
        <v>0</v>
      </c>
    </row>
    <row r="1131" spans="1:11" ht="46.5" thickTop="1" thickBot="1" x14ac:dyDescent="0.3">
      <c r="A1131" t="str">
        <f t="shared" si="291"/>
        <v>b</v>
      </c>
      <c r="B1131" s="3" t="s">
        <v>180</v>
      </c>
      <c r="C1131" s="14" t="s">
        <v>181</v>
      </c>
      <c r="D1131" s="27"/>
      <c r="E1131" s="4">
        <f t="shared" si="296"/>
        <v>0</v>
      </c>
      <c r="F1131" s="4">
        <f>SUM(F1132,F1140,F1141,F1142)</f>
        <v>0</v>
      </c>
      <c r="G1131" s="4">
        <f t="shared" ref="G1131:I1131" si="304">SUM(G1132,G1140,G1141,G1142)</f>
        <v>0</v>
      </c>
      <c r="H1131" s="4">
        <f t="shared" si="304"/>
        <v>0</v>
      </c>
      <c r="I1131" s="4">
        <f t="shared" si="304"/>
        <v>0</v>
      </c>
      <c r="J1131" s="4">
        <f t="shared" si="293"/>
        <v>0</v>
      </c>
      <c r="K1131" s="4">
        <f t="shared" si="294"/>
        <v>0</v>
      </c>
    </row>
    <row r="1132" spans="1:11" ht="15.75" thickTop="1" x14ac:dyDescent="0.25">
      <c r="A1132" t="str">
        <f t="shared" si="291"/>
        <v>b</v>
      </c>
      <c r="B1132" s="5"/>
      <c r="C1132" s="6" t="s">
        <v>10</v>
      </c>
      <c r="D1132" s="28"/>
      <c r="E1132" s="7">
        <f t="shared" si="296"/>
        <v>0</v>
      </c>
      <c r="F1132" s="7">
        <f>SUM(F1133:F1139)</f>
        <v>0</v>
      </c>
      <c r="G1132" s="7">
        <f t="shared" ref="G1132:I1132" si="305">SUM(G1133:G1139)</f>
        <v>0</v>
      </c>
      <c r="H1132" s="7">
        <f t="shared" si="305"/>
        <v>0</v>
      </c>
      <c r="I1132" s="7">
        <f t="shared" si="305"/>
        <v>0</v>
      </c>
      <c r="J1132" s="7">
        <f t="shared" si="293"/>
        <v>0</v>
      </c>
      <c r="K1132" s="7">
        <f t="shared" si="294"/>
        <v>0</v>
      </c>
    </row>
    <row r="1133" spans="1:11" x14ac:dyDescent="0.25">
      <c r="A1133" t="str">
        <f t="shared" si="291"/>
        <v>b</v>
      </c>
      <c r="B1133" s="8"/>
      <c r="C1133" s="9" t="s">
        <v>11</v>
      </c>
      <c r="D1133" s="29"/>
      <c r="E1133" s="10">
        <f t="shared" si="296"/>
        <v>0</v>
      </c>
      <c r="F1133" s="10">
        <v>0</v>
      </c>
      <c r="G1133" s="10">
        <v>0</v>
      </c>
      <c r="H1133" s="10">
        <v>0</v>
      </c>
      <c r="I1133" s="10">
        <v>0</v>
      </c>
      <c r="J1133" s="10">
        <f t="shared" si="293"/>
        <v>0</v>
      </c>
      <c r="K1133" s="10">
        <f t="shared" si="294"/>
        <v>0</v>
      </c>
    </row>
    <row r="1134" spans="1:11" x14ac:dyDescent="0.25">
      <c r="A1134" t="str">
        <f t="shared" si="291"/>
        <v>b</v>
      </c>
      <c r="B1134" s="8"/>
      <c r="C1134" s="9" t="s">
        <v>12</v>
      </c>
      <c r="D1134" s="29"/>
      <c r="E1134" s="10">
        <f t="shared" si="296"/>
        <v>0</v>
      </c>
      <c r="F1134" s="10">
        <v>0</v>
      </c>
      <c r="G1134" s="10">
        <v>0</v>
      </c>
      <c r="H1134" s="10">
        <v>0</v>
      </c>
      <c r="I1134" s="10">
        <v>0</v>
      </c>
      <c r="J1134" s="10">
        <f t="shared" si="293"/>
        <v>0</v>
      </c>
      <c r="K1134" s="10">
        <f t="shared" si="294"/>
        <v>0</v>
      </c>
    </row>
    <row r="1135" spans="1:11" x14ac:dyDescent="0.25">
      <c r="A1135" t="str">
        <f t="shared" si="291"/>
        <v>b</v>
      </c>
      <c r="B1135" s="8"/>
      <c r="C1135" s="9" t="s">
        <v>13</v>
      </c>
      <c r="D1135" s="29"/>
      <c r="E1135" s="10">
        <f t="shared" si="296"/>
        <v>0</v>
      </c>
      <c r="F1135" s="10">
        <v>0</v>
      </c>
      <c r="G1135" s="10">
        <v>0</v>
      </c>
      <c r="H1135" s="10">
        <v>0</v>
      </c>
      <c r="I1135" s="10">
        <v>0</v>
      </c>
      <c r="J1135" s="10">
        <f t="shared" si="293"/>
        <v>0</v>
      </c>
      <c r="K1135" s="10">
        <f t="shared" si="294"/>
        <v>0</v>
      </c>
    </row>
    <row r="1136" spans="1:11" x14ac:dyDescent="0.25">
      <c r="A1136" t="str">
        <f t="shared" ref="A1136:A1142" si="306">IF(OR(E1136&lt;&gt;0,F1136&lt;&gt;0,G1136&lt;&gt;0,H1136&lt;&gt;0,I1136&lt;&gt;0,),"a","b")</f>
        <v>b</v>
      </c>
      <c r="B1136" s="8"/>
      <c r="C1136" s="9" t="s">
        <v>14</v>
      </c>
      <c r="D1136" s="29"/>
      <c r="E1136" s="10">
        <f t="shared" si="296"/>
        <v>0</v>
      </c>
      <c r="F1136" s="10">
        <v>0</v>
      </c>
      <c r="G1136" s="10">
        <v>0</v>
      </c>
      <c r="H1136" s="10">
        <v>0</v>
      </c>
      <c r="I1136" s="10">
        <v>0</v>
      </c>
      <c r="J1136" s="10">
        <f t="shared" ref="J1136:J1142" si="307">SUM(F1136,G1136)</f>
        <v>0</v>
      </c>
      <c r="K1136" s="10">
        <f t="shared" ref="K1136:K1142" si="308">SUM(F1136,G1136,H1136)</f>
        <v>0</v>
      </c>
    </row>
    <row r="1137" spans="1:11" x14ac:dyDescent="0.25">
      <c r="A1137" t="str">
        <f t="shared" si="306"/>
        <v>b</v>
      </c>
      <c r="B1137" s="8"/>
      <c r="C1137" s="9" t="s">
        <v>15</v>
      </c>
      <c r="D1137" s="29"/>
      <c r="E1137" s="10">
        <f t="shared" si="296"/>
        <v>0</v>
      </c>
      <c r="F1137" s="10">
        <v>0</v>
      </c>
      <c r="G1137" s="10">
        <v>0</v>
      </c>
      <c r="H1137" s="10">
        <v>0</v>
      </c>
      <c r="I1137" s="10">
        <v>0</v>
      </c>
      <c r="J1137" s="10">
        <f t="shared" si="307"/>
        <v>0</v>
      </c>
      <c r="K1137" s="10">
        <f t="shared" si="308"/>
        <v>0</v>
      </c>
    </row>
    <row r="1138" spans="1:11" x14ac:dyDescent="0.25">
      <c r="A1138" t="str">
        <f t="shared" si="306"/>
        <v>b</v>
      </c>
      <c r="B1138" s="8"/>
      <c r="C1138" s="9" t="s">
        <v>16</v>
      </c>
      <c r="D1138" s="29"/>
      <c r="E1138" s="10">
        <f t="shared" si="296"/>
        <v>0</v>
      </c>
      <c r="F1138" s="10">
        <v>0</v>
      </c>
      <c r="G1138" s="10">
        <v>0</v>
      </c>
      <c r="H1138" s="10">
        <v>0</v>
      </c>
      <c r="I1138" s="10">
        <v>0</v>
      </c>
      <c r="J1138" s="10">
        <f t="shared" si="307"/>
        <v>0</v>
      </c>
      <c r="K1138" s="10">
        <f t="shared" si="308"/>
        <v>0</v>
      </c>
    </row>
    <row r="1139" spans="1:11" x14ac:dyDescent="0.25">
      <c r="A1139" t="str">
        <f t="shared" si="306"/>
        <v>b</v>
      </c>
      <c r="B1139" s="8"/>
      <c r="C1139" s="9" t="s">
        <v>17</v>
      </c>
      <c r="D1139" s="29"/>
      <c r="E1139" s="10">
        <f t="shared" si="296"/>
        <v>0</v>
      </c>
      <c r="F1139" s="10">
        <v>0</v>
      </c>
      <c r="G1139" s="10">
        <v>0</v>
      </c>
      <c r="H1139" s="10">
        <v>0</v>
      </c>
      <c r="I1139" s="10">
        <v>0</v>
      </c>
      <c r="J1139" s="10">
        <f t="shared" si="307"/>
        <v>0</v>
      </c>
      <c r="K1139" s="10">
        <f t="shared" si="308"/>
        <v>0</v>
      </c>
    </row>
    <row r="1140" spans="1:11" x14ac:dyDescent="0.25">
      <c r="A1140" t="str">
        <f t="shared" si="306"/>
        <v>b</v>
      </c>
      <c r="B1140" s="5"/>
      <c r="C1140" s="6" t="s">
        <v>18</v>
      </c>
      <c r="D1140" s="28"/>
      <c r="E1140" s="7">
        <f t="shared" si="296"/>
        <v>0</v>
      </c>
      <c r="F1140" s="10">
        <v>0</v>
      </c>
      <c r="G1140" s="10">
        <v>0</v>
      </c>
      <c r="H1140" s="10">
        <v>0</v>
      </c>
      <c r="I1140" s="10">
        <v>0</v>
      </c>
      <c r="J1140" s="7">
        <f t="shared" si="307"/>
        <v>0</v>
      </c>
      <c r="K1140" s="7">
        <f t="shared" si="308"/>
        <v>0</v>
      </c>
    </row>
    <row r="1141" spans="1:11" x14ac:dyDescent="0.25">
      <c r="A1141" t="str">
        <f t="shared" si="306"/>
        <v>b</v>
      </c>
      <c r="B1141" s="5"/>
      <c r="C1141" s="6" t="s">
        <v>19</v>
      </c>
      <c r="D1141" s="28"/>
      <c r="E1141" s="7">
        <f t="shared" si="296"/>
        <v>0</v>
      </c>
      <c r="F1141" s="10">
        <v>0</v>
      </c>
      <c r="G1141" s="10">
        <v>0</v>
      </c>
      <c r="H1141" s="10">
        <v>0</v>
      </c>
      <c r="I1141" s="10">
        <v>0</v>
      </c>
      <c r="J1141" s="7">
        <f t="shared" si="307"/>
        <v>0</v>
      </c>
      <c r="K1141" s="7">
        <f t="shared" si="308"/>
        <v>0</v>
      </c>
    </row>
    <row r="1142" spans="1:11" ht="15.75" thickBot="1" x14ac:dyDescent="0.3">
      <c r="A1142" t="str">
        <f t="shared" si="306"/>
        <v>b</v>
      </c>
      <c r="B1142" s="11"/>
      <c r="C1142" s="12" t="s">
        <v>20</v>
      </c>
      <c r="D1142" s="30"/>
      <c r="E1142" s="13">
        <f t="shared" si="296"/>
        <v>0</v>
      </c>
      <c r="F1142" s="10">
        <v>0</v>
      </c>
      <c r="G1142" s="10">
        <v>0</v>
      </c>
      <c r="H1142" s="10">
        <v>0</v>
      </c>
      <c r="I1142" s="10">
        <v>0</v>
      </c>
      <c r="J1142" s="13">
        <f t="shared" si="307"/>
        <v>0</v>
      </c>
      <c r="K1142" s="13">
        <f t="shared" si="308"/>
        <v>0</v>
      </c>
    </row>
    <row r="1143" spans="1:11" ht="15.75" thickTop="1" x14ac:dyDescent="0.25"/>
  </sheetData>
  <autoFilter ref="A2:K1142"/>
  <customSheetViews>
    <customSheetView guid="{D5A2A8BA-BDA4-4AA2-8B7D-A1E1AFC3D0A5}" scale="90" showPageBreaks="1" showGridLines="0" printArea="1" showAutoFilter="1" view="pageBreakPreview">
      <pane ySplit="2" topLeftCell="A3" activePane="bottomLeft" state="frozen"/>
      <selection pane="bottomLeft" activeCell="L1" sqref="L1:L1048576"/>
      <colBreaks count="1" manualBreakCount="1">
        <brk id="9" max="1033" man="1"/>
      </colBreaks>
      <pageMargins left="0.7" right="0.7" top="0.75" bottom="0.75" header="0.3" footer="0.3"/>
      <pageSetup scale="56" orientation="portrait" r:id="rId1"/>
      <autoFilter ref="A2:K2"/>
    </customSheetView>
  </customSheetViews>
  <mergeCells count="1">
    <mergeCell ref="B1:I1"/>
  </mergeCells>
  <pageMargins left="0.7" right="0.7" top="0.75" bottom="0.75" header="0.3" footer="0.3"/>
  <pageSetup scale="56" orientation="portrait" r:id="rId2"/>
  <colBreaks count="1" manualBreakCount="1">
    <brk id="9" max="1033" man="1"/>
  </colBreaks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144"/>
  <sheetViews>
    <sheetView showGridLines="0" view="pageBreakPreview" zoomScale="90" zoomScaleNormal="100" zoomScaleSheetLayoutView="9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N562" sqref="N562"/>
    </sheetView>
  </sheetViews>
  <sheetFormatPr defaultRowHeight="15" x14ac:dyDescent="0.25"/>
  <cols>
    <col min="1" max="1" width="3.28515625" customWidth="1"/>
    <col min="2" max="2" width="16.5703125" customWidth="1"/>
    <col min="3" max="3" width="50.140625" customWidth="1"/>
    <col min="4" max="28" width="15.85546875" customWidth="1"/>
  </cols>
  <sheetData>
    <row r="1" spans="1:28" ht="45" customHeight="1" thickBot="1" x14ac:dyDescent="0.3">
      <c r="B1" s="144" t="s">
        <v>261</v>
      </c>
      <c r="C1" s="144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4"/>
      <c r="Y1" s="144"/>
      <c r="Z1" s="144"/>
      <c r="AA1" s="144"/>
      <c r="AB1" s="144"/>
    </row>
    <row r="2" spans="1:28" ht="30" x14ac:dyDescent="0.25">
      <c r="B2" s="1" t="s">
        <v>0</v>
      </c>
      <c r="C2" s="1" t="s">
        <v>1</v>
      </c>
      <c r="D2" s="146" t="s">
        <v>275</v>
      </c>
      <c r="E2" s="147"/>
      <c r="F2" s="147"/>
      <c r="G2" s="147"/>
      <c r="H2" s="148"/>
      <c r="I2" s="146" t="s">
        <v>276</v>
      </c>
      <c r="J2" s="147"/>
      <c r="K2" s="147"/>
      <c r="L2" s="147"/>
      <c r="M2" s="148"/>
      <c r="N2" s="146" t="s">
        <v>277</v>
      </c>
      <c r="O2" s="147"/>
      <c r="P2" s="147"/>
      <c r="Q2" s="147"/>
      <c r="R2" s="148"/>
      <c r="S2" s="146" t="s">
        <v>314</v>
      </c>
      <c r="T2" s="147"/>
      <c r="U2" s="147"/>
      <c r="V2" s="147"/>
      <c r="W2" s="148"/>
      <c r="X2" s="90" t="s">
        <v>276</v>
      </c>
      <c r="Y2" s="2" t="s">
        <v>277</v>
      </c>
      <c r="Z2" s="2" t="s">
        <v>4</v>
      </c>
      <c r="AA2" s="2" t="s">
        <v>5</v>
      </c>
      <c r="AB2" s="2" t="s">
        <v>6</v>
      </c>
    </row>
    <row r="3" spans="1:28" ht="30.75" thickBot="1" x14ac:dyDescent="0.3">
      <c r="B3" s="83"/>
      <c r="C3" s="83"/>
      <c r="D3" s="97" t="s">
        <v>278</v>
      </c>
      <c r="E3" s="2" t="s">
        <v>218</v>
      </c>
      <c r="F3" s="2" t="s">
        <v>219</v>
      </c>
      <c r="G3" s="85" t="s">
        <v>305</v>
      </c>
      <c r="H3" s="98" t="s">
        <v>279</v>
      </c>
      <c r="I3" s="97" t="s">
        <v>278</v>
      </c>
      <c r="J3" s="2" t="s">
        <v>218</v>
      </c>
      <c r="K3" s="2" t="s">
        <v>219</v>
      </c>
      <c r="L3" s="85" t="s">
        <v>305</v>
      </c>
      <c r="M3" s="98" t="s">
        <v>279</v>
      </c>
      <c r="N3" s="97" t="s">
        <v>278</v>
      </c>
      <c r="O3" s="2" t="s">
        <v>218</v>
      </c>
      <c r="P3" s="2" t="s">
        <v>219</v>
      </c>
      <c r="Q3" s="85" t="s">
        <v>305</v>
      </c>
      <c r="R3" s="98" t="s">
        <v>279</v>
      </c>
      <c r="S3" s="97" t="s">
        <v>278</v>
      </c>
      <c r="T3" s="2" t="s">
        <v>218</v>
      </c>
      <c r="U3" s="2" t="s">
        <v>219</v>
      </c>
      <c r="V3" s="85" t="s">
        <v>305</v>
      </c>
      <c r="W3" s="98" t="s">
        <v>279</v>
      </c>
      <c r="X3" s="84"/>
      <c r="Y3" s="84"/>
      <c r="Z3" s="84"/>
      <c r="AA3" s="84"/>
      <c r="AB3" s="84"/>
    </row>
    <row r="4" spans="1:28" ht="31.5" thickTop="1" thickBot="1" x14ac:dyDescent="0.3">
      <c r="A4" t="e">
        <f>IF(OR(D4&lt;&gt;0,E4&lt;&gt;0,F4&lt;&gt;0,G4&lt;&gt;0,H4&lt;&gt;0,),"a","b")</f>
        <v>#REF!</v>
      </c>
      <c r="B4" s="16" t="s">
        <v>7</v>
      </c>
      <c r="C4" s="4" t="s">
        <v>8</v>
      </c>
      <c r="D4" s="103" t="e">
        <f>'დაზუსტ. ბიუჯ.'!#REF!</f>
        <v>#REF!</v>
      </c>
      <c r="E4" s="86" t="e">
        <f>'დაზუსტ. საკუთ.'!#REF!</f>
        <v>#REF!</v>
      </c>
      <c r="F4" s="86" t="e">
        <f>'დაზუსტ. ბიუჯ. ფონდ.'!#REF!</f>
        <v>#REF!</v>
      </c>
      <c r="G4" s="86">
        <f>'გრანტის საკასო'!D3</f>
        <v>0</v>
      </c>
      <c r="H4" s="86">
        <f>'მიზნ.გრანტის საკასო '!D3</f>
        <v>1344129.63</v>
      </c>
      <c r="I4" s="103" t="e">
        <f>'დაზუსტ. ბიუჯ.'!#REF!-'დაზუსტ. ბიუჯ.'!#REF!</f>
        <v>#REF!</v>
      </c>
      <c r="J4" s="86" t="e">
        <f>'დაზუსტ. საკუთ.'!#REF!-'დაზუსტ. საკუთ.'!#REF!</f>
        <v>#REF!</v>
      </c>
      <c r="K4" s="86" t="e">
        <f>'დაზუსტ. ბიუჯ. ფონდ.'!#REF!-'დაზუსტ. ბიუჯ. ფონდ.'!#REF!</f>
        <v>#REF!</v>
      </c>
      <c r="L4" s="86">
        <f>'გრანტის საკასო'!E3</f>
        <v>136154.59</v>
      </c>
      <c r="M4" s="102">
        <f>'მიზნ.გრანტის საკასო '!E3-'მიზნ.გრანტის საკასო '!D3</f>
        <v>1376298.6100000003</v>
      </c>
      <c r="N4" s="103" t="e">
        <f>'დაზუსტ. ბიუჯ.'!#REF!-'დაზუსტ. ბიუჯ.'!#REF!</f>
        <v>#REF!</v>
      </c>
      <c r="O4" s="86" t="e">
        <f>'დაზუსტ. საკუთ.'!#REF!-'დაზუსტ. საკუთ.'!#REF!</f>
        <v>#REF!</v>
      </c>
      <c r="P4" s="86" t="e">
        <f>'დაზუსტ. ბიუჯ. ფონდ.'!#REF!</f>
        <v>#REF!</v>
      </c>
      <c r="Q4" s="86">
        <f>'გრანტის საკასო'!J3</f>
        <v>0</v>
      </c>
      <c r="R4" s="102">
        <f>'მიზნ.გრანტის საკასო '!J3-'მიზნ.გრანტის საკასო '!I3</f>
        <v>0</v>
      </c>
      <c r="S4" s="103" t="e">
        <f>N4+I4+D4</f>
        <v>#REF!</v>
      </c>
      <c r="T4" s="86" t="e">
        <f t="shared" ref="T4:W19" si="0">O4+J4+E4</f>
        <v>#REF!</v>
      </c>
      <c r="U4" s="86" t="e">
        <f t="shared" si="0"/>
        <v>#REF!</v>
      </c>
      <c r="V4" s="86">
        <f t="shared" si="0"/>
        <v>136154.59</v>
      </c>
      <c r="W4" s="102">
        <f t="shared" si="0"/>
        <v>2720428.24</v>
      </c>
      <c r="X4" s="94"/>
      <c r="Y4" s="4"/>
      <c r="Z4" s="4">
        <f t="shared" ref="Z4:AB15" si="1">SUM(Z16,Z268,Z544,Z1072,Z1084)</f>
        <v>0</v>
      </c>
      <c r="AA4" s="4">
        <f t="shared" si="1"/>
        <v>0</v>
      </c>
      <c r="AB4" s="4">
        <f t="shared" si="1"/>
        <v>0</v>
      </c>
    </row>
    <row r="5" spans="1:28" ht="15.75" thickTop="1" x14ac:dyDescent="0.25">
      <c r="A5" t="e">
        <f t="shared" ref="A5:A68" si="2">IF(OR(D5&lt;&gt;0,E5&lt;&gt;0,F5&lt;&gt;0,G5&lt;&gt;0,H5&lt;&gt;0,),"a","b")</f>
        <v>#REF!</v>
      </c>
      <c r="B5" s="5" t="s">
        <v>9</v>
      </c>
      <c r="C5" s="6" t="s">
        <v>10</v>
      </c>
      <c r="D5" s="104" t="e">
        <f>'დაზუსტ. ბიუჯ.'!#REF!</f>
        <v>#REF!</v>
      </c>
      <c r="E5" s="87" t="e">
        <f>'დაზუსტ. საკუთ.'!#REF!</f>
        <v>#REF!</v>
      </c>
      <c r="F5" s="87" t="e">
        <f>'დაზუსტ. ბიუჯ. ფონდ.'!#REF!</f>
        <v>#REF!</v>
      </c>
      <c r="G5" s="87">
        <f>'გრანტის საკასო'!D4</f>
        <v>0</v>
      </c>
      <c r="H5" s="87">
        <f>'მიზნ.გრანტის საკასო '!D4</f>
        <v>333242.86</v>
      </c>
      <c r="I5" s="104" t="e">
        <f>'დაზუსტ. ბიუჯ.'!#REF!-'დაზუსტ. ბიუჯ.'!#REF!</f>
        <v>#REF!</v>
      </c>
      <c r="J5" s="87" t="e">
        <f>'დაზუსტ. საკუთ.'!#REF!-'დაზუსტ. საკუთ.'!#REF!</f>
        <v>#REF!</v>
      </c>
      <c r="K5" s="87" t="e">
        <f>'დაზუსტ. ბიუჯ. ფონდ.'!#REF!-'დაზუსტ. ბიუჯ. ფონდ.'!#REF!</f>
        <v>#REF!</v>
      </c>
      <c r="L5" s="87">
        <f>'გრანტის საკასო'!E4</f>
        <v>0</v>
      </c>
      <c r="M5" s="99">
        <f>'მიზნ.გრანტის საკასო '!E4-'მიზნ.გრანტის საკასო '!D4</f>
        <v>907782.49000000011</v>
      </c>
      <c r="N5" s="104" t="e">
        <f>'დაზუსტ. ბიუჯ.'!#REF!-'დაზუსტ. ბიუჯ.'!#REF!</f>
        <v>#REF!</v>
      </c>
      <c r="O5" s="87" t="e">
        <f>'დაზუსტ. საკუთ.'!#REF!-'დაზუსტ. საკუთ.'!#REF!</f>
        <v>#REF!</v>
      </c>
      <c r="P5" s="87" t="e">
        <f>'დაზუსტ. ბიუჯ. ფონდ.'!#REF!</f>
        <v>#REF!</v>
      </c>
      <c r="Q5" s="87">
        <f>'გრანტის საკასო'!J4</f>
        <v>0</v>
      </c>
      <c r="R5" s="99">
        <f>'მიზნ.გრანტის საკასო '!J4-'მიზნ.გრანტის საკასო '!I4</f>
        <v>0</v>
      </c>
      <c r="S5" s="104" t="e">
        <f t="shared" ref="S5:S68" si="3">N5+I5+D5</f>
        <v>#REF!</v>
      </c>
      <c r="T5" s="87" t="e">
        <f t="shared" si="0"/>
        <v>#REF!</v>
      </c>
      <c r="U5" s="87" t="e">
        <f t="shared" si="0"/>
        <v>#REF!</v>
      </c>
      <c r="V5" s="87">
        <f t="shared" si="0"/>
        <v>0</v>
      </c>
      <c r="W5" s="99">
        <f t="shared" si="0"/>
        <v>1241025.3500000001</v>
      </c>
      <c r="X5" s="91"/>
      <c r="Y5" s="7"/>
      <c r="Z5" s="7">
        <f t="shared" si="1"/>
        <v>0</v>
      </c>
      <c r="AA5" s="7">
        <f t="shared" si="1"/>
        <v>0</v>
      </c>
      <c r="AB5" s="7">
        <f t="shared" si="1"/>
        <v>0</v>
      </c>
    </row>
    <row r="6" spans="1:28" x14ac:dyDescent="0.25">
      <c r="A6" t="e">
        <f t="shared" si="2"/>
        <v>#REF!</v>
      </c>
      <c r="B6" s="8" t="s">
        <v>9</v>
      </c>
      <c r="C6" s="9" t="s">
        <v>11</v>
      </c>
      <c r="D6" s="105" t="e">
        <f>'დაზუსტ. ბიუჯ.'!#REF!</f>
        <v>#REF!</v>
      </c>
      <c r="E6" s="88" t="e">
        <f>'დაზუსტ. საკუთ.'!#REF!</f>
        <v>#REF!</v>
      </c>
      <c r="F6" s="88" t="e">
        <f>'დაზუსტ. ბიუჯ. ფონდ.'!#REF!</f>
        <v>#REF!</v>
      </c>
      <c r="G6" s="88">
        <f>'გრანტის საკასო'!D5</f>
        <v>0</v>
      </c>
      <c r="H6" s="88">
        <f>'მიზნ.გრანტის საკასო '!D5</f>
        <v>126687.17</v>
      </c>
      <c r="I6" s="105" t="e">
        <f>'დაზუსტ. ბიუჯ.'!#REF!-'დაზუსტ. ბიუჯ.'!#REF!</f>
        <v>#REF!</v>
      </c>
      <c r="J6" s="88" t="e">
        <f>'დაზუსტ. საკუთ.'!#REF!-'დაზუსტ. საკუთ.'!#REF!</f>
        <v>#REF!</v>
      </c>
      <c r="K6" s="88" t="e">
        <f>'დაზუსტ. ბიუჯ. ფონდ.'!#REF!-'დაზუსტ. ბიუჯ. ფონდ.'!#REF!</f>
        <v>#REF!</v>
      </c>
      <c r="L6" s="88">
        <f>'გრანტის საკასო'!E5</f>
        <v>0</v>
      </c>
      <c r="M6" s="100">
        <f>'მიზნ.გრანტის საკასო '!E5-'მიზნ.გრანტის საკასო '!D5</f>
        <v>136690.53000000003</v>
      </c>
      <c r="N6" s="105" t="e">
        <f>'დაზუსტ. ბიუჯ.'!#REF!-'დაზუსტ. ბიუჯ.'!#REF!</f>
        <v>#REF!</v>
      </c>
      <c r="O6" s="88" t="e">
        <f>'დაზუსტ. საკუთ.'!#REF!-'დაზუსტ. საკუთ.'!#REF!</f>
        <v>#REF!</v>
      </c>
      <c r="P6" s="88" t="e">
        <f>'დაზუსტ. ბიუჯ. ფონდ.'!#REF!</f>
        <v>#REF!</v>
      </c>
      <c r="Q6" s="88">
        <f>'გრანტის საკასო'!J5</f>
        <v>0</v>
      </c>
      <c r="R6" s="100">
        <f>'მიზნ.გრანტის საკასო '!J5-'მიზნ.გრანტის საკასო '!I5</f>
        <v>0</v>
      </c>
      <c r="S6" s="105" t="e">
        <f t="shared" si="3"/>
        <v>#REF!</v>
      </c>
      <c r="T6" s="88" t="e">
        <f t="shared" si="0"/>
        <v>#REF!</v>
      </c>
      <c r="U6" s="88" t="e">
        <f t="shared" si="0"/>
        <v>#REF!</v>
      </c>
      <c r="V6" s="88">
        <f t="shared" si="0"/>
        <v>0</v>
      </c>
      <c r="W6" s="100">
        <f t="shared" si="0"/>
        <v>263377.7</v>
      </c>
      <c r="X6" s="92"/>
      <c r="Y6" s="10"/>
      <c r="Z6" s="10">
        <f t="shared" si="1"/>
        <v>0</v>
      </c>
      <c r="AA6" s="10">
        <f t="shared" si="1"/>
        <v>0</v>
      </c>
      <c r="AB6" s="10">
        <f t="shared" si="1"/>
        <v>0</v>
      </c>
    </row>
    <row r="7" spans="1:28" x14ac:dyDescent="0.25">
      <c r="A7" t="e">
        <f t="shared" si="2"/>
        <v>#REF!</v>
      </c>
      <c r="B7" s="8" t="s">
        <v>9</v>
      </c>
      <c r="C7" s="9" t="s">
        <v>12</v>
      </c>
      <c r="D7" s="105" t="e">
        <f>'დაზუსტ. ბიუჯ.'!#REF!</f>
        <v>#REF!</v>
      </c>
      <c r="E7" s="88" t="e">
        <f>'დაზუსტ. საკუთ.'!#REF!</f>
        <v>#REF!</v>
      </c>
      <c r="F7" s="88" t="e">
        <f>'დაზუსტ. ბიუჯ. ფონდ.'!#REF!</f>
        <v>#REF!</v>
      </c>
      <c r="G7" s="88">
        <f>'გრანტის საკასო'!D6</f>
        <v>0</v>
      </c>
      <c r="H7" s="88">
        <f>'მიზნ.გრანტის საკასო '!D6</f>
        <v>206555.69</v>
      </c>
      <c r="I7" s="105" t="e">
        <f>'დაზუსტ. ბიუჯ.'!#REF!-'დაზუსტ. ბიუჯ.'!#REF!</f>
        <v>#REF!</v>
      </c>
      <c r="J7" s="88" t="e">
        <f>'დაზუსტ. საკუთ.'!#REF!-'დაზუსტ. საკუთ.'!#REF!</f>
        <v>#REF!</v>
      </c>
      <c r="K7" s="88" t="e">
        <f>'დაზუსტ. ბიუჯ. ფონდ.'!#REF!-'დაზუსტ. ბიუჯ. ფონდ.'!#REF!</f>
        <v>#REF!</v>
      </c>
      <c r="L7" s="88">
        <f>'გრანტის საკასო'!E6</f>
        <v>0</v>
      </c>
      <c r="M7" s="100">
        <f>'მიზნ.გრანტის საკასო '!E6-'მიზნ.გრანტის საკასო '!D6</f>
        <v>211665.24</v>
      </c>
      <c r="N7" s="105" t="e">
        <f>'დაზუსტ. ბიუჯ.'!#REF!-'დაზუსტ. ბიუჯ.'!#REF!</f>
        <v>#REF!</v>
      </c>
      <c r="O7" s="88" t="e">
        <f>'დაზუსტ. საკუთ.'!#REF!-'დაზუსტ. საკუთ.'!#REF!</f>
        <v>#REF!</v>
      </c>
      <c r="P7" s="88" t="e">
        <f>'დაზუსტ. ბიუჯ. ფონდ.'!#REF!</f>
        <v>#REF!</v>
      </c>
      <c r="Q7" s="88">
        <f>'გრანტის საკასო'!J6</f>
        <v>0</v>
      </c>
      <c r="R7" s="100">
        <f>'მიზნ.გრანტის საკასო '!J6-'მიზნ.გრანტის საკასო '!I6</f>
        <v>0</v>
      </c>
      <c r="S7" s="105" t="e">
        <f t="shared" si="3"/>
        <v>#REF!</v>
      </c>
      <c r="T7" s="88" t="e">
        <f t="shared" si="0"/>
        <v>#REF!</v>
      </c>
      <c r="U7" s="88" t="e">
        <f t="shared" si="0"/>
        <v>#REF!</v>
      </c>
      <c r="V7" s="88">
        <f t="shared" si="0"/>
        <v>0</v>
      </c>
      <c r="W7" s="100">
        <f t="shared" si="0"/>
        <v>418220.93</v>
      </c>
      <c r="X7" s="92"/>
      <c r="Y7" s="10"/>
      <c r="Z7" s="10">
        <f t="shared" si="1"/>
        <v>0</v>
      </c>
      <c r="AA7" s="10">
        <f t="shared" si="1"/>
        <v>0</v>
      </c>
      <c r="AB7" s="10">
        <f t="shared" si="1"/>
        <v>0</v>
      </c>
    </row>
    <row r="8" spans="1:28" x14ac:dyDescent="0.25">
      <c r="A8" t="e">
        <f t="shared" si="2"/>
        <v>#REF!</v>
      </c>
      <c r="B8" s="8" t="s">
        <v>9</v>
      </c>
      <c r="C8" s="9" t="s">
        <v>13</v>
      </c>
      <c r="D8" s="105" t="e">
        <f>'დაზუსტ. ბიუჯ.'!#REF!</f>
        <v>#REF!</v>
      </c>
      <c r="E8" s="88" t="e">
        <f>'დაზუსტ. საკუთ.'!#REF!</f>
        <v>#REF!</v>
      </c>
      <c r="F8" s="88" t="e">
        <f>'დაზუსტ. ბიუჯ. ფონდ.'!#REF!</f>
        <v>#REF!</v>
      </c>
      <c r="G8" s="88">
        <f>'გრანტის საკასო'!D7</f>
        <v>0</v>
      </c>
      <c r="H8" s="88">
        <f>'მიზნ.გრანტის საკასო '!D7</f>
        <v>0</v>
      </c>
      <c r="I8" s="105" t="e">
        <f>'დაზუსტ. ბიუჯ.'!#REF!-'დაზუსტ. ბიუჯ.'!#REF!</f>
        <v>#REF!</v>
      </c>
      <c r="J8" s="88" t="e">
        <f>'დაზუსტ. საკუთ.'!#REF!-'დაზუსტ. საკუთ.'!#REF!</f>
        <v>#REF!</v>
      </c>
      <c r="K8" s="88" t="e">
        <f>'დაზუსტ. ბიუჯ. ფონდ.'!#REF!-'დაზუსტ. ბიუჯ. ფონდ.'!#REF!</f>
        <v>#REF!</v>
      </c>
      <c r="L8" s="88">
        <f>'გრანტის საკასო'!E7</f>
        <v>0</v>
      </c>
      <c r="M8" s="100">
        <f>'მიზნ.გრანტის საკასო '!E7-'მიზნ.გრანტის საკასო '!D7</f>
        <v>0</v>
      </c>
      <c r="N8" s="105" t="e">
        <f>'დაზუსტ. ბიუჯ.'!#REF!-'დაზუსტ. ბიუჯ.'!#REF!</f>
        <v>#REF!</v>
      </c>
      <c r="O8" s="88" t="e">
        <f>'დაზუსტ. საკუთ.'!#REF!-'დაზუსტ. საკუთ.'!#REF!</f>
        <v>#REF!</v>
      </c>
      <c r="P8" s="88" t="e">
        <f>'დაზუსტ. ბიუჯ. ფონდ.'!#REF!</f>
        <v>#REF!</v>
      </c>
      <c r="Q8" s="88">
        <f>'გრანტის საკასო'!J7</f>
        <v>0</v>
      </c>
      <c r="R8" s="100">
        <f>'მიზნ.გრანტის საკასო '!J7-'მიზნ.გრანტის საკასო '!I7</f>
        <v>0</v>
      </c>
      <c r="S8" s="105" t="e">
        <f t="shared" si="3"/>
        <v>#REF!</v>
      </c>
      <c r="T8" s="88" t="e">
        <f t="shared" si="0"/>
        <v>#REF!</v>
      </c>
      <c r="U8" s="88" t="e">
        <f t="shared" si="0"/>
        <v>#REF!</v>
      </c>
      <c r="V8" s="88">
        <f t="shared" si="0"/>
        <v>0</v>
      </c>
      <c r="W8" s="100">
        <f t="shared" si="0"/>
        <v>0</v>
      </c>
      <c r="X8" s="92"/>
      <c r="Y8" s="10"/>
      <c r="Z8" s="10">
        <f t="shared" si="1"/>
        <v>0</v>
      </c>
      <c r="AA8" s="10">
        <f t="shared" si="1"/>
        <v>0</v>
      </c>
      <c r="AB8" s="10">
        <f t="shared" si="1"/>
        <v>0</v>
      </c>
    </row>
    <row r="9" spans="1:28" x14ac:dyDescent="0.25">
      <c r="A9" t="e">
        <f t="shared" si="2"/>
        <v>#REF!</v>
      </c>
      <c r="B9" s="8" t="s">
        <v>9</v>
      </c>
      <c r="C9" s="9" t="s">
        <v>14</v>
      </c>
      <c r="D9" s="105" t="e">
        <f>'დაზუსტ. ბიუჯ.'!#REF!</f>
        <v>#REF!</v>
      </c>
      <c r="E9" s="88" t="e">
        <f>'დაზუსტ. საკუთ.'!#REF!</f>
        <v>#REF!</v>
      </c>
      <c r="F9" s="88" t="e">
        <f>'დაზუსტ. ბიუჯ. ფონდ.'!#REF!</f>
        <v>#REF!</v>
      </c>
      <c r="G9" s="88">
        <f>'გრანტის საკასო'!D8</f>
        <v>0</v>
      </c>
      <c r="H9" s="88">
        <f>'მიზნ.გრანტის საკასო '!D8</f>
        <v>0</v>
      </c>
      <c r="I9" s="105" t="e">
        <f>'დაზუსტ. ბიუჯ.'!#REF!-'დაზუსტ. ბიუჯ.'!#REF!</f>
        <v>#REF!</v>
      </c>
      <c r="J9" s="88" t="e">
        <f>'დაზუსტ. საკუთ.'!#REF!-'დაზუსტ. საკუთ.'!#REF!</f>
        <v>#REF!</v>
      </c>
      <c r="K9" s="88" t="e">
        <f>'დაზუსტ. ბიუჯ. ფონდ.'!#REF!-'დაზუსტ. ბიუჯ. ფონდ.'!#REF!</f>
        <v>#REF!</v>
      </c>
      <c r="L9" s="88">
        <f>'გრანტის საკასო'!E8</f>
        <v>0</v>
      </c>
      <c r="M9" s="100">
        <f>'მიზნ.გრანტის საკასო '!E8-'მიზნ.გრანტის საკასო '!D8</f>
        <v>510366.43000000005</v>
      </c>
      <c r="N9" s="105" t="e">
        <f>'დაზუსტ. ბიუჯ.'!#REF!-'დაზუსტ. ბიუჯ.'!#REF!</f>
        <v>#REF!</v>
      </c>
      <c r="O9" s="88" t="e">
        <f>'დაზუსტ. საკუთ.'!#REF!-'დაზუსტ. საკუთ.'!#REF!</f>
        <v>#REF!</v>
      </c>
      <c r="P9" s="88" t="e">
        <f>'დაზუსტ. ბიუჯ. ფონდ.'!#REF!</f>
        <v>#REF!</v>
      </c>
      <c r="Q9" s="88">
        <f>'გრანტის საკასო'!J8</f>
        <v>0</v>
      </c>
      <c r="R9" s="100">
        <f>'მიზნ.გრანტის საკასო '!J8-'მიზნ.გრანტის საკასო '!I8</f>
        <v>0</v>
      </c>
      <c r="S9" s="105" t="e">
        <f t="shared" si="3"/>
        <v>#REF!</v>
      </c>
      <c r="T9" s="88" t="e">
        <f t="shared" si="0"/>
        <v>#REF!</v>
      </c>
      <c r="U9" s="88" t="e">
        <f t="shared" si="0"/>
        <v>#REF!</v>
      </c>
      <c r="V9" s="88">
        <f t="shared" si="0"/>
        <v>0</v>
      </c>
      <c r="W9" s="100">
        <f t="shared" si="0"/>
        <v>510366.43000000005</v>
      </c>
      <c r="X9" s="92"/>
      <c r="Y9" s="10"/>
      <c r="Z9" s="10">
        <f t="shared" si="1"/>
        <v>0</v>
      </c>
      <c r="AA9" s="10">
        <f t="shared" si="1"/>
        <v>0</v>
      </c>
      <c r="AB9" s="10">
        <f t="shared" si="1"/>
        <v>0</v>
      </c>
    </row>
    <row r="10" spans="1:28" x14ac:dyDescent="0.25">
      <c r="A10" t="e">
        <f t="shared" si="2"/>
        <v>#REF!</v>
      </c>
      <c r="B10" s="8" t="s">
        <v>9</v>
      </c>
      <c r="C10" s="9" t="s">
        <v>15</v>
      </c>
      <c r="D10" s="105" t="e">
        <f>'დაზუსტ. ბიუჯ.'!#REF!</f>
        <v>#REF!</v>
      </c>
      <c r="E10" s="88" t="e">
        <f>'დაზუსტ. საკუთ.'!#REF!</f>
        <v>#REF!</v>
      </c>
      <c r="F10" s="88" t="e">
        <f>'დაზუსტ. ბიუჯ. ფონდ.'!#REF!</f>
        <v>#REF!</v>
      </c>
      <c r="G10" s="88">
        <f>'გრანტის საკასო'!D9</f>
        <v>0</v>
      </c>
      <c r="H10" s="88">
        <f>'მიზნ.გრანტის საკასო '!D9</f>
        <v>0</v>
      </c>
      <c r="I10" s="105" t="e">
        <f>'დაზუსტ. ბიუჯ.'!#REF!-'დაზუსტ. ბიუჯ.'!#REF!</f>
        <v>#REF!</v>
      </c>
      <c r="J10" s="88" t="e">
        <f>'დაზუსტ. საკუთ.'!#REF!-'დაზუსტ. საკუთ.'!#REF!</f>
        <v>#REF!</v>
      </c>
      <c r="K10" s="88" t="e">
        <f>'დაზუსტ. ბიუჯ. ფონდ.'!#REF!-'დაზუსტ. ბიუჯ. ფონდ.'!#REF!</f>
        <v>#REF!</v>
      </c>
      <c r="L10" s="88">
        <f>'გრანტის საკასო'!E9</f>
        <v>0</v>
      </c>
      <c r="M10" s="100">
        <f>'მიზნ.გრანტის საკასო '!E9-'მიზნ.გრანტის საკასო '!D9</f>
        <v>0</v>
      </c>
      <c r="N10" s="105" t="e">
        <f>'დაზუსტ. ბიუჯ.'!#REF!-'დაზუსტ. ბიუჯ.'!#REF!</f>
        <v>#REF!</v>
      </c>
      <c r="O10" s="88" t="e">
        <f>'დაზუსტ. საკუთ.'!#REF!-'დაზუსტ. საკუთ.'!#REF!</f>
        <v>#REF!</v>
      </c>
      <c r="P10" s="88" t="e">
        <f>'დაზუსტ. ბიუჯ. ფონდ.'!#REF!</f>
        <v>#REF!</v>
      </c>
      <c r="Q10" s="88">
        <f>'გრანტის საკასო'!J9</f>
        <v>0</v>
      </c>
      <c r="R10" s="100">
        <f>'მიზნ.გრანტის საკასო '!J9-'მიზნ.გრანტის საკასო '!I9</f>
        <v>0</v>
      </c>
      <c r="S10" s="105" t="e">
        <f t="shared" si="3"/>
        <v>#REF!</v>
      </c>
      <c r="T10" s="88" t="e">
        <f t="shared" si="0"/>
        <v>#REF!</v>
      </c>
      <c r="U10" s="88" t="e">
        <f t="shared" si="0"/>
        <v>#REF!</v>
      </c>
      <c r="V10" s="88">
        <f t="shared" si="0"/>
        <v>0</v>
      </c>
      <c r="W10" s="100">
        <f t="shared" si="0"/>
        <v>0</v>
      </c>
      <c r="X10" s="92"/>
      <c r="Y10" s="10"/>
      <c r="Z10" s="10">
        <f t="shared" si="1"/>
        <v>0</v>
      </c>
      <c r="AA10" s="10">
        <f t="shared" si="1"/>
        <v>0</v>
      </c>
      <c r="AB10" s="10">
        <f t="shared" si="1"/>
        <v>0</v>
      </c>
    </row>
    <row r="11" spans="1:28" x14ac:dyDescent="0.25">
      <c r="A11" t="e">
        <f t="shared" si="2"/>
        <v>#REF!</v>
      </c>
      <c r="B11" s="8" t="s">
        <v>9</v>
      </c>
      <c r="C11" s="9" t="s">
        <v>16</v>
      </c>
      <c r="D11" s="105" t="e">
        <f>'დაზუსტ. ბიუჯ.'!#REF!</f>
        <v>#REF!</v>
      </c>
      <c r="E11" s="88" t="e">
        <f>'დაზუსტ. საკუთ.'!#REF!</f>
        <v>#REF!</v>
      </c>
      <c r="F11" s="88" t="e">
        <f>'დაზუსტ. ბიუჯ. ფონდ.'!#REF!</f>
        <v>#REF!</v>
      </c>
      <c r="G11" s="88">
        <f>'გრანტის საკასო'!D10</f>
        <v>0</v>
      </c>
      <c r="H11" s="88">
        <f>'მიზნ.გრანტის საკასო '!D10</f>
        <v>0</v>
      </c>
      <c r="I11" s="105" t="e">
        <f>'დაზუსტ. ბიუჯ.'!#REF!-'დაზუსტ. ბიუჯ.'!#REF!</f>
        <v>#REF!</v>
      </c>
      <c r="J11" s="88" t="e">
        <f>'დაზუსტ. საკუთ.'!#REF!-'დაზუსტ. საკუთ.'!#REF!</f>
        <v>#REF!</v>
      </c>
      <c r="K11" s="88" t="e">
        <f>'დაზუსტ. ბიუჯ. ფონდ.'!#REF!-'დაზუსტ. ბიუჯ. ფონდ.'!#REF!</f>
        <v>#REF!</v>
      </c>
      <c r="L11" s="88">
        <f>'გრანტის საკასო'!E10</f>
        <v>0</v>
      </c>
      <c r="M11" s="100">
        <f>'მიზნ.გრანტის საკასო '!E10-'მიზნ.გრანტის საკასო '!D10</f>
        <v>0</v>
      </c>
      <c r="N11" s="105" t="e">
        <f>'დაზუსტ. ბიუჯ.'!#REF!-'დაზუსტ. ბიუჯ.'!#REF!</f>
        <v>#REF!</v>
      </c>
      <c r="O11" s="88" t="e">
        <f>'დაზუსტ. საკუთ.'!#REF!-'დაზუსტ. საკუთ.'!#REF!</f>
        <v>#REF!</v>
      </c>
      <c r="P11" s="88" t="e">
        <f>'დაზუსტ. ბიუჯ. ფონდ.'!#REF!</f>
        <v>#REF!</v>
      </c>
      <c r="Q11" s="88">
        <f>'გრანტის საკასო'!J10</f>
        <v>0</v>
      </c>
      <c r="R11" s="100">
        <f>'მიზნ.გრანტის საკასო '!J10-'მიზნ.გრანტის საკასო '!I10</f>
        <v>0</v>
      </c>
      <c r="S11" s="105" t="e">
        <f t="shared" si="3"/>
        <v>#REF!</v>
      </c>
      <c r="T11" s="88" t="e">
        <f t="shared" si="0"/>
        <v>#REF!</v>
      </c>
      <c r="U11" s="88" t="e">
        <f t="shared" si="0"/>
        <v>#REF!</v>
      </c>
      <c r="V11" s="88">
        <f t="shared" si="0"/>
        <v>0</v>
      </c>
      <c r="W11" s="100">
        <f t="shared" si="0"/>
        <v>0</v>
      </c>
      <c r="X11" s="92"/>
      <c r="Y11" s="10"/>
      <c r="Z11" s="10">
        <f t="shared" si="1"/>
        <v>0</v>
      </c>
      <c r="AA11" s="10">
        <f t="shared" si="1"/>
        <v>0</v>
      </c>
      <c r="AB11" s="10">
        <f t="shared" si="1"/>
        <v>0</v>
      </c>
    </row>
    <row r="12" spans="1:28" x14ac:dyDescent="0.25">
      <c r="A12" t="e">
        <f t="shared" si="2"/>
        <v>#REF!</v>
      </c>
      <c r="B12" s="8" t="s">
        <v>9</v>
      </c>
      <c r="C12" s="9" t="s">
        <v>17</v>
      </c>
      <c r="D12" s="105" t="e">
        <f>'დაზუსტ. ბიუჯ.'!#REF!</f>
        <v>#REF!</v>
      </c>
      <c r="E12" s="88" t="e">
        <f>'დაზუსტ. საკუთ.'!#REF!</f>
        <v>#REF!</v>
      </c>
      <c r="F12" s="88" t="e">
        <f>'დაზუსტ. ბიუჯ. ფონდ.'!#REF!</f>
        <v>#REF!</v>
      </c>
      <c r="G12" s="88">
        <f>'გრანტის საკასო'!D11</f>
        <v>0</v>
      </c>
      <c r="H12" s="88">
        <f>'მიზნ.გრანტის საკასო '!D11</f>
        <v>0</v>
      </c>
      <c r="I12" s="105" t="e">
        <f>'დაზუსტ. ბიუჯ.'!#REF!-'დაზუსტ. ბიუჯ.'!#REF!</f>
        <v>#REF!</v>
      </c>
      <c r="J12" s="88" t="e">
        <f>'დაზუსტ. საკუთ.'!#REF!-'დაზუსტ. საკუთ.'!#REF!</f>
        <v>#REF!</v>
      </c>
      <c r="K12" s="88" t="e">
        <f>'დაზუსტ. ბიუჯ. ფონდ.'!#REF!-'დაზუსტ. ბიუჯ. ფონდ.'!#REF!</f>
        <v>#REF!</v>
      </c>
      <c r="L12" s="88">
        <f>'გრანტის საკასო'!E11</f>
        <v>0</v>
      </c>
      <c r="M12" s="100">
        <f>'მიზნ.გრანტის საკასო '!E11-'მიზნ.გრანტის საკასო '!D11</f>
        <v>49060.29</v>
      </c>
      <c r="N12" s="105" t="e">
        <f>'დაზუსტ. ბიუჯ.'!#REF!-'დაზუსტ. ბიუჯ.'!#REF!</f>
        <v>#REF!</v>
      </c>
      <c r="O12" s="88" t="e">
        <f>'დაზუსტ. საკუთ.'!#REF!-'დაზუსტ. საკუთ.'!#REF!</f>
        <v>#REF!</v>
      </c>
      <c r="P12" s="88" t="e">
        <f>'დაზუსტ. ბიუჯ. ფონდ.'!#REF!</f>
        <v>#REF!</v>
      </c>
      <c r="Q12" s="88">
        <f>'გრანტის საკასო'!J11</f>
        <v>0</v>
      </c>
      <c r="R12" s="100">
        <f>'მიზნ.გრანტის საკასო '!J11-'მიზნ.გრანტის საკასო '!I11</f>
        <v>0</v>
      </c>
      <c r="S12" s="105" t="e">
        <f t="shared" si="3"/>
        <v>#REF!</v>
      </c>
      <c r="T12" s="88" t="e">
        <f t="shared" si="0"/>
        <v>#REF!</v>
      </c>
      <c r="U12" s="88" t="e">
        <f t="shared" si="0"/>
        <v>#REF!</v>
      </c>
      <c r="V12" s="88">
        <f t="shared" si="0"/>
        <v>0</v>
      </c>
      <c r="W12" s="100">
        <f t="shared" si="0"/>
        <v>49060.29</v>
      </c>
      <c r="X12" s="92"/>
      <c r="Y12" s="10"/>
      <c r="Z12" s="10">
        <f t="shared" si="1"/>
        <v>0</v>
      </c>
      <c r="AA12" s="10">
        <f t="shared" si="1"/>
        <v>0</v>
      </c>
      <c r="AB12" s="10">
        <f t="shared" si="1"/>
        <v>0</v>
      </c>
    </row>
    <row r="13" spans="1:28" x14ac:dyDescent="0.25">
      <c r="A13" t="e">
        <f t="shared" si="2"/>
        <v>#REF!</v>
      </c>
      <c r="B13" s="5" t="s">
        <v>9</v>
      </c>
      <c r="C13" s="6" t="s">
        <v>18</v>
      </c>
      <c r="D13" s="104" t="e">
        <f>'დაზუსტ. ბიუჯ.'!#REF!</f>
        <v>#REF!</v>
      </c>
      <c r="E13" s="87" t="e">
        <f>'დაზუსტ. საკუთ.'!#REF!</f>
        <v>#REF!</v>
      </c>
      <c r="F13" s="87" t="e">
        <f>'დაზუსტ. ბიუჯ. ფონდ.'!#REF!</f>
        <v>#REF!</v>
      </c>
      <c r="G13" s="87">
        <f>'გრანტის საკასო'!D12</f>
        <v>0</v>
      </c>
      <c r="H13" s="87">
        <f>'მიზნ.გრანტის საკასო '!D12</f>
        <v>156578</v>
      </c>
      <c r="I13" s="104" t="e">
        <f>'დაზუსტ. ბიუჯ.'!#REF!-'დაზუსტ. ბიუჯ.'!#REF!</f>
        <v>#REF!</v>
      </c>
      <c r="J13" s="87" t="e">
        <f>'დაზუსტ. საკუთ.'!#REF!-'დაზუსტ. საკუთ.'!#REF!</f>
        <v>#REF!</v>
      </c>
      <c r="K13" s="87" t="e">
        <f>'დაზუსტ. ბიუჯ. ფონდ.'!#REF!-'დაზუსტ. ბიუჯ. ფონდ.'!#REF!</f>
        <v>#REF!</v>
      </c>
      <c r="L13" s="87">
        <f>'გრანტის საკასო'!E12</f>
        <v>136154.59</v>
      </c>
      <c r="M13" s="99">
        <f>'მიზნ.გრანტის საკასო '!E12-'მიზნ.გრანტის საკასო '!D12</f>
        <v>374277.68999999994</v>
      </c>
      <c r="N13" s="104" t="e">
        <f>'დაზუსტ. ბიუჯ.'!#REF!-'დაზუსტ. ბიუჯ.'!#REF!</f>
        <v>#REF!</v>
      </c>
      <c r="O13" s="87" t="e">
        <f>'დაზუსტ. საკუთ.'!#REF!-'დაზუსტ. საკუთ.'!#REF!</f>
        <v>#REF!</v>
      </c>
      <c r="P13" s="87" t="e">
        <f>'დაზუსტ. ბიუჯ. ფონდ.'!#REF!</f>
        <v>#REF!</v>
      </c>
      <c r="Q13" s="87">
        <f>'გრანტის საკასო'!J12</f>
        <v>0</v>
      </c>
      <c r="R13" s="99">
        <f>'მიზნ.გრანტის საკასო '!J12-'მიზნ.გრანტის საკასო '!I12</f>
        <v>0</v>
      </c>
      <c r="S13" s="104" t="e">
        <f t="shared" si="3"/>
        <v>#REF!</v>
      </c>
      <c r="T13" s="87" t="e">
        <f t="shared" si="0"/>
        <v>#REF!</v>
      </c>
      <c r="U13" s="87" t="e">
        <f t="shared" si="0"/>
        <v>#REF!</v>
      </c>
      <c r="V13" s="87">
        <f t="shared" si="0"/>
        <v>136154.59</v>
      </c>
      <c r="W13" s="99">
        <f t="shared" si="0"/>
        <v>530855.68999999994</v>
      </c>
      <c r="X13" s="91"/>
      <c r="Y13" s="7"/>
      <c r="Z13" s="7">
        <f t="shared" si="1"/>
        <v>0</v>
      </c>
      <c r="AA13" s="7">
        <f t="shared" si="1"/>
        <v>0</v>
      </c>
      <c r="AB13" s="7">
        <f t="shared" si="1"/>
        <v>0</v>
      </c>
    </row>
    <row r="14" spans="1:28" x14ac:dyDescent="0.25">
      <c r="A14" t="e">
        <f t="shared" si="2"/>
        <v>#REF!</v>
      </c>
      <c r="B14" s="5" t="s">
        <v>9</v>
      </c>
      <c r="C14" s="6" t="s">
        <v>19</v>
      </c>
      <c r="D14" s="104" t="e">
        <f>'დაზუსტ. ბიუჯ.'!#REF!</f>
        <v>#REF!</v>
      </c>
      <c r="E14" s="87" t="e">
        <f>'დაზუსტ. საკუთ.'!#REF!</f>
        <v>#REF!</v>
      </c>
      <c r="F14" s="87" t="e">
        <f>'დაზუსტ. ბიუჯ. ფონდ.'!#REF!</f>
        <v>#REF!</v>
      </c>
      <c r="G14" s="87">
        <f>'გრანტის საკასო'!D13</f>
        <v>0</v>
      </c>
      <c r="H14" s="87">
        <f>'მიზნ.გრანტის საკასო '!D13</f>
        <v>0</v>
      </c>
      <c r="I14" s="104" t="e">
        <f>'დაზუსტ. ბიუჯ.'!#REF!-'დაზუსტ. ბიუჯ.'!#REF!</f>
        <v>#REF!</v>
      </c>
      <c r="J14" s="87" t="e">
        <f>'დაზუსტ. საკუთ.'!#REF!-'დაზუსტ. საკუთ.'!#REF!</f>
        <v>#REF!</v>
      </c>
      <c r="K14" s="87" t="e">
        <f>'დაზუსტ. ბიუჯ. ფონდ.'!#REF!-'დაზუსტ. ბიუჯ. ფონდ.'!#REF!</f>
        <v>#REF!</v>
      </c>
      <c r="L14" s="87">
        <f>'გრანტის საკასო'!E13</f>
        <v>0</v>
      </c>
      <c r="M14" s="99">
        <f>'მიზნ.გრანტის საკასო '!E13-'მიზნ.გრანტის საკასო '!D13</f>
        <v>0</v>
      </c>
      <c r="N14" s="104" t="e">
        <f>'დაზუსტ. ბიუჯ.'!#REF!-'დაზუსტ. ბიუჯ.'!#REF!</f>
        <v>#REF!</v>
      </c>
      <c r="O14" s="87" t="e">
        <f>'დაზუსტ. საკუთ.'!#REF!-'დაზუსტ. საკუთ.'!#REF!</f>
        <v>#REF!</v>
      </c>
      <c r="P14" s="87" t="e">
        <f>'დაზუსტ. ბიუჯ. ფონდ.'!#REF!</f>
        <v>#REF!</v>
      </c>
      <c r="Q14" s="87">
        <f>'გრანტის საკასო'!J13</f>
        <v>0</v>
      </c>
      <c r="R14" s="99">
        <f>'მიზნ.გრანტის საკასო '!J13-'მიზნ.გრანტის საკასო '!I13</f>
        <v>0</v>
      </c>
      <c r="S14" s="104" t="e">
        <f t="shared" si="3"/>
        <v>#REF!</v>
      </c>
      <c r="T14" s="87" t="e">
        <f t="shared" si="0"/>
        <v>#REF!</v>
      </c>
      <c r="U14" s="87" t="e">
        <f t="shared" si="0"/>
        <v>#REF!</v>
      </c>
      <c r="V14" s="87">
        <f t="shared" si="0"/>
        <v>0</v>
      </c>
      <c r="W14" s="99">
        <f t="shared" si="0"/>
        <v>0</v>
      </c>
      <c r="X14" s="91"/>
      <c r="Y14" s="7"/>
      <c r="Z14" s="7">
        <f t="shared" si="1"/>
        <v>0</v>
      </c>
      <c r="AA14" s="7">
        <f t="shared" si="1"/>
        <v>0</v>
      </c>
      <c r="AB14" s="7">
        <f t="shared" si="1"/>
        <v>0</v>
      </c>
    </row>
    <row r="15" spans="1:28" ht="15.75" thickBot="1" x14ac:dyDescent="0.3">
      <c r="A15" t="e">
        <f t="shared" si="2"/>
        <v>#REF!</v>
      </c>
      <c r="B15" s="11" t="s">
        <v>9</v>
      </c>
      <c r="C15" s="12" t="s">
        <v>20</v>
      </c>
      <c r="D15" s="106" t="e">
        <f>'დაზუსტ. ბიუჯ.'!#REF!</f>
        <v>#REF!</v>
      </c>
      <c r="E15" s="89" t="e">
        <f>'დაზუსტ. საკუთ.'!#REF!</f>
        <v>#REF!</v>
      </c>
      <c r="F15" s="89" t="e">
        <f>'დაზუსტ. ბიუჯ. ფონდ.'!#REF!</f>
        <v>#REF!</v>
      </c>
      <c r="G15" s="89">
        <f>'გრანტის საკასო'!D14</f>
        <v>0</v>
      </c>
      <c r="H15" s="89">
        <f>'მიზნ.გრანტის საკასო '!D14</f>
        <v>854308.7699999999</v>
      </c>
      <c r="I15" s="106" t="e">
        <f>'დაზუსტ. ბიუჯ.'!#REF!-'დაზუსტ. ბიუჯ.'!#REF!</f>
        <v>#REF!</v>
      </c>
      <c r="J15" s="89" t="e">
        <f>'დაზუსტ. საკუთ.'!#REF!-'დაზუსტ. საკუთ.'!#REF!</f>
        <v>#REF!</v>
      </c>
      <c r="K15" s="89" t="e">
        <f>'დაზუსტ. ბიუჯ. ფონდ.'!#REF!-'დაზუსტ. ბიუჯ. ფონდ.'!#REF!</f>
        <v>#REF!</v>
      </c>
      <c r="L15" s="89">
        <f>'გრანტის საკასო'!E14</f>
        <v>0</v>
      </c>
      <c r="M15" s="101">
        <f>'მიზნ.გრანტის საკასო '!E14-'მიზნ.გრანტის საკასო '!D14</f>
        <v>94238.430000000051</v>
      </c>
      <c r="N15" s="106" t="e">
        <f>'დაზუსტ. ბიუჯ.'!#REF!-'დაზუსტ. ბიუჯ.'!#REF!</f>
        <v>#REF!</v>
      </c>
      <c r="O15" s="89" t="e">
        <f>'დაზუსტ. საკუთ.'!#REF!-'დაზუსტ. საკუთ.'!#REF!</f>
        <v>#REF!</v>
      </c>
      <c r="P15" s="89" t="e">
        <f>'დაზუსტ. ბიუჯ. ფონდ.'!#REF!</f>
        <v>#REF!</v>
      </c>
      <c r="Q15" s="89">
        <f>'გრანტის საკასო'!J14</f>
        <v>0</v>
      </c>
      <c r="R15" s="101">
        <f>'მიზნ.გრანტის საკასო '!J14-'მიზნ.გრანტის საკასო '!I14</f>
        <v>0</v>
      </c>
      <c r="S15" s="106" t="e">
        <f t="shared" si="3"/>
        <v>#REF!</v>
      </c>
      <c r="T15" s="89" t="e">
        <f t="shared" si="0"/>
        <v>#REF!</v>
      </c>
      <c r="U15" s="89" t="e">
        <f t="shared" si="0"/>
        <v>#REF!</v>
      </c>
      <c r="V15" s="89">
        <f t="shared" si="0"/>
        <v>0</v>
      </c>
      <c r="W15" s="101">
        <f t="shared" si="0"/>
        <v>948547.2</v>
      </c>
      <c r="X15" s="93"/>
      <c r="Y15" s="13"/>
      <c r="Z15" s="13">
        <f t="shared" si="1"/>
        <v>0</v>
      </c>
      <c r="AA15" s="13">
        <f t="shared" si="1"/>
        <v>0</v>
      </c>
      <c r="AB15" s="13">
        <f t="shared" si="1"/>
        <v>0</v>
      </c>
    </row>
    <row r="16" spans="1:28" ht="31.5" thickTop="1" thickBot="1" x14ac:dyDescent="0.3">
      <c r="A16" t="e">
        <f t="shared" si="2"/>
        <v>#REF!</v>
      </c>
      <c r="B16" s="16" t="s">
        <v>21</v>
      </c>
      <c r="C16" s="4" t="s">
        <v>22</v>
      </c>
      <c r="D16" s="103" t="e">
        <f>'დაზუსტ. ბიუჯ.'!#REF!</f>
        <v>#REF!</v>
      </c>
      <c r="E16" s="86" t="e">
        <f>'დაზუსტ. საკუთ.'!#REF!</f>
        <v>#REF!</v>
      </c>
      <c r="F16" s="86" t="e">
        <f>'დაზუსტ. ბიუჯ. ფონდ.'!#REF!</f>
        <v>#REF!</v>
      </c>
      <c r="G16" s="86">
        <f>'გრანტის საკასო'!D15</f>
        <v>0</v>
      </c>
      <c r="H16" s="86">
        <f>'მიზნ.გრანტის საკასო '!D15</f>
        <v>274076.48</v>
      </c>
      <c r="I16" s="103" t="e">
        <f>'დაზუსტ. ბიუჯ.'!#REF!-'დაზუსტ. ბიუჯ.'!#REF!</f>
        <v>#REF!</v>
      </c>
      <c r="J16" s="86" t="e">
        <f>'დაზუსტ. საკუთ.'!#REF!-'დაზუსტ. საკუთ.'!#REF!</f>
        <v>#REF!</v>
      </c>
      <c r="K16" s="86" t="e">
        <f>'დაზუსტ. ბიუჯ. ფონდ.'!#REF!-'დაზუსტ. ბიუჯ. ფონდ.'!#REF!</f>
        <v>#REF!</v>
      </c>
      <c r="L16" s="86">
        <f>'გრანტის საკასო'!E15</f>
        <v>0</v>
      </c>
      <c r="M16" s="102">
        <f>'მიზნ.გრანტის საკასო '!E15-'მიზნ.გრანტის საკასო '!D15</f>
        <v>342248.10000000009</v>
      </c>
      <c r="N16" s="103" t="e">
        <f>'დაზუსტ. ბიუჯ.'!#REF!-'დაზუსტ. ბიუჯ.'!#REF!</f>
        <v>#REF!</v>
      </c>
      <c r="O16" s="86" t="e">
        <f>'დაზუსტ. საკუთ.'!#REF!-'დაზუსტ. საკუთ.'!#REF!</f>
        <v>#REF!</v>
      </c>
      <c r="P16" s="86" t="e">
        <f>'დაზუსტ. ბიუჯ. ფონდ.'!#REF!</f>
        <v>#REF!</v>
      </c>
      <c r="Q16" s="86">
        <f>'გრანტის საკასო'!J15</f>
        <v>0</v>
      </c>
      <c r="R16" s="102">
        <f>'მიზნ.გრანტის საკასო '!J15-'მიზნ.გრანტის საკასო '!I15</f>
        <v>0</v>
      </c>
      <c r="S16" s="103" t="e">
        <f t="shared" si="3"/>
        <v>#REF!</v>
      </c>
      <c r="T16" s="86" t="e">
        <f t="shared" si="0"/>
        <v>#REF!</v>
      </c>
      <c r="U16" s="86" t="e">
        <f t="shared" si="0"/>
        <v>#REF!</v>
      </c>
      <c r="V16" s="86">
        <f t="shared" si="0"/>
        <v>0</v>
      </c>
      <c r="W16" s="102">
        <f t="shared" si="0"/>
        <v>616324.58000000007</v>
      </c>
      <c r="X16" s="94"/>
      <c r="Y16" s="4"/>
      <c r="Z16" s="4">
        <f t="shared" ref="Z16:AB18" si="4">SUM(Z28,Z40,Z88,Z100,Z244,Z256,)</f>
        <v>0</v>
      </c>
      <c r="AA16" s="4">
        <f t="shared" si="4"/>
        <v>0</v>
      </c>
      <c r="AB16" s="4">
        <f t="shared" si="4"/>
        <v>0</v>
      </c>
    </row>
    <row r="17" spans="1:28" ht="15.75" thickTop="1" x14ac:dyDescent="0.25">
      <c r="A17" t="e">
        <f t="shared" si="2"/>
        <v>#REF!</v>
      </c>
      <c r="B17" s="5"/>
      <c r="C17" s="6" t="s">
        <v>10</v>
      </c>
      <c r="D17" s="104" t="e">
        <f>'დაზუსტ. ბიუჯ.'!#REF!</f>
        <v>#REF!</v>
      </c>
      <c r="E17" s="87" t="e">
        <f>'დაზუსტ. საკუთ.'!#REF!</f>
        <v>#REF!</v>
      </c>
      <c r="F17" s="87" t="e">
        <f>'დაზუსტ. ბიუჯ. ფონდ.'!#REF!</f>
        <v>#REF!</v>
      </c>
      <c r="G17" s="87">
        <f>'გრანტის საკასო'!D16</f>
        <v>0</v>
      </c>
      <c r="H17" s="87">
        <f>'მიზნ.გრანტის საკასო '!D16</f>
        <v>254845.86</v>
      </c>
      <c r="I17" s="104" t="e">
        <f>'დაზუსტ. ბიუჯ.'!#REF!-'დაზუსტ. ბიუჯ.'!#REF!</f>
        <v>#REF!</v>
      </c>
      <c r="J17" s="87" t="e">
        <f>'დაზუსტ. საკუთ.'!#REF!-'დაზუსტ. საკუთ.'!#REF!</f>
        <v>#REF!</v>
      </c>
      <c r="K17" s="87" t="e">
        <f>'დაზუსტ. ბიუჯ. ფონდ.'!#REF!-'დაზუსტ. ბიუჯ. ფონდ.'!#REF!</f>
        <v>#REF!</v>
      </c>
      <c r="L17" s="87">
        <f>'გრანტის საკასო'!E16</f>
        <v>0</v>
      </c>
      <c r="M17" s="99">
        <f>'მიზნ.გრანტის საკასო '!E16-'მიზნ.გრანტის საკასო '!D16</f>
        <v>265163.83</v>
      </c>
      <c r="N17" s="104" t="e">
        <f>'დაზუსტ. ბიუჯ.'!#REF!-'დაზუსტ. ბიუჯ.'!#REF!</f>
        <v>#REF!</v>
      </c>
      <c r="O17" s="87" t="e">
        <f>'დაზუსტ. საკუთ.'!#REF!-'დაზუსტ. საკუთ.'!#REF!</f>
        <v>#REF!</v>
      </c>
      <c r="P17" s="87" t="e">
        <f>'დაზუსტ. ბიუჯ. ფონდ.'!#REF!</f>
        <v>#REF!</v>
      </c>
      <c r="Q17" s="87">
        <f>'გრანტის საკასო'!J16</f>
        <v>0</v>
      </c>
      <c r="R17" s="99">
        <f>'მიზნ.გრანტის საკასო '!J16-'მიზნ.გრანტის საკასო '!I16</f>
        <v>0</v>
      </c>
      <c r="S17" s="104" t="e">
        <f t="shared" si="3"/>
        <v>#REF!</v>
      </c>
      <c r="T17" s="87" t="e">
        <f t="shared" si="0"/>
        <v>#REF!</v>
      </c>
      <c r="U17" s="87" t="e">
        <f t="shared" si="0"/>
        <v>#REF!</v>
      </c>
      <c r="V17" s="87">
        <f t="shared" si="0"/>
        <v>0</v>
      </c>
      <c r="W17" s="99">
        <f t="shared" si="0"/>
        <v>520009.69</v>
      </c>
      <c r="X17" s="91"/>
      <c r="Y17" s="7"/>
      <c r="Z17" s="7">
        <f t="shared" si="4"/>
        <v>0</v>
      </c>
      <c r="AA17" s="7">
        <f t="shared" si="4"/>
        <v>0</v>
      </c>
      <c r="AB17" s="7">
        <f t="shared" si="4"/>
        <v>0</v>
      </c>
    </row>
    <row r="18" spans="1:28" x14ac:dyDescent="0.25">
      <c r="A18" t="e">
        <f t="shared" si="2"/>
        <v>#REF!</v>
      </c>
      <c r="B18" s="8"/>
      <c r="C18" s="9" t="s">
        <v>11</v>
      </c>
      <c r="D18" s="105" t="e">
        <f>'დაზუსტ. ბიუჯ.'!#REF!</f>
        <v>#REF!</v>
      </c>
      <c r="E18" s="88" t="e">
        <f>'დაზუსტ. საკუთ.'!#REF!</f>
        <v>#REF!</v>
      </c>
      <c r="F18" s="88" t="e">
        <f>'დაზუსტ. ბიუჯ. ფონდ.'!#REF!</f>
        <v>#REF!</v>
      </c>
      <c r="G18" s="88">
        <f>'გრანტის საკასო'!D17</f>
        <v>0</v>
      </c>
      <c r="H18" s="88">
        <f>'მიზნ.გრანტის საკასო '!D17</f>
        <v>114187.17</v>
      </c>
      <c r="I18" s="105" t="e">
        <f>'დაზუსტ. ბიუჯ.'!#REF!-'დაზუსტ. ბიუჯ.'!#REF!</f>
        <v>#REF!</v>
      </c>
      <c r="J18" s="88" t="e">
        <f>'დაზუსტ. საკუთ.'!#REF!-'დაზუსტ. საკუთ.'!#REF!</f>
        <v>#REF!</v>
      </c>
      <c r="K18" s="88" t="e">
        <f>'დაზუსტ. ბიუჯ. ფონდ.'!#REF!-'დაზუსტ. ბიუჯ. ფონდ.'!#REF!</f>
        <v>#REF!</v>
      </c>
      <c r="L18" s="88">
        <f>'გრანტის საკასო'!E17</f>
        <v>0</v>
      </c>
      <c r="M18" s="100">
        <f>'მიზნ.გრანტის საკასო '!E17-'მიზნ.გრანტის საკასო '!D17</f>
        <v>124190.53000000001</v>
      </c>
      <c r="N18" s="105" t="e">
        <f>'დაზუსტ. ბიუჯ.'!#REF!-'დაზუსტ. ბიუჯ.'!#REF!</f>
        <v>#REF!</v>
      </c>
      <c r="O18" s="88" t="e">
        <f>'დაზუსტ. საკუთ.'!#REF!-'დაზუსტ. საკუთ.'!#REF!</f>
        <v>#REF!</v>
      </c>
      <c r="P18" s="88" t="e">
        <f>'დაზუსტ. ბიუჯ. ფონდ.'!#REF!</f>
        <v>#REF!</v>
      </c>
      <c r="Q18" s="88">
        <f>'გრანტის საკასო'!J17</f>
        <v>0</v>
      </c>
      <c r="R18" s="100">
        <f>'მიზნ.გრანტის საკასო '!J17-'მიზნ.გრანტის საკასო '!I17</f>
        <v>0</v>
      </c>
      <c r="S18" s="105" t="e">
        <f t="shared" si="3"/>
        <v>#REF!</v>
      </c>
      <c r="T18" s="88" t="e">
        <f t="shared" si="0"/>
        <v>#REF!</v>
      </c>
      <c r="U18" s="88" t="e">
        <f t="shared" si="0"/>
        <v>#REF!</v>
      </c>
      <c r="V18" s="88">
        <f t="shared" si="0"/>
        <v>0</v>
      </c>
      <c r="W18" s="100">
        <f t="shared" si="0"/>
        <v>238377.7</v>
      </c>
      <c r="X18" s="92"/>
      <c r="Y18" s="10"/>
      <c r="Z18" s="10">
        <f t="shared" si="4"/>
        <v>0</v>
      </c>
      <c r="AA18" s="10">
        <f t="shared" si="4"/>
        <v>0</v>
      </c>
      <c r="AB18" s="10">
        <f t="shared" si="4"/>
        <v>0</v>
      </c>
    </row>
    <row r="19" spans="1:28" x14ac:dyDescent="0.25">
      <c r="A19" t="e">
        <f t="shared" si="2"/>
        <v>#REF!</v>
      </c>
      <c r="B19" s="8"/>
      <c r="C19" s="9" t="s">
        <v>12</v>
      </c>
      <c r="D19" s="105" t="e">
        <f>'დაზუსტ. ბიუჯ.'!#REF!</f>
        <v>#REF!</v>
      </c>
      <c r="E19" s="88" t="e">
        <f>'დაზუსტ. საკუთ.'!#REF!</f>
        <v>#REF!</v>
      </c>
      <c r="F19" s="88" t="e">
        <f>'დაზუსტ. ბიუჯ. ფონდ.'!#REF!</f>
        <v>#REF!</v>
      </c>
      <c r="G19" s="88">
        <f>'გრანტის საკასო'!D18</f>
        <v>0</v>
      </c>
      <c r="H19" s="88">
        <f>'მიზნ.გრანტის საკასო '!D18</f>
        <v>140658.69</v>
      </c>
      <c r="I19" s="105" t="e">
        <f>'დაზუსტ. ბიუჯ.'!#REF!-'დაზუსტ. ბიუჯ.'!#REF!</f>
        <v>#REF!</v>
      </c>
      <c r="J19" s="88" t="e">
        <f>'დაზუსტ. საკუთ.'!#REF!-'დაზუსტ. საკუთ.'!#REF!</f>
        <v>#REF!</v>
      </c>
      <c r="K19" s="88" t="e">
        <f>'დაზუსტ. ბიუჯ. ფონდ.'!#REF!-'დაზუსტ. ბიუჯ. ფონდ.'!#REF!</f>
        <v>#REF!</v>
      </c>
      <c r="L19" s="88">
        <f>'გრანტის საკასო'!E18</f>
        <v>0</v>
      </c>
      <c r="M19" s="100">
        <f>'მიზნ.გრანტის საკასო '!E18-'მიზნ.გრანტის საკასო '!D18</f>
        <v>140973.29999999999</v>
      </c>
      <c r="N19" s="105" t="e">
        <f>'დაზუსტ. ბიუჯ.'!#REF!-'დაზუსტ. ბიუჯ.'!#REF!</f>
        <v>#REF!</v>
      </c>
      <c r="O19" s="88" t="e">
        <f>'დაზუსტ. საკუთ.'!#REF!-'დაზუსტ. საკუთ.'!#REF!</f>
        <v>#REF!</v>
      </c>
      <c r="P19" s="88" t="e">
        <f>'დაზუსტ. ბიუჯ. ფონდ.'!#REF!</f>
        <v>#REF!</v>
      </c>
      <c r="Q19" s="88">
        <f>'გრანტის საკასო'!J18</f>
        <v>0</v>
      </c>
      <c r="R19" s="100">
        <f>'მიზნ.გრანტის საკასო '!J18-'მიზნ.გრანტის საკასო '!I18</f>
        <v>0</v>
      </c>
      <c r="S19" s="105" t="e">
        <f t="shared" si="3"/>
        <v>#REF!</v>
      </c>
      <c r="T19" s="88" t="e">
        <f t="shared" si="0"/>
        <v>#REF!</v>
      </c>
      <c r="U19" s="88" t="e">
        <f t="shared" si="0"/>
        <v>#REF!</v>
      </c>
      <c r="V19" s="88">
        <f t="shared" si="0"/>
        <v>0</v>
      </c>
      <c r="W19" s="100">
        <f t="shared" si="0"/>
        <v>281631.99</v>
      </c>
      <c r="X19" s="92"/>
      <c r="Y19" s="10"/>
      <c r="Z19" s="10">
        <f t="shared" ref="Z19:AB27" si="5">SUM(Z31,Z43,Z91,Z103,Z247,Z259,)</f>
        <v>0</v>
      </c>
      <c r="AA19" s="10">
        <f t="shared" si="5"/>
        <v>0</v>
      </c>
      <c r="AB19" s="10">
        <f t="shared" si="5"/>
        <v>0</v>
      </c>
    </row>
    <row r="20" spans="1:28" x14ac:dyDescent="0.25">
      <c r="A20" t="e">
        <f t="shared" si="2"/>
        <v>#REF!</v>
      </c>
      <c r="B20" s="8"/>
      <c r="C20" s="9" t="s">
        <v>13</v>
      </c>
      <c r="D20" s="105" t="e">
        <f>'დაზუსტ. ბიუჯ.'!#REF!</f>
        <v>#REF!</v>
      </c>
      <c r="E20" s="88" t="e">
        <f>'დაზუსტ. საკუთ.'!#REF!</f>
        <v>#REF!</v>
      </c>
      <c r="F20" s="88" t="e">
        <f>'დაზუსტ. ბიუჯ. ფონდ.'!#REF!</f>
        <v>#REF!</v>
      </c>
      <c r="G20" s="88">
        <f>'გრანტის საკასო'!D19</f>
        <v>0</v>
      </c>
      <c r="H20" s="88">
        <f>'მიზნ.გრანტის საკასო '!D19</f>
        <v>0</v>
      </c>
      <c r="I20" s="105" t="e">
        <f>'დაზუსტ. ბიუჯ.'!#REF!-'დაზუსტ. ბიუჯ.'!#REF!</f>
        <v>#REF!</v>
      </c>
      <c r="J20" s="88" t="e">
        <f>'დაზუსტ. საკუთ.'!#REF!-'დაზუსტ. საკუთ.'!#REF!</f>
        <v>#REF!</v>
      </c>
      <c r="K20" s="88" t="e">
        <f>'დაზუსტ. ბიუჯ. ფონდ.'!#REF!-'დაზუსტ. ბიუჯ. ფონდ.'!#REF!</f>
        <v>#REF!</v>
      </c>
      <c r="L20" s="88">
        <f>'გრანტის საკასო'!E19</f>
        <v>0</v>
      </c>
      <c r="M20" s="100">
        <f>'მიზნ.გრანტის საკასო '!E19-'მიზნ.გრანტის საკასო '!D19</f>
        <v>0</v>
      </c>
      <c r="N20" s="105" t="e">
        <f>'დაზუსტ. ბიუჯ.'!#REF!-'დაზუსტ. ბიუჯ.'!#REF!</f>
        <v>#REF!</v>
      </c>
      <c r="O20" s="88" t="e">
        <f>'დაზუსტ. საკუთ.'!#REF!-'დაზუსტ. საკუთ.'!#REF!</f>
        <v>#REF!</v>
      </c>
      <c r="P20" s="88" t="e">
        <f>'დაზუსტ. ბიუჯ. ფონდ.'!#REF!</f>
        <v>#REF!</v>
      </c>
      <c r="Q20" s="88">
        <f>'გრანტის საკასო'!J19</f>
        <v>0</v>
      </c>
      <c r="R20" s="100">
        <f>'მიზნ.გრანტის საკასო '!J19-'მიზნ.გრანტის საკასო '!I19</f>
        <v>0</v>
      </c>
      <c r="S20" s="105" t="e">
        <f t="shared" si="3"/>
        <v>#REF!</v>
      </c>
      <c r="T20" s="88" t="e">
        <f t="shared" ref="T20:T83" si="6">O20+J20+E20</f>
        <v>#REF!</v>
      </c>
      <c r="U20" s="88" t="e">
        <f t="shared" ref="U20:U83" si="7">P20+K20+F20</f>
        <v>#REF!</v>
      </c>
      <c r="V20" s="88">
        <f t="shared" ref="V20:V83" si="8">Q20+L20+G20</f>
        <v>0</v>
      </c>
      <c r="W20" s="100">
        <f t="shared" ref="W20:W83" si="9">R20+M20+H20</f>
        <v>0</v>
      </c>
      <c r="X20" s="92"/>
      <c r="Y20" s="10"/>
      <c r="Z20" s="10">
        <f t="shared" si="5"/>
        <v>0</v>
      </c>
      <c r="AA20" s="10">
        <f t="shared" si="5"/>
        <v>0</v>
      </c>
      <c r="AB20" s="10">
        <f t="shared" si="5"/>
        <v>0</v>
      </c>
    </row>
    <row r="21" spans="1:28" x14ac:dyDescent="0.25">
      <c r="A21" t="e">
        <f t="shared" si="2"/>
        <v>#REF!</v>
      </c>
      <c r="B21" s="8"/>
      <c r="C21" s="9" t="s">
        <v>14</v>
      </c>
      <c r="D21" s="105" t="e">
        <f>'დაზუსტ. ბიუჯ.'!#REF!</f>
        <v>#REF!</v>
      </c>
      <c r="E21" s="88" t="e">
        <f>'დაზუსტ. საკუთ.'!#REF!</f>
        <v>#REF!</v>
      </c>
      <c r="F21" s="88" t="e">
        <f>'დაზუსტ. ბიუჯ. ფონდ.'!#REF!</f>
        <v>#REF!</v>
      </c>
      <c r="G21" s="88">
        <f>'გრანტის საკასო'!D20</f>
        <v>0</v>
      </c>
      <c r="H21" s="88">
        <f>'მიზნ.გრანტის საკასო '!D20</f>
        <v>0</v>
      </c>
      <c r="I21" s="105" t="e">
        <f>'დაზუსტ. ბიუჯ.'!#REF!-'დაზუსტ. ბიუჯ.'!#REF!</f>
        <v>#REF!</v>
      </c>
      <c r="J21" s="88" t="e">
        <f>'დაზუსტ. საკუთ.'!#REF!-'დაზუსტ. საკუთ.'!#REF!</f>
        <v>#REF!</v>
      </c>
      <c r="K21" s="88" t="e">
        <f>'დაზუსტ. ბიუჯ. ფონდ.'!#REF!-'დაზუსტ. ბიუჯ. ფონდ.'!#REF!</f>
        <v>#REF!</v>
      </c>
      <c r="L21" s="88">
        <f>'გრანტის საკასო'!E20</f>
        <v>0</v>
      </c>
      <c r="M21" s="100">
        <f>'მიზნ.გრანტის საკასო '!E20-'მიზნ.გრანტის საკასო '!D20</f>
        <v>0</v>
      </c>
      <c r="N21" s="105" t="e">
        <f>'დაზუსტ. ბიუჯ.'!#REF!-'დაზუსტ. ბიუჯ.'!#REF!</f>
        <v>#REF!</v>
      </c>
      <c r="O21" s="88" t="e">
        <f>'დაზუსტ. საკუთ.'!#REF!-'დაზუსტ. საკუთ.'!#REF!</f>
        <v>#REF!</v>
      </c>
      <c r="P21" s="88" t="e">
        <f>'დაზუსტ. ბიუჯ. ფონდ.'!#REF!</f>
        <v>#REF!</v>
      </c>
      <c r="Q21" s="88">
        <f>'გრანტის საკასო'!J20</f>
        <v>0</v>
      </c>
      <c r="R21" s="100">
        <f>'მიზნ.გრანტის საკასო '!J20-'მიზნ.გრანტის საკასო '!I20</f>
        <v>0</v>
      </c>
      <c r="S21" s="105" t="e">
        <f t="shared" si="3"/>
        <v>#REF!</v>
      </c>
      <c r="T21" s="88" t="e">
        <f t="shared" si="6"/>
        <v>#REF!</v>
      </c>
      <c r="U21" s="88" t="e">
        <f t="shared" si="7"/>
        <v>#REF!</v>
      </c>
      <c r="V21" s="88">
        <f t="shared" si="8"/>
        <v>0</v>
      </c>
      <c r="W21" s="100">
        <f t="shared" si="9"/>
        <v>0</v>
      </c>
      <c r="X21" s="92"/>
      <c r="Y21" s="10"/>
      <c r="Z21" s="10">
        <f t="shared" si="5"/>
        <v>0</v>
      </c>
      <c r="AA21" s="10">
        <f t="shared" si="5"/>
        <v>0</v>
      </c>
      <c r="AB21" s="10">
        <f t="shared" si="5"/>
        <v>0</v>
      </c>
    </row>
    <row r="22" spans="1:28" x14ac:dyDescent="0.25">
      <c r="A22" t="e">
        <f t="shared" si="2"/>
        <v>#REF!</v>
      </c>
      <c r="B22" s="8"/>
      <c r="C22" s="9" t="s">
        <v>15</v>
      </c>
      <c r="D22" s="105" t="e">
        <f>'დაზუსტ. ბიუჯ.'!#REF!</f>
        <v>#REF!</v>
      </c>
      <c r="E22" s="88" t="e">
        <f>'დაზუსტ. საკუთ.'!#REF!</f>
        <v>#REF!</v>
      </c>
      <c r="F22" s="88" t="e">
        <f>'დაზუსტ. ბიუჯ. ფონდ.'!#REF!</f>
        <v>#REF!</v>
      </c>
      <c r="G22" s="88">
        <f>'გრანტის საკასო'!D21</f>
        <v>0</v>
      </c>
      <c r="H22" s="88">
        <f>'მიზნ.გრანტის საკასო '!D21</f>
        <v>0</v>
      </c>
      <c r="I22" s="105" t="e">
        <f>'დაზუსტ. ბიუჯ.'!#REF!-'დაზუსტ. ბიუჯ.'!#REF!</f>
        <v>#REF!</v>
      </c>
      <c r="J22" s="88" t="e">
        <f>'დაზუსტ. საკუთ.'!#REF!-'დაზუსტ. საკუთ.'!#REF!</f>
        <v>#REF!</v>
      </c>
      <c r="K22" s="88" t="e">
        <f>'დაზუსტ. ბიუჯ. ფონდ.'!#REF!-'დაზუსტ. ბიუჯ. ფონდ.'!#REF!</f>
        <v>#REF!</v>
      </c>
      <c r="L22" s="88">
        <f>'გრანტის საკასო'!E21</f>
        <v>0</v>
      </c>
      <c r="M22" s="100">
        <f>'მიზნ.გრანტის საკასო '!E21-'მიზნ.გრანტის საკასო '!D21</f>
        <v>0</v>
      </c>
      <c r="N22" s="105" t="e">
        <f>'დაზუსტ. ბიუჯ.'!#REF!-'დაზუსტ. ბიუჯ.'!#REF!</f>
        <v>#REF!</v>
      </c>
      <c r="O22" s="88" t="e">
        <f>'დაზუსტ. საკუთ.'!#REF!-'დაზუსტ. საკუთ.'!#REF!</f>
        <v>#REF!</v>
      </c>
      <c r="P22" s="88" t="e">
        <f>'დაზუსტ. ბიუჯ. ფონდ.'!#REF!</f>
        <v>#REF!</v>
      </c>
      <c r="Q22" s="88">
        <f>'გრანტის საკასო'!J21</f>
        <v>0</v>
      </c>
      <c r="R22" s="100">
        <f>'მიზნ.გრანტის საკასო '!J21-'მიზნ.გრანტის საკასო '!I21</f>
        <v>0</v>
      </c>
      <c r="S22" s="105" t="e">
        <f t="shared" si="3"/>
        <v>#REF!</v>
      </c>
      <c r="T22" s="88" t="e">
        <f t="shared" si="6"/>
        <v>#REF!</v>
      </c>
      <c r="U22" s="88" t="e">
        <f t="shared" si="7"/>
        <v>#REF!</v>
      </c>
      <c r="V22" s="88">
        <f t="shared" si="8"/>
        <v>0</v>
      </c>
      <c r="W22" s="100">
        <f t="shared" si="9"/>
        <v>0</v>
      </c>
      <c r="X22" s="92"/>
      <c r="Y22" s="10"/>
      <c r="Z22" s="10">
        <f t="shared" si="5"/>
        <v>0</v>
      </c>
      <c r="AA22" s="10">
        <f t="shared" si="5"/>
        <v>0</v>
      </c>
      <c r="AB22" s="10">
        <f t="shared" si="5"/>
        <v>0</v>
      </c>
    </row>
    <row r="23" spans="1:28" x14ac:dyDescent="0.25">
      <c r="A23" t="e">
        <f t="shared" si="2"/>
        <v>#REF!</v>
      </c>
      <c r="B23" s="8"/>
      <c r="C23" s="9" t="s">
        <v>16</v>
      </c>
      <c r="D23" s="105" t="e">
        <f>'დაზუსტ. ბიუჯ.'!#REF!</f>
        <v>#REF!</v>
      </c>
      <c r="E23" s="88" t="e">
        <f>'დაზუსტ. საკუთ.'!#REF!</f>
        <v>#REF!</v>
      </c>
      <c r="F23" s="88" t="e">
        <f>'დაზუსტ. ბიუჯ. ფონდ.'!#REF!</f>
        <v>#REF!</v>
      </c>
      <c r="G23" s="88">
        <f>'გრანტის საკასო'!D22</f>
        <v>0</v>
      </c>
      <c r="H23" s="88">
        <f>'მიზნ.გრანტის საკასო '!D22</f>
        <v>0</v>
      </c>
      <c r="I23" s="105" t="e">
        <f>'დაზუსტ. ბიუჯ.'!#REF!-'დაზუსტ. ბიუჯ.'!#REF!</f>
        <v>#REF!</v>
      </c>
      <c r="J23" s="88" t="e">
        <f>'დაზუსტ. საკუთ.'!#REF!-'დაზუსტ. საკუთ.'!#REF!</f>
        <v>#REF!</v>
      </c>
      <c r="K23" s="88" t="e">
        <f>'დაზუსტ. ბიუჯ. ფონდ.'!#REF!-'დაზუსტ. ბიუჯ. ფონდ.'!#REF!</f>
        <v>#REF!</v>
      </c>
      <c r="L23" s="88">
        <f>'გრანტის საკასო'!E22</f>
        <v>0</v>
      </c>
      <c r="M23" s="100">
        <f>'მიზნ.გრანტის საკასო '!E22-'მიზნ.გრანტის საკასო '!D22</f>
        <v>0</v>
      </c>
      <c r="N23" s="105" t="e">
        <f>'დაზუსტ. ბიუჯ.'!#REF!-'დაზუსტ. ბიუჯ.'!#REF!</f>
        <v>#REF!</v>
      </c>
      <c r="O23" s="88" t="e">
        <f>'დაზუსტ. საკუთ.'!#REF!-'დაზუსტ. საკუთ.'!#REF!</f>
        <v>#REF!</v>
      </c>
      <c r="P23" s="88" t="e">
        <f>'დაზუსტ. ბიუჯ. ფონდ.'!#REF!</f>
        <v>#REF!</v>
      </c>
      <c r="Q23" s="88">
        <f>'გრანტის საკასო'!J22</f>
        <v>0</v>
      </c>
      <c r="R23" s="100">
        <f>'მიზნ.გრანტის საკასო '!J22-'მიზნ.გრანტის საკასო '!I22</f>
        <v>0</v>
      </c>
      <c r="S23" s="105" t="e">
        <f t="shared" si="3"/>
        <v>#REF!</v>
      </c>
      <c r="T23" s="88" t="e">
        <f t="shared" si="6"/>
        <v>#REF!</v>
      </c>
      <c r="U23" s="88" t="e">
        <f t="shared" si="7"/>
        <v>#REF!</v>
      </c>
      <c r="V23" s="88">
        <f t="shared" si="8"/>
        <v>0</v>
      </c>
      <c r="W23" s="100">
        <f t="shared" si="9"/>
        <v>0</v>
      </c>
      <c r="X23" s="92"/>
      <c r="Y23" s="10"/>
      <c r="Z23" s="10">
        <f t="shared" si="5"/>
        <v>0</v>
      </c>
      <c r="AA23" s="10">
        <f t="shared" si="5"/>
        <v>0</v>
      </c>
      <c r="AB23" s="10">
        <f t="shared" si="5"/>
        <v>0</v>
      </c>
    </row>
    <row r="24" spans="1:28" x14ac:dyDescent="0.25">
      <c r="A24" t="e">
        <f t="shared" si="2"/>
        <v>#REF!</v>
      </c>
      <c r="B24" s="8"/>
      <c r="C24" s="9" t="s">
        <v>17</v>
      </c>
      <c r="D24" s="105" t="e">
        <f>'დაზუსტ. ბიუჯ.'!#REF!</f>
        <v>#REF!</v>
      </c>
      <c r="E24" s="88" t="e">
        <f>'დაზუსტ. საკუთ.'!#REF!</f>
        <v>#REF!</v>
      </c>
      <c r="F24" s="88" t="e">
        <f>'დაზუსტ. ბიუჯ. ფონდ.'!#REF!</f>
        <v>#REF!</v>
      </c>
      <c r="G24" s="88">
        <f>'გრანტის საკასო'!D23</f>
        <v>0</v>
      </c>
      <c r="H24" s="88">
        <f>'მიზნ.გრანტის საკასო '!D23</f>
        <v>0</v>
      </c>
      <c r="I24" s="105" t="e">
        <f>'დაზუსტ. ბიუჯ.'!#REF!-'დაზუსტ. ბიუჯ.'!#REF!</f>
        <v>#REF!</v>
      </c>
      <c r="J24" s="88" t="e">
        <f>'დაზუსტ. საკუთ.'!#REF!-'დაზუსტ. საკუთ.'!#REF!</f>
        <v>#REF!</v>
      </c>
      <c r="K24" s="88" t="e">
        <f>'დაზუსტ. ბიუჯ. ფონდ.'!#REF!-'დაზუსტ. ბიუჯ. ფონდ.'!#REF!</f>
        <v>#REF!</v>
      </c>
      <c r="L24" s="88">
        <f>'გრანტის საკასო'!E23</f>
        <v>0</v>
      </c>
      <c r="M24" s="100">
        <f>'მიზნ.გრანტის საკასო '!E23-'მიზნ.გრანტის საკასო '!D23</f>
        <v>0</v>
      </c>
      <c r="N24" s="105" t="e">
        <f>'დაზუსტ. ბიუჯ.'!#REF!-'დაზუსტ. ბიუჯ.'!#REF!</f>
        <v>#REF!</v>
      </c>
      <c r="O24" s="88" t="e">
        <f>'დაზუსტ. საკუთ.'!#REF!-'დაზუსტ. საკუთ.'!#REF!</f>
        <v>#REF!</v>
      </c>
      <c r="P24" s="88" t="e">
        <f>'დაზუსტ. ბიუჯ. ფონდ.'!#REF!</f>
        <v>#REF!</v>
      </c>
      <c r="Q24" s="88">
        <f>'გრანტის საკასო'!J23</f>
        <v>0</v>
      </c>
      <c r="R24" s="100">
        <f>'მიზნ.გრანტის საკასო '!J23-'მიზნ.გრანტის საკასო '!I23</f>
        <v>0</v>
      </c>
      <c r="S24" s="105" t="e">
        <f t="shared" si="3"/>
        <v>#REF!</v>
      </c>
      <c r="T24" s="88" t="e">
        <f t="shared" si="6"/>
        <v>#REF!</v>
      </c>
      <c r="U24" s="88" t="e">
        <f t="shared" si="7"/>
        <v>#REF!</v>
      </c>
      <c r="V24" s="88">
        <f t="shared" si="8"/>
        <v>0</v>
      </c>
      <c r="W24" s="100">
        <f t="shared" si="9"/>
        <v>0</v>
      </c>
      <c r="X24" s="92"/>
      <c r="Y24" s="10"/>
      <c r="Z24" s="10">
        <f t="shared" si="5"/>
        <v>0</v>
      </c>
      <c r="AA24" s="10">
        <f t="shared" si="5"/>
        <v>0</v>
      </c>
      <c r="AB24" s="10">
        <f t="shared" si="5"/>
        <v>0</v>
      </c>
    </row>
    <row r="25" spans="1:28" x14ac:dyDescent="0.25">
      <c r="A25" t="e">
        <f t="shared" si="2"/>
        <v>#REF!</v>
      </c>
      <c r="B25" s="5"/>
      <c r="C25" s="6" t="s">
        <v>18</v>
      </c>
      <c r="D25" s="104" t="e">
        <f>'დაზუსტ. ბიუჯ.'!#REF!</f>
        <v>#REF!</v>
      </c>
      <c r="E25" s="87" t="e">
        <f>'დაზუსტ. საკუთ.'!#REF!</f>
        <v>#REF!</v>
      </c>
      <c r="F25" s="87" t="e">
        <f>'დაზუსტ. ბიუჯ. ფონდ.'!#REF!</f>
        <v>#REF!</v>
      </c>
      <c r="G25" s="87">
        <f>'გრანტის საკასო'!D24</f>
        <v>0</v>
      </c>
      <c r="H25" s="87">
        <f>'მიზნ.გრანტის საკასო '!D24</f>
        <v>0</v>
      </c>
      <c r="I25" s="104" t="e">
        <f>'დაზუსტ. ბიუჯ.'!#REF!-'დაზუსტ. ბიუჯ.'!#REF!</f>
        <v>#REF!</v>
      </c>
      <c r="J25" s="87" t="e">
        <f>'დაზუსტ. საკუთ.'!#REF!-'დაზუსტ. საკუთ.'!#REF!</f>
        <v>#REF!</v>
      </c>
      <c r="K25" s="87" t="e">
        <f>'დაზუსტ. ბიუჯ. ფონდ.'!#REF!-'დაზუსტ. ბიუჯ. ფონდ.'!#REF!</f>
        <v>#REF!</v>
      </c>
      <c r="L25" s="87">
        <f>'გრანტის საკასო'!E24</f>
        <v>0</v>
      </c>
      <c r="M25" s="99">
        <f>'მიზნ.გრანტის საკასო '!E24-'მიზნ.გრანტის საკასო '!D24</f>
        <v>77027</v>
      </c>
      <c r="N25" s="104" t="e">
        <f>'დაზუსტ. ბიუჯ.'!#REF!-'დაზუსტ. ბიუჯ.'!#REF!</f>
        <v>#REF!</v>
      </c>
      <c r="O25" s="87" t="e">
        <f>'დაზუსტ. საკუთ.'!#REF!-'დაზუსტ. საკუთ.'!#REF!</f>
        <v>#REF!</v>
      </c>
      <c r="P25" s="87" t="e">
        <f>'დაზუსტ. ბიუჯ. ფონდ.'!#REF!</f>
        <v>#REF!</v>
      </c>
      <c r="Q25" s="87">
        <f>'გრანტის საკასო'!J24</f>
        <v>0</v>
      </c>
      <c r="R25" s="99">
        <f>'მიზნ.გრანტის საკასო '!J24-'მიზნ.გრანტის საკასო '!I24</f>
        <v>0</v>
      </c>
      <c r="S25" s="104" t="e">
        <f t="shared" si="3"/>
        <v>#REF!</v>
      </c>
      <c r="T25" s="87" t="e">
        <f t="shared" si="6"/>
        <v>#REF!</v>
      </c>
      <c r="U25" s="87" t="e">
        <f t="shared" si="7"/>
        <v>#REF!</v>
      </c>
      <c r="V25" s="87">
        <f t="shared" si="8"/>
        <v>0</v>
      </c>
      <c r="W25" s="99">
        <f t="shared" si="9"/>
        <v>77027</v>
      </c>
      <c r="X25" s="91"/>
      <c r="Y25" s="7"/>
      <c r="Z25" s="7">
        <f t="shared" si="5"/>
        <v>0</v>
      </c>
      <c r="AA25" s="7">
        <f t="shared" si="5"/>
        <v>0</v>
      </c>
      <c r="AB25" s="7">
        <f t="shared" si="5"/>
        <v>0</v>
      </c>
    </row>
    <row r="26" spans="1:28" x14ac:dyDescent="0.25">
      <c r="A26" t="e">
        <f t="shared" si="2"/>
        <v>#REF!</v>
      </c>
      <c r="B26" s="5"/>
      <c r="C26" s="6" t="s">
        <v>19</v>
      </c>
      <c r="D26" s="104" t="e">
        <f>'დაზუსტ. ბიუჯ.'!#REF!</f>
        <v>#REF!</v>
      </c>
      <c r="E26" s="87" t="e">
        <f>'დაზუსტ. საკუთ.'!#REF!</f>
        <v>#REF!</v>
      </c>
      <c r="F26" s="87" t="e">
        <f>'დაზუსტ. ბიუჯ. ფონდ.'!#REF!</f>
        <v>#REF!</v>
      </c>
      <c r="G26" s="87">
        <f>'გრანტის საკასო'!D25</f>
        <v>0</v>
      </c>
      <c r="H26" s="87">
        <f>'მიზნ.გრანტის საკასო '!D25</f>
        <v>0</v>
      </c>
      <c r="I26" s="104" t="e">
        <f>'დაზუსტ. ბიუჯ.'!#REF!-'დაზუსტ. ბიუჯ.'!#REF!</f>
        <v>#REF!</v>
      </c>
      <c r="J26" s="87" t="e">
        <f>'დაზუსტ. საკუთ.'!#REF!-'დაზუსტ. საკუთ.'!#REF!</f>
        <v>#REF!</v>
      </c>
      <c r="K26" s="87" t="e">
        <f>'დაზუსტ. ბიუჯ. ფონდ.'!#REF!-'დაზუსტ. ბიუჯ. ფონდ.'!#REF!</f>
        <v>#REF!</v>
      </c>
      <c r="L26" s="87">
        <f>'გრანტის საკასო'!E25</f>
        <v>0</v>
      </c>
      <c r="M26" s="99">
        <f>'მიზნ.გრანტის საკასო '!E25-'მიზნ.გრანტის საკასო '!D25</f>
        <v>0</v>
      </c>
      <c r="N26" s="104" t="e">
        <f>'დაზუსტ. ბიუჯ.'!#REF!-'დაზუსტ. ბიუჯ.'!#REF!</f>
        <v>#REF!</v>
      </c>
      <c r="O26" s="87" t="e">
        <f>'დაზუსტ. საკუთ.'!#REF!-'დაზუსტ. საკუთ.'!#REF!</f>
        <v>#REF!</v>
      </c>
      <c r="P26" s="87" t="e">
        <f>'დაზუსტ. ბიუჯ. ფონდ.'!#REF!</f>
        <v>#REF!</v>
      </c>
      <c r="Q26" s="87">
        <f>'გრანტის საკასო'!J25</f>
        <v>0</v>
      </c>
      <c r="R26" s="99">
        <f>'მიზნ.გრანტის საკასო '!J25-'მიზნ.გრანტის საკასო '!I25</f>
        <v>0</v>
      </c>
      <c r="S26" s="104" t="e">
        <f t="shared" si="3"/>
        <v>#REF!</v>
      </c>
      <c r="T26" s="87" t="e">
        <f t="shared" si="6"/>
        <v>#REF!</v>
      </c>
      <c r="U26" s="87" t="e">
        <f t="shared" si="7"/>
        <v>#REF!</v>
      </c>
      <c r="V26" s="87">
        <f t="shared" si="8"/>
        <v>0</v>
      </c>
      <c r="W26" s="99">
        <f t="shared" si="9"/>
        <v>0</v>
      </c>
      <c r="X26" s="91"/>
      <c r="Y26" s="7"/>
      <c r="Z26" s="7">
        <f t="shared" si="5"/>
        <v>0</v>
      </c>
      <c r="AA26" s="7">
        <f t="shared" si="5"/>
        <v>0</v>
      </c>
      <c r="AB26" s="7">
        <f t="shared" si="5"/>
        <v>0</v>
      </c>
    </row>
    <row r="27" spans="1:28" ht="15.75" thickBot="1" x14ac:dyDescent="0.3">
      <c r="A27" t="e">
        <f t="shared" si="2"/>
        <v>#REF!</v>
      </c>
      <c r="B27" s="11"/>
      <c r="C27" s="12" t="s">
        <v>20</v>
      </c>
      <c r="D27" s="106" t="e">
        <f>'დაზუსტ. ბიუჯ.'!#REF!</f>
        <v>#REF!</v>
      </c>
      <c r="E27" s="89" t="e">
        <f>'დაზუსტ. საკუთ.'!#REF!</f>
        <v>#REF!</v>
      </c>
      <c r="F27" s="89" t="e">
        <f>'დაზუსტ. ბიუჯ. ფონდ.'!#REF!</f>
        <v>#REF!</v>
      </c>
      <c r="G27" s="89">
        <f>'გრანტის საკასო'!D26</f>
        <v>0</v>
      </c>
      <c r="H27" s="89">
        <f>'მიზნ.გრანტის საკასო '!D26</f>
        <v>19230.62</v>
      </c>
      <c r="I27" s="106" t="e">
        <f>'დაზუსტ. ბიუჯ.'!#REF!-'დაზუსტ. ბიუჯ.'!#REF!</f>
        <v>#REF!</v>
      </c>
      <c r="J27" s="89" t="e">
        <f>'დაზუსტ. საკუთ.'!#REF!-'დაზუსტ. საკუთ.'!#REF!</f>
        <v>#REF!</v>
      </c>
      <c r="K27" s="89" t="e">
        <f>'დაზუსტ. ბიუჯ. ფონდ.'!#REF!-'დაზუსტ. ბიუჯ. ფონდ.'!#REF!</f>
        <v>#REF!</v>
      </c>
      <c r="L27" s="89">
        <f>'გრანტის საკასო'!E26</f>
        <v>0</v>
      </c>
      <c r="M27" s="101">
        <f>'მიზნ.გრანტის საკასო '!E26-'მიზნ.გრანტის საკასო '!D26</f>
        <v>57.270000000000437</v>
      </c>
      <c r="N27" s="106" t="e">
        <f>'დაზუსტ. ბიუჯ.'!#REF!-'დაზუსტ. ბიუჯ.'!#REF!</f>
        <v>#REF!</v>
      </c>
      <c r="O27" s="89" t="e">
        <f>'დაზუსტ. საკუთ.'!#REF!-'დაზუსტ. საკუთ.'!#REF!</f>
        <v>#REF!</v>
      </c>
      <c r="P27" s="89" t="e">
        <f>'დაზუსტ. ბიუჯ. ფონდ.'!#REF!</f>
        <v>#REF!</v>
      </c>
      <c r="Q27" s="89">
        <f>'გრანტის საკასო'!J26</f>
        <v>0</v>
      </c>
      <c r="R27" s="101">
        <f>'მიზნ.გრანტის საკასო '!J26-'მიზნ.გრანტის საკასო '!I26</f>
        <v>0</v>
      </c>
      <c r="S27" s="106" t="e">
        <f t="shared" si="3"/>
        <v>#REF!</v>
      </c>
      <c r="T27" s="89" t="e">
        <f t="shared" si="6"/>
        <v>#REF!</v>
      </c>
      <c r="U27" s="89" t="e">
        <f t="shared" si="7"/>
        <v>#REF!</v>
      </c>
      <c r="V27" s="89">
        <f t="shared" si="8"/>
        <v>0</v>
      </c>
      <c r="W27" s="101">
        <f t="shared" si="9"/>
        <v>19287.89</v>
      </c>
      <c r="X27" s="93"/>
      <c r="Y27" s="13"/>
      <c r="Z27" s="13">
        <f t="shared" si="5"/>
        <v>0</v>
      </c>
      <c r="AA27" s="13">
        <f t="shared" si="5"/>
        <v>0</v>
      </c>
      <c r="AB27" s="13">
        <f t="shared" si="5"/>
        <v>0</v>
      </c>
    </row>
    <row r="28" spans="1:28" ht="46.5" thickTop="1" thickBot="1" x14ac:dyDescent="0.3">
      <c r="A28" t="e">
        <f t="shared" si="2"/>
        <v>#REF!</v>
      </c>
      <c r="B28" s="3" t="s">
        <v>23</v>
      </c>
      <c r="C28" s="4" t="s">
        <v>24</v>
      </c>
      <c r="D28" s="103" t="e">
        <f>'დაზუსტ. ბიუჯ.'!#REF!</f>
        <v>#REF!</v>
      </c>
      <c r="E28" s="86" t="e">
        <f>'დაზუსტ. საკუთ.'!#REF!</f>
        <v>#REF!</v>
      </c>
      <c r="F28" s="86" t="e">
        <f>'დაზუსტ. ბიუჯ. ფონდ.'!#REF!</f>
        <v>#REF!</v>
      </c>
      <c r="G28" s="86">
        <f>'გრანტის საკასო'!D27</f>
        <v>0</v>
      </c>
      <c r="H28" s="86">
        <f>'მიზნ.გრანტის საკასო '!D27</f>
        <v>0</v>
      </c>
      <c r="I28" s="103" t="e">
        <f>'დაზუსტ. ბიუჯ.'!#REF!-'დაზუსტ. ბიუჯ.'!#REF!</f>
        <v>#REF!</v>
      </c>
      <c r="J28" s="86" t="e">
        <f>'დაზუსტ. საკუთ.'!#REF!-'დაზუსტ. საკუთ.'!#REF!</f>
        <v>#REF!</v>
      </c>
      <c r="K28" s="86" t="e">
        <f>'დაზუსტ. ბიუჯ. ფონდ.'!#REF!-'დაზუსტ. ბიუჯ. ფონდ.'!#REF!</f>
        <v>#REF!</v>
      </c>
      <c r="L28" s="86">
        <f>'გრანტის საკასო'!E27</f>
        <v>0</v>
      </c>
      <c r="M28" s="102">
        <f>'მიზნ.გრანტის საკასო '!E27-'მიზნ.გრანტის საკასო '!D27</f>
        <v>0</v>
      </c>
      <c r="N28" s="103" t="e">
        <f>'დაზუსტ. ბიუჯ.'!#REF!-'დაზუსტ. ბიუჯ.'!#REF!</f>
        <v>#REF!</v>
      </c>
      <c r="O28" s="86" t="e">
        <f>'დაზუსტ. საკუთ.'!#REF!-'დაზუსტ. საკუთ.'!#REF!</f>
        <v>#REF!</v>
      </c>
      <c r="P28" s="86" t="e">
        <f>'დაზუსტ. ბიუჯ. ფონდ.'!#REF!</f>
        <v>#REF!</v>
      </c>
      <c r="Q28" s="86">
        <f>'გრანტის საკასო'!J27</f>
        <v>0</v>
      </c>
      <c r="R28" s="102">
        <f>'მიზნ.გრანტის საკასო '!J27-'მიზნ.გრანტის საკასო '!I27</f>
        <v>0</v>
      </c>
      <c r="S28" s="103" t="e">
        <f t="shared" si="3"/>
        <v>#REF!</v>
      </c>
      <c r="T28" s="86" t="e">
        <f t="shared" si="6"/>
        <v>#REF!</v>
      </c>
      <c r="U28" s="86" t="e">
        <f t="shared" si="7"/>
        <v>#REF!</v>
      </c>
      <c r="V28" s="86">
        <f t="shared" si="8"/>
        <v>0</v>
      </c>
      <c r="W28" s="102">
        <f t="shared" si="9"/>
        <v>0</v>
      </c>
      <c r="X28" s="94"/>
      <c r="Y28" s="4"/>
      <c r="Z28" s="4">
        <f t="shared" ref="Z28:AB28" si="10">SUM(Z29,Z37,Z38,Z39)</f>
        <v>0</v>
      </c>
      <c r="AA28" s="4">
        <f t="shared" si="10"/>
        <v>0</v>
      </c>
      <c r="AB28" s="4">
        <f t="shared" si="10"/>
        <v>0</v>
      </c>
    </row>
    <row r="29" spans="1:28" ht="15.75" thickTop="1" x14ac:dyDescent="0.25">
      <c r="A29" t="e">
        <f t="shared" si="2"/>
        <v>#REF!</v>
      </c>
      <c r="B29" s="5"/>
      <c r="C29" s="6" t="s">
        <v>10</v>
      </c>
      <c r="D29" s="104" t="e">
        <f>'დაზუსტ. ბიუჯ.'!#REF!</f>
        <v>#REF!</v>
      </c>
      <c r="E29" s="87" t="e">
        <f>'დაზუსტ. საკუთ.'!#REF!</f>
        <v>#REF!</v>
      </c>
      <c r="F29" s="87" t="e">
        <f>'დაზუსტ. ბიუჯ. ფონდ.'!#REF!</f>
        <v>#REF!</v>
      </c>
      <c r="G29" s="87">
        <f>'გრანტის საკასო'!D28</f>
        <v>0</v>
      </c>
      <c r="H29" s="87">
        <f>'მიზნ.გრანტის საკასო '!D28</f>
        <v>0</v>
      </c>
      <c r="I29" s="104" t="e">
        <f>'დაზუსტ. ბიუჯ.'!#REF!-'დაზუსტ. ბიუჯ.'!#REF!</f>
        <v>#REF!</v>
      </c>
      <c r="J29" s="87" t="e">
        <f>'დაზუსტ. საკუთ.'!#REF!-'დაზუსტ. საკუთ.'!#REF!</f>
        <v>#REF!</v>
      </c>
      <c r="K29" s="87" t="e">
        <f>'დაზუსტ. ბიუჯ. ფონდ.'!#REF!-'დაზუსტ. ბიუჯ. ფონდ.'!#REF!</f>
        <v>#REF!</v>
      </c>
      <c r="L29" s="87">
        <f>'გრანტის საკასო'!E28</f>
        <v>0</v>
      </c>
      <c r="M29" s="99">
        <f>'მიზნ.გრანტის საკასო '!E28-'მიზნ.გრანტის საკასო '!D28</f>
        <v>0</v>
      </c>
      <c r="N29" s="104" t="e">
        <f>'დაზუსტ. ბიუჯ.'!#REF!-'დაზუსტ. ბიუჯ.'!#REF!</f>
        <v>#REF!</v>
      </c>
      <c r="O29" s="87" t="e">
        <f>'დაზუსტ. საკუთ.'!#REF!-'დაზუსტ. საკუთ.'!#REF!</f>
        <v>#REF!</v>
      </c>
      <c r="P29" s="87" t="e">
        <f>'დაზუსტ. ბიუჯ. ფონდ.'!#REF!</f>
        <v>#REF!</v>
      </c>
      <c r="Q29" s="87">
        <f>'გრანტის საკასო'!J28</f>
        <v>0</v>
      </c>
      <c r="R29" s="99">
        <f>'მიზნ.გრანტის საკასო '!J28-'მიზნ.გრანტის საკასო '!I28</f>
        <v>0</v>
      </c>
      <c r="S29" s="104" t="e">
        <f t="shared" si="3"/>
        <v>#REF!</v>
      </c>
      <c r="T29" s="87" t="e">
        <f t="shared" si="6"/>
        <v>#REF!</v>
      </c>
      <c r="U29" s="87" t="e">
        <f t="shared" si="7"/>
        <v>#REF!</v>
      </c>
      <c r="V29" s="87">
        <f t="shared" si="8"/>
        <v>0</v>
      </c>
      <c r="W29" s="99">
        <f t="shared" si="9"/>
        <v>0</v>
      </c>
      <c r="X29" s="91"/>
      <c r="Y29" s="7"/>
      <c r="Z29" s="7">
        <f t="shared" ref="Z29:AB29" si="11">SUM(Z30:Z36)</f>
        <v>0</v>
      </c>
      <c r="AA29" s="7">
        <f t="shared" si="11"/>
        <v>0</v>
      </c>
      <c r="AB29" s="7">
        <f t="shared" si="11"/>
        <v>0</v>
      </c>
    </row>
    <row r="30" spans="1:28" x14ac:dyDescent="0.25">
      <c r="A30" t="e">
        <f t="shared" si="2"/>
        <v>#REF!</v>
      </c>
      <c r="B30" s="8"/>
      <c r="C30" s="9" t="s">
        <v>11</v>
      </c>
      <c r="D30" s="105" t="e">
        <f>'დაზუსტ. ბიუჯ.'!#REF!</f>
        <v>#REF!</v>
      </c>
      <c r="E30" s="88" t="e">
        <f>'დაზუსტ. საკუთ.'!#REF!</f>
        <v>#REF!</v>
      </c>
      <c r="F30" s="88" t="e">
        <f>'დაზუსტ. ბიუჯ. ფონდ.'!#REF!</f>
        <v>#REF!</v>
      </c>
      <c r="G30" s="88">
        <f>'გრანტის საკასო'!D29</f>
        <v>0</v>
      </c>
      <c r="H30" s="88">
        <f>'მიზნ.გრანტის საკასო '!D29</f>
        <v>0</v>
      </c>
      <c r="I30" s="105" t="e">
        <f>'დაზუსტ. ბიუჯ.'!#REF!-'დაზუსტ. ბიუჯ.'!#REF!</f>
        <v>#REF!</v>
      </c>
      <c r="J30" s="88" t="e">
        <f>'დაზუსტ. საკუთ.'!#REF!-'დაზუსტ. საკუთ.'!#REF!</f>
        <v>#REF!</v>
      </c>
      <c r="K30" s="88" t="e">
        <f>'დაზუსტ. ბიუჯ. ფონდ.'!#REF!-'დაზუსტ. ბიუჯ. ფონდ.'!#REF!</f>
        <v>#REF!</v>
      </c>
      <c r="L30" s="88">
        <f>'გრანტის საკასო'!E29</f>
        <v>0</v>
      </c>
      <c r="M30" s="100">
        <f>'მიზნ.გრანტის საკასო '!E29-'მიზნ.გრანტის საკასო '!D29</f>
        <v>0</v>
      </c>
      <c r="N30" s="105" t="e">
        <f>'დაზუსტ. ბიუჯ.'!#REF!-'დაზუსტ. ბიუჯ.'!#REF!</f>
        <v>#REF!</v>
      </c>
      <c r="O30" s="88" t="e">
        <f>'დაზუსტ. საკუთ.'!#REF!-'დაზუსტ. საკუთ.'!#REF!</f>
        <v>#REF!</v>
      </c>
      <c r="P30" s="88" t="e">
        <f>'დაზუსტ. ბიუჯ. ფონდ.'!#REF!</f>
        <v>#REF!</v>
      </c>
      <c r="Q30" s="88">
        <f>'გრანტის საკასო'!J29</f>
        <v>0</v>
      </c>
      <c r="R30" s="100">
        <f>'მიზნ.გრანტის საკასო '!J29-'მიზნ.გრანტის საკასო '!I29</f>
        <v>0</v>
      </c>
      <c r="S30" s="105" t="e">
        <f t="shared" si="3"/>
        <v>#REF!</v>
      </c>
      <c r="T30" s="88" t="e">
        <f t="shared" si="6"/>
        <v>#REF!</v>
      </c>
      <c r="U30" s="88" t="e">
        <f t="shared" si="7"/>
        <v>#REF!</v>
      </c>
      <c r="V30" s="88">
        <f t="shared" si="8"/>
        <v>0</v>
      </c>
      <c r="W30" s="100">
        <f t="shared" si="9"/>
        <v>0</v>
      </c>
      <c r="X30" s="92"/>
      <c r="Y30" s="10"/>
      <c r="Z30" s="10">
        <v>0</v>
      </c>
      <c r="AA30" s="10">
        <v>0</v>
      </c>
      <c r="AB30" s="10">
        <v>0</v>
      </c>
    </row>
    <row r="31" spans="1:28" x14ac:dyDescent="0.25">
      <c r="A31" t="e">
        <f t="shared" si="2"/>
        <v>#REF!</v>
      </c>
      <c r="B31" s="8"/>
      <c r="C31" s="9" t="s">
        <v>12</v>
      </c>
      <c r="D31" s="105" t="e">
        <f>'დაზუსტ. ბიუჯ.'!#REF!</f>
        <v>#REF!</v>
      </c>
      <c r="E31" s="88" t="e">
        <f>'დაზუსტ. საკუთ.'!#REF!</f>
        <v>#REF!</v>
      </c>
      <c r="F31" s="88" t="e">
        <f>'დაზუსტ. ბიუჯ. ფონდ.'!#REF!</f>
        <v>#REF!</v>
      </c>
      <c r="G31" s="88">
        <f>'გრანტის საკასო'!D30</f>
        <v>0</v>
      </c>
      <c r="H31" s="88">
        <f>'მიზნ.გრანტის საკასო '!D30</f>
        <v>0</v>
      </c>
      <c r="I31" s="105" t="e">
        <f>'დაზუსტ. ბიუჯ.'!#REF!-'დაზუსტ. ბიუჯ.'!#REF!</f>
        <v>#REF!</v>
      </c>
      <c r="J31" s="88" t="e">
        <f>'დაზუსტ. საკუთ.'!#REF!-'დაზუსტ. საკუთ.'!#REF!</f>
        <v>#REF!</v>
      </c>
      <c r="K31" s="88" t="e">
        <f>'დაზუსტ. ბიუჯ. ფონდ.'!#REF!-'დაზუსტ. ბიუჯ. ფონდ.'!#REF!</f>
        <v>#REF!</v>
      </c>
      <c r="L31" s="88">
        <f>'გრანტის საკასო'!E30</f>
        <v>0</v>
      </c>
      <c r="M31" s="100">
        <f>'მიზნ.გრანტის საკასო '!E30-'მიზნ.გრანტის საკასო '!D30</f>
        <v>0</v>
      </c>
      <c r="N31" s="105" t="e">
        <f>'დაზუსტ. ბიუჯ.'!#REF!-'დაზუსტ. ბიუჯ.'!#REF!</f>
        <v>#REF!</v>
      </c>
      <c r="O31" s="88" t="e">
        <f>'დაზუსტ. საკუთ.'!#REF!-'დაზუსტ. საკუთ.'!#REF!</f>
        <v>#REF!</v>
      </c>
      <c r="P31" s="88" t="e">
        <f>'დაზუსტ. ბიუჯ. ფონდ.'!#REF!</f>
        <v>#REF!</v>
      </c>
      <c r="Q31" s="88">
        <f>'გრანტის საკასო'!J30</f>
        <v>0</v>
      </c>
      <c r="R31" s="100">
        <f>'მიზნ.გრანტის საკასო '!J30-'მიზნ.გრანტის საკასო '!I30</f>
        <v>0</v>
      </c>
      <c r="S31" s="105" t="e">
        <f t="shared" si="3"/>
        <v>#REF!</v>
      </c>
      <c r="T31" s="88" t="e">
        <f t="shared" si="6"/>
        <v>#REF!</v>
      </c>
      <c r="U31" s="88" t="e">
        <f t="shared" si="7"/>
        <v>#REF!</v>
      </c>
      <c r="V31" s="88">
        <f t="shared" si="8"/>
        <v>0</v>
      </c>
      <c r="W31" s="100">
        <f t="shared" si="9"/>
        <v>0</v>
      </c>
      <c r="X31" s="92"/>
      <c r="Y31" s="10"/>
      <c r="Z31" s="10">
        <v>0</v>
      </c>
      <c r="AA31" s="10">
        <v>0</v>
      </c>
      <c r="AB31" s="10">
        <v>0</v>
      </c>
    </row>
    <row r="32" spans="1:28" x14ac:dyDescent="0.25">
      <c r="A32" t="e">
        <f t="shared" si="2"/>
        <v>#REF!</v>
      </c>
      <c r="B32" s="8"/>
      <c r="C32" s="9" t="s">
        <v>13</v>
      </c>
      <c r="D32" s="105" t="e">
        <f>'დაზუსტ. ბიუჯ.'!#REF!</f>
        <v>#REF!</v>
      </c>
      <c r="E32" s="88" t="e">
        <f>'დაზუსტ. საკუთ.'!#REF!</f>
        <v>#REF!</v>
      </c>
      <c r="F32" s="88" t="e">
        <f>'დაზუსტ. ბიუჯ. ფონდ.'!#REF!</f>
        <v>#REF!</v>
      </c>
      <c r="G32" s="88">
        <f>'გრანტის საკასო'!D31</f>
        <v>0</v>
      </c>
      <c r="H32" s="88">
        <f>'მიზნ.გრანტის საკასო '!D31</f>
        <v>0</v>
      </c>
      <c r="I32" s="105" t="e">
        <f>'დაზუსტ. ბიუჯ.'!#REF!-'დაზუსტ. ბიუჯ.'!#REF!</f>
        <v>#REF!</v>
      </c>
      <c r="J32" s="88" t="e">
        <f>'დაზუსტ. საკუთ.'!#REF!-'დაზუსტ. საკუთ.'!#REF!</f>
        <v>#REF!</v>
      </c>
      <c r="K32" s="88" t="e">
        <f>'დაზუსტ. ბიუჯ. ფონდ.'!#REF!-'დაზუსტ. ბიუჯ. ფონდ.'!#REF!</f>
        <v>#REF!</v>
      </c>
      <c r="L32" s="88">
        <f>'გრანტის საკასო'!E31</f>
        <v>0</v>
      </c>
      <c r="M32" s="100">
        <f>'მიზნ.გრანტის საკასო '!E31-'მიზნ.გრანტის საკასო '!D31</f>
        <v>0</v>
      </c>
      <c r="N32" s="105" t="e">
        <f>'დაზუსტ. ბიუჯ.'!#REF!-'დაზუსტ. ბიუჯ.'!#REF!</f>
        <v>#REF!</v>
      </c>
      <c r="O32" s="88" t="e">
        <f>'დაზუსტ. საკუთ.'!#REF!-'დაზუსტ. საკუთ.'!#REF!</f>
        <v>#REF!</v>
      </c>
      <c r="P32" s="88" t="e">
        <f>'დაზუსტ. ბიუჯ. ფონდ.'!#REF!</f>
        <v>#REF!</v>
      </c>
      <c r="Q32" s="88">
        <f>'გრანტის საკასო'!J31</f>
        <v>0</v>
      </c>
      <c r="R32" s="100">
        <f>'მიზნ.გრანტის საკასო '!J31-'მიზნ.გრანტის საკასო '!I31</f>
        <v>0</v>
      </c>
      <c r="S32" s="105" t="e">
        <f t="shared" si="3"/>
        <v>#REF!</v>
      </c>
      <c r="T32" s="88" t="e">
        <f t="shared" si="6"/>
        <v>#REF!</v>
      </c>
      <c r="U32" s="88" t="e">
        <f t="shared" si="7"/>
        <v>#REF!</v>
      </c>
      <c r="V32" s="88">
        <f t="shared" si="8"/>
        <v>0</v>
      </c>
      <c r="W32" s="100">
        <f t="shared" si="9"/>
        <v>0</v>
      </c>
      <c r="X32" s="92"/>
      <c r="Y32" s="10"/>
      <c r="Z32" s="10">
        <v>0</v>
      </c>
      <c r="AA32" s="10">
        <v>0</v>
      </c>
      <c r="AB32" s="10">
        <v>0</v>
      </c>
    </row>
    <row r="33" spans="1:28" x14ac:dyDescent="0.25">
      <c r="A33" t="e">
        <f t="shared" si="2"/>
        <v>#REF!</v>
      </c>
      <c r="B33" s="8"/>
      <c r="C33" s="9" t="s">
        <v>14</v>
      </c>
      <c r="D33" s="105" t="e">
        <f>'დაზუსტ. ბიუჯ.'!#REF!</f>
        <v>#REF!</v>
      </c>
      <c r="E33" s="88" t="e">
        <f>'დაზუსტ. საკუთ.'!#REF!</f>
        <v>#REF!</v>
      </c>
      <c r="F33" s="88" t="e">
        <f>'დაზუსტ. ბიუჯ. ფონდ.'!#REF!</f>
        <v>#REF!</v>
      </c>
      <c r="G33" s="88">
        <f>'გრანტის საკასო'!D32</f>
        <v>0</v>
      </c>
      <c r="H33" s="88">
        <f>'მიზნ.გრანტის საკასო '!D32</f>
        <v>0</v>
      </c>
      <c r="I33" s="105" t="e">
        <f>'დაზუსტ. ბიუჯ.'!#REF!-'დაზუსტ. ბიუჯ.'!#REF!</f>
        <v>#REF!</v>
      </c>
      <c r="J33" s="88" t="e">
        <f>'დაზუსტ. საკუთ.'!#REF!-'დაზუსტ. საკუთ.'!#REF!</f>
        <v>#REF!</v>
      </c>
      <c r="K33" s="88" t="e">
        <f>'დაზუსტ. ბიუჯ. ფონდ.'!#REF!-'დაზუსტ. ბიუჯ. ფონდ.'!#REF!</f>
        <v>#REF!</v>
      </c>
      <c r="L33" s="88">
        <f>'გრანტის საკასო'!E32</f>
        <v>0</v>
      </c>
      <c r="M33" s="100">
        <f>'მიზნ.გრანტის საკასო '!E32-'მიზნ.გრანტის საკასო '!D32</f>
        <v>0</v>
      </c>
      <c r="N33" s="105" t="e">
        <f>'დაზუსტ. ბიუჯ.'!#REF!-'დაზუსტ. ბიუჯ.'!#REF!</f>
        <v>#REF!</v>
      </c>
      <c r="O33" s="88" t="e">
        <f>'დაზუსტ. საკუთ.'!#REF!-'დაზუსტ. საკუთ.'!#REF!</f>
        <v>#REF!</v>
      </c>
      <c r="P33" s="88" t="e">
        <f>'დაზუსტ. ბიუჯ. ფონდ.'!#REF!</f>
        <v>#REF!</v>
      </c>
      <c r="Q33" s="88">
        <f>'გრანტის საკასო'!J32</f>
        <v>0</v>
      </c>
      <c r="R33" s="100">
        <f>'მიზნ.გრანტის საკასო '!J32-'მიზნ.გრანტის საკასო '!I32</f>
        <v>0</v>
      </c>
      <c r="S33" s="105" t="e">
        <f t="shared" si="3"/>
        <v>#REF!</v>
      </c>
      <c r="T33" s="88" t="e">
        <f t="shared" si="6"/>
        <v>#REF!</v>
      </c>
      <c r="U33" s="88" t="e">
        <f t="shared" si="7"/>
        <v>#REF!</v>
      </c>
      <c r="V33" s="88">
        <f t="shared" si="8"/>
        <v>0</v>
      </c>
      <c r="W33" s="100">
        <f t="shared" si="9"/>
        <v>0</v>
      </c>
      <c r="X33" s="92"/>
      <c r="Y33" s="10"/>
      <c r="Z33" s="10">
        <v>0</v>
      </c>
      <c r="AA33" s="10">
        <v>0</v>
      </c>
      <c r="AB33" s="10">
        <v>0</v>
      </c>
    </row>
    <row r="34" spans="1:28" x14ac:dyDescent="0.25">
      <c r="A34" t="e">
        <f t="shared" si="2"/>
        <v>#REF!</v>
      </c>
      <c r="B34" s="8"/>
      <c r="C34" s="9" t="s">
        <v>15</v>
      </c>
      <c r="D34" s="105" t="e">
        <f>'დაზუსტ. ბიუჯ.'!#REF!</f>
        <v>#REF!</v>
      </c>
      <c r="E34" s="88" t="e">
        <f>'დაზუსტ. საკუთ.'!#REF!</f>
        <v>#REF!</v>
      </c>
      <c r="F34" s="88" t="e">
        <f>'დაზუსტ. ბიუჯ. ფონდ.'!#REF!</f>
        <v>#REF!</v>
      </c>
      <c r="G34" s="88">
        <f>'გრანტის საკასო'!D33</f>
        <v>0</v>
      </c>
      <c r="H34" s="88">
        <f>'მიზნ.გრანტის საკასო '!D33</f>
        <v>0</v>
      </c>
      <c r="I34" s="105" t="e">
        <f>'დაზუსტ. ბიუჯ.'!#REF!-'დაზუსტ. ბიუჯ.'!#REF!</f>
        <v>#REF!</v>
      </c>
      <c r="J34" s="88" t="e">
        <f>'დაზუსტ. საკუთ.'!#REF!-'დაზუსტ. საკუთ.'!#REF!</f>
        <v>#REF!</v>
      </c>
      <c r="K34" s="88" t="e">
        <f>'დაზუსტ. ბიუჯ. ფონდ.'!#REF!-'დაზუსტ. ბიუჯ. ფონდ.'!#REF!</f>
        <v>#REF!</v>
      </c>
      <c r="L34" s="88">
        <f>'გრანტის საკასო'!E33</f>
        <v>0</v>
      </c>
      <c r="M34" s="100">
        <f>'მიზნ.გრანტის საკასო '!E33-'მიზნ.გრანტის საკასო '!D33</f>
        <v>0</v>
      </c>
      <c r="N34" s="105" t="e">
        <f>'დაზუსტ. ბიუჯ.'!#REF!-'დაზუსტ. ბიუჯ.'!#REF!</f>
        <v>#REF!</v>
      </c>
      <c r="O34" s="88" t="e">
        <f>'დაზუსტ. საკუთ.'!#REF!-'დაზუსტ. საკუთ.'!#REF!</f>
        <v>#REF!</v>
      </c>
      <c r="P34" s="88" t="e">
        <f>'დაზუსტ. ბიუჯ. ფონდ.'!#REF!</f>
        <v>#REF!</v>
      </c>
      <c r="Q34" s="88">
        <f>'გრანტის საკასო'!J33</f>
        <v>0</v>
      </c>
      <c r="R34" s="100">
        <f>'მიზნ.გრანტის საკასო '!J33-'მიზნ.გრანტის საკასო '!I33</f>
        <v>0</v>
      </c>
      <c r="S34" s="105" t="e">
        <f t="shared" si="3"/>
        <v>#REF!</v>
      </c>
      <c r="T34" s="88" t="e">
        <f t="shared" si="6"/>
        <v>#REF!</v>
      </c>
      <c r="U34" s="88" t="e">
        <f t="shared" si="7"/>
        <v>#REF!</v>
      </c>
      <c r="V34" s="88">
        <f t="shared" si="8"/>
        <v>0</v>
      </c>
      <c r="W34" s="100">
        <f t="shared" si="9"/>
        <v>0</v>
      </c>
      <c r="X34" s="92"/>
      <c r="Y34" s="10"/>
      <c r="Z34" s="10">
        <v>0</v>
      </c>
      <c r="AA34" s="10">
        <v>0</v>
      </c>
      <c r="AB34" s="10">
        <v>0</v>
      </c>
    </row>
    <row r="35" spans="1:28" x14ac:dyDescent="0.25">
      <c r="A35" t="e">
        <f t="shared" si="2"/>
        <v>#REF!</v>
      </c>
      <c r="B35" s="8"/>
      <c r="C35" s="9" t="s">
        <v>16</v>
      </c>
      <c r="D35" s="105" t="e">
        <f>'დაზუსტ. ბიუჯ.'!#REF!</f>
        <v>#REF!</v>
      </c>
      <c r="E35" s="88" t="e">
        <f>'დაზუსტ. საკუთ.'!#REF!</f>
        <v>#REF!</v>
      </c>
      <c r="F35" s="88" t="e">
        <f>'დაზუსტ. ბიუჯ. ფონდ.'!#REF!</f>
        <v>#REF!</v>
      </c>
      <c r="G35" s="88">
        <f>'გრანტის საკასო'!D34</f>
        <v>0</v>
      </c>
      <c r="H35" s="88">
        <f>'მიზნ.გრანტის საკასო '!D34</f>
        <v>0</v>
      </c>
      <c r="I35" s="105" t="e">
        <f>'დაზუსტ. ბიუჯ.'!#REF!-'დაზუსტ. ბიუჯ.'!#REF!</f>
        <v>#REF!</v>
      </c>
      <c r="J35" s="88" t="e">
        <f>'დაზუსტ. საკუთ.'!#REF!-'დაზუსტ. საკუთ.'!#REF!</f>
        <v>#REF!</v>
      </c>
      <c r="K35" s="88" t="e">
        <f>'დაზუსტ. ბიუჯ. ფონდ.'!#REF!-'დაზუსტ. ბიუჯ. ფონდ.'!#REF!</f>
        <v>#REF!</v>
      </c>
      <c r="L35" s="88">
        <f>'გრანტის საკასო'!E34</f>
        <v>0</v>
      </c>
      <c r="M35" s="100">
        <f>'მიზნ.გრანტის საკასო '!E34-'მიზნ.გრანტის საკასო '!D34</f>
        <v>0</v>
      </c>
      <c r="N35" s="105" t="e">
        <f>'დაზუსტ. ბიუჯ.'!#REF!-'დაზუსტ. ბიუჯ.'!#REF!</f>
        <v>#REF!</v>
      </c>
      <c r="O35" s="88" t="e">
        <f>'დაზუსტ. საკუთ.'!#REF!-'დაზუსტ. საკუთ.'!#REF!</f>
        <v>#REF!</v>
      </c>
      <c r="P35" s="88" t="e">
        <f>'დაზუსტ. ბიუჯ. ფონდ.'!#REF!</f>
        <v>#REF!</v>
      </c>
      <c r="Q35" s="88">
        <f>'გრანტის საკასო'!J34</f>
        <v>0</v>
      </c>
      <c r="R35" s="100">
        <f>'მიზნ.გრანტის საკასო '!J34-'მიზნ.გრანტის საკასო '!I34</f>
        <v>0</v>
      </c>
      <c r="S35" s="105" t="e">
        <f t="shared" si="3"/>
        <v>#REF!</v>
      </c>
      <c r="T35" s="88" t="e">
        <f t="shared" si="6"/>
        <v>#REF!</v>
      </c>
      <c r="U35" s="88" t="e">
        <f t="shared" si="7"/>
        <v>#REF!</v>
      </c>
      <c r="V35" s="88">
        <f t="shared" si="8"/>
        <v>0</v>
      </c>
      <c r="W35" s="100">
        <f t="shared" si="9"/>
        <v>0</v>
      </c>
      <c r="X35" s="92"/>
      <c r="Y35" s="10"/>
      <c r="Z35" s="10">
        <v>0</v>
      </c>
      <c r="AA35" s="10">
        <v>0</v>
      </c>
      <c r="AB35" s="10">
        <v>0</v>
      </c>
    </row>
    <row r="36" spans="1:28" x14ac:dyDescent="0.25">
      <c r="A36" t="e">
        <f t="shared" si="2"/>
        <v>#REF!</v>
      </c>
      <c r="B36" s="8"/>
      <c r="C36" s="9" t="s">
        <v>17</v>
      </c>
      <c r="D36" s="105" t="e">
        <f>'დაზუსტ. ბიუჯ.'!#REF!</f>
        <v>#REF!</v>
      </c>
      <c r="E36" s="88" t="e">
        <f>'დაზუსტ. საკუთ.'!#REF!</f>
        <v>#REF!</v>
      </c>
      <c r="F36" s="88" t="e">
        <f>'დაზუსტ. ბიუჯ. ფონდ.'!#REF!</f>
        <v>#REF!</v>
      </c>
      <c r="G36" s="88">
        <f>'გრანტის საკასო'!D35</f>
        <v>0</v>
      </c>
      <c r="H36" s="88">
        <f>'მიზნ.გრანტის საკასო '!D35</f>
        <v>0</v>
      </c>
      <c r="I36" s="105" t="e">
        <f>'დაზუსტ. ბიუჯ.'!#REF!-'დაზუსტ. ბიუჯ.'!#REF!</f>
        <v>#REF!</v>
      </c>
      <c r="J36" s="88" t="e">
        <f>'დაზუსტ. საკუთ.'!#REF!-'დაზუსტ. საკუთ.'!#REF!</f>
        <v>#REF!</v>
      </c>
      <c r="K36" s="88" t="e">
        <f>'დაზუსტ. ბიუჯ. ფონდ.'!#REF!-'დაზუსტ. ბიუჯ. ფონდ.'!#REF!</f>
        <v>#REF!</v>
      </c>
      <c r="L36" s="88">
        <f>'გრანტის საკასო'!E35</f>
        <v>0</v>
      </c>
      <c r="M36" s="100">
        <f>'მიზნ.გრანტის საკასო '!E35-'მიზნ.გრანტის საკასო '!D35</f>
        <v>0</v>
      </c>
      <c r="N36" s="105" t="e">
        <f>'დაზუსტ. ბიუჯ.'!#REF!-'დაზუსტ. ბიუჯ.'!#REF!</f>
        <v>#REF!</v>
      </c>
      <c r="O36" s="88" t="e">
        <f>'დაზუსტ. საკუთ.'!#REF!-'დაზუსტ. საკუთ.'!#REF!</f>
        <v>#REF!</v>
      </c>
      <c r="P36" s="88" t="e">
        <f>'დაზუსტ. ბიუჯ. ფონდ.'!#REF!</f>
        <v>#REF!</v>
      </c>
      <c r="Q36" s="88">
        <f>'გრანტის საკასო'!J35</f>
        <v>0</v>
      </c>
      <c r="R36" s="100">
        <f>'მიზნ.გრანტის საკასო '!J35-'მიზნ.გრანტის საკასო '!I35</f>
        <v>0</v>
      </c>
      <c r="S36" s="105" t="e">
        <f t="shared" si="3"/>
        <v>#REF!</v>
      </c>
      <c r="T36" s="88" t="e">
        <f t="shared" si="6"/>
        <v>#REF!</v>
      </c>
      <c r="U36" s="88" t="e">
        <f t="shared" si="7"/>
        <v>#REF!</v>
      </c>
      <c r="V36" s="88">
        <f t="shared" si="8"/>
        <v>0</v>
      </c>
      <c r="W36" s="100">
        <f t="shared" si="9"/>
        <v>0</v>
      </c>
      <c r="X36" s="92"/>
      <c r="Y36" s="10"/>
      <c r="Z36" s="10">
        <v>0</v>
      </c>
      <c r="AA36" s="10">
        <v>0</v>
      </c>
      <c r="AB36" s="10">
        <v>0</v>
      </c>
    </row>
    <row r="37" spans="1:28" x14ac:dyDescent="0.25">
      <c r="A37" t="e">
        <f t="shared" si="2"/>
        <v>#REF!</v>
      </c>
      <c r="B37" s="5"/>
      <c r="C37" s="6" t="s">
        <v>18</v>
      </c>
      <c r="D37" s="104" t="e">
        <f>'დაზუსტ. ბიუჯ.'!#REF!</f>
        <v>#REF!</v>
      </c>
      <c r="E37" s="87" t="e">
        <f>'დაზუსტ. საკუთ.'!#REF!</f>
        <v>#REF!</v>
      </c>
      <c r="F37" s="87" t="e">
        <f>'დაზუსტ. ბიუჯ. ფონდ.'!#REF!</f>
        <v>#REF!</v>
      </c>
      <c r="G37" s="87">
        <f>'გრანტის საკასო'!D36</f>
        <v>0</v>
      </c>
      <c r="H37" s="87">
        <f>'მიზნ.გრანტის საკასო '!D36</f>
        <v>0</v>
      </c>
      <c r="I37" s="104" t="e">
        <f>'დაზუსტ. ბიუჯ.'!#REF!-'დაზუსტ. ბიუჯ.'!#REF!</f>
        <v>#REF!</v>
      </c>
      <c r="J37" s="87" t="e">
        <f>'დაზუსტ. საკუთ.'!#REF!-'დაზუსტ. საკუთ.'!#REF!</f>
        <v>#REF!</v>
      </c>
      <c r="K37" s="87" t="e">
        <f>'დაზუსტ. ბიუჯ. ფონდ.'!#REF!-'დაზუსტ. ბიუჯ. ფონდ.'!#REF!</f>
        <v>#REF!</v>
      </c>
      <c r="L37" s="87">
        <f>'გრანტის საკასო'!E36</f>
        <v>0</v>
      </c>
      <c r="M37" s="99">
        <f>'მიზნ.გრანტის საკასო '!E36-'მიზნ.გრანტის საკასო '!D36</f>
        <v>0</v>
      </c>
      <c r="N37" s="104" t="e">
        <f>'დაზუსტ. ბიუჯ.'!#REF!-'დაზუსტ. ბიუჯ.'!#REF!</f>
        <v>#REF!</v>
      </c>
      <c r="O37" s="87" t="e">
        <f>'დაზუსტ. საკუთ.'!#REF!-'დაზუსტ. საკუთ.'!#REF!</f>
        <v>#REF!</v>
      </c>
      <c r="P37" s="87" t="e">
        <f>'დაზუსტ. ბიუჯ. ფონდ.'!#REF!</f>
        <v>#REF!</v>
      </c>
      <c r="Q37" s="87">
        <f>'გრანტის საკასო'!J36</f>
        <v>0</v>
      </c>
      <c r="R37" s="99">
        <f>'მიზნ.გრანტის საკასო '!J36-'მიზნ.გრანტის საკასო '!I36</f>
        <v>0</v>
      </c>
      <c r="S37" s="104" t="e">
        <f t="shared" si="3"/>
        <v>#REF!</v>
      </c>
      <c r="T37" s="87" t="e">
        <f t="shared" si="6"/>
        <v>#REF!</v>
      </c>
      <c r="U37" s="87" t="e">
        <f t="shared" si="7"/>
        <v>#REF!</v>
      </c>
      <c r="V37" s="87">
        <f t="shared" si="8"/>
        <v>0</v>
      </c>
      <c r="W37" s="99">
        <f t="shared" si="9"/>
        <v>0</v>
      </c>
      <c r="X37" s="91"/>
      <c r="Y37" s="7"/>
      <c r="Z37" s="7">
        <v>0</v>
      </c>
      <c r="AA37" s="7">
        <v>0</v>
      </c>
      <c r="AB37" s="7">
        <v>0</v>
      </c>
    </row>
    <row r="38" spans="1:28" x14ac:dyDescent="0.25">
      <c r="A38" t="e">
        <f t="shared" si="2"/>
        <v>#REF!</v>
      </c>
      <c r="B38" s="5"/>
      <c r="C38" s="6" t="s">
        <v>19</v>
      </c>
      <c r="D38" s="104" t="e">
        <f>'დაზუსტ. ბიუჯ.'!#REF!</f>
        <v>#REF!</v>
      </c>
      <c r="E38" s="87" t="e">
        <f>'დაზუსტ. საკუთ.'!#REF!</f>
        <v>#REF!</v>
      </c>
      <c r="F38" s="87" t="e">
        <f>'დაზუსტ. ბიუჯ. ფონდ.'!#REF!</f>
        <v>#REF!</v>
      </c>
      <c r="G38" s="87">
        <f>'გრანტის საკასო'!D37</f>
        <v>0</v>
      </c>
      <c r="H38" s="87">
        <f>'მიზნ.გრანტის საკასო '!D37</f>
        <v>0</v>
      </c>
      <c r="I38" s="104" t="e">
        <f>'დაზუსტ. ბიუჯ.'!#REF!-'დაზუსტ. ბიუჯ.'!#REF!</f>
        <v>#REF!</v>
      </c>
      <c r="J38" s="87" t="e">
        <f>'დაზუსტ. საკუთ.'!#REF!-'დაზუსტ. საკუთ.'!#REF!</f>
        <v>#REF!</v>
      </c>
      <c r="K38" s="87" t="e">
        <f>'დაზუსტ. ბიუჯ. ფონდ.'!#REF!-'დაზუსტ. ბიუჯ. ფონდ.'!#REF!</f>
        <v>#REF!</v>
      </c>
      <c r="L38" s="87">
        <f>'გრანტის საკასო'!E37</f>
        <v>0</v>
      </c>
      <c r="M38" s="99">
        <f>'მიზნ.გრანტის საკასო '!E37-'მიზნ.გრანტის საკასო '!D37</f>
        <v>0</v>
      </c>
      <c r="N38" s="104" t="e">
        <f>'დაზუსტ. ბიუჯ.'!#REF!-'დაზუსტ. ბიუჯ.'!#REF!</f>
        <v>#REF!</v>
      </c>
      <c r="O38" s="87" t="e">
        <f>'დაზუსტ. საკუთ.'!#REF!-'დაზუსტ. საკუთ.'!#REF!</f>
        <v>#REF!</v>
      </c>
      <c r="P38" s="87" t="e">
        <f>'დაზუსტ. ბიუჯ. ფონდ.'!#REF!</f>
        <v>#REF!</v>
      </c>
      <c r="Q38" s="87">
        <f>'გრანტის საკასო'!J37</f>
        <v>0</v>
      </c>
      <c r="R38" s="99">
        <f>'მიზნ.გრანტის საკასო '!J37-'მიზნ.გრანტის საკასო '!I37</f>
        <v>0</v>
      </c>
      <c r="S38" s="104" t="e">
        <f t="shared" si="3"/>
        <v>#REF!</v>
      </c>
      <c r="T38" s="87" t="e">
        <f t="shared" si="6"/>
        <v>#REF!</v>
      </c>
      <c r="U38" s="87" t="e">
        <f t="shared" si="7"/>
        <v>#REF!</v>
      </c>
      <c r="V38" s="87">
        <f t="shared" si="8"/>
        <v>0</v>
      </c>
      <c r="W38" s="99">
        <f t="shared" si="9"/>
        <v>0</v>
      </c>
      <c r="X38" s="91"/>
      <c r="Y38" s="7"/>
      <c r="Z38" s="7">
        <v>0</v>
      </c>
      <c r="AA38" s="7">
        <v>0</v>
      </c>
      <c r="AB38" s="7">
        <v>0</v>
      </c>
    </row>
    <row r="39" spans="1:28" ht="15.75" thickBot="1" x14ac:dyDescent="0.3">
      <c r="A39" t="e">
        <f t="shared" si="2"/>
        <v>#REF!</v>
      </c>
      <c r="B39" s="11"/>
      <c r="C39" s="12" t="s">
        <v>20</v>
      </c>
      <c r="D39" s="106" t="e">
        <f>'დაზუსტ. ბიუჯ.'!#REF!</f>
        <v>#REF!</v>
      </c>
      <c r="E39" s="89" t="e">
        <f>'დაზუსტ. საკუთ.'!#REF!</f>
        <v>#REF!</v>
      </c>
      <c r="F39" s="89" t="e">
        <f>'დაზუსტ. ბიუჯ. ფონდ.'!#REF!</f>
        <v>#REF!</v>
      </c>
      <c r="G39" s="89">
        <f>'გრანტის საკასო'!D38</f>
        <v>0</v>
      </c>
      <c r="H39" s="89">
        <f>'მიზნ.გრანტის საკასო '!D38</f>
        <v>0</v>
      </c>
      <c r="I39" s="106" t="e">
        <f>'დაზუსტ. ბიუჯ.'!#REF!-'დაზუსტ. ბიუჯ.'!#REF!</f>
        <v>#REF!</v>
      </c>
      <c r="J39" s="89" t="e">
        <f>'დაზუსტ. საკუთ.'!#REF!-'დაზუსტ. საკუთ.'!#REF!</f>
        <v>#REF!</v>
      </c>
      <c r="K39" s="89" t="e">
        <f>'დაზუსტ. ბიუჯ. ფონდ.'!#REF!-'დაზუსტ. ბიუჯ. ფონდ.'!#REF!</f>
        <v>#REF!</v>
      </c>
      <c r="L39" s="89">
        <f>'გრანტის საკასო'!E38</f>
        <v>0</v>
      </c>
      <c r="M39" s="101">
        <f>'მიზნ.გრანტის საკასო '!E38-'მიზნ.გრანტის საკასო '!D38</f>
        <v>0</v>
      </c>
      <c r="N39" s="106" t="e">
        <f>'დაზუსტ. ბიუჯ.'!#REF!-'დაზუსტ. ბიუჯ.'!#REF!</f>
        <v>#REF!</v>
      </c>
      <c r="O39" s="89" t="e">
        <f>'დაზუსტ. საკუთ.'!#REF!-'დაზუსტ. საკუთ.'!#REF!</f>
        <v>#REF!</v>
      </c>
      <c r="P39" s="89" t="e">
        <f>'დაზუსტ. ბიუჯ. ფონდ.'!#REF!</f>
        <v>#REF!</v>
      </c>
      <c r="Q39" s="89">
        <f>'გრანტის საკასო'!J38</f>
        <v>0</v>
      </c>
      <c r="R39" s="101">
        <f>'მიზნ.გრანტის საკასო '!J38-'მიზნ.გრანტის საკასო '!I38</f>
        <v>0</v>
      </c>
      <c r="S39" s="106" t="e">
        <f t="shared" si="3"/>
        <v>#REF!</v>
      </c>
      <c r="T39" s="89" t="e">
        <f t="shared" si="6"/>
        <v>#REF!</v>
      </c>
      <c r="U39" s="89" t="e">
        <f t="shared" si="7"/>
        <v>#REF!</v>
      </c>
      <c r="V39" s="89">
        <f t="shared" si="8"/>
        <v>0</v>
      </c>
      <c r="W39" s="101">
        <f t="shared" si="9"/>
        <v>0</v>
      </c>
      <c r="X39" s="93"/>
      <c r="Y39" s="13"/>
      <c r="Z39" s="13">
        <v>0</v>
      </c>
      <c r="AA39" s="13">
        <v>0</v>
      </c>
      <c r="AB39" s="13">
        <v>0</v>
      </c>
    </row>
    <row r="40" spans="1:28" ht="31.5" thickTop="1" thickBot="1" x14ac:dyDescent="0.3">
      <c r="A40" t="e">
        <f t="shared" si="2"/>
        <v>#REF!</v>
      </c>
      <c r="B40" s="16" t="s">
        <v>25</v>
      </c>
      <c r="C40" s="4" t="s">
        <v>26</v>
      </c>
      <c r="D40" s="103" t="e">
        <f>'დაზუსტ. ბიუჯ.'!#REF!</f>
        <v>#REF!</v>
      </c>
      <c r="E40" s="86" t="e">
        <f>'დაზუსტ. საკუთ.'!#REF!</f>
        <v>#REF!</v>
      </c>
      <c r="F40" s="86" t="e">
        <f>'დაზუსტ. ბიუჯ. ფონდ.'!#REF!</f>
        <v>#REF!</v>
      </c>
      <c r="G40" s="86">
        <f>'გრანტის საკასო'!D39</f>
        <v>0</v>
      </c>
      <c r="H40" s="86">
        <f>'მიზნ.გრანტის საკასო '!D39</f>
        <v>0</v>
      </c>
      <c r="I40" s="103" t="e">
        <f>'დაზუსტ. ბიუჯ.'!#REF!-'დაზუსტ. ბიუჯ.'!#REF!</f>
        <v>#REF!</v>
      </c>
      <c r="J40" s="86" t="e">
        <f>'დაზუსტ. საკუთ.'!#REF!-'დაზუსტ. საკუთ.'!#REF!</f>
        <v>#REF!</v>
      </c>
      <c r="K40" s="86" t="e">
        <f>'დაზუსტ. ბიუჯ. ფონდ.'!#REF!-'დაზუსტ. ბიუჯ. ფონდ.'!#REF!</f>
        <v>#REF!</v>
      </c>
      <c r="L40" s="86">
        <f>'გრანტის საკასო'!E39</f>
        <v>0</v>
      </c>
      <c r="M40" s="102">
        <f>'მიზნ.გრანტის საკასო '!E39-'მიზნ.გრანტის საკასო '!D39</f>
        <v>0</v>
      </c>
      <c r="N40" s="103" t="e">
        <f>'დაზუსტ. ბიუჯ.'!#REF!-'დაზუსტ. ბიუჯ.'!#REF!</f>
        <v>#REF!</v>
      </c>
      <c r="O40" s="86" t="e">
        <f>'დაზუსტ. საკუთ.'!#REF!-'დაზუსტ. საკუთ.'!#REF!</f>
        <v>#REF!</v>
      </c>
      <c r="P40" s="86" t="e">
        <f>'დაზუსტ. ბიუჯ. ფონდ.'!#REF!</f>
        <v>#REF!</v>
      </c>
      <c r="Q40" s="86">
        <f>'გრანტის საკასო'!J39</f>
        <v>0</v>
      </c>
      <c r="R40" s="102">
        <f>'მიზნ.გრანტის საკასო '!J39-'მიზნ.გრანტის საკასო '!I39</f>
        <v>0</v>
      </c>
      <c r="S40" s="103" t="e">
        <f t="shared" si="3"/>
        <v>#REF!</v>
      </c>
      <c r="T40" s="86" t="e">
        <f t="shared" si="6"/>
        <v>#REF!</v>
      </c>
      <c r="U40" s="86" t="e">
        <f t="shared" si="7"/>
        <v>#REF!</v>
      </c>
      <c r="V40" s="86">
        <f t="shared" si="8"/>
        <v>0</v>
      </c>
      <c r="W40" s="102">
        <f t="shared" si="9"/>
        <v>0</v>
      </c>
      <c r="X40" s="94"/>
      <c r="Y40" s="4"/>
      <c r="Z40" s="4">
        <f t="shared" ref="Z40:AB40" si="12">SUM(Z52,Z64,Z76)</f>
        <v>0</v>
      </c>
      <c r="AA40" s="4">
        <f t="shared" si="12"/>
        <v>0</v>
      </c>
      <c r="AB40" s="4">
        <f t="shared" si="12"/>
        <v>0</v>
      </c>
    </row>
    <row r="41" spans="1:28" ht="15.75" thickTop="1" x14ac:dyDescent="0.25">
      <c r="A41" t="e">
        <f t="shared" si="2"/>
        <v>#REF!</v>
      </c>
      <c r="B41" s="5"/>
      <c r="C41" s="6" t="s">
        <v>10</v>
      </c>
      <c r="D41" s="104" t="e">
        <f>'დაზუსტ. ბიუჯ.'!#REF!</f>
        <v>#REF!</v>
      </c>
      <c r="E41" s="87" t="e">
        <f>'დაზუსტ. საკუთ.'!#REF!</f>
        <v>#REF!</v>
      </c>
      <c r="F41" s="87" t="e">
        <f>'დაზუსტ. ბიუჯ. ფონდ.'!#REF!</f>
        <v>#REF!</v>
      </c>
      <c r="G41" s="87">
        <f>'გრანტის საკასო'!D40</f>
        <v>0</v>
      </c>
      <c r="H41" s="87">
        <f>'მიზნ.გრანტის საკასო '!D40</f>
        <v>0</v>
      </c>
      <c r="I41" s="104" t="e">
        <f>'დაზუსტ. ბიუჯ.'!#REF!-'დაზუსტ. ბიუჯ.'!#REF!</f>
        <v>#REF!</v>
      </c>
      <c r="J41" s="87" t="e">
        <f>'დაზუსტ. საკუთ.'!#REF!-'დაზუსტ. საკუთ.'!#REF!</f>
        <v>#REF!</v>
      </c>
      <c r="K41" s="87" t="e">
        <f>'დაზუსტ. ბიუჯ. ფონდ.'!#REF!-'დაზუსტ. ბიუჯ. ფონდ.'!#REF!</f>
        <v>#REF!</v>
      </c>
      <c r="L41" s="87">
        <f>'გრანტის საკასო'!E40</f>
        <v>0</v>
      </c>
      <c r="M41" s="99">
        <f>'მიზნ.გრანტის საკასო '!E40-'მიზნ.გრანტის საკასო '!D40</f>
        <v>0</v>
      </c>
      <c r="N41" s="104" t="e">
        <f>'დაზუსტ. ბიუჯ.'!#REF!-'დაზუსტ. ბიუჯ.'!#REF!</f>
        <v>#REF!</v>
      </c>
      <c r="O41" s="87" t="e">
        <f>'დაზუსტ. საკუთ.'!#REF!-'დაზუსტ. საკუთ.'!#REF!</f>
        <v>#REF!</v>
      </c>
      <c r="P41" s="87" t="e">
        <f>'დაზუსტ. ბიუჯ. ფონდ.'!#REF!</f>
        <v>#REF!</v>
      </c>
      <c r="Q41" s="87">
        <f>'გრანტის საკასო'!J40</f>
        <v>0</v>
      </c>
      <c r="R41" s="99">
        <f>'მიზნ.გრანტის საკასო '!J40-'მიზნ.გრანტის საკასო '!I40</f>
        <v>0</v>
      </c>
      <c r="S41" s="104" t="e">
        <f t="shared" si="3"/>
        <v>#REF!</v>
      </c>
      <c r="T41" s="87" t="e">
        <f t="shared" si="6"/>
        <v>#REF!</v>
      </c>
      <c r="U41" s="87" t="e">
        <f t="shared" si="7"/>
        <v>#REF!</v>
      </c>
      <c r="V41" s="87">
        <f t="shared" si="8"/>
        <v>0</v>
      </c>
      <c r="W41" s="99">
        <f t="shared" si="9"/>
        <v>0</v>
      </c>
      <c r="X41" s="91"/>
      <c r="Y41" s="7"/>
      <c r="Z41" s="7">
        <f t="shared" ref="Z41:AB51" si="13">SUM(Z53,Z65,Z77)</f>
        <v>0</v>
      </c>
      <c r="AA41" s="7">
        <f t="shared" si="13"/>
        <v>0</v>
      </c>
      <c r="AB41" s="7">
        <f t="shared" si="13"/>
        <v>0</v>
      </c>
    </row>
    <row r="42" spans="1:28" x14ac:dyDescent="0.25">
      <c r="A42" t="e">
        <f t="shared" si="2"/>
        <v>#REF!</v>
      </c>
      <c r="B42" s="8"/>
      <c r="C42" s="9" t="s">
        <v>11</v>
      </c>
      <c r="D42" s="105" t="e">
        <f>'დაზუსტ. ბიუჯ.'!#REF!</f>
        <v>#REF!</v>
      </c>
      <c r="E42" s="88" t="e">
        <f>'დაზუსტ. საკუთ.'!#REF!</f>
        <v>#REF!</v>
      </c>
      <c r="F42" s="88" t="e">
        <f>'დაზუსტ. ბიუჯ. ფონდ.'!#REF!</f>
        <v>#REF!</v>
      </c>
      <c r="G42" s="88">
        <f>'გრანტის საკასო'!D41</f>
        <v>0</v>
      </c>
      <c r="H42" s="88">
        <f>'მიზნ.გრანტის საკასო '!D41</f>
        <v>0</v>
      </c>
      <c r="I42" s="105" t="e">
        <f>'დაზუსტ. ბიუჯ.'!#REF!-'დაზუსტ. ბიუჯ.'!#REF!</f>
        <v>#REF!</v>
      </c>
      <c r="J42" s="88" t="e">
        <f>'დაზუსტ. საკუთ.'!#REF!-'დაზუსტ. საკუთ.'!#REF!</f>
        <v>#REF!</v>
      </c>
      <c r="K42" s="88" t="e">
        <f>'დაზუსტ. ბიუჯ. ფონდ.'!#REF!-'დაზუსტ. ბიუჯ. ფონდ.'!#REF!</f>
        <v>#REF!</v>
      </c>
      <c r="L42" s="88">
        <f>'გრანტის საკასო'!E41</f>
        <v>0</v>
      </c>
      <c r="M42" s="100">
        <f>'მიზნ.გრანტის საკასო '!E41-'მიზნ.გრანტის საკასო '!D41</f>
        <v>0</v>
      </c>
      <c r="N42" s="105" t="e">
        <f>'დაზუსტ. ბიუჯ.'!#REF!-'დაზუსტ. ბიუჯ.'!#REF!</f>
        <v>#REF!</v>
      </c>
      <c r="O42" s="88" t="e">
        <f>'დაზუსტ. საკუთ.'!#REF!-'დაზუსტ. საკუთ.'!#REF!</f>
        <v>#REF!</v>
      </c>
      <c r="P42" s="88" t="e">
        <f>'დაზუსტ. ბიუჯ. ფონდ.'!#REF!</f>
        <v>#REF!</v>
      </c>
      <c r="Q42" s="88">
        <f>'გრანტის საკასო'!J41</f>
        <v>0</v>
      </c>
      <c r="R42" s="100">
        <f>'მიზნ.გრანტის საკასო '!J41-'მიზნ.გრანტის საკასო '!I41</f>
        <v>0</v>
      </c>
      <c r="S42" s="105" t="e">
        <f t="shared" si="3"/>
        <v>#REF!</v>
      </c>
      <c r="T42" s="88" t="e">
        <f t="shared" si="6"/>
        <v>#REF!</v>
      </c>
      <c r="U42" s="88" t="e">
        <f t="shared" si="7"/>
        <v>#REF!</v>
      </c>
      <c r="V42" s="88">
        <f t="shared" si="8"/>
        <v>0</v>
      </c>
      <c r="W42" s="100">
        <f t="shared" si="9"/>
        <v>0</v>
      </c>
      <c r="X42" s="92"/>
      <c r="Y42" s="10"/>
      <c r="Z42" s="10">
        <f t="shared" si="13"/>
        <v>0</v>
      </c>
      <c r="AA42" s="10">
        <f t="shared" si="13"/>
        <v>0</v>
      </c>
      <c r="AB42" s="10">
        <f t="shared" si="13"/>
        <v>0</v>
      </c>
    </row>
    <row r="43" spans="1:28" x14ac:dyDescent="0.25">
      <c r="A43" t="e">
        <f t="shared" si="2"/>
        <v>#REF!</v>
      </c>
      <c r="B43" s="8"/>
      <c r="C43" s="9" t="s">
        <v>12</v>
      </c>
      <c r="D43" s="105" t="e">
        <f>'დაზუსტ. ბიუჯ.'!#REF!</f>
        <v>#REF!</v>
      </c>
      <c r="E43" s="88" t="e">
        <f>'დაზუსტ. საკუთ.'!#REF!</f>
        <v>#REF!</v>
      </c>
      <c r="F43" s="88" t="e">
        <f>'დაზუსტ. ბიუჯ. ფონდ.'!#REF!</f>
        <v>#REF!</v>
      </c>
      <c r="G43" s="88">
        <f>'გრანტის საკასო'!D42</f>
        <v>0</v>
      </c>
      <c r="H43" s="88">
        <f>'მიზნ.გრანტის საკასო '!D42</f>
        <v>0</v>
      </c>
      <c r="I43" s="105" t="e">
        <f>'დაზუსტ. ბიუჯ.'!#REF!-'დაზუსტ. ბიუჯ.'!#REF!</f>
        <v>#REF!</v>
      </c>
      <c r="J43" s="88" t="e">
        <f>'დაზუსტ. საკუთ.'!#REF!-'დაზუსტ. საკუთ.'!#REF!</f>
        <v>#REF!</v>
      </c>
      <c r="K43" s="88" t="e">
        <f>'დაზუსტ. ბიუჯ. ფონდ.'!#REF!-'დაზუსტ. ბიუჯ. ფონდ.'!#REF!</f>
        <v>#REF!</v>
      </c>
      <c r="L43" s="88">
        <f>'გრანტის საკასო'!E42</f>
        <v>0</v>
      </c>
      <c r="M43" s="100">
        <f>'მიზნ.გრანტის საკასო '!E42-'მიზნ.გრანტის საკასო '!D42</f>
        <v>0</v>
      </c>
      <c r="N43" s="105" t="e">
        <f>'დაზუსტ. ბიუჯ.'!#REF!-'დაზუსტ. ბიუჯ.'!#REF!</f>
        <v>#REF!</v>
      </c>
      <c r="O43" s="88" t="e">
        <f>'დაზუსტ. საკუთ.'!#REF!-'დაზუსტ. საკუთ.'!#REF!</f>
        <v>#REF!</v>
      </c>
      <c r="P43" s="88" t="e">
        <f>'დაზუსტ. ბიუჯ. ფონდ.'!#REF!</f>
        <v>#REF!</v>
      </c>
      <c r="Q43" s="88">
        <f>'გრანტის საკასო'!J42</f>
        <v>0</v>
      </c>
      <c r="R43" s="100">
        <f>'მიზნ.გრანტის საკასო '!J42-'მიზნ.გრანტის საკასო '!I42</f>
        <v>0</v>
      </c>
      <c r="S43" s="105" t="e">
        <f t="shared" si="3"/>
        <v>#REF!</v>
      </c>
      <c r="T43" s="88" t="e">
        <f t="shared" si="6"/>
        <v>#REF!</v>
      </c>
      <c r="U43" s="88" t="e">
        <f t="shared" si="7"/>
        <v>#REF!</v>
      </c>
      <c r="V43" s="88">
        <f t="shared" si="8"/>
        <v>0</v>
      </c>
      <c r="W43" s="100">
        <f t="shared" si="9"/>
        <v>0</v>
      </c>
      <c r="X43" s="92"/>
      <c r="Y43" s="10"/>
      <c r="Z43" s="10">
        <f t="shared" si="13"/>
        <v>0</v>
      </c>
      <c r="AA43" s="10">
        <f t="shared" si="13"/>
        <v>0</v>
      </c>
      <c r="AB43" s="10">
        <f t="shared" si="13"/>
        <v>0</v>
      </c>
    </row>
    <row r="44" spans="1:28" x14ac:dyDescent="0.25">
      <c r="A44" t="e">
        <f t="shared" si="2"/>
        <v>#REF!</v>
      </c>
      <c r="B44" s="8"/>
      <c r="C44" s="9" t="s">
        <v>13</v>
      </c>
      <c r="D44" s="105" t="e">
        <f>'დაზუსტ. ბიუჯ.'!#REF!</f>
        <v>#REF!</v>
      </c>
      <c r="E44" s="88" t="e">
        <f>'დაზუსტ. საკუთ.'!#REF!</f>
        <v>#REF!</v>
      </c>
      <c r="F44" s="88" t="e">
        <f>'დაზუსტ. ბიუჯ. ფონდ.'!#REF!</f>
        <v>#REF!</v>
      </c>
      <c r="G44" s="88">
        <f>'გრანტის საკასო'!D43</f>
        <v>0</v>
      </c>
      <c r="H44" s="88">
        <f>'მიზნ.გრანტის საკასო '!D43</f>
        <v>0</v>
      </c>
      <c r="I44" s="105" t="e">
        <f>'დაზუსტ. ბიუჯ.'!#REF!-'დაზუსტ. ბიუჯ.'!#REF!</f>
        <v>#REF!</v>
      </c>
      <c r="J44" s="88" t="e">
        <f>'დაზუსტ. საკუთ.'!#REF!-'დაზუსტ. საკუთ.'!#REF!</f>
        <v>#REF!</v>
      </c>
      <c r="K44" s="88" t="e">
        <f>'დაზუსტ. ბიუჯ. ფონდ.'!#REF!-'დაზუსტ. ბიუჯ. ფონდ.'!#REF!</f>
        <v>#REF!</v>
      </c>
      <c r="L44" s="88">
        <f>'გრანტის საკასო'!E43</f>
        <v>0</v>
      </c>
      <c r="M44" s="100">
        <f>'მიზნ.გრანტის საკასო '!E43-'მიზნ.გრანტის საკასო '!D43</f>
        <v>0</v>
      </c>
      <c r="N44" s="105" t="e">
        <f>'დაზუსტ. ბიუჯ.'!#REF!-'დაზუსტ. ბიუჯ.'!#REF!</f>
        <v>#REF!</v>
      </c>
      <c r="O44" s="88" t="e">
        <f>'დაზუსტ. საკუთ.'!#REF!-'დაზუსტ. საკუთ.'!#REF!</f>
        <v>#REF!</v>
      </c>
      <c r="P44" s="88" t="e">
        <f>'დაზუსტ. ბიუჯ. ფონდ.'!#REF!</f>
        <v>#REF!</v>
      </c>
      <c r="Q44" s="88">
        <f>'გრანტის საკასო'!J43</f>
        <v>0</v>
      </c>
      <c r="R44" s="100">
        <f>'მიზნ.გრანტის საკასო '!J43-'მიზნ.გრანტის საკასო '!I43</f>
        <v>0</v>
      </c>
      <c r="S44" s="105" t="e">
        <f t="shared" si="3"/>
        <v>#REF!</v>
      </c>
      <c r="T44" s="88" t="e">
        <f t="shared" si="6"/>
        <v>#REF!</v>
      </c>
      <c r="U44" s="88" t="e">
        <f t="shared" si="7"/>
        <v>#REF!</v>
      </c>
      <c r="V44" s="88">
        <f t="shared" si="8"/>
        <v>0</v>
      </c>
      <c r="W44" s="100">
        <f t="shared" si="9"/>
        <v>0</v>
      </c>
      <c r="X44" s="92"/>
      <c r="Y44" s="10"/>
      <c r="Z44" s="10">
        <f t="shared" si="13"/>
        <v>0</v>
      </c>
      <c r="AA44" s="10">
        <f t="shared" si="13"/>
        <v>0</v>
      </c>
      <c r="AB44" s="10">
        <f t="shared" si="13"/>
        <v>0</v>
      </c>
    </row>
    <row r="45" spans="1:28" x14ac:dyDescent="0.25">
      <c r="A45" t="e">
        <f t="shared" si="2"/>
        <v>#REF!</v>
      </c>
      <c r="B45" s="8"/>
      <c r="C45" s="9" t="s">
        <v>14</v>
      </c>
      <c r="D45" s="105" t="e">
        <f>'დაზუსტ. ბიუჯ.'!#REF!</f>
        <v>#REF!</v>
      </c>
      <c r="E45" s="88" t="e">
        <f>'დაზუსტ. საკუთ.'!#REF!</f>
        <v>#REF!</v>
      </c>
      <c r="F45" s="88" t="e">
        <f>'დაზუსტ. ბიუჯ. ფონდ.'!#REF!</f>
        <v>#REF!</v>
      </c>
      <c r="G45" s="88">
        <f>'გრანტის საკასო'!D44</f>
        <v>0</v>
      </c>
      <c r="H45" s="88">
        <f>'მიზნ.გრანტის საკასო '!D44</f>
        <v>0</v>
      </c>
      <c r="I45" s="105" t="e">
        <f>'დაზუსტ. ბიუჯ.'!#REF!-'დაზუსტ. ბიუჯ.'!#REF!</f>
        <v>#REF!</v>
      </c>
      <c r="J45" s="88" t="e">
        <f>'დაზუსტ. საკუთ.'!#REF!-'დაზუსტ. საკუთ.'!#REF!</f>
        <v>#REF!</v>
      </c>
      <c r="K45" s="88" t="e">
        <f>'დაზუსტ. ბიუჯ. ფონდ.'!#REF!-'დაზუსტ. ბიუჯ. ფონდ.'!#REF!</f>
        <v>#REF!</v>
      </c>
      <c r="L45" s="88">
        <f>'გრანტის საკასო'!E44</f>
        <v>0</v>
      </c>
      <c r="M45" s="100">
        <f>'მიზნ.გრანტის საკასო '!E44-'მიზნ.გრანტის საკასო '!D44</f>
        <v>0</v>
      </c>
      <c r="N45" s="105" t="e">
        <f>'დაზუსტ. ბიუჯ.'!#REF!-'დაზუსტ. ბიუჯ.'!#REF!</f>
        <v>#REF!</v>
      </c>
      <c r="O45" s="88" t="e">
        <f>'დაზუსტ. საკუთ.'!#REF!-'დაზუსტ. საკუთ.'!#REF!</f>
        <v>#REF!</v>
      </c>
      <c r="P45" s="88" t="e">
        <f>'დაზუსტ. ბიუჯ. ფონდ.'!#REF!</f>
        <v>#REF!</v>
      </c>
      <c r="Q45" s="88">
        <f>'გრანტის საკასო'!J44</f>
        <v>0</v>
      </c>
      <c r="R45" s="100">
        <f>'მიზნ.გრანტის საკასო '!J44-'მიზნ.გრანტის საკასო '!I44</f>
        <v>0</v>
      </c>
      <c r="S45" s="105" t="e">
        <f t="shared" si="3"/>
        <v>#REF!</v>
      </c>
      <c r="T45" s="88" t="e">
        <f t="shared" si="6"/>
        <v>#REF!</v>
      </c>
      <c r="U45" s="88" t="e">
        <f t="shared" si="7"/>
        <v>#REF!</v>
      </c>
      <c r="V45" s="88">
        <f t="shared" si="8"/>
        <v>0</v>
      </c>
      <c r="W45" s="100">
        <f t="shared" si="9"/>
        <v>0</v>
      </c>
      <c r="X45" s="92"/>
      <c r="Y45" s="10"/>
      <c r="Z45" s="10">
        <f t="shared" si="13"/>
        <v>0</v>
      </c>
      <c r="AA45" s="10">
        <f t="shared" si="13"/>
        <v>0</v>
      </c>
      <c r="AB45" s="10">
        <f t="shared" si="13"/>
        <v>0</v>
      </c>
    </row>
    <row r="46" spans="1:28" x14ac:dyDescent="0.25">
      <c r="A46" t="e">
        <f t="shared" si="2"/>
        <v>#REF!</v>
      </c>
      <c r="B46" s="8"/>
      <c r="C46" s="9" t="s">
        <v>15</v>
      </c>
      <c r="D46" s="105" t="e">
        <f>'დაზუსტ. ბიუჯ.'!#REF!</f>
        <v>#REF!</v>
      </c>
      <c r="E46" s="88" t="e">
        <f>'დაზუსტ. საკუთ.'!#REF!</f>
        <v>#REF!</v>
      </c>
      <c r="F46" s="88" t="e">
        <f>'დაზუსტ. ბიუჯ. ფონდ.'!#REF!</f>
        <v>#REF!</v>
      </c>
      <c r="G46" s="88">
        <f>'გრანტის საკასო'!D45</f>
        <v>0</v>
      </c>
      <c r="H46" s="88">
        <f>'მიზნ.გრანტის საკასო '!D45</f>
        <v>0</v>
      </c>
      <c r="I46" s="105" t="e">
        <f>'დაზუსტ. ბიუჯ.'!#REF!-'დაზუსტ. ბიუჯ.'!#REF!</f>
        <v>#REF!</v>
      </c>
      <c r="J46" s="88" t="e">
        <f>'დაზუსტ. საკუთ.'!#REF!-'დაზუსტ. საკუთ.'!#REF!</f>
        <v>#REF!</v>
      </c>
      <c r="K46" s="88" t="e">
        <f>'დაზუსტ. ბიუჯ. ფონდ.'!#REF!-'დაზუსტ. ბიუჯ. ფონდ.'!#REF!</f>
        <v>#REF!</v>
      </c>
      <c r="L46" s="88">
        <f>'გრანტის საკასო'!E45</f>
        <v>0</v>
      </c>
      <c r="M46" s="100">
        <f>'მიზნ.გრანტის საკასო '!E45-'მიზნ.გრანტის საკასო '!D45</f>
        <v>0</v>
      </c>
      <c r="N46" s="105" t="e">
        <f>'დაზუსტ. ბიუჯ.'!#REF!-'დაზუსტ. ბიუჯ.'!#REF!</f>
        <v>#REF!</v>
      </c>
      <c r="O46" s="88" t="e">
        <f>'დაზუსტ. საკუთ.'!#REF!-'დაზუსტ. საკუთ.'!#REF!</f>
        <v>#REF!</v>
      </c>
      <c r="P46" s="88" t="e">
        <f>'დაზუსტ. ბიუჯ. ფონდ.'!#REF!</f>
        <v>#REF!</v>
      </c>
      <c r="Q46" s="88">
        <f>'გრანტის საკასო'!J45</f>
        <v>0</v>
      </c>
      <c r="R46" s="100">
        <f>'მიზნ.გრანტის საკასო '!J45-'მიზნ.გრანტის საკასო '!I45</f>
        <v>0</v>
      </c>
      <c r="S46" s="105" t="e">
        <f t="shared" si="3"/>
        <v>#REF!</v>
      </c>
      <c r="T46" s="88" t="e">
        <f t="shared" si="6"/>
        <v>#REF!</v>
      </c>
      <c r="U46" s="88" t="e">
        <f t="shared" si="7"/>
        <v>#REF!</v>
      </c>
      <c r="V46" s="88">
        <f t="shared" si="8"/>
        <v>0</v>
      </c>
      <c r="W46" s="100">
        <f t="shared" si="9"/>
        <v>0</v>
      </c>
      <c r="X46" s="92"/>
      <c r="Y46" s="10"/>
      <c r="Z46" s="10">
        <f t="shared" si="13"/>
        <v>0</v>
      </c>
      <c r="AA46" s="10">
        <f t="shared" si="13"/>
        <v>0</v>
      </c>
      <c r="AB46" s="10">
        <f t="shared" si="13"/>
        <v>0</v>
      </c>
    </row>
    <row r="47" spans="1:28" x14ac:dyDescent="0.25">
      <c r="A47" t="e">
        <f t="shared" si="2"/>
        <v>#REF!</v>
      </c>
      <c r="B47" s="8"/>
      <c r="C47" s="9" t="s">
        <v>16</v>
      </c>
      <c r="D47" s="105" t="e">
        <f>'დაზუსტ. ბიუჯ.'!#REF!</f>
        <v>#REF!</v>
      </c>
      <c r="E47" s="88" t="e">
        <f>'დაზუსტ. საკუთ.'!#REF!</f>
        <v>#REF!</v>
      </c>
      <c r="F47" s="88" t="e">
        <f>'დაზუსტ. ბიუჯ. ფონდ.'!#REF!</f>
        <v>#REF!</v>
      </c>
      <c r="G47" s="88">
        <f>'გრანტის საკასო'!D46</f>
        <v>0</v>
      </c>
      <c r="H47" s="88">
        <f>'მიზნ.გრანტის საკასო '!D46</f>
        <v>0</v>
      </c>
      <c r="I47" s="105" t="e">
        <f>'დაზუსტ. ბიუჯ.'!#REF!-'დაზუსტ. ბიუჯ.'!#REF!</f>
        <v>#REF!</v>
      </c>
      <c r="J47" s="88" t="e">
        <f>'დაზუსტ. საკუთ.'!#REF!-'დაზუსტ. საკუთ.'!#REF!</f>
        <v>#REF!</v>
      </c>
      <c r="K47" s="88" t="e">
        <f>'დაზუსტ. ბიუჯ. ფონდ.'!#REF!-'დაზუსტ. ბიუჯ. ფონდ.'!#REF!</f>
        <v>#REF!</v>
      </c>
      <c r="L47" s="88">
        <f>'გრანტის საკასო'!E46</f>
        <v>0</v>
      </c>
      <c r="M47" s="100">
        <f>'მიზნ.გრანტის საკასო '!E46-'მიზნ.გრანტის საკასო '!D46</f>
        <v>0</v>
      </c>
      <c r="N47" s="105" t="e">
        <f>'დაზუსტ. ბიუჯ.'!#REF!-'დაზუსტ. ბიუჯ.'!#REF!</f>
        <v>#REF!</v>
      </c>
      <c r="O47" s="88" t="e">
        <f>'დაზუსტ. საკუთ.'!#REF!-'დაზუსტ. საკუთ.'!#REF!</f>
        <v>#REF!</v>
      </c>
      <c r="P47" s="88" t="e">
        <f>'დაზუსტ. ბიუჯ. ფონდ.'!#REF!</f>
        <v>#REF!</v>
      </c>
      <c r="Q47" s="88">
        <f>'გრანტის საკასო'!J46</f>
        <v>0</v>
      </c>
      <c r="R47" s="100">
        <f>'მიზნ.გრანტის საკასო '!J46-'მიზნ.გრანტის საკასო '!I46</f>
        <v>0</v>
      </c>
      <c r="S47" s="105" t="e">
        <f t="shared" si="3"/>
        <v>#REF!</v>
      </c>
      <c r="T47" s="88" t="e">
        <f t="shared" si="6"/>
        <v>#REF!</v>
      </c>
      <c r="U47" s="88" t="e">
        <f t="shared" si="7"/>
        <v>#REF!</v>
      </c>
      <c r="V47" s="88">
        <f t="shared" si="8"/>
        <v>0</v>
      </c>
      <c r="W47" s="100">
        <f t="shared" si="9"/>
        <v>0</v>
      </c>
      <c r="X47" s="92"/>
      <c r="Y47" s="10"/>
      <c r="Z47" s="10">
        <f t="shared" si="13"/>
        <v>0</v>
      </c>
      <c r="AA47" s="10">
        <f t="shared" si="13"/>
        <v>0</v>
      </c>
      <c r="AB47" s="10">
        <f t="shared" si="13"/>
        <v>0</v>
      </c>
    </row>
    <row r="48" spans="1:28" x14ac:dyDescent="0.25">
      <c r="A48" t="e">
        <f t="shared" si="2"/>
        <v>#REF!</v>
      </c>
      <c r="B48" s="8"/>
      <c r="C48" s="9" t="s">
        <v>17</v>
      </c>
      <c r="D48" s="105" t="e">
        <f>'დაზუსტ. ბიუჯ.'!#REF!</f>
        <v>#REF!</v>
      </c>
      <c r="E48" s="88" t="e">
        <f>'დაზუსტ. საკუთ.'!#REF!</f>
        <v>#REF!</v>
      </c>
      <c r="F48" s="88" t="e">
        <f>'დაზუსტ. ბიუჯ. ფონდ.'!#REF!</f>
        <v>#REF!</v>
      </c>
      <c r="G48" s="88">
        <f>'გრანტის საკასო'!D47</f>
        <v>0</v>
      </c>
      <c r="H48" s="88">
        <f>'მიზნ.გრანტის საკასო '!D47</f>
        <v>0</v>
      </c>
      <c r="I48" s="105" t="e">
        <f>'დაზუსტ. ბიუჯ.'!#REF!-'დაზუსტ. ბიუჯ.'!#REF!</f>
        <v>#REF!</v>
      </c>
      <c r="J48" s="88" t="e">
        <f>'დაზუსტ. საკუთ.'!#REF!-'დაზუსტ. საკუთ.'!#REF!</f>
        <v>#REF!</v>
      </c>
      <c r="K48" s="88" t="e">
        <f>'დაზუსტ. ბიუჯ. ფონდ.'!#REF!-'დაზუსტ. ბიუჯ. ფონდ.'!#REF!</f>
        <v>#REF!</v>
      </c>
      <c r="L48" s="88">
        <f>'გრანტის საკასო'!E47</f>
        <v>0</v>
      </c>
      <c r="M48" s="100">
        <f>'მიზნ.გრანტის საკასო '!E47-'მიზნ.გრანტის საკასო '!D47</f>
        <v>0</v>
      </c>
      <c r="N48" s="105" t="e">
        <f>'დაზუსტ. ბიუჯ.'!#REF!-'დაზუსტ. ბიუჯ.'!#REF!</f>
        <v>#REF!</v>
      </c>
      <c r="O48" s="88" t="e">
        <f>'დაზუსტ. საკუთ.'!#REF!-'დაზუსტ. საკუთ.'!#REF!</f>
        <v>#REF!</v>
      </c>
      <c r="P48" s="88" t="e">
        <f>'დაზუსტ. ბიუჯ. ფონდ.'!#REF!</f>
        <v>#REF!</v>
      </c>
      <c r="Q48" s="88">
        <f>'გრანტის საკასო'!J47</f>
        <v>0</v>
      </c>
      <c r="R48" s="100">
        <f>'მიზნ.გრანტის საკასო '!J47-'მიზნ.გრანტის საკასო '!I47</f>
        <v>0</v>
      </c>
      <c r="S48" s="105" t="e">
        <f t="shared" si="3"/>
        <v>#REF!</v>
      </c>
      <c r="T48" s="88" t="e">
        <f t="shared" si="6"/>
        <v>#REF!</v>
      </c>
      <c r="U48" s="88" t="e">
        <f t="shared" si="7"/>
        <v>#REF!</v>
      </c>
      <c r="V48" s="88">
        <f t="shared" si="8"/>
        <v>0</v>
      </c>
      <c r="W48" s="100">
        <f t="shared" si="9"/>
        <v>0</v>
      </c>
      <c r="X48" s="92"/>
      <c r="Y48" s="10"/>
      <c r="Z48" s="10">
        <f t="shared" si="13"/>
        <v>0</v>
      </c>
      <c r="AA48" s="10">
        <f t="shared" si="13"/>
        <v>0</v>
      </c>
      <c r="AB48" s="10">
        <f t="shared" si="13"/>
        <v>0</v>
      </c>
    </row>
    <row r="49" spans="1:28" x14ac:dyDescent="0.25">
      <c r="A49" t="e">
        <f t="shared" si="2"/>
        <v>#REF!</v>
      </c>
      <c r="B49" s="5"/>
      <c r="C49" s="6" t="s">
        <v>18</v>
      </c>
      <c r="D49" s="104" t="e">
        <f>'დაზუსტ. ბიუჯ.'!#REF!</f>
        <v>#REF!</v>
      </c>
      <c r="E49" s="87" t="e">
        <f>'დაზუსტ. საკუთ.'!#REF!</f>
        <v>#REF!</v>
      </c>
      <c r="F49" s="87" t="e">
        <f>'დაზუსტ. ბიუჯ. ფონდ.'!#REF!</f>
        <v>#REF!</v>
      </c>
      <c r="G49" s="87">
        <f>'გრანტის საკასო'!D48</f>
        <v>0</v>
      </c>
      <c r="H49" s="87">
        <f>'მიზნ.გრანტის საკასო '!D48</f>
        <v>0</v>
      </c>
      <c r="I49" s="104" t="e">
        <f>'დაზუსტ. ბიუჯ.'!#REF!-'დაზუსტ. ბიუჯ.'!#REF!</f>
        <v>#REF!</v>
      </c>
      <c r="J49" s="87" t="e">
        <f>'დაზუსტ. საკუთ.'!#REF!-'დაზუსტ. საკუთ.'!#REF!</f>
        <v>#REF!</v>
      </c>
      <c r="K49" s="87" t="e">
        <f>'დაზუსტ. ბიუჯ. ფონდ.'!#REF!-'დაზუსტ. ბიუჯ. ფონდ.'!#REF!</f>
        <v>#REF!</v>
      </c>
      <c r="L49" s="87">
        <f>'გრანტის საკასო'!E48</f>
        <v>0</v>
      </c>
      <c r="M49" s="99">
        <f>'მიზნ.გრანტის საკასო '!E48-'მიზნ.გრანტის საკასო '!D48</f>
        <v>0</v>
      </c>
      <c r="N49" s="104" t="e">
        <f>'დაზუსტ. ბიუჯ.'!#REF!-'დაზუსტ. ბიუჯ.'!#REF!</f>
        <v>#REF!</v>
      </c>
      <c r="O49" s="87" t="e">
        <f>'დაზუსტ. საკუთ.'!#REF!-'დაზუსტ. საკუთ.'!#REF!</f>
        <v>#REF!</v>
      </c>
      <c r="P49" s="87" t="e">
        <f>'დაზუსტ. ბიუჯ. ფონდ.'!#REF!</f>
        <v>#REF!</v>
      </c>
      <c r="Q49" s="87">
        <f>'გრანტის საკასო'!J48</f>
        <v>0</v>
      </c>
      <c r="R49" s="99">
        <f>'მიზნ.გრანტის საკასო '!J48-'მიზნ.გრანტის საკასო '!I48</f>
        <v>0</v>
      </c>
      <c r="S49" s="104" t="e">
        <f t="shared" si="3"/>
        <v>#REF!</v>
      </c>
      <c r="T49" s="87" t="e">
        <f t="shared" si="6"/>
        <v>#REF!</v>
      </c>
      <c r="U49" s="87" t="e">
        <f t="shared" si="7"/>
        <v>#REF!</v>
      </c>
      <c r="V49" s="87">
        <f t="shared" si="8"/>
        <v>0</v>
      </c>
      <c r="W49" s="99">
        <f t="shared" si="9"/>
        <v>0</v>
      </c>
      <c r="X49" s="91"/>
      <c r="Y49" s="7"/>
      <c r="Z49" s="7">
        <f t="shared" si="13"/>
        <v>0</v>
      </c>
      <c r="AA49" s="7">
        <f t="shared" si="13"/>
        <v>0</v>
      </c>
      <c r="AB49" s="7">
        <f t="shared" si="13"/>
        <v>0</v>
      </c>
    </row>
    <row r="50" spans="1:28" x14ac:dyDescent="0.25">
      <c r="A50" t="e">
        <f t="shared" si="2"/>
        <v>#REF!</v>
      </c>
      <c r="B50" s="5"/>
      <c r="C50" s="6" t="s">
        <v>19</v>
      </c>
      <c r="D50" s="104" t="e">
        <f>'დაზუსტ. ბიუჯ.'!#REF!</f>
        <v>#REF!</v>
      </c>
      <c r="E50" s="87" t="e">
        <f>'დაზუსტ. საკუთ.'!#REF!</f>
        <v>#REF!</v>
      </c>
      <c r="F50" s="87" t="e">
        <f>'დაზუსტ. ბიუჯ. ფონდ.'!#REF!</f>
        <v>#REF!</v>
      </c>
      <c r="G50" s="87">
        <f>'გრანტის საკასო'!D49</f>
        <v>0</v>
      </c>
      <c r="H50" s="87">
        <f>'მიზნ.გრანტის საკასო '!D49</f>
        <v>0</v>
      </c>
      <c r="I50" s="104" t="e">
        <f>'დაზუსტ. ბიუჯ.'!#REF!-'დაზუსტ. ბიუჯ.'!#REF!</f>
        <v>#REF!</v>
      </c>
      <c r="J50" s="87" t="e">
        <f>'დაზუსტ. საკუთ.'!#REF!-'დაზუსტ. საკუთ.'!#REF!</f>
        <v>#REF!</v>
      </c>
      <c r="K50" s="87" t="e">
        <f>'დაზუსტ. ბიუჯ. ფონდ.'!#REF!-'დაზუსტ. ბიუჯ. ფონდ.'!#REF!</f>
        <v>#REF!</v>
      </c>
      <c r="L50" s="87">
        <f>'გრანტის საკასო'!E49</f>
        <v>0</v>
      </c>
      <c r="M50" s="99">
        <f>'მიზნ.გრანტის საკასო '!E49-'მიზნ.გრანტის საკასო '!D49</f>
        <v>0</v>
      </c>
      <c r="N50" s="104" t="e">
        <f>'დაზუსტ. ბიუჯ.'!#REF!-'დაზუსტ. ბიუჯ.'!#REF!</f>
        <v>#REF!</v>
      </c>
      <c r="O50" s="87" t="e">
        <f>'დაზუსტ. საკუთ.'!#REF!-'დაზუსტ. საკუთ.'!#REF!</f>
        <v>#REF!</v>
      </c>
      <c r="P50" s="87" t="e">
        <f>'დაზუსტ. ბიუჯ. ფონდ.'!#REF!</f>
        <v>#REF!</v>
      </c>
      <c r="Q50" s="87">
        <f>'გრანტის საკასო'!J49</f>
        <v>0</v>
      </c>
      <c r="R50" s="99">
        <f>'მიზნ.გრანტის საკასო '!J49-'მიზნ.გრანტის საკასო '!I49</f>
        <v>0</v>
      </c>
      <c r="S50" s="104" t="e">
        <f t="shared" si="3"/>
        <v>#REF!</v>
      </c>
      <c r="T50" s="87" t="e">
        <f t="shared" si="6"/>
        <v>#REF!</v>
      </c>
      <c r="U50" s="87" t="e">
        <f t="shared" si="7"/>
        <v>#REF!</v>
      </c>
      <c r="V50" s="87">
        <f t="shared" si="8"/>
        <v>0</v>
      </c>
      <c r="W50" s="99">
        <f t="shared" si="9"/>
        <v>0</v>
      </c>
      <c r="X50" s="91"/>
      <c r="Y50" s="7"/>
      <c r="Z50" s="7">
        <f t="shared" si="13"/>
        <v>0</v>
      </c>
      <c r="AA50" s="7">
        <f t="shared" si="13"/>
        <v>0</v>
      </c>
      <c r="AB50" s="7">
        <f t="shared" si="13"/>
        <v>0</v>
      </c>
    </row>
    <row r="51" spans="1:28" ht="15.75" thickBot="1" x14ac:dyDescent="0.3">
      <c r="A51" t="e">
        <f t="shared" si="2"/>
        <v>#REF!</v>
      </c>
      <c r="B51" s="11"/>
      <c r="C51" s="12" t="s">
        <v>20</v>
      </c>
      <c r="D51" s="106" t="e">
        <f>'დაზუსტ. ბიუჯ.'!#REF!</f>
        <v>#REF!</v>
      </c>
      <c r="E51" s="89" t="e">
        <f>'დაზუსტ. საკუთ.'!#REF!</f>
        <v>#REF!</v>
      </c>
      <c r="F51" s="89" t="e">
        <f>'დაზუსტ. ბიუჯ. ფონდ.'!#REF!</f>
        <v>#REF!</v>
      </c>
      <c r="G51" s="89">
        <f>'გრანტის საკასო'!D50</f>
        <v>0</v>
      </c>
      <c r="H51" s="89">
        <f>'მიზნ.გრანტის საკასო '!D50</f>
        <v>0</v>
      </c>
      <c r="I51" s="106" t="e">
        <f>'დაზუსტ. ბიუჯ.'!#REF!-'დაზუსტ. ბიუჯ.'!#REF!</f>
        <v>#REF!</v>
      </c>
      <c r="J51" s="89" t="e">
        <f>'დაზუსტ. საკუთ.'!#REF!-'დაზუსტ. საკუთ.'!#REF!</f>
        <v>#REF!</v>
      </c>
      <c r="K51" s="89" t="e">
        <f>'დაზუსტ. ბიუჯ. ფონდ.'!#REF!-'დაზუსტ. ბიუჯ. ფონდ.'!#REF!</f>
        <v>#REF!</v>
      </c>
      <c r="L51" s="89">
        <f>'გრანტის საკასო'!E50</f>
        <v>0</v>
      </c>
      <c r="M51" s="101">
        <f>'მიზნ.გრანტის საკასო '!E50-'მიზნ.გრანტის საკასო '!D50</f>
        <v>0</v>
      </c>
      <c r="N51" s="106" t="e">
        <f>'დაზუსტ. ბიუჯ.'!#REF!-'დაზუსტ. ბიუჯ.'!#REF!</f>
        <v>#REF!</v>
      </c>
      <c r="O51" s="89" t="e">
        <f>'დაზუსტ. საკუთ.'!#REF!-'დაზუსტ. საკუთ.'!#REF!</f>
        <v>#REF!</v>
      </c>
      <c r="P51" s="89" t="e">
        <f>'დაზუსტ. ბიუჯ. ფონდ.'!#REF!</f>
        <v>#REF!</v>
      </c>
      <c r="Q51" s="89">
        <f>'გრანტის საკასო'!J50</f>
        <v>0</v>
      </c>
      <c r="R51" s="101">
        <f>'მიზნ.გრანტის საკასო '!J50-'მიზნ.გრანტის საკასო '!I50</f>
        <v>0</v>
      </c>
      <c r="S51" s="106" t="e">
        <f t="shared" si="3"/>
        <v>#REF!</v>
      </c>
      <c r="T51" s="89" t="e">
        <f t="shared" si="6"/>
        <v>#REF!</v>
      </c>
      <c r="U51" s="89" t="e">
        <f t="shared" si="7"/>
        <v>#REF!</v>
      </c>
      <c r="V51" s="89">
        <f t="shared" si="8"/>
        <v>0</v>
      </c>
      <c r="W51" s="101">
        <f t="shared" si="9"/>
        <v>0</v>
      </c>
      <c r="X51" s="93"/>
      <c r="Y51" s="13"/>
      <c r="Z51" s="13">
        <f t="shared" si="13"/>
        <v>0</v>
      </c>
      <c r="AA51" s="13">
        <f t="shared" si="13"/>
        <v>0</v>
      </c>
      <c r="AB51" s="13">
        <f t="shared" si="13"/>
        <v>0</v>
      </c>
    </row>
    <row r="52" spans="1:28" ht="31.5" thickTop="1" thickBot="1" x14ac:dyDescent="0.3">
      <c r="A52" t="e">
        <f t="shared" si="2"/>
        <v>#REF!</v>
      </c>
      <c r="B52" s="3" t="s">
        <v>27</v>
      </c>
      <c r="C52" s="4" t="s">
        <v>26</v>
      </c>
      <c r="D52" s="103" t="e">
        <f>'დაზუსტ. ბიუჯ.'!#REF!</f>
        <v>#REF!</v>
      </c>
      <c r="E52" s="86" t="e">
        <f>'დაზუსტ. საკუთ.'!#REF!</f>
        <v>#REF!</v>
      </c>
      <c r="F52" s="86" t="e">
        <f>'დაზუსტ. ბიუჯ. ფონდ.'!#REF!</f>
        <v>#REF!</v>
      </c>
      <c r="G52" s="86">
        <f>'გრანტის საკასო'!D51</f>
        <v>0</v>
      </c>
      <c r="H52" s="86">
        <f>'მიზნ.გრანტის საკასო '!D51</f>
        <v>0</v>
      </c>
      <c r="I52" s="103" t="e">
        <f>'დაზუსტ. ბიუჯ.'!#REF!-'დაზუსტ. ბიუჯ.'!#REF!</f>
        <v>#REF!</v>
      </c>
      <c r="J52" s="86" t="e">
        <f>'დაზუსტ. საკუთ.'!#REF!-'დაზუსტ. საკუთ.'!#REF!</f>
        <v>#REF!</v>
      </c>
      <c r="K52" s="86" t="e">
        <f>'დაზუსტ. ბიუჯ. ფონდ.'!#REF!-'დაზუსტ. ბიუჯ. ფონდ.'!#REF!</f>
        <v>#REF!</v>
      </c>
      <c r="L52" s="86">
        <f>'გრანტის საკასო'!E51</f>
        <v>0</v>
      </c>
      <c r="M52" s="102">
        <f>'მიზნ.გრანტის საკასო '!E51-'მიზნ.გრანტის საკასო '!D51</f>
        <v>0</v>
      </c>
      <c r="N52" s="103" t="e">
        <f>'დაზუსტ. ბიუჯ.'!#REF!-'დაზუსტ. ბიუჯ.'!#REF!</f>
        <v>#REF!</v>
      </c>
      <c r="O52" s="86" t="e">
        <f>'დაზუსტ. საკუთ.'!#REF!-'დაზუსტ. საკუთ.'!#REF!</f>
        <v>#REF!</v>
      </c>
      <c r="P52" s="86" t="e">
        <f>'დაზუსტ. ბიუჯ. ფონდ.'!#REF!</f>
        <v>#REF!</v>
      </c>
      <c r="Q52" s="86">
        <f>'გრანტის საკასო'!J51</f>
        <v>0</v>
      </c>
      <c r="R52" s="102">
        <f>'მიზნ.გრანტის საკასო '!J51-'მიზნ.გრანტის საკასო '!I51</f>
        <v>0</v>
      </c>
      <c r="S52" s="103" t="e">
        <f t="shared" si="3"/>
        <v>#REF!</v>
      </c>
      <c r="T52" s="86" t="e">
        <f t="shared" si="6"/>
        <v>#REF!</v>
      </c>
      <c r="U52" s="86" t="e">
        <f t="shared" si="7"/>
        <v>#REF!</v>
      </c>
      <c r="V52" s="86">
        <f t="shared" si="8"/>
        <v>0</v>
      </c>
      <c r="W52" s="102">
        <f t="shared" si="9"/>
        <v>0</v>
      </c>
      <c r="X52" s="94"/>
      <c r="Y52" s="4"/>
      <c r="Z52" s="4">
        <f t="shared" ref="Z52:AB52" si="14">SUM(Z53,Z61,Z62,Z63)</f>
        <v>0</v>
      </c>
      <c r="AA52" s="4">
        <f t="shared" si="14"/>
        <v>0</v>
      </c>
      <c r="AB52" s="4">
        <f t="shared" si="14"/>
        <v>0</v>
      </c>
    </row>
    <row r="53" spans="1:28" ht="15.75" thickTop="1" x14ac:dyDescent="0.25">
      <c r="A53" t="e">
        <f t="shared" si="2"/>
        <v>#REF!</v>
      </c>
      <c r="B53" s="5"/>
      <c r="C53" s="6" t="s">
        <v>10</v>
      </c>
      <c r="D53" s="104" t="e">
        <f>'დაზუსტ. ბიუჯ.'!#REF!</f>
        <v>#REF!</v>
      </c>
      <c r="E53" s="87" t="e">
        <f>'დაზუსტ. საკუთ.'!#REF!</f>
        <v>#REF!</v>
      </c>
      <c r="F53" s="87" t="e">
        <f>'დაზუსტ. ბიუჯ. ფონდ.'!#REF!</f>
        <v>#REF!</v>
      </c>
      <c r="G53" s="87">
        <f>'გრანტის საკასო'!D52</f>
        <v>0</v>
      </c>
      <c r="H53" s="87">
        <f>'მიზნ.გრანტის საკასო '!D52</f>
        <v>0</v>
      </c>
      <c r="I53" s="104" t="e">
        <f>'დაზუსტ. ბიუჯ.'!#REF!-'დაზუსტ. ბიუჯ.'!#REF!</f>
        <v>#REF!</v>
      </c>
      <c r="J53" s="87" t="e">
        <f>'დაზუსტ. საკუთ.'!#REF!-'დაზუსტ. საკუთ.'!#REF!</f>
        <v>#REF!</v>
      </c>
      <c r="K53" s="87" t="e">
        <f>'დაზუსტ. ბიუჯ. ფონდ.'!#REF!-'დაზუსტ. ბიუჯ. ფონდ.'!#REF!</f>
        <v>#REF!</v>
      </c>
      <c r="L53" s="87">
        <f>'გრანტის საკასო'!E52</f>
        <v>0</v>
      </c>
      <c r="M53" s="99">
        <f>'მიზნ.გრანტის საკასო '!E52-'მიზნ.გრანტის საკასო '!D52</f>
        <v>0</v>
      </c>
      <c r="N53" s="104" t="e">
        <f>'დაზუსტ. ბიუჯ.'!#REF!-'დაზუსტ. ბიუჯ.'!#REF!</f>
        <v>#REF!</v>
      </c>
      <c r="O53" s="87" t="e">
        <f>'დაზუსტ. საკუთ.'!#REF!-'დაზუსტ. საკუთ.'!#REF!</f>
        <v>#REF!</v>
      </c>
      <c r="P53" s="87" t="e">
        <f>'დაზუსტ. ბიუჯ. ფონდ.'!#REF!</f>
        <v>#REF!</v>
      </c>
      <c r="Q53" s="87">
        <f>'გრანტის საკასო'!J52</f>
        <v>0</v>
      </c>
      <c r="R53" s="99">
        <f>'მიზნ.გრანტის საკასო '!J52-'მიზნ.გრანტის საკასო '!I52</f>
        <v>0</v>
      </c>
      <c r="S53" s="104" t="e">
        <f t="shared" si="3"/>
        <v>#REF!</v>
      </c>
      <c r="T53" s="87" t="e">
        <f t="shared" si="6"/>
        <v>#REF!</v>
      </c>
      <c r="U53" s="87" t="e">
        <f t="shared" si="7"/>
        <v>#REF!</v>
      </c>
      <c r="V53" s="87">
        <f t="shared" si="8"/>
        <v>0</v>
      </c>
      <c r="W53" s="99">
        <f t="shared" si="9"/>
        <v>0</v>
      </c>
      <c r="X53" s="91"/>
      <c r="Y53" s="7"/>
      <c r="Z53" s="7">
        <f t="shared" ref="Z53:AB53" si="15">SUM(Z54:Z60)</f>
        <v>0</v>
      </c>
      <c r="AA53" s="7">
        <f t="shared" si="15"/>
        <v>0</v>
      </c>
      <c r="AB53" s="7">
        <f t="shared" si="15"/>
        <v>0</v>
      </c>
    </row>
    <row r="54" spans="1:28" x14ac:dyDescent="0.25">
      <c r="A54" t="e">
        <f t="shared" si="2"/>
        <v>#REF!</v>
      </c>
      <c r="B54" s="8"/>
      <c r="C54" s="9" t="s">
        <v>11</v>
      </c>
      <c r="D54" s="105" t="e">
        <f>'დაზუსტ. ბიუჯ.'!#REF!</f>
        <v>#REF!</v>
      </c>
      <c r="E54" s="88" t="e">
        <f>'დაზუსტ. საკუთ.'!#REF!</f>
        <v>#REF!</v>
      </c>
      <c r="F54" s="88" t="e">
        <f>'დაზუსტ. ბიუჯ. ფონდ.'!#REF!</f>
        <v>#REF!</v>
      </c>
      <c r="G54" s="88">
        <f>'გრანტის საკასო'!D53</f>
        <v>0</v>
      </c>
      <c r="H54" s="88">
        <f>'მიზნ.გრანტის საკასო '!D53</f>
        <v>0</v>
      </c>
      <c r="I54" s="105" t="e">
        <f>'დაზუსტ. ბიუჯ.'!#REF!-'დაზუსტ. ბიუჯ.'!#REF!</f>
        <v>#REF!</v>
      </c>
      <c r="J54" s="88" t="e">
        <f>'დაზუსტ. საკუთ.'!#REF!-'დაზუსტ. საკუთ.'!#REF!</f>
        <v>#REF!</v>
      </c>
      <c r="K54" s="88" t="e">
        <f>'დაზუსტ. ბიუჯ. ფონდ.'!#REF!-'დაზუსტ. ბიუჯ. ფონდ.'!#REF!</f>
        <v>#REF!</v>
      </c>
      <c r="L54" s="88">
        <f>'გრანტის საკასო'!E53</f>
        <v>0</v>
      </c>
      <c r="M54" s="100">
        <f>'მიზნ.გრანტის საკასო '!E53-'მიზნ.გრანტის საკასო '!D53</f>
        <v>0</v>
      </c>
      <c r="N54" s="105" t="e">
        <f>'დაზუსტ. ბიუჯ.'!#REF!-'დაზუსტ. ბიუჯ.'!#REF!</f>
        <v>#REF!</v>
      </c>
      <c r="O54" s="88" t="e">
        <f>'დაზუსტ. საკუთ.'!#REF!-'დაზუსტ. საკუთ.'!#REF!</f>
        <v>#REF!</v>
      </c>
      <c r="P54" s="88" t="e">
        <f>'დაზუსტ. ბიუჯ. ფონდ.'!#REF!</f>
        <v>#REF!</v>
      </c>
      <c r="Q54" s="88">
        <f>'გრანტის საკასო'!J53</f>
        <v>0</v>
      </c>
      <c r="R54" s="100">
        <f>'მიზნ.გრანტის საკასო '!J53-'მიზნ.გრანტის საკასო '!I53</f>
        <v>0</v>
      </c>
      <c r="S54" s="105" t="e">
        <f t="shared" si="3"/>
        <v>#REF!</v>
      </c>
      <c r="T54" s="88" t="e">
        <f t="shared" si="6"/>
        <v>#REF!</v>
      </c>
      <c r="U54" s="88" t="e">
        <f t="shared" si="7"/>
        <v>#REF!</v>
      </c>
      <c r="V54" s="88">
        <f t="shared" si="8"/>
        <v>0</v>
      </c>
      <c r="W54" s="100">
        <f t="shared" si="9"/>
        <v>0</v>
      </c>
      <c r="X54" s="92"/>
      <c r="Y54" s="10"/>
      <c r="Z54" s="10">
        <v>0</v>
      </c>
      <c r="AA54" s="10">
        <v>0</v>
      </c>
      <c r="AB54" s="10">
        <v>0</v>
      </c>
    </row>
    <row r="55" spans="1:28" x14ac:dyDescent="0.25">
      <c r="A55" t="e">
        <f t="shared" si="2"/>
        <v>#REF!</v>
      </c>
      <c r="B55" s="8"/>
      <c r="C55" s="9" t="s">
        <v>12</v>
      </c>
      <c r="D55" s="105" t="e">
        <f>'დაზუსტ. ბიუჯ.'!#REF!</f>
        <v>#REF!</v>
      </c>
      <c r="E55" s="88" t="e">
        <f>'დაზუსტ. საკუთ.'!#REF!</f>
        <v>#REF!</v>
      </c>
      <c r="F55" s="88" t="e">
        <f>'დაზუსტ. ბიუჯ. ფონდ.'!#REF!</f>
        <v>#REF!</v>
      </c>
      <c r="G55" s="88">
        <f>'გრანტის საკასო'!D54</f>
        <v>0</v>
      </c>
      <c r="H55" s="88">
        <f>'მიზნ.გრანტის საკასო '!D54</f>
        <v>0</v>
      </c>
      <c r="I55" s="105" t="e">
        <f>'დაზუსტ. ბიუჯ.'!#REF!-'დაზუსტ. ბიუჯ.'!#REF!</f>
        <v>#REF!</v>
      </c>
      <c r="J55" s="88" t="e">
        <f>'დაზუსტ. საკუთ.'!#REF!-'დაზუსტ. საკუთ.'!#REF!</f>
        <v>#REF!</v>
      </c>
      <c r="K55" s="88" t="e">
        <f>'დაზუსტ. ბიუჯ. ფონდ.'!#REF!-'დაზუსტ. ბიუჯ. ფონდ.'!#REF!</f>
        <v>#REF!</v>
      </c>
      <c r="L55" s="88">
        <f>'გრანტის საკასო'!E54</f>
        <v>0</v>
      </c>
      <c r="M55" s="100">
        <f>'მიზნ.გრანტის საკასო '!E54-'მიზნ.გრანტის საკასო '!D54</f>
        <v>0</v>
      </c>
      <c r="N55" s="105" t="e">
        <f>'დაზუსტ. ბიუჯ.'!#REF!-'დაზუსტ. ბიუჯ.'!#REF!</f>
        <v>#REF!</v>
      </c>
      <c r="O55" s="88" t="e">
        <f>'დაზუსტ. საკუთ.'!#REF!-'დაზუსტ. საკუთ.'!#REF!</f>
        <v>#REF!</v>
      </c>
      <c r="P55" s="88" t="e">
        <f>'დაზუსტ. ბიუჯ. ფონდ.'!#REF!</f>
        <v>#REF!</v>
      </c>
      <c r="Q55" s="88">
        <f>'გრანტის საკასო'!J54</f>
        <v>0</v>
      </c>
      <c r="R55" s="100">
        <f>'მიზნ.გრანტის საკასო '!J54-'მიზნ.გრანტის საკასო '!I54</f>
        <v>0</v>
      </c>
      <c r="S55" s="105" t="e">
        <f t="shared" si="3"/>
        <v>#REF!</v>
      </c>
      <c r="T55" s="88" t="e">
        <f t="shared" si="6"/>
        <v>#REF!</v>
      </c>
      <c r="U55" s="88" t="e">
        <f t="shared" si="7"/>
        <v>#REF!</v>
      </c>
      <c r="V55" s="88">
        <f t="shared" si="8"/>
        <v>0</v>
      </c>
      <c r="W55" s="100">
        <f t="shared" si="9"/>
        <v>0</v>
      </c>
      <c r="X55" s="92"/>
      <c r="Y55" s="10"/>
      <c r="Z55" s="10">
        <v>0</v>
      </c>
      <c r="AA55" s="10">
        <v>0</v>
      </c>
      <c r="AB55" s="10">
        <v>0</v>
      </c>
    </row>
    <row r="56" spans="1:28" x14ac:dyDescent="0.25">
      <c r="A56" t="e">
        <f t="shared" si="2"/>
        <v>#REF!</v>
      </c>
      <c r="B56" s="8"/>
      <c r="C56" s="9" t="s">
        <v>13</v>
      </c>
      <c r="D56" s="105" t="e">
        <f>'დაზუსტ. ბიუჯ.'!#REF!</f>
        <v>#REF!</v>
      </c>
      <c r="E56" s="88" t="e">
        <f>'დაზუსტ. საკუთ.'!#REF!</f>
        <v>#REF!</v>
      </c>
      <c r="F56" s="88" t="e">
        <f>'დაზუსტ. ბიუჯ. ფონდ.'!#REF!</f>
        <v>#REF!</v>
      </c>
      <c r="G56" s="88">
        <f>'გრანტის საკასო'!D55</f>
        <v>0</v>
      </c>
      <c r="H56" s="88">
        <f>'მიზნ.გრანტის საკასო '!D55</f>
        <v>0</v>
      </c>
      <c r="I56" s="105" t="e">
        <f>'დაზუსტ. ბიუჯ.'!#REF!-'დაზუსტ. ბიუჯ.'!#REF!</f>
        <v>#REF!</v>
      </c>
      <c r="J56" s="88" t="e">
        <f>'დაზუსტ. საკუთ.'!#REF!-'დაზუსტ. საკუთ.'!#REF!</f>
        <v>#REF!</v>
      </c>
      <c r="K56" s="88" t="e">
        <f>'დაზუსტ. ბიუჯ. ფონდ.'!#REF!-'დაზუსტ. ბიუჯ. ფონდ.'!#REF!</f>
        <v>#REF!</v>
      </c>
      <c r="L56" s="88">
        <f>'გრანტის საკასო'!E55</f>
        <v>0</v>
      </c>
      <c r="M56" s="100">
        <f>'მიზნ.გრანტის საკასო '!E55-'მიზნ.გრანტის საკასო '!D55</f>
        <v>0</v>
      </c>
      <c r="N56" s="105" t="e">
        <f>'დაზუსტ. ბიუჯ.'!#REF!-'დაზუსტ. ბიუჯ.'!#REF!</f>
        <v>#REF!</v>
      </c>
      <c r="O56" s="88" t="e">
        <f>'დაზუსტ. საკუთ.'!#REF!-'დაზუსტ. საკუთ.'!#REF!</f>
        <v>#REF!</v>
      </c>
      <c r="P56" s="88" t="e">
        <f>'დაზუსტ. ბიუჯ. ფონდ.'!#REF!</f>
        <v>#REF!</v>
      </c>
      <c r="Q56" s="88">
        <f>'გრანტის საკასო'!J55</f>
        <v>0</v>
      </c>
      <c r="R56" s="100">
        <f>'მიზნ.გრანტის საკასო '!J55-'მიზნ.გრანტის საკასო '!I55</f>
        <v>0</v>
      </c>
      <c r="S56" s="105" t="e">
        <f t="shared" si="3"/>
        <v>#REF!</v>
      </c>
      <c r="T56" s="88" t="e">
        <f t="shared" si="6"/>
        <v>#REF!</v>
      </c>
      <c r="U56" s="88" t="e">
        <f t="shared" si="7"/>
        <v>#REF!</v>
      </c>
      <c r="V56" s="88">
        <f t="shared" si="8"/>
        <v>0</v>
      </c>
      <c r="W56" s="100">
        <f t="shared" si="9"/>
        <v>0</v>
      </c>
      <c r="X56" s="92"/>
      <c r="Y56" s="10"/>
      <c r="Z56" s="10">
        <v>0</v>
      </c>
      <c r="AA56" s="10">
        <v>0</v>
      </c>
      <c r="AB56" s="10">
        <v>0</v>
      </c>
    </row>
    <row r="57" spans="1:28" x14ac:dyDescent="0.25">
      <c r="A57" t="e">
        <f t="shared" si="2"/>
        <v>#REF!</v>
      </c>
      <c r="B57" s="8"/>
      <c r="C57" s="9" t="s">
        <v>14</v>
      </c>
      <c r="D57" s="105" t="e">
        <f>'დაზუსტ. ბიუჯ.'!#REF!</f>
        <v>#REF!</v>
      </c>
      <c r="E57" s="88" t="e">
        <f>'დაზუსტ. საკუთ.'!#REF!</f>
        <v>#REF!</v>
      </c>
      <c r="F57" s="88" t="e">
        <f>'დაზუსტ. ბიუჯ. ფონდ.'!#REF!</f>
        <v>#REF!</v>
      </c>
      <c r="G57" s="88">
        <f>'გრანტის საკასო'!D56</f>
        <v>0</v>
      </c>
      <c r="H57" s="88">
        <f>'მიზნ.გრანტის საკასო '!D56</f>
        <v>0</v>
      </c>
      <c r="I57" s="105" t="e">
        <f>'დაზუსტ. ბიუჯ.'!#REF!-'დაზუსტ. ბიუჯ.'!#REF!</f>
        <v>#REF!</v>
      </c>
      <c r="J57" s="88" t="e">
        <f>'დაზუსტ. საკუთ.'!#REF!-'დაზუსტ. საკუთ.'!#REF!</f>
        <v>#REF!</v>
      </c>
      <c r="K57" s="88" t="e">
        <f>'დაზუსტ. ბიუჯ. ფონდ.'!#REF!-'დაზუსტ. ბიუჯ. ფონდ.'!#REF!</f>
        <v>#REF!</v>
      </c>
      <c r="L57" s="88">
        <f>'გრანტის საკასო'!E56</f>
        <v>0</v>
      </c>
      <c r="M57" s="100">
        <f>'მიზნ.გრანტის საკასო '!E56-'მიზნ.გრანტის საკასო '!D56</f>
        <v>0</v>
      </c>
      <c r="N57" s="105" t="e">
        <f>'დაზუსტ. ბიუჯ.'!#REF!-'დაზუსტ. ბიუჯ.'!#REF!</f>
        <v>#REF!</v>
      </c>
      <c r="O57" s="88" t="e">
        <f>'დაზუსტ. საკუთ.'!#REF!-'დაზუსტ. საკუთ.'!#REF!</f>
        <v>#REF!</v>
      </c>
      <c r="P57" s="88" t="e">
        <f>'დაზუსტ. ბიუჯ. ფონდ.'!#REF!</f>
        <v>#REF!</v>
      </c>
      <c r="Q57" s="88">
        <f>'გრანტის საკასო'!J56</f>
        <v>0</v>
      </c>
      <c r="R57" s="100">
        <f>'მიზნ.გრანტის საკასო '!J56-'მიზნ.გრანტის საკასო '!I56</f>
        <v>0</v>
      </c>
      <c r="S57" s="105" t="e">
        <f t="shared" si="3"/>
        <v>#REF!</v>
      </c>
      <c r="T57" s="88" t="e">
        <f t="shared" si="6"/>
        <v>#REF!</v>
      </c>
      <c r="U57" s="88" t="e">
        <f t="shared" si="7"/>
        <v>#REF!</v>
      </c>
      <c r="V57" s="88">
        <f t="shared" si="8"/>
        <v>0</v>
      </c>
      <c r="W57" s="100">
        <f t="shared" si="9"/>
        <v>0</v>
      </c>
      <c r="X57" s="92"/>
      <c r="Y57" s="10"/>
      <c r="Z57" s="10">
        <v>0</v>
      </c>
      <c r="AA57" s="10">
        <v>0</v>
      </c>
      <c r="AB57" s="10">
        <v>0</v>
      </c>
    </row>
    <row r="58" spans="1:28" x14ac:dyDescent="0.25">
      <c r="A58" t="e">
        <f t="shared" si="2"/>
        <v>#REF!</v>
      </c>
      <c r="B58" s="8"/>
      <c r="C58" s="9" t="s">
        <v>15</v>
      </c>
      <c r="D58" s="105" t="e">
        <f>'დაზუსტ. ბიუჯ.'!#REF!</f>
        <v>#REF!</v>
      </c>
      <c r="E58" s="88" t="e">
        <f>'დაზუსტ. საკუთ.'!#REF!</f>
        <v>#REF!</v>
      </c>
      <c r="F58" s="88" t="e">
        <f>'დაზუსტ. ბიუჯ. ფონდ.'!#REF!</f>
        <v>#REF!</v>
      </c>
      <c r="G58" s="88">
        <f>'გრანტის საკასო'!D57</f>
        <v>0</v>
      </c>
      <c r="H58" s="88">
        <f>'მიზნ.გრანტის საკასო '!D57</f>
        <v>0</v>
      </c>
      <c r="I58" s="105" t="e">
        <f>'დაზუსტ. ბიუჯ.'!#REF!-'დაზუსტ. ბიუჯ.'!#REF!</f>
        <v>#REF!</v>
      </c>
      <c r="J58" s="88" t="e">
        <f>'დაზუსტ. საკუთ.'!#REF!-'დაზუსტ. საკუთ.'!#REF!</f>
        <v>#REF!</v>
      </c>
      <c r="K58" s="88" t="e">
        <f>'დაზუსტ. ბიუჯ. ფონდ.'!#REF!-'დაზუსტ. ბიუჯ. ფონდ.'!#REF!</f>
        <v>#REF!</v>
      </c>
      <c r="L58" s="88">
        <f>'გრანტის საკასო'!E57</f>
        <v>0</v>
      </c>
      <c r="M58" s="100">
        <f>'მიზნ.გრანტის საკასო '!E57-'მიზნ.გრანტის საკასო '!D57</f>
        <v>0</v>
      </c>
      <c r="N58" s="105" t="e">
        <f>'დაზუსტ. ბიუჯ.'!#REF!-'დაზუსტ. ბიუჯ.'!#REF!</f>
        <v>#REF!</v>
      </c>
      <c r="O58" s="88" t="e">
        <f>'დაზუსტ. საკუთ.'!#REF!-'დაზუსტ. საკუთ.'!#REF!</f>
        <v>#REF!</v>
      </c>
      <c r="P58" s="88" t="e">
        <f>'დაზუსტ. ბიუჯ. ფონდ.'!#REF!</f>
        <v>#REF!</v>
      </c>
      <c r="Q58" s="88">
        <f>'გრანტის საკასო'!J57</f>
        <v>0</v>
      </c>
      <c r="R58" s="100">
        <f>'მიზნ.გრანტის საკასო '!J57-'მიზნ.გრანტის საკასო '!I57</f>
        <v>0</v>
      </c>
      <c r="S58" s="105" t="e">
        <f t="shared" si="3"/>
        <v>#REF!</v>
      </c>
      <c r="T58" s="88" t="e">
        <f t="shared" si="6"/>
        <v>#REF!</v>
      </c>
      <c r="U58" s="88" t="e">
        <f t="shared" si="7"/>
        <v>#REF!</v>
      </c>
      <c r="V58" s="88">
        <f t="shared" si="8"/>
        <v>0</v>
      </c>
      <c r="W58" s="100">
        <f t="shared" si="9"/>
        <v>0</v>
      </c>
      <c r="X58" s="92"/>
      <c r="Y58" s="10"/>
      <c r="Z58" s="10">
        <v>0</v>
      </c>
      <c r="AA58" s="10">
        <v>0</v>
      </c>
      <c r="AB58" s="10">
        <v>0</v>
      </c>
    </row>
    <row r="59" spans="1:28" x14ac:dyDescent="0.25">
      <c r="A59" t="e">
        <f t="shared" si="2"/>
        <v>#REF!</v>
      </c>
      <c r="B59" s="8"/>
      <c r="C59" s="9" t="s">
        <v>16</v>
      </c>
      <c r="D59" s="105" t="e">
        <f>'დაზუსტ. ბიუჯ.'!#REF!</f>
        <v>#REF!</v>
      </c>
      <c r="E59" s="88" t="e">
        <f>'დაზუსტ. საკუთ.'!#REF!</f>
        <v>#REF!</v>
      </c>
      <c r="F59" s="88" t="e">
        <f>'დაზუსტ. ბიუჯ. ფონდ.'!#REF!</f>
        <v>#REF!</v>
      </c>
      <c r="G59" s="88">
        <f>'გრანტის საკასო'!D58</f>
        <v>0</v>
      </c>
      <c r="H59" s="88">
        <f>'მიზნ.გრანტის საკასო '!D58</f>
        <v>0</v>
      </c>
      <c r="I59" s="105" t="e">
        <f>'დაზუსტ. ბიუჯ.'!#REF!-'დაზუსტ. ბიუჯ.'!#REF!</f>
        <v>#REF!</v>
      </c>
      <c r="J59" s="88" t="e">
        <f>'დაზუსტ. საკუთ.'!#REF!-'დაზუსტ. საკუთ.'!#REF!</f>
        <v>#REF!</v>
      </c>
      <c r="K59" s="88" t="e">
        <f>'დაზუსტ. ბიუჯ. ფონდ.'!#REF!-'დაზუსტ. ბიუჯ. ფონდ.'!#REF!</f>
        <v>#REF!</v>
      </c>
      <c r="L59" s="88">
        <f>'გრანტის საკასო'!E58</f>
        <v>0</v>
      </c>
      <c r="M59" s="100">
        <f>'მიზნ.გრანტის საკასო '!E58-'მიზნ.გრანტის საკასო '!D58</f>
        <v>0</v>
      </c>
      <c r="N59" s="105" t="e">
        <f>'დაზუსტ. ბიუჯ.'!#REF!-'დაზუსტ. ბიუჯ.'!#REF!</f>
        <v>#REF!</v>
      </c>
      <c r="O59" s="88" t="e">
        <f>'დაზუსტ. საკუთ.'!#REF!-'დაზუსტ. საკუთ.'!#REF!</f>
        <v>#REF!</v>
      </c>
      <c r="P59" s="88" t="e">
        <f>'დაზუსტ. ბიუჯ. ფონდ.'!#REF!</f>
        <v>#REF!</v>
      </c>
      <c r="Q59" s="88">
        <f>'გრანტის საკასო'!J58</f>
        <v>0</v>
      </c>
      <c r="R59" s="100">
        <f>'მიზნ.გრანტის საკასო '!J58-'მიზნ.გრანტის საკასო '!I58</f>
        <v>0</v>
      </c>
      <c r="S59" s="105" t="e">
        <f t="shared" si="3"/>
        <v>#REF!</v>
      </c>
      <c r="T59" s="88" t="e">
        <f t="shared" si="6"/>
        <v>#REF!</v>
      </c>
      <c r="U59" s="88" t="e">
        <f t="shared" si="7"/>
        <v>#REF!</v>
      </c>
      <c r="V59" s="88">
        <f t="shared" si="8"/>
        <v>0</v>
      </c>
      <c r="W59" s="100">
        <f t="shared" si="9"/>
        <v>0</v>
      </c>
      <c r="X59" s="92"/>
      <c r="Y59" s="10"/>
      <c r="Z59" s="10">
        <v>0</v>
      </c>
      <c r="AA59" s="10">
        <v>0</v>
      </c>
      <c r="AB59" s="10">
        <v>0</v>
      </c>
    </row>
    <row r="60" spans="1:28" x14ac:dyDescent="0.25">
      <c r="A60" t="e">
        <f t="shared" si="2"/>
        <v>#REF!</v>
      </c>
      <c r="B60" s="8"/>
      <c r="C60" s="9" t="s">
        <v>17</v>
      </c>
      <c r="D60" s="105" t="e">
        <f>'დაზუსტ. ბიუჯ.'!#REF!</f>
        <v>#REF!</v>
      </c>
      <c r="E60" s="88" t="e">
        <f>'დაზუსტ. საკუთ.'!#REF!</f>
        <v>#REF!</v>
      </c>
      <c r="F60" s="88" t="e">
        <f>'დაზუსტ. ბიუჯ. ფონდ.'!#REF!</f>
        <v>#REF!</v>
      </c>
      <c r="G60" s="88">
        <f>'გრანტის საკასო'!D59</f>
        <v>0</v>
      </c>
      <c r="H60" s="88">
        <f>'მიზნ.გრანტის საკასო '!D59</f>
        <v>0</v>
      </c>
      <c r="I60" s="105" t="e">
        <f>'დაზუსტ. ბიუჯ.'!#REF!-'დაზუსტ. ბიუჯ.'!#REF!</f>
        <v>#REF!</v>
      </c>
      <c r="J60" s="88" t="e">
        <f>'დაზუსტ. საკუთ.'!#REF!-'დაზუსტ. საკუთ.'!#REF!</f>
        <v>#REF!</v>
      </c>
      <c r="K60" s="88" t="e">
        <f>'დაზუსტ. ბიუჯ. ფონდ.'!#REF!-'დაზუსტ. ბიუჯ. ფონდ.'!#REF!</f>
        <v>#REF!</v>
      </c>
      <c r="L60" s="88">
        <f>'გრანტის საკასო'!E59</f>
        <v>0</v>
      </c>
      <c r="M60" s="100">
        <f>'მიზნ.გრანტის საკასო '!E59-'მიზნ.გრანტის საკასო '!D59</f>
        <v>0</v>
      </c>
      <c r="N60" s="105" t="e">
        <f>'დაზუსტ. ბიუჯ.'!#REF!-'დაზუსტ. ბიუჯ.'!#REF!</f>
        <v>#REF!</v>
      </c>
      <c r="O60" s="88" t="e">
        <f>'დაზუსტ. საკუთ.'!#REF!-'დაზუსტ. საკუთ.'!#REF!</f>
        <v>#REF!</v>
      </c>
      <c r="P60" s="88" t="e">
        <f>'დაზუსტ. ბიუჯ. ფონდ.'!#REF!</f>
        <v>#REF!</v>
      </c>
      <c r="Q60" s="88">
        <f>'გრანტის საკასო'!J59</f>
        <v>0</v>
      </c>
      <c r="R60" s="100">
        <f>'მიზნ.გრანტის საკასო '!J59-'მიზნ.გრანტის საკასო '!I59</f>
        <v>0</v>
      </c>
      <c r="S60" s="105" t="e">
        <f t="shared" si="3"/>
        <v>#REF!</v>
      </c>
      <c r="T60" s="88" t="e">
        <f t="shared" si="6"/>
        <v>#REF!</v>
      </c>
      <c r="U60" s="88" t="e">
        <f t="shared" si="7"/>
        <v>#REF!</v>
      </c>
      <c r="V60" s="88">
        <f t="shared" si="8"/>
        <v>0</v>
      </c>
      <c r="W60" s="100">
        <f t="shared" si="9"/>
        <v>0</v>
      </c>
      <c r="X60" s="92"/>
      <c r="Y60" s="10"/>
      <c r="Z60" s="10">
        <v>0</v>
      </c>
      <c r="AA60" s="10">
        <v>0</v>
      </c>
      <c r="AB60" s="10">
        <v>0</v>
      </c>
    </row>
    <row r="61" spans="1:28" x14ac:dyDescent="0.25">
      <c r="A61" t="e">
        <f t="shared" si="2"/>
        <v>#REF!</v>
      </c>
      <c r="B61" s="5"/>
      <c r="C61" s="6" t="s">
        <v>18</v>
      </c>
      <c r="D61" s="104" t="e">
        <f>'დაზუსტ. ბიუჯ.'!#REF!</f>
        <v>#REF!</v>
      </c>
      <c r="E61" s="87" t="e">
        <f>'დაზუსტ. საკუთ.'!#REF!</f>
        <v>#REF!</v>
      </c>
      <c r="F61" s="87" t="e">
        <f>'დაზუსტ. ბიუჯ. ფონდ.'!#REF!</f>
        <v>#REF!</v>
      </c>
      <c r="G61" s="87">
        <f>'გრანტის საკასო'!D60</f>
        <v>0</v>
      </c>
      <c r="H61" s="87">
        <f>'მიზნ.გრანტის საკასო '!D60</f>
        <v>0</v>
      </c>
      <c r="I61" s="104" t="e">
        <f>'დაზუსტ. ბიუჯ.'!#REF!-'დაზუსტ. ბიუჯ.'!#REF!</f>
        <v>#REF!</v>
      </c>
      <c r="J61" s="87" t="e">
        <f>'დაზუსტ. საკუთ.'!#REF!-'დაზუსტ. საკუთ.'!#REF!</f>
        <v>#REF!</v>
      </c>
      <c r="K61" s="87" t="e">
        <f>'დაზუსტ. ბიუჯ. ფონდ.'!#REF!-'დაზუსტ. ბიუჯ. ფონდ.'!#REF!</f>
        <v>#REF!</v>
      </c>
      <c r="L61" s="87">
        <f>'გრანტის საკასო'!E60</f>
        <v>0</v>
      </c>
      <c r="M61" s="99">
        <f>'მიზნ.გრანტის საკასო '!E60-'მიზნ.გრანტის საკასო '!D60</f>
        <v>0</v>
      </c>
      <c r="N61" s="104" t="e">
        <f>'დაზუსტ. ბიუჯ.'!#REF!-'დაზუსტ. ბიუჯ.'!#REF!</f>
        <v>#REF!</v>
      </c>
      <c r="O61" s="87" t="e">
        <f>'დაზუსტ. საკუთ.'!#REF!-'დაზუსტ. საკუთ.'!#REF!</f>
        <v>#REF!</v>
      </c>
      <c r="P61" s="87" t="e">
        <f>'დაზუსტ. ბიუჯ. ფონდ.'!#REF!</f>
        <v>#REF!</v>
      </c>
      <c r="Q61" s="87">
        <f>'გრანტის საკასო'!J60</f>
        <v>0</v>
      </c>
      <c r="R61" s="99">
        <f>'მიზნ.გრანტის საკასო '!J60-'მიზნ.გრანტის საკასო '!I60</f>
        <v>0</v>
      </c>
      <c r="S61" s="104" t="e">
        <f t="shared" si="3"/>
        <v>#REF!</v>
      </c>
      <c r="T61" s="87" t="e">
        <f t="shared" si="6"/>
        <v>#REF!</v>
      </c>
      <c r="U61" s="87" t="e">
        <f t="shared" si="7"/>
        <v>#REF!</v>
      </c>
      <c r="V61" s="87">
        <f t="shared" si="8"/>
        <v>0</v>
      </c>
      <c r="W61" s="99">
        <f t="shared" si="9"/>
        <v>0</v>
      </c>
      <c r="X61" s="91"/>
      <c r="Y61" s="7"/>
      <c r="Z61" s="7">
        <v>0</v>
      </c>
      <c r="AA61" s="7">
        <v>0</v>
      </c>
      <c r="AB61" s="7">
        <v>0</v>
      </c>
    </row>
    <row r="62" spans="1:28" x14ac:dyDescent="0.25">
      <c r="A62" t="e">
        <f t="shared" si="2"/>
        <v>#REF!</v>
      </c>
      <c r="B62" s="5"/>
      <c r="C62" s="6" t="s">
        <v>19</v>
      </c>
      <c r="D62" s="104" t="e">
        <f>'დაზუსტ. ბიუჯ.'!#REF!</f>
        <v>#REF!</v>
      </c>
      <c r="E62" s="87" t="e">
        <f>'დაზუსტ. საკუთ.'!#REF!</f>
        <v>#REF!</v>
      </c>
      <c r="F62" s="87" t="e">
        <f>'დაზუსტ. ბიუჯ. ფონდ.'!#REF!</f>
        <v>#REF!</v>
      </c>
      <c r="G62" s="87">
        <f>'გრანტის საკასო'!D61</f>
        <v>0</v>
      </c>
      <c r="H62" s="87">
        <f>'მიზნ.გრანტის საკასო '!D61</f>
        <v>0</v>
      </c>
      <c r="I62" s="104" t="e">
        <f>'დაზუსტ. ბიუჯ.'!#REF!-'დაზუსტ. ბიუჯ.'!#REF!</f>
        <v>#REF!</v>
      </c>
      <c r="J62" s="87" t="e">
        <f>'დაზუსტ. საკუთ.'!#REF!-'დაზუსტ. საკუთ.'!#REF!</f>
        <v>#REF!</v>
      </c>
      <c r="K62" s="87" t="e">
        <f>'დაზუსტ. ბიუჯ. ფონდ.'!#REF!-'დაზუსტ. ბიუჯ. ფონდ.'!#REF!</f>
        <v>#REF!</v>
      </c>
      <c r="L62" s="87">
        <f>'გრანტის საკასო'!E61</f>
        <v>0</v>
      </c>
      <c r="M62" s="99">
        <f>'მიზნ.გრანტის საკასო '!E61-'მიზნ.გრანტის საკასო '!D61</f>
        <v>0</v>
      </c>
      <c r="N62" s="104" t="e">
        <f>'დაზუსტ. ბიუჯ.'!#REF!-'დაზუსტ. ბიუჯ.'!#REF!</f>
        <v>#REF!</v>
      </c>
      <c r="O62" s="87" t="e">
        <f>'დაზუსტ. საკუთ.'!#REF!-'დაზუსტ. საკუთ.'!#REF!</f>
        <v>#REF!</v>
      </c>
      <c r="P62" s="87" t="e">
        <f>'დაზუსტ. ბიუჯ. ფონდ.'!#REF!</f>
        <v>#REF!</v>
      </c>
      <c r="Q62" s="87">
        <f>'გრანტის საკასო'!J61</f>
        <v>0</v>
      </c>
      <c r="R62" s="99">
        <f>'მიზნ.გრანტის საკასო '!J61-'მიზნ.გრანტის საკასო '!I61</f>
        <v>0</v>
      </c>
      <c r="S62" s="104" t="e">
        <f t="shared" si="3"/>
        <v>#REF!</v>
      </c>
      <c r="T62" s="87" t="e">
        <f t="shared" si="6"/>
        <v>#REF!</v>
      </c>
      <c r="U62" s="87" t="e">
        <f t="shared" si="7"/>
        <v>#REF!</v>
      </c>
      <c r="V62" s="87">
        <f t="shared" si="8"/>
        <v>0</v>
      </c>
      <c r="W62" s="99">
        <f t="shared" si="9"/>
        <v>0</v>
      </c>
      <c r="X62" s="91"/>
      <c r="Y62" s="7"/>
      <c r="Z62" s="7">
        <v>0</v>
      </c>
      <c r="AA62" s="7">
        <v>0</v>
      </c>
      <c r="AB62" s="7">
        <v>0</v>
      </c>
    </row>
    <row r="63" spans="1:28" ht="15.75" thickBot="1" x14ac:dyDescent="0.3">
      <c r="A63" t="e">
        <f t="shared" si="2"/>
        <v>#REF!</v>
      </c>
      <c r="B63" s="11"/>
      <c r="C63" s="12" t="s">
        <v>20</v>
      </c>
      <c r="D63" s="106" t="e">
        <f>'დაზუსტ. ბიუჯ.'!#REF!</f>
        <v>#REF!</v>
      </c>
      <c r="E63" s="89" t="e">
        <f>'დაზუსტ. საკუთ.'!#REF!</f>
        <v>#REF!</v>
      </c>
      <c r="F63" s="89" t="e">
        <f>'დაზუსტ. ბიუჯ. ფონდ.'!#REF!</f>
        <v>#REF!</v>
      </c>
      <c r="G63" s="89">
        <f>'გრანტის საკასო'!D62</f>
        <v>0</v>
      </c>
      <c r="H63" s="89">
        <f>'მიზნ.გრანტის საკასო '!D62</f>
        <v>0</v>
      </c>
      <c r="I63" s="106" t="e">
        <f>'დაზუსტ. ბიუჯ.'!#REF!-'დაზუსტ. ბიუჯ.'!#REF!</f>
        <v>#REF!</v>
      </c>
      <c r="J63" s="89" t="e">
        <f>'დაზუსტ. საკუთ.'!#REF!-'დაზუსტ. საკუთ.'!#REF!</f>
        <v>#REF!</v>
      </c>
      <c r="K63" s="89" t="e">
        <f>'დაზუსტ. ბიუჯ. ფონდ.'!#REF!-'დაზუსტ. ბიუჯ. ფონდ.'!#REF!</f>
        <v>#REF!</v>
      </c>
      <c r="L63" s="89">
        <f>'გრანტის საკასო'!E62</f>
        <v>0</v>
      </c>
      <c r="M63" s="101">
        <f>'მიზნ.გრანტის საკასო '!E62-'მიზნ.გრანტის საკასო '!D62</f>
        <v>0</v>
      </c>
      <c r="N63" s="106" t="e">
        <f>'დაზუსტ. ბიუჯ.'!#REF!-'დაზუსტ. ბიუჯ.'!#REF!</f>
        <v>#REF!</v>
      </c>
      <c r="O63" s="89" t="e">
        <f>'დაზუსტ. საკუთ.'!#REF!-'დაზუსტ. საკუთ.'!#REF!</f>
        <v>#REF!</v>
      </c>
      <c r="P63" s="89" t="e">
        <f>'დაზუსტ. ბიუჯ. ფონდ.'!#REF!</f>
        <v>#REF!</v>
      </c>
      <c r="Q63" s="89">
        <f>'გრანტის საკასო'!J62</f>
        <v>0</v>
      </c>
      <c r="R63" s="101">
        <f>'მიზნ.გრანტის საკასო '!J62-'მიზნ.გრანტის საკასო '!I62</f>
        <v>0</v>
      </c>
      <c r="S63" s="106" t="e">
        <f t="shared" si="3"/>
        <v>#REF!</v>
      </c>
      <c r="T63" s="89" t="e">
        <f t="shared" si="6"/>
        <v>#REF!</v>
      </c>
      <c r="U63" s="89" t="e">
        <f t="shared" si="7"/>
        <v>#REF!</v>
      </c>
      <c r="V63" s="89">
        <f t="shared" si="8"/>
        <v>0</v>
      </c>
      <c r="W63" s="101">
        <f t="shared" si="9"/>
        <v>0</v>
      </c>
      <c r="X63" s="93"/>
      <c r="Y63" s="13"/>
      <c r="Z63" s="13">
        <v>0</v>
      </c>
      <c r="AA63" s="13">
        <v>0</v>
      </c>
      <c r="AB63" s="13">
        <v>0</v>
      </c>
    </row>
    <row r="64" spans="1:28" ht="31.5" thickTop="1" thickBot="1" x14ac:dyDescent="0.3">
      <c r="A64" t="e">
        <f t="shared" si="2"/>
        <v>#REF!</v>
      </c>
      <c r="B64" s="3" t="s">
        <v>28</v>
      </c>
      <c r="C64" s="4" t="s">
        <v>29</v>
      </c>
      <c r="D64" s="103" t="e">
        <f>'დაზუსტ. ბიუჯ.'!#REF!</f>
        <v>#REF!</v>
      </c>
      <c r="E64" s="86" t="e">
        <f>'დაზუსტ. საკუთ.'!#REF!</f>
        <v>#REF!</v>
      </c>
      <c r="F64" s="86" t="e">
        <f>'დაზუსტ. ბიუჯ. ფონდ.'!#REF!</f>
        <v>#REF!</v>
      </c>
      <c r="G64" s="86">
        <f>'გრანტის საკასო'!D63</f>
        <v>0</v>
      </c>
      <c r="H64" s="86">
        <f>'მიზნ.გრანტის საკასო '!D63</f>
        <v>0</v>
      </c>
      <c r="I64" s="103" t="e">
        <f>'დაზუსტ. ბიუჯ.'!#REF!-'დაზუსტ. ბიუჯ.'!#REF!</f>
        <v>#REF!</v>
      </c>
      <c r="J64" s="86" t="e">
        <f>'დაზუსტ. საკუთ.'!#REF!-'დაზუსტ. საკუთ.'!#REF!</f>
        <v>#REF!</v>
      </c>
      <c r="K64" s="86" t="e">
        <f>'დაზუსტ. ბიუჯ. ფონდ.'!#REF!-'დაზუსტ. ბიუჯ. ფონდ.'!#REF!</f>
        <v>#REF!</v>
      </c>
      <c r="L64" s="86">
        <f>'გრანტის საკასო'!E63</f>
        <v>0</v>
      </c>
      <c r="M64" s="102">
        <f>'მიზნ.გრანტის საკასო '!E63-'მიზნ.გრანტის საკასო '!D63</f>
        <v>0</v>
      </c>
      <c r="N64" s="103" t="e">
        <f>'დაზუსტ. ბიუჯ.'!#REF!-'დაზუსტ. ბიუჯ.'!#REF!</f>
        <v>#REF!</v>
      </c>
      <c r="O64" s="86" t="e">
        <f>'დაზუსტ. საკუთ.'!#REF!-'დაზუსტ. საკუთ.'!#REF!</f>
        <v>#REF!</v>
      </c>
      <c r="P64" s="86" t="e">
        <f>'დაზუსტ. ბიუჯ. ფონდ.'!#REF!</f>
        <v>#REF!</v>
      </c>
      <c r="Q64" s="86">
        <f>'გრანტის საკასო'!J63</f>
        <v>0</v>
      </c>
      <c r="R64" s="102">
        <f>'მიზნ.გრანტის საკასო '!J63-'მიზნ.გრანტის საკასო '!I63</f>
        <v>0</v>
      </c>
      <c r="S64" s="103" t="e">
        <f t="shared" si="3"/>
        <v>#REF!</v>
      </c>
      <c r="T64" s="86" t="e">
        <f t="shared" si="6"/>
        <v>#REF!</v>
      </c>
      <c r="U64" s="86" t="e">
        <f t="shared" si="7"/>
        <v>#REF!</v>
      </c>
      <c r="V64" s="86">
        <f t="shared" si="8"/>
        <v>0</v>
      </c>
      <c r="W64" s="102">
        <f t="shared" si="9"/>
        <v>0</v>
      </c>
      <c r="X64" s="94"/>
      <c r="Y64" s="4"/>
      <c r="Z64" s="4">
        <f t="shared" ref="Z64:AB64" si="16">SUM(Z65,Z73,Z74,Z75)</f>
        <v>0</v>
      </c>
      <c r="AA64" s="4">
        <f t="shared" si="16"/>
        <v>0</v>
      </c>
      <c r="AB64" s="4">
        <f t="shared" si="16"/>
        <v>0</v>
      </c>
    </row>
    <row r="65" spans="1:28" ht="15.75" thickTop="1" x14ac:dyDescent="0.25">
      <c r="A65" t="e">
        <f t="shared" si="2"/>
        <v>#REF!</v>
      </c>
      <c r="B65" s="5"/>
      <c r="C65" s="6" t="s">
        <v>10</v>
      </c>
      <c r="D65" s="104" t="e">
        <f>'დაზუსტ. ბიუჯ.'!#REF!</f>
        <v>#REF!</v>
      </c>
      <c r="E65" s="87" t="e">
        <f>'დაზუსტ. საკუთ.'!#REF!</f>
        <v>#REF!</v>
      </c>
      <c r="F65" s="87" t="e">
        <f>'დაზუსტ. ბიუჯ. ფონდ.'!#REF!</f>
        <v>#REF!</v>
      </c>
      <c r="G65" s="87">
        <f>'გრანტის საკასო'!D64</f>
        <v>0</v>
      </c>
      <c r="H65" s="87">
        <f>'მიზნ.გრანტის საკასო '!D64</f>
        <v>0</v>
      </c>
      <c r="I65" s="104" t="e">
        <f>'დაზუსტ. ბიუჯ.'!#REF!-'დაზუსტ. ბიუჯ.'!#REF!</f>
        <v>#REF!</v>
      </c>
      <c r="J65" s="87" t="e">
        <f>'დაზუსტ. საკუთ.'!#REF!-'დაზუსტ. საკუთ.'!#REF!</f>
        <v>#REF!</v>
      </c>
      <c r="K65" s="87" t="e">
        <f>'დაზუსტ. ბიუჯ. ფონდ.'!#REF!-'დაზუსტ. ბიუჯ. ფონდ.'!#REF!</f>
        <v>#REF!</v>
      </c>
      <c r="L65" s="87">
        <f>'გრანტის საკასო'!E64</f>
        <v>0</v>
      </c>
      <c r="M65" s="99">
        <f>'მიზნ.გრანტის საკასო '!E64-'მიზნ.გრანტის საკასო '!D64</f>
        <v>0</v>
      </c>
      <c r="N65" s="104" t="e">
        <f>'დაზუსტ. ბიუჯ.'!#REF!-'დაზუსტ. ბიუჯ.'!#REF!</f>
        <v>#REF!</v>
      </c>
      <c r="O65" s="87" t="e">
        <f>'დაზუსტ. საკუთ.'!#REF!-'დაზუსტ. საკუთ.'!#REF!</f>
        <v>#REF!</v>
      </c>
      <c r="P65" s="87" t="e">
        <f>'დაზუსტ. ბიუჯ. ფონდ.'!#REF!</f>
        <v>#REF!</v>
      </c>
      <c r="Q65" s="87">
        <f>'გრანტის საკასო'!J64</f>
        <v>0</v>
      </c>
      <c r="R65" s="99">
        <f>'მიზნ.გრანტის საკასო '!J64-'მიზნ.გრანტის საკასო '!I64</f>
        <v>0</v>
      </c>
      <c r="S65" s="104" t="e">
        <f t="shared" si="3"/>
        <v>#REF!</v>
      </c>
      <c r="T65" s="87" t="e">
        <f t="shared" si="6"/>
        <v>#REF!</v>
      </c>
      <c r="U65" s="87" t="e">
        <f t="shared" si="7"/>
        <v>#REF!</v>
      </c>
      <c r="V65" s="87">
        <f t="shared" si="8"/>
        <v>0</v>
      </c>
      <c r="W65" s="99">
        <f t="shared" si="9"/>
        <v>0</v>
      </c>
      <c r="X65" s="91"/>
      <c r="Y65" s="7"/>
      <c r="Z65" s="7">
        <f t="shared" ref="Z65:AB65" si="17">SUM(Z66:Z72)</f>
        <v>0</v>
      </c>
      <c r="AA65" s="7">
        <f t="shared" si="17"/>
        <v>0</v>
      </c>
      <c r="AB65" s="7">
        <f t="shared" si="17"/>
        <v>0</v>
      </c>
    </row>
    <row r="66" spans="1:28" x14ac:dyDescent="0.25">
      <c r="A66" t="e">
        <f t="shared" si="2"/>
        <v>#REF!</v>
      </c>
      <c r="B66" s="8"/>
      <c r="C66" s="9" t="s">
        <v>11</v>
      </c>
      <c r="D66" s="105" t="e">
        <f>'დაზუსტ. ბიუჯ.'!#REF!</f>
        <v>#REF!</v>
      </c>
      <c r="E66" s="88" t="e">
        <f>'დაზუსტ. საკუთ.'!#REF!</f>
        <v>#REF!</v>
      </c>
      <c r="F66" s="88" t="e">
        <f>'დაზუსტ. ბიუჯ. ფონდ.'!#REF!</f>
        <v>#REF!</v>
      </c>
      <c r="G66" s="88">
        <f>'გრანტის საკასო'!D65</f>
        <v>0</v>
      </c>
      <c r="H66" s="88">
        <f>'მიზნ.გრანტის საკასო '!D65</f>
        <v>0</v>
      </c>
      <c r="I66" s="105" t="e">
        <f>'დაზუსტ. ბიუჯ.'!#REF!-'დაზუსტ. ბიუჯ.'!#REF!</f>
        <v>#REF!</v>
      </c>
      <c r="J66" s="88" t="e">
        <f>'დაზუსტ. საკუთ.'!#REF!-'დაზუსტ. საკუთ.'!#REF!</f>
        <v>#REF!</v>
      </c>
      <c r="K66" s="88" t="e">
        <f>'დაზუსტ. ბიუჯ. ფონდ.'!#REF!-'დაზუსტ. ბიუჯ. ფონდ.'!#REF!</f>
        <v>#REF!</v>
      </c>
      <c r="L66" s="88">
        <f>'გრანტის საკასო'!E65</f>
        <v>0</v>
      </c>
      <c r="M66" s="100">
        <f>'მიზნ.გრანტის საკასო '!E65-'მიზნ.გრანტის საკასო '!D65</f>
        <v>0</v>
      </c>
      <c r="N66" s="105" t="e">
        <f>'დაზუსტ. ბიუჯ.'!#REF!-'დაზუსტ. ბიუჯ.'!#REF!</f>
        <v>#REF!</v>
      </c>
      <c r="O66" s="88" t="e">
        <f>'დაზუსტ. საკუთ.'!#REF!-'დაზუსტ. საკუთ.'!#REF!</f>
        <v>#REF!</v>
      </c>
      <c r="P66" s="88" t="e">
        <f>'დაზუსტ. ბიუჯ. ფონდ.'!#REF!</f>
        <v>#REF!</v>
      </c>
      <c r="Q66" s="88">
        <f>'გრანტის საკასო'!J65</f>
        <v>0</v>
      </c>
      <c r="R66" s="100">
        <f>'მიზნ.გრანტის საკასო '!J65-'მიზნ.გრანტის საკასო '!I65</f>
        <v>0</v>
      </c>
      <c r="S66" s="105" t="e">
        <f t="shared" si="3"/>
        <v>#REF!</v>
      </c>
      <c r="T66" s="88" t="e">
        <f t="shared" si="6"/>
        <v>#REF!</v>
      </c>
      <c r="U66" s="88" t="e">
        <f t="shared" si="7"/>
        <v>#REF!</v>
      </c>
      <c r="V66" s="88">
        <f t="shared" si="8"/>
        <v>0</v>
      </c>
      <c r="W66" s="100">
        <f t="shared" si="9"/>
        <v>0</v>
      </c>
      <c r="X66" s="92"/>
      <c r="Y66" s="10"/>
      <c r="Z66" s="10">
        <v>0</v>
      </c>
      <c r="AA66" s="10">
        <v>0</v>
      </c>
      <c r="AB66" s="10">
        <v>0</v>
      </c>
    </row>
    <row r="67" spans="1:28" x14ac:dyDescent="0.25">
      <c r="A67" t="e">
        <f t="shared" si="2"/>
        <v>#REF!</v>
      </c>
      <c r="B67" s="8"/>
      <c r="C67" s="9" t="s">
        <v>12</v>
      </c>
      <c r="D67" s="105" t="e">
        <f>'დაზუსტ. ბიუჯ.'!#REF!</f>
        <v>#REF!</v>
      </c>
      <c r="E67" s="88" t="e">
        <f>'დაზუსტ. საკუთ.'!#REF!</f>
        <v>#REF!</v>
      </c>
      <c r="F67" s="88" t="e">
        <f>'დაზუსტ. ბიუჯ. ფონდ.'!#REF!</f>
        <v>#REF!</v>
      </c>
      <c r="G67" s="88">
        <f>'გრანტის საკასო'!D66</f>
        <v>0</v>
      </c>
      <c r="H67" s="88">
        <f>'მიზნ.გრანტის საკასო '!D66</f>
        <v>0</v>
      </c>
      <c r="I67" s="105" t="e">
        <f>'დაზუსტ. ბიუჯ.'!#REF!-'დაზუსტ. ბიუჯ.'!#REF!</f>
        <v>#REF!</v>
      </c>
      <c r="J67" s="88" t="e">
        <f>'დაზუსტ. საკუთ.'!#REF!-'დაზუსტ. საკუთ.'!#REF!</f>
        <v>#REF!</v>
      </c>
      <c r="K67" s="88" t="e">
        <f>'დაზუსტ. ბიუჯ. ფონდ.'!#REF!-'დაზუსტ. ბიუჯ. ფონდ.'!#REF!</f>
        <v>#REF!</v>
      </c>
      <c r="L67" s="88">
        <f>'გრანტის საკასო'!E66</f>
        <v>0</v>
      </c>
      <c r="M67" s="100">
        <f>'მიზნ.გრანტის საკასო '!E66-'მიზნ.გრანტის საკასო '!D66</f>
        <v>0</v>
      </c>
      <c r="N67" s="105" t="e">
        <f>'დაზუსტ. ბიუჯ.'!#REF!-'დაზუსტ. ბიუჯ.'!#REF!</f>
        <v>#REF!</v>
      </c>
      <c r="O67" s="88" t="e">
        <f>'დაზუსტ. საკუთ.'!#REF!-'დაზუსტ. საკუთ.'!#REF!</f>
        <v>#REF!</v>
      </c>
      <c r="P67" s="88" t="e">
        <f>'დაზუსტ. ბიუჯ. ფონდ.'!#REF!</f>
        <v>#REF!</v>
      </c>
      <c r="Q67" s="88">
        <f>'გრანტის საკასო'!J66</f>
        <v>0</v>
      </c>
      <c r="R67" s="100">
        <f>'მიზნ.გრანტის საკასო '!J66-'მიზნ.გრანტის საკასო '!I66</f>
        <v>0</v>
      </c>
      <c r="S67" s="105" t="e">
        <f t="shared" si="3"/>
        <v>#REF!</v>
      </c>
      <c r="T67" s="88" t="e">
        <f t="shared" si="6"/>
        <v>#REF!</v>
      </c>
      <c r="U67" s="88" t="e">
        <f t="shared" si="7"/>
        <v>#REF!</v>
      </c>
      <c r="V67" s="88">
        <f t="shared" si="8"/>
        <v>0</v>
      </c>
      <c r="W67" s="100">
        <f t="shared" si="9"/>
        <v>0</v>
      </c>
      <c r="X67" s="92"/>
      <c r="Y67" s="10"/>
      <c r="Z67" s="10">
        <v>0</v>
      </c>
      <c r="AA67" s="10">
        <v>0</v>
      </c>
      <c r="AB67" s="10">
        <v>0</v>
      </c>
    </row>
    <row r="68" spans="1:28" x14ac:dyDescent="0.25">
      <c r="A68" t="e">
        <f t="shared" si="2"/>
        <v>#REF!</v>
      </c>
      <c r="B68" s="8"/>
      <c r="C68" s="9" t="s">
        <v>13</v>
      </c>
      <c r="D68" s="105" t="e">
        <f>'დაზუსტ. ბიუჯ.'!#REF!</f>
        <v>#REF!</v>
      </c>
      <c r="E68" s="88" t="e">
        <f>'დაზუსტ. საკუთ.'!#REF!</f>
        <v>#REF!</v>
      </c>
      <c r="F68" s="88" t="e">
        <f>'დაზუსტ. ბიუჯ. ფონდ.'!#REF!</f>
        <v>#REF!</v>
      </c>
      <c r="G68" s="88">
        <f>'გრანტის საკასო'!D67</f>
        <v>0</v>
      </c>
      <c r="H68" s="88">
        <f>'მიზნ.გრანტის საკასო '!D67</f>
        <v>0</v>
      </c>
      <c r="I68" s="105" t="e">
        <f>'დაზუსტ. ბიუჯ.'!#REF!-'დაზუსტ. ბიუჯ.'!#REF!</f>
        <v>#REF!</v>
      </c>
      <c r="J68" s="88" t="e">
        <f>'დაზუსტ. საკუთ.'!#REF!-'დაზუსტ. საკუთ.'!#REF!</f>
        <v>#REF!</v>
      </c>
      <c r="K68" s="88" t="e">
        <f>'დაზუსტ. ბიუჯ. ფონდ.'!#REF!-'დაზუსტ. ბიუჯ. ფონდ.'!#REF!</f>
        <v>#REF!</v>
      </c>
      <c r="L68" s="88">
        <f>'გრანტის საკასო'!E67</f>
        <v>0</v>
      </c>
      <c r="M68" s="100">
        <f>'მიზნ.გრანტის საკასო '!E67-'მიზნ.გრანტის საკასო '!D67</f>
        <v>0</v>
      </c>
      <c r="N68" s="105" t="e">
        <f>'დაზუსტ. ბიუჯ.'!#REF!-'დაზუსტ. ბიუჯ.'!#REF!</f>
        <v>#REF!</v>
      </c>
      <c r="O68" s="88" t="e">
        <f>'დაზუსტ. საკუთ.'!#REF!-'დაზუსტ. საკუთ.'!#REF!</f>
        <v>#REF!</v>
      </c>
      <c r="P68" s="88" t="e">
        <f>'დაზუსტ. ბიუჯ. ფონდ.'!#REF!</f>
        <v>#REF!</v>
      </c>
      <c r="Q68" s="88">
        <f>'გრანტის საკასო'!J67</f>
        <v>0</v>
      </c>
      <c r="R68" s="100">
        <f>'მიზნ.გრანტის საკასო '!J67-'მიზნ.გრანტის საკასო '!I67</f>
        <v>0</v>
      </c>
      <c r="S68" s="105" t="e">
        <f t="shared" si="3"/>
        <v>#REF!</v>
      </c>
      <c r="T68" s="88" t="e">
        <f t="shared" si="6"/>
        <v>#REF!</v>
      </c>
      <c r="U68" s="88" t="e">
        <f t="shared" si="7"/>
        <v>#REF!</v>
      </c>
      <c r="V68" s="88">
        <f t="shared" si="8"/>
        <v>0</v>
      </c>
      <c r="W68" s="100">
        <f t="shared" si="9"/>
        <v>0</v>
      </c>
      <c r="X68" s="92"/>
      <c r="Y68" s="10"/>
      <c r="Z68" s="10">
        <v>0</v>
      </c>
      <c r="AA68" s="10">
        <v>0</v>
      </c>
      <c r="AB68" s="10">
        <v>0</v>
      </c>
    </row>
    <row r="69" spans="1:28" x14ac:dyDescent="0.25">
      <c r="A69" t="e">
        <f t="shared" ref="A69:A132" si="18">IF(OR(D69&lt;&gt;0,E69&lt;&gt;0,F69&lt;&gt;0,G69&lt;&gt;0,H69&lt;&gt;0,),"a","b")</f>
        <v>#REF!</v>
      </c>
      <c r="B69" s="8"/>
      <c r="C69" s="9" t="s">
        <v>14</v>
      </c>
      <c r="D69" s="105" t="e">
        <f>'დაზუსტ. ბიუჯ.'!#REF!</f>
        <v>#REF!</v>
      </c>
      <c r="E69" s="88" t="e">
        <f>'დაზუსტ. საკუთ.'!#REF!</f>
        <v>#REF!</v>
      </c>
      <c r="F69" s="88" t="e">
        <f>'დაზუსტ. ბიუჯ. ფონდ.'!#REF!</f>
        <v>#REF!</v>
      </c>
      <c r="G69" s="88">
        <f>'გრანტის საკასო'!D68</f>
        <v>0</v>
      </c>
      <c r="H69" s="88">
        <f>'მიზნ.გრანტის საკასო '!D68</f>
        <v>0</v>
      </c>
      <c r="I69" s="105" t="e">
        <f>'დაზუსტ. ბიუჯ.'!#REF!-'დაზუსტ. ბიუჯ.'!#REF!</f>
        <v>#REF!</v>
      </c>
      <c r="J69" s="88" t="e">
        <f>'დაზუსტ. საკუთ.'!#REF!-'დაზუსტ. საკუთ.'!#REF!</f>
        <v>#REF!</v>
      </c>
      <c r="K69" s="88" t="e">
        <f>'დაზუსტ. ბიუჯ. ფონდ.'!#REF!-'დაზუსტ. ბიუჯ. ფონდ.'!#REF!</f>
        <v>#REF!</v>
      </c>
      <c r="L69" s="88">
        <f>'გრანტის საკასო'!E68</f>
        <v>0</v>
      </c>
      <c r="M69" s="100">
        <f>'მიზნ.გრანტის საკასო '!E68-'მიზნ.გრანტის საკასო '!D68</f>
        <v>0</v>
      </c>
      <c r="N69" s="105" t="e">
        <f>'დაზუსტ. ბიუჯ.'!#REF!-'დაზუსტ. ბიუჯ.'!#REF!</f>
        <v>#REF!</v>
      </c>
      <c r="O69" s="88" t="e">
        <f>'დაზუსტ. საკუთ.'!#REF!-'დაზუსტ. საკუთ.'!#REF!</f>
        <v>#REF!</v>
      </c>
      <c r="P69" s="88" t="e">
        <f>'დაზუსტ. ბიუჯ. ფონდ.'!#REF!</f>
        <v>#REF!</v>
      </c>
      <c r="Q69" s="88">
        <f>'გრანტის საკასო'!J68</f>
        <v>0</v>
      </c>
      <c r="R69" s="100">
        <f>'მიზნ.გრანტის საკასო '!J68-'მიზნ.გრანტის საკასო '!I68</f>
        <v>0</v>
      </c>
      <c r="S69" s="105" t="e">
        <f t="shared" ref="S69:S132" si="19">N69+I69+D69</f>
        <v>#REF!</v>
      </c>
      <c r="T69" s="88" t="e">
        <f t="shared" si="6"/>
        <v>#REF!</v>
      </c>
      <c r="U69" s="88" t="e">
        <f t="shared" si="7"/>
        <v>#REF!</v>
      </c>
      <c r="V69" s="88">
        <f t="shared" si="8"/>
        <v>0</v>
      </c>
      <c r="W69" s="100">
        <f t="shared" si="9"/>
        <v>0</v>
      </c>
      <c r="X69" s="92"/>
      <c r="Y69" s="10"/>
      <c r="Z69" s="10">
        <v>0</v>
      </c>
      <c r="AA69" s="10">
        <v>0</v>
      </c>
      <c r="AB69" s="10">
        <v>0</v>
      </c>
    </row>
    <row r="70" spans="1:28" x14ac:dyDescent="0.25">
      <c r="A70" t="e">
        <f t="shared" si="18"/>
        <v>#REF!</v>
      </c>
      <c r="B70" s="8"/>
      <c r="C70" s="9" t="s">
        <v>15</v>
      </c>
      <c r="D70" s="105" t="e">
        <f>'დაზუსტ. ბიუჯ.'!#REF!</f>
        <v>#REF!</v>
      </c>
      <c r="E70" s="88" t="e">
        <f>'დაზუსტ. საკუთ.'!#REF!</f>
        <v>#REF!</v>
      </c>
      <c r="F70" s="88" t="e">
        <f>'დაზუსტ. ბიუჯ. ფონდ.'!#REF!</f>
        <v>#REF!</v>
      </c>
      <c r="G70" s="88">
        <f>'გრანტის საკასო'!D69</f>
        <v>0</v>
      </c>
      <c r="H70" s="88">
        <f>'მიზნ.გრანტის საკასო '!D69</f>
        <v>0</v>
      </c>
      <c r="I70" s="105" t="e">
        <f>'დაზუსტ. ბიუჯ.'!#REF!-'დაზუსტ. ბიუჯ.'!#REF!</f>
        <v>#REF!</v>
      </c>
      <c r="J70" s="88" t="e">
        <f>'დაზუსტ. საკუთ.'!#REF!-'დაზუსტ. საკუთ.'!#REF!</f>
        <v>#REF!</v>
      </c>
      <c r="K70" s="88" t="e">
        <f>'დაზუსტ. ბიუჯ. ფონდ.'!#REF!-'დაზუსტ. ბიუჯ. ფონდ.'!#REF!</f>
        <v>#REF!</v>
      </c>
      <c r="L70" s="88">
        <f>'გრანტის საკასო'!E69</f>
        <v>0</v>
      </c>
      <c r="M70" s="100">
        <f>'მიზნ.გრანტის საკასო '!E69-'მიზნ.გრანტის საკასო '!D69</f>
        <v>0</v>
      </c>
      <c r="N70" s="105" t="e">
        <f>'დაზუსტ. ბიუჯ.'!#REF!-'დაზუსტ. ბიუჯ.'!#REF!</f>
        <v>#REF!</v>
      </c>
      <c r="O70" s="88" t="e">
        <f>'დაზუსტ. საკუთ.'!#REF!-'დაზუსტ. საკუთ.'!#REF!</f>
        <v>#REF!</v>
      </c>
      <c r="P70" s="88" t="e">
        <f>'დაზუსტ. ბიუჯ. ფონდ.'!#REF!</f>
        <v>#REF!</v>
      </c>
      <c r="Q70" s="88">
        <f>'გრანტის საკასო'!J69</f>
        <v>0</v>
      </c>
      <c r="R70" s="100">
        <f>'მიზნ.გრანტის საკასო '!J69-'მიზნ.გრანტის საკასო '!I69</f>
        <v>0</v>
      </c>
      <c r="S70" s="105" t="e">
        <f t="shared" si="19"/>
        <v>#REF!</v>
      </c>
      <c r="T70" s="88" t="e">
        <f t="shared" si="6"/>
        <v>#REF!</v>
      </c>
      <c r="U70" s="88" t="e">
        <f t="shared" si="7"/>
        <v>#REF!</v>
      </c>
      <c r="V70" s="88">
        <f t="shared" si="8"/>
        <v>0</v>
      </c>
      <c r="W70" s="100">
        <f t="shared" si="9"/>
        <v>0</v>
      </c>
      <c r="X70" s="92"/>
      <c r="Y70" s="10"/>
      <c r="Z70" s="10">
        <v>0</v>
      </c>
      <c r="AA70" s="10">
        <v>0</v>
      </c>
      <c r="AB70" s="10">
        <v>0</v>
      </c>
    </row>
    <row r="71" spans="1:28" x14ac:dyDescent="0.25">
      <c r="A71" t="e">
        <f t="shared" si="18"/>
        <v>#REF!</v>
      </c>
      <c r="B71" s="8"/>
      <c r="C71" s="9" t="s">
        <v>16</v>
      </c>
      <c r="D71" s="105" t="e">
        <f>'დაზუსტ. ბიუჯ.'!#REF!</f>
        <v>#REF!</v>
      </c>
      <c r="E71" s="88" t="e">
        <f>'დაზუსტ. საკუთ.'!#REF!</f>
        <v>#REF!</v>
      </c>
      <c r="F71" s="88" t="e">
        <f>'დაზუსტ. ბიუჯ. ფონდ.'!#REF!</f>
        <v>#REF!</v>
      </c>
      <c r="G71" s="88">
        <f>'გრანტის საკასო'!D70</f>
        <v>0</v>
      </c>
      <c r="H71" s="88">
        <f>'მიზნ.გრანტის საკასო '!D70</f>
        <v>0</v>
      </c>
      <c r="I71" s="105" t="e">
        <f>'დაზუსტ. ბიუჯ.'!#REF!-'დაზუსტ. ბიუჯ.'!#REF!</f>
        <v>#REF!</v>
      </c>
      <c r="J71" s="88" t="e">
        <f>'დაზუსტ. საკუთ.'!#REF!-'დაზუსტ. საკუთ.'!#REF!</f>
        <v>#REF!</v>
      </c>
      <c r="K71" s="88" t="e">
        <f>'დაზუსტ. ბიუჯ. ფონდ.'!#REF!-'დაზუსტ. ბიუჯ. ფონდ.'!#REF!</f>
        <v>#REF!</v>
      </c>
      <c r="L71" s="88">
        <f>'გრანტის საკასო'!E70</f>
        <v>0</v>
      </c>
      <c r="M71" s="100">
        <f>'მიზნ.გრანტის საკასო '!E70-'მიზნ.გრანტის საკასო '!D70</f>
        <v>0</v>
      </c>
      <c r="N71" s="105" t="e">
        <f>'დაზუსტ. ბიუჯ.'!#REF!-'დაზუსტ. ბიუჯ.'!#REF!</f>
        <v>#REF!</v>
      </c>
      <c r="O71" s="88" t="e">
        <f>'დაზუსტ. საკუთ.'!#REF!-'დაზუსტ. საკუთ.'!#REF!</f>
        <v>#REF!</v>
      </c>
      <c r="P71" s="88" t="e">
        <f>'დაზუსტ. ბიუჯ. ფონდ.'!#REF!</f>
        <v>#REF!</v>
      </c>
      <c r="Q71" s="88">
        <f>'გრანტის საკასო'!J70</f>
        <v>0</v>
      </c>
      <c r="R71" s="100">
        <f>'მიზნ.გრანტის საკასო '!J70-'მიზნ.გრანტის საკასო '!I70</f>
        <v>0</v>
      </c>
      <c r="S71" s="105" t="e">
        <f t="shared" si="19"/>
        <v>#REF!</v>
      </c>
      <c r="T71" s="88" t="e">
        <f t="shared" si="6"/>
        <v>#REF!</v>
      </c>
      <c r="U71" s="88" t="e">
        <f t="shared" si="7"/>
        <v>#REF!</v>
      </c>
      <c r="V71" s="88">
        <f t="shared" si="8"/>
        <v>0</v>
      </c>
      <c r="W71" s="100">
        <f t="shared" si="9"/>
        <v>0</v>
      </c>
      <c r="X71" s="92"/>
      <c r="Y71" s="10"/>
      <c r="Z71" s="10">
        <v>0</v>
      </c>
      <c r="AA71" s="10">
        <v>0</v>
      </c>
      <c r="AB71" s="10">
        <v>0</v>
      </c>
    </row>
    <row r="72" spans="1:28" x14ac:dyDescent="0.25">
      <c r="A72" t="e">
        <f t="shared" si="18"/>
        <v>#REF!</v>
      </c>
      <c r="B72" s="8"/>
      <c r="C72" s="9" t="s">
        <v>17</v>
      </c>
      <c r="D72" s="105" t="e">
        <f>'დაზუსტ. ბიუჯ.'!#REF!</f>
        <v>#REF!</v>
      </c>
      <c r="E72" s="88" t="e">
        <f>'დაზუსტ. საკუთ.'!#REF!</f>
        <v>#REF!</v>
      </c>
      <c r="F72" s="88" t="e">
        <f>'დაზუსტ. ბიუჯ. ფონდ.'!#REF!</f>
        <v>#REF!</v>
      </c>
      <c r="G72" s="88">
        <f>'გრანტის საკასო'!D71</f>
        <v>0</v>
      </c>
      <c r="H72" s="88">
        <f>'მიზნ.გრანტის საკასო '!D71</f>
        <v>0</v>
      </c>
      <c r="I72" s="105" t="e">
        <f>'დაზუსტ. ბიუჯ.'!#REF!-'დაზუსტ. ბიუჯ.'!#REF!</f>
        <v>#REF!</v>
      </c>
      <c r="J72" s="88" t="e">
        <f>'დაზუსტ. საკუთ.'!#REF!-'დაზუსტ. საკუთ.'!#REF!</f>
        <v>#REF!</v>
      </c>
      <c r="K72" s="88" t="e">
        <f>'დაზუსტ. ბიუჯ. ფონდ.'!#REF!-'დაზუსტ. ბიუჯ. ფონდ.'!#REF!</f>
        <v>#REF!</v>
      </c>
      <c r="L72" s="88">
        <f>'გრანტის საკასო'!E71</f>
        <v>0</v>
      </c>
      <c r="M72" s="100">
        <f>'მიზნ.გრანტის საკასო '!E71-'მიზნ.გრანტის საკასო '!D71</f>
        <v>0</v>
      </c>
      <c r="N72" s="105" t="e">
        <f>'დაზუსტ. ბიუჯ.'!#REF!-'დაზუსტ. ბიუჯ.'!#REF!</f>
        <v>#REF!</v>
      </c>
      <c r="O72" s="88" t="e">
        <f>'დაზუსტ. საკუთ.'!#REF!-'დაზუსტ. საკუთ.'!#REF!</f>
        <v>#REF!</v>
      </c>
      <c r="P72" s="88" t="e">
        <f>'დაზუსტ. ბიუჯ. ფონდ.'!#REF!</f>
        <v>#REF!</v>
      </c>
      <c r="Q72" s="88">
        <f>'გრანტის საკასო'!J71</f>
        <v>0</v>
      </c>
      <c r="R72" s="100">
        <f>'მიზნ.გრანტის საკასო '!J71-'მიზნ.გრანტის საკასო '!I71</f>
        <v>0</v>
      </c>
      <c r="S72" s="105" t="e">
        <f t="shared" si="19"/>
        <v>#REF!</v>
      </c>
      <c r="T72" s="88" t="e">
        <f t="shared" si="6"/>
        <v>#REF!</v>
      </c>
      <c r="U72" s="88" t="e">
        <f t="shared" si="7"/>
        <v>#REF!</v>
      </c>
      <c r="V72" s="88">
        <f t="shared" si="8"/>
        <v>0</v>
      </c>
      <c r="W72" s="100">
        <f t="shared" si="9"/>
        <v>0</v>
      </c>
      <c r="X72" s="92"/>
      <c r="Y72" s="10"/>
      <c r="Z72" s="10">
        <v>0</v>
      </c>
      <c r="AA72" s="10">
        <v>0</v>
      </c>
      <c r="AB72" s="10">
        <v>0</v>
      </c>
    </row>
    <row r="73" spans="1:28" x14ac:dyDescent="0.25">
      <c r="A73" t="e">
        <f t="shared" si="18"/>
        <v>#REF!</v>
      </c>
      <c r="B73" s="5"/>
      <c r="C73" s="6" t="s">
        <v>18</v>
      </c>
      <c r="D73" s="104" t="e">
        <f>'დაზუსტ. ბიუჯ.'!#REF!</f>
        <v>#REF!</v>
      </c>
      <c r="E73" s="87" t="e">
        <f>'დაზუსტ. საკუთ.'!#REF!</f>
        <v>#REF!</v>
      </c>
      <c r="F73" s="87" t="e">
        <f>'დაზუსტ. ბიუჯ. ფონდ.'!#REF!</f>
        <v>#REF!</v>
      </c>
      <c r="G73" s="87">
        <f>'გრანტის საკასო'!D72</f>
        <v>0</v>
      </c>
      <c r="H73" s="87">
        <f>'მიზნ.გრანტის საკასო '!D72</f>
        <v>0</v>
      </c>
      <c r="I73" s="104" t="e">
        <f>'დაზუსტ. ბიუჯ.'!#REF!-'დაზუსტ. ბიუჯ.'!#REF!</f>
        <v>#REF!</v>
      </c>
      <c r="J73" s="87" t="e">
        <f>'დაზუსტ. საკუთ.'!#REF!-'დაზუსტ. საკუთ.'!#REF!</f>
        <v>#REF!</v>
      </c>
      <c r="K73" s="87" t="e">
        <f>'დაზუსტ. ბიუჯ. ფონდ.'!#REF!-'დაზუსტ. ბიუჯ. ფონდ.'!#REF!</f>
        <v>#REF!</v>
      </c>
      <c r="L73" s="87">
        <f>'გრანტის საკასო'!E72</f>
        <v>0</v>
      </c>
      <c r="M73" s="99">
        <f>'მიზნ.გრანტის საკასო '!E72-'მიზნ.გრანტის საკასო '!D72</f>
        <v>0</v>
      </c>
      <c r="N73" s="104" t="e">
        <f>'დაზუსტ. ბიუჯ.'!#REF!-'დაზუსტ. ბიუჯ.'!#REF!</f>
        <v>#REF!</v>
      </c>
      <c r="O73" s="87" t="e">
        <f>'დაზუსტ. საკუთ.'!#REF!-'დაზუსტ. საკუთ.'!#REF!</f>
        <v>#REF!</v>
      </c>
      <c r="P73" s="87" t="e">
        <f>'დაზუსტ. ბიუჯ. ფონდ.'!#REF!</f>
        <v>#REF!</v>
      </c>
      <c r="Q73" s="87">
        <f>'გრანტის საკასო'!J72</f>
        <v>0</v>
      </c>
      <c r="R73" s="99">
        <f>'მიზნ.გრანტის საკასო '!J72-'მიზნ.გრანტის საკასო '!I72</f>
        <v>0</v>
      </c>
      <c r="S73" s="104" t="e">
        <f t="shared" si="19"/>
        <v>#REF!</v>
      </c>
      <c r="T73" s="87" t="e">
        <f t="shared" si="6"/>
        <v>#REF!</v>
      </c>
      <c r="U73" s="87" t="e">
        <f t="shared" si="7"/>
        <v>#REF!</v>
      </c>
      <c r="V73" s="87">
        <f t="shared" si="8"/>
        <v>0</v>
      </c>
      <c r="W73" s="99">
        <f t="shared" si="9"/>
        <v>0</v>
      </c>
      <c r="X73" s="91"/>
      <c r="Y73" s="7"/>
      <c r="Z73" s="7">
        <v>0</v>
      </c>
      <c r="AA73" s="7">
        <v>0</v>
      </c>
      <c r="AB73" s="7">
        <v>0</v>
      </c>
    </row>
    <row r="74" spans="1:28" x14ac:dyDescent="0.25">
      <c r="A74" t="e">
        <f t="shared" si="18"/>
        <v>#REF!</v>
      </c>
      <c r="B74" s="5"/>
      <c r="C74" s="6" t="s">
        <v>19</v>
      </c>
      <c r="D74" s="104" t="e">
        <f>'დაზუსტ. ბიუჯ.'!#REF!</f>
        <v>#REF!</v>
      </c>
      <c r="E74" s="87" t="e">
        <f>'დაზუსტ. საკუთ.'!#REF!</f>
        <v>#REF!</v>
      </c>
      <c r="F74" s="87" t="e">
        <f>'დაზუსტ. ბიუჯ. ფონდ.'!#REF!</f>
        <v>#REF!</v>
      </c>
      <c r="G74" s="87">
        <f>'გრანტის საკასო'!D73</f>
        <v>0</v>
      </c>
      <c r="H74" s="87">
        <f>'მიზნ.გრანტის საკასო '!D73</f>
        <v>0</v>
      </c>
      <c r="I74" s="104" t="e">
        <f>'დაზუსტ. ბიუჯ.'!#REF!-'დაზუსტ. ბიუჯ.'!#REF!</f>
        <v>#REF!</v>
      </c>
      <c r="J74" s="87" t="e">
        <f>'დაზუსტ. საკუთ.'!#REF!-'დაზუსტ. საკუთ.'!#REF!</f>
        <v>#REF!</v>
      </c>
      <c r="K74" s="87" t="e">
        <f>'დაზუსტ. ბიუჯ. ფონდ.'!#REF!-'დაზუსტ. ბიუჯ. ფონდ.'!#REF!</f>
        <v>#REF!</v>
      </c>
      <c r="L74" s="87">
        <f>'გრანტის საკასო'!E73</f>
        <v>0</v>
      </c>
      <c r="M74" s="99">
        <f>'მიზნ.გრანტის საკასო '!E73-'მიზნ.გრანტის საკასო '!D73</f>
        <v>0</v>
      </c>
      <c r="N74" s="104" t="e">
        <f>'დაზუსტ. ბიუჯ.'!#REF!-'დაზუსტ. ბიუჯ.'!#REF!</f>
        <v>#REF!</v>
      </c>
      <c r="O74" s="87" t="e">
        <f>'დაზუსტ. საკუთ.'!#REF!-'დაზუსტ. საკუთ.'!#REF!</f>
        <v>#REF!</v>
      </c>
      <c r="P74" s="87" t="e">
        <f>'დაზუსტ. ბიუჯ. ფონდ.'!#REF!</f>
        <v>#REF!</v>
      </c>
      <c r="Q74" s="87">
        <f>'გრანტის საკასო'!J73</f>
        <v>0</v>
      </c>
      <c r="R74" s="99">
        <f>'მიზნ.გრანტის საკასო '!J73-'მიზნ.გრანტის საკასო '!I73</f>
        <v>0</v>
      </c>
      <c r="S74" s="104" t="e">
        <f t="shared" si="19"/>
        <v>#REF!</v>
      </c>
      <c r="T74" s="87" t="e">
        <f t="shared" si="6"/>
        <v>#REF!</v>
      </c>
      <c r="U74" s="87" t="e">
        <f t="shared" si="7"/>
        <v>#REF!</v>
      </c>
      <c r="V74" s="87">
        <f t="shared" si="8"/>
        <v>0</v>
      </c>
      <c r="W74" s="99">
        <f t="shared" si="9"/>
        <v>0</v>
      </c>
      <c r="X74" s="91"/>
      <c r="Y74" s="7"/>
      <c r="Z74" s="7">
        <v>0</v>
      </c>
      <c r="AA74" s="7">
        <v>0</v>
      </c>
      <c r="AB74" s="7">
        <v>0</v>
      </c>
    </row>
    <row r="75" spans="1:28" ht="15.75" thickBot="1" x14ac:dyDescent="0.3">
      <c r="A75" t="e">
        <f t="shared" si="18"/>
        <v>#REF!</v>
      </c>
      <c r="B75" s="11"/>
      <c r="C75" s="12" t="s">
        <v>20</v>
      </c>
      <c r="D75" s="106" t="e">
        <f>'დაზუსტ. ბიუჯ.'!#REF!</f>
        <v>#REF!</v>
      </c>
      <c r="E75" s="89" t="e">
        <f>'დაზუსტ. საკუთ.'!#REF!</f>
        <v>#REF!</v>
      </c>
      <c r="F75" s="89" t="e">
        <f>'დაზუსტ. ბიუჯ. ფონდ.'!#REF!</f>
        <v>#REF!</v>
      </c>
      <c r="G75" s="89">
        <f>'გრანტის საკასო'!D74</f>
        <v>0</v>
      </c>
      <c r="H75" s="89">
        <f>'მიზნ.გრანტის საკასო '!D74</f>
        <v>0</v>
      </c>
      <c r="I75" s="106" t="e">
        <f>'დაზუსტ. ბიუჯ.'!#REF!-'დაზუსტ. ბიუჯ.'!#REF!</f>
        <v>#REF!</v>
      </c>
      <c r="J75" s="89" t="e">
        <f>'დაზუსტ. საკუთ.'!#REF!-'დაზუსტ. საკუთ.'!#REF!</f>
        <v>#REF!</v>
      </c>
      <c r="K75" s="89" t="e">
        <f>'დაზუსტ. ბიუჯ. ფონდ.'!#REF!-'დაზუსტ. ბიუჯ. ფონდ.'!#REF!</f>
        <v>#REF!</v>
      </c>
      <c r="L75" s="89">
        <f>'გრანტის საკასო'!E74</f>
        <v>0</v>
      </c>
      <c r="M75" s="101">
        <f>'მიზნ.გრანტის საკასო '!E74-'მიზნ.გრანტის საკასო '!D74</f>
        <v>0</v>
      </c>
      <c r="N75" s="106" t="e">
        <f>'დაზუსტ. ბიუჯ.'!#REF!-'დაზუსტ. ბიუჯ.'!#REF!</f>
        <v>#REF!</v>
      </c>
      <c r="O75" s="89" t="e">
        <f>'დაზუსტ. საკუთ.'!#REF!-'დაზუსტ. საკუთ.'!#REF!</f>
        <v>#REF!</v>
      </c>
      <c r="P75" s="89" t="e">
        <f>'დაზუსტ. ბიუჯ. ფონდ.'!#REF!</f>
        <v>#REF!</v>
      </c>
      <c r="Q75" s="89">
        <f>'გრანტის საკასო'!J74</f>
        <v>0</v>
      </c>
      <c r="R75" s="101">
        <f>'მიზნ.გრანტის საკასო '!J74-'მიზნ.გრანტის საკასო '!I74</f>
        <v>0</v>
      </c>
      <c r="S75" s="106" t="e">
        <f t="shared" si="19"/>
        <v>#REF!</v>
      </c>
      <c r="T75" s="89" t="e">
        <f t="shared" si="6"/>
        <v>#REF!</v>
      </c>
      <c r="U75" s="89" t="e">
        <f t="shared" si="7"/>
        <v>#REF!</v>
      </c>
      <c r="V75" s="89">
        <f t="shared" si="8"/>
        <v>0</v>
      </c>
      <c r="W75" s="101">
        <f t="shared" si="9"/>
        <v>0</v>
      </c>
      <c r="X75" s="93"/>
      <c r="Y75" s="13"/>
      <c r="Z75" s="13">
        <v>0</v>
      </c>
      <c r="AA75" s="13">
        <v>0</v>
      </c>
      <c r="AB75" s="13">
        <v>0</v>
      </c>
    </row>
    <row r="76" spans="1:28" ht="31.5" thickTop="1" thickBot="1" x14ac:dyDescent="0.3">
      <c r="A76" t="e">
        <f t="shared" si="18"/>
        <v>#REF!</v>
      </c>
      <c r="B76" s="3" t="s">
        <v>30</v>
      </c>
      <c r="C76" s="4" t="s">
        <v>31</v>
      </c>
      <c r="D76" s="103" t="e">
        <f>'დაზუსტ. ბიუჯ.'!#REF!</f>
        <v>#REF!</v>
      </c>
      <c r="E76" s="86" t="e">
        <f>'დაზუსტ. საკუთ.'!#REF!</f>
        <v>#REF!</v>
      </c>
      <c r="F76" s="86" t="e">
        <f>'დაზუსტ. ბიუჯ. ფონდ.'!#REF!</f>
        <v>#REF!</v>
      </c>
      <c r="G76" s="86">
        <f>'გრანტის საკასო'!D75</f>
        <v>0</v>
      </c>
      <c r="H76" s="86">
        <f>'მიზნ.გრანტის საკასო '!D75</f>
        <v>0</v>
      </c>
      <c r="I76" s="103" t="e">
        <f>'დაზუსტ. ბიუჯ.'!#REF!-'დაზუსტ. ბიუჯ.'!#REF!</f>
        <v>#REF!</v>
      </c>
      <c r="J76" s="86" t="e">
        <f>'დაზუსტ. საკუთ.'!#REF!-'დაზუსტ. საკუთ.'!#REF!</f>
        <v>#REF!</v>
      </c>
      <c r="K76" s="86" t="e">
        <f>'დაზუსტ. ბიუჯ. ფონდ.'!#REF!-'დაზუსტ. ბიუჯ. ფონდ.'!#REF!</f>
        <v>#REF!</v>
      </c>
      <c r="L76" s="86">
        <f>'გრანტის საკასო'!E75</f>
        <v>0</v>
      </c>
      <c r="M76" s="102">
        <f>'მიზნ.გრანტის საკასო '!E75-'მიზნ.გრანტის საკასო '!D75</f>
        <v>0</v>
      </c>
      <c r="N76" s="103" t="e">
        <f>'დაზუსტ. ბიუჯ.'!#REF!-'დაზუსტ. ბიუჯ.'!#REF!</f>
        <v>#REF!</v>
      </c>
      <c r="O76" s="86" t="e">
        <f>'დაზუსტ. საკუთ.'!#REF!-'დაზუსტ. საკუთ.'!#REF!</f>
        <v>#REF!</v>
      </c>
      <c r="P76" s="86" t="e">
        <f>'დაზუსტ. ბიუჯ. ფონდ.'!#REF!</f>
        <v>#REF!</v>
      </c>
      <c r="Q76" s="86">
        <f>'გრანტის საკასო'!J75</f>
        <v>0</v>
      </c>
      <c r="R76" s="102">
        <f>'მიზნ.გრანტის საკასო '!J75-'მიზნ.გრანტის საკასო '!I75</f>
        <v>0</v>
      </c>
      <c r="S76" s="103" t="e">
        <f t="shared" si="19"/>
        <v>#REF!</v>
      </c>
      <c r="T76" s="86" t="e">
        <f t="shared" si="6"/>
        <v>#REF!</v>
      </c>
      <c r="U76" s="86" t="e">
        <f t="shared" si="7"/>
        <v>#REF!</v>
      </c>
      <c r="V76" s="86">
        <f t="shared" si="8"/>
        <v>0</v>
      </c>
      <c r="W76" s="102">
        <f t="shared" si="9"/>
        <v>0</v>
      </c>
      <c r="X76" s="94"/>
      <c r="Y76" s="4"/>
      <c r="Z76" s="4">
        <f t="shared" ref="Z76:AB76" si="20">SUM(Z77,Z85,Z86,Z87)</f>
        <v>0</v>
      </c>
      <c r="AA76" s="4">
        <f t="shared" si="20"/>
        <v>0</v>
      </c>
      <c r="AB76" s="4">
        <f t="shared" si="20"/>
        <v>0</v>
      </c>
    </row>
    <row r="77" spans="1:28" ht="15.75" thickTop="1" x14ac:dyDescent="0.25">
      <c r="A77" t="e">
        <f t="shared" si="18"/>
        <v>#REF!</v>
      </c>
      <c r="B77" s="5"/>
      <c r="C77" s="6" t="s">
        <v>10</v>
      </c>
      <c r="D77" s="104" t="e">
        <f>'დაზუსტ. ბიუჯ.'!#REF!</f>
        <v>#REF!</v>
      </c>
      <c r="E77" s="87" t="e">
        <f>'დაზუსტ. საკუთ.'!#REF!</f>
        <v>#REF!</v>
      </c>
      <c r="F77" s="87" t="e">
        <f>'დაზუსტ. ბიუჯ. ფონდ.'!#REF!</f>
        <v>#REF!</v>
      </c>
      <c r="G77" s="87">
        <f>'გრანტის საკასო'!D76</f>
        <v>0</v>
      </c>
      <c r="H77" s="87">
        <f>'მიზნ.გრანტის საკასო '!D76</f>
        <v>0</v>
      </c>
      <c r="I77" s="104" t="e">
        <f>'დაზუსტ. ბიუჯ.'!#REF!-'დაზუსტ. ბიუჯ.'!#REF!</f>
        <v>#REF!</v>
      </c>
      <c r="J77" s="87" t="e">
        <f>'დაზუსტ. საკუთ.'!#REF!-'დაზუსტ. საკუთ.'!#REF!</f>
        <v>#REF!</v>
      </c>
      <c r="K77" s="87" t="e">
        <f>'დაზუსტ. ბიუჯ. ფონდ.'!#REF!-'დაზუსტ. ბიუჯ. ფონდ.'!#REF!</f>
        <v>#REF!</v>
      </c>
      <c r="L77" s="87">
        <f>'გრანტის საკასო'!E76</f>
        <v>0</v>
      </c>
      <c r="M77" s="99">
        <f>'მიზნ.გრანტის საკასო '!E76-'მიზნ.გრანტის საკასო '!D76</f>
        <v>0</v>
      </c>
      <c r="N77" s="104" t="e">
        <f>'დაზუსტ. ბიუჯ.'!#REF!-'დაზუსტ. ბიუჯ.'!#REF!</f>
        <v>#REF!</v>
      </c>
      <c r="O77" s="87" t="e">
        <f>'დაზუსტ. საკუთ.'!#REF!-'დაზუსტ. საკუთ.'!#REF!</f>
        <v>#REF!</v>
      </c>
      <c r="P77" s="87" t="e">
        <f>'დაზუსტ. ბიუჯ. ფონდ.'!#REF!</f>
        <v>#REF!</v>
      </c>
      <c r="Q77" s="87">
        <f>'გრანტის საკასო'!J76</f>
        <v>0</v>
      </c>
      <c r="R77" s="99">
        <f>'მიზნ.გრანტის საკასო '!J76-'მიზნ.გრანტის საკასო '!I76</f>
        <v>0</v>
      </c>
      <c r="S77" s="104" t="e">
        <f t="shared" si="19"/>
        <v>#REF!</v>
      </c>
      <c r="T77" s="87" t="e">
        <f t="shared" si="6"/>
        <v>#REF!</v>
      </c>
      <c r="U77" s="87" t="e">
        <f t="shared" si="7"/>
        <v>#REF!</v>
      </c>
      <c r="V77" s="87">
        <f t="shared" si="8"/>
        <v>0</v>
      </c>
      <c r="W77" s="99">
        <f t="shared" si="9"/>
        <v>0</v>
      </c>
      <c r="X77" s="91"/>
      <c r="Y77" s="7"/>
      <c r="Z77" s="7">
        <f t="shared" ref="Z77:AB77" si="21">SUM(Z78:Z84)</f>
        <v>0</v>
      </c>
      <c r="AA77" s="7">
        <f t="shared" si="21"/>
        <v>0</v>
      </c>
      <c r="AB77" s="7">
        <f t="shared" si="21"/>
        <v>0</v>
      </c>
    </row>
    <row r="78" spans="1:28" x14ac:dyDescent="0.25">
      <c r="A78" t="e">
        <f t="shared" si="18"/>
        <v>#REF!</v>
      </c>
      <c r="B78" s="8"/>
      <c r="C78" s="9" t="s">
        <v>11</v>
      </c>
      <c r="D78" s="105" t="e">
        <f>'დაზუსტ. ბიუჯ.'!#REF!</f>
        <v>#REF!</v>
      </c>
      <c r="E78" s="88" t="e">
        <f>'დაზუსტ. საკუთ.'!#REF!</f>
        <v>#REF!</v>
      </c>
      <c r="F78" s="88" t="e">
        <f>'დაზუსტ. ბიუჯ. ფონდ.'!#REF!</f>
        <v>#REF!</v>
      </c>
      <c r="G78" s="88">
        <f>'გრანტის საკასო'!D77</f>
        <v>0</v>
      </c>
      <c r="H78" s="88">
        <f>'მიზნ.გრანტის საკასო '!D77</f>
        <v>0</v>
      </c>
      <c r="I78" s="105" t="e">
        <f>'დაზუსტ. ბიუჯ.'!#REF!-'დაზუსტ. ბიუჯ.'!#REF!</f>
        <v>#REF!</v>
      </c>
      <c r="J78" s="88" t="e">
        <f>'დაზუსტ. საკუთ.'!#REF!-'დაზუსტ. საკუთ.'!#REF!</f>
        <v>#REF!</v>
      </c>
      <c r="K78" s="88" t="e">
        <f>'დაზუსტ. ბიუჯ. ფონდ.'!#REF!-'დაზუსტ. ბიუჯ. ფონდ.'!#REF!</f>
        <v>#REF!</v>
      </c>
      <c r="L78" s="88">
        <f>'გრანტის საკასო'!E77</f>
        <v>0</v>
      </c>
      <c r="M78" s="100">
        <f>'მიზნ.გრანტის საკასო '!E77-'მიზნ.გრანტის საკასო '!D77</f>
        <v>0</v>
      </c>
      <c r="N78" s="105" t="e">
        <f>'დაზუსტ. ბიუჯ.'!#REF!-'დაზუსტ. ბიუჯ.'!#REF!</f>
        <v>#REF!</v>
      </c>
      <c r="O78" s="88" t="e">
        <f>'დაზუსტ. საკუთ.'!#REF!-'დაზუსტ. საკუთ.'!#REF!</f>
        <v>#REF!</v>
      </c>
      <c r="P78" s="88" t="e">
        <f>'დაზუსტ. ბიუჯ. ფონდ.'!#REF!</f>
        <v>#REF!</v>
      </c>
      <c r="Q78" s="88">
        <f>'გრანტის საკასო'!J77</f>
        <v>0</v>
      </c>
      <c r="R78" s="100">
        <f>'მიზნ.გრანტის საკასო '!J77-'მიზნ.გრანტის საკასო '!I77</f>
        <v>0</v>
      </c>
      <c r="S78" s="105" t="e">
        <f t="shared" si="19"/>
        <v>#REF!</v>
      </c>
      <c r="T78" s="88" t="e">
        <f t="shared" si="6"/>
        <v>#REF!</v>
      </c>
      <c r="U78" s="88" t="e">
        <f t="shared" si="7"/>
        <v>#REF!</v>
      </c>
      <c r="V78" s="88">
        <f t="shared" si="8"/>
        <v>0</v>
      </c>
      <c r="W78" s="100">
        <f t="shared" si="9"/>
        <v>0</v>
      </c>
      <c r="X78" s="92"/>
      <c r="Y78" s="10"/>
      <c r="Z78" s="10">
        <v>0</v>
      </c>
      <c r="AA78" s="10">
        <v>0</v>
      </c>
      <c r="AB78" s="10">
        <v>0</v>
      </c>
    </row>
    <row r="79" spans="1:28" x14ac:dyDescent="0.25">
      <c r="A79" t="e">
        <f t="shared" si="18"/>
        <v>#REF!</v>
      </c>
      <c r="B79" s="8"/>
      <c r="C79" s="9" t="s">
        <v>12</v>
      </c>
      <c r="D79" s="105" t="e">
        <f>'დაზუსტ. ბიუჯ.'!#REF!</f>
        <v>#REF!</v>
      </c>
      <c r="E79" s="88" t="e">
        <f>'დაზუსტ. საკუთ.'!#REF!</f>
        <v>#REF!</v>
      </c>
      <c r="F79" s="88" t="e">
        <f>'დაზუსტ. ბიუჯ. ფონდ.'!#REF!</f>
        <v>#REF!</v>
      </c>
      <c r="G79" s="88">
        <f>'გრანტის საკასო'!D78</f>
        <v>0</v>
      </c>
      <c r="H79" s="88">
        <f>'მიზნ.გრანტის საკასო '!D78</f>
        <v>0</v>
      </c>
      <c r="I79" s="105" t="e">
        <f>'დაზუსტ. ბიუჯ.'!#REF!-'დაზუსტ. ბიუჯ.'!#REF!</f>
        <v>#REF!</v>
      </c>
      <c r="J79" s="88" t="e">
        <f>'დაზუსტ. საკუთ.'!#REF!-'დაზუსტ. საკუთ.'!#REF!</f>
        <v>#REF!</v>
      </c>
      <c r="K79" s="88" t="e">
        <f>'დაზუსტ. ბიუჯ. ფონდ.'!#REF!-'დაზუსტ. ბიუჯ. ფონდ.'!#REF!</f>
        <v>#REF!</v>
      </c>
      <c r="L79" s="88">
        <f>'გრანტის საკასო'!E78</f>
        <v>0</v>
      </c>
      <c r="M79" s="100">
        <f>'მიზნ.გრანტის საკასო '!E78-'მიზნ.გრანტის საკასო '!D78</f>
        <v>0</v>
      </c>
      <c r="N79" s="105" t="e">
        <f>'დაზუსტ. ბიუჯ.'!#REF!-'დაზუსტ. ბიუჯ.'!#REF!</f>
        <v>#REF!</v>
      </c>
      <c r="O79" s="88" t="e">
        <f>'დაზუსტ. საკუთ.'!#REF!-'დაზუსტ. საკუთ.'!#REF!</f>
        <v>#REF!</v>
      </c>
      <c r="P79" s="88" t="e">
        <f>'დაზუსტ. ბიუჯ. ფონდ.'!#REF!</f>
        <v>#REF!</v>
      </c>
      <c r="Q79" s="88">
        <f>'გრანტის საკასო'!J78</f>
        <v>0</v>
      </c>
      <c r="R79" s="100">
        <f>'მიზნ.გრანტის საკასო '!J78-'მიზნ.გრანტის საკასო '!I78</f>
        <v>0</v>
      </c>
      <c r="S79" s="105" t="e">
        <f t="shared" si="19"/>
        <v>#REF!</v>
      </c>
      <c r="T79" s="88" t="e">
        <f t="shared" si="6"/>
        <v>#REF!</v>
      </c>
      <c r="U79" s="88" t="e">
        <f t="shared" si="7"/>
        <v>#REF!</v>
      </c>
      <c r="V79" s="88">
        <f t="shared" si="8"/>
        <v>0</v>
      </c>
      <c r="W79" s="100">
        <f t="shared" si="9"/>
        <v>0</v>
      </c>
      <c r="X79" s="92"/>
      <c r="Y79" s="10"/>
      <c r="Z79" s="10">
        <v>0</v>
      </c>
      <c r="AA79" s="10">
        <v>0</v>
      </c>
      <c r="AB79" s="10">
        <v>0</v>
      </c>
    </row>
    <row r="80" spans="1:28" x14ac:dyDescent="0.25">
      <c r="A80" t="e">
        <f t="shared" si="18"/>
        <v>#REF!</v>
      </c>
      <c r="B80" s="8"/>
      <c r="C80" s="9" t="s">
        <v>13</v>
      </c>
      <c r="D80" s="105" t="e">
        <f>'დაზუსტ. ბიუჯ.'!#REF!</f>
        <v>#REF!</v>
      </c>
      <c r="E80" s="88" t="e">
        <f>'დაზუსტ. საკუთ.'!#REF!</f>
        <v>#REF!</v>
      </c>
      <c r="F80" s="88" t="e">
        <f>'დაზუსტ. ბიუჯ. ფონდ.'!#REF!</f>
        <v>#REF!</v>
      </c>
      <c r="G80" s="88">
        <f>'გრანტის საკასო'!D79</f>
        <v>0</v>
      </c>
      <c r="H80" s="88">
        <f>'მიზნ.გრანტის საკასო '!D79</f>
        <v>0</v>
      </c>
      <c r="I80" s="105" t="e">
        <f>'დაზუსტ. ბიუჯ.'!#REF!-'დაზუსტ. ბიუჯ.'!#REF!</f>
        <v>#REF!</v>
      </c>
      <c r="J80" s="88" t="e">
        <f>'დაზუსტ. საკუთ.'!#REF!-'დაზუსტ. საკუთ.'!#REF!</f>
        <v>#REF!</v>
      </c>
      <c r="K80" s="88" t="e">
        <f>'დაზუსტ. ბიუჯ. ფონდ.'!#REF!-'დაზუსტ. ბიუჯ. ფონდ.'!#REF!</f>
        <v>#REF!</v>
      </c>
      <c r="L80" s="88">
        <f>'გრანტის საკასო'!E79</f>
        <v>0</v>
      </c>
      <c r="M80" s="100">
        <f>'მიზნ.გრანტის საკასო '!E79-'მიზნ.გრანტის საკასო '!D79</f>
        <v>0</v>
      </c>
      <c r="N80" s="105" t="e">
        <f>'დაზუსტ. ბიუჯ.'!#REF!-'დაზუსტ. ბიუჯ.'!#REF!</f>
        <v>#REF!</v>
      </c>
      <c r="O80" s="88" t="e">
        <f>'დაზუსტ. საკუთ.'!#REF!-'დაზუსტ. საკუთ.'!#REF!</f>
        <v>#REF!</v>
      </c>
      <c r="P80" s="88" t="e">
        <f>'დაზუსტ. ბიუჯ. ფონდ.'!#REF!</f>
        <v>#REF!</v>
      </c>
      <c r="Q80" s="88">
        <f>'გრანტის საკასო'!J79</f>
        <v>0</v>
      </c>
      <c r="R80" s="100">
        <f>'მიზნ.გრანტის საკასო '!J79-'მიზნ.გრანტის საკასო '!I79</f>
        <v>0</v>
      </c>
      <c r="S80" s="105" t="e">
        <f t="shared" si="19"/>
        <v>#REF!</v>
      </c>
      <c r="T80" s="88" t="e">
        <f t="shared" si="6"/>
        <v>#REF!</v>
      </c>
      <c r="U80" s="88" t="e">
        <f t="shared" si="7"/>
        <v>#REF!</v>
      </c>
      <c r="V80" s="88">
        <f t="shared" si="8"/>
        <v>0</v>
      </c>
      <c r="W80" s="100">
        <f t="shared" si="9"/>
        <v>0</v>
      </c>
      <c r="X80" s="92"/>
      <c r="Y80" s="10"/>
      <c r="Z80" s="10">
        <v>0</v>
      </c>
      <c r="AA80" s="10">
        <v>0</v>
      </c>
      <c r="AB80" s="10">
        <v>0</v>
      </c>
    </row>
    <row r="81" spans="1:28" x14ac:dyDescent="0.25">
      <c r="A81" t="e">
        <f t="shared" si="18"/>
        <v>#REF!</v>
      </c>
      <c r="B81" s="8"/>
      <c r="C81" s="9" t="s">
        <v>14</v>
      </c>
      <c r="D81" s="105" t="e">
        <f>'დაზუსტ. ბიუჯ.'!#REF!</f>
        <v>#REF!</v>
      </c>
      <c r="E81" s="88" t="e">
        <f>'დაზუსტ. საკუთ.'!#REF!</f>
        <v>#REF!</v>
      </c>
      <c r="F81" s="88" t="e">
        <f>'დაზუსტ. ბიუჯ. ფონდ.'!#REF!</f>
        <v>#REF!</v>
      </c>
      <c r="G81" s="88">
        <f>'გრანტის საკასო'!D80</f>
        <v>0</v>
      </c>
      <c r="H81" s="88">
        <f>'მიზნ.გრანტის საკასო '!D80</f>
        <v>0</v>
      </c>
      <c r="I81" s="105" t="e">
        <f>'დაზუსტ. ბიუჯ.'!#REF!-'დაზუსტ. ბიუჯ.'!#REF!</f>
        <v>#REF!</v>
      </c>
      <c r="J81" s="88" t="e">
        <f>'დაზუსტ. საკუთ.'!#REF!-'დაზუსტ. საკუთ.'!#REF!</f>
        <v>#REF!</v>
      </c>
      <c r="K81" s="88" t="e">
        <f>'დაზუსტ. ბიუჯ. ფონდ.'!#REF!-'დაზუსტ. ბიუჯ. ფონდ.'!#REF!</f>
        <v>#REF!</v>
      </c>
      <c r="L81" s="88">
        <f>'გრანტის საკასო'!E80</f>
        <v>0</v>
      </c>
      <c r="M81" s="100">
        <f>'მიზნ.გრანტის საკასო '!E80-'მიზნ.გრანტის საკასო '!D80</f>
        <v>0</v>
      </c>
      <c r="N81" s="105" t="e">
        <f>'დაზუსტ. ბიუჯ.'!#REF!-'დაზუსტ. ბიუჯ.'!#REF!</f>
        <v>#REF!</v>
      </c>
      <c r="O81" s="88" t="e">
        <f>'დაზუსტ. საკუთ.'!#REF!-'დაზუსტ. საკუთ.'!#REF!</f>
        <v>#REF!</v>
      </c>
      <c r="P81" s="88" t="e">
        <f>'დაზუსტ. ბიუჯ. ფონდ.'!#REF!</f>
        <v>#REF!</v>
      </c>
      <c r="Q81" s="88">
        <f>'გრანტის საკასო'!J80</f>
        <v>0</v>
      </c>
      <c r="R81" s="100">
        <f>'მიზნ.გრანტის საკასო '!J80-'მიზნ.გრანტის საკასო '!I80</f>
        <v>0</v>
      </c>
      <c r="S81" s="105" t="e">
        <f t="shared" si="19"/>
        <v>#REF!</v>
      </c>
      <c r="T81" s="88" t="e">
        <f t="shared" si="6"/>
        <v>#REF!</v>
      </c>
      <c r="U81" s="88" t="e">
        <f t="shared" si="7"/>
        <v>#REF!</v>
      </c>
      <c r="V81" s="88">
        <f t="shared" si="8"/>
        <v>0</v>
      </c>
      <c r="W81" s="100">
        <f t="shared" si="9"/>
        <v>0</v>
      </c>
      <c r="X81" s="92"/>
      <c r="Y81" s="10"/>
      <c r="Z81" s="10">
        <v>0</v>
      </c>
      <c r="AA81" s="10">
        <v>0</v>
      </c>
      <c r="AB81" s="10">
        <v>0</v>
      </c>
    </row>
    <row r="82" spans="1:28" x14ac:dyDescent="0.25">
      <c r="A82" t="e">
        <f t="shared" si="18"/>
        <v>#REF!</v>
      </c>
      <c r="B82" s="8"/>
      <c r="C82" s="9" t="s">
        <v>15</v>
      </c>
      <c r="D82" s="105" t="e">
        <f>'დაზუსტ. ბიუჯ.'!#REF!</f>
        <v>#REF!</v>
      </c>
      <c r="E82" s="88" t="e">
        <f>'დაზუსტ. საკუთ.'!#REF!</f>
        <v>#REF!</v>
      </c>
      <c r="F82" s="88" t="e">
        <f>'დაზუსტ. ბიუჯ. ფონდ.'!#REF!</f>
        <v>#REF!</v>
      </c>
      <c r="G82" s="88">
        <f>'გრანტის საკასო'!D81</f>
        <v>0</v>
      </c>
      <c r="H82" s="88">
        <f>'მიზნ.გრანტის საკასო '!D81</f>
        <v>0</v>
      </c>
      <c r="I82" s="105" t="e">
        <f>'დაზუსტ. ბიუჯ.'!#REF!-'დაზუსტ. ბიუჯ.'!#REF!</f>
        <v>#REF!</v>
      </c>
      <c r="J82" s="88" t="e">
        <f>'დაზუსტ. საკუთ.'!#REF!-'დაზუსტ. საკუთ.'!#REF!</f>
        <v>#REF!</v>
      </c>
      <c r="K82" s="88" t="e">
        <f>'დაზუსტ. ბიუჯ. ფონდ.'!#REF!-'დაზუსტ. ბიუჯ. ფონდ.'!#REF!</f>
        <v>#REF!</v>
      </c>
      <c r="L82" s="88">
        <f>'გრანტის საკასო'!E81</f>
        <v>0</v>
      </c>
      <c r="M82" s="100">
        <f>'მიზნ.გრანტის საკასო '!E81-'მიზნ.გრანტის საკასო '!D81</f>
        <v>0</v>
      </c>
      <c r="N82" s="105" t="e">
        <f>'დაზუსტ. ბიუჯ.'!#REF!-'დაზუსტ. ბიუჯ.'!#REF!</f>
        <v>#REF!</v>
      </c>
      <c r="O82" s="88" t="e">
        <f>'დაზუსტ. საკუთ.'!#REF!-'დაზუსტ. საკუთ.'!#REF!</f>
        <v>#REF!</v>
      </c>
      <c r="P82" s="88" t="e">
        <f>'დაზუსტ. ბიუჯ. ფონდ.'!#REF!</f>
        <v>#REF!</v>
      </c>
      <c r="Q82" s="88">
        <f>'გრანტის საკასო'!J81</f>
        <v>0</v>
      </c>
      <c r="R82" s="100">
        <f>'მიზნ.გრანტის საკასო '!J81-'მიზნ.გრანტის საკასო '!I81</f>
        <v>0</v>
      </c>
      <c r="S82" s="105" t="e">
        <f t="shared" si="19"/>
        <v>#REF!</v>
      </c>
      <c r="T82" s="88" t="e">
        <f t="shared" si="6"/>
        <v>#REF!</v>
      </c>
      <c r="U82" s="88" t="e">
        <f t="shared" si="7"/>
        <v>#REF!</v>
      </c>
      <c r="V82" s="88">
        <f t="shared" si="8"/>
        <v>0</v>
      </c>
      <c r="W82" s="100">
        <f t="shared" si="9"/>
        <v>0</v>
      </c>
      <c r="X82" s="92"/>
      <c r="Y82" s="10"/>
      <c r="Z82" s="10">
        <v>0</v>
      </c>
      <c r="AA82" s="10">
        <v>0</v>
      </c>
      <c r="AB82" s="10">
        <v>0</v>
      </c>
    </row>
    <row r="83" spans="1:28" x14ac:dyDescent="0.25">
      <c r="A83" t="e">
        <f t="shared" si="18"/>
        <v>#REF!</v>
      </c>
      <c r="B83" s="8"/>
      <c r="C83" s="9" t="s">
        <v>16</v>
      </c>
      <c r="D83" s="105" t="e">
        <f>'დაზუსტ. ბიუჯ.'!#REF!</f>
        <v>#REF!</v>
      </c>
      <c r="E83" s="88" t="e">
        <f>'დაზუსტ. საკუთ.'!#REF!</f>
        <v>#REF!</v>
      </c>
      <c r="F83" s="88" t="e">
        <f>'დაზუსტ. ბიუჯ. ფონდ.'!#REF!</f>
        <v>#REF!</v>
      </c>
      <c r="G83" s="88">
        <f>'გრანტის საკასო'!D82</f>
        <v>0</v>
      </c>
      <c r="H83" s="88">
        <f>'მიზნ.გრანტის საკასო '!D82</f>
        <v>0</v>
      </c>
      <c r="I83" s="105" t="e">
        <f>'დაზუსტ. ბიუჯ.'!#REF!-'დაზუსტ. ბიუჯ.'!#REF!</f>
        <v>#REF!</v>
      </c>
      <c r="J83" s="88" t="e">
        <f>'დაზუსტ. საკუთ.'!#REF!-'დაზუსტ. საკუთ.'!#REF!</f>
        <v>#REF!</v>
      </c>
      <c r="K83" s="88" t="e">
        <f>'დაზუსტ. ბიუჯ. ფონდ.'!#REF!-'დაზუსტ. ბიუჯ. ფონდ.'!#REF!</f>
        <v>#REF!</v>
      </c>
      <c r="L83" s="88">
        <f>'გრანტის საკასო'!E82</f>
        <v>0</v>
      </c>
      <c r="M83" s="100">
        <f>'მიზნ.გრანტის საკასო '!E82-'მიზნ.გრანტის საკასო '!D82</f>
        <v>0</v>
      </c>
      <c r="N83" s="105" t="e">
        <f>'დაზუსტ. ბიუჯ.'!#REF!-'დაზუსტ. ბიუჯ.'!#REF!</f>
        <v>#REF!</v>
      </c>
      <c r="O83" s="88" t="e">
        <f>'დაზუსტ. საკუთ.'!#REF!-'დაზუსტ. საკუთ.'!#REF!</f>
        <v>#REF!</v>
      </c>
      <c r="P83" s="88" t="e">
        <f>'დაზუსტ. ბიუჯ. ფონდ.'!#REF!</f>
        <v>#REF!</v>
      </c>
      <c r="Q83" s="88">
        <f>'გრანტის საკასო'!J82</f>
        <v>0</v>
      </c>
      <c r="R83" s="100">
        <f>'მიზნ.გრანტის საკასო '!J82-'მიზნ.გრანტის საკასო '!I82</f>
        <v>0</v>
      </c>
      <c r="S83" s="105" t="e">
        <f t="shared" si="19"/>
        <v>#REF!</v>
      </c>
      <c r="T83" s="88" t="e">
        <f t="shared" si="6"/>
        <v>#REF!</v>
      </c>
      <c r="U83" s="88" t="e">
        <f t="shared" si="7"/>
        <v>#REF!</v>
      </c>
      <c r="V83" s="88">
        <f t="shared" si="8"/>
        <v>0</v>
      </c>
      <c r="W83" s="100">
        <f t="shared" si="9"/>
        <v>0</v>
      </c>
      <c r="X83" s="92"/>
      <c r="Y83" s="10"/>
      <c r="Z83" s="10">
        <v>0</v>
      </c>
      <c r="AA83" s="10">
        <v>0</v>
      </c>
      <c r="AB83" s="10">
        <v>0</v>
      </c>
    </row>
    <row r="84" spans="1:28" x14ac:dyDescent="0.25">
      <c r="A84" t="e">
        <f t="shared" si="18"/>
        <v>#REF!</v>
      </c>
      <c r="B84" s="8"/>
      <c r="C84" s="9" t="s">
        <v>17</v>
      </c>
      <c r="D84" s="105" t="e">
        <f>'დაზუსტ. ბიუჯ.'!#REF!</f>
        <v>#REF!</v>
      </c>
      <c r="E84" s="88" t="e">
        <f>'დაზუსტ. საკუთ.'!#REF!</f>
        <v>#REF!</v>
      </c>
      <c r="F84" s="88" t="e">
        <f>'დაზუსტ. ბიუჯ. ფონდ.'!#REF!</f>
        <v>#REF!</v>
      </c>
      <c r="G84" s="88">
        <f>'გრანტის საკასო'!D83</f>
        <v>0</v>
      </c>
      <c r="H84" s="88">
        <f>'მიზნ.გრანტის საკასო '!D83</f>
        <v>0</v>
      </c>
      <c r="I84" s="105" t="e">
        <f>'დაზუსტ. ბიუჯ.'!#REF!-'დაზუსტ. ბიუჯ.'!#REF!</f>
        <v>#REF!</v>
      </c>
      <c r="J84" s="88" t="e">
        <f>'დაზუსტ. საკუთ.'!#REF!-'დაზუსტ. საკუთ.'!#REF!</f>
        <v>#REF!</v>
      </c>
      <c r="K84" s="88" t="e">
        <f>'დაზუსტ. ბიუჯ. ფონდ.'!#REF!-'დაზუსტ. ბიუჯ. ფონდ.'!#REF!</f>
        <v>#REF!</v>
      </c>
      <c r="L84" s="88">
        <f>'გრანტის საკასო'!E83</f>
        <v>0</v>
      </c>
      <c r="M84" s="100">
        <f>'მიზნ.გრანტის საკასო '!E83-'მიზნ.გრანტის საკასო '!D83</f>
        <v>0</v>
      </c>
      <c r="N84" s="105" t="e">
        <f>'დაზუსტ. ბიუჯ.'!#REF!-'დაზუსტ. ბიუჯ.'!#REF!</f>
        <v>#REF!</v>
      </c>
      <c r="O84" s="88" t="e">
        <f>'დაზუსტ. საკუთ.'!#REF!-'დაზუსტ. საკუთ.'!#REF!</f>
        <v>#REF!</v>
      </c>
      <c r="P84" s="88" t="e">
        <f>'დაზუსტ. ბიუჯ. ფონდ.'!#REF!</f>
        <v>#REF!</v>
      </c>
      <c r="Q84" s="88">
        <f>'გრანტის საკასო'!J83</f>
        <v>0</v>
      </c>
      <c r="R84" s="100">
        <f>'მიზნ.გრანტის საკასო '!J83-'მიზნ.გრანტის საკასო '!I83</f>
        <v>0</v>
      </c>
      <c r="S84" s="105" t="e">
        <f t="shared" si="19"/>
        <v>#REF!</v>
      </c>
      <c r="T84" s="88" t="e">
        <f t="shared" ref="T84:T147" si="22">O84+J84+E84</f>
        <v>#REF!</v>
      </c>
      <c r="U84" s="88" t="e">
        <f t="shared" ref="U84:U147" si="23">P84+K84+F84</f>
        <v>#REF!</v>
      </c>
      <c r="V84" s="88">
        <f t="shared" ref="V84:V147" si="24">Q84+L84+G84</f>
        <v>0</v>
      </c>
      <c r="W84" s="100">
        <f t="shared" ref="W84:W147" si="25">R84+M84+H84</f>
        <v>0</v>
      </c>
      <c r="X84" s="92"/>
      <c r="Y84" s="10"/>
      <c r="Z84" s="10">
        <v>0</v>
      </c>
      <c r="AA84" s="10">
        <v>0</v>
      </c>
      <c r="AB84" s="10">
        <v>0</v>
      </c>
    </row>
    <row r="85" spans="1:28" x14ac:dyDescent="0.25">
      <c r="A85" t="e">
        <f t="shared" si="18"/>
        <v>#REF!</v>
      </c>
      <c r="B85" s="5"/>
      <c r="C85" s="6" t="s">
        <v>18</v>
      </c>
      <c r="D85" s="104" t="e">
        <f>'დაზუსტ. ბიუჯ.'!#REF!</f>
        <v>#REF!</v>
      </c>
      <c r="E85" s="87" t="e">
        <f>'დაზუსტ. საკუთ.'!#REF!</f>
        <v>#REF!</v>
      </c>
      <c r="F85" s="87" t="e">
        <f>'დაზუსტ. ბიუჯ. ფონდ.'!#REF!</f>
        <v>#REF!</v>
      </c>
      <c r="G85" s="87">
        <f>'გრანტის საკასო'!D84</f>
        <v>0</v>
      </c>
      <c r="H85" s="87">
        <f>'მიზნ.გრანტის საკასო '!D84</f>
        <v>0</v>
      </c>
      <c r="I85" s="104" t="e">
        <f>'დაზუსტ. ბიუჯ.'!#REF!-'დაზუსტ. ბიუჯ.'!#REF!</f>
        <v>#REF!</v>
      </c>
      <c r="J85" s="87" t="e">
        <f>'დაზუსტ. საკუთ.'!#REF!-'დაზუსტ. საკუთ.'!#REF!</f>
        <v>#REF!</v>
      </c>
      <c r="K85" s="87" t="e">
        <f>'დაზუსტ. ბიუჯ. ფონდ.'!#REF!-'დაზუსტ. ბიუჯ. ფონდ.'!#REF!</f>
        <v>#REF!</v>
      </c>
      <c r="L85" s="87">
        <f>'გრანტის საკასო'!E84</f>
        <v>0</v>
      </c>
      <c r="M85" s="99">
        <f>'მიზნ.გრანტის საკასო '!E84-'მიზნ.გრანტის საკასო '!D84</f>
        <v>0</v>
      </c>
      <c r="N85" s="104" t="e">
        <f>'დაზუსტ. ბიუჯ.'!#REF!-'დაზუსტ. ბიუჯ.'!#REF!</f>
        <v>#REF!</v>
      </c>
      <c r="O85" s="87" t="e">
        <f>'დაზუსტ. საკუთ.'!#REF!-'დაზუსტ. საკუთ.'!#REF!</f>
        <v>#REF!</v>
      </c>
      <c r="P85" s="87" t="e">
        <f>'დაზუსტ. ბიუჯ. ფონდ.'!#REF!</f>
        <v>#REF!</v>
      </c>
      <c r="Q85" s="87">
        <f>'გრანტის საკასო'!J84</f>
        <v>0</v>
      </c>
      <c r="R85" s="99">
        <f>'მიზნ.გრანტის საკასო '!J84-'მიზნ.გრანტის საკასო '!I84</f>
        <v>0</v>
      </c>
      <c r="S85" s="104" t="e">
        <f t="shared" si="19"/>
        <v>#REF!</v>
      </c>
      <c r="T85" s="87" t="e">
        <f t="shared" si="22"/>
        <v>#REF!</v>
      </c>
      <c r="U85" s="87" t="e">
        <f t="shared" si="23"/>
        <v>#REF!</v>
      </c>
      <c r="V85" s="87">
        <f t="shared" si="24"/>
        <v>0</v>
      </c>
      <c r="W85" s="99">
        <f t="shared" si="25"/>
        <v>0</v>
      </c>
      <c r="X85" s="91"/>
      <c r="Y85" s="7"/>
      <c r="Z85" s="7">
        <v>0</v>
      </c>
      <c r="AA85" s="7">
        <v>0</v>
      </c>
      <c r="AB85" s="7">
        <v>0</v>
      </c>
    </row>
    <row r="86" spans="1:28" x14ac:dyDescent="0.25">
      <c r="A86" t="e">
        <f t="shared" si="18"/>
        <v>#REF!</v>
      </c>
      <c r="B86" s="5"/>
      <c r="C86" s="6" t="s">
        <v>19</v>
      </c>
      <c r="D86" s="104" t="e">
        <f>'დაზუსტ. ბიუჯ.'!#REF!</f>
        <v>#REF!</v>
      </c>
      <c r="E86" s="87" t="e">
        <f>'დაზუსტ. საკუთ.'!#REF!</f>
        <v>#REF!</v>
      </c>
      <c r="F86" s="87" t="e">
        <f>'დაზუსტ. ბიუჯ. ფონდ.'!#REF!</f>
        <v>#REF!</v>
      </c>
      <c r="G86" s="87">
        <f>'გრანტის საკასო'!D85</f>
        <v>0</v>
      </c>
      <c r="H86" s="87">
        <f>'მიზნ.გრანტის საკასო '!D85</f>
        <v>0</v>
      </c>
      <c r="I86" s="104" t="e">
        <f>'დაზუსტ. ბიუჯ.'!#REF!-'დაზუსტ. ბიუჯ.'!#REF!</f>
        <v>#REF!</v>
      </c>
      <c r="J86" s="87" t="e">
        <f>'დაზუსტ. საკუთ.'!#REF!-'დაზუსტ. საკუთ.'!#REF!</f>
        <v>#REF!</v>
      </c>
      <c r="K86" s="87" t="e">
        <f>'დაზუსტ. ბიუჯ. ფონდ.'!#REF!-'დაზუსტ. ბიუჯ. ფონდ.'!#REF!</f>
        <v>#REF!</v>
      </c>
      <c r="L86" s="87">
        <f>'გრანტის საკასო'!E85</f>
        <v>0</v>
      </c>
      <c r="M86" s="99">
        <f>'მიზნ.გრანტის საკასო '!E85-'მიზნ.გრანტის საკასო '!D85</f>
        <v>0</v>
      </c>
      <c r="N86" s="104" t="e">
        <f>'დაზუსტ. ბიუჯ.'!#REF!-'დაზუსტ. ბიუჯ.'!#REF!</f>
        <v>#REF!</v>
      </c>
      <c r="O86" s="87" t="e">
        <f>'დაზუსტ. საკუთ.'!#REF!-'დაზუსტ. საკუთ.'!#REF!</f>
        <v>#REF!</v>
      </c>
      <c r="P86" s="87" t="e">
        <f>'დაზუსტ. ბიუჯ. ფონდ.'!#REF!</f>
        <v>#REF!</v>
      </c>
      <c r="Q86" s="87">
        <f>'გრანტის საკასო'!J85</f>
        <v>0</v>
      </c>
      <c r="R86" s="99">
        <f>'მიზნ.გრანტის საკასო '!J85-'მიზნ.გრანტის საკასო '!I85</f>
        <v>0</v>
      </c>
      <c r="S86" s="104" t="e">
        <f t="shared" si="19"/>
        <v>#REF!</v>
      </c>
      <c r="T86" s="87" t="e">
        <f t="shared" si="22"/>
        <v>#REF!</v>
      </c>
      <c r="U86" s="87" t="e">
        <f t="shared" si="23"/>
        <v>#REF!</v>
      </c>
      <c r="V86" s="87">
        <f t="shared" si="24"/>
        <v>0</v>
      </c>
      <c r="W86" s="99">
        <f t="shared" si="25"/>
        <v>0</v>
      </c>
      <c r="X86" s="91"/>
      <c r="Y86" s="7"/>
      <c r="Z86" s="7">
        <v>0</v>
      </c>
      <c r="AA86" s="7">
        <v>0</v>
      </c>
      <c r="AB86" s="7">
        <v>0</v>
      </c>
    </row>
    <row r="87" spans="1:28" ht="15.75" thickBot="1" x14ac:dyDescent="0.3">
      <c r="A87" t="e">
        <f t="shared" si="18"/>
        <v>#REF!</v>
      </c>
      <c r="B87" s="11"/>
      <c r="C87" s="12" t="s">
        <v>20</v>
      </c>
      <c r="D87" s="106" t="e">
        <f>'დაზუსტ. ბიუჯ.'!#REF!</f>
        <v>#REF!</v>
      </c>
      <c r="E87" s="89" t="e">
        <f>'დაზუსტ. საკუთ.'!#REF!</f>
        <v>#REF!</v>
      </c>
      <c r="F87" s="89" t="e">
        <f>'დაზუსტ. ბიუჯ. ფონდ.'!#REF!</f>
        <v>#REF!</v>
      </c>
      <c r="G87" s="89">
        <f>'გრანტის საკასო'!D86</f>
        <v>0</v>
      </c>
      <c r="H87" s="89">
        <f>'მიზნ.გრანტის საკასო '!D86</f>
        <v>0</v>
      </c>
      <c r="I87" s="106" t="e">
        <f>'დაზუსტ. ბიუჯ.'!#REF!-'დაზუსტ. ბიუჯ.'!#REF!</f>
        <v>#REF!</v>
      </c>
      <c r="J87" s="89" t="e">
        <f>'დაზუსტ. საკუთ.'!#REF!-'დაზუსტ. საკუთ.'!#REF!</f>
        <v>#REF!</v>
      </c>
      <c r="K87" s="89" t="e">
        <f>'დაზუსტ. ბიუჯ. ფონდ.'!#REF!-'დაზუსტ. ბიუჯ. ფონდ.'!#REF!</f>
        <v>#REF!</v>
      </c>
      <c r="L87" s="89">
        <f>'გრანტის საკასო'!E86</f>
        <v>0</v>
      </c>
      <c r="M87" s="101">
        <f>'მიზნ.გრანტის საკასო '!E86-'მიზნ.გრანტის საკასო '!D86</f>
        <v>0</v>
      </c>
      <c r="N87" s="106" t="e">
        <f>'დაზუსტ. ბიუჯ.'!#REF!-'დაზუსტ. ბიუჯ.'!#REF!</f>
        <v>#REF!</v>
      </c>
      <c r="O87" s="89" t="e">
        <f>'დაზუსტ. საკუთ.'!#REF!-'დაზუსტ. საკუთ.'!#REF!</f>
        <v>#REF!</v>
      </c>
      <c r="P87" s="89" t="e">
        <f>'დაზუსტ. ბიუჯ. ფონდ.'!#REF!</f>
        <v>#REF!</v>
      </c>
      <c r="Q87" s="89">
        <f>'გრანტის საკასო'!J86</f>
        <v>0</v>
      </c>
      <c r="R87" s="101">
        <f>'მიზნ.გრანტის საკასო '!J86-'მიზნ.გრანტის საკასო '!I86</f>
        <v>0</v>
      </c>
      <c r="S87" s="106" t="e">
        <f t="shared" si="19"/>
        <v>#REF!</v>
      </c>
      <c r="T87" s="89" t="e">
        <f t="shared" si="22"/>
        <v>#REF!</v>
      </c>
      <c r="U87" s="89" t="e">
        <f t="shared" si="23"/>
        <v>#REF!</v>
      </c>
      <c r="V87" s="89">
        <f t="shared" si="24"/>
        <v>0</v>
      </c>
      <c r="W87" s="101">
        <f t="shared" si="25"/>
        <v>0</v>
      </c>
      <c r="X87" s="93"/>
      <c r="Y87" s="13"/>
      <c r="Z87" s="13">
        <v>0</v>
      </c>
      <c r="AA87" s="13">
        <v>0</v>
      </c>
      <c r="AB87" s="13">
        <v>0</v>
      </c>
    </row>
    <row r="88" spans="1:28" ht="46.5" thickTop="1" thickBot="1" x14ac:dyDescent="0.3">
      <c r="A88" t="e">
        <f t="shared" si="18"/>
        <v>#REF!</v>
      </c>
      <c r="B88" s="3" t="s">
        <v>32</v>
      </c>
      <c r="C88" s="14" t="s">
        <v>33</v>
      </c>
      <c r="D88" s="103" t="e">
        <f>'დაზუსტ. ბიუჯ.'!#REF!</f>
        <v>#REF!</v>
      </c>
      <c r="E88" s="86" t="e">
        <f>'დაზუსტ. საკუთ.'!#REF!</f>
        <v>#REF!</v>
      </c>
      <c r="F88" s="86" t="e">
        <f>'დაზუსტ. ბიუჯ. ფონდ.'!#REF!</f>
        <v>#REF!</v>
      </c>
      <c r="G88" s="86">
        <f>'გრანტის საკასო'!D87</f>
        <v>0</v>
      </c>
      <c r="H88" s="86">
        <f>'მიზნ.გრანტის საკასო '!D87</f>
        <v>261781.47999999998</v>
      </c>
      <c r="I88" s="103" t="e">
        <f>'დაზუსტ. ბიუჯ.'!#REF!-'დაზუსტ. ბიუჯ.'!#REF!</f>
        <v>#REF!</v>
      </c>
      <c r="J88" s="86" t="e">
        <f>'დაზუსტ. საკუთ.'!#REF!-'დაზუსტ. საკუთ.'!#REF!</f>
        <v>#REF!</v>
      </c>
      <c r="K88" s="86" t="e">
        <f>'დაზუსტ. ბიუჯ. ფონდ.'!#REF!-'დაზუსტ. ბიუჯ. ფონდ.'!#REF!</f>
        <v>#REF!</v>
      </c>
      <c r="L88" s="86">
        <f>'გრანტის საკასო'!E87</f>
        <v>0</v>
      </c>
      <c r="M88" s="102">
        <f>'მიზნ.გრანტის საკასო '!E87-'მიზნ.გრანტის საკასო '!D87</f>
        <v>329708.20000000007</v>
      </c>
      <c r="N88" s="103" t="e">
        <f>'დაზუსტ. ბიუჯ.'!#REF!-'დაზუსტ. ბიუჯ.'!#REF!</f>
        <v>#REF!</v>
      </c>
      <c r="O88" s="86" t="e">
        <f>'დაზუსტ. საკუთ.'!#REF!-'დაზუსტ. საკუთ.'!#REF!</f>
        <v>#REF!</v>
      </c>
      <c r="P88" s="86" t="e">
        <f>'დაზუსტ. ბიუჯ. ფონდ.'!#REF!</f>
        <v>#REF!</v>
      </c>
      <c r="Q88" s="86">
        <f>'გრანტის საკასო'!J87</f>
        <v>0</v>
      </c>
      <c r="R88" s="102">
        <f>'მიზნ.გრანტის საკასო '!J87-'მიზნ.გრანტის საკასო '!I87</f>
        <v>0</v>
      </c>
      <c r="S88" s="103" t="e">
        <f t="shared" si="19"/>
        <v>#REF!</v>
      </c>
      <c r="T88" s="86" t="e">
        <f t="shared" si="22"/>
        <v>#REF!</v>
      </c>
      <c r="U88" s="86" t="e">
        <f t="shared" si="23"/>
        <v>#REF!</v>
      </c>
      <c r="V88" s="86">
        <f t="shared" si="24"/>
        <v>0</v>
      </c>
      <c r="W88" s="102">
        <f t="shared" si="25"/>
        <v>591489.68000000005</v>
      </c>
      <c r="X88" s="94"/>
      <c r="Y88" s="4"/>
      <c r="Z88" s="4">
        <f t="shared" ref="Z88:AB88" si="26">SUM(Z89,Z97,Z98,Z99)</f>
        <v>0</v>
      </c>
      <c r="AA88" s="4">
        <f t="shared" si="26"/>
        <v>0</v>
      </c>
      <c r="AB88" s="4">
        <f t="shared" si="26"/>
        <v>0</v>
      </c>
    </row>
    <row r="89" spans="1:28" ht="15.75" thickTop="1" x14ac:dyDescent="0.25">
      <c r="A89" t="e">
        <f t="shared" si="18"/>
        <v>#REF!</v>
      </c>
      <c r="B89" s="5"/>
      <c r="C89" s="6" t="s">
        <v>10</v>
      </c>
      <c r="D89" s="104" t="e">
        <f>'დაზუსტ. ბიუჯ.'!#REF!</f>
        <v>#REF!</v>
      </c>
      <c r="E89" s="87" t="e">
        <f>'დაზუსტ. საკუთ.'!#REF!</f>
        <v>#REF!</v>
      </c>
      <c r="F89" s="87" t="e">
        <f>'დაზუსტ. ბიუჯ. ფონდ.'!#REF!</f>
        <v>#REF!</v>
      </c>
      <c r="G89" s="87">
        <f>'გრანტის საკასო'!D88</f>
        <v>0</v>
      </c>
      <c r="H89" s="87">
        <f>'მიზნ.გრანტის საკასო '!D88</f>
        <v>242550.86</v>
      </c>
      <c r="I89" s="104" t="e">
        <f>'დაზუსტ. ბიუჯ.'!#REF!-'დაზუსტ. ბიუჯ.'!#REF!</f>
        <v>#REF!</v>
      </c>
      <c r="J89" s="87" t="e">
        <f>'დაზუსტ. საკუთ.'!#REF!-'დაზუსტ. საკუთ.'!#REF!</f>
        <v>#REF!</v>
      </c>
      <c r="K89" s="87" t="e">
        <f>'დაზუსტ. ბიუჯ. ფონდ.'!#REF!-'დაზუსტ. ბიუჯ. ფონდ.'!#REF!</f>
        <v>#REF!</v>
      </c>
      <c r="L89" s="87">
        <f>'გრანტის საკასო'!E88</f>
        <v>0</v>
      </c>
      <c r="M89" s="99">
        <f>'მიზნ.გრანტის საკასო '!E88-'მიზნ.გრანტის საკასო '!D88</f>
        <v>252681.2</v>
      </c>
      <c r="N89" s="104" t="e">
        <f>'დაზუსტ. ბიუჯ.'!#REF!-'დაზუსტ. ბიუჯ.'!#REF!</f>
        <v>#REF!</v>
      </c>
      <c r="O89" s="87" t="e">
        <f>'დაზუსტ. საკუთ.'!#REF!-'დაზუსტ. საკუთ.'!#REF!</f>
        <v>#REF!</v>
      </c>
      <c r="P89" s="87" t="e">
        <f>'დაზუსტ. ბიუჯ. ფონდ.'!#REF!</f>
        <v>#REF!</v>
      </c>
      <c r="Q89" s="87">
        <f>'გრანტის საკასო'!J88</f>
        <v>0</v>
      </c>
      <c r="R89" s="99">
        <f>'მიზნ.გრანტის საკასო '!J88-'მიზნ.გრანტის საკასო '!I88</f>
        <v>0</v>
      </c>
      <c r="S89" s="104" t="e">
        <f t="shared" si="19"/>
        <v>#REF!</v>
      </c>
      <c r="T89" s="87" t="e">
        <f t="shared" si="22"/>
        <v>#REF!</v>
      </c>
      <c r="U89" s="87" t="e">
        <f t="shared" si="23"/>
        <v>#REF!</v>
      </c>
      <c r="V89" s="87">
        <f t="shared" si="24"/>
        <v>0</v>
      </c>
      <c r="W89" s="99">
        <f t="shared" si="25"/>
        <v>495232.06</v>
      </c>
      <c r="X89" s="91"/>
      <c r="Y89" s="7"/>
      <c r="Z89" s="7">
        <f t="shared" ref="Z89:AB89" si="27">SUM(Z90:Z96)</f>
        <v>0</v>
      </c>
      <c r="AA89" s="7">
        <f t="shared" si="27"/>
        <v>0</v>
      </c>
      <c r="AB89" s="7">
        <f t="shared" si="27"/>
        <v>0</v>
      </c>
    </row>
    <row r="90" spans="1:28" x14ac:dyDescent="0.25">
      <c r="A90" t="e">
        <f t="shared" si="18"/>
        <v>#REF!</v>
      </c>
      <c r="B90" s="8"/>
      <c r="C90" s="9" t="s">
        <v>11</v>
      </c>
      <c r="D90" s="105" t="e">
        <f>'დაზუსტ. ბიუჯ.'!#REF!</f>
        <v>#REF!</v>
      </c>
      <c r="E90" s="88" t="e">
        <f>'დაზუსტ. საკუთ.'!#REF!</f>
        <v>#REF!</v>
      </c>
      <c r="F90" s="88" t="e">
        <f>'დაზუსტ. ბიუჯ. ფონდ.'!#REF!</f>
        <v>#REF!</v>
      </c>
      <c r="G90" s="88">
        <f>'გრანტის საკასო'!D89</f>
        <v>0</v>
      </c>
      <c r="H90" s="88">
        <f>'მიზნ.გრანტის საკასო '!D89</f>
        <v>114187.17</v>
      </c>
      <c r="I90" s="105" t="e">
        <f>'დაზუსტ. ბიუჯ.'!#REF!-'დაზუსტ. ბიუჯ.'!#REF!</f>
        <v>#REF!</v>
      </c>
      <c r="J90" s="88" t="e">
        <f>'დაზუსტ. საკუთ.'!#REF!-'დაზუსტ. საკუთ.'!#REF!</f>
        <v>#REF!</v>
      </c>
      <c r="K90" s="88" t="e">
        <f>'დაზუსტ. ბიუჯ. ფონდ.'!#REF!-'დაზუსტ. ბიუჯ. ფონდ.'!#REF!</f>
        <v>#REF!</v>
      </c>
      <c r="L90" s="88">
        <f>'გრანტის საკასო'!E89</f>
        <v>0</v>
      </c>
      <c r="M90" s="100">
        <f>'მიზნ.გრანტის საკასო '!E89-'მიზნ.გრანტის საკასო '!D89</f>
        <v>124190.53000000001</v>
      </c>
      <c r="N90" s="105" t="e">
        <f>'დაზუსტ. ბიუჯ.'!#REF!-'დაზუსტ. ბიუჯ.'!#REF!</f>
        <v>#REF!</v>
      </c>
      <c r="O90" s="88" t="e">
        <f>'დაზუსტ. საკუთ.'!#REF!-'დაზუსტ. საკუთ.'!#REF!</f>
        <v>#REF!</v>
      </c>
      <c r="P90" s="88" t="e">
        <f>'დაზუსტ. ბიუჯ. ფონდ.'!#REF!</f>
        <v>#REF!</v>
      </c>
      <c r="Q90" s="88">
        <f>'გრანტის საკასო'!J89</f>
        <v>0</v>
      </c>
      <c r="R90" s="100">
        <f>'მიზნ.გრანტის საკასო '!J89-'მიზნ.გრანტის საკასო '!I89</f>
        <v>0</v>
      </c>
      <c r="S90" s="105" t="e">
        <f t="shared" si="19"/>
        <v>#REF!</v>
      </c>
      <c r="T90" s="88" t="e">
        <f t="shared" si="22"/>
        <v>#REF!</v>
      </c>
      <c r="U90" s="88" t="e">
        <f t="shared" si="23"/>
        <v>#REF!</v>
      </c>
      <c r="V90" s="88">
        <f t="shared" si="24"/>
        <v>0</v>
      </c>
      <c r="W90" s="100">
        <f t="shared" si="25"/>
        <v>238377.7</v>
      </c>
      <c r="X90" s="92"/>
      <c r="Y90" s="10"/>
      <c r="Z90" s="10">
        <v>0</v>
      </c>
      <c r="AA90" s="10">
        <v>0</v>
      </c>
      <c r="AB90" s="10">
        <v>0</v>
      </c>
    </row>
    <row r="91" spans="1:28" x14ac:dyDescent="0.25">
      <c r="A91" t="e">
        <f t="shared" si="18"/>
        <v>#REF!</v>
      </c>
      <c r="B91" s="8"/>
      <c r="C91" s="9" t="s">
        <v>12</v>
      </c>
      <c r="D91" s="105" t="e">
        <f>'დაზუსტ. ბიუჯ.'!#REF!</f>
        <v>#REF!</v>
      </c>
      <c r="E91" s="88" t="e">
        <f>'დაზუსტ. საკუთ.'!#REF!</f>
        <v>#REF!</v>
      </c>
      <c r="F91" s="88" t="e">
        <f>'დაზუსტ. ბიუჯ. ფონდ.'!#REF!</f>
        <v>#REF!</v>
      </c>
      <c r="G91" s="88">
        <f>'გრანტის საკასო'!D90</f>
        <v>0</v>
      </c>
      <c r="H91" s="88">
        <f>'მიზნ.გრანტის საკასო '!D90</f>
        <v>128363.69</v>
      </c>
      <c r="I91" s="105" t="e">
        <f>'დაზუსტ. ბიუჯ.'!#REF!-'დაზუსტ. ბიუჯ.'!#REF!</f>
        <v>#REF!</v>
      </c>
      <c r="J91" s="88" t="e">
        <f>'დაზუსტ. საკუთ.'!#REF!-'დაზუსტ. საკუთ.'!#REF!</f>
        <v>#REF!</v>
      </c>
      <c r="K91" s="88" t="e">
        <f>'დაზუსტ. ბიუჯ. ფონდ.'!#REF!-'დაზუსტ. ბიუჯ. ფონდ.'!#REF!</f>
        <v>#REF!</v>
      </c>
      <c r="L91" s="88">
        <f>'გრანტის საკასო'!E90</f>
        <v>0</v>
      </c>
      <c r="M91" s="100">
        <f>'მიზნ.გრანტის საკასო '!E90-'მიზნ.გრანტის საკასო '!D90</f>
        <v>128490.66999999998</v>
      </c>
      <c r="N91" s="105" t="e">
        <f>'დაზუსტ. ბიუჯ.'!#REF!-'დაზუსტ. ბიუჯ.'!#REF!</f>
        <v>#REF!</v>
      </c>
      <c r="O91" s="88" t="e">
        <f>'დაზუსტ. საკუთ.'!#REF!-'დაზუსტ. საკუთ.'!#REF!</f>
        <v>#REF!</v>
      </c>
      <c r="P91" s="88" t="e">
        <f>'დაზუსტ. ბიუჯ. ფონდ.'!#REF!</f>
        <v>#REF!</v>
      </c>
      <c r="Q91" s="88">
        <f>'გრანტის საკასო'!J90</f>
        <v>0</v>
      </c>
      <c r="R91" s="100">
        <f>'მიზნ.გრანტის საკასო '!J90-'მიზნ.გრანტის საკასო '!I90</f>
        <v>0</v>
      </c>
      <c r="S91" s="105" t="e">
        <f t="shared" si="19"/>
        <v>#REF!</v>
      </c>
      <c r="T91" s="88" t="e">
        <f t="shared" si="22"/>
        <v>#REF!</v>
      </c>
      <c r="U91" s="88" t="e">
        <f t="shared" si="23"/>
        <v>#REF!</v>
      </c>
      <c r="V91" s="88">
        <f t="shared" si="24"/>
        <v>0</v>
      </c>
      <c r="W91" s="100">
        <f t="shared" si="25"/>
        <v>256854.36</v>
      </c>
      <c r="X91" s="92"/>
      <c r="Y91" s="10"/>
      <c r="Z91" s="10">
        <v>0</v>
      </c>
      <c r="AA91" s="10">
        <v>0</v>
      </c>
      <c r="AB91" s="10">
        <v>0</v>
      </c>
    </row>
    <row r="92" spans="1:28" x14ac:dyDescent="0.25">
      <c r="A92" t="e">
        <f t="shared" si="18"/>
        <v>#REF!</v>
      </c>
      <c r="B92" s="8"/>
      <c r="C92" s="9" t="s">
        <v>13</v>
      </c>
      <c r="D92" s="105" t="e">
        <f>'დაზუსტ. ბიუჯ.'!#REF!</f>
        <v>#REF!</v>
      </c>
      <c r="E92" s="88" t="e">
        <f>'დაზუსტ. საკუთ.'!#REF!</f>
        <v>#REF!</v>
      </c>
      <c r="F92" s="88" t="e">
        <f>'დაზუსტ. ბიუჯ. ფონდ.'!#REF!</f>
        <v>#REF!</v>
      </c>
      <c r="G92" s="88">
        <f>'გრანტის საკასო'!D91</f>
        <v>0</v>
      </c>
      <c r="H92" s="88">
        <f>'მიზნ.გრანტის საკასო '!D91</f>
        <v>0</v>
      </c>
      <c r="I92" s="105" t="e">
        <f>'დაზუსტ. ბიუჯ.'!#REF!-'დაზუსტ. ბიუჯ.'!#REF!</f>
        <v>#REF!</v>
      </c>
      <c r="J92" s="88" t="e">
        <f>'დაზუსტ. საკუთ.'!#REF!-'დაზუსტ. საკუთ.'!#REF!</f>
        <v>#REF!</v>
      </c>
      <c r="K92" s="88" t="e">
        <f>'დაზუსტ. ბიუჯ. ფონდ.'!#REF!-'დაზუსტ. ბიუჯ. ფონდ.'!#REF!</f>
        <v>#REF!</v>
      </c>
      <c r="L92" s="88">
        <f>'გრანტის საკასო'!E91</f>
        <v>0</v>
      </c>
      <c r="M92" s="100">
        <f>'მიზნ.გრანტის საკასო '!E91-'მიზნ.გრანტის საკასო '!D91</f>
        <v>0</v>
      </c>
      <c r="N92" s="105" t="e">
        <f>'დაზუსტ. ბიუჯ.'!#REF!-'დაზუსტ. ბიუჯ.'!#REF!</f>
        <v>#REF!</v>
      </c>
      <c r="O92" s="88" t="e">
        <f>'დაზუსტ. საკუთ.'!#REF!-'დაზუსტ. საკუთ.'!#REF!</f>
        <v>#REF!</v>
      </c>
      <c r="P92" s="88" t="e">
        <f>'დაზუსტ. ბიუჯ. ფონდ.'!#REF!</f>
        <v>#REF!</v>
      </c>
      <c r="Q92" s="88">
        <f>'გრანტის საკასო'!J91</f>
        <v>0</v>
      </c>
      <c r="R92" s="100">
        <f>'მიზნ.გრანტის საკასო '!J91-'მიზნ.გრანტის საკასო '!I91</f>
        <v>0</v>
      </c>
      <c r="S92" s="105" t="e">
        <f t="shared" si="19"/>
        <v>#REF!</v>
      </c>
      <c r="T92" s="88" t="e">
        <f t="shared" si="22"/>
        <v>#REF!</v>
      </c>
      <c r="U92" s="88" t="e">
        <f t="shared" si="23"/>
        <v>#REF!</v>
      </c>
      <c r="V92" s="88">
        <f t="shared" si="24"/>
        <v>0</v>
      </c>
      <c r="W92" s="100">
        <f t="shared" si="25"/>
        <v>0</v>
      </c>
      <c r="X92" s="92"/>
      <c r="Y92" s="10"/>
      <c r="Z92" s="10">
        <v>0</v>
      </c>
      <c r="AA92" s="10">
        <v>0</v>
      </c>
      <c r="AB92" s="10">
        <v>0</v>
      </c>
    </row>
    <row r="93" spans="1:28" x14ac:dyDescent="0.25">
      <c r="A93" t="e">
        <f t="shared" si="18"/>
        <v>#REF!</v>
      </c>
      <c r="B93" s="8"/>
      <c r="C93" s="9" t="s">
        <v>14</v>
      </c>
      <c r="D93" s="105" t="e">
        <f>'დაზუსტ. ბიუჯ.'!#REF!</f>
        <v>#REF!</v>
      </c>
      <c r="E93" s="88" t="e">
        <f>'დაზუსტ. საკუთ.'!#REF!</f>
        <v>#REF!</v>
      </c>
      <c r="F93" s="88" t="e">
        <f>'დაზუსტ. ბიუჯ. ფონდ.'!#REF!</f>
        <v>#REF!</v>
      </c>
      <c r="G93" s="88">
        <f>'გრანტის საკასო'!D92</f>
        <v>0</v>
      </c>
      <c r="H93" s="88">
        <f>'მიზნ.გრანტის საკასო '!D92</f>
        <v>0</v>
      </c>
      <c r="I93" s="105" t="e">
        <f>'დაზუსტ. ბიუჯ.'!#REF!-'დაზუსტ. ბიუჯ.'!#REF!</f>
        <v>#REF!</v>
      </c>
      <c r="J93" s="88" t="e">
        <f>'დაზუსტ. საკუთ.'!#REF!-'დაზუსტ. საკუთ.'!#REF!</f>
        <v>#REF!</v>
      </c>
      <c r="K93" s="88" t="e">
        <f>'დაზუსტ. ბიუჯ. ფონდ.'!#REF!-'დაზუსტ. ბიუჯ. ფონდ.'!#REF!</f>
        <v>#REF!</v>
      </c>
      <c r="L93" s="88">
        <f>'გრანტის საკასო'!E92</f>
        <v>0</v>
      </c>
      <c r="M93" s="100">
        <f>'მიზნ.გრანტის საკასო '!E92-'მიზნ.გრანტის საკასო '!D92</f>
        <v>0</v>
      </c>
      <c r="N93" s="105" t="e">
        <f>'დაზუსტ. ბიუჯ.'!#REF!-'დაზუსტ. ბიუჯ.'!#REF!</f>
        <v>#REF!</v>
      </c>
      <c r="O93" s="88" t="e">
        <f>'დაზუსტ. საკუთ.'!#REF!-'დაზუსტ. საკუთ.'!#REF!</f>
        <v>#REF!</v>
      </c>
      <c r="P93" s="88" t="e">
        <f>'დაზუსტ. ბიუჯ. ფონდ.'!#REF!</f>
        <v>#REF!</v>
      </c>
      <c r="Q93" s="88">
        <f>'გრანტის საკასო'!J92</f>
        <v>0</v>
      </c>
      <c r="R93" s="100">
        <f>'მიზნ.გრანტის საკასო '!J92-'მიზნ.გრანტის საკასო '!I92</f>
        <v>0</v>
      </c>
      <c r="S93" s="105" t="e">
        <f t="shared" si="19"/>
        <v>#REF!</v>
      </c>
      <c r="T93" s="88" t="e">
        <f t="shared" si="22"/>
        <v>#REF!</v>
      </c>
      <c r="U93" s="88" t="e">
        <f t="shared" si="23"/>
        <v>#REF!</v>
      </c>
      <c r="V93" s="88">
        <f t="shared" si="24"/>
        <v>0</v>
      </c>
      <c r="W93" s="100">
        <f t="shared" si="25"/>
        <v>0</v>
      </c>
      <c r="X93" s="92"/>
      <c r="Y93" s="10"/>
      <c r="Z93" s="10">
        <v>0</v>
      </c>
      <c r="AA93" s="10">
        <v>0</v>
      </c>
      <c r="AB93" s="10">
        <v>0</v>
      </c>
    </row>
    <row r="94" spans="1:28" x14ac:dyDescent="0.25">
      <c r="A94" t="e">
        <f t="shared" si="18"/>
        <v>#REF!</v>
      </c>
      <c r="B94" s="8"/>
      <c r="C94" s="9" t="s">
        <v>15</v>
      </c>
      <c r="D94" s="105" t="e">
        <f>'დაზუსტ. ბიუჯ.'!#REF!</f>
        <v>#REF!</v>
      </c>
      <c r="E94" s="88" t="e">
        <f>'დაზუსტ. საკუთ.'!#REF!</f>
        <v>#REF!</v>
      </c>
      <c r="F94" s="88" t="e">
        <f>'დაზუსტ. ბიუჯ. ფონდ.'!#REF!</f>
        <v>#REF!</v>
      </c>
      <c r="G94" s="88">
        <f>'გრანტის საკასო'!D93</f>
        <v>0</v>
      </c>
      <c r="H94" s="88">
        <f>'მიზნ.გრანტის საკასო '!D93</f>
        <v>0</v>
      </c>
      <c r="I94" s="105" t="e">
        <f>'დაზუსტ. ბიუჯ.'!#REF!-'დაზუსტ. ბიუჯ.'!#REF!</f>
        <v>#REF!</v>
      </c>
      <c r="J94" s="88" t="e">
        <f>'დაზუსტ. საკუთ.'!#REF!-'დაზუსტ. საკუთ.'!#REF!</f>
        <v>#REF!</v>
      </c>
      <c r="K94" s="88" t="e">
        <f>'დაზუსტ. ბიუჯ. ფონდ.'!#REF!-'დაზუსტ. ბიუჯ. ფონდ.'!#REF!</f>
        <v>#REF!</v>
      </c>
      <c r="L94" s="88">
        <f>'გრანტის საკასო'!E93</f>
        <v>0</v>
      </c>
      <c r="M94" s="100">
        <f>'მიზნ.გრანტის საკასო '!E93-'მიზნ.გრანტის საკასო '!D93</f>
        <v>0</v>
      </c>
      <c r="N94" s="105" t="e">
        <f>'დაზუსტ. ბიუჯ.'!#REF!-'დაზუსტ. ბიუჯ.'!#REF!</f>
        <v>#REF!</v>
      </c>
      <c r="O94" s="88" t="e">
        <f>'დაზუსტ. საკუთ.'!#REF!-'დაზუსტ. საკუთ.'!#REF!</f>
        <v>#REF!</v>
      </c>
      <c r="P94" s="88" t="e">
        <f>'დაზუსტ. ბიუჯ. ფონდ.'!#REF!</f>
        <v>#REF!</v>
      </c>
      <c r="Q94" s="88">
        <f>'გრანტის საკასო'!J93</f>
        <v>0</v>
      </c>
      <c r="R94" s="100">
        <f>'მიზნ.გრანტის საკასო '!J93-'მიზნ.გრანტის საკასო '!I93</f>
        <v>0</v>
      </c>
      <c r="S94" s="105" t="e">
        <f t="shared" si="19"/>
        <v>#REF!</v>
      </c>
      <c r="T94" s="88" t="e">
        <f t="shared" si="22"/>
        <v>#REF!</v>
      </c>
      <c r="U94" s="88" t="e">
        <f t="shared" si="23"/>
        <v>#REF!</v>
      </c>
      <c r="V94" s="88">
        <f t="shared" si="24"/>
        <v>0</v>
      </c>
      <c r="W94" s="100">
        <f t="shared" si="25"/>
        <v>0</v>
      </c>
      <c r="X94" s="92"/>
      <c r="Y94" s="10"/>
      <c r="Z94" s="10">
        <v>0</v>
      </c>
      <c r="AA94" s="10">
        <v>0</v>
      </c>
      <c r="AB94" s="10">
        <v>0</v>
      </c>
    </row>
    <row r="95" spans="1:28" x14ac:dyDescent="0.25">
      <c r="A95" t="e">
        <f t="shared" si="18"/>
        <v>#REF!</v>
      </c>
      <c r="B95" s="8"/>
      <c r="C95" s="9" t="s">
        <v>16</v>
      </c>
      <c r="D95" s="105" t="e">
        <f>'დაზუსტ. ბიუჯ.'!#REF!</f>
        <v>#REF!</v>
      </c>
      <c r="E95" s="88" t="e">
        <f>'დაზუსტ. საკუთ.'!#REF!</f>
        <v>#REF!</v>
      </c>
      <c r="F95" s="88" t="e">
        <f>'დაზუსტ. ბიუჯ. ფონდ.'!#REF!</f>
        <v>#REF!</v>
      </c>
      <c r="G95" s="88">
        <f>'გრანტის საკასო'!D94</f>
        <v>0</v>
      </c>
      <c r="H95" s="88">
        <f>'მიზნ.გრანტის საკასო '!D94</f>
        <v>0</v>
      </c>
      <c r="I95" s="105" t="e">
        <f>'დაზუსტ. ბიუჯ.'!#REF!-'დაზუსტ. ბიუჯ.'!#REF!</f>
        <v>#REF!</v>
      </c>
      <c r="J95" s="88" t="e">
        <f>'დაზუსტ. საკუთ.'!#REF!-'დაზუსტ. საკუთ.'!#REF!</f>
        <v>#REF!</v>
      </c>
      <c r="K95" s="88" t="e">
        <f>'დაზუსტ. ბიუჯ. ფონდ.'!#REF!-'დაზუსტ. ბიუჯ. ფონდ.'!#REF!</f>
        <v>#REF!</v>
      </c>
      <c r="L95" s="88">
        <f>'გრანტის საკასო'!E94</f>
        <v>0</v>
      </c>
      <c r="M95" s="100">
        <f>'მიზნ.გრანტის საკასო '!E94-'მიზნ.გრანტის საკასო '!D94</f>
        <v>0</v>
      </c>
      <c r="N95" s="105" t="e">
        <f>'დაზუსტ. ბიუჯ.'!#REF!-'დაზუსტ. ბიუჯ.'!#REF!</f>
        <v>#REF!</v>
      </c>
      <c r="O95" s="88" t="e">
        <f>'დაზუსტ. საკუთ.'!#REF!-'დაზუსტ. საკუთ.'!#REF!</f>
        <v>#REF!</v>
      </c>
      <c r="P95" s="88" t="e">
        <f>'დაზუსტ. ბიუჯ. ფონდ.'!#REF!</f>
        <v>#REF!</v>
      </c>
      <c r="Q95" s="88">
        <f>'გრანტის საკასო'!J94</f>
        <v>0</v>
      </c>
      <c r="R95" s="100">
        <f>'მიზნ.გრანტის საკასო '!J94-'მიზნ.გრანტის საკასო '!I94</f>
        <v>0</v>
      </c>
      <c r="S95" s="105" t="e">
        <f t="shared" si="19"/>
        <v>#REF!</v>
      </c>
      <c r="T95" s="88" t="e">
        <f t="shared" si="22"/>
        <v>#REF!</v>
      </c>
      <c r="U95" s="88" t="e">
        <f t="shared" si="23"/>
        <v>#REF!</v>
      </c>
      <c r="V95" s="88">
        <f t="shared" si="24"/>
        <v>0</v>
      </c>
      <c r="W95" s="100">
        <f t="shared" si="25"/>
        <v>0</v>
      </c>
      <c r="X95" s="92"/>
      <c r="Y95" s="10"/>
      <c r="Z95" s="10">
        <v>0</v>
      </c>
      <c r="AA95" s="10">
        <v>0</v>
      </c>
      <c r="AB95" s="10">
        <v>0</v>
      </c>
    </row>
    <row r="96" spans="1:28" x14ac:dyDescent="0.25">
      <c r="A96" t="e">
        <f t="shared" si="18"/>
        <v>#REF!</v>
      </c>
      <c r="B96" s="8"/>
      <c r="C96" s="9" t="s">
        <v>17</v>
      </c>
      <c r="D96" s="105" t="e">
        <f>'დაზუსტ. ბიუჯ.'!#REF!</f>
        <v>#REF!</v>
      </c>
      <c r="E96" s="88" t="e">
        <f>'დაზუსტ. საკუთ.'!#REF!</f>
        <v>#REF!</v>
      </c>
      <c r="F96" s="88" t="e">
        <f>'დაზუსტ. ბიუჯ. ფონდ.'!#REF!</f>
        <v>#REF!</v>
      </c>
      <c r="G96" s="88">
        <f>'გრანტის საკასო'!D95</f>
        <v>0</v>
      </c>
      <c r="H96" s="88">
        <f>'მიზნ.გრანტის საკასო '!D95</f>
        <v>0</v>
      </c>
      <c r="I96" s="105" t="e">
        <f>'დაზუსტ. ბიუჯ.'!#REF!-'დაზუსტ. ბიუჯ.'!#REF!</f>
        <v>#REF!</v>
      </c>
      <c r="J96" s="88" t="e">
        <f>'დაზუსტ. საკუთ.'!#REF!-'დაზუსტ. საკუთ.'!#REF!</f>
        <v>#REF!</v>
      </c>
      <c r="K96" s="88" t="e">
        <f>'დაზუსტ. ბიუჯ. ფონდ.'!#REF!-'დაზუსტ. ბიუჯ. ფონდ.'!#REF!</f>
        <v>#REF!</v>
      </c>
      <c r="L96" s="88">
        <f>'გრანტის საკასო'!E95</f>
        <v>0</v>
      </c>
      <c r="M96" s="100">
        <f>'მიზნ.გრანტის საკასო '!E95-'მიზნ.გრანტის საკასო '!D95</f>
        <v>0</v>
      </c>
      <c r="N96" s="105" t="e">
        <f>'დაზუსტ. ბიუჯ.'!#REF!-'დაზუსტ. ბიუჯ.'!#REF!</f>
        <v>#REF!</v>
      </c>
      <c r="O96" s="88" t="e">
        <f>'დაზუსტ. საკუთ.'!#REF!-'დაზუსტ. საკუთ.'!#REF!</f>
        <v>#REF!</v>
      </c>
      <c r="P96" s="88" t="e">
        <f>'დაზუსტ. ბიუჯ. ფონდ.'!#REF!</f>
        <v>#REF!</v>
      </c>
      <c r="Q96" s="88">
        <f>'გრანტის საკასო'!J95</f>
        <v>0</v>
      </c>
      <c r="R96" s="100">
        <f>'მიზნ.გრანტის საკასო '!J95-'მიზნ.გრანტის საკასო '!I95</f>
        <v>0</v>
      </c>
      <c r="S96" s="105" t="e">
        <f t="shared" si="19"/>
        <v>#REF!</v>
      </c>
      <c r="T96" s="88" t="e">
        <f t="shared" si="22"/>
        <v>#REF!</v>
      </c>
      <c r="U96" s="88" t="e">
        <f t="shared" si="23"/>
        <v>#REF!</v>
      </c>
      <c r="V96" s="88">
        <f t="shared" si="24"/>
        <v>0</v>
      </c>
      <c r="W96" s="100">
        <f t="shared" si="25"/>
        <v>0</v>
      </c>
      <c r="X96" s="92"/>
      <c r="Y96" s="10"/>
      <c r="Z96" s="10">
        <v>0</v>
      </c>
      <c r="AA96" s="10">
        <v>0</v>
      </c>
      <c r="AB96" s="10">
        <v>0</v>
      </c>
    </row>
    <row r="97" spans="1:28" x14ac:dyDescent="0.25">
      <c r="A97" t="e">
        <f t="shared" si="18"/>
        <v>#REF!</v>
      </c>
      <c r="B97" s="5"/>
      <c r="C97" s="6" t="s">
        <v>18</v>
      </c>
      <c r="D97" s="104" t="e">
        <f>'დაზუსტ. ბიუჯ.'!#REF!</f>
        <v>#REF!</v>
      </c>
      <c r="E97" s="87" t="e">
        <f>'დაზუსტ. საკუთ.'!#REF!</f>
        <v>#REF!</v>
      </c>
      <c r="F97" s="87" t="e">
        <f>'დაზუსტ. ბიუჯ. ფონდ.'!#REF!</f>
        <v>#REF!</v>
      </c>
      <c r="G97" s="87">
        <f>'გრანტის საკასო'!D96</f>
        <v>0</v>
      </c>
      <c r="H97" s="87">
        <f>'მიზნ.გრანტის საკასო '!D96</f>
        <v>0</v>
      </c>
      <c r="I97" s="104" t="e">
        <f>'დაზუსტ. ბიუჯ.'!#REF!-'დაზუსტ. ბიუჯ.'!#REF!</f>
        <v>#REF!</v>
      </c>
      <c r="J97" s="87" t="e">
        <f>'დაზუსტ. საკუთ.'!#REF!-'დაზუსტ. საკუთ.'!#REF!</f>
        <v>#REF!</v>
      </c>
      <c r="K97" s="87" t="e">
        <f>'დაზუსტ. ბიუჯ. ფონდ.'!#REF!-'დაზუსტ. ბიუჯ. ფონდ.'!#REF!</f>
        <v>#REF!</v>
      </c>
      <c r="L97" s="87">
        <f>'გრანტის საკასო'!E96</f>
        <v>0</v>
      </c>
      <c r="M97" s="99">
        <f>'მიზნ.გრანტის საკასო '!E96-'მიზნ.გრანტის საკასო '!D96</f>
        <v>77027</v>
      </c>
      <c r="N97" s="104" t="e">
        <f>'დაზუსტ. ბიუჯ.'!#REF!-'დაზუსტ. ბიუჯ.'!#REF!</f>
        <v>#REF!</v>
      </c>
      <c r="O97" s="87" t="e">
        <f>'დაზუსტ. საკუთ.'!#REF!-'დაზუსტ. საკუთ.'!#REF!</f>
        <v>#REF!</v>
      </c>
      <c r="P97" s="87" t="e">
        <f>'დაზუსტ. ბიუჯ. ფონდ.'!#REF!</f>
        <v>#REF!</v>
      </c>
      <c r="Q97" s="87">
        <f>'გრანტის საკასო'!J96</f>
        <v>0</v>
      </c>
      <c r="R97" s="99">
        <f>'მიზნ.გრანტის საკასო '!J96-'მიზნ.გრანტის საკასო '!I96</f>
        <v>0</v>
      </c>
      <c r="S97" s="104" t="e">
        <f t="shared" si="19"/>
        <v>#REF!</v>
      </c>
      <c r="T97" s="87" t="e">
        <f t="shared" si="22"/>
        <v>#REF!</v>
      </c>
      <c r="U97" s="87" t="e">
        <f t="shared" si="23"/>
        <v>#REF!</v>
      </c>
      <c r="V97" s="87">
        <f t="shared" si="24"/>
        <v>0</v>
      </c>
      <c r="W97" s="99">
        <f t="shared" si="25"/>
        <v>77027</v>
      </c>
      <c r="X97" s="91"/>
      <c r="Y97" s="7"/>
      <c r="Z97" s="7">
        <v>0</v>
      </c>
      <c r="AA97" s="7">
        <v>0</v>
      </c>
      <c r="AB97" s="7">
        <v>0</v>
      </c>
    </row>
    <row r="98" spans="1:28" x14ac:dyDescent="0.25">
      <c r="A98" t="e">
        <f t="shared" si="18"/>
        <v>#REF!</v>
      </c>
      <c r="B98" s="5"/>
      <c r="C98" s="6" t="s">
        <v>19</v>
      </c>
      <c r="D98" s="104" t="e">
        <f>'დაზუსტ. ბიუჯ.'!#REF!</f>
        <v>#REF!</v>
      </c>
      <c r="E98" s="87" t="e">
        <f>'დაზუსტ. საკუთ.'!#REF!</f>
        <v>#REF!</v>
      </c>
      <c r="F98" s="87" t="e">
        <f>'დაზუსტ. ბიუჯ. ფონდ.'!#REF!</f>
        <v>#REF!</v>
      </c>
      <c r="G98" s="87">
        <f>'გრანტის საკასო'!D97</f>
        <v>0</v>
      </c>
      <c r="H98" s="87">
        <f>'მიზნ.გრანტის საკასო '!D97</f>
        <v>0</v>
      </c>
      <c r="I98" s="104" t="e">
        <f>'დაზუსტ. ბიუჯ.'!#REF!-'დაზუსტ. ბიუჯ.'!#REF!</f>
        <v>#REF!</v>
      </c>
      <c r="J98" s="87" t="e">
        <f>'დაზუსტ. საკუთ.'!#REF!-'დაზუსტ. საკუთ.'!#REF!</f>
        <v>#REF!</v>
      </c>
      <c r="K98" s="87" t="e">
        <f>'დაზუსტ. ბიუჯ. ფონდ.'!#REF!-'დაზუსტ. ბიუჯ. ფონდ.'!#REF!</f>
        <v>#REF!</v>
      </c>
      <c r="L98" s="87">
        <f>'გრანტის საკასო'!E97</f>
        <v>0</v>
      </c>
      <c r="M98" s="99">
        <f>'მიზნ.გრანტის საკასო '!E97-'მიზნ.გრანტის საკასო '!D97</f>
        <v>0</v>
      </c>
      <c r="N98" s="104" t="e">
        <f>'დაზუსტ. ბიუჯ.'!#REF!-'დაზუსტ. ბიუჯ.'!#REF!</f>
        <v>#REF!</v>
      </c>
      <c r="O98" s="87" t="e">
        <f>'დაზუსტ. საკუთ.'!#REF!-'დაზუსტ. საკუთ.'!#REF!</f>
        <v>#REF!</v>
      </c>
      <c r="P98" s="87" t="e">
        <f>'დაზუსტ. ბიუჯ. ფონდ.'!#REF!</f>
        <v>#REF!</v>
      </c>
      <c r="Q98" s="87">
        <f>'გრანტის საკასო'!J97</f>
        <v>0</v>
      </c>
      <c r="R98" s="99">
        <f>'მიზნ.გრანტის საკასო '!J97-'მიზნ.გრანტის საკასო '!I97</f>
        <v>0</v>
      </c>
      <c r="S98" s="104" t="e">
        <f t="shared" si="19"/>
        <v>#REF!</v>
      </c>
      <c r="T98" s="87" t="e">
        <f t="shared" si="22"/>
        <v>#REF!</v>
      </c>
      <c r="U98" s="87" t="e">
        <f t="shared" si="23"/>
        <v>#REF!</v>
      </c>
      <c r="V98" s="87">
        <f t="shared" si="24"/>
        <v>0</v>
      </c>
      <c r="W98" s="99">
        <f t="shared" si="25"/>
        <v>0</v>
      </c>
      <c r="X98" s="91"/>
      <c r="Y98" s="7"/>
      <c r="Z98" s="7">
        <v>0</v>
      </c>
      <c r="AA98" s="7">
        <v>0</v>
      </c>
      <c r="AB98" s="7">
        <v>0</v>
      </c>
    </row>
    <row r="99" spans="1:28" ht="15.75" thickBot="1" x14ac:dyDescent="0.3">
      <c r="A99" t="e">
        <f t="shared" si="18"/>
        <v>#REF!</v>
      </c>
      <c r="B99" s="11"/>
      <c r="C99" s="12" t="s">
        <v>20</v>
      </c>
      <c r="D99" s="106" t="e">
        <f>'დაზუსტ. ბიუჯ.'!#REF!</f>
        <v>#REF!</v>
      </c>
      <c r="E99" s="89" t="e">
        <f>'დაზუსტ. საკუთ.'!#REF!</f>
        <v>#REF!</v>
      </c>
      <c r="F99" s="89" t="e">
        <f>'დაზუსტ. ბიუჯ. ფონდ.'!#REF!</f>
        <v>#REF!</v>
      </c>
      <c r="G99" s="89">
        <f>'გრანტის საკასო'!D98</f>
        <v>0</v>
      </c>
      <c r="H99" s="89">
        <f>'მიზნ.გრანტის საკასო '!D98</f>
        <v>19230.62</v>
      </c>
      <c r="I99" s="106" t="e">
        <f>'დაზუსტ. ბიუჯ.'!#REF!-'დაზუსტ. ბიუჯ.'!#REF!</f>
        <v>#REF!</v>
      </c>
      <c r="J99" s="89" t="e">
        <f>'დაზუსტ. საკუთ.'!#REF!-'დაზუსტ. საკუთ.'!#REF!</f>
        <v>#REF!</v>
      </c>
      <c r="K99" s="89" t="e">
        <f>'დაზუსტ. ბიუჯ. ფონდ.'!#REF!-'დაზუსტ. ბიუჯ. ფონდ.'!#REF!</f>
        <v>#REF!</v>
      </c>
      <c r="L99" s="89">
        <f>'გრანტის საკასო'!E98</f>
        <v>0</v>
      </c>
      <c r="M99" s="101">
        <f>'მიზნ.გრანტის საკასო '!E98-'მიზნ.გრანტის საკასო '!D98</f>
        <v>0</v>
      </c>
      <c r="N99" s="106" t="e">
        <f>'დაზუსტ. ბიუჯ.'!#REF!-'დაზუსტ. ბიუჯ.'!#REF!</f>
        <v>#REF!</v>
      </c>
      <c r="O99" s="89" t="e">
        <f>'დაზუსტ. საკუთ.'!#REF!-'დაზუსტ. საკუთ.'!#REF!</f>
        <v>#REF!</v>
      </c>
      <c r="P99" s="89" t="e">
        <f>'დაზუსტ. ბიუჯ. ფონდ.'!#REF!</f>
        <v>#REF!</v>
      </c>
      <c r="Q99" s="89">
        <f>'გრანტის საკასო'!J98</f>
        <v>0</v>
      </c>
      <c r="R99" s="101">
        <f>'მიზნ.გრანტის საკასო '!J98-'მიზნ.გრანტის საკასო '!I98</f>
        <v>0</v>
      </c>
      <c r="S99" s="106" t="e">
        <f t="shared" si="19"/>
        <v>#REF!</v>
      </c>
      <c r="T99" s="89" t="e">
        <f t="shared" si="22"/>
        <v>#REF!</v>
      </c>
      <c r="U99" s="89" t="e">
        <f t="shared" si="23"/>
        <v>#REF!</v>
      </c>
      <c r="V99" s="89">
        <f t="shared" si="24"/>
        <v>0</v>
      </c>
      <c r="W99" s="101">
        <f t="shared" si="25"/>
        <v>19230.62</v>
      </c>
      <c r="X99" s="93"/>
      <c r="Y99" s="13"/>
      <c r="Z99" s="13">
        <v>0</v>
      </c>
      <c r="AA99" s="13">
        <v>0</v>
      </c>
      <c r="AB99" s="13">
        <v>0</v>
      </c>
    </row>
    <row r="100" spans="1:28" ht="31.5" thickTop="1" thickBot="1" x14ac:dyDescent="0.3">
      <c r="A100" t="e">
        <f t="shared" si="18"/>
        <v>#REF!</v>
      </c>
      <c r="B100" s="16" t="s">
        <v>34</v>
      </c>
      <c r="C100" s="14" t="s">
        <v>35</v>
      </c>
      <c r="D100" s="103" t="e">
        <f>'დაზუსტ. ბიუჯ.'!#REF!</f>
        <v>#REF!</v>
      </c>
      <c r="E100" s="86" t="e">
        <f>'დაზუსტ. საკუთ.'!#REF!</f>
        <v>#REF!</v>
      </c>
      <c r="F100" s="86" t="e">
        <f>'დაზუსტ. ბიუჯ. ფონდ.'!#REF!</f>
        <v>#REF!</v>
      </c>
      <c r="G100" s="86">
        <f>'გრანტის საკასო'!D99</f>
        <v>0</v>
      </c>
      <c r="H100" s="86">
        <f>'მიზნ.გრანტის საკასო '!D99</f>
        <v>0</v>
      </c>
      <c r="I100" s="103" t="e">
        <f>'დაზუსტ. ბიუჯ.'!#REF!-'დაზუსტ. ბიუჯ.'!#REF!</f>
        <v>#REF!</v>
      </c>
      <c r="J100" s="86" t="e">
        <f>'დაზუსტ. საკუთ.'!#REF!-'დაზუსტ. საკუთ.'!#REF!</f>
        <v>#REF!</v>
      </c>
      <c r="K100" s="86" t="e">
        <f>'დაზუსტ. ბიუჯ. ფონდ.'!#REF!-'დაზუსტ. ბიუჯ. ფონდ.'!#REF!</f>
        <v>#REF!</v>
      </c>
      <c r="L100" s="86">
        <f>'გრანტის საკასო'!E99</f>
        <v>0</v>
      </c>
      <c r="M100" s="102">
        <f>'მიზნ.გრანტის საკასო '!E99-'მიზნ.გრანტის საკასო '!D99</f>
        <v>0</v>
      </c>
      <c r="N100" s="103" t="e">
        <f>'დაზუსტ. ბიუჯ.'!#REF!-'დაზუსტ. ბიუჯ.'!#REF!</f>
        <v>#REF!</v>
      </c>
      <c r="O100" s="86" t="e">
        <f>'დაზუსტ. საკუთ.'!#REF!-'დაზუსტ. საკუთ.'!#REF!</f>
        <v>#REF!</v>
      </c>
      <c r="P100" s="86" t="e">
        <f>'დაზუსტ. ბიუჯ. ფონდ.'!#REF!</f>
        <v>#REF!</v>
      </c>
      <c r="Q100" s="86">
        <f>'გრანტის საკასო'!J99</f>
        <v>0</v>
      </c>
      <c r="R100" s="102">
        <f>'მიზნ.გრანტის საკასო '!J99-'მიზნ.გრანტის საკასო '!I99</f>
        <v>0</v>
      </c>
      <c r="S100" s="103" t="e">
        <f t="shared" si="19"/>
        <v>#REF!</v>
      </c>
      <c r="T100" s="86" t="e">
        <f t="shared" si="22"/>
        <v>#REF!</v>
      </c>
      <c r="U100" s="86" t="e">
        <f t="shared" si="23"/>
        <v>#REF!</v>
      </c>
      <c r="V100" s="86">
        <f t="shared" si="24"/>
        <v>0</v>
      </c>
      <c r="W100" s="102">
        <f t="shared" si="25"/>
        <v>0</v>
      </c>
      <c r="X100" s="94"/>
      <c r="Y100" s="4"/>
      <c r="Z100" s="4">
        <f t="shared" ref="Z100:AB100" si="28">SUM(Z112,Z124,Z136,Z148,Z160,Z172,Z184,Z196,Z208,Z220,Z232)</f>
        <v>0</v>
      </c>
      <c r="AA100" s="4">
        <f t="shared" si="28"/>
        <v>0</v>
      </c>
      <c r="AB100" s="4">
        <f t="shared" si="28"/>
        <v>0</v>
      </c>
    </row>
    <row r="101" spans="1:28" ht="15.75" thickTop="1" x14ac:dyDescent="0.25">
      <c r="A101" t="e">
        <f t="shared" si="18"/>
        <v>#REF!</v>
      </c>
      <c r="B101" s="5"/>
      <c r="C101" s="6" t="s">
        <v>10</v>
      </c>
      <c r="D101" s="104" t="e">
        <f>'დაზუსტ. ბიუჯ.'!#REF!</f>
        <v>#REF!</v>
      </c>
      <c r="E101" s="87" t="e">
        <f>'დაზუსტ. საკუთ.'!#REF!</f>
        <v>#REF!</v>
      </c>
      <c r="F101" s="87" t="e">
        <f>'დაზუსტ. ბიუჯ. ფონდ.'!#REF!</f>
        <v>#REF!</v>
      </c>
      <c r="G101" s="87">
        <f>'გრანტის საკასო'!D100</f>
        <v>0</v>
      </c>
      <c r="H101" s="87">
        <f>'მიზნ.გრანტის საკასო '!D100</f>
        <v>0</v>
      </c>
      <c r="I101" s="104" t="e">
        <f>'დაზუსტ. ბიუჯ.'!#REF!-'დაზუსტ. ბიუჯ.'!#REF!</f>
        <v>#REF!</v>
      </c>
      <c r="J101" s="87" t="e">
        <f>'დაზუსტ. საკუთ.'!#REF!-'დაზუსტ. საკუთ.'!#REF!</f>
        <v>#REF!</v>
      </c>
      <c r="K101" s="87" t="e">
        <f>'დაზუსტ. ბიუჯ. ფონდ.'!#REF!-'დაზუსტ. ბიუჯ. ფონდ.'!#REF!</f>
        <v>#REF!</v>
      </c>
      <c r="L101" s="87">
        <f>'გრანტის საკასო'!E100</f>
        <v>0</v>
      </c>
      <c r="M101" s="99">
        <f>'მიზნ.გრანტის საკასო '!E100-'მიზნ.გრანტის საკასო '!D100</f>
        <v>0</v>
      </c>
      <c r="N101" s="104" t="e">
        <f>'დაზუსტ. ბიუჯ.'!#REF!-'დაზუსტ. ბიუჯ.'!#REF!</f>
        <v>#REF!</v>
      </c>
      <c r="O101" s="87" t="e">
        <f>'დაზუსტ. საკუთ.'!#REF!-'დაზუსტ. საკუთ.'!#REF!</f>
        <v>#REF!</v>
      </c>
      <c r="P101" s="87" t="e">
        <f>'დაზუსტ. ბიუჯ. ფონდ.'!#REF!</f>
        <v>#REF!</v>
      </c>
      <c r="Q101" s="87">
        <f>'გრანტის საკასო'!J100</f>
        <v>0</v>
      </c>
      <c r="R101" s="99">
        <f>'მიზნ.გრანტის საკასო '!J100-'მიზნ.გრანტის საკასო '!I100</f>
        <v>0</v>
      </c>
      <c r="S101" s="104" t="e">
        <f t="shared" si="19"/>
        <v>#REF!</v>
      </c>
      <c r="T101" s="87" t="e">
        <f t="shared" si="22"/>
        <v>#REF!</v>
      </c>
      <c r="U101" s="87" t="e">
        <f t="shared" si="23"/>
        <v>#REF!</v>
      </c>
      <c r="V101" s="87">
        <f t="shared" si="24"/>
        <v>0</v>
      </c>
      <c r="W101" s="99">
        <f t="shared" si="25"/>
        <v>0</v>
      </c>
      <c r="X101" s="91"/>
      <c r="Y101" s="7"/>
      <c r="Z101" s="7">
        <f t="shared" ref="Z101:AB111" si="29">SUM(Z113,Z125,Z137,Z149,Z161,Z173,Z185,Z197,Z209,Z221,Z233)</f>
        <v>0</v>
      </c>
      <c r="AA101" s="7">
        <f t="shared" si="29"/>
        <v>0</v>
      </c>
      <c r="AB101" s="7">
        <f t="shared" si="29"/>
        <v>0</v>
      </c>
    </row>
    <row r="102" spans="1:28" x14ac:dyDescent="0.25">
      <c r="A102" t="e">
        <f t="shared" si="18"/>
        <v>#REF!</v>
      </c>
      <c r="B102" s="8"/>
      <c r="C102" s="9" t="s">
        <v>11</v>
      </c>
      <c r="D102" s="105" t="e">
        <f>'დაზუსტ. ბიუჯ.'!#REF!</f>
        <v>#REF!</v>
      </c>
      <c r="E102" s="88" t="e">
        <f>'დაზუსტ. საკუთ.'!#REF!</f>
        <v>#REF!</v>
      </c>
      <c r="F102" s="88" t="e">
        <f>'დაზუსტ. ბიუჯ. ფონდ.'!#REF!</f>
        <v>#REF!</v>
      </c>
      <c r="G102" s="88">
        <f>'გრანტის საკასო'!D101</f>
        <v>0</v>
      </c>
      <c r="H102" s="88">
        <f>'მიზნ.გრანტის საკასო '!D101</f>
        <v>0</v>
      </c>
      <c r="I102" s="105" t="e">
        <f>'დაზუსტ. ბიუჯ.'!#REF!-'დაზუსტ. ბიუჯ.'!#REF!</f>
        <v>#REF!</v>
      </c>
      <c r="J102" s="88" t="e">
        <f>'დაზუსტ. საკუთ.'!#REF!-'დაზუსტ. საკუთ.'!#REF!</f>
        <v>#REF!</v>
      </c>
      <c r="K102" s="88" t="e">
        <f>'დაზუსტ. ბიუჯ. ფონდ.'!#REF!-'დაზუსტ. ბიუჯ. ფონდ.'!#REF!</f>
        <v>#REF!</v>
      </c>
      <c r="L102" s="88">
        <f>'გრანტის საკასო'!E101</f>
        <v>0</v>
      </c>
      <c r="M102" s="100">
        <f>'მიზნ.გრანტის საკასო '!E101-'მიზნ.გრანტის საკასო '!D101</f>
        <v>0</v>
      </c>
      <c r="N102" s="105" t="e">
        <f>'დაზუსტ. ბიუჯ.'!#REF!-'დაზუსტ. ბიუჯ.'!#REF!</f>
        <v>#REF!</v>
      </c>
      <c r="O102" s="88" t="e">
        <f>'დაზუსტ. საკუთ.'!#REF!-'დაზუსტ. საკუთ.'!#REF!</f>
        <v>#REF!</v>
      </c>
      <c r="P102" s="88" t="e">
        <f>'დაზუსტ. ბიუჯ. ფონდ.'!#REF!</f>
        <v>#REF!</v>
      </c>
      <c r="Q102" s="88">
        <f>'გრანტის საკასო'!J101</f>
        <v>0</v>
      </c>
      <c r="R102" s="100">
        <f>'მიზნ.გრანტის საკასო '!J101-'მიზნ.გრანტის საკასო '!I101</f>
        <v>0</v>
      </c>
      <c r="S102" s="105" t="e">
        <f t="shared" si="19"/>
        <v>#REF!</v>
      </c>
      <c r="T102" s="88" t="e">
        <f t="shared" si="22"/>
        <v>#REF!</v>
      </c>
      <c r="U102" s="88" t="e">
        <f t="shared" si="23"/>
        <v>#REF!</v>
      </c>
      <c r="V102" s="88">
        <f t="shared" si="24"/>
        <v>0</v>
      </c>
      <c r="W102" s="100">
        <f t="shared" si="25"/>
        <v>0</v>
      </c>
      <c r="X102" s="92"/>
      <c r="Y102" s="10"/>
      <c r="Z102" s="10">
        <f t="shared" si="29"/>
        <v>0</v>
      </c>
      <c r="AA102" s="10">
        <f t="shared" si="29"/>
        <v>0</v>
      </c>
      <c r="AB102" s="10">
        <f t="shared" si="29"/>
        <v>0</v>
      </c>
    </row>
    <row r="103" spans="1:28" x14ac:dyDescent="0.25">
      <c r="A103" t="e">
        <f t="shared" si="18"/>
        <v>#REF!</v>
      </c>
      <c r="B103" s="8"/>
      <c r="C103" s="9" t="s">
        <v>12</v>
      </c>
      <c r="D103" s="105" t="e">
        <f>'დაზუსტ. ბიუჯ.'!#REF!</f>
        <v>#REF!</v>
      </c>
      <c r="E103" s="88" t="e">
        <f>'დაზუსტ. საკუთ.'!#REF!</f>
        <v>#REF!</v>
      </c>
      <c r="F103" s="88" t="e">
        <f>'დაზუსტ. ბიუჯ. ფონდ.'!#REF!</f>
        <v>#REF!</v>
      </c>
      <c r="G103" s="88">
        <f>'გრანტის საკასო'!D102</f>
        <v>0</v>
      </c>
      <c r="H103" s="88">
        <f>'მიზნ.გრანტის საკასო '!D102</f>
        <v>0</v>
      </c>
      <c r="I103" s="105" t="e">
        <f>'დაზუსტ. ბიუჯ.'!#REF!-'დაზუსტ. ბიუჯ.'!#REF!</f>
        <v>#REF!</v>
      </c>
      <c r="J103" s="88" t="e">
        <f>'დაზუსტ. საკუთ.'!#REF!-'დაზუსტ. საკუთ.'!#REF!</f>
        <v>#REF!</v>
      </c>
      <c r="K103" s="88" t="e">
        <f>'დაზუსტ. ბიუჯ. ფონდ.'!#REF!-'დაზუსტ. ბიუჯ. ფონდ.'!#REF!</f>
        <v>#REF!</v>
      </c>
      <c r="L103" s="88">
        <f>'გრანტის საკასო'!E102</f>
        <v>0</v>
      </c>
      <c r="M103" s="100">
        <f>'მიზნ.გრანტის საკასო '!E102-'მიზნ.გრანტის საკასო '!D102</f>
        <v>0</v>
      </c>
      <c r="N103" s="105" t="e">
        <f>'დაზუსტ. ბიუჯ.'!#REF!-'დაზუსტ. ბიუჯ.'!#REF!</f>
        <v>#REF!</v>
      </c>
      <c r="O103" s="88" t="e">
        <f>'დაზუსტ. საკუთ.'!#REF!-'დაზუსტ. საკუთ.'!#REF!</f>
        <v>#REF!</v>
      </c>
      <c r="P103" s="88" t="e">
        <f>'დაზუსტ. ბიუჯ. ფონდ.'!#REF!</f>
        <v>#REF!</v>
      </c>
      <c r="Q103" s="88">
        <f>'გრანტის საკასო'!J102</f>
        <v>0</v>
      </c>
      <c r="R103" s="100">
        <f>'მიზნ.გრანტის საკასო '!J102-'მიზნ.გრანტის საკასო '!I102</f>
        <v>0</v>
      </c>
      <c r="S103" s="105" t="e">
        <f t="shared" si="19"/>
        <v>#REF!</v>
      </c>
      <c r="T103" s="88" t="e">
        <f t="shared" si="22"/>
        <v>#REF!</v>
      </c>
      <c r="U103" s="88" t="e">
        <f t="shared" si="23"/>
        <v>#REF!</v>
      </c>
      <c r="V103" s="88">
        <f t="shared" si="24"/>
        <v>0</v>
      </c>
      <c r="W103" s="100">
        <f t="shared" si="25"/>
        <v>0</v>
      </c>
      <c r="X103" s="92"/>
      <c r="Y103" s="10"/>
      <c r="Z103" s="10">
        <f t="shared" si="29"/>
        <v>0</v>
      </c>
      <c r="AA103" s="10">
        <f t="shared" si="29"/>
        <v>0</v>
      </c>
      <c r="AB103" s="10">
        <f t="shared" si="29"/>
        <v>0</v>
      </c>
    </row>
    <row r="104" spans="1:28" x14ac:dyDescent="0.25">
      <c r="A104" t="e">
        <f t="shared" si="18"/>
        <v>#REF!</v>
      </c>
      <c r="B104" s="8"/>
      <c r="C104" s="9" t="s">
        <v>13</v>
      </c>
      <c r="D104" s="105" t="e">
        <f>'დაზუსტ. ბიუჯ.'!#REF!</f>
        <v>#REF!</v>
      </c>
      <c r="E104" s="88" t="e">
        <f>'დაზუსტ. საკუთ.'!#REF!</f>
        <v>#REF!</v>
      </c>
      <c r="F104" s="88" t="e">
        <f>'დაზუსტ. ბიუჯ. ფონდ.'!#REF!</f>
        <v>#REF!</v>
      </c>
      <c r="G104" s="88">
        <f>'გრანტის საკასო'!D103</f>
        <v>0</v>
      </c>
      <c r="H104" s="88">
        <f>'მიზნ.გრანტის საკასო '!D103</f>
        <v>0</v>
      </c>
      <c r="I104" s="105" t="e">
        <f>'დაზუსტ. ბიუჯ.'!#REF!-'დაზუსტ. ბიუჯ.'!#REF!</f>
        <v>#REF!</v>
      </c>
      <c r="J104" s="88" t="e">
        <f>'დაზუსტ. საკუთ.'!#REF!-'დაზუსტ. საკუთ.'!#REF!</f>
        <v>#REF!</v>
      </c>
      <c r="K104" s="88" t="e">
        <f>'დაზუსტ. ბიუჯ. ფონდ.'!#REF!-'დაზუსტ. ბიუჯ. ფონდ.'!#REF!</f>
        <v>#REF!</v>
      </c>
      <c r="L104" s="88">
        <f>'გრანტის საკასო'!E103</f>
        <v>0</v>
      </c>
      <c r="M104" s="100">
        <f>'მიზნ.გრანტის საკასო '!E103-'მიზნ.გრანტის საკასო '!D103</f>
        <v>0</v>
      </c>
      <c r="N104" s="105" t="e">
        <f>'დაზუსტ. ბიუჯ.'!#REF!-'დაზუსტ. ბიუჯ.'!#REF!</f>
        <v>#REF!</v>
      </c>
      <c r="O104" s="88" t="e">
        <f>'დაზუსტ. საკუთ.'!#REF!-'დაზუსტ. საკუთ.'!#REF!</f>
        <v>#REF!</v>
      </c>
      <c r="P104" s="88" t="e">
        <f>'დაზუსტ. ბიუჯ. ფონდ.'!#REF!</f>
        <v>#REF!</v>
      </c>
      <c r="Q104" s="88">
        <f>'გრანტის საკასო'!J103</f>
        <v>0</v>
      </c>
      <c r="R104" s="100">
        <f>'მიზნ.გრანტის საკასო '!J103-'მიზნ.გრანტის საკასო '!I103</f>
        <v>0</v>
      </c>
      <c r="S104" s="105" t="e">
        <f t="shared" si="19"/>
        <v>#REF!</v>
      </c>
      <c r="T104" s="88" t="e">
        <f t="shared" si="22"/>
        <v>#REF!</v>
      </c>
      <c r="U104" s="88" t="e">
        <f t="shared" si="23"/>
        <v>#REF!</v>
      </c>
      <c r="V104" s="88">
        <f t="shared" si="24"/>
        <v>0</v>
      </c>
      <c r="W104" s="100">
        <f t="shared" si="25"/>
        <v>0</v>
      </c>
      <c r="X104" s="92"/>
      <c r="Y104" s="10"/>
      <c r="Z104" s="10">
        <f t="shared" si="29"/>
        <v>0</v>
      </c>
      <c r="AA104" s="10">
        <f t="shared" si="29"/>
        <v>0</v>
      </c>
      <c r="AB104" s="10">
        <f t="shared" si="29"/>
        <v>0</v>
      </c>
    </row>
    <row r="105" spans="1:28" x14ac:dyDescent="0.25">
      <c r="A105" t="e">
        <f t="shared" si="18"/>
        <v>#REF!</v>
      </c>
      <c r="B105" s="8"/>
      <c r="C105" s="9" t="s">
        <v>14</v>
      </c>
      <c r="D105" s="105" t="e">
        <f>'დაზუსტ. ბიუჯ.'!#REF!</f>
        <v>#REF!</v>
      </c>
      <c r="E105" s="88" t="e">
        <f>'დაზუსტ. საკუთ.'!#REF!</f>
        <v>#REF!</v>
      </c>
      <c r="F105" s="88" t="e">
        <f>'დაზუსტ. ბიუჯ. ფონდ.'!#REF!</f>
        <v>#REF!</v>
      </c>
      <c r="G105" s="88">
        <f>'გრანტის საკასო'!D104</f>
        <v>0</v>
      </c>
      <c r="H105" s="88">
        <f>'მიზნ.გრანტის საკასო '!D104</f>
        <v>0</v>
      </c>
      <c r="I105" s="105" t="e">
        <f>'დაზუსტ. ბიუჯ.'!#REF!-'დაზუსტ. ბიუჯ.'!#REF!</f>
        <v>#REF!</v>
      </c>
      <c r="J105" s="88" t="e">
        <f>'დაზუსტ. საკუთ.'!#REF!-'დაზუსტ. საკუთ.'!#REF!</f>
        <v>#REF!</v>
      </c>
      <c r="K105" s="88" t="e">
        <f>'დაზუსტ. ბიუჯ. ფონდ.'!#REF!-'დაზუსტ. ბიუჯ. ფონდ.'!#REF!</f>
        <v>#REF!</v>
      </c>
      <c r="L105" s="88">
        <f>'გრანტის საკასო'!E104</f>
        <v>0</v>
      </c>
      <c r="M105" s="100">
        <f>'მიზნ.გრანტის საკასო '!E104-'მიზნ.გრანტის საკასო '!D104</f>
        <v>0</v>
      </c>
      <c r="N105" s="105" t="e">
        <f>'დაზუსტ. ბიუჯ.'!#REF!-'დაზუსტ. ბიუჯ.'!#REF!</f>
        <v>#REF!</v>
      </c>
      <c r="O105" s="88" t="e">
        <f>'დაზუსტ. საკუთ.'!#REF!-'დაზუსტ. საკუთ.'!#REF!</f>
        <v>#REF!</v>
      </c>
      <c r="P105" s="88" t="e">
        <f>'დაზუსტ. ბიუჯ. ფონდ.'!#REF!</f>
        <v>#REF!</v>
      </c>
      <c r="Q105" s="88">
        <f>'გრანტის საკასო'!J104</f>
        <v>0</v>
      </c>
      <c r="R105" s="100">
        <f>'მიზნ.გრანტის საკასო '!J104-'მიზნ.გრანტის საკასო '!I104</f>
        <v>0</v>
      </c>
      <c r="S105" s="105" t="e">
        <f t="shared" si="19"/>
        <v>#REF!</v>
      </c>
      <c r="T105" s="88" t="e">
        <f t="shared" si="22"/>
        <v>#REF!</v>
      </c>
      <c r="U105" s="88" t="e">
        <f t="shared" si="23"/>
        <v>#REF!</v>
      </c>
      <c r="V105" s="88">
        <f t="shared" si="24"/>
        <v>0</v>
      </c>
      <c r="W105" s="100">
        <f t="shared" si="25"/>
        <v>0</v>
      </c>
      <c r="X105" s="92"/>
      <c r="Y105" s="10"/>
      <c r="Z105" s="10">
        <f t="shared" si="29"/>
        <v>0</v>
      </c>
      <c r="AA105" s="10">
        <f t="shared" si="29"/>
        <v>0</v>
      </c>
      <c r="AB105" s="10">
        <f t="shared" si="29"/>
        <v>0</v>
      </c>
    </row>
    <row r="106" spans="1:28" x14ac:dyDescent="0.25">
      <c r="A106" t="e">
        <f t="shared" si="18"/>
        <v>#REF!</v>
      </c>
      <c r="B106" s="8"/>
      <c r="C106" s="9" t="s">
        <v>15</v>
      </c>
      <c r="D106" s="105" t="e">
        <f>'დაზუსტ. ბიუჯ.'!#REF!</f>
        <v>#REF!</v>
      </c>
      <c r="E106" s="88" t="e">
        <f>'დაზუსტ. საკუთ.'!#REF!</f>
        <v>#REF!</v>
      </c>
      <c r="F106" s="88" t="e">
        <f>'დაზუსტ. ბიუჯ. ფონდ.'!#REF!</f>
        <v>#REF!</v>
      </c>
      <c r="G106" s="88">
        <f>'გრანტის საკასო'!D105</f>
        <v>0</v>
      </c>
      <c r="H106" s="88">
        <f>'მიზნ.გრანტის საკასო '!D105</f>
        <v>0</v>
      </c>
      <c r="I106" s="105" t="e">
        <f>'დაზუსტ. ბიუჯ.'!#REF!-'დაზუსტ. ბიუჯ.'!#REF!</f>
        <v>#REF!</v>
      </c>
      <c r="J106" s="88" t="e">
        <f>'დაზუსტ. საკუთ.'!#REF!-'დაზუსტ. საკუთ.'!#REF!</f>
        <v>#REF!</v>
      </c>
      <c r="K106" s="88" t="e">
        <f>'დაზუსტ. ბიუჯ. ფონდ.'!#REF!-'დაზუსტ. ბიუჯ. ფონდ.'!#REF!</f>
        <v>#REF!</v>
      </c>
      <c r="L106" s="88">
        <f>'გრანტის საკასო'!E105</f>
        <v>0</v>
      </c>
      <c r="M106" s="100">
        <f>'მიზნ.გრანტის საკასო '!E105-'მიზნ.გრანტის საკასო '!D105</f>
        <v>0</v>
      </c>
      <c r="N106" s="105" t="e">
        <f>'დაზუსტ. ბიუჯ.'!#REF!-'დაზუსტ. ბიუჯ.'!#REF!</f>
        <v>#REF!</v>
      </c>
      <c r="O106" s="88" t="e">
        <f>'დაზუსტ. საკუთ.'!#REF!-'დაზუსტ. საკუთ.'!#REF!</f>
        <v>#REF!</v>
      </c>
      <c r="P106" s="88" t="e">
        <f>'დაზუსტ. ბიუჯ. ფონდ.'!#REF!</f>
        <v>#REF!</v>
      </c>
      <c r="Q106" s="88">
        <f>'გრანტის საკასო'!J105</f>
        <v>0</v>
      </c>
      <c r="R106" s="100">
        <f>'მიზნ.გრანტის საკასო '!J105-'მიზნ.გრანტის საკასო '!I105</f>
        <v>0</v>
      </c>
      <c r="S106" s="105" t="e">
        <f t="shared" si="19"/>
        <v>#REF!</v>
      </c>
      <c r="T106" s="88" t="e">
        <f t="shared" si="22"/>
        <v>#REF!</v>
      </c>
      <c r="U106" s="88" t="e">
        <f t="shared" si="23"/>
        <v>#REF!</v>
      </c>
      <c r="V106" s="88">
        <f t="shared" si="24"/>
        <v>0</v>
      </c>
      <c r="W106" s="100">
        <f t="shared" si="25"/>
        <v>0</v>
      </c>
      <c r="X106" s="92"/>
      <c r="Y106" s="10"/>
      <c r="Z106" s="10">
        <f t="shared" si="29"/>
        <v>0</v>
      </c>
      <c r="AA106" s="10">
        <f t="shared" si="29"/>
        <v>0</v>
      </c>
      <c r="AB106" s="10">
        <f t="shared" si="29"/>
        <v>0</v>
      </c>
    </row>
    <row r="107" spans="1:28" x14ac:dyDescent="0.25">
      <c r="A107" t="e">
        <f t="shared" si="18"/>
        <v>#REF!</v>
      </c>
      <c r="B107" s="8"/>
      <c r="C107" s="9" t="s">
        <v>16</v>
      </c>
      <c r="D107" s="105" t="e">
        <f>'დაზუსტ. ბიუჯ.'!#REF!</f>
        <v>#REF!</v>
      </c>
      <c r="E107" s="88" t="e">
        <f>'დაზუსტ. საკუთ.'!#REF!</f>
        <v>#REF!</v>
      </c>
      <c r="F107" s="88" t="e">
        <f>'დაზუსტ. ბიუჯ. ფონდ.'!#REF!</f>
        <v>#REF!</v>
      </c>
      <c r="G107" s="88">
        <f>'გრანტის საკასო'!D106</f>
        <v>0</v>
      </c>
      <c r="H107" s="88">
        <f>'მიზნ.გრანტის საკასო '!D106</f>
        <v>0</v>
      </c>
      <c r="I107" s="105" t="e">
        <f>'დაზუსტ. ბიუჯ.'!#REF!-'დაზუსტ. ბიუჯ.'!#REF!</f>
        <v>#REF!</v>
      </c>
      <c r="J107" s="88" t="e">
        <f>'დაზუსტ. საკუთ.'!#REF!-'დაზუსტ. საკუთ.'!#REF!</f>
        <v>#REF!</v>
      </c>
      <c r="K107" s="88" t="e">
        <f>'დაზუსტ. ბიუჯ. ფონდ.'!#REF!-'დაზუსტ. ბიუჯ. ფონდ.'!#REF!</f>
        <v>#REF!</v>
      </c>
      <c r="L107" s="88">
        <f>'გრანტის საკასო'!E106</f>
        <v>0</v>
      </c>
      <c r="M107" s="100">
        <f>'მიზნ.გრანტის საკასო '!E106-'მიზნ.გრანტის საკასო '!D106</f>
        <v>0</v>
      </c>
      <c r="N107" s="105" t="e">
        <f>'დაზუსტ. ბიუჯ.'!#REF!-'დაზუსტ. ბიუჯ.'!#REF!</f>
        <v>#REF!</v>
      </c>
      <c r="O107" s="88" t="e">
        <f>'დაზუსტ. საკუთ.'!#REF!-'დაზუსტ. საკუთ.'!#REF!</f>
        <v>#REF!</v>
      </c>
      <c r="P107" s="88" t="e">
        <f>'დაზუსტ. ბიუჯ. ფონდ.'!#REF!</f>
        <v>#REF!</v>
      </c>
      <c r="Q107" s="88">
        <f>'გრანტის საკასო'!J106</f>
        <v>0</v>
      </c>
      <c r="R107" s="100">
        <f>'მიზნ.გრანტის საკასო '!J106-'მიზნ.გრანტის საკასო '!I106</f>
        <v>0</v>
      </c>
      <c r="S107" s="105" t="e">
        <f t="shared" si="19"/>
        <v>#REF!</v>
      </c>
      <c r="T107" s="88" t="e">
        <f t="shared" si="22"/>
        <v>#REF!</v>
      </c>
      <c r="U107" s="88" t="e">
        <f t="shared" si="23"/>
        <v>#REF!</v>
      </c>
      <c r="V107" s="88">
        <f t="shared" si="24"/>
        <v>0</v>
      </c>
      <c r="W107" s="100">
        <f t="shared" si="25"/>
        <v>0</v>
      </c>
      <c r="X107" s="92"/>
      <c r="Y107" s="10"/>
      <c r="Z107" s="10">
        <f t="shared" si="29"/>
        <v>0</v>
      </c>
      <c r="AA107" s="10">
        <f t="shared" si="29"/>
        <v>0</v>
      </c>
      <c r="AB107" s="10">
        <f t="shared" si="29"/>
        <v>0</v>
      </c>
    </row>
    <row r="108" spans="1:28" x14ac:dyDescent="0.25">
      <c r="A108" t="e">
        <f t="shared" si="18"/>
        <v>#REF!</v>
      </c>
      <c r="B108" s="8"/>
      <c r="C108" s="9" t="s">
        <v>17</v>
      </c>
      <c r="D108" s="105" t="e">
        <f>'დაზუსტ. ბიუჯ.'!#REF!</f>
        <v>#REF!</v>
      </c>
      <c r="E108" s="88" t="e">
        <f>'დაზუსტ. საკუთ.'!#REF!</f>
        <v>#REF!</v>
      </c>
      <c r="F108" s="88" t="e">
        <f>'დაზუსტ. ბიუჯ. ფონდ.'!#REF!</f>
        <v>#REF!</v>
      </c>
      <c r="G108" s="88">
        <f>'გრანტის საკასო'!D107</f>
        <v>0</v>
      </c>
      <c r="H108" s="88">
        <f>'მიზნ.გრანტის საკასო '!D107</f>
        <v>0</v>
      </c>
      <c r="I108" s="105" t="e">
        <f>'დაზუსტ. ბიუჯ.'!#REF!-'დაზუსტ. ბიუჯ.'!#REF!</f>
        <v>#REF!</v>
      </c>
      <c r="J108" s="88" t="e">
        <f>'დაზუსტ. საკუთ.'!#REF!-'დაზუსტ. საკუთ.'!#REF!</f>
        <v>#REF!</v>
      </c>
      <c r="K108" s="88" t="e">
        <f>'დაზუსტ. ბიუჯ. ფონდ.'!#REF!-'დაზუსტ. ბიუჯ. ფონდ.'!#REF!</f>
        <v>#REF!</v>
      </c>
      <c r="L108" s="88">
        <f>'გრანტის საკასო'!E107</f>
        <v>0</v>
      </c>
      <c r="M108" s="100">
        <f>'მიზნ.გრანტის საკასო '!E107-'მიზნ.გრანტის საკასო '!D107</f>
        <v>0</v>
      </c>
      <c r="N108" s="105" t="e">
        <f>'დაზუსტ. ბიუჯ.'!#REF!-'დაზუსტ. ბიუჯ.'!#REF!</f>
        <v>#REF!</v>
      </c>
      <c r="O108" s="88" t="e">
        <f>'დაზუსტ. საკუთ.'!#REF!-'დაზუსტ. საკუთ.'!#REF!</f>
        <v>#REF!</v>
      </c>
      <c r="P108" s="88" t="e">
        <f>'დაზუსტ. ბიუჯ. ფონდ.'!#REF!</f>
        <v>#REF!</v>
      </c>
      <c r="Q108" s="88">
        <f>'გრანტის საკასო'!J107</f>
        <v>0</v>
      </c>
      <c r="R108" s="100">
        <f>'მიზნ.გრანტის საკასო '!J107-'მიზნ.გრანტის საკასო '!I107</f>
        <v>0</v>
      </c>
      <c r="S108" s="105" t="e">
        <f t="shared" si="19"/>
        <v>#REF!</v>
      </c>
      <c r="T108" s="88" t="e">
        <f t="shared" si="22"/>
        <v>#REF!</v>
      </c>
      <c r="U108" s="88" t="e">
        <f t="shared" si="23"/>
        <v>#REF!</v>
      </c>
      <c r="V108" s="88">
        <f t="shared" si="24"/>
        <v>0</v>
      </c>
      <c r="W108" s="100">
        <f t="shared" si="25"/>
        <v>0</v>
      </c>
      <c r="X108" s="92"/>
      <c r="Y108" s="10"/>
      <c r="Z108" s="10">
        <f t="shared" si="29"/>
        <v>0</v>
      </c>
      <c r="AA108" s="10">
        <f t="shared" si="29"/>
        <v>0</v>
      </c>
      <c r="AB108" s="10">
        <f t="shared" si="29"/>
        <v>0</v>
      </c>
    </row>
    <row r="109" spans="1:28" x14ac:dyDescent="0.25">
      <c r="A109" t="e">
        <f t="shared" si="18"/>
        <v>#REF!</v>
      </c>
      <c r="B109" s="5"/>
      <c r="C109" s="6" t="s">
        <v>18</v>
      </c>
      <c r="D109" s="104" t="e">
        <f>'დაზუსტ. ბიუჯ.'!#REF!</f>
        <v>#REF!</v>
      </c>
      <c r="E109" s="87" t="e">
        <f>'დაზუსტ. საკუთ.'!#REF!</f>
        <v>#REF!</v>
      </c>
      <c r="F109" s="87" t="e">
        <f>'დაზუსტ. ბიუჯ. ფონდ.'!#REF!</f>
        <v>#REF!</v>
      </c>
      <c r="G109" s="87">
        <f>'გრანტის საკასო'!D108</f>
        <v>0</v>
      </c>
      <c r="H109" s="87">
        <f>'მიზნ.გრანტის საკასო '!D108</f>
        <v>0</v>
      </c>
      <c r="I109" s="104" t="e">
        <f>'დაზუსტ. ბიუჯ.'!#REF!-'დაზუსტ. ბიუჯ.'!#REF!</f>
        <v>#REF!</v>
      </c>
      <c r="J109" s="87" t="e">
        <f>'დაზუსტ. საკუთ.'!#REF!-'დაზუსტ. საკუთ.'!#REF!</f>
        <v>#REF!</v>
      </c>
      <c r="K109" s="87" t="e">
        <f>'დაზუსტ. ბიუჯ. ფონდ.'!#REF!-'დაზუსტ. ბიუჯ. ფონდ.'!#REF!</f>
        <v>#REF!</v>
      </c>
      <c r="L109" s="87">
        <f>'გრანტის საკასო'!E108</f>
        <v>0</v>
      </c>
      <c r="M109" s="99">
        <f>'მიზნ.გრანტის საკასო '!E108-'მიზნ.გრანტის საკასო '!D108</f>
        <v>0</v>
      </c>
      <c r="N109" s="104" t="e">
        <f>'დაზუსტ. ბიუჯ.'!#REF!-'დაზუსტ. ბიუჯ.'!#REF!</f>
        <v>#REF!</v>
      </c>
      <c r="O109" s="87" t="e">
        <f>'დაზუსტ. საკუთ.'!#REF!-'დაზუსტ. საკუთ.'!#REF!</f>
        <v>#REF!</v>
      </c>
      <c r="P109" s="87" t="e">
        <f>'დაზუსტ. ბიუჯ. ფონდ.'!#REF!</f>
        <v>#REF!</v>
      </c>
      <c r="Q109" s="87">
        <f>'გრანტის საკასო'!J108</f>
        <v>0</v>
      </c>
      <c r="R109" s="99">
        <f>'მიზნ.გრანტის საკასო '!J108-'მიზნ.გრანტის საკასო '!I108</f>
        <v>0</v>
      </c>
      <c r="S109" s="104" t="e">
        <f t="shared" si="19"/>
        <v>#REF!</v>
      </c>
      <c r="T109" s="87" t="e">
        <f t="shared" si="22"/>
        <v>#REF!</v>
      </c>
      <c r="U109" s="87" t="e">
        <f t="shared" si="23"/>
        <v>#REF!</v>
      </c>
      <c r="V109" s="87">
        <f t="shared" si="24"/>
        <v>0</v>
      </c>
      <c r="W109" s="99">
        <f t="shared" si="25"/>
        <v>0</v>
      </c>
      <c r="X109" s="91"/>
      <c r="Y109" s="7"/>
      <c r="Z109" s="7">
        <f t="shared" si="29"/>
        <v>0</v>
      </c>
      <c r="AA109" s="7">
        <f t="shared" si="29"/>
        <v>0</v>
      </c>
      <c r="AB109" s="7">
        <f t="shared" si="29"/>
        <v>0</v>
      </c>
    </row>
    <row r="110" spans="1:28" x14ac:dyDescent="0.25">
      <c r="A110" t="e">
        <f t="shared" si="18"/>
        <v>#REF!</v>
      </c>
      <c r="B110" s="5"/>
      <c r="C110" s="6" t="s">
        <v>19</v>
      </c>
      <c r="D110" s="104" t="e">
        <f>'დაზუსტ. ბიუჯ.'!#REF!</f>
        <v>#REF!</v>
      </c>
      <c r="E110" s="87" t="e">
        <f>'დაზუსტ. საკუთ.'!#REF!</f>
        <v>#REF!</v>
      </c>
      <c r="F110" s="87" t="e">
        <f>'დაზუსტ. ბიუჯ. ფონდ.'!#REF!</f>
        <v>#REF!</v>
      </c>
      <c r="G110" s="87">
        <f>'გრანტის საკასო'!D109</f>
        <v>0</v>
      </c>
      <c r="H110" s="87">
        <f>'მიზნ.გრანტის საკასო '!D109</f>
        <v>0</v>
      </c>
      <c r="I110" s="104" t="e">
        <f>'დაზუსტ. ბიუჯ.'!#REF!-'დაზუსტ. ბიუჯ.'!#REF!</f>
        <v>#REF!</v>
      </c>
      <c r="J110" s="87" t="e">
        <f>'დაზუსტ. საკუთ.'!#REF!-'დაზუსტ. საკუთ.'!#REF!</f>
        <v>#REF!</v>
      </c>
      <c r="K110" s="87" t="e">
        <f>'დაზუსტ. ბიუჯ. ფონდ.'!#REF!-'დაზუსტ. ბიუჯ. ფონდ.'!#REF!</f>
        <v>#REF!</v>
      </c>
      <c r="L110" s="87">
        <f>'გრანტის საკასო'!E109</f>
        <v>0</v>
      </c>
      <c r="M110" s="99">
        <f>'მიზნ.გრანტის საკასო '!E109-'მიზნ.გრანტის საკასო '!D109</f>
        <v>0</v>
      </c>
      <c r="N110" s="104" t="e">
        <f>'დაზუსტ. ბიუჯ.'!#REF!-'დაზუსტ. ბიუჯ.'!#REF!</f>
        <v>#REF!</v>
      </c>
      <c r="O110" s="87" t="e">
        <f>'დაზუსტ. საკუთ.'!#REF!-'დაზუსტ. საკუთ.'!#REF!</f>
        <v>#REF!</v>
      </c>
      <c r="P110" s="87" t="e">
        <f>'დაზუსტ. ბიუჯ. ფონდ.'!#REF!</f>
        <v>#REF!</v>
      </c>
      <c r="Q110" s="87">
        <f>'გრანტის საკასო'!J109</f>
        <v>0</v>
      </c>
      <c r="R110" s="99">
        <f>'მიზნ.გრანტის საკასო '!J109-'მიზნ.გრანტის საკასო '!I109</f>
        <v>0</v>
      </c>
      <c r="S110" s="104" t="e">
        <f t="shared" si="19"/>
        <v>#REF!</v>
      </c>
      <c r="T110" s="87" t="e">
        <f t="shared" si="22"/>
        <v>#REF!</v>
      </c>
      <c r="U110" s="87" t="e">
        <f t="shared" si="23"/>
        <v>#REF!</v>
      </c>
      <c r="V110" s="87">
        <f t="shared" si="24"/>
        <v>0</v>
      </c>
      <c r="W110" s="99">
        <f t="shared" si="25"/>
        <v>0</v>
      </c>
      <c r="X110" s="91"/>
      <c r="Y110" s="7"/>
      <c r="Z110" s="7">
        <f t="shared" si="29"/>
        <v>0</v>
      </c>
      <c r="AA110" s="7">
        <f t="shared" si="29"/>
        <v>0</v>
      </c>
      <c r="AB110" s="7">
        <f t="shared" si="29"/>
        <v>0</v>
      </c>
    </row>
    <row r="111" spans="1:28" ht="15.75" thickBot="1" x14ac:dyDescent="0.3">
      <c r="A111" t="e">
        <f t="shared" si="18"/>
        <v>#REF!</v>
      </c>
      <c r="B111" s="11"/>
      <c r="C111" s="12" t="s">
        <v>20</v>
      </c>
      <c r="D111" s="106" t="e">
        <f>'დაზუსტ. ბიუჯ.'!#REF!</f>
        <v>#REF!</v>
      </c>
      <c r="E111" s="89" t="e">
        <f>'დაზუსტ. საკუთ.'!#REF!</f>
        <v>#REF!</v>
      </c>
      <c r="F111" s="89" t="e">
        <f>'დაზუსტ. ბიუჯ. ფონდ.'!#REF!</f>
        <v>#REF!</v>
      </c>
      <c r="G111" s="89">
        <f>'გრანტის საკასო'!D110</f>
        <v>0</v>
      </c>
      <c r="H111" s="89">
        <f>'მიზნ.გრანტის საკასო '!D110</f>
        <v>0</v>
      </c>
      <c r="I111" s="106" t="e">
        <f>'დაზუსტ. ბიუჯ.'!#REF!-'დაზუსტ. ბიუჯ.'!#REF!</f>
        <v>#REF!</v>
      </c>
      <c r="J111" s="89" t="e">
        <f>'დაზუსტ. საკუთ.'!#REF!-'დაზუსტ. საკუთ.'!#REF!</f>
        <v>#REF!</v>
      </c>
      <c r="K111" s="89" t="e">
        <f>'დაზუსტ. ბიუჯ. ფონდ.'!#REF!-'დაზუსტ. ბიუჯ. ფონდ.'!#REF!</f>
        <v>#REF!</v>
      </c>
      <c r="L111" s="89">
        <f>'გრანტის საკასო'!E110</f>
        <v>0</v>
      </c>
      <c r="M111" s="101">
        <f>'მიზნ.გრანტის საკასო '!E110-'მიზნ.გრანტის საკასო '!D110</f>
        <v>0</v>
      </c>
      <c r="N111" s="106" t="e">
        <f>'დაზუსტ. ბიუჯ.'!#REF!-'დაზუსტ. ბიუჯ.'!#REF!</f>
        <v>#REF!</v>
      </c>
      <c r="O111" s="89" t="e">
        <f>'დაზუსტ. საკუთ.'!#REF!-'დაზუსტ. საკუთ.'!#REF!</f>
        <v>#REF!</v>
      </c>
      <c r="P111" s="89" t="e">
        <f>'დაზუსტ. ბიუჯ. ფონდ.'!#REF!</f>
        <v>#REF!</v>
      </c>
      <c r="Q111" s="89">
        <f>'გრანტის საკასო'!J110</f>
        <v>0</v>
      </c>
      <c r="R111" s="101">
        <f>'მიზნ.გრანტის საკასო '!J110-'მიზნ.გრანტის საკასო '!I110</f>
        <v>0</v>
      </c>
      <c r="S111" s="106" t="e">
        <f t="shared" si="19"/>
        <v>#REF!</v>
      </c>
      <c r="T111" s="89" t="e">
        <f t="shared" si="22"/>
        <v>#REF!</v>
      </c>
      <c r="U111" s="89" t="e">
        <f t="shared" si="23"/>
        <v>#REF!</v>
      </c>
      <c r="V111" s="89">
        <f t="shared" si="24"/>
        <v>0</v>
      </c>
      <c r="W111" s="101">
        <f t="shared" si="25"/>
        <v>0</v>
      </c>
      <c r="X111" s="93"/>
      <c r="Y111" s="13"/>
      <c r="Z111" s="13">
        <f t="shared" si="29"/>
        <v>0</v>
      </c>
      <c r="AA111" s="13">
        <f t="shared" si="29"/>
        <v>0</v>
      </c>
      <c r="AB111" s="13">
        <f t="shared" si="29"/>
        <v>0</v>
      </c>
    </row>
    <row r="112" spans="1:28" ht="31.5" thickTop="1" thickBot="1" x14ac:dyDescent="0.3">
      <c r="A112" t="e">
        <f t="shared" si="18"/>
        <v>#REF!</v>
      </c>
      <c r="B112" s="3" t="s">
        <v>36</v>
      </c>
      <c r="C112" s="14" t="s">
        <v>37</v>
      </c>
      <c r="D112" s="103" t="e">
        <f>'დაზუსტ. ბიუჯ.'!#REF!</f>
        <v>#REF!</v>
      </c>
      <c r="E112" s="86" t="e">
        <f>'დაზუსტ. საკუთ.'!#REF!</f>
        <v>#REF!</v>
      </c>
      <c r="F112" s="86" t="e">
        <f>'დაზუსტ. ბიუჯ. ფონდ.'!#REF!</f>
        <v>#REF!</v>
      </c>
      <c r="G112" s="86">
        <f>'გრანტის საკასო'!D111</f>
        <v>0</v>
      </c>
      <c r="H112" s="86">
        <f>'მიზნ.გრანტის საკასო '!D111</f>
        <v>0</v>
      </c>
      <c r="I112" s="103" t="e">
        <f>'დაზუსტ. ბიუჯ.'!#REF!-'დაზუსტ. ბიუჯ.'!#REF!</f>
        <v>#REF!</v>
      </c>
      <c r="J112" s="86" t="e">
        <f>'დაზუსტ. საკუთ.'!#REF!-'დაზუსტ. საკუთ.'!#REF!</f>
        <v>#REF!</v>
      </c>
      <c r="K112" s="86" t="e">
        <f>'დაზუსტ. ბიუჯ. ფონდ.'!#REF!-'დაზუსტ. ბიუჯ. ფონდ.'!#REF!</f>
        <v>#REF!</v>
      </c>
      <c r="L112" s="86">
        <f>'გრანტის საკასო'!E111</f>
        <v>0</v>
      </c>
      <c r="M112" s="102">
        <f>'მიზნ.გრანტის საკასო '!E111-'მიზნ.გრანტის საკასო '!D111</f>
        <v>0</v>
      </c>
      <c r="N112" s="103" t="e">
        <f>'დაზუსტ. ბიუჯ.'!#REF!-'დაზუსტ. ბიუჯ.'!#REF!</f>
        <v>#REF!</v>
      </c>
      <c r="O112" s="86" t="e">
        <f>'დაზუსტ. საკუთ.'!#REF!-'დაზუსტ. საკუთ.'!#REF!</f>
        <v>#REF!</v>
      </c>
      <c r="P112" s="86" t="e">
        <f>'დაზუსტ. ბიუჯ. ფონდ.'!#REF!</f>
        <v>#REF!</v>
      </c>
      <c r="Q112" s="86">
        <f>'გრანტის საკასო'!J111</f>
        <v>0</v>
      </c>
      <c r="R112" s="102">
        <f>'მიზნ.გრანტის საკასო '!J111-'მიზნ.გრანტის საკასო '!I111</f>
        <v>0</v>
      </c>
      <c r="S112" s="103" t="e">
        <f t="shared" si="19"/>
        <v>#REF!</v>
      </c>
      <c r="T112" s="86" t="e">
        <f t="shared" si="22"/>
        <v>#REF!</v>
      </c>
      <c r="U112" s="86" t="e">
        <f t="shared" si="23"/>
        <v>#REF!</v>
      </c>
      <c r="V112" s="86">
        <f t="shared" si="24"/>
        <v>0</v>
      </c>
      <c r="W112" s="102">
        <f t="shared" si="25"/>
        <v>0</v>
      </c>
      <c r="X112" s="94"/>
      <c r="Y112" s="4"/>
      <c r="Z112" s="4">
        <f t="shared" ref="Z112:AB112" si="30">SUM(Z113,Z121,Z122,Z123)</f>
        <v>0</v>
      </c>
      <c r="AA112" s="4">
        <f t="shared" si="30"/>
        <v>0</v>
      </c>
      <c r="AB112" s="4">
        <f t="shared" si="30"/>
        <v>0</v>
      </c>
    </row>
    <row r="113" spans="1:28" ht="15.75" thickTop="1" x14ac:dyDescent="0.25">
      <c r="A113" t="e">
        <f t="shared" si="18"/>
        <v>#REF!</v>
      </c>
      <c r="B113" s="5"/>
      <c r="C113" s="6" t="s">
        <v>10</v>
      </c>
      <c r="D113" s="104" t="e">
        <f>'დაზუსტ. ბიუჯ.'!#REF!</f>
        <v>#REF!</v>
      </c>
      <c r="E113" s="87" t="e">
        <f>'დაზუსტ. საკუთ.'!#REF!</f>
        <v>#REF!</v>
      </c>
      <c r="F113" s="87" t="e">
        <f>'დაზუსტ. ბიუჯ. ფონდ.'!#REF!</f>
        <v>#REF!</v>
      </c>
      <c r="G113" s="87">
        <f>'გრანტის საკასო'!D112</f>
        <v>0</v>
      </c>
      <c r="H113" s="87">
        <f>'მიზნ.გრანტის საკასო '!D112</f>
        <v>0</v>
      </c>
      <c r="I113" s="104" t="e">
        <f>'დაზუსტ. ბიუჯ.'!#REF!-'დაზუსტ. ბიუჯ.'!#REF!</f>
        <v>#REF!</v>
      </c>
      <c r="J113" s="87" t="e">
        <f>'დაზუსტ. საკუთ.'!#REF!-'დაზუსტ. საკუთ.'!#REF!</f>
        <v>#REF!</v>
      </c>
      <c r="K113" s="87" t="e">
        <f>'დაზუსტ. ბიუჯ. ფონდ.'!#REF!-'დაზუსტ. ბიუჯ. ფონდ.'!#REF!</f>
        <v>#REF!</v>
      </c>
      <c r="L113" s="87">
        <f>'გრანტის საკასო'!E112</f>
        <v>0</v>
      </c>
      <c r="M113" s="99">
        <f>'მიზნ.გრანტის საკასო '!E112-'მიზნ.გრანტის საკასო '!D112</f>
        <v>0</v>
      </c>
      <c r="N113" s="104" t="e">
        <f>'დაზუსტ. ბიუჯ.'!#REF!-'დაზუსტ. ბიუჯ.'!#REF!</f>
        <v>#REF!</v>
      </c>
      <c r="O113" s="87" t="e">
        <f>'დაზუსტ. საკუთ.'!#REF!-'დაზუსტ. საკუთ.'!#REF!</f>
        <v>#REF!</v>
      </c>
      <c r="P113" s="87" t="e">
        <f>'დაზუსტ. ბიუჯ. ფონდ.'!#REF!</f>
        <v>#REF!</v>
      </c>
      <c r="Q113" s="87">
        <f>'გრანტის საკასო'!J112</f>
        <v>0</v>
      </c>
      <c r="R113" s="99">
        <f>'მიზნ.გრანტის საკასო '!J112-'მიზნ.გრანტის საკასო '!I112</f>
        <v>0</v>
      </c>
      <c r="S113" s="104" t="e">
        <f t="shared" si="19"/>
        <v>#REF!</v>
      </c>
      <c r="T113" s="87" t="e">
        <f t="shared" si="22"/>
        <v>#REF!</v>
      </c>
      <c r="U113" s="87" t="e">
        <f t="shared" si="23"/>
        <v>#REF!</v>
      </c>
      <c r="V113" s="87">
        <f t="shared" si="24"/>
        <v>0</v>
      </c>
      <c r="W113" s="99">
        <f t="shared" si="25"/>
        <v>0</v>
      </c>
      <c r="X113" s="91"/>
      <c r="Y113" s="7"/>
      <c r="Z113" s="7">
        <f t="shared" ref="Z113:AB113" si="31">SUM(Z114:Z120)</f>
        <v>0</v>
      </c>
      <c r="AA113" s="7">
        <f t="shared" si="31"/>
        <v>0</v>
      </c>
      <c r="AB113" s="7">
        <f t="shared" si="31"/>
        <v>0</v>
      </c>
    </row>
    <row r="114" spans="1:28" x14ac:dyDescent="0.25">
      <c r="A114" t="e">
        <f t="shared" si="18"/>
        <v>#REF!</v>
      </c>
      <c r="B114" s="8"/>
      <c r="C114" s="9" t="s">
        <v>11</v>
      </c>
      <c r="D114" s="105" t="e">
        <f>'დაზუსტ. ბიუჯ.'!#REF!</f>
        <v>#REF!</v>
      </c>
      <c r="E114" s="88" t="e">
        <f>'დაზუსტ. საკუთ.'!#REF!</f>
        <v>#REF!</v>
      </c>
      <c r="F114" s="88" t="e">
        <f>'დაზუსტ. ბიუჯ. ფონდ.'!#REF!</f>
        <v>#REF!</v>
      </c>
      <c r="G114" s="88">
        <f>'გრანტის საკასო'!D113</f>
        <v>0</v>
      </c>
      <c r="H114" s="88">
        <f>'მიზნ.გრანტის საკასო '!D113</f>
        <v>0</v>
      </c>
      <c r="I114" s="105" t="e">
        <f>'დაზუსტ. ბიუჯ.'!#REF!-'დაზუსტ. ბიუჯ.'!#REF!</f>
        <v>#REF!</v>
      </c>
      <c r="J114" s="88" t="e">
        <f>'დაზუსტ. საკუთ.'!#REF!-'დაზუსტ. საკუთ.'!#REF!</f>
        <v>#REF!</v>
      </c>
      <c r="K114" s="88" t="e">
        <f>'დაზუსტ. ბიუჯ. ფონდ.'!#REF!-'დაზუსტ. ბიუჯ. ფონდ.'!#REF!</f>
        <v>#REF!</v>
      </c>
      <c r="L114" s="88">
        <f>'გრანტის საკასო'!E113</f>
        <v>0</v>
      </c>
      <c r="M114" s="100">
        <f>'მიზნ.გრანტის საკასო '!E113-'მიზნ.გრანტის საკასო '!D113</f>
        <v>0</v>
      </c>
      <c r="N114" s="105" t="e">
        <f>'დაზუსტ. ბიუჯ.'!#REF!-'დაზუსტ. ბიუჯ.'!#REF!</f>
        <v>#REF!</v>
      </c>
      <c r="O114" s="88" t="e">
        <f>'დაზუსტ. საკუთ.'!#REF!-'დაზუსტ. საკუთ.'!#REF!</f>
        <v>#REF!</v>
      </c>
      <c r="P114" s="88" t="e">
        <f>'დაზუსტ. ბიუჯ. ფონდ.'!#REF!</f>
        <v>#REF!</v>
      </c>
      <c r="Q114" s="88">
        <f>'გრანტის საკასო'!J113</f>
        <v>0</v>
      </c>
      <c r="R114" s="100">
        <f>'მიზნ.გრანტის საკასო '!J113-'მიზნ.გრანტის საკასო '!I113</f>
        <v>0</v>
      </c>
      <c r="S114" s="105" t="e">
        <f t="shared" si="19"/>
        <v>#REF!</v>
      </c>
      <c r="T114" s="88" t="e">
        <f t="shared" si="22"/>
        <v>#REF!</v>
      </c>
      <c r="U114" s="88" t="e">
        <f t="shared" si="23"/>
        <v>#REF!</v>
      </c>
      <c r="V114" s="88">
        <f t="shared" si="24"/>
        <v>0</v>
      </c>
      <c r="W114" s="100">
        <f t="shared" si="25"/>
        <v>0</v>
      </c>
      <c r="X114" s="92"/>
      <c r="Y114" s="10"/>
      <c r="Z114" s="10">
        <v>0</v>
      </c>
      <c r="AA114" s="10">
        <v>0</v>
      </c>
      <c r="AB114" s="10">
        <v>0</v>
      </c>
    </row>
    <row r="115" spans="1:28" x14ac:dyDescent="0.25">
      <c r="A115" t="e">
        <f t="shared" si="18"/>
        <v>#REF!</v>
      </c>
      <c r="B115" s="8"/>
      <c r="C115" s="9" t="s">
        <v>12</v>
      </c>
      <c r="D115" s="105" t="e">
        <f>'დაზუსტ. ბიუჯ.'!#REF!</f>
        <v>#REF!</v>
      </c>
      <c r="E115" s="88" t="e">
        <f>'დაზუსტ. საკუთ.'!#REF!</f>
        <v>#REF!</v>
      </c>
      <c r="F115" s="88" t="e">
        <f>'დაზუსტ. ბიუჯ. ფონდ.'!#REF!</f>
        <v>#REF!</v>
      </c>
      <c r="G115" s="88">
        <f>'გრანტის საკასო'!D114</f>
        <v>0</v>
      </c>
      <c r="H115" s="88">
        <f>'მიზნ.გრანტის საკასო '!D114</f>
        <v>0</v>
      </c>
      <c r="I115" s="105" t="e">
        <f>'დაზუსტ. ბიუჯ.'!#REF!-'დაზუსტ. ბიუჯ.'!#REF!</f>
        <v>#REF!</v>
      </c>
      <c r="J115" s="88" t="e">
        <f>'დაზუსტ. საკუთ.'!#REF!-'დაზუსტ. საკუთ.'!#REF!</f>
        <v>#REF!</v>
      </c>
      <c r="K115" s="88" t="e">
        <f>'დაზუსტ. ბიუჯ. ფონდ.'!#REF!-'დაზუსტ. ბიუჯ. ფონდ.'!#REF!</f>
        <v>#REF!</v>
      </c>
      <c r="L115" s="88">
        <f>'გრანტის საკასო'!E114</f>
        <v>0</v>
      </c>
      <c r="M115" s="100">
        <f>'მიზნ.გრანტის საკასო '!E114-'მიზნ.გრანტის საკასო '!D114</f>
        <v>0</v>
      </c>
      <c r="N115" s="105" t="e">
        <f>'დაზუსტ. ბიუჯ.'!#REF!-'დაზუსტ. ბიუჯ.'!#REF!</f>
        <v>#REF!</v>
      </c>
      <c r="O115" s="88" t="e">
        <f>'დაზუსტ. საკუთ.'!#REF!-'დაზუსტ. საკუთ.'!#REF!</f>
        <v>#REF!</v>
      </c>
      <c r="P115" s="88" t="e">
        <f>'დაზუსტ. ბიუჯ. ფონდ.'!#REF!</f>
        <v>#REF!</v>
      </c>
      <c r="Q115" s="88">
        <f>'გრანტის საკასო'!J114</f>
        <v>0</v>
      </c>
      <c r="R115" s="100">
        <f>'მიზნ.გრანტის საკასო '!J114-'მიზნ.გრანტის საკასო '!I114</f>
        <v>0</v>
      </c>
      <c r="S115" s="105" t="e">
        <f t="shared" si="19"/>
        <v>#REF!</v>
      </c>
      <c r="T115" s="88" t="e">
        <f t="shared" si="22"/>
        <v>#REF!</v>
      </c>
      <c r="U115" s="88" t="e">
        <f t="shared" si="23"/>
        <v>#REF!</v>
      </c>
      <c r="V115" s="88">
        <f t="shared" si="24"/>
        <v>0</v>
      </c>
      <c r="W115" s="100">
        <f t="shared" si="25"/>
        <v>0</v>
      </c>
      <c r="X115" s="92"/>
      <c r="Y115" s="10"/>
      <c r="Z115" s="10">
        <v>0</v>
      </c>
      <c r="AA115" s="10">
        <v>0</v>
      </c>
      <c r="AB115" s="10">
        <v>0</v>
      </c>
    </row>
    <row r="116" spans="1:28" x14ac:dyDescent="0.25">
      <c r="A116" t="e">
        <f t="shared" si="18"/>
        <v>#REF!</v>
      </c>
      <c r="B116" s="8"/>
      <c r="C116" s="9" t="s">
        <v>13</v>
      </c>
      <c r="D116" s="105" t="e">
        <f>'დაზუსტ. ბიუჯ.'!#REF!</f>
        <v>#REF!</v>
      </c>
      <c r="E116" s="88" t="e">
        <f>'დაზუსტ. საკუთ.'!#REF!</f>
        <v>#REF!</v>
      </c>
      <c r="F116" s="88" t="e">
        <f>'დაზუსტ. ბიუჯ. ფონდ.'!#REF!</f>
        <v>#REF!</v>
      </c>
      <c r="G116" s="88">
        <f>'გრანტის საკასო'!D115</f>
        <v>0</v>
      </c>
      <c r="H116" s="88">
        <f>'მიზნ.გრანტის საკასო '!D115</f>
        <v>0</v>
      </c>
      <c r="I116" s="105" t="e">
        <f>'დაზუსტ. ბიუჯ.'!#REF!-'დაზუსტ. ბიუჯ.'!#REF!</f>
        <v>#REF!</v>
      </c>
      <c r="J116" s="88" t="e">
        <f>'დაზუსტ. საკუთ.'!#REF!-'დაზუსტ. საკუთ.'!#REF!</f>
        <v>#REF!</v>
      </c>
      <c r="K116" s="88" t="e">
        <f>'დაზუსტ. ბიუჯ. ფონდ.'!#REF!-'დაზუსტ. ბიუჯ. ფონდ.'!#REF!</f>
        <v>#REF!</v>
      </c>
      <c r="L116" s="88">
        <f>'გრანტის საკასო'!E115</f>
        <v>0</v>
      </c>
      <c r="M116" s="100">
        <f>'მიზნ.გრანტის საკასო '!E115-'მიზნ.გრანტის საკასო '!D115</f>
        <v>0</v>
      </c>
      <c r="N116" s="105" t="e">
        <f>'დაზუსტ. ბიუჯ.'!#REF!-'დაზუსტ. ბიუჯ.'!#REF!</f>
        <v>#REF!</v>
      </c>
      <c r="O116" s="88" t="e">
        <f>'დაზუსტ. საკუთ.'!#REF!-'დაზუსტ. საკუთ.'!#REF!</f>
        <v>#REF!</v>
      </c>
      <c r="P116" s="88" t="e">
        <f>'დაზუსტ. ბიუჯ. ფონდ.'!#REF!</f>
        <v>#REF!</v>
      </c>
      <c r="Q116" s="88">
        <f>'გრანტის საკასო'!J115</f>
        <v>0</v>
      </c>
      <c r="R116" s="100">
        <f>'მიზნ.გრანტის საკასო '!J115-'მიზნ.გრანტის საკასო '!I115</f>
        <v>0</v>
      </c>
      <c r="S116" s="105" t="e">
        <f t="shared" si="19"/>
        <v>#REF!</v>
      </c>
      <c r="T116" s="88" t="e">
        <f t="shared" si="22"/>
        <v>#REF!</v>
      </c>
      <c r="U116" s="88" t="e">
        <f t="shared" si="23"/>
        <v>#REF!</v>
      </c>
      <c r="V116" s="88">
        <f t="shared" si="24"/>
        <v>0</v>
      </c>
      <c r="W116" s="100">
        <f t="shared" si="25"/>
        <v>0</v>
      </c>
      <c r="X116" s="92"/>
      <c r="Y116" s="10"/>
      <c r="Z116" s="10">
        <v>0</v>
      </c>
      <c r="AA116" s="10">
        <v>0</v>
      </c>
      <c r="AB116" s="10">
        <v>0</v>
      </c>
    </row>
    <row r="117" spans="1:28" x14ac:dyDescent="0.25">
      <c r="A117" t="e">
        <f t="shared" si="18"/>
        <v>#REF!</v>
      </c>
      <c r="B117" s="8"/>
      <c r="C117" s="9" t="s">
        <v>14</v>
      </c>
      <c r="D117" s="105" t="e">
        <f>'დაზუსტ. ბიუჯ.'!#REF!</f>
        <v>#REF!</v>
      </c>
      <c r="E117" s="88" t="e">
        <f>'დაზუსტ. საკუთ.'!#REF!</f>
        <v>#REF!</v>
      </c>
      <c r="F117" s="88" t="e">
        <f>'დაზუსტ. ბიუჯ. ფონდ.'!#REF!</f>
        <v>#REF!</v>
      </c>
      <c r="G117" s="88">
        <f>'გრანტის საკასო'!D116</f>
        <v>0</v>
      </c>
      <c r="H117" s="88">
        <f>'მიზნ.გრანტის საკასო '!D116</f>
        <v>0</v>
      </c>
      <c r="I117" s="105" t="e">
        <f>'დაზუსტ. ბიუჯ.'!#REF!-'დაზუსტ. ბიუჯ.'!#REF!</f>
        <v>#REF!</v>
      </c>
      <c r="J117" s="88" t="e">
        <f>'დაზუსტ. საკუთ.'!#REF!-'დაზუსტ. საკუთ.'!#REF!</f>
        <v>#REF!</v>
      </c>
      <c r="K117" s="88" t="e">
        <f>'დაზუსტ. ბიუჯ. ფონდ.'!#REF!-'დაზუსტ. ბიუჯ. ფონდ.'!#REF!</f>
        <v>#REF!</v>
      </c>
      <c r="L117" s="88">
        <f>'გრანტის საკასო'!E116</f>
        <v>0</v>
      </c>
      <c r="M117" s="100">
        <f>'მიზნ.გრანტის საკასო '!E116-'მიზნ.გრანტის საკასო '!D116</f>
        <v>0</v>
      </c>
      <c r="N117" s="105" t="e">
        <f>'დაზუსტ. ბიუჯ.'!#REF!-'დაზუსტ. ბიუჯ.'!#REF!</f>
        <v>#REF!</v>
      </c>
      <c r="O117" s="88" t="e">
        <f>'დაზუსტ. საკუთ.'!#REF!-'დაზუსტ. საკუთ.'!#REF!</f>
        <v>#REF!</v>
      </c>
      <c r="P117" s="88" t="e">
        <f>'დაზუსტ. ბიუჯ. ფონდ.'!#REF!</f>
        <v>#REF!</v>
      </c>
      <c r="Q117" s="88">
        <f>'გრანტის საკასო'!J116</f>
        <v>0</v>
      </c>
      <c r="R117" s="100">
        <f>'მიზნ.გრანტის საკასო '!J116-'მიზნ.გრანტის საკასო '!I116</f>
        <v>0</v>
      </c>
      <c r="S117" s="105" t="e">
        <f t="shared" si="19"/>
        <v>#REF!</v>
      </c>
      <c r="T117" s="88" t="e">
        <f t="shared" si="22"/>
        <v>#REF!</v>
      </c>
      <c r="U117" s="88" t="e">
        <f t="shared" si="23"/>
        <v>#REF!</v>
      </c>
      <c r="V117" s="88">
        <f t="shared" si="24"/>
        <v>0</v>
      </c>
      <c r="W117" s="100">
        <f t="shared" si="25"/>
        <v>0</v>
      </c>
      <c r="X117" s="92"/>
      <c r="Y117" s="10"/>
      <c r="Z117" s="10">
        <v>0</v>
      </c>
      <c r="AA117" s="10">
        <v>0</v>
      </c>
      <c r="AB117" s="10">
        <v>0</v>
      </c>
    </row>
    <row r="118" spans="1:28" x14ac:dyDescent="0.25">
      <c r="A118" t="e">
        <f t="shared" si="18"/>
        <v>#REF!</v>
      </c>
      <c r="B118" s="8"/>
      <c r="C118" s="9" t="s">
        <v>15</v>
      </c>
      <c r="D118" s="105" t="e">
        <f>'დაზუსტ. ბიუჯ.'!#REF!</f>
        <v>#REF!</v>
      </c>
      <c r="E118" s="88" t="e">
        <f>'დაზუსტ. საკუთ.'!#REF!</f>
        <v>#REF!</v>
      </c>
      <c r="F118" s="88" t="e">
        <f>'დაზუსტ. ბიუჯ. ფონდ.'!#REF!</f>
        <v>#REF!</v>
      </c>
      <c r="G118" s="88">
        <f>'გრანტის საკასო'!D117</f>
        <v>0</v>
      </c>
      <c r="H118" s="88">
        <f>'მიზნ.გრანტის საკასო '!D117</f>
        <v>0</v>
      </c>
      <c r="I118" s="105" t="e">
        <f>'დაზუსტ. ბიუჯ.'!#REF!-'დაზუსტ. ბიუჯ.'!#REF!</f>
        <v>#REF!</v>
      </c>
      <c r="J118" s="88" t="e">
        <f>'დაზუსტ. საკუთ.'!#REF!-'დაზუსტ. საკუთ.'!#REF!</f>
        <v>#REF!</v>
      </c>
      <c r="K118" s="88" t="e">
        <f>'დაზუსტ. ბიუჯ. ფონდ.'!#REF!-'დაზუსტ. ბიუჯ. ფონდ.'!#REF!</f>
        <v>#REF!</v>
      </c>
      <c r="L118" s="88">
        <f>'გრანტის საკასო'!E117</f>
        <v>0</v>
      </c>
      <c r="M118" s="100">
        <f>'მიზნ.გრანტის საკასო '!E117-'მიზნ.გრანტის საკასო '!D117</f>
        <v>0</v>
      </c>
      <c r="N118" s="105" t="e">
        <f>'დაზუსტ. ბიუჯ.'!#REF!-'დაზუსტ. ბიუჯ.'!#REF!</f>
        <v>#REF!</v>
      </c>
      <c r="O118" s="88" t="e">
        <f>'დაზუსტ. საკუთ.'!#REF!-'დაზუსტ. საკუთ.'!#REF!</f>
        <v>#REF!</v>
      </c>
      <c r="P118" s="88" t="e">
        <f>'დაზუსტ. ბიუჯ. ფონდ.'!#REF!</f>
        <v>#REF!</v>
      </c>
      <c r="Q118" s="88">
        <f>'გრანტის საკასო'!J117</f>
        <v>0</v>
      </c>
      <c r="R118" s="100">
        <f>'მიზნ.გრანტის საკასო '!J117-'მიზნ.გრანტის საკასო '!I117</f>
        <v>0</v>
      </c>
      <c r="S118" s="105" t="e">
        <f t="shared" si="19"/>
        <v>#REF!</v>
      </c>
      <c r="T118" s="88" t="e">
        <f t="shared" si="22"/>
        <v>#REF!</v>
      </c>
      <c r="U118" s="88" t="e">
        <f t="shared" si="23"/>
        <v>#REF!</v>
      </c>
      <c r="V118" s="88">
        <f t="shared" si="24"/>
        <v>0</v>
      </c>
      <c r="W118" s="100">
        <f t="shared" si="25"/>
        <v>0</v>
      </c>
      <c r="X118" s="92"/>
      <c r="Y118" s="10"/>
      <c r="Z118" s="10">
        <v>0</v>
      </c>
      <c r="AA118" s="10">
        <v>0</v>
      </c>
      <c r="AB118" s="10">
        <v>0</v>
      </c>
    </row>
    <row r="119" spans="1:28" x14ac:dyDescent="0.25">
      <c r="A119" t="e">
        <f t="shared" si="18"/>
        <v>#REF!</v>
      </c>
      <c r="B119" s="8"/>
      <c r="C119" s="9" t="s">
        <v>16</v>
      </c>
      <c r="D119" s="105" t="e">
        <f>'დაზუსტ. ბიუჯ.'!#REF!</f>
        <v>#REF!</v>
      </c>
      <c r="E119" s="88" t="e">
        <f>'დაზუსტ. საკუთ.'!#REF!</f>
        <v>#REF!</v>
      </c>
      <c r="F119" s="88" t="e">
        <f>'დაზუსტ. ბიუჯ. ფონდ.'!#REF!</f>
        <v>#REF!</v>
      </c>
      <c r="G119" s="88">
        <f>'გრანტის საკასო'!D118</f>
        <v>0</v>
      </c>
      <c r="H119" s="88">
        <f>'მიზნ.გრანტის საკასო '!D118</f>
        <v>0</v>
      </c>
      <c r="I119" s="105" t="e">
        <f>'დაზუსტ. ბიუჯ.'!#REF!-'დაზუსტ. ბიუჯ.'!#REF!</f>
        <v>#REF!</v>
      </c>
      <c r="J119" s="88" t="e">
        <f>'დაზუსტ. საკუთ.'!#REF!-'დაზუსტ. საკუთ.'!#REF!</f>
        <v>#REF!</v>
      </c>
      <c r="K119" s="88" t="e">
        <f>'დაზუსტ. ბიუჯ. ფონდ.'!#REF!-'დაზუსტ. ბიუჯ. ფონდ.'!#REF!</f>
        <v>#REF!</v>
      </c>
      <c r="L119" s="88">
        <f>'გრანტის საკასო'!E118</f>
        <v>0</v>
      </c>
      <c r="M119" s="100">
        <f>'მიზნ.გრანტის საკასო '!E118-'მიზნ.გრანტის საკასო '!D118</f>
        <v>0</v>
      </c>
      <c r="N119" s="105" t="e">
        <f>'დაზუსტ. ბიუჯ.'!#REF!-'დაზუსტ. ბიუჯ.'!#REF!</f>
        <v>#REF!</v>
      </c>
      <c r="O119" s="88" t="e">
        <f>'დაზუსტ. საკუთ.'!#REF!-'დაზუსტ. საკუთ.'!#REF!</f>
        <v>#REF!</v>
      </c>
      <c r="P119" s="88" t="e">
        <f>'დაზუსტ. ბიუჯ. ფონდ.'!#REF!</f>
        <v>#REF!</v>
      </c>
      <c r="Q119" s="88">
        <f>'გრანტის საკასო'!J118</f>
        <v>0</v>
      </c>
      <c r="R119" s="100">
        <f>'მიზნ.გრანტის საკასო '!J118-'მიზნ.გრანტის საკასო '!I118</f>
        <v>0</v>
      </c>
      <c r="S119" s="105" t="e">
        <f t="shared" si="19"/>
        <v>#REF!</v>
      </c>
      <c r="T119" s="88" t="e">
        <f t="shared" si="22"/>
        <v>#REF!</v>
      </c>
      <c r="U119" s="88" t="e">
        <f t="shared" si="23"/>
        <v>#REF!</v>
      </c>
      <c r="V119" s="88">
        <f t="shared" si="24"/>
        <v>0</v>
      </c>
      <c r="W119" s="100">
        <f t="shared" si="25"/>
        <v>0</v>
      </c>
      <c r="X119" s="92"/>
      <c r="Y119" s="10"/>
      <c r="Z119" s="10">
        <v>0</v>
      </c>
      <c r="AA119" s="10">
        <v>0</v>
      </c>
      <c r="AB119" s="10">
        <v>0</v>
      </c>
    </row>
    <row r="120" spans="1:28" x14ac:dyDescent="0.25">
      <c r="A120" t="e">
        <f t="shared" si="18"/>
        <v>#REF!</v>
      </c>
      <c r="B120" s="8"/>
      <c r="C120" s="9" t="s">
        <v>17</v>
      </c>
      <c r="D120" s="105" t="e">
        <f>'დაზუსტ. ბიუჯ.'!#REF!</f>
        <v>#REF!</v>
      </c>
      <c r="E120" s="88" t="e">
        <f>'დაზუსტ. საკუთ.'!#REF!</f>
        <v>#REF!</v>
      </c>
      <c r="F120" s="88" t="e">
        <f>'დაზუსტ. ბიუჯ. ფონდ.'!#REF!</f>
        <v>#REF!</v>
      </c>
      <c r="G120" s="88">
        <f>'გრანტის საკასო'!D119</f>
        <v>0</v>
      </c>
      <c r="H120" s="88">
        <f>'მიზნ.გრანტის საკასო '!D119</f>
        <v>0</v>
      </c>
      <c r="I120" s="105" t="e">
        <f>'დაზუსტ. ბიუჯ.'!#REF!-'დაზუსტ. ბიუჯ.'!#REF!</f>
        <v>#REF!</v>
      </c>
      <c r="J120" s="88" t="e">
        <f>'დაზუსტ. საკუთ.'!#REF!-'დაზუსტ. საკუთ.'!#REF!</f>
        <v>#REF!</v>
      </c>
      <c r="K120" s="88" t="e">
        <f>'დაზუსტ. ბიუჯ. ფონდ.'!#REF!-'დაზუსტ. ბიუჯ. ფონდ.'!#REF!</f>
        <v>#REF!</v>
      </c>
      <c r="L120" s="88">
        <f>'გრანტის საკასო'!E119</f>
        <v>0</v>
      </c>
      <c r="M120" s="100">
        <f>'მიზნ.გრანტის საკასო '!E119-'მიზნ.გრანტის საკასო '!D119</f>
        <v>0</v>
      </c>
      <c r="N120" s="105" t="e">
        <f>'დაზუსტ. ბიუჯ.'!#REF!-'დაზუსტ. ბიუჯ.'!#REF!</f>
        <v>#REF!</v>
      </c>
      <c r="O120" s="88" t="e">
        <f>'დაზუსტ. საკუთ.'!#REF!-'დაზუსტ. საკუთ.'!#REF!</f>
        <v>#REF!</v>
      </c>
      <c r="P120" s="88" t="e">
        <f>'დაზუსტ. ბიუჯ. ფონდ.'!#REF!</f>
        <v>#REF!</v>
      </c>
      <c r="Q120" s="88">
        <f>'გრანტის საკასო'!J119</f>
        <v>0</v>
      </c>
      <c r="R120" s="100">
        <f>'მიზნ.გრანტის საკასო '!J119-'მიზნ.გრანტის საკასო '!I119</f>
        <v>0</v>
      </c>
      <c r="S120" s="105" t="e">
        <f t="shared" si="19"/>
        <v>#REF!</v>
      </c>
      <c r="T120" s="88" t="e">
        <f t="shared" si="22"/>
        <v>#REF!</v>
      </c>
      <c r="U120" s="88" t="e">
        <f t="shared" si="23"/>
        <v>#REF!</v>
      </c>
      <c r="V120" s="88">
        <f t="shared" si="24"/>
        <v>0</v>
      </c>
      <c r="W120" s="100">
        <f t="shared" si="25"/>
        <v>0</v>
      </c>
      <c r="X120" s="92"/>
      <c r="Y120" s="10"/>
      <c r="Z120" s="10">
        <v>0</v>
      </c>
      <c r="AA120" s="10">
        <v>0</v>
      </c>
      <c r="AB120" s="10">
        <v>0</v>
      </c>
    </row>
    <row r="121" spans="1:28" x14ac:dyDescent="0.25">
      <c r="A121" t="e">
        <f t="shared" si="18"/>
        <v>#REF!</v>
      </c>
      <c r="B121" s="5"/>
      <c r="C121" s="6" t="s">
        <v>18</v>
      </c>
      <c r="D121" s="104" t="e">
        <f>'დაზუსტ. ბიუჯ.'!#REF!</f>
        <v>#REF!</v>
      </c>
      <c r="E121" s="87" t="e">
        <f>'დაზუსტ. საკუთ.'!#REF!</f>
        <v>#REF!</v>
      </c>
      <c r="F121" s="87" t="e">
        <f>'დაზუსტ. ბიუჯ. ფონდ.'!#REF!</f>
        <v>#REF!</v>
      </c>
      <c r="G121" s="87">
        <f>'გრანტის საკასო'!D120</f>
        <v>0</v>
      </c>
      <c r="H121" s="87">
        <f>'მიზნ.გრანტის საკასო '!D120</f>
        <v>0</v>
      </c>
      <c r="I121" s="104" t="e">
        <f>'დაზუსტ. ბიუჯ.'!#REF!-'დაზუსტ. ბიუჯ.'!#REF!</f>
        <v>#REF!</v>
      </c>
      <c r="J121" s="87" t="e">
        <f>'დაზუსტ. საკუთ.'!#REF!-'დაზუსტ. საკუთ.'!#REF!</f>
        <v>#REF!</v>
      </c>
      <c r="K121" s="87" t="e">
        <f>'დაზუსტ. ბიუჯ. ფონდ.'!#REF!-'დაზუსტ. ბიუჯ. ფონდ.'!#REF!</f>
        <v>#REF!</v>
      </c>
      <c r="L121" s="87">
        <f>'გრანტის საკასო'!E120</f>
        <v>0</v>
      </c>
      <c r="M121" s="99">
        <f>'მიზნ.გრანტის საკასო '!E120-'მიზნ.გრანტის საკასო '!D120</f>
        <v>0</v>
      </c>
      <c r="N121" s="104" t="e">
        <f>'დაზუსტ. ბიუჯ.'!#REF!-'დაზუსტ. ბიუჯ.'!#REF!</f>
        <v>#REF!</v>
      </c>
      <c r="O121" s="87" t="e">
        <f>'დაზუსტ. საკუთ.'!#REF!-'დაზუსტ. საკუთ.'!#REF!</f>
        <v>#REF!</v>
      </c>
      <c r="P121" s="87" t="e">
        <f>'დაზუსტ. ბიუჯ. ფონდ.'!#REF!</f>
        <v>#REF!</v>
      </c>
      <c r="Q121" s="87">
        <f>'გრანტის საკასო'!J120</f>
        <v>0</v>
      </c>
      <c r="R121" s="99">
        <f>'მიზნ.გრანტის საკასო '!J120-'მიზნ.გრანტის საკასო '!I120</f>
        <v>0</v>
      </c>
      <c r="S121" s="104" t="e">
        <f t="shared" si="19"/>
        <v>#REF!</v>
      </c>
      <c r="T121" s="87" t="e">
        <f t="shared" si="22"/>
        <v>#REF!</v>
      </c>
      <c r="U121" s="87" t="e">
        <f t="shared" si="23"/>
        <v>#REF!</v>
      </c>
      <c r="V121" s="87">
        <f t="shared" si="24"/>
        <v>0</v>
      </c>
      <c r="W121" s="99">
        <f t="shared" si="25"/>
        <v>0</v>
      </c>
      <c r="X121" s="91"/>
      <c r="Y121" s="7"/>
      <c r="Z121" s="7">
        <v>0</v>
      </c>
      <c r="AA121" s="7">
        <v>0</v>
      </c>
      <c r="AB121" s="7">
        <v>0</v>
      </c>
    </row>
    <row r="122" spans="1:28" x14ac:dyDescent="0.25">
      <c r="A122" t="e">
        <f t="shared" si="18"/>
        <v>#REF!</v>
      </c>
      <c r="B122" s="5"/>
      <c r="C122" s="6" t="s">
        <v>19</v>
      </c>
      <c r="D122" s="104" t="e">
        <f>'დაზუსტ. ბიუჯ.'!#REF!</f>
        <v>#REF!</v>
      </c>
      <c r="E122" s="87" t="e">
        <f>'დაზუსტ. საკუთ.'!#REF!</f>
        <v>#REF!</v>
      </c>
      <c r="F122" s="87" t="e">
        <f>'დაზუსტ. ბიუჯ. ფონდ.'!#REF!</f>
        <v>#REF!</v>
      </c>
      <c r="G122" s="87">
        <f>'გრანტის საკასო'!D121</f>
        <v>0</v>
      </c>
      <c r="H122" s="87">
        <f>'მიზნ.გრანტის საკასო '!D121</f>
        <v>0</v>
      </c>
      <c r="I122" s="104" t="e">
        <f>'დაზუსტ. ბიუჯ.'!#REF!-'დაზუსტ. ბიუჯ.'!#REF!</f>
        <v>#REF!</v>
      </c>
      <c r="J122" s="87" t="e">
        <f>'დაზუსტ. საკუთ.'!#REF!-'დაზუსტ. საკუთ.'!#REF!</f>
        <v>#REF!</v>
      </c>
      <c r="K122" s="87" t="e">
        <f>'დაზუსტ. ბიუჯ. ფონდ.'!#REF!-'დაზუსტ. ბიუჯ. ფონდ.'!#REF!</f>
        <v>#REF!</v>
      </c>
      <c r="L122" s="87">
        <f>'გრანტის საკასო'!E121</f>
        <v>0</v>
      </c>
      <c r="M122" s="99">
        <f>'მიზნ.გრანტის საკასო '!E121-'მიზნ.გრანტის საკასო '!D121</f>
        <v>0</v>
      </c>
      <c r="N122" s="104" t="e">
        <f>'დაზუსტ. ბიუჯ.'!#REF!-'დაზუსტ. ბიუჯ.'!#REF!</f>
        <v>#REF!</v>
      </c>
      <c r="O122" s="87" t="e">
        <f>'დაზუსტ. საკუთ.'!#REF!-'დაზუსტ. საკუთ.'!#REF!</f>
        <v>#REF!</v>
      </c>
      <c r="P122" s="87" t="e">
        <f>'დაზუსტ. ბიუჯ. ფონდ.'!#REF!</f>
        <v>#REF!</v>
      </c>
      <c r="Q122" s="87">
        <f>'გრანტის საკასო'!J121</f>
        <v>0</v>
      </c>
      <c r="R122" s="99">
        <f>'მიზნ.გრანტის საკასო '!J121-'მიზნ.გრანტის საკასო '!I121</f>
        <v>0</v>
      </c>
      <c r="S122" s="104" t="e">
        <f t="shared" si="19"/>
        <v>#REF!</v>
      </c>
      <c r="T122" s="87" t="e">
        <f t="shared" si="22"/>
        <v>#REF!</v>
      </c>
      <c r="U122" s="87" t="e">
        <f t="shared" si="23"/>
        <v>#REF!</v>
      </c>
      <c r="V122" s="87">
        <f t="shared" si="24"/>
        <v>0</v>
      </c>
      <c r="W122" s="99">
        <f t="shared" si="25"/>
        <v>0</v>
      </c>
      <c r="X122" s="91"/>
      <c r="Y122" s="7"/>
      <c r="Z122" s="7">
        <v>0</v>
      </c>
      <c r="AA122" s="7">
        <v>0</v>
      </c>
      <c r="AB122" s="7">
        <v>0</v>
      </c>
    </row>
    <row r="123" spans="1:28" ht="15.75" thickBot="1" x14ac:dyDescent="0.3">
      <c r="A123" t="e">
        <f t="shared" si="18"/>
        <v>#REF!</v>
      </c>
      <c r="B123" s="11"/>
      <c r="C123" s="12" t="s">
        <v>20</v>
      </c>
      <c r="D123" s="106" t="e">
        <f>'დაზუსტ. ბიუჯ.'!#REF!</f>
        <v>#REF!</v>
      </c>
      <c r="E123" s="89" t="e">
        <f>'დაზუსტ. საკუთ.'!#REF!</f>
        <v>#REF!</v>
      </c>
      <c r="F123" s="89" t="e">
        <f>'დაზუსტ. ბიუჯ. ფონდ.'!#REF!</f>
        <v>#REF!</v>
      </c>
      <c r="G123" s="89">
        <f>'გრანტის საკასო'!D122</f>
        <v>0</v>
      </c>
      <c r="H123" s="89">
        <f>'მიზნ.გრანტის საკასო '!D122</f>
        <v>0</v>
      </c>
      <c r="I123" s="106" t="e">
        <f>'დაზუსტ. ბიუჯ.'!#REF!-'დაზუსტ. ბიუჯ.'!#REF!</f>
        <v>#REF!</v>
      </c>
      <c r="J123" s="89" t="e">
        <f>'დაზუსტ. საკუთ.'!#REF!-'დაზუსტ. საკუთ.'!#REF!</f>
        <v>#REF!</v>
      </c>
      <c r="K123" s="89" t="e">
        <f>'დაზუსტ. ბიუჯ. ფონდ.'!#REF!-'დაზუსტ. ბიუჯ. ფონდ.'!#REF!</f>
        <v>#REF!</v>
      </c>
      <c r="L123" s="89">
        <f>'გრანტის საკასო'!E122</f>
        <v>0</v>
      </c>
      <c r="M123" s="101">
        <f>'მიზნ.გრანტის საკასო '!E122-'მიზნ.გრანტის საკასო '!D122</f>
        <v>0</v>
      </c>
      <c r="N123" s="106" t="e">
        <f>'დაზუსტ. ბიუჯ.'!#REF!-'დაზუსტ. ბიუჯ.'!#REF!</f>
        <v>#REF!</v>
      </c>
      <c r="O123" s="89" t="e">
        <f>'დაზუსტ. საკუთ.'!#REF!-'დაზუსტ. საკუთ.'!#REF!</f>
        <v>#REF!</v>
      </c>
      <c r="P123" s="89" t="e">
        <f>'დაზუსტ. ბიუჯ. ფონდ.'!#REF!</f>
        <v>#REF!</v>
      </c>
      <c r="Q123" s="89">
        <f>'გრანტის საკასო'!J122</f>
        <v>0</v>
      </c>
      <c r="R123" s="101">
        <f>'მიზნ.გრანტის საკასო '!J122-'მიზნ.გრანტის საკასო '!I122</f>
        <v>0</v>
      </c>
      <c r="S123" s="106" t="e">
        <f t="shared" si="19"/>
        <v>#REF!</v>
      </c>
      <c r="T123" s="89" t="e">
        <f t="shared" si="22"/>
        <v>#REF!</v>
      </c>
      <c r="U123" s="89" t="e">
        <f t="shared" si="23"/>
        <v>#REF!</v>
      </c>
      <c r="V123" s="89">
        <f t="shared" si="24"/>
        <v>0</v>
      </c>
      <c r="W123" s="101">
        <f t="shared" si="25"/>
        <v>0</v>
      </c>
      <c r="X123" s="93"/>
      <c r="Y123" s="13"/>
      <c r="Z123" s="13">
        <v>0</v>
      </c>
      <c r="AA123" s="13">
        <v>0</v>
      </c>
      <c r="AB123" s="13">
        <v>0</v>
      </c>
    </row>
    <row r="124" spans="1:28" ht="31.5" thickTop="1" thickBot="1" x14ac:dyDescent="0.3">
      <c r="A124" t="e">
        <f t="shared" si="18"/>
        <v>#REF!</v>
      </c>
      <c r="B124" s="3" t="s">
        <v>38</v>
      </c>
      <c r="C124" s="14" t="s">
        <v>226</v>
      </c>
      <c r="D124" s="103" t="e">
        <f>'დაზუსტ. ბიუჯ.'!#REF!</f>
        <v>#REF!</v>
      </c>
      <c r="E124" s="86" t="e">
        <f>'დაზუსტ. საკუთ.'!#REF!</f>
        <v>#REF!</v>
      </c>
      <c r="F124" s="86" t="e">
        <f>'დაზუსტ. ბიუჯ. ფონდ.'!#REF!</f>
        <v>#REF!</v>
      </c>
      <c r="G124" s="86">
        <f>'გრანტის საკასო'!D123</f>
        <v>0</v>
      </c>
      <c r="H124" s="86">
        <f>'მიზნ.გრანტის საკასო '!D123</f>
        <v>0</v>
      </c>
      <c r="I124" s="103" t="e">
        <f>'დაზუსტ. ბიუჯ.'!#REF!-'დაზუსტ. ბიუჯ.'!#REF!</f>
        <v>#REF!</v>
      </c>
      <c r="J124" s="86" t="e">
        <f>'დაზუსტ. საკუთ.'!#REF!-'დაზუსტ. საკუთ.'!#REF!</f>
        <v>#REF!</v>
      </c>
      <c r="K124" s="86" t="e">
        <f>'დაზუსტ. ბიუჯ. ფონდ.'!#REF!-'დაზუსტ. ბიუჯ. ფონდ.'!#REF!</f>
        <v>#REF!</v>
      </c>
      <c r="L124" s="86">
        <f>'გრანტის საკასო'!E123</f>
        <v>0</v>
      </c>
      <c r="M124" s="102">
        <f>'მიზნ.გრანტის საკასო '!E123-'მიზნ.გრანტის საკასო '!D123</f>
        <v>0</v>
      </c>
      <c r="N124" s="103" t="e">
        <f>'დაზუსტ. ბიუჯ.'!#REF!-'დაზუსტ. ბიუჯ.'!#REF!</f>
        <v>#REF!</v>
      </c>
      <c r="O124" s="86" t="e">
        <f>'დაზუსტ. საკუთ.'!#REF!-'დაზუსტ. საკუთ.'!#REF!</f>
        <v>#REF!</v>
      </c>
      <c r="P124" s="86" t="e">
        <f>'დაზუსტ. ბიუჯ. ფონდ.'!#REF!</f>
        <v>#REF!</v>
      </c>
      <c r="Q124" s="86">
        <f>'გრანტის საკასო'!J123</f>
        <v>0</v>
      </c>
      <c r="R124" s="102">
        <f>'მიზნ.გრანტის საკასო '!J123-'მიზნ.გრანტის საკასო '!I123</f>
        <v>0</v>
      </c>
      <c r="S124" s="103" t="e">
        <f t="shared" si="19"/>
        <v>#REF!</v>
      </c>
      <c r="T124" s="86" t="e">
        <f t="shared" si="22"/>
        <v>#REF!</v>
      </c>
      <c r="U124" s="86" t="e">
        <f t="shared" si="23"/>
        <v>#REF!</v>
      </c>
      <c r="V124" s="86">
        <f t="shared" si="24"/>
        <v>0</v>
      </c>
      <c r="W124" s="102">
        <f t="shared" si="25"/>
        <v>0</v>
      </c>
      <c r="X124" s="94"/>
      <c r="Y124" s="4"/>
      <c r="Z124" s="4">
        <f t="shared" ref="Z124:AB124" si="32">SUM(Z125,Z133,Z134,Z135)</f>
        <v>0</v>
      </c>
      <c r="AA124" s="4">
        <f t="shared" si="32"/>
        <v>0</v>
      </c>
      <c r="AB124" s="4">
        <f t="shared" si="32"/>
        <v>0</v>
      </c>
    </row>
    <row r="125" spans="1:28" ht="15.75" thickTop="1" x14ac:dyDescent="0.25">
      <c r="A125" t="e">
        <f t="shared" si="18"/>
        <v>#REF!</v>
      </c>
      <c r="B125" s="5"/>
      <c r="C125" s="6" t="s">
        <v>10</v>
      </c>
      <c r="D125" s="104" t="e">
        <f>'დაზუსტ. ბიუჯ.'!#REF!</f>
        <v>#REF!</v>
      </c>
      <c r="E125" s="87" t="e">
        <f>'დაზუსტ. საკუთ.'!#REF!</f>
        <v>#REF!</v>
      </c>
      <c r="F125" s="87" t="e">
        <f>'დაზუსტ. ბიუჯ. ფონდ.'!#REF!</f>
        <v>#REF!</v>
      </c>
      <c r="G125" s="87">
        <f>'გრანტის საკასო'!D124</f>
        <v>0</v>
      </c>
      <c r="H125" s="87">
        <f>'მიზნ.გრანტის საკასო '!D124</f>
        <v>0</v>
      </c>
      <c r="I125" s="104" t="e">
        <f>'დაზუსტ. ბიუჯ.'!#REF!-'დაზუსტ. ბიუჯ.'!#REF!</f>
        <v>#REF!</v>
      </c>
      <c r="J125" s="87" t="e">
        <f>'დაზუსტ. საკუთ.'!#REF!-'დაზუსტ. საკუთ.'!#REF!</f>
        <v>#REF!</v>
      </c>
      <c r="K125" s="87" t="e">
        <f>'დაზუსტ. ბიუჯ. ფონდ.'!#REF!-'დაზუსტ. ბიუჯ. ფონდ.'!#REF!</f>
        <v>#REF!</v>
      </c>
      <c r="L125" s="87">
        <f>'გრანტის საკასო'!E124</f>
        <v>0</v>
      </c>
      <c r="M125" s="99">
        <f>'მიზნ.გრანტის საკასო '!E124-'მიზნ.გრანტის საკასო '!D124</f>
        <v>0</v>
      </c>
      <c r="N125" s="104" t="e">
        <f>'დაზუსტ. ბიუჯ.'!#REF!-'დაზუსტ. ბიუჯ.'!#REF!</f>
        <v>#REF!</v>
      </c>
      <c r="O125" s="87" t="e">
        <f>'დაზუსტ. საკუთ.'!#REF!-'დაზუსტ. საკუთ.'!#REF!</f>
        <v>#REF!</v>
      </c>
      <c r="P125" s="87" t="e">
        <f>'დაზუსტ. ბიუჯ. ფონდ.'!#REF!</f>
        <v>#REF!</v>
      </c>
      <c r="Q125" s="87">
        <f>'გრანტის საკასო'!J124</f>
        <v>0</v>
      </c>
      <c r="R125" s="99">
        <f>'მიზნ.გრანტის საკასო '!J124-'მიზნ.გრანტის საკასო '!I124</f>
        <v>0</v>
      </c>
      <c r="S125" s="104" t="e">
        <f t="shared" si="19"/>
        <v>#REF!</v>
      </c>
      <c r="T125" s="87" t="e">
        <f t="shared" si="22"/>
        <v>#REF!</v>
      </c>
      <c r="U125" s="87" t="e">
        <f t="shared" si="23"/>
        <v>#REF!</v>
      </c>
      <c r="V125" s="87">
        <f t="shared" si="24"/>
        <v>0</v>
      </c>
      <c r="W125" s="99">
        <f t="shared" si="25"/>
        <v>0</v>
      </c>
      <c r="X125" s="91"/>
      <c r="Y125" s="7"/>
      <c r="Z125" s="7">
        <f t="shared" ref="Z125:AB125" si="33">SUM(Z126:Z132)</f>
        <v>0</v>
      </c>
      <c r="AA125" s="7">
        <f t="shared" si="33"/>
        <v>0</v>
      </c>
      <c r="AB125" s="7">
        <f t="shared" si="33"/>
        <v>0</v>
      </c>
    </row>
    <row r="126" spans="1:28" x14ac:dyDescent="0.25">
      <c r="A126" t="e">
        <f t="shared" si="18"/>
        <v>#REF!</v>
      </c>
      <c r="B126" s="8"/>
      <c r="C126" s="9" t="s">
        <v>11</v>
      </c>
      <c r="D126" s="105" t="e">
        <f>'დაზუსტ. ბიუჯ.'!#REF!</f>
        <v>#REF!</v>
      </c>
      <c r="E126" s="88" t="e">
        <f>'დაზუსტ. საკუთ.'!#REF!</f>
        <v>#REF!</v>
      </c>
      <c r="F126" s="88" t="e">
        <f>'დაზუსტ. ბიუჯ. ფონდ.'!#REF!</f>
        <v>#REF!</v>
      </c>
      <c r="G126" s="88">
        <f>'გრანტის საკასო'!D125</f>
        <v>0</v>
      </c>
      <c r="H126" s="88">
        <f>'მიზნ.გრანტის საკასო '!D125</f>
        <v>0</v>
      </c>
      <c r="I126" s="105" t="e">
        <f>'დაზუსტ. ბიუჯ.'!#REF!-'დაზუსტ. ბიუჯ.'!#REF!</f>
        <v>#REF!</v>
      </c>
      <c r="J126" s="88" t="e">
        <f>'დაზუსტ. საკუთ.'!#REF!-'დაზუსტ. საკუთ.'!#REF!</f>
        <v>#REF!</v>
      </c>
      <c r="K126" s="88" t="e">
        <f>'დაზუსტ. ბიუჯ. ფონდ.'!#REF!-'დაზუსტ. ბიუჯ. ფონდ.'!#REF!</f>
        <v>#REF!</v>
      </c>
      <c r="L126" s="88">
        <f>'გრანტის საკასო'!E125</f>
        <v>0</v>
      </c>
      <c r="M126" s="100">
        <f>'მიზნ.გრანტის საკასო '!E125-'მიზნ.გრანტის საკასო '!D125</f>
        <v>0</v>
      </c>
      <c r="N126" s="105" t="e">
        <f>'დაზუსტ. ბიუჯ.'!#REF!-'დაზუსტ. ბიუჯ.'!#REF!</f>
        <v>#REF!</v>
      </c>
      <c r="O126" s="88" t="e">
        <f>'დაზუსტ. საკუთ.'!#REF!-'დაზუსტ. საკუთ.'!#REF!</f>
        <v>#REF!</v>
      </c>
      <c r="P126" s="88" t="e">
        <f>'დაზუსტ. ბიუჯ. ფონდ.'!#REF!</f>
        <v>#REF!</v>
      </c>
      <c r="Q126" s="88">
        <f>'გრანტის საკასო'!J125</f>
        <v>0</v>
      </c>
      <c r="R126" s="100">
        <f>'მიზნ.გრანტის საკასო '!J125-'მიზნ.გრანტის საკასო '!I125</f>
        <v>0</v>
      </c>
      <c r="S126" s="105" t="e">
        <f t="shared" si="19"/>
        <v>#REF!</v>
      </c>
      <c r="T126" s="88" t="e">
        <f t="shared" si="22"/>
        <v>#REF!</v>
      </c>
      <c r="U126" s="88" t="e">
        <f t="shared" si="23"/>
        <v>#REF!</v>
      </c>
      <c r="V126" s="88">
        <f t="shared" si="24"/>
        <v>0</v>
      </c>
      <c r="W126" s="100">
        <f t="shared" si="25"/>
        <v>0</v>
      </c>
      <c r="X126" s="92"/>
      <c r="Y126" s="10"/>
      <c r="Z126" s="10">
        <v>0</v>
      </c>
      <c r="AA126" s="10">
        <v>0</v>
      </c>
      <c r="AB126" s="10">
        <v>0</v>
      </c>
    </row>
    <row r="127" spans="1:28" x14ac:dyDescent="0.25">
      <c r="A127" t="e">
        <f t="shared" si="18"/>
        <v>#REF!</v>
      </c>
      <c r="B127" s="8"/>
      <c r="C127" s="9" t="s">
        <v>12</v>
      </c>
      <c r="D127" s="105" t="e">
        <f>'დაზუსტ. ბიუჯ.'!#REF!</f>
        <v>#REF!</v>
      </c>
      <c r="E127" s="88" t="e">
        <f>'დაზუსტ. საკუთ.'!#REF!</f>
        <v>#REF!</v>
      </c>
      <c r="F127" s="88" t="e">
        <f>'დაზუსტ. ბიუჯ. ფონდ.'!#REF!</f>
        <v>#REF!</v>
      </c>
      <c r="G127" s="88">
        <f>'გრანტის საკასო'!D126</f>
        <v>0</v>
      </c>
      <c r="H127" s="88">
        <f>'მიზნ.გრანტის საკასო '!D126</f>
        <v>0</v>
      </c>
      <c r="I127" s="105" t="e">
        <f>'დაზუსტ. ბიუჯ.'!#REF!-'დაზუსტ. ბიუჯ.'!#REF!</f>
        <v>#REF!</v>
      </c>
      <c r="J127" s="88" t="e">
        <f>'დაზუსტ. საკუთ.'!#REF!-'დაზუსტ. საკუთ.'!#REF!</f>
        <v>#REF!</v>
      </c>
      <c r="K127" s="88" t="e">
        <f>'დაზუსტ. ბიუჯ. ფონდ.'!#REF!-'დაზუსტ. ბიუჯ. ფონდ.'!#REF!</f>
        <v>#REF!</v>
      </c>
      <c r="L127" s="88">
        <f>'გრანტის საკასო'!E126</f>
        <v>0</v>
      </c>
      <c r="M127" s="100">
        <f>'მიზნ.გრანტის საკასო '!E126-'მიზნ.გრანტის საკასო '!D126</f>
        <v>0</v>
      </c>
      <c r="N127" s="105" t="e">
        <f>'დაზუსტ. ბიუჯ.'!#REF!-'დაზუსტ. ბიუჯ.'!#REF!</f>
        <v>#REF!</v>
      </c>
      <c r="O127" s="88" t="e">
        <f>'დაზუსტ. საკუთ.'!#REF!-'დაზუსტ. საკუთ.'!#REF!</f>
        <v>#REF!</v>
      </c>
      <c r="P127" s="88" t="e">
        <f>'დაზუსტ. ბიუჯ. ფონდ.'!#REF!</f>
        <v>#REF!</v>
      </c>
      <c r="Q127" s="88">
        <f>'გრანტის საკასო'!J126</f>
        <v>0</v>
      </c>
      <c r="R127" s="100">
        <f>'მიზნ.გრანტის საკასო '!J126-'მიზნ.გრანტის საკასო '!I126</f>
        <v>0</v>
      </c>
      <c r="S127" s="105" t="e">
        <f t="shared" si="19"/>
        <v>#REF!</v>
      </c>
      <c r="T127" s="88" t="e">
        <f t="shared" si="22"/>
        <v>#REF!</v>
      </c>
      <c r="U127" s="88" t="e">
        <f t="shared" si="23"/>
        <v>#REF!</v>
      </c>
      <c r="V127" s="88">
        <f t="shared" si="24"/>
        <v>0</v>
      </c>
      <c r="W127" s="100">
        <f t="shared" si="25"/>
        <v>0</v>
      </c>
      <c r="X127" s="92"/>
      <c r="Y127" s="10"/>
      <c r="Z127" s="10">
        <v>0</v>
      </c>
      <c r="AA127" s="10">
        <v>0</v>
      </c>
      <c r="AB127" s="10">
        <v>0</v>
      </c>
    </row>
    <row r="128" spans="1:28" x14ac:dyDescent="0.25">
      <c r="A128" t="e">
        <f t="shared" si="18"/>
        <v>#REF!</v>
      </c>
      <c r="B128" s="8"/>
      <c r="C128" s="9" t="s">
        <v>13</v>
      </c>
      <c r="D128" s="105" t="e">
        <f>'დაზუსტ. ბიუჯ.'!#REF!</f>
        <v>#REF!</v>
      </c>
      <c r="E128" s="88" t="e">
        <f>'დაზუსტ. საკუთ.'!#REF!</f>
        <v>#REF!</v>
      </c>
      <c r="F128" s="88" t="e">
        <f>'დაზუსტ. ბიუჯ. ფონდ.'!#REF!</f>
        <v>#REF!</v>
      </c>
      <c r="G128" s="88">
        <f>'გრანტის საკასო'!D127</f>
        <v>0</v>
      </c>
      <c r="H128" s="88">
        <f>'მიზნ.გრანტის საკასო '!D127</f>
        <v>0</v>
      </c>
      <c r="I128" s="105" t="e">
        <f>'დაზუსტ. ბიუჯ.'!#REF!-'დაზუსტ. ბიუჯ.'!#REF!</f>
        <v>#REF!</v>
      </c>
      <c r="J128" s="88" t="e">
        <f>'დაზუსტ. საკუთ.'!#REF!-'დაზუსტ. საკუთ.'!#REF!</f>
        <v>#REF!</v>
      </c>
      <c r="K128" s="88" t="e">
        <f>'დაზუსტ. ბიუჯ. ფონდ.'!#REF!-'დაზუსტ. ბიუჯ. ფონდ.'!#REF!</f>
        <v>#REF!</v>
      </c>
      <c r="L128" s="88">
        <f>'გრანტის საკასო'!E127</f>
        <v>0</v>
      </c>
      <c r="M128" s="100">
        <f>'მიზნ.გრანტის საკასო '!E127-'მიზნ.გრანტის საკასო '!D127</f>
        <v>0</v>
      </c>
      <c r="N128" s="105" t="e">
        <f>'დაზუსტ. ბიუჯ.'!#REF!-'დაზუსტ. ბიუჯ.'!#REF!</f>
        <v>#REF!</v>
      </c>
      <c r="O128" s="88" t="e">
        <f>'დაზუსტ. საკუთ.'!#REF!-'დაზუსტ. საკუთ.'!#REF!</f>
        <v>#REF!</v>
      </c>
      <c r="P128" s="88" t="e">
        <f>'დაზუსტ. ბიუჯ. ფონდ.'!#REF!</f>
        <v>#REF!</v>
      </c>
      <c r="Q128" s="88">
        <f>'გრანტის საკასო'!J127</f>
        <v>0</v>
      </c>
      <c r="R128" s="100">
        <f>'მიზნ.გრანტის საკასო '!J127-'მიზნ.გრანტის საკასო '!I127</f>
        <v>0</v>
      </c>
      <c r="S128" s="105" t="e">
        <f t="shared" si="19"/>
        <v>#REF!</v>
      </c>
      <c r="T128" s="88" t="e">
        <f t="shared" si="22"/>
        <v>#REF!</v>
      </c>
      <c r="U128" s="88" t="e">
        <f t="shared" si="23"/>
        <v>#REF!</v>
      </c>
      <c r="V128" s="88">
        <f t="shared" si="24"/>
        <v>0</v>
      </c>
      <c r="W128" s="100">
        <f t="shared" si="25"/>
        <v>0</v>
      </c>
      <c r="X128" s="92"/>
      <c r="Y128" s="10"/>
      <c r="Z128" s="10">
        <v>0</v>
      </c>
      <c r="AA128" s="10">
        <v>0</v>
      </c>
      <c r="AB128" s="10">
        <v>0</v>
      </c>
    </row>
    <row r="129" spans="1:28" x14ac:dyDescent="0.25">
      <c r="A129" t="e">
        <f t="shared" si="18"/>
        <v>#REF!</v>
      </c>
      <c r="B129" s="8"/>
      <c r="C129" s="9" t="s">
        <v>14</v>
      </c>
      <c r="D129" s="105" t="e">
        <f>'დაზუსტ. ბიუჯ.'!#REF!</f>
        <v>#REF!</v>
      </c>
      <c r="E129" s="88" t="e">
        <f>'დაზუსტ. საკუთ.'!#REF!</f>
        <v>#REF!</v>
      </c>
      <c r="F129" s="88" t="e">
        <f>'დაზუსტ. ბიუჯ. ფონდ.'!#REF!</f>
        <v>#REF!</v>
      </c>
      <c r="G129" s="88">
        <f>'გრანტის საკასო'!D128</f>
        <v>0</v>
      </c>
      <c r="H129" s="88">
        <f>'მიზნ.გრანტის საკასო '!D128</f>
        <v>0</v>
      </c>
      <c r="I129" s="105" t="e">
        <f>'დაზუსტ. ბიუჯ.'!#REF!-'დაზუსტ. ბიუჯ.'!#REF!</f>
        <v>#REF!</v>
      </c>
      <c r="J129" s="88" t="e">
        <f>'დაზუსტ. საკუთ.'!#REF!-'დაზუსტ. საკუთ.'!#REF!</f>
        <v>#REF!</v>
      </c>
      <c r="K129" s="88" t="e">
        <f>'დაზუსტ. ბიუჯ. ფონდ.'!#REF!-'დაზუსტ. ბიუჯ. ფონდ.'!#REF!</f>
        <v>#REF!</v>
      </c>
      <c r="L129" s="88">
        <f>'გრანტის საკასო'!E128</f>
        <v>0</v>
      </c>
      <c r="M129" s="100">
        <f>'მიზნ.გრანტის საკასო '!E128-'მიზნ.გრანტის საკასო '!D128</f>
        <v>0</v>
      </c>
      <c r="N129" s="105" t="e">
        <f>'დაზუსტ. ბიუჯ.'!#REF!-'დაზუსტ. ბიუჯ.'!#REF!</f>
        <v>#REF!</v>
      </c>
      <c r="O129" s="88" t="e">
        <f>'დაზუსტ. საკუთ.'!#REF!-'დაზუსტ. საკუთ.'!#REF!</f>
        <v>#REF!</v>
      </c>
      <c r="P129" s="88" t="e">
        <f>'დაზუსტ. ბიუჯ. ფონდ.'!#REF!</f>
        <v>#REF!</v>
      </c>
      <c r="Q129" s="88">
        <f>'გრანტის საკასო'!J128</f>
        <v>0</v>
      </c>
      <c r="R129" s="100">
        <f>'მიზნ.გრანტის საკასო '!J128-'მიზნ.გრანტის საკასო '!I128</f>
        <v>0</v>
      </c>
      <c r="S129" s="105" t="e">
        <f t="shared" si="19"/>
        <v>#REF!</v>
      </c>
      <c r="T129" s="88" t="e">
        <f t="shared" si="22"/>
        <v>#REF!</v>
      </c>
      <c r="U129" s="88" t="e">
        <f t="shared" si="23"/>
        <v>#REF!</v>
      </c>
      <c r="V129" s="88">
        <f t="shared" si="24"/>
        <v>0</v>
      </c>
      <c r="W129" s="100">
        <f t="shared" si="25"/>
        <v>0</v>
      </c>
      <c r="X129" s="92"/>
      <c r="Y129" s="10"/>
      <c r="Z129" s="10">
        <v>0</v>
      </c>
      <c r="AA129" s="10">
        <v>0</v>
      </c>
      <c r="AB129" s="10">
        <v>0</v>
      </c>
    </row>
    <row r="130" spans="1:28" x14ac:dyDescent="0.25">
      <c r="A130" t="e">
        <f t="shared" si="18"/>
        <v>#REF!</v>
      </c>
      <c r="B130" s="8"/>
      <c r="C130" s="9" t="s">
        <v>15</v>
      </c>
      <c r="D130" s="105" t="e">
        <f>'დაზუსტ. ბიუჯ.'!#REF!</f>
        <v>#REF!</v>
      </c>
      <c r="E130" s="88" t="e">
        <f>'დაზუსტ. საკუთ.'!#REF!</f>
        <v>#REF!</v>
      </c>
      <c r="F130" s="88" t="e">
        <f>'დაზუსტ. ბიუჯ. ფონდ.'!#REF!</f>
        <v>#REF!</v>
      </c>
      <c r="G130" s="88">
        <f>'გრანტის საკასო'!D129</f>
        <v>0</v>
      </c>
      <c r="H130" s="88">
        <f>'მიზნ.გრანტის საკასო '!D129</f>
        <v>0</v>
      </c>
      <c r="I130" s="105" t="e">
        <f>'დაზუსტ. ბიუჯ.'!#REF!-'დაზუსტ. ბიუჯ.'!#REF!</f>
        <v>#REF!</v>
      </c>
      <c r="J130" s="88" t="e">
        <f>'დაზუსტ. საკუთ.'!#REF!-'დაზუსტ. საკუთ.'!#REF!</f>
        <v>#REF!</v>
      </c>
      <c r="K130" s="88" t="e">
        <f>'დაზუსტ. ბიუჯ. ფონდ.'!#REF!-'დაზუსტ. ბიუჯ. ფონდ.'!#REF!</f>
        <v>#REF!</v>
      </c>
      <c r="L130" s="88">
        <f>'გრანტის საკასო'!E129</f>
        <v>0</v>
      </c>
      <c r="M130" s="100">
        <f>'მიზნ.გრანტის საკასო '!E129-'მიზნ.გრანტის საკასო '!D129</f>
        <v>0</v>
      </c>
      <c r="N130" s="105" t="e">
        <f>'დაზუსტ. ბიუჯ.'!#REF!-'დაზუსტ. ბიუჯ.'!#REF!</f>
        <v>#REF!</v>
      </c>
      <c r="O130" s="88" t="e">
        <f>'დაზუსტ. საკუთ.'!#REF!-'დაზუსტ. საკუთ.'!#REF!</f>
        <v>#REF!</v>
      </c>
      <c r="P130" s="88" t="e">
        <f>'დაზუსტ. ბიუჯ. ფონდ.'!#REF!</f>
        <v>#REF!</v>
      </c>
      <c r="Q130" s="88">
        <f>'გრანტის საკასო'!J129</f>
        <v>0</v>
      </c>
      <c r="R130" s="100">
        <f>'მიზნ.გრანტის საკასო '!J129-'მიზნ.გრანტის საკასო '!I129</f>
        <v>0</v>
      </c>
      <c r="S130" s="105" t="e">
        <f t="shared" si="19"/>
        <v>#REF!</v>
      </c>
      <c r="T130" s="88" t="e">
        <f t="shared" si="22"/>
        <v>#REF!</v>
      </c>
      <c r="U130" s="88" t="e">
        <f t="shared" si="23"/>
        <v>#REF!</v>
      </c>
      <c r="V130" s="88">
        <f t="shared" si="24"/>
        <v>0</v>
      </c>
      <c r="W130" s="100">
        <f t="shared" si="25"/>
        <v>0</v>
      </c>
      <c r="X130" s="92"/>
      <c r="Y130" s="10"/>
      <c r="Z130" s="10">
        <v>0</v>
      </c>
      <c r="AA130" s="10">
        <v>0</v>
      </c>
      <c r="AB130" s="10">
        <v>0</v>
      </c>
    </row>
    <row r="131" spans="1:28" x14ac:dyDescent="0.25">
      <c r="A131" t="e">
        <f t="shared" si="18"/>
        <v>#REF!</v>
      </c>
      <c r="B131" s="8"/>
      <c r="C131" s="9" t="s">
        <v>16</v>
      </c>
      <c r="D131" s="105" t="e">
        <f>'დაზუსტ. ბიუჯ.'!#REF!</f>
        <v>#REF!</v>
      </c>
      <c r="E131" s="88" t="e">
        <f>'დაზუსტ. საკუთ.'!#REF!</f>
        <v>#REF!</v>
      </c>
      <c r="F131" s="88" t="e">
        <f>'დაზუსტ. ბიუჯ. ფონდ.'!#REF!</f>
        <v>#REF!</v>
      </c>
      <c r="G131" s="88">
        <f>'გრანტის საკასო'!D130</f>
        <v>0</v>
      </c>
      <c r="H131" s="88">
        <f>'მიზნ.გრანტის საკასო '!D130</f>
        <v>0</v>
      </c>
      <c r="I131" s="105" t="e">
        <f>'დაზუსტ. ბიუჯ.'!#REF!-'დაზუსტ. ბიუჯ.'!#REF!</f>
        <v>#REF!</v>
      </c>
      <c r="J131" s="88" t="e">
        <f>'დაზუსტ. საკუთ.'!#REF!-'დაზუსტ. საკუთ.'!#REF!</f>
        <v>#REF!</v>
      </c>
      <c r="K131" s="88" t="e">
        <f>'დაზუსტ. ბიუჯ. ფონდ.'!#REF!-'დაზუსტ. ბიუჯ. ფონდ.'!#REF!</f>
        <v>#REF!</v>
      </c>
      <c r="L131" s="88">
        <f>'გრანტის საკასო'!E130</f>
        <v>0</v>
      </c>
      <c r="M131" s="100">
        <f>'მიზნ.გრანტის საკასო '!E130-'მიზნ.გრანტის საკასო '!D130</f>
        <v>0</v>
      </c>
      <c r="N131" s="105" t="e">
        <f>'დაზუსტ. ბიუჯ.'!#REF!-'დაზუსტ. ბიუჯ.'!#REF!</f>
        <v>#REF!</v>
      </c>
      <c r="O131" s="88" t="e">
        <f>'დაზუსტ. საკუთ.'!#REF!-'დაზუსტ. საკუთ.'!#REF!</f>
        <v>#REF!</v>
      </c>
      <c r="P131" s="88" t="e">
        <f>'დაზუსტ. ბიუჯ. ფონდ.'!#REF!</f>
        <v>#REF!</v>
      </c>
      <c r="Q131" s="88">
        <f>'გრანტის საკასო'!J130</f>
        <v>0</v>
      </c>
      <c r="R131" s="100">
        <f>'მიზნ.გრანტის საკასო '!J130-'მიზნ.გრანტის საკასო '!I130</f>
        <v>0</v>
      </c>
      <c r="S131" s="105" t="e">
        <f t="shared" si="19"/>
        <v>#REF!</v>
      </c>
      <c r="T131" s="88" t="e">
        <f t="shared" si="22"/>
        <v>#REF!</v>
      </c>
      <c r="U131" s="88" t="e">
        <f t="shared" si="23"/>
        <v>#REF!</v>
      </c>
      <c r="V131" s="88">
        <f t="shared" si="24"/>
        <v>0</v>
      </c>
      <c r="W131" s="100">
        <f t="shared" si="25"/>
        <v>0</v>
      </c>
      <c r="X131" s="92"/>
      <c r="Y131" s="10"/>
      <c r="Z131" s="10">
        <v>0</v>
      </c>
      <c r="AA131" s="10">
        <v>0</v>
      </c>
      <c r="AB131" s="10">
        <v>0</v>
      </c>
    </row>
    <row r="132" spans="1:28" x14ac:dyDescent="0.25">
      <c r="A132" t="e">
        <f t="shared" si="18"/>
        <v>#REF!</v>
      </c>
      <c r="B132" s="8"/>
      <c r="C132" s="9" t="s">
        <v>17</v>
      </c>
      <c r="D132" s="105" t="e">
        <f>'დაზუსტ. ბიუჯ.'!#REF!</f>
        <v>#REF!</v>
      </c>
      <c r="E132" s="88" t="e">
        <f>'დაზუსტ. საკუთ.'!#REF!</f>
        <v>#REF!</v>
      </c>
      <c r="F132" s="88" t="e">
        <f>'დაზუსტ. ბიუჯ. ფონდ.'!#REF!</f>
        <v>#REF!</v>
      </c>
      <c r="G132" s="88">
        <f>'გრანტის საკასო'!D131</f>
        <v>0</v>
      </c>
      <c r="H132" s="88">
        <f>'მიზნ.გრანტის საკასო '!D131</f>
        <v>0</v>
      </c>
      <c r="I132" s="105" t="e">
        <f>'დაზუსტ. ბიუჯ.'!#REF!-'დაზუსტ. ბიუჯ.'!#REF!</f>
        <v>#REF!</v>
      </c>
      <c r="J132" s="88" t="e">
        <f>'დაზუსტ. საკუთ.'!#REF!-'დაზუსტ. საკუთ.'!#REF!</f>
        <v>#REF!</v>
      </c>
      <c r="K132" s="88" t="e">
        <f>'დაზუსტ. ბიუჯ. ფონდ.'!#REF!-'დაზუსტ. ბიუჯ. ფონდ.'!#REF!</f>
        <v>#REF!</v>
      </c>
      <c r="L132" s="88">
        <f>'გრანტის საკასო'!E131</f>
        <v>0</v>
      </c>
      <c r="M132" s="100">
        <f>'მიზნ.გრანტის საკასო '!E131-'მიზნ.გრანტის საკასო '!D131</f>
        <v>0</v>
      </c>
      <c r="N132" s="105" t="e">
        <f>'დაზუსტ. ბიუჯ.'!#REF!-'დაზუსტ. ბიუჯ.'!#REF!</f>
        <v>#REF!</v>
      </c>
      <c r="O132" s="88" t="e">
        <f>'დაზუსტ. საკუთ.'!#REF!-'დაზუსტ. საკუთ.'!#REF!</f>
        <v>#REF!</v>
      </c>
      <c r="P132" s="88" t="e">
        <f>'დაზუსტ. ბიუჯ. ფონდ.'!#REF!</f>
        <v>#REF!</v>
      </c>
      <c r="Q132" s="88">
        <f>'გრანტის საკასო'!J131</f>
        <v>0</v>
      </c>
      <c r="R132" s="100">
        <f>'მიზნ.გრანტის საკასო '!J131-'მიზნ.გრანტის საკასო '!I131</f>
        <v>0</v>
      </c>
      <c r="S132" s="105" t="e">
        <f t="shared" si="19"/>
        <v>#REF!</v>
      </c>
      <c r="T132" s="88" t="e">
        <f t="shared" si="22"/>
        <v>#REF!</v>
      </c>
      <c r="U132" s="88" t="e">
        <f t="shared" si="23"/>
        <v>#REF!</v>
      </c>
      <c r="V132" s="88">
        <f t="shared" si="24"/>
        <v>0</v>
      </c>
      <c r="W132" s="100">
        <f t="shared" si="25"/>
        <v>0</v>
      </c>
      <c r="X132" s="92"/>
      <c r="Y132" s="10"/>
      <c r="Z132" s="10">
        <v>0</v>
      </c>
      <c r="AA132" s="10">
        <v>0</v>
      </c>
      <c r="AB132" s="10">
        <v>0</v>
      </c>
    </row>
    <row r="133" spans="1:28" x14ac:dyDescent="0.25">
      <c r="A133" t="e">
        <f t="shared" ref="A133:A196" si="34">IF(OR(D133&lt;&gt;0,E133&lt;&gt;0,F133&lt;&gt;0,G133&lt;&gt;0,H133&lt;&gt;0,),"a","b")</f>
        <v>#REF!</v>
      </c>
      <c r="B133" s="5"/>
      <c r="C133" s="6" t="s">
        <v>18</v>
      </c>
      <c r="D133" s="104" t="e">
        <f>'დაზუსტ. ბიუჯ.'!#REF!</f>
        <v>#REF!</v>
      </c>
      <c r="E133" s="87" t="e">
        <f>'დაზუსტ. საკუთ.'!#REF!</f>
        <v>#REF!</v>
      </c>
      <c r="F133" s="87" t="e">
        <f>'დაზუსტ. ბიუჯ. ფონდ.'!#REF!</f>
        <v>#REF!</v>
      </c>
      <c r="G133" s="87">
        <f>'გრანტის საკასო'!D132</f>
        <v>0</v>
      </c>
      <c r="H133" s="87">
        <f>'მიზნ.გრანტის საკასო '!D132</f>
        <v>0</v>
      </c>
      <c r="I133" s="104" t="e">
        <f>'დაზუსტ. ბიუჯ.'!#REF!-'დაზუსტ. ბიუჯ.'!#REF!</f>
        <v>#REF!</v>
      </c>
      <c r="J133" s="87" t="e">
        <f>'დაზუსტ. საკუთ.'!#REF!-'დაზუსტ. საკუთ.'!#REF!</f>
        <v>#REF!</v>
      </c>
      <c r="K133" s="87" t="e">
        <f>'დაზუსტ. ბიუჯ. ფონდ.'!#REF!-'დაზუსტ. ბიუჯ. ფონდ.'!#REF!</f>
        <v>#REF!</v>
      </c>
      <c r="L133" s="87">
        <f>'გრანტის საკასო'!E132</f>
        <v>0</v>
      </c>
      <c r="M133" s="99">
        <f>'მიზნ.გრანტის საკასო '!E132-'მიზნ.გრანტის საკასო '!D132</f>
        <v>0</v>
      </c>
      <c r="N133" s="104" t="e">
        <f>'დაზუსტ. ბიუჯ.'!#REF!-'დაზუსტ. ბიუჯ.'!#REF!</f>
        <v>#REF!</v>
      </c>
      <c r="O133" s="87" t="e">
        <f>'დაზუსტ. საკუთ.'!#REF!-'დაზუსტ. საკუთ.'!#REF!</f>
        <v>#REF!</v>
      </c>
      <c r="P133" s="87" t="e">
        <f>'დაზუსტ. ბიუჯ. ფონდ.'!#REF!</f>
        <v>#REF!</v>
      </c>
      <c r="Q133" s="87">
        <f>'გრანტის საკასო'!J132</f>
        <v>0</v>
      </c>
      <c r="R133" s="99">
        <f>'მიზნ.გრანტის საკასო '!J132-'მიზნ.გრანტის საკასო '!I132</f>
        <v>0</v>
      </c>
      <c r="S133" s="104" t="e">
        <f t="shared" ref="S133:S196" si="35">N133+I133+D133</f>
        <v>#REF!</v>
      </c>
      <c r="T133" s="87" t="e">
        <f t="shared" si="22"/>
        <v>#REF!</v>
      </c>
      <c r="U133" s="87" t="e">
        <f t="shared" si="23"/>
        <v>#REF!</v>
      </c>
      <c r="V133" s="87">
        <f t="shared" si="24"/>
        <v>0</v>
      </c>
      <c r="W133" s="99">
        <f t="shared" si="25"/>
        <v>0</v>
      </c>
      <c r="X133" s="91"/>
      <c r="Y133" s="7"/>
      <c r="Z133" s="7">
        <v>0</v>
      </c>
      <c r="AA133" s="7">
        <v>0</v>
      </c>
      <c r="AB133" s="7">
        <v>0</v>
      </c>
    </row>
    <row r="134" spans="1:28" x14ac:dyDescent="0.25">
      <c r="A134" t="e">
        <f t="shared" si="34"/>
        <v>#REF!</v>
      </c>
      <c r="B134" s="5"/>
      <c r="C134" s="6" t="s">
        <v>19</v>
      </c>
      <c r="D134" s="104" t="e">
        <f>'დაზუსტ. ბიუჯ.'!#REF!</f>
        <v>#REF!</v>
      </c>
      <c r="E134" s="87" t="e">
        <f>'დაზუსტ. საკუთ.'!#REF!</f>
        <v>#REF!</v>
      </c>
      <c r="F134" s="87" t="e">
        <f>'დაზუსტ. ბიუჯ. ფონდ.'!#REF!</f>
        <v>#REF!</v>
      </c>
      <c r="G134" s="87">
        <f>'გრანტის საკასო'!D133</f>
        <v>0</v>
      </c>
      <c r="H134" s="87">
        <f>'მიზნ.გრანტის საკასო '!D133</f>
        <v>0</v>
      </c>
      <c r="I134" s="104" t="e">
        <f>'დაზუსტ. ბიუჯ.'!#REF!-'დაზუსტ. ბიუჯ.'!#REF!</f>
        <v>#REF!</v>
      </c>
      <c r="J134" s="87" t="e">
        <f>'დაზუსტ. საკუთ.'!#REF!-'დაზუსტ. საკუთ.'!#REF!</f>
        <v>#REF!</v>
      </c>
      <c r="K134" s="87" t="e">
        <f>'დაზუსტ. ბიუჯ. ფონდ.'!#REF!-'დაზუსტ. ბიუჯ. ფონდ.'!#REF!</f>
        <v>#REF!</v>
      </c>
      <c r="L134" s="87">
        <f>'გრანტის საკასო'!E133</f>
        <v>0</v>
      </c>
      <c r="M134" s="99">
        <f>'მიზნ.გრანტის საკასო '!E133-'მიზნ.გრანტის საკასო '!D133</f>
        <v>0</v>
      </c>
      <c r="N134" s="104" t="e">
        <f>'დაზუსტ. ბიუჯ.'!#REF!-'დაზუსტ. ბიუჯ.'!#REF!</f>
        <v>#REF!</v>
      </c>
      <c r="O134" s="87" t="e">
        <f>'დაზუსტ. საკუთ.'!#REF!-'დაზუსტ. საკუთ.'!#REF!</f>
        <v>#REF!</v>
      </c>
      <c r="P134" s="87" t="e">
        <f>'დაზუსტ. ბიუჯ. ფონდ.'!#REF!</f>
        <v>#REF!</v>
      </c>
      <c r="Q134" s="87">
        <f>'გრანტის საკასო'!J133</f>
        <v>0</v>
      </c>
      <c r="R134" s="99">
        <f>'მიზნ.გრანტის საკასო '!J133-'მიზნ.გრანტის საკასო '!I133</f>
        <v>0</v>
      </c>
      <c r="S134" s="104" t="e">
        <f t="shared" si="35"/>
        <v>#REF!</v>
      </c>
      <c r="T134" s="87" t="e">
        <f t="shared" si="22"/>
        <v>#REF!</v>
      </c>
      <c r="U134" s="87" t="e">
        <f t="shared" si="23"/>
        <v>#REF!</v>
      </c>
      <c r="V134" s="87">
        <f t="shared" si="24"/>
        <v>0</v>
      </c>
      <c r="W134" s="99">
        <f t="shared" si="25"/>
        <v>0</v>
      </c>
      <c r="X134" s="91"/>
      <c r="Y134" s="7"/>
      <c r="Z134" s="7">
        <v>0</v>
      </c>
      <c r="AA134" s="7">
        <v>0</v>
      </c>
      <c r="AB134" s="7">
        <v>0</v>
      </c>
    </row>
    <row r="135" spans="1:28" ht="15.75" thickBot="1" x14ac:dyDescent="0.3">
      <c r="A135" t="e">
        <f t="shared" si="34"/>
        <v>#REF!</v>
      </c>
      <c r="B135" s="11"/>
      <c r="C135" s="12" t="s">
        <v>20</v>
      </c>
      <c r="D135" s="106" t="e">
        <f>'დაზუსტ. ბიუჯ.'!#REF!</f>
        <v>#REF!</v>
      </c>
      <c r="E135" s="89" t="e">
        <f>'დაზუსტ. საკუთ.'!#REF!</f>
        <v>#REF!</v>
      </c>
      <c r="F135" s="89" t="e">
        <f>'დაზუსტ. ბიუჯ. ფონდ.'!#REF!</f>
        <v>#REF!</v>
      </c>
      <c r="G135" s="89">
        <f>'გრანტის საკასო'!D134</f>
        <v>0</v>
      </c>
      <c r="H135" s="89">
        <f>'მიზნ.გრანტის საკასო '!D134</f>
        <v>0</v>
      </c>
      <c r="I135" s="106" t="e">
        <f>'დაზუსტ. ბიუჯ.'!#REF!-'დაზუსტ. ბიუჯ.'!#REF!</f>
        <v>#REF!</v>
      </c>
      <c r="J135" s="89" t="e">
        <f>'დაზუსტ. საკუთ.'!#REF!-'დაზუსტ. საკუთ.'!#REF!</f>
        <v>#REF!</v>
      </c>
      <c r="K135" s="89" t="e">
        <f>'დაზუსტ. ბიუჯ. ფონდ.'!#REF!-'დაზუსტ. ბიუჯ. ფონდ.'!#REF!</f>
        <v>#REF!</v>
      </c>
      <c r="L135" s="89">
        <f>'გრანტის საკასო'!E134</f>
        <v>0</v>
      </c>
      <c r="M135" s="101">
        <f>'მიზნ.გრანტის საკასო '!E134-'მიზნ.გრანტის საკასო '!D134</f>
        <v>0</v>
      </c>
      <c r="N135" s="106" t="e">
        <f>'დაზუსტ. ბიუჯ.'!#REF!-'დაზუსტ. ბიუჯ.'!#REF!</f>
        <v>#REF!</v>
      </c>
      <c r="O135" s="89" t="e">
        <f>'დაზუსტ. საკუთ.'!#REF!-'დაზუსტ. საკუთ.'!#REF!</f>
        <v>#REF!</v>
      </c>
      <c r="P135" s="89" t="e">
        <f>'დაზუსტ. ბიუჯ. ფონდ.'!#REF!</f>
        <v>#REF!</v>
      </c>
      <c r="Q135" s="89">
        <f>'გრანტის საკასო'!J134</f>
        <v>0</v>
      </c>
      <c r="R135" s="101">
        <f>'მიზნ.გრანტის საკასო '!J134-'მიზნ.გრანტის საკასო '!I134</f>
        <v>0</v>
      </c>
      <c r="S135" s="106" t="e">
        <f t="shared" si="35"/>
        <v>#REF!</v>
      </c>
      <c r="T135" s="89" t="e">
        <f t="shared" si="22"/>
        <v>#REF!</v>
      </c>
      <c r="U135" s="89" t="e">
        <f t="shared" si="23"/>
        <v>#REF!</v>
      </c>
      <c r="V135" s="89">
        <f t="shared" si="24"/>
        <v>0</v>
      </c>
      <c r="W135" s="101">
        <f t="shared" si="25"/>
        <v>0</v>
      </c>
      <c r="X135" s="93"/>
      <c r="Y135" s="13"/>
      <c r="Z135" s="13">
        <v>0</v>
      </c>
      <c r="AA135" s="13">
        <v>0</v>
      </c>
      <c r="AB135" s="13">
        <v>0</v>
      </c>
    </row>
    <row r="136" spans="1:28" ht="31.5" thickTop="1" thickBot="1" x14ac:dyDescent="0.3">
      <c r="A136" t="e">
        <f t="shared" si="34"/>
        <v>#REF!</v>
      </c>
      <c r="B136" s="3" t="s">
        <v>40</v>
      </c>
      <c r="C136" s="14" t="s">
        <v>227</v>
      </c>
      <c r="D136" s="103" t="e">
        <f>'დაზუსტ. ბიუჯ.'!#REF!</f>
        <v>#REF!</v>
      </c>
      <c r="E136" s="86" t="e">
        <f>'დაზუსტ. საკუთ.'!#REF!</f>
        <v>#REF!</v>
      </c>
      <c r="F136" s="86" t="e">
        <f>'დაზუსტ. ბიუჯ. ფონდ.'!#REF!</f>
        <v>#REF!</v>
      </c>
      <c r="G136" s="86">
        <f>'გრანტის საკასო'!D135</f>
        <v>0</v>
      </c>
      <c r="H136" s="86">
        <f>'მიზნ.გრანტის საკასო '!D135</f>
        <v>0</v>
      </c>
      <c r="I136" s="103" t="e">
        <f>'დაზუსტ. ბიუჯ.'!#REF!-'დაზუსტ. ბიუჯ.'!#REF!</f>
        <v>#REF!</v>
      </c>
      <c r="J136" s="86" t="e">
        <f>'დაზუსტ. საკუთ.'!#REF!-'დაზუსტ. საკუთ.'!#REF!</f>
        <v>#REF!</v>
      </c>
      <c r="K136" s="86" t="e">
        <f>'დაზუსტ. ბიუჯ. ფონდ.'!#REF!-'დაზუსტ. ბიუჯ. ფონდ.'!#REF!</f>
        <v>#REF!</v>
      </c>
      <c r="L136" s="86">
        <f>'გრანტის საკასო'!E135</f>
        <v>0</v>
      </c>
      <c r="M136" s="102">
        <f>'მიზნ.გრანტის საკასო '!E135-'მიზნ.გრანტის საკასო '!D135</f>
        <v>0</v>
      </c>
      <c r="N136" s="103" t="e">
        <f>'დაზუსტ. ბიუჯ.'!#REF!-'დაზუსტ. ბიუჯ.'!#REF!</f>
        <v>#REF!</v>
      </c>
      <c r="O136" s="86" t="e">
        <f>'დაზუსტ. საკუთ.'!#REF!-'დაზუსტ. საკუთ.'!#REF!</f>
        <v>#REF!</v>
      </c>
      <c r="P136" s="86" t="e">
        <f>'დაზუსტ. ბიუჯ. ფონდ.'!#REF!</f>
        <v>#REF!</v>
      </c>
      <c r="Q136" s="86">
        <f>'გრანტის საკასო'!J135</f>
        <v>0</v>
      </c>
      <c r="R136" s="102">
        <f>'მიზნ.გრანტის საკასო '!J135-'მიზნ.გრანტის საკასო '!I135</f>
        <v>0</v>
      </c>
      <c r="S136" s="103" t="e">
        <f t="shared" si="35"/>
        <v>#REF!</v>
      </c>
      <c r="T136" s="86" t="e">
        <f t="shared" si="22"/>
        <v>#REF!</v>
      </c>
      <c r="U136" s="86" t="e">
        <f t="shared" si="23"/>
        <v>#REF!</v>
      </c>
      <c r="V136" s="86">
        <f t="shared" si="24"/>
        <v>0</v>
      </c>
      <c r="W136" s="102">
        <f t="shared" si="25"/>
        <v>0</v>
      </c>
      <c r="X136" s="94"/>
      <c r="Y136" s="4"/>
      <c r="Z136" s="4">
        <f t="shared" ref="Z136:AB136" si="36">SUM(Z137,Z145,Z146,Z147)</f>
        <v>0</v>
      </c>
      <c r="AA136" s="4">
        <f t="shared" si="36"/>
        <v>0</v>
      </c>
      <c r="AB136" s="4">
        <f t="shared" si="36"/>
        <v>0</v>
      </c>
    </row>
    <row r="137" spans="1:28" ht="15.75" thickTop="1" x14ac:dyDescent="0.25">
      <c r="A137" t="e">
        <f t="shared" si="34"/>
        <v>#REF!</v>
      </c>
      <c r="B137" s="5"/>
      <c r="C137" s="6" t="s">
        <v>10</v>
      </c>
      <c r="D137" s="104" t="e">
        <f>'დაზუსტ. ბიუჯ.'!#REF!</f>
        <v>#REF!</v>
      </c>
      <c r="E137" s="87" t="e">
        <f>'დაზუსტ. საკუთ.'!#REF!</f>
        <v>#REF!</v>
      </c>
      <c r="F137" s="87" t="e">
        <f>'დაზუსტ. ბიუჯ. ფონდ.'!#REF!</f>
        <v>#REF!</v>
      </c>
      <c r="G137" s="87">
        <f>'გრანტის საკასო'!D136</f>
        <v>0</v>
      </c>
      <c r="H137" s="87">
        <f>'მიზნ.გრანტის საკასო '!D136</f>
        <v>0</v>
      </c>
      <c r="I137" s="104" t="e">
        <f>'დაზუსტ. ბიუჯ.'!#REF!-'დაზუსტ. ბიუჯ.'!#REF!</f>
        <v>#REF!</v>
      </c>
      <c r="J137" s="87" t="e">
        <f>'დაზუსტ. საკუთ.'!#REF!-'დაზუსტ. საკუთ.'!#REF!</f>
        <v>#REF!</v>
      </c>
      <c r="K137" s="87" t="e">
        <f>'დაზუსტ. ბიუჯ. ფონდ.'!#REF!-'დაზუსტ. ბიუჯ. ფონდ.'!#REF!</f>
        <v>#REF!</v>
      </c>
      <c r="L137" s="87">
        <f>'გრანტის საკასო'!E136</f>
        <v>0</v>
      </c>
      <c r="M137" s="99">
        <f>'მიზნ.გრანტის საკასო '!E136-'მიზნ.გრანტის საკასო '!D136</f>
        <v>0</v>
      </c>
      <c r="N137" s="104" t="e">
        <f>'დაზუსტ. ბიუჯ.'!#REF!-'დაზუსტ. ბიუჯ.'!#REF!</f>
        <v>#REF!</v>
      </c>
      <c r="O137" s="87" t="e">
        <f>'დაზუსტ. საკუთ.'!#REF!-'დაზუსტ. საკუთ.'!#REF!</f>
        <v>#REF!</v>
      </c>
      <c r="P137" s="87" t="e">
        <f>'დაზუსტ. ბიუჯ. ფონდ.'!#REF!</f>
        <v>#REF!</v>
      </c>
      <c r="Q137" s="87">
        <f>'გრანტის საკასო'!J136</f>
        <v>0</v>
      </c>
      <c r="R137" s="99">
        <f>'მიზნ.გრანტის საკასო '!J136-'მიზნ.გრანტის საკასო '!I136</f>
        <v>0</v>
      </c>
      <c r="S137" s="104" t="e">
        <f t="shared" si="35"/>
        <v>#REF!</v>
      </c>
      <c r="T137" s="87" t="e">
        <f t="shared" si="22"/>
        <v>#REF!</v>
      </c>
      <c r="U137" s="87" t="e">
        <f t="shared" si="23"/>
        <v>#REF!</v>
      </c>
      <c r="V137" s="87">
        <f t="shared" si="24"/>
        <v>0</v>
      </c>
      <c r="W137" s="99">
        <f t="shared" si="25"/>
        <v>0</v>
      </c>
      <c r="X137" s="91"/>
      <c r="Y137" s="7"/>
      <c r="Z137" s="7">
        <f t="shared" ref="Z137:AB137" si="37">SUM(Z138:Z144)</f>
        <v>0</v>
      </c>
      <c r="AA137" s="7">
        <f t="shared" si="37"/>
        <v>0</v>
      </c>
      <c r="AB137" s="7">
        <f t="shared" si="37"/>
        <v>0</v>
      </c>
    </row>
    <row r="138" spans="1:28" x14ac:dyDescent="0.25">
      <c r="A138" t="e">
        <f t="shared" si="34"/>
        <v>#REF!</v>
      </c>
      <c r="B138" s="8"/>
      <c r="C138" s="9" t="s">
        <v>11</v>
      </c>
      <c r="D138" s="105" t="e">
        <f>'დაზუსტ. ბიუჯ.'!#REF!</f>
        <v>#REF!</v>
      </c>
      <c r="E138" s="88" t="e">
        <f>'დაზუსტ. საკუთ.'!#REF!</f>
        <v>#REF!</v>
      </c>
      <c r="F138" s="88" t="e">
        <f>'დაზუსტ. ბიუჯ. ფონდ.'!#REF!</f>
        <v>#REF!</v>
      </c>
      <c r="G138" s="88">
        <f>'გრანტის საკასო'!D137</f>
        <v>0</v>
      </c>
      <c r="H138" s="88">
        <f>'მიზნ.გრანტის საკასო '!D137</f>
        <v>0</v>
      </c>
      <c r="I138" s="105" t="e">
        <f>'დაზუსტ. ბიუჯ.'!#REF!-'დაზუსტ. ბიუჯ.'!#REF!</f>
        <v>#REF!</v>
      </c>
      <c r="J138" s="88" t="e">
        <f>'დაზუსტ. საკუთ.'!#REF!-'დაზუსტ. საკუთ.'!#REF!</f>
        <v>#REF!</v>
      </c>
      <c r="K138" s="88" t="e">
        <f>'დაზუსტ. ბიუჯ. ფონდ.'!#REF!-'დაზუსტ. ბიუჯ. ფონდ.'!#REF!</f>
        <v>#REF!</v>
      </c>
      <c r="L138" s="88">
        <f>'გრანტის საკასო'!E137</f>
        <v>0</v>
      </c>
      <c r="M138" s="100">
        <f>'მიზნ.გრანტის საკასო '!E137-'მიზნ.გრანტის საკასო '!D137</f>
        <v>0</v>
      </c>
      <c r="N138" s="105" t="e">
        <f>'დაზუსტ. ბიუჯ.'!#REF!-'დაზუსტ. ბიუჯ.'!#REF!</f>
        <v>#REF!</v>
      </c>
      <c r="O138" s="88" t="e">
        <f>'დაზუსტ. საკუთ.'!#REF!-'დაზუსტ. საკუთ.'!#REF!</f>
        <v>#REF!</v>
      </c>
      <c r="P138" s="88" t="e">
        <f>'დაზუსტ. ბიუჯ. ფონდ.'!#REF!</f>
        <v>#REF!</v>
      </c>
      <c r="Q138" s="88">
        <f>'გრანტის საკასო'!J137</f>
        <v>0</v>
      </c>
      <c r="R138" s="100">
        <f>'მიზნ.გრანტის საკასო '!J137-'მიზნ.გრანტის საკასო '!I137</f>
        <v>0</v>
      </c>
      <c r="S138" s="105" t="e">
        <f t="shared" si="35"/>
        <v>#REF!</v>
      </c>
      <c r="T138" s="88" t="e">
        <f t="shared" si="22"/>
        <v>#REF!</v>
      </c>
      <c r="U138" s="88" t="e">
        <f t="shared" si="23"/>
        <v>#REF!</v>
      </c>
      <c r="V138" s="88">
        <f t="shared" si="24"/>
        <v>0</v>
      </c>
      <c r="W138" s="100">
        <f t="shared" si="25"/>
        <v>0</v>
      </c>
      <c r="X138" s="92"/>
      <c r="Y138" s="10"/>
      <c r="Z138" s="10">
        <v>0</v>
      </c>
      <c r="AA138" s="10">
        <v>0</v>
      </c>
      <c r="AB138" s="10">
        <v>0</v>
      </c>
    </row>
    <row r="139" spans="1:28" x14ac:dyDescent="0.25">
      <c r="A139" t="e">
        <f t="shared" si="34"/>
        <v>#REF!</v>
      </c>
      <c r="B139" s="8"/>
      <c r="C139" s="9" t="s">
        <v>12</v>
      </c>
      <c r="D139" s="105" t="e">
        <f>'დაზუსტ. ბიუჯ.'!#REF!</f>
        <v>#REF!</v>
      </c>
      <c r="E139" s="88" t="e">
        <f>'დაზუსტ. საკუთ.'!#REF!</f>
        <v>#REF!</v>
      </c>
      <c r="F139" s="88" t="e">
        <f>'დაზუსტ. ბიუჯ. ფონდ.'!#REF!</f>
        <v>#REF!</v>
      </c>
      <c r="G139" s="88">
        <f>'გრანტის საკასო'!D138</f>
        <v>0</v>
      </c>
      <c r="H139" s="88">
        <f>'მიზნ.გრანტის საკასო '!D138</f>
        <v>0</v>
      </c>
      <c r="I139" s="105" t="e">
        <f>'დაზუსტ. ბიუჯ.'!#REF!-'დაზუსტ. ბიუჯ.'!#REF!</f>
        <v>#REF!</v>
      </c>
      <c r="J139" s="88" t="e">
        <f>'დაზუსტ. საკუთ.'!#REF!-'დაზუსტ. საკუთ.'!#REF!</f>
        <v>#REF!</v>
      </c>
      <c r="K139" s="88" t="e">
        <f>'დაზუსტ. ბიუჯ. ფონდ.'!#REF!-'დაზუსტ. ბიუჯ. ფონდ.'!#REF!</f>
        <v>#REF!</v>
      </c>
      <c r="L139" s="88">
        <f>'გრანტის საკასო'!E138</f>
        <v>0</v>
      </c>
      <c r="M139" s="100">
        <f>'მიზნ.გრანტის საკასო '!E138-'მიზნ.გრანტის საკასო '!D138</f>
        <v>0</v>
      </c>
      <c r="N139" s="105" t="e">
        <f>'დაზუსტ. ბიუჯ.'!#REF!-'დაზუსტ. ბიუჯ.'!#REF!</f>
        <v>#REF!</v>
      </c>
      <c r="O139" s="88" t="e">
        <f>'დაზუსტ. საკუთ.'!#REF!-'დაზუსტ. საკუთ.'!#REF!</f>
        <v>#REF!</v>
      </c>
      <c r="P139" s="88" t="e">
        <f>'დაზუსტ. ბიუჯ. ფონდ.'!#REF!</f>
        <v>#REF!</v>
      </c>
      <c r="Q139" s="88">
        <f>'გრანტის საკასო'!J138</f>
        <v>0</v>
      </c>
      <c r="R139" s="100">
        <f>'მიზნ.გრანტის საკასო '!J138-'მიზნ.გრანტის საკასო '!I138</f>
        <v>0</v>
      </c>
      <c r="S139" s="105" t="e">
        <f t="shared" si="35"/>
        <v>#REF!</v>
      </c>
      <c r="T139" s="88" t="e">
        <f t="shared" si="22"/>
        <v>#REF!</v>
      </c>
      <c r="U139" s="88" t="e">
        <f t="shared" si="23"/>
        <v>#REF!</v>
      </c>
      <c r="V139" s="88">
        <f t="shared" si="24"/>
        <v>0</v>
      </c>
      <c r="W139" s="100">
        <f t="shared" si="25"/>
        <v>0</v>
      </c>
      <c r="X139" s="92"/>
      <c r="Y139" s="10"/>
      <c r="Z139" s="10">
        <v>0</v>
      </c>
      <c r="AA139" s="10">
        <v>0</v>
      </c>
      <c r="AB139" s="10">
        <v>0</v>
      </c>
    </row>
    <row r="140" spans="1:28" x14ac:dyDescent="0.25">
      <c r="A140" t="e">
        <f t="shared" si="34"/>
        <v>#REF!</v>
      </c>
      <c r="B140" s="8"/>
      <c r="C140" s="9" t="s">
        <v>13</v>
      </c>
      <c r="D140" s="105" t="e">
        <f>'დაზუსტ. ბიუჯ.'!#REF!</f>
        <v>#REF!</v>
      </c>
      <c r="E140" s="88" t="e">
        <f>'დაზუსტ. საკუთ.'!#REF!</f>
        <v>#REF!</v>
      </c>
      <c r="F140" s="88" t="e">
        <f>'დაზუსტ. ბიუჯ. ფონდ.'!#REF!</f>
        <v>#REF!</v>
      </c>
      <c r="G140" s="88">
        <f>'გრანტის საკასო'!D139</f>
        <v>0</v>
      </c>
      <c r="H140" s="88">
        <f>'მიზნ.გრანტის საკასო '!D139</f>
        <v>0</v>
      </c>
      <c r="I140" s="105" t="e">
        <f>'დაზუსტ. ბიუჯ.'!#REF!-'დაზუსტ. ბიუჯ.'!#REF!</f>
        <v>#REF!</v>
      </c>
      <c r="J140" s="88" t="e">
        <f>'დაზუსტ. საკუთ.'!#REF!-'დაზუსტ. საკუთ.'!#REF!</f>
        <v>#REF!</v>
      </c>
      <c r="K140" s="88" t="e">
        <f>'დაზუსტ. ბიუჯ. ფონდ.'!#REF!-'დაზუსტ. ბიუჯ. ფონდ.'!#REF!</f>
        <v>#REF!</v>
      </c>
      <c r="L140" s="88">
        <f>'გრანტის საკასო'!E139</f>
        <v>0</v>
      </c>
      <c r="M140" s="100">
        <f>'მიზნ.გრანტის საკასო '!E139-'მიზნ.გრანტის საკასო '!D139</f>
        <v>0</v>
      </c>
      <c r="N140" s="105" t="e">
        <f>'დაზუსტ. ბიუჯ.'!#REF!-'დაზუსტ. ბიუჯ.'!#REF!</f>
        <v>#REF!</v>
      </c>
      <c r="O140" s="88" t="e">
        <f>'დაზუსტ. საკუთ.'!#REF!-'დაზუსტ. საკუთ.'!#REF!</f>
        <v>#REF!</v>
      </c>
      <c r="P140" s="88" t="e">
        <f>'დაზუსტ. ბიუჯ. ფონდ.'!#REF!</f>
        <v>#REF!</v>
      </c>
      <c r="Q140" s="88">
        <f>'გრანტის საკასო'!J139</f>
        <v>0</v>
      </c>
      <c r="R140" s="100">
        <f>'მიზნ.გრანტის საკასო '!J139-'მიზნ.გრანტის საკასო '!I139</f>
        <v>0</v>
      </c>
      <c r="S140" s="105" t="e">
        <f t="shared" si="35"/>
        <v>#REF!</v>
      </c>
      <c r="T140" s="88" t="e">
        <f t="shared" si="22"/>
        <v>#REF!</v>
      </c>
      <c r="U140" s="88" t="e">
        <f t="shared" si="23"/>
        <v>#REF!</v>
      </c>
      <c r="V140" s="88">
        <f t="shared" si="24"/>
        <v>0</v>
      </c>
      <c r="W140" s="100">
        <f t="shared" si="25"/>
        <v>0</v>
      </c>
      <c r="X140" s="92"/>
      <c r="Y140" s="10"/>
      <c r="Z140" s="10">
        <v>0</v>
      </c>
      <c r="AA140" s="10">
        <v>0</v>
      </c>
      <c r="AB140" s="10">
        <v>0</v>
      </c>
    </row>
    <row r="141" spans="1:28" x14ac:dyDescent="0.25">
      <c r="A141" t="e">
        <f t="shared" si="34"/>
        <v>#REF!</v>
      </c>
      <c r="B141" s="8"/>
      <c r="C141" s="9" t="s">
        <v>14</v>
      </c>
      <c r="D141" s="105" t="e">
        <f>'დაზუსტ. ბიუჯ.'!#REF!</f>
        <v>#REF!</v>
      </c>
      <c r="E141" s="88" t="e">
        <f>'დაზუსტ. საკუთ.'!#REF!</f>
        <v>#REF!</v>
      </c>
      <c r="F141" s="88" t="e">
        <f>'დაზუსტ. ბიუჯ. ფონდ.'!#REF!</f>
        <v>#REF!</v>
      </c>
      <c r="G141" s="88">
        <f>'გრანტის საკასო'!D140</f>
        <v>0</v>
      </c>
      <c r="H141" s="88">
        <f>'მიზნ.გრანტის საკასო '!D140</f>
        <v>0</v>
      </c>
      <c r="I141" s="105" t="e">
        <f>'დაზუსტ. ბიუჯ.'!#REF!-'დაზუსტ. ბიუჯ.'!#REF!</f>
        <v>#REF!</v>
      </c>
      <c r="J141" s="88" t="e">
        <f>'დაზუსტ. საკუთ.'!#REF!-'დაზუსტ. საკუთ.'!#REF!</f>
        <v>#REF!</v>
      </c>
      <c r="K141" s="88" t="e">
        <f>'დაზუსტ. ბიუჯ. ფონდ.'!#REF!-'დაზუსტ. ბიუჯ. ფონდ.'!#REF!</f>
        <v>#REF!</v>
      </c>
      <c r="L141" s="88">
        <f>'გრანტის საკასო'!E140</f>
        <v>0</v>
      </c>
      <c r="M141" s="100">
        <f>'მიზნ.გრანტის საკასო '!E140-'მიზნ.გრანტის საკასო '!D140</f>
        <v>0</v>
      </c>
      <c r="N141" s="105" t="e">
        <f>'დაზუსტ. ბიუჯ.'!#REF!-'დაზუსტ. ბიუჯ.'!#REF!</f>
        <v>#REF!</v>
      </c>
      <c r="O141" s="88" t="e">
        <f>'დაზუსტ. საკუთ.'!#REF!-'დაზუსტ. საკუთ.'!#REF!</f>
        <v>#REF!</v>
      </c>
      <c r="P141" s="88" t="e">
        <f>'დაზუსტ. ბიუჯ. ფონდ.'!#REF!</f>
        <v>#REF!</v>
      </c>
      <c r="Q141" s="88">
        <f>'გრანტის საკასო'!J140</f>
        <v>0</v>
      </c>
      <c r="R141" s="100">
        <f>'მიზნ.გრანტის საკასო '!J140-'მიზნ.გრანტის საკასო '!I140</f>
        <v>0</v>
      </c>
      <c r="S141" s="105" t="e">
        <f t="shared" si="35"/>
        <v>#REF!</v>
      </c>
      <c r="T141" s="88" t="e">
        <f t="shared" si="22"/>
        <v>#REF!</v>
      </c>
      <c r="U141" s="88" t="e">
        <f t="shared" si="23"/>
        <v>#REF!</v>
      </c>
      <c r="V141" s="88">
        <f t="shared" si="24"/>
        <v>0</v>
      </c>
      <c r="W141" s="100">
        <f t="shared" si="25"/>
        <v>0</v>
      </c>
      <c r="X141" s="92"/>
      <c r="Y141" s="10"/>
      <c r="Z141" s="10">
        <v>0</v>
      </c>
      <c r="AA141" s="10">
        <v>0</v>
      </c>
      <c r="AB141" s="10">
        <v>0</v>
      </c>
    </row>
    <row r="142" spans="1:28" x14ac:dyDescent="0.25">
      <c r="A142" t="e">
        <f t="shared" si="34"/>
        <v>#REF!</v>
      </c>
      <c r="B142" s="8"/>
      <c r="C142" s="9" t="s">
        <v>15</v>
      </c>
      <c r="D142" s="105" t="e">
        <f>'დაზუსტ. ბიუჯ.'!#REF!</f>
        <v>#REF!</v>
      </c>
      <c r="E142" s="88" t="e">
        <f>'დაზუსტ. საკუთ.'!#REF!</f>
        <v>#REF!</v>
      </c>
      <c r="F142" s="88" t="e">
        <f>'დაზუსტ. ბიუჯ. ფონდ.'!#REF!</f>
        <v>#REF!</v>
      </c>
      <c r="G142" s="88">
        <f>'გრანტის საკასო'!D141</f>
        <v>0</v>
      </c>
      <c r="H142" s="88">
        <f>'მიზნ.გრანტის საკასო '!D141</f>
        <v>0</v>
      </c>
      <c r="I142" s="105" t="e">
        <f>'დაზუსტ. ბიუჯ.'!#REF!-'დაზუსტ. ბიუჯ.'!#REF!</f>
        <v>#REF!</v>
      </c>
      <c r="J142" s="88" t="e">
        <f>'დაზუსტ. საკუთ.'!#REF!-'დაზუსტ. საკუთ.'!#REF!</f>
        <v>#REF!</v>
      </c>
      <c r="K142" s="88" t="e">
        <f>'დაზუსტ. ბიუჯ. ფონდ.'!#REF!-'დაზუსტ. ბიუჯ. ფონდ.'!#REF!</f>
        <v>#REF!</v>
      </c>
      <c r="L142" s="88">
        <f>'გრანტის საკასო'!E141</f>
        <v>0</v>
      </c>
      <c r="M142" s="100">
        <f>'მიზნ.გრანტის საკასო '!E141-'მიზნ.გრანტის საკასო '!D141</f>
        <v>0</v>
      </c>
      <c r="N142" s="105" t="e">
        <f>'დაზუსტ. ბიუჯ.'!#REF!-'დაზუსტ. ბიუჯ.'!#REF!</f>
        <v>#REF!</v>
      </c>
      <c r="O142" s="88" t="e">
        <f>'დაზუსტ. საკუთ.'!#REF!-'დაზუსტ. საკუთ.'!#REF!</f>
        <v>#REF!</v>
      </c>
      <c r="P142" s="88" t="e">
        <f>'დაზუსტ. ბიუჯ. ფონდ.'!#REF!</f>
        <v>#REF!</v>
      </c>
      <c r="Q142" s="88">
        <f>'გრანტის საკასო'!J141</f>
        <v>0</v>
      </c>
      <c r="R142" s="100">
        <f>'მიზნ.გრანტის საკასო '!J141-'მიზნ.გრანტის საკასო '!I141</f>
        <v>0</v>
      </c>
      <c r="S142" s="105" t="e">
        <f t="shared" si="35"/>
        <v>#REF!</v>
      </c>
      <c r="T142" s="88" t="e">
        <f t="shared" si="22"/>
        <v>#REF!</v>
      </c>
      <c r="U142" s="88" t="e">
        <f t="shared" si="23"/>
        <v>#REF!</v>
      </c>
      <c r="V142" s="88">
        <f t="shared" si="24"/>
        <v>0</v>
      </c>
      <c r="W142" s="100">
        <f t="shared" si="25"/>
        <v>0</v>
      </c>
      <c r="X142" s="92"/>
      <c r="Y142" s="10"/>
      <c r="Z142" s="10">
        <v>0</v>
      </c>
      <c r="AA142" s="10">
        <v>0</v>
      </c>
      <c r="AB142" s="10">
        <v>0</v>
      </c>
    </row>
    <row r="143" spans="1:28" x14ac:dyDescent="0.25">
      <c r="A143" t="e">
        <f t="shared" si="34"/>
        <v>#REF!</v>
      </c>
      <c r="B143" s="8"/>
      <c r="C143" s="9" t="s">
        <v>16</v>
      </c>
      <c r="D143" s="105" t="e">
        <f>'დაზუსტ. ბიუჯ.'!#REF!</f>
        <v>#REF!</v>
      </c>
      <c r="E143" s="88" t="e">
        <f>'დაზუსტ. საკუთ.'!#REF!</f>
        <v>#REF!</v>
      </c>
      <c r="F143" s="88" t="e">
        <f>'დაზუსტ. ბიუჯ. ფონდ.'!#REF!</f>
        <v>#REF!</v>
      </c>
      <c r="G143" s="88">
        <f>'გრანტის საკასო'!D142</f>
        <v>0</v>
      </c>
      <c r="H143" s="88">
        <f>'მიზნ.გრანტის საკასო '!D142</f>
        <v>0</v>
      </c>
      <c r="I143" s="105" t="e">
        <f>'დაზუსტ. ბიუჯ.'!#REF!-'დაზუსტ. ბიუჯ.'!#REF!</f>
        <v>#REF!</v>
      </c>
      <c r="J143" s="88" t="e">
        <f>'დაზუსტ. საკუთ.'!#REF!-'დაზუსტ. საკუთ.'!#REF!</f>
        <v>#REF!</v>
      </c>
      <c r="K143" s="88" t="e">
        <f>'დაზუსტ. ბიუჯ. ფონდ.'!#REF!-'დაზუსტ. ბიუჯ. ფონდ.'!#REF!</f>
        <v>#REF!</v>
      </c>
      <c r="L143" s="88">
        <f>'გრანტის საკასო'!E142</f>
        <v>0</v>
      </c>
      <c r="M143" s="100">
        <f>'მიზნ.გრანტის საკასო '!E142-'მიზნ.გრანტის საკასო '!D142</f>
        <v>0</v>
      </c>
      <c r="N143" s="105" t="e">
        <f>'დაზუსტ. ბიუჯ.'!#REF!-'დაზუსტ. ბიუჯ.'!#REF!</f>
        <v>#REF!</v>
      </c>
      <c r="O143" s="88" t="e">
        <f>'დაზუსტ. საკუთ.'!#REF!-'დაზუსტ. საკუთ.'!#REF!</f>
        <v>#REF!</v>
      </c>
      <c r="P143" s="88" t="e">
        <f>'დაზუსტ. ბიუჯ. ფონდ.'!#REF!</f>
        <v>#REF!</v>
      </c>
      <c r="Q143" s="88">
        <f>'გრანტის საკასო'!J142</f>
        <v>0</v>
      </c>
      <c r="R143" s="100">
        <f>'მიზნ.გრანტის საკასო '!J142-'მიზნ.გრანტის საკასო '!I142</f>
        <v>0</v>
      </c>
      <c r="S143" s="105" t="e">
        <f t="shared" si="35"/>
        <v>#REF!</v>
      </c>
      <c r="T143" s="88" t="e">
        <f t="shared" si="22"/>
        <v>#REF!</v>
      </c>
      <c r="U143" s="88" t="e">
        <f t="shared" si="23"/>
        <v>#REF!</v>
      </c>
      <c r="V143" s="88">
        <f t="shared" si="24"/>
        <v>0</v>
      </c>
      <c r="W143" s="100">
        <f t="shared" si="25"/>
        <v>0</v>
      </c>
      <c r="X143" s="92"/>
      <c r="Y143" s="10"/>
      <c r="Z143" s="10">
        <v>0</v>
      </c>
      <c r="AA143" s="10">
        <v>0</v>
      </c>
      <c r="AB143" s="10">
        <v>0</v>
      </c>
    </row>
    <row r="144" spans="1:28" x14ac:dyDescent="0.25">
      <c r="A144" t="e">
        <f t="shared" si="34"/>
        <v>#REF!</v>
      </c>
      <c r="B144" s="8"/>
      <c r="C144" s="9" t="s">
        <v>17</v>
      </c>
      <c r="D144" s="105" t="e">
        <f>'დაზუსტ. ბიუჯ.'!#REF!</f>
        <v>#REF!</v>
      </c>
      <c r="E144" s="88" t="e">
        <f>'დაზუსტ. საკუთ.'!#REF!</f>
        <v>#REF!</v>
      </c>
      <c r="F144" s="88" t="e">
        <f>'დაზუსტ. ბიუჯ. ფონდ.'!#REF!</f>
        <v>#REF!</v>
      </c>
      <c r="G144" s="88">
        <f>'გრანტის საკასო'!D143</f>
        <v>0</v>
      </c>
      <c r="H144" s="88">
        <f>'მიზნ.გრანტის საკასო '!D143</f>
        <v>0</v>
      </c>
      <c r="I144" s="105" t="e">
        <f>'დაზუსტ. ბიუჯ.'!#REF!-'დაზუსტ. ბიუჯ.'!#REF!</f>
        <v>#REF!</v>
      </c>
      <c r="J144" s="88" t="e">
        <f>'დაზუსტ. საკუთ.'!#REF!-'დაზუსტ. საკუთ.'!#REF!</f>
        <v>#REF!</v>
      </c>
      <c r="K144" s="88" t="e">
        <f>'დაზუსტ. ბიუჯ. ფონდ.'!#REF!-'დაზუსტ. ბიუჯ. ფონდ.'!#REF!</f>
        <v>#REF!</v>
      </c>
      <c r="L144" s="88">
        <f>'გრანტის საკასო'!E143</f>
        <v>0</v>
      </c>
      <c r="M144" s="100">
        <f>'მიზნ.გრანტის საკასო '!E143-'მიზნ.გრანტის საკასო '!D143</f>
        <v>0</v>
      </c>
      <c r="N144" s="105" t="e">
        <f>'დაზუსტ. ბიუჯ.'!#REF!-'დაზუსტ. ბიუჯ.'!#REF!</f>
        <v>#REF!</v>
      </c>
      <c r="O144" s="88" t="e">
        <f>'დაზუსტ. საკუთ.'!#REF!-'დაზუსტ. საკუთ.'!#REF!</f>
        <v>#REF!</v>
      </c>
      <c r="P144" s="88" t="e">
        <f>'დაზუსტ. ბიუჯ. ფონდ.'!#REF!</f>
        <v>#REF!</v>
      </c>
      <c r="Q144" s="88">
        <f>'გრანტის საკასო'!J143</f>
        <v>0</v>
      </c>
      <c r="R144" s="100">
        <f>'მიზნ.გრანტის საკასო '!J143-'მიზნ.გრანტის საკასო '!I143</f>
        <v>0</v>
      </c>
      <c r="S144" s="105" t="e">
        <f t="shared" si="35"/>
        <v>#REF!</v>
      </c>
      <c r="T144" s="88" t="e">
        <f t="shared" si="22"/>
        <v>#REF!</v>
      </c>
      <c r="U144" s="88" t="e">
        <f t="shared" si="23"/>
        <v>#REF!</v>
      </c>
      <c r="V144" s="88">
        <f t="shared" si="24"/>
        <v>0</v>
      </c>
      <c r="W144" s="100">
        <f t="shared" si="25"/>
        <v>0</v>
      </c>
      <c r="X144" s="92"/>
      <c r="Y144" s="10"/>
      <c r="Z144" s="10">
        <v>0</v>
      </c>
      <c r="AA144" s="10">
        <v>0</v>
      </c>
      <c r="AB144" s="10">
        <v>0</v>
      </c>
    </row>
    <row r="145" spans="1:28" x14ac:dyDescent="0.25">
      <c r="A145" t="e">
        <f t="shared" si="34"/>
        <v>#REF!</v>
      </c>
      <c r="B145" s="5"/>
      <c r="C145" s="6" t="s">
        <v>18</v>
      </c>
      <c r="D145" s="104" t="e">
        <f>'დაზუსტ. ბიუჯ.'!#REF!</f>
        <v>#REF!</v>
      </c>
      <c r="E145" s="87" t="e">
        <f>'დაზუსტ. საკუთ.'!#REF!</f>
        <v>#REF!</v>
      </c>
      <c r="F145" s="87" t="e">
        <f>'დაზუსტ. ბიუჯ. ფონდ.'!#REF!</f>
        <v>#REF!</v>
      </c>
      <c r="G145" s="87">
        <f>'გრანტის საკასო'!D144</f>
        <v>0</v>
      </c>
      <c r="H145" s="87">
        <f>'მიზნ.გრანტის საკასო '!D144</f>
        <v>0</v>
      </c>
      <c r="I145" s="104" t="e">
        <f>'დაზუსტ. ბიუჯ.'!#REF!-'დაზუსტ. ბიუჯ.'!#REF!</f>
        <v>#REF!</v>
      </c>
      <c r="J145" s="87" t="e">
        <f>'დაზუსტ. საკუთ.'!#REF!-'დაზუსტ. საკუთ.'!#REF!</f>
        <v>#REF!</v>
      </c>
      <c r="K145" s="87" t="e">
        <f>'დაზუსტ. ბიუჯ. ფონდ.'!#REF!-'დაზუსტ. ბიუჯ. ფონდ.'!#REF!</f>
        <v>#REF!</v>
      </c>
      <c r="L145" s="87">
        <f>'გრანტის საკასო'!E144</f>
        <v>0</v>
      </c>
      <c r="M145" s="99">
        <f>'მიზნ.გრანტის საკასო '!E144-'მიზნ.გრანტის საკასო '!D144</f>
        <v>0</v>
      </c>
      <c r="N145" s="104" t="e">
        <f>'დაზუსტ. ბიუჯ.'!#REF!-'დაზუსტ. ბიუჯ.'!#REF!</f>
        <v>#REF!</v>
      </c>
      <c r="O145" s="87" t="e">
        <f>'დაზუსტ. საკუთ.'!#REF!-'დაზუსტ. საკუთ.'!#REF!</f>
        <v>#REF!</v>
      </c>
      <c r="P145" s="87" t="e">
        <f>'დაზუსტ. ბიუჯ. ფონდ.'!#REF!</f>
        <v>#REF!</v>
      </c>
      <c r="Q145" s="87">
        <f>'გრანტის საკასო'!J144</f>
        <v>0</v>
      </c>
      <c r="R145" s="99">
        <f>'მიზნ.გრანტის საკასო '!J144-'მიზნ.გრანტის საკასო '!I144</f>
        <v>0</v>
      </c>
      <c r="S145" s="104" t="e">
        <f t="shared" si="35"/>
        <v>#REF!</v>
      </c>
      <c r="T145" s="87" t="e">
        <f t="shared" si="22"/>
        <v>#REF!</v>
      </c>
      <c r="U145" s="87" t="e">
        <f t="shared" si="23"/>
        <v>#REF!</v>
      </c>
      <c r="V145" s="87">
        <f t="shared" si="24"/>
        <v>0</v>
      </c>
      <c r="W145" s="99">
        <f t="shared" si="25"/>
        <v>0</v>
      </c>
      <c r="X145" s="91"/>
      <c r="Y145" s="7"/>
      <c r="Z145" s="7">
        <v>0</v>
      </c>
      <c r="AA145" s="7">
        <v>0</v>
      </c>
      <c r="AB145" s="7">
        <v>0</v>
      </c>
    </row>
    <row r="146" spans="1:28" x14ac:dyDescent="0.25">
      <c r="A146" t="e">
        <f t="shared" si="34"/>
        <v>#REF!</v>
      </c>
      <c r="B146" s="5"/>
      <c r="C146" s="6" t="s">
        <v>19</v>
      </c>
      <c r="D146" s="104" t="e">
        <f>'დაზუსტ. ბიუჯ.'!#REF!</f>
        <v>#REF!</v>
      </c>
      <c r="E146" s="87" t="e">
        <f>'დაზუსტ. საკუთ.'!#REF!</f>
        <v>#REF!</v>
      </c>
      <c r="F146" s="87" t="e">
        <f>'დაზუსტ. ბიუჯ. ფონდ.'!#REF!</f>
        <v>#REF!</v>
      </c>
      <c r="G146" s="87">
        <f>'გრანტის საკასო'!D145</f>
        <v>0</v>
      </c>
      <c r="H146" s="87">
        <f>'მიზნ.გრანტის საკასო '!D145</f>
        <v>0</v>
      </c>
      <c r="I146" s="104" t="e">
        <f>'დაზუსტ. ბიუჯ.'!#REF!-'დაზუსტ. ბიუჯ.'!#REF!</f>
        <v>#REF!</v>
      </c>
      <c r="J146" s="87" t="e">
        <f>'დაზუსტ. საკუთ.'!#REF!-'დაზუსტ. საკუთ.'!#REF!</f>
        <v>#REF!</v>
      </c>
      <c r="K146" s="87" t="e">
        <f>'დაზუსტ. ბიუჯ. ფონდ.'!#REF!-'დაზუსტ. ბიუჯ. ფონდ.'!#REF!</f>
        <v>#REF!</v>
      </c>
      <c r="L146" s="87">
        <f>'გრანტის საკასო'!E145</f>
        <v>0</v>
      </c>
      <c r="M146" s="99">
        <f>'მიზნ.გრანტის საკასო '!E145-'მიზნ.გრანტის საკასო '!D145</f>
        <v>0</v>
      </c>
      <c r="N146" s="104" t="e">
        <f>'დაზუსტ. ბიუჯ.'!#REF!-'დაზუსტ. ბიუჯ.'!#REF!</f>
        <v>#REF!</v>
      </c>
      <c r="O146" s="87" t="e">
        <f>'დაზუსტ. საკუთ.'!#REF!-'დაზუსტ. საკუთ.'!#REF!</f>
        <v>#REF!</v>
      </c>
      <c r="P146" s="87" t="e">
        <f>'დაზუსტ. ბიუჯ. ფონდ.'!#REF!</f>
        <v>#REF!</v>
      </c>
      <c r="Q146" s="87">
        <f>'გრანტის საკასო'!J145</f>
        <v>0</v>
      </c>
      <c r="R146" s="99">
        <f>'მიზნ.გრანტის საკასო '!J145-'მიზნ.გრანტის საკასო '!I145</f>
        <v>0</v>
      </c>
      <c r="S146" s="104" t="e">
        <f t="shared" si="35"/>
        <v>#REF!</v>
      </c>
      <c r="T146" s="87" t="e">
        <f t="shared" si="22"/>
        <v>#REF!</v>
      </c>
      <c r="U146" s="87" t="e">
        <f t="shared" si="23"/>
        <v>#REF!</v>
      </c>
      <c r="V146" s="87">
        <f t="shared" si="24"/>
        <v>0</v>
      </c>
      <c r="W146" s="99">
        <f t="shared" si="25"/>
        <v>0</v>
      </c>
      <c r="X146" s="91"/>
      <c r="Y146" s="7"/>
      <c r="Z146" s="7">
        <v>0</v>
      </c>
      <c r="AA146" s="7">
        <v>0</v>
      </c>
      <c r="AB146" s="7">
        <v>0</v>
      </c>
    </row>
    <row r="147" spans="1:28" ht="15.75" thickBot="1" x14ac:dyDescent="0.3">
      <c r="A147" t="e">
        <f t="shared" si="34"/>
        <v>#REF!</v>
      </c>
      <c r="B147" s="11"/>
      <c r="C147" s="12" t="s">
        <v>20</v>
      </c>
      <c r="D147" s="106" t="e">
        <f>'დაზუსტ. ბიუჯ.'!#REF!</f>
        <v>#REF!</v>
      </c>
      <c r="E147" s="89" t="e">
        <f>'დაზუსტ. საკუთ.'!#REF!</f>
        <v>#REF!</v>
      </c>
      <c r="F147" s="89" t="e">
        <f>'დაზუსტ. ბიუჯ. ფონდ.'!#REF!</f>
        <v>#REF!</v>
      </c>
      <c r="G147" s="89">
        <f>'გრანტის საკასო'!D146</f>
        <v>0</v>
      </c>
      <c r="H147" s="89">
        <f>'მიზნ.გრანტის საკასო '!D146</f>
        <v>0</v>
      </c>
      <c r="I147" s="106" t="e">
        <f>'დაზუსტ. ბიუჯ.'!#REF!-'დაზუსტ. ბიუჯ.'!#REF!</f>
        <v>#REF!</v>
      </c>
      <c r="J147" s="89" t="e">
        <f>'დაზუსტ. საკუთ.'!#REF!-'დაზუსტ. საკუთ.'!#REF!</f>
        <v>#REF!</v>
      </c>
      <c r="K147" s="89" t="e">
        <f>'დაზუსტ. ბიუჯ. ფონდ.'!#REF!-'დაზუსტ. ბიუჯ. ფონდ.'!#REF!</f>
        <v>#REF!</v>
      </c>
      <c r="L147" s="89">
        <f>'გრანტის საკასო'!E146</f>
        <v>0</v>
      </c>
      <c r="M147" s="101">
        <f>'მიზნ.გრანტის საკასო '!E146-'მიზნ.გრანტის საკასო '!D146</f>
        <v>0</v>
      </c>
      <c r="N147" s="106" t="e">
        <f>'დაზუსტ. ბიუჯ.'!#REF!-'დაზუსტ. ბიუჯ.'!#REF!</f>
        <v>#REF!</v>
      </c>
      <c r="O147" s="89" t="e">
        <f>'დაზუსტ. საკუთ.'!#REF!-'დაზუსტ. საკუთ.'!#REF!</f>
        <v>#REF!</v>
      </c>
      <c r="P147" s="89" t="e">
        <f>'დაზუსტ. ბიუჯ. ფონდ.'!#REF!</f>
        <v>#REF!</v>
      </c>
      <c r="Q147" s="89">
        <f>'გრანტის საკასო'!J146</f>
        <v>0</v>
      </c>
      <c r="R147" s="101">
        <f>'მიზნ.გრანტის საკასო '!J146-'მიზნ.გრანტის საკასო '!I146</f>
        <v>0</v>
      </c>
      <c r="S147" s="106" t="e">
        <f t="shared" si="35"/>
        <v>#REF!</v>
      </c>
      <c r="T147" s="89" t="e">
        <f t="shared" si="22"/>
        <v>#REF!</v>
      </c>
      <c r="U147" s="89" t="e">
        <f t="shared" si="23"/>
        <v>#REF!</v>
      </c>
      <c r="V147" s="89">
        <f t="shared" si="24"/>
        <v>0</v>
      </c>
      <c r="W147" s="101">
        <f t="shared" si="25"/>
        <v>0</v>
      </c>
      <c r="X147" s="93"/>
      <c r="Y147" s="13"/>
      <c r="Z147" s="13">
        <v>0</v>
      </c>
      <c r="AA147" s="13">
        <v>0</v>
      </c>
      <c r="AB147" s="13">
        <v>0</v>
      </c>
    </row>
    <row r="148" spans="1:28" ht="46.5" thickTop="1" thickBot="1" x14ac:dyDescent="0.3">
      <c r="A148" t="e">
        <f t="shared" si="34"/>
        <v>#REF!</v>
      </c>
      <c r="B148" s="3" t="s">
        <v>42</v>
      </c>
      <c r="C148" s="14" t="s">
        <v>228</v>
      </c>
      <c r="D148" s="103" t="e">
        <f>'დაზუსტ. ბიუჯ.'!#REF!</f>
        <v>#REF!</v>
      </c>
      <c r="E148" s="86" t="e">
        <f>'დაზუსტ. საკუთ.'!#REF!</f>
        <v>#REF!</v>
      </c>
      <c r="F148" s="86" t="e">
        <f>'დაზუსტ. ბიუჯ. ფონდ.'!#REF!</f>
        <v>#REF!</v>
      </c>
      <c r="G148" s="86">
        <f>'გრანტის საკასო'!D147</f>
        <v>0</v>
      </c>
      <c r="H148" s="86">
        <f>'მიზნ.გრანტის საკასო '!D147</f>
        <v>0</v>
      </c>
      <c r="I148" s="103" t="e">
        <f>'დაზუსტ. ბიუჯ.'!#REF!-'დაზუსტ. ბიუჯ.'!#REF!</f>
        <v>#REF!</v>
      </c>
      <c r="J148" s="86" t="e">
        <f>'დაზუსტ. საკუთ.'!#REF!-'დაზუსტ. საკუთ.'!#REF!</f>
        <v>#REF!</v>
      </c>
      <c r="K148" s="86" t="e">
        <f>'დაზუსტ. ბიუჯ. ფონდ.'!#REF!-'დაზუსტ. ბიუჯ. ფონდ.'!#REF!</f>
        <v>#REF!</v>
      </c>
      <c r="L148" s="86">
        <f>'გრანტის საკასო'!E147</f>
        <v>0</v>
      </c>
      <c r="M148" s="102">
        <f>'მიზნ.გრანტის საკასო '!E147-'მიზნ.გრანტის საკასო '!D147</f>
        <v>0</v>
      </c>
      <c r="N148" s="103" t="e">
        <f>'დაზუსტ. ბიუჯ.'!#REF!-'დაზუსტ. ბიუჯ.'!#REF!</f>
        <v>#REF!</v>
      </c>
      <c r="O148" s="86" t="e">
        <f>'დაზუსტ. საკუთ.'!#REF!-'დაზუსტ. საკუთ.'!#REF!</f>
        <v>#REF!</v>
      </c>
      <c r="P148" s="86" t="e">
        <f>'დაზუსტ. ბიუჯ. ფონდ.'!#REF!</f>
        <v>#REF!</v>
      </c>
      <c r="Q148" s="86">
        <f>'გრანტის საკასო'!J147</f>
        <v>0</v>
      </c>
      <c r="R148" s="102">
        <f>'მიზნ.გრანტის საკასო '!J147-'მიზნ.გრანტის საკასო '!I147</f>
        <v>0</v>
      </c>
      <c r="S148" s="103" t="e">
        <f t="shared" si="35"/>
        <v>#REF!</v>
      </c>
      <c r="T148" s="86" t="e">
        <f t="shared" ref="T148:T211" si="38">O148+J148+E148</f>
        <v>#REF!</v>
      </c>
      <c r="U148" s="86" t="e">
        <f t="shared" ref="U148:U211" si="39">P148+K148+F148</f>
        <v>#REF!</v>
      </c>
      <c r="V148" s="86">
        <f t="shared" ref="V148:V211" si="40">Q148+L148+G148</f>
        <v>0</v>
      </c>
      <c r="W148" s="102">
        <f t="shared" ref="W148:W211" si="41">R148+M148+H148</f>
        <v>0</v>
      </c>
      <c r="X148" s="94"/>
      <c r="Y148" s="4"/>
      <c r="Z148" s="4">
        <f t="shared" ref="Z148:AB148" si="42">SUM(Z149,Z157,Z158,Z159)</f>
        <v>0</v>
      </c>
      <c r="AA148" s="4">
        <f t="shared" si="42"/>
        <v>0</v>
      </c>
      <c r="AB148" s="4">
        <f t="shared" si="42"/>
        <v>0</v>
      </c>
    </row>
    <row r="149" spans="1:28" ht="15.75" thickTop="1" x14ac:dyDescent="0.25">
      <c r="A149" t="e">
        <f t="shared" si="34"/>
        <v>#REF!</v>
      </c>
      <c r="B149" s="5"/>
      <c r="C149" s="6" t="s">
        <v>10</v>
      </c>
      <c r="D149" s="104" t="e">
        <f>'დაზუსტ. ბიუჯ.'!#REF!</f>
        <v>#REF!</v>
      </c>
      <c r="E149" s="87" t="e">
        <f>'დაზუსტ. საკუთ.'!#REF!</f>
        <v>#REF!</v>
      </c>
      <c r="F149" s="87" t="e">
        <f>'დაზუსტ. ბიუჯ. ფონდ.'!#REF!</f>
        <v>#REF!</v>
      </c>
      <c r="G149" s="87">
        <f>'გრანტის საკასო'!D148</f>
        <v>0</v>
      </c>
      <c r="H149" s="87">
        <f>'მიზნ.გრანტის საკასო '!D148</f>
        <v>0</v>
      </c>
      <c r="I149" s="104" t="e">
        <f>'დაზუსტ. ბიუჯ.'!#REF!-'დაზუსტ. ბიუჯ.'!#REF!</f>
        <v>#REF!</v>
      </c>
      <c r="J149" s="87" t="e">
        <f>'დაზუსტ. საკუთ.'!#REF!-'დაზუსტ. საკუთ.'!#REF!</f>
        <v>#REF!</v>
      </c>
      <c r="K149" s="87" t="e">
        <f>'დაზუსტ. ბიუჯ. ფონდ.'!#REF!-'დაზუსტ. ბიუჯ. ფონდ.'!#REF!</f>
        <v>#REF!</v>
      </c>
      <c r="L149" s="87">
        <f>'გრანტის საკასო'!E148</f>
        <v>0</v>
      </c>
      <c r="M149" s="99">
        <f>'მიზნ.გრანტის საკასო '!E148-'მიზნ.გრანტის საკასო '!D148</f>
        <v>0</v>
      </c>
      <c r="N149" s="104" t="e">
        <f>'დაზუსტ. ბიუჯ.'!#REF!-'დაზუსტ. ბიუჯ.'!#REF!</f>
        <v>#REF!</v>
      </c>
      <c r="O149" s="87" t="e">
        <f>'დაზუსტ. საკუთ.'!#REF!-'დაზუსტ. საკუთ.'!#REF!</f>
        <v>#REF!</v>
      </c>
      <c r="P149" s="87" t="e">
        <f>'დაზუსტ. ბიუჯ. ფონდ.'!#REF!</f>
        <v>#REF!</v>
      </c>
      <c r="Q149" s="87">
        <f>'გრანტის საკასო'!J148</f>
        <v>0</v>
      </c>
      <c r="R149" s="99">
        <f>'მიზნ.გრანტის საკასო '!J148-'მიზნ.გრანტის საკასო '!I148</f>
        <v>0</v>
      </c>
      <c r="S149" s="104" t="e">
        <f t="shared" si="35"/>
        <v>#REF!</v>
      </c>
      <c r="T149" s="87" t="e">
        <f t="shared" si="38"/>
        <v>#REF!</v>
      </c>
      <c r="U149" s="87" t="e">
        <f t="shared" si="39"/>
        <v>#REF!</v>
      </c>
      <c r="V149" s="87">
        <f t="shared" si="40"/>
        <v>0</v>
      </c>
      <c r="W149" s="99">
        <f t="shared" si="41"/>
        <v>0</v>
      </c>
      <c r="X149" s="91"/>
      <c r="Y149" s="7"/>
      <c r="Z149" s="7">
        <f t="shared" ref="Z149:AB149" si="43">SUM(Z150:Z156)</f>
        <v>0</v>
      </c>
      <c r="AA149" s="7">
        <f t="shared" si="43"/>
        <v>0</v>
      </c>
      <c r="AB149" s="7">
        <f t="shared" si="43"/>
        <v>0</v>
      </c>
    </row>
    <row r="150" spans="1:28" x14ac:dyDescent="0.25">
      <c r="A150" t="e">
        <f t="shared" si="34"/>
        <v>#REF!</v>
      </c>
      <c r="B150" s="8"/>
      <c r="C150" s="9" t="s">
        <v>11</v>
      </c>
      <c r="D150" s="105" t="e">
        <f>'დაზუსტ. ბიუჯ.'!#REF!</f>
        <v>#REF!</v>
      </c>
      <c r="E150" s="88" t="e">
        <f>'დაზუსტ. საკუთ.'!#REF!</f>
        <v>#REF!</v>
      </c>
      <c r="F150" s="88" t="e">
        <f>'დაზუსტ. ბიუჯ. ფონდ.'!#REF!</f>
        <v>#REF!</v>
      </c>
      <c r="G150" s="88">
        <f>'გრანტის საკასო'!D149</f>
        <v>0</v>
      </c>
      <c r="H150" s="88">
        <f>'მიზნ.გრანტის საკასო '!D149</f>
        <v>0</v>
      </c>
      <c r="I150" s="105" t="e">
        <f>'დაზუსტ. ბიუჯ.'!#REF!-'დაზუსტ. ბიუჯ.'!#REF!</f>
        <v>#REF!</v>
      </c>
      <c r="J150" s="88" t="e">
        <f>'დაზუსტ. საკუთ.'!#REF!-'დაზუსტ. საკუთ.'!#REF!</f>
        <v>#REF!</v>
      </c>
      <c r="K150" s="88" t="e">
        <f>'დაზუსტ. ბიუჯ. ფონდ.'!#REF!-'დაზუსტ. ბიუჯ. ფონდ.'!#REF!</f>
        <v>#REF!</v>
      </c>
      <c r="L150" s="88">
        <f>'გრანტის საკასო'!E149</f>
        <v>0</v>
      </c>
      <c r="M150" s="100">
        <f>'მიზნ.გრანტის საკასო '!E149-'მიზნ.გრანტის საკასო '!D149</f>
        <v>0</v>
      </c>
      <c r="N150" s="105" t="e">
        <f>'დაზუსტ. ბიუჯ.'!#REF!-'დაზუსტ. ბიუჯ.'!#REF!</f>
        <v>#REF!</v>
      </c>
      <c r="O150" s="88" t="e">
        <f>'დაზუსტ. საკუთ.'!#REF!-'დაზუსტ. საკუთ.'!#REF!</f>
        <v>#REF!</v>
      </c>
      <c r="P150" s="88" t="e">
        <f>'დაზუსტ. ბიუჯ. ფონდ.'!#REF!</f>
        <v>#REF!</v>
      </c>
      <c r="Q150" s="88">
        <f>'გრანტის საკასო'!J149</f>
        <v>0</v>
      </c>
      <c r="R150" s="100">
        <f>'მიზნ.გრანტის საკასო '!J149-'მიზნ.გრანტის საკასო '!I149</f>
        <v>0</v>
      </c>
      <c r="S150" s="105" t="e">
        <f t="shared" si="35"/>
        <v>#REF!</v>
      </c>
      <c r="T150" s="88" t="e">
        <f t="shared" si="38"/>
        <v>#REF!</v>
      </c>
      <c r="U150" s="88" t="e">
        <f t="shared" si="39"/>
        <v>#REF!</v>
      </c>
      <c r="V150" s="88">
        <f t="shared" si="40"/>
        <v>0</v>
      </c>
      <c r="W150" s="100">
        <f t="shared" si="41"/>
        <v>0</v>
      </c>
      <c r="X150" s="92"/>
      <c r="Y150" s="10"/>
      <c r="Z150" s="10">
        <v>0</v>
      </c>
      <c r="AA150" s="10">
        <v>0</v>
      </c>
      <c r="AB150" s="10">
        <v>0</v>
      </c>
    </row>
    <row r="151" spans="1:28" x14ac:dyDescent="0.25">
      <c r="A151" t="e">
        <f t="shared" si="34"/>
        <v>#REF!</v>
      </c>
      <c r="B151" s="8"/>
      <c r="C151" s="9" t="s">
        <v>12</v>
      </c>
      <c r="D151" s="105" t="e">
        <f>'დაზუსტ. ბიუჯ.'!#REF!</f>
        <v>#REF!</v>
      </c>
      <c r="E151" s="88" t="e">
        <f>'დაზუსტ. საკუთ.'!#REF!</f>
        <v>#REF!</v>
      </c>
      <c r="F151" s="88" t="e">
        <f>'დაზუსტ. ბიუჯ. ფონდ.'!#REF!</f>
        <v>#REF!</v>
      </c>
      <c r="G151" s="88">
        <f>'გრანტის საკასო'!D150</f>
        <v>0</v>
      </c>
      <c r="H151" s="88">
        <f>'მიზნ.გრანტის საკასო '!D150</f>
        <v>0</v>
      </c>
      <c r="I151" s="105" t="e">
        <f>'დაზუსტ. ბიუჯ.'!#REF!-'დაზუსტ. ბიუჯ.'!#REF!</f>
        <v>#REF!</v>
      </c>
      <c r="J151" s="88" t="e">
        <f>'დაზუსტ. საკუთ.'!#REF!-'დაზუსტ. საკუთ.'!#REF!</f>
        <v>#REF!</v>
      </c>
      <c r="K151" s="88" t="e">
        <f>'დაზუსტ. ბიუჯ. ფონდ.'!#REF!-'დაზუსტ. ბიუჯ. ფონდ.'!#REF!</f>
        <v>#REF!</v>
      </c>
      <c r="L151" s="88">
        <f>'გრანტის საკასო'!E150</f>
        <v>0</v>
      </c>
      <c r="M151" s="100">
        <f>'მიზნ.გრანტის საკასო '!E150-'მიზნ.გრანტის საკასო '!D150</f>
        <v>0</v>
      </c>
      <c r="N151" s="105" t="e">
        <f>'დაზუსტ. ბიუჯ.'!#REF!-'დაზუსტ. ბიუჯ.'!#REF!</f>
        <v>#REF!</v>
      </c>
      <c r="O151" s="88" t="e">
        <f>'დაზუსტ. საკუთ.'!#REF!-'დაზუსტ. საკუთ.'!#REF!</f>
        <v>#REF!</v>
      </c>
      <c r="P151" s="88" t="e">
        <f>'დაზუსტ. ბიუჯ. ფონდ.'!#REF!</f>
        <v>#REF!</v>
      </c>
      <c r="Q151" s="88">
        <f>'გრანტის საკასო'!J150</f>
        <v>0</v>
      </c>
      <c r="R151" s="100">
        <f>'მიზნ.გრანტის საკასო '!J150-'მიზნ.გრანტის საკასო '!I150</f>
        <v>0</v>
      </c>
      <c r="S151" s="105" t="e">
        <f t="shared" si="35"/>
        <v>#REF!</v>
      </c>
      <c r="T151" s="88" t="e">
        <f t="shared" si="38"/>
        <v>#REF!</v>
      </c>
      <c r="U151" s="88" t="e">
        <f t="shared" si="39"/>
        <v>#REF!</v>
      </c>
      <c r="V151" s="88">
        <f t="shared" si="40"/>
        <v>0</v>
      </c>
      <c r="W151" s="100">
        <f t="shared" si="41"/>
        <v>0</v>
      </c>
      <c r="X151" s="92"/>
      <c r="Y151" s="10"/>
      <c r="Z151" s="10">
        <v>0</v>
      </c>
      <c r="AA151" s="10">
        <v>0</v>
      </c>
      <c r="AB151" s="10">
        <v>0</v>
      </c>
    </row>
    <row r="152" spans="1:28" x14ac:dyDescent="0.25">
      <c r="A152" t="e">
        <f t="shared" si="34"/>
        <v>#REF!</v>
      </c>
      <c r="B152" s="8"/>
      <c r="C152" s="9" t="s">
        <v>13</v>
      </c>
      <c r="D152" s="105" t="e">
        <f>'დაზუსტ. ბიუჯ.'!#REF!</f>
        <v>#REF!</v>
      </c>
      <c r="E152" s="88" t="e">
        <f>'დაზუსტ. საკუთ.'!#REF!</f>
        <v>#REF!</v>
      </c>
      <c r="F152" s="88" t="e">
        <f>'დაზუსტ. ბიუჯ. ფონდ.'!#REF!</f>
        <v>#REF!</v>
      </c>
      <c r="G152" s="88">
        <f>'გრანტის საკასო'!D151</f>
        <v>0</v>
      </c>
      <c r="H152" s="88">
        <f>'მიზნ.გრანტის საკასო '!D151</f>
        <v>0</v>
      </c>
      <c r="I152" s="105" t="e">
        <f>'დაზუსტ. ბიუჯ.'!#REF!-'დაზუსტ. ბიუჯ.'!#REF!</f>
        <v>#REF!</v>
      </c>
      <c r="J152" s="88" t="e">
        <f>'დაზუსტ. საკუთ.'!#REF!-'დაზუსტ. საკუთ.'!#REF!</f>
        <v>#REF!</v>
      </c>
      <c r="K152" s="88" t="e">
        <f>'დაზუსტ. ბიუჯ. ფონდ.'!#REF!-'დაზუსტ. ბიუჯ. ფონდ.'!#REF!</f>
        <v>#REF!</v>
      </c>
      <c r="L152" s="88">
        <f>'გრანტის საკასო'!E151</f>
        <v>0</v>
      </c>
      <c r="M152" s="100">
        <f>'მიზნ.გრანტის საკასო '!E151-'მიზნ.გრანტის საკასო '!D151</f>
        <v>0</v>
      </c>
      <c r="N152" s="105" t="e">
        <f>'დაზუსტ. ბიუჯ.'!#REF!-'დაზუსტ. ბიუჯ.'!#REF!</f>
        <v>#REF!</v>
      </c>
      <c r="O152" s="88" t="e">
        <f>'დაზუსტ. საკუთ.'!#REF!-'დაზუსტ. საკუთ.'!#REF!</f>
        <v>#REF!</v>
      </c>
      <c r="P152" s="88" t="e">
        <f>'დაზუსტ. ბიუჯ. ფონდ.'!#REF!</f>
        <v>#REF!</v>
      </c>
      <c r="Q152" s="88">
        <f>'გრანტის საკასო'!J151</f>
        <v>0</v>
      </c>
      <c r="R152" s="100">
        <f>'მიზნ.გრანტის საკასო '!J151-'მიზნ.გრანტის საკასო '!I151</f>
        <v>0</v>
      </c>
      <c r="S152" s="105" t="e">
        <f t="shared" si="35"/>
        <v>#REF!</v>
      </c>
      <c r="T152" s="88" t="e">
        <f t="shared" si="38"/>
        <v>#REF!</v>
      </c>
      <c r="U152" s="88" t="e">
        <f t="shared" si="39"/>
        <v>#REF!</v>
      </c>
      <c r="V152" s="88">
        <f t="shared" si="40"/>
        <v>0</v>
      </c>
      <c r="W152" s="100">
        <f t="shared" si="41"/>
        <v>0</v>
      </c>
      <c r="X152" s="92"/>
      <c r="Y152" s="10"/>
      <c r="Z152" s="10">
        <v>0</v>
      </c>
      <c r="AA152" s="10">
        <v>0</v>
      </c>
      <c r="AB152" s="10">
        <v>0</v>
      </c>
    </row>
    <row r="153" spans="1:28" x14ac:dyDescent="0.25">
      <c r="A153" t="e">
        <f t="shared" si="34"/>
        <v>#REF!</v>
      </c>
      <c r="B153" s="8"/>
      <c r="C153" s="9" t="s">
        <v>14</v>
      </c>
      <c r="D153" s="105" t="e">
        <f>'დაზუსტ. ბიუჯ.'!#REF!</f>
        <v>#REF!</v>
      </c>
      <c r="E153" s="88" t="e">
        <f>'დაზუსტ. საკუთ.'!#REF!</f>
        <v>#REF!</v>
      </c>
      <c r="F153" s="88" t="e">
        <f>'დაზუსტ. ბიუჯ. ფონდ.'!#REF!</f>
        <v>#REF!</v>
      </c>
      <c r="G153" s="88">
        <f>'გრანტის საკასო'!D152</f>
        <v>0</v>
      </c>
      <c r="H153" s="88">
        <f>'მიზნ.გრანტის საკასო '!D152</f>
        <v>0</v>
      </c>
      <c r="I153" s="105" t="e">
        <f>'დაზუსტ. ბიუჯ.'!#REF!-'დაზუსტ. ბიუჯ.'!#REF!</f>
        <v>#REF!</v>
      </c>
      <c r="J153" s="88" t="e">
        <f>'დაზუსტ. საკუთ.'!#REF!-'დაზუსტ. საკუთ.'!#REF!</f>
        <v>#REF!</v>
      </c>
      <c r="K153" s="88" t="e">
        <f>'დაზუსტ. ბიუჯ. ფონდ.'!#REF!-'დაზუსტ. ბიუჯ. ფონდ.'!#REF!</f>
        <v>#REF!</v>
      </c>
      <c r="L153" s="88">
        <f>'გრანტის საკასო'!E152</f>
        <v>0</v>
      </c>
      <c r="M153" s="100">
        <f>'მიზნ.გრანტის საკასო '!E152-'მიზნ.გრანტის საკასო '!D152</f>
        <v>0</v>
      </c>
      <c r="N153" s="105" t="e">
        <f>'დაზუსტ. ბიუჯ.'!#REF!-'დაზუსტ. ბიუჯ.'!#REF!</f>
        <v>#REF!</v>
      </c>
      <c r="O153" s="88" t="e">
        <f>'დაზუსტ. საკუთ.'!#REF!-'დაზუსტ. საკუთ.'!#REF!</f>
        <v>#REF!</v>
      </c>
      <c r="P153" s="88" t="e">
        <f>'დაზუსტ. ბიუჯ. ფონდ.'!#REF!</f>
        <v>#REF!</v>
      </c>
      <c r="Q153" s="88">
        <f>'გრანტის საკასო'!J152</f>
        <v>0</v>
      </c>
      <c r="R153" s="100">
        <f>'მიზნ.გრანტის საკასო '!J152-'მიზნ.გრანტის საკასო '!I152</f>
        <v>0</v>
      </c>
      <c r="S153" s="105" t="e">
        <f t="shared" si="35"/>
        <v>#REF!</v>
      </c>
      <c r="T153" s="88" t="e">
        <f t="shared" si="38"/>
        <v>#REF!</v>
      </c>
      <c r="U153" s="88" t="e">
        <f t="shared" si="39"/>
        <v>#REF!</v>
      </c>
      <c r="V153" s="88">
        <f t="shared" si="40"/>
        <v>0</v>
      </c>
      <c r="W153" s="100">
        <f t="shared" si="41"/>
        <v>0</v>
      </c>
      <c r="X153" s="92"/>
      <c r="Y153" s="10"/>
      <c r="Z153" s="10">
        <v>0</v>
      </c>
      <c r="AA153" s="10">
        <v>0</v>
      </c>
      <c r="AB153" s="10">
        <v>0</v>
      </c>
    </row>
    <row r="154" spans="1:28" x14ac:dyDescent="0.25">
      <c r="A154" t="e">
        <f t="shared" si="34"/>
        <v>#REF!</v>
      </c>
      <c r="B154" s="8"/>
      <c r="C154" s="9" t="s">
        <v>15</v>
      </c>
      <c r="D154" s="105" t="e">
        <f>'დაზუსტ. ბიუჯ.'!#REF!</f>
        <v>#REF!</v>
      </c>
      <c r="E154" s="88" t="e">
        <f>'დაზუსტ. საკუთ.'!#REF!</f>
        <v>#REF!</v>
      </c>
      <c r="F154" s="88" t="e">
        <f>'დაზუსტ. ბიუჯ. ფონდ.'!#REF!</f>
        <v>#REF!</v>
      </c>
      <c r="G154" s="88">
        <f>'გრანტის საკასო'!D153</f>
        <v>0</v>
      </c>
      <c r="H154" s="88">
        <f>'მიზნ.გრანტის საკასო '!D153</f>
        <v>0</v>
      </c>
      <c r="I154" s="105" t="e">
        <f>'დაზუსტ. ბიუჯ.'!#REF!-'დაზუსტ. ბიუჯ.'!#REF!</f>
        <v>#REF!</v>
      </c>
      <c r="J154" s="88" t="e">
        <f>'დაზუსტ. საკუთ.'!#REF!-'დაზუსტ. საკუთ.'!#REF!</f>
        <v>#REF!</v>
      </c>
      <c r="K154" s="88" t="e">
        <f>'დაზუსტ. ბიუჯ. ფონდ.'!#REF!-'დაზუსტ. ბიუჯ. ფონდ.'!#REF!</f>
        <v>#REF!</v>
      </c>
      <c r="L154" s="88">
        <f>'გრანტის საკასო'!E153</f>
        <v>0</v>
      </c>
      <c r="M154" s="100">
        <f>'მიზნ.გრანტის საკასო '!E153-'მიზნ.გრანტის საკასო '!D153</f>
        <v>0</v>
      </c>
      <c r="N154" s="105" t="e">
        <f>'დაზუსტ. ბიუჯ.'!#REF!-'დაზუსტ. ბიუჯ.'!#REF!</f>
        <v>#REF!</v>
      </c>
      <c r="O154" s="88" t="e">
        <f>'დაზუსტ. საკუთ.'!#REF!-'დაზუსტ. საკუთ.'!#REF!</f>
        <v>#REF!</v>
      </c>
      <c r="P154" s="88" t="e">
        <f>'დაზუსტ. ბიუჯ. ფონდ.'!#REF!</f>
        <v>#REF!</v>
      </c>
      <c r="Q154" s="88">
        <f>'გრანტის საკასო'!J153</f>
        <v>0</v>
      </c>
      <c r="R154" s="100">
        <f>'მიზნ.გრანტის საკასო '!J153-'მიზნ.გრანტის საკასო '!I153</f>
        <v>0</v>
      </c>
      <c r="S154" s="105" t="e">
        <f t="shared" si="35"/>
        <v>#REF!</v>
      </c>
      <c r="T154" s="88" t="e">
        <f t="shared" si="38"/>
        <v>#REF!</v>
      </c>
      <c r="U154" s="88" t="e">
        <f t="shared" si="39"/>
        <v>#REF!</v>
      </c>
      <c r="V154" s="88">
        <f t="shared" si="40"/>
        <v>0</v>
      </c>
      <c r="W154" s="100">
        <f t="shared" si="41"/>
        <v>0</v>
      </c>
      <c r="X154" s="92"/>
      <c r="Y154" s="10"/>
      <c r="Z154" s="10">
        <v>0</v>
      </c>
      <c r="AA154" s="10">
        <v>0</v>
      </c>
      <c r="AB154" s="10">
        <v>0</v>
      </c>
    </row>
    <row r="155" spans="1:28" x14ac:dyDescent="0.25">
      <c r="A155" t="e">
        <f t="shared" si="34"/>
        <v>#REF!</v>
      </c>
      <c r="B155" s="8"/>
      <c r="C155" s="9" t="s">
        <v>16</v>
      </c>
      <c r="D155" s="105" t="e">
        <f>'დაზუსტ. ბიუჯ.'!#REF!</f>
        <v>#REF!</v>
      </c>
      <c r="E155" s="88" t="e">
        <f>'დაზუსტ. საკუთ.'!#REF!</f>
        <v>#REF!</v>
      </c>
      <c r="F155" s="88" t="e">
        <f>'დაზუსტ. ბიუჯ. ფონდ.'!#REF!</f>
        <v>#REF!</v>
      </c>
      <c r="G155" s="88">
        <f>'გრანტის საკასო'!D154</f>
        <v>0</v>
      </c>
      <c r="H155" s="88">
        <f>'მიზნ.გრანტის საკასო '!D154</f>
        <v>0</v>
      </c>
      <c r="I155" s="105" t="e">
        <f>'დაზუსტ. ბიუჯ.'!#REF!-'დაზუსტ. ბიუჯ.'!#REF!</f>
        <v>#REF!</v>
      </c>
      <c r="J155" s="88" t="e">
        <f>'დაზუსტ. საკუთ.'!#REF!-'დაზუსტ. საკუთ.'!#REF!</f>
        <v>#REF!</v>
      </c>
      <c r="K155" s="88" t="e">
        <f>'დაზუსტ. ბიუჯ. ფონდ.'!#REF!-'დაზუსტ. ბიუჯ. ფონდ.'!#REF!</f>
        <v>#REF!</v>
      </c>
      <c r="L155" s="88">
        <f>'გრანტის საკასო'!E154</f>
        <v>0</v>
      </c>
      <c r="M155" s="100">
        <f>'მიზნ.გრანტის საკასო '!E154-'მიზნ.გრანტის საკასო '!D154</f>
        <v>0</v>
      </c>
      <c r="N155" s="105" t="e">
        <f>'დაზუსტ. ბიუჯ.'!#REF!-'დაზუსტ. ბიუჯ.'!#REF!</f>
        <v>#REF!</v>
      </c>
      <c r="O155" s="88" t="e">
        <f>'დაზუსტ. საკუთ.'!#REF!-'დაზუსტ. საკუთ.'!#REF!</f>
        <v>#REF!</v>
      </c>
      <c r="P155" s="88" t="e">
        <f>'დაზუსტ. ბიუჯ. ფონდ.'!#REF!</f>
        <v>#REF!</v>
      </c>
      <c r="Q155" s="88">
        <f>'გრანტის საკასო'!J154</f>
        <v>0</v>
      </c>
      <c r="R155" s="100">
        <f>'მიზნ.გრანტის საკასო '!J154-'მიზნ.გრანტის საკასო '!I154</f>
        <v>0</v>
      </c>
      <c r="S155" s="105" t="e">
        <f t="shared" si="35"/>
        <v>#REF!</v>
      </c>
      <c r="T155" s="88" t="e">
        <f t="shared" si="38"/>
        <v>#REF!</v>
      </c>
      <c r="U155" s="88" t="e">
        <f t="shared" si="39"/>
        <v>#REF!</v>
      </c>
      <c r="V155" s="88">
        <f t="shared" si="40"/>
        <v>0</v>
      </c>
      <c r="W155" s="100">
        <f t="shared" si="41"/>
        <v>0</v>
      </c>
      <c r="X155" s="92"/>
      <c r="Y155" s="10"/>
      <c r="Z155" s="10">
        <v>0</v>
      </c>
      <c r="AA155" s="10">
        <v>0</v>
      </c>
      <c r="AB155" s="10">
        <v>0</v>
      </c>
    </row>
    <row r="156" spans="1:28" x14ac:dyDescent="0.25">
      <c r="A156" t="e">
        <f t="shared" si="34"/>
        <v>#REF!</v>
      </c>
      <c r="B156" s="8"/>
      <c r="C156" s="9" t="s">
        <v>17</v>
      </c>
      <c r="D156" s="105" t="e">
        <f>'დაზუსტ. ბიუჯ.'!#REF!</f>
        <v>#REF!</v>
      </c>
      <c r="E156" s="88" t="e">
        <f>'დაზუსტ. საკუთ.'!#REF!</f>
        <v>#REF!</v>
      </c>
      <c r="F156" s="88" t="e">
        <f>'დაზუსტ. ბიუჯ. ფონდ.'!#REF!</f>
        <v>#REF!</v>
      </c>
      <c r="G156" s="88">
        <f>'გრანტის საკასო'!D155</f>
        <v>0</v>
      </c>
      <c r="H156" s="88">
        <f>'მიზნ.გრანტის საკასო '!D155</f>
        <v>0</v>
      </c>
      <c r="I156" s="105" t="e">
        <f>'დაზუსტ. ბიუჯ.'!#REF!-'დაზუსტ. ბიუჯ.'!#REF!</f>
        <v>#REF!</v>
      </c>
      <c r="J156" s="88" t="e">
        <f>'დაზუსტ. საკუთ.'!#REF!-'დაზუსტ. საკუთ.'!#REF!</f>
        <v>#REF!</v>
      </c>
      <c r="K156" s="88" t="e">
        <f>'დაზუსტ. ბიუჯ. ფონდ.'!#REF!-'დაზუსტ. ბიუჯ. ფონდ.'!#REF!</f>
        <v>#REF!</v>
      </c>
      <c r="L156" s="88">
        <f>'გრანტის საკასო'!E155</f>
        <v>0</v>
      </c>
      <c r="M156" s="100">
        <f>'მიზნ.გრანტის საკასო '!E155-'მიზნ.გრანტის საკასო '!D155</f>
        <v>0</v>
      </c>
      <c r="N156" s="105" t="e">
        <f>'დაზუსტ. ბიუჯ.'!#REF!-'დაზუსტ. ბიუჯ.'!#REF!</f>
        <v>#REF!</v>
      </c>
      <c r="O156" s="88" t="e">
        <f>'დაზუსტ. საკუთ.'!#REF!-'დაზუსტ. საკუთ.'!#REF!</f>
        <v>#REF!</v>
      </c>
      <c r="P156" s="88" t="e">
        <f>'დაზუსტ. ბიუჯ. ფონდ.'!#REF!</f>
        <v>#REF!</v>
      </c>
      <c r="Q156" s="88">
        <f>'გრანტის საკასო'!J155</f>
        <v>0</v>
      </c>
      <c r="R156" s="100">
        <f>'მიზნ.გრანტის საკასო '!J155-'მიზნ.გრანტის საკასო '!I155</f>
        <v>0</v>
      </c>
      <c r="S156" s="105" t="e">
        <f t="shared" si="35"/>
        <v>#REF!</v>
      </c>
      <c r="T156" s="88" t="e">
        <f t="shared" si="38"/>
        <v>#REF!</v>
      </c>
      <c r="U156" s="88" t="e">
        <f t="shared" si="39"/>
        <v>#REF!</v>
      </c>
      <c r="V156" s="88">
        <f t="shared" si="40"/>
        <v>0</v>
      </c>
      <c r="W156" s="100">
        <f t="shared" si="41"/>
        <v>0</v>
      </c>
      <c r="X156" s="92"/>
      <c r="Y156" s="10"/>
      <c r="Z156" s="10">
        <v>0</v>
      </c>
      <c r="AA156" s="10">
        <v>0</v>
      </c>
      <c r="AB156" s="10">
        <v>0</v>
      </c>
    </row>
    <row r="157" spans="1:28" x14ac:dyDescent="0.25">
      <c r="A157" t="e">
        <f t="shared" si="34"/>
        <v>#REF!</v>
      </c>
      <c r="B157" s="5"/>
      <c r="C157" s="6" t="s">
        <v>18</v>
      </c>
      <c r="D157" s="104" t="e">
        <f>'დაზუსტ. ბიუჯ.'!#REF!</f>
        <v>#REF!</v>
      </c>
      <c r="E157" s="87" t="e">
        <f>'დაზუსტ. საკუთ.'!#REF!</f>
        <v>#REF!</v>
      </c>
      <c r="F157" s="87" t="e">
        <f>'დაზუსტ. ბიუჯ. ფონდ.'!#REF!</f>
        <v>#REF!</v>
      </c>
      <c r="G157" s="87">
        <f>'გრანტის საკასო'!D156</f>
        <v>0</v>
      </c>
      <c r="H157" s="87">
        <f>'მიზნ.გრანტის საკასო '!D156</f>
        <v>0</v>
      </c>
      <c r="I157" s="104" t="e">
        <f>'დაზუსტ. ბიუჯ.'!#REF!-'დაზუსტ. ბიუჯ.'!#REF!</f>
        <v>#REF!</v>
      </c>
      <c r="J157" s="87" t="e">
        <f>'დაზუსტ. საკუთ.'!#REF!-'დაზუსტ. საკუთ.'!#REF!</f>
        <v>#REF!</v>
      </c>
      <c r="K157" s="87" t="e">
        <f>'დაზუსტ. ბიუჯ. ფონდ.'!#REF!-'დაზუსტ. ბიუჯ. ფონდ.'!#REF!</f>
        <v>#REF!</v>
      </c>
      <c r="L157" s="87">
        <f>'გრანტის საკასო'!E156</f>
        <v>0</v>
      </c>
      <c r="M157" s="99">
        <f>'მიზნ.გრანტის საკასო '!E156-'მიზნ.გრანტის საკასო '!D156</f>
        <v>0</v>
      </c>
      <c r="N157" s="104" t="e">
        <f>'დაზუსტ. ბიუჯ.'!#REF!-'დაზუსტ. ბიუჯ.'!#REF!</f>
        <v>#REF!</v>
      </c>
      <c r="O157" s="87" t="e">
        <f>'დაზუსტ. საკუთ.'!#REF!-'დაზუსტ. საკუთ.'!#REF!</f>
        <v>#REF!</v>
      </c>
      <c r="P157" s="87" t="e">
        <f>'დაზუსტ. ბიუჯ. ფონდ.'!#REF!</f>
        <v>#REF!</v>
      </c>
      <c r="Q157" s="87">
        <f>'გრანტის საკასო'!J156</f>
        <v>0</v>
      </c>
      <c r="R157" s="99">
        <f>'მიზნ.გრანტის საკასო '!J156-'მიზნ.გრანტის საკასო '!I156</f>
        <v>0</v>
      </c>
      <c r="S157" s="104" t="e">
        <f t="shared" si="35"/>
        <v>#REF!</v>
      </c>
      <c r="T157" s="87" t="e">
        <f t="shared" si="38"/>
        <v>#REF!</v>
      </c>
      <c r="U157" s="87" t="e">
        <f t="shared" si="39"/>
        <v>#REF!</v>
      </c>
      <c r="V157" s="87">
        <f t="shared" si="40"/>
        <v>0</v>
      </c>
      <c r="W157" s="99">
        <f t="shared" si="41"/>
        <v>0</v>
      </c>
      <c r="X157" s="91"/>
      <c r="Y157" s="7"/>
      <c r="Z157" s="7">
        <v>0</v>
      </c>
      <c r="AA157" s="7">
        <v>0</v>
      </c>
      <c r="AB157" s="7">
        <v>0</v>
      </c>
    </row>
    <row r="158" spans="1:28" x14ac:dyDescent="0.25">
      <c r="A158" t="e">
        <f t="shared" si="34"/>
        <v>#REF!</v>
      </c>
      <c r="B158" s="5"/>
      <c r="C158" s="6" t="s">
        <v>19</v>
      </c>
      <c r="D158" s="104" t="e">
        <f>'დაზუსტ. ბიუჯ.'!#REF!</f>
        <v>#REF!</v>
      </c>
      <c r="E158" s="87" t="e">
        <f>'დაზუსტ. საკუთ.'!#REF!</f>
        <v>#REF!</v>
      </c>
      <c r="F158" s="87" t="e">
        <f>'დაზუსტ. ბიუჯ. ფონდ.'!#REF!</f>
        <v>#REF!</v>
      </c>
      <c r="G158" s="87">
        <f>'გრანტის საკასო'!D157</f>
        <v>0</v>
      </c>
      <c r="H158" s="87">
        <f>'მიზნ.გრანტის საკასო '!D157</f>
        <v>0</v>
      </c>
      <c r="I158" s="104" t="e">
        <f>'დაზუსტ. ბიუჯ.'!#REF!-'დაზუსტ. ბიუჯ.'!#REF!</f>
        <v>#REF!</v>
      </c>
      <c r="J158" s="87" t="e">
        <f>'დაზუსტ. საკუთ.'!#REF!-'დაზუსტ. საკუთ.'!#REF!</f>
        <v>#REF!</v>
      </c>
      <c r="K158" s="87" t="e">
        <f>'დაზუსტ. ბიუჯ. ფონდ.'!#REF!-'დაზუსტ. ბიუჯ. ფონდ.'!#REF!</f>
        <v>#REF!</v>
      </c>
      <c r="L158" s="87">
        <f>'გრანტის საკასო'!E157</f>
        <v>0</v>
      </c>
      <c r="M158" s="99">
        <f>'მიზნ.გრანტის საკასო '!E157-'მიზნ.გრანტის საკასო '!D157</f>
        <v>0</v>
      </c>
      <c r="N158" s="104" t="e">
        <f>'დაზუსტ. ბიუჯ.'!#REF!-'დაზუსტ. ბიუჯ.'!#REF!</f>
        <v>#REF!</v>
      </c>
      <c r="O158" s="87" t="e">
        <f>'დაზუსტ. საკუთ.'!#REF!-'დაზუსტ. საკუთ.'!#REF!</f>
        <v>#REF!</v>
      </c>
      <c r="P158" s="87" t="e">
        <f>'დაზუსტ. ბიუჯ. ფონდ.'!#REF!</f>
        <v>#REF!</v>
      </c>
      <c r="Q158" s="87">
        <f>'გრანტის საკასო'!J157</f>
        <v>0</v>
      </c>
      <c r="R158" s="99">
        <f>'მიზნ.გრანტის საკასო '!J157-'მიზნ.გრანტის საკასო '!I157</f>
        <v>0</v>
      </c>
      <c r="S158" s="104" t="e">
        <f t="shared" si="35"/>
        <v>#REF!</v>
      </c>
      <c r="T158" s="87" t="e">
        <f t="shared" si="38"/>
        <v>#REF!</v>
      </c>
      <c r="U158" s="87" t="e">
        <f t="shared" si="39"/>
        <v>#REF!</v>
      </c>
      <c r="V158" s="87">
        <f t="shared" si="40"/>
        <v>0</v>
      </c>
      <c r="W158" s="99">
        <f t="shared" si="41"/>
        <v>0</v>
      </c>
      <c r="X158" s="91"/>
      <c r="Y158" s="7"/>
      <c r="Z158" s="7">
        <v>0</v>
      </c>
      <c r="AA158" s="7">
        <v>0</v>
      </c>
      <c r="AB158" s="7">
        <v>0</v>
      </c>
    </row>
    <row r="159" spans="1:28" ht="15.75" thickBot="1" x14ac:dyDescent="0.3">
      <c r="A159" t="e">
        <f t="shared" si="34"/>
        <v>#REF!</v>
      </c>
      <c r="B159" s="11"/>
      <c r="C159" s="12" t="s">
        <v>20</v>
      </c>
      <c r="D159" s="106" t="e">
        <f>'დაზუსტ. ბიუჯ.'!#REF!</f>
        <v>#REF!</v>
      </c>
      <c r="E159" s="89" t="e">
        <f>'დაზუსტ. საკუთ.'!#REF!</f>
        <v>#REF!</v>
      </c>
      <c r="F159" s="89" t="e">
        <f>'დაზუსტ. ბიუჯ. ფონდ.'!#REF!</f>
        <v>#REF!</v>
      </c>
      <c r="G159" s="89">
        <f>'გრანტის საკასო'!D158</f>
        <v>0</v>
      </c>
      <c r="H159" s="89">
        <f>'მიზნ.გრანტის საკასო '!D158</f>
        <v>0</v>
      </c>
      <c r="I159" s="106" t="e">
        <f>'დაზუსტ. ბიუჯ.'!#REF!-'დაზუსტ. ბიუჯ.'!#REF!</f>
        <v>#REF!</v>
      </c>
      <c r="J159" s="89" t="e">
        <f>'დაზუსტ. საკუთ.'!#REF!-'დაზუსტ. საკუთ.'!#REF!</f>
        <v>#REF!</v>
      </c>
      <c r="K159" s="89" t="e">
        <f>'დაზუსტ. ბიუჯ. ფონდ.'!#REF!-'დაზუსტ. ბიუჯ. ფონდ.'!#REF!</f>
        <v>#REF!</v>
      </c>
      <c r="L159" s="89">
        <f>'გრანტის საკასო'!E158</f>
        <v>0</v>
      </c>
      <c r="M159" s="101">
        <f>'მიზნ.გრანტის საკასო '!E158-'მიზნ.გრანტის საკასო '!D158</f>
        <v>0</v>
      </c>
      <c r="N159" s="106" t="e">
        <f>'დაზუსტ. ბიუჯ.'!#REF!-'დაზუსტ. ბიუჯ.'!#REF!</f>
        <v>#REF!</v>
      </c>
      <c r="O159" s="89" t="e">
        <f>'დაზუსტ. საკუთ.'!#REF!-'დაზუსტ. საკუთ.'!#REF!</f>
        <v>#REF!</v>
      </c>
      <c r="P159" s="89" t="e">
        <f>'დაზუსტ. ბიუჯ. ფონდ.'!#REF!</f>
        <v>#REF!</v>
      </c>
      <c r="Q159" s="89">
        <f>'გრანტის საკასო'!J158</f>
        <v>0</v>
      </c>
      <c r="R159" s="101">
        <f>'მიზნ.გრანტის საკასო '!J158-'მიზნ.გრანტის საკასო '!I158</f>
        <v>0</v>
      </c>
      <c r="S159" s="106" t="e">
        <f t="shared" si="35"/>
        <v>#REF!</v>
      </c>
      <c r="T159" s="89" t="e">
        <f t="shared" si="38"/>
        <v>#REF!</v>
      </c>
      <c r="U159" s="89" t="e">
        <f t="shared" si="39"/>
        <v>#REF!</v>
      </c>
      <c r="V159" s="89">
        <f t="shared" si="40"/>
        <v>0</v>
      </c>
      <c r="W159" s="101">
        <f t="shared" si="41"/>
        <v>0</v>
      </c>
      <c r="X159" s="93"/>
      <c r="Y159" s="13"/>
      <c r="Z159" s="13">
        <v>0</v>
      </c>
      <c r="AA159" s="13">
        <v>0</v>
      </c>
      <c r="AB159" s="13">
        <v>0</v>
      </c>
    </row>
    <row r="160" spans="1:28" ht="46.5" thickTop="1" thickBot="1" x14ac:dyDescent="0.3">
      <c r="A160" t="e">
        <f t="shared" si="34"/>
        <v>#REF!</v>
      </c>
      <c r="B160" s="3" t="s">
        <v>44</v>
      </c>
      <c r="C160" s="14" t="s">
        <v>229</v>
      </c>
      <c r="D160" s="103" t="e">
        <f>'დაზუსტ. ბიუჯ.'!#REF!</f>
        <v>#REF!</v>
      </c>
      <c r="E160" s="86" t="e">
        <f>'დაზუსტ. საკუთ.'!#REF!</f>
        <v>#REF!</v>
      </c>
      <c r="F160" s="86" t="e">
        <f>'დაზუსტ. ბიუჯ. ფონდ.'!#REF!</f>
        <v>#REF!</v>
      </c>
      <c r="G160" s="86">
        <f>'გრანტის საკასო'!D159</f>
        <v>0</v>
      </c>
      <c r="H160" s="86">
        <f>'მიზნ.გრანტის საკასო '!D159</f>
        <v>0</v>
      </c>
      <c r="I160" s="103" t="e">
        <f>'დაზუსტ. ბიუჯ.'!#REF!-'დაზუსტ. ბიუჯ.'!#REF!</f>
        <v>#REF!</v>
      </c>
      <c r="J160" s="86" t="e">
        <f>'დაზუსტ. საკუთ.'!#REF!-'დაზუსტ. საკუთ.'!#REF!</f>
        <v>#REF!</v>
      </c>
      <c r="K160" s="86" t="e">
        <f>'დაზუსტ. ბიუჯ. ფონდ.'!#REF!-'დაზუსტ. ბიუჯ. ფონდ.'!#REF!</f>
        <v>#REF!</v>
      </c>
      <c r="L160" s="86">
        <f>'გრანტის საკასო'!E159</f>
        <v>0</v>
      </c>
      <c r="M160" s="102">
        <f>'მიზნ.გრანტის საკასო '!E159-'მიზნ.გრანტის საკასო '!D159</f>
        <v>0</v>
      </c>
      <c r="N160" s="103" t="e">
        <f>'დაზუსტ. ბიუჯ.'!#REF!-'დაზუსტ. ბიუჯ.'!#REF!</f>
        <v>#REF!</v>
      </c>
      <c r="O160" s="86" t="e">
        <f>'დაზუსტ. საკუთ.'!#REF!-'დაზუსტ. საკუთ.'!#REF!</f>
        <v>#REF!</v>
      </c>
      <c r="P160" s="86" t="e">
        <f>'დაზუსტ. ბიუჯ. ფონდ.'!#REF!</f>
        <v>#REF!</v>
      </c>
      <c r="Q160" s="86">
        <f>'გრანტის საკასო'!J159</f>
        <v>0</v>
      </c>
      <c r="R160" s="102">
        <f>'მიზნ.გრანტის საკასო '!J159-'მიზნ.გრანტის საკასო '!I159</f>
        <v>0</v>
      </c>
      <c r="S160" s="103" t="e">
        <f t="shared" si="35"/>
        <v>#REF!</v>
      </c>
      <c r="T160" s="86" t="e">
        <f t="shared" si="38"/>
        <v>#REF!</v>
      </c>
      <c r="U160" s="86" t="e">
        <f t="shared" si="39"/>
        <v>#REF!</v>
      </c>
      <c r="V160" s="86">
        <f t="shared" si="40"/>
        <v>0</v>
      </c>
      <c r="W160" s="102">
        <f t="shared" si="41"/>
        <v>0</v>
      </c>
      <c r="X160" s="94"/>
      <c r="Y160" s="4"/>
      <c r="Z160" s="4">
        <f t="shared" ref="Z160:AB160" si="44">SUM(Z161,Z169,Z170,Z171)</f>
        <v>0</v>
      </c>
      <c r="AA160" s="4">
        <f t="shared" si="44"/>
        <v>0</v>
      </c>
      <c r="AB160" s="4">
        <f t="shared" si="44"/>
        <v>0</v>
      </c>
    </row>
    <row r="161" spans="1:28" ht="15.75" thickTop="1" x14ac:dyDescent="0.25">
      <c r="A161" t="e">
        <f t="shared" si="34"/>
        <v>#REF!</v>
      </c>
      <c r="B161" s="5"/>
      <c r="C161" s="6" t="s">
        <v>10</v>
      </c>
      <c r="D161" s="104" t="e">
        <f>'დაზუსტ. ბიუჯ.'!#REF!</f>
        <v>#REF!</v>
      </c>
      <c r="E161" s="87" t="e">
        <f>'დაზუსტ. საკუთ.'!#REF!</f>
        <v>#REF!</v>
      </c>
      <c r="F161" s="87" t="e">
        <f>'დაზუსტ. ბიუჯ. ფონდ.'!#REF!</f>
        <v>#REF!</v>
      </c>
      <c r="G161" s="87">
        <f>'გრანტის საკასო'!D160</f>
        <v>0</v>
      </c>
      <c r="H161" s="87">
        <f>'მიზნ.გრანტის საკასო '!D160</f>
        <v>0</v>
      </c>
      <c r="I161" s="104" t="e">
        <f>'დაზუსტ. ბიუჯ.'!#REF!-'დაზუსტ. ბიუჯ.'!#REF!</f>
        <v>#REF!</v>
      </c>
      <c r="J161" s="87" t="e">
        <f>'დაზუსტ. საკუთ.'!#REF!-'დაზუსტ. საკუთ.'!#REF!</f>
        <v>#REF!</v>
      </c>
      <c r="K161" s="87" t="e">
        <f>'დაზუსტ. ბიუჯ. ფონდ.'!#REF!-'დაზუსტ. ბიუჯ. ფონდ.'!#REF!</f>
        <v>#REF!</v>
      </c>
      <c r="L161" s="87">
        <f>'გრანტის საკასო'!E160</f>
        <v>0</v>
      </c>
      <c r="M161" s="99">
        <f>'მიზნ.გრანტის საკასო '!E160-'მიზნ.გრანტის საკასო '!D160</f>
        <v>0</v>
      </c>
      <c r="N161" s="104" t="e">
        <f>'დაზუსტ. ბიუჯ.'!#REF!-'დაზუსტ. ბიუჯ.'!#REF!</f>
        <v>#REF!</v>
      </c>
      <c r="O161" s="87" t="e">
        <f>'დაზუსტ. საკუთ.'!#REF!-'დაზუსტ. საკუთ.'!#REF!</f>
        <v>#REF!</v>
      </c>
      <c r="P161" s="87" t="e">
        <f>'დაზუსტ. ბიუჯ. ფონდ.'!#REF!</f>
        <v>#REF!</v>
      </c>
      <c r="Q161" s="87">
        <f>'გრანტის საკასო'!J160</f>
        <v>0</v>
      </c>
      <c r="R161" s="99">
        <f>'მიზნ.გრანტის საკასო '!J160-'მიზნ.გრანტის საკასო '!I160</f>
        <v>0</v>
      </c>
      <c r="S161" s="104" t="e">
        <f t="shared" si="35"/>
        <v>#REF!</v>
      </c>
      <c r="T161" s="87" t="e">
        <f t="shared" si="38"/>
        <v>#REF!</v>
      </c>
      <c r="U161" s="87" t="e">
        <f t="shared" si="39"/>
        <v>#REF!</v>
      </c>
      <c r="V161" s="87">
        <f t="shared" si="40"/>
        <v>0</v>
      </c>
      <c r="W161" s="99">
        <f t="shared" si="41"/>
        <v>0</v>
      </c>
      <c r="X161" s="91"/>
      <c r="Y161" s="7"/>
      <c r="Z161" s="7">
        <f t="shared" ref="Z161:AB161" si="45">SUM(Z162:Z168)</f>
        <v>0</v>
      </c>
      <c r="AA161" s="7">
        <f t="shared" si="45"/>
        <v>0</v>
      </c>
      <c r="AB161" s="7">
        <f t="shared" si="45"/>
        <v>0</v>
      </c>
    </row>
    <row r="162" spans="1:28" x14ac:dyDescent="0.25">
      <c r="A162" t="e">
        <f t="shared" si="34"/>
        <v>#REF!</v>
      </c>
      <c r="B162" s="8"/>
      <c r="C162" s="9" t="s">
        <v>11</v>
      </c>
      <c r="D162" s="105" t="e">
        <f>'დაზუსტ. ბიუჯ.'!#REF!</f>
        <v>#REF!</v>
      </c>
      <c r="E162" s="88" t="e">
        <f>'დაზუსტ. საკუთ.'!#REF!</f>
        <v>#REF!</v>
      </c>
      <c r="F162" s="88" t="e">
        <f>'დაზუსტ. ბიუჯ. ფონდ.'!#REF!</f>
        <v>#REF!</v>
      </c>
      <c r="G162" s="88">
        <f>'გრანტის საკასო'!D161</f>
        <v>0</v>
      </c>
      <c r="H162" s="88">
        <f>'მიზნ.გრანტის საკასო '!D161</f>
        <v>0</v>
      </c>
      <c r="I162" s="105" t="e">
        <f>'დაზუსტ. ბიუჯ.'!#REF!-'დაზუსტ. ბიუჯ.'!#REF!</f>
        <v>#REF!</v>
      </c>
      <c r="J162" s="88" t="e">
        <f>'დაზუსტ. საკუთ.'!#REF!-'დაზუსტ. საკუთ.'!#REF!</f>
        <v>#REF!</v>
      </c>
      <c r="K162" s="88" t="e">
        <f>'დაზუსტ. ბიუჯ. ფონდ.'!#REF!-'დაზუსტ. ბიუჯ. ფონდ.'!#REF!</f>
        <v>#REF!</v>
      </c>
      <c r="L162" s="88">
        <f>'გრანტის საკასო'!E161</f>
        <v>0</v>
      </c>
      <c r="M162" s="100">
        <f>'მიზნ.გრანტის საკასო '!E161-'მიზნ.გრანტის საკასო '!D161</f>
        <v>0</v>
      </c>
      <c r="N162" s="105" t="e">
        <f>'დაზუსტ. ბიუჯ.'!#REF!-'დაზუსტ. ბიუჯ.'!#REF!</f>
        <v>#REF!</v>
      </c>
      <c r="O162" s="88" t="e">
        <f>'დაზუსტ. საკუთ.'!#REF!-'დაზუსტ. საკუთ.'!#REF!</f>
        <v>#REF!</v>
      </c>
      <c r="P162" s="88" t="e">
        <f>'დაზუსტ. ბიუჯ. ფონდ.'!#REF!</f>
        <v>#REF!</v>
      </c>
      <c r="Q162" s="88">
        <f>'გრანტის საკასო'!J161</f>
        <v>0</v>
      </c>
      <c r="R162" s="100">
        <f>'მიზნ.გრანტის საკასო '!J161-'მიზნ.გრანტის საკასო '!I161</f>
        <v>0</v>
      </c>
      <c r="S162" s="105" t="e">
        <f t="shared" si="35"/>
        <v>#REF!</v>
      </c>
      <c r="T162" s="88" t="e">
        <f t="shared" si="38"/>
        <v>#REF!</v>
      </c>
      <c r="U162" s="88" t="e">
        <f t="shared" si="39"/>
        <v>#REF!</v>
      </c>
      <c r="V162" s="88">
        <f t="shared" si="40"/>
        <v>0</v>
      </c>
      <c r="W162" s="100">
        <f t="shared" si="41"/>
        <v>0</v>
      </c>
      <c r="X162" s="92"/>
      <c r="Y162" s="10"/>
      <c r="Z162" s="10">
        <v>0</v>
      </c>
      <c r="AA162" s="10">
        <v>0</v>
      </c>
      <c r="AB162" s="10">
        <v>0</v>
      </c>
    </row>
    <row r="163" spans="1:28" x14ac:dyDescent="0.25">
      <c r="A163" t="e">
        <f t="shared" si="34"/>
        <v>#REF!</v>
      </c>
      <c r="B163" s="8"/>
      <c r="C163" s="9" t="s">
        <v>12</v>
      </c>
      <c r="D163" s="105" t="e">
        <f>'დაზუსტ. ბიუჯ.'!#REF!</f>
        <v>#REF!</v>
      </c>
      <c r="E163" s="88" t="e">
        <f>'დაზუსტ. საკუთ.'!#REF!</f>
        <v>#REF!</v>
      </c>
      <c r="F163" s="88" t="e">
        <f>'დაზუსტ. ბიუჯ. ფონდ.'!#REF!</f>
        <v>#REF!</v>
      </c>
      <c r="G163" s="88">
        <f>'გრანტის საკასო'!D162</f>
        <v>0</v>
      </c>
      <c r="H163" s="88">
        <f>'მიზნ.გრანტის საკასო '!D162</f>
        <v>0</v>
      </c>
      <c r="I163" s="105" t="e">
        <f>'დაზუსტ. ბიუჯ.'!#REF!-'დაზუსტ. ბიუჯ.'!#REF!</f>
        <v>#REF!</v>
      </c>
      <c r="J163" s="88" t="e">
        <f>'დაზუსტ. საკუთ.'!#REF!-'დაზუსტ. საკუთ.'!#REF!</f>
        <v>#REF!</v>
      </c>
      <c r="K163" s="88" t="e">
        <f>'დაზუსტ. ბიუჯ. ფონდ.'!#REF!-'დაზუსტ. ბიუჯ. ფონდ.'!#REF!</f>
        <v>#REF!</v>
      </c>
      <c r="L163" s="88">
        <f>'გრანტის საკასო'!E162</f>
        <v>0</v>
      </c>
      <c r="M163" s="100">
        <f>'მიზნ.გრანტის საკასო '!E162-'მიზნ.გრანტის საკასო '!D162</f>
        <v>0</v>
      </c>
      <c r="N163" s="105" t="e">
        <f>'დაზუსტ. ბიუჯ.'!#REF!-'დაზუსტ. ბიუჯ.'!#REF!</f>
        <v>#REF!</v>
      </c>
      <c r="O163" s="88" t="e">
        <f>'დაზუსტ. საკუთ.'!#REF!-'დაზუსტ. საკუთ.'!#REF!</f>
        <v>#REF!</v>
      </c>
      <c r="P163" s="88" t="e">
        <f>'დაზუსტ. ბიუჯ. ფონდ.'!#REF!</f>
        <v>#REF!</v>
      </c>
      <c r="Q163" s="88">
        <f>'გრანტის საკასო'!J162</f>
        <v>0</v>
      </c>
      <c r="R163" s="100">
        <f>'მიზნ.გრანტის საკასო '!J162-'მიზნ.გრანტის საკასო '!I162</f>
        <v>0</v>
      </c>
      <c r="S163" s="105" t="e">
        <f t="shared" si="35"/>
        <v>#REF!</v>
      </c>
      <c r="T163" s="88" t="e">
        <f t="shared" si="38"/>
        <v>#REF!</v>
      </c>
      <c r="U163" s="88" t="e">
        <f t="shared" si="39"/>
        <v>#REF!</v>
      </c>
      <c r="V163" s="88">
        <f t="shared" si="40"/>
        <v>0</v>
      </c>
      <c r="W163" s="100">
        <f t="shared" si="41"/>
        <v>0</v>
      </c>
      <c r="X163" s="92"/>
      <c r="Y163" s="10"/>
      <c r="Z163" s="10">
        <v>0</v>
      </c>
      <c r="AA163" s="10">
        <v>0</v>
      </c>
      <c r="AB163" s="10">
        <v>0</v>
      </c>
    </row>
    <row r="164" spans="1:28" x14ac:dyDescent="0.25">
      <c r="A164" t="e">
        <f t="shared" si="34"/>
        <v>#REF!</v>
      </c>
      <c r="B164" s="8"/>
      <c r="C164" s="9" t="s">
        <v>13</v>
      </c>
      <c r="D164" s="105" t="e">
        <f>'დაზუსტ. ბიუჯ.'!#REF!</f>
        <v>#REF!</v>
      </c>
      <c r="E164" s="88" t="e">
        <f>'დაზუსტ. საკუთ.'!#REF!</f>
        <v>#REF!</v>
      </c>
      <c r="F164" s="88" t="e">
        <f>'დაზუსტ. ბიუჯ. ფონდ.'!#REF!</f>
        <v>#REF!</v>
      </c>
      <c r="G164" s="88">
        <f>'გრანტის საკასო'!D163</f>
        <v>0</v>
      </c>
      <c r="H164" s="88">
        <f>'მიზნ.გრანტის საკასო '!D163</f>
        <v>0</v>
      </c>
      <c r="I164" s="105" t="e">
        <f>'დაზუსტ. ბიუჯ.'!#REF!-'დაზუსტ. ბიუჯ.'!#REF!</f>
        <v>#REF!</v>
      </c>
      <c r="J164" s="88" t="e">
        <f>'დაზუსტ. საკუთ.'!#REF!-'დაზუსტ. საკუთ.'!#REF!</f>
        <v>#REF!</v>
      </c>
      <c r="K164" s="88" t="e">
        <f>'დაზუსტ. ბიუჯ. ფონდ.'!#REF!-'დაზუსტ. ბიუჯ. ფონდ.'!#REF!</f>
        <v>#REF!</v>
      </c>
      <c r="L164" s="88">
        <f>'გრანტის საკასო'!E163</f>
        <v>0</v>
      </c>
      <c r="M164" s="100">
        <f>'მიზნ.გრანტის საკასო '!E163-'მიზნ.გრანტის საკასო '!D163</f>
        <v>0</v>
      </c>
      <c r="N164" s="105" t="e">
        <f>'დაზუსტ. ბიუჯ.'!#REF!-'დაზუსტ. ბიუჯ.'!#REF!</f>
        <v>#REF!</v>
      </c>
      <c r="O164" s="88" t="e">
        <f>'დაზუსტ. საკუთ.'!#REF!-'დაზუსტ. საკუთ.'!#REF!</f>
        <v>#REF!</v>
      </c>
      <c r="P164" s="88" t="e">
        <f>'დაზუსტ. ბიუჯ. ფონდ.'!#REF!</f>
        <v>#REF!</v>
      </c>
      <c r="Q164" s="88">
        <f>'გრანტის საკასო'!J163</f>
        <v>0</v>
      </c>
      <c r="R164" s="100">
        <f>'მიზნ.გრანტის საკასო '!J163-'მიზნ.გრანტის საკასო '!I163</f>
        <v>0</v>
      </c>
      <c r="S164" s="105" t="e">
        <f t="shared" si="35"/>
        <v>#REF!</v>
      </c>
      <c r="T164" s="88" t="e">
        <f t="shared" si="38"/>
        <v>#REF!</v>
      </c>
      <c r="U164" s="88" t="e">
        <f t="shared" si="39"/>
        <v>#REF!</v>
      </c>
      <c r="V164" s="88">
        <f t="shared" si="40"/>
        <v>0</v>
      </c>
      <c r="W164" s="100">
        <f t="shared" si="41"/>
        <v>0</v>
      </c>
      <c r="X164" s="92"/>
      <c r="Y164" s="10"/>
      <c r="Z164" s="10">
        <v>0</v>
      </c>
      <c r="AA164" s="10">
        <v>0</v>
      </c>
      <c r="AB164" s="10">
        <v>0</v>
      </c>
    </row>
    <row r="165" spans="1:28" x14ac:dyDescent="0.25">
      <c r="A165" t="e">
        <f t="shared" si="34"/>
        <v>#REF!</v>
      </c>
      <c r="B165" s="8"/>
      <c r="C165" s="9" t="s">
        <v>14</v>
      </c>
      <c r="D165" s="105" t="e">
        <f>'დაზუსტ. ბიუჯ.'!#REF!</f>
        <v>#REF!</v>
      </c>
      <c r="E165" s="88" t="e">
        <f>'დაზუსტ. საკუთ.'!#REF!</f>
        <v>#REF!</v>
      </c>
      <c r="F165" s="88" t="e">
        <f>'დაზუსტ. ბიუჯ. ფონდ.'!#REF!</f>
        <v>#REF!</v>
      </c>
      <c r="G165" s="88">
        <f>'გრანტის საკასო'!D164</f>
        <v>0</v>
      </c>
      <c r="H165" s="88">
        <f>'მიზნ.გრანტის საკასო '!D164</f>
        <v>0</v>
      </c>
      <c r="I165" s="105" t="e">
        <f>'დაზუსტ. ბიუჯ.'!#REF!-'დაზუსტ. ბიუჯ.'!#REF!</f>
        <v>#REF!</v>
      </c>
      <c r="J165" s="88" t="e">
        <f>'დაზუსტ. საკუთ.'!#REF!-'დაზუსტ. საკუთ.'!#REF!</f>
        <v>#REF!</v>
      </c>
      <c r="K165" s="88" t="e">
        <f>'დაზუსტ. ბიუჯ. ფონდ.'!#REF!-'დაზუსტ. ბიუჯ. ფონდ.'!#REF!</f>
        <v>#REF!</v>
      </c>
      <c r="L165" s="88">
        <f>'გრანტის საკასო'!E164</f>
        <v>0</v>
      </c>
      <c r="M165" s="100">
        <f>'მიზნ.გრანტის საკასო '!E164-'მიზნ.გრანტის საკასო '!D164</f>
        <v>0</v>
      </c>
      <c r="N165" s="105" t="e">
        <f>'დაზუსტ. ბიუჯ.'!#REF!-'დაზუსტ. ბიუჯ.'!#REF!</f>
        <v>#REF!</v>
      </c>
      <c r="O165" s="88" t="e">
        <f>'დაზუსტ. საკუთ.'!#REF!-'დაზუსტ. საკუთ.'!#REF!</f>
        <v>#REF!</v>
      </c>
      <c r="P165" s="88" t="e">
        <f>'დაზუსტ. ბიუჯ. ფონდ.'!#REF!</f>
        <v>#REF!</v>
      </c>
      <c r="Q165" s="88">
        <f>'გრანტის საკასო'!J164</f>
        <v>0</v>
      </c>
      <c r="R165" s="100">
        <f>'მიზნ.გრანტის საკასო '!J164-'მიზნ.გრანტის საკასო '!I164</f>
        <v>0</v>
      </c>
      <c r="S165" s="105" t="e">
        <f t="shared" si="35"/>
        <v>#REF!</v>
      </c>
      <c r="T165" s="88" t="e">
        <f t="shared" si="38"/>
        <v>#REF!</v>
      </c>
      <c r="U165" s="88" t="e">
        <f t="shared" si="39"/>
        <v>#REF!</v>
      </c>
      <c r="V165" s="88">
        <f t="shared" si="40"/>
        <v>0</v>
      </c>
      <c r="W165" s="100">
        <f t="shared" si="41"/>
        <v>0</v>
      </c>
      <c r="X165" s="92"/>
      <c r="Y165" s="10"/>
      <c r="Z165" s="10">
        <v>0</v>
      </c>
      <c r="AA165" s="10">
        <v>0</v>
      </c>
      <c r="AB165" s="10">
        <v>0</v>
      </c>
    </row>
    <row r="166" spans="1:28" x14ac:dyDescent="0.25">
      <c r="A166" t="e">
        <f t="shared" si="34"/>
        <v>#REF!</v>
      </c>
      <c r="B166" s="8"/>
      <c r="C166" s="9" t="s">
        <v>15</v>
      </c>
      <c r="D166" s="105" t="e">
        <f>'დაზუსტ. ბიუჯ.'!#REF!</f>
        <v>#REF!</v>
      </c>
      <c r="E166" s="88" t="e">
        <f>'დაზუსტ. საკუთ.'!#REF!</f>
        <v>#REF!</v>
      </c>
      <c r="F166" s="88" t="e">
        <f>'დაზუსტ. ბიუჯ. ფონდ.'!#REF!</f>
        <v>#REF!</v>
      </c>
      <c r="G166" s="88">
        <f>'გრანტის საკასო'!D165</f>
        <v>0</v>
      </c>
      <c r="H166" s="88">
        <f>'მიზნ.გრანტის საკასო '!D165</f>
        <v>0</v>
      </c>
      <c r="I166" s="105" t="e">
        <f>'დაზუსტ. ბიუჯ.'!#REF!-'დაზუსტ. ბიუჯ.'!#REF!</f>
        <v>#REF!</v>
      </c>
      <c r="J166" s="88" t="e">
        <f>'დაზუსტ. საკუთ.'!#REF!-'დაზუსტ. საკუთ.'!#REF!</f>
        <v>#REF!</v>
      </c>
      <c r="K166" s="88" t="e">
        <f>'დაზუსტ. ბიუჯ. ფონდ.'!#REF!-'დაზუსტ. ბიუჯ. ფონდ.'!#REF!</f>
        <v>#REF!</v>
      </c>
      <c r="L166" s="88">
        <f>'გრანტის საკასო'!E165</f>
        <v>0</v>
      </c>
      <c r="M166" s="100">
        <f>'მიზნ.გრანტის საკასო '!E165-'მიზნ.გრანტის საკასო '!D165</f>
        <v>0</v>
      </c>
      <c r="N166" s="105" t="e">
        <f>'დაზუსტ. ბიუჯ.'!#REF!-'დაზუსტ. ბიუჯ.'!#REF!</f>
        <v>#REF!</v>
      </c>
      <c r="O166" s="88" t="e">
        <f>'დაზუსტ. საკუთ.'!#REF!-'დაზუსტ. საკუთ.'!#REF!</f>
        <v>#REF!</v>
      </c>
      <c r="P166" s="88" t="e">
        <f>'დაზუსტ. ბიუჯ. ფონდ.'!#REF!</f>
        <v>#REF!</v>
      </c>
      <c r="Q166" s="88">
        <f>'გრანტის საკასო'!J165</f>
        <v>0</v>
      </c>
      <c r="R166" s="100">
        <f>'მიზნ.გრანტის საკასო '!J165-'მიზნ.გრანტის საკასო '!I165</f>
        <v>0</v>
      </c>
      <c r="S166" s="105" t="e">
        <f t="shared" si="35"/>
        <v>#REF!</v>
      </c>
      <c r="T166" s="88" t="e">
        <f t="shared" si="38"/>
        <v>#REF!</v>
      </c>
      <c r="U166" s="88" t="e">
        <f t="shared" si="39"/>
        <v>#REF!</v>
      </c>
      <c r="V166" s="88">
        <f t="shared" si="40"/>
        <v>0</v>
      </c>
      <c r="W166" s="100">
        <f t="shared" si="41"/>
        <v>0</v>
      </c>
      <c r="X166" s="92"/>
      <c r="Y166" s="10"/>
      <c r="Z166" s="10">
        <v>0</v>
      </c>
      <c r="AA166" s="10">
        <v>0</v>
      </c>
      <c r="AB166" s="10">
        <v>0</v>
      </c>
    </row>
    <row r="167" spans="1:28" x14ac:dyDescent="0.25">
      <c r="A167" t="e">
        <f t="shared" si="34"/>
        <v>#REF!</v>
      </c>
      <c r="B167" s="8"/>
      <c r="C167" s="9" t="s">
        <v>16</v>
      </c>
      <c r="D167" s="105" t="e">
        <f>'დაზუსტ. ბიუჯ.'!#REF!</f>
        <v>#REF!</v>
      </c>
      <c r="E167" s="88" t="e">
        <f>'დაზუსტ. საკუთ.'!#REF!</f>
        <v>#REF!</v>
      </c>
      <c r="F167" s="88" t="e">
        <f>'დაზუსტ. ბიუჯ. ფონდ.'!#REF!</f>
        <v>#REF!</v>
      </c>
      <c r="G167" s="88">
        <f>'გრანტის საკასო'!D166</f>
        <v>0</v>
      </c>
      <c r="H167" s="88">
        <f>'მიზნ.გრანტის საკასო '!D166</f>
        <v>0</v>
      </c>
      <c r="I167" s="105" t="e">
        <f>'დაზუსტ. ბიუჯ.'!#REF!-'დაზუსტ. ბიუჯ.'!#REF!</f>
        <v>#REF!</v>
      </c>
      <c r="J167" s="88" t="e">
        <f>'დაზუსტ. საკუთ.'!#REF!-'დაზუსტ. საკუთ.'!#REF!</f>
        <v>#REF!</v>
      </c>
      <c r="K167" s="88" t="e">
        <f>'დაზუსტ. ბიუჯ. ფონდ.'!#REF!-'დაზუსტ. ბიუჯ. ფონდ.'!#REF!</f>
        <v>#REF!</v>
      </c>
      <c r="L167" s="88">
        <f>'გრანტის საკასო'!E166</f>
        <v>0</v>
      </c>
      <c r="M167" s="100">
        <f>'მიზნ.გრანტის საკასო '!E166-'მიზნ.გრანტის საკასო '!D166</f>
        <v>0</v>
      </c>
      <c r="N167" s="105" t="e">
        <f>'დაზუსტ. ბიუჯ.'!#REF!-'დაზუსტ. ბიუჯ.'!#REF!</f>
        <v>#REF!</v>
      </c>
      <c r="O167" s="88" t="e">
        <f>'დაზუსტ. საკუთ.'!#REF!-'დაზუსტ. საკუთ.'!#REF!</f>
        <v>#REF!</v>
      </c>
      <c r="P167" s="88" t="e">
        <f>'დაზუსტ. ბიუჯ. ფონდ.'!#REF!</f>
        <v>#REF!</v>
      </c>
      <c r="Q167" s="88">
        <f>'გრანტის საკასო'!J166</f>
        <v>0</v>
      </c>
      <c r="R167" s="100">
        <f>'მიზნ.გრანტის საკასო '!J166-'მიზნ.გრანტის საკასო '!I166</f>
        <v>0</v>
      </c>
      <c r="S167" s="105" t="e">
        <f t="shared" si="35"/>
        <v>#REF!</v>
      </c>
      <c r="T167" s="88" t="e">
        <f t="shared" si="38"/>
        <v>#REF!</v>
      </c>
      <c r="U167" s="88" t="e">
        <f t="shared" si="39"/>
        <v>#REF!</v>
      </c>
      <c r="V167" s="88">
        <f t="shared" si="40"/>
        <v>0</v>
      </c>
      <c r="W167" s="100">
        <f t="shared" si="41"/>
        <v>0</v>
      </c>
      <c r="X167" s="92"/>
      <c r="Y167" s="10"/>
      <c r="Z167" s="10">
        <v>0</v>
      </c>
      <c r="AA167" s="10">
        <v>0</v>
      </c>
      <c r="AB167" s="10">
        <v>0</v>
      </c>
    </row>
    <row r="168" spans="1:28" x14ac:dyDescent="0.25">
      <c r="A168" t="e">
        <f t="shared" si="34"/>
        <v>#REF!</v>
      </c>
      <c r="B168" s="8"/>
      <c r="C168" s="9" t="s">
        <v>17</v>
      </c>
      <c r="D168" s="105" t="e">
        <f>'დაზუსტ. ბიუჯ.'!#REF!</f>
        <v>#REF!</v>
      </c>
      <c r="E168" s="88" t="e">
        <f>'დაზუსტ. საკუთ.'!#REF!</f>
        <v>#REF!</v>
      </c>
      <c r="F168" s="88" t="e">
        <f>'დაზუსტ. ბიუჯ. ფონდ.'!#REF!</f>
        <v>#REF!</v>
      </c>
      <c r="G168" s="88">
        <f>'გრანტის საკასო'!D167</f>
        <v>0</v>
      </c>
      <c r="H168" s="88">
        <f>'მიზნ.გრანტის საკასო '!D167</f>
        <v>0</v>
      </c>
      <c r="I168" s="105" t="e">
        <f>'დაზუსტ. ბიუჯ.'!#REF!-'დაზუსტ. ბიუჯ.'!#REF!</f>
        <v>#REF!</v>
      </c>
      <c r="J168" s="88" t="e">
        <f>'დაზუსტ. საკუთ.'!#REF!-'დაზუსტ. საკუთ.'!#REF!</f>
        <v>#REF!</v>
      </c>
      <c r="K168" s="88" t="e">
        <f>'დაზუსტ. ბიუჯ. ფონდ.'!#REF!-'დაზუსტ. ბიუჯ. ფონდ.'!#REF!</f>
        <v>#REF!</v>
      </c>
      <c r="L168" s="88">
        <f>'გრანტის საკასო'!E167</f>
        <v>0</v>
      </c>
      <c r="M168" s="100">
        <f>'მიზნ.გრანტის საკასო '!E167-'მიზნ.გრანტის საკასო '!D167</f>
        <v>0</v>
      </c>
      <c r="N168" s="105" t="e">
        <f>'დაზუსტ. ბიუჯ.'!#REF!-'დაზუსტ. ბიუჯ.'!#REF!</f>
        <v>#REF!</v>
      </c>
      <c r="O168" s="88" t="e">
        <f>'დაზუსტ. საკუთ.'!#REF!-'დაზუსტ. საკუთ.'!#REF!</f>
        <v>#REF!</v>
      </c>
      <c r="P168" s="88" t="e">
        <f>'დაზუსტ. ბიუჯ. ფონდ.'!#REF!</f>
        <v>#REF!</v>
      </c>
      <c r="Q168" s="88">
        <f>'გრანტის საკასო'!J167</f>
        <v>0</v>
      </c>
      <c r="R168" s="100">
        <f>'მიზნ.გრანტის საკასო '!J167-'მიზნ.გრანტის საკასო '!I167</f>
        <v>0</v>
      </c>
      <c r="S168" s="105" t="e">
        <f t="shared" si="35"/>
        <v>#REF!</v>
      </c>
      <c r="T168" s="88" t="e">
        <f t="shared" si="38"/>
        <v>#REF!</v>
      </c>
      <c r="U168" s="88" t="e">
        <f t="shared" si="39"/>
        <v>#REF!</v>
      </c>
      <c r="V168" s="88">
        <f t="shared" si="40"/>
        <v>0</v>
      </c>
      <c r="W168" s="100">
        <f t="shared" si="41"/>
        <v>0</v>
      </c>
      <c r="X168" s="92"/>
      <c r="Y168" s="10"/>
      <c r="Z168" s="10">
        <v>0</v>
      </c>
      <c r="AA168" s="10">
        <v>0</v>
      </c>
      <c r="AB168" s="10">
        <v>0</v>
      </c>
    </row>
    <row r="169" spans="1:28" x14ac:dyDescent="0.25">
      <c r="A169" t="e">
        <f t="shared" si="34"/>
        <v>#REF!</v>
      </c>
      <c r="B169" s="5"/>
      <c r="C169" s="6" t="s">
        <v>18</v>
      </c>
      <c r="D169" s="104" t="e">
        <f>'დაზუსტ. ბიუჯ.'!#REF!</f>
        <v>#REF!</v>
      </c>
      <c r="E169" s="87" t="e">
        <f>'დაზუსტ. საკუთ.'!#REF!</f>
        <v>#REF!</v>
      </c>
      <c r="F169" s="87" t="e">
        <f>'დაზუსტ. ბიუჯ. ფონდ.'!#REF!</f>
        <v>#REF!</v>
      </c>
      <c r="G169" s="87">
        <f>'გრანტის საკასო'!D168</f>
        <v>0</v>
      </c>
      <c r="H169" s="87">
        <f>'მიზნ.გრანტის საკასო '!D168</f>
        <v>0</v>
      </c>
      <c r="I169" s="104" t="e">
        <f>'დაზუსტ. ბიუჯ.'!#REF!-'დაზუსტ. ბიუჯ.'!#REF!</f>
        <v>#REF!</v>
      </c>
      <c r="J169" s="87" t="e">
        <f>'დაზუსტ. საკუთ.'!#REF!-'დაზუსტ. საკუთ.'!#REF!</f>
        <v>#REF!</v>
      </c>
      <c r="K169" s="87" t="e">
        <f>'დაზუსტ. ბიუჯ. ფონდ.'!#REF!-'დაზუსტ. ბიუჯ. ფონდ.'!#REF!</f>
        <v>#REF!</v>
      </c>
      <c r="L169" s="87">
        <f>'გრანტის საკასო'!E168</f>
        <v>0</v>
      </c>
      <c r="M169" s="99">
        <f>'მიზნ.გრანტის საკასო '!E168-'მიზნ.გრანტის საკასო '!D168</f>
        <v>0</v>
      </c>
      <c r="N169" s="104" t="e">
        <f>'დაზუსტ. ბიუჯ.'!#REF!-'დაზუსტ. ბიუჯ.'!#REF!</f>
        <v>#REF!</v>
      </c>
      <c r="O169" s="87" t="e">
        <f>'დაზუსტ. საკუთ.'!#REF!-'დაზუსტ. საკუთ.'!#REF!</f>
        <v>#REF!</v>
      </c>
      <c r="P169" s="87" t="e">
        <f>'დაზუსტ. ბიუჯ. ფონდ.'!#REF!</f>
        <v>#REF!</v>
      </c>
      <c r="Q169" s="87">
        <f>'გრანტის საკასო'!J168</f>
        <v>0</v>
      </c>
      <c r="R169" s="99">
        <f>'მიზნ.გრანტის საკასო '!J168-'მიზნ.გრანტის საკასო '!I168</f>
        <v>0</v>
      </c>
      <c r="S169" s="104" t="e">
        <f t="shared" si="35"/>
        <v>#REF!</v>
      </c>
      <c r="T169" s="87" t="e">
        <f t="shared" si="38"/>
        <v>#REF!</v>
      </c>
      <c r="U169" s="87" t="e">
        <f t="shared" si="39"/>
        <v>#REF!</v>
      </c>
      <c r="V169" s="87">
        <f t="shared" si="40"/>
        <v>0</v>
      </c>
      <c r="W169" s="99">
        <f t="shared" si="41"/>
        <v>0</v>
      </c>
      <c r="X169" s="91"/>
      <c r="Y169" s="7"/>
      <c r="Z169" s="7">
        <v>0</v>
      </c>
      <c r="AA169" s="7">
        <v>0</v>
      </c>
      <c r="AB169" s="7">
        <v>0</v>
      </c>
    </row>
    <row r="170" spans="1:28" x14ac:dyDescent="0.25">
      <c r="A170" t="e">
        <f t="shared" si="34"/>
        <v>#REF!</v>
      </c>
      <c r="B170" s="5"/>
      <c r="C170" s="6" t="s">
        <v>19</v>
      </c>
      <c r="D170" s="104" t="e">
        <f>'დაზუსტ. ბიუჯ.'!#REF!</f>
        <v>#REF!</v>
      </c>
      <c r="E170" s="87" t="e">
        <f>'დაზუსტ. საკუთ.'!#REF!</f>
        <v>#REF!</v>
      </c>
      <c r="F170" s="87" t="e">
        <f>'დაზუსტ. ბიუჯ. ფონდ.'!#REF!</f>
        <v>#REF!</v>
      </c>
      <c r="G170" s="87">
        <f>'გრანტის საკასო'!D169</f>
        <v>0</v>
      </c>
      <c r="H170" s="87">
        <f>'მიზნ.გრანტის საკასო '!D169</f>
        <v>0</v>
      </c>
      <c r="I170" s="104" t="e">
        <f>'დაზუსტ. ბიუჯ.'!#REF!-'დაზუსტ. ბიუჯ.'!#REF!</f>
        <v>#REF!</v>
      </c>
      <c r="J170" s="87" t="e">
        <f>'დაზუსტ. საკუთ.'!#REF!-'დაზუსტ. საკუთ.'!#REF!</f>
        <v>#REF!</v>
      </c>
      <c r="K170" s="87" t="e">
        <f>'დაზუსტ. ბიუჯ. ფონდ.'!#REF!-'დაზუსტ. ბიუჯ. ფონდ.'!#REF!</f>
        <v>#REF!</v>
      </c>
      <c r="L170" s="87">
        <f>'გრანტის საკასო'!E169</f>
        <v>0</v>
      </c>
      <c r="M170" s="99">
        <f>'მიზნ.გრანტის საკასო '!E169-'მიზნ.გრანტის საკასო '!D169</f>
        <v>0</v>
      </c>
      <c r="N170" s="104" t="e">
        <f>'დაზუსტ. ბიუჯ.'!#REF!-'დაზუსტ. ბიუჯ.'!#REF!</f>
        <v>#REF!</v>
      </c>
      <c r="O170" s="87" t="e">
        <f>'დაზუსტ. საკუთ.'!#REF!-'დაზუსტ. საკუთ.'!#REF!</f>
        <v>#REF!</v>
      </c>
      <c r="P170" s="87" t="e">
        <f>'დაზუსტ. ბიუჯ. ფონდ.'!#REF!</f>
        <v>#REF!</v>
      </c>
      <c r="Q170" s="87">
        <f>'გრანტის საკასო'!J169</f>
        <v>0</v>
      </c>
      <c r="R170" s="99">
        <f>'მიზნ.გრანტის საკასო '!J169-'მიზნ.გრანტის საკასო '!I169</f>
        <v>0</v>
      </c>
      <c r="S170" s="104" t="e">
        <f t="shared" si="35"/>
        <v>#REF!</v>
      </c>
      <c r="T170" s="87" t="e">
        <f t="shared" si="38"/>
        <v>#REF!</v>
      </c>
      <c r="U170" s="87" t="e">
        <f t="shared" si="39"/>
        <v>#REF!</v>
      </c>
      <c r="V170" s="87">
        <f t="shared" si="40"/>
        <v>0</v>
      </c>
      <c r="W170" s="99">
        <f t="shared" si="41"/>
        <v>0</v>
      </c>
      <c r="X170" s="91"/>
      <c r="Y170" s="7"/>
      <c r="Z170" s="7">
        <v>0</v>
      </c>
      <c r="AA170" s="7">
        <v>0</v>
      </c>
      <c r="AB170" s="7">
        <v>0</v>
      </c>
    </row>
    <row r="171" spans="1:28" ht="15.75" thickBot="1" x14ac:dyDescent="0.3">
      <c r="A171" t="e">
        <f t="shared" si="34"/>
        <v>#REF!</v>
      </c>
      <c r="B171" s="11"/>
      <c r="C171" s="12" t="s">
        <v>20</v>
      </c>
      <c r="D171" s="106" t="e">
        <f>'დაზუსტ. ბიუჯ.'!#REF!</f>
        <v>#REF!</v>
      </c>
      <c r="E171" s="89" t="e">
        <f>'დაზუსტ. საკუთ.'!#REF!</f>
        <v>#REF!</v>
      </c>
      <c r="F171" s="89" t="e">
        <f>'დაზუსტ. ბიუჯ. ფონდ.'!#REF!</f>
        <v>#REF!</v>
      </c>
      <c r="G171" s="89">
        <f>'გრანტის საკასო'!D170</f>
        <v>0</v>
      </c>
      <c r="H171" s="89">
        <f>'მიზნ.გრანტის საკასო '!D170</f>
        <v>0</v>
      </c>
      <c r="I171" s="106" t="e">
        <f>'დაზუსტ. ბიუჯ.'!#REF!-'დაზუსტ. ბიუჯ.'!#REF!</f>
        <v>#REF!</v>
      </c>
      <c r="J171" s="89" t="e">
        <f>'დაზუსტ. საკუთ.'!#REF!-'დაზუსტ. საკუთ.'!#REF!</f>
        <v>#REF!</v>
      </c>
      <c r="K171" s="89" t="e">
        <f>'დაზუსტ. ბიუჯ. ფონდ.'!#REF!-'დაზუსტ. ბიუჯ. ფონდ.'!#REF!</f>
        <v>#REF!</v>
      </c>
      <c r="L171" s="89">
        <f>'გრანტის საკასო'!E170</f>
        <v>0</v>
      </c>
      <c r="M171" s="101">
        <f>'მიზნ.გრანტის საკასო '!E170-'მიზნ.გრანტის საკასო '!D170</f>
        <v>0</v>
      </c>
      <c r="N171" s="106" t="e">
        <f>'დაზუსტ. ბიუჯ.'!#REF!-'დაზუსტ. ბიუჯ.'!#REF!</f>
        <v>#REF!</v>
      </c>
      <c r="O171" s="89" t="e">
        <f>'დაზუსტ. საკუთ.'!#REF!-'დაზუსტ. საკუთ.'!#REF!</f>
        <v>#REF!</v>
      </c>
      <c r="P171" s="89" t="e">
        <f>'დაზუსტ. ბიუჯ. ფონდ.'!#REF!</f>
        <v>#REF!</v>
      </c>
      <c r="Q171" s="89">
        <f>'გრანტის საკასო'!J170</f>
        <v>0</v>
      </c>
      <c r="R171" s="101">
        <f>'მიზნ.გრანტის საკასო '!J170-'მიზნ.გრანტის საკასო '!I170</f>
        <v>0</v>
      </c>
      <c r="S171" s="106" t="e">
        <f t="shared" si="35"/>
        <v>#REF!</v>
      </c>
      <c r="T171" s="89" t="e">
        <f t="shared" si="38"/>
        <v>#REF!</v>
      </c>
      <c r="U171" s="89" t="e">
        <f t="shared" si="39"/>
        <v>#REF!</v>
      </c>
      <c r="V171" s="89">
        <f t="shared" si="40"/>
        <v>0</v>
      </c>
      <c r="W171" s="101">
        <f t="shared" si="41"/>
        <v>0</v>
      </c>
      <c r="X171" s="93"/>
      <c r="Y171" s="13"/>
      <c r="Z171" s="13">
        <v>0</v>
      </c>
      <c r="AA171" s="13">
        <v>0</v>
      </c>
      <c r="AB171" s="13">
        <v>0</v>
      </c>
    </row>
    <row r="172" spans="1:28" ht="46.5" thickTop="1" thickBot="1" x14ac:dyDescent="0.3">
      <c r="A172" t="e">
        <f t="shared" si="34"/>
        <v>#REF!</v>
      </c>
      <c r="B172" s="3" t="s">
        <v>46</v>
      </c>
      <c r="C172" s="14" t="s">
        <v>230</v>
      </c>
      <c r="D172" s="103" t="e">
        <f>'დაზუსტ. ბიუჯ.'!#REF!</f>
        <v>#REF!</v>
      </c>
      <c r="E172" s="86" t="e">
        <f>'დაზუსტ. საკუთ.'!#REF!</f>
        <v>#REF!</v>
      </c>
      <c r="F172" s="86" t="e">
        <f>'დაზუსტ. ბიუჯ. ფონდ.'!#REF!</f>
        <v>#REF!</v>
      </c>
      <c r="G172" s="86">
        <f>'გრანტის საკასო'!D171</f>
        <v>0</v>
      </c>
      <c r="H172" s="86">
        <f>'მიზნ.გრანტის საკასო '!D171</f>
        <v>0</v>
      </c>
      <c r="I172" s="103" t="e">
        <f>'დაზუსტ. ბიუჯ.'!#REF!-'დაზუსტ. ბიუჯ.'!#REF!</f>
        <v>#REF!</v>
      </c>
      <c r="J172" s="86" t="e">
        <f>'დაზუსტ. საკუთ.'!#REF!-'დაზუსტ. საკუთ.'!#REF!</f>
        <v>#REF!</v>
      </c>
      <c r="K172" s="86" t="e">
        <f>'დაზუსტ. ბიუჯ. ფონდ.'!#REF!-'დაზუსტ. ბიუჯ. ფონდ.'!#REF!</f>
        <v>#REF!</v>
      </c>
      <c r="L172" s="86">
        <f>'გრანტის საკასო'!E171</f>
        <v>0</v>
      </c>
      <c r="M172" s="102">
        <f>'მიზნ.გრანტის საკასო '!E171-'მიზნ.გრანტის საკასო '!D171</f>
        <v>0</v>
      </c>
      <c r="N172" s="103" t="e">
        <f>'დაზუსტ. ბიუჯ.'!#REF!-'დაზუსტ. ბიუჯ.'!#REF!</f>
        <v>#REF!</v>
      </c>
      <c r="O172" s="86" t="e">
        <f>'დაზუსტ. საკუთ.'!#REF!-'დაზუსტ. საკუთ.'!#REF!</f>
        <v>#REF!</v>
      </c>
      <c r="P172" s="86" t="e">
        <f>'დაზუსტ. ბიუჯ. ფონდ.'!#REF!</f>
        <v>#REF!</v>
      </c>
      <c r="Q172" s="86">
        <f>'გრანტის საკასო'!J171</f>
        <v>0</v>
      </c>
      <c r="R172" s="102">
        <f>'მიზნ.გრანტის საკასო '!J171-'მიზნ.გრანტის საკასო '!I171</f>
        <v>0</v>
      </c>
      <c r="S172" s="103" t="e">
        <f t="shared" si="35"/>
        <v>#REF!</v>
      </c>
      <c r="T172" s="86" t="e">
        <f t="shared" si="38"/>
        <v>#REF!</v>
      </c>
      <c r="U172" s="86" t="e">
        <f t="shared" si="39"/>
        <v>#REF!</v>
      </c>
      <c r="V172" s="86">
        <f t="shared" si="40"/>
        <v>0</v>
      </c>
      <c r="W172" s="102">
        <f t="shared" si="41"/>
        <v>0</v>
      </c>
      <c r="X172" s="94"/>
      <c r="Y172" s="4"/>
      <c r="Z172" s="4">
        <f t="shared" ref="Z172:AB172" si="46">SUM(Z173,Z181,Z182,Z183)</f>
        <v>0</v>
      </c>
      <c r="AA172" s="4">
        <f t="shared" si="46"/>
        <v>0</v>
      </c>
      <c r="AB172" s="4">
        <f t="shared" si="46"/>
        <v>0</v>
      </c>
    </row>
    <row r="173" spans="1:28" ht="15.75" thickTop="1" x14ac:dyDescent="0.25">
      <c r="A173" t="e">
        <f t="shared" si="34"/>
        <v>#REF!</v>
      </c>
      <c r="B173" s="5"/>
      <c r="C173" s="6" t="s">
        <v>10</v>
      </c>
      <c r="D173" s="104" t="e">
        <f>'დაზუსტ. ბიუჯ.'!#REF!</f>
        <v>#REF!</v>
      </c>
      <c r="E173" s="87" t="e">
        <f>'დაზუსტ. საკუთ.'!#REF!</f>
        <v>#REF!</v>
      </c>
      <c r="F173" s="87" t="e">
        <f>'დაზუსტ. ბიუჯ. ფონდ.'!#REF!</f>
        <v>#REF!</v>
      </c>
      <c r="G173" s="87">
        <f>'გრანტის საკასო'!D172</f>
        <v>0</v>
      </c>
      <c r="H173" s="87">
        <f>'მიზნ.გრანტის საკასო '!D172</f>
        <v>0</v>
      </c>
      <c r="I173" s="104" t="e">
        <f>'დაზუსტ. ბიუჯ.'!#REF!-'დაზუსტ. ბიუჯ.'!#REF!</f>
        <v>#REF!</v>
      </c>
      <c r="J173" s="87" t="e">
        <f>'დაზუსტ. საკუთ.'!#REF!-'დაზუსტ. საკუთ.'!#REF!</f>
        <v>#REF!</v>
      </c>
      <c r="K173" s="87" t="e">
        <f>'დაზუსტ. ბიუჯ. ფონდ.'!#REF!-'დაზუსტ. ბიუჯ. ფონდ.'!#REF!</f>
        <v>#REF!</v>
      </c>
      <c r="L173" s="87">
        <f>'გრანტის საკასო'!E172</f>
        <v>0</v>
      </c>
      <c r="M173" s="99">
        <f>'მიზნ.გრანტის საკასო '!E172-'მიზნ.გრანტის საკასო '!D172</f>
        <v>0</v>
      </c>
      <c r="N173" s="104" t="e">
        <f>'დაზუსტ. ბიუჯ.'!#REF!-'დაზუსტ. ბიუჯ.'!#REF!</f>
        <v>#REF!</v>
      </c>
      <c r="O173" s="87" t="e">
        <f>'დაზუსტ. საკუთ.'!#REF!-'დაზუსტ. საკუთ.'!#REF!</f>
        <v>#REF!</v>
      </c>
      <c r="P173" s="87" t="e">
        <f>'დაზუსტ. ბიუჯ. ფონდ.'!#REF!</f>
        <v>#REF!</v>
      </c>
      <c r="Q173" s="87">
        <f>'გრანტის საკასო'!J172</f>
        <v>0</v>
      </c>
      <c r="R173" s="99">
        <f>'მიზნ.გრანტის საკასო '!J172-'მიზნ.გრანტის საკასო '!I172</f>
        <v>0</v>
      </c>
      <c r="S173" s="104" t="e">
        <f t="shared" si="35"/>
        <v>#REF!</v>
      </c>
      <c r="T173" s="87" t="e">
        <f t="shared" si="38"/>
        <v>#REF!</v>
      </c>
      <c r="U173" s="87" t="e">
        <f t="shared" si="39"/>
        <v>#REF!</v>
      </c>
      <c r="V173" s="87">
        <f t="shared" si="40"/>
        <v>0</v>
      </c>
      <c r="W173" s="99">
        <f t="shared" si="41"/>
        <v>0</v>
      </c>
      <c r="X173" s="91"/>
      <c r="Y173" s="7"/>
      <c r="Z173" s="7">
        <f t="shared" ref="Z173:AB173" si="47">SUM(Z174:Z180)</f>
        <v>0</v>
      </c>
      <c r="AA173" s="7">
        <f t="shared" si="47"/>
        <v>0</v>
      </c>
      <c r="AB173" s="7">
        <f t="shared" si="47"/>
        <v>0</v>
      </c>
    </row>
    <row r="174" spans="1:28" x14ac:dyDescent="0.25">
      <c r="A174" t="e">
        <f t="shared" si="34"/>
        <v>#REF!</v>
      </c>
      <c r="B174" s="8"/>
      <c r="C174" s="9" t="s">
        <v>11</v>
      </c>
      <c r="D174" s="105" t="e">
        <f>'დაზუსტ. ბიუჯ.'!#REF!</f>
        <v>#REF!</v>
      </c>
      <c r="E174" s="88" t="e">
        <f>'დაზუსტ. საკუთ.'!#REF!</f>
        <v>#REF!</v>
      </c>
      <c r="F174" s="88" t="e">
        <f>'დაზუსტ. ბიუჯ. ფონდ.'!#REF!</f>
        <v>#REF!</v>
      </c>
      <c r="G174" s="88">
        <f>'გრანტის საკასო'!D173</f>
        <v>0</v>
      </c>
      <c r="H174" s="88">
        <f>'მიზნ.გრანტის საკასო '!D173</f>
        <v>0</v>
      </c>
      <c r="I174" s="105" t="e">
        <f>'დაზუსტ. ბიუჯ.'!#REF!-'დაზუსტ. ბიუჯ.'!#REF!</f>
        <v>#REF!</v>
      </c>
      <c r="J174" s="88" t="e">
        <f>'დაზუსტ. საკუთ.'!#REF!-'დაზუსტ. საკუთ.'!#REF!</f>
        <v>#REF!</v>
      </c>
      <c r="K174" s="88" t="e">
        <f>'დაზუსტ. ბიუჯ. ფონდ.'!#REF!-'დაზუსტ. ბიუჯ. ფონდ.'!#REF!</f>
        <v>#REF!</v>
      </c>
      <c r="L174" s="88">
        <f>'გრანტის საკასო'!E173</f>
        <v>0</v>
      </c>
      <c r="M174" s="100">
        <f>'მიზნ.გრანტის საკასო '!E173-'მიზნ.გრანტის საკასო '!D173</f>
        <v>0</v>
      </c>
      <c r="N174" s="105" t="e">
        <f>'დაზუსტ. ბიუჯ.'!#REF!-'დაზუსტ. ბიუჯ.'!#REF!</f>
        <v>#REF!</v>
      </c>
      <c r="O174" s="88" t="e">
        <f>'დაზუსტ. საკუთ.'!#REF!-'დაზუსტ. საკუთ.'!#REF!</f>
        <v>#REF!</v>
      </c>
      <c r="P174" s="88" t="e">
        <f>'დაზუსტ. ბიუჯ. ფონდ.'!#REF!</f>
        <v>#REF!</v>
      </c>
      <c r="Q174" s="88">
        <f>'გრანტის საკასო'!J173</f>
        <v>0</v>
      </c>
      <c r="R174" s="100">
        <f>'მიზნ.გრანტის საკასო '!J173-'მიზნ.გრანტის საკასო '!I173</f>
        <v>0</v>
      </c>
      <c r="S174" s="105" t="e">
        <f t="shared" si="35"/>
        <v>#REF!</v>
      </c>
      <c r="T174" s="88" t="e">
        <f t="shared" si="38"/>
        <v>#REF!</v>
      </c>
      <c r="U174" s="88" t="e">
        <f t="shared" si="39"/>
        <v>#REF!</v>
      </c>
      <c r="V174" s="88">
        <f t="shared" si="40"/>
        <v>0</v>
      </c>
      <c r="W174" s="100">
        <f t="shared" si="41"/>
        <v>0</v>
      </c>
      <c r="X174" s="92"/>
      <c r="Y174" s="10"/>
      <c r="Z174" s="10">
        <v>0</v>
      </c>
      <c r="AA174" s="10">
        <v>0</v>
      </c>
      <c r="AB174" s="10">
        <v>0</v>
      </c>
    </row>
    <row r="175" spans="1:28" x14ac:dyDescent="0.25">
      <c r="A175" t="e">
        <f t="shared" si="34"/>
        <v>#REF!</v>
      </c>
      <c r="B175" s="8"/>
      <c r="C175" s="9" t="s">
        <v>12</v>
      </c>
      <c r="D175" s="105" t="e">
        <f>'დაზუსტ. ბიუჯ.'!#REF!</f>
        <v>#REF!</v>
      </c>
      <c r="E175" s="88" t="e">
        <f>'დაზუსტ. საკუთ.'!#REF!</f>
        <v>#REF!</v>
      </c>
      <c r="F175" s="88" t="e">
        <f>'დაზუსტ. ბიუჯ. ფონდ.'!#REF!</f>
        <v>#REF!</v>
      </c>
      <c r="G175" s="88">
        <f>'გრანტის საკასო'!D174</f>
        <v>0</v>
      </c>
      <c r="H175" s="88">
        <f>'მიზნ.გრანტის საკასო '!D174</f>
        <v>0</v>
      </c>
      <c r="I175" s="105" t="e">
        <f>'დაზუსტ. ბიუჯ.'!#REF!-'დაზუსტ. ბიუჯ.'!#REF!</f>
        <v>#REF!</v>
      </c>
      <c r="J175" s="88" t="e">
        <f>'დაზუსტ. საკუთ.'!#REF!-'დაზუსტ. საკუთ.'!#REF!</f>
        <v>#REF!</v>
      </c>
      <c r="K175" s="88" t="e">
        <f>'დაზუსტ. ბიუჯ. ფონდ.'!#REF!-'დაზუსტ. ბიუჯ. ფონდ.'!#REF!</f>
        <v>#REF!</v>
      </c>
      <c r="L175" s="88">
        <f>'გრანტის საკასო'!E174</f>
        <v>0</v>
      </c>
      <c r="M175" s="100">
        <f>'მიზნ.გრანტის საკასო '!E174-'მიზნ.გრანტის საკასო '!D174</f>
        <v>0</v>
      </c>
      <c r="N175" s="105" t="e">
        <f>'დაზუსტ. ბიუჯ.'!#REF!-'დაზუსტ. ბიუჯ.'!#REF!</f>
        <v>#REF!</v>
      </c>
      <c r="O175" s="88" t="e">
        <f>'დაზუსტ. საკუთ.'!#REF!-'დაზუსტ. საკუთ.'!#REF!</f>
        <v>#REF!</v>
      </c>
      <c r="P175" s="88" t="e">
        <f>'დაზუსტ. ბიუჯ. ფონდ.'!#REF!</f>
        <v>#REF!</v>
      </c>
      <c r="Q175" s="88">
        <f>'გრანტის საკასო'!J174</f>
        <v>0</v>
      </c>
      <c r="R175" s="100">
        <f>'მიზნ.გრანტის საკასო '!J174-'მიზნ.გრანტის საკასო '!I174</f>
        <v>0</v>
      </c>
      <c r="S175" s="105" t="e">
        <f t="shared" si="35"/>
        <v>#REF!</v>
      </c>
      <c r="T175" s="88" t="e">
        <f t="shared" si="38"/>
        <v>#REF!</v>
      </c>
      <c r="U175" s="88" t="e">
        <f t="shared" si="39"/>
        <v>#REF!</v>
      </c>
      <c r="V175" s="88">
        <f t="shared" si="40"/>
        <v>0</v>
      </c>
      <c r="W175" s="100">
        <f t="shared" si="41"/>
        <v>0</v>
      </c>
      <c r="X175" s="92"/>
      <c r="Y175" s="10"/>
      <c r="Z175" s="10">
        <v>0</v>
      </c>
      <c r="AA175" s="10">
        <v>0</v>
      </c>
      <c r="AB175" s="10">
        <v>0</v>
      </c>
    </row>
    <row r="176" spans="1:28" x14ac:dyDescent="0.25">
      <c r="A176" t="e">
        <f t="shared" si="34"/>
        <v>#REF!</v>
      </c>
      <c r="B176" s="8"/>
      <c r="C176" s="9" t="s">
        <v>13</v>
      </c>
      <c r="D176" s="105" t="e">
        <f>'დაზუსტ. ბიუჯ.'!#REF!</f>
        <v>#REF!</v>
      </c>
      <c r="E176" s="88" t="e">
        <f>'დაზუსტ. საკუთ.'!#REF!</f>
        <v>#REF!</v>
      </c>
      <c r="F176" s="88" t="e">
        <f>'დაზუსტ. ბიუჯ. ფონდ.'!#REF!</f>
        <v>#REF!</v>
      </c>
      <c r="G176" s="88">
        <f>'გრანტის საკასო'!D175</f>
        <v>0</v>
      </c>
      <c r="H176" s="88">
        <f>'მიზნ.გრანტის საკასო '!D175</f>
        <v>0</v>
      </c>
      <c r="I176" s="105" t="e">
        <f>'დაზუსტ. ბიუჯ.'!#REF!-'დაზუსტ. ბიუჯ.'!#REF!</f>
        <v>#REF!</v>
      </c>
      <c r="J176" s="88" t="e">
        <f>'დაზუსტ. საკუთ.'!#REF!-'დაზუსტ. საკუთ.'!#REF!</f>
        <v>#REF!</v>
      </c>
      <c r="K176" s="88" t="e">
        <f>'დაზუსტ. ბიუჯ. ფონდ.'!#REF!-'დაზუსტ. ბიუჯ. ფონდ.'!#REF!</f>
        <v>#REF!</v>
      </c>
      <c r="L176" s="88">
        <f>'გრანტის საკასო'!E175</f>
        <v>0</v>
      </c>
      <c r="M176" s="100">
        <f>'მიზნ.გრანტის საკასო '!E175-'მიზნ.გრანტის საკასო '!D175</f>
        <v>0</v>
      </c>
      <c r="N176" s="105" t="e">
        <f>'დაზუსტ. ბიუჯ.'!#REF!-'დაზუსტ. ბიუჯ.'!#REF!</f>
        <v>#REF!</v>
      </c>
      <c r="O176" s="88" t="e">
        <f>'დაზუსტ. საკუთ.'!#REF!-'დაზუსტ. საკუთ.'!#REF!</f>
        <v>#REF!</v>
      </c>
      <c r="P176" s="88" t="e">
        <f>'დაზუსტ. ბიუჯ. ფონდ.'!#REF!</f>
        <v>#REF!</v>
      </c>
      <c r="Q176" s="88">
        <f>'გრანტის საკასო'!J175</f>
        <v>0</v>
      </c>
      <c r="R176" s="100">
        <f>'მიზნ.გრანტის საკასო '!J175-'მიზნ.გრანტის საკასო '!I175</f>
        <v>0</v>
      </c>
      <c r="S176" s="105" t="e">
        <f t="shared" si="35"/>
        <v>#REF!</v>
      </c>
      <c r="T176" s="88" t="e">
        <f t="shared" si="38"/>
        <v>#REF!</v>
      </c>
      <c r="U176" s="88" t="e">
        <f t="shared" si="39"/>
        <v>#REF!</v>
      </c>
      <c r="V176" s="88">
        <f t="shared" si="40"/>
        <v>0</v>
      </c>
      <c r="W176" s="100">
        <f t="shared" si="41"/>
        <v>0</v>
      </c>
      <c r="X176" s="92"/>
      <c r="Y176" s="10"/>
      <c r="Z176" s="10">
        <v>0</v>
      </c>
      <c r="AA176" s="10">
        <v>0</v>
      </c>
      <c r="AB176" s="10">
        <v>0</v>
      </c>
    </row>
    <row r="177" spans="1:28" x14ac:dyDescent="0.25">
      <c r="A177" t="e">
        <f t="shared" si="34"/>
        <v>#REF!</v>
      </c>
      <c r="B177" s="8"/>
      <c r="C177" s="9" t="s">
        <v>14</v>
      </c>
      <c r="D177" s="105" t="e">
        <f>'დაზუსტ. ბიუჯ.'!#REF!</f>
        <v>#REF!</v>
      </c>
      <c r="E177" s="88" t="e">
        <f>'დაზუსტ. საკუთ.'!#REF!</f>
        <v>#REF!</v>
      </c>
      <c r="F177" s="88" t="e">
        <f>'დაზუსტ. ბიუჯ. ფონდ.'!#REF!</f>
        <v>#REF!</v>
      </c>
      <c r="G177" s="88">
        <f>'გრანტის საკასო'!D176</f>
        <v>0</v>
      </c>
      <c r="H177" s="88">
        <f>'მიზნ.გრანტის საკასო '!D176</f>
        <v>0</v>
      </c>
      <c r="I177" s="105" t="e">
        <f>'დაზუსტ. ბიუჯ.'!#REF!-'დაზუსტ. ბიუჯ.'!#REF!</f>
        <v>#REF!</v>
      </c>
      <c r="J177" s="88" t="e">
        <f>'დაზუსტ. საკუთ.'!#REF!-'დაზუსტ. საკუთ.'!#REF!</f>
        <v>#REF!</v>
      </c>
      <c r="K177" s="88" t="e">
        <f>'დაზუსტ. ბიუჯ. ფონდ.'!#REF!-'დაზუსტ. ბიუჯ. ფონდ.'!#REF!</f>
        <v>#REF!</v>
      </c>
      <c r="L177" s="88">
        <f>'გრანტის საკასო'!E176</f>
        <v>0</v>
      </c>
      <c r="M177" s="100">
        <f>'მიზნ.გრანტის საკასო '!E176-'მიზნ.გრანტის საკასო '!D176</f>
        <v>0</v>
      </c>
      <c r="N177" s="105" t="e">
        <f>'დაზუსტ. ბიუჯ.'!#REF!-'დაზუსტ. ბიუჯ.'!#REF!</f>
        <v>#REF!</v>
      </c>
      <c r="O177" s="88" t="e">
        <f>'დაზუსტ. საკუთ.'!#REF!-'დაზუსტ. საკუთ.'!#REF!</f>
        <v>#REF!</v>
      </c>
      <c r="P177" s="88" t="e">
        <f>'დაზუსტ. ბიუჯ. ფონდ.'!#REF!</f>
        <v>#REF!</v>
      </c>
      <c r="Q177" s="88">
        <f>'გრანტის საკასო'!J176</f>
        <v>0</v>
      </c>
      <c r="R177" s="100">
        <f>'მიზნ.გრანტის საკასო '!J176-'მიზნ.გრანტის საკასო '!I176</f>
        <v>0</v>
      </c>
      <c r="S177" s="105" t="e">
        <f t="shared" si="35"/>
        <v>#REF!</v>
      </c>
      <c r="T177" s="88" t="e">
        <f t="shared" si="38"/>
        <v>#REF!</v>
      </c>
      <c r="U177" s="88" t="e">
        <f t="shared" si="39"/>
        <v>#REF!</v>
      </c>
      <c r="V177" s="88">
        <f t="shared" si="40"/>
        <v>0</v>
      </c>
      <c r="W177" s="100">
        <f t="shared" si="41"/>
        <v>0</v>
      </c>
      <c r="X177" s="92"/>
      <c r="Y177" s="10"/>
      <c r="Z177" s="10">
        <v>0</v>
      </c>
      <c r="AA177" s="10">
        <v>0</v>
      </c>
      <c r="AB177" s="10">
        <v>0</v>
      </c>
    </row>
    <row r="178" spans="1:28" x14ac:dyDescent="0.25">
      <c r="A178" t="e">
        <f t="shared" si="34"/>
        <v>#REF!</v>
      </c>
      <c r="B178" s="8"/>
      <c r="C178" s="9" t="s">
        <v>15</v>
      </c>
      <c r="D178" s="105" t="e">
        <f>'დაზუსტ. ბიუჯ.'!#REF!</f>
        <v>#REF!</v>
      </c>
      <c r="E178" s="88" t="e">
        <f>'დაზუსტ. საკუთ.'!#REF!</f>
        <v>#REF!</v>
      </c>
      <c r="F178" s="88" t="e">
        <f>'დაზუსტ. ბიუჯ. ფონდ.'!#REF!</f>
        <v>#REF!</v>
      </c>
      <c r="G178" s="88">
        <f>'გრანტის საკასო'!D177</f>
        <v>0</v>
      </c>
      <c r="H178" s="88">
        <f>'მიზნ.გრანტის საკასო '!D177</f>
        <v>0</v>
      </c>
      <c r="I178" s="105" t="e">
        <f>'დაზუსტ. ბიუჯ.'!#REF!-'დაზუსტ. ბიუჯ.'!#REF!</f>
        <v>#REF!</v>
      </c>
      <c r="J178" s="88" t="e">
        <f>'დაზუსტ. საკუთ.'!#REF!-'დაზუსტ. საკუთ.'!#REF!</f>
        <v>#REF!</v>
      </c>
      <c r="K178" s="88" t="e">
        <f>'დაზუსტ. ბიუჯ. ფონდ.'!#REF!-'დაზუსტ. ბიუჯ. ფონდ.'!#REF!</f>
        <v>#REF!</v>
      </c>
      <c r="L178" s="88">
        <f>'გრანტის საკასო'!E177</f>
        <v>0</v>
      </c>
      <c r="M178" s="100">
        <f>'მიზნ.გრანტის საკასო '!E177-'მიზნ.გრანტის საკასო '!D177</f>
        <v>0</v>
      </c>
      <c r="N178" s="105" t="e">
        <f>'დაზუსტ. ბიუჯ.'!#REF!-'დაზუსტ. ბიუჯ.'!#REF!</f>
        <v>#REF!</v>
      </c>
      <c r="O178" s="88" t="e">
        <f>'დაზუსტ. საკუთ.'!#REF!-'დაზუსტ. საკუთ.'!#REF!</f>
        <v>#REF!</v>
      </c>
      <c r="P178" s="88" t="e">
        <f>'დაზუსტ. ბიუჯ. ფონდ.'!#REF!</f>
        <v>#REF!</v>
      </c>
      <c r="Q178" s="88">
        <f>'გრანტის საკასო'!J177</f>
        <v>0</v>
      </c>
      <c r="R178" s="100">
        <f>'მიზნ.გრანტის საკასო '!J177-'მიზნ.გრანტის საკასო '!I177</f>
        <v>0</v>
      </c>
      <c r="S178" s="105" t="e">
        <f t="shared" si="35"/>
        <v>#REF!</v>
      </c>
      <c r="T178" s="88" t="e">
        <f t="shared" si="38"/>
        <v>#REF!</v>
      </c>
      <c r="U178" s="88" t="e">
        <f t="shared" si="39"/>
        <v>#REF!</v>
      </c>
      <c r="V178" s="88">
        <f t="shared" si="40"/>
        <v>0</v>
      </c>
      <c r="W178" s="100">
        <f t="shared" si="41"/>
        <v>0</v>
      </c>
      <c r="X178" s="92"/>
      <c r="Y178" s="10"/>
      <c r="Z178" s="10">
        <v>0</v>
      </c>
      <c r="AA178" s="10">
        <v>0</v>
      </c>
      <c r="AB178" s="10">
        <v>0</v>
      </c>
    </row>
    <row r="179" spans="1:28" x14ac:dyDescent="0.25">
      <c r="A179" t="e">
        <f t="shared" si="34"/>
        <v>#REF!</v>
      </c>
      <c r="B179" s="8"/>
      <c r="C179" s="9" t="s">
        <v>16</v>
      </c>
      <c r="D179" s="105" t="e">
        <f>'დაზუსტ. ბიუჯ.'!#REF!</f>
        <v>#REF!</v>
      </c>
      <c r="E179" s="88" t="e">
        <f>'დაზუსტ. საკუთ.'!#REF!</f>
        <v>#REF!</v>
      </c>
      <c r="F179" s="88" t="e">
        <f>'დაზუსტ. ბიუჯ. ფონდ.'!#REF!</f>
        <v>#REF!</v>
      </c>
      <c r="G179" s="88">
        <f>'გრანტის საკასო'!D178</f>
        <v>0</v>
      </c>
      <c r="H179" s="88">
        <f>'მიზნ.გრანტის საკასო '!D178</f>
        <v>0</v>
      </c>
      <c r="I179" s="105" t="e">
        <f>'დაზუსტ. ბიუჯ.'!#REF!-'დაზუსტ. ბიუჯ.'!#REF!</f>
        <v>#REF!</v>
      </c>
      <c r="J179" s="88" t="e">
        <f>'დაზუსტ. საკუთ.'!#REF!-'დაზუსტ. საკუთ.'!#REF!</f>
        <v>#REF!</v>
      </c>
      <c r="K179" s="88" t="e">
        <f>'დაზუსტ. ბიუჯ. ფონდ.'!#REF!-'დაზუსტ. ბიუჯ. ფონდ.'!#REF!</f>
        <v>#REF!</v>
      </c>
      <c r="L179" s="88">
        <f>'გრანტის საკასო'!E178</f>
        <v>0</v>
      </c>
      <c r="M179" s="100">
        <f>'მიზნ.გრანტის საკასო '!E178-'მიზნ.გრანტის საკასო '!D178</f>
        <v>0</v>
      </c>
      <c r="N179" s="105" t="e">
        <f>'დაზუსტ. ბიუჯ.'!#REF!-'დაზუსტ. ბიუჯ.'!#REF!</f>
        <v>#REF!</v>
      </c>
      <c r="O179" s="88" t="e">
        <f>'დაზუსტ. საკუთ.'!#REF!-'დაზუსტ. საკუთ.'!#REF!</f>
        <v>#REF!</v>
      </c>
      <c r="P179" s="88" t="e">
        <f>'დაზუსტ. ბიუჯ. ფონდ.'!#REF!</f>
        <v>#REF!</v>
      </c>
      <c r="Q179" s="88">
        <f>'გრანტის საკასო'!J178</f>
        <v>0</v>
      </c>
      <c r="R179" s="100">
        <f>'მიზნ.გრანტის საკასო '!J178-'მიზნ.გრანტის საკასო '!I178</f>
        <v>0</v>
      </c>
      <c r="S179" s="105" t="e">
        <f t="shared" si="35"/>
        <v>#REF!</v>
      </c>
      <c r="T179" s="88" t="e">
        <f t="shared" si="38"/>
        <v>#REF!</v>
      </c>
      <c r="U179" s="88" t="e">
        <f t="shared" si="39"/>
        <v>#REF!</v>
      </c>
      <c r="V179" s="88">
        <f t="shared" si="40"/>
        <v>0</v>
      </c>
      <c r="W179" s="100">
        <f t="shared" si="41"/>
        <v>0</v>
      </c>
      <c r="X179" s="92"/>
      <c r="Y179" s="10"/>
      <c r="Z179" s="10">
        <v>0</v>
      </c>
      <c r="AA179" s="10">
        <v>0</v>
      </c>
      <c r="AB179" s="10">
        <v>0</v>
      </c>
    </row>
    <row r="180" spans="1:28" x14ac:dyDescent="0.25">
      <c r="A180" t="e">
        <f t="shared" si="34"/>
        <v>#REF!</v>
      </c>
      <c r="B180" s="8"/>
      <c r="C180" s="9" t="s">
        <v>17</v>
      </c>
      <c r="D180" s="105" t="e">
        <f>'დაზუსტ. ბიუჯ.'!#REF!</f>
        <v>#REF!</v>
      </c>
      <c r="E180" s="88" t="e">
        <f>'დაზუსტ. საკუთ.'!#REF!</f>
        <v>#REF!</v>
      </c>
      <c r="F180" s="88" t="e">
        <f>'დაზუსტ. ბიუჯ. ფონდ.'!#REF!</f>
        <v>#REF!</v>
      </c>
      <c r="G180" s="88">
        <f>'გრანტის საკასო'!D179</f>
        <v>0</v>
      </c>
      <c r="H180" s="88">
        <f>'მიზნ.გრანტის საკასო '!D179</f>
        <v>0</v>
      </c>
      <c r="I180" s="105" t="e">
        <f>'დაზუსტ. ბიუჯ.'!#REF!-'დაზუსტ. ბიუჯ.'!#REF!</f>
        <v>#REF!</v>
      </c>
      <c r="J180" s="88" t="e">
        <f>'დაზუსტ. საკუთ.'!#REF!-'დაზუსტ. საკუთ.'!#REF!</f>
        <v>#REF!</v>
      </c>
      <c r="K180" s="88" t="e">
        <f>'დაზუსტ. ბიუჯ. ფონდ.'!#REF!-'დაზუსტ. ბიუჯ. ფონდ.'!#REF!</f>
        <v>#REF!</v>
      </c>
      <c r="L180" s="88">
        <f>'გრანტის საკასო'!E179</f>
        <v>0</v>
      </c>
      <c r="M180" s="100">
        <f>'მიზნ.გრანტის საკასო '!E179-'მიზნ.გრანტის საკასო '!D179</f>
        <v>0</v>
      </c>
      <c r="N180" s="105" t="e">
        <f>'დაზუსტ. ბიუჯ.'!#REF!-'დაზუსტ. ბიუჯ.'!#REF!</f>
        <v>#REF!</v>
      </c>
      <c r="O180" s="88" t="e">
        <f>'დაზუსტ. საკუთ.'!#REF!-'დაზუსტ. საკუთ.'!#REF!</f>
        <v>#REF!</v>
      </c>
      <c r="P180" s="88" t="e">
        <f>'დაზუსტ. ბიუჯ. ფონდ.'!#REF!</f>
        <v>#REF!</v>
      </c>
      <c r="Q180" s="88">
        <f>'გრანტის საკასო'!J179</f>
        <v>0</v>
      </c>
      <c r="R180" s="100">
        <f>'მიზნ.გრანტის საკასო '!J179-'მიზნ.გრანტის საკასო '!I179</f>
        <v>0</v>
      </c>
      <c r="S180" s="105" t="e">
        <f t="shared" si="35"/>
        <v>#REF!</v>
      </c>
      <c r="T180" s="88" t="e">
        <f t="shared" si="38"/>
        <v>#REF!</v>
      </c>
      <c r="U180" s="88" t="e">
        <f t="shared" si="39"/>
        <v>#REF!</v>
      </c>
      <c r="V180" s="88">
        <f t="shared" si="40"/>
        <v>0</v>
      </c>
      <c r="W180" s="100">
        <f t="shared" si="41"/>
        <v>0</v>
      </c>
      <c r="X180" s="92"/>
      <c r="Y180" s="10"/>
      <c r="Z180" s="10">
        <v>0</v>
      </c>
      <c r="AA180" s="10">
        <v>0</v>
      </c>
      <c r="AB180" s="10">
        <v>0</v>
      </c>
    </row>
    <row r="181" spans="1:28" x14ac:dyDescent="0.25">
      <c r="A181" t="e">
        <f t="shared" si="34"/>
        <v>#REF!</v>
      </c>
      <c r="B181" s="5"/>
      <c r="C181" s="6" t="s">
        <v>18</v>
      </c>
      <c r="D181" s="104" t="e">
        <f>'დაზუსტ. ბიუჯ.'!#REF!</f>
        <v>#REF!</v>
      </c>
      <c r="E181" s="87" t="e">
        <f>'დაზუსტ. საკუთ.'!#REF!</f>
        <v>#REF!</v>
      </c>
      <c r="F181" s="87" t="e">
        <f>'დაზუსტ. ბიუჯ. ფონდ.'!#REF!</f>
        <v>#REF!</v>
      </c>
      <c r="G181" s="87">
        <f>'გრანტის საკასო'!D180</f>
        <v>0</v>
      </c>
      <c r="H181" s="87">
        <f>'მიზნ.გრანტის საკასო '!D180</f>
        <v>0</v>
      </c>
      <c r="I181" s="104" t="e">
        <f>'დაზუსტ. ბიუჯ.'!#REF!-'დაზუსტ. ბიუჯ.'!#REF!</f>
        <v>#REF!</v>
      </c>
      <c r="J181" s="87" t="e">
        <f>'დაზუსტ. საკუთ.'!#REF!-'დაზუსტ. საკუთ.'!#REF!</f>
        <v>#REF!</v>
      </c>
      <c r="K181" s="87" t="e">
        <f>'დაზუსტ. ბიუჯ. ფონდ.'!#REF!-'დაზუსტ. ბიუჯ. ფონდ.'!#REF!</f>
        <v>#REF!</v>
      </c>
      <c r="L181" s="87">
        <f>'გრანტის საკასო'!E180</f>
        <v>0</v>
      </c>
      <c r="M181" s="99">
        <f>'მიზნ.გრანტის საკასო '!E180-'მიზნ.გრანტის საკასო '!D180</f>
        <v>0</v>
      </c>
      <c r="N181" s="104" t="e">
        <f>'დაზუსტ. ბიუჯ.'!#REF!-'დაზუსტ. ბიუჯ.'!#REF!</f>
        <v>#REF!</v>
      </c>
      <c r="O181" s="87" t="e">
        <f>'დაზუსტ. საკუთ.'!#REF!-'დაზუსტ. საკუთ.'!#REF!</f>
        <v>#REF!</v>
      </c>
      <c r="P181" s="87" t="e">
        <f>'დაზუსტ. ბიუჯ. ფონდ.'!#REF!</f>
        <v>#REF!</v>
      </c>
      <c r="Q181" s="87">
        <f>'გრანტის საკასო'!J180</f>
        <v>0</v>
      </c>
      <c r="R181" s="99">
        <f>'მიზნ.გრანტის საკასო '!J180-'მიზნ.გრანტის საკასო '!I180</f>
        <v>0</v>
      </c>
      <c r="S181" s="104" t="e">
        <f t="shared" si="35"/>
        <v>#REF!</v>
      </c>
      <c r="T181" s="87" t="e">
        <f t="shared" si="38"/>
        <v>#REF!</v>
      </c>
      <c r="U181" s="87" t="e">
        <f t="shared" si="39"/>
        <v>#REF!</v>
      </c>
      <c r="V181" s="87">
        <f t="shared" si="40"/>
        <v>0</v>
      </c>
      <c r="W181" s="99">
        <f t="shared" si="41"/>
        <v>0</v>
      </c>
      <c r="X181" s="91"/>
      <c r="Y181" s="7"/>
      <c r="Z181" s="7">
        <v>0</v>
      </c>
      <c r="AA181" s="7">
        <v>0</v>
      </c>
      <c r="AB181" s="7">
        <v>0</v>
      </c>
    </row>
    <row r="182" spans="1:28" x14ac:dyDescent="0.25">
      <c r="A182" t="e">
        <f t="shared" si="34"/>
        <v>#REF!</v>
      </c>
      <c r="B182" s="5"/>
      <c r="C182" s="6" t="s">
        <v>19</v>
      </c>
      <c r="D182" s="104" t="e">
        <f>'დაზუსტ. ბიუჯ.'!#REF!</f>
        <v>#REF!</v>
      </c>
      <c r="E182" s="87" t="e">
        <f>'დაზუსტ. საკუთ.'!#REF!</f>
        <v>#REF!</v>
      </c>
      <c r="F182" s="87" t="e">
        <f>'დაზუსტ. ბიუჯ. ფონდ.'!#REF!</f>
        <v>#REF!</v>
      </c>
      <c r="G182" s="87">
        <f>'გრანტის საკასო'!D181</f>
        <v>0</v>
      </c>
      <c r="H182" s="87">
        <f>'მიზნ.გრანტის საკასო '!D181</f>
        <v>0</v>
      </c>
      <c r="I182" s="104" t="e">
        <f>'დაზუსტ. ბიუჯ.'!#REF!-'დაზუსტ. ბიუჯ.'!#REF!</f>
        <v>#REF!</v>
      </c>
      <c r="J182" s="87" t="e">
        <f>'დაზუსტ. საკუთ.'!#REF!-'დაზუსტ. საკუთ.'!#REF!</f>
        <v>#REF!</v>
      </c>
      <c r="K182" s="87" t="e">
        <f>'დაზუსტ. ბიუჯ. ფონდ.'!#REF!-'დაზუსტ. ბიუჯ. ფონდ.'!#REF!</f>
        <v>#REF!</v>
      </c>
      <c r="L182" s="87">
        <f>'გრანტის საკასო'!E181</f>
        <v>0</v>
      </c>
      <c r="M182" s="99">
        <f>'მიზნ.გრანტის საკასო '!E181-'მიზნ.გრანტის საკასო '!D181</f>
        <v>0</v>
      </c>
      <c r="N182" s="104" t="e">
        <f>'დაზუსტ. ბიუჯ.'!#REF!-'დაზუსტ. ბიუჯ.'!#REF!</f>
        <v>#REF!</v>
      </c>
      <c r="O182" s="87" t="e">
        <f>'დაზუსტ. საკუთ.'!#REF!-'დაზუსტ. საკუთ.'!#REF!</f>
        <v>#REF!</v>
      </c>
      <c r="P182" s="87" t="e">
        <f>'დაზუსტ. ბიუჯ. ფონდ.'!#REF!</f>
        <v>#REF!</v>
      </c>
      <c r="Q182" s="87">
        <f>'გრანტის საკასო'!J181</f>
        <v>0</v>
      </c>
      <c r="R182" s="99">
        <f>'მიზნ.გრანტის საკასო '!J181-'მიზნ.გრანტის საკასო '!I181</f>
        <v>0</v>
      </c>
      <c r="S182" s="104" t="e">
        <f t="shared" si="35"/>
        <v>#REF!</v>
      </c>
      <c r="T182" s="87" t="e">
        <f t="shared" si="38"/>
        <v>#REF!</v>
      </c>
      <c r="U182" s="87" t="e">
        <f t="shared" si="39"/>
        <v>#REF!</v>
      </c>
      <c r="V182" s="87">
        <f t="shared" si="40"/>
        <v>0</v>
      </c>
      <c r="W182" s="99">
        <f t="shared" si="41"/>
        <v>0</v>
      </c>
      <c r="X182" s="91"/>
      <c r="Y182" s="7"/>
      <c r="Z182" s="7">
        <v>0</v>
      </c>
      <c r="AA182" s="7">
        <v>0</v>
      </c>
      <c r="AB182" s="7">
        <v>0</v>
      </c>
    </row>
    <row r="183" spans="1:28" ht="15.75" thickBot="1" x14ac:dyDescent="0.3">
      <c r="A183" t="e">
        <f t="shared" si="34"/>
        <v>#REF!</v>
      </c>
      <c r="B183" s="11"/>
      <c r="C183" s="12" t="s">
        <v>20</v>
      </c>
      <c r="D183" s="106" t="e">
        <f>'დაზუსტ. ბიუჯ.'!#REF!</f>
        <v>#REF!</v>
      </c>
      <c r="E183" s="89" t="e">
        <f>'დაზუსტ. საკუთ.'!#REF!</f>
        <v>#REF!</v>
      </c>
      <c r="F183" s="89" t="e">
        <f>'დაზუსტ. ბიუჯ. ფონდ.'!#REF!</f>
        <v>#REF!</v>
      </c>
      <c r="G183" s="89">
        <f>'გრანტის საკასო'!D182</f>
        <v>0</v>
      </c>
      <c r="H183" s="89">
        <f>'მიზნ.გრანტის საკასო '!D182</f>
        <v>0</v>
      </c>
      <c r="I183" s="106" t="e">
        <f>'დაზუსტ. ბიუჯ.'!#REF!-'დაზუსტ. ბიუჯ.'!#REF!</f>
        <v>#REF!</v>
      </c>
      <c r="J183" s="89" t="e">
        <f>'დაზუსტ. საკუთ.'!#REF!-'დაზუსტ. საკუთ.'!#REF!</f>
        <v>#REF!</v>
      </c>
      <c r="K183" s="89" t="e">
        <f>'დაზუსტ. ბიუჯ. ფონდ.'!#REF!-'დაზუსტ. ბიუჯ. ფონდ.'!#REF!</f>
        <v>#REF!</v>
      </c>
      <c r="L183" s="89">
        <f>'გრანტის საკასო'!E182</f>
        <v>0</v>
      </c>
      <c r="M183" s="101">
        <f>'მიზნ.გრანტის საკასო '!E182-'მიზნ.გრანტის საკასო '!D182</f>
        <v>0</v>
      </c>
      <c r="N183" s="106" t="e">
        <f>'დაზუსტ. ბიუჯ.'!#REF!-'დაზუსტ. ბიუჯ.'!#REF!</f>
        <v>#REF!</v>
      </c>
      <c r="O183" s="89" t="e">
        <f>'დაზუსტ. საკუთ.'!#REF!-'დაზუსტ. საკუთ.'!#REF!</f>
        <v>#REF!</v>
      </c>
      <c r="P183" s="89" t="e">
        <f>'დაზუსტ. ბიუჯ. ფონდ.'!#REF!</f>
        <v>#REF!</v>
      </c>
      <c r="Q183" s="89">
        <f>'გრანტის საკასო'!J182</f>
        <v>0</v>
      </c>
      <c r="R183" s="101">
        <f>'მიზნ.გრანტის საკასო '!J182-'მიზნ.გრანტის საკასო '!I182</f>
        <v>0</v>
      </c>
      <c r="S183" s="106" t="e">
        <f t="shared" si="35"/>
        <v>#REF!</v>
      </c>
      <c r="T183" s="89" t="e">
        <f t="shared" si="38"/>
        <v>#REF!</v>
      </c>
      <c r="U183" s="89" t="e">
        <f t="shared" si="39"/>
        <v>#REF!</v>
      </c>
      <c r="V183" s="89">
        <f t="shared" si="40"/>
        <v>0</v>
      </c>
      <c r="W183" s="101">
        <f t="shared" si="41"/>
        <v>0</v>
      </c>
      <c r="X183" s="93"/>
      <c r="Y183" s="13"/>
      <c r="Z183" s="13">
        <v>0</v>
      </c>
      <c r="AA183" s="13">
        <v>0</v>
      </c>
      <c r="AB183" s="13">
        <v>0</v>
      </c>
    </row>
    <row r="184" spans="1:28" ht="46.5" thickTop="1" thickBot="1" x14ac:dyDescent="0.3">
      <c r="A184" t="e">
        <f t="shared" si="34"/>
        <v>#REF!</v>
      </c>
      <c r="B184" s="3" t="s">
        <v>48</v>
      </c>
      <c r="C184" s="14" t="s">
        <v>231</v>
      </c>
      <c r="D184" s="103" t="e">
        <f>'დაზუსტ. ბიუჯ.'!#REF!</f>
        <v>#REF!</v>
      </c>
      <c r="E184" s="86" t="e">
        <f>'დაზუსტ. საკუთ.'!#REF!</f>
        <v>#REF!</v>
      </c>
      <c r="F184" s="86" t="e">
        <f>'დაზუსტ. ბიუჯ. ფონდ.'!#REF!</f>
        <v>#REF!</v>
      </c>
      <c r="G184" s="86">
        <f>'გრანტის საკასო'!D183</f>
        <v>0</v>
      </c>
      <c r="H184" s="86">
        <f>'მიზნ.გრანტის საკასო '!D183</f>
        <v>0</v>
      </c>
      <c r="I184" s="103" t="e">
        <f>'დაზუსტ. ბიუჯ.'!#REF!-'დაზუსტ. ბიუჯ.'!#REF!</f>
        <v>#REF!</v>
      </c>
      <c r="J184" s="86" t="e">
        <f>'დაზუსტ. საკუთ.'!#REF!-'დაზუსტ. საკუთ.'!#REF!</f>
        <v>#REF!</v>
      </c>
      <c r="K184" s="86" t="e">
        <f>'დაზუსტ. ბიუჯ. ფონდ.'!#REF!-'დაზუსტ. ბიუჯ. ფონდ.'!#REF!</f>
        <v>#REF!</v>
      </c>
      <c r="L184" s="86">
        <f>'გრანტის საკასო'!E183</f>
        <v>0</v>
      </c>
      <c r="M184" s="102">
        <f>'მიზნ.გრანტის საკასო '!E183-'მიზნ.გრანტის საკასო '!D183</f>
        <v>0</v>
      </c>
      <c r="N184" s="103" t="e">
        <f>'დაზუსტ. ბიუჯ.'!#REF!-'დაზუსტ. ბიუჯ.'!#REF!</f>
        <v>#REF!</v>
      </c>
      <c r="O184" s="86" t="e">
        <f>'დაზუსტ. საკუთ.'!#REF!-'დაზუსტ. საკუთ.'!#REF!</f>
        <v>#REF!</v>
      </c>
      <c r="P184" s="86" t="e">
        <f>'დაზუსტ. ბიუჯ. ფონდ.'!#REF!</f>
        <v>#REF!</v>
      </c>
      <c r="Q184" s="86">
        <f>'გრანტის საკასო'!J183</f>
        <v>0</v>
      </c>
      <c r="R184" s="102">
        <f>'მიზნ.გრანტის საკასო '!J183-'მიზნ.გრანტის საკასო '!I183</f>
        <v>0</v>
      </c>
      <c r="S184" s="103" t="e">
        <f t="shared" si="35"/>
        <v>#REF!</v>
      </c>
      <c r="T184" s="86" t="e">
        <f t="shared" si="38"/>
        <v>#REF!</v>
      </c>
      <c r="U184" s="86" t="e">
        <f t="shared" si="39"/>
        <v>#REF!</v>
      </c>
      <c r="V184" s="86">
        <f t="shared" si="40"/>
        <v>0</v>
      </c>
      <c r="W184" s="102">
        <f t="shared" si="41"/>
        <v>0</v>
      </c>
      <c r="X184" s="94"/>
      <c r="Y184" s="4"/>
      <c r="Z184" s="4">
        <f t="shared" ref="Z184:AB184" si="48">SUM(Z185,Z193,Z194,Z195)</f>
        <v>0</v>
      </c>
      <c r="AA184" s="4">
        <f t="shared" si="48"/>
        <v>0</v>
      </c>
      <c r="AB184" s="4">
        <f t="shared" si="48"/>
        <v>0</v>
      </c>
    </row>
    <row r="185" spans="1:28" ht="15.75" thickTop="1" x14ac:dyDescent="0.25">
      <c r="A185" t="e">
        <f t="shared" si="34"/>
        <v>#REF!</v>
      </c>
      <c r="B185" s="5"/>
      <c r="C185" s="6" t="s">
        <v>10</v>
      </c>
      <c r="D185" s="104" t="e">
        <f>'დაზუსტ. ბიუჯ.'!#REF!</f>
        <v>#REF!</v>
      </c>
      <c r="E185" s="87" t="e">
        <f>'დაზუსტ. საკუთ.'!#REF!</f>
        <v>#REF!</v>
      </c>
      <c r="F185" s="87" t="e">
        <f>'დაზუსტ. ბიუჯ. ფონდ.'!#REF!</f>
        <v>#REF!</v>
      </c>
      <c r="G185" s="87">
        <f>'გრანტის საკასო'!D184</f>
        <v>0</v>
      </c>
      <c r="H185" s="87">
        <f>'მიზნ.გრანტის საკასო '!D184</f>
        <v>0</v>
      </c>
      <c r="I185" s="104" t="e">
        <f>'დაზუსტ. ბიუჯ.'!#REF!-'დაზუსტ. ბიუჯ.'!#REF!</f>
        <v>#REF!</v>
      </c>
      <c r="J185" s="87" t="e">
        <f>'დაზუსტ. საკუთ.'!#REF!-'დაზუსტ. საკუთ.'!#REF!</f>
        <v>#REF!</v>
      </c>
      <c r="K185" s="87" t="e">
        <f>'დაზუსტ. ბიუჯ. ფონდ.'!#REF!-'დაზუსტ. ბიუჯ. ფონდ.'!#REF!</f>
        <v>#REF!</v>
      </c>
      <c r="L185" s="87">
        <f>'გრანტის საკასო'!E184</f>
        <v>0</v>
      </c>
      <c r="M185" s="99">
        <f>'მიზნ.გრანტის საკასო '!E184-'მიზნ.გრანტის საკასო '!D184</f>
        <v>0</v>
      </c>
      <c r="N185" s="104" t="e">
        <f>'დაზუსტ. ბიუჯ.'!#REF!-'დაზუსტ. ბიუჯ.'!#REF!</f>
        <v>#REF!</v>
      </c>
      <c r="O185" s="87" t="e">
        <f>'დაზუსტ. საკუთ.'!#REF!-'დაზუსტ. საკუთ.'!#REF!</f>
        <v>#REF!</v>
      </c>
      <c r="P185" s="87" t="e">
        <f>'დაზუსტ. ბიუჯ. ფონდ.'!#REF!</f>
        <v>#REF!</v>
      </c>
      <c r="Q185" s="87">
        <f>'გრანტის საკასო'!J184</f>
        <v>0</v>
      </c>
      <c r="R185" s="99">
        <f>'მიზნ.გრანტის საკასო '!J184-'მიზნ.გრანტის საკასო '!I184</f>
        <v>0</v>
      </c>
      <c r="S185" s="104" t="e">
        <f t="shared" si="35"/>
        <v>#REF!</v>
      </c>
      <c r="T185" s="87" t="e">
        <f t="shared" si="38"/>
        <v>#REF!</v>
      </c>
      <c r="U185" s="87" t="e">
        <f t="shared" si="39"/>
        <v>#REF!</v>
      </c>
      <c r="V185" s="87">
        <f t="shared" si="40"/>
        <v>0</v>
      </c>
      <c r="W185" s="99">
        <f t="shared" si="41"/>
        <v>0</v>
      </c>
      <c r="X185" s="91"/>
      <c r="Y185" s="7"/>
      <c r="Z185" s="7">
        <f t="shared" ref="Z185:AB185" si="49">SUM(Z186:Z192)</f>
        <v>0</v>
      </c>
      <c r="AA185" s="7">
        <f t="shared" si="49"/>
        <v>0</v>
      </c>
      <c r="AB185" s="7">
        <f t="shared" si="49"/>
        <v>0</v>
      </c>
    </row>
    <row r="186" spans="1:28" x14ac:dyDescent="0.25">
      <c r="A186" t="e">
        <f t="shared" si="34"/>
        <v>#REF!</v>
      </c>
      <c r="B186" s="8"/>
      <c r="C186" s="9" t="s">
        <v>11</v>
      </c>
      <c r="D186" s="105" t="e">
        <f>'დაზუსტ. ბიუჯ.'!#REF!</f>
        <v>#REF!</v>
      </c>
      <c r="E186" s="88" t="e">
        <f>'დაზუსტ. საკუთ.'!#REF!</f>
        <v>#REF!</v>
      </c>
      <c r="F186" s="88" t="e">
        <f>'დაზუსტ. ბიუჯ. ფონდ.'!#REF!</f>
        <v>#REF!</v>
      </c>
      <c r="G186" s="88">
        <f>'გრანტის საკასო'!D185</f>
        <v>0</v>
      </c>
      <c r="H186" s="88">
        <f>'მიზნ.გრანტის საკასო '!D185</f>
        <v>0</v>
      </c>
      <c r="I186" s="105" t="e">
        <f>'დაზუსტ. ბიუჯ.'!#REF!-'დაზუსტ. ბიუჯ.'!#REF!</f>
        <v>#REF!</v>
      </c>
      <c r="J186" s="88" t="e">
        <f>'დაზუსტ. საკუთ.'!#REF!-'დაზუსტ. საკუთ.'!#REF!</f>
        <v>#REF!</v>
      </c>
      <c r="K186" s="88" t="e">
        <f>'დაზუსტ. ბიუჯ. ფონდ.'!#REF!-'დაზუსტ. ბიუჯ. ფონდ.'!#REF!</f>
        <v>#REF!</v>
      </c>
      <c r="L186" s="88">
        <f>'გრანტის საკასო'!E185</f>
        <v>0</v>
      </c>
      <c r="M186" s="100">
        <f>'მიზნ.გრანტის საკასო '!E185-'მიზნ.გრანტის საკასო '!D185</f>
        <v>0</v>
      </c>
      <c r="N186" s="105" t="e">
        <f>'დაზუსტ. ბიუჯ.'!#REF!-'დაზუსტ. ბიუჯ.'!#REF!</f>
        <v>#REF!</v>
      </c>
      <c r="O186" s="88" t="e">
        <f>'დაზუსტ. საკუთ.'!#REF!-'დაზუსტ. საკუთ.'!#REF!</f>
        <v>#REF!</v>
      </c>
      <c r="P186" s="88" t="e">
        <f>'დაზუსტ. ბიუჯ. ფონდ.'!#REF!</f>
        <v>#REF!</v>
      </c>
      <c r="Q186" s="88">
        <f>'გრანტის საკასო'!J185</f>
        <v>0</v>
      </c>
      <c r="R186" s="100">
        <f>'მიზნ.გრანტის საკასო '!J185-'მიზნ.გრანტის საკასო '!I185</f>
        <v>0</v>
      </c>
      <c r="S186" s="105" t="e">
        <f t="shared" si="35"/>
        <v>#REF!</v>
      </c>
      <c r="T186" s="88" t="e">
        <f t="shared" si="38"/>
        <v>#REF!</v>
      </c>
      <c r="U186" s="88" t="e">
        <f t="shared" si="39"/>
        <v>#REF!</v>
      </c>
      <c r="V186" s="88">
        <f t="shared" si="40"/>
        <v>0</v>
      </c>
      <c r="W186" s="100">
        <f t="shared" si="41"/>
        <v>0</v>
      </c>
      <c r="X186" s="92"/>
      <c r="Y186" s="10"/>
      <c r="Z186" s="10">
        <v>0</v>
      </c>
      <c r="AA186" s="10">
        <v>0</v>
      </c>
      <c r="AB186" s="10">
        <v>0</v>
      </c>
    </row>
    <row r="187" spans="1:28" x14ac:dyDescent="0.25">
      <c r="A187" t="e">
        <f t="shared" si="34"/>
        <v>#REF!</v>
      </c>
      <c r="B187" s="8"/>
      <c r="C187" s="9" t="s">
        <v>12</v>
      </c>
      <c r="D187" s="105" t="e">
        <f>'დაზუსტ. ბიუჯ.'!#REF!</f>
        <v>#REF!</v>
      </c>
      <c r="E187" s="88" t="e">
        <f>'დაზუსტ. საკუთ.'!#REF!</f>
        <v>#REF!</v>
      </c>
      <c r="F187" s="88" t="e">
        <f>'დაზუსტ. ბიუჯ. ფონდ.'!#REF!</f>
        <v>#REF!</v>
      </c>
      <c r="G187" s="88">
        <f>'გრანტის საკასო'!D186</f>
        <v>0</v>
      </c>
      <c r="H187" s="88">
        <f>'მიზნ.გრანტის საკასო '!D186</f>
        <v>0</v>
      </c>
      <c r="I187" s="105" t="e">
        <f>'დაზუსტ. ბიუჯ.'!#REF!-'დაზუსტ. ბიუჯ.'!#REF!</f>
        <v>#REF!</v>
      </c>
      <c r="J187" s="88" t="e">
        <f>'დაზუსტ. საკუთ.'!#REF!-'დაზუსტ. საკუთ.'!#REF!</f>
        <v>#REF!</v>
      </c>
      <c r="K187" s="88" t="e">
        <f>'დაზუსტ. ბიუჯ. ფონდ.'!#REF!-'დაზუსტ. ბიუჯ. ფონდ.'!#REF!</f>
        <v>#REF!</v>
      </c>
      <c r="L187" s="88">
        <f>'გრანტის საკასო'!E186</f>
        <v>0</v>
      </c>
      <c r="M187" s="100">
        <f>'მიზნ.გრანტის საკასო '!E186-'მიზნ.გრანტის საკასო '!D186</f>
        <v>0</v>
      </c>
      <c r="N187" s="105" t="e">
        <f>'დაზუსტ. ბიუჯ.'!#REF!-'დაზუსტ. ბიუჯ.'!#REF!</f>
        <v>#REF!</v>
      </c>
      <c r="O187" s="88" t="e">
        <f>'დაზუსტ. საკუთ.'!#REF!-'დაზუსტ. საკუთ.'!#REF!</f>
        <v>#REF!</v>
      </c>
      <c r="P187" s="88" t="e">
        <f>'დაზუსტ. ბიუჯ. ფონდ.'!#REF!</f>
        <v>#REF!</v>
      </c>
      <c r="Q187" s="88">
        <f>'გრანტის საკასო'!J186</f>
        <v>0</v>
      </c>
      <c r="R187" s="100">
        <f>'მიზნ.გრანტის საკასო '!J186-'მიზნ.გრანტის საკასო '!I186</f>
        <v>0</v>
      </c>
      <c r="S187" s="105" t="e">
        <f t="shared" si="35"/>
        <v>#REF!</v>
      </c>
      <c r="T187" s="88" t="e">
        <f t="shared" si="38"/>
        <v>#REF!</v>
      </c>
      <c r="U187" s="88" t="e">
        <f t="shared" si="39"/>
        <v>#REF!</v>
      </c>
      <c r="V187" s="88">
        <f t="shared" si="40"/>
        <v>0</v>
      </c>
      <c r="W187" s="100">
        <f t="shared" si="41"/>
        <v>0</v>
      </c>
      <c r="X187" s="92"/>
      <c r="Y187" s="10"/>
      <c r="Z187" s="10">
        <v>0</v>
      </c>
      <c r="AA187" s="10">
        <v>0</v>
      </c>
      <c r="AB187" s="10">
        <v>0</v>
      </c>
    </row>
    <row r="188" spans="1:28" x14ac:dyDescent="0.25">
      <c r="A188" t="e">
        <f t="shared" si="34"/>
        <v>#REF!</v>
      </c>
      <c r="B188" s="8"/>
      <c r="C188" s="9" t="s">
        <v>13</v>
      </c>
      <c r="D188" s="105" t="e">
        <f>'დაზუსტ. ბიუჯ.'!#REF!</f>
        <v>#REF!</v>
      </c>
      <c r="E188" s="88" t="e">
        <f>'დაზუსტ. საკუთ.'!#REF!</f>
        <v>#REF!</v>
      </c>
      <c r="F188" s="88" t="e">
        <f>'დაზუსტ. ბიუჯ. ფონდ.'!#REF!</f>
        <v>#REF!</v>
      </c>
      <c r="G188" s="88">
        <f>'გრანტის საკასო'!D187</f>
        <v>0</v>
      </c>
      <c r="H188" s="88">
        <f>'მიზნ.გრანტის საკასო '!D187</f>
        <v>0</v>
      </c>
      <c r="I188" s="105" t="e">
        <f>'დაზუსტ. ბიუჯ.'!#REF!-'დაზუსტ. ბიუჯ.'!#REF!</f>
        <v>#REF!</v>
      </c>
      <c r="J188" s="88" t="e">
        <f>'დაზუსტ. საკუთ.'!#REF!-'დაზუსტ. საკუთ.'!#REF!</f>
        <v>#REF!</v>
      </c>
      <c r="K188" s="88" t="e">
        <f>'დაზუსტ. ბიუჯ. ფონდ.'!#REF!-'დაზუსტ. ბიუჯ. ფონდ.'!#REF!</f>
        <v>#REF!</v>
      </c>
      <c r="L188" s="88">
        <f>'გრანტის საკასო'!E187</f>
        <v>0</v>
      </c>
      <c r="M188" s="100">
        <f>'მიზნ.გრანტის საკასო '!E187-'მიზნ.გრანტის საკასო '!D187</f>
        <v>0</v>
      </c>
      <c r="N188" s="105" t="e">
        <f>'დაზუსტ. ბიუჯ.'!#REF!-'დაზუსტ. ბიუჯ.'!#REF!</f>
        <v>#REF!</v>
      </c>
      <c r="O188" s="88" t="e">
        <f>'დაზუსტ. საკუთ.'!#REF!-'დაზუსტ. საკუთ.'!#REF!</f>
        <v>#REF!</v>
      </c>
      <c r="P188" s="88" t="e">
        <f>'დაზუსტ. ბიუჯ. ფონდ.'!#REF!</f>
        <v>#REF!</v>
      </c>
      <c r="Q188" s="88">
        <f>'გრანტის საკასო'!J187</f>
        <v>0</v>
      </c>
      <c r="R188" s="100">
        <f>'მიზნ.გრანტის საკასო '!J187-'მიზნ.გრანტის საკასო '!I187</f>
        <v>0</v>
      </c>
      <c r="S188" s="105" t="e">
        <f t="shared" si="35"/>
        <v>#REF!</v>
      </c>
      <c r="T188" s="88" t="e">
        <f t="shared" si="38"/>
        <v>#REF!</v>
      </c>
      <c r="U188" s="88" t="e">
        <f t="shared" si="39"/>
        <v>#REF!</v>
      </c>
      <c r="V188" s="88">
        <f t="shared" si="40"/>
        <v>0</v>
      </c>
      <c r="W188" s="100">
        <f t="shared" si="41"/>
        <v>0</v>
      </c>
      <c r="X188" s="92"/>
      <c r="Y188" s="10"/>
      <c r="Z188" s="10">
        <v>0</v>
      </c>
      <c r="AA188" s="10">
        <v>0</v>
      </c>
      <c r="AB188" s="10">
        <v>0</v>
      </c>
    </row>
    <row r="189" spans="1:28" x14ac:dyDescent="0.25">
      <c r="A189" t="e">
        <f t="shared" si="34"/>
        <v>#REF!</v>
      </c>
      <c r="B189" s="8"/>
      <c r="C189" s="9" t="s">
        <v>14</v>
      </c>
      <c r="D189" s="105" t="e">
        <f>'დაზუსტ. ბიუჯ.'!#REF!</f>
        <v>#REF!</v>
      </c>
      <c r="E189" s="88" t="e">
        <f>'დაზუსტ. საკუთ.'!#REF!</f>
        <v>#REF!</v>
      </c>
      <c r="F189" s="88" t="e">
        <f>'დაზუსტ. ბიუჯ. ფონდ.'!#REF!</f>
        <v>#REF!</v>
      </c>
      <c r="G189" s="88">
        <f>'გრანტის საკასო'!D188</f>
        <v>0</v>
      </c>
      <c r="H189" s="88">
        <f>'მიზნ.გრანტის საკასო '!D188</f>
        <v>0</v>
      </c>
      <c r="I189" s="105" t="e">
        <f>'დაზუსტ. ბიუჯ.'!#REF!-'დაზუსტ. ბიუჯ.'!#REF!</f>
        <v>#REF!</v>
      </c>
      <c r="J189" s="88" t="e">
        <f>'დაზუსტ. საკუთ.'!#REF!-'დაზუსტ. საკუთ.'!#REF!</f>
        <v>#REF!</v>
      </c>
      <c r="K189" s="88" t="e">
        <f>'დაზუსტ. ბიუჯ. ფონდ.'!#REF!-'დაზუსტ. ბიუჯ. ფონდ.'!#REF!</f>
        <v>#REF!</v>
      </c>
      <c r="L189" s="88">
        <f>'გრანტის საკასო'!E188</f>
        <v>0</v>
      </c>
      <c r="M189" s="100">
        <f>'მიზნ.გრანტის საკასო '!E188-'მიზნ.გრანტის საკასო '!D188</f>
        <v>0</v>
      </c>
      <c r="N189" s="105" t="e">
        <f>'დაზუსტ. ბიუჯ.'!#REF!-'დაზუსტ. ბიუჯ.'!#REF!</f>
        <v>#REF!</v>
      </c>
      <c r="O189" s="88" t="e">
        <f>'დაზუსტ. საკუთ.'!#REF!-'დაზუსტ. საკუთ.'!#REF!</f>
        <v>#REF!</v>
      </c>
      <c r="P189" s="88" t="e">
        <f>'დაზუსტ. ბიუჯ. ფონდ.'!#REF!</f>
        <v>#REF!</v>
      </c>
      <c r="Q189" s="88">
        <f>'გრანტის საკასო'!J188</f>
        <v>0</v>
      </c>
      <c r="R189" s="100">
        <f>'მიზნ.გრანტის საკასო '!J188-'მიზნ.გრანტის საკასო '!I188</f>
        <v>0</v>
      </c>
      <c r="S189" s="105" t="e">
        <f t="shared" si="35"/>
        <v>#REF!</v>
      </c>
      <c r="T189" s="88" t="e">
        <f t="shared" si="38"/>
        <v>#REF!</v>
      </c>
      <c r="U189" s="88" t="e">
        <f t="shared" si="39"/>
        <v>#REF!</v>
      </c>
      <c r="V189" s="88">
        <f t="shared" si="40"/>
        <v>0</v>
      </c>
      <c r="W189" s="100">
        <f t="shared" si="41"/>
        <v>0</v>
      </c>
      <c r="X189" s="92"/>
      <c r="Y189" s="10"/>
      <c r="Z189" s="10">
        <v>0</v>
      </c>
      <c r="AA189" s="10">
        <v>0</v>
      </c>
      <c r="AB189" s="10">
        <v>0</v>
      </c>
    </row>
    <row r="190" spans="1:28" x14ac:dyDescent="0.25">
      <c r="A190" t="e">
        <f t="shared" si="34"/>
        <v>#REF!</v>
      </c>
      <c r="B190" s="8"/>
      <c r="C190" s="9" t="s">
        <v>15</v>
      </c>
      <c r="D190" s="105" t="e">
        <f>'დაზუსტ. ბიუჯ.'!#REF!</f>
        <v>#REF!</v>
      </c>
      <c r="E190" s="88" t="e">
        <f>'დაზუსტ. საკუთ.'!#REF!</f>
        <v>#REF!</v>
      </c>
      <c r="F190" s="88" t="e">
        <f>'დაზუსტ. ბიუჯ. ფონდ.'!#REF!</f>
        <v>#REF!</v>
      </c>
      <c r="G190" s="88">
        <f>'გრანტის საკასო'!D189</f>
        <v>0</v>
      </c>
      <c r="H190" s="88">
        <f>'მიზნ.გრანტის საკასო '!D189</f>
        <v>0</v>
      </c>
      <c r="I190" s="105" t="e">
        <f>'დაზუსტ. ბიუჯ.'!#REF!-'დაზუსტ. ბიუჯ.'!#REF!</f>
        <v>#REF!</v>
      </c>
      <c r="J190" s="88" t="e">
        <f>'დაზუსტ. საკუთ.'!#REF!-'დაზუსტ. საკუთ.'!#REF!</f>
        <v>#REF!</v>
      </c>
      <c r="K190" s="88" t="e">
        <f>'დაზუსტ. ბიუჯ. ფონდ.'!#REF!-'დაზუსტ. ბიუჯ. ფონდ.'!#REF!</f>
        <v>#REF!</v>
      </c>
      <c r="L190" s="88">
        <f>'გრანტის საკასო'!E189</f>
        <v>0</v>
      </c>
      <c r="M190" s="100">
        <f>'მიზნ.გრანტის საკასო '!E189-'მიზნ.გრანტის საკასო '!D189</f>
        <v>0</v>
      </c>
      <c r="N190" s="105" t="e">
        <f>'დაზუსტ. ბიუჯ.'!#REF!-'დაზუსტ. ბიუჯ.'!#REF!</f>
        <v>#REF!</v>
      </c>
      <c r="O190" s="88" t="e">
        <f>'დაზუსტ. საკუთ.'!#REF!-'დაზუსტ. საკუთ.'!#REF!</f>
        <v>#REF!</v>
      </c>
      <c r="P190" s="88" t="e">
        <f>'დაზუსტ. ბიუჯ. ფონდ.'!#REF!</f>
        <v>#REF!</v>
      </c>
      <c r="Q190" s="88">
        <f>'გრანტის საკასო'!J189</f>
        <v>0</v>
      </c>
      <c r="R190" s="100">
        <f>'მიზნ.გრანტის საკასო '!J189-'მიზნ.გრანტის საკასო '!I189</f>
        <v>0</v>
      </c>
      <c r="S190" s="105" t="e">
        <f t="shared" si="35"/>
        <v>#REF!</v>
      </c>
      <c r="T190" s="88" t="e">
        <f t="shared" si="38"/>
        <v>#REF!</v>
      </c>
      <c r="U190" s="88" t="e">
        <f t="shared" si="39"/>
        <v>#REF!</v>
      </c>
      <c r="V190" s="88">
        <f t="shared" si="40"/>
        <v>0</v>
      </c>
      <c r="W190" s="100">
        <f t="shared" si="41"/>
        <v>0</v>
      </c>
      <c r="X190" s="92"/>
      <c r="Y190" s="10"/>
      <c r="Z190" s="10">
        <v>0</v>
      </c>
      <c r="AA190" s="10">
        <v>0</v>
      </c>
      <c r="AB190" s="10">
        <v>0</v>
      </c>
    </row>
    <row r="191" spans="1:28" x14ac:dyDescent="0.25">
      <c r="A191" t="e">
        <f t="shared" si="34"/>
        <v>#REF!</v>
      </c>
      <c r="B191" s="8"/>
      <c r="C191" s="9" t="s">
        <v>16</v>
      </c>
      <c r="D191" s="105" t="e">
        <f>'დაზუსტ. ბიუჯ.'!#REF!</f>
        <v>#REF!</v>
      </c>
      <c r="E191" s="88" t="e">
        <f>'დაზუსტ. საკუთ.'!#REF!</f>
        <v>#REF!</v>
      </c>
      <c r="F191" s="88" t="e">
        <f>'დაზუსტ. ბიუჯ. ფონდ.'!#REF!</f>
        <v>#REF!</v>
      </c>
      <c r="G191" s="88">
        <f>'გრანტის საკასო'!D190</f>
        <v>0</v>
      </c>
      <c r="H191" s="88">
        <f>'მიზნ.გრანტის საკასო '!D190</f>
        <v>0</v>
      </c>
      <c r="I191" s="105" t="e">
        <f>'დაზუსტ. ბიუჯ.'!#REF!-'დაზუსტ. ბიუჯ.'!#REF!</f>
        <v>#REF!</v>
      </c>
      <c r="J191" s="88" t="e">
        <f>'დაზუსტ. საკუთ.'!#REF!-'დაზუსტ. საკუთ.'!#REF!</f>
        <v>#REF!</v>
      </c>
      <c r="K191" s="88" t="e">
        <f>'დაზუსტ. ბიუჯ. ფონდ.'!#REF!-'დაზუსტ. ბიუჯ. ფონდ.'!#REF!</f>
        <v>#REF!</v>
      </c>
      <c r="L191" s="88">
        <f>'გრანტის საკასო'!E190</f>
        <v>0</v>
      </c>
      <c r="M191" s="100">
        <f>'მიზნ.გრანტის საკასო '!E190-'მიზნ.გრანტის საკასო '!D190</f>
        <v>0</v>
      </c>
      <c r="N191" s="105" t="e">
        <f>'დაზუსტ. ბიუჯ.'!#REF!-'დაზუსტ. ბიუჯ.'!#REF!</f>
        <v>#REF!</v>
      </c>
      <c r="O191" s="88" t="e">
        <f>'დაზუსტ. საკუთ.'!#REF!-'დაზუსტ. საკუთ.'!#REF!</f>
        <v>#REF!</v>
      </c>
      <c r="P191" s="88" t="e">
        <f>'დაზუსტ. ბიუჯ. ფონდ.'!#REF!</f>
        <v>#REF!</v>
      </c>
      <c r="Q191" s="88">
        <f>'გრანტის საკასო'!J190</f>
        <v>0</v>
      </c>
      <c r="R191" s="100">
        <f>'მიზნ.გრანტის საკასო '!J190-'მიზნ.გრანტის საკასო '!I190</f>
        <v>0</v>
      </c>
      <c r="S191" s="105" t="e">
        <f t="shared" si="35"/>
        <v>#REF!</v>
      </c>
      <c r="T191" s="88" t="e">
        <f t="shared" si="38"/>
        <v>#REF!</v>
      </c>
      <c r="U191" s="88" t="e">
        <f t="shared" si="39"/>
        <v>#REF!</v>
      </c>
      <c r="V191" s="88">
        <f t="shared" si="40"/>
        <v>0</v>
      </c>
      <c r="W191" s="100">
        <f t="shared" si="41"/>
        <v>0</v>
      </c>
      <c r="X191" s="92"/>
      <c r="Y191" s="10"/>
      <c r="Z191" s="10">
        <v>0</v>
      </c>
      <c r="AA191" s="10">
        <v>0</v>
      </c>
      <c r="AB191" s="10">
        <v>0</v>
      </c>
    </row>
    <row r="192" spans="1:28" x14ac:dyDescent="0.25">
      <c r="A192" t="e">
        <f t="shared" si="34"/>
        <v>#REF!</v>
      </c>
      <c r="B192" s="8"/>
      <c r="C192" s="9" t="s">
        <v>17</v>
      </c>
      <c r="D192" s="105" t="e">
        <f>'დაზუსტ. ბიუჯ.'!#REF!</f>
        <v>#REF!</v>
      </c>
      <c r="E192" s="88" t="e">
        <f>'დაზუსტ. საკუთ.'!#REF!</f>
        <v>#REF!</v>
      </c>
      <c r="F192" s="88" t="e">
        <f>'დაზუსტ. ბიუჯ. ფონდ.'!#REF!</f>
        <v>#REF!</v>
      </c>
      <c r="G192" s="88">
        <f>'გრანტის საკასო'!D191</f>
        <v>0</v>
      </c>
      <c r="H192" s="88">
        <f>'მიზნ.გრანტის საკასო '!D191</f>
        <v>0</v>
      </c>
      <c r="I192" s="105" t="e">
        <f>'დაზუსტ. ბიუჯ.'!#REF!-'დაზუსტ. ბიუჯ.'!#REF!</f>
        <v>#REF!</v>
      </c>
      <c r="J192" s="88" t="e">
        <f>'დაზუსტ. საკუთ.'!#REF!-'დაზუსტ. საკუთ.'!#REF!</f>
        <v>#REF!</v>
      </c>
      <c r="K192" s="88" t="e">
        <f>'დაზუსტ. ბიუჯ. ფონდ.'!#REF!-'დაზუსტ. ბიუჯ. ფონდ.'!#REF!</f>
        <v>#REF!</v>
      </c>
      <c r="L192" s="88">
        <f>'გრანტის საკასო'!E191</f>
        <v>0</v>
      </c>
      <c r="M192" s="100">
        <f>'მიზნ.გრანტის საკასო '!E191-'მიზნ.გრანტის საკასო '!D191</f>
        <v>0</v>
      </c>
      <c r="N192" s="105" t="e">
        <f>'დაზუსტ. ბიუჯ.'!#REF!-'დაზუსტ. ბიუჯ.'!#REF!</f>
        <v>#REF!</v>
      </c>
      <c r="O192" s="88" t="e">
        <f>'დაზუსტ. საკუთ.'!#REF!-'დაზუსტ. საკუთ.'!#REF!</f>
        <v>#REF!</v>
      </c>
      <c r="P192" s="88" t="e">
        <f>'დაზუსტ. ბიუჯ. ფონდ.'!#REF!</f>
        <v>#REF!</v>
      </c>
      <c r="Q192" s="88">
        <f>'გრანტის საკასო'!J191</f>
        <v>0</v>
      </c>
      <c r="R192" s="100">
        <f>'მიზნ.გრანტის საკასო '!J191-'მიზნ.გრანტის საკასო '!I191</f>
        <v>0</v>
      </c>
      <c r="S192" s="105" t="e">
        <f t="shared" si="35"/>
        <v>#REF!</v>
      </c>
      <c r="T192" s="88" t="e">
        <f t="shared" si="38"/>
        <v>#REF!</v>
      </c>
      <c r="U192" s="88" t="e">
        <f t="shared" si="39"/>
        <v>#REF!</v>
      </c>
      <c r="V192" s="88">
        <f t="shared" si="40"/>
        <v>0</v>
      </c>
      <c r="W192" s="100">
        <f t="shared" si="41"/>
        <v>0</v>
      </c>
      <c r="X192" s="92"/>
      <c r="Y192" s="10"/>
      <c r="Z192" s="10">
        <v>0</v>
      </c>
      <c r="AA192" s="10">
        <v>0</v>
      </c>
      <c r="AB192" s="10">
        <v>0</v>
      </c>
    </row>
    <row r="193" spans="1:28" x14ac:dyDescent="0.25">
      <c r="A193" t="e">
        <f t="shared" si="34"/>
        <v>#REF!</v>
      </c>
      <c r="B193" s="5"/>
      <c r="C193" s="6" t="s">
        <v>18</v>
      </c>
      <c r="D193" s="104" t="e">
        <f>'დაზუსტ. ბიუჯ.'!#REF!</f>
        <v>#REF!</v>
      </c>
      <c r="E193" s="87" t="e">
        <f>'დაზუსტ. საკუთ.'!#REF!</f>
        <v>#REF!</v>
      </c>
      <c r="F193" s="87" t="e">
        <f>'დაზუსტ. ბიუჯ. ფონდ.'!#REF!</f>
        <v>#REF!</v>
      </c>
      <c r="G193" s="87">
        <f>'გრანტის საკასო'!D192</f>
        <v>0</v>
      </c>
      <c r="H193" s="87">
        <f>'მიზნ.გრანტის საკასო '!D192</f>
        <v>0</v>
      </c>
      <c r="I193" s="104" t="e">
        <f>'დაზუსტ. ბიუჯ.'!#REF!-'დაზუსტ. ბიუჯ.'!#REF!</f>
        <v>#REF!</v>
      </c>
      <c r="J193" s="87" t="e">
        <f>'დაზუსტ. საკუთ.'!#REF!-'დაზუსტ. საკუთ.'!#REF!</f>
        <v>#REF!</v>
      </c>
      <c r="K193" s="87" t="e">
        <f>'დაზუსტ. ბიუჯ. ფონდ.'!#REF!-'დაზუსტ. ბიუჯ. ფონდ.'!#REF!</f>
        <v>#REF!</v>
      </c>
      <c r="L193" s="87">
        <f>'გრანტის საკასო'!E192</f>
        <v>0</v>
      </c>
      <c r="M193" s="99">
        <f>'მიზნ.გრანტის საკასო '!E192-'მიზნ.გრანტის საკასო '!D192</f>
        <v>0</v>
      </c>
      <c r="N193" s="104" t="e">
        <f>'დაზუსტ. ბიუჯ.'!#REF!-'დაზუსტ. ბიუჯ.'!#REF!</f>
        <v>#REF!</v>
      </c>
      <c r="O193" s="87" t="e">
        <f>'დაზუსტ. საკუთ.'!#REF!-'დაზუსტ. საკუთ.'!#REF!</f>
        <v>#REF!</v>
      </c>
      <c r="P193" s="87" t="e">
        <f>'დაზუსტ. ბიუჯ. ფონდ.'!#REF!</f>
        <v>#REF!</v>
      </c>
      <c r="Q193" s="87">
        <f>'გრანტის საკასო'!J192</f>
        <v>0</v>
      </c>
      <c r="R193" s="99">
        <f>'მიზნ.გრანტის საკასო '!J192-'მიზნ.გრანტის საკასო '!I192</f>
        <v>0</v>
      </c>
      <c r="S193" s="104" t="e">
        <f t="shared" si="35"/>
        <v>#REF!</v>
      </c>
      <c r="T193" s="87" t="e">
        <f t="shared" si="38"/>
        <v>#REF!</v>
      </c>
      <c r="U193" s="87" t="e">
        <f t="shared" si="39"/>
        <v>#REF!</v>
      </c>
      <c r="V193" s="87">
        <f t="shared" si="40"/>
        <v>0</v>
      </c>
      <c r="W193" s="99">
        <f t="shared" si="41"/>
        <v>0</v>
      </c>
      <c r="X193" s="91"/>
      <c r="Y193" s="7"/>
      <c r="Z193" s="7">
        <v>0</v>
      </c>
      <c r="AA193" s="7">
        <v>0</v>
      </c>
      <c r="AB193" s="7">
        <v>0</v>
      </c>
    </row>
    <row r="194" spans="1:28" x14ac:dyDescent="0.25">
      <c r="A194" t="e">
        <f t="shared" si="34"/>
        <v>#REF!</v>
      </c>
      <c r="B194" s="5"/>
      <c r="C194" s="6" t="s">
        <v>19</v>
      </c>
      <c r="D194" s="104" t="e">
        <f>'დაზუსტ. ბიუჯ.'!#REF!</f>
        <v>#REF!</v>
      </c>
      <c r="E194" s="87" t="e">
        <f>'დაზუსტ. საკუთ.'!#REF!</f>
        <v>#REF!</v>
      </c>
      <c r="F194" s="87" t="e">
        <f>'დაზუსტ. ბიუჯ. ფონდ.'!#REF!</f>
        <v>#REF!</v>
      </c>
      <c r="G194" s="87">
        <f>'გრანტის საკასო'!D193</f>
        <v>0</v>
      </c>
      <c r="H194" s="87">
        <f>'მიზნ.გრანტის საკასო '!D193</f>
        <v>0</v>
      </c>
      <c r="I194" s="104" t="e">
        <f>'დაზუსტ. ბიუჯ.'!#REF!-'დაზუსტ. ბიუჯ.'!#REF!</f>
        <v>#REF!</v>
      </c>
      <c r="J194" s="87" t="e">
        <f>'დაზუსტ. საკუთ.'!#REF!-'დაზუსტ. საკუთ.'!#REF!</f>
        <v>#REF!</v>
      </c>
      <c r="K194" s="87" t="e">
        <f>'დაზუსტ. ბიუჯ. ფონდ.'!#REF!-'დაზუსტ. ბიუჯ. ფონდ.'!#REF!</f>
        <v>#REF!</v>
      </c>
      <c r="L194" s="87">
        <f>'გრანტის საკასო'!E193</f>
        <v>0</v>
      </c>
      <c r="M194" s="99">
        <f>'მიზნ.გრანტის საკასო '!E193-'მიზნ.გრანტის საკასო '!D193</f>
        <v>0</v>
      </c>
      <c r="N194" s="104" t="e">
        <f>'დაზუსტ. ბიუჯ.'!#REF!-'დაზუსტ. ბიუჯ.'!#REF!</f>
        <v>#REF!</v>
      </c>
      <c r="O194" s="87" t="e">
        <f>'დაზუსტ. საკუთ.'!#REF!-'დაზუსტ. საკუთ.'!#REF!</f>
        <v>#REF!</v>
      </c>
      <c r="P194" s="87" t="e">
        <f>'დაზუსტ. ბიუჯ. ფონდ.'!#REF!</f>
        <v>#REF!</v>
      </c>
      <c r="Q194" s="87">
        <f>'გრანტის საკასო'!J193</f>
        <v>0</v>
      </c>
      <c r="R194" s="99">
        <f>'მიზნ.გრანტის საკასო '!J193-'მიზნ.გრანტის საკასო '!I193</f>
        <v>0</v>
      </c>
      <c r="S194" s="104" t="e">
        <f t="shared" si="35"/>
        <v>#REF!</v>
      </c>
      <c r="T194" s="87" t="e">
        <f t="shared" si="38"/>
        <v>#REF!</v>
      </c>
      <c r="U194" s="87" t="e">
        <f t="shared" si="39"/>
        <v>#REF!</v>
      </c>
      <c r="V194" s="87">
        <f t="shared" si="40"/>
        <v>0</v>
      </c>
      <c r="W194" s="99">
        <f t="shared" si="41"/>
        <v>0</v>
      </c>
      <c r="X194" s="91"/>
      <c r="Y194" s="7"/>
      <c r="Z194" s="7">
        <v>0</v>
      </c>
      <c r="AA194" s="7">
        <v>0</v>
      </c>
      <c r="AB194" s="7">
        <v>0</v>
      </c>
    </row>
    <row r="195" spans="1:28" ht="15.75" thickBot="1" x14ac:dyDescent="0.3">
      <c r="A195" t="e">
        <f t="shared" si="34"/>
        <v>#REF!</v>
      </c>
      <c r="B195" s="11"/>
      <c r="C195" s="12" t="s">
        <v>20</v>
      </c>
      <c r="D195" s="106" t="e">
        <f>'დაზუსტ. ბიუჯ.'!#REF!</f>
        <v>#REF!</v>
      </c>
      <c r="E195" s="89" t="e">
        <f>'დაზუსტ. საკუთ.'!#REF!</f>
        <v>#REF!</v>
      </c>
      <c r="F195" s="89" t="e">
        <f>'დაზუსტ. ბიუჯ. ფონდ.'!#REF!</f>
        <v>#REF!</v>
      </c>
      <c r="G195" s="89">
        <f>'გრანტის საკასო'!D194</f>
        <v>0</v>
      </c>
      <c r="H195" s="89">
        <f>'მიზნ.გრანტის საკასო '!D194</f>
        <v>0</v>
      </c>
      <c r="I195" s="106" t="e">
        <f>'დაზუსტ. ბიუჯ.'!#REF!-'დაზუსტ. ბიუჯ.'!#REF!</f>
        <v>#REF!</v>
      </c>
      <c r="J195" s="89" t="e">
        <f>'დაზუსტ. საკუთ.'!#REF!-'დაზუსტ. საკუთ.'!#REF!</f>
        <v>#REF!</v>
      </c>
      <c r="K195" s="89" t="e">
        <f>'დაზუსტ. ბიუჯ. ფონდ.'!#REF!-'დაზუსტ. ბიუჯ. ფონდ.'!#REF!</f>
        <v>#REF!</v>
      </c>
      <c r="L195" s="89">
        <f>'გრანტის საკასო'!E194</f>
        <v>0</v>
      </c>
      <c r="M195" s="101">
        <f>'მიზნ.გრანტის საკასო '!E194-'მიზნ.გრანტის საკასო '!D194</f>
        <v>0</v>
      </c>
      <c r="N195" s="106" t="e">
        <f>'დაზუსტ. ბიუჯ.'!#REF!-'დაზუსტ. ბიუჯ.'!#REF!</f>
        <v>#REF!</v>
      </c>
      <c r="O195" s="89" t="e">
        <f>'დაზუსტ. საკუთ.'!#REF!-'დაზუსტ. საკუთ.'!#REF!</f>
        <v>#REF!</v>
      </c>
      <c r="P195" s="89" t="e">
        <f>'დაზუსტ. ბიუჯ. ფონდ.'!#REF!</f>
        <v>#REF!</v>
      </c>
      <c r="Q195" s="89">
        <f>'გრანტის საკასო'!J194</f>
        <v>0</v>
      </c>
      <c r="R195" s="101">
        <f>'მიზნ.გრანტის საკასო '!J194-'მიზნ.გრანტის საკასო '!I194</f>
        <v>0</v>
      </c>
      <c r="S195" s="106" t="e">
        <f t="shared" si="35"/>
        <v>#REF!</v>
      </c>
      <c r="T195" s="89" t="e">
        <f t="shared" si="38"/>
        <v>#REF!</v>
      </c>
      <c r="U195" s="89" t="e">
        <f t="shared" si="39"/>
        <v>#REF!</v>
      </c>
      <c r="V195" s="89">
        <f t="shared" si="40"/>
        <v>0</v>
      </c>
      <c r="W195" s="101">
        <f t="shared" si="41"/>
        <v>0</v>
      </c>
      <c r="X195" s="93"/>
      <c r="Y195" s="13"/>
      <c r="Z195" s="13">
        <v>0</v>
      </c>
      <c r="AA195" s="13">
        <v>0</v>
      </c>
      <c r="AB195" s="13">
        <v>0</v>
      </c>
    </row>
    <row r="196" spans="1:28" ht="46.5" thickTop="1" thickBot="1" x14ac:dyDescent="0.3">
      <c r="A196" t="e">
        <f t="shared" si="34"/>
        <v>#REF!</v>
      </c>
      <c r="B196" s="3" t="s">
        <v>50</v>
      </c>
      <c r="C196" s="14" t="s">
        <v>232</v>
      </c>
      <c r="D196" s="103" t="e">
        <f>'დაზუსტ. ბიუჯ.'!#REF!</f>
        <v>#REF!</v>
      </c>
      <c r="E196" s="86" t="e">
        <f>'დაზუსტ. საკუთ.'!#REF!</f>
        <v>#REF!</v>
      </c>
      <c r="F196" s="86" t="e">
        <f>'დაზუსტ. ბიუჯ. ფონდ.'!#REF!</f>
        <v>#REF!</v>
      </c>
      <c r="G196" s="86">
        <f>'გრანტის საკასო'!D195</f>
        <v>0</v>
      </c>
      <c r="H196" s="86">
        <f>'მიზნ.გრანტის საკასო '!D195</f>
        <v>0</v>
      </c>
      <c r="I196" s="103" t="e">
        <f>'დაზუსტ. ბიუჯ.'!#REF!-'დაზუსტ. ბიუჯ.'!#REF!</f>
        <v>#REF!</v>
      </c>
      <c r="J196" s="86" t="e">
        <f>'დაზუსტ. საკუთ.'!#REF!-'დაზუსტ. საკუთ.'!#REF!</f>
        <v>#REF!</v>
      </c>
      <c r="K196" s="86" t="e">
        <f>'დაზუსტ. ბიუჯ. ფონდ.'!#REF!-'დაზუსტ. ბიუჯ. ფონდ.'!#REF!</f>
        <v>#REF!</v>
      </c>
      <c r="L196" s="86">
        <f>'გრანტის საკასო'!E195</f>
        <v>0</v>
      </c>
      <c r="M196" s="102">
        <f>'მიზნ.გრანტის საკასო '!E195-'მიზნ.გრანტის საკასო '!D195</f>
        <v>0</v>
      </c>
      <c r="N196" s="103" t="e">
        <f>'დაზუსტ. ბიუჯ.'!#REF!-'დაზუსტ. ბიუჯ.'!#REF!</f>
        <v>#REF!</v>
      </c>
      <c r="O196" s="86" t="e">
        <f>'დაზუსტ. საკუთ.'!#REF!-'დაზუსტ. საკუთ.'!#REF!</f>
        <v>#REF!</v>
      </c>
      <c r="P196" s="86" t="e">
        <f>'დაზუსტ. ბიუჯ. ფონდ.'!#REF!</f>
        <v>#REF!</v>
      </c>
      <c r="Q196" s="86">
        <f>'გრანტის საკასო'!J195</f>
        <v>0</v>
      </c>
      <c r="R196" s="102">
        <f>'მიზნ.გრანტის საკასო '!J195-'მიზნ.გრანტის საკასო '!I195</f>
        <v>0</v>
      </c>
      <c r="S196" s="103" t="e">
        <f t="shared" si="35"/>
        <v>#REF!</v>
      </c>
      <c r="T196" s="86" t="e">
        <f t="shared" si="38"/>
        <v>#REF!</v>
      </c>
      <c r="U196" s="86" t="e">
        <f t="shared" si="39"/>
        <v>#REF!</v>
      </c>
      <c r="V196" s="86">
        <f t="shared" si="40"/>
        <v>0</v>
      </c>
      <c r="W196" s="102">
        <f t="shared" si="41"/>
        <v>0</v>
      </c>
      <c r="X196" s="94"/>
      <c r="Y196" s="4"/>
      <c r="Z196" s="4">
        <f t="shared" ref="Z196:AB196" si="50">SUM(Z197,Z205,Z206,Z207)</f>
        <v>0</v>
      </c>
      <c r="AA196" s="4">
        <f t="shared" si="50"/>
        <v>0</v>
      </c>
      <c r="AB196" s="4">
        <f t="shared" si="50"/>
        <v>0</v>
      </c>
    </row>
    <row r="197" spans="1:28" ht="15.75" thickTop="1" x14ac:dyDescent="0.25">
      <c r="A197" t="e">
        <f t="shared" ref="A197:A260" si="51">IF(OR(D197&lt;&gt;0,E197&lt;&gt;0,F197&lt;&gt;0,G197&lt;&gt;0,H197&lt;&gt;0,),"a","b")</f>
        <v>#REF!</v>
      </c>
      <c r="B197" s="5"/>
      <c r="C197" s="6" t="s">
        <v>10</v>
      </c>
      <c r="D197" s="104" t="e">
        <f>'დაზუსტ. ბიუჯ.'!#REF!</f>
        <v>#REF!</v>
      </c>
      <c r="E197" s="87" t="e">
        <f>'დაზუსტ. საკუთ.'!#REF!</f>
        <v>#REF!</v>
      </c>
      <c r="F197" s="87" t="e">
        <f>'დაზუსტ. ბიუჯ. ფონდ.'!#REF!</f>
        <v>#REF!</v>
      </c>
      <c r="G197" s="87">
        <f>'გრანტის საკასო'!D196</f>
        <v>0</v>
      </c>
      <c r="H197" s="87">
        <f>'მიზნ.გრანტის საკასო '!D196</f>
        <v>0</v>
      </c>
      <c r="I197" s="104" t="e">
        <f>'დაზუსტ. ბიუჯ.'!#REF!-'დაზუსტ. ბიუჯ.'!#REF!</f>
        <v>#REF!</v>
      </c>
      <c r="J197" s="87" t="e">
        <f>'დაზუსტ. საკუთ.'!#REF!-'დაზუსტ. საკუთ.'!#REF!</f>
        <v>#REF!</v>
      </c>
      <c r="K197" s="87" t="e">
        <f>'დაზუსტ. ბიუჯ. ფონდ.'!#REF!-'დაზუსტ. ბიუჯ. ფონდ.'!#REF!</f>
        <v>#REF!</v>
      </c>
      <c r="L197" s="87">
        <f>'გრანტის საკასო'!E196</f>
        <v>0</v>
      </c>
      <c r="M197" s="99">
        <f>'მიზნ.გრანტის საკასო '!E196-'მიზნ.გრანტის საკასო '!D196</f>
        <v>0</v>
      </c>
      <c r="N197" s="104" t="e">
        <f>'დაზუსტ. ბიუჯ.'!#REF!-'დაზუსტ. ბიუჯ.'!#REF!</f>
        <v>#REF!</v>
      </c>
      <c r="O197" s="87" t="e">
        <f>'დაზუსტ. საკუთ.'!#REF!-'დაზუსტ. საკუთ.'!#REF!</f>
        <v>#REF!</v>
      </c>
      <c r="P197" s="87" t="e">
        <f>'დაზუსტ. ბიუჯ. ფონდ.'!#REF!</f>
        <v>#REF!</v>
      </c>
      <c r="Q197" s="87">
        <f>'გრანტის საკასო'!J196</f>
        <v>0</v>
      </c>
      <c r="R197" s="99">
        <f>'მიზნ.გრანტის საკასო '!J196-'მიზნ.გრანტის საკასო '!I196</f>
        <v>0</v>
      </c>
      <c r="S197" s="104" t="e">
        <f t="shared" ref="S197:S260" si="52">N197+I197+D197</f>
        <v>#REF!</v>
      </c>
      <c r="T197" s="87" t="e">
        <f t="shared" si="38"/>
        <v>#REF!</v>
      </c>
      <c r="U197" s="87" t="e">
        <f t="shared" si="39"/>
        <v>#REF!</v>
      </c>
      <c r="V197" s="87">
        <f t="shared" si="40"/>
        <v>0</v>
      </c>
      <c r="W197" s="99">
        <f t="shared" si="41"/>
        <v>0</v>
      </c>
      <c r="X197" s="91"/>
      <c r="Y197" s="7"/>
      <c r="Z197" s="7">
        <f t="shared" ref="Z197:AB197" si="53">SUM(Z198:Z204)</f>
        <v>0</v>
      </c>
      <c r="AA197" s="7">
        <f t="shared" si="53"/>
        <v>0</v>
      </c>
      <c r="AB197" s="7">
        <f t="shared" si="53"/>
        <v>0</v>
      </c>
    </row>
    <row r="198" spans="1:28" x14ac:dyDescent="0.25">
      <c r="A198" t="e">
        <f t="shared" si="51"/>
        <v>#REF!</v>
      </c>
      <c r="B198" s="8"/>
      <c r="C198" s="9" t="s">
        <v>11</v>
      </c>
      <c r="D198" s="105" t="e">
        <f>'დაზუსტ. ბიუჯ.'!#REF!</f>
        <v>#REF!</v>
      </c>
      <c r="E198" s="88" t="e">
        <f>'დაზუსტ. საკუთ.'!#REF!</f>
        <v>#REF!</v>
      </c>
      <c r="F198" s="88" t="e">
        <f>'დაზუსტ. ბიუჯ. ფონდ.'!#REF!</f>
        <v>#REF!</v>
      </c>
      <c r="G198" s="88">
        <f>'გრანტის საკასო'!D197</f>
        <v>0</v>
      </c>
      <c r="H198" s="88">
        <f>'მიზნ.გრანტის საკასო '!D197</f>
        <v>0</v>
      </c>
      <c r="I198" s="105" t="e">
        <f>'დაზუსტ. ბიუჯ.'!#REF!-'დაზუსტ. ბიუჯ.'!#REF!</f>
        <v>#REF!</v>
      </c>
      <c r="J198" s="88" t="e">
        <f>'დაზუსტ. საკუთ.'!#REF!-'დაზუსტ. საკუთ.'!#REF!</f>
        <v>#REF!</v>
      </c>
      <c r="K198" s="88" t="e">
        <f>'დაზუსტ. ბიუჯ. ფონდ.'!#REF!-'დაზუსტ. ბიუჯ. ფონდ.'!#REF!</f>
        <v>#REF!</v>
      </c>
      <c r="L198" s="88">
        <f>'გრანტის საკასო'!E197</f>
        <v>0</v>
      </c>
      <c r="M198" s="100">
        <f>'მიზნ.გრანტის საკასო '!E197-'მიზნ.გრანტის საკასო '!D197</f>
        <v>0</v>
      </c>
      <c r="N198" s="105" t="e">
        <f>'დაზუსტ. ბიუჯ.'!#REF!-'დაზუსტ. ბიუჯ.'!#REF!</f>
        <v>#REF!</v>
      </c>
      <c r="O198" s="88" t="e">
        <f>'დაზუსტ. საკუთ.'!#REF!-'დაზუსტ. საკუთ.'!#REF!</f>
        <v>#REF!</v>
      </c>
      <c r="P198" s="88" t="e">
        <f>'დაზუსტ. ბიუჯ. ფონდ.'!#REF!</f>
        <v>#REF!</v>
      </c>
      <c r="Q198" s="88">
        <f>'გრანტის საკასო'!J197</f>
        <v>0</v>
      </c>
      <c r="R198" s="100">
        <f>'მიზნ.გრანტის საკასო '!J197-'მიზნ.გრანტის საკასო '!I197</f>
        <v>0</v>
      </c>
      <c r="S198" s="105" t="e">
        <f t="shared" si="52"/>
        <v>#REF!</v>
      </c>
      <c r="T198" s="88" t="e">
        <f t="shared" si="38"/>
        <v>#REF!</v>
      </c>
      <c r="U198" s="88" t="e">
        <f t="shared" si="39"/>
        <v>#REF!</v>
      </c>
      <c r="V198" s="88">
        <f t="shared" si="40"/>
        <v>0</v>
      </c>
      <c r="W198" s="100">
        <f t="shared" si="41"/>
        <v>0</v>
      </c>
      <c r="X198" s="92"/>
      <c r="Y198" s="10"/>
      <c r="Z198" s="10">
        <v>0</v>
      </c>
      <c r="AA198" s="10">
        <v>0</v>
      </c>
      <c r="AB198" s="10">
        <v>0</v>
      </c>
    </row>
    <row r="199" spans="1:28" x14ac:dyDescent="0.25">
      <c r="A199" t="e">
        <f t="shared" si="51"/>
        <v>#REF!</v>
      </c>
      <c r="B199" s="8"/>
      <c r="C199" s="9" t="s">
        <v>12</v>
      </c>
      <c r="D199" s="105" t="e">
        <f>'დაზუსტ. ბიუჯ.'!#REF!</f>
        <v>#REF!</v>
      </c>
      <c r="E199" s="88" t="e">
        <f>'დაზუსტ. საკუთ.'!#REF!</f>
        <v>#REF!</v>
      </c>
      <c r="F199" s="88" t="e">
        <f>'დაზუსტ. ბიუჯ. ფონდ.'!#REF!</f>
        <v>#REF!</v>
      </c>
      <c r="G199" s="88">
        <f>'გრანტის საკასო'!D198</f>
        <v>0</v>
      </c>
      <c r="H199" s="88">
        <f>'მიზნ.გრანტის საკასო '!D198</f>
        <v>0</v>
      </c>
      <c r="I199" s="105" t="e">
        <f>'დაზუსტ. ბიუჯ.'!#REF!-'დაზუსტ. ბიუჯ.'!#REF!</f>
        <v>#REF!</v>
      </c>
      <c r="J199" s="88" t="e">
        <f>'დაზუსტ. საკუთ.'!#REF!-'დაზუსტ. საკუთ.'!#REF!</f>
        <v>#REF!</v>
      </c>
      <c r="K199" s="88" t="e">
        <f>'დაზუსტ. ბიუჯ. ფონდ.'!#REF!-'დაზუსტ. ბიუჯ. ფონდ.'!#REF!</f>
        <v>#REF!</v>
      </c>
      <c r="L199" s="88">
        <f>'გრანტის საკასო'!E198</f>
        <v>0</v>
      </c>
      <c r="M199" s="100">
        <f>'მიზნ.გრანტის საკასო '!E198-'მიზნ.გრანტის საკასო '!D198</f>
        <v>0</v>
      </c>
      <c r="N199" s="105" t="e">
        <f>'დაზუსტ. ბიუჯ.'!#REF!-'დაზუსტ. ბიუჯ.'!#REF!</f>
        <v>#REF!</v>
      </c>
      <c r="O199" s="88" t="e">
        <f>'დაზუსტ. საკუთ.'!#REF!-'დაზუსტ. საკუთ.'!#REF!</f>
        <v>#REF!</v>
      </c>
      <c r="P199" s="88" t="e">
        <f>'დაზუსტ. ბიუჯ. ფონდ.'!#REF!</f>
        <v>#REF!</v>
      </c>
      <c r="Q199" s="88">
        <f>'გრანტის საკასო'!J198</f>
        <v>0</v>
      </c>
      <c r="R199" s="100">
        <f>'მიზნ.გრანტის საკასო '!J198-'მიზნ.გრანტის საკასო '!I198</f>
        <v>0</v>
      </c>
      <c r="S199" s="105" t="e">
        <f t="shared" si="52"/>
        <v>#REF!</v>
      </c>
      <c r="T199" s="88" t="e">
        <f t="shared" si="38"/>
        <v>#REF!</v>
      </c>
      <c r="U199" s="88" t="e">
        <f t="shared" si="39"/>
        <v>#REF!</v>
      </c>
      <c r="V199" s="88">
        <f t="shared" si="40"/>
        <v>0</v>
      </c>
      <c r="W199" s="100">
        <f t="shared" si="41"/>
        <v>0</v>
      </c>
      <c r="X199" s="92"/>
      <c r="Y199" s="10"/>
      <c r="Z199" s="10">
        <v>0</v>
      </c>
      <c r="AA199" s="10">
        <v>0</v>
      </c>
      <c r="AB199" s="10">
        <v>0</v>
      </c>
    </row>
    <row r="200" spans="1:28" x14ac:dyDescent="0.25">
      <c r="A200" t="e">
        <f t="shared" si="51"/>
        <v>#REF!</v>
      </c>
      <c r="B200" s="8"/>
      <c r="C200" s="9" t="s">
        <v>13</v>
      </c>
      <c r="D200" s="105" t="e">
        <f>'დაზუსტ. ბიუჯ.'!#REF!</f>
        <v>#REF!</v>
      </c>
      <c r="E200" s="88" t="e">
        <f>'დაზუსტ. საკუთ.'!#REF!</f>
        <v>#REF!</v>
      </c>
      <c r="F200" s="88" t="e">
        <f>'დაზუსტ. ბიუჯ. ფონდ.'!#REF!</f>
        <v>#REF!</v>
      </c>
      <c r="G200" s="88">
        <f>'გრანტის საკასო'!D199</f>
        <v>0</v>
      </c>
      <c r="H200" s="88">
        <f>'მიზნ.გრანტის საკასო '!D199</f>
        <v>0</v>
      </c>
      <c r="I200" s="105" t="e">
        <f>'დაზუსტ. ბიუჯ.'!#REF!-'დაზუსტ. ბიუჯ.'!#REF!</f>
        <v>#REF!</v>
      </c>
      <c r="J200" s="88" t="e">
        <f>'დაზუსტ. საკუთ.'!#REF!-'დაზუსტ. საკუთ.'!#REF!</f>
        <v>#REF!</v>
      </c>
      <c r="K200" s="88" t="e">
        <f>'დაზუსტ. ბიუჯ. ფონდ.'!#REF!-'დაზუსტ. ბიუჯ. ფონდ.'!#REF!</f>
        <v>#REF!</v>
      </c>
      <c r="L200" s="88">
        <f>'გრანტის საკასო'!E199</f>
        <v>0</v>
      </c>
      <c r="M200" s="100">
        <f>'მიზნ.გრანტის საკასო '!E199-'მიზნ.გრანტის საკასო '!D199</f>
        <v>0</v>
      </c>
      <c r="N200" s="105" t="e">
        <f>'დაზუსტ. ბიუჯ.'!#REF!-'დაზუსტ. ბიუჯ.'!#REF!</f>
        <v>#REF!</v>
      </c>
      <c r="O200" s="88" t="e">
        <f>'დაზუსტ. საკუთ.'!#REF!-'დაზუსტ. საკუთ.'!#REF!</f>
        <v>#REF!</v>
      </c>
      <c r="P200" s="88" t="e">
        <f>'დაზუსტ. ბიუჯ. ფონდ.'!#REF!</f>
        <v>#REF!</v>
      </c>
      <c r="Q200" s="88">
        <f>'გრანტის საკასო'!J199</f>
        <v>0</v>
      </c>
      <c r="R200" s="100">
        <f>'მიზნ.გრანტის საკასო '!J199-'მიზნ.გრანტის საკასო '!I199</f>
        <v>0</v>
      </c>
      <c r="S200" s="105" t="e">
        <f t="shared" si="52"/>
        <v>#REF!</v>
      </c>
      <c r="T200" s="88" t="e">
        <f t="shared" si="38"/>
        <v>#REF!</v>
      </c>
      <c r="U200" s="88" t="e">
        <f t="shared" si="39"/>
        <v>#REF!</v>
      </c>
      <c r="V200" s="88">
        <f t="shared" si="40"/>
        <v>0</v>
      </c>
      <c r="W200" s="100">
        <f t="shared" si="41"/>
        <v>0</v>
      </c>
      <c r="X200" s="92"/>
      <c r="Y200" s="10"/>
      <c r="Z200" s="10">
        <v>0</v>
      </c>
      <c r="AA200" s="10">
        <v>0</v>
      </c>
      <c r="AB200" s="10">
        <v>0</v>
      </c>
    </row>
    <row r="201" spans="1:28" x14ac:dyDescent="0.25">
      <c r="A201" t="e">
        <f t="shared" si="51"/>
        <v>#REF!</v>
      </c>
      <c r="B201" s="8"/>
      <c r="C201" s="9" t="s">
        <v>14</v>
      </c>
      <c r="D201" s="105" t="e">
        <f>'დაზუსტ. ბიუჯ.'!#REF!</f>
        <v>#REF!</v>
      </c>
      <c r="E201" s="88" t="e">
        <f>'დაზუსტ. საკუთ.'!#REF!</f>
        <v>#REF!</v>
      </c>
      <c r="F201" s="88" t="e">
        <f>'დაზუსტ. ბიუჯ. ფონდ.'!#REF!</f>
        <v>#REF!</v>
      </c>
      <c r="G201" s="88">
        <f>'გრანტის საკასო'!D200</f>
        <v>0</v>
      </c>
      <c r="H201" s="88">
        <f>'მიზნ.გრანტის საკასო '!D200</f>
        <v>0</v>
      </c>
      <c r="I201" s="105" t="e">
        <f>'დაზუსტ. ბიუჯ.'!#REF!-'დაზუსტ. ბიუჯ.'!#REF!</f>
        <v>#REF!</v>
      </c>
      <c r="J201" s="88" t="e">
        <f>'დაზუსტ. საკუთ.'!#REF!-'დაზუსტ. საკუთ.'!#REF!</f>
        <v>#REF!</v>
      </c>
      <c r="K201" s="88" t="e">
        <f>'დაზუსტ. ბიუჯ. ფონდ.'!#REF!-'დაზუსტ. ბიუჯ. ფონდ.'!#REF!</f>
        <v>#REF!</v>
      </c>
      <c r="L201" s="88">
        <f>'გრანტის საკასო'!E200</f>
        <v>0</v>
      </c>
      <c r="M201" s="100">
        <f>'მიზნ.გრანტის საკასო '!E200-'მიზნ.გრანტის საკასო '!D200</f>
        <v>0</v>
      </c>
      <c r="N201" s="105" t="e">
        <f>'დაზუსტ. ბიუჯ.'!#REF!-'დაზუსტ. ბიუჯ.'!#REF!</f>
        <v>#REF!</v>
      </c>
      <c r="O201" s="88" t="e">
        <f>'დაზუსტ. საკუთ.'!#REF!-'დაზუსტ. საკუთ.'!#REF!</f>
        <v>#REF!</v>
      </c>
      <c r="P201" s="88" t="e">
        <f>'დაზუსტ. ბიუჯ. ფონდ.'!#REF!</f>
        <v>#REF!</v>
      </c>
      <c r="Q201" s="88">
        <f>'გრანტის საკასო'!J200</f>
        <v>0</v>
      </c>
      <c r="R201" s="100">
        <f>'მიზნ.გრანტის საკასო '!J200-'მიზნ.გრანტის საკასო '!I200</f>
        <v>0</v>
      </c>
      <c r="S201" s="105" t="e">
        <f t="shared" si="52"/>
        <v>#REF!</v>
      </c>
      <c r="T201" s="88" t="e">
        <f t="shared" si="38"/>
        <v>#REF!</v>
      </c>
      <c r="U201" s="88" t="e">
        <f t="shared" si="39"/>
        <v>#REF!</v>
      </c>
      <c r="V201" s="88">
        <f t="shared" si="40"/>
        <v>0</v>
      </c>
      <c r="W201" s="100">
        <f t="shared" si="41"/>
        <v>0</v>
      </c>
      <c r="X201" s="92"/>
      <c r="Y201" s="10"/>
      <c r="Z201" s="10">
        <v>0</v>
      </c>
      <c r="AA201" s="10">
        <v>0</v>
      </c>
      <c r="AB201" s="10">
        <v>0</v>
      </c>
    </row>
    <row r="202" spans="1:28" x14ac:dyDescent="0.25">
      <c r="A202" t="e">
        <f t="shared" si="51"/>
        <v>#REF!</v>
      </c>
      <c r="B202" s="8"/>
      <c r="C202" s="9" t="s">
        <v>15</v>
      </c>
      <c r="D202" s="105" t="e">
        <f>'დაზუსტ. ბიუჯ.'!#REF!</f>
        <v>#REF!</v>
      </c>
      <c r="E202" s="88" t="e">
        <f>'დაზუსტ. საკუთ.'!#REF!</f>
        <v>#REF!</v>
      </c>
      <c r="F202" s="88" t="e">
        <f>'დაზუსტ. ბიუჯ. ფონდ.'!#REF!</f>
        <v>#REF!</v>
      </c>
      <c r="G202" s="88">
        <f>'გრანტის საკასო'!D201</f>
        <v>0</v>
      </c>
      <c r="H202" s="88">
        <f>'მიზნ.გრანტის საკასო '!D201</f>
        <v>0</v>
      </c>
      <c r="I202" s="105" t="e">
        <f>'დაზუსტ. ბიუჯ.'!#REF!-'დაზუსტ. ბიუჯ.'!#REF!</f>
        <v>#REF!</v>
      </c>
      <c r="J202" s="88" t="e">
        <f>'დაზუსტ. საკუთ.'!#REF!-'დაზუსტ. საკუთ.'!#REF!</f>
        <v>#REF!</v>
      </c>
      <c r="K202" s="88" t="e">
        <f>'დაზუსტ. ბიუჯ. ფონდ.'!#REF!-'დაზუსტ. ბიუჯ. ფონდ.'!#REF!</f>
        <v>#REF!</v>
      </c>
      <c r="L202" s="88">
        <f>'გრანტის საკასო'!E201</f>
        <v>0</v>
      </c>
      <c r="M202" s="100">
        <f>'მიზნ.გრანტის საკასო '!E201-'მიზნ.გრანტის საკასო '!D201</f>
        <v>0</v>
      </c>
      <c r="N202" s="105" t="e">
        <f>'დაზუსტ. ბიუჯ.'!#REF!-'დაზუსტ. ბიუჯ.'!#REF!</f>
        <v>#REF!</v>
      </c>
      <c r="O202" s="88" t="e">
        <f>'დაზუსტ. საკუთ.'!#REF!-'დაზუსტ. საკუთ.'!#REF!</f>
        <v>#REF!</v>
      </c>
      <c r="P202" s="88" t="e">
        <f>'დაზუსტ. ბიუჯ. ფონდ.'!#REF!</f>
        <v>#REF!</v>
      </c>
      <c r="Q202" s="88">
        <f>'გრანტის საკასო'!J201</f>
        <v>0</v>
      </c>
      <c r="R202" s="100">
        <f>'მიზნ.გრანტის საკასო '!J201-'მიზნ.გრანტის საკასო '!I201</f>
        <v>0</v>
      </c>
      <c r="S202" s="105" t="e">
        <f t="shared" si="52"/>
        <v>#REF!</v>
      </c>
      <c r="T202" s="88" t="e">
        <f t="shared" si="38"/>
        <v>#REF!</v>
      </c>
      <c r="U202" s="88" t="e">
        <f t="shared" si="39"/>
        <v>#REF!</v>
      </c>
      <c r="V202" s="88">
        <f t="shared" si="40"/>
        <v>0</v>
      </c>
      <c r="W202" s="100">
        <f t="shared" si="41"/>
        <v>0</v>
      </c>
      <c r="X202" s="92"/>
      <c r="Y202" s="10"/>
      <c r="Z202" s="10">
        <v>0</v>
      </c>
      <c r="AA202" s="10">
        <v>0</v>
      </c>
      <c r="AB202" s="10">
        <v>0</v>
      </c>
    </row>
    <row r="203" spans="1:28" x14ac:dyDescent="0.25">
      <c r="A203" t="e">
        <f t="shared" si="51"/>
        <v>#REF!</v>
      </c>
      <c r="B203" s="8"/>
      <c r="C203" s="9" t="s">
        <v>16</v>
      </c>
      <c r="D203" s="105" t="e">
        <f>'დაზუსტ. ბიუჯ.'!#REF!</f>
        <v>#REF!</v>
      </c>
      <c r="E203" s="88" t="e">
        <f>'დაზუსტ. საკუთ.'!#REF!</f>
        <v>#REF!</v>
      </c>
      <c r="F203" s="88" t="e">
        <f>'დაზუსტ. ბიუჯ. ფონდ.'!#REF!</f>
        <v>#REF!</v>
      </c>
      <c r="G203" s="88">
        <f>'გრანტის საკასო'!D202</f>
        <v>0</v>
      </c>
      <c r="H203" s="88">
        <f>'მიზნ.გრანტის საკასო '!D202</f>
        <v>0</v>
      </c>
      <c r="I203" s="105" t="e">
        <f>'დაზუსტ. ბიუჯ.'!#REF!-'დაზუსტ. ბიუჯ.'!#REF!</f>
        <v>#REF!</v>
      </c>
      <c r="J203" s="88" t="e">
        <f>'დაზუსტ. საკუთ.'!#REF!-'დაზუსტ. საკუთ.'!#REF!</f>
        <v>#REF!</v>
      </c>
      <c r="K203" s="88" t="e">
        <f>'დაზუსტ. ბიუჯ. ფონდ.'!#REF!-'დაზუსტ. ბიუჯ. ფონდ.'!#REF!</f>
        <v>#REF!</v>
      </c>
      <c r="L203" s="88">
        <f>'გრანტის საკასო'!E202</f>
        <v>0</v>
      </c>
      <c r="M203" s="100">
        <f>'მიზნ.გრანტის საკასო '!E202-'მიზნ.გრანტის საკასო '!D202</f>
        <v>0</v>
      </c>
      <c r="N203" s="105" t="e">
        <f>'დაზუსტ. ბიუჯ.'!#REF!-'დაზუსტ. ბიუჯ.'!#REF!</f>
        <v>#REF!</v>
      </c>
      <c r="O203" s="88" t="e">
        <f>'დაზუსტ. საკუთ.'!#REF!-'დაზუსტ. საკუთ.'!#REF!</f>
        <v>#REF!</v>
      </c>
      <c r="P203" s="88" t="e">
        <f>'დაზუსტ. ბიუჯ. ფონდ.'!#REF!</f>
        <v>#REF!</v>
      </c>
      <c r="Q203" s="88">
        <f>'გრანტის საკასო'!J202</f>
        <v>0</v>
      </c>
      <c r="R203" s="100">
        <f>'მიზნ.გრანტის საკასო '!J202-'მიზნ.გრანტის საკასო '!I202</f>
        <v>0</v>
      </c>
      <c r="S203" s="105" t="e">
        <f t="shared" si="52"/>
        <v>#REF!</v>
      </c>
      <c r="T203" s="88" t="e">
        <f t="shared" si="38"/>
        <v>#REF!</v>
      </c>
      <c r="U203" s="88" t="e">
        <f t="shared" si="39"/>
        <v>#REF!</v>
      </c>
      <c r="V203" s="88">
        <f t="shared" si="40"/>
        <v>0</v>
      </c>
      <c r="W203" s="100">
        <f t="shared" si="41"/>
        <v>0</v>
      </c>
      <c r="X203" s="92"/>
      <c r="Y203" s="10"/>
      <c r="Z203" s="10">
        <v>0</v>
      </c>
      <c r="AA203" s="10">
        <v>0</v>
      </c>
      <c r="AB203" s="10">
        <v>0</v>
      </c>
    </row>
    <row r="204" spans="1:28" x14ac:dyDescent="0.25">
      <c r="A204" t="e">
        <f t="shared" si="51"/>
        <v>#REF!</v>
      </c>
      <c r="B204" s="8"/>
      <c r="C204" s="9" t="s">
        <v>17</v>
      </c>
      <c r="D204" s="105" t="e">
        <f>'დაზუსტ. ბიუჯ.'!#REF!</f>
        <v>#REF!</v>
      </c>
      <c r="E204" s="88" t="e">
        <f>'დაზუსტ. საკუთ.'!#REF!</f>
        <v>#REF!</v>
      </c>
      <c r="F204" s="88" t="e">
        <f>'დაზუსტ. ბიუჯ. ფონდ.'!#REF!</f>
        <v>#REF!</v>
      </c>
      <c r="G204" s="88">
        <f>'გრანტის საკასო'!D203</f>
        <v>0</v>
      </c>
      <c r="H204" s="88">
        <f>'მიზნ.გრანტის საკასო '!D203</f>
        <v>0</v>
      </c>
      <c r="I204" s="105" t="e">
        <f>'დაზუსტ. ბიუჯ.'!#REF!-'დაზუსტ. ბიუჯ.'!#REF!</f>
        <v>#REF!</v>
      </c>
      <c r="J204" s="88" t="e">
        <f>'დაზუსტ. საკუთ.'!#REF!-'დაზუსტ. საკუთ.'!#REF!</f>
        <v>#REF!</v>
      </c>
      <c r="K204" s="88" t="e">
        <f>'დაზუსტ. ბიუჯ. ფონდ.'!#REF!-'დაზუსტ. ბიუჯ. ფონდ.'!#REF!</f>
        <v>#REF!</v>
      </c>
      <c r="L204" s="88">
        <f>'გრანტის საკასო'!E203</f>
        <v>0</v>
      </c>
      <c r="M204" s="100">
        <f>'მიზნ.გრანტის საკასო '!E203-'მიზნ.გრანტის საკასო '!D203</f>
        <v>0</v>
      </c>
      <c r="N204" s="105" t="e">
        <f>'დაზუსტ. ბიუჯ.'!#REF!-'დაზუსტ. ბიუჯ.'!#REF!</f>
        <v>#REF!</v>
      </c>
      <c r="O204" s="88" t="e">
        <f>'დაზუსტ. საკუთ.'!#REF!-'დაზუსტ. საკუთ.'!#REF!</f>
        <v>#REF!</v>
      </c>
      <c r="P204" s="88" t="e">
        <f>'დაზუსტ. ბიუჯ. ფონდ.'!#REF!</f>
        <v>#REF!</v>
      </c>
      <c r="Q204" s="88">
        <f>'გრანტის საკასო'!J203</f>
        <v>0</v>
      </c>
      <c r="R204" s="100">
        <f>'მიზნ.გრანტის საკასო '!J203-'მიზნ.გრანტის საკასო '!I203</f>
        <v>0</v>
      </c>
      <c r="S204" s="105" t="e">
        <f t="shared" si="52"/>
        <v>#REF!</v>
      </c>
      <c r="T204" s="88" t="e">
        <f t="shared" si="38"/>
        <v>#REF!</v>
      </c>
      <c r="U204" s="88" t="e">
        <f t="shared" si="39"/>
        <v>#REF!</v>
      </c>
      <c r="V204" s="88">
        <f t="shared" si="40"/>
        <v>0</v>
      </c>
      <c r="W204" s="100">
        <f t="shared" si="41"/>
        <v>0</v>
      </c>
      <c r="X204" s="92"/>
      <c r="Y204" s="10"/>
      <c r="Z204" s="10">
        <v>0</v>
      </c>
      <c r="AA204" s="10">
        <v>0</v>
      </c>
      <c r="AB204" s="10">
        <v>0</v>
      </c>
    </row>
    <row r="205" spans="1:28" x14ac:dyDescent="0.25">
      <c r="A205" t="e">
        <f t="shared" si="51"/>
        <v>#REF!</v>
      </c>
      <c r="B205" s="5"/>
      <c r="C205" s="6" t="s">
        <v>18</v>
      </c>
      <c r="D205" s="104" t="e">
        <f>'დაზუსტ. ბიუჯ.'!#REF!</f>
        <v>#REF!</v>
      </c>
      <c r="E205" s="87" t="e">
        <f>'დაზუსტ. საკუთ.'!#REF!</f>
        <v>#REF!</v>
      </c>
      <c r="F205" s="87" t="e">
        <f>'დაზუსტ. ბიუჯ. ფონდ.'!#REF!</f>
        <v>#REF!</v>
      </c>
      <c r="G205" s="87">
        <f>'გრანტის საკასო'!D204</f>
        <v>0</v>
      </c>
      <c r="H205" s="87">
        <f>'მიზნ.გრანტის საკასო '!D204</f>
        <v>0</v>
      </c>
      <c r="I205" s="104" t="e">
        <f>'დაზუსტ. ბიუჯ.'!#REF!-'დაზუსტ. ბიუჯ.'!#REF!</f>
        <v>#REF!</v>
      </c>
      <c r="J205" s="87" t="e">
        <f>'დაზუსტ. საკუთ.'!#REF!-'დაზუსტ. საკუთ.'!#REF!</f>
        <v>#REF!</v>
      </c>
      <c r="K205" s="87" t="e">
        <f>'დაზუსტ. ბიუჯ. ფონდ.'!#REF!-'დაზუსტ. ბიუჯ. ფონდ.'!#REF!</f>
        <v>#REF!</v>
      </c>
      <c r="L205" s="87">
        <f>'გრანტის საკასო'!E204</f>
        <v>0</v>
      </c>
      <c r="M205" s="99">
        <f>'მიზნ.გრანტის საკასო '!E204-'მიზნ.გრანტის საკასო '!D204</f>
        <v>0</v>
      </c>
      <c r="N205" s="104" t="e">
        <f>'დაზუსტ. ბიუჯ.'!#REF!-'დაზუსტ. ბიუჯ.'!#REF!</f>
        <v>#REF!</v>
      </c>
      <c r="O205" s="87" t="e">
        <f>'დაზუსტ. საკუთ.'!#REF!-'დაზუსტ. საკუთ.'!#REF!</f>
        <v>#REF!</v>
      </c>
      <c r="P205" s="87" t="e">
        <f>'დაზუსტ. ბიუჯ. ფონდ.'!#REF!</f>
        <v>#REF!</v>
      </c>
      <c r="Q205" s="87">
        <f>'გრანტის საკასო'!J204</f>
        <v>0</v>
      </c>
      <c r="R205" s="99">
        <f>'მიზნ.გრანტის საკასო '!J204-'მიზნ.გრანტის საკასო '!I204</f>
        <v>0</v>
      </c>
      <c r="S205" s="104" t="e">
        <f t="shared" si="52"/>
        <v>#REF!</v>
      </c>
      <c r="T205" s="87" t="e">
        <f t="shared" si="38"/>
        <v>#REF!</v>
      </c>
      <c r="U205" s="87" t="e">
        <f t="shared" si="39"/>
        <v>#REF!</v>
      </c>
      <c r="V205" s="87">
        <f t="shared" si="40"/>
        <v>0</v>
      </c>
      <c r="W205" s="99">
        <f t="shared" si="41"/>
        <v>0</v>
      </c>
      <c r="X205" s="91"/>
      <c r="Y205" s="7"/>
      <c r="Z205" s="7">
        <v>0</v>
      </c>
      <c r="AA205" s="7">
        <v>0</v>
      </c>
      <c r="AB205" s="7">
        <v>0</v>
      </c>
    </row>
    <row r="206" spans="1:28" x14ac:dyDescent="0.25">
      <c r="A206" t="e">
        <f t="shared" si="51"/>
        <v>#REF!</v>
      </c>
      <c r="B206" s="5"/>
      <c r="C206" s="6" t="s">
        <v>19</v>
      </c>
      <c r="D206" s="104" t="e">
        <f>'დაზუსტ. ბიუჯ.'!#REF!</f>
        <v>#REF!</v>
      </c>
      <c r="E206" s="87" t="e">
        <f>'დაზუსტ. საკუთ.'!#REF!</f>
        <v>#REF!</v>
      </c>
      <c r="F206" s="87" t="e">
        <f>'დაზუსტ. ბიუჯ. ფონდ.'!#REF!</f>
        <v>#REF!</v>
      </c>
      <c r="G206" s="87">
        <f>'გრანტის საკასო'!D205</f>
        <v>0</v>
      </c>
      <c r="H206" s="87">
        <f>'მიზნ.გრანტის საკასო '!D205</f>
        <v>0</v>
      </c>
      <c r="I206" s="104" t="e">
        <f>'დაზუსტ. ბიუჯ.'!#REF!-'დაზუსტ. ბიუჯ.'!#REF!</f>
        <v>#REF!</v>
      </c>
      <c r="J206" s="87" t="e">
        <f>'დაზუსტ. საკუთ.'!#REF!-'დაზუსტ. საკუთ.'!#REF!</f>
        <v>#REF!</v>
      </c>
      <c r="K206" s="87" t="e">
        <f>'დაზუსტ. ბიუჯ. ფონდ.'!#REF!-'დაზუსტ. ბიუჯ. ფონდ.'!#REF!</f>
        <v>#REF!</v>
      </c>
      <c r="L206" s="87">
        <f>'გრანტის საკასო'!E205</f>
        <v>0</v>
      </c>
      <c r="M206" s="99">
        <f>'მიზნ.გრანტის საკასო '!E205-'მიზნ.გრანტის საკასო '!D205</f>
        <v>0</v>
      </c>
      <c r="N206" s="104" t="e">
        <f>'დაზუსტ. ბიუჯ.'!#REF!-'დაზუსტ. ბიუჯ.'!#REF!</f>
        <v>#REF!</v>
      </c>
      <c r="O206" s="87" t="e">
        <f>'დაზუსტ. საკუთ.'!#REF!-'დაზუსტ. საკუთ.'!#REF!</f>
        <v>#REF!</v>
      </c>
      <c r="P206" s="87" t="e">
        <f>'დაზუსტ. ბიუჯ. ფონდ.'!#REF!</f>
        <v>#REF!</v>
      </c>
      <c r="Q206" s="87">
        <f>'გრანტის საკასო'!J205</f>
        <v>0</v>
      </c>
      <c r="R206" s="99">
        <f>'მიზნ.გრანტის საკასო '!J205-'მიზნ.გრანტის საკასო '!I205</f>
        <v>0</v>
      </c>
      <c r="S206" s="104" t="e">
        <f t="shared" si="52"/>
        <v>#REF!</v>
      </c>
      <c r="T206" s="87" t="e">
        <f t="shared" si="38"/>
        <v>#REF!</v>
      </c>
      <c r="U206" s="87" t="e">
        <f t="shared" si="39"/>
        <v>#REF!</v>
      </c>
      <c r="V206" s="87">
        <f t="shared" si="40"/>
        <v>0</v>
      </c>
      <c r="W206" s="99">
        <f t="shared" si="41"/>
        <v>0</v>
      </c>
      <c r="X206" s="91"/>
      <c r="Y206" s="7"/>
      <c r="Z206" s="7">
        <v>0</v>
      </c>
      <c r="AA206" s="7">
        <v>0</v>
      </c>
      <c r="AB206" s="7">
        <v>0</v>
      </c>
    </row>
    <row r="207" spans="1:28" ht="15.75" thickBot="1" x14ac:dyDescent="0.3">
      <c r="A207" t="e">
        <f t="shared" si="51"/>
        <v>#REF!</v>
      </c>
      <c r="B207" s="11"/>
      <c r="C207" s="12" t="s">
        <v>20</v>
      </c>
      <c r="D207" s="106" t="e">
        <f>'დაზუსტ. ბიუჯ.'!#REF!</f>
        <v>#REF!</v>
      </c>
      <c r="E207" s="89" t="e">
        <f>'დაზუსტ. საკუთ.'!#REF!</f>
        <v>#REF!</v>
      </c>
      <c r="F207" s="89" t="e">
        <f>'დაზუსტ. ბიუჯ. ფონდ.'!#REF!</f>
        <v>#REF!</v>
      </c>
      <c r="G207" s="89">
        <f>'გრანტის საკასო'!D206</f>
        <v>0</v>
      </c>
      <c r="H207" s="89">
        <f>'მიზნ.გრანტის საკასო '!D206</f>
        <v>0</v>
      </c>
      <c r="I207" s="106" t="e">
        <f>'დაზუსტ. ბიუჯ.'!#REF!-'დაზუსტ. ბიუჯ.'!#REF!</f>
        <v>#REF!</v>
      </c>
      <c r="J207" s="89" t="e">
        <f>'დაზუსტ. საკუთ.'!#REF!-'დაზუსტ. საკუთ.'!#REF!</f>
        <v>#REF!</v>
      </c>
      <c r="K207" s="89" t="e">
        <f>'დაზუსტ. ბიუჯ. ფონდ.'!#REF!-'დაზუსტ. ბიუჯ. ფონდ.'!#REF!</f>
        <v>#REF!</v>
      </c>
      <c r="L207" s="89">
        <f>'გრანტის საკასო'!E206</f>
        <v>0</v>
      </c>
      <c r="M207" s="101">
        <f>'მიზნ.გრანტის საკასო '!E206-'მიზნ.გრანტის საკასო '!D206</f>
        <v>0</v>
      </c>
      <c r="N207" s="106" t="e">
        <f>'დაზუსტ. ბიუჯ.'!#REF!-'დაზუსტ. ბიუჯ.'!#REF!</f>
        <v>#REF!</v>
      </c>
      <c r="O207" s="89" t="e">
        <f>'დაზუსტ. საკუთ.'!#REF!-'დაზუსტ. საკუთ.'!#REF!</f>
        <v>#REF!</v>
      </c>
      <c r="P207" s="89" t="e">
        <f>'დაზუსტ. ბიუჯ. ფონდ.'!#REF!</f>
        <v>#REF!</v>
      </c>
      <c r="Q207" s="89">
        <f>'გრანტის საკასო'!J206</f>
        <v>0</v>
      </c>
      <c r="R207" s="101">
        <f>'მიზნ.გრანტის საკასო '!J206-'მიზნ.გრანტის საკასო '!I206</f>
        <v>0</v>
      </c>
      <c r="S207" s="106" t="e">
        <f t="shared" si="52"/>
        <v>#REF!</v>
      </c>
      <c r="T207" s="89" t="e">
        <f t="shared" si="38"/>
        <v>#REF!</v>
      </c>
      <c r="U207" s="89" t="e">
        <f t="shared" si="39"/>
        <v>#REF!</v>
      </c>
      <c r="V207" s="89">
        <f t="shared" si="40"/>
        <v>0</v>
      </c>
      <c r="W207" s="101">
        <f t="shared" si="41"/>
        <v>0</v>
      </c>
      <c r="X207" s="93"/>
      <c r="Y207" s="13"/>
      <c r="Z207" s="13">
        <v>0</v>
      </c>
      <c r="AA207" s="13">
        <v>0</v>
      </c>
      <c r="AB207" s="13">
        <v>0</v>
      </c>
    </row>
    <row r="208" spans="1:28" ht="31.5" thickTop="1" thickBot="1" x14ac:dyDescent="0.3">
      <c r="A208" t="e">
        <f t="shared" si="51"/>
        <v>#REF!</v>
      </c>
      <c r="B208" s="3" t="s">
        <v>52</v>
      </c>
      <c r="C208" s="14" t="s">
        <v>233</v>
      </c>
      <c r="D208" s="103" t="e">
        <f>'დაზუსტ. ბიუჯ.'!#REF!</f>
        <v>#REF!</v>
      </c>
      <c r="E208" s="86" t="e">
        <f>'დაზუსტ. საკუთ.'!#REF!</f>
        <v>#REF!</v>
      </c>
      <c r="F208" s="86" t="e">
        <f>'დაზუსტ. ბიუჯ. ფონდ.'!#REF!</f>
        <v>#REF!</v>
      </c>
      <c r="G208" s="86">
        <f>'გრანტის საკასო'!D207</f>
        <v>0</v>
      </c>
      <c r="H208" s="86">
        <f>'მიზნ.გრანტის საკასო '!D207</f>
        <v>0</v>
      </c>
      <c r="I208" s="103" t="e">
        <f>'დაზუსტ. ბიუჯ.'!#REF!-'დაზუსტ. ბიუჯ.'!#REF!</f>
        <v>#REF!</v>
      </c>
      <c r="J208" s="86" t="e">
        <f>'დაზუსტ. საკუთ.'!#REF!-'დაზუსტ. საკუთ.'!#REF!</f>
        <v>#REF!</v>
      </c>
      <c r="K208" s="86" t="e">
        <f>'დაზუსტ. ბიუჯ. ფონდ.'!#REF!-'დაზუსტ. ბიუჯ. ფონდ.'!#REF!</f>
        <v>#REF!</v>
      </c>
      <c r="L208" s="86">
        <f>'გრანტის საკასო'!E207</f>
        <v>0</v>
      </c>
      <c r="M208" s="102">
        <f>'მიზნ.გრანტის საკასო '!E207-'მიზნ.გრანტის საკასო '!D207</f>
        <v>0</v>
      </c>
      <c r="N208" s="103" t="e">
        <f>'დაზუსტ. ბიუჯ.'!#REF!-'დაზუსტ. ბიუჯ.'!#REF!</f>
        <v>#REF!</v>
      </c>
      <c r="O208" s="86" t="e">
        <f>'დაზუსტ. საკუთ.'!#REF!-'დაზუსტ. საკუთ.'!#REF!</f>
        <v>#REF!</v>
      </c>
      <c r="P208" s="86" t="e">
        <f>'დაზუსტ. ბიუჯ. ფონდ.'!#REF!</f>
        <v>#REF!</v>
      </c>
      <c r="Q208" s="86">
        <f>'გრანტის საკასო'!J207</f>
        <v>0</v>
      </c>
      <c r="R208" s="102">
        <f>'მიზნ.გრანტის საკასო '!J207-'მიზნ.გრანტის საკასო '!I207</f>
        <v>0</v>
      </c>
      <c r="S208" s="103" t="e">
        <f t="shared" si="52"/>
        <v>#REF!</v>
      </c>
      <c r="T208" s="86" t="e">
        <f t="shared" si="38"/>
        <v>#REF!</v>
      </c>
      <c r="U208" s="86" t="e">
        <f t="shared" si="39"/>
        <v>#REF!</v>
      </c>
      <c r="V208" s="86">
        <f t="shared" si="40"/>
        <v>0</v>
      </c>
      <c r="W208" s="102">
        <f t="shared" si="41"/>
        <v>0</v>
      </c>
      <c r="X208" s="94"/>
      <c r="Y208" s="4"/>
      <c r="Z208" s="4">
        <f t="shared" ref="Z208:AB208" si="54">SUM(Z209,Z217,Z218,Z219)</f>
        <v>0</v>
      </c>
      <c r="AA208" s="4">
        <f t="shared" si="54"/>
        <v>0</v>
      </c>
      <c r="AB208" s="4">
        <f t="shared" si="54"/>
        <v>0</v>
      </c>
    </row>
    <row r="209" spans="1:28" ht="15.75" thickTop="1" x14ac:dyDescent="0.25">
      <c r="A209" t="e">
        <f t="shared" si="51"/>
        <v>#REF!</v>
      </c>
      <c r="B209" s="5"/>
      <c r="C209" s="6" t="s">
        <v>10</v>
      </c>
      <c r="D209" s="104" t="e">
        <f>'დაზუსტ. ბიუჯ.'!#REF!</f>
        <v>#REF!</v>
      </c>
      <c r="E209" s="87" t="e">
        <f>'დაზუსტ. საკუთ.'!#REF!</f>
        <v>#REF!</v>
      </c>
      <c r="F209" s="87" t="e">
        <f>'დაზუსტ. ბიუჯ. ფონდ.'!#REF!</f>
        <v>#REF!</v>
      </c>
      <c r="G209" s="87">
        <f>'გრანტის საკასო'!D208</f>
        <v>0</v>
      </c>
      <c r="H209" s="87">
        <f>'მიზნ.გრანტის საკასო '!D208</f>
        <v>0</v>
      </c>
      <c r="I209" s="104" t="e">
        <f>'დაზუსტ. ბიუჯ.'!#REF!-'დაზუსტ. ბიუჯ.'!#REF!</f>
        <v>#REF!</v>
      </c>
      <c r="J209" s="87" t="e">
        <f>'დაზუსტ. საკუთ.'!#REF!-'დაზუსტ. საკუთ.'!#REF!</f>
        <v>#REF!</v>
      </c>
      <c r="K209" s="87" t="e">
        <f>'დაზუსტ. ბიუჯ. ფონდ.'!#REF!-'დაზუსტ. ბიუჯ. ფონდ.'!#REF!</f>
        <v>#REF!</v>
      </c>
      <c r="L209" s="87">
        <f>'გრანტის საკასო'!E208</f>
        <v>0</v>
      </c>
      <c r="M209" s="99">
        <f>'მიზნ.გრანტის საკასო '!E208-'მიზნ.გრანტის საკასო '!D208</f>
        <v>0</v>
      </c>
      <c r="N209" s="104" t="e">
        <f>'დაზუსტ. ბიუჯ.'!#REF!-'დაზუსტ. ბიუჯ.'!#REF!</f>
        <v>#REF!</v>
      </c>
      <c r="O209" s="87" t="e">
        <f>'დაზუსტ. საკუთ.'!#REF!-'დაზუსტ. საკუთ.'!#REF!</f>
        <v>#REF!</v>
      </c>
      <c r="P209" s="87" t="e">
        <f>'დაზუსტ. ბიუჯ. ფონდ.'!#REF!</f>
        <v>#REF!</v>
      </c>
      <c r="Q209" s="87">
        <f>'გრანტის საკასო'!J208</f>
        <v>0</v>
      </c>
      <c r="R209" s="99">
        <f>'მიზნ.გრანტის საკასო '!J208-'მიზნ.გრანტის საკასო '!I208</f>
        <v>0</v>
      </c>
      <c r="S209" s="104" t="e">
        <f t="shared" si="52"/>
        <v>#REF!</v>
      </c>
      <c r="T209" s="87" t="e">
        <f t="shared" si="38"/>
        <v>#REF!</v>
      </c>
      <c r="U209" s="87" t="e">
        <f t="shared" si="39"/>
        <v>#REF!</v>
      </c>
      <c r="V209" s="87">
        <f t="shared" si="40"/>
        <v>0</v>
      </c>
      <c r="W209" s="99">
        <f t="shared" si="41"/>
        <v>0</v>
      </c>
      <c r="X209" s="91"/>
      <c r="Y209" s="7"/>
      <c r="Z209" s="7">
        <f t="shared" ref="Z209:AB209" si="55">SUM(Z210:Z216)</f>
        <v>0</v>
      </c>
      <c r="AA209" s="7">
        <f t="shared" si="55"/>
        <v>0</v>
      </c>
      <c r="AB209" s="7">
        <f t="shared" si="55"/>
        <v>0</v>
      </c>
    </row>
    <row r="210" spans="1:28" x14ac:dyDescent="0.25">
      <c r="A210" t="e">
        <f t="shared" si="51"/>
        <v>#REF!</v>
      </c>
      <c r="B210" s="8"/>
      <c r="C210" s="9" t="s">
        <v>11</v>
      </c>
      <c r="D210" s="105" t="e">
        <f>'დაზუსტ. ბიუჯ.'!#REF!</f>
        <v>#REF!</v>
      </c>
      <c r="E210" s="88" t="e">
        <f>'დაზუსტ. საკუთ.'!#REF!</f>
        <v>#REF!</v>
      </c>
      <c r="F210" s="88" t="e">
        <f>'დაზუსტ. ბიუჯ. ფონდ.'!#REF!</f>
        <v>#REF!</v>
      </c>
      <c r="G210" s="88">
        <f>'გრანტის საკასო'!D209</f>
        <v>0</v>
      </c>
      <c r="H210" s="88">
        <f>'მიზნ.გრანტის საკასო '!D209</f>
        <v>0</v>
      </c>
      <c r="I210" s="105" t="e">
        <f>'დაზუსტ. ბიუჯ.'!#REF!-'დაზუსტ. ბიუჯ.'!#REF!</f>
        <v>#REF!</v>
      </c>
      <c r="J210" s="88" t="e">
        <f>'დაზუსტ. საკუთ.'!#REF!-'დაზუსტ. საკუთ.'!#REF!</f>
        <v>#REF!</v>
      </c>
      <c r="K210" s="88" t="e">
        <f>'დაზუსტ. ბიუჯ. ფონდ.'!#REF!-'დაზუსტ. ბიუჯ. ფონდ.'!#REF!</f>
        <v>#REF!</v>
      </c>
      <c r="L210" s="88">
        <f>'გრანტის საკასო'!E209</f>
        <v>0</v>
      </c>
      <c r="M210" s="100">
        <f>'მიზნ.გრანტის საკასო '!E209-'მიზნ.გრანტის საკასო '!D209</f>
        <v>0</v>
      </c>
      <c r="N210" s="105" t="e">
        <f>'დაზუსტ. ბიუჯ.'!#REF!-'დაზუსტ. ბიუჯ.'!#REF!</f>
        <v>#REF!</v>
      </c>
      <c r="O210" s="88" t="e">
        <f>'დაზუსტ. საკუთ.'!#REF!-'დაზუსტ. საკუთ.'!#REF!</f>
        <v>#REF!</v>
      </c>
      <c r="P210" s="88" t="e">
        <f>'დაზუსტ. ბიუჯ. ფონდ.'!#REF!</f>
        <v>#REF!</v>
      </c>
      <c r="Q210" s="88">
        <f>'გრანტის საკასო'!J209</f>
        <v>0</v>
      </c>
      <c r="R210" s="100">
        <f>'მიზნ.გრანტის საკასო '!J209-'მიზნ.გრანტის საკასო '!I209</f>
        <v>0</v>
      </c>
      <c r="S210" s="105" t="e">
        <f t="shared" si="52"/>
        <v>#REF!</v>
      </c>
      <c r="T210" s="88" t="e">
        <f t="shared" si="38"/>
        <v>#REF!</v>
      </c>
      <c r="U210" s="88" t="e">
        <f t="shared" si="39"/>
        <v>#REF!</v>
      </c>
      <c r="V210" s="88">
        <f t="shared" si="40"/>
        <v>0</v>
      </c>
      <c r="W210" s="100">
        <f t="shared" si="41"/>
        <v>0</v>
      </c>
      <c r="X210" s="92"/>
      <c r="Y210" s="10"/>
      <c r="Z210" s="10">
        <v>0</v>
      </c>
      <c r="AA210" s="10">
        <v>0</v>
      </c>
      <c r="AB210" s="10">
        <v>0</v>
      </c>
    </row>
    <row r="211" spans="1:28" x14ac:dyDescent="0.25">
      <c r="A211" t="e">
        <f t="shared" si="51"/>
        <v>#REF!</v>
      </c>
      <c r="B211" s="8"/>
      <c r="C211" s="9" t="s">
        <v>12</v>
      </c>
      <c r="D211" s="105" t="e">
        <f>'დაზუსტ. ბიუჯ.'!#REF!</f>
        <v>#REF!</v>
      </c>
      <c r="E211" s="88" t="e">
        <f>'დაზუსტ. საკუთ.'!#REF!</f>
        <v>#REF!</v>
      </c>
      <c r="F211" s="88" t="e">
        <f>'დაზუსტ. ბიუჯ. ფონდ.'!#REF!</f>
        <v>#REF!</v>
      </c>
      <c r="G211" s="88">
        <f>'გრანტის საკასო'!D210</f>
        <v>0</v>
      </c>
      <c r="H211" s="88">
        <f>'მიზნ.გრანტის საკასო '!D210</f>
        <v>0</v>
      </c>
      <c r="I211" s="105" t="e">
        <f>'დაზუსტ. ბიუჯ.'!#REF!-'დაზუსტ. ბიუჯ.'!#REF!</f>
        <v>#REF!</v>
      </c>
      <c r="J211" s="88" t="e">
        <f>'დაზუსტ. საკუთ.'!#REF!-'დაზუსტ. საკუთ.'!#REF!</f>
        <v>#REF!</v>
      </c>
      <c r="K211" s="88" t="e">
        <f>'დაზუსტ. ბიუჯ. ფონდ.'!#REF!-'დაზუსტ. ბიუჯ. ფონდ.'!#REF!</f>
        <v>#REF!</v>
      </c>
      <c r="L211" s="88">
        <f>'გრანტის საკასო'!E210</f>
        <v>0</v>
      </c>
      <c r="M211" s="100">
        <f>'მიზნ.გრანტის საკასო '!E210-'მიზნ.გრანტის საკასო '!D210</f>
        <v>0</v>
      </c>
      <c r="N211" s="105" t="e">
        <f>'დაზუსტ. ბიუჯ.'!#REF!-'დაზუსტ. ბიუჯ.'!#REF!</f>
        <v>#REF!</v>
      </c>
      <c r="O211" s="88" t="e">
        <f>'დაზუსტ. საკუთ.'!#REF!-'დაზუსტ. საკუთ.'!#REF!</f>
        <v>#REF!</v>
      </c>
      <c r="P211" s="88" t="e">
        <f>'დაზუსტ. ბიუჯ. ფონდ.'!#REF!</f>
        <v>#REF!</v>
      </c>
      <c r="Q211" s="88">
        <f>'გრანტის საკასო'!J210</f>
        <v>0</v>
      </c>
      <c r="R211" s="100">
        <f>'მიზნ.გრანტის საკასო '!J210-'მიზნ.გრანტის საკასო '!I210</f>
        <v>0</v>
      </c>
      <c r="S211" s="105" t="e">
        <f t="shared" si="52"/>
        <v>#REF!</v>
      </c>
      <c r="T211" s="88" t="e">
        <f t="shared" si="38"/>
        <v>#REF!</v>
      </c>
      <c r="U211" s="88" t="e">
        <f t="shared" si="39"/>
        <v>#REF!</v>
      </c>
      <c r="V211" s="88">
        <f t="shared" si="40"/>
        <v>0</v>
      </c>
      <c r="W211" s="100">
        <f t="shared" si="41"/>
        <v>0</v>
      </c>
      <c r="X211" s="92"/>
      <c r="Y211" s="10"/>
      <c r="Z211" s="10">
        <v>0</v>
      </c>
      <c r="AA211" s="10">
        <v>0</v>
      </c>
      <c r="AB211" s="10">
        <v>0</v>
      </c>
    </row>
    <row r="212" spans="1:28" x14ac:dyDescent="0.25">
      <c r="A212" t="e">
        <f t="shared" si="51"/>
        <v>#REF!</v>
      </c>
      <c r="B212" s="8"/>
      <c r="C212" s="9" t="s">
        <v>13</v>
      </c>
      <c r="D212" s="105" t="e">
        <f>'დაზუსტ. ბიუჯ.'!#REF!</f>
        <v>#REF!</v>
      </c>
      <c r="E212" s="88" t="e">
        <f>'დაზუსტ. საკუთ.'!#REF!</f>
        <v>#REF!</v>
      </c>
      <c r="F212" s="88" t="e">
        <f>'დაზუსტ. ბიუჯ. ფონდ.'!#REF!</f>
        <v>#REF!</v>
      </c>
      <c r="G212" s="88">
        <f>'გრანტის საკასო'!D211</f>
        <v>0</v>
      </c>
      <c r="H212" s="88">
        <f>'მიზნ.გრანტის საკასო '!D211</f>
        <v>0</v>
      </c>
      <c r="I212" s="105" t="e">
        <f>'დაზუსტ. ბიუჯ.'!#REF!-'დაზუსტ. ბიუჯ.'!#REF!</f>
        <v>#REF!</v>
      </c>
      <c r="J212" s="88" t="e">
        <f>'დაზუსტ. საკუთ.'!#REF!-'დაზუსტ. საკუთ.'!#REF!</f>
        <v>#REF!</v>
      </c>
      <c r="K212" s="88" t="e">
        <f>'დაზუსტ. ბიუჯ. ფონდ.'!#REF!-'დაზუსტ. ბიუჯ. ფონდ.'!#REF!</f>
        <v>#REF!</v>
      </c>
      <c r="L212" s="88">
        <f>'გრანტის საკასო'!E211</f>
        <v>0</v>
      </c>
      <c r="M212" s="100">
        <f>'მიზნ.გრანტის საკასო '!E211-'მიზნ.გრანტის საკასო '!D211</f>
        <v>0</v>
      </c>
      <c r="N212" s="105" t="e">
        <f>'დაზუსტ. ბიუჯ.'!#REF!-'დაზუსტ. ბიუჯ.'!#REF!</f>
        <v>#REF!</v>
      </c>
      <c r="O212" s="88" t="e">
        <f>'დაზუსტ. საკუთ.'!#REF!-'დაზუსტ. საკუთ.'!#REF!</f>
        <v>#REF!</v>
      </c>
      <c r="P212" s="88" t="e">
        <f>'დაზუსტ. ბიუჯ. ფონდ.'!#REF!</f>
        <v>#REF!</v>
      </c>
      <c r="Q212" s="88">
        <f>'გრანტის საკასო'!J211</f>
        <v>0</v>
      </c>
      <c r="R212" s="100">
        <f>'მიზნ.გრანტის საკასო '!J211-'მიზნ.გრანტის საკასო '!I211</f>
        <v>0</v>
      </c>
      <c r="S212" s="105" t="e">
        <f t="shared" si="52"/>
        <v>#REF!</v>
      </c>
      <c r="T212" s="88" t="e">
        <f t="shared" ref="T212:T275" si="56">O212+J212+E212</f>
        <v>#REF!</v>
      </c>
      <c r="U212" s="88" t="e">
        <f t="shared" ref="U212:U275" si="57">P212+K212+F212</f>
        <v>#REF!</v>
      </c>
      <c r="V212" s="88">
        <f t="shared" ref="V212:V275" si="58">Q212+L212+G212</f>
        <v>0</v>
      </c>
      <c r="W212" s="100">
        <f t="shared" ref="W212:W275" si="59">R212+M212+H212</f>
        <v>0</v>
      </c>
      <c r="X212" s="92"/>
      <c r="Y212" s="10"/>
      <c r="Z212" s="10">
        <v>0</v>
      </c>
      <c r="AA212" s="10">
        <v>0</v>
      </c>
      <c r="AB212" s="10">
        <v>0</v>
      </c>
    </row>
    <row r="213" spans="1:28" x14ac:dyDescent="0.25">
      <c r="A213" t="e">
        <f t="shared" si="51"/>
        <v>#REF!</v>
      </c>
      <c r="B213" s="8"/>
      <c r="C213" s="9" t="s">
        <v>14</v>
      </c>
      <c r="D213" s="105" t="e">
        <f>'დაზუსტ. ბიუჯ.'!#REF!</f>
        <v>#REF!</v>
      </c>
      <c r="E213" s="88" t="e">
        <f>'დაზუსტ. საკუთ.'!#REF!</f>
        <v>#REF!</v>
      </c>
      <c r="F213" s="88" t="e">
        <f>'დაზუსტ. ბიუჯ. ფონდ.'!#REF!</f>
        <v>#REF!</v>
      </c>
      <c r="G213" s="88">
        <f>'გრანტის საკასო'!D212</f>
        <v>0</v>
      </c>
      <c r="H213" s="88">
        <f>'მიზნ.გრანტის საკასო '!D212</f>
        <v>0</v>
      </c>
      <c r="I213" s="105" t="e">
        <f>'დაზუსტ. ბიუჯ.'!#REF!-'დაზუსტ. ბიუჯ.'!#REF!</f>
        <v>#REF!</v>
      </c>
      <c r="J213" s="88" t="e">
        <f>'დაზუსტ. საკუთ.'!#REF!-'დაზუსტ. საკუთ.'!#REF!</f>
        <v>#REF!</v>
      </c>
      <c r="K213" s="88" t="e">
        <f>'დაზუსტ. ბიუჯ. ფონდ.'!#REF!-'დაზუსტ. ბიუჯ. ფონდ.'!#REF!</f>
        <v>#REF!</v>
      </c>
      <c r="L213" s="88">
        <f>'გრანტის საკასო'!E212</f>
        <v>0</v>
      </c>
      <c r="M213" s="100">
        <f>'მიზნ.გრანტის საკასო '!E212-'მიზნ.გრანტის საკასო '!D212</f>
        <v>0</v>
      </c>
      <c r="N213" s="105" t="e">
        <f>'დაზუსტ. ბიუჯ.'!#REF!-'დაზუსტ. ბიუჯ.'!#REF!</f>
        <v>#REF!</v>
      </c>
      <c r="O213" s="88" t="e">
        <f>'დაზუსტ. საკუთ.'!#REF!-'დაზუსტ. საკუთ.'!#REF!</f>
        <v>#REF!</v>
      </c>
      <c r="P213" s="88" t="e">
        <f>'დაზუსტ. ბიუჯ. ფონდ.'!#REF!</f>
        <v>#REF!</v>
      </c>
      <c r="Q213" s="88">
        <f>'გრანტის საკასო'!J212</f>
        <v>0</v>
      </c>
      <c r="R213" s="100">
        <f>'მიზნ.გრანტის საკასო '!J212-'მიზნ.გრანტის საკასო '!I212</f>
        <v>0</v>
      </c>
      <c r="S213" s="105" t="e">
        <f t="shared" si="52"/>
        <v>#REF!</v>
      </c>
      <c r="T213" s="88" t="e">
        <f t="shared" si="56"/>
        <v>#REF!</v>
      </c>
      <c r="U213" s="88" t="e">
        <f t="shared" si="57"/>
        <v>#REF!</v>
      </c>
      <c r="V213" s="88">
        <f t="shared" si="58"/>
        <v>0</v>
      </c>
      <c r="W213" s="100">
        <f t="shared" si="59"/>
        <v>0</v>
      </c>
      <c r="X213" s="92"/>
      <c r="Y213" s="10"/>
      <c r="Z213" s="10">
        <v>0</v>
      </c>
      <c r="AA213" s="10">
        <v>0</v>
      </c>
      <c r="AB213" s="10">
        <v>0</v>
      </c>
    </row>
    <row r="214" spans="1:28" x14ac:dyDescent="0.25">
      <c r="A214" t="e">
        <f t="shared" si="51"/>
        <v>#REF!</v>
      </c>
      <c r="B214" s="8"/>
      <c r="C214" s="9" t="s">
        <v>15</v>
      </c>
      <c r="D214" s="105" t="e">
        <f>'დაზუსტ. ბიუჯ.'!#REF!</f>
        <v>#REF!</v>
      </c>
      <c r="E214" s="88" t="e">
        <f>'დაზუსტ. საკუთ.'!#REF!</f>
        <v>#REF!</v>
      </c>
      <c r="F214" s="88" t="e">
        <f>'დაზუსტ. ბიუჯ. ფონდ.'!#REF!</f>
        <v>#REF!</v>
      </c>
      <c r="G214" s="88">
        <f>'გრანტის საკასო'!D213</f>
        <v>0</v>
      </c>
      <c r="H214" s="88">
        <f>'მიზნ.გრანტის საკასო '!D213</f>
        <v>0</v>
      </c>
      <c r="I214" s="105" t="e">
        <f>'დაზუსტ. ბიუჯ.'!#REF!-'დაზუსტ. ბიუჯ.'!#REF!</f>
        <v>#REF!</v>
      </c>
      <c r="J214" s="88" t="e">
        <f>'დაზუსტ. საკუთ.'!#REF!-'დაზუსტ. საკუთ.'!#REF!</f>
        <v>#REF!</v>
      </c>
      <c r="K214" s="88" t="e">
        <f>'დაზუსტ. ბიუჯ. ფონდ.'!#REF!-'დაზუსტ. ბიუჯ. ფონდ.'!#REF!</f>
        <v>#REF!</v>
      </c>
      <c r="L214" s="88">
        <f>'გრანტის საკასო'!E213</f>
        <v>0</v>
      </c>
      <c r="M214" s="100">
        <f>'მიზნ.გრანტის საკასო '!E213-'მიზნ.გრანტის საკასო '!D213</f>
        <v>0</v>
      </c>
      <c r="N214" s="105" t="e">
        <f>'დაზუსტ. ბიუჯ.'!#REF!-'დაზუსტ. ბიუჯ.'!#REF!</f>
        <v>#REF!</v>
      </c>
      <c r="O214" s="88" t="e">
        <f>'დაზუსტ. საკუთ.'!#REF!-'დაზუსტ. საკუთ.'!#REF!</f>
        <v>#REF!</v>
      </c>
      <c r="P214" s="88" t="e">
        <f>'დაზუსტ. ბიუჯ. ფონდ.'!#REF!</f>
        <v>#REF!</v>
      </c>
      <c r="Q214" s="88">
        <f>'გრანტის საკასო'!J213</f>
        <v>0</v>
      </c>
      <c r="R214" s="100">
        <f>'მიზნ.გრანტის საკასო '!J213-'მიზნ.გრანტის საკასო '!I213</f>
        <v>0</v>
      </c>
      <c r="S214" s="105" t="e">
        <f t="shared" si="52"/>
        <v>#REF!</v>
      </c>
      <c r="T214" s="88" t="e">
        <f t="shared" si="56"/>
        <v>#REF!</v>
      </c>
      <c r="U214" s="88" t="e">
        <f t="shared" si="57"/>
        <v>#REF!</v>
      </c>
      <c r="V214" s="88">
        <f t="shared" si="58"/>
        <v>0</v>
      </c>
      <c r="W214" s="100">
        <f t="shared" si="59"/>
        <v>0</v>
      </c>
      <c r="X214" s="92"/>
      <c r="Y214" s="10"/>
      <c r="Z214" s="10">
        <v>0</v>
      </c>
      <c r="AA214" s="10">
        <v>0</v>
      </c>
      <c r="AB214" s="10">
        <v>0</v>
      </c>
    </row>
    <row r="215" spans="1:28" x14ac:dyDescent="0.25">
      <c r="A215" t="e">
        <f t="shared" si="51"/>
        <v>#REF!</v>
      </c>
      <c r="B215" s="8"/>
      <c r="C215" s="9" t="s">
        <v>16</v>
      </c>
      <c r="D215" s="105" t="e">
        <f>'დაზუსტ. ბიუჯ.'!#REF!</f>
        <v>#REF!</v>
      </c>
      <c r="E215" s="88" t="e">
        <f>'დაზუსტ. საკუთ.'!#REF!</f>
        <v>#REF!</v>
      </c>
      <c r="F215" s="88" t="e">
        <f>'დაზუსტ. ბიუჯ. ფონდ.'!#REF!</f>
        <v>#REF!</v>
      </c>
      <c r="G215" s="88">
        <f>'გრანტის საკასო'!D214</f>
        <v>0</v>
      </c>
      <c r="H215" s="88">
        <f>'მიზნ.გრანტის საკასო '!D214</f>
        <v>0</v>
      </c>
      <c r="I215" s="105" t="e">
        <f>'დაზუსტ. ბიუჯ.'!#REF!-'დაზუსტ. ბიუჯ.'!#REF!</f>
        <v>#REF!</v>
      </c>
      <c r="J215" s="88" t="e">
        <f>'დაზუსტ. საკუთ.'!#REF!-'დაზუსტ. საკუთ.'!#REF!</f>
        <v>#REF!</v>
      </c>
      <c r="K215" s="88" t="e">
        <f>'დაზუსტ. ბიუჯ. ფონდ.'!#REF!-'დაზუსტ. ბიუჯ. ფონდ.'!#REF!</f>
        <v>#REF!</v>
      </c>
      <c r="L215" s="88">
        <f>'გრანტის საკასო'!E214</f>
        <v>0</v>
      </c>
      <c r="M215" s="100">
        <f>'მიზნ.გრანტის საკასო '!E214-'მიზნ.გრანტის საკასო '!D214</f>
        <v>0</v>
      </c>
      <c r="N215" s="105" t="e">
        <f>'დაზუსტ. ბიუჯ.'!#REF!-'დაზუსტ. ბიუჯ.'!#REF!</f>
        <v>#REF!</v>
      </c>
      <c r="O215" s="88" t="e">
        <f>'დაზუსტ. საკუთ.'!#REF!-'დაზუსტ. საკუთ.'!#REF!</f>
        <v>#REF!</v>
      </c>
      <c r="P215" s="88" t="e">
        <f>'დაზუსტ. ბიუჯ. ფონდ.'!#REF!</f>
        <v>#REF!</v>
      </c>
      <c r="Q215" s="88">
        <f>'გრანტის საკასო'!J214</f>
        <v>0</v>
      </c>
      <c r="R215" s="100">
        <f>'მიზნ.გრანტის საკასო '!J214-'მიზნ.გრანტის საკასო '!I214</f>
        <v>0</v>
      </c>
      <c r="S215" s="105" t="e">
        <f t="shared" si="52"/>
        <v>#REF!</v>
      </c>
      <c r="T215" s="88" t="e">
        <f t="shared" si="56"/>
        <v>#REF!</v>
      </c>
      <c r="U215" s="88" t="e">
        <f t="shared" si="57"/>
        <v>#REF!</v>
      </c>
      <c r="V215" s="88">
        <f t="shared" si="58"/>
        <v>0</v>
      </c>
      <c r="W215" s="100">
        <f t="shared" si="59"/>
        <v>0</v>
      </c>
      <c r="X215" s="92"/>
      <c r="Y215" s="10"/>
      <c r="Z215" s="10">
        <v>0</v>
      </c>
      <c r="AA215" s="10">
        <v>0</v>
      </c>
      <c r="AB215" s="10">
        <v>0</v>
      </c>
    </row>
    <row r="216" spans="1:28" x14ac:dyDescent="0.25">
      <c r="A216" t="e">
        <f t="shared" si="51"/>
        <v>#REF!</v>
      </c>
      <c r="B216" s="8"/>
      <c r="C216" s="9" t="s">
        <v>17</v>
      </c>
      <c r="D216" s="105" t="e">
        <f>'დაზუსტ. ბიუჯ.'!#REF!</f>
        <v>#REF!</v>
      </c>
      <c r="E216" s="88" t="e">
        <f>'დაზუსტ. საკუთ.'!#REF!</f>
        <v>#REF!</v>
      </c>
      <c r="F216" s="88" t="e">
        <f>'დაზუსტ. ბიუჯ. ფონდ.'!#REF!</f>
        <v>#REF!</v>
      </c>
      <c r="G216" s="88">
        <f>'გრანტის საკასო'!D215</f>
        <v>0</v>
      </c>
      <c r="H216" s="88">
        <f>'მიზნ.გრანტის საკასო '!D215</f>
        <v>0</v>
      </c>
      <c r="I216" s="105" t="e">
        <f>'დაზუსტ. ბიუჯ.'!#REF!-'დაზუსტ. ბიუჯ.'!#REF!</f>
        <v>#REF!</v>
      </c>
      <c r="J216" s="88" t="e">
        <f>'დაზუსტ. საკუთ.'!#REF!-'დაზუსტ. საკუთ.'!#REF!</f>
        <v>#REF!</v>
      </c>
      <c r="K216" s="88" t="e">
        <f>'დაზუსტ. ბიუჯ. ფონდ.'!#REF!-'დაზუსტ. ბიუჯ. ფონდ.'!#REF!</f>
        <v>#REF!</v>
      </c>
      <c r="L216" s="88">
        <f>'გრანტის საკასო'!E215</f>
        <v>0</v>
      </c>
      <c r="M216" s="100">
        <f>'მიზნ.გრანტის საკასო '!E215-'მიზნ.გრანტის საკასო '!D215</f>
        <v>0</v>
      </c>
      <c r="N216" s="105" t="e">
        <f>'დაზუსტ. ბიუჯ.'!#REF!-'დაზუსტ. ბიუჯ.'!#REF!</f>
        <v>#REF!</v>
      </c>
      <c r="O216" s="88" t="e">
        <f>'დაზუსტ. საკუთ.'!#REF!-'დაზუსტ. საკუთ.'!#REF!</f>
        <v>#REF!</v>
      </c>
      <c r="P216" s="88" t="e">
        <f>'დაზუსტ. ბიუჯ. ფონდ.'!#REF!</f>
        <v>#REF!</v>
      </c>
      <c r="Q216" s="88">
        <f>'გრანტის საკასო'!J215</f>
        <v>0</v>
      </c>
      <c r="R216" s="100">
        <f>'მიზნ.გრანტის საკასო '!J215-'მიზნ.გრანტის საკასო '!I215</f>
        <v>0</v>
      </c>
      <c r="S216" s="105" t="e">
        <f t="shared" si="52"/>
        <v>#REF!</v>
      </c>
      <c r="T216" s="88" t="e">
        <f t="shared" si="56"/>
        <v>#REF!</v>
      </c>
      <c r="U216" s="88" t="e">
        <f t="shared" si="57"/>
        <v>#REF!</v>
      </c>
      <c r="V216" s="88">
        <f t="shared" si="58"/>
        <v>0</v>
      </c>
      <c r="W216" s="100">
        <f t="shared" si="59"/>
        <v>0</v>
      </c>
      <c r="X216" s="92"/>
      <c r="Y216" s="10"/>
      <c r="Z216" s="10">
        <v>0</v>
      </c>
      <c r="AA216" s="10">
        <v>0</v>
      </c>
      <c r="AB216" s="10">
        <v>0</v>
      </c>
    </row>
    <row r="217" spans="1:28" x14ac:dyDescent="0.25">
      <c r="A217" t="e">
        <f t="shared" si="51"/>
        <v>#REF!</v>
      </c>
      <c r="B217" s="5"/>
      <c r="C217" s="6" t="s">
        <v>18</v>
      </c>
      <c r="D217" s="104" t="e">
        <f>'დაზუსტ. ბიუჯ.'!#REF!</f>
        <v>#REF!</v>
      </c>
      <c r="E217" s="87" t="e">
        <f>'დაზუსტ. საკუთ.'!#REF!</f>
        <v>#REF!</v>
      </c>
      <c r="F217" s="87" t="e">
        <f>'დაზუსტ. ბიუჯ. ფონდ.'!#REF!</f>
        <v>#REF!</v>
      </c>
      <c r="G217" s="87">
        <f>'გრანტის საკასო'!D216</f>
        <v>0</v>
      </c>
      <c r="H217" s="87">
        <f>'მიზნ.გრანტის საკასო '!D216</f>
        <v>0</v>
      </c>
      <c r="I217" s="104" t="e">
        <f>'დაზუსტ. ბიუჯ.'!#REF!-'დაზუსტ. ბიუჯ.'!#REF!</f>
        <v>#REF!</v>
      </c>
      <c r="J217" s="87" t="e">
        <f>'დაზუსტ. საკუთ.'!#REF!-'დაზუსტ. საკუთ.'!#REF!</f>
        <v>#REF!</v>
      </c>
      <c r="K217" s="87" t="e">
        <f>'დაზუსტ. ბიუჯ. ფონდ.'!#REF!-'დაზუსტ. ბიუჯ. ფონდ.'!#REF!</f>
        <v>#REF!</v>
      </c>
      <c r="L217" s="87">
        <f>'გრანტის საკასო'!E216</f>
        <v>0</v>
      </c>
      <c r="M217" s="99">
        <f>'მიზნ.გრანტის საკასო '!E216-'მიზნ.გრანტის საკასო '!D216</f>
        <v>0</v>
      </c>
      <c r="N217" s="104" t="e">
        <f>'დაზუსტ. ბიუჯ.'!#REF!-'დაზუსტ. ბიუჯ.'!#REF!</f>
        <v>#REF!</v>
      </c>
      <c r="O217" s="87" t="e">
        <f>'დაზუსტ. საკუთ.'!#REF!-'დაზუსტ. საკუთ.'!#REF!</f>
        <v>#REF!</v>
      </c>
      <c r="P217" s="87" t="e">
        <f>'დაზუსტ. ბიუჯ. ფონდ.'!#REF!</f>
        <v>#REF!</v>
      </c>
      <c r="Q217" s="87">
        <f>'გრანტის საკასო'!J216</f>
        <v>0</v>
      </c>
      <c r="R217" s="99">
        <f>'მიზნ.გრანტის საკასო '!J216-'მიზნ.გრანტის საკასო '!I216</f>
        <v>0</v>
      </c>
      <c r="S217" s="104" t="e">
        <f t="shared" si="52"/>
        <v>#REF!</v>
      </c>
      <c r="T217" s="87" t="e">
        <f t="shared" si="56"/>
        <v>#REF!</v>
      </c>
      <c r="U217" s="87" t="e">
        <f t="shared" si="57"/>
        <v>#REF!</v>
      </c>
      <c r="V217" s="87">
        <f t="shared" si="58"/>
        <v>0</v>
      </c>
      <c r="W217" s="99">
        <f t="shared" si="59"/>
        <v>0</v>
      </c>
      <c r="X217" s="91"/>
      <c r="Y217" s="7"/>
      <c r="Z217" s="7">
        <v>0</v>
      </c>
      <c r="AA217" s="7">
        <v>0</v>
      </c>
      <c r="AB217" s="7">
        <v>0</v>
      </c>
    </row>
    <row r="218" spans="1:28" x14ac:dyDescent="0.25">
      <c r="A218" t="e">
        <f t="shared" si="51"/>
        <v>#REF!</v>
      </c>
      <c r="B218" s="5"/>
      <c r="C218" s="6" t="s">
        <v>19</v>
      </c>
      <c r="D218" s="104" t="e">
        <f>'დაზუსტ. ბიუჯ.'!#REF!</f>
        <v>#REF!</v>
      </c>
      <c r="E218" s="87" t="e">
        <f>'დაზუსტ. საკუთ.'!#REF!</f>
        <v>#REF!</v>
      </c>
      <c r="F218" s="87" t="e">
        <f>'დაზუსტ. ბიუჯ. ფონდ.'!#REF!</f>
        <v>#REF!</v>
      </c>
      <c r="G218" s="87">
        <f>'გრანტის საკასო'!D217</f>
        <v>0</v>
      </c>
      <c r="H218" s="87">
        <f>'მიზნ.გრანტის საკასო '!D217</f>
        <v>0</v>
      </c>
      <c r="I218" s="104" t="e">
        <f>'დაზუსტ. ბიუჯ.'!#REF!-'დაზუსტ. ბიუჯ.'!#REF!</f>
        <v>#REF!</v>
      </c>
      <c r="J218" s="87" t="e">
        <f>'დაზუსტ. საკუთ.'!#REF!-'დაზუსტ. საკუთ.'!#REF!</f>
        <v>#REF!</v>
      </c>
      <c r="K218" s="87" t="e">
        <f>'დაზუსტ. ბიუჯ. ფონდ.'!#REF!-'დაზუსტ. ბიუჯ. ფონდ.'!#REF!</f>
        <v>#REF!</v>
      </c>
      <c r="L218" s="87">
        <f>'გრანტის საკასო'!E217</f>
        <v>0</v>
      </c>
      <c r="M218" s="99">
        <f>'მიზნ.გრანტის საკასო '!E217-'მიზნ.გრანტის საკასო '!D217</f>
        <v>0</v>
      </c>
      <c r="N218" s="104" t="e">
        <f>'დაზუსტ. ბიუჯ.'!#REF!-'დაზუსტ. ბიუჯ.'!#REF!</f>
        <v>#REF!</v>
      </c>
      <c r="O218" s="87" t="e">
        <f>'დაზუსტ. საკუთ.'!#REF!-'დაზუსტ. საკუთ.'!#REF!</f>
        <v>#REF!</v>
      </c>
      <c r="P218" s="87" t="e">
        <f>'დაზუსტ. ბიუჯ. ფონდ.'!#REF!</f>
        <v>#REF!</v>
      </c>
      <c r="Q218" s="87">
        <f>'გრანტის საკასო'!J217</f>
        <v>0</v>
      </c>
      <c r="R218" s="99">
        <f>'მიზნ.გრანტის საკასო '!J217-'მიზნ.გრანტის საკასო '!I217</f>
        <v>0</v>
      </c>
      <c r="S218" s="104" t="e">
        <f t="shared" si="52"/>
        <v>#REF!</v>
      </c>
      <c r="T218" s="87" t="e">
        <f t="shared" si="56"/>
        <v>#REF!</v>
      </c>
      <c r="U218" s="87" t="e">
        <f t="shared" si="57"/>
        <v>#REF!</v>
      </c>
      <c r="V218" s="87">
        <f t="shared" si="58"/>
        <v>0</v>
      </c>
      <c r="W218" s="99">
        <f t="shared" si="59"/>
        <v>0</v>
      </c>
      <c r="X218" s="91"/>
      <c r="Y218" s="7"/>
      <c r="Z218" s="7">
        <v>0</v>
      </c>
      <c r="AA218" s="7">
        <v>0</v>
      </c>
      <c r="AB218" s="7">
        <v>0</v>
      </c>
    </row>
    <row r="219" spans="1:28" ht="15.75" thickBot="1" x14ac:dyDescent="0.3">
      <c r="A219" t="e">
        <f t="shared" si="51"/>
        <v>#REF!</v>
      </c>
      <c r="B219" s="11"/>
      <c r="C219" s="12" t="s">
        <v>20</v>
      </c>
      <c r="D219" s="106" t="e">
        <f>'დაზუსტ. ბიუჯ.'!#REF!</f>
        <v>#REF!</v>
      </c>
      <c r="E219" s="89" t="e">
        <f>'დაზუსტ. საკუთ.'!#REF!</f>
        <v>#REF!</v>
      </c>
      <c r="F219" s="89" t="e">
        <f>'დაზუსტ. ბიუჯ. ფონდ.'!#REF!</f>
        <v>#REF!</v>
      </c>
      <c r="G219" s="89">
        <f>'გრანტის საკასო'!D218</f>
        <v>0</v>
      </c>
      <c r="H219" s="89">
        <f>'მიზნ.გრანტის საკასო '!D218</f>
        <v>0</v>
      </c>
      <c r="I219" s="106" t="e">
        <f>'დაზუსტ. ბიუჯ.'!#REF!-'დაზუსტ. ბიუჯ.'!#REF!</f>
        <v>#REF!</v>
      </c>
      <c r="J219" s="89" t="e">
        <f>'დაზუსტ. საკუთ.'!#REF!-'დაზუსტ. საკუთ.'!#REF!</f>
        <v>#REF!</v>
      </c>
      <c r="K219" s="89" t="e">
        <f>'დაზუსტ. ბიუჯ. ფონდ.'!#REF!-'დაზუსტ. ბიუჯ. ფონდ.'!#REF!</f>
        <v>#REF!</v>
      </c>
      <c r="L219" s="89">
        <f>'გრანტის საკასო'!E218</f>
        <v>0</v>
      </c>
      <c r="M219" s="101">
        <f>'მიზნ.გრანტის საკასო '!E218-'მიზნ.გრანტის საკასო '!D218</f>
        <v>0</v>
      </c>
      <c r="N219" s="106" t="e">
        <f>'დაზუსტ. ბიუჯ.'!#REF!-'დაზუსტ. ბიუჯ.'!#REF!</f>
        <v>#REF!</v>
      </c>
      <c r="O219" s="89" t="e">
        <f>'დაზუსტ. საკუთ.'!#REF!-'დაზუსტ. საკუთ.'!#REF!</f>
        <v>#REF!</v>
      </c>
      <c r="P219" s="89" t="e">
        <f>'დაზუსტ. ბიუჯ. ფონდ.'!#REF!</f>
        <v>#REF!</v>
      </c>
      <c r="Q219" s="89">
        <f>'გრანტის საკასო'!J218</f>
        <v>0</v>
      </c>
      <c r="R219" s="101">
        <f>'მიზნ.გრანტის საკასო '!J218-'მიზნ.გრანტის საკასო '!I218</f>
        <v>0</v>
      </c>
      <c r="S219" s="106" t="e">
        <f t="shared" si="52"/>
        <v>#REF!</v>
      </c>
      <c r="T219" s="89" t="e">
        <f t="shared" si="56"/>
        <v>#REF!</v>
      </c>
      <c r="U219" s="89" t="e">
        <f t="shared" si="57"/>
        <v>#REF!</v>
      </c>
      <c r="V219" s="89">
        <f t="shared" si="58"/>
        <v>0</v>
      </c>
      <c r="W219" s="101">
        <f t="shared" si="59"/>
        <v>0</v>
      </c>
      <c r="X219" s="93"/>
      <c r="Y219" s="13"/>
      <c r="Z219" s="13">
        <v>0</v>
      </c>
      <c r="AA219" s="13">
        <v>0</v>
      </c>
      <c r="AB219" s="13">
        <v>0</v>
      </c>
    </row>
    <row r="220" spans="1:28" ht="46.5" thickTop="1" thickBot="1" x14ac:dyDescent="0.3">
      <c r="A220" t="e">
        <f t="shared" si="51"/>
        <v>#REF!</v>
      </c>
      <c r="B220" s="3" t="s">
        <v>54</v>
      </c>
      <c r="C220" s="14" t="s">
        <v>234</v>
      </c>
      <c r="D220" s="103" t="e">
        <f>'დაზუსტ. ბიუჯ.'!#REF!</f>
        <v>#REF!</v>
      </c>
      <c r="E220" s="86" t="e">
        <f>'დაზუსტ. საკუთ.'!#REF!</f>
        <v>#REF!</v>
      </c>
      <c r="F220" s="86" t="e">
        <f>'დაზუსტ. ბიუჯ. ფონდ.'!#REF!</f>
        <v>#REF!</v>
      </c>
      <c r="G220" s="86">
        <f>'გრანტის საკასო'!D219</f>
        <v>0</v>
      </c>
      <c r="H220" s="86">
        <f>'მიზნ.გრანტის საკასო '!D219</f>
        <v>0</v>
      </c>
      <c r="I220" s="103" t="e">
        <f>'დაზუსტ. ბიუჯ.'!#REF!-'დაზუსტ. ბიუჯ.'!#REF!</f>
        <v>#REF!</v>
      </c>
      <c r="J220" s="86" t="e">
        <f>'დაზუსტ. საკუთ.'!#REF!-'დაზუსტ. საკუთ.'!#REF!</f>
        <v>#REF!</v>
      </c>
      <c r="K220" s="86" t="e">
        <f>'დაზუსტ. ბიუჯ. ფონდ.'!#REF!-'დაზუსტ. ბიუჯ. ფონდ.'!#REF!</f>
        <v>#REF!</v>
      </c>
      <c r="L220" s="86">
        <f>'გრანტის საკასო'!E219</f>
        <v>0</v>
      </c>
      <c r="M220" s="102">
        <f>'მიზნ.გრანტის საკასო '!E219-'მიზნ.გრანტის საკასო '!D219</f>
        <v>0</v>
      </c>
      <c r="N220" s="103" t="e">
        <f>'დაზუსტ. ბიუჯ.'!#REF!-'დაზუსტ. ბიუჯ.'!#REF!</f>
        <v>#REF!</v>
      </c>
      <c r="O220" s="86" t="e">
        <f>'დაზუსტ. საკუთ.'!#REF!-'დაზუსტ. საკუთ.'!#REF!</f>
        <v>#REF!</v>
      </c>
      <c r="P220" s="86" t="e">
        <f>'დაზუსტ. ბიუჯ. ფონდ.'!#REF!</f>
        <v>#REF!</v>
      </c>
      <c r="Q220" s="86">
        <f>'გრანტის საკასო'!J219</f>
        <v>0</v>
      </c>
      <c r="R220" s="102">
        <f>'მიზნ.გრანტის საკასო '!J219-'მიზნ.გრანტის საკასო '!I219</f>
        <v>0</v>
      </c>
      <c r="S220" s="103" t="e">
        <f t="shared" si="52"/>
        <v>#REF!</v>
      </c>
      <c r="T220" s="86" t="e">
        <f t="shared" si="56"/>
        <v>#REF!</v>
      </c>
      <c r="U220" s="86" t="e">
        <f t="shared" si="57"/>
        <v>#REF!</v>
      </c>
      <c r="V220" s="86">
        <f t="shared" si="58"/>
        <v>0</v>
      </c>
      <c r="W220" s="102">
        <f t="shared" si="59"/>
        <v>0</v>
      </c>
      <c r="X220" s="94"/>
      <c r="Y220" s="4"/>
      <c r="Z220" s="4">
        <f t="shared" ref="Z220:AB220" si="60">SUM(Z221,Z229,Z230,Z231)</f>
        <v>0</v>
      </c>
      <c r="AA220" s="4">
        <f t="shared" si="60"/>
        <v>0</v>
      </c>
      <c r="AB220" s="4">
        <f t="shared" si="60"/>
        <v>0</v>
      </c>
    </row>
    <row r="221" spans="1:28" ht="15.75" thickTop="1" x14ac:dyDescent="0.25">
      <c r="A221" t="e">
        <f t="shared" si="51"/>
        <v>#REF!</v>
      </c>
      <c r="B221" s="5"/>
      <c r="C221" s="6" t="s">
        <v>10</v>
      </c>
      <c r="D221" s="104" t="e">
        <f>'დაზუსტ. ბიუჯ.'!#REF!</f>
        <v>#REF!</v>
      </c>
      <c r="E221" s="87" t="e">
        <f>'დაზუსტ. საკუთ.'!#REF!</f>
        <v>#REF!</v>
      </c>
      <c r="F221" s="87" t="e">
        <f>'დაზუსტ. ბიუჯ. ფონდ.'!#REF!</f>
        <v>#REF!</v>
      </c>
      <c r="G221" s="87">
        <f>'გრანტის საკასო'!D220</f>
        <v>0</v>
      </c>
      <c r="H221" s="87">
        <f>'მიზნ.გრანტის საკასო '!D220</f>
        <v>0</v>
      </c>
      <c r="I221" s="104" t="e">
        <f>'დაზუსტ. ბიუჯ.'!#REF!-'დაზუსტ. ბიუჯ.'!#REF!</f>
        <v>#REF!</v>
      </c>
      <c r="J221" s="87" t="e">
        <f>'დაზუსტ. საკუთ.'!#REF!-'დაზუსტ. საკუთ.'!#REF!</f>
        <v>#REF!</v>
      </c>
      <c r="K221" s="87" t="e">
        <f>'დაზუსტ. ბიუჯ. ფონდ.'!#REF!-'დაზუსტ. ბიუჯ. ფონდ.'!#REF!</f>
        <v>#REF!</v>
      </c>
      <c r="L221" s="87">
        <f>'გრანტის საკასო'!E220</f>
        <v>0</v>
      </c>
      <c r="M221" s="99">
        <f>'მიზნ.გრანტის საკასო '!E220-'მიზნ.გრანტის საკასო '!D220</f>
        <v>0</v>
      </c>
      <c r="N221" s="104" t="e">
        <f>'დაზუსტ. ბიუჯ.'!#REF!-'დაზუსტ. ბიუჯ.'!#REF!</f>
        <v>#REF!</v>
      </c>
      <c r="O221" s="87" t="e">
        <f>'დაზუსტ. საკუთ.'!#REF!-'დაზუსტ. საკუთ.'!#REF!</f>
        <v>#REF!</v>
      </c>
      <c r="P221" s="87" t="e">
        <f>'დაზუსტ. ბიუჯ. ფონდ.'!#REF!</f>
        <v>#REF!</v>
      </c>
      <c r="Q221" s="87">
        <f>'გრანტის საკასო'!J220</f>
        <v>0</v>
      </c>
      <c r="R221" s="99">
        <f>'მიზნ.გრანტის საკასო '!J220-'მიზნ.გრანტის საკასო '!I220</f>
        <v>0</v>
      </c>
      <c r="S221" s="104" t="e">
        <f t="shared" si="52"/>
        <v>#REF!</v>
      </c>
      <c r="T221" s="87" t="e">
        <f t="shared" si="56"/>
        <v>#REF!</v>
      </c>
      <c r="U221" s="87" t="e">
        <f t="shared" si="57"/>
        <v>#REF!</v>
      </c>
      <c r="V221" s="87">
        <f t="shared" si="58"/>
        <v>0</v>
      </c>
      <c r="W221" s="99">
        <f t="shared" si="59"/>
        <v>0</v>
      </c>
      <c r="X221" s="91"/>
      <c r="Y221" s="7"/>
      <c r="Z221" s="7">
        <f t="shared" ref="Z221:AB221" si="61">SUM(Z222:Z228)</f>
        <v>0</v>
      </c>
      <c r="AA221" s="7">
        <f t="shared" si="61"/>
        <v>0</v>
      </c>
      <c r="AB221" s="7">
        <f t="shared" si="61"/>
        <v>0</v>
      </c>
    </row>
    <row r="222" spans="1:28" x14ac:dyDescent="0.25">
      <c r="A222" t="e">
        <f t="shared" si="51"/>
        <v>#REF!</v>
      </c>
      <c r="B222" s="8"/>
      <c r="C222" s="9" t="s">
        <v>11</v>
      </c>
      <c r="D222" s="105" t="e">
        <f>'დაზუსტ. ბიუჯ.'!#REF!</f>
        <v>#REF!</v>
      </c>
      <c r="E222" s="88" t="e">
        <f>'დაზუსტ. საკუთ.'!#REF!</f>
        <v>#REF!</v>
      </c>
      <c r="F222" s="88" t="e">
        <f>'დაზუსტ. ბიუჯ. ფონდ.'!#REF!</f>
        <v>#REF!</v>
      </c>
      <c r="G222" s="88">
        <f>'გრანტის საკასო'!D221</f>
        <v>0</v>
      </c>
      <c r="H222" s="88">
        <f>'მიზნ.გრანტის საკასო '!D221</f>
        <v>0</v>
      </c>
      <c r="I222" s="105" t="e">
        <f>'დაზუსტ. ბიუჯ.'!#REF!-'დაზუსტ. ბიუჯ.'!#REF!</f>
        <v>#REF!</v>
      </c>
      <c r="J222" s="88" t="e">
        <f>'დაზუსტ. საკუთ.'!#REF!-'დაზუსტ. საკუთ.'!#REF!</f>
        <v>#REF!</v>
      </c>
      <c r="K222" s="88" t="e">
        <f>'დაზუსტ. ბიუჯ. ფონდ.'!#REF!-'დაზუსტ. ბიუჯ. ფონდ.'!#REF!</f>
        <v>#REF!</v>
      </c>
      <c r="L222" s="88">
        <f>'გრანტის საკასო'!E221</f>
        <v>0</v>
      </c>
      <c r="M222" s="100">
        <f>'მიზნ.გრანტის საკასო '!E221-'მიზნ.გრანტის საკასო '!D221</f>
        <v>0</v>
      </c>
      <c r="N222" s="105" t="e">
        <f>'დაზუსტ. ბიუჯ.'!#REF!-'დაზუსტ. ბიუჯ.'!#REF!</f>
        <v>#REF!</v>
      </c>
      <c r="O222" s="88" t="e">
        <f>'დაზუსტ. საკუთ.'!#REF!-'დაზუსტ. საკუთ.'!#REF!</f>
        <v>#REF!</v>
      </c>
      <c r="P222" s="88" t="e">
        <f>'დაზუსტ. ბიუჯ. ფონდ.'!#REF!</f>
        <v>#REF!</v>
      </c>
      <c r="Q222" s="88">
        <f>'გრანტის საკასო'!J221</f>
        <v>0</v>
      </c>
      <c r="R222" s="100">
        <f>'მიზნ.გრანტის საკასო '!J221-'მიზნ.გრანტის საკასო '!I221</f>
        <v>0</v>
      </c>
      <c r="S222" s="105" t="e">
        <f t="shared" si="52"/>
        <v>#REF!</v>
      </c>
      <c r="T222" s="88" t="e">
        <f t="shared" si="56"/>
        <v>#REF!</v>
      </c>
      <c r="U222" s="88" t="e">
        <f t="shared" si="57"/>
        <v>#REF!</v>
      </c>
      <c r="V222" s="88">
        <f t="shared" si="58"/>
        <v>0</v>
      </c>
      <c r="W222" s="100">
        <f t="shared" si="59"/>
        <v>0</v>
      </c>
      <c r="X222" s="92"/>
      <c r="Y222" s="10"/>
      <c r="Z222" s="10">
        <v>0</v>
      </c>
      <c r="AA222" s="10">
        <v>0</v>
      </c>
      <c r="AB222" s="10">
        <v>0</v>
      </c>
    </row>
    <row r="223" spans="1:28" x14ac:dyDescent="0.25">
      <c r="A223" t="e">
        <f t="shared" si="51"/>
        <v>#REF!</v>
      </c>
      <c r="B223" s="8"/>
      <c r="C223" s="9" t="s">
        <v>12</v>
      </c>
      <c r="D223" s="105" t="e">
        <f>'დაზუსტ. ბიუჯ.'!#REF!</f>
        <v>#REF!</v>
      </c>
      <c r="E223" s="88" t="e">
        <f>'დაზუსტ. საკუთ.'!#REF!</f>
        <v>#REF!</v>
      </c>
      <c r="F223" s="88" t="e">
        <f>'დაზუსტ. ბიუჯ. ფონდ.'!#REF!</f>
        <v>#REF!</v>
      </c>
      <c r="G223" s="88">
        <f>'გრანტის საკასო'!D222</f>
        <v>0</v>
      </c>
      <c r="H223" s="88">
        <f>'მიზნ.გრანტის საკასო '!D222</f>
        <v>0</v>
      </c>
      <c r="I223" s="105" t="e">
        <f>'დაზუსტ. ბიუჯ.'!#REF!-'დაზუსტ. ბიუჯ.'!#REF!</f>
        <v>#REF!</v>
      </c>
      <c r="J223" s="88" t="e">
        <f>'დაზუსტ. საკუთ.'!#REF!-'დაზუსტ. საკუთ.'!#REF!</f>
        <v>#REF!</v>
      </c>
      <c r="K223" s="88" t="e">
        <f>'დაზუსტ. ბიუჯ. ფონდ.'!#REF!-'დაზუსტ. ბიუჯ. ფონდ.'!#REF!</f>
        <v>#REF!</v>
      </c>
      <c r="L223" s="88">
        <f>'გრანტის საკასო'!E222</f>
        <v>0</v>
      </c>
      <c r="M223" s="100">
        <f>'მიზნ.გრანტის საკასო '!E222-'მიზნ.გრანტის საკასო '!D222</f>
        <v>0</v>
      </c>
      <c r="N223" s="105" t="e">
        <f>'დაზუსტ. ბიუჯ.'!#REF!-'დაზუსტ. ბიუჯ.'!#REF!</f>
        <v>#REF!</v>
      </c>
      <c r="O223" s="88" t="e">
        <f>'დაზუსტ. საკუთ.'!#REF!-'დაზუსტ. საკუთ.'!#REF!</f>
        <v>#REF!</v>
      </c>
      <c r="P223" s="88" t="e">
        <f>'დაზუსტ. ბიუჯ. ფონდ.'!#REF!</f>
        <v>#REF!</v>
      </c>
      <c r="Q223" s="88">
        <f>'გრანტის საკასო'!J222</f>
        <v>0</v>
      </c>
      <c r="R223" s="100">
        <f>'მიზნ.გრანტის საკასო '!J222-'მიზნ.გრანტის საკასო '!I222</f>
        <v>0</v>
      </c>
      <c r="S223" s="105" t="e">
        <f t="shared" si="52"/>
        <v>#REF!</v>
      </c>
      <c r="T223" s="88" t="e">
        <f t="shared" si="56"/>
        <v>#REF!</v>
      </c>
      <c r="U223" s="88" t="e">
        <f t="shared" si="57"/>
        <v>#REF!</v>
      </c>
      <c r="V223" s="88">
        <f t="shared" si="58"/>
        <v>0</v>
      </c>
      <c r="W223" s="100">
        <f t="shared" si="59"/>
        <v>0</v>
      </c>
      <c r="X223" s="92"/>
      <c r="Y223" s="10"/>
      <c r="Z223" s="10">
        <v>0</v>
      </c>
      <c r="AA223" s="10">
        <v>0</v>
      </c>
      <c r="AB223" s="10">
        <v>0</v>
      </c>
    </row>
    <row r="224" spans="1:28" x14ac:dyDescent="0.25">
      <c r="A224" t="e">
        <f t="shared" si="51"/>
        <v>#REF!</v>
      </c>
      <c r="B224" s="8"/>
      <c r="C224" s="9" t="s">
        <v>13</v>
      </c>
      <c r="D224" s="105" t="e">
        <f>'დაზუსტ. ბიუჯ.'!#REF!</f>
        <v>#REF!</v>
      </c>
      <c r="E224" s="88" t="e">
        <f>'დაზუსტ. საკუთ.'!#REF!</f>
        <v>#REF!</v>
      </c>
      <c r="F224" s="88" t="e">
        <f>'დაზუსტ. ბიუჯ. ფონდ.'!#REF!</f>
        <v>#REF!</v>
      </c>
      <c r="G224" s="88">
        <f>'გრანტის საკასო'!D223</f>
        <v>0</v>
      </c>
      <c r="H224" s="88">
        <f>'მიზნ.გრანტის საკასო '!D223</f>
        <v>0</v>
      </c>
      <c r="I224" s="105" t="e">
        <f>'დაზუსტ. ბიუჯ.'!#REF!-'დაზუსტ. ბიუჯ.'!#REF!</f>
        <v>#REF!</v>
      </c>
      <c r="J224" s="88" t="e">
        <f>'დაზუსტ. საკუთ.'!#REF!-'დაზუსტ. საკუთ.'!#REF!</f>
        <v>#REF!</v>
      </c>
      <c r="K224" s="88" t="e">
        <f>'დაზუსტ. ბიუჯ. ფონდ.'!#REF!-'დაზუსტ. ბიუჯ. ფონდ.'!#REF!</f>
        <v>#REF!</v>
      </c>
      <c r="L224" s="88">
        <f>'გრანტის საკასო'!E223</f>
        <v>0</v>
      </c>
      <c r="M224" s="100">
        <f>'მიზნ.გრანტის საკასო '!E223-'მიზნ.გრანტის საკასო '!D223</f>
        <v>0</v>
      </c>
      <c r="N224" s="105" t="e">
        <f>'დაზუსტ. ბიუჯ.'!#REF!-'დაზუსტ. ბიუჯ.'!#REF!</f>
        <v>#REF!</v>
      </c>
      <c r="O224" s="88" t="e">
        <f>'დაზუსტ. საკუთ.'!#REF!-'დაზუსტ. საკუთ.'!#REF!</f>
        <v>#REF!</v>
      </c>
      <c r="P224" s="88" t="e">
        <f>'დაზუსტ. ბიუჯ. ფონდ.'!#REF!</f>
        <v>#REF!</v>
      </c>
      <c r="Q224" s="88">
        <f>'გრანტის საკასო'!J223</f>
        <v>0</v>
      </c>
      <c r="R224" s="100">
        <f>'მიზნ.გრანტის საკასო '!J223-'მიზნ.გრანტის საკასო '!I223</f>
        <v>0</v>
      </c>
      <c r="S224" s="105" t="e">
        <f t="shared" si="52"/>
        <v>#REF!</v>
      </c>
      <c r="T224" s="88" t="e">
        <f t="shared" si="56"/>
        <v>#REF!</v>
      </c>
      <c r="U224" s="88" t="e">
        <f t="shared" si="57"/>
        <v>#REF!</v>
      </c>
      <c r="V224" s="88">
        <f t="shared" si="58"/>
        <v>0</v>
      </c>
      <c r="W224" s="100">
        <f t="shared" si="59"/>
        <v>0</v>
      </c>
      <c r="X224" s="92"/>
      <c r="Y224" s="10"/>
      <c r="Z224" s="10">
        <v>0</v>
      </c>
      <c r="AA224" s="10">
        <v>0</v>
      </c>
      <c r="AB224" s="10">
        <v>0</v>
      </c>
    </row>
    <row r="225" spans="1:28" x14ac:dyDescent="0.25">
      <c r="A225" t="e">
        <f t="shared" si="51"/>
        <v>#REF!</v>
      </c>
      <c r="B225" s="8"/>
      <c r="C225" s="9" t="s">
        <v>14</v>
      </c>
      <c r="D225" s="105" t="e">
        <f>'დაზუსტ. ბიუჯ.'!#REF!</f>
        <v>#REF!</v>
      </c>
      <c r="E225" s="88" t="e">
        <f>'დაზუსტ. საკუთ.'!#REF!</f>
        <v>#REF!</v>
      </c>
      <c r="F225" s="88" t="e">
        <f>'დაზუსტ. ბიუჯ. ფონდ.'!#REF!</f>
        <v>#REF!</v>
      </c>
      <c r="G225" s="88">
        <f>'გრანტის საკასო'!D224</f>
        <v>0</v>
      </c>
      <c r="H225" s="88">
        <f>'მიზნ.გრანტის საკასო '!D224</f>
        <v>0</v>
      </c>
      <c r="I225" s="105" t="e">
        <f>'დაზუსტ. ბიუჯ.'!#REF!-'დაზუსტ. ბიუჯ.'!#REF!</f>
        <v>#REF!</v>
      </c>
      <c r="J225" s="88" t="e">
        <f>'დაზუსტ. საკუთ.'!#REF!-'დაზუსტ. საკუთ.'!#REF!</f>
        <v>#REF!</v>
      </c>
      <c r="K225" s="88" t="e">
        <f>'დაზუსტ. ბიუჯ. ფონდ.'!#REF!-'დაზუსტ. ბიუჯ. ფონდ.'!#REF!</f>
        <v>#REF!</v>
      </c>
      <c r="L225" s="88">
        <f>'გრანტის საკასო'!E224</f>
        <v>0</v>
      </c>
      <c r="M225" s="100">
        <f>'მიზნ.გრანტის საკასო '!E224-'მიზნ.გრანტის საკასო '!D224</f>
        <v>0</v>
      </c>
      <c r="N225" s="105" t="e">
        <f>'დაზუსტ. ბიუჯ.'!#REF!-'დაზუსტ. ბიუჯ.'!#REF!</f>
        <v>#REF!</v>
      </c>
      <c r="O225" s="88" t="e">
        <f>'დაზუსტ. საკუთ.'!#REF!-'დაზუსტ. საკუთ.'!#REF!</f>
        <v>#REF!</v>
      </c>
      <c r="P225" s="88" t="e">
        <f>'დაზუსტ. ბიუჯ. ფონდ.'!#REF!</f>
        <v>#REF!</v>
      </c>
      <c r="Q225" s="88">
        <f>'გრანტის საკასო'!J224</f>
        <v>0</v>
      </c>
      <c r="R225" s="100">
        <f>'მიზნ.გრანტის საკასო '!J224-'მიზნ.გრანტის საკასო '!I224</f>
        <v>0</v>
      </c>
      <c r="S225" s="105" t="e">
        <f t="shared" si="52"/>
        <v>#REF!</v>
      </c>
      <c r="T225" s="88" t="e">
        <f t="shared" si="56"/>
        <v>#REF!</v>
      </c>
      <c r="U225" s="88" t="e">
        <f t="shared" si="57"/>
        <v>#REF!</v>
      </c>
      <c r="V225" s="88">
        <f t="shared" si="58"/>
        <v>0</v>
      </c>
      <c r="W225" s="100">
        <f t="shared" si="59"/>
        <v>0</v>
      </c>
      <c r="X225" s="92"/>
      <c r="Y225" s="10"/>
      <c r="Z225" s="10">
        <v>0</v>
      </c>
      <c r="AA225" s="10">
        <v>0</v>
      </c>
      <c r="AB225" s="10">
        <v>0</v>
      </c>
    </row>
    <row r="226" spans="1:28" x14ac:dyDescent="0.25">
      <c r="A226" t="e">
        <f t="shared" si="51"/>
        <v>#REF!</v>
      </c>
      <c r="B226" s="8"/>
      <c r="C226" s="9" t="s">
        <v>15</v>
      </c>
      <c r="D226" s="105" t="e">
        <f>'დაზუსტ. ბიუჯ.'!#REF!</f>
        <v>#REF!</v>
      </c>
      <c r="E226" s="88" t="e">
        <f>'დაზუსტ. საკუთ.'!#REF!</f>
        <v>#REF!</v>
      </c>
      <c r="F226" s="88" t="e">
        <f>'დაზუსტ. ბიუჯ. ფონდ.'!#REF!</f>
        <v>#REF!</v>
      </c>
      <c r="G226" s="88">
        <f>'გრანტის საკასო'!D225</f>
        <v>0</v>
      </c>
      <c r="H226" s="88">
        <f>'მიზნ.გრანტის საკასო '!D225</f>
        <v>0</v>
      </c>
      <c r="I226" s="105" t="e">
        <f>'დაზუსტ. ბიუჯ.'!#REF!-'დაზუსტ. ბიუჯ.'!#REF!</f>
        <v>#REF!</v>
      </c>
      <c r="J226" s="88" t="e">
        <f>'დაზუსტ. საკუთ.'!#REF!-'დაზუსტ. საკუთ.'!#REF!</f>
        <v>#REF!</v>
      </c>
      <c r="K226" s="88" t="e">
        <f>'დაზუსტ. ბიუჯ. ფონდ.'!#REF!-'დაზუსტ. ბიუჯ. ფონდ.'!#REF!</f>
        <v>#REF!</v>
      </c>
      <c r="L226" s="88">
        <f>'გრანტის საკასო'!E225</f>
        <v>0</v>
      </c>
      <c r="M226" s="100">
        <f>'მიზნ.გრანტის საკასო '!E225-'მიზნ.გრანტის საკასო '!D225</f>
        <v>0</v>
      </c>
      <c r="N226" s="105" t="e">
        <f>'დაზუსტ. ბიუჯ.'!#REF!-'დაზუსტ. ბიუჯ.'!#REF!</f>
        <v>#REF!</v>
      </c>
      <c r="O226" s="88" t="e">
        <f>'დაზუსტ. საკუთ.'!#REF!-'დაზუსტ. საკუთ.'!#REF!</f>
        <v>#REF!</v>
      </c>
      <c r="P226" s="88" t="e">
        <f>'დაზუსტ. ბიუჯ. ფონდ.'!#REF!</f>
        <v>#REF!</v>
      </c>
      <c r="Q226" s="88">
        <f>'გრანტის საკასო'!J225</f>
        <v>0</v>
      </c>
      <c r="R226" s="100">
        <f>'მიზნ.გრანტის საკასო '!J225-'მიზნ.გრანტის საკასო '!I225</f>
        <v>0</v>
      </c>
      <c r="S226" s="105" t="e">
        <f t="shared" si="52"/>
        <v>#REF!</v>
      </c>
      <c r="T226" s="88" t="e">
        <f t="shared" si="56"/>
        <v>#REF!</v>
      </c>
      <c r="U226" s="88" t="e">
        <f t="shared" si="57"/>
        <v>#REF!</v>
      </c>
      <c r="V226" s="88">
        <f t="shared" si="58"/>
        <v>0</v>
      </c>
      <c r="W226" s="100">
        <f t="shared" si="59"/>
        <v>0</v>
      </c>
      <c r="X226" s="92"/>
      <c r="Y226" s="10"/>
      <c r="Z226" s="10">
        <v>0</v>
      </c>
      <c r="AA226" s="10">
        <v>0</v>
      </c>
      <c r="AB226" s="10">
        <v>0</v>
      </c>
    </row>
    <row r="227" spans="1:28" x14ac:dyDescent="0.25">
      <c r="A227" t="e">
        <f t="shared" si="51"/>
        <v>#REF!</v>
      </c>
      <c r="B227" s="8"/>
      <c r="C227" s="9" t="s">
        <v>16</v>
      </c>
      <c r="D227" s="105" t="e">
        <f>'დაზუსტ. ბიუჯ.'!#REF!</f>
        <v>#REF!</v>
      </c>
      <c r="E227" s="88" t="e">
        <f>'დაზუსტ. საკუთ.'!#REF!</f>
        <v>#REF!</v>
      </c>
      <c r="F227" s="88" t="e">
        <f>'დაზუსტ. ბიუჯ. ფონდ.'!#REF!</f>
        <v>#REF!</v>
      </c>
      <c r="G227" s="88">
        <f>'გრანტის საკასო'!D226</f>
        <v>0</v>
      </c>
      <c r="H227" s="88">
        <f>'მიზნ.გრანტის საკასო '!D226</f>
        <v>0</v>
      </c>
      <c r="I227" s="105" t="e">
        <f>'დაზუსტ. ბიუჯ.'!#REF!-'დაზუსტ. ბიუჯ.'!#REF!</f>
        <v>#REF!</v>
      </c>
      <c r="J227" s="88" t="e">
        <f>'დაზუსტ. საკუთ.'!#REF!-'დაზუსტ. საკუთ.'!#REF!</f>
        <v>#REF!</v>
      </c>
      <c r="K227" s="88" t="e">
        <f>'დაზუსტ. ბიუჯ. ფონდ.'!#REF!-'დაზუსტ. ბიუჯ. ფონდ.'!#REF!</f>
        <v>#REF!</v>
      </c>
      <c r="L227" s="88">
        <f>'გრანტის საკასო'!E226</f>
        <v>0</v>
      </c>
      <c r="M227" s="100">
        <f>'მიზნ.გრანტის საკასო '!E226-'მიზნ.გრანტის საკასო '!D226</f>
        <v>0</v>
      </c>
      <c r="N227" s="105" t="e">
        <f>'დაზუსტ. ბიუჯ.'!#REF!-'დაზუსტ. ბიუჯ.'!#REF!</f>
        <v>#REF!</v>
      </c>
      <c r="O227" s="88" t="e">
        <f>'დაზუსტ. საკუთ.'!#REF!-'დაზუსტ. საკუთ.'!#REF!</f>
        <v>#REF!</v>
      </c>
      <c r="P227" s="88" t="e">
        <f>'დაზუსტ. ბიუჯ. ფონდ.'!#REF!</f>
        <v>#REF!</v>
      </c>
      <c r="Q227" s="88">
        <f>'გრანტის საკასო'!J226</f>
        <v>0</v>
      </c>
      <c r="R227" s="100">
        <f>'მიზნ.გრანტის საკასო '!J226-'მიზნ.გრანტის საკასო '!I226</f>
        <v>0</v>
      </c>
      <c r="S227" s="105" t="e">
        <f t="shared" si="52"/>
        <v>#REF!</v>
      </c>
      <c r="T227" s="88" t="e">
        <f t="shared" si="56"/>
        <v>#REF!</v>
      </c>
      <c r="U227" s="88" t="e">
        <f t="shared" si="57"/>
        <v>#REF!</v>
      </c>
      <c r="V227" s="88">
        <f t="shared" si="58"/>
        <v>0</v>
      </c>
      <c r="W227" s="100">
        <f t="shared" si="59"/>
        <v>0</v>
      </c>
      <c r="X227" s="92"/>
      <c r="Y227" s="10"/>
      <c r="Z227" s="10">
        <v>0</v>
      </c>
      <c r="AA227" s="10">
        <v>0</v>
      </c>
      <c r="AB227" s="10">
        <v>0</v>
      </c>
    </row>
    <row r="228" spans="1:28" x14ac:dyDescent="0.25">
      <c r="A228" t="e">
        <f t="shared" si="51"/>
        <v>#REF!</v>
      </c>
      <c r="B228" s="8"/>
      <c r="C228" s="9" t="s">
        <v>17</v>
      </c>
      <c r="D228" s="105" t="e">
        <f>'დაზუსტ. ბიუჯ.'!#REF!</f>
        <v>#REF!</v>
      </c>
      <c r="E228" s="88" t="e">
        <f>'დაზუსტ. საკუთ.'!#REF!</f>
        <v>#REF!</v>
      </c>
      <c r="F228" s="88" t="e">
        <f>'დაზუსტ. ბიუჯ. ფონდ.'!#REF!</f>
        <v>#REF!</v>
      </c>
      <c r="G228" s="88">
        <f>'გრანტის საკასო'!D227</f>
        <v>0</v>
      </c>
      <c r="H228" s="88">
        <f>'მიზნ.გრანტის საკასო '!D227</f>
        <v>0</v>
      </c>
      <c r="I228" s="105" t="e">
        <f>'დაზუსტ. ბიუჯ.'!#REF!-'დაზუსტ. ბიუჯ.'!#REF!</f>
        <v>#REF!</v>
      </c>
      <c r="J228" s="88" t="e">
        <f>'დაზუსტ. საკუთ.'!#REF!-'დაზუსტ. საკუთ.'!#REF!</f>
        <v>#REF!</v>
      </c>
      <c r="K228" s="88" t="e">
        <f>'დაზუსტ. ბიუჯ. ფონდ.'!#REF!-'დაზუსტ. ბიუჯ. ფონდ.'!#REF!</f>
        <v>#REF!</v>
      </c>
      <c r="L228" s="88">
        <f>'გრანტის საკასო'!E227</f>
        <v>0</v>
      </c>
      <c r="M228" s="100">
        <f>'მიზნ.გრანტის საკასო '!E227-'მიზნ.გრანტის საკასო '!D227</f>
        <v>0</v>
      </c>
      <c r="N228" s="105" t="e">
        <f>'დაზუსტ. ბიუჯ.'!#REF!-'დაზუსტ. ბიუჯ.'!#REF!</f>
        <v>#REF!</v>
      </c>
      <c r="O228" s="88" t="e">
        <f>'დაზუსტ. საკუთ.'!#REF!-'დაზუსტ. საკუთ.'!#REF!</f>
        <v>#REF!</v>
      </c>
      <c r="P228" s="88" t="e">
        <f>'დაზუსტ. ბიუჯ. ფონდ.'!#REF!</f>
        <v>#REF!</v>
      </c>
      <c r="Q228" s="88">
        <f>'გრანტის საკასო'!J227</f>
        <v>0</v>
      </c>
      <c r="R228" s="100">
        <f>'მიზნ.გრანტის საკასო '!J227-'მიზნ.გრანტის საკასო '!I227</f>
        <v>0</v>
      </c>
      <c r="S228" s="105" t="e">
        <f t="shared" si="52"/>
        <v>#REF!</v>
      </c>
      <c r="T228" s="88" t="e">
        <f t="shared" si="56"/>
        <v>#REF!</v>
      </c>
      <c r="U228" s="88" t="e">
        <f t="shared" si="57"/>
        <v>#REF!</v>
      </c>
      <c r="V228" s="88">
        <f t="shared" si="58"/>
        <v>0</v>
      </c>
      <c r="W228" s="100">
        <f t="shared" si="59"/>
        <v>0</v>
      </c>
      <c r="X228" s="92"/>
      <c r="Y228" s="10"/>
      <c r="Z228" s="10">
        <v>0</v>
      </c>
      <c r="AA228" s="10">
        <v>0</v>
      </c>
      <c r="AB228" s="10">
        <v>0</v>
      </c>
    </row>
    <row r="229" spans="1:28" x14ac:dyDescent="0.25">
      <c r="A229" t="e">
        <f t="shared" si="51"/>
        <v>#REF!</v>
      </c>
      <c r="B229" s="5"/>
      <c r="C229" s="6" t="s">
        <v>18</v>
      </c>
      <c r="D229" s="104" t="e">
        <f>'დაზუსტ. ბიუჯ.'!#REF!</f>
        <v>#REF!</v>
      </c>
      <c r="E229" s="87" t="e">
        <f>'დაზუსტ. საკუთ.'!#REF!</f>
        <v>#REF!</v>
      </c>
      <c r="F229" s="87" t="e">
        <f>'დაზუსტ. ბიუჯ. ფონდ.'!#REF!</f>
        <v>#REF!</v>
      </c>
      <c r="G229" s="87">
        <f>'გრანტის საკასო'!D228</f>
        <v>0</v>
      </c>
      <c r="H229" s="87">
        <f>'მიზნ.გრანტის საკასო '!D228</f>
        <v>0</v>
      </c>
      <c r="I229" s="104" t="e">
        <f>'დაზუსტ. ბიუჯ.'!#REF!-'დაზუსტ. ბიუჯ.'!#REF!</f>
        <v>#REF!</v>
      </c>
      <c r="J229" s="87" t="e">
        <f>'დაზუსტ. საკუთ.'!#REF!-'დაზუსტ. საკუთ.'!#REF!</f>
        <v>#REF!</v>
      </c>
      <c r="K229" s="87" t="e">
        <f>'დაზუსტ. ბიუჯ. ფონდ.'!#REF!-'დაზუსტ. ბიუჯ. ფონდ.'!#REF!</f>
        <v>#REF!</v>
      </c>
      <c r="L229" s="87">
        <f>'გრანტის საკასო'!E228</f>
        <v>0</v>
      </c>
      <c r="M229" s="99">
        <f>'მიზნ.გრანტის საკასო '!E228-'მიზნ.გრანტის საკასო '!D228</f>
        <v>0</v>
      </c>
      <c r="N229" s="104" t="e">
        <f>'დაზუსტ. ბიუჯ.'!#REF!-'დაზუსტ. ბიუჯ.'!#REF!</f>
        <v>#REF!</v>
      </c>
      <c r="O229" s="87" t="e">
        <f>'დაზუსტ. საკუთ.'!#REF!-'დაზუსტ. საკუთ.'!#REF!</f>
        <v>#REF!</v>
      </c>
      <c r="P229" s="87" t="e">
        <f>'დაზუსტ. ბიუჯ. ფონდ.'!#REF!</f>
        <v>#REF!</v>
      </c>
      <c r="Q229" s="87">
        <f>'გრანტის საკასო'!J228</f>
        <v>0</v>
      </c>
      <c r="R229" s="99">
        <f>'მიზნ.გრანტის საკასო '!J228-'მიზნ.გრანტის საკასო '!I228</f>
        <v>0</v>
      </c>
      <c r="S229" s="104" t="e">
        <f t="shared" si="52"/>
        <v>#REF!</v>
      </c>
      <c r="T229" s="87" t="e">
        <f t="shared" si="56"/>
        <v>#REF!</v>
      </c>
      <c r="U229" s="87" t="e">
        <f t="shared" si="57"/>
        <v>#REF!</v>
      </c>
      <c r="V229" s="87">
        <f t="shared" si="58"/>
        <v>0</v>
      </c>
      <c r="W229" s="99">
        <f t="shared" si="59"/>
        <v>0</v>
      </c>
      <c r="X229" s="91"/>
      <c r="Y229" s="7"/>
      <c r="Z229" s="7">
        <v>0</v>
      </c>
      <c r="AA229" s="7">
        <v>0</v>
      </c>
      <c r="AB229" s="7">
        <v>0</v>
      </c>
    </row>
    <row r="230" spans="1:28" x14ac:dyDescent="0.25">
      <c r="A230" t="e">
        <f t="shared" si="51"/>
        <v>#REF!</v>
      </c>
      <c r="B230" s="5"/>
      <c r="C230" s="6" t="s">
        <v>19</v>
      </c>
      <c r="D230" s="104" t="e">
        <f>'დაზუსტ. ბიუჯ.'!#REF!</f>
        <v>#REF!</v>
      </c>
      <c r="E230" s="87" t="e">
        <f>'დაზუსტ. საკუთ.'!#REF!</f>
        <v>#REF!</v>
      </c>
      <c r="F230" s="87" t="e">
        <f>'დაზუსტ. ბიუჯ. ფონდ.'!#REF!</f>
        <v>#REF!</v>
      </c>
      <c r="G230" s="87">
        <f>'გრანტის საკასო'!D229</f>
        <v>0</v>
      </c>
      <c r="H230" s="87">
        <f>'მიზნ.გრანტის საკასო '!D229</f>
        <v>0</v>
      </c>
      <c r="I230" s="104" t="e">
        <f>'დაზუსტ. ბიუჯ.'!#REF!-'დაზუსტ. ბიუჯ.'!#REF!</f>
        <v>#REF!</v>
      </c>
      <c r="J230" s="87" t="e">
        <f>'დაზუსტ. საკუთ.'!#REF!-'დაზუსტ. საკუთ.'!#REF!</f>
        <v>#REF!</v>
      </c>
      <c r="K230" s="87" t="e">
        <f>'დაზუსტ. ბიუჯ. ფონდ.'!#REF!-'დაზუსტ. ბიუჯ. ფონდ.'!#REF!</f>
        <v>#REF!</v>
      </c>
      <c r="L230" s="87">
        <f>'გრანტის საკასო'!E229</f>
        <v>0</v>
      </c>
      <c r="M230" s="99">
        <f>'მიზნ.გრანტის საკასო '!E229-'მიზნ.გრანტის საკასო '!D229</f>
        <v>0</v>
      </c>
      <c r="N230" s="104" t="e">
        <f>'დაზუსტ. ბიუჯ.'!#REF!-'დაზუსტ. ბიუჯ.'!#REF!</f>
        <v>#REF!</v>
      </c>
      <c r="O230" s="87" t="e">
        <f>'დაზუსტ. საკუთ.'!#REF!-'დაზუსტ. საკუთ.'!#REF!</f>
        <v>#REF!</v>
      </c>
      <c r="P230" s="87" t="e">
        <f>'დაზუსტ. ბიუჯ. ფონდ.'!#REF!</f>
        <v>#REF!</v>
      </c>
      <c r="Q230" s="87">
        <f>'გრანტის საკასო'!J229</f>
        <v>0</v>
      </c>
      <c r="R230" s="99">
        <f>'მიზნ.გრანტის საკასო '!J229-'მიზნ.გრანტის საკასო '!I229</f>
        <v>0</v>
      </c>
      <c r="S230" s="104" t="e">
        <f t="shared" si="52"/>
        <v>#REF!</v>
      </c>
      <c r="T230" s="87" t="e">
        <f t="shared" si="56"/>
        <v>#REF!</v>
      </c>
      <c r="U230" s="87" t="e">
        <f t="shared" si="57"/>
        <v>#REF!</v>
      </c>
      <c r="V230" s="87">
        <f t="shared" si="58"/>
        <v>0</v>
      </c>
      <c r="W230" s="99">
        <f t="shared" si="59"/>
        <v>0</v>
      </c>
      <c r="X230" s="91"/>
      <c r="Y230" s="7"/>
      <c r="Z230" s="7">
        <v>0</v>
      </c>
      <c r="AA230" s="7">
        <v>0</v>
      </c>
      <c r="AB230" s="7">
        <v>0</v>
      </c>
    </row>
    <row r="231" spans="1:28" ht="15.75" thickBot="1" x14ac:dyDescent="0.3">
      <c r="A231" t="e">
        <f t="shared" si="51"/>
        <v>#REF!</v>
      </c>
      <c r="B231" s="11"/>
      <c r="C231" s="12" t="s">
        <v>20</v>
      </c>
      <c r="D231" s="106" t="e">
        <f>'დაზუსტ. ბიუჯ.'!#REF!</f>
        <v>#REF!</v>
      </c>
      <c r="E231" s="89" t="e">
        <f>'დაზუსტ. საკუთ.'!#REF!</f>
        <v>#REF!</v>
      </c>
      <c r="F231" s="89" t="e">
        <f>'დაზუსტ. ბიუჯ. ფონდ.'!#REF!</f>
        <v>#REF!</v>
      </c>
      <c r="G231" s="89">
        <f>'გრანტის საკასო'!D230</f>
        <v>0</v>
      </c>
      <c r="H231" s="89">
        <f>'მიზნ.გრანტის საკასო '!D230</f>
        <v>0</v>
      </c>
      <c r="I231" s="106" t="e">
        <f>'დაზუსტ. ბიუჯ.'!#REF!-'დაზუსტ. ბიუჯ.'!#REF!</f>
        <v>#REF!</v>
      </c>
      <c r="J231" s="89" t="e">
        <f>'დაზუსტ. საკუთ.'!#REF!-'დაზუსტ. საკუთ.'!#REF!</f>
        <v>#REF!</v>
      </c>
      <c r="K231" s="89" t="e">
        <f>'დაზუსტ. ბიუჯ. ფონდ.'!#REF!-'დაზუსტ. ბიუჯ. ფონდ.'!#REF!</f>
        <v>#REF!</v>
      </c>
      <c r="L231" s="89">
        <f>'გრანტის საკასო'!E230</f>
        <v>0</v>
      </c>
      <c r="M231" s="101">
        <f>'მიზნ.გრანტის საკასო '!E230-'მიზნ.გრანტის საკასო '!D230</f>
        <v>0</v>
      </c>
      <c r="N231" s="106" t="e">
        <f>'დაზუსტ. ბიუჯ.'!#REF!-'დაზუსტ. ბიუჯ.'!#REF!</f>
        <v>#REF!</v>
      </c>
      <c r="O231" s="89" t="e">
        <f>'დაზუსტ. საკუთ.'!#REF!-'დაზუსტ. საკუთ.'!#REF!</f>
        <v>#REF!</v>
      </c>
      <c r="P231" s="89" t="e">
        <f>'დაზუსტ. ბიუჯ. ფონდ.'!#REF!</f>
        <v>#REF!</v>
      </c>
      <c r="Q231" s="89">
        <f>'გრანტის საკასო'!J230</f>
        <v>0</v>
      </c>
      <c r="R231" s="101">
        <f>'მიზნ.გრანტის საკასო '!J230-'მიზნ.გრანტის საკასო '!I230</f>
        <v>0</v>
      </c>
      <c r="S231" s="106" t="e">
        <f t="shared" si="52"/>
        <v>#REF!</v>
      </c>
      <c r="T231" s="89" t="e">
        <f t="shared" si="56"/>
        <v>#REF!</v>
      </c>
      <c r="U231" s="89" t="e">
        <f t="shared" si="57"/>
        <v>#REF!</v>
      </c>
      <c r="V231" s="89">
        <f t="shared" si="58"/>
        <v>0</v>
      </c>
      <c r="W231" s="101">
        <f t="shared" si="59"/>
        <v>0</v>
      </c>
      <c r="X231" s="93"/>
      <c r="Y231" s="13"/>
      <c r="Z231" s="13">
        <v>0</v>
      </c>
      <c r="AA231" s="13">
        <v>0</v>
      </c>
      <c r="AB231" s="13">
        <v>0</v>
      </c>
    </row>
    <row r="232" spans="1:28" ht="31.5" thickTop="1" thickBot="1" x14ac:dyDescent="0.3">
      <c r="A232" t="e">
        <f t="shared" si="51"/>
        <v>#REF!</v>
      </c>
      <c r="B232" s="3" t="s">
        <v>56</v>
      </c>
      <c r="C232" s="14" t="s">
        <v>57</v>
      </c>
      <c r="D232" s="103" t="e">
        <f>'დაზუსტ. ბიუჯ.'!#REF!</f>
        <v>#REF!</v>
      </c>
      <c r="E232" s="86" t="e">
        <f>'დაზუსტ. საკუთ.'!#REF!</f>
        <v>#REF!</v>
      </c>
      <c r="F232" s="86" t="e">
        <f>'დაზუსტ. ბიუჯ. ფონდ.'!#REF!</f>
        <v>#REF!</v>
      </c>
      <c r="G232" s="86">
        <f>'გრანტის საკასო'!D231</f>
        <v>0</v>
      </c>
      <c r="H232" s="86">
        <f>'მიზნ.გრანტის საკასო '!D231</f>
        <v>0</v>
      </c>
      <c r="I232" s="103" t="e">
        <f>'დაზუსტ. ბიუჯ.'!#REF!-'დაზუსტ. ბიუჯ.'!#REF!</f>
        <v>#REF!</v>
      </c>
      <c r="J232" s="86" t="e">
        <f>'დაზუსტ. საკუთ.'!#REF!-'დაზუსტ. საკუთ.'!#REF!</f>
        <v>#REF!</v>
      </c>
      <c r="K232" s="86" t="e">
        <f>'დაზუსტ. ბიუჯ. ფონდ.'!#REF!-'დაზუსტ. ბიუჯ. ფონდ.'!#REF!</f>
        <v>#REF!</v>
      </c>
      <c r="L232" s="86">
        <f>'გრანტის საკასო'!E231</f>
        <v>0</v>
      </c>
      <c r="M232" s="102">
        <f>'მიზნ.გრანტის საკასო '!E231-'მიზნ.გრანტის საკასო '!D231</f>
        <v>0</v>
      </c>
      <c r="N232" s="103" t="e">
        <f>'დაზუსტ. ბიუჯ.'!#REF!-'დაზუსტ. ბიუჯ.'!#REF!</f>
        <v>#REF!</v>
      </c>
      <c r="O232" s="86" t="e">
        <f>'დაზუსტ. საკუთ.'!#REF!-'დაზუსტ. საკუთ.'!#REF!</f>
        <v>#REF!</v>
      </c>
      <c r="P232" s="86" t="e">
        <f>'დაზუსტ. ბიუჯ. ფონდ.'!#REF!</f>
        <v>#REF!</v>
      </c>
      <c r="Q232" s="86">
        <f>'გრანტის საკასო'!J231</f>
        <v>0</v>
      </c>
      <c r="R232" s="102">
        <f>'მიზნ.გრანტის საკასო '!J231-'მიზნ.გრანტის საკასო '!I231</f>
        <v>0</v>
      </c>
      <c r="S232" s="103" t="e">
        <f t="shared" si="52"/>
        <v>#REF!</v>
      </c>
      <c r="T232" s="86" t="e">
        <f t="shared" si="56"/>
        <v>#REF!</v>
      </c>
      <c r="U232" s="86" t="e">
        <f t="shared" si="57"/>
        <v>#REF!</v>
      </c>
      <c r="V232" s="86">
        <f t="shared" si="58"/>
        <v>0</v>
      </c>
      <c r="W232" s="102">
        <f t="shared" si="59"/>
        <v>0</v>
      </c>
      <c r="X232" s="94"/>
      <c r="Y232" s="4"/>
      <c r="Z232" s="4">
        <f t="shared" ref="Z232:AB232" si="62">SUM(Z233,Z241,Z242,Z243)</f>
        <v>0</v>
      </c>
      <c r="AA232" s="4">
        <f t="shared" si="62"/>
        <v>0</v>
      </c>
      <c r="AB232" s="4">
        <f t="shared" si="62"/>
        <v>0</v>
      </c>
    </row>
    <row r="233" spans="1:28" ht="15.75" thickTop="1" x14ac:dyDescent="0.25">
      <c r="A233" t="e">
        <f t="shared" si="51"/>
        <v>#REF!</v>
      </c>
      <c r="B233" s="5"/>
      <c r="C233" s="6" t="s">
        <v>10</v>
      </c>
      <c r="D233" s="104" t="e">
        <f>'დაზუსტ. ბიუჯ.'!#REF!</f>
        <v>#REF!</v>
      </c>
      <c r="E233" s="87" t="e">
        <f>'დაზუსტ. საკუთ.'!#REF!</f>
        <v>#REF!</v>
      </c>
      <c r="F233" s="87" t="e">
        <f>'დაზუსტ. ბიუჯ. ფონდ.'!#REF!</f>
        <v>#REF!</v>
      </c>
      <c r="G233" s="87">
        <f>'გრანტის საკასო'!D232</f>
        <v>0</v>
      </c>
      <c r="H233" s="87">
        <f>'მიზნ.გრანტის საკასო '!D232</f>
        <v>0</v>
      </c>
      <c r="I233" s="104" t="e">
        <f>'დაზუსტ. ბიუჯ.'!#REF!-'დაზუსტ. ბიუჯ.'!#REF!</f>
        <v>#REF!</v>
      </c>
      <c r="J233" s="87" t="e">
        <f>'დაზუსტ. საკუთ.'!#REF!-'დაზუსტ. საკუთ.'!#REF!</f>
        <v>#REF!</v>
      </c>
      <c r="K233" s="87" t="e">
        <f>'დაზუსტ. ბიუჯ. ფონდ.'!#REF!-'დაზუსტ. ბიუჯ. ფონდ.'!#REF!</f>
        <v>#REF!</v>
      </c>
      <c r="L233" s="87">
        <f>'გრანტის საკასო'!E232</f>
        <v>0</v>
      </c>
      <c r="M233" s="99">
        <f>'მიზნ.გრანტის საკასო '!E232-'მიზნ.გრანტის საკასო '!D232</f>
        <v>0</v>
      </c>
      <c r="N233" s="104" t="e">
        <f>'დაზუსტ. ბიუჯ.'!#REF!-'დაზუსტ. ბიუჯ.'!#REF!</f>
        <v>#REF!</v>
      </c>
      <c r="O233" s="87" t="e">
        <f>'დაზუსტ. საკუთ.'!#REF!-'დაზუსტ. საკუთ.'!#REF!</f>
        <v>#REF!</v>
      </c>
      <c r="P233" s="87" t="e">
        <f>'დაზუსტ. ბიუჯ. ფონდ.'!#REF!</f>
        <v>#REF!</v>
      </c>
      <c r="Q233" s="87">
        <f>'გრანტის საკასო'!J232</f>
        <v>0</v>
      </c>
      <c r="R233" s="99">
        <f>'მიზნ.გრანტის საკასო '!J232-'მიზნ.გრანტის საკასო '!I232</f>
        <v>0</v>
      </c>
      <c r="S233" s="104" t="e">
        <f t="shared" si="52"/>
        <v>#REF!</v>
      </c>
      <c r="T233" s="87" t="e">
        <f t="shared" si="56"/>
        <v>#REF!</v>
      </c>
      <c r="U233" s="87" t="e">
        <f t="shared" si="57"/>
        <v>#REF!</v>
      </c>
      <c r="V233" s="87">
        <f t="shared" si="58"/>
        <v>0</v>
      </c>
      <c r="W233" s="99">
        <f t="shared" si="59"/>
        <v>0</v>
      </c>
      <c r="X233" s="91"/>
      <c r="Y233" s="7"/>
      <c r="Z233" s="7">
        <f t="shared" ref="Z233:AB233" si="63">SUM(Z234:Z240)</f>
        <v>0</v>
      </c>
      <c r="AA233" s="7">
        <f t="shared" si="63"/>
        <v>0</v>
      </c>
      <c r="AB233" s="7">
        <f t="shared" si="63"/>
        <v>0</v>
      </c>
    </row>
    <row r="234" spans="1:28" x14ac:dyDescent="0.25">
      <c r="A234" t="e">
        <f t="shared" si="51"/>
        <v>#REF!</v>
      </c>
      <c r="B234" s="8"/>
      <c r="C234" s="9" t="s">
        <v>11</v>
      </c>
      <c r="D234" s="105" t="e">
        <f>'დაზუსტ. ბიუჯ.'!#REF!</f>
        <v>#REF!</v>
      </c>
      <c r="E234" s="88" t="e">
        <f>'დაზუსტ. საკუთ.'!#REF!</f>
        <v>#REF!</v>
      </c>
      <c r="F234" s="88" t="e">
        <f>'დაზუსტ. ბიუჯ. ფონდ.'!#REF!</f>
        <v>#REF!</v>
      </c>
      <c r="G234" s="88">
        <f>'გრანტის საკასო'!D233</f>
        <v>0</v>
      </c>
      <c r="H234" s="88">
        <f>'მიზნ.გრანტის საკასო '!D233</f>
        <v>0</v>
      </c>
      <c r="I234" s="105" t="e">
        <f>'დაზუსტ. ბიუჯ.'!#REF!-'დაზუსტ. ბიუჯ.'!#REF!</f>
        <v>#REF!</v>
      </c>
      <c r="J234" s="88" t="e">
        <f>'დაზუსტ. საკუთ.'!#REF!-'დაზუსტ. საკუთ.'!#REF!</f>
        <v>#REF!</v>
      </c>
      <c r="K234" s="88" t="e">
        <f>'დაზუსტ. ბიუჯ. ფონდ.'!#REF!-'დაზუსტ. ბიუჯ. ფონდ.'!#REF!</f>
        <v>#REF!</v>
      </c>
      <c r="L234" s="88">
        <f>'გრანტის საკასო'!E233</f>
        <v>0</v>
      </c>
      <c r="M234" s="100">
        <f>'მიზნ.გრანტის საკასო '!E233-'მიზნ.გრანტის საკასო '!D233</f>
        <v>0</v>
      </c>
      <c r="N234" s="105" t="e">
        <f>'დაზუსტ. ბიუჯ.'!#REF!-'დაზუსტ. ბიუჯ.'!#REF!</f>
        <v>#REF!</v>
      </c>
      <c r="O234" s="88" t="e">
        <f>'დაზუსტ. საკუთ.'!#REF!-'დაზუსტ. საკუთ.'!#REF!</f>
        <v>#REF!</v>
      </c>
      <c r="P234" s="88" t="e">
        <f>'დაზუსტ. ბიუჯ. ფონდ.'!#REF!</f>
        <v>#REF!</v>
      </c>
      <c r="Q234" s="88">
        <f>'გრანტის საკასო'!J233</f>
        <v>0</v>
      </c>
      <c r="R234" s="100">
        <f>'მიზნ.გრანტის საკასო '!J233-'მიზნ.გრანტის საკასო '!I233</f>
        <v>0</v>
      </c>
      <c r="S234" s="105" t="e">
        <f t="shared" si="52"/>
        <v>#REF!</v>
      </c>
      <c r="T234" s="88" t="e">
        <f t="shared" si="56"/>
        <v>#REF!</v>
      </c>
      <c r="U234" s="88" t="e">
        <f t="shared" si="57"/>
        <v>#REF!</v>
      </c>
      <c r="V234" s="88">
        <f t="shared" si="58"/>
        <v>0</v>
      </c>
      <c r="W234" s="100">
        <f t="shared" si="59"/>
        <v>0</v>
      </c>
      <c r="X234" s="92"/>
      <c r="Y234" s="10"/>
      <c r="Z234" s="10">
        <v>0</v>
      </c>
      <c r="AA234" s="10">
        <v>0</v>
      </c>
      <c r="AB234" s="10">
        <v>0</v>
      </c>
    </row>
    <row r="235" spans="1:28" x14ac:dyDescent="0.25">
      <c r="A235" t="e">
        <f t="shared" si="51"/>
        <v>#REF!</v>
      </c>
      <c r="B235" s="8"/>
      <c r="C235" s="9" t="s">
        <v>12</v>
      </c>
      <c r="D235" s="105" t="e">
        <f>'დაზუსტ. ბიუჯ.'!#REF!</f>
        <v>#REF!</v>
      </c>
      <c r="E235" s="88" t="e">
        <f>'დაზუსტ. საკუთ.'!#REF!</f>
        <v>#REF!</v>
      </c>
      <c r="F235" s="88" t="e">
        <f>'დაზუსტ. ბიუჯ. ფონდ.'!#REF!</f>
        <v>#REF!</v>
      </c>
      <c r="G235" s="88">
        <f>'გრანტის საკასო'!D234</f>
        <v>0</v>
      </c>
      <c r="H235" s="88">
        <f>'მიზნ.გრანტის საკასო '!D234</f>
        <v>0</v>
      </c>
      <c r="I235" s="105" t="e">
        <f>'დაზუსტ. ბიუჯ.'!#REF!-'დაზუსტ. ბიუჯ.'!#REF!</f>
        <v>#REF!</v>
      </c>
      <c r="J235" s="88" t="e">
        <f>'დაზუსტ. საკუთ.'!#REF!-'დაზუსტ. საკუთ.'!#REF!</f>
        <v>#REF!</v>
      </c>
      <c r="K235" s="88" t="e">
        <f>'დაზუსტ. ბიუჯ. ფონდ.'!#REF!-'დაზუსტ. ბიუჯ. ფონდ.'!#REF!</f>
        <v>#REF!</v>
      </c>
      <c r="L235" s="88">
        <f>'გრანტის საკასო'!E234</f>
        <v>0</v>
      </c>
      <c r="M235" s="100">
        <f>'მიზნ.გრანტის საკასო '!E234-'მიზნ.გრანტის საკასო '!D234</f>
        <v>0</v>
      </c>
      <c r="N235" s="105" t="e">
        <f>'დაზუსტ. ბიუჯ.'!#REF!-'დაზუსტ. ბიუჯ.'!#REF!</f>
        <v>#REF!</v>
      </c>
      <c r="O235" s="88" t="e">
        <f>'დაზუსტ. საკუთ.'!#REF!-'დაზუსტ. საკუთ.'!#REF!</f>
        <v>#REF!</v>
      </c>
      <c r="P235" s="88" t="e">
        <f>'დაზუსტ. ბიუჯ. ფონდ.'!#REF!</f>
        <v>#REF!</v>
      </c>
      <c r="Q235" s="88">
        <f>'გრანტის საკასო'!J234</f>
        <v>0</v>
      </c>
      <c r="R235" s="100">
        <f>'მიზნ.გრანტის საკასო '!J234-'მიზნ.გრანტის საკასო '!I234</f>
        <v>0</v>
      </c>
      <c r="S235" s="105" t="e">
        <f t="shared" si="52"/>
        <v>#REF!</v>
      </c>
      <c r="T235" s="88" t="e">
        <f t="shared" si="56"/>
        <v>#REF!</v>
      </c>
      <c r="U235" s="88" t="e">
        <f t="shared" si="57"/>
        <v>#REF!</v>
      </c>
      <c r="V235" s="88">
        <f t="shared" si="58"/>
        <v>0</v>
      </c>
      <c r="W235" s="100">
        <f t="shared" si="59"/>
        <v>0</v>
      </c>
      <c r="X235" s="92"/>
      <c r="Y235" s="10"/>
      <c r="Z235" s="10">
        <v>0</v>
      </c>
      <c r="AA235" s="10">
        <v>0</v>
      </c>
      <c r="AB235" s="10">
        <v>0</v>
      </c>
    </row>
    <row r="236" spans="1:28" x14ac:dyDescent="0.25">
      <c r="A236" t="e">
        <f t="shared" si="51"/>
        <v>#REF!</v>
      </c>
      <c r="B236" s="8"/>
      <c r="C236" s="9" t="s">
        <v>13</v>
      </c>
      <c r="D236" s="105" t="e">
        <f>'დაზუსტ. ბიუჯ.'!#REF!</f>
        <v>#REF!</v>
      </c>
      <c r="E236" s="88" t="e">
        <f>'დაზუსტ. საკუთ.'!#REF!</f>
        <v>#REF!</v>
      </c>
      <c r="F236" s="88" t="e">
        <f>'დაზუსტ. ბიუჯ. ფონდ.'!#REF!</f>
        <v>#REF!</v>
      </c>
      <c r="G236" s="88">
        <f>'გრანტის საკასო'!D235</f>
        <v>0</v>
      </c>
      <c r="H236" s="88">
        <f>'მიზნ.გრანტის საკასო '!D235</f>
        <v>0</v>
      </c>
      <c r="I236" s="105" t="e">
        <f>'დაზუსტ. ბიუჯ.'!#REF!-'დაზუსტ. ბიუჯ.'!#REF!</f>
        <v>#REF!</v>
      </c>
      <c r="J236" s="88" t="e">
        <f>'დაზუსტ. საკუთ.'!#REF!-'დაზუსტ. საკუთ.'!#REF!</f>
        <v>#REF!</v>
      </c>
      <c r="K236" s="88" t="e">
        <f>'დაზუსტ. ბიუჯ. ფონდ.'!#REF!-'დაზუსტ. ბიუჯ. ფონდ.'!#REF!</f>
        <v>#REF!</v>
      </c>
      <c r="L236" s="88">
        <f>'გრანტის საკასო'!E235</f>
        <v>0</v>
      </c>
      <c r="M236" s="100">
        <f>'მიზნ.გრანტის საკასო '!E235-'მიზნ.გრანტის საკასო '!D235</f>
        <v>0</v>
      </c>
      <c r="N236" s="105" t="e">
        <f>'დაზუსტ. ბიუჯ.'!#REF!-'დაზუსტ. ბიუჯ.'!#REF!</f>
        <v>#REF!</v>
      </c>
      <c r="O236" s="88" t="e">
        <f>'დაზუსტ. საკუთ.'!#REF!-'დაზუსტ. საკუთ.'!#REF!</f>
        <v>#REF!</v>
      </c>
      <c r="P236" s="88" t="e">
        <f>'დაზუსტ. ბიუჯ. ფონდ.'!#REF!</f>
        <v>#REF!</v>
      </c>
      <c r="Q236" s="88">
        <f>'გრანტის საკასო'!J235</f>
        <v>0</v>
      </c>
      <c r="R236" s="100">
        <f>'მიზნ.გრანტის საკასო '!J235-'მიზნ.გრანტის საკასო '!I235</f>
        <v>0</v>
      </c>
      <c r="S236" s="105" t="e">
        <f t="shared" si="52"/>
        <v>#REF!</v>
      </c>
      <c r="T236" s="88" t="e">
        <f t="shared" si="56"/>
        <v>#REF!</v>
      </c>
      <c r="U236" s="88" t="e">
        <f t="shared" si="57"/>
        <v>#REF!</v>
      </c>
      <c r="V236" s="88">
        <f t="shared" si="58"/>
        <v>0</v>
      </c>
      <c r="W236" s="100">
        <f t="shared" si="59"/>
        <v>0</v>
      </c>
      <c r="X236" s="92"/>
      <c r="Y236" s="10"/>
      <c r="Z236" s="10">
        <v>0</v>
      </c>
      <c r="AA236" s="10">
        <v>0</v>
      </c>
      <c r="AB236" s="10">
        <v>0</v>
      </c>
    </row>
    <row r="237" spans="1:28" x14ac:dyDescent="0.25">
      <c r="A237" t="e">
        <f t="shared" si="51"/>
        <v>#REF!</v>
      </c>
      <c r="B237" s="8"/>
      <c r="C237" s="9" t="s">
        <v>14</v>
      </c>
      <c r="D237" s="105" t="e">
        <f>'დაზუსტ. ბიუჯ.'!#REF!</f>
        <v>#REF!</v>
      </c>
      <c r="E237" s="88" t="e">
        <f>'დაზუსტ. საკუთ.'!#REF!</f>
        <v>#REF!</v>
      </c>
      <c r="F237" s="88" t="e">
        <f>'დაზუსტ. ბიუჯ. ფონდ.'!#REF!</f>
        <v>#REF!</v>
      </c>
      <c r="G237" s="88">
        <f>'გრანტის საკასო'!D236</f>
        <v>0</v>
      </c>
      <c r="H237" s="88">
        <f>'მიზნ.გრანტის საკასო '!D236</f>
        <v>0</v>
      </c>
      <c r="I237" s="105" t="e">
        <f>'დაზუსტ. ბიუჯ.'!#REF!-'დაზუსტ. ბიუჯ.'!#REF!</f>
        <v>#REF!</v>
      </c>
      <c r="J237" s="88" t="e">
        <f>'დაზუსტ. საკუთ.'!#REF!-'დაზუსტ. საკუთ.'!#REF!</f>
        <v>#REF!</v>
      </c>
      <c r="K237" s="88" t="e">
        <f>'დაზუსტ. ბიუჯ. ფონდ.'!#REF!-'დაზუსტ. ბიუჯ. ფონდ.'!#REF!</f>
        <v>#REF!</v>
      </c>
      <c r="L237" s="88">
        <f>'გრანტის საკასო'!E236</f>
        <v>0</v>
      </c>
      <c r="M237" s="100">
        <f>'მიზნ.გრანტის საკასო '!E236-'მიზნ.გრანტის საკასო '!D236</f>
        <v>0</v>
      </c>
      <c r="N237" s="105" t="e">
        <f>'დაზუსტ. ბიუჯ.'!#REF!-'დაზუსტ. ბიუჯ.'!#REF!</f>
        <v>#REF!</v>
      </c>
      <c r="O237" s="88" t="e">
        <f>'დაზუსტ. საკუთ.'!#REF!-'დაზუსტ. საკუთ.'!#REF!</f>
        <v>#REF!</v>
      </c>
      <c r="P237" s="88" t="e">
        <f>'დაზუსტ. ბიუჯ. ფონდ.'!#REF!</f>
        <v>#REF!</v>
      </c>
      <c r="Q237" s="88">
        <f>'გრანტის საკასო'!J236</f>
        <v>0</v>
      </c>
      <c r="R237" s="100">
        <f>'მიზნ.გრანტის საკასო '!J236-'მიზნ.გრანტის საკასო '!I236</f>
        <v>0</v>
      </c>
      <c r="S237" s="105" t="e">
        <f t="shared" si="52"/>
        <v>#REF!</v>
      </c>
      <c r="T237" s="88" t="e">
        <f t="shared" si="56"/>
        <v>#REF!</v>
      </c>
      <c r="U237" s="88" t="e">
        <f t="shared" si="57"/>
        <v>#REF!</v>
      </c>
      <c r="V237" s="88">
        <f t="shared" si="58"/>
        <v>0</v>
      </c>
      <c r="W237" s="100">
        <f t="shared" si="59"/>
        <v>0</v>
      </c>
      <c r="X237" s="92"/>
      <c r="Y237" s="10"/>
      <c r="Z237" s="10">
        <v>0</v>
      </c>
      <c r="AA237" s="10">
        <v>0</v>
      </c>
      <c r="AB237" s="10">
        <v>0</v>
      </c>
    </row>
    <row r="238" spans="1:28" x14ac:dyDescent="0.25">
      <c r="A238" t="e">
        <f t="shared" si="51"/>
        <v>#REF!</v>
      </c>
      <c r="B238" s="8"/>
      <c r="C238" s="9" t="s">
        <v>15</v>
      </c>
      <c r="D238" s="105" t="e">
        <f>'დაზუსტ. ბიუჯ.'!#REF!</f>
        <v>#REF!</v>
      </c>
      <c r="E238" s="88" t="e">
        <f>'დაზუსტ. საკუთ.'!#REF!</f>
        <v>#REF!</v>
      </c>
      <c r="F238" s="88" t="e">
        <f>'დაზუსტ. ბიუჯ. ფონდ.'!#REF!</f>
        <v>#REF!</v>
      </c>
      <c r="G238" s="88">
        <f>'გრანტის საკასო'!D237</f>
        <v>0</v>
      </c>
      <c r="H238" s="88">
        <f>'მიზნ.გრანტის საკასო '!D237</f>
        <v>0</v>
      </c>
      <c r="I238" s="105" t="e">
        <f>'დაზუსტ. ბიუჯ.'!#REF!-'დაზუსტ. ბიუჯ.'!#REF!</f>
        <v>#REF!</v>
      </c>
      <c r="J238" s="88" t="e">
        <f>'დაზუსტ. საკუთ.'!#REF!-'დაზუსტ. საკუთ.'!#REF!</f>
        <v>#REF!</v>
      </c>
      <c r="K238" s="88" t="e">
        <f>'დაზუსტ. ბიუჯ. ფონდ.'!#REF!-'დაზუსტ. ბიუჯ. ფონდ.'!#REF!</f>
        <v>#REF!</v>
      </c>
      <c r="L238" s="88">
        <f>'გრანტის საკასო'!E237</f>
        <v>0</v>
      </c>
      <c r="M238" s="100">
        <f>'მიზნ.გრანტის საკასო '!E237-'მიზნ.გრანტის საკასო '!D237</f>
        <v>0</v>
      </c>
      <c r="N238" s="105" t="e">
        <f>'დაზუსტ. ბიუჯ.'!#REF!-'დაზუსტ. ბიუჯ.'!#REF!</f>
        <v>#REF!</v>
      </c>
      <c r="O238" s="88" t="e">
        <f>'დაზუსტ. საკუთ.'!#REF!-'დაზუსტ. საკუთ.'!#REF!</f>
        <v>#REF!</v>
      </c>
      <c r="P238" s="88" t="e">
        <f>'დაზუსტ. ბიუჯ. ფონდ.'!#REF!</f>
        <v>#REF!</v>
      </c>
      <c r="Q238" s="88">
        <f>'გრანტის საკასო'!J237</f>
        <v>0</v>
      </c>
      <c r="R238" s="100">
        <f>'მიზნ.გრანტის საკასო '!J237-'მიზნ.გრანტის საკასო '!I237</f>
        <v>0</v>
      </c>
      <c r="S238" s="105" t="e">
        <f t="shared" si="52"/>
        <v>#REF!</v>
      </c>
      <c r="T238" s="88" t="e">
        <f t="shared" si="56"/>
        <v>#REF!</v>
      </c>
      <c r="U238" s="88" t="e">
        <f t="shared" si="57"/>
        <v>#REF!</v>
      </c>
      <c r="V238" s="88">
        <f t="shared" si="58"/>
        <v>0</v>
      </c>
      <c r="W238" s="100">
        <f t="shared" si="59"/>
        <v>0</v>
      </c>
      <c r="X238" s="92"/>
      <c r="Y238" s="10"/>
      <c r="Z238" s="10">
        <v>0</v>
      </c>
      <c r="AA238" s="10">
        <v>0</v>
      </c>
      <c r="AB238" s="10">
        <v>0</v>
      </c>
    </row>
    <row r="239" spans="1:28" x14ac:dyDescent="0.25">
      <c r="A239" t="e">
        <f t="shared" si="51"/>
        <v>#REF!</v>
      </c>
      <c r="B239" s="8"/>
      <c r="C239" s="9" t="s">
        <v>16</v>
      </c>
      <c r="D239" s="105" t="e">
        <f>'დაზუსტ. ბიუჯ.'!#REF!</f>
        <v>#REF!</v>
      </c>
      <c r="E239" s="88" t="e">
        <f>'დაზუსტ. საკუთ.'!#REF!</f>
        <v>#REF!</v>
      </c>
      <c r="F239" s="88" t="e">
        <f>'დაზუსტ. ბიუჯ. ფონდ.'!#REF!</f>
        <v>#REF!</v>
      </c>
      <c r="G239" s="88">
        <f>'გრანტის საკასო'!D238</f>
        <v>0</v>
      </c>
      <c r="H239" s="88">
        <f>'მიზნ.გრანტის საკასო '!D238</f>
        <v>0</v>
      </c>
      <c r="I239" s="105" t="e">
        <f>'დაზუსტ. ბიუჯ.'!#REF!-'დაზუსტ. ბიუჯ.'!#REF!</f>
        <v>#REF!</v>
      </c>
      <c r="J239" s="88" t="e">
        <f>'დაზუსტ. საკუთ.'!#REF!-'დაზუსტ. საკუთ.'!#REF!</f>
        <v>#REF!</v>
      </c>
      <c r="K239" s="88" t="e">
        <f>'დაზუსტ. ბიუჯ. ფონდ.'!#REF!-'დაზუსტ. ბიუჯ. ფონდ.'!#REF!</f>
        <v>#REF!</v>
      </c>
      <c r="L239" s="88">
        <f>'გრანტის საკასო'!E238</f>
        <v>0</v>
      </c>
      <c r="M239" s="100">
        <f>'მიზნ.გრანტის საკასო '!E238-'მიზნ.გრანტის საკასო '!D238</f>
        <v>0</v>
      </c>
      <c r="N239" s="105" t="e">
        <f>'დაზუსტ. ბიუჯ.'!#REF!-'დაზუსტ. ბიუჯ.'!#REF!</f>
        <v>#REF!</v>
      </c>
      <c r="O239" s="88" t="e">
        <f>'დაზუსტ. საკუთ.'!#REF!-'დაზუსტ. საკუთ.'!#REF!</f>
        <v>#REF!</v>
      </c>
      <c r="P239" s="88" t="e">
        <f>'დაზუსტ. ბიუჯ. ფონდ.'!#REF!</f>
        <v>#REF!</v>
      </c>
      <c r="Q239" s="88">
        <f>'გრანტის საკასო'!J238</f>
        <v>0</v>
      </c>
      <c r="R239" s="100">
        <f>'მიზნ.გრანტის საკასო '!J238-'მიზნ.გრანტის საკასო '!I238</f>
        <v>0</v>
      </c>
      <c r="S239" s="105" t="e">
        <f t="shared" si="52"/>
        <v>#REF!</v>
      </c>
      <c r="T239" s="88" t="e">
        <f t="shared" si="56"/>
        <v>#REF!</v>
      </c>
      <c r="U239" s="88" t="e">
        <f t="shared" si="57"/>
        <v>#REF!</v>
      </c>
      <c r="V239" s="88">
        <f t="shared" si="58"/>
        <v>0</v>
      </c>
      <c r="W239" s="100">
        <f t="shared" si="59"/>
        <v>0</v>
      </c>
      <c r="X239" s="92"/>
      <c r="Y239" s="10"/>
      <c r="Z239" s="10">
        <v>0</v>
      </c>
      <c r="AA239" s="10">
        <v>0</v>
      </c>
      <c r="AB239" s="10">
        <v>0</v>
      </c>
    </row>
    <row r="240" spans="1:28" x14ac:dyDescent="0.25">
      <c r="A240" t="e">
        <f t="shared" si="51"/>
        <v>#REF!</v>
      </c>
      <c r="B240" s="8"/>
      <c r="C240" s="9" t="s">
        <v>17</v>
      </c>
      <c r="D240" s="105" t="e">
        <f>'დაზუსტ. ბიუჯ.'!#REF!</f>
        <v>#REF!</v>
      </c>
      <c r="E240" s="88" t="e">
        <f>'დაზუსტ. საკუთ.'!#REF!</f>
        <v>#REF!</v>
      </c>
      <c r="F240" s="88" t="e">
        <f>'დაზუსტ. ბიუჯ. ფონდ.'!#REF!</f>
        <v>#REF!</v>
      </c>
      <c r="G240" s="88">
        <f>'გრანტის საკასო'!D239</f>
        <v>0</v>
      </c>
      <c r="H240" s="88">
        <f>'მიზნ.გრანტის საკასო '!D239</f>
        <v>0</v>
      </c>
      <c r="I240" s="105" t="e">
        <f>'დაზუსტ. ბიუჯ.'!#REF!-'დაზუსტ. ბიუჯ.'!#REF!</f>
        <v>#REF!</v>
      </c>
      <c r="J240" s="88" t="e">
        <f>'დაზუსტ. საკუთ.'!#REF!-'დაზუსტ. საკუთ.'!#REF!</f>
        <v>#REF!</v>
      </c>
      <c r="K240" s="88" t="e">
        <f>'დაზუსტ. ბიუჯ. ფონდ.'!#REF!-'დაზუსტ. ბიუჯ. ფონდ.'!#REF!</f>
        <v>#REF!</v>
      </c>
      <c r="L240" s="88">
        <f>'გრანტის საკასო'!E239</f>
        <v>0</v>
      </c>
      <c r="M240" s="100">
        <f>'მიზნ.გრანტის საკასო '!E239-'მიზნ.გრანტის საკასო '!D239</f>
        <v>0</v>
      </c>
      <c r="N240" s="105" t="e">
        <f>'დაზუსტ. ბიუჯ.'!#REF!-'დაზუსტ. ბიუჯ.'!#REF!</f>
        <v>#REF!</v>
      </c>
      <c r="O240" s="88" t="e">
        <f>'დაზუსტ. საკუთ.'!#REF!-'დაზუსტ. საკუთ.'!#REF!</f>
        <v>#REF!</v>
      </c>
      <c r="P240" s="88" t="e">
        <f>'დაზუსტ. ბიუჯ. ფონდ.'!#REF!</f>
        <v>#REF!</v>
      </c>
      <c r="Q240" s="88">
        <f>'გრანტის საკასო'!J239</f>
        <v>0</v>
      </c>
      <c r="R240" s="100">
        <f>'მიზნ.გრანტის საკასო '!J239-'მიზნ.გრანტის საკასო '!I239</f>
        <v>0</v>
      </c>
      <c r="S240" s="105" t="e">
        <f t="shared" si="52"/>
        <v>#REF!</v>
      </c>
      <c r="T240" s="88" t="e">
        <f t="shared" si="56"/>
        <v>#REF!</v>
      </c>
      <c r="U240" s="88" t="e">
        <f t="shared" si="57"/>
        <v>#REF!</v>
      </c>
      <c r="V240" s="88">
        <f t="shared" si="58"/>
        <v>0</v>
      </c>
      <c r="W240" s="100">
        <f t="shared" si="59"/>
        <v>0</v>
      </c>
      <c r="X240" s="92"/>
      <c r="Y240" s="10"/>
      <c r="Z240" s="10">
        <v>0</v>
      </c>
      <c r="AA240" s="10">
        <v>0</v>
      </c>
      <c r="AB240" s="10">
        <v>0</v>
      </c>
    </row>
    <row r="241" spans="1:28" x14ac:dyDescent="0.25">
      <c r="A241" t="e">
        <f t="shared" si="51"/>
        <v>#REF!</v>
      </c>
      <c r="B241" s="5"/>
      <c r="C241" s="6" t="s">
        <v>18</v>
      </c>
      <c r="D241" s="104" t="e">
        <f>'დაზუსტ. ბიუჯ.'!#REF!</f>
        <v>#REF!</v>
      </c>
      <c r="E241" s="87" t="e">
        <f>'დაზუსტ. საკუთ.'!#REF!</f>
        <v>#REF!</v>
      </c>
      <c r="F241" s="87" t="e">
        <f>'დაზუსტ. ბიუჯ. ფონდ.'!#REF!</f>
        <v>#REF!</v>
      </c>
      <c r="G241" s="87">
        <f>'გრანტის საკასო'!D240</f>
        <v>0</v>
      </c>
      <c r="H241" s="87">
        <f>'მიზნ.გრანტის საკასო '!D240</f>
        <v>0</v>
      </c>
      <c r="I241" s="104" t="e">
        <f>'დაზუსტ. ბიუჯ.'!#REF!-'დაზუსტ. ბიუჯ.'!#REF!</f>
        <v>#REF!</v>
      </c>
      <c r="J241" s="87" t="e">
        <f>'დაზუსტ. საკუთ.'!#REF!-'დაზუსტ. საკუთ.'!#REF!</f>
        <v>#REF!</v>
      </c>
      <c r="K241" s="87" t="e">
        <f>'დაზუსტ. ბიუჯ. ფონდ.'!#REF!-'დაზუსტ. ბიუჯ. ფონდ.'!#REF!</f>
        <v>#REF!</v>
      </c>
      <c r="L241" s="87">
        <f>'გრანტის საკასო'!E240</f>
        <v>0</v>
      </c>
      <c r="M241" s="99">
        <f>'მიზნ.გრანტის საკასო '!E240-'მიზნ.გრანტის საკასო '!D240</f>
        <v>0</v>
      </c>
      <c r="N241" s="104" t="e">
        <f>'დაზუსტ. ბიუჯ.'!#REF!-'დაზუსტ. ბიუჯ.'!#REF!</f>
        <v>#REF!</v>
      </c>
      <c r="O241" s="87" t="e">
        <f>'დაზუსტ. საკუთ.'!#REF!-'დაზუსტ. საკუთ.'!#REF!</f>
        <v>#REF!</v>
      </c>
      <c r="P241" s="87" t="e">
        <f>'დაზუსტ. ბიუჯ. ფონდ.'!#REF!</f>
        <v>#REF!</v>
      </c>
      <c r="Q241" s="87">
        <f>'გრანტის საკასო'!J240</f>
        <v>0</v>
      </c>
      <c r="R241" s="99">
        <f>'მიზნ.გრანტის საკასო '!J240-'მიზნ.გრანტის საკასო '!I240</f>
        <v>0</v>
      </c>
      <c r="S241" s="104" t="e">
        <f t="shared" si="52"/>
        <v>#REF!</v>
      </c>
      <c r="T241" s="87" t="e">
        <f t="shared" si="56"/>
        <v>#REF!</v>
      </c>
      <c r="U241" s="87" t="e">
        <f t="shared" si="57"/>
        <v>#REF!</v>
      </c>
      <c r="V241" s="87">
        <f t="shared" si="58"/>
        <v>0</v>
      </c>
      <c r="W241" s="99">
        <f t="shared" si="59"/>
        <v>0</v>
      </c>
      <c r="X241" s="91"/>
      <c r="Y241" s="7"/>
      <c r="Z241" s="7">
        <v>0</v>
      </c>
      <c r="AA241" s="7">
        <v>0</v>
      </c>
      <c r="AB241" s="7">
        <v>0</v>
      </c>
    </row>
    <row r="242" spans="1:28" x14ac:dyDescent="0.25">
      <c r="A242" t="e">
        <f t="shared" si="51"/>
        <v>#REF!</v>
      </c>
      <c r="B242" s="5"/>
      <c r="C242" s="6" t="s">
        <v>19</v>
      </c>
      <c r="D242" s="104" t="e">
        <f>'დაზუსტ. ბიუჯ.'!#REF!</f>
        <v>#REF!</v>
      </c>
      <c r="E242" s="87" t="e">
        <f>'დაზუსტ. საკუთ.'!#REF!</f>
        <v>#REF!</v>
      </c>
      <c r="F242" s="87" t="e">
        <f>'დაზუსტ. ბიუჯ. ფონდ.'!#REF!</f>
        <v>#REF!</v>
      </c>
      <c r="G242" s="87">
        <f>'გრანტის საკასო'!D241</f>
        <v>0</v>
      </c>
      <c r="H242" s="87">
        <f>'მიზნ.გრანტის საკასო '!D241</f>
        <v>0</v>
      </c>
      <c r="I242" s="104" t="e">
        <f>'დაზუსტ. ბიუჯ.'!#REF!-'დაზუსტ. ბიუჯ.'!#REF!</f>
        <v>#REF!</v>
      </c>
      <c r="J242" s="87" t="e">
        <f>'დაზუსტ. საკუთ.'!#REF!-'დაზუსტ. საკუთ.'!#REF!</f>
        <v>#REF!</v>
      </c>
      <c r="K242" s="87" t="e">
        <f>'დაზუსტ. ბიუჯ. ფონდ.'!#REF!-'დაზუსტ. ბიუჯ. ფონდ.'!#REF!</f>
        <v>#REF!</v>
      </c>
      <c r="L242" s="87">
        <f>'გრანტის საკასო'!E241</f>
        <v>0</v>
      </c>
      <c r="M242" s="99">
        <f>'მიზნ.გრანტის საკასო '!E241-'მიზნ.გრანტის საკასო '!D241</f>
        <v>0</v>
      </c>
      <c r="N242" s="104" t="e">
        <f>'დაზუსტ. ბიუჯ.'!#REF!-'დაზუსტ. ბიუჯ.'!#REF!</f>
        <v>#REF!</v>
      </c>
      <c r="O242" s="87" t="e">
        <f>'დაზუსტ. საკუთ.'!#REF!-'დაზუსტ. საკუთ.'!#REF!</f>
        <v>#REF!</v>
      </c>
      <c r="P242" s="87" t="e">
        <f>'დაზუსტ. ბიუჯ. ფონდ.'!#REF!</f>
        <v>#REF!</v>
      </c>
      <c r="Q242" s="87">
        <f>'გრანტის საკასო'!J241</f>
        <v>0</v>
      </c>
      <c r="R242" s="99">
        <f>'მიზნ.გრანტის საკასო '!J241-'მიზნ.გრანტის საკასო '!I241</f>
        <v>0</v>
      </c>
      <c r="S242" s="104" t="e">
        <f t="shared" si="52"/>
        <v>#REF!</v>
      </c>
      <c r="T242" s="87" t="e">
        <f t="shared" si="56"/>
        <v>#REF!</v>
      </c>
      <c r="U242" s="87" t="e">
        <f t="shared" si="57"/>
        <v>#REF!</v>
      </c>
      <c r="V242" s="87">
        <f t="shared" si="58"/>
        <v>0</v>
      </c>
      <c r="W242" s="99">
        <f t="shared" si="59"/>
        <v>0</v>
      </c>
      <c r="X242" s="91"/>
      <c r="Y242" s="7"/>
      <c r="Z242" s="7">
        <v>0</v>
      </c>
      <c r="AA242" s="7">
        <v>0</v>
      </c>
      <c r="AB242" s="7">
        <v>0</v>
      </c>
    </row>
    <row r="243" spans="1:28" ht="15.75" thickBot="1" x14ac:dyDescent="0.3">
      <c r="A243" t="e">
        <f t="shared" si="51"/>
        <v>#REF!</v>
      </c>
      <c r="B243" s="11"/>
      <c r="C243" s="12" t="s">
        <v>20</v>
      </c>
      <c r="D243" s="106" t="e">
        <f>'დაზუსტ. ბიუჯ.'!#REF!</f>
        <v>#REF!</v>
      </c>
      <c r="E243" s="89" t="e">
        <f>'დაზუსტ. საკუთ.'!#REF!</f>
        <v>#REF!</v>
      </c>
      <c r="F243" s="89" t="e">
        <f>'დაზუსტ. ბიუჯ. ფონდ.'!#REF!</f>
        <v>#REF!</v>
      </c>
      <c r="G243" s="89">
        <f>'გრანტის საკასო'!D242</f>
        <v>0</v>
      </c>
      <c r="H243" s="89">
        <f>'მიზნ.გრანტის საკასო '!D242</f>
        <v>0</v>
      </c>
      <c r="I243" s="106" t="e">
        <f>'დაზუსტ. ბიუჯ.'!#REF!-'დაზუსტ. ბიუჯ.'!#REF!</f>
        <v>#REF!</v>
      </c>
      <c r="J243" s="89" t="e">
        <f>'დაზუსტ. საკუთ.'!#REF!-'დაზუსტ. საკუთ.'!#REF!</f>
        <v>#REF!</v>
      </c>
      <c r="K243" s="89" t="e">
        <f>'დაზუსტ. ბიუჯ. ფონდ.'!#REF!-'დაზუსტ. ბიუჯ. ფონდ.'!#REF!</f>
        <v>#REF!</v>
      </c>
      <c r="L243" s="89">
        <f>'გრანტის საკასო'!E242</f>
        <v>0</v>
      </c>
      <c r="M243" s="101">
        <f>'მიზნ.გრანტის საკასო '!E242-'მიზნ.გრანტის საკასო '!D242</f>
        <v>0</v>
      </c>
      <c r="N243" s="106" t="e">
        <f>'დაზუსტ. ბიუჯ.'!#REF!-'დაზუსტ. ბიუჯ.'!#REF!</f>
        <v>#REF!</v>
      </c>
      <c r="O243" s="89" t="e">
        <f>'დაზუსტ. საკუთ.'!#REF!-'დაზუსტ. საკუთ.'!#REF!</f>
        <v>#REF!</v>
      </c>
      <c r="P243" s="89" t="e">
        <f>'დაზუსტ. ბიუჯ. ფონდ.'!#REF!</f>
        <v>#REF!</v>
      </c>
      <c r="Q243" s="89">
        <f>'გრანტის საკასო'!J242</f>
        <v>0</v>
      </c>
      <c r="R243" s="101">
        <f>'მიზნ.გრანტის საკასო '!J242-'მიზნ.გრანტის საკასო '!I242</f>
        <v>0</v>
      </c>
      <c r="S243" s="106" t="e">
        <f t="shared" si="52"/>
        <v>#REF!</v>
      </c>
      <c r="T243" s="89" t="e">
        <f t="shared" si="56"/>
        <v>#REF!</v>
      </c>
      <c r="U243" s="89" t="e">
        <f t="shared" si="57"/>
        <v>#REF!</v>
      </c>
      <c r="V243" s="89">
        <f t="shared" si="58"/>
        <v>0</v>
      </c>
      <c r="W243" s="101">
        <f t="shared" si="59"/>
        <v>0</v>
      </c>
      <c r="X243" s="93"/>
      <c r="Y243" s="13"/>
      <c r="Z243" s="13">
        <v>0</v>
      </c>
      <c r="AA243" s="13">
        <v>0</v>
      </c>
      <c r="AB243" s="13">
        <v>0</v>
      </c>
    </row>
    <row r="244" spans="1:28" ht="46.5" thickTop="1" thickBot="1" x14ac:dyDescent="0.3">
      <c r="A244" t="e">
        <f t="shared" si="51"/>
        <v>#REF!</v>
      </c>
      <c r="B244" s="3" t="s">
        <v>58</v>
      </c>
      <c r="C244" s="14" t="s">
        <v>59</v>
      </c>
      <c r="D244" s="103" t="e">
        <f>'დაზუსტ. ბიუჯ.'!#REF!</f>
        <v>#REF!</v>
      </c>
      <c r="E244" s="86" t="e">
        <f>'დაზუსტ. საკუთ.'!#REF!</f>
        <v>#REF!</v>
      </c>
      <c r="F244" s="86" t="e">
        <f>'დაზუსტ. ბიუჯ. ფონდ.'!#REF!</f>
        <v>#REF!</v>
      </c>
      <c r="G244" s="86">
        <f>'გრანტის საკასო'!D243</f>
        <v>0</v>
      </c>
      <c r="H244" s="86">
        <f>'მიზნ.გრანტის საკასო '!D243</f>
        <v>12295</v>
      </c>
      <c r="I244" s="103" t="e">
        <f>'დაზუსტ. ბიუჯ.'!#REF!-'დაზუსტ. ბიუჯ.'!#REF!</f>
        <v>#REF!</v>
      </c>
      <c r="J244" s="86" t="e">
        <f>'დაზუსტ. საკუთ.'!#REF!-'დაზუსტ. საკუთ.'!#REF!</f>
        <v>#REF!</v>
      </c>
      <c r="K244" s="86" t="e">
        <f>'დაზუსტ. ბიუჯ. ფონდ.'!#REF!-'დაზუსტ. ბიუჯ. ფონდ.'!#REF!</f>
        <v>#REF!</v>
      </c>
      <c r="L244" s="86">
        <f>'გრანტის საკასო'!E243</f>
        <v>0</v>
      </c>
      <c r="M244" s="102">
        <f>'მიზნ.გრანტის საკასო '!E243-'მიზნ.გრანტის საკასო '!D243</f>
        <v>12539.900000000001</v>
      </c>
      <c r="N244" s="103" t="e">
        <f>'დაზუსტ. ბიუჯ.'!#REF!-'დაზუსტ. ბიუჯ.'!#REF!</f>
        <v>#REF!</v>
      </c>
      <c r="O244" s="86" t="e">
        <f>'დაზუსტ. საკუთ.'!#REF!-'დაზუსტ. საკუთ.'!#REF!</f>
        <v>#REF!</v>
      </c>
      <c r="P244" s="86" t="e">
        <f>'დაზუსტ. ბიუჯ. ფონდ.'!#REF!</f>
        <v>#REF!</v>
      </c>
      <c r="Q244" s="86">
        <f>'გრანტის საკასო'!J243</f>
        <v>0</v>
      </c>
      <c r="R244" s="102">
        <f>'მიზნ.გრანტის საკასო '!J243-'მიზნ.გრანტის საკასო '!I243</f>
        <v>0</v>
      </c>
      <c r="S244" s="103" t="e">
        <f t="shared" si="52"/>
        <v>#REF!</v>
      </c>
      <c r="T244" s="86" t="e">
        <f t="shared" si="56"/>
        <v>#REF!</v>
      </c>
      <c r="U244" s="86" t="e">
        <f t="shared" si="57"/>
        <v>#REF!</v>
      </c>
      <c r="V244" s="86">
        <f t="shared" si="58"/>
        <v>0</v>
      </c>
      <c r="W244" s="102">
        <f t="shared" si="59"/>
        <v>24834.9</v>
      </c>
      <c r="X244" s="94"/>
      <c r="Y244" s="4"/>
      <c r="Z244" s="4">
        <f t="shared" ref="Z244:AB244" si="64">SUM(Z245,Z253,Z254,Z255)</f>
        <v>0</v>
      </c>
      <c r="AA244" s="4">
        <f t="shared" si="64"/>
        <v>0</v>
      </c>
      <c r="AB244" s="4">
        <f t="shared" si="64"/>
        <v>0</v>
      </c>
    </row>
    <row r="245" spans="1:28" ht="15.75" thickTop="1" x14ac:dyDescent="0.25">
      <c r="A245" t="e">
        <f t="shared" si="51"/>
        <v>#REF!</v>
      </c>
      <c r="B245" s="5"/>
      <c r="C245" s="6" t="s">
        <v>10</v>
      </c>
      <c r="D245" s="104" t="e">
        <f>'დაზუსტ. ბიუჯ.'!#REF!</f>
        <v>#REF!</v>
      </c>
      <c r="E245" s="87" t="e">
        <f>'დაზუსტ. საკუთ.'!#REF!</f>
        <v>#REF!</v>
      </c>
      <c r="F245" s="87" t="e">
        <f>'დაზუსტ. ბიუჯ. ფონდ.'!#REF!</f>
        <v>#REF!</v>
      </c>
      <c r="G245" s="87">
        <f>'გრანტის საკასო'!D244</f>
        <v>0</v>
      </c>
      <c r="H245" s="87">
        <f>'მიზნ.გრანტის საკასო '!D244</f>
        <v>12295</v>
      </c>
      <c r="I245" s="104" t="e">
        <f>'დაზუსტ. ბიუჯ.'!#REF!-'დაზუსტ. ბიუჯ.'!#REF!</f>
        <v>#REF!</v>
      </c>
      <c r="J245" s="87" t="e">
        <f>'დაზუსტ. საკუთ.'!#REF!-'დაზუსტ. საკუთ.'!#REF!</f>
        <v>#REF!</v>
      </c>
      <c r="K245" s="87" t="e">
        <f>'დაზუსტ. ბიუჯ. ფონდ.'!#REF!-'დაზუსტ. ბიუჯ. ფონდ.'!#REF!</f>
        <v>#REF!</v>
      </c>
      <c r="L245" s="87">
        <f>'გრანტის საკასო'!E244</f>
        <v>0</v>
      </c>
      <c r="M245" s="99">
        <f>'მიზნ.გრანტის საკასო '!E244-'მიზნ.გრანტის საკასო '!D244</f>
        <v>12482.630000000001</v>
      </c>
      <c r="N245" s="104" t="e">
        <f>'დაზუსტ. ბიუჯ.'!#REF!-'დაზუსტ. ბიუჯ.'!#REF!</f>
        <v>#REF!</v>
      </c>
      <c r="O245" s="87" t="e">
        <f>'დაზუსტ. საკუთ.'!#REF!-'დაზუსტ. საკუთ.'!#REF!</f>
        <v>#REF!</v>
      </c>
      <c r="P245" s="87" t="e">
        <f>'დაზუსტ. ბიუჯ. ფონდ.'!#REF!</f>
        <v>#REF!</v>
      </c>
      <c r="Q245" s="87">
        <f>'გრანტის საკასო'!J244</f>
        <v>0</v>
      </c>
      <c r="R245" s="99">
        <f>'მიზნ.გრანტის საკასო '!J244-'მიზნ.გრანტის საკასო '!I244</f>
        <v>0</v>
      </c>
      <c r="S245" s="104" t="e">
        <f t="shared" si="52"/>
        <v>#REF!</v>
      </c>
      <c r="T245" s="87" t="e">
        <f t="shared" si="56"/>
        <v>#REF!</v>
      </c>
      <c r="U245" s="87" t="e">
        <f t="shared" si="57"/>
        <v>#REF!</v>
      </c>
      <c r="V245" s="87">
        <f t="shared" si="58"/>
        <v>0</v>
      </c>
      <c r="W245" s="99">
        <f t="shared" si="59"/>
        <v>24777.63</v>
      </c>
      <c r="X245" s="91"/>
      <c r="Y245" s="7"/>
      <c r="Z245" s="7">
        <f t="shared" ref="Z245:AB245" si="65">SUM(Z246:Z252)</f>
        <v>0</v>
      </c>
      <c r="AA245" s="7">
        <f t="shared" si="65"/>
        <v>0</v>
      </c>
      <c r="AB245" s="7">
        <f t="shared" si="65"/>
        <v>0</v>
      </c>
    </row>
    <row r="246" spans="1:28" x14ac:dyDescent="0.25">
      <c r="A246" t="e">
        <f t="shared" si="51"/>
        <v>#REF!</v>
      </c>
      <c r="B246" s="8"/>
      <c r="C246" s="9" t="s">
        <v>11</v>
      </c>
      <c r="D246" s="105" t="e">
        <f>'დაზუსტ. ბიუჯ.'!#REF!</f>
        <v>#REF!</v>
      </c>
      <c r="E246" s="88" t="e">
        <f>'დაზუსტ. საკუთ.'!#REF!</f>
        <v>#REF!</v>
      </c>
      <c r="F246" s="88" t="e">
        <f>'დაზუსტ. ბიუჯ. ფონდ.'!#REF!</f>
        <v>#REF!</v>
      </c>
      <c r="G246" s="88">
        <f>'გრანტის საკასო'!D245</f>
        <v>0</v>
      </c>
      <c r="H246" s="88">
        <f>'მიზნ.გრანტის საკასო '!D245</f>
        <v>0</v>
      </c>
      <c r="I246" s="105" t="e">
        <f>'დაზუსტ. ბიუჯ.'!#REF!-'დაზუსტ. ბიუჯ.'!#REF!</f>
        <v>#REF!</v>
      </c>
      <c r="J246" s="88" t="e">
        <f>'დაზუსტ. საკუთ.'!#REF!-'დაზუსტ. საკუთ.'!#REF!</f>
        <v>#REF!</v>
      </c>
      <c r="K246" s="88" t="e">
        <f>'დაზუსტ. ბიუჯ. ფონდ.'!#REF!-'დაზუსტ. ბიუჯ. ფონდ.'!#REF!</f>
        <v>#REF!</v>
      </c>
      <c r="L246" s="88">
        <f>'გრანტის საკასო'!E245</f>
        <v>0</v>
      </c>
      <c r="M246" s="100">
        <f>'მიზნ.გრანტის საკასო '!E245-'მიზნ.გრანტის საკასო '!D245</f>
        <v>0</v>
      </c>
      <c r="N246" s="105" t="e">
        <f>'დაზუსტ. ბიუჯ.'!#REF!-'დაზუსტ. ბიუჯ.'!#REF!</f>
        <v>#REF!</v>
      </c>
      <c r="O246" s="88" t="e">
        <f>'დაზუსტ. საკუთ.'!#REF!-'დაზუსტ. საკუთ.'!#REF!</f>
        <v>#REF!</v>
      </c>
      <c r="P246" s="88" t="e">
        <f>'დაზუსტ. ბიუჯ. ფონდ.'!#REF!</f>
        <v>#REF!</v>
      </c>
      <c r="Q246" s="88">
        <f>'გრანტის საკასო'!J245</f>
        <v>0</v>
      </c>
      <c r="R246" s="100">
        <f>'მიზნ.გრანტის საკასო '!J245-'მიზნ.გრანტის საკასო '!I245</f>
        <v>0</v>
      </c>
      <c r="S246" s="105" t="e">
        <f t="shared" si="52"/>
        <v>#REF!</v>
      </c>
      <c r="T246" s="88" t="e">
        <f t="shared" si="56"/>
        <v>#REF!</v>
      </c>
      <c r="U246" s="88" t="e">
        <f t="shared" si="57"/>
        <v>#REF!</v>
      </c>
      <c r="V246" s="88">
        <f t="shared" si="58"/>
        <v>0</v>
      </c>
      <c r="W246" s="100">
        <f t="shared" si="59"/>
        <v>0</v>
      </c>
      <c r="X246" s="92"/>
      <c r="Y246" s="10"/>
      <c r="Z246" s="10">
        <v>0</v>
      </c>
      <c r="AA246" s="10">
        <v>0</v>
      </c>
      <c r="AB246" s="10">
        <v>0</v>
      </c>
    </row>
    <row r="247" spans="1:28" x14ac:dyDescent="0.25">
      <c r="A247" t="e">
        <f t="shared" si="51"/>
        <v>#REF!</v>
      </c>
      <c r="B247" s="8"/>
      <c r="C247" s="9" t="s">
        <v>12</v>
      </c>
      <c r="D247" s="105" t="e">
        <f>'დაზუსტ. ბიუჯ.'!#REF!</f>
        <v>#REF!</v>
      </c>
      <c r="E247" s="88" t="e">
        <f>'დაზუსტ. საკუთ.'!#REF!</f>
        <v>#REF!</v>
      </c>
      <c r="F247" s="88" t="e">
        <f>'დაზუსტ. ბიუჯ. ფონდ.'!#REF!</f>
        <v>#REF!</v>
      </c>
      <c r="G247" s="88">
        <f>'გრანტის საკასო'!D246</f>
        <v>0</v>
      </c>
      <c r="H247" s="88">
        <f>'მიზნ.გრანტის საკასო '!D246</f>
        <v>12295</v>
      </c>
      <c r="I247" s="105" t="e">
        <f>'დაზუსტ. ბიუჯ.'!#REF!-'დაზუსტ. ბიუჯ.'!#REF!</f>
        <v>#REF!</v>
      </c>
      <c r="J247" s="88" t="e">
        <f>'დაზუსტ. საკუთ.'!#REF!-'დაზუსტ. საკუთ.'!#REF!</f>
        <v>#REF!</v>
      </c>
      <c r="K247" s="88" t="e">
        <f>'დაზუსტ. ბიუჯ. ფონდ.'!#REF!-'დაზუსტ. ბიუჯ. ფონდ.'!#REF!</f>
        <v>#REF!</v>
      </c>
      <c r="L247" s="88">
        <f>'გრანტის საკასო'!E246</f>
        <v>0</v>
      </c>
      <c r="M247" s="100">
        <f>'მიზნ.გრანტის საკასო '!E246-'მიზნ.გრანტის საკასო '!D246</f>
        <v>12482.630000000001</v>
      </c>
      <c r="N247" s="105" t="e">
        <f>'დაზუსტ. ბიუჯ.'!#REF!-'დაზუსტ. ბიუჯ.'!#REF!</f>
        <v>#REF!</v>
      </c>
      <c r="O247" s="88" t="e">
        <f>'დაზუსტ. საკუთ.'!#REF!-'დაზუსტ. საკუთ.'!#REF!</f>
        <v>#REF!</v>
      </c>
      <c r="P247" s="88" t="e">
        <f>'დაზუსტ. ბიუჯ. ფონდ.'!#REF!</f>
        <v>#REF!</v>
      </c>
      <c r="Q247" s="88">
        <f>'გრანტის საკასო'!J246</f>
        <v>0</v>
      </c>
      <c r="R247" s="100">
        <f>'მიზნ.გრანტის საკასო '!J246-'მიზნ.გრანტის საკასო '!I246</f>
        <v>0</v>
      </c>
      <c r="S247" s="105" t="e">
        <f t="shared" si="52"/>
        <v>#REF!</v>
      </c>
      <c r="T247" s="88" t="e">
        <f t="shared" si="56"/>
        <v>#REF!</v>
      </c>
      <c r="U247" s="88" t="e">
        <f t="shared" si="57"/>
        <v>#REF!</v>
      </c>
      <c r="V247" s="88">
        <f t="shared" si="58"/>
        <v>0</v>
      </c>
      <c r="W247" s="100">
        <f t="shared" si="59"/>
        <v>24777.63</v>
      </c>
      <c r="X247" s="92"/>
      <c r="Y247" s="10"/>
      <c r="Z247" s="10">
        <v>0</v>
      </c>
      <c r="AA247" s="10">
        <v>0</v>
      </c>
      <c r="AB247" s="10">
        <v>0</v>
      </c>
    </row>
    <row r="248" spans="1:28" x14ac:dyDescent="0.25">
      <c r="A248" t="e">
        <f t="shared" si="51"/>
        <v>#REF!</v>
      </c>
      <c r="B248" s="8"/>
      <c r="C248" s="9" t="s">
        <v>13</v>
      </c>
      <c r="D248" s="105" t="e">
        <f>'დაზუსტ. ბიუჯ.'!#REF!</f>
        <v>#REF!</v>
      </c>
      <c r="E248" s="88" t="e">
        <f>'დაზუსტ. საკუთ.'!#REF!</f>
        <v>#REF!</v>
      </c>
      <c r="F248" s="88" t="e">
        <f>'დაზუსტ. ბიუჯ. ფონდ.'!#REF!</f>
        <v>#REF!</v>
      </c>
      <c r="G248" s="88">
        <f>'გრანტის საკასო'!D247</f>
        <v>0</v>
      </c>
      <c r="H248" s="88">
        <f>'მიზნ.გრანტის საკასო '!D247</f>
        <v>0</v>
      </c>
      <c r="I248" s="105" t="e">
        <f>'დაზუსტ. ბიუჯ.'!#REF!-'დაზუსტ. ბიუჯ.'!#REF!</f>
        <v>#REF!</v>
      </c>
      <c r="J248" s="88" t="e">
        <f>'დაზუსტ. საკუთ.'!#REF!-'დაზუსტ. საკუთ.'!#REF!</f>
        <v>#REF!</v>
      </c>
      <c r="K248" s="88" t="e">
        <f>'დაზუსტ. ბიუჯ. ფონდ.'!#REF!-'დაზუსტ. ბიუჯ. ფონდ.'!#REF!</f>
        <v>#REF!</v>
      </c>
      <c r="L248" s="88">
        <f>'გრანტის საკასო'!E247</f>
        <v>0</v>
      </c>
      <c r="M248" s="100">
        <f>'მიზნ.გრანტის საკასო '!E247-'მიზნ.გრანტის საკასო '!D247</f>
        <v>0</v>
      </c>
      <c r="N248" s="105" t="e">
        <f>'დაზუსტ. ბიუჯ.'!#REF!-'დაზუსტ. ბიუჯ.'!#REF!</f>
        <v>#REF!</v>
      </c>
      <c r="O248" s="88" t="e">
        <f>'დაზუსტ. საკუთ.'!#REF!-'დაზუსტ. საკუთ.'!#REF!</f>
        <v>#REF!</v>
      </c>
      <c r="P248" s="88" t="e">
        <f>'დაზუსტ. ბიუჯ. ფონდ.'!#REF!</f>
        <v>#REF!</v>
      </c>
      <c r="Q248" s="88">
        <f>'გრანტის საკასო'!J247</f>
        <v>0</v>
      </c>
      <c r="R248" s="100">
        <f>'მიზნ.გრანტის საკასო '!J247-'მიზნ.გრანტის საკასო '!I247</f>
        <v>0</v>
      </c>
      <c r="S248" s="105" t="e">
        <f t="shared" si="52"/>
        <v>#REF!</v>
      </c>
      <c r="T248" s="88" t="e">
        <f t="shared" si="56"/>
        <v>#REF!</v>
      </c>
      <c r="U248" s="88" t="e">
        <f t="shared" si="57"/>
        <v>#REF!</v>
      </c>
      <c r="V248" s="88">
        <f t="shared" si="58"/>
        <v>0</v>
      </c>
      <c r="W248" s="100">
        <f t="shared" si="59"/>
        <v>0</v>
      </c>
      <c r="X248" s="92"/>
      <c r="Y248" s="10"/>
      <c r="Z248" s="10">
        <v>0</v>
      </c>
      <c r="AA248" s="10">
        <v>0</v>
      </c>
      <c r="AB248" s="10">
        <v>0</v>
      </c>
    </row>
    <row r="249" spans="1:28" x14ac:dyDescent="0.25">
      <c r="A249" t="e">
        <f t="shared" si="51"/>
        <v>#REF!</v>
      </c>
      <c r="B249" s="8"/>
      <c r="C249" s="9" t="s">
        <v>14</v>
      </c>
      <c r="D249" s="105" t="e">
        <f>'დაზუსტ. ბიუჯ.'!#REF!</f>
        <v>#REF!</v>
      </c>
      <c r="E249" s="88" t="e">
        <f>'დაზუსტ. საკუთ.'!#REF!</f>
        <v>#REF!</v>
      </c>
      <c r="F249" s="88" t="e">
        <f>'დაზუსტ. ბიუჯ. ფონდ.'!#REF!</f>
        <v>#REF!</v>
      </c>
      <c r="G249" s="88">
        <f>'გრანტის საკასო'!D248</f>
        <v>0</v>
      </c>
      <c r="H249" s="88">
        <f>'მიზნ.გრანტის საკასო '!D248</f>
        <v>0</v>
      </c>
      <c r="I249" s="105" t="e">
        <f>'დაზუსტ. ბიუჯ.'!#REF!-'დაზუსტ. ბიუჯ.'!#REF!</f>
        <v>#REF!</v>
      </c>
      <c r="J249" s="88" t="e">
        <f>'დაზუსტ. საკუთ.'!#REF!-'დაზუსტ. საკუთ.'!#REF!</f>
        <v>#REF!</v>
      </c>
      <c r="K249" s="88" t="e">
        <f>'დაზუსტ. ბიუჯ. ფონდ.'!#REF!-'დაზუსტ. ბიუჯ. ფონდ.'!#REF!</f>
        <v>#REF!</v>
      </c>
      <c r="L249" s="88">
        <f>'გრანტის საკასო'!E248</f>
        <v>0</v>
      </c>
      <c r="M249" s="100">
        <f>'მიზნ.გრანტის საკასო '!E248-'მიზნ.გრანტის საკასო '!D248</f>
        <v>0</v>
      </c>
      <c r="N249" s="105" t="e">
        <f>'დაზუსტ. ბიუჯ.'!#REF!-'დაზუსტ. ბიუჯ.'!#REF!</f>
        <v>#REF!</v>
      </c>
      <c r="O249" s="88" t="e">
        <f>'დაზუსტ. საკუთ.'!#REF!-'დაზუსტ. საკუთ.'!#REF!</f>
        <v>#REF!</v>
      </c>
      <c r="P249" s="88" t="e">
        <f>'დაზუსტ. ბიუჯ. ფონდ.'!#REF!</f>
        <v>#REF!</v>
      </c>
      <c r="Q249" s="88">
        <f>'გრანტის საკასო'!J248</f>
        <v>0</v>
      </c>
      <c r="R249" s="100">
        <f>'მიზნ.გრანტის საკასო '!J248-'მიზნ.გრანტის საკასო '!I248</f>
        <v>0</v>
      </c>
      <c r="S249" s="105" t="e">
        <f t="shared" si="52"/>
        <v>#REF!</v>
      </c>
      <c r="T249" s="88" t="e">
        <f t="shared" si="56"/>
        <v>#REF!</v>
      </c>
      <c r="U249" s="88" t="e">
        <f t="shared" si="57"/>
        <v>#REF!</v>
      </c>
      <c r="V249" s="88">
        <f t="shared" si="58"/>
        <v>0</v>
      </c>
      <c r="W249" s="100">
        <f t="shared" si="59"/>
        <v>0</v>
      </c>
      <c r="X249" s="92"/>
      <c r="Y249" s="10"/>
      <c r="Z249" s="10">
        <v>0</v>
      </c>
      <c r="AA249" s="10">
        <v>0</v>
      </c>
      <c r="AB249" s="10">
        <v>0</v>
      </c>
    </row>
    <row r="250" spans="1:28" x14ac:dyDescent="0.25">
      <c r="A250" t="e">
        <f t="shared" si="51"/>
        <v>#REF!</v>
      </c>
      <c r="B250" s="8"/>
      <c r="C250" s="9" t="s">
        <v>15</v>
      </c>
      <c r="D250" s="105" t="e">
        <f>'დაზუსტ. ბიუჯ.'!#REF!</f>
        <v>#REF!</v>
      </c>
      <c r="E250" s="88" t="e">
        <f>'დაზუსტ. საკუთ.'!#REF!</f>
        <v>#REF!</v>
      </c>
      <c r="F250" s="88" t="e">
        <f>'დაზუსტ. ბიუჯ. ფონდ.'!#REF!</f>
        <v>#REF!</v>
      </c>
      <c r="G250" s="88">
        <f>'გრანტის საკასო'!D249</f>
        <v>0</v>
      </c>
      <c r="H250" s="88">
        <f>'მიზნ.გრანტის საკასო '!D249</f>
        <v>0</v>
      </c>
      <c r="I250" s="105" t="e">
        <f>'დაზუსტ. ბიუჯ.'!#REF!-'დაზუსტ. ბიუჯ.'!#REF!</f>
        <v>#REF!</v>
      </c>
      <c r="J250" s="88" t="e">
        <f>'დაზუსტ. საკუთ.'!#REF!-'დაზუსტ. საკუთ.'!#REF!</f>
        <v>#REF!</v>
      </c>
      <c r="K250" s="88" t="e">
        <f>'დაზუსტ. ბიუჯ. ფონდ.'!#REF!-'დაზუსტ. ბიუჯ. ფონდ.'!#REF!</f>
        <v>#REF!</v>
      </c>
      <c r="L250" s="88">
        <f>'გრანტის საკასო'!E249</f>
        <v>0</v>
      </c>
      <c r="M250" s="100">
        <f>'მიზნ.გრანტის საკასო '!E249-'მიზნ.გრანტის საკასო '!D249</f>
        <v>0</v>
      </c>
      <c r="N250" s="105" t="e">
        <f>'დაზუსტ. ბიუჯ.'!#REF!-'დაზუსტ. ბიუჯ.'!#REF!</f>
        <v>#REF!</v>
      </c>
      <c r="O250" s="88" t="e">
        <f>'დაზუსტ. საკუთ.'!#REF!-'დაზუსტ. საკუთ.'!#REF!</f>
        <v>#REF!</v>
      </c>
      <c r="P250" s="88" t="e">
        <f>'დაზუსტ. ბიუჯ. ფონდ.'!#REF!</f>
        <v>#REF!</v>
      </c>
      <c r="Q250" s="88">
        <f>'გრანტის საკასო'!J249</f>
        <v>0</v>
      </c>
      <c r="R250" s="100">
        <f>'მიზნ.გრანტის საკასო '!J249-'მიზნ.გრანტის საკასო '!I249</f>
        <v>0</v>
      </c>
      <c r="S250" s="105" t="e">
        <f t="shared" si="52"/>
        <v>#REF!</v>
      </c>
      <c r="T250" s="88" t="e">
        <f t="shared" si="56"/>
        <v>#REF!</v>
      </c>
      <c r="U250" s="88" t="e">
        <f t="shared" si="57"/>
        <v>#REF!</v>
      </c>
      <c r="V250" s="88">
        <f t="shared" si="58"/>
        <v>0</v>
      </c>
      <c r="W250" s="100">
        <f t="shared" si="59"/>
        <v>0</v>
      </c>
      <c r="X250" s="92"/>
      <c r="Y250" s="10"/>
      <c r="Z250" s="10">
        <v>0</v>
      </c>
      <c r="AA250" s="10">
        <v>0</v>
      </c>
      <c r="AB250" s="10">
        <v>0</v>
      </c>
    </row>
    <row r="251" spans="1:28" x14ac:dyDescent="0.25">
      <c r="A251" t="e">
        <f t="shared" si="51"/>
        <v>#REF!</v>
      </c>
      <c r="B251" s="8"/>
      <c r="C251" s="9" t="s">
        <v>16</v>
      </c>
      <c r="D251" s="105" t="e">
        <f>'დაზუსტ. ბიუჯ.'!#REF!</f>
        <v>#REF!</v>
      </c>
      <c r="E251" s="88" t="e">
        <f>'დაზუსტ. საკუთ.'!#REF!</f>
        <v>#REF!</v>
      </c>
      <c r="F251" s="88" t="e">
        <f>'დაზუსტ. ბიუჯ. ფონდ.'!#REF!</f>
        <v>#REF!</v>
      </c>
      <c r="G251" s="88">
        <f>'გრანტის საკასო'!D250</f>
        <v>0</v>
      </c>
      <c r="H251" s="88">
        <f>'მიზნ.გრანტის საკასო '!D250</f>
        <v>0</v>
      </c>
      <c r="I251" s="105" t="e">
        <f>'დაზუსტ. ბიუჯ.'!#REF!-'დაზუსტ. ბიუჯ.'!#REF!</f>
        <v>#REF!</v>
      </c>
      <c r="J251" s="88" t="e">
        <f>'დაზუსტ. საკუთ.'!#REF!-'დაზუსტ. საკუთ.'!#REF!</f>
        <v>#REF!</v>
      </c>
      <c r="K251" s="88" t="e">
        <f>'დაზუსტ. ბიუჯ. ფონდ.'!#REF!-'დაზუსტ. ბიუჯ. ფონდ.'!#REF!</f>
        <v>#REF!</v>
      </c>
      <c r="L251" s="88">
        <f>'გრანტის საკასო'!E250</f>
        <v>0</v>
      </c>
      <c r="M251" s="100">
        <f>'მიზნ.გრანტის საკასო '!E250-'მიზნ.გრანტის საკასო '!D250</f>
        <v>0</v>
      </c>
      <c r="N251" s="105" t="e">
        <f>'დაზუსტ. ბიუჯ.'!#REF!-'დაზუსტ. ბიუჯ.'!#REF!</f>
        <v>#REF!</v>
      </c>
      <c r="O251" s="88" t="e">
        <f>'დაზუსტ. საკუთ.'!#REF!-'დაზუსტ. საკუთ.'!#REF!</f>
        <v>#REF!</v>
      </c>
      <c r="P251" s="88" t="e">
        <f>'დაზუსტ. ბიუჯ. ფონდ.'!#REF!</f>
        <v>#REF!</v>
      </c>
      <c r="Q251" s="88">
        <f>'გრანტის საკასო'!J250</f>
        <v>0</v>
      </c>
      <c r="R251" s="100">
        <f>'მიზნ.გრანტის საკასო '!J250-'მიზნ.გრანტის საკასო '!I250</f>
        <v>0</v>
      </c>
      <c r="S251" s="105" t="e">
        <f t="shared" si="52"/>
        <v>#REF!</v>
      </c>
      <c r="T251" s="88" t="e">
        <f t="shared" si="56"/>
        <v>#REF!</v>
      </c>
      <c r="U251" s="88" t="e">
        <f t="shared" si="57"/>
        <v>#REF!</v>
      </c>
      <c r="V251" s="88">
        <f t="shared" si="58"/>
        <v>0</v>
      </c>
      <c r="W251" s="100">
        <f t="shared" si="59"/>
        <v>0</v>
      </c>
      <c r="X251" s="92"/>
      <c r="Y251" s="10"/>
      <c r="Z251" s="10">
        <v>0</v>
      </c>
      <c r="AA251" s="10">
        <v>0</v>
      </c>
      <c r="AB251" s="10">
        <v>0</v>
      </c>
    </row>
    <row r="252" spans="1:28" x14ac:dyDescent="0.25">
      <c r="A252" t="e">
        <f t="shared" si="51"/>
        <v>#REF!</v>
      </c>
      <c r="B252" s="8"/>
      <c r="C252" s="9" t="s">
        <v>17</v>
      </c>
      <c r="D252" s="105" t="e">
        <f>'დაზუსტ. ბიუჯ.'!#REF!</f>
        <v>#REF!</v>
      </c>
      <c r="E252" s="88" t="e">
        <f>'დაზუსტ. საკუთ.'!#REF!</f>
        <v>#REF!</v>
      </c>
      <c r="F252" s="88" t="e">
        <f>'დაზუსტ. ბიუჯ. ფონდ.'!#REF!</f>
        <v>#REF!</v>
      </c>
      <c r="G252" s="88">
        <f>'გრანტის საკასო'!D251</f>
        <v>0</v>
      </c>
      <c r="H252" s="88">
        <f>'მიზნ.გრანტის საკასო '!D251</f>
        <v>0</v>
      </c>
      <c r="I252" s="105" t="e">
        <f>'დაზუსტ. ბიუჯ.'!#REF!-'დაზუსტ. ბიუჯ.'!#REF!</f>
        <v>#REF!</v>
      </c>
      <c r="J252" s="88" t="e">
        <f>'დაზუსტ. საკუთ.'!#REF!-'დაზუსტ. საკუთ.'!#REF!</f>
        <v>#REF!</v>
      </c>
      <c r="K252" s="88" t="e">
        <f>'დაზუსტ. ბიუჯ. ფონდ.'!#REF!-'დაზუსტ. ბიუჯ. ფონდ.'!#REF!</f>
        <v>#REF!</v>
      </c>
      <c r="L252" s="88">
        <f>'გრანტის საკასო'!E251</f>
        <v>0</v>
      </c>
      <c r="M252" s="100">
        <f>'მიზნ.გრანტის საკასო '!E251-'მიზნ.გრანტის საკასო '!D251</f>
        <v>0</v>
      </c>
      <c r="N252" s="105" t="e">
        <f>'დაზუსტ. ბიუჯ.'!#REF!-'დაზუსტ. ბიუჯ.'!#REF!</f>
        <v>#REF!</v>
      </c>
      <c r="O252" s="88" t="e">
        <f>'დაზუსტ. საკუთ.'!#REF!-'დაზუსტ. საკუთ.'!#REF!</f>
        <v>#REF!</v>
      </c>
      <c r="P252" s="88" t="e">
        <f>'დაზუსტ. ბიუჯ. ფონდ.'!#REF!</f>
        <v>#REF!</v>
      </c>
      <c r="Q252" s="88">
        <f>'გრანტის საკასო'!J251</f>
        <v>0</v>
      </c>
      <c r="R252" s="100">
        <f>'მიზნ.გრანტის საკასო '!J251-'მიზნ.გრანტის საკასო '!I251</f>
        <v>0</v>
      </c>
      <c r="S252" s="105" t="e">
        <f t="shared" si="52"/>
        <v>#REF!</v>
      </c>
      <c r="T252" s="88" t="e">
        <f t="shared" si="56"/>
        <v>#REF!</v>
      </c>
      <c r="U252" s="88" t="e">
        <f t="shared" si="57"/>
        <v>#REF!</v>
      </c>
      <c r="V252" s="88">
        <f t="shared" si="58"/>
        <v>0</v>
      </c>
      <c r="W252" s="100">
        <f t="shared" si="59"/>
        <v>0</v>
      </c>
      <c r="X252" s="92"/>
      <c r="Y252" s="10"/>
      <c r="Z252" s="10">
        <v>0</v>
      </c>
      <c r="AA252" s="10">
        <v>0</v>
      </c>
      <c r="AB252" s="10">
        <v>0</v>
      </c>
    </row>
    <row r="253" spans="1:28" x14ac:dyDescent="0.25">
      <c r="A253" t="e">
        <f t="shared" si="51"/>
        <v>#REF!</v>
      </c>
      <c r="B253" s="5"/>
      <c r="C253" s="6" t="s">
        <v>18</v>
      </c>
      <c r="D253" s="104" t="e">
        <f>'დაზუსტ. ბიუჯ.'!#REF!</f>
        <v>#REF!</v>
      </c>
      <c r="E253" s="87" t="e">
        <f>'დაზუსტ. საკუთ.'!#REF!</f>
        <v>#REF!</v>
      </c>
      <c r="F253" s="87" t="e">
        <f>'დაზუსტ. ბიუჯ. ფონდ.'!#REF!</f>
        <v>#REF!</v>
      </c>
      <c r="G253" s="87">
        <f>'გრანტის საკასო'!D252</f>
        <v>0</v>
      </c>
      <c r="H253" s="87">
        <f>'მიზნ.გრანტის საკასო '!D252</f>
        <v>0</v>
      </c>
      <c r="I253" s="104" t="e">
        <f>'დაზუსტ. ბიუჯ.'!#REF!-'დაზუსტ. ბიუჯ.'!#REF!</f>
        <v>#REF!</v>
      </c>
      <c r="J253" s="87" t="e">
        <f>'დაზუსტ. საკუთ.'!#REF!-'დაზუსტ. საკუთ.'!#REF!</f>
        <v>#REF!</v>
      </c>
      <c r="K253" s="87" t="e">
        <f>'დაზუსტ. ბიუჯ. ფონდ.'!#REF!-'დაზუსტ. ბიუჯ. ფონდ.'!#REF!</f>
        <v>#REF!</v>
      </c>
      <c r="L253" s="87">
        <f>'გრანტის საკასო'!E252</f>
        <v>0</v>
      </c>
      <c r="M253" s="99">
        <f>'მიზნ.გრანტის საკასო '!E252-'მიზნ.გრანტის საკასო '!D252</f>
        <v>0</v>
      </c>
      <c r="N253" s="104" t="e">
        <f>'დაზუსტ. ბიუჯ.'!#REF!-'დაზუსტ. ბიუჯ.'!#REF!</f>
        <v>#REF!</v>
      </c>
      <c r="O253" s="87" t="e">
        <f>'დაზუსტ. საკუთ.'!#REF!-'დაზუსტ. საკუთ.'!#REF!</f>
        <v>#REF!</v>
      </c>
      <c r="P253" s="87" t="e">
        <f>'დაზუსტ. ბიუჯ. ფონდ.'!#REF!</f>
        <v>#REF!</v>
      </c>
      <c r="Q253" s="87">
        <f>'გრანტის საკასო'!J252</f>
        <v>0</v>
      </c>
      <c r="R253" s="99">
        <f>'მიზნ.გრანტის საკასო '!J252-'მიზნ.გრანტის საკასო '!I252</f>
        <v>0</v>
      </c>
      <c r="S253" s="104" t="e">
        <f t="shared" si="52"/>
        <v>#REF!</v>
      </c>
      <c r="T253" s="87" t="e">
        <f t="shared" si="56"/>
        <v>#REF!</v>
      </c>
      <c r="U253" s="87" t="e">
        <f t="shared" si="57"/>
        <v>#REF!</v>
      </c>
      <c r="V253" s="87">
        <f t="shared" si="58"/>
        <v>0</v>
      </c>
      <c r="W253" s="99">
        <f t="shared" si="59"/>
        <v>0</v>
      </c>
      <c r="X253" s="91"/>
      <c r="Y253" s="7"/>
      <c r="Z253" s="7">
        <v>0</v>
      </c>
      <c r="AA253" s="7">
        <v>0</v>
      </c>
      <c r="AB253" s="7">
        <v>0</v>
      </c>
    </row>
    <row r="254" spans="1:28" x14ac:dyDescent="0.25">
      <c r="A254" t="e">
        <f t="shared" si="51"/>
        <v>#REF!</v>
      </c>
      <c r="B254" s="5"/>
      <c r="C254" s="6" t="s">
        <v>19</v>
      </c>
      <c r="D254" s="104" t="e">
        <f>'დაზუსტ. ბიუჯ.'!#REF!</f>
        <v>#REF!</v>
      </c>
      <c r="E254" s="87" t="e">
        <f>'დაზუსტ. საკუთ.'!#REF!</f>
        <v>#REF!</v>
      </c>
      <c r="F254" s="87" t="e">
        <f>'დაზუსტ. ბიუჯ. ფონდ.'!#REF!</f>
        <v>#REF!</v>
      </c>
      <c r="G254" s="87">
        <f>'გრანტის საკასო'!D253</f>
        <v>0</v>
      </c>
      <c r="H254" s="87">
        <f>'მიზნ.გრანტის საკასო '!D253</f>
        <v>0</v>
      </c>
      <c r="I254" s="104" t="e">
        <f>'დაზუსტ. ბიუჯ.'!#REF!-'დაზუსტ. ბიუჯ.'!#REF!</f>
        <v>#REF!</v>
      </c>
      <c r="J254" s="87" t="e">
        <f>'დაზუსტ. საკუთ.'!#REF!-'დაზუსტ. საკუთ.'!#REF!</f>
        <v>#REF!</v>
      </c>
      <c r="K254" s="87" t="e">
        <f>'დაზუსტ. ბიუჯ. ფონდ.'!#REF!-'დაზუსტ. ბიუჯ. ფონდ.'!#REF!</f>
        <v>#REF!</v>
      </c>
      <c r="L254" s="87">
        <f>'გრანტის საკასო'!E253</f>
        <v>0</v>
      </c>
      <c r="M254" s="99">
        <f>'მიზნ.გრანტის საკასო '!E253-'მიზნ.გრანტის საკასო '!D253</f>
        <v>0</v>
      </c>
      <c r="N254" s="104" t="e">
        <f>'დაზუსტ. ბიუჯ.'!#REF!-'დაზუსტ. ბიუჯ.'!#REF!</f>
        <v>#REF!</v>
      </c>
      <c r="O254" s="87" t="e">
        <f>'დაზუსტ. საკუთ.'!#REF!-'დაზუსტ. საკუთ.'!#REF!</f>
        <v>#REF!</v>
      </c>
      <c r="P254" s="87" t="e">
        <f>'დაზუსტ. ბიუჯ. ფონდ.'!#REF!</f>
        <v>#REF!</v>
      </c>
      <c r="Q254" s="87">
        <f>'გრანტის საკასო'!J253</f>
        <v>0</v>
      </c>
      <c r="R254" s="99">
        <f>'მიზნ.გრანტის საკასო '!J253-'მიზნ.გრანტის საკასო '!I253</f>
        <v>0</v>
      </c>
      <c r="S254" s="104" t="e">
        <f t="shared" si="52"/>
        <v>#REF!</v>
      </c>
      <c r="T254" s="87" t="e">
        <f t="shared" si="56"/>
        <v>#REF!</v>
      </c>
      <c r="U254" s="87" t="e">
        <f t="shared" si="57"/>
        <v>#REF!</v>
      </c>
      <c r="V254" s="87">
        <f t="shared" si="58"/>
        <v>0</v>
      </c>
      <c r="W254" s="99">
        <f t="shared" si="59"/>
        <v>0</v>
      </c>
      <c r="X254" s="91"/>
      <c r="Y254" s="7"/>
      <c r="Z254" s="7">
        <v>0</v>
      </c>
      <c r="AA254" s="7">
        <v>0</v>
      </c>
      <c r="AB254" s="7">
        <v>0</v>
      </c>
    </row>
    <row r="255" spans="1:28" ht="15.75" thickBot="1" x14ac:dyDescent="0.3">
      <c r="A255" t="e">
        <f t="shared" si="51"/>
        <v>#REF!</v>
      </c>
      <c r="B255" s="11"/>
      <c r="C255" s="12" t="s">
        <v>20</v>
      </c>
      <c r="D255" s="106" t="e">
        <f>'დაზუსტ. ბიუჯ.'!#REF!</f>
        <v>#REF!</v>
      </c>
      <c r="E255" s="89" t="e">
        <f>'დაზუსტ. საკუთ.'!#REF!</f>
        <v>#REF!</v>
      </c>
      <c r="F255" s="89" t="e">
        <f>'დაზუსტ. ბიუჯ. ფონდ.'!#REF!</f>
        <v>#REF!</v>
      </c>
      <c r="G255" s="89">
        <f>'გრანტის საკასო'!D254</f>
        <v>0</v>
      </c>
      <c r="H255" s="89">
        <f>'მიზნ.გრანტის საკასო '!D254</f>
        <v>0</v>
      </c>
      <c r="I255" s="106" t="e">
        <f>'დაზუსტ. ბიუჯ.'!#REF!-'დაზუსტ. ბიუჯ.'!#REF!</f>
        <v>#REF!</v>
      </c>
      <c r="J255" s="89" t="e">
        <f>'დაზუსტ. საკუთ.'!#REF!-'დაზუსტ. საკუთ.'!#REF!</f>
        <v>#REF!</v>
      </c>
      <c r="K255" s="89" t="e">
        <f>'დაზუსტ. ბიუჯ. ფონდ.'!#REF!-'დაზუსტ. ბიუჯ. ფონდ.'!#REF!</f>
        <v>#REF!</v>
      </c>
      <c r="L255" s="89">
        <f>'გრანტის საკასო'!E254</f>
        <v>0</v>
      </c>
      <c r="M255" s="101">
        <f>'მიზნ.გრანტის საკასო '!E254-'მიზნ.გრანტის საკასო '!D254</f>
        <v>57.27</v>
      </c>
      <c r="N255" s="106" t="e">
        <f>'დაზუსტ. ბიუჯ.'!#REF!-'დაზუსტ. ბიუჯ.'!#REF!</f>
        <v>#REF!</v>
      </c>
      <c r="O255" s="89" t="e">
        <f>'დაზუსტ. საკუთ.'!#REF!-'დაზუსტ. საკუთ.'!#REF!</f>
        <v>#REF!</v>
      </c>
      <c r="P255" s="89" t="e">
        <f>'დაზუსტ. ბიუჯ. ფონდ.'!#REF!</f>
        <v>#REF!</v>
      </c>
      <c r="Q255" s="89">
        <f>'გრანტის საკასო'!J254</f>
        <v>0</v>
      </c>
      <c r="R255" s="101">
        <f>'მიზნ.გრანტის საკასო '!J254-'მიზნ.გრანტის საკასო '!I254</f>
        <v>0</v>
      </c>
      <c r="S255" s="106" t="e">
        <f t="shared" si="52"/>
        <v>#REF!</v>
      </c>
      <c r="T255" s="89" t="e">
        <f t="shared" si="56"/>
        <v>#REF!</v>
      </c>
      <c r="U255" s="89" t="e">
        <f t="shared" si="57"/>
        <v>#REF!</v>
      </c>
      <c r="V255" s="89">
        <f t="shared" si="58"/>
        <v>0</v>
      </c>
      <c r="W255" s="101">
        <f t="shared" si="59"/>
        <v>57.27</v>
      </c>
      <c r="X255" s="93"/>
      <c r="Y255" s="13"/>
      <c r="Z255" s="13">
        <v>0</v>
      </c>
      <c r="AA255" s="13">
        <v>0</v>
      </c>
      <c r="AB255" s="13">
        <v>0</v>
      </c>
    </row>
    <row r="256" spans="1:28" ht="31.5" thickTop="1" thickBot="1" x14ac:dyDescent="0.3">
      <c r="A256" t="e">
        <f t="shared" si="51"/>
        <v>#REF!</v>
      </c>
      <c r="B256" s="121" t="s">
        <v>60</v>
      </c>
      <c r="C256" s="122" t="s">
        <v>360</v>
      </c>
      <c r="D256" s="103" t="e">
        <f>'დაზუსტ. ბიუჯ.'!#REF!</f>
        <v>#REF!</v>
      </c>
      <c r="E256" s="86" t="e">
        <f>'დაზუსტ. საკუთ.'!#REF!</f>
        <v>#REF!</v>
      </c>
      <c r="F256" s="86" t="e">
        <f>'დაზუსტ. ბიუჯ. ფონდ.'!#REF!</f>
        <v>#REF!</v>
      </c>
      <c r="G256" s="86">
        <f>'გრანტის საკასო'!D255</f>
        <v>0</v>
      </c>
      <c r="H256" s="86">
        <f>'მიზნ.გრანტის საკასო '!D255</f>
        <v>0</v>
      </c>
      <c r="I256" s="103" t="e">
        <f>'დაზუსტ. ბიუჯ.'!#REF!-'დაზუსტ. ბიუჯ.'!#REF!</f>
        <v>#REF!</v>
      </c>
      <c r="J256" s="86" t="e">
        <f>'დაზუსტ. საკუთ.'!#REF!-'დაზუსტ. საკუთ.'!#REF!</f>
        <v>#REF!</v>
      </c>
      <c r="K256" s="86" t="e">
        <f>'დაზუსტ. ბიუჯ. ფონდ.'!#REF!-'დაზუსტ. ბიუჯ. ფონდ.'!#REF!</f>
        <v>#REF!</v>
      </c>
      <c r="L256" s="86">
        <f>'გრანტის საკასო'!E255</f>
        <v>0</v>
      </c>
      <c r="M256" s="102">
        <f>'მიზნ.გრანტის საკასო '!E255-'მიზნ.გრანტის საკასო '!D255</f>
        <v>0</v>
      </c>
      <c r="N256" s="103" t="e">
        <f>'დაზუსტ. ბიუჯ.'!#REF!-'დაზუსტ. ბიუჯ.'!#REF!</f>
        <v>#REF!</v>
      </c>
      <c r="O256" s="86" t="e">
        <f>'დაზუსტ. საკუთ.'!#REF!-'დაზუსტ. საკუთ.'!#REF!</f>
        <v>#REF!</v>
      </c>
      <c r="P256" s="86" t="e">
        <f>'დაზუსტ. ბიუჯ. ფონდ.'!#REF!</f>
        <v>#REF!</v>
      </c>
      <c r="Q256" s="86">
        <f>'გრანტის საკასო'!J255</f>
        <v>0</v>
      </c>
      <c r="R256" s="102">
        <f>'მიზნ.გრანტის საკასო '!J255-'მიზნ.გრანტის საკასო '!I255</f>
        <v>0</v>
      </c>
      <c r="S256" s="103" t="e">
        <f t="shared" si="52"/>
        <v>#REF!</v>
      </c>
      <c r="T256" s="86" t="e">
        <f t="shared" si="56"/>
        <v>#REF!</v>
      </c>
      <c r="U256" s="86" t="e">
        <f t="shared" si="57"/>
        <v>#REF!</v>
      </c>
      <c r="V256" s="86">
        <f t="shared" si="58"/>
        <v>0</v>
      </c>
      <c r="W256" s="102">
        <f t="shared" si="59"/>
        <v>0</v>
      </c>
      <c r="X256" s="94"/>
      <c r="Y256" s="4"/>
      <c r="Z256" s="4">
        <f t="shared" ref="Z256:AB256" si="66">SUM(Z257,Z265,Z266,Z267)</f>
        <v>0</v>
      </c>
      <c r="AA256" s="4">
        <f t="shared" si="66"/>
        <v>0</v>
      </c>
      <c r="AB256" s="4">
        <f t="shared" si="66"/>
        <v>0</v>
      </c>
    </row>
    <row r="257" spans="1:28" ht="15.75" thickTop="1" x14ac:dyDescent="0.25">
      <c r="A257" t="e">
        <f t="shared" si="51"/>
        <v>#REF!</v>
      </c>
      <c r="B257" s="5"/>
      <c r="C257" s="6" t="s">
        <v>10</v>
      </c>
      <c r="D257" s="104" t="e">
        <f>'დაზუსტ. ბიუჯ.'!#REF!</f>
        <v>#REF!</v>
      </c>
      <c r="E257" s="87" t="e">
        <f>'დაზუსტ. საკუთ.'!#REF!</f>
        <v>#REF!</v>
      </c>
      <c r="F257" s="87" t="e">
        <f>'დაზუსტ. ბიუჯ. ფონდ.'!#REF!</f>
        <v>#REF!</v>
      </c>
      <c r="G257" s="87">
        <f>'გრანტის საკასო'!D256</f>
        <v>0</v>
      </c>
      <c r="H257" s="87">
        <f>'მიზნ.გრანტის საკასო '!D256</f>
        <v>0</v>
      </c>
      <c r="I257" s="104" t="e">
        <f>'დაზუსტ. ბიუჯ.'!#REF!-'დაზუსტ. ბიუჯ.'!#REF!</f>
        <v>#REF!</v>
      </c>
      <c r="J257" s="87" t="e">
        <f>'დაზუსტ. საკუთ.'!#REF!-'დაზუსტ. საკუთ.'!#REF!</f>
        <v>#REF!</v>
      </c>
      <c r="K257" s="87" t="e">
        <f>'დაზუსტ. ბიუჯ. ფონდ.'!#REF!-'დაზუსტ. ბიუჯ. ფონდ.'!#REF!</f>
        <v>#REF!</v>
      </c>
      <c r="L257" s="87">
        <f>'გრანტის საკასო'!E256</f>
        <v>0</v>
      </c>
      <c r="M257" s="99">
        <f>'მიზნ.გრანტის საკასო '!E256-'მიზნ.გრანტის საკასო '!D256</f>
        <v>0</v>
      </c>
      <c r="N257" s="104" t="e">
        <f>'დაზუსტ. ბიუჯ.'!#REF!-'დაზუსტ. ბიუჯ.'!#REF!</f>
        <v>#REF!</v>
      </c>
      <c r="O257" s="87" t="e">
        <f>'დაზუსტ. საკუთ.'!#REF!-'დაზუსტ. საკუთ.'!#REF!</f>
        <v>#REF!</v>
      </c>
      <c r="P257" s="87" t="e">
        <f>'დაზუსტ. ბიუჯ. ფონდ.'!#REF!</f>
        <v>#REF!</v>
      </c>
      <c r="Q257" s="87">
        <f>'გრანტის საკასო'!J256</f>
        <v>0</v>
      </c>
      <c r="R257" s="99">
        <f>'მიზნ.გრანტის საკასო '!J256-'მიზნ.გრანტის საკასო '!I256</f>
        <v>0</v>
      </c>
      <c r="S257" s="104" t="e">
        <f t="shared" si="52"/>
        <v>#REF!</v>
      </c>
      <c r="T257" s="87" t="e">
        <f t="shared" si="56"/>
        <v>#REF!</v>
      </c>
      <c r="U257" s="87" t="e">
        <f t="shared" si="57"/>
        <v>#REF!</v>
      </c>
      <c r="V257" s="87">
        <f t="shared" si="58"/>
        <v>0</v>
      </c>
      <c r="W257" s="99">
        <f t="shared" si="59"/>
        <v>0</v>
      </c>
      <c r="X257" s="91"/>
      <c r="Y257" s="7"/>
      <c r="Z257" s="7">
        <f t="shared" ref="Z257:AB257" si="67">SUM(Z258:Z264)</f>
        <v>0</v>
      </c>
      <c r="AA257" s="7">
        <f t="shared" si="67"/>
        <v>0</v>
      </c>
      <c r="AB257" s="7">
        <f t="shared" si="67"/>
        <v>0</v>
      </c>
    </row>
    <row r="258" spans="1:28" x14ac:dyDescent="0.25">
      <c r="A258" t="e">
        <f t="shared" si="51"/>
        <v>#REF!</v>
      </c>
      <c r="B258" s="8"/>
      <c r="C258" s="9" t="s">
        <v>11</v>
      </c>
      <c r="D258" s="105" t="e">
        <f>'დაზუსტ. ბიუჯ.'!#REF!</f>
        <v>#REF!</v>
      </c>
      <c r="E258" s="88" t="e">
        <f>'დაზუსტ. საკუთ.'!#REF!</f>
        <v>#REF!</v>
      </c>
      <c r="F258" s="88" t="e">
        <f>'დაზუსტ. ბიუჯ. ფონდ.'!#REF!</f>
        <v>#REF!</v>
      </c>
      <c r="G258" s="88">
        <f>'გრანტის საკასო'!D257</f>
        <v>0</v>
      </c>
      <c r="H258" s="88">
        <f>'მიზნ.გრანტის საკასო '!D257</f>
        <v>0</v>
      </c>
      <c r="I258" s="105" t="e">
        <f>'დაზუსტ. ბიუჯ.'!#REF!-'დაზუსტ. ბიუჯ.'!#REF!</f>
        <v>#REF!</v>
      </c>
      <c r="J258" s="88" t="e">
        <f>'დაზუსტ. საკუთ.'!#REF!-'დაზუსტ. საკუთ.'!#REF!</f>
        <v>#REF!</v>
      </c>
      <c r="K258" s="88" t="e">
        <f>'დაზუსტ. ბიუჯ. ფონდ.'!#REF!-'დაზუსტ. ბიუჯ. ფონდ.'!#REF!</f>
        <v>#REF!</v>
      </c>
      <c r="L258" s="88">
        <f>'გრანტის საკასო'!E257</f>
        <v>0</v>
      </c>
      <c r="M258" s="100">
        <f>'მიზნ.გრანტის საკასო '!E257-'მიზნ.გრანტის საკასო '!D257</f>
        <v>0</v>
      </c>
      <c r="N258" s="105" t="e">
        <f>'დაზუსტ. ბიუჯ.'!#REF!-'დაზუსტ. ბიუჯ.'!#REF!</f>
        <v>#REF!</v>
      </c>
      <c r="O258" s="88" t="e">
        <f>'დაზუსტ. საკუთ.'!#REF!-'დაზუსტ. საკუთ.'!#REF!</f>
        <v>#REF!</v>
      </c>
      <c r="P258" s="88" t="e">
        <f>'დაზუსტ. ბიუჯ. ფონდ.'!#REF!</f>
        <v>#REF!</v>
      </c>
      <c r="Q258" s="88">
        <f>'გრანტის საკასო'!J257</f>
        <v>0</v>
      </c>
      <c r="R258" s="100">
        <f>'მიზნ.გრანტის საკასო '!J257-'მიზნ.გრანტის საკასო '!I257</f>
        <v>0</v>
      </c>
      <c r="S258" s="105" t="e">
        <f t="shared" si="52"/>
        <v>#REF!</v>
      </c>
      <c r="T258" s="88" t="e">
        <f t="shared" si="56"/>
        <v>#REF!</v>
      </c>
      <c r="U258" s="88" t="e">
        <f t="shared" si="57"/>
        <v>#REF!</v>
      </c>
      <c r="V258" s="88">
        <f t="shared" si="58"/>
        <v>0</v>
      </c>
      <c r="W258" s="100">
        <f t="shared" si="59"/>
        <v>0</v>
      </c>
      <c r="X258" s="92"/>
      <c r="Y258" s="10"/>
      <c r="Z258" s="10">
        <v>0</v>
      </c>
      <c r="AA258" s="10">
        <v>0</v>
      </c>
      <c r="AB258" s="10">
        <v>0</v>
      </c>
    </row>
    <row r="259" spans="1:28" x14ac:dyDescent="0.25">
      <c r="A259" t="e">
        <f t="shared" si="51"/>
        <v>#REF!</v>
      </c>
      <c r="B259" s="8"/>
      <c r="C259" s="9" t="s">
        <v>12</v>
      </c>
      <c r="D259" s="105" t="e">
        <f>'დაზუსტ. ბიუჯ.'!#REF!</f>
        <v>#REF!</v>
      </c>
      <c r="E259" s="88" t="e">
        <f>'დაზუსტ. საკუთ.'!#REF!</f>
        <v>#REF!</v>
      </c>
      <c r="F259" s="88" t="e">
        <f>'დაზუსტ. ბიუჯ. ფონდ.'!#REF!</f>
        <v>#REF!</v>
      </c>
      <c r="G259" s="88">
        <f>'გრანტის საკასო'!D258</f>
        <v>0</v>
      </c>
      <c r="H259" s="88">
        <f>'მიზნ.გრანტის საკასო '!D258</f>
        <v>0</v>
      </c>
      <c r="I259" s="105" t="e">
        <f>'დაზუსტ. ბიუჯ.'!#REF!-'დაზუსტ. ბიუჯ.'!#REF!</f>
        <v>#REF!</v>
      </c>
      <c r="J259" s="88" t="e">
        <f>'დაზუსტ. საკუთ.'!#REF!-'დაზუსტ. საკუთ.'!#REF!</f>
        <v>#REF!</v>
      </c>
      <c r="K259" s="88" t="e">
        <f>'დაზუსტ. ბიუჯ. ფონდ.'!#REF!-'დაზუსტ. ბიუჯ. ფონდ.'!#REF!</f>
        <v>#REF!</v>
      </c>
      <c r="L259" s="88">
        <f>'გრანტის საკასო'!E258</f>
        <v>0</v>
      </c>
      <c r="M259" s="100">
        <f>'მიზნ.გრანტის საკასო '!E258-'მიზნ.გრანტის საკასო '!D258</f>
        <v>0</v>
      </c>
      <c r="N259" s="105" t="e">
        <f>'დაზუსტ. ბიუჯ.'!#REF!-'დაზუსტ. ბიუჯ.'!#REF!</f>
        <v>#REF!</v>
      </c>
      <c r="O259" s="88" t="e">
        <f>'დაზუსტ. საკუთ.'!#REF!-'დაზუსტ. საკუთ.'!#REF!</f>
        <v>#REF!</v>
      </c>
      <c r="P259" s="88" t="e">
        <f>'დაზუსტ. ბიუჯ. ფონდ.'!#REF!</f>
        <v>#REF!</v>
      </c>
      <c r="Q259" s="88">
        <f>'გრანტის საკასო'!J258</f>
        <v>0</v>
      </c>
      <c r="R259" s="100">
        <f>'მიზნ.გრანტის საკასო '!J258-'მიზნ.გრანტის საკასო '!I258</f>
        <v>0</v>
      </c>
      <c r="S259" s="105" t="e">
        <f t="shared" si="52"/>
        <v>#REF!</v>
      </c>
      <c r="T259" s="88" t="e">
        <f t="shared" si="56"/>
        <v>#REF!</v>
      </c>
      <c r="U259" s="88" t="e">
        <f t="shared" si="57"/>
        <v>#REF!</v>
      </c>
      <c r="V259" s="88">
        <f t="shared" si="58"/>
        <v>0</v>
      </c>
      <c r="W259" s="100">
        <f t="shared" si="59"/>
        <v>0</v>
      </c>
      <c r="X259" s="92"/>
      <c r="Y259" s="10"/>
      <c r="Z259" s="10">
        <v>0</v>
      </c>
      <c r="AA259" s="10">
        <v>0</v>
      </c>
      <c r="AB259" s="10">
        <v>0</v>
      </c>
    </row>
    <row r="260" spans="1:28" x14ac:dyDescent="0.25">
      <c r="A260" t="e">
        <f t="shared" si="51"/>
        <v>#REF!</v>
      </c>
      <c r="B260" s="8"/>
      <c r="C260" s="9" t="s">
        <v>13</v>
      </c>
      <c r="D260" s="105" t="e">
        <f>'დაზუსტ. ბიუჯ.'!#REF!</f>
        <v>#REF!</v>
      </c>
      <c r="E260" s="88" t="e">
        <f>'დაზუსტ. საკუთ.'!#REF!</f>
        <v>#REF!</v>
      </c>
      <c r="F260" s="88" t="e">
        <f>'დაზუსტ. ბიუჯ. ფონდ.'!#REF!</f>
        <v>#REF!</v>
      </c>
      <c r="G260" s="88">
        <f>'გრანტის საკასო'!D259</f>
        <v>0</v>
      </c>
      <c r="H260" s="88">
        <f>'მიზნ.გრანტის საკასო '!D259</f>
        <v>0</v>
      </c>
      <c r="I260" s="105" t="e">
        <f>'დაზუსტ. ბიუჯ.'!#REF!-'დაზუსტ. ბიუჯ.'!#REF!</f>
        <v>#REF!</v>
      </c>
      <c r="J260" s="88" t="e">
        <f>'დაზუსტ. საკუთ.'!#REF!-'დაზუსტ. საკუთ.'!#REF!</f>
        <v>#REF!</v>
      </c>
      <c r="K260" s="88" t="e">
        <f>'დაზუსტ. ბიუჯ. ფონდ.'!#REF!-'დაზუსტ. ბიუჯ. ფონდ.'!#REF!</f>
        <v>#REF!</v>
      </c>
      <c r="L260" s="88">
        <f>'გრანტის საკასო'!E259</f>
        <v>0</v>
      </c>
      <c r="M260" s="100">
        <f>'მიზნ.გრანტის საკასო '!E259-'მიზნ.გრანტის საკასო '!D259</f>
        <v>0</v>
      </c>
      <c r="N260" s="105" t="e">
        <f>'დაზუსტ. ბიუჯ.'!#REF!-'დაზუსტ. ბიუჯ.'!#REF!</f>
        <v>#REF!</v>
      </c>
      <c r="O260" s="88" t="e">
        <f>'დაზუსტ. საკუთ.'!#REF!-'დაზუსტ. საკუთ.'!#REF!</f>
        <v>#REF!</v>
      </c>
      <c r="P260" s="88" t="e">
        <f>'დაზუსტ. ბიუჯ. ფონდ.'!#REF!</f>
        <v>#REF!</v>
      </c>
      <c r="Q260" s="88">
        <f>'გრანტის საკასო'!J259</f>
        <v>0</v>
      </c>
      <c r="R260" s="100">
        <f>'მიზნ.გრანტის საკასო '!J259-'მიზნ.გრანტის საკასო '!I259</f>
        <v>0</v>
      </c>
      <c r="S260" s="105" t="e">
        <f t="shared" si="52"/>
        <v>#REF!</v>
      </c>
      <c r="T260" s="88" t="e">
        <f t="shared" si="56"/>
        <v>#REF!</v>
      </c>
      <c r="U260" s="88" t="e">
        <f t="shared" si="57"/>
        <v>#REF!</v>
      </c>
      <c r="V260" s="88">
        <f t="shared" si="58"/>
        <v>0</v>
      </c>
      <c r="W260" s="100">
        <f t="shared" si="59"/>
        <v>0</v>
      </c>
      <c r="X260" s="92"/>
      <c r="Y260" s="10"/>
      <c r="Z260" s="10">
        <v>0</v>
      </c>
      <c r="AA260" s="10">
        <v>0</v>
      </c>
      <c r="AB260" s="10">
        <v>0</v>
      </c>
    </row>
    <row r="261" spans="1:28" x14ac:dyDescent="0.25">
      <c r="A261" t="e">
        <f t="shared" ref="A261:A324" si="68">IF(OR(D261&lt;&gt;0,E261&lt;&gt;0,F261&lt;&gt;0,G261&lt;&gt;0,H261&lt;&gt;0,),"a","b")</f>
        <v>#REF!</v>
      </c>
      <c r="B261" s="8"/>
      <c r="C261" s="9" t="s">
        <v>14</v>
      </c>
      <c r="D261" s="105" t="e">
        <f>'დაზუსტ. ბიუჯ.'!#REF!</f>
        <v>#REF!</v>
      </c>
      <c r="E261" s="88" t="e">
        <f>'დაზუსტ. საკუთ.'!#REF!</f>
        <v>#REF!</v>
      </c>
      <c r="F261" s="88" t="e">
        <f>'დაზუსტ. ბიუჯ. ფონდ.'!#REF!</f>
        <v>#REF!</v>
      </c>
      <c r="G261" s="88">
        <f>'გრანტის საკასო'!D260</f>
        <v>0</v>
      </c>
      <c r="H261" s="88">
        <f>'მიზნ.გრანტის საკასო '!D260</f>
        <v>0</v>
      </c>
      <c r="I261" s="105" t="e">
        <f>'დაზუსტ. ბიუჯ.'!#REF!-'დაზუსტ. ბიუჯ.'!#REF!</f>
        <v>#REF!</v>
      </c>
      <c r="J261" s="88" t="e">
        <f>'დაზუსტ. საკუთ.'!#REF!-'დაზუსტ. საკუთ.'!#REF!</f>
        <v>#REF!</v>
      </c>
      <c r="K261" s="88" t="e">
        <f>'დაზუსტ. ბიუჯ. ფონდ.'!#REF!-'დაზუსტ. ბიუჯ. ფონდ.'!#REF!</f>
        <v>#REF!</v>
      </c>
      <c r="L261" s="88">
        <f>'გრანტის საკასო'!E260</f>
        <v>0</v>
      </c>
      <c r="M261" s="100">
        <f>'მიზნ.გრანტის საკასო '!E260-'მიზნ.გრანტის საკასო '!D260</f>
        <v>0</v>
      </c>
      <c r="N261" s="105" t="e">
        <f>'დაზუსტ. ბიუჯ.'!#REF!-'დაზუსტ. ბიუჯ.'!#REF!</f>
        <v>#REF!</v>
      </c>
      <c r="O261" s="88" t="e">
        <f>'დაზუსტ. საკუთ.'!#REF!-'დაზუსტ. საკუთ.'!#REF!</f>
        <v>#REF!</v>
      </c>
      <c r="P261" s="88" t="e">
        <f>'დაზუსტ. ბიუჯ. ფონდ.'!#REF!</f>
        <v>#REF!</v>
      </c>
      <c r="Q261" s="88">
        <f>'გრანტის საკასო'!J260</f>
        <v>0</v>
      </c>
      <c r="R261" s="100">
        <f>'მიზნ.გრანტის საკასო '!J260-'მიზნ.გრანტის საკასო '!I260</f>
        <v>0</v>
      </c>
      <c r="S261" s="105" t="e">
        <f t="shared" ref="S261:S324" si="69">N261+I261+D261</f>
        <v>#REF!</v>
      </c>
      <c r="T261" s="88" t="e">
        <f t="shared" si="56"/>
        <v>#REF!</v>
      </c>
      <c r="U261" s="88" t="e">
        <f t="shared" si="57"/>
        <v>#REF!</v>
      </c>
      <c r="V261" s="88">
        <f t="shared" si="58"/>
        <v>0</v>
      </c>
      <c r="W261" s="100">
        <f t="shared" si="59"/>
        <v>0</v>
      </c>
      <c r="X261" s="92"/>
      <c r="Y261" s="10"/>
      <c r="Z261" s="10">
        <v>0</v>
      </c>
      <c r="AA261" s="10">
        <v>0</v>
      </c>
      <c r="AB261" s="10">
        <v>0</v>
      </c>
    </row>
    <row r="262" spans="1:28" x14ac:dyDescent="0.25">
      <c r="A262" t="e">
        <f t="shared" si="68"/>
        <v>#REF!</v>
      </c>
      <c r="B262" s="8"/>
      <c r="C262" s="9" t="s">
        <v>15</v>
      </c>
      <c r="D262" s="105" t="e">
        <f>'დაზუსტ. ბიუჯ.'!#REF!</f>
        <v>#REF!</v>
      </c>
      <c r="E262" s="88" t="e">
        <f>'დაზუსტ. საკუთ.'!#REF!</f>
        <v>#REF!</v>
      </c>
      <c r="F262" s="88" t="e">
        <f>'დაზუსტ. ბიუჯ. ფონდ.'!#REF!</f>
        <v>#REF!</v>
      </c>
      <c r="G262" s="88">
        <f>'გრანტის საკასო'!D261</f>
        <v>0</v>
      </c>
      <c r="H262" s="88">
        <f>'მიზნ.გრანტის საკასო '!D261</f>
        <v>0</v>
      </c>
      <c r="I262" s="105" t="e">
        <f>'დაზუსტ. ბიუჯ.'!#REF!-'დაზუსტ. ბიუჯ.'!#REF!</f>
        <v>#REF!</v>
      </c>
      <c r="J262" s="88" t="e">
        <f>'დაზუსტ. საკუთ.'!#REF!-'დაზუსტ. საკუთ.'!#REF!</f>
        <v>#REF!</v>
      </c>
      <c r="K262" s="88" t="e">
        <f>'დაზუსტ. ბიუჯ. ფონდ.'!#REF!-'დაზუსტ. ბიუჯ. ფონდ.'!#REF!</f>
        <v>#REF!</v>
      </c>
      <c r="L262" s="88">
        <f>'გრანტის საკასო'!E261</f>
        <v>0</v>
      </c>
      <c r="M262" s="100">
        <f>'მიზნ.გრანტის საკასო '!E261-'მიზნ.გრანტის საკასო '!D261</f>
        <v>0</v>
      </c>
      <c r="N262" s="105" t="e">
        <f>'დაზუსტ. ბიუჯ.'!#REF!-'დაზუსტ. ბიუჯ.'!#REF!</f>
        <v>#REF!</v>
      </c>
      <c r="O262" s="88" t="e">
        <f>'დაზუსტ. საკუთ.'!#REF!-'დაზუსტ. საკუთ.'!#REF!</f>
        <v>#REF!</v>
      </c>
      <c r="P262" s="88" t="e">
        <f>'დაზუსტ. ბიუჯ. ფონდ.'!#REF!</f>
        <v>#REF!</v>
      </c>
      <c r="Q262" s="88">
        <f>'გრანტის საკასო'!J261</f>
        <v>0</v>
      </c>
      <c r="R262" s="100">
        <f>'მიზნ.გრანტის საკასო '!J261-'მიზნ.გრანტის საკასო '!I261</f>
        <v>0</v>
      </c>
      <c r="S262" s="105" t="e">
        <f t="shared" si="69"/>
        <v>#REF!</v>
      </c>
      <c r="T262" s="88" t="e">
        <f t="shared" si="56"/>
        <v>#REF!</v>
      </c>
      <c r="U262" s="88" t="e">
        <f t="shared" si="57"/>
        <v>#REF!</v>
      </c>
      <c r="V262" s="88">
        <f t="shared" si="58"/>
        <v>0</v>
      </c>
      <c r="W262" s="100">
        <f t="shared" si="59"/>
        <v>0</v>
      </c>
      <c r="X262" s="92"/>
      <c r="Y262" s="10"/>
      <c r="Z262" s="10">
        <v>0</v>
      </c>
      <c r="AA262" s="10">
        <v>0</v>
      </c>
      <c r="AB262" s="10">
        <v>0</v>
      </c>
    </row>
    <row r="263" spans="1:28" x14ac:dyDescent="0.25">
      <c r="A263" t="e">
        <f t="shared" si="68"/>
        <v>#REF!</v>
      </c>
      <c r="B263" s="8"/>
      <c r="C263" s="9" t="s">
        <v>16</v>
      </c>
      <c r="D263" s="105" t="e">
        <f>'დაზუსტ. ბიუჯ.'!#REF!</f>
        <v>#REF!</v>
      </c>
      <c r="E263" s="88" t="e">
        <f>'დაზუსტ. საკუთ.'!#REF!</f>
        <v>#REF!</v>
      </c>
      <c r="F263" s="88" t="e">
        <f>'დაზუსტ. ბიუჯ. ფონდ.'!#REF!</f>
        <v>#REF!</v>
      </c>
      <c r="G263" s="88">
        <f>'გრანტის საკასო'!D262</f>
        <v>0</v>
      </c>
      <c r="H263" s="88">
        <f>'მიზნ.გრანტის საკასო '!D262</f>
        <v>0</v>
      </c>
      <c r="I263" s="105" t="e">
        <f>'დაზუსტ. ბიუჯ.'!#REF!-'დაზუსტ. ბიუჯ.'!#REF!</f>
        <v>#REF!</v>
      </c>
      <c r="J263" s="88" t="e">
        <f>'დაზუსტ. საკუთ.'!#REF!-'დაზუსტ. საკუთ.'!#REF!</f>
        <v>#REF!</v>
      </c>
      <c r="K263" s="88" t="e">
        <f>'დაზუსტ. ბიუჯ. ფონდ.'!#REF!-'დაზუსტ. ბიუჯ. ფონდ.'!#REF!</f>
        <v>#REF!</v>
      </c>
      <c r="L263" s="88">
        <f>'გრანტის საკასო'!E262</f>
        <v>0</v>
      </c>
      <c r="M263" s="100">
        <f>'მიზნ.გრანტის საკასო '!E262-'მიზნ.გრანტის საკასო '!D262</f>
        <v>0</v>
      </c>
      <c r="N263" s="105" t="e">
        <f>'დაზუსტ. ბიუჯ.'!#REF!-'დაზუსტ. ბიუჯ.'!#REF!</f>
        <v>#REF!</v>
      </c>
      <c r="O263" s="88" t="e">
        <f>'დაზუსტ. საკუთ.'!#REF!-'დაზუსტ. საკუთ.'!#REF!</f>
        <v>#REF!</v>
      </c>
      <c r="P263" s="88" t="e">
        <f>'დაზუსტ. ბიუჯ. ფონდ.'!#REF!</f>
        <v>#REF!</v>
      </c>
      <c r="Q263" s="88">
        <f>'გრანტის საკასო'!J262</f>
        <v>0</v>
      </c>
      <c r="R263" s="100">
        <f>'მიზნ.გრანტის საკასო '!J262-'მიზნ.გრანტის საკასო '!I262</f>
        <v>0</v>
      </c>
      <c r="S263" s="105" t="e">
        <f t="shared" si="69"/>
        <v>#REF!</v>
      </c>
      <c r="T263" s="88" t="e">
        <f t="shared" si="56"/>
        <v>#REF!</v>
      </c>
      <c r="U263" s="88" t="e">
        <f t="shared" si="57"/>
        <v>#REF!</v>
      </c>
      <c r="V263" s="88">
        <f t="shared" si="58"/>
        <v>0</v>
      </c>
      <c r="W263" s="100">
        <f t="shared" si="59"/>
        <v>0</v>
      </c>
      <c r="X263" s="92"/>
      <c r="Y263" s="10"/>
      <c r="Z263" s="10">
        <v>0</v>
      </c>
      <c r="AA263" s="10">
        <v>0</v>
      </c>
      <c r="AB263" s="10">
        <v>0</v>
      </c>
    </row>
    <row r="264" spans="1:28" x14ac:dyDescent="0.25">
      <c r="A264" t="e">
        <f t="shared" si="68"/>
        <v>#REF!</v>
      </c>
      <c r="B264" s="8"/>
      <c r="C264" s="9" t="s">
        <v>17</v>
      </c>
      <c r="D264" s="105" t="e">
        <f>'დაზუსტ. ბიუჯ.'!#REF!</f>
        <v>#REF!</v>
      </c>
      <c r="E264" s="88" t="e">
        <f>'დაზუსტ. საკუთ.'!#REF!</f>
        <v>#REF!</v>
      </c>
      <c r="F264" s="88" t="e">
        <f>'დაზუსტ. ბიუჯ. ფონდ.'!#REF!</f>
        <v>#REF!</v>
      </c>
      <c r="G264" s="88">
        <f>'გრანტის საკასო'!D263</f>
        <v>0</v>
      </c>
      <c r="H264" s="88">
        <f>'მიზნ.გრანტის საკასო '!D263</f>
        <v>0</v>
      </c>
      <c r="I264" s="105" t="e">
        <f>'დაზუსტ. ბიუჯ.'!#REF!-'დაზუსტ. ბიუჯ.'!#REF!</f>
        <v>#REF!</v>
      </c>
      <c r="J264" s="88" t="e">
        <f>'დაზუსტ. საკუთ.'!#REF!-'დაზუსტ. საკუთ.'!#REF!</f>
        <v>#REF!</v>
      </c>
      <c r="K264" s="88" t="e">
        <f>'დაზუსტ. ბიუჯ. ფონდ.'!#REF!-'დაზუსტ. ბიუჯ. ფონდ.'!#REF!</f>
        <v>#REF!</v>
      </c>
      <c r="L264" s="88">
        <f>'გრანტის საკასო'!E263</f>
        <v>0</v>
      </c>
      <c r="M264" s="100">
        <f>'მიზნ.გრანტის საკასო '!E263-'მიზნ.გრანტის საკასო '!D263</f>
        <v>0</v>
      </c>
      <c r="N264" s="105" t="e">
        <f>'დაზუსტ. ბიუჯ.'!#REF!-'დაზუსტ. ბიუჯ.'!#REF!</f>
        <v>#REF!</v>
      </c>
      <c r="O264" s="88" t="e">
        <f>'დაზუსტ. საკუთ.'!#REF!-'დაზუსტ. საკუთ.'!#REF!</f>
        <v>#REF!</v>
      </c>
      <c r="P264" s="88" t="e">
        <f>'დაზუსტ. ბიუჯ. ფონდ.'!#REF!</f>
        <v>#REF!</v>
      </c>
      <c r="Q264" s="88">
        <f>'გრანტის საკასო'!J263</f>
        <v>0</v>
      </c>
      <c r="R264" s="100">
        <f>'მიზნ.გრანტის საკასო '!J263-'მიზნ.გრანტის საკასო '!I263</f>
        <v>0</v>
      </c>
      <c r="S264" s="105" t="e">
        <f t="shared" si="69"/>
        <v>#REF!</v>
      </c>
      <c r="T264" s="88" t="e">
        <f t="shared" si="56"/>
        <v>#REF!</v>
      </c>
      <c r="U264" s="88" t="e">
        <f t="shared" si="57"/>
        <v>#REF!</v>
      </c>
      <c r="V264" s="88">
        <f t="shared" si="58"/>
        <v>0</v>
      </c>
      <c r="W264" s="100">
        <f t="shared" si="59"/>
        <v>0</v>
      </c>
      <c r="X264" s="92"/>
      <c r="Y264" s="10"/>
      <c r="Z264" s="10">
        <v>0</v>
      </c>
      <c r="AA264" s="10">
        <v>0</v>
      </c>
      <c r="AB264" s="10">
        <v>0</v>
      </c>
    </row>
    <row r="265" spans="1:28" x14ac:dyDescent="0.25">
      <c r="A265" t="e">
        <f t="shared" si="68"/>
        <v>#REF!</v>
      </c>
      <c r="B265" s="5"/>
      <c r="C265" s="6" t="s">
        <v>18</v>
      </c>
      <c r="D265" s="104" t="e">
        <f>'დაზუსტ. ბიუჯ.'!#REF!</f>
        <v>#REF!</v>
      </c>
      <c r="E265" s="87" t="e">
        <f>'დაზუსტ. საკუთ.'!#REF!</f>
        <v>#REF!</v>
      </c>
      <c r="F265" s="87" t="e">
        <f>'დაზუსტ. ბიუჯ. ფონდ.'!#REF!</f>
        <v>#REF!</v>
      </c>
      <c r="G265" s="87">
        <f>'გრანტის საკასო'!D264</f>
        <v>0</v>
      </c>
      <c r="H265" s="87">
        <f>'მიზნ.გრანტის საკასო '!D264</f>
        <v>0</v>
      </c>
      <c r="I265" s="104" t="e">
        <f>'დაზუსტ. ბიუჯ.'!#REF!-'დაზუსტ. ბიუჯ.'!#REF!</f>
        <v>#REF!</v>
      </c>
      <c r="J265" s="87" t="e">
        <f>'დაზუსტ. საკუთ.'!#REF!-'დაზუსტ. საკუთ.'!#REF!</f>
        <v>#REF!</v>
      </c>
      <c r="K265" s="87" t="e">
        <f>'დაზუსტ. ბიუჯ. ფონდ.'!#REF!-'დაზუსტ. ბიუჯ. ფონდ.'!#REF!</f>
        <v>#REF!</v>
      </c>
      <c r="L265" s="87">
        <f>'გრანტის საკასო'!E264</f>
        <v>0</v>
      </c>
      <c r="M265" s="99">
        <f>'მიზნ.გრანტის საკასო '!E264-'მიზნ.გრანტის საკასო '!D264</f>
        <v>0</v>
      </c>
      <c r="N265" s="104" t="e">
        <f>'დაზუსტ. ბიუჯ.'!#REF!-'დაზუსტ. ბიუჯ.'!#REF!</f>
        <v>#REF!</v>
      </c>
      <c r="O265" s="87" t="e">
        <f>'დაზუსტ. საკუთ.'!#REF!-'დაზუსტ. საკუთ.'!#REF!</f>
        <v>#REF!</v>
      </c>
      <c r="P265" s="87" t="e">
        <f>'დაზუსტ. ბიუჯ. ფონდ.'!#REF!</f>
        <v>#REF!</v>
      </c>
      <c r="Q265" s="87">
        <f>'გრანტის საკასო'!J264</f>
        <v>0</v>
      </c>
      <c r="R265" s="99">
        <f>'მიზნ.გრანტის საკასო '!J264-'მიზნ.გრანტის საკასო '!I264</f>
        <v>0</v>
      </c>
      <c r="S265" s="104" t="e">
        <f t="shared" si="69"/>
        <v>#REF!</v>
      </c>
      <c r="T265" s="87" t="e">
        <f t="shared" si="56"/>
        <v>#REF!</v>
      </c>
      <c r="U265" s="87" t="e">
        <f t="shared" si="57"/>
        <v>#REF!</v>
      </c>
      <c r="V265" s="87">
        <f t="shared" si="58"/>
        <v>0</v>
      </c>
      <c r="W265" s="99">
        <f t="shared" si="59"/>
        <v>0</v>
      </c>
      <c r="X265" s="91"/>
      <c r="Y265" s="7"/>
      <c r="Z265" s="7">
        <v>0</v>
      </c>
      <c r="AA265" s="7">
        <v>0</v>
      </c>
      <c r="AB265" s="7">
        <v>0</v>
      </c>
    </row>
    <row r="266" spans="1:28" x14ac:dyDescent="0.25">
      <c r="A266" t="e">
        <f t="shared" si="68"/>
        <v>#REF!</v>
      </c>
      <c r="B266" s="5"/>
      <c r="C266" s="6" t="s">
        <v>19</v>
      </c>
      <c r="D266" s="104" t="e">
        <f>'დაზუსტ. ბიუჯ.'!#REF!</f>
        <v>#REF!</v>
      </c>
      <c r="E266" s="87" t="e">
        <f>'დაზუსტ. საკუთ.'!#REF!</f>
        <v>#REF!</v>
      </c>
      <c r="F266" s="87" t="e">
        <f>'დაზუსტ. ბიუჯ. ფონდ.'!#REF!</f>
        <v>#REF!</v>
      </c>
      <c r="G266" s="87">
        <f>'გრანტის საკასო'!D265</f>
        <v>0</v>
      </c>
      <c r="H266" s="87">
        <f>'მიზნ.გრანტის საკასო '!D265</f>
        <v>0</v>
      </c>
      <c r="I266" s="104" t="e">
        <f>'დაზუსტ. ბიუჯ.'!#REF!-'დაზუსტ. ბიუჯ.'!#REF!</f>
        <v>#REF!</v>
      </c>
      <c r="J266" s="87" t="e">
        <f>'დაზუსტ. საკუთ.'!#REF!-'დაზუსტ. საკუთ.'!#REF!</f>
        <v>#REF!</v>
      </c>
      <c r="K266" s="87" t="e">
        <f>'დაზუსტ. ბიუჯ. ფონდ.'!#REF!-'დაზუსტ. ბიუჯ. ფონდ.'!#REF!</f>
        <v>#REF!</v>
      </c>
      <c r="L266" s="87">
        <f>'გრანტის საკასო'!E265</f>
        <v>0</v>
      </c>
      <c r="M266" s="99">
        <f>'მიზნ.გრანტის საკასო '!E265-'მიზნ.გრანტის საკასო '!D265</f>
        <v>0</v>
      </c>
      <c r="N266" s="104" t="e">
        <f>'დაზუსტ. ბიუჯ.'!#REF!-'დაზუსტ. ბიუჯ.'!#REF!</f>
        <v>#REF!</v>
      </c>
      <c r="O266" s="87" t="e">
        <f>'დაზუსტ. საკუთ.'!#REF!-'დაზუსტ. საკუთ.'!#REF!</f>
        <v>#REF!</v>
      </c>
      <c r="P266" s="87" t="e">
        <f>'დაზუსტ. ბიუჯ. ფონდ.'!#REF!</f>
        <v>#REF!</v>
      </c>
      <c r="Q266" s="87">
        <f>'გრანტის საკასო'!J265</f>
        <v>0</v>
      </c>
      <c r="R266" s="99">
        <f>'მიზნ.გრანტის საკასო '!J265-'მიზნ.გრანტის საკასო '!I265</f>
        <v>0</v>
      </c>
      <c r="S266" s="104" t="e">
        <f t="shared" si="69"/>
        <v>#REF!</v>
      </c>
      <c r="T266" s="87" t="e">
        <f t="shared" si="56"/>
        <v>#REF!</v>
      </c>
      <c r="U266" s="87" t="e">
        <f t="shared" si="57"/>
        <v>#REF!</v>
      </c>
      <c r="V266" s="87">
        <f t="shared" si="58"/>
        <v>0</v>
      </c>
      <c r="W266" s="99">
        <f t="shared" si="59"/>
        <v>0</v>
      </c>
      <c r="X266" s="91"/>
      <c r="Y266" s="7"/>
      <c r="Z266" s="7">
        <v>0</v>
      </c>
      <c r="AA266" s="7">
        <v>0</v>
      </c>
      <c r="AB266" s="7">
        <v>0</v>
      </c>
    </row>
    <row r="267" spans="1:28" ht="15.75" thickBot="1" x14ac:dyDescent="0.3">
      <c r="A267" t="e">
        <f t="shared" si="68"/>
        <v>#REF!</v>
      </c>
      <c r="B267" s="11"/>
      <c r="C267" s="12" t="s">
        <v>20</v>
      </c>
      <c r="D267" s="106" t="e">
        <f>'დაზუსტ. ბიუჯ.'!#REF!</f>
        <v>#REF!</v>
      </c>
      <c r="E267" s="89" t="e">
        <f>'დაზუსტ. საკუთ.'!#REF!</f>
        <v>#REF!</v>
      </c>
      <c r="F267" s="89" t="e">
        <f>'დაზუსტ. ბიუჯ. ფონდ.'!#REF!</f>
        <v>#REF!</v>
      </c>
      <c r="G267" s="89">
        <f>'გრანტის საკასო'!D266</f>
        <v>0</v>
      </c>
      <c r="H267" s="89">
        <f>'მიზნ.გრანტის საკასო '!D266</f>
        <v>0</v>
      </c>
      <c r="I267" s="106" t="e">
        <f>'დაზუსტ. ბიუჯ.'!#REF!-'დაზუსტ. ბიუჯ.'!#REF!</f>
        <v>#REF!</v>
      </c>
      <c r="J267" s="89" t="e">
        <f>'დაზუსტ. საკუთ.'!#REF!-'დაზუსტ. საკუთ.'!#REF!</f>
        <v>#REF!</v>
      </c>
      <c r="K267" s="89" t="e">
        <f>'დაზუსტ. ბიუჯ. ფონდ.'!#REF!-'დაზუსტ. ბიუჯ. ფონდ.'!#REF!</f>
        <v>#REF!</v>
      </c>
      <c r="L267" s="89">
        <f>'გრანტის საკასო'!E266</f>
        <v>0</v>
      </c>
      <c r="M267" s="101">
        <f>'მიზნ.გრანტის საკასო '!E266-'მიზნ.გრანტის საკასო '!D266</f>
        <v>0</v>
      </c>
      <c r="N267" s="106" t="e">
        <f>'დაზუსტ. ბიუჯ.'!#REF!-'დაზუსტ. ბიუჯ.'!#REF!</f>
        <v>#REF!</v>
      </c>
      <c r="O267" s="89" t="e">
        <f>'დაზუსტ. საკუთ.'!#REF!-'დაზუსტ. საკუთ.'!#REF!</f>
        <v>#REF!</v>
      </c>
      <c r="P267" s="89" t="e">
        <f>'დაზუსტ. ბიუჯ. ფონდ.'!#REF!</f>
        <v>#REF!</v>
      </c>
      <c r="Q267" s="89">
        <f>'გრანტის საკასო'!J266</f>
        <v>0</v>
      </c>
      <c r="R267" s="101">
        <f>'მიზნ.გრანტის საკასო '!J266-'მიზნ.გრანტის საკასო '!I266</f>
        <v>0</v>
      </c>
      <c r="S267" s="106" t="e">
        <f t="shared" si="69"/>
        <v>#REF!</v>
      </c>
      <c r="T267" s="89" t="e">
        <f t="shared" si="56"/>
        <v>#REF!</v>
      </c>
      <c r="U267" s="89" t="e">
        <f t="shared" si="57"/>
        <v>#REF!</v>
      </c>
      <c r="V267" s="89">
        <f t="shared" si="58"/>
        <v>0</v>
      </c>
      <c r="W267" s="101">
        <f t="shared" si="59"/>
        <v>0</v>
      </c>
      <c r="X267" s="93"/>
      <c r="Y267" s="13"/>
      <c r="Z267" s="13">
        <v>0</v>
      </c>
      <c r="AA267" s="13">
        <v>0</v>
      </c>
      <c r="AB267" s="13">
        <v>0</v>
      </c>
    </row>
    <row r="268" spans="1:28" ht="32.25" customHeight="1" thickTop="1" thickBot="1" x14ac:dyDescent="0.3">
      <c r="A268" t="e">
        <f t="shared" si="68"/>
        <v>#REF!</v>
      </c>
      <c r="B268" s="16" t="s">
        <v>61</v>
      </c>
      <c r="C268" s="4" t="s">
        <v>62</v>
      </c>
      <c r="D268" s="103" t="e">
        <f>'დაზუსტ. ბიუჯ.'!#REF!</f>
        <v>#REF!</v>
      </c>
      <c r="E268" s="86" t="e">
        <f>'დაზუსტ. საკუთ.'!#REF!</f>
        <v>#REF!</v>
      </c>
      <c r="F268" s="86" t="e">
        <f>'დაზუსტ. ბიუჯ. ფონდ.'!#REF!</f>
        <v>#REF!</v>
      </c>
      <c r="G268" s="86">
        <f>'გრანტის საკასო'!D267</f>
        <v>0</v>
      </c>
      <c r="H268" s="86">
        <f>'მიზნ.გრანტის საკასო '!D267</f>
        <v>0</v>
      </c>
      <c r="I268" s="103" t="e">
        <f>'დაზუსტ. ბიუჯ.'!#REF!-'დაზუსტ. ბიუჯ.'!#REF!</f>
        <v>#REF!</v>
      </c>
      <c r="J268" s="86" t="e">
        <f>'დაზუსტ. საკუთ.'!#REF!-'დაზუსტ. საკუთ.'!#REF!</f>
        <v>#REF!</v>
      </c>
      <c r="K268" s="86" t="e">
        <f>'დაზუსტ. ბიუჯ. ფონდ.'!#REF!-'დაზუსტ. ბიუჯ. ფონდ.'!#REF!</f>
        <v>#REF!</v>
      </c>
      <c r="L268" s="86">
        <f>'გრანტის საკასო'!E267</f>
        <v>0</v>
      </c>
      <c r="M268" s="102">
        <f>'მიზნ.გრანტის საკასო '!E267-'მიზნ.გრანტის საკასო '!D267</f>
        <v>0</v>
      </c>
      <c r="N268" s="103" t="e">
        <f>'დაზუსტ. ბიუჯ.'!#REF!-'დაზუსტ. ბიუჯ.'!#REF!</f>
        <v>#REF!</v>
      </c>
      <c r="O268" s="86" t="e">
        <f>'დაზუსტ. საკუთ.'!#REF!-'დაზუსტ. საკუთ.'!#REF!</f>
        <v>#REF!</v>
      </c>
      <c r="P268" s="86" t="e">
        <f>'დაზუსტ. ბიუჯ. ფონდ.'!#REF!</f>
        <v>#REF!</v>
      </c>
      <c r="Q268" s="86">
        <f>'გრანტის საკასო'!J267</f>
        <v>0</v>
      </c>
      <c r="R268" s="102">
        <f>'მიზნ.გრანტის საკასო '!J267-'მიზნ.გრანტის საკასო '!I267</f>
        <v>0</v>
      </c>
      <c r="S268" s="103" t="e">
        <f t="shared" si="69"/>
        <v>#REF!</v>
      </c>
      <c r="T268" s="86" t="e">
        <f t="shared" si="56"/>
        <v>#REF!</v>
      </c>
      <c r="U268" s="86" t="e">
        <f t="shared" si="57"/>
        <v>#REF!</v>
      </c>
      <c r="V268" s="86">
        <f t="shared" si="58"/>
        <v>0</v>
      </c>
      <c r="W268" s="102">
        <f t="shared" si="59"/>
        <v>0</v>
      </c>
      <c r="X268" s="94"/>
      <c r="Y268" s="4"/>
      <c r="Z268" s="4">
        <f t="shared" ref="Z268:AB268" si="70">SUM(Z280,Z292,Z304,Z484)</f>
        <v>0</v>
      </c>
      <c r="AA268" s="4">
        <f t="shared" si="70"/>
        <v>0</v>
      </c>
      <c r="AB268" s="4">
        <f t="shared" si="70"/>
        <v>0</v>
      </c>
    </row>
    <row r="269" spans="1:28" ht="15.75" thickTop="1" x14ac:dyDescent="0.25">
      <c r="A269" t="e">
        <f t="shared" si="68"/>
        <v>#REF!</v>
      </c>
      <c r="B269" s="5"/>
      <c r="C269" s="6" t="s">
        <v>10</v>
      </c>
      <c r="D269" s="104" t="e">
        <f>'დაზუსტ. ბიუჯ.'!#REF!</f>
        <v>#REF!</v>
      </c>
      <c r="E269" s="87" t="e">
        <f>'დაზუსტ. საკუთ.'!#REF!</f>
        <v>#REF!</v>
      </c>
      <c r="F269" s="87" t="e">
        <f>'დაზუსტ. ბიუჯ. ფონდ.'!#REF!</f>
        <v>#REF!</v>
      </c>
      <c r="G269" s="87">
        <f>'გრანტის საკასო'!D268</f>
        <v>0</v>
      </c>
      <c r="H269" s="87">
        <f>'მიზნ.გრანტის საკასო '!D268</f>
        <v>0</v>
      </c>
      <c r="I269" s="104" t="e">
        <f>'დაზუსტ. ბიუჯ.'!#REF!-'დაზუსტ. ბიუჯ.'!#REF!</f>
        <v>#REF!</v>
      </c>
      <c r="J269" s="87" t="e">
        <f>'დაზუსტ. საკუთ.'!#REF!-'დაზუსტ. საკუთ.'!#REF!</f>
        <v>#REF!</v>
      </c>
      <c r="K269" s="87" t="e">
        <f>'დაზუსტ. ბიუჯ. ფონდ.'!#REF!-'დაზუსტ. ბიუჯ. ფონდ.'!#REF!</f>
        <v>#REF!</v>
      </c>
      <c r="L269" s="87">
        <f>'გრანტის საკასო'!E268</f>
        <v>0</v>
      </c>
      <c r="M269" s="99">
        <f>'მიზნ.გრანტის საკასო '!E268-'მიზნ.გრანტის საკასო '!D268</f>
        <v>0</v>
      </c>
      <c r="N269" s="104" t="e">
        <f>'დაზუსტ. ბიუჯ.'!#REF!-'დაზუსტ. ბიუჯ.'!#REF!</f>
        <v>#REF!</v>
      </c>
      <c r="O269" s="87" t="e">
        <f>'დაზუსტ. საკუთ.'!#REF!-'დაზუსტ. საკუთ.'!#REF!</f>
        <v>#REF!</v>
      </c>
      <c r="P269" s="87" t="e">
        <f>'დაზუსტ. ბიუჯ. ფონდ.'!#REF!</f>
        <v>#REF!</v>
      </c>
      <c r="Q269" s="87">
        <f>'გრანტის საკასო'!J268</f>
        <v>0</v>
      </c>
      <c r="R269" s="99">
        <f>'მიზნ.გრანტის საკასო '!J268-'მიზნ.გრანტის საკასო '!I268</f>
        <v>0</v>
      </c>
      <c r="S269" s="104" t="e">
        <f t="shared" si="69"/>
        <v>#REF!</v>
      </c>
      <c r="T269" s="87" t="e">
        <f t="shared" si="56"/>
        <v>#REF!</v>
      </c>
      <c r="U269" s="87" t="e">
        <f t="shared" si="57"/>
        <v>#REF!</v>
      </c>
      <c r="V269" s="87">
        <f t="shared" si="58"/>
        <v>0</v>
      </c>
      <c r="W269" s="99">
        <f t="shared" si="59"/>
        <v>0</v>
      </c>
      <c r="X269" s="91"/>
      <c r="Y269" s="7"/>
      <c r="Z269" s="7">
        <f t="shared" ref="Z269:AB279" si="71">SUM(Z281,Z293,Z305,Z485)</f>
        <v>0</v>
      </c>
      <c r="AA269" s="7">
        <f t="shared" si="71"/>
        <v>0</v>
      </c>
      <c r="AB269" s="7">
        <f t="shared" si="71"/>
        <v>0</v>
      </c>
    </row>
    <row r="270" spans="1:28" x14ac:dyDescent="0.25">
      <c r="A270" t="e">
        <f t="shared" si="68"/>
        <v>#REF!</v>
      </c>
      <c r="B270" s="8"/>
      <c r="C270" s="9" t="s">
        <v>11</v>
      </c>
      <c r="D270" s="105" t="e">
        <f>'დაზუსტ. ბიუჯ.'!#REF!</f>
        <v>#REF!</v>
      </c>
      <c r="E270" s="88" t="e">
        <f>'დაზუსტ. საკუთ.'!#REF!</f>
        <v>#REF!</v>
      </c>
      <c r="F270" s="88" t="e">
        <f>'დაზუსტ. ბიუჯ. ფონდ.'!#REF!</f>
        <v>#REF!</v>
      </c>
      <c r="G270" s="88">
        <f>'გრანტის საკასო'!D269</f>
        <v>0</v>
      </c>
      <c r="H270" s="88">
        <f>'მიზნ.გრანტის საკასო '!D269</f>
        <v>0</v>
      </c>
      <c r="I270" s="105" t="e">
        <f>'დაზუსტ. ბიუჯ.'!#REF!-'დაზუსტ. ბიუჯ.'!#REF!</f>
        <v>#REF!</v>
      </c>
      <c r="J270" s="88" t="e">
        <f>'დაზუსტ. საკუთ.'!#REF!-'დაზუსტ. საკუთ.'!#REF!</f>
        <v>#REF!</v>
      </c>
      <c r="K270" s="88" t="e">
        <f>'დაზუსტ. ბიუჯ. ფონდ.'!#REF!-'დაზუსტ. ბიუჯ. ფონდ.'!#REF!</f>
        <v>#REF!</v>
      </c>
      <c r="L270" s="88">
        <f>'გრანტის საკასო'!E269</f>
        <v>0</v>
      </c>
      <c r="M270" s="100">
        <f>'მიზნ.გრანტის საკასო '!E269-'მიზნ.გრანტის საკასო '!D269</f>
        <v>0</v>
      </c>
      <c r="N270" s="105" t="e">
        <f>'დაზუსტ. ბიუჯ.'!#REF!-'დაზუსტ. ბიუჯ.'!#REF!</f>
        <v>#REF!</v>
      </c>
      <c r="O270" s="88" t="e">
        <f>'დაზუსტ. საკუთ.'!#REF!-'დაზუსტ. საკუთ.'!#REF!</f>
        <v>#REF!</v>
      </c>
      <c r="P270" s="88" t="e">
        <f>'დაზუსტ. ბიუჯ. ფონდ.'!#REF!</f>
        <v>#REF!</v>
      </c>
      <c r="Q270" s="88">
        <f>'გრანტის საკასო'!J269</f>
        <v>0</v>
      </c>
      <c r="R270" s="100">
        <f>'მიზნ.გრანტის საკასო '!J269-'მიზნ.გრანტის საკასო '!I269</f>
        <v>0</v>
      </c>
      <c r="S270" s="105" t="e">
        <f t="shared" si="69"/>
        <v>#REF!</v>
      </c>
      <c r="T270" s="88" t="e">
        <f t="shared" si="56"/>
        <v>#REF!</v>
      </c>
      <c r="U270" s="88" t="e">
        <f t="shared" si="57"/>
        <v>#REF!</v>
      </c>
      <c r="V270" s="88">
        <f t="shared" si="58"/>
        <v>0</v>
      </c>
      <c r="W270" s="100">
        <f t="shared" si="59"/>
        <v>0</v>
      </c>
      <c r="X270" s="92"/>
      <c r="Y270" s="10"/>
      <c r="Z270" s="10">
        <f t="shared" si="71"/>
        <v>0</v>
      </c>
      <c r="AA270" s="10">
        <f t="shared" si="71"/>
        <v>0</v>
      </c>
      <c r="AB270" s="10">
        <f t="shared" si="71"/>
        <v>0</v>
      </c>
    </row>
    <row r="271" spans="1:28" x14ac:dyDescent="0.25">
      <c r="A271" t="e">
        <f t="shared" si="68"/>
        <v>#REF!</v>
      </c>
      <c r="B271" s="8"/>
      <c r="C271" s="9" t="s">
        <v>12</v>
      </c>
      <c r="D271" s="105" t="e">
        <f>'დაზუსტ. ბიუჯ.'!#REF!</f>
        <v>#REF!</v>
      </c>
      <c r="E271" s="88" t="e">
        <f>'დაზუსტ. საკუთ.'!#REF!</f>
        <v>#REF!</v>
      </c>
      <c r="F271" s="88" t="e">
        <f>'დაზუსტ. ბიუჯ. ფონდ.'!#REF!</f>
        <v>#REF!</v>
      </c>
      <c r="G271" s="88">
        <f>'გრანტის საკასო'!D270</f>
        <v>0</v>
      </c>
      <c r="H271" s="88">
        <f>'მიზნ.გრანტის საკასო '!D270</f>
        <v>0</v>
      </c>
      <c r="I271" s="105" t="e">
        <f>'დაზუსტ. ბიუჯ.'!#REF!-'დაზუსტ. ბიუჯ.'!#REF!</f>
        <v>#REF!</v>
      </c>
      <c r="J271" s="88" t="e">
        <f>'დაზუსტ. საკუთ.'!#REF!-'დაზუსტ. საკუთ.'!#REF!</f>
        <v>#REF!</v>
      </c>
      <c r="K271" s="88" t="e">
        <f>'დაზუსტ. ბიუჯ. ფონდ.'!#REF!-'დაზუსტ. ბიუჯ. ფონდ.'!#REF!</f>
        <v>#REF!</v>
      </c>
      <c r="L271" s="88">
        <f>'გრანტის საკასო'!E270</f>
        <v>0</v>
      </c>
      <c r="M271" s="100">
        <f>'მიზნ.გრანტის საკასო '!E270-'მიზნ.გრანტის საკასო '!D270</f>
        <v>0</v>
      </c>
      <c r="N271" s="105" t="e">
        <f>'დაზუსტ. ბიუჯ.'!#REF!-'დაზუსტ. ბიუჯ.'!#REF!</f>
        <v>#REF!</v>
      </c>
      <c r="O271" s="88" t="e">
        <f>'დაზუსტ. საკუთ.'!#REF!-'დაზუსტ. საკუთ.'!#REF!</f>
        <v>#REF!</v>
      </c>
      <c r="P271" s="88" t="e">
        <f>'დაზუსტ. ბიუჯ. ფონდ.'!#REF!</f>
        <v>#REF!</v>
      </c>
      <c r="Q271" s="88">
        <f>'გრანტის საკასო'!J270</f>
        <v>0</v>
      </c>
      <c r="R271" s="100">
        <f>'მიზნ.გრანტის საკასო '!J270-'მიზნ.გრანტის საკასო '!I270</f>
        <v>0</v>
      </c>
      <c r="S271" s="105" t="e">
        <f t="shared" si="69"/>
        <v>#REF!</v>
      </c>
      <c r="T271" s="88" t="e">
        <f t="shared" si="56"/>
        <v>#REF!</v>
      </c>
      <c r="U271" s="88" t="e">
        <f t="shared" si="57"/>
        <v>#REF!</v>
      </c>
      <c r="V271" s="88">
        <f t="shared" si="58"/>
        <v>0</v>
      </c>
      <c r="W271" s="100">
        <f t="shared" si="59"/>
        <v>0</v>
      </c>
      <c r="X271" s="92"/>
      <c r="Y271" s="10"/>
      <c r="Z271" s="10">
        <f t="shared" si="71"/>
        <v>0</v>
      </c>
      <c r="AA271" s="10">
        <f t="shared" si="71"/>
        <v>0</v>
      </c>
      <c r="AB271" s="10">
        <f t="shared" si="71"/>
        <v>0</v>
      </c>
    </row>
    <row r="272" spans="1:28" x14ac:dyDescent="0.25">
      <c r="A272" t="e">
        <f t="shared" si="68"/>
        <v>#REF!</v>
      </c>
      <c r="B272" s="8"/>
      <c r="C272" s="9" t="s">
        <v>13</v>
      </c>
      <c r="D272" s="105" t="e">
        <f>'დაზუსტ. ბიუჯ.'!#REF!</f>
        <v>#REF!</v>
      </c>
      <c r="E272" s="88" t="e">
        <f>'დაზუსტ. საკუთ.'!#REF!</f>
        <v>#REF!</v>
      </c>
      <c r="F272" s="88" t="e">
        <f>'დაზუსტ. ბიუჯ. ფონდ.'!#REF!</f>
        <v>#REF!</v>
      </c>
      <c r="G272" s="88">
        <f>'გრანტის საკასო'!D271</f>
        <v>0</v>
      </c>
      <c r="H272" s="88">
        <f>'მიზნ.გრანტის საკასო '!D271</f>
        <v>0</v>
      </c>
      <c r="I272" s="105" t="e">
        <f>'დაზუსტ. ბიუჯ.'!#REF!-'დაზუსტ. ბიუჯ.'!#REF!</f>
        <v>#REF!</v>
      </c>
      <c r="J272" s="88" t="e">
        <f>'დაზუსტ. საკუთ.'!#REF!-'დაზუსტ. საკუთ.'!#REF!</f>
        <v>#REF!</v>
      </c>
      <c r="K272" s="88" t="e">
        <f>'დაზუსტ. ბიუჯ. ფონდ.'!#REF!-'დაზუსტ. ბიუჯ. ფონდ.'!#REF!</f>
        <v>#REF!</v>
      </c>
      <c r="L272" s="88">
        <f>'გრანტის საკასო'!E271</f>
        <v>0</v>
      </c>
      <c r="M272" s="100">
        <f>'მიზნ.გრანტის საკასო '!E271-'მიზნ.გრანტის საკასო '!D271</f>
        <v>0</v>
      </c>
      <c r="N272" s="105" t="e">
        <f>'დაზუსტ. ბიუჯ.'!#REF!-'დაზუსტ. ბიუჯ.'!#REF!</f>
        <v>#REF!</v>
      </c>
      <c r="O272" s="88" t="e">
        <f>'დაზუსტ. საკუთ.'!#REF!-'დაზუსტ. საკუთ.'!#REF!</f>
        <v>#REF!</v>
      </c>
      <c r="P272" s="88" t="e">
        <f>'დაზუსტ. ბიუჯ. ფონდ.'!#REF!</f>
        <v>#REF!</v>
      </c>
      <c r="Q272" s="88">
        <f>'გრანტის საკასო'!J271</f>
        <v>0</v>
      </c>
      <c r="R272" s="100">
        <f>'მიზნ.გრანტის საკასო '!J271-'მიზნ.გრანტის საკასო '!I271</f>
        <v>0</v>
      </c>
      <c r="S272" s="105" t="e">
        <f t="shared" si="69"/>
        <v>#REF!</v>
      </c>
      <c r="T272" s="88" t="e">
        <f t="shared" si="56"/>
        <v>#REF!</v>
      </c>
      <c r="U272" s="88" t="e">
        <f t="shared" si="57"/>
        <v>#REF!</v>
      </c>
      <c r="V272" s="88">
        <f t="shared" si="58"/>
        <v>0</v>
      </c>
      <c r="W272" s="100">
        <f t="shared" si="59"/>
        <v>0</v>
      </c>
      <c r="X272" s="92"/>
      <c r="Y272" s="10"/>
      <c r="Z272" s="10">
        <f t="shared" si="71"/>
        <v>0</v>
      </c>
      <c r="AA272" s="10">
        <f t="shared" si="71"/>
        <v>0</v>
      </c>
      <c r="AB272" s="10">
        <f t="shared" si="71"/>
        <v>0</v>
      </c>
    </row>
    <row r="273" spans="1:28" x14ac:dyDescent="0.25">
      <c r="A273" t="e">
        <f t="shared" si="68"/>
        <v>#REF!</v>
      </c>
      <c r="B273" s="8"/>
      <c r="C273" s="9" t="s">
        <v>14</v>
      </c>
      <c r="D273" s="105" t="e">
        <f>'დაზუსტ. ბიუჯ.'!#REF!</f>
        <v>#REF!</v>
      </c>
      <c r="E273" s="88" t="e">
        <f>'დაზუსტ. საკუთ.'!#REF!</f>
        <v>#REF!</v>
      </c>
      <c r="F273" s="88" t="e">
        <f>'დაზუსტ. ბიუჯ. ფონდ.'!#REF!</f>
        <v>#REF!</v>
      </c>
      <c r="G273" s="88">
        <f>'გრანტის საკასო'!D272</f>
        <v>0</v>
      </c>
      <c r="H273" s="88">
        <f>'მიზნ.გრანტის საკასო '!D272</f>
        <v>0</v>
      </c>
      <c r="I273" s="105" t="e">
        <f>'დაზუსტ. ბიუჯ.'!#REF!-'დაზუსტ. ბიუჯ.'!#REF!</f>
        <v>#REF!</v>
      </c>
      <c r="J273" s="88" t="e">
        <f>'დაზუსტ. საკუთ.'!#REF!-'დაზუსტ. საკუთ.'!#REF!</f>
        <v>#REF!</v>
      </c>
      <c r="K273" s="88" t="e">
        <f>'დაზუსტ. ბიუჯ. ფონდ.'!#REF!-'დაზუსტ. ბიუჯ. ფონდ.'!#REF!</f>
        <v>#REF!</v>
      </c>
      <c r="L273" s="88">
        <f>'გრანტის საკასო'!E272</f>
        <v>0</v>
      </c>
      <c r="M273" s="100">
        <f>'მიზნ.გრანტის საკასო '!E272-'მიზნ.გრანტის საკასო '!D272</f>
        <v>0</v>
      </c>
      <c r="N273" s="105" t="e">
        <f>'დაზუსტ. ბიუჯ.'!#REF!-'დაზუსტ. ბიუჯ.'!#REF!</f>
        <v>#REF!</v>
      </c>
      <c r="O273" s="88" t="e">
        <f>'დაზუსტ. საკუთ.'!#REF!-'დაზუსტ. საკუთ.'!#REF!</f>
        <v>#REF!</v>
      </c>
      <c r="P273" s="88" t="e">
        <f>'დაზუსტ. ბიუჯ. ფონდ.'!#REF!</f>
        <v>#REF!</v>
      </c>
      <c r="Q273" s="88">
        <f>'გრანტის საკასო'!J272</f>
        <v>0</v>
      </c>
      <c r="R273" s="100">
        <f>'მიზნ.გრანტის საკასო '!J272-'მიზნ.გრანტის საკასო '!I272</f>
        <v>0</v>
      </c>
      <c r="S273" s="105" t="e">
        <f t="shared" si="69"/>
        <v>#REF!</v>
      </c>
      <c r="T273" s="88" t="e">
        <f t="shared" si="56"/>
        <v>#REF!</v>
      </c>
      <c r="U273" s="88" t="e">
        <f t="shared" si="57"/>
        <v>#REF!</v>
      </c>
      <c r="V273" s="88">
        <f t="shared" si="58"/>
        <v>0</v>
      </c>
      <c r="W273" s="100">
        <f t="shared" si="59"/>
        <v>0</v>
      </c>
      <c r="X273" s="92"/>
      <c r="Y273" s="10"/>
      <c r="Z273" s="10">
        <f t="shared" si="71"/>
        <v>0</v>
      </c>
      <c r="AA273" s="10">
        <f t="shared" si="71"/>
        <v>0</v>
      </c>
      <c r="AB273" s="10">
        <f t="shared" si="71"/>
        <v>0</v>
      </c>
    </row>
    <row r="274" spans="1:28" x14ac:dyDescent="0.25">
      <c r="A274" t="e">
        <f t="shared" si="68"/>
        <v>#REF!</v>
      </c>
      <c r="B274" s="8"/>
      <c r="C274" s="9" t="s">
        <v>15</v>
      </c>
      <c r="D274" s="105" t="e">
        <f>'დაზუსტ. ბიუჯ.'!#REF!</f>
        <v>#REF!</v>
      </c>
      <c r="E274" s="88" t="e">
        <f>'დაზუსტ. საკუთ.'!#REF!</f>
        <v>#REF!</v>
      </c>
      <c r="F274" s="88" t="e">
        <f>'დაზუსტ. ბიუჯ. ფონდ.'!#REF!</f>
        <v>#REF!</v>
      </c>
      <c r="G274" s="88">
        <f>'გრანტის საკასო'!D273</f>
        <v>0</v>
      </c>
      <c r="H274" s="88">
        <f>'მიზნ.გრანტის საკასო '!D273</f>
        <v>0</v>
      </c>
      <c r="I274" s="105" t="e">
        <f>'დაზუსტ. ბიუჯ.'!#REF!-'დაზუსტ. ბიუჯ.'!#REF!</f>
        <v>#REF!</v>
      </c>
      <c r="J274" s="88" t="e">
        <f>'დაზუსტ. საკუთ.'!#REF!-'დაზუსტ. საკუთ.'!#REF!</f>
        <v>#REF!</v>
      </c>
      <c r="K274" s="88" t="e">
        <f>'დაზუსტ. ბიუჯ. ფონდ.'!#REF!-'დაზუსტ. ბიუჯ. ფონდ.'!#REF!</f>
        <v>#REF!</v>
      </c>
      <c r="L274" s="88">
        <f>'გრანტის საკასო'!E273</f>
        <v>0</v>
      </c>
      <c r="M274" s="100">
        <f>'მიზნ.გრანტის საკასო '!E273-'მიზნ.გრანტის საკასო '!D273</f>
        <v>0</v>
      </c>
      <c r="N274" s="105" t="e">
        <f>'დაზუსტ. ბიუჯ.'!#REF!-'დაზუსტ. ბიუჯ.'!#REF!</f>
        <v>#REF!</v>
      </c>
      <c r="O274" s="88" t="e">
        <f>'დაზუსტ. საკუთ.'!#REF!-'დაზუსტ. საკუთ.'!#REF!</f>
        <v>#REF!</v>
      </c>
      <c r="P274" s="88" t="e">
        <f>'დაზუსტ. ბიუჯ. ფონდ.'!#REF!</f>
        <v>#REF!</v>
      </c>
      <c r="Q274" s="88">
        <f>'გრანტის საკასო'!J273</f>
        <v>0</v>
      </c>
      <c r="R274" s="100">
        <f>'მიზნ.გრანტის საკასო '!J273-'მიზნ.გრანტის საკასო '!I273</f>
        <v>0</v>
      </c>
      <c r="S274" s="105" t="e">
        <f t="shared" si="69"/>
        <v>#REF!</v>
      </c>
      <c r="T274" s="88" t="e">
        <f t="shared" si="56"/>
        <v>#REF!</v>
      </c>
      <c r="U274" s="88" t="e">
        <f t="shared" si="57"/>
        <v>#REF!</v>
      </c>
      <c r="V274" s="88">
        <f t="shared" si="58"/>
        <v>0</v>
      </c>
      <c r="W274" s="100">
        <f t="shared" si="59"/>
        <v>0</v>
      </c>
      <c r="X274" s="92"/>
      <c r="Y274" s="10"/>
      <c r="Z274" s="10">
        <f t="shared" si="71"/>
        <v>0</v>
      </c>
      <c r="AA274" s="10">
        <f t="shared" si="71"/>
        <v>0</v>
      </c>
      <c r="AB274" s="10">
        <f t="shared" si="71"/>
        <v>0</v>
      </c>
    </row>
    <row r="275" spans="1:28" x14ac:dyDescent="0.25">
      <c r="A275" t="e">
        <f t="shared" si="68"/>
        <v>#REF!</v>
      </c>
      <c r="B275" s="8"/>
      <c r="C275" s="9" t="s">
        <v>16</v>
      </c>
      <c r="D275" s="105" t="e">
        <f>'დაზუსტ. ბიუჯ.'!#REF!</f>
        <v>#REF!</v>
      </c>
      <c r="E275" s="88" t="e">
        <f>'დაზუსტ. საკუთ.'!#REF!</f>
        <v>#REF!</v>
      </c>
      <c r="F275" s="88" t="e">
        <f>'დაზუსტ. ბიუჯ. ფონდ.'!#REF!</f>
        <v>#REF!</v>
      </c>
      <c r="G275" s="88">
        <f>'გრანტის საკასო'!D274</f>
        <v>0</v>
      </c>
      <c r="H275" s="88">
        <f>'მიზნ.გრანტის საკასო '!D274</f>
        <v>0</v>
      </c>
      <c r="I275" s="105" t="e">
        <f>'დაზუსტ. ბიუჯ.'!#REF!-'დაზუსტ. ბიუჯ.'!#REF!</f>
        <v>#REF!</v>
      </c>
      <c r="J275" s="88" t="e">
        <f>'დაზუსტ. საკუთ.'!#REF!-'დაზუსტ. საკუთ.'!#REF!</f>
        <v>#REF!</v>
      </c>
      <c r="K275" s="88" t="e">
        <f>'დაზუსტ. ბიუჯ. ფონდ.'!#REF!-'დაზუსტ. ბიუჯ. ფონდ.'!#REF!</f>
        <v>#REF!</v>
      </c>
      <c r="L275" s="88">
        <f>'გრანტის საკასო'!E274</f>
        <v>0</v>
      </c>
      <c r="M275" s="100">
        <f>'მიზნ.გრანტის საკასო '!E274-'მიზნ.გრანტის საკასო '!D274</f>
        <v>0</v>
      </c>
      <c r="N275" s="105" t="e">
        <f>'დაზუსტ. ბიუჯ.'!#REF!-'დაზუსტ. ბიუჯ.'!#REF!</f>
        <v>#REF!</v>
      </c>
      <c r="O275" s="88" t="e">
        <f>'დაზუსტ. საკუთ.'!#REF!-'დაზუსტ. საკუთ.'!#REF!</f>
        <v>#REF!</v>
      </c>
      <c r="P275" s="88" t="e">
        <f>'დაზუსტ. ბიუჯ. ფონდ.'!#REF!</f>
        <v>#REF!</v>
      </c>
      <c r="Q275" s="88">
        <f>'გრანტის საკასო'!J274</f>
        <v>0</v>
      </c>
      <c r="R275" s="100">
        <f>'მიზნ.გრანტის საკასო '!J274-'მიზნ.გრანტის საკასო '!I274</f>
        <v>0</v>
      </c>
      <c r="S275" s="105" t="e">
        <f t="shared" si="69"/>
        <v>#REF!</v>
      </c>
      <c r="T275" s="88" t="e">
        <f t="shared" si="56"/>
        <v>#REF!</v>
      </c>
      <c r="U275" s="88" t="e">
        <f t="shared" si="57"/>
        <v>#REF!</v>
      </c>
      <c r="V275" s="88">
        <f t="shared" si="58"/>
        <v>0</v>
      </c>
      <c r="W275" s="100">
        <f t="shared" si="59"/>
        <v>0</v>
      </c>
      <c r="X275" s="92"/>
      <c r="Y275" s="10"/>
      <c r="Z275" s="10">
        <f t="shared" si="71"/>
        <v>0</v>
      </c>
      <c r="AA275" s="10">
        <f t="shared" si="71"/>
        <v>0</v>
      </c>
      <c r="AB275" s="10">
        <f t="shared" si="71"/>
        <v>0</v>
      </c>
    </row>
    <row r="276" spans="1:28" x14ac:dyDescent="0.25">
      <c r="A276" t="e">
        <f t="shared" si="68"/>
        <v>#REF!</v>
      </c>
      <c r="B276" s="8"/>
      <c r="C276" s="9" t="s">
        <v>17</v>
      </c>
      <c r="D276" s="105" t="e">
        <f>'დაზუსტ. ბიუჯ.'!#REF!</f>
        <v>#REF!</v>
      </c>
      <c r="E276" s="88" t="e">
        <f>'დაზუსტ. საკუთ.'!#REF!</f>
        <v>#REF!</v>
      </c>
      <c r="F276" s="88" t="e">
        <f>'დაზუსტ. ბიუჯ. ფონდ.'!#REF!</f>
        <v>#REF!</v>
      </c>
      <c r="G276" s="88">
        <f>'გრანტის საკასო'!D275</f>
        <v>0</v>
      </c>
      <c r="H276" s="88">
        <f>'მიზნ.გრანტის საკასო '!D275</f>
        <v>0</v>
      </c>
      <c r="I276" s="105" t="e">
        <f>'დაზუსტ. ბიუჯ.'!#REF!-'დაზუსტ. ბიუჯ.'!#REF!</f>
        <v>#REF!</v>
      </c>
      <c r="J276" s="88" t="e">
        <f>'დაზუსტ. საკუთ.'!#REF!-'დაზუსტ. საკუთ.'!#REF!</f>
        <v>#REF!</v>
      </c>
      <c r="K276" s="88" t="e">
        <f>'დაზუსტ. ბიუჯ. ფონდ.'!#REF!-'დაზუსტ. ბიუჯ. ფონდ.'!#REF!</f>
        <v>#REF!</v>
      </c>
      <c r="L276" s="88">
        <f>'გრანტის საკასო'!E275</f>
        <v>0</v>
      </c>
      <c r="M276" s="100">
        <f>'მიზნ.გრანტის საკასო '!E275-'მიზნ.გრანტის საკასო '!D275</f>
        <v>0</v>
      </c>
      <c r="N276" s="105" t="e">
        <f>'დაზუსტ. ბიუჯ.'!#REF!-'დაზუსტ. ბიუჯ.'!#REF!</f>
        <v>#REF!</v>
      </c>
      <c r="O276" s="88" t="e">
        <f>'დაზუსტ. საკუთ.'!#REF!-'დაზუსტ. საკუთ.'!#REF!</f>
        <v>#REF!</v>
      </c>
      <c r="P276" s="88" t="e">
        <f>'დაზუსტ. ბიუჯ. ფონდ.'!#REF!</f>
        <v>#REF!</v>
      </c>
      <c r="Q276" s="88">
        <f>'გრანტის საკასო'!J275</f>
        <v>0</v>
      </c>
      <c r="R276" s="100">
        <f>'მიზნ.გრანტის საკასო '!J275-'მიზნ.გრანტის საკასო '!I275</f>
        <v>0</v>
      </c>
      <c r="S276" s="105" t="e">
        <f t="shared" si="69"/>
        <v>#REF!</v>
      </c>
      <c r="T276" s="88" t="e">
        <f t="shared" ref="T276:T339" si="72">O276+J276+E276</f>
        <v>#REF!</v>
      </c>
      <c r="U276" s="88" t="e">
        <f t="shared" ref="U276:U339" si="73">P276+K276+F276</f>
        <v>#REF!</v>
      </c>
      <c r="V276" s="88">
        <f t="shared" ref="V276:V339" si="74">Q276+L276+G276</f>
        <v>0</v>
      </c>
      <c r="W276" s="100">
        <f t="shared" ref="W276:W339" si="75">R276+M276+H276</f>
        <v>0</v>
      </c>
      <c r="X276" s="92"/>
      <c r="Y276" s="10"/>
      <c r="Z276" s="10">
        <f t="shared" si="71"/>
        <v>0</v>
      </c>
      <c r="AA276" s="10">
        <f t="shared" si="71"/>
        <v>0</v>
      </c>
      <c r="AB276" s="10">
        <f t="shared" si="71"/>
        <v>0</v>
      </c>
    </row>
    <row r="277" spans="1:28" x14ac:dyDescent="0.25">
      <c r="A277" t="e">
        <f t="shared" si="68"/>
        <v>#REF!</v>
      </c>
      <c r="B277" s="5"/>
      <c r="C277" s="6" t="s">
        <v>18</v>
      </c>
      <c r="D277" s="104" t="e">
        <f>'დაზუსტ. ბიუჯ.'!#REF!</f>
        <v>#REF!</v>
      </c>
      <c r="E277" s="87" t="e">
        <f>'დაზუსტ. საკუთ.'!#REF!</f>
        <v>#REF!</v>
      </c>
      <c r="F277" s="87" t="e">
        <f>'დაზუსტ. ბიუჯ. ფონდ.'!#REF!</f>
        <v>#REF!</v>
      </c>
      <c r="G277" s="87">
        <f>'გრანტის საკასო'!D276</f>
        <v>0</v>
      </c>
      <c r="H277" s="87">
        <f>'მიზნ.გრანტის საკასო '!D276</f>
        <v>0</v>
      </c>
      <c r="I277" s="104" t="e">
        <f>'დაზუსტ. ბიუჯ.'!#REF!-'დაზუსტ. ბიუჯ.'!#REF!</f>
        <v>#REF!</v>
      </c>
      <c r="J277" s="87" t="e">
        <f>'დაზუსტ. საკუთ.'!#REF!-'დაზუსტ. საკუთ.'!#REF!</f>
        <v>#REF!</v>
      </c>
      <c r="K277" s="87" t="e">
        <f>'დაზუსტ. ბიუჯ. ფონდ.'!#REF!-'დაზუსტ. ბიუჯ. ფონდ.'!#REF!</f>
        <v>#REF!</v>
      </c>
      <c r="L277" s="87">
        <f>'გრანტის საკასო'!E276</f>
        <v>0</v>
      </c>
      <c r="M277" s="99">
        <f>'მიზნ.გრანტის საკასო '!E276-'მიზნ.გრანტის საკასო '!D276</f>
        <v>0</v>
      </c>
      <c r="N277" s="104" t="e">
        <f>'დაზუსტ. ბიუჯ.'!#REF!-'დაზუსტ. ბიუჯ.'!#REF!</f>
        <v>#REF!</v>
      </c>
      <c r="O277" s="87" t="e">
        <f>'დაზუსტ. საკუთ.'!#REF!-'დაზუსტ. საკუთ.'!#REF!</f>
        <v>#REF!</v>
      </c>
      <c r="P277" s="87" t="e">
        <f>'დაზუსტ. ბიუჯ. ფონდ.'!#REF!</f>
        <v>#REF!</v>
      </c>
      <c r="Q277" s="87">
        <f>'გრანტის საკასო'!J276</f>
        <v>0</v>
      </c>
      <c r="R277" s="99">
        <f>'მიზნ.გრანტის საკასო '!J276-'მიზნ.გრანტის საკასო '!I276</f>
        <v>0</v>
      </c>
      <c r="S277" s="104" t="e">
        <f t="shared" si="69"/>
        <v>#REF!</v>
      </c>
      <c r="T277" s="87" t="e">
        <f t="shared" si="72"/>
        <v>#REF!</v>
      </c>
      <c r="U277" s="87" t="e">
        <f t="shared" si="73"/>
        <v>#REF!</v>
      </c>
      <c r="V277" s="87">
        <f t="shared" si="74"/>
        <v>0</v>
      </c>
      <c r="W277" s="99">
        <f t="shared" si="75"/>
        <v>0</v>
      </c>
      <c r="X277" s="91"/>
      <c r="Y277" s="7"/>
      <c r="Z277" s="7">
        <f t="shared" si="71"/>
        <v>0</v>
      </c>
      <c r="AA277" s="7">
        <f t="shared" si="71"/>
        <v>0</v>
      </c>
      <c r="AB277" s="7">
        <f t="shared" si="71"/>
        <v>0</v>
      </c>
    </row>
    <row r="278" spans="1:28" x14ac:dyDescent="0.25">
      <c r="A278" t="e">
        <f t="shared" si="68"/>
        <v>#REF!</v>
      </c>
      <c r="B278" s="5"/>
      <c r="C278" s="6" t="s">
        <v>19</v>
      </c>
      <c r="D278" s="104" t="e">
        <f>'დაზუსტ. ბიუჯ.'!#REF!</f>
        <v>#REF!</v>
      </c>
      <c r="E278" s="87" t="e">
        <f>'დაზუსტ. საკუთ.'!#REF!</f>
        <v>#REF!</v>
      </c>
      <c r="F278" s="87" t="e">
        <f>'დაზუსტ. ბიუჯ. ფონდ.'!#REF!</f>
        <v>#REF!</v>
      </c>
      <c r="G278" s="87">
        <f>'გრანტის საკასო'!D277</f>
        <v>0</v>
      </c>
      <c r="H278" s="87">
        <f>'მიზნ.გრანტის საკასო '!D277</f>
        <v>0</v>
      </c>
      <c r="I278" s="104" t="e">
        <f>'დაზუსტ. ბიუჯ.'!#REF!-'დაზუსტ. ბიუჯ.'!#REF!</f>
        <v>#REF!</v>
      </c>
      <c r="J278" s="87" t="e">
        <f>'დაზუსტ. საკუთ.'!#REF!-'დაზუსტ. საკუთ.'!#REF!</f>
        <v>#REF!</v>
      </c>
      <c r="K278" s="87" t="e">
        <f>'დაზუსტ. ბიუჯ. ფონდ.'!#REF!-'დაზუსტ. ბიუჯ. ფონდ.'!#REF!</f>
        <v>#REF!</v>
      </c>
      <c r="L278" s="87">
        <f>'გრანტის საკასო'!E277</f>
        <v>0</v>
      </c>
      <c r="M278" s="99">
        <f>'მიზნ.გრანტის საკასო '!E277-'მიზნ.გრანტის საკასო '!D277</f>
        <v>0</v>
      </c>
      <c r="N278" s="104" t="e">
        <f>'დაზუსტ. ბიუჯ.'!#REF!-'დაზუსტ. ბიუჯ.'!#REF!</f>
        <v>#REF!</v>
      </c>
      <c r="O278" s="87" t="e">
        <f>'დაზუსტ. საკუთ.'!#REF!-'დაზუსტ. საკუთ.'!#REF!</f>
        <v>#REF!</v>
      </c>
      <c r="P278" s="87" t="e">
        <f>'დაზუსტ. ბიუჯ. ფონდ.'!#REF!</f>
        <v>#REF!</v>
      </c>
      <c r="Q278" s="87">
        <f>'გრანტის საკასო'!J277</f>
        <v>0</v>
      </c>
      <c r="R278" s="99">
        <f>'მიზნ.გრანტის საკასო '!J277-'მიზნ.გრანტის საკასო '!I277</f>
        <v>0</v>
      </c>
      <c r="S278" s="104" t="e">
        <f t="shared" si="69"/>
        <v>#REF!</v>
      </c>
      <c r="T278" s="87" t="e">
        <f t="shared" si="72"/>
        <v>#REF!</v>
      </c>
      <c r="U278" s="87" t="e">
        <f t="shared" si="73"/>
        <v>#REF!</v>
      </c>
      <c r="V278" s="87">
        <f t="shared" si="74"/>
        <v>0</v>
      </c>
      <c r="W278" s="99">
        <f t="shared" si="75"/>
        <v>0</v>
      </c>
      <c r="X278" s="91"/>
      <c r="Y278" s="7"/>
      <c r="Z278" s="7">
        <f t="shared" si="71"/>
        <v>0</v>
      </c>
      <c r="AA278" s="7">
        <f t="shared" si="71"/>
        <v>0</v>
      </c>
      <c r="AB278" s="7">
        <f t="shared" si="71"/>
        <v>0</v>
      </c>
    </row>
    <row r="279" spans="1:28" ht="15.75" thickBot="1" x14ac:dyDescent="0.3">
      <c r="A279" t="e">
        <f t="shared" si="68"/>
        <v>#REF!</v>
      </c>
      <c r="B279" s="11"/>
      <c r="C279" s="12" t="s">
        <v>20</v>
      </c>
      <c r="D279" s="106" t="e">
        <f>'დაზუსტ. ბიუჯ.'!#REF!</f>
        <v>#REF!</v>
      </c>
      <c r="E279" s="89" t="e">
        <f>'დაზუსტ. საკუთ.'!#REF!</f>
        <v>#REF!</v>
      </c>
      <c r="F279" s="89" t="e">
        <f>'დაზუსტ. ბიუჯ. ფონდ.'!#REF!</f>
        <v>#REF!</v>
      </c>
      <c r="G279" s="89">
        <f>'გრანტის საკასო'!D278</f>
        <v>0</v>
      </c>
      <c r="H279" s="89">
        <f>'მიზნ.გრანტის საკასო '!D278</f>
        <v>0</v>
      </c>
      <c r="I279" s="106" t="e">
        <f>'დაზუსტ. ბიუჯ.'!#REF!-'დაზუსტ. ბიუჯ.'!#REF!</f>
        <v>#REF!</v>
      </c>
      <c r="J279" s="89" t="e">
        <f>'დაზუსტ. საკუთ.'!#REF!-'დაზუსტ. საკუთ.'!#REF!</f>
        <v>#REF!</v>
      </c>
      <c r="K279" s="89" t="e">
        <f>'დაზუსტ. ბიუჯ. ფონდ.'!#REF!-'დაზუსტ. ბიუჯ. ფონდ.'!#REF!</f>
        <v>#REF!</v>
      </c>
      <c r="L279" s="89">
        <f>'გრანტის საკასო'!E278</f>
        <v>0</v>
      </c>
      <c r="M279" s="101">
        <f>'მიზნ.გრანტის საკასო '!E278-'მიზნ.გრანტის საკასო '!D278</f>
        <v>0</v>
      </c>
      <c r="N279" s="106" t="e">
        <f>'დაზუსტ. ბიუჯ.'!#REF!-'დაზუსტ. ბიუჯ.'!#REF!</f>
        <v>#REF!</v>
      </c>
      <c r="O279" s="89" t="e">
        <f>'დაზუსტ. საკუთ.'!#REF!-'დაზუსტ. საკუთ.'!#REF!</f>
        <v>#REF!</v>
      </c>
      <c r="P279" s="89" t="e">
        <f>'დაზუსტ. ბიუჯ. ფონდ.'!#REF!</f>
        <v>#REF!</v>
      </c>
      <c r="Q279" s="89">
        <f>'გრანტის საკასო'!J278</f>
        <v>0</v>
      </c>
      <c r="R279" s="101">
        <f>'მიზნ.გრანტის საკასო '!J278-'მიზნ.გრანტის საკასო '!I278</f>
        <v>0</v>
      </c>
      <c r="S279" s="106" t="e">
        <f t="shared" si="69"/>
        <v>#REF!</v>
      </c>
      <c r="T279" s="89" t="e">
        <f t="shared" si="72"/>
        <v>#REF!</v>
      </c>
      <c r="U279" s="89" t="e">
        <f t="shared" si="73"/>
        <v>#REF!</v>
      </c>
      <c r="V279" s="89">
        <f t="shared" si="74"/>
        <v>0</v>
      </c>
      <c r="W279" s="101">
        <f t="shared" si="75"/>
        <v>0</v>
      </c>
      <c r="X279" s="93"/>
      <c r="Y279" s="13"/>
      <c r="Z279" s="13">
        <f t="shared" si="71"/>
        <v>0</v>
      </c>
      <c r="AA279" s="13">
        <f t="shared" si="71"/>
        <v>0</v>
      </c>
      <c r="AB279" s="13">
        <f t="shared" si="71"/>
        <v>0</v>
      </c>
    </row>
    <row r="280" spans="1:28" ht="32.25" customHeight="1" thickTop="1" thickBot="1" x14ac:dyDescent="0.3">
      <c r="A280" t="e">
        <f t="shared" si="68"/>
        <v>#REF!</v>
      </c>
      <c r="B280" s="3" t="s">
        <v>63</v>
      </c>
      <c r="C280" s="4" t="s">
        <v>64</v>
      </c>
      <c r="D280" s="103" t="e">
        <f>'დაზუსტ. ბიუჯ.'!#REF!</f>
        <v>#REF!</v>
      </c>
      <c r="E280" s="86" t="e">
        <f>'დაზუსტ. საკუთ.'!#REF!</f>
        <v>#REF!</v>
      </c>
      <c r="F280" s="86" t="e">
        <f>'დაზუსტ. ბიუჯ. ფონდ.'!#REF!</f>
        <v>#REF!</v>
      </c>
      <c r="G280" s="86">
        <f>'გრანტის საკასო'!D279</f>
        <v>0</v>
      </c>
      <c r="H280" s="86">
        <f>'მიზნ.გრანტის საკასო '!D279</f>
        <v>0</v>
      </c>
      <c r="I280" s="103" t="e">
        <f>'დაზუსტ. ბიუჯ.'!#REF!-'დაზუსტ. ბიუჯ.'!#REF!</f>
        <v>#REF!</v>
      </c>
      <c r="J280" s="86" t="e">
        <f>'დაზუსტ. საკუთ.'!#REF!-'დაზუსტ. საკუთ.'!#REF!</f>
        <v>#REF!</v>
      </c>
      <c r="K280" s="86" t="e">
        <f>'დაზუსტ. ბიუჯ. ფონდ.'!#REF!-'დაზუსტ. ბიუჯ. ფონდ.'!#REF!</f>
        <v>#REF!</v>
      </c>
      <c r="L280" s="86">
        <f>'გრანტის საკასო'!E279</f>
        <v>0</v>
      </c>
      <c r="M280" s="102">
        <f>'მიზნ.გრანტის საკასო '!E279-'მიზნ.გრანტის საკასო '!D279</f>
        <v>0</v>
      </c>
      <c r="N280" s="103" t="e">
        <f>'დაზუსტ. ბიუჯ.'!#REF!-'დაზუსტ. ბიუჯ.'!#REF!</f>
        <v>#REF!</v>
      </c>
      <c r="O280" s="86" t="e">
        <f>'დაზუსტ. საკუთ.'!#REF!-'დაზუსტ. საკუთ.'!#REF!</f>
        <v>#REF!</v>
      </c>
      <c r="P280" s="86" t="e">
        <f>'დაზუსტ. ბიუჯ. ფონდ.'!#REF!</f>
        <v>#REF!</v>
      </c>
      <c r="Q280" s="86">
        <f>'გრანტის საკასო'!J279</f>
        <v>0</v>
      </c>
      <c r="R280" s="102">
        <f>'მიზნ.გრანტის საკასო '!J279-'მიზნ.გრანტის საკასო '!I279</f>
        <v>0</v>
      </c>
      <c r="S280" s="103" t="e">
        <f t="shared" si="69"/>
        <v>#REF!</v>
      </c>
      <c r="T280" s="86" t="e">
        <f t="shared" si="72"/>
        <v>#REF!</v>
      </c>
      <c r="U280" s="86" t="e">
        <f t="shared" si="73"/>
        <v>#REF!</v>
      </c>
      <c r="V280" s="86">
        <f t="shared" si="74"/>
        <v>0</v>
      </c>
      <c r="W280" s="102">
        <f t="shared" si="75"/>
        <v>0</v>
      </c>
      <c r="X280" s="94"/>
      <c r="Y280" s="4"/>
      <c r="Z280" s="4">
        <f t="shared" ref="Z280:AB280" si="76">SUM(Z281,Z289,Z290,Z291)</f>
        <v>0</v>
      </c>
      <c r="AA280" s="4">
        <f t="shared" si="76"/>
        <v>0</v>
      </c>
      <c r="AB280" s="4">
        <f t="shared" si="76"/>
        <v>0</v>
      </c>
    </row>
    <row r="281" spans="1:28" ht="15.75" thickTop="1" x14ac:dyDescent="0.25">
      <c r="A281" t="e">
        <f t="shared" si="68"/>
        <v>#REF!</v>
      </c>
      <c r="B281" s="5"/>
      <c r="C281" s="6" t="s">
        <v>10</v>
      </c>
      <c r="D281" s="104" t="e">
        <f>'დაზუსტ. ბიუჯ.'!#REF!</f>
        <v>#REF!</v>
      </c>
      <c r="E281" s="87" t="e">
        <f>'დაზუსტ. საკუთ.'!#REF!</f>
        <v>#REF!</v>
      </c>
      <c r="F281" s="87" t="e">
        <f>'დაზუსტ. ბიუჯ. ფონდ.'!#REF!</f>
        <v>#REF!</v>
      </c>
      <c r="G281" s="87">
        <f>'გრანტის საკასო'!D280</f>
        <v>0</v>
      </c>
      <c r="H281" s="87">
        <f>'მიზნ.გრანტის საკასო '!D280</f>
        <v>0</v>
      </c>
      <c r="I281" s="104" t="e">
        <f>'დაზუსტ. ბიუჯ.'!#REF!-'დაზუსტ. ბიუჯ.'!#REF!</f>
        <v>#REF!</v>
      </c>
      <c r="J281" s="87" t="e">
        <f>'დაზუსტ. საკუთ.'!#REF!-'დაზუსტ. საკუთ.'!#REF!</f>
        <v>#REF!</v>
      </c>
      <c r="K281" s="87" t="e">
        <f>'დაზუსტ. ბიუჯ. ფონდ.'!#REF!-'დაზუსტ. ბიუჯ. ფონდ.'!#REF!</f>
        <v>#REF!</v>
      </c>
      <c r="L281" s="87">
        <f>'გრანტის საკასო'!E280</f>
        <v>0</v>
      </c>
      <c r="M281" s="99">
        <f>'მიზნ.გრანტის საკასო '!E280-'მიზნ.გრანტის საკასო '!D280</f>
        <v>0</v>
      </c>
      <c r="N281" s="104" t="e">
        <f>'დაზუსტ. ბიუჯ.'!#REF!-'დაზუსტ. ბიუჯ.'!#REF!</f>
        <v>#REF!</v>
      </c>
      <c r="O281" s="87" t="e">
        <f>'დაზუსტ. საკუთ.'!#REF!-'დაზუსტ. საკუთ.'!#REF!</f>
        <v>#REF!</v>
      </c>
      <c r="P281" s="87" t="e">
        <f>'დაზუსტ. ბიუჯ. ფონდ.'!#REF!</f>
        <v>#REF!</v>
      </c>
      <c r="Q281" s="87">
        <f>'გრანტის საკასო'!J280</f>
        <v>0</v>
      </c>
      <c r="R281" s="99">
        <f>'მიზნ.გრანტის საკასო '!J280-'მიზნ.გრანტის საკასო '!I280</f>
        <v>0</v>
      </c>
      <c r="S281" s="104" t="e">
        <f t="shared" si="69"/>
        <v>#REF!</v>
      </c>
      <c r="T281" s="87" t="e">
        <f t="shared" si="72"/>
        <v>#REF!</v>
      </c>
      <c r="U281" s="87" t="e">
        <f t="shared" si="73"/>
        <v>#REF!</v>
      </c>
      <c r="V281" s="87">
        <f t="shared" si="74"/>
        <v>0</v>
      </c>
      <c r="W281" s="99">
        <f t="shared" si="75"/>
        <v>0</v>
      </c>
      <c r="X281" s="91"/>
      <c r="Y281" s="7"/>
      <c r="Z281" s="7">
        <f t="shared" ref="Z281:AB281" si="77">SUM(Z282:Z288)</f>
        <v>0</v>
      </c>
      <c r="AA281" s="7">
        <f t="shared" si="77"/>
        <v>0</v>
      </c>
      <c r="AB281" s="7">
        <f t="shared" si="77"/>
        <v>0</v>
      </c>
    </row>
    <row r="282" spans="1:28" x14ac:dyDescent="0.25">
      <c r="A282" t="e">
        <f t="shared" si="68"/>
        <v>#REF!</v>
      </c>
      <c r="B282" s="8"/>
      <c r="C282" s="9" t="s">
        <v>11</v>
      </c>
      <c r="D282" s="105" t="e">
        <f>'დაზუსტ. ბიუჯ.'!#REF!</f>
        <v>#REF!</v>
      </c>
      <c r="E282" s="88" t="e">
        <f>'დაზუსტ. საკუთ.'!#REF!</f>
        <v>#REF!</v>
      </c>
      <c r="F282" s="88" t="e">
        <f>'დაზუსტ. ბიუჯ. ფონდ.'!#REF!</f>
        <v>#REF!</v>
      </c>
      <c r="G282" s="88">
        <f>'გრანტის საკასო'!D281</f>
        <v>0</v>
      </c>
      <c r="H282" s="88">
        <f>'მიზნ.გრანტის საკასო '!D281</f>
        <v>0</v>
      </c>
      <c r="I282" s="105" t="e">
        <f>'დაზუსტ. ბიუჯ.'!#REF!-'დაზუსტ. ბიუჯ.'!#REF!</f>
        <v>#REF!</v>
      </c>
      <c r="J282" s="88" t="e">
        <f>'დაზუსტ. საკუთ.'!#REF!-'დაზუსტ. საკუთ.'!#REF!</f>
        <v>#REF!</v>
      </c>
      <c r="K282" s="88" t="e">
        <f>'დაზუსტ. ბიუჯ. ფონდ.'!#REF!-'დაზუსტ. ბიუჯ. ფონდ.'!#REF!</f>
        <v>#REF!</v>
      </c>
      <c r="L282" s="88">
        <f>'გრანტის საკასო'!E281</f>
        <v>0</v>
      </c>
      <c r="M282" s="100">
        <f>'მიზნ.გრანტის საკასო '!E281-'მიზნ.გრანტის საკასო '!D281</f>
        <v>0</v>
      </c>
      <c r="N282" s="105" t="e">
        <f>'დაზუსტ. ბიუჯ.'!#REF!-'დაზუსტ. ბიუჯ.'!#REF!</f>
        <v>#REF!</v>
      </c>
      <c r="O282" s="88" t="e">
        <f>'დაზუსტ. საკუთ.'!#REF!-'დაზუსტ. საკუთ.'!#REF!</f>
        <v>#REF!</v>
      </c>
      <c r="P282" s="88" t="e">
        <f>'დაზუსტ. ბიუჯ. ფონდ.'!#REF!</f>
        <v>#REF!</v>
      </c>
      <c r="Q282" s="88">
        <f>'გრანტის საკასო'!J281</f>
        <v>0</v>
      </c>
      <c r="R282" s="100">
        <f>'მიზნ.გრანტის საკასო '!J281-'მიზნ.გრანტის საკასო '!I281</f>
        <v>0</v>
      </c>
      <c r="S282" s="105" t="e">
        <f t="shared" si="69"/>
        <v>#REF!</v>
      </c>
      <c r="T282" s="88" t="e">
        <f t="shared" si="72"/>
        <v>#REF!</v>
      </c>
      <c r="U282" s="88" t="e">
        <f t="shared" si="73"/>
        <v>#REF!</v>
      </c>
      <c r="V282" s="88">
        <f t="shared" si="74"/>
        <v>0</v>
      </c>
      <c r="W282" s="100">
        <f t="shared" si="75"/>
        <v>0</v>
      </c>
      <c r="X282" s="92"/>
      <c r="Y282" s="10"/>
      <c r="Z282" s="10">
        <v>0</v>
      </c>
      <c r="AA282" s="10">
        <v>0</v>
      </c>
      <c r="AB282" s="10">
        <v>0</v>
      </c>
    </row>
    <row r="283" spans="1:28" x14ac:dyDescent="0.25">
      <c r="A283" t="e">
        <f t="shared" si="68"/>
        <v>#REF!</v>
      </c>
      <c r="B283" s="8"/>
      <c r="C283" s="9" t="s">
        <v>12</v>
      </c>
      <c r="D283" s="105" t="e">
        <f>'დაზუსტ. ბიუჯ.'!#REF!</f>
        <v>#REF!</v>
      </c>
      <c r="E283" s="88" t="e">
        <f>'დაზუსტ. საკუთ.'!#REF!</f>
        <v>#REF!</v>
      </c>
      <c r="F283" s="88" t="e">
        <f>'დაზუსტ. ბიუჯ. ფონდ.'!#REF!</f>
        <v>#REF!</v>
      </c>
      <c r="G283" s="88">
        <f>'გრანტის საკასო'!D282</f>
        <v>0</v>
      </c>
      <c r="H283" s="88">
        <f>'მიზნ.გრანტის საკასო '!D282</f>
        <v>0</v>
      </c>
      <c r="I283" s="105" t="e">
        <f>'დაზუსტ. ბიუჯ.'!#REF!-'დაზუსტ. ბიუჯ.'!#REF!</f>
        <v>#REF!</v>
      </c>
      <c r="J283" s="88" t="e">
        <f>'დაზუსტ. საკუთ.'!#REF!-'დაზუსტ. საკუთ.'!#REF!</f>
        <v>#REF!</v>
      </c>
      <c r="K283" s="88" t="e">
        <f>'დაზუსტ. ბიუჯ. ფონდ.'!#REF!-'დაზუსტ. ბიუჯ. ფონდ.'!#REF!</f>
        <v>#REF!</v>
      </c>
      <c r="L283" s="88">
        <f>'გრანტის საკასო'!E282</f>
        <v>0</v>
      </c>
      <c r="M283" s="100">
        <f>'მიზნ.გრანტის საკასო '!E282-'მიზნ.გრანტის საკასო '!D282</f>
        <v>0</v>
      </c>
      <c r="N283" s="105" t="e">
        <f>'დაზუსტ. ბიუჯ.'!#REF!-'დაზუსტ. ბიუჯ.'!#REF!</f>
        <v>#REF!</v>
      </c>
      <c r="O283" s="88" t="e">
        <f>'დაზუსტ. საკუთ.'!#REF!-'დაზუსტ. საკუთ.'!#REF!</f>
        <v>#REF!</v>
      </c>
      <c r="P283" s="88" t="e">
        <f>'დაზუსტ. ბიუჯ. ფონდ.'!#REF!</f>
        <v>#REF!</v>
      </c>
      <c r="Q283" s="88">
        <f>'გრანტის საკასო'!J282</f>
        <v>0</v>
      </c>
      <c r="R283" s="100">
        <f>'მიზნ.გრანტის საკასო '!J282-'მიზნ.გრანტის საკასო '!I282</f>
        <v>0</v>
      </c>
      <c r="S283" s="105" t="e">
        <f t="shared" si="69"/>
        <v>#REF!</v>
      </c>
      <c r="T283" s="88" t="e">
        <f t="shared" si="72"/>
        <v>#REF!</v>
      </c>
      <c r="U283" s="88" t="e">
        <f t="shared" si="73"/>
        <v>#REF!</v>
      </c>
      <c r="V283" s="88">
        <f t="shared" si="74"/>
        <v>0</v>
      </c>
      <c r="W283" s="100">
        <f t="shared" si="75"/>
        <v>0</v>
      </c>
      <c r="X283" s="92"/>
      <c r="Y283" s="10"/>
      <c r="Z283" s="10">
        <v>0</v>
      </c>
      <c r="AA283" s="10">
        <v>0</v>
      </c>
      <c r="AB283" s="10">
        <v>0</v>
      </c>
    </row>
    <row r="284" spans="1:28" x14ac:dyDescent="0.25">
      <c r="A284" t="e">
        <f t="shared" si="68"/>
        <v>#REF!</v>
      </c>
      <c r="B284" s="8"/>
      <c r="C284" s="9" t="s">
        <v>13</v>
      </c>
      <c r="D284" s="105" t="e">
        <f>'დაზუსტ. ბიუჯ.'!#REF!</f>
        <v>#REF!</v>
      </c>
      <c r="E284" s="88" t="e">
        <f>'დაზუსტ. საკუთ.'!#REF!</f>
        <v>#REF!</v>
      </c>
      <c r="F284" s="88" t="e">
        <f>'დაზუსტ. ბიუჯ. ფონდ.'!#REF!</f>
        <v>#REF!</v>
      </c>
      <c r="G284" s="88">
        <f>'გრანტის საკასო'!D283</f>
        <v>0</v>
      </c>
      <c r="H284" s="88">
        <f>'მიზნ.გრანტის საკასო '!D283</f>
        <v>0</v>
      </c>
      <c r="I284" s="105" t="e">
        <f>'დაზუსტ. ბიუჯ.'!#REF!-'დაზუსტ. ბიუჯ.'!#REF!</f>
        <v>#REF!</v>
      </c>
      <c r="J284" s="88" t="e">
        <f>'დაზუსტ. საკუთ.'!#REF!-'დაზუსტ. საკუთ.'!#REF!</f>
        <v>#REF!</v>
      </c>
      <c r="K284" s="88" t="e">
        <f>'დაზუსტ. ბიუჯ. ფონდ.'!#REF!-'დაზუსტ. ბიუჯ. ფონდ.'!#REF!</f>
        <v>#REF!</v>
      </c>
      <c r="L284" s="88">
        <f>'გრანტის საკასო'!E283</f>
        <v>0</v>
      </c>
      <c r="M284" s="100">
        <f>'მიზნ.გრანტის საკასო '!E283-'მიზნ.გრანტის საკასო '!D283</f>
        <v>0</v>
      </c>
      <c r="N284" s="105" t="e">
        <f>'დაზუსტ. ბიუჯ.'!#REF!-'დაზუსტ. ბიუჯ.'!#REF!</f>
        <v>#REF!</v>
      </c>
      <c r="O284" s="88" t="e">
        <f>'დაზუსტ. საკუთ.'!#REF!-'დაზუსტ. საკუთ.'!#REF!</f>
        <v>#REF!</v>
      </c>
      <c r="P284" s="88" t="e">
        <f>'დაზუსტ. ბიუჯ. ფონდ.'!#REF!</f>
        <v>#REF!</v>
      </c>
      <c r="Q284" s="88">
        <f>'გრანტის საკასო'!J283</f>
        <v>0</v>
      </c>
      <c r="R284" s="100">
        <f>'მიზნ.გრანტის საკასო '!J283-'მიზნ.გრანტის საკასო '!I283</f>
        <v>0</v>
      </c>
      <c r="S284" s="105" t="e">
        <f t="shared" si="69"/>
        <v>#REF!</v>
      </c>
      <c r="T284" s="88" t="e">
        <f t="shared" si="72"/>
        <v>#REF!</v>
      </c>
      <c r="U284" s="88" t="e">
        <f t="shared" si="73"/>
        <v>#REF!</v>
      </c>
      <c r="V284" s="88">
        <f t="shared" si="74"/>
        <v>0</v>
      </c>
      <c r="W284" s="100">
        <f t="shared" si="75"/>
        <v>0</v>
      </c>
      <c r="X284" s="92"/>
      <c r="Y284" s="10"/>
      <c r="Z284" s="10">
        <v>0</v>
      </c>
      <c r="AA284" s="10">
        <v>0</v>
      </c>
      <c r="AB284" s="10">
        <v>0</v>
      </c>
    </row>
    <row r="285" spans="1:28" x14ac:dyDescent="0.25">
      <c r="A285" t="e">
        <f t="shared" si="68"/>
        <v>#REF!</v>
      </c>
      <c r="B285" s="8"/>
      <c r="C285" s="9" t="s">
        <v>14</v>
      </c>
      <c r="D285" s="105" t="e">
        <f>'დაზუსტ. ბიუჯ.'!#REF!</f>
        <v>#REF!</v>
      </c>
      <c r="E285" s="88" t="e">
        <f>'დაზუსტ. საკუთ.'!#REF!</f>
        <v>#REF!</v>
      </c>
      <c r="F285" s="88" t="e">
        <f>'დაზუსტ. ბიუჯ. ფონდ.'!#REF!</f>
        <v>#REF!</v>
      </c>
      <c r="G285" s="88">
        <f>'გრანტის საკასო'!D284</f>
        <v>0</v>
      </c>
      <c r="H285" s="88">
        <f>'მიზნ.გრანტის საკასო '!D284</f>
        <v>0</v>
      </c>
      <c r="I285" s="105" t="e">
        <f>'დაზუსტ. ბიუჯ.'!#REF!-'დაზუსტ. ბიუჯ.'!#REF!</f>
        <v>#REF!</v>
      </c>
      <c r="J285" s="88" t="e">
        <f>'დაზუსტ. საკუთ.'!#REF!-'დაზუსტ. საკუთ.'!#REF!</f>
        <v>#REF!</v>
      </c>
      <c r="K285" s="88" t="e">
        <f>'დაზუსტ. ბიუჯ. ფონდ.'!#REF!-'დაზუსტ. ბიუჯ. ფონდ.'!#REF!</f>
        <v>#REF!</v>
      </c>
      <c r="L285" s="88">
        <f>'გრანტის საკასო'!E284</f>
        <v>0</v>
      </c>
      <c r="M285" s="100">
        <f>'მიზნ.გრანტის საკასო '!E284-'მიზნ.გრანტის საკასო '!D284</f>
        <v>0</v>
      </c>
      <c r="N285" s="105" t="e">
        <f>'დაზუსტ. ბიუჯ.'!#REF!-'დაზუსტ. ბიუჯ.'!#REF!</f>
        <v>#REF!</v>
      </c>
      <c r="O285" s="88" t="e">
        <f>'დაზუსტ. საკუთ.'!#REF!-'დაზუსტ. საკუთ.'!#REF!</f>
        <v>#REF!</v>
      </c>
      <c r="P285" s="88" t="e">
        <f>'დაზუსტ. ბიუჯ. ფონდ.'!#REF!</f>
        <v>#REF!</v>
      </c>
      <c r="Q285" s="88">
        <f>'გრანტის საკასო'!J284</f>
        <v>0</v>
      </c>
      <c r="R285" s="100">
        <f>'მიზნ.გრანტის საკასო '!J284-'მიზნ.გრანტის საკასო '!I284</f>
        <v>0</v>
      </c>
      <c r="S285" s="105" t="e">
        <f t="shared" si="69"/>
        <v>#REF!</v>
      </c>
      <c r="T285" s="88" t="e">
        <f t="shared" si="72"/>
        <v>#REF!</v>
      </c>
      <c r="U285" s="88" t="e">
        <f t="shared" si="73"/>
        <v>#REF!</v>
      </c>
      <c r="V285" s="88">
        <f t="shared" si="74"/>
        <v>0</v>
      </c>
      <c r="W285" s="100">
        <f t="shared" si="75"/>
        <v>0</v>
      </c>
      <c r="X285" s="92"/>
      <c r="Y285" s="10"/>
      <c r="Z285" s="10">
        <v>0</v>
      </c>
      <c r="AA285" s="10">
        <v>0</v>
      </c>
      <c r="AB285" s="10">
        <v>0</v>
      </c>
    </row>
    <row r="286" spans="1:28" x14ac:dyDescent="0.25">
      <c r="A286" t="e">
        <f t="shared" si="68"/>
        <v>#REF!</v>
      </c>
      <c r="B286" s="8"/>
      <c r="C286" s="9" t="s">
        <v>15</v>
      </c>
      <c r="D286" s="105" t="e">
        <f>'დაზუსტ. ბიუჯ.'!#REF!</f>
        <v>#REF!</v>
      </c>
      <c r="E286" s="88" t="e">
        <f>'დაზუსტ. საკუთ.'!#REF!</f>
        <v>#REF!</v>
      </c>
      <c r="F286" s="88" t="e">
        <f>'დაზუსტ. ბიუჯ. ფონდ.'!#REF!</f>
        <v>#REF!</v>
      </c>
      <c r="G286" s="88">
        <f>'გრანტის საკასო'!D285</f>
        <v>0</v>
      </c>
      <c r="H286" s="88">
        <f>'მიზნ.გრანტის საკასო '!D285</f>
        <v>0</v>
      </c>
      <c r="I286" s="105" t="e">
        <f>'დაზუსტ. ბიუჯ.'!#REF!-'დაზუსტ. ბიუჯ.'!#REF!</f>
        <v>#REF!</v>
      </c>
      <c r="J286" s="88" t="e">
        <f>'დაზუსტ. საკუთ.'!#REF!-'დაზუსტ. საკუთ.'!#REF!</f>
        <v>#REF!</v>
      </c>
      <c r="K286" s="88" t="e">
        <f>'დაზუსტ. ბიუჯ. ფონდ.'!#REF!-'დაზუსტ. ბიუჯ. ფონდ.'!#REF!</f>
        <v>#REF!</v>
      </c>
      <c r="L286" s="88">
        <f>'გრანტის საკასო'!E285</f>
        <v>0</v>
      </c>
      <c r="M286" s="100">
        <f>'მიზნ.გრანტის საკასო '!E285-'მიზნ.გრანტის საკასო '!D285</f>
        <v>0</v>
      </c>
      <c r="N286" s="105" t="e">
        <f>'დაზუსტ. ბიუჯ.'!#REF!-'დაზუსტ. ბიუჯ.'!#REF!</f>
        <v>#REF!</v>
      </c>
      <c r="O286" s="88" t="e">
        <f>'დაზუსტ. საკუთ.'!#REF!-'დაზუსტ. საკუთ.'!#REF!</f>
        <v>#REF!</v>
      </c>
      <c r="P286" s="88" t="e">
        <f>'დაზუსტ. ბიუჯ. ფონდ.'!#REF!</f>
        <v>#REF!</v>
      </c>
      <c r="Q286" s="88">
        <f>'გრანტის საკასო'!J285</f>
        <v>0</v>
      </c>
      <c r="R286" s="100">
        <f>'მიზნ.გრანტის საკასო '!J285-'მიზნ.გრანტის საკასო '!I285</f>
        <v>0</v>
      </c>
      <c r="S286" s="105" t="e">
        <f t="shared" si="69"/>
        <v>#REF!</v>
      </c>
      <c r="T286" s="88" t="e">
        <f t="shared" si="72"/>
        <v>#REF!</v>
      </c>
      <c r="U286" s="88" t="e">
        <f t="shared" si="73"/>
        <v>#REF!</v>
      </c>
      <c r="V286" s="88">
        <f t="shared" si="74"/>
        <v>0</v>
      </c>
      <c r="W286" s="100">
        <f t="shared" si="75"/>
        <v>0</v>
      </c>
      <c r="X286" s="92"/>
      <c r="Y286" s="10"/>
      <c r="Z286" s="10">
        <v>0</v>
      </c>
      <c r="AA286" s="10">
        <v>0</v>
      </c>
      <c r="AB286" s="10">
        <v>0</v>
      </c>
    </row>
    <row r="287" spans="1:28" x14ac:dyDescent="0.25">
      <c r="A287" t="e">
        <f t="shared" si="68"/>
        <v>#REF!</v>
      </c>
      <c r="B287" s="8"/>
      <c r="C287" s="9" t="s">
        <v>16</v>
      </c>
      <c r="D287" s="105" t="e">
        <f>'დაზუსტ. ბიუჯ.'!#REF!</f>
        <v>#REF!</v>
      </c>
      <c r="E287" s="88" t="e">
        <f>'დაზუსტ. საკუთ.'!#REF!</f>
        <v>#REF!</v>
      </c>
      <c r="F287" s="88" t="e">
        <f>'დაზუსტ. ბიუჯ. ფონდ.'!#REF!</f>
        <v>#REF!</v>
      </c>
      <c r="G287" s="88">
        <f>'გრანტის საკასო'!D286</f>
        <v>0</v>
      </c>
      <c r="H287" s="88">
        <f>'მიზნ.გრანტის საკასო '!D286</f>
        <v>0</v>
      </c>
      <c r="I287" s="105" t="e">
        <f>'დაზუსტ. ბიუჯ.'!#REF!-'დაზუსტ. ბიუჯ.'!#REF!</f>
        <v>#REF!</v>
      </c>
      <c r="J287" s="88" t="e">
        <f>'დაზუსტ. საკუთ.'!#REF!-'დაზუსტ. საკუთ.'!#REF!</f>
        <v>#REF!</v>
      </c>
      <c r="K287" s="88" t="e">
        <f>'დაზუსტ. ბიუჯ. ფონდ.'!#REF!-'დაზუსტ. ბიუჯ. ფონდ.'!#REF!</f>
        <v>#REF!</v>
      </c>
      <c r="L287" s="88">
        <f>'გრანტის საკასო'!E286</f>
        <v>0</v>
      </c>
      <c r="M287" s="100">
        <f>'მიზნ.გრანტის საკასო '!E286-'მიზნ.გრანტის საკასო '!D286</f>
        <v>0</v>
      </c>
      <c r="N287" s="105" t="e">
        <f>'დაზუსტ. ბიუჯ.'!#REF!-'დაზუსტ. ბიუჯ.'!#REF!</f>
        <v>#REF!</v>
      </c>
      <c r="O287" s="88" t="e">
        <f>'დაზუსტ. საკუთ.'!#REF!-'დაზუსტ. საკუთ.'!#REF!</f>
        <v>#REF!</v>
      </c>
      <c r="P287" s="88" t="e">
        <f>'დაზუსტ. ბიუჯ. ფონდ.'!#REF!</f>
        <v>#REF!</v>
      </c>
      <c r="Q287" s="88">
        <f>'გრანტის საკასო'!J286</f>
        <v>0</v>
      </c>
      <c r="R287" s="100">
        <f>'მიზნ.გრანტის საკასო '!J286-'მიზნ.გრანტის საკასო '!I286</f>
        <v>0</v>
      </c>
      <c r="S287" s="105" t="e">
        <f t="shared" si="69"/>
        <v>#REF!</v>
      </c>
      <c r="T287" s="88" t="e">
        <f t="shared" si="72"/>
        <v>#REF!</v>
      </c>
      <c r="U287" s="88" t="e">
        <f t="shared" si="73"/>
        <v>#REF!</v>
      </c>
      <c r="V287" s="88">
        <f t="shared" si="74"/>
        <v>0</v>
      </c>
      <c r="W287" s="100">
        <f t="shared" si="75"/>
        <v>0</v>
      </c>
      <c r="X287" s="92"/>
      <c r="Y287" s="10"/>
      <c r="Z287" s="10">
        <v>0</v>
      </c>
      <c r="AA287" s="10">
        <v>0</v>
      </c>
      <c r="AB287" s="10">
        <v>0</v>
      </c>
    </row>
    <row r="288" spans="1:28" x14ac:dyDescent="0.25">
      <c r="A288" t="e">
        <f t="shared" si="68"/>
        <v>#REF!</v>
      </c>
      <c r="B288" s="8"/>
      <c r="C288" s="9" t="s">
        <v>17</v>
      </c>
      <c r="D288" s="105" t="e">
        <f>'დაზუსტ. ბიუჯ.'!#REF!</f>
        <v>#REF!</v>
      </c>
      <c r="E288" s="88" t="e">
        <f>'დაზუსტ. საკუთ.'!#REF!</f>
        <v>#REF!</v>
      </c>
      <c r="F288" s="88" t="e">
        <f>'დაზუსტ. ბიუჯ. ფონდ.'!#REF!</f>
        <v>#REF!</v>
      </c>
      <c r="G288" s="88">
        <f>'გრანტის საკასო'!D287</f>
        <v>0</v>
      </c>
      <c r="H288" s="88">
        <f>'მიზნ.გრანტის საკასო '!D287</f>
        <v>0</v>
      </c>
      <c r="I288" s="105" t="e">
        <f>'დაზუსტ. ბიუჯ.'!#REF!-'დაზუსტ. ბიუჯ.'!#REF!</f>
        <v>#REF!</v>
      </c>
      <c r="J288" s="88" t="e">
        <f>'დაზუსტ. საკუთ.'!#REF!-'დაზუსტ. საკუთ.'!#REF!</f>
        <v>#REF!</v>
      </c>
      <c r="K288" s="88" t="e">
        <f>'დაზუსტ. ბიუჯ. ფონდ.'!#REF!-'დაზუსტ. ბიუჯ. ფონდ.'!#REF!</f>
        <v>#REF!</v>
      </c>
      <c r="L288" s="88">
        <f>'გრანტის საკასო'!E287</f>
        <v>0</v>
      </c>
      <c r="M288" s="100">
        <f>'მიზნ.გრანტის საკასო '!E287-'მიზნ.გრანტის საკასო '!D287</f>
        <v>0</v>
      </c>
      <c r="N288" s="105" t="e">
        <f>'დაზუსტ. ბიუჯ.'!#REF!-'დაზუსტ. ბიუჯ.'!#REF!</f>
        <v>#REF!</v>
      </c>
      <c r="O288" s="88" t="e">
        <f>'დაზუსტ. საკუთ.'!#REF!-'დაზუსტ. საკუთ.'!#REF!</f>
        <v>#REF!</v>
      </c>
      <c r="P288" s="88" t="e">
        <f>'დაზუსტ. ბიუჯ. ფონდ.'!#REF!</f>
        <v>#REF!</v>
      </c>
      <c r="Q288" s="88">
        <f>'გრანტის საკასო'!J287</f>
        <v>0</v>
      </c>
      <c r="R288" s="100">
        <f>'მიზნ.გრანტის საკასო '!J287-'მიზნ.გრანტის საკასო '!I287</f>
        <v>0</v>
      </c>
      <c r="S288" s="105" t="e">
        <f t="shared" si="69"/>
        <v>#REF!</v>
      </c>
      <c r="T288" s="88" t="e">
        <f t="shared" si="72"/>
        <v>#REF!</v>
      </c>
      <c r="U288" s="88" t="e">
        <f t="shared" si="73"/>
        <v>#REF!</v>
      </c>
      <c r="V288" s="88">
        <f t="shared" si="74"/>
        <v>0</v>
      </c>
      <c r="W288" s="100">
        <f t="shared" si="75"/>
        <v>0</v>
      </c>
      <c r="X288" s="92"/>
      <c r="Y288" s="10"/>
      <c r="Z288" s="10">
        <v>0</v>
      </c>
      <c r="AA288" s="10">
        <v>0</v>
      </c>
      <c r="AB288" s="10">
        <v>0</v>
      </c>
    </row>
    <row r="289" spans="1:28" x14ac:dyDescent="0.25">
      <c r="A289" t="e">
        <f t="shared" si="68"/>
        <v>#REF!</v>
      </c>
      <c r="B289" s="5"/>
      <c r="C289" s="6" t="s">
        <v>18</v>
      </c>
      <c r="D289" s="104" t="e">
        <f>'დაზუსტ. ბიუჯ.'!#REF!</f>
        <v>#REF!</v>
      </c>
      <c r="E289" s="87" t="e">
        <f>'დაზუსტ. საკუთ.'!#REF!</f>
        <v>#REF!</v>
      </c>
      <c r="F289" s="87" t="e">
        <f>'დაზუსტ. ბიუჯ. ფონდ.'!#REF!</f>
        <v>#REF!</v>
      </c>
      <c r="G289" s="87">
        <f>'გრანტის საკასო'!D288</f>
        <v>0</v>
      </c>
      <c r="H289" s="87">
        <f>'მიზნ.გრანტის საკასო '!D288</f>
        <v>0</v>
      </c>
      <c r="I289" s="104" t="e">
        <f>'დაზუსტ. ბიუჯ.'!#REF!-'დაზუსტ. ბიუჯ.'!#REF!</f>
        <v>#REF!</v>
      </c>
      <c r="J289" s="87" t="e">
        <f>'დაზუსტ. საკუთ.'!#REF!-'დაზუსტ. საკუთ.'!#REF!</f>
        <v>#REF!</v>
      </c>
      <c r="K289" s="87" t="e">
        <f>'დაზუსტ. ბიუჯ. ფონდ.'!#REF!-'დაზუსტ. ბიუჯ. ფონდ.'!#REF!</f>
        <v>#REF!</v>
      </c>
      <c r="L289" s="87">
        <f>'გრანტის საკასო'!E288</f>
        <v>0</v>
      </c>
      <c r="M289" s="99">
        <f>'მიზნ.გრანტის საკასო '!E288-'მიზნ.გრანტის საკასო '!D288</f>
        <v>0</v>
      </c>
      <c r="N289" s="104" t="e">
        <f>'დაზუსტ. ბიუჯ.'!#REF!-'დაზუსტ. ბიუჯ.'!#REF!</f>
        <v>#REF!</v>
      </c>
      <c r="O289" s="87" t="e">
        <f>'დაზუსტ. საკუთ.'!#REF!-'დაზუსტ. საკუთ.'!#REF!</f>
        <v>#REF!</v>
      </c>
      <c r="P289" s="87" t="e">
        <f>'დაზუსტ. ბიუჯ. ფონდ.'!#REF!</f>
        <v>#REF!</v>
      </c>
      <c r="Q289" s="87">
        <f>'გრანტის საკასო'!J288</f>
        <v>0</v>
      </c>
      <c r="R289" s="99">
        <f>'მიზნ.გრანტის საკასო '!J288-'მიზნ.გრანტის საკასო '!I288</f>
        <v>0</v>
      </c>
      <c r="S289" s="104" t="e">
        <f t="shared" si="69"/>
        <v>#REF!</v>
      </c>
      <c r="T289" s="87" t="e">
        <f t="shared" si="72"/>
        <v>#REF!</v>
      </c>
      <c r="U289" s="87" t="e">
        <f t="shared" si="73"/>
        <v>#REF!</v>
      </c>
      <c r="V289" s="87">
        <f t="shared" si="74"/>
        <v>0</v>
      </c>
      <c r="W289" s="99">
        <f t="shared" si="75"/>
        <v>0</v>
      </c>
      <c r="X289" s="91"/>
      <c r="Y289" s="7"/>
      <c r="Z289" s="7">
        <v>0</v>
      </c>
      <c r="AA289" s="7">
        <v>0</v>
      </c>
      <c r="AB289" s="7">
        <v>0</v>
      </c>
    </row>
    <row r="290" spans="1:28" x14ac:dyDescent="0.25">
      <c r="A290" t="e">
        <f t="shared" si="68"/>
        <v>#REF!</v>
      </c>
      <c r="B290" s="5"/>
      <c r="C290" s="6" t="s">
        <v>19</v>
      </c>
      <c r="D290" s="104" t="e">
        <f>'დაზუსტ. ბიუჯ.'!#REF!</f>
        <v>#REF!</v>
      </c>
      <c r="E290" s="87" t="e">
        <f>'დაზუსტ. საკუთ.'!#REF!</f>
        <v>#REF!</v>
      </c>
      <c r="F290" s="87" t="e">
        <f>'დაზუსტ. ბიუჯ. ფონდ.'!#REF!</f>
        <v>#REF!</v>
      </c>
      <c r="G290" s="87">
        <f>'გრანტის საკასო'!D289</f>
        <v>0</v>
      </c>
      <c r="H290" s="87">
        <f>'მიზნ.გრანტის საკასო '!D289</f>
        <v>0</v>
      </c>
      <c r="I290" s="104" t="e">
        <f>'დაზუსტ. ბიუჯ.'!#REF!-'დაზუსტ. ბიუჯ.'!#REF!</f>
        <v>#REF!</v>
      </c>
      <c r="J290" s="87" t="e">
        <f>'დაზუსტ. საკუთ.'!#REF!-'დაზუსტ. საკუთ.'!#REF!</f>
        <v>#REF!</v>
      </c>
      <c r="K290" s="87" t="e">
        <f>'დაზუსტ. ბიუჯ. ფონდ.'!#REF!-'დაზუსტ. ბიუჯ. ფონდ.'!#REF!</f>
        <v>#REF!</v>
      </c>
      <c r="L290" s="87">
        <f>'გრანტის საკასო'!E289</f>
        <v>0</v>
      </c>
      <c r="M290" s="99">
        <f>'მიზნ.გრანტის საკასო '!E289-'მიზნ.გრანტის საკასო '!D289</f>
        <v>0</v>
      </c>
      <c r="N290" s="104" t="e">
        <f>'დაზუსტ. ბიუჯ.'!#REF!-'დაზუსტ. ბიუჯ.'!#REF!</f>
        <v>#REF!</v>
      </c>
      <c r="O290" s="87" t="e">
        <f>'დაზუსტ. საკუთ.'!#REF!-'დაზუსტ. საკუთ.'!#REF!</f>
        <v>#REF!</v>
      </c>
      <c r="P290" s="87" t="e">
        <f>'დაზუსტ. ბიუჯ. ფონდ.'!#REF!</f>
        <v>#REF!</v>
      </c>
      <c r="Q290" s="87">
        <f>'გრანტის საკასო'!J289</f>
        <v>0</v>
      </c>
      <c r="R290" s="99">
        <f>'მიზნ.გრანტის საკასო '!J289-'მიზნ.გრანტის საკასო '!I289</f>
        <v>0</v>
      </c>
      <c r="S290" s="104" t="e">
        <f t="shared" si="69"/>
        <v>#REF!</v>
      </c>
      <c r="T290" s="87" t="e">
        <f t="shared" si="72"/>
        <v>#REF!</v>
      </c>
      <c r="U290" s="87" t="e">
        <f t="shared" si="73"/>
        <v>#REF!</v>
      </c>
      <c r="V290" s="87">
        <f t="shared" si="74"/>
        <v>0</v>
      </c>
      <c r="W290" s="99">
        <f t="shared" si="75"/>
        <v>0</v>
      </c>
      <c r="X290" s="91"/>
      <c r="Y290" s="7"/>
      <c r="Z290" s="7">
        <v>0</v>
      </c>
      <c r="AA290" s="7">
        <v>0</v>
      </c>
      <c r="AB290" s="7">
        <v>0</v>
      </c>
    </row>
    <row r="291" spans="1:28" ht="15.75" thickBot="1" x14ac:dyDescent="0.3">
      <c r="A291" t="e">
        <f t="shared" si="68"/>
        <v>#REF!</v>
      </c>
      <c r="B291" s="11"/>
      <c r="C291" s="12" t="s">
        <v>20</v>
      </c>
      <c r="D291" s="106" t="e">
        <f>'დაზუსტ. ბიუჯ.'!#REF!</f>
        <v>#REF!</v>
      </c>
      <c r="E291" s="89" t="e">
        <f>'დაზუსტ. საკუთ.'!#REF!</f>
        <v>#REF!</v>
      </c>
      <c r="F291" s="89" t="e">
        <f>'დაზუსტ. ბიუჯ. ფონდ.'!#REF!</f>
        <v>#REF!</v>
      </c>
      <c r="G291" s="89">
        <f>'გრანტის საკასო'!D290</f>
        <v>0</v>
      </c>
      <c r="H291" s="89">
        <f>'მიზნ.გრანტის საკასო '!D290</f>
        <v>0</v>
      </c>
      <c r="I291" s="106" t="e">
        <f>'დაზუსტ. ბიუჯ.'!#REF!-'დაზუსტ. ბიუჯ.'!#REF!</f>
        <v>#REF!</v>
      </c>
      <c r="J291" s="89" t="e">
        <f>'დაზუსტ. საკუთ.'!#REF!-'დაზუსტ. საკუთ.'!#REF!</f>
        <v>#REF!</v>
      </c>
      <c r="K291" s="89" t="e">
        <f>'დაზუსტ. ბიუჯ. ფონდ.'!#REF!-'დაზუსტ. ბიუჯ. ფონდ.'!#REF!</f>
        <v>#REF!</v>
      </c>
      <c r="L291" s="89">
        <f>'გრანტის საკასო'!E290</f>
        <v>0</v>
      </c>
      <c r="M291" s="101">
        <f>'მიზნ.გრანტის საკასო '!E290-'მიზნ.გრანტის საკასო '!D290</f>
        <v>0</v>
      </c>
      <c r="N291" s="106" t="e">
        <f>'დაზუსტ. ბიუჯ.'!#REF!-'დაზუსტ. ბიუჯ.'!#REF!</f>
        <v>#REF!</v>
      </c>
      <c r="O291" s="89" t="e">
        <f>'დაზუსტ. საკუთ.'!#REF!-'დაზუსტ. საკუთ.'!#REF!</f>
        <v>#REF!</v>
      </c>
      <c r="P291" s="89" t="e">
        <f>'დაზუსტ. ბიუჯ. ფონდ.'!#REF!</f>
        <v>#REF!</v>
      </c>
      <c r="Q291" s="89">
        <f>'გრანტის საკასო'!J290</f>
        <v>0</v>
      </c>
      <c r="R291" s="101">
        <f>'მიზნ.გრანტის საკასო '!J290-'მიზნ.გრანტის საკასო '!I290</f>
        <v>0</v>
      </c>
      <c r="S291" s="106" t="e">
        <f t="shared" si="69"/>
        <v>#REF!</v>
      </c>
      <c r="T291" s="89" t="e">
        <f t="shared" si="72"/>
        <v>#REF!</v>
      </c>
      <c r="U291" s="89" t="e">
        <f t="shared" si="73"/>
        <v>#REF!</v>
      </c>
      <c r="V291" s="89">
        <f t="shared" si="74"/>
        <v>0</v>
      </c>
      <c r="W291" s="101">
        <f t="shared" si="75"/>
        <v>0</v>
      </c>
      <c r="X291" s="93"/>
      <c r="Y291" s="13"/>
      <c r="Z291" s="13">
        <v>0</v>
      </c>
      <c r="AA291" s="13">
        <v>0</v>
      </c>
      <c r="AB291" s="13">
        <v>0</v>
      </c>
    </row>
    <row r="292" spans="1:28" ht="31.5" thickTop="1" thickBot="1" x14ac:dyDescent="0.3">
      <c r="A292" t="e">
        <f t="shared" si="68"/>
        <v>#REF!</v>
      </c>
      <c r="B292" s="3" t="s">
        <v>65</v>
      </c>
      <c r="C292" s="14" t="s">
        <v>66</v>
      </c>
      <c r="D292" s="103" t="e">
        <f>'დაზუსტ. ბიუჯ.'!#REF!</f>
        <v>#REF!</v>
      </c>
      <c r="E292" s="86" t="e">
        <f>'დაზუსტ. საკუთ.'!#REF!</f>
        <v>#REF!</v>
      </c>
      <c r="F292" s="86" t="e">
        <f>'დაზუსტ. ბიუჯ. ფონდ.'!#REF!</f>
        <v>#REF!</v>
      </c>
      <c r="G292" s="86">
        <f>'გრანტის საკასო'!D291</f>
        <v>0</v>
      </c>
      <c r="H292" s="86">
        <f>'მიზნ.გრანტის საკასო '!D291</f>
        <v>0</v>
      </c>
      <c r="I292" s="103" t="e">
        <f>'დაზუსტ. ბიუჯ.'!#REF!-'დაზუსტ. ბიუჯ.'!#REF!</f>
        <v>#REF!</v>
      </c>
      <c r="J292" s="86" t="e">
        <f>'დაზუსტ. საკუთ.'!#REF!-'დაზუსტ. საკუთ.'!#REF!</f>
        <v>#REF!</v>
      </c>
      <c r="K292" s="86" t="e">
        <f>'დაზუსტ. ბიუჯ. ფონდ.'!#REF!-'დაზუსტ. ბიუჯ. ფონდ.'!#REF!</f>
        <v>#REF!</v>
      </c>
      <c r="L292" s="86">
        <f>'გრანტის საკასო'!E291</f>
        <v>0</v>
      </c>
      <c r="M292" s="102">
        <f>'მიზნ.გრანტის საკასო '!E291-'მიზნ.გრანტის საკასო '!D291</f>
        <v>0</v>
      </c>
      <c r="N292" s="103" t="e">
        <f>'დაზუსტ. ბიუჯ.'!#REF!-'დაზუსტ. ბიუჯ.'!#REF!</f>
        <v>#REF!</v>
      </c>
      <c r="O292" s="86" t="e">
        <f>'დაზუსტ. საკუთ.'!#REF!-'დაზუსტ. საკუთ.'!#REF!</f>
        <v>#REF!</v>
      </c>
      <c r="P292" s="86" t="e">
        <f>'დაზუსტ. ბიუჯ. ფონდ.'!#REF!</f>
        <v>#REF!</v>
      </c>
      <c r="Q292" s="86">
        <f>'გრანტის საკასო'!J291</f>
        <v>0</v>
      </c>
      <c r="R292" s="102">
        <f>'მიზნ.გრანტის საკასო '!J291-'მიზნ.გრანტის საკასო '!I291</f>
        <v>0</v>
      </c>
      <c r="S292" s="103" t="e">
        <f t="shared" si="69"/>
        <v>#REF!</v>
      </c>
      <c r="T292" s="86" t="e">
        <f t="shared" si="72"/>
        <v>#REF!</v>
      </c>
      <c r="U292" s="86" t="e">
        <f t="shared" si="73"/>
        <v>#REF!</v>
      </c>
      <c r="V292" s="86">
        <f t="shared" si="74"/>
        <v>0</v>
      </c>
      <c r="W292" s="102">
        <f t="shared" si="75"/>
        <v>0</v>
      </c>
      <c r="X292" s="94"/>
      <c r="Y292" s="4"/>
      <c r="Z292" s="4">
        <f t="shared" ref="Z292:AB292" si="78">SUM(Z293,Z301,Z302,Z303)</f>
        <v>0</v>
      </c>
      <c r="AA292" s="4">
        <f t="shared" si="78"/>
        <v>0</v>
      </c>
      <c r="AB292" s="4">
        <f t="shared" si="78"/>
        <v>0</v>
      </c>
    </row>
    <row r="293" spans="1:28" ht="15.75" thickTop="1" x14ac:dyDescent="0.25">
      <c r="A293" t="e">
        <f t="shared" si="68"/>
        <v>#REF!</v>
      </c>
      <c r="B293" s="5"/>
      <c r="C293" s="6" t="s">
        <v>10</v>
      </c>
      <c r="D293" s="104" t="e">
        <f>'დაზუსტ. ბიუჯ.'!#REF!</f>
        <v>#REF!</v>
      </c>
      <c r="E293" s="87" t="e">
        <f>'დაზუსტ. საკუთ.'!#REF!</f>
        <v>#REF!</v>
      </c>
      <c r="F293" s="87" t="e">
        <f>'დაზუსტ. ბიუჯ. ფონდ.'!#REF!</f>
        <v>#REF!</v>
      </c>
      <c r="G293" s="87">
        <f>'გრანტის საკასო'!D292</f>
        <v>0</v>
      </c>
      <c r="H293" s="87">
        <f>'მიზნ.გრანტის საკასო '!D292</f>
        <v>0</v>
      </c>
      <c r="I293" s="104" t="e">
        <f>'დაზუსტ. ბიუჯ.'!#REF!-'დაზუსტ. ბიუჯ.'!#REF!</f>
        <v>#REF!</v>
      </c>
      <c r="J293" s="87" t="e">
        <f>'დაზუსტ. საკუთ.'!#REF!-'დაზუსტ. საკუთ.'!#REF!</f>
        <v>#REF!</v>
      </c>
      <c r="K293" s="87" t="e">
        <f>'დაზუსტ. ბიუჯ. ფონდ.'!#REF!-'დაზუსტ. ბიუჯ. ფონდ.'!#REF!</f>
        <v>#REF!</v>
      </c>
      <c r="L293" s="87">
        <f>'გრანტის საკასო'!E292</f>
        <v>0</v>
      </c>
      <c r="M293" s="99">
        <f>'მიზნ.გრანტის საკასო '!E292-'მიზნ.გრანტის საკასო '!D292</f>
        <v>0</v>
      </c>
      <c r="N293" s="104" t="e">
        <f>'დაზუსტ. ბიუჯ.'!#REF!-'დაზუსტ. ბიუჯ.'!#REF!</f>
        <v>#REF!</v>
      </c>
      <c r="O293" s="87" t="e">
        <f>'დაზუსტ. საკუთ.'!#REF!-'დაზუსტ. საკუთ.'!#REF!</f>
        <v>#REF!</v>
      </c>
      <c r="P293" s="87" t="e">
        <f>'დაზუსტ. ბიუჯ. ფონდ.'!#REF!</f>
        <v>#REF!</v>
      </c>
      <c r="Q293" s="87">
        <f>'გრანტის საკასო'!J292</f>
        <v>0</v>
      </c>
      <c r="R293" s="99">
        <f>'მიზნ.გრანტის საკასო '!J292-'მიზნ.გრანტის საკასო '!I292</f>
        <v>0</v>
      </c>
      <c r="S293" s="104" t="e">
        <f t="shared" si="69"/>
        <v>#REF!</v>
      </c>
      <c r="T293" s="87" t="e">
        <f t="shared" si="72"/>
        <v>#REF!</v>
      </c>
      <c r="U293" s="87" t="e">
        <f t="shared" si="73"/>
        <v>#REF!</v>
      </c>
      <c r="V293" s="87">
        <f t="shared" si="74"/>
        <v>0</v>
      </c>
      <c r="W293" s="99">
        <f t="shared" si="75"/>
        <v>0</v>
      </c>
      <c r="X293" s="91"/>
      <c r="Y293" s="7"/>
      <c r="Z293" s="7">
        <f t="shared" ref="Z293:AB293" si="79">SUM(Z294:Z300)</f>
        <v>0</v>
      </c>
      <c r="AA293" s="7">
        <f t="shared" si="79"/>
        <v>0</v>
      </c>
      <c r="AB293" s="7">
        <f t="shared" si="79"/>
        <v>0</v>
      </c>
    </row>
    <row r="294" spans="1:28" x14ac:dyDescent="0.25">
      <c r="A294" t="e">
        <f t="shared" si="68"/>
        <v>#REF!</v>
      </c>
      <c r="B294" s="8"/>
      <c r="C294" s="9" t="s">
        <v>11</v>
      </c>
      <c r="D294" s="105" t="e">
        <f>'დაზუსტ. ბიუჯ.'!#REF!</f>
        <v>#REF!</v>
      </c>
      <c r="E294" s="88" t="e">
        <f>'დაზუსტ. საკუთ.'!#REF!</f>
        <v>#REF!</v>
      </c>
      <c r="F294" s="88" t="e">
        <f>'დაზუსტ. ბიუჯ. ფონდ.'!#REF!</f>
        <v>#REF!</v>
      </c>
      <c r="G294" s="88">
        <f>'გრანტის საკასო'!D293</f>
        <v>0</v>
      </c>
      <c r="H294" s="88">
        <f>'მიზნ.გრანტის საკასო '!D293</f>
        <v>0</v>
      </c>
      <c r="I294" s="105" t="e">
        <f>'დაზუსტ. ბიუჯ.'!#REF!-'დაზუსტ. ბიუჯ.'!#REF!</f>
        <v>#REF!</v>
      </c>
      <c r="J294" s="88" t="e">
        <f>'დაზუსტ. საკუთ.'!#REF!-'დაზუსტ. საკუთ.'!#REF!</f>
        <v>#REF!</v>
      </c>
      <c r="K294" s="88" t="e">
        <f>'დაზუსტ. ბიუჯ. ფონდ.'!#REF!-'დაზუსტ. ბიუჯ. ფონდ.'!#REF!</f>
        <v>#REF!</v>
      </c>
      <c r="L294" s="88">
        <f>'გრანტის საკასო'!E293</f>
        <v>0</v>
      </c>
      <c r="M294" s="100">
        <f>'მიზნ.გრანტის საკასო '!E293-'მიზნ.გრანტის საკასო '!D293</f>
        <v>0</v>
      </c>
      <c r="N294" s="105" t="e">
        <f>'დაზუსტ. ბიუჯ.'!#REF!-'დაზუსტ. ბიუჯ.'!#REF!</f>
        <v>#REF!</v>
      </c>
      <c r="O294" s="88" t="e">
        <f>'დაზუსტ. საკუთ.'!#REF!-'დაზუსტ. საკუთ.'!#REF!</f>
        <v>#REF!</v>
      </c>
      <c r="P294" s="88" t="e">
        <f>'დაზუსტ. ბიუჯ. ფონდ.'!#REF!</f>
        <v>#REF!</v>
      </c>
      <c r="Q294" s="88">
        <f>'გრანტის საკასო'!J293</f>
        <v>0</v>
      </c>
      <c r="R294" s="100">
        <f>'მიზნ.გრანტის საკასო '!J293-'მიზნ.გრანტის საკასო '!I293</f>
        <v>0</v>
      </c>
      <c r="S294" s="105" t="e">
        <f t="shared" si="69"/>
        <v>#REF!</v>
      </c>
      <c r="T294" s="88" t="e">
        <f t="shared" si="72"/>
        <v>#REF!</v>
      </c>
      <c r="U294" s="88" t="e">
        <f t="shared" si="73"/>
        <v>#REF!</v>
      </c>
      <c r="V294" s="88">
        <f t="shared" si="74"/>
        <v>0</v>
      </c>
      <c r="W294" s="100">
        <f t="shared" si="75"/>
        <v>0</v>
      </c>
      <c r="X294" s="92"/>
      <c r="Y294" s="10"/>
      <c r="Z294" s="10">
        <v>0</v>
      </c>
      <c r="AA294" s="10">
        <v>0</v>
      </c>
      <c r="AB294" s="10">
        <v>0</v>
      </c>
    </row>
    <row r="295" spans="1:28" x14ac:dyDescent="0.25">
      <c r="A295" t="e">
        <f t="shared" si="68"/>
        <v>#REF!</v>
      </c>
      <c r="B295" s="8"/>
      <c r="C295" s="9" t="s">
        <v>12</v>
      </c>
      <c r="D295" s="105" t="e">
        <f>'დაზუსტ. ბიუჯ.'!#REF!</f>
        <v>#REF!</v>
      </c>
      <c r="E295" s="88" t="e">
        <f>'დაზუსტ. საკუთ.'!#REF!</f>
        <v>#REF!</v>
      </c>
      <c r="F295" s="88" t="e">
        <f>'დაზუსტ. ბიუჯ. ფონდ.'!#REF!</f>
        <v>#REF!</v>
      </c>
      <c r="G295" s="88">
        <f>'გრანტის საკასო'!D294</f>
        <v>0</v>
      </c>
      <c r="H295" s="88">
        <f>'მიზნ.გრანტის საკასო '!D294</f>
        <v>0</v>
      </c>
      <c r="I295" s="105" t="e">
        <f>'დაზუსტ. ბიუჯ.'!#REF!-'დაზუსტ. ბიუჯ.'!#REF!</f>
        <v>#REF!</v>
      </c>
      <c r="J295" s="88" t="e">
        <f>'დაზუსტ. საკუთ.'!#REF!-'დაზუსტ. საკუთ.'!#REF!</f>
        <v>#REF!</v>
      </c>
      <c r="K295" s="88" t="e">
        <f>'დაზუსტ. ბიუჯ. ფონდ.'!#REF!-'დაზუსტ. ბიუჯ. ფონდ.'!#REF!</f>
        <v>#REF!</v>
      </c>
      <c r="L295" s="88">
        <f>'გრანტის საკასო'!E294</f>
        <v>0</v>
      </c>
      <c r="M295" s="100">
        <f>'მიზნ.გრანტის საკასო '!E294-'მიზნ.გრანტის საკასო '!D294</f>
        <v>0</v>
      </c>
      <c r="N295" s="105" t="e">
        <f>'დაზუსტ. ბიუჯ.'!#REF!-'დაზუსტ. ბიუჯ.'!#REF!</f>
        <v>#REF!</v>
      </c>
      <c r="O295" s="88" t="e">
        <f>'დაზუსტ. საკუთ.'!#REF!-'დაზუსტ. საკუთ.'!#REF!</f>
        <v>#REF!</v>
      </c>
      <c r="P295" s="88" t="e">
        <f>'დაზუსტ. ბიუჯ. ფონდ.'!#REF!</f>
        <v>#REF!</v>
      </c>
      <c r="Q295" s="88">
        <f>'გრანტის საკასო'!J294</f>
        <v>0</v>
      </c>
      <c r="R295" s="100">
        <f>'მიზნ.გრანტის საკასო '!J294-'მიზნ.გრანტის საკასო '!I294</f>
        <v>0</v>
      </c>
      <c r="S295" s="105" t="e">
        <f t="shared" si="69"/>
        <v>#REF!</v>
      </c>
      <c r="T295" s="88" t="e">
        <f t="shared" si="72"/>
        <v>#REF!</v>
      </c>
      <c r="U295" s="88" t="e">
        <f t="shared" si="73"/>
        <v>#REF!</v>
      </c>
      <c r="V295" s="88">
        <f t="shared" si="74"/>
        <v>0</v>
      </c>
      <c r="W295" s="100">
        <f t="shared" si="75"/>
        <v>0</v>
      </c>
      <c r="X295" s="92"/>
      <c r="Y295" s="10"/>
      <c r="Z295" s="10">
        <v>0</v>
      </c>
      <c r="AA295" s="10">
        <v>0</v>
      </c>
      <c r="AB295" s="10">
        <v>0</v>
      </c>
    </row>
    <row r="296" spans="1:28" x14ac:dyDescent="0.25">
      <c r="A296" t="e">
        <f t="shared" si="68"/>
        <v>#REF!</v>
      </c>
      <c r="B296" s="8"/>
      <c r="C296" s="9" t="s">
        <v>13</v>
      </c>
      <c r="D296" s="105" t="e">
        <f>'დაზუსტ. ბიუჯ.'!#REF!</f>
        <v>#REF!</v>
      </c>
      <c r="E296" s="88" t="e">
        <f>'დაზუსტ. საკუთ.'!#REF!</f>
        <v>#REF!</v>
      </c>
      <c r="F296" s="88" t="e">
        <f>'დაზუსტ. ბიუჯ. ფონდ.'!#REF!</f>
        <v>#REF!</v>
      </c>
      <c r="G296" s="88">
        <f>'გრანტის საკასო'!D295</f>
        <v>0</v>
      </c>
      <c r="H296" s="88">
        <f>'მიზნ.გრანტის საკასო '!D295</f>
        <v>0</v>
      </c>
      <c r="I296" s="105" t="e">
        <f>'დაზუსტ. ბიუჯ.'!#REF!-'დაზუსტ. ბიუჯ.'!#REF!</f>
        <v>#REF!</v>
      </c>
      <c r="J296" s="88" t="e">
        <f>'დაზუსტ. საკუთ.'!#REF!-'დაზუსტ. საკუთ.'!#REF!</f>
        <v>#REF!</v>
      </c>
      <c r="K296" s="88" t="e">
        <f>'დაზუსტ. ბიუჯ. ფონდ.'!#REF!-'დაზუსტ. ბიუჯ. ფონდ.'!#REF!</f>
        <v>#REF!</v>
      </c>
      <c r="L296" s="88">
        <f>'გრანტის საკასო'!E295</f>
        <v>0</v>
      </c>
      <c r="M296" s="100">
        <f>'მიზნ.გრანტის საკასო '!E295-'მიზნ.გრანტის საკასო '!D295</f>
        <v>0</v>
      </c>
      <c r="N296" s="105" t="e">
        <f>'დაზუსტ. ბიუჯ.'!#REF!-'დაზუსტ. ბიუჯ.'!#REF!</f>
        <v>#REF!</v>
      </c>
      <c r="O296" s="88" t="e">
        <f>'დაზუსტ. საკუთ.'!#REF!-'დაზუსტ. საკუთ.'!#REF!</f>
        <v>#REF!</v>
      </c>
      <c r="P296" s="88" t="e">
        <f>'დაზუსტ. ბიუჯ. ფონდ.'!#REF!</f>
        <v>#REF!</v>
      </c>
      <c r="Q296" s="88">
        <f>'გრანტის საკასო'!J295</f>
        <v>0</v>
      </c>
      <c r="R296" s="100">
        <f>'მიზნ.გრანტის საკასო '!J295-'მიზნ.გრანტის საკასო '!I295</f>
        <v>0</v>
      </c>
      <c r="S296" s="105" t="e">
        <f t="shared" si="69"/>
        <v>#REF!</v>
      </c>
      <c r="T296" s="88" t="e">
        <f t="shared" si="72"/>
        <v>#REF!</v>
      </c>
      <c r="U296" s="88" t="e">
        <f t="shared" si="73"/>
        <v>#REF!</v>
      </c>
      <c r="V296" s="88">
        <f t="shared" si="74"/>
        <v>0</v>
      </c>
      <c r="W296" s="100">
        <f t="shared" si="75"/>
        <v>0</v>
      </c>
      <c r="X296" s="92"/>
      <c r="Y296" s="10"/>
      <c r="Z296" s="10">
        <v>0</v>
      </c>
      <c r="AA296" s="10">
        <v>0</v>
      </c>
      <c r="AB296" s="10">
        <v>0</v>
      </c>
    </row>
    <row r="297" spans="1:28" x14ac:dyDescent="0.25">
      <c r="A297" t="e">
        <f t="shared" si="68"/>
        <v>#REF!</v>
      </c>
      <c r="B297" s="8"/>
      <c r="C297" s="9" t="s">
        <v>14</v>
      </c>
      <c r="D297" s="105" t="e">
        <f>'დაზუსტ. ბიუჯ.'!#REF!</f>
        <v>#REF!</v>
      </c>
      <c r="E297" s="88" t="e">
        <f>'დაზუსტ. საკუთ.'!#REF!</f>
        <v>#REF!</v>
      </c>
      <c r="F297" s="88" t="e">
        <f>'დაზუსტ. ბიუჯ. ფონდ.'!#REF!</f>
        <v>#REF!</v>
      </c>
      <c r="G297" s="88">
        <f>'გრანტის საკასო'!D296</f>
        <v>0</v>
      </c>
      <c r="H297" s="88">
        <f>'მიზნ.გრანტის საკასო '!D296</f>
        <v>0</v>
      </c>
      <c r="I297" s="105" t="e">
        <f>'დაზუსტ. ბიუჯ.'!#REF!-'დაზუსტ. ბიუჯ.'!#REF!</f>
        <v>#REF!</v>
      </c>
      <c r="J297" s="88" t="e">
        <f>'დაზუსტ. საკუთ.'!#REF!-'დაზუსტ. საკუთ.'!#REF!</f>
        <v>#REF!</v>
      </c>
      <c r="K297" s="88" t="e">
        <f>'დაზუსტ. ბიუჯ. ფონდ.'!#REF!-'დაზუსტ. ბიუჯ. ფონდ.'!#REF!</f>
        <v>#REF!</v>
      </c>
      <c r="L297" s="88">
        <f>'გრანტის საკასო'!E296</f>
        <v>0</v>
      </c>
      <c r="M297" s="100">
        <f>'მიზნ.გრანტის საკასო '!E296-'მიზნ.გრანტის საკასო '!D296</f>
        <v>0</v>
      </c>
      <c r="N297" s="105" t="e">
        <f>'დაზუსტ. ბიუჯ.'!#REF!-'დაზუსტ. ბიუჯ.'!#REF!</f>
        <v>#REF!</v>
      </c>
      <c r="O297" s="88" t="e">
        <f>'დაზუსტ. საკუთ.'!#REF!-'დაზუსტ. საკუთ.'!#REF!</f>
        <v>#REF!</v>
      </c>
      <c r="P297" s="88" t="e">
        <f>'დაზუსტ. ბიუჯ. ფონდ.'!#REF!</f>
        <v>#REF!</v>
      </c>
      <c r="Q297" s="88">
        <f>'გრანტის საკასო'!J296</f>
        <v>0</v>
      </c>
      <c r="R297" s="100">
        <f>'მიზნ.გრანტის საკასო '!J296-'მიზნ.გრანტის საკასო '!I296</f>
        <v>0</v>
      </c>
      <c r="S297" s="105" t="e">
        <f t="shared" si="69"/>
        <v>#REF!</v>
      </c>
      <c r="T297" s="88" t="e">
        <f t="shared" si="72"/>
        <v>#REF!</v>
      </c>
      <c r="U297" s="88" t="e">
        <f t="shared" si="73"/>
        <v>#REF!</v>
      </c>
      <c r="V297" s="88">
        <f t="shared" si="74"/>
        <v>0</v>
      </c>
      <c r="W297" s="100">
        <f t="shared" si="75"/>
        <v>0</v>
      </c>
      <c r="X297" s="92"/>
      <c r="Y297" s="10"/>
      <c r="Z297" s="10">
        <v>0</v>
      </c>
      <c r="AA297" s="10">
        <v>0</v>
      </c>
      <c r="AB297" s="10">
        <v>0</v>
      </c>
    </row>
    <row r="298" spans="1:28" x14ac:dyDescent="0.25">
      <c r="A298" t="e">
        <f t="shared" si="68"/>
        <v>#REF!</v>
      </c>
      <c r="B298" s="8"/>
      <c r="C298" s="9" t="s">
        <v>15</v>
      </c>
      <c r="D298" s="105" t="e">
        <f>'დაზუსტ. ბიუჯ.'!#REF!</f>
        <v>#REF!</v>
      </c>
      <c r="E298" s="88" t="e">
        <f>'დაზუსტ. საკუთ.'!#REF!</f>
        <v>#REF!</v>
      </c>
      <c r="F298" s="88" t="e">
        <f>'დაზუსტ. ბიუჯ. ფონდ.'!#REF!</f>
        <v>#REF!</v>
      </c>
      <c r="G298" s="88">
        <f>'გრანტის საკასო'!D297</f>
        <v>0</v>
      </c>
      <c r="H298" s="88">
        <f>'მიზნ.გრანტის საკასო '!D297</f>
        <v>0</v>
      </c>
      <c r="I298" s="105" t="e">
        <f>'დაზუსტ. ბიუჯ.'!#REF!-'დაზუსტ. ბიუჯ.'!#REF!</f>
        <v>#REF!</v>
      </c>
      <c r="J298" s="88" t="e">
        <f>'დაზუსტ. საკუთ.'!#REF!-'დაზუსტ. საკუთ.'!#REF!</f>
        <v>#REF!</v>
      </c>
      <c r="K298" s="88" t="e">
        <f>'დაზუსტ. ბიუჯ. ფონდ.'!#REF!-'დაზუსტ. ბიუჯ. ფონდ.'!#REF!</f>
        <v>#REF!</v>
      </c>
      <c r="L298" s="88">
        <f>'გრანტის საკასო'!E297</f>
        <v>0</v>
      </c>
      <c r="M298" s="100">
        <f>'მიზნ.გრანტის საკასო '!E297-'მიზნ.გრანტის საკასო '!D297</f>
        <v>0</v>
      </c>
      <c r="N298" s="105" t="e">
        <f>'დაზუსტ. ბიუჯ.'!#REF!-'დაზუსტ. ბიუჯ.'!#REF!</f>
        <v>#REF!</v>
      </c>
      <c r="O298" s="88" t="e">
        <f>'დაზუსტ. საკუთ.'!#REF!-'დაზუსტ. საკუთ.'!#REF!</f>
        <v>#REF!</v>
      </c>
      <c r="P298" s="88" t="e">
        <f>'დაზუსტ. ბიუჯ. ფონდ.'!#REF!</f>
        <v>#REF!</v>
      </c>
      <c r="Q298" s="88">
        <f>'გრანტის საკასო'!J297</f>
        <v>0</v>
      </c>
      <c r="R298" s="100">
        <f>'მიზნ.გრანტის საკასო '!J297-'მიზნ.გრანტის საკასო '!I297</f>
        <v>0</v>
      </c>
      <c r="S298" s="105" t="e">
        <f t="shared" si="69"/>
        <v>#REF!</v>
      </c>
      <c r="T298" s="88" t="e">
        <f t="shared" si="72"/>
        <v>#REF!</v>
      </c>
      <c r="U298" s="88" t="e">
        <f t="shared" si="73"/>
        <v>#REF!</v>
      </c>
      <c r="V298" s="88">
        <f t="shared" si="74"/>
        <v>0</v>
      </c>
      <c r="W298" s="100">
        <f t="shared" si="75"/>
        <v>0</v>
      </c>
      <c r="X298" s="92"/>
      <c r="Y298" s="10"/>
      <c r="Z298" s="10">
        <v>0</v>
      </c>
      <c r="AA298" s="10">
        <v>0</v>
      </c>
      <c r="AB298" s="10">
        <v>0</v>
      </c>
    </row>
    <row r="299" spans="1:28" x14ac:dyDescent="0.25">
      <c r="A299" t="e">
        <f t="shared" si="68"/>
        <v>#REF!</v>
      </c>
      <c r="B299" s="8"/>
      <c r="C299" s="9" t="s">
        <v>16</v>
      </c>
      <c r="D299" s="105" t="e">
        <f>'დაზუსტ. ბიუჯ.'!#REF!</f>
        <v>#REF!</v>
      </c>
      <c r="E299" s="88" t="e">
        <f>'დაზუსტ. საკუთ.'!#REF!</f>
        <v>#REF!</v>
      </c>
      <c r="F299" s="88" t="e">
        <f>'დაზუსტ. ბიუჯ. ფონდ.'!#REF!</f>
        <v>#REF!</v>
      </c>
      <c r="G299" s="88">
        <f>'გრანტის საკასო'!D298</f>
        <v>0</v>
      </c>
      <c r="H299" s="88">
        <f>'მიზნ.გრანტის საკასო '!D298</f>
        <v>0</v>
      </c>
      <c r="I299" s="105" t="e">
        <f>'დაზუსტ. ბიუჯ.'!#REF!-'დაზუსტ. ბიუჯ.'!#REF!</f>
        <v>#REF!</v>
      </c>
      <c r="J299" s="88" t="e">
        <f>'დაზუსტ. საკუთ.'!#REF!-'დაზუსტ. საკუთ.'!#REF!</f>
        <v>#REF!</v>
      </c>
      <c r="K299" s="88" t="e">
        <f>'დაზუსტ. ბიუჯ. ფონდ.'!#REF!-'დაზუსტ. ბიუჯ. ფონდ.'!#REF!</f>
        <v>#REF!</v>
      </c>
      <c r="L299" s="88">
        <f>'გრანტის საკასო'!E298</f>
        <v>0</v>
      </c>
      <c r="M299" s="100">
        <f>'მიზნ.გრანტის საკასო '!E298-'მიზნ.გრანტის საკასო '!D298</f>
        <v>0</v>
      </c>
      <c r="N299" s="105" t="e">
        <f>'დაზუსტ. ბიუჯ.'!#REF!-'დაზუსტ. ბიუჯ.'!#REF!</f>
        <v>#REF!</v>
      </c>
      <c r="O299" s="88" t="e">
        <f>'დაზუსტ. საკუთ.'!#REF!-'დაზუსტ. საკუთ.'!#REF!</f>
        <v>#REF!</v>
      </c>
      <c r="P299" s="88" t="e">
        <f>'დაზუსტ. ბიუჯ. ფონდ.'!#REF!</f>
        <v>#REF!</v>
      </c>
      <c r="Q299" s="88">
        <f>'გრანტის საკასო'!J298</f>
        <v>0</v>
      </c>
      <c r="R299" s="100">
        <f>'მიზნ.გრანტის საკასო '!J298-'მიზნ.გრანტის საკასო '!I298</f>
        <v>0</v>
      </c>
      <c r="S299" s="105" t="e">
        <f t="shared" si="69"/>
        <v>#REF!</v>
      </c>
      <c r="T299" s="88" t="e">
        <f t="shared" si="72"/>
        <v>#REF!</v>
      </c>
      <c r="U299" s="88" t="e">
        <f t="shared" si="73"/>
        <v>#REF!</v>
      </c>
      <c r="V299" s="88">
        <f t="shared" si="74"/>
        <v>0</v>
      </c>
      <c r="W299" s="100">
        <f t="shared" si="75"/>
        <v>0</v>
      </c>
      <c r="X299" s="92"/>
      <c r="Y299" s="10"/>
      <c r="Z299" s="10">
        <v>0</v>
      </c>
      <c r="AA299" s="10">
        <v>0</v>
      </c>
      <c r="AB299" s="10">
        <v>0</v>
      </c>
    </row>
    <row r="300" spans="1:28" x14ac:dyDescent="0.25">
      <c r="A300" t="e">
        <f t="shared" si="68"/>
        <v>#REF!</v>
      </c>
      <c r="B300" s="8"/>
      <c r="C300" s="9" t="s">
        <v>17</v>
      </c>
      <c r="D300" s="105" t="e">
        <f>'დაზუსტ. ბიუჯ.'!#REF!</f>
        <v>#REF!</v>
      </c>
      <c r="E300" s="88" t="e">
        <f>'დაზუსტ. საკუთ.'!#REF!</f>
        <v>#REF!</v>
      </c>
      <c r="F300" s="88" t="e">
        <f>'დაზუსტ. ბიუჯ. ფონდ.'!#REF!</f>
        <v>#REF!</v>
      </c>
      <c r="G300" s="88">
        <f>'გრანტის საკასო'!D299</f>
        <v>0</v>
      </c>
      <c r="H300" s="88">
        <f>'მიზნ.გრანტის საკასო '!D299</f>
        <v>0</v>
      </c>
      <c r="I300" s="105" t="e">
        <f>'დაზუსტ. ბიუჯ.'!#REF!-'დაზუსტ. ბიუჯ.'!#REF!</f>
        <v>#REF!</v>
      </c>
      <c r="J300" s="88" t="e">
        <f>'დაზუსტ. საკუთ.'!#REF!-'დაზუსტ. საკუთ.'!#REF!</f>
        <v>#REF!</v>
      </c>
      <c r="K300" s="88" t="e">
        <f>'დაზუსტ. ბიუჯ. ფონდ.'!#REF!-'დაზუსტ. ბიუჯ. ფონდ.'!#REF!</f>
        <v>#REF!</v>
      </c>
      <c r="L300" s="88">
        <f>'გრანტის საკასო'!E299</f>
        <v>0</v>
      </c>
      <c r="M300" s="100">
        <f>'მიზნ.გრანტის საკასო '!E299-'მიზნ.გრანტის საკასო '!D299</f>
        <v>0</v>
      </c>
      <c r="N300" s="105" t="e">
        <f>'დაზუსტ. ბიუჯ.'!#REF!-'დაზუსტ. ბიუჯ.'!#REF!</f>
        <v>#REF!</v>
      </c>
      <c r="O300" s="88" t="e">
        <f>'დაზუსტ. საკუთ.'!#REF!-'დაზუსტ. საკუთ.'!#REF!</f>
        <v>#REF!</v>
      </c>
      <c r="P300" s="88" t="e">
        <f>'დაზუსტ. ბიუჯ. ფონდ.'!#REF!</f>
        <v>#REF!</v>
      </c>
      <c r="Q300" s="88">
        <f>'გრანტის საკასო'!J299</f>
        <v>0</v>
      </c>
      <c r="R300" s="100">
        <f>'მიზნ.გრანტის საკასო '!J299-'მიზნ.გრანტის საკასო '!I299</f>
        <v>0</v>
      </c>
      <c r="S300" s="105" t="e">
        <f t="shared" si="69"/>
        <v>#REF!</v>
      </c>
      <c r="T300" s="88" t="e">
        <f t="shared" si="72"/>
        <v>#REF!</v>
      </c>
      <c r="U300" s="88" t="e">
        <f t="shared" si="73"/>
        <v>#REF!</v>
      </c>
      <c r="V300" s="88">
        <f t="shared" si="74"/>
        <v>0</v>
      </c>
      <c r="W300" s="100">
        <f t="shared" si="75"/>
        <v>0</v>
      </c>
      <c r="X300" s="92"/>
      <c r="Y300" s="10"/>
      <c r="Z300" s="10">
        <v>0</v>
      </c>
      <c r="AA300" s="10">
        <v>0</v>
      </c>
      <c r="AB300" s="10">
        <v>0</v>
      </c>
    </row>
    <row r="301" spans="1:28" x14ac:dyDescent="0.25">
      <c r="A301" t="e">
        <f t="shared" si="68"/>
        <v>#REF!</v>
      </c>
      <c r="B301" s="5"/>
      <c r="C301" s="6" t="s">
        <v>18</v>
      </c>
      <c r="D301" s="104" t="e">
        <f>'დაზუსტ. ბიუჯ.'!#REF!</f>
        <v>#REF!</v>
      </c>
      <c r="E301" s="87" t="e">
        <f>'დაზუსტ. საკუთ.'!#REF!</f>
        <v>#REF!</v>
      </c>
      <c r="F301" s="87" t="e">
        <f>'დაზუსტ. ბიუჯ. ფონდ.'!#REF!</f>
        <v>#REF!</v>
      </c>
      <c r="G301" s="87">
        <f>'გრანტის საკასო'!D300</f>
        <v>0</v>
      </c>
      <c r="H301" s="87">
        <f>'მიზნ.გრანტის საკასო '!D300</f>
        <v>0</v>
      </c>
      <c r="I301" s="104" t="e">
        <f>'დაზუსტ. ბიუჯ.'!#REF!-'დაზუსტ. ბიუჯ.'!#REF!</f>
        <v>#REF!</v>
      </c>
      <c r="J301" s="87" t="e">
        <f>'დაზუსტ. საკუთ.'!#REF!-'დაზუსტ. საკუთ.'!#REF!</f>
        <v>#REF!</v>
      </c>
      <c r="K301" s="87" t="e">
        <f>'დაზუსტ. ბიუჯ. ფონდ.'!#REF!-'დაზუსტ. ბიუჯ. ფონდ.'!#REF!</f>
        <v>#REF!</v>
      </c>
      <c r="L301" s="87">
        <f>'გრანტის საკასო'!E300</f>
        <v>0</v>
      </c>
      <c r="M301" s="99">
        <f>'მიზნ.გრანტის საკასო '!E300-'მიზნ.გრანტის საკასო '!D300</f>
        <v>0</v>
      </c>
      <c r="N301" s="104" t="e">
        <f>'დაზუსტ. ბიუჯ.'!#REF!-'დაზუსტ. ბიუჯ.'!#REF!</f>
        <v>#REF!</v>
      </c>
      <c r="O301" s="87" t="e">
        <f>'დაზუსტ. საკუთ.'!#REF!-'დაზუსტ. საკუთ.'!#REF!</f>
        <v>#REF!</v>
      </c>
      <c r="P301" s="87" t="e">
        <f>'დაზუსტ. ბიუჯ. ფონდ.'!#REF!</f>
        <v>#REF!</v>
      </c>
      <c r="Q301" s="87">
        <f>'გრანტის საკასო'!J300</f>
        <v>0</v>
      </c>
      <c r="R301" s="99">
        <f>'მიზნ.გრანტის საკასო '!J300-'მიზნ.გრანტის საკასო '!I300</f>
        <v>0</v>
      </c>
      <c r="S301" s="104" t="e">
        <f t="shared" si="69"/>
        <v>#REF!</v>
      </c>
      <c r="T301" s="87" t="e">
        <f t="shared" si="72"/>
        <v>#REF!</v>
      </c>
      <c r="U301" s="87" t="e">
        <f t="shared" si="73"/>
        <v>#REF!</v>
      </c>
      <c r="V301" s="87">
        <f t="shared" si="74"/>
        <v>0</v>
      </c>
      <c r="W301" s="99">
        <f t="shared" si="75"/>
        <v>0</v>
      </c>
      <c r="X301" s="91"/>
      <c r="Y301" s="7"/>
      <c r="Z301" s="7">
        <v>0</v>
      </c>
      <c r="AA301" s="7">
        <v>0</v>
      </c>
      <c r="AB301" s="7">
        <v>0</v>
      </c>
    </row>
    <row r="302" spans="1:28" x14ac:dyDescent="0.25">
      <c r="A302" t="e">
        <f t="shared" si="68"/>
        <v>#REF!</v>
      </c>
      <c r="B302" s="5"/>
      <c r="C302" s="6" t="s">
        <v>19</v>
      </c>
      <c r="D302" s="104" t="e">
        <f>'დაზუსტ. ბიუჯ.'!#REF!</f>
        <v>#REF!</v>
      </c>
      <c r="E302" s="87" t="e">
        <f>'დაზუსტ. საკუთ.'!#REF!</f>
        <v>#REF!</v>
      </c>
      <c r="F302" s="87" t="e">
        <f>'დაზუსტ. ბიუჯ. ფონდ.'!#REF!</f>
        <v>#REF!</v>
      </c>
      <c r="G302" s="87">
        <f>'გრანტის საკასო'!D301</f>
        <v>0</v>
      </c>
      <c r="H302" s="87">
        <f>'მიზნ.გრანტის საკასო '!D301</f>
        <v>0</v>
      </c>
      <c r="I302" s="104" t="e">
        <f>'დაზუსტ. ბიუჯ.'!#REF!-'დაზუსტ. ბიუჯ.'!#REF!</f>
        <v>#REF!</v>
      </c>
      <c r="J302" s="87" t="e">
        <f>'დაზუსტ. საკუთ.'!#REF!-'დაზუსტ. საკუთ.'!#REF!</f>
        <v>#REF!</v>
      </c>
      <c r="K302" s="87" t="e">
        <f>'დაზუსტ. ბიუჯ. ფონდ.'!#REF!-'დაზუსტ. ბიუჯ. ფონდ.'!#REF!</f>
        <v>#REF!</v>
      </c>
      <c r="L302" s="87">
        <f>'გრანტის საკასო'!E301</f>
        <v>0</v>
      </c>
      <c r="M302" s="99">
        <f>'მიზნ.გრანტის საკასო '!E301-'მიზნ.გრანტის საკასო '!D301</f>
        <v>0</v>
      </c>
      <c r="N302" s="104" t="e">
        <f>'დაზუსტ. ბიუჯ.'!#REF!-'დაზუსტ. ბიუჯ.'!#REF!</f>
        <v>#REF!</v>
      </c>
      <c r="O302" s="87" t="e">
        <f>'დაზუსტ. საკუთ.'!#REF!-'დაზუსტ. საკუთ.'!#REF!</f>
        <v>#REF!</v>
      </c>
      <c r="P302" s="87" t="e">
        <f>'დაზუსტ. ბიუჯ. ფონდ.'!#REF!</f>
        <v>#REF!</v>
      </c>
      <c r="Q302" s="87">
        <f>'გრანტის საკასო'!J301</f>
        <v>0</v>
      </c>
      <c r="R302" s="99">
        <f>'მიზნ.გრანტის საკასო '!J301-'მიზნ.გრანტის საკასო '!I301</f>
        <v>0</v>
      </c>
      <c r="S302" s="104" t="e">
        <f t="shared" si="69"/>
        <v>#REF!</v>
      </c>
      <c r="T302" s="87" t="e">
        <f t="shared" si="72"/>
        <v>#REF!</v>
      </c>
      <c r="U302" s="87" t="e">
        <f t="shared" si="73"/>
        <v>#REF!</v>
      </c>
      <c r="V302" s="87">
        <f t="shared" si="74"/>
        <v>0</v>
      </c>
      <c r="W302" s="99">
        <f t="shared" si="75"/>
        <v>0</v>
      </c>
      <c r="X302" s="91"/>
      <c r="Y302" s="7"/>
      <c r="Z302" s="7">
        <v>0</v>
      </c>
      <c r="AA302" s="7">
        <v>0</v>
      </c>
      <c r="AB302" s="7">
        <v>0</v>
      </c>
    </row>
    <row r="303" spans="1:28" ht="15.75" thickBot="1" x14ac:dyDescent="0.3">
      <c r="A303" t="e">
        <f t="shared" si="68"/>
        <v>#REF!</v>
      </c>
      <c r="B303" s="11"/>
      <c r="C303" s="12" t="s">
        <v>20</v>
      </c>
      <c r="D303" s="106" t="e">
        <f>'დაზუსტ. ბიუჯ.'!#REF!</f>
        <v>#REF!</v>
      </c>
      <c r="E303" s="89" t="e">
        <f>'დაზუსტ. საკუთ.'!#REF!</f>
        <v>#REF!</v>
      </c>
      <c r="F303" s="89" t="e">
        <f>'დაზუსტ. ბიუჯ. ფონდ.'!#REF!</f>
        <v>#REF!</v>
      </c>
      <c r="G303" s="89">
        <f>'გრანტის საკასო'!D302</f>
        <v>0</v>
      </c>
      <c r="H303" s="89">
        <f>'მიზნ.გრანტის საკასო '!D302</f>
        <v>0</v>
      </c>
      <c r="I303" s="106" t="e">
        <f>'დაზუსტ. ბიუჯ.'!#REF!-'დაზუსტ. ბიუჯ.'!#REF!</f>
        <v>#REF!</v>
      </c>
      <c r="J303" s="89" t="e">
        <f>'დაზუსტ. საკუთ.'!#REF!-'დაზუსტ. საკუთ.'!#REF!</f>
        <v>#REF!</v>
      </c>
      <c r="K303" s="89" t="e">
        <f>'დაზუსტ. ბიუჯ. ფონდ.'!#REF!-'დაზუსტ. ბიუჯ. ფონდ.'!#REF!</f>
        <v>#REF!</v>
      </c>
      <c r="L303" s="89">
        <f>'გრანტის საკასო'!E302</f>
        <v>0</v>
      </c>
      <c r="M303" s="101">
        <f>'მიზნ.გრანტის საკასო '!E302-'მიზნ.გრანტის საკასო '!D302</f>
        <v>0</v>
      </c>
      <c r="N303" s="106" t="e">
        <f>'დაზუსტ. ბიუჯ.'!#REF!-'დაზუსტ. ბიუჯ.'!#REF!</f>
        <v>#REF!</v>
      </c>
      <c r="O303" s="89" t="e">
        <f>'დაზუსტ. საკუთ.'!#REF!-'დაზუსტ. საკუთ.'!#REF!</f>
        <v>#REF!</v>
      </c>
      <c r="P303" s="89" t="e">
        <f>'დაზუსტ. ბიუჯ. ფონდ.'!#REF!</f>
        <v>#REF!</v>
      </c>
      <c r="Q303" s="89">
        <f>'გრანტის საკასო'!J302</f>
        <v>0</v>
      </c>
      <c r="R303" s="101">
        <f>'მიზნ.გრანტის საკასო '!J302-'მიზნ.გრანტის საკასო '!I302</f>
        <v>0</v>
      </c>
      <c r="S303" s="106" t="e">
        <f t="shared" si="69"/>
        <v>#REF!</v>
      </c>
      <c r="T303" s="89" t="e">
        <f t="shared" si="72"/>
        <v>#REF!</v>
      </c>
      <c r="U303" s="89" t="e">
        <f t="shared" si="73"/>
        <v>#REF!</v>
      </c>
      <c r="V303" s="89">
        <f t="shared" si="74"/>
        <v>0</v>
      </c>
      <c r="W303" s="101">
        <f t="shared" si="75"/>
        <v>0</v>
      </c>
      <c r="X303" s="93"/>
      <c r="Y303" s="13"/>
      <c r="Z303" s="13">
        <v>0</v>
      </c>
      <c r="AA303" s="13">
        <v>0</v>
      </c>
      <c r="AB303" s="13">
        <v>0</v>
      </c>
    </row>
    <row r="304" spans="1:28" ht="32.25" customHeight="1" thickTop="1" thickBot="1" x14ac:dyDescent="0.3">
      <c r="A304" t="e">
        <f t="shared" si="68"/>
        <v>#REF!</v>
      </c>
      <c r="B304" s="16" t="s">
        <v>67</v>
      </c>
      <c r="C304" s="4" t="s">
        <v>68</v>
      </c>
      <c r="D304" s="103" t="e">
        <f>'დაზუსტ. ბიუჯ.'!#REF!</f>
        <v>#REF!</v>
      </c>
      <c r="E304" s="86" t="e">
        <f>'დაზუსტ. საკუთ.'!#REF!</f>
        <v>#REF!</v>
      </c>
      <c r="F304" s="86" t="e">
        <f>'დაზუსტ. ბიუჯ. ფონდ.'!#REF!</f>
        <v>#REF!</v>
      </c>
      <c r="G304" s="86">
        <f>'გრანტის საკასო'!D303</f>
        <v>0</v>
      </c>
      <c r="H304" s="86">
        <f>'მიზნ.გრანტის საკასო '!D303</f>
        <v>0</v>
      </c>
      <c r="I304" s="103" t="e">
        <f>'დაზუსტ. ბიუჯ.'!#REF!-'დაზუსტ. ბიუჯ.'!#REF!</f>
        <v>#REF!</v>
      </c>
      <c r="J304" s="86" t="e">
        <f>'დაზუსტ. საკუთ.'!#REF!-'დაზუსტ. საკუთ.'!#REF!</f>
        <v>#REF!</v>
      </c>
      <c r="K304" s="86" t="e">
        <f>'დაზუსტ. ბიუჯ. ფონდ.'!#REF!-'დაზუსტ. ბიუჯ. ფონდ.'!#REF!</f>
        <v>#REF!</v>
      </c>
      <c r="L304" s="86">
        <f>'გრანტის საკასო'!E303</f>
        <v>0</v>
      </c>
      <c r="M304" s="102">
        <f>'მიზნ.გრანტის საკასო '!E303-'მიზნ.გრანტის საკასო '!D303</f>
        <v>0</v>
      </c>
      <c r="N304" s="103" t="e">
        <f>'დაზუსტ. ბიუჯ.'!#REF!-'დაზუსტ. ბიუჯ.'!#REF!</f>
        <v>#REF!</v>
      </c>
      <c r="O304" s="86" t="e">
        <f>'დაზუსტ. საკუთ.'!#REF!-'დაზუსტ. საკუთ.'!#REF!</f>
        <v>#REF!</v>
      </c>
      <c r="P304" s="86" t="e">
        <f>'დაზუსტ. ბიუჯ. ფონდ.'!#REF!</f>
        <v>#REF!</v>
      </c>
      <c r="Q304" s="86">
        <f>'გრანტის საკასო'!J303</f>
        <v>0</v>
      </c>
      <c r="R304" s="102">
        <f>'მიზნ.გრანტის საკასო '!J303-'მიზნ.გრანტის საკასო '!I303</f>
        <v>0</v>
      </c>
      <c r="S304" s="103" t="e">
        <f t="shared" si="69"/>
        <v>#REF!</v>
      </c>
      <c r="T304" s="86" t="e">
        <f t="shared" si="72"/>
        <v>#REF!</v>
      </c>
      <c r="U304" s="86" t="e">
        <f t="shared" si="73"/>
        <v>#REF!</v>
      </c>
      <c r="V304" s="86">
        <f t="shared" si="74"/>
        <v>0</v>
      </c>
      <c r="W304" s="102">
        <f t="shared" si="75"/>
        <v>0</v>
      </c>
      <c r="X304" s="94"/>
      <c r="Y304" s="4"/>
      <c r="Z304" s="4">
        <f t="shared" ref="Z304:AB315" si="80">SUM(Z316,Z328,Z340,Z352,Z364,Z376,Z388,Z400,Z412,Z424,Z436,Z448,Z460,Z532)</f>
        <v>0</v>
      </c>
      <c r="AA304" s="4">
        <f t="shared" si="80"/>
        <v>0</v>
      </c>
      <c r="AB304" s="4">
        <f t="shared" si="80"/>
        <v>0</v>
      </c>
    </row>
    <row r="305" spans="1:28" ht="15.75" thickTop="1" x14ac:dyDescent="0.25">
      <c r="A305" t="e">
        <f t="shared" si="68"/>
        <v>#REF!</v>
      </c>
      <c r="B305" s="5"/>
      <c r="C305" s="6" t="s">
        <v>10</v>
      </c>
      <c r="D305" s="104" t="e">
        <f>'დაზუსტ. ბიუჯ.'!#REF!</f>
        <v>#REF!</v>
      </c>
      <c r="E305" s="87" t="e">
        <f>'დაზუსტ. საკუთ.'!#REF!</f>
        <v>#REF!</v>
      </c>
      <c r="F305" s="87" t="e">
        <f>'დაზუსტ. ბიუჯ. ფონდ.'!#REF!</f>
        <v>#REF!</v>
      </c>
      <c r="G305" s="87">
        <f>'გრანტის საკასო'!D304</f>
        <v>0</v>
      </c>
      <c r="H305" s="87">
        <f>'მიზნ.გრანტის საკასო '!D304</f>
        <v>0</v>
      </c>
      <c r="I305" s="104" t="e">
        <f>'დაზუსტ. ბიუჯ.'!#REF!-'დაზუსტ. ბიუჯ.'!#REF!</f>
        <v>#REF!</v>
      </c>
      <c r="J305" s="87" t="e">
        <f>'დაზუსტ. საკუთ.'!#REF!-'დაზუსტ. საკუთ.'!#REF!</f>
        <v>#REF!</v>
      </c>
      <c r="K305" s="87" t="e">
        <f>'დაზუსტ. ბიუჯ. ფონდ.'!#REF!-'დაზუსტ. ბიუჯ. ფონდ.'!#REF!</f>
        <v>#REF!</v>
      </c>
      <c r="L305" s="87">
        <f>'გრანტის საკასო'!E304</f>
        <v>0</v>
      </c>
      <c r="M305" s="99">
        <f>'მიზნ.გრანტის საკასო '!E304-'მიზნ.გრანტის საკასო '!D304</f>
        <v>0</v>
      </c>
      <c r="N305" s="104" t="e">
        <f>'დაზუსტ. ბიუჯ.'!#REF!-'დაზუსტ. ბიუჯ.'!#REF!</f>
        <v>#REF!</v>
      </c>
      <c r="O305" s="87" t="e">
        <f>'დაზუსტ. საკუთ.'!#REF!-'დაზუსტ. საკუთ.'!#REF!</f>
        <v>#REF!</v>
      </c>
      <c r="P305" s="87" t="e">
        <f>'დაზუსტ. ბიუჯ. ფონდ.'!#REF!</f>
        <v>#REF!</v>
      </c>
      <c r="Q305" s="87">
        <f>'გრანტის საკასო'!J304</f>
        <v>0</v>
      </c>
      <c r="R305" s="99">
        <f>'მიზნ.გრანტის საკასო '!J304-'მიზნ.გრანტის საკასო '!I304</f>
        <v>0</v>
      </c>
      <c r="S305" s="104" t="e">
        <f t="shared" si="69"/>
        <v>#REF!</v>
      </c>
      <c r="T305" s="87" t="e">
        <f t="shared" si="72"/>
        <v>#REF!</v>
      </c>
      <c r="U305" s="87" t="e">
        <f t="shared" si="73"/>
        <v>#REF!</v>
      </c>
      <c r="V305" s="87">
        <f t="shared" si="74"/>
        <v>0</v>
      </c>
      <c r="W305" s="99">
        <f t="shared" si="75"/>
        <v>0</v>
      </c>
      <c r="X305" s="91"/>
      <c r="Y305" s="7"/>
      <c r="Z305" s="7">
        <f t="shared" si="80"/>
        <v>0</v>
      </c>
      <c r="AA305" s="7">
        <f t="shared" si="80"/>
        <v>0</v>
      </c>
      <c r="AB305" s="7">
        <f t="shared" si="80"/>
        <v>0</v>
      </c>
    </row>
    <row r="306" spans="1:28" x14ac:dyDescent="0.25">
      <c r="A306" t="e">
        <f t="shared" si="68"/>
        <v>#REF!</v>
      </c>
      <c r="B306" s="8"/>
      <c r="C306" s="9" t="s">
        <v>11</v>
      </c>
      <c r="D306" s="105" t="e">
        <f>'დაზუსტ. ბიუჯ.'!#REF!</f>
        <v>#REF!</v>
      </c>
      <c r="E306" s="88" t="e">
        <f>'დაზუსტ. საკუთ.'!#REF!</f>
        <v>#REF!</v>
      </c>
      <c r="F306" s="88" t="e">
        <f>'დაზუსტ. ბიუჯ. ფონდ.'!#REF!</f>
        <v>#REF!</v>
      </c>
      <c r="G306" s="88">
        <f>'გრანტის საკასო'!D305</f>
        <v>0</v>
      </c>
      <c r="H306" s="88">
        <f>'მიზნ.გრანტის საკასო '!D305</f>
        <v>0</v>
      </c>
      <c r="I306" s="105" t="e">
        <f>'დაზუსტ. ბიუჯ.'!#REF!-'დაზუსტ. ბიუჯ.'!#REF!</f>
        <v>#REF!</v>
      </c>
      <c r="J306" s="88" t="e">
        <f>'დაზუსტ. საკუთ.'!#REF!-'დაზუსტ. საკუთ.'!#REF!</f>
        <v>#REF!</v>
      </c>
      <c r="K306" s="88" t="e">
        <f>'დაზუსტ. ბიუჯ. ფონდ.'!#REF!-'დაზუსტ. ბიუჯ. ფონდ.'!#REF!</f>
        <v>#REF!</v>
      </c>
      <c r="L306" s="88">
        <f>'გრანტის საკასო'!E305</f>
        <v>0</v>
      </c>
      <c r="M306" s="100">
        <f>'მიზნ.გრანტის საკასო '!E305-'მიზნ.გრანტის საკასო '!D305</f>
        <v>0</v>
      </c>
      <c r="N306" s="105" t="e">
        <f>'დაზუსტ. ბიუჯ.'!#REF!-'დაზუსტ. ბიუჯ.'!#REF!</f>
        <v>#REF!</v>
      </c>
      <c r="O306" s="88" t="e">
        <f>'დაზუსტ. საკუთ.'!#REF!-'დაზუსტ. საკუთ.'!#REF!</f>
        <v>#REF!</v>
      </c>
      <c r="P306" s="88" t="e">
        <f>'დაზუსტ. ბიუჯ. ფონდ.'!#REF!</f>
        <v>#REF!</v>
      </c>
      <c r="Q306" s="88">
        <f>'გრანტის საკასო'!J305</f>
        <v>0</v>
      </c>
      <c r="R306" s="100">
        <f>'მიზნ.გრანტის საკასო '!J305-'მიზნ.გრანტის საკასო '!I305</f>
        <v>0</v>
      </c>
      <c r="S306" s="105" t="e">
        <f t="shared" si="69"/>
        <v>#REF!</v>
      </c>
      <c r="T306" s="88" t="e">
        <f t="shared" si="72"/>
        <v>#REF!</v>
      </c>
      <c r="U306" s="88" t="e">
        <f t="shared" si="73"/>
        <v>#REF!</v>
      </c>
      <c r="V306" s="88">
        <f t="shared" si="74"/>
        <v>0</v>
      </c>
      <c r="W306" s="100">
        <f t="shared" si="75"/>
        <v>0</v>
      </c>
      <c r="X306" s="92"/>
      <c r="Y306" s="10"/>
      <c r="Z306" s="10">
        <f t="shared" si="80"/>
        <v>0</v>
      </c>
      <c r="AA306" s="10">
        <f t="shared" si="80"/>
        <v>0</v>
      </c>
      <c r="AB306" s="10">
        <f t="shared" si="80"/>
        <v>0</v>
      </c>
    </row>
    <row r="307" spans="1:28" x14ac:dyDescent="0.25">
      <c r="A307" t="e">
        <f t="shared" si="68"/>
        <v>#REF!</v>
      </c>
      <c r="B307" s="8"/>
      <c r="C307" s="9" t="s">
        <v>12</v>
      </c>
      <c r="D307" s="105" t="e">
        <f>'დაზუსტ. ბიუჯ.'!#REF!</f>
        <v>#REF!</v>
      </c>
      <c r="E307" s="88" t="e">
        <f>'დაზუსტ. საკუთ.'!#REF!</f>
        <v>#REF!</v>
      </c>
      <c r="F307" s="88" t="e">
        <f>'დაზუსტ. ბიუჯ. ფონდ.'!#REF!</f>
        <v>#REF!</v>
      </c>
      <c r="G307" s="88">
        <f>'გრანტის საკასო'!D306</f>
        <v>0</v>
      </c>
      <c r="H307" s="88">
        <f>'მიზნ.გრანტის საკასო '!D306</f>
        <v>0</v>
      </c>
      <c r="I307" s="105" t="e">
        <f>'დაზუსტ. ბიუჯ.'!#REF!-'დაზუსტ. ბიუჯ.'!#REF!</f>
        <v>#REF!</v>
      </c>
      <c r="J307" s="88" t="e">
        <f>'დაზუსტ. საკუთ.'!#REF!-'დაზუსტ. საკუთ.'!#REF!</f>
        <v>#REF!</v>
      </c>
      <c r="K307" s="88" t="e">
        <f>'დაზუსტ. ბიუჯ. ფონდ.'!#REF!-'დაზუსტ. ბიუჯ. ფონდ.'!#REF!</f>
        <v>#REF!</v>
      </c>
      <c r="L307" s="88">
        <f>'გრანტის საკასო'!E306</f>
        <v>0</v>
      </c>
      <c r="M307" s="100">
        <f>'მიზნ.გრანტის საკასო '!E306-'მიზნ.გრანტის საკასო '!D306</f>
        <v>0</v>
      </c>
      <c r="N307" s="105" t="e">
        <f>'დაზუსტ. ბიუჯ.'!#REF!-'დაზუსტ. ბიუჯ.'!#REF!</f>
        <v>#REF!</v>
      </c>
      <c r="O307" s="88" t="e">
        <f>'დაზუსტ. საკუთ.'!#REF!-'დაზუსტ. საკუთ.'!#REF!</f>
        <v>#REF!</v>
      </c>
      <c r="P307" s="88" t="e">
        <f>'დაზუსტ. ბიუჯ. ფონდ.'!#REF!</f>
        <v>#REF!</v>
      </c>
      <c r="Q307" s="88">
        <f>'გრანტის საკასო'!J306</f>
        <v>0</v>
      </c>
      <c r="R307" s="100">
        <f>'მიზნ.გრანტის საკასო '!J306-'მიზნ.გრანტის საკასო '!I306</f>
        <v>0</v>
      </c>
      <c r="S307" s="105" t="e">
        <f t="shared" si="69"/>
        <v>#REF!</v>
      </c>
      <c r="T307" s="88" t="e">
        <f t="shared" si="72"/>
        <v>#REF!</v>
      </c>
      <c r="U307" s="88" t="e">
        <f t="shared" si="73"/>
        <v>#REF!</v>
      </c>
      <c r="V307" s="88">
        <f t="shared" si="74"/>
        <v>0</v>
      </c>
      <c r="W307" s="100">
        <f t="shared" si="75"/>
        <v>0</v>
      </c>
      <c r="X307" s="92"/>
      <c r="Y307" s="10"/>
      <c r="Z307" s="10">
        <f t="shared" si="80"/>
        <v>0</v>
      </c>
      <c r="AA307" s="10">
        <f t="shared" si="80"/>
        <v>0</v>
      </c>
      <c r="AB307" s="10">
        <f t="shared" si="80"/>
        <v>0</v>
      </c>
    </row>
    <row r="308" spans="1:28" x14ac:dyDescent="0.25">
      <c r="A308" t="e">
        <f t="shared" si="68"/>
        <v>#REF!</v>
      </c>
      <c r="B308" s="8"/>
      <c r="C308" s="9" t="s">
        <v>13</v>
      </c>
      <c r="D308" s="105" t="e">
        <f>'დაზუსტ. ბიუჯ.'!#REF!</f>
        <v>#REF!</v>
      </c>
      <c r="E308" s="88" t="e">
        <f>'დაზუსტ. საკუთ.'!#REF!</f>
        <v>#REF!</v>
      </c>
      <c r="F308" s="88" t="e">
        <f>'დაზუსტ. ბიუჯ. ფონდ.'!#REF!</f>
        <v>#REF!</v>
      </c>
      <c r="G308" s="88">
        <f>'გრანტის საკასო'!D307</f>
        <v>0</v>
      </c>
      <c r="H308" s="88">
        <f>'მიზნ.გრანტის საკასო '!D307</f>
        <v>0</v>
      </c>
      <c r="I308" s="105" t="e">
        <f>'დაზუსტ. ბიუჯ.'!#REF!-'დაზუსტ. ბიუჯ.'!#REF!</f>
        <v>#REF!</v>
      </c>
      <c r="J308" s="88" t="e">
        <f>'დაზუსტ. საკუთ.'!#REF!-'დაზუსტ. საკუთ.'!#REF!</f>
        <v>#REF!</v>
      </c>
      <c r="K308" s="88" t="e">
        <f>'დაზუსტ. ბიუჯ. ფონდ.'!#REF!-'დაზუსტ. ბიუჯ. ფონდ.'!#REF!</f>
        <v>#REF!</v>
      </c>
      <c r="L308" s="88">
        <f>'გრანტის საკასო'!E307</f>
        <v>0</v>
      </c>
      <c r="M308" s="100">
        <f>'მიზნ.გრანტის საკასო '!E307-'მიზნ.გრანტის საკასო '!D307</f>
        <v>0</v>
      </c>
      <c r="N308" s="105" t="e">
        <f>'დაზუსტ. ბიუჯ.'!#REF!-'დაზუსტ. ბიუჯ.'!#REF!</f>
        <v>#REF!</v>
      </c>
      <c r="O308" s="88" t="e">
        <f>'დაზუსტ. საკუთ.'!#REF!-'დაზუსტ. საკუთ.'!#REF!</f>
        <v>#REF!</v>
      </c>
      <c r="P308" s="88" t="e">
        <f>'დაზუსტ. ბიუჯ. ფონდ.'!#REF!</f>
        <v>#REF!</v>
      </c>
      <c r="Q308" s="88">
        <f>'გრანტის საკასო'!J307</f>
        <v>0</v>
      </c>
      <c r="R308" s="100">
        <f>'მიზნ.გრანტის საკასო '!J307-'მიზნ.გრანტის საკასო '!I307</f>
        <v>0</v>
      </c>
      <c r="S308" s="105" t="e">
        <f t="shared" si="69"/>
        <v>#REF!</v>
      </c>
      <c r="T308" s="88" t="e">
        <f t="shared" si="72"/>
        <v>#REF!</v>
      </c>
      <c r="U308" s="88" t="e">
        <f t="shared" si="73"/>
        <v>#REF!</v>
      </c>
      <c r="V308" s="88">
        <f t="shared" si="74"/>
        <v>0</v>
      </c>
      <c r="W308" s="100">
        <f t="shared" si="75"/>
        <v>0</v>
      </c>
      <c r="X308" s="92"/>
      <c r="Y308" s="10"/>
      <c r="Z308" s="10">
        <f t="shared" si="80"/>
        <v>0</v>
      </c>
      <c r="AA308" s="10">
        <f t="shared" si="80"/>
        <v>0</v>
      </c>
      <c r="AB308" s="10">
        <f t="shared" si="80"/>
        <v>0</v>
      </c>
    </row>
    <row r="309" spans="1:28" x14ac:dyDescent="0.25">
      <c r="A309" t="e">
        <f t="shared" si="68"/>
        <v>#REF!</v>
      </c>
      <c r="B309" s="8"/>
      <c r="C309" s="9" t="s">
        <v>14</v>
      </c>
      <c r="D309" s="105" t="e">
        <f>'დაზუსტ. ბიუჯ.'!#REF!</f>
        <v>#REF!</v>
      </c>
      <c r="E309" s="88" t="e">
        <f>'დაზუსტ. საკუთ.'!#REF!</f>
        <v>#REF!</v>
      </c>
      <c r="F309" s="88" t="e">
        <f>'დაზუსტ. ბიუჯ. ფონდ.'!#REF!</f>
        <v>#REF!</v>
      </c>
      <c r="G309" s="88">
        <f>'გრანტის საკასო'!D308</f>
        <v>0</v>
      </c>
      <c r="H309" s="88">
        <f>'მიზნ.გრანტის საკასო '!D308</f>
        <v>0</v>
      </c>
      <c r="I309" s="105" t="e">
        <f>'დაზუსტ. ბიუჯ.'!#REF!-'დაზუსტ. ბიუჯ.'!#REF!</f>
        <v>#REF!</v>
      </c>
      <c r="J309" s="88" t="e">
        <f>'დაზუსტ. საკუთ.'!#REF!-'დაზუსტ. საკუთ.'!#REF!</f>
        <v>#REF!</v>
      </c>
      <c r="K309" s="88" t="e">
        <f>'დაზუსტ. ბიუჯ. ფონდ.'!#REF!-'დაზუსტ. ბიუჯ. ფონდ.'!#REF!</f>
        <v>#REF!</v>
      </c>
      <c r="L309" s="88">
        <f>'გრანტის საკასო'!E308</f>
        <v>0</v>
      </c>
      <c r="M309" s="100">
        <f>'მიზნ.გრანტის საკასო '!E308-'მიზნ.გრანტის საკასო '!D308</f>
        <v>0</v>
      </c>
      <c r="N309" s="105" t="e">
        <f>'დაზუსტ. ბიუჯ.'!#REF!-'დაზუსტ. ბიუჯ.'!#REF!</f>
        <v>#REF!</v>
      </c>
      <c r="O309" s="88" t="e">
        <f>'დაზუსტ. საკუთ.'!#REF!-'დაზუსტ. საკუთ.'!#REF!</f>
        <v>#REF!</v>
      </c>
      <c r="P309" s="88" t="e">
        <f>'დაზუსტ. ბიუჯ. ფონდ.'!#REF!</f>
        <v>#REF!</v>
      </c>
      <c r="Q309" s="88">
        <f>'გრანტის საკასო'!J308</f>
        <v>0</v>
      </c>
      <c r="R309" s="100">
        <f>'მიზნ.გრანტის საკასო '!J308-'მიზნ.გრანტის საკასო '!I308</f>
        <v>0</v>
      </c>
      <c r="S309" s="105" t="e">
        <f t="shared" si="69"/>
        <v>#REF!</v>
      </c>
      <c r="T309" s="88" t="e">
        <f t="shared" si="72"/>
        <v>#REF!</v>
      </c>
      <c r="U309" s="88" t="e">
        <f t="shared" si="73"/>
        <v>#REF!</v>
      </c>
      <c r="V309" s="88">
        <f t="shared" si="74"/>
        <v>0</v>
      </c>
      <c r="W309" s="100">
        <f t="shared" si="75"/>
        <v>0</v>
      </c>
      <c r="X309" s="92"/>
      <c r="Y309" s="10"/>
      <c r="Z309" s="10">
        <f t="shared" si="80"/>
        <v>0</v>
      </c>
      <c r="AA309" s="10">
        <f t="shared" si="80"/>
        <v>0</v>
      </c>
      <c r="AB309" s="10">
        <f t="shared" si="80"/>
        <v>0</v>
      </c>
    </row>
    <row r="310" spans="1:28" x14ac:dyDescent="0.25">
      <c r="A310" t="e">
        <f t="shared" si="68"/>
        <v>#REF!</v>
      </c>
      <c r="B310" s="8"/>
      <c r="C310" s="9" t="s">
        <v>15</v>
      </c>
      <c r="D310" s="105" t="e">
        <f>'დაზუსტ. ბიუჯ.'!#REF!</f>
        <v>#REF!</v>
      </c>
      <c r="E310" s="88" t="e">
        <f>'დაზუსტ. საკუთ.'!#REF!</f>
        <v>#REF!</v>
      </c>
      <c r="F310" s="88" t="e">
        <f>'დაზუსტ. ბიუჯ. ფონდ.'!#REF!</f>
        <v>#REF!</v>
      </c>
      <c r="G310" s="88">
        <f>'გრანტის საკასო'!D309</f>
        <v>0</v>
      </c>
      <c r="H310" s="88">
        <f>'მიზნ.გრანტის საკასო '!D309</f>
        <v>0</v>
      </c>
      <c r="I310" s="105" t="e">
        <f>'დაზუსტ. ბიუჯ.'!#REF!-'დაზუსტ. ბიუჯ.'!#REF!</f>
        <v>#REF!</v>
      </c>
      <c r="J310" s="88" t="e">
        <f>'დაზუსტ. საკუთ.'!#REF!-'დაზუსტ. საკუთ.'!#REF!</f>
        <v>#REF!</v>
      </c>
      <c r="K310" s="88" t="e">
        <f>'დაზუსტ. ბიუჯ. ფონდ.'!#REF!-'დაზუსტ. ბიუჯ. ფონდ.'!#REF!</f>
        <v>#REF!</v>
      </c>
      <c r="L310" s="88">
        <f>'გრანტის საკასო'!E309</f>
        <v>0</v>
      </c>
      <c r="M310" s="100">
        <f>'მიზნ.გრანტის საკასო '!E309-'მიზნ.გრანტის საკასო '!D309</f>
        <v>0</v>
      </c>
      <c r="N310" s="105" t="e">
        <f>'დაზუსტ. ბიუჯ.'!#REF!-'დაზუსტ. ბიუჯ.'!#REF!</f>
        <v>#REF!</v>
      </c>
      <c r="O310" s="88" t="e">
        <f>'დაზუსტ. საკუთ.'!#REF!-'დაზუსტ. საკუთ.'!#REF!</f>
        <v>#REF!</v>
      </c>
      <c r="P310" s="88" t="e">
        <f>'დაზუსტ. ბიუჯ. ფონდ.'!#REF!</f>
        <v>#REF!</v>
      </c>
      <c r="Q310" s="88">
        <f>'გრანტის საკასო'!J309</f>
        <v>0</v>
      </c>
      <c r="R310" s="100">
        <f>'მიზნ.გრანტის საკასო '!J309-'მიზნ.გრანტის საკასო '!I309</f>
        <v>0</v>
      </c>
      <c r="S310" s="105" t="e">
        <f t="shared" si="69"/>
        <v>#REF!</v>
      </c>
      <c r="T310" s="88" t="e">
        <f t="shared" si="72"/>
        <v>#REF!</v>
      </c>
      <c r="U310" s="88" t="e">
        <f t="shared" si="73"/>
        <v>#REF!</v>
      </c>
      <c r="V310" s="88">
        <f t="shared" si="74"/>
        <v>0</v>
      </c>
      <c r="W310" s="100">
        <f t="shared" si="75"/>
        <v>0</v>
      </c>
      <c r="X310" s="92"/>
      <c r="Y310" s="10"/>
      <c r="Z310" s="10">
        <f t="shared" si="80"/>
        <v>0</v>
      </c>
      <c r="AA310" s="10">
        <f t="shared" si="80"/>
        <v>0</v>
      </c>
      <c r="AB310" s="10">
        <f t="shared" si="80"/>
        <v>0</v>
      </c>
    </row>
    <row r="311" spans="1:28" x14ac:dyDescent="0.25">
      <c r="A311" t="e">
        <f t="shared" si="68"/>
        <v>#REF!</v>
      </c>
      <c r="B311" s="8"/>
      <c r="C311" s="9" t="s">
        <v>16</v>
      </c>
      <c r="D311" s="105" t="e">
        <f>'დაზუსტ. ბიუჯ.'!#REF!</f>
        <v>#REF!</v>
      </c>
      <c r="E311" s="88" t="e">
        <f>'დაზუსტ. საკუთ.'!#REF!</f>
        <v>#REF!</v>
      </c>
      <c r="F311" s="88" t="e">
        <f>'დაზუსტ. ბიუჯ. ფონდ.'!#REF!</f>
        <v>#REF!</v>
      </c>
      <c r="G311" s="88">
        <f>'გრანტის საკასო'!D310</f>
        <v>0</v>
      </c>
      <c r="H311" s="88">
        <f>'მიზნ.გრანტის საკასო '!D310</f>
        <v>0</v>
      </c>
      <c r="I311" s="105" t="e">
        <f>'დაზუსტ. ბიუჯ.'!#REF!-'დაზუსტ. ბიუჯ.'!#REF!</f>
        <v>#REF!</v>
      </c>
      <c r="J311" s="88" t="e">
        <f>'დაზუსტ. საკუთ.'!#REF!-'დაზუსტ. საკუთ.'!#REF!</f>
        <v>#REF!</v>
      </c>
      <c r="K311" s="88" t="e">
        <f>'დაზუსტ. ბიუჯ. ფონდ.'!#REF!-'დაზუსტ. ბიუჯ. ფონდ.'!#REF!</f>
        <v>#REF!</v>
      </c>
      <c r="L311" s="88">
        <f>'გრანტის საკასო'!E310</f>
        <v>0</v>
      </c>
      <c r="M311" s="100">
        <f>'მიზნ.გრანტის საკასო '!E310-'მიზნ.გრანტის საკასო '!D310</f>
        <v>0</v>
      </c>
      <c r="N311" s="105" t="e">
        <f>'დაზუსტ. ბიუჯ.'!#REF!-'დაზუსტ. ბიუჯ.'!#REF!</f>
        <v>#REF!</v>
      </c>
      <c r="O311" s="88" t="e">
        <f>'დაზუსტ. საკუთ.'!#REF!-'დაზუსტ. საკუთ.'!#REF!</f>
        <v>#REF!</v>
      </c>
      <c r="P311" s="88" t="e">
        <f>'დაზუსტ. ბიუჯ. ფონდ.'!#REF!</f>
        <v>#REF!</v>
      </c>
      <c r="Q311" s="88">
        <f>'გრანტის საკასო'!J310</f>
        <v>0</v>
      </c>
      <c r="R311" s="100">
        <f>'მიზნ.გრანტის საკასო '!J310-'მიზნ.გრანტის საკასო '!I310</f>
        <v>0</v>
      </c>
      <c r="S311" s="105" t="e">
        <f t="shared" si="69"/>
        <v>#REF!</v>
      </c>
      <c r="T311" s="88" t="e">
        <f t="shared" si="72"/>
        <v>#REF!</v>
      </c>
      <c r="U311" s="88" t="e">
        <f t="shared" si="73"/>
        <v>#REF!</v>
      </c>
      <c r="V311" s="88">
        <f t="shared" si="74"/>
        <v>0</v>
      </c>
      <c r="W311" s="100">
        <f t="shared" si="75"/>
        <v>0</v>
      </c>
      <c r="X311" s="92"/>
      <c r="Y311" s="10"/>
      <c r="Z311" s="10">
        <f t="shared" si="80"/>
        <v>0</v>
      </c>
      <c r="AA311" s="10">
        <f t="shared" si="80"/>
        <v>0</v>
      </c>
      <c r="AB311" s="10">
        <f t="shared" si="80"/>
        <v>0</v>
      </c>
    </row>
    <row r="312" spans="1:28" x14ac:dyDescent="0.25">
      <c r="A312" t="e">
        <f t="shared" si="68"/>
        <v>#REF!</v>
      </c>
      <c r="B312" s="8"/>
      <c r="C312" s="9" t="s">
        <v>17</v>
      </c>
      <c r="D312" s="105" t="e">
        <f>'დაზუსტ. ბიუჯ.'!#REF!</f>
        <v>#REF!</v>
      </c>
      <c r="E312" s="88" t="e">
        <f>'დაზუსტ. საკუთ.'!#REF!</f>
        <v>#REF!</v>
      </c>
      <c r="F312" s="88" t="e">
        <f>'დაზუსტ. ბიუჯ. ფონდ.'!#REF!</f>
        <v>#REF!</v>
      </c>
      <c r="G312" s="88">
        <f>'გრანტის საკასო'!D311</f>
        <v>0</v>
      </c>
      <c r="H312" s="88">
        <f>'მიზნ.გრანტის საკასო '!D311</f>
        <v>0</v>
      </c>
      <c r="I312" s="105" t="e">
        <f>'დაზუსტ. ბიუჯ.'!#REF!-'დაზუსტ. ბიუჯ.'!#REF!</f>
        <v>#REF!</v>
      </c>
      <c r="J312" s="88" t="e">
        <f>'დაზუსტ. საკუთ.'!#REF!-'დაზუსტ. საკუთ.'!#REF!</f>
        <v>#REF!</v>
      </c>
      <c r="K312" s="88" t="e">
        <f>'დაზუსტ. ბიუჯ. ფონდ.'!#REF!-'დაზუსტ. ბიუჯ. ფონდ.'!#REF!</f>
        <v>#REF!</v>
      </c>
      <c r="L312" s="88">
        <f>'გრანტის საკასო'!E311</f>
        <v>0</v>
      </c>
      <c r="M312" s="100">
        <f>'მიზნ.გრანტის საკასო '!E311-'მიზნ.გრანტის საკასო '!D311</f>
        <v>0</v>
      </c>
      <c r="N312" s="105" t="e">
        <f>'დაზუსტ. ბიუჯ.'!#REF!-'დაზუსტ. ბიუჯ.'!#REF!</f>
        <v>#REF!</v>
      </c>
      <c r="O312" s="88" t="e">
        <f>'დაზუსტ. საკუთ.'!#REF!-'დაზუსტ. საკუთ.'!#REF!</f>
        <v>#REF!</v>
      </c>
      <c r="P312" s="88" t="e">
        <f>'დაზუსტ. ბიუჯ. ფონდ.'!#REF!</f>
        <v>#REF!</v>
      </c>
      <c r="Q312" s="88">
        <f>'გრანტის საკასო'!J311</f>
        <v>0</v>
      </c>
      <c r="R312" s="100">
        <f>'მიზნ.გრანტის საკასო '!J311-'მიზნ.გრანტის საკასო '!I311</f>
        <v>0</v>
      </c>
      <c r="S312" s="105" t="e">
        <f t="shared" si="69"/>
        <v>#REF!</v>
      </c>
      <c r="T312" s="88" t="e">
        <f t="shared" si="72"/>
        <v>#REF!</v>
      </c>
      <c r="U312" s="88" t="e">
        <f t="shared" si="73"/>
        <v>#REF!</v>
      </c>
      <c r="V312" s="88">
        <f t="shared" si="74"/>
        <v>0</v>
      </c>
      <c r="W312" s="100">
        <f t="shared" si="75"/>
        <v>0</v>
      </c>
      <c r="X312" s="92"/>
      <c r="Y312" s="10"/>
      <c r="Z312" s="10">
        <f t="shared" si="80"/>
        <v>0</v>
      </c>
      <c r="AA312" s="10">
        <f t="shared" si="80"/>
        <v>0</v>
      </c>
      <c r="AB312" s="10">
        <f t="shared" si="80"/>
        <v>0</v>
      </c>
    </row>
    <row r="313" spans="1:28" x14ac:dyDescent="0.25">
      <c r="A313" t="e">
        <f t="shared" si="68"/>
        <v>#REF!</v>
      </c>
      <c r="B313" s="5"/>
      <c r="C313" s="6" t="s">
        <v>18</v>
      </c>
      <c r="D313" s="104" t="e">
        <f>'დაზუსტ. ბიუჯ.'!#REF!</f>
        <v>#REF!</v>
      </c>
      <c r="E313" s="87" t="e">
        <f>'დაზუსტ. საკუთ.'!#REF!</f>
        <v>#REF!</v>
      </c>
      <c r="F313" s="87" t="e">
        <f>'დაზუსტ. ბიუჯ. ფონდ.'!#REF!</f>
        <v>#REF!</v>
      </c>
      <c r="G313" s="87">
        <f>'გრანტის საკასო'!D312</f>
        <v>0</v>
      </c>
      <c r="H313" s="87">
        <f>'მიზნ.გრანტის საკასო '!D312</f>
        <v>0</v>
      </c>
      <c r="I313" s="104" t="e">
        <f>'დაზუსტ. ბიუჯ.'!#REF!-'დაზუსტ. ბიუჯ.'!#REF!</f>
        <v>#REF!</v>
      </c>
      <c r="J313" s="87" t="e">
        <f>'დაზუსტ. საკუთ.'!#REF!-'დაზუსტ. საკუთ.'!#REF!</f>
        <v>#REF!</v>
      </c>
      <c r="K313" s="87" t="e">
        <f>'დაზუსტ. ბიუჯ. ფონდ.'!#REF!-'დაზუსტ. ბიუჯ. ფონდ.'!#REF!</f>
        <v>#REF!</v>
      </c>
      <c r="L313" s="87">
        <f>'გრანტის საკასო'!E312</f>
        <v>0</v>
      </c>
      <c r="M313" s="99">
        <f>'მიზნ.გრანტის საკასო '!E312-'მიზნ.გრანტის საკასო '!D312</f>
        <v>0</v>
      </c>
      <c r="N313" s="104" t="e">
        <f>'დაზუსტ. ბიუჯ.'!#REF!-'დაზუსტ. ბიუჯ.'!#REF!</f>
        <v>#REF!</v>
      </c>
      <c r="O313" s="87" t="e">
        <f>'დაზუსტ. საკუთ.'!#REF!-'დაზუსტ. საკუთ.'!#REF!</f>
        <v>#REF!</v>
      </c>
      <c r="P313" s="87" t="e">
        <f>'დაზუსტ. ბიუჯ. ფონდ.'!#REF!</f>
        <v>#REF!</v>
      </c>
      <c r="Q313" s="87">
        <f>'გრანტის საკასო'!J312</f>
        <v>0</v>
      </c>
      <c r="R313" s="99">
        <f>'მიზნ.გრანტის საკასო '!J312-'მიზნ.გრანტის საკასო '!I312</f>
        <v>0</v>
      </c>
      <c r="S313" s="104" t="e">
        <f t="shared" si="69"/>
        <v>#REF!</v>
      </c>
      <c r="T313" s="87" t="e">
        <f t="shared" si="72"/>
        <v>#REF!</v>
      </c>
      <c r="U313" s="87" t="e">
        <f t="shared" si="73"/>
        <v>#REF!</v>
      </c>
      <c r="V313" s="87">
        <f t="shared" si="74"/>
        <v>0</v>
      </c>
      <c r="W313" s="99">
        <f t="shared" si="75"/>
        <v>0</v>
      </c>
      <c r="X313" s="91"/>
      <c r="Y313" s="7"/>
      <c r="Z313" s="7">
        <f t="shared" si="80"/>
        <v>0</v>
      </c>
      <c r="AA313" s="7">
        <f t="shared" si="80"/>
        <v>0</v>
      </c>
      <c r="AB313" s="7">
        <f t="shared" si="80"/>
        <v>0</v>
      </c>
    </row>
    <row r="314" spans="1:28" x14ac:dyDescent="0.25">
      <c r="A314" t="e">
        <f t="shared" si="68"/>
        <v>#REF!</v>
      </c>
      <c r="B314" s="5"/>
      <c r="C314" s="6" t="s">
        <v>19</v>
      </c>
      <c r="D314" s="104" t="e">
        <f>'დაზუსტ. ბიუჯ.'!#REF!</f>
        <v>#REF!</v>
      </c>
      <c r="E314" s="87" t="e">
        <f>'დაზუსტ. საკუთ.'!#REF!</f>
        <v>#REF!</v>
      </c>
      <c r="F314" s="87" t="e">
        <f>'დაზუსტ. ბიუჯ. ფონდ.'!#REF!</f>
        <v>#REF!</v>
      </c>
      <c r="G314" s="87">
        <f>'გრანტის საკასო'!D313</f>
        <v>0</v>
      </c>
      <c r="H314" s="87">
        <f>'მიზნ.გრანტის საკასო '!D313</f>
        <v>0</v>
      </c>
      <c r="I314" s="104" t="e">
        <f>'დაზუსტ. ბიუჯ.'!#REF!-'დაზუსტ. ბიუჯ.'!#REF!</f>
        <v>#REF!</v>
      </c>
      <c r="J314" s="87" t="e">
        <f>'დაზუსტ. საკუთ.'!#REF!-'დაზუსტ. საკუთ.'!#REF!</f>
        <v>#REF!</v>
      </c>
      <c r="K314" s="87" t="e">
        <f>'დაზუსტ. ბიუჯ. ფონდ.'!#REF!-'დაზუსტ. ბიუჯ. ფონდ.'!#REF!</f>
        <v>#REF!</v>
      </c>
      <c r="L314" s="87">
        <f>'გრანტის საკასო'!E313</f>
        <v>0</v>
      </c>
      <c r="M314" s="99">
        <f>'მიზნ.გრანტის საკასო '!E313-'მიზნ.გრანტის საკასო '!D313</f>
        <v>0</v>
      </c>
      <c r="N314" s="104" t="e">
        <f>'დაზუსტ. ბიუჯ.'!#REF!-'დაზუსტ. ბიუჯ.'!#REF!</f>
        <v>#REF!</v>
      </c>
      <c r="O314" s="87" t="e">
        <f>'დაზუსტ. საკუთ.'!#REF!-'დაზუსტ. საკუთ.'!#REF!</f>
        <v>#REF!</v>
      </c>
      <c r="P314" s="87" t="e">
        <f>'დაზუსტ. ბიუჯ. ფონდ.'!#REF!</f>
        <v>#REF!</v>
      </c>
      <c r="Q314" s="87">
        <f>'გრანტის საკასო'!J313</f>
        <v>0</v>
      </c>
      <c r="R314" s="99">
        <f>'მიზნ.გრანტის საკასო '!J313-'მიზნ.გრანტის საკასო '!I313</f>
        <v>0</v>
      </c>
      <c r="S314" s="104" t="e">
        <f t="shared" si="69"/>
        <v>#REF!</v>
      </c>
      <c r="T314" s="87" t="e">
        <f t="shared" si="72"/>
        <v>#REF!</v>
      </c>
      <c r="U314" s="87" t="e">
        <f t="shared" si="73"/>
        <v>#REF!</v>
      </c>
      <c r="V314" s="87">
        <f t="shared" si="74"/>
        <v>0</v>
      </c>
      <c r="W314" s="99">
        <f t="shared" si="75"/>
        <v>0</v>
      </c>
      <c r="X314" s="91"/>
      <c r="Y314" s="7"/>
      <c r="Z314" s="7">
        <f t="shared" si="80"/>
        <v>0</v>
      </c>
      <c r="AA314" s="7">
        <f t="shared" si="80"/>
        <v>0</v>
      </c>
      <c r="AB314" s="7">
        <f t="shared" si="80"/>
        <v>0</v>
      </c>
    </row>
    <row r="315" spans="1:28" ht="15.75" thickBot="1" x14ac:dyDescent="0.3">
      <c r="A315" t="e">
        <f t="shared" si="68"/>
        <v>#REF!</v>
      </c>
      <c r="B315" s="11"/>
      <c r="C315" s="12" t="s">
        <v>20</v>
      </c>
      <c r="D315" s="106" t="e">
        <f>'დაზუსტ. ბიუჯ.'!#REF!</f>
        <v>#REF!</v>
      </c>
      <c r="E315" s="89" t="e">
        <f>'დაზუსტ. საკუთ.'!#REF!</f>
        <v>#REF!</v>
      </c>
      <c r="F315" s="89" t="e">
        <f>'დაზუსტ. ბიუჯ. ფონდ.'!#REF!</f>
        <v>#REF!</v>
      </c>
      <c r="G315" s="89">
        <f>'გრანტის საკასო'!D314</f>
        <v>0</v>
      </c>
      <c r="H315" s="89">
        <f>'მიზნ.გრანტის საკასო '!D314</f>
        <v>0</v>
      </c>
      <c r="I315" s="106" t="e">
        <f>'დაზუსტ. ბიუჯ.'!#REF!-'დაზუსტ. ბიუჯ.'!#REF!</f>
        <v>#REF!</v>
      </c>
      <c r="J315" s="89" t="e">
        <f>'დაზუსტ. საკუთ.'!#REF!-'დაზუსტ. საკუთ.'!#REF!</f>
        <v>#REF!</v>
      </c>
      <c r="K315" s="89" t="e">
        <f>'დაზუსტ. ბიუჯ. ფონდ.'!#REF!-'დაზუსტ. ბიუჯ. ფონდ.'!#REF!</f>
        <v>#REF!</v>
      </c>
      <c r="L315" s="89">
        <f>'გრანტის საკასო'!E314</f>
        <v>0</v>
      </c>
      <c r="M315" s="101">
        <f>'მიზნ.გრანტის საკასო '!E314-'მიზნ.გრანტის საკასო '!D314</f>
        <v>0</v>
      </c>
      <c r="N315" s="106" t="e">
        <f>'დაზუსტ. ბიუჯ.'!#REF!-'დაზუსტ. ბიუჯ.'!#REF!</f>
        <v>#REF!</v>
      </c>
      <c r="O315" s="89" t="e">
        <f>'დაზუსტ. საკუთ.'!#REF!-'დაზუსტ. საკუთ.'!#REF!</f>
        <v>#REF!</v>
      </c>
      <c r="P315" s="89" t="e">
        <f>'დაზუსტ. ბიუჯ. ფონდ.'!#REF!</f>
        <v>#REF!</v>
      </c>
      <c r="Q315" s="89">
        <f>'გრანტის საკასო'!J314</f>
        <v>0</v>
      </c>
      <c r="R315" s="101">
        <f>'მიზნ.გრანტის საკასო '!J314-'მიზნ.გრანტის საკასო '!I314</f>
        <v>0</v>
      </c>
      <c r="S315" s="106" t="e">
        <f t="shared" si="69"/>
        <v>#REF!</v>
      </c>
      <c r="T315" s="89" t="e">
        <f t="shared" si="72"/>
        <v>#REF!</v>
      </c>
      <c r="U315" s="89" t="e">
        <f t="shared" si="73"/>
        <v>#REF!</v>
      </c>
      <c r="V315" s="89">
        <f t="shared" si="74"/>
        <v>0</v>
      </c>
      <c r="W315" s="101">
        <f t="shared" si="75"/>
        <v>0</v>
      </c>
      <c r="X315" s="93"/>
      <c r="Y315" s="13"/>
      <c r="Z315" s="13">
        <f t="shared" si="80"/>
        <v>0</v>
      </c>
      <c r="AA315" s="13">
        <f t="shared" si="80"/>
        <v>0</v>
      </c>
      <c r="AB315" s="13">
        <f t="shared" si="80"/>
        <v>0</v>
      </c>
    </row>
    <row r="316" spans="1:28" ht="46.5" thickTop="1" thickBot="1" x14ac:dyDescent="0.3">
      <c r="A316" t="e">
        <f t="shared" si="68"/>
        <v>#REF!</v>
      </c>
      <c r="B316" s="3" t="s">
        <v>69</v>
      </c>
      <c r="C316" s="14" t="s">
        <v>70</v>
      </c>
      <c r="D316" s="103" t="e">
        <f>'დაზუსტ. ბიუჯ.'!#REF!</f>
        <v>#REF!</v>
      </c>
      <c r="E316" s="86" t="e">
        <f>'დაზუსტ. საკუთ.'!#REF!</f>
        <v>#REF!</v>
      </c>
      <c r="F316" s="86" t="e">
        <f>'დაზუსტ. ბიუჯ. ფონდ.'!#REF!</f>
        <v>#REF!</v>
      </c>
      <c r="G316" s="86">
        <f>'გრანტის საკასო'!D315</f>
        <v>0</v>
      </c>
      <c r="H316" s="86">
        <f>'მიზნ.გრანტის საკასო '!D315</f>
        <v>0</v>
      </c>
      <c r="I316" s="103" t="e">
        <f>'დაზუსტ. ბიუჯ.'!#REF!-'დაზუსტ. ბიუჯ.'!#REF!</f>
        <v>#REF!</v>
      </c>
      <c r="J316" s="86" t="e">
        <f>'დაზუსტ. საკუთ.'!#REF!-'დაზუსტ. საკუთ.'!#REF!</f>
        <v>#REF!</v>
      </c>
      <c r="K316" s="86" t="e">
        <f>'დაზუსტ. ბიუჯ. ფონდ.'!#REF!-'დაზუსტ. ბიუჯ. ფონდ.'!#REF!</f>
        <v>#REF!</v>
      </c>
      <c r="L316" s="86">
        <f>'გრანტის საკასო'!E315</f>
        <v>0</v>
      </c>
      <c r="M316" s="102">
        <f>'მიზნ.გრანტის საკასო '!E315-'მიზნ.გრანტის საკასო '!D315</f>
        <v>0</v>
      </c>
      <c r="N316" s="103" t="e">
        <f>'დაზუსტ. ბიუჯ.'!#REF!-'დაზუსტ. ბიუჯ.'!#REF!</f>
        <v>#REF!</v>
      </c>
      <c r="O316" s="86" t="e">
        <f>'დაზუსტ. საკუთ.'!#REF!-'დაზუსტ. საკუთ.'!#REF!</f>
        <v>#REF!</v>
      </c>
      <c r="P316" s="86" t="e">
        <f>'დაზუსტ. ბიუჯ. ფონდ.'!#REF!</f>
        <v>#REF!</v>
      </c>
      <c r="Q316" s="86">
        <f>'გრანტის საკასო'!J315</f>
        <v>0</v>
      </c>
      <c r="R316" s="102">
        <f>'მიზნ.გრანტის საკასო '!J315-'მიზნ.გრანტის საკასო '!I315</f>
        <v>0</v>
      </c>
      <c r="S316" s="103" t="e">
        <f t="shared" si="69"/>
        <v>#REF!</v>
      </c>
      <c r="T316" s="86" t="e">
        <f t="shared" si="72"/>
        <v>#REF!</v>
      </c>
      <c r="U316" s="86" t="e">
        <f t="shared" si="73"/>
        <v>#REF!</v>
      </c>
      <c r="V316" s="86">
        <f t="shared" si="74"/>
        <v>0</v>
      </c>
      <c r="W316" s="102">
        <f t="shared" si="75"/>
        <v>0</v>
      </c>
      <c r="X316" s="94"/>
      <c r="Y316" s="4"/>
      <c r="Z316" s="4">
        <f t="shared" ref="Z316:AB316" si="81">SUM(Z317,Z325,Z326,Z327)</f>
        <v>0</v>
      </c>
      <c r="AA316" s="4">
        <f t="shared" si="81"/>
        <v>0</v>
      </c>
      <c r="AB316" s="4">
        <f t="shared" si="81"/>
        <v>0</v>
      </c>
    </row>
    <row r="317" spans="1:28" ht="15.75" thickTop="1" x14ac:dyDescent="0.25">
      <c r="A317" t="e">
        <f t="shared" si="68"/>
        <v>#REF!</v>
      </c>
      <c r="B317" s="5"/>
      <c r="C317" s="6" t="s">
        <v>10</v>
      </c>
      <c r="D317" s="104" t="e">
        <f>'დაზუსტ. ბიუჯ.'!#REF!</f>
        <v>#REF!</v>
      </c>
      <c r="E317" s="87" t="e">
        <f>'დაზუსტ. საკუთ.'!#REF!</f>
        <v>#REF!</v>
      </c>
      <c r="F317" s="87" t="e">
        <f>'დაზუსტ. ბიუჯ. ფონდ.'!#REF!</f>
        <v>#REF!</v>
      </c>
      <c r="G317" s="87">
        <f>'გრანტის საკასო'!D316</f>
        <v>0</v>
      </c>
      <c r="H317" s="87">
        <f>'მიზნ.გრანტის საკასო '!D316</f>
        <v>0</v>
      </c>
      <c r="I317" s="104" t="e">
        <f>'დაზუსტ. ბიუჯ.'!#REF!-'დაზუსტ. ბიუჯ.'!#REF!</f>
        <v>#REF!</v>
      </c>
      <c r="J317" s="87" t="e">
        <f>'დაზუსტ. საკუთ.'!#REF!-'დაზუსტ. საკუთ.'!#REF!</f>
        <v>#REF!</v>
      </c>
      <c r="K317" s="87" t="e">
        <f>'დაზუსტ. ბიუჯ. ფონდ.'!#REF!-'დაზუსტ. ბიუჯ. ფონდ.'!#REF!</f>
        <v>#REF!</v>
      </c>
      <c r="L317" s="87">
        <f>'გრანტის საკასო'!E316</f>
        <v>0</v>
      </c>
      <c r="M317" s="99">
        <f>'მიზნ.გრანტის საკასო '!E316-'მიზნ.გრანტის საკასო '!D316</f>
        <v>0</v>
      </c>
      <c r="N317" s="104" t="e">
        <f>'დაზუსტ. ბიუჯ.'!#REF!-'დაზუსტ. ბიუჯ.'!#REF!</f>
        <v>#REF!</v>
      </c>
      <c r="O317" s="87" t="e">
        <f>'დაზუსტ. საკუთ.'!#REF!-'დაზუსტ. საკუთ.'!#REF!</f>
        <v>#REF!</v>
      </c>
      <c r="P317" s="87" t="e">
        <f>'დაზუსტ. ბიუჯ. ფონდ.'!#REF!</f>
        <v>#REF!</v>
      </c>
      <c r="Q317" s="87">
        <f>'გრანტის საკასო'!J316</f>
        <v>0</v>
      </c>
      <c r="R317" s="99">
        <f>'მიზნ.გრანტის საკასო '!J316-'მიზნ.გრანტის საკასო '!I316</f>
        <v>0</v>
      </c>
      <c r="S317" s="104" t="e">
        <f t="shared" si="69"/>
        <v>#REF!</v>
      </c>
      <c r="T317" s="87" t="e">
        <f t="shared" si="72"/>
        <v>#REF!</v>
      </c>
      <c r="U317" s="87" t="e">
        <f t="shared" si="73"/>
        <v>#REF!</v>
      </c>
      <c r="V317" s="87">
        <f t="shared" si="74"/>
        <v>0</v>
      </c>
      <c r="W317" s="99">
        <f t="shared" si="75"/>
        <v>0</v>
      </c>
      <c r="X317" s="91"/>
      <c r="Y317" s="7"/>
      <c r="Z317" s="7">
        <f t="shared" ref="Z317:AB317" si="82">SUM(Z318:Z324)</f>
        <v>0</v>
      </c>
      <c r="AA317" s="7">
        <f t="shared" si="82"/>
        <v>0</v>
      </c>
      <c r="AB317" s="7">
        <f t="shared" si="82"/>
        <v>0</v>
      </c>
    </row>
    <row r="318" spans="1:28" x14ac:dyDescent="0.25">
      <c r="A318" t="e">
        <f t="shared" si="68"/>
        <v>#REF!</v>
      </c>
      <c r="B318" s="8"/>
      <c r="C318" s="9" t="s">
        <v>11</v>
      </c>
      <c r="D318" s="105" t="e">
        <f>'დაზუსტ. ბიუჯ.'!#REF!</f>
        <v>#REF!</v>
      </c>
      <c r="E318" s="88" t="e">
        <f>'დაზუსტ. საკუთ.'!#REF!</f>
        <v>#REF!</v>
      </c>
      <c r="F318" s="88" t="e">
        <f>'დაზუსტ. ბიუჯ. ფონდ.'!#REF!</f>
        <v>#REF!</v>
      </c>
      <c r="G318" s="88">
        <f>'გრანტის საკასო'!D317</f>
        <v>0</v>
      </c>
      <c r="H318" s="88">
        <f>'მიზნ.გრანტის საკასო '!D317</f>
        <v>0</v>
      </c>
      <c r="I318" s="105" t="e">
        <f>'დაზუსტ. ბიუჯ.'!#REF!-'დაზუსტ. ბიუჯ.'!#REF!</f>
        <v>#REF!</v>
      </c>
      <c r="J318" s="88" t="e">
        <f>'დაზუსტ. საკუთ.'!#REF!-'დაზუსტ. საკუთ.'!#REF!</f>
        <v>#REF!</v>
      </c>
      <c r="K318" s="88" t="e">
        <f>'დაზუსტ. ბიუჯ. ფონდ.'!#REF!-'დაზუსტ. ბიუჯ. ფონდ.'!#REF!</f>
        <v>#REF!</v>
      </c>
      <c r="L318" s="88">
        <f>'გრანტის საკასო'!E317</f>
        <v>0</v>
      </c>
      <c r="M318" s="100">
        <f>'მიზნ.გრანტის საკასო '!E317-'მიზნ.გრანტის საკასო '!D317</f>
        <v>0</v>
      </c>
      <c r="N318" s="105" t="e">
        <f>'დაზუსტ. ბიუჯ.'!#REF!-'დაზუსტ. ბიუჯ.'!#REF!</f>
        <v>#REF!</v>
      </c>
      <c r="O318" s="88" t="e">
        <f>'დაზუსტ. საკუთ.'!#REF!-'დაზუსტ. საკუთ.'!#REF!</f>
        <v>#REF!</v>
      </c>
      <c r="P318" s="88" t="e">
        <f>'დაზუსტ. ბიუჯ. ფონდ.'!#REF!</f>
        <v>#REF!</v>
      </c>
      <c r="Q318" s="88">
        <f>'გრანტის საკასო'!J317</f>
        <v>0</v>
      </c>
      <c r="R318" s="100">
        <f>'მიზნ.გრანტის საკასო '!J317-'მიზნ.გრანტის საკასო '!I317</f>
        <v>0</v>
      </c>
      <c r="S318" s="105" t="e">
        <f t="shared" si="69"/>
        <v>#REF!</v>
      </c>
      <c r="T318" s="88" t="e">
        <f t="shared" si="72"/>
        <v>#REF!</v>
      </c>
      <c r="U318" s="88" t="e">
        <f t="shared" si="73"/>
        <v>#REF!</v>
      </c>
      <c r="V318" s="88">
        <f t="shared" si="74"/>
        <v>0</v>
      </c>
      <c r="W318" s="100">
        <f t="shared" si="75"/>
        <v>0</v>
      </c>
      <c r="X318" s="92"/>
      <c r="Y318" s="10"/>
      <c r="Z318" s="10">
        <v>0</v>
      </c>
      <c r="AA318" s="10">
        <v>0</v>
      </c>
      <c r="AB318" s="10">
        <v>0</v>
      </c>
    </row>
    <row r="319" spans="1:28" x14ac:dyDescent="0.25">
      <c r="A319" t="e">
        <f t="shared" si="68"/>
        <v>#REF!</v>
      </c>
      <c r="B319" s="8"/>
      <c r="C319" s="9" t="s">
        <v>12</v>
      </c>
      <c r="D319" s="105" t="e">
        <f>'დაზუსტ. ბიუჯ.'!#REF!</f>
        <v>#REF!</v>
      </c>
      <c r="E319" s="88" t="e">
        <f>'დაზუსტ. საკუთ.'!#REF!</f>
        <v>#REF!</v>
      </c>
      <c r="F319" s="88" t="e">
        <f>'დაზუსტ. ბიუჯ. ფონდ.'!#REF!</f>
        <v>#REF!</v>
      </c>
      <c r="G319" s="88">
        <f>'გრანტის საკასო'!D318</f>
        <v>0</v>
      </c>
      <c r="H319" s="88">
        <f>'მიზნ.გრანტის საკასო '!D318</f>
        <v>0</v>
      </c>
      <c r="I319" s="105" t="e">
        <f>'დაზუსტ. ბიუჯ.'!#REF!-'დაზუსტ. ბიუჯ.'!#REF!</f>
        <v>#REF!</v>
      </c>
      <c r="J319" s="88" t="e">
        <f>'დაზუსტ. საკუთ.'!#REF!-'დაზუსტ. საკუთ.'!#REF!</f>
        <v>#REF!</v>
      </c>
      <c r="K319" s="88" t="e">
        <f>'დაზუსტ. ბიუჯ. ფონდ.'!#REF!-'დაზუსტ. ბიუჯ. ფონდ.'!#REF!</f>
        <v>#REF!</v>
      </c>
      <c r="L319" s="88">
        <f>'გრანტის საკასო'!E318</f>
        <v>0</v>
      </c>
      <c r="M319" s="100">
        <f>'მიზნ.გრანტის საკასო '!E318-'მიზნ.გრანტის საკასო '!D318</f>
        <v>0</v>
      </c>
      <c r="N319" s="105" t="e">
        <f>'დაზუსტ. ბიუჯ.'!#REF!-'დაზუსტ. ბიუჯ.'!#REF!</f>
        <v>#REF!</v>
      </c>
      <c r="O319" s="88" t="e">
        <f>'დაზუსტ. საკუთ.'!#REF!-'დაზუსტ. საკუთ.'!#REF!</f>
        <v>#REF!</v>
      </c>
      <c r="P319" s="88" t="e">
        <f>'დაზუსტ. ბიუჯ. ფონდ.'!#REF!</f>
        <v>#REF!</v>
      </c>
      <c r="Q319" s="88">
        <f>'გრანტის საკასო'!J318</f>
        <v>0</v>
      </c>
      <c r="R319" s="100">
        <f>'მიზნ.გრანტის საკასო '!J318-'მიზნ.გრანტის საკასო '!I318</f>
        <v>0</v>
      </c>
      <c r="S319" s="105" t="e">
        <f t="shared" si="69"/>
        <v>#REF!</v>
      </c>
      <c r="T319" s="88" t="e">
        <f t="shared" si="72"/>
        <v>#REF!</v>
      </c>
      <c r="U319" s="88" t="e">
        <f t="shared" si="73"/>
        <v>#REF!</v>
      </c>
      <c r="V319" s="88">
        <f t="shared" si="74"/>
        <v>0</v>
      </c>
      <c r="W319" s="100">
        <f t="shared" si="75"/>
        <v>0</v>
      </c>
      <c r="X319" s="92"/>
      <c r="Y319" s="10"/>
      <c r="Z319" s="10">
        <v>0</v>
      </c>
      <c r="AA319" s="10">
        <v>0</v>
      </c>
      <c r="AB319" s="10">
        <v>0</v>
      </c>
    </row>
    <row r="320" spans="1:28" x14ac:dyDescent="0.25">
      <c r="A320" t="e">
        <f t="shared" si="68"/>
        <v>#REF!</v>
      </c>
      <c r="B320" s="8"/>
      <c r="C320" s="9" t="s">
        <v>13</v>
      </c>
      <c r="D320" s="105" t="e">
        <f>'დაზუსტ. ბიუჯ.'!#REF!</f>
        <v>#REF!</v>
      </c>
      <c r="E320" s="88" t="e">
        <f>'დაზუსტ. საკუთ.'!#REF!</f>
        <v>#REF!</v>
      </c>
      <c r="F320" s="88" t="e">
        <f>'დაზუსტ. ბიუჯ. ფონდ.'!#REF!</f>
        <v>#REF!</v>
      </c>
      <c r="G320" s="88">
        <f>'გრანტის საკასო'!D319</f>
        <v>0</v>
      </c>
      <c r="H320" s="88">
        <f>'მიზნ.გრანტის საკასო '!D319</f>
        <v>0</v>
      </c>
      <c r="I320" s="105" t="e">
        <f>'დაზუსტ. ბიუჯ.'!#REF!-'დაზუსტ. ბიუჯ.'!#REF!</f>
        <v>#REF!</v>
      </c>
      <c r="J320" s="88" t="e">
        <f>'დაზუსტ. საკუთ.'!#REF!-'დაზუსტ. საკუთ.'!#REF!</f>
        <v>#REF!</v>
      </c>
      <c r="K320" s="88" t="e">
        <f>'დაზუსტ. ბიუჯ. ფონდ.'!#REF!-'დაზუსტ. ბიუჯ. ფონდ.'!#REF!</f>
        <v>#REF!</v>
      </c>
      <c r="L320" s="88">
        <f>'გრანტის საკასო'!E319</f>
        <v>0</v>
      </c>
      <c r="M320" s="100">
        <f>'მიზნ.გრანტის საკასო '!E319-'მიზნ.გრანტის საკასო '!D319</f>
        <v>0</v>
      </c>
      <c r="N320" s="105" t="e">
        <f>'დაზუსტ. ბიუჯ.'!#REF!-'დაზუსტ. ბიუჯ.'!#REF!</f>
        <v>#REF!</v>
      </c>
      <c r="O320" s="88" t="e">
        <f>'დაზუსტ. საკუთ.'!#REF!-'დაზუსტ. საკუთ.'!#REF!</f>
        <v>#REF!</v>
      </c>
      <c r="P320" s="88" t="e">
        <f>'დაზუსტ. ბიუჯ. ფონდ.'!#REF!</f>
        <v>#REF!</v>
      </c>
      <c r="Q320" s="88">
        <f>'გრანტის საკასო'!J319</f>
        <v>0</v>
      </c>
      <c r="R320" s="100">
        <f>'მიზნ.გრანტის საკასო '!J319-'მიზნ.გრანტის საკასო '!I319</f>
        <v>0</v>
      </c>
      <c r="S320" s="105" t="e">
        <f t="shared" si="69"/>
        <v>#REF!</v>
      </c>
      <c r="T320" s="88" t="e">
        <f t="shared" si="72"/>
        <v>#REF!</v>
      </c>
      <c r="U320" s="88" t="e">
        <f t="shared" si="73"/>
        <v>#REF!</v>
      </c>
      <c r="V320" s="88">
        <f t="shared" si="74"/>
        <v>0</v>
      </c>
      <c r="W320" s="100">
        <f t="shared" si="75"/>
        <v>0</v>
      </c>
      <c r="X320" s="92"/>
      <c r="Y320" s="10"/>
      <c r="Z320" s="10">
        <v>0</v>
      </c>
      <c r="AA320" s="10">
        <v>0</v>
      </c>
      <c r="AB320" s="10">
        <v>0</v>
      </c>
    </row>
    <row r="321" spans="1:28" x14ac:dyDescent="0.25">
      <c r="A321" t="e">
        <f t="shared" si="68"/>
        <v>#REF!</v>
      </c>
      <c r="B321" s="8"/>
      <c r="C321" s="9" t="s">
        <v>14</v>
      </c>
      <c r="D321" s="105" t="e">
        <f>'დაზუსტ. ბიუჯ.'!#REF!</f>
        <v>#REF!</v>
      </c>
      <c r="E321" s="88" t="e">
        <f>'დაზუსტ. საკუთ.'!#REF!</f>
        <v>#REF!</v>
      </c>
      <c r="F321" s="88" t="e">
        <f>'დაზუსტ. ბიუჯ. ფონდ.'!#REF!</f>
        <v>#REF!</v>
      </c>
      <c r="G321" s="88">
        <f>'გრანტის საკასო'!D320</f>
        <v>0</v>
      </c>
      <c r="H321" s="88">
        <f>'მიზნ.გრანტის საკასო '!D320</f>
        <v>0</v>
      </c>
      <c r="I321" s="105" t="e">
        <f>'დაზუსტ. ბიუჯ.'!#REF!-'დაზუსტ. ბიუჯ.'!#REF!</f>
        <v>#REF!</v>
      </c>
      <c r="J321" s="88" t="e">
        <f>'დაზუსტ. საკუთ.'!#REF!-'დაზუსტ. საკუთ.'!#REF!</f>
        <v>#REF!</v>
      </c>
      <c r="K321" s="88" t="e">
        <f>'დაზუსტ. ბიუჯ. ფონდ.'!#REF!-'დაზუსტ. ბიუჯ. ფონდ.'!#REF!</f>
        <v>#REF!</v>
      </c>
      <c r="L321" s="88">
        <f>'გრანტის საკასო'!E320</f>
        <v>0</v>
      </c>
      <c r="M321" s="100">
        <f>'მიზნ.გრანტის საკასო '!E320-'მიზნ.გრანტის საკასო '!D320</f>
        <v>0</v>
      </c>
      <c r="N321" s="105" t="e">
        <f>'დაზუსტ. ბიუჯ.'!#REF!-'დაზუსტ. ბიუჯ.'!#REF!</f>
        <v>#REF!</v>
      </c>
      <c r="O321" s="88" t="e">
        <f>'დაზუსტ. საკუთ.'!#REF!-'დაზუსტ. საკუთ.'!#REF!</f>
        <v>#REF!</v>
      </c>
      <c r="P321" s="88" t="e">
        <f>'დაზუსტ. ბიუჯ. ფონდ.'!#REF!</f>
        <v>#REF!</v>
      </c>
      <c r="Q321" s="88">
        <f>'გრანტის საკასო'!J320</f>
        <v>0</v>
      </c>
      <c r="R321" s="100">
        <f>'მიზნ.გრანტის საკასო '!J320-'მიზნ.გრანტის საკასო '!I320</f>
        <v>0</v>
      </c>
      <c r="S321" s="105" t="e">
        <f t="shared" si="69"/>
        <v>#REF!</v>
      </c>
      <c r="T321" s="88" t="e">
        <f t="shared" si="72"/>
        <v>#REF!</v>
      </c>
      <c r="U321" s="88" t="e">
        <f t="shared" si="73"/>
        <v>#REF!</v>
      </c>
      <c r="V321" s="88">
        <f t="shared" si="74"/>
        <v>0</v>
      </c>
      <c r="W321" s="100">
        <f t="shared" si="75"/>
        <v>0</v>
      </c>
      <c r="X321" s="92"/>
      <c r="Y321" s="10"/>
      <c r="Z321" s="10">
        <v>0</v>
      </c>
      <c r="AA321" s="10">
        <v>0</v>
      </c>
      <c r="AB321" s="10">
        <v>0</v>
      </c>
    </row>
    <row r="322" spans="1:28" x14ac:dyDescent="0.25">
      <c r="A322" t="e">
        <f t="shared" si="68"/>
        <v>#REF!</v>
      </c>
      <c r="B322" s="8"/>
      <c r="C322" s="9" t="s">
        <v>15</v>
      </c>
      <c r="D322" s="105" t="e">
        <f>'დაზუსტ. ბიუჯ.'!#REF!</f>
        <v>#REF!</v>
      </c>
      <c r="E322" s="88" t="e">
        <f>'დაზუსტ. საკუთ.'!#REF!</f>
        <v>#REF!</v>
      </c>
      <c r="F322" s="88" t="e">
        <f>'დაზუსტ. ბიუჯ. ფონდ.'!#REF!</f>
        <v>#REF!</v>
      </c>
      <c r="G322" s="88">
        <f>'გრანტის საკასო'!D321</f>
        <v>0</v>
      </c>
      <c r="H322" s="88">
        <f>'მიზნ.გრანტის საკასო '!D321</f>
        <v>0</v>
      </c>
      <c r="I322" s="105" t="e">
        <f>'დაზუსტ. ბიუჯ.'!#REF!-'დაზუსტ. ბიუჯ.'!#REF!</f>
        <v>#REF!</v>
      </c>
      <c r="J322" s="88" t="e">
        <f>'დაზუსტ. საკუთ.'!#REF!-'დაზუსტ. საკუთ.'!#REF!</f>
        <v>#REF!</v>
      </c>
      <c r="K322" s="88" t="e">
        <f>'დაზუსტ. ბიუჯ. ფონდ.'!#REF!-'დაზუსტ. ბიუჯ. ფონდ.'!#REF!</f>
        <v>#REF!</v>
      </c>
      <c r="L322" s="88">
        <f>'გრანტის საკასო'!E321</f>
        <v>0</v>
      </c>
      <c r="M322" s="100">
        <f>'მიზნ.გრანტის საკასო '!E321-'მიზნ.გრანტის საკასო '!D321</f>
        <v>0</v>
      </c>
      <c r="N322" s="105" t="e">
        <f>'დაზუსტ. ბიუჯ.'!#REF!-'დაზუსტ. ბიუჯ.'!#REF!</f>
        <v>#REF!</v>
      </c>
      <c r="O322" s="88" t="e">
        <f>'დაზუსტ. საკუთ.'!#REF!-'დაზუსტ. საკუთ.'!#REF!</f>
        <v>#REF!</v>
      </c>
      <c r="P322" s="88" t="e">
        <f>'დაზუსტ. ბიუჯ. ფონდ.'!#REF!</f>
        <v>#REF!</v>
      </c>
      <c r="Q322" s="88">
        <f>'გრანტის საკასო'!J321</f>
        <v>0</v>
      </c>
      <c r="R322" s="100">
        <f>'მიზნ.გრანტის საკასო '!J321-'მიზნ.გრანტის საკასო '!I321</f>
        <v>0</v>
      </c>
      <c r="S322" s="105" t="e">
        <f t="shared" si="69"/>
        <v>#REF!</v>
      </c>
      <c r="T322" s="88" t="e">
        <f t="shared" si="72"/>
        <v>#REF!</v>
      </c>
      <c r="U322" s="88" t="e">
        <f t="shared" si="73"/>
        <v>#REF!</v>
      </c>
      <c r="V322" s="88">
        <f t="shared" si="74"/>
        <v>0</v>
      </c>
      <c r="W322" s="100">
        <f t="shared" si="75"/>
        <v>0</v>
      </c>
      <c r="X322" s="92"/>
      <c r="Y322" s="10"/>
      <c r="Z322" s="10">
        <v>0</v>
      </c>
      <c r="AA322" s="10">
        <v>0</v>
      </c>
      <c r="AB322" s="10">
        <v>0</v>
      </c>
    </row>
    <row r="323" spans="1:28" x14ac:dyDescent="0.25">
      <c r="A323" t="e">
        <f t="shared" si="68"/>
        <v>#REF!</v>
      </c>
      <c r="B323" s="8"/>
      <c r="C323" s="9" t="s">
        <v>16</v>
      </c>
      <c r="D323" s="105" t="e">
        <f>'დაზუსტ. ბიუჯ.'!#REF!</f>
        <v>#REF!</v>
      </c>
      <c r="E323" s="88" t="e">
        <f>'დაზუსტ. საკუთ.'!#REF!</f>
        <v>#REF!</v>
      </c>
      <c r="F323" s="88" t="e">
        <f>'დაზუსტ. ბიუჯ. ფონდ.'!#REF!</f>
        <v>#REF!</v>
      </c>
      <c r="G323" s="88">
        <f>'გრანტის საკასო'!D322</f>
        <v>0</v>
      </c>
      <c r="H323" s="88">
        <f>'მიზნ.გრანტის საკასო '!D322</f>
        <v>0</v>
      </c>
      <c r="I323" s="105" t="e">
        <f>'დაზუსტ. ბიუჯ.'!#REF!-'დაზუსტ. ბიუჯ.'!#REF!</f>
        <v>#REF!</v>
      </c>
      <c r="J323" s="88" t="e">
        <f>'დაზუსტ. საკუთ.'!#REF!-'დაზუსტ. საკუთ.'!#REF!</f>
        <v>#REF!</v>
      </c>
      <c r="K323" s="88" t="e">
        <f>'დაზუსტ. ბიუჯ. ფონდ.'!#REF!-'დაზუსტ. ბიუჯ. ფონდ.'!#REF!</f>
        <v>#REF!</v>
      </c>
      <c r="L323" s="88">
        <f>'გრანტის საკასო'!E322</f>
        <v>0</v>
      </c>
      <c r="M323" s="100">
        <f>'მიზნ.გრანტის საკასო '!E322-'მიზნ.გრანტის საკასო '!D322</f>
        <v>0</v>
      </c>
      <c r="N323" s="105" t="e">
        <f>'დაზუსტ. ბიუჯ.'!#REF!-'დაზუსტ. ბიუჯ.'!#REF!</f>
        <v>#REF!</v>
      </c>
      <c r="O323" s="88" t="e">
        <f>'დაზუსტ. საკუთ.'!#REF!-'დაზუსტ. საკუთ.'!#REF!</f>
        <v>#REF!</v>
      </c>
      <c r="P323" s="88" t="e">
        <f>'დაზუსტ. ბიუჯ. ფონდ.'!#REF!</f>
        <v>#REF!</v>
      </c>
      <c r="Q323" s="88">
        <f>'გრანტის საკასო'!J322</f>
        <v>0</v>
      </c>
      <c r="R323" s="100">
        <f>'მიზნ.გრანტის საკასო '!J322-'მიზნ.გრანტის საკასო '!I322</f>
        <v>0</v>
      </c>
      <c r="S323" s="105" t="e">
        <f t="shared" si="69"/>
        <v>#REF!</v>
      </c>
      <c r="T323" s="88" t="e">
        <f t="shared" si="72"/>
        <v>#REF!</v>
      </c>
      <c r="U323" s="88" t="e">
        <f t="shared" si="73"/>
        <v>#REF!</v>
      </c>
      <c r="V323" s="88">
        <f t="shared" si="74"/>
        <v>0</v>
      </c>
      <c r="W323" s="100">
        <f t="shared" si="75"/>
        <v>0</v>
      </c>
      <c r="X323" s="92"/>
      <c r="Y323" s="10"/>
      <c r="Z323" s="10">
        <v>0</v>
      </c>
      <c r="AA323" s="10">
        <v>0</v>
      </c>
      <c r="AB323" s="10">
        <v>0</v>
      </c>
    </row>
    <row r="324" spans="1:28" x14ac:dyDescent="0.25">
      <c r="A324" t="e">
        <f t="shared" si="68"/>
        <v>#REF!</v>
      </c>
      <c r="B324" s="8"/>
      <c r="C324" s="9" t="s">
        <v>17</v>
      </c>
      <c r="D324" s="105" t="e">
        <f>'დაზუსტ. ბიუჯ.'!#REF!</f>
        <v>#REF!</v>
      </c>
      <c r="E324" s="88" t="e">
        <f>'დაზუსტ. საკუთ.'!#REF!</f>
        <v>#REF!</v>
      </c>
      <c r="F324" s="88" t="e">
        <f>'დაზუსტ. ბიუჯ. ფონდ.'!#REF!</f>
        <v>#REF!</v>
      </c>
      <c r="G324" s="88">
        <f>'გრანტის საკასო'!D323</f>
        <v>0</v>
      </c>
      <c r="H324" s="88">
        <f>'მიზნ.გრანტის საკასო '!D323</f>
        <v>0</v>
      </c>
      <c r="I324" s="105" t="e">
        <f>'დაზუსტ. ბიუჯ.'!#REF!-'დაზუსტ. ბიუჯ.'!#REF!</f>
        <v>#REF!</v>
      </c>
      <c r="J324" s="88" t="e">
        <f>'დაზუსტ. საკუთ.'!#REF!-'დაზუსტ. საკუთ.'!#REF!</f>
        <v>#REF!</v>
      </c>
      <c r="K324" s="88" t="e">
        <f>'დაზუსტ. ბიუჯ. ფონდ.'!#REF!-'დაზუსტ. ბიუჯ. ფონდ.'!#REF!</f>
        <v>#REF!</v>
      </c>
      <c r="L324" s="88">
        <f>'გრანტის საკასო'!E323</f>
        <v>0</v>
      </c>
      <c r="M324" s="100">
        <f>'მიზნ.გრანტის საკასო '!E323-'მიზნ.გრანტის საკასო '!D323</f>
        <v>0</v>
      </c>
      <c r="N324" s="105" t="e">
        <f>'დაზუსტ. ბიუჯ.'!#REF!-'დაზუსტ. ბიუჯ.'!#REF!</f>
        <v>#REF!</v>
      </c>
      <c r="O324" s="88" t="e">
        <f>'დაზუსტ. საკუთ.'!#REF!-'დაზუსტ. საკუთ.'!#REF!</f>
        <v>#REF!</v>
      </c>
      <c r="P324" s="88" t="e">
        <f>'დაზუსტ. ბიუჯ. ფონდ.'!#REF!</f>
        <v>#REF!</v>
      </c>
      <c r="Q324" s="88">
        <f>'გრანტის საკასო'!J323</f>
        <v>0</v>
      </c>
      <c r="R324" s="100">
        <f>'მიზნ.გრანტის საკასო '!J323-'მიზნ.გრანტის საკასო '!I323</f>
        <v>0</v>
      </c>
      <c r="S324" s="105" t="e">
        <f t="shared" si="69"/>
        <v>#REF!</v>
      </c>
      <c r="T324" s="88" t="e">
        <f t="shared" si="72"/>
        <v>#REF!</v>
      </c>
      <c r="U324" s="88" t="e">
        <f t="shared" si="73"/>
        <v>#REF!</v>
      </c>
      <c r="V324" s="88">
        <f t="shared" si="74"/>
        <v>0</v>
      </c>
      <c r="W324" s="100">
        <f t="shared" si="75"/>
        <v>0</v>
      </c>
      <c r="X324" s="92"/>
      <c r="Y324" s="10"/>
      <c r="Z324" s="10">
        <v>0</v>
      </c>
      <c r="AA324" s="10">
        <v>0</v>
      </c>
      <c r="AB324" s="10">
        <v>0</v>
      </c>
    </row>
    <row r="325" spans="1:28" x14ac:dyDescent="0.25">
      <c r="A325" t="e">
        <f t="shared" ref="A325:A388" si="83">IF(OR(D325&lt;&gt;0,E325&lt;&gt;0,F325&lt;&gt;0,G325&lt;&gt;0,H325&lt;&gt;0,),"a","b")</f>
        <v>#REF!</v>
      </c>
      <c r="B325" s="5"/>
      <c r="C325" s="6" t="s">
        <v>18</v>
      </c>
      <c r="D325" s="104" t="e">
        <f>'დაზუსტ. ბიუჯ.'!#REF!</f>
        <v>#REF!</v>
      </c>
      <c r="E325" s="87" t="e">
        <f>'დაზუსტ. საკუთ.'!#REF!</f>
        <v>#REF!</v>
      </c>
      <c r="F325" s="87" t="e">
        <f>'დაზუსტ. ბიუჯ. ფონდ.'!#REF!</f>
        <v>#REF!</v>
      </c>
      <c r="G325" s="87">
        <f>'გრანტის საკასო'!D324</f>
        <v>0</v>
      </c>
      <c r="H325" s="87">
        <f>'მიზნ.გრანტის საკასო '!D324</f>
        <v>0</v>
      </c>
      <c r="I325" s="104" t="e">
        <f>'დაზუსტ. ბიუჯ.'!#REF!-'დაზუსტ. ბიუჯ.'!#REF!</f>
        <v>#REF!</v>
      </c>
      <c r="J325" s="87" t="e">
        <f>'დაზუსტ. საკუთ.'!#REF!-'დაზუსტ. საკუთ.'!#REF!</f>
        <v>#REF!</v>
      </c>
      <c r="K325" s="87" t="e">
        <f>'დაზუსტ. ბიუჯ. ფონდ.'!#REF!-'დაზუსტ. ბიუჯ. ფონდ.'!#REF!</f>
        <v>#REF!</v>
      </c>
      <c r="L325" s="87">
        <f>'გრანტის საკასო'!E324</f>
        <v>0</v>
      </c>
      <c r="M325" s="99">
        <f>'მიზნ.გრანტის საკასო '!E324-'მიზნ.გრანტის საკასო '!D324</f>
        <v>0</v>
      </c>
      <c r="N325" s="104" t="e">
        <f>'დაზუსტ. ბიუჯ.'!#REF!-'დაზუსტ. ბიუჯ.'!#REF!</f>
        <v>#REF!</v>
      </c>
      <c r="O325" s="87" t="e">
        <f>'დაზუსტ. საკუთ.'!#REF!-'დაზუსტ. საკუთ.'!#REF!</f>
        <v>#REF!</v>
      </c>
      <c r="P325" s="87" t="e">
        <f>'დაზუსტ. ბიუჯ. ფონდ.'!#REF!</f>
        <v>#REF!</v>
      </c>
      <c r="Q325" s="87">
        <f>'გრანტის საკასო'!J324</f>
        <v>0</v>
      </c>
      <c r="R325" s="99">
        <f>'მიზნ.გრანტის საკასო '!J324-'მიზნ.გრანტის საკასო '!I324</f>
        <v>0</v>
      </c>
      <c r="S325" s="104" t="e">
        <f t="shared" ref="S325:S388" si="84">N325+I325+D325</f>
        <v>#REF!</v>
      </c>
      <c r="T325" s="87" t="e">
        <f t="shared" si="72"/>
        <v>#REF!</v>
      </c>
      <c r="U325" s="87" t="e">
        <f t="shared" si="73"/>
        <v>#REF!</v>
      </c>
      <c r="V325" s="87">
        <f t="shared" si="74"/>
        <v>0</v>
      </c>
      <c r="W325" s="99">
        <f t="shared" si="75"/>
        <v>0</v>
      </c>
      <c r="X325" s="91"/>
      <c r="Y325" s="7"/>
      <c r="Z325" s="7">
        <v>0</v>
      </c>
      <c r="AA325" s="7">
        <v>0</v>
      </c>
      <c r="AB325" s="7">
        <v>0</v>
      </c>
    </row>
    <row r="326" spans="1:28" x14ac:dyDescent="0.25">
      <c r="A326" t="e">
        <f t="shared" si="83"/>
        <v>#REF!</v>
      </c>
      <c r="B326" s="5"/>
      <c r="C326" s="6" t="s">
        <v>19</v>
      </c>
      <c r="D326" s="104" t="e">
        <f>'დაზუსტ. ბიუჯ.'!#REF!</f>
        <v>#REF!</v>
      </c>
      <c r="E326" s="87" t="e">
        <f>'დაზუსტ. საკუთ.'!#REF!</f>
        <v>#REF!</v>
      </c>
      <c r="F326" s="87" t="e">
        <f>'დაზუსტ. ბიუჯ. ფონდ.'!#REF!</f>
        <v>#REF!</v>
      </c>
      <c r="G326" s="87">
        <f>'გრანტის საკასო'!D325</f>
        <v>0</v>
      </c>
      <c r="H326" s="87">
        <f>'მიზნ.გრანტის საკასო '!D325</f>
        <v>0</v>
      </c>
      <c r="I326" s="104" t="e">
        <f>'დაზუსტ. ბიუჯ.'!#REF!-'დაზუსტ. ბიუჯ.'!#REF!</f>
        <v>#REF!</v>
      </c>
      <c r="J326" s="87" t="e">
        <f>'დაზუსტ. საკუთ.'!#REF!-'დაზუსტ. საკუთ.'!#REF!</f>
        <v>#REF!</v>
      </c>
      <c r="K326" s="87" t="e">
        <f>'დაზუსტ. ბიუჯ. ფონდ.'!#REF!-'დაზუსტ. ბიუჯ. ფონდ.'!#REF!</f>
        <v>#REF!</v>
      </c>
      <c r="L326" s="87">
        <f>'გრანტის საკასო'!E325</f>
        <v>0</v>
      </c>
      <c r="M326" s="99">
        <f>'მიზნ.გრანტის საკასო '!E325-'მიზნ.გრანტის საკასო '!D325</f>
        <v>0</v>
      </c>
      <c r="N326" s="104" t="e">
        <f>'დაზუსტ. ბიუჯ.'!#REF!-'დაზუსტ. ბიუჯ.'!#REF!</f>
        <v>#REF!</v>
      </c>
      <c r="O326" s="87" t="e">
        <f>'დაზუსტ. საკუთ.'!#REF!-'დაზუსტ. საკუთ.'!#REF!</f>
        <v>#REF!</v>
      </c>
      <c r="P326" s="87" t="e">
        <f>'დაზუსტ. ბიუჯ. ფონდ.'!#REF!</f>
        <v>#REF!</v>
      </c>
      <c r="Q326" s="87">
        <f>'გრანტის საკასო'!J325</f>
        <v>0</v>
      </c>
      <c r="R326" s="99">
        <f>'მიზნ.გრანტის საკასო '!J325-'მიზნ.გრანტის საკასო '!I325</f>
        <v>0</v>
      </c>
      <c r="S326" s="104" t="e">
        <f t="shared" si="84"/>
        <v>#REF!</v>
      </c>
      <c r="T326" s="87" t="e">
        <f t="shared" si="72"/>
        <v>#REF!</v>
      </c>
      <c r="U326" s="87" t="e">
        <f t="shared" si="73"/>
        <v>#REF!</v>
      </c>
      <c r="V326" s="87">
        <f t="shared" si="74"/>
        <v>0</v>
      </c>
      <c r="W326" s="99">
        <f t="shared" si="75"/>
        <v>0</v>
      </c>
      <c r="X326" s="91"/>
      <c r="Y326" s="7"/>
      <c r="Z326" s="7">
        <v>0</v>
      </c>
      <c r="AA326" s="7">
        <v>0</v>
      </c>
      <c r="AB326" s="7">
        <v>0</v>
      </c>
    </row>
    <row r="327" spans="1:28" ht="15.75" thickBot="1" x14ac:dyDescent="0.3">
      <c r="A327" t="e">
        <f t="shared" si="83"/>
        <v>#REF!</v>
      </c>
      <c r="B327" s="11"/>
      <c r="C327" s="12" t="s">
        <v>20</v>
      </c>
      <c r="D327" s="106" t="e">
        <f>'დაზუსტ. ბიუჯ.'!#REF!</f>
        <v>#REF!</v>
      </c>
      <c r="E327" s="89" t="e">
        <f>'დაზუსტ. საკუთ.'!#REF!</f>
        <v>#REF!</v>
      </c>
      <c r="F327" s="89" t="e">
        <f>'დაზუსტ. ბიუჯ. ფონდ.'!#REF!</f>
        <v>#REF!</v>
      </c>
      <c r="G327" s="89">
        <f>'გრანტის საკასო'!D326</f>
        <v>0</v>
      </c>
      <c r="H327" s="89">
        <f>'მიზნ.გრანტის საკასო '!D326</f>
        <v>0</v>
      </c>
      <c r="I327" s="106" t="e">
        <f>'დაზუსტ. ბიუჯ.'!#REF!-'დაზუსტ. ბიუჯ.'!#REF!</f>
        <v>#REF!</v>
      </c>
      <c r="J327" s="89" t="e">
        <f>'დაზუსტ. საკუთ.'!#REF!-'დაზუსტ. საკუთ.'!#REF!</f>
        <v>#REF!</v>
      </c>
      <c r="K327" s="89" t="e">
        <f>'დაზუსტ. ბიუჯ. ფონდ.'!#REF!-'დაზუსტ. ბიუჯ. ფონდ.'!#REF!</f>
        <v>#REF!</v>
      </c>
      <c r="L327" s="89">
        <f>'გრანტის საკასო'!E326</f>
        <v>0</v>
      </c>
      <c r="M327" s="101">
        <f>'მიზნ.გრანტის საკასო '!E326-'მიზნ.გრანტის საკასო '!D326</f>
        <v>0</v>
      </c>
      <c r="N327" s="106" t="e">
        <f>'დაზუსტ. ბიუჯ.'!#REF!-'დაზუსტ. ბიუჯ.'!#REF!</f>
        <v>#REF!</v>
      </c>
      <c r="O327" s="89" t="e">
        <f>'დაზუსტ. საკუთ.'!#REF!-'დაზუსტ. საკუთ.'!#REF!</f>
        <v>#REF!</v>
      </c>
      <c r="P327" s="89" t="e">
        <f>'დაზუსტ. ბიუჯ. ფონდ.'!#REF!</f>
        <v>#REF!</v>
      </c>
      <c r="Q327" s="89">
        <f>'გრანტის საკასო'!J326</f>
        <v>0</v>
      </c>
      <c r="R327" s="101">
        <f>'მიზნ.გრანტის საკასო '!J326-'მიზნ.გრანტის საკასო '!I326</f>
        <v>0</v>
      </c>
      <c r="S327" s="106" t="e">
        <f t="shared" si="84"/>
        <v>#REF!</v>
      </c>
      <c r="T327" s="89" t="e">
        <f t="shared" si="72"/>
        <v>#REF!</v>
      </c>
      <c r="U327" s="89" t="e">
        <f t="shared" si="73"/>
        <v>#REF!</v>
      </c>
      <c r="V327" s="89">
        <f t="shared" si="74"/>
        <v>0</v>
      </c>
      <c r="W327" s="101">
        <f t="shared" si="75"/>
        <v>0</v>
      </c>
      <c r="X327" s="93"/>
      <c r="Y327" s="13"/>
      <c r="Z327" s="13">
        <v>0</v>
      </c>
      <c r="AA327" s="13">
        <v>0</v>
      </c>
      <c r="AB327" s="13">
        <v>0</v>
      </c>
    </row>
    <row r="328" spans="1:28" ht="32.25" customHeight="1" thickTop="1" thickBot="1" x14ac:dyDescent="0.3">
      <c r="A328" t="e">
        <f t="shared" si="83"/>
        <v>#REF!</v>
      </c>
      <c r="B328" s="3" t="s">
        <v>71</v>
      </c>
      <c r="C328" s="4" t="s">
        <v>72</v>
      </c>
      <c r="D328" s="103" t="e">
        <f>'დაზუსტ. ბიუჯ.'!#REF!</f>
        <v>#REF!</v>
      </c>
      <c r="E328" s="86" t="e">
        <f>'დაზუსტ. საკუთ.'!#REF!</f>
        <v>#REF!</v>
      </c>
      <c r="F328" s="86" t="e">
        <f>'დაზუსტ. ბიუჯ. ფონდ.'!#REF!</f>
        <v>#REF!</v>
      </c>
      <c r="G328" s="86">
        <f>'გრანტის საკასო'!D327</f>
        <v>0</v>
      </c>
      <c r="H328" s="86">
        <f>'მიზნ.გრანტის საკასო '!D327</f>
        <v>0</v>
      </c>
      <c r="I328" s="103" t="e">
        <f>'დაზუსტ. ბიუჯ.'!#REF!-'დაზუსტ. ბიუჯ.'!#REF!</f>
        <v>#REF!</v>
      </c>
      <c r="J328" s="86" t="e">
        <f>'დაზუსტ. საკუთ.'!#REF!-'დაზუსტ. საკუთ.'!#REF!</f>
        <v>#REF!</v>
      </c>
      <c r="K328" s="86" t="e">
        <f>'დაზუსტ. ბიუჯ. ფონდ.'!#REF!-'დაზუსტ. ბიუჯ. ფონდ.'!#REF!</f>
        <v>#REF!</v>
      </c>
      <c r="L328" s="86">
        <f>'გრანტის საკასო'!E327</f>
        <v>0</v>
      </c>
      <c r="M328" s="102">
        <f>'მიზნ.გრანტის საკასო '!E327-'მიზნ.გრანტის საკასო '!D327</f>
        <v>0</v>
      </c>
      <c r="N328" s="103" t="e">
        <f>'დაზუსტ. ბიუჯ.'!#REF!-'დაზუსტ. ბიუჯ.'!#REF!</f>
        <v>#REF!</v>
      </c>
      <c r="O328" s="86" t="e">
        <f>'დაზუსტ. საკუთ.'!#REF!-'დაზუსტ. საკუთ.'!#REF!</f>
        <v>#REF!</v>
      </c>
      <c r="P328" s="86" t="e">
        <f>'დაზუსტ. ბიუჯ. ფონდ.'!#REF!</f>
        <v>#REF!</v>
      </c>
      <c r="Q328" s="86">
        <f>'გრანტის საკასო'!J327</f>
        <v>0</v>
      </c>
      <c r="R328" s="102">
        <f>'მიზნ.გრანტის საკასო '!J327-'მიზნ.გრანტის საკასო '!I327</f>
        <v>0</v>
      </c>
      <c r="S328" s="103" t="e">
        <f t="shared" si="84"/>
        <v>#REF!</v>
      </c>
      <c r="T328" s="86" t="e">
        <f t="shared" si="72"/>
        <v>#REF!</v>
      </c>
      <c r="U328" s="86" t="e">
        <f t="shared" si="73"/>
        <v>#REF!</v>
      </c>
      <c r="V328" s="86">
        <f t="shared" si="74"/>
        <v>0</v>
      </c>
      <c r="W328" s="102">
        <f t="shared" si="75"/>
        <v>0</v>
      </c>
      <c r="X328" s="94"/>
      <c r="Y328" s="4"/>
      <c r="Z328" s="4">
        <f t="shared" ref="Z328:AB328" si="85">SUM(Z329,Z337,Z338,Z339)</f>
        <v>0</v>
      </c>
      <c r="AA328" s="4">
        <f t="shared" si="85"/>
        <v>0</v>
      </c>
      <c r="AB328" s="4">
        <f t="shared" si="85"/>
        <v>0</v>
      </c>
    </row>
    <row r="329" spans="1:28" ht="15.75" thickTop="1" x14ac:dyDescent="0.25">
      <c r="A329" t="e">
        <f t="shared" si="83"/>
        <v>#REF!</v>
      </c>
      <c r="B329" s="5"/>
      <c r="C329" s="6" t="s">
        <v>10</v>
      </c>
      <c r="D329" s="104" t="e">
        <f>'დაზუსტ. ბიუჯ.'!#REF!</f>
        <v>#REF!</v>
      </c>
      <c r="E329" s="87" t="e">
        <f>'დაზუსტ. საკუთ.'!#REF!</f>
        <v>#REF!</v>
      </c>
      <c r="F329" s="87" t="e">
        <f>'დაზუსტ. ბიუჯ. ფონდ.'!#REF!</f>
        <v>#REF!</v>
      </c>
      <c r="G329" s="87">
        <f>'გრანტის საკასო'!D328</f>
        <v>0</v>
      </c>
      <c r="H329" s="87">
        <f>'მიზნ.გრანტის საკასო '!D328</f>
        <v>0</v>
      </c>
      <c r="I329" s="104" t="e">
        <f>'დაზუსტ. ბიუჯ.'!#REF!-'დაზუსტ. ბიუჯ.'!#REF!</f>
        <v>#REF!</v>
      </c>
      <c r="J329" s="87" t="e">
        <f>'დაზუსტ. საკუთ.'!#REF!-'დაზუსტ. საკუთ.'!#REF!</f>
        <v>#REF!</v>
      </c>
      <c r="K329" s="87" t="e">
        <f>'დაზუსტ. ბიუჯ. ფონდ.'!#REF!-'დაზუსტ. ბიუჯ. ფონდ.'!#REF!</f>
        <v>#REF!</v>
      </c>
      <c r="L329" s="87">
        <f>'გრანტის საკასო'!E328</f>
        <v>0</v>
      </c>
      <c r="M329" s="99">
        <f>'მიზნ.გრანტის საკასო '!E328-'მიზნ.გრანტის საკასო '!D328</f>
        <v>0</v>
      </c>
      <c r="N329" s="104" t="e">
        <f>'დაზუსტ. ბიუჯ.'!#REF!-'დაზუსტ. ბიუჯ.'!#REF!</f>
        <v>#REF!</v>
      </c>
      <c r="O329" s="87" t="e">
        <f>'დაზუსტ. საკუთ.'!#REF!-'დაზუსტ. საკუთ.'!#REF!</f>
        <v>#REF!</v>
      </c>
      <c r="P329" s="87" t="e">
        <f>'დაზუსტ. ბიუჯ. ფონდ.'!#REF!</f>
        <v>#REF!</v>
      </c>
      <c r="Q329" s="87">
        <f>'გრანტის საკასო'!J328</f>
        <v>0</v>
      </c>
      <c r="R329" s="99">
        <f>'მიზნ.გრანტის საკასო '!J328-'მიზნ.გრანტის საკასო '!I328</f>
        <v>0</v>
      </c>
      <c r="S329" s="104" t="e">
        <f t="shared" si="84"/>
        <v>#REF!</v>
      </c>
      <c r="T329" s="87" t="e">
        <f t="shared" si="72"/>
        <v>#REF!</v>
      </c>
      <c r="U329" s="87" t="e">
        <f t="shared" si="73"/>
        <v>#REF!</v>
      </c>
      <c r="V329" s="87">
        <f t="shared" si="74"/>
        <v>0</v>
      </c>
      <c r="W329" s="99">
        <f t="shared" si="75"/>
        <v>0</v>
      </c>
      <c r="X329" s="91"/>
      <c r="Y329" s="7"/>
      <c r="Z329" s="7">
        <f t="shared" ref="Z329:AB329" si="86">SUM(Z330:Z336)</f>
        <v>0</v>
      </c>
      <c r="AA329" s="7">
        <f t="shared" si="86"/>
        <v>0</v>
      </c>
      <c r="AB329" s="7">
        <f t="shared" si="86"/>
        <v>0</v>
      </c>
    </row>
    <row r="330" spans="1:28" x14ac:dyDescent="0.25">
      <c r="A330" t="e">
        <f t="shared" si="83"/>
        <v>#REF!</v>
      </c>
      <c r="B330" s="8"/>
      <c r="C330" s="9" t="s">
        <v>11</v>
      </c>
      <c r="D330" s="105" t="e">
        <f>'დაზუსტ. ბიუჯ.'!#REF!</f>
        <v>#REF!</v>
      </c>
      <c r="E330" s="88" t="e">
        <f>'დაზუსტ. საკუთ.'!#REF!</f>
        <v>#REF!</v>
      </c>
      <c r="F330" s="88" t="e">
        <f>'დაზუსტ. ბიუჯ. ფონდ.'!#REF!</f>
        <v>#REF!</v>
      </c>
      <c r="G330" s="88">
        <f>'გრანტის საკასო'!D329</f>
        <v>0</v>
      </c>
      <c r="H330" s="88">
        <f>'მიზნ.გრანტის საკასო '!D329</f>
        <v>0</v>
      </c>
      <c r="I330" s="105" t="e">
        <f>'დაზუსტ. ბიუჯ.'!#REF!-'დაზუსტ. ბიუჯ.'!#REF!</f>
        <v>#REF!</v>
      </c>
      <c r="J330" s="88" t="e">
        <f>'დაზუსტ. საკუთ.'!#REF!-'დაზუსტ. საკუთ.'!#REF!</f>
        <v>#REF!</v>
      </c>
      <c r="K330" s="88" t="e">
        <f>'დაზუსტ. ბიუჯ. ფონდ.'!#REF!-'დაზუსტ. ბიუჯ. ფონდ.'!#REF!</f>
        <v>#REF!</v>
      </c>
      <c r="L330" s="88">
        <f>'გრანტის საკასო'!E329</f>
        <v>0</v>
      </c>
      <c r="M330" s="100">
        <f>'მიზნ.გრანტის საკასო '!E329-'მიზნ.გრანტის საკასო '!D329</f>
        <v>0</v>
      </c>
      <c r="N330" s="105" t="e">
        <f>'დაზუსტ. ბიუჯ.'!#REF!-'დაზუსტ. ბიუჯ.'!#REF!</f>
        <v>#REF!</v>
      </c>
      <c r="O330" s="88" t="e">
        <f>'დაზუსტ. საკუთ.'!#REF!-'დაზუსტ. საკუთ.'!#REF!</f>
        <v>#REF!</v>
      </c>
      <c r="P330" s="88" t="e">
        <f>'დაზუსტ. ბიუჯ. ფონდ.'!#REF!</f>
        <v>#REF!</v>
      </c>
      <c r="Q330" s="88">
        <f>'გრანტის საკასო'!J329</f>
        <v>0</v>
      </c>
      <c r="R330" s="100">
        <f>'მიზნ.გრანტის საკასო '!J329-'მიზნ.გრანტის საკასო '!I329</f>
        <v>0</v>
      </c>
      <c r="S330" s="105" t="e">
        <f t="shared" si="84"/>
        <v>#REF!</v>
      </c>
      <c r="T330" s="88" t="e">
        <f t="shared" si="72"/>
        <v>#REF!</v>
      </c>
      <c r="U330" s="88" t="e">
        <f t="shared" si="73"/>
        <v>#REF!</v>
      </c>
      <c r="V330" s="88">
        <f t="shared" si="74"/>
        <v>0</v>
      </c>
      <c r="W330" s="100">
        <f t="shared" si="75"/>
        <v>0</v>
      </c>
      <c r="X330" s="92"/>
      <c r="Y330" s="10"/>
      <c r="Z330" s="10">
        <v>0</v>
      </c>
      <c r="AA330" s="10">
        <v>0</v>
      </c>
      <c r="AB330" s="10">
        <v>0</v>
      </c>
    </row>
    <row r="331" spans="1:28" x14ac:dyDescent="0.25">
      <c r="A331" t="e">
        <f t="shared" si="83"/>
        <v>#REF!</v>
      </c>
      <c r="B331" s="8"/>
      <c r="C331" s="9" t="s">
        <v>12</v>
      </c>
      <c r="D331" s="105" t="e">
        <f>'დაზუსტ. ბიუჯ.'!#REF!</f>
        <v>#REF!</v>
      </c>
      <c r="E331" s="88" t="e">
        <f>'დაზუსტ. საკუთ.'!#REF!</f>
        <v>#REF!</v>
      </c>
      <c r="F331" s="88" t="e">
        <f>'დაზუსტ. ბიუჯ. ფონდ.'!#REF!</f>
        <v>#REF!</v>
      </c>
      <c r="G331" s="88">
        <f>'გრანტის საკასო'!D330</f>
        <v>0</v>
      </c>
      <c r="H331" s="88">
        <f>'მიზნ.გრანტის საკასო '!D330</f>
        <v>0</v>
      </c>
      <c r="I331" s="105" t="e">
        <f>'დაზუსტ. ბიუჯ.'!#REF!-'დაზუსტ. ბიუჯ.'!#REF!</f>
        <v>#REF!</v>
      </c>
      <c r="J331" s="88" t="e">
        <f>'დაზუსტ. საკუთ.'!#REF!-'დაზუსტ. საკუთ.'!#REF!</f>
        <v>#REF!</v>
      </c>
      <c r="K331" s="88" t="e">
        <f>'დაზუსტ. ბიუჯ. ფონდ.'!#REF!-'დაზუსტ. ბიუჯ. ფონდ.'!#REF!</f>
        <v>#REF!</v>
      </c>
      <c r="L331" s="88">
        <f>'გრანტის საკასო'!E330</f>
        <v>0</v>
      </c>
      <c r="M331" s="100">
        <f>'მიზნ.გრანტის საკასო '!E330-'მიზნ.გრანტის საკასო '!D330</f>
        <v>0</v>
      </c>
      <c r="N331" s="105" t="e">
        <f>'დაზუსტ. ბიუჯ.'!#REF!-'დაზუსტ. ბიუჯ.'!#REF!</f>
        <v>#REF!</v>
      </c>
      <c r="O331" s="88" t="e">
        <f>'დაზუსტ. საკუთ.'!#REF!-'დაზუსტ. საკუთ.'!#REF!</f>
        <v>#REF!</v>
      </c>
      <c r="P331" s="88" t="e">
        <f>'დაზუსტ. ბიუჯ. ფონდ.'!#REF!</f>
        <v>#REF!</v>
      </c>
      <c r="Q331" s="88">
        <f>'გრანტის საკასო'!J330</f>
        <v>0</v>
      </c>
      <c r="R331" s="100">
        <f>'მიზნ.გრანტის საკასო '!J330-'მიზნ.გრანტის საკასო '!I330</f>
        <v>0</v>
      </c>
      <c r="S331" s="105" t="e">
        <f t="shared" si="84"/>
        <v>#REF!</v>
      </c>
      <c r="T331" s="88" t="e">
        <f t="shared" si="72"/>
        <v>#REF!</v>
      </c>
      <c r="U331" s="88" t="e">
        <f t="shared" si="73"/>
        <v>#REF!</v>
      </c>
      <c r="V331" s="88">
        <f t="shared" si="74"/>
        <v>0</v>
      </c>
      <c r="W331" s="100">
        <f t="shared" si="75"/>
        <v>0</v>
      </c>
      <c r="X331" s="92"/>
      <c r="Y331" s="10"/>
      <c r="Z331" s="10">
        <v>0</v>
      </c>
      <c r="AA331" s="10">
        <v>0</v>
      </c>
      <c r="AB331" s="10">
        <v>0</v>
      </c>
    </row>
    <row r="332" spans="1:28" x14ac:dyDescent="0.25">
      <c r="A332" t="e">
        <f t="shared" si="83"/>
        <v>#REF!</v>
      </c>
      <c r="B332" s="8"/>
      <c r="C332" s="9" t="s">
        <v>13</v>
      </c>
      <c r="D332" s="105" t="e">
        <f>'დაზუსტ. ბიუჯ.'!#REF!</f>
        <v>#REF!</v>
      </c>
      <c r="E332" s="88" t="e">
        <f>'დაზუსტ. საკუთ.'!#REF!</f>
        <v>#REF!</v>
      </c>
      <c r="F332" s="88" t="e">
        <f>'დაზუსტ. ბიუჯ. ფონდ.'!#REF!</f>
        <v>#REF!</v>
      </c>
      <c r="G332" s="88">
        <f>'გრანტის საკასო'!D331</f>
        <v>0</v>
      </c>
      <c r="H332" s="88">
        <f>'მიზნ.გრანტის საკასო '!D331</f>
        <v>0</v>
      </c>
      <c r="I332" s="105" t="e">
        <f>'დაზუსტ. ბიუჯ.'!#REF!-'დაზუსტ. ბიუჯ.'!#REF!</f>
        <v>#REF!</v>
      </c>
      <c r="J332" s="88" t="e">
        <f>'დაზუსტ. საკუთ.'!#REF!-'დაზუსტ. საკუთ.'!#REF!</f>
        <v>#REF!</v>
      </c>
      <c r="K332" s="88" t="e">
        <f>'დაზუსტ. ბიუჯ. ფონდ.'!#REF!-'დაზუსტ. ბიუჯ. ფონდ.'!#REF!</f>
        <v>#REF!</v>
      </c>
      <c r="L332" s="88">
        <f>'გრანტის საკასო'!E331</f>
        <v>0</v>
      </c>
      <c r="M332" s="100">
        <f>'მიზნ.გრანტის საკასო '!E331-'მიზნ.გრანტის საკასო '!D331</f>
        <v>0</v>
      </c>
      <c r="N332" s="105" t="e">
        <f>'დაზუსტ. ბიუჯ.'!#REF!-'დაზუსტ. ბიუჯ.'!#REF!</f>
        <v>#REF!</v>
      </c>
      <c r="O332" s="88" t="e">
        <f>'დაზუსტ. საკუთ.'!#REF!-'დაზუსტ. საკუთ.'!#REF!</f>
        <v>#REF!</v>
      </c>
      <c r="P332" s="88" t="e">
        <f>'დაზუსტ. ბიუჯ. ფონდ.'!#REF!</f>
        <v>#REF!</v>
      </c>
      <c r="Q332" s="88">
        <f>'გრანტის საკასო'!J331</f>
        <v>0</v>
      </c>
      <c r="R332" s="100">
        <f>'მიზნ.გრანტის საკასო '!J331-'მიზნ.გრანტის საკასო '!I331</f>
        <v>0</v>
      </c>
      <c r="S332" s="105" t="e">
        <f t="shared" si="84"/>
        <v>#REF!</v>
      </c>
      <c r="T332" s="88" t="e">
        <f t="shared" si="72"/>
        <v>#REF!</v>
      </c>
      <c r="U332" s="88" t="e">
        <f t="shared" si="73"/>
        <v>#REF!</v>
      </c>
      <c r="V332" s="88">
        <f t="shared" si="74"/>
        <v>0</v>
      </c>
      <c r="W332" s="100">
        <f t="shared" si="75"/>
        <v>0</v>
      </c>
      <c r="X332" s="92"/>
      <c r="Y332" s="10"/>
      <c r="Z332" s="10">
        <v>0</v>
      </c>
      <c r="AA332" s="10">
        <v>0</v>
      </c>
      <c r="AB332" s="10">
        <v>0</v>
      </c>
    </row>
    <row r="333" spans="1:28" x14ac:dyDescent="0.25">
      <c r="A333" t="e">
        <f t="shared" si="83"/>
        <v>#REF!</v>
      </c>
      <c r="B333" s="8"/>
      <c r="C333" s="9" t="s">
        <v>14</v>
      </c>
      <c r="D333" s="105" t="e">
        <f>'დაზუსტ. ბიუჯ.'!#REF!</f>
        <v>#REF!</v>
      </c>
      <c r="E333" s="88" t="e">
        <f>'დაზუსტ. საკუთ.'!#REF!</f>
        <v>#REF!</v>
      </c>
      <c r="F333" s="88" t="e">
        <f>'დაზუსტ. ბიუჯ. ფონდ.'!#REF!</f>
        <v>#REF!</v>
      </c>
      <c r="G333" s="88">
        <f>'გრანტის საკასო'!D332</f>
        <v>0</v>
      </c>
      <c r="H333" s="88">
        <f>'მიზნ.გრანტის საკასო '!D332</f>
        <v>0</v>
      </c>
      <c r="I333" s="105" t="e">
        <f>'დაზუსტ. ბიუჯ.'!#REF!-'დაზუსტ. ბიუჯ.'!#REF!</f>
        <v>#REF!</v>
      </c>
      <c r="J333" s="88" t="e">
        <f>'დაზუსტ. საკუთ.'!#REF!-'დაზუსტ. საკუთ.'!#REF!</f>
        <v>#REF!</v>
      </c>
      <c r="K333" s="88" t="e">
        <f>'დაზუსტ. ბიუჯ. ფონდ.'!#REF!-'დაზუსტ. ბიუჯ. ფონდ.'!#REF!</f>
        <v>#REF!</v>
      </c>
      <c r="L333" s="88">
        <f>'გრანტის საკასო'!E332</f>
        <v>0</v>
      </c>
      <c r="M333" s="100">
        <f>'მიზნ.გრანტის საკასო '!E332-'მიზნ.გრანტის საკასო '!D332</f>
        <v>0</v>
      </c>
      <c r="N333" s="105" t="e">
        <f>'დაზუსტ. ბიუჯ.'!#REF!-'დაზუსტ. ბიუჯ.'!#REF!</f>
        <v>#REF!</v>
      </c>
      <c r="O333" s="88" t="e">
        <f>'დაზუსტ. საკუთ.'!#REF!-'დაზუსტ. საკუთ.'!#REF!</f>
        <v>#REF!</v>
      </c>
      <c r="P333" s="88" t="e">
        <f>'დაზუსტ. ბიუჯ. ფონდ.'!#REF!</f>
        <v>#REF!</v>
      </c>
      <c r="Q333" s="88">
        <f>'გრანტის საკასო'!J332</f>
        <v>0</v>
      </c>
      <c r="R333" s="100">
        <f>'მიზნ.გრანტის საკასო '!J332-'მიზნ.გრანტის საკასო '!I332</f>
        <v>0</v>
      </c>
      <c r="S333" s="105" t="e">
        <f t="shared" si="84"/>
        <v>#REF!</v>
      </c>
      <c r="T333" s="88" t="e">
        <f t="shared" si="72"/>
        <v>#REF!</v>
      </c>
      <c r="U333" s="88" t="e">
        <f t="shared" si="73"/>
        <v>#REF!</v>
      </c>
      <c r="V333" s="88">
        <f t="shared" si="74"/>
        <v>0</v>
      </c>
      <c r="W333" s="100">
        <f t="shared" si="75"/>
        <v>0</v>
      </c>
      <c r="X333" s="92"/>
      <c r="Y333" s="10"/>
      <c r="Z333" s="10">
        <v>0</v>
      </c>
      <c r="AA333" s="10">
        <v>0</v>
      </c>
      <c r="AB333" s="10">
        <v>0</v>
      </c>
    </row>
    <row r="334" spans="1:28" x14ac:dyDescent="0.25">
      <c r="A334" t="e">
        <f t="shared" si="83"/>
        <v>#REF!</v>
      </c>
      <c r="B334" s="8"/>
      <c r="C334" s="9" t="s">
        <v>15</v>
      </c>
      <c r="D334" s="105" t="e">
        <f>'დაზუსტ. ბიუჯ.'!#REF!</f>
        <v>#REF!</v>
      </c>
      <c r="E334" s="88" t="e">
        <f>'დაზუსტ. საკუთ.'!#REF!</f>
        <v>#REF!</v>
      </c>
      <c r="F334" s="88" t="e">
        <f>'დაზუსტ. ბიუჯ. ფონდ.'!#REF!</f>
        <v>#REF!</v>
      </c>
      <c r="G334" s="88">
        <f>'გრანტის საკასო'!D333</f>
        <v>0</v>
      </c>
      <c r="H334" s="88">
        <f>'მიზნ.გრანტის საკასო '!D333</f>
        <v>0</v>
      </c>
      <c r="I334" s="105" t="e">
        <f>'დაზუსტ. ბიუჯ.'!#REF!-'დაზუსტ. ბიუჯ.'!#REF!</f>
        <v>#REF!</v>
      </c>
      <c r="J334" s="88" t="e">
        <f>'დაზუსტ. საკუთ.'!#REF!-'დაზუსტ. საკუთ.'!#REF!</f>
        <v>#REF!</v>
      </c>
      <c r="K334" s="88" t="e">
        <f>'დაზუსტ. ბიუჯ. ფონდ.'!#REF!-'დაზუსტ. ბიუჯ. ფონდ.'!#REF!</f>
        <v>#REF!</v>
      </c>
      <c r="L334" s="88">
        <f>'გრანტის საკასო'!E333</f>
        <v>0</v>
      </c>
      <c r="M334" s="100">
        <f>'მიზნ.გრანტის საკასო '!E333-'მიზნ.გრანტის საკასო '!D333</f>
        <v>0</v>
      </c>
      <c r="N334" s="105" t="e">
        <f>'დაზუსტ. ბიუჯ.'!#REF!-'დაზუსტ. ბიუჯ.'!#REF!</f>
        <v>#REF!</v>
      </c>
      <c r="O334" s="88" t="e">
        <f>'დაზუსტ. საკუთ.'!#REF!-'დაზუსტ. საკუთ.'!#REF!</f>
        <v>#REF!</v>
      </c>
      <c r="P334" s="88" t="e">
        <f>'დაზუსტ. ბიუჯ. ფონდ.'!#REF!</f>
        <v>#REF!</v>
      </c>
      <c r="Q334" s="88">
        <f>'გრანტის საკასო'!J333</f>
        <v>0</v>
      </c>
      <c r="R334" s="100">
        <f>'მიზნ.გრანტის საკასო '!J333-'მიზნ.გრანტის საკასო '!I333</f>
        <v>0</v>
      </c>
      <c r="S334" s="105" t="e">
        <f t="shared" si="84"/>
        <v>#REF!</v>
      </c>
      <c r="T334" s="88" t="e">
        <f t="shared" si="72"/>
        <v>#REF!</v>
      </c>
      <c r="U334" s="88" t="e">
        <f t="shared" si="73"/>
        <v>#REF!</v>
      </c>
      <c r="V334" s="88">
        <f t="shared" si="74"/>
        <v>0</v>
      </c>
      <c r="W334" s="100">
        <f t="shared" si="75"/>
        <v>0</v>
      </c>
      <c r="X334" s="92"/>
      <c r="Y334" s="10"/>
      <c r="Z334" s="10">
        <v>0</v>
      </c>
      <c r="AA334" s="10">
        <v>0</v>
      </c>
      <c r="AB334" s="10">
        <v>0</v>
      </c>
    </row>
    <row r="335" spans="1:28" x14ac:dyDescent="0.25">
      <c r="A335" t="e">
        <f t="shared" si="83"/>
        <v>#REF!</v>
      </c>
      <c r="B335" s="8"/>
      <c r="C335" s="9" t="s">
        <v>16</v>
      </c>
      <c r="D335" s="105" t="e">
        <f>'დაზუსტ. ბიუჯ.'!#REF!</f>
        <v>#REF!</v>
      </c>
      <c r="E335" s="88" t="e">
        <f>'დაზუსტ. საკუთ.'!#REF!</f>
        <v>#REF!</v>
      </c>
      <c r="F335" s="88" t="e">
        <f>'დაზუსტ. ბიუჯ. ფონდ.'!#REF!</f>
        <v>#REF!</v>
      </c>
      <c r="G335" s="88">
        <f>'გრანტის საკასო'!D334</f>
        <v>0</v>
      </c>
      <c r="H335" s="88">
        <f>'მიზნ.გრანტის საკასო '!D334</f>
        <v>0</v>
      </c>
      <c r="I335" s="105" t="e">
        <f>'დაზუსტ. ბიუჯ.'!#REF!-'დაზუსტ. ბიუჯ.'!#REF!</f>
        <v>#REF!</v>
      </c>
      <c r="J335" s="88" t="e">
        <f>'დაზუსტ. საკუთ.'!#REF!-'დაზუსტ. საკუთ.'!#REF!</f>
        <v>#REF!</v>
      </c>
      <c r="K335" s="88" t="e">
        <f>'დაზუსტ. ბიუჯ. ფონდ.'!#REF!-'დაზუსტ. ბიუჯ. ფონდ.'!#REF!</f>
        <v>#REF!</v>
      </c>
      <c r="L335" s="88">
        <f>'გრანტის საკასო'!E334</f>
        <v>0</v>
      </c>
      <c r="M335" s="100">
        <f>'მიზნ.გრანტის საკასო '!E334-'მიზნ.გრანტის საკასო '!D334</f>
        <v>0</v>
      </c>
      <c r="N335" s="105" t="e">
        <f>'დაზუსტ. ბიუჯ.'!#REF!-'დაზუსტ. ბიუჯ.'!#REF!</f>
        <v>#REF!</v>
      </c>
      <c r="O335" s="88" t="e">
        <f>'დაზუსტ. საკუთ.'!#REF!-'დაზუსტ. საკუთ.'!#REF!</f>
        <v>#REF!</v>
      </c>
      <c r="P335" s="88" t="e">
        <f>'დაზუსტ. ბიუჯ. ფონდ.'!#REF!</f>
        <v>#REF!</v>
      </c>
      <c r="Q335" s="88">
        <f>'გრანტის საკასო'!J334</f>
        <v>0</v>
      </c>
      <c r="R335" s="100">
        <f>'მიზნ.გრანტის საკასო '!J334-'მიზნ.გრანტის საკასო '!I334</f>
        <v>0</v>
      </c>
      <c r="S335" s="105" t="e">
        <f t="shared" si="84"/>
        <v>#REF!</v>
      </c>
      <c r="T335" s="88" t="e">
        <f t="shared" si="72"/>
        <v>#REF!</v>
      </c>
      <c r="U335" s="88" t="e">
        <f t="shared" si="73"/>
        <v>#REF!</v>
      </c>
      <c r="V335" s="88">
        <f t="shared" si="74"/>
        <v>0</v>
      </c>
      <c r="W335" s="100">
        <f t="shared" si="75"/>
        <v>0</v>
      </c>
      <c r="X335" s="92"/>
      <c r="Y335" s="10"/>
      <c r="Z335" s="10">
        <v>0</v>
      </c>
      <c r="AA335" s="10">
        <v>0</v>
      </c>
      <c r="AB335" s="10">
        <v>0</v>
      </c>
    </row>
    <row r="336" spans="1:28" x14ac:dyDescent="0.25">
      <c r="A336" t="e">
        <f t="shared" si="83"/>
        <v>#REF!</v>
      </c>
      <c r="B336" s="8"/>
      <c r="C336" s="9" t="s">
        <v>17</v>
      </c>
      <c r="D336" s="105" t="e">
        <f>'დაზუსტ. ბიუჯ.'!#REF!</f>
        <v>#REF!</v>
      </c>
      <c r="E336" s="88" t="e">
        <f>'დაზუსტ. საკუთ.'!#REF!</f>
        <v>#REF!</v>
      </c>
      <c r="F336" s="88" t="e">
        <f>'დაზუსტ. ბიუჯ. ფონდ.'!#REF!</f>
        <v>#REF!</v>
      </c>
      <c r="G336" s="88">
        <f>'გრანტის საკასო'!D335</f>
        <v>0</v>
      </c>
      <c r="H336" s="88">
        <f>'მიზნ.გრანტის საკასო '!D335</f>
        <v>0</v>
      </c>
      <c r="I336" s="105" t="e">
        <f>'დაზუსტ. ბიუჯ.'!#REF!-'დაზუსტ. ბიუჯ.'!#REF!</f>
        <v>#REF!</v>
      </c>
      <c r="J336" s="88" t="e">
        <f>'დაზუსტ. საკუთ.'!#REF!-'დაზუსტ. საკუთ.'!#REF!</f>
        <v>#REF!</v>
      </c>
      <c r="K336" s="88" t="e">
        <f>'დაზუსტ. ბიუჯ. ფონდ.'!#REF!-'დაზუსტ. ბიუჯ. ფონდ.'!#REF!</f>
        <v>#REF!</v>
      </c>
      <c r="L336" s="88">
        <f>'გრანტის საკასო'!E335</f>
        <v>0</v>
      </c>
      <c r="M336" s="100">
        <f>'მიზნ.გრანტის საკასო '!E335-'მიზნ.გრანტის საკასო '!D335</f>
        <v>0</v>
      </c>
      <c r="N336" s="105" t="e">
        <f>'დაზუსტ. ბიუჯ.'!#REF!-'დაზუსტ. ბიუჯ.'!#REF!</f>
        <v>#REF!</v>
      </c>
      <c r="O336" s="88" t="e">
        <f>'დაზუსტ. საკუთ.'!#REF!-'დაზუსტ. საკუთ.'!#REF!</f>
        <v>#REF!</v>
      </c>
      <c r="P336" s="88" t="e">
        <f>'დაზუსტ. ბიუჯ. ფონდ.'!#REF!</f>
        <v>#REF!</v>
      </c>
      <c r="Q336" s="88">
        <f>'გრანტის საკასო'!J335</f>
        <v>0</v>
      </c>
      <c r="R336" s="100">
        <f>'მიზნ.გრანტის საკასო '!J335-'მიზნ.გრანტის საკასო '!I335</f>
        <v>0</v>
      </c>
      <c r="S336" s="105" t="e">
        <f t="shared" si="84"/>
        <v>#REF!</v>
      </c>
      <c r="T336" s="88" t="e">
        <f t="shared" si="72"/>
        <v>#REF!</v>
      </c>
      <c r="U336" s="88" t="e">
        <f t="shared" si="73"/>
        <v>#REF!</v>
      </c>
      <c r="V336" s="88">
        <f t="shared" si="74"/>
        <v>0</v>
      </c>
      <c r="W336" s="100">
        <f t="shared" si="75"/>
        <v>0</v>
      </c>
      <c r="X336" s="92"/>
      <c r="Y336" s="10"/>
      <c r="Z336" s="10">
        <v>0</v>
      </c>
      <c r="AA336" s="10">
        <v>0</v>
      </c>
      <c r="AB336" s="10">
        <v>0</v>
      </c>
    </row>
    <row r="337" spans="1:28" x14ac:dyDescent="0.25">
      <c r="A337" t="e">
        <f t="shared" si="83"/>
        <v>#REF!</v>
      </c>
      <c r="B337" s="5"/>
      <c r="C337" s="6" t="s">
        <v>18</v>
      </c>
      <c r="D337" s="104" t="e">
        <f>'დაზუსტ. ბიუჯ.'!#REF!</f>
        <v>#REF!</v>
      </c>
      <c r="E337" s="87" t="e">
        <f>'დაზუსტ. საკუთ.'!#REF!</f>
        <v>#REF!</v>
      </c>
      <c r="F337" s="87" t="e">
        <f>'დაზუსტ. ბიუჯ. ფონდ.'!#REF!</f>
        <v>#REF!</v>
      </c>
      <c r="G337" s="87">
        <f>'გრანტის საკასო'!D336</f>
        <v>0</v>
      </c>
      <c r="H337" s="87">
        <f>'მიზნ.გრანტის საკასო '!D336</f>
        <v>0</v>
      </c>
      <c r="I337" s="104" t="e">
        <f>'დაზუსტ. ბიუჯ.'!#REF!-'დაზუსტ. ბიუჯ.'!#REF!</f>
        <v>#REF!</v>
      </c>
      <c r="J337" s="87" t="e">
        <f>'დაზუსტ. საკუთ.'!#REF!-'დაზუსტ. საკუთ.'!#REF!</f>
        <v>#REF!</v>
      </c>
      <c r="K337" s="87" t="e">
        <f>'დაზუსტ. ბიუჯ. ფონდ.'!#REF!-'დაზუსტ. ბიუჯ. ფონდ.'!#REF!</f>
        <v>#REF!</v>
      </c>
      <c r="L337" s="87">
        <f>'გრანტის საკასო'!E336</f>
        <v>0</v>
      </c>
      <c r="M337" s="99">
        <f>'მიზნ.გრანტის საკასო '!E336-'მიზნ.გრანტის საკასო '!D336</f>
        <v>0</v>
      </c>
      <c r="N337" s="104" t="e">
        <f>'დაზუსტ. ბიუჯ.'!#REF!-'დაზუსტ. ბიუჯ.'!#REF!</f>
        <v>#REF!</v>
      </c>
      <c r="O337" s="87" t="e">
        <f>'დაზუსტ. საკუთ.'!#REF!-'დაზუსტ. საკუთ.'!#REF!</f>
        <v>#REF!</v>
      </c>
      <c r="P337" s="87" t="e">
        <f>'დაზუსტ. ბიუჯ. ფონდ.'!#REF!</f>
        <v>#REF!</v>
      </c>
      <c r="Q337" s="87">
        <f>'გრანტის საკასო'!J336</f>
        <v>0</v>
      </c>
      <c r="R337" s="99">
        <f>'მიზნ.გრანტის საკასო '!J336-'მიზნ.გრანტის საკასო '!I336</f>
        <v>0</v>
      </c>
      <c r="S337" s="104" t="e">
        <f t="shared" si="84"/>
        <v>#REF!</v>
      </c>
      <c r="T337" s="87" t="e">
        <f t="shared" si="72"/>
        <v>#REF!</v>
      </c>
      <c r="U337" s="87" t="e">
        <f t="shared" si="73"/>
        <v>#REF!</v>
      </c>
      <c r="V337" s="87">
        <f t="shared" si="74"/>
        <v>0</v>
      </c>
      <c r="W337" s="99">
        <f t="shared" si="75"/>
        <v>0</v>
      </c>
      <c r="X337" s="91"/>
      <c r="Y337" s="7"/>
      <c r="Z337" s="7">
        <v>0</v>
      </c>
      <c r="AA337" s="7">
        <v>0</v>
      </c>
      <c r="AB337" s="7">
        <v>0</v>
      </c>
    </row>
    <row r="338" spans="1:28" x14ac:dyDescent="0.25">
      <c r="A338" t="e">
        <f t="shared" si="83"/>
        <v>#REF!</v>
      </c>
      <c r="B338" s="5"/>
      <c r="C338" s="6" t="s">
        <v>19</v>
      </c>
      <c r="D338" s="104" t="e">
        <f>'დაზუსტ. ბიუჯ.'!#REF!</f>
        <v>#REF!</v>
      </c>
      <c r="E338" s="87" t="e">
        <f>'დაზუსტ. საკუთ.'!#REF!</f>
        <v>#REF!</v>
      </c>
      <c r="F338" s="87" t="e">
        <f>'დაზუსტ. ბიუჯ. ფონდ.'!#REF!</f>
        <v>#REF!</v>
      </c>
      <c r="G338" s="87">
        <f>'გრანტის საკასო'!D337</f>
        <v>0</v>
      </c>
      <c r="H338" s="87">
        <f>'მიზნ.გრანტის საკასო '!D337</f>
        <v>0</v>
      </c>
      <c r="I338" s="104" t="e">
        <f>'დაზუსტ. ბიუჯ.'!#REF!-'დაზუსტ. ბიუჯ.'!#REF!</f>
        <v>#REF!</v>
      </c>
      <c r="J338" s="87" t="e">
        <f>'დაზუსტ. საკუთ.'!#REF!-'დაზუსტ. საკუთ.'!#REF!</f>
        <v>#REF!</v>
      </c>
      <c r="K338" s="87" t="e">
        <f>'დაზუსტ. ბიუჯ. ფონდ.'!#REF!-'დაზუსტ. ბიუჯ. ფონდ.'!#REF!</f>
        <v>#REF!</v>
      </c>
      <c r="L338" s="87">
        <f>'გრანტის საკასო'!E337</f>
        <v>0</v>
      </c>
      <c r="M338" s="99">
        <f>'მიზნ.გრანტის საკასო '!E337-'მიზნ.გრანტის საკასო '!D337</f>
        <v>0</v>
      </c>
      <c r="N338" s="104" t="e">
        <f>'დაზუსტ. ბიუჯ.'!#REF!-'დაზუსტ. ბიუჯ.'!#REF!</f>
        <v>#REF!</v>
      </c>
      <c r="O338" s="87" t="e">
        <f>'დაზუსტ. საკუთ.'!#REF!-'დაზუსტ. საკუთ.'!#REF!</f>
        <v>#REF!</v>
      </c>
      <c r="P338" s="87" t="e">
        <f>'დაზუსტ. ბიუჯ. ფონდ.'!#REF!</f>
        <v>#REF!</v>
      </c>
      <c r="Q338" s="87">
        <f>'გრანტის საკასო'!J337</f>
        <v>0</v>
      </c>
      <c r="R338" s="99">
        <f>'მიზნ.გრანტის საკასო '!J337-'მიზნ.გრანტის საკასო '!I337</f>
        <v>0</v>
      </c>
      <c r="S338" s="104" t="e">
        <f t="shared" si="84"/>
        <v>#REF!</v>
      </c>
      <c r="T338" s="87" t="e">
        <f t="shared" si="72"/>
        <v>#REF!</v>
      </c>
      <c r="U338" s="87" t="e">
        <f t="shared" si="73"/>
        <v>#REF!</v>
      </c>
      <c r="V338" s="87">
        <f t="shared" si="74"/>
        <v>0</v>
      </c>
      <c r="W338" s="99">
        <f t="shared" si="75"/>
        <v>0</v>
      </c>
      <c r="X338" s="91"/>
      <c r="Y338" s="7"/>
      <c r="Z338" s="7">
        <v>0</v>
      </c>
      <c r="AA338" s="7">
        <v>0</v>
      </c>
      <c r="AB338" s="7">
        <v>0</v>
      </c>
    </row>
    <row r="339" spans="1:28" ht="15.75" thickBot="1" x14ac:dyDescent="0.3">
      <c r="A339" t="e">
        <f t="shared" si="83"/>
        <v>#REF!</v>
      </c>
      <c r="B339" s="11"/>
      <c r="C339" s="12" t="s">
        <v>20</v>
      </c>
      <c r="D339" s="106" t="e">
        <f>'დაზუსტ. ბიუჯ.'!#REF!</f>
        <v>#REF!</v>
      </c>
      <c r="E339" s="89" t="e">
        <f>'დაზუსტ. საკუთ.'!#REF!</f>
        <v>#REF!</v>
      </c>
      <c r="F339" s="89" t="e">
        <f>'დაზუსტ. ბიუჯ. ფონდ.'!#REF!</f>
        <v>#REF!</v>
      </c>
      <c r="G339" s="89">
        <f>'გრანტის საკასო'!D338</f>
        <v>0</v>
      </c>
      <c r="H339" s="89">
        <f>'მიზნ.გრანტის საკასო '!D338</f>
        <v>0</v>
      </c>
      <c r="I339" s="106" t="e">
        <f>'დაზუსტ. ბიუჯ.'!#REF!-'დაზუსტ. ბიუჯ.'!#REF!</f>
        <v>#REF!</v>
      </c>
      <c r="J339" s="89" t="e">
        <f>'დაზუსტ. საკუთ.'!#REF!-'დაზუსტ. საკუთ.'!#REF!</f>
        <v>#REF!</v>
      </c>
      <c r="K339" s="89" t="e">
        <f>'დაზუსტ. ბიუჯ. ფონდ.'!#REF!-'დაზუსტ. ბიუჯ. ფონდ.'!#REF!</f>
        <v>#REF!</v>
      </c>
      <c r="L339" s="89">
        <f>'გრანტის საკასო'!E338</f>
        <v>0</v>
      </c>
      <c r="M339" s="101">
        <f>'მიზნ.გრანტის საკასო '!E338-'მიზნ.გრანტის საკასო '!D338</f>
        <v>0</v>
      </c>
      <c r="N339" s="106" t="e">
        <f>'დაზუსტ. ბიუჯ.'!#REF!-'დაზუსტ. ბიუჯ.'!#REF!</f>
        <v>#REF!</v>
      </c>
      <c r="O339" s="89" t="e">
        <f>'დაზუსტ. საკუთ.'!#REF!-'დაზუსტ. საკუთ.'!#REF!</f>
        <v>#REF!</v>
      </c>
      <c r="P339" s="89" t="e">
        <f>'დაზუსტ. ბიუჯ. ფონდ.'!#REF!</f>
        <v>#REF!</v>
      </c>
      <c r="Q339" s="89">
        <f>'გრანტის საკასო'!J338</f>
        <v>0</v>
      </c>
      <c r="R339" s="101">
        <f>'მიზნ.გრანტის საკასო '!J338-'მიზნ.გრანტის საკასო '!I338</f>
        <v>0</v>
      </c>
      <c r="S339" s="106" t="e">
        <f t="shared" si="84"/>
        <v>#REF!</v>
      </c>
      <c r="T339" s="89" t="e">
        <f t="shared" si="72"/>
        <v>#REF!</v>
      </c>
      <c r="U339" s="89" t="e">
        <f t="shared" si="73"/>
        <v>#REF!</v>
      </c>
      <c r="V339" s="89">
        <f t="shared" si="74"/>
        <v>0</v>
      </c>
      <c r="W339" s="101">
        <f t="shared" si="75"/>
        <v>0</v>
      </c>
      <c r="X339" s="93"/>
      <c r="Y339" s="13"/>
      <c r="Z339" s="13">
        <v>0</v>
      </c>
      <c r="AA339" s="13">
        <v>0</v>
      </c>
      <c r="AB339" s="13">
        <v>0</v>
      </c>
    </row>
    <row r="340" spans="1:28" ht="31.5" thickTop="1" thickBot="1" x14ac:dyDescent="0.3">
      <c r="A340" t="e">
        <f t="shared" si="83"/>
        <v>#REF!</v>
      </c>
      <c r="B340" s="3" t="s">
        <v>73</v>
      </c>
      <c r="C340" s="15" t="s">
        <v>74</v>
      </c>
      <c r="D340" s="103" t="e">
        <f>'დაზუსტ. ბიუჯ.'!#REF!</f>
        <v>#REF!</v>
      </c>
      <c r="E340" s="86" t="e">
        <f>'დაზუსტ. საკუთ.'!#REF!</f>
        <v>#REF!</v>
      </c>
      <c r="F340" s="86" t="e">
        <f>'დაზუსტ. ბიუჯ. ფონდ.'!#REF!</f>
        <v>#REF!</v>
      </c>
      <c r="G340" s="86">
        <f>'გრანტის საკასო'!D339</f>
        <v>0</v>
      </c>
      <c r="H340" s="86">
        <f>'მიზნ.გრანტის საკასო '!D339</f>
        <v>0</v>
      </c>
      <c r="I340" s="103" t="e">
        <f>'დაზუსტ. ბიუჯ.'!#REF!-'დაზუსტ. ბიუჯ.'!#REF!</f>
        <v>#REF!</v>
      </c>
      <c r="J340" s="86" t="e">
        <f>'დაზუსტ. საკუთ.'!#REF!-'დაზუსტ. საკუთ.'!#REF!</f>
        <v>#REF!</v>
      </c>
      <c r="K340" s="86" t="e">
        <f>'დაზუსტ. ბიუჯ. ფონდ.'!#REF!-'დაზუსტ. ბიუჯ. ფონდ.'!#REF!</f>
        <v>#REF!</v>
      </c>
      <c r="L340" s="86">
        <f>'გრანტის საკასო'!E339</f>
        <v>0</v>
      </c>
      <c r="M340" s="102">
        <f>'მიზნ.გრანტის საკასო '!E339-'მიზნ.გრანტის საკასო '!D339</f>
        <v>0</v>
      </c>
      <c r="N340" s="103" t="e">
        <f>'დაზუსტ. ბიუჯ.'!#REF!-'დაზუსტ. ბიუჯ.'!#REF!</f>
        <v>#REF!</v>
      </c>
      <c r="O340" s="86" t="e">
        <f>'დაზუსტ. საკუთ.'!#REF!-'დაზუსტ. საკუთ.'!#REF!</f>
        <v>#REF!</v>
      </c>
      <c r="P340" s="86" t="e">
        <f>'დაზუსტ. ბიუჯ. ფონდ.'!#REF!</f>
        <v>#REF!</v>
      </c>
      <c r="Q340" s="86">
        <f>'გრანტის საკასო'!J339</f>
        <v>0</v>
      </c>
      <c r="R340" s="102">
        <f>'მიზნ.გრანტის საკასო '!J339-'მიზნ.გრანტის საკასო '!I339</f>
        <v>0</v>
      </c>
      <c r="S340" s="103" t="e">
        <f t="shared" si="84"/>
        <v>#REF!</v>
      </c>
      <c r="T340" s="86" t="e">
        <f t="shared" ref="T340:T403" si="87">O340+J340+E340</f>
        <v>#REF!</v>
      </c>
      <c r="U340" s="86" t="e">
        <f t="shared" ref="U340:U403" si="88">P340+K340+F340</f>
        <v>#REF!</v>
      </c>
      <c r="V340" s="86">
        <f t="shared" ref="V340:V403" si="89">Q340+L340+G340</f>
        <v>0</v>
      </c>
      <c r="W340" s="102">
        <f t="shared" ref="W340:W403" si="90">R340+M340+H340</f>
        <v>0</v>
      </c>
      <c r="X340" s="94"/>
      <c r="Y340" s="4"/>
      <c r="Z340" s="4">
        <f t="shared" ref="Z340:AB340" si="91">SUM(Z341,Z349,Z350,Z351)</f>
        <v>0</v>
      </c>
      <c r="AA340" s="4">
        <f t="shared" si="91"/>
        <v>0</v>
      </c>
      <c r="AB340" s="4">
        <f t="shared" si="91"/>
        <v>0</v>
      </c>
    </row>
    <row r="341" spans="1:28" ht="15.75" thickTop="1" x14ac:dyDescent="0.25">
      <c r="A341" t="e">
        <f t="shared" si="83"/>
        <v>#REF!</v>
      </c>
      <c r="B341" s="5"/>
      <c r="C341" s="6" t="s">
        <v>10</v>
      </c>
      <c r="D341" s="104" t="e">
        <f>'დაზუსტ. ბიუჯ.'!#REF!</f>
        <v>#REF!</v>
      </c>
      <c r="E341" s="87" t="e">
        <f>'დაზუსტ. საკუთ.'!#REF!</f>
        <v>#REF!</v>
      </c>
      <c r="F341" s="87" t="e">
        <f>'დაზუსტ. ბიუჯ. ფონდ.'!#REF!</f>
        <v>#REF!</v>
      </c>
      <c r="G341" s="87">
        <f>'გრანტის საკასო'!D340</f>
        <v>0</v>
      </c>
      <c r="H341" s="87">
        <f>'მიზნ.გრანტის საკასო '!D340</f>
        <v>0</v>
      </c>
      <c r="I341" s="104" t="e">
        <f>'დაზუსტ. ბიუჯ.'!#REF!-'დაზუსტ. ბიუჯ.'!#REF!</f>
        <v>#REF!</v>
      </c>
      <c r="J341" s="87" t="e">
        <f>'დაზუსტ. საკუთ.'!#REF!-'დაზუსტ. საკუთ.'!#REF!</f>
        <v>#REF!</v>
      </c>
      <c r="K341" s="87" t="e">
        <f>'დაზუსტ. ბიუჯ. ფონდ.'!#REF!-'დაზუსტ. ბიუჯ. ფონდ.'!#REF!</f>
        <v>#REF!</v>
      </c>
      <c r="L341" s="87">
        <f>'გრანტის საკასო'!E340</f>
        <v>0</v>
      </c>
      <c r="M341" s="99">
        <f>'მიზნ.გრანტის საკასო '!E340-'მიზნ.გრანტის საკასო '!D340</f>
        <v>0</v>
      </c>
      <c r="N341" s="104" t="e">
        <f>'დაზუსტ. ბიუჯ.'!#REF!-'დაზუსტ. ბიუჯ.'!#REF!</f>
        <v>#REF!</v>
      </c>
      <c r="O341" s="87" t="e">
        <f>'დაზუსტ. საკუთ.'!#REF!-'დაზუსტ. საკუთ.'!#REF!</f>
        <v>#REF!</v>
      </c>
      <c r="P341" s="87" t="e">
        <f>'დაზუსტ. ბიუჯ. ფონდ.'!#REF!</f>
        <v>#REF!</v>
      </c>
      <c r="Q341" s="87">
        <f>'გრანტის საკასო'!J340</f>
        <v>0</v>
      </c>
      <c r="R341" s="99">
        <f>'მიზნ.გრანტის საკასო '!J340-'მიზნ.გრანტის საკასო '!I340</f>
        <v>0</v>
      </c>
      <c r="S341" s="104" t="e">
        <f t="shared" si="84"/>
        <v>#REF!</v>
      </c>
      <c r="T341" s="87" t="e">
        <f t="shared" si="87"/>
        <v>#REF!</v>
      </c>
      <c r="U341" s="87" t="e">
        <f t="shared" si="88"/>
        <v>#REF!</v>
      </c>
      <c r="V341" s="87">
        <f t="shared" si="89"/>
        <v>0</v>
      </c>
      <c r="W341" s="99">
        <f t="shared" si="90"/>
        <v>0</v>
      </c>
      <c r="X341" s="91"/>
      <c r="Y341" s="7"/>
      <c r="Z341" s="7">
        <f t="shared" ref="Z341:AB341" si="92">SUM(Z342:Z348)</f>
        <v>0</v>
      </c>
      <c r="AA341" s="7">
        <f t="shared" si="92"/>
        <v>0</v>
      </c>
      <c r="AB341" s="7">
        <f t="shared" si="92"/>
        <v>0</v>
      </c>
    </row>
    <row r="342" spans="1:28" x14ac:dyDescent="0.25">
      <c r="A342" t="e">
        <f t="shared" si="83"/>
        <v>#REF!</v>
      </c>
      <c r="B342" s="8"/>
      <c r="C342" s="9" t="s">
        <v>11</v>
      </c>
      <c r="D342" s="105" t="e">
        <f>'დაზუსტ. ბიუჯ.'!#REF!</f>
        <v>#REF!</v>
      </c>
      <c r="E342" s="88" t="e">
        <f>'დაზუსტ. საკუთ.'!#REF!</f>
        <v>#REF!</v>
      </c>
      <c r="F342" s="88" t="e">
        <f>'დაზუსტ. ბიუჯ. ფონდ.'!#REF!</f>
        <v>#REF!</v>
      </c>
      <c r="G342" s="88">
        <f>'გრანტის საკასო'!D341</f>
        <v>0</v>
      </c>
      <c r="H342" s="88">
        <f>'მიზნ.გრანტის საკასო '!D341</f>
        <v>0</v>
      </c>
      <c r="I342" s="105" t="e">
        <f>'დაზუსტ. ბიუჯ.'!#REF!-'დაზუსტ. ბიუჯ.'!#REF!</f>
        <v>#REF!</v>
      </c>
      <c r="J342" s="88" t="e">
        <f>'დაზუსტ. საკუთ.'!#REF!-'დაზუსტ. საკუთ.'!#REF!</f>
        <v>#REF!</v>
      </c>
      <c r="K342" s="88" t="e">
        <f>'დაზუსტ. ბიუჯ. ფონდ.'!#REF!-'დაზუსტ. ბიუჯ. ფონდ.'!#REF!</f>
        <v>#REF!</v>
      </c>
      <c r="L342" s="88">
        <f>'გრანტის საკასო'!E341</f>
        <v>0</v>
      </c>
      <c r="M342" s="100">
        <f>'მიზნ.გრანტის საკასო '!E341-'მიზნ.გრანტის საკასო '!D341</f>
        <v>0</v>
      </c>
      <c r="N342" s="105" t="e">
        <f>'დაზუსტ. ბიუჯ.'!#REF!-'დაზუსტ. ბიუჯ.'!#REF!</f>
        <v>#REF!</v>
      </c>
      <c r="O342" s="88" t="e">
        <f>'დაზუსტ. საკუთ.'!#REF!-'დაზუსტ. საკუთ.'!#REF!</f>
        <v>#REF!</v>
      </c>
      <c r="P342" s="88" t="e">
        <f>'დაზუსტ. ბიუჯ. ფონდ.'!#REF!</f>
        <v>#REF!</v>
      </c>
      <c r="Q342" s="88">
        <f>'გრანტის საკასო'!J341</f>
        <v>0</v>
      </c>
      <c r="R342" s="100">
        <f>'მიზნ.გრანტის საკასო '!J341-'მიზნ.გრანტის საკასო '!I341</f>
        <v>0</v>
      </c>
      <c r="S342" s="105" t="e">
        <f t="shared" si="84"/>
        <v>#REF!</v>
      </c>
      <c r="T342" s="88" t="e">
        <f t="shared" si="87"/>
        <v>#REF!</v>
      </c>
      <c r="U342" s="88" t="e">
        <f t="shared" si="88"/>
        <v>#REF!</v>
      </c>
      <c r="V342" s="88">
        <f t="shared" si="89"/>
        <v>0</v>
      </c>
      <c r="W342" s="100">
        <f t="shared" si="90"/>
        <v>0</v>
      </c>
      <c r="X342" s="92"/>
      <c r="Y342" s="10"/>
      <c r="Z342" s="10">
        <v>0</v>
      </c>
      <c r="AA342" s="10">
        <v>0</v>
      </c>
      <c r="AB342" s="10">
        <v>0</v>
      </c>
    </row>
    <row r="343" spans="1:28" x14ac:dyDescent="0.25">
      <c r="A343" t="e">
        <f t="shared" si="83"/>
        <v>#REF!</v>
      </c>
      <c r="B343" s="8"/>
      <c r="C343" s="9" t="s">
        <v>12</v>
      </c>
      <c r="D343" s="105" t="e">
        <f>'დაზუსტ. ბიუჯ.'!#REF!</f>
        <v>#REF!</v>
      </c>
      <c r="E343" s="88" t="e">
        <f>'დაზუსტ. საკუთ.'!#REF!</f>
        <v>#REF!</v>
      </c>
      <c r="F343" s="88" t="e">
        <f>'დაზუსტ. ბიუჯ. ფონდ.'!#REF!</f>
        <v>#REF!</v>
      </c>
      <c r="G343" s="88">
        <f>'გრანტის საკასო'!D342</f>
        <v>0</v>
      </c>
      <c r="H343" s="88">
        <f>'მიზნ.გრანტის საკასო '!D342</f>
        <v>0</v>
      </c>
      <c r="I343" s="105" t="e">
        <f>'დაზუსტ. ბიუჯ.'!#REF!-'დაზუსტ. ბიუჯ.'!#REF!</f>
        <v>#REF!</v>
      </c>
      <c r="J343" s="88" t="e">
        <f>'დაზუსტ. საკუთ.'!#REF!-'დაზუსტ. საკუთ.'!#REF!</f>
        <v>#REF!</v>
      </c>
      <c r="K343" s="88" t="e">
        <f>'დაზუსტ. ბიუჯ. ფონდ.'!#REF!-'დაზუსტ. ბიუჯ. ფონდ.'!#REF!</f>
        <v>#REF!</v>
      </c>
      <c r="L343" s="88">
        <f>'გრანტის საკასო'!E342</f>
        <v>0</v>
      </c>
      <c r="M343" s="100">
        <f>'მიზნ.გრანტის საკასო '!E342-'მიზნ.გრანტის საკასო '!D342</f>
        <v>0</v>
      </c>
      <c r="N343" s="105" t="e">
        <f>'დაზუსტ. ბიუჯ.'!#REF!-'დაზუსტ. ბიუჯ.'!#REF!</f>
        <v>#REF!</v>
      </c>
      <c r="O343" s="88" t="e">
        <f>'დაზუსტ. საკუთ.'!#REF!-'დაზუსტ. საკუთ.'!#REF!</f>
        <v>#REF!</v>
      </c>
      <c r="P343" s="88" t="e">
        <f>'დაზუსტ. ბიუჯ. ფონდ.'!#REF!</f>
        <v>#REF!</v>
      </c>
      <c r="Q343" s="88">
        <f>'გრანტის საკასო'!J342</f>
        <v>0</v>
      </c>
      <c r="R343" s="100">
        <f>'მიზნ.გრანტის საკასო '!J342-'მიზნ.გრანტის საკასო '!I342</f>
        <v>0</v>
      </c>
      <c r="S343" s="105" t="e">
        <f t="shared" si="84"/>
        <v>#REF!</v>
      </c>
      <c r="T343" s="88" t="e">
        <f t="shared" si="87"/>
        <v>#REF!</v>
      </c>
      <c r="U343" s="88" t="e">
        <f t="shared" si="88"/>
        <v>#REF!</v>
      </c>
      <c r="V343" s="88">
        <f t="shared" si="89"/>
        <v>0</v>
      </c>
      <c r="W343" s="100">
        <f t="shared" si="90"/>
        <v>0</v>
      </c>
      <c r="X343" s="92"/>
      <c r="Y343" s="10"/>
      <c r="Z343" s="10">
        <v>0</v>
      </c>
      <c r="AA343" s="10">
        <v>0</v>
      </c>
      <c r="AB343" s="10">
        <v>0</v>
      </c>
    </row>
    <row r="344" spans="1:28" x14ac:dyDescent="0.25">
      <c r="A344" t="e">
        <f t="shared" si="83"/>
        <v>#REF!</v>
      </c>
      <c r="B344" s="8"/>
      <c r="C344" s="9" t="s">
        <v>13</v>
      </c>
      <c r="D344" s="105" t="e">
        <f>'დაზუსტ. ბიუჯ.'!#REF!</f>
        <v>#REF!</v>
      </c>
      <c r="E344" s="88" t="e">
        <f>'დაზუსტ. საკუთ.'!#REF!</f>
        <v>#REF!</v>
      </c>
      <c r="F344" s="88" t="e">
        <f>'დაზუსტ. ბიუჯ. ფონდ.'!#REF!</f>
        <v>#REF!</v>
      </c>
      <c r="G344" s="88">
        <f>'გრანტის საკასო'!D343</f>
        <v>0</v>
      </c>
      <c r="H344" s="88">
        <f>'მიზნ.გრანტის საკასო '!D343</f>
        <v>0</v>
      </c>
      <c r="I344" s="105" t="e">
        <f>'დაზუსტ. ბიუჯ.'!#REF!-'დაზუსტ. ბიუჯ.'!#REF!</f>
        <v>#REF!</v>
      </c>
      <c r="J344" s="88" t="e">
        <f>'დაზუსტ. საკუთ.'!#REF!-'დაზუსტ. საკუთ.'!#REF!</f>
        <v>#REF!</v>
      </c>
      <c r="K344" s="88" t="e">
        <f>'დაზუსტ. ბიუჯ. ფონდ.'!#REF!-'დაზუსტ. ბიუჯ. ფონდ.'!#REF!</f>
        <v>#REF!</v>
      </c>
      <c r="L344" s="88">
        <f>'გრანტის საკასო'!E343</f>
        <v>0</v>
      </c>
      <c r="M344" s="100">
        <f>'მიზნ.გრანტის საკასო '!E343-'მიზნ.გრანტის საკასო '!D343</f>
        <v>0</v>
      </c>
      <c r="N344" s="105" t="e">
        <f>'დაზუსტ. ბიუჯ.'!#REF!-'დაზუსტ. ბიუჯ.'!#REF!</f>
        <v>#REF!</v>
      </c>
      <c r="O344" s="88" t="e">
        <f>'დაზუსტ. საკუთ.'!#REF!-'დაზუსტ. საკუთ.'!#REF!</f>
        <v>#REF!</v>
      </c>
      <c r="P344" s="88" t="e">
        <f>'დაზუსტ. ბიუჯ. ფონდ.'!#REF!</f>
        <v>#REF!</v>
      </c>
      <c r="Q344" s="88">
        <f>'გრანტის საკასო'!J343</f>
        <v>0</v>
      </c>
      <c r="R344" s="100">
        <f>'მიზნ.გრანტის საკასო '!J343-'მიზნ.გრანტის საკასო '!I343</f>
        <v>0</v>
      </c>
      <c r="S344" s="105" t="e">
        <f t="shared" si="84"/>
        <v>#REF!</v>
      </c>
      <c r="T344" s="88" t="e">
        <f t="shared" si="87"/>
        <v>#REF!</v>
      </c>
      <c r="U344" s="88" t="e">
        <f t="shared" si="88"/>
        <v>#REF!</v>
      </c>
      <c r="V344" s="88">
        <f t="shared" si="89"/>
        <v>0</v>
      </c>
      <c r="W344" s="100">
        <f t="shared" si="90"/>
        <v>0</v>
      </c>
      <c r="X344" s="92"/>
      <c r="Y344" s="10"/>
      <c r="Z344" s="10">
        <v>0</v>
      </c>
      <c r="AA344" s="10">
        <v>0</v>
      </c>
      <c r="AB344" s="10">
        <v>0</v>
      </c>
    </row>
    <row r="345" spans="1:28" x14ac:dyDescent="0.25">
      <c r="A345" t="e">
        <f t="shared" si="83"/>
        <v>#REF!</v>
      </c>
      <c r="B345" s="8"/>
      <c r="C345" s="9" t="s">
        <v>14</v>
      </c>
      <c r="D345" s="105" t="e">
        <f>'დაზუსტ. ბიუჯ.'!#REF!</f>
        <v>#REF!</v>
      </c>
      <c r="E345" s="88" t="e">
        <f>'დაზუსტ. საკუთ.'!#REF!</f>
        <v>#REF!</v>
      </c>
      <c r="F345" s="88" t="e">
        <f>'დაზუსტ. ბიუჯ. ფონდ.'!#REF!</f>
        <v>#REF!</v>
      </c>
      <c r="G345" s="88">
        <f>'გრანტის საკასო'!D344</f>
        <v>0</v>
      </c>
      <c r="H345" s="88">
        <f>'მიზნ.გრანტის საკასო '!D344</f>
        <v>0</v>
      </c>
      <c r="I345" s="105" t="e">
        <f>'დაზუსტ. ბიუჯ.'!#REF!-'დაზუსტ. ბიუჯ.'!#REF!</f>
        <v>#REF!</v>
      </c>
      <c r="J345" s="88" t="e">
        <f>'დაზუსტ. საკუთ.'!#REF!-'დაზუსტ. საკუთ.'!#REF!</f>
        <v>#REF!</v>
      </c>
      <c r="K345" s="88" t="e">
        <f>'დაზუსტ. ბიუჯ. ფონდ.'!#REF!-'დაზუსტ. ბიუჯ. ფონდ.'!#REF!</f>
        <v>#REF!</v>
      </c>
      <c r="L345" s="88">
        <f>'გრანტის საკასო'!E344</f>
        <v>0</v>
      </c>
      <c r="M345" s="100">
        <f>'მიზნ.გრანტის საკასო '!E344-'მიზნ.გრანტის საკასო '!D344</f>
        <v>0</v>
      </c>
      <c r="N345" s="105" t="e">
        <f>'დაზუსტ. ბიუჯ.'!#REF!-'დაზუსტ. ბიუჯ.'!#REF!</f>
        <v>#REF!</v>
      </c>
      <c r="O345" s="88" t="e">
        <f>'დაზუსტ. საკუთ.'!#REF!-'დაზუსტ. საკუთ.'!#REF!</f>
        <v>#REF!</v>
      </c>
      <c r="P345" s="88" t="e">
        <f>'დაზუსტ. ბიუჯ. ფონდ.'!#REF!</f>
        <v>#REF!</v>
      </c>
      <c r="Q345" s="88">
        <f>'გრანტის საკასო'!J344</f>
        <v>0</v>
      </c>
      <c r="R345" s="100">
        <f>'მიზნ.გრანტის საკასო '!J344-'მიზნ.გრანტის საკასო '!I344</f>
        <v>0</v>
      </c>
      <c r="S345" s="105" t="e">
        <f t="shared" si="84"/>
        <v>#REF!</v>
      </c>
      <c r="T345" s="88" t="e">
        <f t="shared" si="87"/>
        <v>#REF!</v>
      </c>
      <c r="U345" s="88" t="e">
        <f t="shared" si="88"/>
        <v>#REF!</v>
      </c>
      <c r="V345" s="88">
        <f t="shared" si="89"/>
        <v>0</v>
      </c>
      <c r="W345" s="100">
        <f t="shared" si="90"/>
        <v>0</v>
      </c>
      <c r="X345" s="92"/>
      <c r="Y345" s="10"/>
      <c r="Z345" s="10">
        <v>0</v>
      </c>
      <c r="AA345" s="10">
        <v>0</v>
      </c>
      <c r="AB345" s="10">
        <v>0</v>
      </c>
    </row>
    <row r="346" spans="1:28" x14ac:dyDescent="0.25">
      <c r="A346" t="e">
        <f t="shared" si="83"/>
        <v>#REF!</v>
      </c>
      <c r="B346" s="8"/>
      <c r="C346" s="9" t="s">
        <v>15</v>
      </c>
      <c r="D346" s="105" t="e">
        <f>'დაზუსტ. ბიუჯ.'!#REF!</f>
        <v>#REF!</v>
      </c>
      <c r="E346" s="88" t="e">
        <f>'დაზუსტ. საკუთ.'!#REF!</f>
        <v>#REF!</v>
      </c>
      <c r="F346" s="88" t="e">
        <f>'დაზუსტ. ბიუჯ. ფონდ.'!#REF!</f>
        <v>#REF!</v>
      </c>
      <c r="G346" s="88">
        <f>'გრანტის საკასო'!D345</f>
        <v>0</v>
      </c>
      <c r="H346" s="88">
        <f>'მიზნ.გრანტის საკასო '!D345</f>
        <v>0</v>
      </c>
      <c r="I346" s="105" t="e">
        <f>'დაზუსტ. ბიუჯ.'!#REF!-'დაზუსტ. ბიუჯ.'!#REF!</f>
        <v>#REF!</v>
      </c>
      <c r="J346" s="88" t="e">
        <f>'დაზუსტ. საკუთ.'!#REF!-'დაზუსტ. საკუთ.'!#REF!</f>
        <v>#REF!</v>
      </c>
      <c r="K346" s="88" t="e">
        <f>'დაზუსტ. ბიუჯ. ფონდ.'!#REF!-'დაზუსტ. ბიუჯ. ფონდ.'!#REF!</f>
        <v>#REF!</v>
      </c>
      <c r="L346" s="88">
        <f>'გრანტის საკასო'!E345</f>
        <v>0</v>
      </c>
      <c r="M346" s="100">
        <f>'მიზნ.გრანტის საკასო '!E345-'მიზნ.გრანტის საკასო '!D345</f>
        <v>0</v>
      </c>
      <c r="N346" s="105" t="e">
        <f>'დაზუსტ. ბიუჯ.'!#REF!-'დაზუსტ. ბიუჯ.'!#REF!</f>
        <v>#REF!</v>
      </c>
      <c r="O346" s="88" t="e">
        <f>'დაზუსტ. საკუთ.'!#REF!-'დაზუსტ. საკუთ.'!#REF!</f>
        <v>#REF!</v>
      </c>
      <c r="P346" s="88" t="e">
        <f>'დაზუსტ. ბიუჯ. ფონდ.'!#REF!</f>
        <v>#REF!</v>
      </c>
      <c r="Q346" s="88">
        <f>'გრანტის საკასო'!J345</f>
        <v>0</v>
      </c>
      <c r="R346" s="100">
        <f>'მიზნ.გრანტის საკასო '!J345-'მიზნ.გრანტის საკასო '!I345</f>
        <v>0</v>
      </c>
      <c r="S346" s="105" t="e">
        <f t="shared" si="84"/>
        <v>#REF!</v>
      </c>
      <c r="T346" s="88" t="e">
        <f t="shared" si="87"/>
        <v>#REF!</v>
      </c>
      <c r="U346" s="88" t="e">
        <f t="shared" si="88"/>
        <v>#REF!</v>
      </c>
      <c r="V346" s="88">
        <f t="shared" si="89"/>
        <v>0</v>
      </c>
      <c r="W346" s="100">
        <f t="shared" si="90"/>
        <v>0</v>
      </c>
      <c r="X346" s="92"/>
      <c r="Y346" s="10"/>
      <c r="Z346" s="10">
        <v>0</v>
      </c>
      <c r="AA346" s="10">
        <v>0</v>
      </c>
      <c r="AB346" s="10">
        <v>0</v>
      </c>
    </row>
    <row r="347" spans="1:28" x14ac:dyDescent="0.25">
      <c r="A347" t="e">
        <f t="shared" si="83"/>
        <v>#REF!</v>
      </c>
      <c r="B347" s="8"/>
      <c r="C347" s="9" t="s">
        <v>16</v>
      </c>
      <c r="D347" s="105" t="e">
        <f>'დაზუსტ. ბიუჯ.'!#REF!</f>
        <v>#REF!</v>
      </c>
      <c r="E347" s="88" t="e">
        <f>'დაზუსტ. საკუთ.'!#REF!</f>
        <v>#REF!</v>
      </c>
      <c r="F347" s="88" t="e">
        <f>'დაზუსტ. ბიუჯ. ფონდ.'!#REF!</f>
        <v>#REF!</v>
      </c>
      <c r="G347" s="88">
        <f>'გრანტის საკასო'!D346</f>
        <v>0</v>
      </c>
      <c r="H347" s="88">
        <f>'მიზნ.გრანტის საკასო '!D346</f>
        <v>0</v>
      </c>
      <c r="I347" s="105" t="e">
        <f>'დაზუსტ. ბიუჯ.'!#REF!-'დაზუსტ. ბიუჯ.'!#REF!</f>
        <v>#REF!</v>
      </c>
      <c r="J347" s="88" t="e">
        <f>'დაზუსტ. საკუთ.'!#REF!-'დაზუსტ. საკუთ.'!#REF!</f>
        <v>#REF!</v>
      </c>
      <c r="K347" s="88" t="e">
        <f>'დაზუსტ. ბიუჯ. ფონდ.'!#REF!-'დაზუსტ. ბიუჯ. ფონდ.'!#REF!</f>
        <v>#REF!</v>
      </c>
      <c r="L347" s="88">
        <f>'გრანტის საკასო'!E346</f>
        <v>0</v>
      </c>
      <c r="M347" s="100">
        <f>'მიზნ.გრანტის საკასო '!E346-'მიზნ.გრანტის საკასო '!D346</f>
        <v>0</v>
      </c>
      <c r="N347" s="105" t="e">
        <f>'დაზუსტ. ბიუჯ.'!#REF!-'დაზუსტ. ბიუჯ.'!#REF!</f>
        <v>#REF!</v>
      </c>
      <c r="O347" s="88" t="e">
        <f>'დაზუსტ. საკუთ.'!#REF!-'დაზუსტ. საკუთ.'!#REF!</f>
        <v>#REF!</v>
      </c>
      <c r="P347" s="88" t="e">
        <f>'დაზუსტ. ბიუჯ. ფონდ.'!#REF!</f>
        <v>#REF!</v>
      </c>
      <c r="Q347" s="88">
        <f>'გრანტის საკასო'!J346</f>
        <v>0</v>
      </c>
      <c r="R347" s="100">
        <f>'მიზნ.გრანტის საკასო '!J346-'მიზნ.გრანტის საკასო '!I346</f>
        <v>0</v>
      </c>
      <c r="S347" s="105" t="e">
        <f t="shared" si="84"/>
        <v>#REF!</v>
      </c>
      <c r="T347" s="88" t="e">
        <f t="shared" si="87"/>
        <v>#REF!</v>
      </c>
      <c r="U347" s="88" t="e">
        <f t="shared" si="88"/>
        <v>#REF!</v>
      </c>
      <c r="V347" s="88">
        <f t="shared" si="89"/>
        <v>0</v>
      </c>
      <c r="W347" s="100">
        <f t="shared" si="90"/>
        <v>0</v>
      </c>
      <c r="X347" s="92"/>
      <c r="Y347" s="10"/>
      <c r="Z347" s="10">
        <v>0</v>
      </c>
      <c r="AA347" s="10">
        <v>0</v>
      </c>
      <c r="AB347" s="10">
        <v>0</v>
      </c>
    </row>
    <row r="348" spans="1:28" x14ac:dyDescent="0.25">
      <c r="A348" t="e">
        <f t="shared" si="83"/>
        <v>#REF!</v>
      </c>
      <c r="B348" s="8"/>
      <c r="C348" s="9" t="s">
        <v>17</v>
      </c>
      <c r="D348" s="105" t="e">
        <f>'დაზუსტ. ბიუჯ.'!#REF!</f>
        <v>#REF!</v>
      </c>
      <c r="E348" s="88" t="e">
        <f>'დაზუსტ. საკუთ.'!#REF!</f>
        <v>#REF!</v>
      </c>
      <c r="F348" s="88" t="e">
        <f>'დაზუსტ. ბიუჯ. ფონდ.'!#REF!</f>
        <v>#REF!</v>
      </c>
      <c r="G348" s="88">
        <f>'გრანტის საკასო'!D347</f>
        <v>0</v>
      </c>
      <c r="H348" s="88">
        <f>'მიზნ.გრანტის საკასო '!D347</f>
        <v>0</v>
      </c>
      <c r="I348" s="105" t="e">
        <f>'დაზუსტ. ბიუჯ.'!#REF!-'დაზუსტ. ბიუჯ.'!#REF!</f>
        <v>#REF!</v>
      </c>
      <c r="J348" s="88" t="e">
        <f>'დაზუსტ. საკუთ.'!#REF!-'დაზუსტ. საკუთ.'!#REF!</f>
        <v>#REF!</v>
      </c>
      <c r="K348" s="88" t="e">
        <f>'დაზუსტ. ბიუჯ. ფონდ.'!#REF!-'დაზუსტ. ბიუჯ. ფონდ.'!#REF!</f>
        <v>#REF!</v>
      </c>
      <c r="L348" s="88">
        <f>'გრანტის საკასო'!E347</f>
        <v>0</v>
      </c>
      <c r="M348" s="100">
        <f>'მიზნ.გრანტის საკასო '!E347-'მიზნ.გრანტის საკასო '!D347</f>
        <v>0</v>
      </c>
      <c r="N348" s="105" t="e">
        <f>'დაზუსტ. ბიუჯ.'!#REF!-'დაზუსტ. ბიუჯ.'!#REF!</f>
        <v>#REF!</v>
      </c>
      <c r="O348" s="88" t="e">
        <f>'დაზუსტ. საკუთ.'!#REF!-'დაზუსტ. საკუთ.'!#REF!</f>
        <v>#REF!</v>
      </c>
      <c r="P348" s="88" t="e">
        <f>'დაზუსტ. ბიუჯ. ფონდ.'!#REF!</f>
        <v>#REF!</v>
      </c>
      <c r="Q348" s="88">
        <f>'გრანტის საკასო'!J347</f>
        <v>0</v>
      </c>
      <c r="R348" s="100">
        <f>'მიზნ.გრანტის საკასო '!J347-'მიზნ.გრანტის საკასო '!I347</f>
        <v>0</v>
      </c>
      <c r="S348" s="105" t="e">
        <f t="shared" si="84"/>
        <v>#REF!</v>
      </c>
      <c r="T348" s="88" t="e">
        <f t="shared" si="87"/>
        <v>#REF!</v>
      </c>
      <c r="U348" s="88" t="e">
        <f t="shared" si="88"/>
        <v>#REF!</v>
      </c>
      <c r="V348" s="88">
        <f t="shared" si="89"/>
        <v>0</v>
      </c>
      <c r="W348" s="100">
        <f t="shared" si="90"/>
        <v>0</v>
      </c>
      <c r="X348" s="92"/>
      <c r="Y348" s="10"/>
      <c r="Z348" s="10">
        <v>0</v>
      </c>
      <c r="AA348" s="10">
        <v>0</v>
      </c>
      <c r="AB348" s="10">
        <v>0</v>
      </c>
    </row>
    <row r="349" spans="1:28" x14ac:dyDescent="0.25">
      <c r="A349" t="e">
        <f t="shared" si="83"/>
        <v>#REF!</v>
      </c>
      <c r="B349" s="5"/>
      <c r="C349" s="6" t="s">
        <v>18</v>
      </c>
      <c r="D349" s="104" t="e">
        <f>'დაზუსტ. ბიუჯ.'!#REF!</f>
        <v>#REF!</v>
      </c>
      <c r="E349" s="87" t="e">
        <f>'დაზუსტ. საკუთ.'!#REF!</f>
        <v>#REF!</v>
      </c>
      <c r="F349" s="87" t="e">
        <f>'დაზუსტ. ბიუჯ. ფონდ.'!#REF!</f>
        <v>#REF!</v>
      </c>
      <c r="G349" s="87">
        <f>'გრანტის საკასო'!D348</f>
        <v>0</v>
      </c>
      <c r="H349" s="87">
        <f>'მიზნ.გრანტის საკასო '!D348</f>
        <v>0</v>
      </c>
      <c r="I349" s="104" t="e">
        <f>'დაზუსტ. ბიუჯ.'!#REF!-'დაზუსტ. ბიუჯ.'!#REF!</f>
        <v>#REF!</v>
      </c>
      <c r="J349" s="87" t="e">
        <f>'დაზუსტ. საკუთ.'!#REF!-'დაზუსტ. საკუთ.'!#REF!</f>
        <v>#REF!</v>
      </c>
      <c r="K349" s="87" t="e">
        <f>'დაზუსტ. ბიუჯ. ფონდ.'!#REF!-'დაზუსტ. ბიუჯ. ფონდ.'!#REF!</f>
        <v>#REF!</v>
      </c>
      <c r="L349" s="87">
        <f>'გრანტის საკასო'!E348</f>
        <v>0</v>
      </c>
      <c r="M349" s="99">
        <f>'მიზნ.გრანტის საკასო '!E348-'მიზნ.გრანტის საკასო '!D348</f>
        <v>0</v>
      </c>
      <c r="N349" s="104" t="e">
        <f>'დაზუსტ. ბიუჯ.'!#REF!-'დაზუსტ. ბიუჯ.'!#REF!</f>
        <v>#REF!</v>
      </c>
      <c r="O349" s="87" t="e">
        <f>'დაზუსტ. საკუთ.'!#REF!-'დაზუსტ. საკუთ.'!#REF!</f>
        <v>#REF!</v>
      </c>
      <c r="P349" s="87" t="e">
        <f>'დაზუსტ. ბიუჯ. ფონდ.'!#REF!</f>
        <v>#REF!</v>
      </c>
      <c r="Q349" s="87">
        <f>'გრანტის საკასო'!J348</f>
        <v>0</v>
      </c>
      <c r="R349" s="99">
        <f>'მიზნ.გრანტის საკასო '!J348-'მიზნ.გრანტის საკასო '!I348</f>
        <v>0</v>
      </c>
      <c r="S349" s="104" t="e">
        <f t="shared" si="84"/>
        <v>#REF!</v>
      </c>
      <c r="T349" s="87" t="e">
        <f t="shared" si="87"/>
        <v>#REF!</v>
      </c>
      <c r="U349" s="87" t="e">
        <f t="shared" si="88"/>
        <v>#REF!</v>
      </c>
      <c r="V349" s="87">
        <f t="shared" si="89"/>
        <v>0</v>
      </c>
      <c r="W349" s="99">
        <f t="shared" si="90"/>
        <v>0</v>
      </c>
      <c r="X349" s="91"/>
      <c r="Y349" s="7"/>
      <c r="Z349" s="7">
        <v>0</v>
      </c>
      <c r="AA349" s="7">
        <v>0</v>
      </c>
      <c r="AB349" s="7">
        <v>0</v>
      </c>
    </row>
    <row r="350" spans="1:28" x14ac:dyDescent="0.25">
      <c r="A350" t="e">
        <f t="shared" si="83"/>
        <v>#REF!</v>
      </c>
      <c r="B350" s="5"/>
      <c r="C350" s="6" t="s">
        <v>19</v>
      </c>
      <c r="D350" s="104" t="e">
        <f>'დაზუსტ. ბიუჯ.'!#REF!</f>
        <v>#REF!</v>
      </c>
      <c r="E350" s="87" t="e">
        <f>'დაზუსტ. საკუთ.'!#REF!</f>
        <v>#REF!</v>
      </c>
      <c r="F350" s="87" t="e">
        <f>'დაზუსტ. ბიუჯ. ფონდ.'!#REF!</f>
        <v>#REF!</v>
      </c>
      <c r="G350" s="87">
        <f>'გრანტის საკასო'!D349</f>
        <v>0</v>
      </c>
      <c r="H350" s="87">
        <f>'მიზნ.გრანტის საკასო '!D349</f>
        <v>0</v>
      </c>
      <c r="I350" s="104" t="e">
        <f>'დაზუსტ. ბიუჯ.'!#REF!-'დაზუსტ. ბიუჯ.'!#REF!</f>
        <v>#REF!</v>
      </c>
      <c r="J350" s="87" t="e">
        <f>'დაზუსტ. საკუთ.'!#REF!-'დაზუსტ. საკუთ.'!#REF!</f>
        <v>#REF!</v>
      </c>
      <c r="K350" s="87" t="e">
        <f>'დაზუსტ. ბიუჯ. ფონდ.'!#REF!-'დაზუსტ. ბიუჯ. ფონდ.'!#REF!</f>
        <v>#REF!</v>
      </c>
      <c r="L350" s="87">
        <f>'გრანტის საკასო'!E349</f>
        <v>0</v>
      </c>
      <c r="M350" s="99">
        <f>'მიზნ.გრანტის საკასო '!E349-'მიზნ.გრანტის საკასო '!D349</f>
        <v>0</v>
      </c>
      <c r="N350" s="104" t="e">
        <f>'დაზუსტ. ბიუჯ.'!#REF!-'დაზუსტ. ბიუჯ.'!#REF!</f>
        <v>#REF!</v>
      </c>
      <c r="O350" s="87" t="e">
        <f>'დაზუსტ. საკუთ.'!#REF!-'დაზუსტ. საკუთ.'!#REF!</f>
        <v>#REF!</v>
      </c>
      <c r="P350" s="87" t="e">
        <f>'დაზუსტ. ბიუჯ. ფონდ.'!#REF!</f>
        <v>#REF!</v>
      </c>
      <c r="Q350" s="87">
        <f>'გრანტის საკასო'!J349</f>
        <v>0</v>
      </c>
      <c r="R350" s="99">
        <f>'მიზნ.გრანტის საკასო '!J349-'მიზნ.გრანტის საკასო '!I349</f>
        <v>0</v>
      </c>
      <c r="S350" s="104" t="e">
        <f t="shared" si="84"/>
        <v>#REF!</v>
      </c>
      <c r="T350" s="87" t="e">
        <f t="shared" si="87"/>
        <v>#REF!</v>
      </c>
      <c r="U350" s="87" t="e">
        <f t="shared" si="88"/>
        <v>#REF!</v>
      </c>
      <c r="V350" s="87">
        <f t="shared" si="89"/>
        <v>0</v>
      </c>
      <c r="W350" s="99">
        <f t="shared" si="90"/>
        <v>0</v>
      </c>
      <c r="X350" s="91"/>
      <c r="Y350" s="7"/>
      <c r="Z350" s="7">
        <v>0</v>
      </c>
      <c r="AA350" s="7">
        <v>0</v>
      </c>
      <c r="AB350" s="7">
        <v>0</v>
      </c>
    </row>
    <row r="351" spans="1:28" ht="15.75" thickBot="1" x14ac:dyDescent="0.3">
      <c r="A351" t="e">
        <f t="shared" si="83"/>
        <v>#REF!</v>
      </c>
      <c r="B351" s="11"/>
      <c r="C351" s="12" t="s">
        <v>20</v>
      </c>
      <c r="D351" s="106" t="e">
        <f>'დაზუსტ. ბიუჯ.'!#REF!</f>
        <v>#REF!</v>
      </c>
      <c r="E351" s="89" t="e">
        <f>'დაზუსტ. საკუთ.'!#REF!</f>
        <v>#REF!</v>
      </c>
      <c r="F351" s="89" t="e">
        <f>'დაზუსტ. ბიუჯ. ფონდ.'!#REF!</f>
        <v>#REF!</v>
      </c>
      <c r="G351" s="89">
        <f>'გრანტის საკასო'!D350</f>
        <v>0</v>
      </c>
      <c r="H351" s="89">
        <f>'მიზნ.გრანტის საკასო '!D350</f>
        <v>0</v>
      </c>
      <c r="I351" s="106" t="e">
        <f>'დაზუსტ. ბიუჯ.'!#REF!-'დაზუსტ. ბიუჯ.'!#REF!</f>
        <v>#REF!</v>
      </c>
      <c r="J351" s="89" t="e">
        <f>'დაზუსტ. საკუთ.'!#REF!-'დაზუსტ. საკუთ.'!#REF!</f>
        <v>#REF!</v>
      </c>
      <c r="K351" s="89" t="e">
        <f>'დაზუსტ. ბიუჯ. ფონდ.'!#REF!-'დაზუსტ. ბიუჯ. ფონდ.'!#REF!</f>
        <v>#REF!</v>
      </c>
      <c r="L351" s="89">
        <f>'გრანტის საკასო'!E350</f>
        <v>0</v>
      </c>
      <c r="M351" s="101">
        <f>'მიზნ.გრანტის საკასო '!E350-'მიზნ.გრანტის საკასო '!D350</f>
        <v>0</v>
      </c>
      <c r="N351" s="106" t="e">
        <f>'დაზუსტ. ბიუჯ.'!#REF!-'დაზუსტ. ბიუჯ.'!#REF!</f>
        <v>#REF!</v>
      </c>
      <c r="O351" s="89" t="e">
        <f>'დაზუსტ. საკუთ.'!#REF!-'დაზუსტ. საკუთ.'!#REF!</f>
        <v>#REF!</v>
      </c>
      <c r="P351" s="89" t="e">
        <f>'დაზუსტ. ბიუჯ. ფონდ.'!#REF!</f>
        <v>#REF!</v>
      </c>
      <c r="Q351" s="89">
        <f>'გრანტის საკასო'!J350</f>
        <v>0</v>
      </c>
      <c r="R351" s="101">
        <f>'მიზნ.გრანტის საკასო '!J350-'მიზნ.გრანტის საკასო '!I350</f>
        <v>0</v>
      </c>
      <c r="S351" s="106" t="e">
        <f t="shared" si="84"/>
        <v>#REF!</v>
      </c>
      <c r="T351" s="89" t="e">
        <f t="shared" si="87"/>
        <v>#REF!</v>
      </c>
      <c r="U351" s="89" t="e">
        <f t="shared" si="88"/>
        <v>#REF!</v>
      </c>
      <c r="V351" s="89">
        <f t="shared" si="89"/>
        <v>0</v>
      </c>
      <c r="W351" s="101">
        <f t="shared" si="90"/>
        <v>0</v>
      </c>
      <c r="X351" s="93"/>
      <c r="Y351" s="13"/>
      <c r="Z351" s="13">
        <v>0</v>
      </c>
      <c r="AA351" s="13">
        <v>0</v>
      </c>
      <c r="AB351" s="13">
        <v>0</v>
      </c>
    </row>
    <row r="352" spans="1:28" ht="31.5" thickTop="1" thickBot="1" x14ac:dyDescent="0.3">
      <c r="A352" t="e">
        <f t="shared" si="83"/>
        <v>#REF!</v>
      </c>
      <c r="B352" s="3" t="s">
        <v>75</v>
      </c>
      <c r="C352" s="15" t="s">
        <v>76</v>
      </c>
      <c r="D352" s="103" t="e">
        <f>'დაზუსტ. ბიუჯ.'!#REF!</f>
        <v>#REF!</v>
      </c>
      <c r="E352" s="86" t="e">
        <f>'დაზუსტ. საკუთ.'!#REF!</f>
        <v>#REF!</v>
      </c>
      <c r="F352" s="86" t="e">
        <f>'დაზუსტ. ბიუჯ. ფონდ.'!#REF!</f>
        <v>#REF!</v>
      </c>
      <c r="G352" s="86">
        <f>'გრანტის საკასო'!D351</f>
        <v>0</v>
      </c>
      <c r="H352" s="86">
        <f>'მიზნ.გრანტის საკასო '!D351</f>
        <v>0</v>
      </c>
      <c r="I352" s="103" t="e">
        <f>'დაზუსტ. ბიუჯ.'!#REF!-'დაზუსტ. ბიუჯ.'!#REF!</f>
        <v>#REF!</v>
      </c>
      <c r="J352" s="86" t="e">
        <f>'დაზუსტ. საკუთ.'!#REF!-'დაზუსტ. საკუთ.'!#REF!</f>
        <v>#REF!</v>
      </c>
      <c r="K352" s="86" t="e">
        <f>'დაზუსტ. ბიუჯ. ფონდ.'!#REF!-'დაზუსტ. ბიუჯ. ფონდ.'!#REF!</f>
        <v>#REF!</v>
      </c>
      <c r="L352" s="86">
        <f>'გრანტის საკასო'!E351</f>
        <v>0</v>
      </c>
      <c r="M352" s="102">
        <f>'მიზნ.გრანტის საკასო '!E351-'მიზნ.გრანტის საკასო '!D351</f>
        <v>0</v>
      </c>
      <c r="N352" s="103" t="e">
        <f>'დაზუსტ. ბიუჯ.'!#REF!-'დაზუსტ. ბიუჯ.'!#REF!</f>
        <v>#REF!</v>
      </c>
      <c r="O352" s="86" t="e">
        <f>'დაზუსტ. საკუთ.'!#REF!-'დაზუსტ. საკუთ.'!#REF!</f>
        <v>#REF!</v>
      </c>
      <c r="P352" s="86" t="e">
        <f>'დაზუსტ. ბიუჯ. ფონდ.'!#REF!</f>
        <v>#REF!</v>
      </c>
      <c r="Q352" s="86">
        <f>'გრანტის საკასო'!J351</f>
        <v>0</v>
      </c>
      <c r="R352" s="102">
        <f>'მიზნ.გრანტის საკასო '!J351-'მიზნ.გრანტის საკასო '!I351</f>
        <v>0</v>
      </c>
      <c r="S352" s="103" t="e">
        <f t="shared" si="84"/>
        <v>#REF!</v>
      </c>
      <c r="T352" s="86" t="e">
        <f t="shared" si="87"/>
        <v>#REF!</v>
      </c>
      <c r="U352" s="86" t="e">
        <f t="shared" si="88"/>
        <v>#REF!</v>
      </c>
      <c r="V352" s="86">
        <f t="shared" si="89"/>
        <v>0</v>
      </c>
      <c r="W352" s="102">
        <f t="shared" si="90"/>
        <v>0</v>
      </c>
      <c r="X352" s="94"/>
      <c r="Y352" s="4"/>
      <c r="Z352" s="4">
        <f t="shared" ref="Z352:AB352" si="93">SUM(Z353,Z361,Z362,Z363)</f>
        <v>0</v>
      </c>
      <c r="AA352" s="4">
        <f t="shared" si="93"/>
        <v>0</v>
      </c>
      <c r="AB352" s="4">
        <f t="shared" si="93"/>
        <v>0</v>
      </c>
    </row>
    <row r="353" spans="1:28" ht="15.75" thickTop="1" x14ac:dyDescent="0.25">
      <c r="A353" t="e">
        <f t="shared" si="83"/>
        <v>#REF!</v>
      </c>
      <c r="B353" s="5"/>
      <c r="C353" s="6" t="s">
        <v>10</v>
      </c>
      <c r="D353" s="104" t="e">
        <f>'დაზუსტ. ბიუჯ.'!#REF!</f>
        <v>#REF!</v>
      </c>
      <c r="E353" s="87" t="e">
        <f>'დაზუსტ. საკუთ.'!#REF!</f>
        <v>#REF!</v>
      </c>
      <c r="F353" s="87" t="e">
        <f>'დაზუსტ. ბიუჯ. ფონდ.'!#REF!</f>
        <v>#REF!</v>
      </c>
      <c r="G353" s="87">
        <f>'გრანტის საკასო'!D352</f>
        <v>0</v>
      </c>
      <c r="H353" s="87">
        <f>'მიზნ.გრანტის საკასო '!D352</f>
        <v>0</v>
      </c>
      <c r="I353" s="104" t="e">
        <f>'დაზუსტ. ბიუჯ.'!#REF!-'დაზუსტ. ბიუჯ.'!#REF!</f>
        <v>#REF!</v>
      </c>
      <c r="J353" s="87" t="e">
        <f>'დაზუსტ. საკუთ.'!#REF!-'დაზუსტ. საკუთ.'!#REF!</f>
        <v>#REF!</v>
      </c>
      <c r="K353" s="87" t="e">
        <f>'დაზუსტ. ბიუჯ. ფონდ.'!#REF!-'დაზუსტ. ბიუჯ. ფონდ.'!#REF!</f>
        <v>#REF!</v>
      </c>
      <c r="L353" s="87">
        <f>'გრანტის საკასო'!E352</f>
        <v>0</v>
      </c>
      <c r="M353" s="99">
        <f>'მიზნ.გრანტის საკასო '!E352-'მიზნ.გრანტის საკასო '!D352</f>
        <v>0</v>
      </c>
      <c r="N353" s="104" t="e">
        <f>'დაზუსტ. ბიუჯ.'!#REF!-'დაზუსტ. ბიუჯ.'!#REF!</f>
        <v>#REF!</v>
      </c>
      <c r="O353" s="87" t="e">
        <f>'დაზუსტ. საკუთ.'!#REF!-'დაზუსტ. საკუთ.'!#REF!</f>
        <v>#REF!</v>
      </c>
      <c r="P353" s="87" t="e">
        <f>'დაზუსტ. ბიუჯ. ფონდ.'!#REF!</f>
        <v>#REF!</v>
      </c>
      <c r="Q353" s="87">
        <f>'გრანტის საკასო'!J352</f>
        <v>0</v>
      </c>
      <c r="R353" s="99">
        <f>'მიზნ.გრანტის საკასო '!J352-'მიზნ.გრანტის საკასო '!I352</f>
        <v>0</v>
      </c>
      <c r="S353" s="104" t="e">
        <f t="shared" si="84"/>
        <v>#REF!</v>
      </c>
      <c r="T353" s="87" t="e">
        <f t="shared" si="87"/>
        <v>#REF!</v>
      </c>
      <c r="U353" s="87" t="e">
        <f t="shared" si="88"/>
        <v>#REF!</v>
      </c>
      <c r="V353" s="87">
        <f t="shared" si="89"/>
        <v>0</v>
      </c>
      <c r="W353" s="99">
        <f t="shared" si="90"/>
        <v>0</v>
      </c>
      <c r="X353" s="91"/>
      <c r="Y353" s="7"/>
      <c r="Z353" s="7">
        <f t="shared" ref="Z353:AB353" si="94">SUM(Z354:Z360)</f>
        <v>0</v>
      </c>
      <c r="AA353" s="7">
        <f t="shared" si="94"/>
        <v>0</v>
      </c>
      <c r="AB353" s="7">
        <f t="shared" si="94"/>
        <v>0</v>
      </c>
    </row>
    <row r="354" spans="1:28" x14ac:dyDescent="0.25">
      <c r="A354" t="e">
        <f t="shared" si="83"/>
        <v>#REF!</v>
      </c>
      <c r="B354" s="8"/>
      <c r="C354" s="9" t="s">
        <v>11</v>
      </c>
      <c r="D354" s="105" t="e">
        <f>'დაზუსტ. ბიუჯ.'!#REF!</f>
        <v>#REF!</v>
      </c>
      <c r="E354" s="88" t="e">
        <f>'დაზუსტ. საკუთ.'!#REF!</f>
        <v>#REF!</v>
      </c>
      <c r="F354" s="88" t="e">
        <f>'დაზუსტ. ბიუჯ. ფონდ.'!#REF!</f>
        <v>#REF!</v>
      </c>
      <c r="G354" s="88">
        <f>'გრანტის საკასო'!D353</f>
        <v>0</v>
      </c>
      <c r="H354" s="88">
        <f>'მიზნ.გრანტის საკასო '!D353</f>
        <v>0</v>
      </c>
      <c r="I354" s="105" t="e">
        <f>'დაზუსტ. ბიუჯ.'!#REF!-'დაზუსტ. ბიუჯ.'!#REF!</f>
        <v>#REF!</v>
      </c>
      <c r="J354" s="88" t="e">
        <f>'დაზუსტ. საკუთ.'!#REF!-'დაზუსტ. საკუთ.'!#REF!</f>
        <v>#REF!</v>
      </c>
      <c r="K354" s="88" t="e">
        <f>'დაზუსტ. ბიუჯ. ფონდ.'!#REF!-'დაზუსტ. ბიუჯ. ფონდ.'!#REF!</f>
        <v>#REF!</v>
      </c>
      <c r="L354" s="88">
        <f>'გრანტის საკასო'!E353</f>
        <v>0</v>
      </c>
      <c r="M354" s="100">
        <f>'მიზნ.გრანტის საკასო '!E353-'მიზნ.გრანტის საკასო '!D353</f>
        <v>0</v>
      </c>
      <c r="N354" s="105" t="e">
        <f>'დაზუსტ. ბიუჯ.'!#REF!-'დაზუსტ. ბიუჯ.'!#REF!</f>
        <v>#REF!</v>
      </c>
      <c r="O354" s="88" t="e">
        <f>'დაზუსტ. საკუთ.'!#REF!-'დაზუსტ. საკუთ.'!#REF!</f>
        <v>#REF!</v>
      </c>
      <c r="P354" s="88" t="e">
        <f>'დაზუსტ. ბიუჯ. ფონდ.'!#REF!</f>
        <v>#REF!</v>
      </c>
      <c r="Q354" s="88">
        <f>'გრანტის საკასო'!J353</f>
        <v>0</v>
      </c>
      <c r="R354" s="100">
        <f>'მიზნ.გრანტის საკასო '!J353-'მიზნ.გრანტის საკასო '!I353</f>
        <v>0</v>
      </c>
      <c r="S354" s="105" t="e">
        <f t="shared" si="84"/>
        <v>#REF!</v>
      </c>
      <c r="T354" s="88" t="e">
        <f t="shared" si="87"/>
        <v>#REF!</v>
      </c>
      <c r="U354" s="88" t="e">
        <f t="shared" si="88"/>
        <v>#REF!</v>
      </c>
      <c r="V354" s="88">
        <f t="shared" si="89"/>
        <v>0</v>
      </c>
      <c r="W354" s="100">
        <f t="shared" si="90"/>
        <v>0</v>
      </c>
      <c r="X354" s="92"/>
      <c r="Y354" s="10"/>
      <c r="Z354" s="10">
        <v>0</v>
      </c>
      <c r="AA354" s="10">
        <v>0</v>
      </c>
      <c r="AB354" s="10">
        <v>0</v>
      </c>
    </row>
    <row r="355" spans="1:28" x14ac:dyDescent="0.25">
      <c r="A355" t="e">
        <f t="shared" si="83"/>
        <v>#REF!</v>
      </c>
      <c r="B355" s="8"/>
      <c r="C355" s="9" t="s">
        <v>12</v>
      </c>
      <c r="D355" s="105" t="e">
        <f>'დაზუსტ. ბიუჯ.'!#REF!</f>
        <v>#REF!</v>
      </c>
      <c r="E355" s="88" t="e">
        <f>'დაზუსტ. საკუთ.'!#REF!</f>
        <v>#REF!</v>
      </c>
      <c r="F355" s="88" t="e">
        <f>'დაზუსტ. ბიუჯ. ფონდ.'!#REF!</f>
        <v>#REF!</v>
      </c>
      <c r="G355" s="88">
        <f>'გრანტის საკასო'!D354</f>
        <v>0</v>
      </c>
      <c r="H355" s="88">
        <f>'მიზნ.გრანტის საკასო '!D354</f>
        <v>0</v>
      </c>
      <c r="I355" s="105" t="e">
        <f>'დაზუსტ. ბიუჯ.'!#REF!-'დაზუსტ. ბიუჯ.'!#REF!</f>
        <v>#REF!</v>
      </c>
      <c r="J355" s="88" t="e">
        <f>'დაზუსტ. საკუთ.'!#REF!-'დაზუსტ. საკუთ.'!#REF!</f>
        <v>#REF!</v>
      </c>
      <c r="K355" s="88" t="e">
        <f>'დაზუსტ. ბიუჯ. ფონდ.'!#REF!-'დაზუსტ. ბიუჯ. ფონდ.'!#REF!</f>
        <v>#REF!</v>
      </c>
      <c r="L355" s="88">
        <f>'გრანტის საკასო'!E354</f>
        <v>0</v>
      </c>
      <c r="M355" s="100">
        <f>'მიზნ.გრანტის საკასო '!E354-'მიზნ.გრანტის საკასო '!D354</f>
        <v>0</v>
      </c>
      <c r="N355" s="105" t="e">
        <f>'დაზუსტ. ბიუჯ.'!#REF!-'დაზუსტ. ბიუჯ.'!#REF!</f>
        <v>#REF!</v>
      </c>
      <c r="O355" s="88" t="e">
        <f>'დაზუსტ. საკუთ.'!#REF!-'დაზუსტ. საკუთ.'!#REF!</f>
        <v>#REF!</v>
      </c>
      <c r="P355" s="88" t="e">
        <f>'დაზუსტ. ბიუჯ. ფონდ.'!#REF!</f>
        <v>#REF!</v>
      </c>
      <c r="Q355" s="88">
        <f>'გრანტის საკასო'!J354</f>
        <v>0</v>
      </c>
      <c r="R355" s="100">
        <f>'მიზნ.გრანტის საკასო '!J354-'მიზნ.გრანტის საკასო '!I354</f>
        <v>0</v>
      </c>
      <c r="S355" s="105" t="e">
        <f t="shared" si="84"/>
        <v>#REF!</v>
      </c>
      <c r="T355" s="88" t="e">
        <f t="shared" si="87"/>
        <v>#REF!</v>
      </c>
      <c r="U355" s="88" t="e">
        <f t="shared" si="88"/>
        <v>#REF!</v>
      </c>
      <c r="V355" s="88">
        <f t="shared" si="89"/>
        <v>0</v>
      </c>
      <c r="W355" s="100">
        <f t="shared" si="90"/>
        <v>0</v>
      </c>
      <c r="X355" s="92"/>
      <c r="Y355" s="10"/>
      <c r="Z355" s="10">
        <v>0</v>
      </c>
      <c r="AA355" s="10">
        <v>0</v>
      </c>
      <c r="AB355" s="10">
        <v>0</v>
      </c>
    </row>
    <row r="356" spans="1:28" x14ac:dyDescent="0.25">
      <c r="A356" t="e">
        <f t="shared" si="83"/>
        <v>#REF!</v>
      </c>
      <c r="B356" s="8"/>
      <c r="C356" s="9" t="s">
        <v>13</v>
      </c>
      <c r="D356" s="105" t="e">
        <f>'დაზუსტ. ბიუჯ.'!#REF!</f>
        <v>#REF!</v>
      </c>
      <c r="E356" s="88" t="e">
        <f>'დაზუსტ. საკუთ.'!#REF!</f>
        <v>#REF!</v>
      </c>
      <c r="F356" s="88" t="e">
        <f>'დაზუსტ. ბიუჯ. ფონდ.'!#REF!</f>
        <v>#REF!</v>
      </c>
      <c r="G356" s="88">
        <f>'გრანტის საკასო'!D355</f>
        <v>0</v>
      </c>
      <c r="H356" s="88">
        <f>'მიზნ.გრანტის საკასო '!D355</f>
        <v>0</v>
      </c>
      <c r="I356" s="105" t="e">
        <f>'დაზუსტ. ბიუჯ.'!#REF!-'დაზუსტ. ბიუჯ.'!#REF!</f>
        <v>#REF!</v>
      </c>
      <c r="J356" s="88" t="e">
        <f>'დაზუსტ. საკუთ.'!#REF!-'დაზუსტ. საკუთ.'!#REF!</f>
        <v>#REF!</v>
      </c>
      <c r="K356" s="88" t="e">
        <f>'დაზუსტ. ბიუჯ. ფონდ.'!#REF!-'დაზუსტ. ბიუჯ. ფონდ.'!#REF!</f>
        <v>#REF!</v>
      </c>
      <c r="L356" s="88">
        <f>'გრანტის საკასო'!E355</f>
        <v>0</v>
      </c>
      <c r="M356" s="100">
        <f>'მიზნ.გრანტის საკასო '!E355-'მიზნ.გრანტის საკასო '!D355</f>
        <v>0</v>
      </c>
      <c r="N356" s="105" t="e">
        <f>'დაზუსტ. ბიუჯ.'!#REF!-'დაზუსტ. ბიუჯ.'!#REF!</f>
        <v>#REF!</v>
      </c>
      <c r="O356" s="88" t="e">
        <f>'დაზუსტ. საკუთ.'!#REF!-'დაზუსტ. საკუთ.'!#REF!</f>
        <v>#REF!</v>
      </c>
      <c r="P356" s="88" t="e">
        <f>'დაზუსტ. ბიუჯ. ფონდ.'!#REF!</f>
        <v>#REF!</v>
      </c>
      <c r="Q356" s="88">
        <f>'გრანტის საკასო'!J355</f>
        <v>0</v>
      </c>
      <c r="R356" s="100">
        <f>'მიზნ.გრანტის საკასო '!J355-'მიზნ.გრანტის საკასო '!I355</f>
        <v>0</v>
      </c>
      <c r="S356" s="105" t="e">
        <f t="shared" si="84"/>
        <v>#REF!</v>
      </c>
      <c r="T356" s="88" t="e">
        <f t="shared" si="87"/>
        <v>#REF!</v>
      </c>
      <c r="U356" s="88" t="e">
        <f t="shared" si="88"/>
        <v>#REF!</v>
      </c>
      <c r="V356" s="88">
        <f t="shared" si="89"/>
        <v>0</v>
      </c>
      <c r="W356" s="100">
        <f t="shared" si="90"/>
        <v>0</v>
      </c>
      <c r="X356" s="92"/>
      <c r="Y356" s="10"/>
      <c r="Z356" s="10">
        <v>0</v>
      </c>
      <c r="AA356" s="10">
        <v>0</v>
      </c>
      <c r="AB356" s="10">
        <v>0</v>
      </c>
    </row>
    <row r="357" spans="1:28" x14ac:dyDescent="0.25">
      <c r="A357" t="e">
        <f t="shared" si="83"/>
        <v>#REF!</v>
      </c>
      <c r="B357" s="8"/>
      <c r="C357" s="9" t="s">
        <v>14</v>
      </c>
      <c r="D357" s="105" t="e">
        <f>'დაზუსტ. ბიუჯ.'!#REF!</f>
        <v>#REF!</v>
      </c>
      <c r="E357" s="88" t="e">
        <f>'დაზუსტ. საკუთ.'!#REF!</f>
        <v>#REF!</v>
      </c>
      <c r="F357" s="88" t="e">
        <f>'დაზუსტ. ბიუჯ. ფონდ.'!#REF!</f>
        <v>#REF!</v>
      </c>
      <c r="G357" s="88">
        <f>'გრანტის საკასო'!D356</f>
        <v>0</v>
      </c>
      <c r="H357" s="88">
        <f>'მიზნ.გრანტის საკასო '!D356</f>
        <v>0</v>
      </c>
      <c r="I357" s="105" t="e">
        <f>'დაზუსტ. ბიუჯ.'!#REF!-'დაზუსტ. ბიუჯ.'!#REF!</f>
        <v>#REF!</v>
      </c>
      <c r="J357" s="88" t="e">
        <f>'დაზუსტ. საკუთ.'!#REF!-'დაზუსტ. საკუთ.'!#REF!</f>
        <v>#REF!</v>
      </c>
      <c r="K357" s="88" t="e">
        <f>'დაზუსტ. ბიუჯ. ფონდ.'!#REF!-'დაზუსტ. ბიუჯ. ფონდ.'!#REF!</f>
        <v>#REF!</v>
      </c>
      <c r="L357" s="88">
        <f>'გრანტის საკასო'!E356</f>
        <v>0</v>
      </c>
      <c r="M357" s="100">
        <f>'მიზნ.გრანტის საკასო '!E356-'მიზნ.გრანტის საკასო '!D356</f>
        <v>0</v>
      </c>
      <c r="N357" s="105" t="e">
        <f>'დაზუსტ. ბიუჯ.'!#REF!-'დაზუსტ. ბიუჯ.'!#REF!</f>
        <v>#REF!</v>
      </c>
      <c r="O357" s="88" t="e">
        <f>'დაზუსტ. საკუთ.'!#REF!-'დაზუსტ. საკუთ.'!#REF!</f>
        <v>#REF!</v>
      </c>
      <c r="P357" s="88" t="e">
        <f>'დაზუსტ. ბიუჯ. ფონდ.'!#REF!</f>
        <v>#REF!</v>
      </c>
      <c r="Q357" s="88">
        <f>'გრანტის საკასო'!J356</f>
        <v>0</v>
      </c>
      <c r="R357" s="100">
        <f>'მიზნ.გრანტის საკასო '!J356-'მიზნ.გრანტის საკასო '!I356</f>
        <v>0</v>
      </c>
      <c r="S357" s="105" t="e">
        <f t="shared" si="84"/>
        <v>#REF!</v>
      </c>
      <c r="T357" s="88" t="e">
        <f t="shared" si="87"/>
        <v>#REF!</v>
      </c>
      <c r="U357" s="88" t="e">
        <f t="shared" si="88"/>
        <v>#REF!</v>
      </c>
      <c r="V357" s="88">
        <f t="shared" si="89"/>
        <v>0</v>
      </c>
      <c r="W357" s="100">
        <f t="shared" si="90"/>
        <v>0</v>
      </c>
      <c r="X357" s="92"/>
      <c r="Y357" s="10"/>
      <c r="Z357" s="10">
        <v>0</v>
      </c>
      <c r="AA357" s="10">
        <v>0</v>
      </c>
      <c r="AB357" s="10">
        <v>0</v>
      </c>
    </row>
    <row r="358" spans="1:28" x14ac:dyDescent="0.25">
      <c r="A358" t="e">
        <f t="shared" si="83"/>
        <v>#REF!</v>
      </c>
      <c r="B358" s="8"/>
      <c r="C358" s="9" t="s">
        <v>15</v>
      </c>
      <c r="D358" s="105" t="e">
        <f>'დაზუსტ. ბიუჯ.'!#REF!</f>
        <v>#REF!</v>
      </c>
      <c r="E358" s="88" t="e">
        <f>'დაზუსტ. საკუთ.'!#REF!</f>
        <v>#REF!</v>
      </c>
      <c r="F358" s="88" t="e">
        <f>'დაზუსტ. ბიუჯ. ფონდ.'!#REF!</f>
        <v>#REF!</v>
      </c>
      <c r="G358" s="88">
        <f>'გრანტის საკასო'!D357</f>
        <v>0</v>
      </c>
      <c r="H358" s="88">
        <f>'მიზნ.გრანტის საკასო '!D357</f>
        <v>0</v>
      </c>
      <c r="I358" s="105" t="e">
        <f>'დაზუსტ. ბიუჯ.'!#REF!-'დაზუსტ. ბიუჯ.'!#REF!</f>
        <v>#REF!</v>
      </c>
      <c r="J358" s="88" t="e">
        <f>'დაზუსტ. საკუთ.'!#REF!-'დაზუსტ. საკუთ.'!#REF!</f>
        <v>#REF!</v>
      </c>
      <c r="K358" s="88" t="e">
        <f>'დაზუსტ. ბიუჯ. ფონდ.'!#REF!-'დაზუსტ. ბიუჯ. ფონდ.'!#REF!</f>
        <v>#REF!</v>
      </c>
      <c r="L358" s="88">
        <f>'გრანტის საკასო'!E357</f>
        <v>0</v>
      </c>
      <c r="M358" s="100">
        <f>'მიზნ.გრანტის საკასო '!E357-'მიზნ.გრანტის საკასო '!D357</f>
        <v>0</v>
      </c>
      <c r="N358" s="105" t="e">
        <f>'დაზუსტ. ბიუჯ.'!#REF!-'დაზუსტ. ბიუჯ.'!#REF!</f>
        <v>#REF!</v>
      </c>
      <c r="O358" s="88" t="e">
        <f>'დაზუსტ. საკუთ.'!#REF!-'დაზუსტ. საკუთ.'!#REF!</f>
        <v>#REF!</v>
      </c>
      <c r="P358" s="88" t="e">
        <f>'დაზუსტ. ბიუჯ. ფონდ.'!#REF!</f>
        <v>#REF!</v>
      </c>
      <c r="Q358" s="88">
        <f>'გრანტის საკასო'!J357</f>
        <v>0</v>
      </c>
      <c r="R358" s="100">
        <f>'მიზნ.გრანტის საკასო '!J357-'მიზნ.გრანტის საკასო '!I357</f>
        <v>0</v>
      </c>
      <c r="S358" s="105" t="e">
        <f t="shared" si="84"/>
        <v>#REF!</v>
      </c>
      <c r="T358" s="88" t="e">
        <f t="shared" si="87"/>
        <v>#REF!</v>
      </c>
      <c r="U358" s="88" t="e">
        <f t="shared" si="88"/>
        <v>#REF!</v>
      </c>
      <c r="V358" s="88">
        <f t="shared" si="89"/>
        <v>0</v>
      </c>
      <c r="W358" s="100">
        <f t="shared" si="90"/>
        <v>0</v>
      </c>
      <c r="X358" s="92"/>
      <c r="Y358" s="10"/>
      <c r="Z358" s="10">
        <v>0</v>
      </c>
      <c r="AA358" s="10">
        <v>0</v>
      </c>
      <c r="AB358" s="10">
        <v>0</v>
      </c>
    </row>
    <row r="359" spans="1:28" x14ac:dyDescent="0.25">
      <c r="A359" t="e">
        <f t="shared" si="83"/>
        <v>#REF!</v>
      </c>
      <c r="B359" s="8"/>
      <c r="C359" s="9" t="s">
        <v>16</v>
      </c>
      <c r="D359" s="105" t="e">
        <f>'დაზუსტ. ბიუჯ.'!#REF!</f>
        <v>#REF!</v>
      </c>
      <c r="E359" s="88" t="e">
        <f>'დაზუსტ. საკუთ.'!#REF!</f>
        <v>#REF!</v>
      </c>
      <c r="F359" s="88" t="e">
        <f>'დაზუსტ. ბიუჯ. ფონდ.'!#REF!</f>
        <v>#REF!</v>
      </c>
      <c r="G359" s="88">
        <f>'გრანტის საკასო'!D358</f>
        <v>0</v>
      </c>
      <c r="H359" s="88">
        <f>'მიზნ.გრანტის საკასო '!D358</f>
        <v>0</v>
      </c>
      <c r="I359" s="105" t="e">
        <f>'დაზუსტ. ბიუჯ.'!#REF!-'დაზუსტ. ბიუჯ.'!#REF!</f>
        <v>#REF!</v>
      </c>
      <c r="J359" s="88" t="e">
        <f>'დაზუსტ. საკუთ.'!#REF!-'დაზუსტ. საკუთ.'!#REF!</f>
        <v>#REF!</v>
      </c>
      <c r="K359" s="88" t="e">
        <f>'დაზუსტ. ბიუჯ. ფონდ.'!#REF!-'დაზუსტ. ბიუჯ. ფონდ.'!#REF!</f>
        <v>#REF!</v>
      </c>
      <c r="L359" s="88">
        <f>'გრანტის საკასო'!E358</f>
        <v>0</v>
      </c>
      <c r="M359" s="100">
        <f>'მიზნ.გრანტის საკასო '!E358-'მიზნ.გრანტის საკასო '!D358</f>
        <v>0</v>
      </c>
      <c r="N359" s="105" t="e">
        <f>'დაზუსტ. ბიუჯ.'!#REF!-'დაზუსტ. ბიუჯ.'!#REF!</f>
        <v>#REF!</v>
      </c>
      <c r="O359" s="88" t="e">
        <f>'დაზუსტ. საკუთ.'!#REF!-'დაზუსტ. საკუთ.'!#REF!</f>
        <v>#REF!</v>
      </c>
      <c r="P359" s="88" t="e">
        <f>'დაზუსტ. ბიუჯ. ფონდ.'!#REF!</f>
        <v>#REF!</v>
      </c>
      <c r="Q359" s="88">
        <f>'გრანტის საკასო'!J358</f>
        <v>0</v>
      </c>
      <c r="R359" s="100">
        <f>'მიზნ.გრანტის საკასო '!J358-'მიზნ.გრანტის საკასო '!I358</f>
        <v>0</v>
      </c>
      <c r="S359" s="105" t="e">
        <f t="shared" si="84"/>
        <v>#REF!</v>
      </c>
      <c r="T359" s="88" t="e">
        <f t="shared" si="87"/>
        <v>#REF!</v>
      </c>
      <c r="U359" s="88" t="e">
        <f t="shared" si="88"/>
        <v>#REF!</v>
      </c>
      <c r="V359" s="88">
        <f t="shared" si="89"/>
        <v>0</v>
      </c>
      <c r="W359" s="100">
        <f t="shared" si="90"/>
        <v>0</v>
      </c>
      <c r="X359" s="92"/>
      <c r="Y359" s="10"/>
      <c r="Z359" s="10">
        <v>0</v>
      </c>
      <c r="AA359" s="10">
        <v>0</v>
      </c>
      <c r="AB359" s="10">
        <v>0</v>
      </c>
    </row>
    <row r="360" spans="1:28" x14ac:dyDescent="0.25">
      <c r="A360" t="e">
        <f t="shared" si="83"/>
        <v>#REF!</v>
      </c>
      <c r="B360" s="8"/>
      <c r="C360" s="9" t="s">
        <v>17</v>
      </c>
      <c r="D360" s="105" t="e">
        <f>'დაზუსტ. ბიუჯ.'!#REF!</f>
        <v>#REF!</v>
      </c>
      <c r="E360" s="88" t="e">
        <f>'დაზუსტ. საკუთ.'!#REF!</f>
        <v>#REF!</v>
      </c>
      <c r="F360" s="88" t="e">
        <f>'დაზუსტ. ბიუჯ. ფონდ.'!#REF!</f>
        <v>#REF!</v>
      </c>
      <c r="G360" s="88">
        <f>'გრანტის საკასო'!D359</f>
        <v>0</v>
      </c>
      <c r="H360" s="88">
        <f>'მიზნ.გრანტის საკასო '!D359</f>
        <v>0</v>
      </c>
      <c r="I360" s="105" t="e">
        <f>'დაზუსტ. ბიუჯ.'!#REF!-'დაზუსტ. ბიუჯ.'!#REF!</f>
        <v>#REF!</v>
      </c>
      <c r="J360" s="88" t="e">
        <f>'დაზუსტ. საკუთ.'!#REF!-'დაზუსტ. საკუთ.'!#REF!</f>
        <v>#REF!</v>
      </c>
      <c r="K360" s="88" t="e">
        <f>'დაზუსტ. ბიუჯ. ფონდ.'!#REF!-'დაზუსტ. ბიუჯ. ფონდ.'!#REF!</f>
        <v>#REF!</v>
      </c>
      <c r="L360" s="88">
        <f>'გრანტის საკასო'!E359</f>
        <v>0</v>
      </c>
      <c r="M360" s="100">
        <f>'მიზნ.გრანტის საკასო '!E359-'მიზნ.გრანტის საკასო '!D359</f>
        <v>0</v>
      </c>
      <c r="N360" s="105" t="e">
        <f>'დაზუსტ. ბიუჯ.'!#REF!-'დაზუსტ. ბიუჯ.'!#REF!</f>
        <v>#REF!</v>
      </c>
      <c r="O360" s="88" t="e">
        <f>'დაზუსტ. საკუთ.'!#REF!-'დაზუსტ. საკუთ.'!#REF!</f>
        <v>#REF!</v>
      </c>
      <c r="P360" s="88" t="e">
        <f>'დაზუსტ. ბიუჯ. ფონდ.'!#REF!</f>
        <v>#REF!</v>
      </c>
      <c r="Q360" s="88">
        <f>'გრანტის საკასო'!J359</f>
        <v>0</v>
      </c>
      <c r="R360" s="100">
        <f>'მიზნ.გრანტის საკასო '!J359-'მიზნ.გრანტის საკასო '!I359</f>
        <v>0</v>
      </c>
      <c r="S360" s="105" t="e">
        <f t="shared" si="84"/>
        <v>#REF!</v>
      </c>
      <c r="T360" s="88" t="e">
        <f t="shared" si="87"/>
        <v>#REF!</v>
      </c>
      <c r="U360" s="88" t="e">
        <f t="shared" si="88"/>
        <v>#REF!</v>
      </c>
      <c r="V360" s="88">
        <f t="shared" si="89"/>
        <v>0</v>
      </c>
      <c r="W360" s="100">
        <f t="shared" si="90"/>
        <v>0</v>
      </c>
      <c r="X360" s="92"/>
      <c r="Y360" s="10"/>
      <c r="Z360" s="10">
        <v>0</v>
      </c>
      <c r="AA360" s="10">
        <v>0</v>
      </c>
      <c r="AB360" s="10">
        <v>0</v>
      </c>
    </row>
    <row r="361" spans="1:28" x14ac:dyDescent="0.25">
      <c r="A361" t="e">
        <f t="shared" si="83"/>
        <v>#REF!</v>
      </c>
      <c r="B361" s="5"/>
      <c r="C361" s="6" t="s">
        <v>18</v>
      </c>
      <c r="D361" s="104" t="e">
        <f>'დაზუსტ. ბიუჯ.'!#REF!</f>
        <v>#REF!</v>
      </c>
      <c r="E361" s="87" t="e">
        <f>'დაზუსტ. საკუთ.'!#REF!</f>
        <v>#REF!</v>
      </c>
      <c r="F361" s="87" t="e">
        <f>'დაზუსტ. ბიუჯ. ფონდ.'!#REF!</f>
        <v>#REF!</v>
      </c>
      <c r="G361" s="87">
        <f>'გრანტის საკასო'!D360</f>
        <v>0</v>
      </c>
      <c r="H361" s="87">
        <f>'მიზნ.გრანტის საკასო '!D360</f>
        <v>0</v>
      </c>
      <c r="I361" s="104" t="e">
        <f>'დაზუსტ. ბიუჯ.'!#REF!-'დაზუსტ. ბიუჯ.'!#REF!</f>
        <v>#REF!</v>
      </c>
      <c r="J361" s="87" t="e">
        <f>'დაზუსტ. საკუთ.'!#REF!-'დაზუსტ. საკუთ.'!#REF!</f>
        <v>#REF!</v>
      </c>
      <c r="K361" s="87" t="e">
        <f>'დაზუსტ. ბიუჯ. ფონდ.'!#REF!-'დაზუსტ. ბიუჯ. ფონდ.'!#REF!</f>
        <v>#REF!</v>
      </c>
      <c r="L361" s="87">
        <f>'გრანტის საკასო'!E360</f>
        <v>0</v>
      </c>
      <c r="M361" s="99">
        <f>'მიზნ.გრანტის საკასო '!E360-'მიზნ.გრანტის საკასო '!D360</f>
        <v>0</v>
      </c>
      <c r="N361" s="104" t="e">
        <f>'დაზუსტ. ბიუჯ.'!#REF!-'დაზუსტ. ბიუჯ.'!#REF!</f>
        <v>#REF!</v>
      </c>
      <c r="O361" s="87" t="e">
        <f>'დაზუსტ. საკუთ.'!#REF!-'დაზუსტ. საკუთ.'!#REF!</f>
        <v>#REF!</v>
      </c>
      <c r="P361" s="87" t="e">
        <f>'დაზუსტ. ბიუჯ. ფონდ.'!#REF!</f>
        <v>#REF!</v>
      </c>
      <c r="Q361" s="87">
        <f>'გრანტის საკასო'!J360</f>
        <v>0</v>
      </c>
      <c r="R361" s="99">
        <f>'მიზნ.გრანტის საკასო '!J360-'მიზნ.გრანტის საკასო '!I360</f>
        <v>0</v>
      </c>
      <c r="S361" s="104" t="e">
        <f t="shared" si="84"/>
        <v>#REF!</v>
      </c>
      <c r="T361" s="87" t="e">
        <f t="shared" si="87"/>
        <v>#REF!</v>
      </c>
      <c r="U361" s="87" t="e">
        <f t="shared" si="88"/>
        <v>#REF!</v>
      </c>
      <c r="V361" s="87">
        <f t="shared" si="89"/>
        <v>0</v>
      </c>
      <c r="W361" s="99">
        <f t="shared" si="90"/>
        <v>0</v>
      </c>
      <c r="X361" s="91"/>
      <c r="Y361" s="7"/>
      <c r="Z361" s="7">
        <v>0</v>
      </c>
      <c r="AA361" s="7">
        <v>0</v>
      </c>
      <c r="AB361" s="7">
        <v>0</v>
      </c>
    </row>
    <row r="362" spans="1:28" x14ac:dyDescent="0.25">
      <c r="A362" t="e">
        <f t="shared" si="83"/>
        <v>#REF!</v>
      </c>
      <c r="B362" s="5"/>
      <c r="C362" s="6" t="s">
        <v>19</v>
      </c>
      <c r="D362" s="104" t="e">
        <f>'დაზუსტ. ბიუჯ.'!#REF!</f>
        <v>#REF!</v>
      </c>
      <c r="E362" s="87" t="e">
        <f>'დაზუსტ. საკუთ.'!#REF!</f>
        <v>#REF!</v>
      </c>
      <c r="F362" s="87" t="e">
        <f>'დაზუსტ. ბიუჯ. ფონდ.'!#REF!</f>
        <v>#REF!</v>
      </c>
      <c r="G362" s="87">
        <f>'გრანტის საკასო'!D361</f>
        <v>0</v>
      </c>
      <c r="H362" s="87">
        <f>'მიზნ.გრანტის საკასო '!D361</f>
        <v>0</v>
      </c>
      <c r="I362" s="104" t="e">
        <f>'დაზუსტ. ბიუჯ.'!#REF!-'დაზუსტ. ბიუჯ.'!#REF!</f>
        <v>#REF!</v>
      </c>
      <c r="J362" s="87" t="e">
        <f>'დაზუსტ. საკუთ.'!#REF!-'დაზუსტ. საკუთ.'!#REF!</f>
        <v>#REF!</v>
      </c>
      <c r="K362" s="87" t="e">
        <f>'დაზუსტ. ბიუჯ. ფონდ.'!#REF!-'დაზუსტ. ბიუჯ. ფონდ.'!#REF!</f>
        <v>#REF!</v>
      </c>
      <c r="L362" s="87">
        <f>'გრანტის საკასო'!E361</f>
        <v>0</v>
      </c>
      <c r="M362" s="99">
        <f>'მიზნ.გრანტის საკასო '!E361-'მიზნ.გრანტის საკასო '!D361</f>
        <v>0</v>
      </c>
      <c r="N362" s="104" t="e">
        <f>'დაზუსტ. ბიუჯ.'!#REF!-'დაზუსტ. ბიუჯ.'!#REF!</f>
        <v>#REF!</v>
      </c>
      <c r="O362" s="87" t="e">
        <f>'დაზუსტ. საკუთ.'!#REF!-'დაზუსტ. საკუთ.'!#REF!</f>
        <v>#REF!</v>
      </c>
      <c r="P362" s="87" t="e">
        <f>'დაზუსტ. ბიუჯ. ფონდ.'!#REF!</f>
        <v>#REF!</v>
      </c>
      <c r="Q362" s="87">
        <f>'გრანტის საკასო'!J361</f>
        <v>0</v>
      </c>
      <c r="R362" s="99">
        <f>'მიზნ.გრანტის საკასო '!J361-'მიზნ.გრანტის საკასო '!I361</f>
        <v>0</v>
      </c>
      <c r="S362" s="104" t="e">
        <f t="shared" si="84"/>
        <v>#REF!</v>
      </c>
      <c r="T362" s="87" t="e">
        <f t="shared" si="87"/>
        <v>#REF!</v>
      </c>
      <c r="U362" s="87" t="e">
        <f t="shared" si="88"/>
        <v>#REF!</v>
      </c>
      <c r="V362" s="87">
        <f t="shared" si="89"/>
        <v>0</v>
      </c>
      <c r="W362" s="99">
        <f t="shared" si="90"/>
        <v>0</v>
      </c>
      <c r="X362" s="91"/>
      <c r="Y362" s="7"/>
      <c r="Z362" s="7">
        <v>0</v>
      </c>
      <c r="AA362" s="7">
        <v>0</v>
      </c>
      <c r="AB362" s="7">
        <v>0</v>
      </c>
    </row>
    <row r="363" spans="1:28" ht="15.75" thickBot="1" x14ac:dyDescent="0.3">
      <c r="A363" t="e">
        <f t="shared" si="83"/>
        <v>#REF!</v>
      </c>
      <c r="B363" s="11"/>
      <c r="C363" s="12" t="s">
        <v>20</v>
      </c>
      <c r="D363" s="106" t="e">
        <f>'დაზუსტ. ბიუჯ.'!#REF!</f>
        <v>#REF!</v>
      </c>
      <c r="E363" s="89" t="e">
        <f>'დაზუსტ. საკუთ.'!#REF!</f>
        <v>#REF!</v>
      </c>
      <c r="F363" s="89" t="e">
        <f>'დაზუსტ. ბიუჯ. ფონდ.'!#REF!</f>
        <v>#REF!</v>
      </c>
      <c r="G363" s="89">
        <f>'გრანტის საკასო'!D362</f>
        <v>0</v>
      </c>
      <c r="H363" s="89">
        <f>'მიზნ.გრანტის საკასო '!D362</f>
        <v>0</v>
      </c>
      <c r="I363" s="106" t="e">
        <f>'დაზუსტ. ბიუჯ.'!#REF!-'დაზუსტ. ბიუჯ.'!#REF!</f>
        <v>#REF!</v>
      </c>
      <c r="J363" s="89" t="e">
        <f>'დაზუსტ. საკუთ.'!#REF!-'დაზუსტ. საკუთ.'!#REF!</f>
        <v>#REF!</v>
      </c>
      <c r="K363" s="89" t="e">
        <f>'დაზუსტ. ბიუჯ. ფონდ.'!#REF!-'დაზუსტ. ბიუჯ. ფონდ.'!#REF!</f>
        <v>#REF!</v>
      </c>
      <c r="L363" s="89">
        <f>'გრანტის საკასო'!E362</f>
        <v>0</v>
      </c>
      <c r="M363" s="101">
        <f>'მიზნ.გრანტის საკასო '!E362-'მიზნ.გრანტის საკასო '!D362</f>
        <v>0</v>
      </c>
      <c r="N363" s="106" t="e">
        <f>'დაზუსტ. ბიუჯ.'!#REF!-'დაზუსტ. ბიუჯ.'!#REF!</f>
        <v>#REF!</v>
      </c>
      <c r="O363" s="89" t="e">
        <f>'დაზუსტ. საკუთ.'!#REF!-'დაზუსტ. საკუთ.'!#REF!</f>
        <v>#REF!</v>
      </c>
      <c r="P363" s="89" t="e">
        <f>'დაზუსტ. ბიუჯ. ფონდ.'!#REF!</f>
        <v>#REF!</v>
      </c>
      <c r="Q363" s="89">
        <f>'გრანტის საკასო'!J362</f>
        <v>0</v>
      </c>
      <c r="R363" s="101">
        <f>'მიზნ.გრანტის საკასო '!J362-'მიზნ.გრანტის საკასო '!I362</f>
        <v>0</v>
      </c>
      <c r="S363" s="106" t="e">
        <f t="shared" si="84"/>
        <v>#REF!</v>
      </c>
      <c r="T363" s="89" t="e">
        <f t="shared" si="87"/>
        <v>#REF!</v>
      </c>
      <c r="U363" s="89" t="e">
        <f t="shared" si="88"/>
        <v>#REF!</v>
      </c>
      <c r="V363" s="89">
        <f t="shared" si="89"/>
        <v>0</v>
      </c>
      <c r="W363" s="101">
        <f t="shared" si="90"/>
        <v>0</v>
      </c>
      <c r="X363" s="93"/>
      <c r="Y363" s="13"/>
      <c r="Z363" s="13">
        <v>0</v>
      </c>
      <c r="AA363" s="13">
        <v>0</v>
      </c>
      <c r="AB363" s="13">
        <v>0</v>
      </c>
    </row>
    <row r="364" spans="1:28" ht="32.25" customHeight="1" thickTop="1" thickBot="1" x14ac:dyDescent="0.3">
      <c r="A364" t="e">
        <f t="shared" si="83"/>
        <v>#REF!</v>
      </c>
      <c r="B364" s="3" t="s">
        <v>77</v>
      </c>
      <c r="C364" s="4" t="s">
        <v>78</v>
      </c>
      <c r="D364" s="103" t="e">
        <f>'დაზუსტ. ბიუჯ.'!#REF!</f>
        <v>#REF!</v>
      </c>
      <c r="E364" s="86" t="e">
        <f>'დაზუსტ. საკუთ.'!#REF!</f>
        <v>#REF!</v>
      </c>
      <c r="F364" s="86" t="e">
        <f>'დაზუსტ. ბიუჯ. ფონდ.'!#REF!</f>
        <v>#REF!</v>
      </c>
      <c r="G364" s="86">
        <f>'გრანტის საკასო'!D363</f>
        <v>0</v>
      </c>
      <c r="H364" s="86">
        <f>'მიზნ.გრანტის საკასო '!D363</f>
        <v>0</v>
      </c>
      <c r="I364" s="103" t="e">
        <f>'დაზუსტ. ბიუჯ.'!#REF!-'დაზუსტ. ბიუჯ.'!#REF!</f>
        <v>#REF!</v>
      </c>
      <c r="J364" s="86" t="e">
        <f>'დაზუსტ. საკუთ.'!#REF!-'დაზუსტ. საკუთ.'!#REF!</f>
        <v>#REF!</v>
      </c>
      <c r="K364" s="86" t="e">
        <f>'დაზუსტ. ბიუჯ. ფონდ.'!#REF!-'დაზუსტ. ბიუჯ. ფონდ.'!#REF!</f>
        <v>#REF!</v>
      </c>
      <c r="L364" s="86">
        <f>'გრანტის საკასო'!E363</f>
        <v>0</v>
      </c>
      <c r="M364" s="102">
        <f>'მიზნ.გრანტის საკასო '!E363-'მიზნ.გრანტის საკასო '!D363</f>
        <v>0</v>
      </c>
      <c r="N364" s="103" t="e">
        <f>'დაზუსტ. ბიუჯ.'!#REF!-'დაზუსტ. ბიუჯ.'!#REF!</f>
        <v>#REF!</v>
      </c>
      <c r="O364" s="86" t="e">
        <f>'დაზუსტ. საკუთ.'!#REF!-'დაზუსტ. საკუთ.'!#REF!</f>
        <v>#REF!</v>
      </c>
      <c r="P364" s="86" t="e">
        <f>'დაზუსტ. ბიუჯ. ფონდ.'!#REF!</f>
        <v>#REF!</v>
      </c>
      <c r="Q364" s="86">
        <f>'გრანტის საკასო'!J363</f>
        <v>0</v>
      </c>
      <c r="R364" s="102">
        <f>'მიზნ.გრანტის საკასო '!J363-'მიზნ.გრანტის საკასო '!I363</f>
        <v>0</v>
      </c>
      <c r="S364" s="103" t="e">
        <f t="shared" si="84"/>
        <v>#REF!</v>
      </c>
      <c r="T364" s="86" t="e">
        <f t="shared" si="87"/>
        <v>#REF!</v>
      </c>
      <c r="U364" s="86" t="e">
        <f t="shared" si="88"/>
        <v>#REF!</v>
      </c>
      <c r="V364" s="86">
        <f t="shared" si="89"/>
        <v>0</v>
      </c>
      <c r="W364" s="102">
        <f t="shared" si="90"/>
        <v>0</v>
      </c>
      <c r="X364" s="94"/>
      <c r="Y364" s="4"/>
      <c r="Z364" s="4">
        <f t="shared" ref="Z364:AB364" si="95">SUM(Z365,Z373,Z374,Z375)</f>
        <v>0</v>
      </c>
      <c r="AA364" s="4">
        <f t="shared" si="95"/>
        <v>0</v>
      </c>
      <c r="AB364" s="4">
        <f t="shared" si="95"/>
        <v>0</v>
      </c>
    </row>
    <row r="365" spans="1:28" ht="15.75" thickTop="1" x14ac:dyDescent="0.25">
      <c r="A365" t="e">
        <f t="shared" si="83"/>
        <v>#REF!</v>
      </c>
      <c r="B365" s="5"/>
      <c r="C365" s="6" t="s">
        <v>10</v>
      </c>
      <c r="D365" s="104" t="e">
        <f>'დაზუსტ. ბიუჯ.'!#REF!</f>
        <v>#REF!</v>
      </c>
      <c r="E365" s="87" t="e">
        <f>'დაზუსტ. საკუთ.'!#REF!</f>
        <v>#REF!</v>
      </c>
      <c r="F365" s="87" t="e">
        <f>'დაზუსტ. ბიუჯ. ფონდ.'!#REF!</f>
        <v>#REF!</v>
      </c>
      <c r="G365" s="87">
        <f>'გრანტის საკასო'!D364</f>
        <v>0</v>
      </c>
      <c r="H365" s="87">
        <f>'მიზნ.გრანტის საკასო '!D364</f>
        <v>0</v>
      </c>
      <c r="I365" s="104" t="e">
        <f>'დაზუსტ. ბიუჯ.'!#REF!-'დაზუსტ. ბიუჯ.'!#REF!</f>
        <v>#REF!</v>
      </c>
      <c r="J365" s="87" t="e">
        <f>'დაზუსტ. საკუთ.'!#REF!-'დაზუსტ. საკუთ.'!#REF!</f>
        <v>#REF!</v>
      </c>
      <c r="K365" s="87" t="e">
        <f>'დაზუსტ. ბიუჯ. ფონდ.'!#REF!-'დაზუსტ. ბიუჯ. ფონდ.'!#REF!</f>
        <v>#REF!</v>
      </c>
      <c r="L365" s="87">
        <f>'გრანტის საკასო'!E364</f>
        <v>0</v>
      </c>
      <c r="M365" s="99">
        <f>'მიზნ.გრანტის საკასო '!E364-'მიზნ.გრანტის საკასო '!D364</f>
        <v>0</v>
      </c>
      <c r="N365" s="104" t="e">
        <f>'დაზუსტ. ბიუჯ.'!#REF!-'დაზუსტ. ბიუჯ.'!#REF!</f>
        <v>#REF!</v>
      </c>
      <c r="O365" s="87" t="e">
        <f>'დაზუსტ. საკუთ.'!#REF!-'დაზუსტ. საკუთ.'!#REF!</f>
        <v>#REF!</v>
      </c>
      <c r="P365" s="87" t="e">
        <f>'დაზუსტ. ბიუჯ. ფონდ.'!#REF!</f>
        <v>#REF!</v>
      </c>
      <c r="Q365" s="87">
        <f>'გრანტის საკასო'!J364</f>
        <v>0</v>
      </c>
      <c r="R365" s="99">
        <f>'მიზნ.გრანტის საკასო '!J364-'მიზნ.გრანტის საკასო '!I364</f>
        <v>0</v>
      </c>
      <c r="S365" s="104" t="e">
        <f t="shared" si="84"/>
        <v>#REF!</v>
      </c>
      <c r="T365" s="87" t="e">
        <f t="shared" si="87"/>
        <v>#REF!</v>
      </c>
      <c r="U365" s="87" t="e">
        <f t="shared" si="88"/>
        <v>#REF!</v>
      </c>
      <c r="V365" s="87">
        <f t="shared" si="89"/>
        <v>0</v>
      </c>
      <c r="W365" s="99">
        <f t="shared" si="90"/>
        <v>0</v>
      </c>
      <c r="X365" s="91"/>
      <c r="Y365" s="7"/>
      <c r="Z365" s="7">
        <f t="shared" ref="Z365:AB365" si="96">SUM(Z366:Z372)</f>
        <v>0</v>
      </c>
      <c r="AA365" s="7">
        <f t="shared" si="96"/>
        <v>0</v>
      </c>
      <c r="AB365" s="7">
        <f t="shared" si="96"/>
        <v>0</v>
      </c>
    </row>
    <row r="366" spans="1:28" x14ac:dyDescent="0.25">
      <c r="A366" t="e">
        <f t="shared" si="83"/>
        <v>#REF!</v>
      </c>
      <c r="B366" s="8"/>
      <c r="C366" s="9" t="s">
        <v>11</v>
      </c>
      <c r="D366" s="105" t="e">
        <f>'დაზუსტ. ბიუჯ.'!#REF!</f>
        <v>#REF!</v>
      </c>
      <c r="E366" s="88" t="e">
        <f>'დაზუსტ. საკუთ.'!#REF!</f>
        <v>#REF!</v>
      </c>
      <c r="F366" s="88" t="e">
        <f>'დაზუსტ. ბიუჯ. ფონდ.'!#REF!</f>
        <v>#REF!</v>
      </c>
      <c r="G366" s="88">
        <f>'გრანტის საკასო'!D365</f>
        <v>0</v>
      </c>
      <c r="H366" s="88">
        <f>'მიზნ.გრანტის საკასო '!D365</f>
        <v>0</v>
      </c>
      <c r="I366" s="105" t="e">
        <f>'დაზუსტ. ბიუჯ.'!#REF!-'დაზუსტ. ბიუჯ.'!#REF!</f>
        <v>#REF!</v>
      </c>
      <c r="J366" s="88" t="e">
        <f>'დაზუსტ. საკუთ.'!#REF!-'დაზუსტ. საკუთ.'!#REF!</f>
        <v>#REF!</v>
      </c>
      <c r="K366" s="88" t="e">
        <f>'დაზუსტ. ბიუჯ. ფონდ.'!#REF!-'დაზუსტ. ბიუჯ. ფონდ.'!#REF!</f>
        <v>#REF!</v>
      </c>
      <c r="L366" s="88">
        <f>'გრანტის საკასო'!E365</f>
        <v>0</v>
      </c>
      <c r="M366" s="100">
        <f>'მიზნ.გრანტის საკასო '!E365-'მიზნ.გრანტის საკასო '!D365</f>
        <v>0</v>
      </c>
      <c r="N366" s="105" t="e">
        <f>'დაზუსტ. ბიუჯ.'!#REF!-'დაზუსტ. ბიუჯ.'!#REF!</f>
        <v>#REF!</v>
      </c>
      <c r="O366" s="88" t="e">
        <f>'დაზუსტ. საკუთ.'!#REF!-'დაზუსტ. საკუთ.'!#REF!</f>
        <v>#REF!</v>
      </c>
      <c r="P366" s="88" t="e">
        <f>'დაზუსტ. ბიუჯ. ფონდ.'!#REF!</f>
        <v>#REF!</v>
      </c>
      <c r="Q366" s="88">
        <f>'გრანტის საკასო'!J365</f>
        <v>0</v>
      </c>
      <c r="R366" s="100">
        <f>'მიზნ.გრანტის საკასო '!J365-'მიზნ.გრანტის საკასო '!I365</f>
        <v>0</v>
      </c>
      <c r="S366" s="105" t="e">
        <f t="shared" si="84"/>
        <v>#REF!</v>
      </c>
      <c r="T366" s="88" t="e">
        <f t="shared" si="87"/>
        <v>#REF!</v>
      </c>
      <c r="U366" s="88" t="e">
        <f t="shared" si="88"/>
        <v>#REF!</v>
      </c>
      <c r="V366" s="88">
        <f t="shared" si="89"/>
        <v>0</v>
      </c>
      <c r="W366" s="100">
        <f t="shared" si="90"/>
        <v>0</v>
      </c>
      <c r="X366" s="92"/>
      <c r="Y366" s="10"/>
      <c r="Z366" s="10">
        <v>0</v>
      </c>
      <c r="AA366" s="10">
        <v>0</v>
      </c>
      <c r="AB366" s="10">
        <v>0</v>
      </c>
    </row>
    <row r="367" spans="1:28" x14ac:dyDescent="0.25">
      <c r="A367" t="e">
        <f t="shared" si="83"/>
        <v>#REF!</v>
      </c>
      <c r="B367" s="8"/>
      <c r="C367" s="9" t="s">
        <v>12</v>
      </c>
      <c r="D367" s="105" t="e">
        <f>'დაზუსტ. ბიუჯ.'!#REF!</f>
        <v>#REF!</v>
      </c>
      <c r="E367" s="88" t="e">
        <f>'დაზუსტ. საკუთ.'!#REF!</f>
        <v>#REF!</v>
      </c>
      <c r="F367" s="88" t="e">
        <f>'დაზუსტ. ბიუჯ. ფონდ.'!#REF!</f>
        <v>#REF!</v>
      </c>
      <c r="G367" s="88">
        <f>'გრანტის საკასო'!D366</f>
        <v>0</v>
      </c>
      <c r="H367" s="88">
        <f>'მიზნ.გრანტის საკასო '!D366</f>
        <v>0</v>
      </c>
      <c r="I367" s="105" t="e">
        <f>'დაზუსტ. ბიუჯ.'!#REF!-'დაზუსტ. ბიუჯ.'!#REF!</f>
        <v>#REF!</v>
      </c>
      <c r="J367" s="88" t="e">
        <f>'დაზუსტ. საკუთ.'!#REF!-'დაზუსტ. საკუთ.'!#REF!</f>
        <v>#REF!</v>
      </c>
      <c r="K367" s="88" t="e">
        <f>'დაზუსტ. ბიუჯ. ფონდ.'!#REF!-'დაზუსტ. ბიუჯ. ფონდ.'!#REF!</f>
        <v>#REF!</v>
      </c>
      <c r="L367" s="88">
        <f>'გრანტის საკასო'!E366</f>
        <v>0</v>
      </c>
      <c r="M367" s="100">
        <f>'მიზნ.გრანტის საკასო '!E366-'მიზნ.გრანტის საკასო '!D366</f>
        <v>0</v>
      </c>
      <c r="N367" s="105" t="e">
        <f>'დაზუსტ. ბიუჯ.'!#REF!-'დაზუსტ. ბიუჯ.'!#REF!</f>
        <v>#REF!</v>
      </c>
      <c r="O367" s="88" t="e">
        <f>'დაზუსტ. საკუთ.'!#REF!-'დაზუსტ. საკუთ.'!#REF!</f>
        <v>#REF!</v>
      </c>
      <c r="P367" s="88" t="e">
        <f>'დაზუსტ. ბიუჯ. ფონდ.'!#REF!</f>
        <v>#REF!</v>
      </c>
      <c r="Q367" s="88">
        <f>'გრანტის საკასო'!J366</f>
        <v>0</v>
      </c>
      <c r="R367" s="100">
        <f>'მიზნ.გრანტის საკასო '!J366-'მიზნ.გრანტის საკასო '!I366</f>
        <v>0</v>
      </c>
      <c r="S367" s="105" t="e">
        <f t="shared" si="84"/>
        <v>#REF!</v>
      </c>
      <c r="T367" s="88" t="e">
        <f t="shared" si="87"/>
        <v>#REF!</v>
      </c>
      <c r="U367" s="88" t="e">
        <f t="shared" si="88"/>
        <v>#REF!</v>
      </c>
      <c r="V367" s="88">
        <f t="shared" si="89"/>
        <v>0</v>
      </c>
      <c r="W367" s="100">
        <f t="shared" si="90"/>
        <v>0</v>
      </c>
      <c r="X367" s="92"/>
      <c r="Y367" s="10"/>
      <c r="Z367" s="10">
        <v>0</v>
      </c>
      <c r="AA367" s="10">
        <v>0</v>
      </c>
      <c r="AB367" s="10">
        <v>0</v>
      </c>
    </row>
    <row r="368" spans="1:28" x14ac:dyDescent="0.25">
      <c r="A368" t="e">
        <f t="shared" si="83"/>
        <v>#REF!</v>
      </c>
      <c r="B368" s="8"/>
      <c r="C368" s="9" t="s">
        <v>13</v>
      </c>
      <c r="D368" s="105" t="e">
        <f>'დაზუსტ. ბიუჯ.'!#REF!</f>
        <v>#REF!</v>
      </c>
      <c r="E368" s="88" t="e">
        <f>'დაზუსტ. საკუთ.'!#REF!</f>
        <v>#REF!</v>
      </c>
      <c r="F368" s="88" t="e">
        <f>'დაზუსტ. ბიუჯ. ფონდ.'!#REF!</f>
        <v>#REF!</v>
      </c>
      <c r="G368" s="88">
        <f>'გრანტის საკასო'!D367</f>
        <v>0</v>
      </c>
      <c r="H368" s="88">
        <f>'მიზნ.გრანტის საკასო '!D367</f>
        <v>0</v>
      </c>
      <c r="I368" s="105" t="e">
        <f>'დაზუსტ. ბიუჯ.'!#REF!-'დაზუსტ. ბიუჯ.'!#REF!</f>
        <v>#REF!</v>
      </c>
      <c r="J368" s="88" t="e">
        <f>'დაზუსტ. საკუთ.'!#REF!-'დაზუსტ. საკუთ.'!#REF!</f>
        <v>#REF!</v>
      </c>
      <c r="K368" s="88" t="e">
        <f>'დაზუსტ. ბიუჯ. ფონდ.'!#REF!-'დაზუსტ. ბიუჯ. ფონდ.'!#REF!</f>
        <v>#REF!</v>
      </c>
      <c r="L368" s="88">
        <f>'გრანტის საკასო'!E367</f>
        <v>0</v>
      </c>
      <c r="M368" s="100">
        <f>'მიზნ.გრანტის საკასო '!E367-'მიზნ.გრანტის საკასო '!D367</f>
        <v>0</v>
      </c>
      <c r="N368" s="105" t="e">
        <f>'დაზუსტ. ბიუჯ.'!#REF!-'დაზუსტ. ბიუჯ.'!#REF!</f>
        <v>#REF!</v>
      </c>
      <c r="O368" s="88" t="e">
        <f>'დაზუსტ. საკუთ.'!#REF!-'დაზუსტ. საკუთ.'!#REF!</f>
        <v>#REF!</v>
      </c>
      <c r="P368" s="88" t="e">
        <f>'დაზუსტ. ბიუჯ. ფონდ.'!#REF!</f>
        <v>#REF!</v>
      </c>
      <c r="Q368" s="88">
        <f>'გრანტის საკასო'!J367</f>
        <v>0</v>
      </c>
      <c r="R368" s="100">
        <f>'მიზნ.გრანტის საკასო '!J367-'მიზნ.გრანტის საკასო '!I367</f>
        <v>0</v>
      </c>
      <c r="S368" s="105" t="e">
        <f t="shared" si="84"/>
        <v>#REF!</v>
      </c>
      <c r="T368" s="88" t="e">
        <f t="shared" si="87"/>
        <v>#REF!</v>
      </c>
      <c r="U368" s="88" t="e">
        <f t="shared" si="88"/>
        <v>#REF!</v>
      </c>
      <c r="V368" s="88">
        <f t="shared" si="89"/>
        <v>0</v>
      </c>
      <c r="W368" s="100">
        <f t="shared" si="90"/>
        <v>0</v>
      </c>
      <c r="X368" s="92"/>
      <c r="Y368" s="10"/>
      <c r="Z368" s="10">
        <v>0</v>
      </c>
      <c r="AA368" s="10">
        <v>0</v>
      </c>
      <c r="AB368" s="10">
        <v>0</v>
      </c>
    </row>
    <row r="369" spans="1:28" x14ac:dyDescent="0.25">
      <c r="A369" t="e">
        <f t="shared" si="83"/>
        <v>#REF!</v>
      </c>
      <c r="B369" s="8"/>
      <c r="C369" s="9" t="s">
        <v>14</v>
      </c>
      <c r="D369" s="105" t="e">
        <f>'დაზუსტ. ბიუჯ.'!#REF!</f>
        <v>#REF!</v>
      </c>
      <c r="E369" s="88" t="e">
        <f>'დაზუსტ. საკუთ.'!#REF!</f>
        <v>#REF!</v>
      </c>
      <c r="F369" s="88" t="e">
        <f>'დაზუსტ. ბიუჯ. ფონდ.'!#REF!</f>
        <v>#REF!</v>
      </c>
      <c r="G369" s="88">
        <f>'გრანტის საკასო'!D368</f>
        <v>0</v>
      </c>
      <c r="H369" s="88">
        <f>'მიზნ.გრანტის საკასო '!D368</f>
        <v>0</v>
      </c>
      <c r="I369" s="105" t="e">
        <f>'დაზუსტ. ბიუჯ.'!#REF!-'დაზუსტ. ბიუჯ.'!#REF!</f>
        <v>#REF!</v>
      </c>
      <c r="J369" s="88" t="e">
        <f>'დაზუსტ. საკუთ.'!#REF!-'დაზუსტ. საკუთ.'!#REF!</f>
        <v>#REF!</v>
      </c>
      <c r="K369" s="88" t="e">
        <f>'დაზუსტ. ბიუჯ. ფონდ.'!#REF!-'დაზუსტ. ბიუჯ. ფონდ.'!#REF!</f>
        <v>#REF!</v>
      </c>
      <c r="L369" s="88">
        <f>'გრანტის საკასო'!E368</f>
        <v>0</v>
      </c>
      <c r="M369" s="100">
        <f>'მიზნ.გრანტის საკასო '!E368-'მიზნ.გრანტის საკასო '!D368</f>
        <v>0</v>
      </c>
      <c r="N369" s="105" t="e">
        <f>'დაზუსტ. ბიუჯ.'!#REF!-'დაზუსტ. ბიუჯ.'!#REF!</f>
        <v>#REF!</v>
      </c>
      <c r="O369" s="88" t="e">
        <f>'დაზუსტ. საკუთ.'!#REF!-'დაზუსტ. საკუთ.'!#REF!</f>
        <v>#REF!</v>
      </c>
      <c r="P369" s="88" t="e">
        <f>'დაზუსტ. ბიუჯ. ფონდ.'!#REF!</f>
        <v>#REF!</v>
      </c>
      <c r="Q369" s="88">
        <f>'გრანტის საკასო'!J368</f>
        <v>0</v>
      </c>
      <c r="R369" s="100">
        <f>'მიზნ.გრანტის საკასო '!J368-'მიზნ.გრანტის საკასო '!I368</f>
        <v>0</v>
      </c>
      <c r="S369" s="105" t="e">
        <f t="shared" si="84"/>
        <v>#REF!</v>
      </c>
      <c r="T369" s="88" t="e">
        <f t="shared" si="87"/>
        <v>#REF!</v>
      </c>
      <c r="U369" s="88" t="e">
        <f t="shared" si="88"/>
        <v>#REF!</v>
      </c>
      <c r="V369" s="88">
        <f t="shared" si="89"/>
        <v>0</v>
      </c>
      <c r="W369" s="100">
        <f t="shared" si="90"/>
        <v>0</v>
      </c>
      <c r="X369" s="92"/>
      <c r="Y369" s="10"/>
      <c r="Z369" s="10">
        <v>0</v>
      </c>
      <c r="AA369" s="10">
        <v>0</v>
      </c>
      <c r="AB369" s="10">
        <v>0</v>
      </c>
    </row>
    <row r="370" spans="1:28" x14ac:dyDescent="0.25">
      <c r="A370" t="e">
        <f t="shared" si="83"/>
        <v>#REF!</v>
      </c>
      <c r="B370" s="8"/>
      <c r="C370" s="9" t="s">
        <v>15</v>
      </c>
      <c r="D370" s="105" t="e">
        <f>'დაზუსტ. ბიუჯ.'!#REF!</f>
        <v>#REF!</v>
      </c>
      <c r="E370" s="88" t="e">
        <f>'დაზუსტ. საკუთ.'!#REF!</f>
        <v>#REF!</v>
      </c>
      <c r="F370" s="88" t="e">
        <f>'დაზუსტ. ბიუჯ. ფონდ.'!#REF!</f>
        <v>#REF!</v>
      </c>
      <c r="G370" s="88">
        <f>'გრანტის საკასო'!D369</f>
        <v>0</v>
      </c>
      <c r="H370" s="88">
        <f>'მიზნ.გრანტის საკასო '!D369</f>
        <v>0</v>
      </c>
      <c r="I370" s="105" t="e">
        <f>'დაზუსტ. ბიუჯ.'!#REF!-'დაზუსტ. ბიუჯ.'!#REF!</f>
        <v>#REF!</v>
      </c>
      <c r="J370" s="88" t="e">
        <f>'დაზუსტ. საკუთ.'!#REF!-'დაზუსტ. საკუთ.'!#REF!</f>
        <v>#REF!</v>
      </c>
      <c r="K370" s="88" t="e">
        <f>'დაზუსტ. ბიუჯ. ფონდ.'!#REF!-'დაზუსტ. ბიუჯ. ფონდ.'!#REF!</f>
        <v>#REF!</v>
      </c>
      <c r="L370" s="88">
        <f>'გრანტის საკასო'!E369</f>
        <v>0</v>
      </c>
      <c r="M370" s="100">
        <f>'მიზნ.გრანტის საკასო '!E369-'მიზნ.გრანტის საკასო '!D369</f>
        <v>0</v>
      </c>
      <c r="N370" s="105" t="e">
        <f>'დაზუსტ. ბიუჯ.'!#REF!-'დაზუსტ. ბიუჯ.'!#REF!</f>
        <v>#REF!</v>
      </c>
      <c r="O370" s="88" t="e">
        <f>'დაზუსტ. საკუთ.'!#REF!-'დაზუსტ. საკუთ.'!#REF!</f>
        <v>#REF!</v>
      </c>
      <c r="P370" s="88" t="e">
        <f>'დაზუსტ. ბიუჯ. ფონდ.'!#REF!</f>
        <v>#REF!</v>
      </c>
      <c r="Q370" s="88">
        <f>'გრანტის საკასო'!J369</f>
        <v>0</v>
      </c>
      <c r="R370" s="100">
        <f>'მიზნ.გრანტის საკასო '!J369-'მიზნ.გრანტის საკასო '!I369</f>
        <v>0</v>
      </c>
      <c r="S370" s="105" t="e">
        <f t="shared" si="84"/>
        <v>#REF!</v>
      </c>
      <c r="T370" s="88" t="e">
        <f t="shared" si="87"/>
        <v>#REF!</v>
      </c>
      <c r="U370" s="88" t="e">
        <f t="shared" si="88"/>
        <v>#REF!</v>
      </c>
      <c r="V370" s="88">
        <f t="shared" si="89"/>
        <v>0</v>
      </c>
      <c r="W370" s="100">
        <f t="shared" si="90"/>
        <v>0</v>
      </c>
      <c r="X370" s="92"/>
      <c r="Y370" s="10"/>
      <c r="Z370" s="10">
        <v>0</v>
      </c>
      <c r="AA370" s="10">
        <v>0</v>
      </c>
      <c r="AB370" s="10">
        <v>0</v>
      </c>
    </row>
    <row r="371" spans="1:28" x14ac:dyDescent="0.25">
      <c r="A371" t="e">
        <f t="shared" si="83"/>
        <v>#REF!</v>
      </c>
      <c r="B371" s="8"/>
      <c r="C371" s="9" t="s">
        <v>16</v>
      </c>
      <c r="D371" s="105" t="e">
        <f>'დაზუსტ. ბიუჯ.'!#REF!</f>
        <v>#REF!</v>
      </c>
      <c r="E371" s="88" t="e">
        <f>'დაზუსტ. საკუთ.'!#REF!</f>
        <v>#REF!</v>
      </c>
      <c r="F371" s="88" t="e">
        <f>'დაზუსტ. ბიუჯ. ფონდ.'!#REF!</f>
        <v>#REF!</v>
      </c>
      <c r="G371" s="88">
        <f>'გრანტის საკასო'!D370</f>
        <v>0</v>
      </c>
      <c r="H371" s="88">
        <f>'მიზნ.გრანტის საკასო '!D370</f>
        <v>0</v>
      </c>
      <c r="I371" s="105" t="e">
        <f>'დაზუსტ. ბიუჯ.'!#REF!-'დაზუსტ. ბიუჯ.'!#REF!</f>
        <v>#REF!</v>
      </c>
      <c r="J371" s="88" t="e">
        <f>'დაზუსტ. საკუთ.'!#REF!-'დაზუსტ. საკუთ.'!#REF!</f>
        <v>#REF!</v>
      </c>
      <c r="K371" s="88" t="e">
        <f>'დაზუსტ. ბიუჯ. ფონდ.'!#REF!-'დაზუსტ. ბიუჯ. ფონდ.'!#REF!</f>
        <v>#REF!</v>
      </c>
      <c r="L371" s="88">
        <f>'გრანტის საკასო'!E370</f>
        <v>0</v>
      </c>
      <c r="M371" s="100">
        <f>'მიზნ.გრანტის საკასო '!E370-'მიზნ.გრანტის საკასო '!D370</f>
        <v>0</v>
      </c>
      <c r="N371" s="105" t="e">
        <f>'დაზუსტ. ბიუჯ.'!#REF!-'დაზუსტ. ბიუჯ.'!#REF!</f>
        <v>#REF!</v>
      </c>
      <c r="O371" s="88" t="e">
        <f>'დაზუსტ. საკუთ.'!#REF!-'დაზუსტ. საკუთ.'!#REF!</f>
        <v>#REF!</v>
      </c>
      <c r="P371" s="88" t="e">
        <f>'დაზუსტ. ბიუჯ. ფონდ.'!#REF!</f>
        <v>#REF!</v>
      </c>
      <c r="Q371" s="88">
        <f>'გრანტის საკასო'!J370</f>
        <v>0</v>
      </c>
      <c r="R371" s="100">
        <f>'მიზნ.გრანტის საკასო '!J370-'მიზნ.გრანტის საკასო '!I370</f>
        <v>0</v>
      </c>
      <c r="S371" s="105" t="e">
        <f t="shared" si="84"/>
        <v>#REF!</v>
      </c>
      <c r="T371" s="88" t="e">
        <f t="shared" si="87"/>
        <v>#REF!</v>
      </c>
      <c r="U371" s="88" t="e">
        <f t="shared" si="88"/>
        <v>#REF!</v>
      </c>
      <c r="V371" s="88">
        <f t="shared" si="89"/>
        <v>0</v>
      </c>
      <c r="W371" s="100">
        <f t="shared" si="90"/>
        <v>0</v>
      </c>
      <c r="X371" s="92"/>
      <c r="Y371" s="10"/>
      <c r="Z371" s="10">
        <v>0</v>
      </c>
      <c r="AA371" s="10">
        <v>0</v>
      </c>
      <c r="AB371" s="10">
        <v>0</v>
      </c>
    </row>
    <row r="372" spans="1:28" x14ac:dyDescent="0.25">
      <c r="A372" t="e">
        <f t="shared" si="83"/>
        <v>#REF!</v>
      </c>
      <c r="B372" s="8"/>
      <c r="C372" s="9" t="s">
        <v>17</v>
      </c>
      <c r="D372" s="105" t="e">
        <f>'დაზუსტ. ბიუჯ.'!#REF!</f>
        <v>#REF!</v>
      </c>
      <c r="E372" s="88" t="e">
        <f>'დაზუსტ. საკუთ.'!#REF!</f>
        <v>#REF!</v>
      </c>
      <c r="F372" s="88" t="e">
        <f>'დაზუსტ. ბიუჯ. ფონდ.'!#REF!</f>
        <v>#REF!</v>
      </c>
      <c r="G372" s="88">
        <f>'გრანტის საკასო'!D371</f>
        <v>0</v>
      </c>
      <c r="H372" s="88">
        <f>'მიზნ.გრანტის საკასო '!D371</f>
        <v>0</v>
      </c>
      <c r="I372" s="105" t="e">
        <f>'დაზუსტ. ბიუჯ.'!#REF!-'დაზუსტ. ბიუჯ.'!#REF!</f>
        <v>#REF!</v>
      </c>
      <c r="J372" s="88" t="e">
        <f>'დაზუსტ. საკუთ.'!#REF!-'დაზუსტ. საკუთ.'!#REF!</f>
        <v>#REF!</v>
      </c>
      <c r="K372" s="88" t="e">
        <f>'დაზუსტ. ბიუჯ. ფონდ.'!#REF!-'დაზუსტ. ბიუჯ. ფონდ.'!#REF!</f>
        <v>#REF!</v>
      </c>
      <c r="L372" s="88">
        <f>'გრანტის საკასო'!E371</f>
        <v>0</v>
      </c>
      <c r="M372" s="100">
        <f>'მიზნ.გრანტის საკასო '!E371-'მიზნ.გრანტის საკასო '!D371</f>
        <v>0</v>
      </c>
      <c r="N372" s="105" t="e">
        <f>'დაზუსტ. ბიუჯ.'!#REF!-'დაზუსტ. ბიუჯ.'!#REF!</f>
        <v>#REF!</v>
      </c>
      <c r="O372" s="88" t="e">
        <f>'დაზუსტ. საკუთ.'!#REF!-'დაზუსტ. საკუთ.'!#REF!</f>
        <v>#REF!</v>
      </c>
      <c r="P372" s="88" t="e">
        <f>'დაზუსტ. ბიუჯ. ფონდ.'!#REF!</f>
        <v>#REF!</v>
      </c>
      <c r="Q372" s="88">
        <f>'გრანტის საკასო'!J371</f>
        <v>0</v>
      </c>
      <c r="R372" s="100">
        <f>'მიზნ.გრანტის საკასო '!J371-'მიზნ.გრანტის საკასო '!I371</f>
        <v>0</v>
      </c>
      <c r="S372" s="105" t="e">
        <f t="shared" si="84"/>
        <v>#REF!</v>
      </c>
      <c r="T372" s="88" t="e">
        <f t="shared" si="87"/>
        <v>#REF!</v>
      </c>
      <c r="U372" s="88" t="e">
        <f t="shared" si="88"/>
        <v>#REF!</v>
      </c>
      <c r="V372" s="88">
        <f t="shared" si="89"/>
        <v>0</v>
      </c>
      <c r="W372" s="100">
        <f t="shared" si="90"/>
        <v>0</v>
      </c>
      <c r="X372" s="92"/>
      <c r="Y372" s="10"/>
      <c r="Z372" s="10">
        <v>0</v>
      </c>
      <c r="AA372" s="10">
        <v>0</v>
      </c>
      <c r="AB372" s="10">
        <v>0</v>
      </c>
    </row>
    <row r="373" spans="1:28" x14ac:dyDescent="0.25">
      <c r="A373" t="e">
        <f t="shared" si="83"/>
        <v>#REF!</v>
      </c>
      <c r="B373" s="5"/>
      <c r="C373" s="6" t="s">
        <v>18</v>
      </c>
      <c r="D373" s="104" t="e">
        <f>'დაზუსტ. ბიუჯ.'!#REF!</f>
        <v>#REF!</v>
      </c>
      <c r="E373" s="87" t="e">
        <f>'დაზუსტ. საკუთ.'!#REF!</f>
        <v>#REF!</v>
      </c>
      <c r="F373" s="87" t="e">
        <f>'დაზუსტ. ბიუჯ. ფონდ.'!#REF!</f>
        <v>#REF!</v>
      </c>
      <c r="G373" s="87">
        <f>'გრანტის საკასო'!D372</f>
        <v>0</v>
      </c>
      <c r="H373" s="87">
        <f>'მიზნ.გრანტის საკასო '!D372</f>
        <v>0</v>
      </c>
      <c r="I373" s="104" t="e">
        <f>'დაზუსტ. ბიუჯ.'!#REF!-'დაზუსტ. ბიუჯ.'!#REF!</f>
        <v>#REF!</v>
      </c>
      <c r="J373" s="87" t="e">
        <f>'დაზუსტ. საკუთ.'!#REF!-'დაზუსტ. საკუთ.'!#REF!</f>
        <v>#REF!</v>
      </c>
      <c r="K373" s="87" t="e">
        <f>'დაზუსტ. ბიუჯ. ფონდ.'!#REF!-'დაზუსტ. ბიუჯ. ფონდ.'!#REF!</f>
        <v>#REF!</v>
      </c>
      <c r="L373" s="87">
        <f>'გრანტის საკასო'!E372</f>
        <v>0</v>
      </c>
      <c r="M373" s="99">
        <f>'მიზნ.გრანტის საკასო '!E372-'მიზნ.გრანტის საკასო '!D372</f>
        <v>0</v>
      </c>
      <c r="N373" s="104" t="e">
        <f>'დაზუსტ. ბიუჯ.'!#REF!-'დაზუსტ. ბიუჯ.'!#REF!</f>
        <v>#REF!</v>
      </c>
      <c r="O373" s="87" t="e">
        <f>'დაზუსტ. საკუთ.'!#REF!-'დაზუსტ. საკუთ.'!#REF!</f>
        <v>#REF!</v>
      </c>
      <c r="P373" s="87" t="e">
        <f>'დაზუსტ. ბიუჯ. ფონდ.'!#REF!</f>
        <v>#REF!</v>
      </c>
      <c r="Q373" s="87">
        <f>'გრანტის საკასო'!J372</f>
        <v>0</v>
      </c>
      <c r="R373" s="99">
        <f>'მიზნ.გრანტის საკასო '!J372-'მიზნ.გრანტის საკასო '!I372</f>
        <v>0</v>
      </c>
      <c r="S373" s="104" t="e">
        <f t="shared" si="84"/>
        <v>#REF!</v>
      </c>
      <c r="T373" s="87" t="e">
        <f t="shared" si="87"/>
        <v>#REF!</v>
      </c>
      <c r="U373" s="87" t="e">
        <f t="shared" si="88"/>
        <v>#REF!</v>
      </c>
      <c r="V373" s="87">
        <f t="shared" si="89"/>
        <v>0</v>
      </c>
      <c r="W373" s="99">
        <f t="shared" si="90"/>
        <v>0</v>
      </c>
      <c r="X373" s="91"/>
      <c r="Y373" s="7"/>
      <c r="Z373" s="7">
        <v>0</v>
      </c>
      <c r="AA373" s="7">
        <v>0</v>
      </c>
      <c r="AB373" s="7">
        <v>0</v>
      </c>
    </row>
    <row r="374" spans="1:28" x14ac:dyDescent="0.25">
      <c r="A374" t="e">
        <f t="shared" si="83"/>
        <v>#REF!</v>
      </c>
      <c r="B374" s="5"/>
      <c r="C374" s="6" t="s">
        <v>19</v>
      </c>
      <c r="D374" s="104" t="e">
        <f>'დაზუსტ. ბიუჯ.'!#REF!</f>
        <v>#REF!</v>
      </c>
      <c r="E374" s="87" t="e">
        <f>'დაზუსტ. საკუთ.'!#REF!</f>
        <v>#REF!</v>
      </c>
      <c r="F374" s="87" t="e">
        <f>'დაზუსტ. ბიუჯ. ფონდ.'!#REF!</f>
        <v>#REF!</v>
      </c>
      <c r="G374" s="87">
        <f>'გრანტის საკასო'!D373</f>
        <v>0</v>
      </c>
      <c r="H374" s="87">
        <f>'მიზნ.გრანტის საკასო '!D373</f>
        <v>0</v>
      </c>
      <c r="I374" s="104" t="e">
        <f>'დაზუსტ. ბიუჯ.'!#REF!-'დაზუსტ. ბიუჯ.'!#REF!</f>
        <v>#REF!</v>
      </c>
      <c r="J374" s="87" t="e">
        <f>'დაზუსტ. საკუთ.'!#REF!-'დაზუსტ. საკუთ.'!#REF!</f>
        <v>#REF!</v>
      </c>
      <c r="K374" s="87" t="e">
        <f>'დაზუსტ. ბიუჯ. ფონდ.'!#REF!-'დაზუსტ. ბიუჯ. ფონდ.'!#REF!</f>
        <v>#REF!</v>
      </c>
      <c r="L374" s="87">
        <f>'გრანტის საკასო'!E373</f>
        <v>0</v>
      </c>
      <c r="M374" s="99">
        <f>'მიზნ.გრანტის საკასო '!E373-'მიზნ.გრანტის საკასო '!D373</f>
        <v>0</v>
      </c>
      <c r="N374" s="104" t="e">
        <f>'დაზუსტ. ბიუჯ.'!#REF!-'დაზუსტ. ბიუჯ.'!#REF!</f>
        <v>#REF!</v>
      </c>
      <c r="O374" s="87" t="e">
        <f>'დაზუსტ. საკუთ.'!#REF!-'დაზუსტ. საკუთ.'!#REF!</f>
        <v>#REF!</v>
      </c>
      <c r="P374" s="87" t="e">
        <f>'დაზუსტ. ბიუჯ. ფონდ.'!#REF!</f>
        <v>#REF!</v>
      </c>
      <c r="Q374" s="87">
        <f>'გრანტის საკასო'!J373</f>
        <v>0</v>
      </c>
      <c r="R374" s="99">
        <f>'მიზნ.გრანტის საკასო '!J373-'მიზნ.გრანტის საკასო '!I373</f>
        <v>0</v>
      </c>
      <c r="S374" s="104" t="e">
        <f t="shared" si="84"/>
        <v>#REF!</v>
      </c>
      <c r="T374" s="87" t="e">
        <f t="shared" si="87"/>
        <v>#REF!</v>
      </c>
      <c r="U374" s="87" t="e">
        <f t="shared" si="88"/>
        <v>#REF!</v>
      </c>
      <c r="V374" s="87">
        <f t="shared" si="89"/>
        <v>0</v>
      </c>
      <c r="W374" s="99">
        <f t="shared" si="90"/>
        <v>0</v>
      </c>
      <c r="X374" s="91"/>
      <c r="Y374" s="7"/>
      <c r="Z374" s="7">
        <v>0</v>
      </c>
      <c r="AA374" s="7">
        <v>0</v>
      </c>
      <c r="AB374" s="7">
        <v>0</v>
      </c>
    </row>
    <row r="375" spans="1:28" ht="15.75" thickBot="1" x14ac:dyDescent="0.3">
      <c r="A375" t="e">
        <f t="shared" si="83"/>
        <v>#REF!</v>
      </c>
      <c r="B375" s="11"/>
      <c r="C375" s="12" t="s">
        <v>20</v>
      </c>
      <c r="D375" s="106" t="e">
        <f>'დაზუსტ. ბიუჯ.'!#REF!</f>
        <v>#REF!</v>
      </c>
      <c r="E375" s="89" t="e">
        <f>'დაზუსტ. საკუთ.'!#REF!</f>
        <v>#REF!</v>
      </c>
      <c r="F375" s="89" t="e">
        <f>'დაზუსტ. ბიუჯ. ფონდ.'!#REF!</f>
        <v>#REF!</v>
      </c>
      <c r="G375" s="89">
        <f>'გრანტის საკასო'!D374</f>
        <v>0</v>
      </c>
      <c r="H375" s="89">
        <f>'მიზნ.გრანტის საკასო '!D374</f>
        <v>0</v>
      </c>
      <c r="I375" s="106" t="e">
        <f>'დაზუსტ. ბიუჯ.'!#REF!-'დაზუსტ. ბიუჯ.'!#REF!</f>
        <v>#REF!</v>
      </c>
      <c r="J375" s="89" t="e">
        <f>'დაზუსტ. საკუთ.'!#REF!-'დაზუსტ. საკუთ.'!#REF!</f>
        <v>#REF!</v>
      </c>
      <c r="K375" s="89" t="e">
        <f>'დაზუსტ. ბიუჯ. ფონდ.'!#REF!-'დაზუსტ. ბიუჯ. ფონდ.'!#REF!</f>
        <v>#REF!</v>
      </c>
      <c r="L375" s="89">
        <f>'გრანტის საკასო'!E374</f>
        <v>0</v>
      </c>
      <c r="M375" s="101">
        <f>'მიზნ.გრანტის საკასო '!E374-'მიზნ.გრანტის საკასო '!D374</f>
        <v>0</v>
      </c>
      <c r="N375" s="106" t="e">
        <f>'დაზუსტ. ბიუჯ.'!#REF!-'დაზუსტ. ბიუჯ.'!#REF!</f>
        <v>#REF!</v>
      </c>
      <c r="O375" s="89" t="e">
        <f>'დაზუსტ. საკუთ.'!#REF!-'დაზუსტ. საკუთ.'!#REF!</f>
        <v>#REF!</v>
      </c>
      <c r="P375" s="89" t="e">
        <f>'დაზუსტ. ბიუჯ. ფონდ.'!#REF!</f>
        <v>#REF!</v>
      </c>
      <c r="Q375" s="89">
        <f>'გრანტის საკასო'!J374</f>
        <v>0</v>
      </c>
      <c r="R375" s="101">
        <f>'მიზნ.გრანტის საკასო '!J374-'მიზნ.გრანტის საკასო '!I374</f>
        <v>0</v>
      </c>
      <c r="S375" s="106" t="e">
        <f t="shared" si="84"/>
        <v>#REF!</v>
      </c>
      <c r="T375" s="89" t="e">
        <f t="shared" si="87"/>
        <v>#REF!</v>
      </c>
      <c r="U375" s="89" t="e">
        <f t="shared" si="88"/>
        <v>#REF!</v>
      </c>
      <c r="V375" s="89">
        <f t="shared" si="89"/>
        <v>0</v>
      </c>
      <c r="W375" s="101">
        <f t="shared" si="90"/>
        <v>0</v>
      </c>
      <c r="X375" s="93"/>
      <c r="Y375" s="13"/>
      <c r="Z375" s="13">
        <v>0</v>
      </c>
      <c r="AA375" s="13">
        <v>0</v>
      </c>
      <c r="AB375" s="13">
        <v>0</v>
      </c>
    </row>
    <row r="376" spans="1:28" ht="31.5" thickTop="1" thickBot="1" x14ac:dyDescent="0.3">
      <c r="A376" t="e">
        <f t="shared" si="83"/>
        <v>#REF!</v>
      </c>
      <c r="B376" s="3" t="s">
        <v>79</v>
      </c>
      <c r="C376" s="15" t="s">
        <v>80</v>
      </c>
      <c r="D376" s="103" t="e">
        <f>'დაზუსტ. ბიუჯ.'!#REF!</f>
        <v>#REF!</v>
      </c>
      <c r="E376" s="86" t="e">
        <f>'დაზუსტ. საკუთ.'!#REF!</f>
        <v>#REF!</v>
      </c>
      <c r="F376" s="86" t="e">
        <f>'დაზუსტ. ბიუჯ. ფონდ.'!#REF!</f>
        <v>#REF!</v>
      </c>
      <c r="G376" s="86">
        <f>'გრანტის საკასო'!D375</f>
        <v>0</v>
      </c>
      <c r="H376" s="86">
        <f>'მიზნ.გრანტის საკასო '!D375</f>
        <v>0</v>
      </c>
      <c r="I376" s="103" t="e">
        <f>'დაზუსტ. ბიუჯ.'!#REF!-'დაზუსტ. ბიუჯ.'!#REF!</f>
        <v>#REF!</v>
      </c>
      <c r="J376" s="86" t="e">
        <f>'დაზუსტ. საკუთ.'!#REF!-'დაზუსტ. საკუთ.'!#REF!</f>
        <v>#REF!</v>
      </c>
      <c r="K376" s="86" t="e">
        <f>'დაზუსტ. ბიუჯ. ფონდ.'!#REF!-'დაზუსტ. ბიუჯ. ფონდ.'!#REF!</f>
        <v>#REF!</v>
      </c>
      <c r="L376" s="86">
        <f>'გრანტის საკასო'!E375</f>
        <v>0</v>
      </c>
      <c r="M376" s="102">
        <f>'მიზნ.გრანტის საკასო '!E375-'მიზნ.გრანტის საკასო '!D375</f>
        <v>0</v>
      </c>
      <c r="N376" s="103" t="e">
        <f>'დაზუსტ. ბიუჯ.'!#REF!-'დაზუსტ. ბიუჯ.'!#REF!</f>
        <v>#REF!</v>
      </c>
      <c r="O376" s="86" t="e">
        <f>'დაზუსტ. საკუთ.'!#REF!-'დაზუსტ. საკუთ.'!#REF!</f>
        <v>#REF!</v>
      </c>
      <c r="P376" s="86" t="e">
        <f>'დაზუსტ. ბიუჯ. ფონდ.'!#REF!</f>
        <v>#REF!</v>
      </c>
      <c r="Q376" s="86">
        <f>'გრანტის საკასო'!J375</f>
        <v>0</v>
      </c>
      <c r="R376" s="102">
        <f>'მიზნ.გრანტის საკასო '!J375-'მიზნ.გრანტის საკასო '!I375</f>
        <v>0</v>
      </c>
      <c r="S376" s="103" t="e">
        <f t="shared" si="84"/>
        <v>#REF!</v>
      </c>
      <c r="T376" s="86" t="e">
        <f t="shared" si="87"/>
        <v>#REF!</v>
      </c>
      <c r="U376" s="86" t="e">
        <f t="shared" si="88"/>
        <v>#REF!</v>
      </c>
      <c r="V376" s="86">
        <f t="shared" si="89"/>
        <v>0</v>
      </c>
      <c r="W376" s="102">
        <f t="shared" si="90"/>
        <v>0</v>
      </c>
      <c r="X376" s="94"/>
      <c r="Y376" s="4"/>
      <c r="Z376" s="4">
        <f t="shared" ref="Z376:AB376" si="97">SUM(Z377,Z385,Z386,Z387)</f>
        <v>0</v>
      </c>
      <c r="AA376" s="4">
        <f t="shared" si="97"/>
        <v>0</v>
      </c>
      <c r="AB376" s="4">
        <f t="shared" si="97"/>
        <v>0</v>
      </c>
    </row>
    <row r="377" spans="1:28" ht="15.75" thickTop="1" x14ac:dyDescent="0.25">
      <c r="A377" t="e">
        <f t="shared" si="83"/>
        <v>#REF!</v>
      </c>
      <c r="B377" s="5"/>
      <c r="C377" s="6" t="s">
        <v>10</v>
      </c>
      <c r="D377" s="104" t="e">
        <f>'დაზუსტ. ბიუჯ.'!#REF!</f>
        <v>#REF!</v>
      </c>
      <c r="E377" s="87" t="e">
        <f>'დაზუსტ. საკუთ.'!#REF!</f>
        <v>#REF!</v>
      </c>
      <c r="F377" s="87" t="e">
        <f>'დაზუსტ. ბიუჯ. ფონდ.'!#REF!</f>
        <v>#REF!</v>
      </c>
      <c r="G377" s="87">
        <f>'გრანტის საკასო'!D376</f>
        <v>0</v>
      </c>
      <c r="H377" s="87">
        <f>'მიზნ.გრანტის საკასო '!D376</f>
        <v>0</v>
      </c>
      <c r="I377" s="104" t="e">
        <f>'დაზუსტ. ბიუჯ.'!#REF!-'დაზუსტ. ბიუჯ.'!#REF!</f>
        <v>#REF!</v>
      </c>
      <c r="J377" s="87" t="e">
        <f>'დაზუსტ. საკუთ.'!#REF!-'დაზუსტ. საკუთ.'!#REF!</f>
        <v>#REF!</v>
      </c>
      <c r="K377" s="87" t="e">
        <f>'დაზუსტ. ბიუჯ. ფონდ.'!#REF!-'დაზუსტ. ბიუჯ. ფონდ.'!#REF!</f>
        <v>#REF!</v>
      </c>
      <c r="L377" s="87">
        <f>'გრანტის საკასო'!E376</f>
        <v>0</v>
      </c>
      <c r="M377" s="99">
        <f>'მიზნ.გრანტის საკასო '!E376-'მიზნ.გრანტის საკასო '!D376</f>
        <v>0</v>
      </c>
      <c r="N377" s="104" t="e">
        <f>'დაზუსტ. ბიუჯ.'!#REF!-'დაზუსტ. ბიუჯ.'!#REF!</f>
        <v>#REF!</v>
      </c>
      <c r="O377" s="87" t="e">
        <f>'დაზუსტ. საკუთ.'!#REF!-'დაზუსტ. საკუთ.'!#REF!</f>
        <v>#REF!</v>
      </c>
      <c r="P377" s="87" t="e">
        <f>'დაზუსტ. ბიუჯ. ფონდ.'!#REF!</f>
        <v>#REF!</v>
      </c>
      <c r="Q377" s="87">
        <f>'გრანტის საკასო'!J376</f>
        <v>0</v>
      </c>
      <c r="R377" s="99">
        <f>'მიზნ.გრანტის საკასო '!J376-'მიზნ.გრანტის საკასო '!I376</f>
        <v>0</v>
      </c>
      <c r="S377" s="104" t="e">
        <f t="shared" si="84"/>
        <v>#REF!</v>
      </c>
      <c r="T377" s="87" t="e">
        <f t="shared" si="87"/>
        <v>#REF!</v>
      </c>
      <c r="U377" s="87" t="e">
        <f t="shared" si="88"/>
        <v>#REF!</v>
      </c>
      <c r="V377" s="87">
        <f t="shared" si="89"/>
        <v>0</v>
      </c>
      <c r="W377" s="99">
        <f t="shared" si="90"/>
        <v>0</v>
      </c>
      <c r="X377" s="91"/>
      <c r="Y377" s="7"/>
      <c r="Z377" s="7">
        <f t="shared" ref="Z377:AB377" si="98">SUM(Z378:Z384)</f>
        <v>0</v>
      </c>
      <c r="AA377" s="7">
        <f t="shared" si="98"/>
        <v>0</v>
      </c>
      <c r="AB377" s="7">
        <f t="shared" si="98"/>
        <v>0</v>
      </c>
    </row>
    <row r="378" spans="1:28" x14ac:dyDescent="0.25">
      <c r="A378" t="e">
        <f t="shared" si="83"/>
        <v>#REF!</v>
      </c>
      <c r="B378" s="8"/>
      <c r="C378" s="9" t="s">
        <v>11</v>
      </c>
      <c r="D378" s="105" t="e">
        <f>'დაზუსტ. ბიუჯ.'!#REF!</f>
        <v>#REF!</v>
      </c>
      <c r="E378" s="88" t="e">
        <f>'დაზუსტ. საკუთ.'!#REF!</f>
        <v>#REF!</v>
      </c>
      <c r="F378" s="88" t="e">
        <f>'დაზუსტ. ბიუჯ. ფონდ.'!#REF!</f>
        <v>#REF!</v>
      </c>
      <c r="G378" s="88">
        <f>'გრანტის საკასო'!D377</f>
        <v>0</v>
      </c>
      <c r="H378" s="88">
        <f>'მიზნ.გრანტის საკასო '!D377</f>
        <v>0</v>
      </c>
      <c r="I378" s="105" t="e">
        <f>'დაზუსტ. ბიუჯ.'!#REF!-'დაზუსტ. ბიუჯ.'!#REF!</f>
        <v>#REF!</v>
      </c>
      <c r="J378" s="88" t="e">
        <f>'დაზუსტ. საკუთ.'!#REF!-'დაზუსტ. საკუთ.'!#REF!</f>
        <v>#REF!</v>
      </c>
      <c r="K378" s="88" t="e">
        <f>'დაზუსტ. ბიუჯ. ფონდ.'!#REF!-'დაზუსტ. ბიუჯ. ფონდ.'!#REF!</f>
        <v>#REF!</v>
      </c>
      <c r="L378" s="88">
        <f>'გრანტის საკასო'!E377</f>
        <v>0</v>
      </c>
      <c r="M378" s="100">
        <f>'მიზნ.გრანტის საკასო '!E377-'მიზნ.გრანტის საკასო '!D377</f>
        <v>0</v>
      </c>
      <c r="N378" s="105" t="e">
        <f>'დაზუსტ. ბიუჯ.'!#REF!-'დაზუსტ. ბიუჯ.'!#REF!</f>
        <v>#REF!</v>
      </c>
      <c r="O378" s="88" t="e">
        <f>'დაზუსტ. საკუთ.'!#REF!-'დაზუსტ. საკუთ.'!#REF!</f>
        <v>#REF!</v>
      </c>
      <c r="P378" s="88" t="e">
        <f>'დაზუსტ. ბიუჯ. ფონდ.'!#REF!</f>
        <v>#REF!</v>
      </c>
      <c r="Q378" s="88">
        <f>'გრანტის საკასო'!J377</f>
        <v>0</v>
      </c>
      <c r="R378" s="100">
        <f>'მიზნ.გრანტის საკასო '!J377-'მიზნ.გრანტის საკასო '!I377</f>
        <v>0</v>
      </c>
      <c r="S378" s="105" t="e">
        <f t="shared" si="84"/>
        <v>#REF!</v>
      </c>
      <c r="T378" s="88" t="e">
        <f t="shared" si="87"/>
        <v>#REF!</v>
      </c>
      <c r="U378" s="88" t="e">
        <f t="shared" si="88"/>
        <v>#REF!</v>
      </c>
      <c r="V378" s="88">
        <f t="shared" si="89"/>
        <v>0</v>
      </c>
      <c r="W378" s="100">
        <f t="shared" si="90"/>
        <v>0</v>
      </c>
      <c r="X378" s="92"/>
      <c r="Y378" s="10"/>
      <c r="Z378" s="10">
        <v>0</v>
      </c>
      <c r="AA378" s="10">
        <v>0</v>
      </c>
      <c r="AB378" s="10">
        <v>0</v>
      </c>
    </row>
    <row r="379" spans="1:28" x14ac:dyDescent="0.25">
      <c r="A379" t="e">
        <f t="shared" si="83"/>
        <v>#REF!</v>
      </c>
      <c r="B379" s="8"/>
      <c r="C379" s="9" t="s">
        <v>12</v>
      </c>
      <c r="D379" s="105" t="e">
        <f>'დაზუსტ. ბიუჯ.'!#REF!</f>
        <v>#REF!</v>
      </c>
      <c r="E379" s="88" t="e">
        <f>'დაზუსტ. საკუთ.'!#REF!</f>
        <v>#REF!</v>
      </c>
      <c r="F379" s="88" t="e">
        <f>'დაზუსტ. ბიუჯ. ფონდ.'!#REF!</f>
        <v>#REF!</v>
      </c>
      <c r="G379" s="88">
        <f>'გრანტის საკასო'!D378</f>
        <v>0</v>
      </c>
      <c r="H379" s="88">
        <f>'მიზნ.გრანტის საკასო '!D378</f>
        <v>0</v>
      </c>
      <c r="I379" s="105" t="e">
        <f>'დაზუსტ. ბიუჯ.'!#REF!-'დაზუსტ. ბიუჯ.'!#REF!</f>
        <v>#REF!</v>
      </c>
      <c r="J379" s="88" t="e">
        <f>'დაზუსტ. საკუთ.'!#REF!-'დაზუსტ. საკუთ.'!#REF!</f>
        <v>#REF!</v>
      </c>
      <c r="K379" s="88" t="e">
        <f>'დაზუსტ. ბიუჯ. ფონდ.'!#REF!-'დაზუსტ. ბიუჯ. ფონდ.'!#REF!</f>
        <v>#REF!</v>
      </c>
      <c r="L379" s="88">
        <f>'გრანტის საკასო'!E378</f>
        <v>0</v>
      </c>
      <c r="M379" s="100">
        <f>'მიზნ.გრანტის საკასო '!E378-'მიზნ.გრანტის საკასო '!D378</f>
        <v>0</v>
      </c>
      <c r="N379" s="105" t="e">
        <f>'დაზუსტ. ბიუჯ.'!#REF!-'დაზუსტ. ბიუჯ.'!#REF!</f>
        <v>#REF!</v>
      </c>
      <c r="O379" s="88" t="e">
        <f>'დაზუსტ. საკუთ.'!#REF!-'დაზუსტ. საკუთ.'!#REF!</f>
        <v>#REF!</v>
      </c>
      <c r="P379" s="88" t="e">
        <f>'დაზუსტ. ბიუჯ. ფონდ.'!#REF!</f>
        <v>#REF!</v>
      </c>
      <c r="Q379" s="88">
        <f>'გრანტის საკასო'!J378</f>
        <v>0</v>
      </c>
      <c r="R379" s="100">
        <f>'მიზნ.გრანტის საკასო '!J378-'მიზნ.გრანტის საკასო '!I378</f>
        <v>0</v>
      </c>
      <c r="S379" s="105" t="e">
        <f t="shared" si="84"/>
        <v>#REF!</v>
      </c>
      <c r="T379" s="88" t="e">
        <f t="shared" si="87"/>
        <v>#REF!</v>
      </c>
      <c r="U379" s="88" t="e">
        <f t="shared" si="88"/>
        <v>#REF!</v>
      </c>
      <c r="V379" s="88">
        <f t="shared" si="89"/>
        <v>0</v>
      </c>
      <c r="W379" s="100">
        <f t="shared" si="90"/>
        <v>0</v>
      </c>
      <c r="X379" s="92"/>
      <c r="Y379" s="10"/>
      <c r="Z379" s="10">
        <v>0</v>
      </c>
      <c r="AA379" s="10">
        <v>0</v>
      </c>
      <c r="AB379" s="10">
        <v>0</v>
      </c>
    </row>
    <row r="380" spans="1:28" x14ac:dyDescent="0.25">
      <c r="A380" t="e">
        <f t="shared" si="83"/>
        <v>#REF!</v>
      </c>
      <c r="B380" s="8"/>
      <c r="C380" s="9" t="s">
        <v>13</v>
      </c>
      <c r="D380" s="105" t="e">
        <f>'დაზუსტ. ბიუჯ.'!#REF!</f>
        <v>#REF!</v>
      </c>
      <c r="E380" s="88" t="e">
        <f>'დაზუსტ. საკუთ.'!#REF!</f>
        <v>#REF!</v>
      </c>
      <c r="F380" s="88" t="e">
        <f>'დაზუსტ. ბიუჯ. ფონდ.'!#REF!</f>
        <v>#REF!</v>
      </c>
      <c r="G380" s="88">
        <f>'გრანტის საკასო'!D379</f>
        <v>0</v>
      </c>
      <c r="H380" s="88">
        <f>'მიზნ.გრანტის საკასო '!D379</f>
        <v>0</v>
      </c>
      <c r="I380" s="105" t="e">
        <f>'დაზუსტ. ბიუჯ.'!#REF!-'დაზუსტ. ბიუჯ.'!#REF!</f>
        <v>#REF!</v>
      </c>
      <c r="J380" s="88" t="e">
        <f>'დაზუსტ. საკუთ.'!#REF!-'დაზუსტ. საკუთ.'!#REF!</f>
        <v>#REF!</v>
      </c>
      <c r="K380" s="88" t="e">
        <f>'დაზუსტ. ბიუჯ. ფონდ.'!#REF!-'დაზუსტ. ბიუჯ. ფონდ.'!#REF!</f>
        <v>#REF!</v>
      </c>
      <c r="L380" s="88">
        <f>'გრანტის საკასო'!E379</f>
        <v>0</v>
      </c>
      <c r="M380" s="100">
        <f>'მიზნ.გრანტის საკასო '!E379-'მიზნ.გრანტის საკასო '!D379</f>
        <v>0</v>
      </c>
      <c r="N380" s="105" t="e">
        <f>'დაზუსტ. ბიუჯ.'!#REF!-'დაზუსტ. ბიუჯ.'!#REF!</f>
        <v>#REF!</v>
      </c>
      <c r="O380" s="88" t="e">
        <f>'დაზუსტ. საკუთ.'!#REF!-'დაზუსტ. საკუთ.'!#REF!</f>
        <v>#REF!</v>
      </c>
      <c r="P380" s="88" t="e">
        <f>'დაზუსტ. ბიუჯ. ფონდ.'!#REF!</f>
        <v>#REF!</v>
      </c>
      <c r="Q380" s="88">
        <f>'გრანტის საკასო'!J379</f>
        <v>0</v>
      </c>
      <c r="R380" s="100">
        <f>'მიზნ.გრანტის საკასო '!J379-'მიზნ.გრანტის საკასო '!I379</f>
        <v>0</v>
      </c>
      <c r="S380" s="105" t="e">
        <f t="shared" si="84"/>
        <v>#REF!</v>
      </c>
      <c r="T380" s="88" t="e">
        <f t="shared" si="87"/>
        <v>#REF!</v>
      </c>
      <c r="U380" s="88" t="e">
        <f t="shared" si="88"/>
        <v>#REF!</v>
      </c>
      <c r="V380" s="88">
        <f t="shared" si="89"/>
        <v>0</v>
      </c>
      <c r="W380" s="100">
        <f t="shared" si="90"/>
        <v>0</v>
      </c>
      <c r="X380" s="92"/>
      <c r="Y380" s="10"/>
      <c r="Z380" s="10">
        <v>0</v>
      </c>
      <c r="AA380" s="10">
        <v>0</v>
      </c>
      <c r="AB380" s="10">
        <v>0</v>
      </c>
    </row>
    <row r="381" spans="1:28" x14ac:dyDescent="0.25">
      <c r="A381" t="e">
        <f t="shared" si="83"/>
        <v>#REF!</v>
      </c>
      <c r="B381" s="8"/>
      <c r="C381" s="9" t="s">
        <v>14</v>
      </c>
      <c r="D381" s="105" t="e">
        <f>'დაზუსტ. ბიუჯ.'!#REF!</f>
        <v>#REF!</v>
      </c>
      <c r="E381" s="88" t="e">
        <f>'დაზუსტ. საკუთ.'!#REF!</f>
        <v>#REF!</v>
      </c>
      <c r="F381" s="88" t="e">
        <f>'დაზუსტ. ბიუჯ. ფონდ.'!#REF!</f>
        <v>#REF!</v>
      </c>
      <c r="G381" s="88">
        <f>'გრანტის საკასო'!D380</f>
        <v>0</v>
      </c>
      <c r="H381" s="88">
        <f>'მიზნ.გრანტის საკასო '!D380</f>
        <v>0</v>
      </c>
      <c r="I381" s="105" t="e">
        <f>'დაზუსტ. ბიუჯ.'!#REF!-'დაზუსტ. ბიუჯ.'!#REF!</f>
        <v>#REF!</v>
      </c>
      <c r="J381" s="88" t="e">
        <f>'დაზუსტ. საკუთ.'!#REF!-'დაზუსტ. საკუთ.'!#REF!</f>
        <v>#REF!</v>
      </c>
      <c r="K381" s="88" t="e">
        <f>'დაზუსტ. ბიუჯ. ფონდ.'!#REF!-'დაზუსტ. ბიუჯ. ფონდ.'!#REF!</f>
        <v>#REF!</v>
      </c>
      <c r="L381" s="88">
        <f>'გრანტის საკასო'!E380</f>
        <v>0</v>
      </c>
      <c r="M381" s="100">
        <f>'მიზნ.გრანტის საკასო '!E380-'მიზნ.გრანტის საკასო '!D380</f>
        <v>0</v>
      </c>
      <c r="N381" s="105" t="e">
        <f>'დაზუსტ. ბიუჯ.'!#REF!-'დაზუსტ. ბიუჯ.'!#REF!</f>
        <v>#REF!</v>
      </c>
      <c r="O381" s="88" t="e">
        <f>'დაზუსტ. საკუთ.'!#REF!-'დაზუსტ. საკუთ.'!#REF!</f>
        <v>#REF!</v>
      </c>
      <c r="P381" s="88" t="e">
        <f>'დაზუსტ. ბიუჯ. ფონდ.'!#REF!</f>
        <v>#REF!</v>
      </c>
      <c r="Q381" s="88">
        <f>'გრანტის საკასო'!J380</f>
        <v>0</v>
      </c>
      <c r="R381" s="100">
        <f>'მიზნ.გრანტის საკასო '!J380-'მიზნ.გრანტის საკასო '!I380</f>
        <v>0</v>
      </c>
      <c r="S381" s="105" t="e">
        <f t="shared" si="84"/>
        <v>#REF!</v>
      </c>
      <c r="T381" s="88" t="e">
        <f t="shared" si="87"/>
        <v>#REF!</v>
      </c>
      <c r="U381" s="88" t="e">
        <f t="shared" si="88"/>
        <v>#REF!</v>
      </c>
      <c r="V381" s="88">
        <f t="shared" si="89"/>
        <v>0</v>
      </c>
      <c r="W381" s="100">
        <f t="shared" si="90"/>
        <v>0</v>
      </c>
      <c r="X381" s="92"/>
      <c r="Y381" s="10"/>
      <c r="Z381" s="10">
        <v>0</v>
      </c>
      <c r="AA381" s="10">
        <v>0</v>
      </c>
      <c r="AB381" s="10">
        <v>0</v>
      </c>
    </row>
    <row r="382" spans="1:28" x14ac:dyDescent="0.25">
      <c r="A382" t="e">
        <f t="shared" si="83"/>
        <v>#REF!</v>
      </c>
      <c r="B382" s="8"/>
      <c r="C382" s="9" t="s">
        <v>15</v>
      </c>
      <c r="D382" s="105" t="e">
        <f>'დაზუსტ. ბიუჯ.'!#REF!</f>
        <v>#REF!</v>
      </c>
      <c r="E382" s="88" t="e">
        <f>'დაზუსტ. საკუთ.'!#REF!</f>
        <v>#REF!</v>
      </c>
      <c r="F382" s="88" t="e">
        <f>'დაზუსტ. ბიუჯ. ფონდ.'!#REF!</f>
        <v>#REF!</v>
      </c>
      <c r="G382" s="88">
        <f>'გრანტის საკასო'!D381</f>
        <v>0</v>
      </c>
      <c r="H382" s="88">
        <f>'მიზნ.გრანტის საკასო '!D381</f>
        <v>0</v>
      </c>
      <c r="I382" s="105" t="e">
        <f>'დაზუსტ. ბიუჯ.'!#REF!-'დაზუსტ. ბიუჯ.'!#REF!</f>
        <v>#REF!</v>
      </c>
      <c r="J382" s="88" t="e">
        <f>'დაზუსტ. საკუთ.'!#REF!-'დაზუსტ. საკუთ.'!#REF!</f>
        <v>#REF!</v>
      </c>
      <c r="K382" s="88" t="e">
        <f>'დაზუსტ. ბიუჯ. ფონდ.'!#REF!-'დაზუსტ. ბიუჯ. ფონდ.'!#REF!</f>
        <v>#REF!</v>
      </c>
      <c r="L382" s="88">
        <f>'გრანტის საკასო'!E381</f>
        <v>0</v>
      </c>
      <c r="M382" s="100">
        <f>'მიზნ.გრანტის საკასო '!E381-'მიზნ.გრანტის საკასო '!D381</f>
        <v>0</v>
      </c>
      <c r="N382" s="105" t="e">
        <f>'დაზუსტ. ბიუჯ.'!#REF!-'დაზუსტ. ბიუჯ.'!#REF!</f>
        <v>#REF!</v>
      </c>
      <c r="O382" s="88" t="e">
        <f>'დაზუსტ. საკუთ.'!#REF!-'დაზუსტ. საკუთ.'!#REF!</f>
        <v>#REF!</v>
      </c>
      <c r="P382" s="88" t="e">
        <f>'დაზუსტ. ბიუჯ. ფონდ.'!#REF!</f>
        <v>#REF!</v>
      </c>
      <c r="Q382" s="88">
        <f>'გრანტის საკასო'!J381</f>
        <v>0</v>
      </c>
      <c r="R382" s="100">
        <f>'მიზნ.გრანტის საკასო '!J381-'მიზნ.გრანტის საკასო '!I381</f>
        <v>0</v>
      </c>
      <c r="S382" s="105" t="e">
        <f t="shared" si="84"/>
        <v>#REF!</v>
      </c>
      <c r="T382" s="88" t="e">
        <f t="shared" si="87"/>
        <v>#REF!</v>
      </c>
      <c r="U382" s="88" t="e">
        <f t="shared" si="88"/>
        <v>#REF!</v>
      </c>
      <c r="V382" s="88">
        <f t="shared" si="89"/>
        <v>0</v>
      </c>
      <c r="W382" s="100">
        <f t="shared" si="90"/>
        <v>0</v>
      </c>
      <c r="X382" s="92"/>
      <c r="Y382" s="10"/>
      <c r="Z382" s="10">
        <v>0</v>
      </c>
      <c r="AA382" s="10">
        <v>0</v>
      </c>
      <c r="AB382" s="10">
        <v>0</v>
      </c>
    </row>
    <row r="383" spans="1:28" x14ac:dyDescent="0.25">
      <c r="A383" t="e">
        <f t="shared" si="83"/>
        <v>#REF!</v>
      </c>
      <c r="B383" s="8"/>
      <c r="C383" s="9" t="s">
        <v>16</v>
      </c>
      <c r="D383" s="105" t="e">
        <f>'დაზუსტ. ბიუჯ.'!#REF!</f>
        <v>#REF!</v>
      </c>
      <c r="E383" s="88" t="e">
        <f>'დაზუსტ. საკუთ.'!#REF!</f>
        <v>#REF!</v>
      </c>
      <c r="F383" s="88" t="e">
        <f>'დაზუსტ. ბიუჯ. ფონდ.'!#REF!</f>
        <v>#REF!</v>
      </c>
      <c r="G383" s="88">
        <f>'გრანტის საკასო'!D382</f>
        <v>0</v>
      </c>
      <c r="H383" s="88">
        <f>'მიზნ.გრანტის საკასო '!D382</f>
        <v>0</v>
      </c>
      <c r="I383" s="105" t="e">
        <f>'დაზუსტ. ბიუჯ.'!#REF!-'დაზუსტ. ბიუჯ.'!#REF!</f>
        <v>#REF!</v>
      </c>
      <c r="J383" s="88" t="e">
        <f>'დაზუსტ. საკუთ.'!#REF!-'დაზუსტ. საკუთ.'!#REF!</f>
        <v>#REF!</v>
      </c>
      <c r="K383" s="88" t="e">
        <f>'დაზუსტ. ბიუჯ. ფონდ.'!#REF!-'დაზუსტ. ბიუჯ. ფონდ.'!#REF!</f>
        <v>#REF!</v>
      </c>
      <c r="L383" s="88">
        <f>'გრანტის საკასო'!E382</f>
        <v>0</v>
      </c>
      <c r="M383" s="100">
        <f>'მიზნ.გრანტის საკასო '!E382-'მიზნ.გრანტის საკასო '!D382</f>
        <v>0</v>
      </c>
      <c r="N383" s="105" t="e">
        <f>'დაზუსტ. ბიუჯ.'!#REF!-'დაზუსტ. ბიუჯ.'!#REF!</f>
        <v>#REF!</v>
      </c>
      <c r="O383" s="88" t="e">
        <f>'დაზუსტ. საკუთ.'!#REF!-'დაზუსტ. საკუთ.'!#REF!</f>
        <v>#REF!</v>
      </c>
      <c r="P383" s="88" t="e">
        <f>'დაზუსტ. ბიუჯ. ფონდ.'!#REF!</f>
        <v>#REF!</v>
      </c>
      <c r="Q383" s="88">
        <f>'გრანტის საკასო'!J382</f>
        <v>0</v>
      </c>
      <c r="R383" s="100">
        <f>'მიზნ.გრანტის საკასო '!J382-'მიზნ.გრანტის საკასო '!I382</f>
        <v>0</v>
      </c>
      <c r="S383" s="105" t="e">
        <f t="shared" si="84"/>
        <v>#REF!</v>
      </c>
      <c r="T383" s="88" t="e">
        <f t="shared" si="87"/>
        <v>#REF!</v>
      </c>
      <c r="U383" s="88" t="e">
        <f t="shared" si="88"/>
        <v>#REF!</v>
      </c>
      <c r="V383" s="88">
        <f t="shared" si="89"/>
        <v>0</v>
      </c>
      <c r="W383" s="100">
        <f t="shared" si="90"/>
        <v>0</v>
      </c>
      <c r="X383" s="92"/>
      <c r="Y383" s="10"/>
      <c r="Z383" s="10">
        <v>0</v>
      </c>
      <c r="AA383" s="10">
        <v>0</v>
      </c>
      <c r="AB383" s="10">
        <v>0</v>
      </c>
    </row>
    <row r="384" spans="1:28" x14ac:dyDescent="0.25">
      <c r="A384" t="e">
        <f t="shared" si="83"/>
        <v>#REF!</v>
      </c>
      <c r="B384" s="8"/>
      <c r="C384" s="9" t="s">
        <v>17</v>
      </c>
      <c r="D384" s="105" t="e">
        <f>'დაზუსტ. ბიუჯ.'!#REF!</f>
        <v>#REF!</v>
      </c>
      <c r="E384" s="88" t="e">
        <f>'დაზუსტ. საკუთ.'!#REF!</f>
        <v>#REF!</v>
      </c>
      <c r="F384" s="88" t="e">
        <f>'დაზუსტ. ბიუჯ. ფონდ.'!#REF!</f>
        <v>#REF!</v>
      </c>
      <c r="G384" s="88">
        <f>'გრანტის საკასო'!D383</f>
        <v>0</v>
      </c>
      <c r="H384" s="88">
        <f>'მიზნ.გრანტის საკასო '!D383</f>
        <v>0</v>
      </c>
      <c r="I384" s="105" t="e">
        <f>'დაზუსტ. ბიუჯ.'!#REF!-'დაზუსტ. ბიუჯ.'!#REF!</f>
        <v>#REF!</v>
      </c>
      <c r="J384" s="88" t="e">
        <f>'დაზუსტ. საკუთ.'!#REF!-'დაზუსტ. საკუთ.'!#REF!</f>
        <v>#REF!</v>
      </c>
      <c r="K384" s="88" t="e">
        <f>'დაზუსტ. ბიუჯ. ფონდ.'!#REF!-'დაზუსტ. ბიუჯ. ფონდ.'!#REF!</f>
        <v>#REF!</v>
      </c>
      <c r="L384" s="88">
        <f>'გრანტის საკასო'!E383</f>
        <v>0</v>
      </c>
      <c r="M384" s="100">
        <f>'მიზნ.გრანტის საკასო '!E383-'მიზნ.გრანტის საკასო '!D383</f>
        <v>0</v>
      </c>
      <c r="N384" s="105" t="e">
        <f>'დაზუსტ. ბიუჯ.'!#REF!-'დაზუსტ. ბიუჯ.'!#REF!</f>
        <v>#REF!</v>
      </c>
      <c r="O384" s="88" t="e">
        <f>'დაზუსტ. საკუთ.'!#REF!-'დაზუსტ. საკუთ.'!#REF!</f>
        <v>#REF!</v>
      </c>
      <c r="P384" s="88" t="e">
        <f>'დაზუსტ. ბიუჯ. ფონდ.'!#REF!</f>
        <v>#REF!</v>
      </c>
      <c r="Q384" s="88">
        <f>'გრანტის საკასო'!J383</f>
        <v>0</v>
      </c>
      <c r="R384" s="100">
        <f>'მიზნ.გრანტის საკასო '!J383-'მიზნ.გრანტის საკასო '!I383</f>
        <v>0</v>
      </c>
      <c r="S384" s="105" t="e">
        <f t="shared" si="84"/>
        <v>#REF!</v>
      </c>
      <c r="T384" s="88" t="e">
        <f t="shared" si="87"/>
        <v>#REF!</v>
      </c>
      <c r="U384" s="88" t="e">
        <f t="shared" si="88"/>
        <v>#REF!</v>
      </c>
      <c r="V384" s="88">
        <f t="shared" si="89"/>
        <v>0</v>
      </c>
      <c r="W384" s="100">
        <f t="shared" si="90"/>
        <v>0</v>
      </c>
      <c r="X384" s="92"/>
      <c r="Y384" s="10"/>
      <c r="Z384" s="10">
        <v>0</v>
      </c>
      <c r="AA384" s="10">
        <v>0</v>
      </c>
      <c r="AB384" s="10">
        <v>0</v>
      </c>
    </row>
    <row r="385" spans="1:28" x14ac:dyDescent="0.25">
      <c r="A385" t="e">
        <f t="shared" si="83"/>
        <v>#REF!</v>
      </c>
      <c r="B385" s="5"/>
      <c r="C385" s="6" t="s">
        <v>18</v>
      </c>
      <c r="D385" s="104" t="e">
        <f>'დაზუსტ. ბიუჯ.'!#REF!</f>
        <v>#REF!</v>
      </c>
      <c r="E385" s="87" t="e">
        <f>'დაზუსტ. საკუთ.'!#REF!</f>
        <v>#REF!</v>
      </c>
      <c r="F385" s="87" t="e">
        <f>'დაზუსტ. ბიუჯ. ფონდ.'!#REF!</f>
        <v>#REF!</v>
      </c>
      <c r="G385" s="87">
        <f>'გრანტის საკასო'!D384</f>
        <v>0</v>
      </c>
      <c r="H385" s="87">
        <f>'მიზნ.გრანტის საკასო '!D384</f>
        <v>0</v>
      </c>
      <c r="I385" s="104" t="e">
        <f>'დაზუსტ. ბიუჯ.'!#REF!-'დაზუსტ. ბიუჯ.'!#REF!</f>
        <v>#REF!</v>
      </c>
      <c r="J385" s="87" t="e">
        <f>'დაზუსტ. საკუთ.'!#REF!-'დაზუსტ. საკუთ.'!#REF!</f>
        <v>#REF!</v>
      </c>
      <c r="K385" s="87" t="e">
        <f>'დაზუსტ. ბიუჯ. ფონდ.'!#REF!-'დაზუსტ. ბიუჯ. ფონდ.'!#REF!</f>
        <v>#REF!</v>
      </c>
      <c r="L385" s="87">
        <f>'გრანტის საკასო'!E384</f>
        <v>0</v>
      </c>
      <c r="M385" s="99">
        <f>'მიზნ.გრანტის საკასო '!E384-'მიზნ.გრანტის საკასო '!D384</f>
        <v>0</v>
      </c>
      <c r="N385" s="104" t="e">
        <f>'დაზუსტ. ბიუჯ.'!#REF!-'დაზუსტ. ბიუჯ.'!#REF!</f>
        <v>#REF!</v>
      </c>
      <c r="O385" s="87" t="e">
        <f>'დაზუსტ. საკუთ.'!#REF!-'დაზუსტ. საკუთ.'!#REF!</f>
        <v>#REF!</v>
      </c>
      <c r="P385" s="87" t="e">
        <f>'დაზუსტ. ბიუჯ. ფონდ.'!#REF!</f>
        <v>#REF!</v>
      </c>
      <c r="Q385" s="87">
        <f>'გრანტის საკასო'!J384</f>
        <v>0</v>
      </c>
      <c r="R385" s="99">
        <f>'მიზნ.გრანტის საკასო '!J384-'მიზნ.გრანტის საკასო '!I384</f>
        <v>0</v>
      </c>
      <c r="S385" s="104" t="e">
        <f t="shared" si="84"/>
        <v>#REF!</v>
      </c>
      <c r="T385" s="87" t="e">
        <f t="shared" si="87"/>
        <v>#REF!</v>
      </c>
      <c r="U385" s="87" t="e">
        <f t="shared" si="88"/>
        <v>#REF!</v>
      </c>
      <c r="V385" s="87">
        <f t="shared" si="89"/>
        <v>0</v>
      </c>
      <c r="W385" s="99">
        <f t="shared" si="90"/>
        <v>0</v>
      </c>
      <c r="X385" s="91"/>
      <c r="Y385" s="7"/>
      <c r="Z385" s="7">
        <v>0</v>
      </c>
      <c r="AA385" s="7">
        <v>0</v>
      </c>
      <c r="AB385" s="7">
        <v>0</v>
      </c>
    </row>
    <row r="386" spans="1:28" x14ac:dyDescent="0.25">
      <c r="A386" t="e">
        <f t="shared" si="83"/>
        <v>#REF!</v>
      </c>
      <c r="B386" s="5"/>
      <c r="C386" s="6" t="s">
        <v>19</v>
      </c>
      <c r="D386" s="104" t="e">
        <f>'დაზუსტ. ბიუჯ.'!#REF!</f>
        <v>#REF!</v>
      </c>
      <c r="E386" s="87" t="e">
        <f>'დაზუსტ. საკუთ.'!#REF!</f>
        <v>#REF!</v>
      </c>
      <c r="F386" s="87" t="e">
        <f>'დაზუსტ. ბიუჯ. ფონდ.'!#REF!</f>
        <v>#REF!</v>
      </c>
      <c r="G386" s="87">
        <f>'გრანტის საკასო'!D385</f>
        <v>0</v>
      </c>
      <c r="H386" s="87">
        <f>'მიზნ.გრანტის საკასო '!D385</f>
        <v>0</v>
      </c>
      <c r="I386" s="104" t="e">
        <f>'დაზუსტ. ბიუჯ.'!#REF!-'დაზუსტ. ბიუჯ.'!#REF!</f>
        <v>#REF!</v>
      </c>
      <c r="J386" s="87" t="e">
        <f>'დაზუსტ. საკუთ.'!#REF!-'დაზუსტ. საკუთ.'!#REF!</f>
        <v>#REF!</v>
      </c>
      <c r="K386" s="87" t="e">
        <f>'დაზუსტ. ბიუჯ. ფონდ.'!#REF!-'დაზუსტ. ბიუჯ. ფონდ.'!#REF!</f>
        <v>#REF!</v>
      </c>
      <c r="L386" s="87">
        <f>'გრანტის საკასო'!E385</f>
        <v>0</v>
      </c>
      <c r="M386" s="99">
        <f>'მიზნ.გრანტის საკასო '!E385-'მიზნ.გრანტის საკასო '!D385</f>
        <v>0</v>
      </c>
      <c r="N386" s="104" t="e">
        <f>'დაზუსტ. ბიუჯ.'!#REF!-'დაზუსტ. ბიუჯ.'!#REF!</f>
        <v>#REF!</v>
      </c>
      <c r="O386" s="87" t="e">
        <f>'დაზუსტ. საკუთ.'!#REF!-'დაზუსტ. საკუთ.'!#REF!</f>
        <v>#REF!</v>
      </c>
      <c r="P386" s="87" t="e">
        <f>'დაზუსტ. ბიუჯ. ფონდ.'!#REF!</f>
        <v>#REF!</v>
      </c>
      <c r="Q386" s="87">
        <f>'გრანტის საკასო'!J385</f>
        <v>0</v>
      </c>
      <c r="R386" s="99">
        <f>'მიზნ.გრანტის საკასო '!J385-'მიზნ.გრანტის საკასო '!I385</f>
        <v>0</v>
      </c>
      <c r="S386" s="104" t="e">
        <f t="shared" si="84"/>
        <v>#REF!</v>
      </c>
      <c r="T386" s="87" t="e">
        <f t="shared" si="87"/>
        <v>#REF!</v>
      </c>
      <c r="U386" s="87" t="e">
        <f t="shared" si="88"/>
        <v>#REF!</v>
      </c>
      <c r="V386" s="87">
        <f t="shared" si="89"/>
        <v>0</v>
      </c>
      <c r="W386" s="99">
        <f t="shared" si="90"/>
        <v>0</v>
      </c>
      <c r="X386" s="91"/>
      <c r="Y386" s="7"/>
      <c r="Z386" s="7">
        <v>0</v>
      </c>
      <c r="AA386" s="7">
        <v>0</v>
      </c>
      <c r="AB386" s="7">
        <v>0</v>
      </c>
    </row>
    <row r="387" spans="1:28" ht="15.75" thickBot="1" x14ac:dyDescent="0.3">
      <c r="A387" t="e">
        <f t="shared" si="83"/>
        <v>#REF!</v>
      </c>
      <c r="B387" s="11"/>
      <c r="C387" s="12" t="s">
        <v>20</v>
      </c>
      <c r="D387" s="106" t="e">
        <f>'დაზუსტ. ბიუჯ.'!#REF!</f>
        <v>#REF!</v>
      </c>
      <c r="E387" s="89" t="e">
        <f>'დაზუსტ. საკუთ.'!#REF!</f>
        <v>#REF!</v>
      </c>
      <c r="F387" s="89" t="e">
        <f>'დაზუსტ. ბიუჯ. ფონდ.'!#REF!</f>
        <v>#REF!</v>
      </c>
      <c r="G387" s="89">
        <f>'გრანტის საკასო'!D386</f>
        <v>0</v>
      </c>
      <c r="H387" s="89">
        <f>'მიზნ.გრანტის საკასო '!D386</f>
        <v>0</v>
      </c>
      <c r="I387" s="106" t="e">
        <f>'დაზუსტ. ბიუჯ.'!#REF!-'დაზუსტ. ბიუჯ.'!#REF!</f>
        <v>#REF!</v>
      </c>
      <c r="J387" s="89" t="e">
        <f>'დაზუსტ. საკუთ.'!#REF!-'დაზუსტ. საკუთ.'!#REF!</f>
        <v>#REF!</v>
      </c>
      <c r="K387" s="89" t="e">
        <f>'დაზუსტ. ბიუჯ. ფონდ.'!#REF!-'დაზუსტ. ბიუჯ. ფონდ.'!#REF!</f>
        <v>#REF!</v>
      </c>
      <c r="L387" s="89">
        <f>'გრანტის საკასო'!E386</f>
        <v>0</v>
      </c>
      <c r="M387" s="101">
        <f>'მიზნ.გრანტის საკასო '!E386-'მიზნ.გრანტის საკასო '!D386</f>
        <v>0</v>
      </c>
      <c r="N387" s="106" t="e">
        <f>'დაზუსტ. ბიუჯ.'!#REF!-'დაზუსტ. ბიუჯ.'!#REF!</f>
        <v>#REF!</v>
      </c>
      <c r="O387" s="89" t="e">
        <f>'დაზუსტ. საკუთ.'!#REF!-'დაზუსტ. საკუთ.'!#REF!</f>
        <v>#REF!</v>
      </c>
      <c r="P387" s="89" t="e">
        <f>'დაზუსტ. ბიუჯ. ფონდ.'!#REF!</f>
        <v>#REF!</v>
      </c>
      <c r="Q387" s="89">
        <f>'გრანტის საკასო'!J386</f>
        <v>0</v>
      </c>
      <c r="R387" s="101">
        <f>'მიზნ.გრანტის საკასო '!J386-'მიზნ.გრანტის საკასო '!I386</f>
        <v>0</v>
      </c>
      <c r="S387" s="106" t="e">
        <f t="shared" si="84"/>
        <v>#REF!</v>
      </c>
      <c r="T387" s="89" t="e">
        <f t="shared" si="87"/>
        <v>#REF!</v>
      </c>
      <c r="U387" s="89" t="e">
        <f t="shared" si="88"/>
        <v>#REF!</v>
      </c>
      <c r="V387" s="89">
        <f t="shared" si="89"/>
        <v>0</v>
      </c>
      <c r="W387" s="101">
        <f t="shared" si="90"/>
        <v>0</v>
      </c>
      <c r="X387" s="93"/>
      <c r="Y387" s="13"/>
      <c r="Z387" s="13">
        <v>0</v>
      </c>
      <c r="AA387" s="13">
        <v>0</v>
      </c>
      <c r="AB387" s="13">
        <v>0</v>
      </c>
    </row>
    <row r="388" spans="1:28" ht="31.5" thickTop="1" thickBot="1" x14ac:dyDescent="0.3">
      <c r="A388" t="e">
        <f t="shared" si="83"/>
        <v>#REF!</v>
      </c>
      <c r="B388" s="3" t="s">
        <v>81</v>
      </c>
      <c r="C388" s="15" t="s">
        <v>82</v>
      </c>
      <c r="D388" s="103" t="e">
        <f>'დაზუსტ. ბიუჯ.'!#REF!</f>
        <v>#REF!</v>
      </c>
      <c r="E388" s="86" t="e">
        <f>'დაზუსტ. საკუთ.'!#REF!</f>
        <v>#REF!</v>
      </c>
      <c r="F388" s="86" t="e">
        <f>'დაზუსტ. ბიუჯ. ფონდ.'!#REF!</f>
        <v>#REF!</v>
      </c>
      <c r="G388" s="86">
        <f>'გრანტის საკასო'!D387</f>
        <v>0</v>
      </c>
      <c r="H388" s="86">
        <f>'მიზნ.გრანტის საკასო '!D387</f>
        <v>0</v>
      </c>
      <c r="I388" s="103" t="e">
        <f>'დაზუსტ. ბიუჯ.'!#REF!-'დაზუსტ. ბიუჯ.'!#REF!</f>
        <v>#REF!</v>
      </c>
      <c r="J388" s="86" t="e">
        <f>'დაზუსტ. საკუთ.'!#REF!-'დაზუსტ. საკუთ.'!#REF!</f>
        <v>#REF!</v>
      </c>
      <c r="K388" s="86" t="e">
        <f>'დაზუსტ. ბიუჯ. ფონდ.'!#REF!-'დაზუსტ. ბიუჯ. ფონდ.'!#REF!</f>
        <v>#REF!</v>
      </c>
      <c r="L388" s="86">
        <f>'გრანტის საკასო'!E387</f>
        <v>0</v>
      </c>
      <c r="M388" s="102">
        <f>'მიზნ.გრანტის საკასო '!E387-'მიზნ.გრანტის საკასო '!D387</f>
        <v>0</v>
      </c>
      <c r="N388" s="103" t="e">
        <f>'დაზუსტ. ბიუჯ.'!#REF!-'დაზუსტ. ბიუჯ.'!#REF!</f>
        <v>#REF!</v>
      </c>
      <c r="O388" s="86" t="e">
        <f>'დაზუსტ. საკუთ.'!#REF!-'დაზუსტ. საკუთ.'!#REF!</f>
        <v>#REF!</v>
      </c>
      <c r="P388" s="86" t="e">
        <f>'დაზუსტ. ბიუჯ. ფონდ.'!#REF!</f>
        <v>#REF!</v>
      </c>
      <c r="Q388" s="86">
        <f>'გრანტის საკასო'!J387</f>
        <v>0</v>
      </c>
      <c r="R388" s="102">
        <f>'მიზნ.გრანტის საკასო '!J387-'მიზნ.გრანტის საკასო '!I387</f>
        <v>0</v>
      </c>
      <c r="S388" s="103" t="e">
        <f t="shared" si="84"/>
        <v>#REF!</v>
      </c>
      <c r="T388" s="86" t="e">
        <f t="shared" si="87"/>
        <v>#REF!</v>
      </c>
      <c r="U388" s="86" t="e">
        <f t="shared" si="88"/>
        <v>#REF!</v>
      </c>
      <c r="V388" s="86">
        <f t="shared" si="89"/>
        <v>0</v>
      </c>
      <c r="W388" s="102">
        <f t="shared" si="90"/>
        <v>0</v>
      </c>
      <c r="X388" s="94"/>
      <c r="Y388" s="4"/>
      <c r="Z388" s="4">
        <f t="shared" ref="Z388:AB388" si="99">SUM(Z389,Z397,Z398,Z399)</f>
        <v>0</v>
      </c>
      <c r="AA388" s="4">
        <f t="shared" si="99"/>
        <v>0</v>
      </c>
      <c r="AB388" s="4">
        <f t="shared" si="99"/>
        <v>0</v>
      </c>
    </row>
    <row r="389" spans="1:28" ht="15.75" thickTop="1" x14ac:dyDescent="0.25">
      <c r="A389" t="e">
        <f t="shared" ref="A389:A452" si="100">IF(OR(D389&lt;&gt;0,E389&lt;&gt;0,F389&lt;&gt;0,G389&lt;&gt;0,H389&lt;&gt;0,),"a","b")</f>
        <v>#REF!</v>
      </c>
      <c r="B389" s="5"/>
      <c r="C389" s="6" t="s">
        <v>10</v>
      </c>
      <c r="D389" s="104" t="e">
        <f>'დაზუსტ. ბიუჯ.'!#REF!</f>
        <v>#REF!</v>
      </c>
      <c r="E389" s="87" t="e">
        <f>'დაზუსტ. საკუთ.'!#REF!</f>
        <v>#REF!</v>
      </c>
      <c r="F389" s="87" t="e">
        <f>'დაზუსტ. ბიუჯ. ფონდ.'!#REF!</f>
        <v>#REF!</v>
      </c>
      <c r="G389" s="87">
        <f>'გრანტის საკასო'!D388</f>
        <v>0</v>
      </c>
      <c r="H389" s="87">
        <f>'მიზნ.გრანტის საკასო '!D388</f>
        <v>0</v>
      </c>
      <c r="I389" s="104" t="e">
        <f>'დაზუსტ. ბიუჯ.'!#REF!-'დაზუსტ. ბიუჯ.'!#REF!</f>
        <v>#REF!</v>
      </c>
      <c r="J389" s="87" t="e">
        <f>'დაზუსტ. საკუთ.'!#REF!-'დაზუსტ. საკუთ.'!#REF!</f>
        <v>#REF!</v>
      </c>
      <c r="K389" s="87" t="e">
        <f>'დაზუსტ. ბიუჯ. ფონდ.'!#REF!-'დაზუსტ. ბიუჯ. ფონდ.'!#REF!</f>
        <v>#REF!</v>
      </c>
      <c r="L389" s="87">
        <f>'გრანტის საკასო'!E388</f>
        <v>0</v>
      </c>
      <c r="M389" s="99">
        <f>'მიზნ.გრანტის საკასო '!E388-'მიზნ.გრანტის საკასო '!D388</f>
        <v>0</v>
      </c>
      <c r="N389" s="104" t="e">
        <f>'დაზუსტ. ბიუჯ.'!#REF!-'დაზუსტ. ბიუჯ.'!#REF!</f>
        <v>#REF!</v>
      </c>
      <c r="O389" s="87" t="e">
        <f>'დაზუსტ. საკუთ.'!#REF!-'დაზუსტ. საკუთ.'!#REF!</f>
        <v>#REF!</v>
      </c>
      <c r="P389" s="87" t="e">
        <f>'დაზუსტ. ბიუჯ. ფონდ.'!#REF!</f>
        <v>#REF!</v>
      </c>
      <c r="Q389" s="87">
        <f>'გრანტის საკასო'!J388</f>
        <v>0</v>
      </c>
      <c r="R389" s="99">
        <f>'მიზნ.გრანტის საკასო '!J388-'მიზნ.გრანტის საკასო '!I388</f>
        <v>0</v>
      </c>
      <c r="S389" s="104" t="e">
        <f t="shared" ref="S389:S452" si="101">N389+I389+D389</f>
        <v>#REF!</v>
      </c>
      <c r="T389" s="87" t="e">
        <f t="shared" si="87"/>
        <v>#REF!</v>
      </c>
      <c r="U389" s="87" t="e">
        <f t="shared" si="88"/>
        <v>#REF!</v>
      </c>
      <c r="V389" s="87">
        <f t="shared" si="89"/>
        <v>0</v>
      </c>
      <c r="W389" s="99">
        <f t="shared" si="90"/>
        <v>0</v>
      </c>
      <c r="X389" s="91"/>
      <c r="Y389" s="7"/>
      <c r="Z389" s="7">
        <f t="shared" ref="Z389:AB389" si="102">SUM(Z390:Z396)</f>
        <v>0</v>
      </c>
      <c r="AA389" s="7">
        <f t="shared" si="102"/>
        <v>0</v>
      </c>
      <c r="AB389" s="7">
        <f t="shared" si="102"/>
        <v>0</v>
      </c>
    </row>
    <row r="390" spans="1:28" x14ac:dyDescent="0.25">
      <c r="A390" t="e">
        <f t="shared" si="100"/>
        <v>#REF!</v>
      </c>
      <c r="B390" s="8"/>
      <c r="C390" s="9" t="s">
        <v>11</v>
      </c>
      <c r="D390" s="105" t="e">
        <f>'დაზუსტ. ბიუჯ.'!#REF!</f>
        <v>#REF!</v>
      </c>
      <c r="E390" s="88" t="e">
        <f>'დაზუსტ. საკუთ.'!#REF!</f>
        <v>#REF!</v>
      </c>
      <c r="F390" s="88" t="e">
        <f>'დაზუსტ. ბიუჯ. ფონდ.'!#REF!</f>
        <v>#REF!</v>
      </c>
      <c r="G390" s="88">
        <f>'გრანტის საკასო'!D389</f>
        <v>0</v>
      </c>
      <c r="H390" s="88">
        <f>'მიზნ.გრანტის საკასო '!D389</f>
        <v>0</v>
      </c>
      <c r="I390" s="105" t="e">
        <f>'დაზუსტ. ბიუჯ.'!#REF!-'დაზუსტ. ბიუჯ.'!#REF!</f>
        <v>#REF!</v>
      </c>
      <c r="J390" s="88" t="e">
        <f>'დაზუსტ. საკუთ.'!#REF!-'დაზუსტ. საკუთ.'!#REF!</f>
        <v>#REF!</v>
      </c>
      <c r="K390" s="88" t="e">
        <f>'დაზუსტ. ბიუჯ. ფონდ.'!#REF!-'დაზუსტ. ბიუჯ. ფონდ.'!#REF!</f>
        <v>#REF!</v>
      </c>
      <c r="L390" s="88">
        <f>'გრანტის საკასო'!E389</f>
        <v>0</v>
      </c>
      <c r="M390" s="100">
        <f>'მიზნ.გრანტის საკასო '!E389-'მიზნ.გრანტის საკასო '!D389</f>
        <v>0</v>
      </c>
      <c r="N390" s="105" t="e">
        <f>'დაზუსტ. ბიუჯ.'!#REF!-'დაზუსტ. ბიუჯ.'!#REF!</f>
        <v>#REF!</v>
      </c>
      <c r="O390" s="88" t="e">
        <f>'დაზუსტ. საკუთ.'!#REF!-'დაზუსტ. საკუთ.'!#REF!</f>
        <v>#REF!</v>
      </c>
      <c r="P390" s="88" t="e">
        <f>'დაზუსტ. ბიუჯ. ფონდ.'!#REF!</f>
        <v>#REF!</v>
      </c>
      <c r="Q390" s="88">
        <f>'გრანტის საკასო'!J389</f>
        <v>0</v>
      </c>
      <c r="R390" s="100">
        <f>'მიზნ.გრანტის საკასო '!J389-'მიზნ.გრანტის საკასო '!I389</f>
        <v>0</v>
      </c>
      <c r="S390" s="105" t="e">
        <f t="shared" si="101"/>
        <v>#REF!</v>
      </c>
      <c r="T390" s="88" t="e">
        <f t="shared" si="87"/>
        <v>#REF!</v>
      </c>
      <c r="U390" s="88" t="e">
        <f t="shared" si="88"/>
        <v>#REF!</v>
      </c>
      <c r="V390" s="88">
        <f t="shared" si="89"/>
        <v>0</v>
      </c>
      <c r="W390" s="100">
        <f t="shared" si="90"/>
        <v>0</v>
      </c>
      <c r="X390" s="92"/>
      <c r="Y390" s="10"/>
      <c r="Z390" s="10">
        <v>0</v>
      </c>
      <c r="AA390" s="10">
        <v>0</v>
      </c>
      <c r="AB390" s="10">
        <v>0</v>
      </c>
    </row>
    <row r="391" spans="1:28" x14ac:dyDescent="0.25">
      <c r="A391" t="e">
        <f t="shared" si="100"/>
        <v>#REF!</v>
      </c>
      <c r="B391" s="8"/>
      <c r="C391" s="9" t="s">
        <v>12</v>
      </c>
      <c r="D391" s="105" t="e">
        <f>'დაზუსტ. ბიუჯ.'!#REF!</f>
        <v>#REF!</v>
      </c>
      <c r="E391" s="88" t="e">
        <f>'დაზუსტ. საკუთ.'!#REF!</f>
        <v>#REF!</v>
      </c>
      <c r="F391" s="88" t="e">
        <f>'დაზუსტ. ბიუჯ. ფონდ.'!#REF!</f>
        <v>#REF!</v>
      </c>
      <c r="G391" s="88">
        <f>'გრანტის საკასო'!D390</f>
        <v>0</v>
      </c>
      <c r="H391" s="88">
        <f>'მიზნ.გრანტის საკასო '!D390</f>
        <v>0</v>
      </c>
      <c r="I391" s="105" t="e">
        <f>'დაზუსტ. ბიუჯ.'!#REF!-'დაზუსტ. ბიუჯ.'!#REF!</f>
        <v>#REF!</v>
      </c>
      <c r="J391" s="88" t="e">
        <f>'დაზუსტ. საკუთ.'!#REF!-'დაზუსტ. საკუთ.'!#REF!</f>
        <v>#REF!</v>
      </c>
      <c r="K391" s="88" t="e">
        <f>'დაზუსტ. ბიუჯ. ფონდ.'!#REF!-'დაზუსტ. ბიუჯ. ფონდ.'!#REF!</f>
        <v>#REF!</v>
      </c>
      <c r="L391" s="88">
        <f>'გრანტის საკასო'!E390</f>
        <v>0</v>
      </c>
      <c r="M391" s="100">
        <f>'მიზნ.გრანტის საკასო '!E390-'მიზნ.გრანტის საკასო '!D390</f>
        <v>0</v>
      </c>
      <c r="N391" s="105" t="e">
        <f>'დაზუსტ. ბიუჯ.'!#REF!-'დაზუსტ. ბიუჯ.'!#REF!</f>
        <v>#REF!</v>
      </c>
      <c r="O391" s="88" t="e">
        <f>'დაზუსტ. საკუთ.'!#REF!-'დაზუსტ. საკუთ.'!#REF!</f>
        <v>#REF!</v>
      </c>
      <c r="P391" s="88" t="e">
        <f>'დაზუსტ. ბიუჯ. ფონდ.'!#REF!</f>
        <v>#REF!</v>
      </c>
      <c r="Q391" s="88">
        <f>'გრანტის საკასო'!J390</f>
        <v>0</v>
      </c>
      <c r="R391" s="100">
        <f>'მიზნ.გრანტის საკასო '!J390-'მიზნ.გრანტის საკასო '!I390</f>
        <v>0</v>
      </c>
      <c r="S391" s="105" t="e">
        <f t="shared" si="101"/>
        <v>#REF!</v>
      </c>
      <c r="T391" s="88" t="e">
        <f t="shared" si="87"/>
        <v>#REF!</v>
      </c>
      <c r="U391" s="88" t="e">
        <f t="shared" si="88"/>
        <v>#REF!</v>
      </c>
      <c r="V391" s="88">
        <f t="shared" si="89"/>
        <v>0</v>
      </c>
      <c r="W391" s="100">
        <f t="shared" si="90"/>
        <v>0</v>
      </c>
      <c r="X391" s="92"/>
      <c r="Y391" s="10"/>
      <c r="Z391" s="10">
        <v>0</v>
      </c>
      <c r="AA391" s="10">
        <v>0</v>
      </c>
      <c r="AB391" s="10">
        <v>0</v>
      </c>
    </row>
    <row r="392" spans="1:28" x14ac:dyDescent="0.25">
      <c r="A392" t="e">
        <f t="shared" si="100"/>
        <v>#REF!</v>
      </c>
      <c r="B392" s="8"/>
      <c r="C392" s="9" t="s">
        <v>13</v>
      </c>
      <c r="D392" s="105" t="e">
        <f>'დაზუსტ. ბიუჯ.'!#REF!</f>
        <v>#REF!</v>
      </c>
      <c r="E392" s="88" t="e">
        <f>'დაზუსტ. საკუთ.'!#REF!</f>
        <v>#REF!</v>
      </c>
      <c r="F392" s="88" t="e">
        <f>'დაზუსტ. ბიუჯ. ფონდ.'!#REF!</f>
        <v>#REF!</v>
      </c>
      <c r="G392" s="88">
        <f>'გრანტის საკასო'!D391</f>
        <v>0</v>
      </c>
      <c r="H392" s="88">
        <f>'მიზნ.გრანტის საკასო '!D391</f>
        <v>0</v>
      </c>
      <c r="I392" s="105" t="e">
        <f>'დაზუსტ. ბიუჯ.'!#REF!-'დაზუსტ. ბიუჯ.'!#REF!</f>
        <v>#REF!</v>
      </c>
      <c r="J392" s="88" t="e">
        <f>'დაზუსტ. საკუთ.'!#REF!-'დაზუსტ. საკუთ.'!#REF!</f>
        <v>#REF!</v>
      </c>
      <c r="K392" s="88" t="e">
        <f>'დაზუსტ. ბიუჯ. ფონდ.'!#REF!-'დაზუსტ. ბიუჯ. ფონდ.'!#REF!</f>
        <v>#REF!</v>
      </c>
      <c r="L392" s="88">
        <f>'გრანტის საკასო'!E391</f>
        <v>0</v>
      </c>
      <c r="M392" s="100">
        <f>'მიზნ.გრანტის საკასო '!E391-'მიზნ.გრანტის საკასო '!D391</f>
        <v>0</v>
      </c>
      <c r="N392" s="105" t="e">
        <f>'დაზუსტ. ბიუჯ.'!#REF!-'დაზუსტ. ბიუჯ.'!#REF!</f>
        <v>#REF!</v>
      </c>
      <c r="O392" s="88" t="e">
        <f>'დაზუსტ. საკუთ.'!#REF!-'დაზუსტ. საკუთ.'!#REF!</f>
        <v>#REF!</v>
      </c>
      <c r="P392" s="88" t="e">
        <f>'დაზუსტ. ბიუჯ. ფონდ.'!#REF!</f>
        <v>#REF!</v>
      </c>
      <c r="Q392" s="88">
        <f>'გრანტის საკასო'!J391</f>
        <v>0</v>
      </c>
      <c r="R392" s="100">
        <f>'მიზნ.გრანტის საკასო '!J391-'მიზნ.გრანტის საკასო '!I391</f>
        <v>0</v>
      </c>
      <c r="S392" s="105" t="e">
        <f t="shared" si="101"/>
        <v>#REF!</v>
      </c>
      <c r="T392" s="88" t="e">
        <f t="shared" si="87"/>
        <v>#REF!</v>
      </c>
      <c r="U392" s="88" t="e">
        <f t="shared" si="88"/>
        <v>#REF!</v>
      </c>
      <c r="V392" s="88">
        <f t="shared" si="89"/>
        <v>0</v>
      </c>
      <c r="W392" s="100">
        <f t="shared" si="90"/>
        <v>0</v>
      </c>
      <c r="X392" s="92"/>
      <c r="Y392" s="10"/>
      <c r="Z392" s="10">
        <v>0</v>
      </c>
      <c r="AA392" s="10">
        <v>0</v>
      </c>
      <c r="AB392" s="10">
        <v>0</v>
      </c>
    </row>
    <row r="393" spans="1:28" x14ac:dyDescent="0.25">
      <c r="A393" t="e">
        <f t="shared" si="100"/>
        <v>#REF!</v>
      </c>
      <c r="B393" s="8"/>
      <c r="C393" s="9" t="s">
        <v>14</v>
      </c>
      <c r="D393" s="105" t="e">
        <f>'დაზუსტ. ბიუჯ.'!#REF!</f>
        <v>#REF!</v>
      </c>
      <c r="E393" s="88" t="e">
        <f>'დაზუსტ. საკუთ.'!#REF!</f>
        <v>#REF!</v>
      </c>
      <c r="F393" s="88" t="e">
        <f>'დაზუსტ. ბიუჯ. ფონდ.'!#REF!</f>
        <v>#REF!</v>
      </c>
      <c r="G393" s="88">
        <f>'გრანტის საკასო'!D392</f>
        <v>0</v>
      </c>
      <c r="H393" s="88">
        <f>'მიზნ.გრანტის საკასო '!D392</f>
        <v>0</v>
      </c>
      <c r="I393" s="105" t="e">
        <f>'დაზუსტ. ბიუჯ.'!#REF!-'დაზუსტ. ბიუჯ.'!#REF!</f>
        <v>#REF!</v>
      </c>
      <c r="J393" s="88" t="e">
        <f>'დაზუსტ. საკუთ.'!#REF!-'დაზუსტ. საკუთ.'!#REF!</f>
        <v>#REF!</v>
      </c>
      <c r="K393" s="88" t="e">
        <f>'დაზუსტ. ბიუჯ. ფონდ.'!#REF!-'დაზუსტ. ბიუჯ. ფონდ.'!#REF!</f>
        <v>#REF!</v>
      </c>
      <c r="L393" s="88">
        <f>'გრანტის საკასო'!E392</f>
        <v>0</v>
      </c>
      <c r="M393" s="100">
        <f>'მიზნ.გრანტის საკასო '!E392-'მიზნ.გრანტის საკასო '!D392</f>
        <v>0</v>
      </c>
      <c r="N393" s="105" t="e">
        <f>'დაზუსტ. ბიუჯ.'!#REF!-'დაზუსტ. ბიუჯ.'!#REF!</f>
        <v>#REF!</v>
      </c>
      <c r="O393" s="88" t="e">
        <f>'დაზუსტ. საკუთ.'!#REF!-'დაზუსტ. საკუთ.'!#REF!</f>
        <v>#REF!</v>
      </c>
      <c r="P393" s="88" t="e">
        <f>'დაზუსტ. ბიუჯ. ფონდ.'!#REF!</f>
        <v>#REF!</v>
      </c>
      <c r="Q393" s="88">
        <f>'გრანტის საკასო'!J392</f>
        <v>0</v>
      </c>
      <c r="R393" s="100">
        <f>'მიზნ.გრანტის საკასო '!J392-'მიზნ.გრანტის საკასო '!I392</f>
        <v>0</v>
      </c>
      <c r="S393" s="105" t="e">
        <f t="shared" si="101"/>
        <v>#REF!</v>
      </c>
      <c r="T393" s="88" t="e">
        <f t="shared" si="87"/>
        <v>#REF!</v>
      </c>
      <c r="U393" s="88" t="e">
        <f t="shared" si="88"/>
        <v>#REF!</v>
      </c>
      <c r="V393" s="88">
        <f t="shared" si="89"/>
        <v>0</v>
      </c>
      <c r="W393" s="100">
        <f t="shared" si="90"/>
        <v>0</v>
      </c>
      <c r="X393" s="92"/>
      <c r="Y393" s="10"/>
      <c r="Z393" s="10">
        <v>0</v>
      </c>
      <c r="AA393" s="10">
        <v>0</v>
      </c>
      <c r="AB393" s="10">
        <v>0</v>
      </c>
    </row>
    <row r="394" spans="1:28" x14ac:dyDescent="0.25">
      <c r="A394" t="e">
        <f t="shared" si="100"/>
        <v>#REF!</v>
      </c>
      <c r="B394" s="8"/>
      <c r="C394" s="9" t="s">
        <v>15</v>
      </c>
      <c r="D394" s="105" t="e">
        <f>'დაზუსტ. ბიუჯ.'!#REF!</f>
        <v>#REF!</v>
      </c>
      <c r="E394" s="88" t="e">
        <f>'დაზუსტ. საკუთ.'!#REF!</f>
        <v>#REF!</v>
      </c>
      <c r="F394" s="88" t="e">
        <f>'დაზუსტ. ბიუჯ. ფონდ.'!#REF!</f>
        <v>#REF!</v>
      </c>
      <c r="G394" s="88">
        <f>'გრანტის საკასო'!D393</f>
        <v>0</v>
      </c>
      <c r="H394" s="88">
        <f>'მიზნ.გრანტის საკასო '!D393</f>
        <v>0</v>
      </c>
      <c r="I394" s="105" t="e">
        <f>'დაზუსტ. ბიუჯ.'!#REF!-'დაზუსტ. ბიუჯ.'!#REF!</f>
        <v>#REF!</v>
      </c>
      <c r="J394" s="88" t="e">
        <f>'დაზუსტ. საკუთ.'!#REF!-'დაზუსტ. საკუთ.'!#REF!</f>
        <v>#REF!</v>
      </c>
      <c r="K394" s="88" t="e">
        <f>'დაზუსტ. ბიუჯ. ფონდ.'!#REF!-'დაზუსტ. ბიუჯ. ფონდ.'!#REF!</f>
        <v>#REF!</v>
      </c>
      <c r="L394" s="88">
        <f>'გრანტის საკასო'!E393</f>
        <v>0</v>
      </c>
      <c r="M394" s="100">
        <f>'მიზნ.გრანტის საკასო '!E393-'მიზნ.გრანტის საკასო '!D393</f>
        <v>0</v>
      </c>
      <c r="N394" s="105" t="e">
        <f>'დაზუსტ. ბიუჯ.'!#REF!-'დაზუსტ. ბიუჯ.'!#REF!</f>
        <v>#REF!</v>
      </c>
      <c r="O394" s="88" t="e">
        <f>'დაზუსტ. საკუთ.'!#REF!-'დაზუსტ. საკუთ.'!#REF!</f>
        <v>#REF!</v>
      </c>
      <c r="P394" s="88" t="e">
        <f>'დაზუსტ. ბიუჯ. ფონდ.'!#REF!</f>
        <v>#REF!</v>
      </c>
      <c r="Q394" s="88">
        <f>'გრანტის საკასო'!J393</f>
        <v>0</v>
      </c>
      <c r="R394" s="100">
        <f>'მიზნ.გრანტის საკასო '!J393-'მიზნ.გრანტის საკასო '!I393</f>
        <v>0</v>
      </c>
      <c r="S394" s="105" t="e">
        <f t="shared" si="101"/>
        <v>#REF!</v>
      </c>
      <c r="T394" s="88" t="e">
        <f t="shared" si="87"/>
        <v>#REF!</v>
      </c>
      <c r="U394" s="88" t="e">
        <f t="shared" si="88"/>
        <v>#REF!</v>
      </c>
      <c r="V394" s="88">
        <f t="shared" si="89"/>
        <v>0</v>
      </c>
      <c r="W394" s="100">
        <f t="shared" si="90"/>
        <v>0</v>
      </c>
      <c r="X394" s="92"/>
      <c r="Y394" s="10"/>
      <c r="Z394" s="10">
        <v>0</v>
      </c>
      <c r="AA394" s="10">
        <v>0</v>
      </c>
      <c r="AB394" s="10">
        <v>0</v>
      </c>
    </row>
    <row r="395" spans="1:28" x14ac:dyDescent="0.25">
      <c r="A395" t="e">
        <f t="shared" si="100"/>
        <v>#REF!</v>
      </c>
      <c r="B395" s="8"/>
      <c r="C395" s="9" t="s">
        <v>16</v>
      </c>
      <c r="D395" s="105" t="e">
        <f>'დაზუსტ. ბიუჯ.'!#REF!</f>
        <v>#REF!</v>
      </c>
      <c r="E395" s="88" t="e">
        <f>'დაზუსტ. საკუთ.'!#REF!</f>
        <v>#REF!</v>
      </c>
      <c r="F395" s="88" t="e">
        <f>'დაზუსტ. ბიუჯ. ფონდ.'!#REF!</f>
        <v>#REF!</v>
      </c>
      <c r="G395" s="88">
        <f>'გრანტის საკასო'!D394</f>
        <v>0</v>
      </c>
      <c r="H395" s="88">
        <f>'მიზნ.გრანტის საკასო '!D394</f>
        <v>0</v>
      </c>
      <c r="I395" s="105" t="e">
        <f>'დაზუსტ. ბიუჯ.'!#REF!-'დაზუსტ. ბიუჯ.'!#REF!</f>
        <v>#REF!</v>
      </c>
      <c r="J395" s="88" t="e">
        <f>'დაზუსტ. საკუთ.'!#REF!-'დაზუსტ. საკუთ.'!#REF!</f>
        <v>#REF!</v>
      </c>
      <c r="K395" s="88" t="e">
        <f>'დაზუსტ. ბიუჯ. ფონდ.'!#REF!-'დაზუსტ. ბიუჯ. ფონდ.'!#REF!</f>
        <v>#REF!</v>
      </c>
      <c r="L395" s="88">
        <f>'გრანტის საკასო'!E394</f>
        <v>0</v>
      </c>
      <c r="M395" s="100">
        <f>'მიზნ.გრანტის საკასო '!E394-'მიზნ.გრანტის საკასო '!D394</f>
        <v>0</v>
      </c>
      <c r="N395" s="105" t="e">
        <f>'დაზუსტ. ბიუჯ.'!#REF!-'დაზუსტ. ბიუჯ.'!#REF!</f>
        <v>#REF!</v>
      </c>
      <c r="O395" s="88" t="e">
        <f>'დაზუსტ. საკუთ.'!#REF!-'დაზუსტ. საკუთ.'!#REF!</f>
        <v>#REF!</v>
      </c>
      <c r="P395" s="88" t="e">
        <f>'დაზუსტ. ბიუჯ. ფონდ.'!#REF!</f>
        <v>#REF!</v>
      </c>
      <c r="Q395" s="88">
        <f>'გრანტის საკასო'!J394</f>
        <v>0</v>
      </c>
      <c r="R395" s="100">
        <f>'მიზნ.გრანტის საკასო '!J394-'მიზნ.გრანტის საკასო '!I394</f>
        <v>0</v>
      </c>
      <c r="S395" s="105" t="e">
        <f t="shared" si="101"/>
        <v>#REF!</v>
      </c>
      <c r="T395" s="88" t="e">
        <f t="shared" si="87"/>
        <v>#REF!</v>
      </c>
      <c r="U395" s="88" t="e">
        <f t="shared" si="88"/>
        <v>#REF!</v>
      </c>
      <c r="V395" s="88">
        <f t="shared" si="89"/>
        <v>0</v>
      </c>
      <c r="W395" s="100">
        <f t="shared" si="90"/>
        <v>0</v>
      </c>
      <c r="X395" s="92"/>
      <c r="Y395" s="10"/>
      <c r="Z395" s="10">
        <v>0</v>
      </c>
      <c r="AA395" s="10">
        <v>0</v>
      </c>
      <c r="AB395" s="10">
        <v>0</v>
      </c>
    </row>
    <row r="396" spans="1:28" x14ac:dyDescent="0.25">
      <c r="A396" t="e">
        <f t="shared" si="100"/>
        <v>#REF!</v>
      </c>
      <c r="B396" s="8"/>
      <c r="C396" s="9" t="s">
        <v>17</v>
      </c>
      <c r="D396" s="105" t="e">
        <f>'დაზუსტ. ბიუჯ.'!#REF!</f>
        <v>#REF!</v>
      </c>
      <c r="E396" s="88" t="e">
        <f>'დაზუსტ. საკუთ.'!#REF!</f>
        <v>#REF!</v>
      </c>
      <c r="F396" s="88" t="e">
        <f>'დაზუსტ. ბიუჯ. ფონდ.'!#REF!</f>
        <v>#REF!</v>
      </c>
      <c r="G396" s="88">
        <f>'გრანტის საკასო'!D395</f>
        <v>0</v>
      </c>
      <c r="H396" s="88">
        <f>'მიზნ.გრანტის საკასო '!D395</f>
        <v>0</v>
      </c>
      <c r="I396" s="105" t="e">
        <f>'დაზუსტ. ბიუჯ.'!#REF!-'დაზუსტ. ბიუჯ.'!#REF!</f>
        <v>#REF!</v>
      </c>
      <c r="J396" s="88" t="e">
        <f>'დაზუსტ. საკუთ.'!#REF!-'დაზუსტ. საკუთ.'!#REF!</f>
        <v>#REF!</v>
      </c>
      <c r="K396" s="88" t="e">
        <f>'დაზუსტ. ბიუჯ. ფონდ.'!#REF!-'დაზუსტ. ბიუჯ. ფონდ.'!#REF!</f>
        <v>#REF!</v>
      </c>
      <c r="L396" s="88">
        <f>'გრანტის საკასო'!E395</f>
        <v>0</v>
      </c>
      <c r="M396" s="100">
        <f>'მიზნ.გრანტის საკასო '!E395-'მიზნ.გრანტის საკასო '!D395</f>
        <v>0</v>
      </c>
      <c r="N396" s="105" t="e">
        <f>'დაზუსტ. ბიუჯ.'!#REF!-'დაზუსტ. ბიუჯ.'!#REF!</f>
        <v>#REF!</v>
      </c>
      <c r="O396" s="88" t="e">
        <f>'დაზუსტ. საკუთ.'!#REF!-'დაზუსტ. საკუთ.'!#REF!</f>
        <v>#REF!</v>
      </c>
      <c r="P396" s="88" t="e">
        <f>'დაზუსტ. ბიუჯ. ფონდ.'!#REF!</f>
        <v>#REF!</v>
      </c>
      <c r="Q396" s="88">
        <f>'გრანტის საკასო'!J395</f>
        <v>0</v>
      </c>
      <c r="R396" s="100">
        <f>'მიზნ.გრანტის საკასო '!J395-'მიზნ.გრანტის საკასო '!I395</f>
        <v>0</v>
      </c>
      <c r="S396" s="105" t="e">
        <f t="shared" si="101"/>
        <v>#REF!</v>
      </c>
      <c r="T396" s="88" t="e">
        <f t="shared" si="87"/>
        <v>#REF!</v>
      </c>
      <c r="U396" s="88" t="e">
        <f t="shared" si="88"/>
        <v>#REF!</v>
      </c>
      <c r="V396" s="88">
        <f t="shared" si="89"/>
        <v>0</v>
      </c>
      <c r="W396" s="100">
        <f t="shared" si="90"/>
        <v>0</v>
      </c>
      <c r="X396" s="92"/>
      <c r="Y396" s="10"/>
      <c r="Z396" s="10">
        <v>0</v>
      </c>
      <c r="AA396" s="10">
        <v>0</v>
      </c>
      <c r="AB396" s="10">
        <v>0</v>
      </c>
    </row>
    <row r="397" spans="1:28" x14ac:dyDescent="0.25">
      <c r="A397" t="e">
        <f t="shared" si="100"/>
        <v>#REF!</v>
      </c>
      <c r="B397" s="5"/>
      <c r="C397" s="6" t="s">
        <v>18</v>
      </c>
      <c r="D397" s="104" t="e">
        <f>'დაზუსტ. ბიუჯ.'!#REF!</f>
        <v>#REF!</v>
      </c>
      <c r="E397" s="87" t="e">
        <f>'დაზუსტ. საკუთ.'!#REF!</f>
        <v>#REF!</v>
      </c>
      <c r="F397" s="87" t="e">
        <f>'დაზუსტ. ბიუჯ. ფონდ.'!#REF!</f>
        <v>#REF!</v>
      </c>
      <c r="G397" s="87">
        <f>'გრანტის საკასო'!D396</f>
        <v>0</v>
      </c>
      <c r="H397" s="87">
        <f>'მიზნ.გრანტის საკასო '!D396</f>
        <v>0</v>
      </c>
      <c r="I397" s="104" t="e">
        <f>'დაზუსტ. ბიუჯ.'!#REF!-'დაზუსტ. ბიუჯ.'!#REF!</f>
        <v>#REF!</v>
      </c>
      <c r="J397" s="87" t="e">
        <f>'დაზუსტ. საკუთ.'!#REF!-'დაზუსტ. საკუთ.'!#REF!</f>
        <v>#REF!</v>
      </c>
      <c r="K397" s="87" t="e">
        <f>'დაზუსტ. ბიუჯ. ფონდ.'!#REF!-'დაზუსტ. ბიუჯ. ფონდ.'!#REF!</f>
        <v>#REF!</v>
      </c>
      <c r="L397" s="87">
        <f>'გრანტის საკასო'!E396</f>
        <v>0</v>
      </c>
      <c r="M397" s="99">
        <f>'მიზნ.გრანტის საკასო '!E396-'მიზნ.გრანტის საკასო '!D396</f>
        <v>0</v>
      </c>
      <c r="N397" s="104" t="e">
        <f>'დაზუსტ. ბიუჯ.'!#REF!-'დაზუსტ. ბიუჯ.'!#REF!</f>
        <v>#REF!</v>
      </c>
      <c r="O397" s="87" t="e">
        <f>'დაზუსტ. საკუთ.'!#REF!-'დაზუსტ. საკუთ.'!#REF!</f>
        <v>#REF!</v>
      </c>
      <c r="P397" s="87" t="e">
        <f>'დაზუსტ. ბიუჯ. ფონდ.'!#REF!</f>
        <v>#REF!</v>
      </c>
      <c r="Q397" s="87">
        <f>'გრანტის საკასო'!J396</f>
        <v>0</v>
      </c>
      <c r="R397" s="99">
        <f>'მიზნ.გრანტის საკასო '!J396-'მიზნ.გრანტის საკასო '!I396</f>
        <v>0</v>
      </c>
      <c r="S397" s="104" t="e">
        <f t="shared" si="101"/>
        <v>#REF!</v>
      </c>
      <c r="T397" s="87" t="e">
        <f t="shared" si="87"/>
        <v>#REF!</v>
      </c>
      <c r="U397" s="87" t="e">
        <f t="shared" si="88"/>
        <v>#REF!</v>
      </c>
      <c r="V397" s="87">
        <f t="shared" si="89"/>
        <v>0</v>
      </c>
      <c r="W397" s="99">
        <f t="shared" si="90"/>
        <v>0</v>
      </c>
      <c r="X397" s="91"/>
      <c r="Y397" s="7"/>
      <c r="Z397" s="7">
        <v>0</v>
      </c>
      <c r="AA397" s="7">
        <v>0</v>
      </c>
      <c r="AB397" s="7">
        <v>0</v>
      </c>
    </row>
    <row r="398" spans="1:28" x14ac:dyDescent="0.25">
      <c r="A398" t="e">
        <f t="shared" si="100"/>
        <v>#REF!</v>
      </c>
      <c r="B398" s="5"/>
      <c r="C398" s="6" t="s">
        <v>19</v>
      </c>
      <c r="D398" s="104" t="e">
        <f>'დაზუსტ. ბიუჯ.'!#REF!</f>
        <v>#REF!</v>
      </c>
      <c r="E398" s="87" t="e">
        <f>'დაზუსტ. საკუთ.'!#REF!</f>
        <v>#REF!</v>
      </c>
      <c r="F398" s="87" t="e">
        <f>'დაზუსტ. ბიუჯ. ფონდ.'!#REF!</f>
        <v>#REF!</v>
      </c>
      <c r="G398" s="87">
        <f>'გრანტის საკასო'!D397</f>
        <v>0</v>
      </c>
      <c r="H398" s="87">
        <f>'მიზნ.გრანტის საკასო '!D397</f>
        <v>0</v>
      </c>
      <c r="I398" s="104" t="e">
        <f>'დაზუსტ. ბიუჯ.'!#REF!-'დაზუსტ. ბიუჯ.'!#REF!</f>
        <v>#REF!</v>
      </c>
      <c r="J398" s="87" t="e">
        <f>'დაზუსტ. საკუთ.'!#REF!-'დაზუსტ. საკუთ.'!#REF!</f>
        <v>#REF!</v>
      </c>
      <c r="K398" s="87" t="e">
        <f>'დაზუსტ. ბიუჯ. ფონდ.'!#REF!-'დაზუსტ. ბიუჯ. ფონდ.'!#REF!</f>
        <v>#REF!</v>
      </c>
      <c r="L398" s="87">
        <f>'გრანტის საკასო'!E397</f>
        <v>0</v>
      </c>
      <c r="M398" s="99">
        <f>'მიზნ.გრანტის საკასო '!E397-'მიზნ.გრანტის საკასო '!D397</f>
        <v>0</v>
      </c>
      <c r="N398" s="104" t="e">
        <f>'დაზუსტ. ბიუჯ.'!#REF!-'დაზუსტ. ბიუჯ.'!#REF!</f>
        <v>#REF!</v>
      </c>
      <c r="O398" s="87" t="e">
        <f>'დაზუსტ. საკუთ.'!#REF!-'დაზუსტ. საკუთ.'!#REF!</f>
        <v>#REF!</v>
      </c>
      <c r="P398" s="87" t="e">
        <f>'დაზუსტ. ბიუჯ. ფონდ.'!#REF!</f>
        <v>#REF!</v>
      </c>
      <c r="Q398" s="87">
        <f>'გრანტის საკასო'!J397</f>
        <v>0</v>
      </c>
      <c r="R398" s="99">
        <f>'მიზნ.გრანტის საკასო '!J397-'მიზნ.გრანტის საკასო '!I397</f>
        <v>0</v>
      </c>
      <c r="S398" s="104" t="e">
        <f t="shared" si="101"/>
        <v>#REF!</v>
      </c>
      <c r="T398" s="87" t="e">
        <f t="shared" si="87"/>
        <v>#REF!</v>
      </c>
      <c r="U398" s="87" t="e">
        <f t="shared" si="88"/>
        <v>#REF!</v>
      </c>
      <c r="V398" s="87">
        <f t="shared" si="89"/>
        <v>0</v>
      </c>
      <c r="W398" s="99">
        <f t="shared" si="90"/>
        <v>0</v>
      </c>
      <c r="X398" s="91"/>
      <c r="Y398" s="7"/>
      <c r="Z398" s="7">
        <v>0</v>
      </c>
      <c r="AA398" s="7">
        <v>0</v>
      </c>
      <c r="AB398" s="7">
        <v>0</v>
      </c>
    </row>
    <row r="399" spans="1:28" ht="15.75" thickBot="1" x14ac:dyDescent="0.3">
      <c r="A399" t="e">
        <f t="shared" si="100"/>
        <v>#REF!</v>
      </c>
      <c r="B399" s="11"/>
      <c r="C399" s="12" t="s">
        <v>20</v>
      </c>
      <c r="D399" s="106" t="e">
        <f>'დაზუსტ. ბიუჯ.'!#REF!</f>
        <v>#REF!</v>
      </c>
      <c r="E399" s="89" t="e">
        <f>'დაზუსტ. საკუთ.'!#REF!</f>
        <v>#REF!</v>
      </c>
      <c r="F399" s="89" t="e">
        <f>'დაზუსტ. ბიუჯ. ფონდ.'!#REF!</f>
        <v>#REF!</v>
      </c>
      <c r="G399" s="89">
        <f>'გრანტის საკასო'!D398</f>
        <v>0</v>
      </c>
      <c r="H399" s="89">
        <f>'მიზნ.გრანტის საკასო '!D398</f>
        <v>0</v>
      </c>
      <c r="I399" s="106" t="e">
        <f>'დაზუსტ. ბიუჯ.'!#REF!-'დაზუსტ. ბიუჯ.'!#REF!</f>
        <v>#REF!</v>
      </c>
      <c r="J399" s="89" t="e">
        <f>'დაზუსტ. საკუთ.'!#REF!-'დაზუსტ. საკუთ.'!#REF!</f>
        <v>#REF!</v>
      </c>
      <c r="K399" s="89" t="e">
        <f>'დაზუსტ. ბიუჯ. ფონდ.'!#REF!-'დაზუსტ. ბიუჯ. ფონდ.'!#REF!</f>
        <v>#REF!</v>
      </c>
      <c r="L399" s="89">
        <f>'გრანტის საკასო'!E398</f>
        <v>0</v>
      </c>
      <c r="M399" s="101">
        <f>'მიზნ.გრანტის საკასო '!E398-'მიზნ.გრანტის საკასო '!D398</f>
        <v>0</v>
      </c>
      <c r="N399" s="106" t="e">
        <f>'დაზუსტ. ბიუჯ.'!#REF!-'დაზუსტ. ბიუჯ.'!#REF!</f>
        <v>#REF!</v>
      </c>
      <c r="O399" s="89" t="e">
        <f>'დაზუსტ. საკუთ.'!#REF!-'დაზუსტ. საკუთ.'!#REF!</f>
        <v>#REF!</v>
      </c>
      <c r="P399" s="89" t="e">
        <f>'დაზუსტ. ბიუჯ. ფონდ.'!#REF!</f>
        <v>#REF!</v>
      </c>
      <c r="Q399" s="89">
        <f>'გრანტის საკასო'!J398</f>
        <v>0</v>
      </c>
      <c r="R399" s="101">
        <f>'მიზნ.გრანტის საკასო '!J398-'მიზნ.გრანტის საკასო '!I398</f>
        <v>0</v>
      </c>
      <c r="S399" s="106" t="e">
        <f t="shared" si="101"/>
        <v>#REF!</v>
      </c>
      <c r="T399" s="89" t="e">
        <f t="shared" si="87"/>
        <v>#REF!</v>
      </c>
      <c r="U399" s="89" t="e">
        <f t="shared" si="88"/>
        <v>#REF!</v>
      </c>
      <c r="V399" s="89">
        <f t="shared" si="89"/>
        <v>0</v>
      </c>
      <c r="W399" s="101">
        <f t="shared" si="90"/>
        <v>0</v>
      </c>
      <c r="X399" s="93"/>
      <c r="Y399" s="13"/>
      <c r="Z399" s="13">
        <v>0</v>
      </c>
      <c r="AA399" s="13">
        <v>0</v>
      </c>
      <c r="AB399" s="13">
        <v>0</v>
      </c>
    </row>
    <row r="400" spans="1:28" ht="31.5" thickTop="1" thickBot="1" x14ac:dyDescent="0.3">
      <c r="A400" t="e">
        <f t="shared" si="100"/>
        <v>#REF!</v>
      </c>
      <c r="B400" s="3" t="s">
        <v>83</v>
      </c>
      <c r="C400" s="15" t="s">
        <v>84</v>
      </c>
      <c r="D400" s="103" t="e">
        <f>'დაზუსტ. ბიუჯ.'!#REF!</f>
        <v>#REF!</v>
      </c>
      <c r="E400" s="86" t="e">
        <f>'დაზუსტ. საკუთ.'!#REF!</f>
        <v>#REF!</v>
      </c>
      <c r="F400" s="86" t="e">
        <f>'დაზუსტ. ბიუჯ. ფონდ.'!#REF!</f>
        <v>#REF!</v>
      </c>
      <c r="G400" s="86">
        <f>'გრანტის საკასო'!D399</f>
        <v>0</v>
      </c>
      <c r="H400" s="86">
        <f>'მიზნ.გრანტის საკასო '!D399</f>
        <v>0</v>
      </c>
      <c r="I400" s="103" t="e">
        <f>'დაზუსტ. ბიუჯ.'!#REF!-'დაზუსტ. ბიუჯ.'!#REF!</f>
        <v>#REF!</v>
      </c>
      <c r="J400" s="86" t="e">
        <f>'დაზუსტ. საკუთ.'!#REF!-'დაზუსტ. საკუთ.'!#REF!</f>
        <v>#REF!</v>
      </c>
      <c r="K400" s="86" t="e">
        <f>'დაზუსტ. ბიუჯ. ფონდ.'!#REF!-'დაზუსტ. ბიუჯ. ფონდ.'!#REF!</f>
        <v>#REF!</v>
      </c>
      <c r="L400" s="86">
        <f>'გრანტის საკასო'!E399</f>
        <v>0</v>
      </c>
      <c r="M400" s="102">
        <f>'მიზნ.გრანტის საკასო '!E399-'მიზნ.გრანტის საკასო '!D399</f>
        <v>0</v>
      </c>
      <c r="N400" s="103" t="e">
        <f>'დაზუსტ. ბიუჯ.'!#REF!-'დაზუსტ. ბიუჯ.'!#REF!</f>
        <v>#REF!</v>
      </c>
      <c r="O400" s="86" t="e">
        <f>'დაზუსტ. საკუთ.'!#REF!-'დაზუსტ. საკუთ.'!#REF!</f>
        <v>#REF!</v>
      </c>
      <c r="P400" s="86" t="e">
        <f>'დაზუსტ. ბიუჯ. ფონდ.'!#REF!</f>
        <v>#REF!</v>
      </c>
      <c r="Q400" s="86">
        <f>'გრანტის საკასო'!J399</f>
        <v>0</v>
      </c>
      <c r="R400" s="102">
        <f>'მიზნ.გრანტის საკასო '!J399-'მიზნ.გრანტის საკასო '!I399</f>
        <v>0</v>
      </c>
      <c r="S400" s="103" t="e">
        <f t="shared" si="101"/>
        <v>#REF!</v>
      </c>
      <c r="T400" s="86" t="e">
        <f t="shared" si="87"/>
        <v>#REF!</v>
      </c>
      <c r="U400" s="86" t="e">
        <f t="shared" si="88"/>
        <v>#REF!</v>
      </c>
      <c r="V400" s="86">
        <f t="shared" si="89"/>
        <v>0</v>
      </c>
      <c r="W400" s="102">
        <f t="shared" si="90"/>
        <v>0</v>
      </c>
      <c r="X400" s="94"/>
      <c r="Y400" s="4"/>
      <c r="Z400" s="4">
        <f t="shared" ref="Z400:AB400" si="103">SUM(Z401,Z409,Z410,Z411)</f>
        <v>0</v>
      </c>
      <c r="AA400" s="4">
        <f t="shared" si="103"/>
        <v>0</v>
      </c>
      <c r="AB400" s="4">
        <f t="shared" si="103"/>
        <v>0</v>
      </c>
    </row>
    <row r="401" spans="1:28" ht="15.75" thickTop="1" x14ac:dyDescent="0.25">
      <c r="A401" t="e">
        <f t="shared" si="100"/>
        <v>#REF!</v>
      </c>
      <c r="B401" s="5"/>
      <c r="C401" s="6" t="s">
        <v>10</v>
      </c>
      <c r="D401" s="104" t="e">
        <f>'დაზუსტ. ბიუჯ.'!#REF!</f>
        <v>#REF!</v>
      </c>
      <c r="E401" s="87" t="e">
        <f>'დაზუსტ. საკუთ.'!#REF!</f>
        <v>#REF!</v>
      </c>
      <c r="F401" s="87" t="e">
        <f>'დაზუსტ. ბიუჯ. ფონდ.'!#REF!</f>
        <v>#REF!</v>
      </c>
      <c r="G401" s="87">
        <f>'გრანტის საკასო'!D400</f>
        <v>0</v>
      </c>
      <c r="H401" s="87">
        <f>'მიზნ.გრანტის საკასო '!D400</f>
        <v>0</v>
      </c>
      <c r="I401" s="104" t="e">
        <f>'დაზუსტ. ბიუჯ.'!#REF!-'დაზუსტ. ბიუჯ.'!#REF!</f>
        <v>#REF!</v>
      </c>
      <c r="J401" s="87" t="e">
        <f>'დაზუსტ. საკუთ.'!#REF!-'დაზუსტ. საკუთ.'!#REF!</f>
        <v>#REF!</v>
      </c>
      <c r="K401" s="87" t="e">
        <f>'დაზუსტ. ბიუჯ. ფონდ.'!#REF!-'დაზუსტ. ბიუჯ. ფონდ.'!#REF!</f>
        <v>#REF!</v>
      </c>
      <c r="L401" s="87">
        <f>'გრანტის საკასო'!E400</f>
        <v>0</v>
      </c>
      <c r="M401" s="99">
        <f>'მიზნ.გრანტის საკასო '!E400-'მიზნ.გრანტის საკასო '!D400</f>
        <v>0</v>
      </c>
      <c r="N401" s="104" t="e">
        <f>'დაზუსტ. ბიუჯ.'!#REF!-'დაზუსტ. ბიუჯ.'!#REF!</f>
        <v>#REF!</v>
      </c>
      <c r="O401" s="87" t="e">
        <f>'დაზუსტ. საკუთ.'!#REF!-'დაზუსტ. საკუთ.'!#REF!</f>
        <v>#REF!</v>
      </c>
      <c r="P401" s="87" t="e">
        <f>'დაზუსტ. ბიუჯ. ფონდ.'!#REF!</f>
        <v>#REF!</v>
      </c>
      <c r="Q401" s="87">
        <f>'გრანტის საკასო'!J400</f>
        <v>0</v>
      </c>
      <c r="R401" s="99">
        <f>'მიზნ.გრანტის საკასო '!J400-'მიზნ.გრანტის საკასო '!I400</f>
        <v>0</v>
      </c>
      <c r="S401" s="104" t="e">
        <f t="shared" si="101"/>
        <v>#REF!</v>
      </c>
      <c r="T401" s="87" t="e">
        <f t="shared" si="87"/>
        <v>#REF!</v>
      </c>
      <c r="U401" s="87" t="e">
        <f t="shared" si="88"/>
        <v>#REF!</v>
      </c>
      <c r="V401" s="87">
        <f t="shared" si="89"/>
        <v>0</v>
      </c>
      <c r="W401" s="99">
        <f t="shared" si="90"/>
        <v>0</v>
      </c>
      <c r="X401" s="91"/>
      <c r="Y401" s="7"/>
      <c r="Z401" s="7">
        <f t="shared" ref="Z401:AB401" si="104">SUM(Z402:Z408)</f>
        <v>0</v>
      </c>
      <c r="AA401" s="7">
        <f t="shared" si="104"/>
        <v>0</v>
      </c>
      <c r="AB401" s="7">
        <f t="shared" si="104"/>
        <v>0</v>
      </c>
    </row>
    <row r="402" spans="1:28" x14ac:dyDescent="0.25">
      <c r="A402" t="e">
        <f t="shared" si="100"/>
        <v>#REF!</v>
      </c>
      <c r="B402" s="8"/>
      <c r="C402" s="9" t="s">
        <v>11</v>
      </c>
      <c r="D402" s="105" t="e">
        <f>'დაზუსტ. ბიუჯ.'!#REF!</f>
        <v>#REF!</v>
      </c>
      <c r="E402" s="88" t="e">
        <f>'დაზუსტ. საკუთ.'!#REF!</f>
        <v>#REF!</v>
      </c>
      <c r="F402" s="88" t="e">
        <f>'დაზუსტ. ბიუჯ. ფონდ.'!#REF!</f>
        <v>#REF!</v>
      </c>
      <c r="G402" s="88">
        <f>'გრანტის საკასო'!D401</f>
        <v>0</v>
      </c>
      <c r="H402" s="88">
        <f>'მიზნ.გრანტის საკასო '!D401</f>
        <v>0</v>
      </c>
      <c r="I402" s="105" t="e">
        <f>'დაზუსტ. ბიუჯ.'!#REF!-'დაზუსტ. ბიუჯ.'!#REF!</f>
        <v>#REF!</v>
      </c>
      <c r="J402" s="88" t="e">
        <f>'დაზუსტ. საკუთ.'!#REF!-'დაზუსტ. საკუთ.'!#REF!</f>
        <v>#REF!</v>
      </c>
      <c r="K402" s="88" t="e">
        <f>'დაზუსტ. ბიუჯ. ფონდ.'!#REF!-'დაზუსტ. ბიუჯ. ფონდ.'!#REF!</f>
        <v>#REF!</v>
      </c>
      <c r="L402" s="88">
        <f>'გრანტის საკასო'!E401</f>
        <v>0</v>
      </c>
      <c r="M402" s="100">
        <f>'მიზნ.გრანტის საკასო '!E401-'მიზნ.გრანტის საკასო '!D401</f>
        <v>0</v>
      </c>
      <c r="N402" s="105" t="e">
        <f>'დაზუსტ. ბიუჯ.'!#REF!-'დაზუსტ. ბიუჯ.'!#REF!</f>
        <v>#REF!</v>
      </c>
      <c r="O402" s="88" t="e">
        <f>'დაზუსტ. საკუთ.'!#REF!-'დაზუსტ. საკუთ.'!#REF!</f>
        <v>#REF!</v>
      </c>
      <c r="P402" s="88" t="e">
        <f>'დაზუსტ. ბიუჯ. ფონდ.'!#REF!</f>
        <v>#REF!</v>
      </c>
      <c r="Q402" s="88">
        <f>'გრანტის საკასო'!J401</f>
        <v>0</v>
      </c>
      <c r="R402" s="100">
        <f>'მიზნ.გრანტის საკასო '!J401-'მიზნ.გრანტის საკასო '!I401</f>
        <v>0</v>
      </c>
      <c r="S402" s="105" t="e">
        <f t="shared" si="101"/>
        <v>#REF!</v>
      </c>
      <c r="T402" s="88" t="e">
        <f t="shared" si="87"/>
        <v>#REF!</v>
      </c>
      <c r="U402" s="88" t="e">
        <f t="shared" si="88"/>
        <v>#REF!</v>
      </c>
      <c r="V402" s="88">
        <f t="shared" si="89"/>
        <v>0</v>
      </c>
      <c r="W402" s="100">
        <f t="shared" si="90"/>
        <v>0</v>
      </c>
      <c r="X402" s="92"/>
      <c r="Y402" s="10"/>
      <c r="Z402" s="10">
        <v>0</v>
      </c>
      <c r="AA402" s="10">
        <v>0</v>
      </c>
      <c r="AB402" s="10">
        <v>0</v>
      </c>
    </row>
    <row r="403" spans="1:28" x14ac:dyDescent="0.25">
      <c r="A403" t="e">
        <f t="shared" si="100"/>
        <v>#REF!</v>
      </c>
      <c r="B403" s="8"/>
      <c r="C403" s="9" t="s">
        <v>12</v>
      </c>
      <c r="D403" s="105" t="e">
        <f>'დაზუსტ. ბიუჯ.'!#REF!</f>
        <v>#REF!</v>
      </c>
      <c r="E403" s="88" t="e">
        <f>'დაზუსტ. საკუთ.'!#REF!</f>
        <v>#REF!</v>
      </c>
      <c r="F403" s="88" t="e">
        <f>'დაზუსტ. ბიუჯ. ფონდ.'!#REF!</f>
        <v>#REF!</v>
      </c>
      <c r="G403" s="88">
        <f>'გრანტის საკასო'!D402</f>
        <v>0</v>
      </c>
      <c r="H403" s="88">
        <f>'მიზნ.გრანტის საკასო '!D402</f>
        <v>0</v>
      </c>
      <c r="I403" s="105" t="e">
        <f>'დაზუსტ. ბიუჯ.'!#REF!-'დაზუსტ. ბიუჯ.'!#REF!</f>
        <v>#REF!</v>
      </c>
      <c r="J403" s="88" t="e">
        <f>'დაზუსტ. საკუთ.'!#REF!-'დაზუსტ. საკუთ.'!#REF!</f>
        <v>#REF!</v>
      </c>
      <c r="K403" s="88" t="e">
        <f>'დაზუსტ. ბიუჯ. ფონდ.'!#REF!-'დაზუსტ. ბიუჯ. ფონდ.'!#REF!</f>
        <v>#REF!</v>
      </c>
      <c r="L403" s="88">
        <f>'გრანტის საკასო'!E402</f>
        <v>0</v>
      </c>
      <c r="M403" s="100">
        <f>'მიზნ.გრანტის საკასო '!E402-'მიზნ.გრანტის საკასო '!D402</f>
        <v>0</v>
      </c>
      <c r="N403" s="105" t="e">
        <f>'დაზუსტ. ბიუჯ.'!#REF!-'დაზუსტ. ბიუჯ.'!#REF!</f>
        <v>#REF!</v>
      </c>
      <c r="O403" s="88" t="e">
        <f>'დაზუსტ. საკუთ.'!#REF!-'დაზუსტ. საკუთ.'!#REF!</f>
        <v>#REF!</v>
      </c>
      <c r="P403" s="88" t="e">
        <f>'დაზუსტ. ბიუჯ. ფონდ.'!#REF!</f>
        <v>#REF!</v>
      </c>
      <c r="Q403" s="88">
        <f>'გრანტის საკასო'!J402</f>
        <v>0</v>
      </c>
      <c r="R403" s="100">
        <f>'მიზნ.გრანტის საკასო '!J402-'მიზნ.გრანტის საკასო '!I402</f>
        <v>0</v>
      </c>
      <c r="S403" s="105" t="e">
        <f t="shared" si="101"/>
        <v>#REF!</v>
      </c>
      <c r="T403" s="88" t="e">
        <f t="shared" si="87"/>
        <v>#REF!</v>
      </c>
      <c r="U403" s="88" t="e">
        <f t="shared" si="88"/>
        <v>#REF!</v>
      </c>
      <c r="V403" s="88">
        <f t="shared" si="89"/>
        <v>0</v>
      </c>
      <c r="W403" s="100">
        <f t="shared" si="90"/>
        <v>0</v>
      </c>
      <c r="X403" s="92"/>
      <c r="Y403" s="10"/>
      <c r="Z403" s="10">
        <v>0</v>
      </c>
      <c r="AA403" s="10">
        <v>0</v>
      </c>
      <c r="AB403" s="10">
        <v>0</v>
      </c>
    </row>
    <row r="404" spans="1:28" x14ac:dyDescent="0.25">
      <c r="A404" t="e">
        <f t="shared" si="100"/>
        <v>#REF!</v>
      </c>
      <c r="B404" s="8"/>
      <c r="C404" s="9" t="s">
        <v>13</v>
      </c>
      <c r="D404" s="105" t="e">
        <f>'დაზუსტ. ბიუჯ.'!#REF!</f>
        <v>#REF!</v>
      </c>
      <c r="E404" s="88" t="e">
        <f>'დაზუსტ. საკუთ.'!#REF!</f>
        <v>#REF!</v>
      </c>
      <c r="F404" s="88" t="e">
        <f>'დაზუსტ. ბიუჯ. ფონდ.'!#REF!</f>
        <v>#REF!</v>
      </c>
      <c r="G404" s="88">
        <f>'გრანტის საკასო'!D403</f>
        <v>0</v>
      </c>
      <c r="H404" s="88">
        <f>'მიზნ.გრანტის საკასო '!D403</f>
        <v>0</v>
      </c>
      <c r="I404" s="105" t="e">
        <f>'დაზუსტ. ბიუჯ.'!#REF!-'დაზუსტ. ბიუჯ.'!#REF!</f>
        <v>#REF!</v>
      </c>
      <c r="J404" s="88" t="e">
        <f>'დაზუსტ. საკუთ.'!#REF!-'დაზუსტ. საკუთ.'!#REF!</f>
        <v>#REF!</v>
      </c>
      <c r="K404" s="88" t="e">
        <f>'დაზუსტ. ბიუჯ. ფონდ.'!#REF!-'დაზუსტ. ბიუჯ. ფონდ.'!#REF!</f>
        <v>#REF!</v>
      </c>
      <c r="L404" s="88">
        <f>'გრანტის საკასო'!E403</f>
        <v>0</v>
      </c>
      <c r="M404" s="100">
        <f>'მიზნ.გრანტის საკასო '!E403-'მიზნ.გრანტის საკასო '!D403</f>
        <v>0</v>
      </c>
      <c r="N404" s="105" t="e">
        <f>'დაზუსტ. ბიუჯ.'!#REF!-'დაზუსტ. ბიუჯ.'!#REF!</f>
        <v>#REF!</v>
      </c>
      <c r="O404" s="88" t="e">
        <f>'დაზუსტ. საკუთ.'!#REF!-'დაზუსტ. საკუთ.'!#REF!</f>
        <v>#REF!</v>
      </c>
      <c r="P404" s="88" t="e">
        <f>'დაზუსტ. ბიუჯ. ფონდ.'!#REF!</f>
        <v>#REF!</v>
      </c>
      <c r="Q404" s="88">
        <f>'გრანტის საკასო'!J403</f>
        <v>0</v>
      </c>
      <c r="R404" s="100">
        <f>'მიზნ.გრანტის საკასო '!J403-'მიზნ.გრანტის საკასო '!I403</f>
        <v>0</v>
      </c>
      <c r="S404" s="105" t="e">
        <f t="shared" si="101"/>
        <v>#REF!</v>
      </c>
      <c r="T404" s="88" t="e">
        <f t="shared" ref="T404:T467" si="105">O404+J404+E404</f>
        <v>#REF!</v>
      </c>
      <c r="U404" s="88" t="e">
        <f t="shared" ref="U404:U467" si="106">P404+K404+F404</f>
        <v>#REF!</v>
      </c>
      <c r="V404" s="88">
        <f t="shared" ref="V404:V467" si="107">Q404+L404+G404</f>
        <v>0</v>
      </c>
      <c r="W404" s="100">
        <f t="shared" ref="W404:W467" si="108">R404+M404+H404</f>
        <v>0</v>
      </c>
      <c r="X404" s="92"/>
      <c r="Y404" s="10"/>
      <c r="Z404" s="10">
        <v>0</v>
      </c>
      <c r="AA404" s="10">
        <v>0</v>
      </c>
      <c r="AB404" s="10">
        <v>0</v>
      </c>
    </row>
    <row r="405" spans="1:28" x14ac:dyDescent="0.25">
      <c r="A405" t="e">
        <f t="shared" si="100"/>
        <v>#REF!</v>
      </c>
      <c r="B405" s="8"/>
      <c r="C405" s="9" t="s">
        <v>14</v>
      </c>
      <c r="D405" s="105" t="e">
        <f>'დაზუსტ. ბიუჯ.'!#REF!</f>
        <v>#REF!</v>
      </c>
      <c r="E405" s="88" t="e">
        <f>'დაზუსტ. საკუთ.'!#REF!</f>
        <v>#REF!</v>
      </c>
      <c r="F405" s="88" t="e">
        <f>'დაზუსტ. ბიუჯ. ფონდ.'!#REF!</f>
        <v>#REF!</v>
      </c>
      <c r="G405" s="88">
        <f>'გრანტის საკასო'!D404</f>
        <v>0</v>
      </c>
      <c r="H405" s="88">
        <f>'მიზნ.გრანტის საკასო '!D404</f>
        <v>0</v>
      </c>
      <c r="I405" s="105" t="e">
        <f>'დაზუსტ. ბიუჯ.'!#REF!-'დაზუსტ. ბიუჯ.'!#REF!</f>
        <v>#REF!</v>
      </c>
      <c r="J405" s="88" t="e">
        <f>'დაზუსტ. საკუთ.'!#REF!-'დაზუსტ. საკუთ.'!#REF!</f>
        <v>#REF!</v>
      </c>
      <c r="K405" s="88" t="e">
        <f>'დაზუსტ. ბიუჯ. ფონდ.'!#REF!-'დაზუსტ. ბიუჯ. ფონდ.'!#REF!</f>
        <v>#REF!</v>
      </c>
      <c r="L405" s="88">
        <f>'გრანტის საკასო'!E404</f>
        <v>0</v>
      </c>
      <c r="M405" s="100">
        <f>'მიზნ.გრანტის საკასო '!E404-'მიზნ.გრანტის საკასო '!D404</f>
        <v>0</v>
      </c>
      <c r="N405" s="105" t="e">
        <f>'დაზუსტ. ბიუჯ.'!#REF!-'დაზუსტ. ბიუჯ.'!#REF!</f>
        <v>#REF!</v>
      </c>
      <c r="O405" s="88" t="e">
        <f>'დაზუსტ. საკუთ.'!#REF!-'დაზუსტ. საკუთ.'!#REF!</f>
        <v>#REF!</v>
      </c>
      <c r="P405" s="88" t="e">
        <f>'დაზუსტ. ბიუჯ. ფონდ.'!#REF!</f>
        <v>#REF!</v>
      </c>
      <c r="Q405" s="88">
        <f>'გრანტის საკასო'!J404</f>
        <v>0</v>
      </c>
      <c r="R405" s="100">
        <f>'მიზნ.გრანტის საკასო '!J404-'მიზნ.გრანტის საკასო '!I404</f>
        <v>0</v>
      </c>
      <c r="S405" s="105" t="e">
        <f t="shared" si="101"/>
        <v>#REF!</v>
      </c>
      <c r="T405" s="88" t="e">
        <f t="shared" si="105"/>
        <v>#REF!</v>
      </c>
      <c r="U405" s="88" t="e">
        <f t="shared" si="106"/>
        <v>#REF!</v>
      </c>
      <c r="V405" s="88">
        <f t="shared" si="107"/>
        <v>0</v>
      </c>
      <c r="W405" s="100">
        <f t="shared" si="108"/>
        <v>0</v>
      </c>
      <c r="X405" s="92"/>
      <c r="Y405" s="10"/>
      <c r="Z405" s="10">
        <v>0</v>
      </c>
      <c r="AA405" s="10">
        <v>0</v>
      </c>
      <c r="AB405" s="10">
        <v>0</v>
      </c>
    </row>
    <row r="406" spans="1:28" x14ac:dyDescent="0.25">
      <c r="A406" t="e">
        <f t="shared" si="100"/>
        <v>#REF!</v>
      </c>
      <c r="B406" s="8"/>
      <c r="C406" s="9" t="s">
        <v>15</v>
      </c>
      <c r="D406" s="105" t="e">
        <f>'დაზუსტ. ბიუჯ.'!#REF!</f>
        <v>#REF!</v>
      </c>
      <c r="E406" s="88" t="e">
        <f>'დაზუსტ. საკუთ.'!#REF!</f>
        <v>#REF!</v>
      </c>
      <c r="F406" s="88" t="e">
        <f>'დაზუსტ. ბიუჯ. ფონდ.'!#REF!</f>
        <v>#REF!</v>
      </c>
      <c r="G406" s="88">
        <f>'გრანტის საკასო'!D405</f>
        <v>0</v>
      </c>
      <c r="H406" s="88">
        <f>'მიზნ.გრანტის საკასო '!D405</f>
        <v>0</v>
      </c>
      <c r="I406" s="105" t="e">
        <f>'დაზუსტ. ბიუჯ.'!#REF!-'დაზუსტ. ბიუჯ.'!#REF!</f>
        <v>#REF!</v>
      </c>
      <c r="J406" s="88" t="e">
        <f>'დაზუსტ. საკუთ.'!#REF!-'დაზუსტ. საკუთ.'!#REF!</f>
        <v>#REF!</v>
      </c>
      <c r="K406" s="88" t="e">
        <f>'დაზუსტ. ბიუჯ. ფონდ.'!#REF!-'დაზუსტ. ბიუჯ. ფონდ.'!#REF!</f>
        <v>#REF!</v>
      </c>
      <c r="L406" s="88">
        <f>'გრანტის საკასო'!E405</f>
        <v>0</v>
      </c>
      <c r="M406" s="100">
        <f>'მიზნ.გრანტის საკასო '!E405-'მიზნ.გრანტის საკასო '!D405</f>
        <v>0</v>
      </c>
      <c r="N406" s="105" t="e">
        <f>'დაზუსტ. ბიუჯ.'!#REF!-'დაზუსტ. ბიუჯ.'!#REF!</f>
        <v>#REF!</v>
      </c>
      <c r="O406" s="88" t="e">
        <f>'დაზუსტ. საკუთ.'!#REF!-'დაზუსტ. საკუთ.'!#REF!</f>
        <v>#REF!</v>
      </c>
      <c r="P406" s="88" t="e">
        <f>'დაზუსტ. ბიუჯ. ფონდ.'!#REF!</f>
        <v>#REF!</v>
      </c>
      <c r="Q406" s="88">
        <f>'გრანტის საკასო'!J405</f>
        <v>0</v>
      </c>
      <c r="R406" s="100">
        <f>'მიზნ.გრანტის საკასო '!J405-'მიზნ.გრანტის საკასო '!I405</f>
        <v>0</v>
      </c>
      <c r="S406" s="105" t="e">
        <f t="shared" si="101"/>
        <v>#REF!</v>
      </c>
      <c r="T406" s="88" t="e">
        <f t="shared" si="105"/>
        <v>#REF!</v>
      </c>
      <c r="U406" s="88" t="e">
        <f t="shared" si="106"/>
        <v>#REF!</v>
      </c>
      <c r="V406" s="88">
        <f t="shared" si="107"/>
        <v>0</v>
      </c>
      <c r="W406" s="100">
        <f t="shared" si="108"/>
        <v>0</v>
      </c>
      <c r="X406" s="92"/>
      <c r="Y406" s="10"/>
      <c r="Z406" s="10">
        <v>0</v>
      </c>
      <c r="AA406" s="10">
        <v>0</v>
      </c>
      <c r="AB406" s="10">
        <v>0</v>
      </c>
    </row>
    <row r="407" spans="1:28" x14ac:dyDescent="0.25">
      <c r="A407" t="e">
        <f t="shared" si="100"/>
        <v>#REF!</v>
      </c>
      <c r="B407" s="8"/>
      <c r="C407" s="9" t="s">
        <v>16</v>
      </c>
      <c r="D407" s="105" t="e">
        <f>'დაზუსტ. ბიუჯ.'!#REF!</f>
        <v>#REF!</v>
      </c>
      <c r="E407" s="88" t="e">
        <f>'დაზუსტ. საკუთ.'!#REF!</f>
        <v>#REF!</v>
      </c>
      <c r="F407" s="88" t="e">
        <f>'დაზუსტ. ბიუჯ. ფონდ.'!#REF!</f>
        <v>#REF!</v>
      </c>
      <c r="G407" s="88">
        <f>'გრანტის საკასო'!D406</f>
        <v>0</v>
      </c>
      <c r="H407" s="88">
        <f>'მიზნ.გრანტის საკასო '!D406</f>
        <v>0</v>
      </c>
      <c r="I407" s="105" t="e">
        <f>'დაზუსტ. ბიუჯ.'!#REF!-'დაზუსტ. ბიუჯ.'!#REF!</f>
        <v>#REF!</v>
      </c>
      <c r="J407" s="88" t="e">
        <f>'დაზუსტ. საკუთ.'!#REF!-'დაზუსტ. საკუთ.'!#REF!</f>
        <v>#REF!</v>
      </c>
      <c r="K407" s="88" t="e">
        <f>'დაზუსტ. ბიუჯ. ფონდ.'!#REF!-'დაზუსტ. ბიუჯ. ფონდ.'!#REF!</f>
        <v>#REF!</v>
      </c>
      <c r="L407" s="88">
        <f>'გრანტის საკასო'!E406</f>
        <v>0</v>
      </c>
      <c r="M407" s="100">
        <f>'მიზნ.გრანტის საკასო '!E406-'მიზნ.გრანტის საკასო '!D406</f>
        <v>0</v>
      </c>
      <c r="N407" s="105" t="e">
        <f>'დაზუსტ. ბიუჯ.'!#REF!-'დაზუსტ. ბიუჯ.'!#REF!</f>
        <v>#REF!</v>
      </c>
      <c r="O407" s="88" t="e">
        <f>'დაზუსტ. საკუთ.'!#REF!-'დაზუსტ. საკუთ.'!#REF!</f>
        <v>#REF!</v>
      </c>
      <c r="P407" s="88" t="e">
        <f>'დაზუსტ. ბიუჯ. ფონდ.'!#REF!</f>
        <v>#REF!</v>
      </c>
      <c r="Q407" s="88">
        <f>'გრანტის საკასო'!J406</f>
        <v>0</v>
      </c>
      <c r="R407" s="100">
        <f>'მიზნ.გრანტის საკასო '!J406-'მიზნ.გრანტის საკასო '!I406</f>
        <v>0</v>
      </c>
      <c r="S407" s="105" t="e">
        <f t="shared" si="101"/>
        <v>#REF!</v>
      </c>
      <c r="T407" s="88" t="e">
        <f t="shared" si="105"/>
        <v>#REF!</v>
      </c>
      <c r="U407" s="88" t="e">
        <f t="shared" si="106"/>
        <v>#REF!</v>
      </c>
      <c r="V407" s="88">
        <f t="shared" si="107"/>
        <v>0</v>
      </c>
      <c r="W407" s="100">
        <f t="shared" si="108"/>
        <v>0</v>
      </c>
      <c r="X407" s="92"/>
      <c r="Y407" s="10"/>
      <c r="Z407" s="10">
        <v>0</v>
      </c>
      <c r="AA407" s="10">
        <v>0</v>
      </c>
      <c r="AB407" s="10">
        <v>0</v>
      </c>
    </row>
    <row r="408" spans="1:28" x14ac:dyDescent="0.25">
      <c r="A408" t="e">
        <f t="shared" si="100"/>
        <v>#REF!</v>
      </c>
      <c r="B408" s="8"/>
      <c r="C408" s="9" t="s">
        <v>17</v>
      </c>
      <c r="D408" s="105" t="e">
        <f>'დაზუსტ. ბიუჯ.'!#REF!</f>
        <v>#REF!</v>
      </c>
      <c r="E408" s="88" t="e">
        <f>'დაზუსტ. საკუთ.'!#REF!</f>
        <v>#REF!</v>
      </c>
      <c r="F408" s="88" t="e">
        <f>'დაზუსტ. ბიუჯ. ფონდ.'!#REF!</f>
        <v>#REF!</v>
      </c>
      <c r="G408" s="88">
        <f>'გრანტის საკასო'!D407</f>
        <v>0</v>
      </c>
      <c r="H408" s="88">
        <f>'მიზნ.გრანტის საკასო '!D407</f>
        <v>0</v>
      </c>
      <c r="I408" s="105" t="e">
        <f>'დაზუსტ. ბიუჯ.'!#REF!-'დაზუსტ. ბიუჯ.'!#REF!</f>
        <v>#REF!</v>
      </c>
      <c r="J408" s="88" t="e">
        <f>'დაზუსტ. საკუთ.'!#REF!-'დაზუსტ. საკუთ.'!#REF!</f>
        <v>#REF!</v>
      </c>
      <c r="K408" s="88" t="e">
        <f>'დაზუსტ. ბიუჯ. ფონდ.'!#REF!-'დაზუსტ. ბიუჯ. ფონდ.'!#REF!</f>
        <v>#REF!</v>
      </c>
      <c r="L408" s="88">
        <f>'გრანტის საკასო'!E407</f>
        <v>0</v>
      </c>
      <c r="M408" s="100">
        <f>'მიზნ.გრანტის საკასო '!E407-'მიზნ.გრანტის საკასო '!D407</f>
        <v>0</v>
      </c>
      <c r="N408" s="105" t="e">
        <f>'დაზუსტ. ბიუჯ.'!#REF!-'დაზუსტ. ბიუჯ.'!#REF!</f>
        <v>#REF!</v>
      </c>
      <c r="O408" s="88" t="e">
        <f>'დაზუსტ. საკუთ.'!#REF!-'დაზუსტ. საკუთ.'!#REF!</f>
        <v>#REF!</v>
      </c>
      <c r="P408" s="88" t="e">
        <f>'დაზუსტ. ბიუჯ. ფონდ.'!#REF!</f>
        <v>#REF!</v>
      </c>
      <c r="Q408" s="88">
        <f>'გრანტის საკასო'!J407</f>
        <v>0</v>
      </c>
      <c r="R408" s="100">
        <f>'მიზნ.გრანტის საკასო '!J407-'მიზნ.გრანტის საკასო '!I407</f>
        <v>0</v>
      </c>
      <c r="S408" s="105" t="e">
        <f t="shared" si="101"/>
        <v>#REF!</v>
      </c>
      <c r="T408" s="88" t="e">
        <f t="shared" si="105"/>
        <v>#REF!</v>
      </c>
      <c r="U408" s="88" t="e">
        <f t="shared" si="106"/>
        <v>#REF!</v>
      </c>
      <c r="V408" s="88">
        <f t="shared" si="107"/>
        <v>0</v>
      </c>
      <c r="W408" s="100">
        <f t="shared" si="108"/>
        <v>0</v>
      </c>
      <c r="X408" s="92"/>
      <c r="Y408" s="10"/>
      <c r="Z408" s="10">
        <v>0</v>
      </c>
      <c r="AA408" s="10">
        <v>0</v>
      </c>
      <c r="AB408" s="10">
        <v>0</v>
      </c>
    </row>
    <row r="409" spans="1:28" x14ac:dyDescent="0.25">
      <c r="A409" t="e">
        <f t="shared" si="100"/>
        <v>#REF!</v>
      </c>
      <c r="B409" s="5"/>
      <c r="C409" s="6" t="s">
        <v>18</v>
      </c>
      <c r="D409" s="104" t="e">
        <f>'დაზუსტ. ბიუჯ.'!#REF!</f>
        <v>#REF!</v>
      </c>
      <c r="E409" s="87" t="e">
        <f>'დაზუსტ. საკუთ.'!#REF!</f>
        <v>#REF!</v>
      </c>
      <c r="F409" s="87" t="e">
        <f>'დაზუსტ. ბიუჯ. ფონდ.'!#REF!</f>
        <v>#REF!</v>
      </c>
      <c r="G409" s="87">
        <f>'გრანტის საკასო'!D408</f>
        <v>0</v>
      </c>
      <c r="H409" s="87">
        <f>'მიზნ.გრანტის საკასო '!D408</f>
        <v>0</v>
      </c>
      <c r="I409" s="104" t="e">
        <f>'დაზუსტ. ბიუჯ.'!#REF!-'დაზუსტ. ბიუჯ.'!#REF!</f>
        <v>#REF!</v>
      </c>
      <c r="J409" s="87" t="e">
        <f>'დაზუსტ. საკუთ.'!#REF!-'დაზუსტ. საკუთ.'!#REF!</f>
        <v>#REF!</v>
      </c>
      <c r="K409" s="87" t="e">
        <f>'დაზუსტ. ბიუჯ. ფონდ.'!#REF!-'დაზუსტ. ბიუჯ. ფონდ.'!#REF!</f>
        <v>#REF!</v>
      </c>
      <c r="L409" s="87">
        <f>'გრანტის საკასო'!E408</f>
        <v>0</v>
      </c>
      <c r="M409" s="99">
        <f>'მიზნ.გრანტის საკასო '!E408-'მიზნ.გრანტის საკასო '!D408</f>
        <v>0</v>
      </c>
      <c r="N409" s="104" t="e">
        <f>'დაზუსტ. ბიუჯ.'!#REF!-'დაზუსტ. ბიუჯ.'!#REF!</f>
        <v>#REF!</v>
      </c>
      <c r="O409" s="87" t="e">
        <f>'დაზუსტ. საკუთ.'!#REF!-'დაზუსტ. საკუთ.'!#REF!</f>
        <v>#REF!</v>
      </c>
      <c r="P409" s="87" t="e">
        <f>'დაზუსტ. ბიუჯ. ფონდ.'!#REF!</f>
        <v>#REF!</v>
      </c>
      <c r="Q409" s="87">
        <f>'გრანტის საკასო'!J408</f>
        <v>0</v>
      </c>
      <c r="R409" s="99">
        <f>'მიზნ.გრანტის საკასო '!J408-'მიზნ.გრანტის საკასო '!I408</f>
        <v>0</v>
      </c>
      <c r="S409" s="104" t="e">
        <f t="shared" si="101"/>
        <v>#REF!</v>
      </c>
      <c r="T409" s="87" t="e">
        <f t="shared" si="105"/>
        <v>#REF!</v>
      </c>
      <c r="U409" s="87" t="e">
        <f t="shared" si="106"/>
        <v>#REF!</v>
      </c>
      <c r="V409" s="87">
        <f t="shared" si="107"/>
        <v>0</v>
      </c>
      <c r="W409" s="99">
        <f t="shared" si="108"/>
        <v>0</v>
      </c>
      <c r="X409" s="91"/>
      <c r="Y409" s="7"/>
      <c r="Z409" s="7">
        <v>0</v>
      </c>
      <c r="AA409" s="7">
        <v>0</v>
      </c>
      <c r="AB409" s="7">
        <v>0</v>
      </c>
    </row>
    <row r="410" spans="1:28" x14ac:dyDescent="0.25">
      <c r="A410" t="e">
        <f t="shared" si="100"/>
        <v>#REF!</v>
      </c>
      <c r="B410" s="5"/>
      <c r="C410" s="6" t="s">
        <v>19</v>
      </c>
      <c r="D410" s="104" t="e">
        <f>'დაზუსტ. ბიუჯ.'!#REF!</f>
        <v>#REF!</v>
      </c>
      <c r="E410" s="87" t="e">
        <f>'დაზუსტ. საკუთ.'!#REF!</f>
        <v>#REF!</v>
      </c>
      <c r="F410" s="87" t="e">
        <f>'დაზუსტ. ბიუჯ. ფონდ.'!#REF!</f>
        <v>#REF!</v>
      </c>
      <c r="G410" s="87">
        <f>'გრანტის საკასო'!D409</f>
        <v>0</v>
      </c>
      <c r="H410" s="87">
        <f>'მიზნ.გრანტის საკასო '!D409</f>
        <v>0</v>
      </c>
      <c r="I410" s="104" t="e">
        <f>'დაზუსტ. ბიუჯ.'!#REF!-'დაზუსტ. ბიუჯ.'!#REF!</f>
        <v>#REF!</v>
      </c>
      <c r="J410" s="87" t="e">
        <f>'დაზუსტ. საკუთ.'!#REF!-'დაზუსტ. საკუთ.'!#REF!</f>
        <v>#REF!</v>
      </c>
      <c r="K410" s="87" t="e">
        <f>'დაზუსტ. ბიუჯ. ფონდ.'!#REF!-'დაზუსტ. ბიუჯ. ფონდ.'!#REF!</f>
        <v>#REF!</v>
      </c>
      <c r="L410" s="87">
        <f>'გრანტის საკასო'!E409</f>
        <v>0</v>
      </c>
      <c r="M410" s="99">
        <f>'მიზნ.გრანტის საკასო '!E409-'მიზნ.გრანტის საკასო '!D409</f>
        <v>0</v>
      </c>
      <c r="N410" s="104" t="e">
        <f>'დაზუსტ. ბიუჯ.'!#REF!-'დაზუსტ. ბიუჯ.'!#REF!</f>
        <v>#REF!</v>
      </c>
      <c r="O410" s="87" t="e">
        <f>'დაზუსტ. საკუთ.'!#REF!-'დაზუსტ. საკუთ.'!#REF!</f>
        <v>#REF!</v>
      </c>
      <c r="P410" s="87" t="e">
        <f>'დაზუსტ. ბიუჯ. ფონდ.'!#REF!</f>
        <v>#REF!</v>
      </c>
      <c r="Q410" s="87">
        <f>'გრანტის საკასო'!J409</f>
        <v>0</v>
      </c>
      <c r="R410" s="99">
        <f>'მიზნ.გრანტის საკასო '!J409-'მიზნ.გრანტის საკასო '!I409</f>
        <v>0</v>
      </c>
      <c r="S410" s="104" t="e">
        <f t="shared" si="101"/>
        <v>#REF!</v>
      </c>
      <c r="T410" s="87" t="e">
        <f t="shared" si="105"/>
        <v>#REF!</v>
      </c>
      <c r="U410" s="87" t="e">
        <f t="shared" si="106"/>
        <v>#REF!</v>
      </c>
      <c r="V410" s="87">
        <f t="shared" si="107"/>
        <v>0</v>
      </c>
      <c r="W410" s="99">
        <f t="shared" si="108"/>
        <v>0</v>
      </c>
      <c r="X410" s="91"/>
      <c r="Y410" s="7"/>
      <c r="Z410" s="7">
        <v>0</v>
      </c>
      <c r="AA410" s="7">
        <v>0</v>
      </c>
      <c r="AB410" s="7">
        <v>0</v>
      </c>
    </row>
    <row r="411" spans="1:28" ht="15.75" thickBot="1" x14ac:dyDescent="0.3">
      <c r="A411" t="e">
        <f t="shared" si="100"/>
        <v>#REF!</v>
      </c>
      <c r="B411" s="11"/>
      <c r="C411" s="12" t="s">
        <v>20</v>
      </c>
      <c r="D411" s="106" t="e">
        <f>'დაზუსტ. ბიუჯ.'!#REF!</f>
        <v>#REF!</v>
      </c>
      <c r="E411" s="89" t="e">
        <f>'დაზუსტ. საკუთ.'!#REF!</f>
        <v>#REF!</v>
      </c>
      <c r="F411" s="89" t="e">
        <f>'დაზუსტ. ბიუჯ. ფონდ.'!#REF!</f>
        <v>#REF!</v>
      </c>
      <c r="G411" s="89">
        <f>'გრანტის საკასო'!D410</f>
        <v>0</v>
      </c>
      <c r="H411" s="89">
        <f>'მიზნ.გრანტის საკასო '!D410</f>
        <v>0</v>
      </c>
      <c r="I411" s="106" t="e">
        <f>'დაზუსტ. ბიუჯ.'!#REF!-'დაზუსტ. ბიუჯ.'!#REF!</f>
        <v>#REF!</v>
      </c>
      <c r="J411" s="89" t="e">
        <f>'დაზუსტ. საკუთ.'!#REF!-'დაზუსტ. საკუთ.'!#REF!</f>
        <v>#REF!</v>
      </c>
      <c r="K411" s="89" t="e">
        <f>'დაზუსტ. ბიუჯ. ფონდ.'!#REF!-'დაზუსტ. ბიუჯ. ფონდ.'!#REF!</f>
        <v>#REF!</v>
      </c>
      <c r="L411" s="89">
        <f>'გრანტის საკასო'!E410</f>
        <v>0</v>
      </c>
      <c r="M411" s="101">
        <f>'მიზნ.გრანტის საკასო '!E410-'მიზნ.გრანტის საკასო '!D410</f>
        <v>0</v>
      </c>
      <c r="N411" s="106" t="e">
        <f>'დაზუსტ. ბიუჯ.'!#REF!-'დაზუსტ. ბიუჯ.'!#REF!</f>
        <v>#REF!</v>
      </c>
      <c r="O411" s="89" t="e">
        <f>'დაზუსტ. საკუთ.'!#REF!-'დაზუსტ. საკუთ.'!#REF!</f>
        <v>#REF!</v>
      </c>
      <c r="P411" s="89" t="e">
        <f>'დაზუსტ. ბიუჯ. ფონდ.'!#REF!</f>
        <v>#REF!</v>
      </c>
      <c r="Q411" s="89">
        <f>'გრანტის საკასო'!J410</f>
        <v>0</v>
      </c>
      <c r="R411" s="101">
        <f>'მიზნ.გრანტის საკასო '!J410-'მიზნ.გრანტის საკასო '!I410</f>
        <v>0</v>
      </c>
      <c r="S411" s="106" t="e">
        <f t="shared" si="101"/>
        <v>#REF!</v>
      </c>
      <c r="T411" s="89" t="e">
        <f t="shared" si="105"/>
        <v>#REF!</v>
      </c>
      <c r="U411" s="89" t="e">
        <f t="shared" si="106"/>
        <v>#REF!</v>
      </c>
      <c r="V411" s="89">
        <f t="shared" si="107"/>
        <v>0</v>
      </c>
      <c r="W411" s="101">
        <f t="shared" si="108"/>
        <v>0</v>
      </c>
      <c r="X411" s="93"/>
      <c r="Y411" s="13"/>
      <c r="Z411" s="13">
        <v>0</v>
      </c>
      <c r="AA411" s="13">
        <v>0</v>
      </c>
      <c r="AB411" s="13">
        <v>0</v>
      </c>
    </row>
    <row r="412" spans="1:28" ht="32.25" customHeight="1" thickTop="1" thickBot="1" x14ac:dyDescent="0.3">
      <c r="A412" t="e">
        <f t="shared" si="100"/>
        <v>#REF!</v>
      </c>
      <c r="B412" s="3" t="s">
        <v>85</v>
      </c>
      <c r="C412" s="4" t="s">
        <v>86</v>
      </c>
      <c r="D412" s="103" t="e">
        <f>'დაზუსტ. ბიუჯ.'!#REF!</f>
        <v>#REF!</v>
      </c>
      <c r="E412" s="86" t="e">
        <f>'დაზუსტ. საკუთ.'!#REF!</f>
        <v>#REF!</v>
      </c>
      <c r="F412" s="86" t="e">
        <f>'დაზუსტ. ბიუჯ. ფონდ.'!#REF!</f>
        <v>#REF!</v>
      </c>
      <c r="G412" s="86">
        <f>'გრანტის საკასო'!D411</f>
        <v>0</v>
      </c>
      <c r="H412" s="86">
        <f>'მიზნ.გრანტის საკასო '!D411</f>
        <v>0</v>
      </c>
      <c r="I412" s="103" t="e">
        <f>'დაზუსტ. ბიუჯ.'!#REF!-'დაზუსტ. ბიუჯ.'!#REF!</f>
        <v>#REF!</v>
      </c>
      <c r="J412" s="86" t="e">
        <f>'დაზუსტ. საკუთ.'!#REF!-'დაზუსტ. საკუთ.'!#REF!</f>
        <v>#REF!</v>
      </c>
      <c r="K412" s="86" t="e">
        <f>'დაზუსტ. ბიუჯ. ფონდ.'!#REF!-'დაზუსტ. ბიუჯ. ფონდ.'!#REF!</f>
        <v>#REF!</v>
      </c>
      <c r="L412" s="86">
        <f>'გრანტის საკასო'!E411</f>
        <v>0</v>
      </c>
      <c r="M412" s="102">
        <f>'მიზნ.გრანტის საკასო '!E411-'მიზნ.გრანტის საკასო '!D411</f>
        <v>0</v>
      </c>
      <c r="N412" s="103" t="e">
        <f>'დაზუსტ. ბიუჯ.'!#REF!-'დაზუსტ. ბიუჯ.'!#REF!</f>
        <v>#REF!</v>
      </c>
      <c r="O412" s="86" t="e">
        <f>'დაზუსტ. საკუთ.'!#REF!-'დაზუსტ. საკუთ.'!#REF!</f>
        <v>#REF!</v>
      </c>
      <c r="P412" s="86" t="e">
        <f>'დაზუსტ. ბიუჯ. ფონდ.'!#REF!</f>
        <v>#REF!</v>
      </c>
      <c r="Q412" s="86">
        <f>'გრანტის საკასო'!J411</f>
        <v>0</v>
      </c>
      <c r="R412" s="102">
        <f>'მიზნ.გრანტის საკასო '!J411-'მიზნ.გრანტის საკასო '!I411</f>
        <v>0</v>
      </c>
      <c r="S412" s="103" t="e">
        <f t="shared" si="101"/>
        <v>#REF!</v>
      </c>
      <c r="T412" s="86" t="e">
        <f t="shared" si="105"/>
        <v>#REF!</v>
      </c>
      <c r="U412" s="86" t="e">
        <f t="shared" si="106"/>
        <v>#REF!</v>
      </c>
      <c r="V412" s="86">
        <f t="shared" si="107"/>
        <v>0</v>
      </c>
      <c r="W412" s="102">
        <f t="shared" si="108"/>
        <v>0</v>
      </c>
      <c r="X412" s="94"/>
      <c r="Y412" s="4"/>
      <c r="Z412" s="4">
        <f t="shared" ref="Z412:AB412" si="109">SUM(Z413,Z421,Z422,Z423)</f>
        <v>0</v>
      </c>
      <c r="AA412" s="4">
        <f t="shared" si="109"/>
        <v>0</v>
      </c>
      <c r="AB412" s="4">
        <f t="shared" si="109"/>
        <v>0</v>
      </c>
    </row>
    <row r="413" spans="1:28" ht="15.75" thickTop="1" x14ac:dyDescent="0.25">
      <c r="A413" t="e">
        <f t="shared" si="100"/>
        <v>#REF!</v>
      </c>
      <c r="B413" s="5"/>
      <c r="C413" s="6" t="s">
        <v>10</v>
      </c>
      <c r="D413" s="104" t="e">
        <f>'დაზუსტ. ბიუჯ.'!#REF!</f>
        <v>#REF!</v>
      </c>
      <c r="E413" s="87" t="e">
        <f>'დაზუსტ. საკუთ.'!#REF!</f>
        <v>#REF!</v>
      </c>
      <c r="F413" s="87" t="e">
        <f>'დაზუსტ. ბიუჯ. ფონდ.'!#REF!</f>
        <v>#REF!</v>
      </c>
      <c r="G413" s="87">
        <f>'გრანტის საკასო'!D412</f>
        <v>0</v>
      </c>
      <c r="H413" s="87">
        <f>'მიზნ.გრანტის საკასო '!D412</f>
        <v>0</v>
      </c>
      <c r="I413" s="104" t="e">
        <f>'დაზუსტ. ბიუჯ.'!#REF!-'დაზუსტ. ბიუჯ.'!#REF!</f>
        <v>#REF!</v>
      </c>
      <c r="J413" s="87" t="e">
        <f>'დაზუსტ. საკუთ.'!#REF!-'დაზუსტ. საკუთ.'!#REF!</f>
        <v>#REF!</v>
      </c>
      <c r="K413" s="87" t="e">
        <f>'დაზუსტ. ბიუჯ. ფონდ.'!#REF!-'დაზუსტ. ბიუჯ. ფონდ.'!#REF!</f>
        <v>#REF!</v>
      </c>
      <c r="L413" s="87">
        <f>'გრანტის საკასო'!E412</f>
        <v>0</v>
      </c>
      <c r="M413" s="99">
        <f>'მიზნ.გრანტის საკასო '!E412-'მიზნ.გრანტის საკასო '!D412</f>
        <v>0</v>
      </c>
      <c r="N413" s="104" t="e">
        <f>'დაზუსტ. ბიუჯ.'!#REF!-'დაზუსტ. ბიუჯ.'!#REF!</f>
        <v>#REF!</v>
      </c>
      <c r="O413" s="87" t="e">
        <f>'დაზუსტ. საკუთ.'!#REF!-'დაზუსტ. საკუთ.'!#REF!</f>
        <v>#REF!</v>
      </c>
      <c r="P413" s="87" t="e">
        <f>'დაზუსტ. ბიუჯ. ფონდ.'!#REF!</f>
        <v>#REF!</v>
      </c>
      <c r="Q413" s="87">
        <f>'გრანტის საკასო'!J412</f>
        <v>0</v>
      </c>
      <c r="R413" s="99">
        <f>'მიზნ.გრანტის საკასო '!J412-'მიზნ.გრანტის საკასო '!I412</f>
        <v>0</v>
      </c>
      <c r="S413" s="104" t="e">
        <f t="shared" si="101"/>
        <v>#REF!</v>
      </c>
      <c r="T413" s="87" t="e">
        <f t="shared" si="105"/>
        <v>#REF!</v>
      </c>
      <c r="U413" s="87" t="e">
        <f t="shared" si="106"/>
        <v>#REF!</v>
      </c>
      <c r="V413" s="87">
        <f t="shared" si="107"/>
        <v>0</v>
      </c>
      <c r="W413" s="99">
        <f t="shared" si="108"/>
        <v>0</v>
      </c>
      <c r="X413" s="91"/>
      <c r="Y413" s="7"/>
      <c r="Z413" s="7">
        <f t="shared" ref="Z413:AB413" si="110">SUM(Z414:Z420)</f>
        <v>0</v>
      </c>
      <c r="AA413" s="7">
        <f t="shared" si="110"/>
        <v>0</v>
      </c>
      <c r="AB413" s="7">
        <f t="shared" si="110"/>
        <v>0</v>
      </c>
    </row>
    <row r="414" spans="1:28" x14ac:dyDescent="0.25">
      <c r="A414" t="e">
        <f t="shared" si="100"/>
        <v>#REF!</v>
      </c>
      <c r="B414" s="8"/>
      <c r="C414" s="9" t="s">
        <v>11</v>
      </c>
      <c r="D414" s="105" t="e">
        <f>'დაზუსტ. ბიუჯ.'!#REF!</f>
        <v>#REF!</v>
      </c>
      <c r="E414" s="88" t="e">
        <f>'დაზუსტ. საკუთ.'!#REF!</f>
        <v>#REF!</v>
      </c>
      <c r="F414" s="88" t="e">
        <f>'დაზუსტ. ბიუჯ. ფონდ.'!#REF!</f>
        <v>#REF!</v>
      </c>
      <c r="G414" s="88">
        <f>'გრანტის საკასო'!D413</f>
        <v>0</v>
      </c>
      <c r="H414" s="88">
        <f>'მიზნ.გრანტის საკასო '!D413</f>
        <v>0</v>
      </c>
      <c r="I414" s="105" t="e">
        <f>'დაზუსტ. ბიუჯ.'!#REF!-'დაზუსტ. ბიუჯ.'!#REF!</f>
        <v>#REF!</v>
      </c>
      <c r="J414" s="88" t="e">
        <f>'დაზუსტ. საკუთ.'!#REF!-'დაზუსტ. საკუთ.'!#REF!</f>
        <v>#REF!</v>
      </c>
      <c r="K414" s="88" t="e">
        <f>'დაზუსტ. ბიუჯ. ფონდ.'!#REF!-'დაზუსტ. ბიუჯ. ფონდ.'!#REF!</f>
        <v>#REF!</v>
      </c>
      <c r="L414" s="88">
        <f>'გრანტის საკასო'!E413</f>
        <v>0</v>
      </c>
      <c r="M414" s="100">
        <f>'მიზნ.გრანტის საკასო '!E413-'მიზნ.გრანტის საკასო '!D413</f>
        <v>0</v>
      </c>
      <c r="N414" s="105" t="e">
        <f>'დაზუსტ. ბიუჯ.'!#REF!-'დაზუსტ. ბიუჯ.'!#REF!</f>
        <v>#REF!</v>
      </c>
      <c r="O414" s="88" t="e">
        <f>'დაზუსტ. საკუთ.'!#REF!-'დაზუსტ. საკუთ.'!#REF!</f>
        <v>#REF!</v>
      </c>
      <c r="P414" s="88" t="e">
        <f>'დაზუსტ. ბიუჯ. ფონდ.'!#REF!</f>
        <v>#REF!</v>
      </c>
      <c r="Q414" s="88">
        <f>'გრანტის საკასო'!J413</f>
        <v>0</v>
      </c>
      <c r="R414" s="100">
        <f>'მიზნ.გრანტის საკასო '!J413-'მიზნ.გრანტის საკასო '!I413</f>
        <v>0</v>
      </c>
      <c r="S414" s="105" t="e">
        <f t="shared" si="101"/>
        <v>#REF!</v>
      </c>
      <c r="T414" s="88" t="e">
        <f t="shared" si="105"/>
        <v>#REF!</v>
      </c>
      <c r="U414" s="88" t="e">
        <f t="shared" si="106"/>
        <v>#REF!</v>
      </c>
      <c r="V414" s="88">
        <f t="shared" si="107"/>
        <v>0</v>
      </c>
      <c r="W414" s="100">
        <f t="shared" si="108"/>
        <v>0</v>
      </c>
      <c r="X414" s="92"/>
      <c r="Y414" s="10"/>
      <c r="Z414" s="10">
        <v>0</v>
      </c>
      <c r="AA414" s="10">
        <v>0</v>
      </c>
      <c r="AB414" s="10">
        <v>0</v>
      </c>
    </row>
    <row r="415" spans="1:28" x14ac:dyDescent="0.25">
      <c r="A415" t="e">
        <f t="shared" si="100"/>
        <v>#REF!</v>
      </c>
      <c r="B415" s="8"/>
      <c r="C415" s="9" t="s">
        <v>12</v>
      </c>
      <c r="D415" s="105" t="e">
        <f>'დაზუსტ. ბიუჯ.'!#REF!</f>
        <v>#REF!</v>
      </c>
      <c r="E415" s="88" t="e">
        <f>'დაზუსტ. საკუთ.'!#REF!</f>
        <v>#REF!</v>
      </c>
      <c r="F415" s="88" t="e">
        <f>'დაზუსტ. ბიუჯ. ფონდ.'!#REF!</f>
        <v>#REF!</v>
      </c>
      <c r="G415" s="88">
        <f>'გრანტის საკასო'!D414</f>
        <v>0</v>
      </c>
      <c r="H415" s="88">
        <f>'მიზნ.გრანტის საკასო '!D414</f>
        <v>0</v>
      </c>
      <c r="I415" s="105" t="e">
        <f>'დაზუსტ. ბიუჯ.'!#REF!-'დაზუსტ. ბიუჯ.'!#REF!</f>
        <v>#REF!</v>
      </c>
      <c r="J415" s="88" t="e">
        <f>'დაზუსტ. საკუთ.'!#REF!-'დაზუსტ. საკუთ.'!#REF!</f>
        <v>#REF!</v>
      </c>
      <c r="K415" s="88" t="e">
        <f>'დაზუსტ. ბიუჯ. ფონდ.'!#REF!-'დაზუსტ. ბიუჯ. ფონდ.'!#REF!</f>
        <v>#REF!</v>
      </c>
      <c r="L415" s="88">
        <f>'გრანტის საკასო'!E414</f>
        <v>0</v>
      </c>
      <c r="M415" s="100">
        <f>'მიზნ.გრანტის საკასო '!E414-'მიზნ.გრანტის საკასო '!D414</f>
        <v>0</v>
      </c>
      <c r="N415" s="105" t="e">
        <f>'დაზუსტ. ბიუჯ.'!#REF!-'დაზუსტ. ბიუჯ.'!#REF!</f>
        <v>#REF!</v>
      </c>
      <c r="O415" s="88" t="e">
        <f>'დაზუსტ. საკუთ.'!#REF!-'დაზუსტ. საკუთ.'!#REF!</f>
        <v>#REF!</v>
      </c>
      <c r="P415" s="88" t="e">
        <f>'დაზუსტ. ბიუჯ. ფონდ.'!#REF!</f>
        <v>#REF!</v>
      </c>
      <c r="Q415" s="88">
        <f>'გრანტის საკასო'!J414</f>
        <v>0</v>
      </c>
      <c r="R415" s="100">
        <f>'მიზნ.გრანტის საკასო '!J414-'მიზნ.გრანტის საკასო '!I414</f>
        <v>0</v>
      </c>
      <c r="S415" s="105" t="e">
        <f t="shared" si="101"/>
        <v>#REF!</v>
      </c>
      <c r="T415" s="88" t="e">
        <f t="shared" si="105"/>
        <v>#REF!</v>
      </c>
      <c r="U415" s="88" t="e">
        <f t="shared" si="106"/>
        <v>#REF!</v>
      </c>
      <c r="V415" s="88">
        <f t="shared" si="107"/>
        <v>0</v>
      </c>
      <c r="W415" s="100">
        <f t="shared" si="108"/>
        <v>0</v>
      </c>
      <c r="X415" s="92"/>
      <c r="Y415" s="10"/>
      <c r="Z415" s="10">
        <v>0</v>
      </c>
      <c r="AA415" s="10">
        <v>0</v>
      </c>
      <c r="AB415" s="10">
        <v>0</v>
      </c>
    </row>
    <row r="416" spans="1:28" x14ac:dyDescent="0.25">
      <c r="A416" t="e">
        <f t="shared" si="100"/>
        <v>#REF!</v>
      </c>
      <c r="B416" s="8"/>
      <c r="C416" s="9" t="s">
        <v>13</v>
      </c>
      <c r="D416" s="105" t="e">
        <f>'დაზუსტ. ბიუჯ.'!#REF!</f>
        <v>#REF!</v>
      </c>
      <c r="E416" s="88" t="e">
        <f>'დაზუსტ. საკუთ.'!#REF!</f>
        <v>#REF!</v>
      </c>
      <c r="F416" s="88" t="e">
        <f>'დაზუსტ. ბიუჯ. ფონდ.'!#REF!</f>
        <v>#REF!</v>
      </c>
      <c r="G416" s="88">
        <f>'გრანტის საკასო'!D415</f>
        <v>0</v>
      </c>
      <c r="H416" s="88">
        <f>'მიზნ.გრანტის საკასო '!D415</f>
        <v>0</v>
      </c>
      <c r="I416" s="105" t="e">
        <f>'დაზუსტ. ბიუჯ.'!#REF!-'დაზუსტ. ბიუჯ.'!#REF!</f>
        <v>#REF!</v>
      </c>
      <c r="J416" s="88" t="e">
        <f>'დაზუსტ. საკუთ.'!#REF!-'დაზუსტ. საკუთ.'!#REF!</f>
        <v>#REF!</v>
      </c>
      <c r="K416" s="88" t="e">
        <f>'დაზუსტ. ბიუჯ. ფონდ.'!#REF!-'დაზუსტ. ბიუჯ. ფონდ.'!#REF!</f>
        <v>#REF!</v>
      </c>
      <c r="L416" s="88">
        <f>'გრანტის საკასო'!E415</f>
        <v>0</v>
      </c>
      <c r="M416" s="100">
        <f>'მიზნ.გრანტის საკასო '!E415-'მიზნ.გრანტის საკასო '!D415</f>
        <v>0</v>
      </c>
      <c r="N416" s="105" t="e">
        <f>'დაზუსტ. ბიუჯ.'!#REF!-'დაზუსტ. ბიუჯ.'!#REF!</f>
        <v>#REF!</v>
      </c>
      <c r="O416" s="88" t="e">
        <f>'დაზუსტ. საკუთ.'!#REF!-'დაზუსტ. საკუთ.'!#REF!</f>
        <v>#REF!</v>
      </c>
      <c r="P416" s="88" t="e">
        <f>'დაზუსტ. ბიუჯ. ფონდ.'!#REF!</f>
        <v>#REF!</v>
      </c>
      <c r="Q416" s="88">
        <f>'გრანტის საკასო'!J415</f>
        <v>0</v>
      </c>
      <c r="R416" s="100">
        <f>'მიზნ.გრანტის საკასო '!J415-'მიზნ.გრანტის საკასო '!I415</f>
        <v>0</v>
      </c>
      <c r="S416" s="105" t="e">
        <f t="shared" si="101"/>
        <v>#REF!</v>
      </c>
      <c r="T416" s="88" t="e">
        <f t="shared" si="105"/>
        <v>#REF!</v>
      </c>
      <c r="U416" s="88" t="e">
        <f t="shared" si="106"/>
        <v>#REF!</v>
      </c>
      <c r="V416" s="88">
        <f t="shared" si="107"/>
        <v>0</v>
      </c>
      <c r="W416" s="100">
        <f t="shared" si="108"/>
        <v>0</v>
      </c>
      <c r="X416" s="92"/>
      <c r="Y416" s="10"/>
      <c r="Z416" s="10">
        <v>0</v>
      </c>
      <c r="AA416" s="10">
        <v>0</v>
      </c>
      <c r="AB416" s="10">
        <v>0</v>
      </c>
    </row>
    <row r="417" spans="1:28" x14ac:dyDescent="0.25">
      <c r="A417" t="e">
        <f t="shared" si="100"/>
        <v>#REF!</v>
      </c>
      <c r="B417" s="8"/>
      <c r="C417" s="9" t="s">
        <v>14</v>
      </c>
      <c r="D417" s="105" t="e">
        <f>'დაზუსტ. ბიუჯ.'!#REF!</f>
        <v>#REF!</v>
      </c>
      <c r="E417" s="88" t="e">
        <f>'დაზუსტ. საკუთ.'!#REF!</f>
        <v>#REF!</v>
      </c>
      <c r="F417" s="88" t="e">
        <f>'დაზუსტ. ბიუჯ. ფონდ.'!#REF!</f>
        <v>#REF!</v>
      </c>
      <c r="G417" s="88">
        <f>'გრანტის საკასო'!D416</f>
        <v>0</v>
      </c>
      <c r="H417" s="88">
        <f>'მიზნ.გრანტის საკასო '!D416</f>
        <v>0</v>
      </c>
      <c r="I417" s="105" t="e">
        <f>'დაზუსტ. ბიუჯ.'!#REF!-'დაზუსტ. ბიუჯ.'!#REF!</f>
        <v>#REF!</v>
      </c>
      <c r="J417" s="88" t="e">
        <f>'დაზუსტ. საკუთ.'!#REF!-'დაზუსტ. საკუთ.'!#REF!</f>
        <v>#REF!</v>
      </c>
      <c r="K417" s="88" t="e">
        <f>'დაზუსტ. ბიუჯ. ფონდ.'!#REF!-'დაზუსტ. ბიუჯ. ფონდ.'!#REF!</f>
        <v>#REF!</v>
      </c>
      <c r="L417" s="88">
        <f>'გრანტის საკასო'!E416</f>
        <v>0</v>
      </c>
      <c r="M417" s="100">
        <f>'მიზნ.გრანტის საკასო '!E416-'მიზნ.გრანტის საკასო '!D416</f>
        <v>0</v>
      </c>
      <c r="N417" s="105" t="e">
        <f>'დაზუსტ. ბიუჯ.'!#REF!-'დაზუსტ. ბიუჯ.'!#REF!</f>
        <v>#REF!</v>
      </c>
      <c r="O417" s="88" t="e">
        <f>'დაზუსტ. საკუთ.'!#REF!-'დაზუსტ. საკუთ.'!#REF!</f>
        <v>#REF!</v>
      </c>
      <c r="P417" s="88" t="e">
        <f>'დაზუსტ. ბიუჯ. ფონდ.'!#REF!</f>
        <v>#REF!</v>
      </c>
      <c r="Q417" s="88">
        <f>'გრანტის საკასო'!J416</f>
        <v>0</v>
      </c>
      <c r="R417" s="100">
        <f>'მიზნ.გრანტის საკასო '!J416-'მიზნ.გრანტის საკასო '!I416</f>
        <v>0</v>
      </c>
      <c r="S417" s="105" t="e">
        <f t="shared" si="101"/>
        <v>#REF!</v>
      </c>
      <c r="T417" s="88" t="e">
        <f t="shared" si="105"/>
        <v>#REF!</v>
      </c>
      <c r="U417" s="88" t="e">
        <f t="shared" si="106"/>
        <v>#REF!</v>
      </c>
      <c r="V417" s="88">
        <f t="shared" si="107"/>
        <v>0</v>
      </c>
      <c r="W417" s="100">
        <f t="shared" si="108"/>
        <v>0</v>
      </c>
      <c r="X417" s="92"/>
      <c r="Y417" s="10"/>
      <c r="Z417" s="10">
        <v>0</v>
      </c>
      <c r="AA417" s="10">
        <v>0</v>
      </c>
      <c r="AB417" s="10">
        <v>0</v>
      </c>
    </row>
    <row r="418" spans="1:28" x14ac:dyDescent="0.25">
      <c r="A418" t="e">
        <f t="shared" si="100"/>
        <v>#REF!</v>
      </c>
      <c r="B418" s="8"/>
      <c r="C418" s="9" t="s">
        <v>15</v>
      </c>
      <c r="D418" s="105" t="e">
        <f>'დაზუსტ. ბიუჯ.'!#REF!</f>
        <v>#REF!</v>
      </c>
      <c r="E418" s="88" t="e">
        <f>'დაზუსტ. საკუთ.'!#REF!</f>
        <v>#REF!</v>
      </c>
      <c r="F418" s="88" t="e">
        <f>'დაზუსტ. ბიუჯ. ფონდ.'!#REF!</f>
        <v>#REF!</v>
      </c>
      <c r="G418" s="88">
        <f>'გრანტის საკასო'!D417</f>
        <v>0</v>
      </c>
      <c r="H418" s="88">
        <f>'მიზნ.გრანტის საკასო '!D417</f>
        <v>0</v>
      </c>
      <c r="I418" s="105" t="e">
        <f>'დაზუსტ. ბიუჯ.'!#REF!-'დაზუსტ. ბიუჯ.'!#REF!</f>
        <v>#REF!</v>
      </c>
      <c r="J418" s="88" t="e">
        <f>'დაზუსტ. საკუთ.'!#REF!-'დაზუსტ. საკუთ.'!#REF!</f>
        <v>#REF!</v>
      </c>
      <c r="K418" s="88" t="e">
        <f>'დაზუსტ. ბიუჯ. ფონდ.'!#REF!-'დაზუსტ. ბიუჯ. ფონდ.'!#REF!</f>
        <v>#REF!</v>
      </c>
      <c r="L418" s="88">
        <f>'გრანტის საკასო'!E417</f>
        <v>0</v>
      </c>
      <c r="M418" s="100">
        <f>'მიზნ.გრანტის საკასო '!E417-'მიზნ.გრანტის საკასო '!D417</f>
        <v>0</v>
      </c>
      <c r="N418" s="105" t="e">
        <f>'დაზუსტ. ბიუჯ.'!#REF!-'დაზუსტ. ბიუჯ.'!#REF!</f>
        <v>#REF!</v>
      </c>
      <c r="O418" s="88" t="e">
        <f>'დაზუსტ. საკუთ.'!#REF!-'დაზუსტ. საკუთ.'!#REF!</f>
        <v>#REF!</v>
      </c>
      <c r="P418" s="88" t="e">
        <f>'დაზუსტ. ბიუჯ. ფონდ.'!#REF!</f>
        <v>#REF!</v>
      </c>
      <c r="Q418" s="88">
        <f>'გრანტის საკასო'!J417</f>
        <v>0</v>
      </c>
      <c r="R418" s="100">
        <f>'მიზნ.გრანტის საკასო '!J417-'მიზნ.გრანტის საკასო '!I417</f>
        <v>0</v>
      </c>
      <c r="S418" s="105" t="e">
        <f t="shared" si="101"/>
        <v>#REF!</v>
      </c>
      <c r="T418" s="88" t="e">
        <f t="shared" si="105"/>
        <v>#REF!</v>
      </c>
      <c r="U418" s="88" t="e">
        <f t="shared" si="106"/>
        <v>#REF!</v>
      </c>
      <c r="V418" s="88">
        <f t="shared" si="107"/>
        <v>0</v>
      </c>
      <c r="W418" s="100">
        <f t="shared" si="108"/>
        <v>0</v>
      </c>
      <c r="X418" s="92"/>
      <c r="Y418" s="10"/>
      <c r="Z418" s="10">
        <v>0</v>
      </c>
      <c r="AA418" s="10">
        <v>0</v>
      </c>
      <c r="AB418" s="10">
        <v>0</v>
      </c>
    </row>
    <row r="419" spans="1:28" x14ac:dyDescent="0.25">
      <c r="A419" t="e">
        <f t="shared" si="100"/>
        <v>#REF!</v>
      </c>
      <c r="B419" s="8"/>
      <c r="C419" s="9" t="s">
        <v>16</v>
      </c>
      <c r="D419" s="105" t="e">
        <f>'დაზუსტ. ბიუჯ.'!#REF!</f>
        <v>#REF!</v>
      </c>
      <c r="E419" s="88" t="e">
        <f>'დაზუსტ. საკუთ.'!#REF!</f>
        <v>#REF!</v>
      </c>
      <c r="F419" s="88" t="e">
        <f>'დაზუსტ. ბიუჯ. ფონდ.'!#REF!</f>
        <v>#REF!</v>
      </c>
      <c r="G419" s="88">
        <f>'გრანტის საკასო'!D418</f>
        <v>0</v>
      </c>
      <c r="H419" s="88">
        <f>'მიზნ.გრანტის საკასო '!D418</f>
        <v>0</v>
      </c>
      <c r="I419" s="105" t="e">
        <f>'დაზუსტ. ბიუჯ.'!#REF!-'დაზუსტ. ბიუჯ.'!#REF!</f>
        <v>#REF!</v>
      </c>
      <c r="J419" s="88" t="e">
        <f>'დაზუსტ. საკუთ.'!#REF!-'დაზუსტ. საკუთ.'!#REF!</f>
        <v>#REF!</v>
      </c>
      <c r="K419" s="88" t="e">
        <f>'დაზუსტ. ბიუჯ. ფონდ.'!#REF!-'დაზუსტ. ბიუჯ. ფონდ.'!#REF!</f>
        <v>#REF!</v>
      </c>
      <c r="L419" s="88">
        <f>'გრანტის საკასო'!E418</f>
        <v>0</v>
      </c>
      <c r="M419" s="100">
        <f>'მიზნ.გრანტის საკასო '!E418-'მიზნ.გრანტის საკასო '!D418</f>
        <v>0</v>
      </c>
      <c r="N419" s="105" t="e">
        <f>'დაზუსტ. ბიუჯ.'!#REF!-'დაზუსტ. ბიუჯ.'!#REF!</f>
        <v>#REF!</v>
      </c>
      <c r="O419" s="88" t="e">
        <f>'დაზუსტ. საკუთ.'!#REF!-'დაზუსტ. საკუთ.'!#REF!</f>
        <v>#REF!</v>
      </c>
      <c r="P419" s="88" t="e">
        <f>'დაზუსტ. ბიუჯ. ფონდ.'!#REF!</f>
        <v>#REF!</v>
      </c>
      <c r="Q419" s="88">
        <f>'გრანტის საკასო'!J418</f>
        <v>0</v>
      </c>
      <c r="R419" s="100">
        <f>'მიზნ.გრანტის საკასო '!J418-'მიზნ.გრანტის საკასო '!I418</f>
        <v>0</v>
      </c>
      <c r="S419" s="105" t="e">
        <f t="shared" si="101"/>
        <v>#REF!</v>
      </c>
      <c r="T419" s="88" t="e">
        <f t="shared" si="105"/>
        <v>#REF!</v>
      </c>
      <c r="U419" s="88" t="e">
        <f t="shared" si="106"/>
        <v>#REF!</v>
      </c>
      <c r="V419" s="88">
        <f t="shared" si="107"/>
        <v>0</v>
      </c>
      <c r="W419" s="100">
        <f t="shared" si="108"/>
        <v>0</v>
      </c>
      <c r="X419" s="92"/>
      <c r="Y419" s="10"/>
      <c r="Z419" s="10">
        <v>0</v>
      </c>
      <c r="AA419" s="10">
        <v>0</v>
      </c>
      <c r="AB419" s="10">
        <v>0</v>
      </c>
    </row>
    <row r="420" spans="1:28" x14ac:dyDescent="0.25">
      <c r="A420" t="e">
        <f t="shared" si="100"/>
        <v>#REF!</v>
      </c>
      <c r="B420" s="8"/>
      <c r="C420" s="9" t="s">
        <v>17</v>
      </c>
      <c r="D420" s="105" t="e">
        <f>'დაზუსტ. ბიუჯ.'!#REF!</f>
        <v>#REF!</v>
      </c>
      <c r="E420" s="88" t="e">
        <f>'დაზუსტ. საკუთ.'!#REF!</f>
        <v>#REF!</v>
      </c>
      <c r="F420" s="88" t="e">
        <f>'დაზუსტ. ბიუჯ. ფონდ.'!#REF!</f>
        <v>#REF!</v>
      </c>
      <c r="G420" s="88">
        <f>'გრანტის საკასო'!D419</f>
        <v>0</v>
      </c>
      <c r="H420" s="88">
        <f>'მიზნ.გრანტის საკასო '!D419</f>
        <v>0</v>
      </c>
      <c r="I420" s="105" t="e">
        <f>'დაზუსტ. ბიუჯ.'!#REF!-'დაზუსტ. ბიუჯ.'!#REF!</f>
        <v>#REF!</v>
      </c>
      <c r="J420" s="88" t="e">
        <f>'დაზუსტ. საკუთ.'!#REF!-'დაზუსტ. საკუთ.'!#REF!</f>
        <v>#REF!</v>
      </c>
      <c r="K420" s="88" t="e">
        <f>'დაზუსტ. ბიუჯ. ფონდ.'!#REF!-'დაზუსტ. ბიუჯ. ფონდ.'!#REF!</f>
        <v>#REF!</v>
      </c>
      <c r="L420" s="88">
        <f>'გრანტის საკასო'!E419</f>
        <v>0</v>
      </c>
      <c r="M420" s="100">
        <f>'მიზნ.გრანტის საკასო '!E419-'მიზნ.გრანტის საკასო '!D419</f>
        <v>0</v>
      </c>
      <c r="N420" s="105" t="e">
        <f>'დაზუსტ. ბიუჯ.'!#REF!-'დაზუსტ. ბიუჯ.'!#REF!</f>
        <v>#REF!</v>
      </c>
      <c r="O420" s="88" t="e">
        <f>'დაზუსტ. საკუთ.'!#REF!-'დაზუსტ. საკუთ.'!#REF!</f>
        <v>#REF!</v>
      </c>
      <c r="P420" s="88" t="e">
        <f>'დაზუსტ. ბიუჯ. ფონდ.'!#REF!</f>
        <v>#REF!</v>
      </c>
      <c r="Q420" s="88">
        <f>'გრანტის საკასო'!J419</f>
        <v>0</v>
      </c>
      <c r="R420" s="100">
        <f>'მიზნ.გრანტის საკასო '!J419-'მიზნ.გრანტის საკასო '!I419</f>
        <v>0</v>
      </c>
      <c r="S420" s="105" t="e">
        <f t="shared" si="101"/>
        <v>#REF!</v>
      </c>
      <c r="T420" s="88" t="e">
        <f t="shared" si="105"/>
        <v>#REF!</v>
      </c>
      <c r="U420" s="88" t="e">
        <f t="shared" si="106"/>
        <v>#REF!</v>
      </c>
      <c r="V420" s="88">
        <f t="shared" si="107"/>
        <v>0</v>
      </c>
      <c r="W420" s="100">
        <f t="shared" si="108"/>
        <v>0</v>
      </c>
      <c r="X420" s="92"/>
      <c r="Y420" s="10"/>
      <c r="Z420" s="10">
        <v>0</v>
      </c>
      <c r="AA420" s="10">
        <v>0</v>
      </c>
      <c r="AB420" s="10">
        <v>0</v>
      </c>
    </row>
    <row r="421" spans="1:28" x14ac:dyDescent="0.25">
      <c r="A421" t="e">
        <f t="shared" si="100"/>
        <v>#REF!</v>
      </c>
      <c r="B421" s="5"/>
      <c r="C421" s="6" t="s">
        <v>18</v>
      </c>
      <c r="D421" s="104" t="e">
        <f>'დაზუსტ. ბიუჯ.'!#REF!</f>
        <v>#REF!</v>
      </c>
      <c r="E421" s="87" t="e">
        <f>'დაზუსტ. საკუთ.'!#REF!</f>
        <v>#REF!</v>
      </c>
      <c r="F421" s="87" t="e">
        <f>'დაზუსტ. ბიუჯ. ფონდ.'!#REF!</f>
        <v>#REF!</v>
      </c>
      <c r="G421" s="87">
        <f>'გრანტის საკასო'!D420</f>
        <v>0</v>
      </c>
      <c r="H421" s="87">
        <f>'მიზნ.გრანტის საკასო '!D420</f>
        <v>0</v>
      </c>
      <c r="I421" s="104" t="e">
        <f>'დაზუსტ. ბიუჯ.'!#REF!-'დაზუსტ. ბიუჯ.'!#REF!</f>
        <v>#REF!</v>
      </c>
      <c r="J421" s="87" t="e">
        <f>'დაზუსტ. საკუთ.'!#REF!-'დაზუსტ. საკუთ.'!#REF!</f>
        <v>#REF!</v>
      </c>
      <c r="K421" s="87" t="e">
        <f>'დაზუსტ. ბიუჯ. ფონდ.'!#REF!-'დაზუსტ. ბიუჯ. ფონდ.'!#REF!</f>
        <v>#REF!</v>
      </c>
      <c r="L421" s="87">
        <f>'გრანტის საკასო'!E420</f>
        <v>0</v>
      </c>
      <c r="M421" s="99">
        <f>'მიზნ.გრანტის საკასო '!E420-'მიზნ.გრანტის საკასო '!D420</f>
        <v>0</v>
      </c>
      <c r="N421" s="104" t="e">
        <f>'დაზუსტ. ბიუჯ.'!#REF!-'დაზუსტ. ბიუჯ.'!#REF!</f>
        <v>#REF!</v>
      </c>
      <c r="O421" s="87" t="e">
        <f>'დაზუსტ. საკუთ.'!#REF!-'დაზუსტ. საკუთ.'!#REF!</f>
        <v>#REF!</v>
      </c>
      <c r="P421" s="87" t="e">
        <f>'დაზუსტ. ბიუჯ. ფონდ.'!#REF!</f>
        <v>#REF!</v>
      </c>
      <c r="Q421" s="87">
        <f>'გრანტის საკასო'!J420</f>
        <v>0</v>
      </c>
      <c r="R421" s="99">
        <f>'მიზნ.გრანტის საკასო '!J420-'მიზნ.გრანტის საკასო '!I420</f>
        <v>0</v>
      </c>
      <c r="S421" s="104" t="e">
        <f t="shared" si="101"/>
        <v>#REF!</v>
      </c>
      <c r="T421" s="87" t="e">
        <f t="shared" si="105"/>
        <v>#REF!</v>
      </c>
      <c r="U421" s="87" t="e">
        <f t="shared" si="106"/>
        <v>#REF!</v>
      </c>
      <c r="V421" s="87">
        <f t="shared" si="107"/>
        <v>0</v>
      </c>
      <c r="W421" s="99">
        <f t="shared" si="108"/>
        <v>0</v>
      </c>
      <c r="X421" s="91"/>
      <c r="Y421" s="7"/>
      <c r="Z421" s="7">
        <v>0</v>
      </c>
      <c r="AA421" s="7">
        <v>0</v>
      </c>
      <c r="AB421" s="7">
        <v>0</v>
      </c>
    </row>
    <row r="422" spans="1:28" x14ac:dyDescent="0.25">
      <c r="A422" t="e">
        <f t="shared" si="100"/>
        <v>#REF!</v>
      </c>
      <c r="B422" s="5"/>
      <c r="C422" s="6" t="s">
        <v>19</v>
      </c>
      <c r="D422" s="104" t="e">
        <f>'დაზუსტ. ბიუჯ.'!#REF!</f>
        <v>#REF!</v>
      </c>
      <c r="E422" s="87" t="e">
        <f>'დაზუსტ. საკუთ.'!#REF!</f>
        <v>#REF!</v>
      </c>
      <c r="F422" s="87" t="e">
        <f>'დაზუსტ. ბიუჯ. ფონდ.'!#REF!</f>
        <v>#REF!</v>
      </c>
      <c r="G422" s="87">
        <f>'გრანტის საკასო'!D421</f>
        <v>0</v>
      </c>
      <c r="H422" s="87">
        <f>'მიზნ.გრანტის საკასო '!D421</f>
        <v>0</v>
      </c>
      <c r="I422" s="104" t="e">
        <f>'დაზუსტ. ბიუჯ.'!#REF!-'დაზუსტ. ბიუჯ.'!#REF!</f>
        <v>#REF!</v>
      </c>
      <c r="J422" s="87" t="e">
        <f>'დაზუსტ. საკუთ.'!#REF!-'დაზუსტ. საკუთ.'!#REF!</f>
        <v>#REF!</v>
      </c>
      <c r="K422" s="87" t="e">
        <f>'დაზუსტ. ბიუჯ. ფონდ.'!#REF!-'დაზუსტ. ბიუჯ. ფონდ.'!#REF!</f>
        <v>#REF!</v>
      </c>
      <c r="L422" s="87">
        <f>'გრანტის საკასო'!E421</f>
        <v>0</v>
      </c>
      <c r="M422" s="99">
        <f>'მიზნ.გრანტის საკასო '!E421-'მიზნ.გრანტის საკასო '!D421</f>
        <v>0</v>
      </c>
      <c r="N422" s="104" t="e">
        <f>'დაზუსტ. ბიუჯ.'!#REF!-'დაზუსტ. ბიუჯ.'!#REF!</f>
        <v>#REF!</v>
      </c>
      <c r="O422" s="87" t="e">
        <f>'დაზუსტ. საკუთ.'!#REF!-'დაზუსტ. საკუთ.'!#REF!</f>
        <v>#REF!</v>
      </c>
      <c r="P422" s="87" t="e">
        <f>'დაზუსტ. ბიუჯ. ფონდ.'!#REF!</f>
        <v>#REF!</v>
      </c>
      <c r="Q422" s="87">
        <f>'გრანტის საკასო'!J421</f>
        <v>0</v>
      </c>
      <c r="R422" s="99">
        <f>'მიზნ.გრანტის საკასო '!J421-'მიზნ.გრანტის საკასო '!I421</f>
        <v>0</v>
      </c>
      <c r="S422" s="104" t="e">
        <f t="shared" si="101"/>
        <v>#REF!</v>
      </c>
      <c r="T422" s="87" t="e">
        <f t="shared" si="105"/>
        <v>#REF!</v>
      </c>
      <c r="U422" s="87" t="e">
        <f t="shared" si="106"/>
        <v>#REF!</v>
      </c>
      <c r="V422" s="87">
        <f t="shared" si="107"/>
        <v>0</v>
      </c>
      <c r="W422" s="99">
        <f t="shared" si="108"/>
        <v>0</v>
      </c>
      <c r="X422" s="91"/>
      <c r="Y422" s="7"/>
      <c r="Z422" s="7">
        <v>0</v>
      </c>
      <c r="AA422" s="7">
        <v>0</v>
      </c>
      <c r="AB422" s="7">
        <v>0</v>
      </c>
    </row>
    <row r="423" spans="1:28" ht="15.75" thickBot="1" x14ac:dyDescent="0.3">
      <c r="A423" t="e">
        <f t="shared" si="100"/>
        <v>#REF!</v>
      </c>
      <c r="B423" s="11"/>
      <c r="C423" s="12" t="s">
        <v>20</v>
      </c>
      <c r="D423" s="106" t="e">
        <f>'დაზუსტ. ბიუჯ.'!#REF!</f>
        <v>#REF!</v>
      </c>
      <c r="E423" s="89" t="e">
        <f>'დაზუსტ. საკუთ.'!#REF!</f>
        <v>#REF!</v>
      </c>
      <c r="F423" s="89" t="e">
        <f>'დაზუსტ. ბიუჯ. ფონდ.'!#REF!</f>
        <v>#REF!</v>
      </c>
      <c r="G423" s="89">
        <f>'გრანტის საკასო'!D422</f>
        <v>0</v>
      </c>
      <c r="H423" s="89">
        <f>'მიზნ.გრანტის საკასო '!D422</f>
        <v>0</v>
      </c>
      <c r="I423" s="106" t="e">
        <f>'დაზუსტ. ბიუჯ.'!#REF!-'დაზუსტ. ბიუჯ.'!#REF!</f>
        <v>#REF!</v>
      </c>
      <c r="J423" s="89" t="e">
        <f>'დაზუსტ. საკუთ.'!#REF!-'დაზუსტ. საკუთ.'!#REF!</f>
        <v>#REF!</v>
      </c>
      <c r="K423" s="89" t="e">
        <f>'დაზუსტ. ბიუჯ. ფონდ.'!#REF!-'დაზუსტ. ბიუჯ. ფონდ.'!#REF!</f>
        <v>#REF!</v>
      </c>
      <c r="L423" s="89">
        <f>'გრანტის საკასო'!E422</f>
        <v>0</v>
      </c>
      <c r="M423" s="101">
        <f>'მიზნ.გრანტის საკასო '!E422-'მიზნ.გრანტის საკასო '!D422</f>
        <v>0</v>
      </c>
      <c r="N423" s="106" t="e">
        <f>'დაზუსტ. ბიუჯ.'!#REF!-'დაზუსტ. ბიუჯ.'!#REF!</f>
        <v>#REF!</v>
      </c>
      <c r="O423" s="89" t="e">
        <f>'დაზუსტ. საკუთ.'!#REF!-'დაზუსტ. საკუთ.'!#REF!</f>
        <v>#REF!</v>
      </c>
      <c r="P423" s="89" t="e">
        <f>'დაზუსტ. ბიუჯ. ფონდ.'!#REF!</f>
        <v>#REF!</v>
      </c>
      <c r="Q423" s="89">
        <f>'გრანტის საკასო'!J422</f>
        <v>0</v>
      </c>
      <c r="R423" s="101">
        <f>'მიზნ.გრანტის საკასო '!J422-'მიზნ.გრანტის საკასო '!I422</f>
        <v>0</v>
      </c>
      <c r="S423" s="106" t="e">
        <f t="shared" si="101"/>
        <v>#REF!</v>
      </c>
      <c r="T423" s="89" t="e">
        <f t="shared" si="105"/>
        <v>#REF!</v>
      </c>
      <c r="U423" s="89" t="e">
        <f t="shared" si="106"/>
        <v>#REF!</v>
      </c>
      <c r="V423" s="89">
        <f t="shared" si="107"/>
        <v>0</v>
      </c>
      <c r="W423" s="101">
        <f t="shared" si="108"/>
        <v>0</v>
      </c>
      <c r="X423" s="93"/>
      <c r="Y423" s="13"/>
      <c r="Z423" s="13">
        <v>0</v>
      </c>
      <c r="AA423" s="13">
        <v>0</v>
      </c>
      <c r="AB423" s="13">
        <v>0</v>
      </c>
    </row>
    <row r="424" spans="1:28" ht="32.25" customHeight="1" thickTop="1" thickBot="1" x14ac:dyDescent="0.3">
      <c r="A424" t="e">
        <f t="shared" si="100"/>
        <v>#REF!</v>
      </c>
      <c r="B424" s="3" t="s">
        <v>87</v>
      </c>
      <c r="C424" s="4" t="s">
        <v>88</v>
      </c>
      <c r="D424" s="103" t="e">
        <f>'დაზუსტ. ბიუჯ.'!#REF!</f>
        <v>#REF!</v>
      </c>
      <c r="E424" s="86" t="e">
        <f>'დაზუსტ. საკუთ.'!#REF!</f>
        <v>#REF!</v>
      </c>
      <c r="F424" s="86" t="e">
        <f>'დაზუსტ. ბიუჯ. ფონდ.'!#REF!</f>
        <v>#REF!</v>
      </c>
      <c r="G424" s="86">
        <f>'გრანტის საკასო'!D423</f>
        <v>0</v>
      </c>
      <c r="H424" s="86">
        <f>'მიზნ.გრანტის საკასო '!D423</f>
        <v>0</v>
      </c>
      <c r="I424" s="103" t="e">
        <f>'დაზუსტ. ბიუჯ.'!#REF!-'დაზუსტ. ბიუჯ.'!#REF!</f>
        <v>#REF!</v>
      </c>
      <c r="J424" s="86" t="e">
        <f>'დაზუსტ. საკუთ.'!#REF!-'დაზუსტ. საკუთ.'!#REF!</f>
        <v>#REF!</v>
      </c>
      <c r="K424" s="86" t="e">
        <f>'დაზუსტ. ბიუჯ. ფონდ.'!#REF!-'დაზუსტ. ბიუჯ. ფონდ.'!#REF!</f>
        <v>#REF!</v>
      </c>
      <c r="L424" s="86">
        <f>'გრანტის საკასო'!E423</f>
        <v>0</v>
      </c>
      <c r="M424" s="102">
        <f>'მიზნ.გრანტის საკასო '!E423-'მიზნ.გრანტის საკასო '!D423</f>
        <v>0</v>
      </c>
      <c r="N424" s="103" t="e">
        <f>'დაზუსტ. ბიუჯ.'!#REF!-'დაზუსტ. ბიუჯ.'!#REF!</f>
        <v>#REF!</v>
      </c>
      <c r="O424" s="86" t="e">
        <f>'დაზუსტ. საკუთ.'!#REF!-'დაზუსტ. საკუთ.'!#REF!</f>
        <v>#REF!</v>
      </c>
      <c r="P424" s="86" t="e">
        <f>'დაზუსტ. ბიუჯ. ფონდ.'!#REF!</f>
        <v>#REF!</v>
      </c>
      <c r="Q424" s="86">
        <f>'გრანტის საკასო'!J423</f>
        <v>0</v>
      </c>
      <c r="R424" s="102">
        <f>'მიზნ.გრანტის საკასო '!J423-'მიზნ.გრანტის საკასო '!I423</f>
        <v>0</v>
      </c>
      <c r="S424" s="103" t="e">
        <f t="shared" si="101"/>
        <v>#REF!</v>
      </c>
      <c r="T424" s="86" t="e">
        <f t="shared" si="105"/>
        <v>#REF!</v>
      </c>
      <c r="U424" s="86" t="e">
        <f t="shared" si="106"/>
        <v>#REF!</v>
      </c>
      <c r="V424" s="86">
        <f t="shared" si="107"/>
        <v>0</v>
      </c>
      <c r="W424" s="102">
        <f t="shared" si="108"/>
        <v>0</v>
      </c>
      <c r="X424" s="94"/>
      <c r="Y424" s="4"/>
      <c r="Z424" s="4">
        <f t="shared" ref="Z424:AB424" si="111">SUM(Z425,Z433,Z434,Z435)</f>
        <v>0</v>
      </c>
      <c r="AA424" s="4">
        <f t="shared" si="111"/>
        <v>0</v>
      </c>
      <c r="AB424" s="4">
        <f t="shared" si="111"/>
        <v>0</v>
      </c>
    </row>
    <row r="425" spans="1:28" ht="15.75" thickTop="1" x14ac:dyDescent="0.25">
      <c r="A425" t="e">
        <f t="shared" si="100"/>
        <v>#REF!</v>
      </c>
      <c r="B425" s="5"/>
      <c r="C425" s="6" t="s">
        <v>10</v>
      </c>
      <c r="D425" s="104" t="e">
        <f>'დაზუსტ. ბიუჯ.'!#REF!</f>
        <v>#REF!</v>
      </c>
      <c r="E425" s="87" t="e">
        <f>'დაზუსტ. საკუთ.'!#REF!</f>
        <v>#REF!</v>
      </c>
      <c r="F425" s="87" t="e">
        <f>'დაზუსტ. ბიუჯ. ფონდ.'!#REF!</f>
        <v>#REF!</v>
      </c>
      <c r="G425" s="87">
        <f>'გრანტის საკასო'!D424</f>
        <v>0</v>
      </c>
      <c r="H425" s="87">
        <f>'მიზნ.გრანტის საკასო '!D424</f>
        <v>0</v>
      </c>
      <c r="I425" s="104" t="e">
        <f>'დაზუსტ. ბიუჯ.'!#REF!-'დაზუსტ. ბიუჯ.'!#REF!</f>
        <v>#REF!</v>
      </c>
      <c r="J425" s="87" t="e">
        <f>'დაზუსტ. საკუთ.'!#REF!-'დაზუსტ. საკუთ.'!#REF!</f>
        <v>#REF!</v>
      </c>
      <c r="K425" s="87" t="e">
        <f>'დაზუსტ. ბიუჯ. ფონდ.'!#REF!-'დაზუსტ. ბიუჯ. ფონდ.'!#REF!</f>
        <v>#REF!</v>
      </c>
      <c r="L425" s="87">
        <f>'გრანტის საკასო'!E424</f>
        <v>0</v>
      </c>
      <c r="M425" s="99">
        <f>'მიზნ.გრანტის საკასო '!E424-'მიზნ.გრანტის საკასო '!D424</f>
        <v>0</v>
      </c>
      <c r="N425" s="104" t="e">
        <f>'დაზუსტ. ბიუჯ.'!#REF!-'დაზუსტ. ბიუჯ.'!#REF!</f>
        <v>#REF!</v>
      </c>
      <c r="O425" s="87" t="e">
        <f>'დაზუსტ. საკუთ.'!#REF!-'დაზუსტ. საკუთ.'!#REF!</f>
        <v>#REF!</v>
      </c>
      <c r="P425" s="87" t="e">
        <f>'დაზუსტ. ბიუჯ. ფონდ.'!#REF!</f>
        <v>#REF!</v>
      </c>
      <c r="Q425" s="87">
        <f>'გრანტის საკასო'!J424</f>
        <v>0</v>
      </c>
      <c r="R425" s="99">
        <f>'მიზნ.გრანტის საკასო '!J424-'მიზნ.გრანტის საკასო '!I424</f>
        <v>0</v>
      </c>
      <c r="S425" s="104" t="e">
        <f t="shared" si="101"/>
        <v>#REF!</v>
      </c>
      <c r="T425" s="87" t="e">
        <f t="shared" si="105"/>
        <v>#REF!</v>
      </c>
      <c r="U425" s="87" t="e">
        <f t="shared" si="106"/>
        <v>#REF!</v>
      </c>
      <c r="V425" s="87">
        <f t="shared" si="107"/>
        <v>0</v>
      </c>
      <c r="W425" s="99">
        <f t="shared" si="108"/>
        <v>0</v>
      </c>
      <c r="X425" s="91"/>
      <c r="Y425" s="7"/>
      <c r="Z425" s="7">
        <f t="shared" ref="Z425:AB425" si="112">SUM(Z426:Z432)</f>
        <v>0</v>
      </c>
      <c r="AA425" s="7">
        <f t="shared" si="112"/>
        <v>0</v>
      </c>
      <c r="AB425" s="7">
        <f t="shared" si="112"/>
        <v>0</v>
      </c>
    </row>
    <row r="426" spans="1:28" x14ac:dyDescent="0.25">
      <c r="A426" t="e">
        <f t="shared" si="100"/>
        <v>#REF!</v>
      </c>
      <c r="B426" s="8"/>
      <c r="C426" s="9" t="s">
        <v>11</v>
      </c>
      <c r="D426" s="105" t="e">
        <f>'დაზუსტ. ბიუჯ.'!#REF!</f>
        <v>#REF!</v>
      </c>
      <c r="E426" s="88" t="e">
        <f>'დაზუსტ. საკუთ.'!#REF!</f>
        <v>#REF!</v>
      </c>
      <c r="F426" s="88" t="e">
        <f>'დაზუსტ. ბიუჯ. ფონდ.'!#REF!</f>
        <v>#REF!</v>
      </c>
      <c r="G426" s="88">
        <f>'გრანტის საკასო'!D425</f>
        <v>0</v>
      </c>
      <c r="H426" s="88">
        <f>'მიზნ.გრანტის საკასო '!D425</f>
        <v>0</v>
      </c>
      <c r="I426" s="105" t="e">
        <f>'დაზუსტ. ბიუჯ.'!#REF!-'დაზუსტ. ბიუჯ.'!#REF!</f>
        <v>#REF!</v>
      </c>
      <c r="J426" s="88" t="e">
        <f>'დაზუსტ. საკუთ.'!#REF!-'დაზუსტ. საკუთ.'!#REF!</f>
        <v>#REF!</v>
      </c>
      <c r="K426" s="88" t="e">
        <f>'დაზუსტ. ბიუჯ. ფონდ.'!#REF!-'დაზუსტ. ბიუჯ. ფონდ.'!#REF!</f>
        <v>#REF!</v>
      </c>
      <c r="L426" s="88">
        <f>'გრანტის საკასო'!E425</f>
        <v>0</v>
      </c>
      <c r="M426" s="100">
        <f>'მიზნ.გრანტის საკასო '!E425-'მიზნ.გრანტის საკასო '!D425</f>
        <v>0</v>
      </c>
      <c r="N426" s="105" t="e">
        <f>'დაზუსტ. ბიუჯ.'!#REF!-'დაზუსტ. ბიუჯ.'!#REF!</f>
        <v>#REF!</v>
      </c>
      <c r="O426" s="88" t="e">
        <f>'დაზუსტ. საკუთ.'!#REF!-'დაზუსტ. საკუთ.'!#REF!</f>
        <v>#REF!</v>
      </c>
      <c r="P426" s="88" t="e">
        <f>'დაზუსტ. ბიუჯ. ფონდ.'!#REF!</f>
        <v>#REF!</v>
      </c>
      <c r="Q426" s="88">
        <f>'გრანტის საკასო'!J425</f>
        <v>0</v>
      </c>
      <c r="R426" s="100">
        <f>'მიზნ.გრანტის საკასო '!J425-'მიზნ.გრანტის საკასო '!I425</f>
        <v>0</v>
      </c>
      <c r="S426" s="105" t="e">
        <f t="shared" si="101"/>
        <v>#REF!</v>
      </c>
      <c r="T426" s="88" t="e">
        <f t="shared" si="105"/>
        <v>#REF!</v>
      </c>
      <c r="U426" s="88" t="e">
        <f t="shared" si="106"/>
        <v>#REF!</v>
      </c>
      <c r="V426" s="88">
        <f t="shared" si="107"/>
        <v>0</v>
      </c>
      <c r="W426" s="100">
        <f t="shared" si="108"/>
        <v>0</v>
      </c>
      <c r="X426" s="92"/>
      <c r="Y426" s="10"/>
      <c r="Z426" s="10">
        <v>0</v>
      </c>
      <c r="AA426" s="10">
        <v>0</v>
      </c>
      <c r="AB426" s="10">
        <v>0</v>
      </c>
    </row>
    <row r="427" spans="1:28" x14ac:dyDescent="0.25">
      <c r="A427" t="e">
        <f t="shared" si="100"/>
        <v>#REF!</v>
      </c>
      <c r="B427" s="8"/>
      <c r="C427" s="9" t="s">
        <v>12</v>
      </c>
      <c r="D427" s="105" t="e">
        <f>'დაზუსტ. ბიუჯ.'!#REF!</f>
        <v>#REF!</v>
      </c>
      <c r="E427" s="88" t="e">
        <f>'დაზუსტ. საკუთ.'!#REF!</f>
        <v>#REF!</v>
      </c>
      <c r="F427" s="88" t="e">
        <f>'დაზუსტ. ბიუჯ. ფონდ.'!#REF!</f>
        <v>#REF!</v>
      </c>
      <c r="G427" s="88">
        <f>'გრანტის საკასო'!D426</f>
        <v>0</v>
      </c>
      <c r="H427" s="88">
        <f>'მიზნ.გრანტის საკასო '!D426</f>
        <v>0</v>
      </c>
      <c r="I427" s="105" t="e">
        <f>'დაზუსტ. ბიუჯ.'!#REF!-'დაზუსტ. ბიუჯ.'!#REF!</f>
        <v>#REF!</v>
      </c>
      <c r="J427" s="88" t="e">
        <f>'დაზუსტ. საკუთ.'!#REF!-'დაზუსტ. საკუთ.'!#REF!</f>
        <v>#REF!</v>
      </c>
      <c r="K427" s="88" t="e">
        <f>'დაზუსტ. ბიუჯ. ფონდ.'!#REF!-'დაზუსტ. ბიუჯ. ფონდ.'!#REF!</f>
        <v>#REF!</v>
      </c>
      <c r="L427" s="88">
        <f>'გრანტის საკასო'!E426</f>
        <v>0</v>
      </c>
      <c r="M427" s="100">
        <f>'მიზნ.გრანტის საკასო '!E426-'მიზნ.გრანტის საკასო '!D426</f>
        <v>0</v>
      </c>
      <c r="N427" s="105" t="e">
        <f>'დაზუსტ. ბიუჯ.'!#REF!-'დაზუსტ. ბიუჯ.'!#REF!</f>
        <v>#REF!</v>
      </c>
      <c r="O427" s="88" t="e">
        <f>'დაზუსტ. საკუთ.'!#REF!-'დაზუსტ. საკუთ.'!#REF!</f>
        <v>#REF!</v>
      </c>
      <c r="P427" s="88" t="e">
        <f>'დაზუსტ. ბიუჯ. ფონდ.'!#REF!</f>
        <v>#REF!</v>
      </c>
      <c r="Q427" s="88">
        <f>'გრანტის საკასო'!J426</f>
        <v>0</v>
      </c>
      <c r="R427" s="100">
        <f>'მიზნ.გრანტის საკასო '!J426-'მიზნ.გრანტის საკასო '!I426</f>
        <v>0</v>
      </c>
      <c r="S427" s="105" t="e">
        <f t="shared" si="101"/>
        <v>#REF!</v>
      </c>
      <c r="T427" s="88" t="e">
        <f t="shared" si="105"/>
        <v>#REF!</v>
      </c>
      <c r="U427" s="88" t="e">
        <f t="shared" si="106"/>
        <v>#REF!</v>
      </c>
      <c r="V427" s="88">
        <f t="shared" si="107"/>
        <v>0</v>
      </c>
      <c r="W427" s="100">
        <f t="shared" si="108"/>
        <v>0</v>
      </c>
      <c r="X427" s="92"/>
      <c r="Y427" s="10"/>
      <c r="Z427" s="10">
        <v>0</v>
      </c>
      <c r="AA427" s="10">
        <v>0</v>
      </c>
      <c r="AB427" s="10">
        <v>0</v>
      </c>
    </row>
    <row r="428" spans="1:28" x14ac:dyDescent="0.25">
      <c r="A428" t="e">
        <f t="shared" si="100"/>
        <v>#REF!</v>
      </c>
      <c r="B428" s="8"/>
      <c r="C428" s="9" t="s">
        <v>13</v>
      </c>
      <c r="D428" s="105" t="e">
        <f>'დაზუსტ. ბიუჯ.'!#REF!</f>
        <v>#REF!</v>
      </c>
      <c r="E428" s="88" t="e">
        <f>'დაზუსტ. საკუთ.'!#REF!</f>
        <v>#REF!</v>
      </c>
      <c r="F428" s="88" t="e">
        <f>'დაზუსტ. ბიუჯ. ფონდ.'!#REF!</f>
        <v>#REF!</v>
      </c>
      <c r="G428" s="88">
        <f>'გრანტის საკასო'!D427</f>
        <v>0</v>
      </c>
      <c r="H428" s="88">
        <f>'მიზნ.გრანტის საკასო '!D427</f>
        <v>0</v>
      </c>
      <c r="I428" s="105" t="e">
        <f>'დაზუსტ. ბიუჯ.'!#REF!-'დაზუსტ. ბიუჯ.'!#REF!</f>
        <v>#REF!</v>
      </c>
      <c r="J428" s="88" t="e">
        <f>'დაზუსტ. საკუთ.'!#REF!-'დაზუსტ. საკუთ.'!#REF!</f>
        <v>#REF!</v>
      </c>
      <c r="K428" s="88" t="e">
        <f>'დაზუსტ. ბიუჯ. ფონდ.'!#REF!-'დაზუსტ. ბიუჯ. ფონდ.'!#REF!</f>
        <v>#REF!</v>
      </c>
      <c r="L428" s="88">
        <f>'გრანტის საკასო'!E427</f>
        <v>0</v>
      </c>
      <c r="M428" s="100">
        <f>'მიზნ.გრანტის საკასო '!E427-'მიზნ.გრანტის საკასო '!D427</f>
        <v>0</v>
      </c>
      <c r="N428" s="105" t="e">
        <f>'დაზუსტ. ბიუჯ.'!#REF!-'დაზუსტ. ბიუჯ.'!#REF!</f>
        <v>#REF!</v>
      </c>
      <c r="O428" s="88" t="e">
        <f>'დაზუსტ. საკუთ.'!#REF!-'დაზუსტ. საკუთ.'!#REF!</f>
        <v>#REF!</v>
      </c>
      <c r="P428" s="88" t="e">
        <f>'დაზუსტ. ბიუჯ. ფონდ.'!#REF!</f>
        <v>#REF!</v>
      </c>
      <c r="Q428" s="88">
        <f>'გრანტის საკასო'!J427</f>
        <v>0</v>
      </c>
      <c r="R428" s="100">
        <f>'მიზნ.გრანტის საკასო '!J427-'მიზნ.გრანტის საკასო '!I427</f>
        <v>0</v>
      </c>
      <c r="S428" s="105" t="e">
        <f t="shared" si="101"/>
        <v>#REF!</v>
      </c>
      <c r="T428" s="88" t="e">
        <f t="shared" si="105"/>
        <v>#REF!</v>
      </c>
      <c r="U428" s="88" t="e">
        <f t="shared" si="106"/>
        <v>#REF!</v>
      </c>
      <c r="V428" s="88">
        <f t="shared" si="107"/>
        <v>0</v>
      </c>
      <c r="W428" s="100">
        <f t="shared" si="108"/>
        <v>0</v>
      </c>
      <c r="X428" s="92"/>
      <c r="Y428" s="10"/>
      <c r="Z428" s="10">
        <v>0</v>
      </c>
      <c r="AA428" s="10">
        <v>0</v>
      </c>
      <c r="AB428" s="10">
        <v>0</v>
      </c>
    </row>
    <row r="429" spans="1:28" x14ac:dyDescent="0.25">
      <c r="A429" t="e">
        <f t="shared" si="100"/>
        <v>#REF!</v>
      </c>
      <c r="B429" s="8"/>
      <c r="C429" s="9" t="s">
        <v>14</v>
      </c>
      <c r="D429" s="105" t="e">
        <f>'დაზუსტ. ბიუჯ.'!#REF!</f>
        <v>#REF!</v>
      </c>
      <c r="E429" s="88" t="e">
        <f>'დაზუსტ. საკუთ.'!#REF!</f>
        <v>#REF!</v>
      </c>
      <c r="F429" s="88" t="e">
        <f>'დაზუსტ. ბიუჯ. ფონდ.'!#REF!</f>
        <v>#REF!</v>
      </c>
      <c r="G429" s="88">
        <f>'გრანტის საკასო'!D428</f>
        <v>0</v>
      </c>
      <c r="H429" s="88">
        <f>'მიზნ.გრანტის საკასო '!D428</f>
        <v>0</v>
      </c>
      <c r="I429" s="105" t="e">
        <f>'დაზუსტ. ბიუჯ.'!#REF!-'დაზუსტ. ბიუჯ.'!#REF!</f>
        <v>#REF!</v>
      </c>
      <c r="J429" s="88" t="e">
        <f>'დაზუსტ. საკუთ.'!#REF!-'დაზუსტ. საკუთ.'!#REF!</f>
        <v>#REF!</v>
      </c>
      <c r="K429" s="88" t="e">
        <f>'დაზუსტ. ბიუჯ. ფონდ.'!#REF!-'დაზუსტ. ბიუჯ. ფონდ.'!#REF!</f>
        <v>#REF!</v>
      </c>
      <c r="L429" s="88">
        <f>'გრანტის საკასო'!E428</f>
        <v>0</v>
      </c>
      <c r="M429" s="100">
        <f>'მიზნ.გრანტის საკასო '!E428-'მიზნ.გრანტის საკასო '!D428</f>
        <v>0</v>
      </c>
      <c r="N429" s="105" t="e">
        <f>'დაზუსტ. ბიუჯ.'!#REF!-'დაზუსტ. ბიუჯ.'!#REF!</f>
        <v>#REF!</v>
      </c>
      <c r="O429" s="88" t="e">
        <f>'დაზუსტ. საკუთ.'!#REF!-'დაზუსტ. საკუთ.'!#REF!</f>
        <v>#REF!</v>
      </c>
      <c r="P429" s="88" t="e">
        <f>'დაზუსტ. ბიუჯ. ფონდ.'!#REF!</f>
        <v>#REF!</v>
      </c>
      <c r="Q429" s="88">
        <f>'გრანტის საკასო'!J428</f>
        <v>0</v>
      </c>
      <c r="R429" s="100">
        <f>'მიზნ.გრანტის საკასო '!J428-'მიზნ.გრანტის საკასო '!I428</f>
        <v>0</v>
      </c>
      <c r="S429" s="105" t="e">
        <f t="shared" si="101"/>
        <v>#REF!</v>
      </c>
      <c r="T429" s="88" t="e">
        <f t="shared" si="105"/>
        <v>#REF!</v>
      </c>
      <c r="U429" s="88" t="e">
        <f t="shared" si="106"/>
        <v>#REF!</v>
      </c>
      <c r="V429" s="88">
        <f t="shared" si="107"/>
        <v>0</v>
      </c>
      <c r="W429" s="100">
        <f t="shared" si="108"/>
        <v>0</v>
      </c>
      <c r="X429" s="92"/>
      <c r="Y429" s="10"/>
      <c r="Z429" s="10">
        <v>0</v>
      </c>
      <c r="AA429" s="10">
        <v>0</v>
      </c>
      <c r="AB429" s="10">
        <v>0</v>
      </c>
    </row>
    <row r="430" spans="1:28" x14ac:dyDescent="0.25">
      <c r="A430" t="e">
        <f t="shared" si="100"/>
        <v>#REF!</v>
      </c>
      <c r="B430" s="8"/>
      <c r="C430" s="9" t="s">
        <v>15</v>
      </c>
      <c r="D430" s="105" t="e">
        <f>'დაზუსტ. ბიუჯ.'!#REF!</f>
        <v>#REF!</v>
      </c>
      <c r="E430" s="88" t="e">
        <f>'დაზუსტ. საკუთ.'!#REF!</f>
        <v>#REF!</v>
      </c>
      <c r="F430" s="88" t="e">
        <f>'დაზუსტ. ბიუჯ. ფონდ.'!#REF!</f>
        <v>#REF!</v>
      </c>
      <c r="G430" s="88">
        <f>'გრანტის საკასო'!D429</f>
        <v>0</v>
      </c>
      <c r="H430" s="88">
        <f>'მიზნ.გრანტის საკასო '!D429</f>
        <v>0</v>
      </c>
      <c r="I430" s="105" t="e">
        <f>'დაზუსტ. ბიუჯ.'!#REF!-'დაზუსტ. ბიუჯ.'!#REF!</f>
        <v>#REF!</v>
      </c>
      <c r="J430" s="88" t="e">
        <f>'დაზუსტ. საკუთ.'!#REF!-'დაზუსტ. საკუთ.'!#REF!</f>
        <v>#REF!</v>
      </c>
      <c r="K430" s="88" t="e">
        <f>'დაზუსტ. ბიუჯ. ფონდ.'!#REF!-'დაზუსტ. ბიუჯ. ფონდ.'!#REF!</f>
        <v>#REF!</v>
      </c>
      <c r="L430" s="88">
        <f>'გრანტის საკასო'!E429</f>
        <v>0</v>
      </c>
      <c r="M430" s="100">
        <f>'მიზნ.გრანტის საკასო '!E429-'მიზნ.გრანტის საკასო '!D429</f>
        <v>0</v>
      </c>
      <c r="N430" s="105" t="e">
        <f>'დაზუსტ. ბიუჯ.'!#REF!-'დაზუსტ. ბიუჯ.'!#REF!</f>
        <v>#REF!</v>
      </c>
      <c r="O430" s="88" t="e">
        <f>'დაზუსტ. საკუთ.'!#REF!-'დაზუსტ. საკუთ.'!#REF!</f>
        <v>#REF!</v>
      </c>
      <c r="P430" s="88" t="e">
        <f>'დაზუსტ. ბიუჯ. ფონდ.'!#REF!</f>
        <v>#REF!</v>
      </c>
      <c r="Q430" s="88">
        <f>'გრანტის საკასო'!J429</f>
        <v>0</v>
      </c>
      <c r="R430" s="100">
        <f>'მიზნ.გრანტის საკასო '!J429-'მიზნ.გრანტის საკასო '!I429</f>
        <v>0</v>
      </c>
      <c r="S430" s="105" t="e">
        <f t="shared" si="101"/>
        <v>#REF!</v>
      </c>
      <c r="T430" s="88" t="e">
        <f t="shared" si="105"/>
        <v>#REF!</v>
      </c>
      <c r="U430" s="88" t="e">
        <f t="shared" si="106"/>
        <v>#REF!</v>
      </c>
      <c r="V430" s="88">
        <f t="shared" si="107"/>
        <v>0</v>
      </c>
      <c r="W430" s="100">
        <f t="shared" si="108"/>
        <v>0</v>
      </c>
      <c r="X430" s="92"/>
      <c r="Y430" s="10"/>
      <c r="Z430" s="10">
        <v>0</v>
      </c>
      <c r="AA430" s="10">
        <v>0</v>
      </c>
      <c r="AB430" s="10">
        <v>0</v>
      </c>
    </row>
    <row r="431" spans="1:28" x14ac:dyDescent="0.25">
      <c r="A431" t="e">
        <f t="shared" si="100"/>
        <v>#REF!</v>
      </c>
      <c r="B431" s="8"/>
      <c r="C431" s="9" t="s">
        <v>16</v>
      </c>
      <c r="D431" s="105" t="e">
        <f>'დაზუსტ. ბიუჯ.'!#REF!</f>
        <v>#REF!</v>
      </c>
      <c r="E431" s="88" t="e">
        <f>'დაზუსტ. საკუთ.'!#REF!</f>
        <v>#REF!</v>
      </c>
      <c r="F431" s="88" t="e">
        <f>'დაზუსტ. ბიუჯ. ფონდ.'!#REF!</f>
        <v>#REF!</v>
      </c>
      <c r="G431" s="88">
        <f>'გრანტის საკასო'!D430</f>
        <v>0</v>
      </c>
      <c r="H431" s="88">
        <f>'მიზნ.გრანტის საკასო '!D430</f>
        <v>0</v>
      </c>
      <c r="I431" s="105" t="e">
        <f>'დაზუსტ. ბიუჯ.'!#REF!-'დაზუსტ. ბიუჯ.'!#REF!</f>
        <v>#REF!</v>
      </c>
      <c r="J431" s="88" t="e">
        <f>'დაზუსტ. საკუთ.'!#REF!-'დაზუსტ. საკუთ.'!#REF!</f>
        <v>#REF!</v>
      </c>
      <c r="K431" s="88" t="e">
        <f>'დაზუსტ. ბიუჯ. ფონდ.'!#REF!-'დაზუსტ. ბიუჯ. ფონდ.'!#REF!</f>
        <v>#REF!</v>
      </c>
      <c r="L431" s="88">
        <f>'გრანტის საკასო'!E430</f>
        <v>0</v>
      </c>
      <c r="M431" s="100">
        <f>'მიზნ.გრანტის საკასო '!E430-'მიზნ.გრანტის საკასო '!D430</f>
        <v>0</v>
      </c>
      <c r="N431" s="105" t="e">
        <f>'დაზუსტ. ბიუჯ.'!#REF!-'დაზუსტ. ბიუჯ.'!#REF!</f>
        <v>#REF!</v>
      </c>
      <c r="O431" s="88" t="e">
        <f>'დაზუსტ. საკუთ.'!#REF!-'დაზუსტ. საკუთ.'!#REF!</f>
        <v>#REF!</v>
      </c>
      <c r="P431" s="88" t="e">
        <f>'დაზუსტ. ბიუჯ. ფონდ.'!#REF!</f>
        <v>#REF!</v>
      </c>
      <c r="Q431" s="88">
        <f>'გრანტის საკასო'!J430</f>
        <v>0</v>
      </c>
      <c r="R431" s="100">
        <f>'მიზნ.გრანტის საკასო '!J430-'მიზნ.გრანტის საკასო '!I430</f>
        <v>0</v>
      </c>
      <c r="S431" s="105" t="e">
        <f t="shared" si="101"/>
        <v>#REF!</v>
      </c>
      <c r="T431" s="88" t="e">
        <f t="shared" si="105"/>
        <v>#REF!</v>
      </c>
      <c r="U431" s="88" t="e">
        <f t="shared" si="106"/>
        <v>#REF!</v>
      </c>
      <c r="V431" s="88">
        <f t="shared" si="107"/>
        <v>0</v>
      </c>
      <c r="W431" s="100">
        <f t="shared" si="108"/>
        <v>0</v>
      </c>
      <c r="X431" s="92"/>
      <c r="Y431" s="10"/>
      <c r="Z431" s="10">
        <v>0</v>
      </c>
      <c r="AA431" s="10">
        <v>0</v>
      </c>
      <c r="AB431" s="10">
        <v>0</v>
      </c>
    </row>
    <row r="432" spans="1:28" x14ac:dyDescent="0.25">
      <c r="A432" t="e">
        <f t="shared" si="100"/>
        <v>#REF!</v>
      </c>
      <c r="B432" s="8"/>
      <c r="C432" s="9" t="s">
        <v>17</v>
      </c>
      <c r="D432" s="105" t="e">
        <f>'დაზუსტ. ბიუჯ.'!#REF!</f>
        <v>#REF!</v>
      </c>
      <c r="E432" s="88" t="e">
        <f>'დაზუსტ. საკუთ.'!#REF!</f>
        <v>#REF!</v>
      </c>
      <c r="F432" s="88" t="e">
        <f>'დაზუსტ. ბიუჯ. ფონდ.'!#REF!</f>
        <v>#REF!</v>
      </c>
      <c r="G432" s="88">
        <f>'გრანტის საკასო'!D431</f>
        <v>0</v>
      </c>
      <c r="H432" s="88">
        <f>'მიზნ.გრანტის საკასო '!D431</f>
        <v>0</v>
      </c>
      <c r="I432" s="105" t="e">
        <f>'დაზუსტ. ბიუჯ.'!#REF!-'დაზუსტ. ბიუჯ.'!#REF!</f>
        <v>#REF!</v>
      </c>
      <c r="J432" s="88" t="e">
        <f>'დაზუსტ. საკუთ.'!#REF!-'დაზუსტ. საკუთ.'!#REF!</f>
        <v>#REF!</v>
      </c>
      <c r="K432" s="88" t="e">
        <f>'დაზუსტ. ბიუჯ. ფონდ.'!#REF!-'დაზუსტ. ბიუჯ. ფონდ.'!#REF!</f>
        <v>#REF!</v>
      </c>
      <c r="L432" s="88">
        <f>'გრანტის საკასო'!E431</f>
        <v>0</v>
      </c>
      <c r="M432" s="100">
        <f>'მიზნ.გრანტის საკასო '!E431-'მიზნ.გრანტის საკასო '!D431</f>
        <v>0</v>
      </c>
      <c r="N432" s="105" t="e">
        <f>'დაზუსტ. ბიუჯ.'!#REF!-'დაზუსტ. ბიუჯ.'!#REF!</f>
        <v>#REF!</v>
      </c>
      <c r="O432" s="88" t="e">
        <f>'დაზუსტ. საკუთ.'!#REF!-'დაზუსტ. საკუთ.'!#REF!</f>
        <v>#REF!</v>
      </c>
      <c r="P432" s="88" t="e">
        <f>'დაზუსტ. ბიუჯ. ფონდ.'!#REF!</f>
        <v>#REF!</v>
      </c>
      <c r="Q432" s="88">
        <f>'გრანტის საკასო'!J431</f>
        <v>0</v>
      </c>
      <c r="R432" s="100">
        <f>'მიზნ.გრანტის საკასო '!J431-'მიზნ.გრანტის საკასო '!I431</f>
        <v>0</v>
      </c>
      <c r="S432" s="105" t="e">
        <f t="shared" si="101"/>
        <v>#REF!</v>
      </c>
      <c r="T432" s="88" t="e">
        <f t="shared" si="105"/>
        <v>#REF!</v>
      </c>
      <c r="U432" s="88" t="e">
        <f t="shared" si="106"/>
        <v>#REF!</v>
      </c>
      <c r="V432" s="88">
        <f t="shared" si="107"/>
        <v>0</v>
      </c>
      <c r="W432" s="100">
        <f t="shared" si="108"/>
        <v>0</v>
      </c>
      <c r="X432" s="92"/>
      <c r="Y432" s="10"/>
      <c r="Z432" s="10">
        <v>0</v>
      </c>
      <c r="AA432" s="10">
        <v>0</v>
      </c>
      <c r="AB432" s="10">
        <v>0</v>
      </c>
    </row>
    <row r="433" spans="1:28" x14ac:dyDescent="0.25">
      <c r="A433" t="e">
        <f t="shared" si="100"/>
        <v>#REF!</v>
      </c>
      <c r="B433" s="5"/>
      <c r="C433" s="6" t="s">
        <v>18</v>
      </c>
      <c r="D433" s="104" t="e">
        <f>'დაზუსტ. ბიუჯ.'!#REF!</f>
        <v>#REF!</v>
      </c>
      <c r="E433" s="87" t="e">
        <f>'დაზუსტ. საკუთ.'!#REF!</f>
        <v>#REF!</v>
      </c>
      <c r="F433" s="87" t="e">
        <f>'დაზუსტ. ბიუჯ. ფონდ.'!#REF!</f>
        <v>#REF!</v>
      </c>
      <c r="G433" s="87">
        <f>'გრანტის საკასო'!D432</f>
        <v>0</v>
      </c>
      <c r="H433" s="87">
        <f>'მიზნ.გრანტის საკასო '!D432</f>
        <v>0</v>
      </c>
      <c r="I433" s="104" t="e">
        <f>'დაზუსტ. ბიუჯ.'!#REF!-'დაზუსტ. ბიუჯ.'!#REF!</f>
        <v>#REF!</v>
      </c>
      <c r="J433" s="87" t="e">
        <f>'დაზუსტ. საკუთ.'!#REF!-'დაზუსტ. საკუთ.'!#REF!</f>
        <v>#REF!</v>
      </c>
      <c r="K433" s="87" t="e">
        <f>'დაზუსტ. ბიუჯ. ფონდ.'!#REF!-'დაზუსტ. ბიუჯ. ფონდ.'!#REF!</f>
        <v>#REF!</v>
      </c>
      <c r="L433" s="87">
        <f>'გრანტის საკასო'!E432</f>
        <v>0</v>
      </c>
      <c r="M433" s="99">
        <f>'მიზნ.გრანტის საკასო '!E432-'მიზნ.გრანტის საკასო '!D432</f>
        <v>0</v>
      </c>
      <c r="N433" s="104" t="e">
        <f>'დაზუსტ. ბიუჯ.'!#REF!-'დაზუსტ. ბიუჯ.'!#REF!</f>
        <v>#REF!</v>
      </c>
      <c r="O433" s="87" t="e">
        <f>'დაზუსტ. საკუთ.'!#REF!-'დაზუსტ. საკუთ.'!#REF!</f>
        <v>#REF!</v>
      </c>
      <c r="P433" s="87" t="e">
        <f>'დაზუსტ. ბიუჯ. ფონდ.'!#REF!</f>
        <v>#REF!</v>
      </c>
      <c r="Q433" s="87">
        <f>'გრანტის საკასო'!J432</f>
        <v>0</v>
      </c>
      <c r="R433" s="99">
        <f>'მიზნ.გრანტის საკასო '!J432-'მიზნ.გრანტის საკასო '!I432</f>
        <v>0</v>
      </c>
      <c r="S433" s="104" t="e">
        <f t="shared" si="101"/>
        <v>#REF!</v>
      </c>
      <c r="T433" s="87" t="e">
        <f t="shared" si="105"/>
        <v>#REF!</v>
      </c>
      <c r="U433" s="87" t="e">
        <f t="shared" si="106"/>
        <v>#REF!</v>
      </c>
      <c r="V433" s="87">
        <f t="shared" si="107"/>
        <v>0</v>
      </c>
      <c r="W433" s="99">
        <f t="shared" si="108"/>
        <v>0</v>
      </c>
      <c r="X433" s="91"/>
      <c r="Y433" s="7"/>
      <c r="Z433" s="7">
        <v>0</v>
      </c>
      <c r="AA433" s="7">
        <v>0</v>
      </c>
      <c r="AB433" s="7">
        <v>0</v>
      </c>
    </row>
    <row r="434" spans="1:28" x14ac:dyDescent="0.25">
      <c r="A434" t="e">
        <f t="shared" si="100"/>
        <v>#REF!</v>
      </c>
      <c r="B434" s="5"/>
      <c r="C434" s="6" t="s">
        <v>19</v>
      </c>
      <c r="D434" s="104" t="e">
        <f>'დაზუსტ. ბიუჯ.'!#REF!</f>
        <v>#REF!</v>
      </c>
      <c r="E434" s="87" t="e">
        <f>'დაზუსტ. საკუთ.'!#REF!</f>
        <v>#REF!</v>
      </c>
      <c r="F434" s="87" t="e">
        <f>'დაზუსტ. ბიუჯ. ფონდ.'!#REF!</f>
        <v>#REF!</v>
      </c>
      <c r="G434" s="87">
        <f>'გრანტის საკასო'!D433</f>
        <v>0</v>
      </c>
      <c r="H434" s="87">
        <f>'მიზნ.გრანტის საკასო '!D433</f>
        <v>0</v>
      </c>
      <c r="I434" s="104" t="e">
        <f>'დაზუსტ. ბიუჯ.'!#REF!-'დაზუსტ. ბიუჯ.'!#REF!</f>
        <v>#REF!</v>
      </c>
      <c r="J434" s="87" t="e">
        <f>'დაზუსტ. საკუთ.'!#REF!-'დაზუსტ. საკუთ.'!#REF!</f>
        <v>#REF!</v>
      </c>
      <c r="K434" s="87" t="e">
        <f>'დაზუსტ. ბიუჯ. ფონდ.'!#REF!-'დაზუსტ. ბიუჯ. ფონდ.'!#REF!</f>
        <v>#REF!</v>
      </c>
      <c r="L434" s="87">
        <f>'გრანტის საკასო'!E433</f>
        <v>0</v>
      </c>
      <c r="M434" s="99">
        <f>'მიზნ.გრანტის საკასო '!E433-'მიზნ.გრანტის საკასო '!D433</f>
        <v>0</v>
      </c>
      <c r="N434" s="104" t="e">
        <f>'დაზუსტ. ბიუჯ.'!#REF!-'დაზუსტ. ბიუჯ.'!#REF!</f>
        <v>#REF!</v>
      </c>
      <c r="O434" s="87" t="e">
        <f>'დაზუსტ. საკუთ.'!#REF!-'დაზუსტ. საკუთ.'!#REF!</f>
        <v>#REF!</v>
      </c>
      <c r="P434" s="87" t="e">
        <f>'დაზუსტ. ბიუჯ. ფონდ.'!#REF!</f>
        <v>#REF!</v>
      </c>
      <c r="Q434" s="87">
        <f>'გრანტის საკასო'!J433</f>
        <v>0</v>
      </c>
      <c r="R434" s="99">
        <f>'მიზნ.გრანტის საკასო '!J433-'მიზნ.გრანტის საკასო '!I433</f>
        <v>0</v>
      </c>
      <c r="S434" s="104" t="e">
        <f t="shared" si="101"/>
        <v>#REF!</v>
      </c>
      <c r="T434" s="87" t="e">
        <f t="shared" si="105"/>
        <v>#REF!</v>
      </c>
      <c r="U434" s="87" t="e">
        <f t="shared" si="106"/>
        <v>#REF!</v>
      </c>
      <c r="V434" s="87">
        <f t="shared" si="107"/>
        <v>0</v>
      </c>
      <c r="W434" s="99">
        <f t="shared" si="108"/>
        <v>0</v>
      </c>
      <c r="X434" s="91"/>
      <c r="Y434" s="7"/>
      <c r="Z434" s="7">
        <v>0</v>
      </c>
      <c r="AA434" s="7">
        <v>0</v>
      </c>
      <c r="AB434" s="7">
        <v>0</v>
      </c>
    </row>
    <row r="435" spans="1:28" ht="15.75" thickBot="1" x14ac:dyDescent="0.3">
      <c r="A435" t="e">
        <f t="shared" si="100"/>
        <v>#REF!</v>
      </c>
      <c r="B435" s="11"/>
      <c r="C435" s="12" t="s">
        <v>20</v>
      </c>
      <c r="D435" s="106" t="e">
        <f>'დაზუსტ. ბიუჯ.'!#REF!</f>
        <v>#REF!</v>
      </c>
      <c r="E435" s="89" t="e">
        <f>'დაზუსტ. საკუთ.'!#REF!</f>
        <v>#REF!</v>
      </c>
      <c r="F435" s="89" t="e">
        <f>'დაზუსტ. ბიუჯ. ფონდ.'!#REF!</f>
        <v>#REF!</v>
      </c>
      <c r="G435" s="89">
        <f>'გრანტის საკასო'!D434</f>
        <v>0</v>
      </c>
      <c r="H435" s="89">
        <f>'მიზნ.გრანტის საკასო '!D434</f>
        <v>0</v>
      </c>
      <c r="I435" s="106" t="e">
        <f>'დაზუსტ. ბიუჯ.'!#REF!-'დაზუსტ. ბიუჯ.'!#REF!</f>
        <v>#REF!</v>
      </c>
      <c r="J435" s="89" t="e">
        <f>'დაზუსტ. საკუთ.'!#REF!-'დაზუსტ. საკუთ.'!#REF!</f>
        <v>#REF!</v>
      </c>
      <c r="K435" s="89" t="e">
        <f>'დაზუსტ. ბიუჯ. ფონდ.'!#REF!-'დაზუსტ. ბიუჯ. ფონდ.'!#REF!</f>
        <v>#REF!</v>
      </c>
      <c r="L435" s="89">
        <f>'გრანტის საკასო'!E434</f>
        <v>0</v>
      </c>
      <c r="M435" s="101">
        <f>'მიზნ.გრანტის საკასო '!E434-'მიზნ.გრანტის საკასო '!D434</f>
        <v>0</v>
      </c>
      <c r="N435" s="106" t="e">
        <f>'დაზუსტ. ბიუჯ.'!#REF!-'დაზუსტ. ბიუჯ.'!#REF!</f>
        <v>#REF!</v>
      </c>
      <c r="O435" s="89" t="e">
        <f>'დაზუსტ. საკუთ.'!#REF!-'დაზუსტ. საკუთ.'!#REF!</f>
        <v>#REF!</v>
      </c>
      <c r="P435" s="89" t="e">
        <f>'დაზუსტ. ბიუჯ. ფონდ.'!#REF!</f>
        <v>#REF!</v>
      </c>
      <c r="Q435" s="89">
        <f>'გრანტის საკასო'!J434</f>
        <v>0</v>
      </c>
      <c r="R435" s="101">
        <f>'მიზნ.გრანტის საკასო '!J434-'მიზნ.გრანტის საკასო '!I434</f>
        <v>0</v>
      </c>
      <c r="S435" s="106" t="e">
        <f t="shared" si="101"/>
        <v>#REF!</v>
      </c>
      <c r="T435" s="89" t="e">
        <f t="shared" si="105"/>
        <v>#REF!</v>
      </c>
      <c r="U435" s="89" t="e">
        <f t="shared" si="106"/>
        <v>#REF!</v>
      </c>
      <c r="V435" s="89">
        <f t="shared" si="107"/>
        <v>0</v>
      </c>
      <c r="W435" s="101">
        <f t="shared" si="108"/>
        <v>0</v>
      </c>
      <c r="X435" s="93"/>
      <c r="Y435" s="13"/>
      <c r="Z435" s="13">
        <v>0</v>
      </c>
      <c r="AA435" s="13">
        <v>0</v>
      </c>
      <c r="AB435" s="13">
        <v>0</v>
      </c>
    </row>
    <row r="436" spans="1:28" ht="31.5" thickTop="1" thickBot="1" x14ac:dyDescent="0.3">
      <c r="A436" t="e">
        <f t="shared" si="100"/>
        <v>#REF!</v>
      </c>
      <c r="B436" s="3" t="s">
        <v>89</v>
      </c>
      <c r="C436" s="15" t="s">
        <v>90</v>
      </c>
      <c r="D436" s="103" t="e">
        <f>'დაზუსტ. ბიუჯ.'!#REF!</f>
        <v>#REF!</v>
      </c>
      <c r="E436" s="86" t="e">
        <f>'დაზუსტ. საკუთ.'!#REF!</f>
        <v>#REF!</v>
      </c>
      <c r="F436" s="86" t="e">
        <f>'დაზუსტ. ბიუჯ. ფონდ.'!#REF!</f>
        <v>#REF!</v>
      </c>
      <c r="G436" s="86">
        <f>'გრანტის საკასო'!D435</f>
        <v>0</v>
      </c>
      <c r="H436" s="86">
        <f>'მიზნ.გრანტის საკასო '!D435</f>
        <v>0</v>
      </c>
      <c r="I436" s="103" t="e">
        <f>'დაზუსტ. ბიუჯ.'!#REF!-'დაზუსტ. ბიუჯ.'!#REF!</f>
        <v>#REF!</v>
      </c>
      <c r="J436" s="86" t="e">
        <f>'დაზუსტ. საკუთ.'!#REF!-'დაზუსტ. საკუთ.'!#REF!</f>
        <v>#REF!</v>
      </c>
      <c r="K436" s="86" t="e">
        <f>'დაზუსტ. ბიუჯ. ფონდ.'!#REF!-'დაზუსტ. ბიუჯ. ფონდ.'!#REF!</f>
        <v>#REF!</v>
      </c>
      <c r="L436" s="86">
        <f>'გრანტის საკასო'!E435</f>
        <v>0</v>
      </c>
      <c r="M436" s="102">
        <f>'მიზნ.გრანტის საკასო '!E435-'მიზნ.გრანტის საკასო '!D435</f>
        <v>0</v>
      </c>
      <c r="N436" s="103" t="e">
        <f>'დაზუსტ. ბიუჯ.'!#REF!-'დაზუსტ. ბიუჯ.'!#REF!</f>
        <v>#REF!</v>
      </c>
      <c r="O436" s="86" t="e">
        <f>'დაზუსტ. საკუთ.'!#REF!-'დაზუსტ. საკუთ.'!#REF!</f>
        <v>#REF!</v>
      </c>
      <c r="P436" s="86" t="e">
        <f>'დაზუსტ. ბიუჯ. ფონდ.'!#REF!</f>
        <v>#REF!</v>
      </c>
      <c r="Q436" s="86">
        <f>'გრანტის საკასო'!J435</f>
        <v>0</v>
      </c>
      <c r="R436" s="102">
        <f>'მიზნ.გრანტის საკასო '!J435-'მიზნ.გრანტის საკასო '!I435</f>
        <v>0</v>
      </c>
      <c r="S436" s="103" t="e">
        <f t="shared" si="101"/>
        <v>#REF!</v>
      </c>
      <c r="T436" s="86" t="e">
        <f t="shared" si="105"/>
        <v>#REF!</v>
      </c>
      <c r="U436" s="86" t="e">
        <f t="shared" si="106"/>
        <v>#REF!</v>
      </c>
      <c r="V436" s="86">
        <f t="shared" si="107"/>
        <v>0</v>
      </c>
      <c r="W436" s="102">
        <f t="shared" si="108"/>
        <v>0</v>
      </c>
      <c r="X436" s="94"/>
      <c r="Y436" s="4"/>
      <c r="Z436" s="4">
        <f t="shared" ref="Z436:AB436" si="113">SUM(Z437,Z445,Z446,Z447)</f>
        <v>0</v>
      </c>
      <c r="AA436" s="4">
        <f t="shared" si="113"/>
        <v>0</v>
      </c>
      <c r="AB436" s="4">
        <f t="shared" si="113"/>
        <v>0</v>
      </c>
    </row>
    <row r="437" spans="1:28" ht="15.75" thickTop="1" x14ac:dyDescent="0.25">
      <c r="A437" t="e">
        <f t="shared" si="100"/>
        <v>#REF!</v>
      </c>
      <c r="B437" s="5"/>
      <c r="C437" s="6" t="s">
        <v>10</v>
      </c>
      <c r="D437" s="104" t="e">
        <f>'დაზუსტ. ბიუჯ.'!#REF!</f>
        <v>#REF!</v>
      </c>
      <c r="E437" s="87" t="e">
        <f>'დაზუსტ. საკუთ.'!#REF!</f>
        <v>#REF!</v>
      </c>
      <c r="F437" s="87" t="e">
        <f>'დაზუსტ. ბიუჯ. ფონდ.'!#REF!</f>
        <v>#REF!</v>
      </c>
      <c r="G437" s="87">
        <f>'გრანტის საკასო'!D436</f>
        <v>0</v>
      </c>
      <c r="H437" s="87">
        <f>'მიზნ.გრანტის საკასო '!D436</f>
        <v>0</v>
      </c>
      <c r="I437" s="104" t="e">
        <f>'დაზუსტ. ბიუჯ.'!#REF!-'დაზუსტ. ბიუჯ.'!#REF!</f>
        <v>#REF!</v>
      </c>
      <c r="J437" s="87" t="e">
        <f>'დაზუსტ. საკუთ.'!#REF!-'დაზუსტ. საკუთ.'!#REF!</f>
        <v>#REF!</v>
      </c>
      <c r="K437" s="87" t="e">
        <f>'დაზუსტ. ბიუჯ. ფონდ.'!#REF!-'დაზუსტ. ბიუჯ. ფონდ.'!#REF!</f>
        <v>#REF!</v>
      </c>
      <c r="L437" s="87">
        <f>'გრანტის საკასო'!E436</f>
        <v>0</v>
      </c>
      <c r="M437" s="99">
        <f>'მიზნ.გრანტის საკასო '!E436-'მიზნ.გრანტის საკასო '!D436</f>
        <v>0</v>
      </c>
      <c r="N437" s="104" t="e">
        <f>'დაზუსტ. ბიუჯ.'!#REF!-'დაზუსტ. ბიუჯ.'!#REF!</f>
        <v>#REF!</v>
      </c>
      <c r="O437" s="87" t="e">
        <f>'დაზუსტ. საკუთ.'!#REF!-'დაზუსტ. საკუთ.'!#REF!</f>
        <v>#REF!</v>
      </c>
      <c r="P437" s="87" t="e">
        <f>'დაზუსტ. ბიუჯ. ფონდ.'!#REF!</f>
        <v>#REF!</v>
      </c>
      <c r="Q437" s="87">
        <f>'გრანტის საკასო'!J436</f>
        <v>0</v>
      </c>
      <c r="R437" s="99">
        <f>'მიზნ.გრანტის საკასო '!J436-'მიზნ.გრანტის საკასო '!I436</f>
        <v>0</v>
      </c>
      <c r="S437" s="104" t="e">
        <f t="shared" si="101"/>
        <v>#REF!</v>
      </c>
      <c r="T437" s="87" t="e">
        <f t="shared" si="105"/>
        <v>#REF!</v>
      </c>
      <c r="U437" s="87" t="e">
        <f t="shared" si="106"/>
        <v>#REF!</v>
      </c>
      <c r="V437" s="87">
        <f t="shared" si="107"/>
        <v>0</v>
      </c>
      <c r="W437" s="99">
        <f t="shared" si="108"/>
        <v>0</v>
      </c>
      <c r="X437" s="91"/>
      <c r="Y437" s="7"/>
      <c r="Z437" s="7">
        <f t="shared" ref="Z437:AB437" si="114">SUM(Z438:Z444)</f>
        <v>0</v>
      </c>
      <c r="AA437" s="7">
        <f t="shared" si="114"/>
        <v>0</v>
      </c>
      <c r="AB437" s="7">
        <f t="shared" si="114"/>
        <v>0</v>
      </c>
    </row>
    <row r="438" spans="1:28" x14ac:dyDescent="0.25">
      <c r="A438" t="e">
        <f t="shared" si="100"/>
        <v>#REF!</v>
      </c>
      <c r="B438" s="8"/>
      <c r="C438" s="9" t="s">
        <v>11</v>
      </c>
      <c r="D438" s="105" t="e">
        <f>'დაზუსტ. ბიუჯ.'!#REF!</f>
        <v>#REF!</v>
      </c>
      <c r="E438" s="88" t="e">
        <f>'დაზუსტ. საკუთ.'!#REF!</f>
        <v>#REF!</v>
      </c>
      <c r="F438" s="88" t="e">
        <f>'დაზუსტ. ბიუჯ. ფონდ.'!#REF!</f>
        <v>#REF!</v>
      </c>
      <c r="G438" s="88">
        <f>'გრანტის საკასო'!D437</f>
        <v>0</v>
      </c>
      <c r="H438" s="88">
        <f>'მიზნ.გრანტის საკასო '!D437</f>
        <v>0</v>
      </c>
      <c r="I438" s="105" t="e">
        <f>'დაზუსტ. ბიუჯ.'!#REF!-'დაზუსტ. ბიუჯ.'!#REF!</f>
        <v>#REF!</v>
      </c>
      <c r="J438" s="88" t="e">
        <f>'დაზუსტ. საკუთ.'!#REF!-'დაზუსტ. საკუთ.'!#REF!</f>
        <v>#REF!</v>
      </c>
      <c r="K438" s="88" t="e">
        <f>'დაზუსტ. ბიუჯ. ფონდ.'!#REF!-'დაზუსტ. ბიუჯ. ფონდ.'!#REF!</f>
        <v>#REF!</v>
      </c>
      <c r="L438" s="88">
        <f>'გრანტის საკასო'!E437</f>
        <v>0</v>
      </c>
      <c r="M438" s="100">
        <f>'მიზნ.გრანტის საკასო '!E437-'მიზნ.გრანტის საკასო '!D437</f>
        <v>0</v>
      </c>
      <c r="N438" s="105" t="e">
        <f>'დაზუსტ. ბიუჯ.'!#REF!-'დაზუსტ. ბიუჯ.'!#REF!</f>
        <v>#REF!</v>
      </c>
      <c r="O438" s="88" t="e">
        <f>'დაზუსტ. საკუთ.'!#REF!-'დაზუსტ. საკუთ.'!#REF!</f>
        <v>#REF!</v>
      </c>
      <c r="P438" s="88" t="e">
        <f>'დაზუსტ. ბიუჯ. ფონდ.'!#REF!</f>
        <v>#REF!</v>
      </c>
      <c r="Q438" s="88">
        <f>'გრანტის საკასო'!J437</f>
        <v>0</v>
      </c>
      <c r="R438" s="100">
        <f>'მიზნ.გრანტის საკასო '!J437-'მიზნ.გრანტის საკასო '!I437</f>
        <v>0</v>
      </c>
      <c r="S438" s="105" t="e">
        <f t="shared" si="101"/>
        <v>#REF!</v>
      </c>
      <c r="T438" s="88" t="e">
        <f t="shared" si="105"/>
        <v>#REF!</v>
      </c>
      <c r="U438" s="88" t="e">
        <f t="shared" si="106"/>
        <v>#REF!</v>
      </c>
      <c r="V438" s="88">
        <f t="shared" si="107"/>
        <v>0</v>
      </c>
      <c r="W438" s="100">
        <f t="shared" si="108"/>
        <v>0</v>
      </c>
      <c r="X438" s="92"/>
      <c r="Y438" s="10"/>
      <c r="Z438" s="10">
        <v>0</v>
      </c>
      <c r="AA438" s="10">
        <v>0</v>
      </c>
      <c r="AB438" s="10">
        <v>0</v>
      </c>
    </row>
    <row r="439" spans="1:28" x14ac:dyDescent="0.25">
      <c r="A439" t="e">
        <f t="shared" si="100"/>
        <v>#REF!</v>
      </c>
      <c r="B439" s="8"/>
      <c r="C439" s="9" t="s">
        <v>12</v>
      </c>
      <c r="D439" s="105" t="e">
        <f>'დაზუსტ. ბიუჯ.'!#REF!</f>
        <v>#REF!</v>
      </c>
      <c r="E439" s="88" t="e">
        <f>'დაზუსტ. საკუთ.'!#REF!</f>
        <v>#REF!</v>
      </c>
      <c r="F439" s="88" t="e">
        <f>'დაზუსტ. ბიუჯ. ფონდ.'!#REF!</f>
        <v>#REF!</v>
      </c>
      <c r="G439" s="88">
        <f>'გრანტის საკასო'!D438</f>
        <v>0</v>
      </c>
      <c r="H439" s="88">
        <f>'მიზნ.გრანტის საკასო '!D438</f>
        <v>0</v>
      </c>
      <c r="I439" s="105" t="e">
        <f>'დაზუსტ. ბიუჯ.'!#REF!-'დაზუსტ. ბიუჯ.'!#REF!</f>
        <v>#REF!</v>
      </c>
      <c r="J439" s="88" t="e">
        <f>'დაზუსტ. საკუთ.'!#REF!-'დაზუსტ. საკუთ.'!#REF!</f>
        <v>#REF!</v>
      </c>
      <c r="K439" s="88" t="e">
        <f>'დაზუსტ. ბიუჯ. ფონდ.'!#REF!-'დაზუსტ. ბიუჯ. ფონდ.'!#REF!</f>
        <v>#REF!</v>
      </c>
      <c r="L439" s="88">
        <f>'გრანტის საკასო'!E438</f>
        <v>0</v>
      </c>
      <c r="M439" s="100">
        <f>'მიზნ.გრანტის საკასო '!E438-'მიზნ.გრანტის საკასო '!D438</f>
        <v>0</v>
      </c>
      <c r="N439" s="105" t="e">
        <f>'დაზუსტ. ბიუჯ.'!#REF!-'დაზუსტ. ბიუჯ.'!#REF!</f>
        <v>#REF!</v>
      </c>
      <c r="O439" s="88" t="e">
        <f>'დაზუსტ. საკუთ.'!#REF!-'დაზუსტ. საკუთ.'!#REF!</f>
        <v>#REF!</v>
      </c>
      <c r="P439" s="88" t="e">
        <f>'დაზუსტ. ბიუჯ. ფონდ.'!#REF!</f>
        <v>#REF!</v>
      </c>
      <c r="Q439" s="88">
        <f>'გრანტის საკასო'!J438</f>
        <v>0</v>
      </c>
      <c r="R439" s="100">
        <f>'მიზნ.გრანტის საკასო '!J438-'მიზნ.გრანტის საკასო '!I438</f>
        <v>0</v>
      </c>
      <c r="S439" s="105" t="e">
        <f t="shared" si="101"/>
        <v>#REF!</v>
      </c>
      <c r="T439" s="88" t="e">
        <f t="shared" si="105"/>
        <v>#REF!</v>
      </c>
      <c r="U439" s="88" t="e">
        <f t="shared" si="106"/>
        <v>#REF!</v>
      </c>
      <c r="V439" s="88">
        <f t="shared" si="107"/>
        <v>0</v>
      </c>
      <c r="W439" s="100">
        <f t="shared" si="108"/>
        <v>0</v>
      </c>
      <c r="X439" s="92"/>
      <c r="Y439" s="10"/>
      <c r="Z439" s="10">
        <v>0</v>
      </c>
      <c r="AA439" s="10">
        <v>0</v>
      </c>
      <c r="AB439" s="10">
        <v>0</v>
      </c>
    </row>
    <row r="440" spans="1:28" x14ac:dyDescent="0.25">
      <c r="A440" t="e">
        <f t="shared" si="100"/>
        <v>#REF!</v>
      </c>
      <c r="B440" s="8"/>
      <c r="C440" s="9" t="s">
        <v>13</v>
      </c>
      <c r="D440" s="105" t="e">
        <f>'დაზუსტ. ბიუჯ.'!#REF!</f>
        <v>#REF!</v>
      </c>
      <c r="E440" s="88" t="e">
        <f>'დაზუსტ. საკუთ.'!#REF!</f>
        <v>#REF!</v>
      </c>
      <c r="F440" s="88" t="e">
        <f>'დაზუსტ. ბიუჯ. ფონდ.'!#REF!</f>
        <v>#REF!</v>
      </c>
      <c r="G440" s="88">
        <f>'გრანტის საკასო'!D439</f>
        <v>0</v>
      </c>
      <c r="H440" s="88">
        <f>'მიზნ.გრანტის საკასო '!D439</f>
        <v>0</v>
      </c>
      <c r="I440" s="105" t="e">
        <f>'დაზუსტ. ბიუჯ.'!#REF!-'დაზუსტ. ბიუჯ.'!#REF!</f>
        <v>#REF!</v>
      </c>
      <c r="J440" s="88" t="e">
        <f>'დაზუსტ. საკუთ.'!#REF!-'დაზუსტ. საკუთ.'!#REF!</f>
        <v>#REF!</v>
      </c>
      <c r="K440" s="88" t="e">
        <f>'დაზუსტ. ბიუჯ. ფონდ.'!#REF!-'დაზუსტ. ბიუჯ. ფონდ.'!#REF!</f>
        <v>#REF!</v>
      </c>
      <c r="L440" s="88">
        <f>'გრანტის საკასო'!E439</f>
        <v>0</v>
      </c>
      <c r="M440" s="100">
        <f>'მიზნ.გრანტის საკასო '!E439-'მიზნ.გრანტის საკასო '!D439</f>
        <v>0</v>
      </c>
      <c r="N440" s="105" t="e">
        <f>'დაზუსტ. ბიუჯ.'!#REF!-'დაზუსტ. ბიუჯ.'!#REF!</f>
        <v>#REF!</v>
      </c>
      <c r="O440" s="88" t="e">
        <f>'დაზუსტ. საკუთ.'!#REF!-'დაზუსტ. საკუთ.'!#REF!</f>
        <v>#REF!</v>
      </c>
      <c r="P440" s="88" t="e">
        <f>'დაზუსტ. ბიუჯ. ფონდ.'!#REF!</f>
        <v>#REF!</v>
      </c>
      <c r="Q440" s="88">
        <f>'გრანტის საკასო'!J439</f>
        <v>0</v>
      </c>
      <c r="R440" s="100">
        <f>'მიზნ.გრანტის საკასო '!J439-'მიზნ.გრანტის საკასო '!I439</f>
        <v>0</v>
      </c>
      <c r="S440" s="105" t="e">
        <f t="shared" si="101"/>
        <v>#REF!</v>
      </c>
      <c r="T440" s="88" t="e">
        <f t="shared" si="105"/>
        <v>#REF!</v>
      </c>
      <c r="U440" s="88" t="e">
        <f t="shared" si="106"/>
        <v>#REF!</v>
      </c>
      <c r="V440" s="88">
        <f t="shared" si="107"/>
        <v>0</v>
      </c>
      <c r="W440" s="100">
        <f t="shared" si="108"/>
        <v>0</v>
      </c>
      <c r="X440" s="92"/>
      <c r="Y440" s="10"/>
      <c r="Z440" s="10">
        <v>0</v>
      </c>
      <c r="AA440" s="10">
        <v>0</v>
      </c>
      <c r="AB440" s="10">
        <v>0</v>
      </c>
    </row>
    <row r="441" spans="1:28" x14ac:dyDescent="0.25">
      <c r="A441" t="e">
        <f t="shared" si="100"/>
        <v>#REF!</v>
      </c>
      <c r="B441" s="8"/>
      <c r="C441" s="9" t="s">
        <v>14</v>
      </c>
      <c r="D441" s="105" t="e">
        <f>'დაზუსტ. ბიუჯ.'!#REF!</f>
        <v>#REF!</v>
      </c>
      <c r="E441" s="88" t="e">
        <f>'დაზუსტ. საკუთ.'!#REF!</f>
        <v>#REF!</v>
      </c>
      <c r="F441" s="88" t="e">
        <f>'დაზუსტ. ბიუჯ. ფონდ.'!#REF!</f>
        <v>#REF!</v>
      </c>
      <c r="G441" s="88">
        <f>'გრანტის საკასო'!D440</f>
        <v>0</v>
      </c>
      <c r="H441" s="88">
        <f>'მიზნ.გრანტის საკასო '!D440</f>
        <v>0</v>
      </c>
      <c r="I441" s="105" t="e">
        <f>'დაზუსტ. ბიუჯ.'!#REF!-'დაზუსტ. ბიუჯ.'!#REF!</f>
        <v>#REF!</v>
      </c>
      <c r="J441" s="88" t="e">
        <f>'დაზუსტ. საკუთ.'!#REF!-'დაზუსტ. საკუთ.'!#REF!</f>
        <v>#REF!</v>
      </c>
      <c r="K441" s="88" t="e">
        <f>'დაზუსტ. ბიუჯ. ფონდ.'!#REF!-'დაზუსტ. ბიუჯ. ფონდ.'!#REF!</f>
        <v>#REF!</v>
      </c>
      <c r="L441" s="88">
        <f>'გრანტის საკასო'!E440</f>
        <v>0</v>
      </c>
      <c r="M441" s="100">
        <f>'მიზნ.გრანტის საკასო '!E440-'მიზნ.გრანტის საკასო '!D440</f>
        <v>0</v>
      </c>
      <c r="N441" s="105" t="e">
        <f>'დაზუსტ. ბიუჯ.'!#REF!-'დაზუსტ. ბიუჯ.'!#REF!</f>
        <v>#REF!</v>
      </c>
      <c r="O441" s="88" t="e">
        <f>'დაზუსტ. საკუთ.'!#REF!-'დაზუსტ. საკუთ.'!#REF!</f>
        <v>#REF!</v>
      </c>
      <c r="P441" s="88" t="e">
        <f>'დაზუსტ. ბიუჯ. ფონდ.'!#REF!</f>
        <v>#REF!</v>
      </c>
      <c r="Q441" s="88">
        <f>'გრანტის საკასო'!J440</f>
        <v>0</v>
      </c>
      <c r="R441" s="100">
        <f>'მიზნ.გრანტის საკასო '!J440-'მიზნ.გრანტის საკასო '!I440</f>
        <v>0</v>
      </c>
      <c r="S441" s="105" t="e">
        <f t="shared" si="101"/>
        <v>#REF!</v>
      </c>
      <c r="T441" s="88" t="e">
        <f t="shared" si="105"/>
        <v>#REF!</v>
      </c>
      <c r="U441" s="88" t="e">
        <f t="shared" si="106"/>
        <v>#REF!</v>
      </c>
      <c r="V441" s="88">
        <f t="shared" si="107"/>
        <v>0</v>
      </c>
      <c r="W441" s="100">
        <f t="shared" si="108"/>
        <v>0</v>
      </c>
      <c r="X441" s="92"/>
      <c r="Y441" s="10"/>
      <c r="Z441" s="10">
        <v>0</v>
      </c>
      <c r="AA441" s="10">
        <v>0</v>
      </c>
      <c r="AB441" s="10">
        <v>0</v>
      </c>
    </row>
    <row r="442" spans="1:28" x14ac:dyDescent="0.25">
      <c r="A442" t="e">
        <f t="shared" si="100"/>
        <v>#REF!</v>
      </c>
      <c r="B442" s="8"/>
      <c r="C442" s="9" t="s">
        <v>15</v>
      </c>
      <c r="D442" s="105" t="e">
        <f>'დაზუსტ. ბიუჯ.'!#REF!</f>
        <v>#REF!</v>
      </c>
      <c r="E442" s="88" t="e">
        <f>'დაზუსტ. საკუთ.'!#REF!</f>
        <v>#REF!</v>
      </c>
      <c r="F442" s="88" t="e">
        <f>'დაზუსტ. ბიუჯ. ფონდ.'!#REF!</f>
        <v>#REF!</v>
      </c>
      <c r="G442" s="88">
        <f>'გრანტის საკასო'!D441</f>
        <v>0</v>
      </c>
      <c r="H442" s="88">
        <f>'მიზნ.გრანტის საკასო '!D441</f>
        <v>0</v>
      </c>
      <c r="I442" s="105" t="e">
        <f>'დაზუსტ. ბიუჯ.'!#REF!-'დაზუსტ. ბიუჯ.'!#REF!</f>
        <v>#REF!</v>
      </c>
      <c r="J442" s="88" t="e">
        <f>'დაზუსტ. საკუთ.'!#REF!-'დაზუსტ. საკუთ.'!#REF!</f>
        <v>#REF!</v>
      </c>
      <c r="K442" s="88" t="e">
        <f>'დაზუსტ. ბიუჯ. ფონდ.'!#REF!-'დაზუსტ. ბიუჯ. ფონდ.'!#REF!</f>
        <v>#REF!</v>
      </c>
      <c r="L442" s="88">
        <f>'გრანტის საკასო'!E441</f>
        <v>0</v>
      </c>
      <c r="M442" s="100">
        <f>'მიზნ.გრანტის საკასო '!E441-'მიზნ.გრანტის საკასო '!D441</f>
        <v>0</v>
      </c>
      <c r="N442" s="105" t="e">
        <f>'დაზუსტ. ბიუჯ.'!#REF!-'დაზუსტ. ბიუჯ.'!#REF!</f>
        <v>#REF!</v>
      </c>
      <c r="O442" s="88" t="e">
        <f>'დაზუსტ. საკუთ.'!#REF!-'დაზუსტ. საკუთ.'!#REF!</f>
        <v>#REF!</v>
      </c>
      <c r="P442" s="88" t="e">
        <f>'დაზუსტ. ბიუჯ. ფონდ.'!#REF!</f>
        <v>#REF!</v>
      </c>
      <c r="Q442" s="88">
        <f>'გრანტის საკასო'!J441</f>
        <v>0</v>
      </c>
      <c r="R442" s="100">
        <f>'მიზნ.გრანტის საკასო '!J441-'მიზნ.გრანტის საკასო '!I441</f>
        <v>0</v>
      </c>
      <c r="S442" s="105" t="e">
        <f t="shared" si="101"/>
        <v>#REF!</v>
      </c>
      <c r="T442" s="88" t="e">
        <f t="shared" si="105"/>
        <v>#REF!</v>
      </c>
      <c r="U442" s="88" t="e">
        <f t="shared" si="106"/>
        <v>#REF!</v>
      </c>
      <c r="V442" s="88">
        <f t="shared" si="107"/>
        <v>0</v>
      </c>
      <c r="W442" s="100">
        <f t="shared" si="108"/>
        <v>0</v>
      </c>
      <c r="X442" s="92"/>
      <c r="Y442" s="10"/>
      <c r="Z442" s="10">
        <v>0</v>
      </c>
      <c r="AA442" s="10">
        <v>0</v>
      </c>
      <c r="AB442" s="10">
        <v>0</v>
      </c>
    </row>
    <row r="443" spans="1:28" x14ac:dyDescent="0.25">
      <c r="A443" t="e">
        <f t="shared" si="100"/>
        <v>#REF!</v>
      </c>
      <c r="B443" s="8"/>
      <c r="C443" s="9" t="s">
        <v>16</v>
      </c>
      <c r="D443" s="105" t="e">
        <f>'დაზუსტ. ბიუჯ.'!#REF!</f>
        <v>#REF!</v>
      </c>
      <c r="E443" s="88" t="e">
        <f>'დაზუსტ. საკუთ.'!#REF!</f>
        <v>#REF!</v>
      </c>
      <c r="F443" s="88" t="e">
        <f>'დაზუსტ. ბიუჯ. ფონდ.'!#REF!</f>
        <v>#REF!</v>
      </c>
      <c r="G443" s="88">
        <f>'გრანტის საკასო'!D442</f>
        <v>0</v>
      </c>
      <c r="H443" s="88">
        <f>'მიზნ.გრანტის საკასო '!D442</f>
        <v>0</v>
      </c>
      <c r="I443" s="105" t="e">
        <f>'დაზუსტ. ბიუჯ.'!#REF!-'დაზუსტ. ბიუჯ.'!#REF!</f>
        <v>#REF!</v>
      </c>
      <c r="J443" s="88" t="e">
        <f>'დაზუსტ. საკუთ.'!#REF!-'დაზუსტ. საკუთ.'!#REF!</f>
        <v>#REF!</v>
      </c>
      <c r="K443" s="88" t="e">
        <f>'დაზუსტ. ბიუჯ. ფონდ.'!#REF!-'დაზუსტ. ბიუჯ. ფონდ.'!#REF!</f>
        <v>#REF!</v>
      </c>
      <c r="L443" s="88">
        <f>'გრანტის საკასო'!E442</f>
        <v>0</v>
      </c>
      <c r="M443" s="100">
        <f>'მიზნ.გრანტის საკასო '!E442-'მიზნ.გრანტის საკასო '!D442</f>
        <v>0</v>
      </c>
      <c r="N443" s="105" t="e">
        <f>'დაზუსტ. ბიუჯ.'!#REF!-'დაზუსტ. ბიუჯ.'!#REF!</f>
        <v>#REF!</v>
      </c>
      <c r="O443" s="88" t="e">
        <f>'დაზუსტ. საკუთ.'!#REF!-'დაზუსტ. საკუთ.'!#REF!</f>
        <v>#REF!</v>
      </c>
      <c r="P443" s="88" t="e">
        <f>'დაზუსტ. ბიუჯ. ფონდ.'!#REF!</f>
        <v>#REF!</v>
      </c>
      <c r="Q443" s="88">
        <f>'გრანტის საკასო'!J442</f>
        <v>0</v>
      </c>
      <c r="R443" s="100">
        <f>'მიზნ.გრანტის საკასო '!J442-'მიზნ.გრანტის საკასო '!I442</f>
        <v>0</v>
      </c>
      <c r="S443" s="105" t="e">
        <f t="shared" si="101"/>
        <v>#REF!</v>
      </c>
      <c r="T443" s="88" t="e">
        <f t="shared" si="105"/>
        <v>#REF!</v>
      </c>
      <c r="U443" s="88" t="e">
        <f t="shared" si="106"/>
        <v>#REF!</v>
      </c>
      <c r="V443" s="88">
        <f t="shared" si="107"/>
        <v>0</v>
      </c>
      <c r="W443" s="100">
        <f t="shared" si="108"/>
        <v>0</v>
      </c>
      <c r="X443" s="92"/>
      <c r="Y443" s="10"/>
      <c r="Z443" s="10">
        <v>0</v>
      </c>
      <c r="AA443" s="10">
        <v>0</v>
      </c>
      <c r="AB443" s="10">
        <v>0</v>
      </c>
    </row>
    <row r="444" spans="1:28" x14ac:dyDescent="0.25">
      <c r="A444" t="e">
        <f t="shared" si="100"/>
        <v>#REF!</v>
      </c>
      <c r="B444" s="8"/>
      <c r="C444" s="9" t="s">
        <v>17</v>
      </c>
      <c r="D444" s="105" t="e">
        <f>'დაზუსტ. ბიუჯ.'!#REF!</f>
        <v>#REF!</v>
      </c>
      <c r="E444" s="88" t="e">
        <f>'დაზუსტ. საკუთ.'!#REF!</f>
        <v>#REF!</v>
      </c>
      <c r="F444" s="88" t="e">
        <f>'დაზუსტ. ბიუჯ. ფონდ.'!#REF!</f>
        <v>#REF!</v>
      </c>
      <c r="G444" s="88">
        <f>'გრანტის საკასო'!D443</f>
        <v>0</v>
      </c>
      <c r="H444" s="88">
        <f>'მიზნ.გრანტის საკასო '!D443</f>
        <v>0</v>
      </c>
      <c r="I444" s="105" t="e">
        <f>'დაზუსტ. ბიუჯ.'!#REF!-'დაზუსტ. ბიუჯ.'!#REF!</f>
        <v>#REF!</v>
      </c>
      <c r="J444" s="88" t="e">
        <f>'დაზუსტ. საკუთ.'!#REF!-'დაზუსტ. საკუთ.'!#REF!</f>
        <v>#REF!</v>
      </c>
      <c r="K444" s="88" t="e">
        <f>'დაზუსტ. ბიუჯ. ფონდ.'!#REF!-'დაზუსტ. ბიუჯ. ფონდ.'!#REF!</f>
        <v>#REF!</v>
      </c>
      <c r="L444" s="88">
        <f>'გრანტის საკასო'!E443</f>
        <v>0</v>
      </c>
      <c r="M444" s="100">
        <f>'მიზნ.გრანტის საკასო '!E443-'მიზნ.გრანტის საკასო '!D443</f>
        <v>0</v>
      </c>
      <c r="N444" s="105" t="e">
        <f>'დაზუსტ. ბიუჯ.'!#REF!-'დაზუსტ. ბიუჯ.'!#REF!</f>
        <v>#REF!</v>
      </c>
      <c r="O444" s="88" t="e">
        <f>'დაზუსტ. საკუთ.'!#REF!-'დაზუსტ. საკუთ.'!#REF!</f>
        <v>#REF!</v>
      </c>
      <c r="P444" s="88" t="e">
        <f>'დაზუსტ. ბიუჯ. ფონდ.'!#REF!</f>
        <v>#REF!</v>
      </c>
      <c r="Q444" s="88">
        <f>'გრანტის საკასო'!J443</f>
        <v>0</v>
      </c>
      <c r="R444" s="100">
        <f>'მიზნ.გრანტის საკასო '!J443-'მიზნ.გრანტის საკასო '!I443</f>
        <v>0</v>
      </c>
      <c r="S444" s="105" t="e">
        <f t="shared" si="101"/>
        <v>#REF!</v>
      </c>
      <c r="T444" s="88" t="e">
        <f t="shared" si="105"/>
        <v>#REF!</v>
      </c>
      <c r="U444" s="88" t="e">
        <f t="shared" si="106"/>
        <v>#REF!</v>
      </c>
      <c r="V444" s="88">
        <f t="shared" si="107"/>
        <v>0</v>
      </c>
      <c r="W444" s="100">
        <f t="shared" si="108"/>
        <v>0</v>
      </c>
      <c r="X444" s="92"/>
      <c r="Y444" s="10"/>
      <c r="Z444" s="10">
        <v>0</v>
      </c>
      <c r="AA444" s="10">
        <v>0</v>
      </c>
      <c r="AB444" s="10">
        <v>0</v>
      </c>
    </row>
    <row r="445" spans="1:28" x14ac:dyDescent="0.25">
      <c r="A445" t="e">
        <f t="shared" si="100"/>
        <v>#REF!</v>
      </c>
      <c r="B445" s="5"/>
      <c r="C445" s="6" t="s">
        <v>18</v>
      </c>
      <c r="D445" s="104" t="e">
        <f>'დაზუსტ. ბიუჯ.'!#REF!</f>
        <v>#REF!</v>
      </c>
      <c r="E445" s="87" t="e">
        <f>'დაზუსტ. საკუთ.'!#REF!</f>
        <v>#REF!</v>
      </c>
      <c r="F445" s="87" t="e">
        <f>'დაზუსტ. ბიუჯ. ფონდ.'!#REF!</f>
        <v>#REF!</v>
      </c>
      <c r="G445" s="87">
        <f>'გრანტის საკასო'!D444</f>
        <v>0</v>
      </c>
      <c r="H445" s="87">
        <f>'მიზნ.გრანტის საკასო '!D444</f>
        <v>0</v>
      </c>
      <c r="I445" s="104" t="e">
        <f>'დაზუსტ. ბიუჯ.'!#REF!-'დაზუსტ. ბიუჯ.'!#REF!</f>
        <v>#REF!</v>
      </c>
      <c r="J445" s="87" t="e">
        <f>'დაზუსტ. საკუთ.'!#REF!-'დაზუსტ. საკუთ.'!#REF!</f>
        <v>#REF!</v>
      </c>
      <c r="K445" s="87" t="e">
        <f>'დაზუსტ. ბიუჯ. ფონდ.'!#REF!-'დაზუსტ. ბიუჯ. ფონდ.'!#REF!</f>
        <v>#REF!</v>
      </c>
      <c r="L445" s="87">
        <f>'გრანტის საკასო'!E444</f>
        <v>0</v>
      </c>
      <c r="M445" s="99">
        <f>'მიზნ.გრანტის საკასო '!E444-'მიზნ.გრანტის საკასო '!D444</f>
        <v>0</v>
      </c>
      <c r="N445" s="104" t="e">
        <f>'დაზუსტ. ბიუჯ.'!#REF!-'დაზუსტ. ბიუჯ.'!#REF!</f>
        <v>#REF!</v>
      </c>
      <c r="O445" s="87" t="e">
        <f>'დაზუსტ. საკუთ.'!#REF!-'დაზუსტ. საკუთ.'!#REF!</f>
        <v>#REF!</v>
      </c>
      <c r="P445" s="87" t="e">
        <f>'დაზუსტ. ბიუჯ. ფონდ.'!#REF!</f>
        <v>#REF!</v>
      </c>
      <c r="Q445" s="87">
        <f>'გრანტის საკასო'!J444</f>
        <v>0</v>
      </c>
      <c r="R445" s="99">
        <f>'მიზნ.გრანტის საკასო '!J444-'მიზნ.გრანტის საკასო '!I444</f>
        <v>0</v>
      </c>
      <c r="S445" s="104" t="e">
        <f t="shared" si="101"/>
        <v>#REF!</v>
      </c>
      <c r="T445" s="87" t="e">
        <f t="shared" si="105"/>
        <v>#REF!</v>
      </c>
      <c r="U445" s="87" t="e">
        <f t="shared" si="106"/>
        <v>#REF!</v>
      </c>
      <c r="V445" s="87">
        <f t="shared" si="107"/>
        <v>0</v>
      </c>
      <c r="W445" s="99">
        <f t="shared" si="108"/>
        <v>0</v>
      </c>
      <c r="X445" s="91"/>
      <c r="Y445" s="7"/>
      <c r="Z445" s="7">
        <v>0</v>
      </c>
      <c r="AA445" s="7">
        <v>0</v>
      </c>
      <c r="AB445" s="7">
        <v>0</v>
      </c>
    </row>
    <row r="446" spans="1:28" x14ac:dyDescent="0.25">
      <c r="A446" t="e">
        <f t="shared" si="100"/>
        <v>#REF!</v>
      </c>
      <c r="B446" s="5"/>
      <c r="C446" s="6" t="s">
        <v>19</v>
      </c>
      <c r="D446" s="104" t="e">
        <f>'დაზუსტ. ბიუჯ.'!#REF!</f>
        <v>#REF!</v>
      </c>
      <c r="E446" s="87" t="e">
        <f>'დაზუსტ. საკუთ.'!#REF!</f>
        <v>#REF!</v>
      </c>
      <c r="F446" s="87" t="e">
        <f>'დაზუსტ. ბიუჯ. ფონდ.'!#REF!</f>
        <v>#REF!</v>
      </c>
      <c r="G446" s="87">
        <f>'გრანტის საკასო'!D445</f>
        <v>0</v>
      </c>
      <c r="H446" s="87">
        <f>'მიზნ.გრანტის საკასო '!D445</f>
        <v>0</v>
      </c>
      <c r="I446" s="104" t="e">
        <f>'დაზუსტ. ბიუჯ.'!#REF!-'დაზუსტ. ბიუჯ.'!#REF!</f>
        <v>#REF!</v>
      </c>
      <c r="J446" s="87" t="e">
        <f>'დაზუსტ. საკუთ.'!#REF!-'დაზუსტ. საკუთ.'!#REF!</f>
        <v>#REF!</v>
      </c>
      <c r="K446" s="87" t="e">
        <f>'დაზუსტ. ბიუჯ. ფონდ.'!#REF!-'დაზუსტ. ბიუჯ. ფონდ.'!#REF!</f>
        <v>#REF!</v>
      </c>
      <c r="L446" s="87">
        <f>'გრანტის საკასო'!E445</f>
        <v>0</v>
      </c>
      <c r="M446" s="99">
        <f>'მიზნ.გრანტის საკასო '!E445-'მიზნ.გრანტის საკასო '!D445</f>
        <v>0</v>
      </c>
      <c r="N446" s="104" t="e">
        <f>'დაზუსტ. ბიუჯ.'!#REF!-'დაზუსტ. ბიუჯ.'!#REF!</f>
        <v>#REF!</v>
      </c>
      <c r="O446" s="87" t="e">
        <f>'დაზუსტ. საკუთ.'!#REF!-'დაზუსტ. საკუთ.'!#REF!</f>
        <v>#REF!</v>
      </c>
      <c r="P446" s="87" t="e">
        <f>'დაზუსტ. ბიუჯ. ფონდ.'!#REF!</f>
        <v>#REF!</v>
      </c>
      <c r="Q446" s="87">
        <f>'გრანტის საკასო'!J445</f>
        <v>0</v>
      </c>
      <c r="R446" s="99">
        <f>'მიზნ.გრანტის საკასო '!J445-'მიზნ.გრანტის საკასო '!I445</f>
        <v>0</v>
      </c>
      <c r="S446" s="104" t="e">
        <f t="shared" si="101"/>
        <v>#REF!</v>
      </c>
      <c r="T446" s="87" t="e">
        <f t="shared" si="105"/>
        <v>#REF!</v>
      </c>
      <c r="U446" s="87" t="e">
        <f t="shared" si="106"/>
        <v>#REF!</v>
      </c>
      <c r="V446" s="87">
        <f t="shared" si="107"/>
        <v>0</v>
      </c>
      <c r="W446" s="99">
        <f t="shared" si="108"/>
        <v>0</v>
      </c>
      <c r="X446" s="91"/>
      <c r="Y446" s="7"/>
      <c r="Z446" s="7">
        <v>0</v>
      </c>
      <c r="AA446" s="7">
        <v>0</v>
      </c>
      <c r="AB446" s="7">
        <v>0</v>
      </c>
    </row>
    <row r="447" spans="1:28" ht="15.75" thickBot="1" x14ac:dyDescent="0.3">
      <c r="A447" t="e">
        <f t="shared" si="100"/>
        <v>#REF!</v>
      </c>
      <c r="B447" s="11"/>
      <c r="C447" s="12" t="s">
        <v>20</v>
      </c>
      <c r="D447" s="106" t="e">
        <f>'დაზუსტ. ბიუჯ.'!#REF!</f>
        <v>#REF!</v>
      </c>
      <c r="E447" s="89" t="e">
        <f>'დაზუსტ. საკუთ.'!#REF!</f>
        <v>#REF!</v>
      </c>
      <c r="F447" s="89" t="e">
        <f>'დაზუსტ. ბიუჯ. ფონდ.'!#REF!</f>
        <v>#REF!</v>
      </c>
      <c r="G447" s="89">
        <f>'გრანტის საკასო'!D446</f>
        <v>0</v>
      </c>
      <c r="H447" s="89">
        <f>'მიზნ.გრანტის საკასო '!D446</f>
        <v>0</v>
      </c>
      <c r="I447" s="106" t="e">
        <f>'დაზუსტ. ბიუჯ.'!#REF!-'დაზუსტ. ბიუჯ.'!#REF!</f>
        <v>#REF!</v>
      </c>
      <c r="J447" s="89" t="e">
        <f>'დაზუსტ. საკუთ.'!#REF!-'დაზუსტ. საკუთ.'!#REF!</f>
        <v>#REF!</v>
      </c>
      <c r="K447" s="89" t="e">
        <f>'დაზუსტ. ბიუჯ. ფონდ.'!#REF!-'დაზუსტ. ბიუჯ. ფონდ.'!#REF!</f>
        <v>#REF!</v>
      </c>
      <c r="L447" s="89">
        <f>'გრანტის საკასო'!E446</f>
        <v>0</v>
      </c>
      <c r="M447" s="101">
        <f>'მიზნ.გრანტის საკასო '!E446-'მიზნ.გრანტის საკასო '!D446</f>
        <v>0</v>
      </c>
      <c r="N447" s="106" t="e">
        <f>'დაზუსტ. ბიუჯ.'!#REF!-'დაზუსტ. ბიუჯ.'!#REF!</f>
        <v>#REF!</v>
      </c>
      <c r="O447" s="89" t="e">
        <f>'დაზუსტ. საკუთ.'!#REF!-'დაზუსტ. საკუთ.'!#REF!</f>
        <v>#REF!</v>
      </c>
      <c r="P447" s="89" t="e">
        <f>'დაზუსტ. ბიუჯ. ფონდ.'!#REF!</f>
        <v>#REF!</v>
      </c>
      <c r="Q447" s="89">
        <f>'გრანტის საკასო'!J446</f>
        <v>0</v>
      </c>
      <c r="R447" s="101">
        <f>'მიზნ.გრანტის საკასო '!J446-'მიზნ.გრანტის საკასო '!I446</f>
        <v>0</v>
      </c>
      <c r="S447" s="106" t="e">
        <f t="shared" si="101"/>
        <v>#REF!</v>
      </c>
      <c r="T447" s="89" t="e">
        <f t="shared" si="105"/>
        <v>#REF!</v>
      </c>
      <c r="U447" s="89" t="e">
        <f t="shared" si="106"/>
        <v>#REF!</v>
      </c>
      <c r="V447" s="89">
        <f t="shared" si="107"/>
        <v>0</v>
      </c>
      <c r="W447" s="101">
        <f t="shared" si="108"/>
        <v>0</v>
      </c>
      <c r="X447" s="93"/>
      <c r="Y447" s="13"/>
      <c r="Z447" s="13">
        <v>0</v>
      </c>
      <c r="AA447" s="13">
        <v>0</v>
      </c>
      <c r="AB447" s="13">
        <v>0</v>
      </c>
    </row>
    <row r="448" spans="1:28" ht="32.25" customHeight="1" thickTop="1" thickBot="1" x14ac:dyDescent="0.3">
      <c r="A448" t="e">
        <f t="shared" si="100"/>
        <v>#REF!</v>
      </c>
      <c r="B448" s="3" t="s">
        <v>91</v>
      </c>
      <c r="C448" s="4" t="s">
        <v>92</v>
      </c>
      <c r="D448" s="103" t="e">
        <f>'დაზუსტ. ბიუჯ.'!#REF!</f>
        <v>#REF!</v>
      </c>
      <c r="E448" s="86" t="e">
        <f>'დაზუსტ. საკუთ.'!#REF!</f>
        <v>#REF!</v>
      </c>
      <c r="F448" s="86" t="e">
        <f>'დაზუსტ. ბიუჯ. ფონდ.'!#REF!</f>
        <v>#REF!</v>
      </c>
      <c r="G448" s="86">
        <f>'გრანტის საკასო'!D447</f>
        <v>0</v>
      </c>
      <c r="H448" s="86">
        <f>'მიზნ.გრანტის საკასო '!D447</f>
        <v>0</v>
      </c>
      <c r="I448" s="103" t="e">
        <f>'დაზუსტ. ბიუჯ.'!#REF!-'დაზუსტ. ბიუჯ.'!#REF!</f>
        <v>#REF!</v>
      </c>
      <c r="J448" s="86" t="e">
        <f>'დაზუსტ. საკუთ.'!#REF!-'დაზუსტ. საკუთ.'!#REF!</f>
        <v>#REF!</v>
      </c>
      <c r="K448" s="86" t="e">
        <f>'დაზუსტ. ბიუჯ. ფონდ.'!#REF!-'დაზუსტ. ბიუჯ. ფონდ.'!#REF!</f>
        <v>#REF!</v>
      </c>
      <c r="L448" s="86">
        <f>'გრანტის საკასო'!E447</f>
        <v>0</v>
      </c>
      <c r="M448" s="102">
        <f>'მიზნ.გრანტის საკასო '!E447-'მიზნ.გრანტის საკასო '!D447</f>
        <v>0</v>
      </c>
      <c r="N448" s="103" t="e">
        <f>'დაზუსტ. ბიუჯ.'!#REF!-'დაზუსტ. ბიუჯ.'!#REF!</f>
        <v>#REF!</v>
      </c>
      <c r="O448" s="86" t="e">
        <f>'დაზუსტ. საკუთ.'!#REF!-'დაზუსტ. საკუთ.'!#REF!</f>
        <v>#REF!</v>
      </c>
      <c r="P448" s="86" t="e">
        <f>'დაზუსტ. ბიუჯ. ფონდ.'!#REF!</f>
        <v>#REF!</v>
      </c>
      <c r="Q448" s="86">
        <f>'გრანტის საკასო'!J447</f>
        <v>0</v>
      </c>
      <c r="R448" s="102">
        <f>'მიზნ.გრანტის საკასო '!J447-'მიზნ.გრანტის საკასო '!I447</f>
        <v>0</v>
      </c>
      <c r="S448" s="103" t="e">
        <f t="shared" si="101"/>
        <v>#REF!</v>
      </c>
      <c r="T448" s="86" t="e">
        <f t="shared" si="105"/>
        <v>#REF!</v>
      </c>
      <c r="U448" s="86" t="e">
        <f t="shared" si="106"/>
        <v>#REF!</v>
      </c>
      <c r="V448" s="86">
        <f t="shared" si="107"/>
        <v>0</v>
      </c>
      <c r="W448" s="102">
        <f t="shared" si="108"/>
        <v>0</v>
      </c>
      <c r="X448" s="94"/>
      <c r="Y448" s="4"/>
      <c r="Z448" s="4">
        <f t="shared" ref="Z448:AB448" si="115">SUM(Z449,Z457,Z458,Z459)</f>
        <v>0</v>
      </c>
      <c r="AA448" s="4">
        <f t="shared" si="115"/>
        <v>0</v>
      </c>
      <c r="AB448" s="4">
        <f t="shared" si="115"/>
        <v>0</v>
      </c>
    </row>
    <row r="449" spans="1:28" ht="15.75" thickTop="1" x14ac:dyDescent="0.25">
      <c r="A449" t="e">
        <f t="shared" si="100"/>
        <v>#REF!</v>
      </c>
      <c r="B449" s="5"/>
      <c r="C449" s="6" t="s">
        <v>10</v>
      </c>
      <c r="D449" s="104" t="e">
        <f>'დაზუსტ. ბიუჯ.'!#REF!</f>
        <v>#REF!</v>
      </c>
      <c r="E449" s="87" t="e">
        <f>'დაზუსტ. საკუთ.'!#REF!</f>
        <v>#REF!</v>
      </c>
      <c r="F449" s="87" t="e">
        <f>'დაზუსტ. ბიუჯ. ფონდ.'!#REF!</f>
        <v>#REF!</v>
      </c>
      <c r="G449" s="87">
        <f>'გრანტის საკასო'!D448</f>
        <v>0</v>
      </c>
      <c r="H449" s="87">
        <f>'მიზნ.გრანტის საკასო '!D448</f>
        <v>0</v>
      </c>
      <c r="I449" s="104" t="e">
        <f>'დაზუსტ. ბიუჯ.'!#REF!-'დაზუსტ. ბიუჯ.'!#REF!</f>
        <v>#REF!</v>
      </c>
      <c r="J449" s="87" t="e">
        <f>'დაზუსტ. საკუთ.'!#REF!-'დაზუსტ. საკუთ.'!#REF!</f>
        <v>#REF!</v>
      </c>
      <c r="K449" s="87" t="e">
        <f>'დაზუსტ. ბიუჯ. ფონდ.'!#REF!-'დაზუსტ. ბიუჯ. ფონდ.'!#REF!</f>
        <v>#REF!</v>
      </c>
      <c r="L449" s="87">
        <f>'გრანტის საკასო'!E448</f>
        <v>0</v>
      </c>
      <c r="M449" s="99">
        <f>'მიზნ.გრანტის საკასო '!E448-'მიზნ.გრანტის საკასო '!D448</f>
        <v>0</v>
      </c>
      <c r="N449" s="104" t="e">
        <f>'დაზუსტ. ბიუჯ.'!#REF!-'დაზუსტ. ბიუჯ.'!#REF!</f>
        <v>#REF!</v>
      </c>
      <c r="O449" s="87" t="e">
        <f>'დაზუსტ. საკუთ.'!#REF!-'დაზუსტ. საკუთ.'!#REF!</f>
        <v>#REF!</v>
      </c>
      <c r="P449" s="87" t="e">
        <f>'დაზუსტ. ბიუჯ. ფონდ.'!#REF!</f>
        <v>#REF!</v>
      </c>
      <c r="Q449" s="87">
        <f>'გრანტის საკასო'!J448</f>
        <v>0</v>
      </c>
      <c r="R449" s="99">
        <f>'მიზნ.გრანტის საკასო '!J448-'მიზნ.გრანტის საკასო '!I448</f>
        <v>0</v>
      </c>
      <c r="S449" s="104" t="e">
        <f t="shared" si="101"/>
        <v>#REF!</v>
      </c>
      <c r="T449" s="87" t="e">
        <f t="shared" si="105"/>
        <v>#REF!</v>
      </c>
      <c r="U449" s="87" t="e">
        <f t="shared" si="106"/>
        <v>#REF!</v>
      </c>
      <c r="V449" s="87">
        <f t="shared" si="107"/>
        <v>0</v>
      </c>
      <c r="W449" s="99">
        <f t="shared" si="108"/>
        <v>0</v>
      </c>
      <c r="X449" s="91"/>
      <c r="Y449" s="7"/>
      <c r="Z449" s="7">
        <f t="shared" ref="Z449:AB449" si="116">SUM(Z450:Z456)</f>
        <v>0</v>
      </c>
      <c r="AA449" s="7">
        <f t="shared" si="116"/>
        <v>0</v>
      </c>
      <c r="AB449" s="7">
        <f t="shared" si="116"/>
        <v>0</v>
      </c>
    </row>
    <row r="450" spans="1:28" x14ac:dyDescent="0.25">
      <c r="A450" t="e">
        <f t="shared" si="100"/>
        <v>#REF!</v>
      </c>
      <c r="B450" s="8"/>
      <c r="C450" s="9" t="s">
        <v>11</v>
      </c>
      <c r="D450" s="105" t="e">
        <f>'დაზუსტ. ბიუჯ.'!#REF!</f>
        <v>#REF!</v>
      </c>
      <c r="E450" s="88" t="e">
        <f>'დაზუსტ. საკუთ.'!#REF!</f>
        <v>#REF!</v>
      </c>
      <c r="F450" s="88" t="e">
        <f>'დაზუსტ. ბიუჯ. ფონდ.'!#REF!</f>
        <v>#REF!</v>
      </c>
      <c r="G450" s="88">
        <f>'გრანტის საკასო'!D449</f>
        <v>0</v>
      </c>
      <c r="H450" s="88">
        <f>'მიზნ.გრანტის საკასო '!D449</f>
        <v>0</v>
      </c>
      <c r="I450" s="105" t="e">
        <f>'დაზუსტ. ბიუჯ.'!#REF!-'დაზუსტ. ბიუჯ.'!#REF!</f>
        <v>#REF!</v>
      </c>
      <c r="J450" s="88" t="e">
        <f>'დაზუსტ. საკუთ.'!#REF!-'დაზუსტ. საკუთ.'!#REF!</f>
        <v>#REF!</v>
      </c>
      <c r="K450" s="88" t="e">
        <f>'დაზუსტ. ბიუჯ. ფონდ.'!#REF!-'დაზუსტ. ბიუჯ. ფონდ.'!#REF!</f>
        <v>#REF!</v>
      </c>
      <c r="L450" s="88">
        <f>'გრანტის საკასო'!E449</f>
        <v>0</v>
      </c>
      <c r="M450" s="100">
        <f>'მიზნ.გრანტის საკასო '!E449-'მიზნ.გრანტის საკასო '!D449</f>
        <v>0</v>
      </c>
      <c r="N450" s="105" t="e">
        <f>'დაზუსტ. ბიუჯ.'!#REF!-'დაზუსტ. ბიუჯ.'!#REF!</f>
        <v>#REF!</v>
      </c>
      <c r="O450" s="88" t="e">
        <f>'დაზუსტ. საკუთ.'!#REF!-'დაზუსტ. საკუთ.'!#REF!</f>
        <v>#REF!</v>
      </c>
      <c r="P450" s="88" t="e">
        <f>'დაზუსტ. ბიუჯ. ფონდ.'!#REF!</f>
        <v>#REF!</v>
      </c>
      <c r="Q450" s="88">
        <f>'გრანტის საკასო'!J449</f>
        <v>0</v>
      </c>
      <c r="R450" s="100">
        <f>'მიზნ.გრანტის საკასო '!J449-'მიზნ.გრანტის საკასო '!I449</f>
        <v>0</v>
      </c>
      <c r="S450" s="105" t="e">
        <f t="shared" si="101"/>
        <v>#REF!</v>
      </c>
      <c r="T450" s="88" t="e">
        <f t="shared" si="105"/>
        <v>#REF!</v>
      </c>
      <c r="U450" s="88" t="e">
        <f t="shared" si="106"/>
        <v>#REF!</v>
      </c>
      <c r="V450" s="88">
        <f t="shared" si="107"/>
        <v>0</v>
      </c>
      <c r="W450" s="100">
        <f t="shared" si="108"/>
        <v>0</v>
      </c>
      <c r="X450" s="92"/>
      <c r="Y450" s="10"/>
      <c r="Z450" s="10">
        <v>0</v>
      </c>
      <c r="AA450" s="10">
        <v>0</v>
      </c>
      <c r="AB450" s="10">
        <v>0</v>
      </c>
    </row>
    <row r="451" spans="1:28" x14ac:dyDescent="0.25">
      <c r="A451" t="e">
        <f t="shared" si="100"/>
        <v>#REF!</v>
      </c>
      <c r="B451" s="8"/>
      <c r="C451" s="9" t="s">
        <v>12</v>
      </c>
      <c r="D451" s="105" t="e">
        <f>'დაზუსტ. ბიუჯ.'!#REF!</f>
        <v>#REF!</v>
      </c>
      <c r="E451" s="88" t="e">
        <f>'დაზუსტ. საკუთ.'!#REF!</f>
        <v>#REF!</v>
      </c>
      <c r="F451" s="88" t="e">
        <f>'დაზუსტ. ბიუჯ. ფონდ.'!#REF!</f>
        <v>#REF!</v>
      </c>
      <c r="G451" s="88">
        <f>'გრანტის საკასო'!D450</f>
        <v>0</v>
      </c>
      <c r="H451" s="88">
        <f>'მიზნ.გრანტის საკასო '!D450</f>
        <v>0</v>
      </c>
      <c r="I451" s="105" t="e">
        <f>'დაზუსტ. ბიუჯ.'!#REF!-'დაზუსტ. ბიუჯ.'!#REF!</f>
        <v>#REF!</v>
      </c>
      <c r="J451" s="88" t="e">
        <f>'დაზუსტ. საკუთ.'!#REF!-'დაზუსტ. საკუთ.'!#REF!</f>
        <v>#REF!</v>
      </c>
      <c r="K451" s="88" t="e">
        <f>'დაზუსტ. ბიუჯ. ფონდ.'!#REF!-'დაზუსტ. ბიუჯ. ფონდ.'!#REF!</f>
        <v>#REF!</v>
      </c>
      <c r="L451" s="88">
        <f>'გრანტის საკასო'!E450</f>
        <v>0</v>
      </c>
      <c r="M451" s="100">
        <f>'მიზნ.გრანტის საკასო '!E450-'მიზნ.გრანტის საკასო '!D450</f>
        <v>0</v>
      </c>
      <c r="N451" s="105" t="e">
        <f>'დაზუსტ. ბიუჯ.'!#REF!-'დაზუსტ. ბიუჯ.'!#REF!</f>
        <v>#REF!</v>
      </c>
      <c r="O451" s="88" t="e">
        <f>'დაზუსტ. საკუთ.'!#REF!-'დაზუსტ. საკუთ.'!#REF!</f>
        <v>#REF!</v>
      </c>
      <c r="P451" s="88" t="e">
        <f>'დაზუსტ. ბიუჯ. ფონდ.'!#REF!</f>
        <v>#REF!</v>
      </c>
      <c r="Q451" s="88">
        <f>'გრანტის საკასო'!J450</f>
        <v>0</v>
      </c>
      <c r="R451" s="100">
        <f>'მიზნ.გრანტის საკასო '!J450-'მიზნ.გრანტის საკასო '!I450</f>
        <v>0</v>
      </c>
      <c r="S451" s="105" t="e">
        <f t="shared" si="101"/>
        <v>#REF!</v>
      </c>
      <c r="T451" s="88" t="e">
        <f t="shared" si="105"/>
        <v>#REF!</v>
      </c>
      <c r="U451" s="88" t="e">
        <f t="shared" si="106"/>
        <v>#REF!</v>
      </c>
      <c r="V451" s="88">
        <f t="shared" si="107"/>
        <v>0</v>
      </c>
      <c r="W451" s="100">
        <f t="shared" si="108"/>
        <v>0</v>
      </c>
      <c r="X451" s="92"/>
      <c r="Y451" s="10"/>
      <c r="Z451" s="10">
        <v>0</v>
      </c>
      <c r="AA451" s="10">
        <v>0</v>
      </c>
      <c r="AB451" s="10">
        <v>0</v>
      </c>
    </row>
    <row r="452" spans="1:28" x14ac:dyDescent="0.25">
      <c r="A452" t="e">
        <f t="shared" si="100"/>
        <v>#REF!</v>
      </c>
      <c r="B452" s="8"/>
      <c r="C452" s="9" t="s">
        <v>13</v>
      </c>
      <c r="D452" s="105" t="e">
        <f>'დაზუსტ. ბიუჯ.'!#REF!</f>
        <v>#REF!</v>
      </c>
      <c r="E452" s="88" t="e">
        <f>'დაზუსტ. საკუთ.'!#REF!</f>
        <v>#REF!</v>
      </c>
      <c r="F452" s="88" t="e">
        <f>'დაზუსტ. ბიუჯ. ფონდ.'!#REF!</f>
        <v>#REF!</v>
      </c>
      <c r="G452" s="88">
        <f>'გრანტის საკასო'!D451</f>
        <v>0</v>
      </c>
      <c r="H452" s="88">
        <f>'მიზნ.გრანტის საკასო '!D451</f>
        <v>0</v>
      </c>
      <c r="I452" s="105" t="e">
        <f>'დაზუსტ. ბიუჯ.'!#REF!-'დაზუსტ. ბიუჯ.'!#REF!</f>
        <v>#REF!</v>
      </c>
      <c r="J452" s="88" t="e">
        <f>'დაზუსტ. საკუთ.'!#REF!-'დაზუსტ. საკუთ.'!#REF!</f>
        <v>#REF!</v>
      </c>
      <c r="K452" s="88" t="e">
        <f>'დაზუსტ. ბიუჯ. ფონდ.'!#REF!-'დაზუსტ. ბიუჯ. ფონდ.'!#REF!</f>
        <v>#REF!</v>
      </c>
      <c r="L452" s="88">
        <f>'გრანტის საკასო'!E451</f>
        <v>0</v>
      </c>
      <c r="M452" s="100">
        <f>'მიზნ.გრანტის საკასო '!E451-'მიზნ.გრანტის საკასო '!D451</f>
        <v>0</v>
      </c>
      <c r="N452" s="105" t="e">
        <f>'დაზუსტ. ბიუჯ.'!#REF!-'დაზუსტ. ბიუჯ.'!#REF!</f>
        <v>#REF!</v>
      </c>
      <c r="O452" s="88" t="e">
        <f>'დაზუსტ. საკუთ.'!#REF!-'დაზუსტ. საკუთ.'!#REF!</f>
        <v>#REF!</v>
      </c>
      <c r="P452" s="88" t="e">
        <f>'დაზუსტ. ბიუჯ. ფონდ.'!#REF!</f>
        <v>#REF!</v>
      </c>
      <c r="Q452" s="88">
        <f>'გრანტის საკასო'!J451</f>
        <v>0</v>
      </c>
      <c r="R452" s="100">
        <f>'მიზნ.გრანტის საკასო '!J451-'მიზნ.გრანტის საკასო '!I451</f>
        <v>0</v>
      </c>
      <c r="S452" s="105" t="e">
        <f t="shared" si="101"/>
        <v>#REF!</v>
      </c>
      <c r="T452" s="88" t="e">
        <f t="shared" si="105"/>
        <v>#REF!</v>
      </c>
      <c r="U452" s="88" t="e">
        <f t="shared" si="106"/>
        <v>#REF!</v>
      </c>
      <c r="V452" s="88">
        <f t="shared" si="107"/>
        <v>0</v>
      </c>
      <c r="W452" s="100">
        <f t="shared" si="108"/>
        <v>0</v>
      </c>
      <c r="X452" s="92"/>
      <c r="Y452" s="10"/>
      <c r="Z452" s="10">
        <v>0</v>
      </c>
      <c r="AA452" s="10">
        <v>0</v>
      </c>
      <c r="AB452" s="10">
        <v>0</v>
      </c>
    </row>
    <row r="453" spans="1:28" x14ac:dyDescent="0.25">
      <c r="A453" t="e">
        <f t="shared" ref="A453:A516" si="117">IF(OR(D453&lt;&gt;0,E453&lt;&gt;0,F453&lt;&gt;0,G453&lt;&gt;0,H453&lt;&gt;0,),"a","b")</f>
        <v>#REF!</v>
      </c>
      <c r="B453" s="8"/>
      <c r="C453" s="9" t="s">
        <v>14</v>
      </c>
      <c r="D453" s="105" t="e">
        <f>'დაზუსტ. ბიუჯ.'!#REF!</f>
        <v>#REF!</v>
      </c>
      <c r="E453" s="88" t="e">
        <f>'დაზუსტ. საკუთ.'!#REF!</f>
        <v>#REF!</v>
      </c>
      <c r="F453" s="88" t="e">
        <f>'დაზუსტ. ბიუჯ. ფონდ.'!#REF!</f>
        <v>#REF!</v>
      </c>
      <c r="G453" s="88">
        <f>'გრანტის საკასო'!D452</f>
        <v>0</v>
      </c>
      <c r="H453" s="88">
        <f>'მიზნ.გრანტის საკასო '!D452</f>
        <v>0</v>
      </c>
      <c r="I453" s="105" t="e">
        <f>'დაზუსტ. ბიუჯ.'!#REF!-'დაზუსტ. ბიუჯ.'!#REF!</f>
        <v>#REF!</v>
      </c>
      <c r="J453" s="88" t="e">
        <f>'დაზუსტ. საკუთ.'!#REF!-'დაზუსტ. საკუთ.'!#REF!</f>
        <v>#REF!</v>
      </c>
      <c r="K453" s="88" t="e">
        <f>'დაზუსტ. ბიუჯ. ფონდ.'!#REF!-'დაზუსტ. ბიუჯ. ფონდ.'!#REF!</f>
        <v>#REF!</v>
      </c>
      <c r="L453" s="88">
        <f>'გრანტის საკასო'!E452</f>
        <v>0</v>
      </c>
      <c r="M453" s="100">
        <f>'მიზნ.გრანტის საკასო '!E452-'მიზნ.გრანტის საკასო '!D452</f>
        <v>0</v>
      </c>
      <c r="N453" s="105" t="e">
        <f>'დაზუსტ. ბიუჯ.'!#REF!-'დაზუსტ. ბიუჯ.'!#REF!</f>
        <v>#REF!</v>
      </c>
      <c r="O453" s="88" t="e">
        <f>'დაზუსტ. საკუთ.'!#REF!-'დაზუსტ. საკუთ.'!#REF!</f>
        <v>#REF!</v>
      </c>
      <c r="P453" s="88" t="e">
        <f>'დაზუსტ. ბიუჯ. ფონდ.'!#REF!</f>
        <v>#REF!</v>
      </c>
      <c r="Q453" s="88">
        <f>'გრანტის საკასო'!J452</f>
        <v>0</v>
      </c>
      <c r="R453" s="100">
        <f>'მიზნ.გრანტის საკასო '!J452-'მიზნ.გრანტის საკასო '!I452</f>
        <v>0</v>
      </c>
      <c r="S453" s="105" t="e">
        <f t="shared" ref="S453:S516" si="118">N453+I453+D453</f>
        <v>#REF!</v>
      </c>
      <c r="T453" s="88" t="e">
        <f t="shared" si="105"/>
        <v>#REF!</v>
      </c>
      <c r="U453" s="88" t="e">
        <f t="shared" si="106"/>
        <v>#REF!</v>
      </c>
      <c r="V453" s="88">
        <f t="shared" si="107"/>
        <v>0</v>
      </c>
      <c r="W453" s="100">
        <f t="shared" si="108"/>
        <v>0</v>
      </c>
      <c r="X453" s="92"/>
      <c r="Y453" s="10"/>
      <c r="Z453" s="10">
        <v>0</v>
      </c>
      <c r="AA453" s="10">
        <v>0</v>
      </c>
      <c r="AB453" s="10">
        <v>0</v>
      </c>
    </row>
    <row r="454" spans="1:28" x14ac:dyDescent="0.25">
      <c r="A454" t="e">
        <f t="shared" si="117"/>
        <v>#REF!</v>
      </c>
      <c r="B454" s="8"/>
      <c r="C454" s="9" t="s">
        <v>15</v>
      </c>
      <c r="D454" s="105" t="e">
        <f>'დაზუსტ. ბიუჯ.'!#REF!</f>
        <v>#REF!</v>
      </c>
      <c r="E454" s="88" t="e">
        <f>'დაზუსტ. საკუთ.'!#REF!</f>
        <v>#REF!</v>
      </c>
      <c r="F454" s="88" t="e">
        <f>'დაზუსტ. ბიუჯ. ფონდ.'!#REF!</f>
        <v>#REF!</v>
      </c>
      <c r="G454" s="88">
        <f>'გრანტის საკასო'!D453</f>
        <v>0</v>
      </c>
      <c r="H454" s="88">
        <f>'მიზნ.გრანტის საკასო '!D453</f>
        <v>0</v>
      </c>
      <c r="I454" s="105" t="e">
        <f>'დაზუსტ. ბიუჯ.'!#REF!-'დაზუსტ. ბიუჯ.'!#REF!</f>
        <v>#REF!</v>
      </c>
      <c r="J454" s="88" t="e">
        <f>'დაზუსტ. საკუთ.'!#REF!-'დაზუსტ. საკუთ.'!#REF!</f>
        <v>#REF!</v>
      </c>
      <c r="K454" s="88" t="e">
        <f>'დაზუსტ. ბიუჯ. ფონდ.'!#REF!-'დაზუსტ. ბიუჯ. ფონდ.'!#REF!</f>
        <v>#REF!</v>
      </c>
      <c r="L454" s="88">
        <f>'გრანტის საკასო'!E453</f>
        <v>0</v>
      </c>
      <c r="M454" s="100">
        <f>'მიზნ.გრანტის საკასო '!E453-'მიზნ.გრანტის საკასო '!D453</f>
        <v>0</v>
      </c>
      <c r="N454" s="105" t="e">
        <f>'დაზუსტ. ბიუჯ.'!#REF!-'დაზუსტ. ბიუჯ.'!#REF!</f>
        <v>#REF!</v>
      </c>
      <c r="O454" s="88" t="e">
        <f>'დაზუსტ. საკუთ.'!#REF!-'დაზუსტ. საკუთ.'!#REF!</f>
        <v>#REF!</v>
      </c>
      <c r="P454" s="88" t="e">
        <f>'დაზუსტ. ბიუჯ. ფონდ.'!#REF!</f>
        <v>#REF!</v>
      </c>
      <c r="Q454" s="88">
        <f>'გრანტის საკასო'!J453</f>
        <v>0</v>
      </c>
      <c r="R454" s="100">
        <f>'მიზნ.გრანტის საკასო '!J453-'მიზნ.გრანტის საკასო '!I453</f>
        <v>0</v>
      </c>
      <c r="S454" s="105" t="e">
        <f t="shared" si="118"/>
        <v>#REF!</v>
      </c>
      <c r="T454" s="88" t="e">
        <f t="shared" si="105"/>
        <v>#REF!</v>
      </c>
      <c r="U454" s="88" t="e">
        <f t="shared" si="106"/>
        <v>#REF!</v>
      </c>
      <c r="V454" s="88">
        <f t="shared" si="107"/>
        <v>0</v>
      </c>
      <c r="W454" s="100">
        <f t="shared" si="108"/>
        <v>0</v>
      </c>
      <c r="X454" s="92"/>
      <c r="Y454" s="10"/>
      <c r="Z454" s="10">
        <v>0</v>
      </c>
      <c r="AA454" s="10">
        <v>0</v>
      </c>
      <c r="AB454" s="10">
        <v>0</v>
      </c>
    </row>
    <row r="455" spans="1:28" x14ac:dyDescent="0.25">
      <c r="A455" t="e">
        <f t="shared" si="117"/>
        <v>#REF!</v>
      </c>
      <c r="B455" s="8"/>
      <c r="C455" s="9" t="s">
        <v>16</v>
      </c>
      <c r="D455" s="105" t="e">
        <f>'დაზუსტ. ბიუჯ.'!#REF!</f>
        <v>#REF!</v>
      </c>
      <c r="E455" s="88" t="e">
        <f>'დაზუსტ. საკუთ.'!#REF!</f>
        <v>#REF!</v>
      </c>
      <c r="F455" s="88" t="e">
        <f>'დაზუსტ. ბიუჯ. ფონდ.'!#REF!</f>
        <v>#REF!</v>
      </c>
      <c r="G455" s="88">
        <f>'გრანტის საკასო'!D454</f>
        <v>0</v>
      </c>
      <c r="H455" s="88">
        <f>'მიზნ.გრანტის საკასო '!D454</f>
        <v>0</v>
      </c>
      <c r="I455" s="105" t="e">
        <f>'დაზუსტ. ბიუჯ.'!#REF!-'დაზუსტ. ბიუჯ.'!#REF!</f>
        <v>#REF!</v>
      </c>
      <c r="J455" s="88" t="e">
        <f>'დაზუსტ. საკუთ.'!#REF!-'დაზუსტ. საკუთ.'!#REF!</f>
        <v>#REF!</v>
      </c>
      <c r="K455" s="88" t="e">
        <f>'დაზუსტ. ბიუჯ. ფონდ.'!#REF!-'დაზუსტ. ბიუჯ. ფონდ.'!#REF!</f>
        <v>#REF!</v>
      </c>
      <c r="L455" s="88">
        <f>'გრანტის საკასო'!E454</f>
        <v>0</v>
      </c>
      <c r="M455" s="100">
        <f>'მიზნ.გრანტის საკასო '!E454-'მიზნ.გრანტის საკასო '!D454</f>
        <v>0</v>
      </c>
      <c r="N455" s="105" t="e">
        <f>'დაზუსტ. ბიუჯ.'!#REF!-'დაზუსტ. ბიუჯ.'!#REF!</f>
        <v>#REF!</v>
      </c>
      <c r="O455" s="88" t="e">
        <f>'დაზუსტ. საკუთ.'!#REF!-'დაზუსტ. საკუთ.'!#REF!</f>
        <v>#REF!</v>
      </c>
      <c r="P455" s="88" t="e">
        <f>'დაზუსტ. ბიუჯ. ფონდ.'!#REF!</f>
        <v>#REF!</v>
      </c>
      <c r="Q455" s="88">
        <f>'გრანტის საკასო'!J454</f>
        <v>0</v>
      </c>
      <c r="R455" s="100">
        <f>'მიზნ.გრანტის საკასო '!J454-'მიზნ.გრანტის საკასო '!I454</f>
        <v>0</v>
      </c>
      <c r="S455" s="105" t="e">
        <f t="shared" si="118"/>
        <v>#REF!</v>
      </c>
      <c r="T455" s="88" t="e">
        <f t="shared" si="105"/>
        <v>#REF!</v>
      </c>
      <c r="U455" s="88" t="e">
        <f t="shared" si="106"/>
        <v>#REF!</v>
      </c>
      <c r="V455" s="88">
        <f t="shared" si="107"/>
        <v>0</v>
      </c>
      <c r="W455" s="100">
        <f t="shared" si="108"/>
        <v>0</v>
      </c>
      <c r="X455" s="92"/>
      <c r="Y455" s="10"/>
      <c r="Z455" s="10">
        <v>0</v>
      </c>
      <c r="AA455" s="10">
        <v>0</v>
      </c>
      <c r="AB455" s="10">
        <v>0</v>
      </c>
    </row>
    <row r="456" spans="1:28" x14ac:dyDescent="0.25">
      <c r="A456" t="e">
        <f t="shared" si="117"/>
        <v>#REF!</v>
      </c>
      <c r="B456" s="8"/>
      <c r="C456" s="9" t="s">
        <v>17</v>
      </c>
      <c r="D456" s="105" t="e">
        <f>'დაზუსტ. ბიუჯ.'!#REF!</f>
        <v>#REF!</v>
      </c>
      <c r="E456" s="88" t="e">
        <f>'დაზუსტ. საკუთ.'!#REF!</f>
        <v>#REF!</v>
      </c>
      <c r="F456" s="88" t="e">
        <f>'დაზუსტ. ბიუჯ. ფონდ.'!#REF!</f>
        <v>#REF!</v>
      </c>
      <c r="G456" s="88">
        <f>'გრანტის საკასო'!D455</f>
        <v>0</v>
      </c>
      <c r="H456" s="88">
        <f>'მიზნ.გრანტის საკასო '!D455</f>
        <v>0</v>
      </c>
      <c r="I456" s="105" t="e">
        <f>'დაზუსტ. ბიუჯ.'!#REF!-'დაზუსტ. ბიუჯ.'!#REF!</f>
        <v>#REF!</v>
      </c>
      <c r="J456" s="88" t="e">
        <f>'დაზუსტ. საკუთ.'!#REF!-'დაზუსტ. საკუთ.'!#REF!</f>
        <v>#REF!</v>
      </c>
      <c r="K456" s="88" t="e">
        <f>'დაზუსტ. ბიუჯ. ფონდ.'!#REF!-'დაზუსტ. ბიუჯ. ფონდ.'!#REF!</f>
        <v>#REF!</v>
      </c>
      <c r="L456" s="88">
        <f>'გრანტის საკასო'!E455</f>
        <v>0</v>
      </c>
      <c r="M456" s="100">
        <f>'მიზნ.გრანტის საკასო '!E455-'მიზნ.გრანტის საკასო '!D455</f>
        <v>0</v>
      </c>
      <c r="N456" s="105" t="e">
        <f>'დაზუსტ. ბიუჯ.'!#REF!-'დაზუსტ. ბიუჯ.'!#REF!</f>
        <v>#REF!</v>
      </c>
      <c r="O456" s="88" t="e">
        <f>'დაზუსტ. საკუთ.'!#REF!-'დაზუსტ. საკუთ.'!#REF!</f>
        <v>#REF!</v>
      </c>
      <c r="P456" s="88" t="e">
        <f>'დაზუსტ. ბიუჯ. ფონდ.'!#REF!</f>
        <v>#REF!</v>
      </c>
      <c r="Q456" s="88">
        <f>'გრანტის საკასო'!J455</f>
        <v>0</v>
      </c>
      <c r="R456" s="100">
        <f>'მიზნ.გრანტის საკასო '!J455-'მიზნ.გრანტის საკასო '!I455</f>
        <v>0</v>
      </c>
      <c r="S456" s="105" t="e">
        <f t="shared" si="118"/>
        <v>#REF!</v>
      </c>
      <c r="T456" s="88" t="e">
        <f t="shared" si="105"/>
        <v>#REF!</v>
      </c>
      <c r="U456" s="88" t="e">
        <f t="shared" si="106"/>
        <v>#REF!</v>
      </c>
      <c r="V456" s="88">
        <f t="shared" si="107"/>
        <v>0</v>
      </c>
      <c r="W456" s="100">
        <f t="shared" si="108"/>
        <v>0</v>
      </c>
      <c r="X456" s="92"/>
      <c r="Y456" s="10"/>
      <c r="Z456" s="10">
        <v>0</v>
      </c>
      <c r="AA456" s="10">
        <v>0</v>
      </c>
      <c r="AB456" s="10">
        <v>0</v>
      </c>
    </row>
    <row r="457" spans="1:28" x14ac:dyDescent="0.25">
      <c r="A457" t="e">
        <f t="shared" si="117"/>
        <v>#REF!</v>
      </c>
      <c r="B457" s="5"/>
      <c r="C457" s="6" t="s">
        <v>18</v>
      </c>
      <c r="D457" s="104" t="e">
        <f>'დაზუსტ. ბიუჯ.'!#REF!</f>
        <v>#REF!</v>
      </c>
      <c r="E457" s="87" t="e">
        <f>'დაზუსტ. საკუთ.'!#REF!</f>
        <v>#REF!</v>
      </c>
      <c r="F457" s="87" t="e">
        <f>'დაზუსტ. ბიუჯ. ფონდ.'!#REF!</f>
        <v>#REF!</v>
      </c>
      <c r="G457" s="87">
        <f>'გრანტის საკასო'!D456</f>
        <v>0</v>
      </c>
      <c r="H457" s="87">
        <f>'მიზნ.გრანტის საკასო '!D456</f>
        <v>0</v>
      </c>
      <c r="I457" s="104" t="e">
        <f>'დაზუსტ. ბიუჯ.'!#REF!-'დაზუსტ. ბიუჯ.'!#REF!</f>
        <v>#REF!</v>
      </c>
      <c r="J457" s="87" t="e">
        <f>'დაზუსტ. საკუთ.'!#REF!-'დაზუსტ. საკუთ.'!#REF!</f>
        <v>#REF!</v>
      </c>
      <c r="K457" s="87" t="e">
        <f>'დაზუსტ. ბიუჯ. ფონდ.'!#REF!-'დაზუსტ. ბიუჯ. ფონდ.'!#REF!</f>
        <v>#REF!</v>
      </c>
      <c r="L457" s="87">
        <f>'გრანტის საკასო'!E456</f>
        <v>0</v>
      </c>
      <c r="M457" s="99">
        <f>'მიზნ.გრანტის საკასო '!E456-'მიზნ.გრანტის საკასო '!D456</f>
        <v>0</v>
      </c>
      <c r="N457" s="104" t="e">
        <f>'დაზუსტ. ბიუჯ.'!#REF!-'დაზუსტ. ბიუჯ.'!#REF!</f>
        <v>#REF!</v>
      </c>
      <c r="O457" s="87" t="e">
        <f>'დაზუსტ. საკუთ.'!#REF!-'დაზუსტ. საკუთ.'!#REF!</f>
        <v>#REF!</v>
      </c>
      <c r="P457" s="87" t="e">
        <f>'დაზუსტ. ბიუჯ. ფონდ.'!#REF!</f>
        <v>#REF!</v>
      </c>
      <c r="Q457" s="87">
        <f>'გრანტის საკასო'!J456</f>
        <v>0</v>
      </c>
      <c r="R457" s="99">
        <f>'მიზნ.გრანტის საკასო '!J456-'მიზნ.გრანტის საკასო '!I456</f>
        <v>0</v>
      </c>
      <c r="S457" s="104" t="e">
        <f t="shared" si="118"/>
        <v>#REF!</v>
      </c>
      <c r="T457" s="87" t="e">
        <f t="shared" si="105"/>
        <v>#REF!</v>
      </c>
      <c r="U457" s="87" t="e">
        <f t="shared" si="106"/>
        <v>#REF!</v>
      </c>
      <c r="V457" s="87">
        <f t="shared" si="107"/>
        <v>0</v>
      </c>
      <c r="W457" s="99">
        <f t="shared" si="108"/>
        <v>0</v>
      </c>
      <c r="X457" s="91"/>
      <c r="Y457" s="7"/>
      <c r="Z457" s="7">
        <v>0</v>
      </c>
      <c r="AA457" s="7">
        <v>0</v>
      </c>
      <c r="AB457" s="7">
        <v>0</v>
      </c>
    </row>
    <row r="458" spans="1:28" x14ac:dyDescent="0.25">
      <c r="A458" t="e">
        <f t="shared" si="117"/>
        <v>#REF!</v>
      </c>
      <c r="B458" s="5"/>
      <c r="C458" s="6" t="s">
        <v>19</v>
      </c>
      <c r="D458" s="104" t="e">
        <f>'დაზუსტ. ბიუჯ.'!#REF!</f>
        <v>#REF!</v>
      </c>
      <c r="E458" s="87" t="e">
        <f>'დაზუსტ. საკუთ.'!#REF!</f>
        <v>#REF!</v>
      </c>
      <c r="F458" s="87" t="e">
        <f>'დაზუსტ. ბიუჯ. ფონდ.'!#REF!</f>
        <v>#REF!</v>
      </c>
      <c r="G458" s="87">
        <f>'გრანტის საკასო'!D457</f>
        <v>0</v>
      </c>
      <c r="H458" s="87">
        <f>'მიზნ.გრანტის საკასო '!D457</f>
        <v>0</v>
      </c>
      <c r="I458" s="104" t="e">
        <f>'დაზუსტ. ბიუჯ.'!#REF!-'დაზუსტ. ბიუჯ.'!#REF!</f>
        <v>#REF!</v>
      </c>
      <c r="J458" s="87" t="e">
        <f>'დაზუსტ. საკუთ.'!#REF!-'დაზუსტ. საკუთ.'!#REF!</f>
        <v>#REF!</v>
      </c>
      <c r="K458" s="87" t="e">
        <f>'დაზუსტ. ბიუჯ. ფონდ.'!#REF!-'დაზუსტ. ბიუჯ. ფონდ.'!#REF!</f>
        <v>#REF!</v>
      </c>
      <c r="L458" s="87">
        <f>'გრანტის საკასო'!E457</f>
        <v>0</v>
      </c>
      <c r="M458" s="99">
        <f>'მიზნ.გრანტის საკასო '!E457-'მიზნ.გრანტის საკასო '!D457</f>
        <v>0</v>
      </c>
      <c r="N458" s="104" t="e">
        <f>'დაზუსტ. ბიუჯ.'!#REF!-'დაზუსტ. ბიუჯ.'!#REF!</f>
        <v>#REF!</v>
      </c>
      <c r="O458" s="87" t="e">
        <f>'დაზუსტ. საკუთ.'!#REF!-'დაზუსტ. საკუთ.'!#REF!</f>
        <v>#REF!</v>
      </c>
      <c r="P458" s="87" t="e">
        <f>'დაზუსტ. ბიუჯ. ფონდ.'!#REF!</f>
        <v>#REF!</v>
      </c>
      <c r="Q458" s="87">
        <f>'გრანტის საკასო'!J457</f>
        <v>0</v>
      </c>
      <c r="R458" s="99">
        <f>'მიზნ.გრანტის საკასო '!J457-'მიზნ.გრანტის საკასო '!I457</f>
        <v>0</v>
      </c>
      <c r="S458" s="104" t="e">
        <f t="shared" si="118"/>
        <v>#REF!</v>
      </c>
      <c r="T458" s="87" t="e">
        <f t="shared" si="105"/>
        <v>#REF!</v>
      </c>
      <c r="U458" s="87" t="e">
        <f t="shared" si="106"/>
        <v>#REF!</v>
      </c>
      <c r="V458" s="87">
        <f t="shared" si="107"/>
        <v>0</v>
      </c>
      <c r="W458" s="99">
        <f t="shared" si="108"/>
        <v>0</v>
      </c>
      <c r="X458" s="91"/>
      <c r="Y458" s="7"/>
      <c r="Z458" s="7">
        <v>0</v>
      </c>
      <c r="AA458" s="7">
        <v>0</v>
      </c>
      <c r="AB458" s="7">
        <v>0</v>
      </c>
    </row>
    <row r="459" spans="1:28" ht="15.75" thickBot="1" x14ac:dyDescent="0.3">
      <c r="A459" t="e">
        <f t="shared" si="117"/>
        <v>#REF!</v>
      </c>
      <c r="B459" s="11"/>
      <c r="C459" s="12" t="s">
        <v>20</v>
      </c>
      <c r="D459" s="106" t="e">
        <f>'დაზუსტ. ბიუჯ.'!#REF!</f>
        <v>#REF!</v>
      </c>
      <c r="E459" s="89" t="e">
        <f>'დაზუსტ. საკუთ.'!#REF!</f>
        <v>#REF!</v>
      </c>
      <c r="F459" s="89" t="e">
        <f>'დაზუსტ. ბიუჯ. ფონდ.'!#REF!</f>
        <v>#REF!</v>
      </c>
      <c r="G459" s="89">
        <f>'გრანტის საკასო'!D458</f>
        <v>0</v>
      </c>
      <c r="H459" s="89">
        <f>'მიზნ.გრანტის საკასო '!D458</f>
        <v>0</v>
      </c>
      <c r="I459" s="106" t="e">
        <f>'დაზუსტ. ბიუჯ.'!#REF!-'დაზუსტ. ბიუჯ.'!#REF!</f>
        <v>#REF!</v>
      </c>
      <c r="J459" s="89" t="e">
        <f>'დაზუსტ. საკუთ.'!#REF!-'დაზუსტ. საკუთ.'!#REF!</f>
        <v>#REF!</v>
      </c>
      <c r="K459" s="89" t="e">
        <f>'დაზუსტ. ბიუჯ. ფონდ.'!#REF!-'დაზუსტ. ბიუჯ. ფონდ.'!#REF!</f>
        <v>#REF!</v>
      </c>
      <c r="L459" s="89">
        <f>'გრანტის საკასო'!E458</f>
        <v>0</v>
      </c>
      <c r="M459" s="101">
        <f>'მიზნ.გრანტის საკასო '!E458-'მიზნ.გრანტის საკასო '!D458</f>
        <v>0</v>
      </c>
      <c r="N459" s="106" t="e">
        <f>'დაზუსტ. ბიუჯ.'!#REF!-'დაზუსტ. ბიუჯ.'!#REF!</f>
        <v>#REF!</v>
      </c>
      <c r="O459" s="89" t="e">
        <f>'დაზუსტ. საკუთ.'!#REF!-'დაზუსტ. საკუთ.'!#REF!</f>
        <v>#REF!</v>
      </c>
      <c r="P459" s="89" t="e">
        <f>'დაზუსტ. ბიუჯ. ფონდ.'!#REF!</f>
        <v>#REF!</v>
      </c>
      <c r="Q459" s="89">
        <f>'გრანტის საკასო'!J458</f>
        <v>0</v>
      </c>
      <c r="R459" s="101">
        <f>'მიზნ.გრანტის საკასო '!J458-'მიზნ.გრანტის საკასო '!I458</f>
        <v>0</v>
      </c>
      <c r="S459" s="106" t="e">
        <f t="shared" si="118"/>
        <v>#REF!</v>
      </c>
      <c r="T459" s="89" t="e">
        <f t="shared" si="105"/>
        <v>#REF!</v>
      </c>
      <c r="U459" s="89" t="e">
        <f t="shared" si="106"/>
        <v>#REF!</v>
      </c>
      <c r="V459" s="89">
        <f t="shared" si="107"/>
        <v>0</v>
      </c>
      <c r="W459" s="101">
        <f t="shared" si="108"/>
        <v>0</v>
      </c>
      <c r="X459" s="93"/>
      <c r="Y459" s="13"/>
      <c r="Z459" s="13">
        <v>0</v>
      </c>
      <c r="AA459" s="13">
        <v>0</v>
      </c>
      <c r="AB459" s="13">
        <v>0</v>
      </c>
    </row>
    <row r="460" spans="1:28" ht="46.5" thickTop="1" thickBot="1" x14ac:dyDescent="0.3">
      <c r="A460" t="e">
        <f t="shared" si="117"/>
        <v>#REF!</v>
      </c>
      <c r="B460" s="3" t="s">
        <v>93</v>
      </c>
      <c r="C460" s="14" t="s">
        <v>94</v>
      </c>
      <c r="D460" s="103" t="e">
        <f>'დაზუსტ. ბიუჯ.'!#REF!</f>
        <v>#REF!</v>
      </c>
      <c r="E460" s="86" t="e">
        <f>'დაზუსტ. საკუთ.'!#REF!</f>
        <v>#REF!</v>
      </c>
      <c r="F460" s="86" t="e">
        <f>'დაზუსტ. ბიუჯ. ფონდ.'!#REF!</f>
        <v>#REF!</v>
      </c>
      <c r="G460" s="86">
        <f>'გრანტის საკასო'!D459</f>
        <v>0</v>
      </c>
      <c r="H460" s="86">
        <f>'მიზნ.გრანტის საკასო '!D459</f>
        <v>0</v>
      </c>
      <c r="I460" s="103" t="e">
        <f>'დაზუსტ. ბიუჯ.'!#REF!-'დაზუსტ. ბიუჯ.'!#REF!</f>
        <v>#REF!</v>
      </c>
      <c r="J460" s="86" t="e">
        <f>'დაზუსტ. საკუთ.'!#REF!-'დაზუსტ. საკუთ.'!#REF!</f>
        <v>#REF!</v>
      </c>
      <c r="K460" s="86" t="e">
        <f>'დაზუსტ. ბიუჯ. ფონდ.'!#REF!-'დაზუსტ. ბიუჯ. ფონდ.'!#REF!</f>
        <v>#REF!</v>
      </c>
      <c r="L460" s="86">
        <f>'გრანტის საკასო'!E459</f>
        <v>0</v>
      </c>
      <c r="M460" s="102">
        <f>'მიზნ.გრანტის საკასო '!E459-'მიზნ.გრანტის საკასო '!D459</f>
        <v>0</v>
      </c>
      <c r="N460" s="103" t="e">
        <f>'დაზუსტ. ბიუჯ.'!#REF!-'დაზუსტ. ბიუჯ.'!#REF!</f>
        <v>#REF!</v>
      </c>
      <c r="O460" s="86" t="e">
        <f>'დაზუსტ. საკუთ.'!#REF!-'დაზუსტ. საკუთ.'!#REF!</f>
        <v>#REF!</v>
      </c>
      <c r="P460" s="86" t="e">
        <f>'დაზუსტ. ბიუჯ. ფონდ.'!#REF!</f>
        <v>#REF!</v>
      </c>
      <c r="Q460" s="86">
        <f>'გრანტის საკასო'!J459</f>
        <v>0</v>
      </c>
      <c r="R460" s="102">
        <f>'მიზნ.გრანტის საკასო '!J459-'მიზნ.გრანტის საკასო '!I459</f>
        <v>0</v>
      </c>
      <c r="S460" s="103" t="e">
        <f t="shared" si="118"/>
        <v>#REF!</v>
      </c>
      <c r="T460" s="86" t="e">
        <f t="shared" si="105"/>
        <v>#REF!</v>
      </c>
      <c r="U460" s="86" t="e">
        <f t="shared" si="106"/>
        <v>#REF!</v>
      </c>
      <c r="V460" s="86">
        <f t="shared" si="107"/>
        <v>0</v>
      </c>
      <c r="W460" s="102">
        <f t="shared" si="108"/>
        <v>0</v>
      </c>
      <c r="X460" s="94"/>
      <c r="Y460" s="4"/>
      <c r="Z460" s="4">
        <f t="shared" ref="Z460:AB460" si="119">SUM(Z461,Z469,Z470,Z471)</f>
        <v>0</v>
      </c>
      <c r="AA460" s="4">
        <f t="shared" si="119"/>
        <v>0</v>
      </c>
      <c r="AB460" s="4">
        <f t="shared" si="119"/>
        <v>0</v>
      </c>
    </row>
    <row r="461" spans="1:28" ht="15.75" thickTop="1" x14ac:dyDescent="0.25">
      <c r="A461" t="e">
        <f t="shared" si="117"/>
        <v>#REF!</v>
      </c>
      <c r="B461" s="5"/>
      <c r="C461" s="6" t="s">
        <v>10</v>
      </c>
      <c r="D461" s="104" t="e">
        <f>'დაზუსტ. ბიუჯ.'!#REF!</f>
        <v>#REF!</v>
      </c>
      <c r="E461" s="87" t="e">
        <f>'დაზუსტ. საკუთ.'!#REF!</f>
        <v>#REF!</v>
      </c>
      <c r="F461" s="87" t="e">
        <f>'დაზუსტ. ბიუჯ. ფონდ.'!#REF!</f>
        <v>#REF!</v>
      </c>
      <c r="G461" s="87">
        <f>'გრანტის საკასო'!D460</f>
        <v>0</v>
      </c>
      <c r="H461" s="87">
        <f>'მიზნ.გრანტის საკასო '!D460</f>
        <v>0</v>
      </c>
      <c r="I461" s="104" t="e">
        <f>'დაზუსტ. ბიუჯ.'!#REF!-'დაზუსტ. ბიუჯ.'!#REF!</f>
        <v>#REF!</v>
      </c>
      <c r="J461" s="87" t="e">
        <f>'დაზუსტ. საკუთ.'!#REF!-'დაზუსტ. საკუთ.'!#REF!</f>
        <v>#REF!</v>
      </c>
      <c r="K461" s="87" t="e">
        <f>'დაზუსტ. ბიუჯ. ფონდ.'!#REF!-'დაზუსტ. ბიუჯ. ფონდ.'!#REF!</f>
        <v>#REF!</v>
      </c>
      <c r="L461" s="87">
        <f>'გრანტის საკასო'!E460</f>
        <v>0</v>
      </c>
      <c r="M461" s="99">
        <f>'მიზნ.გრანტის საკასო '!E460-'მიზნ.გრანტის საკასო '!D460</f>
        <v>0</v>
      </c>
      <c r="N461" s="104" t="e">
        <f>'დაზუსტ. ბიუჯ.'!#REF!-'დაზუსტ. ბიუჯ.'!#REF!</f>
        <v>#REF!</v>
      </c>
      <c r="O461" s="87" t="e">
        <f>'დაზუსტ. საკუთ.'!#REF!-'დაზუსტ. საკუთ.'!#REF!</f>
        <v>#REF!</v>
      </c>
      <c r="P461" s="87" t="e">
        <f>'დაზუსტ. ბიუჯ. ფონდ.'!#REF!</f>
        <v>#REF!</v>
      </c>
      <c r="Q461" s="87">
        <f>'გრანტის საკასო'!J460</f>
        <v>0</v>
      </c>
      <c r="R461" s="99">
        <f>'მიზნ.გრანტის საკასო '!J460-'მიზნ.გრანტის საკასო '!I460</f>
        <v>0</v>
      </c>
      <c r="S461" s="104" t="e">
        <f t="shared" si="118"/>
        <v>#REF!</v>
      </c>
      <c r="T461" s="87" t="e">
        <f t="shared" si="105"/>
        <v>#REF!</v>
      </c>
      <c r="U461" s="87" t="e">
        <f t="shared" si="106"/>
        <v>#REF!</v>
      </c>
      <c r="V461" s="87">
        <f t="shared" si="107"/>
        <v>0</v>
      </c>
      <c r="W461" s="99">
        <f t="shared" si="108"/>
        <v>0</v>
      </c>
      <c r="X461" s="91"/>
      <c r="Y461" s="7"/>
      <c r="Z461" s="7">
        <f t="shared" ref="Z461:AB461" si="120">SUM(Z462:Z468)</f>
        <v>0</v>
      </c>
      <c r="AA461" s="7">
        <f t="shared" si="120"/>
        <v>0</v>
      </c>
      <c r="AB461" s="7">
        <f t="shared" si="120"/>
        <v>0</v>
      </c>
    </row>
    <row r="462" spans="1:28" x14ac:dyDescent="0.25">
      <c r="A462" t="e">
        <f t="shared" si="117"/>
        <v>#REF!</v>
      </c>
      <c r="B462" s="8"/>
      <c r="C462" s="9" t="s">
        <v>11</v>
      </c>
      <c r="D462" s="105" t="e">
        <f>'დაზუსტ. ბიუჯ.'!#REF!</f>
        <v>#REF!</v>
      </c>
      <c r="E462" s="88" t="e">
        <f>'დაზუსტ. საკუთ.'!#REF!</f>
        <v>#REF!</v>
      </c>
      <c r="F462" s="88" t="e">
        <f>'დაზუსტ. ბიუჯ. ფონდ.'!#REF!</f>
        <v>#REF!</v>
      </c>
      <c r="G462" s="88">
        <f>'გრანტის საკასო'!D461</f>
        <v>0</v>
      </c>
      <c r="H462" s="88">
        <f>'მიზნ.გრანტის საკასო '!D461</f>
        <v>0</v>
      </c>
      <c r="I462" s="105" t="e">
        <f>'დაზუსტ. ბიუჯ.'!#REF!-'დაზუსტ. ბიუჯ.'!#REF!</f>
        <v>#REF!</v>
      </c>
      <c r="J462" s="88" t="e">
        <f>'დაზუსტ. საკუთ.'!#REF!-'დაზუსტ. საკუთ.'!#REF!</f>
        <v>#REF!</v>
      </c>
      <c r="K462" s="88" t="e">
        <f>'დაზუსტ. ბიუჯ. ფონდ.'!#REF!-'დაზუსტ. ბიუჯ. ფონდ.'!#REF!</f>
        <v>#REF!</v>
      </c>
      <c r="L462" s="88">
        <f>'გრანტის საკასო'!E461</f>
        <v>0</v>
      </c>
      <c r="M462" s="100">
        <f>'მიზნ.გრანტის საკასო '!E461-'მიზნ.გრანტის საკასო '!D461</f>
        <v>0</v>
      </c>
      <c r="N462" s="105" t="e">
        <f>'დაზუსტ. ბიუჯ.'!#REF!-'დაზუსტ. ბიუჯ.'!#REF!</f>
        <v>#REF!</v>
      </c>
      <c r="O462" s="88" t="e">
        <f>'დაზუსტ. საკუთ.'!#REF!-'დაზუსტ. საკუთ.'!#REF!</f>
        <v>#REF!</v>
      </c>
      <c r="P462" s="88" t="e">
        <f>'დაზუსტ. ბიუჯ. ფონდ.'!#REF!</f>
        <v>#REF!</v>
      </c>
      <c r="Q462" s="88">
        <f>'გრანტის საკასო'!J461</f>
        <v>0</v>
      </c>
      <c r="R462" s="100">
        <f>'მიზნ.გრანტის საკასო '!J461-'მიზნ.გრანტის საკასო '!I461</f>
        <v>0</v>
      </c>
      <c r="S462" s="105" t="e">
        <f t="shared" si="118"/>
        <v>#REF!</v>
      </c>
      <c r="T462" s="88" t="e">
        <f t="shared" si="105"/>
        <v>#REF!</v>
      </c>
      <c r="U462" s="88" t="e">
        <f t="shared" si="106"/>
        <v>#REF!</v>
      </c>
      <c r="V462" s="88">
        <f t="shared" si="107"/>
        <v>0</v>
      </c>
      <c r="W462" s="100">
        <f t="shared" si="108"/>
        <v>0</v>
      </c>
      <c r="X462" s="92"/>
      <c r="Y462" s="10"/>
      <c r="Z462" s="10">
        <v>0</v>
      </c>
      <c r="AA462" s="10">
        <v>0</v>
      </c>
      <c r="AB462" s="10">
        <v>0</v>
      </c>
    </row>
    <row r="463" spans="1:28" x14ac:dyDescent="0.25">
      <c r="A463" t="e">
        <f t="shared" si="117"/>
        <v>#REF!</v>
      </c>
      <c r="B463" s="8"/>
      <c r="C463" s="9" t="s">
        <v>12</v>
      </c>
      <c r="D463" s="105" t="e">
        <f>'დაზუსტ. ბიუჯ.'!#REF!</f>
        <v>#REF!</v>
      </c>
      <c r="E463" s="88" t="e">
        <f>'დაზუსტ. საკუთ.'!#REF!</f>
        <v>#REF!</v>
      </c>
      <c r="F463" s="88" t="e">
        <f>'დაზუსტ. ბიუჯ. ფონდ.'!#REF!</f>
        <v>#REF!</v>
      </c>
      <c r="G463" s="88">
        <f>'გრანტის საკასო'!D462</f>
        <v>0</v>
      </c>
      <c r="H463" s="88">
        <f>'მიზნ.გრანტის საკასო '!D462</f>
        <v>0</v>
      </c>
      <c r="I463" s="105" t="e">
        <f>'დაზუსტ. ბიუჯ.'!#REF!-'დაზუსტ. ბიუჯ.'!#REF!</f>
        <v>#REF!</v>
      </c>
      <c r="J463" s="88" t="e">
        <f>'დაზუსტ. საკუთ.'!#REF!-'დაზუსტ. საკუთ.'!#REF!</f>
        <v>#REF!</v>
      </c>
      <c r="K463" s="88" t="e">
        <f>'დაზუსტ. ბიუჯ. ფონდ.'!#REF!-'დაზუსტ. ბიუჯ. ფონდ.'!#REF!</f>
        <v>#REF!</v>
      </c>
      <c r="L463" s="88">
        <f>'გრანტის საკასო'!E462</f>
        <v>0</v>
      </c>
      <c r="M463" s="100">
        <f>'მიზნ.გრანტის საკასო '!E462-'მიზნ.გრანტის საკასო '!D462</f>
        <v>0</v>
      </c>
      <c r="N463" s="105" t="e">
        <f>'დაზუსტ. ბიუჯ.'!#REF!-'დაზუსტ. ბიუჯ.'!#REF!</f>
        <v>#REF!</v>
      </c>
      <c r="O463" s="88" t="e">
        <f>'დაზუსტ. საკუთ.'!#REF!-'დაზუსტ. საკუთ.'!#REF!</f>
        <v>#REF!</v>
      </c>
      <c r="P463" s="88" t="e">
        <f>'დაზუსტ. ბიუჯ. ფონდ.'!#REF!</f>
        <v>#REF!</v>
      </c>
      <c r="Q463" s="88">
        <f>'გრანტის საკასო'!J462</f>
        <v>0</v>
      </c>
      <c r="R463" s="100">
        <f>'მიზნ.გრანტის საკასო '!J462-'მიზნ.გრანტის საკასო '!I462</f>
        <v>0</v>
      </c>
      <c r="S463" s="105" t="e">
        <f t="shared" si="118"/>
        <v>#REF!</v>
      </c>
      <c r="T463" s="88" t="e">
        <f t="shared" si="105"/>
        <v>#REF!</v>
      </c>
      <c r="U463" s="88" t="e">
        <f t="shared" si="106"/>
        <v>#REF!</v>
      </c>
      <c r="V463" s="88">
        <f t="shared" si="107"/>
        <v>0</v>
      </c>
      <c r="W463" s="100">
        <f t="shared" si="108"/>
        <v>0</v>
      </c>
      <c r="X463" s="92"/>
      <c r="Y463" s="10"/>
      <c r="Z463" s="10">
        <v>0</v>
      </c>
      <c r="AA463" s="10">
        <v>0</v>
      </c>
      <c r="AB463" s="10">
        <v>0</v>
      </c>
    </row>
    <row r="464" spans="1:28" x14ac:dyDescent="0.25">
      <c r="A464" t="e">
        <f t="shared" si="117"/>
        <v>#REF!</v>
      </c>
      <c r="B464" s="8"/>
      <c r="C464" s="9" t="s">
        <v>13</v>
      </c>
      <c r="D464" s="105" t="e">
        <f>'დაზუსტ. ბიუჯ.'!#REF!</f>
        <v>#REF!</v>
      </c>
      <c r="E464" s="88" t="e">
        <f>'დაზუსტ. საკუთ.'!#REF!</f>
        <v>#REF!</v>
      </c>
      <c r="F464" s="88" t="e">
        <f>'დაზუსტ. ბიუჯ. ფონდ.'!#REF!</f>
        <v>#REF!</v>
      </c>
      <c r="G464" s="88">
        <f>'გრანტის საკასო'!D463</f>
        <v>0</v>
      </c>
      <c r="H464" s="88">
        <f>'მიზნ.გრანტის საკასო '!D463</f>
        <v>0</v>
      </c>
      <c r="I464" s="105" t="e">
        <f>'დაზუსტ. ბიუჯ.'!#REF!-'დაზუსტ. ბიუჯ.'!#REF!</f>
        <v>#REF!</v>
      </c>
      <c r="J464" s="88" t="e">
        <f>'დაზუსტ. საკუთ.'!#REF!-'დაზუსტ. საკუთ.'!#REF!</f>
        <v>#REF!</v>
      </c>
      <c r="K464" s="88" t="e">
        <f>'დაზუსტ. ბიუჯ. ფონდ.'!#REF!-'დაზუსტ. ბიუჯ. ფონდ.'!#REF!</f>
        <v>#REF!</v>
      </c>
      <c r="L464" s="88">
        <f>'გრანტის საკასო'!E463</f>
        <v>0</v>
      </c>
      <c r="M464" s="100">
        <f>'მიზნ.გრანტის საკასო '!E463-'მიზნ.გრანტის საკასო '!D463</f>
        <v>0</v>
      </c>
      <c r="N464" s="105" t="e">
        <f>'დაზუსტ. ბიუჯ.'!#REF!-'დაზუსტ. ბიუჯ.'!#REF!</f>
        <v>#REF!</v>
      </c>
      <c r="O464" s="88" t="e">
        <f>'დაზუსტ. საკუთ.'!#REF!-'დაზუსტ. საკუთ.'!#REF!</f>
        <v>#REF!</v>
      </c>
      <c r="P464" s="88" t="e">
        <f>'დაზუსტ. ბიუჯ. ფონდ.'!#REF!</f>
        <v>#REF!</v>
      </c>
      <c r="Q464" s="88">
        <f>'გრანტის საკასო'!J463</f>
        <v>0</v>
      </c>
      <c r="R464" s="100">
        <f>'მიზნ.გრანტის საკასო '!J463-'მიზნ.გრანტის საკასო '!I463</f>
        <v>0</v>
      </c>
      <c r="S464" s="105" t="e">
        <f t="shared" si="118"/>
        <v>#REF!</v>
      </c>
      <c r="T464" s="88" t="e">
        <f t="shared" si="105"/>
        <v>#REF!</v>
      </c>
      <c r="U464" s="88" t="e">
        <f t="shared" si="106"/>
        <v>#REF!</v>
      </c>
      <c r="V464" s="88">
        <f t="shared" si="107"/>
        <v>0</v>
      </c>
      <c r="W464" s="100">
        <f t="shared" si="108"/>
        <v>0</v>
      </c>
      <c r="X464" s="92"/>
      <c r="Y464" s="10"/>
      <c r="Z464" s="10">
        <v>0</v>
      </c>
      <c r="AA464" s="10">
        <v>0</v>
      </c>
      <c r="AB464" s="10">
        <v>0</v>
      </c>
    </row>
    <row r="465" spans="1:28" x14ac:dyDescent="0.25">
      <c r="A465" t="e">
        <f t="shared" si="117"/>
        <v>#REF!</v>
      </c>
      <c r="B465" s="8"/>
      <c r="C465" s="9" t="s">
        <v>14</v>
      </c>
      <c r="D465" s="105" t="e">
        <f>'დაზუსტ. ბიუჯ.'!#REF!</f>
        <v>#REF!</v>
      </c>
      <c r="E465" s="88" t="e">
        <f>'დაზუსტ. საკუთ.'!#REF!</f>
        <v>#REF!</v>
      </c>
      <c r="F465" s="88" t="e">
        <f>'დაზუსტ. ბიუჯ. ფონდ.'!#REF!</f>
        <v>#REF!</v>
      </c>
      <c r="G465" s="88">
        <f>'გრანტის საკასო'!D464</f>
        <v>0</v>
      </c>
      <c r="H465" s="88">
        <f>'მიზნ.გრანტის საკასო '!D464</f>
        <v>0</v>
      </c>
      <c r="I465" s="105" t="e">
        <f>'დაზუსტ. ბიუჯ.'!#REF!-'დაზუსტ. ბიუჯ.'!#REF!</f>
        <v>#REF!</v>
      </c>
      <c r="J465" s="88" t="e">
        <f>'დაზუსტ. საკუთ.'!#REF!-'დაზუსტ. საკუთ.'!#REF!</f>
        <v>#REF!</v>
      </c>
      <c r="K465" s="88" t="e">
        <f>'დაზუსტ. ბიუჯ. ფონდ.'!#REF!-'დაზუსტ. ბიუჯ. ფონდ.'!#REF!</f>
        <v>#REF!</v>
      </c>
      <c r="L465" s="88">
        <f>'გრანტის საკასო'!E464</f>
        <v>0</v>
      </c>
      <c r="M465" s="100">
        <f>'მიზნ.გრანტის საკასო '!E464-'მიზნ.გრანტის საკასო '!D464</f>
        <v>0</v>
      </c>
      <c r="N465" s="105" t="e">
        <f>'დაზუსტ. ბიუჯ.'!#REF!-'დაზუსტ. ბიუჯ.'!#REF!</f>
        <v>#REF!</v>
      </c>
      <c r="O465" s="88" t="e">
        <f>'დაზუსტ. საკუთ.'!#REF!-'დაზუსტ. საკუთ.'!#REF!</f>
        <v>#REF!</v>
      </c>
      <c r="P465" s="88" t="e">
        <f>'დაზუსტ. ბიუჯ. ფონდ.'!#REF!</f>
        <v>#REF!</v>
      </c>
      <c r="Q465" s="88">
        <f>'გრანტის საკასო'!J464</f>
        <v>0</v>
      </c>
      <c r="R465" s="100">
        <f>'მიზნ.გრანტის საკასო '!J464-'მიზნ.გრანტის საკასო '!I464</f>
        <v>0</v>
      </c>
      <c r="S465" s="105" t="e">
        <f t="shared" si="118"/>
        <v>#REF!</v>
      </c>
      <c r="T465" s="88" t="e">
        <f t="shared" si="105"/>
        <v>#REF!</v>
      </c>
      <c r="U465" s="88" t="e">
        <f t="shared" si="106"/>
        <v>#REF!</v>
      </c>
      <c r="V465" s="88">
        <f t="shared" si="107"/>
        <v>0</v>
      </c>
      <c r="W465" s="100">
        <f t="shared" si="108"/>
        <v>0</v>
      </c>
      <c r="X465" s="92"/>
      <c r="Y465" s="10"/>
      <c r="Z465" s="10">
        <v>0</v>
      </c>
      <c r="AA465" s="10">
        <v>0</v>
      </c>
      <c r="AB465" s="10">
        <v>0</v>
      </c>
    </row>
    <row r="466" spans="1:28" x14ac:dyDescent="0.25">
      <c r="A466" t="e">
        <f t="shared" si="117"/>
        <v>#REF!</v>
      </c>
      <c r="B466" s="8"/>
      <c r="C466" s="9" t="s">
        <v>15</v>
      </c>
      <c r="D466" s="105" t="e">
        <f>'დაზუსტ. ბიუჯ.'!#REF!</f>
        <v>#REF!</v>
      </c>
      <c r="E466" s="88" t="e">
        <f>'დაზუსტ. საკუთ.'!#REF!</f>
        <v>#REF!</v>
      </c>
      <c r="F466" s="88" t="e">
        <f>'დაზუსტ. ბიუჯ. ფონდ.'!#REF!</f>
        <v>#REF!</v>
      </c>
      <c r="G466" s="88">
        <f>'გრანტის საკასო'!D465</f>
        <v>0</v>
      </c>
      <c r="H466" s="88">
        <f>'მიზნ.გრანტის საკასო '!D465</f>
        <v>0</v>
      </c>
      <c r="I466" s="105" t="e">
        <f>'დაზუსტ. ბიუჯ.'!#REF!-'დაზუსტ. ბიუჯ.'!#REF!</f>
        <v>#REF!</v>
      </c>
      <c r="J466" s="88" t="e">
        <f>'დაზუსტ. საკუთ.'!#REF!-'დაზუსტ. საკუთ.'!#REF!</f>
        <v>#REF!</v>
      </c>
      <c r="K466" s="88" t="e">
        <f>'დაზუსტ. ბიუჯ. ფონდ.'!#REF!-'დაზუსტ. ბიუჯ. ფონდ.'!#REF!</f>
        <v>#REF!</v>
      </c>
      <c r="L466" s="88">
        <f>'გრანტის საკასო'!E465</f>
        <v>0</v>
      </c>
      <c r="M466" s="100">
        <f>'მიზნ.გრანტის საკასო '!E465-'მიზნ.გრანტის საკასო '!D465</f>
        <v>0</v>
      </c>
      <c r="N466" s="105" t="e">
        <f>'დაზუსტ. ბიუჯ.'!#REF!-'დაზუსტ. ბიუჯ.'!#REF!</f>
        <v>#REF!</v>
      </c>
      <c r="O466" s="88" t="e">
        <f>'დაზუსტ. საკუთ.'!#REF!-'დაზუსტ. საკუთ.'!#REF!</f>
        <v>#REF!</v>
      </c>
      <c r="P466" s="88" t="e">
        <f>'დაზუსტ. ბიუჯ. ფონდ.'!#REF!</f>
        <v>#REF!</v>
      </c>
      <c r="Q466" s="88">
        <f>'გრანტის საკასო'!J465</f>
        <v>0</v>
      </c>
      <c r="R466" s="100">
        <f>'მიზნ.გრანტის საკასო '!J465-'მიზნ.გრანტის საკასო '!I465</f>
        <v>0</v>
      </c>
      <c r="S466" s="105" t="e">
        <f t="shared" si="118"/>
        <v>#REF!</v>
      </c>
      <c r="T466" s="88" t="e">
        <f t="shared" si="105"/>
        <v>#REF!</v>
      </c>
      <c r="U466" s="88" t="e">
        <f t="shared" si="106"/>
        <v>#REF!</v>
      </c>
      <c r="V466" s="88">
        <f t="shared" si="107"/>
        <v>0</v>
      </c>
      <c r="W466" s="100">
        <f t="shared" si="108"/>
        <v>0</v>
      </c>
      <c r="X466" s="92"/>
      <c r="Y466" s="10"/>
      <c r="Z466" s="10">
        <v>0</v>
      </c>
      <c r="AA466" s="10">
        <v>0</v>
      </c>
      <c r="AB466" s="10">
        <v>0</v>
      </c>
    </row>
    <row r="467" spans="1:28" x14ac:dyDescent="0.25">
      <c r="A467" t="e">
        <f t="shared" si="117"/>
        <v>#REF!</v>
      </c>
      <c r="B467" s="8"/>
      <c r="C467" s="9" t="s">
        <v>16</v>
      </c>
      <c r="D467" s="105" t="e">
        <f>'დაზუსტ. ბიუჯ.'!#REF!</f>
        <v>#REF!</v>
      </c>
      <c r="E467" s="88" t="e">
        <f>'დაზუსტ. საკუთ.'!#REF!</f>
        <v>#REF!</v>
      </c>
      <c r="F467" s="88" t="e">
        <f>'დაზუსტ. ბიუჯ. ფონდ.'!#REF!</f>
        <v>#REF!</v>
      </c>
      <c r="G467" s="88">
        <f>'გრანტის საკასო'!D466</f>
        <v>0</v>
      </c>
      <c r="H467" s="88">
        <f>'მიზნ.გრანტის საკასო '!D466</f>
        <v>0</v>
      </c>
      <c r="I467" s="105" t="e">
        <f>'დაზუსტ. ბიუჯ.'!#REF!-'დაზუსტ. ბიუჯ.'!#REF!</f>
        <v>#REF!</v>
      </c>
      <c r="J467" s="88" t="e">
        <f>'დაზუსტ. საკუთ.'!#REF!-'დაზუსტ. საკუთ.'!#REF!</f>
        <v>#REF!</v>
      </c>
      <c r="K467" s="88" t="e">
        <f>'დაზუსტ. ბიუჯ. ფონდ.'!#REF!-'დაზუსტ. ბიუჯ. ფონდ.'!#REF!</f>
        <v>#REF!</v>
      </c>
      <c r="L467" s="88">
        <f>'გრანტის საკასო'!E466</f>
        <v>0</v>
      </c>
      <c r="M467" s="100">
        <f>'მიზნ.გრანტის საკასო '!E466-'მიზნ.გრანტის საკასო '!D466</f>
        <v>0</v>
      </c>
      <c r="N467" s="105" t="e">
        <f>'დაზუსტ. ბიუჯ.'!#REF!-'დაზუსტ. ბიუჯ.'!#REF!</f>
        <v>#REF!</v>
      </c>
      <c r="O467" s="88" t="e">
        <f>'დაზუსტ. საკუთ.'!#REF!-'დაზუსტ. საკუთ.'!#REF!</f>
        <v>#REF!</v>
      </c>
      <c r="P467" s="88" t="e">
        <f>'დაზუსტ. ბიუჯ. ფონდ.'!#REF!</f>
        <v>#REF!</v>
      </c>
      <c r="Q467" s="88">
        <f>'გრანტის საკასო'!J466</f>
        <v>0</v>
      </c>
      <c r="R467" s="100">
        <f>'მიზნ.გრანტის საკასო '!J466-'მიზნ.გრანტის საკასო '!I466</f>
        <v>0</v>
      </c>
      <c r="S467" s="105" t="e">
        <f t="shared" si="118"/>
        <v>#REF!</v>
      </c>
      <c r="T467" s="88" t="e">
        <f t="shared" si="105"/>
        <v>#REF!</v>
      </c>
      <c r="U467" s="88" t="e">
        <f t="shared" si="106"/>
        <v>#REF!</v>
      </c>
      <c r="V467" s="88">
        <f t="shared" si="107"/>
        <v>0</v>
      </c>
      <c r="W467" s="100">
        <f t="shared" si="108"/>
        <v>0</v>
      </c>
      <c r="X467" s="92"/>
      <c r="Y467" s="10"/>
      <c r="Z467" s="10">
        <v>0</v>
      </c>
      <c r="AA467" s="10">
        <v>0</v>
      </c>
      <c r="AB467" s="10">
        <v>0</v>
      </c>
    </row>
    <row r="468" spans="1:28" x14ac:dyDescent="0.25">
      <c r="A468" t="e">
        <f t="shared" si="117"/>
        <v>#REF!</v>
      </c>
      <c r="B468" s="8"/>
      <c r="C468" s="9" t="s">
        <v>17</v>
      </c>
      <c r="D468" s="105" t="e">
        <f>'დაზუსტ. ბიუჯ.'!#REF!</f>
        <v>#REF!</v>
      </c>
      <c r="E468" s="88" t="e">
        <f>'დაზუსტ. საკუთ.'!#REF!</f>
        <v>#REF!</v>
      </c>
      <c r="F468" s="88" t="e">
        <f>'დაზუსტ. ბიუჯ. ფონდ.'!#REF!</f>
        <v>#REF!</v>
      </c>
      <c r="G468" s="88">
        <f>'გრანტის საკასო'!D467</f>
        <v>0</v>
      </c>
      <c r="H468" s="88">
        <f>'მიზნ.გრანტის საკასო '!D467</f>
        <v>0</v>
      </c>
      <c r="I468" s="105" t="e">
        <f>'დაზუსტ. ბიუჯ.'!#REF!-'დაზუსტ. ბიუჯ.'!#REF!</f>
        <v>#REF!</v>
      </c>
      <c r="J468" s="88" t="e">
        <f>'დაზუსტ. საკუთ.'!#REF!-'დაზუსტ. საკუთ.'!#REF!</f>
        <v>#REF!</v>
      </c>
      <c r="K468" s="88" t="e">
        <f>'დაზუსტ. ბიუჯ. ფონდ.'!#REF!-'დაზუსტ. ბიუჯ. ფონდ.'!#REF!</f>
        <v>#REF!</v>
      </c>
      <c r="L468" s="88">
        <f>'გრანტის საკასო'!E467</f>
        <v>0</v>
      </c>
      <c r="M468" s="100">
        <f>'მიზნ.გრანტის საკასო '!E467-'მიზნ.გრანტის საკასო '!D467</f>
        <v>0</v>
      </c>
      <c r="N468" s="105" t="e">
        <f>'დაზუსტ. ბიუჯ.'!#REF!-'დაზუსტ. ბიუჯ.'!#REF!</f>
        <v>#REF!</v>
      </c>
      <c r="O468" s="88" t="e">
        <f>'დაზუსტ. საკუთ.'!#REF!-'დაზუსტ. საკუთ.'!#REF!</f>
        <v>#REF!</v>
      </c>
      <c r="P468" s="88" t="e">
        <f>'დაზუსტ. ბიუჯ. ფონდ.'!#REF!</f>
        <v>#REF!</v>
      </c>
      <c r="Q468" s="88">
        <f>'გრანტის საკასო'!J467</f>
        <v>0</v>
      </c>
      <c r="R468" s="100">
        <f>'მიზნ.გრანტის საკასო '!J467-'მიზნ.გრანტის საკასო '!I467</f>
        <v>0</v>
      </c>
      <c r="S468" s="105" t="e">
        <f t="shared" si="118"/>
        <v>#REF!</v>
      </c>
      <c r="T468" s="88" t="e">
        <f t="shared" ref="T468:T531" si="121">O468+J468+E468</f>
        <v>#REF!</v>
      </c>
      <c r="U468" s="88" t="e">
        <f t="shared" ref="U468:U531" si="122">P468+K468+F468</f>
        <v>#REF!</v>
      </c>
      <c r="V468" s="88">
        <f t="shared" ref="V468:V531" si="123">Q468+L468+G468</f>
        <v>0</v>
      </c>
      <c r="W468" s="100">
        <f t="shared" ref="W468:W531" si="124">R468+M468+H468</f>
        <v>0</v>
      </c>
      <c r="X468" s="92"/>
      <c r="Y468" s="10"/>
      <c r="Z468" s="10">
        <v>0</v>
      </c>
      <c r="AA468" s="10">
        <v>0</v>
      </c>
      <c r="AB468" s="10">
        <v>0</v>
      </c>
    </row>
    <row r="469" spans="1:28" x14ac:dyDescent="0.25">
      <c r="A469" t="e">
        <f t="shared" si="117"/>
        <v>#REF!</v>
      </c>
      <c r="B469" s="5"/>
      <c r="C469" s="6" t="s">
        <v>18</v>
      </c>
      <c r="D469" s="104" t="e">
        <f>'დაზუსტ. ბიუჯ.'!#REF!</f>
        <v>#REF!</v>
      </c>
      <c r="E469" s="87" t="e">
        <f>'დაზუსტ. საკუთ.'!#REF!</f>
        <v>#REF!</v>
      </c>
      <c r="F469" s="87" t="e">
        <f>'დაზუსტ. ბიუჯ. ფონდ.'!#REF!</f>
        <v>#REF!</v>
      </c>
      <c r="G469" s="87">
        <f>'გრანტის საკასო'!D468</f>
        <v>0</v>
      </c>
      <c r="H469" s="87">
        <f>'მიზნ.გრანტის საკასო '!D468</f>
        <v>0</v>
      </c>
      <c r="I469" s="104" t="e">
        <f>'დაზუსტ. ბიუჯ.'!#REF!-'დაზუსტ. ბიუჯ.'!#REF!</f>
        <v>#REF!</v>
      </c>
      <c r="J469" s="87" t="e">
        <f>'დაზუსტ. საკუთ.'!#REF!-'დაზუსტ. საკუთ.'!#REF!</f>
        <v>#REF!</v>
      </c>
      <c r="K469" s="87" t="e">
        <f>'დაზუსტ. ბიუჯ. ფონდ.'!#REF!-'დაზუსტ. ბიუჯ. ფონდ.'!#REF!</f>
        <v>#REF!</v>
      </c>
      <c r="L469" s="87">
        <f>'გრანტის საკასო'!E468</f>
        <v>0</v>
      </c>
      <c r="M469" s="99">
        <f>'მიზნ.გრანტის საკასო '!E468-'მიზნ.გრანტის საკასო '!D468</f>
        <v>0</v>
      </c>
      <c r="N469" s="104" t="e">
        <f>'დაზუსტ. ბიუჯ.'!#REF!-'დაზუსტ. ბიუჯ.'!#REF!</f>
        <v>#REF!</v>
      </c>
      <c r="O469" s="87" t="e">
        <f>'დაზუსტ. საკუთ.'!#REF!-'დაზუსტ. საკუთ.'!#REF!</f>
        <v>#REF!</v>
      </c>
      <c r="P469" s="87" t="e">
        <f>'დაზუსტ. ბიუჯ. ფონდ.'!#REF!</f>
        <v>#REF!</v>
      </c>
      <c r="Q469" s="87">
        <f>'გრანტის საკასო'!J468</f>
        <v>0</v>
      </c>
      <c r="R469" s="99">
        <f>'მიზნ.გრანტის საკასო '!J468-'მიზნ.გრანტის საკასო '!I468</f>
        <v>0</v>
      </c>
      <c r="S469" s="104" t="e">
        <f t="shared" si="118"/>
        <v>#REF!</v>
      </c>
      <c r="T469" s="87" t="e">
        <f t="shared" si="121"/>
        <v>#REF!</v>
      </c>
      <c r="U469" s="87" t="e">
        <f t="shared" si="122"/>
        <v>#REF!</v>
      </c>
      <c r="V469" s="87">
        <f t="shared" si="123"/>
        <v>0</v>
      </c>
      <c r="W469" s="99">
        <f t="shared" si="124"/>
        <v>0</v>
      </c>
      <c r="X469" s="91"/>
      <c r="Y469" s="7"/>
      <c r="Z469" s="7">
        <v>0</v>
      </c>
      <c r="AA469" s="7">
        <v>0</v>
      </c>
      <c r="AB469" s="7">
        <v>0</v>
      </c>
    </row>
    <row r="470" spans="1:28" x14ac:dyDescent="0.25">
      <c r="A470" t="e">
        <f t="shared" si="117"/>
        <v>#REF!</v>
      </c>
      <c r="B470" s="5"/>
      <c r="C470" s="6" t="s">
        <v>19</v>
      </c>
      <c r="D470" s="104" t="e">
        <f>'დაზუსტ. ბიუჯ.'!#REF!</f>
        <v>#REF!</v>
      </c>
      <c r="E470" s="87" t="e">
        <f>'დაზუსტ. საკუთ.'!#REF!</f>
        <v>#REF!</v>
      </c>
      <c r="F470" s="87" t="e">
        <f>'დაზუსტ. ბიუჯ. ფონდ.'!#REF!</f>
        <v>#REF!</v>
      </c>
      <c r="G470" s="87">
        <f>'გრანტის საკასო'!D469</f>
        <v>0</v>
      </c>
      <c r="H470" s="87">
        <f>'მიზნ.გრანტის საკასო '!D469</f>
        <v>0</v>
      </c>
      <c r="I470" s="104" t="e">
        <f>'დაზუსტ. ბიუჯ.'!#REF!-'დაზუსტ. ბიუჯ.'!#REF!</f>
        <v>#REF!</v>
      </c>
      <c r="J470" s="87" t="e">
        <f>'დაზუსტ. საკუთ.'!#REF!-'დაზუსტ. საკუთ.'!#REF!</f>
        <v>#REF!</v>
      </c>
      <c r="K470" s="87" t="e">
        <f>'დაზუსტ. ბიუჯ. ფონდ.'!#REF!-'დაზუსტ. ბიუჯ. ფონდ.'!#REF!</f>
        <v>#REF!</v>
      </c>
      <c r="L470" s="87">
        <f>'გრანტის საკასო'!E469</f>
        <v>0</v>
      </c>
      <c r="M470" s="99">
        <f>'მიზნ.გრანტის საკასო '!E469-'მიზნ.გრანტის საკასო '!D469</f>
        <v>0</v>
      </c>
      <c r="N470" s="104" t="e">
        <f>'დაზუსტ. ბიუჯ.'!#REF!-'დაზუსტ. ბიუჯ.'!#REF!</f>
        <v>#REF!</v>
      </c>
      <c r="O470" s="87" t="e">
        <f>'დაზუსტ. საკუთ.'!#REF!-'დაზუსტ. საკუთ.'!#REF!</f>
        <v>#REF!</v>
      </c>
      <c r="P470" s="87" t="e">
        <f>'დაზუსტ. ბიუჯ. ფონდ.'!#REF!</f>
        <v>#REF!</v>
      </c>
      <c r="Q470" s="87">
        <f>'გრანტის საკასო'!J469</f>
        <v>0</v>
      </c>
      <c r="R470" s="99">
        <f>'მიზნ.გრანტის საკასო '!J469-'მიზნ.გრანტის საკასო '!I469</f>
        <v>0</v>
      </c>
      <c r="S470" s="104" t="e">
        <f t="shared" si="118"/>
        <v>#REF!</v>
      </c>
      <c r="T470" s="87" t="e">
        <f t="shared" si="121"/>
        <v>#REF!</v>
      </c>
      <c r="U470" s="87" t="e">
        <f t="shared" si="122"/>
        <v>#REF!</v>
      </c>
      <c r="V470" s="87">
        <f t="shared" si="123"/>
        <v>0</v>
      </c>
      <c r="W470" s="99">
        <f t="shared" si="124"/>
        <v>0</v>
      </c>
      <c r="X470" s="91"/>
      <c r="Y470" s="7"/>
      <c r="Z470" s="7">
        <v>0</v>
      </c>
      <c r="AA470" s="7">
        <v>0</v>
      </c>
      <c r="AB470" s="7">
        <v>0</v>
      </c>
    </row>
    <row r="471" spans="1:28" ht="15.75" thickBot="1" x14ac:dyDescent="0.3">
      <c r="A471" t="e">
        <f t="shared" si="117"/>
        <v>#REF!</v>
      </c>
      <c r="B471" s="11"/>
      <c r="C471" s="12" t="s">
        <v>20</v>
      </c>
      <c r="D471" s="106" t="e">
        <f>'დაზუსტ. ბიუჯ.'!#REF!</f>
        <v>#REF!</v>
      </c>
      <c r="E471" s="89" t="e">
        <f>'დაზუსტ. საკუთ.'!#REF!</f>
        <v>#REF!</v>
      </c>
      <c r="F471" s="89" t="e">
        <f>'დაზუსტ. ბიუჯ. ფონდ.'!#REF!</f>
        <v>#REF!</v>
      </c>
      <c r="G471" s="89">
        <f>'გრანტის საკასო'!D470</f>
        <v>0</v>
      </c>
      <c r="H471" s="89">
        <f>'მიზნ.გრანტის საკასო '!D470</f>
        <v>0</v>
      </c>
      <c r="I471" s="106" t="e">
        <f>'დაზუსტ. ბიუჯ.'!#REF!-'დაზუსტ. ბიუჯ.'!#REF!</f>
        <v>#REF!</v>
      </c>
      <c r="J471" s="89" t="e">
        <f>'დაზუსტ. საკუთ.'!#REF!-'დაზუსტ. საკუთ.'!#REF!</f>
        <v>#REF!</v>
      </c>
      <c r="K471" s="89" t="e">
        <f>'დაზუსტ. ბიუჯ. ფონდ.'!#REF!-'დაზუსტ. ბიუჯ. ფონდ.'!#REF!</f>
        <v>#REF!</v>
      </c>
      <c r="L471" s="89">
        <f>'გრანტის საკასო'!E470</f>
        <v>0</v>
      </c>
      <c r="M471" s="101">
        <f>'მიზნ.გრანტის საკასო '!E470-'მიზნ.გრანტის საკასო '!D470</f>
        <v>0</v>
      </c>
      <c r="N471" s="106" t="e">
        <f>'დაზუსტ. ბიუჯ.'!#REF!-'დაზუსტ. ბიუჯ.'!#REF!</f>
        <v>#REF!</v>
      </c>
      <c r="O471" s="89" t="e">
        <f>'დაზუსტ. საკუთ.'!#REF!-'დაზუსტ. საკუთ.'!#REF!</f>
        <v>#REF!</v>
      </c>
      <c r="P471" s="89" t="e">
        <f>'დაზუსტ. ბიუჯ. ფონდ.'!#REF!</f>
        <v>#REF!</v>
      </c>
      <c r="Q471" s="89">
        <f>'გრანტის საკასო'!J470</f>
        <v>0</v>
      </c>
      <c r="R471" s="101">
        <f>'მიზნ.გრანტის საკასო '!J470-'მიზნ.გრანტის საკასო '!I470</f>
        <v>0</v>
      </c>
      <c r="S471" s="106" t="e">
        <f t="shared" si="118"/>
        <v>#REF!</v>
      </c>
      <c r="T471" s="89" t="e">
        <f t="shared" si="121"/>
        <v>#REF!</v>
      </c>
      <c r="U471" s="89" t="e">
        <f t="shared" si="122"/>
        <v>#REF!</v>
      </c>
      <c r="V471" s="89">
        <f t="shared" si="123"/>
        <v>0</v>
      </c>
      <c r="W471" s="101">
        <f t="shared" si="124"/>
        <v>0</v>
      </c>
      <c r="X471" s="93"/>
      <c r="Y471" s="13"/>
      <c r="Z471" s="13">
        <v>0</v>
      </c>
      <c r="AA471" s="13">
        <v>0</v>
      </c>
      <c r="AB471" s="13">
        <v>0</v>
      </c>
    </row>
    <row r="472" spans="1:28" ht="76.5" thickTop="1" thickBot="1" x14ac:dyDescent="0.3">
      <c r="A472" t="e">
        <f t="shared" si="117"/>
        <v>#REF!</v>
      </c>
      <c r="B472" s="3" t="s">
        <v>95</v>
      </c>
      <c r="C472" s="14" t="s">
        <v>225</v>
      </c>
      <c r="D472" s="103" t="e">
        <f>'დაზუსტ. ბიუჯ.'!#REF!</f>
        <v>#REF!</v>
      </c>
      <c r="E472" s="86" t="e">
        <f>'დაზუსტ. საკუთ.'!#REF!</f>
        <v>#REF!</v>
      </c>
      <c r="F472" s="86" t="e">
        <f>'დაზუსტ. ბიუჯ. ფონდ.'!#REF!</f>
        <v>#REF!</v>
      </c>
      <c r="G472" s="86">
        <f>'გრანტის საკასო'!D471</f>
        <v>0</v>
      </c>
      <c r="H472" s="86">
        <f>'მიზნ.გრანტის საკასო '!D471</f>
        <v>0</v>
      </c>
      <c r="I472" s="103" t="e">
        <f>'დაზუსტ. ბიუჯ.'!#REF!-'დაზუსტ. ბიუჯ.'!#REF!</f>
        <v>#REF!</v>
      </c>
      <c r="J472" s="86" t="e">
        <f>'დაზუსტ. საკუთ.'!#REF!-'დაზუსტ. საკუთ.'!#REF!</f>
        <v>#REF!</v>
      </c>
      <c r="K472" s="86" t="e">
        <f>'დაზუსტ. ბიუჯ. ფონდ.'!#REF!-'დაზუსტ. ბიუჯ. ფონდ.'!#REF!</f>
        <v>#REF!</v>
      </c>
      <c r="L472" s="86">
        <f>'გრანტის საკასო'!E471</f>
        <v>0</v>
      </c>
      <c r="M472" s="102">
        <f>'მიზნ.გრანტის საკასო '!E471-'მიზნ.გრანტის საკასო '!D471</f>
        <v>0</v>
      </c>
      <c r="N472" s="103" t="e">
        <f>'დაზუსტ. ბიუჯ.'!#REF!-'დაზუსტ. ბიუჯ.'!#REF!</f>
        <v>#REF!</v>
      </c>
      <c r="O472" s="86" t="e">
        <f>'დაზუსტ. საკუთ.'!#REF!-'დაზუსტ. საკუთ.'!#REF!</f>
        <v>#REF!</v>
      </c>
      <c r="P472" s="86" t="e">
        <f>'დაზუსტ. ბიუჯ. ფონდ.'!#REF!</f>
        <v>#REF!</v>
      </c>
      <c r="Q472" s="86">
        <f>'გრანტის საკასო'!J471</f>
        <v>0</v>
      </c>
      <c r="R472" s="102">
        <f>'მიზნ.გრანტის საკასო '!J471-'მიზნ.გრანტის საკასო '!I471</f>
        <v>0</v>
      </c>
      <c r="S472" s="103" t="e">
        <f t="shared" si="118"/>
        <v>#REF!</v>
      </c>
      <c r="T472" s="86" t="e">
        <f t="shared" si="121"/>
        <v>#REF!</v>
      </c>
      <c r="U472" s="86" t="e">
        <f t="shared" si="122"/>
        <v>#REF!</v>
      </c>
      <c r="V472" s="86">
        <f t="shared" si="123"/>
        <v>0</v>
      </c>
      <c r="W472" s="102">
        <f t="shared" si="124"/>
        <v>0</v>
      </c>
      <c r="X472" s="94"/>
      <c r="Y472" s="4"/>
      <c r="Z472" s="4">
        <f t="shared" ref="Z472:AB472" si="125">SUM(Z473,Z481,Z482,Z483)</f>
        <v>0</v>
      </c>
      <c r="AA472" s="4">
        <f t="shared" si="125"/>
        <v>0</v>
      </c>
      <c r="AB472" s="4">
        <f t="shared" si="125"/>
        <v>0</v>
      </c>
    </row>
    <row r="473" spans="1:28" ht="15.75" thickTop="1" x14ac:dyDescent="0.25">
      <c r="A473" t="e">
        <f t="shared" si="117"/>
        <v>#REF!</v>
      </c>
      <c r="B473" s="5"/>
      <c r="C473" s="6" t="s">
        <v>10</v>
      </c>
      <c r="D473" s="104" t="e">
        <f>'დაზუსტ. ბიუჯ.'!#REF!</f>
        <v>#REF!</v>
      </c>
      <c r="E473" s="87" t="e">
        <f>'დაზუსტ. საკუთ.'!#REF!</f>
        <v>#REF!</v>
      </c>
      <c r="F473" s="87" t="e">
        <f>'დაზუსტ. ბიუჯ. ფონდ.'!#REF!</f>
        <v>#REF!</v>
      </c>
      <c r="G473" s="87">
        <f>'გრანტის საკასო'!D472</f>
        <v>0</v>
      </c>
      <c r="H473" s="87">
        <f>'მიზნ.გრანტის საკასო '!D472</f>
        <v>0</v>
      </c>
      <c r="I473" s="104" t="e">
        <f>'დაზუსტ. ბიუჯ.'!#REF!-'დაზუსტ. ბიუჯ.'!#REF!</f>
        <v>#REF!</v>
      </c>
      <c r="J473" s="87" t="e">
        <f>'დაზუსტ. საკუთ.'!#REF!-'დაზუსტ. საკუთ.'!#REF!</f>
        <v>#REF!</v>
      </c>
      <c r="K473" s="87" t="e">
        <f>'დაზუსტ. ბიუჯ. ფონდ.'!#REF!-'დაზუსტ. ბიუჯ. ფონდ.'!#REF!</f>
        <v>#REF!</v>
      </c>
      <c r="L473" s="87">
        <f>'გრანტის საკასო'!E472</f>
        <v>0</v>
      </c>
      <c r="M473" s="99">
        <f>'მიზნ.გრანტის საკასო '!E472-'მიზნ.გრანტის საკასო '!D472</f>
        <v>0</v>
      </c>
      <c r="N473" s="104" t="e">
        <f>'დაზუსტ. ბიუჯ.'!#REF!-'დაზუსტ. ბიუჯ.'!#REF!</f>
        <v>#REF!</v>
      </c>
      <c r="O473" s="87" t="e">
        <f>'დაზუსტ. საკუთ.'!#REF!-'დაზუსტ. საკუთ.'!#REF!</f>
        <v>#REF!</v>
      </c>
      <c r="P473" s="87" t="e">
        <f>'დაზუსტ. ბიუჯ. ფონდ.'!#REF!</f>
        <v>#REF!</v>
      </c>
      <c r="Q473" s="87">
        <f>'გრანტის საკასო'!J472</f>
        <v>0</v>
      </c>
      <c r="R473" s="99">
        <f>'მიზნ.გრანტის საკასო '!J472-'მიზნ.გრანტის საკასო '!I472</f>
        <v>0</v>
      </c>
      <c r="S473" s="104" t="e">
        <f t="shared" si="118"/>
        <v>#REF!</v>
      </c>
      <c r="T473" s="87" t="e">
        <f t="shared" si="121"/>
        <v>#REF!</v>
      </c>
      <c r="U473" s="87" t="e">
        <f t="shared" si="122"/>
        <v>#REF!</v>
      </c>
      <c r="V473" s="87">
        <f t="shared" si="123"/>
        <v>0</v>
      </c>
      <c r="W473" s="99">
        <f t="shared" si="124"/>
        <v>0</v>
      </c>
      <c r="X473" s="91"/>
      <c r="Y473" s="7"/>
      <c r="Z473" s="7">
        <f t="shared" ref="Z473:AB473" si="126">SUM(Z474:Z480)</f>
        <v>0</v>
      </c>
      <c r="AA473" s="7">
        <f t="shared" si="126"/>
        <v>0</v>
      </c>
      <c r="AB473" s="7">
        <f t="shared" si="126"/>
        <v>0</v>
      </c>
    </row>
    <row r="474" spans="1:28" x14ac:dyDescent="0.25">
      <c r="A474" t="e">
        <f t="shared" si="117"/>
        <v>#REF!</v>
      </c>
      <c r="B474" s="8"/>
      <c r="C474" s="9" t="s">
        <v>11</v>
      </c>
      <c r="D474" s="105" t="e">
        <f>'დაზუსტ. ბიუჯ.'!#REF!</f>
        <v>#REF!</v>
      </c>
      <c r="E474" s="88" t="e">
        <f>'დაზუსტ. საკუთ.'!#REF!</f>
        <v>#REF!</v>
      </c>
      <c r="F474" s="88" t="e">
        <f>'დაზუსტ. ბიუჯ. ფონდ.'!#REF!</f>
        <v>#REF!</v>
      </c>
      <c r="G474" s="88">
        <f>'გრანტის საკასო'!D473</f>
        <v>0</v>
      </c>
      <c r="H474" s="88">
        <f>'მიზნ.გრანტის საკასო '!D473</f>
        <v>0</v>
      </c>
      <c r="I474" s="105" t="e">
        <f>'დაზუსტ. ბიუჯ.'!#REF!-'დაზუსტ. ბიუჯ.'!#REF!</f>
        <v>#REF!</v>
      </c>
      <c r="J474" s="88" t="e">
        <f>'დაზუსტ. საკუთ.'!#REF!-'დაზუსტ. საკუთ.'!#REF!</f>
        <v>#REF!</v>
      </c>
      <c r="K474" s="88" t="e">
        <f>'დაზუსტ. ბიუჯ. ფონდ.'!#REF!-'დაზუსტ. ბიუჯ. ფონდ.'!#REF!</f>
        <v>#REF!</v>
      </c>
      <c r="L474" s="88">
        <f>'გრანტის საკასო'!E473</f>
        <v>0</v>
      </c>
      <c r="M474" s="100">
        <f>'მიზნ.გრანტის საკასო '!E473-'მიზნ.გრანტის საკასო '!D473</f>
        <v>0</v>
      </c>
      <c r="N474" s="105" t="e">
        <f>'დაზუსტ. ბიუჯ.'!#REF!-'დაზუსტ. ბიუჯ.'!#REF!</f>
        <v>#REF!</v>
      </c>
      <c r="O474" s="88" t="e">
        <f>'დაზუსტ. საკუთ.'!#REF!-'დაზუსტ. საკუთ.'!#REF!</f>
        <v>#REF!</v>
      </c>
      <c r="P474" s="88" t="e">
        <f>'დაზუსტ. ბიუჯ. ფონდ.'!#REF!</f>
        <v>#REF!</v>
      </c>
      <c r="Q474" s="88">
        <f>'გრანტის საკასო'!J473</f>
        <v>0</v>
      </c>
      <c r="R474" s="100">
        <f>'მიზნ.გრანტის საკასო '!J473-'მიზნ.გრანტის საკასო '!I473</f>
        <v>0</v>
      </c>
      <c r="S474" s="105" t="e">
        <f t="shared" si="118"/>
        <v>#REF!</v>
      </c>
      <c r="T474" s="88" t="e">
        <f t="shared" si="121"/>
        <v>#REF!</v>
      </c>
      <c r="U474" s="88" t="e">
        <f t="shared" si="122"/>
        <v>#REF!</v>
      </c>
      <c r="V474" s="88">
        <f t="shared" si="123"/>
        <v>0</v>
      </c>
      <c r="W474" s="100">
        <f t="shared" si="124"/>
        <v>0</v>
      </c>
      <c r="X474" s="92"/>
      <c r="Y474" s="10"/>
      <c r="Z474" s="10">
        <v>0</v>
      </c>
      <c r="AA474" s="10">
        <v>0</v>
      </c>
      <c r="AB474" s="10">
        <v>0</v>
      </c>
    </row>
    <row r="475" spans="1:28" x14ac:dyDescent="0.25">
      <c r="A475" t="e">
        <f t="shared" si="117"/>
        <v>#REF!</v>
      </c>
      <c r="B475" s="8"/>
      <c r="C475" s="9" t="s">
        <v>12</v>
      </c>
      <c r="D475" s="105" t="e">
        <f>'დაზუსტ. ბიუჯ.'!#REF!</f>
        <v>#REF!</v>
      </c>
      <c r="E475" s="88" t="e">
        <f>'დაზუსტ. საკუთ.'!#REF!</f>
        <v>#REF!</v>
      </c>
      <c r="F475" s="88" t="e">
        <f>'დაზუსტ. ბიუჯ. ფონდ.'!#REF!</f>
        <v>#REF!</v>
      </c>
      <c r="G475" s="88">
        <f>'გრანტის საკასო'!D474</f>
        <v>0</v>
      </c>
      <c r="H475" s="88">
        <f>'მიზნ.გრანტის საკასო '!D474</f>
        <v>0</v>
      </c>
      <c r="I475" s="105" t="e">
        <f>'დაზუსტ. ბიუჯ.'!#REF!-'დაზუსტ. ბიუჯ.'!#REF!</f>
        <v>#REF!</v>
      </c>
      <c r="J475" s="88" t="e">
        <f>'დაზუსტ. საკუთ.'!#REF!-'დაზუსტ. საკუთ.'!#REF!</f>
        <v>#REF!</v>
      </c>
      <c r="K475" s="88" t="e">
        <f>'დაზუსტ. ბიუჯ. ფონდ.'!#REF!-'დაზუსტ. ბიუჯ. ფონდ.'!#REF!</f>
        <v>#REF!</v>
      </c>
      <c r="L475" s="88">
        <f>'გრანტის საკასო'!E474</f>
        <v>0</v>
      </c>
      <c r="M475" s="100">
        <f>'მიზნ.გრანტის საკასო '!E474-'მიზნ.გრანტის საკასო '!D474</f>
        <v>0</v>
      </c>
      <c r="N475" s="105" t="e">
        <f>'დაზუსტ. ბიუჯ.'!#REF!-'დაზუსტ. ბიუჯ.'!#REF!</f>
        <v>#REF!</v>
      </c>
      <c r="O475" s="88" t="e">
        <f>'დაზუსტ. საკუთ.'!#REF!-'დაზუსტ. საკუთ.'!#REF!</f>
        <v>#REF!</v>
      </c>
      <c r="P475" s="88" t="e">
        <f>'დაზუსტ. ბიუჯ. ფონდ.'!#REF!</f>
        <v>#REF!</v>
      </c>
      <c r="Q475" s="88">
        <f>'გრანტის საკასო'!J474</f>
        <v>0</v>
      </c>
      <c r="R475" s="100">
        <f>'მიზნ.გრანტის საკასო '!J474-'მიზნ.გრანტის საკასო '!I474</f>
        <v>0</v>
      </c>
      <c r="S475" s="105" t="e">
        <f t="shared" si="118"/>
        <v>#REF!</v>
      </c>
      <c r="T475" s="88" t="e">
        <f t="shared" si="121"/>
        <v>#REF!</v>
      </c>
      <c r="U475" s="88" t="e">
        <f t="shared" si="122"/>
        <v>#REF!</v>
      </c>
      <c r="V475" s="88">
        <f t="shared" si="123"/>
        <v>0</v>
      </c>
      <c r="W475" s="100">
        <f t="shared" si="124"/>
        <v>0</v>
      </c>
      <c r="X475" s="92"/>
      <c r="Y475" s="10"/>
      <c r="Z475" s="10">
        <v>0</v>
      </c>
      <c r="AA475" s="10">
        <v>0</v>
      </c>
      <c r="AB475" s="10">
        <v>0</v>
      </c>
    </row>
    <row r="476" spans="1:28" x14ac:dyDescent="0.25">
      <c r="A476" t="e">
        <f t="shared" si="117"/>
        <v>#REF!</v>
      </c>
      <c r="B476" s="8"/>
      <c r="C476" s="9" t="s">
        <v>13</v>
      </c>
      <c r="D476" s="105" t="e">
        <f>'დაზუსტ. ბიუჯ.'!#REF!</f>
        <v>#REF!</v>
      </c>
      <c r="E476" s="88" t="e">
        <f>'დაზუსტ. საკუთ.'!#REF!</f>
        <v>#REF!</v>
      </c>
      <c r="F476" s="88" t="e">
        <f>'დაზუსტ. ბიუჯ. ფონდ.'!#REF!</f>
        <v>#REF!</v>
      </c>
      <c r="G476" s="88">
        <f>'გრანტის საკასო'!D475</f>
        <v>0</v>
      </c>
      <c r="H476" s="88">
        <f>'მიზნ.გრანტის საკასო '!D475</f>
        <v>0</v>
      </c>
      <c r="I476" s="105" t="e">
        <f>'დაზუსტ. ბიუჯ.'!#REF!-'დაზუსტ. ბიუჯ.'!#REF!</f>
        <v>#REF!</v>
      </c>
      <c r="J476" s="88" t="e">
        <f>'დაზუსტ. საკუთ.'!#REF!-'დაზუსტ. საკუთ.'!#REF!</f>
        <v>#REF!</v>
      </c>
      <c r="K476" s="88" t="e">
        <f>'დაზუსტ. ბიუჯ. ფონდ.'!#REF!-'დაზუსტ. ბიუჯ. ფონდ.'!#REF!</f>
        <v>#REF!</v>
      </c>
      <c r="L476" s="88">
        <f>'გრანტის საკასო'!E475</f>
        <v>0</v>
      </c>
      <c r="M476" s="100">
        <f>'მიზნ.გრანტის საკასო '!E475-'მიზნ.გრანტის საკასო '!D475</f>
        <v>0</v>
      </c>
      <c r="N476" s="105" t="e">
        <f>'დაზუსტ. ბიუჯ.'!#REF!-'დაზუსტ. ბიუჯ.'!#REF!</f>
        <v>#REF!</v>
      </c>
      <c r="O476" s="88" t="e">
        <f>'დაზუსტ. საკუთ.'!#REF!-'დაზუსტ. საკუთ.'!#REF!</f>
        <v>#REF!</v>
      </c>
      <c r="P476" s="88" t="e">
        <f>'დაზუსტ. ბიუჯ. ფონდ.'!#REF!</f>
        <v>#REF!</v>
      </c>
      <c r="Q476" s="88">
        <f>'გრანტის საკასო'!J475</f>
        <v>0</v>
      </c>
      <c r="R476" s="100">
        <f>'მიზნ.გრანტის საკასო '!J475-'მიზნ.გრანტის საკასო '!I475</f>
        <v>0</v>
      </c>
      <c r="S476" s="105" t="e">
        <f t="shared" si="118"/>
        <v>#REF!</v>
      </c>
      <c r="T476" s="88" t="e">
        <f t="shared" si="121"/>
        <v>#REF!</v>
      </c>
      <c r="U476" s="88" t="e">
        <f t="shared" si="122"/>
        <v>#REF!</v>
      </c>
      <c r="V476" s="88">
        <f t="shared" si="123"/>
        <v>0</v>
      </c>
      <c r="W476" s="100">
        <f t="shared" si="124"/>
        <v>0</v>
      </c>
      <c r="X476" s="92"/>
      <c r="Y476" s="10"/>
      <c r="Z476" s="10">
        <v>0</v>
      </c>
      <c r="AA476" s="10">
        <v>0</v>
      </c>
      <c r="AB476" s="10">
        <v>0</v>
      </c>
    </row>
    <row r="477" spans="1:28" x14ac:dyDescent="0.25">
      <c r="A477" t="e">
        <f t="shared" si="117"/>
        <v>#REF!</v>
      </c>
      <c r="B477" s="8"/>
      <c r="C477" s="9" t="s">
        <v>14</v>
      </c>
      <c r="D477" s="105" t="e">
        <f>'დაზუსტ. ბიუჯ.'!#REF!</f>
        <v>#REF!</v>
      </c>
      <c r="E477" s="88" t="e">
        <f>'დაზუსტ. საკუთ.'!#REF!</f>
        <v>#REF!</v>
      </c>
      <c r="F477" s="88" t="e">
        <f>'დაზუსტ. ბიუჯ. ფონდ.'!#REF!</f>
        <v>#REF!</v>
      </c>
      <c r="G477" s="88">
        <f>'გრანტის საკასო'!D476</f>
        <v>0</v>
      </c>
      <c r="H477" s="88">
        <f>'მიზნ.გრანტის საკასო '!D476</f>
        <v>0</v>
      </c>
      <c r="I477" s="105" t="e">
        <f>'დაზუსტ. ბიუჯ.'!#REF!-'დაზუსტ. ბიუჯ.'!#REF!</f>
        <v>#REF!</v>
      </c>
      <c r="J477" s="88" t="e">
        <f>'დაზუსტ. საკუთ.'!#REF!-'დაზუსტ. საკუთ.'!#REF!</f>
        <v>#REF!</v>
      </c>
      <c r="K477" s="88" t="e">
        <f>'დაზუსტ. ბიუჯ. ფონდ.'!#REF!-'დაზუსტ. ბიუჯ. ფონდ.'!#REF!</f>
        <v>#REF!</v>
      </c>
      <c r="L477" s="88">
        <f>'გრანტის საკასო'!E476</f>
        <v>0</v>
      </c>
      <c r="M477" s="100">
        <f>'მიზნ.გრანტის საკასო '!E476-'მიზნ.გრანტის საკასო '!D476</f>
        <v>0</v>
      </c>
      <c r="N477" s="105" t="e">
        <f>'დაზუსტ. ბიუჯ.'!#REF!-'დაზუსტ. ბიუჯ.'!#REF!</f>
        <v>#REF!</v>
      </c>
      <c r="O477" s="88" t="e">
        <f>'დაზუსტ. საკუთ.'!#REF!-'დაზუსტ. საკუთ.'!#REF!</f>
        <v>#REF!</v>
      </c>
      <c r="P477" s="88" t="e">
        <f>'დაზუსტ. ბიუჯ. ფონდ.'!#REF!</f>
        <v>#REF!</v>
      </c>
      <c r="Q477" s="88">
        <f>'გრანტის საკასო'!J476</f>
        <v>0</v>
      </c>
      <c r="R477" s="100">
        <f>'მიზნ.გრანტის საკასო '!J476-'მიზნ.გრანტის საკასო '!I476</f>
        <v>0</v>
      </c>
      <c r="S477" s="105" t="e">
        <f t="shared" si="118"/>
        <v>#REF!</v>
      </c>
      <c r="T477" s="88" t="e">
        <f t="shared" si="121"/>
        <v>#REF!</v>
      </c>
      <c r="U477" s="88" t="e">
        <f t="shared" si="122"/>
        <v>#REF!</v>
      </c>
      <c r="V477" s="88">
        <f t="shared" si="123"/>
        <v>0</v>
      </c>
      <c r="W477" s="100">
        <f t="shared" si="124"/>
        <v>0</v>
      </c>
      <c r="X477" s="92"/>
      <c r="Y477" s="10"/>
      <c r="Z477" s="10">
        <v>0</v>
      </c>
      <c r="AA477" s="10">
        <v>0</v>
      </c>
      <c r="AB477" s="10">
        <v>0</v>
      </c>
    </row>
    <row r="478" spans="1:28" x14ac:dyDescent="0.25">
      <c r="A478" t="e">
        <f t="shared" si="117"/>
        <v>#REF!</v>
      </c>
      <c r="B478" s="8"/>
      <c r="C478" s="9" t="s">
        <v>15</v>
      </c>
      <c r="D478" s="105" t="e">
        <f>'დაზუსტ. ბიუჯ.'!#REF!</f>
        <v>#REF!</v>
      </c>
      <c r="E478" s="88" t="e">
        <f>'დაზუსტ. საკუთ.'!#REF!</f>
        <v>#REF!</v>
      </c>
      <c r="F478" s="88" t="e">
        <f>'დაზუსტ. ბიუჯ. ფონდ.'!#REF!</f>
        <v>#REF!</v>
      </c>
      <c r="G478" s="88">
        <f>'გრანტის საკასო'!D477</f>
        <v>0</v>
      </c>
      <c r="H478" s="88">
        <f>'მიზნ.გრანტის საკასო '!D477</f>
        <v>0</v>
      </c>
      <c r="I478" s="105" t="e">
        <f>'დაზუსტ. ბიუჯ.'!#REF!-'დაზუსტ. ბიუჯ.'!#REF!</f>
        <v>#REF!</v>
      </c>
      <c r="J478" s="88" t="e">
        <f>'დაზუსტ. საკუთ.'!#REF!-'დაზუსტ. საკუთ.'!#REF!</f>
        <v>#REF!</v>
      </c>
      <c r="K478" s="88" t="e">
        <f>'დაზუსტ. ბიუჯ. ფონდ.'!#REF!-'დაზუსტ. ბიუჯ. ფონდ.'!#REF!</f>
        <v>#REF!</v>
      </c>
      <c r="L478" s="88">
        <f>'გრანტის საკასო'!E477</f>
        <v>0</v>
      </c>
      <c r="M478" s="100">
        <f>'მიზნ.გრანტის საკასო '!E477-'მიზნ.გრანტის საკასო '!D477</f>
        <v>0</v>
      </c>
      <c r="N478" s="105" t="e">
        <f>'დაზუსტ. ბიუჯ.'!#REF!-'დაზუსტ. ბიუჯ.'!#REF!</f>
        <v>#REF!</v>
      </c>
      <c r="O478" s="88" t="e">
        <f>'დაზუსტ. საკუთ.'!#REF!-'დაზუსტ. საკუთ.'!#REF!</f>
        <v>#REF!</v>
      </c>
      <c r="P478" s="88" t="e">
        <f>'დაზუსტ. ბიუჯ. ფონდ.'!#REF!</f>
        <v>#REF!</v>
      </c>
      <c r="Q478" s="88">
        <f>'გრანტის საკასო'!J477</f>
        <v>0</v>
      </c>
      <c r="R478" s="100">
        <f>'მიზნ.გრანტის საკასო '!J477-'მიზნ.გრანტის საკასო '!I477</f>
        <v>0</v>
      </c>
      <c r="S478" s="105" t="e">
        <f t="shared" si="118"/>
        <v>#REF!</v>
      </c>
      <c r="T478" s="88" t="e">
        <f t="shared" si="121"/>
        <v>#REF!</v>
      </c>
      <c r="U478" s="88" t="e">
        <f t="shared" si="122"/>
        <v>#REF!</v>
      </c>
      <c r="V478" s="88">
        <f t="shared" si="123"/>
        <v>0</v>
      </c>
      <c r="W478" s="100">
        <f t="shared" si="124"/>
        <v>0</v>
      </c>
      <c r="X478" s="92"/>
      <c r="Y478" s="10"/>
      <c r="Z478" s="10">
        <v>0</v>
      </c>
      <c r="AA478" s="10">
        <v>0</v>
      </c>
      <c r="AB478" s="10">
        <v>0</v>
      </c>
    </row>
    <row r="479" spans="1:28" x14ac:dyDescent="0.25">
      <c r="A479" t="e">
        <f t="shared" si="117"/>
        <v>#REF!</v>
      </c>
      <c r="B479" s="8"/>
      <c r="C479" s="9" t="s">
        <v>16</v>
      </c>
      <c r="D479" s="105" t="e">
        <f>'დაზუსტ. ბიუჯ.'!#REF!</f>
        <v>#REF!</v>
      </c>
      <c r="E479" s="88" t="e">
        <f>'დაზუსტ. საკუთ.'!#REF!</f>
        <v>#REF!</v>
      </c>
      <c r="F479" s="88" t="e">
        <f>'დაზუსტ. ბიუჯ. ფონდ.'!#REF!</f>
        <v>#REF!</v>
      </c>
      <c r="G479" s="88">
        <f>'გრანტის საკასო'!D478</f>
        <v>0</v>
      </c>
      <c r="H479" s="88">
        <f>'მიზნ.გრანტის საკასო '!D478</f>
        <v>0</v>
      </c>
      <c r="I479" s="105" t="e">
        <f>'დაზუსტ. ბიუჯ.'!#REF!-'დაზუსტ. ბიუჯ.'!#REF!</f>
        <v>#REF!</v>
      </c>
      <c r="J479" s="88" t="e">
        <f>'დაზუსტ. საკუთ.'!#REF!-'დაზუსტ. საკუთ.'!#REF!</f>
        <v>#REF!</v>
      </c>
      <c r="K479" s="88" t="e">
        <f>'დაზუსტ. ბიუჯ. ფონდ.'!#REF!-'დაზუსტ. ბიუჯ. ფონდ.'!#REF!</f>
        <v>#REF!</v>
      </c>
      <c r="L479" s="88">
        <f>'გრანტის საკასო'!E478</f>
        <v>0</v>
      </c>
      <c r="M479" s="100">
        <f>'მიზნ.გრანტის საკასო '!E478-'მიზნ.გრანტის საკასო '!D478</f>
        <v>0</v>
      </c>
      <c r="N479" s="105" t="e">
        <f>'დაზუსტ. ბიუჯ.'!#REF!-'დაზუსტ. ბიუჯ.'!#REF!</f>
        <v>#REF!</v>
      </c>
      <c r="O479" s="88" t="e">
        <f>'დაზუსტ. საკუთ.'!#REF!-'დაზუსტ. საკუთ.'!#REF!</f>
        <v>#REF!</v>
      </c>
      <c r="P479" s="88" t="e">
        <f>'დაზუსტ. ბიუჯ. ფონდ.'!#REF!</f>
        <v>#REF!</v>
      </c>
      <c r="Q479" s="88">
        <f>'გრანტის საკასო'!J478</f>
        <v>0</v>
      </c>
      <c r="R479" s="100">
        <f>'მიზნ.გრანტის საკასო '!J478-'მიზნ.გრანტის საკასო '!I478</f>
        <v>0</v>
      </c>
      <c r="S479" s="105" t="e">
        <f t="shared" si="118"/>
        <v>#REF!</v>
      </c>
      <c r="T479" s="88" t="e">
        <f t="shared" si="121"/>
        <v>#REF!</v>
      </c>
      <c r="U479" s="88" t="e">
        <f t="shared" si="122"/>
        <v>#REF!</v>
      </c>
      <c r="V479" s="88">
        <f t="shared" si="123"/>
        <v>0</v>
      </c>
      <c r="W479" s="100">
        <f t="shared" si="124"/>
        <v>0</v>
      </c>
      <c r="X479" s="92"/>
      <c r="Y479" s="10"/>
      <c r="Z479" s="10">
        <v>0</v>
      </c>
      <c r="AA479" s="10">
        <v>0</v>
      </c>
      <c r="AB479" s="10">
        <v>0</v>
      </c>
    </row>
    <row r="480" spans="1:28" x14ac:dyDescent="0.25">
      <c r="A480" t="e">
        <f t="shared" si="117"/>
        <v>#REF!</v>
      </c>
      <c r="B480" s="8"/>
      <c r="C480" s="9" t="s">
        <v>17</v>
      </c>
      <c r="D480" s="105" t="e">
        <f>'დაზუსტ. ბიუჯ.'!#REF!</f>
        <v>#REF!</v>
      </c>
      <c r="E480" s="88" t="e">
        <f>'დაზუსტ. საკუთ.'!#REF!</f>
        <v>#REF!</v>
      </c>
      <c r="F480" s="88" t="e">
        <f>'დაზუსტ. ბიუჯ. ფონდ.'!#REF!</f>
        <v>#REF!</v>
      </c>
      <c r="G480" s="88">
        <f>'გრანტის საკასო'!D479</f>
        <v>0</v>
      </c>
      <c r="H480" s="88">
        <f>'მიზნ.გრანტის საკასო '!D479</f>
        <v>0</v>
      </c>
      <c r="I480" s="105" t="e">
        <f>'დაზუსტ. ბიუჯ.'!#REF!-'დაზუსტ. ბიუჯ.'!#REF!</f>
        <v>#REF!</v>
      </c>
      <c r="J480" s="88" t="e">
        <f>'დაზუსტ. საკუთ.'!#REF!-'დაზუსტ. საკუთ.'!#REF!</f>
        <v>#REF!</v>
      </c>
      <c r="K480" s="88" t="e">
        <f>'დაზუსტ. ბიუჯ. ფონდ.'!#REF!-'დაზუსტ. ბიუჯ. ფონდ.'!#REF!</f>
        <v>#REF!</v>
      </c>
      <c r="L480" s="88">
        <f>'გრანტის საკასო'!E479</f>
        <v>0</v>
      </c>
      <c r="M480" s="100">
        <f>'მიზნ.გრანტის საკასო '!E479-'მიზნ.გრანტის საკასო '!D479</f>
        <v>0</v>
      </c>
      <c r="N480" s="105" t="e">
        <f>'დაზუსტ. ბიუჯ.'!#REF!-'დაზუსტ. ბიუჯ.'!#REF!</f>
        <v>#REF!</v>
      </c>
      <c r="O480" s="88" t="e">
        <f>'დაზუსტ. საკუთ.'!#REF!-'დაზუსტ. საკუთ.'!#REF!</f>
        <v>#REF!</v>
      </c>
      <c r="P480" s="88" t="e">
        <f>'დაზუსტ. ბიუჯ. ფონდ.'!#REF!</f>
        <v>#REF!</v>
      </c>
      <c r="Q480" s="88">
        <f>'გრანტის საკასო'!J479</f>
        <v>0</v>
      </c>
      <c r="R480" s="100">
        <f>'მიზნ.გრანტის საკასო '!J479-'მიზნ.გრანტის საკასო '!I479</f>
        <v>0</v>
      </c>
      <c r="S480" s="105" t="e">
        <f t="shared" si="118"/>
        <v>#REF!</v>
      </c>
      <c r="T480" s="88" t="e">
        <f t="shared" si="121"/>
        <v>#REF!</v>
      </c>
      <c r="U480" s="88" t="e">
        <f t="shared" si="122"/>
        <v>#REF!</v>
      </c>
      <c r="V480" s="88">
        <f t="shared" si="123"/>
        <v>0</v>
      </c>
      <c r="W480" s="100">
        <f t="shared" si="124"/>
        <v>0</v>
      </c>
      <c r="X480" s="92"/>
      <c r="Y480" s="10"/>
      <c r="Z480" s="10">
        <v>0</v>
      </c>
      <c r="AA480" s="10">
        <v>0</v>
      </c>
      <c r="AB480" s="10">
        <v>0</v>
      </c>
    </row>
    <row r="481" spans="1:28" x14ac:dyDescent="0.25">
      <c r="A481" t="e">
        <f t="shared" si="117"/>
        <v>#REF!</v>
      </c>
      <c r="B481" s="5"/>
      <c r="C481" s="6" t="s">
        <v>18</v>
      </c>
      <c r="D481" s="104" t="e">
        <f>'დაზუსტ. ბიუჯ.'!#REF!</f>
        <v>#REF!</v>
      </c>
      <c r="E481" s="87" t="e">
        <f>'დაზუსტ. საკუთ.'!#REF!</f>
        <v>#REF!</v>
      </c>
      <c r="F481" s="87" t="e">
        <f>'დაზუსტ. ბიუჯ. ფონდ.'!#REF!</f>
        <v>#REF!</v>
      </c>
      <c r="G481" s="87">
        <f>'გრანტის საკასო'!D480</f>
        <v>0</v>
      </c>
      <c r="H481" s="87">
        <f>'მიზნ.გრანტის საკასო '!D480</f>
        <v>0</v>
      </c>
      <c r="I481" s="104" t="e">
        <f>'დაზუსტ. ბიუჯ.'!#REF!-'დაზუსტ. ბიუჯ.'!#REF!</f>
        <v>#REF!</v>
      </c>
      <c r="J481" s="87" t="e">
        <f>'დაზუსტ. საკუთ.'!#REF!-'დაზუსტ. საკუთ.'!#REF!</f>
        <v>#REF!</v>
      </c>
      <c r="K481" s="87" t="e">
        <f>'დაზუსტ. ბიუჯ. ფონდ.'!#REF!-'დაზუსტ. ბიუჯ. ფონდ.'!#REF!</f>
        <v>#REF!</v>
      </c>
      <c r="L481" s="87">
        <f>'გრანტის საკასო'!E480</f>
        <v>0</v>
      </c>
      <c r="M481" s="99">
        <f>'მიზნ.გრანტის საკასო '!E480-'მიზნ.გრანტის საკასო '!D480</f>
        <v>0</v>
      </c>
      <c r="N481" s="104" t="e">
        <f>'დაზუსტ. ბიუჯ.'!#REF!-'დაზუსტ. ბიუჯ.'!#REF!</f>
        <v>#REF!</v>
      </c>
      <c r="O481" s="87" t="e">
        <f>'დაზუსტ. საკუთ.'!#REF!-'დაზუსტ. საკუთ.'!#REF!</f>
        <v>#REF!</v>
      </c>
      <c r="P481" s="87" t="e">
        <f>'დაზუსტ. ბიუჯ. ფონდ.'!#REF!</f>
        <v>#REF!</v>
      </c>
      <c r="Q481" s="87">
        <f>'გრანტის საკასო'!J480</f>
        <v>0</v>
      </c>
      <c r="R481" s="99">
        <f>'მიზნ.გრანტის საკასო '!J480-'მიზნ.გრანტის საკასო '!I480</f>
        <v>0</v>
      </c>
      <c r="S481" s="104" t="e">
        <f t="shared" si="118"/>
        <v>#REF!</v>
      </c>
      <c r="T481" s="87" t="e">
        <f t="shared" si="121"/>
        <v>#REF!</v>
      </c>
      <c r="U481" s="87" t="e">
        <f t="shared" si="122"/>
        <v>#REF!</v>
      </c>
      <c r="V481" s="87">
        <f t="shared" si="123"/>
        <v>0</v>
      </c>
      <c r="W481" s="99">
        <f t="shared" si="124"/>
        <v>0</v>
      </c>
      <c r="X481" s="91"/>
      <c r="Y481" s="7"/>
      <c r="Z481" s="7">
        <v>0</v>
      </c>
      <c r="AA481" s="7">
        <v>0</v>
      </c>
      <c r="AB481" s="7">
        <v>0</v>
      </c>
    </row>
    <row r="482" spans="1:28" x14ac:dyDescent="0.25">
      <c r="A482" t="e">
        <f t="shared" si="117"/>
        <v>#REF!</v>
      </c>
      <c r="B482" s="5"/>
      <c r="C482" s="6" t="s">
        <v>19</v>
      </c>
      <c r="D482" s="104" t="e">
        <f>'დაზუსტ. ბიუჯ.'!#REF!</f>
        <v>#REF!</v>
      </c>
      <c r="E482" s="87" t="e">
        <f>'დაზუსტ. საკუთ.'!#REF!</f>
        <v>#REF!</v>
      </c>
      <c r="F482" s="87" t="e">
        <f>'დაზუსტ. ბიუჯ. ფონდ.'!#REF!</f>
        <v>#REF!</v>
      </c>
      <c r="G482" s="87">
        <f>'გრანტის საკასო'!D481</f>
        <v>0</v>
      </c>
      <c r="H482" s="87">
        <f>'მიზნ.გრანტის საკასო '!D481</f>
        <v>0</v>
      </c>
      <c r="I482" s="104" t="e">
        <f>'დაზუსტ. ბიუჯ.'!#REF!-'დაზუსტ. ბიუჯ.'!#REF!</f>
        <v>#REF!</v>
      </c>
      <c r="J482" s="87" t="e">
        <f>'დაზუსტ. საკუთ.'!#REF!-'დაზუსტ. საკუთ.'!#REF!</f>
        <v>#REF!</v>
      </c>
      <c r="K482" s="87" t="e">
        <f>'დაზუსტ. ბიუჯ. ფონდ.'!#REF!-'დაზუსტ. ბიუჯ. ფონდ.'!#REF!</f>
        <v>#REF!</v>
      </c>
      <c r="L482" s="87">
        <f>'გრანტის საკასო'!E481</f>
        <v>0</v>
      </c>
      <c r="M482" s="99">
        <f>'მიზნ.გრანტის საკასო '!E481-'მიზნ.გრანტის საკასო '!D481</f>
        <v>0</v>
      </c>
      <c r="N482" s="104" t="e">
        <f>'დაზუსტ. ბიუჯ.'!#REF!-'დაზუსტ. ბიუჯ.'!#REF!</f>
        <v>#REF!</v>
      </c>
      <c r="O482" s="87" t="e">
        <f>'დაზუსტ. საკუთ.'!#REF!-'დაზუსტ. საკუთ.'!#REF!</f>
        <v>#REF!</v>
      </c>
      <c r="P482" s="87" t="e">
        <f>'დაზუსტ. ბიუჯ. ფონდ.'!#REF!</f>
        <v>#REF!</v>
      </c>
      <c r="Q482" s="87">
        <f>'გრანტის საკასო'!J481</f>
        <v>0</v>
      </c>
      <c r="R482" s="99">
        <f>'მიზნ.გრანტის საკასო '!J481-'მიზნ.გრანტის საკასო '!I481</f>
        <v>0</v>
      </c>
      <c r="S482" s="104" t="e">
        <f t="shared" si="118"/>
        <v>#REF!</v>
      </c>
      <c r="T482" s="87" t="e">
        <f t="shared" si="121"/>
        <v>#REF!</v>
      </c>
      <c r="U482" s="87" t="e">
        <f t="shared" si="122"/>
        <v>#REF!</v>
      </c>
      <c r="V482" s="87">
        <f t="shared" si="123"/>
        <v>0</v>
      </c>
      <c r="W482" s="99">
        <f t="shared" si="124"/>
        <v>0</v>
      </c>
      <c r="X482" s="91"/>
      <c r="Y482" s="7"/>
      <c r="Z482" s="7">
        <v>0</v>
      </c>
      <c r="AA482" s="7">
        <v>0</v>
      </c>
      <c r="AB482" s="7">
        <v>0</v>
      </c>
    </row>
    <row r="483" spans="1:28" ht="15.75" thickBot="1" x14ac:dyDescent="0.3">
      <c r="A483" t="e">
        <f t="shared" si="117"/>
        <v>#REF!</v>
      </c>
      <c r="B483" s="11"/>
      <c r="C483" s="12" t="s">
        <v>20</v>
      </c>
      <c r="D483" s="106" t="e">
        <f>'დაზუსტ. ბიუჯ.'!#REF!</f>
        <v>#REF!</v>
      </c>
      <c r="E483" s="89" t="e">
        <f>'დაზუსტ. საკუთ.'!#REF!</f>
        <v>#REF!</v>
      </c>
      <c r="F483" s="89" t="e">
        <f>'დაზუსტ. ბიუჯ. ფონდ.'!#REF!</f>
        <v>#REF!</v>
      </c>
      <c r="G483" s="89">
        <f>'გრანტის საკასო'!D482</f>
        <v>0</v>
      </c>
      <c r="H483" s="89">
        <f>'მიზნ.გრანტის საკასო '!D482</f>
        <v>0</v>
      </c>
      <c r="I483" s="106" t="e">
        <f>'დაზუსტ. ბიუჯ.'!#REF!-'დაზუსტ. ბიუჯ.'!#REF!</f>
        <v>#REF!</v>
      </c>
      <c r="J483" s="89" t="e">
        <f>'დაზუსტ. საკუთ.'!#REF!-'დაზუსტ. საკუთ.'!#REF!</f>
        <v>#REF!</v>
      </c>
      <c r="K483" s="89" t="e">
        <f>'დაზუსტ. ბიუჯ. ფონდ.'!#REF!-'დაზუსტ. ბიუჯ. ფონდ.'!#REF!</f>
        <v>#REF!</v>
      </c>
      <c r="L483" s="89">
        <f>'გრანტის საკასო'!E482</f>
        <v>0</v>
      </c>
      <c r="M483" s="101">
        <f>'მიზნ.გრანტის საკასო '!E482-'მიზნ.გრანტის საკასო '!D482</f>
        <v>0</v>
      </c>
      <c r="N483" s="106" t="e">
        <f>'დაზუსტ. ბიუჯ.'!#REF!-'დაზუსტ. ბიუჯ.'!#REF!</f>
        <v>#REF!</v>
      </c>
      <c r="O483" s="89" t="e">
        <f>'დაზუსტ. საკუთ.'!#REF!-'დაზუსტ. საკუთ.'!#REF!</f>
        <v>#REF!</v>
      </c>
      <c r="P483" s="89" t="e">
        <f>'დაზუსტ. ბიუჯ. ფონდ.'!#REF!</f>
        <v>#REF!</v>
      </c>
      <c r="Q483" s="89">
        <f>'გრანტის საკასო'!J482</f>
        <v>0</v>
      </c>
      <c r="R483" s="101">
        <f>'მიზნ.გრანტის საკასო '!J482-'მიზნ.გრანტის საკასო '!I482</f>
        <v>0</v>
      </c>
      <c r="S483" s="106" t="e">
        <f t="shared" si="118"/>
        <v>#REF!</v>
      </c>
      <c r="T483" s="89" t="e">
        <f t="shared" si="121"/>
        <v>#REF!</v>
      </c>
      <c r="U483" s="89" t="e">
        <f t="shared" si="122"/>
        <v>#REF!</v>
      </c>
      <c r="V483" s="89">
        <f t="shared" si="123"/>
        <v>0</v>
      </c>
      <c r="W483" s="101">
        <f t="shared" si="124"/>
        <v>0</v>
      </c>
      <c r="X483" s="93"/>
      <c r="Y483" s="13"/>
      <c r="Z483" s="13">
        <v>0</v>
      </c>
      <c r="AA483" s="13">
        <v>0</v>
      </c>
      <c r="AB483" s="13">
        <v>0</v>
      </c>
    </row>
    <row r="484" spans="1:28" ht="31.5" thickTop="1" thickBot="1" x14ac:dyDescent="0.3">
      <c r="A484" t="e">
        <f t="shared" si="117"/>
        <v>#REF!</v>
      </c>
      <c r="B484" s="16" t="s">
        <v>239</v>
      </c>
      <c r="C484" s="4" t="s">
        <v>244</v>
      </c>
      <c r="D484" s="103" t="e">
        <f>'დაზუსტ. ბიუჯ.'!#REF!</f>
        <v>#REF!</v>
      </c>
      <c r="E484" s="86" t="e">
        <f>'დაზუსტ. საკუთ.'!#REF!</f>
        <v>#REF!</v>
      </c>
      <c r="F484" s="86" t="e">
        <f>'დაზუსტ. ბიუჯ. ფონდ.'!#REF!</f>
        <v>#REF!</v>
      </c>
      <c r="G484" s="86">
        <f>'გრანტის საკასო'!D483</f>
        <v>0</v>
      </c>
      <c r="H484" s="86">
        <f>'მიზნ.გრანტის საკასო '!D483</f>
        <v>0</v>
      </c>
      <c r="I484" s="103" t="e">
        <f>'დაზუსტ. ბიუჯ.'!#REF!-'დაზუსტ. ბიუჯ.'!#REF!</f>
        <v>#REF!</v>
      </c>
      <c r="J484" s="86" t="e">
        <f>'დაზუსტ. საკუთ.'!#REF!-'დაზუსტ. საკუთ.'!#REF!</f>
        <v>#REF!</v>
      </c>
      <c r="K484" s="86" t="e">
        <f>'დაზუსტ. ბიუჯ. ფონდ.'!#REF!-'დაზუსტ. ბიუჯ. ფონდ.'!#REF!</f>
        <v>#REF!</v>
      </c>
      <c r="L484" s="86">
        <f>'გრანტის საკასო'!E483</f>
        <v>0</v>
      </c>
      <c r="M484" s="102">
        <f>'მიზნ.გრანტის საკასო '!E483-'მიზნ.გრანტის საკასო '!D483</f>
        <v>0</v>
      </c>
      <c r="N484" s="103" t="e">
        <f>'დაზუსტ. ბიუჯ.'!#REF!-'დაზუსტ. ბიუჯ.'!#REF!</f>
        <v>#REF!</v>
      </c>
      <c r="O484" s="86" t="e">
        <f>'დაზუსტ. საკუთ.'!#REF!-'დაზუსტ. საკუთ.'!#REF!</f>
        <v>#REF!</v>
      </c>
      <c r="P484" s="86" t="e">
        <f>'დაზუსტ. ბიუჯ. ფონდ.'!#REF!</f>
        <v>#REF!</v>
      </c>
      <c r="Q484" s="86">
        <f>'გრანტის საკასო'!J483</f>
        <v>0</v>
      </c>
      <c r="R484" s="102">
        <f>'მიზნ.გრანტის საკასო '!J483-'მიზნ.გრანტის საკასო '!I483</f>
        <v>0</v>
      </c>
      <c r="S484" s="103" t="e">
        <f t="shared" si="118"/>
        <v>#REF!</v>
      </c>
      <c r="T484" s="86" t="e">
        <f t="shared" si="121"/>
        <v>#REF!</v>
      </c>
      <c r="U484" s="86" t="e">
        <f t="shared" si="122"/>
        <v>#REF!</v>
      </c>
      <c r="V484" s="86">
        <f t="shared" si="123"/>
        <v>0</v>
      </c>
      <c r="W484" s="102">
        <f t="shared" si="124"/>
        <v>0</v>
      </c>
      <c r="X484" s="94"/>
      <c r="Y484" s="4"/>
      <c r="Z484" s="4">
        <f t="shared" ref="Z484:AB484" si="127">Z496+Z508+Z520+Z532</f>
        <v>0</v>
      </c>
      <c r="AA484" s="4">
        <f t="shared" si="127"/>
        <v>0</v>
      </c>
      <c r="AB484" s="4">
        <f t="shared" si="127"/>
        <v>0</v>
      </c>
    </row>
    <row r="485" spans="1:28" ht="15.75" thickTop="1" x14ac:dyDescent="0.25">
      <c r="A485" t="e">
        <f t="shared" si="117"/>
        <v>#REF!</v>
      </c>
      <c r="B485" s="5"/>
      <c r="C485" s="6" t="s">
        <v>10</v>
      </c>
      <c r="D485" s="104" t="e">
        <f>'დაზუსტ. ბიუჯ.'!#REF!</f>
        <v>#REF!</v>
      </c>
      <c r="E485" s="87" t="e">
        <f>'დაზუსტ. საკუთ.'!#REF!</f>
        <v>#REF!</v>
      </c>
      <c r="F485" s="87" t="e">
        <f>'დაზუსტ. ბიუჯ. ფონდ.'!#REF!</f>
        <v>#REF!</v>
      </c>
      <c r="G485" s="87">
        <f>'გრანტის საკასო'!D484</f>
        <v>0</v>
      </c>
      <c r="H485" s="87">
        <f>'მიზნ.გრანტის საკასო '!D484</f>
        <v>0</v>
      </c>
      <c r="I485" s="104" t="e">
        <f>'დაზუსტ. ბიუჯ.'!#REF!-'დაზუსტ. ბიუჯ.'!#REF!</f>
        <v>#REF!</v>
      </c>
      <c r="J485" s="87" t="e">
        <f>'დაზუსტ. საკუთ.'!#REF!-'დაზუსტ. საკუთ.'!#REF!</f>
        <v>#REF!</v>
      </c>
      <c r="K485" s="87" t="e">
        <f>'დაზუსტ. ბიუჯ. ფონდ.'!#REF!-'დაზუსტ. ბიუჯ. ფონდ.'!#REF!</f>
        <v>#REF!</v>
      </c>
      <c r="L485" s="87">
        <f>'გრანტის საკასო'!E484</f>
        <v>0</v>
      </c>
      <c r="M485" s="99">
        <f>'მიზნ.გრანტის საკასო '!E484-'მიზნ.გრანტის საკასო '!D484</f>
        <v>0</v>
      </c>
      <c r="N485" s="104" t="e">
        <f>'დაზუსტ. ბიუჯ.'!#REF!-'დაზუსტ. ბიუჯ.'!#REF!</f>
        <v>#REF!</v>
      </c>
      <c r="O485" s="87" t="e">
        <f>'დაზუსტ. საკუთ.'!#REF!-'დაზუსტ. საკუთ.'!#REF!</f>
        <v>#REF!</v>
      </c>
      <c r="P485" s="87" t="e">
        <f>'დაზუსტ. ბიუჯ. ფონდ.'!#REF!</f>
        <v>#REF!</v>
      </c>
      <c r="Q485" s="87">
        <f>'გრანტის საკასო'!J484</f>
        <v>0</v>
      </c>
      <c r="R485" s="99">
        <f>'მიზნ.გრანტის საკასო '!J484-'მიზნ.გრანტის საკასო '!I484</f>
        <v>0</v>
      </c>
      <c r="S485" s="104" t="e">
        <f t="shared" si="118"/>
        <v>#REF!</v>
      </c>
      <c r="T485" s="87" t="e">
        <f t="shared" si="121"/>
        <v>#REF!</v>
      </c>
      <c r="U485" s="87" t="e">
        <f t="shared" si="122"/>
        <v>#REF!</v>
      </c>
      <c r="V485" s="87">
        <f t="shared" si="123"/>
        <v>0</v>
      </c>
      <c r="W485" s="99">
        <f t="shared" si="124"/>
        <v>0</v>
      </c>
      <c r="X485" s="91"/>
      <c r="Y485" s="7"/>
      <c r="Z485" s="7">
        <f t="shared" ref="Z485:AB495" si="128">Z497+Z509+Z521+Z533</f>
        <v>0</v>
      </c>
      <c r="AA485" s="7">
        <f t="shared" si="128"/>
        <v>0</v>
      </c>
      <c r="AB485" s="7">
        <f t="shared" si="128"/>
        <v>0</v>
      </c>
    </row>
    <row r="486" spans="1:28" x14ac:dyDescent="0.25">
      <c r="A486" t="e">
        <f t="shared" si="117"/>
        <v>#REF!</v>
      </c>
      <c r="B486" s="8"/>
      <c r="C486" s="9" t="s">
        <v>11</v>
      </c>
      <c r="D486" s="105" t="e">
        <f>'დაზუსტ. ბიუჯ.'!#REF!</f>
        <v>#REF!</v>
      </c>
      <c r="E486" s="88" t="e">
        <f>'დაზუსტ. საკუთ.'!#REF!</f>
        <v>#REF!</v>
      </c>
      <c r="F486" s="88" t="e">
        <f>'დაზუსტ. ბიუჯ. ფონდ.'!#REF!</f>
        <v>#REF!</v>
      </c>
      <c r="G486" s="88">
        <f>'გრანტის საკასო'!D485</f>
        <v>0</v>
      </c>
      <c r="H486" s="88">
        <f>'მიზნ.გრანტის საკასო '!D485</f>
        <v>0</v>
      </c>
      <c r="I486" s="105" t="e">
        <f>'დაზუსტ. ბიუჯ.'!#REF!-'დაზუსტ. ბიუჯ.'!#REF!</f>
        <v>#REF!</v>
      </c>
      <c r="J486" s="88" t="e">
        <f>'დაზუსტ. საკუთ.'!#REF!-'დაზუსტ. საკუთ.'!#REF!</f>
        <v>#REF!</v>
      </c>
      <c r="K486" s="88" t="e">
        <f>'დაზუსტ. ბიუჯ. ფონდ.'!#REF!-'დაზუსტ. ბიუჯ. ფონდ.'!#REF!</f>
        <v>#REF!</v>
      </c>
      <c r="L486" s="88">
        <f>'გრანტის საკასო'!E485</f>
        <v>0</v>
      </c>
      <c r="M486" s="100">
        <f>'მიზნ.გრანტის საკასო '!E485-'მიზნ.გრანტის საკასო '!D485</f>
        <v>0</v>
      </c>
      <c r="N486" s="105" t="e">
        <f>'დაზუსტ. ბიუჯ.'!#REF!-'დაზუსტ. ბიუჯ.'!#REF!</f>
        <v>#REF!</v>
      </c>
      <c r="O486" s="88" t="e">
        <f>'დაზუსტ. საკუთ.'!#REF!-'დაზუსტ. საკუთ.'!#REF!</f>
        <v>#REF!</v>
      </c>
      <c r="P486" s="88" t="e">
        <f>'დაზუსტ. ბიუჯ. ფონდ.'!#REF!</f>
        <v>#REF!</v>
      </c>
      <c r="Q486" s="88">
        <f>'გრანტის საკასო'!J485</f>
        <v>0</v>
      </c>
      <c r="R486" s="100">
        <f>'მიზნ.გრანტის საკასო '!J485-'მიზნ.გრანტის საკასო '!I485</f>
        <v>0</v>
      </c>
      <c r="S486" s="105" t="e">
        <f t="shared" si="118"/>
        <v>#REF!</v>
      </c>
      <c r="T486" s="88" t="e">
        <f t="shared" si="121"/>
        <v>#REF!</v>
      </c>
      <c r="U486" s="88" t="e">
        <f t="shared" si="122"/>
        <v>#REF!</v>
      </c>
      <c r="V486" s="88">
        <f t="shared" si="123"/>
        <v>0</v>
      </c>
      <c r="W486" s="100">
        <f t="shared" si="124"/>
        <v>0</v>
      </c>
      <c r="X486" s="92"/>
      <c r="Y486" s="10"/>
      <c r="Z486" s="10">
        <f t="shared" si="128"/>
        <v>0</v>
      </c>
      <c r="AA486" s="10">
        <f t="shared" si="128"/>
        <v>0</v>
      </c>
      <c r="AB486" s="10">
        <f t="shared" si="128"/>
        <v>0</v>
      </c>
    </row>
    <row r="487" spans="1:28" x14ac:dyDescent="0.25">
      <c r="A487" t="e">
        <f t="shared" si="117"/>
        <v>#REF!</v>
      </c>
      <c r="B487" s="8"/>
      <c r="C487" s="9" t="s">
        <v>12</v>
      </c>
      <c r="D487" s="105" t="e">
        <f>'დაზუსტ. ბიუჯ.'!#REF!</f>
        <v>#REF!</v>
      </c>
      <c r="E487" s="88" t="e">
        <f>'დაზუსტ. საკუთ.'!#REF!</f>
        <v>#REF!</v>
      </c>
      <c r="F487" s="88" t="e">
        <f>'დაზუსტ. ბიუჯ. ფონდ.'!#REF!</f>
        <v>#REF!</v>
      </c>
      <c r="G487" s="88">
        <f>'გრანტის საკასო'!D486</f>
        <v>0</v>
      </c>
      <c r="H487" s="88">
        <f>'მიზნ.გრანტის საკასო '!D486</f>
        <v>0</v>
      </c>
      <c r="I487" s="105" t="e">
        <f>'დაზუსტ. ბიუჯ.'!#REF!-'დაზუსტ. ბიუჯ.'!#REF!</f>
        <v>#REF!</v>
      </c>
      <c r="J487" s="88" t="e">
        <f>'დაზუსტ. საკუთ.'!#REF!-'დაზუსტ. საკუთ.'!#REF!</f>
        <v>#REF!</v>
      </c>
      <c r="K487" s="88" t="e">
        <f>'დაზუსტ. ბიუჯ. ფონდ.'!#REF!-'დაზუსტ. ბიუჯ. ფონდ.'!#REF!</f>
        <v>#REF!</v>
      </c>
      <c r="L487" s="88">
        <f>'გრანტის საკასო'!E486</f>
        <v>0</v>
      </c>
      <c r="M487" s="100">
        <f>'მიზნ.გრანტის საკასო '!E486-'მიზნ.გრანტის საკასო '!D486</f>
        <v>0</v>
      </c>
      <c r="N487" s="105" t="e">
        <f>'დაზუსტ. ბიუჯ.'!#REF!-'დაზუსტ. ბიუჯ.'!#REF!</f>
        <v>#REF!</v>
      </c>
      <c r="O487" s="88" t="e">
        <f>'დაზუსტ. საკუთ.'!#REF!-'დაზუსტ. საკუთ.'!#REF!</f>
        <v>#REF!</v>
      </c>
      <c r="P487" s="88" t="e">
        <f>'დაზუსტ. ბიუჯ. ფონდ.'!#REF!</f>
        <v>#REF!</v>
      </c>
      <c r="Q487" s="88">
        <f>'გრანტის საკასო'!J486</f>
        <v>0</v>
      </c>
      <c r="R487" s="100">
        <f>'მიზნ.გრანტის საკასო '!J486-'მიზნ.გრანტის საკასო '!I486</f>
        <v>0</v>
      </c>
      <c r="S487" s="105" t="e">
        <f t="shared" si="118"/>
        <v>#REF!</v>
      </c>
      <c r="T487" s="88" t="e">
        <f t="shared" si="121"/>
        <v>#REF!</v>
      </c>
      <c r="U487" s="88" t="e">
        <f t="shared" si="122"/>
        <v>#REF!</v>
      </c>
      <c r="V487" s="88">
        <f t="shared" si="123"/>
        <v>0</v>
      </c>
      <c r="W487" s="100">
        <f t="shared" si="124"/>
        <v>0</v>
      </c>
      <c r="X487" s="92"/>
      <c r="Y487" s="10"/>
      <c r="Z487" s="10">
        <f t="shared" si="128"/>
        <v>0</v>
      </c>
      <c r="AA487" s="10">
        <f t="shared" si="128"/>
        <v>0</v>
      </c>
      <c r="AB487" s="10">
        <f t="shared" si="128"/>
        <v>0</v>
      </c>
    </row>
    <row r="488" spans="1:28" x14ac:dyDescent="0.25">
      <c r="A488" t="e">
        <f t="shared" si="117"/>
        <v>#REF!</v>
      </c>
      <c r="B488" s="8"/>
      <c r="C488" s="9" t="s">
        <v>13</v>
      </c>
      <c r="D488" s="105" t="e">
        <f>'დაზუსტ. ბიუჯ.'!#REF!</f>
        <v>#REF!</v>
      </c>
      <c r="E488" s="88" t="e">
        <f>'დაზუსტ. საკუთ.'!#REF!</f>
        <v>#REF!</v>
      </c>
      <c r="F488" s="88" t="e">
        <f>'დაზუსტ. ბიუჯ. ფონდ.'!#REF!</f>
        <v>#REF!</v>
      </c>
      <c r="G488" s="88">
        <f>'გრანტის საკასო'!D487</f>
        <v>0</v>
      </c>
      <c r="H488" s="88">
        <f>'მიზნ.გრანტის საკასო '!D487</f>
        <v>0</v>
      </c>
      <c r="I488" s="105" t="e">
        <f>'დაზუსტ. ბიუჯ.'!#REF!-'დაზუსტ. ბიუჯ.'!#REF!</f>
        <v>#REF!</v>
      </c>
      <c r="J488" s="88" t="e">
        <f>'დაზუსტ. საკუთ.'!#REF!-'დაზუსტ. საკუთ.'!#REF!</f>
        <v>#REF!</v>
      </c>
      <c r="K488" s="88" t="e">
        <f>'დაზუსტ. ბიუჯ. ფონდ.'!#REF!-'დაზუსტ. ბიუჯ. ფონდ.'!#REF!</f>
        <v>#REF!</v>
      </c>
      <c r="L488" s="88">
        <f>'გრანტის საკასო'!E487</f>
        <v>0</v>
      </c>
      <c r="M488" s="100">
        <f>'მიზნ.გრანტის საკასო '!E487-'მიზნ.გრანტის საკასო '!D487</f>
        <v>0</v>
      </c>
      <c r="N488" s="105" t="e">
        <f>'დაზუსტ. ბიუჯ.'!#REF!-'დაზუსტ. ბიუჯ.'!#REF!</f>
        <v>#REF!</v>
      </c>
      <c r="O488" s="88" t="e">
        <f>'დაზუსტ. საკუთ.'!#REF!-'დაზუსტ. საკუთ.'!#REF!</f>
        <v>#REF!</v>
      </c>
      <c r="P488" s="88" t="e">
        <f>'დაზუსტ. ბიუჯ. ფონდ.'!#REF!</f>
        <v>#REF!</v>
      </c>
      <c r="Q488" s="88">
        <f>'გრანტის საკასო'!J487</f>
        <v>0</v>
      </c>
      <c r="R488" s="100">
        <f>'მიზნ.გრანტის საკასო '!J487-'მიზნ.გრანტის საკასო '!I487</f>
        <v>0</v>
      </c>
      <c r="S488" s="105" t="e">
        <f t="shared" si="118"/>
        <v>#REF!</v>
      </c>
      <c r="T488" s="88" t="e">
        <f t="shared" si="121"/>
        <v>#REF!</v>
      </c>
      <c r="U488" s="88" t="e">
        <f t="shared" si="122"/>
        <v>#REF!</v>
      </c>
      <c r="V488" s="88">
        <f t="shared" si="123"/>
        <v>0</v>
      </c>
      <c r="W488" s="100">
        <f t="shared" si="124"/>
        <v>0</v>
      </c>
      <c r="X488" s="92"/>
      <c r="Y488" s="10"/>
      <c r="Z488" s="10">
        <f t="shared" si="128"/>
        <v>0</v>
      </c>
      <c r="AA488" s="10">
        <f t="shared" si="128"/>
        <v>0</v>
      </c>
      <c r="AB488" s="10">
        <f t="shared" si="128"/>
        <v>0</v>
      </c>
    </row>
    <row r="489" spans="1:28" x14ac:dyDescent="0.25">
      <c r="A489" t="e">
        <f t="shared" si="117"/>
        <v>#REF!</v>
      </c>
      <c r="B489" s="8"/>
      <c r="C489" s="9" t="s">
        <v>14</v>
      </c>
      <c r="D489" s="105" t="e">
        <f>'დაზუსტ. ბიუჯ.'!#REF!</f>
        <v>#REF!</v>
      </c>
      <c r="E489" s="88" t="e">
        <f>'დაზუსტ. საკუთ.'!#REF!</f>
        <v>#REF!</v>
      </c>
      <c r="F489" s="88" t="e">
        <f>'დაზუსტ. ბიუჯ. ფონდ.'!#REF!</f>
        <v>#REF!</v>
      </c>
      <c r="G489" s="88">
        <f>'გრანტის საკასო'!D488</f>
        <v>0</v>
      </c>
      <c r="H489" s="88">
        <f>'მიზნ.გრანტის საკასო '!D488</f>
        <v>0</v>
      </c>
      <c r="I489" s="105" t="e">
        <f>'დაზუსტ. ბიუჯ.'!#REF!-'დაზუსტ. ბიუჯ.'!#REF!</f>
        <v>#REF!</v>
      </c>
      <c r="J489" s="88" t="e">
        <f>'დაზუსტ. საკუთ.'!#REF!-'დაზუსტ. საკუთ.'!#REF!</f>
        <v>#REF!</v>
      </c>
      <c r="K489" s="88" t="e">
        <f>'დაზუსტ. ბიუჯ. ფონდ.'!#REF!-'დაზუსტ. ბიუჯ. ფონდ.'!#REF!</f>
        <v>#REF!</v>
      </c>
      <c r="L489" s="88">
        <f>'გრანტის საკასო'!E488</f>
        <v>0</v>
      </c>
      <c r="M489" s="100">
        <f>'მიზნ.გრანტის საკასო '!E488-'მიზნ.გრანტის საკასო '!D488</f>
        <v>0</v>
      </c>
      <c r="N489" s="105" t="e">
        <f>'დაზუსტ. ბიუჯ.'!#REF!-'დაზუსტ. ბიუჯ.'!#REF!</f>
        <v>#REF!</v>
      </c>
      <c r="O489" s="88" t="e">
        <f>'დაზუსტ. საკუთ.'!#REF!-'დაზუსტ. საკუთ.'!#REF!</f>
        <v>#REF!</v>
      </c>
      <c r="P489" s="88" t="e">
        <f>'დაზუსტ. ბიუჯ. ფონდ.'!#REF!</f>
        <v>#REF!</v>
      </c>
      <c r="Q489" s="88">
        <f>'გრანტის საკასო'!J488</f>
        <v>0</v>
      </c>
      <c r="R489" s="100">
        <f>'მიზნ.გრანტის საკასო '!J488-'მიზნ.გრანტის საკასო '!I488</f>
        <v>0</v>
      </c>
      <c r="S489" s="105" t="e">
        <f t="shared" si="118"/>
        <v>#REF!</v>
      </c>
      <c r="T489" s="88" t="e">
        <f t="shared" si="121"/>
        <v>#REF!</v>
      </c>
      <c r="U489" s="88" t="e">
        <f t="shared" si="122"/>
        <v>#REF!</v>
      </c>
      <c r="V489" s="88">
        <f t="shared" si="123"/>
        <v>0</v>
      </c>
      <c r="W489" s="100">
        <f t="shared" si="124"/>
        <v>0</v>
      </c>
      <c r="X489" s="92"/>
      <c r="Y489" s="10"/>
      <c r="Z489" s="10">
        <f t="shared" si="128"/>
        <v>0</v>
      </c>
      <c r="AA489" s="10">
        <f t="shared" si="128"/>
        <v>0</v>
      </c>
      <c r="AB489" s="10">
        <f t="shared" si="128"/>
        <v>0</v>
      </c>
    </row>
    <row r="490" spans="1:28" x14ac:dyDescent="0.25">
      <c r="A490" t="e">
        <f t="shared" si="117"/>
        <v>#REF!</v>
      </c>
      <c r="B490" s="8"/>
      <c r="C490" s="9" t="s">
        <v>15</v>
      </c>
      <c r="D490" s="105" t="e">
        <f>'დაზუსტ. ბიუჯ.'!#REF!</f>
        <v>#REF!</v>
      </c>
      <c r="E490" s="88" t="e">
        <f>'დაზუსტ. საკუთ.'!#REF!</f>
        <v>#REF!</v>
      </c>
      <c r="F490" s="88" t="e">
        <f>'დაზუსტ. ბიუჯ. ფონდ.'!#REF!</f>
        <v>#REF!</v>
      </c>
      <c r="G490" s="88">
        <f>'გრანტის საკასო'!D489</f>
        <v>0</v>
      </c>
      <c r="H490" s="88">
        <f>'მიზნ.გრანტის საკასო '!D489</f>
        <v>0</v>
      </c>
      <c r="I490" s="105" t="e">
        <f>'დაზუსტ. ბიუჯ.'!#REF!-'დაზუსტ. ბიუჯ.'!#REF!</f>
        <v>#REF!</v>
      </c>
      <c r="J490" s="88" t="e">
        <f>'დაზუსტ. საკუთ.'!#REF!-'დაზუსტ. საკუთ.'!#REF!</f>
        <v>#REF!</v>
      </c>
      <c r="K490" s="88" t="e">
        <f>'დაზუსტ. ბიუჯ. ფონდ.'!#REF!-'დაზუსტ. ბიუჯ. ფონდ.'!#REF!</f>
        <v>#REF!</v>
      </c>
      <c r="L490" s="88">
        <f>'გრანტის საკასო'!E489</f>
        <v>0</v>
      </c>
      <c r="M490" s="100">
        <f>'მიზნ.გრანტის საკასო '!E489-'მიზნ.გრანტის საკასო '!D489</f>
        <v>0</v>
      </c>
      <c r="N490" s="105" t="e">
        <f>'დაზუსტ. ბიუჯ.'!#REF!-'დაზუსტ. ბიუჯ.'!#REF!</f>
        <v>#REF!</v>
      </c>
      <c r="O490" s="88" t="e">
        <f>'დაზუსტ. საკუთ.'!#REF!-'დაზუსტ. საკუთ.'!#REF!</f>
        <v>#REF!</v>
      </c>
      <c r="P490" s="88" t="e">
        <f>'დაზუსტ. ბიუჯ. ფონდ.'!#REF!</f>
        <v>#REF!</v>
      </c>
      <c r="Q490" s="88">
        <f>'გრანტის საკასო'!J489</f>
        <v>0</v>
      </c>
      <c r="R490" s="100">
        <f>'მიზნ.გრანტის საკასო '!J489-'მიზნ.გრანტის საკასო '!I489</f>
        <v>0</v>
      </c>
      <c r="S490" s="105" t="e">
        <f t="shared" si="118"/>
        <v>#REF!</v>
      </c>
      <c r="T490" s="88" t="e">
        <f t="shared" si="121"/>
        <v>#REF!</v>
      </c>
      <c r="U490" s="88" t="e">
        <f t="shared" si="122"/>
        <v>#REF!</v>
      </c>
      <c r="V490" s="88">
        <f t="shared" si="123"/>
        <v>0</v>
      </c>
      <c r="W490" s="100">
        <f t="shared" si="124"/>
        <v>0</v>
      </c>
      <c r="X490" s="92"/>
      <c r="Y490" s="10"/>
      <c r="Z490" s="10">
        <f t="shared" si="128"/>
        <v>0</v>
      </c>
      <c r="AA490" s="10">
        <f t="shared" si="128"/>
        <v>0</v>
      </c>
      <c r="AB490" s="10">
        <f t="shared" si="128"/>
        <v>0</v>
      </c>
    </row>
    <row r="491" spans="1:28" x14ac:dyDescent="0.25">
      <c r="A491" t="e">
        <f t="shared" si="117"/>
        <v>#REF!</v>
      </c>
      <c r="B491" s="8"/>
      <c r="C491" s="9" t="s">
        <v>16</v>
      </c>
      <c r="D491" s="105" t="e">
        <f>'დაზუსტ. ბიუჯ.'!#REF!</f>
        <v>#REF!</v>
      </c>
      <c r="E491" s="88" t="e">
        <f>'დაზუსტ. საკუთ.'!#REF!</f>
        <v>#REF!</v>
      </c>
      <c r="F491" s="88" t="e">
        <f>'დაზუსტ. ბიუჯ. ფონდ.'!#REF!</f>
        <v>#REF!</v>
      </c>
      <c r="G491" s="88">
        <f>'გრანტის საკასო'!D490</f>
        <v>0</v>
      </c>
      <c r="H491" s="88">
        <f>'მიზნ.გრანტის საკასო '!D490</f>
        <v>0</v>
      </c>
      <c r="I491" s="105" t="e">
        <f>'დაზუსტ. ბიუჯ.'!#REF!-'დაზუსტ. ბიუჯ.'!#REF!</f>
        <v>#REF!</v>
      </c>
      <c r="J491" s="88" t="e">
        <f>'დაზუსტ. საკუთ.'!#REF!-'დაზუსტ. საკუთ.'!#REF!</f>
        <v>#REF!</v>
      </c>
      <c r="K491" s="88" t="e">
        <f>'დაზუსტ. ბიუჯ. ფონდ.'!#REF!-'დაზუსტ. ბიუჯ. ფონდ.'!#REF!</f>
        <v>#REF!</v>
      </c>
      <c r="L491" s="88">
        <f>'გრანტის საკასო'!E490</f>
        <v>0</v>
      </c>
      <c r="M491" s="100">
        <f>'მიზნ.გრანტის საკასო '!E490-'მიზნ.გრანტის საკასო '!D490</f>
        <v>0</v>
      </c>
      <c r="N491" s="105" t="e">
        <f>'დაზუსტ. ბიუჯ.'!#REF!-'დაზუსტ. ბიუჯ.'!#REF!</f>
        <v>#REF!</v>
      </c>
      <c r="O491" s="88" t="e">
        <f>'დაზუსტ. საკუთ.'!#REF!-'დაზუსტ. საკუთ.'!#REF!</f>
        <v>#REF!</v>
      </c>
      <c r="P491" s="88" t="e">
        <f>'დაზუსტ. ბიუჯ. ფონდ.'!#REF!</f>
        <v>#REF!</v>
      </c>
      <c r="Q491" s="88">
        <f>'გრანტის საკასო'!J490</f>
        <v>0</v>
      </c>
      <c r="R491" s="100">
        <f>'მიზნ.გრანტის საკასო '!J490-'მიზნ.გრანტის საკასო '!I490</f>
        <v>0</v>
      </c>
      <c r="S491" s="105" t="e">
        <f t="shared" si="118"/>
        <v>#REF!</v>
      </c>
      <c r="T491" s="88" t="e">
        <f t="shared" si="121"/>
        <v>#REF!</v>
      </c>
      <c r="U491" s="88" t="e">
        <f t="shared" si="122"/>
        <v>#REF!</v>
      </c>
      <c r="V491" s="88">
        <f t="shared" si="123"/>
        <v>0</v>
      </c>
      <c r="W491" s="100">
        <f t="shared" si="124"/>
        <v>0</v>
      </c>
      <c r="X491" s="92"/>
      <c r="Y491" s="10"/>
      <c r="Z491" s="10">
        <f t="shared" si="128"/>
        <v>0</v>
      </c>
      <c r="AA491" s="10">
        <f t="shared" si="128"/>
        <v>0</v>
      </c>
      <c r="AB491" s="10">
        <f t="shared" si="128"/>
        <v>0</v>
      </c>
    </row>
    <row r="492" spans="1:28" x14ac:dyDescent="0.25">
      <c r="A492" t="e">
        <f t="shared" si="117"/>
        <v>#REF!</v>
      </c>
      <c r="B492" s="8"/>
      <c r="C492" s="9" t="s">
        <v>17</v>
      </c>
      <c r="D492" s="105" t="e">
        <f>'დაზუსტ. ბიუჯ.'!#REF!</f>
        <v>#REF!</v>
      </c>
      <c r="E492" s="88" t="e">
        <f>'დაზუსტ. საკუთ.'!#REF!</f>
        <v>#REF!</v>
      </c>
      <c r="F492" s="88" t="e">
        <f>'დაზუსტ. ბიუჯ. ფონდ.'!#REF!</f>
        <v>#REF!</v>
      </c>
      <c r="G492" s="88">
        <f>'გრანტის საკასო'!D491</f>
        <v>0</v>
      </c>
      <c r="H492" s="88">
        <f>'მიზნ.გრანტის საკასო '!D491</f>
        <v>0</v>
      </c>
      <c r="I492" s="105" t="e">
        <f>'დაზუსტ. ბიუჯ.'!#REF!-'დაზუსტ. ბიუჯ.'!#REF!</f>
        <v>#REF!</v>
      </c>
      <c r="J492" s="88" t="e">
        <f>'დაზუსტ. საკუთ.'!#REF!-'დაზუსტ. საკუთ.'!#REF!</f>
        <v>#REF!</v>
      </c>
      <c r="K492" s="88" t="e">
        <f>'დაზუსტ. ბიუჯ. ფონდ.'!#REF!-'დაზუსტ. ბიუჯ. ფონდ.'!#REF!</f>
        <v>#REF!</v>
      </c>
      <c r="L492" s="88">
        <f>'გრანტის საკასო'!E491</f>
        <v>0</v>
      </c>
      <c r="M492" s="100">
        <f>'მიზნ.გრანტის საკასო '!E491-'მიზნ.გრანტის საკასო '!D491</f>
        <v>0</v>
      </c>
      <c r="N492" s="105" t="e">
        <f>'დაზუსტ. ბიუჯ.'!#REF!-'დაზუსტ. ბიუჯ.'!#REF!</f>
        <v>#REF!</v>
      </c>
      <c r="O492" s="88" t="e">
        <f>'დაზუსტ. საკუთ.'!#REF!-'დაზუსტ. საკუთ.'!#REF!</f>
        <v>#REF!</v>
      </c>
      <c r="P492" s="88" t="e">
        <f>'დაზუსტ. ბიუჯ. ფონდ.'!#REF!</f>
        <v>#REF!</v>
      </c>
      <c r="Q492" s="88">
        <f>'გრანტის საკასო'!J491</f>
        <v>0</v>
      </c>
      <c r="R492" s="100">
        <f>'მიზნ.გრანტის საკასო '!J491-'მიზნ.გრანტის საკასო '!I491</f>
        <v>0</v>
      </c>
      <c r="S492" s="105" t="e">
        <f t="shared" si="118"/>
        <v>#REF!</v>
      </c>
      <c r="T492" s="88" t="e">
        <f t="shared" si="121"/>
        <v>#REF!</v>
      </c>
      <c r="U492" s="88" t="e">
        <f t="shared" si="122"/>
        <v>#REF!</v>
      </c>
      <c r="V492" s="88">
        <f t="shared" si="123"/>
        <v>0</v>
      </c>
      <c r="W492" s="100">
        <f t="shared" si="124"/>
        <v>0</v>
      </c>
      <c r="X492" s="92"/>
      <c r="Y492" s="10"/>
      <c r="Z492" s="10">
        <f t="shared" si="128"/>
        <v>0</v>
      </c>
      <c r="AA492" s="10">
        <f t="shared" si="128"/>
        <v>0</v>
      </c>
      <c r="AB492" s="10">
        <f t="shared" si="128"/>
        <v>0</v>
      </c>
    </row>
    <row r="493" spans="1:28" x14ac:dyDescent="0.25">
      <c r="A493" t="e">
        <f t="shared" si="117"/>
        <v>#REF!</v>
      </c>
      <c r="B493" s="5"/>
      <c r="C493" s="6" t="s">
        <v>18</v>
      </c>
      <c r="D493" s="104" t="e">
        <f>'დაზუსტ. ბიუჯ.'!#REF!</f>
        <v>#REF!</v>
      </c>
      <c r="E493" s="87" t="e">
        <f>'დაზუსტ. საკუთ.'!#REF!</f>
        <v>#REF!</v>
      </c>
      <c r="F493" s="87" t="e">
        <f>'დაზუსტ. ბიუჯ. ფონდ.'!#REF!</f>
        <v>#REF!</v>
      </c>
      <c r="G493" s="87">
        <f>'გრანტის საკასო'!D492</f>
        <v>0</v>
      </c>
      <c r="H493" s="87">
        <f>'მიზნ.გრანტის საკასო '!D492</f>
        <v>0</v>
      </c>
      <c r="I493" s="104" t="e">
        <f>'დაზუსტ. ბიუჯ.'!#REF!-'დაზუსტ. ბიუჯ.'!#REF!</f>
        <v>#REF!</v>
      </c>
      <c r="J493" s="87" t="e">
        <f>'დაზუსტ. საკუთ.'!#REF!-'დაზუსტ. საკუთ.'!#REF!</f>
        <v>#REF!</v>
      </c>
      <c r="K493" s="87" t="e">
        <f>'დაზუსტ. ბიუჯ. ფონდ.'!#REF!-'დაზუსტ. ბიუჯ. ფონდ.'!#REF!</f>
        <v>#REF!</v>
      </c>
      <c r="L493" s="87">
        <f>'გრანტის საკასო'!E492</f>
        <v>0</v>
      </c>
      <c r="M493" s="99">
        <f>'მიზნ.გრანტის საკასო '!E492-'მიზნ.გრანტის საკასო '!D492</f>
        <v>0</v>
      </c>
      <c r="N493" s="104" t="e">
        <f>'დაზუსტ. ბიუჯ.'!#REF!-'დაზუსტ. ბიუჯ.'!#REF!</f>
        <v>#REF!</v>
      </c>
      <c r="O493" s="87" t="e">
        <f>'დაზუსტ. საკუთ.'!#REF!-'დაზუსტ. საკუთ.'!#REF!</f>
        <v>#REF!</v>
      </c>
      <c r="P493" s="87" t="e">
        <f>'დაზუსტ. ბიუჯ. ფონდ.'!#REF!</f>
        <v>#REF!</v>
      </c>
      <c r="Q493" s="87">
        <f>'გრანტის საკასო'!J492</f>
        <v>0</v>
      </c>
      <c r="R493" s="99">
        <f>'მიზნ.გრანტის საკასო '!J492-'მიზნ.გრანტის საკასო '!I492</f>
        <v>0</v>
      </c>
      <c r="S493" s="104" t="e">
        <f t="shared" si="118"/>
        <v>#REF!</v>
      </c>
      <c r="T493" s="87" t="e">
        <f t="shared" si="121"/>
        <v>#REF!</v>
      </c>
      <c r="U493" s="87" t="e">
        <f t="shared" si="122"/>
        <v>#REF!</v>
      </c>
      <c r="V493" s="87">
        <f t="shared" si="123"/>
        <v>0</v>
      </c>
      <c r="W493" s="99">
        <f t="shared" si="124"/>
        <v>0</v>
      </c>
      <c r="X493" s="91"/>
      <c r="Y493" s="7"/>
      <c r="Z493" s="7">
        <f t="shared" si="128"/>
        <v>0</v>
      </c>
      <c r="AA493" s="7">
        <f t="shared" si="128"/>
        <v>0</v>
      </c>
      <c r="AB493" s="7">
        <f t="shared" si="128"/>
        <v>0</v>
      </c>
    </row>
    <row r="494" spans="1:28" x14ac:dyDescent="0.25">
      <c r="A494" t="e">
        <f t="shared" si="117"/>
        <v>#REF!</v>
      </c>
      <c r="B494" s="5"/>
      <c r="C494" s="6" t="s">
        <v>19</v>
      </c>
      <c r="D494" s="104" t="e">
        <f>'დაზუსტ. ბიუჯ.'!#REF!</f>
        <v>#REF!</v>
      </c>
      <c r="E494" s="87" t="e">
        <f>'დაზუსტ. საკუთ.'!#REF!</f>
        <v>#REF!</v>
      </c>
      <c r="F494" s="87" t="e">
        <f>'დაზუსტ. ბიუჯ. ფონდ.'!#REF!</f>
        <v>#REF!</v>
      </c>
      <c r="G494" s="87">
        <f>'გრანტის საკასო'!D493</f>
        <v>0</v>
      </c>
      <c r="H494" s="87">
        <f>'მიზნ.გრანტის საკასო '!D493</f>
        <v>0</v>
      </c>
      <c r="I494" s="104" t="e">
        <f>'დაზუსტ. ბიუჯ.'!#REF!-'დაზუსტ. ბიუჯ.'!#REF!</f>
        <v>#REF!</v>
      </c>
      <c r="J494" s="87" t="e">
        <f>'დაზუსტ. საკუთ.'!#REF!-'დაზუსტ. საკუთ.'!#REF!</f>
        <v>#REF!</v>
      </c>
      <c r="K494" s="87" t="e">
        <f>'დაზუსტ. ბიუჯ. ფონდ.'!#REF!-'დაზუსტ. ბიუჯ. ფონდ.'!#REF!</f>
        <v>#REF!</v>
      </c>
      <c r="L494" s="87">
        <f>'გრანტის საკასო'!E493</f>
        <v>0</v>
      </c>
      <c r="M494" s="99">
        <f>'მიზნ.გრანტის საკასო '!E493-'მიზნ.გრანტის საკასო '!D493</f>
        <v>0</v>
      </c>
      <c r="N494" s="104" t="e">
        <f>'დაზუსტ. ბიუჯ.'!#REF!-'დაზუსტ. ბიუჯ.'!#REF!</f>
        <v>#REF!</v>
      </c>
      <c r="O494" s="87" t="e">
        <f>'დაზუსტ. საკუთ.'!#REF!-'დაზუსტ. საკუთ.'!#REF!</f>
        <v>#REF!</v>
      </c>
      <c r="P494" s="87" t="e">
        <f>'დაზუსტ. ბიუჯ. ფონდ.'!#REF!</f>
        <v>#REF!</v>
      </c>
      <c r="Q494" s="87">
        <f>'გრანტის საკასო'!J493</f>
        <v>0</v>
      </c>
      <c r="R494" s="99">
        <f>'მიზნ.გრანტის საკასო '!J493-'მიზნ.გრანტის საკასო '!I493</f>
        <v>0</v>
      </c>
      <c r="S494" s="104" t="e">
        <f t="shared" si="118"/>
        <v>#REF!</v>
      </c>
      <c r="T494" s="87" t="e">
        <f t="shared" si="121"/>
        <v>#REF!</v>
      </c>
      <c r="U494" s="87" t="e">
        <f t="shared" si="122"/>
        <v>#REF!</v>
      </c>
      <c r="V494" s="87">
        <f t="shared" si="123"/>
        <v>0</v>
      </c>
      <c r="W494" s="99">
        <f t="shared" si="124"/>
        <v>0</v>
      </c>
      <c r="X494" s="91"/>
      <c r="Y494" s="7"/>
      <c r="Z494" s="7">
        <f t="shared" si="128"/>
        <v>0</v>
      </c>
      <c r="AA494" s="7">
        <f t="shared" si="128"/>
        <v>0</v>
      </c>
      <c r="AB494" s="7">
        <f t="shared" si="128"/>
        <v>0</v>
      </c>
    </row>
    <row r="495" spans="1:28" ht="15.75" thickBot="1" x14ac:dyDescent="0.3">
      <c r="A495" t="e">
        <f t="shared" si="117"/>
        <v>#REF!</v>
      </c>
      <c r="B495" s="11"/>
      <c r="C495" s="12" t="s">
        <v>20</v>
      </c>
      <c r="D495" s="106" t="e">
        <f>'დაზუსტ. ბიუჯ.'!#REF!</f>
        <v>#REF!</v>
      </c>
      <c r="E495" s="89" t="e">
        <f>'დაზუსტ. საკუთ.'!#REF!</f>
        <v>#REF!</v>
      </c>
      <c r="F495" s="89" t="e">
        <f>'დაზუსტ. ბიუჯ. ფონდ.'!#REF!</f>
        <v>#REF!</v>
      </c>
      <c r="G495" s="89">
        <f>'გრანტის საკასო'!D494</f>
        <v>0</v>
      </c>
      <c r="H495" s="89">
        <f>'მიზნ.გრანტის საკასო '!D494</f>
        <v>0</v>
      </c>
      <c r="I495" s="106" t="e">
        <f>'დაზუსტ. ბიუჯ.'!#REF!-'დაზუსტ. ბიუჯ.'!#REF!</f>
        <v>#REF!</v>
      </c>
      <c r="J495" s="89" t="e">
        <f>'დაზუსტ. საკუთ.'!#REF!-'დაზუსტ. საკუთ.'!#REF!</f>
        <v>#REF!</v>
      </c>
      <c r="K495" s="89" t="e">
        <f>'დაზუსტ. ბიუჯ. ფონდ.'!#REF!-'დაზუსტ. ბიუჯ. ფონდ.'!#REF!</f>
        <v>#REF!</v>
      </c>
      <c r="L495" s="89">
        <f>'გრანტის საკასო'!E494</f>
        <v>0</v>
      </c>
      <c r="M495" s="101">
        <f>'მიზნ.გრანტის საკასო '!E494-'მიზნ.გრანტის საკასო '!D494</f>
        <v>0</v>
      </c>
      <c r="N495" s="106" t="e">
        <f>'დაზუსტ. ბიუჯ.'!#REF!-'დაზუსტ. ბიუჯ.'!#REF!</f>
        <v>#REF!</v>
      </c>
      <c r="O495" s="89" t="e">
        <f>'დაზუსტ. საკუთ.'!#REF!-'დაზუსტ. საკუთ.'!#REF!</f>
        <v>#REF!</v>
      </c>
      <c r="P495" s="89" t="e">
        <f>'დაზუსტ. ბიუჯ. ფონდ.'!#REF!</f>
        <v>#REF!</v>
      </c>
      <c r="Q495" s="89">
        <f>'გრანტის საკასო'!J494</f>
        <v>0</v>
      </c>
      <c r="R495" s="101">
        <f>'მიზნ.გრანტის საკასო '!J494-'მიზნ.გრანტის საკასო '!I494</f>
        <v>0</v>
      </c>
      <c r="S495" s="106" t="e">
        <f t="shared" si="118"/>
        <v>#REF!</v>
      </c>
      <c r="T495" s="89" t="e">
        <f t="shared" si="121"/>
        <v>#REF!</v>
      </c>
      <c r="U495" s="89" t="e">
        <f t="shared" si="122"/>
        <v>#REF!</v>
      </c>
      <c r="V495" s="89">
        <f t="shared" si="123"/>
        <v>0</v>
      </c>
      <c r="W495" s="101">
        <f t="shared" si="124"/>
        <v>0</v>
      </c>
      <c r="X495" s="93"/>
      <c r="Y495" s="13"/>
      <c r="Z495" s="13">
        <f t="shared" si="128"/>
        <v>0</v>
      </c>
      <c r="AA495" s="13">
        <f t="shared" si="128"/>
        <v>0</v>
      </c>
      <c r="AB495" s="13">
        <f t="shared" si="128"/>
        <v>0</v>
      </c>
    </row>
    <row r="496" spans="1:28" ht="46.5" thickTop="1" thickBot="1" x14ac:dyDescent="0.3">
      <c r="A496" t="e">
        <f t="shared" si="117"/>
        <v>#REF!</v>
      </c>
      <c r="B496" s="16" t="s">
        <v>240</v>
      </c>
      <c r="C496" s="4" t="s">
        <v>243</v>
      </c>
      <c r="D496" s="103" t="e">
        <f>'დაზუსტ. ბიუჯ.'!#REF!</f>
        <v>#REF!</v>
      </c>
      <c r="E496" s="86" t="e">
        <f>'დაზუსტ. საკუთ.'!#REF!</f>
        <v>#REF!</v>
      </c>
      <c r="F496" s="86" t="e">
        <f>'დაზუსტ. ბიუჯ. ფონდ.'!#REF!</f>
        <v>#REF!</v>
      </c>
      <c r="G496" s="86">
        <f>'გრანტის საკასო'!D495</f>
        <v>0</v>
      </c>
      <c r="H496" s="86">
        <f>'მიზნ.გრანტის საკასო '!D495</f>
        <v>0</v>
      </c>
      <c r="I496" s="103" t="e">
        <f>'დაზუსტ. ბიუჯ.'!#REF!-'დაზუსტ. ბიუჯ.'!#REF!</f>
        <v>#REF!</v>
      </c>
      <c r="J496" s="86" t="e">
        <f>'დაზუსტ. საკუთ.'!#REF!-'დაზუსტ. საკუთ.'!#REF!</f>
        <v>#REF!</v>
      </c>
      <c r="K496" s="86" t="e">
        <f>'დაზუსტ. ბიუჯ. ფონდ.'!#REF!-'დაზუსტ. ბიუჯ. ფონდ.'!#REF!</f>
        <v>#REF!</v>
      </c>
      <c r="L496" s="86">
        <f>'გრანტის საკასო'!E495</f>
        <v>0</v>
      </c>
      <c r="M496" s="102">
        <f>'მიზნ.გრანტის საკასო '!E495-'მიზნ.გრანტის საკასო '!D495</f>
        <v>0</v>
      </c>
      <c r="N496" s="103" t="e">
        <f>'დაზუსტ. ბიუჯ.'!#REF!-'დაზუსტ. ბიუჯ.'!#REF!</f>
        <v>#REF!</v>
      </c>
      <c r="O496" s="86" t="e">
        <f>'დაზუსტ. საკუთ.'!#REF!-'დაზუსტ. საკუთ.'!#REF!</f>
        <v>#REF!</v>
      </c>
      <c r="P496" s="86" t="e">
        <f>'დაზუსტ. ბიუჯ. ფონდ.'!#REF!</f>
        <v>#REF!</v>
      </c>
      <c r="Q496" s="86">
        <f>'გრანტის საკასო'!J495</f>
        <v>0</v>
      </c>
      <c r="R496" s="102">
        <f>'მიზნ.გრანტის საკასო '!J495-'მიზნ.გრანტის საკასო '!I495</f>
        <v>0</v>
      </c>
      <c r="S496" s="103" t="e">
        <f t="shared" si="118"/>
        <v>#REF!</v>
      </c>
      <c r="T496" s="86" t="e">
        <f t="shared" si="121"/>
        <v>#REF!</v>
      </c>
      <c r="U496" s="86" t="e">
        <f t="shared" si="122"/>
        <v>#REF!</v>
      </c>
      <c r="V496" s="86">
        <f t="shared" si="123"/>
        <v>0</v>
      </c>
      <c r="W496" s="102">
        <f t="shared" si="124"/>
        <v>0</v>
      </c>
      <c r="X496" s="94"/>
      <c r="Y496" s="4"/>
      <c r="Z496" s="4">
        <f t="shared" ref="Z496:AB496" si="129">SUM(Z497,Z505,Z506,Z507)</f>
        <v>0</v>
      </c>
      <c r="AA496" s="4">
        <f t="shared" si="129"/>
        <v>0</v>
      </c>
      <c r="AB496" s="4">
        <f t="shared" si="129"/>
        <v>0</v>
      </c>
    </row>
    <row r="497" spans="1:28" ht="15.75" thickTop="1" x14ac:dyDescent="0.25">
      <c r="A497" t="e">
        <f t="shared" si="117"/>
        <v>#REF!</v>
      </c>
      <c r="B497" s="5"/>
      <c r="C497" s="6" t="s">
        <v>10</v>
      </c>
      <c r="D497" s="104" t="e">
        <f>'დაზუსტ. ბიუჯ.'!#REF!</f>
        <v>#REF!</v>
      </c>
      <c r="E497" s="87" t="e">
        <f>'დაზუსტ. საკუთ.'!#REF!</f>
        <v>#REF!</v>
      </c>
      <c r="F497" s="87" t="e">
        <f>'დაზუსტ. ბიუჯ. ფონდ.'!#REF!</f>
        <v>#REF!</v>
      </c>
      <c r="G497" s="87">
        <f>'გრანტის საკასო'!D496</f>
        <v>0</v>
      </c>
      <c r="H497" s="87">
        <f>'მიზნ.გრანტის საკასო '!D496</f>
        <v>0</v>
      </c>
      <c r="I497" s="104" t="e">
        <f>'დაზუსტ. ბიუჯ.'!#REF!-'დაზუსტ. ბიუჯ.'!#REF!</f>
        <v>#REF!</v>
      </c>
      <c r="J497" s="87" t="e">
        <f>'დაზუსტ. საკუთ.'!#REF!-'დაზუსტ. საკუთ.'!#REF!</f>
        <v>#REF!</v>
      </c>
      <c r="K497" s="87" t="e">
        <f>'დაზუსტ. ბიუჯ. ფონდ.'!#REF!-'დაზუსტ. ბიუჯ. ფონდ.'!#REF!</f>
        <v>#REF!</v>
      </c>
      <c r="L497" s="87">
        <f>'გრანტის საკასო'!E496</f>
        <v>0</v>
      </c>
      <c r="M497" s="99">
        <f>'მიზნ.გრანტის საკასო '!E496-'მიზნ.გრანტის საკასო '!D496</f>
        <v>0</v>
      </c>
      <c r="N497" s="104" t="e">
        <f>'დაზუსტ. ბიუჯ.'!#REF!-'დაზუსტ. ბიუჯ.'!#REF!</f>
        <v>#REF!</v>
      </c>
      <c r="O497" s="87" t="e">
        <f>'დაზუსტ. საკუთ.'!#REF!-'დაზუსტ. საკუთ.'!#REF!</f>
        <v>#REF!</v>
      </c>
      <c r="P497" s="87" t="e">
        <f>'დაზუსტ. ბიუჯ. ფონდ.'!#REF!</f>
        <v>#REF!</v>
      </c>
      <c r="Q497" s="87">
        <f>'გრანტის საკასო'!J496</f>
        <v>0</v>
      </c>
      <c r="R497" s="99">
        <f>'მიზნ.გრანტის საკასო '!J496-'მიზნ.გრანტის საკასო '!I496</f>
        <v>0</v>
      </c>
      <c r="S497" s="104" t="e">
        <f t="shared" si="118"/>
        <v>#REF!</v>
      </c>
      <c r="T497" s="87" t="e">
        <f t="shared" si="121"/>
        <v>#REF!</v>
      </c>
      <c r="U497" s="87" t="e">
        <f t="shared" si="122"/>
        <v>#REF!</v>
      </c>
      <c r="V497" s="87">
        <f t="shared" si="123"/>
        <v>0</v>
      </c>
      <c r="W497" s="99">
        <f t="shared" si="124"/>
        <v>0</v>
      </c>
      <c r="X497" s="91"/>
      <c r="Y497" s="7"/>
      <c r="Z497" s="7">
        <f t="shared" ref="Z497:AB497" si="130">SUM(Z498:Z504)</f>
        <v>0</v>
      </c>
      <c r="AA497" s="7">
        <f t="shared" si="130"/>
        <v>0</v>
      </c>
      <c r="AB497" s="7">
        <f t="shared" si="130"/>
        <v>0</v>
      </c>
    </row>
    <row r="498" spans="1:28" x14ac:dyDescent="0.25">
      <c r="A498" t="e">
        <f t="shared" si="117"/>
        <v>#REF!</v>
      </c>
      <c r="B498" s="8"/>
      <c r="C498" s="9" t="s">
        <v>11</v>
      </c>
      <c r="D498" s="105" t="e">
        <f>'დაზუსტ. ბიუჯ.'!#REF!</f>
        <v>#REF!</v>
      </c>
      <c r="E498" s="88" t="e">
        <f>'დაზუსტ. საკუთ.'!#REF!</f>
        <v>#REF!</v>
      </c>
      <c r="F498" s="88" t="e">
        <f>'დაზუსტ. ბიუჯ. ფონდ.'!#REF!</f>
        <v>#REF!</v>
      </c>
      <c r="G498" s="88">
        <f>'გრანტის საკასო'!D497</f>
        <v>0</v>
      </c>
      <c r="H498" s="88">
        <f>'მიზნ.გრანტის საკასო '!D497</f>
        <v>0</v>
      </c>
      <c r="I498" s="105" t="e">
        <f>'დაზუსტ. ბიუჯ.'!#REF!-'დაზუსტ. ბიუჯ.'!#REF!</f>
        <v>#REF!</v>
      </c>
      <c r="J498" s="88" t="e">
        <f>'დაზუსტ. საკუთ.'!#REF!-'დაზუსტ. საკუთ.'!#REF!</f>
        <v>#REF!</v>
      </c>
      <c r="K498" s="88" t="e">
        <f>'დაზუსტ. ბიუჯ. ფონდ.'!#REF!-'დაზუსტ. ბიუჯ. ფონდ.'!#REF!</f>
        <v>#REF!</v>
      </c>
      <c r="L498" s="88">
        <f>'გრანტის საკასო'!E497</f>
        <v>0</v>
      </c>
      <c r="M498" s="100">
        <f>'მიზნ.გრანტის საკასო '!E497-'მიზნ.გრანტის საკასო '!D497</f>
        <v>0</v>
      </c>
      <c r="N498" s="105" t="e">
        <f>'დაზუსტ. ბიუჯ.'!#REF!-'დაზუსტ. ბიუჯ.'!#REF!</f>
        <v>#REF!</v>
      </c>
      <c r="O498" s="88" t="e">
        <f>'დაზუსტ. საკუთ.'!#REF!-'დაზუსტ. საკუთ.'!#REF!</f>
        <v>#REF!</v>
      </c>
      <c r="P498" s="88" t="e">
        <f>'დაზუსტ. ბიუჯ. ფონდ.'!#REF!</f>
        <v>#REF!</v>
      </c>
      <c r="Q498" s="88">
        <f>'გრანტის საკასო'!J497</f>
        <v>0</v>
      </c>
      <c r="R498" s="100">
        <f>'მიზნ.გრანტის საკასო '!J497-'მიზნ.გრანტის საკასო '!I497</f>
        <v>0</v>
      </c>
      <c r="S498" s="105" t="e">
        <f t="shared" si="118"/>
        <v>#REF!</v>
      </c>
      <c r="T498" s="88" t="e">
        <f t="shared" si="121"/>
        <v>#REF!</v>
      </c>
      <c r="U498" s="88" t="e">
        <f t="shared" si="122"/>
        <v>#REF!</v>
      </c>
      <c r="V498" s="88">
        <f t="shared" si="123"/>
        <v>0</v>
      </c>
      <c r="W498" s="100">
        <f t="shared" si="124"/>
        <v>0</v>
      </c>
      <c r="X498" s="92"/>
      <c r="Y498" s="10"/>
      <c r="Z498" s="10">
        <v>0</v>
      </c>
      <c r="AA498" s="10">
        <v>0</v>
      </c>
      <c r="AB498" s="10">
        <v>0</v>
      </c>
    </row>
    <row r="499" spans="1:28" x14ac:dyDescent="0.25">
      <c r="A499" t="e">
        <f t="shared" si="117"/>
        <v>#REF!</v>
      </c>
      <c r="B499" s="8"/>
      <c r="C499" s="9" t="s">
        <v>12</v>
      </c>
      <c r="D499" s="105" t="e">
        <f>'დაზუსტ. ბიუჯ.'!#REF!</f>
        <v>#REF!</v>
      </c>
      <c r="E499" s="88" t="e">
        <f>'დაზუსტ. საკუთ.'!#REF!</f>
        <v>#REF!</v>
      </c>
      <c r="F499" s="88" t="e">
        <f>'დაზუსტ. ბიუჯ. ფონდ.'!#REF!</f>
        <v>#REF!</v>
      </c>
      <c r="G499" s="88">
        <f>'გრანტის საკასო'!D498</f>
        <v>0</v>
      </c>
      <c r="H499" s="88">
        <f>'მიზნ.გრანტის საკასო '!D498</f>
        <v>0</v>
      </c>
      <c r="I499" s="105" t="e">
        <f>'დაზუსტ. ბიუჯ.'!#REF!-'დაზუსტ. ბიუჯ.'!#REF!</f>
        <v>#REF!</v>
      </c>
      <c r="J499" s="88" t="e">
        <f>'დაზუსტ. საკუთ.'!#REF!-'დაზუსტ. საკუთ.'!#REF!</f>
        <v>#REF!</v>
      </c>
      <c r="K499" s="88" t="e">
        <f>'დაზუსტ. ბიუჯ. ფონდ.'!#REF!-'დაზუსტ. ბიუჯ. ფონდ.'!#REF!</f>
        <v>#REF!</v>
      </c>
      <c r="L499" s="88">
        <f>'გრანტის საკასო'!E498</f>
        <v>0</v>
      </c>
      <c r="M499" s="100">
        <f>'მიზნ.გრანტის საკასო '!E498-'მიზნ.გრანტის საკასო '!D498</f>
        <v>0</v>
      </c>
      <c r="N499" s="105" t="e">
        <f>'დაზუსტ. ბიუჯ.'!#REF!-'დაზუსტ. ბიუჯ.'!#REF!</f>
        <v>#REF!</v>
      </c>
      <c r="O499" s="88" t="e">
        <f>'დაზუსტ. საკუთ.'!#REF!-'დაზუსტ. საკუთ.'!#REF!</f>
        <v>#REF!</v>
      </c>
      <c r="P499" s="88" t="e">
        <f>'დაზუსტ. ბიუჯ. ფონდ.'!#REF!</f>
        <v>#REF!</v>
      </c>
      <c r="Q499" s="88">
        <f>'გრანტის საკასო'!J498</f>
        <v>0</v>
      </c>
      <c r="R499" s="100">
        <f>'მიზნ.გრანტის საკასო '!J498-'მიზნ.გრანტის საკასო '!I498</f>
        <v>0</v>
      </c>
      <c r="S499" s="105" t="e">
        <f t="shared" si="118"/>
        <v>#REF!</v>
      </c>
      <c r="T499" s="88" t="e">
        <f t="shared" si="121"/>
        <v>#REF!</v>
      </c>
      <c r="U499" s="88" t="e">
        <f t="shared" si="122"/>
        <v>#REF!</v>
      </c>
      <c r="V499" s="88">
        <f t="shared" si="123"/>
        <v>0</v>
      </c>
      <c r="W499" s="100">
        <f t="shared" si="124"/>
        <v>0</v>
      </c>
      <c r="X499" s="92"/>
      <c r="Y499" s="10"/>
      <c r="Z499" s="10">
        <v>0</v>
      </c>
      <c r="AA499" s="10">
        <v>0</v>
      </c>
      <c r="AB499" s="10">
        <v>0</v>
      </c>
    </row>
    <row r="500" spans="1:28" x14ac:dyDescent="0.25">
      <c r="A500" t="e">
        <f t="shared" si="117"/>
        <v>#REF!</v>
      </c>
      <c r="B500" s="8"/>
      <c r="C500" s="9" t="s">
        <v>13</v>
      </c>
      <c r="D500" s="105" t="e">
        <f>'დაზუსტ. ბიუჯ.'!#REF!</f>
        <v>#REF!</v>
      </c>
      <c r="E500" s="88" t="e">
        <f>'დაზუსტ. საკუთ.'!#REF!</f>
        <v>#REF!</v>
      </c>
      <c r="F500" s="88" t="e">
        <f>'დაზუსტ. ბიუჯ. ფონდ.'!#REF!</f>
        <v>#REF!</v>
      </c>
      <c r="G500" s="88">
        <f>'გრანტის საკასო'!D499</f>
        <v>0</v>
      </c>
      <c r="H500" s="88">
        <f>'მიზნ.გრანტის საკასო '!D499</f>
        <v>0</v>
      </c>
      <c r="I500" s="105" t="e">
        <f>'დაზუსტ. ბიუჯ.'!#REF!-'დაზუსტ. ბიუჯ.'!#REF!</f>
        <v>#REF!</v>
      </c>
      <c r="J500" s="88" t="e">
        <f>'დაზუსტ. საკუთ.'!#REF!-'დაზუსტ. საკუთ.'!#REF!</f>
        <v>#REF!</v>
      </c>
      <c r="K500" s="88" t="e">
        <f>'დაზუსტ. ბიუჯ. ფონდ.'!#REF!-'დაზუსტ. ბიუჯ. ფონდ.'!#REF!</f>
        <v>#REF!</v>
      </c>
      <c r="L500" s="88">
        <f>'გრანტის საკასო'!E499</f>
        <v>0</v>
      </c>
      <c r="M500" s="100">
        <f>'მიზნ.გრანტის საკასო '!E499-'მიზნ.გრანტის საკასო '!D499</f>
        <v>0</v>
      </c>
      <c r="N500" s="105" t="e">
        <f>'დაზუსტ. ბიუჯ.'!#REF!-'დაზუსტ. ბიუჯ.'!#REF!</f>
        <v>#REF!</v>
      </c>
      <c r="O500" s="88" t="e">
        <f>'დაზუსტ. საკუთ.'!#REF!-'დაზუსტ. საკუთ.'!#REF!</f>
        <v>#REF!</v>
      </c>
      <c r="P500" s="88" t="e">
        <f>'დაზუსტ. ბიუჯ. ფონდ.'!#REF!</f>
        <v>#REF!</v>
      </c>
      <c r="Q500" s="88">
        <f>'გრანტის საკასო'!J499</f>
        <v>0</v>
      </c>
      <c r="R500" s="100">
        <f>'მიზნ.გრანტის საკასო '!J499-'მიზნ.გრანტის საკასო '!I499</f>
        <v>0</v>
      </c>
      <c r="S500" s="105" t="e">
        <f t="shared" si="118"/>
        <v>#REF!</v>
      </c>
      <c r="T500" s="88" t="e">
        <f t="shared" si="121"/>
        <v>#REF!</v>
      </c>
      <c r="U500" s="88" t="e">
        <f t="shared" si="122"/>
        <v>#REF!</v>
      </c>
      <c r="V500" s="88">
        <f t="shared" si="123"/>
        <v>0</v>
      </c>
      <c r="W500" s="100">
        <f t="shared" si="124"/>
        <v>0</v>
      </c>
      <c r="X500" s="92"/>
      <c r="Y500" s="10"/>
      <c r="Z500" s="10">
        <v>0</v>
      </c>
      <c r="AA500" s="10">
        <v>0</v>
      </c>
      <c r="AB500" s="10">
        <v>0</v>
      </c>
    </row>
    <row r="501" spans="1:28" x14ac:dyDescent="0.25">
      <c r="A501" t="e">
        <f t="shared" si="117"/>
        <v>#REF!</v>
      </c>
      <c r="B501" s="8"/>
      <c r="C501" s="9" t="s">
        <v>14</v>
      </c>
      <c r="D501" s="105" t="e">
        <f>'დაზუსტ. ბიუჯ.'!#REF!</f>
        <v>#REF!</v>
      </c>
      <c r="E501" s="88" t="e">
        <f>'დაზუსტ. საკუთ.'!#REF!</f>
        <v>#REF!</v>
      </c>
      <c r="F501" s="88" t="e">
        <f>'დაზუსტ. ბიუჯ. ფონდ.'!#REF!</f>
        <v>#REF!</v>
      </c>
      <c r="G501" s="88">
        <f>'გრანტის საკასო'!D500</f>
        <v>0</v>
      </c>
      <c r="H501" s="88">
        <f>'მიზნ.გრანტის საკასო '!D500</f>
        <v>0</v>
      </c>
      <c r="I501" s="105" t="e">
        <f>'დაზუსტ. ბიუჯ.'!#REF!-'დაზუსტ. ბიუჯ.'!#REF!</f>
        <v>#REF!</v>
      </c>
      <c r="J501" s="88" t="e">
        <f>'დაზუსტ. საკუთ.'!#REF!-'დაზუსტ. საკუთ.'!#REF!</f>
        <v>#REF!</v>
      </c>
      <c r="K501" s="88" t="e">
        <f>'დაზუსტ. ბიუჯ. ფონდ.'!#REF!-'დაზუსტ. ბიუჯ. ფონდ.'!#REF!</f>
        <v>#REF!</v>
      </c>
      <c r="L501" s="88">
        <f>'გრანტის საკასო'!E500</f>
        <v>0</v>
      </c>
      <c r="M501" s="100">
        <f>'მიზნ.გრანტის საკასო '!E500-'მიზნ.გრანტის საკასო '!D500</f>
        <v>0</v>
      </c>
      <c r="N501" s="105" t="e">
        <f>'დაზუსტ. ბიუჯ.'!#REF!-'დაზუსტ. ბიუჯ.'!#REF!</f>
        <v>#REF!</v>
      </c>
      <c r="O501" s="88" t="e">
        <f>'დაზუსტ. საკუთ.'!#REF!-'დაზუსტ. საკუთ.'!#REF!</f>
        <v>#REF!</v>
      </c>
      <c r="P501" s="88" t="e">
        <f>'დაზუსტ. ბიუჯ. ფონდ.'!#REF!</f>
        <v>#REF!</v>
      </c>
      <c r="Q501" s="88">
        <f>'გრანტის საკასო'!J500</f>
        <v>0</v>
      </c>
      <c r="R501" s="100">
        <f>'მიზნ.გრანტის საკასო '!J500-'მიზნ.გრანტის საკასო '!I500</f>
        <v>0</v>
      </c>
      <c r="S501" s="105" t="e">
        <f t="shared" si="118"/>
        <v>#REF!</v>
      </c>
      <c r="T501" s="88" t="e">
        <f t="shared" si="121"/>
        <v>#REF!</v>
      </c>
      <c r="U501" s="88" t="e">
        <f t="shared" si="122"/>
        <v>#REF!</v>
      </c>
      <c r="V501" s="88">
        <f t="shared" si="123"/>
        <v>0</v>
      </c>
      <c r="W501" s="100">
        <f t="shared" si="124"/>
        <v>0</v>
      </c>
      <c r="X501" s="92"/>
      <c r="Y501" s="10"/>
      <c r="Z501" s="10">
        <v>0</v>
      </c>
      <c r="AA501" s="10">
        <v>0</v>
      </c>
      <c r="AB501" s="10">
        <v>0</v>
      </c>
    </row>
    <row r="502" spans="1:28" x14ac:dyDescent="0.25">
      <c r="A502" t="e">
        <f t="shared" si="117"/>
        <v>#REF!</v>
      </c>
      <c r="B502" s="8"/>
      <c r="C502" s="9" t="s">
        <v>15</v>
      </c>
      <c r="D502" s="105" t="e">
        <f>'დაზუსტ. ბიუჯ.'!#REF!</f>
        <v>#REF!</v>
      </c>
      <c r="E502" s="88" t="e">
        <f>'დაზუსტ. საკუთ.'!#REF!</f>
        <v>#REF!</v>
      </c>
      <c r="F502" s="88" t="e">
        <f>'დაზუსტ. ბიუჯ. ფონდ.'!#REF!</f>
        <v>#REF!</v>
      </c>
      <c r="G502" s="88">
        <f>'გრანტის საკასო'!D501</f>
        <v>0</v>
      </c>
      <c r="H502" s="88">
        <f>'მიზნ.გრანტის საკასო '!D501</f>
        <v>0</v>
      </c>
      <c r="I502" s="105" t="e">
        <f>'დაზუსტ. ბიუჯ.'!#REF!-'დაზუსტ. ბიუჯ.'!#REF!</f>
        <v>#REF!</v>
      </c>
      <c r="J502" s="88" t="e">
        <f>'დაზუსტ. საკუთ.'!#REF!-'დაზუსტ. საკუთ.'!#REF!</f>
        <v>#REF!</v>
      </c>
      <c r="K502" s="88" t="e">
        <f>'დაზუსტ. ბიუჯ. ფონდ.'!#REF!-'დაზუსტ. ბიუჯ. ფონდ.'!#REF!</f>
        <v>#REF!</v>
      </c>
      <c r="L502" s="88">
        <f>'გრანტის საკასო'!E501</f>
        <v>0</v>
      </c>
      <c r="M502" s="100">
        <f>'მიზნ.გრანტის საკასო '!E501-'მიზნ.გრანტის საკასო '!D501</f>
        <v>0</v>
      </c>
      <c r="N502" s="105" t="e">
        <f>'დაზუსტ. ბიუჯ.'!#REF!-'დაზუსტ. ბიუჯ.'!#REF!</f>
        <v>#REF!</v>
      </c>
      <c r="O502" s="88" t="e">
        <f>'დაზუსტ. საკუთ.'!#REF!-'დაზუსტ. საკუთ.'!#REF!</f>
        <v>#REF!</v>
      </c>
      <c r="P502" s="88" t="e">
        <f>'დაზუსტ. ბიუჯ. ფონდ.'!#REF!</f>
        <v>#REF!</v>
      </c>
      <c r="Q502" s="88">
        <f>'გრანტის საკასო'!J501</f>
        <v>0</v>
      </c>
      <c r="R502" s="100">
        <f>'მიზნ.გრანტის საკასო '!J501-'მიზნ.გრანტის საკასო '!I501</f>
        <v>0</v>
      </c>
      <c r="S502" s="105" t="e">
        <f t="shared" si="118"/>
        <v>#REF!</v>
      </c>
      <c r="T502" s="88" t="e">
        <f t="shared" si="121"/>
        <v>#REF!</v>
      </c>
      <c r="U502" s="88" t="e">
        <f t="shared" si="122"/>
        <v>#REF!</v>
      </c>
      <c r="V502" s="88">
        <f t="shared" si="123"/>
        <v>0</v>
      </c>
      <c r="W502" s="100">
        <f t="shared" si="124"/>
        <v>0</v>
      </c>
      <c r="X502" s="92"/>
      <c r="Y502" s="10"/>
      <c r="Z502" s="10">
        <v>0</v>
      </c>
      <c r="AA502" s="10">
        <v>0</v>
      </c>
      <c r="AB502" s="10">
        <v>0</v>
      </c>
    </row>
    <row r="503" spans="1:28" x14ac:dyDescent="0.25">
      <c r="A503" t="e">
        <f t="shared" si="117"/>
        <v>#REF!</v>
      </c>
      <c r="B503" s="8"/>
      <c r="C503" s="9" t="s">
        <v>16</v>
      </c>
      <c r="D503" s="105" t="e">
        <f>'დაზუსტ. ბიუჯ.'!#REF!</f>
        <v>#REF!</v>
      </c>
      <c r="E503" s="88" t="e">
        <f>'დაზუსტ. საკუთ.'!#REF!</f>
        <v>#REF!</v>
      </c>
      <c r="F503" s="88" t="e">
        <f>'დაზუსტ. ბიუჯ. ფონდ.'!#REF!</f>
        <v>#REF!</v>
      </c>
      <c r="G503" s="88">
        <f>'გრანტის საკასო'!D502</f>
        <v>0</v>
      </c>
      <c r="H503" s="88">
        <f>'მიზნ.გრანტის საკასო '!D502</f>
        <v>0</v>
      </c>
      <c r="I503" s="105" t="e">
        <f>'დაზუსტ. ბიუჯ.'!#REF!-'დაზუსტ. ბიუჯ.'!#REF!</f>
        <v>#REF!</v>
      </c>
      <c r="J503" s="88" t="e">
        <f>'დაზუსტ. საკუთ.'!#REF!-'დაზუსტ. საკუთ.'!#REF!</f>
        <v>#REF!</v>
      </c>
      <c r="K503" s="88" t="e">
        <f>'დაზუსტ. ბიუჯ. ფონდ.'!#REF!-'დაზუსტ. ბიუჯ. ფონდ.'!#REF!</f>
        <v>#REF!</v>
      </c>
      <c r="L503" s="88">
        <f>'გრანტის საკასო'!E502</f>
        <v>0</v>
      </c>
      <c r="M503" s="100">
        <f>'მიზნ.გრანტის საკასო '!E502-'მიზნ.გრანტის საკასო '!D502</f>
        <v>0</v>
      </c>
      <c r="N503" s="105" t="e">
        <f>'დაზუსტ. ბიუჯ.'!#REF!-'დაზუსტ. ბიუჯ.'!#REF!</f>
        <v>#REF!</v>
      </c>
      <c r="O503" s="88" t="e">
        <f>'დაზუსტ. საკუთ.'!#REF!-'დაზუსტ. საკუთ.'!#REF!</f>
        <v>#REF!</v>
      </c>
      <c r="P503" s="88" t="e">
        <f>'დაზუსტ. ბიუჯ. ფონდ.'!#REF!</f>
        <v>#REF!</v>
      </c>
      <c r="Q503" s="88">
        <f>'გრანტის საკასო'!J502</f>
        <v>0</v>
      </c>
      <c r="R503" s="100">
        <f>'მიზნ.გრანტის საკასო '!J502-'მიზნ.გრანტის საკასო '!I502</f>
        <v>0</v>
      </c>
      <c r="S503" s="105" t="e">
        <f t="shared" si="118"/>
        <v>#REF!</v>
      </c>
      <c r="T503" s="88" t="e">
        <f t="shared" si="121"/>
        <v>#REF!</v>
      </c>
      <c r="U503" s="88" t="e">
        <f t="shared" si="122"/>
        <v>#REF!</v>
      </c>
      <c r="V503" s="88">
        <f t="shared" si="123"/>
        <v>0</v>
      </c>
      <c r="W503" s="100">
        <f t="shared" si="124"/>
        <v>0</v>
      </c>
      <c r="X503" s="92"/>
      <c r="Y503" s="10"/>
      <c r="Z503" s="10">
        <v>0</v>
      </c>
      <c r="AA503" s="10">
        <v>0</v>
      </c>
      <c r="AB503" s="10">
        <v>0</v>
      </c>
    </row>
    <row r="504" spans="1:28" x14ac:dyDescent="0.25">
      <c r="A504" t="e">
        <f t="shared" si="117"/>
        <v>#REF!</v>
      </c>
      <c r="B504" s="8"/>
      <c r="C504" s="9" t="s">
        <v>17</v>
      </c>
      <c r="D504" s="105" t="e">
        <f>'დაზუსტ. ბიუჯ.'!#REF!</f>
        <v>#REF!</v>
      </c>
      <c r="E504" s="88" t="e">
        <f>'დაზუსტ. საკუთ.'!#REF!</f>
        <v>#REF!</v>
      </c>
      <c r="F504" s="88" t="e">
        <f>'დაზუსტ. ბიუჯ. ფონდ.'!#REF!</f>
        <v>#REF!</v>
      </c>
      <c r="G504" s="88">
        <f>'გრანტის საკასო'!D503</f>
        <v>0</v>
      </c>
      <c r="H504" s="88">
        <f>'მიზნ.გრანტის საკასო '!D503</f>
        <v>0</v>
      </c>
      <c r="I504" s="105" t="e">
        <f>'დაზუსტ. ბიუჯ.'!#REF!-'დაზუსტ. ბიუჯ.'!#REF!</f>
        <v>#REF!</v>
      </c>
      <c r="J504" s="88" t="e">
        <f>'დაზუსტ. საკუთ.'!#REF!-'დაზუსტ. საკუთ.'!#REF!</f>
        <v>#REF!</v>
      </c>
      <c r="K504" s="88" t="e">
        <f>'დაზუსტ. ბიუჯ. ფონდ.'!#REF!-'დაზუსტ. ბიუჯ. ფონდ.'!#REF!</f>
        <v>#REF!</v>
      </c>
      <c r="L504" s="88">
        <f>'გრანტის საკასო'!E503</f>
        <v>0</v>
      </c>
      <c r="M504" s="100">
        <f>'მიზნ.გრანტის საკასო '!E503-'მიზნ.გრანტის საკასო '!D503</f>
        <v>0</v>
      </c>
      <c r="N504" s="105" t="e">
        <f>'დაზუსტ. ბიუჯ.'!#REF!-'დაზუსტ. ბიუჯ.'!#REF!</f>
        <v>#REF!</v>
      </c>
      <c r="O504" s="88" t="e">
        <f>'დაზუსტ. საკუთ.'!#REF!-'დაზუსტ. საკუთ.'!#REF!</f>
        <v>#REF!</v>
      </c>
      <c r="P504" s="88" t="e">
        <f>'დაზუსტ. ბიუჯ. ფონდ.'!#REF!</f>
        <v>#REF!</v>
      </c>
      <c r="Q504" s="88">
        <f>'გრანტის საკასო'!J503</f>
        <v>0</v>
      </c>
      <c r="R504" s="100">
        <f>'მიზნ.გრანტის საკასო '!J503-'მიზნ.გრანტის საკასო '!I503</f>
        <v>0</v>
      </c>
      <c r="S504" s="105" t="e">
        <f t="shared" si="118"/>
        <v>#REF!</v>
      </c>
      <c r="T504" s="88" t="e">
        <f t="shared" si="121"/>
        <v>#REF!</v>
      </c>
      <c r="U504" s="88" t="e">
        <f t="shared" si="122"/>
        <v>#REF!</v>
      </c>
      <c r="V504" s="88">
        <f t="shared" si="123"/>
        <v>0</v>
      </c>
      <c r="W504" s="100">
        <f t="shared" si="124"/>
        <v>0</v>
      </c>
      <c r="X504" s="92"/>
      <c r="Y504" s="10"/>
      <c r="Z504" s="10">
        <v>0</v>
      </c>
      <c r="AA504" s="10">
        <v>0</v>
      </c>
      <c r="AB504" s="10">
        <v>0</v>
      </c>
    </row>
    <row r="505" spans="1:28" x14ac:dyDescent="0.25">
      <c r="A505" t="e">
        <f t="shared" si="117"/>
        <v>#REF!</v>
      </c>
      <c r="B505" s="5"/>
      <c r="C505" s="6" t="s">
        <v>18</v>
      </c>
      <c r="D505" s="104" t="e">
        <f>'დაზუსტ. ბიუჯ.'!#REF!</f>
        <v>#REF!</v>
      </c>
      <c r="E505" s="87" t="e">
        <f>'დაზუსტ. საკუთ.'!#REF!</f>
        <v>#REF!</v>
      </c>
      <c r="F505" s="87" t="e">
        <f>'დაზუსტ. ბიუჯ. ფონდ.'!#REF!</f>
        <v>#REF!</v>
      </c>
      <c r="G505" s="87">
        <f>'გრანტის საკასო'!D504</f>
        <v>0</v>
      </c>
      <c r="H505" s="87">
        <f>'მიზნ.გრანტის საკასო '!D504</f>
        <v>0</v>
      </c>
      <c r="I505" s="104" t="e">
        <f>'დაზუსტ. ბიუჯ.'!#REF!-'დაზუსტ. ბიუჯ.'!#REF!</f>
        <v>#REF!</v>
      </c>
      <c r="J505" s="87" t="e">
        <f>'დაზუსტ. საკუთ.'!#REF!-'დაზუსტ. საკუთ.'!#REF!</f>
        <v>#REF!</v>
      </c>
      <c r="K505" s="87" t="e">
        <f>'დაზუსტ. ბიუჯ. ფონდ.'!#REF!-'დაზუსტ. ბიუჯ. ფონდ.'!#REF!</f>
        <v>#REF!</v>
      </c>
      <c r="L505" s="87">
        <f>'გრანტის საკასო'!E504</f>
        <v>0</v>
      </c>
      <c r="M505" s="99">
        <f>'მიზნ.გრანტის საკასო '!E504-'მიზნ.გრანტის საკასო '!D504</f>
        <v>0</v>
      </c>
      <c r="N505" s="104" t="e">
        <f>'დაზუსტ. ბიუჯ.'!#REF!-'დაზუსტ. ბიუჯ.'!#REF!</f>
        <v>#REF!</v>
      </c>
      <c r="O505" s="87" t="e">
        <f>'დაზუსტ. საკუთ.'!#REF!-'დაზუსტ. საკუთ.'!#REF!</f>
        <v>#REF!</v>
      </c>
      <c r="P505" s="87" t="e">
        <f>'დაზუსტ. ბიუჯ. ფონდ.'!#REF!</f>
        <v>#REF!</v>
      </c>
      <c r="Q505" s="87">
        <f>'გრანტის საკასო'!J504</f>
        <v>0</v>
      </c>
      <c r="R505" s="99">
        <f>'მიზნ.გრანტის საკასო '!J504-'მიზნ.გრანტის საკასო '!I504</f>
        <v>0</v>
      </c>
      <c r="S505" s="104" t="e">
        <f t="shared" si="118"/>
        <v>#REF!</v>
      </c>
      <c r="T505" s="87" t="e">
        <f t="shared" si="121"/>
        <v>#REF!</v>
      </c>
      <c r="U505" s="87" t="e">
        <f t="shared" si="122"/>
        <v>#REF!</v>
      </c>
      <c r="V505" s="87">
        <f t="shared" si="123"/>
        <v>0</v>
      </c>
      <c r="W505" s="99">
        <f t="shared" si="124"/>
        <v>0</v>
      </c>
      <c r="X505" s="91"/>
      <c r="Y505" s="7"/>
      <c r="Z505" s="7">
        <v>0</v>
      </c>
      <c r="AA505" s="7">
        <v>0</v>
      </c>
      <c r="AB505" s="7">
        <v>0</v>
      </c>
    </row>
    <row r="506" spans="1:28" x14ac:dyDescent="0.25">
      <c r="A506" t="e">
        <f t="shared" si="117"/>
        <v>#REF!</v>
      </c>
      <c r="B506" s="5"/>
      <c r="C506" s="6" t="s">
        <v>19</v>
      </c>
      <c r="D506" s="104" t="e">
        <f>'დაზუსტ. ბიუჯ.'!#REF!</f>
        <v>#REF!</v>
      </c>
      <c r="E506" s="87" t="e">
        <f>'დაზუსტ. საკუთ.'!#REF!</f>
        <v>#REF!</v>
      </c>
      <c r="F506" s="87" t="e">
        <f>'დაზუსტ. ბიუჯ. ფონდ.'!#REF!</f>
        <v>#REF!</v>
      </c>
      <c r="G506" s="87">
        <f>'გრანტის საკასო'!D505</f>
        <v>0</v>
      </c>
      <c r="H506" s="87">
        <f>'მიზნ.გრანტის საკასო '!D505</f>
        <v>0</v>
      </c>
      <c r="I506" s="104" t="e">
        <f>'დაზუსტ. ბიუჯ.'!#REF!-'დაზუსტ. ბიუჯ.'!#REF!</f>
        <v>#REF!</v>
      </c>
      <c r="J506" s="87" t="e">
        <f>'დაზუსტ. საკუთ.'!#REF!-'დაზუსტ. საკუთ.'!#REF!</f>
        <v>#REF!</v>
      </c>
      <c r="K506" s="87" t="e">
        <f>'დაზუსტ. ბიუჯ. ფონდ.'!#REF!-'დაზუსტ. ბიუჯ. ფონდ.'!#REF!</f>
        <v>#REF!</v>
      </c>
      <c r="L506" s="87">
        <f>'გრანტის საკასო'!E505</f>
        <v>0</v>
      </c>
      <c r="M506" s="99">
        <f>'მიზნ.გრანტის საკასო '!E505-'მიზნ.გრანტის საკასო '!D505</f>
        <v>0</v>
      </c>
      <c r="N506" s="104" t="e">
        <f>'დაზუსტ. ბიუჯ.'!#REF!-'დაზუსტ. ბიუჯ.'!#REF!</f>
        <v>#REF!</v>
      </c>
      <c r="O506" s="87" t="e">
        <f>'დაზუსტ. საკუთ.'!#REF!-'დაზუსტ. საკუთ.'!#REF!</f>
        <v>#REF!</v>
      </c>
      <c r="P506" s="87" t="e">
        <f>'დაზუსტ. ბიუჯ. ფონდ.'!#REF!</f>
        <v>#REF!</v>
      </c>
      <c r="Q506" s="87">
        <f>'გრანტის საკასო'!J505</f>
        <v>0</v>
      </c>
      <c r="R506" s="99">
        <f>'მიზნ.გრანტის საკასო '!J505-'მიზნ.გრანტის საკასო '!I505</f>
        <v>0</v>
      </c>
      <c r="S506" s="104" t="e">
        <f t="shared" si="118"/>
        <v>#REF!</v>
      </c>
      <c r="T506" s="87" t="e">
        <f t="shared" si="121"/>
        <v>#REF!</v>
      </c>
      <c r="U506" s="87" t="e">
        <f t="shared" si="122"/>
        <v>#REF!</v>
      </c>
      <c r="V506" s="87">
        <f t="shared" si="123"/>
        <v>0</v>
      </c>
      <c r="W506" s="99">
        <f t="shared" si="124"/>
        <v>0</v>
      </c>
      <c r="X506" s="91"/>
      <c r="Y506" s="7"/>
      <c r="Z506" s="7">
        <v>0</v>
      </c>
      <c r="AA506" s="7">
        <v>0</v>
      </c>
      <c r="AB506" s="7">
        <v>0</v>
      </c>
    </row>
    <row r="507" spans="1:28" ht="15.75" thickBot="1" x14ac:dyDescent="0.3">
      <c r="A507" t="e">
        <f t="shared" si="117"/>
        <v>#REF!</v>
      </c>
      <c r="B507" s="11"/>
      <c r="C507" s="12" t="s">
        <v>20</v>
      </c>
      <c r="D507" s="106" t="e">
        <f>'დაზუსტ. ბიუჯ.'!#REF!</f>
        <v>#REF!</v>
      </c>
      <c r="E507" s="89" t="e">
        <f>'დაზუსტ. საკუთ.'!#REF!</f>
        <v>#REF!</v>
      </c>
      <c r="F507" s="89" t="e">
        <f>'დაზუსტ. ბიუჯ. ფონდ.'!#REF!</f>
        <v>#REF!</v>
      </c>
      <c r="G507" s="89">
        <f>'გრანტის საკასო'!D506</f>
        <v>0</v>
      </c>
      <c r="H507" s="89">
        <f>'მიზნ.გრანტის საკასო '!D506</f>
        <v>0</v>
      </c>
      <c r="I507" s="106" t="e">
        <f>'დაზუსტ. ბიუჯ.'!#REF!-'დაზუსტ. ბიუჯ.'!#REF!</f>
        <v>#REF!</v>
      </c>
      <c r="J507" s="89" t="e">
        <f>'დაზუსტ. საკუთ.'!#REF!-'დაზუსტ. საკუთ.'!#REF!</f>
        <v>#REF!</v>
      </c>
      <c r="K507" s="89" t="e">
        <f>'დაზუსტ. ბიუჯ. ფონდ.'!#REF!-'დაზუსტ. ბიუჯ. ფონდ.'!#REF!</f>
        <v>#REF!</v>
      </c>
      <c r="L507" s="89">
        <f>'გრანტის საკასო'!E506</f>
        <v>0</v>
      </c>
      <c r="M507" s="101">
        <f>'მიზნ.გრანტის საკასო '!E506-'მიზნ.გრანტის საკასო '!D506</f>
        <v>0</v>
      </c>
      <c r="N507" s="106" t="e">
        <f>'დაზუსტ. ბიუჯ.'!#REF!-'დაზუსტ. ბიუჯ.'!#REF!</f>
        <v>#REF!</v>
      </c>
      <c r="O507" s="89" t="e">
        <f>'დაზუსტ. საკუთ.'!#REF!-'დაზუსტ. საკუთ.'!#REF!</f>
        <v>#REF!</v>
      </c>
      <c r="P507" s="89" t="e">
        <f>'დაზუსტ. ბიუჯ. ფონდ.'!#REF!</f>
        <v>#REF!</v>
      </c>
      <c r="Q507" s="89">
        <f>'გრანტის საკასო'!J506</f>
        <v>0</v>
      </c>
      <c r="R507" s="101">
        <f>'მიზნ.გრანტის საკასო '!J506-'მიზნ.გრანტის საკასო '!I506</f>
        <v>0</v>
      </c>
      <c r="S507" s="106" t="e">
        <f t="shared" si="118"/>
        <v>#REF!</v>
      </c>
      <c r="T507" s="89" t="e">
        <f t="shared" si="121"/>
        <v>#REF!</v>
      </c>
      <c r="U507" s="89" t="e">
        <f t="shared" si="122"/>
        <v>#REF!</v>
      </c>
      <c r="V507" s="89">
        <f t="shared" si="123"/>
        <v>0</v>
      </c>
      <c r="W507" s="101">
        <f t="shared" si="124"/>
        <v>0</v>
      </c>
      <c r="X507" s="93"/>
      <c r="Y507" s="13"/>
      <c r="Z507" s="13">
        <v>0</v>
      </c>
      <c r="AA507" s="13">
        <v>0</v>
      </c>
      <c r="AB507" s="13">
        <v>0</v>
      </c>
    </row>
    <row r="508" spans="1:28" ht="46.5" thickTop="1" thickBot="1" x14ac:dyDescent="0.3">
      <c r="A508" t="e">
        <f t="shared" si="117"/>
        <v>#REF!</v>
      </c>
      <c r="B508" s="16" t="s">
        <v>241</v>
      </c>
      <c r="C508" s="4" t="s">
        <v>245</v>
      </c>
      <c r="D508" s="103" t="e">
        <f>'დაზუსტ. ბიუჯ.'!#REF!</f>
        <v>#REF!</v>
      </c>
      <c r="E508" s="86" t="e">
        <f>'დაზუსტ. საკუთ.'!#REF!</f>
        <v>#REF!</v>
      </c>
      <c r="F508" s="86" t="e">
        <f>'დაზუსტ. ბიუჯ. ფონდ.'!#REF!</f>
        <v>#REF!</v>
      </c>
      <c r="G508" s="86">
        <f>'გრანტის საკასო'!D507</f>
        <v>0</v>
      </c>
      <c r="H508" s="86">
        <f>'მიზნ.გრანტის საკასო '!D507</f>
        <v>0</v>
      </c>
      <c r="I508" s="103" t="e">
        <f>'დაზუსტ. ბიუჯ.'!#REF!-'დაზუსტ. ბიუჯ.'!#REF!</f>
        <v>#REF!</v>
      </c>
      <c r="J508" s="86" t="e">
        <f>'დაზუსტ. საკუთ.'!#REF!-'დაზუსტ. საკუთ.'!#REF!</f>
        <v>#REF!</v>
      </c>
      <c r="K508" s="86" t="e">
        <f>'დაზუსტ. ბიუჯ. ფონდ.'!#REF!-'დაზუსტ. ბიუჯ. ფონდ.'!#REF!</f>
        <v>#REF!</v>
      </c>
      <c r="L508" s="86">
        <f>'გრანტის საკასო'!E507</f>
        <v>0</v>
      </c>
      <c r="M508" s="102">
        <f>'მიზნ.გრანტის საკასო '!E507-'მიზნ.გრანტის საკასო '!D507</f>
        <v>0</v>
      </c>
      <c r="N508" s="103" t="e">
        <f>'დაზუსტ. ბიუჯ.'!#REF!-'დაზუსტ. ბიუჯ.'!#REF!</f>
        <v>#REF!</v>
      </c>
      <c r="O508" s="86" t="e">
        <f>'დაზუსტ. საკუთ.'!#REF!-'დაზუსტ. საკუთ.'!#REF!</f>
        <v>#REF!</v>
      </c>
      <c r="P508" s="86" t="e">
        <f>'დაზუსტ. ბიუჯ. ფონდ.'!#REF!</f>
        <v>#REF!</v>
      </c>
      <c r="Q508" s="86">
        <f>'გრანტის საკასო'!J507</f>
        <v>0</v>
      </c>
      <c r="R508" s="102">
        <f>'მიზნ.გრანტის საკასო '!J507-'მიზნ.გრანტის საკასო '!I507</f>
        <v>0</v>
      </c>
      <c r="S508" s="103" t="e">
        <f t="shared" si="118"/>
        <v>#REF!</v>
      </c>
      <c r="T508" s="86" t="e">
        <f t="shared" si="121"/>
        <v>#REF!</v>
      </c>
      <c r="U508" s="86" t="e">
        <f t="shared" si="122"/>
        <v>#REF!</v>
      </c>
      <c r="V508" s="86">
        <f t="shared" si="123"/>
        <v>0</v>
      </c>
      <c r="W508" s="102">
        <f t="shared" si="124"/>
        <v>0</v>
      </c>
      <c r="X508" s="94"/>
      <c r="Y508" s="4"/>
      <c r="Z508" s="4">
        <f t="shared" ref="Z508:AB508" si="131">SUM(Z509,Z517,Z518,Z519)</f>
        <v>0</v>
      </c>
      <c r="AA508" s="4">
        <f t="shared" si="131"/>
        <v>0</v>
      </c>
      <c r="AB508" s="4">
        <f t="shared" si="131"/>
        <v>0</v>
      </c>
    </row>
    <row r="509" spans="1:28" ht="15.75" thickTop="1" x14ac:dyDescent="0.25">
      <c r="A509" t="e">
        <f t="shared" si="117"/>
        <v>#REF!</v>
      </c>
      <c r="B509" s="5"/>
      <c r="C509" s="6" t="s">
        <v>10</v>
      </c>
      <c r="D509" s="104" t="e">
        <f>'დაზუსტ. ბიუჯ.'!#REF!</f>
        <v>#REF!</v>
      </c>
      <c r="E509" s="87" t="e">
        <f>'დაზუსტ. საკუთ.'!#REF!</f>
        <v>#REF!</v>
      </c>
      <c r="F509" s="87" t="e">
        <f>'დაზუსტ. ბიუჯ. ფონდ.'!#REF!</f>
        <v>#REF!</v>
      </c>
      <c r="G509" s="87">
        <f>'გრანტის საკასო'!D508</f>
        <v>0</v>
      </c>
      <c r="H509" s="87">
        <f>'მიზნ.გრანტის საკასო '!D508</f>
        <v>0</v>
      </c>
      <c r="I509" s="104" t="e">
        <f>'დაზუსტ. ბიუჯ.'!#REF!-'დაზუსტ. ბიუჯ.'!#REF!</f>
        <v>#REF!</v>
      </c>
      <c r="J509" s="87" t="e">
        <f>'დაზუსტ. საკუთ.'!#REF!-'დაზუსტ. საკუთ.'!#REF!</f>
        <v>#REF!</v>
      </c>
      <c r="K509" s="87" t="e">
        <f>'დაზუსტ. ბიუჯ. ფონდ.'!#REF!-'დაზუსტ. ბიუჯ. ფონდ.'!#REF!</f>
        <v>#REF!</v>
      </c>
      <c r="L509" s="87">
        <f>'გრანტის საკასო'!E508</f>
        <v>0</v>
      </c>
      <c r="M509" s="99">
        <f>'მიზნ.გრანტის საკასო '!E508-'მიზნ.გრანტის საკასო '!D508</f>
        <v>0</v>
      </c>
      <c r="N509" s="104" t="e">
        <f>'დაზუსტ. ბიუჯ.'!#REF!-'დაზუსტ. ბიუჯ.'!#REF!</f>
        <v>#REF!</v>
      </c>
      <c r="O509" s="87" t="e">
        <f>'დაზუსტ. საკუთ.'!#REF!-'დაზუსტ. საკუთ.'!#REF!</f>
        <v>#REF!</v>
      </c>
      <c r="P509" s="87" t="e">
        <f>'დაზუსტ. ბიუჯ. ფონდ.'!#REF!</f>
        <v>#REF!</v>
      </c>
      <c r="Q509" s="87">
        <f>'გრანტის საკასო'!J508</f>
        <v>0</v>
      </c>
      <c r="R509" s="99">
        <f>'მიზნ.გრანტის საკასო '!J508-'მიზნ.გრანტის საკასო '!I508</f>
        <v>0</v>
      </c>
      <c r="S509" s="104" t="e">
        <f t="shared" si="118"/>
        <v>#REF!</v>
      </c>
      <c r="T509" s="87" t="e">
        <f t="shared" si="121"/>
        <v>#REF!</v>
      </c>
      <c r="U509" s="87" t="e">
        <f t="shared" si="122"/>
        <v>#REF!</v>
      </c>
      <c r="V509" s="87">
        <f t="shared" si="123"/>
        <v>0</v>
      </c>
      <c r="W509" s="99">
        <f t="shared" si="124"/>
        <v>0</v>
      </c>
      <c r="X509" s="91"/>
      <c r="Y509" s="7"/>
      <c r="Z509" s="7">
        <f t="shared" ref="Z509:AB509" si="132">SUM(Z510:Z516)</f>
        <v>0</v>
      </c>
      <c r="AA509" s="7">
        <f t="shared" si="132"/>
        <v>0</v>
      </c>
      <c r="AB509" s="7">
        <f t="shared" si="132"/>
        <v>0</v>
      </c>
    </row>
    <row r="510" spans="1:28" x14ac:dyDescent="0.25">
      <c r="A510" t="e">
        <f t="shared" si="117"/>
        <v>#REF!</v>
      </c>
      <c r="B510" s="8"/>
      <c r="C510" s="9" t="s">
        <v>11</v>
      </c>
      <c r="D510" s="105" t="e">
        <f>'დაზუსტ. ბიუჯ.'!#REF!</f>
        <v>#REF!</v>
      </c>
      <c r="E510" s="88" t="e">
        <f>'დაზუსტ. საკუთ.'!#REF!</f>
        <v>#REF!</v>
      </c>
      <c r="F510" s="88" t="e">
        <f>'დაზუსტ. ბიუჯ. ფონდ.'!#REF!</f>
        <v>#REF!</v>
      </c>
      <c r="G510" s="88">
        <f>'გრანტის საკასო'!D509</f>
        <v>0</v>
      </c>
      <c r="H510" s="88">
        <f>'მიზნ.გრანტის საკასო '!D509</f>
        <v>0</v>
      </c>
      <c r="I510" s="105" t="e">
        <f>'დაზუსტ. ბიუჯ.'!#REF!-'დაზუსტ. ბიუჯ.'!#REF!</f>
        <v>#REF!</v>
      </c>
      <c r="J510" s="88" t="e">
        <f>'დაზუსტ. საკუთ.'!#REF!-'დაზუსტ. საკუთ.'!#REF!</f>
        <v>#REF!</v>
      </c>
      <c r="K510" s="88" t="e">
        <f>'დაზუსტ. ბიუჯ. ფონდ.'!#REF!-'დაზუსტ. ბიუჯ. ფონდ.'!#REF!</f>
        <v>#REF!</v>
      </c>
      <c r="L510" s="88">
        <f>'გრანტის საკასო'!E509</f>
        <v>0</v>
      </c>
      <c r="M510" s="100">
        <f>'მიზნ.გრანტის საკასო '!E509-'მიზნ.გრანტის საკასო '!D509</f>
        <v>0</v>
      </c>
      <c r="N510" s="105" t="e">
        <f>'დაზუსტ. ბიუჯ.'!#REF!-'დაზუსტ. ბიუჯ.'!#REF!</f>
        <v>#REF!</v>
      </c>
      <c r="O510" s="88" t="e">
        <f>'დაზუსტ. საკუთ.'!#REF!-'დაზუსტ. საკუთ.'!#REF!</f>
        <v>#REF!</v>
      </c>
      <c r="P510" s="88" t="e">
        <f>'დაზუსტ. ბიუჯ. ფონდ.'!#REF!</f>
        <v>#REF!</v>
      </c>
      <c r="Q510" s="88">
        <f>'გრანტის საკასო'!J509</f>
        <v>0</v>
      </c>
      <c r="R510" s="100">
        <f>'მიზნ.გრანტის საკასო '!J509-'მიზნ.გრანტის საკასო '!I509</f>
        <v>0</v>
      </c>
      <c r="S510" s="105" t="e">
        <f t="shared" si="118"/>
        <v>#REF!</v>
      </c>
      <c r="T510" s="88" t="e">
        <f t="shared" si="121"/>
        <v>#REF!</v>
      </c>
      <c r="U510" s="88" t="e">
        <f t="shared" si="122"/>
        <v>#REF!</v>
      </c>
      <c r="V510" s="88">
        <f t="shared" si="123"/>
        <v>0</v>
      </c>
      <c r="W510" s="100">
        <f t="shared" si="124"/>
        <v>0</v>
      </c>
      <c r="X510" s="92"/>
      <c r="Y510" s="10"/>
      <c r="Z510" s="10">
        <v>0</v>
      </c>
      <c r="AA510" s="10">
        <v>0</v>
      </c>
      <c r="AB510" s="10">
        <v>0</v>
      </c>
    </row>
    <row r="511" spans="1:28" x14ac:dyDescent="0.25">
      <c r="A511" t="e">
        <f t="shared" si="117"/>
        <v>#REF!</v>
      </c>
      <c r="B511" s="8"/>
      <c r="C511" s="9" t="s">
        <v>12</v>
      </c>
      <c r="D511" s="105" t="e">
        <f>'დაზუსტ. ბიუჯ.'!#REF!</f>
        <v>#REF!</v>
      </c>
      <c r="E511" s="88" t="e">
        <f>'დაზუსტ. საკუთ.'!#REF!</f>
        <v>#REF!</v>
      </c>
      <c r="F511" s="88" t="e">
        <f>'დაზუსტ. ბიუჯ. ფონდ.'!#REF!</f>
        <v>#REF!</v>
      </c>
      <c r="G511" s="88">
        <f>'გრანტის საკასო'!D510</f>
        <v>0</v>
      </c>
      <c r="H511" s="88">
        <f>'მიზნ.გრანტის საკასო '!D510</f>
        <v>0</v>
      </c>
      <c r="I511" s="105" t="e">
        <f>'დაზუსტ. ბიუჯ.'!#REF!-'დაზუსტ. ბიუჯ.'!#REF!</f>
        <v>#REF!</v>
      </c>
      <c r="J511" s="88" t="e">
        <f>'დაზუსტ. საკუთ.'!#REF!-'დაზუსტ. საკუთ.'!#REF!</f>
        <v>#REF!</v>
      </c>
      <c r="K511" s="88" t="e">
        <f>'დაზუსტ. ბიუჯ. ფონდ.'!#REF!-'დაზუსტ. ბიუჯ. ფონდ.'!#REF!</f>
        <v>#REF!</v>
      </c>
      <c r="L511" s="88">
        <f>'გრანტის საკასო'!E510</f>
        <v>0</v>
      </c>
      <c r="M511" s="100">
        <f>'მიზნ.გრანტის საკასო '!E510-'მიზნ.გრანტის საკასო '!D510</f>
        <v>0</v>
      </c>
      <c r="N511" s="105" t="e">
        <f>'დაზუსტ. ბიუჯ.'!#REF!-'დაზუსტ. ბიუჯ.'!#REF!</f>
        <v>#REF!</v>
      </c>
      <c r="O511" s="88" t="e">
        <f>'დაზუსტ. საკუთ.'!#REF!-'დაზუსტ. საკუთ.'!#REF!</f>
        <v>#REF!</v>
      </c>
      <c r="P511" s="88" t="e">
        <f>'დაზუსტ. ბიუჯ. ფონდ.'!#REF!</f>
        <v>#REF!</v>
      </c>
      <c r="Q511" s="88">
        <f>'გრანტის საკასო'!J510</f>
        <v>0</v>
      </c>
      <c r="R511" s="100">
        <f>'მიზნ.გრანტის საკასო '!J510-'მიზნ.გრანტის საკასო '!I510</f>
        <v>0</v>
      </c>
      <c r="S511" s="105" t="e">
        <f t="shared" si="118"/>
        <v>#REF!</v>
      </c>
      <c r="T511" s="88" t="e">
        <f t="shared" si="121"/>
        <v>#REF!</v>
      </c>
      <c r="U511" s="88" t="e">
        <f t="shared" si="122"/>
        <v>#REF!</v>
      </c>
      <c r="V511" s="88">
        <f t="shared" si="123"/>
        <v>0</v>
      </c>
      <c r="W511" s="100">
        <f t="shared" si="124"/>
        <v>0</v>
      </c>
      <c r="X511" s="92"/>
      <c r="Y511" s="10"/>
      <c r="Z511" s="10">
        <v>0</v>
      </c>
      <c r="AA511" s="10">
        <v>0</v>
      </c>
      <c r="AB511" s="10">
        <v>0</v>
      </c>
    </row>
    <row r="512" spans="1:28" x14ac:dyDescent="0.25">
      <c r="A512" t="e">
        <f t="shared" si="117"/>
        <v>#REF!</v>
      </c>
      <c r="B512" s="8"/>
      <c r="C512" s="9" t="s">
        <v>13</v>
      </c>
      <c r="D512" s="105" t="e">
        <f>'დაზუსტ. ბიუჯ.'!#REF!</f>
        <v>#REF!</v>
      </c>
      <c r="E512" s="88" t="e">
        <f>'დაზუსტ. საკუთ.'!#REF!</f>
        <v>#REF!</v>
      </c>
      <c r="F512" s="88" t="e">
        <f>'დაზუსტ. ბიუჯ. ფონდ.'!#REF!</f>
        <v>#REF!</v>
      </c>
      <c r="G512" s="88">
        <f>'გრანტის საკასო'!D511</f>
        <v>0</v>
      </c>
      <c r="H512" s="88">
        <f>'მიზნ.გრანტის საკასო '!D511</f>
        <v>0</v>
      </c>
      <c r="I512" s="105" t="e">
        <f>'დაზუსტ. ბიუჯ.'!#REF!-'დაზუსტ. ბიუჯ.'!#REF!</f>
        <v>#REF!</v>
      </c>
      <c r="J512" s="88" t="e">
        <f>'დაზუსტ. საკუთ.'!#REF!-'დაზუსტ. საკუთ.'!#REF!</f>
        <v>#REF!</v>
      </c>
      <c r="K512" s="88" t="e">
        <f>'დაზუსტ. ბიუჯ. ფონდ.'!#REF!-'დაზუსტ. ბიუჯ. ფონდ.'!#REF!</f>
        <v>#REF!</v>
      </c>
      <c r="L512" s="88">
        <f>'გრანტის საკასო'!E511</f>
        <v>0</v>
      </c>
      <c r="M512" s="100">
        <f>'მიზნ.გრანტის საკასო '!E511-'მიზნ.გრანტის საკასო '!D511</f>
        <v>0</v>
      </c>
      <c r="N512" s="105" t="e">
        <f>'დაზუსტ. ბიუჯ.'!#REF!-'დაზუსტ. ბიუჯ.'!#REF!</f>
        <v>#REF!</v>
      </c>
      <c r="O512" s="88" t="e">
        <f>'დაზუსტ. საკუთ.'!#REF!-'დაზუსტ. საკუთ.'!#REF!</f>
        <v>#REF!</v>
      </c>
      <c r="P512" s="88" t="e">
        <f>'დაზუსტ. ბიუჯ. ფონდ.'!#REF!</f>
        <v>#REF!</v>
      </c>
      <c r="Q512" s="88">
        <f>'გრანტის საკასო'!J511</f>
        <v>0</v>
      </c>
      <c r="R512" s="100">
        <f>'მიზნ.გრანტის საკასო '!J511-'მიზნ.გრანტის საკასო '!I511</f>
        <v>0</v>
      </c>
      <c r="S512" s="105" t="e">
        <f t="shared" si="118"/>
        <v>#REF!</v>
      </c>
      <c r="T512" s="88" t="e">
        <f t="shared" si="121"/>
        <v>#REF!</v>
      </c>
      <c r="U512" s="88" t="e">
        <f t="shared" si="122"/>
        <v>#REF!</v>
      </c>
      <c r="V512" s="88">
        <f t="shared" si="123"/>
        <v>0</v>
      </c>
      <c r="W512" s="100">
        <f t="shared" si="124"/>
        <v>0</v>
      </c>
      <c r="X512" s="92"/>
      <c r="Y512" s="10"/>
      <c r="Z512" s="10">
        <v>0</v>
      </c>
      <c r="AA512" s="10">
        <v>0</v>
      </c>
      <c r="AB512" s="10">
        <v>0</v>
      </c>
    </row>
    <row r="513" spans="1:28" x14ac:dyDescent="0.25">
      <c r="A513" t="e">
        <f t="shared" si="117"/>
        <v>#REF!</v>
      </c>
      <c r="B513" s="8"/>
      <c r="C513" s="9" t="s">
        <v>14</v>
      </c>
      <c r="D513" s="105" t="e">
        <f>'დაზუსტ. ბიუჯ.'!#REF!</f>
        <v>#REF!</v>
      </c>
      <c r="E513" s="88" t="e">
        <f>'დაზუსტ. საკუთ.'!#REF!</f>
        <v>#REF!</v>
      </c>
      <c r="F513" s="88" t="e">
        <f>'დაზუსტ. ბიუჯ. ფონდ.'!#REF!</f>
        <v>#REF!</v>
      </c>
      <c r="G513" s="88">
        <f>'გრანტის საკასო'!D512</f>
        <v>0</v>
      </c>
      <c r="H513" s="88">
        <f>'მიზნ.გრანტის საკასო '!D512</f>
        <v>0</v>
      </c>
      <c r="I513" s="105" t="e">
        <f>'დაზუსტ. ბიუჯ.'!#REF!-'დაზუსტ. ბიუჯ.'!#REF!</f>
        <v>#REF!</v>
      </c>
      <c r="J513" s="88" t="e">
        <f>'დაზუსტ. საკუთ.'!#REF!-'დაზუსტ. საკუთ.'!#REF!</f>
        <v>#REF!</v>
      </c>
      <c r="K513" s="88" t="e">
        <f>'დაზუსტ. ბიუჯ. ფონდ.'!#REF!-'დაზუსტ. ბიუჯ. ფონდ.'!#REF!</f>
        <v>#REF!</v>
      </c>
      <c r="L513" s="88">
        <f>'გრანტის საკასო'!E512</f>
        <v>0</v>
      </c>
      <c r="M513" s="100">
        <f>'მიზნ.გრანტის საკასო '!E512-'მიზნ.გრანტის საკასო '!D512</f>
        <v>0</v>
      </c>
      <c r="N513" s="105" t="e">
        <f>'დაზუსტ. ბიუჯ.'!#REF!-'დაზუსტ. ბიუჯ.'!#REF!</f>
        <v>#REF!</v>
      </c>
      <c r="O513" s="88" t="e">
        <f>'დაზუსტ. საკუთ.'!#REF!-'დაზუსტ. საკუთ.'!#REF!</f>
        <v>#REF!</v>
      </c>
      <c r="P513" s="88" t="e">
        <f>'დაზუსტ. ბიუჯ. ფონდ.'!#REF!</f>
        <v>#REF!</v>
      </c>
      <c r="Q513" s="88">
        <f>'გრანტის საკასო'!J512</f>
        <v>0</v>
      </c>
      <c r="R513" s="100">
        <f>'მიზნ.გრანტის საკასო '!J512-'მიზნ.გრანტის საკასო '!I512</f>
        <v>0</v>
      </c>
      <c r="S513" s="105" t="e">
        <f t="shared" si="118"/>
        <v>#REF!</v>
      </c>
      <c r="T513" s="88" t="e">
        <f t="shared" si="121"/>
        <v>#REF!</v>
      </c>
      <c r="U513" s="88" t="e">
        <f t="shared" si="122"/>
        <v>#REF!</v>
      </c>
      <c r="V513" s="88">
        <f t="shared" si="123"/>
        <v>0</v>
      </c>
      <c r="W513" s="100">
        <f t="shared" si="124"/>
        <v>0</v>
      </c>
      <c r="X513" s="92"/>
      <c r="Y513" s="10"/>
      <c r="Z513" s="10">
        <v>0</v>
      </c>
      <c r="AA513" s="10">
        <v>0</v>
      </c>
      <c r="AB513" s="10">
        <v>0</v>
      </c>
    </row>
    <row r="514" spans="1:28" x14ac:dyDescent="0.25">
      <c r="A514" t="e">
        <f t="shared" si="117"/>
        <v>#REF!</v>
      </c>
      <c r="B514" s="8"/>
      <c r="C514" s="9" t="s">
        <v>15</v>
      </c>
      <c r="D514" s="105" t="e">
        <f>'დაზუსტ. ბიუჯ.'!#REF!</f>
        <v>#REF!</v>
      </c>
      <c r="E514" s="88" t="e">
        <f>'დაზუსტ. საკუთ.'!#REF!</f>
        <v>#REF!</v>
      </c>
      <c r="F514" s="88" t="e">
        <f>'დაზუსტ. ბიუჯ. ფონდ.'!#REF!</f>
        <v>#REF!</v>
      </c>
      <c r="G514" s="88">
        <f>'გრანტის საკასო'!D513</f>
        <v>0</v>
      </c>
      <c r="H514" s="88">
        <f>'მიზნ.გრანტის საკასო '!D513</f>
        <v>0</v>
      </c>
      <c r="I514" s="105" t="e">
        <f>'დაზუსტ. ბიუჯ.'!#REF!-'დაზუსტ. ბიუჯ.'!#REF!</f>
        <v>#REF!</v>
      </c>
      <c r="J514" s="88" t="e">
        <f>'დაზუსტ. საკუთ.'!#REF!-'დაზუსტ. საკუთ.'!#REF!</f>
        <v>#REF!</v>
      </c>
      <c r="K514" s="88" t="e">
        <f>'დაზუსტ. ბიუჯ. ფონდ.'!#REF!-'დაზუსტ. ბიუჯ. ფონდ.'!#REF!</f>
        <v>#REF!</v>
      </c>
      <c r="L514" s="88">
        <f>'გრანტის საკასო'!E513</f>
        <v>0</v>
      </c>
      <c r="M514" s="100">
        <f>'მიზნ.გრანტის საკასო '!E513-'მიზნ.გრანტის საკასო '!D513</f>
        <v>0</v>
      </c>
      <c r="N514" s="105" t="e">
        <f>'დაზუსტ. ბიუჯ.'!#REF!-'დაზუსტ. ბიუჯ.'!#REF!</f>
        <v>#REF!</v>
      </c>
      <c r="O514" s="88" t="e">
        <f>'დაზუსტ. საკუთ.'!#REF!-'დაზუსტ. საკუთ.'!#REF!</f>
        <v>#REF!</v>
      </c>
      <c r="P514" s="88" t="e">
        <f>'დაზუსტ. ბიუჯ. ფონდ.'!#REF!</f>
        <v>#REF!</v>
      </c>
      <c r="Q514" s="88">
        <f>'გრანტის საკასო'!J513</f>
        <v>0</v>
      </c>
      <c r="R514" s="100">
        <f>'მიზნ.გრანტის საკასო '!J513-'მიზნ.გრანტის საკასო '!I513</f>
        <v>0</v>
      </c>
      <c r="S514" s="105" t="e">
        <f t="shared" si="118"/>
        <v>#REF!</v>
      </c>
      <c r="T514" s="88" t="e">
        <f t="shared" si="121"/>
        <v>#REF!</v>
      </c>
      <c r="U514" s="88" t="e">
        <f t="shared" si="122"/>
        <v>#REF!</v>
      </c>
      <c r="V514" s="88">
        <f t="shared" si="123"/>
        <v>0</v>
      </c>
      <c r="W514" s="100">
        <f t="shared" si="124"/>
        <v>0</v>
      </c>
      <c r="X514" s="92"/>
      <c r="Y514" s="10"/>
      <c r="Z514" s="10">
        <v>0</v>
      </c>
      <c r="AA514" s="10">
        <v>0</v>
      </c>
      <c r="AB514" s="10">
        <v>0</v>
      </c>
    </row>
    <row r="515" spans="1:28" x14ac:dyDescent="0.25">
      <c r="A515" t="e">
        <f t="shared" si="117"/>
        <v>#REF!</v>
      </c>
      <c r="B515" s="8"/>
      <c r="C515" s="9" t="s">
        <v>16</v>
      </c>
      <c r="D515" s="105" t="e">
        <f>'დაზუსტ. ბიუჯ.'!#REF!</f>
        <v>#REF!</v>
      </c>
      <c r="E515" s="88" t="e">
        <f>'დაზუსტ. საკუთ.'!#REF!</f>
        <v>#REF!</v>
      </c>
      <c r="F515" s="88" t="e">
        <f>'დაზუსტ. ბიუჯ. ფონდ.'!#REF!</f>
        <v>#REF!</v>
      </c>
      <c r="G515" s="88">
        <f>'გრანტის საკასო'!D514</f>
        <v>0</v>
      </c>
      <c r="H515" s="88">
        <f>'მიზნ.გრანტის საკასო '!D514</f>
        <v>0</v>
      </c>
      <c r="I515" s="105" t="e">
        <f>'დაზუსტ. ბიუჯ.'!#REF!-'დაზუსტ. ბიუჯ.'!#REF!</f>
        <v>#REF!</v>
      </c>
      <c r="J515" s="88" t="e">
        <f>'დაზუსტ. საკუთ.'!#REF!-'დაზუსტ. საკუთ.'!#REF!</f>
        <v>#REF!</v>
      </c>
      <c r="K515" s="88" t="e">
        <f>'დაზუსტ. ბიუჯ. ფონდ.'!#REF!-'დაზუსტ. ბიუჯ. ფონდ.'!#REF!</f>
        <v>#REF!</v>
      </c>
      <c r="L515" s="88">
        <f>'გრანტის საკასო'!E514</f>
        <v>0</v>
      </c>
      <c r="M515" s="100">
        <f>'მიზნ.გრანტის საკასო '!E514-'მიზნ.გრანტის საკასო '!D514</f>
        <v>0</v>
      </c>
      <c r="N515" s="105" t="e">
        <f>'დაზუსტ. ბიუჯ.'!#REF!-'დაზუსტ. ბიუჯ.'!#REF!</f>
        <v>#REF!</v>
      </c>
      <c r="O515" s="88" t="e">
        <f>'დაზუსტ. საკუთ.'!#REF!-'დაზუსტ. საკუთ.'!#REF!</f>
        <v>#REF!</v>
      </c>
      <c r="P515" s="88" t="e">
        <f>'დაზუსტ. ბიუჯ. ფონდ.'!#REF!</f>
        <v>#REF!</v>
      </c>
      <c r="Q515" s="88">
        <f>'გრანტის საკასო'!J514</f>
        <v>0</v>
      </c>
      <c r="R515" s="100">
        <f>'მიზნ.გრანტის საკასო '!J514-'მიზნ.გრანტის საკასო '!I514</f>
        <v>0</v>
      </c>
      <c r="S515" s="105" t="e">
        <f t="shared" si="118"/>
        <v>#REF!</v>
      </c>
      <c r="T515" s="88" t="e">
        <f t="shared" si="121"/>
        <v>#REF!</v>
      </c>
      <c r="U515" s="88" t="e">
        <f t="shared" si="122"/>
        <v>#REF!</v>
      </c>
      <c r="V515" s="88">
        <f t="shared" si="123"/>
        <v>0</v>
      </c>
      <c r="W515" s="100">
        <f t="shared" si="124"/>
        <v>0</v>
      </c>
      <c r="X515" s="92"/>
      <c r="Y515" s="10"/>
      <c r="Z515" s="10">
        <v>0</v>
      </c>
      <c r="AA515" s="10">
        <v>0</v>
      </c>
      <c r="AB515" s="10">
        <v>0</v>
      </c>
    </row>
    <row r="516" spans="1:28" x14ac:dyDescent="0.25">
      <c r="A516" t="e">
        <f t="shared" si="117"/>
        <v>#REF!</v>
      </c>
      <c r="B516" s="8"/>
      <c r="C516" s="9" t="s">
        <v>17</v>
      </c>
      <c r="D516" s="105" t="e">
        <f>'დაზუსტ. ბიუჯ.'!#REF!</f>
        <v>#REF!</v>
      </c>
      <c r="E516" s="88" t="e">
        <f>'დაზუსტ. საკუთ.'!#REF!</f>
        <v>#REF!</v>
      </c>
      <c r="F516" s="88" t="e">
        <f>'დაზუსტ. ბიუჯ. ფონდ.'!#REF!</f>
        <v>#REF!</v>
      </c>
      <c r="G516" s="88">
        <f>'გრანტის საკასო'!D515</f>
        <v>0</v>
      </c>
      <c r="H516" s="88">
        <f>'მიზნ.გრანტის საკასო '!D515</f>
        <v>0</v>
      </c>
      <c r="I516" s="105" t="e">
        <f>'დაზუსტ. ბიუჯ.'!#REF!-'დაზუსტ. ბიუჯ.'!#REF!</f>
        <v>#REF!</v>
      </c>
      <c r="J516" s="88" t="e">
        <f>'დაზუსტ. საკუთ.'!#REF!-'დაზუსტ. საკუთ.'!#REF!</f>
        <v>#REF!</v>
      </c>
      <c r="K516" s="88" t="e">
        <f>'დაზუსტ. ბიუჯ. ფონდ.'!#REF!-'დაზუსტ. ბიუჯ. ფონდ.'!#REF!</f>
        <v>#REF!</v>
      </c>
      <c r="L516" s="88">
        <f>'გრანტის საკასო'!E515</f>
        <v>0</v>
      </c>
      <c r="M516" s="100">
        <f>'მიზნ.გრანტის საკასო '!E515-'მიზნ.გრანტის საკასო '!D515</f>
        <v>0</v>
      </c>
      <c r="N516" s="105" t="e">
        <f>'დაზუსტ. ბიუჯ.'!#REF!-'დაზუსტ. ბიუჯ.'!#REF!</f>
        <v>#REF!</v>
      </c>
      <c r="O516" s="88" t="e">
        <f>'დაზუსტ. საკუთ.'!#REF!-'დაზუსტ. საკუთ.'!#REF!</f>
        <v>#REF!</v>
      </c>
      <c r="P516" s="88" t="e">
        <f>'დაზუსტ. ბიუჯ. ფონდ.'!#REF!</f>
        <v>#REF!</v>
      </c>
      <c r="Q516" s="88">
        <f>'გრანტის საკასო'!J515</f>
        <v>0</v>
      </c>
      <c r="R516" s="100">
        <f>'მიზნ.გრანტის საკასო '!J515-'მიზნ.გრანტის საკასო '!I515</f>
        <v>0</v>
      </c>
      <c r="S516" s="105" t="e">
        <f t="shared" si="118"/>
        <v>#REF!</v>
      </c>
      <c r="T516" s="88" t="e">
        <f t="shared" si="121"/>
        <v>#REF!</v>
      </c>
      <c r="U516" s="88" t="e">
        <f t="shared" si="122"/>
        <v>#REF!</v>
      </c>
      <c r="V516" s="88">
        <f t="shared" si="123"/>
        <v>0</v>
      </c>
      <c r="W516" s="100">
        <f t="shared" si="124"/>
        <v>0</v>
      </c>
      <c r="X516" s="92"/>
      <c r="Y516" s="10"/>
      <c r="Z516" s="10">
        <v>0</v>
      </c>
      <c r="AA516" s="10">
        <v>0</v>
      </c>
      <c r="AB516" s="10">
        <v>0</v>
      </c>
    </row>
    <row r="517" spans="1:28" x14ac:dyDescent="0.25">
      <c r="A517" t="e">
        <f t="shared" ref="A517:A580" si="133">IF(OR(D517&lt;&gt;0,E517&lt;&gt;0,F517&lt;&gt;0,G517&lt;&gt;0,H517&lt;&gt;0,),"a","b")</f>
        <v>#REF!</v>
      </c>
      <c r="B517" s="5"/>
      <c r="C517" s="6" t="s">
        <v>18</v>
      </c>
      <c r="D517" s="104" t="e">
        <f>'დაზუსტ. ბიუჯ.'!#REF!</f>
        <v>#REF!</v>
      </c>
      <c r="E517" s="87" t="e">
        <f>'დაზუსტ. საკუთ.'!#REF!</f>
        <v>#REF!</v>
      </c>
      <c r="F517" s="87" t="e">
        <f>'დაზუსტ. ბიუჯ. ფონდ.'!#REF!</f>
        <v>#REF!</v>
      </c>
      <c r="G517" s="87">
        <f>'გრანტის საკასო'!D516</f>
        <v>0</v>
      </c>
      <c r="H517" s="87">
        <f>'მიზნ.გრანტის საკასო '!D516</f>
        <v>0</v>
      </c>
      <c r="I517" s="104" t="e">
        <f>'დაზუსტ. ბიუჯ.'!#REF!-'დაზუსტ. ბიუჯ.'!#REF!</f>
        <v>#REF!</v>
      </c>
      <c r="J517" s="87" t="e">
        <f>'დაზუსტ. საკუთ.'!#REF!-'დაზუსტ. საკუთ.'!#REF!</f>
        <v>#REF!</v>
      </c>
      <c r="K517" s="87" t="e">
        <f>'დაზუსტ. ბიუჯ. ფონდ.'!#REF!-'დაზუსტ. ბიუჯ. ფონდ.'!#REF!</f>
        <v>#REF!</v>
      </c>
      <c r="L517" s="87">
        <f>'გრანტის საკასო'!E516</f>
        <v>0</v>
      </c>
      <c r="M517" s="99">
        <f>'მიზნ.გრანტის საკასო '!E516-'მიზნ.გრანტის საკასო '!D516</f>
        <v>0</v>
      </c>
      <c r="N517" s="104" t="e">
        <f>'დაზუსტ. ბიუჯ.'!#REF!-'დაზუსტ. ბიუჯ.'!#REF!</f>
        <v>#REF!</v>
      </c>
      <c r="O517" s="87" t="e">
        <f>'დაზუსტ. საკუთ.'!#REF!-'დაზუსტ. საკუთ.'!#REF!</f>
        <v>#REF!</v>
      </c>
      <c r="P517" s="87" t="e">
        <f>'დაზუსტ. ბიუჯ. ფონდ.'!#REF!</f>
        <v>#REF!</v>
      </c>
      <c r="Q517" s="87">
        <f>'გრანტის საკასო'!J516</f>
        <v>0</v>
      </c>
      <c r="R517" s="99">
        <f>'მიზნ.გრანტის საკასო '!J516-'მიზნ.გრანტის საკასო '!I516</f>
        <v>0</v>
      </c>
      <c r="S517" s="104" t="e">
        <f t="shared" ref="S517:S580" si="134">N517+I517+D517</f>
        <v>#REF!</v>
      </c>
      <c r="T517" s="87" t="e">
        <f t="shared" si="121"/>
        <v>#REF!</v>
      </c>
      <c r="U517" s="87" t="e">
        <f t="shared" si="122"/>
        <v>#REF!</v>
      </c>
      <c r="V517" s="87">
        <f t="shared" si="123"/>
        <v>0</v>
      </c>
      <c r="W517" s="99">
        <f t="shared" si="124"/>
        <v>0</v>
      </c>
      <c r="X517" s="91"/>
      <c r="Y517" s="7"/>
      <c r="Z517" s="7">
        <v>0</v>
      </c>
      <c r="AA517" s="7">
        <v>0</v>
      </c>
      <c r="AB517" s="7">
        <v>0</v>
      </c>
    </row>
    <row r="518" spans="1:28" x14ac:dyDescent="0.25">
      <c r="A518" t="e">
        <f t="shared" si="133"/>
        <v>#REF!</v>
      </c>
      <c r="B518" s="5"/>
      <c r="C518" s="6" t="s">
        <v>19</v>
      </c>
      <c r="D518" s="104" t="e">
        <f>'დაზუსტ. ბიუჯ.'!#REF!</f>
        <v>#REF!</v>
      </c>
      <c r="E518" s="87" t="e">
        <f>'დაზუსტ. საკუთ.'!#REF!</f>
        <v>#REF!</v>
      </c>
      <c r="F518" s="87" t="e">
        <f>'დაზუსტ. ბიუჯ. ფონდ.'!#REF!</f>
        <v>#REF!</v>
      </c>
      <c r="G518" s="87">
        <f>'გრანტის საკასო'!D517</f>
        <v>0</v>
      </c>
      <c r="H518" s="87">
        <f>'მიზნ.გრანტის საკასო '!D517</f>
        <v>0</v>
      </c>
      <c r="I518" s="104" t="e">
        <f>'დაზუსტ. ბიუჯ.'!#REF!-'დაზუსტ. ბიუჯ.'!#REF!</f>
        <v>#REF!</v>
      </c>
      <c r="J518" s="87" t="e">
        <f>'დაზუსტ. საკუთ.'!#REF!-'დაზუსტ. საკუთ.'!#REF!</f>
        <v>#REF!</v>
      </c>
      <c r="K518" s="87" t="e">
        <f>'დაზუსტ. ბიუჯ. ფონდ.'!#REF!-'დაზუსტ. ბიუჯ. ფონდ.'!#REF!</f>
        <v>#REF!</v>
      </c>
      <c r="L518" s="87">
        <f>'გრანტის საკასო'!E517</f>
        <v>0</v>
      </c>
      <c r="M518" s="99">
        <f>'მიზნ.გრანტის საკასო '!E517-'მიზნ.გრანტის საკასო '!D517</f>
        <v>0</v>
      </c>
      <c r="N518" s="104" t="e">
        <f>'დაზუსტ. ბიუჯ.'!#REF!-'დაზუსტ. ბიუჯ.'!#REF!</f>
        <v>#REF!</v>
      </c>
      <c r="O518" s="87" t="e">
        <f>'დაზუსტ. საკუთ.'!#REF!-'დაზუსტ. საკუთ.'!#REF!</f>
        <v>#REF!</v>
      </c>
      <c r="P518" s="87" t="e">
        <f>'დაზუსტ. ბიუჯ. ფონდ.'!#REF!</f>
        <v>#REF!</v>
      </c>
      <c r="Q518" s="87">
        <f>'გრანტის საკასო'!J517</f>
        <v>0</v>
      </c>
      <c r="R518" s="99">
        <f>'მიზნ.გრანტის საკასო '!J517-'მიზნ.გრანტის საკასო '!I517</f>
        <v>0</v>
      </c>
      <c r="S518" s="104" t="e">
        <f t="shared" si="134"/>
        <v>#REF!</v>
      </c>
      <c r="T518" s="87" t="e">
        <f t="shared" si="121"/>
        <v>#REF!</v>
      </c>
      <c r="U518" s="87" t="e">
        <f t="shared" si="122"/>
        <v>#REF!</v>
      </c>
      <c r="V518" s="87">
        <f t="shared" si="123"/>
        <v>0</v>
      </c>
      <c r="W518" s="99">
        <f t="shared" si="124"/>
        <v>0</v>
      </c>
      <c r="X518" s="91"/>
      <c r="Y518" s="7"/>
      <c r="Z518" s="7">
        <v>0</v>
      </c>
      <c r="AA518" s="7">
        <v>0</v>
      </c>
      <c r="AB518" s="7">
        <v>0</v>
      </c>
    </row>
    <row r="519" spans="1:28" ht="15.75" thickBot="1" x14ac:dyDescent="0.3">
      <c r="A519" t="e">
        <f t="shared" si="133"/>
        <v>#REF!</v>
      </c>
      <c r="B519" s="11"/>
      <c r="C519" s="12" t="s">
        <v>20</v>
      </c>
      <c r="D519" s="106" t="e">
        <f>'დაზუსტ. ბიუჯ.'!#REF!</f>
        <v>#REF!</v>
      </c>
      <c r="E519" s="89" t="e">
        <f>'დაზუსტ. საკუთ.'!#REF!</f>
        <v>#REF!</v>
      </c>
      <c r="F519" s="89" t="e">
        <f>'დაზუსტ. ბიუჯ. ფონდ.'!#REF!</f>
        <v>#REF!</v>
      </c>
      <c r="G519" s="89">
        <f>'გრანტის საკასო'!D518</f>
        <v>0</v>
      </c>
      <c r="H519" s="89">
        <f>'მიზნ.გრანტის საკასო '!D518</f>
        <v>0</v>
      </c>
      <c r="I519" s="106" t="e">
        <f>'დაზუსტ. ბიუჯ.'!#REF!-'დაზუსტ. ბიუჯ.'!#REF!</f>
        <v>#REF!</v>
      </c>
      <c r="J519" s="89" t="e">
        <f>'დაზუსტ. საკუთ.'!#REF!-'დაზუსტ. საკუთ.'!#REF!</f>
        <v>#REF!</v>
      </c>
      <c r="K519" s="89" t="e">
        <f>'დაზუსტ. ბიუჯ. ფონდ.'!#REF!-'დაზუსტ. ბიუჯ. ფონდ.'!#REF!</f>
        <v>#REF!</v>
      </c>
      <c r="L519" s="89">
        <f>'გრანტის საკასო'!E518</f>
        <v>0</v>
      </c>
      <c r="M519" s="101">
        <f>'მიზნ.გრანტის საკასო '!E518-'მიზნ.გრანტის საკასო '!D518</f>
        <v>0</v>
      </c>
      <c r="N519" s="106" t="e">
        <f>'დაზუსტ. ბიუჯ.'!#REF!-'დაზუსტ. ბიუჯ.'!#REF!</f>
        <v>#REF!</v>
      </c>
      <c r="O519" s="89" t="e">
        <f>'დაზუსტ. საკუთ.'!#REF!-'დაზუსტ. საკუთ.'!#REF!</f>
        <v>#REF!</v>
      </c>
      <c r="P519" s="89" t="e">
        <f>'დაზუსტ. ბიუჯ. ფონდ.'!#REF!</f>
        <v>#REF!</v>
      </c>
      <c r="Q519" s="89">
        <f>'გრანტის საკასო'!J518</f>
        <v>0</v>
      </c>
      <c r="R519" s="101">
        <f>'მიზნ.გრანტის საკასო '!J518-'მიზნ.გრანტის საკასო '!I518</f>
        <v>0</v>
      </c>
      <c r="S519" s="106" t="e">
        <f t="shared" si="134"/>
        <v>#REF!</v>
      </c>
      <c r="T519" s="89" t="e">
        <f t="shared" si="121"/>
        <v>#REF!</v>
      </c>
      <c r="U519" s="89" t="e">
        <f t="shared" si="122"/>
        <v>#REF!</v>
      </c>
      <c r="V519" s="89">
        <f t="shared" si="123"/>
        <v>0</v>
      </c>
      <c r="W519" s="101">
        <f t="shared" si="124"/>
        <v>0</v>
      </c>
      <c r="X519" s="93"/>
      <c r="Y519" s="13"/>
      <c r="Z519" s="13">
        <v>0</v>
      </c>
      <c r="AA519" s="13">
        <v>0</v>
      </c>
      <c r="AB519" s="13">
        <v>0</v>
      </c>
    </row>
    <row r="520" spans="1:28" ht="46.5" thickTop="1" thickBot="1" x14ac:dyDescent="0.3">
      <c r="A520" t="e">
        <f t="shared" si="133"/>
        <v>#REF!</v>
      </c>
      <c r="B520" s="16" t="s">
        <v>242</v>
      </c>
      <c r="C520" s="4" t="s">
        <v>246</v>
      </c>
      <c r="D520" s="103" t="e">
        <f>'დაზუსტ. ბიუჯ.'!#REF!</f>
        <v>#REF!</v>
      </c>
      <c r="E520" s="86" t="e">
        <f>'დაზუსტ. საკუთ.'!#REF!</f>
        <v>#REF!</v>
      </c>
      <c r="F520" s="86" t="e">
        <f>'დაზუსტ. ბიუჯ. ფონდ.'!#REF!</f>
        <v>#REF!</v>
      </c>
      <c r="G520" s="86">
        <f>'გრანტის საკასო'!D519</f>
        <v>0</v>
      </c>
      <c r="H520" s="86">
        <f>'მიზნ.გრანტის საკასო '!D519</f>
        <v>0</v>
      </c>
      <c r="I520" s="103" t="e">
        <f>'დაზუსტ. ბიუჯ.'!#REF!-'დაზუსტ. ბიუჯ.'!#REF!</f>
        <v>#REF!</v>
      </c>
      <c r="J520" s="86" t="e">
        <f>'დაზუსტ. საკუთ.'!#REF!-'დაზუსტ. საკუთ.'!#REF!</f>
        <v>#REF!</v>
      </c>
      <c r="K520" s="86" t="e">
        <f>'დაზუსტ. ბიუჯ. ფონდ.'!#REF!-'დაზუსტ. ბიუჯ. ფონდ.'!#REF!</f>
        <v>#REF!</v>
      </c>
      <c r="L520" s="86">
        <f>'გრანტის საკასო'!E519</f>
        <v>0</v>
      </c>
      <c r="M520" s="102">
        <f>'მიზნ.გრანტის საკასო '!E519-'მიზნ.გრანტის საკასო '!D519</f>
        <v>0</v>
      </c>
      <c r="N520" s="103" t="e">
        <f>'დაზუსტ. ბიუჯ.'!#REF!-'დაზუსტ. ბიუჯ.'!#REF!</f>
        <v>#REF!</v>
      </c>
      <c r="O520" s="86" t="e">
        <f>'დაზუსტ. საკუთ.'!#REF!-'დაზუსტ. საკუთ.'!#REF!</f>
        <v>#REF!</v>
      </c>
      <c r="P520" s="86" t="e">
        <f>'დაზუსტ. ბიუჯ. ფონდ.'!#REF!</f>
        <v>#REF!</v>
      </c>
      <c r="Q520" s="86">
        <f>'გრანტის საკასო'!J519</f>
        <v>0</v>
      </c>
      <c r="R520" s="102">
        <f>'მიზნ.გრანტის საკასო '!J519-'მიზნ.გრანტის საკასო '!I519</f>
        <v>0</v>
      </c>
      <c r="S520" s="103" t="e">
        <f t="shared" si="134"/>
        <v>#REF!</v>
      </c>
      <c r="T520" s="86" t="e">
        <f t="shared" si="121"/>
        <v>#REF!</v>
      </c>
      <c r="U520" s="86" t="e">
        <f t="shared" si="122"/>
        <v>#REF!</v>
      </c>
      <c r="V520" s="86">
        <f t="shared" si="123"/>
        <v>0</v>
      </c>
      <c r="W520" s="102">
        <f t="shared" si="124"/>
        <v>0</v>
      </c>
      <c r="X520" s="94"/>
      <c r="Y520" s="4"/>
      <c r="Z520" s="4">
        <f t="shared" ref="Z520:AB520" si="135">SUM(Z521,Z529,Z530,Z531)</f>
        <v>0</v>
      </c>
      <c r="AA520" s="4">
        <f t="shared" si="135"/>
        <v>0</v>
      </c>
      <c r="AB520" s="4">
        <f t="shared" si="135"/>
        <v>0</v>
      </c>
    </row>
    <row r="521" spans="1:28" ht="15.75" thickTop="1" x14ac:dyDescent="0.25">
      <c r="A521" t="e">
        <f t="shared" si="133"/>
        <v>#REF!</v>
      </c>
      <c r="B521" s="5"/>
      <c r="C521" s="6" t="s">
        <v>10</v>
      </c>
      <c r="D521" s="104" t="e">
        <f>'დაზუსტ. ბიუჯ.'!#REF!</f>
        <v>#REF!</v>
      </c>
      <c r="E521" s="87" t="e">
        <f>'დაზუსტ. საკუთ.'!#REF!</f>
        <v>#REF!</v>
      </c>
      <c r="F521" s="87" t="e">
        <f>'დაზუსტ. ბიუჯ. ფონდ.'!#REF!</f>
        <v>#REF!</v>
      </c>
      <c r="G521" s="87">
        <f>'გრანტის საკასო'!D520</f>
        <v>0</v>
      </c>
      <c r="H521" s="87">
        <f>'მიზნ.გრანტის საკასო '!D520</f>
        <v>0</v>
      </c>
      <c r="I521" s="104" t="e">
        <f>'დაზუსტ. ბიუჯ.'!#REF!-'დაზუსტ. ბიუჯ.'!#REF!</f>
        <v>#REF!</v>
      </c>
      <c r="J521" s="87" t="e">
        <f>'დაზუსტ. საკუთ.'!#REF!-'დაზუსტ. საკუთ.'!#REF!</f>
        <v>#REF!</v>
      </c>
      <c r="K521" s="87" t="e">
        <f>'დაზუსტ. ბიუჯ. ფონდ.'!#REF!-'დაზუსტ. ბიუჯ. ფონდ.'!#REF!</f>
        <v>#REF!</v>
      </c>
      <c r="L521" s="87">
        <f>'გრანტის საკასო'!E520</f>
        <v>0</v>
      </c>
      <c r="M521" s="99">
        <f>'მიზნ.გრანტის საკასო '!E520-'მიზნ.გრანტის საკასო '!D520</f>
        <v>0</v>
      </c>
      <c r="N521" s="104" t="e">
        <f>'დაზუსტ. ბიუჯ.'!#REF!-'დაზუსტ. ბიუჯ.'!#REF!</f>
        <v>#REF!</v>
      </c>
      <c r="O521" s="87" t="e">
        <f>'დაზუსტ. საკუთ.'!#REF!-'დაზუსტ. საკუთ.'!#REF!</f>
        <v>#REF!</v>
      </c>
      <c r="P521" s="87" t="e">
        <f>'დაზუსტ. ბიუჯ. ფონდ.'!#REF!</f>
        <v>#REF!</v>
      </c>
      <c r="Q521" s="87">
        <f>'გრანტის საკასო'!J520</f>
        <v>0</v>
      </c>
      <c r="R521" s="99">
        <f>'მიზნ.გრანტის საკასო '!J520-'მიზნ.გრანტის საკასო '!I520</f>
        <v>0</v>
      </c>
      <c r="S521" s="104" t="e">
        <f t="shared" si="134"/>
        <v>#REF!</v>
      </c>
      <c r="T521" s="87" t="e">
        <f t="shared" si="121"/>
        <v>#REF!</v>
      </c>
      <c r="U521" s="87" t="e">
        <f t="shared" si="122"/>
        <v>#REF!</v>
      </c>
      <c r="V521" s="87">
        <f t="shared" si="123"/>
        <v>0</v>
      </c>
      <c r="W521" s="99">
        <f t="shared" si="124"/>
        <v>0</v>
      </c>
      <c r="X521" s="91"/>
      <c r="Y521" s="7"/>
      <c r="Z521" s="7">
        <f t="shared" ref="Z521:AB521" si="136">SUM(Z522:Z528)</f>
        <v>0</v>
      </c>
      <c r="AA521" s="7">
        <f t="shared" si="136"/>
        <v>0</v>
      </c>
      <c r="AB521" s="7">
        <f t="shared" si="136"/>
        <v>0</v>
      </c>
    </row>
    <row r="522" spans="1:28" x14ac:dyDescent="0.25">
      <c r="A522" t="e">
        <f t="shared" si="133"/>
        <v>#REF!</v>
      </c>
      <c r="B522" s="8"/>
      <c r="C522" s="9" t="s">
        <v>11</v>
      </c>
      <c r="D522" s="105" t="e">
        <f>'დაზუსტ. ბიუჯ.'!#REF!</f>
        <v>#REF!</v>
      </c>
      <c r="E522" s="88" t="e">
        <f>'დაზუსტ. საკუთ.'!#REF!</f>
        <v>#REF!</v>
      </c>
      <c r="F522" s="88" t="e">
        <f>'დაზუსტ. ბიუჯ. ფონდ.'!#REF!</f>
        <v>#REF!</v>
      </c>
      <c r="G522" s="88">
        <f>'გრანტის საკასო'!D521</f>
        <v>0</v>
      </c>
      <c r="H522" s="88">
        <f>'მიზნ.გრანტის საკასო '!D521</f>
        <v>0</v>
      </c>
      <c r="I522" s="105" t="e">
        <f>'დაზუსტ. ბიუჯ.'!#REF!-'დაზუსტ. ბიუჯ.'!#REF!</f>
        <v>#REF!</v>
      </c>
      <c r="J522" s="88" t="e">
        <f>'დაზუსტ. საკუთ.'!#REF!-'დაზუსტ. საკუთ.'!#REF!</f>
        <v>#REF!</v>
      </c>
      <c r="K522" s="88" t="e">
        <f>'დაზუსტ. ბიუჯ. ფონდ.'!#REF!-'დაზუსტ. ბიუჯ. ფონდ.'!#REF!</f>
        <v>#REF!</v>
      </c>
      <c r="L522" s="88">
        <f>'გრანტის საკასო'!E521</f>
        <v>0</v>
      </c>
      <c r="M522" s="100">
        <f>'მიზნ.გრანტის საკასო '!E521-'მიზნ.გრანტის საკასო '!D521</f>
        <v>0</v>
      </c>
      <c r="N522" s="105" t="e">
        <f>'დაზუსტ. ბიუჯ.'!#REF!-'დაზუსტ. ბიუჯ.'!#REF!</f>
        <v>#REF!</v>
      </c>
      <c r="O522" s="88" t="e">
        <f>'დაზუსტ. საკუთ.'!#REF!-'დაზუსტ. საკუთ.'!#REF!</f>
        <v>#REF!</v>
      </c>
      <c r="P522" s="88" t="e">
        <f>'დაზუსტ. ბიუჯ. ფონდ.'!#REF!</f>
        <v>#REF!</v>
      </c>
      <c r="Q522" s="88">
        <f>'გრანტის საკასო'!J521</f>
        <v>0</v>
      </c>
      <c r="R522" s="100">
        <f>'მიზნ.გრანტის საკასო '!J521-'მიზნ.გრანტის საკასო '!I521</f>
        <v>0</v>
      </c>
      <c r="S522" s="105" t="e">
        <f t="shared" si="134"/>
        <v>#REF!</v>
      </c>
      <c r="T522" s="88" t="e">
        <f t="shared" si="121"/>
        <v>#REF!</v>
      </c>
      <c r="U522" s="88" t="e">
        <f t="shared" si="122"/>
        <v>#REF!</v>
      </c>
      <c r="V522" s="88">
        <f t="shared" si="123"/>
        <v>0</v>
      </c>
      <c r="W522" s="100">
        <f t="shared" si="124"/>
        <v>0</v>
      </c>
      <c r="X522" s="92"/>
      <c r="Y522" s="10"/>
      <c r="Z522" s="10">
        <v>0</v>
      </c>
      <c r="AA522" s="10">
        <v>0</v>
      </c>
      <c r="AB522" s="10">
        <v>0</v>
      </c>
    </row>
    <row r="523" spans="1:28" x14ac:dyDescent="0.25">
      <c r="A523" t="e">
        <f t="shared" si="133"/>
        <v>#REF!</v>
      </c>
      <c r="B523" s="8"/>
      <c r="C523" s="9" t="s">
        <v>12</v>
      </c>
      <c r="D523" s="105" t="e">
        <f>'დაზუსტ. ბიუჯ.'!#REF!</f>
        <v>#REF!</v>
      </c>
      <c r="E523" s="88" t="e">
        <f>'დაზუსტ. საკუთ.'!#REF!</f>
        <v>#REF!</v>
      </c>
      <c r="F523" s="88" t="e">
        <f>'დაზუსტ. ბიუჯ. ფონდ.'!#REF!</f>
        <v>#REF!</v>
      </c>
      <c r="G523" s="88">
        <f>'გრანტის საკასო'!D522</f>
        <v>0</v>
      </c>
      <c r="H523" s="88">
        <f>'მიზნ.გრანტის საკასო '!D522</f>
        <v>0</v>
      </c>
      <c r="I523" s="105" t="e">
        <f>'დაზუსტ. ბიუჯ.'!#REF!-'დაზუსტ. ბიუჯ.'!#REF!</f>
        <v>#REF!</v>
      </c>
      <c r="J523" s="88" t="e">
        <f>'დაზუსტ. საკუთ.'!#REF!-'დაზუსტ. საკუთ.'!#REF!</f>
        <v>#REF!</v>
      </c>
      <c r="K523" s="88" t="e">
        <f>'დაზუსტ. ბიუჯ. ფონდ.'!#REF!-'დაზუსტ. ბიუჯ. ფონდ.'!#REF!</f>
        <v>#REF!</v>
      </c>
      <c r="L523" s="88">
        <f>'გრანტის საკასო'!E522</f>
        <v>0</v>
      </c>
      <c r="M523" s="100">
        <f>'მიზნ.გრანტის საკასო '!E522-'მიზნ.გრანტის საკასო '!D522</f>
        <v>0</v>
      </c>
      <c r="N523" s="105" t="e">
        <f>'დაზუსტ. ბიუჯ.'!#REF!-'დაზუსტ. ბიუჯ.'!#REF!</f>
        <v>#REF!</v>
      </c>
      <c r="O523" s="88" t="e">
        <f>'დაზუსტ. საკუთ.'!#REF!-'დაზუსტ. საკუთ.'!#REF!</f>
        <v>#REF!</v>
      </c>
      <c r="P523" s="88" t="e">
        <f>'დაზუსტ. ბიუჯ. ფონდ.'!#REF!</f>
        <v>#REF!</v>
      </c>
      <c r="Q523" s="88">
        <f>'გრანტის საკასო'!J522</f>
        <v>0</v>
      </c>
      <c r="R523" s="100">
        <f>'მიზნ.გრანტის საკასო '!J522-'მიზნ.გრანტის საკასო '!I522</f>
        <v>0</v>
      </c>
      <c r="S523" s="105" t="e">
        <f t="shared" si="134"/>
        <v>#REF!</v>
      </c>
      <c r="T523" s="88" t="e">
        <f t="shared" si="121"/>
        <v>#REF!</v>
      </c>
      <c r="U523" s="88" t="e">
        <f t="shared" si="122"/>
        <v>#REF!</v>
      </c>
      <c r="V523" s="88">
        <f t="shared" si="123"/>
        <v>0</v>
      </c>
      <c r="W523" s="100">
        <f t="shared" si="124"/>
        <v>0</v>
      </c>
      <c r="X523" s="92"/>
      <c r="Y523" s="10"/>
      <c r="Z523" s="10">
        <v>0</v>
      </c>
      <c r="AA523" s="10">
        <v>0</v>
      </c>
      <c r="AB523" s="10">
        <v>0</v>
      </c>
    </row>
    <row r="524" spans="1:28" x14ac:dyDescent="0.25">
      <c r="A524" t="e">
        <f t="shared" si="133"/>
        <v>#REF!</v>
      </c>
      <c r="B524" s="8"/>
      <c r="C524" s="9" t="s">
        <v>13</v>
      </c>
      <c r="D524" s="105" t="e">
        <f>'დაზუსტ. ბიუჯ.'!#REF!</f>
        <v>#REF!</v>
      </c>
      <c r="E524" s="88" t="e">
        <f>'დაზუსტ. საკუთ.'!#REF!</f>
        <v>#REF!</v>
      </c>
      <c r="F524" s="88" t="e">
        <f>'დაზუსტ. ბიუჯ. ფონდ.'!#REF!</f>
        <v>#REF!</v>
      </c>
      <c r="G524" s="88">
        <f>'გრანტის საკასო'!D523</f>
        <v>0</v>
      </c>
      <c r="H524" s="88">
        <f>'მიზნ.გრანტის საკასო '!D523</f>
        <v>0</v>
      </c>
      <c r="I524" s="105" t="e">
        <f>'დაზუსტ. ბიუჯ.'!#REF!-'დაზუსტ. ბიუჯ.'!#REF!</f>
        <v>#REF!</v>
      </c>
      <c r="J524" s="88" t="e">
        <f>'დაზუსტ. საკუთ.'!#REF!-'დაზუსტ. საკუთ.'!#REF!</f>
        <v>#REF!</v>
      </c>
      <c r="K524" s="88" t="e">
        <f>'დაზუსტ. ბიუჯ. ფონდ.'!#REF!-'დაზუსტ. ბიუჯ. ფონდ.'!#REF!</f>
        <v>#REF!</v>
      </c>
      <c r="L524" s="88">
        <f>'გრანტის საკასო'!E523</f>
        <v>0</v>
      </c>
      <c r="M524" s="100">
        <f>'მიზნ.გრანტის საკასო '!E523-'მიზნ.გრანტის საკასო '!D523</f>
        <v>0</v>
      </c>
      <c r="N524" s="105" t="e">
        <f>'დაზუსტ. ბიუჯ.'!#REF!-'დაზუსტ. ბიუჯ.'!#REF!</f>
        <v>#REF!</v>
      </c>
      <c r="O524" s="88" t="e">
        <f>'დაზუსტ. საკუთ.'!#REF!-'დაზუსტ. საკუთ.'!#REF!</f>
        <v>#REF!</v>
      </c>
      <c r="P524" s="88" t="e">
        <f>'დაზუსტ. ბიუჯ. ფონდ.'!#REF!</f>
        <v>#REF!</v>
      </c>
      <c r="Q524" s="88">
        <f>'გრანტის საკასო'!J523</f>
        <v>0</v>
      </c>
      <c r="R524" s="100">
        <f>'მიზნ.გრანტის საკასო '!J523-'მიზნ.გრანტის საკასო '!I523</f>
        <v>0</v>
      </c>
      <c r="S524" s="105" t="e">
        <f t="shared" si="134"/>
        <v>#REF!</v>
      </c>
      <c r="T524" s="88" t="e">
        <f t="shared" si="121"/>
        <v>#REF!</v>
      </c>
      <c r="U524" s="88" t="e">
        <f t="shared" si="122"/>
        <v>#REF!</v>
      </c>
      <c r="V524" s="88">
        <f t="shared" si="123"/>
        <v>0</v>
      </c>
      <c r="W524" s="100">
        <f t="shared" si="124"/>
        <v>0</v>
      </c>
      <c r="X524" s="92"/>
      <c r="Y524" s="10"/>
      <c r="Z524" s="10">
        <v>0</v>
      </c>
      <c r="AA524" s="10">
        <v>0</v>
      </c>
      <c r="AB524" s="10">
        <v>0</v>
      </c>
    </row>
    <row r="525" spans="1:28" x14ac:dyDescent="0.25">
      <c r="A525" t="e">
        <f t="shared" si="133"/>
        <v>#REF!</v>
      </c>
      <c r="B525" s="8"/>
      <c r="C525" s="9" t="s">
        <v>14</v>
      </c>
      <c r="D525" s="105" t="e">
        <f>'დაზუსტ. ბიუჯ.'!#REF!</f>
        <v>#REF!</v>
      </c>
      <c r="E525" s="88" t="e">
        <f>'დაზუსტ. საკუთ.'!#REF!</f>
        <v>#REF!</v>
      </c>
      <c r="F525" s="88" t="e">
        <f>'დაზუსტ. ბიუჯ. ფონდ.'!#REF!</f>
        <v>#REF!</v>
      </c>
      <c r="G525" s="88">
        <f>'გრანტის საკასო'!D524</f>
        <v>0</v>
      </c>
      <c r="H525" s="88">
        <f>'მიზნ.გრანტის საკასო '!D524</f>
        <v>0</v>
      </c>
      <c r="I525" s="105" t="e">
        <f>'დაზუსტ. ბიუჯ.'!#REF!-'დაზუსტ. ბიუჯ.'!#REF!</f>
        <v>#REF!</v>
      </c>
      <c r="J525" s="88" t="e">
        <f>'დაზუსტ. საკუთ.'!#REF!-'დაზუსტ. საკუთ.'!#REF!</f>
        <v>#REF!</v>
      </c>
      <c r="K525" s="88" t="e">
        <f>'დაზუსტ. ბიუჯ. ფონდ.'!#REF!-'დაზუსტ. ბიუჯ. ფონდ.'!#REF!</f>
        <v>#REF!</v>
      </c>
      <c r="L525" s="88">
        <f>'გრანტის საკასო'!E524</f>
        <v>0</v>
      </c>
      <c r="M525" s="100">
        <f>'მიზნ.გრანტის საკასო '!E524-'მიზნ.გრანტის საკასო '!D524</f>
        <v>0</v>
      </c>
      <c r="N525" s="105" t="e">
        <f>'დაზუსტ. ბიუჯ.'!#REF!-'დაზუსტ. ბიუჯ.'!#REF!</f>
        <v>#REF!</v>
      </c>
      <c r="O525" s="88" t="e">
        <f>'დაზუსტ. საკუთ.'!#REF!-'დაზუსტ. საკუთ.'!#REF!</f>
        <v>#REF!</v>
      </c>
      <c r="P525" s="88" t="e">
        <f>'დაზუსტ. ბიუჯ. ფონდ.'!#REF!</f>
        <v>#REF!</v>
      </c>
      <c r="Q525" s="88">
        <f>'გრანტის საკასო'!J524</f>
        <v>0</v>
      </c>
      <c r="R525" s="100">
        <f>'მიზნ.გრანტის საკასო '!J524-'მიზნ.გრანტის საკასო '!I524</f>
        <v>0</v>
      </c>
      <c r="S525" s="105" t="e">
        <f t="shared" si="134"/>
        <v>#REF!</v>
      </c>
      <c r="T525" s="88" t="e">
        <f t="shared" si="121"/>
        <v>#REF!</v>
      </c>
      <c r="U525" s="88" t="e">
        <f t="shared" si="122"/>
        <v>#REF!</v>
      </c>
      <c r="V525" s="88">
        <f t="shared" si="123"/>
        <v>0</v>
      </c>
      <c r="W525" s="100">
        <f t="shared" si="124"/>
        <v>0</v>
      </c>
      <c r="X525" s="92"/>
      <c r="Y525" s="10"/>
      <c r="Z525" s="10">
        <v>0</v>
      </c>
      <c r="AA525" s="10">
        <v>0</v>
      </c>
      <c r="AB525" s="10">
        <v>0</v>
      </c>
    </row>
    <row r="526" spans="1:28" x14ac:dyDescent="0.25">
      <c r="A526" t="e">
        <f t="shared" si="133"/>
        <v>#REF!</v>
      </c>
      <c r="B526" s="8"/>
      <c r="C526" s="9" t="s">
        <v>15</v>
      </c>
      <c r="D526" s="105" t="e">
        <f>'დაზუსტ. ბიუჯ.'!#REF!</f>
        <v>#REF!</v>
      </c>
      <c r="E526" s="88" t="e">
        <f>'დაზუსტ. საკუთ.'!#REF!</f>
        <v>#REF!</v>
      </c>
      <c r="F526" s="88" t="e">
        <f>'დაზუსტ. ბიუჯ. ფონდ.'!#REF!</f>
        <v>#REF!</v>
      </c>
      <c r="G526" s="88">
        <f>'გრანტის საკასო'!D525</f>
        <v>0</v>
      </c>
      <c r="H526" s="88">
        <f>'მიზნ.გრანტის საკასო '!D525</f>
        <v>0</v>
      </c>
      <c r="I526" s="105" t="e">
        <f>'დაზუსტ. ბიუჯ.'!#REF!-'დაზუსტ. ბიუჯ.'!#REF!</f>
        <v>#REF!</v>
      </c>
      <c r="J526" s="88" t="e">
        <f>'დაზუსტ. საკუთ.'!#REF!-'დაზუსტ. საკუთ.'!#REF!</f>
        <v>#REF!</v>
      </c>
      <c r="K526" s="88" t="e">
        <f>'დაზუსტ. ბიუჯ. ფონდ.'!#REF!-'დაზუსტ. ბიუჯ. ფონდ.'!#REF!</f>
        <v>#REF!</v>
      </c>
      <c r="L526" s="88">
        <f>'გრანტის საკასო'!E525</f>
        <v>0</v>
      </c>
      <c r="M526" s="100">
        <f>'მიზნ.გრანტის საკასო '!E525-'მიზნ.გრანტის საკასო '!D525</f>
        <v>0</v>
      </c>
      <c r="N526" s="105" t="e">
        <f>'დაზუსტ. ბიუჯ.'!#REF!-'დაზუსტ. ბიუჯ.'!#REF!</f>
        <v>#REF!</v>
      </c>
      <c r="O526" s="88" t="e">
        <f>'დაზუსტ. საკუთ.'!#REF!-'დაზუსტ. საკუთ.'!#REF!</f>
        <v>#REF!</v>
      </c>
      <c r="P526" s="88" t="e">
        <f>'დაზუსტ. ბიუჯ. ფონდ.'!#REF!</f>
        <v>#REF!</v>
      </c>
      <c r="Q526" s="88">
        <f>'გრანტის საკასო'!J525</f>
        <v>0</v>
      </c>
      <c r="R526" s="100">
        <f>'მიზნ.გრანტის საკასო '!J525-'მიზნ.გრანტის საკასო '!I525</f>
        <v>0</v>
      </c>
      <c r="S526" s="105" t="e">
        <f t="shared" si="134"/>
        <v>#REF!</v>
      </c>
      <c r="T526" s="88" t="e">
        <f t="shared" si="121"/>
        <v>#REF!</v>
      </c>
      <c r="U526" s="88" t="e">
        <f t="shared" si="122"/>
        <v>#REF!</v>
      </c>
      <c r="V526" s="88">
        <f t="shared" si="123"/>
        <v>0</v>
      </c>
      <c r="W526" s="100">
        <f t="shared" si="124"/>
        <v>0</v>
      </c>
      <c r="X526" s="92"/>
      <c r="Y526" s="10"/>
      <c r="Z526" s="10">
        <v>0</v>
      </c>
      <c r="AA526" s="10">
        <v>0</v>
      </c>
      <c r="AB526" s="10">
        <v>0</v>
      </c>
    </row>
    <row r="527" spans="1:28" x14ac:dyDescent="0.25">
      <c r="A527" t="e">
        <f t="shared" si="133"/>
        <v>#REF!</v>
      </c>
      <c r="B527" s="8"/>
      <c r="C527" s="9" t="s">
        <v>16</v>
      </c>
      <c r="D527" s="105" t="e">
        <f>'დაზუსტ. ბიუჯ.'!#REF!</f>
        <v>#REF!</v>
      </c>
      <c r="E527" s="88" t="e">
        <f>'დაზუსტ. საკუთ.'!#REF!</f>
        <v>#REF!</v>
      </c>
      <c r="F527" s="88" t="e">
        <f>'დაზუსტ. ბიუჯ. ფონდ.'!#REF!</f>
        <v>#REF!</v>
      </c>
      <c r="G527" s="88">
        <f>'გრანტის საკასო'!D526</f>
        <v>0</v>
      </c>
      <c r="H527" s="88">
        <f>'მიზნ.გრანტის საკასო '!D526</f>
        <v>0</v>
      </c>
      <c r="I527" s="105" t="e">
        <f>'დაზუსტ. ბიუჯ.'!#REF!-'დაზუსტ. ბიუჯ.'!#REF!</f>
        <v>#REF!</v>
      </c>
      <c r="J527" s="88" t="e">
        <f>'დაზუსტ. საკუთ.'!#REF!-'დაზუსტ. საკუთ.'!#REF!</f>
        <v>#REF!</v>
      </c>
      <c r="K527" s="88" t="e">
        <f>'დაზუსტ. ბიუჯ. ფონდ.'!#REF!-'დაზუსტ. ბიუჯ. ფონდ.'!#REF!</f>
        <v>#REF!</v>
      </c>
      <c r="L527" s="88">
        <f>'გრანტის საკასო'!E526</f>
        <v>0</v>
      </c>
      <c r="M527" s="100">
        <f>'მიზნ.გრანტის საკასო '!E526-'მიზნ.გრანტის საკასო '!D526</f>
        <v>0</v>
      </c>
      <c r="N527" s="105" t="e">
        <f>'დაზუსტ. ბიუჯ.'!#REF!-'დაზუსტ. ბიუჯ.'!#REF!</f>
        <v>#REF!</v>
      </c>
      <c r="O527" s="88" t="e">
        <f>'დაზუსტ. საკუთ.'!#REF!-'დაზუსტ. საკუთ.'!#REF!</f>
        <v>#REF!</v>
      </c>
      <c r="P527" s="88" t="e">
        <f>'დაზუსტ. ბიუჯ. ფონდ.'!#REF!</f>
        <v>#REF!</v>
      </c>
      <c r="Q527" s="88">
        <f>'გრანტის საკასო'!J526</f>
        <v>0</v>
      </c>
      <c r="R527" s="100">
        <f>'მიზნ.გრანტის საკასო '!J526-'მიზნ.გრანტის საკასო '!I526</f>
        <v>0</v>
      </c>
      <c r="S527" s="105" t="e">
        <f t="shared" si="134"/>
        <v>#REF!</v>
      </c>
      <c r="T527" s="88" t="e">
        <f t="shared" si="121"/>
        <v>#REF!</v>
      </c>
      <c r="U527" s="88" t="e">
        <f t="shared" si="122"/>
        <v>#REF!</v>
      </c>
      <c r="V527" s="88">
        <f t="shared" si="123"/>
        <v>0</v>
      </c>
      <c r="W527" s="100">
        <f t="shared" si="124"/>
        <v>0</v>
      </c>
      <c r="X527" s="92"/>
      <c r="Y527" s="10"/>
      <c r="Z527" s="10">
        <v>0</v>
      </c>
      <c r="AA527" s="10">
        <v>0</v>
      </c>
      <c r="AB527" s="10">
        <v>0</v>
      </c>
    </row>
    <row r="528" spans="1:28" x14ac:dyDescent="0.25">
      <c r="A528" t="e">
        <f t="shared" si="133"/>
        <v>#REF!</v>
      </c>
      <c r="B528" s="8"/>
      <c r="C528" s="9" t="s">
        <v>17</v>
      </c>
      <c r="D528" s="105" t="e">
        <f>'დაზუსტ. ბიუჯ.'!#REF!</f>
        <v>#REF!</v>
      </c>
      <c r="E528" s="88" t="e">
        <f>'დაზუსტ. საკუთ.'!#REF!</f>
        <v>#REF!</v>
      </c>
      <c r="F528" s="88" t="e">
        <f>'დაზუსტ. ბიუჯ. ფონდ.'!#REF!</f>
        <v>#REF!</v>
      </c>
      <c r="G528" s="88">
        <f>'გრანტის საკასო'!D527</f>
        <v>0</v>
      </c>
      <c r="H528" s="88">
        <f>'მიზნ.გრანტის საკასო '!D527</f>
        <v>0</v>
      </c>
      <c r="I528" s="105" t="e">
        <f>'დაზუსტ. ბიუჯ.'!#REF!-'დაზუსტ. ბიუჯ.'!#REF!</f>
        <v>#REF!</v>
      </c>
      <c r="J528" s="88" t="e">
        <f>'დაზუსტ. საკუთ.'!#REF!-'დაზუსტ. საკუთ.'!#REF!</f>
        <v>#REF!</v>
      </c>
      <c r="K528" s="88" t="e">
        <f>'დაზუსტ. ბიუჯ. ფონდ.'!#REF!-'დაზუსტ. ბიუჯ. ფონდ.'!#REF!</f>
        <v>#REF!</v>
      </c>
      <c r="L528" s="88">
        <f>'გრანტის საკასო'!E527</f>
        <v>0</v>
      </c>
      <c r="M528" s="100">
        <f>'მიზნ.გრანტის საკასო '!E527-'მიზნ.გრანტის საკასო '!D527</f>
        <v>0</v>
      </c>
      <c r="N528" s="105" t="e">
        <f>'დაზუსტ. ბიუჯ.'!#REF!-'დაზუსტ. ბიუჯ.'!#REF!</f>
        <v>#REF!</v>
      </c>
      <c r="O528" s="88" t="e">
        <f>'დაზუსტ. საკუთ.'!#REF!-'დაზუსტ. საკუთ.'!#REF!</f>
        <v>#REF!</v>
      </c>
      <c r="P528" s="88" t="e">
        <f>'დაზუსტ. ბიუჯ. ფონდ.'!#REF!</f>
        <v>#REF!</v>
      </c>
      <c r="Q528" s="88">
        <f>'გრანტის საკასო'!J527</f>
        <v>0</v>
      </c>
      <c r="R528" s="100">
        <f>'მიზნ.გრანტის საკასო '!J527-'მიზნ.გრანტის საკასო '!I527</f>
        <v>0</v>
      </c>
      <c r="S528" s="105" t="e">
        <f t="shared" si="134"/>
        <v>#REF!</v>
      </c>
      <c r="T528" s="88" t="e">
        <f t="shared" si="121"/>
        <v>#REF!</v>
      </c>
      <c r="U528" s="88" t="e">
        <f t="shared" si="122"/>
        <v>#REF!</v>
      </c>
      <c r="V528" s="88">
        <f t="shared" si="123"/>
        <v>0</v>
      </c>
      <c r="W528" s="100">
        <f t="shared" si="124"/>
        <v>0</v>
      </c>
      <c r="X528" s="92"/>
      <c r="Y528" s="10"/>
      <c r="Z528" s="10">
        <v>0</v>
      </c>
      <c r="AA528" s="10">
        <v>0</v>
      </c>
      <c r="AB528" s="10">
        <v>0</v>
      </c>
    </row>
    <row r="529" spans="1:28" x14ac:dyDescent="0.25">
      <c r="A529" t="e">
        <f t="shared" si="133"/>
        <v>#REF!</v>
      </c>
      <c r="B529" s="5"/>
      <c r="C529" s="6" t="s">
        <v>18</v>
      </c>
      <c r="D529" s="104" t="e">
        <f>'დაზუსტ. ბიუჯ.'!#REF!</f>
        <v>#REF!</v>
      </c>
      <c r="E529" s="87" t="e">
        <f>'დაზუსტ. საკუთ.'!#REF!</f>
        <v>#REF!</v>
      </c>
      <c r="F529" s="87" t="e">
        <f>'დაზუსტ. ბიუჯ. ფონდ.'!#REF!</f>
        <v>#REF!</v>
      </c>
      <c r="G529" s="87">
        <f>'გრანტის საკასო'!D528</f>
        <v>0</v>
      </c>
      <c r="H529" s="87">
        <f>'მიზნ.გრანტის საკასო '!D528</f>
        <v>0</v>
      </c>
      <c r="I529" s="104" t="e">
        <f>'დაზუსტ. ბიუჯ.'!#REF!-'დაზუსტ. ბიუჯ.'!#REF!</f>
        <v>#REF!</v>
      </c>
      <c r="J529" s="87" t="e">
        <f>'დაზუსტ. საკუთ.'!#REF!-'დაზუსტ. საკუთ.'!#REF!</f>
        <v>#REF!</v>
      </c>
      <c r="K529" s="87" t="e">
        <f>'დაზუსტ. ბიუჯ. ფონდ.'!#REF!-'დაზუსტ. ბიუჯ. ფონდ.'!#REF!</f>
        <v>#REF!</v>
      </c>
      <c r="L529" s="87">
        <f>'გრანტის საკასო'!E528</f>
        <v>0</v>
      </c>
      <c r="M529" s="99">
        <f>'მიზნ.გრანტის საკასო '!E528-'მიზნ.გრანტის საკასო '!D528</f>
        <v>0</v>
      </c>
      <c r="N529" s="104" t="e">
        <f>'დაზუსტ. ბიუჯ.'!#REF!-'დაზუსტ. ბიუჯ.'!#REF!</f>
        <v>#REF!</v>
      </c>
      <c r="O529" s="87" t="e">
        <f>'დაზუსტ. საკუთ.'!#REF!-'დაზუსტ. საკუთ.'!#REF!</f>
        <v>#REF!</v>
      </c>
      <c r="P529" s="87" t="e">
        <f>'დაზუსტ. ბიუჯ. ფონდ.'!#REF!</f>
        <v>#REF!</v>
      </c>
      <c r="Q529" s="87">
        <f>'გრანტის საკასო'!J528</f>
        <v>0</v>
      </c>
      <c r="R529" s="99">
        <f>'მიზნ.გრანტის საკასო '!J528-'მიზნ.გრანტის საკასო '!I528</f>
        <v>0</v>
      </c>
      <c r="S529" s="104" t="e">
        <f t="shared" si="134"/>
        <v>#REF!</v>
      </c>
      <c r="T529" s="87" t="e">
        <f t="shared" si="121"/>
        <v>#REF!</v>
      </c>
      <c r="U529" s="87" t="e">
        <f t="shared" si="122"/>
        <v>#REF!</v>
      </c>
      <c r="V529" s="87">
        <f t="shared" si="123"/>
        <v>0</v>
      </c>
      <c r="W529" s="99">
        <f t="shared" si="124"/>
        <v>0</v>
      </c>
      <c r="X529" s="91"/>
      <c r="Y529" s="7"/>
      <c r="Z529" s="7">
        <v>0</v>
      </c>
      <c r="AA529" s="7">
        <v>0</v>
      </c>
      <c r="AB529" s="7">
        <v>0</v>
      </c>
    </row>
    <row r="530" spans="1:28" x14ac:dyDescent="0.25">
      <c r="A530" t="e">
        <f t="shared" si="133"/>
        <v>#REF!</v>
      </c>
      <c r="B530" s="5"/>
      <c r="C530" s="6" t="s">
        <v>19</v>
      </c>
      <c r="D530" s="104" t="e">
        <f>'დაზუსტ. ბიუჯ.'!#REF!</f>
        <v>#REF!</v>
      </c>
      <c r="E530" s="87" t="e">
        <f>'დაზუსტ. საკუთ.'!#REF!</f>
        <v>#REF!</v>
      </c>
      <c r="F530" s="87" t="e">
        <f>'დაზუსტ. ბიუჯ. ფონდ.'!#REF!</f>
        <v>#REF!</v>
      </c>
      <c r="G530" s="87">
        <f>'გრანტის საკასო'!D529</f>
        <v>0</v>
      </c>
      <c r="H530" s="87">
        <f>'მიზნ.გრანტის საკასო '!D529</f>
        <v>0</v>
      </c>
      <c r="I530" s="104" t="e">
        <f>'დაზუსტ. ბიუჯ.'!#REF!-'დაზუსტ. ბიუჯ.'!#REF!</f>
        <v>#REF!</v>
      </c>
      <c r="J530" s="87" t="e">
        <f>'დაზუსტ. საკუთ.'!#REF!-'დაზუსტ. საკუთ.'!#REF!</f>
        <v>#REF!</v>
      </c>
      <c r="K530" s="87" t="e">
        <f>'დაზუსტ. ბიუჯ. ფონდ.'!#REF!-'დაზუსტ. ბიუჯ. ფონდ.'!#REF!</f>
        <v>#REF!</v>
      </c>
      <c r="L530" s="87">
        <f>'გრანტის საკასო'!E529</f>
        <v>0</v>
      </c>
      <c r="M530" s="99">
        <f>'მიზნ.გრანტის საკასო '!E529-'მიზნ.გრანტის საკასო '!D529</f>
        <v>0</v>
      </c>
      <c r="N530" s="104" t="e">
        <f>'დაზუსტ. ბიუჯ.'!#REF!-'დაზუსტ. ბიუჯ.'!#REF!</f>
        <v>#REF!</v>
      </c>
      <c r="O530" s="87" t="e">
        <f>'დაზუსტ. საკუთ.'!#REF!-'დაზუსტ. საკუთ.'!#REF!</f>
        <v>#REF!</v>
      </c>
      <c r="P530" s="87" t="e">
        <f>'დაზუსტ. ბიუჯ. ფონდ.'!#REF!</f>
        <v>#REF!</v>
      </c>
      <c r="Q530" s="87">
        <f>'გრანტის საკასო'!J529</f>
        <v>0</v>
      </c>
      <c r="R530" s="99">
        <f>'მიზნ.გრანტის საკასო '!J529-'მიზნ.გრანტის საკასო '!I529</f>
        <v>0</v>
      </c>
      <c r="S530" s="104" t="e">
        <f t="shared" si="134"/>
        <v>#REF!</v>
      </c>
      <c r="T530" s="87" t="e">
        <f t="shared" si="121"/>
        <v>#REF!</v>
      </c>
      <c r="U530" s="87" t="e">
        <f t="shared" si="122"/>
        <v>#REF!</v>
      </c>
      <c r="V530" s="87">
        <f t="shared" si="123"/>
        <v>0</v>
      </c>
      <c r="W530" s="99">
        <f t="shared" si="124"/>
        <v>0</v>
      </c>
      <c r="X530" s="91"/>
      <c r="Y530" s="7"/>
      <c r="Z530" s="7">
        <v>0</v>
      </c>
      <c r="AA530" s="7">
        <v>0</v>
      </c>
      <c r="AB530" s="7">
        <v>0</v>
      </c>
    </row>
    <row r="531" spans="1:28" ht="15.75" thickBot="1" x14ac:dyDescent="0.3">
      <c r="A531" t="e">
        <f t="shared" si="133"/>
        <v>#REF!</v>
      </c>
      <c r="B531" s="11"/>
      <c r="C531" s="12" t="s">
        <v>20</v>
      </c>
      <c r="D531" s="106" t="e">
        <f>'დაზუსტ. ბიუჯ.'!#REF!</f>
        <v>#REF!</v>
      </c>
      <c r="E531" s="89" t="e">
        <f>'დაზუსტ. საკუთ.'!#REF!</f>
        <v>#REF!</v>
      </c>
      <c r="F531" s="89" t="e">
        <f>'დაზუსტ. ბიუჯ. ფონდ.'!#REF!</f>
        <v>#REF!</v>
      </c>
      <c r="G531" s="89">
        <f>'გრანტის საკასო'!D530</f>
        <v>0</v>
      </c>
      <c r="H531" s="89">
        <f>'მიზნ.გრანტის საკასო '!D530</f>
        <v>0</v>
      </c>
      <c r="I531" s="106" t="e">
        <f>'დაზუსტ. ბიუჯ.'!#REF!-'დაზუსტ. ბიუჯ.'!#REF!</f>
        <v>#REF!</v>
      </c>
      <c r="J531" s="89" t="e">
        <f>'დაზუსტ. საკუთ.'!#REF!-'დაზუსტ. საკუთ.'!#REF!</f>
        <v>#REF!</v>
      </c>
      <c r="K531" s="89" t="e">
        <f>'დაზუსტ. ბიუჯ. ფონდ.'!#REF!-'დაზუსტ. ბიუჯ. ფონდ.'!#REF!</f>
        <v>#REF!</v>
      </c>
      <c r="L531" s="89">
        <f>'გრანტის საკასო'!E530</f>
        <v>0</v>
      </c>
      <c r="M531" s="101">
        <f>'მიზნ.გრანტის საკასო '!E530-'მიზნ.გრანტის საკასო '!D530</f>
        <v>0</v>
      </c>
      <c r="N531" s="106" t="e">
        <f>'დაზუსტ. ბიუჯ.'!#REF!-'დაზუსტ. ბიუჯ.'!#REF!</f>
        <v>#REF!</v>
      </c>
      <c r="O531" s="89" t="e">
        <f>'დაზუსტ. საკუთ.'!#REF!-'დაზუსტ. საკუთ.'!#REF!</f>
        <v>#REF!</v>
      </c>
      <c r="P531" s="89" t="e">
        <f>'დაზუსტ. ბიუჯ. ფონდ.'!#REF!</f>
        <v>#REF!</v>
      </c>
      <c r="Q531" s="89">
        <f>'გრანტის საკასო'!J530</f>
        <v>0</v>
      </c>
      <c r="R531" s="101">
        <f>'მიზნ.გრანტის საკასო '!J530-'მიზნ.გრანტის საკასო '!I530</f>
        <v>0</v>
      </c>
      <c r="S531" s="106" t="e">
        <f t="shared" si="134"/>
        <v>#REF!</v>
      </c>
      <c r="T531" s="89" t="e">
        <f t="shared" si="121"/>
        <v>#REF!</v>
      </c>
      <c r="U531" s="89" t="e">
        <f t="shared" si="122"/>
        <v>#REF!</v>
      </c>
      <c r="V531" s="89">
        <f t="shared" si="123"/>
        <v>0</v>
      </c>
      <c r="W531" s="101">
        <f t="shared" si="124"/>
        <v>0</v>
      </c>
      <c r="X531" s="93"/>
      <c r="Y531" s="13"/>
      <c r="Z531" s="13">
        <v>0</v>
      </c>
      <c r="AA531" s="13">
        <v>0</v>
      </c>
      <c r="AB531" s="13">
        <v>0</v>
      </c>
    </row>
    <row r="532" spans="1:28" ht="46.5" thickTop="1" thickBot="1" x14ac:dyDescent="0.3">
      <c r="A532" t="e">
        <f t="shared" si="133"/>
        <v>#REF!</v>
      </c>
      <c r="B532" s="16" t="s">
        <v>260</v>
      </c>
      <c r="C532" s="4" t="s">
        <v>249</v>
      </c>
      <c r="D532" s="103" t="e">
        <f>'დაზუსტ. ბიუჯ.'!#REF!</f>
        <v>#REF!</v>
      </c>
      <c r="E532" s="86" t="e">
        <f>'დაზუსტ. საკუთ.'!#REF!</f>
        <v>#REF!</v>
      </c>
      <c r="F532" s="86" t="e">
        <f>'დაზუსტ. ბიუჯ. ფონდ.'!#REF!</f>
        <v>#REF!</v>
      </c>
      <c r="G532" s="86">
        <f>'გრანტის საკასო'!D531</f>
        <v>0</v>
      </c>
      <c r="H532" s="86">
        <f>'მიზნ.გრანტის საკასო '!D531</f>
        <v>0</v>
      </c>
      <c r="I532" s="103" t="e">
        <f>'დაზუსტ. ბიუჯ.'!#REF!-'დაზუსტ. ბიუჯ.'!#REF!</f>
        <v>#REF!</v>
      </c>
      <c r="J532" s="86" t="e">
        <f>'დაზუსტ. საკუთ.'!#REF!-'დაზუსტ. საკუთ.'!#REF!</f>
        <v>#REF!</v>
      </c>
      <c r="K532" s="86" t="e">
        <f>'დაზუსტ. ბიუჯ. ფონდ.'!#REF!-'დაზუსტ. ბიუჯ. ფონდ.'!#REF!</f>
        <v>#REF!</v>
      </c>
      <c r="L532" s="86">
        <f>'გრანტის საკასო'!E531</f>
        <v>0</v>
      </c>
      <c r="M532" s="102">
        <f>'მიზნ.გრანტის საკასო '!E531-'მიზნ.გრანტის საკასო '!D531</f>
        <v>0</v>
      </c>
      <c r="N532" s="103" t="e">
        <f>'დაზუსტ. ბიუჯ.'!#REF!-'დაზუსტ. ბიუჯ.'!#REF!</f>
        <v>#REF!</v>
      </c>
      <c r="O532" s="86" t="e">
        <f>'დაზუსტ. საკუთ.'!#REF!-'დაზუსტ. საკუთ.'!#REF!</f>
        <v>#REF!</v>
      </c>
      <c r="P532" s="86" t="e">
        <f>'დაზუსტ. ბიუჯ. ფონდ.'!#REF!</f>
        <v>#REF!</v>
      </c>
      <c r="Q532" s="86">
        <f>'გრანტის საკასო'!J531</f>
        <v>0</v>
      </c>
      <c r="R532" s="102">
        <f>'მიზნ.გრანტის საკასო '!J531-'მიზნ.გრანტის საკასო '!I531</f>
        <v>0</v>
      </c>
      <c r="S532" s="103" t="e">
        <f t="shared" si="134"/>
        <v>#REF!</v>
      </c>
      <c r="T532" s="86" t="e">
        <f t="shared" ref="T532:T595" si="137">O532+J532+E532</f>
        <v>#REF!</v>
      </c>
      <c r="U532" s="86" t="e">
        <f t="shared" ref="U532:U595" si="138">P532+K532+F532</f>
        <v>#REF!</v>
      </c>
      <c r="V532" s="86">
        <f t="shared" ref="V532:V595" si="139">Q532+L532+G532</f>
        <v>0</v>
      </c>
      <c r="W532" s="102">
        <f t="shared" ref="W532:W595" si="140">R532+M532+H532</f>
        <v>0</v>
      </c>
      <c r="X532" s="94"/>
      <c r="Y532" s="4"/>
      <c r="Z532" s="4">
        <f t="shared" ref="Z532:AB532" si="141">SUM(Z533,Z541,Z542,Z543)</f>
        <v>0</v>
      </c>
      <c r="AA532" s="4">
        <f t="shared" si="141"/>
        <v>0</v>
      </c>
      <c r="AB532" s="4">
        <f t="shared" si="141"/>
        <v>0</v>
      </c>
    </row>
    <row r="533" spans="1:28" ht="15.75" thickTop="1" x14ac:dyDescent="0.25">
      <c r="A533" t="e">
        <f t="shared" si="133"/>
        <v>#REF!</v>
      </c>
      <c r="B533" s="5"/>
      <c r="C533" s="6" t="s">
        <v>10</v>
      </c>
      <c r="D533" s="104" t="e">
        <f>'დაზუსტ. ბიუჯ.'!#REF!</f>
        <v>#REF!</v>
      </c>
      <c r="E533" s="87" t="e">
        <f>'დაზუსტ. საკუთ.'!#REF!</f>
        <v>#REF!</v>
      </c>
      <c r="F533" s="87" t="e">
        <f>'დაზუსტ. ბიუჯ. ფონდ.'!#REF!</f>
        <v>#REF!</v>
      </c>
      <c r="G533" s="87">
        <f>'გრანტის საკასო'!D532</f>
        <v>0</v>
      </c>
      <c r="H533" s="87">
        <f>'მიზნ.გრანტის საკასო '!D532</f>
        <v>0</v>
      </c>
      <c r="I533" s="104" t="e">
        <f>'დაზუსტ. ბიუჯ.'!#REF!-'დაზუსტ. ბიუჯ.'!#REF!</f>
        <v>#REF!</v>
      </c>
      <c r="J533" s="87" t="e">
        <f>'დაზუსტ. საკუთ.'!#REF!-'დაზუსტ. საკუთ.'!#REF!</f>
        <v>#REF!</v>
      </c>
      <c r="K533" s="87" t="e">
        <f>'დაზუსტ. ბიუჯ. ფონდ.'!#REF!-'დაზუსტ. ბიუჯ. ფონდ.'!#REF!</f>
        <v>#REF!</v>
      </c>
      <c r="L533" s="87">
        <f>'გრანტის საკასო'!E532</f>
        <v>0</v>
      </c>
      <c r="M533" s="99">
        <f>'მიზნ.გრანტის საკასო '!E532-'მიზნ.გრანტის საკასო '!D532</f>
        <v>0</v>
      </c>
      <c r="N533" s="104" t="e">
        <f>'დაზუსტ. ბიუჯ.'!#REF!-'დაზუსტ. ბიუჯ.'!#REF!</f>
        <v>#REF!</v>
      </c>
      <c r="O533" s="87" t="e">
        <f>'დაზუსტ. საკუთ.'!#REF!-'დაზუსტ. საკუთ.'!#REF!</f>
        <v>#REF!</v>
      </c>
      <c r="P533" s="87" t="e">
        <f>'დაზუსტ. ბიუჯ. ფონდ.'!#REF!</f>
        <v>#REF!</v>
      </c>
      <c r="Q533" s="87">
        <f>'გრანტის საკასო'!J532</f>
        <v>0</v>
      </c>
      <c r="R533" s="99">
        <f>'მიზნ.გრანტის საკასო '!J532-'მიზნ.გრანტის საკასო '!I532</f>
        <v>0</v>
      </c>
      <c r="S533" s="104" t="e">
        <f t="shared" si="134"/>
        <v>#REF!</v>
      </c>
      <c r="T533" s="87" t="e">
        <f t="shared" si="137"/>
        <v>#REF!</v>
      </c>
      <c r="U533" s="87" t="e">
        <f t="shared" si="138"/>
        <v>#REF!</v>
      </c>
      <c r="V533" s="87">
        <f t="shared" si="139"/>
        <v>0</v>
      </c>
      <c r="W533" s="99">
        <f t="shared" si="140"/>
        <v>0</v>
      </c>
      <c r="X533" s="91"/>
      <c r="Y533" s="7"/>
      <c r="Z533" s="7">
        <f t="shared" ref="Z533:AB533" si="142">SUM(Z534:Z540)</f>
        <v>0</v>
      </c>
      <c r="AA533" s="7">
        <f t="shared" si="142"/>
        <v>0</v>
      </c>
      <c r="AB533" s="7">
        <f t="shared" si="142"/>
        <v>0</v>
      </c>
    </row>
    <row r="534" spans="1:28" x14ac:dyDescent="0.25">
      <c r="A534" t="e">
        <f t="shared" si="133"/>
        <v>#REF!</v>
      </c>
      <c r="B534" s="8"/>
      <c r="C534" s="9" t="s">
        <v>11</v>
      </c>
      <c r="D534" s="105" t="e">
        <f>'დაზუსტ. ბიუჯ.'!#REF!</f>
        <v>#REF!</v>
      </c>
      <c r="E534" s="88" t="e">
        <f>'დაზუსტ. საკუთ.'!#REF!</f>
        <v>#REF!</v>
      </c>
      <c r="F534" s="88" t="e">
        <f>'დაზუსტ. ბიუჯ. ფონდ.'!#REF!</f>
        <v>#REF!</v>
      </c>
      <c r="G534" s="88">
        <f>'გრანტის საკასო'!D533</f>
        <v>0</v>
      </c>
      <c r="H534" s="88">
        <f>'მიზნ.გრანტის საკასო '!D533</f>
        <v>0</v>
      </c>
      <c r="I534" s="105" t="e">
        <f>'დაზუსტ. ბიუჯ.'!#REF!-'დაზუსტ. ბიუჯ.'!#REF!</f>
        <v>#REF!</v>
      </c>
      <c r="J534" s="88" t="e">
        <f>'დაზუსტ. საკუთ.'!#REF!-'დაზუსტ. საკუთ.'!#REF!</f>
        <v>#REF!</v>
      </c>
      <c r="K534" s="88" t="e">
        <f>'დაზუსტ. ბიუჯ. ფონდ.'!#REF!-'დაზუსტ. ბიუჯ. ფონდ.'!#REF!</f>
        <v>#REF!</v>
      </c>
      <c r="L534" s="88">
        <f>'გრანტის საკასო'!E533</f>
        <v>0</v>
      </c>
      <c r="M534" s="100">
        <f>'მიზნ.გრანტის საკასო '!E533-'მიზნ.გრანტის საკასო '!D533</f>
        <v>0</v>
      </c>
      <c r="N534" s="105" t="e">
        <f>'დაზუსტ. ბიუჯ.'!#REF!-'დაზუსტ. ბიუჯ.'!#REF!</f>
        <v>#REF!</v>
      </c>
      <c r="O534" s="88" t="e">
        <f>'დაზუსტ. საკუთ.'!#REF!-'დაზუსტ. საკუთ.'!#REF!</f>
        <v>#REF!</v>
      </c>
      <c r="P534" s="88" t="e">
        <f>'დაზუსტ. ბიუჯ. ფონდ.'!#REF!</f>
        <v>#REF!</v>
      </c>
      <c r="Q534" s="88">
        <f>'გრანტის საკასო'!J533</f>
        <v>0</v>
      </c>
      <c r="R534" s="100">
        <f>'მიზნ.გრანტის საკასო '!J533-'მიზნ.გრანტის საკასო '!I533</f>
        <v>0</v>
      </c>
      <c r="S534" s="105" t="e">
        <f t="shared" si="134"/>
        <v>#REF!</v>
      </c>
      <c r="T534" s="88" t="e">
        <f t="shared" si="137"/>
        <v>#REF!</v>
      </c>
      <c r="U534" s="88" t="e">
        <f t="shared" si="138"/>
        <v>#REF!</v>
      </c>
      <c r="V534" s="88">
        <f t="shared" si="139"/>
        <v>0</v>
      </c>
      <c r="W534" s="100">
        <f t="shared" si="140"/>
        <v>0</v>
      </c>
      <c r="X534" s="92"/>
      <c r="Y534" s="10"/>
      <c r="Z534" s="10">
        <v>0</v>
      </c>
      <c r="AA534" s="10">
        <v>0</v>
      </c>
      <c r="AB534" s="10">
        <v>0</v>
      </c>
    </row>
    <row r="535" spans="1:28" x14ac:dyDescent="0.25">
      <c r="A535" t="e">
        <f t="shared" si="133"/>
        <v>#REF!</v>
      </c>
      <c r="B535" s="8"/>
      <c r="C535" s="9" t="s">
        <v>12</v>
      </c>
      <c r="D535" s="105" t="e">
        <f>'დაზუსტ. ბიუჯ.'!#REF!</f>
        <v>#REF!</v>
      </c>
      <c r="E535" s="88" t="e">
        <f>'დაზუსტ. საკუთ.'!#REF!</f>
        <v>#REF!</v>
      </c>
      <c r="F535" s="88" t="e">
        <f>'დაზუსტ. ბიუჯ. ფონდ.'!#REF!</f>
        <v>#REF!</v>
      </c>
      <c r="G535" s="88">
        <f>'გრანტის საკასო'!D534</f>
        <v>0</v>
      </c>
      <c r="H535" s="88">
        <f>'მიზნ.გრანტის საკასო '!D534</f>
        <v>0</v>
      </c>
      <c r="I535" s="105" t="e">
        <f>'დაზუსტ. ბიუჯ.'!#REF!-'დაზუსტ. ბიუჯ.'!#REF!</f>
        <v>#REF!</v>
      </c>
      <c r="J535" s="88" t="e">
        <f>'დაზუსტ. საკუთ.'!#REF!-'დაზუსტ. საკუთ.'!#REF!</f>
        <v>#REF!</v>
      </c>
      <c r="K535" s="88" t="e">
        <f>'დაზუსტ. ბიუჯ. ფონდ.'!#REF!-'დაზუსტ. ბიუჯ. ფონდ.'!#REF!</f>
        <v>#REF!</v>
      </c>
      <c r="L535" s="88">
        <f>'გრანტის საკასო'!E534</f>
        <v>0</v>
      </c>
      <c r="M535" s="100">
        <f>'მიზნ.გრანტის საკასო '!E534-'მიზნ.გრანტის საკასო '!D534</f>
        <v>0</v>
      </c>
      <c r="N535" s="105" t="e">
        <f>'დაზუსტ. ბიუჯ.'!#REF!-'დაზუსტ. ბიუჯ.'!#REF!</f>
        <v>#REF!</v>
      </c>
      <c r="O535" s="88" t="e">
        <f>'დაზუსტ. საკუთ.'!#REF!-'დაზუსტ. საკუთ.'!#REF!</f>
        <v>#REF!</v>
      </c>
      <c r="P535" s="88" t="e">
        <f>'დაზუსტ. ბიუჯ. ფონდ.'!#REF!</f>
        <v>#REF!</v>
      </c>
      <c r="Q535" s="88">
        <f>'გრანტის საკასო'!J534</f>
        <v>0</v>
      </c>
      <c r="R535" s="100">
        <f>'მიზნ.გრანტის საკასო '!J534-'მიზნ.გრანტის საკასო '!I534</f>
        <v>0</v>
      </c>
      <c r="S535" s="105" t="e">
        <f t="shared" si="134"/>
        <v>#REF!</v>
      </c>
      <c r="T535" s="88" t="e">
        <f t="shared" si="137"/>
        <v>#REF!</v>
      </c>
      <c r="U535" s="88" t="e">
        <f t="shared" si="138"/>
        <v>#REF!</v>
      </c>
      <c r="V535" s="88">
        <f t="shared" si="139"/>
        <v>0</v>
      </c>
      <c r="W535" s="100">
        <f t="shared" si="140"/>
        <v>0</v>
      </c>
      <c r="X535" s="92"/>
      <c r="Y535" s="10"/>
      <c r="Z535" s="10">
        <v>0</v>
      </c>
      <c r="AA535" s="10">
        <v>0</v>
      </c>
      <c r="AB535" s="10">
        <v>0</v>
      </c>
    </row>
    <row r="536" spans="1:28" x14ac:dyDescent="0.25">
      <c r="A536" t="e">
        <f t="shared" si="133"/>
        <v>#REF!</v>
      </c>
      <c r="B536" s="8"/>
      <c r="C536" s="9" t="s">
        <v>13</v>
      </c>
      <c r="D536" s="105" t="e">
        <f>'დაზუსტ. ბიუჯ.'!#REF!</f>
        <v>#REF!</v>
      </c>
      <c r="E536" s="88" t="e">
        <f>'დაზუსტ. საკუთ.'!#REF!</f>
        <v>#REF!</v>
      </c>
      <c r="F536" s="88" t="e">
        <f>'დაზუსტ. ბიუჯ. ფონდ.'!#REF!</f>
        <v>#REF!</v>
      </c>
      <c r="G536" s="88">
        <f>'გრანტის საკასო'!D535</f>
        <v>0</v>
      </c>
      <c r="H536" s="88">
        <f>'მიზნ.გრანტის საკასო '!D535</f>
        <v>0</v>
      </c>
      <c r="I536" s="105" t="e">
        <f>'დაზუსტ. ბიუჯ.'!#REF!-'დაზუსტ. ბიუჯ.'!#REF!</f>
        <v>#REF!</v>
      </c>
      <c r="J536" s="88" t="e">
        <f>'დაზუსტ. საკუთ.'!#REF!-'დაზუსტ. საკუთ.'!#REF!</f>
        <v>#REF!</v>
      </c>
      <c r="K536" s="88" t="e">
        <f>'დაზუსტ. ბიუჯ. ფონდ.'!#REF!-'დაზუსტ. ბიუჯ. ფონდ.'!#REF!</f>
        <v>#REF!</v>
      </c>
      <c r="L536" s="88">
        <f>'გრანტის საკასო'!E535</f>
        <v>0</v>
      </c>
      <c r="M536" s="100">
        <f>'მიზნ.გრანტის საკასო '!E535-'მიზნ.გრანტის საკასო '!D535</f>
        <v>0</v>
      </c>
      <c r="N536" s="105" t="e">
        <f>'დაზუსტ. ბიუჯ.'!#REF!-'დაზუსტ. ბიუჯ.'!#REF!</f>
        <v>#REF!</v>
      </c>
      <c r="O536" s="88" t="e">
        <f>'დაზუსტ. საკუთ.'!#REF!-'დაზუსტ. საკუთ.'!#REF!</f>
        <v>#REF!</v>
      </c>
      <c r="P536" s="88" t="e">
        <f>'დაზუსტ. ბიუჯ. ფონდ.'!#REF!</f>
        <v>#REF!</v>
      </c>
      <c r="Q536" s="88">
        <f>'გრანტის საკასო'!J535</f>
        <v>0</v>
      </c>
      <c r="R536" s="100">
        <f>'მიზნ.გრანტის საკასო '!J535-'მიზნ.გრანტის საკასო '!I535</f>
        <v>0</v>
      </c>
      <c r="S536" s="105" t="e">
        <f t="shared" si="134"/>
        <v>#REF!</v>
      </c>
      <c r="T536" s="88" t="e">
        <f t="shared" si="137"/>
        <v>#REF!</v>
      </c>
      <c r="U536" s="88" t="e">
        <f t="shared" si="138"/>
        <v>#REF!</v>
      </c>
      <c r="V536" s="88">
        <f t="shared" si="139"/>
        <v>0</v>
      </c>
      <c r="W536" s="100">
        <f t="shared" si="140"/>
        <v>0</v>
      </c>
      <c r="X536" s="92"/>
      <c r="Y536" s="10"/>
      <c r="Z536" s="10">
        <v>0</v>
      </c>
      <c r="AA536" s="10">
        <v>0</v>
      </c>
      <c r="AB536" s="10">
        <v>0</v>
      </c>
    </row>
    <row r="537" spans="1:28" x14ac:dyDescent="0.25">
      <c r="A537" t="e">
        <f t="shared" si="133"/>
        <v>#REF!</v>
      </c>
      <c r="B537" s="8"/>
      <c r="C537" s="9" t="s">
        <v>14</v>
      </c>
      <c r="D537" s="105" t="e">
        <f>'დაზუსტ. ბიუჯ.'!#REF!</f>
        <v>#REF!</v>
      </c>
      <c r="E537" s="88" t="e">
        <f>'დაზუსტ. საკუთ.'!#REF!</f>
        <v>#REF!</v>
      </c>
      <c r="F537" s="88" t="e">
        <f>'დაზუსტ. ბიუჯ. ფონდ.'!#REF!</f>
        <v>#REF!</v>
      </c>
      <c r="G537" s="88">
        <f>'გრანტის საკასო'!D536</f>
        <v>0</v>
      </c>
      <c r="H537" s="88">
        <f>'მიზნ.გრანტის საკასო '!D536</f>
        <v>0</v>
      </c>
      <c r="I537" s="105" t="e">
        <f>'დაზუსტ. ბიუჯ.'!#REF!-'დაზუსტ. ბიუჯ.'!#REF!</f>
        <v>#REF!</v>
      </c>
      <c r="J537" s="88" t="e">
        <f>'დაზუსტ. საკუთ.'!#REF!-'დაზუსტ. საკუთ.'!#REF!</f>
        <v>#REF!</v>
      </c>
      <c r="K537" s="88" t="e">
        <f>'დაზუსტ. ბიუჯ. ფონდ.'!#REF!-'დაზუსტ. ბიუჯ. ფონდ.'!#REF!</f>
        <v>#REF!</v>
      </c>
      <c r="L537" s="88">
        <f>'გრანტის საკასო'!E536</f>
        <v>0</v>
      </c>
      <c r="M537" s="100">
        <f>'მიზნ.გრანტის საკასო '!E536-'მიზნ.გრანტის საკასო '!D536</f>
        <v>0</v>
      </c>
      <c r="N537" s="105" t="e">
        <f>'დაზუსტ. ბიუჯ.'!#REF!-'დაზუსტ. ბიუჯ.'!#REF!</f>
        <v>#REF!</v>
      </c>
      <c r="O537" s="88" t="e">
        <f>'დაზუსტ. საკუთ.'!#REF!-'დაზუსტ. საკუთ.'!#REF!</f>
        <v>#REF!</v>
      </c>
      <c r="P537" s="88" t="e">
        <f>'დაზუსტ. ბიუჯ. ფონდ.'!#REF!</f>
        <v>#REF!</v>
      </c>
      <c r="Q537" s="88">
        <f>'გრანტის საკასო'!J536</f>
        <v>0</v>
      </c>
      <c r="R537" s="100">
        <f>'მიზნ.გრანტის საკასო '!J536-'მიზნ.გრანტის საკასო '!I536</f>
        <v>0</v>
      </c>
      <c r="S537" s="105" t="e">
        <f t="shared" si="134"/>
        <v>#REF!</v>
      </c>
      <c r="T537" s="88" t="e">
        <f t="shared" si="137"/>
        <v>#REF!</v>
      </c>
      <c r="U537" s="88" t="e">
        <f t="shared" si="138"/>
        <v>#REF!</v>
      </c>
      <c r="V537" s="88">
        <f t="shared" si="139"/>
        <v>0</v>
      </c>
      <c r="W537" s="100">
        <f t="shared" si="140"/>
        <v>0</v>
      </c>
      <c r="X537" s="92"/>
      <c r="Y537" s="10"/>
      <c r="Z537" s="10">
        <v>0</v>
      </c>
      <c r="AA537" s="10">
        <v>0</v>
      </c>
      <c r="AB537" s="10">
        <v>0</v>
      </c>
    </row>
    <row r="538" spans="1:28" x14ac:dyDescent="0.25">
      <c r="A538" t="e">
        <f t="shared" si="133"/>
        <v>#REF!</v>
      </c>
      <c r="B538" s="8"/>
      <c r="C538" s="9" t="s">
        <v>15</v>
      </c>
      <c r="D538" s="105" t="e">
        <f>'დაზუსტ. ბიუჯ.'!#REF!</f>
        <v>#REF!</v>
      </c>
      <c r="E538" s="88" t="e">
        <f>'დაზუსტ. საკუთ.'!#REF!</f>
        <v>#REF!</v>
      </c>
      <c r="F538" s="88" t="e">
        <f>'დაზუსტ. ბიუჯ. ფონდ.'!#REF!</f>
        <v>#REF!</v>
      </c>
      <c r="G538" s="88">
        <f>'გრანტის საკასო'!D537</f>
        <v>0</v>
      </c>
      <c r="H538" s="88">
        <f>'მიზნ.გრანტის საკასო '!D537</f>
        <v>0</v>
      </c>
      <c r="I538" s="105" t="e">
        <f>'დაზუსტ. ბიუჯ.'!#REF!-'დაზუსტ. ბიუჯ.'!#REF!</f>
        <v>#REF!</v>
      </c>
      <c r="J538" s="88" t="e">
        <f>'დაზუსტ. საკუთ.'!#REF!-'დაზუსტ. საკუთ.'!#REF!</f>
        <v>#REF!</v>
      </c>
      <c r="K538" s="88" t="e">
        <f>'დაზუსტ. ბიუჯ. ფონდ.'!#REF!-'დაზუსტ. ბიუჯ. ფონდ.'!#REF!</f>
        <v>#REF!</v>
      </c>
      <c r="L538" s="88">
        <f>'გრანტის საკასო'!E537</f>
        <v>0</v>
      </c>
      <c r="M538" s="100">
        <f>'მიზნ.გრანტის საკასო '!E537-'მიზნ.გრანტის საკასო '!D537</f>
        <v>0</v>
      </c>
      <c r="N538" s="105" t="e">
        <f>'დაზუსტ. ბიუჯ.'!#REF!-'დაზუსტ. ბიუჯ.'!#REF!</f>
        <v>#REF!</v>
      </c>
      <c r="O538" s="88" t="e">
        <f>'დაზუსტ. საკუთ.'!#REF!-'დაზუსტ. საკუთ.'!#REF!</f>
        <v>#REF!</v>
      </c>
      <c r="P538" s="88" t="e">
        <f>'დაზუსტ. ბიუჯ. ფონდ.'!#REF!</f>
        <v>#REF!</v>
      </c>
      <c r="Q538" s="88">
        <f>'გრანტის საკასო'!J537</f>
        <v>0</v>
      </c>
      <c r="R538" s="100">
        <f>'მიზნ.გრანტის საკასო '!J537-'მიზნ.გრანტის საკასო '!I537</f>
        <v>0</v>
      </c>
      <c r="S538" s="105" t="e">
        <f t="shared" si="134"/>
        <v>#REF!</v>
      </c>
      <c r="T538" s="88" t="e">
        <f t="shared" si="137"/>
        <v>#REF!</v>
      </c>
      <c r="U538" s="88" t="e">
        <f t="shared" si="138"/>
        <v>#REF!</v>
      </c>
      <c r="V538" s="88">
        <f t="shared" si="139"/>
        <v>0</v>
      </c>
      <c r="W538" s="100">
        <f t="shared" si="140"/>
        <v>0</v>
      </c>
      <c r="X538" s="92"/>
      <c r="Y538" s="10"/>
      <c r="Z538" s="10">
        <v>0</v>
      </c>
      <c r="AA538" s="10">
        <v>0</v>
      </c>
      <c r="AB538" s="10">
        <v>0</v>
      </c>
    </row>
    <row r="539" spans="1:28" x14ac:dyDescent="0.25">
      <c r="A539" t="e">
        <f t="shared" si="133"/>
        <v>#REF!</v>
      </c>
      <c r="B539" s="8"/>
      <c r="C539" s="9" t="s">
        <v>16</v>
      </c>
      <c r="D539" s="105" t="e">
        <f>'დაზუსტ. ბიუჯ.'!#REF!</f>
        <v>#REF!</v>
      </c>
      <c r="E539" s="88" t="e">
        <f>'დაზუსტ. საკუთ.'!#REF!</f>
        <v>#REF!</v>
      </c>
      <c r="F539" s="88" t="e">
        <f>'დაზუსტ. ბიუჯ. ფონდ.'!#REF!</f>
        <v>#REF!</v>
      </c>
      <c r="G539" s="88">
        <f>'გრანტის საკასო'!D538</f>
        <v>0</v>
      </c>
      <c r="H539" s="88">
        <f>'მიზნ.გრანტის საკასო '!D538</f>
        <v>0</v>
      </c>
      <c r="I539" s="105" t="e">
        <f>'დაზუსტ. ბიუჯ.'!#REF!-'დაზუსტ. ბიუჯ.'!#REF!</f>
        <v>#REF!</v>
      </c>
      <c r="J539" s="88" t="e">
        <f>'დაზუსტ. საკუთ.'!#REF!-'დაზუსტ. საკუთ.'!#REF!</f>
        <v>#REF!</v>
      </c>
      <c r="K539" s="88" t="e">
        <f>'დაზუსტ. ბიუჯ. ფონდ.'!#REF!-'დაზუსტ. ბიუჯ. ფონდ.'!#REF!</f>
        <v>#REF!</v>
      </c>
      <c r="L539" s="88">
        <f>'გრანტის საკასო'!E538</f>
        <v>0</v>
      </c>
      <c r="M539" s="100">
        <f>'მიზნ.გრანტის საკასო '!E538-'მიზნ.გრანტის საკასო '!D538</f>
        <v>0</v>
      </c>
      <c r="N539" s="105" t="e">
        <f>'დაზუსტ. ბიუჯ.'!#REF!-'დაზუსტ. ბიუჯ.'!#REF!</f>
        <v>#REF!</v>
      </c>
      <c r="O539" s="88" t="e">
        <f>'დაზუსტ. საკუთ.'!#REF!-'დაზუსტ. საკუთ.'!#REF!</f>
        <v>#REF!</v>
      </c>
      <c r="P539" s="88" t="e">
        <f>'დაზუსტ. ბიუჯ. ფონდ.'!#REF!</f>
        <v>#REF!</v>
      </c>
      <c r="Q539" s="88">
        <f>'გრანტის საკასო'!J538</f>
        <v>0</v>
      </c>
      <c r="R539" s="100">
        <f>'მიზნ.გრანტის საკასო '!J538-'მიზნ.გრანტის საკასო '!I538</f>
        <v>0</v>
      </c>
      <c r="S539" s="105" t="e">
        <f t="shared" si="134"/>
        <v>#REF!</v>
      </c>
      <c r="T539" s="88" t="e">
        <f t="shared" si="137"/>
        <v>#REF!</v>
      </c>
      <c r="U539" s="88" t="e">
        <f t="shared" si="138"/>
        <v>#REF!</v>
      </c>
      <c r="V539" s="88">
        <f t="shared" si="139"/>
        <v>0</v>
      </c>
      <c r="W539" s="100">
        <f t="shared" si="140"/>
        <v>0</v>
      </c>
      <c r="X539" s="92"/>
      <c r="Y539" s="10"/>
      <c r="Z539" s="10">
        <v>0</v>
      </c>
      <c r="AA539" s="10">
        <v>0</v>
      </c>
      <c r="AB539" s="10">
        <v>0</v>
      </c>
    </row>
    <row r="540" spans="1:28" x14ac:dyDescent="0.25">
      <c r="A540" t="e">
        <f t="shared" si="133"/>
        <v>#REF!</v>
      </c>
      <c r="B540" s="8"/>
      <c r="C540" s="9" t="s">
        <v>17</v>
      </c>
      <c r="D540" s="105" t="e">
        <f>'დაზუსტ. ბიუჯ.'!#REF!</f>
        <v>#REF!</v>
      </c>
      <c r="E540" s="88" t="e">
        <f>'დაზუსტ. საკუთ.'!#REF!</f>
        <v>#REF!</v>
      </c>
      <c r="F540" s="88" t="e">
        <f>'დაზუსტ. ბიუჯ. ფონდ.'!#REF!</f>
        <v>#REF!</v>
      </c>
      <c r="G540" s="88">
        <f>'გრანტის საკასო'!D539</f>
        <v>0</v>
      </c>
      <c r="H540" s="88">
        <f>'მიზნ.გრანტის საკასო '!D539</f>
        <v>0</v>
      </c>
      <c r="I540" s="105" t="e">
        <f>'დაზუსტ. ბიუჯ.'!#REF!-'დაზუსტ. ბიუჯ.'!#REF!</f>
        <v>#REF!</v>
      </c>
      <c r="J540" s="88" t="e">
        <f>'დაზუსტ. საკუთ.'!#REF!-'დაზუსტ. საკუთ.'!#REF!</f>
        <v>#REF!</v>
      </c>
      <c r="K540" s="88" t="e">
        <f>'დაზუსტ. ბიუჯ. ფონდ.'!#REF!-'დაზუსტ. ბიუჯ. ფონდ.'!#REF!</f>
        <v>#REF!</v>
      </c>
      <c r="L540" s="88">
        <f>'გრანტის საკასო'!E539</f>
        <v>0</v>
      </c>
      <c r="M540" s="100">
        <f>'მიზნ.გრანტის საკასო '!E539-'მიზნ.გრანტის საკასო '!D539</f>
        <v>0</v>
      </c>
      <c r="N540" s="105" t="e">
        <f>'დაზუსტ. ბიუჯ.'!#REF!-'დაზუსტ. ბიუჯ.'!#REF!</f>
        <v>#REF!</v>
      </c>
      <c r="O540" s="88" t="e">
        <f>'დაზუსტ. საკუთ.'!#REF!-'დაზუსტ. საკუთ.'!#REF!</f>
        <v>#REF!</v>
      </c>
      <c r="P540" s="88" t="e">
        <f>'დაზუსტ. ბიუჯ. ფონდ.'!#REF!</f>
        <v>#REF!</v>
      </c>
      <c r="Q540" s="88">
        <f>'გრანტის საკასო'!J539</f>
        <v>0</v>
      </c>
      <c r="R540" s="100">
        <f>'მიზნ.გრანტის საკასო '!J539-'მიზნ.გრანტის საკასო '!I539</f>
        <v>0</v>
      </c>
      <c r="S540" s="105" t="e">
        <f t="shared" si="134"/>
        <v>#REF!</v>
      </c>
      <c r="T540" s="88" t="e">
        <f t="shared" si="137"/>
        <v>#REF!</v>
      </c>
      <c r="U540" s="88" t="e">
        <f t="shared" si="138"/>
        <v>#REF!</v>
      </c>
      <c r="V540" s="88">
        <f t="shared" si="139"/>
        <v>0</v>
      </c>
      <c r="W540" s="100">
        <f t="shared" si="140"/>
        <v>0</v>
      </c>
      <c r="X540" s="92"/>
      <c r="Y540" s="10"/>
      <c r="Z540" s="10">
        <v>0</v>
      </c>
      <c r="AA540" s="10">
        <v>0</v>
      </c>
      <c r="AB540" s="10">
        <v>0</v>
      </c>
    </row>
    <row r="541" spans="1:28" x14ac:dyDescent="0.25">
      <c r="A541" t="e">
        <f t="shared" si="133"/>
        <v>#REF!</v>
      </c>
      <c r="B541" s="5"/>
      <c r="C541" s="6" t="s">
        <v>18</v>
      </c>
      <c r="D541" s="104" t="e">
        <f>'დაზუსტ. ბიუჯ.'!#REF!</f>
        <v>#REF!</v>
      </c>
      <c r="E541" s="87" t="e">
        <f>'დაზუსტ. საკუთ.'!#REF!</f>
        <v>#REF!</v>
      </c>
      <c r="F541" s="87" t="e">
        <f>'დაზუსტ. ბიუჯ. ფონდ.'!#REF!</f>
        <v>#REF!</v>
      </c>
      <c r="G541" s="87">
        <f>'გრანტის საკასო'!D540</f>
        <v>0</v>
      </c>
      <c r="H541" s="87">
        <f>'მიზნ.გრანტის საკასო '!D540</f>
        <v>0</v>
      </c>
      <c r="I541" s="104" t="e">
        <f>'დაზუსტ. ბიუჯ.'!#REF!-'დაზუსტ. ბიუჯ.'!#REF!</f>
        <v>#REF!</v>
      </c>
      <c r="J541" s="87" t="e">
        <f>'დაზუსტ. საკუთ.'!#REF!-'დაზუსტ. საკუთ.'!#REF!</f>
        <v>#REF!</v>
      </c>
      <c r="K541" s="87" t="e">
        <f>'დაზუსტ. ბიუჯ. ფონდ.'!#REF!-'დაზუსტ. ბიუჯ. ფონდ.'!#REF!</f>
        <v>#REF!</v>
      </c>
      <c r="L541" s="87">
        <f>'გრანტის საკასო'!E540</f>
        <v>0</v>
      </c>
      <c r="M541" s="99">
        <f>'მიზნ.გრანტის საკასო '!E540-'მიზნ.გრანტის საკასო '!D540</f>
        <v>0</v>
      </c>
      <c r="N541" s="104" t="e">
        <f>'დაზუსტ. ბიუჯ.'!#REF!-'დაზუსტ. ბიუჯ.'!#REF!</f>
        <v>#REF!</v>
      </c>
      <c r="O541" s="87" t="e">
        <f>'დაზუსტ. საკუთ.'!#REF!-'დაზუსტ. საკუთ.'!#REF!</f>
        <v>#REF!</v>
      </c>
      <c r="P541" s="87" t="e">
        <f>'დაზუსტ. ბიუჯ. ფონდ.'!#REF!</f>
        <v>#REF!</v>
      </c>
      <c r="Q541" s="87">
        <f>'გრანტის საკასო'!J540</f>
        <v>0</v>
      </c>
      <c r="R541" s="99">
        <f>'მიზნ.გრანტის საკასო '!J540-'მიზნ.გრანტის საკასო '!I540</f>
        <v>0</v>
      </c>
      <c r="S541" s="104" t="e">
        <f t="shared" si="134"/>
        <v>#REF!</v>
      </c>
      <c r="T541" s="87" t="e">
        <f t="shared" si="137"/>
        <v>#REF!</v>
      </c>
      <c r="U541" s="87" t="e">
        <f t="shared" si="138"/>
        <v>#REF!</v>
      </c>
      <c r="V541" s="87">
        <f t="shared" si="139"/>
        <v>0</v>
      </c>
      <c r="W541" s="99">
        <f t="shared" si="140"/>
        <v>0</v>
      </c>
      <c r="X541" s="91"/>
      <c r="Y541" s="7"/>
      <c r="Z541" s="7">
        <v>0</v>
      </c>
      <c r="AA541" s="7">
        <v>0</v>
      </c>
      <c r="AB541" s="7">
        <v>0</v>
      </c>
    </row>
    <row r="542" spans="1:28" x14ac:dyDescent="0.25">
      <c r="A542" t="e">
        <f t="shared" si="133"/>
        <v>#REF!</v>
      </c>
      <c r="B542" s="5"/>
      <c r="C542" s="6" t="s">
        <v>19</v>
      </c>
      <c r="D542" s="104" t="e">
        <f>'დაზუსტ. ბიუჯ.'!#REF!</f>
        <v>#REF!</v>
      </c>
      <c r="E542" s="87" t="e">
        <f>'დაზუსტ. საკუთ.'!#REF!</f>
        <v>#REF!</v>
      </c>
      <c r="F542" s="87" t="e">
        <f>'დაზუსტ. ბიუჯ. ფონდ.'!#REF!</f>
        <v>#REF!</v>
      </c>
      <c r="G542" s="87">
        <f>'გრანტის საკასო'!D541</f>
        <v>0</v>
      </c>
      <c r="H542" s="87">
        <f>'მიზნ.გრანტის საკასო '!D541</f>
        <v>0</v>
      </c>
      <c r="I542" s="104" t="e">
        <f>'დაზუსტ. ბიუჯ.'!#REF!-'დაზუსტ. ბიუჯ.'!#REF!</f>
        <v>#REF!</v>
      </c>
      <c r="J542" s="87" t="e">
        <f>'დაზუსტ. საკუთ.'!#REF!-'დაზუსტ. საკუთ.'!#REF!</f>
        <v>#REF!</v>
      </c>
      <c r="K542" s="87" t="e">
        <f>'დაზუსტ. ბიუჯ. ფონდ.'!#REF!-'დაზუსტ. ბიუჯ. ფონდ.'!#REF!</f>
        <v>#REF!</v>
      </c>
      <c r="L542" s="87">
        <f>'გრანტის საკასო'!E541</f>
        <v>0</v>
      </c>
      <c r="M542" s="99">
        <f>'მიზნ.გრანტის საკასო '!E541-'მიზნ.გრანტის საკასო '!D541</f>
        <v>0</v>
      </c>
      <c r="N542" s="104" t="e">
        <f>'დაზუსტ. ბიუჯ.'!#REF!-'დაზუსტ. ბიუჯ.'!#REF!</f>
        <v>#REF!</v>
      </c>
      <c r="O542" s="87" t="e">
        <f>'დაზუსტ. საკუთ.'!#REF!-'დაზუსტ. საკუთ.'!#REF!</f>
        <v>#REF!</v>
      </c>
      <c r="P542" s="87" t="e">
        <f>'დაზუსტ. ბიუჯ. ფონდ.'!#REF!</f>
        <v>#REF!</v>
      </c>
      <c r="Q542" s="87">
        <f>'გრანტის საკასო'!J541</f>
        <v>0</v>
      </c>
      <c r="R542" s="99">
        <f>'მიზნ.გრანტის საკასო '!J541-'მიზნ.გრანტის საკასო '!I541</f>
        <v>0</v>
      </c>
      <c r="S542" s="104" t="e">
        <f t="shared" si="134"/>
        <v>#REF!</v>
      </c>
      <c r="T542" s="87" t="e">
        <f t="shared" si="137"/>
        <v>#REF!</v>
      </c>
      <c r="U542" s="87" t="e">
        <f t="shared" si="138"/>
        <v>#REF!</v>
      </c>
      <c r="V542" s="87">
        <f t="shared" si="139"/>
        <v>0</v>
      </c>
      <c r="W542" s="99">
        <f t="shared" si="140"/>
        <v>0</v>
      </c>
      <c r="X542" s="91"/>
      <c r="Y542" s="7"/>
      <c r="Z542" s="7">
        <v>0</v>
      </c>
      <c r="AA542" s="7">
        <v>0</v>
      </c>
      <c r="AB542" s="7">
        <v>0</v>
      </c>
    </row>
    <row r="543" spans="1:28" ht="15.75" thickBot="1" x14ac:dyDescent="0.3">
      <c r="A543" t="e">
        <f t="shared" si="133"/>
        <v>#REF!</v>
      </c>
      <c r="B543" s="11"/>
      <c r="C543" s="12" t="s">
        <v>20</v>
      </c>
      <c r="D543" s="106" t="e">
        <f>'დაზუსტ. ბიუჯ.'!#REF!</f>
        <v>#REF!</v>
      </c>
      <c r="E543" s="89" t="e">
        <f>'დაზუსტ. საკუთ.'!#REF!</f>
        <v>#REF!</v>
      </c>
      <c r="F543" s="89" t="e">
        <f>'დაზუსტ. ბიუჯ. ფონდ.'!#REF!</f>
        <v>#REF!</v>
      </c>
      <c r="G543" s="89">
        <f>'გრანტის საკასო'!D542</f>
        <v>0</v>
      </c>
      <c r="H543" s="89">
        <f>'მიზნ.გრანტის საკასო '!D542</f>
        <v>0</v>
      </c>
      <c r="I543" s="106" t="e">
        <f>'დაზუსტ. ბიუჯ.'!#REF!-'დაზუსტ. ბიუჯ.'!#REF!</f>
        <v>#REF!</v>
      </c>
      <c r="J543" s="89" t="e">
        <f>'დაზუსტ. საკუთ.'!#REF!-'დაზუსტ. საკუთ.'!#REF!</f>
        <v>#REF!</v>
      </c>
      <c r="K543" s="89" t="e">
        <f>'დაზუსტ. ბიუჯ. ფონდ.'!#REF!-'დაზუსტ. ბიუჯ. ფონდ.'!#REF!</f>
        <v>#REF!</v>
      </c>
      <c r="L543" s="89">
        <f>'გრანტის საკასო'!E542</f>
        <v>0</v>
      </c>
      <c r="M543" s="101">
        <f>'მიზნ.გრანტის საკასო '!E542-'მიზნ.გრანტის საკასო '!D542</f>
        <v>0</v>
      </c>
      <c r="N543" s="106" t="e">
        <f>'დაზუსტ. ბიუჯ.'!#REF!-'დაზუსტ. ბიუჯ.'!#REF!</f>
        <v>#REF!</v>
      </c>
      <c r="O543" s="89" t="e">
        <f>'დაზუსტ. საკუთ.'!#REF!-'დაზუსტ. საკუთ.'!#REF!</f>
        <v>#REF!</v>
      </c>
      <c r="P543" s="89" t="e">
        <f>'დაზუსტ. ბიუჯ. ფონდ.'!#REF!</f>
        <v>#REF!</v>
      </c>
      <c r="Q543" s="89">
        <f>'გრანტის საკასო'!J542</f>
        <v>0</v>
      </c>
      <c r="R543" s="101">
        <f>'მიზნ.გრანტის საკასო '!J542-'მიზნ.გრანტის საკასო '!I542</f>
        <v>0</v>
      </c>
      <c r="S543" s="106" t="e">
        <f t="shared" si="134"/>
        <v>#REF!</v>
      </c>
      <c r="T543" s="89" t="e">
        <f t="shared" si="137"/>
        <v>#REF!</v>
      </c>
      <c r="U543" s="89" t="e">
        <f t="shared" si="138"/>
        <v>#REF!</v>
      </c>
      <c r="V543" s="89">
        <f t="shared" si="139"/>
        <v>0</v>
      </c>
      <c r="W543" s="101">
        <f t="shared" si="140"/>
        <v>0</v>
      </c>
      <c r="X543" s="93"/>
      <c r="Y543" s="13"/>
      <c r="Z543" s="13">
        <v>0</v>
      </c>
      <c r="AA543" s="13">
        <v>0</v>
      </c>
      <c r="AB543" s="13">
        <v>0</v>
      </c>
    </row>
    <row r="544" spans="1:28" ht="32.25" customHeight="1" thickTop="1" thickBot="1" x14ac:dyDescent="0.3">
      <c r="A544" t="e">
        <f t="shared" si="133"/>
        <v>#REF!</v>
      </c>
      <c r="B544" s="16" t="s">
        <v>97</v>
      </c>
      <c r="C544" s="4" t="s">
        <v>98</v>
      </c>
      <c r="D544" s="103" t="e">
        <f>'დაზუსტ. ბიუჯ.'!#REF!</f>
        <v>#REF!</v>
      </c>
      <c r="E544" s="86" t="e">
        <f>'დაზუსტ. საკუთ.'!#REF!</f>
        <v>#REF!</v>
      </c>
      <c r="F544" s="86" t="e">
        <f>'დაზუსტ. ბიუჯ. ფონდ.'!#REF!</f>
        <v>#REF!</v>
      </c>
      <c r="G544" s="86">
        <f>'გრანტის საკასო'!D543</f>
        <v>0</v>
      </c>
      <c r="H544" s="86">
        <f>'მიზნ.გრანტის საკასო '!D543</f>
        <v>1070053.1499999999</v>
      </c>
      <c r="I544" s="103" t="e">
        <f>'დაზუსტ. ბიუჯ.'!#REF!-'დაზუსტ. ბიუჯ.'!#REF!</f>
        <v>#REF!</v>
      </c>
      <c r="J544" s="86" t="e">
        <f>'დაზუსტ. საკუთ.'!#REF!-'დაზუსტ. საკუთ.'!#REF!</f>
        <v>#REF!</v>
      </c>
      <c r="K544" s="86" t="e">
        <f>'დაზუსტ. ბიუჯ. ფონდ.'!#REF!-'დაზუსტ. ბიუჯ. ფონდ.'!#REF!</f>
        <v>#REF!</v>
      </c>
      <c r="L544" s="86">
        <f>'გრანტის საკასო'!E543</f>
        <v>136154.59</v>
      </c>
      <c r="M544" s="102">
        <f>'მიზნ.გრანტის საკასო '!E543-'მიზნ.გრანტის საკასო '!D543</f>
        <v>1034050.5100000002</v>
      </c>
      <c r="N544" s="103" t="e">
        <f>'დაზუსტ. ბიუჯ.'!#REF!-'დაზუსტ. ბიუჯ.'!#REF!</f>
        <v>#REF!</v>
      </c>
      <c r="O544" s="86" t="e">
        <f>'დაზუსტ. საკუთ.'!#REF!-'დაზუსტ. საკუთ.'!#REF!</f>
        <v>#REF!</v>
      </c>
      <c r="P544" s="86" t="e">
        <f>'დაზუსტ. ბიუჯ. ფონდ.'!#REF!</f>
        <v>#REF!</v>
      </c>
      <c r="Q544" s="86">
        <f>'გრანტის საკასო'!J543</f>
        <v>0</v>
      </c>
      <c r="R544" s="102">
        <f>'მიზნ.გრანტის საკასო '!J543-'მიზნ.გრანტის საკასო '!I543</f>
        <v>0</v>
      </c>
      <c r="S544" s="103" t="e">
        <f t="shared" si="134"/>
        <v>#REF!</v>
      </c>
      <c r="T544" s="86" t="e">
        <f t="shared" si="137"/>
        <v>#REF!</v>
      </c>
      <c r="U544" s="86" t="e">
        <f t="shared" si="138"/>
        <v>#REF!</v>
      </c>
      <c r="V544" s="86">
        <f t="shared" si="139"/>
        <v>136154.59</v>
      </c>
      <c r="W544" s="102">
        <f t="shared" si="140"/>
        <v>2104103.66</v>
      </c>
      <c r="X544" s="94"/>
      <c r="Y544" s="4"/>
      <c r="Z544" s="4">
        <f t="shared" ref="Z544:Z555" si="143">SUM(Z556,Z568,Z856,Z1036,Z1060)</f>
        <v>0</v>
      </c>
      <c r="AA544" s="4">
        <f t="shared" ref="AA544:AB544" si="144">SUM(AA556,AA568,AA856,AA1036,AA1060)</f>
        <v>0</v>
      </c>
      <c r="AB544" s="4">
        <f t="shared" si="144"/>
        <v>0</v>
      </c>
    </row>
    <row r="545" spans="1:28" ht="15.75" thickTop="1" x14ac:dyDescent="0.25">
      <c r="A545" t="e">
        <f t="shared" si="133"/>
        <v>#REF!</v>
      </c>
      <c r="B545" s="5"/>
      <c r="C545" s="6" t="s">
        <v>10</v>
      </c>
      <c r="D545" s="104" t="e">
        <f>'დაზუსტ. ბიუჯ.'!#REF!</f>
        <v>#REF!</v>
      </c>
      <c r="E545" s="87" t="e">
        <f>'დაზუსტ. საკუთ.'!#REF!</f>
        <v>#REF!</v>
      </c>
      <c r="F545" s="87" t="e">
        <f>'დაზუსტ. ბიუჯ. ფონდ.'!#REF!</f>
        <v>#REF!</v>
      </c>
      <c r="G545" s="87">
        <f>'გრანტის საკასო'!D544</f>
        <v>0</v>
      </c>
      <c r="H545" s="87">
        <f>'მიზნ.გრანტის საკასო '!D544</f>
        <v>78397</v>
      </c>
      <c r="I545" s="104" t="e">
        <f>'დაზუსტ. ბიუჯ.'!#REF!-'დაზუსტ. ბიუჯ.'!#REF!</f>
        <v>#REF!</v>
      </c>
      <c r="J545" s="87" t="e">
        <f>'დაზუსტ. საკუთ.'!#REF!-'დაზუსტ. საკუთ.'!#REF!</f>
        <v>#REF!</v>
      </c>
      <c r="K545" s="87" t="e">
        <f>'დაზუსტ. ბიუჯ. ფონდ.'!#REF!-'დაზუსტ. ბიუჯ. ფონდ.'!#REF!</f>
        <v>#REF!</v>
      </c>
      <c r="L545" s="87">
        <f>'გრანტის საკასო'!E544</f>
        <v>0</v>
      </c>
      <c r="M545" s="99">
        <f>'მიზნ.გრანტის საკასო '!E544-'მიზნ.გრანტის საკასო '!D544</f>
        <v>642618.66</v>
      </c>
      <c r="N545" s="104" t="e">
        <f>'დაზუსტ. ბიუჯ.'!#REF!-'დაზუსტ. ბიუჯ.'!#REF!</f>
        <v>#REF!</v>
      </c>
      <c r="O545" s="87" t="e">
        <f>'დაზუსტ. საკუთ.'!#REF!-'დაზუსტ. საკუთ.'!#REF!</f>
        <v>#REF!</v>
      </c>
      <c r="P545" s="87" t="e">
        <f>'დაზუსტ. ბიუჯ. ფონდ.'!#REF!</f>
        <v>#REF!</v>
      </c>
      <c r="Q545" s="87">
        <f>'გრანტის საკასო'!J544</f>
        <v>0</v>
      </c>
      <c r="R545" s="99">
        <f>'მიზნ.გრანტის საკასო '!J544-'მიზნ.გრანტის საკასო '!I544</f>
        <v>0</v>
      </c>
      <c r="S545" s="104" t="e">
        <f t="shared" si="134"/>
        <v>#REF!</v>
      </c>
      <c r="T545" s="87" t="e">
        <f t="shared" si="137"/>
        <v>#REF!</v>
      </c>
      <c r="U545" s="87" t="e">
        <f t="shared" si="138"/>
        <v>#REF!</v>
      </c>
      <c r="V545" s="87">
        <f t="shared" si="139"/>
        <v>0</v>
      </c>
      <c r="W545" s="99">
        <f t="shared" si="140"/>
        <v>721015.66</v>
      </c>
      <c r="X545" s="91"/>
      <c r="Y545" s="7"/>
      <c r="Z545" s="7">
        <f t="shared" si="143"/>
        <v>0</v>
      </c>
      <c r="AA545" s="7">
        <f t="shared" ref="AA545:AB555" si="145">SUM(AA557,AA569,AA857,AA1037,AA1061)</f>
        <v>0</v>
      </c>
      <c r="AB545" s="7">
        <f t="shared" si="145"/>
        <v>0</v>
      </c>
    </row>
    <row r="546" spans="1:28" x14ac:dyDescent="0.25">
      <c r="A546" t="e">
        <f t="shared" si="133"/>
        <v>#REF!</v>
      </c>
      <c r="B546" s="8"/>
      <c r="C546" s="9" t="s">
        <v>11</v>
      </c>
      <c r="D546" s="105" t="e">
        <f>'დაზუსტ. ბიუჯ.'!#REF!</f>
        <v>#REF!</v>
      </c>
      <c r="E546" s="88" t="e">
        <f>'დაზუსტ. საკუთ.'!#REF!</f>
        <v>#REF!</v>
      </c>
      <c r="F546" s="88" t="e">
        <f>'დაზუსტ. ბიუჯ. ფონდ.'!#REF!</f>
        <v>#REF!</v>
      </c>
      <c r="G546" s="88">
        <f>'გრანტის საკასო'!D545</f>
        <v>0</v>
      </c>
      <c r="H546" s="88">
        <f>'მიზნ.გრანტის საკასო '!D545</f>
        <v>12500</v>
      </c>
      <c r="I546" s="105" t="e">
        <f>'დაზუსტ. ბიუჯ.'!#REF!-'დაზუსტ. ბიუჯ.'!#REF!</f>
        <v>#REF!</v>
      </c>
      <c r="J546" s="88" t="e">
        <f>'დაზუსტ. საკუთ.'!#REF!-'დაზუსტ. საკუთ.'!#REF!</f>
        <v>#REF!</v>
      </c>
      <c r="K546" s="88" t="e">
        <f>'დაზუსტ. ბიუჯ. ფონდ.'!#REF!-'დაზუსტ. ბიუჯ. ფონდ.'!#REF!</f>
        <v>#REF!</v>
      </c>
      <c r="L546" s="88">
        <f>'გრანტის საკასო'!E545</f>
        <v>0</v>
      </c>
      <c r="M546" s="100">
        <f>'მიზნ.გრანტის საკასო '!E545-'მიზნ.გრანტის საკასო '!D545</f>
        <v>12500</v>
      </c>
      <c r="N546" s="105" t="e">
        <f>'დაზუსტ. ბიუჯ.'!#REF!-'დაზუსტ. ბიუჯ.'!#REF!</f>
        <v>#REF!</v>
      </c>
      <c r="O546" s="88" t="e">
        <f>'დაზუსტ. საკუთ.'!#REF!-'დაზუსტ. საკუთ.'!#REF!</f>
        <v>#REF!</v>
      </c>
      <c r="P546" s="88" t="e">
        <f>'დაზუსტ. ბიუჯ. ფონდ.'!#REF!</f>
        <v>#REF!</v>
      </c>
      <c r="Q546" s="88">
        <f>'გრანტის საკასო'!J545</f>
        <v>0</v>
      </c>
      <c r="R546" s="100">
        <f>'მიზნ.გრანტის საკასო '!J545-'მიზნ.გრანტის საკასო '!I545</f>
        <v>0</v>
      </c>
      <c r="S546" s="105" t="e">
        <f t="shared" si="134"/>
        <v>#REF!</v>
      </c>
      <c r="T546" s="88" t="e">
        <f t="shared" si="137"/>
        <v>#REF!</v>
      </c>
      <c r="U546" s="88" t="e">
        <f t="shared" si="138"/>
        <v>#REF!</v>
      </c>
      <c r="V546" s="88">
        <f t="shared" si="139"/>
        <v>0</v>
      </c>
      <c r="W546" s="100">
        <f t="shared" si="140"/>
        <v>25000</v>
      </c>
      <c r="X546" s="92"/>
      <c r="Y546" s="10"/>
      <c r="Z546" s="10">
        <f t="shared" si="143"/>
        <v>0</v>
      </c>
      <c r="AA546" s="10">
        <f t="shared" si="145"/>
        <v>0</v>
      </c>
      <c r="AB546" s="10">
        <f t="shared" si="145"/>
        <v>0</v>
      </c>
    </row>
    <row r="547" spans="1:28" x14ac:dyDescent="0.25">
      <c r="A547" t="e">
        <f t="shared" si="133"/>
        <v>#REF!</v>
      </c>
      <c r="B547" s="8"/>
      <c r="C547" s="9" t="s">
        <v>12</v>
      </c>
      <c r="D547" s="105" t="e">
        <f>'დაზუსტ. ბიუჯ.'!#REF!</f>
        <v>#REF!</v>
      </c>
      <c r="E547" s="88" t="e">
        <f>'დაზუსტ. საკუთ.'!#REF!</f>
        <v>#REF!</v>
      </c>
      <c r="F547" s="88" t="e">
        <f>'დაზუსტ. ბიუჯ. ფონდ.'!#REF!</f>
        <v>#REF!</v>
      </c>
      <c r="G547" s="88">
        <f>'გრანტის საკასო'!D546</f>
        <v>0</v>
      </c>
      <c r="H547" s="88">
        <f>'მიზნ.გრანტის საკასო '!D546</f>
        <v>65897</v>
      </c>
      <c r="I547" s="105" t="e">
        <f>'დაზუსტ. ბიუჯ.'!#REF!-'დაზუსტ. ბიუჯ.'!#REF!</f>
        <v>#REF!</v>
      </c>
      <c r="J547" s="88" t="e">
        <f>'დაზუსტ. საკუთ.'!#REF!-'დაზუსტ. საკუთ.'!#REF!</f>
        <v>#REF!</v>
      </c>
      <c r="K547" s="88" t="e">
        <f>'დაზუსტ. ბიუჯ. ფონდ.'!#REF!-'დაზუსტ. ბიუჯ. ფონდ.'!#REF!</f>
        <v>#REF!</v>
      </c>
      <c r="L547" s="88">
        <f>'გრანტის საკასო'!E546</f>
        <v>0</v>
      </c>
      <c r="M547" s="100">
        <f>'მიზნ.გრანტის საკასო '!E546-'მიზნ.გრანტის საკასო '!D546</f>
        <v>70691.94</v>
      </c>
      <c r="N547" s="105" t="e">
        <f>'დაზუსტ. ბიუჯ.'!#REF!-'დაზუსტ. ბიუჯ.'!#REF!</f>
        <v>#REF!</v>
      </c>
      <c r="O547" s="88" t="e">
        <f>'დაზუსტ. საკუთ.'!#REF!-'დაზუსტ. საკუთ.'!#REF!</f>
        <v>#REF!</v>
      </c>
      <c r="P547" s="88" t="e">
        <f>'დაზუსტ. ბიუჯ. ფონდ.'!#REF!</f>
        <v>#REF!</v>
      </c>
      <c r="Q547" s="88">
        <f>'გრანტის საკასო'!J546</f>
        <v>0</v>
      </c>
      <c r="R547" s="100">
        <f>'მიზნ.გრანტის საკასო '!J546-'მიზნ.გრანტის საკასო '!I546</f>
        <v>0</v>
      </c>
      <c r="S547" s="105" t="e">
        <f t="shared" si="134"/>
        <v>#REF!</v>
      </c>
      <c r="T547" s="88" t="e">
        <f t="shared" si="137"/>
        <v>#REF!</v>
      </c>
      <c r="U547" s="88" t="e">
        <f t="shared" si="138"/>
        <v>#REF!</v>
      </c>
      <c r="V547" s="88">
        <f t="shared" si="139"/>
        <v>0</v>
      </c>
      <c r="W547" s="100">
        <f t="shared" si="140"/>
        <v>136588.94</v>
      </c>
      <c r="X547" s="92"/>
      <c r="Y547" s="10"/>
      <c r="Z547" s="10">
        <f t="shared" si="143"/>
        <v>0</v>
      </c>
      <c r="AA547" s="10">
        <f t="shared" si="145"/>
        <v>0</v>
      </c>
      <c r="AB547" s="10">
        <f t="shared" si="145"/>
        <v>0</v>
      </c>
    </row>
    <row r="548" spans="1:28" x14ac:dyDescent="0.25">
      <c r="A548" t="e">
        <f t="shared" si="133"/>
        <v>#REF!</v>
      </c>
      <c r="B548" s="8"/>
      <c r="C548" s="9" t="s">
        <v>13</v>
      </c>
      <c r="D548" s="105" t="e">
        <f>'დაზუსტ. ბიუჯ.'!#REF!</f>
        <v>#REF!</v>
      </c>
      <c r="E548" s="88" t="e">
        <f>'დაზუსტ. საკუთ.'!#REF!</f>
        <v>#REF!</v>
      </c>
      <c r="F548" s="88" t="e">
        <f>'დაზუსტ. ბიუჯ. ფონდ.'!#REF!</f>
        <v>#REF!</v>
      </c>
      <c r="G548" s="88">
        <f>'გრანტის საკასო'!D547</f>
        <v>0</v>
      </c>
      <c r="H548" s="88">
        <f>'მიზნ.გრანტის საკასო '!D547</f>
        <v>0</v>
      </c>
      <c r="I548" s="105" t="e">
        <f>'დაზუსტ. ბიუჯ.'!#REF!-'დაზუსტ. ბიუჯ.'!#REF!</f>
        <v>#REF!</v>
      </c>
      <c r="J548" s="88" t="e">
        <f>'დაზუსტ. საკუთ.'!#REF!-'დაზუსტ. საკუთ.'!#REF!</f>
        <v>#REF!</v>
      </c>
      <c r="K548" s="88" t="e">
        <f>'დაზუსტ. ბიუჯ. ფონდ.'!#REF!-'დაზუსტ. ბიუჯ. ფონდ.'!#REF!</f>
        <v>#REF!</v>
      </c>
      <c r="L548" s="88">
        <f>'გრანტის საკასო'!E547</f>
        <v>0</v>
      </c>
      <c r="M548" s="100">
        <f>'მიზნ.გრანტის საკასო '!E547-'მიზნ.გრანტის საკასო '!D547</f>
        <v>0</v>
      </c>
      <c r="N548" s="105" t="e">
        <f>'დაზუსტ. ბიუჯ.'!#REF!-'დაზუსტ. ბიუჯ.'!#REF!</f>
        <v>#REF!</v>
      </c>
      <c r="O548" s="88" t="e">
        <f>'დაზუსტ. საკუთ.'!#REF!-'დაზუსტ. საკუთ.'!#REF!</f>
        <v>#REF!</v>
      </c>
      <c r="P548" s="88" t="e">
        <f>'დაზუსტ. ბიუჯ. ფონდ.'!#REF!</f>
        <v>#REF!</v>
      </c>
      <c r="Q548" s="88">
        <f>'გრანტის საკასო'!J547</f>
        <v>0</v>
      </c>
      <c r="R548" s="100">
        <f>'მიზნ.გრანტის საკასო '!J547-'მიზნ.გრანტის საკასო '!I547</f>
        <v>0</v>
      </c>
      <c r="S548" s="105" t="e">
        <f t="shared" si="134"/>
        <v>#REF!</v>
      </c>
      <c r="T548" s="88" t="e">
        <f t="shared" si="137"/>
        <v>#REF!</v>
      </c>
      <c r="U548" s="88" t="e">
        <f t="shared" si="138"/>
        <v>#REF!</v>
      </c>
      <c r="V548" s="88">
        <f t="shared" si="139"/>
        <v>0</v>
      </c>
      <c r="W548" s="100">
        <f t="shared" si="140"/>
        <v>0</v>
      </c>
      <c r="X548" s="92"/>
      <c r="Y548" s="10"/>
      <c r="Z548" s="10">
        <f t="shared" si="143"/>
        <v>0</v>
      </c>
      <c r="AA548" s="10">
        <f t="shared" si="145"/>
        <v>0</v>
      </c>
      <c r="AB548" s="10">
        <f t="shared" si="145"/>
        <v>0</v>
      </c>
    </row>
    <row r="549" spans="1:28" x14ac:dyDescent="0.25">
      <c r="A549" t="e">
        <f t="shared" si="133"/>
        <v>#REF!</v>
      </c>
      <c r="B549" s="8"/>
      <c r="C549" s="9" t="s">
        <v>14</v>
      </c>
      <c r="D549" s="105" t="e">
        <f>'დაზუსტ. ბიუჯ.'!#REF!</f>
        <v>#REF!</v>
      </c>
      <c r="E549" s="88" t="e">
        <f>'დაზუსტ. საკუთ.'!#REF!</f>
        <v>#REF!</v>
      </c>
      <c r="F549" s="88" t="e">
        <f>'დაზუსტ. ბიუჯ. ფონდ.'!#REF!</f>
        <v>#REF!</v>
      </c>
      <c r="G549" s="88">
        <f>'გრანტის საკასო'!D548</f>
        <v>0</v>
      </c>
      <c r="H549" s="88">
        <f>'მიზნ.გრანტის საკასო '!D548</f>
        <v>0</v>
      </c>
      <c r="I549" s="105" t="e">
        <f>'დაზუსტ. ბიუჯ.'!#REF!-'დაზუსტ. ბიუჯ.'!#REF!</f>
        <v>#REF!</v>
      </c>
      <c r="J549" s="88" t="e">
        <f>'დაზუსტ. საკუთ.'!#REF!-'დაზუსტ. საკუთ.'!#REF!</f>
        <v>#REF!</v>
      </c>
      <c r="K549" s="88" t="e">
        <f>'დაზუსტ. ბიუჯ. ფონდ.'!#REF!-'დაზუსტ. ბიუჯ. ფონდ.'!#REF!</f>
        <v>#REF!</v>
      </c>
      <c r="L549" s="88">
        <f>'გრანტის საკასო'!E548</f>
        <v>0</v>
      </c>
      <c r="M549" s="100">
        <f>'მიზნ.გრანტის საკასო '!E548-'მიზნ.გრანტის საკასო '!D548</f>
        <v>510366.43000000005</v>
      </c>
      <c r="N549" s="105" t="e">
        <f>'დაზუსტ. ბიუჯ.'!#REF!-'დაზუსტ. ბიუჯ.'!#REF!</f>
        <v>#REF!</v>
      </c>
      <c r="O549" s="88" t="e">
        <f>'დაზუსტ. საკუთ.'!#REF!-'დაზუსტ. საკუთ.'!#REF!</f>
        <v>#REF!</v>
      </c>
      <c r="P549" s="88" t="e">
        <f>'დაზუსტ. ბიუჯ. ფონდ.'!#REF!</f>
        <v>#REF!</v>
      </c>
      <c r="Q549" s="88">
        <f>'გრანტის საკასო'!J548</f>
        <v>0</v>
      </c>
      <c r="R549" s="100">
        <f>'მიზნ.გრანტის საკასო '!J548-'მიზნ.გრანტის საკასო '!I548</f>
        <v>0</v>
      </c>
      <c r="S549" s="105" t="e">
        <f t="shared" si="134"/>
        <v>#REF!</v>
      </c>
      <c r="T549" s="88" t="e">
        <f t="shared" si="137"/>
        <v>#REF!</v>
      </c>
      <c r="U549" s="88" t="e">
        <f t="shared" si="138"/>
        <v>#REF!</v>
      </c>
      <c r="V549" s="88">
        <f t="shared" si="139"/>
        <v>0</v>
      </c>
      <c r="W549" s="100">
        <f t="shared" si="140"/>
        <v>510366.43000000005</v>
      </c>
      <c r="X549" s="92"/>
      <c r="Y549" s="10"/>
      <c r="Z549" s="10">
        <f t="shared" si="143"/>
        <v>0</v>
      </c>
      <c r="AA549" s="10">
        <f t="shared" si="145"/>
        <v>0</v>
      </c>
      <c r="AB549" s="10">
        <f t="shared" si="145"/>
        <v>0</v>
      </c>
    </row>
    <row r="550" spans="1:28" x14ac:dyDescent="0.25">
      <c r="A550" t="e">
        <f t="shared" si="133"/>
        <v>#REF!</v>
      </c>
      <c r="B550" s="8"/>
      <c r="C550" s="9" t="s">
        <v>15</v>
      </c>
      <c r="D550" s="105" t="e">
        <f>'დაზუსტ. ბიუჯ.'!#REF!</f>
        <v>#REF!</v>
      </c>
      <c r="E550" s="88" t="e">
        <f>'დაზუსტ. საკუთ.'!#REF!</f>
        <v>#REF!</v>
      </c>
      <c r="F550" s="88" t="e">
        <f>'დაზუსტ. ბიუჯ. ფონდ.'!#REF!</f>
        <v>#REF!</v>
      </c>
      <c r="G550" s="88">
        <f>'გრანტის საკასო'!D549</f>
        <v>0</v>
      </c>
      <c r="H550" s="88">
        <f>'მიზნ.გრანტის საკასო '!D549</f>
        <v>0</v>
      </c>
      <c r="I550" s="105" t="e">
        <f>'დაზუსტ. ბიუჯ.'!#REF!-'დაზუსტ. ბიუჯ.'!#REF!</f>
        <v>#REF!</v>
      </c>
      <c r="J550" s="88" t="e">
        <f>'დაზუსტ. საკუთ.'!#REF!-'დაზუსტ. საკუთ.'!#REF!</f>
        <v>#REF!</v>
      </c>
      <c r="K550" s="88" t="e">
        <f>'დაზუსტ. ბიუჯ. ფონდ.'!#REF!-'დაზუსტ. ბიუჯ. ფონდ.'!#REF!</f>
        <v>#REF!</v>
      </c>
      <c r="L550" s="88">
        <f>'გრანტის საკასო'!E549</f>
        <v>0</v>
      </c>
      <c r="M550" s="100">
        <f>'მიზნ.გრანტის საკასო '!E549-'მიზნ.გრანტის საკასო '!D549</f>
        <v>0</v>
      </c>
      <c r="N550" s="105" t="e">
        <f>'დაზუსტ. ბიუჯ.'!#REF!-'დაზუსტ. ბიუჯ.'!#REF!</f>
        <v>#REF!</v>
      </c>
      <c r="O550" s="88" t="e">
        <f>'დაზუსტ. საკუთ.'!#REF!-'დაზუსტ. საკუთ.'!#REF!</f>
        <v>#REF!</v>
      </c>
      <c r="P550" s="88" t="e">
        <f>'დაზუსტ. ბიუჯ. ფონდ.'!#REF!</f>
        <v>#REF!</v>
      </c>
      <c r="Q550" s="88">
        <f>'გრანტის საკასო'!J549</f>
        <v>0</v>
      </c>
      <c r="R550" s="100">
        <f>'მიზნ.გრანტის საკასო '!J549-'მიზნ.გრანტის საკასო '!I549</f>
        <v>0</v>
      </c>
      <c r="S550" s="105" t="e">
        <f t="shared" si="134"/>
        <v>#REF!</v>
      </c>
      <c r="T550" s="88" t="e">
        <f t="shared" si="137"/>
        <v>#REF!</v>
      </c>
      <c r="U550" s="88" t="e">
        <f t="shared" si="138"/>
        <v>#REF!</v>
      </c>
      <c r="V550" s="88">
        <f t="shared" si="139"/>
        <v>0</v>
      </c>
      <c r="W550" s="100">
        <f t="shared" si="140"/>
        <v>0</v>
      </c>
      <c r="X550" s="92"/>
      <c r="Y550" s="10"/>
      <c r="Z550" s="10">
        <f t="shared" si="143"/>
        <v>0</v>
      </c>
      <c r="AA550" s="10">
        <f t="shared" si="145"/>
        <v>0</v>
      </c>
      <c r="AB550" s="10">
        <f t="shared" si="145"/>
        <v>0</v>
      </c>
    </row>
    <row r="551" spans="1:28" x14ac:dyDescent="0.25">
      <c r="A551" t="e">
        <f t="shared" si="133"/>
        <v>#REF!</v>
      </c>
      <c r="B551" s="8"/>
      <c r="C551" s="9" t="s">
        <v>16</v>
      </c>
      <c r="D551" s="105" t="e">
        <f>'დაზუსტ. ბიუჯ.'!#REF!</f>
        <v>#REF!</v>
      </c>
      <c r="E551" s="88" t="e">
        <f>'დაზუსტ. საკუთ.'!#REF!</f>
        <v>#REF!</v>
      </c>
      <c r="F551" s="88" t="e">
        <f>'დაზუსტ. ბიუჯ. ფონდ.'!#REF!</f>
        <v>#REF!</v>
      </c>
      <c r="G551" s="88">
        <f>'გრანტის საკასო'!D550</f>
        <v>0</v>
      </c>
      <c r="H551" s="88">
        <f>'მიზნ.გრანტის საკასო '!D550</f>
        <v>0</v>
      </c>
      <c r="I551" s="105" t="e">
        <f>'დაზუსტ. ბიუჯ.'!#REF!-'დაზუსტ. ბიუჯ.'!#REF!</f>
        <v>#REF!</v>
      </c>
      <c r="J551" s="88" t="e">
        <f>'დაზუსტ. საკუთ.'!#REF!-'დაზუსტ. საკუთ.'!#REF!</f>
        <v>#REF!</v>
      </c>
      <c r="K551" s="88" t="e">
        <f>'დაზუსტ. ბიუჯ. ფონდ.'!#REF!-'დაზუსტ. ბიუჯ. ფონდ.'!#REF!</f>
        <v>#REF!</v>
      </c>
      <c r="L551" s="88">
        <f>'გრანტის საკასო'!E550</f>
        <v>0</v>
      </c>
      <c r="M551" s="100">
        <f>'მიზნ.გრანტის საკასო '!E550-'მიზნ.გრანტის საკასო '!D550</f>
        <v>0</v>
      </c>
      <c r="N551" s="105" t="e">
        <f>'დაზუსტ. ბიუჯ.'!#REF!-'დაზუსტ. ბიუჯ.'!#REF!</f>
        <v>#REF!</v>
      </c>
      <c r="O551" s="88" t="e">
        <f>'დაზუსტ. საკუთ.'!#REF!-'დაზუსტ. საკუთ.'!#REF!</f>
        <v>#REF!</v>
      </c>
      <c r="P551" s="88" t="e">
        <f>'დაზუსტ. ბიუჯ. ფონდ.'!#REF!</f>
        <v>#REF!</v>
      </c>
      <c r="Q551" s="88">
        <f>'გრანტის საკასო'!J550</f>
        <v>0</v>
      </c>
      <c r="R551" s="100">
        <f>'მიზნ.გრანტის საკასო '!J550-'მიზნ.გრანტის საკასო '!I550</f>
        <v>0</v>
      </c>
      <c r="S551" s="105" t="e">
        <f t="shared" si="134"/>
        <v>#REF!</v>
      </c>
      <c r="T551" s="88" t="e">
        <f t="shared" si="137"/>
        <v>#REF!</v>
      </c>
      <c r="U551" s="88" t="e">
        <f t="shared" si="138"/>
        <v>#REF!</v>
      </c>
      <c r="V551" s="88">
        <f t="shared" si="139"/>
        <v>0</v>
      </c>
      <c r="W551" s="100">
        <f t="shared" si="140"/>
        <v>0</v>
      </c>
      <c r="X551" s="92"/>
      <c r="Y551" s="10"/>
      <c r="Z551" s="10">
        <f t="shared" si="143"/>
        <v>0</v>
      </c>
      <c r="AA551" s="10">
        <f t="shared" si="145"/>
        <v>0</v>
      </c>
      <c r="AB551" s="10">
        <f t="shared" si="145"/>
        <v>0</v>
      </c>
    </row>
    <row r="552" spans="1:28" x14ac:dyDescent="0.25">
      <c r="A552" t="e">
        <f t="shared" si="133"/>
        <v>#REF!</v>
      </c>
      <c r="B552" s="8"/>
      <c r="C552" s="9" t="s">
        <v>17</v>
      </c>
      <c r="D552" s="105" t="e">
        <f>'დაზუსტ. ბიუჯ.'!#REF!</f>
        <v>#REF!</v>
      </c>
      <c r="E552" s="88" t="e">
        <f>'დაზუსტ. საკუთ.'!#REF!</f>
        <v>#REF!</v>
      </c>
      <c r="F552" s="88" t="e">
        <f>'დაზუსტ. ბიუჯ. ფონდ.'!#REF!</f>
        <v>#REF!</v>
      </c>
      <c r="G552" s="88">
        <f>'გრანტის საკასო'!D551</f>
        <v>0</v>
      </c>
      <c r="H552" s="88">
        <f>'მიზნ.გრანტის საკასო '!D551</f>
        <v>0</v>
      </c>
      <c r="I552" s="105" t="e">
        <f>'დაზუსტ. ბიუჯ.'!#REF!-'დაზუსტ. ბიუჯ.'!#REF!</f>
        <v>#REF!</v>
      </c>
      <c r="J552" s="88" t="e">
        <f>'დაზუსტ. საკუთ.'!#REF!-'დაზუსტ. საკუთ.'!#REF!</f>
        <v>#REF!</v>
      </c>
      <c r="K552" s="88" t="e">
        <f>'დაზუსტ. ბიუჯ. ფონდ.'!#REF!-'დაზუსტ. ბიუჯ. ფონდ.'!#REF!</f>
        <v>#REF!</v>
      </c>
      <c r="L552" s="88">
        <f>'გრანტის საკასო'!E551</f>
        <v>0</v>
      </c>
      <c r="M552" s="100">
        <f>'მიზნ.გრანტის საკასო '!E551-'მიზნ.გრანტის საკასო '!D551</f>
        <v>49060.29</v>
      </c>
      <c r="N552" s="105" t="e">
        <f>'დაზუსტ. ბიუჯ.'!#REF!-'დაზუსტ. ბიუჯ.'!#REF!</f>
        <v>#REF!</v>
      </c>
      <c r="O552" s="88" t="e">
        <f>'დაზუსტ. საკუთ.'!#REF!-'დაზუსტ. საკუთ.'!#REF!</f>
        <v>#REF!</v>
      </c>
      <c r="P552" s="88" t="e">
        <f>'დაზუსტ. ბიუჯ. ფონდ.'!#REF!</f>
        <v>#REF!</v>
      </c>
      <c r="Q552" s="88">
        <f>'გრანტის საკასო'!J551</f>
        <v>0</v>
      </c>
      <c r="R552" s="100">
        <f>'მიზნ.გრანტის საკასო '!J551-'მიზნ.გრანტის საკასო '!I551</f>
        <v>0</v>
      </c>
      <c r="S552" s="105" t="e">
        <f t="shared" si="134"/>
        <v>#REF!</v>
      </c>
      <c r="T552" s="88" t="e">
        <f t="shared" si="137"/>
        <v>#REF!</v>
      </c>
      <c r="U552" s="88" t="e">
        <f t="shared" si="138"/>
        <v>#REF!</v>
      </c>
      <c r="V552" s="88">
        <f t="shared" si="139"/>
        <v>0</v>
      </c>
      <c r="W552" s="100">
        <f t="shared" si="140"/>
        <v>49060.29</v>
      </c>
      <c r="X552" s="92"/>
      <c r="Y552" s="10"/>
      <c r="Z552" s="10">
        <f t="shared" si="143"/>
        <v>0</v>
      </c>
      <c r="AA552" s="10">
        <f t="shared" si="145"/>
        <v>0</v>
      </c>
      <c r="AB552" s="10">
        <f t="shared" si="145"/>
        <v>0</v>
      </c>
    </row>
    <row r="553" spans="1:28" x14ac:dyDescent="0.25">
      <c r="A553" t="e">
        <f t="shared" si="133"/>
        <v>#REF!</v>
      </c>
      <c r="B553" s="5"/>
      <c r="C553" s="6" t="s">
        <v>18</v>
      </c>
      <c r="D553" s="104" t="e">
        <f>'დაზუსტ. ბიუჯ.'!#REF!</f>
        <v>#REF!</v>
      </c>
      <c r="E553" s="87" t="e">
        <f>'დაზუსტ. საკუთ.'!#REF!</f>
        <v>#REF!</v>
      </c>
      <c r="F553" s="87" t="e">
        <f>'დაზუსტ. ბიუჯ. ფონდ.'!#REF!</f>
        <v>#REF!</v>
      </c>
      <c r="G553" s="87">
        <f>'გრანტის საკასო'!D552</f>
        <v>0</v>
      </c>
      <c r="H553" s="87">
        <f>'მიზნ.გრანტის საკასო '!D552</f>
        <v>156578</v>
      </c>
      <c r="I553" s="104" t="e">
        <f>'დაზუსტ. ბიუჯ.'!#REF!-'დაზუსტ. ბიუჯ.'!#REF!</f>
        <v>#REF!</v>
      </c>
      <c r="J553" s="87" t="e">
        <f>'დაზუსტ. საკუთ.'!#REF!-'დაზუსტ. საკუთ.'!#REF!</f>
        <v>#REF!</v>
      </c>
      <c r="K553" s="87" t="e">
        <f>'დაზუსტ. ბიუჯ. ფონდ.'!#REF!-'დაზუსტ. ბიუჯ. ფონდ.'!#REF!</f>
        <v>#REF!</v>
      </c>
      <c r="L553" s="87">
        <f>'გრანტის საკასო'!E552</f>
        <v>136154.59</v>
      </c>
      <c r="M553" s="99">
        <f>'მიზნ.გრანტის საკასო '!E552-'მიზნ.გრანტის საკასო '!D552</f>
        <v>297250.69</v>
      </c>
      <c r="N553" s="104" t="e">
        <f>'დაზუსტ. ბიუჯ.'!#REF!-'დაზუსტ. ბიუჯ.'!#REF!</f>
        <v>#REF!</v>
      </c>
      <c r="O553" s="87" t="e">
        <f>'დაზუსტ. საკუთ.'!#REF!-'დაზუსტ. საკუთ.'!#REF!</f>
        <v>#REF!</v>
      </c>
      <c r="P553" s="87" t="e">
        <f>'დაზუსტ. ბიუჯ. ფონდ.'!#REF!</f>
        <v>#REF!</v>
      </c>
      <c r="Q553" s="87">
        <f>'გრანტის საკასო'!J552</f>
        <v>0</v>
      </c>
      <c r="R553" s="99">
        <f>'მიზნ.გრანტის საკასო '!J552-'მიზნ.გრანტის საკასო '!I552</f>
        <v>0</v>
      </c>
      <c r="S553" s="104" t="e">
        <f t="shared" si="134"/>
        <v>#REF!</v>
      </c>
      <c r="T553" s="87" t="e">
        <f t="shared" si="137"/>
        <v>#REF!</v>
      </c>
      <c r="U553" s="87" t="e">
        <f t="shared" si="138"/>
        <v>#REF!</v>
      </c>
      <c r="V553" s="87">
        <f t="shared" si="139"/>
        <v>136154.59</v>
      </c>
      <c r="W553" s="99">
        <f t="shared" si="140"/>
        <v>453828.69</v>
      </c>
      <c r="X553" s="91"/>
      <c r="Y553" s="7"/>
      <c r="Z553" s="7">
        <f t="shared" si="143"/>
        <v>0</v>
      </c>
      <c r="AA553" s="7">
        <f t="shared" si="145"/>
        <v>0</v>
      </c>
      <c r="AB553" s="7">
        <f t="shared" si="145"/>
        <v>0</v>
      </c>
    </row>
    <row r="554" spans="1:28" x14ac:dyDescent="0.25">
      <c r="A554" t="e">
        <f t="shared" si="133"/>
        <v>#REF!</v>
      </c>
      <c r="B554" s="5"/>
      <c r="C554" s="6" t="s">
        <v>19</v>
      </c>
      <c r="D554" s="104" t="e">
        <f>'დაზუსტ. ბიუჯ.'!#REF!</f>
        <v>#REF!</v>
      </c>
      <c r="E554" s="87" t="e">
        <f>'დაზუსტ. საკუთ.'!#REF!</f>
        <v>#REF!</v>
      </c>
      <c r="F554" s="87" t="e">
        <f>'დაზუსტ. ბიუჯ. ფონდ.'!#REF!</f>
        <v>#REF!</v>
      </c>
      <c r="G554" s="87">
        <f>'გრანტის საკასო'!D553</f>
        <v>0</v>
      </c>
      <c r="H554" s="87">
        <f>'მიზნ.გრანტის საკასო '!D553</f>
        <v>0</v>
      </c>
      <c r="I554" s="104" t="e">
        <f>'დაზუსტ. ბიუჯ.'!#REF!-'დაზუსტ. ბიუჯ.'!#REF!</f>
        <v>#REF!</v>
      </c>
      <c r="J554" s="87" t="e">
        <f>'დაზუსტ. საკუთ.'!#REF!-'დაზუსტ. საკუთ.'!#REF!</f>
        <v>#REF!</v>
      </c>
      <c r="K554" s="87" t="e">
        <f>'დაზუსტ. ბიუჯ. ფონდ.'!#REF!-'დაზუსტ. ბიუჯ. ფონდ.'!#REF!</f>
        <v>#REF!</v>
      </c>
      <c r="L554" s="87">
        <f>'გრანტის საკასო'!E553</f>
        <v>0</v>
      </c>
      <c r="M554" s="99">
        <f>'მიზნ.გრანტის საკასო '!E553-'მიზნ.გრანტის საკასო '!D553</f>
        <v>0</v>
      </c>
      <c r="N554" s="104" t="e">
        <f>'დაზუსტ. ბიუჯ.'!#REF!-'დაზუსტ. ბიუჯ.'!#REF!</f>
        <v>#REF!</v>
      </c>
      <c r="O554" s="87" t="e">
        <f>'დაზუსტ. საკუთ.'!#REF!-'დაზუსტ. საკუთ.'!#REF!</f>
        <v>#REF!</v>
      </c>
      <c r="P554" s="87" t="e">
        <f>'დაზუსტ. ბიუჯ. ფონდ.'!#REF!</f>
        <v>#REF!</v>
      </c>
      <c r="Q554" s="87">
        <f>'გრანტის საკასო'!J553</f>
        <v>0</v>
      </c>
      <c r="R554" s="99">
        <f>'მიზნ.გრანტის საკასო '!J553-'მიზნ.გრანტის საკასო '!I553</f>
        <v>0</v>
      </c>
      <c r="S554" s="104" t="e">
        <f t="shared" si="134"/>
        <v>#REF!</v>
      </c>
      <c r="T554" s="87" t="e">
        <f t="shared" si="137"/>
        <v>#REF!</v>
      </c>
      <c r="U554" s="87" t="e">
        <f t="shared" si="138"/>
        <v>#REF!</v>
      </c>
      <c r="V554" s="87">
        <f t="shared" si="139"/>
        <v>0</v>
      </c>
      <c r="W554" s="99">
        <f t="shared" si="140"/>
        <v>0</v>
      </c>
      <c r="X554" s="91"/>
      <c r="Y554" s="7"/>
      <c r="Z554" s="7">
        <f t="shared" si="143"/>
        <v>0</v>
      </c>
      <c r="AA554" s="7">
        <f t="shared" si="145"/>
        <v>0</v>
      </c>
      <c r="AB554" s="7">
        <f t="shared" si="145"/>
        <v>0</v>
      </c>
    </row>
    <row r="555" spans="1:28" ht="15.75" thickBot="1" x14ac:dyDescent="0.3">
      <c r="A555" t="e">
        <f t="shared" si="133"/>
        <v>#REF!</v>
      </c>
      <c r="B555" s="11"/>
      <c r="C555" s="12" t="s">
        <v>20</v>
      </c>
      <c r="D555" s="106" t="e">
        <f>'დაზუსტ. ბიუჯ.'!#REF!</f>
        <v>#REF!</v>
      </c>
      <c r="E555" s="89" t="e">
        <f>'დაზუსტ. საკუთ.'!#REF!</f>
        <v>#REF!</v>
      </c>
      <c r="F555" s="89" t="e">
        <f>'დაზუსტ. ბიუჯ. ფონდ.'!#REF!</f>
        <v>#REF!</v>
      </c>
      <c r="G555" s="89">
        <f>'გრანტის საკასო'!D554</f>
        <v>0</v>
      </c>
      <c r="H555" s="89">
        <f>'მიზნ.გრანტის საკასო '!D554</f>
        <v>835078.14999999991</v>
      </c>
      <c r="I555" s="106" t="e">
        <f>'დაზუსტ. ბიუჯ.'!#REF!-'დაზუსტ. ბიუჯ.'!#REF!</f>
        <v>#REF!</v>
      </c>
      <c r="J555" s="89" t="e">
        <f>'დაზუსტ. საკუთ.'!#REF!-'დაზუსტ. საკუთ.'!#REF!</f>
        <v>#REF!</v>
      </c>
      <c r="K555" s="89" t="e">
        <f>'დაზუსტ. ბიუჯ. ფონდ.'!#REF!-'დაზუსტ. ბიუჯ. ფონდ.'!#REF!</f>
        <v>#REF!</v>
      </c>
      <c r="L555" s="89">
        <f>'გრანტის საკასო'!E554</f>
        <v>0</v>
      </c>
      <c r="M555" s="101">
        <f>'მიზნ.გრანტის საკასო '!E554-'მიზნ.გრანტის საკასო '!D554</f>
        <v>94181.160000000033</v>
      </c>
      <c r="N555" s="106" t="e">
        <f>'დაზუსტ. ბიუჯ.'!#REF!-'დაზუსტ. ბიუჯ.'!#REF!</f>
        <v>#REF!</v>
      </c>
      <c r="O555" s="89" t="e">
        <f>'დაზუსტ. საკუთ.'!#REF!-'დაზუსტ. საკუთ.'!#REF!</f>
        <v>#REF!</v>
      </c>
      <c r="P555" s="89" t="e">
        <f>'დაზუსტ. ბიუჯ. ფონდ.'!#REF!</f>
        <v>#REF!</v>
      </c>
      <c r="Q555" s="89">
        <f>'გრანტის საკასო'!J554</f>
        <v>0</v>
      </c>
      <c r="R555" s="101">
        <f>'მიზნ.გრანტის საკასო '!J554-'მიზნ.გრანტის საკასო '!I554</f>
        <v>0</v>
      </c>
      <c r="S555" s="106" t="e">
        <f t="shared" si="134"/>
        <v>#REF!</v>
      </c>
      <c r="T555" s="89" t="e">
        <f t="shared" si="137"/>
        <v>#REF!</v>
      </c>
      <c r="U555" s="89" t="e">
        <f t="shared" si="138"/>
        <v>#REF!</v>
      </c>
      <c r="V555" s="89">
        <f t="shared" si="139"/>
        <v>0</v>
      </c>
      <c r="W555" s="101">
        <f t="shared" si="140"/>
        <v>929259.30999999994</v>
      </c>
      <c r="X555" s="93"/>
      <c r="Y555" s="13"/>
      <c r="Z555" s="13">
        <f t="shared" si="143"/>
        <v>0</v>
      </c>
      <c r="AA555" s="13">
        <f t="shared" si="145"/>
        <v>0</v>
      </c>
      <c r="AB555" s="13">
        <f t="shared" si="145"/>
        <v>0</v>
      </c>
    </row>
    <row r="556" spans="1:28" ht="31.5" thickTop="1" thickBot="1" x14ac:dyDescent="0.3">
      <c r="A556" t="e">
        <f t="shared" si="133"/>
        <v>#REF!</v>
      </c>
      <c r="B556" s="3" t="s">
        <v>99</v>
      </c>
      <c r="C556" s="14" t="s">
        <v>100</v>
      </c>
      <c r="D556" s="103" t="e">
        <f>'დაზუსტ. ბიუჯ.'!#REF!</f>
        <v>#REF!</v>
      </c>
      <c r="E556" s="86" t="e">
        <f>'დაზუსტ. საკუთ.'!#REF!</f>
        <v>#REF!</v>
      </c>
      <c r="F556" s="86" t="e">
        <f>'დაზუსტ. ბიუჯ. ფონდ.'!#REF!</f>
        <v>#REF!</v>
      </c>
      <c r="G556" s="86">
        <f>'გრანტის საკასო'!D555</f>
        <v>0</v>
      </c>
      <c r="H556" s="86">
        <f>'მიზნ.გრანტის საკასო '!D555</f>
        <v>0</v>
      </c>
      <c r="I556" s="103" t="e">
        <f>'დაზუსტ. ბიუჯ.'!#REF!-'დაზუსტ. ბიუჯ.'!#REF!</f>
        <v>#REF!</v>
      </c>
      <c r="J556" s="86" t="e">
        <f>'დაზუსტ. საკუთ.'!#REF!-'დაზუსტ. საკუთ.'!#REF!</f>
        <v>#REF!</v>
      </c>
      <c r="K556" s="86" t="e">
        <f>'დაზუსტ. ბიუჯ. ფონდ.'!#REF!-'დაზუსტ. ბიუჯ. ფონდ.'!#REF!</f>
        <v>#REF!</v>
      </c>
      <c r="L556" s="86">
        <f>'გრანტის საკასო'!E555</f>
        <v>0</v>
      </c>
      <c r="M556" s="102">
        <f>'მიზნ.გრანტის საკასო '!E555-'მიზნ.გრანტის საკასო '!D555</f>
        <v>0</v>
      </c>
      <c r="N556" s="103" t="e">
        <f>'დაზუსტ. ბიუჯ.'!#REF!-'დაზუსტ. ბიუჯ.'!#REF!</f>
        <v>#REF!</v>
      </c>
      <c r="O556" s="86" t="e">
        <f>'დაზუსტ. საკუთ.'!#REF!-'დაზუსტ. საკუთ.'!#REF!</f>
        <v>#REF!</v>
      </c>
      <c r="P556" s="86" t="e">
        <f>'დაზუსტ. ბიუჯ. ფონდ.'!#REF!</f>
        <v>#REF!</v>
      </c>
      <c r="Q556" s="86">
        <f>'გრანტის საკასო'!J555</f>
        <v>0</v>
      </c>
      <c r="R556" s="102">
        <f>'მიზნ.გრანტის საკასო '!J555-'მიზნ.გრანტის საკასო '!I555</f>
        <v>0</v>
      </c>
      <c r="S556" s="103" t="e">
        <f t="shared" si="134"/>
        <v>#REF!</v>
      </c>
      <c r="T556" s="86" t="e">
        <f t="shared" si="137"/>
        <v>#REF!</v>
      </c>
      <c r="U556" s="86" t="e">
        <f t="shared" si="138"/>
        <v>#REF!</v>
      </c>
      <c r="V556" s="86">
        <f t="shared" si="139"/>
        <v>0</v>
      </c>
      <c r="W556" s="102">
        <f t="shared" si="140"/>
        <v>0</v>
      </c>
      <c r="X556" s="94"/>
      <c r="Y556" s="4"/>
      <c r="Z556" s="4">
        <f t="shared" ref="Z556:AB556" si="146">SUM(Z557,Z565,Z566,Z567)</f>
        <v>0</v>
      </c>
      <c r="AA556" s="4">
        <f t="shared" si="146"/>
        <v>0</v>
      </c>
      <c r="AB556" s="4">
        <f t="shared" si="146"/>
        <v>0</v>
      </c>
    </row>
    <row r="557" spans="1:28" ht="15.75" thickTop="1" x14ac:dyDescent="0.25">
      <c r="A557" t="e">
        <f t="shared" si="133"/>
        <v>#REF!</v>
      </c>
      <c r="B557" s="5"/>
      <c r="C557" s="6" t="s">
        <v>10</v>
      </c>
      <c r="D557" s="104" t="e">
        <f>'დაზუსტ. ბიუჯ.'!#REF!</f>
        <v>#REF!</v>
      </c>
      <c r="E557" s="87" t="e">
        <f>'დაზუსტ. საკუთ.'!#REF!</f>
        <v>#REF!</v>
      </c>
      <c r="F557" s="87" t="e">
        <f>'დაზუსტ. ბიუჯ. ფონდ.'!#REF!</f>
        <v>#REF!</v>
      </c>
      <c r="G557" s="87">
        <f>'გრანტის საკასო'!D556</f>
        <v>0</v>
      </c>
      <c r="H557" s="87">
        <f>'მიზნ.გრანტის საკასო '!D556</f>
        <v>0</v>
      </c>
      <c r="I557" s="104" t="e">
        <f>'დაზუსტ. ბიუჯ.'!#REF!-'დაზუსტ. ბიუჯ.'!#REF!</f>
        <v>#REF!</v>
      </c>
      <c r="J557" s="87" t="e">
        <f>'დაზუსტ. საკუთ.'!#REF!-'დაზუსტ. საკუთ.'!#REF!</f>
        <v>#REF!</v>
      </c>
      <c r="K557" s="87" t="e">
        <f>'დაზუსტ. ბიუჯ. ფონდ.'!#REF!-'დაზუსტ. ბიუჯ. ფონდ.'!#REF!</f>
        <v>#REF!</v>
      </c>
      <c r="L557" s="87">
        <f>'გრანტის საკასო'!E556</f>
        <v>0</v>
      </c>
      <c r="M557" s="99">
        <f>'მიზნ.გრანტის საკასო '!E556-'მიზნ.გრანტის საკასო '!D556</f>
        <v>0</v>
      </c>
      <c r="N557" s="104" t="e">
        <f>'დაზუსტ. ბიუჯ.'!#REF!-'დაზუსტ. ბიუჯ.'!#REF!</f>
        <v>#REF!</v>
      </c>
      <c r="O557" s="87" t="e">
        <f>'დაზუსტ. საკუთ.'!#REF!-'დაზუსტ. საკუთ.'!#REF!</f>
        <v>#REF!</v>
      </c>
      <c r="P557" s="87" t="e">
        <f>'დაზუსტ. ბიუჯ. ფონდ.'!#REF!</f>
        <v>#REF!</v>
      </c>
      <c r="Q557" s="87">
        <f>'გრანტის საკასო'!J556</f>
        <v>0</v>
      </c>
      <c r="R557" s="99">
        <f>'მიზნ.გრანტის საკასო '!J556-'მიზნ.გრანტის საკასო '!I556</f>
        <v>0</v>
      </c>
      <c r="S557" s="104" t="e">
        <f t="shared" si="134"/>
        <v>#REF!</v>
      </c>
      <c r="T557" s="87" t="e">
        <f t="shared" si="137"/>
        <v>#REF!</v>
      </c>
      <c r="U557" s="87" t="e">
        <f t="shared" si="138"/>
        <v>#REF!</v>
      </c>
      <c r="V557" s="87">
        <f t="shared" si="139"/>
        <v>0</v>
      </c>
      <c r="W557" s="99">
        <f t="shared" si="140"/>
        <v>0</v>
      </c>
      <c r="X557" s="91"/>
      <c r="Y557" s="7"/>
      <c r="Z557" s="7">
        <f t="shared" ref="Z557:AB557" si="147">SUM(Z558:Z564)</f>
        <v>0</v>
      </c>
      <c r="AA557" s="7">
        <f t="shared" si="147"/>
        <v>0</v>
      </c>
      <c r="AB557" s="7">
        <f t="shared" si="147"/>
        <v>0</v>
      </c>
    </row>
    <row r="558" spans="1:28" x14ac:dyDescent="0.25">
      <c r="A558" t="e">
        <f t="shared" si="133"/>
        <v>#REF!</v>
      </c>
      <c r="B558" s="8"/>
      <c r="C558" s="9" t="s">
        <v>11</v>
      </c>
      <c r="D558" s="105" t="e">
        <f>'დაზუსტ. ბიუჯ.'!#REF!</f>
        <v>#REF!</v>
      </c>
      <c r="E558" s="88" t="e">
        <f>'დაზუსტ. საკუთ.'!#REF!</f>
        <v>#REF!</v>
      </c>
      <c r="F558" s="88" t="e">
        <f>'დაზუსტ. ბიუჯ. ფონდ.'!#REF!</f>
        <v>#REF!</v>
      </c>
      <c r="G558" s="88">
        <f>'გრანტის საკასო'!D557</f>
        <v>0</v>
      </c>
      <c r="H558" s="88">
        <f>'მიზნ.გრანტის საკასო '!D557</f>
        <v>0</v>
      </c>
      <c r="I558" s="105" t="e">
        <f>'დაზუსტ. ბიუჯ.'!#REF!-'დაზუსტ. ბიუჯ.'!#REF!</f>
        <v>#REF!</v>
      </c>
      <c r="J558" s="88" t="e">
        <f>'დაზუსტ. საკუთ.'!#REF!-'დაზუსტ. საკუთ.'!#REF!</f>
        <v>#REF!</v>
      </c>
      <c r="K558" s="88" t="e">
        <f>'დაზუსტ. ბიუჯ. ფონდ.'!#REF!-'დაზუსტ. ბიუჯ. ფონდ.'!#REF!</f>
        <v>#REF!</v>
      </c>
      <c r="L558" s="88">
        <f>'გრანტის საკასო'!E557</f>
        <v>0</v>
      </c>
      <c r="M558" s="100">
        <f>'მიზნ.გრანტის საკასო '!E557-'მიზნ.გრანტის საკასო '!D557</f>
        <v>0</v>
      </c>
      <c r="N558" s="105" t="e">
        <f>'დაზუსტ. ბიუჯ.'!#REF!-'დაზუსტ. ბიუჯ.'!#REF!</f>
        <v>#REF!</v>
      </c>
      <c r="O558" s="88" t="e">
        <f>'დაზუსტ. საკუთ.'!#REF!-'დაზუსტ. საკუთ.'!#REF!</f>
        <v>#REF!</v>
      </c>
      <c r="P558" s="88" t="e">
        <f>'დაზუსტ. ბიუჯ. ფონდ.'!#REF!</f>
        <v>#REF!</v>
      </c>
      <c r="Q558" s="88">
        <f>'გრანტის საკასო'!J557</f>
        <v>0</v>
      </c>
      <c r="R558" s="100">
        <f>'მიზნ.გრანტის საკასო '!J557-'მიზნ.გრანტის საკასო '!I557</f>
        <v>0</v>
      </c>
      <c r="S558" s="105" t="e">
        <f t="shared" si="134"/>
        <v>#REF!</v>
      </c>
      <c r="T558" s="88" t="e">
        <f t="shared" si="137"/>
        <v>#REF!</v>
      </c>
      <c r="U558" s="88" t="e">
        <f t="shared" si="138"/>
        <v>#REF!</v>
      </c>
      <c r="V558" s="88">
        <f t="shared" si="139"/>
        <v>0</v>
      </c>
      <c r="W558" s="100">
        <f t="shared" si="140"/>
        <v>0</v>
      </c>
      <c r="X558" s="92"/>
      <c r="Y558" s="10"/>
      <c r="Z558" s="10">
        <v>0</v>
      </c>
      <c r="AA558" s="10">
        <v>0</v>
      </c>
      <c r="AB558" s="10">
        <v>0</v>
      </c>
    </row>
    <row r="559" spans="1:28" x14ac:dyDescent="0.25">
      <c r="A559" t="e">
        <f t="shared" si="133"/>
        <v>#REF!</v>
      </c>
      <c r="B559" s="8"/>
      <c r="C559" s="9" t="s">
        <v>12</v>
      </c>
      <c r="D559" s="105" t="e">
        <f>'დაზუსტ. ბიუჯ.'!#REF!</f>
        <v>#REF!</v>
      </c>
      <c r="E559" s="88" t="e">
        <f>'დაზუსტ. საკუთ.'!#REF!</f>
        <v>#REF!</v>
      </c>
      <c r="F559" s="88" t="e">
        <f>'დაზუსტ. ბიუჯ. ფონდ.'!#REF!</f>
        <v>#REF!</v>
      </c>
      <c r="G559" s="88">
        <f>'გრანტის საკასო'!D558</f>
        <v>0</v>
      </c>
      <c r="H559" s="88">
        <f>'მიზნ.გრანტის საკასო '!D558</f>
        <v>0</v>
      </c>
      <c r="I559" s="105" t="e">
        <f>'დაზუსტ. ბიუჯ.'!#REF!-'დაზუსტ. ბიუჯ.'!#REF!</f>
        <v>#REF!</v>
      </c>
      <c r="J559" s="88" t="e">
        <f>'დაზუსტ. საკუთ.'!#REF!-'დაზუსტ. საკუთ.'!#REF!</f>
        <v>#REF!</v>
      </c>
      <c r="K559" s="88" t="e">
        <f>'დაზუსტ. ბიუჯ. ფონდ.'!#REF!-'დაზუსტ. ბიუჯ. ფონდ.'!#REF!</f>
        <v>#REF!</v>
      </c>
      <c r="L559" s="88">
        <f>'გრანტის საკასო'!E558</f>
        <v>0</v>
      </c>
      <c r="M559" s="100">
        <f>'მიზნ.გრანტის საკასო '!E558-'მიზნ.გრანტის საკასო '!D558</f>
        <v>0</v>
      </c>
      <c r="N559" s="105" t="e">
        <f>'დაზუსტ. ბიუჯ.'!#REF!-'დაზუსტ. ბიუჯ.'!#REF!</f>
        <v>#REF!</v>
      </c>
      <c r="O559" s="88" t="e">
        <f>'დაზუსტ. საკუთ.'!#REF!-'დაზუსტ. საკუთ.'!#REF!</f>
        <v>#REF!</v>
      </c>
      <c r="P559" s="88" t="e">
        <f>'დაზუსტ. ბიუჯ. ფონდ.'!#REF!</f>
        <v>#REF!</v>
      </c>
      <c r="Q559" s="88">
        <f>'გრანტის საკასო'!J558</f>
        <v>0</v>
      </c>
      <c r="R559" s="100">
        <f>'მიზნ.გრანტის საკასო '!J558-'მიზნ.გრანტის საკასო '!I558</f>
        <v>0</v>
      </c>
      <c r="S559" s="105" t="e">
        <f t="shared" si="134"/>
        <v>#REF!</v>
      </c>
      <c r="T559" s="88" t="e">
        <f t="shared" si="137"/>
        <v>#REF!</v>
      </c>
      <c r="U559" s="88" t="e">
        <f t="shared" si="138"/>
        <v>#REF!</v>
      </c>
      <c r="V559" s="88">
        <f t="shared" si="139"/>
        <v>0</v>
      </c>
      <c r="W559" s="100">
        <f t="shared" si="140"/>
        <v>0</v>
      </c>
      <c r="X559" s="92"/>
      <c r="Y559" s="10"/>
      <c r="Z559" s="10">
        <v>0</v>
      </c>
      <c r="AA559" s="10">
        <v>0</v>
      </c>
      <c r="AB559" s="10">
        <v>0</v>
      </c>
    </row>
    <row r="560" spans="1:28" x14ac:dyDescent="0.25">
      <c r="A560" t="e">
        <f t="shared" si="133"/>
        <v>#REF!</v>
      </c>
      <c r="B560" s="8"/>
      <c r="C560" s="9" t="s">
        <v>13</v>
      </c>
      <c r="D560" s="105" t="e">
        <f>'დაზუსტ. ბიუჯ.'!#REF!</f>
        <v>#REF!</v>
      </c>
      <c r="E560" s="88" t="e">
        <f>'დაზუსტ. საკუთ.'!#REF!</f>
        <v>#REF!</v>
      </c>
      <c r="F560" s="88" t="e">
        <f>'დაზუსტ. ბიუჯ. ფონდ.'!#REF!</f>
        <v>#REF!</v>
      </c>
      <c r="G560" s="88">
        <f>'გრანტის საკასო'!D559</f>
        <v>0</v>
      </c>
      <c r="H560" s="88">
        <f>'მიზნ.გრანტის საკასო '!D559</f>
        <v>0</v>
      </c>
      <c r="I560" s="105" t="e">
        <f>'დაზუსტ. ბიუჯ.'!#REF!-'დაზუსტ. ბიუჯ.'!#REF!</f>
        <v>#REF!</v>
      </c>
      <c r="J560" s="88" t="e">
        <f>'დაზუსტ. საკუთ.'!#REF!-'დაზუსტ. საკუთ.'!#REF!</f>
        <v>#REF!</v>
      </c>
      <c r="K560" s="88" t="e">
        <f>'დაზუსტ. ბიუჯ. ფონდ.'!#REF!-'დაზუსტ. ბიუჯ. ფონდ.'!#REF!</f>
        <v>#REF!</v>
      </c>
      <c r="L560" s="88">
        <f>'გრანტის საკასო'!E559</f>
        <v>0</v>
      </c>
      <c r="M560" s="100">
        <f>'მიზნ.გრანტის საკასო '!E559-'მიზნ.გრანტის საკასო '!D559</f>
        <v>0</v>
      </c>
      <c r="N560" s="105" t="e">
        <f>'დაზუსტ. ბიუჯ.'!#REF!-'დაზუსტ. ბიუჯ.'!#REF!</f>
        <v>#REF!</v>
      </c>
      <c r="O560" s="88" t="e">
        <f>'დაზუსტ. საკუთ.'!#REF!-'დაზუსტ. საკუთ.'!#REF!</f>
        <v>#REF!</v>
      </c>
      <c r="P560" s="88" t="e">
        <f>'დაზუსტ. ბიუჯ. ფონდ.'!#REF!</f>
        <v>#REF!</v>
      </c>
      <c r="Q560" s="88">
        <f>'გრანტის საკასო'!J559</f>
        <v>0</v>
      </c>
      <c r="R560" s="100">
        <f>'მიზნ.გრანტის საკასო '!J559-'მიზნ.გრანტის საკასო '!I559</f>
        <v>0</v>
      </c>
      <c r="S560" s="105" t="e">
        <f t="shared" si="134"/>
        <v>#REF!</v>
      </c>
      <c r="T560" s="88" t="e">
        <f t="shared" si="137"/>
        <v>#REF!</v>
      </c>
      <c r="U560" s="88" t="e">
        <f t="shared" si="138"/>
        <v>#REF!</v>
      </c>
      <c r="V560" s="88">
        <f t="shared" si="139"/>
        <v>0</v>
      </c>
      <c r="W560" s="100">
        <f t="shared" si="140"/>
        <v>0</v>
      </c>
      <c r="X560" s="92"/>
      <c r="Y560" s="10"/>
      <c r="Z560" s="10">
        <v>0</v>
      </c>
      <c r="AA560" s="10">
        <v>0</v>
      </c>
      <c r="AB560" s="10">
        <v>0</v>
      </c>
    </row>
    <row r="561" spans="1:28" x14ac:dyDescent="0.25">
      <c r="A561" t="e">
        <f t="shared" si="133"/>
        <v>#REF!</v>
      </c>
      <c r="B561" s="8"/>
      <c r="C561" s="9" t="s">
        <v>14</v>
      </c>
      <c r="D561" s="105" t="e">
        <f>'დაზუსტ. ბიუჯ.'!#REF!</f>
        <v>#REF!</v>
      </c>
      <c r="E561" s="88" t="e">
        <f>'დაზუსტ. საკუთ.'!#REF!</f>
        <v>#REF!</v>
      </c>
      <c r="F561" s="88" t="e">
        <f>'დაზუსტ. ბიუჯ. ფონდ.'!#REF!</f>
        <v>#REF!</v>
      </c>
      <c r="G561" s="88">
        <f>'გრანტის საკასო'!D560</f>
        <v>0</v>
      </c>
      <c r="H561" s="88">
        <f>'მიზნ.გრანტის საკასო '!D560</f>
        <v>0</v>
      </c>
      <c r="I561" s="105" t="e">
        <f>'დაზუსტ. ბიუჯ.'!#REF!-'დაზუსტ. ბიუჯ.'!#REF!</f>
        <v>#REF!</v>
      </c>
      <c r="J561" s="88" t="e">
        <f>'დაზუსტ. საკუთ.'!#REF!-'დაზუსტ. საკუთ.'!#REF!</f>
        <v>#REF!</v>
      </c>
      <c r="K561" s="88" t="e">
        <f>'დაზუსტ. ბიუჯ. ფონდ.'!#REF!-'დაზუსტ. ბიუჯ. ფონდ.'!#REF!</f>
        <v>#REF!</v>
      </c>
      <c r="L561" s="88">
        <f>'გრანტის საკასო'!E560</f>
        <v>0</v>
      </c>
      <c r="M561" s="100">
        <f>'მიზნ.გრანტის საკასო '!E560-'მიზნ.გრანტის საკასო '!D560</f>
        <v>0</v>
      </c>
      <c r="N561" s="105" t="e">
        <f>'დაზუსტ. ბიუჯ.'!#REF!-'დაზუსტ. ბიუჯ.'!#REF!</f>
        <v>#REF!</v>
      </c>
      <c r="O561" s="88" t="e">
        <f>'დაზუსტ. საკუთ.'!#REF!-'დაზუსტ. საკუთ.'!#REF!</f>
        <v>#REF!</v>
      </c>
      <c r="P561" s="88" t="e">
        <f>'დაზუსტ. ბიუჯ. ფონდ.'!#REF!</f>
        <v>#REF!</v>
      </c>
      <c r="Q561" s="88">
        <f>'გრანტის საკასო'!J560</f>
        <v>0</v>
      </c>
      <c r="R561" s="100">
        <f>'მიზნ.გრანტის საკასო '!J560-'მიზნ.გრანტის საკასო '!I560</f>
        <v>0</v>
      </c>
      <c r="S561" s="105" t="e">
        <f t="shared" si="134"/>
        <v>#REF!</v>
      </c>
      <c r="T561" s="88" t="e">
        <f t="shared" si="137"/>
        <v>#REF!</v>
      </c>
      <c r="U561" s="88" t="e">
        <f t="shared" si="138"/>
        <v>#REF!</v>
      </c>
      <c r="V561" s="88">
        <f t="shared" si="139"/>
        <v>0</v>
      </c>
      <c r="W561" s="100">
        <f t="shared" si="140"/>
        <v>0</v>
      </c>
      <c r="X561" s="92"/>
      <c r="Y561" s="10"/>
      <c r="Z561" s="10">
        <v>0</v>
      </c>
      <c r="AA561" s="10">
        <v>0</v>
      </c>
      <c r="AB561" s="10">
        <v>0</v>
      </c>
    </row>
    <row r="562" spans="1:28" x14ac:dyDescent="0.25">
      <c r="A562" t="e">
        <f t="shared" si="133"/>
        <v>#REF!</v>
      </c>
      <c r="B562" s="8"/>
      <c r="C562" s="9" t="s">
        <v>15</v>
      </c>
      <c r="D562" s="105" t="e">
        <f>'დაზუსტ. ბიუჯ.'!#REF!</f>
        <v>#REF!</v>
      </c>
      <c r="E562" s="88" t="e">
        <f>'დაზუსტ. საკუთ.'!#REF!</f>
        <v>#REF!</v>
      </c>
      <c r="F562" s="88" t="e">
        <f>'დაზუსტ. ბიუჯ. ფონდ.'!#REF!</f>
        <v>#REF!</v>
      </c>
      <c r="G562" s="88">
        <f>'გრანტის საკასო'!D561</f>
        <v>0</v>
      </c>
      <c r="H562" s="88">
        <f>'მიზნ.გრანტის საკასო '!D561</f>
        <v>0</v>
      </c>
      <c r="I562" s="105" t="e">
        <f>'დაზუსტ. ბიუჯ.'!#REF!-'დაზუსტ. ბიუჯ.'!#REF!</f>
        <v>#REF!</v>
      </c>
      <c r="J562" s="88" t="e">
        <f>'დაზუსტ. საკუთ.'!#REF!-'დაზუსტ. საკუთ.'!#REF!</f>
        <v>#REF!</v>
      </c>
      <c r="K562" s="88" t="e">
        <f>'დაზუსტ. ბიუჯ. ფონდ.'!#REF!-'დაზუსტ. ბიუჯ. ფონდ.'!#REF!</f>
        <v>#REF!</v>
      </c>
      <c r="L562" s="88">
        <f>'გრანტის საკასო'!E561</f>
        <v>0</v>
      </c>
      <c r="M562" s="100">
        <f>'მიზნ.გრანტის საკასო '!E561-'მიზნ.გრანტის საკასო '!D561</f>
        <v>0</v>
      </c>
      <c r="N562" s="105" t="e">
        <f>'დაზუსტ. ბიუჯ.'!#REF!-'დაზუსტ. ბიუჯ.'!#REF!</f>
        <v>#REF!</v>
      </c>
      <c r="O562" s="88" t="e">
        <f>'დაზუსტ. საკუთ.'!#REF!-'დაზუსტ. საკუთ.'!#REF!</f>
        <v>#REF!</v>
      </c>
      <c r="P562" s="88" t="e">
        <f>'დაზუსტ. ბიუჯ. ფონდ.'!#REF!</f>
        <v>#REF!</v>
      </c>
      <c r="Q562" s="88">
        <f>'გრანტის საკასო'!J561</f>
        <v>0</v>
      </c>
      <c r="R562" s="100">
        <f>'მიზნ.გრანტის საკასო '!J561-'მიზნ.გრანტის საკასო '!I561</f>
        <v>0</v>
      </c>
      <c r="S562" s="105" t="e">
        <f t="shared" si="134"/>
        <v>#REF!</v>
      </c>
      <c r="T562" s="88" t="e">
        <f t="shared" si="137"/>
        <v>#REF!</v>
      </c>
      <c r="U562" s="88" t="e">
        <f t="shared" si="138"/>
        <v>#REF!</v>
      </c>
      <c r="V562" s="88">
        <f t="shared" si="139"/>
        <v>0</v>
      </c>
      <c r="W562" s="100">
        <f t="shared" si="140"/>
        <v>0</v>
      </c>
      <c r="X562" s="92"/>
      <c r="Y562" s="10"/>
      <c r="Z562" s="10">
        <v>0</v>
      </c>
      <c r="AA562" s="10">
        <v>0</v>
      </c>
      <c r="AB562" s="10">
        <v>0</v>
      </c>
    </row>
    <row r="563" spans="1:28" x14ac:dyDescent="0.25">
      <c r="A563" t="e">
        <f t="shared" si="133"/>
        <v>#REF!</v>
      </c>
      <c r="B563" s="8"/>
      <c r="C563" s="9" t="s">
        <v>16</v>
      </c>
      <c r="D563" s="105" t="e">
        <f>'დაზუსტ. ბიუჯ.'!#REF!</f>
        <v>#REF!</v>
      </c>
      <c r="E563" s="88" t="e">
        <f>'დაზუსტ. საკუთ.'!#REF!</f>
        <v>#REF!</v>
      </c>
      <c r="F563" s="88" t="e">
        <f>'დაზუსტ. ბიუჯ. ფონდ.'!#REF!</f>
        <v>#REF!</v>
      </c>
      <c r="G563" s="88">
        <f>'გრანტის საკასო'!D562</f>
        <v>0</v>
      </c>
      <c r="H563" s="88">
        <f>'მიზნ.გრანტის საკასო '!D562</f>
        <v>0</v>
      </c>
      <c r="I563" s="105" t="e">
        <f>'დაზუსტ. ბიუჯ.'!#REF!-'დაზუსტ. ბიუჯ.'!#REF!</f>
        <v>#REF!</v>
      </c>
      <c r="J563" s="88" t="e">
        <f>'დაზუსტ. საკუთ.'!#REF!-'დაზუსტ. საკუთ.'!#REF!</f>
        <v>#REF!</v>
      </c>
      <c r="K563" s="88" t="e">
        <f>'დაზუსტ. ბიუჯ. ფონდ.'!#REF!-'დაზუსტ. ბიუჯ. ფონდ.'!#REF!</f>
        <v>#REF!</v>
      </c>
      <c r="L563" s="88">
        <f>'გრანტის საკასო'!E562</f>
        <v>0</v>
      </c>
      <c r="M563" s="100">
        <f>'მიზნ.გრანტის საკასო '!E562-'მიზნ.გრანტის საკასო '!D562</f>
        <v>0</v>
      </c>
      <c r="N563" s="105" t="e">
        <f>'დაზუსტ. ბიუჯ.'!#REF!-'დაზუსტ. ბიუჯ.'!#REF!</f>
        <v>#REF!</v>
      </c>
      <c r="O563" s="88" t="e">
        <f>'დაზუსტ. საკუთ.'!#REF!-'დაზუსტ. საკუთ.'!#REF!</f>
        <v>#REF!</v>
      </c>
      <c r="P563" s="88" t="e">
        <f>'დაზუსტ. ბიუჯ. ფონდ.'!#REF!</f>
        <v>#REF!</v>
      </c>
      <c r="Q563" s="88">
        <f>'გრანტის საკასო'!J562</f>
        <v>0</v>
      </c>
      <c r="R563" s="100">
        <f>'მიზნ.გრანტის საკასო '!J562-'მიზნ.გრანტის საკასო '!I562</f>
        <v>0</v>
      </c>
      <c r="S563" s="105" t="e">
        <f t="shared" si="134"/>
        <v>#REF!</v>
      </c>
      <c r="T563" s="88" t="e">
        <f t="shared" si="137"/>
        <v>#REF!</v>
      </c>
      <c r="U563" s="88" t="e">
        <f t="shared" si="138"/>
        <v>#REF!</v>
      </c>
      <c r="V563" s="88">
        <f t="shared" si="139"/>
        <v>0</v>
      </c>
      <c r="W563" s="100">
        <f t="shared" si="140"/>
        <v>0</v>
      </c>
      <c r="X563" s="92"/>
      <c r="Y563" s="10"/>
      <c r="Z563" s="10">
        <v>0</v>
      </c>
      <c r="AA563" s="10">
        <v>0</v>
      </c>
      <c r="AB563" s="10">
        <v>0</v>
      </c>
    </row>
    <row r="564" spans="1:28" x14ac:dyDescent="0.25">
      <c r="A564" t="e">
        <f t="shared" si="133"/>
        <v>#REF!</v>
      </c>
      <c r="B564" s="8"/>
      <c r="C564" s="9" t="s">
        <v>17</v>
      </c>
      <c r="D564" s="105" t="e">
        <f>'დაზუსტ. ბიუჯ.'!#REF!</f>
        <v>#REF!</v>
      </c>
      <c r="E564" s="88" t="e">
        <f>'დაზუსტ. საკუთ.'!#REF!</f>
        <v>#REF!</v>
      </c>
      <c r="F564" s="88" t="e">
        <f>'დაზუსტ. ბიუჯ. ფონდ.'!#REF!</f>
        <v>#REF!</v>
      </c>
      <c r="G564" s="88">
        <f>'გრანტის საკასო'!D563</f>
        <v>0</v>
      </c>
      <c r="H564" s="88">
        <f>'მიზნ.გრანტის საკასო '!D563</f>
        <v>0</v>
      </c>
      <c r="I564" s="105" t="e">
        <f>'დაზუსტ. ბიუჯ.'!#REF!-'დაზუსტ. ბიუჯ.'!#REF!</f>
        <v>#REF!</v>
      </c>
      <c r="J564" s="88" t="e">
        <f>'დაზუსტ. საკუთ.'!#REF!-'დაზუსტ. საკუთ.'!#REF!</f>
        <v>#REF!</v>
      </c>
      <c r="K564" s="88" t="e">
        <f>'დაზუსტ. ბიუჯ. ფონდ.'!#REF!-'დაზუსტ. ბიუჯ. ფონდ.'!#REF!</f>
        <v>#REF!</v>
      </c>
      <c r="L564" s="88">
        <f>'გრანტის საკასო'!E563</f>
        <v>0</v>
      </c>
      <c r="M564" s="100">
        <f>'მიზნ.გრანტის საკასო '!E563-'მიზნ.გრანტის საკასო '!D563</f>
        <v>0</v>
      </c>
      <c r="N564" s="105" t="e">
        <f>'დაზუსტ. ბიუჯ.'!#REF!-'დაზუსტ. ბიუჯ.'!#REF!</f>
        <v>#REF!</v>
      </c>
      <c r="O564" s="88" t="e">
        <f>'დაზუსტ. საკუთ.'!#REF!-'დაზუსტ. საკუთ.'!#REF!</f>
        <v>#REF!</v>
      </c>
      <c r="P564" s="88" t="e">
        <f>'დაზუსტ. ბიუჯ. ფონდ.'!#REF!</f>
        <v>#REF!</v>
      </c>
      <c r="Q564" s="88">
        <f>'გრანტის საკასო'!J563</f>
        <v>0</v>
      </c>
      <c r="R564" s="100">
        <f>'მიზნ.გრანტის საკასო '!J563-'მიზნ.გრანტის საკასო '!I563</f>
        <v>0</v>
      </c>
      <c r="S564" s="105" t="e">
        <f t="shared" si="134"/>
        <v>#REF!</v>
      </c>
      <c r="T564" s="88" t="e">
        <f t="shared" si="137"/>
        <v>#REF!</v>
      </c>
      <c r="U564" s="88" t="e">
        <f t="shared" si="138"/>
        <v>#REF!</v>
      </c>
      <c r="V564" s="88">
        <f t="shared" si="139"/>
        <v>0</v>
      </c>
      <c r="W564" s="100">
        <f t="shared" si="140"/>
        <v>0</v>
      </c>
      <c r="X564" s="92"/>
      <c r="Y564" s="10"/>
      <c r="Z564" s="10">
        <v>0</v>
      </c>
      <c r="AA564" s="10">
        <v>0</v>
      </c>
      <c r="AB564" s="10">
        <v>0</v>
      </c>
    </row>
    <row r="565" spans="1:28" x14ac:dyDescent="0.25">
      <c r="A565" t="e">
        <f t="shared" si="133"/>
        <v>#REF!</v>
      </c>
      <c r="B565" s="5"/>
      <c r="C565" s="6" t="s">
        <v>18</v>
      </c>
      <c r="D565" s="104" t="e">
        <f>'დაზუსტ. ბიუჯ.'!#REF!</f>
        <v>#REF!</v>
      </c>
      <c r="E565" s="87" t="e">
        <f>'დაზუსტ. საკუთ.'!#REF!</f>
        <v>#REF!</v>
      </c>
      <c r="F565" s="87" t="e">
        <f>'დაზუსტ. ბიუჯ. ფონდ.'!#REF!</f>
        <v>#REF!</v>
      </c>
      <c r="G565" s="87">
        <f>'გრანტის საკასო'!D564</f>
        <v>0</v>
      </c>
      <c r="H565" s="87">
        <f>'მიზნ.გრანტის საკასო '!D564</f>
        <v>0</v>
      </c>
      <c r="I565" s="104" t="e">
        <f>'დაზუსტ. ბიუჯ.'!#REF!-'დაზუსტ. ბიუჯ.'!#REF!</f>
        <v>#REF!</v>
      </c>
      <c r="J565" s="87" t="e">
        <f>'დაზუსტ. საკუთ.'!#REF!-'დაზუსტ. საკუთ.'!#REF!</f>
        <v>#REF!</v>
      </c>
      <c r="K565" s="87" t="e">
        <f>'დაზუსტ. ბიუჯ. ფონდ.'!#REF!-'დაზუსტ. ბიუჯ. ფონდ.'!#REF!</f>
        <v>#REF!</v>
      </c>
      <c r="L565" s="87">
        <f>'გრანტის საკასო'!E564</f>
        <v>0</v>
      </c>
      <c r="M565" s="99">
        <f>'მიზნ.გრანტის საკასო '!E564-'მიზნ.გრანტის საკასო '!D564</f>
        <v>0</v>
      </c>
      <c r="N565" s="104" t="e">
        <f>'დაზუსტ. ბიუჯ.'!#REF!-'დაზუსტ. ბიუჯ.'!#REF!</f>
        <v>#REF!</v>
      </c>
      <c r="O565" s="87" t="e">
        <f>'დაზუსტ. საკუთ.'!#REF!-'დაზუსტ. საკუთ.'!#REF!</f>
        <v>#REF!</v>
      </c>
      <c r="P565" s="87" t="e">
        <f>'დაზუსტ. ბიუჯ. ფონდ.'!#REF!</f>
        <v>#REF!</v>
      </c>
      <c r="Q565" s="87">
        <f>'გრანტის საკასო'!J564</f>
        <v>0</v>
      </c>
      <c r="R565" s="99">
        <f>'მიზნ.გრანტის საკასო '!J564-'მიზნ.გრანტის საკასო '!I564</f>
        <v>0</v>
      </c>
      <c r="S565" s="104" t="e">
        <f t="shared" si="134"/>
        <v>#REF!</v>
      </c>
      <c r="T565" s="87" t="e">
        <f t="shared" si="137"/>
        <v>#REF!</v>
      </c>
      <c r="U565" s="87" t="e">
        <f t="shared" si="138"/>
        <v>#REF!</v>
      </c>
      <c r="V565" s="87">
        <f t="shared" si="139"/>
        <v>0</v>
      </c>
      <c r="W565" s="99">
        <f t="shared" si="140"/>
        <v>0</v>
      </c>
      <c r="X565" s="91"/>
      <c r="Y565" s="7"/>
      <c r="Z565" s="7">
        <v>0</v>
      </c>
      <c r="AA565" s="7">
        <v>0</v>
      </c>
      <c r="AB565" s="7">
        <v>0</v>
      </c>
    </row>
    <row r="566" spans="1:28" x14ac:dyDescent="0.25">
      <c r="A566" t="e">
        <f t="shared" si="133"/>
        <v>#REF!</v>
      </c>
      <c r="B566" s="5"/>
      <c r="C566" s="6" t="s">
        <v>19</v>
      </c>
      <c r="D566" s="104" t="e">
        <f>'დაზუსტ. ბიუჯ.'!#REF!</f>
        <v>#REF!</v>
      </c>
      <c r="E566" s="87" t="e">
        <f>'დაზუსტ. საკუთ.'!#REF!</f>
        <v>#REF!</v>
      </c>
      <c r="F566" s="87" t="e">
        <f>'დაზუსტ. ბიუჯ. ფონდ.'!#REF!</f>
        <v>#REF!</v>
      </c>
      <c r="G566" s="87">
        <f>'გრანტის საკასო'!D565</f>
        <v>0</v>
      </c>
      <c r="H566" s="87">
        <f>'მიზნ.გრანტის საკასო '!D565</f>
        <v>0</v>
      </c>
      <c r="I566" s="104" t="e">
        <f>'დაზუსტ. ბიუჯ.'!#REF!-'დაზუსტ. ბიუჯ.'!#REF!</f>
        <v>#REF!</v>
      </c>
      <c r="J566" s="87" t="e">
        <f>'დაზუსტ. საკუთ.'!#REF!-'დაზუსტ. საკუთ.'!#REF!</f>
        <v>#REF!</v>
      </c>
      <c r="K566" s="87" t="e">
        <f>'დაზუსტ. ბიუჯ. ფონდ.'!#REF!-'დაზუსტ. ბიუჯ. ფონდ.'!#REF!</f>
        <v>#REF!</v>
      </c>
      <c r="L566" s="87">
        <f>'გრანტის საკასო'!E565</f>
        <v>0</v>
      </c>
      <c r="M566" s="99">
        <f>'მიზნ.გრანტის საკასო '!E565-'მიზნ.გრანტის საკასო '!D565</f>
        <v>0</v>
      </c>
      <c r="N566" s="104" t="e">
        <f>'დაზუსტ. ბიუჯ.'!#REF!-'დაზუსტ. ბიუჯ.'!#REF!</f>
        <v>#REF!</v>
      </c>
      <c r="O566" s="87" t="e">
        <f>'დაზუსტ. საკუთ.'!#REF!-'დაზუსტ. საკუთ.'!#REF!</f>
        <v>#REF!</v>
      </c>
      <c r="P566" s="87" t="e">
        <f>'დაზუსტ. ბიუჯ. ფონდ.'!#REF!</f>
        <v>#REF!</v>
      </c>
      <c r="Q566" s="87">
        <f>'გრანტის საკასო'!J565</f>
        <v>0</v>
      </c>
      <c r="R566" s="99">
        <f>'მიზნ.გრანტის საკასო '!J565-'მიზნ.გრანტის საკასო '!I565</f>
        <v>0</v>
      </c>
      <c r="S566" s="104" t="e">
        <f t="shared" si="134"/>
        <v>#REF!</v>
      </c>
      <c r="T566" s="87" t="e">
        <f t="shared" si="137"/>
        <v>#REF!</v>
      </c>
      <c r="U566" s="87" t="e">
        <f t="shared" si="138"/>
        <v>#REF!</v>
      </c>
      <c r="V566" s="87">
        <f t="shared" si="139"/>
        <v>0</v>
      </c>
      <c r="W566" s="99">
        <f t="shared" si="140"/>
        <v>0</v>
      </c>
      <c r="X566" s="91"/>
      <c r="Y566" s="7"/>
      <c r="Z566" s="7">
        <v>0</v>
      </c>
      <c r="AA566" s="7">
        <v>0</v>
      </c>
      <c r="AB566" s="7">
        <v>0</v>
      </c>
    </row>
    <row r="567" spans="1:28" ht="15.75" thickBot="1" x14ac:dyDescent="0.3">
      <c r="A567" t="e">
        <f t="shared" si="133"/>
        <v>#REF!</v>
      </c>
      <c r="B567" s="11"/>
      <c r="C567" s="12" t="s">
        <v>20</v>
      </c>
      <c r="D567" s="106" t="e">
        <f>'დაზუსტ. ბიუჯ.'!#REF!</f>
        <v>#REF!</v>
      </c>
      <c r="E567" s="89" t="e">
        <f>'დაზუსტ. საკუთ.'!#REF!</f>
        <v>#REF!</v>
      </c>
      <c r="F567" s="89" t="e">
        <f>'დაზუსტ. ბიუჯ. ფონდ.'!#REF!</f>
        <v>#REF!</v>
      </c>
      <c r="G567" s="89">
        <f>'გრანტის საკასო'!D566</f>
        <v>0</v>
      </c>
      <c r="H567" s="89">
        <f>'მიზნ.გრანტის საკასო '!D566</f>
        <v>0</v>
      </c>
      <c r="I567" s="106" t="e">
        <f>'დაზუსტ. ბიუჯ.'!#REF!-'დაზუსტ. ბიუჯ.'!#REF!</f>
        <v>#REF!</v>
      </c>
      <c r="J567" s="89" t="e">
        <f>'დაზუსტ. საკუთ.'!#REF!-'დაზუსტ. საკუთ.'!#REF!</f>
        <v>#REF!</v>
      </c>
      <c r="K567" s="89" t="e">
        <f>'დაზუსტ. ბიუჯ. ფონდ.'!#REF!-'დაზუსტ. ბიუჯ. ფონდ.'!#REF!</f>
        <v>#REF!</v>
      </c>
      <c r="L567" s="89">
        <f>'გრანტის საკასო'!E566</f>
        <v>0</v>
      </c>
      <c r="M567" s="101">
        <f>'მიზნ.გრანტის საკასო '!E566-'მიზნ.გრანტის საკასო '!D566</f>
        <v>0</v>
      </c>
      <c r="N567" s="106" t="e">
        <f>'დაზუსტ. ბიუჯ.'!#REF!-'დაზუსტ. ბიუჯ.'!#REF!</f>
        <v>#REF!</v>
      </c>
      <c r="O567" s="89" t="e">
        <f>'დაზუსტ. საკუთ.'!#REF!-'დაზუსტ. საკუთ.'!#REF!</f>
        <v>#REF!</v>
      </c>
      <c r="P567" s="89" t="e">
        <f>'დაზუსტ. ბიუჯ. ფონდ.'!#REF!</f>
        <v>#REF!</v>
      </c>
      <c r="Q567" s="89">
        <f>'გრანტის საკასო'!J566</f>
        <v>0</v>
      </c>
      <c r="R567" s="101">
        <f>'მიზნ.გრანტის საკასო '!J566-'მიზნ.გრანტის საკასო '!I566</f>
        <v>0</v>
      </c>
      <c r="S567" s="106" t="e">
        <f t="shared" si="134"/>
        <v>#REF!</v>
      </c>
      <c r="T567" s="89" t="e">
        <f t="shared" si="137"/>
        <v>#REF!</v>
      </c>
      <c r="U567" s="89" t="e">
        <f t="shared" si="138"/>
        <v>#REF!</v>
      </c>
      <c r="V567" s="89">
        <f t="shared" si="139"/>
        <v>0</v>
      </c>
      <c r="W567" s="101">
        <f t="shared" si="140"/>
        <v>0</v>
      </c>
      <c r="X567" s="93"/>
      <c r="Y567" s="13"/>
      <c r="Z567" s="13">
        <v>0</v>
      </c>
      <c r="AA567" s="13">
        <v>0</v>
      </c>
      <c r="AB567" s="13">
        <v>0</v>
      </c>
    </row>
    <row r="568" spans="1:28" ht="32.25" customHeight="1" thickTop="1" thickBot="1" x14ac:dyDescent="0.3">
      <c r="A568" t="e">
        <f t="shared" si="133"/>
        <v>#REF!</v>
      </c>
      <c r="B568" s="16" t="s">
        <v>101</v>
      </c>
      <c r="C568" s="4" t="s">
        <v>102</v>
      </c>
      <c r="D568" s="103" t="e">
        <f>'დაზუსტ. ბიუჯ.'!#REF!</f>
        <v>#REF!</v>
      </c>
      <c r="E568" s="86" t="e">
        <f>'დაზუსტ. საკუთ.'!#REF!</f>
        <v>#REF!</v>
      </c>
      <c r="F568" s="86" t="e">
        <f>'დაზუსტ. ბიუჯ. ფონდ.'!#REF!</f>
        <v>#REF!</v>
      </c>
      <c r="G568" s="86">
        <f>'გრანტის საკასო'!D567</f>
        <v>0</v>
      </c>
      <c r="H568" s="86">
        <f>'მიზნ.გრანტის საკასო '!D567</f>
        <v>1070053.1499999999</v>
      </c>
      <c r="I568" s="103" t="e">
        <f>'დაზუსტ. ბიუჯ.'!#REF!-'დაზუსტ. ბიუჯ.'!#REF!</f>
        <v>#REF!</v>
      </c>
      <c r="J568" s="86" t="e">
        <f>'დაზუსტ. საკუთ.'!#REF!-'დაზუსტ. საკუთ.'!#REF!</f>
        <v>#REF!</v>
      </c>
      <c r="K568" s="86" t="e">
        <f>'დაზუსტ. ბიუჯ. ფონდ.'!#REF!-'დაზუსტ. ბიუჯ. ფონდ.'!#REF!</f>
        <v>#REF!</v>
      </c>
      <c r="L568" s="86">
        <f>'გრანტის საკასო'!E567</f>
        <v>0</v>
      </c>
      <c r="M568" s="102">
        <f>'მიზნ.გრანტის საკასო '!E567-'მიზნ.გრანტის საკასო '!D567</f>
        <v>1034050.5100000002</v>
      </c>
      <c r="N568" s="103" t="e">
        <f>'დაზუსტ. ბიუჯ.'!#REF!-'დაზუსტ. ბიუჯ.'!#REF!</f>
        <v>#REF!</v>
      </c>
      <c r="O568" s="86" t="e">
        <f>'დაზუსტ. საკუთ.'!#REF!-'დაზუსტ. საკუთ.'!#REF!</f>
        <v>#REF!</v>
      </c>
      <c r="P568" s="86" t="e">
        <f>'დაზუსტ. ბიუჯ. ფონდ.'!#REF!</f>
        <v>#REF!</v>
      </c>
      <c r="Q568" s="86">
        <f>'გრანტის საკასო'!J567</f>
        <v>0</v>
      </c>
      <c r="R568" s="102">
        <f>'მიზნ.გრანტის საკასო '!J567-'მიზნ.გრანტის საკასო '!I567</f>
        <v>0</v>
      </c>
      <c r="S568" s="103" t="e">
        <f t="shared" si="134"/>
        <v>#REF!</v>
      </c>
      <c r="T568" s="86" t="e">
        <f t="shared" si="137"/>
        <v>#REF!</v>
      </c>
      <c r="U568" s="86" t="e">
        <f t="shared" si="138"/>
        <v>#REF!</v>
      </c>
      <c r="V568" s="86">
        <f t="shared" si="139"/>
        <v>0</v>
      </c>
      <c r="W568" s="102">
        <f t="shared" si="140"/>
        <v>2104103.66</v>
      </c>
      <c r="X568" s="94"/>
      <c r="Y568" s="4"/>
      <c r="Z568" s="4">
        <f t="shared" ref="Z568:AB568" si="148">SUM(Z580,Z592,Z604,Z616,Z628,Z640,Z664,Z712,Z760,Z796,Z808,Z820)</f>
        <v>0</v>
      </c>
      <c r="AA568" s="4">
        <f t="shared" si="148"/>
        <v>0</v>
      </c>
      <c r="AB568" s="4">
        <f t="shared" si="148"/>
        <v>0</v>
      </c>
    </row>
    <row r="569" spans="1:28" ht="15.75" thickTop="1" x14ac:dyDescent="0.25">
      <c r="A569" t="e">
        <f t="shared" si="133"/>
        <v>#REF!</v>
      </c>
      <c r="B569" s="5"/>
      <c r="C569" s="6" t="s">
        <v>10</v>
      </c>
      <c r="D569" s="104" t="e">
        <f>'დაზუსტ. ბიუჯ.'!#REF!</f>
        <v>#REF!</v>
      </c>
      <c r="E569" s="87" t="e">
        <f>'დაზუსტ. საკუთ.'!#REF!</f>
        <v>#REF!</v>
      </c>
      <c r="F569" s="87" t="e">
        <f>'დაზუსტ. ბიუჯ. ფონდ.'!#REF!</f>
        <v>#REF!</v>
      </c>
      <c r="G569" s="87">
        <f>'გრანტის საკასო'!D568</f>
        <v>0</v>
      </c>
      <c r="H569" s="87">
        <f>'მიზნ.გრანტის საკასო '!D568</f>
        <v>78397</v>
      </c>
      <c r="I569" s="104" t="e">
        <f>'დაზუსტ. ბიუჯ.'!#REF!-'დაზუსტ. ბიუჯ.'!#REF!</f>
        <v>#REF!</v>
      </c>
      <c r="J569" s="87" t="e">
        <f>'დაზუსტ. საკუთ.'!#REF!-'დაზუსტ. საკუთ.'!#REF!</f>
        <v>#REF!</v>
      </c>
      <c r="K569" s="87" t="e">
        <f>'დაზუსტ. ბიუჯ. ფონდ.'!#REF!-'დაზუსტ. ბიუჯ. ფონდ.'!#REF!</f>
        <v>#REF!</v>
      </c>
      <c r="L569" s="87">
        <f>'გრანტის საკასო'!E568</f>
        <v>0</v>
      </c>
      <c r="M569" s="99">
        <f>'მიზნ.გრანტის საკასო '!E568-'მიზნ.გრანტის საკასო '!D568</f>
        <v>642618.66</v>
      </c>
      <c r="N569" s="104" t="e">
        <f>'დაზუსტ. ბიუჯ.'!#REF!-'დაზუსტ. ბიუჯ.'!#REF!</f>
        <v>#REF!</v>
      </c>
      <c r="O569" s="87" t="e">
        <f>'დაზუსტ. საკუთ.'!#REF!-'დაზუსტ. საკუთ.'!#REF!</f>
        <v>#REF!</v>
      </c>
      <c r="P569" s="87" t="e">
        <f>'დაზუსტ. ბიუჯ. ფონდ.'!#REF!</f>
        <v>#REF!</v>
      </c>
      <c r="Q569" s="87">
        <f>'გრანტის საკასო'!J568</f>
        <v>0</v>
      </c>
      <c r="R569" s="99">
        <f>'მიზნ.გრანტის საკასო '!J568-'მიზნ.გრანტის საკასო '!I568</f>
        <v>0</v>
      </c>
      <c r="S569" s="104" t="e">
        <f t="shared" si="134"/>
        <v>#REF!</v>
      </c>
      <c r="T569" s="87" t="e">
        <f t="shared" si="137"/>
        <v>#REF!</v>
      </c>
      <c r="U569" s="87" t="e">
        <f t="shared" si="138"/>
        <v>#REF!</v>
      </c>
      <c r="V569" s="87">
        <f t="shared" si="139"/>
        <v>0</v>
      </c>
      <c r="W569" s="99">
        <f t="shared" si="140"/>
        <v>721015.66</v>
      </c>
      <c r="X569" s="91"/>
      <c r="Y569" s="7"/>
      <c r="Z569" s="7">
        <f t="shared" ref="Z569:AB579" si="149">SUM(Z581,Z593,Z605,Z617,Z629,Z641,Z665,Z713,Z761,Z797,Z809,Z821)</f>
        <v>0</v>
      </c>
      <c r="AA569" s="7">
        <f t="shared" si="149"/>
        <v>0</v>
      </c>
      <c r="AB569" s="7">
        <f t="shared" si="149"/>
        <v>0</v>
      </c>
    </row>
    <row r="570" spans="1:28" x14ac:dyDescent="0.25">
      <c r="A570" t="e">
        <f t="shared" si="133"/>
        <v>#REF!</v>
      </c>
      <c r="B570" s="8"/>
      <c r="C570" s="9" t="s">
        <v>11</v>
      </c>
      <c r="D570" s="105" t="e">
        <f>'დაზუსტ. ბიუჯ.'!#REF!</f>
        <v>#REF!</v>
      </c>
      <c r="E570" s="88" t="e">
        <f>'დაზუსტ. საკუთ.'!#REF!</f>
        <v>#REF!</v>
      </c>
      <c r="F570" s="88" t="e">
        <f>'დაზუსტ. ბიუჯ. ფონდ.'!#REF!</f>
        <v>#REF!</v>
      </c>
      <c r="G570" s="88">
        <f>'გრანტის საკასო'!D569</f>
        <v>0</v>
      </c>
      <c r="H570" s="88">
        <f>'მიზნ.გრანტის საკასო '!D569</f>
        <v>12500</v>
      </c>
      <c r="I570" s="105" t="e">
        <f>'დაზუსტ. ბიუჯ.'!#REF!-'დაზუსტ. ბიუჯ.'!#REF!</f>
        <v>#REF!</v>
      </c>
      <c r="J570" s="88" t="e">
        <f>'დაზუსტ. საკუთ.'!#REF!-'დაზუსტ. საკუთ.'!#REF!</f>
        <v>#REF!</v>
      </c>
      <c r="K570" s="88" t="e">
        <f>'დაზუსტ. ბიუჯ. ფონდ.'!#REF!-'დაზუსტ. ბიუჯ. ფონდ.'!#REF!</f>
        <v>#REF!</v>
      </c>
      <c r="L570" s="88">
        <f>'გრანტის საკასო'!E569</f>
        <v>0</v>
      </c>
      <c r="M570" s="100">
        <f>'მიზნ.გრანტის საკასო '!E569-'მიზნ.გრანტის საკასო '!D569</f>
        <v>12500</v>
      </c>
      <c r="N570" s="105" t="e">
        <f>'დაზუსტ. ბიუჯ.'!#REF!-'დაზუსტ. ბიუჯ.'!#REF!</f>
        <v>#REF!</v>
      </c>
      <c r="O570" s="88" t="e">
        <f>'დაზუსტ. საკუთ.'!#REF!-'დაზუსტ. საკუთ.'!#REF!</f>
        <v>#REF!</v>
      </c>
      <c r="P570" s="88" t="e">
        <f>'დაზუსტ. ბიუჯ. ფონდ.'!#REF!</f>
        <v>#REF!</v>
      </c>
      <c r="Q570" s="88">
        <f>'გრანტის საკასო'!J569</f>
        <v>0</v>
      </c>
      <c r="R570" s="100">
        <f>'მიზნ.გრანტის საკასო '!J569-'მიზნ.გრანტის საკასო '!I569</f>
        <v>0</v>
      </c>
      <c r="S570" s="105" t="e">
        <f t="shared" si="134"/>
        <v>#REF!</v>
      </c>
      <c r="T570" s="88" t="e">
        <f t="shared" si="137"/>
        <v>#REF!</v>
      </c>
      <c r="U570" s="88" t="e">
        <f t="shared" si="138"/>
        <v>#REF!</v>
      </c>
      <c r="V570" s="88">
        <f t="shared" si="139"/>
        <v>0</v>
      </c>
      <c r="W570" s="100">
        <f t="shared" si="140"/>
        <v>25000</v>
      </c>
      <c r="X570" s="92"/>
      <c r="Y570" s="10"/>
      <c r="Z570" s="10">
        <f t="shared" si="149"/>
        <v>0</v>
      </c>
      <c r="AA570" s="10">
        <f t="shared" si="149"/>
        <v>0</v>
      </c>
      <c r="AB570" s="10">
        <f t="shared" si="149"/>
        <v>0</v>
      </c>
    </row>
    <row r="571" spans="1:28" x14ac:dyDescent="0.25">
      <c r="A571" t="e">
        <f t="shared" si="133"/>
        <v>#REF!</v>
      </c>
      <c r="B571" s="8"/>
      <c r="C571" s="9" t="s">
        <v>12</v>
      </c>
      <c r="D571" s="105" t="e">
        <f>'დაზუსტ. ბიუჯ.'!#REF!</f>
        <v>#REF!</v>
      </c>
      <c r="E571" s="88" t="e">
        <f>'დაზუსტ. საკუთ.'!#REF!</f>
        <v>#REF!</v>
      </c>
      <c r="F571" s="88" t="e">
        <f>'დაზუსტ. ბიუჯ. ფონდ.'!#REF!</f>
        <v>#REF!</v>
      </c>
      <c r="G571" s="88">
        <f>'გრანტის საკასო'!D570</f>
        <v>0</v>
      </c>
      <c r="H571" s="88">
        <f>'მიზნ.გრანტის საკასო '!D570</f>
        <v>65897</v>
      </c>
      <c r="I571" s="105" t="e">
        <f>'დაზუსტ. ბიუჯ.'!#REF!-'დაზუსტ. ბიუჯ.'!#REF!</f>
        <v>#REF!</v>
      </c>
      <c r="J571" s="88" t="e">
        <f>'დაზუსტ. საკუთ.'!#REF!-'დაზუსტ. საკუთ.'!#REF!</f>
        <v>#REF!</v>
      </c>
      <c r="K571" s="88" t="e">
        <f>'დაზუსტ. ბიუჯ. ფონდ.'!#REF!-'დაზუსტ. ბიუჯ. ფონდ.'!#REF!</f>
        <v>#REF!</v>
      </c>
      <c r="L571" s="88">
        <f>'გრანტის საკასო'!E570</f>
        <v>0</v>
      </c>
      <c r="M571" s="100">
        <f>'მიზნ.გრანტის საკასო '!E570-'მიზნ.გრანტის საკასო '!D570</f>
        <v>70691.94</v>
      </c>
      <c r="N571" s="105" t="e">
        <f>'დაზუსტ. ბიუჯ.'!#REF!-'დაზუსტ. ბიუჯ.'!#REF!</f>
        <v>#REF!</v>
      </c>
      <c r="O571" s="88" t="e">
        <f>'დაზუსტ. საკუთ.'!#REF!-'დაზუსტ. საკუთ.'!#REF!</f>
        <v>#REF!</v>
      </c>
      <c r="P571" s="88" t="e">
        <f>'დაზუსტ. ბიუჯ. ფონდ.'!#REF!</f>
        <v>#REF!</v>
      </c>
      <c r="Q571" s="88">
        <f>'გრანტის საკასო'!J570</f>
        <v>0</v>
      </c>
      <c r="R571" s="100">
        <f>'მიზნ.გრანტის საკასო '!J570-'მიზნ.გრანტის საკასო '!I570</f>
        <v>0</v>
      </c>
      <c r="S571" s="105" t="e">
        <f t="shared" si="134"/>
        <v>#REF!</v>
      </c>
      <c r="T571" s="88" t="e">
        <f t="shared" si="137"/>
        <v>#REF!</v>
      </c>
      <c r="U571" s="88" t="e">
        <f t="shared" si="138"/>
        <v>#REF!</v>
      </c>
      <c r="V571" s="88">
        <f t="shared" si="139"/>
        <v>0</v>
      </c>
      <c r="W571" s="100">
        <f t="shared" si="140"/>
        <v>136588.94</v>
      </c>
      <c r="X571" s="92"/>
      <c r="Y571" s="10"/>
      <c r="Z571" s="10">
        <f t="shared" si="149"/>
        <v>0</v>
      </c>
      <c r="AA571" s="10">
        <f t="shared" si="149"/>
        <v>0</v>
      </c>
      <c r="AB571" s="10">
        <f t="shared" si="149"/>
        <v>0</v>
      </c>
    </row>
    <row r="572" spans="1:28" x14ac:dyDescent="0.25">
      <c r="A572" t="e">
        <f t="shared" si="133"/>
        <v>#REF!</v>
      </c>
      <c r="B572" s="8"/>
      <c r="C572" s="9" t="s">
        <v>13</v>
      </c>
      <c r="D572" s="105" t="e">
        <f>'დაზუსტ. ბიუჯ.'!#REF!</f>
        <v>#REF!</v>
      </c>
      <c r="E572" s="88" t="e">
        <f>'დაზუსტ. საკუთ.'!#REF!</f>
        <v>#REF!</v>
      </c>
      <c r="F572" s="88" t="e">
        <f>'დაზუსტ. ბიუჯ. ფონდ.'!#REF!</f>
        <v>#REF!</v>
      </c>
      <c r="G572" s="88">
        <f>'გრანტის საკასო'!D571</f>
        <v>0</v>
      </c>
      <c r="H572" s="88">
        <f>'მიზნ.გრანტის საკასო '!D571</f>
        <v>0</v>
      </c>
      <c r="I572" s="105" t="e">
        <f>'დაზუსტ. ბიუჯ.'!#REF!-'დაზუსტ. ბიუჯ.'!#REF!</f>
        <v>#REF!</v>
      </c>
      <c r="J572" s="88" t="e">
        <f>'დაზუსტ. საკუთ.'!#REF!-'დაზუსტ. საკუთ.'!#REF!</f>
        <v>#REF!</v>
      </c>
      <c r="K572" s="88" t="e">
        <f>'დაზუსტ. ბიუჯ. ფონდ.'!#REF!-'დაზუსტ. ბიუჯ. ფონდ.'!#REF!</f>
        <v>#REF!</v>
      </c>
      <c r="L572" s="88">
        <f>'გრანტის საკასო'!E571</f>
        <v>0</v>
      </c>
      <c r="M572" s="100">
        <f>'მიზნ.გრანტის საკასო '!E571-'მიზნ.გრანტის საკასო '!D571</f>
        <v>0</v>
      </c>
      <c r="N572" s="105" t="e">
        <f>'დაზუსტ. ბიუჯ.'!#REF!-'დაზუსტ. ბიუჯ.'!#REF!</f>
        <v>#REF!</v>
      </c>
      <c r="O572" s="88" t="e">
        <f>'დაზუსტ. საკუთ.'!#REF!-'დაზუსტ. საკუთ.'!#REF!</f>
        <v>#REF!</v>
      </c>
      <c r="P572" s="88" t="e">
        <f>'დაზუსტ. ბიუჯ. ფონდ.'!#REF!</f>
        <v>#REF!</v>
      </c>
      <c r="Q572" s="88">
        <f>'გრანტის საკასო'!J571</f>
        <v>0</v>
      </c>
      <c r="R572" s="100">
        <f>'მიზნ.გრანტის საკასო '!J571-'მიზნ.გრანტის საკასო '!I571</f>
        <v>0</v>
      </c>
      <c r="S572" s="105" t="e">
        <f t="shared" si="134"/>
        <v>#REF!</v>
      </c>
      <c r="T572" s="88" t="e">
        <f t="shared" si="137"/>
        <v>#REF!</v>
      </c>
      <c r="U572" s="88" t="e">
        <f t="shared" si="138"/>
        <v>#REF!</v>
      </c>
      <c r="V572" s="88">
        <f t="shared" si="139"/>
        <v>0</v>
      </c>
      <c r="W572" s="100">
        <f t="shared" si="140"/>
        <v>0</v>
      </c>
      <c r="X572" s="92"/>
      <c r="Y572" s="10"/>
      <c r="Z572" s="10">
        <f t="shared" si="149"/>
        <v>0</v>
      </c>
      <c r="AA572" s="10">
        <f t="shared" si="149"/>
        <v>0</v>
      </c>
      <c r="AB572" s="10">
        <f t="shared" si="149"/>
        <v>0</v>
      </c>
    </row>
    <row r="573" spans="1:28" x14ac:dyDescent="0.25">
      <c r="A573" t="e">
        <f t="shared" si="133"/>
        <v>#REF!</v>
      </c>
      <c r="B573" s="8"/>
      <c r="C573" s="9" t="s">
        <v>14</v>
      </c>
      <c r="D573" s="105" t="e">
        <f>'დაზუსტ. ბიუჯ.'!#REF!</f>
        <v>#REF!</v>
      </c>
      <c r="E573" s="88" t="e">
        <f>'დაზუსტ. საკუთ.'!#REF!</f>
        <v>#REF!</v>
      </c>
      <c r="F573" s="88" t="e">
        <f>'დაზუსტ. ბიუჯ. ფონდ.'!#REF!</f>
        <v>#REF!</v>
      </c>
      <c r="G573" s="88">
        <f>'გრანტის საკასო'!D572</f>
        <v>0</v>
      </c>
      <c r="H573" s="88">
        <f>'მიზნ.გრანტის საკასო '!D572</f>
        <v>0</v>
      </c>
      <c r="I573" s="105" t="e">
        <f>'დაზუსტ. ბიუჯ.'!#REF!-'დაზუსტ. ბიუჯ.'!#REF!</f>
        <v>#REF!</v>
      </c>
      <c r="J573" s="88" t="e">
        <f>'დაზუსტ. საკუთ.'!#REF!-'დაზუსტ. საკუთ.'!#REF!</f>
        <v>#REF!</v>
      </c>
      <c r="K573" s="88" t="e">
        <f>'დაზუსტ. ბიუჯ. ფონდ.'!#REF!-'დაზუსტ. ბიუჯ. ფონდ.'!#REF!</f>
        <v>#REF!</v>
      </c>
      <c r="L573" s="88">
        <f>'გრანტის საკასო'!E572</f>
        <v>0</v>
      </c>
      <c r="M573" s="100">
        <f>'მიზნ.გრანტის საკასო '!E572-'მიზნ.გრანტის საკასო '!D572</f>
        <v>510366.43000000005</v>
      </c>
      <c r="N573" s="105" t="e">
        <f>'დაზუსტ. ბიუჯ.'!#REF!-'დაზუსტ. ბიუჯ.'!#REF!</f>
        <v>#REF!</v>
      </c>
      <c r="O573" s="88" t="e">
        <f>'დაზუსტ. საკუთ.'!#REF!-'დაზუსტ. საკუთ.'!#REF!</f>
        <v>#REF!</v>
      </c>
      <c r="P573" s="88" t="e">
        <f>'დაზუსტ. ბიუჯ. ფონდ.'!#REF!</f>
        <v>#REF!</v>
      </c>
      <c r="Q573" s="88">
        <f>'გრანტის საკასო'!J572</f>
        <v>0</v>
      </c>
      <c r="R573" s="100">
        <f>'მიზნ.გრანტის საკასო '!J572-'მიზნ.გრანტის საკასო '!I572</f>
        <v>0</v>
      </c>
      <c r="S573" s="105" t="e">
        <f t="shared" si="134"/>
        <v>#REF!</v>
      </c>
      <c r="T573" s="88" t="e">
        <f t="shared" si="137"/>
        <v>#REF!</v>
      </c>
      <c r="U573" s="88" t="e">
        <f t="shared" si="138"/>
        <v>#REF!</v>
      </c>
      <c r="V573" s="88">
        <f t="shared" si="139"/>
        <v>0</v>
      </c>
      <c r="W573" s="100">
        <f t="shared" si="140"/>
        <v>510366.43000000005</v>
      </c>
      <c r="X573" s="92"/>
      <c r="Y573" s="10"/>
      <c r="Z573" s="10">
        <f t="shared" si="149"/>
        <v>0</v>
      </c>
      <c r="AA573" s="10">
        <f t="shared" si="149"/>
        <v>0</v>
      </c>
      <c r="AB573" s="10">
        <f t="shared" si="149"/>
        <v>0</v>
      </c>
    </row>
    <row r="574" spans="1:28" x14ac:dyDescent="0.25">
      <c r="A574" t="e">
        <f t="shared" si="133"/>
        <v>#REF!</v>
      </c>
      <c r="B574" s="8"/>
      <c r="C574" s="9" t="s">
        <v>15</v>
      </c>
      <c r="D574" s="105" t="e">
        <f>'დაზუსტ. ბიუჯ.'!#REF!</f>
        <v>#REF!</v>
      </c>
      <c r="E574" s="88" t="e">
        <f>'დაზუსტ. საკუთ.'!#REF!</f>
        <v>#REF!</v>
      </c>
      <c r="F574" s="88" t="e">
        <f>'დაზუსტ. ბიუჯ. ფონდ.'!#REF!</f>
        <v>#REF!</v>
      </c>
      <c r="G574" s="88">
        <f>'გრანტის საკასო'!D573</f>
        <v>0</v>
      </c>
      <c r="H574" s="88">
        <f>'მიზნ.გრანტის საკასო '!D573</f>
        <v>0</v>
      </c>
      <c r="I574" s="105" t="e">
        <f>'დაზუსტ. ბიუჯ.'!#REF!-'დაზუსტ. ბიუჯ.'!#REF!</f>
        <v>#REF!</v>
      </c>
      <c r="J574" s="88" t="e">
        <f>'დაზუსტ. საკუთ.'!#REF!-'დაზუსტ. საკუთ.'!#REF!</f>
        <v>#REF!</v>
      </c>
      <c r="K574" s="88" t="e">
        <f>'დაზუსტ. ბიუჯ. ფონდ.'!#REF!-'დაზუსტ. ბიუჯ. ფონდ.'!#REF!</f>
        <v>#REF!</v>
      </c>
      <c r="L574" s="88">
        <f>'გრანტის საკასო'!E573</f>
        <v>0</v>
      </c>
      <c r="M574" s="100">
        <f>'მიზნ.გრანტის საკასო '!E573-'მიზნ.გრანტის საკასო '!D573</f>
        <v>0</v>
      </c>
      <c r="N574" s="105" t="e">
        <f>'დაზუსტ. ბიუჯ.'!#REF!-'დაზუსტ. ბიუჯ.'!#REF!</f>
        <v>#REF!</v>
      </c>
      <c r="O574" s="88" t="e">
        <f>'დაზუსტ. საკუთ.'!#REF!-'დაზუსტ. საკუთ.'!#REF!</f>
        <v>#REF!</v>
      </c>
      <c r="P574" s="88" t="e">
        <f>'დაზუსტ. ბიუჯ. ფონდ.'!#REF!</f>
        <v>#REF!</v>
      </c>
      <c r="Q574" s="88">
        <f>'გრანტის საკასო'!J573</f>
        <v>0</v>
      </c>
      <c r="R574" s="100">
        <f>'მიზნ.გრანტის საკასო '!J573-'მიზნ.გრანტის საკასო '!I573</f>
        <v>0</v>
      </c>
      <c r="S574" s="105" t="e">
        <f t="shared" si="134"/>
        <v>#REF!</v>
      </c>
      <c r="T574" s="88" t="e">
        <f t="shared" si="137"/>
        <v>#REF!</v>
      </c>
      <c r="U574" s="88" t="e">
        <f t="shared" si="138"/>
        <v>#REF!</v>
      </c>
      <c r="V574" s="88">
        <f t="shared" si="139"/>
        <v>0</v>
      </c>
      <c r="W574" s="100">
        <f t="shared" si="140"/>
        <v>0</v>
      </c>
      <c r="X574" s="92"/>
      <c r="Y574" s="10"/>
      <c r="Z574" s="10">
        <f t="shared" si="149"/>
        <v>0</v>
      </c>
      <c r="AA574" s="10">
        <f t="shared" si="149"/>
        <v>0</v>
      </c>
      <c r="AB574" s="10">
        <f t="shared" si="149"/>
        <v>0</v>
      </c>
    </row>
    <row r="575" spans="1:28" x14ac:dyDescent="0.25">
      <c r="A575" t="e">
        <f t="shared" si="133"/>
        <v>#REF!</v>
      </c>
      <c r="B575" s="8"/>
      <c r="C575" s="9" t="s">
        <v>16</v>
      </c>
      <c r="D575" s="105" t="e">
        <f>'დაზუსტ. ბიუჯ.'!#REF!</f>
        <v>#REF!</v>
      </c>
      <c r="E575" s="88" t="e">
        <f>'დაზუსტ. საკუთ.'!#REF!</f>
        <v>#REF!</v>
      </c>
      <c r="F575" s="88" t="e">
        <f>'დაზუსტ. ბიუჯ. ფონდ.'!#REF!</f>
        <v>#REF!</v>
      </c>
      <c r="G575" s="88">
        <f>'გრანტის საკასო'!D574</f>
        <v>0</v>
      </c>
      <c r="H575" s="88">
        <f>'მიზნ.გრანტის საკასო '!D574</f>
        <v>0</v>
      </c>
      <c r="I575" s="105" t="e">
        <f>'დაზუსტ. ბიუჯ.'!#REF!-'დაზუსტ. ბიუჯ.'!#REF!</f>
        <v>#REF!</v>
      </c>
      <c r="J575" s="88" t="e">
        <f>'დაზუსტ. საკუთ.'!#REF!-'დაზუსტ. საკუთ.'!#REF!</f>
        <v>#REF!</v>
      </c>
      <c r="K575" s="88" t="e">
        <f>'დაზუსტ. ბიუჯ. ფონდ.'!#REF!-'დაზუსტ. ბიუჯ. ფონდ.'!#REF!</f>
        <v>#REF!</v>
      </c>
      <c r="L575" s="88">
        <f>'გრანტის საკასო'!E574</f>
        <v>0</v>
      </c>
      <c r="M575" s="100">
        <f>'მიზნ.გრანტის საკასო '!E574-'მიზნ.გრანტის საკასო '!D574</f>
        <v>0</v>
      </c>
      <c r="N575" s="105" t="e">
        <f>'დაზუსტ. ბიუჯ.'!#REF!-'დაზუსტ. ბიუჯ.'!#REF!</f>
        <v>#REF!</v>
      </c>
      <c r="O575" s="88" t="e">
        <f>'დაზუსტ. საკუთ.'!#REF!-'დაზუსტ. საკუთ.'!#REF!</f>
        <v>#REF!</v>
      </c>
      <c r="P575" s="88" t="e">
        <f>'დაზუსტ. ბიუჯ. ფონდ.'!#REF!</f>
        <v>#REF!</v>
      </c>
      <c r="Q575" s="88">
        <f>'გრანტის საკასო'!J574</f>
        <v>0</v>
      </c>
      <c r="R575" s="100">
        <f>'მიზნ.გრანტის საკასო '!J574-'მიზნ.გრანტის საკასო '!I574</f>
        <v>0</v>
      </c>
      <c r="S575" s="105" t="e">
        <f t="shared" si="134"/>
        <v>#REF!</v>
      </c>
      <c r="T575" s="88" t="e">
        <f t="shared" si="137"/>
        <v>#REF!</v>
      </c>
      <c r="U575" s="88" t="e">
        <f t="shared" si="138"/>
        <v>#REF!</v>
      </c>
      <c r="V575" s="88">
        <f t="shared" si="139"/>
        <v>0</v>
      </c>
      <c r="W575" s="100">
        <f t="shared" si="140"/>
        <v>0</v>
      </c>
      <c r="X575" s="92"/>
      <c r="Y575" s="10"/>
      <c r="Z575" s="10">
        <f t="shared" si="149"/>
        <v>0</v>
      </c>
      <c r="AA575" s="10">
        <f t="shared" si="149"/>
        <v>0</v>
      </c>
      <c r="AB575" s="10">
        <f t="shared" si="149"/>
        <v>0</v>
      </c>
    </row>
    <row r="576" spans="1:28" x14ac:dyDescent="0.25">
      <c r="A576" t="e">
        <f t="shared" si="133"/>
        <v>#REF!</v>
      </c>
      <c r="B576" s="8"/>
      <c r="C576" s="9" t="s">
        <v>17</v>
      </c>
      <c r="D576" s="105" t="e">
        <f>'დაზუსტ. ბიუჯ.'!#REF!</f>
        <v>#REF!</v>
      </c>
      <c r="E576" s="88" t="e">
        <f>'დაზუსტ. საკუთ.'!#REF!</f>
        <v>#REF!</v>
      </c>
      <c r="F576" s="88" t="e">
        <f>'დაზუსტ. ბიუჯ. ფონდ.'!#REF!</f>
        <v>#REF!</v>
      </c>
      <c r="G576" s="88">
        <f>'გრანტის საკასო'!D575</f>
        <v>0</v>
      </c>
      <c r="H576" s="88">
        <f>'მიზნ.გრანტის საკასო '!D575</f>
        <v>0</v>
      </c>
      <c r="I576" s="105" t="e">
        <f>'დაზუსტ. ბიუჯ.'!#REF!-'დაზუსტ. ბიუჯ.'!#REF!</f>
        <v>#REF!</v>
      </c>
      <c r="J576" s="88" t="e">
        <f>'დაზუსტ. საკუთ.'!#REF!-'დაზუსტ. საკუთ.'!#REF!</f>
        <v>#REF!</v>
      </c>
      <c r="K576" s="88" t="e">
        <f>'დაზუსტ. ბიუჯ. ფონდ.'!#REF!-'დაზუსტ. ბიუჯ. ფონდ.'!#REF!</f>
        <v>#REF!</v>
      </c>
      <c r="L576" s="88">
        <f>'გრანტის საკასო'!E575</f>
        <v>0</v>
      </c>
      <c r="M576" s="100">
        <f>'მიზნ.გრანტის საკასო '!E575-'მიზნ.გრანტის საკასო '!D575</f>
        <v>49060.29</v>
      </c>
      <c r="N576" s="105" t="e">
        <f>'დაზუსტ. ბიუჯ.'!#REF!-'დაზუსტ. ბიუჯ.'!#REF!</f>
        <v>#REF!</v>
      </c>
      <c r="O576" s="88" t="e">
        <f>'დაზუსტ. საკუთ.'!#REF!-'დაზუსტ. საკუთ.'!#REF!</f>
        <v>#REF!</v>
      </c>
      <c r="P576" s="88" t="e">
        <f>'დაზუსტ. ბიუჯ. ფონდ.'!#REF!</f>
        <v>#REF!</v>
      </c>
      <c r="Q576" s="88">
        <f>'გრანტის საკასო'!J575</f>
        <v>0</v>
      </c>
      <c r="R576" s="100">
        <f>'მიზნ.გრანტის საკასო '!J575-'მიზნ.გრანტის საკასო '!I575</f>
        <v>0</v>
      </c>
      <c r="S576" s="105" t="e">
        <f t="shared" si="134"/>
        <v>#REF!</v>
      </c>
      <c r="T576" s="88" t="e">
        <f t="shared" si="137"/>
        <v>#REF!</v>
      </c>
      <c r="U576" s="88" t="e">
        <f t="shared" si="138"/>
        <v>#REF!</v>
      </c>
      <c r="V576" s="88">
        <f t="shared" si="139"/>
        <v>0</v>
      </c>
      <c r="W576" s="100">
        <f t="shared" si="140"/>
        <v>49060.29</v>
      </c>
      <c r="X576" s="92"/>
      <c r="Y576" s="10"/>
      <c r="Z576" s="10">
        <f t="shared" si="149"/>
        <v>0</v>
      </c>
      <c r="AA576" s="10">
        <f t="shared" si="149"/>
        <v>0</v>
      </c>
      <c r="AB576" s="10">
        <f t="shared" si="149"/>
        <v>0</v>
      </c>
    </row>
    <row r="577" spans="1:28" x14ac:dyDescent="0.25">
      <c r="A577" t="e">
        <f t="shared" si="133"/>
        <v>#REF!</v>
      </c>
      <c r="B577" s="5"/>
      <c r="C577" s="6" t="s">
        <v>18</v>
      </c>
      <c r="D577" s="104" t="e">
        <f>'დაზუსტ. ბიუჯ.'!#REF!</f>
        <v>#REF!</v>
      </c>
      <c r="E577" s="87" t="e">
        <f>'დაზუსტ. საკუთ.'!#REF!</f>
        <v>#REF!</v>
      </c>
      <c r="F577" s="87" t="e">
        <f>'დაზუსტ. ბიუჯ. ფონდ.'!#REF!</f>
        <v>#REF!</v>
      </c>
      <c r="G577" s="87">
        <f>'გრანტის საკასო'!D576</f>
        <v>0</v>
      </c>
      <c r="H577" s="87">
        <f>'მიზნ.გრანტის საკასო '!D576</f>
        <v>156578</v>
      </c>
      <c r="I577" s="104" t="e">
        <f>'დაზუსტ. ბიუჯ.'!#REF!-'დაზუსტ. ბიუჯ.'!#REF!</f>
        <v>#REF!</v>
      </c>
      <c r="J577" s="87" t="e">
        <f>'დაზუსტ. საკუთ.'!#REF!-'დაზუსტ. საკუთ.'!#REF!</f>
        <v>#REF!</v>
      </c>
      <c r="K577" s="87" t="e">
        <f>'დაზუსტ. ბიუჯ. ფონდ.'!#REF!-'დაზუსტ. ბიუჯ. ფონდ.'!#REF!</f>
        <v>#REF!</v>
      </c>
      <c r="L577" s="87">
        <f>'გრანტის საკასო'!E576</f>
        <v>0</v>
      </c>
      <c r="M577" s="99">
        <f>'მიზნ.გრანტის საკასო '!E576-'მიზნ.გრანტის საკასო '!D576</f>
        <v>297250.69</v>
      </c>
      <c r="N577" s="104" t="e">
        <f>'დაზუსტ. ბიუჯ.'!#REF!-'დაზუსტ. ბიუჯ.'!#REF!</f>
        <v>#REF!</v>
      </c>
      <c r="O577" s="87" t="e">
        <f>'დაზუსტ. საკუთ.'!#REF!-'დაზუსტ. საკუთ.'!#REF!</f>
        <v>#REF!</v>
      </c>
      <c r="P577" s="87" t="e">
        <f>'დაზუსტ. ბიუჯ. ფონდ.'!#REF!</f>
        <v>#REF!</v>
      </c>
      <c r="Q577" s="87">
        <f>'გრანტის საკასო'!J576</f>
        <v>0</v>
      </c>
      <c r="R577" s="99">
        <f>'მიზნ.გრანტის საკასო '!J576-'მიზნ.გრანტის საკასო '!I576</f>
        <v>0</v>
      </c>
      <c r="S577" s="104" t="e">
        <f t="shared" si="134"/>
        <v>#REF!</v>
      </c>
      <c r="T577" s="87" t="e">
        <f t="shared" si="137"/>
        <v>#REF!</v>
      </c>
      <c r="U577" s="87" t="e">
        <f t="shared" si="138"/>
        <v>#REF!</v>
      </c>
      <c r="V577" s="87">
        <f t="shared" si="139"/>
        <v>0</v>
      </c>
      <c r="W577" s="99">
        <f t="shared" si="140"/>
        <v>453828.69</v>
      </c>
      <c r="X577" s="91"/>
      <c r="Y577" s="7"/>
      <c r="Z577" s="7">
        <f t="shared" si="149"/>
        <v>0</v>
      </c>
      <c r="AA577" s="7">
        <f t="shared" si="149"/>
        <v>0</v>
      </c>
      <c r="AB577" s="7">
        <f t="shared" si="149"/>
        <v>0</v>
      </c>
    </row>
    <row r="578" spans="1:28" x14ac:dyDescent="0.25">
      <c r="A578" t="e">
        <f t="shared" si="133"/>
        <v>#REF!</v>
      </c>
      <c r="B578" s="5"/>
      <c r="C578" s="6" t="s">
        <v>19</v>
      </c>
      <c r="D578" s="104" t="e">
        <f>'დაზუსტ. ბიუჯ.'!#REF!</f>
        <v>#REF!</v>
      </c>
      <c r="E578" s="87" t="e">
        <f>'დაზუსტ. საკუთ.'!#REF!</f>
        <v>#REF!</v>
      </c>
      <c r="F578" s="87" t="e">
        <f>'დაზუსტ. ბიუჯ. ფონდ.'!#REF!</f>
        <v>#REF!</v>
      </c>
      <c r="G578" s="87">
        <f>'გრანტის საკასო'!D577</f>
        <v>0</v>
      </c>
      <c r="H578" s="87">
        <f>'მიზნ.გრანტის საკასო '!D577</f>
        <v>0</v>
      </c>
      <c r="I578" s="104" t="e">
        <f>'დაზუსტ. ბიუჯ.'!#REF!-'დაზუსტ. ბიუჯ.'!#REF!</f>
        <v>#REF!</v>
      </c>
      <c r="J578" s="87" t="e">
        <f>'დაზუსტ. საკუთ.'!#REF!-'დაზუსტ. საკუთ.'!#REF!</f>
        <v>#REF!</v>
      </c>
      <c r="K578" s="87" t="e">
        <f>'დაზუსტ. ბიუჯ. ფონდ.'!#REF!-'დაზუსტ. ბიუჯ. ფონდ.'!#REF!</f>
        <v>#REF!</v>
      </c>
      <c r="L578" s="87">
        <f>'გრანტის საკასო'!E577</f>
        <v>0</v>
      </c>
      <c r="M578" s="99">
        <f>'მიზნ.გრანტის საკასო '!E577-'მიზნ.გრანტის საკასო '!D577</f>
        <v>0</v>
      </c>
      <c r="N578" s="104" t="e">
        <f>'დაზუსტ. ბიუჯ.'!#REF!-'დაზუსტ. ბიუჯ.'!#REF!</f>
        <v>#REF!</v>
      </c>
      <c r="O578" s="87" t="e">
        <f>'დაზუსტ. საკუთ.'!#REF!-'დაზუსტ. საკუთ.'!#REF!</f>
        <v>#REF!</v>
      </c>
      <c r="P578" s="87" t="e">
        <f>'დაზუსტ. ბიუჯ. ფონდ.'!#REF!</f>
        <v>#REF!</v>
      </c>
      <c r="Q578" s="87">
        <f>'გრანტის საკასო'!J577</f>
        <v>0</v>
      </c>
      <c r="R578" s="99">
        <f>'მიზნ.გრანტის საკასო '!J577-'მიზნ.გრანტის საკასო '!I577</f>
        <v>0</v>
      </c>
      <c r="S578" s="104" t="e">
        <f t="shared" si="134"/>
        <v>#REF!</v>
      </c>
      <c r="T578" s="87" t="e">
        <f t="shared" si="137"/>
        <v>#REF!</v>
      </c>
      <c r="U578" s="87" t="e">
        <f t="shared" si="138"/>
        <v>#REF!</v>
      </c>
      <c r="V578" s="87">
        <f t="shared" si="139"/>
        <v>0</v>
      </c>
      <c r="W578" s="99">
        <f t="shared" si="140"/>
        <v>0</v>
      </c>
      <c r="X578" s="91"/>
      <c r="Y578" s="7"/>
      <c r="Z578" s="7">
        <f t="shared" si="149"/>
        <v>0</v>
      </c>
      <c r="AA578" s="7">
        <f t="shared" si="149"/>
        <v>0</v>
      </c>
      <c r="AB578" s="7">
        <f t="shared" si="149"/>
        <v>0</v>
      </c>
    </row>
    <row r="579" spans="1:28" ht="15.75" thickBot="1" x14ac:dyDescent="0.3">
      <c r="A579" t="e">
        <f t="shared" si="133"/>
        <v>#REF!</v>
      </c>
      <c r="B579" s="11"/>
      <c r="C579" s="12" t="s">
        <v>20</v>
      </c>
      <c r="D579" s="106" t="e">
        <f>'დაზუსტ. ბიუჯ.'!#REF!</f>
        <v>#REF!</v>
      </c>
      <c r="E579" s="89" t="e">
        <f>'დაზუსტ. საკუთ.'!#REF!</f>
        <v>#REF!</v>
      </c>
      <c r="F579" s="89" t="e">
        <f>'დაზუსტ. ბიუჯ. ფონდ.'!#REF!</f>
        <v>#REF!</v>
      </c>
      <c r="G579" s="89">
        <f>'გრანტის საკასო'!D578</f>
        <v>0</v>
      </c>
      <c r="H579" s="89">
        <f>'მიზნ.გრანტის საკასო '!D578</f>
        <v>835078.14999999991</v>
      </c>
      <c r="I579" s="106" t="e">
        <f>'დაზუსტ. ბიუჯ.'!#REF!-'დაზუსტ. ბიუჯ.'!#REF!</f>
        <v>#REF!</v>
      </c>
      <c r="J579" s="89" t="e">
        <f>'დაზუსტ. საკუთ.'!#REF!-'დაზუსტ. საკუთ.'!#REF!</f>
        <v>#REF!</v>
      </c>
      <c r="K579" s="89" t="e">
        <f>'დაზუსტ. ბიუჯ. ფონდ.'!#REF!-'დაზუსტ. ბიუჯ. ფონდ.'!#REF!</f>
        <v>#REF!</v>
      </c>
      <c r="L579" s="89">
        <f>'გრანტის საკასო'!E578</f>
        <v>0</v>
      </c>
      <c r="M579" s="101">
        <f>'მიზნ.გრანტის საკასო '!E578-'მიზნ.გრანტის საკასო '!D578</f>
        <v>94181.160000000033</v>
      </c>
      <c r="N579" s="106" t="e">
        <f>'დაზუსტ. ბიუჯ.'!#REF!-'დაზუსტ. ბიუჯ.'!#REF!</f>
        <v>#REF!</v>
      </c>
      <c r="O579" s="89" t="e">
        <f>'დაზუსტ. საკუთ.'!#REF!-'დაზუსტ. საკუთ.'!#REF!</f>
        <v>#REF!</v>
      </c>
      <c r="P579" s="89" t="e">
        <f>'დაზუსტ. ბიუჯ. ფონდ.'!#REF!</f>
        <v>#REF!</v>
      </c>
      <c r="Q579" s="89">
        <f>'გრანტის საკასო'!J578</f>
        <v>0</v>
      </c>
      <c r="R579" s="101">
        <f>'მიზნ.გრანტის საკასო '!J578-'მიზნ.გრანტის საკასო '!I578</f>
        <v>0</v>
      </c>
      <c r="S579" s="106" t="e">
        <f t="shared" si="134"/>
        <v>#REF!</v>
      </c>
      <c r="T579" s="89" t="e">
        <f t="shared" si="137"/>
        <v>#REF!</v>
      </c>
      <c r="U579" s="89" t="e">
        <f t="shared" si="138"/>
        <v>#REF!</v>
      </c>
      <c r="V579" s="89">
        <f t="shared" si="139"/>
        <v>0</v>
      </c>
      <c r="W579" s="101">
        <f t="shared" si="140"/>
        <v>929259.30999999994</v>
      </c>
      <c r="X579" s="93"/>
      <c r="Y579" s="13"/>
      <c r="Z579" s="13">
        <f t="shared" si="149"/>
        <v>0</v>
      </c>
      <c r="AA579" s="13">
        <f t="shared" si="149"/>
        <v>0</v>
      </c>
      <c r="AB579" s="13">
        <f t="shared" si="149"/>
        <v>0</v>
      </c>
    </row>
    <row r="580" spans="1:28" ht="31.5" thickTop="1" thickBot="1" x14ac:dyDescent="0.3">
      <c r="A580" t="e">
        <f t="shared" si="133"/>
        <v>#REF!</v>
      </c>
      <c r="B580" s="3" t="s">
        <v>103</v>
      </c>
      <c r="C580" s="15" t="s">
        <v>104</v>
      </c>
      <c r="D580" s="103" t="e">
        <f>'დაზუსტ. ბიუჯ.'!#REF!</f>
        <v>#REF!</v>
      </c>
      <c r="E580" s="86" t="e">
        <f>'დაზუსტ. საკუთ.'!#REF!</f>
        <v>#REF!</v>
      </c>
      <c r="F580" s="86" t="e">
        <f>'დაზუსტ. ბიუჯ. ფონდ.'!#REF!</f>
        <v>#REF!</v>
      </c>
      <c r="G580" s="86">
        <f>'გრანტის საკასო'!D579</f>
        <v>0</v>
      </c>
      <c r="H580" s="86">
        <f>'მიზნ.გრანტის საკასო '!D579</f>
        <v>0</v>
      </c>
      <c r="I580" s="103" t="e">
        <f>'დაზუსტ. ბიუჯ.'!#REF!-'დაზუსტ. ბიუჯ.'!#REF!</f>
        <v>#REF!</v>
      </c>
      <c r="J580" s="86" t="e">
        <f>'დაზუსტ. საკუთ.'!#REF!-'დაზუსტ. საკუთ.'!#REF!</f>
        <v>#REF!</v>
      </c>
      <c r="K580" s="86" t="e">
        <f>'დაზუსტ. ბიუჯ. ფონდ.'!#REF!-'დაზუსტ. ბიუჯ. ფონდ.'!#REF!</f>
        <v>#REF!</v>
      </c>
      <c r="L580" s="86">
        <f>'გრანტის საკასო'!E579</f>
        <v>0</v>
      </c>
      <c r="M580" s="102">
        <f>'მიზნ.გრანტის საკასო '!E579-'მიზნ.გრანტის საკასო '!D579</f>
        <v>0</v>
      </c>
      <c r="N580" s="103" t="e">
        <f>'დაზუსტ. ბიუჯ.'!#REF!-'დაზუსტ. ბიუჯ.'!#REF!</f>
        <v>#REF!</v>
      </c>
      <c r="O580" s="86" t="e">
        <f>'დაზუსტ. საკუთ.'!#REF!-'დაზუსტ. საკუთ.'!#REF!</f>
        <v>#REF!</v>
      </c>
      <c r="P580" s="86" t="e">
        <f>'დაზუსტ. ბიუჯ. ფონდ.'!#REF!</f>
        <v>#REF!</v>
      </c>
      <c r="Q580" s="86">
        <f>'გრანტის საკასო'!J579</f>
        <v>0</v>
      </c>
      <c r="R580" s="102">
        <f>'მიზნ.გრანტის საკასო '!J579-'მიზნ.გრანტის საკასო '!I579</f>
        <v>0</v>
      </c>
      <c r="S580" s="103" t="e">
        <f t="shared" si="134"/>
        <v>#REF!</v>
      </c>
      <c r="T580" s="86" t="e">
        <f t="shared" si="137"/>
        <v>#REF!</v>
      </c>
      <c r="U580" s="86" t="e">
        <f t="shared" si="138"/>
        <v>#REF!</v>
      </c>
      <c r="V580" s="86">
        <f t="shared" si="139"/>
        <v>0</v>
      </c>
      <c r="W580" s="102">
        <f t="shared" si="140"/>
        <v>0</v>
      </c>
      <c r="X580" s="94"/>
      <c r="Y580" s="4"/>
      <c r="Z580" s="4">
        <f t="shared" ref="Z580:AB580" si="150">SUM(Z581,Z589,Z590,Z591)</f>
        <v>0</v>
      </c>
      <c r="AA580" s="4">
        <f t="shared" si="150"/>
        <v>0</v>
      </c>
      <c r="AB580" s="4">
        <f t="shared" si="150"/>
        <v>0</v>
      </c>
    </row>
    <row r="581" spans="1:28" ht="15.75" thickTop="1" x14ac:dyDescent="0.25">
      <c r="A581" t="e">
        <f t="shared" ref="A581:A644" si="151">IF(OR(D581&lt;&gt;0,E581&lt;&gt;0,F581&lt;&gt;0,G581&lt;&gt;0,H581&lt;&gt;0,),"a","b")</f>
        <v>#REF!</v>
      </c>
      <c r="B581" s="5"/>
      <c r="C581" s="6" t="s">
        <v>10</v>
      </c>
      <c r="D581" s="104" t="e">
        <f>'დაზუსტ. ბიუჯ.'!#REF!</f>
        <v>#REF!</v>
      </c>
      <c r="E581" s="87" t="e">
        <f>'დაზუსტ. საკუთ.'!#REF!</f>
        <v>#REF!</v>
      </c>
      <c r="F581" s="87" t="e">
        <f>'დაზუსტ. ბიუჯ. ფონდ.'!#REF!</f>
        <v>#REF!</v>
      </c>
      <c r="G581" s="87">
        <f>'გრანტის საკასო'!D580</f>
        <v>0</v>
      </c>
      <c r="H581" s="87">
        <f>'მიზნ.გრანტის საკასო '!D580</f>
        <v>0</v>
      </c>
      <c r="I581" s="104" t="e">
        <f>'დაზუსტ. ბიუჯ.'!#REF!-'დაზუსტ. ბიუჯ.'!#REF!</f>
        <v>#REF!</v>
      </c>
      <c r="J581" s="87" t="e">
        <f>'დაზუსტ. საკუთ.'!#REF!-'დაზუსტ. საკუთ.'!#REF!</f>
        <v>#REF!</v>
      </c>
      <c r="K581" s="87" t="e">
        <f>'დაზუსტ. ბიუჯ. ფონდ.'!#REF!-'დაზუსტ. ბიუჯ. ფონდ.'!#REF!</f>
        <v>#REF!</v>
      </c>
      <c r="L581" s="87">
        <f>'გრანტის საკასო'!E580</f>
        <v>0</v>
      </c>
      <c r="M581" s="99">
        <f>'მიზნ.გრანტის საკასო '!E580-'მიზნ.გრანტის საკასო '!D580</f>
        <v>0</v>
      </c>
      <c r="N581" s="104" t="e">
        <f>'დაზუსტ. ბიუჯ.'!#REF!-'დაზუსტ. ბიუჯ.'!#REF!</f>
        <v>#REF!</v>
      </c>
      <c r="O581" s="87" t="e">
        <f>'დაზუსტ. საკუთ.'!#REF!-'დაზუსტ. საკუთ.'!#REF!</f>
        <v>#REF!</v>
      </c>
      <c r="P581" s="87" t="e">
        <f>'დაზუსტ. ბიუჯ. ფონდ.'!#REF!</f>
        <v>#REF!</v>
      </c>
      <c r="Q581" s="87">
        <f>'გრანტის საკასო'!J580</f>
        <v>0</v>
      </c>
      <c r="R581" s="99">
        <f>'მიზნ.გრანტის საკასო '!J580-'მიზნ.გრანტის საკასო '!I580</f>
        <v>0</v>
      </c>
      <c r="S581" s="104" t="e">
        <f t="shared" ref="S581:S644" si="152">N581+I581+D581</f>
        <v>#REF!</v>
      </c>
      <c r="T581" s="87" t="e">
        <f t="shared" si="137"/>
        <v>#REF!</v>
      </c>
      <c r="U581" s="87" t="e">
        <f t="shared" si="138"/>
        <v>#REF!</v>
      </c>
      <c r="V581" s="87">
        <f t="shared" si="139"/>
        <v>0</v>
      </c>
      <c r="W581" s="99">
        <f t="shared" si="140"/>
        <v>0</v>
      </c>
      <c r="X581" s="91"/>
      <c r="Y581" s="7"/>
      <c r="Z581" s="7">
        <f t="shared" ref="Z581:AB581" si="153">SUM(Z582:Z588)</f>
        <v>0</v>
      </c>
      <c r="AA581" s="7">
        <f t="shared" si="153"/>
        <v>0</v>
      </c>
      <c r="AB581" s="7">
        <f t="shared" si="153"/>
        <v>0</v>
      </c>
    </row>
    <row r="582" spans="1:28" x14ac:dyDescent="0.25">
      <c r="A582" t="e">
        <f t="shared" si="151"/>
        <v>#REF!</v>
      </c>
      <c r="B582" s="8"/>
      <c r="C582" s="9" t="s">
        <v>11</v>
      </c>
      <c r="D582" s="105" t="e">
        <f>'დაზუსტ. ბიუჯ.'!#REF!</f>
        <v>#REF!</v>
      </c>
      <c r="E582" s="88" t="e">
        <f>'დაზუსტ. საკუთ.'!#REF!</f>
        <v>#REF!</v>
      </c>
      <c r="F582" s="88" t="e">
        <f>'დაზუსტ. ბიუჯ. ფონდ.'!#REF!</f>
        <v>#REF!</v>
      </c>
      <c r="G582" s="88">
        <f>'გრანტის საკასო'!D581</f>
        <v>0</v>
      </c>
      <c r="H582" s="88">
        <f>'მიზნ.გრანტის საკასო '!D581</f>
        <v>0</v>
      </c>
      <c r="I582" s="105" t="e">
        <f>'დაზუსტ. ბიუჯ.'!#REF!-'დაზუსტ. ბიუჯ.'!#REF!</f>
        <v>#REF!</v>
      </c>
      <c r="J582" s="88" t="e">
        <f>'დაზუსტ. საკუთ.'!#REF!-'დაზუსტ. საკუთ.'!#REF!</f>
        <v>#REF!</v>
      </c>
      <c r="K582" s="88" t="e">
        <f>'დაზუსტ. ბიუჯ. ფონდ.'!#REF!-'დაზუსტ. ბიუჯ. ფონდ.'!#REF!</f>
        <v>#REF!</v>
      </c>
      <c r="L582" s="88">
        <f>'გრანტის საკასო'!E581</f>
        <v>0</v>
      </c>
      <c r="M582" s="100">
        <f>'მიზნ.გრანტის საკასო '!E581-'მიზნ.გრანტის საკასო '!D581</f>
        <v>0</v>
      </c>
      <c r="N582" s="105" t="e">
        <f>'დაზუსტ. ბიუჯ.'!#REF!-'დაზუსტ. ბიუჯ.'!#REF!</f>
        <v>#REF!</v>
      </c>
      <c r="O582" s="88" t="e">
        <f>'დაზუსტ. საკუთ.'!#REF!-'დაზუსტ. საკუთ.'!#REF!</f>
        <v>#REF!</v>
      </c>
      <c r="P582" s="88" t="e">
        <f>'დაზუსტ. ბიუჯ. ფონდ.'!#REF!</f>
        <v>#REF!</v>
      </c>
      <c r="Q582" s="88">
        <f>'გრანტის საკასო'!J581</f>
        <v>0</v>
      </c>
      <c r="R582" s="100">
        <f>'მიზნ.გრანტის საკასო '!J581-'მიზნ.გრანტის საკასო '!I581</f>
        <v>0</v>
      </c>
      <c r="S582" s="105" t="e">
        <f t="shared" si="152"/>
        <v>#REF!</v>
      </c>
      <c r="T582" s="88" t="e">
        <f t="shared" si="137"/>
        <v>#REF!</v>
      </c>
      <c r="U582" s="88" t="e">
        <f t="shared" si="138"/>
        <v>#REF!</v>
      </c>
      <c r="V582" s="88">
        <f t="shared" si="139"/>
        <v>0</v>
      </c>
      <c r="W582" s="100">
        <f t="shared" si="140"/>
        <v>0</v>
      </c>
      <c r="X582" s="92"/>
      <c r="Y582" s="10"/>
      <c r="Z582" s="10">
        <v>0</v>
      </c>
      <c r="AA582" s="10">
        <v>0</v>
      </c>
      <c r="AB582" s="10">
        <v>0</v>
      </c>
    </row>
    <row r="583" spans="1:28" x14ac:dyDescent="0.25">
      <c r="A583" t="e">
        <f t="shared" si="151"/>
        <v>#REF!</v>
      </c>
      <c r="B583" s="8"/>
      <c r="C583" s="9" t="s">
        <v>12</v>
      </c>
      <c r="D583" s="105" t="e">
        <f>'დაზუსტ. ბიუჯ.'!#REF!</f>
        <v>#REF!</v>
      </c>
      <c r="E583" s="88" t="e">
        <f>'დაზუსტ. საკუთ.'!#REF!</f>
        <v>#REF!</v>
      </c>
      <c r="F583" s="88" t="e">
        <f>'დაზუსტ. ბიუჯ. ფონდ.'!#REF!</f>
        <v>#REF!</v>
      </c>
      <c r="G583" s="88">
        <f>'გრანტის საკასო'!D582</f>
        <v>0</v>
      </c>
      <c r="H583" s="88">
        <f>'მიზნ.გრანტის საკასო '!D582</f>
        <v>0</v>
      </c>
      <c r="I583" s="105" t="e">
        <f>'დაზუსტ. ბიუჯ.'!#REF!-'დაზუსტ. ბიუჯ.'!#REF!</f>
        <v>#REF!</v>
      </c>
      <c r="J583" s="88" t="e">
        <f>'დაზუსტ. საკუთ.'!#REF!-'დაზუსტ. საკუთ.'!#REF!</f>
        <v>#REF!</v>
      </c>
      <c r="K583" s="88" t="e">
        <f>'დაზუსტ. ბიუჯ. ფონდ.'!#REF!-'დაზუსტ. ბიუჯ. ფონდ.'!#REF!</f>
        <v>#REF!</v>
      </c>
      <c r="L583" s="88">
        <f>'გრანტის საკასო'!E582</f>
        <v>0</v>
      </c>
      <c r="M583" s="100">
        <f>'მიზნ.გრანტის საკასო '!E582-'მიზნ.გრანტის საკასო '!D582</f>
        <v>0</v>
      </c>
      <c r="N583" s="105" t="e">
        <f>'დაზუსტ. ბიუჯ.'!#REF!-'დაზუსტ. ბიუჯ.'!#REF!</f>
        <v>#REF!</v>
      </c>
      <c r="O583" s="88" t="e">
        <f>'დაზუსტ. საკუთ.'!#REF!-'დაზუსტ. საკუთ.'!#REF!</f>
        <v>#REF!</v>
      </c>
      <c r="P583" s="88" t="e">
        <f>'დაზუსტ. ბიუჯ. ფონდ.'!#REF!</f>
        <v>#REF!</v>
      </c>
      <c r="Q583" s="88">
        <f>'გრანტის საკასო'!J582</f>
        <v>0</v>
      </c>
      <c r="R583" s="100">
        <f>'მიზნ.გრანტის საკასო '!J582-'მიზნ.გრანტის საკასო '!I582</f>
        <v>0</v>
      </c>
      <c r="S583" s="105" t="e">
        <f t="shared" si="152"/>
        <v>#REF!</v>
      </c>
      <c r="T583" s="88" t="e">
        <f t="shared" si="137"/>
        <v>#REF!</v>
      </c>
      <c r="U583" s="88" t="e">
        <f t="shared" si="138"/>
        <v>#REF!</v>
      </c>
      <c r="V583" s="88">
        <f t="shared" si="139"/>
        <v>0</v>
      </c>
      <c r="W583" s="100">
        <f t="shared" si="140"/>
        <v>0</v>
      </c>
      <c r="X583" s="92"/>
      <c r="Y583" s="10"/>
      <c r="Z583" s="10">
        <v>0</v>
      </c>
      <c r="AA583" s="10">
        <v>0</v>
      </c>
      <c r="AB583" s="10">
        <v>0</v>
      </c>
    </row>
    <row r="584" spans="1:28" x14ac:dyDescent="0.25">
      <c r="A584" t="e">
        <f t="shared" si="151"/>
        <v>#REF!</v>
      </c>
      <c r="B584" s="8"/>
      <c r="C584" s="9" t="s">
        <v>13</v>
      </c>
      <c r="D584" s="105" t="e">
        <f>'დაზუსტ. ბიუჯ.'!#REF!</f>
        <v>#REF!</v>
      </c>
      <c r="E584" s="88" t="e">
        <f>'დაზუსტ. საკუთ.'!#REF!</f>
        <v>#REF!</v>
      </c>
      <c r="F584" s="88" t="e">
        <f>'დაზუსტ. ბიუჯ. ფონდ.'!#REF!</f>
        <v>#REF!</v>
      </c>
      <c r="G584" s="88">
        <f>'გრანტის საკასო'!D583</f>
        <v>0</v>
      </c>
      <c r="H584" s="88">
        <f>'მიზნ.გრანტის საკასო '!D583</f>
        <v>0</v>
      </c>
      <c r="I584" s="105" t="e">
        <f>'დაზუსტ. ბიუჯ.'!#REF!-'დაზუსტ. ბიუჯ.'!#REF!</f>
        <v>#REF!</v>
      </c>
      <c r="J584" s="88" t="e">
        <f>'დაზუსტ. საკუთ.'!#REF!-'დაზუსტ. საკუთ.'!#REF!</f>
        <v>#REF!</v>
      </c>
      <c r="K584" s="88" t="e">
        <f>'დაზუსტ. ბიუჯ. ფონდ.'!#REF!-'დაზუსტ. ბიუჯ. ფონდ.'!#REF!</f>
        <v>#REF!</v>
      </c>
      <c r="L584" s="88">
        <f>'გრანტის საკასო'!E583</f>
        <v>0</v>
      </c>
      <c r="M584" s="100">
        <f>'მიზნ.გრანტის საკასო '!E583-'მიზნ.გრანტის საკასო '!D583</f>
        <v>0</v>
      </c>
      <c r="N584" s="105" t="e">
        <f>'დაზუსტ. ბიუჯ.'!#REF!-'დაზუსტ. ბიუჯ.'!#REF!</f>
        <v>#REF!</v>
      </c>
      <c r="O584" s="88" t="e">
        <f>'დაზუსტ. საკუთ.'!#REF!-'დაზუსტ. საკუთ.'!#REF!</f>
        <v>#REF!</v>
      </c>
      <c r="P584" s="88" t="e">
        <f>'დაზუსტ. ბიუჯ. ფონდ.'!#REF!</f>
        <v>#REF!</v>
      </c>
      <c r="Q584" s="88">
        <f>'გრანტის საკასო'!J583</f>
        <v>0</v>
      </c>
      <c r="R584" s="100">
        <f>'მიზნ.გრანტის საკასო '!J583-'მიზნ.გრანტის საკასო '!I583</f>
        <v>0</v>
      </c>
      <c r="S584" s="105" t="e">
        <f t="shared" si="152"/>
        <v>#REF!</v>
      </c>
      <c r="T584" s="88" t="e">
        <f t="shared" si="137"/>
        <v>#REF!</v>
      </c>
      <c r="U584" s="88" t="e">
        <f t="shared" si="138"/>
        <v>#REF!</v>
      </c>
      <c r="V584" s="88">
        <f t="shared" si="139"/>
        <v>0</v>
      </c>
      <c r="W584" s="100">
        <f t="shared" si="140"/>
        <v>0</v>
      </c>
      <c r="X584" s="92"/>
      <c r="Y584" s="10"/>
      <c r="Z584" s="10">
        <v>0</v>
      </c>
      <c r="AA584" s="10">
        <v>0</v>
      </c>
      <c r="AB584" s="10">
        <v>0</v>
      </c>
    </row>
    <row r="585" spans="1:28" x14ac:dyDescent="0.25">
      <c r="A585" t="e">
        <f t="shared" si="151"/>
        <v>#REF!</v>
      </c>
      <c r="B585" s="8"/>
      <c r="C585" s="9" t="s">
        <v>14</v>
      </c>
      <c r="D585" s="105" t="e">
        <f>'დაზუსტ. ბიუჯ.'!#REF!</f>
        <v>#REF!</v>
      </c>
      <c r="E585" s="88" t="e">
        <f>'დაზუსტ. საკუთ.'!#REF!</f>
        <v>#REF!</v>
      </c>
      <c r="F585" s="88" t="e">
        <f>'დაზუსტ. ბიუჯ. ფონდ.'!#REF!</f>
        <v>#REF!</v>
      </c>
      <c r="G585" s="88">
        <f>'გრანტის საკასო'!D584</f>
        <v>0</v>
      </c>
      <c r="H585" s="88">
        <f>'მიზნ.გრანტის საკასო '!D584</f>
        <v>0</v>
      </c>
      <c r="I585" s="105" t="e">
        <f>'დაზუსტ. ბიუჯ.'!#REF!-'დაზუსტ. ბიუჯ.'!#REF!</f>
        <v>#REF!</v>
      </c>
      <c r="J585" s="88" t="e">
        <f>'დაზუსტ. საკუთ.'!#REF!-'დაზუსტ. საკუთ.'!#REF!</f>
        <v>#REF!</v>
      </c>
      <c r="K585" s="88" t="e">
        <f>'დაზუსტ. ბიუჯ. ფონდ.'!#REF!-'დაზუსტ. ბიუჯ. ფონდ.'!#REF!</f>
        <v>#REF!</v>
      </c>
      <c r="L585" s="88">
        <f>'გრანტის საკასო'!E584</f>
        <v>0</v>
      </c>
      <c r="M585" s="100">
        <f>'მიზნ.გრანტის საკასო '!E584-'მიზნ.გრანტის საკასო '!D584</f>
        <v>0</v>
      </c>
      <c r="N585" s="105" t="e">
        <f>'დაზუსტ. ბიუჯ.'!#REF!-'დაზუსტ. ბიუჯ.'!#REF!</f>
        <v>#REF!</v>
      </c>
      <c r="O585" s="88" t="e">
        <f>'დაზუსტ. საკუთ.'!#REF!-'დაზუსტ. საკუთ.'!#REF!</f>
        <v>#REF!</v>
      </c>
      <c r="P585" s="88" t="e">
        <f>'დაზუსტ. ბიუჯ. ფონდ.'!#REF!</f>
        <v>#REF!</v>
      </c>
      <c r="Q585" s="88">
        <f>'გრანტის საკასო'!J584</f>
        <v>0</v>
      </c>
      <c r="R585" s="100">
        <f>'მიზნ.გრანტის საკასო '!J584-'მიზნ.გრანტის საკასო '!I584</f>
        <v>0</v>
      </c>
      <c r="S585" s="105" t="e">
        <f t="shared" si="152"/>
        <v>#REF!</v>
      </c>
      <c r="T585" s="88" t="e">
        <f t="shared" si="137"/>
        <v>#REF!</v>
      </c>
      <c r="U585" s="88" t="e">
        <f t="shared" si="138"/>
        <v>#REF!</v>
      </c>
      <c r="V585" s="88">
        <f t="shared" si="139"/>
        <v>0</v>
      </c>
      <c r="W585" s="100">
        <f t="shared" si="140"/>
        <v>0</v>
      </c>
      <c r="X585" s="92"/>
      <c r="Y585" s="10"/>
      <c r="Z585" s="10">
        <v>0</v>
      </c>
      <c r="AA585" s="10">
        <v>0</v>
      </c>
      <c r="AB585" s="10">
        <v>0</v>
      </c>
    </row>
    <row r="586" spans="1:28" x14ac:dyDescent="0.25">
      <c r="A586" t="e">
        <f t="shared" si="151"/>
        <v>#REF!</v>
      </c>
      <c r="B586" s="8"/>
      <c r="C586" s="9" t="s">
        <v>15</v>
      </c>
      <c r="D586" s="105" t="e">
        <f>'დაზუსტ. ბიუჯ.'!#REF!</f>
        <v>#REF!</v>
      </c>
      <c r="E586" s="88" t="e">
        <f>'დაზუსტ. საკუთ.'!#REF!</f>
        <v>#REF!</v>
      </c>
      <c r="F586" s="88" t="e">
        <f>'დაზუსტ. ბიუჯ. ფონდ.'!#REF!</f>
        <v>#REF!</v>
      </c>
      <c r="G586" s="88">
        <f>'გრანტის საკასო'!D585</f>
        <v>0</v>
      </c>
      <c r="H586" s="88">
        <f>'მიზნ.გრანტის საკასო '!D585</f>
        <v>0</v>
      </c>
      <c r="I586" s="105" t="e">
        <f>'დაზუსტ. ბიუჯ.'!#REF!-'დაზუსტ. ბიუჯ.'!#REF!</f>
        <v>#REF!</v>
      </c>
      <c r="J586" s="88" t="e">
        <f>'დაზუსტ. საკუთ.'!#REF!-'დაზუსტ. საკუთ.'!#REF!</f>
        <v>#REF!</v>
      </c>
      <c r="K586" s="88" t="e">
        <f>'დაზუსტ. ბიუჯ. ფონდ.'!#REF!-'დაზუსტ. ბიუჯ. ფონდ.'!#REF!</f>
        <v>#REF!</v>
      </c>
      <c r="L586" s="88">
        <f>'გრანტის საკასო'!E585</f>
        <v>0</v>
      </c>
      <c r="M586" s="100">
        <f>'მიზნ.გრანტის საკასო '!E585-'მიზნ.გრანტის საკასო '!D585</f>
        <v>0</v>
      </c>
      <c r="N586" s="105" t="e">
        <f>'დაზუსტ. ბიუჯ.'!#REF!-'დაზუსტ. ბიუჯ.'!#REF!</f>
        <v>#REF!</v>
      </c>
      <c r="O586" s="88" t="e">
        <f>'დაზუსტ. საკუთ.'!#REF!-'დაზუსტ. საკუთ.'!#REF!</f>
        <v>#REF!</v>
      </c>
      <c r="P586" s="88" t="e">
        <f>'დაზუსტ. ბიუჯ. ფონდ.'!#REF!</f>
        <v>#REF!</v>
      </c>
      <c r="Q586" s="88">
        <f>'გრანტის საკასო'!J585</f>
        <v>0</v>
      </c>
      <c r="R586" s="100">
        <f>'მიზნ.გრანტის საკასო '!J585-'მიზნ.გრანტის საკასო '!I585</f>
        <v>0</v>
      </c>
      <c r="S586" s="105" t="e">
        <f t="shared" si="152"/>
        <v>#REF!</v>
      </c>
      <c r="T586" s="88" t="e">
        <f t="shared" si="137"/>
        <v>#REF!</v>
      </c>
      <c r="U586" s="88" t="e">
        <f t="shared" si="138"/>
        <v>#REF!</v>
      </c>
      <c r="V586" s="88">
        <f t="shared" si="139"/>
        <v>0</v>
      </c>
      <c r="W586" s="100">
        <f t="shared" si="140"/>
        <v>0</v>
      </c>
      <c r="X586" s="92"/>
      <c r="Y586" s="10"/>
      <c r="Z586" s="10">
        <v>0</v>
      </c>
      <c r="AA586" s="10">
        <v>0</v>
      </c>
      <c r="AB586" s="10">
        <v>0</v>
      </c>
    </row>
    <row r="587" spans="1:28" x14ac:dyDescent="0.25">
      <c r="A587" t="e">
        <f t="shared" si="151"/>
        <v>#REF!</v>
      </c>
      <c r="B587" s="8"/>
      <c r="C587" s="9" t="s">
        <v>16</v>
      </c>
      <c r="D587" s="105" t="e">
        <f>'დაზუსტ. ბიუჯ.'!#REF!</f>
        <v>#REF!</v>
      </c>
      <c r="E587" s="88" t="e">
        <f>'დაზუსტ. საკუთ.'!#REF!</f>
        <v>#REF!</v>
      </c>
      <c r="F587" s="88" t="e">
        <f>'დაზუსტ. ბიუჯ. ფონდ.'!#REF!</f>
        <v>#REF!</v>
      </c>
      <c r="G587" s="88">
        <f>'გრანტის საკასო'!D586</f>
        <v>0</v>
      </c>
      <c r="H587" s="88">
        <f>'მიზნ.გრანტის საკასო '!D586</f>
        <v>0</v>
      </c>
      <c r="I587" s="105" t="e">
        <f>'დაზუსტ. ბიუჯ.'!#REF!-'დაზუსტ. ბიუჯ.'!#REF!</f>
        <v>#REF!</v>
      </c>
      <c r="J587" s="88" t="e">
        <f>'დაზუსტ. საკუთ.'!#REF!-'დაზუსტ. საკუთ.'!#REF!</f>
        <v>#REF!</v>
      </c>
      <c r="K587" s="88" t="e">
        <f>'დაზუსტ. ბიუჯ. ფონდ.'!#REF!-'დაზუსტ. ბიუჯ. ფონდ.'!#REF!</f>
        <v>#REF!</v>
      </c>
      <c r="L587" s="88">
        <f>'გრანტის საკასო'!E586</f>
        <v>0</v>
      </c>
      <c r="M587" s="100">
        <f>'მიზნ.გრანტის საკასო '!E586-'მიზნ.გრანტის საკასო '!D586</f>
        <v>0</v>
      </c>
      <c r="N587" s="105" t="e">
        <f>'დაზუსტ. ბიუჯ.'!#REF!-'დაზუსტ. ბიუჯ.'!#REF!</f>
        <v>#REF!</v>
      </c>
      <c r="O587" s="88" t="e">
        <f>'დაზუსტ. საკუთ.'!#REF!-'დაზუსტ. საკუთ.'!#REF!</f>
        <v>#REF!</v>
      </c>
      <c r="P587" s="88" t="e">
        <f>'დაზუსტ. ბიუჯ. ფონდ.'!#REF!</f>
        <v>#REF!</v>
      </c>
      <c r="Q587" s="88">
        <f>'გრანტის საკასო'!J586</f>
        <v>0</v>
      </c>
      <c r="R587" s="100">
        <f>'მიზნ.გრანტის საკასო '!J586-'მიზნ.გრანტის საკასო '!I586</f>
        <v>0</v>
      </c>
      <c r="S587" s="105" t="e">
        <f t="shared" si="152"/>
        <v>#REF!</v>
      </c>
      <c r="T587" s="88" t="e">
        <f t="shared" si="137"/>
        <v>#REF!</v>
      </c>
      <c r="U587" s="88" t="e">
        <f t="shared" si="138"/>
        <v>#REF!</v>
      </c>
      <c r="V587" s="88">
        <f t="shared" si="139"/>
        <v>0</v>
      </c>
      <c r="W587" s="100">
        <f t="shared" si="140"/>
        <v>0</v>
      </c>
      <c r="X587" s="92"/>
      <c r="Y587" s="10"/>
      <c r="Z587" s="10">
        <v>0</v>
      </c>
      <c r="AA587" s="10">
        <v>0</v>
      </c>
      <c r="AB587" s="10">
        <v>0</v>
      </c>
    </row>
    <row r="588" spans="1:28" x14ac:dyDescent="0.25">
      <c r="A588" t="e">
        <f t="shared" si="151"/>
        <v>#REF!</v>
      </c>
      <c r="B588" s="8"/>
      <c r="C588" s="9" t="s">
        <v>17</v>
      </c>
      <c r="D588" s="105" t="e">
        <f>'დაზუსტ. ბიუჯ.'!#REF!</f>
        <v>#REF!</v>
      </c>
      <c r="E588" s="88" t="e">
        <f>'დაზუსტ. საკუთ.'!#REF!</f>
        <v>#REF!</v>
      </c>
      <c r="F588" s="88" t="e">
        <f>'დაზუსტ. ბიუჯ. ფონდ.'!#REF!</f>
        <v>#REF!</v>
      </c>
      <c r="G588" s="88">
        <f>'გრანტის საკასო'!D587</f>
        <v>0</v>
      </c>
      <c r="H588" s="88">
        <f>'მიზნ.გრანტის საკასო '!D587</f>
        <v>0</v>
      </c>
      <c r="I588" s="105" t="e">
        <f>'დაზუსტ. ბიუჯ.'!#REF!-'დაზუსტ. ბიუჯ.'!#REF!</f>
        <v>#REF!</v>
      </c>
      <c r="J588" s="88" t="e">
        <f>'დაზუსტ. საკუთ.'!#REF!-'დაზუსტ. საკუთ.'!#REF!</f>
        <v>#REF!</v>
      </c>
      <c r="K588" s="88" t="e">
        <f>'დაზუსტ. ბიუჯ. ფონდ.'!#REF!-'დაზუსტ. ბიუჯ. ფონდ.'!#REF!</f>
        <v>#REF!</v>
      </c>
      <c r="L588" s="88">
        <f>'გრანტის საკასო'!E587</f>
        <v>0</v>
      </c>
      <c r="M588" s="100">
        <f>'მიზნ.გრანტის საკასო '!E587-'მიზნ.გრანტის საკასო '!D587</f>
        <v>0</v>
      </c>
      <c r="N588" s="105" t="e">
        <f>'დაზუსტ. ბიუჯ.'!#REF!-'დაზუსტ. ბიუჯ.'!#REF!</f>
        <v>#REF!</v>
      </c>
      <c r="O588" s="88" t="e">
        <f>'დაზუსტ. საკუთ.'!#REF!-'დაზუსტ. საკუთ.'!#REF!</f>
        <v>#REF!</v>
      </c>
      <c r="P588" s="88" t="e">
        <f>'დაზუსტ. ბიუჯ. ფონდ.'!#REF!</f>
        <v>#REF!</v>
      </c>
      <c r="Q588" s="88">
        <f>'გრანტის საკასო'!J587</f>
        <v>0</v>
      </c>
      <c r="R588" s="100">
        <f>'მიზნ.გრანტის საკასო '!J587-'მიზნ.გრანტის საკასო '!I587</f>
        <v>0</v>
      </c>
      <c r="S588" s="105" t="e">
        <f t="shared" si="152"/>
        <v>#REF!</v>
      </c>
      <c r="T588" s="88" t="e">
        <f t="shared" si="137"/>
        <v>#REF!</v>
      </c>
      <c r="U588" s="88" t="e">
        <f t="shared" si="138"/>
        <v>#REF!</v>
      </c>
      <c r="V588" s="88">
        <f t="shared" si="139"/>
        <v>0</v>
      </c>
      <c r="W588" s="100">
        <f t="shared" si="140"/>
        <v>0</v>
      </c>
      <c r="X588" s="92"/>
      <c r="Y588" s="10"/>
      <c r="Z588" s="10">
        <v>0</v>
      </c>
      <c r="AA588" s="10">
        <v>0</v>
      </c>
      <c r="AB588" s="10">
        <v>0</v>
      </c>
    </row>
    <row r="589" spans="1:28" x14ac:dyDescent="0.25">
      <c r="A589" t="e">
        <f t="shared" si="151"/>
        <v>#REF!</v>
      </c>
      <c r="B589" s="5"/>
      <c r="C589" s="6" t="s">
        <v>18</v>
      </c>
      <c r="D589" s="104" t="e">
        <f>'დაზუსტ. ბიუჯ.'!#REF!</f>
        <v>#REF!</v>
      </c>
      <c r="E589" s="87" t="e">
        <f>'დაზუსტ. საკუთ.'!#REF!</f>
        <v>#REF!</v>
      </c>
      <c r="F589" s="87" t="e">
        <f>'დაზუსტ. ბიუჯ. ფონდ.'!#REF!</f>
        <v>#REF!</v>
      </c>
      <c r="G589" s="87">
        <f>'გრანტის საკასო'!D588</f>
        <v>0</v>
      </c>
      <c r="H589" s="87">
        <f>'მიზნ.გრანტის საკასო '!D588</f>
        <v>0</v>
      </c>
      <c r="I589" s="104" t="e">
        <f>'დაზუსტ. ბიუჯ.'!#REF!-'დაზუსტ. ბიუჯ.'!#REF!</f>
        <v>#REF!</v>
      </c>
      <c r="J589" s="87" t="e">
        <f>'დაზუსტ. საკუთ.'!#REF!-'დაზუსტ. საკუთ.'!#REF!</f>
        <v>#REF!</v>
      </c>
      <c r="K589" s="87" t="e">
        <f>'დაზუსტ. ბიუჯ. ფონდ.'!#REF!-'დაზუსტ. ბიუჯ. ფონდ.'!#REF!</f>
        <v>#REF!</v>
      </c>
      <c r="L589" s="87">
        <f>'გრანტის საკასო'!E588</f>
        <v>0</v>
      </c>
      <c r="M589" s="99">
        <f>'მიზნ.გრანტის საკასო '!E588-'მიზნ.გრანტის საკასო '!D588</f>
        <v>0</v>
      </c>
      <c r="N589" s="104" t="e">
        <f>'დაზუსტ. ბიუჯ.'!#REF!-'დაზუსტ. ბიუჯ.'!#REF!</f>
        <v>#REF!</v>
      </c>
      <c r="O589" s="87" t="e">
        <f>'დაზუსტ. საკუთ.'!#REF!-'დაზუსტ. საკუთ.'!#REF!</f>
        <v>#REF!</v>
      </c>
      <c r="P589" s="87" t="e">
        <f>'დაზუსტ. ბიუჯ. ფონდ.'!#REF!</f>
        <v>#REF!</v>
      </c>
      <c r="Q589" s="87">
        <f>'გრანტის საკასო'!J588</f>
        <v>0</v>
      </c>
      <c r="R589" s="99">
        <f>'მიზნ.გრანტის საკასო '!J588-'მიზნ.გრანტის საკასო '!I588</f>
        <v>0</v>
      </c>
      <c r="S589" s="104" t="e">
        <f t="shared" si="152"/>
        <v>#REF!</v>
      </c>
      <c r="T589" s="87" t="e">
        <f t="shared" si="137"/>
        <v>#REF!</v>
      </c>
      <c r="U589" s="87" t="e">
        <f t="shared" si="138"/>
        <v>#REF!</v>
      </c>
      <c r="V589" s="87">
        <f t="shared" si="139"/>
        <v>0</v>
      </c>
      <c r="W589" s="99">
        <f t="shared" si="140"/>
        <v>0</v>
      </c>
      <c r="X589" s="91"/>
      <c r="Y589" s="7"/>
      <c r="Z589" s="7">
        <v>0</v>
      </c>
      <c r="AA589" s="7">
        <v>0</v>
      </c>
      <c r="AB589" s="7">
        <v>0</v>
      </c>
    </row>
    <row r="590" spans="1:28" x14ac:dyDescent="0.25">
      <c r="A590" t="e">
        <f t="shared" si="151"/>
        <v>#REF!</v>
      </c>
      <c r="B590" s="5"/>
      <c r="C590" s="6" t="s">
        <v>19</v>
      </c>
      <c r="D590" s="104" t="e">
        <f>'დაზუსტ. ბიუჯ.'!#REF!</f>
        <v>#REF!</v>
      </c>
      <c r="E590" s="87" t="e">
        <f>'დაზუსტ. საკუთ.'!#REF!</f>
        <v>#REF!</v>
      </c>
      <c r="F590" s="87" t="e">
        <f>'დაზუსტ. ბიუჯ. ფონდ.'!#REF!</f>
        <v>#REF!</v>
      </c>
      <c r="G590" s="87">
        <f>'გრანტის საკასო'!D589</f>
        <v>0</v>
      </c>
      <c r="H590" s="87">
        <f>'მიზნ.გრანტის საკასო '!D589</f>
        <v>0</v>
      </c>
      <c r="I590" s="104" t="e">
        <f>'დაზუსტ. ბიუჯ.'!#REF!-'დაზუსტ. ბიუჯ.'!#REF!</f>
        <v>#REF!</v>
      </c>
      <c r="J590" s="87" t="e">
        <f>'დაზუსტ. საკუთ.'!#REF!-'დაზუსტ. საკუთ.'!#REF!</f>
        <v>#REF!</v>
      </c>
      <c r="K590" s="87" t="e">
        <f>'დაზუსტ. ბიუჯ. ფონდ.'!#REF!-'დაზუსტ. ბიუჯ. ფონდ.'!#REF!</f>
        <v>#REF!</v>
      </c>
      <c r="L590" s="87">
        <f>'გრანტის საკასო'!E589</f>
        <v>0</v>
      </c>
      <c r="M590" s="99">
        <f>'მიზნ.გრანტის საკასო '!E589-'მიზნ.გრანტის საკასო '!D589</f>
        <v>0</v>
      </c>
      <c r="N590" s="104" t="e">
        <f>'დაზუსტ. ბიუჯ.'!#REF!-'დაზუსტ. ბიუჯ.'!#REF!</f>
        <v>#REF!</v>
      </c>
      <c r="O590" s="87" t="e">
        <f>'დაზუსტ. საკუთ.'!#REF!-'დაზუსტ. საკუთ.'!#REF!</f>
        <v>#REF!</v>
      </c>
      <c r="P590" s="87" t="e">
        <f>'დაზუსტ. ბიუჯ. ფონდ.'!#REF!</f>
        <v>#REF!</v>
      </c>
      <c r="Q590" s="87">
        <f>'გრანტის საკასო'!J589</f>
        <v>0</v>
      </c>
      <c r="R590" s="99">
        <f>'მიზნ.გრანტის საკასო '!J589-'მიზნ.გრანტის საკასო '!I589</f>
        <v>0</v>
      </c>
      <c r="S590" s="104" t="e">
        <f t="shared" si="152"/>
        <v>#REF!</v>
      </c>
      <c r="T590" s="87" t="e">
        <f t="shared" si="137"/>
        <v>#REF!</v>
      </c>
      <c r="U590" s="87" t="e">
        <f t="shared" si="138"/>
        <v>#REF!</v>
      </c>
      <c r="V590" s="87">
        <f t="shared" si="139"/>
        <v>0</v>
      </c>
      <c r="W590" s="99">
        <f t="shared" si="140"/>
        <v>0</v>
      </c>
      <c r="X590" s="91"/>
      <c r="Y590" s="7"/>
      <c r="Z590" s="7">
        <v>0</v>
      </c>
      <c r="AA590" s="7">
        <v>0</v>
      </c>
      <c r="AB590" s="7">
        <v>0</v>
      </c>
    </row>
    <row r="591" spans="1:28" ht="15.75" thickBot="1" x14ac:dyDescent="0.3">
      <c r="A591" t="e">
        <f t="shared" si="151"/>
        <v>#REF!</v>
      </c>
      <c r="B591" s="11"/>
      <c r="C591" s="12" t="s">
        <v>20</v>
      </c>
      <c r="D591" s="106" t="e">
        <f>'დაზუსტ. ბიუჯ.'!#REF!</f>
        <v>#REF!</v>
      </c>
      <c r="E591" s="89" t="e">
        <f>'დაზუსტ. საკუთ.'!#REF!</f>
        <v>#REF!</v>
      </c>
      <c r="F591" s="89" t="e">
        <f>'დაზუსტ. ბიუჯ. ფონდ.'!#REF!</f>
        <v>#REF!</v>
      </c>
      <c r="G591" s="89">
        <f>'გრანტის საკასო'!D590</f>
        <v>0</v>
      </c>
      <c r="H591" s="89">
        <f>'მიზნ.გრანტის საკასო '!D590</f>
        <v>0</v>
      </c>
      <c r="I591" s="106" t="e">
        <f>'დაზუსტ. ბიუჯ.'!#REF!-'დაზუსტ. ბიუჯ.'!#REF!</f>
        <v>#REF!</v>
      </c>
      <c r="J591" s="89" t="e">
        <f>'დაზუსტ. საკუთ.'!#REF!-'დაზუსტ. საკუთ.'!#REF!</f>
        <v>#REF!</v>
      </c>
      <c r="K591" s="89" t="e">
        <f>'დაზუსტ. ბიუჯ. ფონდ.'!#REF!-'დაზუსტ. ბიუჯ. ფონდ.'!#REF!</f>
        <v>#REF!</v>
      </c>
      <c r="L591" s="89">
        <f>'გრანტის საკასო'!E590</f>
        <v>0</v>
      </c>
      <c r="M591" s="101">
        <f>'მიზნ.გრანტის საკასო '!E590-'მიზნ.გრანტის საკასო '!D590</f>
        <v>0</v>
      </c>
      <c r="N591" s="106" t="e">
        <f>'დაზუსტ. ბიუჯ.'!#REF!-'დაზუსტ. ბიუჯ.'!#REF!</f>
        <v>#REF!</v>
      </c>
      <c r="O591" s="89" t="e">
        <f>'დაზუსტ. საკუთ.'!#REF!-'დაზუსტ. საკუთ.'!#REF!</f>
        <v>#REF!</v>
      </c>
      <c r="P591" s="89" t="e">
        <f>'დაზუსტ. ბიუჯ. ფონდ.'!#REF!</f>
        <v>#REF!</v>
      </c>
      <c r="Q591" s="89">
        <f>'გრანტის საკასო'!J590</f>
        <v>0</v>
      </c>
      <c r="R591" s="101">
        <f>'მიზნ.გრანტის საკასო '!J590-'მიზნ.გრანტის საკასო '!I590</f>
        <v>0</v>
      </c>
      <c r="S591" s="106" t="e">
        <f t="shared" si="152"/>
        <v>#REF!</v>
      </c>
      <c r="T591" s="89" t="e">
        <f t="shared" si="137"/>
        <v>#REF!</v>
      </c>
      <c r="U591" s="89" t="e">
        <f t="shared" si="138"/>
        <v>#REF!</v>
      </c>
      <c r="V591" s="89">
        <f t="shared" si="139"/>
        <v>0</v>
      </c>
      <c r="W591" s="101">
        <f t="shared" si="140"/>
        <v>0</v>
      </c>
      <c r="X591" s="93"/>
      <c r="Y591" s="13"/>
      <c r="Z591" s="13">
        <v>0</v>
      </c>
      <c r="AA591" s="13">
        <v>0</v>
      </c>
      <c r="AB591" s="13">
        <v>0</v>
      </c>
    </row>
    <row r="592" spans="1:28" ht="32.25" customHeight="1" thickTop="1" thickBot="1" x14ac:dyDescent="0.3">
      <c r="A592" t="e">
        <f t="shared" si="151"/>
        <v>#REF!</v>
      </c>
      <c r="B592" s="16" t="s">
        <v>105</v>
      </c>
      <c r="C592" s="4" t="s">
        <v>106</v>
      </c>
      <c r="D592" s="103" t="e">
        <f>'დაზუსტ. ბიუჯ.'!#REF!</f>
        <v>#REF!</v>
      </c>
      <c r="E592" s="86" t="e">
        <f>'დაზუსტ. საკუთ.'!#REF!</f>
        <v>#REF!</v>
      </c>
      <c r="F592" s="86" t="e">
        <f>'დაზუსტ. ბიუჯ. ფონდ.'!#REF!</f>
        <v>#REF!</v>
      </c>
      <c r="G592" s="86">
        <f>'გრანტის საკასო'!D591</f>
        <v>0</v>
      </c>
      <c r="H592" s="86">
        <f>'მიზნ.გრანტის საკასო '!D591</f>
        <v>0</v>
      </c>
      <c r="I592" s="103" t="e">
        <f>'დაზუსტ. ბიუჯ.'!#REF!-'დაზუსტ. ბიუჯ.'!#REF!</f>
        <v>#REF!</v>
      </c>
      <c r="J592" s="86" t="e">
        <f>'დაზუსტ. საკუთ.'!#REF!-'დაზუსტ. საკუთ.'!#REF!</f>
        <v>#REF!</v>
      </c>
      <c r="K592" s="86" t="e">
        <f>'დაზუსტ. ბიუჯ. ფონდ.'!#REF!-'დაზუსტ. ბიუჯ. ფონდ.'!#REF!</f>
        <v>#REF!</v>
      </c>
      <c r="L592" s="86">
        <f>'გრანტის საკასო'!E591</f>
        <v>0</v>
      </c>
      <c r="M592" s="102">
        <f>'მიზნ.გრანტის საკასო '!E591-'მიზნ.გრანტის საკასო '!D591</f>
        <v>0</v>
      </c>
      <c r="N592" s="103" t="e">
        <f>'დაზუსტ. ბიუჯ.'!#REF!-'დაზუსტ. ბიუჯ.'!#REF!</f>
        <v>#REF!</v>
      </c>
      <c r="O592" s="86" t="e">
        <f>'დაზუსტ. საკუთ.'!#REF!-'დაზუსტ. საკუთ.'!#REF!</f>
        <v>#REF!</v>
      </c>
      <c r="P592" s="86" t="e">
        <f>'დაზუსტ. ბიუჯ. ფონდ.'!#REF!</f>
        <v>#REF!</v>
      </c>
      <c r="Q592" s="86">
        <f>'გრანტის საკასო'!J591</f>
        <v>0</v>
      </c>
      <c r="R592" s="102">
        <f>'მიზნ.გრანტის საკასო '!J591-'მიზნ.გრანტის საკასო '!I591</f>
        <v>0</v>
      </c>
      <c r="S592" s="103" t="e">
        <f t="shared" si="152"/>
        <v>#REF!</v>
      </c>
      <c r="T592" s="86" t="e">
        <f t="shared" si="137"/>
        <v>#REF!</v>
      </c>
      <c r="U592" s="86" t="e">
        <f t="shared" si="138"/>
        <v>#REF!</v>
      </c>
      <c r="V592" s="86">
        <f t="shared" si="139"/>
        <v>0</v>
      </c>
      <c r="W592" s="102">
        <f t="shared" si="140"/>
        <v>0</v>
      </c>
      <c r="X592" s="94"/>
      <c r="Y592" s="4"/>
      <c r="Z592" s="4">
        <f t="shared" ref="Z592:AB592" si="154">SUM(Z593,Z601,Z602,Z603)</f>
        <v>0</v>
      </c>
      <c r="AA592" s="4">
        <f t="shared" si="154"/>
        <v>0</v>
      </c>
      <c r="AB592" s="4">
        <f t="shared" si="154"/>
        <v>0</v>
      </c>
    </row>
    <row r="593" spans="1:28" ht="15.75" thickTop="1" x14ac:dyDescent="0.25">
      <c r="A593" t="e">
        <f t="shared" si="151"/>
        <v>#REF!</v>
      </c>
      <c r="B593" s="5"/>
      <c r="C593" s="6" t="s">
        <v>10</v>
      </c>
      <c r="D593" s="104" t="e">
        <f>'დაზუსტ. ბიუჯ.'!#REF!</f>
        <v>#REF!</v>
      </c>
      <c r="E593" s="87" t="e">
        <f>'დაზუსტ. საკუთ.'!#REF!</f>
        <v>#REF!</v>
      </c>
      <c r="F593" s="87" t="e">
        <f>'დაზუსტ. ბიუჯ. ფონდ.'!#REF!</f>
        <v>#REF!</v>
      </c>
      <c r="G593" s="87">
        <f>'გრანტის საკასო'!D592</f>
        <v>0</v>
      </c>
      <c r="H593" s="87">
        <f>'მიზნ.გრანტის საკასო '!D592</f>
        <v>0</v>
      </c>
      <c r="I593" s="104" t="e">
        <f>'დაზუსტ. ბიუჯ.'!#REF!-'დაზუსტ. ბიუჯ.'!#REF!</f>
        <v>#REF!</v>
      </c>
      <c r="J593" s="87" t="e">
        <f>'დაზუსტ. საკუთ.'!#REF!-'დაზუსტ. საკუთ.'!#REF!</f>
        <v>#REF!</v>
      </c>
      <c r="K593" s="87" t="e">
        <f>'დაზუსტ. ბიუჯ. ფონდ.'!#REF!-'დაზუსტ. ბიუჯ. ფონდ.'!#REF!</f>
        <v>#REF!</v>
      </c>
      <c r="L593" s="87">
        <f>'გრანტის საკასო'!E592</f>
        <v>0</v>
      </c>
      <c r="M593" s="99">
        <f>'მიზნ.გრანტის საკასო '!E592-'მიზნ.გრანტის საკასო '!D592</f>
        <v>0</v>
      </c>
      <c r="N593" s="104" t="e">
        <f>'დაზუსტ. ბიუჯ.'!#REF!-'დაზუსტ. ბიუჯ.'!#REF!</f>
        <v>#REF!</v>
      </c>
      <c r="O593" s="87" t="e">
        <f>'დაზუსტ. საკუთ.'!#REF!-'დაზუსტ. საკუთ.'!#REF!</f>
        <v>#REF!</v>
      </c>
      <c r="P593" s="87" t="e">
        <f>'დაზუსტ. ბიუჯ. ფონდ.'!#REF!</f>
        <v>#REF!</v>
      </c>
      <c r="Q593" s="87">
        <f>'გრანტის საკასო'!J592</f>
        <v>0</v>
      </c>
      <c r="R593" s="99">
        <f>'მიზნ.გრანტის საკასო '!J592-'მიზნ.გრანტის საკასო '!I592</f>
        <v>0</v>
      </c>
      <c r="S593" s="104" t="e">
        <f t="shared" si="152"/>
        <v>#REF!</v>
      </c>
      <c r="T593" s="87" t="e">
        <f t="shared" si="137"/>
        <v>#REF!</v>
      </c>
      <c r="U593" s="87" t="e">
        <f t="shared" si="138"/>
        <v>#REF!</v>
      </c>
      <c r="V593" s="87">
        <f t="shared" si="139"/>
        <v>0</v>
      </c>
      <c r="W593" s="99">
        <f t="shared" si="140"/>
        <v>0</v>
      </c>
      <c r="X593" s="91"/>
      <c r="Y593" s="7"/>
      <c r="Z593" s="7">
        <f t="shared" ref="Z593:AB593" si="155">SUM(Z594:Z600)</f>
        <v>0</v>
      </c>
      <c r="AA593" s="7">
        <f t="shared" si="155"/>
        <v>0</v>
      </c>
      <c r="AB593" s="7">
        <f t="shared" si="155"/>
        <v>0</v>
      </c>
    </row>
    <row r="594" spans="1:28" x14ac:dyDescent="0.25">
      <c r="A594" t="e">
        <f t="shared" si="151"/>
        <v>#REF!</v>
      </c>
      <c r="B594" s="8"/>
      <c r="C594" s="9" t="s">
        <v>11</v>
      </c>
      <c r="D594" s="105" t="e">
        <f>'დაზუსტ. ბიუჯ.'!#REF!</f>
        <v>#REF!</v>
      </c>
      <c r="E594" s="88" t="e">
        <f>'დაზუსტ. საკუთ.'!#REF!</f>
        <v>#REF!</v>
      </c>
      <c r="F594" s="88" t="e">
        <f>'დაზუსტ. ბიუჯ. ფონდ.'!#REF!</f>
        <v>#REF!</v>
      </c>
      <c r="G594" s="88">
        <f>'გრანტის საკასო'!D593</f>
        <v>0</v>
      </c>
      <c r="H594" s="88">
        <f>'მიზნ.გრანტის საკასო '!D593</f>
        <v>0</v>
      </c>
      <c r="I594" s="105" t="e">
        <f>'დაზუსტ. ბიუჯ.'!#REF!-'დაზუსტ. ბიუჯ.'!#REF!</f>
        <v>#REF!</v>
      </c>
      <c r="J594" s="88" t="e">
        <f>'დაზუსტ. საკუთ.'!#REF!-'დაზუსტ. საკუთ.'!#REF!</f>
        <v>#REF!</v>
      </c>
      <c r="K594" s="88" t="e">
        <f>'დაზუსტ. ბიუჯ. ფონდ.'!#REF!-'დაზუსტ. ბიუჯ. ფონდ.'!#REF!</f>
        <v>#REF!</v>
      </c>
      <c r="L594" s="88">
        <f>'გრანტის საკასო'!E593</f>
        <v>0</v>
      </c>
      <c r="M594" s="100">
        <f>'მიზნ.გრანტის საკასო '!E593-'მიზნ.გრანტის საკასო '!D593</f>
        <v>0</v>
      </c>
      <c r="N594" s="105" t="e">
        <f>'დაზუსტ. ბიუჯ.'!#REF!-'დაზუსტ. ბიუჯ.'!#REF!</f>
        <v>#REF!</v>
      </c>
      <c r="O594" s="88" t="e">
        <f>'დაზუსტ. საკუთ.'!#REF!-'დაზუსტ. საკუთ.'!#REF!</f>
        <v>#REF!</v>
      </c>
      <c r="P594" s="88" t="e">
        <f>'დაზუსტ. ბიუჯ. ფონდ.'!#REF!</f>
        <v>#REF!</v>
      </c>
      <c r="Q594" s="88">
        <f>'გრანტის საკასო'!J593</f>
        <v>0</v>
      </c>
      <c r="R594" s="100">
        <f>'მიზნ.გრანტის საკასო '!J593-'მიზნ.გრანტის საკასო '!I593</f>
        <v>0</v>
      </c>
      <c r="S594" s="105" t="e">
        <f t="shared" si="152"/>
        <v>#REF!</v>
      </c>
      <c r="T594" s="88" t="e">
        <f t="shared" si="137"/>
        <v>#REF!</v>
      </c>
      <c r="U594" s="88" t="e">
        <f t="shared" si="138"/>
        <v>#REF!</v>
      </c>
      <c r="V594" s="88">
        <f t="shared" si="139"/>
        <v>0</v>
      </c>
      <c r="W594" s="100">
        <f t="shared" si="140"/>
        <v>0</v>
      </c>
      <c r="X594" s="92"/>
      <c r="Y594" s="10"/>
      <c r="Z594" s="10">
        <v>0</v>
      </c>
      <c r="AA594" s="10">
        <v>0</v>
      </c>
      <c r="AB594" s="10">
        <v>0</v>
      </c>
    </row>
    <row r="595" spans="1:28" x14ac:dyDescent="0.25">
      <c r="A595" t="e">
        <f t="shared" si="151"/>
        <v>#REF!</v>
      </c>
      <c r="B595" s="8"/>
      <c r="C595" s="9" t="s">
        <v>12</v>
      </c>
      <c r="D595" s="105" t="e">
        <f>'დაზუსტ. ბიუჯ.'!#REF!</f>
        <v>#REF!</v>
      </c>
      <c r="E595" s="88" t="e">
        <f>'დაზუსტ. საკუთ.'!#REF!</f>
        <v>#REF!</v>
      </c>
      <c r="F595" s="88" t="e">
        <f>'დაზუსტ. ბიუჯ. ფონდ.'!#REF!</f>
        <v>#REF!</v>
      </c>
      <c r="G595" s="88">
        <f>'გრანტის საკასო'!D594</f>
        <v>0</v>
      </c>
      <c r="H595" s="88">
        <f>'მიზნ.გრანტის საკასო '!D594</f>
        <v>0</v>
      </c>
      <c r="I595" s="105" t="e">
        <f>'დაზუსტ. ბიუჯ.'!#REF!-'დაზუსტ. ბიუჯ.'!#REF!</f>
        <v>#REF!</v>
      </c>
      <c r="J595" s="88" t="e">
        <f>'დაზუსტ. საკუთ.'!#REF!-'დაზუსტ. საკუთ.'!#REF!</f>
        <v>#REF!</v>
      </c>
      <c r="K595" s="88" t="e">
        <f>'დაზუსტ. ბიუჯ. ფონდ.'!#REF!-'დაზუსტ. ბიუჯ. ფონდ.'!#REF!</f>
        <v>#REF!</v>
      </c>
      <c r="L595" s="88">
        <f>'გრანტის საკასო'!E594</f>
        <v>0</v>
      </c>
      <c r="M595" s="100">
        <f>'მიზნ.გრანტის საკასო '!E594-'მიზნ.გრანტის საკასო '!D594</f>
        <v>0</v>
      </c>
      <c r="N595" s="105" t="e">
        <f>'დაზუსტ. ბიუჯ.'!#REF!-'დაზუსტ. ბიუჯ.'!#REF!</f>
        <v>#REF!</v>
      </c>
      <c r="O595" s="88" t="e">
        <f>'დაზუსტ. საკუთ.'!#REF!-'დაზუსტ. საკუთ.'!#REF!</f>
        <v>#REF!</v>
      </c>
      <c r="P595" s="88" t="e">
        <f>'დაზუსტ. ბიუჯ. ფონდ.'!#REF!</f>
        <v>#REF!</v>
      </c>
      <c r="Q595" s="88">
        <f>'გრანტის საკასო'!J594</f>
        <v>0</v>
      </c>
      <c r="R595" s="100">
        <f>'მიზნ.გრანტის საკასო '!J594-'მიზნ.გრანტის საკასო '!I594</f>
        <v>0</v>
      </c>
      <c r="S595" s="105" t="e">
        <f t="shared" si="152"/>
        <v>#REF!</v>
      </c>
      <c r="T595" s="88" t="e">
        <f t="shared" si="137"/>
        <v>#REF!</v>
      </c>
      <c r="U595" s="88" t="e">
        <f t="shared" si="138"/>
        <v>#REF!</v>
      </c>
      <c r="V595" s="88">
        <f t="shared" si="139"/>
        <v>0</v>
      </c>
      <c r="W595" s="100">
        <f t="shared" si="140"/>
        <v>0</v>
      </c>
      <c r="X595" s="92"/>
      <c r="Y595" s="10"/>
      <c r="Z595" s="10">
        <v>0</v>
      </c>
      <c r="AA595" s="10">
        <v>0</v>
      </c>
      <c r="AB595" s="10">
        <v>0</v>
      </c>
    </row>
    <row r="596" spans="1:28" x14ac:dyDescent="0.25">
      <c r="A596" t="e">
        <f t="shared" si="151"/>
        <v>#REF!</v>
      </c>
      <c r="B596" s="8"/>
      <c r="C596" s="9" t="s">
        <v>13</v>
      </c>
      <c r="D596" s="105" t="e">
        <f>'დაზუსტ. ბიუჯ.'!#REF!</f>
        <v>#REF!</v>
      </c>
      <c r="E596" s="88" t="e">
        <f>'დაზუსტ. საკუთ.'!#REF!</f>
        <v>#REF!</v>
      </c>
      <c r="F596" s="88" t="e">
        <f>'დაზუსტ. ბიუჯ. ფონდ.'!#REF!</f>
        <v>#REF!</v>
      </c>
      <c r="G596" s="88">
        <f>'გრანტის საკასო'!D595</f>
        <v>0</v>
      </c>
      <c r="H596" s="88">
        <f>'მიზნ.გრანტის საკასო '!D595</f>
        <v>0</v>
      </c>
      <c r="I596" s="105" t="e">
        <f>'დაზუსტ. ბიუჯ.'!#REF!-'დაზუსტ. ბიუჯ.'!#REF!</f>
        <v>#REF!</v>
      </c>
      <c r="J596" s="88" t="e">
        <f>'დაზუსტ. საკუთ.'!#REF!-'დაზუსტ. საკუთ.'!#REF!</f>
        <v>#REF!</v>
      </c>
      <c r="K596" s="88" t="e">
        <f>'დაზუსტ. ბიუჯ. ფონდ.'!#REF!-'დაზუსტ. ბიუჯ. ფონდ.'!#REF!</f>
        <v>#REF!</v>
      </c>
      <c r="L596" s="88">
        <f>'გრანტის საკასო'!E595</f>
        <v>0</v>
      </c>
      <c r="M596" s="100">
        <f>'მიზნ.გრანტის საკასო '!E595-'მიზნ.გრანტის საკასო '!D595</f>
        <v>0</v>
      </c>
      <c r="N596" s="105" t="e">
        <f>'დაზუსტ. ბიუჯ.'!#REF!-'დაზუსტ. ბიუჯ.'!#REF!</f>
        <v>#REF!</v>
      </c>
      <c r="O596" s="88" t="e">
        <f>'დაზუსტ. საკუთ.'!#REF!-'დაზუსტ. საკუთ.'!#REF!</f>
        <v>#REF!</v>
      </c>
      <c r="P596" s="88" t="e">
        <f>'დაზუსტ. ბიუჯ. ფონდ.'!#REF!</f>
        <v>#REF!</v>
      </c>
      <c r="Q596" s="88">
        <f>'გრანტის საკასო'!J595</f>
        <v>0</v>
      </c>
      <c r="R596" s="100">
        <f>'მიზნ.გრანტის საკასო '!J595-'მიზნ.გრანტის საკასო '!I595</f>
        <v>0</v>
      </c>
      <c r="S596" s="105" t="e">
        <f t="shared" si="152"/>
        <v>#REF!</v>
      </c>
      <c r="T596" s="88" t="e">
        <f t="shared" ref="T596:T659" si="156">O596+J596+E596</f>
        <v>#REF!</v>
      </c>
      <c r="U596" s="88" t="e">
        <f t="shared" ref="U596:U659" si="157">P596+K596+F596</f>
        <v>#REF!</v>
      </c>
      <c r="V596" s="88">
        <f t="shared" ref="V596:V659" si="158">Q596+L596+G596</f>
        <v>0</v>
      </c>
      <c r="W596" s="100">
        <f t="shared" ref="W596:W659" si="159">R596+M596+H596</f>
        <v>0</v>
      </c>
      <c r="X596" s="92"/>
      <c r="Y596" s="10"/>
      <c r="Z596" s="10">
        <v>0</v>
      </c>
      <c r="AA596" s="10">
        <v>0</v>
      </c>
      <c r="AB596" s="10">
        <v>0</v>
      </c>
    </row>
    <row r="597" spans="1:28" x14ac:dyDescent="0.25">
      <c r="A597" t="e">
        <f t="shared" si="151"/>
        <v>#REF!</v>
      </c>
      <c r="B597" s="8"/>
      <c r="C597" s="9" t="s">
        <v>14</v>
      </c>
      <c r="D597" s="105" t="e">
        <f>'დაზუსტ. ბიუჯ.'!#REF!</f>
        <v>#REF!</v>
      </c>
      <c r="E597" s="88" t="e">
        <f>'დაზუსტ. საკუთ.'!#REF!</f>
        <v>#REF!</v>
      </c>
      <c r="F597" s="88" t="e">
        <f>'დაზუსტ. ბიუჯ. ფონდ.'!#REF!</f>
        <v>#REF!</v>
      </c>
      <c r="G597" s="88">
        <f>'გრანტის საკასო'!D596</f>
        <v>0</v>
      </c>
      <c r="H597" s="88">
        <f>'მიზნ.გრანტის საკასო '!D596</f>
        <v>0</v>
      </c>
      <c r="I597" s="105" t="e">
        <f>'დაზუსტ. ბიუჯ.'!#REF!-'დაზუსტ. ბიუჯ.'!#REF!</f>
        <v>#REF!</v>
      </c>
      <c r="J597" s="88" t="e">
        <f>'დაზუსტ. საკუთ.'!#REF!-'დაზუსტ. საკუთ.'!#REF!</f>
        <v>#REF!</v>
      </c>
      <c r="K597" s="88" t="e">
        <f>'დაზუსტ. ბიუჯ. ფონდ.'!#REF!-'დაზუსტ. ბიუჯ. ფონდ.'!#REF!</f>
        <v>#REF!</v>
      </c>
      <c r="L597" s="88">
        <f>'გრანტის საკასო'!E596</f>
        <v>0</v>
      </c>
      <c r="M597" s="100">
        <f>'მიზნ.გრანტის საკასო '!E596-'მიზნ.გრანტის საკასო '!D596</f>
        <v>0</v>
      </c>
      <c r="N597" s="105" t="e">
        <f>'დაზუსტ. ბიუჯ.'!#REF!-'დაზუსტ. ბიუჯ.'!#REF!</f>
        <v>#REF!</v>
      </c>
      <c r="O597" s="88" t="e">
        <f>'დაზუსტ. საკუთ.'!#REF!-'დაზუსტ. საკუთ.'!#REF!</f>
        <v>#REF!</v>
      </c>
      <c r="P597" s="88" t="e">
        <f>'დაზუსტ. ბიუჯ. ფონდ.'!#REF!</f>
        <v>#REF!</v>
      </c>
      <c r="Q597" s="88">
        <f>'გრანტის საკასო'!J596</f>
        <v>0</v>
      </c>
      <c r="R597" s="100">
        <f>'მიზნ.გრანტის საკასო '!J596-'მიზნ.გრანტის საკასო '!I596</f>
        <v>0</v>
      </c>
      <c r="S597" s="105" t="e">
        <f t="shared" si="152"/>
        <v>#REF!</v>
      </c>
      <c r="T597" s="88" t="e">
        <f t="shared" si="156"/>
        <v>#REF!</v>
      </c>
      <c r="U597" s="88" t="e">
        <f t="shared" si="157"/>
        <v>#REF!</v>
      </c>
      <c r="V597" s="88">
        <f t="shared" si="158"/>
        <v>0</v>
      </c>
      <c r="W597" s="100">
        <f t="shared" si="159"/>
        <v>0</v>
      </c>
      <c r="X597" s="92"/>
      <c r="Y597" s="10"/>
      <c r="Z597" s="10">
        <v>0</v>
      </c>
      <c r="AA597" s="10">
        <v>0</v>
      </c>
      <c r="AB597" s="10">
        <v>0</v>
      </c>
    </row>
    <row r="598" spans="1:28" x14ac:dyDescent="0.25">
      <c r="A598" t="e">
        <f t="shared" si="151"/>
        <v>#REF!</v>
      </c>
      <c r="B598" s="8"/>
      <c r="C598" s="9" t="s">
        <v>15</v>
      </c>
      <c r="D598" s="105" t="e">
        <f>'დაზუსტ. ბიუჯ.'!#REF!</f>
        <v>#REF!</v>
      </c>
      <c r="E598" s="88" t="e">
        <f>'დაზუსტ. საკუთ.'!#REF!</f>
        <v>#REF!</v>
      </c>
      <c r="F598" s="88" t="e">
        <f>'დაზუსტ. ბიუჯ. ფონდ.'!#REF!</f>
        <v>#REF!</v>
      </c>
      <c r="G598" s="88">
        <f>'გრანტის საკასო'!D597</f>
        <v>0</v>
      </c>
      <c r="H598" s="88">
        <f>'მიზნ.გრანტის საკასო '!D597</f>
        <v>0</v>
      </c>
      <c r="I598" s="105" t="e">
        <f>'დაზუსტ. ბიუჯ.'!#REF!-'დაზუსტ. ბიუჯ.'!#REF!</f>
        <v>#REF!</v>
      </c>
      <c r="J598" s="88" t="e">
        <f>'დაზუსტ. საკუთ.'!#REF!-'დაზუსტ. საკუთ.'!#REF!</f>
        <v>#REF!</v>
      </c>
      <c r="K598" s="88" t="e">
        <f>'დაზუსტ. ბიუჯ. ფონდ.'!#REF!-'დაზუსტ. ბიუჯ. ფონდ.'!#REF!</f>
        <v>#REF!</v>
      </c>
      <c r="L598" s="88">
        <f>'გრანტის საკასო'!E597</f>
        <v>0</v>
      </c>
      <c r="M598" s="100">
        <f>'მიზნ.გრანტის საკასო '!E597-'მიზნ.გრანტის საკასო '!D597</f>
        <v>0</v>
      </c>
      <c r="N598" s="105" t="e">
        <f>'დაზუსტ. ბიუჯ.'!#REF!-'დაზუსტ. ბიუჯ.'!#REF!</f>
        <v>#REF!</v>
      </c>
      <c r="O598" s="88" t="e">
        <f>'დაზუსტ. საკუთ.'!#REF!-'დაზუსტ. საკუთ.'!#REF!</f>
        <v>#REF!</v>
      </c>
      <c r="P598" s="88" t="e">
        <f>'დაზუსტ. ბიუჯ. ფონდ.'!#REF!</f>
        <v>#REF!</v>
      </c>
      <c r="Q598" s="88">
        <f>'გრანტის საკასო'!J597</f>
        <v>0</v>
      </c>
      <c r="R598" s="100">
        <f>'მიზნ.გრანტის საკასო '!J597-'მიზნ.გრანტის საკასო '!I597</f>
        <v>0</v>
      </c>
      <c r="S598" s="105" t="e">
        <f t="shared" si="152"/>
        <v>#REF!</v>
      </c>
      <c r="T598" s="88" t="e">
        <f t="shared" si="156"/>
        <v>#REF!</v>
      </c>
      <c r="U598" s="88" t="e">
        <f t="shared" si="157"/>
        <v>#REF!</v>
      </c>
      <c r="V598" s="88">
        <f t="shared" si="158"/>
        <v>0</v>
      </c>
      <c r="W598" s="100">
        <f t="shared" si="159"/>
        <v>0</v>
      </c>
      <c r="X598" s="92"/>
      <c r="Y598" s="10"/>
      <c r="Z598" s="10">
        <v>0</v>
      </c>
      <c r="AA598" s="10">
        <v>0</v>
      </c>
      <c r="AB598" s="10">
        <v>0</v>
      </c>
    </row>
    <row r="599" spans="1:28" x14ac:dyDescent="0.25">
      <c r="A599" t="e">
        <f t="shared" si="151"/>
        <v>#REF!</v>
      </c>
      <c r="B599" s="8"/>
      <c r="C599" s="9" t="s">
        <v>16</v>
      </c>
      <c r="D599" s="105" t="e">
        <f>'დაზუსტ. ბიუჯ.'!#REF!</f>
        <v>#REF!</v>
      </c>
      <c r="E599" s="88" t="e">
        <f>'დაზუსტ. საკუთ.'!#REF!</f>
        <v>#REF!</v>
      </c>
      <c r="F599" s="88" t="e">
        <f>'დაზუსტ. ბიუჯ. ფონდ.'!#REF!</f>
        <v>#REF!</v>
      </c>
      <c r="G599" s="88">
        <f>'გრანტის საკასო'!D598</f>
        <v>0</v>
      </c>
      <c r="H599" s="88">
        <f>'მიზნ.გრანტის საკასო '!D598</f>
        <v>0</v>
      </c>
      <c r="I599" s="105" t="e">
        <f>'დაზუსტ. ბიუჯ.'!#REF!-'დაზუსტ. ბიუჯ.'!#REF!</f>
        <v>#REF!</v>
      </c>
      <c r="J599" s="88" t="e">
        <f>'დაზუსტ. საკუთ.'!#REF!-'დაზუსტ. საკუთ.'!#REF!</f>
        <v>#REF!</v>
      </c>
      <c r="K599" s="88" t="e">
        <f>'დაზუსტ. ბიუჯ. ფონდ.'!#REF!-'დაზუსტ. ბიუჯ. ფონდ.'!#REF!</f>
        <v>#REF!</v>
      </c>
      <c r="L599" s="88">
        <f>'გრანტის საკასო'!E598</f>
        <v>0</v>
      </c>
      <c r="M599" s="100">
        <f>'მიზნ.გრანტის საკასო '!E598-'მიზნ.გრანტის საკასო '!D598</f>
        <v>0</v>
      </c>
      <c r="N599" s="105" t="e">
        <f>'დაზუსტ. ბიუჯ.'!#REF!-'დაზუსტ. ბიუჯ.'!#REF!</f>
        <v>#REF!</v>
      </c>
      <c r="O599" s="88" t="e">
        <f>'დაზუსტ. საკუთ.'!#REF!-'დაზუსტ. საკუთ.'!#REF!</f>
        <v>#REF!</v>
      </c>
      <c r="P599" s="88" t="e">
        <f>'დაზუსტ. ბიუჯ. ფონდ.'!#REF!</f>
        <v>#REF!</v>
      </c>
      <c r="Q599" s="88">
        <f>'გრანტის საკასო'!J598</f>
        <v>0</v>
      </c>
      <c r="R599" s="100">
        <f>'მიზნ.გრანტის საკასო '!J598-'მიზნ.გრანტის საკასო '!I598</f>
        <v>0</v>
      </c>
      <c r="S599" s="105" t="e">
        <f t="shared" si="152"/>
        <v>#REF!</v>
      </c>
      <c r="T599" s="88" t="e">
        <f t="shared" si="156"/>
        <v>#REF!</v>
      </c>
      <c r="U599" s="88" t="e">
        <f t="shared" si="157"/>
        <v>#REF!</v>
      </c>
      <c r="V599" s="88">
        <f t="shared" si="158"/>
        <v>0</v>
      </c>
      <c r="W599" s="100">
        <f t="shared" si="159"/>
        <v>0</v>
      </c>
      <c r="X599" s="92"/>
      <c r="Y599" s="10"/>
      <c r="Z599" s="10">
        <v>0</v>
      </c>
      <c r="AA599" s="10">
        <v>0</v>
      </c>
      <c r="AB599" s="10">
        <v>0</v>
      </c>
    </row>
    <row r="600" spans="1:28" x14ac:dyDescent="0.25">
      <c r="A600" t="e">
        <f t="shared" si="151"/>
        <v>#REF!</v>
      </c>
      <c r="B600" s="8"/>
      <c r="C600" s="9" t="s">
        <v>17</v>
      </c>
      <c r="D600" s="105" t="e">
        <f>'დაზუსტ. ბიუჯ.'!#REF!</f>
        <v>#REF!</v>
      </c>
      <c r="E600" s="88" t="e">
        <f>'დაზუსტ. საკუთ.'!#REF!</f>
        <v>#REF!</v>
      </c>
      <c r="F600" s="88" t="e">
        <f>'დაზუსტ. ბიუჯ. ფონდ.'!#REF!</f>
        <v>#REF!</v>
      </c>
      <c r="G600" s="88">
        <f>'გრანტის საკასო'!D599</f>
        <v>0</v>
      </c>
      <c r="H600" s="88">
        <f>'მიზნ.გრანტის საკასო '!D599</f>
        <v>0</v>
      </c>
      <c r="I600" s="105" t="e">
        <f>'დაზუსტ. ბიუჯ.'!#REF!-'დაზუსტ. ბიუჯ.'!#REF!</f>
        <v>#REF!</v>
      </c>
      <c r="J600" s="88" t="e">
        <f>'დაზუსტ. საკუთ.'!#REF!-'დაზუსტ. საკუთ.'!#REF!</f>
        <v>#REF!</v>
      </c>
      <c r="K600" s="88" t="e">
        <f>'დაზუსტ. ბიუჯ. ფონდ.'!#REF!-'დაზუსტ. ბიუჯ. ფონდ.'!#REF!</f>
        <v>#REF!</v>
      </c>
      <c r="L600" s="88">
        <f>'გრანტის საკასო'!E599</f>
        <v>0</v>
      </c>
      <c r="M600" s="100">
        <f>'მიზნ.გრანტის საკასო '!E599-'მიზნ.გრანტის საკასო '!D599</f>
        <v>0</v>
      </c>
      <c r="N600" s="105" t="e">
        <f>'დაზუსტ. ბიუჯ.'!#REF!-'დაზუსტ. ბიუჯ.'!#REF!</f>
        <v>#REF!</v>
      </c>
      <c r="O600" s="88" t="e">
        <f>'დაზუსტ. საკუთ.'!#REF!-'დაზუსტ. საკუთ.'!#REF!</f>
        <v>#REF!</v>
      </c>
      <c r="P600" s="88" t="e">
        <f>'დაზუსტ. ბიუჯ. ფონდ.'!#REF!</f>
        <v>#REF!</v>
      </c>
      <c r="Q600" s="88">
        <f>'გრანტის საკასო'!J599</f>
        <v>0</v>
      </c>
      <c r="R600" s="100">
        <f>'მიზნ.გრანტის საკასო '!J599-'მიზნ.გრანტის საკასო '!I599</f>
        <v>0</v>
      </c>
      <c r="S600" s="105" t="e">
        <f t="shared" si="152"/>
        <v>#REF!</v>
      </c>
      <c r="T600" s="88" t="e">
        <f t="shared" si="156"/>
        <v>#REF!</v>
      </c>
      <c r="U600" s="88" t="e">
        <f t="shared" si="157"/>
        <v>#REF!</v>
      </c>
      <c r="V600" s="88">
        <f t="shared" si="158"/>
        <v>0</v>
      </c>
      <c r="W600" s="100">
        <f t="shared" si="159"/>
        <v>0</v>
      </c>
      <c r="X600" s="92"/>
      <c r="Y600" s="10"/>
      <c r="Z600" s="10">
        <v>0</v>
      </c>
      <c r="AA600" s="10">
        <v>0</v>
      </c>
      <c r="AB600" s="10">
        <v>0</v>
      </c>
    </row>
    <row r="601" spans="1:28" x14ac:dyDescent="0.25">
      <c r="A601" t="e">
        <f t="shared" si="151"/>
        <v>#REF!</v>
      </c>
      <c r="B601" s="5"/>
      <c r="C601" s="6" t="s">
        <v>18</v>
      </c>
      <c r="D601" s="104" t="e">
        <f>'დაზუსტ. ბიუჯ.'!#REF!</f>
        <v>#REF!</v>
      </c>
      <c r="E601" s="87" t="e">
        <f>'დაზუსტ. საკუთ.'!#REF!</f>
        <v>#REF!</v>
      </c>
      <c r="F601" s="87" t="e">
        <f>'დაზუსტ. ბიუჯ. ფონდ.'!#REF!</f>
        <v>#REF!</v>
      </c>
      <c r="G601" s="87">
        <f>'გრანტის საკასო'!D600</f>
        <v>0</v>
      </c>
      <c r="H601" s="87">
        <f>'მიზნ.გრანტის საკასო '!D600</f>
        <v>0</v>
      </c>
      <c r="I601" s="104" t="e">
        <f>'დაზუსტ. ბიუჯ.'!#REF!-'დაზუსტ. ბიუჯ.'!#REF!</f>
        <v>#REF!</v>
      </c>
      <c r="J601" s="87" t="e">
        <f>'დაზუსტ. საკუთ.'!#REF!-'დაზუსტ. საკუთ.'!#REF!</f>
        <v>#REF!</v>
      </c>
      <c r="K601" s="87" t="e">
        <f>'დაზუსტ. ბიუჯ. ფონდ.'!#REF!-'დაზუსტ. ბიუჯ. ფონდ.'!#REF!</f>
        <v>#REF!</v>
      </c>
      <c r="L601" s="87">
        <f>'გრანტის საკასო'!E600</f>
        <v>0</v>
      </c>
      <c r="M601" s="99">
        <f>'მიზნ.გრანტის საკასო '!E600-'მიზნ.გრანტის საკასო '!D600</f>
        <v>0</v>
      </c>
      <c r="N601" s="104" t="e">
        <f>'დაზუსტ. ბიუჯ.'!#REF!-'დაზუსტ. ბიუჯ.'!#REF!</f>
        <v>#REF!</v>
      </c>
      <c r="O601" s="87" t="e">
        <f>'დაზუსტ. საკუთ.'!#REF!-'დაზუსტ. საკუთ.'!#REF!</f>
        <v>#REF!</v>
      </c>
      <c r="P601" s="87" t="e">
        <f>'დაზუსტ. ბიუჯ. ფონდ.'!#REF!</f>
        <v>#REF!</v>
      </c>
      <c r="Q601" s="87">
        <f>'გრანტის საკასო'!J600</f>
        <v>0</v>
      </c>
      <c r="R601" s="99">
        <f>'მიზნ.გრანტის საკასო '!J600-'მიზნ.გრანტის საკასო '!I600</f>
        <v>0</v>
      </c>
      <c r="S601" s="104" t="e">
        <f t="shared" si="152"/>
        <v>#REF!</v>
      </c>
      <c r="T601" s="87" t="e">
        <f t="shared" si="156"/>
        <v>#REF!</v>
      </c>
      <c r="U601" s="87" t="e">
        <f t="shared" si="157"/>
        <v>#REF!</v>
      </c>
      <c r="V601" s="87">
        <f t="shared" si="158"/>
        <v>0</v>
      </c>
      <c r="W601" s="99">
        <f t="shared" si="159"/>
        <v>0</v>
      </c>
      <c r="X601" s="91"/>
      <c r="Y601" s="7"/>
      <c r="Z601" s="7">
        <v>0</v>
      </c>
      <c r="AA601" s="7">
        <v>0</v>
      </c>
      <c r="AB601" s="7">
        <v>0</v>
      </c>
    </row>
    <row r="602" spans="1:28" x14ac:dyDescent="0.25">
      <c r="A602" t="e">
        <f t="shared" si="151"/>
        <v>#REF!</v>
      </c>
      <c r="B602" s="5"/>
      <c r="C602" s="6" t="s">
        <v>19</v>
      </c>
      <c r="D602" s="104" t="e">
        <f>'დაზუსტ. ბიუჯ.'!#REF!</f>
        <v>#REF!</v>
      </c>
      <c r="E602" s="87" t="e">
        <f>'დაზუსტ. საკუთ.'!#REF!</f>
        <v>#REF!</v>
      </c>
      <c r="F602" s="87" t="e">
        <f>'დაზუსტ. ბიუჯ. ფონდ.'!#REF!</f>
        <v>#REF!</v>
      </c>
      <c r="G602" s="87">
        <f>'გრანტის საკასო'!D601</f>
        <v>0</v>
      </c>
      <c r="H602" s="87">
        <f>'მიზნ.გრანტის საკასო '!D601</f>
        <v>0</v>
      </c>
      <c r="I602" s="104" t="e">
        <f>'დაზუსტ. ბიუჯ.'!#REF!-'დაზუსტ. ბიუჯ.'!#REF!</f>
        <v>#REF!</v>
      </c>
      <c r="J602" s="87" t="e">
        <f>'დაზუსტ. საკუთ.'!#REF!-'დაზუსტ. საკუთ.'!#REF!</f>
        <v>#REF!</v>
      </c>
      <c r="K602" s="87" t="e">
        <f>'დაზუსტ. ბიუჯ. ფონდ.'!#REF!-'დაზუსტ. ბიუჯ. ფონდ.'!#REF!</f>
        <v>#REF!</v>
      </c>
      <c r="L602" s="87">
        <f>'გრანტის საკასო'!E601</f>
        <v>0</v>
      </c>
      <c r="M602" s="99">
        <f>'მიზნ.გრანტის საკასო '!E601-'მიზნ.გრანტის საკასო '!D601</f>
        <v>0</v>
      </c>
      <c r="N602" s="104" t="e">
        <f>'დაზუსტ. ბიუჯ.'!#REF!-'დაზუსტ. ბიუჯ.'!#REF!</f>
        <v>#REF!</v>
      </c>
      <c r="O602" s="87" t="e">
        <f>'დაზუსტ. საკუთ.'!#REF!-'დაზუსტ. საკუთ.'!#REF!</f>
        <v>#REF!</v>
      </c>
      <c r="P602" s="87" t="e">
        <f>'დაზუსტ. ბიუჯ. ფონდ.'!#REF!</f>
        <v>#REF!</v>
      </c>
      <c r="Q602" s="87">
        <f>'გრანტის საკასო'!J601</f>
        <v>0</v>
      </c>
      <c r="R602" s="99">
        <f>'მიზნ.გრანტის საკასო '!J601-'მიზნ.გრანტის საკასო '!I601</f>
        <v>0</v>
      </c>
      <c r="S602" s="104" t="e">
        <f t="shared" si="152"/>
        <v>#REF!</v>
      </c>
      <c r="T602" s="87" t="e">
        <f t="shared" si="156"/>
        <v>#REF!</v>
      </c>
      <c r="U602" s="87" t="e">
        <f t="shared" si="157"/>
        <v>#REF!</v>
      </c>
      <c r="V602" s="87">
        <f t="shared" si="158"/>
        <v>0</v>
      </c>
      <c r="W602" s="99">
        <f t="shared" si="159"/>
        <v>0</v>
      </c>
      <c r="X602" s="91"/>
      <c r="Y602" s="7"/>
      <c r="Z602" s="7">
        <v>0</v>
      </c>
      <c r="AA602" s="7">
        <v>0</v>
      </c>
      <c r="AB602" s="7">
        <v>0</v>
      </c>
    </row>
    <row r="603" spans="1:28" ht="15.75" thickBot="1" x14ac:dyDescent="0.3">
      <c r="A603" t="e">
        <f t="shared" si="151"/>
        <v>#REF!</v>
      </c>
      <c r="B603" s="11"/>
      <c r="C603" s="12" t="s">
        <v>20</v>
      </c>
      <c r="D603" s="106" t="e">
        <f>'დაზუსტ. ბიუჯ.'!#REF!</f>
        <v>#REF!</v>
      </c>
      <c r="E603" s="89" t="e">
        <f>'დაზუსტ. საკუთ.'!#REF!</f>
        <v>#REF!</v>
      </c>
      <c r="F603" s="89" t="e">
        <f>'დაზუსტ. ბიუჯ. ფონდ.'!#REF!</f>
        <v>#REF!</v>
      </c>
      <c r="G603" s="89">
        <f>'გრანტის საკასო'!D602</f>
        <v>0</v>
      </c>
      <c r="H603" s="89">
        <f>'მიზნ.გრანტის საკასო '!D602</f>
        <v>0</v>
      </c>
      <c r="I603" s="106" t="e">
        <f>'დაზუსტ. ბიუჯ.'!#REF!-'დაზუსტ. ბიუჯ.'!#REF!</f>
        <v>#REF!</v>
      </c>
      <c r="J603" s="89" t="e">
        <f>'დაზუსტ. საკუთ.'!#REF!-'დაზუსტ. საკუთ.'!#REF!</f>
        <v>#REF!</v>
      </c>
      <c r="K603" s="89" t="e">
        <f>'დაზუსტ. ბიუჯ. ფონდ.'!#REF!-'დაზუსტ. ბიუჯ. ფონდ.'!#REF!</f>
        <v>#REF!</v>
      </c>
      <c r="L603" s="89">
        <f>'გრანტის საკასო'!E602</f>
        <v>0</v>
      </c>
      <c r="M603" s="101">
        <f>'მიზნ.გრანტის საკასო '!E602-'მიზნ.გრანტის საკასო '!D602</f>
        <v>0</v>
      </c>
      <c r="N603" s="106" t="e">
        <f>'დაზუსტ. ბიუჯ.'!#REF!-'დაზუსტ. ბიუჯ.'!#REF!</f>
        <v>#REF!</v>
      </c>
      <c r="O603" s="89" t="e">
        <f>'დაზუსტ. საკუთ.'!#REF!-'დაზუსტ. საკუთ.'!#REF!</f>
        <v>#REF!</v>
      </c>
      <c r="P603" s="89" t="e">
        <f>'დაზუსტ. ბიუჯ. ფონდ.'!#REF!</f>
        <v>#REF!</v>
      </c>
      <c r="Q603" s="89">
        <f>'გრანტის საკასო'!J602</f>
        <v>0</v>
      </c>
      <c r="R603" s="101">
        <f>'მიზნ.გრანტის საკასო '!J602-'მიზნ.გრანტის საკასო '!I602</f>
        <v>0</v>
      </c>
      <c r="S603" s="106" t="e">
        <f t="shared" si="152"/>
        <v>#REF!</v>
      </c>
      <c r="T603" s="89" t="e">
        <f t="shared" si="156"/>
        <v>#REF!</v>
      </c>
      <c r="U603" s="89" t="e">
        <f t="shared" si="157"/>
        <v>#REF!</v>
      </c>
      <c r="V603" s="89">
        <f t="shared" si="158"/>
        <v>0</v>
      </c>
      <c r="W603" s="101">
        <f t="shared" si="159"/>
        <v>0</v>
      </c>
      <c r="X603" s="93"/>
      <c r="Y603" s="13"/>
      <c r="Z603" s="13">
        <v>0</v>
      </c>
      <c r="AA603" s="13">
        <v>0</v>
      </c>
      <c r="AB603" s="13">
        <v>0</v>
      </c>
    </row>
    <row r="604" spans="1:28" ht="32.25" customHeight="1" thickTop="1" thickBot="1" x14ac:dyDescent="0.3">
      <c r="A604" t="e">
        <f t="shared" si="151"/>
        <v>#REF!</v>
      </c>
      <c r="B604" s="16" t="s">
        <v>107</v>
      </c>
      <c r="C604" s="4" t="s">
        <v>108</v>
      </c>
      <c r="D604" s="103" t="e">
        <f>'დაზუსტ. ბიუჯ.'!#REF!</f>
        <v>#REF!</v>
      </c>
      <c r="E604" s="86" t="e">
        <f>'დაზუსტ. საკუთ.'!#REF!</f>
        <v>#REF!</v>
      </c>
      <c r="F604" s="86" t="e">
        <f>'დაზუსტ. ბიუჯ. ფონდ.'!#REF!</f>
        <v>#REF!</v>
      </c>
      <c r="G604" s="86">
        <f>'გრანტის საკასო'!D603</f>
        <v>0</v>
      </c>
      <c r="H604" s="86">
        <f>'მიზნ.გრანტის საკასო '!D603</f>
        <v>0</v>
      </c>
      <c r="I604" s="103" t="e">
        <f>'დაზუსტ. ბიუჯ.'!#REF!-'დაზუსტ. ბიუჯ.'!#REF!</f>
        <v>#REF!</v>
      </c>
      <c r="J604" s="86" t="e">
        <f>'დაზუსტ. საკუთ.'!#REF!-'დაზუსტ. საკუთ.'!#REF!</f>
        <v>#REF!</v>
      </c>
      <c r="K604" s="86" t="e">
        <f>'დაზუსტ. ბიუჯ. ფონდ.'!#REF!-'დაზუსტ. ბიუჯ. ფონდ.'!#REF!</f>
        <v>#REF!</v>
      </c>
      <c r="L604" s="86">
        <f>'გრანტის საკასო'!E603</f>
        <v>0</v>
      </c>
      <c r="M604" s="102">
        <f>'მიზნ.გრანტის საკასო '!E603-'მიზნ.გრანტის საკასო '!D603</f>
        <v>0</v>
      </c>
      <c r="N604" s="103" t="e">
        <f>'დაზუსტ. ბიუჯ.'!#REF!-'დაზუსტ. ბიუჯ.'!#REF!</f>
        <v>#REF!</v>
      </c>
      <c r="O604" s="86" t="e">
        <f>'დაზუსტ. საკუთ.'!#REF!-'დაზუსტ. საკუთ.'!#REF!</f>
        <v>#REF!</v>
      </c>
      <c r="P604" s="86" t="e">
        <f>'დაზუსტ. ბიუჯ. ფონდ.'!#REF!</f>
        <v>#REF!</v>
      </c>
      <c r="Q604" s="86">
        <f>'გრანტის საკასო'!J603</f>
        <v>0</v>
      </c>
      <c r="R604" s="102">
        <f>'მიზნ.გრანტის საკასო '!J603-'მიზნ.გრანტის საკასო '!I603</f>
        <v>0</v>
      </c>
      <c r="S604" s="103" t="e">
        <f t="shared" si="152"/>
        <v>#REF!</v>
      </c>
      <c r="T604" s="86" t="e">
        <f t="shared" si="156"/>
        <v>#REF!</v>
      </c>
      <c r="U604" s="86" t="e">
        <f t="shared" si="157"/>
        <v>#REF!</v>
      </c>
      <c r="V604" s="86">
        <f t="shared" si="158"/>
        <v>0</v>
      </c>
      <c r="W604" s="102">
        <f t="shared" si="159"/>
        <v>0</v>
      </c>
      <c r="X604" s="94"/>
      <c r="Y604" s="4"/>
      <c r="Z604" s="4">
        <f t="shared" ref="Z604:AB604" si="160">SUM(Z605,Z613,Z614,Z615)</f>
        <v>0</v>
      </c>
      <c r="AA604" s="4">
        <f t="shared" si="160"/>
        <v>0</v>
      </c>
      <c r="AB604" s="4">
        <f t="shared" si="160"/>
        <v>0</v>
      </c>
    </row>
    <row r="605" spans="1:28" ht="15.75" thickTop="1" x14ac:dyDescent="0.25">
      <c r="A605" t="e">
        <f t="shared" si="151"/>
        <v>#REF!</v>
      </c>
      <c r="B605" s="5"/>
      <c r="C605" s="6" t="s">
        <v>10</v>
      </c>
      <c r="D605" s="104" t="e">
        <f>'დაზუსტ. ბიუჯ.'!#REF!</f>
        <v>#REF!</v>
      </c>
      <c r="E605" s="87" t="e">
        <f>'დაზუსტ. საკუთ.'!#REF!</f>
        <v>#REF!</v>
      </c>
      <c r="F605" s="87" t="e">
        <f>'დაზუსტ. ბიუჯ. ფონდ.'!#REF!</f>
        <v>#REF!</v>
      </c>
      <c r="G605" s="87">
        <f>'გრანტის საკასო'!D604</f>
        <v>0</v>
      </c>
      <c r="H605" s="87">
        <f>'მიზნ.გრანტის საკასო '!D604</f>
        <v>0</v>
      </c>
      <c r="I605" s="104" t="e">
        <f>'დაზუსტ. ბიუჯ.'!#REF!-'დაზუსტ. ბიუჯ.'!#REF!</f>
        <v>#REF!</v>
      </c>
      <c r="J605" s="87" t="e">
        <f>'დაზუსტ. საკუთ.'!#REF!-'დაზუსტ. საკუთ.'!#REF!</f>
        <v>#REF!</v>
      </c>
      <c r="K605" s="87" t="e">
        <f>'დაზუსტ. ბიუჯ. ფონდ.'!#REF!-'დაზუსტ. ბიუჯ. ფონდ.'!#REF!</f>
        <v>#REF!</v>
      </c>
      <c r="L605" s="87">
        <f>'გრანტის საკასო'!E604</f>
        <v>0</v>
      </c>
      <c r="M605" s="99">
        <f>'მიზნ.გრანტის საკასო '!E604-'მიზნ.გრანტის საკასო '!D604</f>
        <v>0</v>
      </c>
      <c r="N605" s="104" t="e">
        <f>'დაზუსტ. ბიუჯ.'!#REF!-'დაზუსტ. ბიუჯ.'!#REF!</f>
        <v>#REF!</v>
      </c>
      <c r="O605" s="87" t="e">
        <f>'დაზუსტ. საკუთ.'!#REF!-'დაზუსტ. საკუთ.'!#REF!</f>
        <v>#REF!</v>
      </c>
      <c r="P605" s="87" t="e">
        <f>'დაზუსტ. ბიუჯ. ფონდ.'!#REF!</f>
        <v>#REF!</v>
      </c>
      <c r="Q605" s="87">
        <f>'გრანტის საკასო'!J604</f>
        <v>0</v>
      </c>
      <c r="R605" s="99">
        <f>'მიზნ.გრანტის საკასო '!J604-'მიზნ.გრანტის საკასო '!I604</f>
        <v>0</v>
      </c>
      <c r="S605" s="104" t="e">
        <f t="shared" si="152"/>
        <v>#REF!</v>
      </c>
      <c r="T605" s="87" t="e">
        <f t="shared" si="156"/>
        <v>#REF!</v>
      </c>
      <c r="U605" s="87" t="e">
        <f t="shared" si="157"/>
        <v>#REF!</v>
      </c>
      <c r="V605" s="87">
        <f t="shared" si="158"/>
        <v>0</v>
      </c>
      <c r="W605" s="99">
        <f t="shared" si="159"/>
        <v>0</v>
      </c>
      <c r="X605" s="91"/>
      <c r="Y605" s="7"/>
      <c r="Z605" s="7">
        <f t="shared" ref="Z605:AB605" si="161">SUM(Z606:Z612)</f>
        <v>0</v>
      </c>
      <c r="AA605" s="7">
        <f t="shared" si="161"/>
        <v>0</v>
      </c>
      <c r="AB605" s="7">
        <f t="shared" si="161"/>
        <v>0</v>
      </c>
    </row>
    <row r="606" spans="1:28" x14ac:dyDescent="0.25">
      <c r="A606" t="e">
        <f t="shared" si="151"/>
        <v>#REF!</v>
      </c>
      <c r="B606" s="8"/>
      <c r="C606" s="9" t="s">
        <v>11</v>
      </c>
      <c r="D606" s="105" t="e">
        <f>'დაზუსტ. ბიუჯ.'!#REF!</f>
        <v>#REF!</v>
      </c>
      <c r="E606" s="88" t="e">
        <f>'დაზუსტ. საკუთ.'!#REF!</f>
        <v>#REF!</v>
      </c>
      <c r="F606" s="88" t="e">
        <f>'დაზუსტ. ბიუჯ. ფონდ.'!#REF!</f>
        <v>#REF!</v>
      </c>
      <c r="G606" s="88">
        <f>'გრანტის საკასო'!D605</f>
        <v>0</v>
      </c>
      <c r="H606" s="88">
        <f>'მიზნ.გრანტის საკასო '!D605</f>
        <v>0</v>
      </c>
      <c r="I606" s="105" t="e">
        <f>'დაზუსტ. ბიუჯ.'!#REF!-'დაზუსტ. ბიუჯ.'!#REF!</f>
        <v>#REF!</v>
      </c>
      <c r="J606" s="88" t="e">
        <f>'დაზუსტ. საკუთ.'!#REF!-'დაზუსტ. საკუთ.'!#REF!</f>
        <v>#REF!</v>
      </c>
      <c r="K606" s="88" t="e">
        <f>'დაზუსტ. ბიუჯ. ფონდ.'!#REF!-'დაზუსტ. ბიუჯ. ფონდ.'!#REF!</f>
        <v>#REF!</v>
      </c>
      <c r="L606" s="88">
        <f>'გრანტის საკასო'!E605</f>
        <v>0</v>
      </c>
      <c r="M606" s="100">
        <f>'მიზნ.გრანტის საკასო '!E605-'მიზნ.გრანტის საკასო '!D605</f>
        <v>0</v>
      </c>
      <c r="N606" s="105" t="e">
        <f>'დაზუსტ. ბიუჯ.'!#REF!-'დაზუსტ. ბიუჯ.'!#REF!</f>
        <v>#REF!</v>
      </c>
      <c r="O606" s="88" t="e">
        <f>'დაზუსტ. საკუთ.'!#REF!-'დაზუსტ. საკუთ.'!#REF!</f>
        <v>#REF!</v>
      </c>
      <c r="P606" s="88" t="e">
        <f>'დაზუსტ. ბიუჯ. ფონდ.'!#REF!</f>
        <v>#REF!</v>
      </c>
      <c r="Q606" s="88">
        <f>'გრანტის საკასო'!J605</f>
        <v>0</v>
      </c>
      <c r="R606" s="100">
        <f>'მიზნ.გრანტის საკასო '!J605-'მიზნ.გრანტის საკასო '!I605</f>
        <v>0</v>
      </c>
      <c r="S606" s="105" t="e">
        <f t="shared" si="152"/>
        <v>#REF!</v>
      </c>
      <c r="T606" s="88" t="e">
        <f t="shared" si="156"/>
        <v>#REF!</v>
      </c>
      <c r="U606" s="88" t="e">
        <f t="shared" si="157"/>
        <v>#REF!</v>
      </c>
      <c r="V606" s="88">
        <f t="shared" si="158"/>
        <v>0</v>
      </c>
      <c r="W606" s="100">
        <f t="shared" si="159"/>
        <v>0</v>
      </c>
      <c r="X606" s="92"/>
      <c r="Y606" s="10"/>
      <c r="Z606" s="10">
        <v>0</v>
      </c>
      <c r="AA606" s="10">
        <v>0</v>
      </c>
      <c r="AB606" s="10">
        <v>0</v>
      </c>
    </row>
    <row r="607" spans="1:28" x14ac:dyDescent="0.25">
      <c r="A607" t="e">
        <f t="shared" si="151"/>
        <v>#REF!</v>
      </c>
      <c r="B607" s="8"/>
      <c r="C607" s="9" t="s">
        <v>12</v>
      </c>
      <c r="D607" s="105" t="e">
        <f>'დაზუსტ. ბიუჯ.'!#REF!</f>
        <v>#REF!</v>
      </c>
      <c r="E607" s="88" t="e">
        <f>'დაზუსტ. საკუთ.'!#REF!</f>
        <v>#REF!</v>
      </c>
      <c r="F607" s="88" t="e">
        <f>'დაზუსტ. ბიუჯ. ფონდ.'!#REF!</f>
        <v>#REF!</v>
      </c>
      <c r="G607" s="88">
        <f>'გრანტის საკასო'!D606</f>
        <v>0</v>
      </c>
      <c r="H607" s="88">
        <f>'მიზნ.გრანტის საკასო '!D606</f>
        <v>0</v>
      </c>
      <c r="I607" s="105" t="e">
        <f>'დაზუსტ. ბიუჯ.'!#REF!-'დაზუსტ. ბიუჯ.'!#REF!</f>
        <v>#REF!</v>
      </c>
      <c r="J607" s="88" t="e">
        <f>'დაზუსტ. საკუთ.'!#REF!-'დაზუსტ. საკუთ.'!#REF!</f>
        <v>#REF!</v>
      </c>
      <c r="K607" s="88" t="e">
        <f>'დაზუსტ. ბიუჯ. ფონდ.'!#REF!-'დაზუსტ. ბიუჯ. ფონდ.'!#REF!</f>
        <v>#REF!</v>
      </c>
      <c r="L607" s="88">
        <f>'გრანტის საკასო'!E606</f>
        <v>0</v>
      </c>
      <c r="M607" s="100">
        <f>'მიზნ.გრანტის საკასო '!E606-'მიზნ.გრანტის საკასო '!D606</f>
        <v>0</v>
      </c>
      <c r="N607" s="105" t="e">
        <f>'დაზუსტ. ბიუჯ.'!#REF!-'დაზუსტ. ბიუჯ.'!#REF!</f>
        <v>#REF!</v>
      </c>
      <c r="O607" s="88" t="e">
        <f>'დაზუსტ. საკუთ.'!#REF!-'დაზუსტ. საკუთ.'!#REF!</f>
        <v>#REF!</v>
      </c>
      <c r="P607" s="88" t="e">
        <f>'დაზუსტ. ბიუჯ. ფონდ.'!#REF!</f>
        <v>#REF!</v>
      </c>
      <c r="Q607" s="88">
        <f>'გრანტის საკასო'!J606</f>
        <v>0</v>
      </c>
      <c r="R607" s="100">
        <f>'მიზნ.გრანტის საკასო '!J606-'მიზნ.გრანტის საკასო '!I606</f>
        <v>0</v>
      </c>
      <c r="S607" s="105" t="e">
        <f t="shared" si="152"/>
        <v>#REF!</v>
      </c>
      <c r="T607" s="88" t="e">
        <f t="shared" si="156"/>
        <v>#REF!</v>
      </c>
      <c r="U607" s="88" t="e">
        <f t="shared" si="157"/>
        <v>#REF!</v>
      </c>
      <c r="V607" s="88">
        <f t="shared" si="158"/>
        <v>0</v>
      </c>
      <c r="W607" s="100">
        <f t="shared" si="159"/>
        <v>0</v>
      </c>
      <c r="X607" s="92"/>
      <c r="Y607" s="10"/>
      <c r="Z607" s="10">
        <v>0</v>
      </c>
      <c r="AA607" s="10">
        <v>0</v>
      </c>
      <c r="AB607" s="10">
        <v>0</v>
      </c>
    </row>
    <row r="608" spans="1:28" x14ac:dyDescent="0.25">
      <c r="A608" t="e">
        <f t="shared" si="151"/>
        <v>#REF!</v>
      </c>
      <c r="B608" s="8"/>
      <c r="C608" s="9" t="s">
        <v>13</v>
      </c>
      <c r="D608" s="105" t="e">
        <f>'დაზუსტ. ბიუჯ.'!#REF!</f>
        <v>#REF!</v>
      </c>
      <c r="E608" s="88" t="e">
        <f>'დაზუსტ. საკუთ.'!#REF!</f>
        <v>#REF!</v>
      </c>
      <c r="F608" s="88" t="e">
        <f>'დაზუსტ. ბიუჯ. ფონდ.'!#REF!</f>
        <v>#REF!</v>
      </c>
      <c r="G608" s="88">
        <f>'გრანტის საკასო'!D607</f>
        <v>0</v>
      </c>
      <c r="H608" s="88">
        <f>'მიზნ.გრანტის საკასო '!D607</f>
        <v>0</v>
      </c>
      <c r="I608" s="105" t="e">
        <f>'დაზუსტ. ბიუჯ.'!#REF!-'დაზუსტ. ბიუჯ.'!#REF!</f>
        <v>#REF!</v>
      </c>
      <c r="J608" s="88" t="e">
        <f>'დაზუსტ. საკუთ.'!#REF!-'დაზუსტ. საკუთ.'!#REF!</f>
        <v>#REF!</v>
      </c>
      <c r="K608" s="88" t="e">
        <f>'დაზუსტ. ბიუჯ. ფონდ.'!#REF!-'დაზუსტ. ბიუჯ. ფონდ.'!#REF!</f>
        <v>#REF!</v>
      </c>
      <c r="L608" s="88">
        <f>'გრანტის საკასო'!E607</f>
        <v>0</v>
      </c>
      <c r="M608" s="100">
        <f>'მიზნ.გრანტის საკასო '!E607-'მიზნ.გრანტის საკასო '!D607</f>
        <v>0</v>
      </c>
      <c r="N608" s="105" t="e">
        <f>'დაზუსტ. ბიუჯ.'!#REF!-'დაზუსტ. ბიუჯ.'!#REF!</f>
        <v>#REF!</v>
      </c>
      <c r="O608" s="88" t="e">
        <f>'დაზუსტ. საკუთ.'!#REF!-'დაზუსტ. საკუთ.'!#REF!</f>
        <v>#REF!</v>
      </c>
      <c r="P608" s="88" t="e">
        <f>'დაზუსტ. ბიუჯ. ფონდ.'!#REF!</f>
        <v>#REF!</v>
      </c>
      <c r="Q608" s="88">
        <f>'გრანტის საკასო'!J607</f>
        <v>0</v>
      </c>
      <c r="R608" s="100">
        <f>'მიზნ.გრანტის საკასო '!J607-'მიზნ.გრანტის საკასო '!I607</f>
        <v>0</v>
      </c>
      <c r="S608" s="105" t="e">
        <f t="shared" si="152"/>
        <v>#REF!</v>
      </c>
      <c r="T608" s="88" t="e">
        <f t="shared" si="156"/>
        <v>#REF!</v>
      </c>
      <c r="U608" s="88" t="e">
        <f t="shared" si="157"/>
        <v>#REF!</v>
      </c>
      <c r="V608" s="88">
        <f t="shared" si="158"/>
        <v>0</v>
      </c>
      <c r="W608" s="100">
        <f t="shared" si="159"/>
        <v>0</v>
      </c>
      <c r="X608" s="92"/>
      <c r="Y608" s="10"/>
      <c r="Z608" s="10">
        <v>0</v>
      </c>
      <c r="AA608" s="10">
        <v>0</v>
      </c>
      <c r="AB608" s="10">
        <v>0</v>
      </c>
    </row>
    <row r="609" spans="1:28" x14ac:dyDescent="0.25">
      <c r="A609" t="e">
        <f t="shared" si="151"/>
        <v>#REF!</v>
      </c>
      <c r="B609" s="8"/>
      <c r="C609" s="9" t="s">
        <v>14</v>
      </c>
      <c r="D609" s="105" t="e">
        <f>'დაზუსტ. ბიუჯ.'!#REF!</f>
        <v>#REF!</v>
      </c>
      <c r="E609" s="88" t="e">
        <f>'დაზუსტ. საკუთ.'!#REF!</f>
        <v>#REF!</v>
      </c>
      <c r="F609" s="88" t="e">
        <f>'დაზუსტ. ბიუჯ. ფონდ.'!#REF!</f>
        <v>#REF!</v>
      </c>
      <c r="G609" s="88">
        <f>'გრანტის საკასო'!D608</f>
        <v>0</v>
      </c>
      <c r="H609" s="88">
        <f>'მიზნ.გრანტის საკასო '!D608</f>
        <v>0</v>
      </c>
      <c r="I609" s="105" t="e">
        <f>'დაზუსტ. ბიუჯ.'!#REF!-'დაზუსტ. ბიუჯ.'!#REF!</f>
        <v>#REF!</v>
      </c>
      <c r="J609" s="88" t="e">
        <f>'დაზუსტ. საკუთ.'!#REF!-'დაზუსტ. საკუთ.'!#REF!</f>
        <v>#REF!</v>
      </c>
      <c r="K609" s="88" t="e">
        <f>'დაზუსტ. ბიუჯ. ფონდ.'!#REF!-'დაზუსტ. ბიუჯ. ფონდ.'!#REF!</f>
        <v>#REF!</v>
      </c>
      <c r="L609" s="88">
        <f>'გრანტის საკასო'!E608</f>
        <v>0</v>
      </c>
      <c r="M609" s="100">
        <f>'მიზნ.გრანტის საკასო '!E608-'მიზნ.გრანტის საკასო '!D608</f>
        <v>0</v>
      </c>
      <c r="N609" s="105" t="e">
        <f>'დაზუსტ. ბიუჯ.'!#REF!-'დაზუსტ. ბიუჯ.'!#REF!</f>
        <v>#REF!</v>
      </c>
      <c r="O609" s="88" t="e">
        <f>'დაზუსტ. საკუთ.'!#REF!-'დაზუსტ. საკუთ.'!#REF!</f>
        <v>#REF!</v>
      </c>
      <c r="P609" s="88" t="e">
        <f>'დაზუსტ. ბიუჯ. ფონდ.'!#REF!</f>
        <v>#REF!</v>
      </c>
      <c r="Q609" s="88">
        <f>'გრანტის საკასო'!J608</f>
        <v>0</v>
      </c>
      <c r="R609" s="100">
        <f>'მიზნ.გრანტის საკასო '!J608-'მიზნ.გრანტის საკასო '!I608</f>
        <v>0</v>
      </c>
      <c r="S609" s="105" t="e">
        <f t="shared" si="152"/>
        <v>#REF!</v>
      </c>
      <c r="T609" s="88" t="e">
        <f t="shared" si="156"/>
        <v>#REF!</v>
      </c>
      <c r="U609" s="88" t="e">
        <f t="shared" si="157"/>
        <v>#REF!</v>
      </c>
      <c r="V609" s="88">
        <f t="shared" si="158"/>
        <v>0</v>
      </c>
      <c r="W609" s="100">
        <f t="shared" si="159"/>
        <v>0</v>
      </c>
      <c r="X609" s="92"/>
      <c r="Y609" s="10"/>
      <c r="Z609" s="10">
        <v>0</v>
      </c>
      <c r="AA609" s="10">
        <v>0</v>
      </c>
      <c r="AB609" s="10">
        <v>0</v>
      </c>
    </row>
    <row r="610" spans="1:28" x14ac:dyDescent="0.25">
      <c r="A610" t="e">
        <f t="shared" si="151"/>
        <v>#REF!</v>
      </c>
      <c r="B610" s="8"/>
      <c r="C610" s="9" t="s">
        <v>15</v>
      </c>
      <c r="D610" s="105" t="e">
        <f>'დაზუსტ. ბიუჯ.'!#REF!</f>
        <v>#REF!</v>
      </c>
      <c r="E610" s="88" t="e">
        <f>'დაზუსტ. საკუთ.'!#REF!</f>
        <v>#REF!</v>
      </c>
      <c r="F610" s="88" t="e">
        <f>'დაზუსტ. ბიუჯ. ფონდ.'!#REF!</f>
        <v>#REF!</v>
      </c>
      <c r="G610" s="88">
        <f>'გრანტის საკასო'!D609</f>
        <v>0</v>
      </c>
      <c r="H610" s="88">
        <f>'მიზნ.გრანტის საკასო '!D609</f>
        <v>0</v>
      </c>
      <c r="I610" s="105" t="e">
        <f>'დაზუსტ. ბიუჯ.'!#REF!-'დაზუსტ. ბიუჯ.'!#REF!</f>
        <v>#REF!</v>
      </c>
      <c r="J610" s="88" t="e">
        <f>'დაზუსტ. საკუთ.'!#REF!-'დაზუსტ. საკუთ.'!#REF!</f>
        <v>#REF!</v>
      </c>
      <c r="K610" s="88" t="e">
        <f>'დაზუსტ. ბიუჯ. ფონდ.'!#REF!-'დაზუსტ. ბიუჯ. ფონდ.'!#REF!</f>
        <v>#REF!</v>
      </c>
      <c r="L610" s="88">
        <f>'გრანტის საკასო'!E609</f>
        <v>0</v>
      </c>
      <c r="M610" s="100">
        <f>'მიზნ.გრანტის საკასო '!E609-'მიზნ.გრანტის საკასო '!D609</f>
        <v>0</v>
      </c>
      <c r="N610" s="105" t="e">
        <f>'დაზუსტ. ბიუჯ.'!#REF!-'დაზუსტ. ბიუჯ.'!#REF!</f>
        <v>#REF!</v>
      </c>
      <c r="O610" s="88" t="e">
        <f>'დაზუსტ. საკუთ.'!#REF!-'დაზუსტ. საკუთ.'!#REF!</f>
        <v>#REF!</v>
      </c>
      <c r="P610" s="88" t="e">
        <f>'დაზუსტ. ბიუჯ. ფონდ.'!#REF!</f>
        <v>#REF!</v>
      </c>
      <c r="Q610" s="88">
        <f>'გრანტის საკასო'!J609</f>
        <v>0</v>
      </c>
      <c r="R610" s="100">
        <f>'მიზნ.გრანტის საკასო '!J609-'მიზნ.გრანტის საკასო '!I609</f>
        <v>0</v>
      </c>
      <c r="S610" s="105" t="e">
        <f t="shared" si="152"/>
        <v>#REF!</v>
      </c>
      <c r="T610" s="88" t="e">
        <f t="shared" si="156"/>
        <v>#REF!</v>
      </c>
      <c r="U610" s="88" t="e">
        <f t="shared" si="157"/>
        <v>#REF!</v>
      </c>
      <c r="V610" s="88">
        <f t="shared" si="158"/>
        <v>0</v>
      </c>
      <c r="W610" s="100">
        <f t="shared" si="159"/>
        <v>0</v>
      </c>
      <c r="X610" s="92"/>
      <c r="Y610" s="10"/>
      <c r="Z610" s="10">
        <v>0</v>
      </c>
      <c r="AA610" s="10">
        <v>0</v>
      </c>
      <c r="AB610" s="10">
        <v>0</v>
      </c>
    </row>
    <row r="611" spans="1:28" x14ac:dyDescent="0.25">
      <c r="A611" t="e">
        <f t="shared" si="151"/>
        <v>#REF!</v>
      </c>
      <c r="B611" s="8"/>
      <c r="C611" s="9" t="s">
        <v>16</v>
      </c>
      <c r="D611" s="105" t="e">
        <f>'დაზუსტ. ბიუჯ.'!#REF!</f>
        <v>#REF!</v>
      </c>
      <c r="E611" s="88" t="e">
        <f>'დაზუსტ. საკუთ.'!#REF!</f>
        <v>#REF!</v>
      </c>
      <c r="F611" s="88" t="e">
        <f>'დაზუსტ. ბიუჯ. ფონდ.'!#REF!</f>
        <v>#REF!</v>
      </c>
      <c r="G611" s="88">
        <f>'გრანტის საკასო'!D610</f>
        <v>0</v>
      </c>
      <c r="H611" s="88">
        <f>'მიზნ.გრანტის საკასო '!D610</f>
        <v>0</v>
      </c>
      <c r="I611" s="105" t="e">
        <f>'დაზუსტ. ბიუჯ.'!#REF!-'დაზუსტ. ბიუჯ.'!#REF!</f>
        <v>#REF!</v>
      </c>
      <c r="J611" s="88" t="e">
        <f>'დაზუსტ. საკუთ.'!#REF!-'დაზუსტ. საკუთ.'!#REF!</f>
        <v>#REF!</v>
      </c>
      <c r="K611" s="88" t="e">
        <f>'დაზუსტ. ბიუჯ. ფონდ.'!#REF!-'დაზუსტ. ბიუჯ. ფონდ.'!#REF!</f>
        <v>#REF!</v>
      </c>
      <c r="L611" s="88">
        <f>'გრანტის საკასო'!E610</f>
        <v>0</v>
      </c>
      <c r="M611" s="100">
        <f>'მიზნ.გრანტის საკასო '!E610-'მიზნ.გრანტის საკასო '!D610</f>
        <v>0</v>
      </c>
      <c r="N611" s="105" t="e">
        <f>'დაზუსტ. ბიუჯ.'!#REF!-'დაზუსტ. ბიუჯ.'!#REF!</f>
        <v>#REF!</v>
      </c>
      <c r="O611" s="88" t="e">
        <f>'დაზუსტ. საკუთ.'!#REF!-'დაზუსტ. საკუთ.'!#REF!</f>
        <v>#REF!</v>
      </c>
      <c r="P611" s="88" t="e">
        <f>'დაზუსტ. ბიუჯ. ფონდ.'!#REF!</f>
        <v>#REF!</v>
      </c>
      <c r="Q611" s="88">
        <f>'გრანტის საკასო'!J610</f>
        <v>0</v>
      </c>
      <c r="R611" s="100">
        <f>'მიზნ.გრანტის საკასო '!J610-'მიზნ.გრანტის საკასო '!I610</f>
        <v>0</v>
      </c>
      <c r="S611" s="105" t="e">
        <f t="shared" si="152"/>
        <v>#REF!</v>
      </c>
      <c r="T611" s="88" t="e">
        <f t="shared" si="156"/>
        <v>#REF!</v>
      </c>
      <c r="U611" s="88" t="e">
        <f t="shared" si="157"/>
        <v>#REF!</v>
      </c>
      <c r="V611" s="88">
        <f t="shared" si="158"/>
        <v>0</v>
      </c>
      <c r="W611" s="100">
        <f t="shared" si="159"/>
        <v>0</v>
      </c>
      <c r="X611" s="92"/>
      <c r="Y611" s="10"/>
      <c r="Z611" s="10">
        <v>0</v>
      </c>
      <c r="AA611" s="10">
        <v>0</v>
      </c>
      <c r="AB611" s="10">
        <v>0</v>
      </c>
    </row>
    <row r="612" spans="1:28" x14ac:dyDescent="0.25">
      <c r="A612" t="e">
        <f t="shared" si="151"/>
        <v>#REF!</v>
      </c>
      <c r="B612" s="8"/>
      <c r="C612" s="9" t="s">
        <v>17</v>
      </c>
      <c r="D612" s="105" t="e">
        <f>'დაზუსტ. ბიუჯ.'!#REF!</f>
        <v>#REF!</v>
      </c>
      <c r="E612" s="88" t="e">
        <f>'დაზუსტ. საკუთ.'!#REF!</f>
        <v>#REF!</v>
      </c>
      <c r="F612" s="88" t="e">
        <f>'დაზუსტ. ბიუჯ. ფონდ.'!#REF!</f>
        <v>#REF!</v>
      </c>
      <c r="G612" s="88">
        <f>'გრანტის საკასო'!D611</f>
        <v>0</v>
      </c>
      <c r="H612" s="88">
        <f>'მიზნ.გრანტის საკასო '!D611</f>
        <v>0</v>
      </c>
      <c r="I612" s="105" t="e">
        <f>'დაზუსტ. ბიუჯ.'!#REF!-'დაზუსტ. ბიუჯ.'!#REF!</f>
        <v>#REF!</v>
      </c>
      <c r="J612" s="88" t="e">
        <f>'დაზუსტ. საკუთ.'!#REF!-'დაზუსტ. საკუთ.'!#REF!</f>
        <v>#REF!</v>
      </c>
      <c r="K612" s="88" t="e">
        <f>'დაზუსტ. ბიუჯ. ფონდ.'!#REF!-'დაზუსტ. ბიუჯ. ფონდ.'!#REF!</f>
        <v>#REF!</v>
      </c>
      <c r="L612" s="88">
        <f>'გრანტის საკასო'!E611</f>
        <v>0</v>
      </c>
      <c r="M612" s="100">
        <f>'მიზნ.გრანტის საკასო '!E611-'მიზნ.გრანტის საკასო '!D611</f>
        <v>0</v>
      </c>
      <c r="N612" s="105" t="e">
        <f>'დაზუსტ. ბიუჯ.'!#REF!-'დაზუსტ. ბიუჯ.'!#REF!</f>
        <v>#REF!</v>
      </c>
      <c r="O612" s="88" t="e">
        <f>'დაზუსტ. საკუთ.'!#REF!-'დაზუსტ. საკუთ.'!#REF!</f>
        <v>#REF!</v>
      </c>
      <c r="P612" s="88" t="e">
        <f>'დაზუსტ. ბიუჯ. ფონდ.'!#REF!</f>
        <v>#REF!</v>
      </c>
      <c r="Q612" s="88">
        <f>'გრანტის საკასო'!J611</f>
        <v>0</v>
      </c>
      <c r="R612" s="100">
        <f>'მიზნ.გრანტის საკასო '!J611-'მიზნ.გრანტის საკასო '!I611</f>
        <v>0</v>
      </c>
      <c r="S612" s="105" t="e">
        <f t="shared" si="152"/>
        <v>#REF!</v>
      </c>
      <c r="T612" s="88" t="e">
        <f t="shared" si="156"/>
        <v>#REF!</v>
      </c>
      <c r="U612" s="88" t="e">
        <f t="shared" si="157"/>
        <v>#REF!</v>
      </c>
      <c r="V612" s="88">
        <f t="shared" si="158"/>
        <v>0</v>
      </c>
      <c r="W612" s="100">
        <f t="shared" si="159"/>
        <v>0</v>
      </c>
      <c r="X612" s="92"/>
      <c r="Y612" s="10"/>
      <c r="Z612" s="10">
        <v>0</v>
      </c>
      <c r="AA612" s="10">
        <v>0</v>
      </c>
      <c r="AB612" s="10">
        <v>0</v>
      </c>
    </row>
    <row r="613" spans="1:28" x14ac:dyDescent="0.25">
      <c r="A613" t="e">
        <f t="shared" si="151"/>
        <v>#REF!</v>
      </c>
      <c r="B613" s="5"/>
      <c r="C613" s="6" t="s">
        <v>18</v>
      </c>
      <c r="D613" s="104" t="e">
        <f>'დაზუსტ. ბიუჯ.'!#REF!</f>
        <v>#REF!</v>
      </c>
      <c r="E613" s="87" t="e">
        <f>'დაზუსტ. საკუთ.'!#REF!</f>
        <v>#REF!</v>
      </c>
      <c r="F613" s="87" t="e">
        <f>'დაზუსტ. ბიუჯ. ფონდ.'!#REF!</f>
        <v>#REF!</v>
      </c>
      <c r="G613" s="87">
        <f>'გრანტის საკასო'!D612</f>
        <v>0</v>
      </c>
      <c r="H613" s="87">
        <f>'მიზნ.გრანტის საკასო '!D612</f>
        <v>0</v>
      </c>
      <c r="I613" s="104" t="e">
        <f>'დაზუსტ. ბიუჯ.'!#REF!-'დაზუსტ. ბიუჯ.'!#REF!</f>
        <v>#REF!</v>
      </c>
      <c r="J613" s="87" t="e">
        <f>'დაზუსტ. საკუთ.'!#REF!-'დაზუსტ. საკუთ.'!#REF!</f>
        <v>#REF!</v>
      </c>
      <c r="K613" s="87" t="e">
        <f>'დაზუსტ. ბიუჯ. ფონდ.'!#REF!-'დაზუსტ. ბიუჯ. ფონდ.'!#REF!</f>
        <v>#REF!</v>
      </c>
      <c r="L613" s="87">
        <f>'გრანტის საკასო'!E612</f>
        <v>0</v>
      </c>
      <c r="M613" s="99">
        <f>'მიზნ.გრანტის საკასო '!E612-'მიზნ.გრანტის საკასო '!D612</f>
        <v>0</v>
      </c>
      <c r="N613" s="104" t="e">
        <f>'დაზუსტ. ბიუჯ.'!#REF!-'დაზუსტ. ბიუჯ.'!#REF!</f>
        <v>#REF!</v>
      </c>
      <c r="O613" s="87" t="e">
        <f>'დაზუსტ. საკუთ.'!#REF!-'დაზუსტ. საკუთ.'!#REF!</f>
        <v>#REF!</v>
      </c>
      <c r="P613" s="87" t="e">
        <f>'დაზუსტ. ბიუჯ. ფონდ.'!#REF!</f>
        <v>#REF!</v>
      </c>
      <c r="Q613" s="87">
        <f>'გრანტის საკასო'!J612</f>
        <v>0</v>
      </c>
      <c r="R613" s="99">
        <f>'მიზნ.გრანტის საკასო '!J612-'მიზნ.გრანტის საკასო '!I612</f>
        <v>0</v>
      </c>
      <c r="S613" s="104" t="e">
        <f t="shared" si="152"/>
        <v>#REF!</v>
      </c>
      <c r="T613" s="87" t="e">
        <f t="shared" si="156"/>
        <v>#REF!</v>
      </c>
      <c r="U613" s="87" t="e">
        <f t="shared" si="157"/>
        <v>#REF!</v>
      </c>
      <c r="V613" s="87">
        <f t="shared" si="158"/>
        <v>0</v>
      </c>
      <c r="W613" s="99">
        <f t="shared" si="159"/>
        <v>0</v>
      </c>
      <c r="X613" s="91"/>
      <c r="Y613" s="7"/>
      <c r="Z613" s="7">
        <v>0</v>
      </c>
      <c r="AA613" s="7">
        <v>0</v>
      </c>
      <c r="AB613" s="7">
        <v>0</v>
      </c>
    </row>
    <row r="614" spans="1:28" x14ac:dyDescent="0.25">
      <c r="A614" t="e">
        <f t="shared" si="151"/>
        <v>#REF!</v>
      </c>
      <c r="B614" s="5"/>
      <c r="C614" s="6" t="s">
        <v>19</v>
      </c>
      <c r="D614" s="104" t="e">
        <f>'დაზუსტ. ბიუჯ.'!#REF!</f>
        <v>#REF!</v>
      </c>
      <c r="E614" s="87" t="e">
        <f>'დაზუსტ. საკუთ.'!#REF!</f>
        <v>#REF!</v>
      </c>
      <c r="F614" s="87" t="e">
        <f>'დაზუსტ. ბიუჯ. ფონდ.'!#REF!</f>
        <v>#REF!</v>
      </c>
      <c r="G614" s="87">
        <f>'გრანტის საკასო'!D613</f>
        <v>0</v>
      </c>
      <c r="H614" s="87">
        <f>'მიზნ.გრანტის საკასო '!D613</f>
        <v>0</v>
      </c>
      <c r="I614" s="104" t="e">
        <f>'დაზუსტ. ბიუჯ.'!#REF!-'დაზუსტ. ბიუჯ.'!#REF!</f>
        <v>#REF!</v>
      </c>
      <c r="J614" s="87" t="e">
        <f>'დაზუსტ. საკუთ.'!#REF!-'დაზუსტ. საკუთ.'!#REF!</f>
        <v>#REF!</v>
      </c>
      <c r="K614" s="87" t="e">
        <f>'დაზუსტ. ბიუჯ. ფონდ.'!#REF!-'დაზუსტ. ბიუჯ. ფონდ.'!#REF!</f>
        <v>#REF!</v>
      </c>
      <c r="L614" s="87">
        <f>'გრანტის საკასო'!E613</f>
        <v>0</v>
      </c>
      <c r="M614" s="99">
        <f>'მიზნ.გრანტის საკასო '!E613-'მიზნ.გრანტის საკასო '!D613</f>
        <v>0</v>
      </c>
      <c r="N614" s="104" t="e">
        <f>'დაზუსტ. ბიუჯ.'!#REF!-'დაზუსტ. ბიუჯ.'!#REF!</f>
        <v>#REF!</v>
      </c>
      <c r="O614" s="87" t="e">
        <f>'დაზუსტ. საკუთ.'!#REF!-'დაზუსტ. საკუთ.'!#REF!</f>
        <v>#REF!</v>
      </c>
      <c r="P614" s="87" t="e">
        <f>'დაზუსტ. ბიუჯ. ფონდ.'!#REF!</f>
        <v>#REF!</v>
      </c>
      <c r="Q614" s="87">
        <f>'გრანტის საკასო'!J613</f>
        <v>0</v>
      </c>
      <c r="R614" s="99">
        <f>'მიზნ.გრანტის საკასო '!J613-'მიზნ.გრანტის საკასო '!I613</f>
        <v>0</v>
      </c>
      <c r="S614" s="104" t="e">
        <f t="shared" si="152"/>
        <v>#REF!</v>
      </c>
      <c r="T614" s="87" t="e">
        <f t="shared" si="156"/>
        <v>#REF!</v>
      </c>
      <c r="U614" s="87" t="e">
        <f t="shared" si="157"/>
        <v>#REF!</v>
      </c>
      <c r="V614" s="87">
        <f t="shared" si="158"/>
        <v>0</v>
      </c>
      <c r="W614" s="99">
        <f t="shared" si="159"/>
        <v>0</v>
      </c>
      <c r="X614" s="91"/>
      <c r="Y614" s="7"/>
      <c r="Z614" s="7">
        <v>0</v>
      </c>
      <c r="AA614" s="7">
        <v>0</v>
      </c>
      <c r="AB614" s="7">
        <v>0</v>
      </c>
    </row>
    <row r="615" spans="1:28" ht="15.75" thickBot="1" x14ac:dyDescent="0.3">
      <c r="A615" t="e">
        <f t="shared" si="151"/>
        <v>#REF!</v>
      </c>
      <c r="B615" s="11"/>
      <c r="C615" s="12" t="s">
        <v>20</v>
      </c>
      <c r="D615" s="106" t="e">
        <f>'დაზუსტ. ბიუჯ.'!#REF!</f>
        <v>#REF!</v>
      </c>
      <c r="E615" s="89" t="e">
        <f>'დაზუსტ. საკუთ.'!#REF!</f>
        <v>#REF!</v>
      </c>
      <c r="F615" s="89" t="e">
        <f>'დაზუსტ. ბიუჯ. ფონდ.'!#REF!</f>
        <v>#REF!</v>
      </c>
      <c r="G615" s="89">
        <f>'გრანტის საკასო'!D614</f>
        <v>0</v>
      </c>
      <c r="H615" s="89">
        <f>'მიზნ.გრანტის საკასო '!D614</f>
        <v>0</v>
      </c>
      <c r="I615" s="106" t="e">
        <f>'დაზუსტ. ბიუჯ.'!#REF!-'დაზუსტ. ბიუჯ.'!#REF!</f>
        <v>#REF!</v>
      </c>
      <c r="J615" s="89" t="e">
        <f>'დაზუსტ. საკუთ.'!#REF!-'დაზუსტ. საკუთ.'!#REF!</f>
        <v>#REF!</v>
      </c>
      <c r="K615" s="89" t="e">
        <f>'დაზუსტ. ბიუჯ. ფონდ.'!#REF!-'დაზუსტ. ბიუჯ. ფონდ.'!#REF!</f>
        <v>#REF!</v>
      </c>
      <c r="L615" s="89">
        <f>'გრანტის საკასო'!E614</f>
        <v>0</v>
      </c>
      <c r="M615" s="101">
        <f>'მიზნ.გრანტის საკასო '!E614-'მიზნ.გრანტის საკასო '!D614</f>
        <v>0</v>
      </c>
      <c r="N615" s="106" t="e">
        <f>'დაზუსტ. ბიუჯ.'!#REF!-'დაზუსტ. ბიუჯ.'!#REF!</f>
        <v>#REF!</v>
      </c>
      <c r="O615" s="89" t="e">
        <f>'დაზუსტ. საკუთ.'!#REF!-'დაზუსტ. საკუთ.'!#REF!</f>
        <v>#REF!</v>
      </c>
      <c r="P615" s="89" t="e">
        <f>'დაზუსტ. ბიუჯ. ფონდ.'!#REF!</f>
        <v>#REF!</v>
      </c>
      <c r="Q615" s="89">
        <f>'გრანტის საკასო'!J614</f>
        <v>0</v>
      </c>
      <c r="R615" s="101">
        <f>'მიზნ.გრანტის საკასო '!J614-'მიზნ.გრანტის საკასო '!I614</f>
        <v>0</v>
      </c>
      <c r="S615" s="106" t="e">
        <f t="shared" si="152"/>
        <v>#REF!</v>
      </c>
      <c r="T615" s="89" t="e">
        <f t="shared" si="156"/>
        <v>#REF!</v>
      </c>
      <c r="U615" s="89" t="e">
        <f t="shared" si="157"/>
        <v>#REF!</v>
      </c>
      <c r="V615" s="89">
        <f t="shared" si="158"/>
        <v>0</v>
      </c>
      <c r="W615" s="101">
        <f t="shared" si="159"/>
        <v>0</v>
      </c>
      <c r="X615" s="93"/>
      <c r="Y615" s="13"/>
      <c r="Z615" s="13">
        <v>0</v>
      </c>
      <c r="AA615" s="13">
        <v>0</v>
      </c>
      <c r="AB615" s="13">
        <v>0</v>
      </c>
    </row>
    <row r="616" spans="1:28" ht="32.25" customHeight="1" thickTop="1" thickBot="1" x14ac:dyDescent="0.3">
      <c r="A616" t="e">
        <f t="shared" si="151"/>
        <v>#REF!</v>
      </c>
      <c r="B616" s="16" t="s">
        <v>109</v>
      </c>
      <c r="C616" s="4" t="s">
        <v>110</v>
      </c>
      <c r="D616" s="103" t="e">
        <f>'დაზუსტ. ბიუჯ.'!#REF!</f>
        <v>#REF!</v>
      </c>
      <c r="E616" s="86" t="e">
        <f>'დაზუსტ. საკუთ.'!#REF!</f>
        <v>#REF!</v>
      </c>
      <c r="F616" s="86" t="e">
        <f>'დაზუსტ. ბიუჯ. ფონდ.'!#REF!</f>
        <v>#REF!</v>
      </c>
      <c r="G616" s="86">
        <f>'გრანტის საკასო'!D615</f>
        <v>0</v>
      </c>
      <c r="H616" s="86">
        <f>'მიზნ.გრანტის საკასო '!D615</f>
        <v>0</v>
      </c>
      <c r="I616" s="103" t="e">
        <f>'დაზუსტ. ბიუჯ.'!#REF!-'დაზუსტ. ბიუჯ.'!#REF!</f>
        <v>#REF!</v>
      </c>
      <c r="J616" s="86" t="e">
        <f>'დაზუსტ. საკუთ.'!#REF!-'დაზუსტ. საკუთ.'!#REF!</f>
        <v>#REF!</v>
      </c>
      <c r="K616" s="86" t="e">
        <f>'დაზუსტ. ბიუჯ. ფონდ.'!#REF!-'დაზუსტ. ბიუჯ. ფონდ.'!#REF!</f>
        <v>#REF!</v>
      </c>
      <c r="L616" s="86">
        <f>'გრანტის საკასო'!E615</f>
        <v>0</v>
      </c>
      <c r="M616" s="102">
        <f>'მიზნ.გრანტის საკასო '!E615-'მიზნ.გრანტის საკასო '!D615</f>
        <v>0</v>
      </c>
      <c r="N616" s="103" t="e">
        <f>'დაზუსტ. ბიუჯ.'!#REF!-'დაზუსტ. ბიუჯ.'!#REF!</f>
        <v>#REF!</v>
      </c>
      <c r="O616" s="86" t="e">
        <f>'დაზუსტ. საკუთ.'!#REF!-'დაზუსტ. საკუთ.'!#REF!</f>
        <v>#REF!</v>
      </c>
      <c r="P616" s="86" t="e">
        <f>'დაზუსტ. ბიუჯ. ფონდ.'!#REF!</f>
        <v>#REF!</v>
      </c>
      <c r="Q616" s="86">
        <f>'გრანტის საკასო'!J615</f>
        <v>0</v>
      </c>
      <c r="R616" s="102">
        <f>'მიზნ.გრანტის საკასო '!J615-'მიზნ.გრანტის საკასო '!I615</f>
        <v>0</v>
      </c>
      <c r="S616" s="103" t="e">
        <f t="shared" si="152"/>
        <v>#REF!</v>
      </c>
      <c r="T616" s="86" t="e">
        <f t="shared" si="156"/>
        <v>#REF!</v>
      </c>
      <c r="U616" s="86" t="e">
        <f t="shared" si="157"/>
        <v>#REF!</v>
      </c>
      <c r="V616" s="86">
        <f t="shared" si="158"/>
        <v>0</v>
      </c>
      <c r="W616" s="102">
        <f t="shared" si="159"/>
        <v>0</v>
      </c>
      <c r="X616" s="94"/>
      <c r="Y616" s="4"/>
      <c r="Z616" s="4">
        <f t="shared" ref="Z616:AB616" si="162">SUM(Z617,Z625,Z626,Z627)</f>
        <v>0</v>
      </c>
      <c r="AA616" s="4">
        <f t="shared" si="162"/>
        <v>0</v>
      </c>
      <c r="AB616" s="4">
        <f t="shared" si="162"/>
        <v>0</v>
      </c>
    </row>
    <row r="617" spans="1:28" ht="15.75" thickTop="1" x14ac:dyDescent="0.25">
      <c r="A617" t="e">
        <f t="shared" si="151"/>
        <v>#REF!</v>
      </c>
      <c r="B617" s="5"/>
      <c r="C617" s="6" t="s">
        <v>10</v>
      </c>
      <c r="D617" s="104" t="e">
        <f>'დაზუსტ. ბიუჯ.'!#REF!</f>
        <v>#REF!</v>
      </c>
      <c r="E617" s="87" t="e">
        <f>'დაზუსტ. საკუთ.'!#REF!</f>
        <v>#REF!</v>
      </c>
      <c r="F617" s="87" t="e">
        <f>'დაზუსტ. ბიუჯ. ფონდ.'!#REF!</f>
        <v>#REF!</v>
      </c>
      <c r="G617" s="87">
        <f>'გრანტის საკასო'!D616</f>
        <v>0</v>
      </c>
      <c r="H617" s="87">
        <f>'მიზნ.გრანტის საკასო '!D616</f>
        <v>0</v>
      </c>
      <c r="I617" s="104" t="e">
        <f>'დაზუსტ. ბიუჯ.'!#REF!-'დაზუსტ. ბიუჯ.'!#REF!</f>
        <v>#REF!</v>
      </c>
      <c r="J617" s="87" t="e">
        <f>'დაზუსტ. საკუთ.'!#REF!-'დაზუსტ. საკუთ.'!#REF!</f>
        <v>#REF!</v>
      </c>
      <c r="K617" s="87" t="e">
        <f>'დაზუსტ. ბიუჯ. ფონდ.'!#REF!-'დაზუსტ. ბიუჯ. ფონდ.'!#REF!</f>
        <v>#REF!</v>
      </c>
      <c r="L617" s="87">
        <f>'გრანტის საკასო'!E616</f>
        <v>0</v>
      </c>
      <c r="M617" s="99">
        <f>'მიზნ.გრანტის საკასო '!E616-'მიზნ.გრანტის საკასო '!D616</f>
        <v>0</v>
      </c>
      <c r="N617" s="104" t="e">
        <f>'დაზუსტ. ბიუჯ.'!#REF!-'დაზუსტ. ბიუჯ.'!#REF!</f>
        <v>#REF!</v>
      </c>
      <c r="O617" s="87" t="e">
        <f>'დაზუსტ. საკუთ.'!#REF!-'დაზუსტ. საკუთ.'!#REF!</f>
        <v>#REF!</v>
      </c>
      <c r="P617" s="87" t="e">
        <f>'დაზუსტ. ბიუჯ. ფონდ.'!#REF!</f>
        <v>#REF!</v>
      </c>
      <c r="Q617" s="87">
        <f>'გრანტის საკასო'!J616</f>
        <v>0</v>
      </c>
      <c r="R617" s="99">
        <f>'მიზნ.გრანტის საკასო '!J616-'მიზნ.გრანტის საკასო '!I616</f>
        <v>0</v>
      </c>
      <c r="S617" s="104" t="e">
        <f t="shared" si="152"/>
        <v>#REF!</v>
      </c>
      <c r="T617" s="87" t="e">
        <f t="shared" si="156"/>
        <v>#REF!</v>
      </c>
      <c r="U617" s="87" t="e">
        <f t="shared" si="157"/>
        <v>#REF!</v>
      </c>
      <c r="V617" s="87">
        <f t="shared" si="158"/>
        <v>0</v>
      </c>
      <c r="W617" s="99">
        <f t="shared" si="159"/>
        <v>0</v>
      </c>
      <c r="X617" s="91"/>
      <c r="Y617" s="7"/>
      <c r="Z617" s="7">
        <f t="shared" ref="Z617:AB617" si="163">SUM(Z618:Z624)</f>
        <v>0</v>
      </c>
      <c r="AA617" s="7">
        <f t="shared" si="163"/>
        <v>0</v>
      </c>
      <c r="AB617" s="7">
        <f t="shared" si="163"/>
        <v>0</v>
      </c>
    </row>
    <row r="618" spans="1:28" x14ac:dyDescent="0.25">
      <c r="A618" t="e">
        <f t="shared" si="151"/>
        <v>#REF!</v>
      </c>
      <c r="B618" s="8"/>
      <c r="C618" s="9" t="s">
        <v>11</v>
      </c>
      <c r="D618" s="105" t="e">
        <f>'დაზუსტ. ბიუჯ.'!#REF!</f>
        <v>#REF!</v>
      </c>
      <c r="E618" s="88" t="e">
        <f>'დაზუსტ. საკუთ.'!#REF!</f>
        <v>#REF!</v>
      </c>
      <c r="F618" s="88" t="e">
        <f>'დაზუსტ. ბიუჯ. ფონდ.'!#REF!</f>
        <v>#REF!</v>
      </c>
      <c r="G618" s="88">
        <f>'გრანტის საკასო'!D617</f>
        <v>0</v>
      </c>
      <c r="H618" s="88">
        <f>'მიზნ.გრანტის საკასო '!D617</f>
        <v>0</v>
      </c>
      <c r="I618" s="105" t="e">
        <f>'დაზუსტ. ბიუჯ.'!#REF!-'დაზუსტ. ბიუჯ.'!#REF!</f>
        <v>#REF!</v>
      </c>
      <c r="J618" s="88" t="e">
        <f>'დაზუსტ. საკუთ.'!#REF!-'დაზუსტ. საკუთ.'!#REF!</f>
        <v>#REF!</v>
      </c>
      <c r="K618" s="88" t="e">
        <f>'დაზუსტ. ბიუჯ. ფონდ.'!#REF!-'დაზუსტ. ბიუჯ. ფონდ.'!#REF!</f>
        <v>#REF!</v>
      </c>
      <c r="L618" s="88">
        <f>'გრანტის საკასო'!E617</f>
        <v>0</v>
      </c>
      <c r="M618" s="100">
        <f>'მიზნ.გრანტის საკასო '!E617-'მიზნ.გრანტის საკასო '!D617</f>
        <v>0</v>
      </c>
      <c r="N618" s="105" t="e">
        <f>'დაზუსტ. ბიუჯ.'!#REF!-'დაზუსტ. ბიუჯ.'!#REF!</f>
        <v>#REF!</v>
      </c>
      <c r="O618" s="88" t="e">
        <f>'დაზუსტ. საკუთ.'!#REF!-'დაზუსტ. საკუთ.'!#REF!</f>
        <v>#REF!</v>
      </c>
      <c r="P618" s="88" t="e">
        <f>'დაზუსტ. ბიუჯ. ფონდ.'!#REF!</f>
        <v>#REF!</v>
      </c>
      <c r="Q618" s="88">
        <f>'გრანტის საკასო'!J617</f>
        <v>0</v>
      </c>
      <c r="R618" s="100">
        <f>'მიზნ.გრანტის საკასო '!J617-'მიზნ.გრანტის საკასო '!I617</f>
        <v>0</v>
      </c>
      <c r="S618" s="105" t="e">
        <f t="shared" si="152"/>
        <v>#REF!</v>
      </c>
      <c r="T618" s="88" t="e">
        <f t="shared" si="156"/>
        <v>#REF!</v>
      </c>
      <c r="U618" s="88" t="e">
        <f t="shared" si="157"/>
        <v>#REF!</v>
      </c>
      <c r="V618" s="88">
        <f t="shared" si="158"/>
        <v>0</v>
      </c>
      <c r="W618" s="100">
        <f t="shared" si="159"/>
        <v>0</v>
      </c>
      <c r="X618" s="92"/>
      <c r="Y618" s="10"/>
      <c r="Z618" s="10">
        <v>0</v>
      </c>
      <c r="AA618" s="10">
        <v>0</v>
      </c>
      <c r="AB618" s="10">
        <v>0</v>
      </c>
    </row>
    <row r="619" spans="1:28" x14ac:dyDescent="0.25">
      <c r="A619" t="e">
        <f t="shared" si="151"/>
        <v>#REF!</v>
      </c>
      <c r="B619" s="8"/>
      <c r="C619" s="9" t="s">
        <v>12</v>
      </c>
      <c r="D619" s="105" t="e">
        <f>'დაზუსტ. ბიუჯ.'!#REF!</f>
        <v>#REF!</v>
      </c>
      <c r="E619" s="88" t="e">
        <f>'დაზუსტ. საკუთ.'!#REF!</f>
        <v>#REF!</v>
      </c>
      <c r="F619" s="88" t="e">
        <f>'დაზუსტ. ბიუჯ. ფონდ.'!#REF!</f>
        <v>#REF!</v>
      </c>
      <c r="G619" s="88">
        <f>'გრანტის საკასო'!D618</f>
        <v>0</v>
      </c>
      <c r="H619" s="88">
        <f>'მიზნ.გრანტის საკასო '!D618</f>
        <v>0</v>
      </c>
      <c r="I619" s="105" t="e">
        <f>'დაზუსტ. ბიუჯ.'!#REF!-'დაზუსტ. ბიუჯ.'!#REF!</f>
        <v>#REF!</v>
      </c>
      <c r="J619" s="88" t="e">
        <f>'დაზუსტ. საკუთ.'!#REF!-'დაზუსტ. საკუთ.'!#REF!</f>
        <v>#REF!</v>
      </c>
      <c r="K619" s="88" t="e">
        <f>'დაზუსტ. ბიუჯ. ფონდ.'!#REF!-'დაზუსტ. ბიუჯ. ფონდ.'!#REF!</f>
        <v>#REF!</v>
      </c>
      <c r="L619" s="88">
        <f>'გრანტის საკასო'!E618</f>
        <v>0</v>
      </c>
      <c r="M619" s="100">
        <f>'მიზნ.გრანტის საკასო '!E618-'მიზნ.გრანტის საკასო '!D618</f>
        <v>0</v>
      </c>
      <c r="N619" s="105" t="e">
        <f>'დაზუსტ. ბიუჯ.'!#REF!-'დაზუსტ. ბიუჯ.'!#REF!</f>
        <v>#REF!</v>
      </c>
      <c r="O619" s="88" t="e">
        <f>'დაზუსტ. საკუთ.'!#REF!-'დაზუსტ. საკუთ.'!#REF!</f>
        <v>#REF!</v>
      </c>
      <c r="P619" s="88" t="e">
        <f>'დაზუსტ. ბიუჯ. ფონდ.'!#REF!</f>
        <v>#REF!</v>
      </c>
      <c r="Q619" s="88">
        <f>'გრანტის საკასო'!J618</f>
        <v>0</v>
      </c>
      <c r="R619" s="100">
        <f>'მიზნ.გრანტის საკასო '!J618-'მიზნ.გრანტის საკასო '!I618</f>
        <v>0</v>
      </c>
      <c r="S619" s="105" t="e">
        <f t="shared" si="152"/>
        <v>#REF!</v>
      </c>
      <c r="T619" s="88" t="e">
        <f t="shared" si="156"/>
        <v>#REF!</v>
      </c>
      <c r="U619" s="88" t="e">
        <f t="shared" si="157"/>
        <v>#REF!</v>
      </c>
      <c r="V619" s="88">
        <f t="shared" si="158"/>
        <v>0</v>
      </c>
      <c r="W619" s="100">
        <f t="shared" si="159"/>
        <v>0</v>
      </c>
      <c r="X619" s="92"/>
      <c r="Y619" s="10"/>
      <c r="Z619" s="10">
        <v>0</v>
      </c>
      <c r="AA619" s="10">
        <v>0</v>
      </c>
      <c r="AB619" s="10">
        <v>0</v>
      </c>
    </row>
    <row r="620" spans="1:28" x14ac:dyDescent="0.25">
      <c r="A620" t="e">
        <f t="shared" si="151"/>
        <v>#REF!</v>
      </c>
      <c r="B620" s="8"/>
      <c r="C620" s="9" t="s">
        <v>13</v>
      </c>
      <c r="D620" s="105" t="e">
        <f>'დაზუსტ. ბიუჯ.'!#REF!</f>
        <v>#REF!</v>
      </c>
      <c r="E620" s="88" t="e">
        <f>'დაზუსტ. საკუთ.'!#REF!</f>
        <v>#REF!</v>
      </c>
      <c r="F620" s="88" t="e">
        <f>'დაზუსტ. ბიუჯ. ფონდ.'!#REF!</f>
        <v>#REF!</v>
      </c>
      <c r="G620" s="88">
        <f>'გრანტის საკასო'!D619</f>
        <v>0</v>
      </c>
      <c r="H620" s="88">
        <f>'მიზნ.გრანტის საკასო '!D619</f>
        <v>0</v>
      </c>
      <c r="I620" s="105" t="e">
        <f>'დაზუსტ. ბიუჯ.'!#REF!-'დაზუსტ. ბიუჯ.'!#REF!</f>
        <v>#REF!</v>
      </c>
      <c r="J620" s="88" t="e">
        <f>'დაზუსტ. საკუთ.'!#REF!-'დაზუსტ. საკუთ.'!#REF!</f>
        <v>#REF!</v>
      </c>
      <c r="K620" s="88" t="e">
        <f>'დაზუსტ. ბიუჯ. ფონდ.'!#REF!-'დაზუსტ. ბიუჯ. ფონდ.'!#REF!</f>
        <v>#REF!</v>
      </c>
      <c r="L620" s="88">
        <f>'გრანტის საკასო'!E619</f>
        <v>0</v>
      </c>
      <c r="M620" s="100">
        <f>'მიზნ.გრანტის საკასო '!E619-'მიზნ.გრანტის საკასო '!D619</f>
        <v>0</v>
      </c>
      <c r="N620" s="105" t="e">
        <f>'დაზუსტ. ბიუჯ.'!#REF!-'დაზუსტ. ბიუჯ.'!#REF!</f>
        <v>#REF!</v>
      </c>
      <c r="O620" s="88" t="e">
        <f>'დაზუსტ. საკუთ.'!#REF!-'დაზუსტ. საკუთ.'!#REF!</f>
        <v>#REF!</v>
      </c>
      <c r="P620" s="88" t="e">
        <f>'დაზუსტ. ბიუჯ. ფონდ.'!#REF!</f>
        <v>#REF!</v>
      </c>
      <c r="Q620" s="88">
        <f>'გრანტის საკასო'!J619</f>
        <v>0</v>
      </c>
      <c r="R620" s="100">
        <f>'მიზნ.გრანტის საკასო '!J619-'მიზნ.გრანტის საკასო '!I619</f>
        <v>0</v>
      </c>
      <c r="S620" s="105" t="e">
        <f t="shared" si="152"/>
        <v>#REF!</v>
      </c>
      <c r="T620" s="88" t="e">
        <f t="shared" si="156"/>
        <v>#REF!</v>
      </c>
      <c r="U620" s="88" t="e">
        <f t="shared" si="157"/>
        <v>#REF!</v>
      </c>
      <c r="V620" s="88">
        <f t="shared" si="158"/>
        <v>0</v>
      </c>
      <c r="W620" s="100">
        <f t="shared" si="159"/>
        <v>0</v>
      </c>
      <c r="X620" s="92"/>
      <c r="Y620" s="10"/>
      <c r="Z620" s="10">
        <v>0</v>
      </c>
      <c r="AA620" s="10">
        <v>0</v>
      </c>
      <c r="AB620" s="10">
        <v>0</v>
      </c>
    </row>
    <row r="621" spans="1:28" x14ac:dyDescent="0.25">
      <c r="A621" t="e">
        <f t="shared" si="151"/>
        <v>#REF!</v>
      </c>
      <c r="B621" s="8"/>
      <c r="C621" s="9" t="s">
        <v>14</v>
      </c>
      <c r="D621" s="105" t="e">
        <f>'დაზუსტ. ბიუჯ.'!#REF!</f>
        <v>#REF!</v>
      </c>
      <c r="E621" s="88" t="e">
        <f>'დაზუსტ. საკუთ.'!#REF!</f>
        <v>#REF!</v>
      </c>
      <c r="F621" s="88" t="e">
        <f>'დაზუსტ. ბიუჯ. ფონდ.'!#REF!</f>
        <v>#REF!</v>
      </c>
      <c r="G621" s="88">
        <f>'გრანტის საკასო'!D620</f>
        <v>0</v>
      </c>
      <c r="H621" s="88">
        <f>'მიზნ.გრანტის საკასო '!D620</f>
        <v>0</v>
      </c>
      <c r="I621" s="105" t="e">
        <f>'დაზუსტ. ბიუჯ.'!#REF!-'დაზუსტ. ბიუჯ.'!#REF!</f>
        <v>#REF!</v>
      </c>
      <c r="J621" s="88" t="e">
        <f>'დაზუსტ. საკუთ.'!#REF!-'დაზუსტ. საკუთ.'!#REF!</f>
        <v>#REF!</v>
      </c>
      <c r="K621" s="88" t="e">
        <f>'დაზუსტ. ბიუჯ. ფონდ.'!#REF!-'დაზუსტ. ბიუჯ. ფონდ.'!#REF!</f>
        <v>#REF!</v>
      </c>
      <c r="L621" s="88">
        <f>'გრანტის საკასო'!E620</f>
        <v>0</v>
      </c>
      <c r="M621" s="100">
        <f>'მიზნ.გრანტის საკასო '!E620-'მიზნ.გრანტის საკასო '!D620</f>
        <v>0</v>
      </c>
      <c r="N621" s="105" t="e">
        <f>'დაზუსტ. ბიუჯ.'!#REF!-'დაზუსტ. ბიუჯ.'!#REF!</f>
        <v>#REF!</v>
      </c>
      <c r="O621" s="88" t="e">
        <f>'დაზუსტ. საკუთ.'!#REF!-'დაზუსტ. საკუთ.'!#REF!</f>
        <v>#REF!</v>
      </c>
      <c r="P621" s="88" t="e">
        <f>'დაზუსტ. ბიუჯ. ფონდ.'!#REF!</f>
        <v>#REF!</v>
      </c>
      <c r="Q621" s="88">
        <f>'გრანტის საკასო'!J620</f>
        <v>0</v>
      </c>
      <c r="R621" s="100">
        <f>'მიზნ.გრანტის საკასო '!J620-'მიზნ.გრანტის საკასო '!I620</f>
        <v>0</v>
      </c>
      <c r="S621" s="105" t="e">
        <f t="shared" si="152"/>
        <v>#REF!</v>
      </c>
      <c r="T621" s="88" t="e">
        <f t="shared" si="156"/>
        <v>#REF!</v>
      </c>
      <c r="U621" s="88" t="e">
        <f t="shared" si="157"/>
        <v>#REF!</v>
      </c>
      <c r="V621" s="88">
        <f t="shared" si="158"/>
        <v>0</v>
      </c>
      <c r="W621" s="100">
        <f t="shared" si="159"/>
        <v>0</v>
      </c>
      <c r="X621" s="92"/>
      <c r="Y621" s="10"/>
      <c r="Z621" s="10">
        <v>0</v>
      </c>
      <c r="AA621" s="10">
        <v>0</v>
      </c>
      <c r="AB621" s="10">
        <v>0</v>
      </c>
    </row>
    <row r="622" spans="1:28" x14ac:dyDescent="0.25">
      <c r="A622" t="e">
        <f t="shared" si="151"/>
        <v>#REF!</v>
      </c>
      <c r="B622" s="8"/>
      <c r="C622" s="9" t="s">
        <v>15</v>
      </c>
      <c r="D622" s="105" t="e">
        <f>'დაზუსტ. ბიუჯ.'!#REF!</f>
        <v>#REF!</v>
      </c>
      <c r="E622" s="88" t="e">
        <f>'დაზუსტ. საკუთ.'!#REF!</f>
        <v>#REF!</v>
      </c>
      <c r="F622" s="88" t="e">
        <f>'დაზუსტ. ბიუჯ. ფონდ.'!#REF!</f>
        <v>#REF!</v>
      </c>
      <c r="G622" s="88">
        <f>'გრანტის საკასო'!D621</f>
        <v>0</v>
      </c>
      <c r="H622" s="88">
        <f>'მიზნ.გრანტის საკასო '!D621</f>
        <v>0</v>
      </c>
      <c r="I622" s="105" t="e">
        <f>'დაზუსტ. ბიუჯ.'!#REF!-'დაზუსტ. ბიუჯ.'!#REF!</f>
        <v>#REF!</v>
      </c>
      <c r="J622" s="88" t="e">
        <f>'დაზუსტ. საკუთ.'!#REF!-'დაზუსტ. საკუთ.'!#REF!</f>
        <v>#REF!</v>
      </c>
      <c r="K622" s="88" t="e">
        <f>'დაზუსტ. ბიუჯ. ფონდ.'!#REF!-'დაზუსტ. ბიუჯ. ფონდ.'!#REF!</f>
        <v>#REF!</v>
      </c>
      <c r="L622" s="88">
        <f>'გრანტის საკასო'!E621</f>
        <v>0</v>
      </c>
      <c r="M622" s="100">
        <f>'მიზნ.გრანტის საკასო '!E621-'მიზნ.გრანტის საკასო '!D621</f>
        <v>0</v>
      </c>
      <c r="N622" s="105" t="e">
        <f>'დაზუსტ. ბიუჯ.'!#REF!-'დაზუსტ. ბიუჯ.'!#REF!</f>
        <v>#REF!</v>
      </c>
      <c r="O622" s="88" t="e">
        <f>'დაზუსტ. საკუთ.'!#REF!-'დაზუსტ. საკუთ.'!#REF!</f>
        <v>#REF!</v>
      </c>
      <c r="P622" s="88" t="e">
        <f>'დაზუსტ. ბიუჯ. ფონდ.'!#REF!</f>
        <v>#REF!</v>
      </c>
      <c r="Q622" s="88">
        <f>'გრანტის საკასო'!J621</f>
        <v>0</v>
      </c>
      <c r="R622" s="100">
        <f>'მიზნ.გრანტის საკასო '!J621-'მიზნ.გრანტის საკასო '!I621</f>
        <v>0</v>
      </c>
      <c r="S622" s="105" t="e">
        <f t="shared" si="152"/>
        <v>#REF!</v>
      </c>
      <c r="T622" s="88" t="e">
        <f t="shared" si="156"/>
        <v>#REF!</v>
      </c>
      <c r="U622" s="88" t="e">
        <f t="shared" si="157"/>
        <v>#REF!</v>
      </c>
      <c r="V622" s="88">
        <f t="shared" si="158"/>
        <v>0</v>
      </c>
      <c r="W622" s="100">
        <f t="shared" si="159"/>
        <v>0</v>
      </c>
      <c r="X622" s="92"/>
      <c r="Y622" s="10"/>
      <c r="Z622" s="10">
        <v>0</v>
      </c>
      <c r="AA622" s="10">
        <v>0</v>
      </c>
      <c r="AB622" s="10">
        <v>0</v>
      </c>
    </row>
    <row r="623" spans="1:28" x14ac:dyDescent="0.25">
      <c r="A623" t="e">
        <f t="shared" si="151"/>
        <v>#REF!</v>
      </c>
      <c r="B623" s="8"/>
      <c r="C623" s="9" t="s">
        <v>16</v>
      </c>
      <c r="D623" s="105" t="e">
        <f>'დაზუსტ. ბიუჯ.'!#REF!</f>
        <v>#REF!</v>
      </c>
      <c r="E623" s="88" t="e">
        <f>'დაზუსტ. საკუთ.'!#REF!</f>
        <v>#REF!</v>
      </c>
      <c r="F623" s="88" t="e">
        <f>'დაზუსტ. ბიუჯ. ფონდ.'!#REF!</f>
        <v>#REF!</v>
      </c>
      <c r="G623" s="88">
        <f>'გრანტის საკასო'!D622</f>
        <v>0</v>
      </c>
      <c r="H623" s="88">
        <f>'მიზნ.გრანტის საკასო '!D622</f>
        <v>0</v>
      </c>
      <c r="I623" s="105" t="e">
        <f>'დაზუსტ. ბიუჯ.'!#REF!-'დაზუსტ. ბიუჯ.'!#REF!</f>
        <v>#REF!</v>
      </c>
      <c r="J623" s="88" t="e">
        <f>'დაზუსტ. საკუთ.'!#REF!-'დაზუსტ. საკუთ.'!#REF!</f>
        <v>#REF!</v>
      </c>
      <c r="K623" s="88" t="e">
        <f>'დაზუსტ. ბიუჯ. ფონდ.'!#REF!-'დაზუსტ. ბიუჯ. ფონდ.'!#REF!</f>
        <v>#REF!</v>
      </c>
      <c r="L623" s="88">
        <f>'გრანტის საკასო'!E622</f>
        <v>0</v>
      </c>
      <c r="M623" s="100">
        <f>'მიზნ.გრანტის საკასო '!E622-'მიზნ.გრანტის საკასო '!D622</f>
        <v>0</v>
      </c>
      <c r="N623" s="105" t="e">
        <f>'დაზუსტ. ბიუჯ.'!#REF!-'დაზუსტ. ბიუჯ.'!#REF!</f>
        <v>#REF!</v>
      </c>
      <c r="O623" s="88" t="e">
        <f>'დაზუსტ. საკუთ.'!#REF!-'დაზუსტ. საკუთ.'!#REF!</f>
        <v>#REF!</v>
      </c>
      <c r="P623" s="88" t="e">
        <f>'დაზუსტ. ბიუჯ. ფონდ.'!#REF!</f>
        <v>#REF!</v>
      </c>
      <c r="Q623" s="88">
        <f>'გრანტის საკასო'!J622</f>
        <v>0</v>
      </c>
      <c r="R623" s="100">
        <f>'მიზნ.გრანტის საკასო '!J622-'მიზნ.გრანტის საკასო '!I622</f>
        <v>0</v>
      </c>
      <c r="S623" s="105" t="e">
        <f t="shared" si="152"/>
        <v>#REF!</v>
      </c>
      <c r="T623" s="88" t="e">
        <f t="shared" si="156"/>
        <v>#REF!</v>
      </c>
      <c r="U623" s="88" t="e">
        <f t="shared" si="157"/>
        <v>#REF!</v>
      </c>
      <c r="V623" s="88">
        <f t="shared" si="158"/>
        <v>0</v>
      </c>
      <c r="W623" s="100">
        <f t="shared" si="159"/>
        <v>0</v>
      </c>
      <c r="X623" s="92"/>
      <c r="Y623" s="10"/>
      <c r="Z623" s="10">
        <v>0</v>
      </c>
      <c r="AA623" s="10">
        <v>0</v>
      </c>
      <c r="AB623" s="10">
        <v>0</v>
      </c>
    </row>
    <row r="624" spans="1:28" x14ac:dyDescent="0.25">
      <c r="A624" t="e">
        <f t="shared" si="151"/>
        <v>#REF!</v>
      </c>
      <c r="B624" s="8"/>
      <c r="C624" s="9" t="s">
        <v>17</v>
      </c>
      <c r="D624" s="105" t="e">
        <f>'დაზუსტ. ბიუჯ.'!#REF!</f>
        <v>#REF!</v>
      </c>
      <c r="E624" s="88" t="e">
        <f>'დაზუსტ. საკუთ.'!#REF!</f>
        <v>#REF!</v>
      </c>
      <c r="F624" s="88" t="e">
        <f>'დაზუსტ. ბიუჯ. ფონდ.'!#REF!</f>
        <v>#REF!</v>
      </c>
      <c r="G624" s="88">
        <f>'გრანტის საკასო'!D623</f>
        <v>0</v>
      </c>
      <c r="H624" s="88">
        <f>'მიზნ.გრანტის საკასო '!D623</f>
        <v>0</v>
      </c>
      <c r="I624" s="105" t="e">
        <f>'დაზუსტ. ბიუჯ.'!#REF!-'დაზუსტ. ბიუჯ.'!#REF!</f>
        <v>#REF!</v>
      </c>
      <c r="J624" s="88" t="e">
        <f>'დაზუსტ. საკუთ.'!#REF!-'დაზუსტ. საკუთ.'!#REF!</f>
        <v>#REF!</v>
      </c>
      <c r="K624" s="88" t="e">
        <f>'დაზუსტ. ბიუჯ. ფონდ.'!#REF!-'დაზუსტ. ბიუჯ. ფონდ.'!#REF!</f>
        <v>#REF!</v>
      </c>
      <c r="L624" s="88">
        <f>'გრანტის საკასო'!E623</f>
        <v>0</v>
      </c>
      <c r="M624" s="100">
        <f>'მიზნ.გრანტის საკასო '!E623-'მიზნ.გრანტის საკასო '!D623</f>
        <v>0</v>
      </c>
      <c r="N624" s="105" t="e">
        <f>'დაზუსტ. ბიუჯ.'!#REF!-'დაზუსტ. ბიუჯ.'!#REF!</f>
        <v>#REF!</v>
      </c>
      <c r="O624" s="88" t="e">
        <f>'დაზუსტ. საკუთ.'!#REF!-'დაზუსტ. საკუთ.'!#REF!</f>
        <v>#REF!</v>
      </c>
      <c r="P624" s="88" t="e">
        <f>'დაზუსტ. ბიუჯ. ფონდ.'!#REF!</f>
        <v>#REF!</v>
      </c>
      <c r="Q624" s="88">
        <f>'გრანტის საკასო'!J623</f>
        <v>0</v>
      </c>
      <c r="R624" s="100">
        <f>'მიზნ.გრანტის საკასო '!J623-'მიზნ.გრანტის საკასო '!I623</f>
        <v>0</v>
      </c>
      <c r="S624" s="105" t="e">
        <f t="shared" si="152"/>
        <v>#REF!</v>
      </c>
      <c r="T624" s="88" t="e">
        <f t="shared" si="156"/>
        <v>#REF!</v>
      </c>
      <c r="U624" s="88" t="e">
        <f t="shared" si="157"/>
        <v>#REF!</v>
      </c>
      <c r="V624" s="88">
        <f t="shared" si="158"/>
        <v>0</v>
      </c>
      <c r="W624" s="100">
        <f t="shared" si="159"/>
        <v>0</v>
      </c>
      <c r="X624" s="92"/>
      <c r="Y624" s="10"/>
      <c r="Z624" s="10">
        <v>0</v>
      </c>
      <c r="AA624" s="10">
        <v>0</v>
      </c>
      <c r="AB624" s="10">
        <v>0</v>
      </c>
    </row>
    <row r="625" spans="1:28" x14ac:dyDescent="0.25">
      <c r="A625" t="e">
        <f t="shared" si="151"/>
        <v>#REF!</v>
      </c>
      <c r="B625" s="5"/>
      <c r="C625" s="6" t="s">
        <v>18</v>
      </c>
      <c r="D625" s="104" t="e">
        <f>'დაზუსტ. ბიუჯ.'!#REF!</f>
        <v>#REF!</v>
      </c>
      <c r="E625" s="87" t="e">
        <f>'დაზუსტ. საკუთ.'!#REF!</f>
        <v>#REF!</v>
      </c>
      <c r="F625" s="87" t="e">
        <f>'დაზუსტ. ბიუჯ. ფონდ.'!#REF!</f>
        <v>#REF!</v>
      </c>
      <c r="G625" s="87">
        <f>'გრანტის საკასო'!D624</f>
        <v>0</v>
      </c>
      <c r="H625" s="87">
        <f>'მიზნ.გრანტის საკასო '!D624</f>
        <v>0</v>
      </c>
      <c r="I625" s="104" t="e">
        <f>'დაზუსტ. ბიუჯ.'!#REF!-'დაზუსტ. ბიუჯ.'!#REF!</f>
        <v>#REF!</v>
      </c>
      <c r="J625" s="87" t="e">
        <f>'დაზუსტ. საკუთ.'!#REF!-'დაზუსტ. საკუთ.'!#REF!</f>
        <v>#REF!</v>
      </c>
      <c r="K625" s="87" t="e">
        <f>'დაზუსტ. ბიუჯ. ფონდ.'!#REF!-'დაზუსტ. ბიუჯ. ფონდ.'!#REF!</f>
        <v>#REF!</v>
      </c>
      <c r="L625" s="87">
        <f>'გრანტის საკასო'!E624</f>
        <v>0</v>
      </c>
      <c r="M625" s="99">
        <f>'მიზნ.გრანტის საკასო '!E624-'მიზნ.გრანტის საკასო '!D624</f>
        <v>0</v>
      </c>
      <c r="N625" s="104" t="e">
        <f>'დაზუსტ. ბიუჯ.'!#REF!-'დაზუსტ. ბიუჯ.'!#REF!</f>
        <v>#REF!</v>
      </c>
      <c r="O625" s="87" t="e">
        <f>'დაზუსტ. საკუთ.'!#REF!-'დაზუსტ. საკუთ.'!#REF!</f>
        <v>#REF!</v>
      </c>
      <c r="P625" s="87" t="e">
        <f>'დაზუსტ. ბიუჯ. ფონდ.'!#REF!</f>
        <v>#REF!</v>
      </c>
      <c r="Q625" s="87">
        <f>'გრანტის საკასო'!J624</f>
        <v>0</v>
      </c>
      <c r="R625" s="99">
        <f>'მიზნ.გრანტის საკასო '!J624-'მიზნ.გრანტის საკასო '!I624</f>
        <v>0</v>
      </c>
      <c r="S625" s="104" t="e">
        <f t="shared" si="152"/>
        <v>#REF!</v>
      </c>
      <c r="T625" s="87" t="e">
        <f t="shared" si="156"/>
        <v>#REF!</v>
      </c>
      <c r="U625" s="87" t="e">
        <f t="shared" si="157"/>
        <v>#REF!</v>
      </c>
      <c r="V625" s="87">
        <f t="shared" si="158"/>
        <v>0</v>
      </c>
      <c r="W625" s="99">
        <f t="shared" si="159"/>
        <v>0</v>
      </c>
      <c r="X625" s="91"/>
      <c r="Y625" s="7"/>
      <c r="Z625" s="7">
        <v>0</v>
      </c>
      <c r="AA625" s="7">
        <v>0</v>
      </c>
      <c r="AB625" s="7">
        <v>0</v>
      </c>
    </row>
    <row r="626" spans="1:28" x14ac:dyDescent="0.25">
      <c r="A626" t="e">
        <f t="shared" si="151"/>
        <v>#REF!</v>
      </c>
      <c r="B626" s="5"/>
      <c r="C626" s="6" t="s">
        <v>19</v>
      </c>
      <c r="D626" s="104" t="e">
        <f>'დაზუსტ. ბიუჯ.'!#REF!</f>
        <v>#REF!</v>
      </c>
      <c r="E626" s="87" t="e">
        <f>'დაზუსტ. საკუთ.'!#REF!</f>
        <v>#REF!</v>
      </c>
      <c r="F626" s="87" t="e">
        <f>'დაზუსტ. ბიუჯ. ფონდ.'!#REF!</f>
        <v>#REF!</v>
      </c>
      <c r="G626" s="87">
        <f>'გრანტის საკასო'!D625</f>
        <v>0</v>
      </c>
      <c r="H626" s="87">
        <f>'მიზნ.გრანტის საკასო '!D625</f>
        <v>0</v>
      </c>
      <c r="I626" s="104" t="e">
        <f>'დაზუსტ. ბიუჯ.'!#REF!-'დაზუსტ. ბიუჯ.'!#REF!</f>
        <v>#REF!</v>
      </c>
      <c r="J626" s="87" t="e">
        <f>'დაზუსტ. საკუთ.'!#REF!-'დაზუსტ. საკუთ.'!#REF!</f>
        <v>#REF!</v>
      </c>
      <c r="K626" s="87" t="e">
        <f>'დაზუსტ. ბიუჯ. ფონდ.'!#REF!-'დაზუსტ. ბიუჯ. ფონდ.'!#REF!</f>
        <v>#REF!</v>
      </c>
      <c r="L626" s="87">
        <f>'გრანტის საკასო'!E625</f>
        <v>0</v>
      </c>
      <c r="M626" s="99">
        <f>'მიზნ.გრანტის საკასო '!E625-'მიზნ.გრანტის საკასო '!D625</f>
        <v>0</v>
      </c>
      <c r="N626" s="104" t="e">
        <f>'დაზუსტ. ბიუჯ.'!#REF!-'დაზუსტ. ბიუჯ.'!#REF!</f>
        <v>#REF!</v>
      </c>
      <c r="O626" s="87" t="e">
        <f>'დაზუსტ. საკუთ.'!#REF!-'დაზუსტ. საკუთ.'!#REF!</f>
        <v>#REF!</v>
      </c>
      <c r="P626" s="87" t="e">
        <f>'დაზუსტ. ბიუჯ. ფონდ.'!#REF!</f>
        <v>#REF!</v>
      </c>
      <c r="Q626" s="87">
        <f>'გრანტის საკასო'!J625</f>
        <v>0</v>
      </c>
      <c r="R626" s="99">
        <f>'მიზნ.გრანტის საკასო '!J625-'მიზნ.გრანტის საკასო '!I625</f>
        <v>0</v>
      </c>
      <c r="S626" s="104" t="e">
        <f t="shared" si="152"/>
        <v>#REF!</v>
      </c>
      <c r="T626" s="87" t="e">
        <f t="shared" si="156"/>
        <v>#REF!</v>
      </c>
      <c r="U626" s="87" t="e">
        <f t="shared" si="157"/>
        <v>#REF!</v>
      </c>
      <c r="V626" s="87">
        <f t="shared" si="158"/>
        <v>0</v>
      </c>
      <c r="W626" s="99">
        <f t="shared" si="159"/>
        <v>0</v>
      </c>
      <c r="X626" s="91"/>
      <c r="Y626" s="7"/>
      <c r="Z626" s="7">
        <v>0</v>
      </c>
      <c r="AA626" s="7">
        <v>0</v>
      </c>
      <c r="AB626" s="7">
        <v>0</v>
      </c>
    </row>
    <row r="627" spans="1:28" ht="15.75" thickBot="1" x14ac:dyDescent="0.3">
      <c r="A627" t="e">
        <f t="shared" si="151"/>
        <v>#REF!</v>
      </c>
      <c r="B627" s="11"/>
      <c r="C627" s="12" t="s">
        <v>20</v>
      </c>
      <c r="D627" s="106" t="e">
        <f>'დაზუსტ. ბიუჯ.'!#REF!</f>
        <v>#REF!</v>
      </c>
      <c r="E627" s="89" t="e">
        <f>'დაზუსტ. საკუთ.'!#REF!</f>
        <v>#REF!</v>
      </c>
      <c r="F627" s="89" t="e">
        <f>'დაზუსტ. ბიუჯ. ფონდ.'!#REF!</f>
        <v>#REF!</v>
      </c>
      <c r="G627" s="89">
        <f>'გრანტის საკასო'!D626</f>
        <v>0</v>
      </c>
      <c r="H627" s="89">
        <f>'მიზნ.გრანტის საკასო '!D626</f>
        <v>0</v>
      </c>
      <c r="I627" s="106" t="e">
        <f>'დაზუსტ. ბიუჯ.'!#REF!-'დაზუსტ. ბიუჯ.'!#REF!</f>
        <v>#REF!</v>
      </c>
      <c r="J627" s="89" t="e">
        <f>'დაზუსტ. საკუთ.'!#REF!-'დაზუსტ. საკუთ.'!#REF!</f>
        <v>#REF!</v>
      </c>
      <c r="K627" s="89" t="e">
        <f>'დაზუსტ. ბიუჯ. ფონდ.'!#REF!-'დაზუსტ. ბიუჯ. ფონდ.'!#REF!</f>
        <v>#REF!</v>
      </c>
      <c r="L627" s="89">
        <f>'გრანტის საკასო'!E626</f>
        <v>0</v>
      </c>
      <c r="M627" s="101">
        <f>'მიზნ.გრანტის საკასო '!E626-'მიზნ.გრანტის საკასო '!D626</f>
        <v>0</v>
      </c>
      <c r="N627" s="106" t="e">
        <f>'დაზუსტ. ბიუჯ.'!#REF!-'დაზუსტ. ბიუჯ.'!#REF!</f>
        <v>#REF!</v>
      </c>
      <c r="O627" s="89" t="e">
        <f>'დაზუსტ. საკუთ.'!#REF!-'დაზუსტ. საკუთ.'!#REF!</f>
        <v>#REF!</v>
      </c>
      <c r="P627" s="89" t="e">
        <f>'დაზუსტ. ბიუჯ. ფონდ.'!#REF!</f>
        <v>#REF!</v>
      </c>
      <c r="Q627" s="89">
        <f>'გრანტის საკასო'!J626</f>
        <v>0</v>
      </c>
      <c r="R627" s="101">
        <f>'მიზნ.გრანტის საკასო '!J626-'მიზნ.გრანტის საკასო '!I626</f>
        <v>0</v>
      </c>
      <c r="S627" s="106" t="e">
        <f t="shared" si="152"/>
        <v>#REF!</v>
      </c>
      <c r="T627" s="89" t="e">
        <f t="shared" si="156"/>
        <v>#REF!</v>
      </c>
      <c r="U627" s="89" t="e">
        <f t="shared" si="157"/>
        <v>#REF!</v>
      </c>
      <c r="V627" s="89">
        <f t="shared" si="158"/>
        <v>0</v>
      </c>
      <c r="W627" s="101">
        <f t="shared" si="159"/>
        <v>0</v>
      </c>
      <c r="X627" s="93"/>
      <c r="Y627" s="13"/>
      <c r="Z627" s="13">
        <v>0</v>
      </c>
      <c r="AA627" s="13">
        <v>0</v>
      </c>
      <c r="AB627" s="13">
        <v>0</v>
      </c>
    </row>
    <row r="628" spans="1:28" ht="32.25" customHeight="1" thickTop="1" thickBot="1" x14ac:dyDescent="0.3">
      <c r="A628" t="e">
        <f t="shared" si="151"/>
        <v>#REF!</v>
      </c>
      <c r="B628" s="16" t="s">
        <v>111</v>
      </c>
      <c r="C628" s="4" t="s">
        <v>112</v>
      </c>
      <c r="D628" s="103" t="e">
        <f>'დაზუსტ. ბიუჯ.'!#REF!</f>
        <v>#REF!</v>
      </c>
      <c r="E628" s="86" t="e">
        <f>'დაზუსტ. საკუთ.'!#REF!</f>
        <v>#REF!</v>
      </c>
      <c r="F628" s="86" t="e">
        <f>'დაზუსტ. ბიუჯ. ფონდ.'!#REF!</f>
        <v>#REF!</v>
      </c>
      <c r="G628" s="86">
        <f>'გრანტის საკასო'!D627</f>
        <v>0</v>
      </c>
      <c r="H628" s="86">
        <f>'მიზნ.გრანტის საკასო '!D627</f>
        <v>0</v>
      </c>
      <c r="I628" s="103" t="e">
        <f>'დაზუსტ. ბიუჯ.'!#REF!-'დაზუსტ. ბიუჯ.'!#REF!</f>
        <v>#REF!</v>
      </c>
      <c r="J628" s="86" t="e">
        <f>'დაზუსტ. საკუთ.'!#REF!-'დაზუსტ. საკუთ.'!#REF!</f>
        <v>#REF!</v>
      </c>
      <c r="K628" s="86" t="e">
        <f>'დაზუსტ. ბიუჯ. ფონდ.'!#REF!-'დაზუსტ. ბიუჯ. ფონდ.'!#REF!</f>
        <v>#REF!</v>
      </c>
      <c r="L628" s="86">
        <f>'გრანტის საკასო'!E627</f>
        <v>0</v>
      </c>
      <c r="M628" s="102">
        <f>'მიზნ.გრანტის საკასო '!E627-'მიზნ.გრანტის საკასო '!D627</f>
        <v>0</v>
      </c>
      <c r="N628" s="103" t="e">
        <f>'დაზუსტ. ბიუჯ.'!#REF!-'დაზუსტ. ბიუჯ.'!#REF!</f>
        <v>#REF!</v>
      </c>
      <c r="O628" s="86" t="e">
        <f>'დაზუსტ. საკუთ.'!#REF!-'დაზუსტ. საკუთ.'!#REF!</f>
        <v>#REF!</v>
      </c>
      <c r="P628" s="86" t="e">
        <f>'დაზუსტ. ბიუჯ. ფონდ.'!#REF!</f>
        <v>#REF!</v>
      </c>
      <c r="Q628" s="86">
        <f>'გრანტის საკასო'!J627</f>
        <v>0</v>
      </c>
      <c r="R628" s="102">
        <f>'მიზნ.გრანტის საკასო '!J627-'მიზნ.გრანტის საკასო '!I627</f>
        <v>0</v>
      </c>
      <c r="S628" s="103" t="e">
        <f t="shared" si="152"/>
        <v>#REF!</v>
      </c>
      <c r="T628" s="86" t="e">
        <f t="shared" si="156"/>
        <v>#REF!</v>
      </c>
      <c r="U628" s="86" t="e">
        <f t="shared" si="157"/>
        <v>#REF!</v>
      </c>
      <c r="V628" s="86">
        <f t="shared" si="158"/>
        <v>0</v>
      </c>
      <c r="W628" s="102">
        <f t="shared" si="159"/>
        <v>0</v>
      </c>
      <c r="X628" s="94"/>
      <c r="Y628" s="4"/>
      <c r="Z628" s="4">
        <f t="shared" ref="Z628:AB628" si="164">SUM(Z629,Z637,Z638,Z639)</f>
        <v>0</v>
      </c>
      <c r="AA628" s="4">
        <f t="shared" si="164"/>
        <v>0</v>
      </c>
      <c r="AB628" s="4">
        <f t="shared" si="164"/>
        <v>0</v>
      </c>
    </row>
    <row r="629" spans="1:28" ht="15.75" thickTop="1" x14ac:dyDescent="0.25">
      <c r="A629" t="e">
        <f t="shared" si="151"/>
        <v>#REF!</v>
      </c>
      <c r="B629" s="5"/>
      <c r="C629" s="6" t="s">
        <v>10</v>
      </c>
      <c r="D629" s="104" t="e">
        <f>'დაზუსტ. ბიუჯ.'!#REF!</f>
        <v>#REF!</v>
      </c>
      <c r="E629" s="87" t="e">
        <f>'დაზუსტ. საკუთ.'!#REF!</f>
        <v>#REF!</v>
      </c>
      <c r="F629" s="87" t="e">
        <f>'დაზუსტ. ბიუჯ. ფონდ.'!#REF!</f>
        <v>#REF!</v>
      </c>
      <c r="G629" s="87">
        <f>'გრანტის საკასო'!D628</f>
        <v>0</v>
      </c>
      <c r="H629" s="87">
        <f>'მიზნ.გრანტის საკასო '!D628</f>
        <v>0</v>
      </c>
      <c r="I629" s="104" t="e">
        <f>'დაზუსტ. ბიუჯ.'!#REF!-'დაზუსტ. ბიუჯ.'!#REF!</f>
        <v>#REF!</v>
      </c>
      <c r="J629" s="87" t="e">
        <f>'დაზუსტ. საკუთ.'!#REF!-'დაზუსტ. საკუთ.'!#REF!</f>
        <v>#REF!</v>
      </c>
      <c r="K629" s="87" t="e">
        <f>'დაზუსტ. ბიუჯ. ფონდ.'!#REF!-'დაზუსტ. ბიუჯ. ფონდ.'!#REF!</f>
        <v>#REF!</v>
      </c>
      <c r="L629" s="87">
        <f>'გრანტის საკასო'!E628</f>
        <v>0</v>
      </c>
      <c r="M629" s="99">
        <f>'მიზნ.გრანტის საკასო '!E628-'მიზნ.გრანტის საკასო '!D628</f>
        <v>0</v>
      </c>
      <c r="N629" s="104" t="e">
        <f>'დაზუსტ. ბიუჯ.'!#REF!-'დაზუსტ. ბიუჯ.'!#REF!</f>
        <v>#REF!</v>
      </c>
      <c r="O629" s="87" t="e">
        <f>'დაზუსტ. საკუთ.'!#REF!-'დაზუსტ. საკუთ.'!#REF!</f>
        <v>#REF!</v>
      </c>
      <c r="P629" s="87" t="e">
        <f>'დაზუსტ. ბიუჯ. ფონდ.'!#REF!</f>
        <v>#REF!</v>
      </c>
      <c r="Q629" s="87">
        <f>'გრანტის საკასო'!J628</f>
        <v>0</v>
      </c>
      <c r="R629" s="99">
        <f>'მიზნ.გრანტის საკასო '!J628-'მიზნ.გრანტის საკასო '!I628</f>
        <v>0</v>
      </c>
      <c r="S629" s="104" t="e">
        <f t="shared" si="152"/>
        <v>#REF!</v>
      </c>
      <c r="T629" s="87" t="e">
        <f t="shared" si="156"/>
        <v>#REF!</v>
      </c>
      <c r="U629" s="87" t="e">
        <f t="shared" si="157"/>
        <v>#REF!</v>
      </c>
      <c r="V629" s="87">
        <f t="shared" si="158"/>
        <v>0</v>
      </c>
      <c r="W629" s="99">
        <f t="shared" si="159"/>
        <v>0</v>
      </c>
      <c r="X629" s="91"/>
      <c r="Y629" s="7"/>
      <c r="Z629" s="7">
        <f t="shared" ref="Z629:AB629" si="165">SUM(Z630:Z636)</f>
        <v>0</v>
      </c>
      <c r="AA629" s="7">
        <f t="shared" si="165"/>
        <v>0</v>
      </c>
      <c r="AB629" s="7">
        <f t="shared" si="165"/>
        <v>0</v>
      </c>
    </row>
    <row r="630" spans="1:28" x14ac:dyDescent="0.25">
      <c r="A630" t="e">
        <f t="shared" si="151"/>
        <v>#REF!</v>
      </c>
      <c r="B630" s="8"/>
      <c r="C630" s="9" t="s">
        <v>11</v>
      </c>
      <c r="D630" s="105" t="e">
        <f>'დაზუსტ. ბიუჯ.'!#REF!</f>
        <v>#REF!</v>
      </c>
      <c r="E630" s="88" t="e">
        <f>'დაზუსტ. საკუთ.'!#REF!</f>
        <v>#REF!</v>
      </c>
      <c r="F630" s="88" t="e">
        <f>'დაზუსტ. ბიუჯ. ფონდ.'!#REF!</f>
        <v>#REF!</v>
      </c>
      <c r="G630" s="88">
        <f>'გრანტის საკასო'!D629</f>
        <v>0</v>
      </c>
      <c r="H630" s="88">
        <f>'მიზნ.გრანტის საკასო '!D629</f>
        <v>0</v>
      </c>
      <c r="I630" s="105" t="e">
        <f>'დაზუსტ. ბიუჯ.'!#REF!-'დაზუსტ. ბიუჯ.'!#REF!</f>
        <v>#REF!</v>
      </c>
      <c r="J630" s="88" t="e">
        <f>'დაზუსტ. საკუთ.'!#REF!-'დაზუსტ. საკუთ.'!#REF!</f>
        <v>#REF!</v>
      </c>
      <c r="K630" s="88" t="e">
        <f>'დაზუსტ. ბიუჯ. ფონდ.'!#REF!-'დაზუსტ. ბიუჯ. ფონდ.'!#REF!</f>
        <v>#REF!</v>
      </c>
      <c r="L630" s="88">
        <f>'გრანტის საკასო'!E629</f>
        <v>0</v>
      </c>
      <c r="M630" s="100">
        <f>'მიზნ.გრანტის საკასო '!E629-'მიზნ.გრანტის საკასო '!D629</f>
        <v>0</v>
      </c>
      <c r="N630" s="105" t="e">
        <f>'დაზუსტ. ბიუჯ.'!#REF!-'დაზუსტ. ბიუჯ.'!#REF!</f>
        <v>#REF!</v>
      </c>
      <c r="O630" s="88" t="e">
        <f>'დაზუსტ. საკუთ.'!#REF!-'დაზუსტ. საკუთ.'!#REF!</f>
        <v>#REF!</v>
      </c>
      <c r="P630" s="88" t="e">
        <f>'დაზუსტ. ბიუჯ. ფონდ.'!#REF!</f>
        <v>#REF!</v>
      </c>
      <c r="Q630" s="88">
        <f>'გრანტის საკასო'!J629</f>
        <v>0</v>
      </c>
      <c r="R630" s="100">
        <f>'მიზნ.გრანტის საკასო '!J629-'მიზნ.გრანტის საკასო '!I629</f>
        <v>0</v>
      </c>
      <c r="S630" s="105" t="e">
        <f t="shared" si="152"/>
        <v>#REF!</v>
      </c>
      <c r="T630" s="88" t="e">
        <f t="shared" si="156"/>
        <v>#REF!</v>
      </c>
      <c r="U630" s="88" t="e">
        <f t="shared" si="157"/>
        <v>#REF!</v>
      </c>
      <c r="V630" s="88">
        <f t="shared" si="158"/>
        <v>0</v>
      </c>
      <c r="W630" s="100">
        <f t="shared" si="159"/>
        <v>0</v>
      </c>
      <c r="X630" s="92"/>
      <c r="Y630" s="10"/>
      <c r="Z630" s="10">
        <v>0</v>
      </c>
      <c r="AA630" s="10">
        <v>0</v>
      </c>
      <c r="AB630" s="10">
        <v>0</v>
      </c>
    </row>
    <row r="631" spans="1:28" x14ac:dyDescent="0.25">
      <c r="A631" t="e">
        <f t="shared" si="151"/>
        <v>#REF!</v>
      </c>
      <c r="B631" s="8"/>
      <c r="C631" s="9" t="s">
        <v>12</v>
      </c>
      <c r="D631" s="105" t="e">
        <f>'დაზუსტ. ბიუჯ.'!#REF!</f>
        <v>#REF!</v>
      </c>
      <c r="E631" s="88" t="e">
        <f>'დაზუსტ. საკუთ.'!#REF!</f>
        <v>#REF!</v>
      </c>
      <c r="F631" s="88" t="e">
        <f>'დაზუსტ. ბიუჯ. ფონდ.'!#REF!</f>
        <v>#REF!</v>
      </c>
      <c r="G631" s="88">
        <f>'გრანტის საკასო'!D630</f>
        <v>0</v>
      </c>
      <c r="H631" s="88">
        <f>'მიზნ.გრანტის საკასო '!D630</f>
        <v>0</v>
      </c>
      <c r="I631" s="105" t="e">
        <f>'დაზუსტ. ბიუჯ.'!#REF!-'დაზუსტ. ბიუჯ.'!#REF!</f>
        <v>#REF!</v>
      </c>
      <c r="J631" s="88" t="e">
        <f>'დაზუსტ. საკუთ.'!#REF!-'დაზუსტ. საკუთ.'!#REF!</f>
        <v>#REF!</v>
      </c>
      <c r="K631" s="88" t="e">
        <f>'დაზუსტ. ბიუჯ. ფონდ.'!#REF!-'დაზუსტ. ბიუჯ. ფონდ.'!#REF!</f>
        <v>#REF!</v>
      </c>
      <c r="L631" s="88">
        <f>'გრანტის საკასო'!E630</f>
        <v>0</v>
      </c>
      <c r="M631" s="100">
        <f>'მიზნ.გრანტის საკასო '!E630-'მიზნ.გრანტის საკასო '!D630</f>
        <v>0</v>
      </c>
      <c r="N631" s="105" t="e">
        <f>'დაზუსტ. ბიუჯ.'!#REF!-'დაზუსტ. ბიუჯ.'!#REF!</f>
        <v>#REF!</v>
      </c>
      <c r="O631" s="88" t="e">
        <f>'დაზუსტ. საკუთ.'!#REF!-'დაზუსტ. საკუთ.'!#REF!</f>
        <v>#REF!</v>
      </c>
      <c r="P631" s="88" t="e">
        <f>'დაზუსტ. ბიუჯ. ფონდ.'!#REF!</f>
        <v>#REF!</v>
      </c>
      <c r="Q631" s="88">
        <f>'გრანტის საკასო'!J630</f>
        <v>0</v>
      </c>
      <c r="R631" s="100">
        <f>'მიზნ.გრანტის საკასო '!J630-'მიზნ.გრანტის საკასო '!I630</f>
        <v>0</v>
      </c>
      <c r="S631" s="105" t="e">
        <f t="shared" si="152"/>
        <v>#REF!</v>
      </c>
      <c r="T631" s="88" t="e">
        <f t="shared" si="156"/>
        <v>#REF!</v>
      </c>
      <c r="U631" s="88" t="e">
        <f t="shared" si="157"/>
        <v>#REF!</v>
      </c>
      <c r="V631" s="88">
        <f t="shared" si="158"/>
        <v>0</v>
      </c>
      <c r="W631" s="100">
        <f t="shared" si="159"/>
        <v>0</v>
      </c>
      <c r="X631" s="92"/>
      <c r="Y631" s="10"/>
      <c r="Z631" s="10">
        <v>0</v>
      </c>
      <c r="AA631" s="10">
        <v>0</v>
      </c>
      <c r="AB631" s="10">
        <v>0</v>
      </c>
    </row>
    <row r="632" spans="1:28" x14ac:dyDescent="0.25">
      <c r="A632" t="e">
        <f t="shared" si="151"/>
        <v>#REF!</v>
      </c>
      <c r="B632" s="8"/>
      <c r="C632" s="9" t="s">
        <v>13</v>
      </c>
      <c r="D632" s="105" t="e">
        <f>'დაზუსტ. ბიუჯ.'!#REF!</f>
        <v>#REF!</v>
      </c>
      <c r="E632" s="88" t="e">
        <f>'დაზუსტ. საკუთ.'!#REF!</f>
        <v>#REF!</v>
      </c>
      <c r="F632" s="88" t="e">
        <f>'დაზუსტ. ბიუჯ. ფონდ.'!#REF!</f>
        <v>#REF!</v>
      </c>
      <c r="G632" s="88">
        <f>'გრანტის საკასო'!D631</f>
        <v>0</v>
      </c>
      <c r="H632" s="88">
        <f>'მიზნ.გრანტის საკასო '!D631</f>
        <v>0</v>
      </c>
      <c r="I632" s="105" t="e">
        <f>'დაზუსტ. ბიუჯ.'!#REF!-'დაზუსტ. ბიუჯ.'!#REF!</f>
        <v>#REF!</v>
      </c>
      <c r="J632" s="88" t="e">
        <f>'დაზუსტ. საკუთ.'!#REF!-'დაზუსტ. საკუთ.'!#REF!</f>
        <v>#REF!</v>
      </c>
      <c r="K632" s="88" t="e">
        <f>'დაზუსტ. ბიუჯ. ფონდ.'!#REF!-'დაზუსტ. ბიუჯ. ფონდ.'!#REF!</f>
        <v>#REF!</v>
      </c>
      <c r="L632" s="88">
        <f>'გრანტის საკასო'!E631</f>
        <v>0</v>
      </c>
      <c r="M632" s="100">
        <f>'მიზნ.გრანტის საკასო '!E631-'მიზნ.გრანტის საკასო '!D631</f>
        <v>0</v>
      </c>
      <c r="N632" s="105" t="e">
        <f>'დაზუსტ. ბიუჯ.'!#REF!-'დაზუსტ. ბიუჯ.'!#REF!</f>
        <v>#REF!</v>
      </c>
      <c r="O632" s="88" t="e">
        <f>'დაზუსტ. საკუთ.'!#REF!-'დაზუსტ. საკუთ.'!#REF!</f>
        <v>#REF!</v>
      </c>
      <c r="P632" s="88" t="e">
        <f>'დაზუსტ. ბიუჯ. ფონდ.'!#REF!</f>
        <v>#REF!</v>
      </c>
      <c r="Q632" s="88">
        <f>'გრანტის საკასო'!J631</f>
        <v>0</v>
      </c>
      <c r="R632" s="100">
        <f>'მიზნ.გრანტის საკასო '!J631-'მიზნ.გრანტის საკასო '!I631</f>
        <v>0</v>
      </c>
      <c r="S632" s="105" t="e">
        <f t="shared" si="152"/>
        <v>#REF!</v>
      </c>
      <c r="T632" s="88" t="e">
        <f t="shared" si="156"/>
        <v>#REF!</v>
      </c>
      <c r="U632" s="88" t="e">
        <f t="shared" si="157"/>
        <v>#REF!</v>
      </c>
      <c r="V632" s="88">
        <f t="shared" si="158"/>
        <v>0</v>
      </c>
      <c r="W632" s="100">
        <f t="shared" si="159"/>
        <v>0</v>
      </c>
      <c r="X632" s="92"/>
      <c r="Y632" s="10"/>
      <c r="Z632" s="10">
        <v>0</v>
      </c>
      <c r="AA632" s="10">
        <v>0</v>
      </c>
      <c r="AB632" s="10">
        <v>0</v>
      </c>
    </row>
    <row r="633" spans="1:28" x14ac:dyDescent="0.25">
      <c r="A633" t="e">
        <f t="shared" si="151"/>
        <v>#REF!</v>
      </c>
      <c r="B633" s="8"/>
      <c r="C633" s="9" t="s">
        <v>14</v>
      </c>
      <c r="D633" s="105" t="e">
        <f>'დაზუსტ. ბიუჯ.'!#REF!</f>
        <v>#REF!</v>
      </c>
      <c r="E633" s="88" t="e">
        <f>'დაზუსტ. საკუთ.'!#REF!</f>
        <v>#REF!</v>
      </c>
      <c r="F633" s="88" t="e">
        <f>'დაზუსტ. ბიუჯ. ფონდ.'!#REF!</f>
        <v>#REF!</v>
      </c>
      <c r="G633" s="88">
        <f>'გრანტის საკასო'!D632</f>
        <v>0</v>
      </c>
      <c r="H633" s="88">
        <f>'მიზნ.გრანტის საკასო '!D632</f>
        <v>0</v>
      </c>
      <c r="I633" s="105" t="e">
        <f>'დაზუსტ. ბიუჯ.'!#REF!-'დაზუსტ. ბიუჯ.'!#REF!</f>
        <v>#REF!</v>
      </c>
      <c r="J633" s="88" t="e">
        <f>'დაზუსტ. საკუთ.'!#REF!-'დაზუსტ. საკუთ.'!#REF!</f>
        <v>#REF!</v>
      </c>
      <c r="K633" s="88" t="e">
        <f>'დაზუსტ. ბიუჯ. ფონდ.'!#REF!-'დაზუსტ. ბიუჯ. ფონდ.'!#REF!</f>
        <v>#REF!</v>
      </c>
      <c r="L633" s="88">
        <f>'გრანტის საკასო'!E632</f>
        <v>0</v>
      </c>
      <c r="M633" s="100">
        <f>'მიზნ.გრანტის საკასო '!E632-'მიზნ.გრანტის საკასო '!D632</f>
        <v>0</v>
      </c>
      <c r="N633" s="105" t="e">
        <f>'დაზუსტ. ბიუჯ.'!#REF!-'დაზუსტ. ბიუჯ.'!#REF!</f>
        <v>#REF!</v>
      </c>
      <c r="O633" s="88" t="e">
        <f>'დაზუსტ. საკუთ.'!#REF!-'დაზუსტ. საკუთ.'!#REF!</f>
        <v>#REF!</v>
      </c>
      <c r="P633" s="88" t="e">
        <f>'დაზუსტ. ბიუჯ. ფონდ.'!#REF!</f>
        <v>#REF!</v>
      </c>
      <c r="Q633" s="88">
        <f>'გრანტის საკასო'!J632</f>
        <v>0</v>
      </c>
      <c r="R633" s="100">
        <f>'მიზნ.გრანტის საკასო '!J632-'მიზნ.გრანტის საკასო '!I632</f>
        <v>0</v>
      </c>
      <c r="S633" s="105" t="e">
        <f t="shared" si="152"/>
        <v>#REF!</v>
      </c>
      <c r="T633" s="88" t="e">
        <f t="shared" si="156"/>
        <v>#REF!</v>
      </c>
      <c r="U633" s="88" t="e">
        <f t="shared" si="157"/>
        <v>#REF!</v>
      </c>
      <c r="V633" s="88">
        <f t="shared" si="158"/>
        <v>0</v>
      </c>
      <c r="W633" s="100">
        <f t="shared" si="159"/>
        <v>0</v>
      </c>
      <c r="X633" s="92"/>
      <c r="Y633" s="10"/>
      <c r="Z633" s="10">
        <v>0</v>
      </c>
      <c r="AA633" s="10">
        <v>0</v>
      </c>
      <c r="AB633" s="10">
        <v>0</v>
      </c>
    </row>
    <row r="634" spans="1:28" x14ac:dyDescent="0.25">
      <c r="A634" t="e">
        <f t="shared" si="151"/>
        <v>#REF!</v>
      </c>
      <c r="B634" s="8"/>
      <c r="C634" s="9" t="s">
        <v>15</v>
      </c>
      <c r="D634" s="105" t="e">
        <f>'დაზუსტ. ბიუჯ.'!#REF!</f>
        <v>#REF!</v>
      </c>
      <c r="E634" s="88" t="e">
        <f>'დაზუსტ. საკუთ.'!#REF!</f>
        <v>#REF!</v>
      </c>
      <c r="F634" s="88" t="e">
        <f>'დაზუსტ. ბიუჯ. ფონდ.'!#REF!</f>
        <v>#REF!</v>
      </c>
      <c r="G634" s="88">
        <f>'გრანტის საკასო'!D633</f>
        <v>0</v>
      </c>
      <c r="H634" s="88">
        <f>'მიზნ.გრანტის საკასო '!D633</f>
        <v>0</v>
      </c>
      <c r="I634" s="105" t="e">
        <f>'დაზუსტ. ბიუჯ.'!#REF!-'დაზუსტ. ბიუჯ.'!#REF!</f>
        <v>#REF!</v>
      </c>
      <c r="J634" s="88" t="e">
        <f>'დაზუსტ. საკუთ.'!#REF!-'დაზუსტ. საკუთ.'!#REF!</f>
        <v>#REF!</v>
      </c>
      <c r="K634" s="88" t="e">
        <f>'დაზუსტ. ბიუჯ. ფონდ.'!#REF!-'დაზუსტ. ბიუჯ. ფონდ.'!#REF!</f>
        <v>#REF!</v>
      </c>
      <c r="L634" s="88">
        <f>'გრანტის საკასო'!E633</f>
        <v>0</v>
      </c>
      <c r="M634" s="100">
        <f>'მიზნ.გრანტის საკასო '!E633-'მიზნ.გრანტის საკასო '!D633</f>
        <v>0</v>
      </c>
      <c r="N634" s="105" t="e">
        <f>'დაზუსტ. ბიუჯ.'!#REF!-'დაზუსტ. ბიუჯ.'!#REF!</f>
        <v>#REF!</v>
      </c>
      <c r="O634" s="88" t="e">
        <f>'დაზუსტ. საკუთ.'!#REF!-'დაზუსტ. საკუთ.'!#REF!</f>
        <v>#REF!</v>
      </c>
      <c r="P634" s="88" t="e">
        <f>'დაზუსტ. ბიუჯ. ფონდ.'!#REF!</f>
        <v>#REF!</v>
      </c>
      <c r="Q634" s="88">
        <f>'გრანტის საკასო'!J633</f>
        <v>0</v>
      </c>
      <c r="R634" s="100">
        <f>'მიზნ.გრანტის საკასო '!J633-'მიზნ.გრანტის საკასო '!I633</f>
        <v>0</v>
      </c>
      <c r="S634" s="105" t="e">
        <f t="shared" si="152"/>
        <v>#REF!</v>
      </c>
      <c r="T634" s="88" t="e">
        <f t="shared" si="156"/>
        <v>#REF!</v>
      </c>
      <c r="U634" s="88" t="e">
        <f t="shared" si="157"/>
        <v>#REF!</v>
      </c>
      <c r="V634" s="88">
        <f t="shared" si="158"/>
        <v>0</v>
      </c>
      <c r="W634" s="100">
        <f t="shared" si="159"/>
        <v>0</v>
      </c>
      <c r="X634" s="92"/>
      <c r="Y634" s="10"/>
      <c r="Z634" s="10">
        <v>0</v>
      </c>
      <c r="AA634" s="10">
        <v>0</v>
      </c>
      <c r="AB634" s="10">
        <v>0</v>
      </c>
    </row>
    <row r="635" spans="1:28" x14ac:dyDescent="0.25">
      <c r="A635" t="e">
        <f t="shared" si="151"/>
        <v>#REF!</v>
      </c>
      <c r="B635" s="8"/>
      <c r="C635" s="9" t="s">
        <v>16</v>
      </c>
      <c r="D635" s="105" t="e">
        <f>'დაზუსტ. ბიუჯ.'!#REF!</f>
        <v>#REF!</v>
      </c>
      <c r="E635" s="88" t="e">
        <f>'დაზუსტ. საკუთ.'!#REF!</f>
        <v>#REF!</v>
      </c>
      <c r="F635" s="88" t="e">
        <f>'დაზუსტ. ბიუჯ. ფონდ.'!#REF!</f>
        <v>#REF!</v>
      </c>
      <c r="G635" s="88">
        <f>'გრანტის საკასო'!D634</f>
        <v>0</v>
      </c>
      <c r="H635" s="88">
        <f>'მიზნ.გრანტის საკასო '!D634</f>
        <v>0</v>
      </c>
      <c r="I635" s="105" t="e">
        <f>'დაზუსტ. ბიუჯ.'!#REF!-'დაზუსტ. ბიუჯ.'!#REF!</f>
        <v>#REF!</v>
      </c>
      <c r="J635" s="88" t="e">
        <f>'დაზუსტ. საკუთ.'!#REF!-'დაზუსტ. საკუთ.'!#REF!</f>
        <v>#REF!</v>
      </c>
      <c r="K635" s="88" t="e">
        <f>'დაზუსტ. ბიუჯ. ფონდ.'!#REF!-'დაზუსტ. ბიუჯ. ფონდ.'!#REF!</f>
        <v>#REF!</v>
      </c>
      <c r="L635" s="88">
        <f>'გრანტის საკასო'!E634</f>
        <v>0</v>
      </c>
      <c r="M635" s="100">
        <f>'მიზნ.გრანტის საკასო '!E634-'მიზნ.გრანტის საკასო '!D634</f>
        <v>0</v>
      </c>
      <c r="N635" s="105" t="e">
        <f>'დაზუსტ. ბიუჯ.'!#REF!-'დაზუსტ. ბიუჯ.'!#REF!</f>
        <v>#REF!</v>
      </c>
      <c r="O635" s="88" t="e">
        <f>'დაზუსტ. საკუთ.'!#REF!-'დაზუსტ. საკუთ.'!#REF!</f>
        <v>#REF!</v>
      </c>
      <c r="P635" s="88" t="e">
        <f>'დაზუსტ. ბიუჯ. ფონდ.'!#REF!</f>
        <v>#REF!</v>
      </c>
      <c r="Q635" s="88">
        <f>'გრანტის საკასო'!J634</f>
        <v>0</v>
      </c>
      <c r="R635" s="100">
        <f>'მიზნ.გრანტის საკასო '!J634-'მიზნ.გრანტის საკასო '!I634</f>
        <v>0</v>
      </c>
      <c r="S635" s="105" t="e">
        <f t="shared" si="152"/>
        <v>#REF!</v>
      </c>
      <c r="T635" s="88" t="e">
        <f t="shared" si="156"/>
        <v>#REF!</v>
      </c>
      <c r="U635" s="88" t="e">
        <f t="shared" si="157"/>
        <v>#REF!</v>
      </c>
      <c r="V635" s="88">
        <f t="shared" si="158"/>
        <v>0</v>
      </c>
      <c r="W635" s="100">
        <f t="shared" si="159"/>
        <v>0</v>
      </c>
      <c r="X635" s="92"/>
      <c r="Y635" s="10"/>
      <c r="Z635" s="10">
        <v>0</v>
      </c>
      <c r="AA635" s="10">
        <v>0</v>
      </c>
      <c r="AB635" s="10">
        <v>0</v>
      </c>
    </row>
    <row r="636" spans="1:28" x14ac:dyDescent="0.25">
      <c r="A636" t="e">
        <f t="shared" si="151"/>
        <v>#REF!</v>
      </c>
      <c r="B636" s="8"/>
      <c r="C636" s="9" t="s">
        <v>17</v>
      </c>
      <c r="D636" s="105" t="e">
        <f>'დაზუსტ. ბიუჯ.'!#REF!</f>
        <v>#REF!</v>
      </c>
      <c r="E636" s="88" t="e">
        <f>'დაზუსტ. საკუთ.'!#REF!</f>
        <v>#REF!</v>
      </c>
      <c r="F636" s="88" t="e">
        <f>'დაზუსტ. ბიუჯ. ფონდ.'!#REF!</f>
        <v>#REF!</v>
      </c>
      <c r="G636" s="88">
        <f>'გრანტის საკასო'!D635</f>
        <v>0</v>
      </c>
      <c r="H636" s="88">
        <f>'მიზნ.გრანტის საკასო '!D635</f>
        <v>0</v>
      </c>
      <c r="I636" s="105" t="e">
        <f>'დაზუსტ. ბიუჯ.'!#REF!-'დაზუსტ. ბიუჯ.'!#REF!</f>
        <v>#REF!</v>
      </c>
      <c r="J636" s="88" t="e">
        <f>'დაზუსტ. საკუთ.'!#REF!-'დაზუსტ. საკუთ.'!#REF!</f>
        <v>#REF!</v>
      </c>
      <c r="K636" s="88" t="e">
        <f>'დაზუსტ. ბიუჯ. ფონდ.'!#REF!-'დაზუსტ. ბიუჯ. ფონდ.'!#REF!</f>
        <v>#REF!</v>
      </c>
      <c r="L636" s="88">
        <f>'გრანტის საკასო'!E635</f>
        <v>0</v>
      </c>
      <c r="M636" s="100">
        <f>'მიზნ.გრანტის საკასო '!E635-'მიზნ.გრანტის საკასო '!D635</f>
        <v>0</v>
      </c>
      <c r="N636" s="105" t="e">
        <f>'დაზუსტ. ბიუჯ.'!#REF!-'დაზუსტ. ბიუჯ.'!#REF!</f>
        <v>#REF!</v>
      </c>
      <c r="O636" s="88" t="e">
        <f>'დაზუსტ. საკუთ.'!#REF!-'დაზუსტ. საკუთ.'!#REF!</f>
        <v>#REF!</v>
      </c>
      <c r="P636" s="88" t="e">
        <f>'დაზუსტ. ბიუჯ. ფონდ.'!#REF!</f>
        <v>#REF!</v>
      </c>
      <c r="Q636" s="88">
        <f>'გრანტის საკასო'!J635</f>
        <v>0</v>
      </c>
      <c r="R636" s="100">
        <f>'მიზნ.გრანტის საკასო '!J635-'მიზნ.გრანტის საკასო '!I635</f>
        <v>0</v>
      </c>
      <c r="S636" s="105" t="e">
        <f t="shared" si="152"/>
        <v>#REF!</v>
      </c>
      <c r="T636" s="88" t="e">
        <f t="shared" si="156"/>
        <v>#REF!</v>
      </c>
      <c r="U636" s="88" t="e">
        <f t="shared" si="157"/>
        <v>#REF!</v>
      </c>
      <c r="V636" s="88">
        <f t="shared" si="158"/>
        <v>0</v>
      </c>
      <c r="W636" s="100">
        <f t="shared" si="159"/>
        <v>0</v>
      </c>
      <c r="X636" s="92"/>
      <c r="Y636" s="10"/>
      <c r="Z636" s="10">
        <v>0</v>
      </c>
      <c r="AA636" s="10">
        <v>0</v>
      </c>
      <c r="AB636" s="10">
        <v>0</v>
      </c>
    </row>
    <row r="637" spans="1:28" x14ac:dyDescent="0.25">
      <c r="A637" t="e">
        <f t="shared" si="151"/>
        <v>#REF!</v>
      </c>
      <c r="B637" s="5"/>
      <c r="C637" s="6" t="s">
        <v>18</v>
      </c>
      <c r="D637" s="104" t="e">
        <f>'დაზუსტ. ბიუჯ.'!#REF!</f>
        <v>#REF!</v>
      </c>
      <c r="E637" s="87" t="e">
        <f>'დაზუსტ. საკუთ.'!#REF!</f>
        <v>#REF!</v>
      </c>
      <c r="F637" s="87" t="e">
        <f>'დაზუსტ. ბიუჯ. ფონდ.'!#REF!</f>
        <v>#REF!</v>
      </c>
      <c r="G637" s="87">
        <f>'გრანტის საკასო'!D636</f>
        <v>0</v>
      </c>
      <c r="H637" s="87">
        <f>'მიზნ.გრანტის საკასო '!D636</f>
        <v>0</v>
      </c>
      <c r="I637" s="104" t="e">
        <f>'დაზუსტ. ბიუჯ.'!#REF!-'დაზუსტ. ბიუჯ.'!#REF!</f>
        <v>#REF!</v>
      </c>
      <c r="J637" s="87" t="e">
        <f>'დაზუსტ. საკუთ.'!#REF!-'დაზუსტ. საკუთ.'!#REF!</f>
        <v>#REF!</v>
      </c>
      <c r="K637" s="87" t="e">
        <f>'დაზუსტ. ბიუჯ. ფონდ.'!#REF!-'დაზუსტ. ბიუჯ. ფონდ.'!#REF!</f>
        <v>#REF!</v>
      </c>
      <c r="L637" s="87">
        <f>'გრანტის საკასო'!E636</f>
        <v>0</v>
      </c>
      <c r="M637" s="99">
        <f>'მიზნ.გრანტის საკასო '!E636-'მიზნ.გრანტის საკასო '!D636</f>
        <v>0</v>
      </c>
      <c r="N637" s="104" t="e">
        <f>'დაზუსტ. ბიუჯ.'!#REF!-'დაზუსტ. ბიუჯ.'!#REF!</f>
        <v>#REF!</v>
      </c>
      <c r="O637" s="87" t="e">
        <f>'დაზუსტ. საკუთ.'!#REF!-'დაზუსტ. საკუთ.'!#REF!</f>
        <v>#REF!</v>
      </c>
      <c r="P637" s="87" t="e">
        <f>'დაზუსტ. ბიუჯ. ფონდ.'!#REF!</f>
        <v>#REF!</v>
      </c>
      <c r="Q637" s="87">
        <f>'გრანტის საკასო'!J636</f>
        <v>0</v>
      </c>
      <c r="R637" s="99">
        <f>'მიზნ.გრანტის საკასო '!J636-'მიზნ.გრანტის საკასო '!I636</f>
        <v>0</v>
      </c>
      <c r="S637" s="104" t="e">
        <f t="shared" si="152"/>
        <v>#REF!</v>
      </c>
      <c r="T637" s="87" t="e">
        <f t="shared" si="156"/>
        <v>#REF!</v>
      </c>
      <c r="U637" s="87" t="e">
        <f t="shared" si="157"/>
        <v>#REF!</v>
      </c>
      <c r="V637" s="87">
        <f t="shared" si="158"/>
        <v>0</v>
      </c>
      <c r="W637" s="99">
        <f t="shared" si="159"/>
        <v>0</v>
      </c>
      <c r="X637" s="91"/>
      <c r="Y637" s="7"/>
      <c r="Z637" s="7">
        <v>0</v>
      </c>
      <c r="AA637" s="7">
        <v>0</v>
      </c>
      <c r="AB637" s="7">
        <v>0</v>
      </c>
    </row>
    <row r="638" spans="1:28" x14ac:dyDescent="0.25">
      <c r="A638" t="e">
        <f t="shared" si="151"/>
        <v>#REF!</v>
      </c>
      <c r="B638" s="5"/>
      <c r="C638" s="6" t="s">
        <v>19</v>
      </c>
      <c r="D638" s="104" t="e">
        <f>'დაზუსტ. ბიუჯ.'!#REF!</f>
        <v>#REF!</v>
      </c>
      <c r="E638" s="87" t="e">
        <f>'დაზუსტ. საკუთ.'!#REF!</f>
        <v>#REF!</v>
      </c>
      <c r="F638" s="87" t="e">
        <f>'დაზუსტ. ბიუჯ. ფონდ.'!#REF!</f>
        <v>#REF!</v>
      </c>
      <c r="G638" s="87">
        <f>'გრანტის საკასო'!D637</f>
        <v>0</v>
      </c>
      <c r="H638" s="87">
        <f>'მიზნ.გრანტის საკასო '!D637</f>
        <v>0</v>
      </c>
      <c r="I638" s="104" t="e">
        <f>'დაზუსტ. ბიუჯ.'!#REF!-'დაზუსტ. ბიუჯ.'!#REF!</f>
        <v>#REF!</v>
      </c>
      <c r="J638" s="87" t="e">
        <f>'დაზუსტ. საკუთ.'!#REF!-'დაზუსტ. საკუთ.'!#REF!</f>
        <v>#REF!</v>
      </c>
      <c r="K638" s="87" t="e">
        <f>'დაზუსტ. ბიუჯ. ფონდ.'!#REF!-'დაზუსტ. ბიუჯ. ფონდ.'!#REF!</f>
        <v>#REF!</v>
      </c>
      <c r="L638" s="87">
        <f>'გრანტის საკასო'!E637</f>
        <v>0</v>
      </c>
      <c r="M638" s="99">
        <f>'მიზნ.გრანტის საკასო '!E637-'მიზნ.გრანტის საკასო '!D637</f>
        <v>0</v>
      </c>
      <c r="N638" s="104" t="e">
        <f>'დაზუსტ. ბიუჯ.'!#REF!-'დაზუსტ. ბიუჯ.'!#REF!</f>
        <v>#REF!</v>
      </c>
      <c r="O638" s="87" t="e">
        <f>'დაზუსტ. საკუთ.'!#REF!-'დაზუსტ. საკუთ.'!#REF!</f>
        <v>#REF!</v>
      </c>
      <c r="P638" s="87" t="e">
        <f>'დაზუსტ. ბიუჯ. ფონდ.'!#REF!</f>
        <v>#REF!</v>
      </c>
      <c r="Q638" s="87">
        <f>'გრანტის საკასო'!J637</f>
        <v>0</v>
      </c>
      <c r="R638" s="99">
        <f>'მიზნ.გრანტის საკასო '!J637-'მიზნ.გრანტის საკასო '!I637</f>
        <v>0</v>
      </c>
      <c r="S638" s="104" t="e">
        <f t="shared" si="152"/>
        <v>#REF!</v>
      </c>
      <c r="T638" s="87" t="e">
        <f t="shared" si="156"/>
        <v>#REF!</v>
      </c>
      <c r="U638" s="87" t="e">
        <f t="shared" si="157"/>
        <v>#REF!</v>
      </c>
      <c r="V638" s="87">
        <f t="shared" si="158"/>
        <v>0</v>
      </c>
      <c r="W638" s="99">
        <f t="shared" si="159"/>
        <v>0</v>
      </c>
      <c r="X638" s="91"/>
      <c r="Y638" s="7"/>
      <c r="Z638" s="7">
        <v>0</v>
      </c>
      <c r="AA638" s="7">
        <v>0</v>
      </c>
      <c r="AB638" s="7">
        <v>0</v>
      </c>
    </row>
    <row r="639" spans="1:28" ht="15.75" thickBot="1" x14ac:dyDescent="0.3">
      <c r="A639" t="e">
        <f t="shared" si="151"/>
        <v>#REF!</v>
      </c>
      <c r="B639" s="11"/>
      <c r="C639" s="12" t="s">
        <v>20</v>
      </c>
      <c r="D639" s="106" t="e">
        <f>'დაზუსტ. ბიუჯ.'!#REF!</f>
        <v>#REF!</v>
      </c>
      <c r="E639" s="89" t="e">
        <f>'დაზუსტ. საკუთ.'!#REF!</f>
        <v>#REF!</v>
      </c>
      <c r="F639" s="89" t="e">
        <f>'დაზუსტ. ბიუჯ. ფონდ.'!#REF!</f>
        <v>#REF!</v>
      </c>
      <c r="G639" s="89">
        <f>'გრანტის საკასო'!D638</f>
        <v>0</v>
      </c>
      <c r="H639" s="89">
        <f>'მიზნ.გრანტის საკასო '!D638</f>
        <v>0</v>
      </c>
      <c r="I639" s="106" t="e">
        <f>'დაზუსტ. ბიუჯ.'!#REF!-'დაზუსტ. ბიუჯ.'!#REF!</f>
        <v>#REF!</v>
      </c>
      <c r="J639" s="89" t="e">
        <f>'დაზუსტ. საკუთ.'!#REF!-'დაზუსტ. საკუთ.'!#REF!</f>
        <v>#REF!</v>
      </c>
      <c r="K639" s="89" t="e">
        <f>'დაზუსტ. ბიუჯ. ფონდ.'!#REF!-'დაზუსტ. ბიუჯ. ფონდ.'!#REF!</f>
        <v>#REF!</v>
      </c>
      <c r="L639" s="89">
        <f>'გრანტის საკასო'!E638</f>
        <v>0</v>
      </c>
      <c r="M639" s="101">
        <f>'მიზნ.გრანტის საკასო '!E638-'მიზნ.გრანტის საკასო '!D638</f>
        <v>0</v>
      </c>
      <c r="N639" s="106" t="e">
        <f>'დაზუსტ. ბიუჯ.'!#REF!-'დაზუსტ. ბიუჯ.'!#REF!</f>
        <v>#REF!</v>
      </c>
      <c r="O639" s="89" t="e">
        <f>'დაზუსტ. საკუთ.'!#REF!-'დაზუსტ. საკუთ.'!#REF!</f>
        <v>#REF!</v>
      </c>
      <c r="P639" s="89" t="e">
        <f>'დაზუსტ. ბიუჯ. ფონდ.'!#REF!</f>
        <v>#REF!</v>
      </c>
      <c r="Q639" s="89">
        <f>'გრანტის საკასო'!J638</f>
        <v>0</v>
      </c>
      <c r="R639" s="101">
        <f>'მიზნ.გრანტის საკასო '!J638-'მიზნ.გრანტის საკასო '!I638</f>
        <v>0</v>
      </c>
      <c r="S639" s="106" t="e">
        <f t="shared" si="152"/>
        <v>#REF!</v>
      </c>
      <c r="T639" s="89" t="e">
        <f t="shared" si="156"/>
        <v>#REF!</v>
      </c>
      <c r="U639" s="89" t="e">
        <f t="shared" si="157"/>
        <v>#REF!</v>
      </c>
      <c r="V639" s="89">
        <f t="shared" si="158"/>
        <v>0</v>
      </c>
      <c r="W639" s="101">
        <f t="shared" si="159"/>
        <v>0</v>
      </c>
      <c r="X639" s="93"/>
      <c r="Y639" s="13"/>
      <c r="Z639" s="13">
        <v>0</v>
      </c>
      <c r="AA639" s="13">
        <v>0</v>
      </c>
      <c r="AB639" s="13">
        <v>0</v>
      </c>
    </row>
    <row r="640" spans="1:28" ht="32.25" customHeight="1" thickTop="1" thickBot="1" x14ac:dyDescent="0.3">
      <c r="A640" t="e">
        <f t="shared" si="151"/>
        <v>#REF!</v>
      </c>
      <c r="B640" s="16" t="s">
        <v>113</v>
      </c>
      <c r="C640" s="4" t="s">
        <v>114</v>
      </c>
      <c r="D640" s="103" t="e">
        <f>'დაზუსტ. ბიუჯ.'!#REF!</f>
        <v>#REF!</v>
      </c>
      <c r="E640" s="86" t="e">
        <f>'დაზუსტ. საკუთ.'!#REF!</f>
        <v>#REF!</v>
      </c>
      <c r="F640" s="86" t="e">
        <f>'დაზუსტ. ბიუჯ. ფონდ.'!#REF!</f>
        <v>#REF!</v>
      </c>
      <c r="G640" s="86">
        <f>'გრანტის საკასო'!D639</f>
        <v>0</v>
      </c>
      <c r="H640" s="86">
        <f>'მიზნ.გრანტის საკასო '!D639</f>
        <v>0</v>
      </c>
      <c r="I640" s="103" t="e">
        <f>'დაზუსტ. ბიუჯ.'!#REF!-'დაზუსტ. ბიუჯ.'!#REF!</f>
        <v>#REF!</v>
      </c>
      <c r="J640" s="86" t="e">
        <f>'დაზუსტ. საკუთ.'!#REF!-'დაზუსტ. საკუთ.'!#REF!</f>
        <v>#REF!</v>
      </c>
      <c r="K640" s="86" t="e">
        <f>'დაზუსტ. ბიუჯ. ფონდ.'!#REF!-'დაზუსტ. ბიუჯ. ფონდ.'!#REF!</f>
        <v>#REF!</v>
      </c>
      <c r="L640" s="86">
        <f>'გრანტის საკასო'!E639</f>
        <v>0</v>
      </c>
      <c r="M640" s="102">
        <f>'მიზნ.გრანტის საკასო '!E639-'მიზნ.გრანტის საკასო '!D639</f>
        <v>0</v>
      </c>
      <c r="N640" s="103" t="e">
        <f>'დაზუსტ. ბიუჯ.'!#REF!-'დაზუსტ. ბიუჯ.'!#REF!</f>
        <v>#REF!</v>
      </c>
      <c r="O640" s="86" t="e">
        <f>'დაზუსტ. საკუთ.'!#REF!-'დაზუსტ. საკუთ.'!#REF!</f>
        <v>#REF!</v>
      </c>
      <c r="P640" s="86" t="e">
        <f>'დაზუსტ. ბიუჯ. ფონდ.'!#REF!</f>
        <v>#REF!</v>
      </c>
      <c r="Q640" s="86">
        <f>'გრანტის საკასო'!J639</f>
        <v>0</v>
      </c>
      <c r="R640" s="102">
        <f>'მიზნ.გრანტის საკასო '!J639-'მიზნ.გრანტის საკასო '!I639</f>
        <v>0</v>
      </c>
      <c r="S640" s="103" t="e">
        <f t="shared" si="152"/>
        <v>#REF!</v>
      </c>
      <c r="T640" s="86" t="e">
        <f t="shared" si="156"/>
        <v>#REF!</v>
      </c>
      <c r="U640" s="86" t="e">
        <f t="shared" si="157"/>
        <v>#REF!</v>
      </c>
      <c r="V640" s="86">
        <f t="shared" si="158"/>
        <v>0</v>
      </c>
      <c r="W640" s="102">
        <f t="shared" si="159"/>
        <v>0</v>
      </c>
      <c r="X640" s="94"/>
      <c r="Y640" s="4"/>
      <c r="Z640" s="4">
        <f t="shared" ref="Z640:AB640" si="166">SUM(Z652)</f>
        <v>0</v>
      </c>
      <c r="AA640" s="4">
        <f t="shared" si="166"/>
        <v>0</v>
      </c>
      <c r="AB640" s="4">
        <f t="shared" si="166"/>
        <v>0</v>
      </c>
    </row>
    <row r="641" spans="1:28" ht="15.75" thickTop="1" x14ac:dyDescent="0.25">
      <c r="A641" t="e">
        <f t="shared" si="151"/>
        <v>#REF!</v>
      </c>
      <c r="B641" s="5"/>
      <c r="C641" s="6" t="s">
        <v>10</v>
      </c>
      <c r="D641" s="104" t="e">
        <f>'დაზუსტ. ბიუჯ.'!#REF!</f>
        <v>#REF!</v>
      </c>
      <c r="E641" s="87" t="e">
        <f>'დაზუსტ. საკუთ.'!#REF!</f>
        <v>#REF!</v>
      </c>
      <c r="F641" s="87" t="e">
        <f>'დაზუსტ. ბიუჯ. ფონდ.'!#REF!</f>
        <v>#REF!</v>
      </c>
      <c r="G641" s="87">
        <f>'გრანტის საკასო'!D640</f>
        <v>0</v>
      </c>
      <c r="H641" s="87">
        <f>'მიზნ.გრანტის საკასო '!D640</f>
        <v>0</v>
      </c>
      <c r="I641" s="104" t="e">
        <f>'დაზუსტ. ბიუჯ.'!#REF!-'დაზუსტ. ბიუჯ.'!#REF!</f>
        <v>#REF!</v>
      </c>
      <c r="J641" s="87" t="e">
        <f>'დაზუსტ. საკუთ.'!#REF!-'დაზუსტ. საკუთ.'!#REF!</f>
        <v>#REF!</v>
      </c>
      <c r="K641" s="87" t="e">
        <f>'დაზუსტ. ბიუჯ. ფონდ.'!#REF!-'დაზუსტ. ბიუჯ. ფონდ.'!#REF!</f>
        <v>#REF!</v>
      </c>
      <c r="L641" s="87">
        <f>'გრანტის საკასო'!E640</f>
        <v>0</v>
      </c>
      <c r="M641" s="99">
        <f>'მიზნ.გრანტის საკასო '!E640-'მიზნ.გრანტის საკასო '!D640</f>
        <v>0</v>
      </c>
      <c r="N641" s="104" t="e">
        <f>'დაზუსტ. ბიუჯ.'!#REF!-'დაზუსტ. ბიუჯ.'!#REF!</f>
        <v>#REF!</v>
      </c>
      <c r="O641" s="87" t="e">
        <f>'დაზუსტ. საკუთ.'!#REF!-'დაზუსტ. საკუთ.'!#REF!</f>
        <v>#REF!</v>
      </c>
      <c r="P641" s="87" t="e">
        <f>'დაზუსტ. ბიუჯ. ფონდ.'!#REF!</f>
        <v>#REF!</v>
      </c>
      <c r="Q641" s="87">
        <f>'გრანტის საკასო'!J640</f>
        <v>0</v>
      </c>
      <c r="R641" s="99">
        <f>'მიზნ.გრანტის საკასო '!J640-'მიზნ.გრანტის საკასო '!I640</f>
        <v>0</v>
      </c>
      <c r="S641" s="104" t="e">
        <f t="shared" si="152"/>
        <v>#REF!</v>
      </c>
      <c r="T641" s="87" t="e">
        <f t="shared" si="156"/>
        <v>#REF!</v>
      </c>
      <c r="U641" s="87" t="e">
        <f t="shared" si="157"/>
        <v>#REF!</v>
      </c>
      <c r="V641" s="87">
        <f t="shared" si="158"/>
        <v>0</v>
      </c>
      <c r="W641" s="99">
        <f t="shared" si="159"/>
        <v>0</v>
      </c>
      <c r="X641" s="91"/>
      <c r="Y641" s="7"/>
      <c r="Z641" s="7">
        <f t="shared" ref="Z641:AB651" si="167">SUM(Z653)</f>
        <v>0</v>
      </c>
      <c r="AA641" s="7">
        <f t="shared" si="167"/>
        <v>0</v>
      </c>
      <c r="AB641" s="7">
        <f t="shared" si="167"/>
        <v>0</v>
      </c>
    </row>
    <row r="642" spans="1:28" x14ac:dyDescent="0.25">
      <c r="A642" t="e">
        <f t="shared" si="151"/>
        <v>#REF!</v>
      </c>
      <c r="B642" s="8"/>
      <c r="C642" s="9" t="s">
        <v>11</v>
      </c>
      <c r="D642" s="105" t="e">
        <f>'დაზუსტ. ბიუჯ.'!#REF!</f>
        <v>#REF!</v>
      </c>
      <c r="E642" s="88" t="e">
        <f>'დაზუსტ. საკუთ.'!#REF!</f>
        <v>#REF!</v>
      </c>
      <c r="F642" s="88" t="e">
        <f>'დაზუსტ. ბიუჯ. ფონდ.'!#REF!</f>
        <v>#REF!</v>
      </c>
      <c r="G642" s="88">
        <f>'გრანტის საკასო'!D641</f>
        <v>0</v>
      </c>
      <c r="H642" s="88">
        <f>'მიზნ.გრანტის საკასო '!D641</f>
        <v>0</v>
      </c>
      <c r="I642" s="105" t="e">
        <f>'დაზუსტ. ბიუჯ.'!#REF!-'დაზუსტ. ბიუჯ.'!#REF!</f>
        <v>#REF!</v>
      </c>
      <c r="J642" s="88" t="e">
        <f>'დაზუსტ. საკუთ.'!#REF!-'დაზუსტ. საკუთ.'!#REF!</f>
        <v>#REF!</v>
      </c>
      <c r="K642" s="88" t="e">
        <f>'დაზუსტ. ბიუჯ. ფონდ.'!#REF!-'დაზუსტ. ბიუჯ. ფონდ.'!#REF!</f>
        <v>#REF!</v>
      </c>
      <c r="L642" s="88">
        <f>'გრანტის საკასო'!E641</f>
        <v>0</v>
      </c>
      <c r="M642" s="100">
        <f>'მიზნ.გრანტის საკასო '!E641-'მიზნ.გრანტის საკასო '!D641</f>
        <v>0</v>
      </c>
      <c r="N642" s="105" t="e">
        <f>'დაზუსტ. ბიუჯ.'!#REF!-'დაზუსტ. ბიუჯ.'!#REF!</f>
        <v>#REF!</v>
      </c>
      <c r="O642" s="88" t="e">
        <f>'დაზუსტ. საკუთ.'!#REF!-'დაზუსტ. საკუთ.'!#REF!</f>
        <v>#REF!</v>
      </c>
      <c r="P642" s="88" t="e">
        <f>'დაზუსტ. ბიუჯ. ფონდ.'!#REF!</f>
        <v>#REF!</v>
      </c>
      <c r="Q642" s="88">
        <f>'გრანტის საკასო'!J641</f>
        <v>0</v>
      </c>
      <c r="R642" s="100">
        <f>'მიზნ.გრანტის საკასო '!J641-'მიზნ.გრანტის საკასო '!I641</f>
        <v>0</v>
      </c>
      <c r="S642" s="105" t="e">
        <f t="shared" si="152"/>
        <v>#REF!</v>
      </c>
      <c r="T642" s="88" t="e">
        <f t="shared" si="156"/>
        <v>#REF!</v>
      </c>
      <c r="U642" s="88" t="e">
        <f t="shared" si="157"/>
        <v>#REF!</v>
      </c>
      <c r="V642" s="88">
        <f t="shared" si="158"/>
        <v>0</v>
      </c>
      <c r="W642" s="100">
        <f t="shared" si="159"/>
        <v>0</v>
      </c>
      <c r="X642" s="92"/>
      <c r="Y642" s="10"/>
      <c r="Z642" s="10">
        <f t="shared" si="167"/>
        <v>0</v>
      </c>
      <c r="AA642" s="10">
        <f t="shared" si="167"/>
        <v>0</v>
      </c>
      <c r="AB642" s="10">
        <f t="shared" si="167"/>
        <v>0</v>
      </c>
    </row>
    <row r="643" spans="1:28" x14ac:dyDescent="0.25">
      <c r="A643" t="e">
        <f t="shared" si="151"/>
        <v>#REF!</v>
      </c>
      <c r="B643" s="8"/>
      <c r="C643" s="9" t="s">
        <v>12</v>
      </c>
      <c r="D643" s="105" t="e">
        <f>'დაზუსტ. ბიუჯ.'!#REF!</f>
        <v>#REF!</v>
      </c>
      <c r="E643" s="88" t="e">
        <f>'დაზუსტ. საკუთ.'!#REF!</f>
        <v>#REF!</v>
      </c>
      <c r="F643" s="88" t="e">
        <f>'დაზუსტ. ბიუჯ. ფონდ.'!#REF!</f>
        <v>#REF!</v>
      </c>
      <c r="G643" s="88">
        <f>'გრანტის საკასო'!D642</f>
        <v>0</v>
      </c>
      <c r="H643" s="88">
        <f>'მიზნ.გრანტის საკასო '!D642</f>
        <v>0</v>
      </c>
      <c r="I643" s="105" t="e">
        <f>'დაზუსტ. ბიუჯ.'!#REF!-'დაზუსტ. ბიუჯ.'!#REF!</f>
        <v>#REF!</v>
      </c>
      <c r="J643" s="88" t="e">
        <f>'დაზუსტ. საკუთ.'!#REF!-'დაზუსტ. საკუთ.'!#REF!</f>
        <v>#REF!</v>
      </c>
      <c r="K643" s="88" t="e">
        <f>'დაზუსტ. ბიუჯ. ფონდ.'!#REF!-'დაზუსტ. ბიუჯ. ფონდ.'!#REF!</f>
        <v>#REF!</v>
      </c>
      <c r="L643" s="88">
        <f>'გრანტის საკასო'!E642</f>
        <v>0</v>
      </c>
      <c r="M643" s="100">
        <f>'მიზნ.გრანტის საკასო '!E642-'მიზნ.გრანტის საკასო '!D642</f>
        <v>0</v>
      </c>
      <c r="N643" s="105" t="e">
        <f>'დაზუსტ. ბიუჯ.'!#REF!-'დაზუსტ. ბიუჯ.'!#REF!</f>
        <v>#REF!</v>
      </c>
      <c r="O643" s="88" t="e">
        <f>'დაზუსტ. საკუთ.'!#REF!-'დაზუსტ. საკუთ.'!#REF!</f>
        <v>#REF!</v>
      </c>
      <c r="P643" s="88" t="e">
        <f>'დაზუსტ. ბიუჯ. ფონდ.'!#REF!</f>
        <v>#REF!</v>
      </c>
      <c r="Q643" s="88">
        <f>'გრანტის საკასო'!J642</f>
        <v>0</v>
      </c>
      <c r="R643" s="100">
        <f>'მიზნ.გრანტის საკასო '!J642-'მიზნ.გრანტის საკასო '!I642</f>
        <v>0</v>
      </c>
      <c r="S643" s="105" t="e">
        <f t="shared" si="152"/>
        <v>#REF!</v>
      </c>
      <c r="T643" s="88" t="e">
        <f t="shared" si="156"/>
        <v>#REF!</v>
      </c>
      <c r="U643" s="88" t="e">
        <f t="shared" si="157"/>
        <v>#REF!</v>
      </c>
      <c r="V643" s="88">
        <f t="shared" si="158"/>
        <v>0</v>
      </c>
      <c r="W643" s="100">
        <f t="shared" si="159"/>
        <v>0</v>
      </c>
      <c r="X643" s="92"/>
      <c r="Y643" s="10"/>
      <c r="Z643" s="10">
        <f t="shared" si="167"/>
        <v>0</v>
      </c>
      <c r="AA643" s="10">
        <f t="shared" si="167"/>
        <v>0</v>
      </c>
      <c r="AB643" s="10">
        <f t="shared" si="167"/>
        <v>0</v>
      </c>
    </row>
    <row r="644" spans="1:28" x14ac:dyDescent="0.25">
      <c r="A644" t="e">
        <f t="shared" si="151"/>
        <v>#REF!</v>
      </c>
      <c r="B644" s="8"/>
      <c r="C644" s="9" t="s">
        <v>13</v>
      </c>
      <c r="D644" s="105" t="e">
        <f>'დაზუსტ. ბიუჯ.'!#REF!</f>
        <v>#REF!</v>
      </c>
      <c r="E644" s="88" t="e">
        <f>'დაზუსტ. საკუთ.'!#REF!</f>
        <v>#REF!</v>
      </c>
      <c r="F644" s="88" t="e">
        <f>'დაზუსტ. ბიუჯ. ფონდ.'!#REF!</f>
        <v>#REF!</v>
      </c>
      <c r="G644" s="88">
        <f>'გრანტის საკასო'!D643</f>
        <v>0</v>
      </c>
      <c r="H644" s="88">
        <f>'მიზნ.გრანტის საკასო '!D643</f>
        <v>0</v>
      </c>
      <c r="I644" s="105" t="e">
        <f>'დაზუსტ. ბიუჯ.'!#REF!-'დაზუსტ. ბიუჯ.'!#REF!</f>
        <v>#REF!</v>
      </c>
      <c r="J644" s="88" t="e">
        <f>'დაზუსტ. საკუთ.'!#REF!-'დაზუსტ. საკუთ.'!#REF!</f>
        <v>#REF!</v>
      </c>
      <c r="K644" s="88" t="e">
        <f>'დაზუსტ. ბიუჯ. ფონდ.'!#REF!-'დაზუსტ. ბიუჯ. ფონდ.'!#REF!</f>
        <v>#REF!</v>
      </c>
      <c r="L644" s="88">
        <f>'გრანტის საკასო'!E643</f>
        <v>0</v>
      </c>
      <c r="M644" s="100">
        <f>'მიზნ.გრანტის საკასო '!E643-'მიზნ.გრანტის საკასო '!D643</f>
        <v>0</v>
      </c>
      <c r="N644" s="105" t="e">
        <f>'დაზუსტ. ბიუჯ.'!#REF!-'დაზუსტ. ბიუჯ.'!#REF!</f>
        <v>#REF!</v>
      </c>
      <c r="O644" s="88" t="e">
        <f>'დაზუსტ. საკუთ.'!#REF!-'დაზუსტ. საკუთ.'!#REF!</f>
        <v>#REF!</v>
      </c>
      <c r="P644" s="88" t="e">
        <f>'დაზუსტ. ბიუჯ. ფონდ.'!#REF!</f>
        <v>#REF!</v>
      </c>
      <c r="Q644" s="88">
        <f>'გრანტის საკასო'!J643</f>
        <v>0</v>
      </c>
      <c r="R644" s="100">
        <f>'მიზნ.გრანტის საკასო '!J643-'მიზნ.გრანტის საკასო '!I643</f>
        <v>0</v>
      </c>
      <c r="S644" s="105" t="e">
        <f t="shared" si="152"/>
        <v>#REF!</v>
      </c>
      <c r="T644" s="88" t="e">
        <f t="shared" si="156"/>
        <v>#REF!</v>
      </c>
      <c r="U644" s="88" t="e">
        <f t="shared" si="157"/>
        <v>#REF!</v>
      </c>
      <c r="V644" s="88">
        <f t="shared" si="158"/>
        <v>0</v>
      </c>
      <c r="W644" s="100">
        <f t="shared" si="159"/>
        <v>0</v>
      </c>
      <c r="X644" s="92"/>
      <c r="Y644" s="10"/>
      <c r="Z644" s="10">
        <f t="shared" si="167"/>
        <v>0</v>
      </c>
      <c r="AA644" s="10">
        <f t="shared" si="167"/>
        <v>0</v>
      </c>
      <c r="AB644" s="10">
        <f t="shared" si="167"/>
        <v>0</v>
      </c>
    </row>
    <row r="645" spans="1:28" x14ac:dyDescent="0.25">
      <c r="A645" t="e">
        <f t="shared" ref="A645:A708" si="168">IF(OR(D645&lt;&gt;0,E645&lt;&gt;0,F645&lt;&gt;0,G645&lt;&gt;0,H645&lt;&gt;0,),"a","b")</f>
        <v>#REF!</v>
      </c>
      <c r="B645" s="8"/>
      <c r="C645" s="9" t="s">
        <v>14</v>
      </c>
      <c r="D645" s="105" t="e">
        <f>'დაზუსტ. ბიუჯ.'!#REF!</f>
        <v>#REF!</v>
      </c>
      <c r="E645" s="88" t="e">
        <f>'დაზუსტ. საკუთ.'!#REF!</f>
        <v>#REF!</v>
      </c>
      <c r="F645" s="88" t="e">
        <f>'დაზუსტ. ბიუჯ. ფონდ.'!#REF!</f>
        <v>#REF!</v>
      </c>
      <c r="G645" s="88">
        <f>'გრანტის საკასო'!D644</f>
        <v>0</v>
      </c>
      <c r="H645" s="88">
        <f>'მიზნ.გრანტის საკასო '!D644</f>
        <v>0</v>
      </c>
      <c r="I645" s="105" t="e">
        <f>'დაზუსტ. ბიუჯ.'!#REF!-'დაზუსტ. ბიუჯ.'!#REF!</f>
        <v>#REF!</v>
      </c>
      <c r="J645" s="88" t="e">
        <f>'დაზუსტ. საკუთ.'!#REF!-'დაზუსტ. საკუთ.'!#REF!</f>
        <v>#REF!</v>
      </c>
      <c r="K645" s="88" t="e">
        <f>'დაზუსტ. ბიუჯ. ფონდ.'!#REF!-'დაზუსტ. ბიუჯ. ფონდ.'!#REF!</f>
        <v>#REF!</v>
      </c>
      <c r="L645" s="88">
        <f>'გრანტის საკასო'!E644</f>
        <v>0</v>
      </c>
      <c r="M645" s="100">
        <f>'მიზნ.გრანტის საკასო '!E644-'მიზნ.გრანტის საკასო '!D644</f>
        <v>0</v>
      </c>
      <c r="N645" s="105" t="e">
        <f>'დაზუსტ. ბიუჯ.'!#REF!-'დაზუსტ. ბიუჯ.'!#REF!</f>
        <v>#REF!</v>
      </c>
      <c r="O645" s="88" t="e">
        <f>'დაზუსტ. საკუთ.'!#REF!-'დაზუსტ. საკუთ.'!#REF!</f>
        <v>#REF!</v>
      </c>
      <c r="P645" s="88" t="e">
        <f>'დაზუსტ. ბიუჯ. ფონდ.'!#REF!</f>
        <v>#REF!</v>
      </c>
      <c r="Q645" s="88">
        <f>'გრანტის საკასო'!J644</f>
        <v>0</v>
      </c>
      <c r="R645" s="100">
        <f>'მიზნ.გრანტის საკასო '!J644-'მიზნ.გრანტის საკასო '!I644</f>
        <v>0</v>
      </c>
      <c r="S645" s="105" t="e">
        <f t="shared" ref="S645:S708" si="169">N645+I645+D645</f>
        <v>#REF!</v>
      </c>
      <c r="T645" s="88" t="e">
        <f t="shared" si="156"/>
        <v>#REF!</v>
      </c>
      <c r="U645" s="88" t="e">
        <f t="shared" si="157"/>
        <v>#REF!</v>
      </c>
      <c r="V645" s="88">
        <f t="shared" si="158"/>
        <v>0</v>
      </c>
      <c r="W645" s="100">
        <f t="shared" si="159"/>
        <v>0</v>
      </c>
      <c r="X645" s="92"/>
      <c r="Y645" s="10"/>
      <c r="Z645" s="10">
        <f t="shared" si="167"/>
        <v>0</v>
      </c>
      <c r="AA645" s="10">
        <f t="shared" si="167"/>
        <v>0</v>
      </c>
      <c r="AB645" s="10">
        <f t="shared" si="167"/>
        <v>0</v>
      </c>
    </row>
    <row r="646" spans="1:28" x14ac:dyDescent="0.25">
      <c r="A646" t="e">
        <f t="shared" si="168"/>
        <v>#REF!</v>
      </c>
      <c r="B646" s="8"/>
      <c r="C646" s="9" t="s">
        <v>15</v>
      </c>
      <c r="D646" s="105" t="e">
        <f>'დაზუსტ. ბიუჯ.'!#REF!</f>
        <v>#REF!</v>
      </c>
      <c r="E646" s="88" t="e">
        <f>'დაზუსტ. საკუთ.'!#REF!</f>
        <v>#REF!</v>
      </c>
      <c r="F646" s="88" t="e">
        <f>'დაზუსტ. ბიუჯ. ფონდ.'!#REF!</f>
        <v>#REF!</v>
      </c>
      <c r="G646" s="88">
        <f>'გრანტის საკასო'!D645</f>
        <v>0</v>
      </c>
      <c r="H646" s="88">
        <f>'მიზნ.გრანტის საკასო '!D645</f>
        <v>0</v>
      </c>
      <c r="I646" s="105" t="e">
        <f>'დაზუსტ. ბიუჯ.'!#REF!-'დაზუსტ. ბიუჯ.'!#REF!</f>
        <v>#REF!</v>
      </c>
      <c r="J646" s="88" t="e">
        <f>'დაზუსტ. საკუთ.'!#REF!-'დაზუსტ. საკუთ.'!#REF!</f>
        <v>#REF!</v>
      </c>
      <c r="K646" s="88" t="e">
        <f>'დაზუსტ. ბიუჯ. ფონდ.'!#REF!-'დაზუსტ. ბიუჯ. ფონდ.'!#REF!</f>
        <v>#REF!</v>
      </c>
      <c r="L646" s="88">
        <f>'გრანტის საკასო'!E645</f>
        <v>0</v>
      </c>
      <c r="M646" s="100">
        <f>'მიზნ.გრანტის საკასო '!E645-'მიზნ.გრანტის საკასო '!D645</f>
        <v>0</v>
      </c>
      <c r="N646" s="105" t="e">
        <f>'დაზუსტ. ბიუჯ.'!#REF!-'დაზუსტ. ბიუჯ.'!#REF!</f>
        <v>#REF!</v>
      </c>
      <c r="O646" s="88" t="e">
        <f>'დაზუსტ. საკუთ.'!#REF!-'დაზუსტ. საკუთ.'!#REF!</f>
        <v>#REF!</v>
      </c>
      <c r="P646" s="88" t="e">
        <f>'დაზუსტ. ბიუჯ. ფონდ.'!#REF!</f>
        <v>#REF!</v>
      </c>
      <c r="Q646" s="88">
        <f>'გრანტის საკასო'!J645</f>
        <v>0</v>
      </c>
      <c r="R646" s="100">
        <f>'მიზნ.გრანტის საკასო '!J645-'მიზნ.გრანტის საკასო '!I645</f>
        <v>0</v>
      </c>
      <c r="S646" s="105" t="e">
        <f t="shared" si="169"/>
        <v>#REF!</v>
      </c>
      <c r="T646" s="88" t="e">
        <f t="shared" si="156"/>
        <v>#REF!</v>
      </c>
      <c r="U646" s="88" t="e">
        <f t="shared" si="157"/>
        <v>#REF!</v>
      </c>
      <c r="V646" s="88">
        <f t="shared" si="158"/>
        <v>0</v>
      </c>
      <c r="W646" s="100">
        <f t="shared" si="159"/>
        <v>0</v>
      </c>
      <c r="X646" s="92"/>
      <c r="Y646" s="10"/>
      <c r="Z646" s="10">
        <f t="shared" si="167"/>
        <v>0</v>
      </c>
      <c r="AA646" s="10">
        <f t="shared" si="167"/>
        <v>0</v>
      </c>
      <c r="AB646" s="10">
        <f t="shared" si="167"/>
        <v>0</v>
      </c>
    </row>
    <row r="647" spans="1:28" x14ac:dyDescent="0.25">
      <c r="A647" t="e">
        <f t="shared" si="168"/>
        <v>#REF!</v>
      </c>
      <c r="B647" s="8"/>
      <c r="C647" s="9" t="s">
        <v>16</v>
      </c>
      <c r="D647" s="105" t="e">
        <f>'დაზუსტ. ბიუჯ.'!#REF!</f>
        <v>#REF!</v>
      </c>
      <c r="E647" s="88" t="e">
        <f>'დაზუსტ. საკუთ.'!#REF!</f>
        <v>#REF!</v>
      </c>
      <c r="F647" s="88" t="e">
        <f>'დაზუსტ. ბიუჯ. ფონდ.'!#REF!</f>
        <v>#REF!</v>
      </c>
      <c r="G647" s="88">
        <f>'გრანტის საკასო'!D646</f>
        <v>0</v>
      </c>
      <c r="H647" s="88">
        <f>'მიზნ.გრანტის საკასო '!D646</f>
        <v>0</v>
      </c>
      <c r="I647" s="105" t="e">
        <f>'დაზუსტ. ბიუჯ.'!#REF!-'დაზუსტ. ბიუჯ.'!#REF!</f>
        <v>#REF!</v>
      </c>
      <c r="J647" s="88" t="e">
        <f>'დაზუსტ. საკუთ.'!#REF!-'დაზუსტ. საკუთ.'!#REF!</f>
        <v>#REF!</v>
      </c>
      <c r="K647" s="88" t="e">
        <f>'დაზუსტ. ბიუჯ. ფონდ.'!#REF!-'დაზუსტ. ბიუჯ. ფონდ.'!#REF!</f>
        <v>#REF!</v>
      </c>
      <c r="L647" s="88">
        <f>'გრანტის საკასო'!E646</f>
        <v>0</v>
      </c>
      <c r="M647" s="100">
        <f>'მიზნ.გრანტის საკასო '!E646-'მიზნ.გრანტის საკასო '!D646</f>
        <v>0</v>
      </c>
      <c r="N647" s="105" t="e">
        <f>'დაზუსტ. ბიუჯ.'!#REF!-'დაზუსტ. ბიუჯ.'!#REF!</f>
        <v>#REF!</v>
      </c>
      <c r="O647" s="88" t="e">
        <f>'დაზუსტ. საკუთ.'!#REF!-'დაზუსტ. საკუთ.'!#REF!</f>
        <v>#REF!</v>
      </c>
      <c r="P647" s="88" t="e">
        <f>'დაზუსტ. ბიუჯ. ფონდ.'!#REF!</f>
        <v>#REF!</v>
      </c>
      <c r="Q647" s="88">
        <f>'გრანტის საკასო'!J646</f>
        <v>0</v>
      </c>
      <c r="R647" s="100">
        <f>'მიზნ.გრანტის საკასო '!J646-'მიზნ.გრანტის საკასო '!I646</f>
        <v>0</v>
      </c>
      <c r="S647" s="105" t="e">
        <f t="shared" si="169"/>
        <v>#REF!</v>
      </c>
      <c r="T647" s="88" t="e">
        <f t="shared" si="156"/>
        <v>#REF!</v>
      </c>
      <c r="U647" s="88" t="e">
        <f t="shared" si="157"/>
        <v>#REF!</v>
      </c>
      <c r="V647" s="88">
        <f t="shared" si="158"/>
        <v>0</v>
      </c>
      <c r="W647" s="100">
        <f t="shared" si="159"/>
        <v>0</v>
      </c>
      <c r="X647" s="92"/>
      <c r="Y647" s="10"/>
      <c r="Z647" s="10">
        <f t="shared" si="167"/>
        <v>0</v>
      </c>
      <c r="AA647" s="10">
        <f t="shared" si="167"/>
        <v>0</v>
      </c>
      <c r="AB647" s="10">
        <f t="shared" si="167"/>
        <v>0</v>
      </c>
    </row>
    <row r="648" spans="1:28" x14ac:dyDescent="0.25">
      <c r="A648" t="e">
        <f t="shared" si="168"/>
        <v>#REF!</v>
      </c>
      <c r="B648" s="8"/>
      <c r="C648" s="9" t="s">
        <v>17</v>
      </c>
      <c r="D648" s="105" t="e">
        <f>'დაზუსტ. ბიუჯ.'!#REF!</f>
        <v>#REF!</v>
      </c>
      <c r="E648" s="88" t="e">
        <f>'დაზუსტ. საკუთ.'!#REF!</f>
        <v>#REF!</v>
      </c>
      <c r="F648" s="88" t="e">
        <f>'დაზუსტ. ბიუჯ. ფონდ.'!#REF!</f>
        <v>#REF!</v>
      </c>
      <c r="G648" s="88">
        <f>'გრანტის საკასო'!D647</f>
        <v>0</v>
      </c>
      <c r="H648" s="88">
        <f>'მიზნ.გრანტის საკასო '!D647</f>
        <v>0</v>
      </c>
      <c r="I648" s="105" t="e">
        <f>'დაზუსტ. ბიუჯ.'!#REF!-'დაზუსტ. ბიუჯ.'!#REF!</f>
        <v>#REF!</v>
      </c>
      <c r="J648" s="88" t="e">
        <f>'დაზუსტ. საკუთ.'!#REF!-'დაზუსტ. საკუთ.'!#REF!</f>
        <v>#REF!</v>
      </c>
      <c r="K648" s="88" t="e">
        <f>'დაზუსტ. ბიუჯ. ფონდ.'!#REF!-'დაზუსტ. ბიუჯ. ფონდ.'!#REF!</f>
        <v>#REF!</v>
      </c>
      <c r="L648" s="88">
        <f>'გრანტის საკასო'!E647</f>
        <v>0</v>
      </c>
      <c r="M648" s="100">
        <f>'მიზნ.გრანტის საკასო '!E647-'მიზნ.გრანტის საკასო '!D647</f>
        <v>0</v>
      </c>
      <c r="N648" s="105" t="e">
        <f>'დაზუსტ. ბიუჯ.'!#REF!-'დაზუსტ. ბიუჯ.'!#REF!</f>
        <v>#REF!</v>
      </c>
      <c r="O648" s="88" t="e">
        <f>'დაზუსტ. საკუთ.'!#REF!-'დაზუსტ. საკუთ.'!#REF!</f>
        <v>#REF!</v>
      </c>
      <c r="P648" s="88" t="e">
        <f>'დაზუსტ. ბიუჯ. ფონდ.'!#REF!</f>
        <v>#REF!</v>
      </c>
      <c r="Q648" s="88">
        <f>'გრანტის საკასო'!J647</f>
        <v>0</v>
      </c>
      <c r="R648" s="100">
        <f>'მიზნ.გრანტის საკასო '!J647-'მიზნ.გრანტის საკასო '!I647</f>
        <v>0</v>
      </c>
      <c r="S648" s="105" t="e">
        <f t="shared" si="169"/>
        <v>#REF!</v>
      </c>
      <c r="T648" s="88" t="e">
        <f t="shared" si="156"/>
        <v>#REF!</v>
      </c>
      <c r="U648" s="88" t="e">
        <f t="shared" si="157"/>
        <v>#REF!</v>
      </c>
      <c r="V648" s="88">
        <f t="shared" si="158"/>
        <v>0</v>
      </c>
      <c r="W648" s="100">
        <f t="shared" si="159"/>
        <v>0</v>
      </c>
      <c r="X648" s="92"/>
      <c r="Y648" s="10"/>
      <c r="Z648" s="10">
        <f t="shared" si="167"/>
        <v>0</v>
      </c>
      <c r="AA648" s="10">
        <f t="shared" si="167"/>
        <v>0</v>
      </c>
      <c r="AB648" s="10">
        <f t="shared" si="167"/>
        <v>0</v>
      </c>
    </row>
    <row r="649" spans="1:28" x14ac:dyDescent="0.25">
      <c r="A649" t="e">
        <f t="shared" si="168"/>
        <v>#REF!</v>
      </c>
      <c r="B649" s="5"/>
      <c r="C649" s="6" t="s">
        <v>18</v>
      </c>
      <c r="D649" s="104" t="e">
        <f>'დაზუსტ. ბიუჯ.'!#REF!</f>
        <v>#REF!</v>
      </c>
      <c r="E649" s="87" t="e">
        <f>'დაზუსტ. საკუთ.'!#REF!</f>
        <v>#REF!</v>
      </c>
      <c r="F649" s="87" t="e">
        <f>'დაზუსტ. ბიუჯ. ფონდ.'!#REF!</f>
        <v>#REF!</v>
      </c>
      <c r="G649" s="87">
        <f>'გრანტის საკასო'!D648</f>
        <v>0</v>
      </c>
      <c r="H649" s="87">
        <f>'მიზნ.გრანტის საკასო '!D648</f>
        <v>0</v>
      </c>
      <c r="I649" s="104" t="e">
        <f>'დაზუსტ. ბიუჯ.'!#REF!-'დაზუსტ. ბიუჯ.'!#REF!</f>
        <v>#REF!</v>
      </c>
      <c r="J649" s="87" t="e">
        <f>'დაზუსტ. საკუთ.'!#REF!-'დაზუსტ. საკუთ.'!#REF!</f>
        <v>#REF!</v>
      </c>
      <c r="K649" s="87" t="e">
        <f>'დაზუსტ. ბიუჯ. ფონდ.'!#REF!-'დაზუსტ. ბიუჯ. ფონდ.'!#REF!</f>
        <v>#REF!</v>
      </c>
      <c r="L649" s="87">
        <f>'გრანტის საკასო'!E648</f>
        <v>0</v>
      </c>
      <c r="M649" s="99">
        <f>'მიზნ.გრანტის საკასო '!E648-'მიზნ.გრანტის საკასო '!D648</f>
        <v>0</v>
      </c>
      <c r="N649" s="104" t="e">
        <f>'დაზუსტ. ბიუჯ.'!#REF!-'დაზუსტ. ბიუჯ.'!#REF!</f>
        <v>#REF!</v>
      </c>
      <c r="O649" s="87" t="e">
        <f>'დაზუსტ. საკუთ.'!#REF!-'დაზუსტ. საკუთ.'!#REF!</f>
        <v>#REF!</v>
      </c>
      <c r="P649" s="87" t="e">
        <f>'დაზუსტ. ბიუჯ. ფონდ.'!#REF!</f>
        <v>#REF!</v>
      </c>
      <c r="Q649" s="87">
        <f>'გრანტის საკასო'!J648</f>
        <v>0</v>
      </c>
      <c r="R649" s="99">
        <f>'მიზნ.გრანტის საკასო '!J648-'მიზნ.გრანტის საკასო '!I648</f>
        <v>0</v>
      </c>
      <c r="S649" s="104" t="e">
        <f t="shared" si="169"/>
        <v>#REF!</v>
      </c>
      <c r="T649" s="87" t="e">
        <f t="shared" si="156"/>
        <v>#REF!</v>
      </c>
      <c r="U649" s="87" t="e">
        <f t="shared" si="157"/>
        <v>#REF!</v>
      </c>
      <c r="V649" s="87">
        <f t="shared" si="158"/>
        <v>0</v>
      </c>
      <c r="W649" s="99">
        <f t="shared" si="159"/>
        <v>0</v>
      </c>
      <c r="X649" s="91"/>
      <c r="Y649" s="7"/>
      <c r="Z649" s="7">
        <f t="shared" si="167"/>
        <v>0</v>
      </c>
      <c r="AA649" s="7">
        <f t="shared" si="167"/>
        <v>0</v>
      </c>
      <c r="AB649" s="7">
        <f t="shared" si="167"/>
        <v>0</v>
      </c>
    </row>
    <row r="650" spans="1:28" x14ac:dyDescent="0.25">
      <c r="A650" t="e">
        <f t="shared" si="168"/>
        <v>#REF!</v>
      </c>
      <c r="B650" s="5"/>
      <c r="C650" s="6" t="s">
        <v>19</v>
      </c>
      <c r="D650" s="104" t="e">
        <f>'დაზუსტ. ბიუჯ.'!#REF!</f>
        <v>#REF!</v>
      </c>
      <c r="E650" s="87" t="e">
        <f>'დაზუსტ. საკუთ.'!#REF!</f>
        <v>#REF!</v>
      </c>
      <c r="F650" s="87" t="e">
        <f>'დაზუსტ. ბიუჯ. ფონდ.'!#REF!</f>
        <v>#REF!</v>
      </c>
      <c r="G650" s="87">
        <f>'გრანტის საკასო'!D649</f>
        <v>0</v>
      </c>
      <c r="H650" s="87">
        <f>'მიზნ.გრანტის საკასო '!D649</f>
        <v>0</v>
      </c>
      <c r="I650" s="104" t="e">
        <f>'დაზუსტ. ბიუჯ.'!#REF!-'დაზუსტ. ბიუჯ.'!#REF!</f>
        <v>#REF!</v>
      </c>
      <c r="J650" s="87" t="e">
        <f>'დაზუსტ. საკუთ.'!#REF!-'დაზუსტ. საკუთ.'!#REF!</f>
        <v>#REF!</v>
      </c>
      <c r="K650" s="87" t="e">
        <f>'დაზუსტ. ბიუჯ. ფონდ.'!#REF!-'დაზუსტ. ბიუჯ. ფონდ.'!#REF!</f>
        <v>#REF!</v>
      </c>
      <c r="L650" s="87">
        <f>'გრანტის საკასო'!E649</f>
        <v>0</v>
      </c>
      <c r="M650" s="99">
        <f>'მიზნ.გრანტის საკასო '!E649-'მიზნ.გრანტის საკასო '!D649</f>
        <v>0</v>
      </c>
      <c r="N650" s="104" t="e">
        <f>'დაზუსტ. ბიუჯ.'!#REF!-'დაზუსტ. ბიუჯ.'!#REF!</f>
        <v>#REF!</v>
      </c>
      <c r="O650" s="87" t="e">
        <f>'დაზუსტ. საკუთ.'!#REF!-'დაზუსტ. საკუთ.'!#REF!</f>
        <v>#REF!</v>
      </c>
      <c r="P650" s="87" t="e">
        <f>'დაზუსტ. ბიუჯ. ფონდ.'!#REF!</f>
        <v>#REF!</v>
      </c>
      <c r="Q650" s="87">
        <f>'გრანტის საკასო'!J649</f>
        <v>0</v>
      </c>
      <c r="R650" s="99">
        <f>'მიზნ.გრანტის საკასო '!J649-'მიზნ.გრანტის საკასო '!I649</f>
        <v>0</v>
      </c>
      <c r="S650" s="104" t="e">
        <f t="shared" si="169"/>
        <v>#REF!</v>
      </c>
      <c r="T650" s="87" t="e">
        <f t="shared" si="156"/>
        <v>#REF!</v>
      </c>
      <c r="U650" s="87" t="e">
        <f t="shared" si="157"/>
        <v>#REF!</v>
      </c>
      <c r="V650" s="87">
        <f t="shared" si="158"/>
        <v>0</v>
      </c>
      <c r="W650" s="99">
        <f t="shared" si="159"/>
        <v>0</v>
      </c>
      <c r="X650" s="91"/>
      <c r="Y650" s="7"/>
      <c r="Z650" s="7">
        <f t="shared" si="167"/>
        <v>0</v>
      </c>
      <c r="AA650" s="7">
        <f t="shared" si="167"/>
        <v>0</v>
      </c>
      <c r="AB650" s="7">
        <f t="shared" si="167"/>
        <v>0</v>
      </c>
    </row>
    <row r="651" spans="1:28" ht="15.75" thickBot="1" x14ac:dyDescent="0.3">
      <c r="A651" t="e">
        <f t="shared" si="168"/>
        <v>#REF!</v>
      </c>
      <c r="B651" s="11"/>
      <c r="C651" s="12" t="s">
        <v>20</v>
      </c>
      <c r="D651" s="106" t="e">
        <f>'დაზუსტ. ბიუჯ.'!#REF!</f>
        <v>#REF!</v>
      </c>
      <c r="E651" s="89" t="e">
        <f>'დაზუსტ. საკუთ.'!#REF!</f>
        <v>#REF!</v>
      </c>
      <c r="F651" s="89" t="e">
        <f>'დაზუსტ. ბიუჯ. ფონდ.'!#REF!</f>
        <v>#REF!</v>
      </c>
      <c r="G651" s="89">
        <f>'გრანტის საკასო'!D650</f>
        <v>0</v>
      </c>
      <c r="H651" s="89">
        <f>'მიზნ.გრანტის საკასო '!D650</f>
        <v>0</v>
      </c>
      <c r="I651" s="106" t="e">
        <f>'დაზუსტ. ბიუჯ.'!#REF!-'დაზუსტ. ბიუჯ.'!#REF!</f>
        <v>#REF!</v>
      </c>
      <c r="J651" s="89" t="e">
        <f>'დაზუსტ. საკუთ.'!#REF!-'დაზუსტ. საკუთ.'!#REF!</f>
        <v>#REF!</v>
      </c>
      <c r="K651" s="89" t="e">
        <f>'დაზუსტ. ბიუჯ. ფონდ.'!#REF!-'დაზუსტ. ბიუჯ. ფონდ.'!#REF!</f>
        <v>#REF!</v>
      </c>
      <c r="L651" s="89">
        <f>'გრანტის საკასო'!E650</f>
        <v>0</v>
      </c>
      <c r="M651" s="101">
        <f>'მიზნ.გრანტის საკასო '!E650-'მიზნ.გრანტის საკასო '!D650</f>
        <v>0</v>
      </c>
      <c r="N651" s="106" t="e">
        <f>'დაზუსტ. ბიუჯ.'!#REF!-'დაზუსტ. ბიუჯ.'!#REF!</f>
        <v>#REF!</v>
      </c>
      <c r="O651" s="89" t="e">
        <f>'დაზუსტ. საკუთ.'!#REF!-'დაზუსტ. საკუთ.'!#REF!</f>
        <v>#REF!</v>
      </c>
      <c r="P651" s="89" t="e">
        <f>'დაზუსტ. ბიუჯ. ფონდ.'!#REF!</f>
        <v>#REF!</v>
      </c>
      <c r="Q651" s="89">
        <f>'გრანტის საკასო'!J650</f>
        <v>0</v>
      </c>
      <c r="R651" s="101">
        <f>'მიზნ.გრანტის საკასო '!J650-'მიზნ.გრანტის საკასო '!I650</f>
        <v>0</v>
      </c>
      <c r="S651" s="106" t="e">
        <f t="shared" si="169"/>
        <v>#REF!</v>
      </c>
      <c r="T651" s="89" t="e">
        <f t="shared" si="156"/>
        <v>#REF!</v>
      </c>
      <c r="U651" s="89" t="e">
        <f t="shared" si="157"/>
        <v>#REF!</v>
      </c>
      <c r="V651" s="89">
        <f t="shared" si="158"/>
        <v>0</v>
      </c>
      <c r="W651" s="101">
        <f t="shared" si="159"/>
        <v>0</v>
      </c>
      <c r="X651" s="93"/>
      <c r="Y651" s="13"/>
      <c r="Z651" s="13">
        <f t="shared" si="167"/>
        <v>0</v>
      </c>
      <c r="AA651" s="13">
        <f t="shared" si="167"/>
        <v>0</v>
      </c>
      <c r="AB651" s="13">
        <f t="shared" si="167"/>
        <v>0</v>
      </c>
    </row>
    <row r="652" spans="1:28" ht="32.25" customHeight="1" thickTop="1" thickBot="1" x14ac:dyDescent="0.3">
      <c r="A652" t="e">
        <f t="shared" si="168"/>
        <v>#REF!</v>
      </c>
      <c r="B652" s="16" t="s">
        <v>115</v>
      </c>
      <c r="C652" s="4" t="s">
        <v>114</v>
      </c>
      <c r="D652" s="103" t="e">
        <f>'დაზუსტ. ბიუჯ.'!#REF!</f>
        <v>#REF!</v>
      </c>
      <c r="E652" s="86" t="e">
        <f>'დაზუსტ. საკუთ.'!#REF!</f>
        <v>#REF!</v>
      </c>
      <c r="F652" s="86" t="e">
        <f>'დაზუსტ. ბიუჯ. ფონდ.'!#REF!</f>
        <v>#REF!</v>
      </c>
      <c r="G652" s="86">
        <f>'გრანტის საკასო'!D651</f>
        <v>0</v>
      </c>
      <c r="H652" s="86">
        <f>'მიზნ.გრანტის საკასო '!D651</f>
        <v>0</v>
      </c>
      <c r="I652" s="103" t="e">
        <f>'დაზუსტ. ბიუჯ.'!#REF!-'დაზუსტ. ბიუჯ.'!#REF!</f>
        <v>#REF!</v>
      </c>
      <c r="J652" s="86" t="e">
        <f>'დაზუსტ. საკუთ.'!#REF!-'დაზუსტ. საკუთ.'!#REF!</f>
        <v>#REF!</v>
      </c>
      <c r="K652" s="86" t="e">
        <f>'დაზუსტ. ბიუჯ. ფონდ.'!#REF!-'დაზუსტ. ბიუჯ. ფონდ.'!#REF!</f>
        <v>#REF!</v>
      </c>
      <c r="L652" s="86">
        <f>'გრანტის საკასო'!E651</f>
        <v>0</v>
      </c>
      <c r="M652" s="102">
        <f>'მიზნ.გრანტის საკასო '!E651-'მიზნ.გრანტის საკასო '!D651</f>
        <v>0</v>
      </c>
      <c r="N652" s="103" t="e">
        <f>'დაზუსტ. ბიუჯ.'!#REF!-'დაზუსტ. ბიუჯ.'!#REF!</f>
        <v>#REF!</v>
      </c>
      <c r="O652" s="86" t="e">
        <f>'დაზუსტ. საკუთ.'!#REF!-'დაზუსტ. საკუთ.'!#REF!</f>
        <v>#REF!</v>
      </c>
      <c r="P652" s="86" t="e">
        <f>'დაზუსტ. ბიუჯ. ფონდ.'!#REF!</f>
        <v>#REF!</v>
      </c>
      <c r="Q652" s="86">
        <f>'გრანტის საკასო'!J651</f>
        <v>0</v>
      </c>
      <c r="R652" s="102">
        <f>'მიზნ.გრანტის საკასო '!J651-'მიზნ.გრანტის საკასო '!I651</f>
        <v>0</v>
      </c>
      <c r="S652" s="103" t="e">
        <f t="shared" si="169"/>
        <v>#REF!</v>
      </c>
      <c r="T652" s="86" t="e">
        <f t="shared" si="156"/>
        <v>#REF!</v>
      </c>
      <c r="U652" s="86" t="e">
        <f t="shared" si="157"/>
        <v>#REF!</v>
      </c>
      <c r="V652" s="86">
        <f t="shared" si="158"/>
        <v>0</v>
      </c>
      <c r="W652" s="102">
        <f t="shared" si="159"/>
        <v>0</v>
      </c>
      <c r="X652" s="94"/>
      <c r="Y652" s="4"/>
      <c r="Z652" s="4">
        <f t="shared" ref="Z652:AB652" si="170">SUM(Z653,Z661,Z662,Z663)</f>
        <v>0</v>
      </c>
      <c r="AA652" s="4">
        <f t="shared" si="170"/>
        <v>0</v>
      </c>
      <c r="AB652" s="4">
        <f t="shared" si="170"/>
        <v>0</v>
      </c>
    </row>
    <row r="653" spans="1:28" ht="15.75" thickTop="1" x14ac:dyDescent="0.25">
      <c r="A653" t="e">
        <f t="shared" si="168"/>
        <v>#REF!</v>
      </c>
      <c r="B653" s="5"/>
      <c r="C653" s="6" t="s">
        <v>10</v>
      </c>
      <c r="D653" s="104" t="e">
        <f>'დაზუსტ. ბიუჯ.'!#REF!</f>
        <v>#REF!</v>
      </c>
      <c r="E653" s="87" t="e">
        <f>'დაზუსტ. საკუთ.'!#REF!</f>
        <v>#REF!</v>
      </c>
      <c r="F653" s="87" t="e">
        <f>'დაზუსტ. ბიუჯ. ფონდ.'!#REF!</f>
        <v>#REF!</v>
      </c>
      <c r="G653" s="87">
        <f>'გრანტის საკასო'!D652</f>
        <v>0</v>
      </c>
      <c r="H653" s="87">
        <f>'მიზნ.გრანტის საკასო '!D652</f>
        <v>0</v>
      </c>
      <c r="I653" s="104" t="e">
        <f>'დაზუსტ. ბიუჯ.'!#REF!-'დაზუსტ. ბიუჯ.'!#REF!</f>
        <v>#REF!</v>
      </c>
      <c r="J653" s="87" t="e">
        <f>'დაზუსტ. საკუთ.'!#REF!-'დაზუსტ. საკუთ.'!#REF!</f>
        <v>#REF!</v>
      </c>
      <c r="K653" s="87" t="e">
        <f>'დაზუსტ. ბიუჯ. ფონდ.'!#REF!-'დაზუსტ. ბიუჯ. ფონდ.'!#REF!</f>
        <v>#REF!</v>
      </c>
      <c r="L653" s="87">
        <f>'გრანტის საკასო'!E652</f>
        <v>0</v>
      </c>
      <c r="M653" s="99">
        <f>'მიზნ.გრანტის საკასო '!E652-'მიზნ.გრანტის საკასო '!D652</f>
        <v>0</v>
      </c>
      <c r="N653" s="104" t="e">
        <f>'დაზუსტ. ბიუჯ.'!#REF!-'დაზუსტ. ბიუჯ.'!#REF!</f>
        <v>#REF!</v>
      </c>
      <c r="O653" s="87" t="e">
        <f>'დაზუსტ. საკუთ.'!#REF!-'დაზუსტ. საკუთ.'!#REF!</f>
        <v>#REF!</v>
      </c>
      <c r="P653" s="87" t="e">
        <f>'დაზუსტ. ბიუჯ. ფონდ.'!#REF!</f>
        <v>#REF!</v>
      </c>
      <c r="Q653" s="87">
        <f>'გრანტის საკასო'!J652</f>
        <v>0</v>
      </c>
      <c r="R653" s="99">
        <f>'მიზნ.გრანტის საკასო '!J652-'მიზნ.გრანტის საკასო '!I652</f>
        <v>0</v>
      </c>
      <c r="S653" s="104" t="e">
        <f t="shared" si="169"/>
        <v>#REF!</v>
      </c>
      <c r="T653" s="87" t="e">
        <f t="shared" si="156"/>
        <v>#REF!</v>
      </c>
      <c r="U653" s="87" t="e">
        <f t="shared" si="157"/>
        <v>#REF!</v>
      </c>
      <c r="V653" s="87">
        <f t="shared" si="158"/>
        <v>0</v>
      </c>
      <c r="W653" s="99">
        <f t="shared" si="159"/>
        <v>0</v>
      </c>
      <c r="X653" s="91"/>
      <c r="Y653" s="7"/>
      <c r="Z653" s="7">
        <f t="shared" ref="Z653:AB653" si="171">SUM(Z654:Z660)</f>
        <v>0</v>
      </c>
      <c r="AA653" s="7">
        <f t="shared" si="171"/>
        <v>0</v>
      </c>
      <c r="AB653" s="7">
        <f t="shared" si="171"/>
        <v>0</v>
      </c>
    </row>
    <row r="654" spans="1:28" x14ac:dyDescent="0.25">
      <c r="A654" t="e">
        <f t="shared" si="168"/>
        <v>#REF!</v>
      </c>
      <c r="B654" s="8"/>
      <c r="C654" s="9" t="s">
        <v>11</v>
      </c>
      <c r="D654" s="105" t="e">
        <f>'დაზუსტ. ბიუჯ.'!#REF!</f>
        <v>#REF!</v>
      </c>
      <c r="E654" s="88" t="e">
        <f>'დაზუსტ. საკუთ.'!#REF!</f>
        <v>#REF!</v>
      </c>
      <c r="F654" s="88" t="e">
        <f>'დაზუსტ. ბიუჯ. ფონდ.'!#REF!</f>
        <v>#REF!</v>
      </c>
      <c r="G654" s="88">
        <f>'გრანტის საკასო'!D653</f>
        <v>0</v>
      </c>
      <c r="H654" s="88">
        <f>'მიზნ.გრანტის საკასო '!D653</f>
        <v>0</v>
      </c>
      <c r="I654" s="105" t="e">
        <f>'დაზუსტ. ბიუჯ.'!#REF!-'დაზუსტ. ბიუჯ.'!#REF!</f>
        <v>#REF!</v>
      </c>
      <c r="J654" s="88" t="e">
        <f>'დაზუსტ. საკუთ.'!#REF!-'დაზუსტ. საკუთ.'!#REF!</f>
        <v>#REF!</v>
      </c>
      <c r="K654" s="88" t="e">
        <f>'დაზუსტ. ბიუჯ. ფონდ.'!#REF!-'დაზუსტ. ბიუჯ. ფონდ.'!#REF!</f>
        <v>#REF!</v>
      </c>
      <c r="L654" s="88">
        <f>'გრანტის საკასო'!E653</f>
        <v>0</v>
      </c>
      <c r="M654" s="100">
        <f>'მიზნ.გრანტის საკასო '!E653-'მიზნ.გრანტის საკასო '!D653</f>
        <v>0</v>
      </c>
      <c r="N654" s="105" t="e">
        <f>'დაზუსტ. ბიუჯ.'!#REF!-'დაზუსტ. ბიუჯ.'!#REF!</f>
        <v>#REF!</v>
      </c>
      <c r="O654" s="88" t="e">
        <f>'დაზუსტ. საკუთ.'!#REF!-'დაზუსტ. საკუთ.'!#REF!</f>
        <v>#REF!</v>
      </c>
      <c r="P654" s="88" t="e">
        <f>'დაზუსტ. ბიუჯ. ფონდ.'!#REF!</f>
        <v>#REF!</v>
      </c>
      <c r="Q654" s="88">
        <f>'გრანტის საკასო'!J653</f>
        <v>0</v>
      </c>
      <c r="R654" s="100">
        <f>'მიზნ.გრანტის საკასო '!J653-'მიზნ.გრანტის საკასო '!I653</f>
        <v>0</v>
      </c>
      <c r="S654" s="105" t="e">
        <f t="shared" si="169"/>
        <v>#REF!</v>
      </c>
      <c r="T654" s="88" t="e">
        <f t="shared" si="156"/>
        <v>#REF!</v>
      </c>
      <c r="U654" s="88" t="e">
        <f t="shared" si="157"/>
        <v>#REF!</v>
      </c>
      <c r="V654" s="88">
        <f t="shared" si="158"/>
        <v>0</v>
      </c>
      <c r="W654" s="100">
        <f t="shared" si="159"/>
        <v>0</v>
      </c>
      <c r="X654" s="92"/>
      <c r="Y654" s="10"/>
      <c r="Z654" s="10">
        <v>0</v>
      </c>
      <c r="AA654" s="10">
        <v>0</v>
      </c>
      <c r="AB654" s="10">
        <v>0</v>
      </c>
    </row>
    <row r="655" spans="1:28" x14ac:dyDescent="0.25">
      <c r="A655" t="e">
        <f t="shared" si="168"/>
        <v>#REF!</v>
      </c>
      <c r="B655" s="8"/>
      <c r="C655" s="9" t="s">
        <v>12</v>
      </c>
      <c r="D655" s="105" t="e">
        <f>'დაზუსტ. ბიუჯ.'!#REF!</f>
        <v>#REF!</v>
      </c>
      <c r="E655" s="88" t="e">
        <f>'დაზუსტ. საკუთ.'!#REF!</f>
        <v>#REF!</v>
      </c>
      <c r="F655" s="88" t="e">
        <f>'დაზუსტ. ბიუჯ. ფონდ.'!#REF!</f>
        <v>#REF!</v>
      </c>
      <c r="G655" s="88">
        <f>'გრანტის საკასო'!D654</f>
        <v>0</v>
      </c>
      <c r="H655" s="88">
        <f>'მიზნ.გრანტის საკასო '!D654</f>
        <v>0</v>
      </c>
      <c r="I655" s="105" t="e">
        <f>'დაზუსტ. ბიუჯ.'!#REF!-'დაზუსტ. ბიუჯ.'!#REF!</f>
        <v>#REF!</v>
      </c>
      <c r="J655" s="88" t="e">
        <f>'დაზუსტ. საკუთ.'!#REF!-'დაზუსტ. საკუთ.'!#REF!</f>
        <v>#REF!</v>
      </c>
      <c r="K655" s="88" t="e">
        <f>'დაზუსტ. ბიუჯ. ფონდ.'!#REF!-'დაზუსტ. ბიუჯ. ფონდ.'!#REF!</f>
        <v>#REF!</v>
      </c>
      <c r="L655" s="88">
        <f>'გრანტის საკასო'!E654</f>
        <v>0</v>
      </c>
      <c r="M655" s="100">
        <f>'მიზნ.გრანტის საკასო '!E654-'მიზნ.გრანტის საკასო '!D654</f>
        <v>0</v>
      </c>
      <c r="N655" s="105" t="e">
        <f>'დაზუსტ. ბიუჯ.'!#REF!-'დაზუსტ. ბიუჯ.'!#REF!</f>
        <v>#REF!</v>
      </c>
      <c r="O655" s="88" t="e">
        <f>'დაზუსტ. საკუთ.'!#REF!-'დაზუსტ. საკუთ.'!#REF!</f>
        <v>#REF!</v>
      </c>
      <c r="P655" s="88" t="e">
        <f>'დაზუსტ. ბიუჯ. ფონდ.'!#REF!</f>
        <v>#REF!</v>
      </c>
      <c r="Q655" s="88">
        <f>'გრანტის საკასო'!J654</f>
        <v>0</v>
      </c>
      <c r="R655" s="100">
        <f>'მიზნ.გრანტის საკასო '!J654-'მიზნ.გრანტის საკასო '!I654</f>
        <v>0</v>
      </c>
      <c r="S655" s="105" t="e">
        <f t="shared" si="169"/>
        <v>#REF!</v>
      </c>
      <c r="T655" s="88" t="e">
        <f t="shared" si="156"/>
        <v>#REF!</v>
      </c>
      <c r="U655" s="88" t="e">
        <f t="shared" si="157"/>
        <v>#REF!</v>
      </c>
      <c r="V655" s="88">
        <f t="shared" si="158"/>
        <v>0</v>
      </c>
      <c r="W655" s="100">
        <f t="shared" si="159"/>
        <v>0</v>
      </c>
      <c r="X655" s="92"/>
      <c r="Y655" s="10"/>
      <c r="Z655" s="10">
        <v>0</v>
      </c>
      <c r="AA655" s="10">
        <v>0</v>
      </c>
      <c r="AB655" s="10">
        <v>0</v>
      </c>
    </row>
    <row r="656" spans="1:28" x14ac:dyDescent="0.25">
      <c r="A656" t="e">
        <f t="shared" si="168"/>
        <v>#REF!</v>
      </c>
      <c r="B656" s="8"/>
      <c r="C656" s="9" t="s">
        <v>13</v>
      </c>
      <c r="D656" s="105" t="e">
        <f>'დაზუსტ. ბიუჯ.'!#REF!</f>
        <v>#REF!</v>
      </c>
      <c r="E656" s="88" t="e">
        <f>'დაზუსტ. საკუთ.'!#REF!</f>
        <v>#REF!</v>
      </c>
      <c r="F656" s="88" t="e">
        <f>'დაზუსტ. ბიუჯ. ფონდ.'!#REF!</f>
        <v>#REF!</v>
      </c>
      <c r="G656" s="88">
        <f>'გრანტის საკასო'!D655</f>
        <v>0</v>
      </c>
      <c r="H656" s="88">
        <f>'მიზნ.გრანტის საკასო '!D655</f>
        <v>0</v>
      </c>
      <c r="I656" s="105" t="e">
        <f>'დაზუსტ. ბიუჯ.'!#REF!-'დაზუსტ. ბიუჯ.'!#REF!</f>
        <v>#REF!</v>
      </c>
      <c r="J656" s="88" t="e">
        <f>'დაზუსტ. საკუთ.'!#REF!-'დაზუსტ. საკუთ.'!#REF!</f>
        <v>#REF!</v>
      </c>
      <c r="K656" s="88" t="e">
        <f>'დაზუსტ. ბიუჯ. ფონდ.'!#REF!-'დაზუსტ. ბიუჯ. ფონდ.'!#REF!</f>
        <v>#REF!</v>
      </c>
      <c r="L656" s="88">
        <f>'გრანტის საკასო'!E655</f>
        <v>0</v>
      </c>
      <c r="M656" s="100">
        <f>'მიზნ.გრანტის საკასო '!E655-'მიზნ.გრანტის საკასო '!D655</f>
        <v>0</v>
      </c>
      <c r="N656" s="105" t="e">
        <f>'დაზუსტ. ბიუჯ.'!#REF!-'დაზუსტ. ბიუჯ.'!#REF!</f>
        <v>#REF!</v>
      </c>
      <c r="O656" s="88" t="e">
        <f>'დაზუსტ. საკუთ.'!#REF!-'დაზუსტ. საკუთ.'!#REF!</f>
        <v>#REF!</v>
      </c>
      <c r="P656" s="88" t="e">
        <f>'დაზუსტ. ბიუჯ. ფონდ.'!#REF!</f>
        <v>#REF!</v>
      </c>
      <c r="Q656" s="88">
        <f>'გრანტის საკასო'!J655</f>
        <v>0</v>
      </c>
      <c r="R656" s="100">
        <f>'მიზნ.გრანტის საკასო '!J655-'მიზნ.გრანტის საკასო '!I655</f>
        <v>0</v>
      </c>
      <c r="S656" s="105" t="e">
        <f t="shared" si="169"/>
        <v>#REF!</v>
      </c>
      <c r="T656" s="88" t="e">
        <f t="shared" si="156"/>
        <v>#REF!</v>
      </c>
      <c r="U656" s="88" t="e">
        <f t="shared" si="157"/>
        <v>#REF!</v>
      </c>
      <c r="V656" s="88">
        <f t="shared" si="158"/>
        <v>0</v>
      </c>
      <c r="W656" s="100">
        <f t="shared" si="159"/>
        <v>0</v>
      </c>
      <c r="X656" s="92"/>
      <c r="Y656" s="10"/>
      <c r="Z656" s="10">
        <v>0</v>
      </c>
      <c r="AA656" s="10">
        <v>0</v>
      </c>
      <c r="AB656" s="10">
        <v>0</v>
      </c>
    </row>
    <row r="657" spans="1:28" x14ac:dyDescent="0.25">
      <c r="A657" t="e">
        <f t="shared" si="168"/>
        <v>#REF!</v>
      </c>
      <c r="B657" s="8"/>
      <c r="C657" s="9" t="s">
        <v>14</v>
      </c>
      <c r="D657" s="105" t="e">
        <f>'დაზუსტ. ბიუჯ.'!#REF!</f>
        <v>#REF!</v>
      </c>
      <c r="E657" s="88" t="e">
        <f>'დაზუსტ. საკუთ.'!#REF!</f>
        <v>#REF!</v>
      </c>
      <c r="F657" s="88" t="e">
        <f>'დაზუსტ. ბიუჯ. ფონდ.'!#REF!</f>
        <v>#REF!</v>
      </c>
      <c r="G657" s="88">
        <f>'გრანტის საკასო'!D656</f>
        <v>0</v>
      </c>
      <c r="H657" s="88">
        <f>'მიზნ.გრანტის საკასო '!D656</f>
        <v>0</v>
      </c>
      <c r="I657" s="105" t="e">
        <f>'დაზუსტ. ბიუჯ.'!#REF!-'დაზუსტ. ბიუჯ.'!#REF!</f>
        <v>#REF!</v>
      </c>
      <c r="J657" s="88" t="e">
        <f>'დაზუსტ. საკუთ.'!#REF!-'დაზუსტ. საკუთ.'!#REF!</f>
        <v>#REF!</v>
      </c>
      <c r="K657" s="88" t="e">
        <f>'დაზუსტ. ბიუჯ. ფონდ.'!#REF!-'დაზუსტ. ბიუჯ. ფონდ.'!#REF!</f>
        <v>#REF!</v>
      </c>
      <c r="L657" s="88">
        <f>'გრანტის საკასო'!E656</f>
        <v>0</v>
      </c>
      <c r="M657" s="100">
        <f>'მიზნ.გრანტის საკასო '!E656-'მიზნ.გრანტის საკასო '!D656</f>
        <v>0</v>
      </c>
      <c r="N657" s="105" t="e">
        <f>'დაზუსტ. ბიუჯ.'!#REF!-'დაზუსტ. ბიუჯ.'!#REF!</f>
        <v>#REF!</v>
      </c>
      <c r="O657" s="88" t="e">
        <f>'დაზუსტ. საკუთ.'!#REF!-'დაზუსტ. საკუთ.'!#REF!</f>
        <v>#REF!</v>
      </c>
      <c r="P657" s="88" t="e">
        <f>'დაზუსტ. ბიუჯ. ფონდ.'!#REF!</f>
        <v>#REF!</v>
      </c>
      <c r="Q657" s="88">
        <f>'გრანტის საკასო'!J656</f>
        <v>0</v>
      </c>
      <c r="R657" s="100">
        <f>'მიზნ.გრანტის საკასო '!J656-'მიზნ.გრანტის საკასო '!I656</f>
        <v>0</v>
      </c>
      <c r="S657" s="105" t="e">
        <f t="shared" si="169"/>
        <v>#REF!</v>
      </c>
      <c r="T657" s="88" t="e">
        <f t="shared" si="156"/>
        <v>#REF!</v>
      </c>
      <c r="U657" s="88" t="e">
        <f t="shared" si="157"/>
        <v>#REF!</v>
      </c>
      <c r="V657" s="88">
        <f t="shared" si="158"/>
        <v>0</v>
      </c>
      <c r="W657" s="100">
        <f t="shared" si="159"/>
        <v>0</v>
      </c>
      <c r="X657" s="92"/>
      <c r="Y657" s="10"/>
      <c r="Z657" s="10">
        <v>0</v>
      </c>
      <c r="AA657" s="10">
        <v>0</v>
      </c>
      <c r="AB657" s="10">
        <v>0</v>
      </c>
    </row>
    <row r="658" spans="1:28" x14ac:dyDescent="0.25">
      <c r="A658" t="e">
        <f t="shared" si="168"/>
        <v>#REF!</v>
      </c>
      <c r="B658" s="8"/>
      <c r="C658" s="9" t="s">
        <v>15</v>
      </c>
      <c r="D658" s="105" t="e">
        <f>'დაზუსტ. ბიუჯ.'!#REF!</f>
        <v>#REF!</v>
      </c>
      <c r="E658" s="88" t="e">
        <f>'დაზუსტ. საკუთ.'!#REF!</f>
        <v>#REF!</v>
      </c>
      <c r="F658" s="88" t="e">
        <f>'დაზუსტ. ბიუჯ. ფონდ.'!#REF!</f>
        <v>#REF!</v>
      </c>
      <c r="G658" s="88">
        <f>'გრანტის საკასო'!D657</f>
        <v>0</v>
      </c>
      <c r="H658" s="88">
        <f>'მიზნ.გრანტის საკასო '!D657</f>
        <v>0</v>
      </c>
      <c r="I658" s="105" t="e">
        <f>'დაზუსტ. ბიუჯ.'!#REF!-'დაზუსტ. ბიუჯ.'!#REF!</f>
        <v>#REF!</v>
      </c>
      <c r="J658" s="88" t="e">
        <f>'დაზუსტ. საკუთ.'!#REF!-'დაზუსტ. საკუთ.'!#REF!</f>
        <v>#REF!</v>
      </c>
      <c r="K658" s="88" t="e">
        <f>'დაზუსტ. ბიუჯ. ფონდ.'!#REF!-'დაზუსტ. ბიუჯ. ფონდ.'!#REF!</f>
        <v>#REF!</v>
      </c>
      <c r="L658" s="88">
        <f>'გრანტის საკასო'!E657</f>
        <v>0</v>
      </c>
      <c r="M658" s="100">
        <f>'მიზნ.გრანტის საკასო '!E657-'მიზნ.გრანტის საკასო '!D657</f>
        <v>0</v>
      </c>
      <c r="N658" s="105" t="e">
        <f>'დაზუსტ. ბიუჯ.'!#REF!-'დაზუსტ. ბიუჯ.'!#REF!</f>
        <v>#REF!</v>
      </c>
      <c r="O658" s="88" t="e">
        <f>'დაზუსტ. საკუთ.'!#REF!-'დაზუსტ. საკუთ.'!#REF!</f>
        <v>#REF!</v>
      </c>
      <c r="P658" s="88" t="e">
        <f>'დაზუსტ. ბიუჯ. ფონდ.'!#REF!</f>
        <v>#REF!</v>
      </c>
      <c r="Q658" s="88">
        <f>'გრანტის საკასო'!J657</f>
        <v>0</v>
      </c>
      <c r="R658" s="100">
        <f>'მიზნ.გრანტის საკასო '!J657-'მიზნ.გრანტის საკასო '!I657</f>
        <v>0</v>
      </c>
      <c r="S658" s="105" t="e">
        <f t="shared" si="169"/>
        <v>#REF!</v>
      </c>
      <c r="T658" s="88" t="e">
        <f t="shared" si="156"/>
        <v>#REF!</v>
      </c>
      <c r="U658" s="88" t="e">
        <f t="shared" si="157"/>
        <v>#REF!</v>
      </c>
      <c r="V658" s="88">
        <f t="shared" si="158"/>
        <v>0</v>
      </c>
      <c r="W658" s="100">
        <f t="shared" si="159"/>
        <v>0</v>
      </c>
      <c r="X658" s="92"/>
      <c r="Y658" s="10"/>
      <c r="Z658" s="10">
        <v>0</v>
      </c>
      <c r="AA658" s="10">
        <v>0</v>
      </c>
      <c r="AB658" s="10">
        <v>0</v>
      </c>
    </row>
    <row r="659" spans="1:28" x14ac:dyDescent="0.25">
      <c r="A659" t="e">
        <f t="shared" si="168"/>
        <v>#REF!</v>
      </c>
      <c r="B659" s="8"/>
      <c r="C659" s="9" t="s">
        <v>16</v>
      </c>
      <c r="D659" s="105" t="e">
        <f>'დაზუსტ. ბიუჯ.'!#REF!</f>
        <v>#REF!</v>
      </c>
      <c r="E659" s="88" t="e">
        <f>'დაზუსტ. საკუთ.'!#REF!</f>
        <v>#REF!</v>
      </c>
      <c r="F659" s="88" t="e">
        <f>'დაზუსტ. ბიუჯ. ფონდ.'!#REF!</f>
        <v>#REF!</v>
      </c>
      <c r="G659" s="88">
        <f>'გრანტის საკასო'!D658</f>
        <v>0</v>
      </c>
      <c r="H659" s="88">
        <f>'მიზნ.გრანტის საკასო '!D658</f>
        <v>0</v>
      </c>
      <c r="I659" s="105" t="e">
        <f>'დაზუსტ. ბიუჯ.'!#REF!-'დაზუსტ. ბიუჯ.'!#REF!</f>
        <v>#REF!</v>
      </c>
      <c r="J659" s="88" t="e">
        <f>'დაზუსტ. საკუთ.'!#REF!-'დაზუსტ. საკუთ.'!#REF!</f>
        <v>#REF!</v>
      </c>
      <c r="K659" s="88" t="e">
        <f>'დაზუსტ. ბიუჯ. ფონდ.'!#REF!-'დაზუსტ. ბიუჯ. ფონდ.'!#REF!</f>
        <v>#REF!</v>
      </c>
      <c r="L659" s="88">
        <f>'გრანტის საკასო'!E658</f>
        <v>0</v>
      </c>
      <c r="M659" s="100">
        <f>'მიზნ.გრანტის საკასო '!E658-'მიზნ.გრანტის საკასო '!D658</f>
        <v>0</v>
      </c>
      <c r="N659" s="105" t="e">
        <f>'დაზუსტ. ბიუჯ.'!#REF!-'დაზუსტ. ბიუჯ.'!#REF!</f>
        <v>#REF!</v>
      </c>
      <c r="O659" s="88" t="e">
        <f>'დაზუსტ. საკუთ.'!#REF!-'დაზუსტ. საკუთ.'!#REF!</f>
        <v>#REF!</v>
      </c>
      <c r="P659" s="88" t="e">
        <f>'დაზუსტ. ბიუჯ. ფონდ.'!#REF!</f>
        <v>#REF!</v>
      </c>
      <c r="Q659" s="88">
        <f>'გრანტის საკასო'!J658</f>
        <v>0</v>
      </c>
      <c r="R659" s="100">
        <f>'მიზნ.გრანტის საკასო '!J658-'მიზნ.გრანტის საკასო '!I658</f>
        <v>0</v>
      </c>
      <c r="S659" s="105" t="e">
        <f t="shared" si="169"/>
        <v>#REF!</v>
      </c>
      <c r="T659" s="88" t="e">
        <f t="shared" si="156"/>
        <v>#REF!</v>
      </c>
      <c r="U659" s="88" t="e">
        <f t="shared" si="157"/>
        <v>#REF!</v>
      </c>
      <c r="V659" s="88">
        <f t="shared" si="158"/>
        <v>0</v>
      </c>
      <c r="W659" s="100">
        <f t="shared" si="159"/>
        <v>0</v>
      </c>
      <c r="X659" s="92"/>
      <c r="Y659" s="10"/>
      <c r="Z659" s="10">
        <v>0</v>
      </c>
      <c r="AA659" s="10">
        <v>0</v>
      </c>
      <c r="AB659" s="10">
        <v>0</v>
      </c>
    </row>
    <row r="660" spans="1:28" x14ac:dyDescent="0.25">
      <c r="A660" t="e">
        <f t="shared" si="168"/>
        <v>#REF!</v>
      </c>
      <c r="B660" s="8"/>
      <c r="C660" s="9" t="s">
        <v>17</v>
      </c>
      <c r="D660" s="105" t="e">
        <f>'დაზუსტ. ბიუჯ.'!#REF!</f>
        <v>#REF!</v>
      </c>
      <c r="E660" s="88" t="e">
        <f>'დაზუსტ. საკუთ.'!#REF!</f>
        <v>#REF!</v>
      </c>
      <c r="F660" s="88" t="e">
        <f>'დაზუსტ. ბიუჯ. ფონდ.'!#REF!</f>
        <v>#REF!</v>
      </c>
      <c r="G660" s="88">
        <f>'გრანტის საკასო'!D659</f>
        <v>0</v>
      </c>
      <c r="H660" s="88">
        <f>'მიზნ.გრანტის საკასო '!D659</f>
        <v>0</v>
      </c>
      <c r="I660" s="105" t="e">
        <f>'დაზუსტ. ბიუჯ.'!#REF!-'დაზუსტ. ბიუჯ.'!#REF!</f>
        <v>#REF!</v>
      </c>
      <c r="J660" s="88" t="e">
        <f>'დაზუსტ. საკუთ.'!#REF!-'დაზუსტ. საკუთ.'!#REF!</f>
        <v>#REF!</v>
      </c>
      <c r="K660" s="88" t="e">
        <f>'დაზუსტ. ბიუჯ. ფონდ.'!#REF!-'დაზუსტ. ბიუჯ. ფონდ.'!#REF!</f>
        <v>#REF!</v>
      </c>
      <c r="L660" s="88">
        <f>'გრანტის საკასო'!E659</f>
        <v>0</v>
      </c>
      <c r="M660" s="100">
        <f>'მიზნ.გრანტის საკასო '!E659-'მიზნ.გრანტის საკასო '!D659</f>
        <v>0</v>
      </c>
      <c r="N660" s="105" t="e">
        <f>'დაზუსტ. ბიუჯ.'!#REF!-'დაზუსტ. ბიუჯ.'!#REF!</f>
        <v>#REF!</v>
      </c>
      <c r="O660" s="88" t="e">
        <f>'დაზუსტ. საკუთ.'!#REF!-'დაზუსტ. საკუთ.'!#REF!</f>
        <v>#REF!</v>
      </c>
      <c r="P660" s="88" t="e">
        <f>'დაზუსტ. ბიუჯ. ფონდ.'!#REF!</f>
        <v>#REF!</v>
      </c>
      <c r="Q660" s="88">
        <f>'გრანტის საკასო'!J659</f>
        <v>0</v>
      </c>
      <c r="R660" s="100">
        <f>'მიზნ.გრანტის საკასო '!J659-'მიზნ.გრანტის საკასო '!I659</f>
        <v>0</v>
      </c>
      <c r="S660" s="105" t="e">
        <f t="shared" si="169"/>
        <v>#REF!</v>
      </c>
      <c r="T660" s="88" t="e">
        <f t="shared" ref="T660:T723" si="172">O660+J660+E660</f>
        <v>#REF!</v>
      </c>
      <c r="U660" s="88" t="e">
        <f t="shared" ref="U660:U723" si="173">P660+K660+F660</f>
        <v>#REF!</v>
      </c>
      <c r="V660" s="88">
        <f t="shared" ref="V660:V723" si="174">Q660+L660+G660</f>
        <v>0</v>
      </c>
      <c r="W660" s="100">
        <f t="shared" ref="W660:W723" si="175">R660+M660+H660</f>
        <v>0</v>
      </c>
      <c r="X660" s="92"/>
      <c r="Y660" s="10"/>
      <c r="Z660" s="10">
        <v>0</v>
      </c>
      <c r="AA660" s="10">
        <v>0</v>
      </c>
      <c r="AB660" s="10">
        <v>0</v>
      </c>
    </row>
    <row r="661" spans="1:28" x14ac:dyDescent="0.25">
      <c r="A661" t="e">
        <f t="shared" si="168"/>
        <v>#REF!</v>
      </c>
      <c r="B661" s="5"/>
      <c r="C661" s="6" t="s">
        <v>18</v>
      </c>
      <c r="D661" s="104" t="e">
        <f>'დაზუსტ. ბიუჯ.'!#REF!</f>
        <v>#REF!</v>
      </c>
      <c r="E661" s="87" t="e">
        <f>'დაზუსტ. საკუთ.'!#REF!</f>
        <v>#REF!</v>
      </c>
      <c r="F661" s="87" t="e">
        <f>'დაზუსტ. ბიუჯ. ფონდ.'!#REF!</f>
        <v>#REF!</v>
      </c>
      <c r="G661" s="87">
        <f>'გრანტის საკასო'!D660</f>
        <v>0</v>
      </c>
      <c r="H661" s="87">
        <f>'მიზნ.გრანტის საკასო '!D660</f>
        <v>0</v>
      </c>
      <c r="I661" s="104" t="e">
        <f>'დაზუსტ. ბიუჯ.'!#REF!-'დაზუსტ. ბიუჯ.'!#REF!</f>
        <v>#REF!</v>
      </c>
      <c r="J661" s="87" t="e">
        <f>'დაზუსტ. საკუთ.'!#REF!-'დაზუსტ. საკუთ.'!#REF!</f>
        <v>#REF!</v>
      </c>
      <c r="K661" s="87" t="e">
        <f>'დაზუსტ. ბიუჯ. ფონდ.'!#REF!-'დაზუსტ. ბიუჯ. ფონდ.'!#REF!</f>
        <v>#REF!</v>
      </c>
      <c r="L661" s="87">
        <f>'გრანტის საკასო'!E660</f>
        <v>0</v>
      </c>
      <c r="M661" s="99">
        <f>'მიზნ.გრანტის საკასო '!E660-'მიზნ.გრანტის საკასო '!D660</f>
        <v>0</v>
      </c>
      <c r="N661" s="104" t="e">
        <f>'დაზუსტ. ბიუჯ.'!#REF!-'დაზუსტ. ბიუჯ.'!#REF!</f>
        <v>#REF!</v>
      </c>
      <c r="O661" s="87" t="e">
        <f>'დაზუსტ. საკუთ.'!#REF!-'დაზუსტ. საკუთ.'!#REF!</f>
        <v>#REF!</v>
      </c>
      <c r="P661" s="87" t="e">
        <f>'დაზუსტ. ბიუჯ. ფონდ.'!#REF!</f>
        <v>#REF!</v>
      </c>
      <c r="Q661" s="87">
        <f>'გრანტის საკასო'!J660</f>
        <v>0</v>
      </c>
      <c r="R661" s="99">
        <f>'მიზნ.გრანტის საკასო '!J660-'მიზნ.გრანტის საკასო '!I660</f>
        <v>0</v>
      </c>
      <c r="S661" s="104" t="e">
        <f t="shared" si="169"/>
        <v>#REF!</v>
      </c>
      <c r="T661" s="87" t="e">
        <f t="shared" si="172"/>
        <v>#REF!</v>
      </c>
      <c r="U661" s="87" t="e">
        <f t="shared" si="173"/>
        <v>#REF!</v>
      </c>
      <c r="V661" s="87">
        <f t="shared" si="174"/>
        <v>0</v>
      </c>
      <c r="W661" s="99">
        <f t="shared" si="175"/>
        <v>0</v>
      </c>
      <c r="X661" s="91"/>
      <c r="Y661" s="7"/>
      <c r="Z661" s="7">
        <v>0</v>
      </c>
      <c r="AA661" s="7">
        <v>0</v>
      </c>
      <c r="AB661" s="7">
        <v>0</v>
      </c>
    </row>
    <row r="662" spans="1:28" x14ac:dyDescent="0.25">
      <c r="A662" t="e">
        <f t="shared" si="168"/>
        <v>#REF!</v>
      </c>
      <c r="B662" s="5"/>
      <c r="C662" s="6" t="s">
        <v>19</v>
      </c>
      <c r="D662" s="104" t="e">
        <f>'დაზუსტ. ბიუჯ.'!#REF!</f>
        <v>#REF!</v>
      </c>
      <c r="E662" s="87" t="e">
        <f>'დაზუსტ. საკუთ.'!#REF!</f>
        <v>#REF!</v>
      </c>
      <c r="F662" s="87" t="e">
        <f>'დაზუსტ. ბიუჯ. ფონდ.'!#REF!</f>
        <v>#REF!</v>
      </c>
      <c r="G662" s="87">
        <f>'გრანტის საკასო'!D661</f>
        <v>0</v>
      </c>
      <c r="H662" s="87">
        <f>'მიზნ.გრანტის საკასო '!D661</f>
        <v>0</v>
      </c>
      <c r="I662" s="104" t="e">
        <f>'დაზუსტ. ბიუჯ.'!#REF!-'დაზუსტ. ბიუჯ.'!#REF!</f>
        <v>#REF!</v>
      </c>
      <c r="J662" s="87" t="e">
        <f>'დაზუსტ. საკუთ.'!#REF!-'დაზუსტ. საკუთ.'!#REF!</f>
        <v>#REF!</v>
      </c>
      <c r="K662" s="87" t="e">
        <f>'დაზუსტ. ბიუჯ. ფონდ.'!#REF!-'დაზუსტ. ბიუჯ. ფონდ.'!#REF!</f>
        <v>#REF!</v>
      </c>
      <c r="L662" s="87">
        <f>'გრანტის საკასო'!E661</f>
        <v>0</v>
      </c>
      <c r="M662" s="99">
        <f>'მიზნ.გრანტის საკასო '!E661-'მიზნ.გრანტის საკასო '!D661</f>
        <v>0</v>
      </c>
      <c r="N662" s="104" t="e">
        <f>'დაზუსტ. ბიუჯ.'!#REF!-'დაზუსტ. ბიუჯ.'!#REF!</f>
        <v>#REF!</v>
      </c>
      <c r="O662" s="87" t="e">
        <f>'დაზუსტ. საკუთ.'!#REF!-'დაზუსტ. საკუთ.'!#REF!</f>
        <v>#REF!</v>
      </c>
      <c r="P662" s="87" t="e">
        <f>'დაზუსტ. ბიუჯ. ფონდ.'!#REF!</f>
        <v>#REF!</v>
      </c>
      <c r="Q662" s="87">
        <f>'გრანტის საკასო'!J661</f>
        <v>0</v>
      </c>
      <c r="R662" s="99">
        <f>'მიზნ.გრანტის საკასო '!J661-'მიზნ.გრანტის საკასო '!I661</f>
        <v>0</v>
      </c>
      <c r="S662" s="104" t="e">
        <f t="shared" si="169"/>
        <v>#REF!</v>
      </c>
      <c r="T662" s="87" t="e">
        <f t="shared" si="172"/>
        <v>#REF!</v>
      </c>
      <c r="U662" s="87" t="e">
        <f t="shared" si="173"/>
        <v>#REF!</v>
      </c>
      <c r="V662" s="87">
        <f t="shared" si="174"/>
        <v>0</v>
      </c>
      <c r="W662" s="99">
        <f t="shared" si="175"/>
        <v>0</v>
      </c>
      <c r="X662" s="91"/>
      <c r="Y662" s="7"/>
      <c r="Z662" s="7">
        <v>0</v>
      </c>
      <c r="AA662" s="7">
        <v>0</v>
      </c>
      <c r="AB662" s="7">
        <v>0</v>
      </c>
    </row>
    <row r="663" spans="1:28" ht="15.75" thickBot="1" x14ac:dyDescent="0.3">
      <c r="A663" t="e">
        <f t="shared" si="168"/>
        <v>#REF!</v>
      </c>
      <c r="B663" s="11"/>
      <c r="C663" s="12" t="s">
        <v>20</v>
      </c>
      <c r="D663" s="106" t="e">
        <f>'დაზუსტ. ბიუჯ.'!#REF!</f>
        <v>#REF!</v>
      </c>
      <c r="E663" s="89" t="e">
        <f>'დაზუსტ. საკუთ.'!#REF!</f>
        <v>#REF!</v>
      </c>
      <c r="F663" s="89" t="e">
        <f>'დაზუსტ. ბიუჯ. ფონდ.'!#REF!</f>
        <v>#REF!</v>
      </c>
      <c r="G663" s="89">
        <f>'გრანტის საკასო'!D662</f>
        <v>0</v>
      </c>
      <c r="H663" s="89">
        <f>'მიზნ.გრანტის საკასო '!D662</f>
        <v>0</v>
      </c>
      <c r="I663" s="106" t="e">
        <f>'დაზუსტ. ბიუჯ.'!#REF!-'დაზუსტ. ბიუჯ.'!#REF!</f>
        <v>#REF!</v>
      </c>
      <c r="J663" s="89" t="e">
        <f>'დაზუსტ. საკუთ.'!#REF!-'დაზუსტ. საკუთ.'!#REF!</f>
        <v>#REF!</v>
      </c>
      <c r="K663" s="89" t="e">
        <f>'დაზუსტ. ბიუჯ. ფონდ.'!#REF!-'დაზუსტ. ბიუჯ. ფონდ.'!#REF!</f>
        <v>#REF!</v>
      </c>
      <c r="L663" s="89">
        <f>'გრანტის საკასო'!E662</f>
        <v>0</v>
      </c>
      <c r="M663" s="101">
        <f>'მიზნ.გრანტის საკასო '!E662-'მიზნ.გრანტის საკასო '!D662</f>
        <v>0</v>
      </c>
      <c r="N663" s="106" t="e">
        <f>'დაზუსტ. ბიუჯ.'!#REF!-'დაზუსტ. ბიუჯ.'!#REF!</f>
        <v>#REF!</v>
      </c>
      <c r="O663" s="89" t="e">
        <f>'დაზუსტ. საკუთ.'!#REF!-'დაზუსტ. საკუთ.'!#REF!</f>
        <v>#REF!</v>
      </c>
      <c r="P663" s="89" t="e">
        <f>'დაზუსტ. ბიუჯ. ფონდ.'!#REF!</f>
        <v>#REF!</v>
      </c>
      <c r="Q663" s="89">
        <f>'გრანტის საკასო'!J662</f>
        <v>0</v>
      </c>
      <c r="R663" s="101">
        <f>'მიზნ.გრანტის საკასო '!J662-'მიზნ.გრანტის საკასო '!I662</f>
        <v>0</v>
      </c>
      <c r="S663" s="106" t="e">
        <f t="shared" si="169"/>
        <v>#REF!</v>
      </c>
      <c r="T663" s="89" t="e">
        <f t="shared" si="172"/>
        <v>#REF!</v>
      </c>
      <c r="U663" s="89" t="e">
        <f t="shared" si="173"/>
        <v>#REF!</v>
      </c>
      <c r="V663" s="89">
        <f t="shared" si="174"/>
        <v>0</v>
      </c>
      <c r="W663" s="101">
        <f t="shared" si="175"/>
        <v>0</v>
      </c>
      <c r="X663" s="93"/>
      <c r="Y663" s="13"/>
      <c r="Z663" s="13">
        <v>0</v>
      </c>
      <c r="AA663" s="13">
        <v>0</v>
      </c>
      <c r="AB663" s="13">
        <v>0</v>
      </c>
    </row>
    <row r="664" spans="1:28" ht="32.25" customHeight="1" thickTop="1" thickBot="1" x14ac:dyDescent="0.3">
      <c r="A664" t="e">
        <f t="shared" si="168"/>
        <v>#REF!</v>
      </c>
      <c r="B664" s="16" t="s">
        <v>116</v>
      </c>
      <c r="C664" s="4" t="s">
        <v>117</v>
      </c>
      <c r="D664" s="103" t="e">
        <f>'დაზუსტ. ბიუჯ.'!#REF!</f>
        <v>#REF!</v>
      </c>
      <c r="E664" s="86" t="e">
        <f>'დაზუსტ. საკუთ.'!#REF!</f>
        <v>#REF!</v>
      </c>
      <c r="F664" s="86" t="e">
        <f>'დაზუსტ. ბიუჯ. ფონდ.'!#REF!</f>
        <v>#REF!</v>
      </c>
      <c r="G664" s="86">
        <f>'გრანტის საკასო'!D663</f>
        <v>0</v>
      </c>
      <c r="H664" s="86">
        <f>'მიზნ.გრანტის საკასო '!D663</f>
        <v>114574.95999999999</v>
      </c>
      <c r="I664" s="103" t="e">
        <f>'დაზუსტ. ბიუჯ.'!#REF!-'დაზუსტ. ბიუჯ.'!#REF!</f>
        <v>#REF!</v>
      </c>
      <c r="J664" s="86" t="e">
        <f>'დაზუსტ. საკუთ.'!#REF!-'დაზუსტ. საკუთ.'!#REF!</f>
        <v>#REF!</v>
      </c>
      <c r="K664" s="86" t="e">
        <f>'დაზუსტ. ბიუჯ. ფონდ.'!#REF!-'დაზუსტ. ბიუჯ. ფონდ.'!#REF!</f>
        <v>#REF!</v>
      </c>
      <c r="L664" s="86">
        <f>'გრანტის საკასო'!E663</f>
        <v>0</v>
      </c>
      <c r="M664" s="102">
        <f>'მიზნ.გრანტის საკასო '!E663-'მიზნ.გრანტის საკასო '!D663</f>
        <v>365429.22</v>
      </c>
      <c r="N664" s="103" t="e">
        <f>'დაზუსტ. ბიუჯ.'!#REF!-'დაზუსტ. ბიუჯ.'!#REF!</f>
        <v>#REF!</v>
      </c>
      <c r="O664" s="86" t="e">
        <f>'დაზუსტ. საკუთ.'!#REF!-'დაზუსტ. საკუთ.'!#REF!</f>
        <v>#REF!</v>
      </c>
      <c r="P664" s="86" t="e">
        <f>'დაზუსტ. ბიუჯ. ფონდ.'!#REF!</f>
        <v>#REF!</v>
      </c>
      <c r="Q664" s="86">
        <f>'გრანტის საკასო'!J663</f>
        <v>0</v>
      </c>
      <c r="R664" s="102">
        <f>'მიზნ.გრანტის საკასო '!J663-'მიზნ.გრანტის საკასო '!I663</f>
        <v>0</v>
      </c>
      <c r="S664" s="103" t="e">
        <f t="shared" si="169"/>
        <v>#REF!</v>
      </c>
      <c r="T664" s="86" t="e">
        <f t="shared" si="172"/>
        <v>#REF!</v>
      </c>
      <c r="U664" s="86" t="e">
        <f t="shared" si="173"/>
        <v>#REF!</v>
      </c>
      <c r="V664" s="86">
        <f t="shared" si="174"/>
        <v>0</v>
      </c>
      <c r="W664" s="102">
        <f t="shared" si="175"/>
        <v>480004.17999999993</v>
      </c>
      <c r="X664" s="94"/>
      <c r="Y664" s="4"/>
      <c r="Z664" s="4">
        <f t="shared" ref="Z664:AB664" si="176">SUM(Z676,Z688,Z700)</f>
        <v>0</v>
      </c>
      <c r="AA664" s="4">
        <f t="shared" si="176"/>
        <v>0</v>
      </c>
      <c r="AB664" s="4">
        <f t="shared" si="176"/>
        <v>0</v>
      </c>
    </row>
    <row r="665" spans="1:28" ht="15.75" thickTop="1" x14ac:dyDescent="0.25">
      <c r="A665" t="e">
        <f t="shared" si="168"/>
        <v>#REF!</v>
      </c>
      <c r="B665" s="5"/>
      <c r="C665" s="6" t="s">
        <v>10</v>
      </c>
      <c r="D665" s="104" t="e">
        <f>'დაზუსტ. ბიუჯ.'!#REF!</f>
        <v>#REF!</v>
      </c>
      <c r="E665" s="87" t="e">
        <f>'დაზუსტ. საკუთ.'!#REF!</f>
        <v>#REF!</v>
      </c>
      <c r="F665" s="87" t="e">
        <f>'დაზუსტ. ბიუჯ. ფონდ.'!#REF!</f>
        <v>#REF!</v>
      </c>
      <c r="G665" s="87">
        <f>'გრანტის საკასო'!D664</f>
        <v>0</v>
      </c>
      <c r="H665" s="87">
        <f>'მიზნ.გრანტის საკასო '!D664</f>
        <v>26387</v>
      </c>
      <c r="I665" s="104" t="e">
        <f>'დაზუსტ. ბიუჯ.'!#REF!-'დაზუსტ. ბიუჯ.'!#REF!</f>
        <v>#REF!</v>
      </c>
      <c r="J665" s="87" t="e">
        <f>'დაზუსტ. საკუთ.'!#REF!-'დაზუსტ. საკუთ.'!#REF!</f>
        <v>#REF!</v>
      </c>
      <c r="K665" s="87" t="e">
        <f>'დაზუსტ. ბიუჯ. ფონდ.'!#REF!-'დაზუსტ. ბიუჯ. ფონდ.'!#REF!</f>
        <v>#REF!</v>
      </c>
      <c r="L665" s="87">
        <f>'გრანტის საკასო'!E664</f>
        <v>0</v>
      </c>
      <c r="M665" s="99">
        <f>'მიზნ.გრანტის საკასო '!E664-'მიზნ.გრანტის საკასო '!D664</f>
        <v>125414.87</v>
      </c>
      <c r="N665" s="104" t="e">
        <f>'დაზუსტ. ბიუჯ.'!#REF!-'დაზუსტ. ბიუჯ.'!#REF!</f>
        <v>#REF!</v>
      </c>
      <c r="O665" s="87" t="e">
        <f>'დაზუსტ. საკუთ.'!#REF!-'დაზუსტ. საკუთ.'!#REF!</f>
        <v>#REF!</v>
      </c>
      <c r="P665" s="87" t="e">
        <f>'დაზუსტ. ბიუჯ. ფონდ.'!#REF!</f>
        <v>#REF!</v>
      </c>
      <c r="Q665" s="87">
        <f>'გრანტის საკასო'!J664</f>
        <v>0</v>
      </c>
      <c r="R665" s="99">
        <f>'მიზნ.გრანტის საკასო '!J664-'მიზნ.გრანტის საკასო '!I664</f>
        <v>0</v>
      </c>
      <c r="S665" s="104" t="e">
        <f t="shared" si="169"/>
        <v>#REF!</v>
      </c>
      <c r="T665" s="87" t="e">
        <f t="shared" si="172"/>
        <v>#REF!</v>
      </c>
      <c r="U665" s="87" t="e">
        <f t="shared" si="173"/>
        <v>#REF!</v>
      </c>
      <c r="V665" s="87">
        <f t="shared" si="174"/>
        <v>0</v>
      </c>
      <c r="W665" s="99">
        <f t="shared" si="175"/>
        <v>151801.87</v>
      </c>
      <c r="X665" s="91"/>
      <c r="Y665" s="7"/>
      <c r="Z665" s="7">
        <f t="shared" ref="Z665:AB675" si="177">SUM(Z677,Z689,Z701)</f>
        <v>0</v>
      </c>
      <c r="AA665" s="7">
        <f t="shared" si="177"/>
        <v>0</v>
      </c>
      <c r="AB665" s="7">
        <f t="shared" si="177"/>
        <v>0</v>
      </c>
    </row>
    <row r="666" spans="1:28" x14ac:dyDescent="0.25">
      <c r="A666" t="e">
        <f t="shared" si="168"/>
        <v>#REF!</v>
      </c>
      <c r="B666" s="8"/>
      <c r="C666" s="9" t="s">
        <v>11</v>
      </c>
      <c r="D666" s="105" t="e">
        <f>'დაზუსტ. ბიუჯ.'!#REF!</f>
        <v>#REF!</v>
      </c>
      <c r="E666" s="88" t="e">
        <f>'დაზუსტ. საკუთ.'!#REF!</f>
        <v>#REF!</v>
      </c>
      <c r="F666" s="88" t="e">
        <f>'დაზუსტ. ბიუჯ. ფონდ.'!#REF!</f>
        <v>#REF!</v>
      </c>
      <c r="G666" s="88">
        <f>'გრანტის საკასო'!D665</f>
        <v>0</v>
      </c>
      <c r="H666" s="88">
        <f>'მიზნ.გრანტის საკასო '!D665</f>
        <v>5615</v>
      </c>
      <c r="I666" s="105" t="e">
        <f>'დაზუსტ. ბიუჯ.'!#REF!-'დაზუსტ. ბიუჯ.'!#REF!</f>
        <v>#REF!</v>
      </c>
      <c r="J666" s="88" t="e">
        <f>'დაზუსტ. საკუთ.'!#REF!-'დაზუსტ. საკუთ.'!#REF!</f>
        <v>#REF!</v>
      </c>
      <c r="K666" s="88" t="e">
        <f>'დაზუსტ. ბიუჯ. ფონდ.'!#REF!-'დაზუსტ. ბიუჯ. ფონდ.'!#REF!</f>
        <v>#REF!</v>
      </c>
      <c r="L666" s="88">
        <f>'გრანტის საკასო'!E665</f>
        <v>0</v>
      </c>
      <c r="M666" s="100">
        <f>'მიზნ.გრანტის საკასო '!E665-'მიზნ.გრანტის საკასო '!D665</f>
        <v>5615</v>
      </c>
      <c r="N666" s="105" t="e">
        <f>'დაზუსტ. ბიუჯ.'!#REF!-'დაზუსტ. ბიუჯ.'!#REF!</f>
        <v>#REF!</v>
      </c>
      <c r="O666" s="88" t="e">
        <f>'დაზუსტ. საკუთ.'!#REF!-'დაზუსტ. საკუთ.'!#REF!</f>
        <v>#REF!</v>
      </c>
      <c r="P666" s="88" t="e">
        <f>'დაზუსტ. ბიუჯ. ფონდ.'!#REF!</f>
        <v>#REF!</v>
      </c>
      <c r="Q666" s="88">
        <f>'გრანტის საკასო'!J665</f>
        <v>0</v>
      </c>
      <c r="R666" s="100">
        <f>'მიზნ.გრანტის საკასო '!J665-'მიზნ.გრანტის საკასო '!I665</f>
        <v>0</v>
      </c>
      <c r="S666" s="105" t="e">
        <f t="shared" si="169"/>
        <v>#REF!</v>
      </c>
      <c r="T666" s="88" t="e">
        <f t="shared" si="172"/>
        <v>#REF!</v>
      </c>
      <c r="U666" s="88" t="e">
        <f t="shared" si="173"/>
        <v>#REF!</v>
      </c>
      <c r="V666" s="88">
        <f t="shared" si="174"/>
        <v>0</v>
      </c>
      <c r="W666" s="100">
        <f t="shared" si="175"/>
        <v>11230</v>
      </c>
      <c r="X666" s="92"/>
      <c r="Y666" s="10"/>
      <c r="Z666" s="10">
        <f t="shared" si="177"/>
        <v>0</v>
      </c>
      <c r="AA666" s="10">
        <f t="shared" si="177"/>
        <v>0</v>
      </c>
      <c r="AB666" s="10">
        <f t="shared" si="177"/>
        <v>0</v>
      </c>
    </row>
    <row r="667" spans="1:28" x14ac:dyDescent="0.25">
      <c r="A667" t="e">
        <f t="shared" si="168"/>
        <v>#REF!</v>
      </c>
      <c r="B667" s="8"/>
      <c r="C667" s="9" t="s">
        <v>12</v>
      </c>
      <c r="D667" s="105" t="e">
        <f>'დაზუსტ. ბიუჯ.'!#REF!</f>
        <v>#REF!</v>
      </c>
      <c r="E667" s="88" t="e">
        <f>'დაზუსტ. საკუთ.'!#REF!</f>
        <v>#REF!</v>
      </c>
      <c r="F667" s="88" t="e">
        <f>'დაზუსტ. ბიუჯ. ფონდ.'!#REF!</f>
        <v>#REF!</v>
      </c>
      <c r="G667" s="88">
        <f>'გრანტის საკასო'!D666</f>
        <v>0</v>
      </c>
      <c r="H667" s="88">
        <f>'მიზნ.გრანტის საკასო '!D666</f>
        <v>20772</v>
      </c>
      <c r="I667" s="105" t="e">
        <f>'დაზუსტ. ბიუჯ.'!#REF!-'დაზუსტ. ბიუჯ.'!#REF!</f>
        <v>#REF!</v>
      </c>
      <c r="J667" s="88" t="e">
        <f>'დაზუსტ. საკუთ.'!#REF!-'დაზუსტ. საკუთ.'!#REF!</f>
        <v>#REF!</v>
      </c>
      <c r="K667" s="88" t="e">
        <f>'დაზუსტ. ბიუჯ. ფონდ.'!#REF!-'დაზუსტ. ბიუჯ. ფონდ.'!#REF!</f>
        <v>#REF!</v>
      </c>
      <c r="L667" s="88">
        <f>'გრანტის საკასო'!E666</f>
        <v>0</v>
      </c>
      <c r="M667" s="100">
        <f>'მიზნ.გრანტის საკასო '!E666-'მიზნ.გრანტის საკასო '!D666</f>
        <v>21124.42</v>
      </c>
      <c r="N667" s="105" t="e">
        <f>'დაზუსტ. ბიუჯ.'!#REF!-'დაზუსტ. ბიუჯ.'!#REF!</f>
        <v>#REF!</v>
      </c>
      <c r="O667" s="88" t="e">
        <f>'დაზუსტ. საკუთ.'!#REF!-'დაზუსტ. საკუთ.'!#REF!</f>
        <v>#REF!</v>
      </c>
      <c r="P667" s="88" t="e">
        <f>'დაზუსტ. ბიუჯ. ფონდ.'!#REF!</f>
        <v>#REF!</v>
      </c>
      <c r="Q667" s="88">
        <f>'გრანტის საკასო'!J666</f>
        <v>0</v>
      </c>
      <c r="R667" s="100">
        <f>'მიზნ.გრანტის საკასო '!J666-'მიზნ.გრანტის საკასო '!I666</f>
        <v>0</v>
      </c>
      <c r="S667" s="105" t="e">
        <f t="shared" si="169"/>
        <v>#REF!</v>
      </c>
      <c r="T667" s="88" t="e">
        <f t="shared" si="172"/>
        <v>#REF!</v>
      </c>
      <c r="U667" s="88" t="e">
        <f t="shared" si="173"/>
        <v>#REF!</v>
      </c>
      <c r="V667" s="88">
        <f t="shared" si="174"/>
        <v>0</v>
      </c>
      <c r="W667" s="100">
        <f t="shared" si="175"/>
        <v>41896.42</v>
      </c>
      <c r="X667" s="92"/>
      <c r="Y667" s="10"/>
      <c r="Z667" s="10">
        <f t="shared" si="177"/>
        <v>0</v>
      </c>
      <c r="AA667" s="10">
        <f t="shared" si="177"/>
        <v>0</v>
      </c>
      <c r="AB667" s="10">
        <f t="shared" si="177"/>
        <v>0</v>
      </c>
    </row>
    <row r="668" spans="1:28" x14ac:dyDescent="0.25">
      <c r="A668" t="e">
        <f t="shared" si="168"/>
        <v>#REF!</v>
      </c>
      <c r="B668" s="8"/>
      <c r="C668" s="9" t="s">
        <v>13</v>
      </c>
      <c r="D668" s="105" t="e">
        <f>'დაზუსტ. ბიუჯ.'!#REF!</f>
        <v>#REF!</v>
      </c>
      <c r="E668" s="88" t="e">
        <f>'დაზუსტ. საკუთ.'!#REF!</f>
        <v>#REF!</v>
      </c>
      <c r="F668" s="88" t="e">
        <f>'დაზუსტ. ბიუჯ. ფონდ.'!#REF!</f>
        <v>#REF!</v>
      </c>
      <c r="G668" s="88">
        <f>'გრანტის საკასო'!D667</f>
        <v>0</v>
      </c>
      <c r="H668" s="88">
        <f>'მიზნ.გრანტის საკასო '!D667</f>
        <v>0</v>
      </c>
      <c r="I668" s="105" t="e">
        <f>'დაზუსტ. ბიუჯ.'!#REF!-'დაზუსტ. ბიუჯ.'!#REF!</f>
        <v>#REF!</v>
      </c>
      <c r="J668" s="88" t="e">
        <f>'დაზუსტ. საკუთ.'!#REF!-'დაზუსტ. საკუთ.'!#REF!</f>
        <v>#REF!</v>
      </c>
      <c r="K668" s="88" t="e">
        <f>'დაზუსტ. ბიუჯ. ფონდ.'!#REF!-'დაზუსტ. ბიუჯ. ფონდ.'!#REF!</f>
        <v>#REF!</v>
      </c>
      <c r="L668" s="88">
        <f>'გრანტის საკასო'!E667</f>
        <v>0</v>
      </c>
      <c r="M668" s="100">
        <f>'მიზნ.გრანტის საკასო '!E667-'მიზნ.გრანტის საკასო '!D667</f>
        <v>0</v>
      </c>
      <c r="N668" s="105" t="e">
        <f>'დაზუსტ. ბიუჯ.'!#REF!-'დაზუსტ. ბიუჯ.'!#REF!</f>
        <v>#REF!</v>
      </c>
      <c r="O668" s="88" t="e">
        <f>'დაზუსტ. საკუთ.'!#REF!-'დაზუსტ. საკუთ.'!#REF!</f>
        <v>#REF!</v>
      </c>
      <c r="P668" s="88" t="e">
        <f>'დაზუსტ. ბიუჯ. ფონდ.'!#REF!</f>
        <v>#REF!</v>
      </c>
      <c r="Q668" s="88">
        <f>'გრანტის საკასო'!J667</f>
        <v>0</v>
      </c>
      <c r="R668" s="100">
        <f>'მიზნ.გრანტის საკასო '!J667-'მიზნ.გრანტის საკასო '!I667</f>
        <v>0</v>
      </c>
      <c r="S668" s="105" t="e">
        <f t="shared" si="169"/>
        <v>#REF!</v>
      </c>
      <c r="T668" s="88" t="e">
        <f t="shared" si="172"/>
        <v>#REF!</v>
      </c>
      <c r="U668" s="88" t="e">
        <f t="shared" si="173"/>
        <v>#REF!</v>
      </c>
      <c r="V668" s="88">
        <f t="shared" si="174"/>
        <v>0</v>
      </c>
      <c r="W668" s="100">
        <f t="shared" si="175"/>
        <v>0</v>
      </c>
      <c r="X668" s="92"/>
      <c r="Y668" s="10"/>
      <c r="Z668" s="10">
        <f t="shared" si="177"/>
        <v>0</v>
      </c>
      <c r="AA668" s="10">
        <f t="shared" si="177"/>
        <v>0</v>
      </c>
      <c r="AB668" s="10">
        <f t="shared" si="177"/>
        <v>0</v>
      </c>
    </row>
    <row r="669" spans="1:28" x14ac:dyDescent="0.25">
      <c r="A669" t="e">
        <f t="shared" si="168"/>
        <v>#REF!</v>
      </c>
      <c r="B669" s="8"/>
      <c r="C669" s="9" t="s">
        <v>14</v>
      </c>
      <c r="D669" s="105" t="e">
        <f>'დაზუსტ. ბიუჯ.'!#REF!</f>
        <v>#REF!</v>
      </c>
      <c r="E669" s="88" t="e">
        <f>'დაზუსტ. საკუთ.'!#REF!</f>
        <v>#REF!</v>
      </c>
      <c r="F669" s="88" t="e">
        <f>'დაზუსტ. ბიუჯ. ფონდ.'!#REF!</f>
        <v>#REF!</v>
      </c>
      <c r="G669" s="88">
        <f>'გრანტის საკასო'!D668</f>
        <v>0</v>
      </c>
      <c r="H669" s="88">
        <f>'მიზნ.გრანტის საკასო '!D668</f>
        <v>0</v>
      </c>
      <c r="I669" s="105" t="e">
        <f>'დაზუსტ. ბიუჯ.'!#REF!-'დაზუსტ. ბიუჯ.'!#REF!</f>
        <v>#REF!</v>
      </c>
      <c r="J669" s="88" t="e">
        <f>'დაზუსტ. საკუთ.'!#REF!-'დაზუსტ. საკუთ.'!#REF!</f>
        <v>#REF!</v>
      </c>
      <c r="K669" s="88" t="e">
        <f>'დაზუსტ. ბიუჯ. ფონდ.'!#REF!-'დაზუსტ. ბიუჯ. ფონდ.'!#REF!</f>
        <v>#REF!</v>
      </c>
      <c r="L669" s="88">
        <f>'გრანტის საკასო'!E668</f>
        <v>0</v>
      </c>
      <c r="M669" s="100">
        <f>'მიზნ.გრანტის საკასო '!E668-'მიზნ.გრანტის საკასო '!D668</f>
        <v>76909.84</v>
      </c>
      <c r="N669" s="105" t="e">
        <f>'დაზუსტ. ბიუჯ.'!#REF!-'დაზუსტ. ბიუჯ.'!#REF!</f>
        <v>#REF!</v>
      </c>
      <c r="O669" s="88" t="e">
        <f>'დაზუსტ. საკუთ.'!#REF!-'დაზუსტ. საკუთ.'!#REF!</f>
        <v>#REF!</v>
      </c>
      <c r="P669" s="88" t="e">
        <f>'დაზუსტ. ბიუჯ. ფონდ.'!#REF!</f>
        <v>#REF!</v>
      </c>
      <c r="Q669" s="88">
        <f>'გრანტის საკასო'!J668</f>
        <v>0</v>
      </c>
      <c r="R669" s="100">
        <f>'მიზნ.გრანტის საკასო '!J668-'მიზნ.გრანტის საკასო '!I668</f>
        <v>0</v>
      </c>
      <c r="S669" s="105" t="e">
        <f t="shared" si="169"/>
        <v>#REF!</v>
      </c>
      <c r="T669" s="88" t="e">
        <f t="shared" si="172"/>
        <v>#REF!</v>
      </c>
      <c r="U669" s="88" t="e">
        <f t="shared" si="173"/>
        <v>#REF!</v>
      </c>
      <c r="V669" s="88">
        <f t="shared" si="174"/>
        <v>0</v>
      </c>
      <c r="W669" s="100">
        <f t="shared" si="175"/>
        <v>76909.84</v>
      </c>
      <c r="X669" s="92"/>
      <c r="Y669" s="10"/>
      <c r="Z669" s="10">
        <f t="shared" si="177"/>
        <v>0</v>
      </c>
      <c r="AA669" s="10">
        <f t="shared" si="177"/>
        <v>0</v>
      </c>
      <c r="AB669" s="10">
        <f t="shared" si="177"/>
        <v>0</v>
      </c>
    </row>
    <row r="670" spans="1:28" x14ac:dyDescent="0.25">
      <c r="A670" t="e">
        <f t="shared" si="168"/>
        <v>#REF!</v>
      </c>
      <c r="B670" s="8"/>
      <c r="C670" s="9" t="s">
        <v>15</v>
      </c>
      <c r="D670" s="105" t="e">
        <f>'დაზუსტ. ბიუჯ.'!#REF!</f>
        <v>#REF!</v>
      </c>
      <c r="E670" s="88" t="e">
        <f>'დაზუსტ. საკუთ.'!#REF!</f>
        <v>#REF!</v>
      </c>
      <c r="F670" s="88" t="e">
        <f>'დაზუსტ. ბიუჯ. ფონდ.'!#REF!</f>
        <v>#REF!</v>
      </c>
      <c r="G670" s="88">
        <f>'გრანტის საკასო'!D669</f>
        <v>0</v>
      </c>
      <c r="H670" s="88">
        <f>'მიზნ.გრანტის საკასო '!D669</f>
        <v>0</v>
      </c>
      <c r="I670" s="105" t="e">
        <f>'დაზუსტ. ბიუჯ.'!#REF!-'დაზუსტ. ბიუჯ.'!#REF!</f>
        <v>#REF!</v>
      </c>
      <c r="J670" s="88" t="e">
        <f>'დაზუსტ. საკუთ.'!#REF!-'დაზუსტ. საკუთ.'!#REF!</f>
        <v>#REF!</v>
      </c>
      <c r="K670" s="88" t="e">
        <f>'დაზუსტ. ბიუჯ. ფონდ.'!#REF!-'დაზუსტ. ბიუჯ. ფონდ.'!#REF!</f>
        <v>#REF!</v>
      </c>
      <c r="L670" s="88">
        <f>'გრანტის საკასო'!E669</f>
        <v>0</v>
      </c>
      <c r="M670" s="100">
        <f>'მიზნ.გრანტის საკასო '!E669-'მიზნ.გრანტის საკასო '!D669</f>
        <v>0</v>
      </c>
      <c r="N670" s="105" t="e">
        <f>'დაზუსტ. ბიუჯ.'!#REF!-'დაზუსტ. ბიუჯ.'!#REF!</f>
        <v>#REF!</v>
      </c>
      <c r="O670" s="88" t="e">
        <f>'დაზუსტ. საკუთ.'!#REF!-'დაზუსტ. საკუთ.'!#REF!</f>
        <v>#REF!</v>
      </c>
      <c r="P670" s="88" t="e">
        <f>'დაზუსტ. ბიუჯ. ფონდ.'!#REF!</f>
        <v>#REF!</v>
      </c>
      <c r="Q670" s="88">
        <f>'გრანტის საკასო'!J669</f>
        <v>0</v>
      </c>
      <c r="R670" s="100">
        <f>'მიზნ.გრანტის საკასო '!J669-'მიზნ.გრანტის საკასო '!I669</f>
        <v>0</v>
      </c>
      <c r="S670" s="105" t="e">
        <f t="shared" si="169"/>
        <v>#REF!</v>
      </c>
      <c r="T670" s="88" t="e">
        <f t="shared" si="172"/>
        <v>#REF!</v>
      </c>
      <c r="U670" s="88" t="e">
        <f t="shared" si="173"/>
        <v>#REF!</v>
      </c>
      <c r="V670" s="88">
        <f t="shared" si="174"/>
        <v>0</v>
      </c>
      <c r="W670" s="100">
        <f t="shared" si="175"/>
        <v>0</v>
      </c>
      <c r="X670" s="92"/>
      <c r="Y670" s="10"/>
      <c r="Z670" s="10">
        <f t="shared" si="177"/>
        <v>0</v>
      </c>
      <c r="AA670" s="10">
        <f t="shared" si="177"/>
        <v>0</v>
      </c>
      <c r="AB670" s="10">
        <f t="shared" si="177"/>
        <v>0</v>
      </c>
    </row>
    <row r="671" spans="1:28" x14ac:dyDescent="0.25">
      <c r="A671" t="e">
        <f t="shared" si="168"/>
        <v>#REF!</v>
      </c>
      <c r="B671" s="8"/>
      <c r="C671" s="9" t="s">
        <v>16</v>
      </c>
      <c r="D671" s="105" t="e">
        <f>'დაზუსტ. ბიუჯ.'!#REF!</f>
        <v>#REF!</v>
      </c>
      <c r="E671" s="88" t="e">
        <f>'დაზუსტ. საკუთ.'!#REF!</f>
        <v>#REF!</v>
      </c>
      <c r="F671" s="88" t="e">
        <f>'დაზუსტ. ბიუჯ. ფონდ.'!#REF!</f>
        <v>#REF!</v>
      </c>
      <c r="G671" s="88">
        <f>'გრანტის საკასო'!D670</f>
        <v>0</v>
      </c>
      <c r="H671" s="88">
        <f>'მიზნ.გრანტის საკასო '!D670</f>
        <v>0</v>
      </c>
      <c r="I671" s="105" t="e">
        <f>'დაზუსტ. ბიუჯ.'!#REF!-'დაზუსტ. ბიუჯ.'!#REF!</f>
        <v>#REF!</v>
      </c>
      <c r="J671" s="88" t="e">
        <f>'დაზუსტ. საკუთ.'!#REF!-'დაზუსტ. საკუთ.'!#REF!</f>
        <v>#REF!</v>
      </c>
      <c r="K671" s="88" t="e">
        <f>'დაზუსტ. ბიუჯ. ფონდ.'!#REF!-'დაზუსტ. ბიუჯ. ფონდ.'!#REF!</f>
        <v>#REF!</v>
      </c>
      <c r="L671" s="88">
        <f>'გრანტის საკასო'!E670</f>
        <v>0</v>
      </c>
      <c r="M671" s="100">
        <f>'მიზნ.გრანტის საკასო '!E670-'მიზნ.გრანტის საკასო '!D670</f>
        <v>0</v>
      </c>
      <c r="N671" s="105" t="e">
        <f>'დაზუსტ. ბიუჯ.'!#REF!-'დაზუსტ. ბიუჯ.'!#REF!</f>
        <v>#REF!</v>
      </c>
      <c r="O671" s="88" t="e">
        <f>'დაზუსტ. საკუთ.'!#REF!-'დაზუსტ. საკუთ.'!#REF!</f>
        <v>#REF!</v>
      </c>
      <c r="P671" s="88" t="e">
        <f>'დაზუსტ. ბიუჯ. ფონდ.'!#REF!</f>
        <v>#REF!</v>
      </c>
      <c r="Q671" s="88">
        <f>'გრანტის საკასო'!J670</f>
        <v>0</v>
      </c>
      <c r="R671" s="100">
        <f>'მიზნ.გრანტის საკასო '!J670-'მიზნ.გრანტის საკასო '!I670</f>
        <v>0</v>
      </c>
      <c r="S671" s="105" t="e">
        <f t="shared" si="169"/>
        <v>#REF!</v>
      </c>
      <c r="T671" s="88" t="e">
        <f t="shared" si="172"/>
        <v>#REF!</v>
      </c>
      <c r="U671" s="88" t="e">
        <f t="shared" si="173"/>
        <v>#REF!</v>
      </c>
      <c r="V671" s="88">
        <f t="shared" si="174"/>
        <v>0</v>
      </c>
      <c r="W671" s="100">
        <f t="shared" si="175"/>
        <v>0</v>
      </c>
      <c r="X671" s="92"/>
      <c r="Y671" s="10"/>
      <c r="Z671" s="10">
        <f t="shared" si="177"/>
        <v>0</v>
      </c>
      <c r="AA671" s="10">
        <f t="shared" si="177"/>
        <v>0</v>
      </c>
      <c r="AB671" s="10">
        <f t="shared" si="177"/>
        <v>0</v>
      </c>
    </row>
    <row r="672" spans="1:28" x14ac:dyDescent="0.25">
      <c r="A672" t="e">
        <f t="shared" si="168"/>
        <v>#REF!</v>
      </c>
      <c r="B672" s="8"/>
      <c r="C672" s="9" t="s">
        <v>17</v>
      </c>
      <c r="D672" s="105" t="e">
        <f>'დაზუსტ. ბიუჯ.'!#REF!</f>
        <v>#REF!</v>
      </c>
      <c r="E672" s="88" t="e">
        <f>'დაზუსტ. საკუთ.'!#REF!</f>
        <v>#REF!</v>
      </c>
      <c r="F672" s="88" t="e">
        <f>'დაზუსტ. ბიუჯ. ფონდ.'!#REF!</f>
        <v>#REF!</v>
      </c>
      <c r="G672" s="88">
        <f>'გრანტის საკასო'!D671</f>
        <v>0</v>
      </c>
      <c r="H672" s="88">
        <f>'მიზნ.გრანტის საკასო '!D671</f>
        <v>0</v>
      </c>
      <c r="I672" s="105" t="e">
        <f>'დაზუსტ. ბიუჯ.'!#REF!-'დაზუსტ. ბიუჯ.'!#REF!</f>
        <v>#REF!</v>
      </c>
      <c r="J672" s="88" t="e">
        <f>'დაზუსტ. საკუთ.'!#REF!-'დაზუსტ. საკუთ.'!#REF!</f>
        <v>#REF!</v>
      </c>
      <c r="K672" s="88" t="e">
        <f>'დაზუსტ. ბიუჯ. ფონდ.'!#REF!-'დაზუსტ. ბიუჯ. ფონდ.'!#REF!</f>
        <v>#REF!</v>
      </c>
      <c r="L672" s="88">
        <f>'გრანტის საკასო'!E671</f>
        <v>0</v>
      </c>
      <c r="M672" s="100">
        <f>'მიზნ.გრანტის საკასო '!E671-'მიზნ.გრანტის საკასო '!D671</f>
        <v>21765.61</v>
      </c>
      <c r="N672" s="105" t="e">
        <f>'დაზუსტ. ბიუჯ.'!#REF!-'დაზუსტ. ბიუჯ.'!#REF!</f>
        <v>#REF!</v>
      </c>
      <c r="O672" s="88" t="e">
        <f>'დაზუსტ. საკუთ.'!#REF!-'დაზუსტ. საკუთ.'!#REF!</f>
        <v>#REF!</v>
      </c>
      <c r="P672" s="88" t="e">
        <f>'დაზუსტ. ბიუჯ. ფონდ.'!#REF!</f>
        <v>#REF!</v>
      </c>
      <c r="Q672" s="88">
        <f>'გრანტის საკასო'!J671</f>
        <v>0</v>
      </c>
      <c r="R672" s="100">
        <f>'მიზნ.გრანტის საკასო '!J671-'მიზნ.გრანტის საკასო '!I671</f>
        <v>0</v>
      </c>
      <c r="S672" s="105" t="e">
        <f t="shared" si="169"/>
        <v>#REF!</v>
      </c>
      <c r="T672" s="88" t="e">
        <f t="shared" si="172"/>
        <v>#REF!</v>
      </c>
      <c r="U672" s="88" t="e">
        <f t="shared" si="173"/>
        <v>#REF!</v>
      </c>
      <c r="V672" s="88">
        <f t="shared" si="174"/>
        <v>0</v>
      </c>
      <c r="W672" s="100">
        <f t="shared" si="175"/>
        <v>21765.61</v>
      </c>
      <c r="X672" s="92"/>
      <c r="Y672" s="10"/>
      <c r="Z672" s="10">
        <f t="shared" si="177"/>
        <v>0</v>
      </c>
      <c r="AA672" s="10">
        <f t="shared" si="177"/>
        <v>0</v>
      </c>
      <c r="AB672" s="10">
        <f t="shared" si="177"/>
        <v>0</v>
      </c>
    </row>
    <row r="673" spans="1:28" x14ac:dyDescent="0.25">
      <c r="A673" t="e">
        <f t="shared" si="168"/>
        <v>#REF!</v>
      </c>
      <c r="B673" s="5"/>
      <c r="C673" s="6" t="s">
        <v>18</v>
      </c>
      <c r="D673" s="104" t="e">
        <f>'დაზუსტ. ბიუჯ.'!#REF!</f>
        <v>#REF!</v>
      </c>
      <c r="E673" s="87" t="e">
        <f>'დაზუსტ. საკუთ.'!#REF!</f>
        <v>#REF!</v>
      </c>
      <c r="F673" s="87" t="e">
        <f>'დაზუსტ. ბიუჯ. ფონდ.'!#REF!</f>
        <v>#REF!</v>
      </c>
      <c r="G673" s="87">
        <f>'გრანტის საკასო'!D672</f>
        <v>0</v>
      </c>
      <c r="H673" s="87">
        <f>'მიზნ.გრანტის საკასო '!D672</f>
        <v>45006</v>
      </c>
      <c r="I673" s="104" t="e">
        <f>'დაზუსტ. ბიუჯ.'!#REF!-'დაზუსტ. ბიუჯ.'!#REF!</f>
        <v>#REF!</v>
      </c>
      <c r="J673" s="87" t="e">
        <f>'დაზუსტ. საკუთ.'!#REF!-'დაზუსტ. საკუთ.'!#REF!</f>
        <v>#REF!</v>
      </c>
      <c r="K673" s="87" t="e">
        <f>'დაზუსტ. ბიუჯ. ფონდ.'!#REF!-'დაზუსტ. ბიუჯ. ფონდ.'!#REF!</f>
        <v>#REF!</v>
      </c>
      <c r="L673" s="87">
        <f>'გრანტის საკასო'!E672</f>
        <v>0</v>
      </c>
      <c r="M673" s="99">
        <f>'მიზნ.გრანტის საკასო '!E672-'მიზნ.გრანტის საკასო '!D672</f>
        <v>145833.19</v>
      </c>
      <c r="N673" s="104" t="e">
        <f>'დაზუსტ. ბიუჯ.'!#REF!-'დაზუსტ. ბიუჯ.'!#REF!</f>
        <v>#REF!</v>
      </c>
      <c r="O673" s="87" t="e">
        <f>'დაზუსტ. საკუთ.'!#REF!-'დაზუსტ. საკუთ.'!#REF!</f>
        <v>#REF!</v>
      </c>
      <c r="P673" s="87" t="e">
        <f>'დაზუსტ. ბიუჯ. ფონდ.'!#REF!</f>
        <v>#REF!</v>
      </c>
      <c r="Q673" s="87">
        <f>'გრანტის საკასო'!J672</f>
        <v>0</v>
      </c>
      <c r="R673" s="99">
        <f>'მიზნ.გრანტის საკასო '!J672-'მიზნ.გრანტის საკასო '!I672</f>
        <v>0</v>
      </c>
      <c r="S673" s="104" t="e">
        <f t="shared" si="169"/>
        <v>#REF!</v>
      </c>
      <c r="T673" s="87" t="e">
        <f t="shared" si="172"/>
        <v>#REF!</v>
      </c>
      <c r="U673" s="87" t="e">
        <f t="shared" si="173"/>
        <v>#REF!</v>
      </c>
      <c r="V673" s="87">
        <f t="shared" si="174"/>
        <v>0</v>
      </c>
      <c r="W673" s="99">
        <f t="shared" si="175"/>
        <v>190839.19</v>
      </c>
      <c r="X673" s="91"/>
      <c r="Y673" s="7"/>
      <c r="Z673" s="7">
        <f t="shared" si="177"/>
        <v>0</v>
      </c>
      <c r="AA673" s="7">
        <f t="shared" si="177"/>
        <v>0</v>
      </c>
      <c r="AB673" s="7">
        <f t="shared" si="177"/>
        <v>0</v>
      </c>
    </row>
    <row r="674" spans="1:28" x14ac:dyDescent="0.25">
      <c r="A674" t="e">
        <f t="shared" si="168"/>
        <v>#REF!</v>
      </c>
      <c r="B674" s="5"/>
      <c r="C674" s="6" t="s">
        <v>19</v>
      </c>
      <c r="D674" s="104" t="e">
        <f>'დაზუსტ. ბიუჯ.'!#REF!</f>
        <v>#REF!</v>
      </c>
      <c r="E674" s="87" t="e">
        <f>'დაზუსტ. საკუთ.'!#REF!</f>
        <v>#REF!</v>
      </c>
      <c r="F674" s="87" t="e">
        <f>'დაზუსტ. ბიუჯ. ფონდ.'!#REF!</f>
        <v>#REF!</v>
      </c>
      <c r="G674" s="87">
        <f>'გრანტის საკასო'!D673</f>
        <v>0</v>
      </c>
      <c r="H674" s="87">
        <f>'მიზნ.გრანტის საკასო '!D673</f>
        <v>0</v>
      </c>
      <c r="I674" s="104" t="e">
        <f>'დაზუსტ. ბიუჯ.'!#REF!-'დაზუსტ. ბიუჯ.'!#REF!</f>
        <v>#REF!</v>
      </c>
      <c r="J674" s="87" t="e">
        <f>'დაზუსტ. საკუთ.'!#REF!-'დაზუსტ. საკუთ.'!#REF!</f>
        <v>#REF!</v>
      </c>
      <c r="K674" s="87" t="e">
        <f>'დაზუსტ. ბიუჯ. ფონდ.'!#REF!-'დაზუსტ. ბიუჯ. ფონდ.'!#REF!</f>
        <v>#REF!</v>
      </c>
      <c r="L674" s="87">
        <f>'გრანტის საკასო'!E673</f>
        <v>0</v>
      </c>
      <c r="M674" s="99">
        <f>'მიზნ.გრანტის საკასო '!E673-'მიზნ.გრანტის საკასო '!D673</f>
        <v>0</v>
      </c>
      <c r="N674" s="104" t="e">
        <f>'დაზუსტ. ბიუჯ.'!#REF!-'დაზუსტ. ბიუჯ.'!#REF!</f>
        <v>#REF!</v>
      </c>
      <c r="O674" s="87" t="e">
        <f>'დაზუსტ. საკუთ.'!#REF!-'დაზუსტ. საკუთ.'!#REF!</f>
        <v>#REF!</v>
      </c>
      <c r="P674" s="87" t="e">
        <f>'დაზუსტ. ბიუჯ. ფონდ.'!#REF!</f>
        <v>#REF!</v>
      </c>
      <c r="Q674" s="87">
        <f>'გრანტის საკასო'!J673</f>
        <v>0</v>
      </c>
      <c r="R674" s="99">
        <f>'მიზნ.გრანტის საკასო '!J673-'მიზნ.გრანტის საკასო '!I673</f>
        <v>0</v>
      </c>
      <c r="S674" s="104" t="e">
        <f t="shared" si="169"/>
        <v>#REF!</v>
      </c>
      <c r="T674" s="87" t="e">
        <f t="shared" si="172"/>
        <v>#REF!</v>
      </c>
      <c r="U674" s="87" t="e">
        <f t="shared" si="173"/>
        <v>#REF!</v>
      </c>
      <c r="V674" s="87">
        <f t="shared" si="174"/>
        <v>0</v>
      </c>
      <c r="W674" s="99">
        <f t="shared" si="175"/>
        <v>0</v>
      </c>
      <c r="X674" s="91"/>
      <c r="Y674" s="7"/>
      <c r="Z674" s="7">
        <f t="shared" si="177"/>
        <v>0</v>
      </c>
      <c r="AA674" s="7">
        <f t="shared" si="177"/>
        <v>0</v>
      </c>
      <c r="AB674" s="7">
        <f t="shared" si="177"/>
        <v>0</v>
      </c>
    </row>
    <row r="675" spans="1:28" ht="15.75" thickBot="1" x14ac:dyDescent="0.3">
      <c r="A675" t="e">
        <f t="shared" si="168"/>
        <v>#REF!</v>
      </c>
      <c r="B675" s="11"/>
      <c r="C675" s="12" t="s">
        <v>20</v>
      </c>
      <c r="D675" s="106" t="e">
        <f>'დაზუსტ. ბიუჯ.'!#REF!</f>
        <v>#REF!</v>
      </c>
      <c r="E675" s="89" t="e">
        <f>'დაზუსტ. საკუთ.'!#REF!</f>
        <v>#REF!</v>
      </c>
      <c r="F675" s="89" t="e">
        <f>'დაზუსტ. ბიუჯ. ფონდ.'!#REF!</f>
        <v>#REF!</v>
      </c>
      <c r="G675" s="89">
        <f>'გრანტის საკასო'!D674</f>
        <v>0</v>
      </c>
      <c r="H675" s="89">
        <f>'მიზნ.გრანტის საკასო '!D674</f>
        <v>43181.96</v>
      </c>
      <c r="I675" s="106" t="e">
        <f>'დაზუსტ. ბიუჯ.'!#REF!-'დაზუსტ. ბიუჯ.'!#REF!</f>
        <v>#REF!</v>
      </c>
      <c r="J675" s="89" t="e">
        <f>'დაზუსტ. საკუთ.'!#REF!-'დაზუსტ. საკუთ.'!#REF!</f>
        <v>#REF!</v>
      </c>
      <c r="K675" s="89" t="e">
        <f>'დაზუსტ. ბიუჯ. ფონდ.'!#REF!-'დაზუსტ. ბიუჯ. ფონდ.'!#REF!</f>
        <v>#REF!</v>
      </c>
      <c r="L675" s="89">
        <f>'გრანტის საკასო'!E674</f>
        <v>0</v>
      </c>
      <c r="M675" s="101">
        <f>'მიზნ.გრანტის საკასო '!E674-'მიზნ.გრანტის საკასო '!D674</f>
        <v>94181.16</v>
      </c>
      <c r="N675" s="106" t="e">
        <f>'დაზუსტ. ბიუჯ.'!#REF!-'დაზუსტ. ბიუჯ.'!#REF!</f>
        <v>#REF!</v>
      </c>
      <c r="O675" s="89" t="e">
        <f>'დაზუსტ. საკუთ.'!#REF!-'დაზუსტ. საკუთ.'!#REF!</f>
        <v>#REF!</v>
      </c>
      <c r="P675" s="89" t="e">
        <f>'დაზუსტ. ბიუჯ. ფონდ.'!#REF!</f>
        <v>#REF!</v>
      </c>
      <c r="Q675" s="89">
        <f>'გრანტის საკასო'!J674</f>
        <v>0</v>
      </c>
      <c r="R675" s="101">
        <f>'მიზნ.გრანტის საკასო '!J674-'მიზნ.გრანტის საკასო '!I674</f>
        <v>0</v>
      </c>
      <c r="S675" s="106" t="e">
        <f t="shared" si="169"/>
        <v>#REF!</v>
      </c>
      <c r="T675" s="89" t="e">
        <f t="shared" si="172"/>
        <v>#REF!</v>
      </c>
      <c r="U675" s="89" t="e">
        <f t="shared" si="173"/>
        <v>#REF!</v>
      </c>
      <c r="V675" s="89">
        <f t="shared" si="174"/>
        <v>0</v>
      </c>
      <c r="W675" s="101">
        <f t="shared" si="175"/>
        <v>137363.12</v>
      </c>
      <c r="X675" s="93"/>
      <c r="Y675" s="13"/>
      <c r="Z675" s="13">
        <f t="shared" si="177"/>
        <v>0</v>
      </c>
      <c r="AA675" s="13">
        <f t="shared" si="177"/>
        <v>0</v>
      </c>
      <c r="AB675" s="13">
        <f t="shared" si="177"/>
        <v>0</v>
      </c>
    </row>
    <row r="676" spans="1:28" ht="32.25" customHeight="1" thickTop="1" thickBot="1" x14ac:dyDescent="0.3">
      <c r="A676" t="e">
        <f t="shared" si="168"/>
        <v>#REF!</v>
      </c>
      <c r="B676" s="16" t="s">
        <v>118</v>
      </c>
      <c r="C676" s="4" t="s">
        <v>117</v>
      </c>
      <c r="D676" s="103" t="e">
        <f>'დაზუსტ. ბიუჯ.'!#REF!</f>
        <v>#REF!</v>
      </c>
      <c r="E676" s="86" t="e">
        <f>'დაზუსტ. საკუთ.'!#REF!</f>
        <v>#REF!</v>
      </c>
      <c r="F676" s="86" t="e">
        <f>'დაზუსტ. ბიუჯ. ფონდ.'!#REF!</f>
        <v>#REF!</v>
      </c>
      <c r="G676" s="86">
        <f>'გრანტის საკასო'!D675</f>
        <v>0</v>
      </c>
      <c r="H676" s="86">
        <f>'მიზნ.გრანტის საკასო '!D675</f>
        <v>0</v>
      </c>
      <c r="I676" s="103" t="e">
        <f>'დაზუსტ. ბიუჯ.'!#REF!-'დაზუსტ. ბიუჯ.'!#REF!</f>
        <v>#REF!</v>
      </c>
      <c r="J676" s="86" t="e">
        <f>'დაზუსტ. საკუთ.'!#REF!-'დაზუსტ. საკუთ.'!#REF!</f>
        <v>#REF!</v>
      </c>
      <c r="K676" s="86" t="e">
        <f>'დაზუსტ. ბიუჯ. ფონდ.'!#REF!-'დაზუსტ. ბიუჯ. ფონდ.'!#REF!</f>
        <v>#REF!</v>
      </c>
      <c r="L676" s="86">
        <f>'გრანტის საკასო'!E675</f>
        <v>0</v>
      </c>
      <c r="M676" s="102">
        <f>'მიზნ.გრანტის საკასო '!E675-'მიზნ.გრანტის საკასო '!D675</f>
        <v>0</v>
      </c>
      <c r="N676" s="103" t="e">
        <f>'დაზუსტ. ბიუჯ.'!#REF!-'დაზუსტ. ბიუჯ.'!#REF!</f>
        <v>#REF!</v>
      </c>
      <c r="O676" s="86" t="e">
        <f>'დაზუსტ. საკუთ.'!#REF!-'დაზუსტ. საკუთ.'!#REF!</f>
        <v>#REF!</v>
      </c>
      <c r="P676" s="86" t="e">
        <f>'დაზუსტ. ბიუჯ. ფონდ.'!#REF!</f>
        <v>#REF!</v>
      </c>
      <c r="Q676" s="86">
        <f>'გრანტის საკასო'!J675</f>
        <v>0</v>
      </c>
      <c r="R676" s="102">
        <f>'მიზნ.გრანტის საკასო '!J675-'მიზნ.გრანტის საკასო '!I675</f>
        <v>0</v>
      </c>
      <c r="S676" s="103" t="e">
        <f t="shared" si="169"/>
        <v>#REF!</v>
      </c>
      <c r="T676" s="86" t="e">
        <f t="shared" si="172"/>
        <v>#REF!</v>
      </c>
      <c r="U676" s="86" t="e">
        <f t="shared" si="173"/>
        <v>#REF!</v>
      </c>
      <c r="V676" s="86">
        <f t="shared" si="174"/>
        <v>0</v>
      </c>
      <c r="W676" s="102">
        <f t="shared" si="175"/>
        <v>0</v>
      </c>
      <c r="X676" s="94"/>
      <c r="Y676" s="4"/>
      <c r="Z676" s="4">
        <f t="shared" ref="Z676:AB676" si="178">SUM(Z677,Z685,Z686,Z687)</f>
        <v>0</v>
      </c>
      <c r="AA676" s="4">
        <f t="shared" si="178"/>
        <v>0</v>
      </c>
      <c r="AB676" s="4">
        <f t="shared" si="178"/>
        <v>0</v>
      </c>
    </row>
    <row r="677" spans="1:28" ht="15.75" thickTop="1" x14ac:dyDescent="0.25">
      <c r="A677" t="e">
        <f t="shared" si="168"/>
        <v>#REF!</v>
      </c>
      <c r="B677" s="5"/>
      <c r="C677" s="6" t="s">
        <v>10</v>
      </c>
      <c r="D677" s="104" t="e">
        <f>'დაზუსტ. ბიუჯ.'!#REF!</f>
        <v>#REF!</v>
      </c>
      <c r="E677" s="87" t="e">
        <f>'დაზუსტ. საკუთ.'!#REF!</f>
        <v>#REF!</v>
      </c>
      <c r="F677" s="87" t="e">
        <f>'დაზუსტ. ბიუჯ. ფონდ.'!#REF!</f>
        <v>#REF!</v>
      </c>
      <c r="G677" s="87">
        <f>'გრანტის საკასო'!D676</f>
        <v>0</v>
      </c>
      <c r="H677" s="87">
        <f>'მიზნ.გრანტის საკასო '!D676</f>
        <v>0</v>
      </c>
      <c r="I677" s="104" t="e">
        <f>'დაზუსტ. ბიუჯ.'!#REF!-'დაზუსტ. ბიუჯ.'!#REF!</f>
        <v>#REF!</v>
      </c>
      <c r="J677" s="87" t="e">
        <f>'დაზუსტ. საკუთ.'!#REF!-'დაზუსტ. საკუთ.'!#REF!</f>
        <v>#REF!</v>
      </c>
      <c r="K677" s="87" t="e">
        <f>'დაზუსტ. ბიუჯ. ფონდ.'!#REF!-'დაზუსტ. ბიუჯ. ფონდ.'!#REF!</f>
        <v>#REF!</v>
      </c>
      <c r="L677" s="87">
        <f>'გრანტის საკასო'!E676</f>
        <v>0</v>
      </c>
      <c r="M677" s="99">
        <f>'მიზნ.გრანტის საკასო '!E676-'მიზნ.გრანტის საკასო '!D676</f>
        <v>0</v>
      </c>
      <c r="N677" s="104" t="e">
        <f>'დაზუსტ. ბიუჯ.'!#REF!-'დაზუსტ. ბიუჯ.'!#REF!</f>
        <v>#REF!</v>
      </c>
      <c r="O677" s="87" t="e">
        <f>'დაზუსტ. საკუთ.'!#REF!-'დაზუსტ. საკუთ.'!#REF!</f>
        <v>#REF!</v>
      </c>
      <c r="P677" s="87" t="e">
        <f>'დაზუსტ. ბიუჯ. ფონდ.'!#REF!</f>
        <v>#REF!</v>
      </c>
      <c r="Q677" s="87">
        <f>'გრანტის საკასო'!J676</f>
        <v>0</v>
      </c>
      <c r="R677" s="99">
        <f>'მიზნ.გრანტის საკასო '!J676-'მიზნ.გრანტის საკასო '!I676</f>
        <v>0</v>
      </c>
      <c r="S677" s="104" t="e">
        <f t="shared" si="169"/>
        <v>#REF!</v>
      </c>
      <c r="T677" s="87" t="e">
        <f t="shared" si="172"/>
        <v>#REF!</v>
      </c>
      <c r="U677" s="87" t="e">
        <f t="shared" si="173"/>
        <v>#REF!</v>
      </c>
      <c r="V677" s="87">
        <f t="shared" si="174"/>
        <v>0</v>
      </c>
      <c r="W677" s="99">
        <f t="shared" si="175"/>
        <v>0</v>
      </c>
      <c r="X677" s="91"/>
      <c r="Y677" s="7"/>
      <c r="Z677" s="7">
        <f t="shared" ref="Z677:AB677" si="179">SUM(Z678:Z684)</f>
        <v>0</v>
      </c>
      <c r="AA677" s="7">
        <f t="shared" si="179"/>
        <v>0</v>
      </c>
      <c r="AB677" s="7">
        <f t="shared" si="179"/>
        <v>0</v>
      </c>
    </row>
    <row r="678" spans="1:28" x14ac:dyDescent="0.25">
      <c r="A678" t="e">
        <f t="shared" si="168"/>
        <v>#REF!</v>
      </c>
      <c r="B678" s="8"/>
      <c r="C678" s="9" t="s">
        <v>11</v>
      </c>
      <c r="D678" s="105" t="e">
        <f>'დაზუსტ. ბიუჯ.'!#REF!</f>
        <v>#REF!</v>
      </c>
      <c r="E678" s="88" t="e">
        <f>'დაზუსტ. საკუთ.'!#REF!</f>
        <v>#REF!</v>
      </c>
      <c r="F678" s="88" t="e">
        <f>'დაზუსტ. ბიუჯ. ფონდ.'!#REF!</f>
        <v>#REF!</v>
      </c>
      <c r="G678" s="88">
        <f>'გრანტის საკასო'!D677</f>
        <v>0</v>
      </c>
      <c r="H678" s="88">
        <f>'მიზნ.გრანტის საკასო '!D677</f>
        <v>0</v>
      </c>
      <c r="I678" s="105" t="e">
        <f>'დაზუსტ. ბიუჯ.'!#REF!-'დაზუსტ. ბიუჯ.'!#REF!</f>
        <v>#REF!</v>
      </c>
      <c r="J678" s="88" t="e">
        <f>'დაზუსტ. საკუთ.'!#REF!-'დაზუსტ. საკუთ.'!#REF!</f>
        <v>#REF!</v>
      </c>
      <c r="K678" s="88" t="e">
        <f>'დაზუსტ. ბიუჯ. ფონდ.'!#REF!-'დაზუსტ. ბიუჯ. ფონდ.'!#REF!</f>
        <v>#REF!</v>
      </c>
      <c r="L678" s="88">
        <f>'გრანტის საკასო'!E677</f>
        <v>0</v>
      </c>
      <c r="M678" s="100">
        <f>'მიზნ.გრანტის საკასო '!E677-'მიზნ.გრანტის საკასო '!D677</f>
        <v>0</v>
      </c>
      <c r="N678" s="105" t="e">
        <f>'დაზუსტ. ბიუჯ.'!#REF!-'დაზუსტ. ბიუჯ.'!#REF!</f>
        <v>#REF!</v>
      </c>
      <c r="O678" s="88" t="e">
        <f>'დაზუსტ. საკუთ.'!#REF!-'დაზუსტ. საკუთ.'!#REF!</f>
        <v>#REF!</v>
      </c>
      <c r="P678" s="88" t="e">
        <f>'დაზუსტ. ბიუჯ. ფონდ.'!#REF!</f>
        <v>#REF!</v>
      </c>
      <c r="Q678" s="88">
        <f>'გრანტის საკასო'!J677</f>
        <v>0</v>
      </c>
      <c r="R678" s="100">
        <f>'მიზნ.გრანტის საკასო '!J677-'მიზნ.გრანტის საკასო '!I677</f>
        <v>0</v>
      </c>
      <c r="S678" s="105" t="e">
        <f t="shared" si="169"/>
        <v>#REF!</v>
      </c>
      <c r="T678" s="88" t="e">
        <f t="shared" si="172"/>
        <v>#REF!</v>
      </c>
      <c r="U678" s="88" t="e">
        <f t="shared" si="173"/>
        <v>#REF!</v>
      </c>
      <c r="V678" s="88">
        <f t="shared" si="174"/>
        <v>0</v>
      </c>
      <c r="W678" s="100">
        <f t="shared" si="175"/>
        <v>0</v>
      </c>
      <c r="X678" s="92"/>
      <c r="Y678" s="10"/>
      <c r="Z678" s="10">
        <v>0</v>
      </c>
      <c r="AA678" s="10">
        <v>0</v>
      </c>
      <c r="AB678" s="10">
        <v>0</v>
      </c>
    </row>
    <row r="679" spans="1:28" x14ac:dyDescent="0.25">
      <c r="A679" t="e">
        <f t="shared" si="168"/>
        <v>#REF!</v>
      </c>
      <c r="B679" s="8"/>
      <c r="C679" s="9" t="s">
        <v>12</v>
      </c>
      <c r="D679" s="105" t="e">
        <f>'დაზუსტ. ბიუჯ.'!#REF!</f>
        <v>#REF!</v>
      </c>
      <c r="E679" s="88" t="e">
        <f>'დაზუსტ. საკუთ.'!#REF!</f>
        <v>#REF!</v>
      </c>
      <c r="F679" s="88" t="e">
        <f>'დაზუსტ. ბიუჯ. ფონდ.'!#REF!</f>
        <v>#REF!</v>
      </c>
      <c r="G679" s="88">
        <f>'გრანტის საკასო'!D678</f>
        <v>0</v>
      </c>
      <c r="H679" s="88">
        <f>'მიზნ.გრანტის საკასო '!D678</f>
        <v>0</v>
      </c>
      <c r="I679" s="105" t="e">
        <f>'დაზუსტ. ბიუჯ.'!#REF!-'დაზუსტ. ბიუჯ.'!#REF!</f>
        <v>#REF!</v>
      </c>
      <c r="J679" s="88" t="e">
        <f>'დაზუსტ. საკუთ.'!#REF!-'დაზუსტ. საკუთ.'!#REF!</f>
        <v>#REF!</v>
      </c>
      <c r="K679" s="88" t="e">
        <f>'დაზუსტ. ბიუჯ. ფონდ.'!#REF!-'დაზუსტ. ბიუჯ. ფონდ.'!#REF!</f>
        <v>#REF!</v>
      </c>
      <c r="L679" s="88">
        <f>'გრანტის საკასო'!E678</f>
        <v>0</v>
      </c>
      <c r="M679" s="100">
        <f>'მიზნ.გრანტის საკასო '!E678-'მიზნ.გრანტის საკასო '!D678</f>
        <v>0</v>
      </c>
      <c r="N679" s="105" t="e">
        <f>'დაზუსტ. ბიუჯ.'!#REF!-'დაზუსტ. ბიუჯ.'!#REF!</f>
        <v>#REF!</v>
      </c>
      <c r="O679" s="88" t="e">
        <f>'დაზუსტ. საკუთ.'!#REF!-'დაზუსტ. საკუთ.'!#REF!</f>
        <v>#REF!</v>
      </c>
      <c r="P679" s="88" t="e">
        <f>'დაზუსტ. ბიუჯ. ფონდ.'!#REF!</f>
        <v>#REF!</v>
      </c>
      <c r="Q679" s="88">
        <f>'გრანტის საკასო'!J678</f>
        <v>0</v>
      </c>
      <c r="R679" s="100">
        <f>'მიზნ.გრანტის საკასო '!J678-'მიზნ.გრანტის საკასო '!I678</f>
        <v>0</v>
      </c>
      <c r="S679" s="105" t="e">
        <f t="shared" si="169"/>
        <v>#REF!</v>
      </c>
      <c r="T679" s="88" t="e">
        <f t="shared" si="172"/>
        <v>#REF!</v>
      </c>
      <c r="U679" s="88" t="e">
        <f t="shared" si="173"/>
        <v>#REF!</v>
      </c>
      <c r="V679" s="88">
        <f t="shared" si="174"/>
        <v>0</v>
      </c>
      <c r="W679" s="100">
        <f t="shared" si="175"/>
        <v>0</v>
      </c>
      <c r="X679" s="92"/>
      <c r="Y679" s="10"/>
      <c r="Z679" s="10">
        <v>0</v>
      </c>
      <c r="AA679" s="10">
        <v>0</v>
      </c>
      <c r="AB679" s="10">
        <v>0</v>
      </c>
    </row>
    <row r="680" spans="1:28" x14ac:dyDescent="0.25">
      <c r="A680" t="e">
        <f t="shared" si="168"/>
        <v>#REF!</v>
      </c>
      <c r="B680" s="8"/>
      <c r="C680" s="9" t="s">
        <v>13</v>
      </c>
      <c r="D680" s="105" t="e">
        <f>'დაზუსტ. ბიუჯ.'!#REF!</f>
        <v>#REF!</v>
      </c>
      <c r="E680" s="88" t="e">
        <f>'დაზუსტ. საკუთ.'!#REF!</f>
        <v>#REF!</v>
      </c>
      <c r="F680" s="88" t="e">
        <f>'დაზუსტ. ბიუჯ. ფონდ.'!#REF!</f>
        <v>#REF!</v>
      </c>
      <c r="G680" s="88">
        <f>'გრანტის საკასო'!D679</f>
        <v>0</v>
      </c>
      <c r="H680" s="88">
        <f>'მიზნ.გრანტის საკასო '!D679</f>
        <v>0</v>
      </c>
      <c r="I680" s="105" t="e">
        <f>'დაზუსტ. ბიუჯ.'!#REF!-'დაზუსტ. ბიუჯ.'!#REF!</f>
        <v>#REF!</v>
      </c>
      <c r="J680" s="88" t="e">
        <f>'დაზუსტ. საკუთ.'!#REF!-'დაზუსტ. საკუთ.'!#REF!</f>
        <v>#REF!</v>
      </c>
      <c r="K680" s="88" t="e">
        <f>'დაზუსტ. ბიუჯ. ფონდ.'!#REF!-'დაზუსტ. ბიუჯ. ფონდ.'!#REF!</f>
        <v>#REF!</v>
      </c>
      <c r="L680" s="88">
        <f>'გრანტის საკასო'!E679</f>
        <v>0</v>
      </c>
      <c r="M680" s="100">
        <f>'მიზნ.გრანტის საკასო '!E679-'მიზნ.გრანტის საკასო '!D679</f>
        <v>0</v>
      </c>
      <c r="N680" s="105" t="e">
        <f>'დაზუსტ. ბიუჯ.'!#REF!-'დაზუსტ. ბიუჯ.'!#REF!</f>
        <v>#REF!</v>
      </c>
      <c r="O680" s="88" t="e">
        <f>'დაზუსტ. საკუთ.'!#REF!-'დაზუსტ. საკუთ.'!#REF!</f>
        <v>#REF!</v>
      </c>
      <c r="P680" s="88" t="e">
        <f>'დაზუსტ. ბიუჯ. ფონდ.'!#REF!</f>
        <v>#REF!</v>
      </c>
      <c r="Q680" s="88">
        <f>'გრანტის საკასო'!J679</f>
        <v>0</v>
      </c>
      <c r="R680" s="100">
        <f>'მიზნ.გრანტის საკასო '!J679-'მიზნ.გრანტის საკასო '!I679</f>
        <v>0</v>
      </c>
      <c r="S680" s="105" t="e">
        <f t="shared" si="169"/>
        <v>#REF!</v>
      </c>
      <c r="T680" s="88" t="e">
        <f t="shared" si="172"/>
        <v>#REF!</v>
      </c>
      <c r="U680" s="88" t="e">
        <f t="shared" si="173"/>
        <v>#REF!</v>
      </c>
      <c r="V680" s="88">
        <f t="shared" si="174"/>
        <v>0</v>
      </c>
      <c r="W680" s="100">
        <f t="shared" si="175"/>
        <v>0</v>
      </c>
      <c r="X680" s="92"/>
      <c r="Y680" s="10"/>
      <c r="Z680" s="10">
        <v>0</v>
      </c>
      <c r="AA680" s="10">
        <v>0</v>
      </c>
      <c r="AB680" s="10">
        <v>0</v>
      </c>
    </row>
    <row r="681" spans="1:28" x14ac:dyDescent="0.25">
      <c r="A681" t="e">
        <f t="shared" si="168"/>
        <v>#REF!</v>
      </c>
      <c r="B681" s="8"/>
      <c r="C681" s="9" t="s">
        <v>14</v>
      </c>
      <c r="D681" s="105" t="e">
        <f>'დაზუსტ. ბიუჯ.'!#REF!</f>
        <v>#REF!</v>
      </c>
      <c r="E681" s="88" t="e">
        <f>'დაზუსტ. საკუთ.'!#REF!</f>
        <v>#REF!</v>
      </c>
      <c r="F681" s="88" t="e">
        <f>'დაზუსტ. ბიუჯ. ფონდ.'!#REF!</f>
        <v>#REF!</v>
      </c>
      <c r="G681" s="88">
        <f>'გრანტის საკასო'!D680</f>
        <v>0</v>
      </c>
      <c r="H681" s="88">
        <f>'მიზნ.გრანტის საკასო '!D680</f>
        <v>0</v>
      </c>
      <c r="I681" s="105" t="e">
        <f>'დაზუსტ. ბიუჯ.'!#REF!-'დაზუსტ. ბიუჯ.'!#REF!</f>
        <v>#REF!</v>
      </c>
      <c r="J681" s="88" t="e">
        <f>'დაზუსტ. საკუთ.'!#REF!-'დაზუსტ. საკუთ.'!#REF!</f>
        <v>#REF!</v>
      </c>
      <c r="K681" s="88" t="e">
        <f>'დაზუსტ. ბიუჯ. ფონდ.'!#REF!-'დაზუსტ. ბიუჯ. ფონდ.'!#REF!</f>
        <v>#REF!</v>
      </c>
      <c r="L681" s="88">
        <f>'გრანტის საკასო'!E680</f>
        <v>0</v>
      </c>
      <c r="M681" s="100">
        <f>'მიზნ.გრანტის საკასო '!E680-'მიზნ.გრანტის საკასო '!D680</f>
        <v>0</v>
      </c>
      <c r="N681" s="105" t="e">
        <f>'დაზუსტ. ბიუჯ.'!#REF!-'დაზუსტ. ბიუჯ.'!#REF!</f>
        <v>#REF!</v>
      </c>
      <c r="O681" s="88" t="e">
        <f>'დაზუსტ. საკუთ.'!#REF!-'დაზუსტ. საკუთ.'!#REF!</f>
        <v>#REF!</v>
      </c>
      <c r="P681" s="88" t="e">
        <f>'დაზუსტ. ბიუჯ. ფონდ.'!#REF!</f>
        <v>#REF!</v>
      </c>
      <c r="Q681" s="88">
        <f>'გრანტის საკასო'!J680</f>
        <v>0</v>
      </c>
      <c r="R681" s="100">
        <f>'მიზნ.გრანტის საკასო '!J680-'მიზნ.გრანტის საკასო '!I680</f>
        <v>0</v>
      </c>
      <c r="S681" s="105" t="e">
        <f t="shared" si="169"/>
        <v>#REF!</v>
      </c>
      <c r="T681" s="88" t="e">
        <f t="shared" si="172"/>
        <v>#REF!</v>
      </c>
      <c r="U681" s="88" t="e">
        <f t="shared" si="173"/>
        <v>#REF!</v>
      </c>
      <c r="V681" s="88">
        <f t="shared" si="174"/>
        <v>0</v>
      </c>
      <c r="W681" s="100">
        <f t="shared" si="175"/>
        <v>0</v>
      </c>
      <c r="X681" s="92"/>
      <c r="Y681" s="10"/>
      <c r="Z681" s="10">
        <v>0</v>
      </c>
      <c r="AA681" s="10">
        <v>0</v>
      </c>
      <c r="AB681" s="10">
        <v>0</v>
      </c>
    </row>
    <row r="682" spans="1:28" x14ac:dyDescent="0.25">
      <c r="A682" t="e">
        <f t="shared" si="168"/>
        <v>#REF!</v>
      </c>
      <c r="B682" s="8"/>
      <c r="C682" s="9" t="s">
        <v>15</v>
      </c>
      <c r="D682" s="105" t="e">
        <f>'დაზუსტ. ბიუჯ.'!#REF!</f>
        <v>#REF!</v>
      </c>
      <c r="E682" s="88" t="e">
        <f>'დაზუსტ. საკუთ.'!#REF!</f>
        <v>#REF!</v>
      </c>
      <c r="F682" s="88" t="e">
        <f>'დაზუსტ. ბიუჯ. ფონდ.'!#REF!</f>
        <v>#REF!</v>
      </c>
      <c r="G682" s="88">
        <f>'გრანტის საკასო'!D681</f>
        <v>0</v>
      </c>
      <c r="H682" s="88">
        <f>'მიზნ.გრანტის საკასო '!D681</f>
        <v>0</v>
      </c>
      <c r="I682" s="105" t="e">
        <f>'დაზუსტ. ბიუჯ.'!#REF!-'დაზუსტ. ბიუჯ.'!#REF!</f>
        <v>#REF!</v>
      </c>
      <c r="J682" s="88" t="e">
        <f>'დაზუსტ. საკუთ.'!#REF!-'დაზუსტ. საკუთ.'!#REF!</f>
        <v>#REF!</v>
      </c>
      <c r="K682" s="88" t="e">
        <f>'დაზუსტ. ბიუჯ. ფონდ.'!#REF!-'დაზუსტ. ბიუჯ. ფონდ.'!#REF!</f>
        <v>#REF!</v>
      </c>
      <c r="L682" s="88">
        <f>'გრანტის საკასო'!E681</f>
        <v>0</v>
      </c>
      <c r="M682" s="100">
        <f>'მიზნ.გრანტის საკასო '!E681-'მიზნ.გრანტის საკასო '!D681</f>
        <v>0</v>
      </c>
      <c r="N682" s="105" t="e">
        <f>'დაზუსტ. ბიუჯ.'!#REF!-'დაზუსტ. ბიუჯ.'!#REF!</f>
        <v>#REF!</v>
      </c>
      <c r="O682" s="88" t="e">
        <f>'დაზუსტ. საკუთ.'!#REF!-'დაზუსტ. საკუთ.'!#REF!</f>
        <v>#REF!</v>
      </c>
      <c r="P682" s="88" t="e">
        <f>'დაზუსტ. ბიუჯ. ფონდ.'!#REF!</f>
        <v>#REF!</v>
      </c>
      <c r="Q682" s="88">
        <f>'გრანტის საკასო'!J681</f>
        <v>0</v>
      </c>
      <c r="R682" s="100">
        <f>'მიზნ.გრანტის საკასო '!J681-'მიზნ.გრანტის საკასო '!I681</f>
        <v>0</v>
      </c>
      <c r="S682" s="105" t="e">
        <f t="shared" si="169"/>
        <v>#REF!</v>
      </c>
      <c r="T682" s="88" t="e">
        <f t="shared" si="172"/>
        <v>#REF!</v>
      </c>
      <c r="U682" s="88" t="e">
        <f t="shared" si="173"/>
        <v>#REF!</v>
      </c>
      <c r="V682" s="88">
        <f t="shared" si="174"/>
        <v>0</v>
      </c>
      <c r="W682" s="100">
        <f t="shared" si="175"/>
        <v>0</v>
      </c>
      <c r="X682" s="92"/>
      <c r="Y682" s="10"/>
      <c r="Z682" s="10">
        <v>0</v>
      </c>
      <c r="AA682" s="10">
        <v>0</v>
      </c>
      <c r="AB682" s="10">
        <v>0</v>
      </c>
    </row>
    <row r="683" spans="1:28" x14ac:dyDescent="0.25">
      <c r="A683" t="e">
        <f t="shared" si="168"/>
        <v>#REF!</v>
      </c>
      <c r="B683" s="8"/>
      <c r="C683" s="9" t="s">
        <v>16</v>
      </c>
      <c r="D683" s="105" t="e">
        <f>'დაზუსტ. ბიუჯ.'!#REF!</f>
        <v>#REF!</v>
      </c>
      <c r="E683" s="88" t="e">
        <f>'დაზუსტ. საკუთ.'!#REF!</f>
        <v>#REF!</v>
      </c>
      <c r="F683" s="88" t="e">
        <f>'დაზუსტ. ბიუჯ. ფონდ.'!#REF!</f>
        <v>#REF!</v>
      </c>
      <c r="G683" s="88">
        <f>'გრანტის საკასო'!D682</f>
        <v>0</v>
      </c>
      <c r="H683" s="88">
        <f>'მიზნ.გრანტის საკასო '!D682</f>
        <v>0</v>
      </c>
      <c r="I683" s="105" t="e">
        <f>'დაზუსტ. ბიუჯ.'!#REF!-'დაზუსტ. ბიუჯ.'!#REF!</f>
        <v>#REF!</v>
      </c>
      <c r="J683" s="88" t="e">
        <f>'დაზუსტ. საკუთ.'!#REF!-'დაზუსტ. საკუთ.'!#REF!</f>
        <v>#REF!</v>
      </c>
      <c r="K683" s="88" t="e">
        <f>'დაზუსტ. ბიუჯ. ფონდ.'!#REF!-'დაზუსტ. ბიუჯ. ფონდ.'!#REF!</f>
        <v>#REF!</v>
      </c>
      <c r="L683" s="88">
        <f>'გრანტის საკასო'!E682</f>
        <v>0</v>
      </c>
      <c r="M683" s="100">
        <f>'მიზნ.გრანტის საკასო '!E682-'მიზნ.გრანტის საკასო '!D682</f>
        <v>0</v>
      </c>
      <c r="N683" s="105" t="e">
        <f>'დაზუსტ. ბიუჯ.'!#REF!-'დაზუსტ. ბიუჯ.'!#REF!</f>
        <v>#REF!</v>
      </c>
      <c r="O683" s="88" t="e">
        <f>'დაზუსტ. საკუთ.'!#REF!-'დაზუსტ. საკუთ.'!#REF!</f>
        <v>#REF!</v>
      </c>
      <c r="P683" s="88" t="e">
        <f>'დაზუსტ. ბიუჯ. ფონდ.'!#REF!</f>
        <v>#REF!</v>
      </c>
      <c r="Q683" s="88">
        <f>'გრანტის საკასო'!J682</f>
        <v>0</v>
      </c>
      <c r="R683" s="100">
        <f>'მიზნ.გრანტის საკასო '!J682-'მიზნ.გრანტის საკასო '!I682</f>
        <v>0</v>
      </c>
      <c r="S683" s="105" t="e">
        <f t="shared" si="169"/>
        <v>#REF!</v>
      </c>
      <c r="T683" s="88" t="e">
        <f t="shared" si="172"/>
        <v>#REF!</v>
      </c>
      <c r="U683" s="88" t="e">
        <f t="shared" si="173"/>
        <v>#REF!</v>
      </c>
      <c r="V683" s="88">
        <f t="shared" si="174"/>
        <v>0</v>
      </c>
      <c r="W683" s="100">
        <f t="shared" si="175"/>
        <v>0</v>
      </c>
      <c r="X683" s="92"/>
      <c r="Y683" s="10"/>
      <c r="Z683" s="10">
        <v>0</v>
      </c>
      <c r="AA683" s="10">
        <v>0</v>
      </c>
      <c r="AB683" s="10">
        <v>0</v>
      </c>
    </row>
    <row r="684" spans="1:28" x14ac:dyDescent="0.25">
      <c r="A684" t="e">
        <f t="shared" si="168"/>
        <v>#REF!</v>
      </c>
      <c r="B684" s="8"/>
      <c r="C684" s="9" t="s">
        <v>17</v>
      </c>
      <c r="D684" s="105" t="e">
        <f>'დაზუსტ. ბიუჯ.'!#REF!</f>
        <v>#REF!</v>
      </c>
      <c r="E684" s="88" t="e">
        <f>'დაზუსტ. საკუთ.'!#REF!</f>
        <v>#REF!</v>
      </c>
      <c r="F684" s="88" t="e">
        <f>'დაზუსტ. ბიუჯ. ფონდ.'!#REF!</f>
        <v>#REF!</v>
      </c>
      <c r="G684" s="88">
        <f>'გრანტის საკასო'!D683</f>
        <v>0</v>
      </c>
      <c r="H684" s="88">
        <f>'მიზნ.გრანტის საკასო '!D683</f>
        <v>0</v>
      </c>
      <c r="I684" s="105" t="e">
        <f>'დაზუსტ. ბიუჯ.'!#REF!-'დაზუსტ. ბიუჯ.'!#REF!</f>
        <v>#REF!</v>
      </c>
      <c r="J684" s="88" t="e">
        <f>'დაზუსტ. საკუთ.'!#REF!-'დაზუსტ. საკუთ.'!#REF!</f>
        <v>#REF!</v>
      </c>
      <c r="K684" s="88" t="e">
        <f>'დაზუსტ. ბიუჯ. ფონდ.'!#REF!-'დაზუსტ. ბიუჯ. ფონდ.'!#REF!</f>
        <v>#REF!</v>
      </c>
      <c r="L684" s="88">
        <f>'გრანტის საკასო'!E683</f>
        <v>0</v>
      </c>
      <c r="M684" s="100">
        <f>'მიზნ.გრანტის საკასო '!E683-'მიზნ.გრანტის საკასო '!D683</f>
        <v>0</v>
      </c>
      <c r="N684" s="105" t="e">
        <f>'დაზუსტ. ბიუჯ.'!#REF!-'დაზუსტ. ბიუჯ.'!#REF!</f>
        <v>#REF!</v>
      </c>
      <c r="O684" s="88" t="e">
        <f>'დაზუსტ. საკუთ.'!#REF!-'დაზუსტ. საკუთ.'!#REF!</f>
        <v>#REF!</v>
      </c>
      <c r="P684" s="88" t="e">
        <f>'დაზუსტ. ბიუჯ. ფონდ.'!#REF!</f>
        <v>#REF!</v>
      </c>
      <c r="Q684" s="88">
        <f>'გრანტის საკასო'!J683</f>
        <v>0</v>
      </c>
      <c r="R684" s="100">
        <f>'მიზნ.გრანტის საკასო '!J683-'მიზნ.გრანტის საკასო '!I683</f>
        <v>0</v>
      </c>
      <c r="S684" s="105" t="e">
        <f t="shared" si="169"/>
        <v>#REF!</v>
      </c>
      <c r="T684" s="88" t="e">
        <f t="shared" si="172"/>
        <v>#REF!</v>
      </c>
      <c r="U684" s="88" t="e">
        <f t="shared" si="173"/>
        <v>#REF!</v>
      </c>
      <c r="V684" s="88">
        <f t="shared" si="174"/>
        <v>0</v>
      </c>
      <c r="W684" s="100">
        <f t="shared" si="175"/>
        <v>0</v>
      </c>
      <c r="X684" s="92"/>
      <c r="Y684" s="10"/>
      <c r="Z684" s="10">
        <v>0</v>
      </c>
      <c r="AA684" s="10">
        <v>0</v>
      </c>
      <c r="AB684" s="10">
        <v>0</v>
      </c>
    </row>
    <row r="685" spans="1:28" x14ac:dyDescent="0.25">
      <c r="A685" t="e">
        <f t="shared" si="168"/>
        <v>#REF!</v>
      </c>
      <c r="B685" s="5"/>
      <c r="C685" s="6" t="s">
        <v>18</v>
      </c>
      <c r="D685" s="104" t="e">
        <f>'დაზუსტ. ბიუჯ.'!#REF!</f>
        <v>#REF!</v>
      </c>
      <c r="E685" s="87" t="e">
        <f>'დაზუსტ. საკუთ.'!#REF!</f>
        <v>#REF!</v>
      </c>
      <c r="F685" s="87" t="e">
        <f>'დაზუსტ. ბიუჯ. ფონდ.'!#REF!</f>
        <v>#REF!</v>
      </c>
      <c r="G685" s="87">
        <f>'გრანტის საკასო'!D684</f>
        <v>0</v>
      </c>
      <c r="H685" s="87">
        <f>'მიზნ.გრანტის საკასო '!D684</f>
        <v>0</v>
      </c>
      <c r="I685" s="104" t="e">
        <f>'დაზუსტ. ბიუჯ.'!#REF!-'დაზუსტ. ბიუჯ.'!#REF!</f>
        <v>#REF!</v>
      </c>
      <c r="J685" s="87" t="e">
        <f>'დაზუსტ. საკუთ.'!#REF!-'დაზუსტ. საკუთ.'!#REF!</f>
        <v>#REF!</v>
      </c>
      <c r="K685" s="87" t="e">
        <f>'დაზუსტ. ბიუჯ. ფონდ.'!#REF!-'დაზუსტ. ბიუჯ. ფონდ.'!#REF!</f>
        <v>#REF!</v>
      </c>
      <c r="L685" s="87">
        <f>'გრანტის საკასო'!E684</f>
        <v>0</v>
      </c>
      <c r="M685" s="99">
        <f>'მიზნ.გრანტის საკასო '!E684-'მიზნ.გრანტის საკასო '!D684</f>
        <v>0</v>
      </c>
      <c r="N685" s="104" t="e">
        <f>'დაზუსტ. ბიუჯ.'!#REF!-'დაზუსტ. ბიუჯ.'!#REF!</f>
        <v>#REF!</v>
      </c>
      <c r="O685" s="87" t="e">
        <f>'დაზუსტ. საკუთ.'!#REF!-'დაზუსტ. საკუთ.'!#REF!</f>
        <v>#REF!</v>
      </c>
      <c r="P685" s="87" t="e">
        <f>'დაზუსტ. ბიუჯ. ფონდ.'!#REF!</f>
        <v>#REF!</v>
      </c>
      <c r="Q685" s="87">
        <f>'გრანტის საკასო'!J684</f>
        <v>0</v>
      </c>
      <c r="R685" s="99">
        <f>'მიზნ.გრანტის საკასო '!J684-'მიზნ.გრანტის საკასო '!I684</f>
        <v>0</v>
      </c>
      <c r="S685" s="104" t="e">
        <f t="shared" si="169"/>
        <v>#REF!</v>
      </c>
      <c r="T685" s="87" t="e">
        <f t="shared" si="172"/>
        <v>#REF!</v>
      </c>
      <c r="U685" s="87" t="e">
        <f t="shared" si="173"/>
        <v>#REF!</v>
      </c>
      <c r="V685" s="87">
        <f t="shared" si="174"/>
        <v>0</v>
      </c>
      <c r="W685" s="99">
        <f t="shared" si="175"/>
        <v>0</v>
      </c>
      <c r="X685" s="91"/>
      <c r="Y685" s="7"/>
      <c r="Z685" s="7">
        <v>0</v>
      </c>
      <c r="AA685" s="7">
        <v>0</v>
      </c>
      <c r="AB685" s="7">
        <v>0</v>
      </c>
    </row>
    <row r="686" spans="1:28" x14ac:dyDescent="0.25">
      <c r="A686" t="e">
        <f t="shared" si="168"/>
        <v>#REF!</v>
      </c>
      <c r="B686" s="5"/>
      <c r="C686" s="6" t="s">
        <v>19</v>
      </c>
      <c r="D686" s="104" t="e">
        <f>'დაზუსტ. ბიუჯ.'!#REF!</f>
        <v>#REF!</v>
      </c>
      <c r="E686" s="87" t="e">
        <f>'დაზუსტ. საკუთ.'!#REF!</f>
        <v>#REF!</v>
      </c>
      <c r="F686" s="87" t="e">
        <f>'დაზუსტ. ბიუჯ. ფონდ.'!#REF!</f>
        <v>#REF!</v>
      </c>
      <c r="G686" s="87">
        <f>'გრანტის საკასო'!D685</f>
        <v>0</v>
      </c>
      <c r="H686" s="87">
        <f>'მიზნ.გრანტის საკასო '!D685</f>
        <v>0</v>
      </c>
      <c r="I686" s="104" t="e">
        <f>'დაზუსტ. ბიუჯ.'!#REF!-'დაზუსტ. ბიუჯ.'!#REF!</f>
        <v>#REF!</v>
      </c>
      <c r="J686" s="87" t="e">
        <f>'დაზუსტ. საკუთ.'!#REF!-'დაზუსტ. საკუთ.'!#REF!</f>
        <v>#REF!</v>
      </c>
      <c r="K686" s="87" t="e">
        <f>'დაზუსტ. ბიუჯ. ფონდ.'!#REF!-'დაზუსტ. ბიუჯ. ფონდ.'!#REF!</f>
        <v>#REF!</v>
      </c>
      <c r="L686" s="87">
        <f>'გრანტის საკასო'!E685</f>
        <v>0</v>
      </c>
      <c r="M686" s="99">
        <f>'მიზნ.გრანტის საკასო '!E685-'მიზნ.გრანტის საკასო '!D685</f>
        <v>0</v>
      </c>
      <c r="N686" s="104" t="e">
        <f>'დაზუსტ. ბიუჯ.'!#REF!-'დაზუსტ. ბიუჯ.'!#REF!</f>
        <v>#REF!</v>
      </c>
      <c r="O686" s="87" t="e">
        <f>'დაზუსტ. საკუთ.'!#REF!-'დაზუსტ. საკუთ.'!#REF!</f>
        <v>#REF!</v>
      </c>
      <c r="P686" s="87" t="e">
        <f>'დაზუსტ. ბიუჯ. ფონდ.'!#REF!</f>
        <v>#REF!</v>
      </c>
      <c r="Q686" s="87">
        <f>'გრანტის საკასო'!J685</f>
        <v>0</v>
      </c>
      <c r="R686" s="99">
        <f>'მიზნ.გრანტის საკასო '!J685-'მიზნ.გრანტის საკასო '!I685</f>
        <v>0</v>
      </c>
      <c r="S686" s="104" t="e">
        <f t="shared" si="169"/>
        <v>#REF!</v>
      </c>
      <c r="T686" s="87" t="e">
        <f t="shared" si="172"/>
        <v>#REF!</v>
      </c>
      <c r="U686" s="87" t="e">
        <f t="shared" si="173"/>
        <v>#REF!</v>
      </c>
      <c r="V686" s="87">
        <f t="shared" si="174"/>
        <v>0</v>
      </c>
      <c r="W686" s="99">
        <f t="shared" si="175"/>
        <v>0</v>
      </c>
      <c r="X686" s="91"/>
      <c r="Y686" s="7"/>
      <c r="Z686" s="7">
        <v>0</v>
      </c>
      <c r="AA686" s="7">
        <v>0</v>
      </c>
      <c r="AB686" s="7">
        <v>0</v>
      </c>
    </row>
    <row r="687" spans="1:28" ht="15.75" thickBot="1" x14ac:dyDescent="0.3">
      <c r="A687" t="e">
        <f t="shared" si="168"/>
        <v>#REF!</v>
      </c>
      <c r="B687" s="11"/>
      <c r="C687" s="12" t="s">
        <v>20</v>
      </c>
      <c r="D687" s="106" t="e">
        <f>'დაზუსტ. ბიუჯ.'!#REF!</f>
        <v>#REF!</v>
      </c>
      <c r="E687" s="89" t="e">
        <f>'დაზუსტ. საკუთ.'!#REF!</f>
        <v>#REF!</v>
      </c>
      <c r="F687" s="89" t="e">
        <f>'დაზუსტ. ბიუჯ. ფონდ.'!#REF!</f>
        <v>#REF!</v>
      </c>
      <c r="G687" s="89">
        <f>'გრანტის საკასო'!D686</f>
        <v>0</v>
      </c>
      <c r="H687" s="89">
        <f>'მიზნ.გრანტის საკასო '!D686</f>
        <v>0</v>
      </c>
      <c r="I687" s="106" t="e">
        <f>'დაზუსტ. ბიუჯ.'!#REF!-'დაზუსტ. ბიუჯ.'!#REF!</f>
        <v>#REF!</v>
      </c>
      <c r="J687" s="89" t="e">
        <f>'დაზუსტ. საკუთ.'!#REF!-'დაზუსტ. საკუთ.'!#REF!</f>
        <v>#REF!</v>
      </c>
      <c r="K687" s="89" t="e">
        <f>'დაზუსტ. ბიუჯ. ფონდ.'!#REF!-'დაზუსტ. ბიუჯ. ფონდ.'!#REF!</f>
        <v>#REF!</v>
      </c>
      <c r="L687" s="89">
        <f>'გრანტის საკასო'!E686</f>
        <v>0</v>
      </c>
      <c r="M687" s="101">
        <f>'მიზნ.გრანტის საკასო '!E686-'მიზნ.გრანტის საკასო '!D686</f>
        <v>0</v>
      </c>
      <c r="N687" s="106" t="e">
        <f>'დაზუსტ. ბიუჯ.'!#REF!-'დაზუსტ. ბიუჯ.'!#REF!</f>
        <v>#REF!</v>
      </c>
      <c r="O687" s="89" t="e">
        <f>'დაზუსტ. საკუთ.'!#REF!-'დაზუსტ. საკუთ.'!#REF!</f>
        <v>#REF!</v>
      </c>
      <c r="P687" s="89" t="e">
        <f>'დაზუსტ. ბიუჯ. ფონდ.'!#REF!</f>
        <v>#REF!</v>
      </c>
      <c r="Q687" s="89">
        <f>'გრანტის საკასო'!J686</f>
        <v>0</v>
      </c>
      <c r="R687" s="101">
        <f>'მიზნ.გრანტის საკასო '!J686-'მიზნ.გრანტის საკასო '!I686</f>
        <v>0</v>
      </c>
      <c r="S687" s="106" t="e">
        <f t="shared" si="169"/>
        <v>#REF!</v>
      </c>
      <c r="T687" s="89" t="e">
        <f t="shared" si="172"/>
        <v>#REF!</v>
      </c>
      <c r="U687" s="89" t="e">
        <f t="shared" si="173"/>
        <v>#REF!</v>
      </c>
      <c r="V687" s="89">
        <f t="shared" si="174"/>
        <v>0</v>
      </c>
      <c r="W687" s="101">
        <f t="shared" si="175"/>
        <v>0</v>
      </c>
      <c r="X687" s="93"/>
      <c r="Y687" s="13"/>
      <c r="Z687" s="13">
        <v>0</v>
      </c>
      <c r="AA687" s="13">
        <v>0</v>
      </c>
      <c r="AB687" s="13">
        <v>0</v>
      </c>
    </row>
    <row r="688" spans="1:28" ht="61.5" thickTop="1" thickBot="1" x14ac:dyDescent="0.3">
      <c r="A688" t="e">
        <f t="shared" si="168"/>
        <v>#REF!</v>
      </c>
      <c r="B688" s="3" t="s">
        <v>119</v>
      </c>
      <c r="C688" s="14" t="s">
        <v>120</v>
      </c>
      <c r="D688" s="103" t="e">
        <f>'დაზუსტ. ბიუჯ.'!#REF!</f>
        <v>#REF!</v>
      </c>
      <c r="E688" s="86" t="e">
        <f>'დაზუსტ. საკუთ.'!#REF!</f>
        <v>#REF!</v>
      </c>
      <c r="F688" s="86" t="e">
        <f>'დაზუსტ. ბიუჯ. ფონდ.'!#REF!</f>
        <v>#REF!</v>
      </c>
      <c r="G688" s="86">
        <f>'გრანტის საკასო'!D687</f>
        <v>0</v>
      </c>
      <c r="H688" s="86">
        <f>'მიზნ.გრანტის საკასო '!D687</f>
        <v>0</v>
      </c>
      <c r="I688" s="103" t="e">
        <f>'დაზუსტ. ბიუჯ.'!#REF!-'დაზუსტ. ბიუჯ.'!#REF!</f>
        <v>#REF!</v>
      </c>
      <c r="J688" s="86" t="e">
        <f>'დაზუსტ. საკუთ.'!#REF!-'დაზუსტ. საკუთ.'!#REF!</f>
        <v>#REF!</v>
      </c>
      <c r="K688" s="86" t="e">
        <f>'დაზუსტ. ბიუჯ. ფონდ.'!#REF!-'დაზუსტ. ბიუჯ. ფონდ.'!#REF!</f>
        <v>#REF!</v>
      </c>
      <c r="L688" s="86">
        <f>'გრანტის საკასო'!E687</f>
        <v>0</v>
      </c>
      <c r="M688" s="102">
        <f>'მიზნ.გრანტის საკასო '!E687-'მიზნ.გრანტის საკასო '!D687</f>
        <v>0</v>
      </c>
      <c r="N688" s="103" t="e">
        <f>'დაზუსტ. ბიუჯ.'!#REF!-'დაზუსტ. ბიუჯ.'!#REF!</f>
        <v>#REF!</v>
      </c>
      <c r="O688" s="86" t="e">
        <f>'დაზუსტ. საკუთ.'!#REF!-'დაზუსტ. საკუთ.'!#REF!</f>
        <v>#REF!</v>
      </c>
      <c r="P688" s="86" t="e">
        <f>'დაზუსტ. ბიუჯ. ფონდ.'!#REF!</f>
        <v>#REF!</v>
      </c>
      <c r="Q688" s="86">
        <f>'გრანტის საკასო'!J687</f>
        <v>0</v>
      </c>
      <c r="R688" s="102">
        <f>'მიზნ.გრანტის საკასო '!J687-'მიზნ.გრანტის საკასო '!I687</f>
        <v>0</v>
      </c>
      <c r="S688" s="103" t="e">
        <f t="shared" si="169"/>
        <v>#REF!</v>
      </c>
      <c r="T688" s="86" t="e">
        <f t="shared" si="172"/>
        <v>#REF!</v>
      </c>
      <c r="U688" s="86" t="e">
        <f t="shared" si="173"/>
        <v>#REF!</v>
      </c>
      <c r="V688" s="86">
        <f t="shared" si="174"/>
        <v>0</v>
      </c>
      <c r="W688" s="102">
        <f t="shared" si="175"/>
        <v>0</v>
      </c>
      <c r="X688" s="94"/>
      <c r="Y688" s="4"/>
      <c r="Z688" s="4">
        <f t="shared" ref="Z688:AB688" si="180">SUM(Z689,Z697,Z698,Z699)</f>
        <v>0</v>
      </c>
      <c r="AA688" s="4">
        <f t="shared" si="180"/>
        <v>0</v>
      </c>
      <c r="AB688" s="4">
        <f t="shared" si="180"/>
        <v>0</v>
      </c>
    </row>
    <row r="689" spans="1:28" ht="15.75" thickTop="1" x14ac:dyDescent="0.25">
      <c r="A689" t="e">
        <f t="shared" si="168"/>
        <v>#REF!</v>
      </c>
      <c r="B689" s="5"/>
      <c r="C689" s="6" t="s">
        <v>10</v>
      </c>
      <c r="D689" s="104" t="e">
        <f>'დაზუსტ. ბიუჯ.'!#REF!</f>
        <v>#REF!</v>
      </c>
      <c r="E689" s="87" t="e">
        <f>'დაზუსტ. საკუთ.'!#REF!</f>
        <v>#REF!</v>
      </c>
      <c r="F689" s="87" t="e">
        <f>'დაზუსტ. ბიუჯ. ფონდ.'!#REF!</f>
        <v>#REF!</v>
      </c>
      <c r="G689" s="87">
        <f>'გრანტის საკასო'!D688</f>
        <v>0</v>
      </c>
      <c r="H689" s="87">
        <f>'მიზნ.გრანტის საკასო '!D688</f>
        <v>0</v>
      </c>
      <c r="I689" s="104" t="e">
        <f>'დაზუსტ. ბიუჯ.'!#REF!-'დაზუსტ. ბიუჯ.'!#REF!</f>
        <v>#REF!</v>
      </c>
      <c r="J689" s="87" t="e">
        <f>'დაზუსტ. საკუთ.'!#REF!-'დაზუსტ. საკუთ.'!#REF!</f>
        <v>#REF!</v>
      </c>
      <c r="K689" s="87" t="e">
        <f>'დაზუსტ. ბიუჯ. ფონდ.'!#REF!-'დაზუსტ. ბიუჯ. ფონდ.'!#REF!</f>
        <v>#REF!</v>
      </c>
      <c r="L689" s="87">
        <f>'გრანტის საკასო'!E688</f>
        <v>0</v>
      </c>
      <c r="M689" s="99">
        <f>'მიზნ.გრანტის საკასო '!E688-'მიზნ.გრანტის საკასო '!D688</f>
        <v>0</v>
      </c>
      <c r="N689" s="104" t="e">
        <f>'დაზუსტ. ბიუჯ.'!#REF!-'დაზუსტ. ბიუჯ.'!#REF!</f>
        <v>#REF!</v>
      </c>
      <c r="O689" s="87" t="e">
        <f>'დაზუსტ. საკუთ.'!#REF!-'დაზუსტ. საკუთ.'!#REF!</f>
        <v>#REF!</v>
      </c>
      <c r="P689" s="87" t="e">
        <f>'დაზუსტ. ბიუჯ. ფონდ.'!#REF!</f>
        <v>#REF!</v>
      </c>
      <c r="Q689" s="87">
        <f>'გრანტის საკასო'!J688</f>
        <v>0</v>
      </c>
      <c r="R689" s="99">
        <f>'მიზნ.გრანტის საკასო '!J688-'მიზნ.გრანტის საკასო '!I688</f>
        <v>0</v>
      </c>
      <c r="S689" s="104" t="e">
        <f t="shared" si="169"/>
        <v>#REF!</v>
      </c>
      <c r="T689" s="87" t="e">
        <f t="shared" si="172"/>
        <v>#REF!</v>
      </c>
      <c r="U689" s="87" t="e">
        <f t="shared" si="173"/>
        <v>#REF!</v>
      </c>
      <c r="V689" s="87">
        <f t="shared" si="174"/>
        <v>0</v>
      </c>
      <c r="W689" s="99">
        <f t="shared" si="175"/>
        <v>0</v>
      </c>
      <c r="X689" s="91"/>
      <c r="Y689" s="7"/>
      <c r="Z689" s="7">
        <f t="shared" ref="Z689:AB689" si="181">SUM(Z690:Z696)</f>
        <v>0</v>
      </c>
      <c r="AA689" s="7">
        <f t="shared" si="181"/>
        <v>0</v>
      </c>
      <c r="AB689" s="7">
        <f t="shared" si="181"/>
        <v>0</v>
      </c>
    </row>
    <row r="690" spans="1:28" x14ac:dyDescent="0.25">
      <c r="A690" t="e">
        <f t="shared" si="168"/>
        <v>#REF!</v>
      </c>
      <c r="B690" s="8"/>
      <c r="C690" s="9" t="s">
        <v>11</v>
      </c>
      <c r="D690" s="105" t="e">
        <f>'დაზუსტ. ბიუჯ.'!#REF!</f>
        <v>#REF!</v>
      </c>
      <c r="E690" s="88" t="e">
        <f>'დაზუსტ. საკუთ.'!#REF!</f>
        <v>#REF!</v>
      </c>
      <c r="F690" s="88" t="e">
        <f>'დაზუსტ. ბიუჯ. ფონდ.'!#REF!</f>
        <v>#REF!</v>
      </c>
      <c r="G690" s="88">
        <f>'გრანტის საკასო'!D689</f>
        <v>0</v>
      </c>
      <c r="H690" s="88">
        <f>'მიზნ.გრანტის საკასო '!D689</f>
        <v>0</v>
      </c>
      <c r="I690" s="105" t="e">
        <f>'დაზუსტ. ბიუჯ.'!#REF!-'დაზუსტ. ბიუჯ.'!#REF!</f>
        <v>#REF!</v>
      </c>
      <c r="J690" s="88" t="e">
        <f>'დაზუსტ. საკუთ.'!#REF!-'დაზუსტ. საკუთ.'!#REF!</f>
        <v>#REF!</v>
      </c>
      <c r="K690" s="88" t="e">
        <f>'დაზუსტ. ბიუჯ. ფონდ.'!#REF!-'დაზუსტ. ბიუჯ. ფონდ.'!#REF!</f>
        <v>#REF!</v>
      </c>
      <c r="L690" s="88">
        <f>'გრანტის საკასო'!E689</f>
        <v>0</v>
      </c>
      <c r="M690" s="100">
        <f>'მიზნ.გრანტის საკასო '!E689-'მიზნ.გრანტის საკასო '!D689</f>
        <v>0</v>
      </c>
      <c r="N690" s="105" t="e">
        <f>'დაზუსტ. ბიუჯ.'!#REF!-'დაზუსტ. ბიუჯ.'!#REF!</f>
        <v>#REF!</v>
      </c>
      <c r="O690" s="88" t="e">
        <f>'დაზუსტ. საკუთ.'!#REF!-'დაზუსტ. საკუთ.'!#REF!</f>
        <v>#REF!</v>
      </c>
      <c r="P690" s="88" t="e">
        <f>'დაზუსტ. ბიუჯ. ფონდ.'!#REF!</f>
        <v>#REF!</v>
      </c>
      <c r="Q690" s="88">
        <f>'გრანტის საკასო'!J689</f>
        <v>0</v>
      </c>
      <c r="R690" s="100">
        <f>'მიზნ.გრანტის საკასო '!J689-'მიზნ.გრანტის საკასო '!I689</f>
        <v>0</v>
      </c>
      <c r="S690" s="105" t="e">
        <f t="shared" si="169"/>
        <v>#REF!</v>
      </c>
      <c r="T690" s="88" t="e">
        <f t="shared" si="172"/>
        <v>#REF!</v>
      </c>
      <c r="U690" s="88" t="e">
        <f t="shared" si="173"/>
        <v>#REF!</v>
      </c>
      <c r="V690" s="88">
        <f t="shared" si="174"/>
        <v>0</v>
      </c>
      <c r="W690" s="100">
        <f t="shared" si="175"/>
        <v>0</v>
      </c>
      <c r="X690" s="92"/>
      <c r="Y690" s="10"/>
      <c r="Z690" s="10">
        <v>0</v>
      </c>
      <c r="AA690" s="10">
        <v>0</v>
      </c>
      <c r="AB690" s="10">
        <v>0</v>
      </c>
    </row>
    <row r="691" spans="1:28" x14ac:dyDescent="0.25">
      <c r="A691" t="e">
        <f t="shared" si="168"/>
        <v>#REF!</v>
      </c>
      <c r="B691" s="8"/>
      <c r="C691" s="9" t="s">
        <v>12</v>
      </c>
      <c r="D691" s="105" t="e">
        <f>'დაზუსტ. ბიუჯ.'!#REF!</f>
        <v>#REF!</v>
      </c>
      <c r="E691" s="88" t="e">
        <f>'დაზუსტ. საკუთ.'!#REF!</f>
        <v>#REF!</v>
      </c>
      <c r="F691" s="88" t="e">
        <f>'დაზუსტ. ბიუჯ. ფონდ.'!#REF!</f>
        <v>#REF!</v>
      </c>
      <c r="G691" s="88">
        <f>'გრანტის საკასო'!D690</f>
        <v>0</v>
      </c>
      <c r="H691" s="88">
        <f>'მიზნ.გრანტის საკასო '!D690</f>
        <v>0</v>
      </c>
      <c r="I691" s="105" t="e">
        <f>'დაზუსტ. ბიუჯ.'!#REF!-'დაზუსტ. ბიუჯ.'!#REF!</f>
        <v>#REF!</v>
      </c>
      <c r="J691" s="88" t="e">
        <f>'დაზუსტ. საკუთ.'!#REF!-'დაზუსტ. საკუთ.'!#REF!</f>
        <v>#REF!</v>
      </c>
      <c r="K691" s="88" t="e">
        <f>'დაზუსტ. ბიუჯ. ფონდ.'!#REF!-'დაზუსტ. ბიუჯ. ფონდ.'!#REF!</f>
        <v>#REF!</v>
      </c>
      <c r="L691" s="88">
        <f>'გრანტის საკასო'!E690</f>
        <v>0</v>
      </c>
      <c r="M691" s="100">
        <f>'მიზნ.გრანტის საკასო '!E690-'მიზნ.გრანტის საკასო '!D690</f>
        <v>0</v>
      </c>
      <c r="N691" s="105" t="e">
        <f>'დაზუსტ. ბიუჯ.'!#REF!-'დაზუსტ. ბიუჯ.'!#REF!</f>
        <v>#REF!</v>
      </c>
      <c r="O691" s="88" t="e">
        <f>'დაზუსტ. საკუთ.'!#REF!-'დაზუსტ. საკუთ.'!#REF!</f>
        <v>#REF!</v>
      </c>
      <c r="P691" s="88" t="e">
        <f>'დაზუსტ. ბიუჯ. ფონდ.'!#REF!</f>
        <v>#REF!</v>
      </c>
      <c r="Q691" s="88">
        <f>'გრანტის საკასო'!J690</f>
        <v>0</v>
      </c>
      <c r="R691" s="100">
        <f>'მიზნ.გრანტის საკასო '!J690-'მიზნ.გრანტის საკასო '!I690</f>
        <v>0</v>
      </c>
      <c r="S691" s="105" t="e">
        <f t="shared" si="169"/>
        <v>#REF!</v>
      </c>
      <c r="T691" s="88" t="e">
        <f t="shared" si="172"/>
        <v>#REF!</v>
      </c>
      <c r="U691" s="88" t="e">
        <f t="shared" si="173"/>
        <v>#REF!</v>
      </c>
      <c r="V691" s="88">
        <f t="shared" si="174"/>
        <v>0</v>
      </c>
      <c r="W691" s="100">
        <f t="shared" si="175"/>
        <v>0</v>
      </c>
      <c r="X691" s="92"/>
      <c r="Y691" s="10"/>
      <c r="Z691" s="10">
        <v>0</v>
      </c>
      <c r="AA691" s="10">
        <v>0</v>
      </c>
      <c r="AB691" s="10">
        <v>0</v>
      </c>
    </row>
    <row r="692" spans="1:28" x14ac:dyDescent="0.25">
      <c r="A692" t="e">
        <f t="shared" si="168"/>
        <v>#REF!</v>
      </c>
      <c r="B692" s="8"/>
      <c r="C692" s="9" t="s">
        <v>13</v>
      </c>
      <c r="D692" s="105" t="e">
        <f>'დაზუსტ. ბიუჯ.'!#REF!</f>
        <v>#REF!</v>
      </c>
      <c r="E692" s="88" t="e">
        <f>'დაზუსტ. საკუთ.'!#REF!</f>
        <v>#REF!</v>
      </c>
      <c r="F692" s="88" t="e">
        <f>'დაზუსტ. ბიუჯ. ფონდ.'!#REF!</f>
        <v>#REF!</v>
      </c>
      <c r="G692" s="88">
        <f>'გრანტის საკასო'!D691</f>
        <v>0</v>
      </c>
      <c r="H692" s="88">
        <f>'მიზნ.გრანტის საკასო '!D691</f>
        <v>0</v>
      </c>
      <c r="I692" s="105" t="e">
        <f>'დაზუსტ. ბიუჯ.'!#REF!-'დაზუსტ. ბიუჯ.'!#REF!</f>
        <v>#REF!</v>
      </c>
      <c r="J692" s="88" t="e">
        <f>'დაზუსტ. საკუთ.'!#REF!-'დაზუსტ. საკუთ.'!#REF!</f>
        <v>#REF!</v>
      </c>
      <c r="K692" s="88" t="e">
        <f>'დაზუსტ. ბიუჯ. ფონდ.'!#REF!-'დაზუსტ. ბიუჯ. ფონდ.'!#REF!</f>
        <v>#REF!</v>
      </c>
      <c r="L692" s="88">
        <f>'გრანტის საკასო'!E691</f>
        <v>0</v>
      </c>
      <c r="M692" s="100">
        <f>'მიზნ.გრანტის საკასო '!E691-'მიზნ.გრანტის საკასო '!D691</f>
        <v>0</v>
      </c>
      <c r="N692" s="105" t="e">
        <f>'დაზუსტ. ბიუჯ.'!#REF!-'დაზუსტ. ბიუჯ.'!#REF!</f>
        <v>#REF!</v>
      </c>
      <c r="O692" s="88" t="e">
        <f>'დაზუსტ. საკუთ.'!#REF!-'დაზუსტ. საკუთ.'!#REF!</f>
        <v>#REF!</v>
      </c>
      <c r="P692" s="88" t="e">
        <f>'დაზუსტ. ბიუჯ. ფონდ.'!#REF!</f>
        <v>#REF!</v>
      </c>
      <c r="Q692" s="88">
        <f>'გრანტის საკასო'!J691</f>
        <v>0</v>
      </c>
      <c r="R692" s="100">
        <f>'მიზნ.გრანტის საკასო '!J691-'მიზნ.გრანტის საკასო '!I691</f>
        <v>0</v>
      </c>
      <c r="S692" s="105" t="e">
        <f t="shared" si="169"/>
        <v>#REF!</v>
      </c>
      <c r="T692" s="88" t="e">
        <f t="shared" si="172"/>
        <v>#REF!</v>
      </c>
      <c r="U692" s="88" t="e">
        <f t="shared" si="173"/>
        <v>#REF!</v>
      </c>
      <c r="V692" s="88">
        <f t="shared" si="174"/>
        <v>0</v>
      </c>
      <c r="W692" s="100">
        <f t="shared" si="175"/>
        <v>0</v>
      </c>
      <c r="X692" s="92"/>
      <c r="Y692" s="10"/>
      <c r="Z692" s="10">
        <v>0</v>
      </c>
      <c r="AA692" s="10">
        <v>0</v>
      </c>
      <c r="AB692" s="10">
        <v>0</v>
      </c>
    </row>
    <row r="693" spans="1:28" x14ac:dyDescent="0.25">
      <c r="A693" t="e">
        <f t="shared" si="168"/>
        <v>#REF!</v>
      </c>
      <c r="B693" s="8"/>
      <c r="C693" s="9" t="s">
        <v>14</v>
      </c>
      <c r="D693" s="105" t="e">
        <f>'დაზუსტ. ბიუჯ.'!#REF!</f>
        <v>#REF!</v>
      </c>
      <c r="E693" s="88" t="e">
        <f>'დაზუსტ. საკუთ.'!#REF!</f>
        <v>#REF!</v>
      </c>
      <c r="F693" s="88" t="e">
        <f>'დაზუსტ. ბიუჯ. ფონდ.'!#REF!</f>
        <v>#REF!</v>
      </c>
      <c r="G693" s="88">
        <f>'გრანტის საკასო'!D692</f>
        <v>0</v>
      </c>
      <c r="H693" s="88">
        <f>'მიზნ.გრანტის საკასო '!D692</f>
        <v>0</v>
      </c>
      <c r="I693" s="105" t="e">
        <f>'დაზუსტ. ბიუჯ.'!#REF!-'დაზუსტ. ბიუჯ.'!#REF!</f>
        <v>#REF!</v>
      </c>
      <c r="J693" s="88" t="e">
        <f>'დაზუსტ. საკუთ.'!#REF!-'დაზუსტ. საკუთ.'!#REF!</f>
        <v>#REF!</v>
      </c>
      <c r="K693" s="88" t="e">
        <f>'დაზუსტ. ბიუჯ. ფონდ.'!#REF!-'დაზუსტ. ბიუჯ. ფონდ.'!#REF!</f>
        <v>#REF!</v>
      </c>
      <c r="L693" s="88">
        <f>'გრანტის საკასო'!E692</f>
        <v>0</v>
      </c>
      <c r="M693" s="100">
        <f>'მიზნ.გრანტის საკასო '!E692-'მიზნ.გრანტის საკასო '!D692</f>
        <v>0</v>
      </c>
      <c r="N693" s="105" t="e">
        <f>'დაზუსტ. ბიუჯ.'!#REF!-'დაზუსტ. ბიუჯ.'!#REF!</f>
        <v>#REF!</v>
      </c>
      <c r="O693" s="88" t="e">
        <f>'დაზუსტ. საკუთ.'!#REF!-'დაზუსტ. საკუთ.'!#REF!</f>
        <v>#REF!</v>
      </c>
      <c r="P693" s="88" t="e">
        <f>'დაზუსტ. ბიუჯ. ფონდ.'!#REF!</f>
        <v>#REF!</v>
      </c>
      <c r="Q693" s="88">
        <f>'გრანტის საკასო'!J692</f>
        <v>0</v>
      </c>
      <c r="R693" s="100">
        <f>'მიზნ.გრანტის საკასო '!J692-'მიზნ.გრანტის საკასო '!I692</f>
        <v>0</v>
      </c>
      <c r="S693" s="105" t="e">
        <f t="shared" si="169"/>
        <v>#REF!</v>
      </c>
      <c r="T693" s="88" t="e">
        <f t="shared" si="172"/>
        <v>#REF!</v>
      </c>
      <c r="U693" s="88" t="e">
        <f t="shared" si="173"/>
        <v>#REF!</v>
      </c>
      <c r="V693" s="88">
        <f t="shared" si="174"/>
        <v>0</v>
      </c>
      <c r="W693" s="100">
        <f t="shared" si="175"/>
        <v>0</v>
      </c>
      <c r="X693" s="92"/>
      <c r="Y693" s="10"/>
      <c r="Z693" s="10">
        <v>0</v>
      </c>
      <c r="AA693" s="10">
        <v>0</v>
      </c>
      <c r="AB693" s="10">
        <v>0</v>
      </c>
    </row>
    <row r="694" spans="1:28" x14ac:dyDescent="0.25">
      <c r="A694" t="e">
        <f t="shared" si="168"/>
        <v>#REF!</v>
      </c>
      <c r="B694" s="8"/>
      <c r="C694" s="9" t="s">
        <v>15</v>
      </c>
      <c r="D694" s="105" t="e">
        <f>'დაზუსტ. ბიუჯ.'!#REF!</f>
        <v>#REF!</v>
      </c>
      <c r="E694" s="88" t="e">
        <f>'დაზუსტ. საკუთ.'!#REF!</f>
        <v>#REF!</v>
      </c>
      <c r="F694" s="88" t="e">
        <f>'დაზუსტ. ბიუჯ. ფონდ.'!#REF!</f>
        <v>#REF!</v>
      </c>
      <c r="G694" s="88">
        <f>'გრანტის საკასო'!D693</f>
        <v>0</v>
      </c>
      <c r="H694" s="88">
        <f>'მიზნ.გრანტის საკასო '!D693</f>
        <v>0</v>
      </c>
      <c r="I694" s="105" t="e">
        <f>'დაზუსტ. ბიუჯ.'!#REF!-'დაზუსტ. ბიუჯ.'!#REF!</f>
        <v>#REF!</v>
      </c>
      <c r="J694" s="88" t="e">
        <f>'დაზუსტ. საკუთ.'!#REF!-'დაზუსტ. საკუთ.'!#REF!</f>
        <v>#REF!</v>
      </c>
      <c r="K694" s="88" t="e">
        <f>'დაზუსტ. ბიუჯ. ფონდ.'!#REF!-'დაზუსტ. ბიუჯ. ფონდ.'!#REF!</f>
        <v>#REF!</v>
      </c>
      <c r="L694" s="88">
        <f>'გრანტის საკასო'!E693</f>
        <v>0</v>
      </c>
      <c r="M694" s="100">
        <f>'მიზნ.გრანტის საკასო '!E693-'მიზნ.გრანტის საკასო '!D693</f>
        <v>0</v>
      </c>
      <c r="N694" s="105" t="e">
        <f>'დაზუსტ. ბიუჯ.'!#REF!-'დაზუსტ. ბიუჯ.'!#REF!</f>
        <v>#REF!</v>
      </c>
      <c r="O694" s="88" t="e">
        <f>'დაზუსტ. საკუთ.'!#REF!-'დაზუსტ. საკუთ.'!#REF!</f>
        <v>#REF!</v>
      </c>
      <c r="P694" s="88" t="e">
        <f>'დაზუსტ. ბიუჯ. ფონდ.'!#REF!</f>
        <v>#REF!</v>
      </c>
      <c r="Q694" s="88">
        <f>'გრანტის საკასო'!J693</f>
        <v>0</v>
      </c>
      <c r="R694" s="100">
        <f>'მიზნ.გრანტის საკასო '!J693-'მიზნ.გრანტის საკასო '!I693</f>
        <v>0</v>
      </c>
      <c r="S694" s="105" t="e">
        <f t="shared" si="169"/>
        <v>#REF!</v>
      </c>
      <c r="T694" s="88" t="e">
        <f t="shared" si="172"/>
        <v>#REF!</v>
      </c>
      <c r="U694" s="88" t="e">
        <f t="shared" si="173"/>
        <v>#REF!</v>
      </c>
      <c r="V694" s="88">
        <f t="shared" si="174"/>
        <v>0</v>
      </c>
      <c r="W694" s="100">
        <f t="shared" si="175"/>
        <v>0</v>
      </c>
      <c r="X694" s="92"/>
      <c r="Y694" s="10"/>
      <c r="Z694" s="10">
        <v>0</v>
      </c>
      <c r="AA694" s="10">
        <v>0</v>
      </c>
      <c r="AB694" s="10">
        <v>0</v>
      </c>
    </row>
    <row r="695" spans="1:28" x14ac:dyDescent="0.25">
      <c r="A695" t="e">
        <f t="shared" si="168"/>
        <v>#REF!</v>
      </c>
      <c r="B695" s="8"/>
      <c r="C695" s="9" t="s">
        <v>16</v>
      </c>
      <c r="D695" s="105" t="e">
        <f>'დაზუსტ. ბიუჯ.'!#REF!</f>
        <v>#REF!</v>
      </c>
      <c r="E695" s="88" t="e">
        <f>'დაზუსტ. საკუთ.'!#REF!</f>
        <v>#REF!</v>
      </c>
      <c r="F695" s="88" t="e">
        <f>'დაზუსტ. ბიუჯ. ფონდ.'!#REF!</f>
        <v>#REF!</v>
      </c>
      <c r="G695" s="88">
        <f>'გრანტის საკასო'!D694</f>
        <v>0</v>
      </c>
      <c r="H695" s="88">
        <f>'მიზნ.გრანტის საკასო '!D694</f>
        <v>0</v>
      </c>
      <c r="I695" s="105" t="e">
        <f>'დაზუსტ. ბიუჯ.'!#REF!-'დაზუსტ. ბიუჯ.'!#REF!</f>
        <v>#REF!</v>
      </c>
      <c r="J695" s="88" t="e">
        <f>'დაზუსტ. საკუთ.'!#REF!-'დაზუსტ. საკუთ.'!#REF!</f>
        <v>#REF!</v>
      </c>
      <c r="K695" s="88" t="e">
        <f>'დაზუსტ. ბიუჯ. ფონდ.'!#REF!-'დაზუსტ. ბიუჯ. ფონდ.'!#REF!</f>
        <v>#REF!</v>
      </c>
      <c r="L695" s="88">
        <f>'გრანტის საკასო'!E694</f>
        <v>0</v>
      </c>
      <c r="M695" s="100">
        <f>'მიზნ.გრანტის საკასო '!E694-'მიზნ.გრანტის საკასო '!D694</f>
        <v>0</v>
      </c>
      <c r="N695" s="105" t="e">
        <f>'დაზუსტ. ბიუჯ.'!#REF!-'დაზუსტ. ბიუჯ.'!#REF!</f>
        <v>#REF!</v>
      </c>
      <c r="O695" s="88" t="e">
        <f>'დაზუსტ. საკუთ.'!#REF!-'დაზუსტ. საკუთ.'!#REF!</f>
        <v>#REF!</v>
      </c>
      <c r="P695" s="88" t="e">
        <f>'დაზუსტ. ბიუჯ. ფონდ.'!#REF!</f>
        <v>#REF!</v>
      </c>
      <c r="Q695" s="88">
        <f>'გრანტის საკასო'!J694</f>
        <v>0</v>
      </c>
      <c r="R695" s="100">
        <f>'მიზნ.გრანტის საკასო '!J694-'მიზნ.გრანტის საკასო '!I694</f>
        <v>0</v>
      </c>
      <c r="S695" s="105" t="e">
        <f t="shared" si="169"/>
        <v>#REF!</v>
      </c>
      <c r="T695" s="88" t="e">
        <f t="shared" si="172"/>
        <v>#REF!</v>
      </c>
      <c r="U695" s="88" t="e">
        <f t="shared" si="173"/>
        <v>#REF!</v>
      </c>
      <c r="V695" s="88">
        <f t="shared" si="174"/>
        <v>0</v>
      </c>
      <c r="W695" s="100">
        <f t="shared" si="175"/>
        <v>0</v>
      </c>
      <c r="X695" s="92"/>
      <c r="Y695" s="10"/>
      <c r="Z695" s="10">
        <v>0</v>
      </c>
      <c r="AA695" s="10">
        <v>0</v>
      </c>
      <c r="AB695" s="10">
        <v>0</v>
      </c>
    </row>
    <row r="696" spans="1:28" x14ac:dyDescent="0.25">
      <c r="A696" t="e">
        <f t="shared" si="168"/>
        <v>#REF!</v>
      </c>
      <c r="B696" s="8"/>
      <c r="C696" s="9" t="s">
        <v>17</v>
      </c>
      <c r="D696" s="105" t="e">
        <f>'დაზუსტ. ბიუჯ.'!#REF!</f>
        <v>#REF!</v>
      </c>
      <c r="E696" s="88" t="e">
        <f>'დაზუსტ. საკუთ.'!#REF!</f>
        <v>#REF!</v>
      </c>
      <c r="F696" s="88" t="e">
        <f>'დაზუსტ. ბიუჯ. ფონდ.'!#REF!</f>
        <v>#REF!</v>
      </c>
      <c r="G696" s="88">
        <f>'გრანტის საკასო'!D695</f>
        <v>0</v>
      </c>
      <c r="H696" s="88">
        <f>'მიზნ.გრანტის საკასო '!D695</f>
        <v>0</v>
      </c>
      <c r="I696" s="105" t="e">
        <f>'დაზუსტ. ბიუჯ.'!#REF!-'დაზუსტ. ბიუჯ.'!#REF!</f>
        <v>#REF!</v>
      </c>
      <c r="J696" s="88" t="e">
        <f>'დაზუსტ. საკუთ.'!#REF!-'დაზუსტ. საკუთ.'!#REF!</f>
        <v>#REF!</v>
      </c>
      <c r="K696" s="88" t="e">
        <f>'დაზუსტ. ბიუჯ. ფონდ.'!#REF!-'დაზუსტ. ბიუჯ. ფონდ.'!#REF!</f>
        <v>#REF!</v>
      </c>
      <c r="L696" s="88">
        <f>'გრანტის საკასო'!E695</f>
        <v>0</v>
      </c>
      <c r="M696" s="100">
        <f>'მიზნ.გრანტის საკასო '!E695-'მიზნ.გრანტის საკასო '!D695</f>
        <v>0</v>
      </c>
      <c r="N696" s="105" t="e">
        <f>'დაზუსტ. ბიუჯ.'!#REF!-'დაზუსტ. ბიუჯ.'!#REF!</f>
        <v>#REF!</v>
      </c>
      <c r="O696" s="88" t="e">
        <f>'დაზუსტ. საკუთ.'!#REF!-'დაზუსტ. საკუთ.'!#REF!</f>
        <v>#REF!</v>
      </c>
      <c r="P696" s="88" t="e">
        <f>'დაზუსტ. ბიუჯ. ფონდ.'!#REF!</f>
        <v>#REF!</v>
      </c>
      <c r="Q696" s="88">
        <f>'გრანტის საკასო'!J695</f>
        <v>0</v>
      </c>
      <c r="R696" s="100">
        <f>'მიზნ.გრანტის საკასო '!J695-'მიზნ.გრანტის საკასო '!I695</f>
        <v>0</v>
      </c>
      <c r="S696" s="105" t="e">
        <f t="shared" si="169"/>
        <v>#REF!</v>
      </c>
      <c r="T696" s="88" t="e">
        <f t="shared" si="172"/>
        <v>#REF!</v>
      </c>
      <c r="U696" s="88" t="e">
        <f t="shared" si="173"/>
        <v>#REF!</v>
      </c>
      <c r="V696" s="88">
        <f t="shared" si="174"/>
        <v>0</v>
      </c>
      <c r="W696" s="100">
        <f t="shared" si="175"/>
        <v>0</v>
      </c>
      <c r="X696" s="92"/>
      <c r="Y696" s="10"/>
      <c r="Z696" s="10">
        <v>0</v>
      </c>
      <c r="AA696" s="10">
        <v>0</v>
      </c>
      <c r="AB696" s="10">
        <v>0</v>
      </c>
    </row>
    <row r="697" spans="1:28" x14ac:dyDescent="0.25">
      <c r="A697" t="e">
        <f t="shared" si="168"/>
        <v>#REF!</v>
      </c>
      <c r="B697" s="5"/>
      <c r="C697" s="6" t="s">
        <v>18</v>
      </c>
      <c r="D697" s="104" t="e">
        <f>'დაზუსტ. ბიუჯ.'!#REF!</f>
        <v>#REF!</v>
      </c>
      <c r="E697" s="87" t="e">
        <f>'დაზუსტ. საკუთ.'!#REF!</f>
        <v>#REF!</v>
      </c>
      <c r="F697" s="87" t="e">
        <f>'დაზუსტ. ბიუჯ. ფონდ.'!#REF!</f>
        <v>#REF!</v>
      </c>
      <c r="G697" s="87">
        <f>'გრანტის საკასო'!D696</f>
        <v>0</v>
      </c>
      <c r="H697" s="87">
        <f>'მიზნ.გრანტის საკასო '!D696</f>
        <v>0</v>
      </c>
      <c r="I697" s="104" t="e">
        <f>'დაზუსტ. ბიუჯ.'!#REF!-'დაზუსტ. ბიუჯ.'!#REF!</f>
        <v>#REF!</v>
      </c>
      <c r="J697" s="87" t="e">
        <f>'დაზუსტ. საკუთ.'!#REF!-'დაზუსტ. საკუთ.'!#REF!</f>
        <v>#REF!</v>
      </c>
      <c r="K697" s="87" t="e">
        <f>'დაზუსტ. ბიუჯ. ფონდ.'!#REF!-'დაზუსტ. ბიუჯ. ფონდ.'!#REF!</f>
        <v>#REF!</v>
      </c>
      <c r="L697" s="87">
        <f>'გრანტის საკასო'!E696</f>
        <v>0</v>
      </c>
      <c r="M697" s="99">
        <f>'მიზნ.გრანტის საკასო '!E696-'მიზნ.გრანტის საკასო '!D696</f>
        <v>0</v>
      </c>
      <c r="N697" s="104" t="e">
        <f>'დაზუსტ. ბიუჯ.'!#REF!-'დაზუსტ. ბიუჯ.'!#REF!</f>
        <v>#REF!</v>
      </c>
      <c r="O697" s="87" t="e">
        <f>'დაზუსტ. საკუთ.'!#REF!-'დაზუსტ. საკუთ.'!#REF!</f>
        <v>#REF!</v>
      </c>
      <c r="P697" s="87" t="e">
        <f>'დაზუსტ. ბიუჯ. ფონდ.'!#REF!</f>
        <v>#REF!</v>
      </c>
      <c r="Q697" s="87">
        <f>'გრანტის საკასო'!J696</f>
        <v>0</v>
      </c>
      <c r="R697" s="99">
        <f>'მიზნ.გრანტის საკასო '!J696-'მიზნ.გრანტის საკასო '!I696</f>
        <v>0</v>
      </c>
      <c r="S697" s="104" t="e">
        <f t="shared" si="169"/>
        <v>#REF!</v>
      </c>
      <c r="T697" s="87" t="e">
        <f t="shared" si="172"/>
        <v>#REF!</v>
      </c>
      <c r="U697" s="87" t="e">
        <f t="shared" si="173"/>
        <v>#REF!</v>
      </c>
      <c r="V697" s="87">
        <f t="shared" si="174"/>
        <v>0</v>
      </c>
      <c r="W697" s="99">
        <f t="shared" si="175"/>
        <v>0</v>
      </c>
      <c r="X697" s="91"/>
      <c r="Y697" s="7"/>
      <c r="Z697" s="7">
        <v>0</v>
      </c>
      <c r="AA697" s="7">
        <v>0</v>
      </c>
      <c r="AB697" s="7">
        <v>0</v>
      </c>
    </row>
    <row r="698" spans="1:28" x14ac:dyDescent="0.25">
      <c r="A698" t="e">
        <f t="shared" si="168"/>
        <v>#REF!</v>
      </c>
      <c r="B698" s="5"/>
      <c r="C698" s="6" t="s">
        <v>19</v>
      </c>
      <c r="D698" s="104" t="e">
        <f>'დაზუსტ. ბიუჯ.'!#REF!</f>
        <v>#REF!</v>
      </c>
      <c r="E698" s="87" t="e">
        <f>'დაზუსტ. საკუთ.'!#REF!</f>
        <v>#REF!</v>
      </c>
      <c r="F698" s="87" t="e">
        <f>'დაზუსტ. ბიუჯ. ფონდ.'!#REF!</f>
        <v>#REF!</v>
      </c>
      <c r="G698" s="87">
        <f>'გრანტის საკასო'!D697</f>
        <v>0</v>
      </c>
      <c r="H698" s="87">
        <f>'მიზნ.გრანტის საკასო '!D697</f>
        <v>0</v>
      </c>
      <c r="I698" s="104" t="e">
        <f>'დაზუსტ. ბიუჯ.'!#REF!-'დაზუსტ. ბიუჯ.'!#REF!</f>
        <v>#REF!</v>
      </c>
      <c r="J698" s="87" t="e">
        <f>'დაზუსტ. საკუთ.'!#REF!-'დაზუსტ. საკუთ.'!#REF!</f>
        <v>#REF!</v>
      </c>
      <c r="K698" s="87" t="e">
        <f>'დაზუსტ. ბიუჯ. ფონდ.'!#REF!-'დაზუსტ. ბიუჯ. ფონდ.'!#REF!</f>
        <v>#REF!</v>
      </c>
      <c r="L698" s="87">
        <f>'გრანტის საკასო'!E697</f>
        <v>0</v>
      </c>
      <c r="M698" s="99">
        <f>'მიზნ.გრანტის საკასო '!E697-'მიზნ.გრანტის საკასო '!D697</f>
        <v>0</v>
      </c>
      <c r="N698" s="104" t="e">
        <f>'დაზუსტ. ბიუჯ.'!#REF!-'დაზუსტ. ბიუჯ.'!#REF!</f>
        <v>#REF!</v>
      </c>
      <c r="O698" s="87" t="e">
        <f>'დაზუსტ. საკუთ.'!#REF!-'დაზუსტ. საკუთ.'!#REF!</f>
        <v>#REF!</v>
      </c>
      <c r="P698" s="87" t="e">
        <f>'დაზუსტ. ბიუჯ. ფონდ.'!#REF!</f>
        <v>#REF!</v>
      </c>
      <c r="Q698" s="87">
        <f>'გრანტის საკასო'!J697</f>
        <v>0</v>
      </c>
      <c r="R698" s="99">
        <f>'მიზნ.გრანტის საკასო '!J697-'მიზნ.გრანტის საკასო '!I697</f>
        <v>0</v>
      </c>
      <c r="S698" s="104" t="e">
        <f t="shared" si="169"/>
        <v>#REF!</v>
      </c>
      <c r="T698" s="87" t="e">
        <f t="shared" si="172"/>
        <v>#REF!</v>
      </c>
      <c r="U698" s="87" t="e">
        <f t="shared" si="173"/>
        <v>#REF!</v>
      </c>
      <c r="V698" s="87">
        <f t="shared" si="174"/>
        <v>0</v>
      </c>
      <c r="W698" s="99">
        <f t="shared" si="175"/>
        <v>0</v>
      </c>
      <c r="X698" s="91"/>
      <c r="Y698" s="7"/>
      <c r="Z698" s="7">
        <v>0</v>
      </c>
      <c r="AA698" s="7">
        <v>0</v>
      </c>
      <c r="AB698" s="7">
        <v>0</v>
      </c>
    </row>
    <row r="699" spans="1:28" ht="15.75" thickBot="1" x14ac:dyDescent="0.3">
      <c r="A699" t="e">
        <f t="shared" si="168"/>
        <v>#REF!</v>
      </c>
      <c r="B699" s="11"/>
      <c r="C699" s="12" t="s">
        <v>20</v>
      </c>
      <c r="D699" s="106" t="e">
        <f>'დაზუსტ. ბიუჯ.'!#REF!</f>
        <v>#REF!</v>
      </c>
      <c r="E699" s="89" t="e">
        <f>'დაზუსტ. საკუთ.'!#REF!</f>
        <v>#REF!</v>
      </c>
      <c r="F699" s="89" t="e">
        <f>'დაზუსტ. ბიუჯ. ფონდ.'!#REF!</f>
        <v>#REF!</v>
      </c>
      <c r="G699" s="89">
        <f>'გრანტის საკასო'!D698</f>
        <v>0</v>
      </c>
      <c r="H699" s="89">
        <f>'მიზნ.გრანტის საკასო '!D698</f>
        <v>0</v>
      </c>
      <c r="I699" s="106" t="e">
        <f>'დაზუსტ. ბიუჯ.'!#REF!-'დაზუსტ. ბიუჯ.'!#REF!</f>
        <v>#REF!</v>
      </c>
      <c r="J699" s="89" t="e">
        <f>'დაზუსტ. საკუთ.'!#REF!-'დაზუსტ. საკუთ.'!#REF!</f>
        <v>#REF!</v>
      </c>
      <c r="K699" s="89" t="e">
        <f>'დაზუსტ. ბიუჯ. ფონდ.'!#REF!-'დაზუსტ. ბიუჯ. ფონდ.'!#REF!</f>
        <v>#REF!</v>
      </c>
      <c r="L699" s="89">
        <f>'გრანტის საკასო'!E698</f>
        <v>0</v>
      </c>
      <c r="M699" s="101">
        <f>'მიზნ.გრანტის საკასო '!E698-'მიზნ.გრანტის საკასო '!D698</f>
        <v>0</v>
      </c>
      <c r="N699" s="106" t="e">
        <f>'დაზუსტ. ბიუჯ.'!#REF!-'დაზუსტ. ბიუჯ.'!#REF!</f>
        <v>#REF!</v>
      </c>
      <c r="O699" s="89" t="e">
        <f>'დაზუსტ. საკუთ.'!#REF!-'დაზუსტ. საკუთ.'!#REF!</f>
        <v>#REF!</v>
      </c>
      <c r="P699" s="89" t="e">
        <f>'დაზუსტ. ბიუჯ. ფონდ.'!#REF!</f>
        <v>#REF!</v>
      </c>
      <c r="Q699" s="89">
        <f>'გრანტის საკასო'!J698</f>
        <v>0</v>
      </c>
      <c r="R699" s="101">
        <f>'მიზნ.გრანტის საკასო '!J698-'მიზნ.გრანტის საკასო '!I698</f>
        <v>0</v>
      </c>
      <c r="S699" s="106" t="e">
        <f t="shared" si="169"/>
        <v>#REF!</v>
      </c>
      <c r="T699" s="89" t="e">
        <f t="shared" si="172"/>
        <v>#REF!</v>
      </c>
      <c r="U699" s="89" t="e">
        <f t="shared" si="173"/>
        <v>#REF!</v>
      </c>
      <c r="V699" s="89">
        <f t="shared" si="174"/>
        <v>0</v>
      </c>
      <c r="W699" s="101">
        <f t="shared" si="175"/>
        <v>0</v>
      </c>
      <c r="X699" s="93"/>
      <c r="Y699" s="13"/>
      <c r="Z699" s="13">
        <v>0</v>
      </c>
      <c r="AA699" s="13">
        <v>0</v>
      </c>
      <c r="AB699" s="13">
        <v>0</v>
      </c>
    </row>
    <row r="700" spans="1:28" ht="61.5" thickTop="1" thickBot="1" x14ac:dyDescent="0.3">
      <c r="A700" t="e">
        <f t="shared" si="168"/>
        <v>#REF!</v>
      </c>
      <c r="B700" s="3" t="s">
        <v>121</v>
      </c>
      <c r="C700" s="14" t="s">
        <v>122</v>
      </c>
      <c r="D700" s="103" t="e">
        <f>'დაზუსტ. ბიუჯ.'!#REF!</f>
        <v>#REF!</v>
      </c>
      <c r="E700" s="86" t="e">
        <f>'დაზუსტ. საკუთ.'!#REF!</f>
        <v>#REF!</v>
      </c>
      <c r="F700" s="86" t="e">
        <f>'დაზუსტ. ბიუჯ. ფონდ.'!#REF!</f>
        <v>#REF!</v>
      </c>
      <c r="G700" s="86">
        <f>'გრანტის საკასო'!D699</f>
        <v>0</v>
      </c>
      <c r="H700" s="86">
        <f>'მიზნ.გრანტის საკასო '!D699</f>
        <v>114574.95999999999</v>
      </c>
      <c r="I700" s="103" t="e">
        <f>'დაზუსტ. ბიუჯ.'!#REF!-'დაზუსტ. ბიუჯ.'!#REF!</f>
        <v>#REF!</v>
      </c>
      <c r="J700" s="86" t="e">
        <f>'დაზუსტ. საკუთ.'!#REF!-'დაზუსტ. საკუთ.'!#REF!</f>
        <v>#REF!</v>
      </c>
      <c r="K700" s="86" t="e">
        <f>'დაზუსტ. ბიუჯ. ფონდ.'!#REF!-'დაზუსტ. ბიუჯ. ფონდ.'!#REF!</f>
        <v>#REF!</v>
      </c>
      <c r="L700" s="86">
        <f>'გრანტის საკასო'!E699</f>
        <v>0</v>
      </c>
      <c r="M700" s="102">
        <f>'მიზნ.გრანტის საკასო '!E699-'მიზნ.გრანტის საკასო '!D699</f>
        <v>365429.22</v>
      </c>
      <c r="N700" s="103" t="e">
        <f>'დაზუსტ. ბიუჯ.'!#REF!-'დაზუსტ. ბიუჯ.'!#REF!</f>
        <v>#REF!</v>
      </c>
      <c r="O700" s="86" t="e">
        <f>'დაზუსტ. საკუთ.'!#REF!-'დაზუსტ. საკუთ.'!#REF!</f>
        <v>#REF!</v>
      </c>
      <c r="P700" s="86" t="e">
        <f>'დაზუსტ. ბიუჯ. ფონდ.'!#REF!</f>
        <v>#REF!</v>
      </c>
      <c r="Q700" s="86">
        <f>'გრანტის საკასო'!J699</f>
        <v>0</v>
      </c>
      <c r="R700" s="102">
        <f>'მიზნ.გრანტის საკასო '!J699-'მიზნ.გრანტის საკასო '!I699</f>
        <v>0</v>
      </c>
      <c r="S700" s="103" t="e">
        <f t="shared" si="169"/>
        <v>#REF!</v>
      </c>
      <c r="T700" s="86" t="e">
        <f t="shared" si="172"/>
        <v>#REF!</v>
      </c>
      <c r="U700" s="86" t="e">
        <f t="shared" si="173"/>
        <v>#REF!</v>
      </c>
      <c r="V700" s="86">
        <f t="shared" si="174"/>
        <v>0</v>
      </c>
      <c r="W700" s="102">
        <f t="shared" si="175"/>
        <v>480004.17999999993</v>
      </c>
      <c r="X700" s="94"/>
      <c r="Y700" s="4"/>
      <c r="Z700" s="4">
        <f t="shared" ref="Z700:AB700" si="182">SUM(Z701,Z709,Z710,Z711)</f>
        <v>0</v>
      </c>
      <c r="AA700" s="4">
        <f t="shared" si="182"/>
        <v>0</v>
      </c>
      <c r="AB700" s="4">
        <f t="shared" si="182"/>
        <v>0</v>
      </c>
    </row>
    <row r="701" spans="1:28" ht="15.75" thickTop="1" x14ac:dyDescent="0.25">
      <c r="A701" t="e">
        <f t="shared" si="168"/>
        <v>#REF!</v>
      </c>
      <c r="B701" s="5"/>
      <c r="C701" s="6" t="s">
        <v>10</v>
      </c>
      <c r="D701" s="104" t="e">
        <f>'დაზუსტ. ბიუჯ.'!#REF!</f>
        <v>#REF!</v>
      </c>
      <c r="E701" s="87" t="e">
        <f>'დაზუსტ. საკუთ.'!#REF!</f>
        <v>#REF!</v>
      </c>
      <c r="F701" s="87" t="e">
        <f>'დაზუსტ. ბიუჯ. ფონდ.'!#REF!</f>
        <v>#REF!</v>
      </c>
      <c r="G701" s="87">
        <f>'გრანტის საკასო'!D700</f>
        <v>0</v>
      </c>
      <c r="H701" s="87">
        <f>'მიზნ.გრანტის საკასო '!D700</f>
        <v>26387</v>
      </c>
      <c r="I701" s="104" t="e">
        <f>'დაზუსტ. ბიუჯ.'!#REF!-'დაზუსტ. ბიუჯ.'!#REF!</f>
        <v>#REF!</v>
      </c>
      <c r="J701" s="87" t="e">
        <f>'დაზუსტ. საკუთ.'!#REF!-'დაზუსტ. საკუთ.'!#REF!</f>
        <v>#REF!</v>
      </c>
      <c r="K701" s="87" t="e">
        <f>'დაზუსტ. ბიუჯ. ფონდ.'!#REF!-'დაზუსტ. ბიუჯ. ფონდ.'!#REF!</f>
        <v>#REF!</v>
      </c>
      <c r="L701" s="87">
        <f>'გრანტის საკასო'!E700</f>
        <v>0</v>
      </c>
      <c r="M701" s="99">
        <f>'მიზნ.გრანტის საკასო '!E700-'მიზნ.გრანტის საკასო '!D700</f>
        <v>125414.87</v>
      </c>
      <c r="N701" s="104" t="e">
        <f>'დაზუსტ. ბიუჯ.'!#REF!-'დაზუსტ. ბიუჯ.'!#REF!</f>
        <v>#REF!</v>
      </c>
      <c r="O701" s="87" t="e">
        <f>'დაზუსტ. საკუთ.'!#REF!-'დაზუსტ. საკუთ.'!#REF!</f>
        <v>#REF!</v>
      </c>
      <c r="P701" s="87" t="e">
        <f>'დაზუსტ. ბიუჯ. ფონდ.'!#REF!</f>
        <v>#REF!</v>
      </c>
      <c r="Q701" s="87">
        <f>'გრანტის საკასო'!J700</f>
        <v>0</v>
      </c>
      <c r="R701" s="99">
        <f>'მიზნ.გრანტის საკასო '!J700-'მიზნ.გრანტის საკასო '!I700</f>
        <v>0</v>
      </c>
      <c r="S701" s="104" t="e">
        <f t="shared" si="169"/>
        <v>#REF!</v>
      </c>
      <c r="T701" s="87" t="e">
        <f t="shared" si="172"/>
        <v>#REF!</v>
      </c>
      <c r="U701" s="87" t="e">
        <f t="shared" si="173"/>
        <v>#REF!</v>
      </c>
      <c r="V701" s="87">
        <f t="shared" si="174"/>
        <v>0</v>
      </c>
      <c r="W701" s="99">
        <f t="shared" si="175"/>
        <v>151801.87</v>
      </c>
      <c r="X701" s="91"/>
      <c r="Y701" s="7"/>
      <c r="Z701" s="7">
        <f t="shared" ref="Z701:AB701" si="183">SUM(Z702:Z708)</f>
        <v>0</v>
      </c>
      <c r="AA701" s="7">
        <f t="shared" si="183"/>
        <v>0</v>
      </c>
      <c r="AB701" s="7">
        <f t="shared" si="183"/>
        <v>0</v>
      </c>
    </row>
    <row r="702" spans="1:28" x14ac:dyDescent="0.25">
      <c r="A702" t="e">
        <f t="shared" si="168"/>
        <v>#REF!</v>
      </c>
      <c r="B702" s="8"/>
      <c r="C702" s="9" t="s">
        <v>11</v>
      </c>
      <c r="D702" s="105" t="e">
        <f>'დაზუსტ. ბიუჯ.'!#REF!</f>
        <v>#REF!</v>
      </c>
      <c r="E702" s="88" t="e">
        <f>'დაზუსტ. საკუთ.'!#REF!</f>
        <v>#REF!</v>
      </c>
      <c r="F702" s="88" t="e">
        <f>'დაზუსტ. ბიუჯ. ფონდ.'!#REF!</f>
        <v>#REF!</v>
      </c>
      <c r="G702" s="88">
        <f>'გრანტის საკასო'!D701</f>
        <v>0</v>
      </c>
      <c r="H702" s="88">
        <f>'მიზნ.გრანტის საკასო '!D701</f>
        <v>5615</v>
      </c>
      <c r="I702" s="105" t="e">
        <f>'დაზუსტ. ბიუჯ.'!#REF!-'დაზუსტ. ბიუჯ.'!#REF!</f>
        <v>#REF!</v>
      </c>
      <c r="J702" s="88" t="e">
        <f>'დაზუსტ. საკუთ.'!#REF!-'დაზუსტ. საკუთ.'!#REF!</f>
        <v>#REF!</v>
      </c>
      <c r="K702" s="88" t="e">
        <f>'დაზუსტ. ბიუჯ. ფონდ.'!#REF!-'დაზუსტ. ბიუჯ. ფონდ.'!#REF!</f>
        <v>#REF!</v>
      </c>
      <c r="L702" s="88">
        <f>'გრანტის საკასო'!E701</f>
        <v>0</v>
      </c>
      <c r="M702" s="100">
        <f>'მიზნ.გრანტის საკასო '!E701-'მიზნ.გრანტის საკასო '!D701</f>
        <v>5615</v>
      </c>
      <c r="N702" s="105" t="e">
        <f>'დაზუსტ. ბიუჯ.'!#REF!-'დაზუსტ. ბიუჯ.'!#REF!</f>
        <v>#REF!</v>
      </c>
      <c r="O702" s="88" t="e">
        <f>'დაზუსტ. საკუთ.'!#REF!-'დაზუსტ. საკუთ.'!#REF!</f>
        <v>#REF!</v>
      </c>
      <c r="P702" s="88" t="e">
        <f>'დაზუსტ. ბიუჯ. ფონდ.'!#REF!</f>
        <v>#REF!</v>
      </c>
      <c r="Q702" s="88">
        <f>'გრანტის საკასო'!J701</f>
        <v>0</v>
      </c>
      <c r="R702" s="100">
        <f>'მიზნ.გრანტის საკასო '!J701-'მიზნ.გრანტის საკასო '!I701</f>
        <v>0</v>
      </c>
      <c r="S702" s="105" t="e">
        <f t="shared" si="169"/>
        <v>#REF!</v>
      </c>
      <c r="T702" s="88" t="e">
        <f t="shared" si="172"/>
        <v>#REF!</v>
      </c>
      <c r="U702" s="88" t="e">
        <f t="shared" si="173"/>
        <v>#REF!</v>
      </c>
      <c r="V702" s="88">
        <f t="shared" si="174"/>
        <v>0</v>
      </c>
      <c r="W702" s="100">
        <f t="shared" si="175"/>
        <v>11230</v>
      </c>
      <c r="X702" s="92"/>
      <c r="Y702" s="10"/>
      <c r="Z702" s="10">
        <v>0</v>
      </c>
      <c r="AA702" s="10">
        <v>0</v>
      </c>
      <c r="AB702" s="10">
        <v>0</v>
      </c>
    </row>
    <row r="703" spans="1:28" x14ac:dyDescent="0.25">
      <c r="A703" t="e">
        <f t="shared" si="168"/>
        <v>#REF!</v>
      </c>
      <c r="B703" s="8"/>
      <c r="C703" s="9" t="s">
        <v>12</v>
      </c>
      <c r="D703" s="105" t="e">
        <f>'დაზუსტ. ბიუჯ.'!#REF!</f>
        <v>#REF!</v>
      </c>
      <c r="E703" s="88" t="e">
        <f>'დაზუსტ. საკუთ.'!#REF!</f>
        <v>#REF!</v>
      </c>
      <c r="F703" s="88" t="e">
        <f>'დაზუსტ. ბიუჯ. ფონდ.'!#REF!</f>
        <v>#REF!</v>
      </c>
      <c r="G703" s="88">
        <f>'გრანტის საკასო'!D702</f>
        <v>0</v>
      </c>
      <c r="H703" s="88">
        <f>'მიზნ.გრანტის საკასო '!D702</f>
        <v>20772</v>
      </c>
      <c r="I703" s="105" t="e">
        <f>'დაზუსტ. ბიუჯ.'!#REF!-'დაზუსტ. ბიუჯ.'!#REF!</f>
        <v>#REF!</v>
      </c>
      <c r="J703" s="88" t="e">
        <f>'დაზუსტ. საკუთ.'!#REF!-'დაზუსტ. საკუთ.'!#REF!</f>
        <v>#REF!</v>
      </c>
      <c r="K703" s="88" t="e">
        <f>'დაზუსტ. ბიუჯ. ფონდ.'!#REF!-'დაზუსტ. ბიუჯ. ფონდ.'!#REF!</f>
        <v>#REF!</v>
      </c>
      <c r="L703" s="88">
        <f>'გრანტის საკასო'!E702</f>
        <v>0</v>
      </c>
      <c r="M703" s="100">
        <f>'მიზნ.გრანტის საკასო '!E702-'მიზნ.გრანტის საკასო '!D702</f>
        <v>21124.42</v>
      </c>
      <c r="N703" s="105" t="e">
        <f>'დაზუსტ. ბიუჯ.'!#REF!-'დაზუსტ. ბიუჯ.'!#REF!</f>
        <v>#REF!</v>
      </c>
      <c r="O703" s="88" t="e">
        <f>'დაზუსტ. საკუთ.'!#REF!-'დაზუსტ. საკუთ.'!#REF!</f>
        <v>#REF!</v>
      </c>
      <c r="P703" s="88" t="e">
        <f>'დაზუსტ. ბიუჯ. ფონდ.'!#REF!</f>
        <v>#REF!</v>
      </c>
      <c r="Q703" s="88">
        <f>'გრანტის საკასო'!J702</f>
        <v>0</v>
      </c>
      <c r="R703" s="100">
        <f>'მიზნ.გრანტის საკასო '!J702-'მიზნ.გრანტის საკასო '!I702</f>
        <v>0</v>
      </c>
      <c r="S703" s="105" t="e">
        <f t="shared" si="169"/>
        <v>#REF!</v>
      </c>
      <c r="T703" s="88" t="e">
        <f t="shared" si="172"/>
        <v>#REF!</v>
      </c>
      <c r="U703" s="88" t="e">
        <f t="shared" si="173"/>
        <v>#REF!</v>
      </c>
      <c r="V703" s="88">
        <f t="shared" si="174"/>
        <v>0</v>
      </c>
      <c r="W703" s="100">
        <f t="shared" si="175"/>
        <v>41896.42</v>
      </c>
      <c r="X703" s="92"/>
      <c r="Y703" s="10"/>
      <c r="Z703" s="10">
        <v>0</v>
      </c>
      <c r="AA703" s="10">
        <v>0</v>
      </c>
      <c r="AB703" s="10">
        <v>0</v>
      </c>
    </row>
    <row r="704" spans="1:28" x14ac:dyDescent="0.25">
      <c r="A704" t="e">
        <f t="shared" si="168"/>
        <v>#REF!</v>
      </c>
      <c r="B704" s="8"/>
      <c r="C704" s="9" t="s">
        <v>13</v>
      </c>
      <c r="D704" s="105" t="e">
        <f>'დაზუსტ. ბიუჯ.'!#REF!</f>
        <v>#REF!</v>
      </c>
      <c r="E704" s="88" t="e">
        <f>'დაზუსტ. საკუთ.'!#REF!</f>
        <v>#REF!</v>
      </c>
      <c r="F704" s="88" t="e">
        <f>'დაზუსტ. ბიუჯ. ფონდ.'!#REF!</f>
        <v>#REF!</v>
      </c>
      <c r="G704" s="88">
        <f>'გრანტის საკასო'!D703</f>
        <v>0</v>
      </c>
      <c r="H704" s="88">
        <f>'მიზნ.გრანტის საკასო '!D703</f>
        <v>0</v>
      </c>
      <c r="I704" s="105" t="e">
        <f>'დაზუსტ. ბიუჯ.'!#REF!-'დაზუსტ. ბიუჯ.'!#REF!</f>
        <v>#REF!</v>
      </c>
      <c r="J704" s="88" t="e">
        <f>'დაზუსტ. საკუთ.'!#REF!-'დაზუსტ. საკუთ.'!#REF!</f>
        <v>#REF!</v>
      </c>
      <c r="K704" s="88" t="e">
        <f>'დაზუსტ. ბიუჯ. ფონდ.'!#REF!-'დაზუსტ. ბიუჯ. ფონდ.'!#REF!</f>
        <v>#REF!</v>
      </c>
      <c r="L704" s="88">
        <f>'გრანტის საკასო'!E703</f>
        <v>0</v>
      </c>
      <c r="M704" s="100">
        <f>'მიზნ.გრანტის საკასო '!E703-'მიზნ.გრანტის საკასო '!D703</f>
        <v>0</v>
      </c>
      <c r="N704" s="105" t="e">
        <f>'დაზუსტ. ბიუჯ.'!#REF!-'დაზუსტ. ბიუჯ.'!#REF!</f>
        <v>#REF!</v>
      </c>
      <c r="O704" s="88" t="e">
        <f>'დაზუსტ. საკუთ.'!#REF!-'დაზუსტ. საკუთ.'!#REF!</f>
        <v>#REF!</v>
      </c>
      <c r="P704" s="88" t="e">
        <f>'დაზუსტ. ბიუჯ. ფონდ.'!#REF!</f>
        <v>#REF!</v>
      </c>
      <c r="Q704" s="88">
        <f>'გრანტის საკასო'!J703</f>
        <v>0</v>
      </c>
      <c r="R704" s="100">
        <f>'მიზნ.გრანტის საკასო '!J703-'მიზნ.გრანტის საკასო '!I703</f>
        <v>0</v>
      </c>
      <c r="S704" s="105" t="e">
        <f t="shared" si="169"/>
        <v>#REF!</v>
      </c>
      <c r="T704" s="88" t="e">
        <f t="shared" si="172"/>
        <v>#REF!</v>
      </c>
      <c r="U704" s="88" t="e">
        <f t="shared" si="173"/>
        <v>#REF!</v>
      </c>
      <c r="V704" s="88">
        <f t="shared" si="174"/>
        <v>0</v>
      </c>
      <c r="W704" s="100">
        <f t="shared" si="175"/>
        <v>0</v>
      </c>
      <c r="X704" s="92"/>
      <c r="Y704" s="10"/>
      <c r="Z704" s="10">
        <v>0</v>
      </c>
      <c r="AA704" s="10">
        <v>0</v>
      </c>
      <c r="AB704" s="10">
        <v>0</v>
      </c>
    </row>
    <row r="705" spans="1:28" x14ac:dyDescent="0.25">
      <c r="A705" t="e">
        <f t="shared" si="168"/>
        <v>#REF!</v>
      </c>
      <c r="B705" s="8"/>
      <c r="C705" s="9" t="s">
        <v>14</v>
      </c>
      <c r="D705" s="105" t="e">
        <f>'დაზუსტ. ბიუჯ.'!#REF!</f>
        <v>#REF!</v>
      </c>
      <c r="E705" s="88" t="e">
        <f>'დაზუსტ. საკუთ.'!#REF!</f>
        <v>#REF!</v>
      </c>
      <c r="F705" s="88" t="e">
        <f>'დაზუსტ. ბიუჯ. ფონდ.'!#REF!</f>
        <v>#REF!</v>
      </c>
      <c r="G705" s="88">
        <f>'გრანტის საკასო'!D704</f>
        <v>0</v>
      </c>
      <c r="H705" s="88">
        <f>'მიზნ.გრანტის საკასო '!D704</f>
        <v>0</v>
      </c>
      <c r="I705" s="105" t="e">
        <f>'დაზუსტ. ბიუჯ.'!#REF!-'დაზუსტ. ბიუჯ.'!#REF!</f>
        <v>#REF!</v>
      </c>
      <c r="J705" s="88" t="e">
        <f>'დაზუსტ. საკუთ.'!#REF!-'დაზუსტ. საკუთ.'!#REF!</f>
        <v>#REF!</v>
      </c>
      <c r="K705" s="88" t="e">
        <f>'დაზუსტ. ბიუჯ. ფონდ.'!#REF!-'დაზუსტ. ბიუჯ. ფონდ.'!#REF!</f>
        <v>#REF!</v>
      </c>
      <c r="L705" s="88">
        <f>'გრანტის საკასო'!E704</f>
        <v>0</v>
      </c>
      <c r="M705" s="100">
        <f>'მიზნ.გრანტის საკასო '!E704-'მიზნ.გრანტის საკასო '!D704</f>
        <v>76909.84</v>
      </c>
      <c r="N705" s="105" t="e">
        <f>'დაზუსტ. ბიუჯ.'!#REF!-'დაზუსტ. ბიუჯ.'!#REF!</f>
        <v>#REF!</v>
      </c>
      <c r="O705" s="88" t="e">
        <f>'დაზუსტ. საკუთ.'!#REF!-'დაზუსტ. საკუთ.'!#REF!</f>
        <v>#REF!</v>
      </c>
      <c r="P705" s="88" t="e">
        <f>'დაზუსტ. ბიუჯ. ფონდ.'!#REF!</f>
        <v>#REF!</v>
      </c>
      <c r="Q705" s="88">
        <f>'გრანტის საკასო'!J704</f>
        <v>0</v>
      </c>
      <c r="R705" s="100">
        <f>'მიზნ.გრანტის საკასო '!J704-'მიზნ.გრანტის საკასო '!I704</f>
        <v>0</v>
      </c>
      <c r="S705" s="105" t="e">
        <f t="shared" si="169"/>
        <v>#REF!</v>
      </c>
      <c r="T705" s="88" t="e">
        <f t="shared" si="172"/>
        <v>#REF!</v>
      </c>
      <c r="U705" s="88" t="e">
        <f t="shared" si="173"/>
        <v>#REF!</v>
      </c>
      <c r="V705" s="88">
        <f t="shared" si="174"/>
        <v>0</v>
      </c>
      <c r="W705" s="100">
        <f t="shared" si="175"/>
        <v>76909.84</v>
      </c>
      <c r="X705" s="92"/>
      <c r="Y705" s="10"/>
      <c r="Z705" s="10">
        <v>0</v>
      </c>
      <c r="AA705" s="10">
        <v>0</v>
      </c>
      <c r="AB705" s="10">
        <v>0</v>
      </c>
    </row>
    <row r="706" spans="1:28" x14ac:dyDescent="0.25">
      <c r="A706" t="e">
        <f t="shared" si="168"/>
        <v>#REF!</v>
      </c>
      <c r="B706" s="8"/>
      <c r="C706" s="9" t="s">
        <v>15</v>
      </c>
      <c r="D706" s="105" t="e">
        <f>'დაზუსტ. ბიუჯ.'!#REF!</f>
        <v>#REF!</v>
      </c>
      <c r="E706" s="88" t="e">
        <f>'დაზუსტ. საკუთ.'!#REF!</f>
        <v>#REF!</v>
      </c>
      <c r="F706" s="88" t="e">
        <f>'დაზუსტ. ბიუჯ. ფონდ.'!#REF!</f>
        <v>#REF!</v>
      </c>
      <c r="G706" s="88">
        <f>'გრანტის საკასო'!D705</f>
        <v>0</v>
      </c>
      <c r="H706" s="88">
        <f>'მიზნ.გრანტის საკასო '!D705</f>
        <v>0</v>
      </c>
      <c r="I706" s="105" t="e">
        <f>'დაზუსტ. ბიუჯ.'!#REF!-'დაზუსტ. ბიუჯ.'!#REF!</f>
        <v>#REF!</v>
      </c>
      <c r="J706" s="88" t="e">
        <f>'დაზუსტ. საკუთ.'!#REF!-'დაზუსტ. საკუთ.'!#REF!</f>
        <v>#REF!</v>
      </c>
      <c r="K706" s="88" t="e">
        <f>'დაზუსტ. ბიუჯ. ფონდ.'!#REF!-'დაზუსტ. ბიუჯ. ფონდ.'!#REF!</f>
        <v>#REF!</v>
      </c>
      <c r="L706" s="88">
        <f>'გრანტის საკასო'!E705</f>
        <v>0</v>
      </c>
      <c r="M706" s="100">
        <f>'მიზნ.გრანტის საკასო '!E705-'მიზნ.გრანტის საკასო '!D705</f>
        <v>0</v>
      </c>
      <c r="N706" s="105" t="e">
        <f>'დაზუსტ. ბიუჯ.'!#REF!-'დაზუსტ. ბიუჯ.'!#REF!</f>
        <v>#REF!</v>
      </c>
      <c r="O706" s="88" t="e">
        <f>'დაზუსტ. საკუთ.'!#REF!-'დაზუსტ. საკუთ.'!#REF!</f>
        <v>#REF!</v>
      </c>
      <c r="P706" s="88" t="e">
        <f>'დაზუსტ. ბიუჯ. ფონდ.'!#REF!</f>
        <v>#REF!</v>
      </c>
      <c r="Q706" s="88">
        <f>'გრანტის საკასო'!J705</f>
        <v>0</v>
      </c>
      <c r="R706" s="100">
        <f>'მიზნ.გრანტის საკასო '!J705-'მიზნ.გრანტის საკასო '!I705</f>
        <v>0</v>
      </c>
      <c r="S706" s="105" t="e">
        <f t="shared" si="169"/>
        <v>#REF!</v>
      </c>
      <c r="T706" s="88" t="e">
        <f t="shared" si="172"/>
        <v>#REF!</v>
      </c>
      <c r="U706" s="88" t="e">
        <f t="shared" si="173"/>
        <v>#REF!</v>
      </c>
      <c r="V706" s="88">
        <f t="shared" si="174"/>
        <v>0</v>
      </c>
      <c r="W706" s="100">
        <f t="shared" si="175"/>
        <v>0</v>
      </c>
      <c r="X706" s="92"/>
      <c r="Y706" s="10"/>
      <c r="Z706" s="10">
        <v>0</v>
      </c>
      <c r="AA706" s="10">
        <v>0</v>
      </c>
      <c r="AB706" s="10">
        <v>0</v>
      </c>
    </row>
    <row r="707" spans="1:28" x14ac:dyDescent="0.25">
      <c r="A707" t="e">
        <f t="shared" si="168"/>
        <v>#REF!</v>
      </c>
      <c r="B707" s="8"/>
      <c r="C707" s="9" t="s">
        <v>16</v>
      </c>
      <c r="D707" s="105" t="e">
        <f>'დაზუსტ. ბიუჯ.'!#REF!</f>
        <v>#REF!</v>
      </c>
      <c r="E707" s="88" t="e">
        <f>'დაზუსტ. საკუთ.'!#REF!</f>
        <v>#REF!</v>
      </c>
      <c r="F707" s="88" t="e">
        <f>'დაზუსტ. ბიუჯ. ფონდ.'!#REF!</f>
        <v>#REF!</v>
      </c>
      <c r="G707" s="88">
        <f>'გრანტის საკასო'!D706</f>
        <v>0</v>
      </c>
      <c r="H707" s="88">
        <f>'მიზნ.გრანტის საკასო '!D706</f>
        <v>0</v>
      </c>
      <c r="I707" s="105" t="e">
        <f>'დაზუსტ. ბიუჯ.'!#REF!-'დაზუსტ. ბიუჯ.'!#REF!</f>
        <v>#REF!</v>
      </c>
      <c r="J707" s="88" t="e">
        <f>'დაზუსტ. საკუთ.'!#REF!-'დაზუსტ. საკუთ.'!#REF!</f>
        <v>#REF!</v>
      </c>
      <c r="K707" s="88" t="e">
        <f>'დაზუსტ. ბიუჯ. ფონდ.'!#REF!-'დაზუსტ. ბიუჯ. ფონდ.'!#REF!</f>
        <v>#REF!</v>
      </c>
      <c r="L707" s="88">
        <f>'გრანტის საკასო'!E706</f>
        <v>0</v>
      </c>
      <c r="M707" s="100">
        <f>'მიზნ.გრანტის საკასო '!E706-'მიზნ.გრანტის საკასო '!D706</f>
        <v>0</v>
      </c>
      <c r="N707" s="105" t="e">
        <f>'დაზუსტ. ბიუჯ.'!#REF!-'დაზუსტ. ბიუჯ.'!#REF!</f>
        <v>#REF!</v>
      </c>
      <c r="O707" s="88" t="e">
        <f>'დაზუსტ. საკუთ.'!#REF!-'დაზუსტ. საკუთ.'!#REF!</f>
        <v>#REF!</v>
      </c>
      <c r="P707" s="88" t="e">
        <f>'დაზუსტ. ბიუჯ. ფონდ.'!#REF!</f>
        <v>#REF!</v>
      </c>
      <c r="Q707" s="88">
        <f>'გრანტის საკასო'!J706</f>
        <v>0</v>
      </c>
      <c r="R707" s="100">
        <f>'მიზნ.გრანტის საკასო '!J706-'მიზნ.გრანტის საკასო '!I706</f>
        <v>0</v>
      </c>
      <c r="S707" s="105" t="e">
        <f t="shared" si="169"/>
        <v>#REF!</v>
      </c>
      <c r="T707" s="88" t="e">
        <f t="shared" si="172"/>
        <v>#REF!</v>
      </c>
      <c r="U707" s="88" t="e">
        <f t="shared" si="173"/>
        <v>#REF!</v>
      </c>
      <c r="V707" s="88">
        <f t="shared" si="174"/>
        <v>0</v>
      </c>
      <c r="W707" s="100">
        <f t="shared" si="175"/>
        <v>0</v>
      </c>
      <c r="X707" s="92"/>
      <c r="Y707" s="10"/>
      <c r="Z707" s="10">
        <v>0</v>
      </c>
      <c r="AA707" s="10">
        <v>0</v>
      </c>
      <c r="AB707" s="10">
        <v>0</v>
      </c>
    </row>
    <row r="708" spans="1:28" x14ac:dyDescent="0.25">
      <c r="A708" t="e">
        <f t="shared" si="168"/>
        <v>#REF!</v>
      </c>
      <c r="B708" s="8"/>
      <c r="C708" s="9" t="s">
        <v>17</v>
      </c>
      <c r="D708" s="105" t="e">
        <f>'დაზუსტ. ბიუჯ.'!#REF!</f>
        <v>#REF!</v>
      </c>
      <c r="E708" s="88" t="e">
        <f>'დაზუსტ. საკუთ.'!#REF!</f>
        <v>#REF!</v>
      </c>
      <c r="F708" s="88" t="e">
        <f>'დაზუსტ. ბიუჯ. ფონდ.'!#REF!</f>
        <v>#REF!</v>
      </c>
      <c r="G708" s="88">
        <f>'გრანტის საკასო'!D707</f>
        <v>0</v>
      </c>
      <c r="H708" s="88">
        <f>'მიზნ.გრანტის საკასო '!D707</f>
        <v>0</v>
      </c>
      <c r="I708" s="105" t="e">
        <f>'დაზუსტ. ბიუჯ.'!#REF!-'დაზუსტ. ბიუჯ.'!#REF!</f>
        <v>#REF!</v>
      </c>
      <c r="J708" s="88" t="e">
        <f>'დაზუსტ. საკუთ.'!#REF!-'დაზუსტ. საკუთ.'!#REF!</f>
        <v>#REF!</v>
      </c>
      <c r="K708" s="88" t="e">
        <f>'დაზუსტ. ბიუჯ. ფონდ.'!#REF!-'დაზუსტ. ბიუჯ. ფონდ.'!#REF!</f>
        <v>#REF!</v>
      </c>
      <c r="L708" s="88">
        <f>'გრანტის საკასო'!E707</f>
        <v>0</v>
      </c>
      <c r="M708" s="100">
        <f>'მიზნ.გრანტის საკასო '!E707-'მიზნ.გრანტის საკასო '!D707</f>
        <v>21765.61</v>
      </c>
      <c r="N708" s="105" t="e">
        <f>'დაზუსტ. ბიუჯ.'!#REF!-'დაზუსტ. ბიუჯ.'!#REF!</f>
        <v>#REF!</v>
      </c>
      <c r="O708" s="88" t="e">
        <f>'დაზუსტ. საკუთ.'!#REF!-'დაზუსტ. საკუთ.'!#REF!</f>
        <v>#REF!</v>
      </c>
      <c r="P708" s="88" t="e">
        <f>'დაზუსტ. ბიუჯ. ფონდ.'!#REF!</f>
        <v>#REF!</v>
      </c>
      <c r="Q708" s="88">
        <f>'გრანტის საკასო'!J707</f>
        <v>0</v>
      </c>
      <c r="R708" s="100">
        <f>'მიზნ.გრანტის საკასო '!J707-'მიზნ.გრანტის საკასო '!I707</f>
        <v>0</v>
      </c>
      <c r="S708" s="105" t="e">
        <f t="shared" si="169"/>
        <v>#REF!</v>
      </c>
      <c r="T708" s="88" t="e">
        <f t="shared" si="172"/>
        <v>#REF!</v>
      </c>
      <c r="U708" s="88" t="e">
        <f t="shared" si="173"/>
        <v>#REF!</v>
      </c>
      <c r="V708" s="88">
        <f t="shared" si="174"/>
        <v>0</v>
      </c>
      <c r="W708" s="100">
        <f t="shared" si="175"/>
        <v>21765.61</v>
      </c>
      <c r="X708" s="92"/>
      <c r="Y708" s="10"/>
      <c r="Z708" s="10">
        <v>0</v>
      </c>
      <c r="AA708" s="10">
        <v>0</v>
      </c>
      <c r="AB708" s="10">
        <v>0</v>
      </c>
    </row>
    <row r="709" spans="1:28" x14ac:dyDescent="0.25">
      <c r="A709" t="e">
        <f t="shared" ref="A709:A772" si="184">IF(OR(D709&lt;&gt;0,E709&lt;&gt;0,F709&lt;&gt;0,G709&lt;&gt;0,H709&lt;&gt;0,),"a","b")</f>
        <v>#REF!</v>
      </c>
      <c r="B709" s="5"/>
      <c r="C709" s="6" t="s">
        <v>18</v>
      </c>
      <c r="D709" s="104" t="e">
        <f>'დაზუსტ. ბიუჯ.'!#REF!</f>
        <v>#REF!</v>
      </c>
      <c r="E709" s="87" t="e">
        <f>'დაზუსტ. საკუთ.'!#REF!</f>
        <v>#REF!</v>
      </c>
      <c r="F709" s="87" t="e">
        <f>'დაზუსტ. ბიუჯ. ფონდ.'!#REF!</f>
        <v>#REF!</v>
      </c>
      <c r="G709" s="87">
        <f>'გრანტის საკასო'!D708</f>
        <v>0</v>
      </c>
      <c r="H709" s="87">
        <f>'მიზნ.გრანტის საკასო '!D708</f>
        <v>45006</v>
      </c>
      <c r="I709" s="104" t="e">
        <f>'დაზუსტ. ბიუჯ.'!#REF!-'დაზუსტ. ბიუჯ.'!#REF!</f>
        <v>#REF!</v>
      </c>
      <c r="J709" s="87" t="e">
        <f>'დაზუსტ. საკუთ.'!#REF!-'დაზუსტ. საკუთ.'!#REF!</f>
        <v>#REF!</v>
      </c>
      <c r="K709" s="87" t="e">
        <f>'დაზუსტ. ბიუჯ. ფონდ.'!#REF!-'დაზუსტ. ბიუჯ. ფონდ.'!#REF!</f>
        <v>#REF!</v>
      </c>
      <c r="L709" s="87">
        <f>'გრანტის საკასო'!E708</f>
        <v>0</v>
      </c>
      <c r="M709" s="99">
        <f>'მიზნ.გრანტის საკასო '!E708-'მიზნ.გრანტის საკასო '!D708</f>
        <v>145833.19</v>
      </c>
      <c r="N709" s="104" t="e">
        <f>'დაზუსტ. ბიუჯ.'!#REF!-'დაზუსტ. ბიუჯ.'!#REF!</f>
        <v>#REF!</v>
      </c>
      <c r="O709" s="87" t="e">
        <f>'დაზუსტ. საკუთ.'!#REF!-'დაზუსტ. საკუთ.'!#REF!</f>
        <v>#REF!</v>
      </c>
      <c r="P709" s="87" t="e">
        <f>'დაზუსტ. ბიუჯ. ფონდ.'!#REF!</f>
        <v>#REF!</v>
      </c>
      <c r="Q709" s="87">
        <f>'გრანტის საკასო'!J708</f>
        <v>0</v>
      </c>
      <c r="R709" s="99">
        <f>'მიზნ.გრანტის საკასო '!J708-'მიზნ.გრანტის საკასო '!I708</f>
        <v>0</v>
      </c>
      <c r="S709" s="104" t="e">
        <f t="shared" ref="S709:S772" si="185">N709+I709+D709</f>
        <v>#REF!</v>
      </c>
      <c r="T709" s="87" t="e">
        <f t="shared" si="172"/>
        <v>#REF!</v>
      </c>
      <c r="U709" s="87" t="e">
        <f t="shared" si="173"/>
        <v>#REF!</v>
      </c>
      <c r="V709" s="87">
        <f t="shared" si="174"/>
        <v>0</v>
      </c>
      <c r="W709" s="99">
        <f t="shared" si="175"/>
        <v>190839.19</v>
      </c>
      <c r="X709" s="91"/>
      <c r="Y709" s="7"/>
      <c r="Z709" s="7">
        <v>0</v>
      </c>
      <c r="AA709" s="7">
        <v>0</v>
      </c>
      <c r="AB709" s="7">
        <v>0</v>
      </c>
    </row>
    <row r="710" spans="1:28" x14ac:dyDescent="0.25">
      <c r="A710" t="e">
        <f t="shared" si="184"/>
        <v>#REF!</v>
      </c>
      <c r="B710" s="5"/>
      <c r="C710" s="6" t="s">
        <v>19</v>
      </c>
      <c r="D710" s="104" t="e">
        <f>'დაზუსტ. ბიუჯ.'!#REF!</f>
        <v>#REF!</v>
      </c>
      <c r="E710" s="87" t="e">
        <f>'დაზუსტ. საკუთ.'!#REF!</f>
        <v>#REF!</v>
      </c>
      <c r="F710" s="87" t="e">
        <f>'დაზუსტ. ბიუჯ. ფონდ.'!#REF!</f>
        <v>#REF!</v>
      </c>
      <c r="G710" s="87">
        <f>'გრანტის საკასო'!D709</f>
        <v>0</v>
      </c>
      <c r="H710" s="87">
        <f>'მიზნ.გრანტის საკასო '!D709</f>
        <v>0</v>
      </c>
      <c r="I710" s="104" t="e">
        <f>'დაზუსტ. ბიუჯ.'!#REF!-'დაზუსტ. ბიუჯ.'!#REF!</f>
        <v>#REF!</v>
      </c>
      <c r="J710" s="87" t="e">
        <f>'დაზუსტ. საკუთ.'!#REF!-'დაზუსტ. საკუთ.'!#REF!</f>
        <v>#REF!</v>
      </c>
      <c r="K710" s="87" t="e">
        <f>'დაზუსტ. ბიუჯ. ფონდ.'!#REF!-'დაზუსტ. ბიუჯ. ფონდ.'!#REF!</f>
        <v>#REF!</v>
      </c>
      <c r="L710" s="87">
        <f>'გრანტის საკასო'!E709</f>
        <v>0</v>
      </c>
      <c r="M710" s="99">
        <f>'მიზნ.გრანტის საკასო '!E709-'მიზნ.გრანტის საკასო '!D709</f>
        <v>0</v>
      </c>
      <c r="N710" s="104" t="e">
        <f>'დაზუსტ. ბიუჯ.'!#REF!-'დაზუსტ. ბიუჯ.'!#REF!</f>
        <v>#REF!</v>
      </c>
      <c r="O710" s="87" t="e">
        <f>'დაზუსტ. საკუთ.'!#REF!-'დაზუსტ. საკუთ.'!#REF!</f>
        <v>#REF!</v>
      </c>
      <c r="P710" s="87" t="e">
        <f>'დაზუსტ. ბიუჯ. ფონდ.'!#REF!</f>
        <v>#REF!</v>
      </c>
      <c r="Q710" s="87">
        <f>'გრანტის საკასო'!J709</f>
        <v>0</v>
      </c>
      <c r="R710" s="99">
        <f>'მიზნ.გრანტის საკასო '!J709-'მიზნ.გრანტის საკასო '!I709</f>
        <v>0</v>
      </c>
      <c r="S710" s="104" t="e">
        <f t="shared" si="185"/>
        <v>#REF!</v>
      </c>
      <c r="T710" s="87" t="e">
        <f t="shared" si="172"/>
        <v>#REF!</v>
      </c>
      <c r="U710" s="87" t="e">
        <f t="shared" si="173"/>
        <v>#REF!</v>
      </c>
      <c r="V710" s="87">
        <f t="shared" si="174"/>
        <v>0</v>
      </c>
      <c r="W710" s="99">
        <f t="shared" si="175"/>
        <v>0</v>
      </c>
      <c r="X710" s="91"/>
      <c r="Y710" s="7"/>
      <c r="Z710" s="7">
        <v>0</v>
      </c>
      <c r="AA710" s="7">
        <v>0</v>
      </c>
      <c r="AB710" s="7">
        <v>0</v>
      </c>
    </row>
    <row r="711" spans="1:28" ht="15.75" thickBot="1" x14ac:dyDescent="0.3">
      <c r="A711" t="e">
        <f t="shared" si="184"/>
        <v>#REF!</v>
      </c>
      <c r="B711" s="11"/>
      <c r="C711" s="12" t="s">
        <v>20</v>
      </c>
      <c r="D711" s="106" t="e">
        <f>'დაზუსტ. ბიუჯ.'!#REF!</f>
        <v>#REF!</v>
      </c>
      <c r="E711" s="89" t="e">
        <f>'დაზუსტ. საკუთ.'!#REF!</f>
        <v>#REF!</v>
      </c>
      <c r="F711" s="89" t="e">
        <f>'დაზუსტ. ბიუჯ. ფონდ.'!#REF!</f>
        <v>#REF!</v>
      </c>
      <c r="G711" s="89">
        <f>'გრანტის საკასო'!D710</f>
        <v>0</v>
      </c>
      <c r="H711" s="89">
        <f>'მიზნ.გრანტის საკასო '!D710</f>
        <v>43181.96</v>
      </c>
      <c r="I711" s="106" t="e">
        <f>'დაზუსტ. ბიუჯ.'!#REF!-'დაზუსტ. ბიუჯ.'!#REF!</f>
        <v>#REF!</v>
      </c>
      <c r="J711" s="89" t="e">
        <f>'დაზუსტ. საკუთ.'!#REF!-'დაზუსტ. საკუთ.'!#REF!</f>
        <v>#REF!</v>
      </c>
      <c r="K711" s="89" t="e">
        <f>'დაზუსტ. ბიუჯ. ფონდ.'!#REF!-'დაზუსტ. ბიუჯ. ფონდ.'!#REF!</f>
        <v>#REF!</v>
      </c>
      <c r="L711" s="89">
        <f>'გრანტის საკასო'!E710</f>
        <v>0</v>
      </c>
      <c r="M711" s="101">
        <f>'მიზნ.გრანტის საკასო '!E710-'მიზნ.გრანტის საკასო '!D710</f>
        <v>94181.16</v>
      </c>
      <c r="N711" s="106" t="e">
        <f>'დაზუსტ. ბიუჯ.'!#REF!-'დაზუსტ. ბიუჯ.'!#REF!</f>
        <v>#REF!</v>
      </c>
      <c r="O711" s="89" t="e">
        <f>'დაზუსტ. საკუთ.'!#REF!-'დაზუსტ. საკუთ.'!#REF!</f>
        <v>#REF!</v>
      </c>
      <c r="P711" s="89" t="e">
        <f>'დაზუსტ. ბიუჯ. ფონდ.'!#REF!</f>
        <v>#REF!</v>
      </c>
      <c r="Q711" s="89">
        <f>'გრანტის საკასო'!J710</f>
        <v>0</v>
      </c>
      <c r="R711" s="101">
        <f>'მიზნ.გრანტის საკასო '!J710-'მიზნ.გრანტის საკასო '!I710</f>
        <v>0</v>
      </c>
      <c r="S711" s="106" t="e">
        <f t="shared" si="185"/>
        <v>#REF!</v>
      </c>
      <c r="T711" s="89" t="e">
        <f t="shared" si="172"/>
        <v>#REF!</v>
      </c>
      <c r="U711" s="89" t="e">
        <f t="shared" si="173"/>
        <v>#REF!</v>
      </c>
      <c r="V711" s="89">
        <f t="shared" si="174"/>
        <v>0</v>
      </c>
      <c r="W711" s="101">
        <f t="shared" si="175"/>
        <v>137363.12</v>
      </c>
      <c r="X711" s="93"/>
      <c r="Y711" s="13"/>
      <c r="Z711" s="13">
        <v>0</v>
      </c>
      <c r="AA711" s="13">
        <v>0</v>
      </c>
      <c r="AB711" s="13">
        <v>0</v>
      </c>
    </row>
    <row r="712" spans="1:28" ht="32.25" customHeight="1" thickTop="1" thickBot="1" x14ac:dyDescent="0.3">
      <c r="A712" t="e">
        <f t="shared" si="184"/>
        <v>#REF!</v>
      </c>
      <c r="B712" s="16" t="s">
        <v>123</v>
      </c>
      <c r="C712" s="4" t="s">
        <v>124</v>
      </c>
      <c r="D712" s="103" t="e">
        <f>'დაზუსტ. ბიუჯ.'!#REF!</f>
        <v>#REF!</v>
      </c>
      <c r="E712" s="86" t="e">
        <f>'დაზუსტ. საკუთ.'!#REF!</f>
        <v>#REF!</v>
      </c>
      <c r="F712" s="86" t="e">
        <f>'დაზუსტ. ბიუჯ. ფონდ.'!#REF!</f>
        <v>#REF!</v>
      </c>
      <c r="G712" s="86">
        <f>'გრანტის საკასო'!D711</f>
        <v>0</v>
      </c>
      <c r="H712" s="86">
        <f>'მიზნ.გრანტის საკასო '!D711</f>
        <v>955478.19</v>
      </c>
      <c r="I712" s="103" t="e">
        <f>'დაზუსტ. ბიუჯ.'!#REF!-'დაზუსტ. ბიუჯ.'!#REF!</f>
        <v>#REF!</v>
      </c>
      <c r="J712" s="86" t="e">
        <f>'დაზუსტ. საკუთ.'!#REF!-'დაზუსტ. საკუთ.'!#REF!</f>
        <v>#REF!</v>
      </c>
      <c r="K712" s="86" t="e">
        <f>'დაზუსტ. ბიუჯ. ფონდ.'!#REF!-'დაზუსტ. ბიუჯ. ფონდ.'!#REF!</f>
        <v>#REF!</v>
      </c>
      <c r="L712" s="86">
        <f>'გრანტის საკასო'!E711</f>
        <v>0</v>
      </c>
      <c r="M712" s="102">
        <f>'მიზნ.გრანტის საკასო '!E711-'მიზნ.გრანტის საკასო '!D711</f>
        <v>668621.29</v>
      </c>
      <c r="N712" s="103" t="e">
        <f>'დაზუსტ. ბიუჯ.'!#REF!-'დაზუსტ. ბიუჯ.'!#REF!</f>
        <v>#REF!</v>
      </c>
      <c r="O712" s="86" t="e">
        <f>'დაზუსტ. საკუთ.'!#REF!-'დაზუსტ. საკუთ.'!#REF!</f>
        <v>#REF!</v>
      </c>
      <c r="P712" s="86" t="e">
        <f>'დაზუსტ. ბიუჯ. ფონდ.'!#REF!</f>
        <v>#REF!</v>
      </c>
      <c r="Q712" s="86">
        <f>'გრანტის საკასო'!J711</f>
        <v>0</v>
      </c>
      <c r="R712" s="102">
        <f>'მიზნ.გრანტის საკასო '!J711-'მიზნ.გრანტის საკასო '!I711</f>
        <v>0</v>
      </c>
      <c r="S712" s="103" t="e">
        <f t="shared" si="185"/>
        <v>#REF!</v>
      </c>
      <c r="T712" s="86" t="e">
        <f t="shared" si="172"/>
        <v>#REF!</v>
      </c>
      <c r="U712" s="86" t="e">
        <f t="shared" si="173"/>
        <v>#REF!</v>
      </c>
      <c r="V712" s="86">
        <f t="shared" si="174"/>
        <v>0</v>
      </c>
      <c r="W712" s="102">
        <f t="shared" si="175"/>
        <v>1624099.48</v>
      </c>
      <c r="X712" s="94"/>
      <c r="Y712" s="4"/>
      <c r="Z712" s="4">
        <f t="shared" ref="Z712:AB712" si="186">SUM(Z724,Z736,Z748)</f>
        <v>0</v>
      </c>
      <c r="AA712" s="4">
        <f t="shared" si="186"/>
        <v>0</v>
      </c>
      <c r="AB712" s="4">
        <f t="shared" si="186"/>
        <v>0</v>
      </c>
    </row>
    <row r="713" spans="1:28" ht="15.75" thickTop="1" x14ac:dyDescent="0.25">
      <c r="A713" t="e">
        <f t="shared" si="184"/>
        <v>#REF!</v>
      </c>
      <c r="B713" s="5"/>
      <c r="C713" s="6" t="s">
        <v>10</v>
      </c>
      <c r="D713" s="104" t="e">
        <f>'დაზუსტ. ბიუჯ.'!#REF!</f>
        <v>#REF!</v>
      </c>
      <c r="E713" s="87" t="e">
        <f>'დაზუსტ. საკუთ.'!#REF!</f>
        <v>#REF!</v>
      </c>
      <c r="F713" s="87" t="e">
        <f>'დაზუსტ. ბიუჯ. ფონდ.'!#REF!</f>
        <v>#REF!</v>
      </c>
      <c r="G713" s="87">
        <f>'გრანტის საკასო'!D712</f>
        <v>0</v>
      </c>
      <c r="H713" s="87">
        <f>'მიზნ.გრანტის საკასო '!D712</f>
        <v>52010</v>
      </c>
      <c r="I713" s="104" t="e">
        <f>'დაზუსტ. ბიუჯ.'!#REF!-'დაზუსტ. ბიუჯ.'!#REF!</f>
        <v>#REF!</v>
      </c>
      <c r="J713" s="87" t="e">
        <f>'დაზუსტ. საკუთ.'!#REF!-'დაზუსტ. საკუთ.'!#REF!</f>
        <v>#REF!</v>
      </c>
      <c r="K713" s="87" t="e">
        <f>'დაზუსტ. ბიუჯ. ფონდ.'!#REF!-'დაზუსტ. ბიუჯ. ფონდ.'!#REF!</f>
        <v>#REF!</v>
      </c>
      <c r="L713" s="87">
        <f>'გრანტის საკასო'!E712</f>
        <v>0</v>
      </c>
      <c r="M713" s="99">
        <f>'მიზნ.გრანტის საკასო '!E712-'მიზნ.გრანტის საკასო '!D712</f>
        <v>517203.79000000004</v>
      </c>
      <c r="N713" s="104" t="e">
        <f>'დაზუსტ. ბიუჯ.'!#REF!-'დაზუსტ. ბიუჯ.'!#REF!</f>
        <v>#REF!</v>
      </c>
      <c r="O713" s="87" t="e">
        <f>'დაზუსტ. საკუთ.'!#REF!-'დაზუსტ. საკუთ.'!#REF!</f>
        <v>#REF!</v>
      </c>
      <c r="P713" s="87" t="e">
        <f>'დაზუსტ. ბიუჯ. ფონდ.'!#REF!</f>
        <v>#REF!</v>
      </c>
      <c r="Q713" s="87">
        <f>'გრანტის საკასო'!J712</f>
        <v>0</v>
      </c>
      <c r="R713" s="99">
        <f>'მიზნ.გრანტის საკასო '!J712-'მიზნ.გრანტის საკასო '!I712</f>
        <v>0</v>
      </c>
      <c r="S713" s="104" t="e">
        <f t="shared" si="185"/>
        <v>#REF!</v>
      </c>
      <c r="T713" s="87" t="e">
        <f t="shared" si="172"/>
        <v>#REF!</v>
      </c>
      <c r="U713" s="87" t="e">
        <f t="shared" si="173"/>
        <v>#REF!</v>
      </c>
      <c r="V713" s="87">
        <f t="shared" si="174"/>
        <v>0</v>
      </c>
      <c r="W713" s="99">
        <f t="shared" si="175"/>
        <v>569213.79</v>
      </c>
      <c r="X713" s="91"/>
      <c r="Y713" s="7"/>
      <c r="Z713" s="7">
        <f t="shared" ref="Z713:AB723" si="187">SUM(Z725,Z737,Z749)</f>
        <v>0</v>
      </c>
      <c r="AA713" s="7">
        <f t="shared" si="187"/>
        <v>0</v>
      </c>
      <c r="AB713" s="7">
        <f t="shared" si="187"/>
        <v>0</v>
      </c>
    </row>
    <row r="714" spans="1:28" x14ac:dyDescent="0.25">
      <c r="A714" t="e">
        <f t="shared" si="184"/>
        <v>#REF!</v>
      </c>
      <c r="B714" s="8"/>
      <c r="C714" s="9" t="s">
        <v>11</v>
      </c>
      <c r="D714" s="105" t="e">
        <f>'დაზუსტ. ბიუჯ.'!#REF!</f>
        <v>#REF!</v>
      </c>
      <c r="E714" s="88" t="e">
        <f>'დაზუსტ. საკუთ.'!#REF!</f>
        <v>#REF!</v>
      </c>
      <c r="F714" s="88" t="e">
        <f>'დაზუსტ. ბიუჯ. ფონდ.'!#REF!</f>
        <v>#REF!</v>
      </c>
      <c r="G714" s="88">
        <f>'გრანტის საკასო'!D713</f>
        <v>0</v>
      </c>
      <c r="H714" s="88">
        <f>'მიზნ.გრანტის საკასო '!D713</f>
        <v>6885</v>
      </c>
      <c r="I714" s="105" t="e">
        <f>'დაზუსტ. ბიუჯ.'!#REF!-'დაზუსტ. ბიუჯ.'!#REF!</f>
        <v>#REF!</v>
      </c>
      <c r="J714" s="88" t="e">
        <f>'დაზუსტ. საკუთ.'!#REF!-'დაზუსტ. საკუთ.'!#REF!</f>
        <v>#REF!</v>
      </c>
      <c r="K714" s="88" t="e">
        <f>'დაზუსტ. ბიუჯ. ფონდ.'!#REF!-'დაზუსტ. ბიუჯ. ფონდ.'!#REF!</f>
        <v>#REF!</v>
      </c>
      <c r="L714" s="88">
        <f>'გრანტის საკასო'!E713</f>
        <v>0</v>
      </c>
      <c r="M714" s="100">
        <f>'მიზნ.გრანტის საკასო '!E713-'მიზნ.გრანტის საკასო '!D713</f>
        <v>6885</v>
      </c>
      <c r="N714" s="105" t="e">
        <f>'დაზუსტ. ბიუჯ.'!#REF!-'დაზუსტ. ბიუჯ.'!#REF!</f>
        <v>#REF!</v>
      </c>
      <c r="O714" s="88" t="e">
        <f>'დაზუსტ. საკუთ.'!#REF!-'დაზუსტ. საკუთ.'!#REF!</f>
        <v>#REF!</v>
      </c>
      <c r="P714" s="88" t="e">
        <f>'დაზუსტ. ბიუჯ. ფონდ.'!#REF!</f>
        <v>#REF!</v>
      </c>
      <c r="Q714" s="88">
        <f>'გრანტის საკასო'!J713</f>
        <v>0</v>
      </c>
      <c r="R714" s="100">
        <f>'მიზნ.გრანტის საკასო '!J713-'მიზნ.გრანტის საკასო '!I713</f>
        <v>0</v>
      </c>
      <c r="S714" s="105" t="e">
        <f t="shared" si="185"/>
        <v>#REF!</v>
      </c>
      <c r="T714" s="88" t="e">
        <f t="shared" si="172"/>
        <v>#REF!</v>
      </c>
      <c r="U714" s="88" t="e">
        <f t="shared" si="173"/>
        <v>#REF!</v>
      </c>
      <c r="V714" s="88">
        <f t="shared" si="174"/>
        <v>0</v>
      </c>
      <c r="W714" s="100">
        <f t="shared" si="175"/>
        <v>13770</v>
      </c>
      <c r="X714" s="92"/>
      <c r="Y714" s="10"/>
      <c r="Z714" s="10">
        <f t="shared" si="187"/>
        <v>0</v>
      </c>
      <c r="AA714" s="10">
        <f t="shared" si="187"/>
        <v>0</v>
      </c>
      <c r="AB714" s="10">
        <f t="shared" si="187"/>
        <v>0</v>
      </c>
    </row>
    <row r="715" spans="1:28" x14ac:dyDescent="0.25">
      <c r="A715" t="e">
        <f t="shared" si="184"/>
        <v>#REF!</v>
      </c>
      <c r="B715" s="8"/>
      <c r="C715" s="9" t="s">
        <v>12</v>
      </c>
      <c r="D715" s="105" t="e">
        <f>'დაზუსტ. ბიუჯ.'!#REF!</f>
        <v>#REF!</v>
      </c>
      <c r="E715" s="88" t="e">
        <f>'დაზუსტ. საკუთ.'!#REF!</f>
        <v>#REF!</v>
      </c>
      <c r="F715" s="88" t="e">
        <f>'დაზუსტ. ბიუჯ. ფონდ.'!#REF!</f>
        <v>#REF!</v>
      </c>
      <c r="G715" s="88">
        <f>'გრანტის საკასო'!D714</f>
        <v>0</v>
      </c>
      <c r="H715" s="88">
        <f>'მიზნ.გრანტის საკასო '!D714</f>
        <v>45125</v>
      </c>
      <c r="I715" s="105" t="e">
        <f>'დაზუსტ. ბიუჯ.'!#REF!-'დაზუსტ. ბიუჯ.'!#REF!</f>
        <v>#REF!</v>
      </c>
      <c r="J715" s="88" t="e">
        <f>'დაზუსტ. საკუთ.'!#REF!-'დაზუსტ. საკუთ.'!#REF!</f>
        <v>#REF!</v>
      </c>
      <c r="K715" s="88" t="e">
        <f>'დაზუსტ. ბიუჯ. ფონდ.'!#REF!-'დაზუსტ. ბიუჯ. ფონდ.'!#REF!</f>
        <v>#REF!</v>
      </c>
      <c r="L715" s="88">
        <f>'გრანტის საკასო'!E714</f>
        <v>0</v>
      </c>
      <c r="M715" s="100">
        <f>'მიზნ.გრანტის საკასო '!E714-'მიზნ.გრანტის საკასო '!D714</f>
        <v>49567.520000000004</v>
      </c>
      <c r="N715" s="105" t="e">
        <f>'დაზუსტ. ბიუჯ.'!#REF!-'დაზუსტ. ბიუჯ.'!#REF!</f>
        <v>#REF!</v>
      </c>
      <c r="O715" s="88" t="e">
        <f>'დაზუსტ. საკუთ.'!#REF!-'დაზუსტ. საკუთ.'!#REF!</f>
        <v>#REF!</v>
      </c>
      <c r="P715" s="88" t="e">
        <f>'დაზუსტ. ბიუჯ. ფონდ.'!#REF!</f>
        <v>#REF!</v>
      </c>
      <c r="Q715" s="88">
        <f>'გრანტის საკასო'!J714</f>
        <v>0</v>
      </c>
      <c r="R715" s="100">
        <f>'მიზნ.გრანტის საკასო '!J714-'მიზნ.გრანტის საკასო '!I714</f>
        <v>0</v>
      </c>
      <c r="S715" s="105" t="e">
        <f t="shared" si="185"/>
        <v>#REF!</v>
      </c>
      <c r="T715" s="88" t="e">
        <f t="shared" si="172"/>
        <v>#REF!</v>
      </c>
      <c r="U715" s="88" t="e">
        <f t="shared" si="173"/>
        <v>#REF!</v>
      </c>
      <c r="V715" s="88">
        <f t="shared" si="174"/>
        <v>0</v>
      </c>
      <c r="W715" s="100">
        <f t="shared" si="175"/>
        <v>94692.52</v>
      </c>
      <c r="X715" s="92"/>
      <c r="Y715" s="10"/>
      <c r="Z715" s="10">
        <f t="shared" si="187"/>
        <v>0</v>
      </c>
      <c r="AA715" s="10">
        <f t="shared" si="187"/>
        <v>0</v>
      </c>
      <c r="AB715" s="10">
        <f t="shared" si="187"/>
        <v>0</v>
      </c>
    </row>
    <row r="716" spans="1:28" x14ac:dyDescent="0.25">
      <c r="A716" t="e">
        <f t="shared" si="184"/>
        <v>#REF!</v>
      </c>
      <c r="B716" s="8"/>
      <c r="C716" s="9" t="s">
        <v>13</v>
      </c>
      <c r="D716" s="105" t="e">
        <f>'დაზუსტ. ბიუჯ.'!#REF!</f>
        <v>#REF!</v>
      </c>
      <c r="E716" s="88" t="e">
        <f>'დაზუსტ. საკუთ.'!#REF!</f>
        <v>#REF!</v>
      </c>
      <c r="F716" s="88" t="e">
        <f>'დაზუსტ. ბიუჯ. ფონდ.'!#REF!</f>
        <v>#REF!</v>
      </c>
      <c r="G716" s="88">
        <f>'გრანტის საკასო'!D715</f>
        <v>0</v>
      </c>
      <c r="H716" s="88">
        <f>'მიზნ.გრანტის საკასო '!D715</f>
        <v>0</v>
      </c>
      <c r="I716" s="105" t="e">
        <f>'დაზუსტ. ბიუჯ.'!#REF!-'დაზუსტ. ბიუჯ.'!#REF!</f>
        <v>#REF!</v>
      </c>
      <c r="J716" s="88" t="e">
        <f>'დაზუსტ. საკუთ.'!#REF!-'დაზუსტ. საკუთ.'!#REF!</f>
        <v>#REF!</v>
      </c>
      <c r="K716" s="88" t="e">
        <f>'დაზუსტ. ბიუჯ. ფონდ.'!#REF!-'დაზუსტ. ბიუჯ. ფონდ.'!#REF!</f>
        <v>#REF!</v>
      </c>
      <c r="L716" s="88">
        <f>'გრანტის საკასო'!E715</f>
        <v>0</v>
      </c>
      <c r="M716" s="100">
        <f>'მიზნ.გრანტის საკასო '!E715-'მიზნ.გრანტის საკასო '!D715</f>
        <v>0</v>
      </c>
      <c r="N716" s="105" t="e">
        <f>'დაზუსტ. ბიუჯ.'!#REF!-'დაზუსტ. ბიუჯ.'!#REF!</f>
        <v>#REF!</v>
      </c>
      <c r="O716" s="88" t="e">
        <f>'დაზუსტ. საკუთ.'!#REF!-'დაზუსტ. საკუთ.'!#REF!</f>
        <v>#REF!</v>
      </c>
      <c r="P716" s="88" t="e">
        <f>'დაზუსტ. ბიუჯ. ფონდ.'!#REF!</f>
        <v>#REF!</v>
      </c>
      <c r="Q716" s="88">
        <f>'გრანტის საკასო'!J715</f>
        <v>0</v>
      </c>
      <c r="R716" s="100">
        <f>'მიზნ.გრანტის საკასო '!J715-'მიზნ.გრანტის საკასო '!I715</f>
        <v>0</v>
      </c>
      <c r="S716" s="105" t="e">
        <f t="shared" si="185"/>
        <v>#REF!</v>
      </c>
      <c r="T716" s="88" t="e">
        <f t="shared" si="172"/>
        <v>#REF!</v>
      </c>
      <c r="U716" s="88" t="e">
        <f t="shared" si="173"/>
        <v>#REF!</v>
      </c>
      <c r="V716" s="88">
        <f t="shared" si="174"/>
        <v>0</v>
      </c>
      <c r="W716" s="100">
        <f t="shared" si="175"/>
        <v>0</v>
      </c>
      <c r="X716" s="92"/>
      <c r="Y716" s="10"/>
      <c r="Z716" s="10">
        <f t="shared" si="187"/>
        <v>0</v>
      </c>
      <c r="AA716" s="10">
        <f t="shared" si="187"/>
        <v>0</v>
      </c>
      <c r="AB716" s="10">
        <f t="shared" si="187"/>
        <v>0</v>
      </c>
    </row>
    <row r="717" spans="1:28" x14ac:dyDescent="0.25">
      <c r="A717" t="e">
        <f t="shared" si="184"/>
        <v>#REF!</v>
      </c>
      <c r="B717" s="8"/>
      <c r="C717" s="9" t="s">
        <v>14</v>
      </c>
      <c r="D717" s="105" t="e">
        <f>'დაზუსტ. ბიუჯ.'!#REF!</f>
        <v>#REF!</v>
      </c>
      <c r="E717" s="88" t="e">
        <f>'დაზუსტ. საკუთ.'!#REF!</f>
        <v>#REF!</v>
      </c>
      <c r="F717" s="88" t="e">
        <f>'დაზუსტ. ბიუჯ. ფონდ.'!#REF!</f>
        <v>#REF!</v>
      </c>
      <c r="G717" s="88">
        <f>'გრანტის საკასო'!D716</f>
        <v>0</v>
      </c>
      <c r="H717" s="88">
        <f>'მიზნ.გრანტის საკასო '!D716</f>
        <v>0</v>
      </c>
      <c r="I717" s="105" t="e">
        <f>'დაზუსტ. ბიუჯ.'!#REF!-'დაზუსტ. ბიუჯ.'!#REF!</f>
        <v>#REF!</v>
      </c>
      <c r="J717" s="88" t="e">
        <f>'დაზუსტ. საკუთ.'!#REF!-'დაზუსტ. საკუთ.'!#REF!</f>
        <v>#REF!</v>
      </c>
      <c r="K717" s="88" t="e">
        <f>'დაზუსტ. ბიუჯ. ფონდ.'!#REF!-'დაზუსტ. ბიუჯ. ფონდ.'!#REF!</f>
        <v>#REF!</v>
      </c>
      <c r="L717" s="88">
        <f>'გრანტის საკასო'!E716</f>
        <v>0</v>
      </c>
      <c r="M717" s="100">
        <f>'მიზნ.გრანტის საკასო '!E716-'მიზნ.გრანტის საკასო '!D716</f>
        <v>433456.59</v>
      </c>
      <c r="N717" s="105" t="e">
        <f>'დაზუსტ. ბიუჯ.'!#REF!-'დაზუსტ. ბიუჯ.'!#REF!</f>
        <v>#REF!</v>
      </c>
      <c r="O717" s="88" t="e">
        <f>'დაზუსტ. საკუთ.'!#REF!-'დაზუსტ. საკუთ.'!#REF!</f>
        <v>#REF!</v>
      </c>
      <c r="P717" s="88" t="e">
        <f>'დაზუსტ. ბიუჯ. ფონდ.'!#REF!</f>
        <v>#REF!</v>
      </c>
      <c r="Q717" s="88">
        <f>'გრანტის საკასო'!J716</f>
        <v>0</v>
      </c>
      <c r="R717" s="100">
        <f>'მიზნ.გრანტის საკასო '!J716-'მიზნ.გრანტის საკასო '!I716</f>
        <v>0</v>
      </c>
      <c r="S717" s="105" t="e">
        <f t="shared" si="185"/>
        <v>#REF!</v>
      </c>
      <c r="T717" s="88" t="e">
        <f t="shared" si="172"/>
        <v>#REF!</v>
      </c>
      <c r="U717" s="88" t="e">
        <f t="shared" si="173"/>
        <v>#REF!</v>
      </c>
      <c r="V717" s="88">
        <f t="shared" si="174"/>
        <v>0</v>
      </c>
      <c r="W717" s="100">
        <f t="shared" si="175"/>
        <v>433456.59</v>
      </c>
      <c r="X717" s="92"/>
      <c r="Y717" s="10"/>
      <c r="Z717" s="10">
        <f t="shared" si="187"/>
        <v>0</v>
      </c>
      <c r="AA717" s="10">
        <f t="shared" si="187"/>
        <v>0</v>
      </c>
      <c r="AB717" s="10">
        <f t="shared" si="187"/>
        <v>0</v>
      </c>
    </row>
    <row r="718" spans="1:28" x14ac:dyDescent="0.25">
      <c r="A718" t="e">
        <f t="shared" si="184"/>
        <v>#REF!</v>
      </c>
      <c r="B718" s="8"/>
      <c r="C718" s="9" t="s">
        <v>15</v>
      </c>
      <c r="D718" s="105" t="e">
        <f>'დაზუსტ. ბიუჯ.'!#REF!</f>
        <v>#REF!</v>
      </c>
      <c r="E718" s="88" t="e">
        <f>'დაზუსტ. საკუთ.'!#REF!</f>
        <v>#REF!</v>
      </c>
      <c r="F718" s="88" t="e">
        <f>'დაზუსტ. ბიუჯ. ფონდ.'!#REF!</f>
        <v>#REF!</v>
      </c>
      <c r="G718" s="88">
        <f>'გრანტის საკასო'!D717</f>
        <v>0</v>
      </c>
      <c r="H718" s="88">
        <f>'მიზნ.გრანტის საკასო '!D717</f>
        <v>0</v>
      </c>
      <c r="I718" s="105" t="e">
        <f>'დაზუსტ. ბიუჯ.'!#REF!-'დაზუსტ. ბიუჯ.'!#REF!</f>
        <v>#REF!</v>
      </c>
      <c r="J718" s="88" t="e">
        <f>'დაზუსტ. საკუთ.'!#REF!-'დაზუსტ. საკუთ.'!#REF!</f>
        <v>#REF!</v>
      </c>
      <c r="K718" s="88" t="e">
        <f>'დაზუსტ. ბიუჯ. ფონდ.'!#REF!-'დაზუსტ. ბიუჯ. ფონდ.'!#REF!</f>
        <v>#REF!</v>
      </c>
      <c r="L718" s="88">
        <f>'გრანტის საკასო'!E717</f>
        <v>0</v>
      </c>
      <c r="M718" s="100">
        <f>'მიზნ.გრანტის საკასო '!E717-'მიზნ.გრანტის საკასო '!D717</f>
        <v>0</v>
      </c>
      <c r="N718" s="105" t="e">
        <f>'დაზუსტ. ბიუჯ.'!#REF!-'დაზუსტ. ბიუჯ.'!#REF!</f>
        <v>#REF!</v>
      </c>
      <c r="O718" s="88" t="e">
        <f>'დაზუსტ. საკუთ.'!#REF!-'დაზუსტ. საკუთ.'!#REF!</f>
        <v>#REF!</v>
      </c>
      <c r="P718" s="88" t="e">
        <f>'დაზუსტ. ბიუჯ. ფონდ.'!#REF!</f>
        <v>#REF!</v>
      </c>
      <c r="Q718" s="88">
        <f>'გრანტის საკასო'!J717</f>
        <v>0</v>
      </c>
      <c r="R718" s="100">
        <f>'მიზნ.გრანტის საკასო '!J717-'მიზნ.გრანტის საკასო '!I717</f>
        <v>0</v>
      </c>
      <c r="S718" s="105" t="e">
        <f t="shared" si="185"/>
        <v>#REF!</v>
      </c>
      <c r="T718" s="88" t="e">
        <f t="shared" si="172"/>
        <v>#REF!</v>
      </c>
      <c r="U718" s="88" t="e">
        <f t="shared" si="173"/>
        <v>#REF!</v>
      </c>
      <c r="V718" s="88">
        <f t="shared" si="174"/>
        <v>0</v>
      </c>
      <c r="W718" s="100">
        <f t="shared" si="175"/>
        <v>0</v>
      </c>
      <c r="X718" s="92"/>
      <c r="Y718" s="10"/>
      <c r="Z718" s="10">
        <f t="shared" si="187"/>
        <v>0</v>
      </c>
      <c r="AA718" s="10">
        <f t="shared" si="187"/>
        <v>0</v>
      </c>
      <c r="AB718" s="10">
        <f t="shared" si="187"/>
        <v>0</v>
      </c>
    </row>
    <row r="719" spans="1:28" x14ac:dyDescent="0.25">
      <c r="A719" t="e">
        <f t="shared" si="184"/>
        <v>#REF!</v>
      </c>
      <c r="B719" s="8"/>
      <c r="C719" s="9" t="s">
        <v>16</v>
      </c>
      <c r="D719" s="105" t="e">
        <f>'დაზუსტ. ბიუჯ.'!#REF!</f>
        <v>#REF!</v>
      </c>
      <c r="E719" s="88" t="e">
        <f>'დაზუსტ. საკუთ.'!#REF!</f>
        <v>#REF!</v>
      </c>
      <c r="F719" s="88" t="e">
        <f>'დაზუსტ. ბიუჯ. ფონდ.'!#REF!</f>
        <v>#REF!</v>
      </c>
      <c r="G719" s="88">
        <f>'გრანტის საკასო'!D718</f>
        <v>0</v>
      </c>
      <c r="H719" s="88">
        <f>'მიზნ.გრანტის საკასო '!D718</f>
        <v>0</v>
      </c>
      <c r="I719" s="105" t="e">
        <f>'დაზუსტ. ბიუჯ.'!#REF!-'დაზუსტ. ბიუჯ.'!#REF!</f>
        <v>#REF!</v>
      </c>
      <c r="J719" s="88" t="e">
        <f>'დაზუსტ. საკუთ.'!#REF!-'დაზუსტ. საკუთ.'!#REF!</f>
        <v>#REF!</v>
      </c>
      <c r="K719" s="88" t="e">
        <f>'დაზუსტ. ბიუჯ. ფონდ.'!#REF!-'დაზუსტ. ბიუჯ. ფონდ.'!#REF!</f>
        <v>#REF!</v>
      </c>
      <c r="L719" s="88">
        <f>'გრანტის საკასო'!E718</f>
        <v>0</v>
      </c>
      <c r="M719" s="100">
        <f>'მიზნ.გრანტის საკასო '!E718-'მიზნ.გრანტის საკასო '!D718</f>
        <v>0</v>
      </c>
      <c r="N719" s="105" t="e">
        <f>'დაზუსტ. ბიუჯ.'!#REF!-'დაზუსტ. ბიუჯ.'!#REF!</f>
        <v>#REF!</v>
      </c>
      <c r="O719" s="88" t="e">
        <f>'დაზუსტ. საკუთ.'!#REF!-'დაზუსტ. საკუთ.'!#REF!</f>
        <v>#REF!</v>
      </c>
      <c r="P719" s="88" t="e">
        <f>'დაზუსტ. ბიუჯ. ფონდ.'!#REF!</f>
        <v>#REF!</v>
      </c>
      <c r="Q719" s="88">
        <f>'გრანტის საკასო'!J718</f>
        <v>0</v>
      </c>
      <c r="R719" s="100">
        <f>'მიზნ.გრანტის საკასო '!J718-'მიზნ.გრანტის საკასო '!I718</f>
        <v>0</v>
      </c>
      <c r="S719" s="105" t="e">
        <f t="shared" si="185"/>
        <v>#REF!</v>
      </c>
      <c r="T719" s="88" t="e">
        <f t="shared" si="172"/>
        <v>#REF!</v>
      </c>
      <c r="U719" s="88" t="e">
        <f t="shared" si="173"/>
        <v>#REF!</v>
      </c>
      <c r="V719" s="88">
        <f t="shared" si="174"/>
        <v>0</v>
      </c>
      <c r="W719" s="100">
        <f t="shared" si="175"/>
        <v>0</v>
      </c>
      <c r="X719" s="92"/>
      <c r="Y719" s="10"/>
      <c r="Z719" s="10">
        <f t="shared" si="187"/>
        <v>0</v>
      </c>
      <c r="AA719" s="10">
        <f t="shared" si="187"/>
        <v>0</v>
      </c>
      <c r="AB719" s="10">
        <f t="shared" si="187"/>
        <v>0</v>
      </c>
    </row>
    <row r="720" spans="1:28" x14ac:dyDescent="0.25">
      <c r="A720" t="e">
        <f t="shared" si="184"/>
        <v>#REF!</v>
      </c>
      <c r="B720" s="8"/>
      <c r="C720" s="9" t="s">
        <v>17</v>
      </c>
      <c r="D720" s="105" t="e">
        <f>'დაზუსტ. ბიუჯ.'!#REF!</f>
        <v>#REF!</v>
      </c>
      <c r="E720" s="88" t="e">
        <f>'დაზუსტ. საკუთ.'!#REF!</f>
        <v>#REF!</v>
      </c>
      <c r="F720" s="88" t="e">
        <f>'დაზუსტ. ბიუჯ. ფონდ.'!#REF!</f>
        <v>#REF!</v>
      </c>
      <c r="G720" s="88">
        <f>'გრანტის საკასო'!D719</f>
        <v>0</v>
      </c>
      <c r="H720" s="88">
        <f>'მიზნ.გრანტის საკასო '!D719</f>
        <v>0</v>
      </c>
      <c r="I720" s="105" t="e">
        <f>'დაზუსტ. ბიუჯ.'!#REF!-'დაზუსტ. ბიუჯ.'!#REF!</f>
        <v>#REF!</v>
      </c>
      <c r="J720" s="88" t="e">
        <f>'დაზუსტ. საკუთ.'!#REF!-'დაზუსტ. საკუთ.'!#REF!</f>
        <v>#REF!</v>
      </c>
      <c r="K720" s="88" t="e">
        <f>'დაზუსტ. ბიუჯ. ფონდ.'!#REF!-'დაზუსტ. ბიუჯ. ფონდ.'!#REF!</f>
        <v>#REF!</v>
      </c>
      <c r="L720" s="88">
        <f>'გრანტის საკასო'!E719</f>
        <v>0</v>
      </c>
      <c r="M720" s="100">
        <f>'მიზნ.გრანტის საკასო '!E719-'მიზნ.გრანტის საკასო '!D719</f>
        <v>27294.68</v>
      </c>
      <c r="N720" s="105" t="e">
        <f>'დაზუსტ. ბიუჯ.'!#REF!-'დაზუსტ. ბიუჯ.'!#REF!</f>
        <v>#REF!</v>
      </c>
      <c r="O720" s="88" t="e">
        <f>'დაზუსტ. საკუთ.'!#REF!-'დაზუსტ. საკუთ.'!#REF!</f>
        <v>#REF!</v>
      </c>
      <c r="P720" s="88" t="e">
        <f>'დაზუსტ. ბიუჯ. ფონდ.'!#REF!</f>
        <v>#REF!</v>
      </c>
      <c r="Q720" s="88">
        <f>'გრანტის საკასო'!J719</f>
        <v>0</v>
      </c>
      <c r="R720" s="100">
        <f>'მიზნ.გრანტის საკასო '!J719-'მიზნ.გრანტის საკასო '!I719</f>
        <v>0</v>
      </c>
      <c r="S720" s="105" t="e">
        <f t="shared" si="185"/>
        <v>#REF!</v>
      </c>
      <c r="T720" s="88" t="e">
        <f t="shared" si="172"/>
        <v>#REF!</v>
      </c>
      <c r="U720" s="88" t="e">
        <f t="shared" si="173"/>
        <v>#REF!</v>
      </c>
      <c r="V720" s="88">
        <f t="shared" si="174"/>
        <v>0</v>
      </c>
      <c r="W720" s="100">
        <f t="shared" si="175"/>
        <v>27294.68</v>
      </c>
      <c r="X720" s="92"/>
      <c r="Y720" s="10"/>
      <c r="Z720" s="10">
        <f t="shared" si="187"/>
        <v>0</v>
      </c>
      <c r="AA720" s="10">
        <f t="shared" si="187"/>
        <v>0</v>
      </c>
      <c r="AB720" s="10">
        <f t="shared" si="187"/>
        <v>0</v>
      </c>
    </row>
    <row r="721" spans="1:28" x14ac:dyDescent="0.25">
      <c r="A721" t="e">
        <f t="shared" si="184"/>
        <v>#REF!</v>
      </c>
      <c r="B721" s="5"/>
      <c r="C721" s="6" t="s">
        <v>18</v>
      </c>
      <c r="D721" s="104" t="e">
        <f>'დაზუსტ. ბიუჯ.'!#REF!</f>
        <v>#REF!</v>
      </c>
      <c r="E721" s="87" t="e">
        <f>'დაზუსტ. საკუთ.'!#REF!</f>
        <v>#REF!</v>
      </c>
      <c r="F721" s="87" t="e">
        <f>'დაზუსტ. ბიუჯ. ფონდ.'!#REF!</f>
        <v>#REF!</v>
      </c>
      <c r="G721" s="87">
        <f>'გრანტის საკასო'!D720</f>
        <v>0</v>
      </c>
      <c r="H721" s="87">
        <f>'მიზნ.გრანტის საკასო '!D720</f>
        <v>111572</v>
      </c>
      <c r="I721" s="104" t="e">
        <f>'დაზუსტ. ბიუჯ.'!#REF!-'დაზუსტ. ბიუჯ.'!#REF!</f>
        <v>#REF!</v>
      </c>
      <c r="J721" s="87" t="e">
        <f>'დაზუსტ. საკუთ.'!#REF!-'დაზუსტ. საკუთ.'!#REF!</f>
        <v>#REF!</v>
      </c>
      <c r="K721" s="87" t="e">
        <f>'დაზუსტ. ბიუჯ. ფონდ.'!#REF!-'დაზუსტ. ბიუჯ. ფონდ.'!#REF!</f>
        <v>#REF!</v>
      </c>
      <c r="L721" s="87">
        <f>'გრანტის საკასო'!E720</f>
        <v>0</v>
      </c>
      <c r="M721" s="99">
        <f>'მიზნ.გრანტის საკასო '!E720-'მიზნ.გრანტის საკასო '!D720</f>
        <v>151417.5</v>
      </c>
      <c r="N721" s="104" t="e">
        <f>'დაზუსტ. ბიუჯ.'!#REF!-'დაზუსტ. ბიუჯ.'!#REF!</f>
        <v>#REF!</v>
      </c>
      <c r="O721" s="87" t="e">
        <f>'დაზუსტ. საკუთ.'!#REF!-'დაზუსტ. საკუთ.'!#REF!</f>
        <v>#REF!</v>
      </c>
      <c r="P721" s="87" t="e">
        <f>'დაზუსტ. ბიუჯ. ფონდ.'!#REF!</f>
        <v>#REF!</v>
      </c>
      <c r="Q721" s="87">
        <f>'გრანტის საკასო'!J720</f>
        <v>0</v>
      </c>
      <c r="R721" s="99">
        <f>'მიზნ.გრანტის საკასო '!J720-'მიზნ.გრანტის საკასო '!I720</f>
        <v>0</v>
      </c>
      <c r="S721" s="104" t="e">
        <f t="shared" si="185"/>
        <v>#REF!</v>
      </c>
      <c r="T721" s="87" t="e">
        <f t="shared" si="172"/>
        <v>#REF!</v>
      </c>
      <c r="U721" s="87" t="e">
        <f t="shared" si="173"/>
        <v>#REF!</v>
      </c>
      <c r="V721" s="87">
        <f t="shared" si="174"/>
        <v>0</v>
      </c>
      <c r="W721" s="99">
        <f t="shared" si="175"/>
        <v>262989.5</v>
      </c>
      <c r="X721" s="91"/>
      <c r="Y721" s="7"/>
      <c r="Z721" s="7">
        <f t="shared" si="187"/>
        <v>0</v>
      </c>
      <c r="AA721" s="7">
        <f t="shared" si="187"/>
        <v>0</v>
      </c>
      <c r="AB721" s="7">
        <f t="shared" si="187"/>
        <v>0</v>
      </c>
    </row>
    <row r="722" spans="1:28" x14ac:dyDescent="0.25">
      <c r="A722" t="e">
        <f t="shared" si="184"/>
        <v>#REF!</v>
      </c>
      <c r="B722" s="5"/>
      <c r="C722" s="6" t="s">
        <v>19</v>
      </c>
      <c r="D722" s="104" t="e">
        <f>'დაზუსტ. ბიუჯ.'!#REF!</f>
        <v>#REF!</v>
      </c>
      <c r="E722" s="87" t="e">
        <f>'დაზუსტ. საკუთ.'!#REF!</f>
        <v>#REF!</v>
      </c>
      <c r="F722" s="87" t="e">
        <f>'დაზუსტ. ბიუჯ. ფონდ.'!#REF!</f>
        <v>#REF!</v>
      </c>
      <c r="G722" s="87">
        <f>'გრანტის საკასო'!D721</f>
        <v>0</v>
      </c>
      <c r="H722" s="87">
        <f>'მიზნ.გრანტის საკასო '!D721</f>
        <v>0</v>
      </c>
      <c r="I722" s="104" t="e">
        <f>'დაზუსტ. ბიუჯ.'!#REF!-'დაზუსტ. ბიუჯ.'!#REF!</f>
        <v>#REF!</v>
      </c>
      <c r="J722" s="87" t="e">
        <f>'დაზუსტ. საკუთ.'!#REF!-'დაზუსტ. საკუთ.'!#REF!</f>
        <v>#REF!</v>
      </c>
      <c r="K722" s="87" t="e">
        <f>'დაზუსტ. ბიუჯ. ფონდ.'!#REF!-'დაზუსტ. ბიუჯ. ფონდ.'!#REF!</f>
        <v>#REF!</v>
      </c>
      <c r="L722" s="87">
        <f>'გრანტის საკასო'!E721</f>
        <v>0</v>
      </c>
      <c r="M722" s="99">
        <f>'მიზნ.გრანტის საკასო '!E721-'მიზნ.გრანტის საკასო '!D721</f>
        <v>0</v>
      </c>
      <c r="N722" s="104" t="e">
        <f>'დაზუსტ. ბიუჯ.'!#REF!-'დაზუსტ. ბიუჯ.'!#REF!</f>
        <v>#REF!</v>
      </c>
      <c r="O722" s="87" t="e">
        <f>'დაზუსტ. საკუთ.'!#REF!-'დაზუსტ. საკუთ.'!#REF!</f>
        <v>#REF!</v>
      </c>
      <c r="P722" s="87" t="e">
        <f>'დაზუსტ. ბიუჯ. ფონდ.'!#REF!</f>
        <v>#REF!</v>
      </c>
      <c r="Q722" s="87">
        <f>'გრანტის საკასო'!J721</f>
        <v>0</v>
      </c>
      <c r="R722" s="99">
        <f>'მიზნ.გრანტის საკასო '!J721-'მიზნ.გრანტის საკასო '!I721</f>
        <v>0</v>
      </c>
      <c r="S722" s="104" t="e">
        <f t="shared" si="185"/>
        <v>#REF!</v>
      </c>
      <c r="T722" s="87" t="e">
        <f t="shared" si="172"/>
        <v>#REF!</v>
      </c>
      <c r="U722" s="87" t="e">
        <f t="shared" si="173"/>
        <v>#REF!</v>
      </c>
      <c r="V722" s="87">
        <f t="shared" si="174"/>
        <v>0</v>
      </c>
      <c r="W722" s="99">
        <f t="shared" si="175"/>
        <v>0</v>
      </c>
      <c r="X722" s="91"/>
      <c r="Y722" s="7"/>
      <c r="Z722" s="7">
        <f t="shared" si="187"/>
        <v>0</v>
      </c>
      <c r="AA722" s="7">
        <f t="shared" si="187"/>
        <v>0</v>
      </c>
      <c r="AB722" s="7">
        <f t="shared" si="187"/>
        <v>0</v>
      </c>
    </row>
    <row r="723" spans="1:28" ht="15.75" thickBot="1" x14ac:dyDescent="0.3">
      <c r="A723" t="e">
        <f t="shared" si="184"/>
        <v>#REF!</v>
      </c>
      <c r="B723" s="11"/>
      <c r="C723" s="12" t="s">
        <v>20</v>
      </c>
      <c r="D723" s="106" t="e">
        <f>'დაზუსტ. ბიუჯ.'!#REF!</f>
        <v>#REF!</v>
      </c>
      <c r="E723" s="89" t="e">
        <f>'დაზუსტ. საკუთ.'!#REF!</f>
        <v>#REF!</v>
      </c>
      <c r="F723" s="89" t="e">
        <f>'დაზუსტ. ბიუჯ. ფონდ.'!#REF!</f>
        <v>#REF!</v>
      </c>
      <c r="G723" s="89">
        <f>'გრანტის საკასო'!D722</f>
        <v>0</v>
      </c>
      <c r="H723" s="89">
        <f>'მიზნ.გრანტის საკასო '!D722</f>
        <v>791896.19</v>
      </c>
      <c r="I723" s="106" t="e">
        <f>'დაზუსტ. ბიუჯ.'!#REF!-'დაზუსტ. ბიუჯ.'!#REF!</f>
        <v>#REF!</v>
      </c>
      <c r="J723" s="89" t="e">
        <f>'დაზუსტ. საკუთ.'!#REF!-'დაზუსტ. საკუთ.'!#REF!</f>
        <v>#REF!</v>
      </c>
      <c r="K723" s="89" t="e">
        <f>'დაზუსტ. ბიუჯ. ფონდ.'!#REF!-'დაზუსტ. ბიუჯ. ფონდ.'!#REF!</f>
        <v>#REF!</v>
      </c>
      <c r="L723" s="89">
        <f>'გრანტის საკასო'!E722</f>
        <v>0</v>
      </c>
      <c r="M723" s="101">
        <f>'მიზნ.გრანტის საკასო '!E722-'მიზნ.გრანტის საკასო '!D722</f>
        <v>0</v>
      </c>
      <c r="N723" s="106" t="e">
        <f>'დაზუსტ. ბიუჯ.'!#REF!-'დაზუსტ. ბიუჯ.'!#REF!</f>
        <v>#REF!</v>
      </c>
      <c r="O723" s="89" t="e">
        <f>'დაზუსტ. საკუთ.'!#REF!-'დაზუსტ. საკუთ.'!#REF!</f>
        <v>#REF!</v>
      </c>
      <c r="P723" s="89" t="e">
        <f>'დაზუსტ. ბიუჯ. ფონდ.'!#REF!</f>
        <v>#REF!</v>
      </c>
      <c r="Q723" s="89">
        <f>'გრანტის საკასო'!J722</f>
        <v>0</v>
      </c>
      <c r="R723" s="101">
        <f>'მიზნ.გრანტის საკასო '!J722-'მიზნ.გრანტის საკასო '!I722</f>
        <v>0</v>
      </c>
      <c r="S723" s="106" t="e">
        <f t="shared" si="185"/>
        <v>#REF!</v>
      </c>
      <c r="T723" s="89" t="e">
        <f t="shared" si="172"/>
        <v>#REF!</v>
      </c>
      <c r="U723" s="89" t="e">
        <f t="shared" si="173"/>
        <v>#REF!</v>
      </c>
      <c r="V723" s="89">
        <f t="shared" si="174"/>
        <v>0</v>
      </c>
      <c r="W723" s="101">
        <f t="shared" si="175"/>
        <v>791896.19</v>
      </c>
      <c r="X723" s="93"/>
      <c r="Y723" s="13"/>
      <c r="Z723" s="13">
        <f t="shared" si="187"/>
        <v>0</v>
      </c>
      <c r="AA723" s="13">
        <f t="shared" si="187"/>
        <v>0</v>
      </c>
      <c r="AB723" s="13">
        <f t="shared" si="187"/>
        <v>0</v>
      </c>
    </row>
    <row r="724" spans="1:28" ht="32.25" customHeight="1" thickTop="1" thickBot="1" x14ac:dyDescent="0.3">
      <c r="A724" t="e">
        <f t="shared" si="184"/>
        <v>#REF!</v>
      </c>
      <c r="B724" s="16" t="s">
        <v>125</v>
      </c>
      <c r="C724" s="4" t="s">
        <v>126</v>
      </c>
      <c r="D724" s="103" t="e">
        <f>'დაზუსტ. ბიუჯ.'!#REF!</f>
        <v>#REF!</v>
      </c>
      <c r="E724" s="86" t="e">
        <f>'დაზუსტ. საკუთ.'!#REF!</f>
        <v>#REF!</v>
      </c>
      <c r="F724" s="86" t="e">
        <f>'დაზუსტ. ბიუჯ. ფონდ.'!#REF!</f>
        <v>#REF!</v>
      </c>
      <c r="G724" s="86">
        <f>'გრანტის საკასო'!D723</f>
        <v>0</v>
      </c>
      <c r="H724" s="86">
        <f>'მიზნ.გრანტის საკასო '!D723</f>
        <v>0</v>
      </c>
      <c r="I724" s="103" t="e">
        <f>'დაზუსტ. ბიუჯ.'!#REF!-'დაზუსტ. ბიუჯ.'!#REF!</f>
        <v>#REF!</v>
      </c>
      <c r="J724" s="86" t="e">
        <f>'დაზუსტ. საკუთ.'!#REF!-'დაზუსტ. საკუთ.'!#REF!</f>
        <v>#REF!</v>
      </c>
      <c r="K724" s="86" t="e">
        <f>'დაზუსტ. ბიუჯ. ფონდ.'!#REF!-'დაზუსტ. ბიუჯ. ფონდ.'!#REF!</f>
        <v>#REF!</v>
      </c>
      <c r="L724" s="86">
        <f>'გრანტის საკასო'!E723</f>
        <v>0</v>
      </c>
      <c r="M724" s="102">
        <f>'მიზნ.გრანტის საკასო '!E723-'მიზნ.გრანტის საკასო '!D723</f>
        <v>0</v>
      </c>
      <c r="N724" s="103" t="e">
        <f>'დაზუსტ. ბიუჯ.'!#REF!-'დაზუსტ. ბიუჯ.'!#REF!</f>
        <v>#REF!</v>
      </c>
      <c r="O724" s="86" t="e">
        <f>'დაზუსტ. საკუთ.'!#REF!-'დაზუსტ. საკუთ.'!#REF!</f>
        <v>#REF!</v>
      </c>
      <c r="P724" s="86" t="e">
        <f>'დაზუსტ. ბიუჯ. ფონდ.'!#REF!</f>
        <v>#REF!</v>
      </c>
      <c r="Q724" s="86">
        <f>'გრანტის საკასო'!J723</f>
        <v>0</v>
      </c>
      <c r="R724" s="102">
        <f>'მიზნ.გრანტის საკასო '!J723-'მიზნ.გრანტის საკასო '!I723</f>
        <v>0</v>
      </c>
      <c r="S724" s="103" t="e">
        <f t="shared" si="185"/>
        <v>#REF!</v>
      </c>
      <c r="T724" s="86" t="e">
        <f t="shared" ref="T724:T787" si="188">O724+J724+E724</f>
        <v>#REF!</v>
      </c>
      <c r="U724" s="86" t="e">
        <f t="shared" ref="U724:U787" si="189">P724+K724+F724</f>
        <v>#REF!</v>
      </c>
      <c r="V724" s="86">
        <f t="shared" ref="V724:V787" si="190">Q724+L724+G724</f>
        <v>0</v>
      </c>
      <c r="W724" s="102">
        <f t="shared" ref="W724:W787" si="191">R724+M724+H724</f>
        <v>0</v>
      </c>
      <c r="X724" s="94"/>
      <c r="Y724" s="4"/>
      <c r="Z724" s="4">
        <f t="shared" ref="Z724:AB724" si="192">SUM(Z725,Z733,Z734,Z735)</f>
        <v>0</v>
      </c>
      <c r="AA724" s="4">
        <f t="shared" si="192"/>
        <v>0</v>
      </c>
      <c r="AB724" s="4">
        <f t="shared" si="192"/>
        <v>0</v>
      </c>
    </row>
    <row r="725" spans="1:28" ht="15.75" thickTop="1" x14ac:dyDescent="0.25">
      <c r="A725" t="e">
        <f t="shared" si="184"/>
        <v>#REF!</v>
      </c>
      <c r="B725" s="5"/>
      <c r="C725" s="6" t="s">
        <v>10</v>
      </c>
      <c r="D725" s="104" t="e">
        <f>'დაზუსტ. ბიუჯ.'!#REF!</f>
        <v>#REF!</v>
      </c>
      <c r="E725" s="87" t="e">
        <f>'დაზუსტ. საკუთ.'!#REF!</f>
        <v>#REF!</v>
      </c>
      <c r="F725" s="87" t="e">
        <f>'დაზუსტ. ბიუჯ. ფონდ.'!#REF!</f>
        <v>#REF!</v>
      </c>
      <c r="G725" s="87">
        <f>'გრანტის საკასო'!D724</f>
        <v>0</v>
      </c>
      <c r="H725" s="87">
        <f>'მიზნ.გრანტის საკასო '!D724</f>
        <v>0</v>
      </c>
      <c r="I725" s="104" t="e">
        <f>'დაზუსტ. ბიუჯ.'!#REF!-'დაზუსტ. ბიუჯ.'!#REF!</f>
        <v>#REF!</v>
      </c>
      <c r="J725" s="87" t="e">
        <f>'დაზუსტ. საკუთ.'!#REF!-'დაზუსტ. საკუთ.'!#REF!</f>
        <v>#REF!</v>
      </c>
      <c r="K725" s="87" t="e">
        <f>'დაზუსტ. ბიუჯ. ფონდ.'!#REF!-'დაზუსტ. ბიუჯ. ფონდ.'!#REF!</f>
        <v>#REF!</v>
      </c>
      <c r="L725" s="87">
        <f>'გრანტის საკასო'!E724</f>
        <v>0</v>
      </c>
      <c r="M725" s="99">
        <f>'მიზნ.გრანტის საკასო '!E724-'მიზნ.გრანტის საკასო '!D724</f>
        <v>0</v>
      </c>
      <c r="N725" s="104" t="e">
        <f>'დაზუსტ. ბიუჯ.'!#REF!-'დაზუსტ. ბიუჯ.'!#REF!</f>
        <v>#REF!</v>
      </c>
      <c r="O725" s="87" t="e">
        <f>'დაზუსტ. საკუთ.'!#REF!-'დაზუსტ. საკუთ.'!#REF!</f>
        <v>#REF!</v>
      </c>
      <c r="P725" s="87" t="e">
        <f>'დაზუსტ. ბიუჯ. ფონდ.'!#REF!</f>
        <v>#REF!</v>
      </c>
      <c r="Q725" s="87">
        <f>'გრანტის საკასო'!J724</f>
        <v>0</v>
      </c>
      <c r="R725" s="99">
        <f>'მიზნ.გრანტის საკასო '!J724-'მიზნ.გრანტის საკასო '!I724</f>
        <v>0</v>
      </c>
      <c r="S725" s="104" t="e">
        <f t="shared" si="185"/>
        <v>#REF!</v>
      </c>
      <c r="T725" s="87" t="e">
        <f t="shared" si="188"/>
        <v>#REF!</v>
      </c>
      <c r="U725" s="87" t="e">
        <f t="shared" si="189"/>
        <v>#REF!</v>
      </c>
      <c r="V725" s="87">
        <f t="shared" si="190"/>
        <v>0</v>
      </c>
      <c r="W725" s="99">
        <f t="shared" si="191"/>
        <v>0</v>
      </c>
      <c r="X725" s="91"/>
      <c r="Y725" s="7"/>
      <c r="Z725" s="7">
        <f t="shared" ref="Z725:AB725" si="193">SUM(Z726:Z732)</f>
        <v>0</v>
      </c>
      <c r="AA725" s="7">
        <f t="shared" si="193"/>
        <v>0</v>
      </c>
      <c r="AB725" s="7">
        <f t="shared" si="193"/>
        <v>0</v>
      </c>
    </row>
    <row r="726" spans="1:28" x14ac:dyDescent="0.25">
      <c r="A726" t="e">
        <f t="shared" si="184"/>
        <v>#REF!</v>
      </c>
      <c r="B726" s="8"/>
      <c r="C726" s="9" t="s">
        <v>11</v>
      </c>
      <c r="D726" s="105" t="e">
        <f>'დაზუსტ. ბიუჯ.'!#REF!</f>
        <v>#REF!</v>
      </c>
      <c r="E726" s="88" t="e">
        <f>'დაზუსტ. საკუთ.'!#REF!</f>
        <v>#REF!</v>
      </c>
      <c r="F726" s="88" t="e">
        <f>'დაზუსტ. ბიუჯ. ფონდ.'!#REF!</f>
        <v>#REF!</v>
      </c>
      <c r="G726" s="88">
        <f>'გრანტის საკასო'!D725</f>
        <v>0</v>
      </c>
      <c r="H726" s="88">
        <f>'მიზნ.გრანტის საკასო '!D725</f>
        <v>0</v>
      </c>
      <c r="I726" s="105" t="e">
        <f>'დაზუსტ. ბიუჯ.'!#REF!-'დაზუსტ. ბიუჯ.'!#REF!</f>
        <v>#REF!</v>
      </c>
      <c r="J726" s="88" t="e">
        <f>'დაზუსტ. საკუთ.'!#REF!-'დაზუსტ. საკუთ.'!#REF!</f>
        <v>#REF!</v>
      </c>
      <c r="K726" s="88" t="e">
        <f>'დაზუსტ. ბიუჯ. ფონდ.'!#REF!-'დაზუსტ. ბიუჯ. ფონდ.'!#REF!</f>
        <v>#REF!</v>
      </c>
      <c r="L726" s="88">
        <f>'გრანტის საკასო'!E725</f>
        <v>0</v>
      </c>
      <c r="M726" s="100">
        <f>'მიზნ.გრანტის საკასო '!E725-'მიზნ.გრანტის საკასო '!D725</f>
        <v>0</v>
      </c>
      <c r="N726" s="105" t="e">
        <f>'დაზუსტ. ბიუჯ.'!#REF!-'დაზუსტ. ბიუჯ.'!#REF!</f>
        <v>#REF!</v>
      </c>
      <c r="O726" s="88" t="e">
        <f>'დაზუსტ. საკუთ.'!#REF!-'დაზუსტ. საკუთ.'!#REF!</f>
        <v>#REF!</v>
      </c>
      <c r="P726" s="88" t="e">
        <f>'დაზუსტ. ბიუჯ. ფონდ.'!#REF!</f>
        <v>#REF!</v>
      </c>
      <c r="Q726" s="88">
        <f>'გრანტის საკასო'!J725</f>
        <v>0</v>
      </c>
      <c r="R726" s="100">
        <f>'მიზნ.გრანტის საკასო '!J725-'მიზნ.გრანტის საკასო '!I725</f>
        <v>0</v>
      </c>
      <c r="S726" s="105" t="e">
        <f t="shared" si="185"/>
        <v>#REF!</v>
      </c>
      <c r="T726" s="88" t="e">
        <f t="shared" si="188"/>
        <v>#REF!</v>
      </c>
      <c r="U726" s="88" t="e">
        <f t="shared" si="189"/>
        <v>#REF!</v>
      </c>
      <c r="V726" s="88">
        <f t="shared" si="190"/>
        <v>0</v>
      </c>
      <c r="W726" s="100">
        <f t="shared" si="191"/>
        <v>0</v>
      </c>
      <c r="X726" s="92"/>
      <c r="Y726" s="10"/>
      <c r="Z726" s="10">
        <v>0</v>
      </c>
      <c r="AA726" s="10">
        <v>0</v>
      </c>
      <c r="AB726" s="10">
        <v>0</v>
      </c>
    </row>
    <row r="727" spans="1:28" x14ac:dyDescent="0.25">
      <c r="A727" t="e">
        <f t="shared" si="184"/>
        <v>#REF!</v>
      </c>
      <c r="B727" s="8"/>
      <c r="C727" s="9" t="s">
        <v>12</v>
      </c>
      <c r="D727" s="105" t="e">
        <f>'დაზუსტ. ბიუჯ.'!#REF!</f>
        <v>#REF!</v>
      </c>
      <c r="E727" s="88" t="e">
        <f>'დაზუსტ. საკუთ.'!#REF!</f>
        <v>#REF!</v>
      </c>
      <c r="F727" s="88" t="e">
        <f>'დაზუსტ. ბიუჯ. ფონდ.'!#REF!</f>
        <v>#REF!</v>
      </c>
      <c r="G727" s="88">
        <f>'გრანტის საკასო'!D726</f>
        <v>0</v>
      </c>
      <c r="H727" s="88">
        <f>'მიზნ.გრანტის საკასო '!D726</f>
        <v>0</v>
      </c>
      <c r="I727" s="105" t="e">
        <f>'დაზუსტ. ბიუჯ.'!#REF!-'დაზუსტ. ბიუჯ.'!#REF!</f>
        <v>#REF!</v>
      </c>
      <c r="J727" s="88" t="e">
        <f>'დაზუსტ. საკუთ.'!#REF!-'დაზუსტ. საკუთ.'!#REF!</f>
        <v>#REF!</v>
      </c>
      <c r="K727" s="88" t="e">
        <f>'დაზუსტ. ბიუჯ. ფონდ.'!#REF!-'დაზუსტ. ბიუჯ. ფონდ.'!#REF!</f>
        <v>#REF!</v>
      </c>
      <c r="L727" s="88">
        <f>'გრანტის საკასო'!E726</f>
        <v>0</v>
      </c>
      <c r="M727" s="100">
        <f>'მიზნ.გრანტის საკასო '!E726-'მიზნ.გრანტის საკასო '!D726</f>
        <v>0</v>
      </c>
      <c r="N727" s="105" t="e">
        <f>'დაზუსტ. ბიუჯ.'!#REF!-'დაზუსტ. ბიუჯ.'!#REF!</f>
        <v>#REF!</v>
      </c>
      <c r="O727" s="88" t="e">
        <f>'დაზუსტ. საკუთ.'!#REF!-'დაზუსტ. საკუთ.'!#REF!</f>
        <v>#REF!</v>
      </c>
      <c r="P727" s="88" t="e">
        <f>'დაზუსტ. ბიუჯ. ფონდ.'!#REF!</f>
        <v>#REF!</v>
      </c>
      <c r="Q727" s="88">
        <f>'გრანტის საკასო'!J726</f>
        <v>0</v>
      </c>
      <c r="R727" s="100">
        <f>'მიზნ.გრანტის საკასო '!J726-'მიზნ.გრანტის საკასო '!I726</f>
        <v>0</v>
      </c>
      <c r="S727" s="105" t="e">
        <f t="shared" si="185"/>
        <v>#REF!</v>
      </c>
      <c r="T727" s="88" t="e">
        <f t="shared" si="188"/>
        <v>#REF!</v>
      </c>
      <c r="U727" s="88" t="e">
        <f t="shared" si="189"/>
        <v>#REF!</v>
      </c>
      <c r="V727" s="88">
        <f t="shared" si="190"/>
        <v>0</v>
      </c>
      <c r="W727" s="100">
        <f t="shared" si="191"/>
        <v>0</v>
      </c>
      <c r="X727" s="92"/>
      <c r="Y727" s="10"/>
      <c r="Z727" s="10">
        <v>0</v>
      </c>
      <c r="AA727" s="10">
        <v>0</v>
      </c>
      <c r="AB727" s="10">
        <v>0</v>
      </c>
    </row>
    <row r="728" spans="1:28" x14ac:dyDescent="0.25">
      <c r="A728" t="e">
        <f t="shared" si="184"/>
        <v>#REF!</v>
      </c>
      <c r="B728" s="8"/>
      <c r="C728" s="9" t="s">
        <v>13</v>
      </c>
      <c r="D728" s="105" t="e">
        <f>'დაზუსტ. ბიუჯ.'!#REF!</f>
        <v>#REF!</v>
      </c>
      <c r="E728" s="88" t="e">
        <f>'დაზუსტ. საკუთ.'!#REF!</f>
        <v>#REF!</v>
      </c>
      <c r="F728" s="88" t="e">
        <f>'დაზუსტ. ბიუჯ. ფონდ.'!#REF!</f>
        <v>#REF!</v>
      </c>
      <c r="G728" s="88">
        <f>'გრანტის საკასო'!D727</f>
        <v>0</v>
      </c>
      <c r="H728" s="88">
        <f>'მიზნ.გრანტის საკასო '!D727</f>
        <v>0</v>
      </c>
      <c r="I728" s="105" t="e">
        <f>'დაზუსტ. ბიუჯ.'!#REF!-'დაზუსტ. ბიუჯ.'!#REF!</f>
        <v>#REF!</v>
      </c>
      <c r="J728" s="88" t="e">
        <f>'დაზუსტ. საკუთ.'!#REF!-'დაზუსტ. საკუთ.'!#REF!</f>
        <v>#REF!</v>
      </c>
      <c r="K728" s="88" t="e">
        <f>'დაზუსტ. ბიუჯ. ფონდ.'!#REF!-'დაზუსტ. ბიუჯ. ფონდ.'!#REF!</f>
        <v>#REF!</v>
      </c>
      <c r="L728" s="88">
        <f>'გრანტის საკასო'!E727</f>
        <v>0</v>
      </c>
      <c r="M728" s="100">
        <f>'მიზნ.გრანტის საკასო '!E727-'მიზნ.გრანტის საკასო '!D727</f>
        <v>0</v>
      </c>
      <c r="N728" s="105" t="e">
        <f>'დაზუსტ. ბიუჯ.'!#REF!-'დაზუსტ. ბიუჯ.'!#REF!</f>
        <v>#REF!</v>
      </c>
      <c r="O728" s="88" t="e">
        <f>'დაზუსტ. საკუთ.'!#REF!-'დაზუსტ. საკუთ.'!#REF!</f>
        <v>#REF!</v>
      </c>
      <c r="P728" s="88" t="e">
        <f>'დაზუსტ. ბიუჯ. ფონდ.'!#REF!</f>
        <v>#REF!</v>
      </c>
      <c r="Q728" s="88">
        <f>'გრანტის საკასო'!J727</f>
        <v>0</v>
      </c>
      <c r="R728" s="100">
        <f>'მიზნ.გრანტის საკასო '!J727-'მიზნ.გრანტის საკასო '!I727</f>
        <v>0</v>
      </c>
      <c r="S728" s="105" t="e">
        <f t="shared" si="185"/>
        <v>#REF!</v>
      </c>
      <c r="T728" s="88" t="e">
        <f t="shared" si="188"/>
        <v>#REF!</v>
      </c>
      <c r="U728" s="88" t="e">
        <f t="shared" si="189"/>
        <v>#REF!</v>
      </c>
      <c r="V728" s="88">
        <f t="shared" si="190"/>
        <v>0</v>
      </c>
      <c r="W728" s="100">
        <f t="shared" si="191"/>
        <v>0</v>
      </c>
      <c r="X728" s="92"/>
      <c r="Y728" s="10"/>
      <c r="Z728" s="10">
        <v>0</v>
      </c>
      <c r="AA728" s="10">
        <v>0</v>
      </c>
      <c r="AB728" s="10">
        <v>0</v>
      </c>
    </row>
    <row r="729" spans="1:28" x14ac:dyDescent="0.25">
      <c r="A729" t="e">
        <f t="shared" si="184"/>
        <v>#REF!</v>
      </c>
      <c r="B729" s="8"/>
      <c r="C729" s="9" t="s">
        <v>14</v>
      </c>
      <c r="D729" s="105" t="e">
        <f>'დაზუსტ. ბიუჯ.'!#REF!</f>
        <v>#REF!</v>
      </c>
      <c r="E729" s="88" t="e">
        <f>'დაზუსტ. საკუთ.'!#REF!</f>
        <v>#REF!</v>
      </c>
      <c r="F729" s="88" t="e">
        <f>'დაზუსტ. ბიუჯ. ფონდ.'!#REF!</f>
        <v>#REF!</v>
      </c>
      <c r="G729" s="88">
        <f>'გრანტის საკასო'!D728</f>
        <v>0</v>
      </c>
      <c r="H729" s="88">
        <f>'მიზნ.გრანტის საკასო '!D728</f>
        <v>0</v>
      </c>
      <c r="I729" s="105" t="e">
        <f>'დაზუსტ. ბიუჯ.'!#REF!-'დაზუსტ. ბიუჯ.'!#REF!</f>
        <v>#REF!</v>
      </c>
      <c r="J729" s="88" t="e">
        <f>'დაზუსტ. საკუთ.'!#REF!-'დაზუსტ. საკუთ.'!#REF!</f>
        <v>#REF!</v>
      </c>
      <c r="K729" s="88" t="e">
        <f>'დაზუსტ. ბიუჯ. ფონდ.'!#REF!-'დაზუსტ. ბიუჯ. ფონდ.'!#REF!</f>
        <v>#REF!</v>
      </c>
      <c r="L729" s="88">
        <f>'გრანტის საკასო'!E728</f>
        <v>0</v>
      </c>
      <c r="M729" s="100">
        <f>'მიზნ.გრანტის საკასო '!E728-'მიზნ.გრანტის საკასო '!D728</f>
        <v>0</v>
      </c>
      <c r="N729" s="105" t="e">
        <f>'დაზუსტ. ბიუჯ.'!#REF!-'დაზუსტ. ბიუჯ.'!#REF!</f>
        <v>#REF!</v>
      </c>
      <c r="O729" s="88" t="e">
        <f>'დაზუსტ. საკუთ.'!#REF!-'დაზუსტ. საკუთ.'!#REF!</f>
        <v>#REF!</v>
      </c>
      <c r="P729" s="88" t="e">
        <f>'დაზუსტ. ბიუჯ. ფონდ.'!#REF!</f>
        <v>#REF!</v>
      </c>
      <c r="Q729" s="88">
        <f>'გრანტის საკასო'!J728</f>
        <v>0</v>
      </c>
      <c r="R729" s="100">
        <f>'მიზნ.გრანტის საკასო '!J728-'მიზნ.გრანტის საკასო '!I728</f>
        <v>0</v>
      </c>
      <c r="S729" s="105" t="e">
        <f t="shared" si="185"/>
        <v>#REF!</v>
      </c>
      <c r="T729" s="88" t="e">
        <f t="shared" si="188"/>
        <v>#REF!</v>
      </c>
      <c r="U729" s="88" t="e">
        <f t="shared" si="189"/>
        <v>#REF!</v>
      </c>
      <c r="V729" s="88">
        <f t="shared" si="190"/>
        <v>0</v>
      </c>
      <c r="W729" s="100">
        <f t="shared" si="191"/>
        <v>0</v>
      </c>
      <c r="X729" s="92"/>
      <c r="Y729" s="10"/>
      <c r="Z729" s="10">
        <v>0</v>
      </c>
      <c r="AA729" s="10">
        <v>0</v>
      </c>
      <c r="AB729" s="10">
        <v>0</v>
      </c>
    </row>
    <row r="730" spans="1:28" x14ac:dyDescent="0.25">
      <c r="A730" t="e">
        <f t="shared" si="184"/>
        <v>#REF!</v>
      </c>
      <c r="B730" s="8"/>
      <c r="C730" s="9" t="s">
        <v>15</v>
      </c>
      <c r="D730" s="105" t="e">
        <f>'დაზუსტ. ბიუჯ.'!#REF!</f>
        <v>#REF!</v>
      </c>
      <c r="E730" s="88" t="e">
        <f>'დაზუსტ. საკუთ.'!#REF!</f>
        <v>#REF!</v>
      </c>
      <c r="F730" s="88" t="e">
        <f>'დაზუსტ. ბიუჯ. ფონდ.'!#REF!</f>
        <v>#REF!</v>
      </c>
      <c r="G730" s="88">
        <f>'გრანტის საკასო'!D729</f>
        <v>0</v>
      </c>
      <c r="H730" s="88">
        <f>'მიზნ.გრანტის საკასო '!D729</f>
        <v>0</v>
      </c>
      <c r="I730" s="105" t="e">
        <f>'დაზუსტ. ბიუჯ.'!#REF!-'დაზუსტ. ბიუჯ.'!#REF!</f>
        <v>#REF!</v>
      </c>
      <c r="J730" s="88" t="e">
        <f>'დაზუსტ. საკუთ.'!#REF!-'დაზუსტ. საკუთ.'!#REF!</f>
        <v>#REF!</v>
      </c>
      <c r="K730" s="88" t="e">
        <f>'დაზუსტ. ბიუჯ. ფონდ.'!#REF!-'დაზუსტ. ბიუჯ. ფონდ.'!#REF!</f>
        <v>#REF!</v>
      </c>
      <c r="L730" s="88">
        <f>'გრანტის საკასო'!E729</f>
        <v>0</v>
      </c>
      <c r="M730" s="100">
        <f>'მიზნ.გრანტის საკასო '!E729-'მიზნ.გრანტის საკასო '!D729</f>
        <v>0</v>
      </c>
      <c r="N730" s="105" t="e">
        <f>'დაზუსტ. ბიუჯ.'!#REF!-'დაზუსტ. ბიუჯ.'!#REF!</f>
        <v>#REF!</v>
      </c>
      <c r="O730" s="88" t="e">
        <f>'დაზუსტ. საკუთ.'!#REF!-'დაზუსტ. საკუთ.'!#REF!</f>
        <v>#REF!</v>
      </c>
      <c r="P730" s="88" t="e">
        <f>'დაზუსტ. ბიუჯ. ფონდ.'!#REF!</f>
        <v>#REF!</v>
      </c>
      <c r="Q730" s="88">
        <f>'გრანტის საკასო'!J729</f>
        <v>0</v>
      </c>
      <c r="R730" s="100">
        <f>'მიზნ.გრანტის საკასო '!J729-'მიზნ.გრანტის საკასო '!I729</f>
        <v>0</v>
      </c>
      <c r="S730" s="105" t="e">
        <f t="shared" si="185"/>
        <v>#REF!</v>
      </c>
      <c r="T730" s="88" t="e">
        <f t="shared" si="188"/>
        <v>#REF!</v>
      </c>
      <c r="U730" s="88" t="e">
        <f t="shared" si="189"/>
        <v>#REF!</v>
      </c>
      <c r="V730" s="88">
        <f t="shared" si="190"/>
        <v>0</v>
      </c>
      <c r="W730" s="100">
        <f t="shared" si="191"/>
        <v>0</v>
      </c>
      <c r="X730" s="92"/>
      <c r="Y730" s="10"/>
      <c r="Z730" s="10">
        <v>0</v>
      </c>
      <c r="AA730" s="10">
        <v>0</v>
      </c>
      <c r="AB730" s="10">
        <v>0</v>
      </c>
    </row>
    <row r="731" spans="1:28" x14ac:dyDescent="0.25">
      <c r="A731" t="e">
        <f t="shared" si="184"/>
        <v>#REF!</v>
      </c>
      <c r="B731" s="8"/>
      <c r="C731" s="9" t="s">
        <v>16</v>
      </c>
      <c r="D731" s="105" t="e">
        <f>'დაზუსტ. ბიუჯ.'!#REF!</f>
        <v>#REF!</v>
      </c>
      <c r="E731" s="88" t="e">
        <f>'დაზუსტ. საკუთ.'!#REF!</f>
        <v>#REF!</v>
      </c>
      <c r="F731" s="88" t="e">
        <f>'დაზუსტ. ბიუჯ. ფონდ.'!#REF!</f>
        <v>#REF!</v>
      </c>
      <c r="G731" s="88">
        <f>'გრანტის საკასო'!D730</f>
        <v>0</v>
      </c>
      <c r="H731" s="88">
        <f>'მიზნ.გრანტის საკასო '!D730</f>
        <v>0</v>
      </c>
      <c r="I731" s="105" t="e">
        <f>'დაზუსტ. ბიუჯ.'!#REF!-'დაზუსტ. ბიუჯ.'!#REF!</f>
        <v>#REF!</v>
      </c>
      <c r="J731" s="88" t="e">
        <f>'დაზუსტ. საკუთ.'!#REF!-'დაზუსტ. საკუთ.'!#REF!</f>
        <v>#REF!</v>
      </c>
      <c r="K731" s="88" t="e">
        <f>'დაზუსტ. ბიუჯ. ფონდ.'!#REF!-'დაზუსტ. ბიუჯ. ფონდ.'!#REF!</f>
        <v>#REF!</v>
      </c>
      <c r="L731" s="88">
        <f>'გრანტის საკასო'!E730</f>
        <v>0</v>
      </c>
      <c r="M731" s="100">
        <f>'მიზნ.გრანტის საკასო '!E730-'მიზნ.გრანტის საკასო '!D730</f>
        <v>0</v>
      </c>
      <c r="N731" s="105" t="e">
        <f>'დაზუსტ. ბიუჯ.'!#REF!-'დაზუსტ. ბიუჯ.'!#REF!</f>
        <v>#REF!</v>
      </c>
      <c r="O731" s="88" t="e">
        <f>'დაზუსტ. საკუთ.'!#REF!-'დაზუსტ. საკუთ.'!#REF!</f>
        <v>#REF!</v>
      </c>
      <c r="P731" s="88" t="e">
        <f>'დაზუსტ. ბიუჯ. ფონდ.'!#REF!</f>
        <v>#REF!</v>
      </c>
      <c r="Q731" s="88">
        <f>'გრანტის საკასო'!J730</f>
        <v>0</v>
      </c>
      <c r="R731" s="100">
        <f>'მიზნ.გრანტის საკასო '!J730-'მიზნ.გრანტის საკასო '!I730</f>
        <v>0</v>
      </c>
      <c r="S731" s="105" t="e">
        <f t="shared" si="185"/>
        <v>#REF!</v>
      </c>
      <c r="T731" s="88" t="e">
        <f t="shared" si="188"/>
        <v>#REF!</v>
      </c>
      <c r="U731" s="88" t="e">
        <f t="shared" si="189"/>
        <v>#REF!</v>
      </c>
      <c r="V731" s="88">
        <f t="shared" si="190"/>
        <v>0</v>
      </c>
      <c r="W731" s="100">
        <f t="shared" si="191"/>
        <v>0</v>
      </c>
      <c r="X731" s="92"/>
      <c r="Y731" s="10"/>
      <c r="Z731" s="10">
        <v>0</v>
      </c>
      <c r="AA731" s="10">
        <v>0</v>
      </c>
      <c r="AB731" s="10">
        <v>0</v>
      </c>
    </row>
    <row r="732" spans="1:28" x14ac:dyDescent="0.25">
      <c r="A732" t="e">
        <f t="shared" si="184"/>
        <v>#REF!</v>
      </c>
      <c r="B732" s="8"/>
      <c r="C732" s="9" t="s">
        <v>17</v>
      </c>
      <c r="D732" s="105" t="e">
        <f>'დაზუსტ. ბიუჯ.'!#REF!</f>
        <v>#REF!</v>
      </c>
      <c r="E732" s="88" t="e">
        <f>'დაზუსტ. საკუთ.'!#REF!</f>
        <v>#REF!</v>
      </c>
      <c r="F732" s="88" t="e">
        <f>'დაზუსტ. ბიუჯ. ფონდ.'!#REF!</f>
        <v>#REF!</v>
      </c>
      <c r="G732" s="88">
        <f>'გრანტის საკასო'!D731</f>
        <v>0</v>
      </c>
      <c r="H732" s="88">
        <f>'მიზნ.გრანტის საკასო '!D731</f>
        <v>0</v>
      </c>
      <c r="I732" s="105" t="e">
        <f>'დაზუსტ. ბიუჯ.'!#REF!-'დაზუსტ. ბიუჯ.'!#REF!</f>
        <v>#REF!</v>
      </c>
      <c r="J732" s="88" t="e">
        <f>'დაზუსტ. საკუთ.'!#REF!-'დაზუსტ. საკუთ.'!#REF!</f>
        <v>#REF!</v>
      </c>
      <c r="K732" s="88" t="e">
        <f>'დაზუსტ. ბიუჯ. ფონდ.'!#REF!-'დაზუსტ. ბიუჯ. ფონდ.'!#REF!</f>
        <v>#REF!</v>
      </c>
      <c r="L732" s="88">
        <f>'გრანტის საკასო'!E731</f>
        <v>0</v>
      </c>
      <c r="M732" s="100">
        <f>'მიზნ.გრანტის საკასო '!E731-'მიზნ.გრანტის საკასო '!D731</f>
        <v>0</v>
      </c>
      <c r="N732" s="105" t="e">
        <f>'დაზუსტ. ბიუჯ.'!#REF!-'დაზუსტ. ბიუჯ.'!#REF!</f>
        <v>#REF!</v>
      </c>
      <c r="O732" s="88" t="e">
        <f>'დაზუსტ. საკუთ.'!#REF!-'დაზუსტ. საკუთ.'!#REF!</f>
        <v>#REF!</v>
      </c>
      <c r="P732" s="88" t="e">
        <f>'დაზუსტ. ბიუჯ. ფონდ.'!#REF!</f>
        <v>#REF!</v>
      </c>
      <c r="Q732" s="88">
        <f>'გრანტის საკასო'!J731</f>
        <v>0</v>
      </c>
      <c r="R732" s="100">
        <f>'მიზნ.გრანტის საკასო '!J731-'მიზნ.გრანტის საკასო '!I731</f>
        <v>0</v>
      </c>
      <c r="S732" s="105" t="e">
        <f t="shared" si="185"/>
        <v>#REF!</v>
      </c>
      <c r="T732" s="88" t="e">
        <f t="shared" si="188"/>
        <v>#REF!</v>
      </c>
      <c r="U732" s="88" t="e">
        <f t="shared" si="189"/>
        <v>#REF!</v>
      </c>
      <c r="V732" s="88">
        <f t="shared" si="190"/>
        <v>0</v>
      </c>
      <c r="W732" s="100">
        <f t="shared" si="191"/>
        <v>0</v>
      </c>
      <c r="X732" s="92"/>
      <c r="Y732" s="10"/>
      <c r="Z732" s="10">
        <v>0</v>
      </c>
      <c r="AA732" s="10">
        <v>0</v>
      </c>
      <c r="AB732" s="10">
        <v>0</v>
      </c>
    </row>
    <row r="733" spans="1:28" x14ac:dyDescent="0.25">
      <c r="A733" t="e">
        <f t="shared" si="184"/>
        <v>#REF!</v>
      </c>
      <c r="B733" s="5"/>
      <c r="C733" s="6" t="s">
        <v>18</v>
      </c>
      <c r="D733" s="104" t="e">
        <f>'დაზუსტ. ბიუჯ.'!#REF!</f>
        <v>#REF!</v>
      </c>
      <c r="E733" s="87" t="e">
        <f>'დაზუსტ. საკუთ.'!#REF!</f>
        <v>#REF!</v>
      </c>
      <c r="F733" s="87" t="e">
        <f>'დაზუსტ. ბიუჯ. ფონდ.'!#REF!</f>
        <v>#REF!</v>
      </c>
      <c r="G733" s="87">
        <f>'გრანტის საკასო'!D732</f>
        <v>0</v>
      </c>
      <c r="H733" s="87">
        <f>'მიზნ.გრანტის საკასო '!D732</f>
        <v>0</v>
      </c>
      <c r="I733" s="104" t="e">
        <f>'დაზუსტ. ბიუჯ.'!#REF!-'დაზუსტ. ბიუჯ.'!#REF!</f>
        <v>#REF!</v>
      </c>
      <c r="J733" s="87" t="e">
        <f>'დაზუსტ. საკუთ.'!#REF!-'დაზუსტ. საკუთ.'!#REF!</f>
        <v>#REF!</v>
      </c>
      <c r="K733" s="87" t="e">
        <f>'დაზუსტ. ბიუჯ. ფონდ.'!#REF!-'დაზუსტ. ბიუჯ. ფონდ.'!#REF!</f>
        <v>#REF!</v>
      </c>
      <c r="L733" s="87">
        <f>'გრანტის საკასო'!E732</f>
        <v>0</v>
      </c>
      <c r="M733" s="99">
        <f>'მიზნ.გრანტის საკასო '!E732-'მიზნ.გრანტის საკასო '!D732</f>
        <v>0</v>
      </c>
      <c r="N733" s="104" t="e">
        <f>'დაზუსტ. ბიუჯ.'!#REF!-'დაზუსტ. ბიუჯ.'!#REF!</f>
        <v>#REF!</v>
      </c>
      <c r="O733" s="87" t="e">
        <f>'დაზუსტ. საკუთ.'!#REF!-'დაზუსტ. საკუთ.'!#REF!</f>
        <v>#REF!</v>
      </c>
      <c r="P733" s="87" t="e">
        <f>'დაზუსტ. ბიუჯ. ფონდ.'!#REF!</f>
        <v>#REF!</v>
      </c>
      <c r="Q733" s="87">
        <f>'გრანტის საკასო'!J732</f>
        <v>0</v>
      </c>
      <c r="R733" s="99">
        <f>'მიზნ.გრანტის საკასო '!J732-'მიზნ.გრანტის საკასო '!I732</f>
        <v>0</v>
      </c>
      <c r="S733" s="104" t="e">
        <f t="shared" si="185"/>
        <v>#REF!</v>
      </c>
      <c r="T733" s="87" t="e">
        <f t="shared" si="188"/>
        <v>#REF!</v>
      </c>
      <c r="U733" s="87" t="e">
        <f t="shared" si="189"/>
        <v>#REF!</v>
      </c>
      <c r="V733" s="87">
        <f t="shared" si="190"/>
        <v>0</v>
      </c>
      <c r="W733" s="99">
        <f t="shared" si="191"/>
        <v>0</v>
      </c>
      <c r="X733" s="91"/>
      <c r="Y733" s="7"/>
      <c r="Z733" s="7">
        <v>0</v>
      </c>
      <c r="AA733" s="7">
        <v>0</v>
      </c>
      <c r="AB733" s="7">
        <v>0</v>
      </c>
    </row>
    <row r="734" spans="1:28" x14ac:dyDescent="0.25">
      <c r="A734" t="e">
        <f t="shared" si="184"/>
        <v>#REF!</v>
      </c>
      <c r="B734" s="5"/>
      <c r="C734" s="6" t="s">
        <v>19</v>
      </c>
      <c r="D734" s="104" t="e">
        <f>'დაზუსტ. ბიუჯ.'!#REF!</f>
        <v>#REF!</v>
      </c>
      <c r="E734" s="87" t="e">
        <f>'დაზუსტ. საკუთ.'!#REF!</f>
        <v>#REF!</v>
      </c>
      <c r="F734" s="87" t="e">
        <f>'დაზუსტ. ბიუჯ. ფონდ.'!#REF!</f>
        <v>#REF!</v>
      </c>
      <c r="G734" s="87">
        <f>'გრანტის საკასო'!D733</f>
        <v>0</v>
      </c>
      <c r="H734" s="87">
        <f>'მიზნ.გრანტის საკასო '!D733</f>
        <v>0</v>
      </c>
      <c r="I734" s="104" t="e">
        <f>'დაზუსტ. ბიუჯ.'!#REF!-'დაზუსტ. ბიუჯ.'!#REF!</f>
        <v>#REF!</v>
      </c>
      <c r="J734" s="87" t="e">
        <f>'დაზუსტ. საკუთ.'!#REF!-'დაზუსტ. საკუთ.'!#REF!</f>
        <v>#REF!</v>
      </c>
      <c r="K734" s="87" t="e">
        <f>'დაზუსტ. ბიუჯ. ფონდ.'!#REF!-'დაზუსტ. ბიუჯ. ფონდ.'!#REF!</f>
        <v>#REF!</v>
      </c>
      <c r="L734" s="87">
        <f>'გრანტის საკასო'!E733</f>
        <v>0</v>
      </c>
      <c r="M734" s="99">
        <f>'მიზნ.გრანტის საკასო '!E733-'მიზნ.გრანტის საკასო '!D733</f>
        <v>0</v>
      </c>
      <c r="N734" s="104" t="e">
        <f>'დაზუსტ. ბიუჯ.'!#REF!-'დაზუსტ. ბიუჯ.'!#REF!</f>
        <v>#REF!</v>
      </c>
      <c r="O734" s="87" t="e">
        <f>'დაზუსტ. საკუთ.'!#REF!-'დაზუსტ. საკუთ.'!#REF!</f>
        <v>#REF!</v>
      </c>
      <c r="P734" s="87" t="e">
        <f>'დაზუსტ. ბიუჯ. ფონდ.'!#REF!</f>
        <v>#REF!</v>
      </c>
      <c r="Q734" s="87">
        <f>'გრანტის საკასო'!J733</f>
        <v>0</v>
      </c>
      <c r="R734" s="99">
        <f>'მიზნ.გრანტის საკასო '!J733-'მიზნ.გრანტის საკასო '!I733</f>
        <v>0</v>
      </c>
      <c r="S734" s="104" t="e">
        <f t="shared" si="185"/>
        <v>#REF!</v>
      </c>
      <c r="T734" s="87" t="e">
        <f t="shared" si="188"/>
        <v>#REF!</v>
      </c>
      <c r="U734" s="87" t="e">
        <f t="shared" si="189"/>
        <v>#REF!</v>
      </c>
      <c r="V734" s="87">
        <f t="shared" si="190"/>
        <v>0</v>
      </c>
      <c r="W734" s="99">
        <f t="shared" si="191"/>
        <v>0</v>
      </c>
      <c r="X734" s="91"/>
      <c r="Y734" s="7"/>
      <c r="Z734" s="7">
        <v>0</v>
      </c>
      <c r="AA734" s="7">
        <v>0</v>
      </c>
      <c r="AB734" s="7">
        <v>0</v>
      </c>
    </row>
    <row r="735" spans="1:28" ht="15.75" thickBot="1" x14ac:dyDescent="0.3">
      <c r="A735" t="e">
        <f t="shared" si="184"/>
        <v>#REF!</v>
      </c>
      <c r="B735" s="11"/>
      <c r="C735" s="12" t="s">
        <v>20</v>
      </c>
      <c r="D735" s="106" t="e">
        <f>'დაზუსტ. ბიუჯ.'!#REF!</f>
        <v>#REF!</v>
      </c>
      <c r="E735" s="89" t="e">
        <f>'დაზუსტ. საკუთ.'!#REF!</f>
        <v>#REF!</v>
      </c>
      <c r="F735" s="89" t="e">
        <f>'დაზუსტ. ბიუჯ. ფონდ.'!#REF!</f>
        <v>#REF!</v>
      </c>
      <c r="G735" s="89">
        <f>'გრანტის საკასო'!D734</f>
        <v>0</v>
      </c>
      <c r="H735" s="89">
        <f>'მიზნ.გრანტის საკასო '!D734</f>
        <v>0</v>
      </c>
      <c r="I735" s="106" t="e">
        <f>'დაზუსტ. ბიუჯ.'!#REF!-'დაზუსტ. ბიუჯ.'!#REF!</f>
        <v>#REF!</v>
      </c>
      <c r="J735" s="89" t="e">
        <f>'დაზუსტ. საკუთ.'!#REF!-'დაზუსტ. საკუთ.'!#REF!</f>
        <v>#REF!</v>
      </c>
      <c r="K735" s="89" t="e">
        <f>'დაზუსტ. ბიუჯ. ფონდ.'!#REF!-'დაზუსტ. ბიუჯ. ფონდ.'!#REF!</f>
        <v>#REF!</v>
      </c>
      <c r="L735" s="89">
        <f>'გრანტის საკასო'!E734</f>
        <v>0</v>
      </c>
      <c r="M735" s="101">
        <f>'მიზნ.გრანტის საკასო '!E734-'მიზნ.გრანტის საკასო '!D734</f>
        <v>0</v>
      </c>
      <c r="N735" s="106" t="e">
        <f>'დაზუსტ. ბიუჯ.'!#REF!-'დაზუსტ. ბიუჯ.'!#REF!</f>
        <v>#REF!</v>
      </c>
      <c r="O735" s="89" t="e">
        <f>'დაზუსტ. საკუთ.'!#REF!-'დაზუსტ. საკუთ.'!#REF!</f>
        <v>#REF!</v>
      </c>
      <c r="P735" s="89" t="e">
        <f>'დაზუსტ. ბიუჯ. ფონდ.'!#REF!</f>
        <v>#REF!</v>
      </c>
      <c r="Q735" s="89">
        <f>'გრანტის საკასო'!J734</f>
        <v>0</v>
      </c>
      <c r="R735" s="101">
        <f>'მიზნ.გრანტის საკასო '!J734-'მიზნ.გრანტის საკასო '!I734</f>
        <v>0</v>
      </c>
      <c r="S735" s="106" t="e">
        <f t="shared" si="185"/>
        <v>#REF!</v>
      </c>
      <c r="T735" s="89" t="e">
        <f t="shared" si="188"/>
        <v>#REF!</v>
      </c>
      <c r="U735" s="89" t="e">
        <f t="shared" si="189"/>
        <v>#REF!</v>
      </c>
      <c r="V735" s="89">
        <f t="shared" si="190"/>
        <v>0</v>
      </c>
      <c r="W735" s="101">
        <f t="shared" si="191"/>
        <v>0</v>
      </c>
      <c r="X735" s="93"/>
      <c r="Y735" s="13"/>
      <c r="Z735" s="13"/>
      <c r="AA735" s="13"/>
      <c r="AB735" s="13"/>
    </row>
    <row r="736" spans="1:28" ht="61.5" thickTop="1" thickBot="1" x14ac:dyDescent="0.3">
      <c r="A736" t="e">
        <f t="shared" si="184"/>
        <v>#REF!</v>
      </c>
      <c r="B736" s="3" t="s">
        <v>127</v>
      </c>
      <c r="C736" s="14" t="s">
        <v>128</v>
      </c>
      <c r="D736" s="103" t="e">
        <f>'დაზუსტ. ბიუჯ.'!#REF!</f>
        <v>#REF!</v>
      </c>
      <c r="E736" s="86" t="e">
        <f>'დაზუსტ. საკუთ.'!#REF!</f>
        <v>#REF!</v>
      </c>
      <c r="F736" s="86" t="e">
        <f>'დაზუსტ. ბიუჯ. ფონდ.'!#REF!</f>
        <v>#REF!</v>
      </c>
      <c r="G736" s="86">
        <f>'გრანტის საკასო'!D735</f>
        <v>0</v>
      </c>
      <c r="H736" s="86">
        <f>'მიზნ.გრანტის საკასო '!D735</f>
        <v>0</v>
      </c>
      <c r="I736" s="103" t="e">
        <f>'დაზუსტ. ბიუჯ.'!#REF!-'დაზუსტ. ბიუჯ.'!#REF!</f>
        <v>#REF!</v>
      </c>
      <c r="J736" s="86" t="e">
        <f>'დაზუსტ. საკუთ.'!#REF!-'დაზუსტ. საკუთ.'!#REF!</f>
        <v>#REF!</v>
      </c>
      <c r="K736" s="86" t="e">
        <f>'დაზუსტ. ბიუჯ. ფონდ.'!#REF!-'დაზუსტ. ბიუჯ. ფონდ.'!#REF!</f>
        <v>#REF!</v>
      </c>
      <c r="L736" s="86">
        <f>'გრანტის საკასო'!E735</f>
        <v>0</v>
      </c>
      <c r="M736" s="102">
        <f>'მიზნ.გრანტის საკასო '!E735-'მიზნ.გრანტის საკასო '!D735</f>
        <v>0</v>
      </c>
      <c r="N736" s="103" t="e">
        <f>'დაზუსტ. ბიუჯ.'!#REF!-'დაზუსტ. ბიუჯ.'!#REF!</f>
        <v>#REF!</v>
      </c>
      <c r="O736" s="86" t="e">
        <f>'დაზუსტ. საკუთ.'!#REF!-'დაზუსტ. საკუთ.'!#REF!</f>
        <v>#REF!</v>
      </c>
      <c r="P736" s="86" t="e">
        <f>'დაზუსტ. ბიუჯ. ფონდ.'!#REF!</f>
        <v>#REF!</v>
      </c>
      <c r="Q736" s="86">
        <f>'გრანტის საკასო'!J735</f>
        <v>0</v>
      </c>
      <c r="R736" s="102">
        <f>'მიზნ.გრანტის საკასო '!J735-'მიზნ.გრანტის საკასო '!I735</f>
        <v>0</v>
      </c>
      <c r="S736" s="103" t="e">
        <f t="shared" si="185"/>
        <v>#REF!</v>
      </c>
      <c r="T736" s="86" t="e">
        <f t="shared" si="188"/>
        <v>#REF!</v>
      </c>
      <c r="U736" s="86" t="e">
        <f t="shared" si="189"/>
        <v>#REF!</v>
      </c>
      <c r="V736" s="86">
        <f t="shared" si="190"/>
        <v>0</v>
      </c>
      <c r="W736" s="102">
        <f t="shared" si="191"/>
        <v>0</v>
      </c>
      <c r="X736" s="94"/>
      <c r="Y736" s="4"/>
      <c r="Z736" s="4">
        <f t="shared" ref="Z736:AB736" si="194">SUM(Z737,Z745,Z746,Z747)</f>
        <v>0</v>
      </c>
      <c r="AA736" s="4">
        <f t="shared" si="194"/>
        <v>0</v>
      </c>
      <c r="AB736" s="4">
        <f t="shared" si="194"/>
        <v>0</v>
      </c>
    </row>
    <row r="737" spans="1:28" ht="15.75" thickTop="1" x14ac:dyDescent="0.25">
      <c r="A737" t="e">
        <f t="shared" si="184"/>
        <v>#REF!</v>
      </c>
      <c r="B737" s="5"/>
      <c r="C737" s="6" t="s">
        <v>10</v>
      </c>
      <c r="D737" s="104" t="e">
        <f>'დაზუსტ. ბიუჯ.'!#REF!</f>
        <v>#REF!</v>
      </c>
      <c r="E737" s="87" t="e">
        <f>'დაზუსტ. საკუთ.'!#REF!</f>
        <v>#REF!</v>
      </c>
      <c r="F737" s="87" t="e">
        <f>'დაზუსტ. ბიუჯ. ფონდ.'!#REF!</f>
        <v>#REF!</v>
      </c>
      <c r="G737" s="87">
        <f>'გრანტის საკასო'!D736</f>
        <v>0</v>
      </c>
      <c r="H737" s="87">
        <f>'მიზნ.გრანტის საკასო '!D736</f>
        <v>0</v>
      </c>
      <c r="I737" s="104" t="e">
        <f>'დაზუსტ. ბიუჯ.'!#REF!-'დაზუსტ. ბიუჯ.'!#REF!</f>
        <v>#REF!</v>
      </c>
      <c r="J737" s="87" t="e">
        <f>'დაზუსტ. საკუთ.'!#REF!-'დაზუსტ. საკუთ.'!#REF!</f>
        <v>#REF!</v>
      </c>
      <c r="K737" s="87" t="e">
        <f>'დაზუსტ. ბიუჯ. ფონდ.'!#REF!-'დაზუსტ. ბიუჯ. ფონდ.'!#REF!</f>
        <v>#REF!</v>
      </c>
      <c r="L737" s="87">
        <f>'გრანტის საკასო'!E736</f>
        <v>0</v>
      </c>
      <c r="M737" s="99">
        <f>'მიზნ.გრანტის საკასო '!E736-'მიზნ.გრანტის საკასო '!D736</f>
        <v>0</v>
      </c>
      <c r="N737" s="104" t="e">
        <f>'დაზუსტ. ბიუჯ.'!#REF!-'დაზუსტ. ბიუჯ.'!#REF!</f>
        <v>#REF!</v>
      </c>
      <c r="O737" s="87" t="e">
        <f>'დაზუსტ. საკუთ.'!#REF!-'დაზუსტ. საკუთ.'!#REF!</f>
        <v>#REF!</v>
      </c>
      <c r="P737" s="87" t="e">
        <f>'დაზუსტ. ბიუჯ. ფონდ.'!#REF!</f>
        <v>#REF!</v>
      </c>
      <c r="Q737" s="87">
        <f>'გრანტის საკასო'!J736</f>
        <v>0</v>
      </c>
      <c r="R737" s="99">
        <f>'მიზნ.გრანტის საკასო '!J736-'მიზნ.გრანტის საკასო '!I736</f>
        <v>0</v>
      </c>
      <c r="S737" s="104" t="e">
        <f t="shared" si="185"/>
        <v>#REF!</v>
      </c>
      <c r="T737" s="87" t="e">
        <f t="shared" si="188"/>
        <v>#REF!</v>
      </c>
      <c r="U737" s="87" t="e">
        <f t="shared" si="189"/>
        <v>#REF!</v>
      </c>
      <c r="V737" s="87">
        <f t="shared" si="190"/>
        <v>0</v>
      </c>
      <c r="W737" s="99">
        <f t="shared" si="191"/>
        <v>0</v>
      </c>
      <c r="X737" s="91"/>
      <c r="Y737" s="7"/>
      <c r="Z737" s="7">
        <f t="shared" ref="Z737:AB737" si="195">SUM(Z738:Z744)</f>
        <v>0</v>
      </c>
      <c r="AA737" s="7">
        <f t="shared" si="195"/>
        <v>0</v>
      </c>
      <c r="AB737" s="7">
        <f t="shared" si="195"/>
        <v>0</v>
      </c>
    </row>
    <row r="738" spans="1:28" x14ac:dyDescent="0.25">
      <c r="A738" t="e">
        <f t="shared" si="184"/>
        <v>#REF!</v>
      </c>
      <c r="B738" s="8"/>
      <c r="C738" s="9" t="s">
        <v>11</v>
      </c>
      <c r="D738" s="105" t="e">
        <f>'დაზუსტ. ბიუჯ.'!#REF!</f>
        <v>#REF!</v>
      </c>
      <c r="E738" s="88" t="e">
        <f>'დაზუსტ. საკუთ.'!#REF!</f>
        <v>#REF!</v>
      </c>
      <c r="F738" s="88" t="e">
        <f>'დაზუსტ. ბიუჯ. ფონდ.'!#REF!</f>
        <v>#REF!</v>
      </c>
      <c r="G738" s="88">
        <f>'გრანტის საკასო'!D737</f>
        <v>0</v>
      </c>
      <c r="H738" s="88">
        <f>'მიზნ.გრანტის საკასო '!D737</f>
        <v>0</v>
      </c>
      <c r="I738" s="105" t="e">
        <f>'დაზუსტ. ბიუჯ.'!#REF!-'დაზუსტ. ბიუჯ.'!#REF!</f>
        <v>#REF!</v>
      </c>
      <c r="J738" s="88" t="e">
        <f>'დაზუსტ. საკუთ.'!#REF!-'დაზუსტ. საკუთ.'!#REF!</f>
        <v>#REF!</v>
      </c>
      <c r="K738" s="88" t="e">
        <f>'დაზუსტ. ბიუჯ. ფონდ.'!#REF!-'დაზუსტ. ბიუჯ. ფონდ.'!#REF!</f>
        <v>#REF!</v>
      </c>
      <c r="L738" s="88">
        <f>'გრანტის საკასო'!E737</f>
        <v>0</v>
      </c>
      <c r="M738" s="100">
        <f>'მიზნ.გრანტის საკასო '!E737-'მიზნ.გრანტის საკასო '!D737</f>
        <v>0</v>
      </c>
      <c r="N738" s="105" t="e">
        <f>'დაზუსტ. ბიუჯ.'!#REF!-'დაზუსტ. ბიუჯ.'!#REF!</f>
        <v>#REF!</v>
      </c>
      <c r="O738" s="88" t="e">
        <f>'დაზუსტ. საკუთ.'!#REF!-'დაზუსტ. საკუთ.'!#REF!</f>
        <v>#REF!</v>
      </c>
      <c r="P738" s="88" t="e">
        <f>'დაზუსტ. ბიუჯ. ფონდ.'!#REF!</f>
        <v>#REF!</v>
      </c>
      <c r="Q738" s="88">
        <f>'გრანტის საკასო'!J737</f>
        <v>0</v>
      </c>
      <c r="R738" s="100">
        <f>'მიზნ.გრანტის საკასო '!J737-'მიზნ.გრანტის საკასო '!I737</f>
        <v>0</v>
      </c>
      <c r="S738" s="105" t="e">
        <f t="shared" si="185"/>
        <v>#REF!</v>
      </c>
      <c r="T738" s="88" t="e">
        <f t="shared" si="188"/>
        <v>#REF!</v>
      </c>
      <c r="U738" s="88" t="e">
        <f t="shared" si="189"/>
        <v>#REF!</v>
      </c>
      <c r="V738" s="88">
        <f t="shared" si="190"/>
        <v>0</v>
      </c>
      <c r="W738" s="100">
        <f t="shared" si="191"/>
        <v>0</v>
      </c>
      <c r="X738" s="92"/>
      <c r="Y738" s="10"/>
      <c r="Z738" s="10">
        <v>0</v>
      </c>
      <c r="AA738" s="10">
        <v>0</v>
      </c>
      <c r="AB738" s="10">
        <v>0</v>
      </c>
    </row>
    <row r="739" spans="1:28" x14ac:dyDescent="0.25">
      <c r="A739" t="e">
        <f t="shared" si="184"/>
        <v>#REF!</v>
      </c>
      <c r="B739" s="8"/>
      <c r="C739" s="9" t="s">
        <v>12</v>
      </c>
      <c r="D739" s="105" t="e">
        <f>'დაზუსტ. ბიუჯ.'!#REF!</f>
        <v>#REF!</v>
      </c>
      <c r="E739" s="88" t="e">
        <f>'დაზუსტ. საკუთ.'!#REF!</f>
        <v>#REF!</v>
      </c>
      <c r="F739" s="88" t="e">
        <f>'დაზუსტ. ბიუჯ. ფონდ.'!#REF!</f>
        <v>#REF!</v>
      </c>
      <c r="G739" s="88">
        <f>'გრანტის საკასო'!D738</f>
        <v>0</v>
      </c>
      <c r="H739" s="88">
        <f>'მიზნ.გრანტის საკასო '!D738</f>
        <v>0</v>
      </c>
      <c r="I739" s="105" t="e">
        <f>'დაზუსტ. ბიუჯ.'!#REF!-'დაზუსტ. ბიუჯ.'!#REF!</f>
        <v>#REF!</v>
      </c>
      <c r="J739" s="88" t="e">
        <f>'დაზუსტ. საკუთ.'!#REF!-'დაზუსტ. საკუთ.'!#REF!</f>
        <v>#REF!</v>
      </c>
      <c r="K739" s="88" t="e">
        <f>'დაზუსტ. ბიუჯ. ფონდ.'!#REF!-'დაზუსტ. ბიუჯ. ფონდ.'!#REF!</f>
        <v>#REF!</v>
      </c>
      <c r="L739" s="88">
        <f>'გრანტის საკასო'!E738</f>
        <v>0</v>
      </c>
      <c r="M739" s="100">
        <f>'მიზნ.გრანტის საკასო '!E738-'მიზნ.გრანტის საკასო '!D738</f>
        <v>0</v>
      </c>
      <c r="N739" s="105" t="e">
        <f>'დაზუსტ. ბიუჯ.'!#REF!-'დაზუსტ. ბიუჯ.'!#REF!</f>
        <v>#REF!</v>
      </c>
      <c r="O739" s="88" t="e">
        <f>'დაზუსტ. საკუთ.'!#REF!-'დაზუსტ. საკუთ.'!#REF!</f>
        <v>#REF!</v>
      </c>
      <c r="P739" s="88" t="e">
        <f>'დაზუსტ. ბიუჯ. ფონდ.'!#REF!</f>
        <v>#REF!</v>
      </c>
      <c r="Q739" s="88">
        <f>'გრანტის საკასო'!J738</f>
        <v>0</v>
      </c>
      <c r="R739" s="100">
        <f>'მიზნ.გრანტის საკასო '!J738-'მიზნ.გრანტის საკასო '!I738</f>
        <v>0</v>
      </c>
      <c r="S739" s="105" t="e">
        <f t="shared" si="185"/>
        <v>#REF!</v>
      </c>
      <c r="T739" s="88" t="e">
        <f t="shared" si="188"/>
        <v>#REF!</v>
      </c>
      <c r="U739" s="88" t="e">
        <f t="shared" si="189"/>
        <v>#REF!</v>
      </c>
      <c r="V739" s="88">
        <f t="shared" si="190"/>
        <v>0</v>
      </c>
      <c r="W739" s="100">
        <f t="shared" si="191"/>
        <v>0</v>
      </c>
      <c r="X739" s="95"/>
      <c r="Y739" s="17"/>
      <c r="Z739" s="17">
        <v>0</v>
      </c>
      <c r="AA739" s="17">
        <v>0</v>
      </c>
      <c r="AB739" s="17">
        <v>0</v>
      </c>
    </row>
    <row r="740" spans="1:28" x14ac:dyDescent="0.25">
      <c r="A740" t="e">
        <f t="shared" si="184"/>
        <v>#REF!</v>
      </c>
      <c r="B740" s="8"/>
      <c r="C740" s="9" t="s">
        <v>13</v>
      </c>
      <c r="D740" s="105" t="e">
        <f>'დაზუსტ. ბიუჯ.'!#REF!</f>
        <v>#REF!</v>
      </c>
      <c r="E740" s="88" t="e">
        <f>'დაზუსტ. საკუთ.'!#REF!</f>
        <v>#REF!</v>
      </c>
      <c r="F740" s="88" t="e">
        <f>'დაზუსტ. ბიუჯ. ფონდ.'!#REF!</f>
        <v>#REF!</v>
      </c>
      <c r="G740" s="88">
        <f>'გრანტის საკასო'!D739</f>
        <v>0</v>
      </c>
      <c r="H740" s="88">
        <f>'მიზნ.გრანტის საკასო '!D739</f>
        <v>0</v>
      </c>
      <c r="I740" s="105" t="e">
        <f>'დაზუსტ. ბიუჯ.'!#REF!-'დაზუსტ. ბიუჯ.'!#REF!</f>
        <v>#REF!</v>
      </c>
      <c r="J740" s="88" t="e">
        <f>'დაზუსტ. საკუთ.'!#REF!-'დაზუსტ. საკუთ.'!#REF!</f>
        <v>#REF!</v>
      </c>
      <c r="K740" s="88" t="e">
        <f>'დაზუსტ. ბიუჯ. ფონდ.'!#REF!-'დაზუსტ. ბიუჯ. ფონდ.'!#REF!</f>
        <v>#REF!</v>
      </c>
      <c r="L740" s="88">
        <f>'გრანტის საკასო'!E739</f>
        <v>0</v>
      </c>
      <c r="M740" s="100">
        <f>'მიზნ.გრანტის საკასო '!E739-'მიზნ.გრანტის საკასო '!D739</f>
        <v>0</v>
      </c>
      <c r="N740" s="105" t="e">
        <f>'დაზუსტ. ბიუჯ.'!#REF!-'დაზუსტ. ბიუჯ.'!#REF!</f>
        <v>#REF!</v>
      </c>
      <c r="O740" s="88" t="e">
        <f>'დაზუსტ. საკუთ.'!#REF!-'დაზუსტ. საკუთ.'!#REF!</f>
        <v>#REF!</v>
      </c>
      <c r="P740" s="88" t="e">
        <f>'დაზუსტ. ბიუჯ. ფონდ.'!#REF!</f>
        <v>#REF!</v>
      </c>
      <c r="Q740" s="88">
        <f>'გრანტის საკასო'!J739</f>
        <v>0</v>
      </c>
      <c r="R740" s="100">
        <f>'მიზნ.გრანტის საკასო '!J739-'მიზნ.გრანტის საკასო '!I739</f>
        <v>0</v>
      </c>
      <c r="S740" s="105" t="e">
        <f t="shared" si="185"/>
        <v>#REF!</v>
      </c>
      <c r="T740" s="88" t="e">
        <f t="shared" si="188"/>
        <v>#REF!</v>
      </c>
      <c r="U740" s="88" t="e">
        <f t="shared" si="189"/>
        <v>#REF!</v>
      </c>
      <c r="V740" s="88">
        <f t="shared" si="190"/>
        <v>0</v>
      </c>
      <c r="W740" s="100">
        <f t="shared" si="191"/>
        <v>0</v>
      </c>
      <c r="X740" s="92"/>
      <c r="Y740" s="10"/>
      <c r="Z740" s="10">
        <v>0</v>
      </c>
      <c r="AA740" s="10">
        <v>0</v>
      </c>
      <c r="AB740" s="10">
        <v>0</v>
      </c>
    </row>
    <row r="741" spans="1:28" x14ac:dyDescent="0.25">
      <c r="A741" t="e">
        <f t="shared" si="184"/>
        <v>#REF!</v>
      </c>
      <c r="B741" s="8"/>
      <c r="C741" s="9" t="s">
        <v>14</v>
      </c>
      <c r="D741" s="105" t="e">
        <f>'დაზუსტ. ბიუჯ.'!#REF!</f>
        <v>#REF!</v>
      </c>
      <c r="E741" s="88" t="e">
        <f>'დაზუსტ. საკუთ.'!#REF!</f>
        <v>#REF!</v>
      </c>
      <c r="F741" s="88" t="e">
        <f>'დაზუსტ. ბიუჯ. ფონდ.'!#REF!</f>
        <v>#REF!</v>
      </c>
      <c r="G741" s="88">
        <f>'გრანტის საკასო'!D740</f>
        <v>0</v>
      </c>
      <c r="H741" s="88">
        <f>'მიზნ.გრანტის საკასო '!D740</f>
        <v>0</v>
      </c>
      <c r="I741" s="105" t="e">
        <f>'დაზუსტ. ბიუჯ.'!#REF!-'დაზუსტ. ბიუჯ.'!#REF!</f>
        <v>#REF!</v>
      </c>
      <c r="J741" s="88" t="e">
        <f>'დაზუსტ. საკუთ.'!#REF!-'დაზუსტ. საკუთ.'!#REF!</f>
        <v>#REF!</v>
      </c>
      <c r="K741" s="88" t="e">
        <f>'დაზუსტ. ბიუჯ. ფონდ.'!#REF!-'დაზუსტ. ბიუჯ. ფონდ.'!#REF!</f>
        <v>#REF!</v>
      </c>
      <c r="L741" s="88">
        <f>'გრანტის საკასო'!E740</f>
        <v>0</v>
      </c>
      <c r="M741" s="100">
        <f>'მიზნ.გრანტის საკასო '!E740-'მიზნ.გრანტის საკასო '!D740</f>
        <v>0</v>
      </c>
      <c r="N741" s="105" t="e">
        <f>'დაზუსტ. ბიუჯ.'!#REF!-'დაზუსტ. ბიუჯ.'!#REF!</f>
        <v>#REF!</v>
      </c>
      <c r="O741" s="88" t="e">
        <f>'დაზუსტ. საკუთ.'!#REF!-'დაზუსტ. საკუთ.'!#REF!</f>
        <v>#REF!</v>
      </c>
      <c r="P741" s="88" t="e">
        <f>'დაზუსტ. ბიუჯ. ფონდ.'!#REF!</f>
        <v>#REF!</v>
      </c>
      <c r="Q741" s="88">
        <f>'გრანტის საკასო'!J740</f>
        <v>0</v>
      </c>
      <c r="R741" s="100">
        <f>'მიზნ.გრანტის საკასო '!J740-'მიზნ.გრანტის საკასო '!I740</f>
        <v>0</v>
      </c>
      <c r="S741" s="105" t="e">
        <f t="shared" si="185"/>
        <v>#REF!</v>
      </c>
      <c r="T741" s="88" t="e">
        <f t="shared" si="188"/>
        <v>#REF!</v>
      </c>
      <c r="U741" s="88" t="e">
        <f t="shared" si="189"/>
        <v>#REF!</v>
      </c>
      <c r="V741" s="88">
        <f t="shared" si="190"/>
        <v>0</v>
      </c>
      <c r="W741" s="100">
        <f t="shared" si="191"/>
        <v>0</v>
      </c>
      <c r="X741" s="92"/>
      <c r="Y741" s="10"/>
      <c r="Z741" s="10">
        <v>0</v>
      </c>
      <c r="AA741" s="10">
        <v>0</v>
      </c>
      <c r="AB741" s="10">
        <v>0</v>
      </c>
    </row>
    <row r="742" spans="1:28" x14ac:dyDescent="0.25">
      <c r="A742" t="e">
        <f t="shared" si="184"/>
        <v>#REF!</v>
      </c>
      <c r="B742" s="8"/>
      <c r="C742" s="9" t="s">
        <v>15</v>
      </c>
      <c r="D742" s="105" t="e">
        <f>'დაზუსტ. ბიუჯ.'!#REF!</f>
        <v>#REF!</v>
      </c>
      <c r="E742" s="88" t="e">
        <f>'დაზუსტ. საკუთ.'!#REF!</f>
        <v>#REF!</v>
      </c>
      <c r="F742" s="88" t="e">
        <f>'დაზუსტ. ბიუჯ. ფონდ.'!#REF!</f>
        <v>#REF!</v>
      </c>
      <c r="G742" s="88">
        <f>'გრანტის საკასო'!D741</f>
        <v>0</v>
      </c>
      <c r="H742" s="88">
        <f>'მიზნ.გრანტის საკასო '!D741</f>
        <v>0</v>
      </c>
      <c r="I742" s="105" t="e">
        <f>'დაზუსტ. ბიუჯ.'!#REF!-'დაზუსტ. ბიუჯ.'!#REF!</f>
        <v>#REF!</v>
      </c>
      <c r="J742" s="88" t="e">
        <f>'დაზუსტ. საკუთ.'!#REF!-'დაზუსტ. საკუთ.'!#REF!</f>
        <v>#REF!</v>
      </c>
      <c r="K742" s="88" t="e">
        <f>'დაზუსტ. ბიუჯ. ფონდ.'!#REF!-'დაზუსტ. ბიუჯ. ფონდ.'!#REF!</f>
        <v>#REF!</v>
      </c>
      <c r="L742" s="88">
        <f>'გრანტის საკასო'!E741</f>
        <v>0</v>
      </c>
      <c r="M742" s="100">
        <f>'მიზნ.გრანტის საკასო '!E741-'მიზნ.გრანტის საკასო '!D741</f>
        <v>0</v>
      </c>
      <c r="N742" s="105" t="e">
        <f>'დაზუსტ. ბიუჯ.'!#REF!-'დაზუსტ. ბიუჯ.'!#REF!</f>
        <v>#REF!</v>
      </c>
      <c r="O742" s="88" t="e">
        <f>'დაზუსტ. საკუთ.'!#REF!-'დაზუსტ. საკუთ.'!#REF!</f>
        <v>#REF!</v>
      </c>
      <c r="P742" s="88" t="e">
        <f>'დაზუსტ. ბიუჯ. ფონდ.'!#REF!</f>
        <v>#REF!</v>
      </c>
      <c r="Q742" s="88">
        <f>'გრანტის საკასო'!J741</f>
        <v>0</v>
      </c>
      <c r="R742" s="100">
        <f>'მიზნ.გრანტის საკასო '!J741-'მიზნ.გრანტის საკასო '!I741</f>
        <v>0</v>
      </c>
      <c r="S742" s="105" t="e">
        <f t="shared" si="185"/>
        <v>#REF!</v>
      </c>
      <c r="T742" s="88" t="e">
        <f t="shared" si="188"/>
        <v>#REF!</v>
      </c>
      <c r="U742" s="88" t="e">
        <f t="shared" si="189"/>
        <v>#REF!</v>
      </c>
      <c r="V742" s="88">
        <f t="shared" si="190"/>
        <v>0</v>
      </c>
      <c r="W742" s="100">
        <f t="shared" si="191"/>
        <v>0</v>
      </c>
      <c r="X742" s="92"/>
      <c r="Y742" s="10"/>
      <c r="Z742" s="10">
        <v>0</v>
      </c>
      <c r="AA742" s="10">
        <v>0</v>
      </c>
      <c r="AB742" s="10">
        <v>0</v>
      </c>
    </row>
    <row r="743" spans="1:28" x14ac:dyDescent="0.25">
      <c r="A743" t="e">
        <f t="shared" si="184"/>
        <v>#REF!</v>
      </c>
      <c r="B743" s="8"/>
      <c r="C743" s="9" t="s">
        <v>16</v>
      </c>
      <c r="D743" s="105" t="e">
        <f>'დაზუსტ. ბიუჯ.'!#REF!</f>
        <v>#REF!</v>
      </c>
      <c r="E743" s="88" t="e">
        <f>'დაზუსტ. საკუთ.'!#REF!</f>
        <v>#REF!</v>
      </c>
      <c r="F743" s="88" t="e">
        <f>'დაზუსტ. ბიუჯ. ფონდ.'!#REF!</f>
        <v>#REF!</v>
      </c>
      <c r="G743" s="88">
        <f>'გრანტის საკასო'!D742</f>
        <v>0</v>
      </c>
      <c r="H743" s="88">
        <f>'მიზნ.გრანტის საკასო '!D742</f>
        <v>0</v>
      </c>
      <c r="I743" s="105" t="e">
        <f>'დაზუსტ. ბიუჯ.'!#REF!-'დაზუსტ. ბიუჯ.'!#REF!</f>
        <v>#REF!</v>
      </c>
      <c r="J743" s="88" t="e">
        <f>'დაზუსტ. საკუთ.'!#REF!-'დაზუსტ. საკუთ.'!#REF!</f>
        <v>#REF!</v>
      </c>
      <c r="K743" s="88" t="e">
        <f>'დაზუსტ. ბიუჯ. ფონდ.'!#REF!-'დაზუსტ. ბიუჯ. ფონდ.'!#REF!</f>
        <v>#REF!</v>
      </c>
      <c r="L743" s="88">
        <f>'გრანტის საკასო'!E742</f>
        <v>0</v>
      </c>
      <c r="M743" s="100">
        <f>'მიზნ.გრანტის საკასო '!E742-'მიზნ.გრანტის საკასო '!D742</f>
        <v>0</v>
      </c>
      <c r="N743" s="105" t="e">
        <f>'დაზუსტ. ბიუჯ.'!#REF!-'დაზუსტ. ბიუჯ.'!#REF!</f>
        <v>#REF!</v>
      </c>
      <c r="O743" s="88" t="e">
        <f>'დაზუსტ. საკუთ.'!#REF!-'დაზუსტ. საკუთ.'!#REF!</f>
        <v>#REF!</v>
      </c>
      <c r="P743" s="88" t="e">
        <f>'დაზუსტ. ბიუჯ. ფონდ.'!#REF!</f>
        <v>#REF!</v>
      </c>
      <c r="Q743" s="88">
        <f>'გრანტის საკასო'!J742</f>
        <v>0</v>
      </c>
      <c r="R743" s="100">
        <f>'მიზნ.გრანტის საკასო '!J742-'მიზნ.გრანტის საკასო '!I742</f>
        <v>0</v>
      </c>
      <c r="S743" s="105" t="e">
        <f t="shared" si="185"/>
        <v>#REF!</v>
      </c>
      <c r="T743" s="88" t="e">
        <f t="shared" si="188"/>
        <v>#REF!</v>
      </c>
      <c r="U743" s="88" t="e">
        <f t="shared" si="189"/>
        <v>#REF!</v>
      </c>
      <c r="V743" s="88">
        <f t="shared" si="190"/>
        <v>0</v>
      </c>
      <c r="W743" s="100">
        <f t="shared" si="191"/>
        <v>0</v>
      </c>
      <c r="X743" s="92"/>
      <c r="Y743" s="10"/>
      <c r="Z743" s="10">
        <v>0</v>
      </c>
      <c r="AA743" s="10">
        <v>0</v>
      </c>
      <c r="AB743" s="10">
        <v>0</v>
      </c>
    </row>
    <row r="744" spans="1:28" x14ac:dyDescent="0.25">
      <c r="A744" t="e">
        <f t="shared" si="184"/>
        <v>#REF!</v>
      </c>
      <c r="B744" s="8"/>
      <c r="C744" s="9" t="s">
        <v>17</v>
      </c>
      <c r="D744" s="105" t="e">
        <f>'დაზუსტ. ბიუჯ.'!#REF!</f>
        <v>#REF!</v>
      </c>
      <c r="E744" s="88" t="e">
        <f>'დაზუსტ. საკუთ.'!#REF!</f>
        <v>#REF!</v>
      </c>
      <c r="F744" s="88" t="e">
        <f>'დაზუსტ. ბიუჯ. ფონდ.'!#REF!</f>
        <v>#REF!</v>
      </c>
      <c r="G744" s="88">
        <f>'გრანტის საკასო'!D743</f>
        <v>0</v>
      </c>
      <c r="H744" s="88">
        <f>'მიზნ.გრანტის საკასო '!D743</f>
        <v>0</v>
      </c>
      <c r="I744" s="105" t="e">
        <f>'დაზუსტ. ბიუჯ.'!#REF!-'დაზუსტ. ბიუჯ.'!#REF!</f>
        <v>#REF!</v>
      </c>
      <c r="J744" s="88" t="e">
        <f>'დაზუსტ. საკუთ.'!#REF!-'დაზუსტ. საკუთ.'!#REF!</f>
        <v>#REF!</v>
      </c>
      <c r="K744" s="88" t="e">
        <f>'დაზუსტ. ბიუჯ. ფონდ.'!#REF!-'დაზუსტ. ბიუჯ. ფონდ.'!#REF!</f>
        <v>#REF!</v>
      </c>
      <c r="L744" s="88">
        <f>'გრანტის საკასო'!E743</f>
        <v>0</v>
      </c>
      <c r="M744" s="100">
        <f>'მიზნ.გრანტის საკასო '!E743-'მიზნ.გრანტის საკასო '!D743</f>
        <v>0</v>
      </c>
      <c r="N744" s="105" t="e">
        <f>'დაზუსტ. ბიუჯ.'!#REF!-'დაზუსტ. ბიუჯ.'!#REF!</f>
        <v>#REF!</v>
      </c>
      <c r="O744" s="88" t="e">
        <f>'დაზუსტ. საკუთ.'!#REF!-'დაზუსტ. საკუთ.'!#REF!</f>
        <v>#REF!</v>
      </c>
      <c r="P744" s="88" t="e">
        <f>'დაზუსტ. ბიუჯ. ფონდ.'!#REF!</f>
        <v>#REF!</v>
      </c>
      <c r="Q744" s="88">
        <f>'გრანტის საკასო'!J743</f>
        <v>0</v>
      </c>
      <c r="R744" s="100">
        <f>'მიზნ.გრანტის საკასო '!J743-'მიზნ.გრანტის საკასო '!I743</f>
        <v>0</v>
      </c>
      <c r="S744" s="105" t="e">
        <f t="shared" si="185"/>
        <v>#REF!</v>
      </c>
      <c r="T744" s="88" t="e">
        <f t="shared" si="188"/>
        <v>#REF!</v>
      </c>
      <c r="U744" s="88" t="e">
        <f t="shared" si="189"/>
        <v>#REF!</v>
      </c>
      <c r="V744" s="88">
        <f t="shared" si="190"/>
        <v>0</v>
      </c>
      <c r="W744" s="100">
        <f t="shared" si="191"/>
        <v>0</v>
      </c>
      <c r="X744" s="92"/>
      <c r="Y744" s="10"/>
      <c r="Z744" s="10">
        <v>0</v>
      </c>
      <c r="AA744" s="10">
        <v>0</v>
      </c>
      <c r="AB744" s="10">
        <v>0</v>
      </c>
    </row>
    <row r="745" spans="1:28" x14ac:dyDescent="0.25">
      <c r="A745" t="e">
        <f t="shared" si="184"/>
        <v>#REF!</v>
      </c>
      <c r="B745" s="5"/>
      <c r="C745" s="6" t="s">
        <v>18</v>
      </c>
      <c r="D745" s="104" t="e">
        <f>'დაზუსტ. ბიუჯ.'!#REF!</f>
        <v>#REF!</v>
      </c>
      <c r="E745" s="87" t="e">
        <f>'დაზუსტ. საკუთ.'!#REF!</f>
        <v>#REF!</v>
      </c>
      <c r="F745" s="87" t="e">
        <f>'დაზუსტ. ბიუჯ. ფონდ.'!#REF!</f>
        <v>#REF!</v>
      </c>
      <c r="G745" s="87">
        <f>'გრანტის საკასო'!D744</f>
        <v>0</v>
      </c>
      <c r="H745" s="87">
        <f>'მიზნ.გრანტის საკასო '!D744</f>
        <v>0</v>
      </c>
      <c r="I745" s="104" t="e">
        <f>'დაზუსტ. ბიუჯ.'!#REF!-'დაზუსტ. ბიუჯ.'!#REF!</f>
        <v>#REF!</v>
      </c>
      <c r="J745" s="87" t="e">
        <f>'დაზუსტ. საკუთ.'!#REF!-'დაზუსტ. საკუთ.'!#REF!</f>
        <v>#REF!</v>
      </c>
      <c r="K745" s="87" t="e">
        <f>'დაზუსტ. ბიუჯ. ფონდ.'!#REF!-'დაზუსტ. ბიუჯ. ფონდ.'!#REF!</f>
        <v>#REF!</v>
      </c>
      <c r="L745" s="87">
        <f>'გრანტის საკასო'!E744</f>
        <v>0</v>
      </c>
      <c r="M745" s="99">
        <f>'მიზნ.გრანტის საკასო '!E744-'მიზნ.გრანტის საკასო '!D744</f>
        <v>0</v>
      </c>
      <c r="N745" s="104" t="e">
        <f>'დაზუსტ. ბიუჯ.'!#REF!-'დაზუსტ. ბიუჯ.'!#REF!</f>
        <v>#REF!</v>
      </c>
      <c r="O745" s="87" t="e">
        <f>'დაზუსტ. საკუთ.'!#REF!-'დაზუსტ. საკუთ.'!#REF!</f>
        <v>#REF!</v>
      </c>
      <c r="P745" s="87" t="e">
        <f>'დაზუსტ. ბიუჯ. ფონდ.'!#REF!</f>
        <v>#REF!</v>
      </c>
      <c r="Q745" s="87">
        <f>'გრანტის საკასო'!J744</f>
        <v>0</v>
      </c>
      <c r="R745" s="99">
        <f>'მიზნ.გრანტის საკასო '!J744-'მიზნ.გრანტის საკასო '!I744</f>
        <v>0</v>
      </c>
      <c r="S745" s="104" t="e">
        <f t="shared" si="185"/>
        <v>#REF!</v>
      </c>
      <c r="T745" s="87" t="e">
        <f t="shared" si="188"/>
        <v>#REF!</v>
      </c>
      <c r="U745" s="87" t="e">
        <f t="shared" si="189"/>
        <v>#REF!</v>
      </c>
      <c r="V745" s="87">
        <f t="shared" si="190"/>
        <v>0</v>
      </c>
      <c r="W745" s="99">
        <f t="shared" si="191"/>
        <v>0</v>
      </c>
      <c r="X745" s="91"/>
      <c r="Y745" s="7"/>
      <c r="Z745" s="7">
        <v>0</v>
      </c>
      <c r="AA745" s="7">
        <v>0</v>
      </c>
      <c r="AB745" s="7">
        <v>0</v>
      </c>
    </row>
    <row r="746" spans="1:28" x14ac:dyDescent="0.25">
      <c r="A746" t="e">
        <f t="shared" si="184"/>
        <v>#REF!</v>
      </c>
      <c r="B746" s="5"/>
      <c r="C746" s="6" t="s">
        <v>19</v>
      </c>
      <c r="D746" s="104" t="e">
        <f>'დაზუსტ. ბიუჯ.'!#REF!</f>
        <v>#REF!</v>
      </c>
      <c r="E746" s="87" t="e">
        <f>'დაზუსტ. საკუთ.'!#REF!</f>
        <v>#REF!</v>
      </c>
      <c r="F746" s="87" t="e">
        <f>'დაზუსტ. ბიუჯ. ფონდ.'!#REF!</f>
        <v>#REF!</v>
      </c>
      <c r="G746" s="87">
        <f>'გრანტის საკასო'!D745</f>
        <v>0</v>
      </c>
      <c r="H746" s="87">
        <f>'მიზნ.გრანტის საკასო '!D745</f>
        <v>0</v>
      </c>
      <c r="I746" s="104" t="e">
        <f>'დაზუსტ. ბიუჯ.'!#REF!-'დაზუსტ. ბიუჯ.'!#REF!</f>
        <v>#REF!</v>
      </c>
      <c r="J746" s="87" t="e">
        <f>'დაზუსტ. საკუთ.'!#REF!-'დაზუსტ. საკუთ.'!#REF!</f>
        <v>#REF!</v>
      </c>
      <c r="K746" s="87" t="e">
        <f>'დაზუსტ. ბიუჯ. ფონდ.'!#REF!-'დაზუსტ. ბიუჯ. ფონდ.'!#REF!</f>
        <v>#REF!</v>
      </c>
      <c r="L746" s="87">
        <f>'გრანტის საკასო'!E745</f>
        <v>0</v>
      </c>
      <c r="M746" s="99">
        <f>'მიზნ.გრანტის საკასო '!E745-'მიზნ.გრანტის საკასო '!D745</f>
        <v>0</v>
      </c>
      <c r="N746" s="104" t="e">
        <f>'დაზუსტ. ბიუჯ.'!#REF!-'დაზუსტ. ბიუჯ.'!#REF!</f>
        <v>#REF!</v>
      </c>
      <c r="O746" s="87" t="e">
        <f>'დაზუსტ. საკუთ.'!#REF!-'დაზუსტ. საკუთ.'!#REF!</f>
        <v>#REF!</v>
      </c>
      <c r="P746" s="87" t="e">
        <f>'დაზუსტ. ბიუჯ. ფონდ.'!#REF!</f>
        <v>#REF!</v>
      </c>
      <c r="Q746" s="87">
        <f>'გრანტის საკასო'!J745</f>
        <v>0</v>
      </c>
      <c r="R746" s="99">
        <f>'მიზნ.გრანტის საკასო '!J745-'მიზნ.გრანტის საკასო '!I745</f>
        <v>0</v>
      </c>
      <c r="S746" s="104" t="e">
        <f t="shared" si="185"/>
        <v>#REF!</v>
      </c>
      <c r="T746" s="87" t="e">
        <f t="shared" si="188"/>
        <v>#REF!</v>
      </c>
      <c r="U746" s="87" t="e">
        <f t="shared" si="189"/>
        <v>#REF!</v>
      </c>
      <c r="V746" s="87">
        <f t="shared" si="190"/>
        <v>0</v>
      </c>
      <c r="W746" s="99">
        <f t="shared" si="191"/>
        <v>0</v>
      </c>
      <c r="X746" s="91"/>
      <c r="Y746" s="7"/>
      <c r="Z746" s="7">
        <v>0</v>
      </c>
      <c r="AA746" s="7">
        <v>0</v>
      </c>
      <c r="AB746" s="7">
        <v>0</v>
      </c>
    </row>
    <row r="747" spans="1:28" ht="15.75" thickBot="1" x14ac:dyDescent="0.3">
      <c r="A747" t="e">
        <f t="shared" si="184"/>
        <v>#REF!</v>
      </c>
      <c r="B747" s="11"/>
      <c r="C747" s="12" t="s">
        <v>20</v>
      </c>
      <c r="D747" s="106" t="e">
        <f>'დაზუსტ. ბიუჯ.'!#REF!</f>
        <v>#REF!</v>
      </c>
      <c r="E747" s="89" t="e">
        <f>'დაზუსტ. საკუთ.'!#REF!</f>
        <v>#REF!</v>
      </c>
      <c r="F747" s="89" t="e">
        <f>'დაზუსტ. ბიუჯ. ფონდ.'!#REF!</f>
        <v>#REF!</v>
      </c>
      <c r="G747" s="89">
        <f>'გრანტის საკასო'!D746</f>
        <v>0</v>
      </c>
      <c r="H747" s="89">
        <f>'მიზნ.გრანტის საკასო '!D746</f>
        <v>0</v>
      </c>
      <c r="I747" s="106" t="e">
        <f>'დაზუსტ. ბიუჯ.'!#REF!-'დაზუსტ. ბიუჯ.'!#REF!</f>
        <v>#REF!</v>
      </c>
      <c r="J747" s="89" t="e">
        <f>'დაზუსტ. საკუთ.'!#REF!-'დაზუსტ. საკუთ.'!#REF!</f>
        <v>#REF!</v>
      </c>
      <c r="K747" s="89" t="e">
        <f>'დაზუსტ. ბიუჯ. ფონდ.'!#REF!-'დაზუსტ. ბიუჯ. ფონდ.'!#REF!</f>
        <v>#REF!</v>
      </c>
      <c r="L747" s="89">
        <f>'გრანტის საკასო'!E746</f>
        <v>0</v>
      </c>
      <c r="M747" s="101">
        <f>'მიზნ.გრანტის საკასო '!E746-'მიზნ.გრანტის საკასო '!D746</f>
        <v>0</v>
      </c>
      <c r="N747" s="106" t="e">
        <f>'დაზუსტ. ბიუჯ.'!#REF!-'დაზუსტ. ბიუჯ.'!#REF!</f>
        <v>#REF!</v>
      </c>
      <c r="O747" s="89" t="e">
        <f>'დაზუსტ. საკუთ.'!#REF!-'დაზუსტ. საკუთ.'!#REF!</f>
        <v>#REF!</v>
      </c>
      <c r="P747" s="89" t="e">
        <f>'დაზუსტ. ბიუჯ. ფონდ.'!#REF!</f>
        <v>#REF!</v>
      </c>
      <c r="Q747" s="89">
        <f>'გრანტის საკასო'!J746</f>
        <v>0</v>
      </c>
      <c r="R747" s="101">
        <f>'მიზნ.გრანტის საკასო '!J746-'მიზნ.გრანტის საკასო '!I746</f>
        <v>0</v>
      </c>
      <c r="S747" s="106" t="e">
        <f t="shared" si="185"/>
        <v>#REF!</v>
      </c>
      <c r="T747" s="89" t="e">
        <f t="shared" si="188"/>
        <v>#REF!</v>
      </c>
      <c r="U747" s="89" t="e">
        <f t="shared" si="189"/>
        <v>#REF!</v>
      </c>
      <c r="V747" s="89">
        <f t="shared" si="190"/>
        <v>0</v>
      </c>
      <c r="W747" s="101">
        <f t="shared" si="191"/>
        <v>0</v>
      </c>
      <c r="X747" s="93"/>
      <c r="Y747" s="13"/>
      <c r="Z747" s="13">
        <v>0</v>
      </c>
      <c r="AA747" s="13">
        <v>0</v>
      </c>
      <c r="AB747" s="13">
        <v>0</v>
      </c>
    </row>
    <row r="748" spans="1:28" ht="106.5" thickTop="1" thickBot="1" x14ac:dyDescent="0.3">
      <c r="A748" t="e">
        <f t="shared" si="184"/>
        <v>#REF!</v>
      </c>
      <c r="B748" s="3" t="s">
        <v>129</v>
      </c>
      <c r="C748" s="14" t="s">
        <v>130</v>
      </c>
      <c r="D748" s="103" t="e">
        <f>'დაზუსტ. ბიუჯ.'!#REF!</f>
        <v>#REF!</v>
      </c>
      <c r="E748" s="86" t="e">
        <f>'დაზუსტ. საკუთ.'!#REF!</f>
        <v>#REF!</v>
      </c>
      <c r="F748" s="86" t="e">
        <f>'დაზუსტ. ბიუჯ. ფონდ.'!#REF!</f>
        <v>#REF!</v>
      </c>
      <c r="G748" s="86">
        <f>'გრანტის საკასო'!D747</f>
        <v>0</v>
      </c>
      <c r="H748" s="86">
        <f>'მიზნ.გრანტის საკასო '!D747</f>
        <v>955478.19</v>
      </c>
      <c r="I748" s="103" t="e">
        <f>'დაზუსტ. ბიუჯ.'!#REF!-'დაზუსტ. ბიუჯ.'!#REF!</f>
        <v>#REF!</v>
      </c>
      <c r="J748" s="86" t="e">
        <f>'დაზუსტ. საკუთ.'!#REF!-'დაზუსტ. საკუთ.'!#REF!</f>
        <v>#REF!</v>
      </c>
      <c r="K748" s="86" t="e">
        <f>'დაზუსტ. ბიუჯ. ფონდ.'!#REF!-'დაზუსტ. ბიუჯ. ფონდ.'!#REF!</f>
        <v>#REF!</v>
      </c>
      <c r="L748" s="86">
        <f>'გრანტის საკასო'!E747</f>
        <v>0</v>
      </c>
      <c r="M748" s="102">
        <f>'მიზნ.გრანტის საკასო '!E747-'მიზნ.გრანტის საკასო '!D747</f>
        <v>668621.29</v>
      </c>
      <c r="N748" s="103" t="e">
        <f>'დაზუსტ. ბიუჯ.'!#REF!-'დაზუსტ. ბიუჯ.'!#REF!</f>
        <v>#REF!</v>
      </c>
      <c r="O748" s="86" t="e">
        <f>'დაზუსტ. საკუთ.'!#REF!-'დაზუსტ. საკუთ.'!#REF!</f>
        <v>#REF!</v>
      </c>
      <c r="P748" s="86" t="e">
        <f>'დაზუსტ. ბიუჯ. ფონდ.'!#REF!</f>
        <v>#REF!</v>
      </c>
      <c r="Q748" s="86">
        <f>'გრანტის საკასო'!J747</f>
        <v>0</v>
      </c>
      <c r="R748" s="102">
        <f>'მიზნ.გრანტის საკასო '!J747-'მიზნ.გრანტის საკასო '!I747</f>
        <v>0</v>
      </c>
      <c r="S748" s="103" t="e">
        <f t="shared" si="185"/>
        <v>#REF!</v>
      </c>
      <c r="T748" s="86" t="e">
        <f t="shared" si="188"/>
        <v>#REF!</v>
      </c>
      <c r="U748" s="86" t="e">
        <f t="shared" si="189"/>
        <v>#REF!</v>
      </c>
      <c r="V748" s="86">
        <f t="shared" si="190"/>
        <v>0</v>
      </c>
      <c r="W748" s="102">
        <f t="shared" si="191"/>
        <v>1624099.48</v>
      </c>
      <c r="X748" s="94"/>
      <c r="Y748" s="4"/>
      <c r="Z748" s="4">
        <f t="shared" ref="Z748:AB748" si="196">SUM(Z749,Z757,Z758,Z759)</f>
        <v>0</v>
      </c>
      <c r="AA748" s="4">
        <f t="shared" si="196"/>
        <v>0</v>
      </c>
      <c r="AB748" s="4">
        <f t="shared" si="196"/>
        <v>0</v>
      </c>
    </row>
    <row r="749" spans="1:28" ht="15.75" thickTop="1" x14ac:dyDescent="0.25">
      <c r="A749" t="e">
        <f t="shared" si="184"/>
        <v>#REF!</v>
      </c>
      <c r="B749" s="5"/>
      <c r="C749" s="6" t="s">
        <v>10</v>
      </c>
      <c r="D749" s="104" t="e">
        <f>'დაზუსტ. ბიუჯ.'!#REF!</f>
        <v>#REF!</v>
      </c>
      <c r="E749" s="87" t="e">
        <f>'დაზუსტ. საკუთ.'!#REF!</f>
        <v>#REF!</v>
      </c>
      <c r="F749" s="87" t="e">
        <f>'დაზუსტ. ბიუჯ. ფონდ.'!#REF!</f>
        <v>#REF!</v>
      </c>
      <c r="G749" s="87">
        <f>'გრანტის საკასო'!D748</f>
        <v>0</v>
      </c>
      <c r="H749" s="87">
        <f>'მიზნ.გრანტის საკასო '!D748</f>
        <v>52010</v>
      </c>
      <c r="I749" s="104" t="e">
        <f>'დაზუსტ. ბიუჯ.'!#REF!-'დაზუსტ. ბიუჯ.'!#REF!</f>
        <v>#REF!</v>
      </c>
      <c r="J749" s="87" t="e">
        <f>'დაზუსტ. საკუთ.'!#REF!-'დაზუსტ. საკუთ.'!#REF!</f>
        <v>#REF!</v>
      </c>
      <c r="K749" s="87" t="e">
        <f>'დაზუსტ. ბიუჯ. ფონდ.'!#REF!-'დაზუსტ. ბიუჯ. ფონდ.'!#REF!</f>
        <v>#REF!</v>
      </c>
      <c r="L749" s="87">
        <f>'გრანტის საკასო'!E748</f>
        <v>0</v>
      </c>
      <c r="M749" s="99">
        <f>'მიზნ.გრანტის საკასო '!E748-'მიზნ.გრანტის საკასო '!D748</f>
        <v>517203.79000000004</v>
      </c>
      <c r="N749" s="104" t="e">
        <f>'დაზუსტ. ბიუჯ.'!#REF!-'დაზუსტ. ბიუჯ.'!#REF!</f>
        <v>#REF!</v>
      </c>
      <c r="O749" s="87" t="e">
        <f>'დაზუსტ. საკუთ.'!#REF!-'დაზუსტ. საკუთ.'!#REF!</f>
        <v>#REF!</v>
      </c>
      <c r="P749" s="87" t="e">
        <f>'დაზუსტ. ბიუჯ. ფონდ.'!#REF!</f>
        <v>#REF!</v>
      </c>
      <c r="Q749" s="87">
        <f>'გრანტის საკასო'!J748</f>
        <v>0</v>
      </c>
      <c r="R749" s="99">
        <f>'მიზნ.გრანტის საკასო '!J748-'მიზნ.გრანტის საკასო '!I748</f>
        <v>0</v>
      </c>
      <c r="S749" s="104" t="e">
        <f t="shared" si="185"/>
        <v>#REF!</v>
      </c>
      <c r="T749" s="87" t="e">
        <f t="shared" si="188"/>
        <v>#REF!</v>
      </c>
      <c r="U749" s="87" t="e">
        <f t="shared" si="189"/>
        <v>#REF!</v>
      </c>
      <c r="V749" s="87">
        <f t="shared" si="190"/>
        <v>0</v>
      </c>
      <c r="W749" s="99">
        <f t="shared" si="191"/>
        <v>569213.79</v>
      </c>
      <c r="X749" s="91"/>
      <c r="Y749" s="7"/>
      <c r="Z749" s="7">
        <f t="shared" ref="Z749:AB749" si="197">SUM(Z750:Z756)</f>
        <v>0</v>
      </c>
      <c r="AA749" s="7">
        <f t="shared" si="197"/>
        <v>0</v>
      </c>
      <c r="AB749" s="7">
        <f t="shared" si="197"/>
        <v>0</v>
      </c>
    </row>
    <row r="750" spans="1:28" x14ac:dyDescent="0.25">
      <c r="A750" t="e">
        <f t="shared" si="184"/>
        <v>#REF!</v>
      </c>
      <c r="B750" s="8"/>
      <c r="C750" s="9" t="s">
        <v>11</v>
      </c>
      <c r="D750" s="105" t="e">
        <f>'დაზუსტ. ბიუჯ.'!#REF!</f>
        <v>#REF!</v>
      </c>
      <c r="E750" s="88" t="e">
        <f>'დაზუსტ. საკუთ.'!#REF!</f>
        <v>#REF!</v>
      </c>
      <c r="F750" s="88" t="e">
        <f>'დაზუსტ. ბიუჯ. ფონდ.'!#REF!</f>
        <v>#REF!</v>
      </c>
      <c r="G750" s="88">
        <f>'გრანტის საკასო'!D749</f>
        <v>0</v>
      </c>
      <c r="H750" s="88">
        <f>'მიზნ.გრანტის საკასო '!D749</f>
        <v>6885</v>
      </c>
      <c r="I750" s="105" t="e">
        <f>'დაზუსტ. ბიუჯ.'!#REF!-'დაზუსტ. ბიუჯ.'!#REF!</f>
        <v>#REF!</v>
      </c>
      <c r="J750" s="88" t="e">
        <f>'დაზუსტ. საკუთ.'!#REF!-'დაზუსტ. საკუთ.'!#REF!</f>
        <v>#REF!</v>
      </c>
      <c r="K750" s="88" t="e">
        <f>'დაზუსტ. ბიუჯ. ფონდ.'!#REF!-'დაზუსტ. ბიუჯ. ფონდ.'!#REF!</f>
        <v>#REF!</v>
      </c>
      <c r="L750" s="88">
        <f>'გრანტის საკასო'!E749</f>
        <v>0</v>
      </c>
      <c r="M750" s="100">
        <f>'მიზნ.გრანტის საკასო '!E749-'მიზნ.გრანტის საკასო '!D749</f>
        <v>6885</v>
      </c>
      <c r="N750" s="105" t="e">
        <f>'დაზუსტ. ბიუჯ.'!#REF!-'დაზუსტ. ბიუჯ.'!#REF!</f>
        <v>#REF!</v>
      </c>
      <c r="O750" s="88" t="e">
        <f>'დაზუსტ. საკუთ.'!#REF!-'დაზუსტ. საკუთ.'!#REF!</f>
        <v>#REF!</v>
      </c>
      <c r="P750" s="88" t="e">
        <f>'დაზუსტ. ბიუჯ. ფონდ.'!#REF!</f>
        <v>#REF!</v>
      </c>
      <c r="Q750" s="88">
        <f>'გრანტის საკასო'!J749</f>
        <v>0</v>
      </c>
      <c r="R750" s="100">
        <f>'მიზნ.გრანტის საკასო '!J749-'მიზნ.გრანტის საკასო '!I749</f>
        <v>0</v>
      </c>
      <c r="S750" s="105" t="e">
        <f t="shared" si="185"/>
        <v>#REF!</v>
      </c>
      <c r="T750" s="88" t="e">
        <f t="shared" si="188"/>
        <v>#REF!</v>
      </c>
      <c r="U750" s="88" t="e">
        <f t="shared" si="189"/>
        <v>#REF!</v>
      </c>
      <c r="V750" s="88">
        <f t="shared" si="190"/>
        <v>0</v>
      </c>
      <c r="W750" s="100">
        <f t="shared" si="191"/>
        <v>13770</v>
      </c>
      <c r="X750" s="92"/>
      <c r="Y750" s="10"/>
      <c r="Z750" s="10">
        <v>0</v>
      </c>
      <c r="AA750" s="10">
        <v>0</v>
      </c>
      <c r="AB750" s="10">
        <v>0</v>
      </c>
    </row>
    <row r="751" spans="1:28" x14ac:dyDescent="0.25">
      <c r="A751" t="e">
        <f t="shared" si="184"/>
        <v>#REF!</v>
      </c>
      <c r="B751" s="8"/>
      <c r="C751" s="9" t="s">
        <v>12</v>
      </c>
      <c r="D751" s="105" t="e">
        <f>'დაზუსტ. ბიუჯ.'!#REF!</f>
        <v>#REF!</v>
      </c>
      <c r="E751" s="88" t="e">
        <f>'დაზუსტ. საკუთ.'!#REF!</f>
        <v>#REF!</v>
      </c>
      <c r="F751" s="88" t="e">
        <f>'დაზუსტ. ბიუჯ. ფონდ.'!#REF!</f>
        <v>#REF!</v>
      </c>
      <c r="G751" s="88">
        <f>'გრანტის საკასო'!D750</f>
        <v>0</v>
      </c>
      <c r="H751" s="88">
        <f>'მიზნ.გრანტის საკასო '!D750</f>
        <v>45125</v>
      </c>
      <c r="I751" s="105" t="e">
        <f>'დაზუსტ. ბიუჯ.'!#REF!-'დაზუსტ. ბიუჯ.'!#REF!</f>
        <v>#REF!</v>
      </c>
      <c r="J751" s="88" t="e">
        <f>'დაზუსტ. საკუთ.'!#REF!-'დაზუსტ. საკუთ.'!#REF!</f>
        <v>#REF!</v>
      </c>
      <c r="K751" s="88" t="e">
        <f>'დაზუსტ. ბიუჯ. ფონდ.'!#REF!-'დაზუსტ. ბიუჯ. ფონდ.'!#REF!</f>
        <v>#REF!</v>
      </c>
      <c r="L751" s="88">
        <f>'გრანტის საკასო'!E750</f>
        <v>0</v>
      </c>
      <c r="M751" s="100">
        <f>'მიზნ.გრანტის საკასო '!E750-'მიზნ.გრანტის საკასო '!D750</f>
        <v>49567.520000000004</v>
      </c>
      <c r="N751" s="105" t="e">
        <f>'დაზუსტ. ბიუჯ.'!#REF!-'დაზუსტ. ბიუჯ.'!#REF!</f>
        <v>#REF!</v>
      </c>
      <c r="O751" s="88" t="e">
        <f>'დაზუსტ. საკუთ.'!#REF!-'დაზუსტ. საკუთ.'!#REF!</f>
        <v>#REF!</v>
      </c>
      <c r="P751" s="88" t="e">
        <f>'დაზუსტ. ბიუჯ. ფონდ.'!#REF!</f>
        <v>#REF!</v>
      </c>
      <c r="Q751" s="88">
        <f>'გრანტის საკასო'!J750</f>
        <v>0</v>
      </c>
      <c r="R751" s="100">
        <f>'მიზნ.გრანტის საკასო '!J750-'მიზნ.გრანტის საკასო '!I750</f>
        <v>0</v>
      </c>
      <c r="S751" s="105" t="e">
        <f t="shared" si="185"/>
        <v>#REF!</v>
      </c>
      <c r="T751" s="88" t="e">
        <f t="shared" si="188"/>
        <v>#REF!</v>
      </c>
      <c r="U751" s="88" t="e">
        <f t="shared" si="189"/>
        <v>#REF!</v>
      </c>
      <c r="V751" s="88">
        <f t="shared" si="190"/>
        <v>0</v>
      </c>
      <c r="W751" s="100">
        <f t="shared" si="191"/>
        <v>94692.52</v>
      </c>
      <c r="X751" s="92"/>
      <c r="Y751" s="10"/>
      <c r="Z751" s="10">
        <v>0</v>
      </c>
      <c r="AA751" s="10">
        <v>0</v>
      </c>
      <c r="AB751" s="10">
        <v>0</v>
      </c>
    </row>
    <row r="752" spans="1:28" x14ac:dyDescent="0.25">
      <c r="A752" t="e">
        <f t="shared" si="184"/>
        <v>#REF!</v>
      </c>
      <c r="B752" s="8"/>
      <c r="C752" s="9" t="s">
        <v>13</v>
      </c>
      <c r="D752" s="105" t="e">
        <f>'დაზუსტ. ბიუჯ.'!#REF!</f>
        <v>#REF!</v>
      </c>
      <c r="E752" s="88" t="e">
        <f>'დაზუსტ. საკუთ.'!#REF!</f>
        <v>#REF!</v>
      </c>
      <c r="F752" s="88" t="e">
        <f>'დაზუსტ. ბიუჯ. ფონდ.'!#REF!</f>
        <v>#REF!</v>
      </c>
      <c r="G752" s="88">
        <f>'გრანტის საკასო'!D751</f>
        <v>0</v>
      </c>
      <c r="H752" s="88">
        <f>'მიზნ.გრანტის საკასო '!D751</f>
        <v>0</v>
      </c>
      <c r="I752" s="105" t="e">
        <f>'დაზუსტ. ბიუჯ.'!#REF!-'დაზუსტ. ბიუჯ.'!#REF!</f>
        <v>#REF!</v>
      </c>
      <c r="J752" s="88" t="e">
        <f>'დაზუსტ. საკუთ.'!#REF!-'დაზუსტ. საკუთ.'!#REF!</f>
        <v>#REF!</v>
      </c>
      <c r="K752" s="88" t="e">
        <f>'დაზუსტ. ბიუჯ. ფონდ.'!#REF!-'დაზუსტ. ბიუჯ. ფონდ.'!#REF!</f>
        <v>#REF!</v>
      </c>
      <c r="L752" s="88">
        <f>'გრანტის საკასო'!E751</f>
        <v>0</v>
      </c>
      <c r="M752" s="100">
        <f>'მიზნ.გრანტის საკასო '!E751-'მიზნ.გრანტის საკასო '!D751</f>
        <v>0</v>
      </c>
      <c r="N752" s="105" t="e">
        <f>'დაზუსტ. ბიუჯ.'!#REF!-'დაზუსტ. ბიუჯ.'!#REF!</f>
        <v>#REF!</v>
      </c>
      <c r="O752" s="88" t="e">
        <f>'დაზუსტ. საკუთ.'!#REF!-'დაზუსტ. საკუთ.'!#REF!</f>
        <v>#REF!</v>
      </c>
      <c r="P752" s="88" t="e">
        <f>'დაზუსტ. ბიუჯ. ფონდ.'!#REF!</f>
        <v>#REF!</v>
      </c>
      <c r="Q752" s="88">
        <f>'გრანტის საკასო'!J751</f>
        <v>0</v>
      </c>
      <c r="R752" s="100">
        <f>'მიზნ.გრანტის საკასო '!J751-'მიზნ.გრანტის საკასო '!I751</f>
        <v>0</v>
      </c>
      <c r="S752" s="105" t="e">
        <f t="shared" si="185"/>
        <v>#REF!</v>
      </c>
      <c r="T752" s="88" t="e">
        <f t="shared" si="188"/>
        <v>#REF!</v>
      </c>
      <c r="U752" s="88" t="e">
        <f t="shared" si="189"/>
        <v>#REF!</v>
      </c>
      <c r="V752" s="88">
        <f t="shared" si="190"/>
        <v>0</v>
      </c>
      <c r="W752" s="100">
        <f t="shared" si="191"/>
        <v>0</v>
      </c>
      <c r="X752" s="92"/>
      <c r="Y752" s="10"/>
      <c r="Z752" s="10">
        <v>0</v>
      </c>
      <c r="AA752" s="10">
        <v>0</v>
      </c>
      <c r="AB752" s="10">
        <v>0</v>
      </c>
    </row>
    <row r="753" spans="1:28" x14ac:dyDescent="0.25">
      <c r="A753" t="e">
        <f t="shared" si="184"/>
        <v>#REF!</v>
      </c>
      <c r="B753" s="8"/>
      <c r="C753" s="9" t="s">
        <v>14</v>
      </c>
      <c r="D753" s="105" t="e">
        <f>'დაზუსტ. ბიუჯ.'!#REF!</f>
        <v>#REF!</v>
      </c>
      <c r="E753" s="88" t="e">
        <f>'დაზუსტ. საკუთ.'!#REF!</f>
        <v>#REF!</v>
      </c>
      <c r="F753" s="88" t="e">
        <f>'დაზუსტ. ბიუჯ. ფონდ.'!#REF!</f>
        <v>#REF!</v>
      </c>
      <c r="G753" s="88">
        <f>'გრანტის საკასო'!D752</f>
        <v>0</v>
      </c>
      <c r="H753" s="88">
        <f>'მიზნ.გრანტის საკასო '!D752</f>
        <v>0</v>
      </c>
      <c r="I753" s="105" t="e">
        <f>'დაზუსტ. ბიუჯ.'!#REF!-'დაზუსტ. ბიუჯ.'!#REF!</f>
        <v>#REF!</v>
      </c>
      <c r="J753" s="88" t="e">
        <f>'დაზუსტ. საკუთ.'!#REF!-'დაზუსტ. საკუთ.'!#REF!</f>
        <v>#REF!</v>
      </c>
      <c r="K753" s="88" t="e">
        <f>'დაზუსტ. ბიუჯ. ფონდ.'!#REF!-'დაზუსტ. ბიუჯ. ფონდ.'!#REF!</f>
        <v>#REF!</v>
      </c>
      <c r="L753" s="88">
        <f>'გრანტის საკასო'!E752</f>
        <v>0</v>
      </c>
      <c r="M753" s="100">
        <f>'მიზნ.გრანტის საკასო '!E752-'მიზნ.გრანტის საკასო '!D752</f>
        <v>433456.59</v>
      </c>
      <c r="N753" s="105" t="e">
        <f>'დაზუსტ. ბიუჯ.'!#REF!-'დაზუსტ. ბიუჯ.'!#REF!</f>
        <v>#REF!</v>
      </c>
      <c r="O753" s="88" t="e">
        <f>'დაზუსტ. საკუთ.'!#REF!-'დაზუსტ. საკუთ.'!#REF!</f>
        <v>#REF!</v>
      </c>
      <c r="P753" s="88" t="e">
        <f>'დაზუსტ. ბიუჯ. ფონდ.'!#REF!</f>
        <v>#REF!</v>
      </c>
      <c r="Q753" s="88">
        <f>'გრანტის საკასო'!J752</f>
        <v>0</v>
      </c>
      <c r="R753" s="100">
        <f>'მიზნ.გრანტის საკასო '!J752-'მიზნ.გრანტის საკასო '!I752</f>
        <v>0</v>
      </c>
      <c r="S753" s="105" t="e">
        <f t="shared" si="185"/>
        <v>#REF!</v>
      </c>
      <c r="T753" s="88" t="e">
        <f t="shared" si="188"/>
        <v>#REF!</v>
      </c>
      <c r="U753" s="88" t="e">
        <f t="shared" si="189"/>
        <v>#REF!</v>
      </c>
      <c r="V753" s="88">
        <f t="shared" si="190"/>
        <v>0</v>
      </c>
      <c r="W753" s="100">
        <f t="shared" si="191"/>
        <v>433456.59</v>
      </c>
      <c r="X753" s="92"/>
      <c r="Y753" s="10"/>
      <c r="Z753" s="10">
        <v>0</v>
      </c>
      <c r="AA753" s="10">
        <v>0</v>
      </c>
      <c r="AB753" s="10">
        <v>0</v>
      </c>
    </row>
    <row r="754" spans="1:28" x14ac:dyDescent="0.25">
      <c r="A754" t="e">
        <f t="shared" si="184"/>
        <v>#REF!</v>
      </c>
      <c r="B754" s="8"/>
      <c r="C754" s="9" t="s">
        <v>15</v>
      </c>
      <c r="D754" s="105" t="e">
        <f>'დაზუსტ. ბიუჯ.'!#REF!</f>
        <v>#REF!</v>
      </c>
      <c r="E754" s="88" t="e">
        <f>'დაზუსტ. საკუთ.'!#REF!</f>
        <v>#REF!</v>
      </c>
      <c r="F754" s="88" t="e">
        <f>'დაზუსტ. ბიუჯ. ფონდ.'!#REF!</f>
        <v>#REF!</v>
      </c>
      <c r="G754" s="88">
        <f>'გრანტის საკასო'!D753</f>
        <v>0</v>
      </c>
      <c r="H754" s="88">
        <f>'მიზნ.გრანტის საკასო '!D753</f>
        <v>0</v>
      </c>
      <c r="I754" s="105" t="e">
        <f>'დაზუსტ. ბიუჯ.'!#REF!-'დაზუსტ. ბიუჯ.'!#REF!</f>
        <v>#REF!</v>
      </c>
      <c r="J754" s="88" t="e">
        <f>'დაზუსტ. საკუთ.'!#REF!-'დაზუსტ. საკუთ.'!#REF!</f>
        <v>#REF!</v>
      </c>
      <c r="K754" s="88" t="e">
        <f>'დაზუსტ. ბიუჯ. ფონდ.'!#REF!-'დაზუსტ. ბიუჯ. ფონდ.'!#REF!</f>
        <v>#REF!</v>
      </c>
      <c r="L754" s="88">
        <f>'გრანტის საკასო'!E753</f>
        <v>0</v>
      </c>
      <c r="M754" s="100">
        <f>'მიზნ.გრანტის საკასო '!E753-'მიზნ.გრანტის საკასო '!D753</f>
        <v>0</v>
      </c>
      <c r="N754" s="105" t="e">
        <f>'დაზუსტ. ბიუჯ.'!#REF!-'დაზუსტ. ბიუჯ.'!#REF!</f>
        <v>#REF!</v>
      </c>
      <c r="O754" s="88" t="e">
        <f>'დაზუსტ. საკუთ.'!#REF!-'დაზუსტ. საკუთ.'!#REF!</f>
        <v>#REF!</v>
      </c>
      <c r="P754" s="88" t="e">
        <f>'დაზუსტ. ბიუჯ. ფონდ.'!#REF!</f>
        <v>#REF!</v>
      </c>
      <c r="Q754" s="88">
        <f>'გრანტის საკასო'!J753</f>
        <v>0</v>
      </c>
      <c r="R754" s="100">
        <f>'მიზნ.გრანტის საკასო '!J753-'მიზნ.გრანტის საკასო '!I753</f>
        <v>0</v>
      </c>
      <c r="S754" s="105" t="e">
        <f t="shared" si="185"/>
        <v>#REF!</v>
      </c>
      <c r="T754" s="88" t="e">
        <f t="shared" si="188"/>
        <v>#REF!</v>
      </c>
      <c r="U754" s="88" t="e">
        <f t="shared" si="189"/>
        <v>#REF!</v>
      </c>
      <c r="V754" s="88">
        <f t="shared" si="190"/>
        <v>0</v>
      </c>
      <c r="W754" s="100">
        <f t="shared" si="191"/>
        <v>0</v>
      </c>
      <c r="X754" s="92"/>
      <c r="Y754" s="10"/>
      <c r="Z754" s="10">
        <v>0</v>
      </c>
      <c r="AA754" s="10">
        <v>0</v>
      </c>
      <c r="AB754" s="10">
        <v>0</v>
      </c>
    </row>
    <row r="755" spans="1:28" x14ac:dyDescent="0.25">
      <c r="A755" t="e">
        <f t="shared" si="184"/>
        <v>#REF!</v>
      </c>
      <c r="B755" s="8"/>
      <c r="C755" s="9" t="s">
        <v>16</v>
      </c>
      <c r="D755" s="105" t="e">
        <f>'დაზუსტ. ბიუჯ.'!#REF!</f>
        <v>#REF!</v>
      </c>
      <c r="E755" s="88" t="e">
        <f>'დაზუსტ. საკუთ.'!#REF!</f>
        <v>#REF!</v>
      </c>
      <c r="F755" s="88" t="e">
        <f>'დაზუსტ. ბიუჯ. ფონდ.'!#REF!</f>
        <v>#REF!</v>
      </c>
      <c r="G755" s="88">
        <f>'გრანტის საკასო'!D754</f>
        <v>0</v>
      </c>
      <c r="H755" s="88">
        <f>'მიზნ.გრანტის საკასო '!D754</f>
        <v>0</v>
      </c>
      <c r="I755" s="105" t="e">
        <f>'დაზუსტ. ბიუჯ.'!#REF!-'დაზუსტ. ბიუჯ.'!#REF!</f>
        <v>#REF!</v>
      </c>
      <c r="J755" s="88" t="e">
        <f>'დაზუსტ. საკუთ.'!#REF!-'დაზუსტ. საკუთ.'!#REF!</f>
        <v>#REF!</v>
      </c>
      <c r="K755" s="88" t="e">
        <f>'დაზუსტ. ბიუჯ. ფონდ.'!#REF!-'დაზუსტ. ბიუჯ. ფონდ.'!#REF!</f>
        <v>#REF!</v>
      </c>
      <c r="L755" s="88">
        <f>'გრანტის საკასო'!E754</f>
        <v>0</v>
      </c>
      <c r="M755" s="100">
        <f>'მიზნ.გრანტის საკასო '!E754-'მიზნ.გრანტის საკასო '!D754</f>
        <v>0</v>
      </c>
      <c r="N755" s="105" t="e">
        <f>'დაზუსტ. ბიუჯ.'!#REF!-'დაზუსტ. ბიუჯ.'!#REF!</f>
        <v>#REF!</v>
      </c>
      <c r="O755" s="88" t="e">
        <f>'დაზუსტ. საკუთ.'!#REF!-'დაზუსტ. საკუთ.'!#REF!</f>
        <v>#REF!</v>
      </c>
      <c r="P755" s="88" t="e">
        <f>'დაზუსტ. ბიუჯ. ფონდ.'!#REF!</f>
        <v>#REF!</v>
      </c>
      <c r="Q755" s="88">
        <f>'გრანტის საკასო'!J754</f>
        <v>0</v>
      </c>
      <c r="R755" s="100">
        <f>'მიზნ.გრანტის საკასო '!J754-'მიზნ.გრანტის საკასო '!I754</f>
        <v>0</v>
      </c>
      <c r="S755" s="105" t="e">
        <f t="shared" si="185"/>
        <v>#REF!</v>
      </c>
      <c r="T755" s="88" t="e">
        <f t="shared" si="188"/>
        <v>#REF!</v>
      </c>
      <c r="U755" s="88" t="e">
        <f t="shared" si="189"/>
        <v>#REF!</v>
      </c>
      <c r="V755" s="88">
        <f t="shared" si="190"/>
        <v>0</v>
      </c>
      <c r="W755" s="100">
        <f t="shared" si="191"/>
        <v>0</v>
      </c>
      <c r="X755" s="92"/>
      <c r="Y755" s="10"/>
      <c r="Z755" s="10">
        <v>0</v>
      </c>
      <c r="AA755" s="10">
        <v>0</v>
      </c>
      <c r="AB755" s="10">
        <v>0</v>
      </c>
    </row>
    <row r="756" spans="1:28" x14ac:dyDescent="0.25">
      <c r="A756" t="e">
        <f t="shared" si="184"/>
        <v>#REF!</v>
      </c>
      <c r="B756" s="8"/>
      <c r="C756" s="9" t="s">
        <v>17</v>
      </c>
      <c r="D756" s="105" t="e">
        <f>'დაზუსტ. ბიუჯ.'!#REF!</f>
        <v>#REF!</v>
      </c>
      <c r="E756" s="88" t="e">
        <f>'დაზუსტ. საკუთ.'!#REF!</f>
        <v>#REF!</v>
      </c>
      <c r="F756" s="88" t="e">
        <f>'დაზუსტ. ბიუჯ. ფონდ.'!#REF!</f>
        <v>#REF!</v>
      </c>
      <c r="G756" s="88">
        <f>'გრანტის საკასო'!D755</f>
        <v>0</v>
      </c>
      <c r="H756" s="88">
        <f>'მიზნ.გრანტის საკასო '!D755</f>
        <v>0</v>
      </c>
      <c r="I756" s="105" t="e">
        <f>'დაზუსტ. ბიუჯ.'!#REF!-'დაზუსტ. ბიუჯ.'!#REF!</f>
        <v>#REF!</v>
      </c>
      <c r="J756" s="88" t="e">
        <f>'დაზუსტ. საკუთ.'!#REF!-'დაზუსტ. საკუთ.'!#REF!</f>
        <v>#REF!</v>
      </c>
      <c r="K756" s="88" t="e">
        <f>'დაზუსტ. ბიუჯ. ფონდ.'!#REF!-'დაზუსტ. ბიუჯ. ფონდ.'!#REF!</f>
        <v>#REF!</v>
      </c>
      <c r="L756" s="88">
        <f>'გრანტის საკასო'!E755</f>
        <v>0</v>
      </c>
      <c r="M756" s="100">
        <f>'მიზნ.გრანტის საკასო '!E755-'მიზნ.გრანტის საკასო '!D755</f>
        <v>27294.68</v>
      </c>
      <c r="N756" s="105" t="e">
        <f>'დაზუსტ. ბიუჯ.'!#REF!-'დაზუსტ. ბიუჯ.'!#REF!</f>
        <v>#REF!</v>
      </c>
      <c r="O756" s="88" t="e">
        <f>'დაზუსტ. საკუთ.'!#REF!-'დაზუსტ. საკუთ.'!#REF!</f>
        <v>#REF!</v>
      </c>
      <c r="P756" s="88" t="e">
        <f>'დაზუსტ. ბიუჯ. ფონდ.'!#REF!</f>
        <v>#REF!</v>
      </c>
      <c r="Q756" s="88">
        <f>'გრანტის საკასო'!J755</f>
        <v>0</v>
      </c>
      <c r="R756" s="100">
        <f>'მიზნ.გრანტის საკასო '!J755-'მიზნ.გრანტის საკასო '!I755</f>
        <v>0</v>
      </c>
      <c r="S756" s="105" t="e">
        <f t="shared" si="185"/>
        <v>#REF!</v>
      </c>
      <c r="T756" s="88" t="e">
        <f t="shared" si="188"/>
        <v>#REF!</v>
      </c>
      <c r="U756" s="88" t="e">
        <f t="shared" si="189"/>
        <v>#REF!</v>
      </c>
      <c r="V756" s="88">
        <f t="shared" si="190"/>
        <v>0</v>
      </c>
      <c r="W756" s="100">
        <f t="shared" si="191"/>
        <v>27294.68</v>
      </c>
      <c r="X756" s="92"/>
      <c r="Y756" s="10"/>
      <c r="Z756" s="10">
        <v>0</v>
      </c>
      <c r="AA756" s="10">
        <v>0</v>
      </c>
      <c r="AB756" s="10">
        <v>0</v>
      </c>
    </row>
    <row r="757" spans="1:28" x14ac:dyDescent="0.25">
      <c r="A757" t="e">
        <f t="shared" si="184"/>
        <v>#REF!</v>
      </c>
      <c r="B757" s="5"/>
      <c r="C757" s="6" t="s">
        <v>18</v>
      </c>
      <c r="D757" s="104" t="e">
        <f>'დაზუსტ. ბიუჯ.'!#REF!</f>
        <v>#REF!</v>
      </c>
      <c r="E757" s="87" t="e">
        <f>'დაზუსტ. საკუთ.'!#REF!</f>
        <v>#REF!</v>
      </c>
      <c r="F757" s="87" t="e">
        <f>'დაზუსტ. ბიუჯ. ფონდ.'!#REF!</f>
        <v>#REF!</v>
      </c>
      <c r="G757" s="87">
        <f>'გრანტის საკასო'!D756</f>
        <v>0</v>
      </c>
      <c r="H757" s="87">
        <f>'მიზნ.გრანტის საკასო '!D756</f>
        <v>111572</v>
      </c>
      <c r="I757" s="104" t="e">
        <f>'დაზუსტ. ბიუჯ.'!#REF!-'დაზუსტ. ბიუჯ.'!#REF!</f>
        <v>#REF!</v>
      </c>
      <c r="J757" s="87" t="e">
        <f>'დაზუსტ. საკუთ.'!#REF!-'დაზუსტ. საკუთ.'!#REF!</f>
        <v>#REF!</v>
      </c>
      <c r="K757" s="87" t="e">
        <f>'დაზუსტ. ბიუჯ. ფონდ.'!#REF!-'დაზუსტ. ბიუჯ. ფონდ.'!#REF!</f>
        <v>#REF!</v>
      </c>
      <c r="L757" s="87">
        <f>'გრანტის საკასო'!E756</f>
        <v>0</v>
      </c>
      <c r="M757" s="99">
        <f>'მიზნ.გრანტის საკასო '!E756-'მიზნ.გრანტის საკასო '!D756</f>
        <v>151417.5</v>
      </c>
      <c r="N757" s="104" t="e">
        <f>'დაზუსტ. ბიუჯ.'!#REF!-'დაზუსტ. ბიუჯ.'!#REF!</f>
        <v>#REF!</v>
      </c>
      <c r="O757" s="87" t="e">
        <f>'დაზუსტ. საკუთ.'!#REF!-'დაზუსტ. საკუთ.'!#REF!</f>
        <v>#REF!</v>
      </c>
      <c r="P757" s="87" t="e">
        <f>'დაზუსტ. ბიუჯ. ფონდ.'!#REF!</f>
        <v>#REF!</v>
      </c>
      <c r="Q757" s="87">
        <f>'გრანტის საკასო'!J756</f>
        <v>0</v>
      </c>
      <c r="R757" s="99">
        <f>'მიზნ.გრანტის საკასო '!J756-'მიზნ.გრანტის საკასო '!I756</f>
        <v>0</v>
      </c>
      <c r="S757" s="104" t="e">
        <f t="shared" si="185"/>
        <v>#REF!</v>
      </c>
      <c r="T757" s="87" t="e">
        <f t="shared" si="188"/>
        <v>#REF!</v>
      </c>
      <c r="U757" s="87" t="e">
        <f t="shared" si="189"/>
        <v>#REF!</v>
      </c>
      <c r="V757" s="87">
        <f t="shared" si="190"/>
        <v>0</v>
      </c>
      <c r="W757" s="99">
        <f t="shared" si="191"/>
        <v>262989.5</v>
      </c>
      <c r="X757" s="91"/>
      <c r="Y757" s="7"/>
      <c r="Z757" s="7">
        <v>0</v>
      </c>
      <c r="AA757" s="7">
        <v>0</v>
      </c>
      <c r="AB757" s="7">
        <v>0</v>
      </c>
    </row>
    <row r="758" spans="1:28" x14ac:dyDescent="0.25">
      <c r="A758" t="e">
        <f t="shared" si="184"/>
        <v>#REF!</v>
      </c>
      <c r="B758" s="5"/>
      <c r="C758" s="6" t="s">
        <v>19</v>
      </c>
      <c r="D758" s="104" t="e">
        <f>'დაზუსტ. ბიუჯ.'!#REF!</f>
        <v>#REF!</v>
      </c>
      <c r="E758" s="87" t="e">
        <f>'დაზუსტ. საკუთ.'!#REF!</f>
        <v>#REF!</v>
      </c>
      <c r="F758" s="87" t="e">
        <f>'დაზუსტ. ბიუჯ. ფონდ.'!#REF!</f>
        <v>#REF!</v>
      </c>
      <c r="G758" s="87">
        <f>'გრანტის საკასო'!D757</f>
        <v>0</v>
      </c>
      <c r="H758" s="87">
        <f>'მიზნ.გრანტის საკასო '!D757</f>
        <v>0</v>
      </c>
      <c r="I758" s="104" t="e">
        <f>'დაზუსტ. ბიუჯ.'!#REF!-'დაზუსტ. ბიუჯ.'!#REF!</f>
        <v>#REF!</v>
      </c>
      <c r="J758" s="87" t="e">
        <f>'დაზუსტ. საკუთ.'!#REF!-'დაზუსტ. საკუთ.'!#REF!</f>
        <v>#REF!</v>
      </c>
      <c r="K758" s="87" t="e">
        <f>'დაზუსტ. ბიუჯ. ფონდ.'!#REF!-'დაზუსტ. ბიუჯ. ფონდ.'!#REF!</f>
        <v>#REF!</v>
      </c>
      <c r="L758" s="87">
        <f>'გრანტის საკასო'!E757</f>
        <v>0</v>
      </c>
      <c r="M758" s="99">
        <f>'მიზნ.გრანტის საკასო '!E757-'მიზნ.გრანტის საკასო '!D757</f>
        <v>0</v>
      </c>
      <c r="N758" s="104" t="e">
        <f>'დაზუსტ. ბიუჯ.'!#REF!-'დაზუსტ. ბიუჯ.'!#REF!</f>
        <v>#REF!</v>
      </c>
      <c r="O758" s="87" t="e">
        <f>'დაზუსტ. საკუთ.'!#REF!-'დაზუსტ. საკუთ.'!#REF!</f>
        <v>#REF!</v>
      </c>
      <c r="P758" s="87" t="e">
        <f>'დაზუსტ. ბიუჯ. ფონდ.'!#REF!</f>
        <v>#REF!</v>
      </c>
      <c r="Q758" s="87">
        <f>'გრანტის საკასო'!J757</f>
        <v>0</v>
      </c>
      <c r="R758" s="99">
        <f>'მიზნ.გრანტის საკასო '!J757-'მიზნ.გრანტის საკასო '!I757</f>
        <v>0</v>
      </c>
      <c r="S758" s="104" t="e">
        <f t="shared" si="185"/>
        <v>#REF!</v>
      </c>
      <c r="T758" s="87" t="e">
        <f t="shared" si="188"/>
        <v>#REF!</v>
      </c>
      <c r="U758" s="87" t="e">
        <f t="shared" si="189"/>
        <v>#REF!</v>
      </c>
      <c r="V758" s="87">
        <f t="shared" si="190"/>
        <v>0</v>
      </c>
      <c r="W758" s="99">
        <f t="shared" si="191"/>
        <v>0</v>
      </c>
      <c r="X758" s="91"/>
      <c r="Y758" s="7"/>
      <c r="Z758" s="7">
        <v>0</v>
      </c>
      <c r="AA758" s="7">
        <v>0</v>
      </c>
      <c r="AB758" s="7">
        <v>0</v>
      </c>
    </row>
    <row r="759" spans="1:28" ht="15.75" thickBot="1" x14ac:dyDescent="0.3">
      <c r="A759" t="e">
        <f t="shared" si="184"/>
        <v>#REF!</v>
      </c>
      <c r="B759" s="11"/>
      <c r="C759" s="12" t="s">
        <v>20</v>
      </c>
      <c r="D759" s="106" t="e">
        <f>'დაზუსტ. ბიუჯ.'!#REF!</f>
        <v>#REF!</v>
      </c>
      <c r="E759" s="89" t="e">
        <f>'დაზუსტ. საკუთ.'!#REF!</f>
        <v>#REF!</v>
      </c>
      <c r="F759" s="89" t="e">
        <f>'დაზუსტ. ბიუჯ. ფონდ.'!#REF!</f>
        <v>#REF!</v>
      </c>
      <c r="G759" s="89">
        <f>'გრანტის საკასო'!D758</f>
        <v>0</v>
      </c>
      <c r="H759" s="89">
        <f>'მიზნ.გრანტის საკასო '!D758</f>
        <v>791896.19</v>
      </c>
      <c r="I759" s="106" t="e">
        <f>'დაზუსტ. ბიუჯ.'!#REF!-'დაზუსტ. ბიუჯ.'!#REF!</f>
        <v>#REF!</v>
      </c>
      <c r="J759" s="89" t="e">
        <f>'დაზუსტ. საკუთ.'!#REF!-'დაზუსტ. საკუთ.'!#REF!</f>
        <v>#REF!</v>
      </c>
      <c r="K759" s="89" t="e">
        <f>'დაზუსტ. ბიუჯ. ფონდ.'!#REF!-'დაზუსტ. ბიუჯ. ფონდ.'!#REF!</f>
        <v>#REF!</v>
      </c>
      <c r="L759" s="89">
        <f>'გრანტის საკასო'!E758</f>
        <v>0</v>
      </c>
      <c r="M759" s="101">
        <f>'მიზნ.გრანტის საკასო '!E758-'მიზნ.გრანტის საკასო '!D758</f>
        <v>0</v>
      </c>
      <c r="N759" s="106" t="e">
        <f>'დაზუსტ. ბიუჯ.'!#REF!-'დაზუსტ. ბიუჯ.'!#REF!</f>
        <v>#REF!</v>
      </c>
      <c r="O759" s="89" t="e">
        <f>'დაზუსტ. საკუთ.'!#REF!-'დაზუსტ. საკუთ.'!#REF!</f>
        <v>#REF!</v>
      </c>
      <c r="P759" s="89" t="e">
        <f>'დაზუსტ. ბიუჯ. ფონდ.'!#REF!</f>
        <v>#REF!</v>
      </c>
      <c r="Q759" s="89">
        <f>'გრანტის საკასო'!J758</f>
        <v>0</v>
      </c>
      <c r="R759" s="101">
        <f>'მიზნ.გრანტის საკასო '!J758-'მიზნ.გრანტის საკასო '!I758</f>
        <v>0</v>
      </c>
      <c r="S759" s="106" t="e">
        <f t="shared" si="185"/>
        <v>#REF!</v>
      </c>
      <c r="T759" s="89" t="e">
        <f t="shared" si="188"/>
        <v>#REF!</v>
      </c>
      <c r="U759" s="89" t="e">
        <f t="shared" si="189"/>
        <v>#REF!</v>
      </c>
      <c r="V759" s="89">
        <f t="shared" si="190"/>
        <v>0</v>
      </c>
      <c r="W759" s="101">
        <f t="shared" si="191"/>
        <v>791896.19</v>
      </c>
      <c r="X759" s="93"/>
      <c r="Y759" s="13"/>
      <c r="Z759" s="13">
        <v>0</v>
      </c>
      <c r="AA759" s="13">
        <v>0</v>
      </c>
      <c r="AB759" s="13">
        <v>0</v>
      </c>
    </row>
    <row r="760" spans="1:28" ht="32.25" customHeight="1" thickTop="1" thickBot="1" x14ac:dyDescent="0.3">
      <c r="A760" t="e">
        <f t="shared" si="184"/>
        <v>#REF!</v>
      </c>
      <c r="B760" s="16" t="s">
        <v>131</v>
      </c>
      <c r="C760" s="4" t="s">
        <v>132</v>
      </c>
      <c r="D760" s="103" t="e">
        <f>'დაზუსტ. ბიუჯ.'!#REF!</f>
        <v>#REF!</v>
      </c>
      <c r="E760" s="86" t="e">
        <f>'დაზუსტ. საკუთ.'!#REF!</f>
        <v>#REF!</v>
      </c>
      <c r="F760" s="86" t="e">
        <f>'დაზუსტ. ბიუჯ. ფონდ.'!#REF!</f>
        <v>#REF!</v>
      </c>
      <c r="G760" s="86">
        <f>'გრანტის საკასო'!D759</f>
        <v>0</v>
      </c>
      <c r="H760" s="86">
        <f>'მიზნ.გრანტის საკასო '!D759</f>
        <v>0</v>
      </c>
      <c r="I760" s="103" t="e">
        <f>'დაზუსტ. ბიუჯ.'!#REF!-'დაზუსტ. ბიუჯ.'!#REF!</f>
        <v>#REF!</v>
      </c>
      <c r="J760" s="86" t="e">
        <f>'დაზუსტ. საკუთ.'!#REF!-'დაზუსტ. საკუთ.'!#REF!</f>
        <v>#REF!</v>
      </c>
      <c r="K760" s="86" t="e">
        <f>'დაზუსტ. ბიუჯ. ფონდ.'!#REF!-'დაზუსტ. ბიუჯ. ფონდ.'!#REF!</f>
        <v>#REF!</v>
      </c>
      <c r="L760" s="86">
        <f>'გრანტის საკასო'!E759</f>
        <v>0</v>
      </c>
      <c r="M760" s="102">
        <f>'მიზნ.გრანტის საკასო '!E759-'მიზნ.გრანტის საკასო '!D759</f>
        <v>0</v>
      </c>
      <c r="N760" s="103" t="e">
        <f>'დაზუსტ. ბიუჯ.'!#REF!-'დაზუსტ. ბიუჯ.'!#REF!</f>
        <v>#REF!</v>
      </c>
      <c r="O760" s="86" t="e">
        <f>'დაზუსტ. საკუთ.'!#REF!-'დაზუსტ. საკუთ.'!#REF!</f>
        <v>#REF!</v>
      </c>
      <c r="P760" s="86" t="e">
        <f>'დაზუსტ. ბიუჯ. ფონდ.'!#REF!</f>
        <v>#REF!</v>
      </c>
      <c r="Q760" s="86">
        <f>'გრანტის საკასო'!J759</f>
        <v>0</v>
      </c>
      <c r="R760" s="102">
        <f>'მიზნ.გრანტის საკასო '!J759-'მიზნ.გრანტის საკასო '!I759</f>
        <v>0</v>
      </c>
      <c r="S760" s="103" t="e">
        <f t="shared" si="185"/>
        <v>#REF!</v>
      </c>
      <c r="T760" s="86" t="e">
        <f t="shared" si="188"/>
        <v>#REF!</v>
      </c>
      <c r="U760" s="86" t="e">
        <f t="shared" si="189"/>
        <v>#REF!</v>
      </c>
      <c r="V760" s="86">
        <f t="shared" si="190"/>
        <v>0</v>
      </c>
      <c r="W760" s="102">
        <f t="shared" si="191"/>
        <v>0</v>
      </c>
      <c r="X760" s="94"/>
      <c r="Y760" s="4"/>
      <c r="Z760" s="4">
        <f t="shared" ref="Z760:AB760" si="198">SUM(Z772,Z784)</f>
        <v>0</v>
      </c>
      <c r="AA760" s="4">
        <f t="shared" si="198"/>
        <v>0</v>
      </c>
      <c r="AB760" s="4">
        <f t="shared" si="198"/>
        <v>0</v>
      </c>
    </row>
    <row r="761" spans="1:28" ht="15.75" thickTop="1" x14ac:dyDescent="0.25">
      <c r="A761" t="e">
        <f t="shared" si="184"/>
        <v>#REF!</v>
      </c>
      <c r="B761" s="5"/>
      <c r="C761" s="6" t="s">
        <v>10</v>
      </c>
      <c r="D761" s="104" t="e">
        <f>'დაზუსტ. ბიუჯ.'!#REF!</f>
        <v>#REF!</v>
      </c>
      <c r="E761" s="87" t="e">
        <f>'დაზუსტ. საკუთ.'!#REF!</f>
        <v>#REF!</v>
      </c>
      <c r="F761" s="87" t="e">
        <f>'დაზუსტ. ბიუჯ. ფონდ.'!#REF!</f>
        <v>#REF!</v>
      </c>
      <c r="G761" s="87">
        <f>'გრანტის საკასო'!D760</f>
        <v>0</v>
      </c>
      <c r="H761" s="87">
        <f>'მიზნ.გრანტის საკასო '!D760</f>
        <v>0</v>
      </c>
      <c r="I761" s="104" t="e">
        <f>'დაზუსტ. ბიუჯ.'!#REF!-'დაზუსტ. ბიუჯ.'!#REF!</f>
        <v>#REF!</v>
      </c>
      <c r="J761" s="87" t="e">
        <f>'დაზუსტ. საკუთ.'!#REF!-'დაზუსტ. საკუთ.'!#REF!</f>
        <v>#REF!</v>
      </c>
      <c r="K761" s="87" t="e">
        <f>'დაზუსტ. ბიუჯ. ფონდ.'!#REF!-'დაზუსტ. ბიუჯ. ფონდ.'!#REF!</f>
        <v>#REF!</v>
      </c>
      <c r="L761" s="87">
        <f>'გრანტის საკასო'!E760</f>
        <v>0</v>
      </c>
      <c r="M761" s="99">
        <f>'მიზნ.გრანტის საკასო '!E760-'მიზნ.გრანტის საკასო '!D760</f>
        <v>0</v>
      </c>
      <c r="N761" s="104" t="e">
        <f>'დაზუსტ. ბიუჯ.'!#REF!-'დაზუსტ. ბიუჯ.'!#REF!</f>
        <v>#REF!</v>
      </c>
      <c r="O761" s="87" t="e">
        <f>'დაზუსტ. საკუთ.'!#REF!-'დაზუსტ. საკუთ.'!#REF!</f>
        <v>#REF!</v>
      </c>
      <c r="P761" s="87" t="e">
        <f>'დაზუსტ. ბიუჯ. ფონდ.'!#REF!</f>
        <v>#REF!</v>
      </c>
      <c r="Q761" s="87">
        <f>'გრანტის საკასო'!J760</f>
        <v>0</v>
      </c>
      <c r="R761" s="99">
        <f>'მიზნ.გრანტის საკასო '!J760-'მიზნ.გრანტის საკასო '!I760</f>
        <v>0</v>
      </c>
      <c r="S761" s="104" t="e">
        <f t="shared" si="185"/>
        <v>#REF!</v>
      </c>
      <c r="T761" s="87" t="e">
        <f t="shared" si="188"/>
        <v>#REF!</v>
      </c>
      <c r="U761" s="87" t="e">
        <f t="shared" si="189"/>
        <v>#REF!</v>
      </c>
      <c r="V761" s="87">
        <f t="shared" si="190"/>
        <v>0</v>
      </c>
      <c r="W761" s="99">
        <f t="shared" si="191"/>
        <v>0</v>
      </c>
      <c r="X761" s="91"/>
      <c r="Y761" s="7"/>
      <c r="Z761" s="7">
        <f t="shared" ref="Z761:AB771" si="199">SUM(Z773,Z785)</f>
        <v>0</v>
      </c>
      <c r="AA761" s="7">
        <f t="shared" si="199"/>
        <v>0</v>
      </c>
      <c r="AB761" s="7">
        <f t="shared" si="199"/>
        <v>0</v>
      </c>
    </row>
    <row r="762" spans="1:28" x14ac:dyDescent="0.25">
      <c r="A762" t="e">
        <f t="shared" si="184"/>
        <v>#REF!</v>
      </c>
      <c r="B762" s="8"/>
      <c r="C762" s="9" t="s">
        <v>11</v>
      </c>
      <c r="D762" s="105" t="e">
        <f>'დაზუსტ. ბიუჯ.'!#REF!</f>
        <v>#REF!</v>
      </c>
      <c r="E762" s="88" t="e">
        <f>'დაზუსტ. საკუთ.'!#REF!</f>
        <v>#REF!</v>
      </c>
      <c r="F762" s="88" t="e">
        <f>'დაზუსტ. ბიუჯ. ფონდ.'!#REF!</f>
        <v>#REF!</v>
      </c>
      <c r="G762" s="88">
        <f>'გრანტის საკასო'!D761</f>
        <v>0</v>
      </c>
      <c r="H762" s="88">
        <f>'მიზნ.გრანტის საკასო '!D761</f>
        <v>0</v>
      </c>
      <c r="I762" s="105" t="e">
        <f>'დაზუსტ. ბიუჯ.'!#REF!-'დაზუსტ. ბიუჯ.'!#REF!</f>
        <v>#REF!</v>
      </c>
      <c r="J762" s="88" t="e">
        <f>'დაზუსტ. საკუთ.'!#REF!-'დაზუსტ. საკუთ.'!#REF!</f>
        <v>#REF!</v>
      </c>
      <c r="K762" s="88" t="e">
        <f>'დაზუსტ. ბიუჯ. ფონდ.'!#REF!-'დაზუსტ. ბიუჯ. ფონდ.'!#REF!</f>
        <v>#REF!</v>
      </c>
      <c r="L762" s="88">
        <f>'გრანტის საკასო'!E761</f>
        <v>0</v>
      </c>
      <c r="M762" s="100">
        <f>'მიზნ.გრანტის საკასო '!E761-'მიზნ.გრანტის საკასო '!D761</f>
        <v>0</v>
      </c>
      <c r="N762" s="105" t="e">
        <f>'დაზუსტ. ბიუჯ.'!#REF!-'დაზუსტ. ბიუჯ.'!#REF!</f>
        <v>#REF!</v>
      </c>
      <c r="O762" s="88" t="e">
        <f>'დაზუსტ. საკუთ.'!#REF!-'დაზუსტ. საკუთ.'!#REF!</f>
        <v>#REF!</v>
      </c>
      <c r="P762" s="88" t="e">
        <f>'დაზუსტ. ბიუჯ. ფონდ.'!#REF!</f>
        <v>#REF!</v>
      </c>
      <c r="Q762" s="88">
        <f>'გრანტის საკასო'!J761</f>
        <v>0</v>
      </c>
      <c r="R762" s="100">
        <f>'მიზნ.გრანტის საკასო '!J761-'მიზნ.გრანტის საკასო '!I761</f>
        <v>0</v>
      </c>
      <c r="S762" s="105" t="e">
        <f t="shared" si="185"/>
        <v>#REF!</v>
      </c>
      <c r="T762" s="88" t="e">
        <f t="shared" si="188"/>
        <v>#REF!</v>
      </c>
      <c r="U762" s="88" t="e">
        <f t="shared" si="189"/>
        <v>#REF!</v>
      </c>
      <c r="V762" s="88">
        <f t="shared" si="190"/>
        <v>0</v>
      </c>
      <c r="W762" s="100">
        <f t="shared" si="191"/>
        <v>0</v>
      </c>
      <c r="X762" s="92"/>
      <c r="Y762" s="10"/>
      <c r="Z762" s="10">
        <f t="shared" si="199"/>
        <v>0</v>
      </c>
      <c r="AA762" s="10">
        <f t="shared" si="199"/>
        <v>0</v>
      </c>
      <c r="AB762" s="10">
        <f t="shared" si="199"/>
        <v>0</v>
      </c>
    </row>
    <row r="763" spans="1:28" x14ac:dyDescent="0.25">
      <c r="A763" t="e">
        <f t="shared" si="184"/>
        <v>#REF!</v>
      </c>
      <c r="B763" s="8"/>
      <c r="C763" s="9" t="s">
        <v>12</v>
      </c>
      <c r="D763" s="105" t="e">
        <f>'დაზუსტ. ბიუჯ.'!#REF!</f>
        <v>#REF!</v>
      </c>
      <c r="E763" s="88" t="e">
        <f>'დაზუსტ. საკუთ.'!#REF!</f>
        <v>#REF!</v>
      </c>
      <c r="F763" s="88" t="e">
        <f>'დაზუსტ. ბიუჯ. ფონდ.'!#REF!</f>
        <v>#REF!</v>
      </c>
      <c r="G763" s="88">
        <f>'გრანტის საკასო'!D762</f>
        <v>0</v>
      </c>
      <c r="H763" s="88">
        <f>'მიზნ.გრანტის საკასო '!D762</f>
        <v>0</v>
      </c>
      <c r="I763" s="105" t="e">
        <f>'დაზუსტ. ბიუჯ.'!#REF!-'დაზუსტ. ბიუჯ.'!#REF!</f>
        <v>#REF!</v>
      </c>
      <c r="J763" s="88" t="e">
        <f>'დაზუსტ. საკუთ.'!#REF!-'დაზუსტ. საკუთ.'!#REF!</f>
        <v>#REF!</v>
      </c>
      <c r="K763" s="88" t="e">
        <f>'დაზუსტ. ბიუჯ. ფონდ.'!#REF!-'დაზუსტ. ბიუჯ. ფონდ.'!#REF!</f>
        <v>#REF!</v>
      </c>
      <c r="L763" s="88">
        <f>'გრანტის საკასო'!E762</f>
        <v>0</v>
      </c>
      <c r="M763" s="100">
        <f>'მიზნ.გრანტის საკასო '!E762-'მიზნ.გრანტის საკასო '!D762</f>
        <v>0</v>
      </c>
      <c r="N763" s="105" t="e">
        <f>'დაზუსტ. ბიუჯ.'!#REF!-'დაზუსტ. ბიუჯ.'!#REF!</f>
        <v>#REF!</v>
      </c>
      <c r="O763" s="88" t="e">
        <f>'დაზუსტ. საკუთ.'!#REF!-'დაზუსტ. საკუთ.'!#REF!</f>
        <v>#REF!</v>
      </c>
      <c r="P763" s="88" t="e">
        <f>'დაზუსტ. ბიუჯ. ფონდ.'!#REF!</f>
        <v>#REF!</v>
      </c>
      <c r="Q763" s="88">
        <f>'გრანტის საკასო'!J762</f>
        <v>0</v>
      </c>
      <c r="R763" s="100">
        <f>'მიზნ.გრანტის საკასო '!J762-'მიზნ.გრანტის საკასო '!I762</f>
        <v>0</v>
      </c>
      <c r="S763" s="105" t="e">
        <f t="shared" si="185"/>
        <v>#REF!</v>
      </c>
      <c r="T763" s="88" t="e">
        <f t="shared" si="188"/>
        <v>#REF!</v>
      </c>
      <c r="U763" s="88" t="e">
        <f t="shared" si="189"/>
        <v>#REF!</v>
      </c>
      <c r="V763" s="88">
        <f t="shared" si="190"/>
        <v>0</v>
      </c>
      <c r="W763" s="100">
        <f t="shared" si="191"/>
        <v>0</v>
      </c>
      <c r="X763" s="92"/>
      <c r="Y763" s="10"/>
      <c r="Z763" s="10">
        <f t="shared" si="199"/>
        <v>0</v>
      </c>
      <c r="AA763" s="10">
        <f t="shared" si="199"/>
        <v>0</v>
      </c>
      <c r="AB763" s="10">
        <f t="shared" si="199"/>
        <v>0</v>
      </c>
    </row>
    <row r="764" spans="1:28" x14ac:dyDescent="0.25">
      <c r="A764" t="e">
        <f t="shared" si="184"/>
        <v>#REF!</v>
      </c>
      <c r="B764" s="8"/>
      <c r="C764" s="9" t="s">
        <v>13</v>
      </c>
      <c r="D764" s="105" t="e">
        <f>'დაზუსტ. ბიუჯ.'!#REF!</f>
        <v>#REF!</v>
      </c>
      <c r="E764" s="88" t="e">
        <f>'დაზუსტ. საკუთ.'!#REF!</f>
        <v>#REF!</v>
      </c>
      <c r="F764" s="88" t="e">
        <f>'დაზუსტ. ბიუჯ. ფონდ.'!#REF!</f>
        <v>#REF!</v>
      </c>
      <c r="G764" s="88">
        <f>'გრანტის საკასო'!D763</f>
        <v>0</v>
      </c>
      <c r="H764" s="88">
        <f>'მიზნ.გრანტის საკასო '!D763</f>
        <v>0</v>
      </c>
      <c r="I764" s="105" t="e">
        <f>'დაზუსტ. ბიუჯ.'!#REF!-'დაზუსტ. ბიუჯ.'!#REF!</f>
        <v>#REF!</v>
      </c>
      <c r="J764" s="88" t="e">
        <f>'დაზუსტ. საკუთ.'!#REF!-'დაზუსტ. საკუთ.'!#REF!</f>
        <v>#REF!</v>
      </c>
      <c r="K764" s="88" t="e">
        <f>'დაზუსტ. ბიუჯ. ფონდ.'!#REF!-'დაზუსტ. ბიუჯ. ფონდ.'!#REF!</f>
        <v>#REF!</v>
      </c>
      <c r="L764" s="88">
        <f>'გრანტის საკასო'!E763</f>
        <v>0</v>
      </c>
      <c r="M764" s="100">
        <f>'მიზნ.გრანტის საკასო '!E763-'მიზნ.გრანტის საკასო '!D763</f>
        <v>0</v>
      </c>
      <c r="N764" s="105" t="e">
        <f>'დაზუსტ. ბიუჯ.'!#REF!-'დაზუსტ. ბიუჯ.'!#REF!</f>
        <v>#REF!</v>
      </c>
      <c r="O764" s="88" t="e">
        <f>'დაზუსტ. საკუთ.'!#REF!-'დაზუსტ. საკუთ.'!#REF!</f>
        <v>#REF!</v>
      </c>
      <c r="P764" s="88" t="e">
        <f>'დაზუსტ. ბიუჯ. ფონდ.'!#REF!</f>
        <v>#REF!</v>
      </c>
      <c r="Q764" s="88">
        <f>'გრანტის საკასო'!J763</f>
        <v>0</v>
      </c>
      <c r="R764" s="100">
        <f>'მიზნ.გრანტის საკასო '!J763-'მიზნ.გრანტის საკასო '!I763</f>
        <v>0</v>
      </c>
      <c r="S764" s="105" t="e">
        <f t="shared" si="185"/>
        <v>#REF!</v>
      </c>
      <c r="T764" s="88" t="e">
        <f t="shared" si="188"/>
        <v>#REF!</v>
      </c>
      <c r="U764" s="88" t="e">
        <f t="shared" si="189"/>
        <v>#REF!</v>
      </c>
      <c r="V764" s="88">
        <f t="shared" si="190"/>
        <v>0</v>
      </c>
      <c r="W764" s="100">
        <f t="shared" si="191"/>
        <v>0</v>
      </c>
      <c r="X764" s="92"/>
      <c r="Y764" s="10"/>
      <c r="Z764" s="10">
        <f t="shared" si="199"/>
        <v>0</v>
      </c>
      <c r="AA764" s="10">
        <f t="shared" si="199"/>
        <v>0</v>
      </c>
      <c r="AB764" s="10">
        <f t="shared" si="199"/>
        <v>0</v>
      </c>
    </row>
    <row r="765" spans="1:28" x14ac:dyDescent="0.25">
      <c r="A765" t="e">
        <f t="shared" si="184"/>
        <v>#REF!</v>
      </c>
      <c r="B765" s="8"/>
      <c r="C765" s="9" t="s">
        <v>14</v>
      </c>
      <c r="D765" s="105" t="e">
        <f>'დაზუსტ. ბიუჯ.'!#REF!</f>
        <v>#REF!</v>
      </c>
      <c r="E765" s="88" t="e">
        <f>'დაზუსტ. საკუთ.'!#REF!</f>
        <v>#REF!</v>
      </c>
      <c r="F765" s="88" t="e">
        <f>'დაზუსტ. ბიუჯ. ფონდ.'!#REF!</f>
        <v>#REF!</v>
      </c>
      <c r="G765" s="88">
        <f>'გრანტის საკასო'!D764</f>
        <v>0</v>
      </c>
      <c r="H765" s="88">
        <f>'მიზნ.გრანტის საკასო '!D764</f>
        <v>0</v>
      </c>
      <c r="I765" s="105" t="e">
        <f>'დაზუსტ. ბიუჯ.'!#REF!-'დაზუსტ. ბიუჯ.'!#REF!</f>
        <v>#REF!</v>
      </c>
      <c r="J765" s="88" t="e">
        <f>'დაზუსტ. საკუთ.'!#REF!-'დაზუსტ. საკუთ.'!#REF!</f>
        <v>#REF!</v>
      </c>
      <c r="K765" s="88" t="e">
        <f>'დაზუსტ. ბიუჯ. ფონდ.'!#REF!-'დაზუსტ. ბიუჯ. ფონდ.'!#REF!</f>
        <v>#REF!</v>
      </c>
      <c r="L765" s="88">
        <f>'გრანტის საკასო'!E764</f>
        <v>0</v>
      </c>
      <c r="M765" s="100">
        <f>'მიზნ.გრანტის საკასო '!E764-'მიზნ.გრანტის საკასო '!D764</f>
        <v>0</v>
      </c>
      <c r="N765" s="105" t="e">
        <f>'დაზუსტ. ბიუჯ.'!#REF!-'დაზუსტ. ბიუჯ.'!#REF!</f>
        <v>#REF!</v>
      </c>
      <c r="O765" s="88" t="e">
        <f>'დაზუსტ. საკუთ.'!#REF!-'დაზუსტ. საკუთ.'!#REF!</f>
        <v>#REF!</v>
      </c>
      <c r="P765" s="88" t="e">
        <f>'დაზუსტ. ბიუჯ. ფონდ.'!#REF!</f>
        <v>#REF!</v>
      </c>
      <c r="Q765" s="88">
        <f>'გრანტის საკასო'!J764</f>
        <v>0</v>
      </c>
      <c r="R765" s="100">
        <f>'მიზნ.გრანტის საკასო '!J764-'მიზნ.გრანტის საკასო '!I764</f>
        <v>0</v>
      </c>
      <c r="S765" s="105" t="e">
        <f t="shared" si="185"/>
        <v>#REF!</v>
      </c>
      <c r="T765" s="88" t="e">
        <f t="shared" si="188"/>
        <v>#REF!</v>
      </c>
      <c r="U765" s="88" t="e">
        <f t="shared" si="189"/>
        <v>#REF!</v>
      </c>
      <c r="V765" s="88">
        <f t="shared" si="190"/>
        <v>0</v>
      </c>
      <c r="W765" s="100">
        <f t="shared" si="191"/>
        <v>0</v>
      </c>
      <c r="X765" s="92"/>
      <c r="Y765" s="10"/>
      <c r="Z765" s="10">
        <f t="shared" si="199"/>
        <v>0</v>
      </c>
      <c r="AA765" s="10">
        <f t="shared" si="199"/>
        <v>0</v>
      </c>
      <c r="AB765" s="10">
        <f t="shared" si="199"/>
        <v>0</v>
      </c>
    </row>
    <row r="766" spans="1:28" x14ac:dyDescent="0.25">
      <c r="A766" t="e">
        <f t="shared" si="184"/>
        <v>#REF!</v>
      </c>
      <c r="B766" s="8"/>
      <c r="C766" s="9" t="s">
        <v>15</v>
      </c>
      <c r="D766" s="105" t="e">
        <f>'დაზუსტ. ბიუჯ.'!#REF!</f>
        <v>#REF!</v>
      </c>
      <c r="E766" s="88" t="e">
        <f>'დაზუსტ. საკუთ.'!#REF!</f>
        <v>#REF!</v>
      </c>
      <c r="F766" s="88" t="e">
        <f>'დაზუსტ. ბიუჯ. ფონდ.'!#REF!</f>
        <v>#REF!</v>
      </c>
      <c r="G766" s="88">
        <f>'გრანტის საკასო'!D765</f>
        <v>0</v>
      </c>
      <c r="H766" s="88">
        <f>'მიზნ.გრანტის საკასო '!D765</f>
        <v>0</v>
      </c>
      <c r="I766" s="105" t="e">
        <f>'დაზუსტ. ბიუჯ.'!#REF!-'დაზუსტ. ბიუჯ.'!#REF!</f>
        <v>#REF!</v>
      </c>
      <c r="J766" s="88" t="e">
        <f>'დაზუსტ. საკუთ.'!#REF!-'დაზუსტ. საკუთ.'!#REF!</f>
        <v>#REF!</v>
      </c>
      <c r="K766" s="88" t="e">
        <f>'დაზუსტ. ბიუჯ. ფონდ.'!#REF!-'დაზუსტ. ბიუჯ. ფონდ.'!#REF!</f>
        <v>#REF!</v>
      </c>
      <c r="L766" s="88">
        <f>'გრანტის საკასო'!E765</f>
        <v>0</v>
      </c>
      <c r="M766" s="100">
        <f>'მიზნ.გრანტის საკასო '!E765-'მიზნ.გრანტის საკასო '!D765</f>
        <v>0</v>
      </c>
      <c r="N766" s="105" t="e">
        <f>'დაზუსტ. ბიუჯ.'!#REF!-'დაზუსტ. ბიუჯ.'!#REF!</f>
        <v>#REF!</v>
      </c>
      <c r="O766" s="88" t="e">
        <f>'დაზუსტ. საკუთ.'!#REF!-'დაზუსტ. საკუთ.'!#REF!</f>
        <v>#REF!</v>
      </c>
      <c r="P766" s="88" t="e">
        <f>'დაზუსტ. ბიუჯ. ფონდ.'!#REF!</f>
        <v>#REF!</v>
      </c>
      <c r="Q766" s="88">
        <f>'გრანტის საკასო'!J765</f>
        <v>0</v>
      </c>
      <c r="R766" s="100">
        <f>'მიზნ.გრანტის საკასო '!J765-'მიზნ.გრანტის საკასო '!I765</f>
        <v>0</v>
      </c>
      <c r="S766" s="105" t="e">
        <f t="shared" si="185"/>
        <v>#REF!</v>
      </c>
      <c r="T766" s="88" t="e">
        <f t="shared" si="188"/>
        <v>#REF!</v>
      </c>
      <c r="U766" s="88" t="e">
        <f t="shared" si="189"/>
        <v>#REF!</v>
      </c>
      <c r="V766" s="88">
        <f t="shared" si="190"/>
        <v>0</v>
      </c>
      <c r="W766" s="100">
        <f t="shared" si="191"/>
        <v>0</v>
      </c>
      <c r="X766" s="92"/>
      <c r="Y766" s="10"/>
      <c r="Z766" s="10">
        <f t="shared" si="199"/>
        <v>0</v>
      </c>
      <c r="AA766" s="10">
        <f t="shared" si="199"/>
        <v>0</v>
      </c>
      <c r="AB766" s="10">
        <f t="shared" si="199"/>
        <v>0</v>
      </c>
    </row>
    <row r="767" spans="1:28" x14ac:dyDescent="0.25">
      <c r="A767" t="e">
        <f t="shared" si="184"/>
        <v>#REF!</v>
      </c>
      <c r="B767" s="8"/>
      <c r="C767" s="9" t="s">
        <v>16</v>
      </c>
      <c r="D767" s="105" t="e">
        <f>'დაზუსტ. ბიუჯ.'!#REF!</f>
        <v>#REF!</v>
      </c>
      <c r="E767" s="88" t="e">
        <f>'დაზუსტ. საკუთ.'!#REF!</f>
        <v>#REF!</v>
      </c>
      <c r="F767" s="88" t="e">
        <f>'დაზუსტ. ბიუჯ. ფონდ.'!#REF!</f>
        <v>#REF!</v>
      </c>
      <c r="G767" s="88">
        <f>'გრანტის საკასო'!D766</f>
        <v>0</v>
      </c>
      <c r="H767" s="88">
        <f>'მიზნ.გრანტის საკასო '!D766</f>
        <v>0</v>
      </c>
      <c r="I767" s="105" t="e">
        <f>'დაზუსტ. ბიუჯ.'!#REF!-'დაზუსტ. ბიუჯ.'!#REF!</f>
        <v>#REF!</v>
      </c>
      <c r="J767" s="88" t="e">
        <f>'დაზუსტ. საკუთ.'!#REF!-'დაზუსტ. საკუთ.'!#REF!</f>
        <v>#REF!</v>
      </c>
      <c r="K767" s="88" t="e">
        <f>'დაზუსტ. ბიუჯ. ფონდ.'!#REF!-'დაზუსტ. ბიუჯ. ფონდ.'!#REF!</f>
        <v>#REF!</v>
      </c>
      <c r="L767" s="88">
        <f>'გრანტის საკასო'!E766</f>
        <v>0</v>
      </c>
      <c r="M767" s="100">
        <f>'მიზნ.გრანტის საკასო '!E766-'მიზნ.გრანტის საკასო '!D766</f>
        <v>0</v>
      </c>
      <c r="N767" s="105" t="e">
        <f>'დაზუსტ. ბიუჯ.'!#REF!-'დაზუსტ. ბიუჯ.'!#REF!</f>
        <v>#REF!</v>
      </c>
      <c r="O767" s="88" t="e">
        <f>'დაზუსტ. საკუთ.'!#REF!-'დაზუსტ. საკუთ.'!#REF!</f>
        <v>#REF!</v>
      </c>
      <c r="P767" s="88" t="e">
        <f>'დაზუსტ. ბიუჯ. ფონდ.'!#REF!</f>
        <v>#REF!</v>
      </c>
      <c r="Q767" s="88">
        <f>'გრანტის საკასო'!J766</f>
        <v>0</v>
      </c>
      <c r="R767" s="100">
        <f>'მიზნ.გრანტის საკასო '!J766-'მიზნ.გრანტის საკასო '!I766</f>
        <v>0</v>
      </c>
      <c r="S767" s="105" t="e">
        <f t="shared" si="185"/>
        <v>#REF!</v>
      </c>
      <c r="T767" s="88" t="e">
        <f t="shared" si="188"/>
        <v>#REF!</v>
      </c>
      <c r="U767" s="88" t="e">
        <f t="shared" si="189"/>
        <v>#REF!</v>
      </c>
      <c r="V767" s="88">
        <f t="shared" si="190"/>
        <v>0</v>
      </c>
      <c r="W767" s="100">
        <f t="shared" si="191"/>
        <v>0</v>
      </c>
      <c r="X767" s="92"/>
      <c r="Y767" s="10"/>
      <c r="Z767" s="10">
        <f t="shared" si="199"/>
        <v>0</v>
      </c>
      <c r="AA767" s="10">
        <f t="shared" si="199"/>
        <v>0</v>
      </c>
      <c r="AB767" s="10">
        <f t="shared" si="199"/>
        <v>0</v>
      </c>
    </row>
    <row r="768" spans="1:28" x14ac:dyDescent="0.25">
      <c r="A768" t="e">
        <f t="shared" si="184"/>
        <v>#REF!</v>
      </c>
      <c r="B768" s="8"/>
      <c r="C768" s="9" t="s">
        <v>17</v>
      </c>
      <c r="D768" s="105" t="e">
        <f>'დაზუსტ. ბიუჯ.'!#REF!</f>
        <v>#REF!</v>
      </c>
      <c r="E768" s="88" t="e">
        <f>'დაზუსტ. საკუთ.'!#REF!</f>
        <v>#REF!</v>
      </c>
      <c r="F768" s="88" t="e">
        <f>'დაზუსტ. ბიუჯ. ფონდ.'!#REF!</f>
        <v>#REF!</v>
      </c>
      <c r="G768" s="88">
        <f>'გრანტის საკასო'!D767</f>
        <v>0</v>
      </c>
      <c r="H768" s="88">
        <f>'მიზნ.გრანტის საკასო '!D767</f>
        <v>0</v>
      </c>
      <c r="I768" s="105" t="e">
        <f>'დაზუსტ. ბიუჯ.'!#REF!-'დაზუსტ. ბიუჯ.'!#REF!</f>
        <v>#REF!</v>
      </c>
      <c r="J768" s="88" t="e">
        <f>'დაზუსტ. საკუთ.'!#REF!-'დაზუსტ. საკუთ.'!#REF!</f>
        <v>#REF!</v>
      </c>
      <c r="K768" s="88" t="e">
        <f>'დაზუსტ. ბიუჯ. ფონდ.'!#REF!-'დაზუსტ. ბიუჯ. ფონდ.'!#REF!</f>
        <v>#REF!</v>
      </c>
      <c r="L768" s="88">
        <f>'გრანტის საკასო'!E767</f>
        <v>0</v>
      </c>
      <c r="M768" s="100">
        <f>'მიზნ.გრანტის საკასო '!E767-'მიზნ.გრანტის საკასო '!D767</f>
        <v>0</v>
      </c>
      <c r="N768" s="105" t="e">
        <f>'დაზუსტ. ბიუჯ.'!#REF!-'დაზუსტ. ბიუჯ.'!#REF!</f>
        <v>#REF!</v>
      </c>
      <c r="O768" s="88" t="e">
        <f>'დაზუსტ. საკუთ.'!#REF!-'დაზუსტ. საკუთ.'!#REF!</f>
        <v>#REF!</v>
      </c>
      <c r="P768" s="88" t="e">
        <f>'დაზუსტ. ბიუჯ. ფონდ.'!#REF!</f>
        <v>#REF!</v>
      </c>
      <c r="Q768" s="88">
        <f>'გრანტის საკასო'!J767</f>
        <v>0</v>
      </c>
      <c r="R768" s="100">
        <f>'მიზნ.გრანტის საკასო '!J767-'მიზნ.გრანტის საკასო '!I767</f>
        <v>0</v>
      </c>
      <c r="S768" s="105" t="e">
        <f t="shared" si="185"/>
        <v>#REF!</v>
      </c>
      <c r="T768" s="88" t="e">
        <f t="shared" si="188"/>
        <v>#REF!</v>
      </c>
      <c r="U768" s="88" t="e">
        <f t="shared" si="189"/>
        <v>#REF!</v>
      </c>
      <c r="V768" s="88">
        <f t="shared" si="190"/>
        <v>0</v>
      </c>
      <c r="W768" s="100">
        <f t="shared" si="191"/>
        <v>0</v>
      </c>
      <c r="X768" s="92"/>
      <c r="Y768" s="10"/>
      <c r="Z768" s="10">
        <f t="shared" si="199"/>
        <v>0</v>
      </c>
      <c r="AA768" s="10">
        <f t="shared" si="199"/>
        <v>0</v>
      </c>
      <c r="AB768" s="10">
        <f t="shared" si="199"/>
        <v>0</v>
      </c>
    </row>
    <row r="769" spans="1:28" x14ac:dyDescent="0.25">
      <c r="A769" t="e">
        <f t="shared" si="184"/>
        <v>#REF!</v>
      </c>
      <c r="B769" s="5"/>
      <c r="C769" s="6" t="s">
        <v>18</v>
      </c>
      <c r="D769" s="104" t="e">
        <f>'დაზუსტ. ბიუჯ.'!#REF!</f>
        <v>#REF!</v>
      </c>
      <c r="E769" s="87" t="e">
        <f>'დაზუსტ. საკუთ.'!#REF!</f>
        <v>#REF!</v>
      </c>
      <c r="F769" s="87" t="e">
        <f>'დაზუსტ. ბიუჯ. ფონდ.'!#REF!</f>
        <v>#REF!</v>
      </c>
      <c r="G769" s="87">
        <f>'გრანტის საკასო'!D768</f>
        <v>0</v>
      </c>
      <c r="H769" s="87">
        <f>'მიზნ.გრანტის საკასო '!D768</f>
        <v>0</v>
      </c>
      <c r="I769" s="104" t="e">
        <f>'დაზუსტ. ბიუჯ.'!#REF!-'დაზუსტ. ბიუჯ.'!#REF!</f>
        <v>#REF!</v>
      </c>
      <c r="J769" s="87" t="e">
        <f>'დაზუსტ. საკუთ.'!#REF!-'დაზუსტ. საკუთ.'!#REF!</f>
        <v>#REF!</v>
      </c>
      <c r="K769" s="87" t="e">
        <f>'დაზუსტ. ბიუჯ. ფონდ.'!#REF!-'დაზუსტ. ბიუჯ. ფონდ.'!#REF!</f>
        <v>#REF!</v>
      </c>
      <c r="L769" s="87">
        <f>'გრანტის საკასო'!E768</f>
        <v>0</v>
      </c>
      <c r="M769" s="99">
        <f>'მიზნ.გრანტის საკასო '!E768-'მიზნ.გრანტის საკასო '!D768</f>
        <v>0</v>
      </c>
      <c r="N769" s="104" t="e">
        <f>'დაზუსტ. ბიუჯ.'!#REF!-'დაზუსტ. ბიუჯ.'!#REF!</f>
        <v>#REF!</v>
      </c>
      <c r="O769" s="87" t="e">
        <f>'დაზუსტ. საკუთ.'!#REF!-'დაზუსტ. საკუთ.'!#REF!</f>
        <v>#REF!</v>
      </c>
      <c r="P769" s="87" t="e">
        <f>'დაზუსტ. ბიუჯ. ფონდ.'!#REF!</f>
        <v>#REF!</v>
      </c>
      <c r="Q769" s="87">
        <f>'გრანტის საკასო'!J768</f>
        <v>0</v>
      </c>
      <c r="R769" s="99">
        <f>'მიზნ.გრანტის საკასო '!J768-'მიზნ.გრანტის საკასო '!I768</f>
        <v>0</v>
      </c>
      <c r="S769" s="104" t="e">
        <f t="shared" si="185"/>
        <v>#REF!</v>
      </c>
      <c r="T769" s="87" t="e">
        <f t="shared" si="188"/>
        <v>#REF!</v>
      </c>
      <c r="U769" s="87" t="e">
        <f t="shared" si="189"/>
        <v>#REF!</v>
      </c>
      <c r="V769" s="87">
        <f t="shared" si="190"/>
        <v>0</v>
      </c>
      <c r="W769" s="99">
        <f t="shared" si="191"/>
        <v>0</v>
      </c>
      <c r="X769" s="91"/>
      <c r="Y769" s="7"/>
      <c r="Z769" s="7">
        <f t="shared" si="199"/>
        <v>0</v>
      </c>
      <c r="AA769" s="7">
        <f t="shared" si="199"/>
        <v>0</v>
      </c>
      <c r="AB769" s="7">
        <f t="shared" si="199"/>
        <v>0</v>
      </c>
    </row>
    <row r="770" spans="1:28" x14ac:dyDescent="0.25">
      <c r="A770" t="e">
        <f t="shared" si="184"/>
        <v>#REF!</v>
      </c>
      <c r="B770" s="5"/>
      <c r="C770" s="6" t="s">
        <v>19</v>
      </c>
      <c r="D770" s="104" t="e">
        <f>'დაზუსტ. ბიუჯ.'!#REF!</f>
        <v>#REF!</v>
      </c>
      <c r="E770" s="87" t="e">
        <f>'დაზუსტ. საკუთ.'!#REF!</f>
        <v>#REF!</v>
      </c>
      <c r="F770" s="87" t="e">
        <f>'დაზუსტ. ბიუჯ. ფონდ.'!#REF!</f>
        <v>#REF!</v>
      </c>
      <c r="G770" s="87">
        <f>'გრანტის საკასო'!D769</f>
        <v>0</v>
      </c>
      <c r="H770" s="87">
        <f>'მიზნ.გრანტის საკასო '!D769</f>
        <v>0</v>
      </c>
      <c r="I770" s="104" t="e">
        <f>'დაზუსტ. ბიუჯ.'!#REF!-'დაზუსტ. ბიუჯ.'!#REF!</f>
        <v>#REF!</v>
      </c>
      <c r="J770" s="87" t="e">
        <f>'დაზუსტ. საკუთ.'!#REF!-'დაზუსტ. საკუთ.'!#REF!</f>
        <v>#REF!</v>
      </c>
      <c r="K770" s="87" t="e">
        <f>'დაზუსტ. ბიუჯ. ფონდ.'!#REF!-'დაზუსტ. ბიუჯ. ფონდ.'!#REF!</f>
        <v>#REF!</v>
      </c>
      <c r="L770" s="87">
        <f>'გრანტის საკასო'!E769</f>
        <v>0</v>
      </c>
      <c r="M770" s="99">
        <f>'მიზნ.გრანტის საკასო '!E769-'მიზნ.გრანტის საკასო '!D769</f>
        <v>0</v>
      </c>
      <c r="N770" s="104" t="e">
        <f>'დაზუსტ. ბიუჯ.'!#REF!-'დაზუსტ. ბიუჯ.'!#REF!</f>
        <v>#REF!</v>
      </c>
      <c r="O770" s="87" t="e">
        <f>'დაზუსტ. საკუთ.'!#REF!-'დაზუსტ. საკუთ.'!#REF!</f>
        <v>#REF!</v>
      </c>
      <c r="P770" s="87" t="e">
        <f>'დაზუსტ. ბიუჯ. ფონდ.'!#REF!</f>
        <v>#REF!</v>
      </c>
      <c r="Q770" s="87">
        <f>'გრანტის საკასო'!J769</f>
        <v>0</v>
      </c>
      <c r="R770" s="99">
        <f>'მიზნ.გრანტის საკასო '!J769-'მიზნ.გრანტის საკასო '!I769</f>
        <v>0</v>
      </c>
      <c r="S770" s="104" t="e">
        <f t="shared" si="185"/>
        <v>#REF!</v>
      </c>
      <c r="T770" s="87" t="e">
        <f t="shared" si="188"/>
        <v>#REF!</v>
      </c>
      <c r="U770" s="87" t="e">
        <f t="shared" si="189"/>
        <v>#REF!</v>
      </c>
      <c r="V770" s="87">
        <f t="shared" si="190"/>
        <v>0</v>
      </c>
      <c r="W770" s="99">
        <f t="shared" si="191"/>
        <v>0</v>
      </c>
      <c r="X770" s="91"/>
      <c r="Y770" s="7"/>
      <c r="Z770" s="7">
        <f t="shared" si="199"/>
        <v>0</v>
      </c>
      <c r="AA770" s="7">
        <f t="shared" si="199"/>
        <v>0</v>
      </c>
      <c r="AB770" s="7">
        <f t="shared" si="199"/>
        <v>0</v>
      </c>
    </row>
    <row r="771" spans="1:28" ht="15.75" thickBot="1" x14ac:dyDescent="0.3">
      <c r="A771" t="e">
        <f t="shared" si="184"/>
        <v>#REF!</v>
      </c>
      <c r="B771" s="11"/>
      <c r="C771" s="12" t="s">
        <v>20</v>
      </c>
      <c r="D771" s="106" t="e">
        <f>'დაზუსტ. ბიუჯ.'!#REF!</f>
        <v>#REF!</v>
      </c>
      <c r="E771" s="89" t="e">
        <f>'დაზუსტ. საკუთ.'!#REF!</f>
        <v>#REF!</v>
      </c>
      <c r="F771" s="89" t="e">
        <f>'დაზუსტ. ბიუჯ. ფონდ.'!#REF!</f>
        <v>#REF!</v>
      </c>
      <c r="G771" s="89">
        <f>'გრანტის საკასო'!D770</f>
        <v>0</v>
      </c>
      <c r="H771" s="89">
        <f>'მიზნ.გრანტის საკასო '!D770</f>
        <v>0</v>
      </c>
      <c r="I771" s="106" t="e">
        <f>'დაზუსტ. ბიუჯ.'!#REF!-'დაზუსტ. ბიუჯ.'!#REF!</f>
        <v>#REF!</v>
      </c>
      <c r="J771" s="89" t="e">
        <f>'დაზუსტ. საკუთ.'!#REF!-'დაზუსტ. საკუთ.'!#REF!</f>
        <v>#REF!</v>
      </c>
      <c r="K771" s="89" t="e">
        <f>'დაზუსტ. ბიუჯ. ფონდ.'!#REF!-'დაზუსტ. ბიუჯ. ფონდ.'!#REF!</f>
        <v>#REF!</v>
      </c>
      <c r="L771" s="89">
        <f>'გრანტის საკასო'!E770</f>
        <v>0</v>
      </c>
      <c r="M771" s="101">
        <f>'მიზნ.გრანტის საკასო '!E770-'მიზნ.გრანტის საკასო '!D770</f>
        <v>0</v>
      </c>
      <c r="N771" s="106" t="e">
        <f>'დაზუსტ. ბიუჯ.'!#REF!-'დაზუსტ. ბიუჯ.'!#REF!</f>
        <v>#REF!</v>
      </c>
      <c r="O771" s="89" t="e">
        <f>'დაზუსტ. საკუთ.'!#REF!-'დაზუსტ. საკუთ.'!#REF!</f>
        <v>#REF!</v>
      </c>
      <c r="P771" s="89" t="e">
        <f>'დაზუსტ. ბიუჯ. ფონდ.'!#REF!</f>
        <v>#REF!</v>
      </c>
      <c r="Q771" s="89">
        <f>'გრანტის საკასო'!J770</f>
        <v>0</v>
      </c>
      <c r="R771" s="101">
        <f>'მიზნ.გრანტის საკასო '!J770-'მიზნ.გრანტის საკასო '!I770</f>
        <v>0</v>
      </c>
      <c r="S771" s="106" t="e">
        <f t="shared" si="185"/>
        <v>#REF!</v>
      </c>
      <c r="T771" s="89" t="e">
        <f t="shared" si="188"/>
        <v>#REF!</v>
      </c>
      <c r="U771" s="89" t="e">
        <f t="shared" si="189"/>
        <v>#REF!</v>
      </c>
      <c r="V771" s="89">
        <f t="shared" si="190"/>
        <v>0</v>
      </c>
      <c r="W771" s="101">
        <f t="shared" si="191"/>
        <v>0</v>
      </c>
      <c r="X771" s="93"/>
      <c r="Y771" s="13"/>
      <c r="Z771" s="13">
        <f t="shared" si="199"/>
        <v>0</v>
      </c>
      <c r="AA771" s="13">
        <f t="shared" si="199"/>
        <v>0</v>
      </c>
      <c r="AB771" s="13">
        <f t="shared" si="199"/>
        <v>0</v>
      </c>
    </row>
    <row r="772" spans="1:28" ht="32.25" customHeight="1" thickTop="1" thickBot="1" x14ac:dyDescent="0.3">
      <c r="A772" t="e">
        <f t="shared" si="184"/>
        <v>#REF!</v>
      </c>
      <c r="B772" s="16" t="s">
        <v>133</v>
      </c>
      <c r="C772" s="4" t="s">
        <v>132</v>
      </c>
      <c r="D772" s="103" t="e">
        <f>'დაზუსტ. ბიუჯ.'!#REF!</f>
        <v>#REF!</v>
      </c>
      <c r="E772" s="86" t="e">
        <f>'დაზუსტ. საკუთ.'!#REF!</f>
        <v>#REF!</v>
      </c>
      <c r="F772" s="86" t="e">
        <f>'დაზუსტ. ბიუჯ. ფონდ.'!#REF!</f>
        <v>#REF!</v>
      </c>
      <c r="G772" s="86">
        <f>'გრანტის საკასო'!D771</f>
        <v>0</v>
      </c>
      <c r="H772" s="86">
        <f>'მიზნ.გრანტის საკასო '!D771</f>
        <v>0</v>
      </c>
      <c r="I772" s="103" t="e">
        <f>'დაზუსტ. ბიუჯ.'!#REF!-'დაზუსტ. ბიუჯ.'!#REF!</f>
        <v>#REF!</v>
      </c>
      <c r="J772" s="86" t="e">
        <f>'დაზუსტ. საკუთ.'!#REF!-'დაზუსტ. საკუთ.'!#REF!</f>
        <v>#REF!</v>
      </c>
      <c r="K772" s="86" t="e">
        <f>'დაზუსტ. ბიუჯ. ფონდ.'!#REF!-'დაზუსტ. ბიუჯ. ფონდ.'!#REF!</f>
        <v>#REF!</v>
      </c>
      <c r="L772" s="86">
        <f>'გრანტის საკასო'!E771</f>
        <v>0</v>
      </c>
      <c r="M772" s="102">
        <f>'მიზნ.გრანტის საკასო '!E771-'მიზნ.გრანტის საკასო '!D771</f>
        <v>0</v>
      </c>
      <c r="N772" s="103" t="e">
        <f>'დაზუსტ. ბიუჯ.'!#REF!-'დაზუსტ. ბიუჯ.'!#REF!</f>
        <v>#REF!</v>
      </c>
      <c r="O772" s="86" t="e">
        <f>'დაზუსტ. საკუთ.'!#REF!-'დაზუსტ. საკუთ.'!#REF!</f>
        <v>#REF!</v>
      </c>
      <c r="P772" s="86" t="e">
        <f>'დაზუსტ. ბიუჯ. ფონდ.'!#REF!</f>
        <v>#REF!</v>
      </c>
      <c r="Q772" s="86">
        <f>'გრანტის საკასო'!J771</f>
        <v>0</v>
      </c>
      <c r="R772" s="102">
        <f>'მიზნ.გრანტის საკასო '!J771-'მიზნ.გრანტის საკასო '!I771</f>
        <v>0</v>
      </c>
      <c r="S772" s="103" t="e">
        <f t="shared" si="185"/>
        <v>#REF!</v>
      </c>
      <c r="T772" s="86" t="e">
        <f t="shared" si="188"/>
        <v>#REF!</v>
      </c>
      <c r="U772" s="86" t="e">
        <f t="shared" si="189"/>
        <v>#REF!</v>
      </c>
      <c r="V772" s="86">
        <f t="shared" si="190"/>
        <v>0</v>
      </c>
      <c r="W772" s="102">
        <f t="shared" si="191"/>
        <v>0</v>
      </c>
      <c r="X772" s="94"/>
      <c r="Y772" s="4"/>
      <c r="Z772" s="4">
        <f t="shared" ref="Z772:AB772" si="200">SUM(Z773,Z781,Z782,Z783)</f>
        <v>0</v>
      </c>
      <c r="AA772" s="4">
        <f t="shared" si="200"/>
        <v>0</v>
      </c>
      <c r="AB772" s="4">
        <f t="shared" si="200"/>
        <v>0</v>
      </c>
    </row>
    <row r="773" spans="1:28" ht="15.75" thickTop="1" x14ac:dyDescent="0.25">
      <c r="A773" t="e">
        <f t="shared" ref="A773:A836" si="201">IF(OR(D773&lt;&gt;0,E773&lt;&gt;0,F773&lt;&gt;0,G773&lt;&gt;0,H773&lt;&gt;0,),"a","b")</f>
        <v>#REF!</v>
      </c>
      <c r="B773" s="5"/>
      <c r="C773" s="6" t="s">
        <v>10</v>
      </c>
      <c r="D773" s="104" t="e">
        <f>'დაზუსტ. ბიუჯ.'!#REF!</f>
        <v>#REF!</v>
      </c>
      <c r="E773" s="87" t="e">
        <f>'დაზუსტ. საკუთ.'!#REF!</f>
        <v>#REF!</v>
      </c>
      <c r="F773" s="87" t="e">
        <f>'დაზუსტ. ბიუჯ. ფონდ.'!#REF!</f>
        <v>#REF!</v>
      </c>
      <c r="G773" s="87">
        <f>'გრანტის საკასო'!D772</f>
        <v>0</v>
      </c>
      <c r="H773" s="87">
        <f>'მიზნ.გრანტის საკასო '!D772</f>
        <v>0</v>
      </c>
      <c r="I773" s="104" t="e">
        <f>'დაზუსტ. ბიუჯ.'!#REF!-'დაზუსტ. ბიუჯ.'!#REF!</f>
        <v>#REF!</v>
      </c>
      <c r="J773" s="87" t="e">
        <f>'დაზუსტ. საკუთ.'!#REF!-'დაზუსტ. საკუთ.'!#REF!</f>
        <v>#REF!</v>
      </c>
      <c r="K773" s="87" t="e">
        <f>'დაზუსტ. ბიუჯ. ფონდ.'!#REF!-'დაზუსტ. ბიუჯ. ფონდ.'!#REF!</f>
        <v>#REF!</v>
      </c>
      <c r="L773" s="87">
        <f>'გრანტის საკასო'!E772</f>
        <v>0</v>
      </c>
      <c r="M773" s="99">
        <f>'მიზნ.გრანტის საკასო '!E772-'მიზნ.გრანტის საკასო '!D772</f>
        <v>0</v>
      </c>
      <c r="N773" s="104" t="e">
        <f>'დაზუსტ. ბიუჯ.'!#REF!-'დაზუსტ. ბიუჯ.'!#REF!</f>
        <v>#REF!</v>
      </c>
      <c r="O773" s="87" t="e">
        <f>'დაზუსტ. საკუთ.'!#REF!-'დაზუსტ. საკუთ.'!#REF!</f>
        <v>#REF!</v>
      </c>
      <c r="P773" s="87" t="e">
        <f>'დაზუსტ. ბიუჯ. ფონდ.'!#REF!</f>
        <v>#REF!</v>
      </c>
      <c r="Q773" s="87">
        <f>'გრანტის საკასო'!J772</f>
        <v>0</v>
      </c>
      <c r="R773" s="99">
        <f>'მიზნ.გრანტის საკასო '!J772-'მიზნ.გრანტის საკასო '!I772</f>
        <v>0</v>
      </c>
      <c r="S773" s="104" t="e">
        <f t="shared" ref="S773:S836" si="202">N773+I773+D773</f>
        <v>#REF!</v>
      </c>
      <c r="T773" s="87" t="e">
        <f t="shared" si="188"/>
        <v>#REF!</v>
      </c>
      <c r="U773" s="87" t="e">
        <f t="shared" si="189"/>
        <v>#REF!</v>
      </c>
      <c r="V773" s="87">
        <f t="shared" si="190"/>
        <v>0</v>
      </c>
      <c r="W773" s="99">
        <f t="shared" si="191"/>
        <v>0</v>
      </c>
      <c r="X773" s="91"/>
      <c r="Y773" s="7"/>
      <c r="Z773" s="7">
        <f t="shared" ref="Z773:AB773" si="203">SUM(Z774:Z780)</f>
        <v>0</v>
      </c>
      <c r="AA773" s="7">
        <f t="shared" si="203"/>
        <v>0</v>
      </c>
      <c r="AB773" s="7">
        <f t="shared" si="203"/>
        <v>0</v>
      </c>
    </row>
    <row r="774" spans="1:28" x14ac:dyDescent="0.25">
      <c r="A774" t="e">
        <f t="shared" si="201"/>
        <v>#REF!</v>
      </c>
      <c r="B774" s="8"/>
      <c r="C774" s="9" t="s">
        <v>11</v>
      </c>
      <c r="D774" s="105" t="e">
        <f>'დაზუსტ. ბიუჯ.'!#REF!</f>
        <v>#REF!</v>
      </c>
      <c r="E774" s="88" t="e">
        <f>'დაზუსტ. საკუთ.'!#REF!</f>
        <v>#REF!</v>
      </c>
      <c r="F774" s="88" t="e">
        <f>'დაზუსტ. ბიუჯ. ფონდ.'!#REF!</f>
        <v>#REF!</v>
      </c>
      <c r="G774" s="88">
        <f>'გრანტის საკასო'!D773</f>
        <v>0</v>
      </c>
      <c r="H774" s="88">
        <f>'მიზნ.გრანტის საკასო '!D773</f>
        <v>0</v>
      </c>
      <c r="I774" s="105" t="e">
        <f>'დაზუსტ. ბიუჯ.'!#REF!-'დაზუსტ. ბიუჯ.'!#REF!</f>
        <v>#REF!</v>
      </c>
      <c r="J774" s="88" t="e">
        <f>'დაზუსტ. საკუთ.'!#REF!-'დაზუსტ. საკუთ.'!#REF!</f>
        <v>#REF!</v>
      </c>
      <c r="K774" s="88" t="e">
        <f>'დაზუსტ. ბიუჯ. ფონდ.'!#REF!-'დაზუსტ. ბიუჯ. ფონდ.'!#REF!</f>
        <v>#REF!</v>
      </c>
      <c r="L774" s="88">
        <f>'გრანტის საკასო'!E773</f>
        <v>0</v>
      </c>
      <c r="M774" s="100">
        <f>'მიზნ.გრანტის საკასო '!E773-'მიზნ.გრანტის საკასო '!D773</f>
        <v>0</v>
      </c>
      <c r="N774" s="105" t="e">
        <f>'დაზუსტ. ბიუჯ.'!#REF!-'დაზუსტ. ბიუჯ.'!#REF!</f>
        <v>#REF!</v>
      </c>
      <c r="O774" s="88" t="e">
        <f>'დაზუსტ. საკუთ.'!#REF!-'დაზუსტ. საკუთ.'!#REF!</f>
        <v>#REF!</v>
      </c>
      <c r="P774" s="88" t="e">
        <f>'დაზუსტ. ბიუჯ. ფონდ.'!#REF!</f>
        <v>#REF!</v>
      </c>
      <c r="Q774" s="88">
        <f>'გრანტის საკასო'!J773</f>
        <v>0</v>
      </c>
      <c r="R774" s="100">
        <f>'მიზნ.გრანტის საკასო '!J773-'მიზნ.გრანტის საკასო '!I773</f>
        <v>0</v>
      </c>
      <c r="S774" s="105" t="e">
        <f t="shared" si="202"/>
        <v>#REF!</v>
      </c>
      <c r="T774" s="88" t="e">
        <f t="shared" si="188"/>
        <v>#REF!</v>
      </c>
      <c r="U774" s="88" t="e">
        <f t="shared" si="189"/>
        <v>#REF!</v>
      </c>
      <c r="V774" s="88">
        <f t="shared" si="190"/>
        <v>0</v>
      </c>
      <c r="W774" s="100">
        <f t="shared" si="191"/>
        <v>0</v>
      </c>
      <c r="X774" s="92"/>
      <c r="Y774" s="10"/>
      <c r="Z774" s="10">
        <v>0</v>
      </c>
      <c r="AA774" s="10">
        <v>0</v>
      </c>
      <c r="AB774" s="10">
        <v>0</v>
      </c>
    </row>
    <row r="775" spans="1:28" x14ac:dyDescent="0.25">
      <c r="A775" t="e">
        <f t="shared" si="201"/>
        <v>#REF!</v>
      </c>
      <c r="B775" s="8"/>
      <c r="C775" s="9" t="s">
        <v>12</v>
      </c>
      <c r="D775" s="105" t="e">
        <f>'დაზუსტ. ბიუჯ.'!#REF!</f>
        <v>#REF!</v>
      </c>
      <c r="E775" s="88" t="e">
        <f>'დაზუსტ. საკუთ.'!#REF!</f>
        <v>#REF!</v>
      </c>
      <c r="F775" s="88" t="e">
        <f>'დაზუსტ. ბიუჯ. ფონდ.'!#REF!</f>
        <v>#REF!</v>
      </c>
      <c r="G775" s="88">
        <f>'გრანტის საკასო'!D774</f>
        <v>0</v>
      </c>
      <c r="H775" s="88">
        <f>'მიზნ.გრანტის საკასო '!D774</f>
        <v>0</v>
      </c>
      <c r="I775" s="105" t="e">
        <f>'დაზუსტ. ბიუჯ.'!#REF!-'დაზუსტ. ბიუჯ.'!#REF!</f>
        <v>#REF!</v>
      </c>
      <c r="J775" s="88" t="e">
        <f>'დაზუსტ. საკუთ.'!#REF!-'დაზუსტ. საკუთ.'!#REF!</f>
        <v>#REF!</v>
      </c>
      <c r="K775" s="88" t="e">
        <f>'დაზუსტ. ბიუჯ. ფონდ.'!#REF!-'დაზუსტ. ბიუჯ. ფონდ.'!#REF!</f>
        <v>#REF!</v>
      </c>
      <c r="L775" s="88">
        <f>'გრანტის საკასო'!E774</f>
        <v>0</v>
      </c>
      <c r="M775" s="100">
        <f>'მიზნ.გრანტის საკასო '!E774-'მიზნ.გრანტის საკასო '!D774</f>
        <v>0</v>
      </c>
      <c r="N775" s="105" t="e">
        <f>'დაზუსტ. ბიუჯ.'!#REF!-'დაზუსტ. ბიუჯ.'!#REF!</f>
        <v>#REF!</v>
      </c>
      <c r="O775" s="88" t="e">
        <f>'დაზუსტ. საკუთ.'!#REF!-'დაზუსტ. საკუთ.'!#REF!</f>
        <v>#REF!</v>
      </c>
      <c r="P775" s="88" t="e">
        <f>'დაზუსტ. ბიუჯ. ფონდ.'!#REF!</f>
        <v>#REF!</v>
      </c>
      <c r="Q775" s="88">
        <f>'გრანტის საკასო'!J774</f>
        <v>0</v>
      </c>
      <c r="R775" s="100">
        <f>'მიზნ.გრანტის საკასო '!J774-'მიზნ.გრანტის საკასო '!I774</f>
        <v>0</v>
      </c>
      <c r="S775" s="105" t="e">
        <f t="shared" si="202"/>
        <v>#REF!</v>
      </c>
      <c r="T775" s="88" t="e">
        <f t="shared" si="188"/>
        <v>#REF!</v>
      </c>
      <c r="U775" s="88" t="e">
        <f t="shared" si="189"/>
        <v>#REF!</v>
      </c>
      <c r="V775" s="88">
        <f t="shared" si="190"/>
        <v>0</v>
      </c>
      <c r="W775" s="100">
        <f t="shared" si="191"/>
        <v>0</v>
      </c>
      <c r="X775" s="92"/>
      <c r="Y775" s="10"/>
      <c r="Z775" s="10">
        <v>0</v>
      </c>
      <c r="AA775" s="10">
        <v>0</v>
      </c>
      <c r="AB775" s="10">
        <v>0</v>
      </c>
    </row>
    <row r="776" spans="1:28" x14ac:dyDescent="0.25">
      <c r="A776" t="e">
        <f t="shared" si="201"/>
        <v>#REF!</v>
      </c>
      <c r="B776" s="8"/>
      <c r="C776" s="9" t="s">
        <v>13</v>
      </c>
      <c r="D776" s="105" t="e">
        <f>'დაზუსტ. ბიუჯ.'!#REF!</f>
        <v>#REF!</v>
      </c>
      <c r="E776" s="88" t="e">
        <f>'დაზუსტ. საკუთ.'!#REF!</f>
        <v>#REF!</v>
      </c>
      <c r="F776" s="88" t="e">
        <f>'დაზუსტ. ბიუჯ. ფონდ.'!#REF!</f>
        <v>#REF!</v>
      </c>
      <c r="G776" s="88">
        <f>'გრანტის საკასო'!D775</f>
        <v>0</v>
      </c>
      <c r="H776" s="88">
        <f>'მიზნ.გრანტის საკასო '!D775</f>
        <v>0</v>
      </c>
      <c r="I776" s="105" t="e">
        <f>'დაზუსტ. ბიუჯ.'!#REF!-'დაზუსტ. ბიუჯ.'!#REF!</f>
        <v>#REF!</v>
      </c>
      <c r="J776" s="88" t="e">
        <f>'დაზუსტ. საკუთ.'!#REF!-'დაზუსტ. საკუთ.'!#REF!</f>
        <v>#REF!</v>
      </c>
      <c r="K776" s="88" t="e">
        <f>'დაზუსტ. ბიუჯ. ფონდ.'!#REF!-'დაზუსტ. ბიუჯ. ფონდ.'!#REF!</f>
        <v>#REF!</v>
      </c>
      <c r="L776" s="88">
        <f>'გრანტის საკასო'!E775</f>
        <v>0</v>
      </c>
      <c r="M776" s="100">
        <f>'მიზნ.გრანტის საკასო '!E775-'მიზნ.გრანტის საკასო '!D775</f>
        <v>0</v>
      </c>
      <c r="N776" s="105" t="e">
        <f>'დაზუსტ. ბიუჯ.'!#REF!-'დაზუსტ. ბიუჯ.'!#REF!</f>
        <v>#REF!</v>
      </c>
      <c r="O776" s="88" t="e">
        <f>'დაზუსტ. საკუთ.'!#REF!-'დაზუსტ. საკუთ.'!#REF!</f>
        <v>#REF!</v>
      </c>
      <c r="P776" s="88" t="e">
        <f>'დაზუსტ. ბიუჯ. ფონდ.'!#REF!</f>
        <v>#REF!</v>
      </c>
      <c r="Q776" s="88">
        <f>'გრანტის საკასო'!J775</f>
        <v>0</v>
      </c>
      <c r="R776" s="100">
        <f>'მიზნ.გრანტის საკასო '!J775-'მიზნ.გრანტის საკასო '!I775</f>
        <v>0</v>
      </c>
      <c r="S776" s="105" t="e">
        <f t="shared" si="202"/>
        <v>#REF!</v>
      </c>
      <c r="T776" s="88" t="e">
        <f t="shared" si="188"/>
        <v>#REF!</v>
      </c>
      <c r="U776" s="88" t="e">
        <f t="shared" si="189"/>
        <v>#REF!</v>
      </c>
      <c r="V776" s="88">
        <f t="shared" si="190"/>
        <v>0</v>
      </c>
      <c r="W776" s="100">
        <f t="shared" si="191"/>
        <v>0</v>
      </c>
      <c r="X776" s="92"/>
      <c r="Y776" s="10"/>
      <c r="Z776" s="10">
        <v>0</v>
      </c>
      <c r="AA776" s="10">
        <v>0</v>
      </c>
      <c r="AB776" s="10">
        <v>0</v>
      </c>
    </row>
    <row r="777" spans="1:28" x14ac:dyDescent="0.25">
      <c r="A777" t="e">
        <f t="shared" si="201"/>
        <v>#REF!</v>
      </c>
      <c r="B777" s="8"/>
      <c r="C777" s="9" t="s">
        <v>14</v>
      </c>
      <c r="D777" s="105" t="e">
        <f>'დაზუსტ. ბიუჯ.'!#REF!</f>
        <v>#REF!</v>
      </c>
      <c r="E777" s="88" t="e">
        <f>'დაზუსტ. საკუთ.'!#REF!</f>
        <v>#REF!</v>
      </c>
      <c r="F777" s="88" t="e">
        <f>'დაზუსტ. ბიუჯ. ფონდ.'!#REF!</f>
        <v>#REF!</v>
      </c>
      <c r="G777" s="88">
        <f>'გრანტის საკასო'!D776</f>
        <v>0</v>
      </c>
      <c r="H777" s="88">
        <f>'მიზნ.გრანტის საკასო '!D776</f>
        <v>0</v>
      </c>
      <c r="I777" s="105" t="e">
        <f>'დაზუსტ. ბიუჯ.'!#REF!-'დაზუსტ. ბიუჯ.'!#REF!</f>
        <v>#REF!</v>
      </c>
      <c r="J777" s="88" t="e">
        <f>'დაზუსტ. საკუთ.'!#REF!-'დაზუსტ. საკუთ.'!#REF!</f>
        <v>#REF!</v>
      </c>
      <c r="K777" s="88" t="e">
        <f>'დაზუსტ. ბიუჯ. ფონდ.'!#REF!-'დაზუსტ. ბიუჯ. ფონდ.'!#REF!</f>
        <v>#REF!</v>
      </c>
      <c r="L777" s="88">
        <f>'გრანტის საკასო'!E776</f>
        <v>0</v>
      </c>
      <c r="M777" s="100">
        <f>'მიზნ.გრანტის საკასო '!E776-'მიზნ.გრანტის საკასო '!D776</f>
        <v>0</v>
      </c>
      <c r="N777" s="105" t="e">
        <f>'დაზუსტ. ბიუჯ.'!#REF!-'დაზუსტ. ბიუჯ.'!#REF!</f>
        <v>#REF!</v>
      </c>
      <c r="O777" s="88" t="e">
        <f>'დაზუსტ. საკუთ.'!#REF!-'დაზუსტ. საკუთ.'!#REF!</f>
        <v>#REF!</v>
      </c>
      <c r="P777" s="88" t="e">
        <f>'დაზუსტ. ბიუჯ. ფონდ.'!#REF!</f>
        <v>#REF!</v>
      </c>
      <c r="Q777" s="88">
        <f>'გრანტის საკასო'!J776</f>
        <v>0</v>
      </c>
      <c r="R777" s="100">
        <f>'მიზნ.გრანტის საკასო '!J776-'მიზნ.გრანტის საკასო '!I776</f>
        <v>0</v>
      </c>
      <c r="S777" s="105" t="e">
        <f t="shared" si="202"/>
        <v>#REF!</v>
      </c>
      <c r="T777" s="88" t="e">
        <f t="shared" si="188"/>
        <v>#REF!</v>
      </c>
      <c r="U777" s="88" t="e">
        <f t="shared" si="189"/>
        <v>#REF!</v>
      </c>
      <c r="V777" s="88">
        <f t="shared" si="190"/>
        <v>0</v>
      </c>
      <c r="W777" s="100">
        <f t="shared" si="191"/>
        <v>0</v>
      </c>
      <c r="X777" s="92"/>
      <c r="Y777" s="10"/>
      <c r="Z777" s="10">
        <v>0</v>
      </c>
      <c r="AA777" s="10">
        <v>0</v>
      </c>
      <c r="AB777" s="10">
        <v>0</v>
      </c>
    </row>
    <row r="778" spans="1:28" x14ac:dyDescent="0.25">
      <c r="A778" t="e">
        <f t="shared" si="201"/>
        <v>#REF!</v>
      </c>
      <c r="B778" s="8"/>
      <c r="C778" s="9" t="s">
        <v>15</v>
      </c>
      <c r="D778" s="105" t="e">
        <f>'დაზუსტ. ბიუჯ.'!#REF!</f>
        <v>#REF!</v>
      </c>
      <c r="E778" s="88" t="e">
        <f>'დაზუსტ. საკუთ.'!#REF!</f>
        <v>#REF!</v>
      </c>
      <c r="F778" s="88" t="e">
        <f>'დაზუსტ. ბიუჯ. ფონდ.'!#REF!</f>
        <v>#REF!</v>
      </c>
      <c r="G778" s="88">
        <f>'გრანტის საკასო'!D777</f>
        <v>0</v>
      </c>
      <c r="H778" s="88">
        <f>'მიზნ.გრანტის საკასო '!D777</f>
        <v>0</v>
      </c>
      <c r="I778" s="105" t="e">
        <f>'დაზუსტ. ბიუჯ.'!#REF!-'დაზუსტ. ბიუჯ.'!#REF!</f>
        <v>#REF!</v>
      </c>
      <c r="J778" s="88" t="e">
        <f>'დაზუსტ. საკუთ.'!#REF!-'დაზუსტ. საკუთ.'!#REF!</f>
        <v>#REF!</v>
      </c>
      <c r="K778" s="88" t="e">
        <f>'დაზუსტ. ბიუჯ. ფონდ.'!#REF!-'დაზუსტ. ბიუჯ. ფონდ.'!#REF!</f>
        <v>#REF!</v>
      </c>
      <c r="L778" s="88">
        <f>'გრანტის საკასო'!E777</f>
        <v>0</v>
      </c>
      <c r="M778" s="100">
        <f>'მიზნ.გრანტის საკასო '!E777-'მიზნ.გრანტის საკასო '!D777</f>
        <v>0</v>
      </c>
      <c r="N778" s="105" t="e">
        <f>'დაზუსტ. ბიუჯ.'!#REF!-'დაზუსტ. ბიუჯ.'!#REF!</f>
        <v>#REF!</v>
      </c>
      <c r="O778" s="88" t="e">
        <f>'დაზუსტ. საკუთ.'!#REF!-'დაზუსტ. საკუთ.'!#REF!</f>
        <v>#REF!</v>
      </c>
      <c r="P778" s="88" t="e">
        <f>'დაზუსტ. ბიუჯ. ფონდ.'!#REF!</f>
        <v>#REF!</v>
      </c>
      <c r="Q778" s="88">
        <f>'გრანტის საკასო'!J777</f>
        <v>0</v>
      </c>
      <c r="R778" s="100">
        <f>'მიზნ.გრანტის საკასო '!J777-'მიზნ.გრანტის საკასო '!I777</f>
        <v>0</v>
      </c>
      <c r="S778" s="105" t="e">
        <f t="shared" si="202"/>
        <v>#REF!</v>
      </c>
      <c r="T778" s="88" t="e">
        <f t="shared" si="188"/>
        <v>#REF!</v>
      </c>
      <c r="U778" s="88" t="e">
        <f t="shared" si="189"/>
        <v>#REF!</v>
      </c>
      <c r="V778" s="88">
        <f t="shared" si="190"/>
        <v>0</v>
      </c>
      <c r="W778" s="100">
        <f t="shared" si="191"/>
        <v>0</v>
      </c>
      <c r="X778" s="92"/>
      <c r="Y778" s="10"/>
      <c r="Z778" s="10">
        <v>0</v>
      </c>
      <c r="AA778" s="10">
        <v>0</v>
      </c>
      <c r="AB778" s="10">
        <v>0</v>
      </c>
    </row>
    <row r="779" spans="1:28" x14ac:dyDescent="0.25">
      <c r="A779" t="e">
        <f t="shared" si="201"/>
        <v>#REF!</v>
      </c>
      <c r="B779" s="8"/>
      <c r="C779" s="9" t="s">
        <v>16</v>
      </c>
      <c r="D779" s="105" t="e">
        <f>'დაზუსტ. ბიუჯ.'!#REF!</f>
        <v>#REF!</v>
      </c>
      <c r="E779" s="88" t="e">
        <f>'დაზუსტ. საკუთ.'!#REF!</f>
        <v>#REF!</v>
      </c>
      <c r="F779" s="88" t="e">
        <f>'დაზუსტ. ბიუჯ. ფონდ.'!#REF!</f>
        <v>#REF!</v>
      </c>
      <c r="G779" s="88">
        <f>'გრანტის საკასო'!D778</f>
        <v>0</v>
      </c>
      <c r="H779" s="88">
        <f>'მიზნ.გრანტის საკასო '!D778</f>
        <v>0</v>
      </c>
      <c r="I779" s="105" t="e">
        <f>'დაზუსტ. ბიუჯ.'!#REF!-'დაზუსტ. ბიუჯ.'!#REF!</f>
        <v>#REF!</v>
      </c>
      <c r="J779" s="88" t="e">
        <f>'დაზუსტ. საკუთ.'!#REF!-'დაზუსტ. საკუთ.'!#REF!</f>
        <v>#REF!</v>
      </c>
      <c r="K779" s="88" t="e">
        <f>'დაზუსტ. ბიუჯ. ფონდ.'!#REF!-'დაზუსტ. ბიუჯ. ფონდ.'!#REF!</f>
        <v>#REF!</v>
      </c>
      <c r="L779" s="88">
        <f>'გრანტის საკასო'!E778</f>
        <v>0</v>
      </c>
      <c r="M779" s="100">
        <f>'მიზნ.გრანტის საკასო '!E778-'მიზნ.გრანტის საკასო '!D778</f>
        <v>0</v>
      </c>
      <c r="N779" s="105" t="e">
        <f>'დაზუსტ. ბიუჯ.'!#REF!-'დაზუსტ. ბიუჯ.'!#REF!</f>
        <v>#REF!</v>
      </c>
      <c r="O779" s="88" t="e">
        <f>'დაზუსტ. საკუთ.'!#REF!-'დაზუსტ. საკუთ.'!#REF!</f>
        <v>#REF!</v>
      </c>
      <c r="P779" s="88" t="e">
        <f>'დაზუსტ. ბიუჯ. ფონდ.'!#REF!</f>
        <v>#REF!</v>
      </c>
      <c r="Q779" s="88">
        <f>'გრანტის საკასო'!J778</f>
        <v>0</v>
      </c>
      <c r="R779" s="100">
        <f>'მიზნ.გრანტის საკასო '!J778-'მიზნ.გრანტის საკასო '!I778</f>
        <v>0</v>
      </c>
      <c r="S779" s="105" t="e">
        <f t="shared" si="202"/>
        <v>#REF!</v>
      </c>
      <c r="T779" s="88" t="e">
        <f t="shared" si="188"/>
        <v>#REF!</v>
      </c>
      <c r="U779" s="88" t="e">
        <f t="shared" si="189"/>
        <v>#REF!</v>
      </c>
      <c r="V779" s="88">
        <f t="shared" si="190"/>
        <v>0</v>
      </c>
      <c r="W779" s="100">
        <f t="shared" si="191"/>
        <v>0</v>
      </c>
      <c r="X779" s="92"/>
      <c r="Y779" s="10"/>
      <c r="Z779" s="10">
        <v>0</v>
      </c>
      <c r="AA779" s="10">
        <v>0</v>
      </c>
      <c r="AB779" s="10">
        <v>0</v>
      </c>
    </row>
    <row r="780" spans="1:28" x14ac:dyDescent="0.25">
      <c r="A780" t="e">
        <f t="shared" si="201"/>
        <v>#REF!</v>
      </c>
      <c r="B780" s="8"/>
      <c r="C780" s="9" t="s">
        <v>17</v>
      </c>
      <c r="D780" s="105" t="e">
        <f>'დაზუსტ. ბიუჯ.'!#REF!</f>
        <v>#REF!</v>
      </c>
      <c r="E780" s="88" t="e">
        <f>'დაზუსტ. საკუთ.'!#REF!</f>
        <v>#REF!</v>
      </c>
      <c r="F780" s="88" t="e">
        <f>'დაზუსტ. ბიუჯ. ფონდ.'!#REF!</f>
        <v>#REF!</v>
      </c>
      <c r="G780" s="88">
        <f>'გრანტის საკასო'!D779</f>
        <v>0</v>
      </c>
      <c r="H780" s="88">
        <f>'მიზნ.გრანტის საკასო '!D779</f>
        <v>0</v>
      </c>
      <c r="I780" s="105" t="e">
        <f>'დაზუსტ. ბიუჯ.'!#REF!-'დაზუსტ. ბიუჯ.'!#REF!</f>
        <v>#REF!</v>
      </c>
      <c r="J780" s="88" t="e">
        <f>'დაზუსტ. საკუთ.'!#REF!-'დაზუსტ. საკუთ.'!#REF!</f>
        <v>#REF!</v>
      </c>
      <c r="K780" s="88" t="e">
        <f>'დაზუსტ. ბიუჯ. ფონდ.'!#REF!-'დაზუსტ. ბიუჯ. ფონდ.'!#REF!</f>
        <v>#REF!</v>
      </c>
      <c r="L780" s="88">
        <f>'გრანტის საკასო'!E779</f>
        <v>0</v>
      </c>
      <c r="M780" s="100">
        <f>'მიზნ.გრანტის საკასო '!E779-'მიზნ.გრანტის საკასო '!D779</f>
        <v>0</v>
      </c>
      <c r="N780" s="105" t="e">
        <f>'დაზუსტ. ბიუჯ.'!#REF!-'დაზუსტ. ბიუჯ.'!#REF!</f>
        <v>#REF!</v>
      </c>
      <c r="O780" s="88" t="e">
        <f>'დაზუსტ. საკუთ.'!#REF!-'დაზუსტ. საკუთ.'!#REF!</f>
        <v>#REF!</v>
      </c>
      <c r="P780" s="88" t="e">
        <f>'დაზუსტ. ბიუჯ. ფონდ.'!#REF!</f>
        <v>#REF!</v>
      </c>
      <c r="Q780" s="88">
        <f>'გრანტის საკასო'!J779</f>
        <v>0</v>
      </c>
      <c r="R780" s="100">
        <f>'მიზნ.გრანტის საკასო '!J779-'მიზნ.გრანტის საკასო '!I779</f>
        <v>0</v>
      </c>
      <c r="S780" s="105" t="e">
        <f t="shared" si="202"/>
        <v>#REF!</v>
      </c>
      <c r="T780" s="88" t="e">
        <f t="shared" si="188"/>
        <v>#REF!</v>
      </c>
      <c r="U780" s="88" t="e">
        <f t="shared" si="189"/>
        <v>#REF!</v>
      </c>
      <c r="V780" s="88">
        <f t="shared" si="190"/>
        <v>0</v>
      </c>
      <c r="W780" s="100">
        <f t="shared" si="191"/>
        <v>0</v>
      </c>
      <c r="X780" s="92"/>
      <c r="Y780" s="10"/>
      <c r="Z780" s="10">
        <v>0</v>
      </c>
      <c r="AA780" s="10">
        <v>0</v>
      </c>
      <c r="AB780" s="10">
        <v>0</v>
      </c>
    </row>
    <row r="781" spans="1:28" x14ac:dyDescent="0.25">
      <c r="A781" t="e">
        <f t="shared" si="201"/>
        <v>#REF!</v>
      </c>
      <c r="B781" s="5"/>
      <c r="C781" s="6" t="s">
        <v>18</v>
      </c>
      <c r="D781" s="104" t="e">
        <f>'დაზუსტ. ბიუჯ.'!#REF!</f>
        <v>#REF!</v>
      </c>
      <c r="E781" s="87" t="e">
        <f>'დაზუსტ. საკუთ.'!#REF!</f>
        <v>#REF!</v>
      </c>
      <c r="F781" s="87" t="e">
        <f>'დაზუსტ. ბიუჯ. ფონდ.'!#REF!</f>
        <v>#REF!</v>
      </c>
      <c r="G781" s="87">
        <f>'გრანტის საკასო'!D780</f>
        <v>0</v>
      </c>
      <c r="H781" s="87">
        <f>'მიზნ.გრანტის საკასო '!D780</f>
        <v>0</v>
      </c>
      <c r="I781" s="104" t="e">
        <f>'დაზუსტ. ბიუჯ.'!#REF!-'დაზუსტ. ბიუჯ.'!#REF!</f>
        <v>#REF!</v>
      </c>
      <c r="J781" s="87" t="e">
        <f>'დაზუსტ. საკუთ.'!#REF!-'დაზუსტ. საკუთ.'!#REF!</f>
        <v>#REF!</v>
      </c>
      <c r="K781" s="87" t="e">
        <f>'დაზუსტ. ბიუჯ. ფონდ.'!#REF!-'დაზუსტ. ბიუჯ. ფონდ.'!#REF!</f>
        <v>#REF!</v>
      </c>
      <c r="L781" s="87">
        <f>'გრანტის საკასო'!E780</f>
        <v>0</v>
      </c>
      <c r="M781" s="99">
        <f>'მიზნ.გრანტის საკასო '!E780-'მიზნ.გრანტის საკასო '!D780</f>
        <v>0</v>
      </c>
      <c r="N781" s="104" t="e">
        <f>'დაზუსტ. ბიუჯ.'!#REF!-'დაზუსტ. ბიუჯ.'!#REF!</f>
        <v>#REF!</v>
      </c>
      <c r="O781" s="87" t="e">
        <f>'დაზუსტ. საკუთ.'!#REF!-'დაზუსტ. საკუთ.'!#REF!</f>
        <v>#REF!</v>
      </c>
      <c r="P781" s="87" t="e">
        <f>'დაზუსტ. ბიუჯ. ფონდ.'!#REF!</f>
        <v>#REF!</v>
      </c>
      <c r="Q781" s="87">
        <f>'გრანტის საკასო'!J780</f>
        <v>0</v>
      </c>
      <c r="R781" s="99">
        <f>'მიზნ.გრანტის საკასო '!J780-'მიზნ.გრანტის საკასო '!I780</f>
        <v>0</v>
      </c>
      <c r="S781" s="104" t="e">
        <f t="shared" si="202"/>
        <v>#REF!</v>
      </c>
      <c r="T781" s="87" t="e">
        <f t="shared" si="188"/>
        <v>#REF!</v>
      </c>
      <c r="U781" s="87" t="e">
        <f t="shared" si="189"/>
        <v>#REF!</v>
      </c>
      <c r="V781" s="87">
        <f t="shared" si="190"/>
        <v>0</v>
      </c>
      <c r="W781" s="99">
        <f t="shared" si="191"/>
        <v>0</v>
      </c>
      <c r="X781" s="91"/>
      <c r="Y781" s="7"/>
      <c r="Z781" s="7">
        <v>0</v>
      </c>
      <c r="AA781" s="7">
        <v>0</v>
      </c>
      <c r="AB781" s="7">
        <v>0</v>
      </c>
    </row>
    <row r="782" spans="1:28" x14ac:dyDescent="0.25">
      <c r="A782" t="e">
        <f t="shared" si="201"/>
        <v>#REF!</v>
      </c>
      <c r="B782" s="5"/>
      <c r="C782" s="6" t="s">
        <v>19</v>
      </c>
      <c r="D782" s="104" t="e">
        <f>'დაზუსტ. ბიუჯ.'!#REF!</f>
        <v>#REF!</v>
      </c>
      <c r="E782" s="87" t="e">
        <f>'დაზუსტ. საკუთ.'!#REF!</f>
        <v>#REF!</v>
      </c>
      <c r="F782" s="87" t="e">
        <f>'დაზუსტ. ბიუჯ. ფონდ.'!#REF!</f>
        <v>#REF!</v>
      </c>
      <c r="G782" s="87">
        <f>'გრანტის საკასო'!D781</f>
        <v>0</v>
      </c>
      <c r="H782" s="87">
        <f>'მიზნ.გრანტის საკასო '!D781</f>
        <v>0</v>
      </c>
      <c r="I782" s="104" t="e">
        <f>'დაზუსტ. ბიუჯ.'!#REF!-'დაზუსტ. ბიუჯ.'!#REF!</f>
        <v>#REF!</v>
      </c>
      <c r="J782" s="87" t="e">
        <f>'დაზუსტ. საკუთ.'!#REF!-'დაზუსტ. საკუთ.'!#REF!</f>
        <v>#REF!</v>
      </c>
      <c r="K782" s="87" t="e">
        <f>'დაზუსტ. ბიუჯ. ფონდ.'!#REF!-'დაზუსტ. ბიუჯ. ფონდ.'!#REF!</f>
        <v>#REF!</v>
      </c>
      <c r="L782" s="87">
        <f>'გრანტის საკასო'!E781</f>
        <v>0</v>
      </c>
      <c r="M782" s="99">
        <f>'მიზნ.გრანტის საკასო '!E781-'მიზნ.გრანტის საკასო '!D781</f>
        <v>0</v>
      </c>
      <c r="N782" s="104" t="e">
        <f>'დაზუსტ. ბიუჯ.'!#REF!-'დაზუსტ. ბიუჯ.'!#REF!</f>
        <v>#REF!</v>
      </c>
      <c r="O782" s="87" t="e">
        <f>'დაზუსტ. საკუთ.'!#REF!-'დაზუსტ. საკუთ.'!#REF!</f>
        <v>#REF!</v>
      </c>
      <c r="P782" s="87" t="e">
        <f>'დაზუსტ. ბიუჯ. ფონდ.'!#REF!</f>
        <v>#REF!</v>
      </c>
      <c r="Q782" s="87">
        <f>'გრანტის საკასო'!J781</f>
        <v>0</v>
      </c>
      <c r="R782" s="99">
        <f>'მიზნ.გრანტის საკასო '!J781-'მიზნ.გრანტის საკასო '!I781</f>
        <v>0</v>
      </c>
      <c r="S782" s="104" t="e">
        <f t="shared" si="202"/>
        <v>#REF!</v>
      </c>
      <c r="T782" s="87" t="e">
        <f t="shared" si="188"/>
        <v>#REF!</v>
      </c>
      <c r="U782" s="87" t="e">
        <f t="shared" si="189"/>
        <v>#REF!</v>
      </c>
      <c r="V782" s="87">
        <f t="shared" si="190"/>
        <v>0</v>
      </c>
      <c r="W782" s="99">
        <f t="shared" si="191"/>
        <v>0</v>
      </c>
      <c r="X782" s="91"/>
      <c r="Y782" s="7"/>
      <c r="Z782" s="7">
        <v>0</v>
      </c>
      <c r="AA782" s="7">
        <v>0</v>
      </c>
      <c r="AB782" s="7">
        <v>0</v>
      </c>
    </row>
    <row r="783" spans="1:28" ht="15.75" thickBot="1" x14ac:dyDescent="0.3">
      <c r="A783" t="e">
        <f t="shared" si="201"/>
        <v>#REF!</v>
      </c>
      <c r="B783" s="11"/>
      <c r="C783" s="12" t="s">
        <v>20</v>
      </c>
      <c r="D783" s="106" t="e">
        <f>'დაზუსტ. ბიუჯ.'!#REF!</f>
        <v>#REF!</v>
      </c>
      <c r="E783" s="89" t="e">
        <f>'დაზუსტ. საკუთ.'!#REF!</f>
        <v>#REF!</v>
      </c>
      <c r="F783" s="89" t="e">
        <f>'დაზუსტ. ბიუჯ. ფონდ.'!#REF!</f>
        <v>#REF!</v>
      </c>
      <c r="G783" s="89">
        <f>'გრანტის საკასო'!D782</f>
        <v>0</v>
      </c>
      <c r="H783" s="89">
        <f>'მიზნ.გრანტის საკასო '!D782</f>
        <v>0</v>
      </c>
      <c r="I783" s="106" t="e">
        <f>'დაზუსტ. ბიუჯ.'!#REF!-'დაზუსტ. ბიუჯ.'!#REF!</f>
        <v>#REF!</v>
      </c>
      <c r="J783" s="89" t="e">
        <f>'დაზუსტ. საკუთ.'!#REF!-'დაზუსტ. საკუთ.'!#REF!</f>
        <v>#REF!</v>
      </c>
      <c r="K783" s="89" t="e">
        <f>'დაზუსტ. ბიუჯ. ფონდ.'!#REF!-'დაზუსტ. ბიუჯ. ფონდ.'!#REF!</f>
        <v>#REF!</v>
      </c>
      <c r="L783" s="89">
        <f>'გრანტის საკასო'!E782</f>
        <v>0</v>
      </c>
      <c r="M783" s="101">
        <f>'მიზნ.გრანტის საკასო '!E782-'მიზნ.გრანტის საკასო '!D782</f>
        <v>0</v>
      </c>
      <c r="N783" s="106" t="e">
        <f>'დაზუსტ. ბიუჯ.'!#REF!-'დაზუსტ. ბიუჯ.'!#REF!</f>
        <v>#REF!</v>
      </c>
      <c r="O783" s="89" t="e">
        <f>'დაზუსტ. საკუთ.'!#REF!-'დაზუსტ. საკუთ.'!#REF!</f>
        <v>#REF!</v>
      </c>
      <c r="P783" s="89" t="e">
        <f>'დაზუსტ. ბიუჯ. ფონდ.'!#REF!</f>
        <v>#REF!</v>
      </c>
      <c r="Q783" s="89">
        <f>'გრანტის საკასო'!J782</f>
        <v>0</v>
      </c>
      <c r="R783" s="101">
        <f>'მიზნ.გრანტის საკასო '!J782-'მიზნ.გრანტის საკასო '!I782</f>
        <v>0</v>
      </c>
      <c r="S783" s="106" t="e">
        <f t="shared" si="202"/>
        <v>#REF!</v>
      </c>
      <c r="T783" s="89" t="e">
        <f t="shared" si="188"/>
        <v>#REF!</v>
      </c>
      <c r="U783" s="89" t="e">
        <f t="shared" si="189"/>
        <v>#REF!</v>
      </c>
      <c r="V783" s="89">
        <f t="shared" si="190"/>
        <v>0</v>
      </c>
      <c r="W783" s="101">
        <f t="shared" si="191"/>
        <v>0</v>
      </c>
      <c r="X783" s="93"/>
      <c r="Y783" s="13"/>
      <c r="Z783" s="13">
        <v>0</v>
      </c>
      <c r="AA783" s="13">
        <v>0</v>
      </c>
      <c r="AB783" s="13">
        <v>0</v>
      </c>
    </row>
    <row r="784" spans="1:28" ht="61.5" thickTop="1" thickBot="1" x14ac:dyDescent="0.3">
      <c r="A784" t="e">
        <f t="shared" si="201"/>
        <v>#REF!</v>
      </c>
      <c r="B784" s="3" t="s">
        <v>134</v>
      </c>
      <c r="C784" s="14" t="s">
        <v>135</v>
      </c>
      <c r="D784" s="103" t="e">
        <f>'დაზუსტ. ბიუჯ.'!#REF!</f>
        <v>#REF!</v>
      </c>
      <c r="E784" s="86" t="e">
        <f>'დაზუსტ. საკუთ.'!#REF!</f>
        <v>#REF!</v>
      </c>
      <c r="F784" s="86" t="e">
        <f>'დაზუსტ. ბიუჯ. ფონდ.'!#REF!</f>
        <v>#REF!</v>
      </c>
      <c r="G784" s="86">
        <f>'გრანტის საკასო'!D783</f>
        <v>0</v>
      </c>
      <c r="H784" s="86">
        <f>'მიზნ.გრანტის საკასო '!D783</f>
        <v>0</v>
      </c>
      <c r="I784" s="103" t="e">
        <f>'დაზუსტ. ბიუჯ.'!#REF!-'დაზუსტ. ბიუჯ.'!#REF!</f>
        <v>#REF!</v>
      </c>
      <c r="J784" s="86" t="e">
        <f>'დაზუსტ. საკუთ.'!#REF!-'დაზუსტ. საკუთ.'!#REF!</f>
        <v>#REF!</v>
      </c>
      <c r="K784" s="86" t="e">
        <f>'დაზუსტ. ბიუჯ. ფონდ.'!#REF!-'დაზუსტ. ბიუჯ. ფონდ.'!#REF!</f>
        <v>#REF!</v>
      </c>
      <c r="L784" s="86">
        <f>'გრანტის საკასო'!E783</f>
        <v>0</v>
      </c>
      <c r="M784" s="102">
        <f>'მიზნ.გრანტის საკასო '!E783-'მიზნ.გრანტის საკასო '!D783</f>
        <v>0</v>
      </c>
      <c r="N784" s="103" t="e">
        <f>'დაზუსტ. ბიუჯ.'!#REF!-'დაზუსტ. ბიუჯ.'!#REF!</f>
        <v>#REF!</v>
      </c>
      <c r="O784" s="86" t="e">
        <f>'დაზუსტ. საკუთ.'!#REF!-'დაზუსტ. საკუთ.'!#REF!</f>
        <v>#REF!</v>
      </c>
      <c r="P784" s="86" t="e">
        <f>'დაზუსტ. ბიუჯ. ფონდ.'!#REF!</f>
        <v>#REF!</v>
      </c>
      <c r="Q784" s="86">
        <f>'გრანტის საკასო'!J783</f>
        <v>0</v>
      </c>
      <c r="R784" s="102">
        <f>'მიზნ.გრანტის საკასო '!J783-'მიზნ.გრანტის საკასო '!I783</f>
        <v>0</v>
      </c>
      <c r="S784" s="103" t="e">
        <f t="shared" si="202"/>
        <v>#REF!</v>
      </c>
      <c r="T784" s="86" t="e">
        <f t="shared" si="188"/>
        <v>#REF!</v>
      </c>
      <c r="U784" s="86" t="e">
        <f t="shared" si="189"/>
        <v>#REF!</v>
      </c>
      <c r="V784" s="86">
        <f t="shared" si="190"/>
        <v>0</v>
      </c>
      <c r="W784" s="102">
        <f t="shared" si="191"/>
        <v>0</v>
      </c>
      <c r="X784" s="94"/>
      <c r="Y784" s="4"/>
      <c r="Z784" s="4">
        <f t="shared" ref="Z784:AB784" si="204">SUM(Z785,Z793,Z794,Z795)</f>
        <v>0</v>
      </c>
      <c r="AA784" s="4">
        <f t="shared" si="204"/>
        <v>0</v>
      </c>
      <c r="AB784" s="4">
        <f t="shared" si="204"/>
        <v>0</v>
      </c>
    </row>
    <row r="785" spans="1:28" ht="15.75" thickTop="1" x14ac:dyDescent="0.25">
      <c r="A785" t="e">
        <f t="shared" si="201"/>
        <v>#REF!</v>
      </c>
      <c r="B785" s="5"/>
      <c r="C785" s="6" t="s">
        <v>10</v>
      </c>
      <c r="D785" s="104" t="e">
        <f>'დაზუსტ. ბიუჯ.'!#REF!</f>
        <v>#REF!</v>
      </c>
      <c r="E785" s="87" t="e">
        <f>'დაზუსტ. საკუთ.'!#REF!</f>
        <v>#REF!</v>
      </c>
      <c r="F785" s="87" t="e">
        <f>'დაზუსტ. ბიუჯ. ფონდ.'!#REF!</f>
        <v>#REF!</v>
      </c>
      <c r="G785" s="87">
        <f>'გრანტის საკასო'!D784</f>
        <v>0</v>
      </c>
      <c r="H785" s="87">
        <f>'მიზნ.გრანტის საკასო '!D784</f>
        <v>0</v>
      </c>
      <c r="I785" s="104" t="e">
        <f>'დაზუსტ. ბიუჯ.'!#REF!-'დაზუსტ. ბიუჯ.'!#REF!</f>
        <v>#REF!</v>
      </c>
      <c r="J785" s="87" t="e">
        <f>'დაზუსტ. საკუთ.'!#REF!-'დაზუსტ. საკუთ.'!#REF!</f>
        <v>#REF!</v>
      </c>
      <c r="K785" s="87" t="e">
        <f>'დაზუსტ. ბიუჯ. ფონდ.'!#REF!-'დაზუსტ. ბიუჯ. ფონდ.'!#REF!</f>
        <v>#REF!</v>
      </c>
      <c r="L785" s="87">
        <f>'გრანტის საკასო'!E784</f>
        <v>0</v>
      </c>
      <c r="M785" s="99">
        <f>'მიზნ.გრანტის საკასო '!E784-'მიზნ.გრანტის საკასო '!D784</f>
        <v>0</v>
      </c>
      <c r="N785" s="104" t="e">
        <f>'დაზუსტ. ბიუჯ.'!#REF!-'დაზუსტ. ბიუჯ.'!#REF!</f>
        <v>#REF!</v>
      </c>
      <c r="O785" s="87" t="e">
        <f>'დაზუსტ. საკუთ.'!#REF!-'დაზუსტ. საკუთ.'!#REF!</f>
        <v>#REF!</v>
      </c>
      <c r="P785" s="87" t="e">
        <f>'დაზუსტ. ბიუჯ. ფონდ.'!#REF!</f>
        <v>#REF!</v>
      </c>
      <c r="Q785" s="87">
        <f>'გრანტის საკასო'!J784</f>
        <v>0</v>
      </c>
      <c r="R785" s="99">
        <f>'მიზნ.გრანტის საკასო '!J784-'მიზნ.გრანტის საკასო '!I784</f>
        <v>0</v>
      </c>
      <c r="S785" s="104" t="e">
        <f t="shared" si="202"/>
        <v>#REF!</v>
      </c>
      <c r="T785" s="87" t="e">
        <f t="shared" si="188"/>
        <v>#REF!</v>
      </c>
      <c r="U785" s="87" t="e">
        <f t="shared" si="189"/>
        <v>#REF!</v>
      </c>
      <c r="V785" s="87">
        <f t="shared" si="190"/>
        <v>0</v>
      </c>
      <c r="W785" s="99">
        <f t="shared" si="191"/>
        <v>0</v>
      </c>
      <c r="X785" s="91"/>
      <c r="Y785" s="7"/>
      <c r="Z785" s="7">
        <f t="shared" ref="Z785:AB785" si="205">SUM(Z786:Z792)</f>
        <v>0</v>
      </c>
      <c r="AA785" s="7">
        <f t="shared" si="205"/>
        <v>0</v>
      </c>
      <c r="AB785" s="7">
        <f t="shared" si="205"/>
        <v>0</v>
      </c>
    </row>
    <row r="786" spans="1:28" x14ac:dyDescent="0.25">
      <c r="A786" t="e">
        <f t="shared" si="201"/>
        <v>#REF!</v>
      </c>
      <c r="B786" s="8"/>
      <c r="C786" s="9" t="s">
        <v>11</v>
      </c>
      <c r="D786" s="105" t="e">
        <f>'დაზუსტ. ბიუჯ.'!#REF!</f>
        <v>#REF!</v>
      </c>
      <c r="E786" s="88" t="e">
        <f>'დაზუსტ. საკუთ.'!#REF!</f>
        <v>#REF!</v>
      </c>
      <c r="F786" s="88" t="e">
        <f>'დაზუსტ. ბიუჯ. ფონდ.'!#REF!</f>
        <v>#REF!</v>
      </c>
      <c r="G786" s="88">
        <f>'გრანტის საკასო'!D785</f>
        <v>0</v>
      </c>
      <c r="H786" s="88">
        <f>'მიზნ.გრანტის საკასო '!D785</f>
        <v>0</v>
      </c>
      <c r="I786" s="105" t="e">
        <f>'დაზუსტ. ბიუჯ.'!#REF!-'დაზუსტ. ბიუჯ.'!#REF!</f>
        <v>#REF!</v>
      </c>
      <c r="J786" s="88" t="e">
        <f>'დაზუსტ. საკუთ.'!#REF!-'დაზუსტ. საკუთ.'!#REF!</f>
        <v>#REF!</v>
      </c>
      <c r="K786" s="88" t="e">
        <f>'დაზუსტ. ბიუჯ. ფონდ.'!#REF!-'დაზუსტ. ბიუჯ. ფონდ.'!#REF!</f>
        <v>#REF!</v>
      </c>
      <c r="L786" s="88">
        <f>'გრანტის საკასო'!E785</f>
        <v>0</v>
      </c>
      <c r="M786" s="100">
        <f>'მიზნ.გრანტის საკასო '!E785-'მიზნ.გრანტის საკასო '!D785</f>
        <v>0</v>
      </c>
      <c r="N786" s="105" t="e">
        <f>'დაზუსტ. ბიუჯ.'!#REF!-'დაზუსტ. ბიუჯ.'!#REF!</f>
        <v>#REF!</v>
      </c>
      <c r="O786" s="88" t="e">
        <f>'დაზუსტ. საკუთ.'!#REF!-'დაზუსტ. საკუთ.'!#REF!</f>
        <v>#REF!</v>
      </c>
      <c r="P786" s="88" t="e">
        <f>'დაზუსტ. ბიუჯ. ფონდ.'!#REF!</f>
        <v>#REF!</v>
      </c>
      <c r="Q786" s="88">
        <f>'გრანტის საკასო'!J785</f>
        <v>0</v>
      </c>
      <c r="R786" s="100">
        <f>'მიზნ.გრანტის საკასო '!J785-'მიზნ.გრანტის საკასო '!I785</f>
        <v>0</v>
      </c>
      <c r="S786" s="105" t="e">
        <f t="shared" si="202"/>
        <v>#REF!</v>
      </c>
      <c r="T786" s="88" t="e">
        <f t="shared" si="188"/>
        <v>#REF!</v>
      </c>
      <c r="U786" s="88" t="e">
        <f t="shared" si="189"/>
        <v>#REF!</v>
      </c>
      <c r="V786" s="88">
        <f t="shared" si="190"/>
        <v>0</v>
      </c>
      <c r="W786" s="100">
        <f t="shared" si="191"/>
        <v>0</v>
      </c>
      <c r="X786" s="92"/>
      <c r="Y786" s="10"/>
      <c r="Z786" s="10">
        <v>0</v>
      </c>
      <c r="AA786" s="10">
        <v>0</v>
      </c>
      <c r="AB786" s="10">
        <v>0</v>
      </c>
    </row>
    <row r="787" spans="1:28" x14ac:dyDescent="0.25">
      <c r="A787" t="e">
        <f t="shared" si="201"/>
        <v>#REF!</v>
      </c>
      <c r="B787" s="8"/>
      <c r="C787" s="9" t="s">
        <v>12</v>
      </c>
      <c r="D787" s="105" t="e">
        <f>'დაზუსტ. ბიუჯ.'!#REF!</f>
        <v>#REF!</v>
      </c>
      <c r="E787" s="88" t="e">
        <f>'დაზუსტ. საკუთ.'!#REF!</f>
        <v>#REF!</v>
      </c>
      <c r="F787" s="88" t="e">
        <f>'დაზუსტ. ბიუჯ. ფონდ.'!#REF!</f>
        <v>#REF!</v>
      </c>
      <c r="G787" s="88">
        <f>'გრანტის საკასო'!D786</f>
        <v>0</v>
      </c>
      <c r="H787" s="88">
        <f>'მიზნ.გრანტის საკასო '!D786</f>
        <v>0</v>
      </c>
      <c r="I787" s="105" t="e">
        <f>'დაზუსტ. ბიუჯ.'!#REF!-'დაზუსტ. ბიუჯ.'!#REF!</f>
        <v>#REF!</v>
      </c>
      <c r="J787" s="88" t="e">
        <f>'დაზუსტ. საკუთ.'!#REF!-'დაზუსტ. საკუთ.'!#REF!</f>
        <v>#REF!</v>
      </c>
      <c r="K787" s="88" t="e">
        <f>'დაზუსტ. ბიუჯ. ფონდ.'!#REF!-'დაზუსტ. ბიუჯ. ფონდ.'!#REF!</f>
        <v>#REF!</v>
      </c>
      <c r="L787" s="88">
        <f>'გრანტის საკასო'!E786</f>
        <v>0</v>
      </c>
      <c r="M787" s="100">
        <f>'მიზნ.გრანტის საკასო '!E786-'მიზნ.გრანტის საკასო '!D786</f>
        <v>0</v>
      </c>
      <c r="N787" s="105" t="e">
        <f>'დაზუსტ. ბიუჯ.'!#REF!-'დაზუსტ. ბიუჯ.'!#REF!</f>
        <v>#REF!</v>
      </c>
      <c r="O787" s="88" t="e">
        <f>'დაზუსტ. საკუთ.'!#REF!-'დაზუსტ. საკუთ.'!#REF!</f>
        <v>#REF!</v>
      </c>
      <c r="P787" s="88" t="e">
        <f>'დაზუსტ. ბიუჯ. ფონდ.'!#REF!</f>
        <v>#REF!</v>
      </c>
      <c r="Q787" s="88">
        <f>'გრანტის საკასო'!J786</f>
        <v>0</v>
      </c>
      <c r="R787" s="100">
        <f>'მიზნ.გრანტის საკასო '!J786-'მიზნ.გრანტის საკასო '!I786</f>
        <v>0</v>
      </c>
      <c r="S787" s="105" t="e">
        <f t="shared" si="202"/>
        <v>#REF!</v>
      </c>
      <c r="T787" s="88" t="e">
        <f t="shared" si="188"/>
        <v>#REF!</v>
      </c>
      <c r="U787" s="88" t="e">
        <f t="shared" si="189"/>
        <v>#REF!</v>
      </c>
      <c r="V787" s="88">
        <f t="shared" si="190"/>
        <v>0</v>
      </c>
      <c r="W787" s="100">
        <f t="shared" si="191"/>
        <v>0</v>
      </c>
      <c r="X787" s="92"/>
      <c r="Y787" s="10"/>
      <c r="Z787" s="10">
        <v>0</v>
      </c>
      <c r="AA787" s="10">
        <v>0</v>
      </c>
      <c r="AB787" s="10">
        <v>0</v>
      </c>
    </row>
    <row r="788" spans="1:28" x14ac:dyDescent="0.25">
      <c r="A788" t="e">
        <f t="shared" si="201"/>
        <v>#REF!</v>
      </c>
      <c r="B788" s="8"/>
      <c r="C788" s="9" t="s">
        <v>13</v>
      </c>
      <c r="D788" s="105" t="e">
        <f>'დაზუსტ. ბიუჯ.'!#REF!</f>
        <v>#REF!</v>
      </c>
      <c r="E788" s="88" t="e">
        <f>'დაზუსტ. საკუთ.'!#REF!</f>
        <v>#REF!</v>
      </c>
      <c r="F788" s="88" t="e">
        <f>'დაზუსტ. ბიუჯ. ფონდ.'!#REF!</f>
        <v>#REF!</v>
      </c>
      <c r="G788" s="88">
        <f>'გრანტის საკასო'!D787</f>
        <v>0</v>
      </c>
      <c r="H788" s="88">
        <f>'მიზნ.გრანტის საკასო '!D787</f>
        <v>0</v>
      </c>
      <c r="I788" s="105" t="e">
        <f>'დაზუსტ. ბიუჯ.'!#REF!-'დაზუსტ. ბიუჯ.'!#REF!</f>
        <v>#REF!</v>
      </c>
      <c r="J788" s="88" t="e">
        <f>'დაზუსტ. საკუთ.'!#REF!-'დაზუსტ. საკუთ.'!#REF!</f>
        <v>#REF!</v>
      </c>
      <c r="K788" s="88" t="e">
        <f>'დაზუსტ. ბიუჯ. ფონდ.'!#REF!-'დაზუსტ. ბიუჯ. ფონდ.'!#REF!</f>
        <v>#REF!</v>
      </c>
      <c r="L788" s="88">
        <f>'გრანტის საკასო'!E787</f>
        <v>0</v>
      </c>
      <c r="M788" s="100">
        <f>'მიზნ.გრანტის საკასო '!E787-'მიზნ.გრანტის საკასო '!D787</f>
        <v>0</v>
      </c>
      <c r="N788" s="105" t="e">
        <f>'დაზუსტ. ბიუჯ.'!#REF!-'დაზუსტ. ბიუჯ.'!#REF!</f>
        <v>#REF!</v>
      </c>
      <c r="O788" s="88" t="e">
        <f>'დაზუსტ. საკუთ.'!#REF!-'დაზუსტ. საკუთ.'!#REF!</f>
        <v>#REF!</v>
      </c>
      <c r="P788" s="88" t="e">
        <f>'დაზუსტ. ბიუჯ. ფონდ.'!#REF!</f>
        <v>#REF!</v>
      </c>
      <c r="Q788" s="88">
        <f>'გრანტის საკასო'!J787</f>
        <v>0</v>
      </c>
      <c r="R788" s="100">
        <f>'მიზნ.გრანტის საკასო '!J787-'მიზნ.გრანტის საკასო '!I787</f>
        <v>0</v>
      </c>
      <c r="S788" s="105" t="e">
        <f t="shared" si="202"/>
        <v>#REF!</v>
      </c>
      <c r="T788" s="88" t="e">
        <f t="shared" ref="T788:T851" si="206">O788+J788+E788</f>
        <v>#REF!</v>
      </c>
      <c r="U788" s="88" t="e">
        <f t="shared" ref="U788:U851" si="207">P788+K788+F788</f>
        <v>#REF!</v>
      </c>
      <c r="V788" s="88">
        <f t="shared" ref="V788:V851" si="208">Q788+L788+G788</f>
        <v>0</v>
      </c>
      <c r="W788" s="100">
        <f t="shared" ref="W788:W851" si="209">R788+M788+H788</f>
        <v>0</v>
      </c>
      <c r="X788" s="92"/>
      <c r="Y788" s="10"/>
      <c r="Z788" s="10">
        <v>0</v>
      </c>
      <c r="AA788" s="10">
        <v>0</v>
      </c>
      <c r="AB788" s="10">
        <v>0</v>
      </c>
    </row>
    <row r="789" spans="1:28" x14ac:dyDescent="0.25">
      <c r="A789" t="e">
        <f t="shared" si="201"/>
        <v>#REF!</v>
      </c>
      <c r="B789" s="8"/>
      <c r="C789" s="9" t="s">
        <v>14</v>
      </c>
      <c r="D789" s="105" t="e">
        <f>'დაზუსტ. ბიუჯ.'!#REF!</f>
        <v>#REF!</v>
      </c>
      <c r="E789" s="88" t="e">
        <f>'დაზუსტ. საკუთ.'!#REF!</f>
        <v>#REF!</v>
      </c>
      <c r="F789" s="88" t="e">
        <f>'დაზუსტ. ბიუჯ. ფონდ.'!#REF!</f>
        <v>#REF!</v>
      </c>
      <c r="G789" s="88">
        <f>'გრანტის საკასო'!D788</f>
        <v>0</v>
      </c>
      <c r="H789" s="88">
        <f>'მიზნ.გრანტის საკასო '!D788</f>
        <v>0</v>
      </c>
      <c r="I789" s="105" t="e">
        <f>'დაზუსტ. ბიუჯ.'!#REF!-'დაზუსტ. ბიუჯ.'!#REF!</f>
        <v>#REF!</v>
      </c>
      <c r="J789" s="88" t="e">
        <f>'დაზუსტ. საკუთ.'!#REF!-'დაზუსტ. საკუთ.'!#REF!</f>
        <v>#REF!</v>
      </c>
      <c r="K789" s="88" t="e">
        <f>'დაზუსტ. ბიუჯ. ფონდ.'!#REF!-'დაზუსტ. ბიუჯ. ფონდ.'!#REF!</f>
        <v>#REF!</v>
      </c>
      <c r="L789" s="88">
        <f>'გრანტის საკასო'!E788</f>
        <v>0</v>
      </c>
      <c r="M789" s="100">
        <f>'მიზნ.გრანტის საკასო '!E788-'მიზნ.გრანტის საკასო '!D788</f>
        <v>0</v>
      </c>
      <c r="N789" s="105" t="e">
        <f>'დაზუსტ. ბიუჯ.'!#REF!-'დაზუსტ. ბიუჯ.'!#REF!</f>
        <v>#REF!</v>
      </c>
      <c r="O789" s="88" t="e">
        <f>'დაზუსტ. საკუთ.'!#REF!-'დაზუსტ. საკუთ.'!#REF!</f>
        <v>#REF!</v>
      </c>
      <c r="P789" s="88" t="e">
        <f>'დაზუსტ. ბიუჯ. ფონდ.'!#REF!</f>
        <v>#REF!</v>
      </c>
      <c r="Q789" s="88">
        <f>'გრანტის საკასო'!J788</f>
        <v>0</v>
      </c>
      <c r="R789" s="100">
        <f>'მიზნ.გრანტის საკასო '!J788-'მიზნ.გრანტის საკასო '!I788</f>
        <v>0</v>
      </c>
      <c r="S789" s="105" t="e">
        <f t="shared" si="202"/>
        <v>#REF!</v>
      </c>
      <c r="T789" s="88" t="e">
        <f t="shared" si="206"/>
        <v>#REF!</v>
      </c>
      <c r="U789" s="88" t="e">
        <f t="shared" si="207"/>
        <v>#REF!</v>
      </c>
      <c r="V789" s="88">
        <f t="shared" si="208"/>
        <v>0</v>
      </c>
      <c r="W789" s="100">
        <f t="shared" si="209"/>
        <v>0</v>
      </c>
      <c r="X789" s="92"/>
      <c r="Y789" s="10"/>
      <c r="Z789" s="10">
        <v>0</v>
      </c>
      <c r="AA789" s="10">
        <v>0</v>
      </c>
      <c r="AB789" s="10">
        <v>0</v>
      </c>
    </row>
    <row r="790" spans="1:28" x14ac:dyDescent="0.25">
      <c r="A790" t="e">
        <f t="shared" si="201"/>
        <v>#REF!</v>
      </c>
      <c r="B790" s="8"/>
      <c r="C790" s="9" t="s">
        <v>15</v>
      </c>
      <c r="D790" s="105" t="e">
        <f>'დაზუსტ. ბიუჯ.'!#REF!</f>
        <v>#REF!</v>
      </c>
      <c r="E790" s="88" t="e">
        <f>'დაზუსტ. საკუთ.'!#REF!</f>
        <v>#REF!</v>
      </c>
      <c r="F790" s="88" t="e">
        <f>'დაზუსტ. ბიუჯ. ფონდ.'!#REF!</f>
        <v>#REF!</v>
      </c>
      <c r="G790" s="88">
        <f>'გრანტის საკასო'!D789</f>
        <v>0</v>
      </c>
      <c r="H790" s="88">
        <f>'მიზნ.გრანტის საკასო '!D789</f>
        <v>0</v>
      </c>
      <c r="I790" s="105" t="e">
        <f>'დაზუსტ. ბიუჯ.'!#REF!-'დაზუსტ. ბიუჯ.'!#REF!</f>
        <v>#REF!</v>
      </c>
      <c r="J790" s="88" t="e">
        <f>'დაზუსტ. საკუთ.'!#REF!-'დაზუსტ. საკუთ.'!#REF!</f>
        <v>#REF!</v>
      </c>
      <c r="K790" s="88" t="e">
        <f>'დაზუსტ. ბიუჯ. ფონდ.'!#REF!-'დაზუსტ. ბიუჯ. ფონდ.'!#REF!</f>
        <v>#REF!</v>
      </c>
      <c r="L790" s="88">
        <f>'გრანტის საკასო'!E789</f>
        <v>0</v>
      </c>
      <c r="M790" s="100">
        <f>'მიზნ.გრანტის საკასო '!E789-'მიზნ.გრანტის საკასო '!D789</f>
        <v>0</v>
      </c>
      <c r="N790" s="105" t="e">
        <f>'დაზუსტ. ბიუჯ.'!#REF!-'დაზუსტ. ბიუჯ.'!#REF!</f>
        <v>#REF!</v>
      </c>
      <c r="O790" s="88" t="e">
        <f>'დაზუსტ. საკუთ.'!#REF!-'დაზუსტ. საკუთ.'!#REF!</f>
        <v>#REF!</v>
      </c>
      <c r="P790" s="88" t="e">
        <f>'დაზუსტ. ბიუჯ. ფონდ.'!#REF!</f>
        <v>#REF!</v>
      </c>
      <c r="Q790" s="88">
        <f>'გრანტის საკასო'!J789</f>
        <v>0</v>
      </c>
      <c r="R790" s="100">
        <f>'მიზნ.გრანტის საკასო '!J789-'მიზნ.გრანტის საკასო '!I789</f>
        <v>0</v>
      </c>
      <c r="S790" s="105" t="e">
        <f t="shared" si="202"/>
        <v>#REF!</v>
      </c>
      <c r="T790" s="88" t="e">
        <f t="shared" si="206"/>
        <v>#REF!</v>
      </c>
      <c r="U790" s="88" t="e">
        <f t="shared" si="207"/>
        <v>#REF!</v>
      </c>
      <c r="V790" s="88">
        <f t="shared" si="208"/>
        <v>0</v>
      </c>
      <c r="W790" s="100">
        <f t="shared" si="209"/>
        <v>0</v>
      </c>
      <c r="X790" s="92"/>
      <c r="Y790" s="10"/>
      <c r="Z790" s="10">
        <v>0</v>
      </c>
      <c r="AA790" s="10">
        <v>0</v>
      </c>
      <c r="AB790" s="10">
        <v>0</v>
      </c>
    </row>
    <row r="791" spans="1:28" x14ac:dyDescent="0.25">
      <c r="A791" t="e">
        <f t="shared" si="201"/>
        <v>#REF!</v>
      </c>
      <c r="B791" s="8"/>
      <c r="C791" s="9" t="s">
        <v>16</v>
      </c>
      <c r="D791" s="105" t="e">
        <f>'დაზუსტ. ბიუჯ.'!#REF!</f>
        <v>#REF!</v>
      </c>
      <c r="E791" s="88" t="e">
        <f>'დაზუსტ. საკუთ.'!#REF!</f>
        <v>#REF!</v>
      </c>
      <c r="F791" s="88" t="e">
        <f>'დაზუსტ. ბიუჯ. ფონდ.'!#REF!</f>
        <v>#REF!</v>
      </c>
      <c r="G791" s="88">
        <f>'გრანტის საკასო'!D790</f>
        <v>0</v>
      </c>
      <c r="H791" s="88">
        <f>'მიზნ.გრანტის საკასო '!D790</f>
        <v>0</v>
      </c>
      <c r="I791" s="105" t="e">
        <f>'დაზუსტ. ბიუჯ.'!#REF!-'დაზუსტ. ბიუჯ.'!#REF!</f>
        <v>#REF!</v>
      </c>
      <c r="J791" s="88" t="e">
        <f>'დაზუსტ. საკუთ.'!#REF!-'დაზუსტ. საკუთ.'!#REF!</f>
        <v>#REF!</v>
      </c>
      <c r="K791" s="88" t="e">
        <f>'დაზუსტ. ბიუჯ. ფონდ.'!#REF!-'დაზუსტ. ბიუჯ. ფონდ.'!#REF!</f>
        <v>#REF!</v>
      </c>
      <c r="L791" s="88">
        <f>'გრანტის საკასო'!E790</f>
        <v>0</v>
      </c>
      <c r="M791" s="100">
        <f>'მიზნ.გრანტის საკასო '!E790-'მიზნ.გრანტის საკასო '!D790</f>
        <v>0</v>
      </c>
      <c r="N791" s="105" t="e">
        <f>'დაზუსტ. ბიუჯ.'!#REF!-'დაზუსტ. ბიუჯ.'!#REF!</f>
        <v>#REF!</v>
      </c>
      <c r="O791" s="88" t="e">
        <f>'დაზუსტ. საკუთ.'!#REF!-'დაზუსტ. საკუთ.'!#REF!</f>
        <v>#REF!</v>
      </c>
      <c r="P791" s="88" t="e">
        <f>'დაზუსტ. ბიუჯ. ფონდ.'!#REF!</f>
        <v>#REF!</v>
      </c>
      <c r="Q791" s="88">
        <f>'გრანტის საკასო'!J790</f>
        <v>0</v>
      </c>
      <c r="R791" s="100">
        <f>'მიზნ.გრანტის საკასო '!J790-'მიზნ.გრანტის საკასო '!I790</f>
        <v>0</v>
      </c>
      <c r="S791" s="105" t="e">
        <f t="shared" si="202"/>
        <v>#REF!</v>
      </c>
      <c r="T791" s="88" t="e">
        <f t="shared" si="206"/>
        <v>#REF!</v>
      </c>
      <c r="U791" s="88" t="e">
        <f t="shared" si="207"/>
        <v>#REF!</v>
      </c>
      <c r="V791" s="88">
        <f t="shared" si="208"/>
        <v>0</v>
      </c>
      <c r="W791" s="100">
        <f t="shared" si="209"/>
        <v>0</v>
      </c>
      <c r="X791" s="92"/>
      <c r="Y791" s="10"/>
      <c r="Z791" s="10">
        <v>0</v>
      </c>
      <c r="AA791" s="10">
        <v>0</v>
      </c>
      <c r="AB791" s="10">
        <v>0</v>
      </c>
    </row>
    <row r="792" spans="1:28" x14ac:dyDescent="0.25">
      <c r="A792" t="e">
        <f t="shared" si="201"/>
        <v>#REF!</v>
      </c>
      <c r="B792" s="8"/>
      <c r="C792" s="9" t="s">
        <v>17</v>
      </c>
      <c r="D792" s="105" t="e">
        <f>'დაზუსტ. ბიუჯ.'!#REF!</f>
        <v>#REF!</v>
      </c>
      <c r="E792" s="88" t="e">
        <f>'დაზუსტ. საკუთ.'!#REF!</f>
        <v>#REF!</v>
      </c>
      <c r="F792" s="88" t="e">
        <f>'დაზუსტ. ბიუჯ. ფონდ.'!#REF!</f>
        <v>#REF!</v>
      </c>
      <c r="G792" s="88">
        <f>'გრანტის საკასო'!D791</f>
        <v>0</v>
      </c>
      <c r="H792" s="88">
        <f>'მიზნ.გრანტის საკასო '!D791</f>
        <v>0</v>
      </c>
      <c r="I792" s="105" t="e">
        <f>'დაზუსტ. ბიუჯ.'!#REF!-'დაზუსტ. ბიუჯ.'!#REF!</f>
        <v>#REF!</v>
      </c>
      <c r="J792" s="88" t="e">
        <f>'დაზუსტ. საკუთ.'!#REF!-'დაზუსტ. საკუთ.'!#REF!</f>
        <v>#REF!</v>
      </c>
      <c r="K792" s="88" t="e">
        <f>'დაზუსტ. ბიუჯ. ფონდ.'!#REF!-'დაზუსტ. ბიუჯ. ფონდ.'!#REF!</f>
        <v>#REF!</v>
      </c>
      <c r="L792" s="88">
        <f>'გრანტის საკასო'!E791</f>
        <v>0</v>
      </c>
      <c r="M792" s="100">
        <f>'მიზნ.გრანტის საკასო '!E791-'მიზნ.გრანტის საკასო '!D791</f>
        <v>0</v>
      </c>
      <c r="N792" s="105" t="e">
        <f>'დაზუსტ. ბიუჯ.'!#REF!-'დაზუსტ. ბიუჯ.'!#REF!</f>
        <v>#REF!</v>
      </c>
      <c r="O792" s="88" t="e">
        <f>'დაზუსტ. საკუთ.'!#REF!-'დაზუსტ. საკუთ.'!#REF!</f>
        <v>#REF!</v>
      </c>
      <c r="P792" s="88" t="e">
        <f>'დაზუსტ. ბიუჯ. ფონდ.'!#REF!</f>
        <v>#REF!</v>
      </c>
      <c r="Q792" s="88">
        <f>'გრანტის საკასო'!J791</f>
        <v>0</v>
      </c>
      <c r="R792" s="100">
        <f>'მიზნ.გრანტის საკასო '!J791-'მიზნ.გრანტის საკასო '!I791</f>
        <v>0</v>
      </c>
      <c r="S792" s="105" t="e">
        <f t="shared" si="202"/>
        <v>#REF!</v>
      </c>
      <c r="T792" s="88" t="e">
        <f t="shared" si="206"/>
        <v>#REF!</v>
      </c>
      <c r="U792" s="88" t="e">
        <f t="shared" si="207"/>
        <v>#REF!</v>
      </c>
      <c r="V792" s="88">
        <f t="shared" si="208"/>
        <v>0</v>
      </c>
      <c r="W792" s="100">
        <f t="shared" si="209"/>
        <v>0</v>
      </c>
      <c r="X792" s="92"/>
      <c r="Y792" s="10"/>
      <c r="Z792" s="10">
        <v>0</v>
      </c>
      <c r="AA792" s="10">
        <v>0</v>
      </c>
      <c r="AB792" s="10">
        <v>0</v>
      </c>
    </row>
    <row r="793" spans="1:28" x14ac:dyDescent="0.25">
      <c r="A793" t="e">
        <f t="shared" si="201"/>
        <v>#REF!</v>
      </c>
      <c r="B793" s="5"/>
      <c r="C793" s="6" t="s">
        <v>18</v>
      </c>
      <c r="D793" s="104" t="e">
        <f>'დაზუსტ. ბიუჯ.'!#REF!</f>
        <v>#REF!</v>
      </c>
      <c r="E793" s="87" t="e">
        <f>'დაზუსტ. საკუთ.'!#REF!</f>
        <v>#REF!</v>
      </c>
      <c r="F793" s="87" t="e">
        <f>'დაზუსტ. ბიუჯ. ფონდ.'!#REF!</f>
        <v>#REF!</v>
      </c>
      <c r="G793" s="87">
        <f>'გრანტის საკასო'!D792</f>
        <v>0</v>
      </c>
      <c r="H793" s="87">
        <f>'მიზნ.გრანტის საკასო '!D792</f>
        <v>0</v>
      </c>
      <c r="I793" s="104" t="e">
        <f>'დაზუსტ. ბიუჯ.'!#REF!-'დაზუსტ. ბიუჯ.'!#REF!</f>
        <v>#REF!</v>
      </c>
      <c r="J793" s="87" t="e">
        <f>'დაზუსტ. საკუთ.'!#REF!-'დაზუსტ. საკუთ.'!#REF!</f>
        <v>#REF!</v>
      </c>
      <c r="K793" s="87" t="e">
        <f>'დაზუსტ. ბიუჯ. ფონდ.'!#REF!-'დაზუსტ. ბიუჯ. ფონდ.'!#REF!</f>
        <v>#REF!</v>
      </c>
      <c r="L793" s="87">
        <f>'გრანტის საკასო'!E792</f>
        <v>0</v>
      </c>
      <c r="M793" s="99">
        <f>'მიზნ.გრანტის საკასო '!E792-'მიზნ.გრანტის საკასო '!D792</f>
        <v>0</v>
      </c>
      <c r="N793" s="104" t="e">
        <f>'დაზუსტ. ბიუჯ.'!#REF!-'დაზუსტ. ბიუჯ.'!#REF!</f>
        <v>#REF!</v>
      </c>
      <c r="O793" s="87" t="e">
        <f>'დაზუსტ. საკუთ.'!#REF!-'დაზუსტ. საკუთ.'!#REF!</f>
        <v>#REF!</v>
      </c>
      <c r="P793" s="87" t="e">
        <f>'დაზუსტ. ბიუჯ. ფონდ.'!#REF!</f>
        <v>#REF!</v>
      </c>
      <c r="Q793" s="87">
        <f>'გრანტის საკასო'!J792</f>
        <v>0</v>
      </c>
      <c r="R793" s="99">
        <f>'მიზნ.გრანტის საკასო '!J792-'მიზნ.გრანტის საკასო '!I792</f>
        <v>0</v>
      </c>
      <c r="S793" s="104" t="e">
        <f t="shared" si="202"/>
        <v>#REF!</v>
      </c>
      <c r="T793" s="87" t="e">
        <f t="shared" si="206"/>
        <v>#REF!</v>
      </c>
      <c r="U793" s="87" t="e">
        <f t="shared" si="207"/>
        <v>#REF!</v>
      </c>
      <c r="V793" s="87">
        <f t="shared" si="208"/>
        <v>0</v>
      </c>
      <c r="W793" s="99">
        <f t="shared" si="209"/>
        <v>0</v>
      </c>
      <c r="X793" s="91"/>
      <c r="Y793" s="7"/>
      <c r="Z793" s="7">
        <v>0</v>
      </c>
      <c r="AA793" s="7">
        <v>0</v>
      </c>
      <c r="AB793" s="7">
        <v>0</v>
      </c>
    </row>
    <row r="794" spans="1:28" x14ac:dyDescent="0.25">
      <c r="A794" t="e">
        <f t="shared" si="201"/>
        <v>#REF!</v>
      </c>
      <c r="B794" s="5"/>
      <c r="C794" s="6" t="s">
        <v>19</v>
      </c>
      <c r="D794" s="104" t="e">
        <f>'დაზუსტ. ბიუჯ.'!#REF!</f>
        <v>#REF!</v>
      </c>
      <c r="E794" s="87" t="e">
        <f>'დაზუსტ. საკუთ.'!#REF!</f>
        <v>#REF!</v>
      </c>
      <c r="F794" s="87" t="e">
        <f>'დაზუსტ. ბიუჯ. ფონდ.'!#REF!</f>
        <v>#REF!</v>
      </c>
      <c r="G794" s="87">
        <f>'გრანტის საკასო'!D793</f>
        <v>0</v>
      </c>
      <c r="H794" s="87">
        <f>'მიზნ.გრანტის საკასო '!D793</f>
        <v>0</v>
      </c>
      <c r="I794" s="104" t="e">
        <f>'დაზუსტ. ბიუჯ.'!#REF!-'დაზუსტ. ბიუჯ.'!#REF!</f>
        <v>#REF!</v>
      </c>
      <c r="J794" s="87" t="e">
        <f>'დაზუსტ. საკუთ.'!#REF!-'დაზუსტ. საკუთ.'!#REF!</f>
        <v>#REF!</v>
      </c>
      <c r="K794" s="87" t="e">
        <f>'დაზუსტ. ბიუჯ. ფონდ.'!#REF!-'დაზუსტ. ბიუჯ. ფონდ.'!#REF!</f>
        <v>#REF!</v>
      </c>
      <c r="L794" s="87">
        <f>'გრანტის საკასო'!E793</f>
        <v>0</v>
      </c>
      <c r="M794" s="99">
        <f>'მიზნ.გრანტის საკასო '!E793-'მიზნ.გრანტის საკასო '!D793</f>
        <v>0</v>
      </c>
      <c r="N794" s="104" t="e">
        <f>'დაზუსტ. ბიუჯ.'!#REF!-'დაზუსტ. ბიუჯ.'!#REF!</f>
        <v>#REF!</v>
      </c>
      <c r="O794" s="87" t="e">
        <f>'დაზუსტ. საკუთ.'!#REF!-'დაზუსტ. საკუთ.'!#REF!</f>
        <v>#REF!</v>
      </c>
      <c r="P794" s="87" t="e">
        <f>'დაზუსტ. ბიუჯ. ფონდ.'!#REF!</f>
        <v>#REF!</v>
      </c>
      <c r="Q794" s="87">
        <f>'გრანტის საკასო'!J793</f>
        <v>0</v>
      </c>
      <c r="R794" s="99">
        <f>'მიზნ.გრანტის საკასო '!J793-'მიზნ.გრანტის საკასო '!I793</f>
        <v>0</v>
      </c>
      <c r="S794" s="104" t="e">
        <f t="shared" si="202"/>
        <v>#REF!</v>
      </c>
      <c r="T794" s="87" t="e">
        <f t="shared" si="206"/>
        <v>#REF!</v>
      </c>
      <c r="U794" s="87" t="e">
        <f t="shared" si="207"/>
        <v>#REF!</v>
      </c>
      <c r="V794" s="87">
        <f t="shared" si="208"/>
        <v>0</v>
      </c>
      <c r="W794" s="99">
        <f t="shared" si="209"/>
        <v>0</v>
      </c>
      <c r="X794" s="91"/>
      <c r="Y794" s="7"/>
      <c r="Z794" s="7">
        <v>0</v>
      </c>
      <c r="AA794" s="7">
        <v>0</v>
      </c>
      <c r="AB794" s="7">
        <v>0</v>
      </c>
    </row>
    <row r="795" spans="1:28" ht="15.75" thickBot="1" x14ac:dyDescent="0.3">
      <c r="A795" t="e">
        <f t="shared" si="201"/>
        <v>#REF!</v>
      </c>
      <c r="B795" s="11"/>
      <c r="C795" s="12" t="s">
        <v>20</v>
      </c>
      <c r="D795" s="106" t="e">
        <f>'დაზუსტ. ბიუჯ.'!#REF!</f>
        <v>#REF!</v>
      </c>
      <c r="E795" s="89" t="e">
        <f>'დაზუსტ. საკუთ.'!#REF!</f>
        <v>#REF!</v>
      </c>
      <c r="F795" s="89" t="e">
        <f>'დაზუსტ. ბიუჯ. ფონდ.'!#REF!</f>
        <v>#REF!</v>
      </c>
      <c r="G795" s="89">
        <f>'გრანტის საკასო'!D794</f>
        <v>0</v>
      </c>
      <c r="H795" s="89">
        <f>'მიზნ.გრანტის საკასო '!D794</f>
        <v>0</v>
      </c>
      <c r="I795" s="106" t="e">
        <f>'დაზუსტ. ბიუჯ.'!#REF!-'დაზუსტ. ბიუჯ.'!#REF!</f>
        <v>#REF!</v>
      </c>
      <c r="J795" s="89" t="e">
        <f>'დაზუსტ. საკუთ.'!#REF!-'დაზუსტ. საკუთ.'!#REF!</f>
        <v>#REF!</v>
      </c>
      <c r="K795" s="89" t="e">
        <f>'დაზუსტ. ბიუჯ. ფონდ.'!#REF!-'დაზუსტ. ბიუჯ. ფონდ.'!#REF!</f>
        <v>#REF!</v>
      </c>
      <c r="L795" s="89">
        <f>'გრანტის საკასო'!E794</f>
        <v>0</v>
      </c>
      <c r="M795" s="101">
        <f>'მიზნ.გრანტის საკასო '!E794-'მიზნ.გრანტის საკასო '!D794</f>
        <v>0</v>
      </c>
      <c r="N795" s="106" t="e">
        <f>'დაზუსტ. ბიუჯ.'!#REF!-'დაზუსტ. ბიუჯ.'!#REF!</f>
        <v>#REF!</v>
      </c>
      <c r="O795" s="89" t="e">
        <f>'დაზუსტ. საკუთ.'!#REF!-'დაზუსტ. საკუთ.'!#REF!</f>
        <v>#REF!</v>
      </c>
      <c r="P795" s="89" t="e">
        <f>'დაზუსტ. ბიუჯ. ფონდ.'!#REF!</f>
        <v>#REF!</v>
      </c>
      <c r="Q795" s="89">
        <f>'გრანტის საკასო'!J794</f>
        <v>0</v>
      </c>
      <c r="R795" s="101">
        <f>'მიზნ.გრანტის საკასო '!J794-'მიზნ.გრანტის საკასო '!I794</f>
        <v>0</v>
      </c>
      <c r="S795" s="106" t="e">
        <f t="shared" si="202"/>
        <v>#REF!</v>
      </c>
      <c r="T795" s="89" t="e">
        <f t="shared" si="206"/>
        <v>#REF!</v>
      </c>
      <c r="U795" s="89" t="e">
        <f t="shared" si="207"/>
        <v>#REF!</v>
      </c>
      <c r="V795" s="89">
        <f t="shared" si="208"/>
        <v>0</v>
      </c>
      <c r="W795" s="101">
        <f t="shared" si="209"/>
        <v>0</v>
      </c>
      <c r="X795" s="93"/>
      <c r="Y795" s="13"/>
      <c r="Z795" s="13">
        <v>0</v>
      </c>
      <c r="AA795" s="13">
        <v>0</v>
      </c>
      <c r="AB795" s="13">
        <v>0</v>
      </c>
    </row>
    <row r="796" spans="1:28" ht="31.5" thickTop="1" thickBot="1" x14ac:dyDescent="0.3">
      <c r="A796" t="e">
        <f t="shared" si="201"/>
        <v>#REF!</v>
      </c>
      <c r="B796" s="3" t="s">
        <v>136</v>
      </c>
      <c r="C796" s="14" t="s">
        <v>137</v>
      </c>
      <c r="D796" s="103" t="e">
        <f>'დაზუსტ. ბიუჯ.'!#REF!</f>
        <v>#REF!</v>
      </c>
      <c r="E796" s="86" t="e">
        <f>'დაზუსტ. საკუთ.'!#REF!</f>
        <v>#REF!</v>
      </c>
      <c r="F796" s="86" t="e">
        <f>'დაზუსტ. ბიუჯ. ფონდ.'!#REF!</f>
        <v>#REF!</v>
      </c>
      <c r="G796" s="86">
        <f>'გრანტის საკასო'!D795</f>
        <v>0</v>
      </c>
      <c r="H796" s="86">
        <f>'მიზნ.გრანტის საკასო '!D795</f>
        <v>0</v>
      </c>
      <c r="I796" s="103" t="e">
        <f>'დაზუსტ. ბიუჯ.'!#REF!-'დაზუსტ. ბიუჯ.'!#REF!</f>
        <v>#REF!</v>
      </c>
      <c r="J796" s="86" t="e">
        <f>'დაზუსტ. საკუთ.'!#REF!-'დაზუსტ. საკუთ.'!#REF!</f>
        <v>#REF!</v>
      </c>
      <c r="K796" s="86" t="e">
        <f>'დაზუსტ. ბიუჯ. ფონდ.'!#REF!-'დაზუსტ. ბიუჯ. ფონდ.'!#REF!</f>
        <v>#REF!</v>
      </c>
      <c r="L796" s="86">
        <f>'გრანტის საკასო'!E795</f>
        <v>0</v>
      </c>
      <c r="M796" s="102">
        <f>'მიზნ.გრანტის საკასო '!E795-'მიზნ.გრანტის საკასო '!D795</f>
        <v>0</v>
      </c>
      <c r="N796" s="103" t="e">
        <f>'დაზუსტ. ბიუჯ.'!#REF!-'დაზუსტ. ბიუჯ.'!#REF!</f>
        <v>#REF!</v>
      </c>
      <c r="O796" s="86" t="e">
        <f>'დაზუსტ. საკუთ.'!#REF!-'დაზუსტ. საკუთ.'!#REF!</f>
        <v>#REF!</v>
      </c>
      <c r="P796" s="86" t="e">
        <f>'დაზუსტ. ბიუჯ. ფონდ.'!#REF!</f>
        <v>#REF!</v>
      </c>
      <c r="Q796" s="86">
        <f>'გრანტის საკასო'!J795</f>
        <v>0</v>
      </c>
      <c r="R796" s="102">
        <f>'მიზნ.გრანტის საკასო '!J795-'მიზნ.გრანტის საკასო '!I795</f>
        <v>0</v>
      </c>
      <c r="S796" s="103" t="e">
        <f t="shared" si="202"/>
        <v>#REF!</v>
      </c>
      <c r="T796" s="86" t="e">
        <f t="shared" si="206"/>
        <v>#REF!</v>
      </c>
      <c r="U796" s="86" t="e">
        <f t="shared" si="207"/>
        <v>#REF!</v>
      </c>
      <c r="V796" s="86">
        <f t="shared" si="208"/>
        <v>0</v>
      </c>
      <c r="W796" s="102">
        <f t="shared" si="209"/>
        <v>0</v>
      </c>
      <c r="X796" s="94"/>
      <c r="Y796" s="4"/>
      <c r="Z796" s="4">
        <f t="shared" ref="Z796:AB796" si="210">SUM(Z797,Z805,Z806,Z807)</f>
        <v>0</v>
      </c>
      <c r="AA796" s="4">
        <f t="shared" si="210"/>
        <v>0</v>
      </c>
      <c r="AB796" s="4">
        <f t="shared" si="210"/>
        <v>0</v>
      </c>
    </row>
    <row r="797" spans="1:28" ht="15.75" thickTop="1" x14ac:dyDescent="0.25">
      <c r="A797" t="e">
        <f t="shared" si="201"/>
        <v>#REF!</v>
      </c>
      <c r="B797" s="5"/>
      <c r="C797" s="6" t="s">
        <v>10</v>
      </c>
      <c r="D797" s="104" t="e">
        <f>'დაზუსტ. ბიუჯ.'!#REF!</f>
        <v>#REF!</v>
      </c>
      <c r="E797" s="87" t="e">
        <f>'დაზუსტ. საკუთ.'!#REF!</f>
        <v>#REF!</v>
      </c>
      <c r="F797" s="87" t="e">
        <f>'დაზუსტ. ბიუჯ. ფონდ.'!#REF!</f>
        <v>#REF!</v>
      </c>
      <c r="G797" s="87">
        <f>'გრანტის საკასო'!D796</f>
        <v>0</v>
      </c>
      <c r="H797" s="87">
        <f>'მიზნ.გრანტის საკასო '!D796</f>
        <v>0</v>
      </c>
      <c r="I797" s="104" t="e">
        <f>'დაზუსტ. ბიუჯ.'!#REF!-'დაზუსტ. ბიუჯ.'!#REF!</f>
        <v>#REF!</v>
      </c>
      <c r="J797" s="87" t="e">
        <f>'დაზუსტ. საკუთ.'!#REF!-'დაზუსტ. საკუთ.'!#REF!</f>
        <v>#REF!</v>
      </c>
      <c r="K797" s="87" t="e">
        <f>'დაზუსტ. ბიუჯ. ფონდ.'!#REF!-'დაზუსტ. ბიუჯ. ფონდ.'!#REF!</f>
        <v>#REF!</v>
      </c>
      <c r="L797" s="87">
        <f>'გრანტის საკასო'!E796</f>
        <v>0</v>
      </c>
      <c r="M797" s="99">
        <f>'მიზნ.გრანტის საკასო '!E796-'მიზნ.გრანტის საკასო '!D796</f>
        <v>0</v>
      </c>
      <c r="N797" s="104" t="e">
        <f>'დაზუსტ. ბიუჯ.'!#REF!-'დაზუსტ. ბიუჯ.'!#REF!</f>
        <v>#REF!</v>
      </c>
      <c r="O797" s="87" t="e">
        <f>'დაზუსტ. საკუთ.'!#REF!-'დაზუსტ. საკუთ.'!#REF!</f>
        <v>#REF!</v>
      </c>
      <c r="P797" s="87" t="e">
        <f>'დაზუსტ. ბიუჯ. ფონდ.'!#REF!</f>
        <v>#REF!</v>
      </c>
      <c r="Q797" s="87">
        <f>'გრანტის საკასო'!J796</f>
        <v>0</v>
      </c>
      <c r="R797" s="99">
        <f>'მიზნ.გრანტის საკასო '!J796-'მიზნ.გრანტის საკასო '!I796</f>
        <v>0</v>
      </c>
      <c r="S797" s="104" t="e">
        <f t="shared" si="202"/>
        <v>#REF!</v>
      </c>
      <c r="T797" s="87" t="e">
        <f t="shared" si="206"/>
        <v>#REF!</v>
      </c>
      <c r="U797" s="87" t="e">
        <f t="shared" si="207"/>
        <v>#REF!</v>
      </c>
      <c r="V797" s="87">
        <f t="shared" si="208"/>
        <v>0</v>
      </c>
      <c r="W797" s="99">
        <f t="shared" si="209"/>
        <v>0</v>
      </c>
      <c r="X797" s="91"/>
      <c r="Y797" s="7"/>
      <c r="Z797" s="7">
        <f t="shared" ref="Z797:AB797" si="211">SUM(Z798:Z804)</f>
        <v>0</v>
      </c>
      <c r="AA797" s="7">
        <f t="shared" si="211"/>
        <v>0</v>
      </c>
      <c r="AB797" s="7">
        <f t="shared" si="211"/>
        <v>0</v>
      </c>
    </row>
    <row r="798" spans="1:28" x14ac:dyDescent="0.25">
      <c r="A798" t="e">
        <f t="shared" si="201"/>
        <v>#REF!</v>
      </c>
      <c r="B798" s="8"/>
      <c r="C798" s="9" t="s">
        <v>11</v>
      </c>
      <c r="D798" s="105" t="e">
        <f>'დაზუსტ. ბიუჯ.'!#REF!</f>
        <v>#REF!</v>
      </c>
      <c r="E798" s="88" t="e">
        <f>'დაზუსტ. საკუთ.'!#REF!</f>
        <v>#REF!</v>
      </c>
      <c r="F798" s="88" t="e">
        <f>'დაზუსტ. ბიუჯ. ფონდ.'!#REF!</f>
        <v>#REF!</v>
      </c>
      <c r="G798" s="88">
        <f>'გრანტის საკასო'!D797</f>
        <v>0</v>
      </c>
      <c r="H798" s="88">
        <f>'მიზნ.გრანტის საკასო '!D797</f>
        <v>0</v>
      </c>
      <c r="I798" s="105" t="e">
        <f>'დაზუსტ. ბიუჯ.'!#REF!-'დაზუსტ. ბიუჯ.'!#REF!</f>
        <v>#REF!</v>
      </c>
      <c r="J798" s="88" t="e">
        <f>'დაზუსტ. საკუთ.'!#REF!-'დაზუსტ. საკუთ.'!#REF!</f>
        <v>#REF!</v>
      </c>
      <c r="K798" s="88" t="e">
        <f>'დაზუსტ. ბიუჯ. ფონდ.'!#REF!-'დაზუსტ. ბიუჯ. ფონდ.'!#REF!</f>
        <v>#REF!</v>
      </c>
      <c r="L798" s="88">
        <f>'გრანტის საკასო'!E797</f>
        <v>0</v>
      </c>
      <c r="M798" s="100">
        <f>'მიზნ.გრანტის საკასო '!E797-'მიზნ.გრანტის საკასო '!D797</f>
        <v>0</v>
      </c>
      <c r="N798" s="105" t="e">
        <f>'დაზუსტ. ბიუჯ.'!#REF!-'დაზუსტ. ბიუჯ.'!#REF!</f>
        <v>#REF!</v>
      </c>
      <c r="O798" s="88" t="e">
        <f>'დაზუსტ. საკუთ.'!#REF!-'დაზუსტ. საკუთ.'!#REF!</f>
        <v>#REF!</v>
      </c>
      <c r="P798" s="88" t="e">
        <f>'დაზუსტ. ბიუჯ. ფონდ.'!#REF!</f>
        <v>#REF!</v>
      </c>
      <c r="Q798" s="88">
        <f>'გრანტის საკასო'!J797</f>
        <v>0</v>
      </c>
      <c r="R798" s="100">
        <f>'მიზნ.გრანტის საკასო '!J797-'მიზნ.გრანტის საკასო '!I797</f>
        <v>0</v>
      </c>
      <c r="S798" s="105" t="e">
        <f t="shared" si="202"/>
        <v>#REF!</v>
      </c>
      <c r="T798" s="88" t="e">
        <f t="shared" si="206"/>
        <v>#REF!</v>
      </c>
      <c r="U798" s="88" t="e">
        <f t="shared" si="207"/>
        <v>#REF!</v>
      </c>
      <c r="V798" s="88">
        <f t="shared" si="208"/>
        <v>0</v>
      </c>
      <c r="W798" s="100">
        <f t="shared" si="209"/>
        <v>0</v>
      </c>
      <c r="X798" s="92"/>
      <c r="Y798" s="10"/>
      <c r="Z798" s="10">
        <v>0</v>
      </c>
      <c r="AA798" s="10">
        <v>0</v>
      </c>
      <c r="AB798" s="10">
        <v>0</v>
      </c>
    </row>
    <row r="799" spans="1:28" x14ac:dyDescent="0.25">
      <c r="A799" t="e">
        <f t="shared" si="201"/>
        <v>#REF!</v>
      </c>
      <c r="B799" s="8"/>
      <c r="C799" s="9" t="s">
        <v>12</v>
      </c>
      <c r="D799" s="105" t="e">
        <f>'დაზუსტ. ბიუჯ.'!#REF!</f>
        <v>#REF!</v>
      </c>
      <c r="E799" s="88" t="e">
        <f>'დაზუსტ. საკუთ.'!#REF!</f>
        <v>#REF!</v>
      </c>
      <c r="F799" s="88" t="e">
        <f>'დაზუსტ. ბიუჯ. ფონდ.'!#REF!</f>
        <v>#REF!</v>
      </c>
      <c r="G799" s="88">
        <f>'გრანტის საკასო'!D798</f>
        <v>0</v>
      </c>
      <c r="H799" s="88">
        <f>'მიზნ.გრანტის საკასო '!D798</f>
        <v>0</v>
      </c>
      <c r="I799" s="105" t="e">
        <f>'დაზუსტ. ბიუჯ.'!#REF!-'დაზუსტ. ბიუჯ.'!#REF!</f>
        <v>#REF!</v>
      </c>
      <c r="J799" s="88" t="e">
        <f>'დაზუსტ. საკუთ.'!#REF!-'დაზუსტ. საკუთ.'!#REF!</f>
        <v>#REF!</v>
      </c>
      <c r="K799" s="88" t="e">
        <f>'დაზუსტ. ბიუჯ. ფონდ.'!#REF!-'დაზუსტ. ბიუჯ. ფონდ.'!#REF!</f>
        <v>#REF!</v>
      </c>
      <c r="L799" s="88">
        <f>'გრანტის საკასო'!E798</f>
        <v>0</v>
      </c>
      <c r="M799" s="100">
        <f>'მიზნ.გრანტის საკასო '!E798-'მიზნ.გრანტის საკასო '!D798</f>
        <v>0</v>
      </c>
      <c r="N799" s="105" t="e">
        <f>'დაზუსტ. ბიუჯ.'!#REF!-'დაზუსტ. ბიუჯ.'!#REF!</f>
        <v>#REF!</v>
      </c>
      <c r="O799" s="88" t="e">
        <f>'დაზუსტ. საკუთ.'!#REF!-'დაზუსტ. საკუთ.'!#REF!</f>
        <v>#REF!</v>
      </c>
      <c r="P799" s="88" t="e">
        <f>'დაზუსტ. ბიუჯ. ფონდ.'!#REF!</f>
        <v>#REF!</v>
      </c>
      <c r="Q799" s="88">
        <f>'გრანტის საკასო'!J798</f>
        <v>0</v>
      </c>
      <c r="R799" s="100">
        <f>'მიზნ.გრანტის საკასო '!J798-'მიზნ.გრანტის საკასო '!I798</f>
        <v>0</v>
      </c>
      <c r="S799" s="105" t="e">
        <f t="shared" si="202"/>
        <v>#REF!</v>
      </c>
      <c r="T799" s="88" t="e">
        <f t="shared" si="206"/>
        <v>#REF!</v>
      </c>
      <c r="U799" s="88" t="e">
        <f t="shared" si="207"/>
        <v>#REF!</v>
      </c>
      <c r="V799" s="88">
        <f t="shared" si="208"/>
        <v>0</v>
      </c>
      <c r="W799" s="100">
        <f t="shared" si="209"/>
        <v>0</v>
      </c>
      <c r="X799" s="92"/>
      <c r="Y799" s="10"/>
      <c r="Z799" s="10">
        <v>0</v>
      </c>
      <c r="AA799" s="10">
        <v>0</v>
      </c>
      <c r="AB799" s="10">
        <v>0</v>
      </c>
    </row>
    <row r="800" spans="1:28" x14ac:dyDescent="0.25">
      <c r="A800" t="e">
        <f t="shared" si="201"/>
        <v>#REF!</v>
      </c>
      <c r="B800" s="8"/>
      <c r="C800" s="9" t="s">
        <v>13</v>
      </c>
      <c r="D800" s="105" t="e">
        <f>'დაზუსტ. ბიუჯ.'!#REF!</f>
        <v>#REF!</v>
      </c>
      <c r="E800" s="88" t="e">
        <f>'დაზუსტ. საკუთ.'!#REF!</f>
        <v>#REF!</v>
      </c>
      <c r="F800" s="88" t="e">
        <f>'დაზუსტ. ბიუჯ. ფონდ.'!#REF!</f>
        <v>#REF!</v>
      </c>
      <c r="G800" s="88">
        <f>'გრანტის საკასო'!D799</f>
        <v>0</v>
      </c>
      <c r="H800" s="88">
        <f>'მიზნ.გრანტის საკასო '!D799</f>
        <v>0</v>
      </c>
      <c r="I800" s="105" t="e">
        <f>'დაზუსტ. ბიუჯ.'!#REF!-'დაზუსტ. ბიუჯ.'!#REF!</f>
        <v>#REF!</v>
      </c>
      <c r="J800" s="88" t="e">
        <f>'დაზუსტ. საკუთ.'!#REF!-'დაზუსტ. საკუთ.'!#REF!</f>
        <v>#REF!</v>
      </c>
      <c r="K800" s="88" t="e">
        <f>'დაზუსტ. ბიუჯ. ფონდ.'!#REF!-'დაზუსტ. ბიუჯ. ფონდ.'!#REF!</f>
        <v>#REF!</v>
      </c>
      <c r="L800" s="88">
        <f>'გრანტის საკასო'!E799</f>
        <v>0</v>
      </c>
      <c r="M800" s="100">
        <f>'მიზნ.გრანტის საკასო '!E799-'მიზნ.გრანტის საკასო '!D799</f>
        <v>0</v>
      </c>
      <c r="N800" s="105" t="e">
        <f>'დაზუსტ. ბიუჯ.'!#REF!-'დაზუსტ. ბიუჯ.'!#REF!</f>
        <v>#REF!</v>
      </c>
      <c r="O800" s="88" t="e">
        <f>'დაზუსტ. საკუთ.'!#REF!-'დაზუსტ. საკუთ.'!#REF!</f>
        <v>#REF!</v>
      </c>
      <c r="P800" s="88" t="e">
        <f>'დაზუსტ. ბიუჯ. ფონდ.'!#REF!</f>
        <v>#REF!</v>
      </c>
      <c r="Q800" s="88">
        <f>'გრანტის საკასო'!J799</f>
        <v>0</v>
      </c>
      <c r="R800" s="100">
        <f>'მიზნ.გრანტის საკასო '!J799-'მიზნ.გრანტის საკასო '!I799</f>
        <v>0</v>
      </c>
      <c r="S800" s="105" t="e">
        <f t="shared" si="202"/>
        <v>#REF!</v>
      </c>
      <c r="T800" s="88" t="e">
        <f t="shared" si="206"/>
        <v>#REF!</v>
      </c>
      <c r="U800" s="88" t="e">
        <f t="shared" si="207"/>
        <v>#REF!</v>
      </c>
      <c r="V800" s="88">
        <f t="shared" si="208"/>
        <v>0</v>
      </c>
      <c r="W800" s="100">
        <f t="shared" si="209"/>
        <v>0</v>
      </c>
      <c r="X800" s="92"/>
      <c r="Y800" s="10"/>
      <c r="Z800" s="10">
        <v>0</v>
      </c>
      <c r="AA800" s="10">
        <v>0</v>
      </c>
      <c r="AB800" s="10">
        <v>0</v>
      </c>
    </row>
    <row r="801" spans="1:28" x14ac:dyDescent="0.25">
      <c r="A801" t="e">
        <f t="shared" si="201"/>
        <v>#REF!</v>
      </c>
      <c r="B801" s="8"/>
      <c r="C801" s="9" t="s">
        <v>14</v>
      </c>
      <c r="D801" s="105" t="e">
        <f>'დაზუსტ. ბიუჯ.'!#REF!</f>
        <v>#REF!</v>
      </c>
      <c r="E801" s="88" t="e">
        <f>'დაზუსტ. საკუთ.'!#REF!</f>
        <v>#REF!</v>
      </c>
      <c r="F801" s="88" t="e">
        <f>'დაზუსტ. ბიუჯ. ფონდ.'!#REF!</f>
        <v>#REF!</v>
      </c>
      <c r="G801" s="88">
        <f>'გრანტის საკასო'!D800</f>
        <v>0</v>
      </c>
      <c r="H801" s="88">
        <f>'მიზნ.გრანტის საკასო '!D800</f>
        <v>0</v>
      </c>
      <c r="I801" s="105" t="e">
        <f>'დაზუსტ. ბიუჯ.'!#REF!-'დაზუსტ. ბიუჯ.'!#REF!</f>
        <v>#REF!</v>
      </c>
      <c r="J801" s="88" t="e">
        <f>'დაზუსტ. საკუთ.'!#REF!-'დაზუსტ. საკუთ.'!#REF!</f>
        <v>#REF!</v>
      </c>
      <c r="K801" s="88" t="e">
        <f>'დაზუსტ. ბიუჯ. ფონდ.'!#REF!-'დაზუსტ. ბიუჯ. ფონდ.'!#REF!</f>
        <v>#REF!</v>
      </c>
      <c r="L801" s="88">
        <f>'გრანტის საკასო'!E800</f>
        <v>0</v>
      </c>
      <c r="M801" s="100">
        <f>'მიზნ.გრანტის საკასო '!E800-'მიზნ.გრანტის საკასო '!D800</f>
        <v>0</v>
      </c>
      <c r="N801" s="105" t="e">
        <f>'დაზუსტ. ბიუჯ.'!#REF!-'დაზუსტ. ბიუჯ.'!#REF!</f>
        <v>#REF!</v>
      </c>
      <c r="O801" s="88" t="e">
        <f>'დაზუსტ. საკუთ.'!#REF!-'დაზუსტ. საკუთ.'!#REF!</f>
        <v>#REF!</v>
      </c>
      <c r="P801" s="88" t="e">
        <f>'დაზუსტ. ბიუჯ. ფონდ.'!#REF!</f>
        <v>#REF!</v>
      </c>
      <c r="Q801" s="88">
        <f>'გრანტის საკასო'!J800</f>
        <v>0</v>
      </c>
      <c r="R801" s="100">
        <f>'მიზნ.გრანტის საკასო '!J800-'მიზნ.გრანტის საკასო '!I800</f>
        <v>0</v>
      </c>
      <c r="S801" s="105" t="e">
        <f t="shared" si="202"/>
        <v>#REF!</v>
      </c>
      <c r="T801" s="88" t="e">
        <f t="shared" si="206"/>
        <v>#REF!</v>
      </c>
      <c r="U801" s="88" t="e">
        <f t="shared" si="207"/>
        <v>#REF!</v>
      </c>
      <c r="V801" s="88">
        <f t="shared" si="208"/>
        <v>0</v>
      </c>
      <c r="W801" s="100">
        <f t="shared" si="209"/>
        <v>0</v>
      </c>
      <c r="X801" s="92"/>
      <c r="Y801" s="10"/>
      <c r="Z801" s="10">
        <v>0</v>
      </c>
      <c r="AA801" s="10">
        <v>0</v>
      </c>
      <c r="AB801" s="10">
        <v>0</v>
      </c>
    </row>
    <row r="802" spans="1:28" x14ac:dyDescent="0.25">
      <c r="A802" t="e">
        <f t="shared" si="201"/>
        <v>#REF!</v>
      </c>
      <c r="B802" s="8"/>
      <c r="C802" s="9" t="s">
        <v>15</v>
      </c>
      <c r="D802" s="105" t="e">
        <f>'დაზუსტ. ბიუჯ.'!#REF!</f>
        <v>#REF!</v>
      </c>
      <c r="E802" s="88" t="e">
        <f>'დაზუსტ. საკუთ.'!#REF!</f>
        <v>#REF!</v>
      </c>
      <c r="F802" s="88" t="e">
        <f>'დაზუსტ. ბიუჯ. ფონდ.'!#REF!</f>
        <v>#REF!</v>
      </c>
      <c r="G802" s="88">
        <f>'გრანტის საკასო'!D801</f>
        <v>0</v>
      </c>
      <c r="H802" s="88">
        <f>'მიზნ.გრანტის საკასო '!D801</f>
        <v>0</v>
      </c>
      <c r="I802" s="105" t="e">
        <f>'დაზუსტ. ბიუჯ.'!#REF!-'დაზუსტ. ბიუჯ.'!#REF!</f>
        <v>#REF!</v>
      </c>
      <c r="J802" s="88" t="e">
        <f>'დაზუსტ. საკუთ.'!#REF!-'დაზუსტ. საკუთ.'!#REF!</f>
        <v>#REF!</v>
      </c>
      <c r="K802" s="88" t="e">
        <f>'დაზუსტ. ბიუჯ. ფონდ.'!#REF!-'დაზუსტ. ბიუჯ. ფონდ.'!#REF!</f>
        <v>#REF!</v>
      </c>
      <c r="L802" s="88">
        <f>'გრანტის საკასო'!E801</f>
        <v>0</v>
      </c>
      <c r="M802" s="100">
        <f>'მიზნ.გრანტის საკასო '!E801-'მიზნ.გრანტის საკასო '!D801</f>
        <v>0</v>
      </c>
      <c r="N802" s="105" t="e">
        <f>'დაზუსტ. ბიუჯ.'!#REF!-'დაზუსტ. ბიუჯ.'!#REF!</f>
        <v>#REF!</v>
      </c>
      <c r="O802" s="88" t="e">
        <f>'დაზუსტ. საკუთ.'!#REF!-'დაზუსტ. საკუთ.'!#REF!</f>
        <v>#REF!</v>
      </c>
      <c r="P802" s="88" t="e">
        <f>'დაზუსტ. ბიუჯ. ფონდ.'!#REF!</f>
        <v>#REF!</v>
      </c>
      <c r="Q802" s="88">
        <f>'გრანტის საკასო'!J801</f>
        <v>0</v>
      </c>
      <c r="R802" s="100">
        <f>'მიზნ.გრანტის საკასო '!J801-'მიზნ.გრანტის საკასო '!I801</f>
        <v>0</v>
      </c>
      <c r="S802" s="105" t="e">
        <f t="shared" si="202"/>
        <v>#REF!</v>
      </c>
      <c r="T802" s="88" t="e">
        <f t="shared" si="206"/>
        <v>#REF!</v>
      </c>
      <c r="U802" s="88" t="e">
        <f t="shared" si="207"/>
        <v>#REF!</v>
      </c>
      <c r="V802" s="88">
        <f t="shared" si="208"/>
        <v>0</v>
      </c>
      <c r="W802" s="100">
        <f t="shared" si="209"/>
        <v>0</v>
      </c>
      <c r="X802" s="92"/>
      <c r="Y802" s="10"/>
      <c r="Z802" s="10">
        <v>0</v>
      </c>
      <c r="AA802" s="10">
        <v>0</v>
      </c>
      <c r="AB802" s="10">
        <v>0</v>
      </c>
    </row>
    <row r="803" spans="1:28" x14ac:dyDescent="0.25">
      <c r="A803" t="e">
        <f t="shared" si="201"/>
        <v>#REF!</v>
      </c>
      <c r="B803" s="8"/>
      <c r="C803" s="9" t="s">
        <v>16</v>
      </c>
      <c r="D803" s="105" t="e">
        <f>'დაზუსტ. ბიუჯ.'!#REF!</f>
        <v>#REF!</v>
      </c>
      <c r="E803" s="88" t="e">
        <f>'დაზუსტ. საკუთ.'!#REF!</f>
        <v>#REF!</v>
      </c>
      <c r="F803" s="88" t="e">
        <f>'დაზუსტ. ბიუჯ. ფონდ.'!#REF!</f>
        <v>#REF!</v>
      </c>
      <c r="G803" s="88">
        <f>'გრანტის საკასო'!D802</f>
        <v>0</v>
      </c>
      <c r="H803" s="88">
        <f>'მიზნ.გრანტის საკასო '!D802</f>
        <v>0</v>
      </c>
      <c r="I803" s="105" t="e">
        <f>'დაზუსტ. ბიუჯ.'!#REF!-'დაზუსტ. ბიუჯ.'!#REF!</f>
        <v>#REF!</v>
      </c>
      <c r="J803" s="88" t="e">
        <f>'დაზუსტ. საკუთ.'!#REF!-'დაზუსტ. საკუთ.'!#REF!</f>
        <v>#REF!</v>
      </c>
      <c r="K803" s="88" t="e">
        <f>'დაზუსტ. ბიუჯ. ფონდ.'!#REF!-'დაზუსტ. ბიუჯ. ფონდ.'!#REF!</f>
        <v>#REF!</v>
      </c>
      <c r="L803" s="88">
        <f>'გრანტის საკასო'!E802</f>
        <v>0</v>
      </c>
      <c r="M803" s="100">
        <f>'მიზნ.გრანტის საკასო '!E802-'მიზნ.გრანტის საკასო '!D802</f>
        <v>0</v>
      </c>
      <c r="N803" s="105" t="e">
        <f>'დაზუსტ. ბიუჯ.'!#REF!-'დაზუსტ. ბიუჯ.'!#REF!</f>
        <v>#REF!</v>
      </c>
      <c r="O803" s="88" t="e">
        <f>'დაზუსტ. საკუთ.'!#REF!-'დაზუსტ. საკუთ.'!#REF!</f>
        <v>#REF!</v>
      </c>
      <c r="P803" s="88" t="e">
        <f>'დაზუსტ. ბიუჯ. ფონდ.'!#REF!</f>
        <v>#REF!</v>
      </c>
      <c r="Q803" s="88">
        <f>'გრანტის საკასო'!J802</f>
        <v>0</v>
      </c>
      <c r="R803" s="100">
        <f>'მიზნ.გრანტის საკასო '!J802-'მიზნ.გრანტის საკასო '!I802</f>
        <v>0</v>
      </c>
      <c r="S803" s="105" t="e">
        <f t="shared" si="202"/>
        <v>#REF!</v>
      </c>
      <c r="T803" s="88" t="e">
        <f t="shared" si="206"/>
        <v>#REF!</v>
      </c>
      <c r="U803" s="88" t="e">
        <f t="shared" si="207"/>
        <v>#REF!</v>
      </c>
      <c r="V803" s="88">
        <f t="shared" si="208"/>
        <v>0</v>
      </c>
      <c r="W803" s="100">
        <f t="shared" si="209"/>
        <v>0</v>
      </c>
      <c r="X803" s="92"/>
      <c r="Y803" s="10"/>
      <c r="Z803" s="10">
        <v>0</v>
      </c>
      <c r="AA803" s="10">
        <v>0</v>
      </c>
      <c r="AB803" s="10">
        <v>0</v>
      </c>
    </row>
    <row r="804" spans="1:28" x14ac:dyDescent="0.25">
      <c r="A804" t="e">
        <f t="shared" si="201"/>
        <v>#REF!</v>
      </c>
      <c r="B804" s="8"/>
      <c r="C804" s="9" t="s">
        <v>17</v>
      </c>
      <c r="D804" s="105" t="e">
        <f>'დაზუსტ. ბიუჯ.'!#REF!</f>
        <v>#REF!</v>
      </c>
      <c r="E804" s="88" t="e">
        <f>'დაზუსტ. საკუთ.'!#REF!</f>
        <v>#REF!</v>
      </c>
      <c r="F804" s="88" t="e">
        <f>'დაზუსტ. ბიუჯ. ფონდ.'!#REF!</f>
        <v>#REF!</v>
      </c>
      <c r="G804" s="88">
        <f>'გრანტის საკასო'!D803</f>
        <v>0</v>
      </c>
      <c r="H804" s="88">
        <f>'მიზნ.გრანტის საკასო '!D803</f>
        <v>0</v>
      </c>
      <c r="I804" s="105" t="e">
        <f>'დაზუსტ. ბიუჯ.'!#REF!-'დაზუსტ. ბიუჯ.'!#REF!</f>
        <v>#REF!</v>
      </c>
      <c r="J804" s="88" t="e">
        <f>'დაზუსტ. საკუთ.'!#REF!-'დაზუსტ. საკუთ.'!#REF!</f>
        <v>#REF!</v>
      </c>
      <c r="K804" s="88" t="e">
        <f>'დაზუსტ. ბიუჯ. ფონდ.'!#REF!-'დაზუსტ. ბიუჯ. ფონდ.'!#REF!</f>
        <v>#REF!</v>
      </c>
      <c r="L804" s="88">
        <f>'გრანტის საკასო'!E803</f>
        <v>0</v>
      </c>
      <c r="M804" s="100">
        <f>'მიზნ.გრანტის საკასო '!E803-'მიზნ.გრანტის საკასო '!D803</f>
        <v>0</v>
      </c>
      <c r="N804" s="105" t="e">
        <f>'დაზუსტ. ბიუჯ.'!#REF!-'დაზუსტ. ბიუჯ.'!#REF!</f>
        <v>#REF!</v>
      </c>
      <c r="O804" s="88" t="e">
        <f>'დაზუსტ. საკუთ.'!#REF!-'დაზუსტ. საკუთ.'!#REF!</f>
        <v>#REF!</v>
      </c>
      <c r="P804" s="88" t="e">
        <f>'დაზუსტ. ბიუჯ. ფონდ.'!#REF!</f>
        <v>#REF!</v>
      </c>
      <c r="Q804" s="88">
        <f>'გრანტის საკასო'!J803</f>
        <v>0</v>
      </c>
      <c r="R804" s="100">
        <f>'მიზნ.გრანტის საკასო '!J803-'მიზნ.გრანტის საკასო '!I803</f>
        <v>0</v>
      </c>
      <c r="S804" s="105" t="e">
        <f t="shared" si="202"/>
        <v>#REF!</v>
      </c>
      <c r="T804" s="88" t="e">
        <f t="shared" si="206"/>
        <v>#REF!</v>
      </c>
      <c r="U804" s="88" t="e">
        <f t="shared" si="207"/>
        <v>#REF!</v>
      </c>
      <c r="V804" s="88">
        <f t="shared" si="208"/>
        <v>0</v>
      </c>
      <c r="W804" s="100">
        <f t="shared" si="209"/>
        <v>0</v>
      </c>
      <c r="X804" s="92"/>
      <c r="Y804" s="10"/>
      <c r="Z804" s="10">
        <v>0</v>
      </c>
      <c r="AA804" s="10">
        <v>0</v>
      </c>
      <c r="AB804" s="10">
        <v>0</v>
      </c>
    </row>
    <row r="805" spans="1:28" x14ac:dyDescent="0.25">
      <c r="A805" t="e">
        <f t="shared" si="201"/>
        <v>#REF!</v>
      </c>
      <c r="B805" s="5"/>
      <c r="C805" s="6" t="s">
        <v>18</v>
      </c>
      <c r="D805" s="104" t="e">
        <f>'დაზუსტ. ბიუჯ.'!#REF!</f>
        <v>#REF!</v>
      </c>
      <c r="E805" s="87" t="e">
        <f>'დაზუსტ. საკუთ.'!#REF!</f>
        <v>#REF!</v>
      </c>
      <c r="F805" s="87" t="e">
        <f>'დაზუსტ. ბიუჯ. ფონდ.'!#REF!</f>
        <v>#REF!</v>
      </c>
      <c r="G805" s="87">
        <f>'გრანტის საკასო'!D804</f>
        <v>0</v>
      </c>
      <c r="H805" s="87">
        <f>'მიზნ.გრანტის საკასო '!D804</f>
        <v>0</v>
      </c>
      <c r="I805" s="104" t="e">
        <f>'დაზუსტ. ბიუჯ.'!#REF!-'დაზუსტ. ბიუჯ.'!#REF!</f>
        <v>#REF!</v>
      </c>
      <c r="J805" s="87" t="e">
        <f>'დაზუსტ. საკუთ.'!#REF!-'დაზუსტ. საკუთ.'!#REF!</f>
        <v>#REF!</v>
      </c>
      <c r="K805" s="87" t="e">
        <f>'დაზუსტ. ბიუჯ. ფონდ.'!#REF!-'დაზუსტ. ბიუჯ. ფონდ.'!#REF!</f>
        <v>#REF!</v>
      </c>
      <c r="L805" s="87">
        <f>'გრანტის საკასო'!E804</f>
        <v>0</v>
      </c>
      <c r="M805" s="99">
        <f>'მიზნ.გრანტის საკასო '!E804-'მიზნ.გრანტის საკასო '!D804</f>
        <v>0</v>
      </c>
      <c r="N805" s="104" t="e">
        <f>'დაზუსტ. ბიუჯ.'!#REF!-'დაზუსტ. ბიუჯ.'!#REF!</f>
        <v>#REF!</v>
      </c>
      <c r="O805" s="87" t="e">
        <f>'დაზუსტ. საკუთ.'!#REF!-'დაზუსტ. საკუთ.'!#REF!</f>
        <v>#REF!</v>
      </c>
      <c r="P805" s="87" t="e">
        <f>'დაზუსტ. ბიუჯ. ფონდ.'!#REF!</f>
        <v>#REF!</v>
      </c>
      <c r="Q805" s="87">
        <f>'გრანტის საკასო'!J804</f>
        <v>0</v>
      </c>
      <c r="R805" s="99">
        <f>'მიზნ.გრანტის საკასო '!J804-'მიზნ.გრანტის საკასო '!I804</f>
        <v>0</v>
      </c>
      <c r="S805" s="104" t="e">
        <f t="shared" si="202"/>
        <v>#REF!</v>
      </c>
      <c r="T805" s="87" t="e">
        <f t="shared" si="206"/>
        <v>#REF!</v>
      </c>
      <c r="U805" s="87" t="e">
        <f t="shared" si="207"/>
        <v>#REF!</v>
      </c>
      <c r="V805" s="87">
        <f t="shared" si="208"/>
        <v>0</v>
      </c>
      <c r="W805" s="99">
        <f t="shared" si="209"/>
        <v>0</v>
      </c>
      <c r="X805" s="91"/>
      <c r="Y805" s="7"/>
      <c r="Z805" s="7">
        <v>0</v>
      </c>
      <c r="AA805" s="7">
        <v>0</v>
      </c>
      <c r="AB805" s="7">
        <v>0</v>
      </c>
    </row>
    <row r="806" spans="1:28" x14ac:dyDescent="0.25">
      <c r="A806" t="e">
        <f t="shared" si="201"/>
        <v>#REF!</v>
      </c>
      <c r="B806" s="5"/>
      <c r="C806" s="6" t="s">
        <v>19</v>
      </c>
      <c r="D806" s="104" t="e">
        <f>'დაზუსტ. ბიუჯ.'!#REF!</f>
        <v>#REF!</v>
      </c>
      <c r="E806" s="87" t="e">
        <f>'დაზუსტ. საკუთ.'!#REF!</f>
        <v>#REF!</v>
      </c>
      <c r="F806" s="87" t="e">
        <f>'დაზუსტ. ბიუჯ. ფონდ.'!#REF!</f>
        <v>#REF!</v>
      </c>
      <c r="G806" s="87">
        <f>'გრანტის საკასო'!D805</f>
        <v>0</v>
      </c>
      <c r="H806" s="87">
        <f>'მიზნ.გრანტის საკასო '!D805</f>
        <v>0</v>
      </c>
      <c r="I806" s="104" t="e">
        <f>'დაზუსტ. ბიუჯ.'!#REF!-'დაზუსტ. ბიუჯ.'!#REF!</f>
        <v>#REF!</v>
      </c>
      <c r="J806" s="87" t="e">
        <f>'დაზუსტ. საკუთ.'!#REF!-'დაზუსტ. საკუთ.'!#REF!</f>
        <v>#REF!</v>
      </c>
      <c r="K806" s="87" t="e">
        <f>'დაზუსტ. ბიუჯ. ფონდ.'!#REF!-'დაზუსტ. ბიუჯ. ფონდ.'!#REF!</f>
        <v>#REF!</v>
      </c>
      <c r="L806" s="87">
        <f>'გრანტის საკასო'!E805</f>
        <v>0</v>
      </c>
      <c r="M806" s="99">
        <f>'მიზნ.გრანტის საკასო '!E805-'მიზნ.გრანტის საკასო '!D805</f>
        <v>0</v>
      </c>
      <c r="N806" s="104" t="e">
        <f>'დაზუსტ. ბიუჯ.'!#REF!-'დაზუსტ. ბიუჯ.'!#REF!</f>
        <v>#REF!</v>
      </c>
      <c r="O806" s="87" t="e">
        <f>'დაზუსტ. საკუთ.'!#REF!-'დაზუსტ. საკუთ.'!#REF!</f>
        <v>#REF!</v>
      </c>
      <c r="P806" s="87" t="e">
        <f>'დაზუსტ. ბიუჯ. ფონდ.'!#REF!</f>
        <v>#REF!</v>
      </c>
      <c r="Q806" s="87">
        <f>'გრანტის საკასო'!J805</f>
        <v>0</v>
      </c>
      <c r="R806" s="99">
        <f>'მიზნ.გრანტის საკასო '!J805-'მიზნ.გრანტის საკასო '!I805</f>
        <v>0</v>
      </c>
      <c r="S806" s="104" t="e">
        <f t="shared" si="202"/>
        <v>#REF!</v>
      </c>
      <c r="T806" s="87" t="e">
        <f t="shared" si="206"/>
        <v>#REF!</v>
      </c>
      <c r="U806" s="87" t="e">
        <f t="shared" si="207"/>
        <v>#REF!</v>
      </c>
      <c r="V806" s="87">
        <f t="shared" si="208"/>
        <v>0</v>
      </c>
      <c r="W806" s="99">
        <f t="shared" si="209"/>
        <v>0</v>
      </c>
      <c r="X806" s="91"/>
      <c r="Y806" s="7"/>
      <c r="Z806" s="7">
        <v>0</v>
      </c>
      <c r="AA806" s="7">
        <v>0</v>
      </c>
      <c r="AB806" s="7">
        <v>0</v>
      </c>
    </row>
    <row r="807" spans="1:28" ht="15.75" thickBot="1" x14ac:dyDescent="0.3">
      <c r="A807" t="e">
        <f t="shared" si="201"/>
        <v>#REF!</v>
      </c>
      <c r="B807" s="11"/>
      <c r="C807" s="12" t="s">
        <v>20</v>
      </c>
      <c r="D807" s="106" t="e">
        <f>'დაზუსტ. ბიუჯ.'!#REF!</f>
        <v>#REF!</v>
      </c>
      <c r="E807" s="89" t="e">
        <f>'დაზუსტ. საკუთ.'!#REF!</f>
        <v>#REF!</v>
      </c>
      <c r="F807" s="89" t="e">
        <f>'დაზუსტ. ბიუჯ. ფონდ.'!#REF!</f>
        <v>#REF!</v>
      </c>
      <c r="G807" s="89">
        <f>'გრანტის საკასო'!D806</f>
        <v>0</v>
      </c>
      <c r="H807" s="89">
        <f>'მიზნ.გრანტის საკასო '!D806</f>
        <v>0</v>
      </c>
      <c r="I807" s="106" t="e">
        <f>'დაზუსტ. ბიუჯ.'!#REF!-'დაზუსტ. ბიუჯ.'!#REF!</f>
        <v>#REF!</v>
      </c>
      <c r="J807" s="89" t="e">
        <f>'დაზუსტ. საკუთ.'!#REF!-'დაზუსტ. საკუთ.'!#REF!</f>
        <v>#REF!</v>
      </c>
      <c r="K807" s="89" t="e">
        <f>'დაზუსტ. ბიუჯ. ფონდ.'!#REF!-'დაზუსტ. ბიუჯ. ფონდ.'!#REF!</f>
        <v>#REF!</v>
      </c>
      <c r="L807" s="89">
        <f>'გრანტის საკასო'!E806</f>
        <v>0</v>
      </c>
      <c r="M807" s="101">
        <f>'მიზნ.გრანტის საკასო '!E806-'მიზნ.გრანტის საკასო '!D806</f>
        <v>0</v>
      </c>
      <c r="N807" s="106" t="e">
        <f>'დაზუსტ. ბიუჯ.'!#REF!-'დაზუსტ. ბიუჯ.'!#REF!</f>
        <v>#REF!</v>
      </c>
      <c r="O807" s="89" t="e">
        <f>'დაზუსტ. საკუთ.'!#REF!-'დაზუსტ. საკუთ.'!#REF!</f>
        <v>#REF!</v>
      </c>
      <c r="P807" s="89" t="e">
        <f>'დაზუსტ. ბიუჯ. ფონდ.'!#REF!</f>
        <v>#REF!</v>
      </c>
      <c r="Q807" s="89">
        <f>'გრანტის საკასო'!J806</f>
        <v>0</v>
      </c>
      <c r="R807" s="101">
        <f>'მიზნ.გრანტის საკასო '!J806-'მიზნ.გრანტის საკასო '!I806</f>
        <v>0</v>
      </c>
      <c r="S807" s="106" t="e">
        <f t="shared" si="202"/>
        <v>#REF!</v>
      </c>
      <c r="T807" s="89" t="e">
        <f t="shared" si="206"/>
        <v>#REF!</v>
      </c>
      <c r="U807" s="89" t="e">
        <f t="shared" si="207"/>
        <v>#REF!</v>
      </c>
      <c r="V807" s="89">
        <f t="shared" si="208"/>
        <v>0</v>
      </c>
      <c r="W807" s="101">
        <f t="shared" si="209"/>
        <v>0</v>
      </c>
      <c r="X807" s="93"/>
      <c r="Y807" s="13"/>
      <c r="Z807" s="13">
        <v>0</v>
      </c>
      <c r="AA807" s="13">
        <v>0</v>
      </c>
      <c r="AB807" s="13">
        <v>0</v>
      </c>
    </row>
    <row r="808" spans="1:28" ht="32.25" customHeight="1" thickTop="1" thickBot="1" x14ac:dyDescent="0.3">
      <c r="A808" t="e">
        <f t="shared" si="201"/>
        <v>#REF!</v>
      </c>
      <c r="B808" s="16" t="s">
        <v>138</v>
      </c>
      <c r="C808" s="4" t="s">
        <v>139</v>
      </c>
      <c r="D808" s="103" t="e">
        <f>'დაზუსტ. ბიუჯ.'!#REF!</f>
        <v>#REF!</v>
      </c>
      <c r="E808" s="86" t="e">
        <f>'დაზუსტ. საკუთ.'!#REF!</f>
        <v>#REF!</v>
      </c>
      <c r="F808" s="86" t="e">
        <f>'დაზუსტ. ბიუჯ. ფონდ.'!#REF!</f>
        <v>#REF!</v>
      </c>
      <c r="G808" s="86">
        <f>'გრანტის საკასო'!D807</f>
        <v>0</v>
      </c>
      <c r="H808" s="86">
        <f>'მიზნ.გრანტის საკასო '!D807</f>
        <v>0</v>
      </c>
      <c r="I808" s="103" t="e">
        <f>'დაზუსტ. ბიუჯ.'!#REF!-'დაზუსტ. ბიუჯ.'!#REF!</f>
        <v>#REF!</v>
      </c>
      <c r="J808" s="86" t="e">
        <f>'დაზუსტ. საკუთ.'!#REF!-'დაზუსტ. საკუთ.'!#REF!</f>
        <v>#REF!</v>
      </c>
      <c r="K808" s="86" t="e">
        <f>'დაზუსტ. ბიუჯ. ფონდ.'!#REF!-'დაზუსტ. ბიუჯ. ფონდ.'!#REF!</f>
        <v>#REF!</v>
      </c>
      <c r="L808" s="86">
        <f>'გრანტის საკასო'!E807</f>
        <v>0</v>
      </c>
      <c r="M808" s="102">
        <f>'მიზნ.გრანტის საკასო '!E807-'მიზნ.გრანტის საკასო '!D807</f>
        <v>0</v>
      </c>
      <c r="N808" s="103" t="e">
        <f>'დაზუსტ. ბიუჯ.'!#REF!-'დაზუსტ. ბიუჯ.'!#REF!</f>
        <v>#REF!</v>
      </c>
      <c r="O808" s="86" t="e">
        <f>'დაზუსტ. საკუთ.'!#REF!-'დაზუსტ. საკუთ.'!#REF!</f>
        <v>#REF!</v>
      </c>
      <c r="P808" s="86" t="e">
        <f>'დაზუსტ. ბიუჯ. ფონდ.'!#REF!</f>
        <v>#REF!</v>
      </c>
      <c r="Q808" s="86">
        <f>'გრანტის საკასო'!J807</f>
        <v>0</v>
      </c>
      <c r="R808" s="102">
        <f>'მიზნ.გრანტის საკასო '!J807-'მიზნ.გრანტის საკასო '!I807</f>
        <v>0</v>
      </c>
      <c r="S808" s="103" t="e">
        <f t="shared" si="202"/>
        <v>#REF!</v>
      </c>
      <c r="T808" s="86" t="e">
        <f t="shared" si="206"/>
        <v>#REF!</v>
      </c>
      <c r="U808" s="86" t="e">
        <f t="shared" si="207"/>
        <v>#REF!</v>
      </c>
      <c r="V808" s="86">
        <f t="shared" si="208"/>
        <v>0</v>
      </c>
      <c r="W808" s="102">
        <f t="shared" si="209"/>
        <v>0</v>
      </c>
      <c r="X808" s="94"/>
      <c r="Y808" s="4"/>
      <c r="Z808" s="4">
        <f t="shared" ref="Z808:AB808" si="212">SUM(Z809,Z817,Z818,Z819)</f>
        <v>0</v>
      </c>
      <c r="AA808" s="4">
        <f t="shared" si="212"/>
        <v>0</v>
      </c>
      <c r="AB808" s="4">
        <f t="shared" si="212"/>
        <v>0</v>
      </c>
    </row>
    <row r="809" spans="1:28" ht="15.75" thickTop="1" x14ac:dyDescent="0.25">
      <c r="A809" t="e">
        <f t="shared" si="201"/>
        <v>#REF!</v>
      </c>
      <c r="B809" s="5"/>
      <c r="C809" s="6" t="s">
        <v>10</v>
      </c>
      <c r="D809" s="104" t="e">
        <f>'დაზუსტ. ბიუჯ.'!#REF!</f>
        <v>#REF!</v>
      </c>
      <c r="E809" s="87" t="e">
        <f>'დაზუსტ. საკუთ.'!#REF!</f>
        <v>#REF!</v>
      </c>
      <c r="F809" s="87" t="e">
        <f>'დაზუსტ. ბიუჯ. ფონდ.'!#REF!</f>
        <v>#REF!</v>
      </c>
      <c r="G809" s="87">
        <f>'გრანტის საკასო'!D808</f>
        <v>0</v>
      </c>
      <c r="H809" s="87">
        <f>'მიზნ.გრანტის საკასო '!D808</f>
        <v>0</v>
      </c>
      <c r="I809" s="104" t="e">
        <f>'დაზუსტ. ბიუჯ.'!#REF!-'დაზუსტ. ბიუჯ.'!#REF!</f>
        <v>#REF!</v>
      </c>
      <c r="J809" s="87" t="e">
        <f>'დაზუსტ. საკუთ.'!#REF!-'დაზუსტ. საკუთ.'!#REF!</f>
        <v>#REF!</v>
      </c>
      <c r="K809" s="87" t="e">
        <f>'დაზუსტ. ბიუჯ. ფონდ.'!#REF!-'დაზუსტ. ბიუჯ. ფონდ.'!#REF!</f>
        <v>#REF!</v>
      </c>
      <c r="L809" s="87">
        <f>'გრანტის საკასო'!E808</f>
        <v>0</v>
      </c>
      <c r="M809" s="99">
        <f>'მიზნ.გრანტის საკასო '!E808-'მიზნ.გრანტის საკასო '!D808</f>
        <v>0</v>
      </c>
      <c r="N809" s="104" t="e">
        <f>'დაზუსტ. ბიუჯ.'!#REF!-'დაზუსტ. ბიუჯ.'!#REF!</f>
        <v>#REF!</v>
      </c>
      <c r="O809" s="87" t="e">
        <f>'დაზუსტ. საკუთ.'!#REF!-'დაზუსტ. საკუთ.'!#REF!</f>
        <v>#REF!</v>
      </c>
      <c r="P809" s="87" t="e">
        <f>'დაზუსტ. ბიუჯ. ფონდ.'!#REF!</f>
        <v>#REF!</v>
      </c>
      <c r="Q809" s="87">
        <f>'გრანტის საკასო'!J808</f>
        <v>0</v>
      </c>
      <c r="R809" s="99">
        <f>'მიზნ.გრანტის საკასო '!J808-'მიზნ.გრანტის საკასო '!I808</f>
        <v>0</v>
      </c>
      <c r="S809" s="104" t="e">
        <f t="shared" si="202"/>
        <v>#REF!</v>
      </c>
      <c r="T809" s="87" t="e">
        <f t="shared" si="206"/>
        <v>#REF!</v>
      </c>
      <c r="U809" s="87" t="e">
        <f t="shared" si="207"/>
        <v>#REF!</v>
      </c>
      <c r="V809" s="87">
        <f t="shared" si="208"/>
        <v>0</v>
      </c>
      <c r="W809" s="99">
        <f t="shared" si="209"/>
        <v>0</v>
      </c>
      <c r="X809" s="91"/>
      <c r="Y809" s="7"/>
      <c r="Z809" s="7">
        <f t="shared" ref="Z809:AB809" si="213">SUM(Z810:Z816)</f>
        <v>0</v>
      </c>
      <c r="AA809" s="7">
        <f t="shared" si="213"/>
        <v>0</v>
      </c>
      <c r="AB809" s="7">
        <f t="shared" si="213"/>
        <v>0</v>
      </c>
    </row>
    <row r="810" spans="1:28" x14ac:dyDescent="0.25">
      <c r="A810" t="e">
        <f t="shared" si="201"/>
        <v>#REF!</v>
      </c>
      <c r="B810" s="8"/>
      <c r="C810" s="9" t="s">
        <v>11</v>
      </c>
      <c r="D810" s="105" t="e">
        <f>'დაზუსტ. ბიუჯ.'!#REF!</f>
        <v>#REF!</v>
      </c>
      <c r="E810" s="88" t="e">
        <f>'დაზუსტ. საკუთ.'!#REF!</f>
        <v>#REF!</v>
      </c>
      <c r="F810" s="88" t="e">
        <f>'დაზუსტ. ბიუჯ. ფონდ.'!#REF!</f>
        <v>#REF!</v>
      </c>
      <c r="G810" s="88">
        <f>'გრანტის საკასო'!D809</f>
        <v>0</v>
      </c>
      <c r="H810" s="88">
        <f>'მიზნ.გრანტის საკასო '!D809</f>
        <v>0</v>
      </c>
      <c r="I810" s="105" t="e">
        <f>'დაზუსტ. ბიუჯ.'!#REF!-'დაზუსტ. ბიუჯ.'!#REF!</f>
        <v>#REF!</v>
      </c>
      <c r="J810" s="88" t="e">
        <f>'დაზუსტ. საკუთ.'!#REF!-'დაზუსტ. საკუთ.'!#REF!</f>
        <v>#REF!</v>
      </c>
      <c r="K810" s="88" t="e">
        <f>'დაზუსტ. ბიუჯ. ფონდ.'!#REF!-'დაზუსტ. ბიუჯ. ფონდ.'!#REF!</f>
        <v>#REF!</v>
      </c>
      <c r="L810" s="88">
        <f>'გრანტის საკასო'!E809</f>
        <v>0</v>
      </c>
      <c r="M810" s="100">
        <f>'მიზნ.გრანტის საკასო '!E809-'მიზნ.გრანტის საკასო '!D809</f>
        <v>0</v>
      </c>
      <c r="N810" s="105" t="e">
        <f>'დაზუსტ. ბიუჯ.'!#REF!-'დაზუსტ. ბიუჯ.'!#REF!</f>
        <v>#REF!</v>
      </c>
      <c r="O810" s="88" t="e">
        <f>'დაზუსტ. საკუთ.'!#REF!-'დაზუსტ. საკუთ.'!#REF!</f>
        <v>#REF!</v>
      </c>
      <c r="P810" s="88" t="e">
        <f>'დაზუსტ. ბიუჯ. ფონდ.'!#REF!</f>
        <v>#REF!</v>
      </c>
      <c r="Q810" s="88">
        <f>'გრანტის საკასო'!J809</f>
        <v>0</v>
      </c>
      <c r="R810" s="100">
        <f>'მიზნ.გრანტის საკასო '!J809-'მიზნ.გრანტის საკასო '!I809</f>
        <v>0</v>
      </c>
      <c r="S810" s="105" t="e">
        <f t="shared" si="202"/>
        <v>#REF!</v>
      </c>
      <c r="T810" s="88" t="e">
        <f t="shared" si="206"/>
        <v>#REF!</v>
      </c>
      <c r="U810" s="88" t="e">
        <f t="shared" si="207"/>
        <v>#REF!</v>
      </c>
      <c r="V810" s="88">
        <f t="shared" si="208"/>
        <v>0</v>
      </c>
      <c r="W810" s="100">
        <f t="shared" si="209"/>
        <v>0</v>
      </c>
      <c r="X810" s="92"/>
      <c r="Y810" s="10"/>
      <c r="Z810" s="10">
        <v>0</v>
      </c>
      <c r="AA810" s="10">
        <v>0</v>
      </c>
      <c r="AB810" s="10">
        <v>0</v>
      </c>
    </row>
    <row r="811" spans="1:28" x14ac:dyDescent="0.25">
      <c r="A811" t="e">
        <f t="shared" si="201"/>
        <v>#REF!</v>
      </c>
      <c r="B811" s="8"/>
      <c r="C811" s="9" t="s">
        <v>12</v>
      </c>
      <c r="D811" s="105" t="e">
        <f>'დაზუსტ. ბიუჯ.'!#REF!</f>
        <v>#REF!</v>
      </c>
      <c r="E811" s="88" t="e">
        <f>'დაზუსტ. საკუთ.'!#REF!</f>
        <v>#REF!</v>
      </c>
      <c r="F811" s="88" t="e">
        <f>'დაზუსტ. ბიუჯ. ფონდ.'!#REF!</f>
        <v>#REF!</v>
      </c>
      <c r="G811" s="88">
        <f>'გრანტის საკასო'!D810</f>
        <v>0</v>
      </c>
      <c r="H811" s="88">
        <f>'მიზნ.გრანტის საკასო '!D810</f>
        <v>0</v>
      </c>
      <c r="I811" s="105" t="e">
        <f>'დაზუსტ. ბიუჯ.'!#REF!-'დაზუსტ. ბიუჯ.'!#REF!</f>
        <v>#REF!</v>
      </c>
      <c r="J811" s="88" t="e">
        <f>'დაზუსტ. საკუთ.'!#REF!-'დაზუსტ. საკუთ.'!#REF!</f>
        <v>#REF!</v>
      </c>
      <c r="K811" s="88" t="e">
        <f>'დაზუსტ. ბიუჯ. ფონდ.'!#REF!-'დაზუსტ. ბიუჯ. ფონდ.'!#REF!</f>
        <v>#REF!</v>
      </c>
      <c r="L811" s="88">
        <f>'გრანტის საკასო'!E810</f>
        <v>0</v>
      </c>
      <c r="M811" s="100">
        <f>'მიზნ.გრანტის საკასო '!E810-'მიზნ.გრანტის საკასო '!D810</f>
        <v>0</v>
      </c>
      <c r="N811" s="105" t="e">
        <f>'დაზუსტ. ბიუჯ.'!#REF!-'დაზუსტ. ბიუჯ.'!#REF!</f>
        <v>#REF!</v>
      </c>
      <c r="O811" s="88" t="e">
        <f>'დაზუსტ. საკუთ.'!#REF!-'დაზუსტ. საკუთ.'!#REF!</f>
        <v>#REF!</v>
      </c>
      <c r="P811" s="88" t="e">
        <f>'დაზუსტ. ბიუჯ. ფონდ.'!#REF!</f>
        <v>#REF!</v>
      </c>
      <c r="Q811" s="88">
        <f>'გრანტის საკასო'!J810</f>
        <v>0</v>
      </c>
      <c r="R811" s="100">
        <f>'მიზნ.გრანტის საკასო '!J810-'მიზნ.გრანტის საკასო '!I810</f>
        <v>0</v>
      </c>
      <c r="S811" s="105" t="e">
        <f t="shared" si="202"/>
        <v>#REF!</v>
      </c>
      <c r="T811" s="88" t="e">
        <f t="shared" si="206"/>
        <v>#REF!</v>
      </c>
      <c r="U811" s="88" t="e">
        <f t="shared" si="207"/>
        <v>#REF!</v>
      </c>
      <c r="V811" s="88">
        <f t="shared" si="208"/>
        <v>0</v>
      </c>
      <c r="W811" s="100">
        <f t="shared" si="209"/>
        <v>0</v>
      </c>
      <c r="X811" s="92"/>
      <c r="Y811" s="10"/>
      <c r="Z811" s="10">
        <v>0</v>
      </c>
      <c r="AA811" s="10">
        <v>0</v>
      </c>
      <c r="AB811" s="10">
        <v>0</v>
      </c>
    </row>
    <row r="812" spans="1:28" x14ac:dyDescent="0.25">
      <c r="A812" t="e">
        <f t="shared" si="201"/>
        <v>#REF!</v>
      </c>
      <c r="B812" s="8"/>
      <c r="C812" s="9" t="s">
        <v>13</v>
      </c>
      <c r="D812" s="105" t="e">
        <f>'დაზუსტ. ბიუჯ.'!#REF!</f>
        <v>#REF!</v>
      </c>
      <c r="E812" s="88" t="e">
        <f>'დაზუსტ. საკუთ.'!#REF!</f>
        <v>#REF!</v>
      </c>
      <c r="F812" s="88" t="e">
        <f>'დაზუსტ. ბიუჯ. ფონდ.'!#REF!</f>
        <v>#REF!</v>
      </c>
      <c r="G812" s="88">
        <f>'გრანტის საკასო'!D811</f>
        <v>0</v>
      </c>
      <c r="H812" s="88">
        <f>'მიზნ.გრანტის საკასო '!D811</f>
        <v>0</v>
      </c>
      <c r="I812" s="105" t="e">
        <f>'დაზუსტ. ბიუჯ.'!#REF!-'დაზუსტ. ბიუჯ.'!#REF!</f>
        <v>#REF!</v>
      </c>
      <c r="J812" s="88" t="e">
        <f>'დაზუსტ. საკუთ.'!#REF!-'დაზუსტ. საკუთ.'!#REF!</f>
        <v>#REF!</v>
      </c>
      <c r="K812" s="88" t="e">
        <f>'დაზუსტ. ბიუჯ. ფონდ.'!#REF!-'დაზუსტ. ბიუჯ. ფონდ.'!#REF!</f>
        <v>#REF!</v>
      </c>
      <c r="L812" s="88">
        <f>'გრანტის საკასო'!E811</f>
        <v>0</v>
      </c>
      <c r="M812" s="100">
        <f>'მიზნ.გრანტის საკასო '!E811-'მიზნ.გრანტის საკასო '!D811</f>
        <v>0</v>
      </c>
      <c r="N812" s="105" t="e">
        <f>'დაზუსტ. ბიუჯ.'!#REF!-'დაზუსტ. ბიუჯ.'!#REF!</f>
        <v>#REF!</v>
      </c>
      <c r="O812" s="88" t="e">
        <f>'დაზუსტ. საკუთ.'!#REF!-'დაზუსტ. საკუთ.'!#REF!</f>
        <v>#REF!</v>
      </c>
      <c r="P812" s="88" t="e">
        <f>'დაზუსტ. ბიუჯ. ფონდ.'!#REF!</f>
        <v>#REF!</v>
      </c>
      <c r="Q812" s="88">
        <f>'გრანტის საკასო'!J811</f>
        <v>0</v>
      </c>
      <c r="R812" s="100">
        <f>'მიზნ.გრანტის საკასო '!J811-'მიზნ.გრანტის საკასო '!I811</f>
        <v>0</v>
      </c>
      <c r="S812" s="105" t="e">
        <f t="shared" si="202"/>
        <v>#REF!</v>
      </c>
      <c r="T812" s="88" t="e">
        <f t="shared" si="206"/>
        <v>#REF!</v>
      </c>
      <c r="U812" s="88" t="e">
        <f t="shared" si="207"/>
        <v>#REF!</v>
      </c>
      <c r="V812" s="88">
        <f t="shared" si="208"/>
        <v>0</v>
      </c>
      <c r="W812" s="100">
        <f t="shared" si="209"/>
        <v>0</v>
      </c>
      <c r="X812" s="92"/>
      <c r="Y812" s="10"/>
      <c r="Z812" s="10">
        <v>0</v>
      </c>
      <c r="AA812" s="10">
        <v>0</v>
      </c>
      <c r="AB812" s="10">
        <v>0</v>
      </c>
    </row>
    <row r="813" spans="1:28" x14ac:dyDescent="0.25">
      <c r="A813" t="e">
        <f t="shared" si="201"/>
        <v>#REF!</v>
      </c>
      <c r="B813" s="8"/>
      <c r="C813" s="9" t="s">
        <v>14</v>
      </c>
      <c r="D813" s="105" t="e">
        <f>'დაზუსტ. ბიუჯ.'!#REF!</f>
        <v>#REF!</v>
      </c>
      <c r="E813" s="88" t="e">
        <f>'დაზუსტ. საკუთ.'!#REF!</f>
        <v>#REF!</v>
      </c>
      <c r="F813" s="88" t="e">
        <f>'დაზუსტ. ბიუჯ. ფონდ.'!#REF!</f>
        <v>#REF!</v>
      </c>
      <c r="G813" s="88">
        <f>'გრანტის საკასო'!D812</f>
        <v>0</v>
      </c>
      <c r="H813" s="88">
        <f>'მიზნ.გრანტის საკასო '!D812</f>
        <v>0</v>
      </c>
      <c r="I813" s="105" t="e">
        <f>'დაზუსტ. ბიუჯ.'!#REF!-'დაზუსტ. ბიუჯ.'!#REF!</f>
        <v>#REF!</v>
      </c>
      <c r="J813" s="88" t="e">
        <f>'დაზუსტ. საკუთ.'!#REF!-'დაზუსტ. საკუთ.'!#REF!</f>
        <v>#REF!</v>
      </c>
      <c r="K813" s="88" t="e">
        <f>'დაზუსტ. ბიუჯ. ფონდ.'!#REF!-'დაზუსტ. ბიუჯ. ფონდ.'!#REF!</f>
        <v>#REF!</v>
      </c>
      <c r="L813" s="88">
        <f>'გრანტის საკასო'!E812</f>
        <v>0</v>
      </c>
      <c r="M813" s="100">
        <f>'მიზნ.გრანტის საკასო '!E812-'მიზნ.გრანტის საკასო '!D812</f>
        <v>0</v>
      </c>
      <c r="N813" s="105" t="e">
        <f>'დაზუსტ. ბიუჯ.'!#REF!-'დაზუსტ. ბიუჯ.'!#REF!</f>
        <v>#REF!</v>
      </c>
      <c r="O813" s="88" t="e">
        <f>'დაზუსტ. საკუთ.'!#REF!-'დაზუსტ. საკუთ.'!#REF!</f>
        <v>#REF!</v>
      </c>
      <c r="P813" s="88" t="e">
        <f>'დაზუსტ. ბიუჯ. ფონდ.'!#REF!</f>
        <v>#REF!</v>
      </c>
      <c r="Q813" s="88">
        <f>'გრანტის საკასო'!J812</f>
        <v>0</v>
      </c>
      <c r="R813" s="100">
        <f>'მიზნ.გრანტის საკასო '!J812-'მიზნ.გრანტის საკასო '!I812</f>
        <v>0</v>
      </c>
      <c r="S813" s="105" t="e">
        <f t="shared" si="202"/>
        <v>#REF!</v>
      </c>
      <c r="T813" s="88" t="e">
        <f t="shared" si="206"/>
        <v>#REF!</v>
      </c>
      <c r="U813" s="88" t="e">
        <f t="shared" si="207"/>
        <v>#REF!</v>
      </c>
      <c r="V813" s="88">
        <f t="shared" si="208"/>
        <v>0</v>
      </c>
      <c r="W813" s="100">
        <f t="shared" si="209"/>
        <v>0</v>
      </c>
      <c r="X813" s="92"/>
      <c r="Y813" s="10"/>
      <c r="Z813" s="10">
        <v>0</v>
      </c>
      <c r="AA813" s="10">
        <v>0</v>
      </c>
      <c r="AB813" s="10">
        <v>0</v>
      </c>
    </row>
    <row r="814" spans="1:28" x14ac:dyDescent="0.25">
      <c r="A814" t="e">
        <f t="shared" si="201"/>
        <v>#REF!</v>
      </c>
      <c r="B814" s="8"/>
      <c r="C814" s="9" t="s">
        <v>15</v>
      </c>
      <c r="D814" s="105" t="e">
        <f>'დაზუსტ. ბიუჯ.'!#REF!</f>
        <v>#REF!</v>
      </c>
      <c r="E814" s="88" t="e">
        <f>'დაზუსტ. საკუთ.'!#REF!</f>
        <v>#REF!</v>
      </c>
      <c r="F814" s="88" t="e">
        <f>'დაზუსტ. ბიუჯ. ფონდ.'!#REF!</f>
        <v>#REF!</v>
      </c>
      <c r="G814" s="88">
        <f>'გრანტის საკასო'!D813</f>
        <v>0</v>
      </c>
      <c r="H814" s="88">
        <f>'მიზნ.გრანტის საკასო '!D813</f>
        <v>0</v>
      </c>
      <c r="I814" s="105" t="e">
        <f>'დაზუსტ. ბიუჯ.'!#REF!-'დაზუსტ. ბიუჯ.'!#REF!</f>
        <v>#REF!</v>
      </c>
      <c r="J814" s="88" t="e">
        <f>'დაზუსტ. საკუთ.'!#REF!-'დაზუსტ. საკუთ.'!#REF!</f>
        <v>#REF!</v>
      </c>
      <c r="K814" s="88" t="e">
        <f>'დაზუსტ. ბიუჯ. ფონდ.'!#REF!-'დაზუსტ. ბიუჯ. ფონდ.'!#REF!</f>
        <v>#REF!</v>
      </c>
      <c r="L814" s="88">
        <f>'გრანტის საკასო'!E813</f>
        <v>0</v>
      </c>
      <c r="M814" s="100">
        <f>'მიზნ.გრანტის საკასო '!E813-'მიზნ.გრანტის საკასო '!D813</f>
        <v>0</v>
      </c>
      <c r="N814" s="105" t="e">
        <f>'დაზუსტ. ბიუჯ.'!#REF!-'დაზუსტ. ბიუჯ.'!#REF!</f>
        <v>#REF!</v>
      </c>
      <c r="O814" s="88" t="e">
        <f>'დაზუსტ. საკუთ.'!#REF!-'დაზუსტ. საკუთ.'!#REF!</f>
        <v>#REF!</v>
      </c>
      <c r="P814" s="88" t="e">
        <f>'დაზუსტ. ბიუჯ. ფონდ.'!#REF!</f>
        <v>#REF!</v>
      </c>
      <c r="Q814" s="88">
        <f>'გრანტის საკასო'!J813</f>
        <v>0</v>
      </c>
      <c r="R814" s="100">
        <f>'მიზნ.გრანტის საკასო '!J813-'მიზნ.გრანტის საკასო '!I813</f>
        <v>0</v>
      </c>
      <c r="S814" s="105" t="e">
        <f t="shared" si="202"/>
        <v>#REF!</v>
      </c>
      <c r="T814" s="88" t="e">
        <f t="shared" si="206"/>
        <v>#REF!</v>
      </c>
      <c r="U814" s="88" t="e">
        <f t="shared" si="207"/>
        <v>#REF!</v>
      </c>
      <c r="V814" s="88">
        <f t="shared" si="208"/>
        <v>0</v>
      </c>
      <c r="W814" s="100">
        <f t="shared" si="209"/>
        <v>0</v>
      </c>
      <c r="X814" s="92"/>
      <c r="Y814" s="10"/>
      <c r="Z814" s="10">
        <v>0</v>
      </c>
      <c r="AA814" s="10">
        <v>0</v>
      </c>
      <c r="AB814" s="10">
        <v>0</v>
      </c>
    </row>
    <row r="815" spans="1:28" x14ac:dyDescent="0.25">
      <c r="A815" t="e">
        <f t="shared" si="201"/>
        <v>#REF!</v>
      </c>
      <c r="B815" s="8"/>
      <c r="C815" s="9" t="s">
        <v>16</v>
      </c>
      <c r="D815" s="105" t="e">
        <f>'დაზუსტ. ბიუჯ.'!#REF!</f>
        <v>#REF!</v>
      </c>
      <c r="E815" s="88" t="e">
        <f>'დაზუსტ. საკუთ.'!#REF!</f>
        <v>#REF!</v>
      </c>
      <c r="F815" s="88" t="e">
        <f>'დაზუსტ. ბიუჯ. ფონდ.'!#REF!</f>
        <v>#REF!</v>
      </c>
      <c r="G815" s="88">
        <f>'გრანტის საკასო'!D814</f>
        <v>0</v>
      </c>
      <c r="H815" s="88">
        <f>'მიზნ.გრანტის საკასო '!D814</f>
        <v>0</v>
      </c>
      <c r="I815" s="105" t="e">
        <f>'დაზუსტ. ბიუჯ.'!#REF!-'დაზუსტ. ბიუჯ.'!#REF!</f>
        <v>#REF!</v>
      </c>
      <c r="J815" s="88" t="e">
        <f>'დაზუსტ. საკუთ.'!#REF!-'დაზუსტ. საკუთ.'!#REF!</f>
        <v>#REF!</v>
      </c>
      <c r="K815" s="88" t="e">
        <f>'დაზუსტ. ბიუჯ. ფონდ.'!#REF!-'დაზუსტ. ბიუჯ. ფონდ.'!#REF!</f>
        <v>#REF!</v>
      </c>
      <c r="L815" s="88">
        <f>'გრანტის საკასო'!E814</f>
        <v>0</v>
      </c>
      <c r="M815" s="100">
        <f>'მიზნ.გრანტის საკასო '!E814-'მიზნ.გრანტის საკასო '!D814</f>
        <v>0</v>
      </c>
      <c r="N815" s="105" t="e">
        <f>'დაზუსტ. ბიუჯ.'!#REF!-'დაზუსტ. ბიუჯ.'!#REF!</f>
        <v>#REF!</v>
      </c>
      <c r="O815" s="88" t="e">
        <f>'დაზუსტ. საკუთ.'!#REF!-'დაზუსტ. საკუთ.'!#REF!</f>
        <v>#REF!</v>
      </c>
      <c r="P815" s="88" t="e">
        <f>'დაზუსტ. ბიუჯ. ფონდ.'!#REF!</f>
        <v>#REF!</v>
      </c>
      <c r="Q815" s="88">
        <f>'გრანტის საკასო'!J814</f>
        <v>0</v>
      </c>
      <c r="R815" s="100">
        <f>'მიზნ.გრანტის საკასო '!J814-'მიზნ.გრანტის საკასო '!I814</f>
        <v>0</v>
      </c>
      <c r="S815" s="105" t="e">
        <f t="shared" si="202"/>
        <v>#REF!</v>
      </c>
      <c r="T815" s="88" t="e">
        <f t="shared" si="206"/>
        <v>#REF!</v>
      </c>
      <c r="U815" s="88" t="e">
        <f t="shared" si="207"/>
        <v>#REF!</v>
      </c>
      <c r="V815" s="88">
        <f t="shared" si="208"/>
        <v>0</v>
      </c>
      <c r="W815" s="100">
        <f t="shared" si="209"/>
        <v>0</v>
      </c>
      <c r="X815" s="92"/>
      <c r="Y815" s="10"/>
      <c r="Z815" s="10">
        <v>0</v>
      </c>
      <c r="AA815" s="10">
        <v>0</v>
      </c>
      <c r="AB815" s="10">
        <v>0</v>
      </c>
    </row>
    <row r="816" spans="1:28" x14ac:dyDescent="0.25">
      <c r="A816" t="e">
        <f t="shared" si="201"/>
        <v>#REF!</v>
      </c>
      <c r="B816" s="8"/>
      <c r="C816" s="9" t="s">
        <v>17</v>
      </c>
      <c r="D816" s="105" t="e">
        <f>'დაზუსტ. ბიუჯ.'!#REF!</f>
        <v>#REF!</v>
      </c>
      <c r="E816" s="88" t="e">
        <f>'დაზუსტ. საკუთ.'!#REF!</f>
        <v>#REF!</v>
      </c>
      <c r="F816" s="88" t="e">
        <f>'დაზუსტ. ბიუჯ. ფონდ.'!#REF!</f>
        <v>#REF!</v>
      </c>
      <c r="G816" s="88">
        <f>'გრანტის საკასო'!D815</f>
        <v>0</v>
      </c>
      <c r="H816" s="88">
        <f>'მიზნ.გრანტის საკასო '!D815</f>
        <v>0</v>
      </c>
      <c r="I816" s="105" t="e">
        <f>'დაზუსტ. ბიუჯ.'!#REF!-'დაზუსტ. ბიუჯ.'!#REF!</f>
        <v>#REF!</v>
      </c>
      <c r="J816" s="88" t="e">
        <f>'დაზუსტ. საკუთ.'!#REF!-'დაზუსტ. საკუთ.'!#REF!</f>
        <v>#REF!</v>
      </c>
      <c r="K816" s="88" t="e">
        <f>'დაზუსტ. ბიუჯ. ფონდ.'!#REF!-'დაზუსტ. ბიუჯ. ფონდ.'!#REF!</f>
        <v>#REF!</v>
      </c>
      <c r="L816" s="88">
        <f>'გრანტის საკასო'!E815</f>
        <v>0</v>
      </c>
      <c r="M816" s="100">
        <f>'მიზნ.გრანტის საკასო '!E815-'მიზნ.გრანტის საკასო '!D815</f>
        <v>0</v>
      </c>
      <c r="N816" s="105" t="e">
        <f>'დაზუსტ. ბიუჯ.'!#REF!-'დაზუსტ. ბიუჯ.'!#REF!</f>
        <v>#REF!</v>
      </c>
      <c r="O816" s="88" t="e">
        <f>'დაზუსტ. საკუთ.'!#REF!-'დაზუსტ. საკუთ.'!#REF!</f>
        <v>#REF!</v>
      </c>
      <c r="P816" s="88" t="e">
        <f>'დაზუსტ. ბიუჯ. ფონდ.'!#REF!</f>
        <v>#REF!</v>
      </c>
      <c r="Q816" s="88">
        <f>'გრანტის საკასო'!J815</f>
        <v>0</v>
      </c>
      <c r="R816" s="100">
        <f>'მიზნ.გრანტის საკასო '!J815-'მიზნ.გრანტის საკასო '!I815</f>
        <v>0</v>
      </c>
      <c r="S816" s="105" t="e">
        <f t="shared" si="202"/>
        <v>#REF!</v>
      </c>
      <c r="T816" s="88" t="e">
        <f t="shared" si="206"/>
        <v>#REF!</v>
      </c>
      <c r="U816" s="88" t="e">
        <f t="shared" si="207"/>
        <v>#REF!</v>
      </c>
      <c r="V816" s="88">
        <f t="shared" si="208"/>
        <v>0</v>
      </c>
      <c r="W816" s="100">
        <f t="shared" si="209"/>
        <v>0</v>
      </c>
      <c r="X816" s="92"/>
      <c r="Y816" s="10"/>
      <c r="Z816" s="10">
        <v>0</v>
      </c>
      <c r="AA816" s="10">
        <v>0</v>
      </c>
      <c r="AB816" s="10">
        <v>0</v>
      </c>
    </row>
    <row r="817" spans="1:28" x14ac:dyDescent="0.25">
      <c r="A817" t="e">
        <f t="shared" si="201"/>
        <v>#REF!</v>
      </c>
      <c r="B817" s="5"/>
      <c r="C817" s="6" t="s">
        <v>18</v>
      </c>
      <c r="D817" s="104" t="e">
        <f>'დაზუსტ. ბიუჯ.'!#REF!</f>
        <v>#REF!</v>
      </c>
      <c r="E817" s="87" t="e">
        <f>'დაზუსტ. საკუთ.'!#REF!</f>
        <v>#REF!</v>
      </c>
      <c r="F817" s="87" t="e">
        <f>'დაზუსტ. ბიუჯ. ფონდ.'!#REF!</f>
        <v>#REF!</v>
      </c>
      <c r="G817" s="87">
        <f>'გრანტის საკასო'!D816</f>
        <v>0</v>
      </c>
      <c r="H817" s="87">
        <f>'მიზნ.გრანტის საკასო '!D816</f>
        <v>0</v>
      </c>
      <c r="I817" s="104" t="e">
        <f>'დაზუსტ. ბიუჯ.'!#REF!-'დაზუსტ. ბიუჯ.'!#REF!</f>
        <v>#REF!</v>
      </c>
      <c r="J817" s="87" t="e">
        <f>'დაზუსტ. საკუთ.'!#REF!-'დაზუსტ. საკუთ.'!#REF!</f>
        <v>#REF!</v>
      </c>
      <c r="K817" s="87" t="e">
        <f>'დაზუსტ. ბიუჯ. ფონდ.'!#REF!-'დაზუსტ. ბიუჯ. ფონდ.'!#REF!</f>
        <v>#REF!</v>
      </c>
      <c r="L817" s="87">
        <f>'გრანტის საკასო'!E816</f>
        <v>0</v>
      </c>
      <c r="M817" s="99">
        <f>'მიზნ.გრანტის საკასო '!E816-'მიზნ.გრანტის საკასო '!D816</f>
        <v>0</v>
      </c>
      <c r="N817" s="104" t="e">
        <f>'დაზუსტ. ბიუჯ.'!#REF!-'დაზუსტ. ბიუჯ.'!#REF!</f>
        <v>#REF!</v>
      </c>
      <c r="O817" s="87" t="e">
        <f>'დაზუსტ. საკუთ.'!#REF!-'დაზუსტ. საკუთ.'!#REF!</f>
        <v>#REF!</v>
      </c>
      <c r="P817" s="87" t="e">
        <f>'დაზუსტ. ბიუჯ. ფონდ.'!#REF!</f>
        <v>#REF!</v>
      </c>
      <c r="Q817" s="87">
        <f>'გრანტის საკასო'!J816</f>
        <v>0</v>
      </c>
      <c r="R817" s="99">
        <f>'მიზნ.გრანტის საკასო '!J816-'მიზნ.გრანტის საკასო '!I816</f>
        <v>0</v>
      </c>
      <c r="S817" s="104" t="e">
        <f t="shared" si="202"/>
        <v>#REF!</v>
      </c>
      <c r="T817" s="87" t="e">
        <f t="shared" si="206"/>
        <v>#REF!</v>
      </c>
      <c r="U817" s="87" t="e">
        <f t="shared" si="207"/>
        <v>#REF!</v>
      </c>
      <c r="V817" s="87">
        <f t="shared" si="208"/>
        <v>0</v>
      </c>
      <c r="W817" s="99">
        <f t="shared" si="209"/>
        <v>0</v>
      </c>
      <c r="X817" s="91"/>
      <c r="Y817" s="7"/>
      <c r="Z817" s="7">
        <v>0</v>
      </c>
      <c r="AA817" s="7">
        <v>0</v>
      </c>
      <c r="AB817" s="7">
        <v>0</v>
      </c>
    </row>
    <row r="818" spans="1:28" x14ac:dyDescent="0.25">
      <c r="A818" t="e">
        <f t="shared" si="201"/>
        <v>#REF!</v>
      </c>
      <c r="B818" s="5"/>
      <c r="C818" s="6" t="s">
        <v>19</v>
      </c>
      <c r="D818" s="104" t="e">
        <f>'დაზუსტ. ბიუჯ.'!#REF!</f>
        <v>#REF!</v>
      </c>
      <c r="E818" s="87" t="e">
        <f>'დაზუსტ. საკუთ.'!#REF!</f>
        <v>#REF!</v>
      </c>
      <c r="F818" s="87" t="e">
        <f>'დაზუსტ. ბიუჯ. ფონდ.'!#REF!</f>
        <v>#REF!</v>
      </c>
      <c r="G818" s="87">
        <f>'გრანტის საკასო'!D817</f>
        <v>0</v>
      </c>
      <c r="H818" s="87">
        <f>'მიზნ.გრანტის საკასო '!D817</f>
        <v>0</v>
      </c>
      <c r="I818" s="104" t="e">
        <f>'დაზუსტ. ბიუჯ.'!#REF!-'დაზუსტ. ბიუჯ.'!#REF!</f>
        <v>#REF!</v>
      </c>
      <c r="J818" s="87" t="e">
        <f>'დაზუსტ. საკუთ.'!#REF!-'დაზუსტ. საკუთ.'!#REF!</f>
        <v>#REF!</v>
      </c>
      <c r="K818" s="87" t="e">
        <f>'დაზუსტ. ბიუჯ. ფონდ.'!#REF!-'დაზუსტ. ბიუჯ. ფონდ.'!#REF!</f>
        <v>#REF!</v>
      </c>
      <c r="L818" s="87">
        <f>'გრანტის საკასო'!E817</f>
        <v>0</v>
      </c>
      <c r="M818" s="99">
        <f>'მიზნ.გრანტის საკასო '!E817-'მიზნ.გრანტის საკასო '!D817</f>
        <v>0</v>
      </c>
      <c r="N818" s="104" t="e">
        <f>'დაზუსტ. ბიუჯ.'!#REF!-'დაზუსტ. ბიუჯ.'!#REF!</f>
        <v>#REF!</v>
      </c>
      <c r="O818" s="87" t="e">
        <f>'დაზუსტ. საკუთ.'!#REF!-'დაზუსტ. საკუთ.'!#REF!</f>
        <v>#REF!</v>
      </c>
      <c r="P818" s="87" t="e">
        <f>'დაზუსტ. ბიუჯ. ფონდ.'!#REF!</f>
        <v>#REF!</v>
      </c>
      <c r="Q818" s="87">
        <f>'გრანტის საკასო'!J817</f>
        <v>0</v>
      </c>
      <c r="R818" s="99">
        <f>'მიზნ.გრანტის საკასო '!J817-'მიზნ.გრანტის საკასო '!I817</f>
        <v>0</v>
      </c>
      <c r="S818" s="104" t="e">
        <f t="shared" si="202"/>
        <v>#REF!</v>
      </c>
      <c r="T818" s="87" t="e">
        <f t="shared" si="206"/>
        <v>#REF!</v>
      </c>
      <c r="U818" s="87" t="e">
        <f t="shared" si="207"/>
        <v>#REF!</v>
      </c>
      <c r="V818" s="87">
        <f t="shared" si="208"/>
        <v>0</v>
      </c>
      <c r="W818" s="99">
        <f t="shared" si="209"/>
        <v>0</v>
      </c>
      <c r="X818" s="91"/>
      <c r="Y818" s="7"/>
      <c r="Z818" s="7">
        <v>0</v>
      </c>
      <c r="AA818" s="7">
        <v>0</v>
      </c>
      <c r="AB818" s="7">
        <v>0</v>
      </c>
    </row>
    <row r="819" spans="1:28" ht="15.75" thickBot="1" x14ac:dyDescent="0.3">
      <c r="A819" t="e">
        <f t="shared" si="201"/>
        <v>#REF!</v>
      </c>
      <c r="B819" s="11"/>
      <c r="C819" s="12" t="s">
        <v>20</v>
      </c>
      <c r="D819" s="106" t="e">
        <f>'დაზუსტ. ბიუჯ.'!#REF!</f>
        <v>#REF!</v>
      </c>
      <c r="E819" s="89" t="e">
        <f>'დაზუსტ. საკუთ.'!#REF!</f>
        <v>#REF!</v>
      </c>
      <c r="F819" s="89" t="e">
        <f>'დაზუსტ. ბიუჯ. ფონდ.'!#REF!</f>
        <v>#REF!</v>
      </c>
      <c r="G819" s="89">
        <f>'გრანტის საკასო'!D818</f>
        <v>0</v>
      </c>
      <c r="H819" s="89">
        <f>'მიზნ.გრანტის საკასო '!D818</f>
        <v>0</v>
      </c>
      <c r="I819" s="106" t="e">
        <f>'დაზუსტ. ბიუჯ.'!#REF!-'დაზუსტ. ბიუჯ.'!#REF!</f>
        <v>#REF!</v>
      </c>
      <c r="J819" s="89" t="e">
        <f>'დაზუსტ. საკუთ.'!#REF!-'დაზუსტ. საკუთ.'!#REF!</f>
        <v>#REF!</v>
      </c>
      <c r="K819" s="89" t="e">
        <f>'დაზუსტ. ბიუჯ. ფონდ.'!#REF!-'დაზუსტ. ბიუჯ. ფონდ.'!#REF!</f>
        <v>#REF!</v>
      </c>
      <c r="L819" s="89">
        <f>'გრანტის საკასო'!E818</f>
        <v>0</v>
      </c>
      <c r="M819" s="101">
        <f>'მიზნ.გრანტის საკასო '!E818-'მიზნ.გრანტის საკასო '!D818</f>
        <v>0</v>
      </c>
      <c r="N819" s="106" t="e">
        <f>'დაზუსტ. ბიუჯ.'!#REF!-'დაზუსტ. ბიუჯ.'!#REF!</f>
        <v>#REF!</v>
      </c>
      <c r="O819" s="89" t="e">
        <f>'დაზუსტ. საკუთ.'!#REF!-'დაზუსტ. საკუთ.'!#REF!</f>
        <v>#REF!</v>
      </c>
      <c r="P819" s="89" t="e">
        <f>'დაზუსტ. ბიუჯ. ფონდ.'!#REF!</f>
        <v>#REF!</v>
      </c>
      <c r="Q819" s="89">
        <f>'გრანტის საკასო'!J818</f>
        <v>0</v>
      </c>
      <c r="R819" s="101">
        <f>'მიზნ.გრანტის საკასო '!J818-'მიზნ.გრანტის საკასო '!I818</f>
        <v>0</v>
      </c>
      <c r="S819" s="106" t="e">
        <f t="shared" si="202"/>
        <v>#REF!</v>
      </c>
      <c r="T819" s="89" t="e">
        <f t="shared" si="206"/>
        <v>#REF!</v>
      </c>
      <c r="U819" s="89" t="e">
        <f t="shared" si="207"/>
        <v>#REF!</v>
      </c>
      <c r="V819" s="89">
        <f t="shared" si="208"/>
        <v>0</v>
      </c>
      <c r="W819" s="101">
        <f t="shared" si="209"/>
        <v>0</v>
      </c>
      <c r="X819" s="93"/>
      <c r="Y819" s="13"/>
      <c r="Z819" s="13">
        <v>0</v>
      </c>
      <c r="AA819" s="13">
        <v>0</v>
      </c>
      <c r="AB819" s="13">
        <v>0</v>
      </c>
    </row>
    <row r="820" spans="1:28" ht="32.25" customHeight="1" thickTop="1" thickBot="1" x14ac:dyDescent="0.3">
      <c r="A820" t="e">
        <f t="shared" si="201"/>
        <v>#REF!</v>
      </c>
      <c r="B820" s="16" t="s">
        <v>140</v>
      </c>
      <c r="C820" s="4" t="s">
        <v>141</v>
      </c>
      <c r="D820" s="103" t="e">
        <f>'დაზუსტ. ბიუჯ.'!#REF!</f>
        <v>#REF!</v>
      </c>
      <c r="E820" s="86" t="e">
        <f>'დაზუსტ. საკუთ.'!#REF!</f>
        <v>#REF!</v>
      </c>
      <c r="F820" s="86" t="e">
        <f>'დაზუსტ. ბიუჯ. ფონდ.'!#REF!</f>
        <v>#REF!</v>
      </c>
      <c r="G820" s="86">
        <f>'გრანტის საკასო'!D819</f>
        <v>0</v>
      </c>
      <c r="H820" s="86">
        <f>'მიზნ.გრანტის საკასო '!D819</f>
        <v>0</v>
      </c>
      <c r="I820" s="103" t="e">
        <f>'დაზუსტ. ბიუჯ.'!#REF!-'დაზუსტ. ბიუჯ.'!#REF!</f>
        <v>#REF!</v>
      </c>
      <c r="J820" s="86" t="e">
        <f>'დაზუსტ. საკუთ.'!#REF!-'დაზუსტ. საკუთ.'!#REF!</f>
        <v>#REF!</v>
      </c>
      <c r="K820" s="86" t="e">
        <f>'დაზუსტ. ბიუჯ. ფონდ.'!#REF!-'დაზუსტ. ბიუჯ. ფონდ.'!#REF!</f>
        <v>#REF!</v>
      </c>
      <c r="L820" s="86">
        <f>'გრანტის საკასო'!E819</f>
        <v>0</v>
      </c>
      <c r="M820" s="102">
        <f>'მიზნ.გრანტის საკასო '!E819-'მიზნ.გრანტის საკასო '!D819</f>
        <v>0</v>
      </c>
      <c r="N820" s="103" t="e">
        <f>'დაზუსტ. ბიუჯ.'!#REF!-'დაზუსტ. ბიუჯ.'!#REF!</f>
        <v>#REF!</v>
      </c>
      <c r="O820" s="86" t="e">
        <f>'დაზუსტ. საკუთ.'!#REF!-'დაზუსტ. საკუთ.'!#REF!</f>
        <v>#REF!</v>
      </c>
      <c r="P820" s="86" t="e">
        <f>'დაზუსტ. ბიუჯ. ფონდ.'!#REF!</f>
        <v>#REF!</v>
      </c>
      <c r="Q820" s="86">
        <f>'გრანტის საკასო'!J819</f>
        <v>0</v>
      </c>
      <c r="R820" s="102">
        <f>'მიზნ.გრანტის საკასო '!J819-'მიზნ.გრანტის საკასო '!I819</f>
        <v>0</v>
      </c>
      <c r="S820" s="103" t="e">
        <f t="shared" si="202"/>
        <v>#REF!</v>
      </c>
      <c r="T820" s="86" t="e">
        <f t="shared" si="206"/>
        <v>#REF!</v>
      </c>
      <c r="U820" s="86" t="e">
        <f t="shared" si="207"/>
        <v>#REF!</v>
      </c>
      <c r="V820" s="86">
        <f t="shared" si="208"/>
        <v>0</v>
      </c>
      <c r="W820" s="102">
        <f t="shared" si="209"/>
        <v>0</v>
      </c>
      <c r="X820" s="94"/>
      <c r="Y820" s="4"/>
      <c r="Z820" s="4">
        <f t="shared" ref="Z820:AB820" si="214">SUM(Z832,Z844)</f>
        <v>0</v>
      </c>
      <c r="AA820" s="4">
        <f t="shared" si="214"/>
        <v>0</v>
      </c>
      <c r="AB820" s="4">
        <f t="shared" si="214"/>
        <v>0</v>
      </c>
    </row>
    <row r="821" spans="1:28" ht="15.75" thickTop="1" x14ac:dyDescent="0.25">
      <c r="A821" t="e">
        <f t="shared" si="201"/>
        <v>#REF!</v>
      </c>
      <c r="B821" s="5"/>
      <c r="C821" s="6" t="s">
        <v>10</v>
      </c>
      <c r="D821" s="104" t="e">
        <f>'დაზუსტ. ბიუჯ.'!#REF!</f>
        <v>#REF!</v>
      </c>
      <c r="E821" s="87" t="e">
        <f>'დაზუსტ. საკუთ.'!#REF!</f>
        <v>#REF!</v>
      </c>
      <c r="F821" s="87" t="e">
        <f>'დაზუსტ. ბიუჯ. ფონდ.'!#REF!</f>
        <v>#REF!</v>
      </c>
      <c r="G821" s="87">
        <f>'გრანტის საკასო'!D820</f>
        <v>0</v>
      </c>
      <c r="H821" s="87">
        <f>'მიზნ.გრანტის საკასო '!D820</f>
        <v>0</v>
      </c>
      <c r="I821" s="104" t="e">
        <f>'დაზუსტ. ბიუჯ.'!#REF!-'დაზუსტ. ბიუჯ.'!#REF!</f>
        <v>#REF!</v>
      </c>
      <c r="J821" s="87" t="e">
        <f>'დაზუსტ. საკუთ.'!#REF!-'დაზუსტ. საკუთ.'!#REF!</f>
        <v>#REF!</v>
      </c>
      <c r="K821" s="87" t="e">
        <f>'დაზუსტ. ბიუჯ. ფონდ.'!#REF!-'დაზუსტ. ბიუჯ. ფონდ.'!#REF!</f>
        <v>#REF!</v>
      </c>
      <c r="L821" s="87">
        <f>'გრანტის საკასო'!E820</f>
        <v>0</v>
      </c>
      <c r="M821" s="99">
        <f>'მიზნ.გრანტის საკასო '!E820-'მიზნ.გრანტის საკასო '!D820</f>
        <v>0</v>
      </c>
      <c r="N821" s="104" t="e">
        <f>'დაზუსტ. ბიუჯ.'!#REF!-'დაზუსტ. ბიუჯ.'!#REF!</f>
        <v>#REF!</v>
      </c>
      <c r="O821" s="87" t="e">
        <f>'დაზუსტ. საკუთ.'!#REF!-'დაზუსტ. საკუთ.'!#REF!</f>
        <v>#REF!</v>
      </c>
      <c r="P821" s="87" t="e">
        <f>'დაზუსტ. ბიუჯ. ფონდ.'!#REF!</f>
        <v>#REF!</v>
      </c>
      <c r="Q821" s="87">
        <f>'გრანტის საკასო'!J820</f>
        <v>0</v>
      </c>
      <c r="R821" s="99">
        <f>'მიზნ.გრანტის საკასო '!J820-'მიზნ.გრანტის საკასო '!I820</f>
        <v>0</v>
      </c>
      <c r="S821" s="104" t="e">
        <f t="shared" si="202"/>
        <v>#REF!</v>
      </c>
      <c r="T821" s="87" t="e">
        <f t="shared" si="206"/>
        <v>#REF!</v>
      </c>
      <c r="U821" s="87" t="e">
        <f t="shared" si="207"/>
        <v>#REF!</v>
      </c>
      <c r="V821" s="87">
        <f t="shared" si="208"/>
        <v>0</v>
      </c>
      <c r="W821" s="99">
        <f t="shared" si="209"/>
        <v>0</v>
      </c>
      <c r="X821" s="91"/>
      <c r="Y821" s="7"/>
      <c r="Z821" s="7">
        <f t="shared" ref="Z821:AB831" si="215">SUM(Z833,Z845)</f>
        <v>0</v>
      </c>
      <c r="AA821" s="7">
        <f t="shared" si="215"/>
        <v>0</v>
      </c>
      <c r="AB821" s="7">
        <f t="shared" si="215"/>
        <v>0</v>
      </c>
    </row>
    <row r="822" spans="1:28" x14ac:dyDescent="0.25">
      <c r="A822" t="e">
        <f t="shared" si="201"/>
        <v>#REF!</v>
      </c>
      <c r="B822" s="8"/>
      <c r="C822" s="9" t="s">
        <v>11</v>
      </c>
      <c r="D822" s="105" t="e">
        <f>'დაზუსტ. ბიუჯ.'!#REF!</f>
        <v>#REF!</v>
      </c>
      <c r="E822" s="88" t="e">
        <f>'დაზუსტ. საკუთ.'!#REF!</f>
        <v>#REF!</v>
      </c>
      <c r="F822" s="88" t="e">
        <f>'დაზუსტ. ბიუჯ. ფონდ.'!#REF!</f>
        <v>#REF!</v>
      </c>
      <c r="G822" s="88">
        <f>'გრანტის საკასო'!D821</f>
        <v>0</v>
      </c>
      <c r="H822" s="88">
        <f>'მიზნ.გრანტის საკასო '!D821</f>
        <v>0</v>
      </c>
      <c r="I822" s="105" t="e">
        <f>'დაზუსტ. ბიუჯ.'!#REF!-'დაზუსტ. ბიუჯ.'!#REF!</f>
        <v>#REF!</v>
      </c>
      <c r="J822" s="88" t="e">
        <f>'დაზუსტ. საკუთ.'!#REF!-'დაზუსტ. საკუთ.'!#REF!</f>
        <v>#REF!</v>
      </c>
      <c r="K822" s="88" t="e">
        <f>'დაზუსტ. ბიუჯ. ფონდ.'!#REF!-'დაზუსტ. ბიუჯ. ფონდ.'!#REF!</f>
        <v>#REF!</v>
      </c>
      <c r="L822" s="88">
        <f>'გრანტის საკასო'!E821</f>
        <v>0</v>
      </c>
      <c r="M822" s="100">
        <f>'მიზნ.გრანტის საკასო '!E821-'მიზნ.გრანტის საკასო '!D821</f>
        <v>0</v>
      </c>
      <c r="N822" s="105" t="e">
        <f>'დაზუსტ. ბიუჯ.'!#REF!-'დაზუსტ. ბიუჯ.'!#REF!</f>
        <v>#REF!</v>
      </c>
      <c r="O822" s="88" t="e">
        <f>'დაზუსტ. საკუთ.'!#REF!-'დაზუსტ. საკუთ.'!#REF!</f>
        <v>#REF!</v>
      </c>
      <c r="P822" s="88" t="e">
        <f>'დაზუსტ. ბიუჯ. ფონდ.'!#REF!</f>
        <v>#REF!</v>
      </c>
      <c r="Q822" s="88">
        <f>'გრანტის საკასო'!J821</f>
        <v>0</v>
      </c>
      <c r="R822" s="100">
        <f>'მიზნ.გრანტის საკასო '!J821-'მიზნ.გრანტის საკასო '!I821</f>
        <v>0</v>
      </c>
      <c r="S822" s="105" t="e">
        <f t="shared" si="202"/>
        <v>#REF!</v>
      </c>
      <c r="T822" s="88" t="e">
        <f t="shared" si="206"/>
        <v>#REF!</v>
      </c>
      <c r="U822" s="88" t="e">
        <f t="shared" si="207"/>
        <v>#REF!</v>
      </c>
      <c r="V822" s="88">
        <f t="shared" si="208"/>
        <v>0</v>
      </c>
      <c r="W822" s="100">
        <f t="shared" si="209"/>
        <v>0</v>
      </c>
      <c r="X822" s="92"/>
      <c r="Y822" s="10"/>
      <c r="Z822" s="10">
        <f t="shared" si="215"/>
        <v>0</v>
      </c>
      <c r="AA822" s="10">
        <f t="shared" si="215"/>
        <v>0</v>
      </c>
      <c r="AB822" s="10">
        <f t="shared" si="215"/>
        <v>0</v>
      </c>
    </row>
    <row r="823" spans="1:28" x14ac:dyDescent="0.25">
      <c r="A823" t="e">
        <f t="shared" si="201"/>
        <v>#REF!</v>
      </c>
      <c r="B823" s="8"/>
      <c r="C823" s="9" t="s">
        <v>12</v>
      </c>
      <c r="D823" s="105" t="e">
        <f>'დაზუსტ. ბიუჯ.'!#REF!</f>
        <v>#REF!</v>
      </c>
      <c r="E823" s="88" t="e">
        <f>'დაზუსტ. საკუთ.'!#REF!</f>
        <v>#REF!</v>
      </c>
      <c r="F823" s="88" t="e">
        <f>'დაზუსტ. ბიუჯ. ფონდ.'!#REF!</f>
        <v>#REF!</v>
      </c>
      <c r="G823" s="88">
        <f>'გრანტის საკასო'!D822</f>
        <v>0</v>
      </c>
      <c r="H823" s="88">
        <f>'მიზნ.გრანტის საკასო '!D822</f>
        <v>0</v>
      </c>
      <c r="I823" s="105" t="e">
        <f>'დაზუსტ. ბიუჯ.'!#REF!-'დაზუსტ. ბიუჯ.'!#REF!</f>
        <v>#REF!</v>
      </c>
      <c r="J823" s="88" t="e">
        <f>'დაზუსტ. საკუთ.'!#REF!-'დაზუსტ. საკუთ.'!#REF!</f>
        <v>#REF!</v>
      </c>
      <c r="K823" s="88" t="e">
        <f>'დაზუსტ. ბიუჯ. ფონდ.'!#REF!-'დაზუსტ. ბიუჯ. ფონდ.'!#REF!</f>
        <v>#REF!</v>
      </c>
      <c r="L823" s="88">
        <f>'გრანტის საკასო'!E822</f>
        <v>0</v>
      </c>
      <c r="M823" s="100">
        <f>'მიზნ.გრანტის საკასო '!E822-'მიზნ.გრანტის საკასო '!D822</f>
        <v>0</v>
      </c>
      <c r="N823" s="105" t="e">
        <f>'დაზუსტ. ბიუჯ.'!#REF!-'დაზუსტ. ბიუჯ.'!#REF!</f>
        <v>#REF!</v>
      </c>
      <c r="O823" s="88" t="e">
        <f>'დაზუსტ. საკუთ.'!#REF!-'დაზუსტ. საკუთ.'!#REF!</f>
        <v>#REF!</v>
      </c>
      <c r="P823" s="88" t="e">
        <f>'დაზუსტ. ბიუჯ. ფონდ.'!#REF!</f>
        <v>#REF!</v>
      </c>
      <c r="Q823" s="88">
        <f>'გრანტის საკასო'!J822</f>
        <v>0</v>
      </c>
      <c r="R823" s="100">
        <f>'მიზნ.გრანტის საკასო '!J822-'მიზნ.გრანტის საკასო '!I822</f>
        <v>0</v>
      </c>
      <c r="S823" s="105" t="e">
        <f t="shared" si="202"/>
        <v>#REF!</v>
      </c>
      <c r="T823" s="88" t="e">
        <f t="shared" si="206"/>
        <v>#REF!</v>
      </c>
      <c r="U823" s="88" t="e">
        <f t="shared" si="207"/>
        <v>#REF!</v>
      </c>
      <c r="V823" s="88">
        <f t="shared" si="208"/>
        <v>0</v>
      </c>
      <c r="W823" s="100">
        <f t="shared" si="209"/>
        <v>0</v>
      </c>
      <c r="X823" s="92"/>
      <c r="Y823" s="10"/>
      <c r="Z823" s="10">
        <f t="shared" si="215"/>
        <v>0</v>
      </c>
      <c r="AA823" s="10">
        <f t="shared" si="215"/>
        <v>0</v>
      </c>
      <c r="AB823" s="10">
        <f t="shared" si="215"/>
        <v>0</v>
      </c>
    </row>
    <row r="824" spans="1:28" x14ac:dyDescent="0.25">
      <c r="A824" t="e">
        <f t="shared" si="201"/>
        <v>#REF!</v>
      </c>
      <c r="B824" s="8"/>
      <c r="C824" s="9" t="s">
        <v>13</v>
      </c>
      <c r="D824" s="105" t="e">
        <f>'დაზუსტ. ბიუჯ.'!#REF!</f>
        <v>#REF!</v>
      </c>
      <c r="E824" s="88" t="e">
        <f>'დაზუსტ. საკუთ.'!#REF!</f>
        <v>#REF!</v>
      </c>
      <c r="F824" s="88" t="e">
        <f>'დაზუსტ. ბიუჯ. ფონდ.'!#REF!</f>
        <v>#REF!</v>
      </c>
      <c r="G824" s="88">
        <f>'გრანტის საკასო'!D823</f>
        <v>0</v>
      </c>
      <c r="H824" s="88">
        <f>'მიზნ.გრანტის საკასო '!D823</f>
        <v>0</v>
      </c>
      <c r="I824" s="105" t="e">
        <f>'დაზუსტ. ბიუჯ.'!#REF!-'დაზუსტ. ბიუჯ.'!#REF!</f>
        <v>#REF!</v>
      </c>
      <c r="J824" s="88" t="e">
        <f>'დაზუსტ. საკუთ.'!#REF!-'დაზუსტ. საკუთ.'!#REF!</f>
        <v>#REF!</v>
      </c>
      <c r="K824" s="88" t="e">
        <f>'დაზუსტ. ბიუჯ. ფონდ.'!#REF!-'დაზუსტ. ბიუჯ. ფონდ.'!#REF!</f>
        <v>#REF!</v>
      </c>
      <c r="L824" s="88">
        <f>'გრანტის საკასო'!E823</f>
        <v>0</v>
      </c>
      <c r="M824" s="100">
        <f>'მიზნ.გრანტის საკასო '!E823-'მიზნ.გრანტის საკასო '!D823</f>
        <v>0</v>
      </c>
      <c r="N824" s="105" t="e">
        <f>'დაზუსტ. ბიუჯ.'!#REF!-'დაზუსტ. ბიუჯ.'!#REF!</f>
        <v>#REF!</v>
      </c>
      <c r="O824" s="88" t="e">
        <f>'დაზუსტ. საკუთ.'!#REF!-'დაზუსტ. საკუთ.'!#REF!</f>
        <v>#REF!</v>
      </c>
      <c r="P824" s="88" t="e">
        <f>'დაზუსტ. ბიუჯ. ფონდ.'!#REF!</f>
        <v>#REF!</v>
      </c>
      <c r="Q824" s="88">
        <f>'გრანტის საკასო'!J823</f>
        <v>0</v>
      </c>
      <c r="R824" s="100">
        <f>'მიზნ.გრანტის საკასო '!J823-'მიზნ.გრანტის საკასო '!I823</f>
        <v>0</v>
      </c>
      <c r="S824" s="105" t="e">
        <f t="shared" si="202"/>
        <v>#REF!</v>
      </c>
      <c r="T824" s="88" t="e">
        <f t="shared" si="206"/>
        <v>#REF!</v>
      </c>
      <c r="U824" s="88" t="e">
        <f t="shared" si="207"/>
        <v>#REF!</v>
      </c>
      <c r="V824" s="88">
        <f t="shared" si="208"/>
        <v>0</v>
      </c>
      <c r="W824" s="100">
        <f t="shared" si="209"/>
        <v>0</v>
      </c>
      <c r="X824" s="92"/>
      <c r="Y824" s="10"/>
      <c r="Z824" s="10">
        <f t="shared" si="215"/>
        <v>0</v>
      </c>
      <c r="AA824" s="10">
        <f t="shared" si="215"/>
        <v>0</v>
      </c>
      <c r="AB824" s="10">
        <f t="shared" si="215"/>
        <v>0</v>
      </c>
    </row>
    <row r="825" spans="1:28" x14ac:dyDescent="0.25">
      <c r="A825" t="e">
        <f t="shared" si="201"/>
        <v>#REF!</v>
      </c>
      <c r="B825" s="8"/>
      <c r="C825" s="9" t="s">
        <v>14</v>
      </c>
      <c r="D825" s="105" t="e">
        <f>'დაზუსტ. ბიუჯ.'!#REF!</f>
        <v>#REF!</v>
      </c>
      <c r="E825" s="88" t="e">
        <f>'დაზუსტ. საკუთ.'!#REF!</f>
        <v>#REF!</v>
      </c>
      <c r="F825" s="88" t="e">
        <f>'დაზუსტ. ბიუჯ. ფონდ.'!#REF!</f>
        <v>#REF!</v>
      </c>
      <c r="G825" s="88">
        <f>'გრანტის საკასო'!D824</f>
        <v>0</v>
      </c>
      <c r="H825" s="88">
        <f>'მიზნ.გრანტის საკასო '!D824</f>
        <v>0</v>
      </c>
      <c r="I825" s="105" t="e">
        <f>'დაზუსტ. ბიუჯ.'!#REF!-'დაზუსტ. ბიუჯ.'!#REF!</f>
        <v>#REF!</v>
      </c>
      <c r="J825" s="88" t="e">
        <f>'დაზუსტ. საკუთ.'!#REF!-'დაზუსტ. საკუთ.'!#REF!</f>
        <v>#REF!</v>
      </c>
      <c r="K825" s="88" t="e">
        <f>'დაზუსტ. ბიუჯ. ფონდ.'!#REF!-'დაზუსტ. ბიუჯ. ფონდ.'!#REF!</f>
        <v>#REF!</v>
      </c>
      <c r="L825" s="88">
        <f>'გრანტის საკასო'!E824</f>
        <v>0</v>
      </c>
      <c r="M825" s="100">
        <f>'მიზნ.გრანტის საკასო '!E824-'მიზნ.გრანტის საკასო '!D824</f>
        <v>0</v>
      </c>
      <c r="N825" s="105" t="e">
        <f>'დაზუსტ. ბიუჯ.'!#REF!-'დაზუსტ. ბიუჯ.'!#REF!</f>
        <v>#REF!</v>
      </c>
      <c r="O825" s="88" t="e">
        <f>'დაზუსტ. საკუთ.'!#REF!-'დაზუსტ. საკუთ.'!#REF!</f>
        <v>#REF!</v>
      </c>
      <c r="P825" s="88" t="e">
        <f>'დაზუსტ. ბიუჯ. ფონდ.'!#REF!</f>
        <v>#REF!</v>
      </c>
      <c r="Q825" s="88">
        <f>'გრანტის საკასო'!J824</f>
        <v>0</v>
      </c>
      <c r="R825" s="100">
        <f>'მიზნ.გრანტის საკასო '!J824-'მიზნ.გრანტის საკასო '!I824</f>
        <v>0</v>
      </c>
      <c r="S825" s="105" t="e">
        <f t="shared" si="202"/>
        <v>#REF!</v>
      </c>
      <c r="T825" s="88" t="e">
        <f t="shared" si="206"/>
        <v>#REF!</v>
      </c>
      <c r="U825" s="88" t="e">
        <f t="shared" si="207"/>
        <v>#REF!</v>
      </c>
      <c r="V825" s="88">
        <f t="shared" si="208"/>
        <v>0</v>
      </c>
      <c r="W825" s="100">
        <f t="shared" si="209"/>
        <v>0</v>
      </c>
      <c r="X825" s="92"/>
      <c r="Y825" s="10"/>
      <c r="Z825" s="10">
        <f t="shared" si="215"/>
        <v>0</v>
      </c>
      <c r="AA825" s="10">
        <f t="shared" si="215"/>
        <v>0</v>
      </c>
      <c r="AB825" s="10">
        <f t="shared" si="215"/>
        <v>0</v>
      </c>
    </row>
    <row r="826" spans="1:28" x14ac:dyDescent="0.25">
      <c r="A826" t="e">
        <f t="shared" si="201"/>
        <v>#REF!</v>
      </c>
      <c r="B826" s="8"/>
      <c r="C826" s="9" t="s">
        <v>15</v>
      </c>
      <c r="D826" s="105" t="e">
        <f>'დაზუსტ. ბიუჯ.'!#REF!</f>
        <v>#REF!</v>
      </c>
      <c r="E826" s="88" t="e">
        <f>'დაზუსტ. საკუთ.'!#REF!</f>
        <v>#REF!</v>
      </c>
      <c r="F826" s="88" t="e">
        <f>'დაზუსტ. ბიუჯ. ფონდ.'!#REF!</f>
        <v>#REF!</v>
      </c>
      <c r="G826" s="88">
        <f>'გრანტის საკასო'!D825</f>
        <v>0</v>
      </c>
      <c r="H826" s="88">
        <f>'მიზნ.გრანტის საკასო '!D825</f>
        <v>0</v>
      </c>
      <c r="I826" s="105" t="e">
        <f>'დაზუსტ. ბიუჯ.'!#REF!-'დაზუსტ. ბიუჯ.'!#REF!</f>
        <v>#REF!</v>
      </c>
      <c r="J826" s="88" t="e">
        <f>'დაზუსტ. საკუთ.'!#REF!-'დაზუსტ. საკუთ.'!#REF!</f>
        <v>#REF!</v>
      </c>
      <c r="K826" s="88" t="e">
        <f>'დაზუსტ. ბიუჯ. ფონდ.'!#REF!-'დაზუსტ. ბიუჯ. ფონდ.'!#REF!</f>
        <v>#REF!</v>
      </c>
      <c r="L826" s="88">
        <f>'გრანტის საკასო'!E825</f>
        <v>0</v>
      </c>
      <c r="M826" s="100">
        <f>'მიზნ.გრანტის საკასო '!E825-'მიზნ.გრანტის საკასო '!D825</f>
        <v>0</v>
      </c>
      <c r="N826" s="105" t="e">
        <f>'დაზუსტ. ბიუჯ.'!#REF!-'დაზუსტ. ბიუჯ.'!#REF!</f>
        <v>#REF!</v>
      </c>
      <c r="O826" s="88" t="e">
        <f>'დაზუსტ. საკუთ.'!#REF!-'დაზუსტ. საკუთ.'!#REF!</f>
        <v>#REF!</v>
      </c>
      <c r="P826" s="88" t="e">
        <f>'დაზუსტ. ბიუჯ. ფონდ.'!#REF!</f>
        <v>#REF!</v>
      </c>
      <c r="Q826" s="88">
        <f>'გრანტის საკასო'!J825</f>
        <v>0</v>
      </c>
      <c r="R826" s="100">
        <f>'მიზნ.გრანტის საკასო '!J825-'მიზნ.გრანტის საკასო '!I825</f>
        <v>0</v>
      </c>
      <c r="S826" s="105" t="e">
        <f t="shared" si="202"/>
        <v>#REF!</v>
      </c>
      <c r="T826" s="88" t="e">
        <f t="shared" si="206"/>
        <v>#REF!</v>
      </c>
      <c r="U826" s="88" t="e">
        <f t="shared" si="207"/>
        <v>#REF!</v>
      </c>
      <c r="V826" s="88">
        <f t="shared" si="208"/>
        <v>0</v>
      </c>
      <c r="W826" s="100">
        <f t="shared" si="209"/>
        <v>0</v>
      </c>
      <c r="X826" s="92"/>
      <c r="Y826" s="10"/>
      <c r="Z826" s="10">
        <f t="shared" si="215"/>
        <v>0</v>
      </c>
      <c r="AA826" s="10">
        <f t="shared" si="215"/>
        <v>0</v>
      </c>
      <c r="AB826" s="10">
        <f t="shared" si="215"/>
        <v>0</v>
      </c>
    </row>
    <row r="827" spans="1:28" x14ac:dyDescent="0.25">
      <c r="A827" t="e">
        <f t="shared" si="201"/>
        <v>#REF!</v>
      </c>
      <c r="B827" s="8"/>
      <c r="C827" s="9" t="s">
        <v>16</v>
      </c>
      <c r="D827" s="105" t="e">
        <f>'დაზუსტ. ბიუჯ.'!#REF!</f>
        <v>#REF!</v>
      </c>
      <c r="E827" s="88" t="e">
        <f>'დაზუსტ. საკუთ.'!#REF!</f>
        <v>#REF!</v>
      </c>
      <c r="F827" s="88" t="e">
        <f>'დაზუსტ. ბიუჯ. ფონდ.'!#REF!</f>
        <v>#REF!</v>
      </c>
      <c r="G827" s="88">
        <f>'გრანტის საკასო'!D826</f>
        <v>0</v>
      </c>
      <c r="H827" s="88">
        <f>'მიზნ.გრანტის საკასო '!D826</f>
        <v>0</v>
      </c>
      <c r="I827" s="105" t="e">
        <f>'დაზუსტ. ბიუჯ.'!#REF!-'დაზუსტ. ბიუჯ.'!#REF!</f>
        <v>#REF!</v>
      </c>
      <c r="J827" s="88" t="e">
        <f>'დაზუსტ. საკუთ.'!#REF!-'დაზუსტ. საკუთ.'!#REF!</f>
        <v>#REF!</v>
      </c>
      <c r="K827" s="88" t="e">
        <f>'დაზუსტ. ბიუჯ. ფონდ.'!#REF!-'დაზუსტ. ბიუჯ. ფონდ.'!#REF!</f>
        <v>#REF!</v>
      </c>
      <c r="L827" s="88">
        <f>'გრანტის საკასო'!E826</f>
        <v>0</v>
      </c>
      <c r="M827" s="100">
        <f>'მიზნ.გრანტის საკასო '!E826-'მიზნ.გრანტის საკასო '!D826</f>
        <v>0</v>
      </c>
      <c r="N827" s="105" t="e">
        <f>'დაზუსტ. ბიუჯ.'!#REF!-'დაზუსტ. ბიუჯ.'!#REF!</f>
        <v>#REF!</v>
      </c>
      <c r="O827" s="88" t="e">
        <f>'დაზუსტ. საკუთ.'!#REF!-'დაზუსტ. საკუთ.'!#REF!</f>
        <v>#REF!</v>
      </c>
      <c r="P827" s="88" t="e">
        <f>'დაზუსტ. ბიუჯ. ფონდ.'!#REF!</f>
        <v>#REF!</v>
      </c>
      <c r="Q827" s="88">
        <f>'გრანტის საკასო'!J826</f>
        <v>0</v>
      </c>
      <c r="R827" s="100">
        <f>'მიზნ.გრანტის საკასო '!J826-'მიზნ.გრანტის საკასო '!I826</f>
        <v>0</v>
      </c>
      <c r="S827" s="105" t="e">
        <f t="shared" si="202"/>
        <v>#REF!</v>
      </c>
      <c r="T827" s="88" t="e">
        <f t="shared" si="206"/>
        <v>#REF!</v>
      </c>
      <c r="U827" s="88" t="e">
        <f t="shared" si="207"/>
        <v>#REF!</v>
      </c>
      <c r="V827" s="88">
        <f t="shared" si="208"/>
        <v>0</v>
      </c>
      <c r="W827" s="100">
        <f t="shared" si="209"/>
        <v>0</v>
      </c>
      <c r="X827" s="92"/>
      <c r="Y827" s="10"/>
      <c r="Z827" s="10">
        <f t="shared" si="215"/>
        <v>0</v>
      </c>
      <c r="AA827" s="10">
        <f t="shared" si="215"/>
        <v>0</v>
      </c>
      <c r="AB827" s="10">
        <f t="shared" si="215"/>
        <v>0</v>
      </c>
    </row>
    <row r="828" spans="1:28" x14ac:dyDescent="0.25">
      <c r="A828" t="e">
        <f t="shared" si="201"/>
        <v>#REF!</v>
      </c>
      <c r="B828" s="8"/>
      <c r="C828" s="9" t="s">
        <v>17</v>
      </c>
      <c r="D828" s="105" t="e">
        <f>'დაზუსტ. ბიუჯ.'!#REF!</f>
        <v>#REF!</v>
      </c>
      <c r="E828" s="88" t="e">
        <f>'დაზუსტ. საკუთ.'!#REF!</f>
        <v>#REF!</v>
      </c>
      <c r="F828" s="88" t="e">
        <f>'დაზუსტ. ბიუჯ. ფონდ.'!#REF!</f>
        <v>#REF!</v>
      </c>
      <c r="G828" s="88">
        <f>'გრანტის საკასო'!D827</f>
        <v>0</v>
      </c>
      <c r="H828" s="88">
        <f>'მიზნ.გრანტის საკასო '!D827</f>
        <v>0</v>
      </c>
      <c r="I828" s="105" t="e">
        <f>'დაზუსტ. ბიუჯ.'!#REF!-'დაზუსტ. ბიუჯ.'!#REF!</f>
        <v>#REF!</v>
      </c>
      <c r="J828" s="88" t="e">
        <f>'დაზუსტ. საკუთ.'!#REF!-'დაზუსტ. საკუთ.'!#REF!</f>
        <v>#REF!</v>
      </c>
      <c r="K828" s="88" t="e">
        <f>'დაზუსტ. ბიუჯ. ფონდ.'!#REF!-'დაზუსტ. ბიუჯ. ფონდ.'!#REF!</f>
        <v>#REF!</v>
      </c>
      <c r="L828" s="88">
        <f>'გრანტის საკასო'!E827</f>
        <v>0</v>
      </c>
      <c r="M828" s="100">
        <f>'მიზნ.გრანტის საკასო '!E827-'მიზნ.გრანტის საკასო '!D827</f>
        <v>0</v>
      </c>
      <c r="N828" s="105" t="e">
        <f>'დაზუსტ. ბიუჯ.'!#REF!-'დაზუსტ. ბიუჯ.'!#REF!</f>
        <v>#REF!</v>
      </c>
      <c r="O828" s="88" t="e">
        <f>'დაზუსტ. საკუთ.'!#REF!-'დაზუსტ. საკუთ.'!#REF!</f>
        <v>#REF!</v>
      </c>
      <c r="P828" s="88" t="e">
        <f>'დაზუსტ. ბიუჯ. ფონდ.'!#REF!</f>
        <v>#REF!</v>
      </c>
      <c r="Q828" s="88">
        <f>'გრანტის საკასო'!J827</f>
        <v>0</v>
      </c>
      <c r="R828" s="100">
        <f>'მიზნ.გრანტის საკასო '!J827-'მიზნ.გრანტის საკასო '!I827</f>
        <v>0</v>
      </c>
      <c r="S828" s="105" t="e">
        <f t="shared" si="202"/>
        <v>#REF!</v>
      </c>
      <c r="T828" s="88" t="e">
        <f t="shared" si="206"/>
        <v>#REF!</v>
      </c>
      <c r="U828" s="88" t="e">
        <f t="shared" si="207"/>
        <v>#REF!</v>
      </c>
      <c r="V828" s="88">
        <f t="shared" si="208"/>
        <v>0</v>
      </c>
      <c r="W828" s="100">
        <f t="shared" si="209"/>
        <v>0</v>
      </c>
      <c r="X828" s="92"/>
      <c r="Y828" s="10"/>
      <c r="Z828" s="10">
        <f t="shared" si="215"/>
        <v>0</v>
      </c>
      <c r="AA828" s="10">
        <f t="shared" si="215"/>
        <v>0</v>
      </c>
      <c r="AB828" s="10">
        <f t="shared" si="215"/>
        <v>0</v>
      </c>
    </row>
    <row r="829" spans="1:28" x14ac:dyDescent="0.25">
      <c r="A829" t="e">
        <f t="shared" si="201"/>
        <v>#REF!</v>
      </c>
      <c r="B829" s="5"/>
      <c r="C829" s="6" t="s">
        <v>18</v>
      </c>
      <c r="D829" s="104" t="e">
        <f>'დაზუსტ. ბიუჯ.'!#REF!</f>
        <v>#REF!</v>
      </c>
      <c r="E829" s="87" t="e">
        <f>'დაზუსტ. საკუთ.'!#REF!</f>
        <v>#REF!</v>
      </c>
      <c r="F829" s="87" t="e">
        <f>'დაზუსტ. ბიუჯ. ფონდ.'!#REF!</f>
        <v>#REF!</v>
      </c>
      <c r="G829" s="87">
        <f>'გრანტის საკასო'!D828</f>
        <v>0</v>
      </c>
      <c r="H829" s="87">
        <f>'მიზნ.გრანტის საკასო '!D828</f>
        <v>0</v>
      </c>
      <c r="I829" s="104" t="e">
        <f>'დაზუსტ. ბიუჯ.'!#REF!-'დაზუსტ. ბიუჯ.'!#REF!</f>
        <v>#REF!</v>
      </c>
      <c r="J829" s="87" t="e">
        <f>'დაზუსტ. საკუთ.'!#REF!-'დაზუსტ. საკუთ.'!#REF!</f>
        <v>#REF!</v>
      </c>
      <c r="K829" s="87" t="e">
        <f>'დაზუსტ. ბიუჯ. ფონდ.'!#REF!-'დაზუსტ. ბიუჯ. ფონდ.'!#REF!</f>
        <v>#REF!</v>
      </c>
      <c r="L829" s="87">
        <f>'გრანტის საკასო'!E828</f>
        <v>0</v>
      </c>
      <c r="M829" s="99">
        <f>'მიზნ.გრანტის საკასო '!E828-'მიზნ.გრანტის საკასო '!D828</f>
        <v>0</v>
      </c>
      <c r="N829" s="104" t="e">
        <f>'დაზუსტ. ბიუჯ.'!#REF!-'დაზუსტ. ბიუჯ.'!#REF!</f>
        <v>#REF!</v>
      </c>
      <c r="O829" s="87" t="e">
        <f>'დაზუსტ. საკუთ.'!#REF!-'დაზუსტ. საკუთ.'!#REF!</f>
        <v>#REF!</v>
      </c>
      <c r="P829" s="87" t="e">
        <f>'დაზუსტ. ბიუჯ. ფონდ.'!#REF!</f>
        <v>#REF!</v>
      </c>
      <c r="Q829" s="87">
        <f>'გრანტის საკასო'!J828</f>
        <v>0</v>
      </c>
      <c r="R829" s="99">
        <f>'მიზნ.გრანტის საკასო '!J828-'მიზნ.გრანტის საკასო '!I828</f>
        <v>0</v>
      </c>
      <c r="S829" s="104" t="e">
        <f t="shared" si="202"/>
        <v>#REF!</v>
      </c>
      <c r="T829" s="87" t="e">
        <f t="shared" si="206"/>
        <v>#REF!</v>
      </c>
      <c r="U829" s="87" t="e">
        <f t="shared" si="207"/>
        <v>#REF!</v>
      </c>
      <c r="V829" s="87">
        <f t="shared" si="208"/>
        <v>0</v>
      </c>
      <c r="W829" s="99">
        <f t="shared" si="209"/>
        <v>0</v>
      </c>
      <c r="X829" s="91"/>
      <c r="Y829" s="7"/>
      <c r="Z829" s="7">
        <f t="shared" si="215"/>
        <v>0</v>
      </c>
      <c r="AA829" s="7">
        <f t="shared" si="215"/>
        <v>0</v>
      </c>
      <c r="AB829" s="7">
        <f t="shared" si="215"/>
        <v>0</v>
      </c>
    </row>
    <row r="830" spans="1:28" x14ac:dyDescent="0.25">
      <c r="A830" t="e">
        <f t="shared" si="201"/>
        <v>#REF!</v>
      </c>
      <c r="B830" s="5"/>
      <c r="C830" s="6" t="s">
        <v>19</v>
      </c>
      <c r="D830" s="104" t="e">
        <f>'დაზუსტ. ბიუჯ.'!#REF!</f>
        <v>#REF!</v>
      </c>
      <c r="E830" s="87" t="e">
        <f>'დაზუსტ. საკუთ.'!#REF!</f>
        <v>#REF!</v>
      </c>
      <c r="F830" s="87" t="e">
        <f>'დაზუსტ. ბიუჯ. ფონდ.'!#REF!</f>
        <v>#REF!</v>
      </c>
      <c r="G830" s="87">
        <f>'გრანტის საკასო'!D829</f>
        <v>0</v>
      </c>
      <c r="H830" s="87">
        <f>'მიზნ.გრანტის საკასო '!D829</f>
        <v>0</v>
      </c>
      <c r="I830" s="104" t="e">
        <f>'დაზუსტ. ბიუჯ.'!#REF!-'დაზუსტ. ბიუჯ.'!#REF!</f>
        <v>#REF!</v>
      </c>
      <c r="J830" s="87" t="e">
        <f>'დაზუსტ. საკუთ.'!#REF!-'დაზუსტ. საკუთ.'!#REF!</f>
        <v>#REF!</v>
      </c>
      <c r="K830" s="87" t="e">
        <f>'დაზუსტ. ბიუჯ. ფონდ.'!#REF!-'დაზუსტ. ბიუჯ. ფონდ.'!#REF!</f>
        <v>#REF!</v>
      </c>
      <c r="L830" s="87">
        <f>'გრანტის საკასო'!E829</f>
        <v>0</v>
      </c>
      <c r="M830" s="99">
        <f>'მიზნ.გრანტის საკასო '!E829-'მიზნ.გრანტის საკასო '!D829</f>
        <v>0</v>
      </c>
      <c r="N830" s="104" t="e">
        <f>'დაზუსტ. ბიუჯ.'!#REF!-'დაზუსტ. ბიუჯ.'!#REF!</f>
        <v>#REF!</v>
      </c>
      <c r="O830" s="87" t="e">
        <f>'დაზუსტ. საკუთ.'!#REF!-'დაზუსტ. საკუთ.'!#REF!</f>
        <v>#REF!</v>
      </c>
      <c r="P830" s="87" t="e">
        <f>'დაზუსტ. ბიუჯ. ფონდ.'!#REF!</f>
        <v>#REF!</v>
      </c>
      <c r="Q830" s="87">
        <f>'გრანტის საკასო'!J829</f>
        <v>0</v>
      </c>
      <c r="R830" s="99">
        <f>'მიზნ.გრანტის საკასო '!J829-'მიზნ.გრანტის საკასო '!I829</f>
        <v>0</v>
      </c>
      <c r="S830" s="104" t="e">
        <f t="shared" si="202"/>
        <v>#REF!</v>
      </c>
      <c r="T830" s="87" t="e">
        <f t="shared" si="206"/>
        <v>#REF!</v>
      </c>
      <c r="U830" s="87" t="e">
        <f t="shared" si="207"/>
        <v>#REF!</v>
      </c>
      <c r="V830" s="87">
        <f t="shared" si="208"/>
        <v>0</v>
      </c>
      <c r="W830" s="99">
        <f t="shared" si="209"/>
        <v>0</v>
      </c>
      <c r="X830" s="91"/>
      <c r="Y830" s="7"/>
      <c r="Z830" s="7">
        <f t="shared" si="215"/>
        <v>0</v>
      </c>
      <c r="AA830" s="7">
        <f t="shared" si="215"/>
        <v>0</v>
      </c>
      <c r="AB830" s="7">
        <f t="shared" si="215"/>
        <v>0</v>
      </c>
    </row>
    <row r="831" spans="1:28" ht="15.75" thickBot="1" x14ac:dyDescent="0.3">
      <c r="A831" t="e">
        <f t="shared" si="201"/>
        <v>#REF!</v>
      </c>
      <c r="B831" s="11"/>
      <c r="C831" s="12" t="s">
        <v>20</v>
      </c>
      <c r="D831" s="106" t="e">
        <f>'დაზუსტ. ბიუჯ.'!#REF!</f>
        <v>#REF!</v>
      </c>
      <c r="E831" s="89" t="e">
        <f>'დაზუსტ. საკუთ.'!#REF!</f>
        <v>#REF!</v>
      </c>
      <c r="F831" s="89" t="e">
        <f>'დაზუსტ. ბიუჯ. ფონდ.'!#REF!</f>
        <v>#REF!</v>
      </c>
      <c r="G831" s="89">
        <f>'გრანტის საკასო'!D830</f>
        <v>0</v>
      </c>
      <c r="H831" s="89">
        <f>'მიზნ.გრანტის საკასო '!D830</f>
        <v>0</v>
      </c>
      <c r="I831" s="106" t="e">
        <f>'დაზუსტ. ბიუჯ.'!#REF!-'დაზუსტ. ბიუჯ.'!#REF!</f>
        <v>#REF!</v>
      </c>
      <c r="J831" s="89" t="e">
        <f>'დაზუსტ. საკუთ.'!#REF!-'დაზუსტ. საკუთ.'!#REF!</f>
        <v>#REF!</v>
      </c>
      <c r="K831" s="89" t="e">
        <f>'დაზუსტ. ბიუჯ. ფონდ.'!#REF!-'დაზუსტ. ბიუჯ. ფონდ.'!#REF!</f>
        <v>#REF!</v>
      </c>
      <c r="L831" s="89">
        <f>'გრანტის საკასო'!E830</f>
        <v>0</v>
      </c>
      <c r="M831" s="101">
        <f>'მიზნ.გრანტის საკასო '!E830-'მიზნ.გრანტის საკასო '!D830</f>
        <v>0</v>
      </c>
      <c r="N831" s="106" t="e">
        <f>'დაზუსტ. ბიუჯ.'!#REF!-'დაზუსტ. ბიუჯ.'!#REF!</f>
        <v>#REF!</v>
      </c>
      <c r="O831" s="89" t="e">
        <f>'დაზუსტ. საკუთ.'!#REF!-'დაზუსტ. საკუთ.'!#REF!</f>
        <v>#REF!</v>
      </c>
      <c r="P831" s="89" t="e">
        <f>'დაზუსტ. ბიუჯ. ფონდ.'!#REF!</f>
        <v>#REF!</v>
      </c>
      <c r="Q831" s="89">
        <f>'გრანტის საკასო'!J830</f>
        <v>0</v>
      </c>
      <c r="R831" s="101">
        <f>'მიზნ.გრანტის საკასო '!J830-'მიზნ.გრანტის საკასო '!I830</f>
        <v>0</v>
      </c>
      <c r="S831" s="106" t="e">
        <f t="shared" si="202"/>
        <v>#REF!</v>
      </c>
      <c r="T831" s="89" t="e">
        <f t="shared" si="206"/>
        <v>#REF!</v>
      </c>
      <c r="U831" s="89" t="e">
        <f t="shared" si="207"/>
        <v>#REF!</v>
      </c>
      <c r="V831" s="89">
        <f t="shared" si="208"/>
        <v>0</v>
      </c>
      <c r="W831" s="101">
        <f t="shared" si="209"/>
        <v>0</v>
      </c>
      <c r="X831" s="93"/>
      <c r="Y831" s="13"/>
      <c r="Z831" s="13">
        <f t="shared" si="215"/>
        <v>0</v>
      </c>
      <c r="AA831" s="13">
        <f t="shared" si="215"/>
        <v>0</v>
      </c>
      <c r="AB831" s="13">
        <f t="shared" si="215"/>
        <v>0</v>
      </c>
    </row>
    <row r="832" spans="1:28" ht="32.25" customHeight="1" thickTop="1" thickBot="1" x14ac:dyDescent="0.3">
      <c r="A832" t="e">
        <f t="shared" si="201"/>
        <v>#REF!</v>
      </c>
      <c r="B832" s="16" t="s">
        <v>236</v>
      </c>
      <c r="C832" s="4" t="s">
        <v>141</v>
      </c>
      <c r="D832" s="103" t="e">
        <f>'დაზუსტ. ბიუჯ.'!#REF!</f>
        <v>#REF!</v>
      </c>
      <c r="E832" s="86" t="e">
        <f>'დაზუსტ. საკუთ.'!#REF!</f>
        <v>#REF!</v>
      </c>
      <c r="F832" s="86" t="e">
        <f>'დაზუსტ. ბიუჯ. ფონდ.'!#REF!</f>
        <v>#REF!</v>
      </c>
      <c r="G832" s="86">
        <f>'გრანტის საკასო'!D831</f>
        <v>0</v>
      </c>
      <c r="H832" s="86">
        <f>'მიზნ.გრანტის საკასო '!D831</f>
        <v>0</v>
      </c>
      <c r="I832" s="103" t="e">
        <f>'დაზუსტ. ბიუჯ.'!#REF!-'დაზუსტ. ბიუჯ.'!#REF!</f>
        <v>#REF!</v>
      </c>
      <c r="J832" s="86" t="e">
        <f>'დაზუსტ. საკუთ.'!#REF!-'დაზუსტ. საკუთ.'!#REF!</f>
        <v>#REF!</v>
      </c>
      <c r="K832" s="86" t="e">
        <f>'დაზუსტ. ბიუჯ. ფონდ.'!#REF!-'დაზუსტ. ბიუჯ. ფონდ.'!#REF!</f>
        <v>#REF!</v>
      </c>
      <c r="L832" s="86">
        <f>'გრანტის საკასო'!E831</f>
        <v>0</v>
      </c>
      <c r="M832" s="102">
        <f>'მიზნ.გრანტის საკასო '!E831-'მიზნ.გრანტის საკასო '!D831</f>
        <v>0</v>
      </c>
      <c r="N832" s="103" t="e">
        <f>'დაზუსტ. ბიუჯ.'!#REF!-'დაზუსტ. ბიუჯ.'!#REF!</f>
        <v>#REF!</v>
      </c>
      <c r="O832" s="86" t="e">
        <f>'დაზუსტ. საკუთ.'!#REF!-'დაზუსტ. საკუთ.'!#REF!</f>
        <v>#REF!</v>
      </c>
      <c r="P832" s="86" t="e">
        <f>'დაზუსტ. ბიუჯ. ფონდ.'!#REF!</f>
        <v>#REF!</v>
      </c>
      <c r="Q832" s="86">
        <f>'გრანტის საკასო'!J831</f>
        <v>0</v>
      </c>
      <c r="R832" s="102">
        <f>'მიზნ.გრანტის საკასო '!J831-'მიზნ.გრანტის საკასო '!I831</f>
        <v>0</v>
      </c>
      <c r="S832" s="103" t="e">
        <f t="shared" si="202"/>
        <v>#REF!</v>
      </c>
      <c r="T832" s="86" t="e">
        <f t="shared" si="206"/>
        <v>#REF!</v>
      </c>
      <c r="U832" s="86" t="e">
        <f t="shared" si="207"/>
        <v>#REF!</v>
      </c>
      <c r="V832" s="86">
        <f t="shared" si="208"/>
        <v>0</v>
      </c>
      <c r="W832" s="102">
        <f t="shared" si="209"/>
        <v>0</v>
      </c>
      <c r="X832" s="94"/>
      <c r="Y832" s="4"/>
      <c r="Z832" s="4">
        <f t="shared" ref="Z832:AB832" si="216">SUM(Z833,Z841,Z842,Z843)</f>
        <v>0</v>
      </c>
      <c r="AA832" s="4">
        <f t="shared" si="216"/>
        <v>0</v>
      </c>
      <c r="AB832" s="4">
        <f t="shared" si="216"/>
        <v>0</v>
      </c>
    </row>
    <row r="833" spans="1:28" ht="15.75" thickTop="1" x14ac:dyDescent="0.25">
      <c r="A833" t="e">
        <f t="shared" si="201"/>
        <v>#REF!</v>
      </c>
      <c r="B833" s="5"/>
      <c r="C833" s="6" t="s">
        <v>10</v>
      </c>
      <c r="D833" s="104" t="e">
        <f>'დაზუსტ. ბიუჯ.'!#REF!</f>
        <v>#REF!</v>
      </c>
      <c r="E833" s="87" t="e">
        <f>'დაზუსტ. საკუთ.'!#REF!</f>
        <v>#REF!</v>
      </c>
      <c r="F833" s="87" t="e">
        <f>'დაზუსტ. ბიუჯ. ფონდ.'!#REF!</f>
        <v>#REF!</v>
      </c>
      <c r="G833" s="87">
        <f>'გრანტის საკასო'!D832</f>
        <v>0</v>
      </c>
      <c r="H833" s="87">
        <f>'მიზნ.გრანტის საკასო '!D832</f>
        <v>0</v>
      </c>
      <c r="I833" s="104" t="e">
        <f>'დაზუსტ. ბიუჯ.'!#REF!-'დაზუსტ. ბიუჯ.'!#REF!</f>
        <v>#REF!</v>
      </c>
      <c r="J833" s="87" t="e">
        <f>'დაზუსტ. საკუთ.'!#REF!-'დაზუსტ. საკუთ.'!#REF!</f>
        <v>#REF!</v>
      </c>
      <c r="K833" s="87" t="e">
        <f>'დაზუსტ. ბიუჯ. ფონდ.'!#REF!-'დაზუსტ. ბიუჯ. ფონდ.'!#REF!</f>
        <v>#REF!</v>
      </c>
      <c r="L833" s="87">
        <f>'გრანტის საკასო'!E832</f>
        <v>0</v>
      </c>
      <c r="M833" s="99">
        <f>'მიზნ.გრანტის საკასო '!E832-'მიზნ.გრანტის საკასო '!D832</f>
        <v>0</v>
      </c>
      <c r="N833" s="104" t="e">
        <f>'დაზუსტ. ბიუჯ.'!#REF!-'დაზუსტ. ბიუჯ.'!#REF!</f>
        <v>#REF!</v>
      </c>
      <c r="O833" s="87" t="e">
        <f>'დაზუსტ. საკუთ.'!#REF!-'დაზუსტ. საკუთ.'!#REF!</f>
        <v>#REF!</v>
      </c>
      <c r="P833" s="87" t="e">
        <f>'დაზუსტ. ბიუჯ. ფონდ.'!#REF!</f>
        <v>#REF!</v>
      </c>
      <c r="Q833" s="87">
        <f>'გრანტის საკასო'!J832</f>
        <v>0</v>
      </c>
      <c r="R833" s="99">
        <f>'მიზნ.გრანტის საკასო '!J832-'მიზნ.გრანტის საკასო '!I832</f>
        <v>0</v>
      </c>
      <c r="S833" s="104" t="e">
        <f t="shared" si="202"/>
        <v>#REF!</v>
      </c>
      <c r="T833" s="87" t="e">
        <f t="shared" si="206"/>
        <v>#REF!</v>
      </c>
      <c r="U833" s="87" t="e">
        <f t="shared" si="207"/>
        <v>#REF!</v>
      </c>
      <c r="V833" s="87">
        <f t="shared" si="208"/>
        <v>0</v>
      </c>
      <c r="W833" s="99">
        <f t="shared" si="209"/>
        <v>0</v>
      </c>
      <c r="X833" s="91"/>
      <c r="Y833" s="7"/>
      <c r="Z833" s="7">
        <f t="shared" ref="Z833:AB833" si="217">SUM(Z834:Z840)</f>
        <v>0</v>
      </c>
      <c r="AA833" s="7">
        <f t="shared" si="217"/>
        <v>0</v>
      </c>
      <c r="AB833" s="7">
        <f t="shared" si="217"/>
        <v>0</v>
      </c>
    </row>
    <row r="834" spans="1:28" x14ac:dyDescent="0.25">
      <c r="A834" t="e">
        <f t="shared" si="201"/>
        <v>#REF!</v>
      </c>
      <c r="B834" s="8"/>
      <c r="C834" s="9" t="s">
        <v>11</v>
      </c>
      <c r="D834" s="105" t="e">
        <f>'დაზუსტ. ბიუჯ.'!#REF!</f>
        <v>#REF!</v>
      </c>
      <c r="E834" s="88" t="e">
        <f>'დაზუსტ. საკუთ.'!#REF!</f>
        <v>#REF!</v>
      </c>
      <c r="F834" s="88" t="e">
        <f>'დაზუსტ. ბიუჯ. ფონდ.'!#REF!</f>
        <v>#REF!</v>
      </c>
      <c r="G834" s="88">
        <f>'გრანტის საკასო'!D833</f>
        <v>0</v>
      </c>
      <c r="H834" s="88">
        <f>'მიზნ.გრანტის საკასო '!D833</f>
        <v>0</v>
      </c>
      <c r="I834" s="105" t="e">
        <f>'დაზუსტ. ბიუჯ.'!#REF!-'დაზუსტ. ბიუჯ.'!#REF!</f>
        <v>#REF!</v>
      </c>
      <c r="J834" s="88" t="e">
        <f>'დაზუსტ. საკუთ.'!#REF!-'დაზუსტ. საკუთ.'!#REF!</f>
        <v>#REF!</v>
      </c>
      <c r="K834" s="88" t="e">
        <f>'დაზუსტ. ბიუჯ. ფონდ.'!#REF!-'დაზუსტ. ბიუჯ. ფონდ.'!#REF!</f>
        <v>#REF!</v>
      </c>
      <c r="L834" s="88">
        <f>'გრანტის საკასო'!E833</f>
        <v>0</v>
      </c>
      <c r="M834" s="100">
        <f>'მიზნ.გრანტის საკასო '!E833-'მიზნ.გრანტის საკასო '!D833</f>
        <v>0</v>
      </c>
      <c r="N834" s="105" t="e">
        <f>'დაზუსტ. ბიუჯ.'!#REF!-'დაზუსტ. ბიუჯ.'!#REF!</f>
        <v>#REF!</v>
      </c>
      <c r="O834" s="88" t="e">
        <f>'დაზუსტ. საკუთ.'!#REF!-'დაზუსტ. საკუთ.'!#REF!</f>
        <v>#REF!</v>
      </c>
      <c r="P834" s="88" t="e">
        <f>'დაზუსტ. ბიუჯ. ფონდ.'!#REF!</f>
        <v>#REF!</v>
      </c>
      <c r="Q834" s="88">
        <f>'გრანტის საკასო'!J833</f>
        <v>0</v>
      </c>
      <c r="R834" s="100">
        <f>'მიზნ.გრანტის საკასო '!J833-'მიზნ.გრანტის საკასო '!I833</f>
        <v>0</v>
      </c>
      <c r="S834" s="105" t="e">
        <f t="shared" si="202"/>
        <v>#REF!</v>
      </c>
      <c r="T834" s="88" t="e">
        <f t="shared" si="206"/>
        <v>#REF!</v>
      </c>
      <c r="U834" s="88" t="e">
        <f t="shared" si="207"/>
        <v>#REF!</v>
      </c>
      <c r="V834" s="88">
        <f t="shared" si="208"/>
        <v>0</v>
      </c>
      <c r="W834" s="100">
        <f t="shared" si="209"/>
        <v>0</v>
      </c>
      <c r="X834" s="92"/>
      <c r="Y834" s="10"/>
      <c r="Z834" s="10">
        <v>0</v>
      </c>
      <c r="AA834" s="10">
        <v>0</v>
      </c>
      <c r="AB834" s="10">
        <v>0</v>
      </c>
    </row>
    <row r="835" spans="1:28" x14ac:dyDescent="0.25">
      <c r="A835" t="e">
        <f t="shared" si="201"/>
        <v>#REF!</v>
      </c>
      <c r="B835" s="8"/>
      <c r="C835" s="9" t="s">
        <v>12</v>
      </c>
      <c r="D835" s="105" t="e">
        <f>'დაზუსტ. ბიუჯ.'!#REF!</f>
        <v>#REF!</v>
      </c>
      <c r="E835" s="88" t="e">
        <f>'დაზუსტ. საკუთ.'!#REF!</f>
        <v>#REF!</v>
      </c>
      <c r="F835" s="88" t="e">
        <f>'დაზუსტ. ბიუჯ. ფონდ.'!#REF!</f>
        <v>#REF!</v>
      </c>
      <c r="G835" s="88">
        <f>'გრანტის საკასო'!D834</f>
        <v>0</v>
      </c>
      <c r="H835" s="88">
        <f>'მიზნ.გრანტის საკასო '!D834</f>
        <v>0</v>
      </c>
      <c r="I835" s="105" t="e">
        <f>'დაზუსტ. ბიუჯ.'!#REF!-'დაზუსტ. ბიუჯ.'!#REF!</f>
        <v>#REF!</v>
      </c>
      <c r="J835" s="88" t="e">
        <f>'დაზუსტ. საკუთ.'!#REF!-'დაზუსტ. საკუთ.'!#REF!</f>
        <v>#REF!</v>
      </c>
      <c r="K835" s="88" t="e">
        <f>'დაზუსტ. ბიუჯ. ფონდ.'!#REF!-'დაზუსტ. ბიუჯ. ფონდ.'!#REF!</f>
        <v>#REF!</v>
      </c>
      <c r="L835" s="88">
        <f>'გრანტის საკასო'!E834</f>
        <v>0</v>
      </c>
      <c r="M835" s="100">
        <f>'მიზნ.გრანტის საკასო '!E834-'მიზნ.გრანტის საკასო '!D834</f>
        <v>0</v>
      </c>
      <c r="N835" s="105" t="e">
        <f>'დაზუსტ. ბიუჯ.'!#REF!-'დაზუსტ. ბიუჯ.'!#REF!</f>
        <v>#REF!</v>
      </c>
      <c r="O835" s="88" t="e">
        <f>'დაზუსტ. საკუთ.'!#REF!-'დაზუსტ. საკუთ.'!#REF!</f>
        <v>#REF!</v>
      </c>
      <c r="P835" s="88" t="e">
        <f>'დაზუსტ. ბიუჯ. ფონდ.'!#REF!</f>
        <v>#REF!</v>
      </c>
      <c r="Q835" s="88">
        <f>'გრანტის საკასო'!J834</f>
        <v>0</v>
      </c>
      <c r="R835" s="100">
        <f>'მიზნ.გრანტის საკასო '!J834-'მიზნ.გრანტის საკასო '!I834</f>
        <v>0</v>
      </c>
      <c r="S835" s="105" t="e">
        <f t="shared" si="202"/>
        <v>#REF!</v>
      </c>
      <c r="T835" s="88" t="e">
        <f t="shared" si="206"/>
        <v>#REF!</v>
      </c>
      <c r="U835" s="88" t="e">
        <f t="shared" si="207"/>
        <v>#REF!</v>
      </c>
      <c r="V835" s="88">
        <f t="shared" si="208"/>
        <v>0</v>
      </c>
      <c r="W835" s="100">
        <f t="shared" si="209"/>
        <v>0</v>
      </c>
      <c r="X835" s="92"/>
      <c r="Y835" s="10"/>
      <c r="Z835" s="10">
        <v>0</v>
      </c>
      <c r="AA835" s="10">
        <v>0</v>
      </c>
      <c r="AB835" s="10">
        <v>0</v>
      </c>
    </row>
    <row r="836" spans="1:28" x14ac:dyDescent="0.25">
      <c r="A836" t="e">
        <f t="shared" si="201"/>
        <v>#REF!</v>
      </c>
      <c r="B836" s="8"/>
      <c r="C836" s="9" t="s">
        <v>13</v>
      </c>
      <c r="D836" s="105" t="e">
        <f>'დაზუსტ. ბიუჯ.'!#REF!</f>
        <v>#REF!</v>
      </c>
      <c r="E836" s="88" t="e">
        <f>'დაზუსტ. საკუთ.'!#REF!</f>
        <v>#REF!</v>
      </c>
      <c r="F836" s="88" t="e">
        <f>'დაზუსტ. ბიუჯ. ფონდ.'!#REF!</f>
        <v>#REF!</v>
      </c>
      <c r="G836" s="88">
        <f>'გრანტის საკასო'!D835</f>
        <v>0</v>
      </c>
      <c r="H836" s="88">
        <f>'მიზნ.გრანტის საკასო '!D835</f>
        <v>0</v>
      </c>
      <c r="I836" s="105" t="e">
        <f>'დაზუსტ. ბიუჯ.'!#REF!-'დაზუსტ. ბიუჯ.'!#REF!</f>
        <v>#REF!</v>
      </c>
      <c r="J836" s="88" t="e">
        <f>'დაზუსტ. საკუთ.'!#REF!-'დაზუსტ. საკუთ.'!#REF!</f>
        <v>#REF!</v>
      </c>
      <c r="K836" s="88" t="e">
        <f>'დაზუსტ. ბიუჯ. ფონდ.'!#REF!-'დაზუსტ. ბიუჯ. ფონდ.'!#REF!</f>
        <v>#REF!</v>
      </c>
      <c r="L836" s="88">
        <f>'გრანტის საკასო'!E835</f>
        <v>0</v>
      </c>
      <c r="M836" s="100">
        <f>'მიზნ.გრანტის საკასო '!E835-'მიზნ.გრანტის საკასო '!D835</f>
        <v>0</v>
      </c>
      <c r="N836" s="105" t="e">
        <f>'დაზუსტ. ბიუჯ.'!#REF!-'დაზუსტ. ბიუჯ.'!#REF!</f>
        <v>#REF!</v>
      </c>
      <c r="O836" s="88" t="e">
        <f>'დაზუსტ. საკუთ.'!#REF!-'დაზუსტ. საკუთ.'!#REF!</f>
        <v>#REF!</v>
      </c>
      <c r="P836" s="88" t="e">
        <f>'დაზუსტ. ბიუჯ. ფონდ.'!#REF!</f>
        <v>#REF!</v>
      </c>
      <c r="Q836" s="88">
        <f>'გრანტის საკასო'!J835</f>
        <v>0</v>
      </c>
      <c r="R836" s="100">
        <f>'მიზნ.გრანტის საკასო '!J835-'მიზნ.გრანტის საკასო '!I835</f>
        <v>0</v>
      </c>
      <c r="S836" s="105" t="e">
        <f t="shared" si="202"/>
        <v>#REF!</v>
      </c>
      <c r="T836" s="88" t="e">
        <f t="shared" si="206"/>
        <v>#REF!</v>
      </c>
      <c r="U836" s="88" t="e">
        <f t="shared" si="207"/>
        <v>#REF!</v>
      </c>
      <c r="V836" s="88">
        <f t="shared" si="208"/>
        <v>0</v>
      </c>
      <c r="W836" s="100">
        <f t="shared" si="209"/>
        <v>0</v>
      </c>
      <c r="X836" s="92"/>
      <c r="Y836" s="10"/>
      <c r="Z836" s="10">
        <v>0</v>
      </c>
      <c r="AA836" s="10">
        <v>0</v>
      </c>
      <c r="AB836" s="10">
        <v>0</v>
      </c>
    </row>
    <row r="837" spans="1:28" x14ac:dyDescent="0.25">
      <c r="A837" t="e">
        <f t="shared" ref="A837:A900" si="218">IF(OR(D837&lt;&gt;0,E837&lt;&gt;0,F837&lt;&gt;0,G837&lt;&gt;0,H837&lt;&gt;0,),"a","b")</f>
        <v>#REF!</v>
      </c>
      <c r="B837" s="8"/>
      <c r="C837" s="9" t="s">
        <v>14</v>
      </c>
      <c r="D837" s="105" t="e">
        <f>'დაზუსტ. ბიუჯ.'!#REF!</f>
        <v>#REF!</v>
      </c>
      <c r="E837" s="88" t="e">
        <f>'დაზუსტ. საკუთ.'!#REF!</f>
        <v>#REF!</v>
      </c>
      <c r="F837" s="88" t="e">
        <f>'დაზუსტ. ბიუჯ. ფონდ.'!#REF!</f>
        <v>#REF!</v>
      </c>
      <c r="G837" s="88">
        <f>'გრანტის საკასო'!D836</f>
        <v>0</v>
      </c>
      <c r="H837" s="88">
        <f>'მიზნ.გრანტის საკასო '!D836</f>
        <v>0</v>
      </c>
      <c r="I837" s="105" t="e">
        <f>'დაზუსტ. ბიუჯ.'!#REF!-'დაზუსტ. ბიუჯ.'!#REF!</f>
        <v>#REF!</v>
      </c>
      <c r="J837" s="88" t="e">
        <f>'დაზუსტ. საკუთ.'!#REF!-'დაზუსტ. საკუთ.'!#REF!</f>
        <v>#REF!</v>
      </c>
      <c r="K837" s="88" t="e">
        <f>'დაზუსტ. ბიუჯ. ფონდ.'!#REF!-'დაზუსტ. ბიუჯ. ფონდ.'!#REF!</f>
        <v>#REF!</v>
      </c>
      <c r="L837" s="88">
        <f>'გრანტის საკასო'!E836</f>
        <v>0</v>
      </c>
      <c r="M837" s="100">
        <f>'მიზნ.გრანტის საკასო '!E836-'მიზნ.გრანტის საკასო '!D836</f>
        <v>0</v>
      </c>
      <c r="N837" s="105" t="e">
        <f>'დაზუსტ. ბიუჯ.'!#REF!-'დაზუსტ. ბიუჯ.'!#REF!</f>
        <v>#REF!</v>
      </c>
      <c r="O837" s="88" t="e">
        <f>'დაზუსტ. საკუთ.'!#REF!-'დაზუსტ. საკუთ.'!#REF!</f>
        <v>#REF!</v>
      </c>
      <c r="P837" s="88" t="e">
        <f>'დაზუსტ. ბიუჯ. ფონდ.'!#REF!</f>
        <v>#REF!</v>
      </c>
      <c r="Q837" s="88">
        <f>'გრანტის საკასო'!J836</f>
        <v>0</v>
      </c>
      <c r="R837" s="100">
        <f>'მიზნ.გრანტის საკასო '!J836-'მიზნ.გრანტის საკასო '!I836</f>
        <v>0</v>
      </c>
      <c r="S837" s="105" t="e">
        <f t="shared" ref="S837:S900" si="219">N837+I837+D837</f>
        <v>#REF!</v>
      </c>
      <c r="T837" s="88" t="e">
        <f t="shared" si="206"/>
        <v>#REF!</v>
      </c>
      <c r="U837" s="88" t="e">
        <f t="shared" si="207"/>
        <v>#REF!</v>
      </c>
      <c r="V837" s="88">
        <f t="shared" si="208"/>
        <v>0</v>
      </c>
      <c r="W837" s="100">
        <f t="shared" si="209"/>
        <v>0</v>
      </c>
      <c r="X837" s="92"/>
      <c r="Y837" s="10"/>
      <c r="Z837" s="10">
        <v>0</v>
      </c>
      <c r="AA837" s="10">
        <v>0</v>
      </c>
      <c r="AB837" s="10">
        <v>0</v>
      </c>
    </row>
    <row r="838" spans="1:28" x14ac:dyDescent="0.25">
      <c r="A838" t="e">
        <f t="shared" si="218"/>
        <v>#REF!</v>
      </c>
      <c r="B838" s="8"/>
      <c r="C838" s="9" t="s">
        <v>15</v>
      </c>
      <c r="D838" s="105" t="e">
        <f>'დაზუსტ. ბიუჯ.'!#REF!</f>
        <v>#REF!</v>
      </c>
      <c r="E838" s="88" t="e">
        <f>'დაზუსტ. საკუთ.'!#REF!</f>
        <v>#REF!</v>
      </c>
      <c r="F838" s="88" t="e">
        <f>'დაზუსტ. ბიუჯ. ფონდ.'!#REF!</f>
        <v>#REF!</v>
      </c>
      <c r="G838" s="88">
        <f>'გრანტის საკასო'!D837</f>
        <v>0</v>
      </c>
      <c r="H838" s="88">
        <f>'მიზნ.გრანტის საკასო '!D837</f>
        <v>0</v>
      </c>
      <c r="I838" s="105" t="e">
        <f>'დაზუსტ. ბიუჯ.'!#REF!-'დაზუსტ. ბიუჯ.'!#REF!</f>
        <v>#REF!</v>
      </c>
      <c r="J838" s="88" t="e">
        <f>'დაზუსტ. საკუთ.'!#REF!-'დაზუსტ. საკუთ.'!#REF!</f>
        <v>#REF!</v>
      </c>
      <c r="K838" s="88" t="e">
        <f>'დაზუსტ. ბიუჯ. ფონდ.'!#REF!-'დაზუსტ. ბიუჯ. ფონდ.'!#REF!</f>
        <v>#REF!</v>
      </c>
      <c r="L838" s="88">
        <f>'გრანტის საკასო'!E837</f>
        <v>0</v>
      </c>
      <c r="M838" s="100">
        <f>'მიზნ.გრანტის საკასო '!E837-'მიზნ.გრანტის საკასო '!D837</f>
        <v>0</v>
      </c>
      <c r="N838" s="105" t="e">
        <f>'დაზუსტ. ბიუჯ.'!#REF!-'დაზუსტ. ბიუჯ.'!#REF!</f>
        <v>#REF!</v>
      </c>
      <c r="O838" s="88" t="e">
        <f>'დაზუსტ. საკუთ.'!#REF!-'დაზუსტ. საკუთ.'!#REF!</f>
        <v>#REF!</v>
      </c>
      <c r="P838" s="88" t="e">
        <f>'დაზუსტ. ბიუჯ. ფონდ.'!#REF!</f>
        <v>#REF!</v>
      </c>
      <c r="Q838" s="88">
        <f>'გრანტის საკასო'!J837</f>
        <v>0</v>
      </c>
      <c r="R838" s="100">
        <f>'მიზნ.გრანტის საკასო '!J837-'მიზნ.გრანტის საკასო '!I837</f>
        <v>0</v>
      </c>
      <c r="S838" s="105" t="e">
        <f t="shared" si="219"/>
        <v>#REF!</v>
      </c>
      <c r="T838" s="88" t="e">
        <f t="shared" si="206"/>
        <v>#REF!</v>
      </c>
      <c r="U838" s="88" t="e">
        <f t="shared" si="207"/>
        <v>#REF!</v>
      </c>
      <c r="V838" s="88">
        <f t="shared" si="208"/>
        <v>0</v>
      </c>
      <c r="W838" s="100">
        <f t="shared" si="209"/>
        <v>0</v>
      </c>
      <c r="X838" s="92"/>
      <c r="Y838" s="10"/>
      <c r="Z838" s="10">
        <v>0</v>
      </c>
      <c r="AA838" s="10">
        <v>0</v>
      </c>
      <c r="AB838" s="10">
        <v>0</v>
      </c>
    </row>
    <row r="839" spans="1:28" x14ac:dyDescent="0.25">
      <c r="A839" t="e">
        <f t="shared" si="218"/>
        <v>#REF!</v>
      </c>
      <c r="B839" s="8"/>
      <c r="C839" s="9" t="s">
        <v>16</v>
      </c>
      <c r="D839" s="105" t="e">
        <f>'დაზუსტ. ბიუჯ.'!#REF!</f>
        <v>#REF!</v>
      </c>
      <c r="E839" s="88" t="e">
        <f>'დაზუსტ. საკუთ.'!#REF!</f>
        <v>#REF!</v>
      </c>
      <c r="F839" s="88" t="e">
        <f>'დაზუსტ. ბიუჯ. ფონდ.'!#REF!</f>
        <v>#REF!</v>
      </c>
      <c r="G839" s="88">
        <f>'გრანტის საკასო'!D838</f>
        <v>0</v>
      </c>
      <c r="H839" s="88">
        <f>'მიზნ.გრანტის საკასო '!D838</f>
        <v>0</v>
      </c>
      <c r="I839" s="105" t="e">
        <f>'დაზუსტ. ბიუჯ.'!#REF!-'დაზუსტ. ბიუჯ.'!#REF!</f>
        <v>#REF!</v>
      </c>
      <c r="J839" s="88" t="e">
        <f>'დაზუსტ. საკუთ.'!#REF!-'დაზუსტ. საკუთ.'!#REF!</f>
        <v>#REF!</v>
      </c>
      <c r="K839" s="88" t="e">
        <f>'დაზუსტ. ბიუჯ. ფონდ.'!#REF!-'დაზუსტ. ბიუჯ. ფონდ.'!#REF!</f>
        <v>#REF!</v>
      </c>
      <c r="L839" s="88">
        <f>'გრანტის საკასო'!E838</f>
        <v>0</v>
      </c>
      <c r="M839" s="100">
        <f>'მიზნ.გრანტის საკასო '!E838-'მიზნ.გრანტის საკასო '!D838</f>
        <v>0</v>
      </c>
      <c r="N839" s="105" t="e">
        <f>'დაზუსტ. ბიუჯ.'!#REF!-'დაზუსტ. ბიუჯ.'!#REF!</f>
        <v>#REF!</v>
      </c>
      <c r="O839" s="88" t="e">
        <f>'დაზუსტ. საკუთ.'!#REF!-'დაზუსტ. საკუთ.'!#REF!</f>
        <v>#REF!</v>
      </c>
      <c r="P839" s="88" t="e">
        <f>'დაზუსტ. ბიუჯ. ფონდ.'!#REF!</f>
        <v>#REF!</v>
      </c>
      <c r="Q839" s="88">
        <f>'გრანტის საკასო'!J838</f>
        <v>0</v>
      </c>
      <c r="R839" s="100">
        <f>'მიზნ.გრანტის საკასო '!J838-'მიზნ.გრანტის საკასო '!I838</f>
        <v>0</v>
      </c>
      <c r="S839" s="105" t="e">
        <f t="shared" si="219"/>
        <v>#REF!</v>
      </c>
      <c r="T839" s="88" t="e">
        <f t="shared" si="206"/>
        <v>#REF!</v>
      </c>
      <c r="U839" s="88" t="e">
        <f t="shared" si="207"/>
        <v>#REF!</v>
      </c>
      <c r="V839" s="88">
        <f t="shared" si="208"/>
        <v>0</v>
      </c>
      <c r="W839" s="100">
        <f t="shared" si="209"/>
        <v>0</v>
      </c>
      <c r="X839" s="92"/>
      <c r="Y839" s="10"/>
      <c r="Z839" s="10">
        <v>0</v>
      </c>
      <c r="AA839" s="10">
        <v>0</v>
      </c>
      <c r="AB839" s="10">
        <v>0</v>
      </c>
    </row>
    <row r="840" spans="1:28" x14ac:dyDescent="0.25">
      <c r="A840" t="e">
        <f t="shared" si="218"/>
        <v>#REF!</v>
      </c>
      <c r="B840" s="8"/>
      <c r="C840" s="9" t="s">
        <v>17</v>
      </c>
      <c r="D840" s="105" t="e">
        <f>'დაზუსტ. ბიუჯ.'!#REF!</f>
        <v>#REF!</v>
      </c>
      <c r="E840" s="88" t="e">
        <f>'დაზუსტ. საკუთ.'!#REF!</f>
        <v>#REF!</v>
      </c>
      <c r="F840" s="88" t="e">
        <f>'დაზუსტ. ბიუჯ. ფონდ.'!#REF!</f>
        <v>#REF!</v>
      </c>
      <c r="G840" s="88">
        <f>'გრანტის საკასო'!D839</f>
        <v>0</v>
      </c>
      <c r="H840" s="88">
        <f>'მიზნ.გრანტის საკასო '!D839</f>
        <v>0</v>
      </c>
      <c r="I840" s="105" t="e">
        <f>'დაზუსტ. ბიუჯ.'!#REF!-'დაზუსტ. ბიუჯ.'!#REF!</f>
        <v>#REF!</v>
      </c>
      <c r="J840" s="88" t="e">
        <f>'დაზუსტ. საკუთ.'!#REF!-'დაზუსტ. საკუთ.'!#REF!</f>
        <v>#REF!</v>
      </c>
      <c r="K840" s="88" t="e">
        <f>'დაზუსტ. ბიუჯ. ფონდ.'!#REF!-'დაზუსტ. ბიუჯ. ფონდ.'!#REF!</f>
        <v>#REF!</v>
      </c>
      <c r="L840" s="88">
        <f>'გრანტის საკასო'!E839</f>
        <v>0</v>
      </c>
      <c r="M840" s="100">
        <f>'მიზნ.გრანტის საკასო '!E839-'მიზნ.გრანტის საკასო '!D839</f>
        <v>0</v>
      </c>
      <c r="N840" s="105" t="e">
        <f>'დაზუსტ. ბიუჯ.'!#REF!-'დაზუსტ. ბიუჯ.'!#REF!</f>
        <v>#REF!</v>
      </c>
      <c r="O840" s="88" t="e">
        <f>'დაზუსტ. საკუთ.'!#REF!-'დაზუსტ. საკუთ.'!#REF!</f>
        <v>#REF!</v>
      </c>
      <c r="P840" s="88" t="e">
        <f>'დაზუსტ. ბიუჯ. ფონდ.'!#REF!</f>
        <v>#REF!</v>
      </c>
      <c r="Q840" s="88">
        <f>'გრანტის საკასო'!J839</f>
        <v>0</v>
      </c>
      <c r="R840" s="100">
        <f>'მიზნ.გრანტის საკასო '!J839-'მიზნ.გრანტის საკასო '!I839</f>
        <v>0</v>
      </c>
      <c r="S840" s="105" t="e">
        <f t="shared" si="219"/>
        <v>#REF!</v>
      </c>
      <c r="T840" s="88" t="e">
        <f t="shared" si="206"/>
        <v>#REF!</v>
      </c>
      <c r="U840" s="88" t="e">
        <f t="shared" si="207"/>
        <v>#REF!</v>
      </c>
      <c r="V840" s="88">
        <f t="shared" si="208"/>
        <v>0</v>
      </c>
      <c r="W840" s="100">
        <f t="shared" si="209"/>
        <v>0</v>
      </c>
      <c r="X840" s="92"/>
      <c r="Y840" s="10"/>
      <c r="Z840" s="10">
        <v>0</v>
      </c>
      <c r="AA840" s="10">
        <v>0</v>
      </c>
      <c r="AB840" s="10">
        <v>0</v>
      </c>
    </row>
    <row r="841" spans="1:28" x14ac:dyDescent="0.25">
      <c r="A841" t="e">
        <f t="shared" si="218"/>
        <v>#REF!</v>
      </c>
      <c r="B841" s="5"/>
      <c r="C841" s="6" t="s">
        <v>18</v>
      </c>
      <c r="D841" s="104" t="e">
        <f>'დაზუსტ. ბიუჯ.'!#REF!</f>
        <v>#REF!</v>
      </c>
      <c r="E841" s="87" t="e">
        <f>'დაზუსტ. საკუთ.'!#REF!</f>
        <v>#REF!</v>
      </c>
      <c r="F841" s="87" t="e">
        <f>'დაზუსტ. ბიუჯ. ფონდ.'!#REF!</f>
        <v>#REF!</v>
      </c>
      <c r="G841" s="87">
        <f>'გრანტის საკასო'!D840</f>
        <v>0</v>
      </c>
      <c r="H841" s="87">
        <f>'მიზნ.გრანტის საკასო '!D840</f>
        <v>0</v>
      </c>
      <c r="I841" s="104" t="e">
        <f>'დაზუსტ. ბიუჯ.'!#REF!-'დაზუსტ. ბიუჯ.'!#REF!</f>
        <v>#REF!</v>
      </c>
      <c r="J841" s="87" t="e">
        <f>'დაზუსტ. საკუთ.'!#REF!-'დაზუსტ. საკუთ.'!#REF!</f>
        <v>#REF!</v>
      </c>
      <c r="K841" s="87" t="e">
        <f>'დაზუსტ. ბიუჯ. ფონდ.'!#REF!-'დაზუსტ. ბიუჯ. ფონდ.'!#REF!</f>
        <v>#REF!</v>
      </c>
      <c r="L841" s="87">
        <f>'გრანტის საკასო'!E840</f>
        <v>0</v>
      </c>
      <c r="M841" s="99">
        <f>'მიზნ.გრანტის საკასო '!E840-'მიზნ.გრანტის საკასო '!D840</f>
        <v>0</v>
      </c>
      <c r="N841" s="104" t="e">
        <f>'დაზუსტ. ბიუჯ.'!#REF!-'დაზუსტ. ბიუჯ.'!#REF!</f>
        <v>#REF!</v>
      </c>
      <c r="O841" s="87" t="e">
        <f>'დაზუსტ. საკუთ.'!#REF!-'დაზუსტ. საკუთ.'!#REF!</f>
        <v>#REF!</v>
      </c>
      <c r="P841" s="87" t="e">
        <f>'დაზუსტ. ბიუჯ. ფონდ.'!#REF!</f>
        <v>#REF!</v>
      </c>
      <c r="Q841" s="87">
        <f>'გრანტის საკასო'!J840</f>
        <v>0</v>
      </c>
      <c r="R841" s="99">
        <f>'მიზნ.გრანტის საკასო '!J840-'მიზნ.გრანტის საკასო '!I840</f>
        <v>0</v>
      </c>
      <c r="S841" s="104" t="e">
        <f t="shared" si="219"/>
        <v>#REF!</v>
      </c>
      <c r="T841" s="87" t="e">
        <f t="shared" si="206"/>
        <v>#REF!</v>
      </c>
      <c r="U841" s="87" t="e">
        <f t="shared" si="207"/>
        <v>#REF!</v>
      </c>
      <c r="V841" s="87">
        <f t="shared" si="208"/>
        <v>0</v>
      </c>
      <c r="W841" s="99">
        <f t="shared" si="209"/>
        <v>0</v>
      </c>
      <c r="X841" s="91"/>
      <c r="Y841" s="7"/>
      <c r="Z841" s="7">
        <v>0</v>
      </c>
      <c r="AA841" s="7">
        <v>0</v>
      </c>
      <c r="AB841" s="7">
        <v>0</v>
      </c>
    </row>
    <row r="842" spans="1:28" x14ac:dyDescent="0.25">
      <c r="A842" t="e">
        <f t="shared" si="218"/>
        <v>#REF!</v>
      </c>
      <c r="B842" s="5"/>
      <c r="C842" s="6" t="s">
        <v>19</v>
      </c>
      <c r="D842" s="104" t="e">
        <f>'დაზუსტ. ბიუჯ.'!#REF!</f>
        <v>#REF!</v>
      </c>
      <c r="E842" s="87" t="e">
        <f>'დაზუსტ. საკუთ.'!#REF!</f>
        <v>#REF!</v>
      </c>
      <c r="F842" s="87" t="e">
        <f>'დაზუსტ. ბიუჯ. ფონდ.'!#REF!</f>
        <v>#REF!</v>
      </c>
      <c r="G842" s="87">
        <f>'გრანტის საკასო'!D841</f>
        <v>0</v>
      </c>
      <c r="H842" s="87">
        <f>'მიზნ.გრანტის საკასო '!D841</f>
        <v>0</v>
      </c>
      <c r="I842" s="104" t="e">
        <f>'დაზუსტ. ბიუჯ.'!#REF!-'დაზუსტ. ბიუჯ.'!#REF!</f>
        <v>#REF!</v>
      </c>
      <c r="J842" s="87" t="e">
        <f>'დაზუსტ. საკუთ.'!#REF!-'დაზუსტ. საკუთ.'!#REF!</f>
        <v>#REF!</v>
      </c>
      <c r="K842" s="87" t="e">
        <f>'დაზუსტ. ბიუჯ. ფონდ.'!#REF!-'დაზუსტ. ბიუჯ. ფონდ.'!#REF!</f>
        <v>#REF!</v>
      </c>
      <c r="L842" s="87">
        <f>'გრანტის საკასო'!E841</f>
        <v>0</v>
      </c>
      <c r="M842" s="99">
        <f>'მიზნ.გრანტის საკასო '!E841-'მიზნ.გრანტის საკასო '!D841</f>
        <v>0</v>
      </c>
      <c r="N842" s="104" t="e">
        <f>'დაზუსტ. ბიუჯ.'!#REF!-'დაზუსტ. ბიუჯ.'!#REF!</f>
        <v>#REF!</v>
      </c>
      <c r="O842" s="87" t="e">
        <f>'დაზუსტ. საკუთ.'!#REF!-'დაზუსტ. საკუთ.'!#REF!</f>
        <v>#REF!</v>
      </c>
      <c r="P842" s="87" t="e">
        <f>'დაზუსტ. ბიუჯ. ფონდ.'!#REF!</f>
        <v>#REF!</v>
      </c>
      <c r="Q842" s="87">
        <f>'გრანტის საკასო'!J841</f>
        <v>0</v>
      </c>
      <c r="R842" s="99">
        <f>'მიზნ.გრანტის საკასო '!J841-'მიზნ.გრანტის საკასო '!I841</f>
        <v>0</v>
      </c>
      <c r="S842" s="104" t="e">
        <f t="shared" si="219"/>
        <v>#REF!</v>
      </c>
      <c r="T842" s="87" t="e">
        <f t="shared" si="206"/>
        <v>#REF!</v>
      </c>
      <c r="U842" s="87" t="e">
        <f t="shared" si="207"/>
        <v>#REF!</v>
      </c>
      <c r="V842" s="87">
        <f t="shared" si="208"/>
        <v>0</v>
      </c>
      <c r="W842" s="99">
        <f t="shared" si="209"/>
        <v>0</v>
      </c>
      <c r="X842" s="91"/>
      <c r="Y842" s="7"/>
      <c r="Z842" s="7">
        <v>0</v>
      </c>
      <c r="AA842" s="7">
        <v>0</v>
      </c>
      <c r="AB842" s="7">
        <v>0</v>
      </c>
    </row>
    <row r="843" spans="1:28" ht="15.75" thickBot="1" x14ac:dyDescent="0.3">
      <c r="A843" t="e">
        <f t="shared" si="218"/>
        <v>#REF!</v>
      </c>
      <c r="B843" s="11"/>
      <c r="C843" s="12" t="s">
        <v>20</v>
      </c>
      <c r="D843" s="106" t="e">
        <f>'დაზუსტ. ბიუჯ.'!#REF!</f>
        <v>#REF!</v>
      </c>
      <c r="E843" s="89" t="e">
        <f>'დაზუსტ. საკუთ.'!#REF!</f>
        <v>#REF!</v>
      </c>
      <c r="F843" s="89" t="e">
        <f>'დაზუსტ. ბიუჯ. ფონდ.'!#REF!</f>
        <v>#REF!</v>
      </c>
      <c r="G843" s="89">
        <f>'გრანტის საკასო'!D842</f>
        <v>0</v>
      </c>
      <c r="H843" s="89">
        <f>'მიზნ.გრანტის საკასო '!D842</f>
        <v>0</v>
      </c>
      <c r="I843" s="106" t="e">
        <f>'დაზუსტ. ბიუჯ.'!#REF!-'დაზუსტ. ბიუჯ.'!#REF!</f>
        <v>#REF!</v>
      </c>
      <c r="J843" s="89" t="e">
        <f>'დაზუსტ. საკუთ.'!#REF!-'დაზუსტ. საკუთ.'!#REF!</f>
        <v>#REF!</v>
      </c>
      <c r="K843" s="89" t="e">
        <f>'დაზუსტ. ბიუჯ. ფონდ.'!#REF!-'დაზუსტ. ბიუჯ. ფონდ.'!#REF!</f>
        <v>#REF!</v>
      </c>
      <c r="L843" s="89">
        <f>'გრანტის საკასო'!E842</f>
        <v>0</v>
      </c>
      <c r="M843" s="101">
        <f>'მიზნ.გრანტის საკასო '!E842-'მიზნ.გრანტის საკასო '!D842</f>
        <v>0</v>
      </c>
      <c r="N843" s="106" t="e">
        <f>'დაზუსტ. ბიუჯ.'!#REF!-'დაზუსტ. ბიუჯ.'!#REF!</f>
        <v>#REF!</v>
      </c>
      <c r="O843" s="89" t="e">
        <f>'დაზუსტ. საკუთ.'!#REF!-'დაზუსტ. საკუთ.'!#REF!</f>
        <v>#REF!</v>
      </c>
      <c r="P843" s="89" t="e">
        <f>'დაზუსტ. ბიუჯ. ფონდ.'!#REF!</f>
        <v>#REF!</v>
      </c>
      <c r="Q843" s="89">
        <f>'გრანტის საკასო'!J842</f>
        <v>0</v>
      </c>
      <c r="R843" s="101">
        <f>'მიზნ.გრანტის საკასო '!J842-'მიზნ.გრანტის საკასო '!I842</f>
        <v>0</v>
      </c>
      <c r="S843" s="106" t="e">
        <f t="shared" si="219"/>
        <v>#REF!</v>
      </c>
      <c r="T843" s="89" t="e">
        <f t="shared" si="206"/>
        <v>#REF!</v>
      </c>
      <c r="U843" s="89" t="e">
        <f t="shared" si="207"/>
        <v>#REF!</v>
      </c>
      <c r="V843" s="89">
        <f t="shared" si="208"/>
        <v>0</v>
      </c>
      <c r="W843" s="101">
        <f t="shared" si="209"/>
        <v>0</v>
      </c>
      <c r="X843" s="93"/>
      <c r="Y843" s="13"/>
      <c r="Z843" s="13">
        <v>0</v>
      </c>
      <c r="AA843" s="13">
        <v>0</v>
      </c>
      <c r="AB843" s="13">
        <v>0</v>
      </c>
    </row>
    <row r="844" spans="1:28" ht="61.5" thickTop="1" thickBot="1" x14ac:dyDescent="0.3">
      <c r="A844" t="e">
        <f t="shared" si="218"/>
        <v>#REF!</v>
      </c>
      <c r="B844" s="16" t="s">
        <v>237</v>
      </c>
      <c r="C844" s="4" t="s">
        <v>238</v>
      </c>
      <c r="D844" s="103" t="e">
        <f>'დაზუსტ. ბიუჯ.'!#REF!</f>
        <v>#REF!</v>
      </c>
      <c r="E844" s="86" t="e">
        <f>'დაზუსტ. საკუთ.'!#REF!</f>
        <v>#REF!</v>
      </c>
      <c r="F844" s="86" t="e">
        <f>'დაზუსტ. ბიუჯ. ფონდ.'!#REF!</f>
        <v>#REF!</v>
      </c>
      <c r="G844" s="86">
        <f>'გრანტის საკასო'!D843</f>
        <v>0</v>
      </c>
      <c r="H844" s="86">
        <f>'მიზნ.გრანტის საკასო '!D843</f>
        <v>0</v>
      </c>
      <c r="I844" s="103" t="e">
        <f>'დაზუსტ. ბიუჯ.'!#REF!-'დაზუსტ. ბიუჯ.'!#REF!</f>
        <v>#REF!</v>
      </c>
      <c r="J844" s="86" t="e">
        <f>'დაზუსტ. საკუთ.'!#REF!-'დაზუსტ. საკუთ.'!#REF!</f>
        <v>#REF!</v>
      </c>
      <c r="K844" s="86" t="e">
        <f>'დაზუსტ. ბიუჯ. ფონდ.'!#REF!-'დაზუსტ. ბიუჯ. ფონდ.'!#REF!</f>
        <v>#REF!</v>
      </c>
      <c r="L844" s="86">
        <f>'გრანტის საკასო'!E843</f>
        <v>0</v>
      </c>
      <c r="M844" s="102">
        <f>'მიზნ.გრანტის საკასო '!E843-'მიზნ.გრანტის საკასო '!D843</f>
        <v>0</v>
      </c>
      <c r="N844" s="103" t="e">
        <f>'დაზუსტ. ბიუჯ.'!#REF!-'დაზუსტ. ბიუჯ.'!#REF!</f>
        <v>#REF!</v>
      </c>
      <c r="O844" s="86" t="e">
        <f>'დაზუსტ. საკუთ.'!#REF!-'დაზუსტ. საკუთ.'!#REF!</f>
        <v>#REF!</v>
      </c>
      <c r="P844" s="86" t="e">
        <f>'დაზუსტ. ბიუჯ. ფონდ.'!#REF!</f>
        <v>#REF!</v>
      </c>
      <c r="Q844" s="86">
        <f>'გრანტის საკასო'!J843</f>
        <v>0</v>
      </c>
      <c r="R844" s="102">
        <f>'მიზნ.გრანტის საკასო '!J843-'მიზნ.გრანტის საკასო '!I843</f>
        <v>0</v>
      </c>
      <c r="S844" s="103" t="e">
        <f t="shared" si="219"/>
        <v>#REF!</v>
      </c>
      <c r="T844" s="86" t="e">
        <f t="shared" si="206"/>
        <v>#REF!</v>
      </c>
      <c r="U844" s="86" t="e">
        <f t="shared" si="207"/>
        <v>#REF!</v>
      </c>
      <c r="V844" s="86">
        <f t="shared" si="208"/>
        <v>0</v>
      </c>
      <c r="W844" s="102">
        <f t="shared" si="209"/>
        <v>0</v>
      </c>
      <c r="X844" s="94"/>
      <c r="Y844" s="4"/>
      <c r="Z844" s="4">
        <f t="shared" ref="Z844:AB844" si="220">SUM(Z845,Z853,Z854,Z855)</f>
        <v>0</v>
      </c>
      <c r="AA844" s="4">
        <f t="shared" si="220"/>
        <v>0</v>
      </c>
      <c r="AB844" s="4">
        <f t="shared" si="220"/>
        <v>0</v>
      </c>
    </row>
    <row r="845" spans="1:28" ht="15.75" thickTop="1" x14ac:dyDescent="0.25">
      <c r="A845" t="e">
        <f t="shared" si="218"/>
        <v>#REF!</v>
      </c>
      <c r="B845" s="5"/>
      <c r="C845" s="6" t="s">
        <v>10</v>
      </c>
      <c r="D845" s="104" t="e">
        <f>'დაზუსტ. ბიუჯ.'!#REF!</f>
        <v>#REF!</v>
      </c>
      <c r="E845" s="87" t="e">
        <f>'დაზუსტ. საკუთ.'!#REF!</f>
        <v>#REF!</v>
      </c>
      <c r="F845" s="87" t="e">
        <f>'დაზუსტ. ბიუჯ. ფონდ.'!#REF!</f>
        <v>#REF!</v>
      </c>
      <c r="G845" s="87">
        <f>'გრანტის საკასო'!D844</f>
        <v>0</v>
      </c>
      <c r="H845" s="87">
        <f>'მიზნ.გრანტის საკასო '!D844</f>
        <v>0</v>
      </c>
      <c r="I845" s="104" t="e">
        <f>'დაზუსტ. ბიუჯ.'!#REF!-'დაზუსტ. ბიუჯ.'!#REF!</f>
        <v>#REF!</v>
      </c>
      <c r="J845" s="87" t="e">
        <f>'დაზუსტ. საკუთ.'!#REF!-'დაზუსტ. საკუთ.'!#REF!</f>
        <v>#REF!</v>
      </c>
      <c r="K845" s="87" t="e">
        <f>'დაზუსტ. ბიუჯ. ფონდ.'!#REF!-'დაზუსტ. ბიუჯ. ფონდ.'!#REF!</f>
        <v>#REF!</v>
      </c>
      <c r="L845" s="87">
        <f>'გრანტის საკასო'!E844</f>
        <v>0</v>
      </c>
      <c r="M845" s="99">
        <f>'მიზნ.გრანტის საკასო '!E844-'მიზნ.გრანტის საკასო '!D844</f>
        <v>0</v>
      </c>
      <c r="N845" s="104" t="e">
        <f>'დაზუსტ. ბიუჯ.'!#REF!-'დაზუსტ. ბიუჯ.'!#REF!</f>
        <v>#REF!</v>
      </c>
      <c r="O845" s="87" t="e">
        <f>'დაზუსტ. საკუთ.'!#REF!-'დაზუსტ. საკუთ.'!#REF!</f>
        <v>#REF!</v>
      </c>
      <c r="P845" s="87" t="e">
        <f>'დაზუსტ. ბიუჯ. ფონდ.'!#REF!</f>
        <v>#REF!</v>
      </c>
      <c r="Q845" s="87">
        <f>'გრანტის საკასო'!J844</f>
        <v>0</v>
      </c>
      <c r="R845" s="99">
        <f>'მიზნ.გრანტის საკასო '!J844-'მიზნ.გრანტის საკასო '!I844</f>
        <v>0</v>
      </c>
      <c r="S845" s="104" t="e">
        <f t="shared" si="219"/>
        <v>#REF!</v>
      </c>
      <c r="T845" s="87" t="e">
        <f t="shared" si="206"/>
        <v>#REF!</v>
      </c>
      <c r="U845" s="87" t="e">
        <f t="shared" si="207"/>
        <v>#REF!</v>
      </c>
      <c r="V845" s="87">
        <f t="shared" si="208"/>
        <v>0</v>
      </c>
      <c r="W845" s="99">
        <f t="shared" si="209"/>
        <v>0</v>
      </c>
      <c r="X845" s="91"/>
      <c r="Y845" s="7"/>
      <c r="Z845" s="7">
        <f t="shared" ref="Z845:AB845" si="221">SUM(Z846:Z852)</f>
        <v>0</v>
      </c>
      <c r="AA845" s="7">
        <f t="shared" si="221"/>
        <v>0</v>
      </c>
      <c r="AB845" s="7">
        <f t="shared" si="221"/>
        <v>0</v>
      </c>
    </row>
    <row r="846" spans="1:28" x14ac:dyDescent="0.25">
      <c r="A846" t="e">
        <f t="shared" si="218"/>
        <v>#REF!</v>
      </c>
      <c r="B846" s="8"/>
      <c r="C846" s="9" t="s">
        <v>11</v>
      </c>
      <c r="D846" s="105" t="e">
        <f>'დაზუსტ. ბიუჯ.'!#REF!</f>
        <v>#REF!</v>
      </c>
      <c r="E846" s="88" t="e">
        <f>'დაზუსტ. საკუთ.'!#REF!</f>
        <v>#REF!</v>
      </c>
      <c r="F846" s="88" t="e">
        <f>'დაზუსტ. ბიუჯ. ფონდ.'!#REF!</f>
        <v>#REF!</v>
      </c>
      <c r="G846" s="88">
        <f>'გრანტის საკასო'!D845</f>
        <v>0</v>
      </c>
      <c r="H846" s="88">
        <f>'მიზნ.გრანტის საკასო '!D845</f>
        <v>0</v>
      </c>
      <c r="I846" s="105" t="e">
        <f>'დაზუსტ. ბიუჯ.'!#REF!-'დაზუსტ. ბიუჯ.'!#REF!</f>
        <v>#REF!</v>
      </c>
      <c r="J846" s="88" t="e">
        <f>'დაზუსტ. საკუთ.'!#REF!-'დაზუსტ. საკუთ.'!#REF!</f>
        <v>#REF!</v>
      </c>
      <c r="K846" s="88" t="e">
        <f>'დაზუსტ. ბიუჯ. ფონდ.'!#REF!-'დაზუსტ. ბიუჯ. ფონდ.'!#REF!</f>
        <v>#REF!</v>
      </c>
      <c r="L846" s="88">
        <f>'გრანტის საკასო'!E845</f>
        <v>0</v>
      </c>
      <c r="M846" s="100">
        <f>'მიზნ.გრანტის საკასო '!E845-'მიზნ.გრანტის საკასო '!D845</f>
        <v>0</v>
      </c>
      <c r="N846" s="105" t="e">
        <f>'დაზუსტ. ბიუჯ.'!#REF!-'დაზუსტ. ბიუჯ.'!#REF!</f>
        <v>#REF!</v>
      </c>
      <c r="O846" s="88" t="e">
        <f>'დაზუსტ. საკუთ.'!#REF!-'დაზუსტ. საკუთ.'!#REF!</f>
        <v>#REF!</v>
      </c>
      <c r="P846" s="88" t="e">
        <f>'დაზუსტ. ბიუჯ. ფონდ.'!#REF!</f>
        <v>#REF!</v>
      </c>
      <c r="Q846" s="88">
        <f>'გრანტის საკასო'!J845</f>
        <v>0</v>
      </c>
      <c r="R846" s="100">
        <f>'მიზნ.გრანტის საკასო '!J845-'მიზნ.გრანტის საკასო '!I845</f>
        <v>0</v>
      </c>
      <c r="S846" s="105" t="e">
        <f t="shared" si="219"/>
        <v>#REF!</v>
      </c>
      <c r="T846" s="88" t="e">
        <f t="shared" si="206"/>
        <v>#REF!</v>
      </c>
      <c r="U846" s="88" t="e">
        <f t="shared" si="207"/>
        <v>#REF!</v>
      </c>
      <c r="V846" s="88">
        <f t="shared" si="208"/>
        <v>0</v>
      </c>
      <c r="W846" s="100">
        <f t="shared" si="209"/>
        <v>0</v>
      </c>
      <c r="X846" s="92"/>
      <c r="Y846" s="10"/>
      <c r="Z846" s="10">
        <v>0</v>
      </c>
      <c r="AA846" s="10">
        <v>0</v>
      </c>
      <c r="AB846" s="10">
        <v>0</v>
      </c>
    </row>
    <row r="847" spans="1:28" x14ac:dyDescent="0.25">
      <c r="A847" t="e">
        <f t="shared" si="218"/>
        <v>#REF!</v>
      </c>
      <c r="B847" s="8"/>
      <c r="C847" s="9" t="s">
        <v>12</v>
      </c>
      <c r="D847" s="105" t="e">
        <f>'დაზუსტ. ბიუჯ.'!#REF!</f>
        <v>#REF!</v>
      </c>
      <c r="E847" s="88" t="e">
        <f>'დაზუსტ. საკუთ.'!#REF!</f>
        <v>#REF!</v>
      </c>
      <c r="F847" s="88" t="e">
        <f>'დაზუსტ. ბიუჯ. ფონდ.'!#REF!</f>
        <v>#REF!</v>
      </c>
      <c r="G847" s="88">
        <f>'გრანტის საკასო'!D846</f>
        <v>0</v>
      </c>
      <c r="H847" s="88">
        <f>'მიზნ.გრანტის საკასო '!D846</f>
        <v>0</v>
      </c>
      <c r="I847" s="105" t="e">
        <f>'დაზუსტ. ბიუჯ.'!#REF!-'დაზუსტ. ბიუჯ.'!#REF!</f>
        <v>#REF!</v>
      </c>
      <c r="J847" s="88" t="e">
        <f>'დაზუსტ. საკუთ.'!#REF!-'დაზუსტ. საკუთ.'!#REF!</f>
        <v>#REF!</v>
      </c>
      <c r="K847" s="88" t="e">
        <f>'დაზუსტ. ბიუჯ. ფონდ.'!#REF!-'დაზუსტ. ბიუჯ. ფონდ.'!#REF!</f>
        <v>#REF!</v>
      </c>
      <c r="L847" s="88">
        <f>'გრანტის საკასო'!E846</f>
        <v>0</v>
      </c>
      <c r="M847" s="100">
        <f>'მიზნ.გრანტის საკასო '!E846-'მიზნ.გრანტის საკასო '!D846</f>
        <v>0</v>
      </c>
      <c r="N847" s="105" t="e">
        <f>'დაზუსტ. ბიუჯ.'!#REF!-'დაზუსტ. ბიუჯ.'!#REF!</f>
        <v>#REF!</v>
      </c>
      <c r="O847" s="88" t="e">
        <f>'დაზუსტ. საკუთ.'!#REF!-'დაზუსტ. საკუთ.'!#REF!</f>
        <v>#REF!</v>
      </c>
      <c r="P847" s="88" t="e">
        <f>'დაზუსტ. ბიუჯ. ფონდ.'!#REF!</f>
        <v>#REF!</v>
      </c>
      <c r="Q847" s="88">
        <f>'გრანტის საკასო'!J846</f>
        <v>0</v>
      </c>
      <c r="R847" s="100">
        <f>'მიზნ.გრანტის საკასო '!J846-'მიზნ.გრანტის საკასო '!I846</f>
        <v>0</v>
      </c>
      <c r="S847" s="105" t="e">
        <f t="shared" si="219"/>
        <v>#REF!</v>
      </c>
      <c r="T847" s="88" t="e">
        <f t="shared" si="206"/>
        <v>#REF!</v>
      </c>
      <c r="U847" s="88" t="e">
        <f t="shared" si="207"/>
        <v>#REF!</v>
      </c>
      <c r="V847" s="88">
        <f t="shared" si="208"/>
        <v>0</v>
      </c>
      <c r="W847" s="100">
        <f t="shared" si="209"/>
        <v>0</v>
      </c>
      <c r="X847" s="92"/>
      <c r="Y847" s="10"/>
      <c r="Z847" s="10">
        <v>0</v>
      </c>
      <c r="AA847" s="10">
        <v>0</v>
      </c>
      <c r="AB847" s="10">
        <v>0</v>
      </c>
    </row>
    <row r="848" spans="1:28" x14ac:dyDescent="0.25">
      <c r="A848" t="e">
        <f t="shared" si="218"/>
        <v>#REF!</v>
      </c>
      <c r="B848" s="8"/>
      <c r="C848" s="9" t="s">
        <v>13</v>
      </c>
      <c r="D848" s="105" t="e">
        <f>'დაზუსტ. ბიუჯ.'!#REF!</f>
        <v>#REF!</v>
      </c>
      <c r="E848" s="88" t="e">
        <f>'დაზუსტ. საკუთ.'!#REF!</f>
        <v>#REF!</v>
      </c>
      <c r="F848" s="88" t="e">
        <f>'დაზუსტ. ბიუჯ. ფონდ.'!#REF!</f>
        <v>#REF!</v>
      </c>
      <c r="G848" s="88">
        <f>'გრანტის საკასო'!D847</f>
        <v>0</v>
      </c>
      <c r="H848" s="88">
        <f>'მიზნ.გრანტის საკასო '!D847</f>
        <v>0</v>
      </c>
      <c r="I848" s="105" t="e">
        <f>'დაზუსტ. ბიუჯ.'!#REF!-'დაზუსტ. ბიუჯ.'!#REF!</f>
        <v>#REF!</v>
      </c>
      <c r="J848" s="88" t="e">
        <f>'დაზუსტ. საკუთ.'!#REF!-'დაზუსტ. საკუთ.'!#REF!</f>
        <v>#REF!</v>
      </c>
      <c r="K848" s="88" t="e">
        <f>'დაზუსტ. ბიუჯ. ფონდ.'!#REF!-'დაზუსტ. ბიუჯ. ფონდ.'!#REF!</f>
        <v>#REF!</v>
      </c>
      <c r="L848" s="88">
        <f>'გრანტის საკასო'!E847</f>
        <v>0</v>
      </c>
      <c r="M848" s="100">
        <f>'მიზნ.გრანტის საკასო '!E847-'მიზნ.გრანტის საკასო '!D847</f>
        <v>0</v>
      </c>
      <c r="N848" s="105" t="e">
        <f>'დაზუსტ. ბიუჯ.'!#REF!-'დაზუსტ. ბიუჯ.'!#REF!</f>
        <v>#REF!</v>
      </c>
      <c r="O848" s="88" t="e">
        <f>'დაზუსტ. საკუთ.'!#REF!-'დაზუსტ. საკუთ.'!#REF!</f>
        <v>#REF!</v>
      </c>
      <c r="P848" s="88" t="e">
        <f>'დაზუსტ. ბიუჯ. ფონდ.'!#REF!</f>
        <v>#REF!</v>
      </c>
      <c r="Q848" s="88">
        <f>'გრანტის საკასო'!J847</f>
        <v>0</v>
      </c>
      <c r="R848" s="100">
        <f>'მიზნ.გრანტის საკასო '!J847-'მიზნ.გრანტის საკასო '!I847</f>
        <v>0</v>
      </c>
      <c r="S848" s="105" t="e">
        <f t="shared" si="219"/>
        <v>#REF!</v>
      </c>
      <c r="T848" s="88" t="e">
        <f t="shared" si="206"/>
        <v>#REF!</v>
      </c>
      <c r="U848" s="88" t="e">
        <f t="shared" si="207"/>
        <v>#REF!</v>
      </c>
      <c r="V848" s="88">
        <f t="shared" si="208"/>
        <v>0</v>
      </c>
      <c r="W848" s="100">
        <f t="shared" si="209"/>
        <v>0</v>
      </c>
      <c r="X848" s="92"/>
      <c r="Y848" s="10"/>
      <c r="Z848" s="10">
        <v>0</v>
      </c>
      <c r="AA848" s="10">
        <v>0</v>
      </c>
      <c r="AB848" s="10">
        <v>0</v>
      </c>
    </row>
    <row r="849" spans="1:28" x14ac:dyDescent="0.25">
      <c r="A849" t="e">
        <f t="shared" si="218"/>
        <v>#REF!</v>
      </c>
      <c r="B849" s="8"/>
      <c r="C849" s="9" t="s">
        <v>14</v>
      </c>
      <c r="D849" s="105" t="e">
        <f>'დაზუსტ. ბიუჯ.'!#REF!</f>
        <v>#REF!</v>
      </c>
      <c r="E849" s="88" t="e">
        <f>'დაზუსტ. საკუთ.'!#REF!</f>
        <v>#REF!</v>
      </c>
      <c r="F849" s="88" t="e">
        <f>'დაზუსტ. ბიუჯ. ფონდ.'!#REF!</f>
        <v>#REF!</v>
      </c>
      <c r="G849" s="88">
        <f>'გრანტის საკასო'!D848</f>
        <v>0</v>
      </c>
      <c r="H849" s="88">
        <f>'მიზნ.გრანტის საკასო '!D848</f>
        <v>0</v>
      </c>
      <c r="I849" s="105" t="e">
        <f>'დაზუსტ. ბიუჯ.'!#REF!-'დაზუსტ. ბიუჯ.'!#REF!</f>
        <v>#REF!</v>
      </c>
      <c r="J849" s="88" t="e">
        <f>'დაზუსტ. საკუთ.'!#REF!-'დაზუსტ. საკუთ.'!#REF!</f>
        <v>#REF!</v>
      </c>
      <c r="K849" s="88" t="e">
        <f>'დაზუსტ. ბიუჯ. ფონდ.'!#REF!-'დაზუსტ. ბიუჯ. ფონდ.'!#REF!</f>
        <v>#REF!</v>
      </c>
      <c r="L849" s="88">
        <f>'გრანტის საკასო'!E848</f>
        <v>0</v>
      </c>
      <c r="M849" s="100">
        <f>'მიზნ.გრანტის საკასო '!E848-'მიზნ.გრანტის საკასო '!D848</f>
        <v>0</v>
      </c>
      <c r="N849" s="105" t="e">
        <f>'დაზუსტ. ბიუჯ.'!#REF!-'დაზუსტ. ბიუჯ.'!#REF!</f>
        <v>#REF!</v>
      </c>
      <c r="O849" s="88" t="e">
        <f>'დაზუსტ. საკუთ.'!#REF!-'დაზუსტ. საკუთ.'!#REF!</f>
        <v>#REF!</v>
      </c>
      <c r="P849" s="88" t="e">
        <f>'დაზუსტ. ბიუჯ. ფონდ.'!#REF!</f>
        <v>#REF!</v>
      </c>
      <c r="Q849" s="88">
        <f>'გრანტის საკასო'!J848</f>
        <v>0</v>
      </c>
      <c r="R849" s="100">
        <f>'მიზნ.გრანტის საკასო '!J848-'მიზნ.გრანტის საკასო '!I848</f>
        <v>0</v>
      </c>
      <c r="S849" s="105" t="e">
        <f t="shared" si="219"/>
        <v>#REF!</v>
      </c>
      <c r="T849" s="88" t="e">
        <f t="shared" si="206"/>
        <v>#REF!</v>
      </c>
      <c r="U849" s="88" t="e">
        <f t="shared" si="207"/>
        <v>#REF!</v>
      </c>
      <c r="V849" s="88">
        <f t="shared" si="208"/>
        <v>0</v>
      </c>
      <c r="W849" s="100">
        <f t="shared" si="209"/>
        <v>0</v>
      </c>
      <c r="X849" s="92"/>
      <c r="Y849" s="10"/>
      <c r="Z849" s="10">
        <v>0</v>
      </c>
      <c r="AA849" s="10">
        <v>0</v>
      </c>
      <c r="AB849" s="10">
        <v>0</v>
      </c>
    </row>
    <row r="850" spans="1:28" x14ac:dyDescent="0.25">
      <c r="A850" t="e">
        <f t="shared" si="218"/>
        <v>#REF!</v>
      </c>
      <c r="B850" s="8"/>
      <c r="C850" s="9" t="s">
        <v>15</v>
      </c>
      <c r="D850" s="105" t="e">
        <f>'დაზუსტ. ბიუჯ.'!#REF!</f>
        <v>#REF!</v>
      </c>
      <c r="E850" s="88" t="e">
        <f>'დაზუსტ. საკუთ.'!#REF!</f>
        <v>#REF!</v>
      </c>
      <c r="F850" s="88" t="e">
        <f>'დაზუსტ. ბიუჯ. ფონდ.'!#REF!</f>
        <v>#REF!</v>
      </c>
      <c r="G850" s="88">
        <f>'გრანტის საკასო'!D849</f>
        <v>0</v>
      </c>
      <c r="H850" s="88">
        <f>'მიზნ.გრანტის საკასო '!D849</f>
        <v>0</v>
      </c>
      <c r="I850" s="105" t="e">
        <f>'დაზუსტ. ბიუჯ.'!#REF!-'დაზუსტ. ბიუჯ.'!#REF!</f>
        <v>#REF!</v>
      </c>
      <c r="J850" s="88" t="e">
        <f>'დაზუსტ. საკუთ.'!#REF!-'დაზუსტ. საკუთ.'!#REF!</f>
        <v>#REF!</v>
      </c>
      <c r="K850" s="88" t="e">
        <f>'დაზუსტ. ბიუჯ. ფონდ.'!#REF!-'დაზუსტ. ბიუჯ. ფონდ.'!#REF!</f>
        <v>#REF!</v>
      </c>
      <c r="L850" s="88">
        <f>'გრანტის საკასო'!E849</f>
        <v>0</v>
      </c>
      <c r="M850" s="100">
        <f>'მიზნ.გრანტის საკასო '!E849-'მიზნ.გრანტის საკასო '!D849</f>
        <v>0</v>
      </c>
      <c r="N850" s="105" t="e">
        <f>'დაზუსტ. ბიუჯ.'!#REF!-'დაზუსტ. ბიუჯ.'!#REF!</f>
        <v>#REF!</v>
      </c>
      <c r="O850" s="88" t="e">
        <f>'დაზუსტ. საკუთ.'!#REF!-'დაზუსტ. საკუთ.'!#REF!</f>
        <v>#REF!</v>
      </c>
      <c r="P850" s="88" t="e">
        <f>'დაზუსტ. ბიუჯ. ფონდ.'!#REF!</f>
        <v>#REF!</v>
      </c>
      <c r="Q850" s="88">
        <f>'გრანტის საკასო'!J849</f>
        <v>0</v>
      </c>
      <c r="R850" s="100">
        <f>'მიზნ.გრანტის საკასო '!J849-'მიზნ.გრანტის საკასო '!I849</f>
        <v>0</v>
      </c>
      <c r="S850" s="105" t="e">
        <f t="shared" si="219"/>
        <v>#REF!</v>
      </c>
      <c r="T850" s="88" t="e">
        <f t="shared" si="206"/>
        <v>#REF!</v>
      </c>
      <c r="U850" s="88" t="e">
        <f t="shared" si="207"/>
        <v>#REF!</v>
      </c>
      <c r="V850" s="88">
        <f t="shared" si="208"/>
        <v>0</v>
      </c>
      <c r="W850" s="100">
        <f t="shared" si="209"/>
        <v>0</v>
      </c>
      <c r="X850" s="92"/>
      <c r="Y850" s="10"/>
      <c r="Z850" s="10">
        <v>0</v>
      </c>
      <c r="AA850" s="10">
        <v>0</v>
      </c>
      <c r="AB850" s="10">
        <v>0</v>
      </c>
    </row>
    <row r="851" spans="1:28" x14ac:dyDescent="0.25">
      <c r="A851" t="e">
        <f t="shared" si="218"/>
        <v>#REF!</v>
      </c>
      <c r="B851" s="8"/>
      <c r="C851" s="9" t="s">
        <v>16</v>
      </c>
      <c r="D851" s="105" t="e">
        <f>'დაზუსტ. ბიუჯ.'!#REF!</f>
        <v>#REF!</v>
      </c>
      <c r="E851" s="88" t="e">
        <f>'დაზუსტ. საკუთ.'!#REF!</f>
        <v>#REF!</v>
      </c>
      <c r="F851" s="88" t="e">
        <f>'დაზუსტ. ბიუჯ. ფონდ.'!#REF!</f>
        <v>#REF!</v>
      </c>
      <c r="G851" s="88">
        <f>'გრანტის საკასო'!D850</f>
        <v>0</v>
      </c>
      <c r="H851" s="88">
        <f>'მიზნ.გრანტის საკასო '!D850</f>
        <v>0</v>
      </c>
      <c r="I851" s="105" t="e">
        <f>'დაზუსტ. ბიუჯ.'!#REF!-'დაზუსტ. ბიუჯ.'!#REF!</f>
        <v>#REF!</v>
      </c>
      <c r="J851" s="88" t="e">
        <f>'დაზუსტ. საკუთ.'!#REF!-'დაზუსტ. საკუთ.'!#REF!</f>
        <v>#REF!</v>
      </c>
      <c r="K851" s="88" t="e">
        <f>'დაზუსტ. ბიუჯ. ფონდ.'!#REF!-'დაზუსტ. ბიუჯ. ფონდ.'!#REF!</f>
        <v>#REF!</v>
      </c>
      <c r="L851" s="88">
        <f>'გრანტის საკასო'!E850</f>
        <v>0</v>
      </c>
      <c r="M851" s="100">
        <f>'მიზნ.გრანტის საკასო '!E850-'მიზნ.გრანტის საკასო '!D850</f>
        <v>0</v>
      </c>
      <c r="N851" s="105" t="e">
        <f>'დაზუსტ. ბიუჯ.'!#REF!-'დაზუსტ. ბიუჯ.'!#REF!</f>
        <v>#REF!</v>
      </c>
      <c r="O851" s="88" t="e">
        <f>'დაზუსტ. საკუთ.'!#REF!-'დაზუსტ. საკუთ.'!#REF!</f>
        <v>#REF!</v>
      </c>
      <c r="P851" s="88" t="e">
        <f>'დაზუსტ. ბიუჯ. ფონდ.'!#REF!</f>
        <v>#REF!</v>
      </c>
      <c r="Q851" s="88">
        <f>'გრანტის საკასო'!J850</f>
        <v>0</v>
      </c>
      <c r="R851" s="100">
        <f>'მიზნ.გრანტის საკასო '!J850-'მიზნ.გრანტის საკასო '!I850</f>
        <v>0</v>
      </c>
      <c r="S851" s="105" t="e">
        <f t="shared" si="219"/>
        <v>#REF!</v>
      </c>
      <c r="T851" s="88" t="e">
        <f t="shared" si="206"/>
        <v>#REF!</v>
      </c>
      <c r="U851" s="88" t="e">
        <f t="shared" si="207"/>
        <v>#REF!</v>
      </c>
      <c r="V851" s="88">
        <f t="shared" si="208"/>
        <v>0</v>
      </c>
      <c r="W851" s="100">
        <f t="shared" si="209"/>
        <v>0</v>
      </c>
      <c r="X851" s="92"/>
      <c r="Y851" s="10"/>
      <c r="Z851" s="10">
        <v>0</v>
      </c>
      <c r="AA851" s="10">
        <v>0</v>
      </c>
      <c r="AB851" s="10">
        <v>0</v>
      </c>
    </row>
    <row r="852" spans="1:28" x14ac:dyDescent="0.25">
      <c r="A852" t="e">
        <f t="shared" si="218"/>
        <v>#REF!</v>
      </c>
      <c r="B852" s="8"/>
      <c r="C852" s="9" t="s">
        <v>17</v>
      </c>
      <c r="D852" s="105" t="e">
        <f>'დაზუსტ. ბიუჯ.'!#REF!</f>
        <v>#REF!</v>
      </c>
      <c r="E852" s="88" t="e">
        <f>'დაზუსტ. საკუთ.'!#REF!</f>
        <v>#REF!</v>
      </c>
      <c r="F852" s="88" t="e">
        <f>'დაზუსტ. ბიუჯ. ფონდ.'!#REF!</f>
        <v>#REF!</v>
      </c>
      <c r="G852" s="88">
        <f>'გრანტის საკასო'!D851</f>
        <v>0</v>
      </c>
      <c r="H852" s="88">
        <f>'მიზნ.გრანტის საკასო '!D851</f>
        <v>0</v>
      </c>
      <c r="I852" s="105" t="e">
        <f>'დაზუსტ. ბიუჯ.'!#REF!-'დაზუსტ. ბიუჯ.'!#REF!</f>
        <v>#REF!</v>
      </c>
      <c r="J852" s="88" t="e">
        <f>'დაზუსტ. საკუთ.'!#REF!-'დაზუსტ. საკუთ.'!#REF!</f>
        <v>#REF!</v>
      </c>
      <c r="K852" s="88" t="e">
        <f>'დაზუსტ. ბიუჯ. ფონდ.'!#REF!-'დაზუსტ. ბიუჯ. ფონდ.'!#REF!</f>
        <v>#REF!</v>
      </c>
      <c r="L852" s="88">
        <f>'გრანტის საკასო'!E851</f>
        <v>0</v>
      </c>
      <c r="M852" s="100">
        <f>'მიზნ.გრანტის საკასო '!E851-'მიზნ.გრანტის საკასო '!D851</f>
        <v>0</v>
      </c>
      <c r="N852" s="105" t="e">
        <f>'დაზუსტ. ბიუჯ.'!#REF!-'დაზუსტ. ბიუჯ.'!#REF!</f>
        <v>#REF!</v>
      </c>
      <c r="O852" s="88" t="e">
        <f>'დაზუსტ. საკუთ.'!#REF!-'დაზუსტ. საკუთ.'!#REF!</f>
        <v>#REF!</v>
      </c>
      <c r="P852" s="88" t="e">
        <f>'დაზუსტ. ბიუჯ. ფონდ.'!#REF!</f>
        <v>#REF!</v>
      </c>
      <c r="Q852" s="88">
        <f>'გრანტის საკასო'!J851</f>
        <v>0</v>
      </c>
      <c r="R852" s="100">
        <f>'მიზნ.გრანტის საკასო '!J851-'მიზნ.გრანტის საკასო '!I851</f>
        <v>0</v>
      </c>
      <c r="S852" s="105" t="e">
        <f t="shared" si="219"/>
        <v>#REF!</v>
      </c>
      <c r="T852" s="88" t="e">
        <f t="shared" ref="T852:T915" si="222">O852+J852+E852</f>
        <v>#REF!</v>
      </c>
      <c r="U852" s="88" t="e">
        <f t="shared" ref="U852:U915" si="223">P852+K852+F852</f>
        <v>#REF!</v>
      </c>
      <c r="V852" s="88">
        <f t="shared" ref="V852:V915" si="224">Q852+L852+G852</f>
        <v>0</v>
      </c>
      <c r="W852" s="100">
        <f t="shared" ref="W852:W915" si="225">R852+M852+H852</f>
        <v>0</v>
      </c>
      <c r="X852" s="92"/>
      <c r="Y852" s="10"/>
      <c r="Z852" s="10">
        <v>0</v>
      </c>
      <c r="AA852" s="10">
        <v>0</v>
      </c>
      <c r="AB852" s="10">
        <v>0</v>
      </c>
    </row>
    <row r="853" spans="1:28" x14ac:dyDescent="0.25">
      <c r="A853" t="e">
        <f t="shared" si="218"/>
        <v>#REF!</v>
      </c>
      <c r="B853" s="5"/>
      <c r="C853" s="6" t="s">
        <v>18</v>
      </c>
      <c r="D853" s="104" t="e">
        <f>'დაზუსტ. ბიუჯ.'!#REF!</f>
        <v>#REF!</v>
      </c>
      <c r="E853" s="87" t="e">
        <f>'დაზუსტ. საკუთ.'!#REF!</f>
        <v>#REF!</v>
      </c>
      <c r="F853" s="87" t="e">
        <f>'დაზუსტ. ბიუჯ. ფონდ.'!#REF!</f>
        <v>#REF!</v>
      </c>
      <c r="G853" s="87">
        <f>'გრანტის საკასო'!D852</f>
        <v>0</v>
      </c>
      <c r="H853" s="87">
        <f>'მიზნ.გრანტის საკასო '!D852</f>
        <v>0</v>
      </c>
      <c r="I853" s="104" t="e">
        <f>'დაზუსტ. ბიუჯ.'!#REF!-'დაზუსტ. ბიუჯ.'!#REF!</f>
        <v>#REF!</v>
      </c>
      <c r="J853" s="87" t="e">
        <f>'დაზუსტ. საკუთ.'!#REF!-'დაზუსტ. საკუთ.'!#REF!</f>
        <v>#REF!</v>
      </c>
      <c r="K853" s="87" t="e">
        <f>'დაზუსტ. ბიუჯ. ფონდ.'!#REF!-'დაზუსტ. ბიუჯ. ფონდ.'!#REF!</f>
        <v>#REF!</v>
      </c>
      <c r="L853" s="87">
        <f>'გრანტის საკასო'!E852</f>
        <v>0</v>
      </c>
      <c r="M853" s="99">
        <f>'მიზნ.გრანტის საკასო '!E852-'მიზნ.გრანტის საკასო '!D852</f>
        <v>0</v>
      </c>
      <c r="N853" s="104" t="e">
        <f>'დაზუსტ. ბიუჯ.'!#REF!-'დაზუსტ. ბიუჯ.'!#REF!</f>
        <v>#REF!</v>
      </c>
      <c r="O853" s="87" t="e">
        <f>'დაზუსტ. საკუთ.'!#REF!-'დაზუსტ. საკუთ.'!#REF!</f>
        <v>#REF!</v>
      </c>
      <c r="P853" s="87" t="e">
        <f>'დაზუსტ. ბიუჯ. ფონდ.'!#REF!</f>
        <v>#REF!</v>
      </c>
      <c r="Q853" s="87">
        <f>'გრანტის საკასო'!J852</f>
        <v>0</v>
      </c>
      <c r="R853" s="99">
        <f>'მიზნ.გრანტის საკასო '!J852-'მიზნ.გრანტის საკასო '!I852</f>
        <v>0</v>
      </c>
      <c r="S853" s="104" t="e">
        <f t="shared" si="219"/>
        <v>#REF!</v>
      </c>
      <c r="T853" s="87" t="e">
        <f t="shared" si="222"/>
        <v>#REF!</v>
      </c>
      <c r="U853" s="87" t="e">
        <f t="shared" si="223"/>
        <v>#REF!</v>
      </c>
      <c r="V853" s="87">
        <f t="shared" si="224"/>
        <v>0</v>
      </c>
      <c r="W853" s="99">
        <f t="shared" si="225"/>
        <v>0</v>
      </c>
      <c r="X853" s="91"/>
      <c r="Y853" s="7"/>
      <c r="Z853" s="7">
        <v>0</v>
      </c>
      <c r="AA853" s="7">
        <v>0</v>
      </c>
      <c r="AB853" s="7">
        <v>0</v>
      </c>
    </row>
    <row r="854" spans="1:28" x14ac:dyDescent="0.25">
      <c r="A854" t="e">
        <f t="shared" si="218"/>
        <v>#REF!</v>
      </c>
      <c r="B854" s="5"/>
      <c r="C854" s="6" t="s">
        <v>19</v>
      </c>
      <c r="D854" s="104" t="e">
        <f>'დაზუსტ. ბიუჯ.'!#REF!</f>
        <v>#REF!</v>
      </c>
      <c r="E854" s="87" t="e">
        <f>'დაზუსტ. საკუთ.'!#REF!</f>
        <v>#REF!</v>
      </c>
      <c r="F854" s="87" t="e">
        <f>'დაზუსტ. ბიუჯ. ფონდ.'!#REF!</f>
        <v>#REF!</v>
      </c>
      <c r="G854" s="87">
        <f>'გრანტის საკასო'!D853</f>
        <v>0</v>
      </c>
      <c r="H854" s="87">
        <f>'მიზნ.გრანტის საკასო '!D853</f>
        <v>0</v>
      </c>
      <c r="I854" s="104" t="e">
        <f>'დაზუსტ. ბიუჯ.'!#REF!-'დაზუსტ. ბიუჯ.'!#REF!</f>
        <v>#REF!</v>
      </c>
      <c r="J854" s="87" t="e">
        <f>'დაზუსტ. საკუთ.'!#REF!-'დაზუსტ. საკუთ.'!#REF!</f>
        <v>#REF!</v>
      </c>
      <c r="K854" s="87" t="e">
        <f>'დაზუსტ. ბიუჯ. ფონდ.'!#REF!-'დაზუსტ. ბიუჯ. ფონდ.'!#REF!</f>
        <v>#REF!</v>
      </c>
      <c r="L854" s="87">
        <f>'გრანტის საკასო'!E853</f>
        <v>0</v>
      </c>
      <c r="M854" s="99">
        <f>'მიზნ.გრანტის საკასო '!E853-'მიზნ.გრანტის საკასო '!D853</f>
        <v>0</v>
      </c>
      <c r="N854" s="104" t="e">
        <f>'დაზუსტ. ბიუჯ.'!#REF!-'დაზუსტ. ბიუჯ.'!#REF!</f>
        <v>#REF!</v>
      </c>
      <c r="O854" s="87" t="e">
        <f>'დაზუსტ. საკუთ.'!#REF!-'დაზუსტ. საკუთ.'!#REF!</f>
        <v>#REF!</v>
      </c>
      <c r="P854" s="87" t="e">
        <f>'დაზუსტ. ბიუჯ. ფონდ.'!#REF!</f>
        <v>#REF!</v>
      </c>
      <c r="Q854" s="87">
        <f>'გრანტის საკასო'!J853</f>
        <v>0</v>
      </c>
      <c r="R854" s="99">
        <f>'მიზნ.გრანტის საკასო '!J853-'მიზნ.გრანტის საკასო '!I853</f>
        <v>0</v>
      </c>
      <c r="S854" s="104" t="e">
        <f t="shared" si="219"/>
        <v>#REF!</v>
      </c>
      <c r="T854" s="87" t="e">
        <f t="shared" si="222"/>
        <v>#REF!</v>
      </c>
      <c r="U854" s="87" t="e">
        <f t="shared" si="223"/>
        <v>#REF!</v>
      </c>
      <c r="V854" s="87">
        <f t="shared" si="224"/>
        <v>0</v>
      </c>
      <c r="W854" s="99">
        <f t="shared" si="225"/>
        <v>0</v>
      </c>
      <c r="X854" s="91"/>
      <c r="Y854" s="7"/>
      <c r="Z854" s="7">
        <v>0</v>
      </c>
      <c r="AA854" s="7">
        <v>0</v>
      </c>
      <c r="AB854" s="7">
        <v>0</v>
      </c>
    </row>
    <row r="855" spans="1:28" ht="15.75" thickBot="1" x14ac:dyDescent="0.3">
      <c r="A855" t="e">
        <f t="shared" si="218"/>
        <v>#REF!</v>
      </c>
      <c r="B855" s="11"/>
      <c r="C855" s="12" t="s">
        <v>20</v>
      </c>
      <c r="D855" s="106" t="e">
        <f>'დაზუსტ. ბიუჯ.'!#REF!</f>
        <v>#REF!</v>
      </c>
      <c r="E855" s="89" t="e">
        <f>'დაზუსტ. საკუთ.'!#REF!</f>
        <v>#REF!</v>
      </c>
      <c r="F855" s="89" t="e">
        <f>'დაზუსტ. ბიუჯ. ფონდ.'!#REF!</f>
        <v>#REF!</v>
      </c>
      <c r="G855" s="89">
        <f>'გრანტის საკასო'!D854</f>
        <v>0</v>
      </c>
      <c r="H855" s="89">
        <f>'მიზნ.გრანტის საკასო '!D854</f>
        <v>0</v>
      </c>
      <c r="I855" s="106" t="e">
        <f>'დაზუსტ. ბიუჯ.'!#REF!-'დაზუსტ. ბიუჯ.'!#REF!</f>
        <v>#REF!</v>
      </c>
      <c r="J855" s="89" t="e">
        <f>'დაზუსტ. საკუთ.'!#REF!-'დაზუსტ. საკუთ.'!#REF!</f>
        <v>#REF!</v>
      </c>
      <c r="K855" s="89" t="e">
        <f>'დაზუსტ. ბიუჯ. ფონდ.'!#REF!-'დაზუსტ. ბიუჯ. ფონდ.'!#REF!</f>
        <v>#REF!</v>
      </c>
      <c r="L855" s="89">
        <f>'გრანტის საკასო'!E854</f>
        <v>0</v>
      </c>
      <c r="M855" s="101">
        <f>'მიზნ.გრანტის საკასო '!E854-'მიზნ.გრანტის საკასო '!D854</f>
        <v>0</v>
      </c>
      <c r="N855" s="106" t="e">
        <f>'დაზუსტ. ბიუჯ.'!#REF!-'დაზუსტ. ბიუჯ.'!#REF!</f>
        <v>#REF!</v>
      </c>
      <c r="O855" s="89" t="e">
        <f>'დაზუსტ. საკუთ.'!#REF!-'დაზუსტ. საკუთ.'!#REF!</f>
        <v>#REF!</v>
      </c>
      <c r="P855" s="89" t="e">
        <f>'დაზუსტ. ბიუჯ. ფონდ.'!#REF!</f>
        <v>#REF!</v>
      </c>
      <c r="Q855" s="89">
        <f>'გრანტის საკასო'!J854</f>
        <v>0</v>
      </c>
      <c r="R855" s="101">
        <f>'მიზნ.გრანტის საკასო '!J854-'მიზნ.გრანტის საკასო '!I854</f>
        <v>0</v>
      </c>
      <c r="S855" s="106" t="e">
        <f t="shared" si="219"/>
        <v>#REF!</v>
      </c>
      <c r="T855" s="89" t="e">
        <f t="shared" si="222"/>
        <v>#REF!</v>
      </c>
      <c r="U855" s="89" t="e">
        <f t="shared" si="223"/>
        <v>#REF!</v>
      </c>
      <c r="V855" s="89">
        <f t="shared" si="224"/>
        <v>0</v>
      </c>
      <c r="W855" s="101">
        <f t="shared" si="225"/>
        <v>0</v>
      </c>
      <c r="X855" s="93"/>
      <c r="Y855" s="13"/>
      <c r="Z855" s="13">
        <v>0</v>
      </c>
      <c r="AA855" s="13">
        <v>0</v>
      </c>
      <c r="AB855" s="13">
        <v>0</v>
      </c>
    </row>
    <row r="856" spans="1:28" ht="46.5" thickTop="1" thickBot="1" x14ac:dyDescent="0.3">
      <c r="A856" t="e">
        <f t="shared" si="218"/>
        <v>#REF!</v>
      </c>
      <c r="B856" s="16" t="s">
        <v>142</v>
      </c>
      <c r="C856" s="14" t="s">
        <v>143</v>
      </c>
      <c r="D856" s="103" t="e">
        <f>'დაზუსტ. ბიუჯ.'!#REF!</f>
        <v>#REF!</v>
      </c>
      <c r="E856" s="86" t="e">
        <f>'დაზუსტ. საკუთ.'!#REF!</f>
        <v>#REF!</v>
      </c>
      <c r="F856" s="86" t="e">
        <f>'დაზუსტ. ბიუჯ. ფონდ.'!#REF!</f>
        <v>#REF!</v>
      </c>
      <c r="G856" s="86">
        <f>'გრანტის საკასო'!D855</f>
        <v>0</v>
      </c>
      <c r="H856" s="86">
        <f>'მიზნ.გრანტის საკასო '!D855</f>
        <v>0</v>
      </c>
      <c r="I856" s="103" t="e">
        <f>'დაზუსტ. ბიუჯ.'!#REF!-'დაზუსტ. ბიუჯ.'!#REF!</f>
        <v>#REF!</v>
      </c>
      <c r="J856" s="86" t="e">
        <f>'დაზუსტ. საკუთ.'!#REF!-'დაზუსტ. საკუთ.'!#REF!</f>
        <v>#REF!</v>
      </c>
      <c r="K856" s="86" t="e">
        <f>'დაზუსტ. ბიუჯ. ფონდ.'!#REF!-'დაზუსტ. ბიუჯ. ფონდ.'!#REF!</f>
        <v>#REF!</v>
      </c>
      <c r="L856" s="86">
        <f>'გრანტის საკასო'!E855</f>
        <v>0</v>
      </c>
      <c r="M856" s="102">
        <f>'მიზნ.გრანტის საკასო '!E855-'მიზნ.გრანტის საკასო '!D855</f>
        <v>0</v>
      </c>
      <c r="N856" s="103" t="e">
        <f>'დაზუსტ. ბიუჯ.'!#REF!-'დაზუსტ. ბიუჯ.'!#REF!</f>
        <v>#REF!</v>
      </c>
      <c r="O856" s="86" t="e">
        <f>'დაზუსტ. საკუთ.'!#REF!-'დაზუსტ. საკუთ.'!#REF!</f>
        <v>#REF!</v>
      </c>
      <c r="P856" s="86" t="e">
        <f>'დაზუსტ. ბიუჯ. ფონდ.'!#REF!</f>
        <v>#REF!</v>
      </c>
      <c r="Q856" s="86">
        <f>'გრანტის საკასო'!J855</f>
        <v>0</v>
      </c>
      <c r="R856" s="102">
        <f>'მიზნ.გრანტის საკასო '!J855-'მიზნ.გრანტის საკასო '!I855</f>
        <v>0</v>
      </c>
      <c r="S856" s="103" t="e">
        <f t="shared" si="219"/>
        <v>#REF!</v>
      </c>
      <c r="T856" s="86" t="e">
        <f t="shared" si="222"/>
        <v>#REF!</v>
      </c>
      <c r="U856" s="86" t="e">
        <f t="shared" si="223"/>
        <v>#REF!</v>
      </c>
      <c r="V856" s="86">
        <f t="shared" si="224"/>
        <v>0</v>
      </c>
      <c r="W856" s="102">
        <f t="shared" si="225"/>
        <v>0</v>
      </c>
      <c r="X856" s="94"/>
      <c r="Y856" s="4"/>
      <c r="Z856" s="4">
        <f t="shared" ref="Z856:AB856" si="226">SUM(Z868,Z880,Z892,Z904,Z928,Z940,Z952,Z988,Z1000,Z1012)</f>
        <v>0</v>
      </c>
      <c r="AA856" s="4">
        <f t="shared" si="226"/>
        <v>0</v>
      </c>
      <c r="AB856" s="4">
        <f t="shared" si="226"/>
        <v>0</v>
      </c>
    </row>
    <row r="857" spans="1:28" ht="15.75" thickTop="1" x14ac:dyDescent="0.25">
      <c r="A857" t="e">
        <f t="shared" si="218"/>
        <v>#REF!</v>
      </c>
      <c r="B857" s="5"/>
      <c r="C857" s="6" t="s">
        <v>10</v>
      </c>
      <c r="D857" s="104" t="e">
        <f>'დაზუსტ. ბიუჯ.'!#REF!</f>
        <v>#REF!</v>
      </c>
      <c r="E857" s="87" t="e">
        <f>'დაზუსტ. საკუთ.'!#REF!</f>
        <v>#REF!</v>
      </c>
      <c r="F857" s="87" t="e">
        <f>'დაზუსტ. ბიუჯ. ფონდ.'!#REF!</f>
        <v>#REF!</v>
      </c>
      <c r="G857" s="87">
        <f>'გრანტის საკასო'!D856</f>
        <v>0</v>
      </c>
      <c r="H857" s="87">
        <f>'მიზნ.გრანტის საკასო '!D856</f>
        <v>0</v>
      </c>
      <c r="I857" s="104" t="e">
        <f>'დაზუსტ. ბიუჯ.'!#REF!-'დაზუსტ. ბიუჯ.'!#REF!</f>
        <v>#REF!</v>
      </c>
      <c r="J857" s="87" t="e">
        <f>'დაზუსტ. საკუთ.'!#REF!-'დაზუსტ. საკუთ.'!#REF!</f>
        <v>#REF!</v>
      </c>
      <c r="K857" s="87" t="e">
        <f>'დაზუსტ. ბიუჯ. ფონდ.'!#REF!-'დაზუსტ. ბიუჯ. ფონდ.'!#REF!</f>
        <v>#REF!</v>
      </c>
      <c r="L857" s="87">
        <f>'გრანტის საკასო'!E856</f>
        <v>0</v>
      </c>
      <c r="M857" s="99">
        <f>'მიზნ.გრანტის საკასო '!E856-'მიზნ.გრანტის საკასო '!D856</f>
        <v>0</v>
      </c>
      <c r="N857" s="104" t="e">
        <f>'დაზუსტ. ბიუჯ.'!#REF!-'დაზუსტ. ბიუჯ.'!#REF!</f>
        <v>#REF!</v>
      </c>
      <c r="O857" s="87" t="e">
        <f>'დაზუსტ. საკუთ.'!#REF!-'დაზუსტ. საკუთ.'!#REF!</f>
        <v>#REF!</v>
      </c>
      <c r="P857" s="87" t="e">
        <f>'დაზუსტ. ბიუჯ. ფონდ.'!#REF!</f>
        <v>#REF!</v>
      </c>
      <c r="Q857" s="87">
        <f>'გრანტის საკასო'!J856</f>
        <v>0</v>
      </c>
      <c r="R857" s="99">
        <f>'მიზნ.გრანტის საკასო '!J856-'მიზნ.გრანტის საკასო '!I856</f>
        <v>0</v>
      </c>
      <c r="S857" s="104" t="e">
        <f t="shared" si="219"/>
        <v>#REF!</v>
      </c>
      <c r="T857" s="87" t="e">
        <f t="shared" si="222"/>
        <v>#REF!</v>
      </c>
      <c r="U857" s="87" t="e">
        <f t="shared" si="223"/>
        <v>#REF!</v>
      </c>
      <c r="V857" s="87">
        <f t="shared" si="224"/>
        <v>0</v>
      </c>
      <c r="W857" s="99">
        <f t="shared" si="225"/>
        <v>0</v>
      </c>
      <c r="X857" s="91"/>
      <c r="Y857" s="7"/>
      <c r="Z857" s="7">
        <f t="shared" ref="Z857:AB867" si="227">SUM(Z869,Z881,Z893,Z905,Z929,Z941,Z953,Z989,Z1001,Z1013)</f>
        <v>0</v>
      </c>
      <c r="AA857" s="7">
        <f t="shared" si="227"/>
        <v>0</v>
      </c>
      <c r="AB857" s="7">
        <f t="shared" si="227"/>
        <v>0</v>
      </c>
    </row>
    <row r="858" spans="1:28" x14ac:dyDescent="0.25">
      <c r="A858" t="e">
        <f t="shared" si="218"/>
        <v>#REF!</v>
      </c>
      <c r="B858" s="8"/>
      <c r="C858" s="9" t="s">
        <v>11</v>
      </c>
      <c r="D858" s="105" t="e">
        <f>'დაზუსტ. ბიუჯ.'!#REF!</f>
        <v>#REF!</v>
      </c>
      <c r="E858" s="88" t="e">
        <f>'დაზუსტ. საკუთ.'!#REF!</f>
        <v>#REF!</v>
      </c>
      <c r="F858" s="88" t="e">
        <f>'დაზუსტ. ბიუჯ. ფონდ.'!#REF!</f>
        <v>#REF!</v>
      </c>
      <c r="G858" s="88">
        <f>'გრანტის საკასო'!D857</f>
        <v>0</v>
      </c>
      <c r="H858" s="88">
        <f>'მიზნ.გრანტის საკასო '!D857</f>
        <v>0</v>
      </c>
      <c r="I858" s="105" t="e">
        <f>'დაზუსტ. ბიუჯ.'!#REF!-'დაზუსტ. ბიუჯ.'!#REF!</f>
        <v>#REF!</v>
      </c>
      <c r="J858" s="88" t="e">
        <f>'დაზუსტ. საკუთ.'!#REF!-'დაზუსტ. საკუთ.'!#REF!</f>
        <v>#REF!</v>
      </c>
      <c r="K858" s="88" t="e">
        <f>'დაზუსტ. ბიუჯ. ფონდ.'!#REF!-'დაზუსტ. ბიუჯ. ფონდ.'!#REF!</f>
        <v>#REF!</v>
      </c>
      <c r="L858" s="88">
        <f>'გრანტის საკასო'!E857</f>
        <v>0</v>
      </c>
      <c r="M858" s="100">
        <f>'მიზნ.გრანტის საკასო '!E857-'მიზნ.გრანტის საკასო '!D857</f>
        <v>0</v>
      </c>
      <c r="N858" s="105" t="e">
        <f>'დაზუსტ. ბიუჯ.'!#REF!-'დაზუსტ. ბიუჯ.'!#REF!</f>
        <v>#REF!</v>
      </c>
      <c r="O858" s="88" t="e">
        <f>'დაზუსტ. საკუთ.'!#REF!-'დაზუსტ. საკუთ.'!#REF!</f>
        <v>#REF!</v>
      </c>
      <c r="P858" s="88" t="e">
        <f>'დაზუსტ. ბიუჯ. ფონდ.'!#REF!</f>
        <v>#REF!</v>
      </c>
      <c r="Q858" s="88">
        <f>'გრანტის საკასო'!J857</f>
        <v>0</v>
      </c>
      <c r="R858" s="100">
        <f>'მიზნ.გრანტის საკასო '!J857-'მიზნ.გრანტის საკასო '!I857</f>
        <v>0</v>
      </c>
      <c r="S858" s="105" t="e">
        <f t="shared" si="219"/>
        <v>#REF!</v>
      </c>
      <c r="T858" s="88" t="e">
        <f t="shared" si="222"/>
        <v>#REF!</v>
      </c>
      <c r="U858" s="88" t="e">
        <f t="shared" si="223"/>
        <v>#REF!</v>
      </c>
      <c r="V858" s="88">
        <f t="shared" si="224"/>
        <v>0</v>
      </c>
      <c r="W858" s="100">
        <f t="shared" si="225"/>
        <v>0</v>
      </c>
      <c r="X858" s="92"/>
      <c r="Y858" s="10"/>
      <c r="Z858" s="10">
        <f t="shared" si="227"/>
        <v>0</v>
      </c>
      <c r="AA858" s="10">
        <f t="shared" si="227"/>
        <v>0</v>
      </c>
      <c r="AB858" s="10">
        <f t="shared" si="227"/>
        <v>0</v>
      </c>
    </row>
    <row r="859" spans="1:28" x14ac:dyDescent="0.25">
      <c r="A859" t="e">
        <f t="shared" si="218"/>
        <v>#REF!</v>
      </c>
      <c r="B859" s="8"/>
      <c r="C859" s="9" t="s">
        <v>12</v>
      </c>
      <c r="D859" s="105" t="e">
        <f>'დაზუსტ. ბიუჯ.'!#REF!</f>
        <v>#REF!</v>
      </c>
      <c r="E859" s="88" t="e">
        <f>'დაზუსტ. საკუთ.'!#REF!</f>
        <v>#REF!</v>
      </c>
      <c r="F859" s="88" t="e">
        <f>'დაზუსტ. ბიუჯ. ფონდ.'!#REF!</f>
        <v>#REF!</v>
      </c>
      <c r="G859" s="88">
        <f>'გრანტის საკასო'!D858</f>
        <v>0</v>
      </c>
      <c r="H859" s="88">
        <f>'მიზნ.გრანტის საკასო '!D858</f>
        <v>0</v>
      </c>
      <c r="I859" s="105" t="e">
        <f>'დაზუსტ. ბიუჯ.'!#REF!-'დაზუსტ. ბიუჯ.'!#REF!</f>
        <v>#REF!</v>
      </c>
      <c r="J859" s="88" t="e">
        <f>'დაზუსტ. საკუთ.'!#REF!-'დაზუსტ. საკუთ.'!#REF!</f>
        <v>#REF!</v>
      </c>
      <c r="K859" s="88" t="e">
        <f>'დაზუსტ. ბიუჯ. ფონდ.'!#REF!-'დაზუსტ. ბიუჯ. ფონდ.'!#REF!</f>
        <v>#REF!</v>
      </c>
      <c r="L859" s="88">
        <f>'გრანტის საკასო'!E858</f>
        <v>0</v>
      </c>
      <c r="M859" s="100">
        <f>'მიზნ.გრანტის საკასო '!E858-'მიზნ.გრანტის საკასო '!D858</f>
        <v>0</v>
      </c>
      <c r="N859" s="105" t="e">
        <f>'დაზუსტ. ბიუჯ.'!#REF!-'დაზუსტ. ბიუჯ.'!#REF!</f>
        <v>#REF!</v>
      </c>
      <c r="O859" s="88" t="e">
        <f>'დაზუსტ. საკუთ.'!#REF!-'დაზუსტ. საკუთ.'!#REF!</f>
        <v>#REF!</v>
      </c>
      <c r="P859" s="88" t="e">
        <f>'დაზუსტ. ბიუჯ. ფონდ.'!#REF!</f>
        <v>#REF!</v>
      </c>
      <c r="Q859" s="88">
        <f>'გრანტის საკასო'!J858</f>
        <v>0</v>
      </c>
      <c r="R859" s="100">
        <f>'მიზნ.გრანტის საკასო '!J858-'მიზნ.გრანტის საკასო '!I858</f>
        <v>0</v>
      </c>
      <c r="S859" s="105" t="e">
        <f t="shared" si="219"/>
        <v>#REF!</v>
      </c>
      <c r="T859" s="88" t="e">
        <f t="shared" si="222"/>
        <v>#REF!</v>
      </c>
      <c r="U859" s="88" t="e">
        <f t="shared" si="223"/>
        <v>#REF!</v>
      </c>
      <c r="V859" s="88">
        <f t="shared" si="224"/>
        <v>0</v>
      </c>
      <c r="W859" s="100">
        <f t="shared" si="225"/>
        <v>0</v>
      </c>
      <c r="X859" s="92"/>
      <c r="Y859" s="10"/>
      <c r="Z859" s="10">
        <f t="shared" si="227"/>
        <v>0</v>
      </c>
      <c r="AA859" s="10">
        <f t="shared" si="227"/>
        <v>0</v>
      </c>
      <c r="AB859" s="10">
        <f t="shared" si="227"/>
        <v>0</v>
      </c>
    </row>
    <row r="860" spans="1:28" x14ac:dyDescent="0.25">
      <c r="A860" t="e">
        <f t="shared" si="218"/>
        <v>#REF!</v>
      </c>
      <c r="B860" s="8"/>
      <c r="C860" s="9" t="s">
        <v>13</v>
      </c>
      <c r="D860" s="105" t="e">
        <f>'დაზუსტ. ბიუჯ.'!#REF!</f>
        <v>#REF!</v>
      </c>
      <c r="E860" s="88" t="e">
        <f>'დაზუსტ. საკუთ.'!#REF!</f>
        <v>#REF!</v>
      </c>
      <c r="F860" s="88" t="e">
        <f>'დაზუსტ. ბიუჯ. ფონდ.'!#REF!</f>
        <v>#REF!</v>
      </c>
      <c r="G860" s="88">
        <f>'გრანტის საკასო'!D859</f>
        <v>0</v>
      </c>
      <c r="H860" s="88">
        <f>'მიზნ.გრანტის საკასო '!D859</f>
        <v>0</v>
      </c>
      <c r="I860" s="105" t="e">
        <f>'დაზუსტ. ბიუჯ.'!#REF!-'დაზუსტ. ბიუჯ.'!#REF!</f>
        <v>#REF!</v>
      </c>
      <c r="J860" s="88" t="e">
        <f>'დაზუსტ. საკუთ.'!#REF!-'დაზუსტ. საკუთ.'!#REF!</f>
        <v>#REF!</v>
      </c>
      <c r="K860" s="88" t="e">
        <f>'დაზუსტ. ბიუჯ. ფონდ.'!#REF!-'დაზუსტ. ბიუჯ. ფონდ.'!#REF!</f>
        <v>#REF!</v>
      </c>
      <c r="L860" s="88">
        <f>'გრანტის საკასო'!E859</f>
        <v>0</v>
      </c>
      <c r="M860" s="100">
        <f>'მიზნ.გრანტის საკასო '!E859-'მიზნ.გრანტის საკასო '!D859</f>
        <v>0</v>
      </c>
      <c r="N860" s="105" t="e">
        <f>'დაზუსტ. ბიუჯ.'!#REF!-'დაზუსტ. ბიუჯ.'!#REF!</f>
        <v>#REF!</v>
      </c>
      <c r="O860" s="88" t="e">
        <f>'დაზუსტ. საკუთ.'!#REF!-'დაზუსტ. საკუთ.'!#REF!</f>
        <v>#REF!</v>
      </c>
      <c r="P860" s="88" t="e">
        <f>'დაზუსტ. ბიუჯ. ფონდ.'!#REF!</f>
        <v>#REF!</v>
      </c>
      <c r="Q860" s="88">
        <f>'გრანტის საკასო'!J859</f>
        <v>0</v>
      </c>
      <c r="R860" s="100">
        <f>'მიზნ.გრანტის საკასო '!J859-'მიზნ.გრანტის საკასო '!I859</f>
        <v>0</v>
      </c>
      <c r="S860" s="105" t="e">
        <f t="shared" si="219"/>
        <v>#REF!</v>
      </c>
      <c r="T860" s="88" t="e">
        <f t="shared" si="222"/>
        <v>#REF!</v>
      </c>
      <c r="U860" s="88" t="e">
        <f t="shared" si="223"/>
        <v>#REF!</v>
      </c>
      <c r="V860" s="88">
        <f t="shared" si="224"/>
        <v>0</v>
      </c>
      <c r="W860" s="100">
        <f t="shared" si="225"/>
        <v>0</v>
      </c>
      <c r="X860" s="92"/>
      <c r="Y860" s="10"/>
      <c r="Z860" s="10">
        <f t="shared" si="227"/>
        <v>0</v>
      </c>
      <c r="AA860" s="10">
        <f t="shared" si="227"/>
        <v>0</v>
      </c>
      <c r="AB860" s="10">
        <f t="shared" si="227"/>
        <v>0</v>
      </c>
    </row>
    <row r="861" spans="1:28" x14ac:dyDescent="0.25">
      <c r="A861" t="e">
        <f t="shared" si="218"/>
        <v>#REF!</v>
      </c>
      <c r="B861" s="8"/>
      <c r="C861" s="9" t="s">
        <v>14</v>
      </c>
      <c r="D861" s="105" t="e">
        <f>'დაზუსტ. ბიუჯ.'!#REF!</f>
        <v>#REF!</v>
      </c>
      <c r="E861" s="88" t="e">
        <f>'დაზუსტ. საკუთ.'!#REF!</f>
        <v>#REF!</v>
      </c>
      <c r="F861" s="88" t="e">
        <f>'დაზუსტ. ბიუჯ. ფონდ.'!#REF!</f>
        <v>#REF!</v>
      </c>
      <c r="G861" s="88">
        <f>'გრანტის საკასო'!D860</f>
        <v>0</v>
      </c>
      <c r="H861" s="88">
        <f>'მიზნ.გრანტის საკასო '!D860</f>
        <v>0</v>
      </c>
      <c r="I861" s="105" t="e">
        <f>'დაზუსტ. ბიუჯ.'!#REF!-'დაზუსტ. ბიუჯ.'!#REF!</f>
        <v>#REF!</v>
      </c>
      <c r="J861" s="88" t="e">
        <f>'დაზუსტ. საკუთ.'!#REF!-'დაზუსტ. საკუთ.'!#REF!</f>
        <v>#REF!</v>
      </c>
      <c r="K861" s="88" t="e">
        <f>'დაზუსტ. ბიუჯ. ფონდ.'!#REF!-'დაზუსტ. ბიუჯ. ფონდ.'!#REF!</f>
        <v>#REF!</v>
      </c>
      <c r="L861" s="88">
        <f>'გრანტის საკასო'!E860</f>
        <v>0</v>
      </c>
      <c r="M861" s="100">
        <f>'მიზნ.გრანტის საკასო '!E860-'მიზნ.გრანტის საკასო '!D860</f>
        <v>0</v>
      </c>
      <c r="N861" s="105" t="e">
        <f>'დაზუსტ. ბიუჯ.'!#REF!-'დაზუსტ. ბიუჯ.'!#REF!</f>
        <v>#REF!</v>
      </c>
      <c r="O861" s="88" t="e">
        <f>'დაზუსტ. საკუთ.'!#REF!-'დაზუსტ. საკუთ.'!#REF!</f>
        <v>#REF!</v>
      </c>
      <c r="P861" s="88" t="e">
        <f>'დაზუსტ. ბიუჯ. ფონდ.'!#REF!</f>
        <v>#REF!</v>
      </c>
      <c r="Q861" s="88">
        <f>'გრანტის საკასო'!J860</f>
        <v>0</v>
      </c>
      <c r="R861" s="100">
        <f>'მიზნ.გრანტის საკასო '!J860-'მიზნ.გრანტის საკასო '!I860</f>
        <v>0</v>
      </c>
      <c r="S861" s="105" t="e">
        <f t="shared" si="219"/>
        <v>#REF!</v>
      </c>
      <c r="T861" s="88" t="e">
        <f t="shared" si="222"/>
        <v>#REF!</v>
      </c>
      <c r="U861" s="88" t="e">
        <f t="shared" si="223"/>
        <v>#REF!</v>
      </c>
      <c r="V861" s="88">
        <f t="shared" si="224"/>
        <v>0</v>
      </c>
      <c r="W861" s="100">
        <f t="shared" si="225"/>
        <v>0</v>
      </c>
      <c r="X861" s="92"/>
      <c r="Y861" s="10"/>
      <c r="Z861" s="10">
        <f t="shared" si="227"/>
        <v>0</v>
      </c>
      <c r="AA861" s="10">
        <f t="shared" si="227"/>
        <v>0</v>
      </c>
      <c r="AB861" s="10">
        <f t="shared" si="227"/>
        <v>0</v>
      </c>
    </row>
    <row r="862" spans="1:28" x14ac:dyDescent="0.25">
      <c r="A862" t="e">
        <f t="shared" si="218"/>
        <v>#REF!</v>
      </c>
      <c r="B862" s="8"/>
      <c r="C862" s="9" t="s">
        <v>15</v>
      </c>
      <c r="D862" s="105" t="e">
        <f>'დაზუსტ. ბიუჯ.'!#REF!</f>
        <v>#REF!</v>
      </c>
      <c r="E862" s="88" t="e">
        <f>'დაზუსტ. საკუთ.'!#REF!</f>
        <v>#REF!</v>
      </c>
      <c r="F862" s="88" t="e">
        <f>'დაზუსტ. ბიუჯ. ფონდ.'!#REF!</f>
        <v>#REF!</v>
      </c>
      <c r="G862" s="88">
        <f>'გრანტის საკასო'!D861</f>
        <v>0</v>
      </c>
      <c r="H862" s="88">
        <f>'მიზნ.გრანტის საკასო '!D861</f>
        <v>0</v>
      </c>
      <c r="I862" s="105" t="e">
        <f>'დაზუსტ. ბიუჯ.'!#REF!-'დაზუსტ. ბიუჯ.'!#REF!</f>
        <v>#REF!</v>
      </c>
      <c r="J862" s="88" t="e">
        <f>'დაზუსტ. საკუთ.'!#REF!-'დაზუსტ. საკუთ.'!#REF!</f>
        <v>#REF!</v>
      </c>
      <c r="K862" s="88" t="e">
        <f>'დაზუსტ. ბიუჯ. ფონდ.'!#REF!-'დაზუსტ. ბიუჯ. ფონდ.'!#REF!</f>
        <v>#REF!</v>
      </c>
      <c r="L862" s="88">
        <f>'გრანტის საკასო'!E861</f>
        <v>0</v>
      </c>
      <c r="M862" s="100">
        <f>'მიზნ.გრანტის საკასო '!E861-'მიზნ.გრანტის საკასო '!D861</f>
        <v>0</v>
      </c>
      <c r="N862" s="105" t="e">
        <f>'დაზუსტ. ბიუჯ.'!#REF!-'დაზუსტ. ბიუჯ.'!#REF!</f>
        <v>#REF!</v>
      </c>
      <c r="O862" s="88" t="e">
        <f>'დაზუსტ. საკუთ.'!#REF!-'დაზუსტ. საკუთ.'!#REF!</f>
        <v>#REF!</v>
      </c>
      <c r="P862" s="88" t="e">
        <f>'დაზუსტ. ბიუჯ. ფონდ.'!#REF!</f>
        <v>#REF!</v>
      </c>
      <c r="Q862" s="88">
        <f>'გრანტის საკასო'!J861</f>
        <v>0</v>
      </c>
      <c r="R862" s="100">
        <f>'მიზნ.გრანტის საკასო '!J861-'მიზნ.გრანტის საკასო '!I861</f>
        <v>0</v>
      </c>
      <c r="S862" s="105" t="e">
        <f t="shared" si="219"/>
        <v>#REF!</v>
      </c>
      <c r="T862" s="88" t="e">
        <f t="shared" si="222"/>
        <v>#REF!</v>
      </c>
      <c r="U862" s="88" t="e">
        <f t="shared" si="223"/>
        <v>#REF!</v>
      </c>
      <c r="V862" s="88">
        <f t="shared" si="224"/>
        <v>0</v>
      </c>
      <c r="W862" s="100">
        <f t="shared" si="225"/>
        <v>0</v>
      </c>
      <c r="X862" s="92"/>
      <c r="Y862" s="10"/>
      <c r="Z862" s="10">
        <f t="shared" si="227"/>
        <v>0</v>
      </c>
      <c r="AA862" s="10">
        <f t="shared" si="227"/>
        <v>0</v>
      </c>
      <c r="AB862" s="10">
        <f t="shared" si="227"/>
        <v>0</v>
      </c>
    </row>
    <row r="863" spans="1:28" x14ac:dyDescent="0.25">
      <c r="A863" t="e">
        <f t="shared" si="218"/>
        <v>#REF!</v>
      </c>
      <c r="B863" s="8"/>
      <c r="C863" s="9" t="s">
        <v>16</v>
      </c>
      <c r="D863" s="105" t="e">
        <f>'დაზუსტ. ბიუჯ.'!#REF!</f>
        <v>#REF!</v>
      </c>
      <c r="E863" s="88" t="e">
        <f>'დაზუსტ. საკუთ.'!#REF!</f>
        <v>#REF!</v>
      </c>
      <c r="F863" s="88" t="e">
        <f>'დაზუსტ. ბიუჯ. ფონდ.'!#REF!</f>
        <v>#REF!</v>
      </c>
      <c r="G863" s="88">
        <f>'გრანტის საკასო'!D862</f>
        <v>0</v>
      </c>
      <c r="H863" s="88">
        <f>'მიზნ.გრანტის საკასო '!D862</f>
        <v>0</v>
      </c>
      <c r="I863" s="105" t="e">
        <f>'დაზუსტ. ბიუჯ.'!#REF!-'დაზუსტ. ბიუჯ.'!#REF!</f>
        <v>#REF!</v>
      </c>
      <c r="J863" s="88" t="e">
        <f>'დაზუსტ. საკუთ.'!#REF!-'დაზუსტ. საკუთ.'!#REF!</f>
        <v>#REF!</v>
      </c>
      <c r="K863" s="88" t="e">
        <f>'დაზუსტ. ბიუჯ. ფონდ.'!#REF!-'დაზუსტ. ბიუჯ. ფონდ.'!#REF!</f>
        <v>#REF!</v>
      </c>
      <c r="L863" s="88">
        <f>'გრანტის საკასო'!E862</f>
        <v>0</v>
      </c>
      <c r="M863" s="100">
        <f>'მიზნ.გრანტის საკასო '!E862-'მიზნ.გრანტის საკასო '!D862</f>
        <v>0</v>
      </c>
      <c r="N863" s="105" t="e">
        <f>'დაზუსტ. ბიუჯ.'!#REF!-'დაზუსტ. ბიუჯ.'!#REF!</f>
        <v>#REF!</v>
      </c>
      <c r="O863" s="88" t="e">
        <f>'დაზუსტ. საკუთ.'!#REF!-'დაზუსტ. საკუთ.'!#REF!</f>
        <v>#REF!</v>
      </c>
      <c r="P863" s="88" t="e">
        <f>'დაზუსტ. ბიუჯ. ფონდ.'!#REF!</f>
        <v>#REF!</v>
      </c>
      <c r="Q863" s="88">
        <f>'გრანტის საკასო'!J862</f>
        <v>0</v>
      </c>
      <c r="R863" s="100">
        <f>'მიზნ.გრანტის საკასო '!J862-'მიზნ.გრანტის საკასო '!I862</f>
        <v>0</v>
      </c>
      <c r="S863" s="105" t="e">
        <f t="shared" si="219"/>
        <v>#REF!</v>
      </c>
      <c r="T863" s="88" t="e">
        <f t="shared" si="222"/>
        <v>#REF!</v>
      </c>
      <c r="U863" s="88" t="e">
        <f t="shared" si="223"/>
        <v>#REF!</v>
      </c>
      <c r="V863" s="88">
        <f t="shared" si="224"/>
        <v>0</v>
      </c>
      <c r="W863" s="100">
        <f t="shared" si="225"/>
        <v>0</v>
      </c>
      <c r="X863" s="92"/>
      <c r="Y863" s="10"/>
      <c r="Z863" s="10">
        <f t="shared" si="227"/>
        <v>0</v>
      </c>
      <c r="AA863" s="10">
        <f t="shared" si="227"/>
        <v>0</v>
      </c>
      <c r="AB863" s="10">
        <f t="shared" si="227"/>
        <v>0</v>
      </c>
    </row>
    <row r="864" spans="1:28" x14ac:dyDescent="0.25">
      <c r="A864" t="e">
        <f t="shared" si="218"/>
        <v>#REF!</v>
      </c>
      <c r="B864" s="8"/>
      <c r="C864" s="9" t="s">
        <v>17</v>
      </c>
      <c r="D864" s="105" t="e">
        <f>'დაზუსტ. ბიუჯ.'!#REF!</f>
        <v>#REF!</v>
      </c>
      <c r="E864" s="88" t="e">
        <f>'დაზუსტ. საკუთ.'!#REF!</f>
        <v>#REF!</v>
      </c>
      <c r="F864" s="88" t="e">
        <f>'დაზუსტ. ბიუჯ. ფონდ.'!#REF!</f>
        <v>#REF!</v>
      </c>
      <c r="G864" s="88">
        <f>'გრანტის საკასო'!D863</f>
        <v>0</v>
      </c>
      <c r="H864" s="88">
        <f>'მიზნ.გრანტის საკასო '!D863</f>
        <v>0</v>
      </c>
      <c r="I864" s="105" t="e">
        <f>'დაზუსტ. ბიუჯ.'!#REF!-'დაზუსტ. ბიუჯ.'!#REF!</f>
        <v>#REF!</v>
      </c>
      <c r="J864" s="88" t="e">
        <f>'დაზუსტ. საკუთ.'!#REF!-'დაზუსტ. საკუთ.'!#REF!</f>
        <v>#REF!</v>
      </c>
      <c r="K864" s="88" t="e">
        <f>'დაზუსტ. ბიუჯ. ფონდ.'!#REF!-'დაზუსტ. ბიუჯ. ფონდ.'!#REF!</f>
        <v>#REF!</v>
      </c>
      <c r="L864" s="88">
        <f>'გრანტის საკასო'!E863</f>
        <v>0</v>
      </c>
      <c r="M864" s="100">
        <f>'მიზნ.გრანტის საკასო '!E863-'მიზნ.გრანტის საკასო '!D863</f>
        <v>0</v>
      </c>
      <c r="N864" s="105" t="e">
        <f>'დაზუსტ. ბიუჯ.'!#REF!-'დაზუსტ. ბიუჯ.'!#REF!</f>
        <v>#REF!</v>
      </c>
      <c r="O864" s="88" t="e">
        <f>'დაზუსტ. საკუთ.'!#REF!-'დაზუსტ. საკუთ.'!#REF!</f>
        <v>#REF!</v>
      </c>
      <c r="P864" s="88" t="e">
        <f>'დაზუსტ. ბიუჯ. ფონდ.'!#REF!</f>
        <v>#REF!</v>
      </c>
      <c r="Q864" s="88">
        <f>'გრანტის საკასო'!J863</f>
        <v>0</v>
      </c>
      <c r="R864" s="100">
        <f>'მიზნ.გრანტის საკასო '!J863-'მიზნ.გრანტის საკასო '!I863</f>
        <v>0</v>
      </c>
      <c r="S864" s="105" t="e">
        <f t="shared" si="219"/>
        <v>#REF!</v>
      </c>
      <c r="T864" s="88" t="e">
        <f t="shared" si="222"/>
        <v>#REF!</v>
      </c>
      <c r="U864" s="88" t="e">
        <f t="shared" si="223"/>
        <v>#REF!</v>
      </c>
      <c r="V864" s="88">
        <f t="shared" si="224"/>
        <v>0</v>
      </c>
      <c r="W864" s="100">
        <f t="shared" si="225"/>
        <v>0</v>
      </c>
      <c r="X864" s="92"/>
      <c r="Y864" s="10"/>
      <c r="Z864" s="10">
        <f t="shared" si="227"/>
        <v>0</v>
      </c>
      <c r="AA864" s="10">
        <f t="shared" si="227"/>
        <v>0</v>
      </c>
      <c r="AB864" s="10">
        <f t="shared" si="227"/>
        <v>0</v>
      </c>
    </row>
    <row r="865" spans="1:28" x14ac:dyDescent="0.25">
      <c r="A865" t="e">
        <f t="shared" si="218"/>
        <v>#REF!</v>
      </c>
      <c r="B865" s="5"/>
      <c r="C865" s="6" t="s">
        <v>18</v>
      </c>
      <c r="D865" s="104" t="e">
        <f>'დაზუსტ. ბიუჯ.'!#REF!</f>
        <v>#REF!</v>
      </c>
      <c r="E865" s="87" t="e">
        <f>'დაზუსტ. საკუთ.'!#REF!</f>
        <v>#REF!</v>
      </c>
      <c r="F865" s="87" t="e">
        <f>'დაზუსტ. ბიუჯ. ფონდ.'!#REF!</f>
        <v>#REF!</v>
      </c>
      <c r="G865" s="87">
        <f>'გრანტის საკასო'!D864</f>
        <v>0</v>
      </c>
      <c r="H865" s="87">
        <f>'მიზნ.გრანტის საკასო '!D864</f>
        <v>0</v>
      </c>
      <c r="I865" s="104" t="e">
        <f>'დაზუსტ. ბიუჯ.'!#REF!-'დაზუსტ. ბიუჯ.'!#REF!</f>
        <v>#REF!</v>
      </c>
      <c r="J865" s="87" t="e">
        <f>'დაზუსტ. საკუთ.'!#REF!-'დაზუსტ. საკუთ.'!#REF!</f>
        <v>#REF!</v>
      </c>
      <c r="K865" s="87" t="e">
        <f>'დაზუსტ. ბიუჯ. ფონდ.'!#REF!-'დაზუსტ. ბიუჯ. ფონდ.'!#REF!</f>
        <v>#REF!</v>
      </c>
      <c r="L865" s="87">
        <f>'გრანტის საკასო'!E864</f>
        <v>0</v>
      </c>
      <c r="M865" s="99">
        <f>'მიზნ.გრანტის საკასო '!E864-'მიზნ.გრანტის საკასო '!D864</f>
        <v>0</v>
      </c>
      <c r="N865" s="104" t="e">
        <f>'დაზუსტ. ბიუჯ.'!#REF!-'დაზუსტ. ბიუჯ.'!#REF!</f>
        <v>#REF!</v>
      </c>
      <c r="O865" s="87" t="e">
        <f>'დაზუსტ. საკუთ.'!#REF!-'დაზუსტ. საკუთ.'!#REF!</f>
        <v>#REF!</v>
      </c>
      <c r="P865" s="87" t="e">
        <f>'დაზუსტ. ბიუჯ. ფონდ.'!#REF!</f>
        <v>#REF!</v>
      </c>
      <c r="Q865" s="87">
        <f>'გრანტის საკასო'!J864</f>
        <v>0</v>
      </c>
      <c r="R865" s="99">
        <f>'მიზნ.გრანტის საკასო '!J864-'მიზნ.გრანტის საკასო '!I864</f>
        <v>0</v>
      </c>
      <c r="S865" s="104" t="e">
        <f t="shared" si="219"/>
        <v>#REF!</v>
      </c>
      <c r="T865" s="87" t="e">
        <f t="shared" si="222"/>
        <v>#REF!</v>
      </c>
      <c r="U865" s="87" t="e">
        <f t="shared" si="223"/>
        <v>#REF!</v>
      </c>
      <c r="V865" s="87">
        <f t="shared" si="224"/>
        <v>0</v>
      </c>
      <c r="W865" s="99">
        <f t="shared" si="225"/>
        <v>0</v>
      </c>
      <c r="X865" s="91"/>
      <c r="Y865" s="7"/>
      <c r="Z865" s="7">
        <f t="shared" si="227"/>
        <v>0</v>
      </c>
      <c r="AA865" s="7">
        <f t="shared" si="227"/>
        <v>0</v>
      </c>
      <c r="AB865" s="7">
        <f t="shared" si="227"/>
        <v>0</v>
      </c>
    </row>
    <row r="866" spans="1:28" x14ac:dyDescent="0.25">
      <c r="A866" t="e">
        <f t="shared" si="218"/>
        <v>#REF!</v>
      </c>
      <c r="B866" s="5"/>
      <c r="C866" s="6" t="s">
        <v>19</v>
      </c>
      <c r="D866" s="104" t="e">
        <f>'დაზუსტ. ბიუჯ.'!#REF!</f>
        <v>#REF!</v>
      </c>
      <c r="E866" s="87" t="e">
        <f>'დაზუსტ. საკუთ.'!#REF!</f>
        <v>#REF!</v>
      </c>
      <c r="F866" s="87" t="e">
        <f>'დაზუსტ. ბიუჯ. ფონდ.'!#REF!</f>
        <v>#REF!</v>
      </c>
      <c r="G866" s="87">
        <f>'გრანტის საკასო'!D865</f>
        <v>0</v>
      </c>
      <c r="H866" s="87">
        <f>'მიზნ.გრანტის საკასო '!D865</f>
        <v>0</v>
      </c>
      <c r="I866" s="104" t="e">
        <f>'დაზუსტ. ბიუჯ.'!#REF!-'დაზუსტ. ბიუჯ.'!#REF!</f>
        <v>#REF!</v>
      </c>
      <c r="J866" s="87" t="e">
        <f>'დაზუსტ. საკუთ.'!#REF!-'დაზუსტ. საკუთ.'!#REF!</f>
        <v>#REF!</v>
      </c>
      <c r="K866" s="87" t="e">
        <f>'დაზუსტ. ბიუჯ. ფონდ.'!#REF!-'დაზუსტ. ბიუჯ. ფონდ.'!#REF!</f>
        <v>#REF!</v>
      </c>
      <c r="L866" s="87">
        <f>'გრანტის საკასო'!E865</f>
        <v>0</v>
      </c>
      <c r="M866" s="99">
        <f>'მიზნ.გრანტის საკასო '!E865-'მიზნ.გრანტის საკასო '!D865</f>
        <v>0</v>
      </c>
      <c r="N866" s="104" t="e">
        <f>'დაზუსტ. ბიუჯ.'!#REF!-'დაზუსტ. ბიუჯ.'!#REF!</f>
        <v>#REF!</v>
      </c>
      <c r="O866" s="87" t="e">
        <f>'დაზუსტ. საკუთ.'!#REF!-'დაზუსტ. საკუთ.'!#REF!</f>
        <v>#REF!</v>
      </c>
      <c r="P866" s="87" t="e">
        <f>'დაზუსტ. ბიუჯ. ფონდ.'!#REF!</f>
        <v>#REF!</v>
      </c>
      <c r="Q866" s="87">
        <f>'გრანტის საკასო'!J865</f>
        <v>0</v>
      </c>
      <c r="R866" s="99">
        <f>'მიზნ.გრანტის საკასო '!J865-'მიზნ.გრანტის საკასო '!I865</f>
        <v>0</v>
      </c>
      <c r="S866" s="104" t="e">
        <f t="shared" si="219"/>
        <v>#REF!</v>
      </c>
      <c r="T866" s="87" t="e">
        <f t="shared" si="222"/>
        <v>#REF!</v>
      </c>
      <c r="U866" s="87" t="e">
        <f t="shared" si="223"/>
        <v>#REF!</v>
      </c>
      <c r="V866" s="87">
        <f t="shared" si="224"/>
        <v>0</v>
      </c>
      <c r="W866" s="99">
        <f t="shared" si="225"/>
        <v>0</v>
      </c>
      <c r="X866" s="91"/>
      <c r="Y866" s="7"/>
      <c r="Z866" s="7">
        <f t="shared" si="227"/>
        <v>0</v>
      </c>
      <c r="AA866" s="7">
        <f t="shared" si="227"/>
        <v>0</v>
      </c>
      <c r="AB866" s="7">
        <f t="shared" si="227"/>
        <v>0</v>
      </c>
    </row>
    <row r="867" spans="1:28" ht="15.75" thickBot="1" x14ac:dyDescent="0.3">
      <c r="A867" t="e">
        <f t="shared" si="218"/>
        <v>#REF!</v>
      </c>
      <c r="B867" s="11"/>
      <c r="C867" s="12" t="s">
        <v>20</v>
      </c>
      <c r="D867" s="106" t="e">
        <f>'დაზუსტ. ბიუჯ.'!#REF!</f>
        <v>#REF!</v>
      </c>
      <c r="E867" s="89" t="e">
        <f>'დაზუსტ. საკუთ.'!#REF!</f>
        <v>#REF!</v>
      </c>
      <c r="F867" s="89" t="e">
        <f>'დაზუსტ. ბიუჯ. ფონდ.'!#REF!</f>
        <v>#REF!</v>
      </c>
      <c r="G867" s="89">
        <f>'გრანტის საკასო'!D866</f>
        <v>0</v>
      </c>
      <c r="H867" s="89">
        <f>'მიზნ.გრანტის საკასო '!D866</f>
        <v>0</v>
      </c>
      <c r="I867" s="106" t="e">
        <f>'დაზუსტ. ბიუჯ.'!#REF!-'დაზუსტ. ბიუჯ.'!#REF!</f>
        <v>#REF!</v>
      </c>
      <c r="J867" s="89" t="e">
        <f>'დაზუსტ. საკუთ.'!#REF!-'დაზუსტ. საკუთ.'!#REF!</f>
        <v>#REF!</v>
      </c>
      <c r="K867" s="89" t="e">
        <f>'დაზუსტ. ბიუჯ. ფონდ.'!#REF!-'დაზუსტ. ბიუჯ. ფონდ.'!#REF!</f>
        <v>#REF!</v>
      </c>
      <c r="L867" s="89">
        <f>'გრანტის საკასო'!E866</f>
        <v>0</v>
      </c>
      <c r="M867" s="101">
        <f>'მიზნ.გრანტის საკასო '!E866-'მიზნ.გრანტის საკასო '!D866</f>
        <v>0</v>
      </c>
      <c r="N867" s="106" t="e">
        <f>'დაზუსტ. ბიუჯ.'!#REF!-'დაზუსტ. ბიუჯ.'!#REF!</f>
        <v>#REF!</v>
      </c>
      <c r="O867" s="89" t="e">
        <f>'დაზუსტ. საკუთ.'!#REF!-'დაზუსტ. საკუთ.'!#REF!</f>
        <v>#REF!</v>
      </c>
      <c r="P867" s="89" t="e">
        <f>'დაზუსტ. ბიუჯ. ფონდ.'!#REF!</f>
        <v>#REF!</v>
      </c>
      <c r="Q867" s="89">
        <f>'გრანტის საკასო'!J866</f>
        <v>0</v>
      </c>
      <c r="R867" s="101">
        <f>'მიზნ.გრანტის საკასო '!J866-'მიზნ.გრანტის საკასო '!I866</f>
        <v>0</v>
      </c>
      <c r="S867" s="106" t="e">
        <f t="shared" si="219"/>
        <v>#REF!</v>
      </c>
      <c r="T867" s="89" t="e">
        <f t="shared" si="222"/>
        <v>#REF!</v>
      </c>
      <c r="U867" s="89" t="e">
        <f t="shared" si="223"/>
        <v>#REF!</v>
      </c>
      <c r="V867" s="89">
        <f t="shared" si="224"/>
        <v>0</v>
      </c>
      <c r="W867" s="101">
        <f t="shared" si="225"/>
        <v>0</v>
      </c>
      <c r="X867" s="93"/>
      <c r="Y867" s="13"/>
      <c r="Z867" s="13">
        <f t="shared" si="227"/>
        <v>0</v>
      </c>
      <c r="AA867" s="13">
        <f t="shared" si="227"/>
        <v>0</v>
      </c>
      <c r="AB867" s="13">
        <f t="shared" si="227"/>
        <v>0</v>
      </c>
    </row>
    <row r="868" spans="1:28" ht="32.25" customHeight="1" thickTop="1" thickBot="1" x14ac:dyDescent="0.3">
      <c r="A868" t="e">
        <f t="shared" si="218"/>
        <v>#REF!</v>
      </c>
      <c r="B868" s="16" t="s">
        <v>144</v>
      </c>
      <c r="C868" s="4" t="s">
        <v>145</v>
      </c>
      <c r="D868" s="103" t="e">
        <f>'დაზუსტ. ბიუჯ.'!#REF!</f>
        <v>#REF!</v>
      </c>
      <c r="E868" s="86" t="e">
        <f>'დაზუსტ. საკუთ.'!#REF!</f>
        <v>#REF!</v>
      </c>
      <c r="F868" s="86" t="e">
        <f>'დაზუსტ. ბიუჯ. ფონდ.'!#REF!</f>
        <v>#REF!</v>
      </c>
      <c r="G868" s="86">
        <f>'გრანტის საკასო'!D867</f>
        <v>0</v>
      </c>
      <c r="H868" s="86">
        <f>'მიზნ.გრანტის საკასო '!D867</f>
        <v>0</v>
      </c>
      <c r="I868" s="103" t="e">
        <f>'დაზუსტ. ბიუჯ.'!#REF!-'დაზუსტ. ბიუჯ.'!#REF!</f>
        <v>#REF!</v>
      </c>
      <c r="J868" s="86" t="e">
        <f>'დაზუსტ. საკუთ.'!#REF!-'დაზუსტ. საკუთ.'!#REF!</f>
        <v>#REF!</v>
      </c>
      <c r="K868" s="86" t="e">
        <f>'დაზუსტ. ბიუჯ. ფონდ.'!#REF!-'დაზუსტ. ბიუჯ. ფონდ.'!#REF!</f>
        <v>#REF!</v>
      </c>
      <c r="L868" s="86">
        <f>'გრანტის საკასო'!E867</f>
        <v>0</v>
      </c>
      <c r="M868" s="102">
        <f>'მიზნ.გრანტის საკასო '!E867-'მიზნ.გრანტის საკასო '!D867</f>
        <v>0</v>
      </c>
      <c r="N868" s="103" t="e">
        <f>'დაზუსტ. ბიუჯ.'!#REF!-'დაზუსტ. ბიუჯ.'!#REF!</f>
        <v>#REF!</v>
      </c>
      <c r="O868" s="86" t="e">
        <f>'დაზუსტ. საკუთ.'!#REF!-'დაზუსტ. საკუთ.'!#REF!</f>
        <v>#REF!</v>
      </c>
      <c r="P868" s="86" t="e">
        <f>'დაზუსტ. ბიუჯ. ფონდ.'!#REF!</f>
        <v>#REF!</v>
      </c>
      <c r="Q868" s="86">
        <f>'გრანტის საკასო'!J867</f>
        <v>0</v>
      </c>
      <c r="R868" s="102">
        <f>'მიზნ.გრანტის საკასო '!J867-'მიზნ.გრანტის საკასო '!I867</f>
        <v>0</v>
      </c>
      <c r="S868" s="103" t="e">
        <f t="shared" si="219"/>
        <v>#REF!</v>
      </c>
      <c r="T868" s="86" t="e">
        <f t="shared" si="222"/>
        <v>#REF!</v>
      </c>
      <c r="U868" s="86" t="e">
        <f t="shared" si="223"/>
        <v>#REF!</v>
      </c>
      <c r="V868" s="86">
        <f t="shared" si="224"/>
        <v>0</v>
      </c>
      <c r="W868" s="102">
        <f t="shared" si="225"/>
        <v>0</v>
      </c>
      <c r="X868" s="94"/>
      <c r="Y868" s="4"/>
      <c r="Z868" s="4">
        <f t="shared" ref="Z868:AB868" si="228">SUM(Z869,Z877,Z878,Z879)</f>
        <v>0</v>
      </c>
      <c r="AA868" s="4">
        <f t="shared" si="228"/>
        <v>0</v>
      </c>
      <c r="AB868" s="4">
        <f t="shared" si="228"/>
        <v>0</v>
      </c>
    </row>
    <row r="869" spans="1:28" ht="15.75" thickTop="1" x14ac:dyDescent="0.25">
      <c r="A869" t="e">
        <f t="shared" si="218"/>
        <v>#REF!</v>
      </c>
      <c r="B869" s="5"/>
      <c r="C869" s="6" t="s">
        <v>10</v>
      </c>
      <c r="D869" s="104" t="e">
        <f>'დაზუსტ. ბიუჯ.'!#REF!</f>
        <v>#REF!</v>
      </c>
      <c r="E869" s="87" t="e">
        <f>'დაზუსტ. საკუთ.'!#REF!</f>
        <v>#REF!</v>
      </c>
      <c r="F869" s="87" t="e">
        <f>'დაზუსტ. ბიუჯ. ფონდ.'!#REF!</f>
        <v>#REF!</v>
      </c>
      <c r="G869" s="87">
        <f>'გრანტის საკასო'!D868</f>
        <v>0</v>
      </c>
      <c r="H869" s="87">
        <f>'მიზნ.გრანტის საკასო '!D868</f>
        <v>0</v>
      </c>
      <c r="I869" s="104" t="e">
        <f>'დაზუსტ. ბიუჯ.'!#REF!-'დაზუსტ. ბიუჯ.'!#REF!</f>
        <v>#REF!</v>
      </c>
      <c r="J869" s="87" t="e">
        <f>'დაზუსტ. საკუთ.'!#REF!-'დაზუსტ. საკუთ.'!#REF!</f>
        <v>#REF!</v>
      </c>
      <c r="K869" s="87" t="e">
        <f>'დაზუსტ. ბიუჯ. ფონდ.'!#REF!-'დაზუსტ. ბიუჯ. ფონდ.'!#REF!</f>
        <v>#REF!</v>
      </c>
      <c r="L869" s="87">
        <f>'გრანტის საკასო'!E868</f>
        <v>0</v>
      </c>
      <c r="M869" s="99">
        <f>'მიზნ.გრანტის საკასო '!E868-'მიზნ.გრანტის საკასო '!D868</f>
        <v>0</v>
      </c>
      <c r="N869" s="104" t="e">
        <f>'დაზუსტ. ბიუჯ.'!#REF!-'დაზუსტ. ბიუჯ.'!#REF!</f>
        <v>#REF!</v>
      </c>
      <c r="O869" s="87" t="e">
        <f>'დაზუსტ. საკუთ.'!#REF!-'დაზუსტ. საკუთ.'!#REF!</f>
        <v>#REF!</v>
      </c>
      <c r="P869" s="87" t="e">
        <f>'დაზუსტ. ბიუჯ. ფონდ.'!#REF!</f>
        <v>#REF!</v>
      </c>
      <c r="Q869" s="87">
        <f>'გრანტის საკასო'!J868</f>
        <v>0</v>
      </c>
      <c r="R869" s="99">
        <f>'მიზნ.გრანტის საკასო '!J868-'მიზნ.გრანტის საკასო '!I868</f>
        <v>0</v>
      </c>
      <c r="S869" s="104" t="e">
        <f t="shared" si="219"/>
        <v>#REF!</v>
      </c>
      <c r="T869" s="87" t="e">
        <f t="shared" si="222"/>
        <v>#REF!</v>
      </c>
      <c r="U869" s="87" t="e">
        <f t="shared" si="223"/>
        <v>#REF!</v>
      </c>
      <c r="V869" s="87">
        <f t="shared" si="224"/>
        <v>0</v>
      </c>
      <c r="W869" s="99">
        <f t="shared" si="225"/>
        <v>0</v>
      </c>
      <c r="X869" s="91"/>
      <c r="Y869" s="7"/>
      <c r="Z869" s="7">
        <f t="shared" ref="Z869:AB869" si="229">SUM(Z870:Z876)</f>
        <v>0</v>
      </c>
      <c r="AA869" s="7">
        <f t="shared" si="229"/>
        <v>0</v>
      </c>
      <c r="AB869" s="7">
        <f t="shared" si="229"/>
        <v>0</v>
      </c>
    </row>
    <row r="870" spans="1:28" x14ac:dyDescent="0.25">
      <c r="A870" t="e">
        <f t="shared" si="218"/>
        <v>#REF!</v>
      </c>
      <c r="B870" s="8"/>
      <c r="C870" s="9" t="s">
        <v>11</v>
      </c>
      <c r="D870" s="105" t="e">
        <f>'დაზუსტ. ბიუჯ.'!#REF!</f>
        <v>#REF!</v>
      </c>
      <c r="E870" s="88" t="e">
        <f>'დაზუსტ. საკუთ.'!#REF!</f>
        <v>#REF!</v>
      </c>
      <c r="F870" s="88" t="e">
        <f>'დაზუსტ. ბიუჯ. ფონდ.'!#REF!</f>
        <v>#REF!</v>
      </c>
      <c r="G870" s="88">
        <f>'გრანტის საკასო'!D869</f>
        <v>0</v>
      </c>
      <c r="H870" s="88">
        <f>'მიზნ.გრანტის საკასო '!D869</f>
        <v>0</v>
      </c>
      <c r="I870" s="105" t="e">
        <f>'დაზუსტ. ბიუჯ.'!#REF!-'დაზუსტ. ბიუჯ.'!#REF!</f>
        <v>#REF!</v>
      </c>
      <c r="J870" s="88" t="e">
        <f>'დაზუსტ. საკუთ.'!#REF!-'დაზუსტ. საკუთ.'!#REF!</f>
        <v>#REF!</v>
      </c>
      <c r="K870" s="88" t="e">
        <f>'დაზუსტ. ბიუჯ. ფონდ.'!#REF!-'დაზუსტ. ბიუჯ. ფონდ.'!#REF!</f>
        <v>#REF!</v>
      </c>
      <c r="L870" s="88">
        <f>'გრანტის საკასო'!E869</f>
        <v>0</v>
      </c>
      <c r="M870" s="100">
        <f>'მიზნ.გრანტის საკასო '!E869-'მიზნ.გრანტის საკასო '!D869</f>
        <v>0</v>
      </c>
      <c r="N870" s="105" t="e">
        <f>'დაზუსტ. ბიუჯ.'!#REF!-'დაზუსტ. ბიუჯ.'!#REF!</f>
        <v>#REF!</v>
      </c>
      <c r="O870" s="88" t="e">
        <f>'დაზუსტ. საკუთ.'!#REF!-'დაზუსტ. საკუთ.'!#REF!</f>
        <v>#REF!</v>
      </c>
      <c r="P870" s="88" t="e">
        <f>'დაზუსტ. ბიუჯ. ფონდ.'!#REF!</f>
        <v>#REF!</v>
      </c>
      <c r="Q870" s="88">
        <f>'გრანტის საკასო'!J869</f>
        <v>0</v>
      </c>
      <c r="R870" s="100">
        <f>'მიზნ.გრანტის საკასო '!J869-'მიზნ.გრანტის საკასო '!I869</f>
        <v>0</v>
      </c>
      <c r="S870" s="105" t="e">
        <f t="shared" si="219"/>
        <v>#REF!</v>
      </c>
      <c r="T870" s="88" t="e">
        <f t="shared" si="222"/>
        <v>#REF!</v>
      </c>
      <c r="U870" s="88" t="e">
        <f t="shared" si="223"/>
        <v>#REF!</v>
      </c>
      <c r="V870" s="88">
        <f t="shared" si="224"/>
        <v>0</v>
      </c>
      <c r="W870" s="100">
        <f t="shared" si="225"/>
        <v>0</v>
      </c>
      <c r="X870" s="92"/>
      <c r="Y870" s="10"/>
      <c r="Z870" s="10">
        <v>0</v>
      </c>
      <c r="AA870" s="10">
        <v>0</v>
      </c>
      <c r="AB870" s="10">
        <v>0</v>
      </c>
    </row>
    <row r="871" spans="1:28" x14ac:dyDescent="0.25">
      <c r="A871" t="e">
        <f t="shared" si="218"/>
        <v>#REF!</v>
      </c>
      <c r="B871" s="8"/>
      <c r="C871" s="9" t="s">
        <v>12</v>
      </c>
      <c r="D871" s="105" t="e">
        <f>'დაზუსტ. ბიუჯ.'!#REF!</f>
        <v>#REF!</v>
      </c>
      <c r="E871" s="88" t="e">
        <f>'დაზუსტ. საკუთ.'!#REF!</f>
        <v>#REF!</v>
      </c>
      <c r="F871" s="88" t="e">
        <f>'დაზუსტ. ბიუჯ. ფონდ.'!#REF!</f>
        <v>#REF!</v>
      </c>
      <c r="G871" s="88">
        <f>'გრანტის საკასო'!D870</f>
        <v>0</v>
      </c>
      <c r="H871" s="88">
        <f>'მიზნ.გრანტის საკასო '!D870</f>
        <v>0</v>
      </c>
      <c r="I871" s="105" t="e">
        <f>'დაზუსტ. ბიუჯ.'!#REF!-'დაზუსტ. ბიუჯ.'!#REF!</f>
        <v>#REF!</v>
      </c>
      <c r="J871" s="88" t="e">
        <f>'დაზუსტ. საკუთ.'!#REF!-'დაზუსტ. საკუთ.'!#REF!</f>
        <v>#REF!</v>
      </c>
      <c r="K871" s="88" t="e">
        <f>'დაზუსტ. ბიუჯ. ფონდ.'!#REF!-'დაზუსტ. ბიუჯ. ფონდ.'!#REF!</f>
        <v>#REF!</v>
      </c>
      <c r="L871" s="88">
        <f>'გრანტის საკასო'!E870</f>
        <v>0</v>
      </c>
      <c r="M871" s="100">
        <f>'მიზნ.გრანტის საკასო '!E870-'მიზნ.გრანტის საკასო '!D870</f>
        <v>0</v>
      </c>
      <c r="N871" s="105" t="e">
        <f>'დაზუსტ. ბიუჯ.'!#REF!-'დაზუსტ. ბიუჯ.'!#REF!</f>
        <v>#REF!</v>
      </c>
      <c r="O871" s="88" t="e">
        <f>'დაზუსტ. საკუთ.'!#REF!-'დაზუსტ. საკუთ.'!#REF!</f>
        <v>#REF!</v>
      </c>
      <c r="P871" s="88" t="e">
        <f>'დაზუსტ. ბიუჯ. ფონდ.'!#REF!</f>
        <v>#REF!</v>
      </c>
      <c r="Q871" s="88">
        <f>'გრანტის საკასო'!J870</f>
        <v>0</v>
      </c>
      <c r="R871" s="100">
        <f>'მიზნ.გრანტის საკასო '!J870-'მიზნ.გრანტის საკასო '!I870</f>
        <v>0</v>
      </c>
      <c r="S871" s="105" t="e">
        <f t="shared" si="219"/>
        <v>#REF!</v>
      </c>
      <c r="T871" s="88" t="e">
        <f t="shared" si="222"/>
        <v>#REF!</v>
      </c>
      <c r="U871" s="88" t="e">
        <f t="shared" si="223"/>
        <v>#REF!</v>
      </c>
      <c r="V871" s="88">
        <f t="shared" si="224"/>
        <v>0</v>
      </c>
      <c r="W871" s="100">
        <f t="shared" si="225"/>
        <v>0</v>
      </c>
      <c r="X871" s="92"/>
      <c r="Y871" s="10"/>
      <c r="Z871" s="10">
        <v>0</v>
      </c>
      <c r="AA871" s="10">
        <v>0</v>
      </c>
      <c r="AB871" s="10">
        <v>0</v>
      </c>
    </row>
    <row r="872" spans="1:28" x14ac:dyDescent="0.25">
      <c r="A872" t="e">
        <f t="shared" si="218"/>
        <v>#REF!</v>
      </c>
      <c r="B872" s="8"/>
      <c r="C872" s="9" t="s">
        <v>13</v>
      </c>
      <c r="D872" s="105" t="e">
        <f>'დაზუსტ. ბიუჯ.'!#REF!</f>
        <v>#REF!</v>
      </c>
      <c r="E872" s="88" t="e">
        <f>'დაზუსტ. საკუთ.'!#REF!</f>
        <v>#REF!</v>
      </c>
      <c r="F872" s="88" t="e">
        <f>'დაზუსტ. ბიუჯ. ფონდ.'!#REF!</f>
        <v>#REF!</v>
      </c>
      <c r="G872" s="88">
        <f>'გრანტის საკასო'!D871</f>
        <v>0</v>
      </c>
      <c r="H872" s="88">
        <f>'მიზნ.გრანტის საკასო '!D871</f>
        <v>0</v>
      </c>
      <c r="I872" s="105" t="e">
        <f>'დაზუსტ. ბიუჯ.'!#REF!-'დაზუსტ. ბიუჯ.'!#REF!</f>
        <v>#REF!</v>
      </c>
      <c r="J872" s="88" t="e">
        <f>'დაზუსტ. საკუთ.'!#REF!-'დაზუსტ. საკუთ.'!#REF!</f>
        <v>#REF!</v>
      </c>
      <c r="K872" s="88" t="e">
        <f>'დაზუსტ. ბიუჯ. ფონდ.'!#REF!-'დაზუსტ. ბიუჯ. ფონდ.'!#REF!</f>
        <v>#REF!</v>
      </c>
      <c r="L872" s="88">
        <f>'გრანტის საკასო'!E871</f>
        <v>0</v>
      </c>
      <c r="M872" s="100">
        <f>'მიზნ.გრანტის საკასო '!E871-'მიზნ.გრანტის საკასო '!D871</f>
        <v>0</v>
      </c>
      <c r="N872" s="105" t="e">
        <f>'დაზუსტ. ბიუჯ.'!#REF!-'დაზუსტ. ბიუჯ.'!#REF!</f>
        <v>#REF!</v>
      </c>
      <c r="O872" s="88" t="e">
        <f>'დაზუსტ. საკუთ.'!#REF!-'დაზუსტ. საკუთ.'!#REF!</f>
        <v>#REF!</v>
      </c>
      <c r="P872" s="88" t="e">
        <f>'დაზუსტ. ბიუჯ. ფონდ.'!#REF!</f>
        <v>#REF!</v>
      </c>
      <c r="Q872" s="88">
        <f>'გრანტის საკასო'!J871</f>
        <v>0</v>
      </c>
      <c r="R872" s="100">
        <f>'მიზნ.გრანტის საკასო '!J871-'მიზნ.გრანტის საკასო '!I871</f>
        <v>0</v>
      </c>
      <c r="S872" s="105" t="e">
        <f t="shared" si="219"/>
        <v>#REF!</v>
      </c>
      <c r="T872" s="88" t="e">
        <f t="shared" si="222"/>
        <v>#REF!</v>
      </c>
      <c r="U872" s="88" t="e">
        <f t="shared" si="223"/>
        <v>#REF!</v>
      </c>
      <c r="V872" s="88">
        <f t="shared" si="224"/>
        <v>0</v>
      </c>
      <c r="W872" s="100">
        <f t="shared" si="225"/>
        <v>0</v>
      </c>
      <c r="X872" s="92"/>
      <c r="Y872" s="10"/>
      <c r="Z872" s="10">
        <v>0</v>
      </c>
      <c r="AA872" s="10">
        <v>0</v>
      </c>
      <c r="AB872" s="10">
        <v>0</v>
      </c>
    </row>
    <row r="873" spans="1:28" x14ac:dyDescent="0.25">
      <c r="A873" t="e">
        <f t="shared" si="218"/>
        <v>#REF!</v>
      </c>
      <c r="B873" s="8"/>
      <c r="C873" s="9" t="s">
        <v>14</v>
      </c>
      <c r="D873" s="105" t="e">
        <f>'დაზუსტ. ბიუჯ.'!#REF!</f>
        <v>#REF!</v>
      </c>
      <c r="E873" s="88" t="e">
        <f>'დაზუსტ. საკუთ.'!#REF!</f>
        <v>#REF!</v>
      </c>
      <c r="F873" s="88" t="e">
        <f>'დაზუსტ. ბიუჯ. ფონდ.'!#REF!</f>
        <v>#REF!</v>
      </c>
      <c r="G873" s="88">
        <f>'გრანტის საკასო'!D872</f>
        <v>0</v>
      </c>
      <c r="H873" s="88">
        <f>'მიზნ.გრანტის საკასო '!D872</f>
        <v>0</v>
      </c>
      <c r="I873" s="105" t="e">
        <f>'დაზუსტ. ბიუჯ.'!#REF!-'დაზუსტ. ბიუჯ.'!#REF!</f>
        <v>#REF!</v>
      </c>
      <c r="J873" s="88" t="e">
        <f>'დაზუსტ. საკუთ.'!#REF!-'დაზუსტ. საკუთ.'!#REF!</f>
        <v>#REF!</v>
      </c>
      <c r="K873" s="88" t="e">
        <f>'დაზუსტ. ბიუჯ. ფონდ.'!#REF!-'დაზუსტ. ბიუჯ. ფონდ.'!#REF!</f>
        <v>#REF!</v>
      </c>
      <c r="L873" s="88">
        <f>'გრანტის საკასო'!E872</f>
        <v>0</v>
      </c>
      <c r="M873" s="100">
        <f>'მიზნ.გრანტის საკასო '!E872-'მიზნ.გრანტის საკასო '!D872</f>
        <v>0</v>
      </c>
      <c r="N873" s="105" t="e">
        <f>'დაზუსტ. ბიუჯ.'!#REF!-'დაზუსტ. ბიუჯ.'!#REF!</f>
        <v>#REF!</v>
      </c>
      <c r="O873" s="88" t="e">
        <f>'დაზუსტ. საკუთ.'!#REF!-'დაზუსტ. საკუთ.'!#REF!</f>
        <v>#REF!</v>
      </c>
      <c r="P873" s="88" t="e">
        <f>'დაზუსტ. ბიუჯ. ფონდ.'!#REF!</f>
        <v>#REF!</v>
      </c>
      <c r="Q873" s="88">
        <f>'გრანტის საკასო'!J872</f>
        <v>0</v>
      </c>
      <c r="R873" s="100">
        <f>'მიზნ.გრანტის საკასო '!J872-'მიზნ.გრანტის საკასო '!I872</f>
        <v>0</v>
      </c>
      <c r="S873" s="105" t="e">
        <f t="shared" si="219"/>
        <v>#REF!</v>
      </c>
      <c r="T873" s="88" t="e">
        <f t="shared" si="222"/>
        <v>#REF!</v>
      </c>
      <c r="U873" s="88" t="e">
        <f t="shared" si="223"/>
        <v>#REF!</v>
      </c>
      <c r="V873" s="88">
        <f t="shared" si="224"/>
        <v>0</v>
      </c>
      <c r="W873" s="100">
        <f t="shared" si="225"/>
        <v>0</v>
      </c>
      <c r="X873" s="92"/>
      <c r="Y873" s="10"/>
      <c r="Z873" s="10">
        <v>0</v>
      </c>
      <c r="AA873" s="10">
        <v>0</v>
      </c>
      <c r="AB873" s="10">
        <v>0</v>
      </c>
    </row>
    <row r="874" spans="1:28" x14ac:dyDescent="0.25">
      <c r="A874" t="e">
        <f t="shared" si="218"/>
        <v>#REF!</v>
      </c>
      <c r="B874" s="8"/>
      <c r="C874" s="9" t="s">
        <v>15</v>
      </c>
      <c r="D874" s="105" t="e">
        <f>'დაზუსტ. ბიუჯ.'!#REF!</f>
        <v>#REF!</v>
      </c>
      <c r="E874" s="88" t="e">
        <f>'დაზუსტ. საკუთ.'!#REF!</f>
        <v>#REF!</v>
      </c>
      <c r="F874" s="88" t="e">
        <f>'დაზუსტ. ბიუჯ. ფონდ.'!#REF!</f>
        <v>#REF!</v>
      </c>
      <c r="G874" s="88">
        <f>'გრანტის საკასო'!D873</f>
        <v>0</v>
      </c>
      <c r="H874" s="88">
        <f>'მიზნ.გრანტის საკასო '!D873</f>
        <v>0</v>
      </c>
      <c r="I874" s="105" t="e">
        <f>'დაზუსტ. ბიუჯ.'!#REF!-'დაზუსტ. ბიუჯ.'!#REF!</f>
        <v>#REF!</v>
      </c>
      <c r="J874" s="88" t="e">
        <f>'დაზუსტ. საკუთ.'!#REF!-'დაზუსტ. საკუთ.'!#REF!</f>
        <v>#REF!</v>
      </c>
      <c r="K874" s="88" t="e">
        <f>'დაზუსტ. ბიუჯ. ფონდ.'!#REF!-'დაზუსტ. ბიუჯ. ფონდ.'!#REF!</f>
        <v>#REF!</v>
      </c>
      <c r="L874" s="88">
        <f>'გრანტის საკასო'!E873</f>
        <v>0</v>
      </c>
      <c r="M874" s="100">
        <f>'მიზნ.გრანტის საკასო '!E873-'მიზნ.გრანტის საკასო '!D873</f>
        <v>0</v>
      </c>
      <c r="N874" s="105" t="e">
        <f>'დაზუსტ. ბიუჯ.'!#REF!-'დაზუსტ. ბიუჯ.'!#REF!</f>
        <v>#REF!</v>
      </c>
      <c r="O874" s="88" t="e">
        <f>'დაზუსტ. საკუთ.'!#REF!-'დაზუსტ. საკუთ.'!#REF!</f>
        <v>#REF!</v>
      </c>
      <c r="P874" s="88" t="e">
        <f>'დაზუსტ. ბიუჯ. ფონდ.'!#REF!</f>
        <v>#REF!</v>
      </c>
      <c r="Q874" s="88">
        <f>'გრანტის საკასო'!J873</f>
        <v>0</v>
      </c>
      <c r="R874" s="100">
        <f>'მიზნ.გრანტის საკასო '!J873-'მიზნ.გრანტის საკასო '!I873</f>
        <v>0</v>
      </c>
      <c r="S874" s="105" t="e">
        <f t="shared" si="219"/>
        <v>#REF!</v>
      </c>
      <c r="T874" s="88" t="e">
        <f t="shared" si="222"/>
        <v>#REF!</v>
      </c>
      <c r="U874" s="88" t="e">
        <f t="shared" si="223"/>
        <v>#REF!</v>
      </c>
      <c r="V874" s="88">
        <f t="shared" si="224"/>
        <v>0</v>
      </c>
      <c r="W874" s="100">
        <f t="shared" si="225"/>
        <v>0</v>
      </c>
      <c r="X874" s="92"/>
      <c r="Y874" s="10"/>
      <c r="Z874" s="10">
        <v>0</v>
      </c>
      <c r="AA874" s="10">
        <v>0</v>
      </c>
      <c r="AB874" s="10">
        <v>0</v>
      </c>
    </row>
    <row r="875" spans="1:28" x14ac:dyDescent="0.25">
      <c r="A875" t="e">
        <f t="shared" si="218"/>
        <v>#REF!</v>
      </c>
      <c r="B875" s="8"/>
      <c r="C875" s="9" t="s">
        <v>16</v>
      </c>
      <c r="D875" s="105" t="e">
        <f>'დაზუსტ. ბიუჯ.'!#REF!</f>
        <v>#REF!</v>
      </c>
      <c r="E875" s="88" t="e">
        <f>'დაზუსტ. საკუთ.'!#REF!</f>
        <v>#REF!</v>
      </c>
      <c r="F875" s="88" t="e">
        <f>'დაზუსტ. ბიუჯ. ფონდ.'!#REF!</f>
        <v>#REF!</v>
      </c>
      <c r="G875" s="88">
        <f>'გრანტის საკასო'!D874</f>
        <v>0</v>
      </c>
      <c r="H875" s="88">
        <f>'მიზნ.გრანტის საკასო '!D874</f>
        <v>0</v>
      </c>
      <c r="I875" s="105" t="e">
        <f>'დაზუსტ. ბიუჯ.'!#REF!-'დაზუსტ. ბიუჯ.'!#REF!</f>
        <v>#REF!</v>
      </c>
      <c r="J875" s="88" t="e">
        <f>'დაზუსტ. საკუთ.'!#REF!-'დაზუსტ. საკუთ.'!#REF!</f>
        <v>#REF!</v>
      </c>
      <c r="K875" s="88" t="e">
        <f>'დაზუსტ. ბიუჯ. ფონდ.'!#REF!-'დაზუსტ. ბიუჯ. ფონდ.'!#REF!</f>
        <v>#REF!</v>
      </c>
      <c r="L875" s="88">
        <f>'გრანტის საკასო'!E874</f>
        <v>0</v>
      </c>
      <c r="M875" s="100">
        <f>'მიზნ.გრანტის საკასო '!E874-'მიზნ.გრანტის საკასო '!D874</f>
        <v>0</v>
      </c>
      <c r="N875" s="105" t="e">
        <f>'დაზუსტ. ბიუჯ.'!#REF!-'დაზუსტ. ბიუჯ.'!#REF!</f>
        <v>#REF!</v>
      </c>
      <c r="O875" s="88" t="e">
        <f>'დაზუსტ. საკუთ.'!#REF!-'დაზუსტ. საკუთ.'!#REF!</f>
        <v>#REF!</v>
      </c>
      <c r="P875" s="88" t="e">
        <f>'დაზუსტ. ბიუჯ. ფონდ.'!#REF!</f>
        <v>#REF!</v>
      </c>
      <c r="Q875" s="88">
        <f>'გრანტის საკასო'!J874</f>
        <v>0</v>
      </c>
      <c r="R875" s="100">
        <f>'მიზნ.გრანტის საკასო '!J874-'მიზნ.გრანტის საკასო '!I874</f>
        <v>0</v>
      </c>
      <c r="S875" s="105" t="e">
        <f t="shared" si="219"/>
        <v>#REF!</v>
      </c>
      <c r="T875" s="88" t="e">
        <f t="shared" si="222"/>
        <v>#REF!</v>
      </c>
      <c r="U875" s="88" t="e">
        <f t="shared" si="223"/>
        <v>#REF!</v>
      </c>
      <c r="V875" s="88">
        <f t="shared" si="224"/>
        <v>0</v>
      </c>
      <c r="W875" s="100">
        <f t="shared" si="225"/>
        <v>0</v>
      </c>
      <c r="X875" s="92"/>
      <c r="Y875" s="10"/>
      <c r="Z875" s="10">
        <v>0</v>
      </c>
      <c r="AA875" s="10">
        <v>0</v>
      </c>
      <c r="AB875" s="10">
        <v>0</v>
      </c>
    </row>
    <row r="876" spans="1:28" x14ac:dyDescent="0.25">
      <c r="A876" t="e">
        <f t="shared" si="218"/>
        <v>#REF!</v>
      </c>
      <c r="B876" s="8"/>
      <c r="C876" s="9" t="s">
        <v>17</v>
      </c>
      <c r="D876" s="105" t="e">
        <f>'დაზუსტ. ბიუჯ.'!#REF!</f>
        <v>#REF!</v>
      </c>
      <c r="E876" s="88" t="e">
        <f>'დაზუსტ. საკუთ.'!#REF!</f>
        <v>#REF!</v>
      </c>
      <c r="F876" s="88" t="e">
        <f>'დაზუსტ. ბიუჯ. ფონდ.'!#REF!</f>
        <v>#REF!</v>
      </c>
      <c r="G876" s="88">
        <f>'გრანტის საკასო'!D875</f>
        <v>0</v>
      </c>
      <c r="H876" s="88">
        <f>'მიზნ.გრანტის საკასო '!D875</f>
        <v>0</v>
      </c>
      <c r="I876" s="105" t="e">
        <f>'დაზუსტ. ბიუჯ.'!#REF!-'დაზუსტ. ბიუჯ.'!#REF!</f>
        <v>#REF!</v>
      </c>
      <c r="J876" s="88" t="e">
        <f>'დაზუსტ. საკუთ.'!#REF!-'დაზუსტ. საკუთ.'!#REF!</f>
        <v>#REF!</v>
      </c>
      <c r="K876" s="88" t="e">
        <f>'დაზუსტ. ბიუჯ. ფონდ.'!#REF!-'დაზუსტ. ბიუჯ. ფონდ.'!#REF!</f>
        <v>#REF!</v>
      </c>
      <c r="L876" s="88">
        <f>'გრანტის საკასო'!E875</f>
        <v>0</v>
      </c>
      <c r="M876" s="100">
        <f>'მიზნ.გრანტის საკასო '!E875-'მიზნ.გრანტის საკასო '!D875</f>
        <v>0</v>
      </c>
      <c r="N876" s="105" t="e">
        <f>'დაზუსტ. ბიუჯ.'!#REF!-'დაზუსტ. ბიუჯ.'!#REF!</f>
        <v>#REF!</v>
      </c>
      <c r="O876" s="88" t="e">
        <f>'დაზუსტ. საკუთ.'!#REF!-'დაზუსტ. საკუთ.'!#REF!</f>
        <v>#REF!</v>
      </c>
      <c r="P876" s="88" t="e">
        <f>'დაზუსტ. ბიუჯ. ფონდ.'!#REF!</f>
        <v>#REF!</v>
      </c>
      <c r="Q876" s="88">
        <f>'გრანტის საკასო'!J875</f>
        <v>0</v>
      </c>
      <c r="R876" s="100">
        <f>'მიზნ.გრანტის საკასო '!J875-'მიზნ.გრანტის საკასო '!I875</f>
        <v>0</v>
      </c>
      <c r="S876" s="105" t="e">
        <f t="shared" si="219"/>
        <v>#REF!</v>
      </c>
      <c r="T876" s="88" t="e">
        <f t="shared" si="222"/>
        <v>#REF!</v>
      </c>
      <c r="U876" s="88" t="e">
        <f t="shared" si="223"/>
        <v>#REF!</v>
      </c>
      <c r="V876" s="88">
        <f t="shared" si="224"/>
        <v>0</v>
      </c>
      <c r="W876" s="100">
        <f t="shared" si="225"/>
        <v>0</v>
      </c>
      <c r="X876" s="92"/>
      <c r="Y876" s="10"/>
      <c r="Z876" s="10">
        <v>0</v>
      </c>
      <c r="AA876" s="10">
        <v>0</v>
      </c>
      <c r="AB876" s="10">
        <v>0</v>
      </c>
    </row>
    <row r="877" spans="1:28" x14ac:dyDescent="0.25">
      <c r="A877" t="e">
        <f t="shared" si="218"/>
        <v>#REF!</v>
      </c>
      <c r="B877" s="5"/>
      <c r="C877" s="6" t="s">
        <v>18</v>
      </c>
      <c r="D877" s="104" t="e">
        <f>'დაზუსტ. ბიუჯ.'!#REF!</f>
        <v>#REF!</v>
      </c>
      <c r="E877" s="87" t="e">
        <f>'დაზუსტ. საკუთ.'!#REF!</f>
        <v>#REF!</v>
      </c>
      <c r="F877" s="87" t="e">
        <f>'დაზუსტ. ბიუჯ. ფონდ.'!#REF!</f>
        <v>#REF!</v>
      </c>
      <c r="G877" s="87">
        <f>'გრანტის საკასო'!D876</f>
        <v>0</v>
      </c>
      <c r="H877" s="87">
        <f>'მიზნ.გრანტის საკასო '!D876</f>
        <v>0</v>
      </c>
      <c r="I877" s="104" t="e">
        <f>'დაზუსტ. ბიუჯ.'!#REF!-'დაზუსტ. ბიუჯ.'!#REF!</f>
        <v>#REF!</v>
      </c>
      <c r="J877" s="87" t="e">
        <f>'დაზუსტ. საკუთ.'!#REF!-'დაზუსტ. საკუთ.'!#REF!</f>
        <v>#REF!</v>
      </c>
      <c r="K877" s="87" t="e">
        <f>'დაზუსტ. ბიუჯ. ფონდ.'!#REF!-'დაზუსტ. ბიუჯ. ფონდ.'!#REF!</f>
        <v>#REF!</v>
      </c>
      <c r="L877" s="87">
        <f>'გრანტის საკასო'!E876</f>
        <v>0</v>
      </c>
      <c r="M877" s="99">
        <f>'მიზნ.გრანტის საკასო '!E876-'მიზნ.გრანტის საკასო '!D876</f>
        <v>0</v>
      </c>
      <c r="N877" s="104" t="e">
        <f>'დაზუსტ. ბიუჯ.'!#REF!-'დაზუსტ. ბიუჯ.'!#REF!</f>
        <v>#REF!</v>
      </c>
      <c r="O877" s="87" t="e">
        <f>'დაზუსტ. საკუთ.'!#REF!-'დაზუსტ. საკუთ.'!#REF!</f>
        <v>#REF!</v>
      </c>
      <c r="P877" s="87" t="e">
        <f>'დაზუსტ. ბიუჯ. ფონდ.'!#REF!</f>
        <v>#REF!</v>
      </c>
      <c r="Q877" s="87">
        <f>'გრანტის საკასო'!J876</f>
        <v>0</v>
      </c>
      <c r="R877" s="99">
        <f>'მიზნ.გრანტის საკასო '!J876-'მიზნ.გრანტის საკასო '!I876</f>
        <v>0</v>
      </c>
      <c r="S877" s="104" t="e">
        <f t="shared" si="219"/>
        <v>#REF!</v>
      </c>
      <c r="T877" s="87" t="e">
        <f t="shared" si="222"/>
        <v>#REF!</v>
      </c>
      <c r="U877" s="87" t="e">
        <f t="shared" si="223"/>
        <v>#REF!</v>
      </c>
      <c r="V877" s="87">
        <f t="shared" si="224"/>
        <v>0</v>
      </c>
      <c r="W877" s="99">
        <f t="shared" si="225"/>
        <v>0</v>
      </c>
      <c r="X877" s="91"/>
      <c r="Y877" s="7"/>
      <c r="Z877" s="7">
        <v>0</v>
      </c>
      <c r="AA877" s="7">
        <v>0</v>
      </c>
      <c r="AB877" s="7">
        <v>0</v>
      </c>
    </row>
    <row r="878" spans="1:28" x14ac:dyDescent="0.25">
      <c r="A878" t="e">
        <f t="shared" si="218"/>
        <v>#REF!</v>
      </c>
      <c r="B878" s="5"/>
      <c r="C878" s="6" t="s">
        <v>19</v>
      </c>
      <c r="D878" s="104" t="e">
        <f>'დაზუსტ. ბიუჯ.'!#REF!</f>
        <v>#REF!</v>
      </c>
      <c r="E878" s="87" t="e">
        <f>'დაზუსტ. საკუთ.'!#REF!</f>
        <v>#REF!</v>
      </c>
      <c r="F878" s="87" t="e">
        <f>'დაზუსტ. ბიუჯ. ფონდ.'!#REF!</f>
        <v>#REF!</v>
      </c>
      <c r="G878" s="87">
        <f>'გრანტის საკასო'!D877</f>
        <v>0</v>
      </c>
      <c r="H878" s="87">
        <f>'მიზნ.გრანტის საკასო '!D877</f>
        <v>0</v>
      </c>
      <c r="I878" s="104" t="e">
        <f>'დაზუსტ. ბიუჯ.'!#REF!-'დაზუსტ. ბიუჯ.'!#REF!</f>
        <v>#REF!</v>
      </c>
      <c r="J878" s="87" t="e">
        <f>'დაზუსტ. საკუთ.'!#REF!-'დაზუსტ. საკუთ.'!#REF!</f>
        <v>#REF!</v>
      </c>
      <c r="K878" s="87" t="e">
        <f>'დაზუსტ. ბიუჯ. ფონდ.'!#REF!-'დაზუსტ. ბიუჯ. ფონდ.'!#REF!</f>
        <v>#REF!</v>
      </c>
      <c r="L878" s="87">
        <f>'გრანტის საკასო'!E877</f>
        <v>0</v>
      </c>
      <c r="M878" s="99">
        <f>'მიზნ.გრანტის საკასო '!E877-'მიზნ.გრანტის საკასო '!D877</f>
        <v>0</v>
      </c>
      <c r="N878" s="104" t="e">
        <f>'დაზუსტ. ბიუჯ.'!#REF!-'დაზუსტ. ბიუჯ.'!#REF!</f>
        <v>#REF!</v>
      </c>
      <c r="O878" s="87" t="e">
        <f>'დაზუსტ. საკუთ.'!#REF!-'დაზუსტ. საკუთ.'!#REF!</f>
        <v>#REF!</v>
      </c>
      <c r="P878" s="87" t="e">
        <f>'დაზუსტ. ბიუჯ. ფონდ.'!#REF!</f>
        <v>#REF!</v>
      </c>
      <c r="Q878" s="87">
        <f>'გრანტის საკასო'!J877</f>
        <v>0</v>
      </c>
      <c r="R878" s="99">
        <f>'მიზნ.გრანტის საკასო '!J877-'მიზნ.გრანტის საკასო '!I877</f>
        <v>0</v>
      </c>
      <c r="S878" s="104" t="e">
        <f t="shared" si="219"/>
        <v>#REF!</v>
      </c>
      <c r="T878" s="87" t="e">
        <f t="shared" si="222"/>
        <v>#REF!</v>
      </c>
      <c r="U878" s="87" t="e">
        <f t="shared" si="223"/>
        <v>#REF!</v>
      </c>
      <c r="V878" s="87">
        <f t="shared" si="224"/>
        <v>0</v>
      </c>
      <c r="W878" s="99">
        <f t="shared" si="225"/>
        <v>0</v>
      </c>
      <c r="X878" s="91"/>
      <c r="Y878" s="7"/>
      <c r="Z878" s="7">
        <v>0</v>
      </c>
      <c r="AA878" s="7">
        <v>0</v>
      </c>
      <c r="AB878" s="7">
        <v>0</v>
      </c>
    </row>
    <row r="879" spans="1:28" ht="15.75" thickBot="1" x14ac:dyDescent="0.3">
      <c r="A879" t="e">
        <f t="shared" si="218"/>
        <v>#REF!</v>
      </c>
      <c r="B879" s="11"/>
      <c r="C879" s="12" t="s">
        <v>20</v>
      </c>
      <c r="D879" s="106" t="e">
        <f>'დაზუსტ. ბიუჯ.'!#REF!</f>
        <v>#REF!</v>
      </c>
      <c r="E879" s="89" t="e">
        <f>'დაზუსტ. საკუთ.'!#REF!</f>
        <v>#REF!</v>
      </c>
      <c r="F879" s="89" t="e">
        <f>'დაზუსტ. ბიუჯ. ფონდ.'!#REF!</f>
        <v>#REF!</v>
      </c>
      <c r="G879" s="89">
        <f>'გრანტის საკასო'!D878</f>
        <v>0</v>
      </c>
      <c r="H879" s="89">
        <f>'მიზნ.გრანტის საკასო '!D878</f>
        <v>0</v>
      </c>
      <c r="I879" s="106" t="e">
        <f>'დაზუსტ. ბიუჯ.'!#REF!-'დაზუსტ. ბიუჯ.'!#REF!</f>
        <v>#REF!</v>
      </c>
      <c r="J879" s="89" t="e">
        <f>'დაზუსტ. საკუთ.'!#REF!-'დაზუსტ. საკუთ.'!#REF!</f>
        <v>#REF!</v>
      </c>
      <c r="K879" s="89" t="e">
        <f>'დაზუსტ. ბიუჯ. ფონდ.'!#REF!-'დაზუსტ. ბიუჯ. ფონდ.'!#REF!</f>
        <v>#REF!</v>
      </c>
      <c r="L879" s="89">
        <f>'გრანტის საკასო'!E878</f>
        <v>0</v>
      </c>
      <c r="M879" s="101">
        <f>'მიზნ.გრანტის საკასო '!E878-'მიზნ.გრანტის საკასო '!D878</f>
        <v>0</v>
      </c>
      <c r="N879" s="106" t="e">
        <f>'დაზუსტ. ბიუჯ.'!#REF!-'დაზუსტ. ბიუჯ.'!#REF!</f>
        <v>#REF!</v>
      </c>
      <c r="O879" s="89" t="e">
        <f>'დაზუსტ. საკუთ.'!#REF!-'დაზუსტ. საკუთ.'!#REF!</f>
        <v>#REF!</v>
      </c>
      <c r="P879" s="89" t="e">
        <f>'დაზუსტ. ბიუჯ. ფონდ.'!#REF!</f>
        <v>#REF!</v>
      </c>
      <c r="Q879" s="89">
        <f>'გრანტის საკასო'!J878</f>
        <v>0</v>
      </c>
      <c r="R879" s="101">
        <f>'მიზნ.გრანტის საკასო '!J878-'მიზნ.გრანტის საკასო '!I878</f>
        <v>0</v>
      </c>
      <c r="S879" s="106" t="e">
        <f t="shared" si="219"/>
        <v>#REF!</v>
      </c>
      <c r="T879" s="89" t="e">
        <f t="shared" si="222"/>
        <v>#REF!</v>
      </c>
      <c r="U879" s="89" t="e">
        <f t="shared" si="223"/>
        <v>#REF!</v>
      </c>
      <c r="V879" s="89">
        <f t="shared" si="224"/>
        <v>0</v>
      </c>
      <c r="W879" s="101">
        <f t="shared" si="225"/>
        <v>0</v>
      </c>
      <c r="X879" s="93"/>
      <c r="Y879" s="13"/>
      <c r="Z879" s="13">
        <v>0</v>
      </c>
      <c r="AA879" s="13">
        <v>0</v>
      </c>
      <c r="AB879" s="13">
        <v>0</v>
      </c>
    </row>
    <row r="880" spans="1:28" ht="32.25" customHeight="1" thickTop="1" thickBot="1" x14ac:dyDescent="0.3">
      <c r="A880" t="e">
        <f t="shared" si="218"/>
        <v>#REF!</v>
      </c>
      <c r="B880" s="16" t="s">
        <v>146</v>
      </c>
      <c r="C880" s="4" t="s">
        <v>147</v>
      </c>
      <c r="D880" s="103" t="e">
        <f>'დაზუსტ. ბიუჯ.'!#REF!</f>
        <v>#REF!</v>
      </c>
      <c r="E880" s="86" t="e">
        <f>'დაზუსტ. საკუთ.'!#REF!</f>
        <v>#REF!</v>
      </c>
      <c r="F880" s="86" t="e">
        <f>'დაზუსტ. ბიუჯ. ფონდ.'!#REF!</f>
        <v>#REF!</v>
      </c>
      <c r="G880" s="86">
        <f>'გრანტის საკასო'!D879</f>
        <v>0</v>
      </c>
      <c r="H880" s="86">
        <f>'მიზნ.გრანტის საკასო '!D879</f>
        <v>0</v>
      </c>
      <c r="I880" s="103" t="e">
        <f>'დაზუსტ. ბიუჯ.'!#REF!-'დაზუსტ. ბიუჯ.'!#REF!</f>
        <v>#REF!</v>
      </c>
      <c r="J880" s="86" t="e">
        <f>'დაზუსტ. საკუთ.'!#REF!-'დაზუსტ. საკუთ.'!#REF!</f>
        <v>#REF!</v>
      </c>
      <c r="K880" s="86" t="e">
        <f>'დაზუსტ. ბიუჯ. ფონდ.'!#REF!-'დაზუსტ. ბიუჯ. ფონდ.'!#REF!</f>
        <v>#REF!</v>
      </c>
      <c r="L880" s="86">
        <f>'გრანტის საკასო'!E879</f>
        <v>0</v>
      </c>
      <c r="M880" s="102">
        <f>'მიზნ.გრანტის საკასო '!E879-'მიზნ.გრანტის საკასო '!D879</f>
        <v>0</v>
      </c>
      <c r="N880" s="103" t="e">
        <f>'დაზუსტ. ბიუჯ.'!#REF!-'დაზუსტ. ბიუჯ.'!#REF!</f>
        <v>#REF!</v>
      </c>
      <c r="O880" s="86" t="e">
        <f>'დაზუსტ. საკუთ.'!#REF!-'დაზუსტ. საკუთ.'!#REF!</f>
        <v>#REF!</v>
      </c>
      <c r="P880" s="86" t="e">
        <f>'დაზუსტ. ბიუჯ. ფონდ.'!#REF!</f>
        <v>#REF!</v>
      </c>
      <c r="Q880" s="86">
        <f>'გრანტის საკასო'!J879</f>
        <v>0</v>
      </c>
      <c r="R880" s="102">
        <f>'მიზნ.გრანტის საკასო '!J879-'მიზნ.გრანტის საკასო '!I879</f>
        <v>0</v>
      </c>
      <c r="S880" s="103" t="e">
        <f t="shared" si="219"/>
        <v>#REF!</v>
      </c>
      <c r="T880" s="86" t="e">
        <f t="shared" si="222"/>
        <v>#REF!</v>
      </c>
      <c r="U880" s="86" t="e">
        <f t="shared" si="223"/>
        <v>#REF!</v>
      </c>
      <c r="V880" s="86">
        <f t="shared" si="224"/>
        <v>0</v>
      </c>
      <c r="W880" s="102">
        <f t="shared" si="225"/>
        <v>0</v>
      </c>
      <c r="X880" s="94"/>
      <c r="Y880" s="4"/>
      <c r="Z880" s="4">
        <f t="shared" ref="Z880:AB880" si="230">SUM(Z881,Z889,Z890,Z891)</f>
        <v>0</v>
      </c>
      <c r="AA880" s="4">
        <f t="shared" si="230"/>
        <v>0</v>
      </c>
      <c r="AB880" s="4">
        <f t="shared" si="230"/>
        <v>0</v>
      </c>
    </row>
    <row r="881" spans="1:28" ht="15.75" thickTop="1" x14ac:dyDescent="0.25">
      <c r="A881" t="e">
        <f t="shared" si="218"/>
        <v>#REF!</v>
      </c>
      <c r="B881" s="5"/>
      <c r="C881" s="6" t="s">
        <v>10</v>
      </c>
      <c r="D881" s="104" t="e">
        <f>'დაზუსტ. ბიუჯ.'!#REF!</f>
        <v>#REF!</v>
      </c>
      <c r="E881" s="87" t="e">
        <f>'დაზუსტ. საკუთ.'!#REF!</f>
        <v>#REF!</v>
      </c>
      <c r="F881" s="87" t="e">
        <f>'დაზუსტ. ბიუჯ. ფონდ.'!#REF!</f>
        <v>#REF!</v>
      </c>
      <c r="G881" s="87">
        <f>'გრანტის საკასო'!D880</f>
        <v>0</v>
      </c>
      <c r="H881" s="87">
        <f>'მიზნ.გრანტის საკასო '!D880</f>
        <v>0</v>
      </c>
      <c r="I881" s="104" t="e">
        <f>'დაზუსტ. ბიუჯ.'!#REF!-'დაზუსტ. ბიუჯ.'!#REF!</f>
        <v>#REF!</v>
      </c>
      <c r="J881" s="87" t="e">
        <f>'დაზუსტ. საკუთ.'!#REF!-'დაზუსტ. საკუთ.'!#REF!</f>
        <v>#REF!</v>
      </c>
      <c r="K881" s="87" t="e">
        <f>'დაზუსტ. ბიუჯ. ფონდ.'!#REF!-'დაზუსტ. ბიუჯ. ფონდ.'!#REF!</f>
        <v>#REF!</v>
      </c>
      <c r="L881" s="87">
        <f>'გრანტის საკასო'!E880</f>
        <v>0</v>
      </c>
      <c r="M881" s="99">
        <f>'მიზნ.გრანტის საკასო '!E880-'მიზნ.გრანტის საკასო '!D880</f>
        <v>0</v>
      </c>
      <c r="N881" s="104" t="e">
        <f>'დაზუსტ. ბიუჯ.'!#REF!-'დაზუსტ. ბიუჯ.'!#REF!</f>
        <v>#REF!</v>
      </c>
      <c r="O881" s="87" t="e">
        <f>'დაზუსტ. საკუთ.'!#REF!-'დაზუსტ. საკუთ.'!#REF!</f>
        <v>#REF!</v>
      </c>
      <c r="P881" s="87" t="e">
        <f>'დაზუსტ. ბიუჯ. ფონდ.'!#REF!</f>
        <v>#REF!</v>
      </c>
      <c r="Q881" s="87">
        <f>'გრანტის საკასო'!J880</f>
        <v>0</v>
      </c>
      <c r="R881" s="99">
        <f>'მიზნ.გრანტის საკასო '!J880-'მიზნ.გრანტის საკასო '!I880</f>
        <v>0</v>
      </c>
      <c r="S881" s="104" t="e">
        <f t="shared" si="219"/>
        <v>#REF!</v>
      </c>
      <c r="T881" s="87" t="e">
        <f t="shared" si="222"/>
        <v>#REF!</v>
      </c>
      <c r="U881" s="87" t="e">
        <f t="shared" si="223"/>
        <v>#REF!</v>
      </c>
      <c r="V881" s="87">
        <f t="shared" si="224"/>
        <v>0</v>
      </c>
      <c r="W881" s="99">
        <f t="shared" si="225"/>
        <v>0</v>
      </c>
      <c r="X881" s="91"/>
      <c r="Y881" s="7"/>
      <c r="Z881" s="7">
        <f t="shared" ref="Z881:AB881" si="231">SUM(Z882:Z888)</f>
        <v>0</v>
      </c>
      <c r="AA881" s="7">
        <f t="shared" si="231"/>
        <v>0</v>
      </c>
      <c r="AB881" s="7">
        <f t="shared" si="231"/>
        <v>0</v>
      </c>
    </row>
    <row r="882" spans="1:28" x14ac:dyDescent="0.25">
      <c r="A882" t="e">
        <f t="shared" si="218"/>
        <v>#REF!</v>
      </c>
      <c r="B882" s="8"/>
      <c r="C882" s="9" t="s">
        <v>11</v>
      </c>
      <c r="D882" s="105" t="e">
        <f>'დაზუსტ. ბიუჯ.'!#REF!</f>
        <v>#REF!</v>
      </c>
      <c r="E882" s="88" t="e">
        <f>'დაზუსტ. საკუთ.'!#REF!</f>
        <v>#REF!</v>
      </c>
      <c r="F882" s="88" t="e">
        <f>'დაზუსტ. ბიუჯ. ფონდ.'!#REF!</f>
        <v>#REF!</v>
      </c>
      <c r="G882" s="88">
        <f>'გრანტის საკასო'!D881</f>
        <v>0</v>
      </c>
      <c r="H882" s="88">
        <f>'მიზნ.გრანტის საკასო '!D881</f>
        <v>0</v>
      </c>
      <c r="I882" s="105" t="e">
        <f>'დაზუსტ. ბიუჯ.'!#REF!-'დაზუსტ. ბიუჯ.'!#REF!</f>
        <v>#REF!</v>
      </c>
      <c r="J882" s="88" t="e">
        <f>'დაზუსტ. საკუთ.'!#REF!-'დაზუსტ. საკუთ.'!#REF!</f>
        <v>#REF!</v>
      </c>
      <c r="K882" s="88" t="e">
        <f>'დაზუსტ. ბიუჯ. ფონდ.'!#REF!-'დაზუსტ. ბიუჯ. ფონდ.'!#REF!</f>
        <v>#REF!</v>
      </c>
      <c r="L882" s="88">
        <f>'გრანტის საკასო'!E881</f>
        <v>0</v>
      </c>
      <c r="M882" s="100">
        <f>'მიზნ.გრანტის საკასო '!E881-'მიზნ.გრანტის საკასო '!D881</f>
        <v>0</v>
      </c>
      <c r="N882" s="105" t="e">
        <f>'დაზუსტ. ბიუჯ.'!#REF!-'დაზუსტ. ბიუჯ.'!#REF!</f>
        <v>#REF!</v>
      </c>
      <c r="O882" s="88" t="e">
        <f>'დაზუსტ. საკუთ.'!#REF!-'დაზუსტ. საკუთ.'!#REF!</f>
        <v>#REF!</v>
      </c>
      <c r="P882" s="88" t="e">
        <f>'დაზუსტ. ბიუჯ. ფონდ.'!#REF!</f>
        <v>#REF!</v>
      </c>
      <c r="Q882" s="88">
        <f>'გრანტის საკასო'!J881</f>
        <v>0</v>
      </c>
      <c r="R882" s="100">
        <f>'მიზნ.გრანტის საკასო '!J881-'მიზნ.გრანტის საკასო '!I881</f>
        <v>0</v>
      </c>
      <c r="S882" s="105" t="e">
        <f t="shared" si="219"/>
        <v>#REF!</v>
      </c>
      <c r="T882" s="88" t="e">
        <f t="shared" si="222"/>
        <v>#REF!</v>
      </c>
      <c r="U882" s="88" t="e">
        <f t="shared" si="223"/>
        <v>#REF!</v>
      </c>
      <c r="V882" s="88">
        <f t="shared" si="224"/>
        <v>0</v>
      </c>
      <c r="W882" s="100">
        <f t="shared" si="225"/>
        <v>0</v>
      </c>
      <c r="X882" s="92"/>
      <c r="Y882" s="10"/>
      <c r="Z882" s="10">
        <v>0</v>
      </c>
      <c r="AA882" s="10">
        <v>0</v>
      </c>
      <c r="AB882" s="10">
        <v>0</v>
      </c>
    </row>
    <row r="883" spans="1:28" x14ac:dyDescent="0.25">
      <c r="A883" t="e">
        <f t="shared" si="218"/>
        <v>#REF!</v>
      </c>
      <c r="B883" s="8"/>
      <c r="C883" s="9" t="s">
        <v>12</v>
      </c>
      <c r="D883" s="105" t="e">
        <f>'დაზუსტ. ბიუჯ.'!#REF!</f>
        <v>#REF!</v>
      </c>
      <c r="E883" s="88" t="e">
        <f>'დაზუსტ. საკუთ.'!#REF!</f>
        <v>#REF!</v>
      </c>
      <c r="F883" s="88" t="e">
        <f>'დაზუსტ. ბიუჯ. ფონდ.'!#REF!</f>
        <v>#REF!</v>
      </c>
      <c r="G883" s="88">
        <f>'გრანტის საკასო'!D882</f>
        <v>0</v>
      </c>
      <c r="H883" s="88">
        <f>'მიზნ.გრანტის საკასო '!D882</f>
        <v>0</v>
      </c>
      <c r="I883" s="105" t="e">
        <f>'დაზუსტ. ბიუჯ.'!#REF!-'დაზუსტ. ბიუჯ.'!#REF!</f>
        <v>#REF!</v>
      </c>
      <c r="J883" s="88" t="e">
        <f>'დაზუსტ. საკუთ.'!#REF!-'დაზუსტ. საკუთ.'!#REF!</f>
        <v>#REF!</v>
      </c>
      <c r="K883" s="88" t="e">
        <f>'დაზუსტ. ბიუჯ. ფონდ.'!#REF!-'დაზუსტ. ბიუჯ. ფონდ.'!#REF!</f>
        <v>#REF!</v>
      </c>
      <c r="L883" s="88">
        <f>'გრანტის საკასო'!E882</f>
        <v>0</v>
      </c>
      <c r="M883" s="100">
        <f>'მიზნ.გრანტის საკასო '!E882-'მიზნ.გრანტის საკასო '!D882</f>
        <v>0</v>
      </c>
      <c r="N883" s="105" t="e">
        <f>'დაზუსტ. ბიუჯ.'!#REF!-'დაზუსტ. ბიუჯ.'!#REF!</f>
        <v>#REF!</v>
      </c>
      <c r="O883" s="88" t="e">
        <f>'დაზუსტ. საკუთ.'!#REF!-'დაზუსტ. საკუთ.'!#REF!</f>
        <v>#REF!</v>
      </c>
      <c r="P883" s="88" t="e">
        <f>'დაზუსტ. ბიუჯ. ფონდ.'!#REF!</f>
        <v>#REF!</v>
      </c>
      <c r="Q883" s="88">
        <f>'გრანტის საკასო'!J882</f>
        <v>0</v>
      </c>
      <c r="R883" s="100">
        <f>'მიზნ.გრანტის საკასო '!J882-'მიზნ.გრანტის საკასო '!I882</f>
        <v>0</v>
      </c>
      <c r="S883" s="105" t="e">
        <f t="shared" si="219"/>
        <v>#REF!</v>
      </c>
      <c r="T883" s="88" t="e">
        <f t="shared" si="222"/>
        <v>#REF!</v>
      </c>
      <c r="U883" s="88" t="e">
        <f t="shared" si="223"/>
        <v>#REF!</v>
      </c>
      <c r="V883" s="88">
        <f t="shared" si="224"/>
        <v>0</v>
      </c>
      <c r="W883" s="100">
        <f t="shared" si="225"/>
        <v>0</v>
      </c>
      <c r="X883" s="92"/>
      <c r="Y883" s="10"/>
      <c r="Z883" s="10">
        <v>0</v>
      </c>
      <c r="AA883" s="10">
        <v>0</v>
      </c>
      <c r="AB883" s="10">
        <v>0</v>
      </c>
    </row>
    <row r="884" spans="1:28" x14ac:dyDescent="0.25">
      <c r="A884" t="e">
        <f t="shared" si="218"/>
        <v>#REF!</v>
      </c>
      <c r="B884" s="8"/>
      <c r="C884" s="9" t="s">
        <v>13</v>
      </c>
      <c r="D884" s="105" t="e">
        <f>'დაზუსტ. ბიუჯ.'!#REF!</f>
        <v>#REF!</v>
      </c>
      <c r="E884" s="88" t="e">
        <f>'დაზუსტ. საკუთ.'!#REF!</f>
        <v>#REF!</v>
      </c>
      <c r="F884" s="88" t="e">
        <f>'დაზუსტ. ბიუჯ. ფონდ.'!#REF!</f>
        <v>#REF!</v>
      </c>
      <c r="G884" s="88">
        <f>'გრანტის საკასო'!D883</f>
        <v>0</v>
      </c>
      <c r="H884" s="88">
        <f>'მიზნ.გრანტის საკასო '!D883</f>
        <v>0</v>
      </c>
      <c r="I884" s="105" t="e">
        <f>'დაზუსტ. ბიუჯ.'!#REF!-'დაზუსტ. ბიუჯ.'!#REF!</f>
        <v>#REF!</v>
      </c>
      <c r="J884" s="88" t="e">
        <f>'დაზუსტ. საკუთ.'!#REF!-'დაზუსტ. საკუთ.'!#REF!</f>
        <v>#REF!</v>
      </c>
      <c r="K884" s="88" t="e">
        <f>'დაზუსტ. ბიუჯ. ფონდ.'!#REF!-'დაზუსტ. ბიუჯ. ფონდ.'!#REF!</f>
        <v>#REF!</v>
      </c>
      <c r="L884" s="88">
        <f>'გრანტის საკასო'!E883</f>
        <v>0</v>
      </c>
      <c r="M884" s="100">
        <f>'მიზნ.გრანტის საკასო '!E883-'მიზნ.გრანტის საკასო '!D883</f>
        <v>0</v>
      </c>
      <c r="N884" s="105" t="e">
        <f>'დაზუსტ. ბიუჯ.'!#REF!-'დაზუსტ. ბიუჯ.'!#REF!</f>
        <v>#REF!</v>
      </c>
      <c r="O884" s="88" t="e">
        <f>'დაზუსტ. საკუთ.'!#REF!-'დაზუსტ. საკუთ.'!#REF!</f>
        <v>#REF!</v>
      </c>
      <c r="P884" s="88" t="e">
        <f>'დაზუსტ. ბიუჯ. ფონდ.'!#REF!</f>
        <v>#REF!</v>
      </c>
      <c r="Q884" s="88">
        <f>'გრანტის საკასო'!J883</f>
        <v>0</v>
      </c>
      <c r="R884" s="100">
        <f>'მიზნ.გრანტის საკასო '!J883-'მიზნ.გრანტის საკასო '!I883</f>
        <v>0</v>
      </c>
      <c r="S884" s="105" t="e">
        <f t="shared" si="219"/>
        <v>#REF!</v>
      </c>
      <c r="T884" s="88" t="e">
        <f t="shared" si="222"/>
        <v>#REF!</v>
      </c>
      <c r="U884" s="88" t="e">
        <f t="shared" si="223"/>
        <v>#REF!</v>
      </c>
      <c r="V884" s="88">
        <f t="shared" si="224"/>
        <v>0</v>
      </c>
      <c r="W884" s="100">
        <f t="shared" si="225"/>
        <v>0</v>
      </c>
      <c r="X884" s="92"/>
      <c r="Y884" s="10"/>
      <c r="Z884" s="10">
        <v>0</v>
      </c>
      <c r="AA884" s="10">
        <v>0</v>
      </c>
      <c r="AB884" s="10">
        <v>0</v>
      </c>
    </row>
    <row r="885" spans="1:28" x14ac:dyDescent="0.25">
      <c r="A885" t="e">
        <f t="shared" si="218"/>
        <v>#REF!</v>
      </c>
      <c r="B885" s="8"/>
      <c r="C885" s="9" t="s">
        <v>14</v>
      </c>
      <c r="D885" s="105" t="e">
        <f>'დაზუსტ. ბიუჯ.'!#REF!</f>
        <v>#REF!</v>
      </c>
      <c r="E885" s="88" t="e">
        <f>'დაზუსტ. საკუთ.'!#REF!</f>
        <v>#REF!</v>
      </c>
      <c r="F885" s="88" t="e">
        <f>'დაზუსტ. ბიუჯ. ფონდ.'!#REF!</f>
        <v>#REF!</v>
      </c>
      <c r="G885" s="88">
        <f>'გრანტის საკასო'!D884</f>
        <v>0</v>
      </c>
      <c r="H885" s="88">
        <f>'მიზნ.გრანტის საკასო '!D884</f>
        <v>0</v>
      </c>
      <c r="I885" s="105" t="e">
        <f>'დაზუსტ. ბიუჯ.'!#REF!-'დაზუსტ. ბიუჯ.'!#REF!</f>
        <v>#REF!</v>
      </c>
      <c r="J885" s="88" t="e">
        <f>'დაზუსტ. საკუთ.'!#REF!-'დაზუსტ. საკუთ.'!#REF!</f>
        <v>#REF!</v>
      </c>
      <c r="K885" s="88" t="e">
        <f>'დაზუსტ. ბიუჯ. ფონდ.'!#REF!-'დაზუსტ. ბიუჯ. ფონდ.'!#REF!</f>
        <v>#REF!</v>
      </c>
      <c r="L885" s="88">
        <f>'გრანტის საკასო'!E884</f>
        <v>0</v>
      </c>
      <c r="M885" s="100">
        <f>'მიზნ.გრანტის საკასო '!E884-'მიზნ.გრანტის საკასო '!D884</f>
        <v>0</v>
      </c>
      <c r="N885" s="105" t="e">
        <f>'დაზუსტ. ბიუჯ.'!#REF!-'დაზუსტ. ბიუჯ.'!#REF!</f>
        <v>#REF!</v>
      </c>
      <c r="O885" s="88" t="e">
        <f>'დაზუსტ. საკუთ.'!#REF!-'დაზუსტ. საკუთ.'!#REF!</f>
        <v>#REF!</v>
      </c>
      <c r="P885" s="88" t="e">
        <f>'დაზუსტ. ბიუჯ. ფონდ.'!#REF!</f>
        <v>#REF!</v>
      </c>
      <c r="Q885" s="88">
        <f>'გრანტის საკასო'!J884</f>
        <v>0</v>
      </c>
      <c r="R885" s="100">
        <f>'მიზნ.გრანტის საკასო '!J884-'მიზნ.გრანტის საკასო '!I884</f>
        <v>0</v>
      </c>
      <c r="S885" s="105" t="e">
        <f t="shared" si="219"/>
        <v>#REF!</v>
      </c>
      <c r="T885" s="88" t="e">
        <f t="shared" si="222"/>
        <v>#REF!</v>
      </c>
      <c r="U885" s="88" t="e">
        <f t="shared" si="223"/>
        <v>#REF!</v>
      </c>
      <c r="V885" s="88">
        <f t="shared" si="224"/>
        <v>0</v>
      </c>
      <c r="W885" s="100">
        <f t="shared" si="225"/>
        <v>0</v>
      </c>
      <c r="X885" s="92"/>
      <c r="Y885" s="10"/>
      <c r="Z885" s="10">
        <v>0</v>
      </c>
      <c r="AA885" s="10">
        <v>0</v>
      </c>
      <c r="AB885" s="10">
        <v>0</v>
      </c>
    </row>
    <row r="886" spans="1:28" x14ac:dyDescent="0.25">
      <c r="A886" t="e">
        <f t="shared" si="218"/>
        <v>#REF!</v>
      </c>
      <c r="B886" s="8"/>
      <c r="C886" s="9" t="s">
        <v>15</v>
      </c>
      <c r="D886" s="105" t="e">
        <f>'დაზუსტ. ბიუჯ.'!#REF!</f>
        <v>#REF!</v>
      </c>
      <c r="E886" s="88" t="e">
        <f>'დაზუსტ. საკუთ.'!#REF!</f>
        <v>#REF!</v>
      </c>
      <c r="F886" s="88" t="e">
        <f>'დაზუსტ. ბიუჯ. ფონდ.'!#REF!</f>
        <v>#REF!</v>
      </c>
      <c r="G886" s="88">
        <f>'გრანტის საკასო'!D885</f>
        <v>0</v>
      </c>
      <c r="H886" s="88">
        <f>'მიზნ.გრანტის საკასო '!D885</f>
        <v>0</v>
      </c>
      <c r="I886" s="105" t="e">
        <f>'დაზუსტ. ბიუჯ.'!#REF!-'დაზუსტ. ბიუჯ.'!#REF!</f>
        <v>#REF!</v>
      </c>
      <c r="J886" s="88" t="e">
        <f>'დაზუსტ. საკუთ.'!#REF!-'დაზუსტ. საკუთ.'!#REF!</f>
        <v>#REF!</v>
      </c>
      <c r="K886" s="88" t="e">
        <f>'დაზუსტ. ბიუჯ. ფონდ.'!#REF!-'დაზუსტ. ბიუჯ. ფონდ.'!#REF!</f>
        <v>#REF!</v>
      </c>
      <c r="L886" s="88">
        <f>'გრანტის საკასო'!E885</f>
        <v>0</v>
      </c>
      <c r="M886" s="100">
        <f>'მიზნ.გრანტის საკასო '!E885-'მიზნ.გრანტის საკასო '!D885</f>
        <v>0</v>
      </c>
      <c r="N886" s="105" t="e">
        <f>'დაზუსტ. ბიუჯ.'!#REF!-'დაზუსტ. ბიუჯ.'!#REF!</f>
        <v>#REF!</v>
      </c>
      <c r="O886" s="88" t="e">
        <f>'დაზუსტ. საკუთ.'!#REF!-'დაზუსტ. საკუთ.'!#REF!</f>
        <v>#REF!</v>
      </c>
      <c r="P886" s="88" t="e">
        <f>'დაზუსტ. ბიუჯ. ფონდ.'!#REF!</f>
        <v>#REF!</v>
      </c>
      <c r="Q886" s="88">
        <f>'გრანტის საკასო'!J885</f>
        <v>0</v>
      </c>
      <c r="R886" s="100">
        <f>'მიზნ.გრანტის საკასო '!J885-'მიზნ.გრანტის საკასო '!I885</f>
        <v>0</v>
      </c>
      <c r="S886" s="105" t="e">
        <f t="shared" si="219"/>
        <v>#REF!</v>
      </c>
      <c r="T886" s="88" t="e">
        <f t="shared" si="222"/>
        <v>#REF!</v>
      </c>
      <c r="U886" s="88" t="e">
        <f t="shared" si="223"/>
        <v>#REF!</v>
      </c>
      <c r="V886" s="88">
        <f t="shared" si="224"/>
        <v>0</v>
      </c>
      <c r="W886" s="100">
        <f t="shared" si="225"/>
        <v>0</v>
      </c>
      <c r="X886" s="92"/>
      <c r="Y886" s="10"/>
      <c r="Z886" s="10">
        <v>0</v>
      </c>
      <c r="AA886" s="10">
        <v>0</v>
      </c>
      <c r="AB886" s="10">
        <v>0</v>
      </c>
    </row>
    <row r="887" spans="1:28" x14ac:dyDescent="0.25">
      <c r="A887" t="e">
        <f t="shared" si="218"/>
        <v>#REF!</v>
      </c>
      <c r="B887" s="8"/>
      <c r="C887" s="9" t="s">
        <v>16</v>
      </c>
      <c r="D887" s="105" t="e">
        <f>'დაზუსტ. ბიუჯ.'!#REF!</f>
        <v>#REF!</v>
      </c>
      <c r="E887" s="88" t="e">
        <f>'დაზუსტ. საკუთ.'!#REF!</f>
        <v>#REF!</v>
      </c>
      <c r="F887" s="88" t="e">
        <f>'დაზუსტ. ბიუჯ. ფონდ.'!#REF!</f>
        <v>#REF!</v>
      </c>
      <c r="G887" s="88">
        <f>'გრანტის საკასო'!D886</f>
        <v>0</v>
      </c>
      <c r="H887" s="88">
        <f>'მიზნ.გრანტის საკასო '!D886</f>
        <v>0</v>
      </c>
      <c r="I887" s="105" t="e">
        <f>'დაზუსტ. ბიუჯ.'!#REF!-'დაზუსტ. ბიუჯ.'!#REF!</f>
        <v>#REF!</v>
      </c>
      <c r="J887" s="88" t="e">
        <f>'დაზუსტ. საკუთ.'!#REF!-'დაზუსტ. საკუთ.'!#REF!</f>
        <v>#REF!</v>
      </c>
      <c r="K887" s="88" t="e">
        <f>'დაზუსტ. ბიუჯ. ფონდ.'!#REF!-'დაზუსტ. ბიუჯ. ფონდ.'!#REF!</f>
        <v>#REF!</v>
      </c>
      <c r="L887" s="88">
        <f>'გრანტის საკასო'!E886</f>
        <v>0</v>
      </c>
      <c r="M887" s="100">
        <f>'მიზნ.გრანტის საკასო '!E886-'მიზნ.გრანტის საკასო '!D886</f>
        <v>0</v>
      </c>
      <c r="N887" s="105" t="e">
        <f>'დაზუსტ. ბიუჯ.'!#REF!-'დაზუსტ. ბიუჯ.'!#REF!</f>
        <v>#REF!</v>
      </c>
      <c r="O887" s="88" t="e">
        <f>'დაზუსტ. საკუთ.'!#REF!-'დაზუსტ. საკუთ.'!#REF!</f>
        <v>#REF!</v>
      </c>
      <c r="P887" s="88" t="e">
        <f>'დაზუსტ. ბიუჯ. ფონდ.'!#REF!</f>
        <v>#REF!</v>
      </c>
      <c r="Q887" s="88">
        <f>'გრანტის საკასო'!J886</f>
        <v>0</v>
      </c>
      <c r="R887" s="100">
        <f>'მიზნ.გრანტის საკასო '!J886-'მიზნ.გრანტის საკასო '!I886</f>
        <v>0</v>
      </c>
      <c r="S887" s="105" t="e">
        <f t="shared" si="219"/>
        <v>#REF!</v>
      </c>
      <c r="T887" s="88" t="e">
        <f t="shared" si="222"/>
        <v>#REF!</v>
      </c>
      <c r="U887" s="88" t="e">
        <f t="shared" si="223"/>
        <v>#REF!</v>
      </c>
      <c r="V887" s="88">
        <f t="shared" si="224"/>
        <v>0</v>
      </c>
      <c r="W887" s="100">
        <f t="shared" si="225"/>
        <v>0</v>
      </c>
      <c r="X887" s="92"/>
      <c r="Y887" s="10"/>
      <c r="Z887" s="10">
        <v>0</v>
      </c>
      <c r="AA887" s="10">
        <v>0</v>
      </c>
      <c r="AB887" s="10">
        <v>0</v>
      </c>
    </row>
    <row r="888" spans="1:28" x14ac:dyDescent="0.25">
      <c r="A888" t="e">
        <f t="shared" si="218"/>
        <v>#REF!</v>
      </c>
      <c r="B888" s="8"/>
      <c r="C888" s="9" t="s">
        <v>17</v>
      </c>
      <c r="D888" s="105" t="e">
        <f>'დაზუსტ. ბიუჯ.'!#REF!</f>
        <v>#REF!</v>
      </c>
      <c r="E888" s="88" t="e">
        <f>'დაზუსტ. საკუთ.'!#REF!</f>
        <v>#REF!</v>
      </c>
      <c r="F888" s="88" t="e">
        <f>'დაზუსტ. ბიუჯ. ფონდ.'!#REF!</f>
        <v>#REF!</v>
      </c>
      <c r="G888" s="88">
        <f>'გრანტის საკასო'!D887</f>
        <v>0</v>
      </c>
      <c r="H888" s="88">
        <f>'მიზნ.გრანტის საკასო '!D887</f>
        <v>0</v>
      </c>
      <c r="I888" s="105" t="e">
        <f>'დაზუსტ. ბიუჯ.'!#REF!-'დაზუსტ. ბიუჯ.'!#REF!</f>
        <v>#REF!</v>
      </c>
      <c r="J888" s="88" t="e">
        <f>'დაზუსტ. საკუთ.'!#REF!-'დაზუსტ. საკუთ.'!#REF!</f>
        <v>#REF!</v>
      </c>
      <c r="K888" s="88" t="e">
        <f>'დაზუსტ. ბიუჯ. ფონდ.'!#REF!-'დაზუსტ. ბიუჯ. ფონდ.'!#REF!</f>
        <v>#REF!</v>
      </c>
      <c r="L888" s="88">
        <f>'გრანტის საკასო'!E887</f>
        <v>0</v>
      </c>
      <c r="M888" s="100">
        <f>'მიზნ.გრანტის საკასო '!E887-'მიზნ.გრანტის საკასო '!D887</f>
        <v>0</v>
      </c>
      <c r="N888" s="105" t="e">
        <f>'დაზუსტ. ბიუჯ.'!#REF!-'დაზუსტ. ბიუჯ.'!#REF!</f>
        <v>#REF!</v>
      </c>
      <c r="O888" s="88" t="e">
        <f>'დაზუსტ. საკუთ.'!#REF!-'დაზუსტ. საკუთ.'!#REF!</f>
        <v>#REF!</v>
      </c>
      <c r="P888" s="88" t="e">
        <f>'დაზუსტ. ბიუჯ. ფონდ.'!#REF!</f>
        <v>#REF!</v>
      </c>
      <c r="Q888" s="88">
        <f>'გრანტის საკასო'!J887</f>
        <v>0</v>
      </c>
      <c r="R888" s="100">
        <f>'მიზნ.გრანტის საკასო '!J887-'მიზნ.გრანტის საკასო '!I887</f>
        <v>0</v>
      </c>
      <c r="S888" s="105" t="e">
        <f t="shared" si="219"/>
        <v>#REF!</v>
      </c>
      <c r="T888" s="88" t="e">
        <f t="shared" si="222"/>
        <v>#REF!</v>
      </c>
      <c r="U888" s="88" t="e">
        <f t="shared" si="223"/>
        <v>#REF!</v>
      </c>
      <c r="V888" s="88">
        <f t="shared" si="224"/>
        <v>0</v>
      </c>
      <c r="W888" s="100">
        <f t="shared" si="225"/>
        <v>0</v>
      </c>
      <c r="X888" s="92"/>
      <c r="Y888" s="10"/>
      <c r="Z888" s="10">
        <v>0</v>
      </c>
      <c r="AA888" s="10">
        <v>0</v>
      </c>
      <c r="AB888" s="10">
        <v>0</v>
      </c>
    </row>
    <row r="889" spans="1:28" x14ac:dyDescent="0.25">
      <c r="A889" t="e">
        <f t="shared" si="218"/>
        <v>#REF!</v>
      </c>
      <c r="B889" s="5"/>
      <c r="C889" s="6" t="s">
        <v>18</v>
      </c>
      <c r="D889" s="104" t="e">
        <f>'დაზუსტ. ბიუჯ.'!#REF!</f>
        <v>#REF!</v>
      </c>
      <c r="E889" s="87" t="e">
        <f>'დაზუსტ. საკუთ.'!#REF!</f>
        <v>#REF!</v>
      </c>
      <c r="F889" s="87" t="e">
        <f>'დაზუსტ. ბიუჯ. ფონდ.'!#REF!</f>
        <v>#REF!</v>
      </c>
      <c r="G889" s="87">
        <f>'გრანტის საკასო'!D888</f>
        <v>0</v>
      </c>
      <c r="H889" s="87">
        <f>'მიზნ.გრანტის საკასო '!D888</f>
        <v>0</v>
      </c>
      <c r="I889" s="104" t="e">
        <f>'დაზუსტ. ბიუჯ.'!#REF!-'დაზუსტ. ბიუჯ.'!#REF!</f>
        <v>#REF!</v>
      </c>
      <c r="J889" s="87" t="e">
        <f>'დაზუსტ. საკუთ.'!#REF!-'დაზუსტ. საკუთ.'!#REF!</f>
        <v>#REF!</v>
      </c>
      <c r="K889" s="87" t="e">
        <f>'დაზუსტ. ბიუჯ. ფონდ.'!#REF!-'დაზუსტ. ბიუჯ. ფონდ.'!#REF!</f>
        <v>#REF!</v>
      </c>
      <c r="L889" s="87">
        <f>'გრანტის საკასო'!E888</f>
        <v>0</v>
      </c>
      <c r="M889" s="99">
        <f>'მიზნ.გრანტის საკასო '!E888-'მიზნ.გრანტის საკასო '!D888</f>
        <v>0</v>
      </c>
      <c r="N889" s="104" t="e">
        <f>'დაზუსტ. ბიუჯ.'!#REF!-'დაზუსტ. ბიუჯ.'!#REF!</f>
        <v>#REF!</v>
      </c>
      <c r="O889" s="87" t="e">
        <f>'დაზუსტ. საკუთ.'!#REF!-'დაზუსტ. საკუთ.'!#REF!</f>
        <v>#REF!</v>
      </c>
      <c r="P889" s="87" t="e">
        <f>'დაზუსტ. ბიუჯ. ფონდ.'!#REF!</f>
        <v>#REF!</v>
      </c>
      <c r="Q889" s="87">
        <f>'გრანტის საკასო'!J888</f>
        <v>0</v>
      </c>
      <c r="R889" s="99">
        <f>'მიზნ.გრანტის საკასო '!J888-'მიზნ.გრანტის საკასო '!I888</f>
        <v>0</v>
      </c>
      <c r="S889" s="104" t="e">
        <f t="shared" si="219"/>
        <v>#REF!</v>
      </c>
      <c r="T889" s="87" t="e">
        <f t="shared" si="222"/>
        <v>#REF!</v>
      </c>
      <c r="U889" s="87" t="e">
        <f t="shared" si="223"/>
        <v>#REF!</v>
      </c>
      <c r="V889" s="87">
        <f t="shared" si="224"/>
        <v>0</v>
      </c>
      <c r="W889" s="99">
        <f t="shared" si="225"/>
        <v>0</v>
      </c>
      <c r="X889" s="91"/>
      <c r="Y889" s="7"/>
      <c r="Z889" s="7">
        <v>0</v>
      </c>
      <c r="AA889" s="7">
        <v>0</v>
      </c>
      <c r="AB889" s="7">
        <v>0</v>
      </c>
    </row>
    <row r="890" spans="1:28" x14ac:dyDescent="0.25">
      <c r="A890" t="e">
        <f t="shared" si="218"/>
        <v>#REF!</v>
      </c>
      <c r="B890" s="5"/>
      <c r="C890" s="6" t="s">
        <v>19</v>
      </c>
      <c r="D890" s="104" t="e">
        <f>'დაზუსტ. ბიუჯ.'!#REF!</f>
        <v>#REF!</v>
      </c>
      <c r="E890" s="87" t="e">
        <f>'დაზუსტ. საკუთ.'!#REF!</f>
        <v>#REF!</v>
      </c>
      <c r="F890" s="87" t="e">
        <f>'დაზუსტ. ბიუჯ. ფონდ.'!#REF!</f>
        <v>#REF!</v>
      </c>
      <c r="G890" s="87">
        <f>'გრანტის საკასო'!D889</f>
        <v>0</v>
      </c>
      <c r="H890" s="87">
        <f>'მიზნ.გრანტის საკასო '!D889</f>
        <v>0</v>
      </c>
      <c r="I890" s="104" t="e">
        <f>'დაზუსტ. ბიუჯ.'!#REF!-'დაზუსტ. ბიუჯ.'!#REF!</f>
        <v>#REF!</v>
      </c>
      <c r="J890" s="87" t="e">
        <f>'დაზუსტ. საკუთ.'!#REF!-'დაზუსტ. საკუთ.'!#REF!</f>
        <v>#REF!</v>
      </c>
      <c r="K890" s="87" t="e">
        <f>'დაზუსტ. ბიუჯ. ფონდ.'!#REF!-'დაზუსტ. ბიუჯ. ფონდ.'!#REF!</f>
        <v>#REF!</v>
      </c>
      <c r="L890" s="87">
        <f>'გრანტის საკასო'!E889</f>
        <v>0</v>
      </c>
      <c r="M890" s="99">
        <f>'მიზნ.გრანტის საკასო '!E889-'მიზნ.გრანტის საკასო '!D889</f>
        <v>0</v>
      </c>
      <c r="N890" s="104" t="e">
        <f>'დაზუსტ. ბიუჯ.'!#REF!-'დაზუსტ. ბიუჯ.'!#REF!</f>
        <v>#REF!</v>
      </c>
      <c r="O890" s="87" t="e">
        <f>'დაზუსტ. საკუთ.'!#REF!-'დაზუსტ. საკუთ.'!#REF!</f>
        <v>#REF!</v>
      </c>
      <c r="P890" s="87" t="e">
        <f>'დაზუსტ. ბიუჯ. ფონდ.'!#REF!</f>
        <v>#REF!</v>
      </c>
      <c r="Q890" s="87">
        <f>'გრანტის საკასო'!J889</f>
        <v>0</v>
      </c>
      <c r="R890" s="99">
        <f>'მიზნ.გრანტის საკასო '!J889-'მიზნ.გრანტის საკასო '!I889</f>
        <v>0</v>
      </c>
      <c r="S890" s="104" t="e">
        <f t="shared" si="219"/>
        <v>#REF!</v>
      </c>
      <c r="T890" s="87" t="e">
        <f t="shared" si="222"/>
        <v>#REF!</v>
      </c>
      <c r="U890" s="87" t="e">
        <f t="shared" si="223"/>
        <v>#REF!</v>
      </c>
      <c r="V890" s="87">
        <f t="shared" si="224"/>
        <v>0</v>
      </c>
      <c r="W890" s="99">
        <f t="shared" si="225"/>
        <v>0</v>
      </c>
      <c r="X890" s="91"/>
      <c r="Y890" s="7"/>
      <c r="Z890" s="7">
        <v>0</v>
      </c>
      <c r="AA890" s="7">
        <v>0</v>
      </c>
      <c r="AB890" s="7">
        <v>0</v>
      </c>
    </row>
    <row r="891" spans="1:28" ht="15.75" thickBot="1" x14ac:dyDescent="0.3">
      <c r="A891" t="e">
        <f t="shared" si="218"/>
        <v>#REF!</v>
      </c>
      <c r="B891" s="11"/>
      <c r="C891" s="12" t="s">
        <v>20</v>
      </c>
      <c r="D891" s="106" t="e">
        <f>'დაზუსტ. ბიუჯ.'!#REF!</f>
        <v>#REF!</v>
      </c>
      <c r="E891" s="89" t="e">
        <f>'დაზუსტ. საკუთ.'!#REF!</f>
        <v>#REF!</v>
      </c>
      <c r="F891" s="89" t="e">
        <f>'დაზუსტ. ბიუჯ. ფონდ.'!#REF!</f>
        <v>#REF!</v>
      </c>
      <c r="G891" s="89">
        <f>'გრანტის საკასო'!D890</f>
        <v>0</v>
      </c>
      <c r="H891" s="89">
        <f>'მიზნ.გრანტის საკასო '!D890</f>
        <v>0</v>
      </c>
      <c r="I891" s="106" t="e">
        <f>'დაზუსტ. ბიუჯ.'!#REF!-'დაზუსტ. ბიუჯ.'!#REF!</f>
        <v>#REF!</v>
      </c>
      <c r="J891" s="89" t="e">
        <f>'დაზუსტ. საკუთ.'!#REF!-'დაზუსტ. საკუთ.'!#REF!</f>
        <v>#REF!</v>
      </c>
      <c r="K891" s="89" t="e">
        <f>'დაზუსტ. ბიუჯ. ფონდ.'!#REF!-'დაზუსტ. ბიუჯ. ფონდ.'!#REF!</f>
        <v>#REF!</v>
      </c>
      <c r="L891" s="89">
        <f>'გრანტის საკასო'!E890</f>
        <v>0</v>
      </c>
      <c r="M891" s="101">
        <f>'მიზნ.გრანტის საკასო '!E890-'მიზნ.გრანტის საკასო '!D890</f>
        <v>0</v>
      </c>
      <c r="N891" s="106" t="e">
        <f>'დაზუსტ. ბიუჯ.'!#REF!-'დაზუსტ. ბიუჯ.'!#REF!</f>
        <v>#REF!</v>
      </c>
      <c r="O891" s="89" t="e">
        <f>'დაზუსტ. საკუთ.'!#REF!-'დაზუსტ. საკუთ.'!#REF!</f>
        <v>#REF!</v>
      </c>
      <c r="P891" s="89" t="e">
        <f>'დაზუსტ. ბიუჯ. ფონდ.'!#REF!</f>
        <v>#REF!</v>
      </c>
      <c r="Q891" s="89">
        <f>'გრანტის საკასო'!J890</f>
        <v>0</v>
      </c>
      <c r="R891" s="101">
        <f>'მიზნ.გრანტის საკასო '!J890-'მიზნ.გრანტის საკასო '!I890</f>
        <v>0</v>
      </c>
      <c r="S891" s="106" t="e">
        <f t="shared" si="219"/>
        <v>#REF!</v>
      </c>
      <c r="T891" s="89" t="e">
        <f t="shared" si="222"/>
        <v>#REF!</v>
      </c>
      <c r="U891" s="89" t="e">
        <f t="shared" si="223"/>
        <v>#REF!</v>
      </c>
      <c r="V891" s="89">
        <f t="shared" si="224"/>
        <v>0</v>
      </c>
      <c r="W891" s="101">
        <f t="shared" si="225"/>
        <v>0</v>
      </c>
      <c r="X891" s="93"/>
      <c r="Y891" s="13"/>
      <c r="Z891" s="13">
        <v>0</v>
      </c>
      <c r="AA891" s="13">
        <v>0</v>
      </c>
      <c r="AB891" s="13">
        <v>0</v>
      </c>
    </row>
    <row r="892" spans="1:28" ht="32.25" customHeight="1" thickTop="1" thickBot="1" x14ac:dyDescent="0.3">
      <c r="A892" t="e">
        <f t="shared" si="218"/>
        <v>#REF!</v>
      </c>
      <c r="B892" s="16" t="s">
        <v>148</v>
      </c>
      <c r="C892" s="4" t="s">
        <v>149</v>
      </c>
      <c r="D892" s="103" t="e">
        <f>'დაზუსტ. ბიუჯ.'!#REF!</f>
        <v>#REF!</v>
      </c>
      <c r="E892" s="86" t="e">
        <f>'დაზუსტ. საკუთ.'!#REF!</f>
        <v>#REF!</v>
      </c>
      <c r="F892" s="86" t="e">
        <f>'დაზუსტ. ბიუჯ. ფონდ.'!#REF!</f>
        <v>#REF!</v>
      </c>
      <c r="G892" s="86">
        <f>'გრანტის საკასო'!D891</f>
        <v>0</v>
      </c>
      <c r="H892" s="86">
        <f>'მიზნ.გრანტის საკასო '!D891</f>
        <v>0</v>
      </c>
      <c r="I892" s="103" t="e">
        <f>'დაზუსტ. ბიუჯ.'!#REF!-'დაზუსტ. ბიუჯ.'!#REF!</f>
        <v>#REF!</v>
      </c>
      <c r="J892" s="86" t="e">
        <f>'დაზუსტ. საკუთ.'!#REF!-'დაზუსტ. საკუთ.'!#REF!</f>
        <v>#REF!</v>
      </c>
      <c r="K892" s="86" t="e">
        <f>'დაზუსტ. ბიუჯ. ფონდ.'!#REF!-'დაზუსტ. ბიუჯ. ფონდ.'!#REF!</f>
        <v>#REF!</v>
      </c>
      <c r="L892" s="86">
        <f>'გრანტის საკასო'!E891</f>
        <v>0</v>
      </c>
      <c r="M892" s="102">
        <f>'მიზნ.გრანტის საკასო '!E891-'მიზნ.გრანტის საკასო '!D891</f>
        <v>0</v>
      </c>
      <c r="N892" s="103" t="e">
        <f>'დაზუსტ. ბიუჯ.'!#REF!-'დაზუსტ. ბიუჯ.'!#REF!</f>
        <v>#REF!</v>
      </c>
      <c r="O892" s="86" t="e">
        <f>'დაზუსტ. საკუთ.'!#REF!-'დაზუსტ. საკუთ.'!#REF!</f>
        <v>#REF!</v>
      </c>
      <c r="P892" s="86" t="e">
        <f>'დაზუსტ. ბიუჯ. ფონდ.'!#REF!</f>
        <v>#REF!</v>
      </c>
      <c r="Q892" s="86">
        <f>'გრანტის საკასო'!J891</f>
        <v>0</v>
      </c>
      <c r="R892" s="102">
        <f>'მიზნ.გრანტის საკასო '!J891-'მიზნ.გრანტის საკასო '!I891</f>
        <v>0</v>
      </c>
      <c r="S892" s="103" t="e">
        <f t="shared" si="219"/>
        <v>#REF!</v>
      </c>
      <c r="T892" s="86" t="e">
        <f t="shared" si="222"/>
        <v>#REF!</v>
      </c>
      <c r="U892" s="86" t="e">
        <f t="shared" si="223"/>
        <v>#REF!</v>
      </c>
      <c r="V892" s="86">
        <f t="shared" si="224"/>
        <v>0</v>
      </c>
      <c r="W892" s="102">
        <f t="shared" si="225"/>
        <v>0</v>
      </c>
      <c r="X892" s="94"/>
      <c r="Y892" s="4"/>
      <c r="Z892" s="4">
        <f t="shared" ref="Z892:AB892" si="232">SUM(Z893,Z901,Z902,Z903)</f>
        <v>0</v>
      </c>
      <c r="AA892" s="4">
        <f t="shared" si="232"/>
        <v>0</v>
      </c>
      <c r="AB892" s="4">
        <f t="shared" si="232"/>
        <v>0</v>
      </c>
    </row>
    <row r="893" spans="1:28" ht="15.75" thickTop="1" x14ac:dyDescent="0.25">
      <c r="A893" t="e">
        <f t="shared" si="218"/>
        <v>#REF!</v>
      </c>
      <c r="B893" s="5"/>
      <c r="C893" s="6" t="s">
        <v>10</v>
      </c>
      <c r="D893" s="104" t="e">
        <f>'დაზუსტ. ბიუჯ.'!#REF!</f>
        <v>#REF!</v>
      </c>
      <c r="E893" s="87" t="e">
        <f>'დაზუსტ. საკუთ.'!#REF!</f>
        <v>#REF!</v>
      </c>
      <c r="F893" s="87" t="e">
        <f>'დაზუსტ. ბიუჯ. ფონდ.'!#REF!</f>
        <v>#REF!</v>
      </c>
      <c r="G893" s="87">
        <f>'გრანტის საკასო'!D892</f>
        <v>0</v>
      </c>
      <c r="H893" s="87">
        <f>'მიზნ.გრანტის საკასო '!D892</f>
        <v>0</v>
      </c>
      <c r="I893" s="104" t="e">
        <f>'დაზუსტ. ბიუჯ.'!#REF!-'დაზუსტ. ბიუჯ.'!#REF!</f>
        <v>#REF!</v>
      </c>
      <c r="J893" s="87" t="e">
        <f>'დაზუსტ. საკუთ.'!#REF!-'დაზუსტ. საკუთ.'!#REF!</f>
        <v>#REF!</v>
      </c>
      <c r="K893" s="87" t="e">
        <f>'დაზუსტ. ბიუჯ. ფონდ.'!#REF!-'დაზუსტ. ბიუჯ. ფონდ.'!#REF!</f>
        <v>#REF!</v>
      </c>
      <c r="L893" s="87">
        <f>'გრანტის საკასო'!E892</f>
        <v>0</v>
      </c>
      <c r="M893" s="99">
        <f>'მიზნ.გრანტის საკასო '!E892-'მიზნ.გრანტის საკასო '!D892</f>
        <v>0</v>
      </c>
      <c r="N893" s="104" t="e">
        <f>'დაზუსტ. ბიუჯ.'!#REF!-'დაზუსტ. ბიუჯ.'!#REF!</f>
        <v>#REF!</v>
      </c>
      <c r="O893" s="87" t="e">
        <f>'დაზუსტ. საკუთ.'!#REF!-'დაზუსტ. საკუთ.'!#REF!</f>
        <v>#REF!</v>
      </c>
      <c r="P893" s="87" t="e">
        <f>'დაზუსტ. ბიუჯ. ფონდ.'!#REF!</f>
        <v>#REF!</v>
      </c>
      <c r="Q893" s="87">
        <f>'გრანტის საკასო'!J892</f>
        <v>0</v>
      </c>
      <c r="R893" s="99">
        <f>'მიზნ.გრანტის საკასო '!J892-'მიზნ.გრანტის საკასო '!I892</f>
        <v>0</v>
      </c>
      <c r="S893" s="104" t="e">
        <f t="shared" si="219"/>
        <v>#REF!</v>
      </c>
      <c r="T893" s="87" t="e">
        <f t="shared" si="222"/>
        <v>#REF!</v>
      </c>
      <c r="U893" s="87" t="e">
        <f t="shared" si="223"/>
        <v>#REF!</v>
      </c>
      <c r="V893" s="87">
        <f t="shared" si="224"/>
        <v>0</v>
      </c>
      <c r="W893" s="99">
        <f t="shared" si="225"/>
        <v>0</v>
      </c>
      <c r="X893" s="91"/>
      <c r="Y893" s="7"/>
      <c r="Z893" s="7">
        <f t="shared" ref="Z893:AB893" si="233">SUM(Z894:Z900)</f>
        <v>0</v>
      </c>
      <c r="AA893" s="7">
        <f t="shared" si="233"/>
        <v>0</v>
      </c>
      <c r="AB893" s="7">
        <f t="shared" si="233"/>
        <v>0</v>
      </c>
    </row>
    <row r="894" spans="1:28" x14ac:dyDescent="0.25">
      <c r="A894" t="e">
        <f t="shared" si="218"/>
        <v>#REF!</v>
      </c>
      <c r="B894" s="8"/>
      <c r="C894" s="9" t="s">
        <v>11</v>
      </c>
      <c r="D894" s="105" t="e">
        <f>'დაზუსტ. ბიუჯ.'!#REF!</f>
        <v>#REF!</v>
      </c>
      <c r="E894" s="88" t="e">
        <f>'დაზუსტ. საკუთ.'!#REF!</f>
        <v>#REF!</v>
      </c>
      <c r="F894" s="88" t="e">
        <f>'დაზუსტ. ბიუჯ. ფონდ.'!#REF!</f>
        <v>#REF!</v>
      </c>
      <c r="G894" s="88">
        <f>'გრანტის საკასო'!D893</f>
        <v>0</v>
      </c>
      <c r="H894" s="88">
        <f>'მიზნ.გრანტის საკასო '!D893</f>
        <v>0</v>
      </c>
      <c r="I894" s="105" t="e">
        <f>'დაზუსტ. ბიუჯ.'!#REF!-'დაზუსტ. ბიუჯ.'!#REF!</f>
        <v>#REF!</v>
      </c>
      <c r="J894" s="88" t="e">
        <f>'დაზუსტ. საკუთ.'!#REF!-'დაზუსტ. საკუთ.'!#REF!</f>
        <v>#REF!</v>
      </c>
      <c r="K894" s="88" t="e">
        <f>'დაზუსტ. ბიუჯ. ფონდ.'!#REF!-'დაზუსტ. ბიუჯ. ფონდ.'!#REF!</f>
        <v>#REF!</v>
      </c>
      <c r="L894" s="88">
        <f>'გრანტის საკასო'!E893</f>
        <v>0</v>
      </c>
      <c r="M894" s="100">
        <f>'მიზნ.გრანტის საკასო '!E893-'მიზნ.გრანტის საკასო '!D893</f>
        <v>0</v>
      </c>
      <c r="N894" s="105" t="e">
        <f>'დაზუსტ. ბიუჯ.'!#REF!-'დაზუსტ. ბიუჯ.'!#REF!</f>
        <v>#REF!</v>
      </c>
      <c r="O894" s="88" t="e">
        <f>'დაზუსტ. საკუთ.'!#REF!-'დაზუსტ. საკუთ.'!#REF!</f>
        <v>#REF!</v>
      </c>
      <c r="P894" s="88" t="e">
        <f>'დაზუსტ. ბიუჯ. ფონდ.'!#REF!</f>
        <v>#REF!</v>
      </c>
      <c r="Q894" s="88">
        <f>'გრანტის საკასო'!J893</f>
        <v>0</v>
      </c>
      <c r="R894" s="100">
        <f>'მიზნ.გრანტის საკასო '!J893-'მიზნ.გრანტის საკასო '!I893</f>
        <v>0</v>
      </c>
      <c r="S894" s="105" t="e">
        <f t="shared" si="219"/>
        <v>#REF!</v>
      </c>
      <c r="T894" s="88" t="e">
        <f t="shared" si="222"/>
        <v>#REF!</v>
      </c>
      <c r="U894" s="88" t="e">
        <f t="shared" si="223"/>
        <v>#REF!</v>
      </c>
      <c r="V894" s="88">
        <f t="shared" si="224"/>
        <v>0</v>
      </c>
      <c r="W894" s="100">
        <f t="shared" si="225"/>
        <v>0</v>
      </c>
      <c r="X894" s="92"/>
      <c r="Y894" s="10"/>
      <c r="Z894" s="10">
        <v>0</v>
      </c>
      <c r="AA894" s="10">
        <v>0</v>
      </c>
      <c r="AB894" s="10">
        <v>0</v>
      </c>
    </row>
    <row r="895" spans="1:28" x14ac:dyDescent="0.25">
      <c r="A895" t="e">
        <f t="shared" si="218"/>
        <v>#REF!</v>
      </c>
      <c r="B895" s="8"/>
      <c r="C895" s="9" t="s">
        <v>12</v>
      </c>
      <c r="D895" s="105" t="e">
        <f>'დაზუსტ. ბიუჯ.'!#REF!</f>
        <v>#REF!</v>
      </c>
      <c r="E895" s="88" t="e">
        <f>'დაზუსტ. საკუთ.'!#REF!</f>
        <v>#REF!</v>
      </c>
      <c r="F895" s="88" t="e">
        <f>'დაზუსტ. ბიუჯ. ფონდ.'!#REF!</f>
        <v>#REF!</v>
      </c>
      <c r="G895" s="88">
        <f>'გრანტის საკასო'!D894</f>
        <v>0</v>
      </c>
      <c r="H895" s="88">
        <f>'მიზნ.გრანტის საკასო '!D894</f>
        <v>0</v>
      </c>
      <c r="I895" s="105" t="e">
        <f>'დაზუსტ. ბიუჯ.'!#REF!-'დაზუსტ. ბიუჯ.'!#REF!</f>
        <v>#REF!</v>
      </c>
      <c r="J895" s="88" t="e">
        <f>'დაზუსტ. საკუთ.'!#REF!-'დაზუსტ. საკუთ.'!#REF!</f>
        <v>#REF!</v>
      </c>
      <c r="K895" s="88" t="e">
        <f>'დაზუსტ. ბიუჯ. ფონდ.'!#REF!-'დაზუსტ. ბიუჯ. ფონდ.'!#REF!</f>
        <v>#REF!</v>
      </c>
      <c r="L895" s="88">
        <f>'გრანტის საკასო'!E894</f>
        <v>0</v>
      </c>
      <c r="M895" s="100">
        <f>'მიზნ.გრანტის საკასო '!E894-'მიზნ.გრანტის საკასო '!D894</f>
        <v>0</v>
      </c>
      <c r="N895" s="105" t="e">
        <f>'დაზუსტ. ბიუჯ.'!#REF!-'დაზუსტ. ბიუჯ.'!#REF!</f>
        <v>#REF!</v>
      </c>
      <c r="O895" s="88" t="e">
        <f>'დაზუსტ. საკუთ.'!#REF!-'დაზუსტ. საკუთ.'!#REF!</f>
        <v>#REF!</v>
      </c>
      <c r="P895" s="88" t="e">
        <f>'დაზუსტ. ბიუჯ. ფონდ.'!#REF!</f>
        <v>#REF!</v>
      </c>
      <c r="Q895" s="88">
        <f>'გრანტის საკასო'!J894</f>
        <v>0</v>
      </c>
      <c r="R895" s="100">
        <f>'მიზნ.გრანტის საკასო '!J894-'მიზნ.გრანტის საკასო '!I894</f>
        <v>0</v>
      </c>
      <c r="S895" s="105" t="e">
        <f t="shared" si="219"/>
        <v>#REF!</v>
      </c>
      <c r="T895" s="88" t="e">
        <f t="shared" si="222"/>
        <v>#REF!</v>
      </c>
      <c r="U895" s="88" t="e">
        <f t="shared" si="223"/>
        <v>#REF!</v>
      </c>
      <c r="V895" s="88">
        <f t="shared" si="224"/>
        <v>0</v>
      </c>
      <c r="W895" s="100">
        <f t="shared" si="225"/>
        <v>0</v>
      </c>
      <c r="X895" s="92"/>
      <c r="Y895" s="10"/>
      <c r="Z895" s="10">
        <v>0</v>
      </c>
      <c r="AA895" s="10">
        <v>0</v>
      </c>
      <c r="AB895" s="10">
        <v>0</v>
      </c>
    </row>
    <row r="896" spans="1:28" x14ac:dyDescent="0.25">
      <c r="A896" t="e">
        <f t="shared" si="218"/>
        <v>#REF!</v>
      </c>
      <c r="B896" s="8"/>
      <c r="C896" s="9" t="s">
        <v>13</v>
      </c>
      <c r="D896" s="105" t="e">
        <f>'დაზუსტ. ბიუჯ.'!#REF!</f>
        <v>#REF!</v>
      </c>
      <c r="E896" s="88" t="e">
        <f>'დაზუსტ. საკუთ.'!#REF!</f>
        <v>#REF!</v>
      </c>
      <c r="F896" s="88" t="e">
        <f>'დაზუსტ. ბიუჯ. ფონდ.'!#REF!</f>
        <v>#REF!</v>
      </c>
      <c r="G896" s="88">
        <f>'გრანტის საკასო'!D895</f>
        <v>0</v>
      </c>
      <c r="H896" s="88">
        <f>'მიზნ.გრანტის საკასო '!D895</f>
        <v>0</v>
      </c>
      <c r="I896" s="105" t="e">
        <f>'დაზუსტ. ბიუჯ.'!#REF!-'დაზუსტ. ბიუჯ.'!#REF!</f>
        <v>#REF!</v>
      </c>
      <c r="J896" s="88" t="e">
        <f>'დაზუსტ. საკუთ.'!#REF!-'დაზუსტ. საკუთ.'!#REF!</f>
        <v>#REF!</v>
      </c>
      <c r="K896" s="88" t="e">
        <f>'დაზუსტ. ბიუჯ. ფონდ.'!#REF!-'დაზუსტ. ბიუჯ. ფონდ.'!#REF!</f>
        <v>#REF!</v>
      </c>
      <c r="L896" s="88">
        <f>'გრანტის საკასო'!E895</f>
        <v>0</v>
      </c>
      <c r="M896" s="100">
        <f>'მიზნ.გრანტის საკასო '!E895-'მიზნ.გრანტის საკასო '!D895</f>
        <v>0</v>
      </c>
      <c r="N896" s="105" t="e">
        <f>'დაზუსტ. ბიუჯ.'!#REF!-'დაზუსტ. ბიუჯ.'!#REF!</f>
        <v>#REF!</v>
      </c>
      <c r="O896" s="88" t="e">
        <f>'დაზუსტ. საკუთ.'!#REF!-'დაზუსტ. საკუთ.'!#REF!</f>
        <v>#REF!</v>
      </c>
      <c r="P896" s="88" t="e">
        <f>'დაზუსტ. ბიუჯ. ფონდ.'!#REF!</f>
        <v>#REF!</v>
      </c>
      <c r="Q896" s="88">
        <f>'გრანტის საკასო'!J895</f>
        <v>0</v>
      </c>
      <c r="R896" s="100">
        <f>'მიზნ.გრანტის საკასო '!J895-'მიზნ.გრანტის საკასო '!I895</f>
        <v>0</v>
      </c>
      <c r="S896" s="105" t="e">
        <f t="shared" si="219"/>
        <v>#REF!</v>
      </c>
      <c r="T896" s="88" t="e">
        <f t="shared" si="222"/>
        <v>#REF!</v>
      </c>
      <c r="U896" s="88" t="e">
        <f t="shared" si="223"/>
        <v>#REF!</v>
      </c>
      <c r="V896" s="88">
        <f t="shared" si="224"/>
        <v>0</v>
      </c>
      <c r="W896" s="100">
        <f t="shared" si="225"/>
        <v>0</v>
      </c>
      <c r="X896" s="92"/>
      <c r="Y896" s="10"/>
      <c r="Z896" s="10">
        <v>0</v>
      </c>
      <c r="AA896" s="10">
        <v>0</v>
      </c>
      <c r="AB896" s="10">
        <v>0</v>
      </c>
    </row>
    <row r="897" spans="1:28" x14ac:dyDescent="0.25">
      <c r="A897" t="e">
        <f t="shared" si="218"/>
        <v>#REF!</v>
      </c>
      <c r="B897" s="8"/>
      <c r="C897" s="9" t="s">
        <v>14</v>
      </c>
      <c r="D897" s="105" t="e">
        <f>'დაზუსტ. ბიუჯ.'!#REF!</f>
        <v>#REF!</v>
      </c>
      <c r="E897" s="88" t="e">
        <f>'დაზუსტ. საკუთ.'!#REF!</f>
        <v>#REF!</v>
      </c>
      <c r="F897" s="88" t="e">
        <f>'დაზუსტ. ბიუჯ. ფონდ.'!#REF!</f>
        <v>#REF!</v>
      </c>
      <c r="G897" s="88">
        <f>'გრანტის საკასო'!D896</f>
        <v>0</v>
      </c>
      <c r="H897" s="88">
        <f>'მიზნ.გრანტის საკასო '!D896</f>
        <v>0</v>
      </c>
      <c r="I897" s="105" t="e">
        <f>'დაზუსტ. ბიუჯ.'!#REF!-'დაზუსტ. ბიუჯ.'!#REF!</f>
        <v>#REF!</v>
      </c>
      <c r="J897" s="88" t="e">
        <f>'დაზუსტ. საკუთ.'!#REF!-'დაზუსტ. საკუთ.'!#REF!</f>
        <v>#REF!</v>
      </c>
      <c r="K897" s="88" t="e">
        <f>'დაზუსტ. ბიუჯ. ფონდ.'!#REF!-'დაზუსტ. ბიუჯ. ფონდ.'!#REF!</f>
        <v>#REF!</v>
      </c>
      <c r="L897" s="88">
        <f>'გრანტის საკასო'!E896</f>
        <v>0</v>
      </c>
      <c r="M897" s="100">
        <f>'მიზნ.გრანტის საკასო '!E896-'მიზნ.გრანტის საკასო '!D896</f>
        <v>0</v>
      </c>
      <c r="N897" s="105" t="e">
        <f>'დაზუსტ. ბიუჯ.'!#REF!-'დაზუსტ. ბიუჯ.'!#REF!</f>
        <v>#REF!</v>
      </c>
      <c r="O897" s="88" t="e">
        <f>'დაზუსტ. საკუთ.'!#REF!-'დაზუსტ. საკუთ.'!#REF!</f>
        <v>#REF!</v>
      </c>
      <c r="P897" s="88" t="e">
        <f>'დაზუსტ. ბიუჯ. ფონდ.'!#REF!</f>
        <v>#REF!</v>
      </c>
      <c r="Q897" s="88">
        <f>'გრანტის საკასო'!J896</f>
        <v>0</v>
      </c>
      <c r="R897" s="100">
        <f>'მიზნ.გრანტის საკასო '!J896-'მიზნ.გრანტის საკასო '!I896</f>
        <v>0</v>
      </c>
      <c r="S897" s="105" t="e">
        <f t="shared" si="219"/>
        <v>#REF!</v>
      </c>
      <c r="T897" s="88" t="e">
        <f t="shared" si="222"/>
        <v>#REF!</v>
      </c>
      <c r="U897" s="88" t="e">
        <f t="shared" si="223"/>
        <v>#REF!</v>
      </c>
      <c r="V897" s="88">
        <f t="shared" si="224"/>
        <v>0</v>
      </c>
      <c r="W897" s="100">
        <f t="shared" si="225"/>
        <v>0</v>
      </c>
      <c r="X897" s="92"/>
      <c r="Y897" s="10"/>
      <c r="Z897" s="10">
        <v>0</v>
      </c>
      <c r="AA897" s="10">
        <v>0</v>
      </c>
      <c r="AB897" s="10">
        <v>0</v>
      </c>
    </row>
    <row r="898" spans="1:28" x14ac:dyDescent="0.25">
      <c r="A898" t="e">
        <f t="shared" si="218"/>
        <v>#REF!</v>
      </c>
      <c r="B898" s="8"/>
      <c r="C898" s="9" t="s">
        <v>15</v>
      </c>
      <c r="D898" s="105" t="e">
        <f>'დაზუსტ. ბიუჯ.'!#REF!</f>
        <v>#REF!</v>
      </c>
      <c r="E898" s="88" t="e">
        <f>'დაზუსტ. საკუთ.'!#REF!</f>
        <v>#REF!</v>
      </c>
      <c r="F898" s="88" t="e">
        <f>'დაზუსტ. ბიუჯ. ფონდ.'!#REF!</f>
        <v>#REF!</v>
      </c>
      <c r="G898" s="88">
        <f>'გრანტის საკასო'!D897</f>
        <v>0</v>
      </c>
      <c r="H898" s="88">
        <f>'მიზნ.გრანტის საკასო '!D897</f>
        <v>0</v>
      </c>
      <c r="I898" s="105" t="e">
        <f>'დაზუსტ. ბიუჯ.'!#REF!-'დაზუსტ. ბიუჯ.'!#REF!</f>
        <v>#REF!</v>
      </c>
      <c r="J898" s="88" t="e">
        <f>'დაზუსტ. საკუთ.'!#REF!-'დაზუსტ. საკუთ.'!#REF!</f>
        <v>#REF!</v>
      </c>
      <c r="K898" s="88" t="e">
        <f>'დაზუსტ. ბიუჯ. ფონდ.'!#REF!-'დაზუსტ. ბიუჯ. ფონდ.'!#REF!</f>
        <v>#REF!</v>
      </c>
      <c r="L898" s="88">
        <f>'გრანტის საკასო'!E897</f>
        <v>0</v>
      </c>
      <c r="M898" s="100">
        <f>'მიზნ.გრანტის საკასო '!E897-'მიზნ.გრანტის საკასო '!D897</f>
        <v>0</v>
      </c>
      <c r="N898" s="105" t="e">
        <f>'დაზუსტ. ბიუჯ.'!#REF!-'დაზუსტ. ბიუჯ.'!#REF!</f>
        <v>#REF!</v>
      </c>
      <c r="O898" s="88" t="e">
        <f>'დაზუსტ. საკუთ.'!#REF!-'დაზუსტ. საკუთ.'!#REF!</f>
        <v>#REF!</v>
      </c>
      <c r="P898" s="88" t="e">
        <f>'დაზუსტ. ბიუჯ. ფონდ.'!#REF!</f>
        <v>#REF!</v>
      </c>
      <c r="Q898" s="88">
        <f>'გრანტის საკასო'!J897</f>
        <v>0</v>
      </c>
      <c r="R898" s="100">
        <f>'მიზნ.გრანტის საკასო '!J897-'მიზნ.გრანტის საკასო '!I897</f>
        <v>0</v>
      </c>
      <c r="S898" s="105" t="e">
        <f t="shared" si="219"/>
        <v>#REF!</v>
      </c>
      <c r="T898" s="88" t="e">
        <f t="shared" si="222"/>
        <v>#REF!</v>
      </c>
      <c r="U898" s="88" t="e">
        <f t="shared" si="223"/>
        <v>#REF!</v>
      </c>
      <c r="V898" s="88">
        <f t="shared" si="224"/>
        <v>0</v>
      </c>
      <c r="W898" s="100">
        <f t="shared" si="225"/>
        <v>0</v>
      </c>
      <c r="X898" s="92"/>
      <c r="Y898" s="10"/>
      <c r="Z898" s="10">
        <v>0</v>
      </c>
      <c r="AA898" s="10">
        <v>0</v>
      </c>
      <c r="AB898" s="10">
        <v>0</v>
      </c>
    </row>
    <row r="899" spans="1:28" x14ac:dyDescent="0.25">
      <c r="A899" t="e">
        <f t="shared" si="218"/>
        <v>#REF!</v>
      </c>
      <c r="B899" s="8"/>
      <c r="C899" s="9" t="s">
        <v>16</v>
      </c>
      <c r="D899" s="105" t="e">
        <f>'დაზუსტ. ბიუჯ.'!#REF!</f>
        <v>#REF!</v>
      </c>
      <c r="E899" s="88" t="e">
        <f>'დაზუსტ. საკუთ.'!#REF!</f>
        <v>#REF!</v>
      </c>
      <c r="F899" s="88" t="e">
        <f>'დაზუსტ. ბიუჯ. ფონდ.'!#REF!</f>
        <v>#REF!</v>
      </c>
      <c r="G899" s="88">
        <f>'გრანტის საკასო'!D898</f>
        <v>0</v>
      </c>
      <c r="H899" s="88">
        <f>'მიზნ.გრანტის საკასო '!D898</f>
        <v>0</v>
      </c>
      <c r="I899" s="105" t="e">
        <f>'დაზუსტ. ბიუჯ.'!#REF!-'დაზუსტ. ბიუჯ.'!#REF!</f>
        <v>#REF!</v>
      </c>
      <c r="J899" s="88" t="e">
        <f>'დაზუსტ. საკუთ.'!#REF!-'დაზუსტ. საკუთ.'!#REF!</f>
        <v>#REF!</v>
      </c>
      <c r="K899" s="88" t="e">
        <f>'დაზუსტ. ბიუჯ. ფონდ.'!#REF!-'დაზუსტ. ბიუჯ. ფონდ.'!#REF!</f>
        <v>#REF!</v>
      </c>
      <c r="L899" s="88">
        <f>'გრანტის საკასო'!E898</f>
        <v>0</v>
      </c>
      <c r="M899" s="100">
        <f>'მიზნ.გრანტის საკასო '!E898-'მიზნ.გრანტის საკასო '!D898</f>
        <v>0</v>
      </c>
      <c r="N899" s="105" t="e">
        <f>'დაზუსტ. ბიუჯ.'!#REF!-'დაზუსტ. ბიუჯ.'!#REF!</f>
        <v>#REF!</v>
      </c>
      <c r="O899" s="88" t="e">
        <f>'დაზუსტ. საკუთ.'!#REF!-'დაზუსტ. საკუთ.'!#REF!</f>
        <v>#REF!</v>
      </c>
      <c r="P899" s="88" t="e">
        <f>'დაზუსტ. ბიუჯ. ფონდ.'!#REF!</f>
        <v>#REF!</v>
      </c>
      <c r="Q899" s="88">
        <f>'გრანტის საკასო'!J898</f>
        <v>0</v>
      </c>
      <c r="R899" s="100">
        <f>'მიზნ.გრანტის საკასო '!J898-'მიზნ.გრანტის საკასო '!I898</f>
        <v>0</v>
      </c>
      <c r="S899" s="105" t="e">
        <f t="shared" si="219"/>
        <v>#REF!</v>
      </c>
      <c r="T899" s="88" t="e">
        <f t="shared" si="222"/>
        <v>#REF!</v>
      </c>
      <c r="U899" s="88" t="e">
        <f t="shared" si="223"/>
        <v>#REF!</v>
      </c>
      <c r="V899" s="88">
        <f t="shared" si="224"/>
        <v>0</v>
      </c>
      <c r="W899" s="100">
        <f t="shared" si="225"/>
        <v>0</v>
      </c>
      <c r="X899" s="92"/>
      <c r="Y899" s="10"/>
      <c r="Z899" s="10">
        <v>0</v>
      </c>
      <c r="AA899" s="10">
        <v>0</v>
      </c>
      <c r="AB899" s="10">
        <v>0</v>
      </c>
    </row>
    <row r="900" spans="1:28" x14ac:dyDescent="0.25">
      <c r="A900" t="e">
        <f t="shared" si="218"/>
        <v>#REF!</v>
      </c>
      <c r="B900" s="8"/>
      <c r="C900" s="9" t="s">
        <v>17</v>
      </c>
      <c r="D900" s="105" t="e">
        <f>'დაზუსტ. ბიუჯ.'!#REF!</f>
        <v>#REF!</v>
      </c>
      <c r="E900" s="88" t="e">
        <f>'დაზუსტ. საკუთ.'!#REF!</f>
        <v>#REF!</v>
      </c>
      <c r="F900" s="88" t="e">
        <f>'დაზუსტ. ბიუჯ. ფონდ.'!#REF!</f>
        <v>#REF!</v>
      </c>
      <c r="G900" s="88">
        <f>'გრანტის საკასო'!D899</f>
        <v>0</v>
      </c>
      <c r="H900" s="88">
        <f>'მიზნ.გრანტის საკასო '!D899</f>
        <v>0</v>
      </c>
      <c r="I900" s="105" t="e">
        <f>'დაზუსტ. ბიუჯ.'!#REF!-'დაზუსტ. ბიუჯ.'!#REF!</f>
        <v>#REF!</v>
      </c>
      <c r="J900" s="88" t="e">
        <f>'დაზუსტ. საკუთ.'!#REF!-'დაზუსტ. საკუთ.'!#REF!</f>
        <v>#REF!</v>
      </c>
      <c r="K900" s="88" t="e">
        <f>'დაზუსტ. ბიუჯ. ფონდ.'!#REF!-'დაზუსტ. ბიუჯ. ფონდ.'!#REF!</f>
        <v>#REF!</v>
      </c>
      <c r="L900" s="88">
        <f>'გრანტის საკასო'!E899</f>
        <v>0</v>
      </c>
      <c r="M900" s="100">
        <f>'მიზნ.გრანტის საკასო '!E899-'მიზნ.გრანტის საკასო '!D899</f>
        <v>0</v>
      </c>
      <c r="N900" s="105" t="e">
        <f>'დაზუსტ. ბიუჯ.'!#REF!-'დაზუსტ. ბიუჯ.'!#REF!</f>
        <v>#REF!</v>
      </c>
      <c r="O900" s="88" t="e">
        <f>'დაზუსტ. საკუთ.'!#REF!-'დაზუსტ. საკუთ.'!#REF!</f>
        <v>#REF!</v>
      </c>
      <c r="P900" s="88" t="e">
        <f>'დაზუსტ. ბიუჯ. ფონდ.'!#REF!</f>
        <v>#REF!</v>
      </c>
      <c r="Q900" s="88">
        <f>'გრანტის საკასო'!J899</f>
        <v>0</v>
      </c>
      <c r="R900" s="100">
        <f>'მიზნ.გრანტის საკასო '!J899-'მიზნ.გრანტის საკასო '!I899</f>
        <v>0</v>
      </c>
      <c r="S900" s="105" t="e">
        <f t="shared" si="219"/>
        <v>#REF!</v>
      </c>
      <c r="T900" s="88" t="e">
        <f t="shared" si="222"/>
        <v>#REF!</v>
      </c>
      <c r="U900" s="88" t="e">
        <f t="shared" si="223"/>
        <v>#REF!</v>
      </c>
      <c r="V900" s="88">
        <f t="shared" si="224"/>
        <v>0</v>
      </c>
      <c r="W900" s="100">
        <f t="shared" si="225"/>
        <v>0</v>
      </c>
      <c r="X900" s="92"/>
      <c r="Y900" s="10"/>
      <c r="Z900" s="10">
        <v>0</v>
      </c>
      <c r="AA900" s="10">
        <v>0</v>
      </c>
      <c r="AB900" s="10">
        <v>0</v>
      </c>
    </row>
    <row r="901" spans="1:28" x14ac:dyDescent="0.25">
      <c r="A901" t="e">
        <f t="shared" ref="A901:A964" si="234">IF(OR(D901&lt;&gt;0,E901&lt;&gt;0,F901&lt;&gt;0,G901&lt;&gt;0,H901&lt;&gt;0,),"a","b")</f>
        <v>#REF!</v>
      </c>
      <c r="B901" s="5"/>
      <c r="C901" s="6" t="s">
        <v>18</v>
      </c>
      <c r="D901" s="104" t="e">
        <f>'დაზუსტ. ბიუჯ.'!#REF!</f>
        <v>#REF!</v>
      </c>
      <c r="E901" s="87" t="e">
        <f>'დაზუსტ. საკუთ.'!#REF!</f>
        <v>#REF!</v>
      </c>
      <c r="F901" s="87" t="e">
        <f>'დაზუსტ. ბიუჯ. ფონდ.'!#REF!</f>
        <v>#REF!</v>
      </c>
      <c r="G901" s="87">
        <f>'გრანტის საკასო'!D900</f>
        <v>0</v>
      </c>
      <c r="H901" s="87">
        <f>'მიზნ.გრანტის საკასო '!D900</f>
        <v>0</v>
      </c>
      <c r="I901" s="104" t="e">
        <f>'დაზუსტ. ბიუჯ.'!#REF!-'დაზუსტ. ბიუჯ.'!#REF!</f>
        <v>#REF!</v>
      </c>
      <c r="J901" s="87" t="e">
        <f>'დაზუსტ. საკუთ.'!#REF!-'დაზუსტ. საკუთ.'!#REF!</f>
        <v>#REF!</v>
      </c>
      <c r="K901" s="87" t="e">
        <f>'დაზუსტ. ბიუჯ. ფონდ.'!#REF!-'დაზუსტ. ბიუჯ. ფონდ.'!#REF!</f>
        <v>#REF!</v>
      </c>
      <c r="L901" s="87">
        <f>'გრანტის საკასო'!E900</f>
        <v>0</v>
      </c>
      <c r="M901" s="99">
        <f>'მიზნ.გრანტის საკასო '!E900-'მიზნ.გრანტის საკასო '!D900</f>
        <v>0</v>
      </c>
      <c r="N901" s="104" t="e">
        <f>'დაზუსტ. ბიუჯ.'!#REF!-'დაზუსტ. ბიუჯ.'!#REF!</f>
        <v>#REF!</v>
      </c>
      <c r="O901" s="87" t="e">
        <f>'დაზუსტ. საკუთ.'!#REF!-'დაზუსტ. საკუთ.'!#REF!</f>
        <v>#REF!</v>
      </c>
      <c r="P901" s="87" t="e">
        <f>'დაზუსტ. ბიუჯ. ფონდ.'!#REF!</f>
        <v>#REF!</v>
      </c>
      <c r="Q901" s="87">
        <f>'გრანტის საკასო'!J900</f>
        <v>0</v>
      </c>
      <c r="R901" s="99">
        <f>'მიზნ.გრანტის საკასო '!J900-'მიზნ.გრანტის საკასო '!I900</f>
        <v>0</v>
      </c>
      <c r="S901" s="104" t="e">
        <f t="shared" ref="S901:S964" si="235">N901+I901+D901</f>
        <v>#REF!</v>
      </c>
      <c r="T901" s="87" t="e">
        <f t="shared" si="222"/>
        <v>#REF!</v>
      </c>
      <c r="U901" s="87" t="e">
        <f t="shared" si="223"/>
        <v>#REF!</v>
      </c>
      <c r="V901" s="87">
        <f t="shared" si="224"/>
        <v>0</v>
      </c>
      <c r="W901" s="99">
        <f t="shared" si="225"/>
        <v>0</v>
      </c>
      <c r="X901" s="91"/>
      <c r="Y901" s="7"/>
      <c r="Z901" s="7">
        <v>0</v>
      </c>
      <c r="AA901" s="7">
        <v>0</v>
      </c>
      <c r="AB901" s="7">
        <v>0</v>
      </c>
    </row>
    <row r="902" spans="1:28" x14ac:dyDescent="0.25">
      <c r="A902" t="e">
        <f t="shared" si="234"/>
        <v>#REF!</v>
      </c>
      <c r="B902" s="5"/>
      <c r="C902" s="6" t="s">
        <v>19</v>
      </c>
      <c r="D902" s="104" t="e">
        <f>'დაზუსტ. ბიუჯ.'!#REF!</f>
        <v>#REF!</v>
      </c>
      <c r="E902" s="87" t="e">
        <f>'დაზუსტ. საკუთ.'!#REF!</f>
        <v>#REF!</v>
      </c>
      <c r="F902" s="87" t="e">
        <f>'დაზუსტ. ბიუჯ. ფონდ.'!#REF!</f>
        <v>#REF!</v>
      </c>
      <c r="G902" s="87">
        <f>'გრანტის საკასო'!D901</f>
        <v>0</v>
      </c>
      <c r="H902" s="87">
        <f>'მიზნ.გრანტის საკასო '!D901</f>
        <v>0</v>
      </c>
      <c r="I902" s="104" t="e">
        <f>'დაზუსტ. ბიუჯ.'!#REF!-'დაზუსტ. ბიუჯ.'!#REF!</f>
        <v>#REF!</v>
      </c>
      <c r="J902" s="87" t="e">
        <f>'დაზუსტ. საკუთ.'!#REF!-'დაზუსტ. საკუთ.'!#REF!</f>
        <v>#REF!</v>
      </c>
      <c r="K902" s="87" t="e">
        <f>'დაზუსტ. ბიუჯ. ფონდ.'!#REF!-'დაზუსტ. ბიუჯ. ფონდ.'!#REF!</f>
        <v>#REF!</v>
      </c>
      <c r="L902" s="87">
        <f>'გრანტის საკასო'!E901</f>
        <v>0</v>
      </c>
      <c r="M902" s="99">
        <f>'მიზნ.გრანტის საკასო '!E901-'მიზნ.გრანტის საკასო '!D901</f>
        <v>0</v>
      </c>
      <c r="N902" s="104" t="e">
        <f>'დაზუსტ. ბიუჯ.'!#REF!-'დაზუსტ. ბიუჯ.'!#REF!</f>
        <v>#REF!</v>
      </c>
      <c r="O902" s="87" t="e">
        <f>'დაზუსტ. საკუთ.'!#REF!-'დაზუსტ. საკუთ.'!#REF!</f>
        <v>#REF!</v>
      </c>
      <c r="P902" s="87" t="e">
        <f>'დაზუსტ. ბიუჯ. ფონდ.'!#REF!</f>
        <v>#REF!</v>
      </c>
      <c r="Q902" s="87">
        <f>'გრანტის საკასო'!J901</f>
        <v>0</v>
      </c>
      <c r="R902" s="99">
        <f>'მიზნ.გრანტის საკასო '!J901-'მიზნ.გრანტის საკასო '!I901</f>
        <v>0</v>
      </c>
      <c r="S902" s="104" t="e">
        <f t="shared" si="235"/>
        <v>#REF!</v>
      </c>
      <c r="T902" s="87" t="e">
        <f t="shared" si="222"/>
        <v>#REF!</v>
      </c>
      <c r="U902" s="87" t="e">
        <f t="shared" si="223"/>
        <v>#REF!</v>
      </c>
      <c r="V902" s="87">
        <f t="shared" si="224"/>
        <v>0</v>
      </c>
      <c r="W902" s="99">
        <f t="shared" si="225"/>
        <v>0</v>
      </c>
      <c r="X902" s="91"/>
      <c r="Y902" s="7"/>
      <c r="Z902" s="7">
        <v>0</v>
      </c>
      <c r="AA902" s="7">
        <v>0</v>
      </c>
      <c r="AB902" s="7">
        <v>0</v>
      </c>
    </row>
    <row r="903" spans="1:28" ht="15.75" thickBot="1" x14ac:dyDescent="0.3">
      <c r="A903" t="e">
        <f t="shared" si="234"/>
        <v>#REF!</v>
      </c>
      <c r="B903" s="11"/>
      <c r="C903" s="12" t="s">
        <v>20</v>
      </c>
      <c r="D903" s="106" t="e">
        <f>'დაზუსტ. ბიუჯ.'!#REF!</f>
        <v>#REF!</v>
      </c>
      <c r="E903" s="89" t="e">
        <f>'დაზუსტ. საკუთ.'!#REF!</f>
        <v>#REF!</v>
      </c>
      <c r="F903" s="89" t="e">
        <f>'დაზუსტ. ბიუჯ. ფონდ.'!#REF!</f>
        <v>#REF!</v>
      </c>
      <c r="G903" s="89">
        <f>'გრანტის საკასო'!D902</f>
        <v>0</v>
      </c>
      <c r="H903" s="89">
        <f>'მიზნ.გრანტის საკასო '!D902</f>
        <v>0</v>
      </c>
      <c r="I903" s="106" t="e">
        <f>'დაზუსტ. ბიუჯ.'!#REF!-'დაზუსტ. ბიუჯ.'!#REF!</f>
        <v>#REF!</v>
      </c>
      <c r="J903" s="89" t="e">
        <f>'დაზუსტ. საკუთ.'!#REF!-'დაზუსტ. საკუთ.'!#REF!</f>
        <v>#REF!</v>
      </c>
      <c r="K903" s="89" t="e">
        <f>'დაზუსტ. ბიუჯ. ფონდ.'!#REF!-'დაზუსტ. ბიუჯ. ფონდ.'!#REF!</f>
        <v>#REF!</v>
      </c>
      <c r="L903" s="89">
        <f>'გრანტის საკასო'!E902</f>
        <v>0</v>
      </c>
      <c r="M903" s="101">
        <f>'მიზნ.გრანტის საკასო '!E902-'მიზნ.გრანტის საკასო '!D902</f>
        <v>0</v>
      </c>
      <c r="N903" s="106" t="e">
        <f>'დაზუსტ. ბიუჯ.'!#REF!-'დაზუსტ. ბიუჯ.'!#REF!</f>
        <v>#REF!</v>
      </c>
      <c r="O903" s="89" t="e">
        <f>'დაზუსტ. საკუთ.'!#REF!-'დაზუსტ. საკუთ.'!#REF!</f>
        <v>#REF!</v>
      </c>
      <c r="P903" s="89" t="e">
        <f>'დაზუსტ. ბიუჯ. ფონდ.'!#REF!</f>
        <v>#REF!</v>
      </c>
      <c r="Q903" s="89">
        <f>'გრანტის საკასო'!J902</f>
        <v>0</v>
      </c>
      <c r="R903" s="101">
        <f>'მიზნ.გრანტის საკასო '!J902-'მიზნ.გრანტის საკასო '!I902</f>
        <v>0</v>
      </c>
      <c r="S903" s="106" t="e">
        <f t="shared" si="235"/>
        <v>#REF!</v>
      </c>
      <c r="T903" s="89" t="e">
        <f t="shared" si="222"/>
        <v>#REF!</v>
      </c>
      <c r="U903" s="89" t="e">
        <f t="shared" si="223"/>
        <v>#REF!</v>
      </c>
      <c r="V903" s="89">
        <f t="shared" si="224"/>
        <v>0</v>
      </c>
      <c r="W903" s="101">
        <f t="shared" si="225"/>
        <v>0</v>
      </c>
      <c r="X903" s="93"/>
      <c r="Y903" s="13"/>
      <c r="Z903" s="13">
        <v>0</v>
      </c>
      <c r="AA903" s="13">
        <v>0</v>
      </c>
      <c r="AB903" s="13">
        <v>0</v>
      </c>
    </row>
    <row r="904" spans="1:28" ht="32.25" customHeight="1" thickTop="1" thickBot="1" x14ac:dyDescent="0.3">
      <c r="A904" t="e">
        <f t="shared" si="234"/>
        <v>#REF!</v>
      </c>
      <c r="B904" s="16" t="s">
        <v>150</v>
      </c>
      <c r="C904" s="4" t="s">
        <v>151</v>
      </c>
      <c r="D904" s="103" t="e">
        <f>'დაზუსტ. ბიუჯ.'!#REF!</f>
        <v>#REF!</v>
      </c>
      <c r="E904" s="86" t="e">
        <f>'დაზუსტ. საკუთ.'!#REF!</f>
        <v>#REF!</v>
      </c>
      <c r="F904" s="86" t="e">
        <f>'დაზუსტ. ბიუჯ. ფონდ.'!#REF!</f>
        <v>#REF!</v>
      </c>
      <c r="G904" s="86">
        <f>'გრანტის საკასო'!D903</f>
        <v>0</v>
      </c>
      <c r="H904" s="86">
        <f>'მიზნ.გრანტის საკასო '!D903</f>
        <v>0</v>
      </c>
      <c r="I904" s="103" t="e">
        <f>'დაზუსტ. ბიუჯ.'!#REF!-'დაზუსტ. ბიუჯ.'!#REF!</f>
        <v>#REF!</v>
      </c>
      <c r="J904" s="86" t="e">
        <f>'დაზუსტ. საკუთ.'!#REF!-'დაზუსტ. საკუთ.'!#REF!</f>
        <v>#REF!</v>
      </c>
      <c r="K904" s="86" t="e">
        <f>'დაზუსტ. ბიუჯ. ფონდ.'!#REF!-'დაზუსტ. ბიუჯ. ფონდ.'!#REF!</f>
        <v>#REF!</v>
      </c>
      <c r="L904" s="86">
        <f>'გრანტის საკასო'!E903</f>
        <v>0</v>
      </c>
      <c r="M904" s="102">
        <f>'მიზნ.გრანტის საკასო '!E903-'მიზნ.გრანტის საკასო '!D903</f>
        <v>0</v>
      </c>
      <c r="N904" s="103" t="e">
        <f>'დაზუსტ. ბიუჯ.'!#REF!-'დაზუსტ. ბიუჯ.'!#REF!</f>
        <v>#REF!</v>
      </c>
      <c r="O904" s="86" t="e">
        <f>'დაზუსტ. საკუთ.'!#REF!-'დაზუსტ. საკუთ.'!#REF!</f>
        <v>#REF!</v>
      </c>
      <c r="P904" s="86" t="e">
        <f>'დაზუსტ. ბიუჯ. ფონდ.'!#REF!</f>
        <v>#REF!</v>
      </c>
      <c r="Q904" s="86">
        <f>'გრანტის საკასო'!J903</f>
        <v>0</v>
      </c>
      <c r="R904" s="102">
        <f>'მიზნ.გრანტის საკასო '!J903-'მიზნ.გრანტის საკასო '!I903</f>
        <v>0</v>
      </c>
      <c r="S904" s="103" t="e">
        <f t="shared" si="235"/>
        <v>#REF!</v>
      </c>
      <c r="T904" s="86" t="e">
        <f t="shared" si="222"/>
        <v>#REF!</v>
      </c>
      <c r="U904" s="86" t="e">
        <f t="shared" si="223"/>
        <v>#REF!</v>
      </c>
      <c r="V904" s="86">
        <f t="shared" si="224"/>
        <v>0</v>
      </c>
      <c r="W904" s="102">
        <f t="shared" si="225"/>
        <v>0</v>
      </c>
      <c r="X904" s="94"/>
      <c r="Y904" s="4"/>
      <c r="Z904" s="4">
        <f t="shared" ref="Z904:AB904" si="236">SUM(Z916)</f>
        <v>0</v>
      </c>
      <c r="AA904" s="4">
        <f t="shared" si="236"/>
        <v>0</v>
      </c>
      <c r="AB904" s="4">
        <f t="shared" si="236"/>
        <v>0</v>
      </c>
    </row>
    <row r="905" spans="1:28" ht="15.75" thickTop="1" x14ac:dyDescent="0.25">
      <c r="A905" t="e">
        <f t="shared" si="234"/>
        <v>#REF!</v>
      </c>
      <c r="B905" s="5"/>
      <c r="C905" s="6" t="s">
        <v>10</v>
      </c>
      <c r="D905" s="104" t="e">
        <f>'დაზუსტ. ბიუჯ.'!#REF!</f>
        <v>#REF!</v>
      </c>
      <c r="E905" s="87" t="e">
        <f>'დაზუსტ. საკუთ.'!#REF!</f>
        <v>#REF!</v>
      </c>
      <c r="F905" s="87" t="e">
        <f>'დაზუსტ. ბიუჯ. ფონდ.'!#REF!</f>
        <v>#REF!</v>
      </c>
      <c r="G905" s="87">
        <f>'გრანტის საკასო'!D904</f>
        <v>0</v>
      </c>
      <c r="H905" s="87">
        <f>'მიზნ.გრანტის საკასო '!D904</f>
        <v>0</v>
      </c>
      <c r="I905" s="104" t="e">
        <f>'დაზუსტ. ბიუჯ.'!#REF!-'დაზუსტ. ბიუჯ.'!#REF!</f>
        <v>#REF!</v>
      </c>
      <c r="J905" s="87" t="e">
        <f>'დაზუსტ. საკუთ.'!#REF!-'დაზუსტ. საკუთ.'!#REF!</f>
        <v>#REF!</v>
      </c>
      <c r="K905" s="87" t="e">
        <f>'დაზუსტ. ბიუჯ. ფონდ.'!#REF!-'დაზუსტ. ბიუჯ. ფონდ.'!#REF!</f>
        <v>#REF!</v>
      </c>
      <c r="L905" s="87">
        <f>'გრანტის საკასო'!E904</f>
        <v>0</v>
      </c>
      <c r="M905" s="99">
        <f>'მიზნ.გრანტის საკასო '!E904-'მიზნ.გრანტის საკასო '!D904</f>
        <v>0</v>
      </c>
      <c r="N905" s="104" t="e">
        <f>'დაზუსტ. ბიუჯ.'!#REF!-'დაზუსტ. ბიუჯ.'!#REF!</f>
        <v>#REF!</v>
      </c>
      <c r="O905" s="87" t="e">
        <f>'დაზუსტ. საკუთ.'!#REF!-'დაზუსტ. საკუთ.'!#REF!</f>
        <v>#REF!</v>
      </c>
      <c r="P905" s="87" t="e">
        <f>'დაზუსტ. ბიუჯ. ფონდ.'!#REF!</f>
        <v>#REF!</v>
      </c>
      <c r="Q905" s="87">
        <f>'გრანტის საკასო'!J904</f>
        <v>0</v>
      </c>
      <c r="R905" s="99">
        <f>'მიზნ.გრანტის საკასო '!J904-'მიზნ.გრანტის საკასო '!I904</f>
        <v>0</v>
      </c>
      <c r="S905" s="104" t="e">
        <f t="shared" si="235"/>
        <v>#REF!</v>
      </c>
      <c r="T905" s="87" t="e">
        <f t="shared" si="222"/>
        <v>#REF!</v>
      </c>
      <c r="U905" s="87" t="e">
        <f t="shared" si="223"/>
        <v>#REF!</v>
      </c>
      <c r="V905" s="87">
        <f t="shared" si="224"/>
        <v>0</v>
      </c>
      <c r="W905" s="99">
        <f t="shared" si="225"/>
        <v>0</v>
      </c>
      <c r="X905" s="91"/>
      <c r="Y905" s="7"/>
      <c r="Z905" s="7">
        <f t="shared" ref="Z905:AB915" si="237">SUM(Z917)</f>
        <v>0</v>
      </c>
      <c r="AA905" s="7">
        <f t="shared" si="237"/>
        <v>0</v>
      </c>
      <c r="AB905" s="7">
        <f t="shared" si="237"/>
        <v>0</v>
      </c>
    </row>
    <row r="906" spans="1:28" x14ac:dyDescent="0.25">
      <c r="A906" t="e">
        <f t="shared" si="234"/>
        <v>#REF!</v>
      </c>
      <c r="B906" s="8"/>
      <c r="C906" s="9" t="s">
        <v>11</v>
      </c>
      <c r="D906" s="105" t="e">
        <f>'დაზუსტ. ბიუჯ.'!#REF!</f>
        <v>#REF!</v>
      </c>
      <c r="E906" s="88" t="e">
        <f>'დაზუსტ. საკუთ.'!#REF!</f>
        <v>#REF!</v>
      </c>
      <c r="F906" s="88" t="e">
        <f>'დაზუსტ. ბიუჯ. ფონდ.'!#REF!</f>
        <v>#REF!</v>
      </c>
      <c r="G906" s="88">
        <f>'გრანტის საკასო'!D905</f>
        <v>0</v>
      </c>
      <c r="H906" s="88">
        <f>'მიზნ.გრანტის საკასო '!D905</f>
        <v>0</v>
      </c>
      <c r="I906" s="105" t="e">
        <f>'დაზუსტ. ბიუჯ.'!#REF!-'დაზუსტ. ბიუჯ.'!#REF!</f>
        <v>#REF!</v>
      </c>
      <c r="J906" s="88" t="e">
        <f>'დაზუსტ. საკუთ.'!#REF!-'დაზუსტ. საკუთ.'!#REF!</f>
        <v>#REF!</v>
      </c>
      <c r="K906" s="88" t="e">
        <f>'დაზუსტ. ბიუჯ. ფონდ.'!#REF!-'დაზუსტ. ბიუჯ. ფონდ.'!#REF!</f>
        <v>#REF!</v>
      </c>
      <c r="L906" s="88">
        <f>'გრანტის საკასო'!E905</f>
        <v>0</v>
      </c>
      <c r="M906" s="100">
        <f>'მიზნ.გრანტის საკასო '!E905-'მიზნ.გრანტის საკასო '!D905</f>
        <v>0</v>
      </c>
      <c r="N906" s="105" t="e">
        <f>'დაზუსტ. ბიუჯ.'!#REF!-'დაზუსტ. ბიუჯ.'!#REF!</f>
        <v>#REF!</v>
      </c>
      <c r="O906" s="88" t="e">
        <f>'დაზუსტ. საკუთ.'!#REF!-'დაზუსტ. საკუთ.'!#REF!</f>
        <v>#REF!</v>
      </c>
      <c r="P906" s="88" t="e">
        <f>'დაზუსტ. ბიუჯ. ფონდ.'!#REF!</f>
        <v>#REF!</v>
      </c>
      <c r="Q906" s="88">
        <f>'გრანტის საკასო'!J905</f>
        <v>0</v>
      </c>
      <c r="R906" s="100">
        <f>'მიზნ.გრანტის საკასო '!J905-'მიზნ.გრანტის საკასო '!I905</f>
        <v>0</v>
      </c>
      <c r="S906" s="105" t="e">
        <f t="shared" si="235"/>
        <v>#REF!</v>
      </c>
      <c r="T906" s="88" t="e">
        <f t="shared" si="222"/>
        <v>#REF!</v>
      </c>
      <c r="U906" s="88" t="e">
        <f t="shared" si="223"/>
        <v>#REF!</v>
      </c>
      <c r="V906" s="88">
        <f t="shared" si="224"/>
        <v>0</v>
      </c>
      <c r="W906" s="100">
        <f t="shared" si="225"/>
        <v>0</v>
      </c>
      <c r="X906" s="92"/>
      <c r="Y906" s="10"/>
      <c r="Z906" s="10">
        <f t="shared" si="237"/>
        <v>0</v>
      </c>
      <c r="AA906" s="10">
        <f t="shared" si="237"/>
        <v>0</v>
      </c>
      <c r="AB906" s="10">
        <f t="shared" si="237"/>
        <v>0</v>
      </c>
    </row>
    <row r="907" spans="1:28" x14ac:dyDescent="0.25">
      <c r="A907" t="e">
        <f t="shared" si="234"/>
        <v>#REF!</v>
      </c>
      <c r="B907" s="8"/>
      <c r="C907" s="9" t="s">
        <v>12</v>
      </c>
      <c r="D907" s="105" t="e">
        <f>'დაზუსტ. ბიუჯ.'!#REF!</f>
        <v>#REF!</v>
      </c>
      <c r="E907" s="88" t="e">
        <f>'დაზუსტ. საკუთ.'!#REF!</f>
        <v>#REF!</v>
      </c>
      <c r="F907" s="88" t="e">
        <f>'დაზუსტ. ბიუჯ. ფონდ.'!#REF!</f>
        <v>#REF!</v>
      </c>
      <c r="G907" s="88">
        <f>'გრანტის საკასო'!D906</f>
        <v>0</v>
      </c>
      <c r="H907" s="88">
        <f>'მიზნ.გრანტის საკასო '!D906</f>
        <v>0</v>
      </c>
      <c r="I907" s="105" t="e">
        <f>'დაზუსტ. ბიუჯ.'!#REF!-'დაზუსტ. ბიუჯ.'!#REF!</f>
        <v>#REF!</v>
      </c>
      <c r="J907" s="88" t="e">
        <f>'დაზუსტ. საკუთ.'!#REF!-'დაზუსტ. საკუთ.'!#REF!</f>
        <v>#REF!</v>
      </c>
      <c r="K907" s="88" t="e">
        <f>'დაზუსტ. ბიუჯ. ფონდ.'!#REF!-'დაზუსტ. ბიუჯ. ფონდ.'!#REF!</f>
        <v>#REF!</v>
      </c>
      <c r="L907" s="88">
        <f>'გრანტის საკასო'!E906</f>
        <v>0</v>
      </c>
      <c r="M907" s="100">
        <f>'მიზნ.გრანტის საკასო '!E906-'მიზნ.გრანტის საკასო '!D906</f>
        <v>0</v>
      </c>
      <c r="N907" s="105" t="e">
        <f>'დაზუსტ. ბიუჯ.'!#REF!-'დაზუსტ. ბიუჯ.'!#REF!</f>
        <v>#REF!</v>
      </c>
      <c r="O907" s="88" t="e">
        <f>'დაზუსტ. საკუთ.'!#REF!-'დაზუსტ. საკუთ.'!#REF!</f>
        <v>#REF!</v>
      </c>
      <c r="P907" s="88" t="e">
        <f>'დაზუსტ. ბიუჯ. ფონდ.'!#REF!</f>
        <v>#REF!</v>
      </c>
      <c r="Q907" s="88">
        <f>'გრანტის საკასო'!J906</f>
        <v>0</v>
      </c>
      <c r="R907" s="100">
        <f>'მიზნ.გრანტის საკასო '!J906-'მიზნ.გრანტის საკასო '!I906</f>
        <v>0</v>
      </c>
      <c r="S907" s="105" t="e">
        <f t="shared" si="235"/>
        <v>#REF!</v>
      </c>
      <c r="T907" s="88" t="e">
        <f t="shared" si="222"/>
        <v>#REF!</v>
      </c>
      <c r="U907" s="88" t="e">
        <f t="shared" si="223"/>
        <v>#REF!</v>
      </c>
      <c r="V907" s="88">
        <f t="shared" si="224"/>
        <v>0</v>
      </c>
      <c r="W907" s="100">
        <f t="shared" si="225"/>
        <v>0</v>
      </c>
      <c r="X907" s="92"/>
      <c r="Y907" s="10"/>
      <c r="Z907" s="10">
        <f t="shared" si="237"/>
        <v>0</v>
      </c>
      <c r="AA907" s="10">
        <f t="shared" si="237"/>
        <v>0</v>
      </c>
      <c r="AB907" s="10">
        <f t="shared" si="237"/>
        <v>0</v>
      </c>
    </row>
    <row r="908" spans="1:28" x14ac:dyDescent="0.25">
      <c r="A908" t="e">
        <f t="shared" si="234"/>
        <v>#REF!</v>
      </c>
      <c r="B908" s="8"/>
      <c r="C908" s="9" t="s">
        <v>13</v>
      </c>
      <c r="D908" s="105" t="e">
        <f>'დაზუსტ. ბიუჯ.'!#REF!</f>
        <v>#REF!</v>
      </c>
      <c r="E908" s="88" t="e">
        <f>'დაზუსტ. საკუთ.'!#REF!</f>
        <v>#REF!</v>
      </c>
      <c r="F908" s="88" t="e">
        <f>'დაზუსტ. ბიუჯ. ფონდ.'!#REF!</f>
        <v>#REF!</v>
      </c>
      <c r="G908" s="88">
        <f>'გრანტის საკასო'!D907</f>
        <v>0</v>
      </c>
      <c r="H908" s="88">
        <f>'მიზნ.გრანტის საკასო '!D907</f>
        <v>0</v>
      </c>
      <c r="I908" s="105" t="e">
        <f>'დაზუსტ. ბიუჯ.'!#REF!-'დაზუსტ. ბიუჯ.'!#REF!</f>
        <v>#REF!</v>
      </c>
      <c r="J908" s="88" t="e">
        <f>'დაზუსტ. საკუთ.'!#REF!-'დაზუსტ. საკუთ.'!#REF!</f>
        <v>#REF!</v>
      </c>
      <c r="K908" s="88" t="e">
        <f>'დაზუსტ. ბიუჯ. ფონდ.'!#REF!-'დაზუსტ. ბიუჯ. ფონდ.'!#REF!</f>
        <v>#REF!</v>
      </c>
      <c r="L908" s="88">
        <f>'გრანტის საკასო'!E907</f>
        <v>0</v>
      </c>
      <c r="M908" s="100">
        <f>'მიზნ.გრანტის საკასო '!E907-'მიზნ.გრანტის საკასო '!D907</f>
        <v>0</v>
      </c>
      <c r="N908" s="105" t="e">
        <f>'დაზუსტ. ბიუჯ.'!#REF!-'დაზუსტ. ბიუჯ.'!#REF!</f>
        <v>#REF!</v>
      </c>
      <c r="O908" s="88" t="e">
        <f>'დაზუსტ. საკუთ.'!#REF!-'დაზუსტ. საკუთ.'!#REF!</f>
        <v>#REF!</v>
      </c>
      <c r="P908" s="88" t="e">
        <f>'დაზუსტ. ბიუჯ. ფონდ.'!#REF!</f>
        <v>#REF!</v>
      </c>
      <c r="Q908" s="88">
        <f>'გრანტის საკასო'!J907</f>
        <v>0</v>
      </c>
      <c r="R908" s="100">
        <f>'მიზნ.გრანტის საკასო '!J907-'მიზნ.გრანტის საკასო '!I907</f>
        <v>0</v>
      </c>
      <c r="S908" s="105" t="e">
        <f t="shared" si="235"/>
        <v>#REF!</v>
      </c>
      <c r="T908" s="88" t="e">
        <f t="shared" si="222"/>
        <v>#REF!</v>
      </c>
      <c r="U908" s="88" t="e">
        <f t="shared" si="223"/>
        <v>#REF!</v>
      </c>
      <c r="V908" s="88">
        <f t="shared" si="224"/>
        <v>0</v>
      </c>
      <c r="W908" s="100">
        <f t="shared" si="225"/>
        <v>0</v>
      </c>
      <c r="X908" s="92"/>
      <c r="Y908" s="10"/>
      <c r="Z908" s="10">
        <f t="shared" si="237"/>
        <v>0</v>
      </c>
      <c r="AA908" s="10">
        <f t="shared" si="237"/>
        <v>0</v>
      </c>
      <c r="AB908" s="10">
        <f t="shared" si="237"/>
        <v>0</v>
      </c>
    </row>
    <row r="909" spans="1:28" x14ac:dyDescent="0.25">
      <c r="A909" t="e">
        <f t="shared" si="234"/>
        <v>#REF!</v>
      </c>
      <c r="B909" s="8"/>
      <c r="C909" s="9" t="s">
        <v>14</v>
      </c>
      <c r="D909" s="105" t="e">
        <f>'დაზუსტ. ბიუჯ.'!#REF!</f>
        <v>#REF!</v>
      </c>
      <c r="E909" s="88" t="e">
        <f>'დაზუსტ. საკუთ.'!#REF!</f>
        <v>#REF!</v>
      </c>
      <c r="F909" s="88" t="e">
        <f>'დაზუსტ. ბიუჯ. ფონდ.'!#REF!</f>
        <v>#REF!</v>
      </c>
      <c r="G909" s="88">
        <f>'გრანტის საკასო'!D908</f>
        <v>0</v>
      </c>
      <c r="H909" s="88">
        <f>'მიზნ.გრანტის საკასო '!D908</f>
        <v>0</v>
      </c>
      <c r="I909" s="105" t="e">
        <f>'დაზუსტ. ბიუჯ.'!#REF!-'დაზუსტ. ბიუჯ.'!#REF!</f>
        <v>#REF!</v>
      </c>
      <c r="J909" s="88" t="e">
        <f>'დაზუსტ. საკუთ.'!#REF!-'დაზუსტ. საკუთ.'!#REF!</f>
        <v>#REF!</v>
      </c>
      <c r="K909" s="88" t="e">
        <f>'დაზუსტ. ბიუჯ. ფონდ.'!#REF!-'დაზუსტ. ბიუჯ. ფონდ.'!#REF!</f>
        <v>#REF!</v>
      </c>
      <c r="L909" s="88">
        <f>'გრანტის საკასო'!E908</f>
        <v>0</v>
      </c>
      <c r="M909" s="100">
        <f>'მიზნ.გრანტის საკასო '!E908-'მიზნ.გრანტის საკასო '!D908</f>
        <v>0</v>
      </c>
      <c r="N909" s="105" t="e">
        <f>'დაზუსტ. ბიუჯ.'!#REF!-'დაზუსტ. ბიუჯ.'!#REF!</f>
        <v>#REF!</v>
      </c>
      <c r="O909" s="88" t="e">
        <f>'დაზუსტ. საკუთ.'!#REF!-'დაზუსტ. საკუთ.'!#REF!</f>
        <v>#REF!</v>
      </c>
      <c r="P909" s="88" t="e">
        <f>'დაზუსტ. ბიუჯ. ფონდ.'!#REF!</f>
        <v>#REF!</v>
      </c>
      <c r="Q909" s="88">
        <f>'გრანტის საკასო'!J908</f>
        <v>0</v>
      </c>
      <c r="R909" s="100">
        <f>'მიზნ.გრანტის საკასო '!J908-'მიზნ.გრანტის საკასო '!I908</f>
        <v>0</v>
      </c>
      <c r="S909" s="105" t="e">
        <f t="shared" si="235"/>
        <v>#REF!</v>
      </c>
      <c r="T909" s="88" t="e">
        <f t="shared" si="222"/>
        <v>#REF!</v>
      </c>
      <c r="U909" s="88" t="e">
        <f t="shared" si="223"/>
        <v>#REF!</v>
      </c>
      <c r="V909" s="88">
        <f t="shared" si="224"/>
        <v>0</v>
      </c>
      <c r="W909" s="100">
        <f t="shared" si="225"/>
        <v>0</v>
      </c>
      <c r="X909" s="92"/>
      <c r="Y909" s="10"/>
      <c r="Z909" s="10">
        <f t="shared" si="237"/>
        <v>0</v>
      </c>
      <c r="AA909" s="10">
        <f t="shared" si="237"/>
        <v>0</v>
      </c>
      <c r="AB909" s="10">
        <f t="shared" si="237"/>
        <v>0</v>
      </c>
    </row>
    <row r="910" spans="1:28" x14ac:dyDescent="0.25">
      <c r="A910" t="e">
        <f t="shared" si="234"/>
        <v>#REF!</v>
      </c>
      <c r="B910" s="8"/>
      <c r="C910" s="9" t="s">
        <v>15</v>
      </c>
      <c r="D910" s="105" t="e">
        <f>'დაზუსტ. ბიუჯ.'!#REF!</f>
        <v>#REF!</v>
      </c>
      <c r="E910" s="88" t="e">
        <f>'დაზუსტ. საკუთ.'!#REF!</f>
        <v>#REF!</v>
      </c>
      <c r="F910" s="88" t="e">
        <f>'დაზუსტ. ბიუჯ. ფონდ.'!#REF!</f>
        <v>#REF!</v>
      </c>
      <c r="G910" s="88">
        <f>'გრანტის საკასო'!D909</f>
        <v>0</v>
      </c>
      <c r="H910" s="88">
        <f>'მიზნ.გრანტის საკასო '!D909</f>
        <v>0</v>
      </c>
      <c r="I910" s="105" t="e">
        <f>'დაზუსტ. ბიუჯ.'!#REF!-'დაზუსტ. ბიუჯ.'!#REF!</f>
        <v>#REF!</v>
      </c>
      <c r="J910" s="88" t="e">
        <f>'დაზუსტ. საკუთ.'!#REF!-'დაზუსტ. საკუთ.'!#REF!</f>
        <v>#REF!</v>
      </c>
      <c r="K910" s="88" t="e">
        <f>'დაზუსტ. ბიუჯ. ფონდ.'!#REF!-'დაზუსტ. ბიუჯ. ფონდ.'!#REF!</f>
        <v>#REF!</v>
      </c>
      <c r="L910" s="88">
        <f>'გრანტის საკასო'!E909</f>
        <v>0</v>
      </c>
      <c r="M910" s="100">
        <f>'მიზნ.გრანტის საკასო '!E909-'მიზნ.გრანტის საკასო '!D909</f>
        <v>0</v>
      </c>
      <c r="N910" s="105" t="e">
        <f>'დაზუსტ. ბიუჯ.'!#REF!-'დაზუსტ. ბიუჯ.'!#REF!</f>
        <v>#REF!</v>
      </c>
      <c r="O910" s="88" t="e">
        <f>'დაზუსტ. საკუთ.'!#REF!-'დაზუსტ. საკუთ.'!#REF!</f>
        <v>#REF!</v>
      </c>
      <c r="P910" s="88" t="e">
        <f>'დაზუსტ. ბიუჯ. ფონდ.'!#REF!</f>
        <v>#REF!</v>
      </c>
      <c r="Q910" s="88">
        <f>'გრანტის საკასო'!J909</f>
        <v>0</v>
      </c>
      <c r="R910" s="100">
        <f>'მიზნ.გრანტის საკასო '!J909-'მიზნ.გრანტის საკასო '!I909</f>
        <v>0</v>
      </c>
      <c r="S910" s="105" t="e">
        <f t="shared" si="235"/>
        <v>#REF!</v>
      </c>
      <c r="T910" s="88" t="e">
        <f t="shared" si="222"/>
        <v>#REF!</v>
      </c>
      <c r="U910" s="88" t="e">
        <f t="shared" si="223"/>
        <v>#REF!</v>
      </c>
      <c r="V910" s="88">
        <f t="shared" si="224"/>
        <v>0</v>
      </c>
      <c r="W910" s="100">
        <f t="shared" si="225"/>
        <v>0</v>
      </c>
      <c r="X910" s="92"/>
      <c r="Y910" s="10"/>
      <c r="Z910" s="10">
        <f t="shared" si="237"/>
        <v>0</v>
      </c>
      <c r="AA910" s="10">
        <f t="shared" si="237"/>
        <v>0</v>
      </c>
      <c r="AB910" s="10">
        <f t="shared" si="237"/>
        <v>0</v>
      </c>
    </row>
    <row r="911" spans="1:28" x14ac:dyDescent="0.25">
      <c r="A911" t="e">
        <f t="shared" si="234"/>
        <v>#REF!</v>
      </c>
      <c r="B911" s="8"/>
      <c r="C911" s="9" t="s">
        <v>16</v>
      </c>
      <c r="D911" s="105" t="e">
        <f>'დაზუსტ. ბიუჯ.'!#REF!</f>
        <v>#REF!</v>
      </c>
      <c r="E911" s="88" t="e">
        <f>'დაზუსტ. საკუთ.'!#REF!</f>
        <v>#REF!</v>
      </c>
      <c r="F911" s="88" t="e">
        <f>'დაზუსტ. ბიუჯ. ფონდ.'!#REF!</f>
        <v>#REF!</v>
      </c>
      <c r="G911" s="88">
        <f>'გრანტის საკასო'!D910</f>
        <v>0</v>
      </c>
      <c r="H911" s="88">
        <f>'მიზნ.გრანტის საკასო '!D910</f>
        <v>0</v>
      </c>
      <c r="I911" s="105" t="e">
        <f>'დაზუსტ. ბიუჯ.'!#REF!-'დაზუსტ. ბიუჯ.'!#REF!</f>
        <v>#REF!</v>
      </c>
      <c r="J911" s="88" t="e">
        <f>'დაზუსტ. საკუთ.'!#REF!-'დაზუსტ. საკუთ.'!#REF!</f>
        <v>#REF!</v>
      </c>
      <c r="K911" s="88" t="e">
        <f>'დაზუსტ. ბიუჯ. ფონდ.'!#REF!-'დაზუსტ. ბიუჯ. ფონდ.'!#REF!</f>
        <v>#REF!</v>
      </c>
      <c r="L911" s="88">
        <f>'გრანტის საკასო'!E910</f>
        <v>0</v>
      </c>
      <c r="M911" s="100">
        <f>'მიზნ.გრანტის საკასო '!E910-'მიზნ.გრანტის საკასო '!D910</f>
        <v>0</v>
      </c>
      <c r="N911" s="105" t="e">
        <f>'დაზუსტ. ბიუჯ.'!#REF!-'დაზუსტ. ბიუჯ.'!#REF!</f>
        <v>#REF!</v>
      </c>
      <c r="O911" s="88" t="e">
        <f>'დაზუსტ. საკუთ.'!#REF!-'დაზუსტ. საკუთ.'!#REF!</f>
        <v>#REF!</v>
      </c>
      <c r="P911" s="88" t="e">
        <f>'დაზუსტ. ბიუჯ. ფონდ.'!#REF!</f>
        <v>#REF!</v>
      </c>
      <c r="Q911" s="88">
        <f>'გრანტის საკასო'!J910</f>
        <v>0</v>
      </c>
      <c r="R911" s="100">
        <f>'მიზნ.გრანტის საკასო '!J910-'მიზნ.გრანტის საკასო '!I910</f>
        <v>0</v>
      </c>
      <c r="S911" s="105" t="e">
        <f t="shared" si="235"/>
        <v>#REF!</v>
      </c>
      <c r="T911" s="88" t="e">
        <f t="shared" si="222"/>
        <v>#REF!</v>
      </c>
      <c r="U911" s="88" t="e">
        <f t="shared" si="223"/>
        <v>#REF!</v>
      </c>
      <c r="V911" s="88">
        <f t="shared" si="224"/>
        <v>0</v>
      </c>
      <c r="W911" s="100">
        <f t="shared" si="225"/>
        <v>0</v>
      </c>
      <c r="X911" s="92"/>
      <c r="Y911" s="10"/>
      <c r="Z911" s="10">
        <f t="shared" si="237"/>
        <v>0</v>
      </c>
      <c r="AA911" s="10">
        <f t="shared" si="237"/>
        <v>0</v>
      </c>
      <c r="AB911" s="10">
        <f t="shared" si="237"/>
        <v>0</v>
      </c>
    </row>
    <row r="912" spans="1:28" x14ac:dyDescent="0.25">
      <c r="A912" t="e">
        <f t="shared" si="234"/>
        <v>#REF!</v>
      </c>
      <c r="B912" s="8"/>
      <c r="C912" s="9" t="s">
        <v>17</v>
      </c>
      <c r="D912" s="105" t="e">
        <f>'დაზუსტ. ბიუჯ.'!#REF!</f>
        <v>#REF!</v>
      </c>
      <c r="E912" s="88" t="e">
        <f>'დაზუსტ. საკუთ.'!#REF!</f>
        <v>#REF!</v>
      </c>
      <c r="F912" s="88" t="e">
        <f>'დაზუსტ. ბიუჯ. ფონდ.'!#REF!</f>
        <v>#REF!</v>
      </c>
      <c r="G912" s="88">
        <f>'გრანტის საკასო'!D911</f>
        <v>0</v>
      </c>
      <c r="H912" s="88">
        <f>'მიზნ.გრანტის საკასო '!D911</f>
        <v>0</v>
      </c>
      <c r="I912" s="105" t="e">
        <f>'დაზუსტ. ბიუჯ.'!#REF!-'დაზუსტ. ბიუჯ.'!#REF!</f>
        <v>#REF!</v>
      </c>
      <c r="J912" s="88" t="e">
        <f>'დაზუსტ. საკუთ.'!#REF!-'დაზუსტ. საკუთ.'!#REF!</f>
        <v>#REF!</v>
      </c>
      <c r="K912" s="88" t="e">
        <f>'დაზუსტ. ბიუჯ. ფონდ.'!#REF!-'დაზუსტ. ბიუჯ. ფონდ.'!#REF!</f>
        <v>#REF!</v>
      </c>
      <c r="L912" s="88">
        <f>'გრანტის საკასო'!E911</f>
        <v>0</v>
      </c>
      <c r="M912" s="100">
        <f>'მიზნ.გრანტის საკასო '!E911-'მიზნ.გრანტის საკასო '!D911</f>
        <v>0</v>
      </c>
      <c r="N912" s="105" t="e">
        <f>'დაზუსტ. ბიუჯ.'!#REF!-'დაზუსტ. ბიუჯ.'!#REF!</f>
        <v>#REF!</v>
      </c>
      <c r="O912" s="88" t="e">
        <f>'დაზუსტ. საკუთ.'!#REF!-'დაზუსტ. საკუთ.'!#REF!</f>
        <v>#REF!</v>
      </c>
      <c r="P912" s="88" t="e">
        <f>'დაზუსტ. ბიუჯ. ფონდ.'!#REF!</f>
        <v>#REF!</v>
      </c>
      <c r="Q912" s="88">
        <f>'გრანტის საკასო'!J911</f>
        <v>0</v>
      </c>
      <c r="R912" s="100">
        <f>'მიზნ.გრანტის საკასო '!J911-'მიზნ.გრანტის საკასო '!I911</f>
        <v>0</v>
      </c>
      <c r="S912" s="105" t="e">
        <f t="shared" si="235"/>
        <v>#REF!</v>
      </c>
      <c r="T912" s="88" t="e">
        <f t="shared" si="222"/>
        <v>#REF!</v>
      </c>
      <c r="U912" s="88" t="e">
        <f t="shared" si="223"/>
        <v>#REF!</v>
      </c>
      <c r="V912" s="88">
        <f t="shared" si="224"/>
        <v>0</v>
      </c>
      <c r="W912" s="100">
        <f t="shared" si="225"/>
        <v>0</v>
      </c>
      <c r="X912" s="92"/>
      <c r="Y912" s="10"/>
      <c r="Z912" s="10">
        <f t="shared" si="237"/>
        <v>0</v>
      </c>
      <c r="AA912" s="10">
        <f t="shared" si="237"/>
        <v>0</v>
      </c>
      <c r="AB912" s="10">
        <f t="shared" si="237"/>
        <v>0</v>
      </c>
    </row>
    <row r="913" spans="1:28" x14ac:dyDescent="0.25">
      <c r="A913" t="e">
        <f t="shared" si="234"/>
        <v>#REF!</v>
      </c>
      <c r="B913" s="5"/>
      <c r="C913" s="6" t="s">
        <v>18</v>
      </c>
      <c r="D913" s="104" t="e">
        <f>'დაზუსტ. ბიუჯ.'!#REF!</f>
        <v>#REF!</v>
      </c>
      <c r="E913" s="87" t="e">
        <f>'დაზუსტ. საკუთ.'!#REF!</f>
        <v>#REF!</v>
      </c>
      <c r="F913" s="87" t="e">
        <f>'დაზუსტ. ბიუჯ. ფონდ.'!#REF!</f>
        <v>#REF!</v>
      </c>
      <c r="G913" s="87">
        <f>'გრანტის საკასო'!D912</f>
        <v>0</v>
      </c>
      <c r="H913" s="87">
        <f>'მიზნ.გრანტის საკასო '!D912</f>
        <v>0</v>
      </c>
      <c r="I913" s="104" t="e">
        <f>'დაზუსტ. ბიუჯ.'!#REF!-'დაზუსტ. ბიუჯ.'!#REF!</f>
        <v>#REF!</v>
      </c>
      <c r="J913" s="87" t="e">
        <f>'დაზუსტ. საკუთ.'!#REF!-'დაზუსტ. საკუთ.'!#REF!</f>
        <v>#REF!</v>
      </c>
      <c r="K913" s="87" t="e">
        <f>'დაზუსტ. ბიუჯ. ფონდ.'!#REF!-'დაზუსტ. ბიუჯ. ფონდ.'!#REF!</f>
        <v>#REF!</v>
      </c>
      <c r="L913" s="87">
        <f>'გრანტის საკასო'!E912</f>
        <v>0</v>
      </c>
      <c r="M913" s="99">
        <f>'მიზნ.გრანტის საკასო '!E912-'მიზნ.გრანტის საკასო '!D912</f>
        <v>0</v>
      </c>
      <c r="N913" s="104" t="e">
        <f>'დაზუსტ. ბიუჯ.'!#REF!-'დაზუსტ. ბიუჯ.'!#REF!</f>
        <v>#REF!</v>
      </c>
      <c r="O913" s="87" t="e">
        <f>'დაზუსტ. საკუთ.'!#REF!-'დაზუსტ. საკუთ.'!#REF!</f>
        <v>#REF!</v>
      </c>
      <c r="P913" s="87" t="e">
        <f>'დაზუსტ. ბიუჯ. ფონდ.'!#REF!</f>
        <v>#REF!</v>
      </c>
      <c r="Q913" s="87">
        <f>'გრანტის საკასო'!J912</f>
        <v>0</v>
      </c>
      <c r="R913" s="99">
        <f>'მიზნ.გრანტის საკასო '!J912-'მიზნ.გრანტის საკასო '!I912</f>
        <v>0</v>
      </c>
      <c r="S913" s="104" t="e">
        <f t="shared" si="235"/>
        <v>#REF!</v>
      </c>
      <c r="T913" s="87" t="e">
        <f t="shared" si="222"/>
        <v>#REF!</v>
      </c>
      <c r="U913" s="87" t="e">
        <f t="shared" si="223"/>
        <v>#REF!</v>
      </c>
      <c r="V913" s="87">
        <f t="shared" si="224"/>
        <v>0</v>
      </c>
      <c r="W913" s="99">
        <f t="shared" si="225"/>
        <v>0</v>
      </c>
      <c r="X913" s="91"/>
      <c r="Y913" s="7"/>
      <c r="Z913" s="7">
        <f t="shared" si="237"/>
        <v>0</v>
      </c>
      <c r="AA913" s="7">
        <f t="shared" si="237"/>
        <v>0</v>
      </c>
      <c r="AB913" s="7">
        <f t="shared" si="237"/>
        <v>0</v>
      </c>
    </row>
    <row r="914" spans="1:28" x14ac:dyDescent="0.25">
      <c r="A914" t="e">
        <f t="shared" si="234"/>
        <v>#REF!</v>
      </c>
      <c r="B914" s="5"/>
      <c r="C914" s="6" t="s">
        <v>19</v>
      </c>
      <c r="D914" s="104" t="e">
        <f>'დაზუსტ. ბიუჯ.'!#REF!</f>
        <v>#REF!</v>
      </c>
      <c r="E914" s="87" t="e">
        <f>'დაზუსტ. საკუთ.'!#REF!</f>
        <v>#REF!</v>
      </c>
      <c r="F914" s="87" t="e">
        <f>'დაზუსტ. ბიუჯ. ფონდ.'!#REF!</f>
        <v>#REF!</v>
      </c>
      <c r="G914" s="87">
        <f>'გრანტის საკასო'!D913</f>
        <v>0</v>
      </c>
      <c r="H914" s="87">
        <f>'მიზნ.გრანტის საკასო '!D913</f>
        <v>0</v>
      </c>
      <c r="I914" s="104" t="e">
        <f>'დაზუსტ. ბიუჯ.'!#REF!-'დაზუსტ. ბიუჯ.'!#REF!</f>
        <v>#REF!</v>
      </c>
      <c r="J914" s="87" t="e">
        <f>'დაზუსტ. საკუთ.'!#REF!-'დაზუსტ. საკუთ.'!#REF!</f>
        <v>#REF!</v>
      </c>
      <c r="K914" s="87" t="e">
        <f>'დაზუსტ. ბიუჯ. ფონდ.'!#REF!-'დაზუსტ. ბიუჯ. ფონდ.'!#REF!</f>
        <v>#REF!</v>
      </c>
      <c r="L914" s="87">
        <f>'გრანტის საკასო'!E913</f>
        <v>0</v>
      </c>
      <c r="M914" s="99">
        <f>'მიზნ.გრანტის საკასო '!E913-'მიზნ.გრანტის საკასო '!D913</f>
        <v>0</v>
      </c>
      <c r="N914" s="104" t="e">
        <f>'დაზუსტ. ბიუჯ.'!#REF!-'დაზუსტ. ბიუჯ.'!#REF!</f>
        <v>#REF!</v>
      </c>
      <c r="O914" s="87" t="e">
        <f>'დაზუსტ. საკუთ.'!#REF!-'დაზუსტ. საკუთ.'!#REF!</f>
        <v>#REF!</v>
      </c>
      <c r="P914" s="87" t="e">
        <f>'დაზუსტ. ბიუჯ. ფონდ.'!#REF!</f>
        <v>#REF!</v>
      </c>
      <c r="Q914" s="87">
        <f>'გრანტის საკასო'!J913</f>
        <v>0</v>
      </c>
      <c r="R914" s="99">
        <f>'მიზნ.გრანტის საკასო '!J913-'მიზნ.გრანტის საკასო '!I913</f>
        <v>0</v>
      </c>
      <c r="S914" s="104" t="e">
        <f t="shared" si="235"/>
        <v>#REF!</v>
      </c>
      <c r="T914" s="87" t="e">
        <f t="shared" si="222"/>
        <v>#REF!</v>
      </c>
      <c r="U914" s="87" t="e">
        <f t="shared" si="223"/>
        <v>#REF!</v>
      </c>
      <c r="V914" s="87">
        <f t="shared" si="224"/>
        <v>0</v>
      </c>
      <c r="W914" s="99">
        <f t="shared" si="225"/>
        <v>0</v>
      </c>
      <c r="X914" s="91"/>
      <c r="Y914" s="7"/>
      <c r="Z914" s="7">
        <f t="shared" si="237"/>
        <v>0</v>
      </c>
      <c r="AA914" s="7">
        <f t="shared" si="237"/>
        <v>0</v>
      </c>
      <c r="AB914" s="7">
        <f t="shared" si="237"/>
        <v>0</v>
      </c>
    </row>
    <row r="915" spans="1:28" ht="15.75" thickBot="1" x14ac:dyDescent="0.3">
      <c r="A915" t="e">
        <f t="shared" si="234"/>
        <v>#REF!</v>
      </c>
      <c r="B915" s="11"/>
      <c r="C915" s="12" t="s">
        <v>20</v>
      </c>
      <c r="D915" s="106" t="e">
        <f>'დაზუსტ. ბიუჯ.'!#REF!</f>
        <v>#REF!</v>
      </c>
      <c r="E915" s="89" t="e">
        <f>'დაზუსტ. საკუთ.'!#REF!</f>
        <v>#REF!</v>
      </c>
      <c r="F915" s="89" t="e">
        <f>'დაზუსტ. ბიუჯ. ფონდ.'!#REF!</f>
        <v>#REF!</v>
      </c>
      <c r="G915" s="89">
        <f>'გრანტის საკასო'!D914</f>
        <v>0</v>
      </c>
      <c r="H915" s="89">
        <f>'მიზნ.გრანტის საკასო '!D914</f>
        <v>0</v>
      </c>
      <c r="I915" s="106" t="e">
        <f>'დაზუსტ. ბიუჯ.'!#REF!-'დაზუსტ. ბიუჯ.'!#REF!</f>
        <v>#REF!</v>
      </c>
      <c r="J915" s="89" t="e">
        <f>'დაზუსტ. საკუთ.'!#REF!-'დაზუსტ. საკუთ.'!#REF!</f>
        <v>#REF!</v>
      </c>
      <c r="K915" s="89" t="e">
        <f>'დაზუსტ. ბიუჯ. ფონდ.'!#REF!-'დაზუსტ. ბიუჯ. ფონდ.'!#REF!</f>
        <v>#REF!</v>
      </c>
      <c r="L915" s="89">
        <f>'გრანტის საკასო'!E914</f>
        <v>0</v>
      </c>
      <c r="M915" s="101">
        <f>'მიზნ.გრანტის საკასო '!E914-'მიზნ.გრანტის საკასო '!D914</f>
        <v>0</v>
      </c>
      <c r="N915" s="106" t="e">
        <f>'დაზუსტ. ბიუჯ.'!#REF!-'დაზუსტ. ბიუჯ.'!#REF!</f>
        <v>#REF!</v>
      </c>
      <c r="O915" s="89" t="e">
        <f>'დაზუსტ. საკუთ.'!#REF!-'დაზუსტ. საკუთ.'!#REF!</f>
        <v>#REF!</v>
      </c>
      <c r="P915" s="89" t="e">
        <f>'დაზუსტ. ბიუჯ. ფონდ.'!#REF!</f>
        <v>#REF!</v>
      </c>
      <c r="Q915" s="89">
        <f>'გრანტის საკასო'!J914</f>
        <v>0</v>
      </c>
      <c r="R915" s="101">
        <f>'მიზნ.გრანტის საკასო '!J914-'მიზნ.გრანტის საკასო '!I914</f>
        <v>0</v>
      </c>
      <c r="S915" s="106" t="e">
        <f t="shared" si="235"/>
        <v>#REF!</v>
      </c>
      <c r="T915" s="89" t="e">
        <f t="shared" si="222"/>
        <v>#REF!</v>
      </c>
      <c r="U915" s="89" t="e">
        <f t="shared" si="223"/>
        <v>#REF!</v>
      </c>
      <c r="V915" s="89">
        <f t="shared" si="224"/>
        <v>0</v>
      </c>
      <c r="W915" s="101">
        <f t="shared" si="225"/>
        <v>0</v>
      </c>
      <c r="X915" s="93"/>
      <c r="Y915" s="13"/>
      <c r="Z915" s="13">
        <f t="shared" si="237"/>
        <v>0</v>
      </c>
      <c r="AA915" s="13">
        <f t="shared" si="237"/>
        <v>0</v>
      </c>
      <c r="AB915" s="13">
        <f t="shared" si="237"/>
        <v>0</v>
      </c>
    </row>
    <row r="916" spans="1:28" ht="32.25" customHeight="1" thickTop="1" thickBot="1" x14ac:dyDescent="0.3">
      <c r="A916" t="e">
        <f t="shared" si="234"/>
        <v>#REF!</v>
      </c>
      <c r="B916" s="16" t="s">
        <v>152</v>
      </c>
      <c r="C916" s="4" t="s">
        <v>151</v>
      </c>
      <c r="D916" s="103" t="e">
        <f>'დაზუსტ. ბიუჯ.'!#REF!</f>
        <v>#REF!</v>
      </c>
      <c r="E916" s="86" t="e">
        <f>'დაზუსტ. საკუთ.'!#REF!</f>
        <v>#REF!</v>
      </c>
      <c r="F916" s="86" t="e">
        <f>'დაზუსტ. ბიუჯ. ფონდ.'!#REF!</f>
        <v>#REF!</v>
      </c>
      <c r="G916" s="86">
        <f>'გრანტის საკასო'!D915</f>
        <v>0</v>
      </c>
      <c r="H916" s="86">
        <f>'მიზნ.გრანტის საკასო '!D915</f>
        <v>0</v>
      </c>
      <c r="I916" s="103" t="e">
        <f>'დაზუსტ. ბიუჯ.'!#REF!-'დაზუსტ. ბიუჯ.'!#REF!</f>
        <v>#REF!</v>
      </c>
      <c r="J916" s="86" t="e">
        <f>'დაზუსტ. საკუთ.'!#REF!-'დაზუსტ. საკუთ.'!#REF!</f>
        <v>#REF!</v>
      </c>
      <c r="K916" s="86" t="e">
        <f>'დაზუსტ. ბიუჯ. ფონდ.'!#REF!-'დაზუსტ. ბიუჯ. ფონდ.'!#REF!</f>
        <v>#REF!</v>
      </c>
      <c r="L916" s="86">
        <f>'გრანტის საკასო'!E915</f>
        <v>0</v>
      </c>
      <c r="M916" s="102">
        <f>'მიზნ.გრანტის საკასო '!E915-'მიზნ.გრანტის საკასო '!D915</f>
        <v>0</v>
      </c>
      <c r="N916" s="103" t="e">
        <f>'დაზუსტ. ბიუჯ.'!#REF!-'დაზუსტ. ბიუჯ.'!#REF!</f>
        <v>#REF!</v>
      </c>
      <c r="O916" s="86" t="e">
        <f>'დაზუსტ. საკუთ.'!#REF!-'დაზუსტ. საკუთ.'!#REF!</f>
        <v>#REF!</v>
      </c>
      <c r="P916" s="86" t="e">
        <f>'დაზუსტ. ბიუჯ. ფონდ.'!#REF!</f>
        <v>#REF!</v>
      </c>
      <c r="Q916" s="86">
        <f>'გრანტის საკასო'!J915</f>
        <v>0</v>
      </c>
      <c r="R916" s="102">
        <f>'მიზნ.გრანტის საკასო '!J915-'მიზნ.გრანტის საკასო '!I915</f>
        <v>0</v>
      </c>
      <c r="S916" s="103" t="e">
        <f t="shared" si="235"/>
        <v>#REF!</v>
      </c>
      <c r="T916" s="86" t="e">
        <f t="shared" ref="T916:T979" si="238">O916+J916+E916</f>
        <v>#REF!</v>
      </c>
      <c r="U916" s="86" t="e">
        <f t="shared" ref="U916:U979" si="239">P916+K916+F916</f>
        <v>#REF!</v>
      </c>
      <c r="V916" s="86">
        <f t="shared" ref="V916:V979" si="240">Q916+L916+G916</f>
        <v>0</v>
      </c>
      <c r="W916" s="102">
        <f t="shared" ref="W916:W979" si="241">R916+M916+H916</f>
        <v>0</v>
      </c>
      <c r="X916" s="94"/>
      <c r="Y916" s="4"/>
      <c r="Z916" s="4">
        <f t="shared" ref="Z916:AB916" si="242">SUM(Z917,Z925,Z926,Z927)</f>
        <v>0</v>
      </c>
      <c r="AA916" s="4">
        <f t="shared" si="242"/>
        <v>0</v>
      </c>
      <c r="AB916" s="4">
        <f t="shared" si="242"/>
        <v>0</v>
      </c>
    </row>
    <row r="917" spans="1:28" ht="15.75" thickTop="1" x14ac:dyDescent="0.25">
      <c r="A917" t="e">
        <f t="shared" si="234"/>
        <v>#REF!</v>
      </c>
      <c r="B917" s="5"/>
      <c r="C917" s="6" t="s">
        <v>10</v>
      </c>
      <c r="D917" s="104" t="e">
        <f>'დაზუსტ. ბიუჯ.'!#REF!</f>
        <v>#REF!</v>
      </c>
      <c r="E917" s="87" t="e">
        <f>'დაზუსტ. საკუთ.'!#REF!</f>
        <v>#REF!</v>
      </c>
      <c r="F917" s="87" t="e">
        <f>'დაზუსტ. ბიუჯ. ფონდ.'!#REF!</f>
        <v>#REF!</v>
      </c>
      <c r="G917" s="87">
        <f>'გრანტის საკასო'!D916</f>
        <v>0</v>
      </c>
      <c r="H917" s="87">
        <f>'მიზნ.გრანტის საკასო '!D916</f>
        <v>0</v>
      </c>
      <c r="I917" s="104" t="e">
        <f>'დაზუსტ. ბიუჯ.'!#REF!-'დაზუსტ. ბიუჯ.'!#REF!</f>
        <v>#REF!</v>
      </c>
      <c r="J917" s="87" t="e">
        <f>'დაზუსტ. საკუთ.'!#REF!-'დაზუსტ. საკუთ.'!#REF!</f>
        <v>#REF!</v>
      </c>
      <c r="K917" s="87" t="e">
        <f>'დაზუსტ. ბიუჯ. ფონდ.'!#REF!-'დაზუსტ. ბიუჯ. ფონდ.'!#REF!</f>
        <v>#REF!</v>
      </c>
      <c r="L917" s="87">
        <f>'გრანტის საკასო'!E916</f>
        <v>0</v>
      </c>
      <c r="M917" s="99">
        <f>'მიზნ.გრანტის საკასო '!E916-'მიზნ.გრანტის საკასო '!D916</f>
        <v>0</v>
      </c>
      <c r="N917" s="104" t="e">
        <f>'დაზუსტ. ბიუჯ.'!#REF!-'დაზუსტ. ბიუჯ.'!#REF!</f>
        <v>#REF!</v>
      </c>
      <c r="O917" s="87" t="e">
        <f>'დაზუსტ. საკუთ.'!#REF!-'დაზუსტ. საკუთ.'!#REF!</f>
        <v>#REF!</v>
      </c>
      <c r="P917" s="87" t="e">
        <f>'დაზუსტ. ბიუჯ. ფონდ.'!#REF!</f>
        <v>#REF!</v>
      </c>
      <c r="Q917" s="87">
        <f>'გრანტის საკასო'!J916</f>
        <v>0</v>
      </c>
      <c r="R917" s="99">
        <f>'მიზნ.გრანტის საკასო '!J916-'მიზნ.გრანტის საკასო '!I916</f>
        <v>0</v>
      </c>
      <c r="S917" s="104" t="e">
        <f t="shared" si="235"/>
        <v>#REF!</v>
      </c>
      <c r="T917" s="87" t="e">
        <f t="shared" si="238"/>
        <v>#REF!</v>
      </c>
      <c r="U917" s="87" t="e">
        <f t="shared" si="239"/>
        <v>#REF!</v>
      </c>
      <c r="V917" s="87">
        <f t="shared" si="240"/>
        <v>0</v>
      </c>
      <c r="W917" s="99">
        <f t="shared" si="241"/>
        <v>0</v>
      </c>
      <c r="X917" s="91"/>
      <c r="Y917" s="7"/>
      <c r="Z917" s="7">
        <f t="shared" ref="Z917:AB917" si="243">SUM(Z918:Z924)</f>
        <v>0</v>
      </c>
      <c r="AA917" s="7">
        <f t="shared" si="243"/>
        <v>0</v>
      </c>
      <c r="AB917" s="7">
        <f t="shared" si="243"/>
        <v>0</v>
      </c>
    </row>
    <row r="918" spans="1:28" x14ac:dyDescent="0.25">
      <c r="A918" t="e">
        <f t="shared" si="234"/>
        <v>#REF!</v>
      </c>
      <c r="B918" s="8"/>
      <c r="C918" s="9" t="s">
        <v>11</v>
      </c>
      <c r="D918" s="105" t="e">
        <f>'დაზუსტ. ბიუჯ.'!#REF!</f>
        <v>#REF!</v>
      </c>
      <c r="E918" s="88" t="e">
        <f>'დაზუსტ. საკუთ.'!#REF!</f>
        <v>#REF!</v>
      </c>
      <c r="F918" s="88" t="e">
        <f>'დაზუსტ. ბიუჯ. ფონდ.'!#REF!</f>
        <v>#REF!</v>
      </c>
      <c r="G918" s="88">
        <f>'გრანტის საკასო'!D917</f>
        <v>0</v>
      </c>
      <c r="H918" s="88">
        <f>'მიზნ.გრანტის საკასო '!D917</f>
        <v>0</v>
      </c>
      <c r="I918" s="105" t="e">
        <f>'დაზუსტ. ბიუჯ.'!#REF!-'დაზუსტ. ბიუჯ.'!#REF!</f>
        <v>#REF!</v>
      </c>
      <c r="J918" s="88" t="e">
        <f>'დაზუსტ. საკუთ.'!#REF!-'დაზუსტ. საკუთ.'!#REF!</f>
        <v>#REF!</v>
      </c>
      <c r="K918" s="88" t="e">
        <f>'დაზუსტ. ბიუჯ. ფონდ.'!#REF!-'დაზუსტ. ბიუჯ. ფონდ.'!#REF!</f>
        <v>#REF!</v>
      </c>
      <c r="L918" s="88">
        <f>'გრანტის საკასო'!E917</f>
        <v>0</v>
      </c>
      <c r="M918" s="100">
        <f>'მიზნ.გრანტის საკასო '!E917-'მიზნ.გრანტის საკასო '!D917</f>
        <v>0</v>
      </c>
      <c r="N918" s="105" t="e">
        <f>'დაზუსტ. ბიუჯ.'!#REF!-'დაზუსტ. ბიუჯ.'!#REF!</f>
        <v>#REF!</v>
      </c>
      <c r="O918" s="88" t="e">
        <f>'დაზუსტ. საკუთ.'!#REF!-'დაზუსტ. საკუთ.'!#REF!</f>
        <v>#REF!</v>
      </c>
      <c r="P918" s="88" t="e">
        <f>'დაზუსტ. ბიუჯ. ფონდ.'!#REF!</f>
        <v>#REF!</v>
      </c>
      <c r="Q918" s="88">
        <f>'გრანტის საკასო'!J917</f>
        <v>0</v>
      </c>
      <c r="R918" s="100">
        <f>'მიზნ.გრანტის საკასო '!J917-'მიზნ.გრანტის საკასო '!I917</f>
        <v>0</v>
      </c>
      <c r="S918" s="105" t="e">
        <f t="shared" si="235"/>
        <v>#REF!</v>
      </c>
      <c r="T918" s="88" t="e">
        <f t="shared" si="238"/>
        <v>#REF!</v>
      </c>
      <c r="U918" s="88" t="e">
        <f t="shared" si="239"/>
        <v>#REF!</v>
      </c>
      <c r="V918" s="88">
        <f t="shared" si="240"/>
        <v>0</v>
      </c>
      <c r="W918" s="100">
        <f t="shared" si="241"/>
        <v>0</v>
      </c>
      <c r="X918" s="92"/>
      <c r="Y918" s="10"/>
      <c r="Z918" s="10">
        <v>0</v>
      </c>
      <c r="AA918" s="10">
        <v>0</v>
      </c>
      <c r="AB918" s="10">
        <v>0</v>
      </c>
    </row>
    <row r="919" spans="1:28" x14ac:dyDescent="0.25">
      <c r="A919" t="e">
        <f t="shared" si="234"/>
        <v>#REF!</v>
      </c>
      <c r="B919" s="8"/>
      <c r="C919" s="9" t="s">
        <v>12</v>
      </c>
      <c r="D919" s="105" t="e">
        <f>'დაზუსტ. ბიუჯ.'!#REF!</f>
        <v>#REF!</v>
      </c>
      <c r="E919" s="88" t="e">
        <f>'დაზუსტ. საკუთ.'!#REF!</f>
        <v>#REF!</v>
      </c>
      <c r="F919" s="88" t="e">
        <f>'დაზუსტ. ბიუჯ. ფონდ.'!#REF!</f>
        <v>#REF!</v>
      </c>
      <c r="G919" s="88">
        <f>'გრანტის საკასო'!D918</f>
        <v>0</v>
      </c>
      <c r="H919" s="88">
        <f>'მიზნ.გრანტის საკასო '!D918</f>
        <v>0</v>
      </c>
      <c r="I919" s="105" t="e">
        <f>'დაზუსტ. ბიუჯ.'!#REF!-'დაზუსტ. ბიუჯ.'!#REF!</f>
        <v>#REF!</v>
      </c>
      <c r="J919" s="88" t="e">
        <f>'დაზუსტ. საკუთ.'!#REF!-'დაზუსტ. საკუთ.'!#REF!</f>
        <v>#REF!</v>
      </c>
      <c r="K919" s="88" t="e">
        <f>'დაზუსტ. ბიუჯ. ფონდ.'!#REF!-'დაზუსტ. ბიუჯ. ფონდ.'!#REF!</f>
        <v>#REF!</v>
      </c>
      <c r="L919" s="88">
        <f>'გრანტის საკასო'!E918</f>
        <v>0</v>
      </c>
      <c r="M919" s="100">
        <f>'მიზნ.გრანტის საკასო '!E918-'მიზნ.გრანტის საკასო '!D918</f>
        <v>0</v>
      </c>
      <c r="N919" s="105" t="e">
        <f>'დაზუსტ. ბიუჯ.'!#REF!-'დაზუსტ. ბიუჯ.'!#REF!</f>
        <v>#REF!</v>
      </c>
      <c r="O919" s="88" t="e">
        <f>'დაზუსტ. საკუთ.'!#REF!-'დაზუსტ. საკუთ.'!#REF!</f>
        <v>#REF!</v>
      </c>
      <c r="P919" s="88" t="e">
        <f>'დაზუსტ. ბიუჯ. ფონდ.'!#REF!</f>
        <v>#REF!</v>
      </c>
      <c r="Q919" s="88">
        <f>'გრანტის საკასო'!J918</f>
        <v>0</v>
      </c>
      <c r="R919" s="100">
        <f>'მიზნ.გრანტის საკასო '!J918-'მიზნ.გრანტის საკასო '!I918</f>
        <v>0</v>
      </c>
      <c r="S919" s="105" t="e">
        <f t="shared" si="235"/>
        <v>#REF!</v>
      </c>
      <c r="T919" s="88" t="e">
        <f t="shared" si="238"/>
        <v>#REF!</v>
      </c>
      <c r="U919" s="88" t="e">
        <f t="shared" si="239"/>
        <v>#REF!</v>
      </c>
      <c r="V919" s="88">
        <f t="shared" si="240"/>
        <v>0</v>
      </c>
      <c r="W919" s="100">
        <f t="shared" si="241"/>
        <v>0</v>
      </c>
      <c r="X919" s="92"/>
      <c r="Y919" s="10"/>
      <c r="Z919" s="10">
        <v>0</v>
      </c>
      <c r="AA919" s="10">
        <v>0</v>
      </c>
      <c r="AB919" s="10">
        <v>0</v>
      </c>
    </row>
    <row r="920" spans="1:28" x14ac:dyDescent="0.25">
      <c r="A920" t="e">
        <f t="shared" si="234"/>
        <v>#REF!</v>
      </c>
      <c r="B920" s="8"/>
      <c r="C920" s="9" t="s">
        <v>13</v>
      </c>
      <c r="D920" s="105" t="e">
        <f>'დაზუსტ. ბიუჯ.'!#REF!</f>
        <v>#REF!</v>
      </c>
      <c r="E920" s="88" t="e">
        <f>'დაზუსტ. საკუთ.'!#REF!</f>
        <v>#REF!</v>
      </c>
      <c r="F920" s="88" t="e">
        <f>'დაზუსტ. ბიუჯ. ფონდ.'!#REF!</f>
        <v>#REF!</v>
      </c>
      <c r="G920" s="88">
        <f>'გრანტის საკასო'!D919</f>
        <v>0</v>
      </c>
      <c r="H920" s="88">
        <f>'მიზნ.გრანტის საკასო '!D919</f>
        <v>0</v>
      </c>
      <c r="I920" s="105" t="e">
        <f>'დაზუსტ. ბიუჯ.'!#REF!-'დაზუსტ. ბიუჯ.'!#REF!</f>
        <v>#REF!</v>
      </c>
      <c r="J920" s="88" t="e">
        <f>'დაზუსტ. საკუთ.'!#REF!-'დაზუსტ. საკუთ.'!#REF!</f>
        <v>#REF!</v>
      </c>
      <c r="K920" s="88" t="e">
        <f>'დაზუსტ. ბიუჯ. ფონდ.'!#REF!-'დაზუსტ. ბიუჯ. ფონდ.'!#REF!</f>
        <v>#REF!</v>
      </c>
      <c r="L920" s="88">
        <f>'გრანტის საკასო'!E919</f>
        <v>0</v>
      </c>
      <c r="M920" s="100">
        <f>'მიზნ.გრანტის საკასო '!E919-'მიზნ.გრანტის საკასო '!D919</f>
        <v>0</v>
      </c>
      <c r="N920" s="105" t="e">
        <f>'დაზუსტ. ბიუჯ.'!#REF!-'დაზუსტ. ბიუჯ.'!#REF!</f>
        <v>#REF!</v>
      </c>
      <c r="O920" s="88" t="e">
        <f>'დაზუსტ. საკუთ.'!#REF!-'დაზუსტ. საკუთ.'!#REF!</f>
        <v>#REF!</v>
      </c>
      <c r="P920" s="88" t="e">
        <f>'დაზუსტ. ბიუჯ. ფონდ.'!#REF!</f>
        <v>#REF!</v>
      </c>
      <c r="Q920" s="88">
        <f>'გრანტის საკასო'!J919</f>
        <v>0</v>
      </c>
      <c r="R920" s="100">
        <f>'მიზნ.გრანტის საკასო '!J919-'მიზნ.გრანტის საკასო '!I919</f>
        <v>0</v>
      </c>
      <c r="S920" s="105" t="e">
        <f t="shared" si="235"/>
        <v>#REF!</v>
      </c>
      <c r="T920" s="88" t="e">
        <f t="shared" si="238"/>
        <v>#REF!</v>
      </c>
      <c r="U920" s="88" t="e">
        <f t="shared" si="239"/>
        <v>#REF!</v>
      </c>
      <c r="V920" s="88">
        <f t="shared" si="240"/>
        <v>0</v>
      </c>
      <c r="W920" s="100">
        <f t="shared" si="241"/>
        <v>0</v>
      </c>
      <c r="X920" s="92"/>
      <c r="Y920" s="10"/>
      <c r="Z920" s="10">
        <v>0</v>
      </c>
      <c r="AA920" s="10">
        <v>0</v>
      </c>
      <c r="AB920" s="10">
        <v>0</v>
      </c>
    </row>
    <row r="921" spans="1:28" x14ac:dyDescent="0.25">
      <c r="A921" t="e">
        <f t="shared" si="234"/>
        <v>#REF!</v>
      </c>
      <c r="B921" s="8"/>
      <c r="C921" s="9" t="s">
        <v>14</v>
      </c>
      <c r="D921" s="105" t="e">
        <f>'დაზუსტ. ბიუჯ.'!#REF!</f>
        <v>#REF!</v>
      </c>
      <c r="E921" s="88" t="e">
        <f>'დაზუსტ. საკუთ.'!#REF!</f>
        <v>#REF!</v>
      </c>
      <c r="F921" s="88" t="e">
        <f>'დაზუსტ. ბიუჯ. ფონდ.'!#REF!</f>
        <v>#REF!</v>
      </c>
      <c r="G921" s="88">
        <f>'გრანტის საკასო'!D920</f>
        <v>0</v>
      </c>
      <c r="H921" s="88">
        <f>'მიზნ.გრანტის საკასო '!D920</f>
        <v>0</v>
      </c>
      <c r="I921" s="105" t="e">
        <f>'დაზუსტ. ბიუჯ.'!#REF!-'დაზუსტ. ბიუჯ.'!#REF!</f>
        <v>#REF!</v>
      </c>
      <c r="J921" s="88" t="e">
        <f>'დაზუსტ. საკუთ.'!#REF!-'დაზუსტ. საკუთ.'!#REF!</f>
        <v>#REF!</v>
      </c>
      <c r="K921" s="88" t="e">
        <f>'დაზუსტ. ბიუჯ. ფონდ.'!#REF!-'დაზუსტ. ბიუჯ. ფონდ.'!#REF!</f>
        <v>#REF!</v>
      </c>
      <c r="L921" s="88">
        <f>'გრანტის საკასო'!E920</f>
        <v>0</v>
      </c>
      <c r="M921" s="100">
        <f>'მიზნ.გრანტის საკასო '!E920-'მიზნ.გრანტის საკასო '!D920</f>
        <v>0</v>
      </c>
      <c r="N921" s="105" t="e">
        <f>'დაზუსტ. ბიუჯ.'!#REF!-'დაზუსტ. ბიუჯ.'!#REF!</f>
        <v>#REF!</v>
      </c>
      <c r="O921" s="88" t="e">
        <f>'დაზუსტ. საკუთ.'!#REF!-'დაზუსტ. საკუთ.'!#REF!</f>
        <v>#REF!</v>
      </c>
      <c r="P921" s="88" t="e">
        <f>'დაზუსტ. ბიუჯ. ფონდ.'!#REF!</f>
        <v>#REF!</v>
      </c>
      <c r="Q921" s="88">
        <f>'გრანტის საკასო'!J920</f>
        <v>0</v>
      </c>
      <c r="R921" s="100">
        <f>'მიზნ.გრანტის საკასო '!J920-'მიზნ.გრანტის საკასო '!I920</f>
        <v>0</v>
      </c>
      <c r="S921" s="105" t="e">
        <f t="shared" si="235"/>
        <v>#REF!</v>
      </c>
      <c r="T921" s="88" t="e">
        <f t="shared" si="238"/>
        <v>#REF!</v>
      </c>
      <c r="U921" s="88" t="e">
        <f t="shared" si="239"/>
        <v>#REF!</v>
      </c>
      <c r="V921" s="88">
        <f t="shared" si="240"/>
        <v>0</v>
      </c>
      <c r="W921" s="100">
        <f t="shared" si="241"/>
        <v>0</v>
      </c>
      <c r="X921" s="92"/>
      <c r="Y921" s="10"/>
      <c r="Z921" s="10">
        <v>0</v>
      </c>
      <c r="AA921" s="10">
        <v>0</v>
      </c>
      <c r="AB921" s="10">
        <v>0</v>
      </c>
    </row>
    <row r="922" spans="1:28" x14ac:dyDescent="0.25">
      <c r="A922" t="e">
        <f t="shared" si="234"/>
        <v>#REF!</v>
      </c>
      <c r="B922" s="8"/>
      <c r="C922" s="9" t="s">
        <v>15</v>
      </c>
      <c r="D922" s="105" t="e">
        <f>'დაზუსტ. ბიუჯ.'!#REF!</f>
        <v>#REF!</v>
      </c>
      <c r="E922" s="88" t="e">
        <f>'დაზუსტ. საკუთ.'!#REF!</f>
        <v>#REF!</v>
      </c>
      <c r="F922" s="88" t="e">
        <f>'დაზუსტ. ბიუჯ. ფონდ.'!#REF!</f>
        <v>#REF!</v>
      </c>
      <c r="G922" s="88">
        <f>'გრანტის საკასო'!D921</f>
        <v>0</v>
      </c>
      <c r="H922" s="88">
        <f>'მიზნ.გრანტის საკასო '!D921</f>
        <v>0</v>
      </c>
      <c r="I922" s="105" t="e">
        <f>'დაზუსტ. ბიუჯ.'!#REF!-'დაზუსტ. ბიუჯ.'!#REF!</f>
        <v>#REF!</v>
      </c>
      <c r="J922" s="88" t="e">
        <f>'დაზუსტ. საკუთ.'!#REF!-'დაზუსტ. საკუთ.'!#REF!</f>
        <v>#REF!</v>
      </c>
      <c r="K922" s="88" t="e">
        <f>'დაზუსტ. ბიუჯ. ფონდ.'!#REF!-'დაზუსტ. ბიუჯ. ფონდ.'!#REF!</f>
        <v>#REF!</v>
      </c>
      <c r="L922" s="88">
        <f>'გრანტის საკასო'!E921</f>
        <v>0</v>
      </c>
      <c r="M922" s="100">
        <f>'მიზნ.გრანტის საკასო '!E921-'მიზნ.გრანტის საკასო '!D921</f>
        <v>0</v>
      </c>
      <c r="N922" s="105" t="e">
        <f>'დაზუსტ. ბიუჯ.'!#REF!-'დაზუსტ. ბიუჯ.'!#REF!</f>
        <v>#REF!</v>
      </c>
      <c r="O922" s="88" t="e">
        <f>'დაზუსტ. საკუთ.'!#REF!-'დაზუსტ. საკუთ.'!#REF!</f>
        <v>#REF!</v>
      </c>
      <c r="P922" s="88" t="e">
        <f>'დაზუსტ. ბიუჯ. ფონდ.'!#REF!</f>
        <v>#REF!</v>
      </c>
      <c r="Q922" s="88">
        <f>'გრანტის საკასო'!J921</f>
        <v>0</v>
      </c>
      <c r="R922" s="100">
        <f>'მიზნ.გრანტის საკასო '!J921-'მიზნ.გრანტის საკასო '!I921</f>
        <v>0</v>
      </c>
      <c r="S922" s="105" t="e">
        <f t="shared" si="235"/>
        <v>#REF!</v>
      </c>
      <c r="T922" s="88" t="e">
        <f t="shared" si="238"/>
        <v>#REF!</v>
      </c>
      <c r="U922" s="88" t="e">
        <f t="shared" si="239"/>
        <v>#REF!</v>
      </c>
      <c r="V922" s="88">
        <f t="shared" si="240"/>
        <v>0</v>
      </c>
      <c r="W922" s="100">
        <f t="shared" si="241"/>
        <v>0</v>
      </c>
      <c r="X922" s="92"/>
      <c r="Y922" s="10"/>
      <c r="Z922" s="10">
        <v>0</v>
      </c>
      <c r="AA922" s="10">
        <v>0</v>
      </c>
      <c r="AB922" s="10">
        <v>0</v>
      </c>
    </row>
    <row r="923" spans="1:28" x14ac:dyDescent="0.25">
      <c r="A923" t="e">
        <f t="shared" si="234"/>
        <v>#REF!</v>
      </c>
      <c r="B923" s="8"/>
      <c r="C923" s="9" t="s">
        <v>16</v>
      </c>
      <c r="D923" s="105" t="e">
        <f>'დაზუსტ. ბიუჯ.'!#REF!</f>
        <v>#REF!</v>
      </c>
      <c r="E923" s="88" t="e">
        <f>'დაზუსტ. საკუთ.'!#REF!</f>
        <v>#REF!</v>
      </c>
      <c r="F923" s="88" t="e">
        <f>'დაზუსტ. ბიუჯ. ფონდ.'!#REF!</f>
        <v>#REF!</v>
      </c>
      <c r="G923" s="88">
        <f>'გრანტის საკასო'!D922</f>
        <v>0</v>
      </c>
      <c r="H923" s="88">
        <f>'მიზნ.გრანტის საკასო '!D922</f>
        <v>0</v>
      </c>
      <c r="I923" s="105" t="e">
        <f>'დაზუსტ. ბიუჯ.'!#REF!-'დაზუსტ. ბიუჯ.'!#REF!</f>
        <v>#REF!</v>
      </c>
      <c r="J923" s="88" t="e">
        <f>'დაზუსტ. საკუთ.'!#REF!-'დაზუსტ. საკუთ.'!#REF!</f>
        <v>#REF!</v>
      </c>
      <c r="K923" s="88" t="e">
        <f>'დაზუსტ. ბიუჯ. ფონდ.'!#REF!-'დაზუსტ. ბიუჯ. ფონდ.'!#REF!</f>
        <v>#REF!</v>
      </c>
      <c r="L923" s="88">
        <f>'გრანტის საკასო'!E922</f>
        <v>0</v>
      </c>
      <c r="M923" s="100">
        <f>'მიზნ.გრანტის საკასო '!E922-'მიზნ.გრანტის საკასო '!D922</f>
        <v>0</v>
      </c>
      <c r="N923" s="105" t="e">
        <f>'დაზუსტ. ბიუჯ.'!#REF!-'დაზუსტ. ბიუჯ.'!#REF!</f>
        <v>#REF!</v>
      </c>
      <c r="O923" s="88" t="e">
        <f>'დაზუსტ. საკუთ.'!#REF!-'დაზუსტ. საკუთ.'!#REF!</f>
        <v>#REF!</v>
      </c>
      <c r="P923" s="88" t="e">
        <f>'დაზუსტ. ბიუჯ. ფონდ.'!#REF!</f>
        <v>#REF!</v>
      </c>
      <c r="Q923" s="88">
        <f>'გრანტის საკასო'!J922</f>
        <v>0</v>
      </c>
      <c r="R923" s="100">
        <f>'მიზნ.გრანტის საკასო '!J922-'მიზნ.გრანტის საკასო '!I922</f>
        <v>0</v>
      </c>
      <c r="S923" s="105" t="e">
        <f t="shared" si="235"/>
        <v>#REF!</v>
      </c>
      <c r="T923" s="88" t="e">
        <f t="shared" si="238"/>
        <v>#REF!</v>
      </c>
      <c r="U923" s="88" t="e">
        <f t="shared" si="239"/>
        <v>#REF!</v>
      </c>
      <c r="V923" s="88">
        <f t="shared" si="240"/>
        <v>0</v>
      </c>
      <c r="W923" s="100">
        <f t="shared" si="241"/>
        <v>0</v>
      </c>
      <c r="X923" s="92"/>
      <c r="Y923" s="10"/>
      <c r="Z923" s="10">
        <v>0</v>
      </c>
      <c r="AA923" s="10">
        <v>0</v>
      </c>
      <c r="AB923" s="10">
        <v>0</v>
      </c>
    </row>
    <row r="924" spans="1:28" x14ac:dyDescent="0.25">
      <c r="A924" t="e">
        <f t="shared" si="234"/>
        <v>#REF!</v>
      </c>
      <c r="B924" s="8"/>
      <c r="C924" s="9" t="s">
        <v>17</v>
      </c>
      <c r="D924" s="105" t="e">
        <f>'დაზუსტ. ბიუჯ.'!#REF!</f>
        <v>#REF!</v>
      </c>
      <c r="E924" s="88" t="e">
        <f>'დაზუსტ. საკუთ.'!#REF!</f>
        <v>#REF!</v>
      </c>
      <c r="F924" s="88" t="e">
        <f>'დაზუსტ. ბიუჯ. ფონდ.'!#REF!</f>
        <v>#REF!</v>
      </c>
      <c r="G924" s="88">
        <f>'გრანტის საკასო'!D923</f>
        <v>0</v>
      </c>
      <c r="H924" s="88">
        <f>'მიზნ.გრანტის საკასო '!D923</f>
        <v>0</v>
      </c>
      <c r="I924" s="105" t="e">
        <f>'დაზუსტ. ბიუჯ.'!#REF!-'დაზუსტ. ბიუჯ.'!#REF!</f>
        <v>#REF!</v>
      </c>
      <c r="J924" s="88" t="e">
        <f>'დაზუსტ. საკუთ.'!#REF!-'დაზუსტ. საკუთ.'!#REF!</f>
        <v>#REF!</v>
      </c>
      <c r="K924" s="88" t="e">
        <f>'დაზუსტ. ბიუჯ. ფონდ.'!#REF!-'დაზუსტ. ბიუჯ. ფონდ.'!#REF!</f>
        <v>#REF!</v>
      </c>
      <c r="L924" s="88">
        <f>'გრანტის საკასო'!E923</f>
        <v>0</v>
      </c>
      <c r="M924" s="100">
        <f>'მიზნ.გრანტის საკასო '!E923-'მიზნ.გრანტის საკასო '!D923</f>
        <v>0</v>
      </c>
      <c r="N924" s="105" t="e">
        <f>'დაზუსტ. ბიუჯ.'!#REF!-'დაზუსტ. ბიუჯ.'!#REF!</f>
        <v>#REF!</v>
      </c>
      <c r="O924" s="88" t="e">
        <f>'დაზუსტ. საკუთ.'!#REF!-'დაზუსტ. საკუთ.'!#REF!</f>
        <v>#REF!</v>
      </c>
      <c r="P924" s="88" t="e">
        <f>'დაზუსტ. ბიუჯ. ფონდ.'!#REF!</f>
        <v>#REF!</v>
      </c>
      <c r="Q924" s="88">
        <f>'გრანტის საკასო'!J923</f>
        <v>0</v>
      </c>
      <c r="R924" s="100">
        <f>'მიზნ.გრანტის საკასო '!J923-'მიზნ.გრანტის საკასო '!I923</f>
        <v>0</v>
      </c>
      <c r="S924" s="105" t="e">
        <f t="shared" si="235"/>
        <v>#REF!</v>
      </c>
      <c r="T924" s="88" t="e">
        <f t="shared" si="238"/>
        <v>#REF!</v>
      </c>
      <c r="U924" s="88" t="e">
        <f t="shared" si="239"/>
        <v>#REF!</v>
      </c>
      <c r="V924" s="88">
        <f t="shared" si="240"/>
        <v>0</v>
      </c>
      <c r="W924" s="100">
        <f t="shared" si="241"/>
        <v>0</v>
      </c>
      <c r="X924" s="92"/>
      <c r="Y924" s="10"/>
      <c r="Z924" s="10">
        <v>0</v>
      </c>
      <c r="AA924" s="10">
        <v>0</v>
      </c>
      <c r="AB924" s="10">
        <v>0</v>
      </c>
    </row>
    <row r="925" spans="1:28" x14ac:dyDescent="0.25">
      <c r="A925" t="e">
        <f t="shared" si="234"/>
        <v>#REF!</v>
      </c>
      <c r="B925" s="5"/>
      <c r="C925" s="6" t="s">
        <v>18</v>
      </c>
      <c r="D925" s="104" t="e">
        <f>'დაზუსტ. ბიუჯ.'!#REF!</f>
        <v>#REF!</v>
      </c>
      <c r="E925" s="87" t="e">
        <f>'დაზუსტ. საკუთ.'!#REF!</f>
        <v>#REF!</v>
      </c>
      <c r="F925" s="87" t="e">
        <f>'დაზუსტ. ბიუჯ. ფონდ.'!#REF!</f>
        <v>#REF!</v>
      </c>
      <c r="G925" s="87">
        <f>'გრანტის საკასო'!D924</f>
        <v>0</v>
      </c>
      <c r="H925" s="87">
        <f>'მიზნ.გრანტის საკასო '!D924</f>
        <v>0</v>
      </c>
      <c r="I925" s="104" t="e">
        <f>'დაზუსტ. ბიუჯ.'!#REF!-'დაზუსტ. ბიუჯ.'!#REF!</f>
        <v>#REF!</v>
      </c>
      <c r="J925" s="87" t="e">
        <f>'დაზუსტ. საკუთ.'!#REF!-'დაზუსტ. საკუთ.'!#REF!</f>
        <v>#REF!</v>
      </c>
      <c r="K925" s="87" t="e">
        <f>'დაზუსტ. ბიუჯ. ფონდ.'!#REF!-'დაზუსტ. ბიუჯ. ფონდ.'!#REF!</f>
        <v>#REF!</v>
      </c>
      <c r="L925" s="87">
        <f>'გრანტის საკასო'!E924</f>
        <v>0</v>
      </c>
      <c r="M925" s="99">
        <f>'მიზნ.გრანტის საკასო '!E924-'მიზნ.გრანტის საკასო '!D924</f>
        <v>0</v>
      </c>
      <c r="N925" s="104" t="e">
        <f>'დაზუსტ. ბიუჯ.'!#REF!-'დაზუსტ. ბიუჯ.'!#REF!</f>
        <v>#REF!</v>
      </c>
      <c r="O925" s="87" t="e">
        <f>'დაზუსტ. საკუთ.'!#REF!-'დაზუსტ. საკუთ.'!#REF!</f>
        <v>#REF!</v>
      </c>
      <c r="P925" s="87" t="e">
        <f>'დაზუსტ. ბიუჯ. ფონდ.'!#REF!</f>
        <v>#REF!</v>
      </c>
      <c r="Q925" s="87">
        <f>'გრანტის საკასო'!J924</f>
        <v>0</v>
      </c>
      <c r="R925" s="99">
        <f>'მიზნ.გრანტის საკასო '!J924-'მიზნ.გრანტის საკასო '!I924</f>
        <v>0</v>
      </c>
      <c r="S925" s="104" t="e">
        <f t="shared" si="235"/>
        <v>#REF!</v>
      </c>
      <c r="T925" s="87" t="e">
        <f t="shared" si="238"/>
        <v>#REF!</v>
      </c>
      <c r="U925" s="87" t="e">
        <f t="shared" si="239"/>
        <v>#REF!</v>
      </c>
      <c r="V925" s="87">
        <f t="shared" si="240"/>
        <v>0</v>
      </c>
      <c r="W925" s="99">
        <f t="shared" si="241"/>
        <v>0</v>
      </c>
      <c r="X925" s="91"/>
      <c r="Y925" s="7"/>
      <c r="Z925" s="7">
        <v>0</v>
      </c>
      <c r="AA925" s="7">
        <v>0</v>
      </c>
      <c r="AB925" s="7">
        <v>0</v>
      </c>
    </row>
    <row r="926" spans="1:28" x14ac:dyDescent="0.25">
      <c r="A926" t="e">
        <f t="shared" si="234"/>
        <v>#REF!</v>
      </c>
      <c r="B926" s="5"/>
      <c r="C926" s="6" t="s">
        <v>19</v>
      </c>
      <c r="D926" s="104" t="e">
        <f>'დაზუსტ. ბიუჯ.'!#REF!</f>
        <v>#REF!</v>
      </c>
      <c r="E926" s="87" t="e">
        <f>'დაზუსტ. საკუთ.'!#REF!</f>
        <v>#REF!</v>
      </c>
      <c r="F926" s="87" t="e">
        <f>'დაზუსტ. ბიუჯ. ფონდ.'!#REF!</f>
        <v>#REF!</v>
      </c>
      <c r="G926" s="87">
        <f>'გრანტის საკასო'!D925</f>
        <v>0</v>
      </c>
      <c r="H926" s="87">
        <f>'მიზნ.გრანტის საკასო '!D925</f>
        <v>0</v>
      </c>
      <c r="I926" s="104" t="e">
        <f>'დაზუსტ. ბიუჯ.'!#REF!-'დაზუსტ. ბიუჯ.'!#REF!</f>
        <v>#REF!</v>
      </c>
      <c r="J926" s="87" t="e">
        <f>'დაზუსტ. საკუთ.'!#REF!-'დაზუსტ. საკუთ.'!#REF!</f>
        <v>#REF!</v>
      </c>
      <c r="K926" s="87" t="e">
        <f>'დაზუსტ. ბიუჯ. ფონდ.'!#REF!-'დაზუსტ. ბიუჯ. ფონდ.'!#REF!</f>
        <v>#REF!</v>
      </c>
      <c r="L926" s="87">
        <f>'გრანტის საკასო'!E925</f>
        <v>0</v>
      </c>
      <c r="M926" s="99">
        <f>'მიზნ.გრანტის საკასო '!E925-'მიზნ.გრანტის საკასო '!D925</f>
        <v>0</v>
      </c>
      <c r="N926" s="104" t="e">
        <f>'დაზუსტ. ბიუჯ.'!#REF!-'დაზუსტ. ბიუჯ.'!#REF!</f>
        <v>#REF!</v>
      </c>
      <c r="O926" s="87" t="e">
        <f>'დაზუსტ. საკუთ.'!#REF!-'დაზუსტ. საკუთ.'!#REF!</f>
        <v>#REF!</v>
      </c>
      <c r="P926" s="87" t="e">
        <f>'დაზუსტ. ბიუჯ. ფონდ.'!#REF!</f>
        <v>#REF!</v>
      </c>
      <c r="Q926" s="87">
        <f>'გრანტის საკასო'!J925</f>
        <v>0</v>
      </c>
      <c r="R926" s="99">
        <f>'მიზნ.გრანტის საკასო '!J925-'მიზნ.გრანტის საკასო '!I925</f>
        <v>0</v>
      </c>
      <c r="S926" s="104" t="e">
        <f t="shared" si="235"/>
        <v>#REF!</v>
      </c>
      <c r="T926" s="87" t="e">
        <f t="shared" si="238"/>
        <v>#REF!</v>
      </c>
      <c r="U926" s="87" t="e">
        <f t="shared" si="239"/>
        <v>#REF!</v>
      </c>
      <c r="V926" s="87">
        <f t="shared" si="240"/>
        <v>0</v>
      </c>
      <c r="W926" s="99">
        <f t="shared" si="241"/>
        <v>0</v>
      </c>
      <c r="X926" s="91"/>
      <c r="Y926" s="7"/>
      <c r="Z926" s="7">
        <v>0</v>
      </c>
      <c r="AA926" s="7">
        <v>0</v>
      </c>
      <c r="AB926" s="7">
        <v>0</v>
      </c>
    </row>
    <row r="927" spans="1:28" ht="15.75" thickBot="1" x14ac:dyDescent="0.3">
      <c r="A927" t="e">
        <f t="shared" si="234"/>
        <v>#REF!</v>
      </c>
      <c r="B927" s="11"/>
      <c r="C927" s="12" t="s">
        <v>20</v>
      </c>
      <c r="D927" s="106" t="e">
        <f>'დაზუსტ. ბიუჯ.'!#REF!</f>
        <v>#REF!</v>
      </c>
      <c r="E927" s="89" t="e">
        <f>'დაზუსტ. საკუთ.'!#REF!</f>
        <v>#REF!</v>
      </c>
      <c r="F927" s="89" t="e">
        <f>'დაზუსტ. ბიუჯ. ფონდ.'!#REF!</f>
        <v>#REF!</v>
      </c>
      <c r="G927" s="89">
        <f>'გრანტის საკასო'!D926</f>
        <v>0</v>
      </c>
      <c r="H927" s="89">
        <f>'მიზნ.გრანტის საკასო '!D926</f>
        <v>0</v>
      </c>
      <c r="I927" s="106" t="e">
        <f>'დაზუსტ. ბიუჯ.'!#REF!-'დაზუსტ. ბიუჯ.'!#REF!</f>
        <v>#REF!</v>
      </c>
      <c r="J927" s="89" t="e">
        <f>'დაზუსტ. საკუთ.'!#REF!-'დაზუსტ. საკუთ.'!#REF!</f>
        <v>#REF!</v>
      </c>
      <c r="K927" s="89" t="e">
        <f>'დაზუსტ. ბიუჯ. ფონდ.'!#REF!-'დაზუსტ. ბიუჯ. ფონდ.'!#REF!</f>
        <v>#REF!</v>
      </c>
      <c r="L927" s="89">
        <f>'გრანტის საკასო'!E926</f>
        <v>0</v>
      </c>
      <c r="M927" s="101">
        <f>'მიზნ.გრანტის საკასო '!E926-'მიზნ.გრანტის საკასო '!D926</f>
        <v>0</v>
      </c>
      <c r="N927" s="106" t="e">
        <f>'დაზუსტ. ბიუჯ.'!#REF!-'დაზუსტ. ბიუჯ.'!#REF!</f>
        <v>#REF!</v>
      </c>
      <c r="O927" s="89" t="e">
        <f>'დაზუსტ. საკუთ.'!#REF!-'დაზუსტ. საკუთ.'!#REF!</f>
        <v>#REF!</v>
      </c>
      <c r="P927" s="89" t="e">
        <f>'დაზუსტ. ბიუჯ. ფონდ.'!#REF!</f>
        <v>#REF!</v>
      </c>
      <c r="Q927" s="89">
        <f>'გრანტის საკასო'!J926</f>
        <v>0</v>
      </c>
      <c r="R927" s="101">
        <f>'მიზნ.გრანტის საკასო '!J926-'მიზნ.გრანტის საკასო '!I926</f>
        <v>0</v>
      </c>
      <c r="S927" s="106" t="e">
        <f t="shared" si="235"/>
        <v>#REF!</v>
      </c>
      <c r="T927" s="89" t="e">
        <f t="shared" si="238"/>
        <v>#REF!</v>
      </c>
      <c r="U927" s="89" t="e">
        <f t="shared" si="239"/>
        <v>#REF!</v>
      </c>
      <c r="V927" s="89">
        <f t="shared" si="240"/>
        <v>0</v>
      </c>
      <c r="W927" s="101">
        <f t="shared" si="241"/>
        <v>0</v>
      </c>
      <c r="X927" s="93"/>
      <c r="Y927" s="13"/>
      <c r="Z927" s="13">
        <v>0</v>
      </c>
      <c r="AA927" s="13">
        <v>0</v>
      </c>
      <c r="AB927" s="13">
        <v>0</v>
      </c>
    </row>
    <row r="928" spans="1:28" ht="31.5" thickTop="1" thickBot="1" x14ac:dyDescent="0.3">
      <c r="A928" t="e">
        <f t="shared" si="234"/>
        <v>#REF!</v>
      </c>
      <c r="B928" s="3" t="s">
        <v>153</v>
      </c>
      <c r="C928" s="14" t="s">
        <v>154</v>
      </c>
      <c r="D928" s="103" t="e">
        <f>'დაზუსტ. ბიუჯ.'!#REF!</f>
        <v>#REF!</v>
      </c>
      <c r="E928" s="86" t="e">
        <f>'დაზუსტ. საკუთ.'!#REF!</f>
        <v>#REF!</v>
      </c>
      <c r="F928" s="86" t="e">
        <f>'დაზუსტ. ბიუჯ. ფონდ.'!#REF!</f>
        <v>#REF!</v>
      </c>
      <c r="G928" s="86">
        <f>'გრანტის საკასო'!D927</f>
        <v>0</v>
      </c>
      <c r="H928" s="86">
        <f>'მიზნ.გრანტის საკასო '!D927</f>
        <v>0</v>
      </c>
      <c r="I928" s="103" t="e">
        <f>'დაზუსტ. ბიუჯ.'!#REF!-'დაზუსტ. ბიუჯ.'!#REF!</f>
        <v>#REF!</v>
      </c>
      <c r="J928" s="86" t="e">
        <f>'დაზუსტ. საკუთ.'!#REF!-'დაზუსტ. საკუთ.'!#REF!</f>
        <v>#REF!</v>
      </c>
      <c r="K928" s="86" t="e">
        <f>'დაზუსტ. ბიუჯ. ფონდ.'!#REF!-'დაზუსტ. ბიუჯ. ფონდ.'!#REF!</f>
        <v>#REF!</v>
      </c>
      <c r="L928" s="86">
        <f>'გრანტის საკასო'!E927</f>
        <v>0</v>
      </c>
      <c r="M928" s="102">
        <f>'მიზნ.გრანტის საკასო '!E927-'მიზნ.გრანტის საკასო '!D927</f>
        <v>0</v>
      </c>
      <c r="N928" s="103" t="e">
        <f>'დაზუსტ. ბიუჯ.'!#REF!-'დაზუსტ. ბიუჯ.'!#REF!</f>
        <v>#REF!</v>
      </c>
      <c r="O928" s="86" t="e">
        <f>'დაზუსტ. საკუთ.'!#REF!-'დაზუსტ. საკუთ.'!#REF!</f>
        <v>#REF!</v>
      </c>
      <c r="P928" s="86" t="e">
        <f>'დაზუსტ. ბიუჯ. ფონდ.'!#REF!</f>
        <v>#REF!</v>
      </c>
      <c r="Q928" s="86">
        <f>'გრანტის საკასო'!J927</f>
        <v>0</v>
      </c>
      <c r="R928" s="102">
        <f>'მიზნ.გრანტის საკასო '!J927-'მიზნ.გრანტის საკასო '!I927</f>
        <v>0</v>
      </c>
      <c r="S928" s="103" t="e">
        <f t="shared" si="235"/>
        <v>#REF!</v>
      </c>
      <c r="T928" s="86" t="e">
        <f t="shared" si="238"/>
        <v>#REF!</v>
      </c>
      <c r="U928" s="86" t="e">
        <f t="shared" si="239"/>
        <v>#REF!</v>
      </c>
      <c r="V928" s="86">
        <f t="shared" si="240"/>
        <v>0</v>
      </c>
      <c r="W928" s="102">
        <f t="shared" si="241"/>
        <v>0</v>
      </c>
      <c r="X928" s="94"/>
      <c r="Y928" s="4"/>
      <c r="Z928" s="4">
        <f t="shared" ref="Z928:AB928" si="244">SUM(Z929,Z937,Z938,Z939)</f>
        <v>0</v>
      </c>
      <c r="AA928" s="4">
        <f t="shared" si="244"/>
        <v>0</v>
      </c>
      <c r="AB928" s="4">
        <f t="shared" si="244"/>
        <v>0</v>
      </c>
    </row>
    <row r="929" spans="1:28" ht="15.75" thickTop="1" x14ac:dyDescent="0.25">
      <c r="A929" t="e">
        <f t="shared" si="234"/>
        <v>#REF!</v>
      </c>
      <c r="B929" s="5"/>
      <c r="C929" s="6" t="s">
        <v>10</v>
      </c>
      <c r="D929" s="104" t="e">
        <f>'დაზუსტ. ბიუჯ.'!#REF!</f>
        <v>#REF!</v>
      </c>
      <c r="E929" s="87" t="e">
        <f>'დაზუსტ. საკუთ.'!#REF!</f>
        <v>#REF!</v>
      </c>
      <c r="F929" s="87" t="e">
        <f>'დაზუსტ. ბიუჯ. ფონდ.'!#REF!</f>
        <v>#REF!</v>
      </c>
      <c r="G929" s="87">
        <f>'გრანტის საკასო'!D928</f>
        <v>0</v>
      </c>
      <c r="H929" s="87">
        <f>'მიზნ.გრანტის საკასო '!D928</f>
        <v>0</v>
      </c>
      <c r="I929" s="104" t="e">
        <f>'დაზუსტ. ბიუჯ.'!#REF!-'დაზუსტ. ბიუჯ.'!#REF!</f>
        <v>#REF!</v>
      </c>
      <c r="J929" s="87" t="e">
        <f>'დაზუსტ. საკუთ.'!#REF!-'დაზუსტ. საკუთ.'!#REF!</f>
        <v>#REF!</v>
      </c>
      <c r="K929" s="87" t="e">
        <f>'დაზუსტ. ბიუჯ. ფონდ.'!#REF!-'დაზუსტ. ბიუჯ. ფონდ.'!#REF!</f>
        <v>#REF!</v>
      </c>
      <c r="L929" s="87">
        <f>'გრანტის საკასო'!E928</f>
        <v>0</v>
      </c>
      <c r="M929" s="99">
        <f>'მიზნ.გრანტის საკასო '!E928-'მიზნ.გრანტის საკასო '!D928</f>
        <v>0</v>
      </c>
      <c r="N929" s="104" t="e">
        <f>'დაზუსტ. ბიუჯ.'!#REF!-'დაზუსტ. ბიუჯ.'!#REF!</f>
        <v>#REF!</v>
      </c>
      <c r="O929" s="87" t="e">
        <f>'დაზუსტ. საკუთ.'!#REF!-'დაზუსტ. საკუთ.'!#REF!</f>
        <v>#REF!</v>
      </c>
      <c r="P929" s="87" t="e">
        <f>'დაზუსტ. ბიუჯ. ფონდ.'!#REF!</f>
        <v>#REF!</v>
      </c>
      <c r="Q929" s="87">
        <f>'გრანტის საკასო'!J928</f>
        <v>0</v>
      </c>
      <c r="R929" s="99">
        <f>'მიზნ.გრანტის საკასო '!J928-'მიზნ.გრანტის საკასო '!I928</f>
        <v>0</v>
      </c>
      <c r="S929" s="104" t="e">
        <f t="shared" si="235"/>
        <v>#REF!</v>
      </c>
      <c r="T929" s="87" t="e">
        <f t="shared" si="238"/>
        <v>#REF!</v>
      </c>
      <c r="U929" s="87" t="e">
        <f t="shared" si="239"/>
        <v>#REF!</v>
      </c>
      <c r="V929" s="87">
        <f t="shared" si="240"/>
        <v>0</v>
      </c>
      <c r="W929" s="99">
        <f t="shared" si="241"/>
        <v>0</v>
      </c>
      <c r="X929" s="91"/>
      <c r="Y929" s="7"/>
      <c r="Z929" s="7">
        <f t="shared" ref="Z929:AB929" si="245">SUM(Z930:Z936)</f>
        <v>0</v>
      </c>
      <c r="AA929" s="7">
        <f t="shared" si="245"/>
        <v>0</v>
      </c>
      <c r="AB929" s="7">
        <f t="shared" si="245"/>
        <v>0</v>
      </c>
    </row>
    <row r="930" spans="1:28" x14ac:dyDescent="0.25">
      <c r="A930" t="e">
        <f t="shared" si="234"/>
        <v>#REF!</v>
      </c>
      <c r="B930" s="8"/>
      <c r="C930" s="9" t="s">
        <v>11</v>
      </c>
      <c r="D930" s="105" t="e">
        <f>'დაზუსტ. ბიუჯ.'!#REF!</f>
        <v>#REF!</v>
      </c>
      <c r="E930" s="88" t="e">
        <f>'დაზუსტ. საკუთ.'!#REF!</f>
        <v>#REF!</v>
      </c>
      <c r="F930" s="88" t="e">
        <f>'დაზუსტ. ბიუჯ. ფონდ.'!#REF!</f>
        <v>#REF!</v>
      </c>
      <c r="G930" s="88">
        <f>'გრანტის საკასო'!D929</f>
        <v>0</v>
      </c>
      <c r="H930" s="88">
        <f>'მიზნ.გრანტის საკასო '!D929</f>
        <v>0</v>
      </c>
      <c r="I930" s="105" t="e">
        <f>'დაზუსტ. ბიუჯ.'!#REF!-'დაზუსტ. ბიუჯ.'!#REF!</f>
        <v>#REF!</v>
      </c>
      <c r="J930" s="88" t="e">
        <f>'დაზუსტ. საკუთ.'!#REF!-'დაზუსტ. საკუთ.'!#REF!</f>
        <v>#REF!</v>
      </c>
      <c r="K930" s="88" t="e">
        <f>'დაზუსტ. ბიუჯ. ფონდ.'!#REF!-'დაზუსტ. ბიუჯ. ფონდ.'!#REF!</f>
        <v>#REF!</v>
      </c>
      <c r="L930" s="88">
        <f>'გრანტის საკასო'!E929</f>
        <v>0</v>
      </c>
      <c r="M930" s="100">
        <f>'მიზნ.გრანტის საკასო '!E929-'მიზნ.გრანტის საკასო '!D929</f>
        <v>0</v>
      </c>
      <c r="N930" s="105" t="e">
        <f>'დაზუსტ. ბიუჯ.'!#REF!-'დაზუსტ. ბიუჯ.'!#REF!</f>
        <v>#REF!</v>
      </c>
      <c r="O930" s="88" t="e">
        <f>'დაზუსტ. საკუთ.'!#REF!-'დაზუსტ. საკუთ.'!#REF!</f>
        <v>#REF!</v>
      </c>
      <c r="P930" s="88" t="e">
        <f>'დაზუსტ. ბიუჯ. ფონდ.'!#REF!</f>
        <v>#REF!</v>
      </c>
      <c r="Q930" s="88">
        <f>'გრანტის საკასო'!J929</f>
        <v>0</v>
      </c>
      <c r="R930" s="100">
        <f>'მიზნ.გრანტის საკასო '!J929-'მიზნ.გრანტის საკასო '!I929</f>
        <v>0</v>
      </c>
      <c r="S930" s="105" t="e">
        <f t="shared" si="235"/>
        <v>#REF!</v>
      </c>
      <c r="T930" s="88" t="e">
        <f t="shared" si="238"/>
        <v>#REF!</v>
      </c>
      <c r="U930" s="88" t="e">
        <f t="shared" si="239"/>
        <v>#REF!</v>
      </c>
      <c r="V930" s="88">
        <f t="shared" si="240"/>
        <v>0</v>
      </c>
      <c r="W930" s="100">
        <f t="shared" si="241"/>
        <v>0</v>
      </c>
      <c r="X930" s="92"/>
      <c r="Y930" s="10"/>
      <c r="Z930" s="10">
        <v>0</v>
      </c>
      <c r="AA930" s="10">
        <v>0</v>
      </c>
      <c r="AB930" s="10">
        <v>0</v>
      </c>
    </row>
    <row r="931" spans="1:28" x14ac:dyDescent="0.25">
      <c r="A931" t="e">
        <f t="shared" si="234"/>
        <v>#REF!</v>
      </c>
      <c r="B931" s="8"/>
      <c r="C931" s="9" t="s">
        <v>12</v>
      </c>
      <c r="D931" s="105" t="e">
        <f>'დაზუსტ. ბიუჯ.'!#REF!</f>
        <v>#REF!</v>
      </c>
      <c r="E931" s="88" t="e">
        <f>'დაზუსტ. საკუთ.'!#REF!</f>
        <v>#REF!</v>
      </c>
      <c r="F931" s="88" t="e">
        <f>'დაზუსტ. ბიუჯ. ფონდ.'!#REF!</f>
        <v>#REF!</v>
      </c>
      <c r="G931" s="88">
        <f>'გრანტის საკასო'!D930</f>
        <v>0</v>
      </c>
      <c r="H931" s="88">
        <f>'მიზნ.გრანტის საკასო '!D930</f>
        <v>0</v>
      </c>
      <c r="I931" s="105" t="e">
        <f>'დაზუსტ. ბიუჯ.'!#REF!-'დაზუსტ. ბიუჯ.'!#REF!</f>
        <v>#REF!</v>
      </c>
      <c r="J931" s="88" t="e">
        <f>'დაზუსტ. საკუთ.'!#REF!-'დაზუსტ. საკუთ.'!#REF!</f>
        <v>#REF!</v>
      </c>
      <c r="K931" s="88" t="e">
        <f>'დაზუსტ. ბიუჯ. ფონდ.'!#REF!-'დაზუსტ. ბიუჯ. ფონდ.'!#REF!</f>
        <v>#REF!</v>
      </c>
      <c r="L931" s="88">
        <f>'გრანტის საკასო'!E930</f>
        <v>0</v>
      </c>
      <c r="M931" s="100">
        <f>'მიზნ.გრანტის საკასო '!E930-'მიზნ.გრანტის საკასო '!D930</f>
        <v>0</v>
      </c>
      <c r="N931" s="105" t="e">
        <f>'დაზუსტ. ბიუჯ.'!#REF!-'დაზუსტ. ბიუჯ.'!#REF!</f>
        <v>#REF!</v>
      </c>
      <c r="O931" s="88" t="e">
        <f>'დაზუსტ. საკუთ.'!#REF!-'დაზუსტ. საკუთ.'!#REF!</f>
        <v>#REF!</v>
      </c>
      <c r="P931" s="88" t="e">
        <f>'დაზუსტ. ბიუჯ. ფონდ.'!#REF!</f>
        <v>#REF!</v>
      </c>
      <c r="Q931" s="88">
        <f>'გრანტის საკასო'!J930</f>
        <v>0</v>
      </c>
      <c r="R931" s="100">
        <f>'მიზნ.გრანტის საკასო '!J930-'მიზნ.გრანტის საკასო '!I930</f>
        <v>0</v>
      </c>
      <c r="S931" s="105" t="e">
        <f t="shared" si="235"/>
        <v>#REF!</v>
      </c>
      <c r="T931" s="88" t="e">
        <f t="shared" si="238"/>
        <v>#REF!</v>
      </c>
      <c r="U931" s="88" t="e">
        <f t="shared" si="239"/>
        <v>#REF!</v>
      </c>
      <c r="V931" s="88">
        <f t="shared" si="240"/>
        <v>0</v>
      </c>
      <c r="W931" s="100">
        <f t="shared" si="241"/>
        <v>0</v>
      </c>
      <c r="X931" s="92"/>
      <c r="Y931" s="10"/>
      <c r="Z931" s="10">
        <v>0</v>
      </c>
      <c r="AA931" s="10">
        <v>0</v>
      </c>
      <c r="AB931" s="10">
        <v>0</v>
      </c>
    </row>
    <row r="932" spans="1:28" x14ac:dyDescent="0.25">
      <c r="A932" t="e">
        <f t="shared" si="234"/>
        <v>#REF!</v>
      </c>
      <c r="B932" s="8"/>
      <c r="C932" s="9" t="s">
        <v>13</v>
      </c>
      <c r="D932" s="105" t="e">
        <f>'დაზუსტ. ბიუჯ.'!#REF!</f>
        <v>#REF!</v>
      </c>
      <c r="E932" s="88" t="e">
        <f>'დაზუსტ. საკუთ.'!#REF!</f>
        <v>#REF!</v>
      </c>
      <c r="F932" s="88" t="e">
        <f>'დაზუსტ. ბიუჯ. ფონდ.'!#REF!</f>
        <v>#REF!</v>
      </c>
      <c r="G932" s="88">
        <f>'გრანტის საკასო'!D931</f>
        <v>0</v>
      </c>
      <c r="H932" s="88">
        <f>'მიზნ.გრანტის საკასო '!D931</f>
        <v>0</v>
      </c>
      <c r="I932" s="105" t="e">
        <f>'დაზუსტ. ბიუჯ.'!#REF!-'დაზუსტ. ბიუჯ.'!#REF!</f>
        <v>#REF!</v>
      </c>
      <c r="J932" s="88" t="e">
        <f>'დაზუსტ. საკუთ.'!#REF!-'დაზუსტ. საკუთ.'!#REF!</f>
        <v>#REF!</v>
      </c>
      <c r="K932" s="88" t="e">
        <f>'დაზუსტ. ბიუჯ. ფონდ.'!#REF!-'დაზუსტ. ბიუჯ. ფონდ.'!#REF!</f>
        <v>#REF!</v>
      </c>
      <c r="L932" s="88">
        <f>'გრანტის საკასო'!E931</f>
        <v>0</v>
      </c>
      <c r="M932" s="100">
        <f>'მიზნ.გრანტის საკასო '!E931-'მიზნ.გრანტის საკასო '!D931</f>
        <v>0</v>
      </c>
      <c r="N932" s="105" t="e">
        <f>'დაზუსტ. ბიუჯ.'!#REF!-'დაზუსტ. ბიუჯ.'!#REF!</f>
        <v>#REF!</v>
      </c>
      <c r="O932" s="88" t="e">
        <f>'დაზუსტ. საკუთ.'!#REF!-'დაზუსტ. საკუთ.'!#REF!</f>
        <v>#REF!</v>
      </c>
      <c r="P932" s="88" t="e">
        <f>'დაზუსტ. ბიუჯ. ფონდ.'!#REF!</f>
        <v>#REF!</v>
      </c>
      <c r="Q932" s="88">
        <f>'გრანტის საკასო'!J931</f>
        <v>0</v>
      </c>
      <c r="R932" s="100">
        <f>'მიზნ.გრანტის საკასო '!J931-'მიზნ.გრანტის საკასო '!I931</f>
        <v>0</v>
      </c>
      <c r="S932" s="105" t="e">
        <f t="shared" si="235"/>
        <v>#REF!</v>
      </c>
      <c r="T932" s="88" t="e">
        <f t="shared" si="238"/>
        <v>#REF!</v>
      </c>
      <c r="U932" s="88" t="e">
        <f t="shared" si="239"/>
        <v>#REF!</v>
      </c>
      <c r="V932" s="88">
        <f t="shared" si="240"/>
        <v>0</v>
      </c>
      <c r="W932" s="100">
        <f t="shared" si="241"/>
        <v>0</v>
      </c>
      <c r="X932" s="92"/>
      <c r="Y932" s="10"/>
      <c r="Z932" s="10">
        <v>0</v>
      </c>
      <c r="AA932" s="10">
        <v>0</v>
      </c>
      <c r="AB932" s="10">
        <v>0</v>
      </c>
    </row>
    <row r="933" spans="1:28" x14ac:dyDescent="0.25">
      <c r="A933" t="e">
        <f t="shared" si="234"/>
        <v>#REF!</v>
      </c>
      <c r="B933" s="8"/>
      <c r="C933" s="9" t="s">
        <v>14</v>
      </c>
      <c r="D933" s="105" t="e">
        <f>'დაზუსტ. ბიუჯ.'!#REF!</f>
        <v>#REF!</v>
      </c>
      <c r="E933" s="88" t="e">
        <f>'დაზუსტ. საკუთ.'!#REF!</f>
        <v>#REF!</v>
      </c>
      <c r="F933" s="88" t="e">
        <f>'დაზუსტ. ბიუჯ. ფონდ.'!#REF!</f>
        <v>#REF!</v>
      </c>
      <c r="G933" s="88">
        <f>'გრანტის საკასო'!D932</f>
        <v>0</v>
      </c>
      <c r="H933" s="88">
        <f>'მიზნ.გრანტის საკასო '!D932</f>
        <v>0</v>
      </c>
      <c r="I933" s="105" t="e">
        <f>'დაზუსტ. ბიუჯ.'!#REF!-'დაზუსტ. ბიუჯ.'!#REF!</f>
        <v>#REF!</v>
      </c>
      <c r="J933" s="88" t="e">
        <f>'დაზუსტ. საკუთ.'!#REF!-'დაზუსტ. საკუთ.'!#REF!</f>
        <v>#REF!</v>
      </c>
      <c r="K933" s="88" t="e">
        <f>'დაზუსტ. ბიუჯ. ფონდ.'!#REF!-'დაზუსტ. ბიუჯ. ფონდ.'!#REF!</f>
        <v>#REF!</v>
      </c>
      <c r="L933" s="88">
        <f>'გრანტის საკასო'!E932</f>
        <v>0</v>
      </c>
      <c r="M933" s="100">
        <f>'მიზნ.გრანტის საკასო '!E932-'მიზნ.გრანტის საკასო '!D932</f>
        <v>0</v>
      </c>
      <c r="N933" s="105" t="e">
        <f>'დაზუსტ. ბიუჯ.'!#REF!-'დაზუსტ. ბიუჯ.'!#REF!</f>
        <v>#REF!</v>
      </c>
      <c r="O933" s="88" t="e">
        <f>'დაზუსტ. საკუთ.'!#REF!-'დაზუსტ. საკუთ.'!#REF!</f>
        <v>#REF!</v>
      </c>
      <c r="P933" s="88" t="e">
        <f>'დაზუსტ. ბიუჯ. ფონდ.'!#REF!</f>
        <v>#REF!</v>
      </c>
      <c r="Q933" s="88">
        <f>'გრანტის საკასო'!J932</f>
        <v>0</v>
      </c>
      <c r="R933" s="100">
        <f>'მიზნ.გრანტის საკასო '!J932-'მიზნ.გრანტის საკასო '!I932</f>
        <v>0</v>
      </c>
      <c r="S933" s="105" t="e">
        <f t="shared" si="235"/>
        <v>#REF!</v>
      </c>
      <c r="T933" s="88" t="e">
        <f t="shared" si="238"/>
        <v>#REF!</v>
      </c>
      <c r="U933" s="88" t="e">
        <f t="shared" si="239"/>
        <v>#REF!</v>
      </c>
      <c r="V933" s="88">
        <f t="shared" si="240"/>
        <v>0</v>
      </c>
      <c r="W933" s="100">
        <f t="shared" si="241"/>
        <v>0</v>
      </c>
      <c r="X933" s="92"/>
      <c r="Y933" s="10"/>
      <c r="Z933" s="10">
        <v>0</v>
      </c>
      <c r="AA933" s="10">
        <v>0</v>
      </c>
      <c r="AB933" s="10">
        <v>0</v>
      </c>
    </row>
    <row r="934" spans="1:28" x14ac:dyDescent="0.25">
      <c r="A934" t="e">
        <f t="shared" si="234"/>
        <v>#REF!</v>
      </c>
      <c r="B934" s="8"/>
      <c r="C934" s="9" t="s">
        <v>15</v>
      </c>
      <c r="D934" s="105" t="e">
        <f>'დაზუსტ. ბიუჯ.'!#REF!</f>
        <v>#REF!</v>
      </c>
      <c r="E934" s="88" t="e">
        <f>'დაზუსტ. საკუთ.'!#REF!</f>
        <v>#REF!</v>
      </c>
      <c r="F934" s="88" t="e">
        <f>'დაზუსტ. ბიუჯ. ფონდ.'!#REF!</f>
        <v>#REF!</v>
      </c>
      <c r="G934" s="88">
        <f>'გრანტის საკასო'!D933</f>
        <v>0</v>
      </c>
      <c r="H934" s="88">
        <f>'მიზნ.გრანტის საკასო '!D933</f>
        <v>0</v>
      </c>
      <c r="I934" s="105" t="e">
        <f>'დაზუსტ. ბიუჯ.'!#REF!-'დაზუსტ. ბიუჯ.'!#REF!</f>
        <v>#REF!</v>
      </c>
      <c r="J934" s="88" t="e">
        <f>'დაზუსტ. საკუთ.'!#REF!-'დაზუსტ. საკუთ.'!#REF!</f>
        <v>#REF!</v>
      </c>
      <c r="K934" s="88" t="e">
        <f>'დაზუსტ. ბიუჯ. ფონდ.'!#REF!-'დაზუსტ. ბიუჯ. ფონდ.'!#REF!</f>
        <v>#REF!</v>
      </c>
      <c r="L934" s="88">
        <f>'გრანტის საკასო'!E933</f>
        <v>0</v>
      </c>
      <c r="M934" s="100">
        <f>'მიზნ.გრანტის საკასო '!E933-'მიზნ.გრანტის საკასო '!D933</f>
        <v>0</v>
      </c>
      <c r="N934" s="105" t="e">
        <f>'დაზუსტ. ბიუჯ.'!#REF!-'დაზუსტ. ბიუჯ.'!#REF!</f>
        <v>#REF!</v>
      </c>
      <c r="O934" s="88" t="e">
        <f>'დაზუსტ. საკუთ.'!#REF!-'დაზუსტ. საკუთ.'!#REF!</f>
        <v>#REF!</v>
      </c>
      <c r="P934" s="88" t="e">
        <f>'დაზუსტ. ბიუჯ. ფონდ.'!#REF!</f>
        <v>#REF!</v>
      </c>
      <c r="Q934" s="88">
        <f>'გრანტის საკასო'!J933</f>
        <v>0</v>
      </c>
      <c r="R934" s="100">
        <f>'მიზნ.გრანტის საკასო '!J933-'მიზნ.გრანტის საკასო '!I933</f>
        <v>0</v>
      </c>
      <c r="S934" s="105" t="e">
        <f t="shared" si="235"/>
        <v>#REF!</v>
      </c>
      <c r="T934" s="88" t="e">
        <f t="shared" si="238"/>
        <v>#REF!</v>
      </c>
      <c r="U934" s="88" t="e">
        <f t="shared" si="239"/>
        <v>#REF!</v>
      </c>
      <c r="V934" s="88">
        <f t="shared" si="240"/>
        <v>0</v>
      </c>
      <c r="W934" s="100">
        <f t="shared" si="241"/>
        <v>0</v>
      </c>
      <c r="X934" s="92"/>
      <c r="Y934" s="10"/>
      <c r="Z934" s="10">
        <v>0</v>
      </c>
      <c r="AA934" s="10">
        <v>0</v>
      </c>
      <c r="AB934" s="10">
        <v>0</v>
      </c>
    </row>
    <row r="935" spans="1:28" x14ac:dyDescent="0.25">
      <c r="A935" t="e">
        <f t="shared" si="234"/>
        <v>#REF!</v>
      </c>
      <c r="B935" s="8"/>
      <c r="C935" s="9" t="s">
        <v>16</v>
      </c>
      <c r="D935" s="105" t="e">
        <f>'დაზუსტ. ბიუჯ.'!#REF!</f>
        <v>#REF!</v>
      </c>
      <c r="E935" s="88" t="e">
        <f>'დაზუსტ. საკუთ.'!#REF!</f>
        <v>#REF!</v>
      </c>
      <c r="F935" s="88" t="e">
        <f>'დაზუსტ. ბიუჯ. ფონდ.'!#REF!</f>
        <v>#REF!</v>
      </c>
      <c r="G935" s="88">
        <f>'გრანტის საკასო'!D934</f>
        <v>0</v>
      </c>
      <c r="H935" s="88">
        <f>'მიზნ.გრანტის საკასო '!D934</f>
        <v>0</v>
      </c>
      <c r="I935" s="105" t="e">
        <f>'დაზუსტ. ბიუჯ.'!#REF!-'დაზუსტ. ბიუჯ.'!#REF!</f>
        <v>#REF!</v>
      </c>
      <c r="J935" s="88" t="e">
        <f>'დაზუსტ. საკუთ.'!#REF!-'დაზუსტ. საკუთ.'!#REF!</f>
        <v>#REF!</v>
      </c>
      <c r="K935" s="88" t="e">
        <f>'დაზუსტ. ბიუჯ. ფონდ.'!#REF!-'დაზუსტ. ბიუჯ. ფონდ.'!#REF!</f>
        <v>#REF!</v>
      </c>
      <c r="L935" s="88">
        <f>'გრანტის საკასო'!E934</f>
        <v>0</v>
      </c>
      <c r="M935" s="100">
        <f>'მიზნ.გრანტის საკასო '!E934-'მიზნ.გრანტის საკასო '!D934</f>
        <v>0</v>
      </c>
      <c r="N935" s="105" t="e">
        <f>'დაზუსტ. ბიუჯ.'!#REF!-'დაზუსტ. ბიუჯ.'!#REF!</f>
        <v>#REF!</v>
      </c>
      <c r="O935" s="88" t="e">
        <f>'დაზუსტ. საკუთ.'!#REF!-'დაზუსტ. საკუთ.'!#REF!</f>
        <v>#REF!</v>
      </c>
      <c r="P935" s="88" t="e">
        <f>'დაზუსტ. ბიუჯ. ფონდ.'!#REF!</f>
        <v>#REF!</v>
      </c>
      <c r="Q935" s="88">
        <f>'გრანტის საკასო'!J934</f>
        <v>0</v>
      </c>
      <c r="R935" s="100">
        <f>'მიზნ.გრანტის საკასო '!J934-'მიზნ.გრანტის საკასო '!I934</f>
        <v>0</v>
      </c>
      <c r="S935" s="105" t="e">
        <f t="shared" si="235"/>
        <v>#REF!</v>
      </c>
      <c r="T935" s="88" t="e">
        <f t="shared" si="238"/>
        <v>#REF!</v>
      </c>
      <c r="U935" s="88" t="e">
        <f t="shared" si="239"/>
        <v>#REF!</v>
      </c>
      <c r="V935" s="88">
        <f t="shared" si="240"/>
        <v>0</v>
      </c>
      <c r="W935" s="100">
        <f t="shared" si="241"/>
        <v>0</v>
      </c>
      <c r="X935" s="92"/>
      <c r="Y935" s="10"/>
      <c r="Z935" s="10">
        <v>0</v>
      </c>
      <c r="AA935" s="10">
        <v>0</v>
      </c>
      <c r="AB935" s="10">
        <v>0</v>
      </c>
    </row>
    <row r="936" spans="1:28" x14ac:dyDescent="0.25">
      <c r="A936" t="e">
        <f t="shared" si="234"/>
        <v>#REF!</v>
      </c>
      <c r="B936" s="8"/>
      <c r="C936" s="9" t="s">
        <v>17</v>
      </c>
      <c r="D936" s="105" t="e">
        <f>'დაზუსტ. ბიუჯ.'!#REF!</f>
        <v>#REF!</v>
      </c>
      <c r="E936" s="88" t="e">
        <f>'დაზუსტ. საკუთ.'!#REF!</f>
        <v>#REF!</v>
      </c>
      <c r="F936" s="88" t="e">
        <f>'დაზუსტ. ბიუჯ. ფონდ.'!#REF!</f>
        <v>#REF!</v>
      </c>
      <c r="G936" s="88">
        <f>'გრანტის საკასო'!D935</f>
        <v>0</v>
      </c>
      <c r="H936" s="88">
        <f>'მიზნ.გრანტის საკასო '!D935</f>
        <v>0</v>
      </c>
      <c r="I936" s="105" t="e">
        <f>'დაზუსტ. ბიუჯ.'!#REF!-'დაზუსტ. ბიუჯ.'!#REF!</f>
        <v>#REF!</v>
      </c>
      <c r="J936" s="88" t="e">
        <f>'დაზუსტ. საკუთ.'!#REF!-'დაზუსტ. საკუთ.'!#REF!</f>
        <v>#REF!</v>
      </c>
      <c r="K936" s="88" t="e">
        <f>'დაზუსტ. ბიუჯ. ფონდ.'!#REF!-'დაზუსტ. ბიუჯ. ფონდ.'!#REF!</f>
        <v>#REF!</v>
      </c>
      <c r="L936" s="88">
        <f>'გრანტის საკასო'!E935</f>
        <v>0</v>
      </c>
      <c r="M936" s="100">
        <f>'მიზნ.გრანტის საკასო '!E935-'მიზნ.გრანტის საკასო '!D935</f>
        <v>0</v>
      </c>
      <c r="N936" s="105" t="e">
        <f>'დაზუსტ. ბიუჯ.'!#REF!-'დაზუსტ. ბიუჯ.'!#REF!</f>
        <v>#REF!</v>
      </c>
      <c r="O936" s="88" t="e">
        <f>'დაზუსტ. საკუთ.'!#REF!-'დაზუსტ. საკუთ.'!#REF!</f>
        <v>#REF!</v>
      </c>
      <c r="P936" s="88" t="e">
        <f>'დაზუსტ. ბიუჯ. ფონდ.'!#REF!</f>
        <v>#REF!</v>
      </c>
      <c r="Q936" s="88">
        <f>'გრანტის საკასო'!J935</f>
        <v>0</v>
      </c>
      <c r="R936" s="100">
        <f>'მიზნ.გრანტის საკასო '!J935-'მიზნ.გრანტის საკასო '!I935</f>
        <v>0</v>
      </c>
      <c r="S936" s="105" t="e">
        <f t="shared" si="235"/>
        <v>#REF!</v>
      </c>
      <c r="T936" s="88" t="e">
        <f t="shared" si="238"/>
        <v>#REF!</v>
      </c>
      <c r="U936" s="88" t="e">
        <f t="shared" si="239"/>
        <v>#REF!</v>
      </c>
      <c r="V936" s="88">
        <f t="shared" si="240"/>
        <v>0</v>
      </c>
      <c r="W936" s="100">
        <f t="shared" si="241"/>
        <v>0</v>
      </c>
      <c r="X936" s="92"/>
      <c r="Y936" s="10"/>
      <c r="Z936" s="10">
        <v>0</v>
      </c>
      <c r="AA936" s="10">
        <v>0</v>
      </c>
      <c r="AB936" s="10">
        <v>0</v>
      </c>
    </row>
    <row r="937" spans="1:28" x14ac:dyDescent="0.25">
      <c r="A937" t="e">
        <f t="shared" si="234"/>
        <v>#REF!</v>
      </c>
      <c r="B937" s="5"/>
      <c r="C937" s="6" t="s">
        <v>18</v>
      </c>
      <c r="D937" s="104" t="e">
        <f>'დაზუსტ. ბიუჯ.'!#REF!</f>
        <v>#REF!</v>
      </c>
      <c r="E937" s="87" t="e">
        <f>'დაზუსტ. საკუთ.'!#REF!</f>
        <v>#REF!</v>
      </c>
      <c r="F937" s="87" t="e">
        <f>'დაზუსტ. ბიუჯ. ფონდ.'!#REF!</f>
        <v>#REF!</v>
      </c>
      <c r="G937" s="87">
        <f>'გრანტის საკასო'!D936</f>
        <v>0</v>
      </c>
      <c r="H937" s="87">
        <f>'მიზნ.გრანტის საკასო '!D936</f>
        <v>0</v>
      </c>
      <c r="I937" s="104" t="e">
        <f>'დაზუსტ. ბიუჯ.'!#REF!-'დაზუსტ. ბიუჯ.'!#REF!</f>
        <v>#REF!</v>
      </c>
      <c r="J937" s="87" t="e">
        <f>'დაზუსტ. საკუთ.'!#REF!-'დაზუსტ. საკუთ.'!#REF!</f>
        <v>#REF!</v>
      </c>
      <c r="K937" s="87" t="e">
        <f>'დაზუსტ. ბიუჯ. ფონდ.'!#REF!-'დაზუსტ. ბიუჯ. ფონდ.'!#REF!</f>
        <v>#REF!</v>
      </c>
      <c r="L937" s="87">
        <f>'გრანტის საკასო'!E936</f>
        <v>0</v>
      </c>
      <c r="M937" s="99">
        <f>'მიზნ.გრანტის საკასო '!E936-'მიზნ.გრანტის საკასო '!D936</f>
        <v>0</v>
      </c>
      <c r="N937" s="104" t="e">
        <f>'დაზუსტ. ბიუჯ.'!#REF!-'დაზუსტ. ბიუჯ.'!#REF!</f>
        <v>#REF!</v>
      </c>
      <c r="O937" s="87" t="e">
        <f>'დაზუსტ. საკუთ.'!#REF!-'დაზუსტ. საკუთ.'!#REF!</f>
        <v>#REF!</v>
      </c>
      <c r="P937" s="87" t="e">
        <f>'დაზუსტ. ბიუჯ. ფონდ.'!#REF!</f>
        <v>#REF!</v>
      </c>
      <c r="Q937" s="87">
        <f>'გრანტის საკასო'!J936</f>
        <v>0</v>
      </c>
      <c r="R937" s="99">
        <f>'მიზნ.გრანტის საკასო '!J936-'მიზნ.გრანტის საკასო '!I936</f>
        <v>0</v>
      </c>
      <c r="S937" s="104" t="e">
        <f t="shared" si="235"/>
        <v>#REF!</v>
      </c>
      <c r="T937" s="87" t="e">
        <f t="shared" si="238"/>
        <v>#REF!</v>
      </c>
      <c r="U937" s="87" t="e">
        <f t="shared" si="239"/>
        <v>#REF!</v>
      </c>
      <c r="V937" s="87">
        <f t="shared" si="240"/>
        <v>0</v>
      </c>
      <c r="W937" s="99">
        <f t="shared" si="241"/>
        <v>0</v>
      </c>
      <c r="X937" s="91"/>
      <c r="Y937" s="7"/>
      <c r="Z937" s="7">
        <v>0</v>
      </c>
      <c r="AA937" s="7">
        <v>0</v>
      </c>
      <c r="AB937" s="7">
        <v>0</v>
      </c>
    </row>
    <row r="938" spans="1:28" x14ac:dyDescent="0.25">
      <c r="A938" t="e">
        <f t="shared" si="234"/>
        <v>#REF!</v>
      </c>
      <c r="B938" s="5"/>
      <c r="C938" s="6" t="s">
        <v>19</v>
      </c>
      <c r="D938" s="104" t="e">
        <f>'დაზუსტ. ბიუჯ.'!#REF!</f>
        <v>#REF!</v>
      </c>
      <c r="E938" s="87" t="e">
        <f>'დაზუსტ. საკუთ.'!#REF!</f>
        <v>#REF!</v>
      </c>
      <c r="F938" s="87" t="e">
        <f>'დაზუსტ. ბიუჯ. ფონდ.'!#REF!</f>
        <v>#REF!</v>
      </c>
      <c r="G938" s="87">
        <f>'გრანტის საკასო'!D937</f>
        <v>0</v>
      </c>
      <c r="H938" s="87">
        <f>'მიზნ.გრანტის საკასო '!D937</f>
        <v>0</v>
      </c>
      <c r="I938" s="104" t="e">
        <f>'დაზუსტ. ბიუჯ.'!#REF!-'დაზუსტ. ბიუჯ.'!#REF!</f>
        <v>#REF!</v>
      </c>
      <c r="J938" s="87" t="e">
        <f>'დაზუსტ. საკუთ.'!#REF!-'დაზუსტ. საკუთ.'!#REF!</f>
        <v>#REF!</v>
      </c>
      <c r="K938" s="87" t="e">
        <f>'დაზუსტ. ბიუჯ. ფონდ.'!#REF!-'დაზუსტ. ბიუჯ. ფონდ.'!#REF!</f>
        <v>#REF!</v>
      </c>
      <c r="L938" s="87">
        <f>'გრანტის საკასო'!E937</f>
        <v>0</v>
      </c>
      <c r="M938" s="99">
        <f>'მიზნ.გრანტის საკასო '!E937-'მიზნ.გრანტის საკასო '!D937</f>
        <v>0</v>
      </c>
      <c r="N938" s="104" t="e">
        <f>'დაზუსტ. ბიუჯ.'!#REF!-'დაზუსტ. ბიუჯ.'!#REF!</f>
        <v>#REF!</v>
      </c>
      <c r="O938" s="87" t="e">
        <f>'დაზუსტ. საკუთ.'!#REF!-'დაზუსტ. საკუთ.'!#REF!</f>
        <v>#REF!</v>
      </c>
      <c r="P938" s="87" t="e">
        <f>'დაზუსტ. ბიუჯ. ფონდ.'!#REF!</f>
        <v>#REF!</v>
      </c>
      <c r="Q938" s="87">
        <f>'გრანტის საკასო'!J937</f>
        <v>0</v>
      </c>
      <c r="R938" s="99">
        <f>'მიზნ.გრანტის საკასო '!J937-'მიზნ.გრანტის საკასო '!I937</f>
        <v>0</v>
      </c>
      <c r="S938" s="104" t="e">
        <f t="shared" si="235"/>
        <v>#REF!</v>
      </c>
      <c r="T938" s="87" t="e">
        <f t="shared" si="238"/>
        <v>#REF!</v>
      </c>
      <c r="U938" s="87" t="e">
        <f t="shared" si="239"/>
        <v>#REF!</v>
      </c>
      <c r="V938" s="87">
        <f t="shared" si="240"/>
        <v>0</v>
      </c>
      <c r="W938" s="99">
        <f t="shared" si="241"/>
        <v>0</v>
      </c>
      <c r="X938" s="91"/>
      <c r="Y938" s="7"/>
      <c r="Z938" s="7">
        <v>0</v>
      </c>
      <c r="AA938" s="7">
        <v>0</v>
      </c>
      <c r="AB938" s="7">
        <v>0</v>
      </c>
    </row>
    <row r="939" spans="1:28" ht="15.75" thickBot="1" x14ac:dyDescent="0.3">
      <c r="A939" t="e">
        <f t="shared" si="234"/>
        <v>#REF!</v>
      </c>
      <c r="B939" s="11"/>
      <c r="C939" s="12" t="s">
        <v>20</v>
      </c>
      <c r="D939" s="106" t="e">
        <f>'დაზუსტ. ბიუჯ.'!#REF!</f>
        <v>#REF!</v>
      </c>
      <c r="E939" s="89" t="e">
        <f>'დაზუსტ. საკუთ.'!#REF!</f>
        <v>#REF!</v>
      </c>
      <c r="F939" s="89" t="e">
        <f>'დაზუსტ. ბიუჯ. ფონდ.'!#REF!</f>
        <v>#REF!</v>
      </c>
      <c r="G939" s="89">
        <f>'გრანტის საკასო'!D938</f>
        <v>0</v>
      </c>
      <c r="H939" s="89">
        <f>'მიზნ.გრანტის საკასო '!D938</f>
        <v>0</v>
      </c>
      <c r="I939" s="106" t="e">
        <f>'დაზუსტ. ბიუჯ.'!#REF!-'დაზუსტ. ბიუჯ.'!#REF!</f>
        <v>#REF!</v>
      </c>
      <c r="J939" s="89" t="e">
        <f>'დაზუსტ. საკუთ.'!#REF!-'დაზუსტ. საკუთ.'!#REF!</f>
        <v>#REF!</v>
      </c>
      <c r="K939" s="89" t="e">
        <f>'დაზუსტ. ბიუჯ. ფონდ.'!#REF!-'დაზუსტ. ბიუჯ. ფონდ.'!#REF!</f>
        <v>#REF!</v>
      </c>
      <c r="L939" s="89">
        <f>'გრანტის საკასო'!E938</f>
        <v>0</v>
      </c>
      <c r="M939" s="101">
        <f>'მიზნ.გრანტის საკასო '!E938-'მიზნ.გრანტის საკასო '!D938</f>
        <v>0</v>
      </c>
      <c r="N939" s="106" t="e">
        <f>'დაზუსტ. ბიუჯ.'!#REF!-'დაზუსტ. ბიუჯ.'!#REF!</f>
        <v>#REF!</v>
      </c>
      <c r="O939" s="89" t="e">
        <f>'დაზუსტ. საკუთ.'!#REF!-'დაზუსტ. საკუთ.'!#REF!</f>
        <v>#REF!</v>
      </c>
      <c r="P939" s="89" t="e">
        <f>'დაზუსტ. ბიუჯ. ფონდ.'!#REF!</f>
        <v>#REF!</v>
      </c>
      <c r="Q939" s="89">
        <f>'გრანტის საკასო'!J938</f>
        <v>0</v>
      </c>
      <c r="R939" s="101">
        <f>'მიზნ.გრანტის საკასო '!J938-'მიზნ.გრანტის საკასო '!I938</f>
        <v>0</v>
      </c>
      <c r="S939" s="106" t="e">
        <f t="shared" si="235"/>
        <v>#REF!</v>
      </c>
      <c r="T939" s="89" t="e">
        <f t="shared" si="238"/>
        <v>#REF!</v>
      </c>
      <c r="U939" s="89" t="e">
        <f t="shared" si="239"/>
        <v>#REF!</v>
      </c>
      <c r="V939" s="89">
        <f t="shared" si="240"/>
        <v>0</v>
      </c>
      <c r="W939" s="101">
        <f t="shared" si="241"/>
        <v>0</v>
      </c>
      <c r="X939" s="93"/>
      <c r="Y939" s="13"/>
      <c r="Z939" s="13">
        <v>0</v>
      </c>
      <c r="AA939" s="13">
        <v>0</v>
      </c>
      <c r="AB939" s="13">
        <v>0</v>
      </c>
    </row>
    <row r="940" spans="1:28" ht="61.5" thickTop="1" thickBot="1" x14ac:dyDescent="0.3">
      <c r="A940" t="e">
        <f t="shared" si="234"/>
        <v>#REF!</v>
      </c>
      <c r="B940" s="3" t="s">
        <v>155</v>
      </c>
      <c r="C940" s="14" t="s">
        <v>156</v>
      </c>
      <c r="D940" s="103" t="e">
        <f>'დაზუსტ. ბიუჯ.'!#REF!</f>
        <v>#REF!</v>
      </c>
      <c r="E940" s="86" t="e">
        <f>'დაზუსტ. საკუთ.'!#REF!</f>
        <v>#REF!</v>
      </c>
      <c r="F940" s="86" t="e">
        <f>'დაზუსტ. ბიუჯ. ფონდ.'!#REF!</f>
        <v>#REF!</v>
      </c>
      <c r="G940" s="86">
        <f>'გრანტის საკასო'!D939</f>
        <v>0</v>
      </c>
      <c r="H940" s="86">
        <f>'მიზნ.გრანტის საკასო '!D939</f>
        <v>0</v>
      </c>
      <c r="I940" s="103" t="e">
        <f>'დაზუსტ. ბიუჯ.'!#REF!-'დაზუსტ. ბიუჯ.'!#REF!</f>
        <v>#REF!</v>
      </c>
      <c r="J940" s="86" t="e">
        <f>'დაზუსტ. საკუთ.'!#REF!-'დაზუსტ. საკუთ.'!#REF!</f>
        <v>#REF!</v>
      </c>
      <c r="K940" s="86" t="e">
        <f>'დაზუსტ. ბიუჯ. ფონდ.'!#REF!-'დაზუსტ. ბიუჯ. ფონდ.'!#REF!</f>
        <v>#REF!</v>
      </c>
      <c r="L940" s="86">
        <f>'გრანტის საკასო'!E939</f>
        <v>0</v>
      </c>
      <c r="M940" s="102">
        <f>'მიზნ.გრანტის საკასო '!E939-'მიზნ.გრანტის საკასო '!D939</f>
        <v>0</v>
      </c>
      <c r="N940" s="103" t="e">
        <f>'დაზუსტ. ბიუჯ.'!#REF!-'დაზუსტ. ბიუჯ.'!#REF!</f>
        <v>#REF!</v>
      </c>
      <c r="O940" s="86" t="e">
        <f>'დაზუსტ. საკუთ.'!#REF!-'დაზუსტ. საკუთ.'!#REF!</f>
        <v>#REF!</v>
      </c>
      <c r="P940" s="86" t="e">
        <f>'დაზუსტ. ბიუჯ. ფონდ.'!#REF!</f>
        <v>#REF!</v>
      </c>
      <c r="Q940" s="86">
        <f>'გრანტის საკასო'!J939</f>
        <v>0</v>
      </c>
      <c r="R940" s="102">
        <f>'მიზნ.გრანტის საკასო '!J939-'მიზნ.გრანტის საკასო '!I939</f>
        <v>0</v>
      </c>
      <c r="S940" s="103" t="e">
        <f t="shared" si="235"/>
        <v>#REF!</v>
      </c>
      <c r="T940" s="86" t="e">
        <f t="shared" si="238"/>
        <v>#REF!</v>
      </c>
      <c r="U940" s="86" t="e">
        <f t="shared" si="239"/>
        <v>#REF!</v>
      </c>
      <c r="V940" s="86">
        <f t="shared" si="240"/>
        <v>0</v>
      </c>
      <c r="W940" s="102">
        <f t="shared" si="241"/>
        <v>0</v>
      </c>
      <c r="X940" s="94"/>
      <c r="Y940" s="4"/>
      <c r="Z940" s="4">
        <f t="shared" ref="Z940:AB940" si="246">SUM(Z941,Z949,Z950,Z951)</f>
        <v>0</v>
      </c>
      <c r="AA940" s="4">
        <f t="shared" si="246"/>
        <v>0</v>
      </c>
      <c r="AB940" s="4">
        <f t="shared" si="246"/>
        <v>0</v>
      </c>
    </row>
    <row r="941" spans="1:28" ht="15.75" thickTop="1" x14ac:dyDescent="0.25">
      <c r="A941" t="e">
        <f t="shared" si="234"/>
        <v>#REF!</v>
      </c>
      <c r="B941" s="5"/>
      <c r="C941" s="6" t="s">
        <v>10</v>
      </c>
      <c r="D941" s="104" t="e">
        <f>'დაზუსტ. ბიუჯ.'!#REF!</f>
        <v>#REF!</v>
      </c>
      <c r="E941" s="87" t="e">
        <f>'დაზუსტ. საკუთ.'!#REF!</f>
        <v>#REF!</v>
      </c>
      <c r="F941" s="87" t="e">
        <f>'დაზუსტ. ბიუჯ. ფონდ.'!#REF!</f>
        <v>#REF!</v>
      </c>
      <c r="G941" s="87">
        <f>'გრანტის საკასო'!D940</f>
        <v>0</v>
      </c>
      <c r="H941" s="87">
        <f>'მიზნ.გრანტის საკასო '!D940</f>
        <v>0</v>
      </c>
      <c r="I941" s="104" t="e">
        <f>'დაზუსტ. ბიუჯ.'!#REF!-'დაზუსტ. ბიუჯ.'!#REF!</f>
        <v>#REF!</v>
      </c>
      <c r="J941" s="87" t="e">
        <f>'დაზუსტ. საკუთ.'!#REF!-'დაზუსტ. საკუთ.'!#REF!</f>
        <v>#REF!</v>
      </c>
      <c r="K941" s="87" t="e">
        <f>'დაზუსტ. ბიუჯ. ფონდ.'!#REF!-'დაზუსტ. ბიუჯ. ფონდ.'!#REF!</f>
        <v>#REF!</v>
      </c>
      <c r="L941" s="87">
        <f>'გრანტის საკასო'!E940</f>
        <v>0</v>
      </c>
      <c r="M941" s="99">
        <f>'მიზნ.გრანტის საკასო '!E940-'მიზნ.გრანტის საკასო '!D940</f>
        <v>0</v>
      </c>
      <c r="N941" s="104" t="e">
        <f>'დაზუსტ. ბიუჯ.'!#REF!-'დაზუსტ. ბიუჯ.'!#REF!</f>
        <v>#REF!</v>
      </c>
      <c r="O941" s="87" t="e">
        <f>'დაზუსტ. საკუთ.'!#REF!-'დაზუსტ. საკუთ.'!#REF!</f>
        <v>#REF!</v>
      </c>
      <c r="P941" s="87" t="e">
        <f>'დაზუსტ. ბიუჯ. ფონდ.'!#REF!</f>
        <v>#REF!</v>
      </c>
      <c r="Q941" s="87">
        <f>'გრანტის საკასო'!J940</f>
        <v>0</v>
      </c>
      <c r="R941" s="99">
        <f>'მიზნ.გრანტის საკასო '!J940-'მიზნ.გრანტის საკასო '!I940</f>
        <v>0</v>
      </c>
      <c r="S941" s="104" t="e">
        <f t="shared" si="235"/>
        <v>#REF!</v>
      </c>
      <c r="T941" s="87" t="e">
        <f t="shared" si="238"/>
        <v>#REF!</v>
      </c>
      <c r="U941" s="87" t="e">
        <f t="shared" si="239"/>
        <v>#REF!</v>
      </c>
      <c r="V941" s="87">
        <f t="shared" si="240"/>
        <v>0</v>
      </c>
      <c r="W941" s="99">
        <f t="shared" si="241"/>
        <v>0</v>
      </c>
      <c r="X941" s="91"/>
      <c r="Y941" s="7"/>
      <c r="Z941" s="7">
        <f t="shared" ref="Z941:AB941" si="247">SUM(Z942:Z948)</f>
        <v>0</v>
      </c>
      <c r="AA941" s="7">
        <f t="shared" si="247"/>
        <v>0</v>
      </c>
      <c r="AB941" s="7">
        <f t="shared" si="247"/>
        <v>0</v>
      </c>
    </row>
    <row r="942" spans="1:28" x14ac:dyDescent="0.25">
      <c r="A942" t="e">
        <f t="shared" si="234"/>
        <v>#REF!</v>
      </c>
      <c r="B942" s="8"/>
      <c r="C942" s="9" t="s">
        <v>11</v>
      </c>
      <c r="D942" s="105" t="e">
        <f>'დაზუსტ. ბიუჯ.'!#REF!</f>
        <v>#REF!</v>
      </c>
      <c r="E942" s="88" t="e">
        <f>'დაზუსტ. საკუთ.'!#REF!</f>
        <v>#REF!</v>
      </c>
      <c r="F942" s="88" t="e">
        <f>'დაზუსტ. ბიუჯ. ფონდ.'!#REF!</f>
        <v>#REF!</v>
      </c>
      <c r="G942" s="88">
        <f>'გრანტის საკასო'!D941</f>
        <v>0</v>
      </c>
      <c r="H942" s="88">
        <f>'მიზნ.გრანტის საკასო '!D941</f>
        <v>0</v>
      </c>
      <c r="I942" s="105" t="e">
        <f>'დაზუსტ. ბიუჯ.'!#REF!-'დაზუსტ. ბიუჯ.'!#REF!</f>
        <v>#REF!</v>
      </c>
      <c r="J942" s="88" t="e">
        <f>'დაზუსტ. საკუთ.'!#REF!-'დაზუსტ. საკუთ.'!#REF!</f>
        <v>#REF!</v>
      </c>
      <c r="K942" s="88" t="e">
        <f>'დაზუსტ. ბიუჯ. ფონდ.'!#REF!-'დაზუსტ. ბიუჯ. ფონდ.'!#REF!</f>
        <v>#REF!</v>
      </c>
      <c r="L942" s="88">
        <f>'გრანტის საკასო'!E941</f>
        <v>0</v>
      </c>
      <c r="M942" s="100">
        <f>'მიზნ.გრანტის საკასო '!E941-'მიზნ.გრანტის საკასო '!D941</f>
        <v>0</v>
      </c>
      <c r="N942" s="105" t="e">
        <f>'დაზუსტ. ბიუჯ.'!#REF!-'დაზუსტ. ბიუჯ.'!#REF!</f>
        <v>#REF!</v>
      </c>
      <c r="O942" s="88" t="e">
        <f>'დაზუსტ. საკუთ.'!#REF!-'დაზუსტ. საკუთ.'!#REF!</f>
        <v>#REF!</v>
      </c>
      <c r="P942" s="88" t="e">
        <f>'დაზუსტ. ბიუჯ. ფონდ.'!#REF!</f>
        <v>#REF!</v>
      </c>
      <c r="Q942" s="88">
        <f>'გრანტის საკასო'!J941</f>
        <v>0</v>
      </c>
      <c r="R942" s="100">
        <f>'მიზნ.გრანტის საკასო '!J941-'მიზნ.გრანტის საკასო '!I941</f>
        <v>0</v>
      </c>
      <c r="S942" s="105" t="e">
        <f t="shared" si="235"/>
        <v>#REF!</v>
      </c>
      <c r="T942" s="88" t="e">
        <f t="shared" si="238"/>
        <v>#REF!</v>
      </c>
      <c r="U942" s="88" t="e">
        <f t="shared" si="239"/>
        <v>#REF!</v>
      </c>
      <c r="V942" s="88">
        <f t="shared" si="240"/>
        <v>0</v>
      </c>
      <c r="W942" s="100">
        <f t="shared" si="241"/>
        <v>0</v>
      </c>
      <c r="X942" s="92"/>
      <c r="Y942" s="10"/>
      <c r="Z942" s="10">
        <v>0</v>
      </c>
      <c r="AA942" s="10">
        <v>0</v>
      </c>
      <c r="AB942" s="10">
        <v>0</v>
      </c>
    </row>
    <row r="943" spans="1:28" x14ac:dyDescent="0.25">
      <c r="A943" t="e">
        <f t="shared" si="234"/>
        <v>#REF!</v>
      </c>
      <c r="B943" s="8"/>
      <c r="C943" s="9" t="s">
        <v>12</v>
      </c>
      <c r="D943" s="105" t="e">
        <f>'დაზუსტ. ბიუჯ.'!#REF!</f>
        <v>#REF!</v>
      </c>
      <c r="E943" s="88" t="e">
        <f>'დაზუსტ. საკუთ.'!#REF!</f>
        <v>#REF!</v>
      </c>
      <c r="F943" s="88" t="e">
        <f>'დაზუსტ. ბიუჯ. ფონდ.'!#REF!</f>
        <v>#REF!</v>
      </c>
      <c r="G943" s="88">
        <f>'გრანტის საკასო'!D942</f>
        <v>0</v>
      </c>
      <c r="H943" s="88">
        <f>'მიზნ.გრანტის საკასო '!D942</f>
        <v>0</v>
      </c>
      <c r="I943" s="105" t="e">
        <f>'დაზუსტ. ბიუჯ.'!#REF!-'დაზუსტ. ბიუჯ.'!#REF!</f>
        <v>#REF!</v>
      </c>
      <c r="J943" s="88" t="e">
        <f>'დაზუსტ. საკუთ.'!#REF!-'დაზუსტ. საკუთ.'!#REF!</f>
        <v>#REF!</v>
      </c>
      <c r="K943" s="88" t="e">
        <f>'დაზუსტ. ბიუჯ. ფონდ.'!#REF!-'დაზუსტ. ბიუჯ. ფონდ.'!#REF!</f>
        <v>#REF!</v>
      </c>
      <c r="L943" s="88">
        <f>'გრანტის საკასო'!E942</f>
        <v>0</v>
      </c>
      <c r="M943" s="100">
        <f>'მიზნ.გრანტის საკასო '!E942-'მიზნ.გრანტის საკასო '!D942</f>
        <v>0</v>
      </c>
      <c r="N943" s="105" t="e">
        <f>'დაზუსტ. ბიუჯ.'!#REF!-'დაზუსტ. ბიუჯ.'!#REF!</f>
        <v>#REF!</v>
      </c>
      <c r="O943" s="88" t="e">
        <f>'დაზუსტ. საკუთ.'!#REF!-'დაზუსტ. საკუთ.'!#REF!</f>
        <v>#REF!</v>
      </c>
      <c r="P943" s="88" t="e">
        <f>'დაზუსტ. ბიუჯ. ფონდ.'!#REF!</f>
        <v>#REF!</v>
      </c>
      <c r="Q943" s="88">
        <f>'გრანტის საკასო'!J942</f>
        <v>0</v>
      </c>
      <c r="R943" s="100">
        <f>'მიზნ.გრანტის საკასო '!J942-'მიზნ.გრანტის საკასო '!I942</f>
        <v>0</v>
      </c>
      <c r="S943" s="105" t="e">
        <f t="shared" si="235"/>
        <v>#REF!</v>
      </c>
      <c r="T943" s="88" t="e">
        <f t="shared" si="238"/>
        <v>#REF!</v>
      </c>
      <c r="U943" s="88" t="e">
        <f t="shared" si="239"/>
        <v>#REF!</v>
      </c>
      <c r="V943" s="88">
        <f t="shared" si="240"/>
        <v>0</v>
      </c>
      <c r="W943" s="100">
        <f t="shared" si="241"/>
        <v>0</v>
      </c>
      <c r="X943" s="92"/>
      <c r="Y943" s="10"/>
      <c r="Z943" s="10">
        <v>0</v>
      </c>
      <c r="AA943" s="10">
        <v>0</v>
      </c>
      <c r="AB943" s="10">
        <v>0</v>
      </c>
    </row>
    <row r="944" spans="1:28" x14ac:dyDescent="0.25">
      <c r="A944" t="e">
        <f t="shared" si="234"/>
        <v>#REF!</v>
      </c>
      <c r="B944" s="8"/>
      <c r="C944" s="9" t="s">
        <v>13</v>
      </c>
      <c r="D944" s="105" t="e">
        <f>'დაზუსტ. ბიუჯ.'!#REF!</f>
        <v>#REF!</v>
      </c>
      <c r="E944" s="88" t="e">
        <f>'დაზუსტ. საკუთ.'!#REF!</f>
        <v>#REF!</v>
      </c>
      <c r="F944" s="88" t="e">
        <f>'დაზუსტ. ბიუჯ. ფონდ.'!#REF!</f>
        <v>#REF!</v>
      </c>
      <c r="G944" s="88">
        <f>'გრანტის საკასო'!D943</f>
        <v>0</v>
      </c>
      <c r="H944" s="88">
        <f>'მიზნ.გრანტის საკასო '!D943</f>
        <v>0</v>
      </c>
      <c r="I944" s="105" t="e">
        <f>'დაზუსტ. ბიუჯ.'!#REF!-'დაზუსტ. ბიუჯ.'!#REF!</f>
        <v>#REF!</v>
      </c>
      <c r="J944" s="88" t="e">
        <f>'დაზუსტ. საკუთ.'!#REF!-'დაზუსტ. საკუთ.'!#REF!</f>
        <v>#REF!</v>
      </c>
      <c r="K944" s="88" t="e">
        <f>'დაზუსტ. ბიუჯ. ფონდ.'!#REF!-'დაზუსტ. ბიუჯ. ფონდ.'!#REF!</f>
        <v>#REF!</v>
      </c>
      <c r="L944" s="88">
        <f>'გრანტის საკასო'!E943</f>
        <v>0</v>
      </c>
      <c r="M944" s="100">
        <f>'მიზნ.გრანტის საკასო '!E943-'მიზნ.გრანტის საკასო '!D943</f>
        <v>0</v>
      </c>
      <c r="N944" s="105" t="e">
        <f>'დაზუსტ. ბიუჯ.'!#REF!-'დაზუსტ. ბიუჯ.'!#REF!</f>
        <v>#REF!</v>
      </c>
      <c r="O944" s="88" t="e">
        <f>'დაზუსტ. საკუთ.'!#REF!-'დაზუსტ. საკუთ.'!#REF!</f>
        <v>#REF!</v>
      </c>
      <c r="P944" s="88" t="e">
        <f>'დაზუსტ. ბიუჯ. ფონდ.'!#REF!</f>
        <v>#REF!</v>
      </c>
      <c r="Q944" s="88">
        <f>'გრანტის საკასო'!J943</f>
        <v>0</v>
      </c>
      <c r="R944" s="100">
        <f>'მიზნ.გრანტის საკასო '!J943-'მიზნ.გრანტის საკასო '!I943</f>
        <v>0</v>
      </c>
      <c r="S944" s="105" t="e">
        <f t="shared" si="235"/>
        <v>#REF!</v>
      </c>
      <c r="T944" s="88" t="e">
        <f t="shared" si="238"/>
        <v>#REF!</v>
      </c>
      <c r="U944" s="88" t="e">
        <f t="shared" si="239"/>
        <v>#REF!</v>
      </c>
      <c r="V944" s="88">
        <f t="shared" si="240"/>
        <v>0</v>
      </c>
      <c r="W944" s="100">
        <f t="shared" si="241"/>
        <v>0</v>
      </c>
      <c r="X944" s="92"/>
      <c r="Y944" s="10"/>
      <c r="Z944" s="10">
        <v>0</v>
      </c>
      <c r="AA944" s="10">
        <v>0</v>
      </c>
      <c r="AB944" s="10">
        <v>0</v>
      </c>
    </row>
    <row r="945" spans="1:28" x14ac:dyDescent="0.25">
      <c r="A945" t="e">
        <f t="shared" si="234"/>
        <v>#REF!</v>
      </c>
      <c r="B945" s="8"/>
      <c r="C945" s="9" t="s">
        <v>14</v>
      </c>
      <c r="D945" s="105" t="e">
        <f>'დაზუსტ. ბიუჯ.'!#REF!</f>
        <v>#REF!</v>
      </c>
      <c r="E945" s="88" t="e">
        <f>'დაზუსტ. საკუთ.'!#REF!</f>
        <v>#REF!</v>
      </c>
      <c r="F945" s="88" t="e">
        <f>'დაზუსტ. ბიუჯ. ფონდ.'!#REF!</f>
        <v>#REF!</v>
      </c>
      <c r="G945" s="88">
        <f>'გრანტის საკასო'!D944</f>
        <v>0</v>
      </c>
      <c r="H945" s="88">
        <f>'მიზნ.გრანტის საკასო '!D944</f>
        <v>0</v>
      </c>
      <c r="I945" s="105" t="e">
        <f>'დაზუსტ. ბიუჯ.'!#REF!-'დაზუსტ. ბიუჯ.'!#REF!</f>
        <v>#REF!</v>
      </c>
      <c r="J945" s="88" t="e">
        <f>'დაზუსტ. საკუთ.'!#REF!-'დაზუსტ. საკუთ.'!#REF!</f>
        <v>#REF!</v>
      </c>
      <c r="K945" s="88" t="e">
        <f>'დაზუსტ. ბიუჯ. ფონდ.'!#REF!-'დაზუსტ. ბიუჯ. ფონდ.'!#REF!</f>
        <v>#REF!</v>
      </c>
      <c r="L945" s="88">
        <f>'გრანტის საკასო'!E944</f>
        <v>0</v>
      </c>
      <c r="M945" s="100">
        <f>'მიზნ.გრანტის საკასო '!E944-'მიზნ.გრანტის საკასო '!D944</f>
        <v>0</v>
      </c>
      <c r="N945" s="105" t="e">
        <f>'დაზუსტ. ბიუჯ.'!#REF!-'დაზუსტ. ბიუჯ.'!#REF!</f>
        <v>#REF!</v>
      </c>
      <c r="O945" s="88" t="e">
        <f>'დაზუსტ. საკუთ.'!#REF!-'დაზუსტ. საკუთ.'!#REF!</f>
        <v>#REF!</v>
      </c>
      <c r="P945" s="88" t="e">
        <f>'დაზუსტ. ბიუჯ. ფონდ.'!#REF!</f>
        <v>#REF!</v>
      </c>
      <c r="Q945" s="88">
        <f>'გრანტის საკასო'!J944</f>
        <v>0</v>
      </c>
      <c r="R945" s="100">
        <f>'მიზნ.გრანტის საკასო '!J944-'მიზნ.გრანტის საკასო '!I944</f>
        <v>0</v>
      </c>
      <c r="S945" s="105" t="e">
        <f t="shared" si="235"/>
        <v>#REF!</v>
      </c>
      <c r="T945" s="88" t="e">
        <f t="shared" si="238"/>
        <v>#REF!</v>
      </c>
      <c r="U945" s="88" t="e">
        <f t="shared" si="239"/>
        <v>#REF!</v>
      </c>
      <c r="V945" s="88">
        <f t="shared" si="240"/>
        <v>0</v>
      </c>
      <c r="W945" s="100">
        <f t="shared" si="241"/>
        <v>0</v>
      </c>
      <c r="X945" s="92"/>
      <c r="Y945" s="10"/>
      <c r="Z945" s="10">
        <v>0</v>
      </c>
      <c r="AA945" s="10">
        <v>0</v>
      </c>
      <c r="AB945" s="10">
        <v>0</v>
      </c>
    </row>
    <row r="946" spans="1:28" x14ac:dyDescent="0.25">
      <c r="A946" t="e">
        <f t="shared" si="234"/>
        <v>#REF!</v>
      </c>
      <c r="B946" s="8"/>
      <c r="C946" s="9" t="s">
        <v>15</v>
      </c>
      <c r="D946" s="105" t="e">
        <f>'დაზუსტ. ბიუჯ.'!#REF!</f>
        <v>#REF!</v>
      </c>
      <c r="E946" s="88" t="e">
        <f>'დაზუსტ. საკუთ.'!#REF!</f>
        <v>#REF!</v>
      </c>
      <c r="F946" s="88" t="e">
        <f>'დაზუსტ. ბიუჯ. ფონდ.'!#REF!</f>
        <v>#REF!</v>
      </c>
      <c r="G946" s="88">
        <f>'გრანტის საკასო'!D945</f>
        <v>0</v>
      </c>
      <c r="H946" s="88">
        <f>'მიზნ.გრანტის საკასო '!D945</f>
        <v>0</v>
      </c>
      <c r="I946" s="105" t="e">
        <f>'დაზუსტ. ბიუჯ.'!#REF!-'დაზუსტ. ბიუჯ.'!#REF!</f>
        <v>#REF!</v>
      </c>
      <c r="J946" s="88" t="e">
        <f>'დაზუსტ. საკუთ.'!#REF!-'დაზუსტ. საკუთ.'!#REF!</f>
        <v>#REF!</v>
      </c>
      <c r="K946" s="88" t="e">
        <f>'დაზუსტ. ბიუჯ. ფონდ.'!#REF!-'დაზუსტ. ბიუჯ. ფონდ.'!#REF!</f>
        <v>#REF!</v>
      </c>
      <c r="L946" s="88">
        <f>'გრანტის საკასო'!E945</f>
        <v>0</v>
      </c>
      <c r="M946" s="100">
        <f>'მიზნ.გრანტის საკასო '!E945-'მიზნ.გრანტის საკასო '!D945</f>
        <v>0</v>
      </c>
      <c r="N946" s="105" t="e">
        <f>'დაზუსტ. ბიუჯ.'!#REF!-'დაზუსტ. ბიუჯ.'!#REF!</f>
        <v>#REF!</v>
      </c>
      <c r="O946" s="88" t="e">
        <f>'დაზუსტ. საკუთ.'!#REF!-'დაზუსტ. საკუთ.'!#REF!</f>
        <v>#REF!</v>
      </c>
      <c r="P946" s="88" t="e">
        <f>'დაზუსტ. ბიუჯ. ფონდ.'!#REF!</f>
        <v>#REF!</v>
      </c>
      <c r="Q946" s="88">
        <f>'გრანტის საკასო'!J945</f>
        <v>0</v>
      </c>
      <c r="R946" s="100">
        <f>'მიზნ.გრანტის საკასო '!J945-'მიზნ.გრანტის საკასო '!I945</f>
        <v>0</v>
      </c>
      <c r="S946" s="105" t="e">
        <f t="shared" si="235"/>
        <v>#REF!</v>
      </c>
      <c r="T946" s="88" t="e">
        <f t="shared" si="238"/>
        <v>#REF!</v>
      </c>
      <c r="U946" s="88" t="e">
        <f t="shared" si="239"/>
        <v>#REF!</v>
      </c>
      <c r="V946" s="88">
        <f t="shared" si="240"/>
        <v>0</v>
      </c>
      <c r="W946" s="100">
        <f t="shared" si="241"/>
        <v>0</v>
      </c>
      <c r="X946" s="92"/>
      <c r="Y946" s="10"/>
      <c r="Z946" s="10">
        <v>0</v>
      </c>
      <c r="AA946" s="10">
        <v>0</v>
      </c>
      <c r="AB946" s="10">
        <v>0</v>
      </c>
    </row>
    <row r="947" spans="1:28" x14ac:dyDescent="0.25">
      <c r="A947" t="e">
        <f t="shared" si="234"/>
        <v>#REF!</v>
      </c>
      <c r="B947" s="8"/>
      <c r="C947" s="9" t="s">
        <v>16</v>
      </c>
      <c r="D947" s="105" t="e">
        <f>'დაზუსტ. ბიუჯ.'!#REF!</f>
        <v>#REF!</v>
      </c>
      <c r="E947" s="88" t="e">
        <f>'დაზუსტ. საკუთ.'!#REF!</f>
        <v>#REF!</v>
      </c>
      <c r="F947" s="88" t="e">
        <f>'დაზუსტ. ბიუჯ. ფონდ.'!#REF!</f>
        <v>#REF!</v>
      </c>
      <c r="G947" s="88">
        <f>'გრანტის საკასო'!D946</f>
        <v>0</v>
      </c>
      <c r="H947" s="88">
        <f>'მიზნ.გრანტის საკასო '!D946</f>
        <v>0</v>
      </c>
      <c r="I947" s="105" t="e">
        <f>'დაზუსტ. ბიუჯ.'!#REF!-'დაზუსტ. ბიუჯ.'!#REF!</f>
        <v>#REF!</v>
      </c>
      <c r="J947" s="88" t="e">
        <f>'დაზუსტ. საკუთ.'!#REF!-'დაზუსტ. საკუთ.'!#REF!</f>
        <v>#REF!</v>
      </c>
      <c r="K947" s="88" t="e">
        <f>'დაზუსტ. ბიუჯ. ფონდ.'!#REF!-'დაზუსტ. ბიუჯ. ფონდ.'!#REF!</f>
        <v>#REF!</v>
      </c>
      <c r="L947" s="88">
        <f>'გრანტის საკასო'!E946</f>
        <v>0</v>
      </c>
      <c r="M947" s="100">
        <f>'მიზნ.გრანტის საკასო '!E946-'მიზნ.გრანტის საკასო '!D946</f>
        <v>0</v>
      </c>
      <c r="N947" s="105" t="e">
        <f>'დაზუსტ. ბიუჯ.'!#REF!-'დაზუსტ. ბიუჯ.'!#REF!</f>
        <v>#REF!</v>
      </c>
      <c r="O947" s="88" t="e">
        <f>'დაზუსტ. საკუთ.'!#REF!-'დაზუსტ. საკუთ.'!#REF!</f>
        <v>#REF!</v>
      </c>
      <c r="P947" s="88" t="e">
        <f>'დაზუსტ. ბიუჯ. ფონდ.'!#REF!</f>
        <v>#REF!</v>
      </c>
      <c r="Q947" s="88">
        <f>'გრანტის საკასო'!J946</f>
        <v>0</v>
      </c>
      <c r="R947" s="100">
        <f>'მიზნ.გრანტის საკასო '!J946-'მიზნ.გრანტის საკასო '!I946</f>
        <v>0</v>
      </c>
      <c r="S947" s="105" t="e">
        <f t="shared" si="235"/>
        <v>#REF!</v>
      </c>
      <c r="T947" s="88" t="e">
        <f t="shared" si="238"/>
        <v>#REF!</v>
      </c>
      <c r="U947" s="88" t="e">
        <f t="shared" si="239"/>
        <v>#REF!</v>
      </c>
      <c r="V947" s="88">
        <f t="shared" si="240"/>
        <v>0</v>
      </c>
      <c r="W947" s="100">
        <f t="shared" si="241"/>
        <v>0</v>
      </c>
      <c r="X947" s="92"/>
      <c r="Y947" s="10"/>
      <c r="Z947" s="10">
        <v>0</v>
      </c>
      <c r="AA947" s="10">
        <v>0</v>
      </c>
      <c r="AB947" s="10">
        <v>0</v>
      </c>
    </row>
    <row r="948" spans="1:28" x14ac:dyDescent="0.25">
      <c r="A948" t="e">
        <f t="shared" si="234"/>
        <v>#REF!</v>
      </c>
      <c r="B948" s="8"/>
      <c r="C948" s="9" t="s">
        <v>17</v>
      </c>
      <c r="D948" s="105" t="e">
        <f>'დაზუსტ. ბიუჯ.'!#REF!</f>
        <v>#REF!</v>
      </c>
      <c r="E948" s="88" t="e">
        <f>'დაზუსტ. საკუთ.'!#REF!</f>
        <v>#REF!</v>
      </c>
      <c r="F948" s="88" t="e">
        <f>'დაზუსტ. ბიუჯ. ფონდ.'!#REF!</f>
        <v>#REF!</v>
      </c>
      <c r="G948" s="88">
        <f>'გრანტის საკასო'!D947</f>
        <v>0</v>
      </c>
      <c r="H948" s="88">
        <f>'მიზნ.გრანტის საკასო '!D947</f>
        <v>0</v>
      </c>
      <c r="I948" s="105" t="e">
        <f>'დაზუსტ. ბიუჯ.'!#REF!-'დაზუსტ. ბიუჯ.'!#REF!</f>
        <v>#REF!</v>
      </c>
      <c r="J948" s="88" t="e">
        <f>'დაზუსტ. საკუთ.'!#REF!-'დაზუსტ. საკუთ.'!#REF!</f>
        <v>#REF!</v>
      </c>
      <c r="K948" s="88" t="e">
        <f>'დაზუსტ. ბიუჯ. ფონდ.'!#REF!-'დაზუსტ. ბიუჯ. ფონდ.'!#REF!</f>
        <v>#REF!</v>
      </c>
      <c r="L948" s="88">
        <f>'გრანტის საკასო'!E947</f>
        <v>0</v>
      </c>
      <c r="M948" s="100">
        <f>'მიზნ.გრანტის საკასო '!E947-'მიზნ.გრანტის საკასო '!D947</f>
        <v>0</v>
      </c>
      <c r="N948" s="105" t="e">
        <f>'დაზუსტ. ბიუჯ.'!#REF!-'დაზუსტ. ბიუჯ.'!#REF!</f>
        <v>#REF!</v>
      </c>
      <c r="O948" s="88" t="e">
        <f>'დაზუსტ. საკუთ.'!#REF!-'დაზუსტ. საკუთ.'!#REF!</f>
        <v>#REF!</v>
      </c>
      <c r="P948" s="88" t="e">
        <f>'დაზუსტ. ბიუჯ. ფონდ.'!#REF!</f>
        <v>#REF!</v>
      </c>
      <c r="Q948" s="88">
        <f>'გრანტის საკასო'!J947</f>
        <v>0</v>
      </c>
      <c r="R948" s="100">
        <f>'მიზნ.გრანტის საკასო '!J947-'მიზნ.გრანტის საკასო '!I947</f>
        <v>0</v>
      </c>
      <c r="S948" s="105" t="e">
        <f t="shared" si="235"/>
        <v>#REF!</v>
      </c>
      <c r="T948" s="88" t="e">
        <f t="shared" si="238"/>
        <v>#REF!</v>
      </c>
      <c r="U948" s="88" t="e">
        <f t="shared" si="239"/>
        <v>#REF!</v>
      </c>
      <c r="V948" s="88">
        <f t="shared" si="240"/>
        <v>0</v>
      </c>
      <c r="W948" s="100">
        <f t="shared" si="241"/>
        <v>0</v>
      </c>
      <c r="X948" s="92"/>
      <c r="Y948" s="10"/>
      <c r="Z948" s="10">
        <v>0</v>
      </c>
      <c r="AA948" s="10">
        <v>0</v>
      </c>
      <c r="AB948" s="10">
        <v>0</v>
      </c>
    </row>
    <row r="949" spans="1:28" x14ac:dyDescent="0.25">
      <c r="A949" t="e">
        <f t="shared" si="234"/>
        <v>#REF!</v>
      </c>
      <c r="B949" s="5"/>
      <c r="C949" s="6" t="s">
        <v>18</v>
      </c>
      <c r="D949" s="104" t="e">
        <f>'დაზუსტ. ბიუჯ.'!#REF!</f>
        <v>#REF!</v>
      </c>
      <c r="E949" s="87" t="e">
        <f>'დაზუსტ. საკუთ.'!#REF!</f>
        <v>#REF!</v>
      </c>
      <c r="F949" s="87" t="e">
        <f>'დაზუსტ. ბიუჯ. ფონდ.'!#REF!</f>
        <v>#REF!</v>
      </c>
      <c r="G949" s="87">
        <f>'გრანტის საკასო'!D948</f>
        <v>0</v>
      </c>
      <c r="H949" s="87">
        <f>'მიზნ.გრანტის საკასო '!D948</f>
        <v>0</v>
      </c>
      <c r="I949" s="104" t="e">
        <f>'დაზუსტ. ბიუჯ.'!#REF!-'დაზუსტ. ბიუჯ.'!#REF!</f>
        <v>#REF!</v>
      </c>
      <c r="J949" s="87" t="e">
        <f>'დაზუსტ. საკუთ.'!#REF!-'დაზუსტ. საკუთ.'!#REF!</f>
        <v>#REF!</v>
      </c>
      <c r="K949" s="87" t="e">
        <f>'დაზუსტ. ბიუჯ. ფონდ.'!#REF!-'დაზუსტ. ბიუჯ. ფონდ.'!#REF!</f>
        <v>#REF!</v>
      </c>
      <c r="L949" s="87">
        <f>'გრანტის საკასო'!E948</f>
        <v>0</v>
      </c>
      <c r="M949" s="99">
        <f>'მიზნ.გრანტის საკასო '!E948-'მიზნ.გრანტის საკასო '!D948</f>
        <v>0</v>
      </c>
      <c r="N949" s="104" t="e">
        <f>'დაზუსტ. ბიუჯ.'!#REF!-'დაზუსტ. ბიუჯ.'!#REF!</f>
        <v>#REF!</v>
      </c>
      <c r="O949" s="87" t="e">
        <f>'დაზუსტ. საკუთ.'!#REF!-'დაზუსტ. საკუთ.'!#REF!</f>
        <v>#REF!</v>
      </c>
      <c r="P949" s="87" t="e">
        <f>'დაზუსტ. ბიუჯ. ფონდ.'!#REF!</f>
        <v>#REF!</v>
      </c>
      <c r="Q949" s="87">
        <f>'გრანტის საკასო'!J948</f>
        <v>0</v>
      </c>
      <c r="R949" s="99">
        <f>'მიზნ.გრანტის საკასო '!J948-'მიზნ.გრანტის საკასო '!I948</f>
        <v>0</v>
      </c>
      <c r="S949" s="104" t="e">
        <f t="shared" si="235"/>
        <v>#REF!</v>
      </c>
      <c r="T949" s="87" t="e">
        <f t="shared" si="238"/>
        <v>#REF!</v>
      </c>
      <c r="U949" s="87" t="e">
        <f t="shared" si="239"/>
        <v>#REF!</v>
      </c>
      <c r="V949" s="87">
        <f t="shared" si="240"/>
        <v>0</v>
      </c>
      <c r="W949" s="99">
        <f t="shared" si="241"/>
        <v>0</v>
      </c>
      <c r="X949" s="91"/>
      <c r="Y949" s="7"/>
      <c r="Z949" s="7">
        <v>0</v>
      </c>
      <c r="AA949" s="7">
        <v>0</v>
      </c>
      <c r="AB949" s="7">
        <v>0</v>
      </c>
    </row>
    <row r="950" spans="1:28" x14ac:dyDescent="0.25">
      <c r="A950" t="e">
        <f t="shared" si="234"/>
        <v>#REF!</v>
      </c>
      <c r="B950" s="5"/>
      <c r="C950" s="6" t="s">
        <v>19</v>
      </c>
      <c r="D950" s="104" t="e">
        <f>'დაზუსტ. ბიუჯ.'!#REF!</f>
        <v>#REF!</v>
      </c>
      <c r="E950" s="87" t="e">
        <f>'დაზუსტ. საკუთ.'!#REF!</f>
        <v>#REF!</v>
      </c>
      <c r="F950" s="87" t="e">
        <f>'დაზუსტ. ბიუჯ. ფონდ.'!#REF!</f>
        <v>#REF!</v>
      </c>
      <c r="G950" s="87">
        <f>'გრანტის საკასო'!D949</f>
        <v>0</v>
      </c>
      <c r="H950" s="87">
        <f>'მიზნ.გრანტის საკასო '!D949</f>
        <v>0</v>
      </c>
      <c r="I950" s="104" t="e">
        <f>'დაზუსტ. ბიუჯ.'!#REF!-'დაზუსტ. ბიუჯ.'!#REF!</f>
        <v>#REF!</v>
      </c>
      <c r="J950" s="87" t="e">
        <f>'დაზუსტ. საკუთ.'!#REF!-'დაზუსტ. საკუთ.'!#REF!</f>
        <v>#REF!</v>
      </c>
      <c r="K950" s="87" t="e">
        <f>'დაზუსტ. ბიუჯ. ფონდ.'!#REF!-'დაზუსტ. ბიუჯ. ფონდ.'!#REF!</f>
        <v>#REF!</v>
      </c>
      <c r="L950" s="87">
        <f>'გრანტის საკასო'!E949</f>
        <v>0</v>
      </c>
      <c r="M950" s="99">
        <f>'მიზნ.გრანტის საკასო '!E949-'მიზნ.გრანტის საკასო '!D949</f>
        <v>0</v>
      </c>
      <c r="N950" s="104" t="e">
        <f>'დაზუსტ. ბიუჯ.'!#REF!-'დაზუსტ. ბიუჯ.'!#REF!</f>
        <v>#REF!</v>
      </c>
      <c r="O950" s="87" t="e">
        <f>'დაზუსტ. საკუთ.'!#REF!-'დაზუსტ. საკუთ.'!#REF!</f>
        <v>#REF!</v>
      </c>
      <c r="P950" s="87" t="e">
        <f>'დაზუსტ. ბიუჯ. ფონდ.'!#REF!</f>
        <v>#REF!</v>
      </c>
      <c r="Q950" s="87">
        <f>'გრანტის საკასო'!J949</f>
        <v>0</v>
      </c>
      <c r="R950" s="99">
        <f>'მიზნ.გრანტის საკასო '!J949-'მიზნ.გრანტის საკასო '!I949</f>
        <v>0</v>
      </c>
      <c r="S950" s="104" t="e">
        <f t="shared" si="235"/>
        <v>#REF!</v>
      </c>
      <c r="T950" s="87" t="e">
        <f t="shared" si="238"/>
        <v>#REF!</v>
      </c>
      <c r="U950" s="87" t="e">
        <f t="shared" si="239"/>
        <v>#REF!</v>
      </c>
      <c r="V950" s="87">
        <f t="shared" si="240"/>
        <v>0</v>
      </c>
      <c r="W950" s="99">
        <f t="shared" si="241"/>
        <v>0</v>
      </c>
      <c r="X950" s="91"/>
      <c r="Y950" s="7"/>
      <c r="Z950" s="7">
        <v>0</v>
      </c>
      <c r="AA950" s="7">
        <v>0</v>
      </c>
      <c r="AB950" s="7">
        <v>0</v>
      </c>
    </row>
    <row r="951" spans="1:28" ht="15.75" thickBot="1" x14ac:dyDescent="0.3">
      <c r="A951" t="e">
        <f t="shared" si="234"/>
        <v>#REF!</v>
      </c>
      <c r="B951" s="11"/>
      <c r="C951" s="12" t="s">
        <v>20</v>
      </c>
      <c r="D951" s="106" t="e">
        <f>'დაზუსტ. ბიუჯ.'!#REF!</f>
        <v>#REF!</v>
      </c>
      <c r="E951" s="89" t="e">
        <f>'დაზუსტ. საკუთ.'!#REF!</f>
        <v>#REF!</v>
      </c>
      <c r="F951" s="89" t="e">
        <f>'დაზუსტ. ბიუჯ. ფონდ.'!#REF!</f>
        <v>#REF!</v>
      </c>
      <c r="G951" s="89">
        <f>'გრანტის საკასო'!D950</f>
        <v>0</v>
      </c>
      <c r="H951" s="89">
        <f>'მიზნ.გრანტის საკასო '!D950</f>
        <v>0</v>
      </c>
      <c r="I951" s="106" t="e">
        <f>'დაზუსტ. ბიუჯ.'!#REF!-'დაზუსტ. ბიუჯ.'!#REF!</f>
        <v>#REF!</v>
      </c>
      <c r="J951" s="89" t="e">
        <f>'დაზუსტ. საკუთ.'!#REF!-'დაზუსტ. საკუთ.'!#REF!</f>
        <v>#REF!</v>
      </c>
      <c r="K951" s="89" t="e">
        <f>'დაზუსტ. ბიუჯ. ფონდ.'!#REF!-'დაზუსტ. ბიუჯ. ფონდ.'!#REF!</f>
        <v>#REF!</v>
      </c>
      <c r="L951" s="89">
        <f>'გრანტის საკასო'!E950</f>
        <v>0</v>
      </c>
      <c r="M951" s="101">
        <f>'მიზნ.გრანტის საკასო '!E950-'მიზნ.გრანტის საკასო '!D950</f>
        <v>0</v>
      </c>
      <c r="N951" s="106" t="e">
        <f>'დაზუსტ. ბიუჯ.'!#REF!-'დაზუსტ. ბიუჯ.'!#REF!</f>
        <v>#REF!</v>
      </c>
      <c r="O951" s="89" t="e">
        <f>'დაზუსტ. საკუთ.'!#REF!-'დაზუსტ. საკუთ.'!#REF!</f>
        <v>#REF!</v>
      </c>
      <c r="P951" s="89" t="e">
        <f>'დაზუსტ. ბიუჯ. ფონდ.'!#REF!</f>
        <v>#REF!</v>
      </c>
      <c r="Q951" s="89">
        <f>'გრანტის საკასო'!J950</f>
        <v>0</v>
      </c>
      <c r="R951" s="101">
        <f>'მიზნ.გრანტის საკასო '!J950-'მიზნ.გრანტის საკასო '!I950</f>
        <v>0</v>
      </c>
      <c r="S951" s="106" t="e">
        <f t="shared" si="235"/>
        <v>#REF!</v>
      </c>
      <c r="T951" s="89" t="e">
        <f t="shared" si="238"/>
        <v>#REF!</v>
      </c>
      <c r="U951" s="89" t="e">
        <f t="shared" si="239"/>
        <v>#REF!</v>
      </c>
      <c r="V951" s="89">
        <f t="shared" si="240"/>
        <v>0</v>
      </c>
      <c r="W951" s="101">
        <f t="shared" si="241"/>
        <v>0</v>
      </c>
      <c r="X951" s="93"/>
      <c r="Y951" s="13"/>
      <c r="Z951" s="13">
        <v>0</v>
      </c>
      <c r="AA951" s="13">
        <v>0</v>
      </c>
      <c r="AB951" s="13">
        <v>0</v>
      </c>
    </row>
    <row r="952" spans="1:28" ht="31.5" thickTop="1" thickBot="1" x14ac:dyDescent="0.3">
      <c r="A952" t="e">
        <f t="shared" si="234"/>
        <v>#REF!</v>
      </c>
      <c r="B952" s="123" t="s">
        <v>157</v>
      </c>
      <c r="C952" s="122" t="s">
        <v>158</v>
      </c>
      <c r="D952" s="103" t="e">
        <f>'დაზუსტ. ბიუჯ.'!#REF!</f>
        <v>#REF!</v>
      </c>
      <c r="E952" s="86" t="e">
        <f>'დაზუსტ. საკუთ.'!#REF!</f>
        <v>#REF!</v>
      </c>
      <c r="F952" s="86" t="e">
        <f>'დაზუსტ. ბიუჯ. ფონდ.'!#REF!</f>
        <v>#REF!</v>
      </c>
      <c r="G952" s="86">
        <f>'გრანტის საკასო'!D951</f>
        <v>0</v>
      </c>
      <c r="H952" s="86">
        <f>'მიზნ.გრანტის საკასო '!D951</f>
        <v>0</v>
      </c>
      <c r="I952" s="103" t="e">
        <f>'დაზუსტ. ბიუჯ.'!#REF!-'დაზუსტ. ბიუჯ.'!#REF!</f>
        <v>#REF!</v>
      </c>
      <c r="J952" s="86" t="e">
        <f>'დაზუსტ. საკუთ.'!#REF!-'დაზუსტ. საკუთ.'!#REF!</f>
        <v>#REF!</v>
      </c>
      <c r="K952" s="86" t="e">
        <f>'დაზუსტ. ბიუჯ. ფონდ.'!#REF!-'დაზუსტ. ბიუჯ. ფონდ.'!#REF!</f>
        <v>#REF!</v>
      </c>
      <c r="L952" s="86">
        <f>'გრანტის საკასო'!E951</f>
        <v>0</v>
      </c>
      <c r="M952" s="102">
        <f>'მიზნ.გრანტის საკასო '!E951-'მიზნ.გრანტის საკასო '!D951</f>
        <v>0</v>
      </c>
      <c r="N952" s="103" t="e">
        <f>'დაზუსტ. ბიუჯ.'!#REF!-'დაზუსტ. ბიუჯ.'!#REF!</f>
        <v>#REF!</v>
      </c>
      <c r="O952" s="86" t="e">
        <f>'დაზუსტ. საკუთ.'!#REF!-'დაზუსტ. საკუთ.'!#REF!</f>
        <v>#REF!</v>
      </c>
      <c r="P952" s="86" t="e">
        <f>'დაზუსტ. ბიუჯ. ფონდ.'!#REF!</f>
        <v>#REF!</v>
      </c>
      <c r="Q952" s="86">
        <f>'გრანტის საკასო'!J951</f>
        <v>0</v>
      </c>
      <c r="R952" s="102">
        <f>'მიზნ.გრანტის საკასო '!J951-'მიზნ.გრანტის საკასო '!I951</f>
        <v>0</v>
      </c>
      <c r="S952" s="103" t="e">
        <f t="shared" si="235"/>
        <v>#REF!</v>
      </c>
      <c r="T952" s="86" t="e">
        <f t="shared" si="238"/>
        <v>#REF!</v>
      </c>
      <c r="U952" s="86" t="e">
        <f t="shared" si="239"/>
        <v>#REF!</v>
      </c>
      <c r="V952" s="86">
        <f t="shared" si="240"/>
        <v>0</v>
      </c>
      <c r="W952" s="102">
        <f t="shared" si="241"/>
        <v>0</v>
      </c>
      <c r="X952" s="96"/>
      <c r="Y952" s="14"/>
      <c r="Z952" s="14">
        <f t="shared" ref="Z952:AB952" si="248">SUM(Z964,Z976)</f>
        <v>0</v>
      </c>
      <c r="AA952" s="14">
        <f t="shared" si="248"/>
        <v>0</v>
      </c>
      <c r="AB952" s="14">
        <f t="shared" si="248"/>
        <v>0</v>
      </c>
    </row>
    <row r="953" spans="1:28" ht="15.75" thickTop="1" x14ac:dyDescent="0.25">
      <c r="A953" t="e">
        <f t="shared" si="234"/>
        <v>#REF!</v>
      </c>
      <c r="B953" s="5"/>
      <c r="C953" s="6" t="s">
        <v>10</v>
      </c>
      <c r="D953" s="104" t="e">
        <f>'დაზუსტ. ბიუჯ.'!#REF!</f>
        <v>#REF!</v>
      </c>
      <c r="E953" s="87" t="e">
        <f>'დაზუსტ. საკუთ.'!#REF!</f>
        <v>#REF!</v>
      </c>
      <c r="F953" s="87" t="e">
        <f>'დაზუსტ. ბიუჯ. ფონდ.'!#REF!</f>
        <v>#REF!</v>
      </c>
      <c r="G953" s="87">
        <f>'გრანტის საკასო'!D952</f>
        <v>0</v>
      </c>
      <c r="H953" s="87">
        <f>'მიზნ.გრანტის საკასო '!D952</f>
        <v>0</v>
      </c>
      <c r="I953" s="104" t="e">
        <f>'დაზუსტ. ბიუჯ.'!#REF!-'დაზუსტ. ბიუჯ.'!#REF!</f>
        <v>#REF!</v>
      </c>
      <c r="J953" s="87" t="e">
        <f>'დაზუსტ. საკუთ.'!#REF!-'დაზუსტ. საკუთ.'!#REF!</f>
        <v>#REF!</v>
      </c>
      <c r="K953" s="87" t="e">
        <f>'დაზუსტ. ბიუჯ. ფონდ.'!#REF!-'დაზუსტ. ბიუჯ. ფონდ.'!#REF!</f>
        <v>#REF!</v>
      </c>
      <c r="L953" s="87">
        <f>'გრანტის საკასო'!E952</f>
        <v>0</v>
      </c>
      <c r="M953" s="99">
        <f>'მიზნ.გრანტის საკასო '!E952-'მიზნ.გრანტის საკასო '!D952</f>
        <v>0</v>
      </c>
      <c r="N953" s="104" t="e">
        <f>'დაზუსტ. ბიუჯ.'!#REF!-'დაზუსტ. ბიუჯ.'!#REF!</f>
        <v>#REF!</v>
      </c>
      <c r="O953" s="87" t="e">
        <f>'დაზუსტ. საკუთ.'!#REF!-'დაზუსტ. საკუთ.'!#REF!</f>
        <v>#REF!</v>
      </c>
      <c r="P953" s="87" t="e">
        <f>'დაზუსტ. ბიუჯ. ფონდ.'!#REF!</f>
        <v>#REF!</v>
      </c>
      <c r="Q953" s="87">
        <f>'გრანტის საკასო'!J952</f>
        <v>0</v>
      </c>
      <c r="R953" s="99">
        <f>'მიზნ.გრანტის საკასო '!J952-'მიზნ.გრანტის საკასო '!I952</f>
        <v>0</v>
      </c>
      <c r="S953" s="104" t="e">
        <f t="shared" si="235"/>
        <v>#REF!</v>
      </c>
      <c r="T953" s="87" t="e">
        <f t="shared" si="238"/>
        <v>#REF!</v>
      </c>
      <c r="U953" s="87" t="e">
        <f t="shared" si="239"/>
        <v>#REF!</v>
      </c>
      <c r="V953" s="87">
        <f t="shared" si="240"/>
        <v>0</v>
      </c>
      <c r="W953" s="99">
        <f t="shared" si="241"/>
        <v>0</v>
      </c>
      <c r="X953" s="91"/>
      <c r="Y953" s="7"/>
      <c r="Z953" s="7">
        <f t="shared" ref="Z953:AB963" si="249">SUM(Z965,Z977)</f>
        <v>0</v>
      </c>
      <c r="AA953" s="7">
        <f t="shared" si="249"/>
        <v>0</v>
      </c>
      <c r="AB953" s="7">
        <f t="shared" si="249"/>
        <v>0</v>
      </c>
    </row>
    <row r="954" spans="1:28" x14ac:dyDescent="0.25">
      <c r="A954" t="e">
        <f t="shared" si="234"/>
        <v>#REF!</v>
      </c>
      <c r="B954" s="8"/>
      <c r="C954" s="9" t="s">
        <v>11</v>
      </c>
      <c r="D954" s="105" t="e">
        <f>'დაზუსტ. ბიუჯ.'!#REF!</f>
        <v>#REF!</v>
      </c>
      <c r="E954" s="88" t="e">
        <f>'დაზუსტ. საკუთ.'!#REF!</f>
        <v>#REF!</v>
      </c>
      <c r="F954" s="88" t="e">
        <f>'დაზუსტ. ბიუჯ. ფონდ.'!#REF!</f>
        <v>#REF!</v>
      </c>
      <c r="G954" s="88">
        <f>'გრანტის საკასო'!D953</f>
        <v>0</v>
      </c>
      <c r="H954" s="88">
        <f>'მიზნ.გრანტის საკასო '!D953</f>
        <v>0</v>
      </c>
      <c r="I954" s="105" t="e">
        <f>'დაზუსტ. ბიუჯ.'!#REF!-'დაზუსტ. ბიუჯ.'!#REF!</f>
        <v>#REF!</v>
      </c>
      <c r="J954" s="88" t="e">
        <f>'დაზუსტ. საკუთ.'!#REF!-'დაზუსტ. საკუთ.'!#REF!</f>
        <v>#REF!</v>
      </c>
      <c r="K954" s="88" t="e">
        <f>'დაზუსტ. ბიუჯ. ფონდ.'!#REF!-'დაზუსტ. ბიუჯ. ფონდ.'!#REF!</f>
        <v>#REF!</v>
      </c>
      <c r="L954" s="88">
        <f>'გრანტის საკასო'!E953</f>
        <v>0</v>
      </c>
      <c r="M954" s="100">
        <f>'მიზნ.გრანტის საკასო '!E953-'მიზნ.გრანტის საკასო '!D953</f>
        <v>0</v>
      </c>
      <c r="N954" s="105" t="e">
        <f>'დაზუსტ. ბიუჯ.'!#REF!-'დაზუსტ. ბიუჯ.'!#REF!</f>
        <v>#REF!</v>
      </c>
      <c r="O954" s="88" t="e">
        <f>'დაზუსტ. საკუთ.'!#REF!-'დაზუსტ. საკუთ.'!#REF!</f>
        <v>#REF!</v>
      </c>
      <c r="P954" s="88" t="e">
        <f>'დაზუსტ. ბიუჯ. ფონდ.'!#REF!</f>
        <v>#REF!</v>
      </c>
      <c r="Q954" s="88">
        <f>'გრანტის საკასო'!J953</f>
        <v>0</v>
      </c>
      <c r="R954" s="100">
        <f>'მიზნ.გრანტის საკასო '!J953-'მიზნ.გრანტის საკასო '!I953</f>
        <v>0</v>
      </c>
      <c r="S954" s="105" t="e">
        <f t="shared" si="235"/>
        <v>#REF!</v>
      </c>
      <c r="T954" s="88" t="e">
        <f t="shared" si="238"/>
        <v>#REF!</v>
      </c>
      <c r="U954" s="88" t="e">
        <f t="shared" si="239"/>
        <v>#REF!</v>
      </c>
      <c r="V954" s="88">
        <f t="shared" si="240"/>
        <v>0</v>
      </c>
      <c r="W954" s="100">
        <f t="shared" si="241"/>
        <v>0</v>
      </c>
      <c r="X954" s="92"/>
      <c r="Y954" s="10"/>
      <c r="Z954" s="10">
        <f t="shared" si="249"/>
        <v>0</v>
      </c>
      <c r="AA954" s="10">
        <f t="shared" si="249"/>
        <v>0</v>
      </c>
      <c r="AB954" s="10">
        <f t="shared" si="249"/>
        <v>0</v>
      </c>
    </row>
    <row r="955" spans="1:28" x14ac:dyDescent="0.25">
      <c r="A955" t="e">
        <f t="shared" si="234"/>
        <v>#REF!</v>
      </c>
      <c r="B955" s="8"/>
      <c r="C955" s="9" t="s">
        <v>12</v>
      </c>
      <c r="D955" s="105" t="e">
        <f>'დაზუსტ. ბიუჯ.'!#REF!</f>
        <v>#REF!</v>
      </c>
      <c r="E955" s="88" t="e">
        <f>'დაზუსტ. საკუთ.'!#REF!</f>
        <v>#REF!</v>
      </c>
      <c r="F955" s="88" t="e">
        <f>'დაზუსტ. ბიუჯ. ფონდ.'!#REF!</f>
        <v>#REF!</v>
      </c>
      <c r="G955" s="88">
        <f>'გრანტის საკასო'!D954</f>
        <v>0</v>
      </c>
      <c r="H955" s="88">
        <f>'მიზნ.გრანტის საკასო '!D954</f>
        <v>0</v>
      </c>
      <c r="I955" s="105" t="e">
        <f>'დაზუსტ. ბიუჯ.'!#REF!-'დაზუსტ. ბიუჯ.'!#REF!</f>
        <v>#REF!</v>
      </c>
      <c r="J955" s="88" t="e">
        <f>'დაზუსტ. საკუთ.'!#REF!-'დაზუსტ. საკუთ.'!#REF!</f>
        <v>#REF!</v>
      </c>
      <c r="K955" s="88" t="e">
        <f>'დაზუსტ. ბიუჯ. ფონდ.'!#REF!-'დაზუსტ. ბიუჯ. ფონდ.'!#REF!</f>
        <v>#REF!</v>
      </c>
      <c r="L955" s="88">
        <f>'გრანტის საკასო'!E954</f>
        <v>0</v>
      </c>
      <c r="M955" s="100">
        <f>'მიზნ.გრანტის საკასო '!E954-'მიზნ.გრანტის საკასო '!D954</f>
        <v>0</v>
      </c>
      <c r="N955" s="105" t="e">
        <f>'დაზუსტ. ბიუჯ.'!#REF!-'დაზუსტ. ბიუჯ.'!#REF!</f>
        <v>#REF!</v>
      </c>
      <c r="O955" s="88" t="e">
        <f>'დაზუსტ. საკუთ.'!#REF!-'დაზუსტ. საკუთ.'!#REF!</f>
        <v>#REF!</v>
      </c>
      <c r="P955" s="88" t="e">
        <f>'დაზუსტ. ბიუჯ. ფონდ.'!#REF!</f>
        <v>#REF!</v>
      </c>
      <c r="Q955" s="88">
        <f>'გრანტის საკასო'!J954</f>
        <v>0</v>
      </c>
      <c r="R955" s="100">
        <f>'მიზნ.გრანტის საკასო '!J954-'მიზნ.გრანტის საკასო '!I954</f>
        <v>0</v>
      </c>
      <c r="S955" s="105" t="e">
        <f t="shared" si="235"/>
        <v>#REF!</v>
      </c>
      <c r="T955" s="88" t="e">
        <f t="shared" si="238"/>
        <v>#REF!</v>
      </c>
      <c r="U955" s="88" t="e">
        <f t="shared" si="239"/>
        <v>#REF!</v>
      </c>
      <c r="V955" s="88">
        <f t="shared" si="240"/>
        <v>0</v>
      </c>
      <c r="W955" s="100">
        <f t="shared" si="241"/>
        <v>0</v>
      </c>
      <c r="X955" s="92"/>
      <c r="Y955" s="10"/>
      <c r="Z955" s="10">
        <f t="shared" si="249"/>
        <v>0</v>
      </c>
      <c r="AA955" s="10">
        <f t="shared" si="249"/>
        <v>0</v>
      </c>
      <c r="AB955" s="10">
        <f t="shared" si="249"/>
        <v>0</v>
      </c>
    </row>
    <row r="956" spans="1:28" x14ac:dyDescent="0.25">
      <c r="A956" t="e">
        <f t="shared" si="234"/>
        <v>#REF!</v>
      </c>
      <c r="B956" s="8"/>
      <c r="C956" s="9" t="s">
        <v>13</v>
      </c>
      <c r="D956" s="105" t="e">
        <f>'დაზუსტ. ბიუჯ.'!#REF!</f>
        <v>#REF!</v>
      </c>
      <c r="E956" s="88" t="e">
        <f>'დაზუსტ. საკუთ.'!#REF!</f>
        <v>#REF!</v>
      </c>
      <c r="F956" s="88" t="e">
        <f>'დაზუსტ. ბიუჯ. ფონდ.'!#REF!</f>
        <v>#REF!</v>
      </c>
      <c r="G956" s="88">
        <f>'გრანტის საკასო'!D955</f>
        <v>0</v>
      </c>
      <c r="H956" s="88">
        <f>'მიზნ.გრანტის საკასო '!D955</f>
        <v>0</v>
      </c>
      <c r="I956" s="105" t="e">
        <f>'დაზუსტ. ბიუჯ.'!#REF!-'დაზუსტ. ბიუჯ.'!#REF!</f>
        <v>#REF!</v>
      </c>
      <c r="J956" s="88" t="e">
        <f>'დაზუსტ. საკუთ.'!#REF!-'დაზუსტ. საკუთ.'!#REF!</f>
        <v>#REF!</v>
      </c>
      <c r="K956" s="88" t="e">
        <f>'დაზუსტ. ბიუჯ. ფონდ.'!#REF!-'დაზუსტ. ბიუჯ. ფონდ.'!#REF!</f>
        <v>#REF!</v>
      </c>
      <c r="L956" s="88">
        <f>'გრანტის საკასო'!E955</f>
        <v>0</v>
      </c>
      <c r="M956" s="100">
        <f>'მიზნ.გრანტის საკასო '!E955-'მიზნ.გრანტის საკასო '!D955</f>
        <v>0</v>
      </c>
      <c r="N956" s="105" t="e">
        <f>'დაზუსტ. ბიუჯ.'!#REF!-'დაზუსტ. ბიუჯ.'!#REF!</f>
        <v>#REF!</v>
      </c>
      <c r="O956" s="88" t="e">
        <f>'დაზუსტ. საკუთ.'!#REF!-'დაზუსტ. საკუთ.'!#REF!</f>
        <v>#REF!</v>
      </c>
      <c r="P956" s="88" t="e">
        <f>'დაზუსტ. ბიუჯ. ფონდ.'!#REF!</f>
        <v>#REF!</v>
      </c>
      <c r="Q956" s="88">
        <f>'გრანტის საკასო'!J955</f>
        <v>0</v>
      </c>
      <c r="R956" s="100">
        <f>'მიზნ.გრანტის საკასო '!J955-'მიზნ.გრანტის საკასო '!I955</f>
        <v>0</v>
      </c>
      <c r="S956" s="105" t="e">
        <f t="shared" si="235"/>
        <v>#REF!</v>
      </c>
      <c r="T956" s="88" t="e">
        <f t="shared" si="238"/>
        <v>#REF!</v>
      </c>
      <c r="U956" s="88" t="e">
        <f t="shared" si="239"/>
        <v>#REF!</v>
      </c>
      <c r="V956" s="88">
        <f t="shared" si="240"/>
        <v>0</v>
      </c>
      <c r="W956" s="100">
        <f t="shared" si="241"/>
        <v>0</v>
      </c>
      <c r="X956" s="92"/>
      <c r="Y956" s="10"/>
      <c r="Z956" s="10">
        <f t="shared" si="249"/>
        <v>0</v>
      </c>
      <c r="AA956" s="10">
        <f t="shared" si="249"/>
        <v>0</v>
      </c>
      <c r="AB956" s="10">
        <f t="shared" si="249"/>
        <v>0</v>
      </c>
    </row>
    <row r="957" spans="1:28" x14ac:dyDescent="0.25">
      <c r="A957" t="e">
        <f t="shared" si="234"/>
        <v>#REF!</v>
      </c>
      <c r="B957" s="8"/>
      <c r="C957" s="9" t="s">
        <v>14</v>
      </c>
      <c r="D957" s="105" t="e">
        <f>'დაზუსტ. ბიუჯ.'!#REF!</f>
        <v>#REF!</v>
      </c>
      <c r="E957" s="88" t="e">
        <f>'დაზუსტ. საკუთ.'!#REF!</f>
        <v>#REF!</v>
      </c>
      <c r="F957" s="88" t="e">
        <f>'დაზუსტ. ბიუჯ. ფონდ.'!#REF!</f>
        <v>#REF!</v>
      </c>
      <c r="G957" s="88">
        <f>'გრანტის საკასო'!D956</f>
        <v>0</v>
      </c>
      <c r="H957" s="88">
        <f>'მიზნ.გრანტის საკასო '!D956</f>
        <v>0</v>
      </c>
      <c r="I957" s="105" t="e">
        <f>'დაზუსტ. ბიუჯ.'!#REF!-'დაზუსტ. ბიუჯ.'!#REF!</f>
        <v>#REF!</v>
      </c>
      <c r="J957" s="88" t="e">
        <f>'დაზუსტ. საკუთ.'!#REF!-'დაზუსტ. საკუთ.'!#REF!</f>
        <v>#REF!</v>
      </c>
      <c r="K957" s="88" t="e">
        <f>'დაზუსტ. ბიუჯ. ფონდ.'!#REF!-'დაზუსტ. ბიუჯ. ფონდ.'!#REF!</f>
        <v>#REF!</v>
      </c>
      <c r="L957" s="88">
        <f>'გრანტის საკასო'!E956</f>
        <v>0</v>
      </c>
      <c r="M957" s="100">
        <f>'მიზნ.გრანტის საკასო '!E956-'მიზნ.გრანტის საკასო '!D956</f>
        <v>0</v>
      </c>
      <c r="N957" s="105" t="e">
        <f>'დაზუსტ. ბიუჯ.'!#REF!-'დაზუსტ. ბიუჯ.'!#REF!</f>
        <v>#REF!</v>
      </c>
      <c r="O957" s="88" t="e">
        <f>'დაზუსტ. საკუთ.'!#REF!-'დაზუსტ. საკუთ.'!#REF!</f>
        <v>#REF!</v>
      </c>
      <c r="P957" s="88" t="e">
        <f>'დაზუსტ. ბიუჯ. ფონდ.'!#REF!</f>
        <v>#REF!</v>
      </c>
      <c r="Q957" s="88">
        <f>'გრანტის საკასო'!J956</f>
        <v>0</v>
      </c>
      <c r="R957" s="100">
        <f>'მიზნ.გრანტის საკასო '!J956-'მიზნ.გრანტის საკასო '!I956</f>
        <v>0</v>
      </c>
      <c r="S957" s="105" t="e">
        <f t="shared" si="235"/>
        <v>#REF!</v>
      </c>
      <c r="T957" s="88" t="e">
        <f t="shared" si="238"/>
        <v>#REF!</v>
      </c>
      <c r="U957" s="88" t="e">
        <f t="shared" si="239"/>
        <v>#REF!</v>
      </c>
      <c r="V957" s="88">
        <f t="shared" si="240"/>
        <v>0</v>
      </c>
      <c r="W957" s="100">
        <f t="shared" si="241"/>
        <v>0</v>
      </c>
      <c r="X957" s="92"/>
      <c r="Y957" s="10"/>
      <c r="Z957" s="10">
        <f t="shared" si="249"/>
        <v>0</v>
      </c>
      <c r="AA957" s="10">
        <f t="shared" si="249"/>
        <v>0</v>
      </c>
      <c r="AB957" s="10">
        <f t="shared" si="249"/>
        <v>0</v>
      </c>
    </row>
    <row r="958" spans="1:28" x14ac:dyDescent="0.25">
      <c r="A958" t="e">
        <f t="shared" si="234"/>
        <v>#REF!</v>
      </c>
      <c r="B958" s="8"/>
      <c r="C958" s="9" t="s">
        <v>15</v>
      </c>
      <c r="D958" s="105" t="e">
        <f>'დაზუსტ. ბიუჯ.'!#REF!</f>
        <v>#REF!</v>
      </c>
      <c r="E958" s="88" t="e">
        <f>'დაზუსტ. საკუთ.'!#REF!</f>
        <v>#REF!</v>
      </c>
      <c r="F958" s="88" t="e">
        <f>'დაზუსტ. ბიუჯ. ფონდ.'!#REF!</f>
        <v>#REF!</v>
      </c>
      <c r="G958" s="88">
        <f>'გრანტის საკასო'!D957</f>
        <v>0</v>
      </c>
      <c r="H958" s="88">
        <f>'მიზნ.გრანტის საკასო '!D957</f>
        <v>0</v>
      </c>
      <c r="I958" s="105" t="e">
        <f>'დაზუსტ. ბიუჯ.'!#REF!-'დაზუსტ. ბიუჯ.'!#REF!</f>
        <v>#REF!</v>
      </c>
      <c r="J958" s="88" t="e">
        <f>'დაზუსტ. საკუთ.'!#REF!-'დაზუსტ. საკუთ.'!#REF!</f>
        <v>#REF!</v>
      </c>
      <c r="K958" s="88" t="e">
        <f>'დაზუსტ. ბიუჯ. ფონდ.'!#REF!-'დაზუსტ. ბიუჯ. ფონდ.'!#REF!</f>
        <v>#REF!</v>
      </c>
      <c r="L958" s="88">
        <f>'გრანტის საკასო'!E957</f>
        <v>0</v>
      </c>
      <c r="M958" s="100">
        <f>'მიზნ.გრანტის საკასო '!E957-'მიზნ.გრანტის საკასო '!D957</f>
        <v>0</v>
      </c>
      <c r="N958" s="105" t="e">
        <f>'დაზუსტ. ბიუჯ.'!#REF!-'დაზუსტ. ბიუჯ.'!#REF!</f>
        <v>#REF!</v>
      </c>
      <c r="O958" s="88" t="e">
        <f>'დაზუსტ. საკუთ.'!#REF!-'დაზუსტ. საკუთ.'!#REF!</f>
        <v>#REF!</v>
      </c>
      <c r="P958" s="88" t="e">
        <f>'დაზუსტ. ბიუჯ. ფონდ.'!#REF!</f>
        <v>#REF!</v>
      </c>
      <c r="Q958" s="88">
        <f>'გრანტის საკასო'!J957</f>
        <v>0</v>
      </c>
      <c r="R958" s="100">
        <f>'მიზნ.გრანტის საკასო '!J957-'მიზნ.გრანტის საკასო '!I957</f>
        <v>0</v>
      </c>
      <c r="S958" s="105" t="e">
        <f t="shared" si="235"/>
        <v>#REF!</v>
      </c>
      <c r="T958" s="88" t="e">
        <f t="shared" si="238"/>
        <v>#REF!</v>
      </c>
      <c r="U958" s="88" t="e">
        <f t="shared" si="239"/>
        <v>#REF!</v>
      </c>
      <c r="V958" s="88">
        <f t="shared" si="240"/>
        <v>0</v>
      </c>
      <c r="W958" s="100">
        <f t="shared" si="241"/>
        <v>0</v>
      </c>
      <c r="X958" s="92"/>
      <c r="Y958" s="10"/>
      <c r="Z958" s="10">
        <f t="shared" si="249"/>
        <v>0</v>
      </c>
      <c r="AA958" s="10">
        <f t="shared" si="249"/>
        <v>0</v>
      </c>
      <c r="AB958" s="10">
        <f t="shared" si="249"/>
        <v>0</v>
      </c>
    </row>
    <row r="959" spans="1:28" x14ac:dyDescent="0.25">
      <c r="A959" t="e">
        <f t="shared" si="234"/>
        <v>#REF!</v>
      </c>
      <c r="B959" s="8"/>
      <c r="C959" s="9" t="s">
        <v>16</v>
      </c>
      <c r="D959" s="105" t="e">
        <f>'დაზუსტ. ბიუჯ.'!#REF!</f>
        <v>#REF!</v>
      </c>
      <c r="E959" s="88" t="e">
        <f>'დაზუსტ. საკუთ.'!#REF!</f>
        <v>#REF!</v>
      </c>
      <c r="F959" s="88" t="e">
        <f>'დაზუსტ. ბიუჯ. ფონდ.'!#REF!</f>
        <v>#REF!</v>
      </c>
      <c r="G959" s="88">
        <f>'გრანტის საკასო'!D958</f>
        <v>0</v>
      </c>
      <c r="H959" s="88">
        <f>'მიზნ.გრანტის საკასო '!D958</f>
        <v>0</v>
      </c>
      <c r="I959" s="105" t="e">
        <f>'დაზუსტ. ბიუჯ.'!#REF!-'დაზუსტ. ბიუჯ.'!#REF!</f>
        <v>#REF!</v>
      </c>
      <c r="J959" s="88" t="e">
        <f>'დაზუსტ. საკუთ.'!#REF!-'დაზუსტ. საკუთ.'!#REF!</f>
        <v>#REF!</v>
      </c>
      <c r="K959" s="88" t="e">
        <f>'დაზუსტ. ბიუჯ. ფონდ.'!#REF!-'დაზუსტ. ბიუჯ. ფონდ.'!#REF!</f>
        <v>#REF!</v>
      </c>
      <c r="L959" s="88">
        <f>'გრანტის საკასო'!E958</f>
        <v>0</v>
      </c>
      <c r="M959" s="100">
        <f>'მიზნ.გრანტის საკასო '!E958-'მიზნ.გრანტის საკასო '!D958</f>
        <v>0</v>
      </c>
      <c r="N959" s="105" t="e">
        <f>'დაზუსტ. ბიუჯ.'!#REF!-'დაზუსტ. ბიუჯ.'!#REF!</f>
        <v>#REF!</v>
      </c>
      <c r="O959" s="88" t="e">
        <f>'დაზუსტ. საკუთ.'!#REF!-'დაზუსტ. საკუთ.'!#REF!</f>
        <v>#REF!</v>
      </c>
      <c r="P959" s="88" t="e">
        <f>'დაზუსტ. ბიუჯ. ფონდ.'!#REF!</f>
        <v>#REF!</v>
      </c>
      <c r="Q959" s="88">
        <f>'გრანტის საკასო'!J958</f>
        <v>0</v>
      </c>
      <c r="R959" s="100">
        <f>'მიზნ.გრანტის საკასო '!J958-'მიზნ.გრანტის საკასო '!I958</f>
        <v>0</v>
      </c>
      <c r="S959" s="105" t="e">
        <f t="shared" si="235"/>
        <v>#REF!</v>
      </c>
      <c r="T959" s="88" t="e">
        <f t="shared" si="238"/>
        <v>#REF!</v>
      </c>
      <c r="U959" s="88" t="e">
        <f t="shared" si="239"/>
        <v>#REF!</v>
      </c>
      <c r="V959" s="88">
        <f t="shared" si="240"/>
        <v>0</v>
      </c>
      <c r="W959" s="100">
        <f t="shared" si="241"/>
        <v>0</v>
      </c>
      <c r="X959" s="92"/>
      <c r="Y959" s="10"/>
      <c r="Z959" s="10">
        <f t="shared" si="249"/>
        <v>0</v>
      </c>
      <c r="AA959" s="10">
        <f t="shared" si="249"/>
        <v>0</v>
      </c>
      <c r="AB959" s="10">
        <f t="shared" si="249"/>
        <v>0</v>
      </c>
    </row>
    <row r="960" spans="1:28" x14ac:dyDescent="0.25">
      <c r="A960" t="e">
        <f t="shared" si="234"/>
        <v>#REF!</v>
      </c>
      <c r="B960" s="8"/>
      <c r="C960" s="9" t="s">
        <v>17</v>
      </c>
      <c r="D960" s="105" t="e">
        <f>'დაზუსტ. ბიუჯ.'!#REF!</f>
        <v>#REF!</v>
      </c>
      <c r="E960" s="88" t="e">
        <f>'დაზუსტ. საკუთ.'!#REF!</f>
        <v>#REF!</v>
      </c>
      <c r="F960" s="88" t="e">
        <f>'დაზუსტ. ბიუჯ. ფონდ.'!#REF!</f>
        <v>#REF!</v>
      </c>
      <c r="G960" s="88">
        <f>'გრანტის საკასო'!D959</f>
        <v>0</v>
      </c>
      <c r="H960" s="88">
        <f>'მიზნ.გრანტის საკასო '!D959</f>
        <v>0</v>
      </c>
      <c r="I960" s="105" t="e">
        <f>'დაზუსტ. ბიუჯ.'!#REF!-'დაზუსტ. ბიუჯ.'!#REF!</f>
        <v>#REF!</v>
      </c>
      <c r="J960" s="88" t="e">
        <f>'დაზუსტ. საკუთ.'!#REF!-'დაზუსტ. საკუთ.'!#REF!</f>
        <v>#REF!</v>
      </c>
      <c r="K960" s="88" t="e">
        <f>'დაზუსტ. ბიუჯ. ფონდ.'!#REF!-'დაზუსტ. ბიუჯ. ფონდ.'!#REF!</f>
        <v>#REF!</v>
      </c>
      <c r="L960" s="88">
        <f>'გრანტის საკასო'!E959</f>
        <v>0</v>
      </c>
      <c r="M960" s="100">
        <f>'მიზნ.გრანტის საკასო '!E959-'მიზნ.გრანტის საკასო '!D959</f>
        <v>0</v>
      </c>
      <c r="N960" s="105" t="e">
        <f>'დაზუსტ. ბიუჯ.'!#REF!-'დაზუსტ. ბიუჯ.'!#REF!</f>
        <v>#REF!</v>
      </c>
      <c r="O960" s="88" t="e">
        <f>'დაზუსტ. საკუთ.'!#REF!-'დაზუსტ. საკუთ.'!#REF!</f>
        <v>#REF!</v>
      </c>
      <c r="P960" s="88" t="e">
        <f>'დაზუსტ. ბიუჯ. ფონდ.'!#REF!</f>
        <v>#REF!</v>
      </c>
      <c r="Q960" s="88">
        <f>'გრანტის საკასო'!J959</f>
        <v>0</v>
      </c>
      <c r="R960" s="100">
        <f>'მიზნ.გრანტის საკასო '!J959-'მიზნ.გრანტის საკასო '!I959</f>
        <v>0</v>
      </c>
      <c r="S960" s="105" t="e">
        <f t="shared" si="235"/>
        <v>#REF!</v>
      </c>
      <c r="T960" s="88" t="e">
        <f t="shared" si="238"/>
        <v>#REF!</v>
      </c>
      <c r="U960" s="88" t="e">
        <f t="shared" si="239"/>
        <v>#REF!</v>
      </c>
      <c r="V960" s="88">
        <f t="shared" si="240"/>
        <v>0</v>
      </c>
      <c r="W960" s="100">
        <f t="shared" si="241"/>
        <v>0</v>
      </c>
      <c r="X960" s="92"/>
      <c r="Y960" s="10"/>
      <c r="Z960" s="10">
        <f t="shared" si="249"/>
        <v>0</v>
      </c>
      <c r="AA960" s="10">
        <f t="shared" si="249"/>
        <v>0</v>
      </c>
      <c r="AB960" s="10">
        <f t="shared" si="249"/>
        <v>0</v>
      </c>
    </row>
    <row r="961" spans="1:28" x14ac:dyDescent="0.25">
      <c r="A961" t="e">
        <f t="shared" si="234"/>
        <v>#REF!</v>
      </c>
      <c r="B961" s="5"/>
      <c r="C961" s="6" t="s">
        <v>18</v>
      </c>
      <c r="D961" s="104" t="e">
        <f>'დაზუსტ. ბიუჯ.'!#REF!</f>
        <v>#REF!</v>
      </c>
      <c r="E961" s="87" t="e">
        <f>'დაზუსტ. საკუთ.'!#REF!</f>
        <v>#REF!</v>
      </c>
      <c r="F961" s="87" t="e">
        <f>'დაზუსტ. ბიუჯ. ფონდ.'!#REF!</f>
        <v>#REF!</v>
      </c>
      <c r="G961" s="87">
        <f>'გრანტის საკასო'!D960</f>
        <v>0</v>
      </c>
      <c r="H961" s="87">
        <f>'მიზნ.გრანტის საკასო '!D960</f>
        <v>0</v>
      </c>
      <c r="I961" s="104" t="e">
        <f>'დაზუსტ. ბიუჯ.'!#REF!-'დაზუსტ. ბიუჯ.'!#REF!</f>
        <v>#REF!</v>
      </c>
      <c r="J961" s="87" t="e">
        <f>'დაზუსტ. საკუთ.'!#REF!-'დაზუსტ. საკუთ.'!#REF!</f>
        <v>#REF!</v>
      </c>
      <c r="K961" s="87" t="e">
        <f>'დაზუსტ. ბიუჯ. ფონდ.'!#REF!-'დაზუსტ. ბიუჯ. ფონდ.'!#REF!</f>
        <v>#REF!</v>
      </c>
      <c r="L961" s="87">
        <f>'გრანტის საკასო'!E960</f>
        <v>0</v>
      </c>
      <c r="M961" s="99">
        <f>'მიზნ.გრანტის საკასო '!E960-'მიზნ.გრანტის საკასო '!D960</f>
        <v>0</v>
      </c>
      <c r="N961" s="104" t="e">
        <f>'დაზუსტ. ბიუჯ.'!#REF!-'დაზუსტ. ბიუჯ.'!#REF!</f>
        <v>#REF!</v>
      </c>
      <c r="O961" s="87" t="e">
        <f>'დაზუსტ. საკუთ.'!#REF!-'დაზუსტ. საკუთ.'!#REF!</f>
        <v>#REF!</v>
      </c>
      <c r="P961" s="87" t="e">
        <f>'დაზუსტ. ბიუჯ. ფონდ.'!#REF!</f>
        <v>#REF!</v>
      </c>
      <c r="Q961" s="87">
        <f>'გრანტის საკასო'!J960</f>
        <v>0</v>
      </c>
      <c r="R961" s="99">
        <f>'მიზნ.გრანტის საკასო '!J960-'მიზნ.გრანტის საკასო '!I960</f>
        <v>0</v>
      </c>
      <c r="S961" s="104" t="e">
        <f t="shared" si="235"/>
        <v>#REF!</v>
      </c>
      <c r="T961" s="87" t="e">
        <f t="shared" si="238"/>
        <v>#REF!</v>
      </c>
      <c r="U961" s="87" t="e">
        <f t="shared" si="239"/>
        <v>#REF!</v>
      </c>
      <c r="V961" s="87">
        <f t="shared" si="240"/>
        <v>0</v>
      </c>
      <c r="W961" s="99">
        <f t="shared" si="241"/>
        <v>0</v>
      </c>
      <c r="X961" s="91"/>
      <c r="Y961" s="7"/>
      <c r="Z961" s="7">
        <f t="shared" si="249"/>
        <v>0</v>
      </c>
      <c r="AA961" s="7">
        <f t="shared" si="249"/>
        <v>0</v>
      </c>
      <c r="AB961" s="7">
        <f t="shared" si="249"/>
        <v>0</v>
      </c>
    </row>
    <row r="962" spans="1:28" x14ac:dyDescent="0.25">
      <c r="A962" t="e">
        <f t="shared" si="234"/>
        <v>#REF!</v>
      </c>
      <c r="B962" s="5"/>
      <c r="C962" s="6" t="s">
        <v>19</v>
      </c>
      <c r="D962" s="104" t="e">
        <f>'დაზუსტ. ბიუჯ.'!#REF!</f>
        <v>#REF!</v>
      </c>
      <c r="E962" s="87" t="e">
        <f>'დაზუსტ. საკუთ.'!#REF!</f>
        <v>#REF!</v>
      </c>
      <c r="F962" s="87" t="e">
        <f>'დაზუსტ. ბიუჯ. ფონდ.'!#REF!</f>
        <v>#REF!</v>
      </c>
      <c r="G962" s="87">
        <f>'გრანტის საკასო'!D961</f>
        <v>0</v>
      </c>
      <c r="H962" s="87">
        <f>'მიზნ.გრანტის საკასო '!D961</f>
        <v>0</v>
      </c>
      <c r="I962" s="104" t="e">
        <f>'დაზუსტ. ბიუჯ.'!#REF!-'დაზუსტ. ბიუჯ.'!#REF!</f>
        <v>#REF!</v>
      </c>
      <c r="J962" s="87" t="e">
        <f>'დაზუსტ. საკუთ.'!#REF!-'დაზუსტ. საკუთ.'!#REF!</f>
        <v>#REF!</v>
      </c>
      <c r="K962" s="87" t="e">
        <f>'დაზუსტ. ბიუჯ. ფონდ.'!#REF!-'დაზუსტ. ბიუჯ. ფონდ.'!#REF!</f>
        <v>#REF!</v>
      </c>
      <c r="L962" s="87">
        <f>'გრანტის საკასო'!E961</f>
        <v>0</v>
      </c>
      <c r="M962" s="99">
        <f>'მიზნ.გრანტის საკასო '!E961-'მიზნ.გრანტის საკასო '!D961</f>
        <v>0</v>
      </c>
      <c r="N962" s="104" t="e">
        <f>'დაზუსტ. ბიუჯ.'!#REF!-'დაზუსტ. ბიუჯ.'!#REF!</f>
        <v>#REF!</v>
      </c>
      <c r="O962" s="87" t="e">
        <f>'დაზუსტ. საკუთ.'!#REF!-'დაზუსტ. საკუთ.'!#REF!</f>
        <v>#REF!</v>
      </c>
      <c r="P962" s="87" t="e">
        <f>'დაზუსტ. ბიუჯ. ფონდ.'!#REF!</f>
        <v>#REF!</v>
      </c>
      <c r="Q962" s="87">
        <f>'გრანტის საკასო'!J961</f>
        <v>0</v>
      </c>
      <c r="R962" s="99">
        <f>'მიზნ.გრანტის საკასო '!J961-'მიზნ.გრანტის საკასო '!I961</f>
        <v>0</v>
      </c>
      <c r="S962" s="104" t="e">
        <f t="shared" si="235"/>
        <v>#REF!</v>
      </c>
      <c r="T962" s="87" t="e">
        <f t="shared" si="238"/>
        <v>#REF!</v>
      </c>
      <c r="U962" s="87" t="e">
        <f t="shared" si="239"/>
        <v>#REF!</v>
      </c>
      <c r="V962" s="87">
        <f t="shared" si="240"/>
        <v>0</v>
      </c>
      <c r="W962" s="99">
        <f t="shared" si="241"/>
        <v>0</v>
      </c>
      <c r="X962" s="91"/>
      <c r="Y962" s="7"/>
      <c r="Z962" s="7">
        <f t="shared" si="249"/>
        <v>0</v>
      </c>
      <c r="AA962" s="7">
        <f t="shared" si="249"/>
        <v>0</v>
      </c>
      <c r="AB962" s="7">
        <f t="shared" si="249"/>
        <v>0</v>
      </c>
    </row>
    <row r="963" spans="1:28" ht="15.75" thickBot="1" x14ac:dyDescent="0.3">
      <c r="A963" t="e">
        <f t="shared" si="234"/>
        <v>#REF!</v>
      </c>
      <c r="B963" s="11"/>
      <c r="C963" s="12" t="s">
        <v>20</v>
      </c>
      <c r="D963" s="106" t="e">
        <f>'დაზუსტ. ბიუჯ.'!#REF!</f>
        <v>#REF!</v>
      </c>
      <c r="E963" s="89" t="e">
        <f>'დაზუსტ. საკუთ.'!#REF!</f>
        <v>#REF!</v>
      </c>
      <c r="F963" s="89" t="e">
        <f>'დაზუსტ. ბიუჯ. ფონდ.'!#REF!</f>
        <v>#REF!</v>
      </c>
      <c r="G963" s="89">
        <f>'გრანტის საკასო'!D962</f>
        <v>0</v>
      </c>
      <c r="H963" s="89">
        <f>'მიზნ.გრანტის საკასო '!D962</f>
        <v>0</v>
      </c>
      <c r="I963" s="106" t="e">
        <f>'დაზუსტ. ბიუჯ.'!#REF!-'დაზუსტ. ბიუჯ.'!#REF!</f>
        <v>#REF!</v>
      </c>
      <c r="J963" s="89" t="e">
        <f>'დაზუსტ. საკუთ.'!#REF!-'დაზუსტ. საკუთ.'!#REF!</f>
        <v>#REF!</v>
      </c>
      <c r="K963" s="89" t="e">
        <f>'დაზუსტ. ბიუჯ. ფონდ.'!#REF!-'დაზუსტ. ბიუჯ. ფონდ.'!#REF!</f>
        <v>#REF!</v>
      </c>
      <c r="L963" s="89">
        <f>'გრანტის საკასო'!E962</f>
        <v>0</v>
      </c>
      <c r="M963" s="101">
        <f>'მიზნ.გრანტის საკასო '!E962-'მიზნ.გრანტის საკასო '!D962</f>
        <v>0</v>
      </c>
      <c r="N963" s="106" t="e">
        <f>'დაზუსტ. ბიუჯ.'!#REF!-'დაზუსტ. ბიუჯ.'!#REF!</f>
        <v>#REF!</v>
      </c>
      <c r="O963" s="89" t="e">
        <f>'დაზუსტ. საკუთ.'!#REF!-'დაზუსტ. საკუთ.'!#REF!</f>
        <v>#REF!</v>
      </c>
      <c r="P963" s="89" t="e">
        <f>'დაზუსტ. ბიუჯ. ფონდ.'!#REF!</f>
        <v>#REF!</v>
      </c>
      <c r="Q963" s="89">
        <f>'გრანტის საკასო'!J962</f>
        <v>0</v>
      </c>
      <c r="R963" s="101">
        <f>'მიზნ.გრანტის საკასო '!J962-'მიზნ.გრანტის საკასო '!I962</f>
        <v>0</v>
      </c>
      <c r="S963" s="106" t="e">
        <f t="shared" si="235"/>
        <v>#REF!</v>
      </c>
      <c r="T963" s="89" t="e">
        <f t="shared" si="238"/>
        <v>#REF!</v>
      </c>
      <c r="U963" s="89" t="e">
        <f t="shared" si="239"/>
        <v>#REF!</v>
      </c>
      <c r="V963" s="89">
        <f t="shared" si="240"/>
        <v>0</v>
      </c>
      <c r="W963" s="101">
        <f t="shared" si="241"/>
        <v>0</v>
      </c>
      <c r="X963" s="93"/>
      <c r="Y963" s="13"/>
      <c r="Z963" s="13">
        <f t="shared" si="249"/>
        <v>0</v>
      </c>
      <c r="AA963" s="13">
        <f t="shared" si="249"/>
        <v>0</v>
      </c>
      <c r="AB963" s="13">
        <f t="shared" si="249"/>
        <v>0</v>
      </c>
    </row>
    <row r="964" spans="1:28" ht="16.5" thickTop="1" thickBot="1" x14ac:dyDescent="0.3">
      <c r="A964" t="e">
        <f t="shared" si="234"/>
        <v>#REF!</v>
      </c>
      <c r="B964" s="121" t="s">
        <v>159</v>
      </c>
      <c r="C964" s="122" t="s">
        <v>342</v>
      </c>
      <c r="D964" s="103" t="e">
        <f>'დაზუსტ. ბიუჯ.'!#REF!</f>
        <v>#REF!</v>
      </c>
      <c r="E964" s="86" t="e">
        <f>'დაზუსტ. საკუთ.'!#REF!</f>
        <v>#REF!</v>
      </c>
      <c r="F964" s="86" t="e">
        <f>'დაზუსტ. ბიუჯ. ფონდ.'!#REF!</f>
        <v>#REF!</v>
      </c>
      <c r="G964" s="86">
        <f>'გრანტის საკასო'!D963</f>
        <v>0</v>
      </c>
      <c r="H964" s="86">
        <f>'მიზნ.გრანტის საკასო '!D963</f>
        <v>0</v>
      </c>
      <c r="I964" s="103" t="e">
        <f>'დაზუსტ. ბიუჯ.'!#REF!-'დაზუსტ. ბიუჯ.'!#REF!</f>
        <v>#REF!</v>
      </c>
      <c r="J964" s="86" t="e">
        <f>'დაზუსტ. საკუთ.'!#REF!-'დაზუსტ. საკუთ.'!#REF!</f>
        <v>#REF!</v>
      </c>
      <c r="K964" s="86" t="e">
        <f>'დაზუსტ. ბიუჯ. ფონდ.'!#REF!-'დაზუსტ. ბიუჯ. ფონდ.'!#REF!</f>
        <v>#REF!</v>
      </c>
      <c r="L964" s="86">
        <f>'გრანტის საკასო'!E963</f>
        <v>0</v>
      </c>
      <c r="M964" s="102">
        <f>'მიზნ.გრანტის საკასო '!E963-'მიზნ.გრანტის საკასო '!D963</f>
        <v>0</v>
      </c>
      <c r="N964" s="103" t="e">
        <f>'დაზუსტ. ბიუჯ.'!#REF!-'დაზუსტ. ბიუჯ.'!#REF!</f>
        <v>#REF!</v>
      </c>
      <c r="O964" s="86" t="e">
        <f>'დაზუსტ. საკუთ.'!#REF!-'დაზუსტ. საკუთ.'!#REF!</f>
        <v>#REF!</v>
      </c>
      <c r="P964" s="86" t="e">
        <f>'დაზუსტ. ბიუჯ. ფონდ.'!#REF!</f>
        <v>#REF!</v>
      </c>
      <c r="Q964" s="86">
        <f>'გრანტის საკასო'!J963</f>
        <v>0</v>
      </c>
      <c r="R964" s="102">
        <f>'მიზნ.გრანტის საკასო '!J963-'მიზნ.გრანტის საკასო '!I963</f>
        <v>0</v>
      </c>
      <c r="S964" s="103" t="e">
        <f t="shared" si="235"/>
        <v>#REF!</v>
      </c>
      <c r="T964" s="86" t="e">
        <f t="shared" si="238"/>
        <v>#REF!</v>
      </c>
      <c r="U964" s="86" t="e">
        <f t="shared" si="239"/>
        <v>#REF!</v>
      </c>
      <c r="V964" s="86">
        <f t="shared" si="240"/>
        <v>0</v>
      </c>
      <c r="W964" s="102">
        <f t="shared" si="241"/>
        <v>0</v>
      </c>
      <c r="X964" s="96"/>
      <c r="Y964" s="14"/>
      <c r="Z964" s="14">
        <f t="shared" ref="Z964:AB964" si="250">SUM(Z965,Z973,Z974,Z975)</f>
        <v>0</v>
      </c>
      <c r="AA964" s="14">
        <f t="shared" si="250"/>
        <v>0</v>
      </c>
      <c r="AB964" s="14">
        <f t="shared" si="250"/>
        <v>0</v>
      </c>
    </row>
    <row r="965" spans="1:28" ht="15.75" thickTop="1" x14ac:dyDescent="0.25">
      <c r="A965" t="e">
        <f t="shared" ref="A965:A1040" si="251">IF(OR(D965&lt;&gt;0,E965&lt;&gt;0,F965&lt;&gt;0,G965&lt;&gt;0,H965&lt;&gt;0,),"a","b")</f>
        <v>#REF!</v>
      </c>
      <c r="B965" s="5"/>
      <c r="C965" s="6" t="s">
        <v>10</v>
      </c>
      <c r="D965" s="104" t="e">
        <f>'დაზუსტ. ბიუჯ.'!#REF!</f>
        <v>#REF!</v>
      </c>
      <c r="E965" s="87" t="e">
        <f>'დაზუსტ. საკუთ.'!#REF!</f>
        <v>#REF!</v>
      </c>
      <c r="F965" s="87" t="e">
        <f>'დაზუსტ. ბიუჯ. ფონდ.'!#REF!</f>
        <v>#REF!</v>
      </c>
      <c r="G965" s="87">
        <f>'გრანტის საკასო'!D964</f>
        <v>0</v>
      </c>
      <c r="H965" s="87">
        <f>'მიზნ.გრანტის საკასო '!D964</f>
        <v>0</v>
      </c>
      <c r="I965" s="104" t="e">
        <f>'დაზუსტ. ბიუჯ.'!#REF!-'დაზუსტ. ბიუჯ.'!#REF!</f>
        <v>#REF!</v>
      </c>
      <c r="J965" s="87" t="e">
        <f>'დაზუსტ. საკუთ.'!#REF!-'დაზუსტ. საკუთ.'!#REF!</f>
        <v>#REF!</v>
      </c>
      <c r="K965" s="87" t="e">
        <f>'დაზუსტ. ბიუჯ. ფონდ.'!#REF!-'დაზუსტ. ბიუჯ. ფონდ.'!#REF!</f>
        <v>#REF!</v>
      </c>
      <c r="L965" s="87">
        <f>'გრანტის საკასო'!E964</f>
        <v>0</v>
      </c>
      <c r="M965" s="99">
        <f>'მიზნ.გრანტის საკასო '!E964-'მიზნ.გრანტის საკასო '!D964</f>
        <v>0</v>
      </c>
      <c r="N965" s="104" t="e">
        <f>'დაზუსტ. ბიუჯ.'!#REF!-'დაზუსტ. ბიუჯ.'!#REF!</f>
        <v>#REF!</v>
      </c>
      <c r="O965" s="87" t="e">
        <f>'დაზუსტ. საკუთ.'!#REF!-'დაზუსტ. საკუთ.'!#REF!</f>
        <v>#REF!</v>
      </c>
      <c r="P965" s="87" t="e">
        <f>'დაზუსტ. ბიუჯ. ფონდ.'!#REF!</f>
        <v>#REF!</v>
      </c>
      <c r="Q965" s="87">
        <f>'გრანტის საკასო'!J964</f>
        <v>0</v>
      </c>
      <c r="R965" s="99">
        <f>'მიზნ.გრანტის საკასო '!J964-'მიზნ.გრანტის საკასო '!I964</f>
        <v>0</v>
      </c>
      <c r="S965" s="104" t="e">
        <f t="shared" ref="S965:S1040" si="252">N965+I965+D965</f>
        <v>#REF!</v>
      </c>
      <c r="T965" s="87" t="e">
        <f t="shared" si="238"/>
        <v>#REF!</v>
      </c>
      <c r="U965" s="87" t="e">
        <f t="shared" si="239"/>
        <v>#REF!</v>
      </c>
      <c r="V965" s="87">
        <f t="shared" si="240"/>
        <v>0</v>
      </c>
      <c r="W965" s="99">
        <f t="shared" si="241"/>
        <v>0</v>
      </c>
      <c r="X965" s="91"/>
      <c r="Y965" s="7"/>
      <c r="Z965" s="7">
        <f t="shared" ref="Z965:AB965" si="253">SUM(Z966:Z972)</f>
        <v>0</v>
      </c>
      <c r="AA965" s="7">
        <f t="shared" si="253"/>
        <v>0</v>
      </c>
      <c r="AB965" s="7">
        <f t="shared" si="253"/>
        <v>0</v>
      </c>
    </row>
    <row r="966" spans="1:28" x14ac:dyDescent="0.25">
      <c r="A966" t="e">
        <f t="shared" si="251"/>
        <v>#REF!</v>
      </c>
      <c r="B966" s="8"/>
      <c r="C966" s="9" t="s">
        <v>11</v>
      </c>
      <c r="D966" s="105" t="e">
        <f>'დაზუსტ. ბიუჯ.'!#REF!</f>
        <v>#REF!</v>
      </c>
      <c r="E966" s="88" t="e">
        <f>'დაზუსტ. საკუთ.'!#REF!</f>
        <v>#REF!</v>
      </c>
      <c r="F966" s="88" t="e">
        <f>'დაზუსტ. ბიუჯ. ფონდ.'!#REF!</f>
        <v>#REF!</v>
      </c>
      <c r="G966" s="88">
        <f>'გრანტის საკასო'!D965</f>
        <v>0</v>
      </c>
      <c r="H966" s="88">
        <f>'მიზნ.გრანტის საკასო '!D965</f>
        <v>0</v>
      </c>
      <c r="I966" s="105" t="e">
        <f>'დაზუსტ. ბიუჯ.'!#REF!-'დაზუსტ. ბიუჯ.'!#REF!</f>
        <v>#REF!</v>
      </c>
      <c r="J966" s="88" t="e">
        <f>'დაზუსტ. საკუთ.'!#REF!-'დაზუსტ. საკუთ.'!#REF!</f>
        <v>#REF!</v>
      </c>
      <c r="K966" s="88" t="e">
        <f>'დაზუსტ. ბიუჯ. ფონდ.'!#REF!-'დაზუსტ. ბიუჯ. ფონდ.'!#REF!</f>
        <v>#REF!</v>
      </c>
      <c r="L966" s="88">
        <f>'გრანტის საკასო'!E965</f>
        <v>0</v>
      </c>
      <c r="M966" s="100">
        <f>'მიზნ.გრანტის საკასო '!E965-'მიზნ.გრანტის საკასო '!D965</f>
        <v>0</v>
      </c>
      <c r="N966" s="105" t="e">
        <f>'დაზუსტ. ბიუჯ.'!#REF!-'დაზუსტ. ბიუჯ.'!#REF!</f>
        <v>#REF!</v>
      </c>
      <c r="O966" s="88" t="e">
        <f>'დაზუსტ. საკუთ.'!#REF!-'დაზუსტ. საკუთ.'!#REF!</f>
        <v>#REF!</v>
      </c>
      <c r="P966" s="88" t="e">
        <f>'დაზუსტ. ბიუჯ. ფონდ.'!#REF!</f>
        <v>#REF!</v>
      </c>
      <c r="Q966" s="88">
        <f>'გრანტის საკასო'!J965</f>
        <v>0</v>
      </c>
      <c r="R966" s="100">
        <f>'მიზნ.გრანტის საკასო '!J965-'მიზნ.გრანტის საკასო '!I965</f>
        <v>0</v>
      </c>
      <c r="S966" s="105" t="e">
        <f t="shared" si="252"/>
        <v>#REF!</v>
      </c>
      <c r="T966" s="88" t="e">
        <f t="shared" si="238"/>
        <v>#REF!</v>
      </c>
      <c r="U966" s="88" t="e">
        <f t="shared" si="239"/>
        <v>#REF!</v>
      </c>
      <c r="V966" s="88">
        <f t="shared" si="240"/>
        <v>0</v>
      </c>
      <c r="W966" s="100">
        <f t="shared" si="241"/>
        <v>0</v>
      </c>
      <c r="X966" s="92"/>
      <c r="Y966" s="10"/>
      <c r="Z966" s="10">
        <v>0</v>
      </c>
      <c r="AA966" s="10">
        <v>0</v>
      </c>
      <c r="AB966" s="10">
        <v>0</v>
      </c>
    </row>
    <row r="967" spans="1:28" x14ac:dyDescent="0.25">
      <c r="A967" t="e">
        <f t="shared" si="251"/>
        <v>#REF!</v>
      </c>
      <c r="B967" s="8"/>
      <c r="C967" s="9" t="s">
        <v>12</v>
      </c>
      <c r="D967" s="105" t="e">
        <f>'დაზუსტ. ბიუჯ.'!#REF!</f>
        <v>#REF!</v>
      </c>
      <c r="E967" s="88" t="e">
        <f>'დაზუსტ. საკუთ.'!#REF!</f>
        <v>#REF!</v>
      </c>
      <c r="F967" s="88" t="e">
        <f>'დაზუსტ. ბიუჯ. ფონდ.'!#REF!</f>
        <v>#REF!</v>
      </c>
      <c r="G967" s="88">
        <f>'გრანტის საკასო'!D966</f>
        <v>0</v>
      </c>
      <c r="H967" s="88">
        <f>'მიზნ.გრანტის საკასო '!D966</f>
        <v>0</v>
      </c>
      <c r="I967" s="105" t="e">
        <f>'დაზუსტ. ბიუჯ.'!#REF!-'დაზუსტ. ბიუჯ.'!#REF!</f>
        <v>#REF!</v>
      </c>
      <c r="J967" s="88" t="e">
        <f>'დაზუსტ. საკუთ.'!#REF!-'დაზუსტ. საკუთ.'!#REF!</f>
        <v>#REF!</v>
      </c>
      <c r="K967" s="88" t="e">
        <f>'დაზუსტ. ბიუჯ. ფონდ.'!#REF!-'დაზუსტ. ბიუჯ. ფონდ.'!#REF!</f>
        <v>#REF!</v>
      </c>
      <c r="L967" s="88">
        <f>'გრანტის საკასო'!E966</f>
        <v>0</v>
      </c>
      <c r="M967" s="100">
        <f>'მიზნ.გრანტის საკასო '!E966-'მიზნ.გრანტის საკასო '!D966</f>
        <v>0</v>
      </c>
      <c r="N967" s="105" t="e">
        <f>'დაზუსტ. ბიუჯ.'!#REF!-'დაზუსტ. ბიუჯ.'!#REF!</f>
        <v>#REF!</v>
      </c>
      <c r="O967" s="88" t="e">
        <f>'დაზუსტ. საკუთ.'!#REF!-'დაზუსტ. საკუთ.'!#REF!</f>
        <v>#REF!</v>
      </c>
      <c r="P967" s="88" t="e">
        <f>'დაზუსტ. ბიუჯ. ფონდ.'!#REF!</f>
        <v>#REF!</v>
      </c>
      <c r="Q967" s="88">
        <f>'გრანტის საკასო'!J966</f>
        <v>0</v>
      </c>
      <c r="R967" s="100">
        <f>'მიზნ.გრანტის საკასო '!J966-'მიზნ.გრანტის საკასო '!I966</f>
        <v>0</v>
      </c>
      <c r="S967" s="105" t="e">
        <f t="shared" si="252"/>
        <v>#REF!</v>
      </c>
      <c r="T967" s="88" t="e">
        <f t="shared" si="238"/>
        <v>#REF!</v>
      </c>
      <c r="U967" s="88" t="e">
        <f t="shared" si="239"/>
        <v>#REF!</v>
      </c>
      <c r="V967" s="88">
        <f t="shared" si="240"/>
        <v>0</v>
      </c>
      <c r="W967" s="100">
        <f t="shared" si="241"/>
        <v>0</v>
      </c>
      <c r="X967" s="92"/>
      <c r="Y967" s="10"/>
      <c r="Z967" s="10">
        <v>0</v>
      </c>
      <c r="AA967" s="10">
        <v>0</v>
      </c>
      <c r="AB967" s="10">
        <v>0</v>
      </c>
    </row>
    <row r="968" spans="1:28" x14ac:dyDescent="0.25">
      <c r="A968" t="e">
        <f t="shared" si="251"/>
        <v>#REF!</v>
      </c>
      <c r="B968" s="8"/>
      <c r="C968" s="9" t="s">
        <v>13</v>
      </c>
      <c r="D968" s="105" t="e">
        <f>'დაზუსტ. ბიუჯ.'!#REF!</f>
        <v>#REF!</v>
      </c>
      <c r="E968" s="88" t="e">
        <f>'დაზუსტ. საკუთ.'!#REF!</f>
        <v>#REF!</v>
      </c>
      <c r="F968" s="88" t="e">
        <f>'დაზუსტ. ბიუჯ. ფონდ.'!#REF!</f>
        <v>#REF!</v>
      </c>
      <c r="G968" s="88">
        <f>'გრანტის საკასო'!D967</f>
        <v>0</v>
      </c>
      <c r="H968" s="88">
        <f>'მიზნ.გრანტის საკასო '!D967</f>
        <v>0</v>
      </c>
      <c r="I968" s="105" t="e">
        <f>'დაზუსტ. ბიუჯ.'!#REF!-'დაზუსტ. ბიუჯ.'!#REF!</f>
        <v>#REF!</v>
      </c>
      <c r="J968" s="88" t="e">
        <f>'დაზუსტ. საკუთ.'!#REF!-'დაზუსტ. საკუთ.'!#REF!</f>
        <v>#REF!</v>
      </c>
      <c r="K968" s="88" t="e">
        <f>'დაზუსტ. ბიუჯ. ფონდ.'!#REF!-'დაზუსტ. ბიუჯ. ფონდ.'!#REF!</f>
        <v>#REF!</v>
      </c>
      <c r="L968" s="88">
        <f>'გრანტის საკასო'!E967</f>
        <v>0</v>
      </c>
      <c r="M968" s="100">
        <f>'მიზნ.გრანტის საკასო '!E967-'მიზნ.გრანტის საკასო '!D967</f>
        <v>0</v>
      </c>
      <c r="N968" s="105" t="e">
        <f>'დაზუსტ. ბიუჯ.'!#REF!-'დაზუსტ. ბიუჯ.'!#REF!</f>
        <v>#REF!</v>
      </c>
      <c r="O968" s="88" t="e">
        <f>'დაზუსტ. საკუთ.'!#REF!-'დაზუსტ. საკუთ.'!#REF!</f>
        <v>#REF!</v>
      </c>
      <c r="P968" s="88" t="e">
        <f>'დაზუსტ. ბიუჯ. ფონდ.'!#REF!</f>
        <v>#REF!</v>
      </c>
      <c r="Q968" s="88">
        <f>'გრანტის საკასო'!J967</f>
        <v>0</v>
      </c>
      <c r="R968" s="100">
        <f>'მიზნ.გრანტის საკასო '!J967-'მიზნ.გრანტის საკასო '!I967</f>
        <v>0</v>
      </c>
      <c r="S968" s="105" t="e">
        <f t="shared" si="252"/>
        <v>#REF!</v>
      </c>
      <c r="T968" s="88" t="e">
        <f t="shared" si="238"/>
        <v>#REF!</v>
      </c>
      <c r="U968" s="88" t="e">
        <f t="shared" si="239"/>
        <v>#REF!</v>
      </c>
      <c r="V968" s="88">
        <f t="shared" si="240"/>
        <v>0</v>
      </c>
      <c r="W968" s="100">
        <f t="shared" si="241"/>
        <v>0</v>
      </c>
      <c r="X968" s="92"/>
      <c r="Y968" s="10"/>
      <c r="Z968" s="10">
        <v>0</v>
      </c>
      <c r="AA968" s="10">
        <v>0</v>
      </c>
      <c r="AB968" s="10">
        <v>0</v>
      </c>
    </row>
    <row r="969" spans="1:28" x14ac:dyDescent="0.25">
      <c r="A969" t="e">
        <f t="shared" si="251"/>
        <v>#REF!</v>
      </c>
      <c r="B969" s="8"/>
      <c r="C969" s="9" t="s">
        <v>14</v>
      </c>
      <c r="D969" s="105" t="e">
        <f>'დაზუსტ. ბიუჯ.'!#REF!</f>
        <v>#REF!</v>
      </c>
      <c r="E969" s="88" t="e">
        <f>'დაზუსტ. საკუთ.'!#REF!</f>
        <v>#REF!</v>
      </c>
      <c r="F969" s="88" t="e">
        <f>'დაზუსტ. ბიუჯ. ფონდ.'!#REF!</f>
        <v>#REF!</v>
      </c>
      <c r="G969" s="88">
        <f>'გრანტის საკასო'!D968</f>
        <v>0</v>
      </c>
      <c r="H969" s="88">
        <f>'მიზნ.გრანტის საკასო '!D968</f>
        <v>0</v>
      </c>
      <c r="I969" s="105" t="e">
        <f>'დაზუსტ. ბიუჯ.'!#REF!-'დაზუსტ. ბიუჯ.'!#REF!</f>
        <v>#REF!</v>
      </c>
      <c r="J969" s="88" t="e">
        <f>'დაზუსტ. საკუთ.'!#REF!-'დაზუსტ. საკუთ.'!#REF!</f>
        <v>#REF!</v>
      </c>
      <c r="K969" s="88" t="e">
        <f>'დაზუსტ. ბიუჯ. ფონდ.'!#REF!-'დაზუსტ. ბიუჯ. ფონდ.'!#REF!</f>
        <v>#REF!</v>
      </c>
      <c r="L969" s="88">
        <f>'გრანტის საკასო'!E968</f>
        <v>0</v>
      </c>
      <c r="M969" s="100">
        <f>'მიზნ.გრანტის საკასო '!E968-'მიზნ.გრანტის საკასო '!D968</f>
        <v>0</v>
      </c>
      <c r="N969" s="105" t="e">
        <f>'დაზუსტ. ბიუჯ.'!#REF!-'დაზუსტ. ბიუჯ.'!#REF!</f>
        <v>#REF!</v>
      </c>
      <c r="O969" s="88" t="e">
        <f>'დაზუსტ. საკუთ.'!#REF!-'დაზუსტ. საკუთ.'!#REF!</f>
        <v>#REF!</v>
      </c>
      <c r="P969" s="88" t="e">
        <f>'დაზუსტ. ბიუჯ. ფონდ.'!#REF!</f>
        <v>#REF!</v>
      </c>
      <c r="Q969" s="88">
        <f>'გრანტის საკასო'!J968</f>
        <v>0</v>
      </c>
      <c r="R969" s="100">
        <f>'მიზნ.გრანტის საკასო '!J968-'მიზნ.გრანტის საკასო '!I968</f>
        <v>0</v>
      </c>
      <c r="S969" s="105" t="e">
        <f t="shared" si="252"/>
        <v>#REF!</v>
      </c>
      <c r="T969" s="88" t="e">
        <f t="shared" si="238"/>
        <v>#REF!</v>
      </c>
      <c r="U969" s="88" t="e">
        <f t="shared" si="239"/>
        <v>#REF!</v>
      </c>
      <c r="V969" s="88">
        <f t="shared" si="240"/>
        <v>0</v>
      </c>
      <c r="W969" s="100">
        <f t="shared" si="241"/>
        <v>0</v>
      </c>
      <c r="X969" s="92"/>
      <c r="Y969" s="10"/>
      <c r="Z969" s="10">
        <v>0</v>
      </c>
      <c r="AA969" s="10">
        <v>0</v>
      </c>
      <c r="AB969" s="10">
        <v>0</v>
      </c>
    </row>
    <row r="970" spans="1:28" x14ac:dyDescent="0.25">
      <c r="A970" t="e">
        <f t="shared" si="251"/>
        <v>#REF!</v>
      </c>
      <c r="B970" s="8"/>
      <c r="C970" s="9" t="s">
        <v>15</v>
      </c>
      <c r="D970" s="105" t="e">
        <f>'დაზუსტ. ბიუჯ.'!#REF!</f>
        <v>#REF!</v>
      </c>
      <c r="E970" s="88" t="e">
        <f>'დაზუსტ. საკუთ.'!#REF!</f>
        <v>#REF!</v>
      </c>
      <c r="F970" s="88" t="e">
        <f>'დაზუსტ. ბიუჯ. ფონდ.'!#REF!</f>
        <v>#REF!</v>
      </c>
      <c r="G970" s="88">
        <f>'გრანტის საკასო'!D969</f>
        <v>0</v>
      </c>
      <c r="H970" s="88">
        <f>'მიზნ.გრანტის საკასო '!D969</f>
        <v>0</v>
      </c>
      <c r="I970" s="105" t="e">
        <f>'დაზუსტ. ბიუჯ.'!#REF!-'დაზუსტ. ბიუჯ.'!#REF!</f>
        <v>#REF!</v>
      </c>
      <c r="J970" s="88" t="e">
        <f>'დაზუსტ. საკუთ.'!#REF!-'დაზუსტ. საკუთ.'!#REF!</f>
        <v>#REF!</v>
      </c>
      <c r="K970" s="88" t="e">
        <f>'დაზუსტ. ბიუჯ. ფონდ.'!#REF!-'დაზუსტ. ბიუჯ. ფონდ.'!#REF!</f>
        <v>#REF!</v>
      </c>
      <c r="L970" s="88">
        <f>'გრანტის საკასო'!E969</f>
        <v>0</v>
      </c>
      <c r="M970" s="100">
        <f>'მიზნ.გრანტის საკასო '!E969-'მიზნ.გრანტის საკასო '!D969</f>
        <v>0</v>
      </c>
      <c r="N970" s="105" t="e">
        <f>'დაზუსტ. ბიუჯ.'!#REF!-'დაზუსტ. ბიუჯ.'!#REF!</f>
        <v>#REF!</v>
      </c>
      <c r="O970" s="88" t="e">
        <f>'დაზუსტ. საკუთ.'!#REF!-'დაზუსტ. საკუთ.'!#REF!</f>
        <v>#REF!</v>
      </c>
      <c r="P970" s="88" t="e">
        <f>'დაზუსტ. ბიუჯ. ფონდ.'!#REF!</f>
        <v>#REF!</v>
      </c>
      <c r="Q970" s="88">
        <f>'გრანტის საკასო'!J969</f>
        <v>0</v>
      </c>
      <c r="R970" s="100">
        <f>'მიზნ.გრანტის საკასო '!J969-'მიზნ.გრანტის საკასო '!I969</f>
        <v>0</v>
      </c>
      <c r="S970" s="105" t="e">
        <f t="shared" si="252"/>
        <v>#REF!</v>
      </c>
      <c r="T970" s="88" t="e">
        <f t="shared" si="238"/>
        <v>#REF!</v>
      </c>
      <c r="U970" s="88" t="e">
        <f t="shared" si="239"/>
        <v>#REF!</v>
      </c>
      <c r="V970" s="88">
        <f t="shared" si="240"/>
        <v>0</v>
      </c>
      <c r="W970" s="100">
        <f t="shared" si="241"/>
        <v>0</v>
      </c>
      <c r="X970" s="92"/>
      <c r="Y970" s="10"/>
      <c r="Z970" s="10">
        <v>0</v>
      </c>
      <c r="AA970" s="10">
        <v>0</v>
      </c>
      <c r="AB970" s="10">
        <v>0</v>
      </c>
    </row>
    <row r="971" spans="1:28" x14ac:dyDescent="0.25">
      <c r="A971" t="e">
        <f t="shared" si="251"/>
        <v>#REF!</v>
      </c>
      <c r="B971" s="8"/>
      <c r="C971" s="9" t="s">
        <v>16</v>
      </c>
      <c r="D971" s="105" t="e">
        <f>'დაზუსტ. ბიუჯ.'!#REF!</f>
        <v>#REF!</v>
      </c>
      <c r="E971" s="88" t="e">
        <f>'დაზუსტ. საკუთ.'!#REF!</f>
        <v>#REF!</v>
      </c>
      <c r="F971" s="88" t="e">
        <f>'დაზუსტ. ბიუჯ. ფონდ.'!#REF!</f>
        <v>#REF!</v>
      </c>
      <c r="G971" s="88">
        <f>'გრანტის საკასო'!D970</f>
        <v>0</v>
      </c>
      <c r="H971" s="88">
        <f>'მიზნ.გრანტის საკასო '!D970</f>
        <v>0</v>
      </c>
      <c r="I971" s="105" t="e">
        <f>'დაზუსტ. ბიუჯ.'!#REF!-'დაზუსტ. ბიუჯ.'!#REF!</f>
        <v>#REF!</v>
      </c>
      <c r="J971" s="88" t="e">
        <f>'დაზუსტ. საკუთ.'!#REF!-'დაზუსტ. საკუთ.'!#REF!</f>
        <v>#REF!</v>
      </c>
      <c r="K971" s="88" t="e">
        <f>'დაზუსტ. ბიუჯ. ფონდ.'!#REF!-'დაზუსტ. ბიუჯ. ფონდ.'!#REF!</f>
        <v>#REF!</v>
      </c>
      <c r="L971" s="88">
        <f>'გრანტის საკასო'!E970</f>
        <v>0</v>
      </c>
      <c r="M971" s="100">
        <f>'მიზნ.გრანტის საკასო '!E970-'მიზნ.გრანტის საკასო '!D970</f>
        <v>0</v>
      </c>
      <c r="N971" s="105" t="e">
        <f>'დაზუსტ. ბიუჯ.'!#REF!-'დაზუსტ. ბიუჯ.'!#REF!</f>
        <v>#REF!</v>
      </c>
      <c r="O971" s="88" t="e">
        <f>'დაზუსტ. საკუთ.'!#REF!-'დაზუსტ. საკუთ.'!#REF!</f>
        <v>#REF!</v>
      </c>
      <c r="P971" s="88" t="e">
        <f>'დაზუსტ. ბიუჯ. ფონდ.'!#REF!</f>
        <v>#REF!</v>
      </c>
      <c r="Q971" s="88">
        <f>'გრანტის საკასო'!J970</f>
        <v>0</v>
      </c>
      <c r="R971" s="100">
        <f>'მიზნ.გრანტის საკასო '!J970-'მიზნ.გრანტის საკასო '!I970</f>
        <v>0</v>
      </c>
      <c r="S971" s="105" t="e">
        <f t="shared" si="252"/>
        <v>#REF!</v>
      </c>
      <c r="T971" s="88" t="e">
        <f t="shared" si="238"/>
        <v>#REF!</v>
      </c>
      <c r="U971" s="88" t="e">
        <f t="shared" si="239"/>
        <v>#REF!</v>
      </c>
      <c r="V971" s="88">
        <f t="shared" si="240"/>
        <v>0</v>
      </c>
      <c r="W971" s="100">
        <f t="shared" si="241"/>
        <v>0</v>
      </c>
      <c r="X971" s="92"/>
      <c r="Y971" s="10"/>
      <c r="Z971" s="10">
        <v>0</v>
      </c>
      <c r="AA971" s="10">
        <v>0</v>
      </c>
      <c r="AB971" s="10">
        <v>0</v>
      </c>
    </row>
    <row r="972" spans="1:28" x14ac:dyDescent="0.25">
      <c r="A972" t="e">
        <f t="shared" si="251"/>
        <v>#REF!</v>
      </c>
      <c r="B972" s="8"/>
      <c r="C972" s="9" t="s">
        <v>17</v>
      </c>
      <c r="D972" s="105" t="e">
        <f>'დაზუსტ. ბიუჯ.'!#REF!</f>
        <v>#REF!</v>
      </c>
      <c r="E972" s="88" t="e">
        <f>'დაზუსტ. საკუთ.'!#REF!</f>
        <v>#REF!</v>
      </c>
      <c r="F972" s="88" t="e">
        <f>'დაზუსტ. ბიუჯ. ფონდ.'!#REF!</f>
        <v>#REF!</v>
      </c>
      <c r="G972" s="88">
        <f>'გრანტის საკასო'!D971</f>
        <v>0</v>
      </c>
      <c r="H972" s="88">
        <f>'მიზნ.გრანტის საკასო '!D971</f>
        <v>0</v>
      </c>
      <c r="I972" s="105" t="e">
        <f>'დაზუსტ. ბიუჯ.'!#REF!-'დაზუსტ. ბიუჯ.'!#REF!</f>
        <v>#REF!</v>
      </c>
      <c r="J972" s="88" t="e">
        <f>'დაზუსტ. საკუთ.'!#REF!-'დაზუსტ. საკუთ.'!#REF!</f>
        <v>#REF!</v>
      </c>
      <c r="K972" s="88" t="e">
        <f>'დაზუსტ. ბიუჯ. ფონდ.'!#REF!-'დაზუსტ. ბიუჯ. ფონდ.'!#REF!</f>
        <v>#REF!</v>
      </c>
      <c r="L972" s="88">
        <f>'გრანტის საკასო'!E971</f>
        <v>0</v>
      </c>
      <c r="M972" s="100">
        <f>'მიზნ.გრანტის საკასო '!E971-'მიზნ.გრანტის საკასო '!D971</f>
        <v>0</v>
      </c>
      <c r="N972" s="105" t="e">
        <f>'დაზუსტ. ბიუჯ.'!#REF!-'დაზუსტ. ბიუჯ.'!#REF!</f>
        <v>#REF!</v>
      </c>
      <c r="O972" s="88" t="e">
        <f>'დაზუსტ. საკუთ.'!#REF!-'დაზუსტ. საკუთ.'!#REF!</f>
        <v>#REF!</v>
      </c>
      <c r="P972" s="88" t="e">
        <f>'დაზუსტ. ბიუჯ. ფონდ.'!#REF!</f>
        <v>#REF!</v>
      </c>
      <c r="Q972" s="88">
        <f>'გრანტის საკასო'!J971</f>
        <v>0</v>
      </c>
      <c r="R972" s="100">
        <f>'მიზნ.გრანტის საკასო '!J971-'მიზნ.გრანტის საკასო '!I971</f>
        <v>0</v>
      </c>
      <c r="S972" s="105" t="e">
        <f t="shared" si="252"/>
        <v>#REF!</v>
      </c>
      <c r="T972" s="88" t="e">
        <f t="shared" si="238"/>
        <v>#REF!</v>
      </c>
      <c r="U972" s="88" t="e">
        <f t="shared" si="239"/>
        <v>#REF!</v>
      </c>
      <c r="V972" s="88">
        <f t="shared" si="240"/>
        <v>0</v>
      </c>
      <c r="W972" s="100">
        <f t="shared" si="241"/>
        <v>0</v>
      </c>
      <c r="X972" s="92"/>
      <c r="Y972" s="10"/>
      <c r="Z972" s="10">
        <v>0</v>
      </c>
      <c r="AA972" s="10">
        <v>0</v>
      </c>
      <c r="AB972" s="10">
        <v>0</v>
      </c>
    </row>
    <row r="973" spans="1:28" x14ac:dyDescent="0.25">
      <c r="A973" t="e">
        <f t="shared" si="251"/>
        <v>#REF!</v>
      </c>
      <c r="B973" s="5"/>
      <c r="C973" s="6" t="s">
        <v>18</v>
      </c>
      <c r="D973" s="104" t="e">
        <f>'დაზუსტ. ბიუჯ.'!#REF!</f>
        <v>#REF!</v>
      </c>
      <c r="E973" s="87" t="e">
        <f>'დაზუსტ. საკუთ.'!#REF!</f>
        <v>#REF!</v>
      </c>
      <c r="F973" s="87" t="e">
        <f>'დაზუსტ. ბიუჯ. ფონდ.'!#REF!</f>
        <v>#REF!</v>
      </c>
      <c r="G973" s="87">
        <f>'გრანტის საკასო'!D972</f>
        <v>0</v>
      </c>
      <c r="H973" s="87">
        <f>'მიზნ.გრანტის საკასო '!D972</f>
        <v>0</v>
      </c>
      <c r="I973" s="104" t="e">
        <f>'დაზუსტ. ბიუჯ.'!#REF!-'დაზუსტ. ბიუჯ.'!#REF!</f>
        <v>#REF!</v>
      </c>
      <c r="J973" s="87" t="e">
        <f>'დაზუსტ. საკუთ.'!#REF!-'დაზუსტ. საკუთ.'!#REF!</f>
        <v>#REF!</v>
      </c>
      <c r="K973" s="87" t="e">
        <f>'დაზუსტ. ბიუჯ. ფონდ.'!#REF!-'დაზუსტ. ბიუჯ. ფონდ.'!#REF!</f>
        <v>#REF!</v>
      </c>
      <c r="L973" s="87">
        <f>'გრანტის საკასო'!E972</f>
        <v>0</v>
      </c>
      <c r="M973" s="99">
        <f>'მიზნ.გრანტის საკასო '!E972-'მიზნ.გრანტის საკასო '!D972</f>
        <v>0</v>
      </c>
      <c r="N973" s="104" t="e">
        <f>'დაზუსტ. ბიუჯ.'!#REF!-'დაზუსტ. ბიუჯ.'!#REF!</f>
        <v>#REF!</v>
      </c>
      <c r="O973" s="87" t="e">
        <f>'დაზუსტ. საკუთ.'!#REF!-'დაზუსტ. საკუთ.'!#REF!</f>
        <v>#REF!</v>
      </c>
      <c r="P973" s="87" t="e">
        <f>'დაზუსტ. ბიუჯ. ფონდ.'!#REF!</f>
        <v>#REF!</v>
      </c>
      <c r="Q973" s="87">
        <f>'გრანტის საკასო'!J972</f>
        <v>0</v>
      </c>
      <c r="R973" s="99">
        <f>'მიზნ.გრანტის საკასო '!J972-'მიზნ.გრანტის საკასო '!I972</f>
        <v>0</v>
      </c>
      <c r="S973" s="104" t="e">
        <f t="shared" si="252"/>
        <v>#REF!</v>
      </c>
      <c r="T973" s="87" t="e">
        <f t="shared" si="238"/>
        <v>#REF!</v>
      </c>
      <c r="U973" s="87" t="e">
        <f t="shared" si="239"/>
        <v>#REF!</v>
      </c>
      <c r="V973" s="87">
        <f t="shared" si="240"/>
        <v>0</v>
      </c>
      <c r="W973" s="99">
        <f t="shared" si="241"/>
        <v>0</v>
      </c>
      <c r="X973" s="91"/>
      <c r="Y973" s="7"/>
      <c r="Z973" s="7">
        <v>0</v>
      </c>
      <c r="AA973" s="7">
        <v>0</v>
      </c>
      <c r="AB973" s="7">
        <v>0</v>
      </c>
    </row>
    <row r="974" spans="1:28" x14ac:dyDescent="0.25">
      <c r="A974" t="e">
        <f t="shared" si="251"/>
        <v>#REF!</v>
      </c>
      <c r="B974" s="5"/>
      <c r="C974" s="6" t="s">
        <v>19</v>
      </c>
      <c r="D974" s="104" t="e">
        <f>'დაზუსტ. ბიუჯ.'!#REF!</f>
        <v>#REF!</v>
      </c>
      <c r="E974" s="87" t="e">
        <f>'დაზუსტ. საკუთ.'!#REF!</f>
        <v>#REF!</v>
      </c>
      <c r="F974" s="87" t="e">
        <f>'დაზუსტ. ბიუჯ. ფონდ.'!#REF!</f>
        <v>#REF!</v>
      </c>
      <c r="G974" s="87">
        <f>'გრანტის საკასო'!D973</f>
        <v>0</v>
      </c>
      <c r="H974" s="87">
        <f>'მიზნ.გრანტის საკასო '!D973</f>
        <v>0</v>
      </c>
      <c r="I974" s="104" t="e">
        <f>'დაზუსტ. ბიუჯ.'!#REF!-'დაზუსტ. ბიუჯ.'!#REF!</f>
        <v>#REF!</v>
      </c>
      <c r="J974" s="87" t="e">
        <f>'დაზუსტ. საკუთ.'!#REF!-'დაზუსტ. საკუთ.'!#REF!</f>
        <v>#REF!</v>
      </c>
      <c r="K974" s="87" t="e">
        <f>'დაზუსტ. ბიუჯ. ფონდ.'!#REF!-'დაზუსტ. ბიუჯ. ფონდ.'!#REF!</f>
        <v>#REF!</v>
      </c>
      <c r="L974" s="87">
        <f>'გრანტის საკასო'!E973</f>
        <v>0</v>
      </c>
      <c r="M974" s="99">
        <f>'მიზნ.გრანტის საკასო '!E973-'მიზნ.გრანტის საკასო '!D973</f>
        <v>0</v>
      </c>
      <c r="N974" s="104" t="e">
        <f>'დაზუსტ. ბიუჯ.'!#REF!-'დაზუსტ. ბიუჯ.'!#REF!</f>
        <v>#REF!</v>
      </c>
      <c r="O974" s="87" t="e">
        <f>'დაზუსტ. საკუთ.'!#REF!-'დაზუსტ. საკუთ.'!#REF!</f>
        <v>#REF!</v>
      </c>
      <c r="P974" s="87" t="e">
        <f>'დაზუსტ. ბიუჯ. ფონდ.'!#REF!</f>
        <v>#REF!</v>
      </c>
      <c r="Q974" s="87">
        <f>'გრანტის საკასო'!J973</f>
        <v>0</v>
      </c>
      <c r="R974" s="99">
        <f>'მიზნ.გრანტის საკასო '!J973-'მიზნ.გრანტის საკასო '!I973</f>
        <v>0</v>
      </c>
      <c r="S974" s="104" t="e">
        <f t="shared" si="252"/>
        <v>#REF!</v>
      </c>
      <c r="T974" s="87" t="e">
        <f t="shared" si="238"/>
        <v>#REF!</v>
      </c>
      <c r="U974" s="87" t="e">
        <f t="shared" si="239"/>
        <v>#REF!</v>
      </c>
      <c r="V974" s="87">
        <f t="shared" si="240"/>
        <v>0</v>
      </c>
      <c r="W974" s="99">
        <f t="shared" si="241"/>
        <v>0</v>
      </c>
      <c r="X974" s="91"/>
      <c r="Y974" s="7"/>
      <c r="Z974" s="7">
        <v>0</v>
      </c>
      <c r="AA974" s="7">
        <v>0</v>
      </c>
      <c r="AB974" s="7">
        <v>0</v>
      </c>
    </row>
    <row r="975" spans="1:28" ht="15.75" thickBot="1" x14ac:dyDescent="0.3">
      <c r="A975" t="e">
        <f t="shared" si="251"/>
        <v>#REF!</v>
      </c>
      <c r="B975" s="11"/>
      <c r="C975" s="12" t="s">
        <v>20</v>
      </c>
      <c r="D975" s="106" t="e">
        <f>'დაზუსტ. ბიუჯ.'!#REF!</f>
        <v>#REF!</v>
      </c>
      <c r="E975" s="89" t="e">
        <f>'დაზუსტ. საკუთ.'!#REF!</f>
        <v>#REF!</v>
      </c>
      <c r="F975" s="89" t="e">
        <f>'დაზუსტ. ბიუჯ. ფონდ.'!#REF!</f>
        <v>#REF!</v>
      </c>
      <c r="G975" s="89">
        <f>'გრანტის საკასო'!D974</f>
        <v>0</v>
      </c>
      <c r="H975" s="89">
        <f>'მიზნ.გრანტის საკასო '!D974</f>
        <v>0</v>
      </c>
      <c r="I975" s="106" t="e">
        <f>'დაზუსტ. ბიუჯ.'!#REF!-'დაზუსტ. ბიუჯ.'!#REF!</f>
        <v>#REF!</v>
      </c>
      <c r="J975" s="89" t="e">
        <f>'დაზუსტ. საკუთ.'!#REF!-'დაზუსტ. საკუთ.'!#REF!</f>
        <v>#REF!</v>
      </c>
      <c r="K975" s="89" t="e">
        <f>'დაზუსტ. ბიუჯ. ფონდ.'!#REF!-'დაზუსტ. ბიუჯ. ფონდ.'!#REF!</f>
        <v>#REF!</v>
      </c>
      <c r="L975" s="89">
        <f>'გრანტის საკასო'!E974</f>
        <v>0</v>
      </c>
      <c r="M975" s="101">
        <f>'მიზნ.გრანტის საკასო '!E974-'მიზნ.გრანტის საკასო '!D974</f>
        <v>0</v>
      </c>
      <c r="N975" s="106" t="e">
        <f>'დაზუსტ. ბიუჯ.'!#REF!-'დაზუსტ. ბიუჯ.'!#REF!</f>
        <v>#REF!</v>
      </c>
      <c r="O975" s="89" t="e">
        <f>'დაზუსტ. საკუთ.'!#REF!-'დაზუსტ. საკუთ.'!#REF!</f>
        <v>#REF!</v>
      </c>
      <c r="P975" s="89" t="e">
        <f>'დაზუსტ. ბიუჯ. ფონდ.'!#REF!</f>
        <v>#REF!</v>
      </c>
      <c r="Q975" s="89">
        <f>'გრანტის საკასო'!J974</f>
        <v>0</v>
      </c>
      <c r="R975" s="101">
        <f>'მიზნ.გრანტის საკასო '!J974-'მიზნ.გრანტის საკასო '!I974</f>
        <v>0</v>
      </c>
      <c r="S975" s="106" t="e">
        <f t="shared" si="252"/>
        <v>#REF!</v>
      </c>
      <c r="T975" s="89" t="e">
        <f t="shared" si="238"/>
        <v>#REF!</v>
      </c>
      <c r="U975" s="89" t="e">
        <f t="shared" si="239"/>
        <v>#REF!</v>
      </c>
      <c r="V975" s="89">
        <f t="shared" si="240"/>
        <v>0</v>
      </c>
      <c r="W975" s="101">
        <f t="shared" si="241"/>
        <v>0</v>
      </c>
      <c r="X975" s="93"/>
      <c r="Y975" s="13"/>
      <c r="Z975" s="13">
        <v>0</v>
      </c>
      <c r="AA975" s="13">
        <v>0</v>
      </c>
      <c r="AB975" s="13">
        <v>0</v>
      </c>
    </row>
    <row r="976" spans="1:28" ht="46.5" thickTop="1" thickBot="1" x14ac:dyDescent="0.3">
      <c r="A976" t="e">
        <f t="shared" si="251"/>
        <v>#REF!</v>
      </c>
      <c r="B976" s="123" t="s">
        <v>160</v>
      </c>
      <c r="C976" s="122" t="s">
        <v>343</v>
      </c>
      <c r="D976" s="103" t="e">
        <f>'დაზუსტ. ბიუჯ.'!#REF!</f>
        <v>#REF!</v>
      </c>
      <c r="E976" s="86" t="e">
        <f>'დაზუსტ. საკუთ.'!#REF!</f>
        <v>#REF!</v>
      </c>
      <c r="F976" s="86" t="e">
        <f>'დაზუსტ. ბიუჯ. ფონდ.'!#REF!</f>
        <v>#REF!</v>
      </c>
      <c r="G976" s="86">
        <f>'გრანტის საკასო'!D975</f>
        <v>0</v>
      </c>
      <c r="H976" s="86">
        <f>'მიზნ.გრანტის საკასო '!D975</f>
        <v>0</v>
      </c>
      <c r="I976" s="103" t="e">
        <f>'დაზუსტ. ბიუჯ.'!#REF!-'დაზუსტ. ბიუჯ.'!#REF!</f>
        <v>#REF!</v>
      </c>
      <c r="J976" s="86" t="e">
        <f>'დაზუსტ. საკუთ.'!#REF!-'დაზუსტ. საკუთ.'!#REF!</f>
        <v>#REF!</v>
      </c>
      <c r="K976" s="86" t="e">
        <f>'დაზუსტ. ბიუჯ. ფონდ.'!#REF!-'დაზუსტ. ბიუჯ. ფონდ.'!#REF!</f>
        <v>#REF!</v>
      </c>
      <c r="L976" s="86">
        <f>'გრანტის საკასო'!E975</f>
        <v>0</v>
      </c>
      <c r="M976" s="102">
        <f>'მიზნ.გრანტის საკასო '!E975-'მიზნ.გრანტის საკასო '!D975</f>
        <v>0</v>
      </c>
      <c r="N976" s="103" t="e">
        <f>'დაზუსტ. ბიუჯ.'!#REF!-'დაზუსტ. ბიუჯ.'!#REF!</f>
        <v>#REF!</v>
      </c>
      <c r="O976" s="86" t="e">
        <f>'დაზუსტ. საკუთ.'!#REF!-'დაზუსტ. საკუთ.'!#REF!</f>
        <v>#REF!</v>
      </c>
      <c r="P976" s="86" t="e">
        <f>'დაზუსტ. ბიუჯ. ფონდ.'!#REF!</f>
        <v>#REF!</v>
      </c>
      <c r="Q976" s="86">
        <f>'გრანტის საკასო'!J975</f>
        <v>0</v>
      </c>
      <c r="R976" s="102">
        <f>'მიზნ.გრანტის საკასო '!J975-'მიზნ.გრანტის საკასო '!I975</f>
        <v>0</v>
      </c>
      <c r="S976" s="103" t="e">
        <f t="shared" si="252"/>
        <v>#REF!</v>
      </c>
      <c r="T976" s="86" t="e">
        <f t="shared" si="238"/>
        <v>#REF!</v>
      </c>
      <c r="U976" s="86" t="e">
        <f t="shared" si="239"/>
        <v>#REF!</v>
      </c>
      <c r="V976" s="86">
        <f t="shared" si="240"/>
        <v>0</v>
      </c>
      <c r="W976" s="102">
        <f t="shared" si="241"/>
        <v>0</v>
      </c>
      <c r="X976" s="94"/>
      <c r="Y976" s="4"/>
      <c r="Z976" s="4">
        <f t="shared" ref="Z976:AB976" si="254">SUM(Z977,Z985,Z986,Z987)</f>
        <v>0</v>
      </c>
      <c r="AA976" s="4">
        <f t="shared" si="254"/>
        <v>0</v>
      </c>
      <c r="AB976" s="4">
        <f t="shared" si="254"/>
        <v>0</v>
      </c>
    </row>
    <row r="977" spans="1:28" ht="15.75" thickTop="1" x14ac:dyDescent="0.25">
      <c r="A977" t="e">
        <f t="shared" si="251"/>
        <v>#REF!</v>
      </c>
      <c r="B977" s="5"/>
      <c r="C977" s="6" t="s">
        <v>10</v>
      </c>
      <c r="D977" s="104" t="e">
        <f>'დაზუსტ. ბიუჯ.'!#REF!</f>
        <v>#REF!</v>
      </c>
      <c r="E977" s="87" t="e">
        <f>'დაზუსტ. საკუთ.'!#REF!</f>
        <v>#REF!</v>
      </c>
      <c r="F977" s="87" t="e">
        <f>'დაზუსტ. ბიუჯ. ფონდ.'!#REF!</f>
        <v>#REF!</v>
      </c>
      <c r="G977" s="87">
        <f>'გრანტის საკასო'!D976</f>
        <v>0</v>
      </c>
      <c r="H977" s="87">
        <f>'მიზნ.გრანტის საკასო '!D976</f>
        <v>0</v>
      </c>
      <c r="I977" s="104" t="e">
        <f>'დაზუსტ. ბიუჯ.'!#REF!-'დაზუსტ. ბიუჯ.'!#REF!</f>
        <v>#REF!</v>
      </c>
      <c r="J977" s="87" t="e">
        <f>'დაზუსტ. საკუთ.'!#REF!-'დაზუსტ. საკუთ.'!#REF!</f>
        <v>#REF!</v>
      </c>
      <c r="K977" s="87" t="e">
        <f>'დაზუსტ. ბიუჯ. ფონდ.'!#REF!-'დაზუსტ. ბიუჯ. ფონდ.'!#REF!</f>
        <v>#REF!</v>
      </c>
      <c r="L977" s="87">
        <f>'გრანტის საკასო'!E976</f>
        <v>0</v>
      </c>
      <c r="M977" s="99">
        <f>'მიზნ.გრანტის საკასო '!E976-'მიზნ.გრანტის საკასო '!D976</f>
        <v>0</v>
      </c>
      <c r="N977" s="104" t="e">
        <f>'დაზუსტ. ბიუჯ.'!#REF!-'დაზუსტ. ბიუჯ.'!#REF!</f>
        <v>#REF!</v>
      </c>
      <c r="O977" s="87" t="e">
        <f>'დაზუსტ. საკუთ.'!#REF!-'დაზუსტ. საკუთ.'!#REF!</f>
        <v>#REF!</v>
      </c>
      <c r="P977" s="87" t="e">
        <f>'დაზუსტ. ბიუჯ. ფონდ.'!#REF!</f>
        <v>#REF!</v>
      </c>
      <c r="Q977" s="87">
        <f>'გრანტის საკასო'!J976</f>
        <v>0</v>
      </c>
      <c r="R977" s="99">
        <f>'მიზნ.გრანტის საკასო '!J976-'მიზნ.გრანტის საკასო '!I976</f>
        <v>0</v>
      </c>
      <c r="S977" s="104" t="e">
        <f t="shared" si="252"/>
        <v>#REF!</v>
      </c>
      <c r="T977" s="87" t="e">
        <f t="shared" si="238"/>
        <v>#REF!</v>
      </c>
      <c r="U977" s="87" t="e">
        <f t="shared" si="239"/>
        <v>#REF!</v>
      </c>
      <c r="V977" s="87">
        <f t="shared" si="240"/>
        <v>0</v>
      </c>
      <c r="W977" s="99">
        <f t="shared" si="241"/>
        <v>0</v>
      </c>
      <c r="X977" s="91"/>
      <c r="Y977" s="7"/>
      <c r="Z977" s="7">
        <f t="shared" ref="Z977:AB977" si="255">SUM(Z978:Z984)</f>
        <v>0</v>
      </c>
      <c r="AA977" s="7">
        <f t="shared" si="255"/>
        <v>0</v>
      </c>
      <c r="AB977" s="7">
        <f t="shared" si="255"/>
        <v>0</v>
      </c>
    </row>
    <row r="978" spans="1:28" x14ac:dyDescent="0.25">
      <c r="A978" t="e">
        <f t="shared" si="251"/>
        <v>#REF!</v>
      </c>
      <c r="B978" s="8"/>
      <c r="C978" s="9" t="s">
        <v>11</v>
      </c>
      <c r="D978" s="105" t="e">
        <f>'დაზუსტ. ბიუჯ.'!#REF!</f>
        <v>#REF!</v>
      </c>
      <c r="E978" s="88" t="e">
        <f>'დაზუსტ. საკუთ.'!#REF!</f>
        <v>#REF!</v>
      </c>
      <c r="F978" s="88" t="e">
        <f>'დაზუსტ. ბიუჯ. ფონდ.'!#REF!</f>
        <v>#REF!</v>
      </c>
      <c r="G978" s="88">
        <f>'გრანტის საკასო'!D977</f>
        <v>0</v>
      </c>
      <c r="H978" s="88">
        <f>'მიზნ.გრანტის საკასო '!D977</f>
        <v>0</v>
      </c>
      <c r="I978" s="105" t="e">
        <f>'დაზუსტ. ბიუჯ.'!#REF!-'დაზუსტ. ბიუჯ.'!#REF!</f>
        <v>#REF!</v>
      </c>
      <c r="J978" s="88" t="e">
        <f>'დაზუსტ. საკუთ.'!#REF!-'დაზუსტ. საკუთ.'!#REF!</f>
        <v>#REF!</v>
      </c>
      <c r="K978" s="88" t="e">
        <f>'დაზუსტ. ბიუჯ. ფონდ.'!#REF!-'დაზუსტ. ბიუჯ. ფონდ.'!#REF!</f>
        <v>#REF!</v>
      </c>
      <c r="L978" s="88">
        <f>'გრანტის საკასო'!E977</f>
        <v>0</v>
      </c>
      <c r="M978" s="100">
        <f>'მიზნ.გრანტის საკასო '!E977-'მიზნ.გრანტის საკასო '!D977</f>
        <v>0</v>
      </c>
      <c r="N978" s="105" t="e">
        <f>'დაზუსტ. ბიუჯ.'!#REF!-'დაზუსტ. ბიუჯ.'!#REF!</f>
        <v>#REF!</v>
      </c>
      <c r="O978" s="88" t="e">
        <f>'დაზუსტ. საკუთ.'!#REF!-'დაზუსტ. საკუთ.'!#REF!</f>
        <v>#REF!</v>
      </c>
      <c r="P978" s="88" t="e">
        <f>'დაზუსტ. ბიუჯ. ფონდ.'!#REF!</f>
        <v>#REF!</v>
      </c>
      <c r="Q978" s="88">
        <f>'გრანტის საკასო'!J977</f>
        <v>0</v>
      </c>
      <c r="R978" s="100">
        <f>'მიზნ.გრანტის საკასო '!J977-'მიზნ.გრანტის საკასო '!I977</f>
        <v>0</v>
      </c>
      <c r="S978" s="105" t="e">
        <f t="shared" si="252"/>
        <v>#REF!</v>
      </c>
      <c r="T978" s="88" t="e">
        <f t="shared" si="238"/>
        <v>#REF!</v>
      </c>
      <c r="U978" s="88" t="e">
        <f t="shared" si="239"/>
        <v>#REF!</v>
      </c>
      <c r="V978" s="88">
        <f t="shared" si="240"/>
        <v>0</v>
      </c>
      <c r="W978" s="100">
        <f t="shared" si="241"/>
        <v>0</v>
      </c>
      <c r="X978" s="92"/>
      <c r="Y978" s="10"/>
      <c r="Z978" s="10">
        <v>0</v>
      </c>
      <c r="AA978" s="10">
        <v>0</v>
      </c>
      <c r="AB978" s="10">
        <v>0</v>
      </c>
    </row>
    <row r="979" spans="1:28" x14ac:dyDescent="0.25">
      <c r="A979" t="e">
        <f t="shared" si="251"/>
        <v>#REF!</v>
      </c>
      <c r="B979" s="8"/>
      <c r="C979" s="9" t="s">
        <v>12</v>
      </c>
      <c r="D979" s="105" t="e">
        <f>'დაზუსტ. ბიუჯ.'!#REF!</f>
        <v>#REF!</v>
      </c>
      <c r="E979" s="88" t="e">
        <f>'დაზუსტ. საკუთ.'!#REF!</f>
        <v>#REF!</v>
      </c>
      <c r="F979" s="88" t="e">
        <f>'დაზუსტ. ბიუჯ. ფონდ.'!#REF!</f>
        <v>#REF!</v>
      </c>
      <c r="G979" s="88">
        <f>'გრანტის საკასო'!D978</f>
        <v>0</v>
      </c>
      <c r="H979" s="88">
        <f>'მიზნ.გრანტის საკასო '!D978</f>
        <v>0</v>
      </c>
      <c r="I979" s="105" t="e">
        <f>'დაზუსტ. ბიუჯ.'!#REF!-'დაზუსტ. ბიუჯ.'!#REF!</f>
        <v>#REF!</v>
      </c>
      <c r="J979" s="88" t="e">
        <f>'დაზუსტ. საკუთ.'!#REF!-'დაზუსტ. საკუთ.'!#REF!</f>
        <v>#REF!</v>
      </c>
      <c r="K979" s="88" t="e">
        <f>'დაზუსტ. ბიუჯ. ფონდ.'!#REF!-'დაზუსტ. ბიუჯ. ფონდ.'!#REF!</f>
        <v>#REF!</v>
      </c>
      <c r="L979" s="88">
        <f>'გრანტის საკასო'!E978</f>
        <v>0</v>
      </c>
      <c r="M979" s="100">
        <f>'მიზნ.გრანტის საკასო '!E978-'მიზნ.გრანტის საკასო '!D978</f>
        <v>0</v>
      </c>
      <c r="N979" s="105" t="e">
        <f>'დაზუსტ. ბიუჯ.'!#REF!-'დაზუსტ. ბიუჯ.'!#REF!</f>
        <v>#REF!</v>
      </c>
      <c r="O979" s="88" t="e">
        <f>'დაზუსტ. საკუთ.'!#REF!-'დაზუსტ. საკუთ.'!#REF!</f>
        <v>#REF!</v>
      </c>
      <c r="P979" s="88" t="e">
        <f>'დაზუსტ. ბიუჯ. ფონდ.'!#REF!</f>
        <v>#REF!</v>
      </c>
      <c r="Q979" s="88">
        <f>'გრანტის საკასო'!J978</f>
        <v>0</v>
      </c>
      <c r="R979" s="100">
        <f>'მიზნ.გრანტის საკასო '!J978-'მიზნ.გრანტის საკასო '!I978</f>
        <v>0</v>
      </c>
      <c r="S979" s="105" t="e">
        <f t="shared" si="252"/>
        <v>#REF!</v>
      </c>
      <c r="T979" s="88" t="e">
        <f t="shared" si="238"/>
        <v>#REF!</v>
      </c>
      <c r="U979" s="88" t="e">
        <f t="shared" si="239"/>
        <v>#REF!</v>
      </c>
      <c r="V979" s="88">
        <f t="shared" si="240"/>
        <v>0</v>
      </c>
      <c r="W979" s="100">
        <f t="shared" si="241"/>
        <v>0</v>
      </c>
      <c r="X979" s="92"/>
      <c r="Y979" s="10"/>
      <c r="Z979" s="10">
        <v>0</v>
      </c>
      <c r="AA979" s="10">
        <v>0</v>
      </c>
      <c r="AB979" s="10">
        <v>0</v>
      </c>
    </row>
    <row r="980" spans="1:28" x14ac:dyDescent="0.25">
      <c r="A980" t="e">
        <f t="shared" si="251"/>
        <v>#REF!</v>
      </c>
      <c r="B980" s="8"/>
      <c r="C980" s="9" t="s">
        <v>13</v>
      </c>
      <c r="D980" s="105" t="e">
        <f>'დაზუსტ. ბიუჯ.'!#REF!</f>
        <v>#REF!</v>
      </c>
      <c r="E980" s="88" t="e">
        <f>'დაზუსტ. საკუთ.'!#REF!</f>
        <v>#REF!</v>
      </c>
      <c r="F980" s="88" t="e">
        <f>'დაზუსტ. ბიუჯ. ფონდ.'!#REF!</f>
        <v>#REF!</v>
      </c>
      <c r="G980" s="88">
        <f>'გრანტის საკასო'!D979</f>
        <v>0</v>
      </c>
      <c r="H980" s="88">
        <f>'მიზნ.გრანტის საკასო '!D979</f>
        <v>0</v>
      </c>
      <c r="I980" s="105" t="e">
        <f>'დაზუსტ. ბიუჯ.'!#REF!-'დაზუსტ. ბიუჯ.'!#REF!</f>
        <v>#REF!</v>
      </c>
      <c r="J980" s="88" t="e">
        <f>'დაზუსტ. საკუთ.'!#REF!-'დაზუსტ. საკუთ.'!#REF!</f>
        <v>#REF!</v>
      </c>
      <c r="K980" s="88" t="e">
        <f>'დაზუსტ. ბიუჯ. ფონდ.'!#REF!-'დაზუსტ. ბიუჯ. ფონდ.'!#REF!</f>
        <v>#REF!</v>
      </c>
      <c r="L980" s="88">
        <f>'გრანტის საკასო'!E979</f>
        <v>0</v>
      </c>
      <c r="M980" s="100">
        <f>'მიზნ.გრანტის საკასო '!E979-'მიზნ.გრანტის საკასო '!D979</f>
        <v>0</v>
      </c>
      <c r="N980" s="105" t="e">
        <f>'დაზუსტ. ბიუჯ.'!#REF!-'დაზუსტ. ბიუჯ.'!#REF!</f>
        <v>#REF!</v>
      </c>
      <c r="O980" s="88" t="e">
        <f>'დაზუსტ. საკუთ.'!#REF!-'დაზუსტ. საკუთ.'!#REF!</f>
        <v>#REF!</v>
      </c>
      <c r="P980" s="88" t="e">
        <f>'დაზუსტ. ბიუჯ. ფონდ.'!#REF!</f>
        <v>#REF!</v>
      </c>
      <c r="Q980" s="88">
        <f>'გრანტის საკასო'!J979</f>
        <v>0</v>
      </c>
      <c r="R980" s="100">
        <f>'მიზნ.გრანტის საკასო '!J979-'მიზნ.გრანტის საკასო '!I979</f>
        <v>0</v>
      </c>
      <c r="S980" s="105" t="e">
        <f t="shared" si="252"/>
        <v>#REF!</v>
      </c>
      <c r="T980" s="88" t="e">
        <f t="shared" ref="T980:T1055" si="256">O980+J980+E980</f>
        <v>#REF!</v>
      </c>
      <c r="U980" s="88" t="e">
        <f t="shared" ref="U980:U1055" si="257">P980+K980+F980</f>
        <v>#REF!</v>
      </c>
      <c r="V980" s="88">
        <f t="shared" ref="V980:V1055" si="258">Q980+L980+G980</f>
        <v>0</v>
      </c>
      <c r="W980" s="100">
        <f t="shared" ref="W980:W1055" si="259">R980+M980+H980</f>
        <v>0</v>
      </c>
      <c r="X980" s="92"/>
      <c r="Y980" s="10"/>
      <c r="Z980" s="10">
        <v>0</v>
      </c>
      <c r="AA980" s="10">
        <v>0</v>
      </c>
      <c r="AB980" s="10">
        <v>0</v>
      </c>
    </row>
    <row r="981" spans="1:28" x14ac:dyDescent="0.25">
      <c r="A981" t="e">
        <f t="shared" si="251"/>
        <v>#REF!</v>
      </c>
      <c r="B981" s="8"/>
      <c r="C981" s="9" t="s">
        <v>14</v>
      </c>
      <c r="D981" s="105" t="e">
        <f>'დაზუსტ. ბიუჯ.'!#REF!</f>
        <v>#REF!</v>
      </c>
      <c r="E981" s="88" t="e">
        <f>'დაზუსტ. საკუთ.'!#REF!</f>
        <v>#REF!</v>
      </c>
      <c r="F981" s="88" t="e">
        <f>'დაზუსტ. ბიუჯ. ფონდ.'!#REF!</f>
        <v>#REF!</v>
      </c>
      <c r="G981" s="88">
        <f>'გრანტის საკასო'!D980</f>
        <v>0</v>
      </c>
      <c r="H981" s="88">
        <f>'მიზნ.გრანტის საკასო '!D980</f>
        <v>0</v>
      </c>
      <c r="I981" s="105" t="e">
        <f>'დაზუსტ. ბიუჯ.'!#REF!-'დაზუსტ. ბიუჯ.'!#REF!</f>
        <v>#REF!</v>
      </c>
      <c r="J981" s="88" t="e">
        <f>'დაზუსტ. საკუთ.'!#REF!-'დაზუსტ. საკუთ.'!#REF!</f>
        <v>#REF!</v>
      </c>
      <c r="K981" s="88" t="e">
        <f>'დაზუსტ. ბიუჯ. ფონდ.'!#REF!-'დაზუსტ. ბიუჯ. ფონდ.'!#REF!</f>
        <v>#REF!</v>
      </c>
      <c r="L981" s="88">
        <f>'გრანტის საკასო'!E980</f>
        <v>0</v>
      </c>
      <c r="M981" s="100">
        <f>'მიზნ.გრანტის საკასო '!E980-'მიზნ.გრანტის საკასო '!D980</f>
        <v>0</v>
      </c>
      <c r="N981" s="105" t="e">
        <f>'დაზუსტ. ბიუჯ.'!#REF!-'დაზუსტ. ბიუჯ.'!#REF!</f>
        <v>#REF!</v>
      </c>
      <c r="O981" s="88" t="e">
        <f>'დაზუსტ. საკუთ.'!#REF!-'დაზუსტ. საკუთ.'!#REF!</f>
        <v>#REF!</v>
      </c>
      <c r="P981" s="88" t="e">
        <f>'დაზუსტ. ბიუჯ. ფონდ.'!#REF!</f>
        <v>#REF!</v>
      </c>
      <c r="Q981" s="88">
        <f>'გრანტის საკასო'!J980</f>
        <v>0</v>
      </c>
      <c r="R981" s="100">
        <f>'მიზნ.გრანტის საკასო '!J980-'მიზნ.გრანტის საკასო '!I980</f>
        <v>0</v>
      </c>
      <c r="S981" s="105" t="e">
        <f t="shared" si="252"/>
        <v>#REF!</v>
      </c>
      <c r="T981" s="88" t="e">
        <f t="shared" si="256"/>
        <v>#REF!</v>
      </c>
      <c r="U981" s="88" t="e">
        <f t="shared" si="257"/>
        <v>#REF!</v>
      </c>
      <c r="V981" s="88">
        <f t="shared" si="258"/>
        <v>0</v>
      </c>
      <c r="W981" s="100">
        <f t="shared" si="259"/>
        <v>0</v>
      </c>
      <c r="X981" s="92"/>
      <c r="Y981" s="10"/>
      <c r="Z981" s="10">
        <v>0</v>
      </c>
      <c r="AA981" s="10">
        <v>0</v>
      </c>
      <c r="AB981" s="10">
        <v>0</v>
      </c>
    </row>
    <row r="982" spans="1:28" x14ac:dyDescent="0.25">
      <c r="A982" t="e">
        <f t="shared" si="251"/>
        <v>#REF!</v>
      </c>
      <c r="B982" s="8"/>
      <c r="C982" s="9" t="s">
        <v>15</v>
      </c>
      <c r="D982" s="105" t="e">
        <f>'დაზუსტ. ბიუჯ.'!#REF!</f>
        <v>#REF!</v>
      </c>
      <c r="E982" s="88" t="e">
        <f>'დაზუსტ. საკუთ.'!#REF!</f>
        <v>#REF!</v>
      </c>
      <c r="F982" s="88" t="e">
        <f>'დაზუსტ. ბიუჯ. ფონდ.'!#REF!</f>
        <v>#REF!</v>
      </c>
      <c r="G982" s="88">
        <f>'გრანტის საკასო'!D981</f>
        <v>0</v>
      </c>
      <c r="H982" s="88">
        <f>'მიზნ.გრანტის საკასო '!D981</f>
        <v>0</v>
      </c>
      <c r="I982" s="105" t="e">
        <f>'დაზუსტ. ბიუჯ.'!#REF!-'დაზუსტ. ბიუჯ.'!#REF!</f>
        <v>#REF!</v>
      </c>
      <c r="J982" s="88" t="e">
        <f>'დაზუსტ. საკუთ.'!#REF!-'დაზუსტ. საკუთ.'!#REF!</f>
        <v>#REF!</v>
      </c>
      <c r="K982" s="88" t="e">
        <f>'დაზუსტ. ბიუჯ. ფონდ.'!#REF!-'დაზუსტ. ბიუჯ. ფონდ.'!#REF!</f>
        <v>#REF!</v>
      </c>
      <c r="L982" s="88">
        <f>'გრანტის საკასო'!E981</f>
        <v>0</v>
      </c>
      <c r="M982" s="100">
        <f>'მიზნ.გრანტის საკასო '!E981-'მიზნ.გრანტის საკასო '!D981</f>
        <v>0</v>
      </c>
      <c r="N982" s="105" t="e">
        <f>'დაზუსტ. ბიუჯ.'!#REF!-'დაზუსტ. ბიუჯ.'!#REF!</f>
        <v>#REF!</v>
      </c>
      <c r="O982" s="88" t="e">
        <f>'დაზუსტ. საკუთ.'!#REF!-'დაზუსტ. საკუთ.'!#REF!</f>
        <v>#REF!</v>
      </c>
      <c r="P982" s="88" t="e">
        <f>'დაზუსტ. ბიუჯ. ფონდ.'!#REF!</f>
        <v>#REF!</v>
      </c>
      <c r="Q982" s="88">
        <f>'გრანტის საკასო'!J981</f>
        <v>0</v>
      </c>
      <c r="R982" s="100">
        <f>'მიზნ.გრანტის საკასო '!J981-'მიზნ.გრანტის საკასო '!I981</f>
        <v>0</v>
      </c>
      <c r="S982" s="105" t="e">
        <f t="shared" si="252"/>
        <v>#REF!</v>
      </c>
      <c r="T982" s="88" t="e">
        <f t="shared" si="256"/>
        <v>#REF!</v>
      </c>
      <c r="U982" s="88" t="e">
        <f t="shared" si="257"/>
        <v>#REF!</v>
      </c>
      <c r="V982" s="88">
        <f t="shared" si="258"/>
        <v>0</v>
      </c>
      <c r="W982" s="100">
        <f t="shared" si="259"/>
        <v>0</v>
      </c>
      <c r="X982" s="92"/>
      <c r="Y982" s="10"/>
      <c r="Z982" s="10">
        <v>0</v>
      </c>
      <c r="AA982" s="10">
        <v>0</v>
      </c>
      <c r="AB982" s="10">
        <v>0</v>
      </c>
    </row>
    <row r="983" spans="1:28" x14ac:dyDescent="0.25">
      <c r="A983" t="e">
        <f t="shared" si="251"/>
        <v>#REF!</v>
      </c>
      <c r="B983" s="8"/>
      <c r="C983" s="9" t="s">
        <v>16</v>
      </c>
      <c r="D983" s="105" t="e">
        <f>'დაზუსტ. ბიუჯ.'!#REF!</f>
        <v>#REF!</v>
      </c>
      <c r="E983" s="88" t="e">
        <f>'დაზუსტ. საკუთ.'!#REF!</f>
        <v>#REF!</v>
      </c>
      <c r="F983" s="88" t="e">
        <f>'დაზუსტ. ბიუჯ. ფონდ.'!#REF!</f>
        <v>#REF!</v>
      </c>
      <c r="G983" s="88">
        <f>'გრანტის საკასო'!D982</f>
        <v>0</v>
      </c>
      <c r="H983" s="88">
        <f>'მიზნ.გრანტის საკასო '!D982</f>
        <v>0</v>
      </c>
      <c r="I983" s="105" t="e">
        <f>'დაზუსტ. ბიუჯ.'!#REF!-'დაზუსტ. ბიუჯ.'!#REF!</f>
        <v>#REF!</v>
      </c>
      <c r="J983" s="88" t="e">
        <f>'დაზუსტ. საკუთ.'!#REF!-'დაზუსტ. საკუთ.'!#REF!</f>
        <v>#REF!</v>
      </c>
      <c r="K983" s="88" t="e">
        <f>'დაზუსტ. ბიუჯ. ფონდ.'!#REF!-'დაზუსტ. ბიუჯ. ფონდ.'!#REF!</f>
        <v>#REF!</v>
      </c>
      <c r="L983" s="88">
        <f>'გრანტის საკასო'!E982</f>
        <v>0</v>
      </c>
      <c r="M983" s="100">
        <f>'მიზნ.გრანტის საკასო '!E982-'მიზნ.გრანტის საკასო '!D982</f>
        <v>0</v>
      </c>
      <c r="N983" s="105" t="e">
        <f>'დაზუსტ. ბიუჯ.'!#REF!-'დაზუსტ. ბიუჯ.'!#REF!</f>
        <v>#REF!</v>
      </c>
      <c r="O983" s="88" t="e">
        <f>'დაზუსტ. საკუთ.'!#REF!-'დაზუსტ. საკუთ.'!#REF!</f>
        <v>#REF!</v>
      </c>
      <c r="P983" s="88" t="e">
        <f>'დაზუსტ. ბიუჯ. ფონდ.'!#REF!</f>
        <v>#REF!</v>
      </c>
      <c r="Q983" s="88">
        <f>'გრანტის საკასო'!J982</f>
        <v>0</v>
      </c>
      <c r="R983" s="100">
        <f>'მიზნ.გრანტის საკასო '!J982-'მიზნ.გრანტის საკასო '!I982</f>
        <v>0</v>
      </c>
      <c r="S983" s="105" t="e">
        <f t="shared" si="252"/>
        <v>#REF!</v>
      </c>
      <c r="T983" s="88" t="e">
        <f t="shared" si="256"/>
        <v>#REF!</v>
      </c>
      <c r="U983" s="88" t="e">
        <f t="shared" si="257"/>
        <v>#REF!</v>
      </c>
      <c r="V983" s="88">
        <f t="shared" si="258"/>
        <v>0</v>
      </c>
      <c r="W983" s="100">
        <f t="shared" si="259"/>
        <v>0</v>
      </c>
      <c r="X983" s="92"/>
      <c r="Y983" s="10"/>
      <c r="Z983" s="10">
        <v>0</v>
      </c>
      <c r="AA983" s="10">
        <v>0</v>
      </c>
      <c r="AB983" s="10">
        <v>0</v>
      </c>
    </row>
    <row r="984" spans="1:28" x14ac:dyDescent="0.25">
      <c r="A984" t="e">
        <f t="shared" si="251"/>
        <v>#REF!</v>
      </c>
      <c r="B984" s="8"/>
      <c r="C984" s="9" t="s">
        <v>17</v>
      </c>
      <c r="D984" s="105" t="e">
        <f>'დაზუსტ. ბიუჯ.'!#REF!</f>
        <v>#REF!</v>
      </c>
      <c r="E984" s="88" t="e">
        <f>'დაზუსტ. საკუთ.'!#REF!</f>
        <v>#REF!</v>
      </c>
      <c r="F984" s="88" t="e">
        <f>'დაზუსტ. ბიუჯ. ფონდ.'!#REF!</f>
        <v>#REF!</v>
      </c>
      <c r="G984" s="88">
        <f>'გრანტის საკასო'!D983</f>
        <v>0</v>
      </c>
      <c r="H984" s="88">
        <f>'მიზნ.გრანტის საკასო '!D983</f>
        <v>0</v>
      </c>
      <c r="I984" s="105" t="e">
        <f>'დაზუსტ. ბიუჯ.'!#REF!-'დაზუსტ. ბიუჯ.'!#REF!</f>
        <v>#REF!</v>
      </c>
      <c r="J984" s="88" t="e">
        <f>'დაზუსტ. საკუთ.'!#REF!-'დაზუსტ. საკუთ.'!#REF!</f>
        <v>#REF!</v>
      </c>
      <c r="K984" s="88" t="e">
        <f>'დაზუსტ. ბიუჯ. ფონდ.'!#REF!-'დაზუსტ. ბიუჯ. ფონდ.'!#REF!</f>
        <v>#REF!</v>
      </c>
      <c r="L984" s="88">
        <f>'გრანტის საკასო'!E983</f>
        <v>0</v>
      </c>
      <c r="M984" s="100">
        <f>'მიზნ.გრანტის საკასო '!E983-'მიზნ.გრანტის საკასო '!D983</f>
        <v>0</v>
      </c>
      <c r="N984" s="105" t="e">
        <f>'დაზუსტ. ბიუჯ.'!#REF!-'დაზუსტ. ბიუჯ.'!#REF!</f>
        <v>#REF!</v>
      </c>
      <c r="O984" s="88" t="e">
        <f>'დაზუსტ. საკუთ.'!#REF!-'დაზუსტ. საკუთ.'!#REF!</f>
        <v>#REF!</v>
      </c>
      <c r="P984" s="88" t="e">
        <f>'დაზუსტ. ბიუჯ. ფონდ.'!#REF!</f>
        <v>#REF!</v>
      </c>
      <c r="Q984" s="88">
        <f>'გრანტის საკასო'!J983</f>
        <v>0</v>
      </c>
      <c r="R984" s="100">
        <f>'მიზნ.გრანტის საკასო '!J983-'მიზნ.გრანტის საკასო '!I983</f>
        <v>0</v>
      </c>
      <c r="S984" s="105" t="e">
        <f t="shared" si="252"/>
        <v>#REF!</v>
      </c>
      <c r="T984" s="88" t="e">
        <f t="shared" si="256"/>
        <v>#REF!</v>
      </c>
      <c r="U984" s="88" t="e">
        <f t="shared" si="257"/>
        <v>#REF!</v>
      </c>
      <c r="V984" s="88">
        <f t="shared" si="258"/>
        <v>0</v>
      </c>
      <c r="W984" s="100">
        <f t="shared" si="259"/>
        <v>0</v>
      </c>
      <c r="X984" s="92"/>
      <c r="Y984" s="10"/>
      <c r="Z984" s="10">
        <v>0</v>
      </c>
      <c r="AA984" s="10">
        <v>0</v>
      </c>
      <c r="AB984" s="10">
        <v>0</v>
      </c>
    </row>
    <row r="985" spans="1:28" x14ac:dyDescent="0.25">
      <c r="A985" t="e">
        <f t="shared" si="251"/>
        <v>#REF!</v>
      </c>
      <c r="B985" s="5"/>
      <c r="C985" s="6" t="s">
        <v>18</v>
      </c>
      <c r="D985" s="104" t="e">
        <f>'დაზუსტ. ბიუჯ.'!#REF!</f>
        <v>#REF!</v>
      </c>
      <c r="E985" s="87" t="e">
        <f>'დაზუსტ. საკუთ.'!#REF!</f>
        <v>#REF!</v>
      </c>
      <c r="F985" s="87" t="e">
        <f>'დაზუსტ. ბიუჯ. ფონდ.'!#REF!</f>
        <v>#REF!</v>
      </c>
      <c r="G985" s="87">
        <f>'გრანტის საკასო'!D984</f>
        <v>0</v>
      </c>
      <c r="H985" s="87">
        <f>'მიზნ.გრანტის საკასო '!D984</f>
        <v>0</v>
      </c>
      <c r="I985" s="104" t="e">
        <f>'დაზუსტ. ბიუჯ.'!#REF!-'დაზუსტ. ბიუჯ.'!#REF!</f>
        <v>#REF!</v>
      </c>
      <c r="J985" s="87" t="e">
        <f>'დაზუსტ. საკუთ.'!#REF!-'დაზუსტ. საკუთ.'!#REF!</f>
        <v>#REF!</v>
      </c>
      <c r="K985" s="87" t="e">
        <f>'დაზუსტ. ბიუჯ. ფონდ.'!#REF!-'დაზუსტ. ბიუჯ. ფონდ.'!#REF!</f>
        <v>#REF!</v>
      </c>
      <c r="L985" s="87">
        <f>'გრანტის საკასო'!E984</f>
        <v>0</v>
      </c>
      <c r="M985" s="99">
        <f>'მიზნ.გრანტის საკასო '!E984-'მიზნ.გრანტის საკასო '!D984</f>
        <v>0</v>
      </c>
      <c r="N985" s="104" t="e">
        <f>'დაზუსტ. ბიუჯ.'!#REF!-'დაზუსტ. ბიუჯ.'!#REF!</f>
        <v>#REF!</v>
      </c>
      <c r="O985" s="87" t="e">
        <f>'დაზუსტ. საკუთ.'!#REF!-'დაზუსტ. საკუთ.'!#REF!</f>
        <v>#REF!</v>
      </c>
      <c r="P985" s="87" t="e">
        <f>'დაზუსტ. ბიუჯ. ფონდ.'!#REF!</f>
        <v>#REF!</v>
      </c>
      <c r="Q985" s="87">
        <f>'გრანტის საკასო'!J984</f>
        <v>0</v>
      </c>
      <c r="R985" s="99">
        <f>'მიზნ.გრანტის საკასო '!J984-'მიზნ.გრანტის საკასო '!I984</f>
        <v>0</v>
      </c>
      <c r="S985" s="104" t="e">
        <f t="shared" si="252"/>
        <v>#REF!</v>
      </c>
      <c r="T985" s="87" t="e">
        <f t="shared" si="256"/>
        <v>#REF!</v>
      </c>
      <c r="U985" s="87" t="e">
        <f t="shared" si="257"/>
        <v>#REF!</v>
      </c>
      <c r="V985" s="87">
        <f t="shared" si="258"/>
        <v>0</v>
      </c>
      <c r="W985" s="99">
        <f t="shared" si="259"/>
        <v>0</v>
      </c>
      <c r="X985" s="91"/>
      <c r="Y985" s="7"/>
      <c r="Z985" s="7">
        <v>0</v>
      </c>
      <c r="AA985" s="7">
        <v>0</v>
      </c>
      <c r="AB985" s="7">
        <v>0</v>
      </c>
    </row>
    <row r="986" spans="1:28" x14ac:dyDescent="0.25">
      <c r="A986" t="e">
        <f t="shared" si="251"/>
        <v>#REF!</v>
      </c>
      <c r="B986" s="5"/>
      <c r="C986" s="6" t="s">
        <v>19</v>
      </c>
      <c r="D986" s="104" t="e">
        <f>'დაზუსტ. ბიუჯ.'!#REF!</f>
        <v>#REF!</v>
      </c>
      <c r="E986" s="87" t="e">
        <f>'დაზუსტ. საკუთ.'!#REF!</f>
        <v>#REF!</v>
      </c>
      <c r="F986" s="87" t="e">
        <f>'დაზუსტ. ბიუჯ. ფონდ.'!#REF!</f>
        <v>#REF!</v>
      </c>
      <c r="G986" s="87">
        <f>'გრანტის საკასო'!D985</f>
        <v>0</v>
      </c>
      <c r="H986" s="87">
        <f>'მიზნ.გრანტის საკასო '!D985</f>
        <v>0</v>
      </c>
      <c r="I986" s="104" t="e">
        <f>'დაზუსტ. ბიუჯ.'!#REF!-'დაზუსტ. ბიუჯ.'!#REF!</f>
        <v>#REF!</v>
      </c>
      <c r="J986" s="87" t="e">
        <f>'დაზუსტ. საკუთ.'!#REF!-'დაზუსტ. საკუთ.'!#REF!</f>
        <v>#REF!</v>
      </c>
      <c r="K986" s="87" t="e">
        <f>'დაზუსტ. ბიუჯ. ფონდ.'!#REF!-'დაზუსტ. ბიუჯ. ფონდ.'!#REF!</f>
        <v>#REF!</v>
      </c>
      <c r="L986" s="87">
        <f>'გრანტის საკასო'!E985</f>
        <v>0</v>
      </c>
      <c r="M986" s="99">
        <f>'მიზნ.გრანტის საკასო '!E985-'მიზნ.გრანტის საკასო '!D985</f>
        <v>0</v>
      </c>
      <c r="N986" s="104" t="e">
        <f>'დაზუსტ. ბიუჯ.'!#REF!-'დაზუსტ. ბიუჯ.'!#REF!</f>
        <v>#REF!</v>
      </c>
      <c r="O986" s="87" t="e">
        <f>'დაზუსტ. საკუთ.'!#REF!-'დაზუსტ. საკუთ.'!#REF!</f>
        <v>#REF!</v>
      </c>
      <c r="P986" s="87" t="e">
        <f>'დაზუსტ. ბიუჯ. ფონდ.'!#REF!</f>
        <v>#REF!</v>
      </c>
      <c r="Q986" s="87">
        <f>'გრანტის საკასო'!J985</f>
        <v>0</v>
      </c>
      <c r="R986" s="99">
        <f>'მიზნ.გრანტის საკასო '!J985-'მიზნ.გრანტის საკასო '!I985</f>
        <v>0</v>
      </c>
      <c r="S986" s="104" t="e">
        <f t="shared" si="252"/>
        <v>#REF!</v>
      </c>
      <c r="T986" s="87" t="e">
        <f t="shared" si="256"/>
        <v>#REF!</v>
      </c>
      <c r="U986" s="87" t="e">
        <f t="shared" si="257"/>
        <v>#REF!</v>
      </c>
      <c r="V986" s="87">
        <f t="shared" si="258"/>
        <v>0</v>
      </c>
      <c r="W986" s="99">
        <f t="shared" si="259"/>
        <v>0</v>
      </c>
      <c r="X986" s="91"/>
      <c r="Y986" s="7"/>
      <c r="Z986" s="7">
        <v>0</v>
      </c>
      <c r="AA986" s="7">
        <v>0</v>
      </c>
      <c r="AB986" s="7">
        <v>0</v>
      </c>
    </row>
    <row r="987" spans="1:28" ht="15.75" thickBot="1" x14ac:dyDescent="0.3">
      <c r="A987" t="e">
        <f t="shared" si="251"/>
        <v>#REF!</v>
      </c>
      <c r="B987" s="11"/>
      <c r="C987" s="12" t="s">
        <v>20</v>
      </c>
      <c r="D987" s="106" t="e">
        <f>'დაზუსტ. ბიუჯ.'!#REF!</f>
        <v>#REF!</v>
      </c>
      <c r="E987" s="89" t="e">
        <f>'დაზუსტ. საკუთ.'!#REF!</f>
        <v>#REF!</v>
      </c>
      <c r="F987" s="89" t="e">
        <f>'დაზუსტ. ბიუჯ. ფონდ.'!#REF!</f>
        <v>#REF!</v>
      </c>
      <c r="G987" s="89">
        <f>'გრანტის საკასო'!D986</f>
        <v>0</v>
      </c>
      <c r="H987" s="89">
        <f>'მიზნ.გრანტის საკასო '!D986</f>
        <v>0</v>
      </c>
      <c r="I987" s="106" t="e">
        <f>'დაზუსტ. ბიუჯ.'!#REF!-'დაზუსტ. ბიუჯ.'!#REF!</f>
        <v>#REF!</v>
      </c>
      <c r="J987" s="89" t="e">
        <f>'დაზუსტ. საკუთ.'!#REF!-'დაზუსტ. საკუთ.'!#REF!</f>
        <v>#REF!</v>
      </c>
      <c r="K987" s="89" t="e">
        <f>'დაზუსტ. ბიუჯ. ფონდ.'!#REF!-'დაზუსტ. ბიუჯ. ფონდ.'!#REF!</f>
        <v>#REF!</v>
      </c>
      <c r="L987" s="89">
        <f>'გრანტის საკასო'!E986</f>
        <v>0</v>
      </c>
      <c r="M987" s="101">
        <f>'მიზნ.გრანტის საკასო '!E986-'მიზნ.გრანტის საკასო '!D986</f>
        <v>0</v>
      </c>
      <c r="N987" s="106" t="e">
        <f>'დაზუსტ. ბიუჯ.'!#REF!-'დაზუსტ. ბიუჯ.'!#REF!</f>
        <v>#REF!</v>
      </c>
      <c r="O987" s="89" t="e">
        <f>'დაზუსტ. საკუთ.'!#REF!-'დაზუსტ. საკუთ.'!#REF!</f>
        <v>#REF!</v>
      </c>
      <c r="P987" s="89" t="e">
        <f>'დაზუსტ. ბიუჯ. ფონდ.'!#REF!</f>
        <v>#REF!</v>
      </c>
      <c r="Q987" s="89">
        <f>'გრანტის საკასო'!J986</f>
        <v>0</v>
      </c>
      <c r="R987" s="101">
        <f>'მიზნ.გრანტის საკასო '!J986-'მიზნ.გრანტის საკასო '!I986</f>
        <v>0</v>
      </c>
      <c r="S987" s="106" t="e">
        <f t="shared" si="252"/>
        <v>#REF!</v>
      </c>
      <c r="T987" s="89" t="e">
        <f t="shared" si="256"/>
        <v>#REF!</v>
      </c>
      <c r="U987" s="89" t="e">
        <f t="shared" si="257"/>
        <v>#REF!</v>
      </c>
      <c r="V987" s="89">
        <f t="shared" si="258"/>
        <v>0</v>
      </c>
      <c r="W987" s="101">
        <f t="shared" si="259"/>
        <v>0</v>
      </c>
      <c r="X987" s="93"/>
      <c r="Y987" s="13"/>
      <c r="Z987" s="13">
        <v>0</v>
      </c>
      <c r="AA987" s="13">
        <v>0</v>
      </c>
      <c r="AB987" s="13">
        <v>0</v>
      </c>
    </row>
    <row r="988" spans="1:28" ht="32.25" customHeight="1" thickTop="1" thickBot="1" x14ac:dyDescent="0.3">
      <c r="A988" t="e">
        <f t="shared" si="251"/>
        <v>#REF!</v>
      </c>
      <c r="B988" s="16" t="s">
        <v>161</v>
      </c>
      <c r="C988" s="4" t="s">
        <v>162</v>
      </c>
      <c r="D988" s="103" t="e">
        <f>'დაზუსტ. ბიუჯ.'!#REF!</f>
        <v>#REF!</v>
      </c>
      <c r="E988" s="86" t="e">
        <f>'დაზუსტ. საკუთ.'!#REF!</f>
        <v>#REF!</v>
      </c>
      <c r="F988" s="86" t="e">
        <f>'დაზუსტ. ბიუჯ. ფონდ.'!#REF!</f>
        <v>#REF!</v>
      </c>
      <c r="G988" s="86">
        <f>'გრანტის საკასო'!D987</f>
        <v>0</v>
      </c>
      <c r="H988" s="86">
        <f>'მიზნ.გრანტის საკასო '!D987</f>
        <v>0</v>
      </c>
      <c r="I988" s="103" t="e">
        <f>'დაზუსტ. ბიუჯ.'!#REF!-'დაზუსტ. ბიუჯ.'!#REF!</f>
        <v>#REF!</v>
      </c>
      <c r="J988" s="86" t="e">
        <f>'დაზუსტ. საკუთ.'!#REF!-'დაზუსტ. საკუთ.'!#REF!</f>
        <v>#REF!</v>
      </c>
      <c r="K988" s="86" t="e">
        <f>'დაზუსტ. ბიუჯ. ფონდ.'!#REF!-'დაზუსტ. ბიუჯ. ფონდ.'!#REF!</f>
        <v>#REF!</v>
      </c>
      <c r="L988" s="86">
        <f>'გრანტის საკასო'!E987</f>
        <v>0</v>
      </c>
      <c r="M988" s="102">
        <f>'მიზნ.გრანტის საკასო '!E987-'მიზნ.გრანტის საკასო '!D987</f>
        <v>0</v>
      </c>
      <c r="N988" s="103" t="e">
        <f>'დაზუსტ. ბიუჯ.'!#REF!-'დაზუსტ. ბიუჯ.'!#REF!</f>
        <v>#REF!</v>
      </c>
      <c r="O988" s="86" t="e">
        <f>'დაზუსტ. საკუთ.'!#REF!-'დაზუსტ. საკუთ.'!#REF!</f>
        <v>#REF!</v>
      </c>
      <c r="P988" s="86" t="e">
        <f>'დაზუსტ. ბიუჯ. ფონდ.'!#REF!</f>
        <v>#REF!</v>
      </c>
      <c r="Q988" s="86">
        <f>'გრანტის საკასო'!J987</f>
        <v>0</v>
      </c>
      <c r="R988" s="102">
        <f>'მიზნ.გრანტის საკასო '!J987-'მიზნ.გრანტის საკასო '!I987</f>
        <v>0</v>
      </c>
      <c r="S988" s="103" t="e">
        <f t="shared" si="252"/>
        <v>#REF!</v>
      </c>
      <c r="T988" s="86" t="e">
        <f t="shared" si="256"/>
        <v>#REF!</v>
      </c>
      <c r="U988" s="86" t="e">
        <f t="shared" si="257"/>
        <v>#REF!</v>
      </c>
      <c r="V988" s="86">
        <f t="shared" si="258"/>
        <v>0</v>
      </c>
      <c r="W988" s="102">
        <f t="shared" si="259"/>
        <v>0</v>
      </c>
      <c r="X988" s="94"/>
      <c r="Y988" s="4"/>
      <c r="Z988" s="4">
        <f t="shared" ref="Z988:AB988" si="260">SUM(Z989,Z997,Z998,Z999)</f>
        <v>0</v>
      </c>
      <c r="AA988" s="4">
        <f t="shared" si="260"/>
        <v>0</v>
      </c>
      <c r="AB988" s="4">
        <f t="shared" si="260"/>
        <v>0</v>
      </c>
    </row>
    <row r="989" spans="1:28" ht="15.75" thickTop="1" x14ac:dyDescent="0.25">
      <c r="A989" t="e">
        <f t="shared" si="251"/>
        <v>#REF!</v>
      </c>
      <c r="B989" s="5"/>
      <c r="C989" s="6" t="s">
        <v>10</v>
      </c>
      <c r="D989" s="104" t="e">
        <f>'დაზუსტ. ბიუჯ.'!#REF!</f>
        <v>#REF!</v>
      </c>
      <c r="E989" s="87" t="e">
        <f>'დაზუსტ. საკუთ.'!#REF!</f>
        <v>#REF!</v>
      </c>
      <c r="F989" s="87" t="e">
        <f>'დაზუსტ. ბიუჯ. ფონდ.'!#REF!</f>
        <v>#REF!</v>
      </c>
      <c r="G989" s="87">
        <f>'გრანტის საკასო'!D988</f>
        <v>0</v>
      </c>
      <c r="H989" s="87">
        <f>'მიზნ.გრანტის საკასო '!D988</f>
        <v>0</v>
      </c>
      <c r="I989" s="104" t="e">
        <f>'დაზუსტ. ბიუჯ.'!#REF!-'დაზუსტ. ბიუჯ.'!#REF!</f>
        <v>#REF!</v>
      </c>
      <c r="J989" s="87" t="e">
        <f>'დაზუსტ. საკუთ.'!#REF!-'დაზუსტ. საკუთ.'!#REF!</f>
        <v>#REF!</v>
      </c>
      <c r="K989" s="87" t="e">
        <f>'დაზუსტ. ბიუჯ. ფონდ.'!#REF!-'დაზუსტ. ბიუჯ. ფონდ.'!#REF!</f>
        <v>#REF!</v>
      </c>
      <c r="L989" s="87">
        <f>'გრანტის საკასო'!E988</f>
        <v>0</v>
      </c>
      <c r="M989" s="99">
        <f>'მიზნ.გრანტის საკასო '!E988-'მიზნ.გრანტის საკასო '!D988</f>
        <v>0</v>
      </c>
      <c r="N989" s="104" t="e">
        <f>'დაზუსტ. ბიუჯ.'!#REF!-'დაზუსტ. ბიუჯ.'!#REF!</f>
        <v>#REF!</v>
      </c>
      <c r="O989" s="87" t="e">
        <f>'დაზუსტ. საკუთ.'!#REF!-'დაზუსტ. საკუთ.'!#REF!</f>
        <v>#REF!</v>
      </c>
      <c r="P989" s="87" t="e">
        <f>'დაზუსტ. ბიუჯ. ფონდ.'!#REF!</f>
        <v>#REF!</v>
      </c>
      <c r="Q989" s="87">
        <f>'გრანტის საკასო'!J988</f>
        <v>0</v>
      </c>
      <c r="R989" s="99">
        <f>'მიზნ.გრანტის საკასო '!J988-'მიზნ.გრანტის საკასო '!I988</f>
        <v>0</v>
      </c>
      <c r="S989" s="104" t="e">
        <f t="shared" si="252"/>
        <v>#REF!</v>
      </c>
      <c r="T989" s="87" t="e">
        <f t="shared" si="256"/>
        <v>#REF!</v>
      </c>
      <c r="U989" s="87" t="e">
        <f t="shared" si="257"/>
        <v>#REF!</v>
      </c>
      <c r="V989" s="87">
        <f t="shared" si="258"/>
        <v>0</v>
      </c>
      <c r="W989" s="99">
        <f t="shared" si="259"/>
        <v>0</v>
      </c>
      <c r="X989" s="91"/>
      <c r="Y989" s="7"/>
      <c r="Z989" s="7">
        <f t="shared" ref="Z989:AB989" si="261">SUM(Z990:Z996)</f>
        <v>0</v>
      </c>
      <c r="AA989" s="7">
        <f t="shared" si="261"/>
        <v>0</v>
      </c>
      <c r="AB989" s="7">
        <f t="shared" si="261"/>
        <v>0</v>
      </c>
    </row>
    <row r="990" spans="1:28" x14ac:dyDescent="0.25">
      <c r="A990" t="e">
        <f t="shared" si="251"/>
        <v>#REF!</v>
      </c>
      <c r="B990" s="8"/>
      <c r="C990" s="9" t="s">
        <v>11</v>
      </c>
      <c r="D990" s="105" t="e">
        <f>'დაზუსტ. ბიუჯ.'!#REF!</f>
        <v>#REF!</v>
      </c>
      <c r="E990" s="88" t="e">
        <f>'დაზუსტ. საკუთ.'!#REF!</f>
        <v>#REF!</v>
      </c>
      <c r="F990" s="88" t="e">
        <f>'დაზუსტ. ბიუჯ. ფონდ.'!#REF!</f>
        <v>#REF!</v>
      </c>
      <c r="G990" s="88">
        <f>'გრანტის საკასო'!D989</f>
        <v>0</v>
      </c>
      <c r="H990" s="88">
        <f>'მიზნ.გრანტის საკასო '!D989</f>
        <v>0</v>
      </c>
      <c r="I990" s="105" t="e">
        <f>'დაზუსტ. ბიუჯ.'!#REF!-'დაზუსტ. ბიუჯ.'!#REF!</f>
        <v>#REF!</v>
      </c>
      <c r="J990" s="88" t="e">
        <f>'დაზუსტ. საკუთ.'!#REF!-'დაზუსტ. საკუთ.'!#REF!</f>
        <v>#REF!</v>
      </c>
      <c r="K990" s="88" t="e">
        <f>'დაზუსტ. ბიუჯ. ფონდ.'!#REF!-'დაზუსტ. ბიუჯ. ფონდ.'!#REF!</f>
        <v>#REF!</v>
      </c>
      <c r="L990" s="88">
        <f>'გრანტის საკასო'!E989</f>
        <v>0</v>
      </c>
      <c r="M990" s="100">
        <f>'მიზნ.გრანტის საკასო '!E989-'მიზნ.გრანტის საკასო '!D989</f>
        <v>0</v>
      </c>
      <c r="N990" s="105" t="e">
        <f>'დაზუსტ. ბიუჯ.'!#REF!-'დაზუსტ. ბიუჯ.'!#REF!</f>
        <v>#REF!</v>
      </c>
      <c r="O990" s="88" t="e">
        <f>'დაზუსტ. საკუთ.'!#REF!-'დაზუსტ. საკუთ.'!#REF!</f>
        <v>#REF!</v>
      </c>
      <c r="P990" s="88" t="e">
        <f>'დაზუსტ. ბიუჯ. ფონდ.'!#REF!</f>
        <v>#REF!</v>
      </c>
      <c r="Q990" s="88">
        <f>'გრანტის საკასო'!J989</f>
        <v>0</v>
      </c>
      <c r="R990" s="100">
        <f>'მიზნ.გრანტის საკასო '!J989-'მიზნ.გრანტის საკასო '!I989</f>
        <v>0</v>
      </c>
      <c r="S990" s="105" t="e">
        <f t="shared" si="252"/>
        <v>#REF!</v>
      </c>
      <c r="T990" s="88" t="e">
        <f t="shared" si="256"/>
        <v>#REF!</v>
      </c>
      <c r="U990" s="88" t="e">
        <f t="shared" si="257"/>
        <v>#REF!</v>
      </c>
      <c r="V990" s="88">
        <f t="shared" si="258"/>
        <v>0</v>
      </c>
      <c r="W990" s="100">
        <f t="shared" si="259"/>
        <v>0</v>
      </c>
      <c r="X990" s="92"/>
      <c r="Y990" s="10"/>
      <c r="Z990" s="10">
        <v>0</v>
      </c>
      <c r="AA990" s="10">
        <v>0</v>
      </c>
      <c r="AB990" s="10">
        <v>0</v>
      </c>
    </row>
    <row r="991" spans="1:28" x14ac:dyDescent="0.25">
      <c r="A991" t="e">
        <f t="shared" si="251"/>
        <v>#REF!</v>
      </c>
      <c r="B991" s="8"/>
      <c r="C991" s="9" t="s">
        <v>12</v>
      </c>
      <c r="D991" s="105" t="e">
        <f>'დაზუსტ. ბიუჯ.'!#REF!</f>
        <v>#REF!</v>
      </c>
      <c r="E991" s="88" t="e">
        <f>'დაზუსტ. საკუთ.'!#REF!</f>
        <v>#REF!</v>
      </c>
      <c r="F991" s="88" t="e">
        <f>'დაზუსტ. ბიუჯ. ფონდ.'!#REF!</f>
        <v>#REF!</v>
      </c>
      <c r="G991" s="88">
        <f>'გრანტის საკასო'!D990</f>
        <v>0</v>
      </c>
      <c r="H991" s="88">
        <f>'მიზნ.გრანტის საკასო '!D990</f>
        <v>0</v>
      </c>
      <c r="I991" s="105" t="e">
        <f>'დაზუსტ. ბიუჯ.'!#REF!-'დაზუსტ. ბიუჯ.'!#REF!</f>
        <v>#REF!</v>
      </c>
      <c r="J991" s="88" t="e">
        <f>'დაზუსტ. საკუთ.'!#REF!-'დაზუსტ. საკუთ.'!#REF!</f>
        <v>#REF!</v>
      </c>
      <c r="K991" s="88" t="e">
        <f>'დაზუსტ. ბიუჯ. ფონდ.'!#REF!-'დაზუსტ. ბიუჯ. ფონდ.'!#REF!</f>
        <v>#REF!</v>
      </c>
      <c r="L991" s="88">
        <f>'გრანტის საკასო'!E990</f>
        <v>0</v>
      </c>
      <c r="M991" s="100">
        <f>'მიზნ.გრანტის საკასო '!E990-'მიზნ.გრანტის საკასო '!D990</f>
        <v>0</v>
      </c>
      <c r="N991" s="105" t="e">
        <f>'დაზუსტ. ბიუჯ.'!#REF!-'დაზუსტ. ბიუჯ.'!#REF!</f>
        <v>#REF!</v>
      </c>
      <c r="O991" s="88" t="e">
        <f>'დაზუსტ. საკუთ.'!#REF!-'დაზუსტ. საკუთ.'!#REF!</f>
        <v>#REF!</v>
      </c>
      <c r="P991" s="88" t="e">
        <f>'დაზუსტ. ბიუჯ. ფონდ.'!#REF!</f>
        <v>#REF!</v>
      </c>
      <c r="Q991" s="88">
        <f>'გრანტის საკასო'!J990</f>
        <v>0</v>
      </c>
      <c r="R991" s="100">
        <f>'მიზნ.გრანტის საკასო '!J990-'მიზნ.გრანტის საკასო '!I990</f>
        <v>0</v>
      </c>
      <c r="S991" s="105" t="e">
        <f t="shared" si="252"/>
        <v>#REF!</v>
      </c>
      <c r="T991" s="88" t="e">
        <f t="shared" si="256"/>
        <v>#REF!</v>
      </c>
      <c r="U991" s="88" t="e">
        <f t="shared" si="257"/>
        <v>#REF!</v>
      </c>
      <c r="V991" s="88">
        <f t="shared" si="258"/>
        <v>0</v>
      </c>
      <c r="W991" s="100">
        <f t="shared" si="259"/>
        <v>0</v>
      </c>
      <c r="X991" s="92"/>
      <c r="Y991" s="10"/>
      <c r="Z991" s="10">
        <v>0</v>
      </c>
      <c r="AA991" s="10">
        <v>0</v>
      </c>
      <c r="AB991" s="10">
        <v>0</v>
      </c>
    </row>
    <row r="992" spans="1:28" x14ac:dyDescent="0.25">
      <c r="A992" t="e">
        <f t="shared" si="251"/>
        <v>#REF!</v>
      </c>
      <c r="B992" s="8"/>
      <c r="C992" s="9" t="s">
        <v>13</v>
      </c>
      <c r="D992" s="105" t="e">
        <f>'დაზუსტ. ბიუჯ.'!#REF!</f>
        <v>#REF!</v>
      </c>
      <c r="E992" s="88" t="e">
        <f>'დაზუსტ. საკუთ.'!#REF!</f>
        <v>#REF!</v>
      </c>
      <c r="F992" s="88" t="e">
        <f>'დაზუსტ. ბიუჯ. ფონდ.'!#REF!</f>
        <v>#REF!</v>
      </c>
      <c r="G992" s="88">
        <f>'გრანტის საკასო'!D991</f>
        <v>0</v>
      </c>
      <c r="H992" s="88">
        <f>'მიზნ.გრანტის საკასო '!D991</f>
        <v>0</v>
      </c>
      <c r="I992" s="105" t="e">
        <f>'დაზუსტ. ბიუჯ.'!#REF!-'დაზუსტ. ბიუჯ.'!#REF!</f>
        <v>#REF!</v>
      </c>
      <c r="J992" s="88" t="e">
        <f>'დაზუსტ. საკუთ.'!#REF!-'დაზუსტ. საკუთ.'!#REF!</f>
        <v>#REF!</v>
      </c>
      <c r="K992" s="88" t="e">
        <f>'დაზუსტ. ბიუჯ. ფონდ.'!#REF!-'დაზუსტ. ბიუჯ. ფონდ.'!#REF!</f>
        <v>#REF!</v>
      </c>
      <c r="L992" s="88">
        <f>'გრანტის საკასო'!E991</f>
        <v>0</v>
      </c>
      <c r="M992" s="100">
        <f>'მიზნ.გრანტის საკასო '!E991-'მიზნ.გრანტის საკასო '!D991</f>
        <v>0</v>
      </c>
      <c r="N992" s="105" t="e">
        <f>'დაზუსტ. ბიუჯ.'!#REF!-'დაზუსტ. ბიუჯ.'!#REF!</f>
        <v>#REF!</v>
      </c>
      <c r="O992" s="88" t="e">
        <f>'დაზუსტ. საკუთ.'!#REF!-'დაზუსტ. საკუთ.'!#REF!</f>
        <v>#REF!</v>
      </c>
      <c r="P992" s="88" t="e">
        <f>'დაზუსტ. ბიუჯ. ფონდ.'!#REF!</f>
        <v>#REF!</v>
      </c>
      <c r="Q992" s="88">
        <f>'გრანტის საკასო'!J991</f>
        <v>0</v>
      </c>
      <c r="R992" s="100">
        <f>'მიზნ.გრანტის საკასო '!J991-'მიზნ.გრანტის საკასო '!I991</f>
        <v>0</v>
      </c>
      <c r="S992" s="105" t="e">
        <f t="shared" si="252"/>
        <v>#REF!</v>
      </c>
      <c r="T992" s="88" t="e">
        <f t="shared" si="256"/>
        <v>#REF!</v>
      </c>
      <c r="U992" s="88" t="e">
        <f t="shared" si="257"/>
        <v>#REF!</v>
      </c>
      <c r="V992" s="88">
        <f t="shared" si="258"/>
        <v>0</v>
      </c>
      <c r="W992" s="100">
        <f t="shared" si="259"/>
        <v>0</v>
      </c>
      <c r="X992" s="92"/>
      <c r="Y992" s="10"/>
      <c r="Z992" s="10">
        <v>0</v>
      </c>
      <c r="AA992" s="10">
        <v>0</v>
      </c>
      <c r="AB992" s="10">
        <v>0</v>
      </c>
    </row>
    <row r="993" spans="1:28" x14ac:dyDescent="0.25">
      <c r="A993" t="e">
        <f t="shared" si="251"/>
        <v>#REF!</v>
      </c>
      <c r="B993" s="8"/>
      <c r="C993" s="9" t="s">
        <v>14</v>
      </c>
      <c r="D993" s="105" t="e">
        <f>'დაზუსტ. ბიუჯ.'!#REF!</f>
        <v>#REF!</v>
      </c>
      <c r="E993" s="88" t="e">
        <f>'დაზუსტ. საკუთ.'!#REF!</f>
        <v>#REF!</v>
      </c>
      <c r="F993" s="88" t="e">
        <f>'დაზუსტ. ბიუჯ. ფონდ.'!#REF!</f>
        <v>#REF!</v>
      </c>
      <c r="G993" s="88">
        <f>'გრანტის საკასო'!D992</f>
        <v>0</v>
      </c>
      <c r="H993" s="88">
        <f>'მიზნ.გრანტის საკასო '!D992</f>
        <v>0</v>
      </c>
      <c r="I993" s="105" t="e">
        <f>'დაზუსტ. ბიუჯ.'!#REF!-'დაზუსტ. ბიუჯ.'!#REF!</f>
        <v>#REF!</v>
      </c>
      <c r="J993" s="88" t="e">
        <f>'დაზუსტ. საკუთ.'!#REF!-'დაზუსტ. საკუთ.'!#REF!</f>
        <v>#REF!</v>
      </c>
      <c r="K993" s="88" t="e">
        <f>'დაზუსტ. ბიუჯ. ფონდ.'!#REF!-'დაზუსტ. ბიუჯ. ფონდ.'!#REF!</f>
        <v>#REF!</v>
      </c>
      <c r="L993" s="88">
        <f>'გრანტის საკასო'!E992</f>
        <v>0</v>
      </c>
      <c r="M993" s="100">
        <f>'მიზნ.გრანტის საკასო '!E992-'მიზნ.გრანტის საკასო '!D992</f>
        <v>0</v>
      </c>
      <c r="N993" s="105" t="e">
        <f>'დაზუსტ. ბიუჯ.'!#REF!-'დაზუსტ. ბიუჯ.'!#REF!</f>
        <v>#REF!</v>
      </c>
      <c r="O993" s="88" t="e">
        <f>'დაზუსტ. საკუთ.'!#REF!-'დაზუსტ. საკუთ.'!#REF!</f>
        <v>#REF!</v>
      </c>
      <c r="P993" s="88" t="e">
        <f>'დაზუსტ. ბიუჯ. ფონდ.'!#REF!</f>
        <v>#REF!</v>
      </c>
      <c r="Q993" s="88">
        <f>'გრანტის საკასო'!J992</f>
        <v>0</v>
      </c>
      <c r="R993" s="100">
        <f>'მიზნ.გრანტის საკასო '!J992-'მიზნ.გრანტის საკასო '!I992</f>
        <v>0</v>
      </c>
      <c r="S993" s="105" t="e">
        <f t="shared" si="252"/>
        <v>#REF!</v>
      </c>
      <c r="T993" s="88" t="e">
        <f t="shared" si="256"/>
        <v>#REF!</v>
      </c>
      <c r="U993" s="88" t="e">
        <f t="shared" si="257"/>
        <v>#REF!</v>
      </c>
      <c r="V993" s="88">
        <f t="shared" si="258"/>
        <v>0</v>
      </c>
      <c r="W993" s="100">
        <f t="shared" si="259"/>
        <v>0</v>
      </c>
      <c r="X993" s="92"/>
      <c r="Y993" s="10"/>
      <c r="Z993" s="10">
        <v>0</v>
      </c>
      <c r="AA993" s="10">
        <v>0</v>
      </c>
      <c r="AB993" s="10">
        <v>0</v>
      </c>
    </row>
    <row r="994" spans="1:28" x14ac:dyDescent="0.25">
      <c r="A994" t="e">
        <f t="shared" si="251"/>
        <v>#REF!</v>
      </c>
      <c r="B994" s="8"/>
      <c r="C994" s="9" t="s">
        <v>15</v>
      </c>
      <c r="D994" s="105" t="e">
        <f>'დაზუსტ. ბიუჯ.'!#REF!</f>
        <v>#REF!</v>
      </c>
      <c r="E994" s="88" t="e">
        <f>'დაზუსტ. საკუთ.'!#REF!</f>
        <v>#REF!</v>
      </c>
      <c r="F994" s="88" t="e">
        <f>'დაზუსტ. ბიუჯ. ფონდ.'!#REF!</f>
        <v>#REF!</v>
      </c>
      <c r="G994" s="88">
        <f>'გრანტის საკასო'!D993</f>
        <v>0</v>
      </c>
      <c r="H994" s="88">
        <f>'მიზნ.გრანტის საკასო '!D993</f>
        <v>0</v>
      </c>
      <c r="I994" s="105" t="e">
        <f>'დაზუსტ. ბიუჯ.'!#REF!-'დაზუსტ. ბიუჯ.'!#REF!</f>
        <v>#REF!</v>
      </c>
      <c r="J994" s="88" t="e">
        <f>'დაზუსტ. საკუთ.'!#REF!-'დაზუსტ. საკუთ.'!#REF!</f>
        <v>#REF!</v>
      </c>
      <c r="K994" s="88" t="e">
        <f>'დაზუსტ. ბიუჯ. ფონდ.'!#REF!-'დაზუსტ. ბიუჯ. ფონდ.'!#REF!</f>
        <v>#REF!</v>
      </c>
      <c r="L994" s="88">
        <f>'გრანტის საკასო'!E993</f>
        <v>0</v>
      </c>
      <c r="M994" s="100">
        <f>'მიზნ.გრანტის საკასო '!E993-'მიზნ.გრანტის საკასო '!D993</f>
        <v>0</v>
      </c>
      <c r="N994" s="105" t="e">
        <f>'დაზუსტ. ბიუჯ.'!#REF!-'დაზუსტ. ბიუჯ.'!#REF!</f>
        <v>#REF!</v>
      </c>
      <c r="O994" s="88" t="e">
        <f>'დაზუსტ. საკუთ.'!#REF!-'დაზუსტ. საკუთ.'!#REF!</f>
        <v>#REF!</v>
      </c>
      <c r="P994" s="88" t="e">
        <f>'დაზუსტ. ბიუჯ. ფონდ.'!#REF!</f>
        <v>#REF!</v>
      </c>
      <c r="Q994" s="88">
        <f>'გრანტის საკასო'!J993</f>
        <v>0</v>
      </c>
      <c r="R994" s="100">
        <f>'მიზნ.გრანტის საკასო '!J993-'მიზნ.გრანტის საკასო '!I993</f>
        <v>0</v>
      </c>
      <c r="S994" s="105" t="e">
        <f t="shared" si="252"/>
        <v>#REF!</v>
      </c>
      <c r="T994" s="88" t="e">
        <f t="shared" si="256"/>
        <v>#REF!</v>
      </c>
      <c r="U994" s="88" t="e">
        <f t="shared" si="257"/>
        <v>#REF!</v>
      </c>
      <c r="V994" s="88">
        <f t="shared" si="258"/>
        <v>0</v>
      </c>
      <c r="W994" s="100">
        <f t="shared" si="259"/>
        <v>0</v>
      </c>
      <c r="X994" s="92"/>
      <c r="Y994" s="10"/>
      <c r="Z994" s="10">
        <v>0</v>
      </c>
      <c r="AA994" s="10">
        <v>0</v>
      </c>
      <c r="AB994" s="10">
        <v>0</v>
      </c>
    </row>
    <row r="995" spans="1:28" x14ac:dyDescent="0.25">
      <c r="A995" t="e">
        <f t="shared" si="251"/>
        <v>#REF!</v>
      </c>
      <c r="B995" s="8"/>
      <c r="C995" s="9" t="s">
        <v>16</v>
      </c>
      <c r="D995" s="105" t="e">
        <f>'დაზუსტ. ბიუჯ.'!#REF!</f>
        <v>#REF!</v>
      </c>
      <c r="E995" s="88" t="e">
        <f>'დაზუსტ. საკუთ.'!#REF!</f>
        <v>#REF!</v>
      </c>
      <c r="F995" s="88" t="e">
        <f>'დაზუსტ. ბიუჯ. ფონდ.'!#REF!</f>
        <v>#REF!</v>
      </c>
      <c r="G995" s="88">
        <f>'გრანტის საკასო'!D994</f>
        <v>0</v>
      </c>
      <c r="H995" s="88">
        <f>'მიზნ.გრანტის საკასო '!D994</f>
        <v>0</v>
      </c>
      <c r="I995" s="105" t="e">
        <f>'დაზუსტ. ბიუჯ.'!#REF!-'დაზუსტ. ბიუჯ.'!#REF!</f>
        <v>#REF!</v>
      </c>
      <c r="J995" s="88" t="e">
        <f>'დაზუსტ. საკუთ.'!#REF!-'დაზუსტ. საკუთ.'!#REF!</f>
        <v>#REF!</v>
      </c>
      <c r="K995" s="88" t="e">
        <f>'დაზუსტ. ბიუჯ. ფონდ.'!#REF!-'დაზუსტ. ბიუჯ. ფონდ.'!#REF!</f>
        <v>#REF!</v>
      </c>
      <c r="L995" s="88">
        <f>'გრანტის საკასო'!E994</f>
        <v>0</v>
      </c>
      <c r="M995" s="100">
        <f>'მიზნ.გრანტის საკასო '!E994-'მიზნ.გრანტის საკასო '!D994</f>
        <v>0</v>
      </c>
      <c r="N995" s="105" t="e">
        <f>'დაზუსტ. ბიუჯ.'!#REF!-'დაზუსტ. ბიუჯ.'!#REF!</f>
        <v>#REF!</v>
      </c>
      <c r="O995" s="88" t="e">
        <f>'დაზუსტ. საკუთ.'!#REF!-'დაზუსტ. საკუთ.'!#REF!</f>
        <v>#REF!</v>
      </c>
      <c r="P995" s="88" t="e">
        <f>'დაზუსტ. ბიუჯ. ფონდ.'!#REF!</f>
        <v>#REF!</v>
      </c>
      <c r="Q995" s="88">
        <f>'გრანტის საკასო'!J994</f>
        <v>0</v>
      </c>
      <c r="R995" s="100">
        <f>'მიზნ.გრანტის საკასო '!J994-'მიზნ.გრანტის საკასო '!I994</f>
        <v>0</v>
      </c>
      <c r="S995" s="105" t="e">
        <f t="shared" si="252"/>
        <v>#REF!</v>
      </c>
      <c r="T995" s="88" t="e">
        <f t="shared" si="256"/>
        <v>#REF!</v>
      </c>
      <c r="U995" s="88" t="e">
        <f t="shared" si="257"/>
        <v>#REF!</v>
      </c>
      <c r="V995" s="88">
        <f t="shared" si="258"/>
        <v>0</v>
      </c>
      <c r="W995" s="100">
        <f t="shared" si="259"/>
        <v>0</v>
      </c>
      <c r="X995" s="92"/>
      <c r="Y995" s="10"/>
      <c r="Z995" s="10">
        <v>0</v>
      </c>
      <c r="AA995" s="10">
        <v>0</v>
      </c>
      <c r="AB995" s="10">
        <v>0</v>
      </c>
    </row>
    <row r="996" spans="1:28" x14ac:dyDescent="0.25">
      <c r="A996" t="e">
        <f t="shared" si="251"/>
        <v>#REF!</v>
      </c>
      <c r="B996" s="8"/>
      <c r="C996" s="9" t="s">
        <v>17</v>
      </c>
      <c r="D996" s="105" t="e">
        <f>'დაზუსტ. ბიუჯ.'!#REF!</f>
        <v>#REF!</v>
      </c>
      <c r="E996" s="88" t="e">
        <f>'დაზუსტ. საკუთ.'!#REF!</f>
        <v>#REF!</v>
      </c>
      <c r="F996" s="88" t="e">
        <f>'დაზუსტ. ბიუჯ. ფონდ.'!#REF!</f>
        <v>#REF!</v>
      </c>
      <c r="G996" s="88">
        <f>'გრანტის საკასო'!D995</f>
        <v>0</v>
      </c>
      <c r="H996" s="88">
        <f>'მიზნ.გრანტის საკასო '!D995</f>
        <v>0</v>
      </c>
      <c r="I996" s="105" t="e">
        <f>'დაზუსტ. ბიუჯ.'!#REF!-'დაზუსტ. ბიუჯ.'!#REF!</f>
        <v>#REF!</v>
      </c>
      <c r="J996" s="88" t="e">
        <f>'დაზუსტ. საკუთ.'!#REF!-'დაზუსტ. საკუთ.'!#REF!</f>
        <v>#REF!</v>
      </c>
      <c r="K996" s="88" t="e">
        <f>'დაზუსტ. ბიუჯ. ფონდ.'!#REF!-'დაზუსტ. ბიუჯ. ფონდ.'!#REF!</f>
        <v>#REF!</v>
      </c>
      <c r="L996" s="88">
        <f>'გრანტის საკასო'!E995</f>
        <v>0</v>
      </c>
      <c r="M996" s="100">
        <f>'მიზნ.გრანტის საკასო '!E995-'მიზნ.გრანტის საკასო '!D995</f>
        <v>0</v>
      </c>
      <c r="N996" s="105" t="e">
        <f>'დაზუსტ. ბიუჯ.'!#REF!-'დაზუსტ. ბიუჯ.'!#REF!</f>
        <v>#REF!</v>
      </c>
      <c r="O996" s="88" t="e">
        <f>'დაზუსტ. საკუთ.'!#REF!-'დაზუსტ. საკუთ.'!#REF!</f>
        <v>#REF!</v>
      </c>
      <c r="P996" s="88" t="e">
        <f>'დაზუსტ. ბიუჯ. ფონდ.'!#REF!</f>
        <v>#REF!</v>
      </c>
      <c r="Q996" s="88">
        <f>'გრანტის საკასო'!J995</f>
        <v>0</v>
      </c>
      <c r="R996" s="100">
        <f>'მიზნ.გრანტის საკასო '!J995-'მიზნ.გრანტის საკასო '!I995</f>
        <v>0</v>
      </c>
      <c r="S996" s="105" t="e">
        <f t="shared" si="252"/>
        <v>#REF!</v>
      </c>
      <c r="T996" s="88" t="e">
        <f t="shared" si="256"/>
        <v>#REF!</v>
      </c>
      <c r="U996" s="88" t="e">
        <f t="shared" si="257"/>
        <v>#REF!</v>
      </c>
      <c r="V996" s="88">
        <f t="shared" si="258"/>
        <v>0</v>
      </c>
      <c r="W996" s="100">
        <f t="shared" si="259"/>
        <v>0</v>
      </c>
      <c r="X996" s="92"/>
      <c r="Y996" s="10"/>
      <c r="Z996" s="10">
        <v>0</v>
      </c>
      <c r="AA996" s="10">
        <v>0</v>
      </c>
      <c r="AB996" s="10">
        <v>0</v>
      </c>
    </row>
    <row r="997" spans="1:28" x14ac:dyDescent="0.25">
      <c r="A997" t="e">
        <f t="shared" si="251"/>
        <v>#REF!</v>
      </c>
      <c r="B997" s="5"/>
      <c r="C997" s="6" t="s">
        <v>18</v>
      </c>
      <c r="D997" s="104" t="e">
        <f>'დაზუსტ. ბიუჯ.'!#REF!</f>
        <v>#REF!</v>
      </c>
      <c r="E997" s="87" t="e">
        <f>'დაზუსტ. საკუთ.'!#REF!</f>
        <v>#REF!</v>
      </c>
      <c r="F997" s="87" t="e">
        <f>'დაზუსტ. ბიუჯ. ფონდ.'!#REF!</f>
        <v>#REF!</v>
      </c>
      <c r="G997" s="87">
        <f>'გრანტის საკასო'!D996</f>
        <v>0</v>
      </c>
      <c r="H997" s="87">
        <f>'მიზნ.გრანტის საკასო '!D996</f>
        <v>0</v>
      </c>
      <c r="I997" s="104" t="e">
        <f>'დაზუსტ. ბიუჯ.'!#REF!-'დაზუსტ. ბიუჯ.'!#REF!</f>
        <v>#REF!</v>
      </c>
      <c r="J997" s="87" t="e">
        <f>'დაზუსტ. საკუთ.'!#REF!-'დაზუსტ. საკუთ.'!#REF!</f>
        <v>#REF!</v>
      </c>
      <c r="K997" s="87" t="e">
        <f>'დაზუსტ. ბიუჯ. ფონდ.'!#REF!-'დაზუსტ. ბიუჯ. ფონდ.'!#REF!</f>
        <v>#REF!</v>
      </c>
      <c r="L997" s="87">
        <f>'გრანტის საკასო'!E996</f>
        <v>0</v>
      </c>
      <c r="M997" s="99">
        <f>'მიზნ.გრანტის საკასო '!E996-'მიზნ.გრანტის საკასო '!D996</f>
        <v>0</v>
      </c>
      <c r="N997" s="104" t="e">
        <f>'დაზუსტ. ბიუჯ.'!#REF!-'დაზუსტ. ბიუჯ.'!#REF!</f>
        <v>#REF!</v>
      </c>
      <c r="O997" s="87" t="e">
        <f>'დაზუსტ. საკუთ.'!#REF!-'დაზუსტ. საკუთ.'!#REF!</f>
        <v>#REF!</v>
      </c>
      <c r="P997" s="87" t="e">
        <f>'დაზუსტ. ბიუჯ. ფონდ.'!#REF!</f>
        <v>#REF!</v>
      </c>
      <c r="Q997" s="87">
        <f>'გრანტის საკასო'!J996</f>
        <v>0</v>
      </c>
      <c r="R997" s="99">
        <f>'მიზნ.გრანტის საკასო '!J996-'მიზნ.გრანტის საკასო '!I996</f>
        <v>0</v>
      </c>
      <c r="S997" s="104" t="e">
        <f t="shared" si="252"/>
        <v>#REF!</v>
      </c>
      <c r="T997" s="87" t="e">
        <f t="shared" si="256"/>
        <v>#REF!</v>
      </c>
      <c r="U997" s="87" t="e">
        <f t="shared" si="257"/>
        <v>#REF!</v>
      </c>
      <c r="V997" s="87">
        <f t="shared" si="258"/>
        <v>0</v>
      </c>
      <c r="W997" s="99">
        <f t="shared" si="259"/>
        <v>0</v>
      </c>
      <c r="X997" s="91"/>
      <c r="Y997" s="7"/>
      <c r="Z997" s="7">
        <v>0</v>
      </c>
      <c r="AA997" s="7">
        <v>0</v>
      </c>
      <c r="AB997" s="7">
        <v>0</v>
      </c>
    </row>
    <row r="998" spans="1:28" x14ac:dyDescent="0.25">
      <c r="A998" t="e">
        <f t="shared" si="251"/>
        <v>#REF!</v>
      </c>
      <c r="B998" s="5"/>
      <c r="C998" s="6" t="s">
        <v>19</v>
      </c>
      <c r="D998" s="104" t="e">
        <f>'დაზუსტ. ბიუჯ.'!#REF!</f>
        <v>#REF!</v>
      </c>
      <c r="E998" s="87" t="e">
        <f>'დაზუსტ. საკუთ.'!#REF!</f>
        <v>#REF!</v>
      </c>
      <c r="F998" s="87" t="e">
        <f>'დაზუსტ. ბიუჯ. ფონდ.'!#REF!</f>
        <v>#REF!</v>
      </c>
      <c r="G998" s="87">
        <f>'გრანტის საკასო'!D997</f>
        <v>0</v>
      </c>
      <c r="H998" s="87">
        <f>'მიზნ.გრანტის საკასო '!D997</f>
        <v>0</v>
      </c>
      <c r="I998" s="104" t="e">
        <f>'დაზუსტ. ბიუჯ.'!#REF!-'დაზუსტ. ბიუჯ.'!#REF!</f>
        <v>#REF!</v>
      </c>
      <c r="J998" s="87" t="e">
        <f>'დაზუსტ. საკუთ.'!#REF!-'დაზუსტ. საკუთ.'!#REF!</f>
        <v>#REF!</v>
      </c>
      <c r="K998" s="87" t="e">
        <f>'დაზუსტ. ბიუჯ. ფონდ.'!#REF!-'დაზუსტ. ბიუჯ. ფონდ.'!#REF!</f>
        <v>#REF!</v>
      </c>
      <c r="L998" s="87">
        <f>'გრანტის საკასო'!E997</f>
        <v>0</v>
      </c>
      <c r="M998" s="99">
        <f>'მიზნ.გრანტის საკასო '!E997-'მიზნ.გრანტის საკასო '!D997</f>
        <v>0</v>
      </c>
      <c r="N998" s="104" t="e">
        <f>'დაზუსტ. ბიუჯ.'!#REF!-'დაზუსტ. ბიუჯ.'!#REF!</f>
        <v>#REF!</v>
      </c>
      <c r="O998" s="87" t="e">
        <f>'დაზუსტ. საკუთ.'!#REF!-'დაზუსტ. საკუთ.'!#REF!</f>
        <v>#REF!</v>
      </c>
      <c r="P998" s="87" t="e">
        <f>'დაზუსტ. ბიუჯ. ფონდ.'!#REF!</f>
        <v>#REF!</v>
      </c>
      <c r="Q998" s="87">
        <f>'გრანტის საკასო'!J997</f>
        <v>0</v>
      </c>
      <c r="R998" s="99">
        <f>'მიზნ.გრანტის საკასო '!J997-'მიზნ.გრანტის საკასო '!I997</f>
        <v>0</v>
      </c>
      <c r="S998" s="104" t="e">
        <f t="shared" si="252"/>
        <v>#REF!</v>
      </c>
      <c r="T998" s="87" t="e">
        <f t="shared" si="256"/>
        <v>#REF!</v>
      </c>
      <c r="U998" s="87" t="e">
        <f t="shared" si="257"/>
        <v>#REF!</v>
      </c>
      <c r="V998" s="87">
        <f t="shared" si="258"/>
        <v>0</v>
      </c>
      <c r="W998" s="99">
        <f t="shared" si="259"/>
        <v>0</v>
      </c>
      <c r="X998" s="91"/>
      <c r="Y998" s="7"/>
      <c r="Z998" s="7">
        <v>0</v>
      </c>
      <c r="AA998" s="7">
        <v>0</v>
      </c>
      <c r="AB998" s="7">
        <v>0</v>
      </c>
    </row>
    <row r="999" spans="1:28" ht="15.75" thickBot="1" x14ac:dyDescent="0.3">
      <c r="A999" t="e">
        <f t="shared" si="251"/>
        <v>#REF!</v>
      </c>
      <c r="B999" s="11"/>
      <c r="C999" s="12" t="s">
        <v>20</v>
      </c>
      <c r="D999" s="106" t="e">
        <f>'დაზუსტ. ბიუჯ.'!#REF!</f>
        <v>#REF!</v>
      </c>
      <c r="E999" s="89" t="e">
        <f>'დაზუსტ. საკუთ.'!#REF!</f>
        <v>#REF!</v>
      </c>
      <c r="F999" s="89" t="e">
        <f>'დაზუსტ. ბიუჯ. ფონდ.'!#REF!</f>
        <v>#REF!</v>
      </c>
      <c r="G999" s="89">
        <f>'გრანტის საკასო'!D998</f>
        <v>0</v>
      </c>
      <c r="H999" s="89">
        <f>'მიზნ.გრანტის საკასო '!D998</f>
        <v>0</v>
      </c>
      <c r="I999" s="106" t="e">
        <f>'დაზუსტ. ბიუჯ.'!#REF!-'დაზუსტ. ბიუჯ.'!#REF!</f>
        <v>#REF!</v>
      </c>
      <c r="J999" s="89" t="e">
        <f>'დაზუსტ. საკუთ.'!#REF!-'დაზუსტ. საკუთ.'!#REF!</f>
        <v>#REF!</v>
      </c>
      <c r="K999" s="89" t="e">
        <f>'დაზუსტ. ბიუჯ. ფონდ.'!#REF!-'დაზუსტ. ბიუჯ. ფონდ.'!#REF!</f>
        <v>#REF!</v>
      </c>
      <c r="L999" s="89">
        <f>'გრანტის საკასო'!E998</f>
        <v>0</v>
      </c>
      <c r="M999" s="101">
        <f>'მიზნ.გრანტის საკასო '!E998-'მიზნ.გრანტის საკასო '!D998</f>
        <v>0</v>
      </c>
      <c r="N999" s="106" t="e">
        <f>'დაზუსტ. ბიუჯ.'!#REF!-'დაზუსტ. ბიუჯ.'!#REF!</f>
        <v>#REF!</v>
      </c>
      <c r="O999" s="89" t="e">
        <f>'დაზუსტ. საკუთ.'!#REF!-'დაზუსტ. საკუთ.'!#REF!</f>
        <v>#REF!</v>
      </c>
      <c r="P999" s="89" t="e">
        <f>'დაზუსტ. ბიუჯ. ფონდ.'!#REF!</f>
        <v>#REF!</v>
      </c>
      <c r="Q999" s="89">
        <f>'გრანტის საკასო'!J998</f>
        <v>0</v>
      </c>
      <c r="R999" s="101">
        <f>'მიზნ.გრანტის საკასო '!J998-'მიზნ.გრანტის საკასო '!I998</f>
        <v>0</v>
      </c>
      <c r="S999" s="106" t="e">
        <f t="shared" si="252"/>
        <v>#REF!</v>
      </c>
      <c r="T999" s="89" t="e">
        <f t="shared" si="256"/>
        <v>#REF!</v>
      </c>
      <c r="U999" s="89" t="e">
        <f t="shared" si="257"/>
        <v>#REF!</v>
      </c>
      <c r="V999" s="89">
        <f t="shared" si="258"/>
        <v>0</v>
      </c>
      <c r="W999" s="101">
        <f t="shared" si="259"/>
        <v>0</v>
      </c>
      <c r="X999" s="93"/>
      <c r="Y999" s="13"/>
      <c r="Z999" s="13">
        <v>0</v>
      </c>
      <c r="AA999" s="13">
        <v>0</v>
      </c>
      <c r="AB999" s="13">
        <v>0</v>
      </c>
    </row>
    <row r="1000" spans="1:28" ht="32.25" customHeight="1" thickTop="1" thickBot="1" x14ac:dyDescent="0.3">
      <c r="A1000" t="e">
        <f t="shared" si="251"/>
        <v>#REF!</v>
      </c>
      <c r="B1000" s="16" t="s">
        <v>163</v>
      </c>
      <c r="C1000" s="4" t="s">
        <v>164</v>
      </c>
      <c r="D1000" s="103" t="e">
        <f>'დაზუსტ. ბიუჯ.'!#REF!</f>
        <v>#REF!</v>
      </c>
      <c r="E1000" s="86" t="e">
        <f>'დაზუსტ. საკუთ.'!#REF!</f>
        <v>#REF!</v>
      </c>
      <c r="F1000" s="86" t="e">
        <f>'დაზუსტ. ბიუჯ. ფონდ.'!#REF!</f>
        <v>#REF!</v>
      </c>
      <c r="G1000" s="86">
        <f>'გრანტის საკასო'!D999</f>
        <v>0</v>
      </c>
      <c r="H1000" s="86">
        <f>'მიზნ.გრანტის საკასო '!D999</f>
        <v>0</v>
      </c>
      <c r="I1000" s="103" t="e">
        <f>'დაზუსტ. ბიუჯ.'!#REF!-'დაზუსტ. ბიუჯ.'!#REF!</f>
        <v>#REF!</v>
      </c>
      <c r="J1000" s="86" t="e">
        <f>'დაზუსტ. საკუთ.'!#REF!-'დაზუსტ. საკუთ.'!#REF!</f>
        <v>#REF!</v>
      </c>
      <c r="K1000" s="86" t="e">
        <f>'დაზუსტ. ბიუჯ. ფონდ.'!#REF!-'დაზუსტ. ბიუჯ. ფონდ.'!#REF!</f>
        <v>#REF!</v>
      </c>
      <c r="L1000" s="86">
        <f>'გრანტის საკასო'!E999</f>
        <v>0</v>
      </c>
      <c r="M1000" s="102">
        <f>'მიზნ.გრანტის საკასო '!E999-'მიზნ.გრანტის საკასო '!D999</f>
        <v>0</v>
      </c>
      <c r="N1000" s="103" t="e">
        <f>'დაზუსტ. ბიუჯ.'!#REF!-'დაზუსტ. ბიუჯ.'!#REF!</f>
        <v>#REF!</v>
      </c>
      <c r="O1000" s="86" t="e">
        <f>'დაზუსტ. საკუთ.'!#REF!-'დაზუსტ. საკუთ.'!#REF!</f>
        <v>#REF!</v>
      </c>
      <c r="P1000" s="86" t="e">
        <f>'დაზუსტ. ბიუჯ. ფონდ.'!#REF!</f>
        <v>#REF!</v>
      </c>
      <c r="Q1000" s="86">
        <f>'გრანტის საკასო'!J999</f>
        <v>0</v>
      </c>
      <c r="R1000" s="102">
        <f>'მიზნ.გრანტის საკასო '!J999-'მიზნ.გრანტის საკასო '!I999</f>
        <v>0</v>
      </c>
      <c r="S1000" s="103" t="e">
        <f t="shared" si="252"/>
        <v>#REF!</v>
      </c>
      <c r="T1000" s="86" t="e">
        <f t="shared" si="256"/>
        <v>#REF!</v>
      </c>
      <c r="U1000" s="86" t="e">
        <f t="shared" si="257"/>
        <v>#REF!</v>
      </c>
      <c r="V1000" s="86">
        <f t="shared" si="258"/>
        <v>0</v>
      </c>
      <c r="W1000" s="102">
        <f t="shared" si="259"/>
        <v>0</v>
      </c>
      <c r="X1000" s="94"/>
      <c r="Y1000" s="4"/>
      <c r="Z1000" s="4">
        <f t="shared" ref="Z1000:AB1000" si="262">SUM(Z1001,Z1009,Z1010,Z1011)</f>
        <v>0</v>
      </c>
      <c r="AA1000" s="4">
        <f t="shared" si="262"/>
        <v>0</v>
      </c>
      <c r="AB1000" s="4">
        <f t="shared" si="262"/>
        <v>0</v>
      </c>
    </row>
    <row r="1001" spans="1:28" ht="15.75" thickTop="1" x14ac:dyDescent="0.25">
      <c r="A1001" t="e">
        <f t="shared" si="251"/>
        <v>#REF!</v>
      </c>
      <c r="B1001" s="5"/>
      <c r="C1001" s="6" t="s">
        <v>10</v>
      </c>
      <c r="D1001" s="104" t="e">
        <f>'დაზუსტ. ბიუჯ.'!#REF!</f>
        <v>#REF!</v>
      </c>
      <c r="E1001" s="87" t="e">
        <f>'დაზუსტ. საკუთ.'!#REF!</f>
        <v>#REF!</v>
      </c>
      <c r="F1001" s="87" t="e">
        <f>'დაზუსტ. ბიუჯ. ფონდ.'!#REF!</f>
        <v>#REF!</v>
      </c>
      <c r="G1001" s="87">
        <f>'გრანტის საკასო'!D1000</f>
        <v>0</v>
      </c>
      <c r="H1001" s="87">
        <f>'მიზნ.გრანტის საკასო '!D1000</f>
        <v>0</v>
      </c>
      <c r="I1001" s="104" t="e">
        <f>'დაზუსტ. ბიუჯ.'!#REF!-'დაზუსტ. ბიუჯ.'!#REF!</f>
        <v>#REF!</v>
      </c>
      <c r="J1001" s="87" t="e">
        <f>'დაზუსტ. საკუთ.'!#REF!-'დაზუსტ. საკუთ.'!#REF!</f>
        <v>#REF!</v>
      </c>
      <c r="K1001" s="87" t="e">
        <f>'დაზუსტ. ბიუჯ. ფონდ.'!#REF!-'დაზუსტ. ბიუჯ. ფონდ.'!#REF!</f>
        <v>#REF!</v>
      </c>
      <c r="L1001" s="87">
        <f>'გრანტის საკასო'!E1000</f>
        <v>0</v>
      </c>
      <c r="M1001" s="99">
        <f>'მიზნ.გრანტის საკასო '!E1000-'მიზნ.გრანტის საკასო '!D1000</f>
        <v>0</v>
      </c>
      <c r="N1001" s="104" t="e">
        <f>'დაზუსტ. ბიუჯ.'!#REF!-'დაზუსტ. ბიუჯ.'!#REF!</f>
        <v>#REF!</v>
      </c>
      <c r="O1001" s="87" t="e">
        <f>'დაზუსტ. საკუთ.'!#REF!-'დაზუსტ. საკუთ.'!#REF!</f>
        <v>#REF!</v>
      </c>
      <c r="P1001" s="87" t="e">
        <f>'დაზუსტ. ბიუჯ. ფონდ.'!#REF!</f>
        <v>#REF!</v>
      </c>
      <c r="Q1001" s="87">
        <f>'გრანტის საკასო'!J1000</f>
        <v>0</v>
      </c>
      <c r="R1001" s="99">
        <f>'მიზნ.გრანტის საკასო '!J1000-'მიზნ.გრანტის საკასო '!I1000</f>
        <v>0</v>
      </c>
      <c r="S1001" s="104" t="e">
        <f t="shared" si="252"/>
        <v>#REF!</v>
      </c>
      <c r="T1001" s="87" t="e">
        <f t="shared" si="256"/>
        <v>#REF!</v>
      </c>
      <c r="U1001" s="87" t="e">
        <f t="shared" si="257"/>
        <v>#REF!</v>
      </c>
      <c r="V1001" s="87">
        <f t="shared" si="258"/>
        <v>0</v>
      </c>
      <c r="W1001" s="99">
        <f t="shared" si="259"/>
        <v>0</v>
      </c>
      <c r="X1001" s="91"/>
      <c r="Y1001" s="7"/>
      <c r="Z1001" s="7">
        <f t="shared" ref="Z1001:AB1001" si="263">SUM(Z1002:Z1008)</f>
        <v>0</v>
      </c>
      <c r="AA1001" s="7">
        <f t="shared" si="263"/>
        <v>0</v>
      </c>
      <c r="AB1001" s="7">
        <f t="shared" si="263"/>
        <v>0</v>
      </c>
    </row>
    <row r="1002" spans="1:28" x14ac:dyDescent="0.25">
      <c r="A1002" t="e">
        <f t="shared" si="251"/>
        <v>#REF!</v>
      </c>
      <c r="B1002" s="8"/>
      <c r="C1002" s="9" t="s">
        <v>11</v>
      </c>
      <c r="D1002" s="105" t="e">
        <f>'დაზუსტ. ბიუჯ.'!#REF!</f>
        <v>#REF!</v>
      </c>
      <c r="E1002" s="88" t="e">
        <f>'დაზუსტ. საკუთ.'!#REF!</f>
        <v>#REF!</v>
      </c>
      <c r="F1002" s="88" t="e">
        <f>'დაზუსტ. ბიუჯ. ფონდ.'!#REF!</f>
        <v>#REF!</v>
      </c>
      <c r="G1002" s="88">
        <f>'გრანტის საკასო'!D1001</f>
        <v>0</v>
      </c>
      <c r="H1002" s="88">
        <f>'მიზნ.გრანტის საკასო '!D1001</f>
        <v>0</v>
      </c>
      <c r="I1002" s="105" t="e">
        <f>'დაზუსტ. ბიუჯ.'!#REF!-'დაზუსტ. ბიუჯ.'!#REF!</f>
        <v>#REF!</v>
      </c>
      <c r="J1002" s="88" t="e">
        <f>'დაზუსტ. საკუთ.'!#REF!-'დაზუსტ. საკუთ.'!#REF!</f>
        <v>#REF!</v>
      </c>
      <c r="K1002" s="88" t="e">
        <f>'დაზუსტ. ბიუჯ. ფონდ.'!#REF!-'დაზუსტ. ბიუჯ. ფონდ.'!#REF!</f>
        <v>#REF!</v>
      </c>
      <c r="L1002" s="88">
        <f>'გრანტის საკასო'!E1001</f>
        <v>0</v>
      </c>
      <c r="M1002" s="100">
        <f>'მიზნ.გრანტის საკასო '!E1001-'მიზნ.გრანტის საკასო '!D1001</f>
        <v>0</v>
      </c>
      <c r="N1002" s="105" t="e">
        <f>'დაზუსტ. ბიუჯ.'!#REF!-'დაზუსტ. ბიუჯ.'!#REF!</f>
        <v>#REF!</v>
      </c>
      <c r="O1002" s="88" t="e">
        <f>'დაზუსტ. საკუთ.'!#REF!-'დაზუსტ. საკუთ.'!#REF!</f>
        <v>#REF!</v>
      </c>
      <c r="P1002" s="88" t="e">
        <f>'დაზუსტ. ბიუჯ. ფონდ.'!#REF!</f>
        <v>#REF!</v>
      </c>
      <c r="Q1002" s="88">
        <f>'გრანტის საკასო'!J1001</f>
        <v>0</v>
      </c>
      <c r="R1002" s="100">
        <f>'მიზნ.გრანტის საკასო '!J1001-'მიზნ.გრანტის საკასო '!I1001</f>
        <v>0</v>
      </c>
      <c r="S1002" s="105" t="e">
        <f t="shared" si="252"/>
        <v>#REF!</v>
      </c>
      <c r="T1002" s="88" t="e">
        <f t="shared" si="256"/>
        <v>#REF!</v>
      </c>
      <c r="U1002" s="88" t="e">
        <f t="shared" si="257"/>
        <v>#REF!</v>
      </c>
      <c r="V1002" s="88">
        <f t="shared" si="258"/>
        <v>0</v>
      </c>
      <c r="W1002" s="100">
        <f t="shared" si="259"/>
        <v>0</v>
      </c>
      <c r="X1002" s="92"/>
      <c r="Y1002" s="10"/>
      <c r="Z1002" s="10">
        <v>0</v>
      </c>
      <c r="AA1002" s="10">
        <v>0</v>
      </c>
      <c r="AB1002" s="10">
        <v>0</v>
      </c>
    </row>
    <row r="1003" spans="1:28" x14ac:dyDescent="0.25">
      <c r="A1003" t="e">
        <f t="shared" si="251"/>
        <v>#REF!</v>
      </c>
      <c r="B1003" s="8"/>
      <c r="C1003" s="9" t="s">
        <v>12</v>
      </c>
      <c r="D1003" s="105" t="e">
        <f>'დაზუსტ. ბიუჯ.'!#REF!</f>
        <v>#REF!</v>
      </c>
      <c r="E1003" s="88" t="e">
        <f>'დაზუსტ. საკუთ.'!#REF!</f>
        <v>#REF!</v>
      </c>
      <c r="F1003" s="88" t="e">
        <f>'დაზუსტ. ბიუჯ. ფონდ.'!#REF!</f>
        <v>#REF!</v>
      </c>
      <c r="G1003" s="88">
        <f>'გრანტის საკასო'!D1002</f>
        <v>0</v>
      </c>
      <c r="H1003" s="88">
        <f>'მიზნ.გრანტის საკასო '!D1002</f>
        <v>0</v>
      </c>
      <c r="I1003" s="105" t="e">
        <f>'დაზუსტ. ბიუჯ.'!#REF!-'დაზუსტ. ბიუჯ.'!#REF!</f>
        <v>#REF!</v>
      </c>
      <c r="J1003" s="88" t="e">
        <f>'დაზუსტ. საკუთ.'!#REF!-'დაზუსტ. საკუთ.'!#REF!</f>
        <v>#REF!</v>
      </c>
      <c r="K1003" s="88" t="e">
        <f>'დაზუსტ. ბიუჯ. ფონდ.'!#REF!-'დაზუსტ. ბიუჯ. ფონდ.'!#REF!</f>
        <v>#REF!</v>
      </c>
      <c r="L1003" s="88">
        <f>'გრანტის საკასო'!E1002</f>
        <v>0</v>
      </c>
      <c r="M1003" s="100">
        <f>'მიზნ.გრანტის საკასო '!E1002-'მიზნ.გრანტის საკასო '!D1002</f>
        <v>0</v>
      </c>
      <c r="N1003" s="105" t="e">
        <f>'დაზუსტ. ბიუჯ.'!#REF!-'დაზუსტ. ბიუჯ.'!#REF!</f>
        <v>#REF!</v>
      </c>
      <c r="O1003" s="88" t="e">
        <f>'დაზუსტ. საკუთ.'!#REF!-'დაზუსტ. საკუთ.'!#REF!</f>
        <v>#REF!</v>
      </c>
      <c r="P1003" s="88" t="e">
        <f>'დაზუსტ. ბიუჯ. ფონდ.'!#REF!</f>
        <v>#REF!</v>
      </c>
      <c r="Q1003" s="88">
        <f>'გრანტის საკასო'!J1002</f>
        <v>0</v>
      </c>
      <c r="R1003" s="100">
        <f>'მიზნ.გრანტის საკასო '!J1002-'მიზნ.გრანტის საკასო '!I1002</f>
        <v>0</v>
      </c>
      <c r="S1003" s="105" t="e">
        <f t="shared" si="252"/>
        <v>#REF!</v>
      </c>
      <c r="T1003" s="88" t="e">
        <f t="shared" si="256"/>
        <v>#REF!</v>
      </c>
      <c r="U1003" s="88" t="e">
        <f t="shared" si="257"/>
        <v>#REF!</v>
      </c>
      <c r="V1003" s="88">
        <f t="shared" si="258"/>
        <v>0</v>
      </c>
      <c r="W1003" s="100">
        <f t="shared" si="259"/>
        <v>0</v>
      </c>
      <c r="X1003" s="92"/>
      <c r="Y1003" s="10"/>
      <c r="Z1003" s="10">
        <v>0</v>
      </c>
      <c r="AA1003" s="10">
        <v>0</v>
      </c>
      <c r="AB1003" s="10">
        <v>0</v>
      </c>
    </row>
    <row r="1004" spans="1:28" x14ac:dyDescent="0.25">
      <c r="A1004" t="e">
        <f t="shared" si="251"/>
        <v>#REF!</v>
      </c>
      <c r="B1004" s="8"/>
      <c r="C1004" s="9" t="s">
        <v>13</v>
      </c>
      <c r="D1004" s="105" t="e">
        <f>'დაზუსტ. ბიუჯ.'!#REF!</f>
        <v>#REF!</v>
      </c>
      <c r="E1004" s="88" t="e">
        <f>'დაზუსტ. საკუთ.'!#REF!</f>
        <v>#REF!</v>
      </c>
      <c r="F1004" s="88" t="e">
        <f>'დაზუსტ. ბიუჯ. ფონდ.'!#REF!</f>
        <v>#REF!</v>
      </c>
      <c r="G1004" s="88">
        <f>'გრანტის საკასო'!D1003</f>
        <v>0</v>
      </c>
      <c r="H1004" s="88">
        <f>'მიზნ.გრანტის საკასო '!D1003</f>
        <v>0</v>
      </c>
      <c r="I1004" s="105" t="e">
        <f>'დაზუსტ. ბიუჯ.'!#REF!-'დაზუსტ. ბიუჯ.'!#REF!</f>
        <v>#REF!</v>
      </c>
      <c r="J1004" s="88" t="e">
        <f>'დაზუსტ. საკუთ.'!#REF!-'დაზუსტ. საკუთ.'!#REF!</f>
        <v>#REF!</v>
      </c>
      <c r="K1004" s="88" t="e">
        <f>'დაზუსტ. ბიუჯ. ფონდ.'!#REF!-'დაზუსტ. ბიუჯ. ფონდ.'!#REF!</f>
        <v>#REF!</v>
      </c>
      <c r="L1004" s="88">
        <f>'გრანტის საკასო'!E1003</f>
        <v>0</v>
      </c>
      <c r="M1004" s="100">
        <f>'მიზნ.გრანტის საკასო '!E1003-'მიზნ.გრანტის საკასო '!D1003</f>
        <v>0</v>
      </c>
      <c r="N1004" s="105" t="e">
        <f>'დაზუსტ. ბიუჯ.'!#REF!-'დაზუსტ. ბიუჯ.'!#REF!</f>
        <v>#REF!</v>
      </c>
      <c r="O1004" s="88" t="e">
        <f>'დაზუსტ. საკუთ.'!#REF!-'დაზუსტ. საკუთ.'!#REF!</f>
        <v>#REF!</v>
      </c>
      <c r="P1004" s="88" t="e">
        <f>'დაზუსტ. ბიუჯ. ფონდ.'!#REF!</f>
        <v>#REF!</v>
      </c>
      <c r="Q1004" s="88">
        <f>'გრანტის საკასო'!J1003</f>
        <v>0</v>
      </c>
      <c r="R1004" s="100">
        <f>'მიზნ.გრანტის საკასო '!J1003-'მიზნ.გრანტის საკასო '!I1003</f>
        <v>0</v>
      </c>
      <c r="S1004" s="105" t="e">
        <f t="shared" si="252"/>
        <v>#REF!</v>
      </c>
      <c r="T1004" s="88" t="e">
        <f t="shared" si="256"/>
        <v>#REF!</v>
      </c>
      <c r="U1004" s="88" t="e">
        <f t="shared" si="257"/>
        <v>#REF!</v>
      </c>
      <c r="V1004" s="88">
        <f t="shared" si="258"/>
        <v>0</v>
      </c>
      <c r="W1004" s="100">
        <f t="shared" si="259"/>
        <v>0</v>
      </c>
      <c r="X1004" s="92"/>
      <c r="Y1004" s="10"/>
      <c r="Z1004" s="10">
        <v>0</v>
      </c>
      <c r="AA1004" s="10">
        <v>0</v>
      </c>
      <c r="AB1004" s="10">
        <v>0</v>
      </c>
    </row>
    <row r="1005" spans="1:28" x14ac:dyDescent="0.25">
      <c r="A1005" t="e">
        <f t="shared" si="251"/>
        <v>#REF!</v>
      </c>
      <c r="B1005" s="8"/>
      <c r="C1005" s="9" t="s">
        <v>14</v>
      </c>
      <c r="D1005" s="105" t="e">
        <f>'დაზუსტ. ბიუჯ.'!#REF!</f>
        <v>#REF!</v>
      </c>
      <c r="E1005" s="88" t="e">
        <f>'დაზუსტ. საკუთ.'!#REF!</f>
        <v>#REF!</v>
      </c>
      <c r="F1005" s="88" t="e">
        <f>'დაზუსტ. ბიუჯ. ფონდ.'!#REF!</f>
        <v>#REF!</v>
      </c>
      <c r="G1005" s="88">
        <f>'გრანტის საკასო'!D1004</f>
        <v>0</v>
      </c>
      <c r="H1005" s="88">
        <f>'მიზნ.გრანტის საკასო '!D1004</f>
        <v>0</v>
      </c>
      <c r="I1005" s="105" t="e">
        <f>'დაზუსტ. ბიუჯ.'!#REF!-'დაზუსტ. ბიუჯ.'!#REF!</f>
        <v>#REF!</v>
      </c>
      <c r="J1005" s="88" t="e">
        <f>'დაზუსტ. საკუთ.'!#REF!-'დაზუსტ. საკუთ.'!#REF!</f>
        <v>#REF!</v>
      </c>
      <c r="K1005" s="88" t="e">
        <f>'დაზუსტ. ბიუჯ. ფონდ.'!#REF!-'დაზუსტ. ბიუჯ. ფონდ.'!#REF!</f>
        <v>#REF!</v>
      </c>
      <c r="L1005" s="88">
        <f>'გრანტის საკასო'!E1004</f>
        <v>0</v>
      </c>
      <c r="M1005" s="100">
        <f>'მიზნ.გრანტის საკასო '!E1004-'მიზნ.გრანტის საკასო '!D1004</f>
        <v>0</v>
      </c>
      <c r="N1005" s="105" t="e">
        <f>'დაზუსტ. ბიუჯ.'!#REF!-'დაზუსტ. ბიუჯ.'!#REF!</f>
        <v>#REF!</v>
      </c>
      <c r="O1005" s="88" t="e">
        <f>'დაზუსტ. საკუთ.'!#REF!-'დაზუსტ. საკუთ.'!#REF!</f>
        <v>#REF!</v>
      </c>
      <c r="P1005" s="88" t="e">
        <f>'დაზუსტ. ბიუჯ. ფონდ.'!#REF!</f>
        <v>#REF!</v>
      </c>
      <c r="Q1005" s="88">
        <f>'გრანტის საკასო'!J1004</f>
        <v>0</v>
      </c>
      <c r="R1005" s="100">
        <f>'მიზნ.გრანტის საკასო '!J1004-'მიზნ.გრანტის საკასო '!I1004</f>
        <v>0</v>
      </c>
      <c r="S1005" s="105" t="e">
        <f t="shared" si="252"/>
        <v>#REF!</v>
      </c>
      <c r="T1005" s="88" t="e">
        <f t="shared" si="256"/>
        <v>#REF!</v>
      </c>
      <c r="U1005" s="88" t="e">
        <f t="shared" si="257"/>
        <v>#REF!</v>
      </c>
      <c r="V1005" s="88">
        <f t="shared" si="258"/>
        <v>0</v>
      </c>
      <c r="W1005" s="100">
        <f t="shared" si="259"/>
        <v>0</v>
      </c>
      <c r="X1005" s="92"/>
      <c r="Y1005" s="10"/>
      <c r="Z1005" s="10">
        <v>0</v>
      </c>
      <c r="AA1005" s="10">
        <v>0</v>
      </c>
      <c r="AB1005" s="10">
        <v>0</v>
      </c>
    </row>
    <row r="1006" spans="1:28" x14ac:dyDescent="0.25">
      <c r="A1006" t="e">
        <f t="shared" si="251"/>
        <v>#REF!</v>
      </c>
      <c r="B1006" s="8"/>
      <c r="C1006" s="9" t="s">
        <v>15</v>
      </c>
      <c r="D1006" s="105" t="e">
        <f>'დაზუსტ. ბიუჯ.'!#REF!</f>
        <v>#REF!</v>
      </c>
      <c r="E1006" s="88" t="e">
        <f>'დაზუსტ. საკუთ.'!#REF!</f>
        <v>#REF!</v>
      </c>
      <c r="F1006" s="88" t="e">
        <f>'დაზუსტ. ბიუჯ. ფონდ.'!#REF!</f>
        <v>#REF!</v>
      </c>
      <c r="G1006" s="88">
        <f>'გრანტის საკასო'!D1005</f>
        <v>0</v>
      </c>
      <c r="H1006" s="88">
        <f>'მიზნ.გრანტის საკასო '!D1005</f>
        <v>0</v>
      </c>
      <c r="I1006" s="105" t="e">
        <f>'დაზუსტ. ბიუჯ.'!#REF!-'დაზუსტ. ბიუჯ.'!#REF!</f>
        <v>#REF!</v>
      </c>
      <c r="J1006" s="88" t="e">
        <f>'დაზუსტ. საკუთ.'!#REF!-'დაზუსტ. საკუთ.'!#REF!</f>
        <v>#REF!</v>
      </c>
      <c r="K1006" s="88" t="e">
        <f>'დაზუსტ. ბიუჯ. ფონდ.'!#REF!-'დაზუსტ. ბიუჯ. ფონდ.'!#REF!</f>
        <v>#REF!</v>
      </c>
      <c r="L1006" s="88">
        <f>'გრანტის საკასო'!E1005</f>
        <v>0</v>
      </c>
      <c r="M1006" s="100">
        <f>'მიზნ.გრანტის საკასო '!E1005-'მიზნ.გრანტის საკასო '!D1005</f>
        <v>0</v>
      </c>
      <c r="N1006" s="105" t="e">
        <f>'დაზუსტ. ბიუჯ.'!#REF!-'დაზუსტ. ბიუჯ.'!#REF!</f>
        <v>#REF!</v>
      </c>
      <c r="O1006" s="88" t="e">
        <f>'დაზუსტ. საკუთ.'!#REF!-'დაზუსტ. საკუთ.'!#REF!</f>
        <v>#REF!</v>
      </c>
      <c r="P1006" s="88" t="e">
        <f>'დაზუსტ. ბიუჯ. ფონდ.'!#REF!</f>
        <v>#REF!</v>
      </c>
      <c r="Q1006" s="88">
        <f>'გრანტის საკასო'!J1005</f>
        <v>0</v>
      </c>
      <c r="R1006" s="100">
        <f>'მიზნ.გრანტის საკასო '!J1005-'მიზნ.გრანტის საკასო '!I1005</f>
        <v>0</v>
      </c>
      <c r="S1006" s="105" t="e">
        <f t="shared" si="252"/>
        <v>#REF!</v>
      </c>
      <c r="T1006" s="88" t="e">
        <f t="shared" si="256"/>
        <v>#REF!</v>
      </c>
      <c r="U1006" s="88" t="e">
        <f t="shared" si="257"/>
        <v>#REF!</v>
      </c>
      <c r="V1006" s="88">
        <f t="shared" si="258"/>
        <v>0</v>
      </c>
      <c r="W1006" s="100">
        <f t="shared" si="259"/>
        <v>0</v>
      </c>
      <c r="X1006" s="92"/>
      <c r="Y1006" s="10"/>
      <c r="Z1006" s="10">
        <v>0</v>
      </c>
      <c r="AA1006" s="10">
        <v>0</v>
      </c>
      <c r="AB1006" s="10">
        <v>0</v>
      </c>
    </row>
    <row r="1007" spans="1:28" x14ac:dyDescent="0.25">
      <c r="A1007" t="e">
        <f t="shared" si="251"/>
        <v>#REF!</v>
      </c>
      <c r="B1007" s="8"/>
      <c r="C1007" s="9" t="s">
        <v>16</v>
      </c>
      <c r="D1007" s="105" t="e">
        <f>'დაზუსტ. ბიუჯ.'!#REF!</f>
        <v>#REF!</v>
      </c>
      <c r="E1007" s="88" t="e">
        <f>'დაზუსტ. საკუთ.'!#REF!</f>
        <v>#REF!</v>
      </c>
      <c r="F1007" s="88" t="e">
        <f>'დაზუსტ. ბიუჯ. ფონდ.'!#REF!</f>
        <v>#REF!</v>
      </c>
      <c r="G1007" s="88">
        <f>'გრანტის საკასო'!D1006</f>
        <v>0</v>
      </c>
      <c r="H1007" s="88">
        <f>'მიზნ.გრანტის საკასო '!D1006</f>
        <v>0</v>
      </c>
      <c r="I1007" s="105" t="e">
        <f>'დაზუსტ. ბიუჯ.'!#REF!-'დაზუსტ. ბიუჯ.'!#REF!</f>
        <v>#REF!</v>
      </c>
      <c r="J1007" s="88" t="e">
        <f>'დაზუსტ. საკუთ.'!#REF!-'დაზუსტ. საკუთ.'!#REF!</f>
        <v>#REF!</v>
      </c>
      <c r="K1007" s="88" t="e">
        <f>'დაზუსტ. ბიუჯ. ფონდ.'!#REF!-'დაზუსტ. ბიუჯ. ფონდ.'!#REF!</f>
        <v>#REF!</v>
      </c>
      <c r="L1007" s="88">
        <f>'გრანტის საკასო'!E1006</f>
        <v>0</v>
      </c>
      <c r="M1007" s="100">
        <f>'მიზნ.გრანტის საკასო '!E1006-'მიზნ.გრანტის საკასო '!D1006</f>
        <v>0</v>
      </c>
      <c r="N1007" s="105" t="e">
        <f>'დაზუსტ. ბიუჯ.'!#REF!-'დაზუსტ. ბიუჯ.'!#REF!</f>
        <v>#REF!</v>
      </c>
      <c r="O1007" s="88" t="e">
        <f>'დაზუსტ. საკუთ.'!#REF!-'დაზუსტ. საკუთ.'!#REF!</f>
        <v>#REF!</v>
      </c>
      <c r="P1007" s="88" t="e">
        <f>'დაზუსტ. ბიუჯ. ფონდ.'!#REF!</f>
        <v>#REF!</v>
      </c>
      <c r="Q1007" s="88">
        <f>'გრანტის საკასო'!J1006</f>
        <v>0</v>
      </c>
      <c r="R1007" s="100">
        <f>'მიზნ.გრანტის საკასო '!J1006-'მიზნ.გრანტის საკასო '!I1006</f>
        <v>0</v>
      </c>
      <c r="S1007" s="105" t="e">
        <f t="shared" si="252"/>
        <v>#REF!</v>
      </c>
      <c r="T1007" s="88" t="e">
        <f t="shared" si="256"/>
        <v>#REF!</v>
      </c>
      <c r="U1007" s="88" t="e">
        <f t="shared" si="257"/>
        <v>#REF!</v>
      </c>
      <c r="V1007" s="88">
        <f t="shared" si="258"/>
        <v>0</v>
      </c>
      <c r="W1007" s="100">
        <f t="shared" si="259"/>
        <v>0</v>
      </c>
      <c r="X1007" s="92"/>
      <c r="Y1007" s="10"/>
      <c r="Z1007" s="10">
        <v>0</v>
      </c>
      <c r="AA1007" s="10">
        <v>0</v>
      </c>
      <c r="AB1007" s="10">
        <v>0</v>
      </c>
    </row>
    <row r="1008" spans="1:28" x14ac:dyDescent="0.25">
      <c r="A1008" t="e">
        <f t="shared" si="251"/>
        <v>#REF!</v>
      </c>
      <c r="B1008" s="8"/>
      <c r="C1008" s="9" t="s">
        <v>17</v>
      </c>
      <c r="D1008" s="105" t="e">
        <f>'დაზუსტ. ბიუჯ.'!#REF!</f>
        <v>#REF!</v>
      </c>
      <c r="E1008" s="88" t="e">
        <f>'დაზუსტ. საკუთ.'!#REF!</f>
        <v>#REF!</v>
      </c>
      <c r="F1008" s="88" t="e">
        <f>'დაზუსტ. ბიუჯ. ფონდ.'!#REF!</f>
        <v>#REF!</v>
      </c>
      <c r="G1008" s="88">
        <f>'გრანტის საკასო'!D1007</f>
        <v>0</v>
      </c>
      <c r="H1008" s="88">
        <f>'მიზნ.გრანტის საკასო '!D1007</f>
        <v>0</v>
      </c>
      <c r="I1008" s="105" t="e">
        <f>'დაზუსტ. ბიუჯ.'!#REF!-'დაზუსტ. ბიუჯ.'!#REF!</f>
        <v>#REF!</v>
      </c>
      <c r="J1008" s="88" t="e">
        <f>'დაზუსტ. საკუთ.'!#REF!-'დაზუსტ. საკუთ.'!#REF!</f>
        <v>#REF!</v>
      </c>
      <c r="K1008" s="88" t="e">
        <f>'დაზუსტ. ბიუჯ. ფონდ.'!#REF!-'დაზუსტ. ბიუჯ. ფონდ.'!#REF!</f>
        <v>#REF!</v>
      </c>
      <c r="L1008" s="88">
        <f>'გრანტის საკასო'!E1007</f>
        <v>0</v>
      </c>
      <c r="M1008" s="100">
        <f>'მიზნ.გრანტის საკასო '!E1007-'მიზნ.გრანტის საკასო '!D1007</f>
        <v>0</v>
      </c>
      <c r="N1008" s="105" t="e">
        <f>'დაზუსტ. ბიუჯ.'!#REF!-'დაზუსტ. ბიუჯ.'!#REF!</f>
        <v>#REF!</v>
      </c>
      <c r="O1008" s="88" t="e">
        <f>'დაზუსტ. საკუთ.'!#REF!-'დაზუსტ. საკუთ.'!#REF!</f>
        <v>#REF!</v>
      </c>
      <c r="P1008" s="88" t="e">
        <f>'დაზუსტ. ბიუჯ. ფონდ.'!#REF!</f>
        <v>#REF!</v>
      </c>
      <c r="Q1008" s="88">
        <f>'გრანტის საკასო'!J1007</f>
        <v>0</v>
      </c>
      <c r="R1008" s="100">
        <f>'მიზნ.გრანტის საკასო '!J1007-'მიზნ.გრანტის საკასო '!I1007</f>
        <v>0</v>
      </c>
      <c r="S1008" s="105" t="e">
        <f t="shared" si="252"/>
        <v>#REF!</v>
      </c>
      <c r="T1008" s="88" t="e">
        <f t="shared" si="256"/>
        <v>#REF!</v>
      </c>
      <c r="U1008" s="88" t="e">
        <f t="shared" si="257"/>
        <v>#REF!</v>
      </c>
      <c r="V1008" s="88">
        <f t="shared" si="258"/>
        <v>0</v>
      </c>
      <c r="W1008" s="100">
        <f t="shared" si="259"/>
        <v>0</v>
      </c>
      <c r="X1008" s="92"/>
      <c r="Y1008" s="10"/>
      <c r="Z1008" s="10">
        <v>0</v>
      </c>
      <c r="AA1008" s="10">
        <v>0</v>
      </c>
      <c r="AB1008" s="10">
        <v>0</v>
      </c>
    </row>
    <row r="1009" spans="1:28" x14ac:dyDescent="0.25">
      <c r="A1009" t="e">
        <f t="shared" si="251"/>
        <v>#REF!</v>
      </c>
      <c r="B1009" s="5"/>
      <c r="C1009" s="6" t="s">
        <v>18</v>
      </c>
      <c r="D1009" s="104" t="e">
        <f>'დაზუსტ. ბიუჯ.'!#REF!</f>
        <v>#REF!</v>
      </c>
      <c r="E1009" s="87" t="e">
        <f>'დაზუსტ. საკუთ.'!#REF!</f>
        <v>#REF!</v>
      </c>
      <c r="F1009" s="87" t="e">
        <f>'დაზუსტ. ბიუჯ. ფონდ.'!#REF!</f>
        <v>#REF!</v>
      </c>
      <c r="G1009" s="87">
        <f>'გრანტის საკასო'!D1008</f>
        <v>0</v>
      </c>
      <c r="H1009" s="87">
        <f>'მიზნ.გრანტის საკასო '!D1008</f>
        <v>0</v>
      </c>
      <c r="I1009" s="104" t="e">
        <f>'დაზუსტ. ბიუჯ.'!#REF!-'დაზუსტ. ბიუჯ.'!#REF!</f>
        <v>#REF!</v>
      </c>
      <c r="J1009" s="87" t="e">
        <f>'დაზუსტ. საკუთ.'!#REF!-'დაზუსტ. საკუთ.'!#REF!</f>
        <v>#REF!</v>
      </c>
      <c r="K1009" s="87" t="e">
        <f>'დაზუსტ. ბიუჯ. ფონდ.'!#REF!-'დაზუსტ. ბიუჯ. ფონდ.'!#REF!</f>
        <v>#REF!</v>
      </c>
      <c r="L1009" s="87">
        <f>'გრანტის საკასო'!E1008</f>
        <v>0</v>
      </c>
      <c r="M1009" s="99">
        <f>'მიზნ.გრანტის საკასო '!E1008-'მიზნ.გრანტის საკასო '!D1008</f>
        <v>0</v>
      </c>
      <c r="N1009" s="104" t="e">
        <f>'დაზუსტ. ბიუჯ.'!#REF!-'დაზუსტ. ბიუჯ.'!#REF!</f>
        <v>#REF!</v>
      </c>
      <c r="O1009" s="87" t="e">
        <f>'დაზუსტ. საკუთ.'!#REF!-'დაზუსტ. საკუთ.'!#REF!</f>
        <v>#REF!</v>
      </c>
      <c r="P1009" s="87" t="e">
        <f>'დაზუსტ. ბიუჯ. ფონდ.'!#REF!</f>
        <v>#REF!</v>
      </c>
      <c r="Q1009" s="87">
        <f>'გრანტის საკასო'!J1008</f>
        <v>0</v>
      </c>
      <c r="R1009" s="99">
        <f>'მიზნ.გრანტის საკასო '!J1008-'მიზნ.გრანტის საკასო '!I1008</f>
        <v>0</v>
      </c>
      <c r="S1009" s="104" t="e">
        <f t="shared" si="252"/>
        <v>#REF!</v>
      </c>
      <c r="T1009" s="87" t="e">
        <f t="shared" si="256"/>
        <v>#REF!</v>
      </c>
      <c r="U1009" s="87" t="e">
        <f t="shared" si="257"/>
        <v>#REF!</v>
      </c>
      <c r="V1009" s="87">
        <f t="shared" si="258"/>
        <v>0</v>
      </c>
      <c r="W1009" s="99">
        <f t="shared" si="259"/>
        <v>0</v>
      </c>
      <c r="X1009" s="91"/>
      <c r="Y1009" s="7"/>
      <c r="Z1009" s="7">
        <v>0</v>
      </c>
      <c r="AA1009" s="7">
        <v>0</v>
      </c>
      <c r="AB1009" s="7">
        <v>0</v>
      </c>
    </row>
    <row r="1010" spans="1:28" x14ac:dyDescent="0.25">
      <c r="A1010" t="e">
        <f t="shared" si="251"/>
        <v>#REF!</v>
      </c>
      <c r="B1010" s="5"/>
      <c r="C1010" s="6" t="s">
        <v>19</v>
      </c>
      <c r="D1010" s="104" t="e">
        <f>'დაზუსტ. ბიუჯ.'!#REF!</f>
        <v>#REF!</v>
      </c>
      <c r="E1010" s="87" t="e">
        <f>'დაზუსტ. საკუთ.'!#REF!</f>
        <v>#REF!</v>
      </c>
      <c r="F1010" s="87" t="e">
        <f>'დაზუსტ. ბიუჯ. ფონდ.'!#REF!</f>
        <v>#REF!</v>
      </c>
      <c r="G1010" s="87">
        <f>'გრანტის საკასო'!D1009</f>
        <v>0</v>
      </c>
      <c r="H1010" s="87">
        <f>'მიზნ.გრანტის საკასო '!D1009</f>
        <v>0</v>
      </c>
      <c r="I1010" s="104" t="e">
        <f>'დაზუსტ. ბიუჯ.'!#REF!-'დაზუსტ. ბიუჯ.'!#REF!</f>
        <v>#REF!</v>
      </c>
      <c r="J1010" s="87" t="e">
        <f>'დაზუსტ. საკუთ.'!#REF!-'დაზუსტ. საკუთ.'!#REF!</f>
        <v>#REF!</v>
      </c>
      <c r="K1010" s="87" t="e">
        <f>'დაზუსტ. ბიუჯ. ფონდ.'!#REF!-'დაზუსტ. ბიუჯ. ფონდ.'!#REF!</f>
        <v>#REF!</v>
      </c>
      <c r="L1010" s="87">
        <f>'გრანტის საკასო'!E1009</f>
        <v>0</v>
      </c>
      <c r="M1010" s="99">
        <f>'მიზნ.გრანტის საკასო '!E1009-'მიზნ.გრანტის საკასო '!D1009</f>
        <v>0</v>
      </c>
      <c r="N1010" s="104" t="e">
        <f>'დაზუსტ. ბიუჯ.'!#REF!-'დაზუსტ. ბიუჯ.'!#REF!</f>
        <v>#REF!</v>
      </c>
      <c r="O1010" s="87" t="e">
        <f>'დაზუსტ. საკუთ.'!#REF!-'დაზუსტ. საკუთ.'!#REF!</f>
        <v>#REF!</v>
      </c>
      <c r="P1010" s="87" t="e">
        <f>'დაზუსტ. ბიუჯ. ფონდ.'!#REF!</f>
        <v>#REF!</v>
      </c>
      <c r="Q1010" s="87">
        <f>'გრანტის საკასო'!J1009</f>
        <v>0</v>
      </c>
      <c r="R1010" s="99">
        <f>'მიზნ.გრანტის საკასო '!J1009-'მიზნ.გრანტის საკასო '!I1009</f>
        <v>0</v>
      </c>
      <c r="S1010" s="104" t="e">
        <f t="shared" si="252"/>
        <v>#REF!</v>
      </c>
      <c r="T1010" s="87" t="e">
        <f t="shared" si="256"/>
        <v>#REF!</v>
      </c>
      <c r="U1010" s="87" t="e">
        <f t="shared" si="257"/>
        <v>#REF!</v>
      </c>
      <c r="V1010" s="87">
        <f t="shared" si="258"/>
        <v>0</v>
      </c>
      <c r="W1010" s="99">
        <f t="shared" si="259"/>
        <v>0</v>
      </c>
      <c r="X1010" s="91"/>
      <c r="Y1010" s="7"/>
      <c r="Z1010" s="7">
        <v>0</v>
      </c>
      <c r="AA1010" s="7">
        <v>0</v>
      </c>
      <c r="AB1010" s="7">
        <v>0</v>
      </c>
    </row>
    <row r="1011" spans="1:28" ht="15.75" thickBot="1" x14ac:dyDescent="0.3">
      <c r="A1011" t="e">
        <f t="shared" si="251"/>
        <v>#REF!</v>
      </c>
      <c r="B1011" s="11"/>
      <c r="C1011" s="12" t="s">
        <v>20</v>
      </c>
      <c r="D1011" s="106" t="e">
        <f>'დაზუსტ. ბიუჯ.'!#REF!</f>
        <v>#REF!</v>
      </c>
      <c r="E1011" s="89" t="e">
        <f>'დაზუსტ. საკუთ.'!#REF!</f>
        <v>#REF!</v>
      </c>
      <c r="F1011" s="89" t="e">
        <f>'დაზუსტ. ბიუჯ. ფონდ.'!#REF!</f>
        <v>#REF!</v>
      </c>
      <c r="G1011" s="89">
        <f>'გრანტის საკასო'!D1010</f>
        <v>0</v>
      </c>
      <c r="H1011" s="89">
        <f>'მიზნ.გრანტის საკასო '!D1010</f>
        <v>0</v>
      </c>
      <c r="I1011" s="106" t="e">
        <f>'დაზუსტ. ბიუჯ.'!#REF!-'დაზუსტ. ბიუჯ.'!#REF!</f>
        <v>#REF!</v>
      </c>
      <c r="J1011" s="89" t="e">
        <f>'დაზუსტ. საკუთ.'!#REF!-'დაზუსტ. საკუთ.'!#REF!</f>
        <v>#REF!</v>
      </c>
      <c r="K1011" s="89" t="e">
        <f>'დაზუსტ. ბიუჯ. ფონდ.'!#REF!-'დაზუსტ. ბიუჯ. ფონდ.'!#REF!</f>
        <v>#REF!</v>
      </c>
      <c r="L1011" s="89">
        <f>'გრანტის საკასო'!E1010</f>
        <v>0</v>
      </c>
      <c r="M1011" s="101">
        <f>'მიზნ.გრანტის საკასო '!E1010-'მიზნ.გრანტის საკასო '!D1010</f>
        <v>0</v>
      </c>
      <c r="N1011" s="106" t="e">
        <f>'დაზუსტ. ბიუჯ.'!#REF!-'დაზუსტ. ბიუჯ.'!#REF!</f>
        <v>#REF!</v>
      </c>
      <c r="O1011" s="89" t="e">
        <f>'დაზუსტ. საკუთ.'!#REF!-'დაზუსტ. საკუთ.'!#REF!</f>
        <v>#REF!</v>
      </c>
      <c r="P1011" s="89" t="e">
        <f>'დაზუსტ. ბიუჯ. ფონდ.'!#REF!</f>
        <v>#REF!</v>
      </c>
      <c r="Q1011" s="89">
        <f>'გრანტის საკასო'!J1010</f>
        <v>0</v>
      </c>
      <c r="R1011" s="101">
        <f>'მიზნ.გრანტის საკასო '!J1010-'მიზნ.გრანტის საკასო '!I1010</f>
        <v>0</v>
      </c>
      <c r="S1011" s="106" t="e">
        <f t="shared" si="252"/>
        <v>#REF!</v>
      </c>
      <c r="T1011" s="89" t="e">
        <f t="shared" si="256"/>
        <v>#REF!</v>
      </c>
      <c r="U1011" s="89" t="e">
        <f t="shared" si="257"/>
        <v>#REF!</v>
      </c>
      <c r="V1011" s="89">
        <f t="shared" si="258"/>
        <v>0</v>
      </c>
      <c r="W1011" s="101">
        <f t="shared" si="259"/>
        <v>0</v>
      </c>
      <c r="X1011" s="93"/>
      <c r="Y1011" s="13"/>
      <c r="Z1011" s="13">
        <v>0</v>
      </c>
      <c r="AA1011" s="13">
        <v>0</v>
      </c>
      <c r="AB1011" s="13">
        <v>0</v>
      </c>
    </row>
    <row r="1012" spans="1:28" ht="31.5" thickTop="1" thickBot="1" x14ac:dyDescent="0.3">
      <c r="A1012" t="e">
        <f t="shared" si="251"/>
        <v>#REF!</v>
      </c>
      <c r="B1012" s="3" t="s">
        <v>165</v>
      </c>
      <c r="C1012" s="14" t="s">
        <v>166</v>
      </c>
      <c r="D1012" s="103" t="e">
        <f>'დაზუსტ. ბიუჯ.'!#REF!</f>
        <v>#REF!</v>
      </c>
      <c r="E1012" s="86" t="e">
        <f>'დაზუსტ. საკუთ.'!#REF!</f>
        <v>#REF!</v>
      </c>
      <c r="F1012" s="86" t="e">
        <f>'დაზუსტ. ბიუჯ. ფონდ.'!#REF!</f>
        <v>#REF!</v>
      </c>
      <c r="G1012" s="86">
        <f>'გრანტის საკასო'!D1011</f>
        <v>0</v>
      </c>
      <c r="H1012" s="86">
        <f>'მიზნ.გრანტის საკასო '!D1011</f>
        <v>0</v>
      </c>
      <c r="I1012" s="103" t="e">
        <f>'დაზუსტ. ბიუჯ.'!#REF!-'დაზუსტ. ბიუჯ.'!#REF!</f>
        <v>#REF!</v>
      </c>
      <c r="J1012" s="86" t="e">
        <f>'დაზუსტ. საკუთ.'!#REF!-'დაზუსტ. საკუთ.'!#REF!</f>
        <v>#REF!</v>
      </c>
      <c r="K1012" s="86" t="e">
        <f>'დაზუსტ. ბიუჯ. ფონდ.'!#REF!-'დაზუსტ. ბიუჯ. ფონდ.'!#REF!</f>
        <v>#REF!</v>
      </c>
      <c r="L1012" s="86">
        <f>'გრანტის საკასო'!E1011</f>
        <v>0</v>
      </c>
      <c r="M1012" s="102">
        <f>'მიზნ.გრანტის საკასო '!E1011-'მიზნ.გრანტის საკასო '!D1011</f>
        <v>0</v>
      </c>
      <c r="N1012" s="103" t="e">
        <f>'დაზუსტ. ბიუჯ.'!#REF!-'დაზუსტ. ბიუჯ.'!#REF!</f>
        <v>#REF!</v>
      </c>
      <c r="O1012" s="86" t="e">
        <f>'დაზუსტ. საკუთ.'!#REF!-'დაზუსტ. საკუთ.'!#REF!</f>
        <v>#REF!</v>
      </c>
      <c r="P1012" s="86" t="e">
        <f>'დაზუსტ. ბიუჯ. ფონდ.'!#REF!</f>
        <v>#REF!</v>
      </c>
      <c r="Q1012" s="86">
        <f>'გრანტის საკასო'!J1011</f>
        <v>0</v>
      </c>
      <c r="R1012" s="102">
        <f>'მიზნ.გრანტის საკასო '!J1011-'მიზნ.გრანტის საკასო '!I1011</f>
        <v>0</v>
      </c>
      <c r="S1012" s="103" t="e">
        <f t="shared" si="252"/>
        <v>#REF!</v>
      </c>
      <c r="T1012" s="86" t="e">
        <f t="shared" si="256"/>
        <v>#REF!</v>
      </c>
      <c r="U1012" s="86" t="e">
        <f t="shared" si="257"/>
        <v>#REF!</v>
      </c>
      <c r="V1012" s="86">
        <f t="shared" si="258"/>
        <v>0</v>
      </c>
      <c r="W1012" s="102">
        <f t="shared" si="259"/>
        <v>0</v>
      </c>
      <c r="X1012" s="94"/>
      <c r="Y1012" s="4"/>
      <c r="Z1012" s="4">
        <f t="shared" ref="Z1012:AB1012" si="264">SUM(Z1013,Z1021,Z1022,Z1023)</f>
        <v>0</v>
      </c>
      <c r="AA1012" s="4">
        <f t="shared" si="264"/>
        <v>0</v>
      </c>
      <c r="AB1012" s="4">
        <f t="shared" si="264"/>
        <v>0</v>
      </c>
    </row>
    <row r="1013" spans="1:28" ht="15.75" thickTop="1" x14ac:dyDescent="0.25">
      <c r="A1013" t="e">
        <f t="shared" si="251"/>
        <v>#REF!</v>
      </c>
      <c r="B1013" s="5"/>
      <c r="C1013" s="6" t="s">
        <v>10</v>
      </c>
      <c r="D1013" s="104" t="e">
        <f>'დაზუსტ. ბიუჯ.'!#REF!</f>
        <v>#REF!</v>
      </c>
      <c r="E1013" s="87" t="e">
        <f>'დაზუსტ. საკუთ.'!#REF!</f>
        <v>#REF!</v>
      </c>
      <c r="F1013" s="87" t="e">
        <f>'დაზუსტ. ბიუჯ. ფონდ.'!#REF!</f>
        <v>#REF!</v>
      </c>
      <c r="G1013" s="87">
        <f>'გრანტის საკასო'!D1012</f>
        <v>0</v>
      </c>
      <c r="H1013" s="87">
        <f>'მიზნ.გრანტის საკასო '!D1012</f>
        <v>0</v>
      </c>
      <c r="I1013" s="104" t="e">
        <f>'დაზუსტ. ბიუჯ.'!#REF!-'დაზუსტ. ბიუჯ.'!#REF!</f>
        <v>#REF!</v>
      </c>
      <c r="J1013" s="87" t="e">
        <f>'დაზუსტ. საკუთ.'!#REF!-'დაზუსტ. საკუთ.'!#REF!</f>
        <v>#REF!</v>
      </c>
      <c r="K1013" s="87" t="e">
        <f>'დაზუსტ. ბიუჯ. ფონდ.'!#REF!-'დაზუსტ. ბიუჯ. ფონდ.'!#REF!</f>
        <v>#REF!</v>
      </c>
      <c r="L1013" s="87">
        <f>'გრანტის საკასო'!E1012</f>
        <v>0</v>
      </c>
      <c r="M1013" s="99">
        <f>'მიზნ.გრანტის საკასო '!E1012-'მიზნ.გრანტის საკასო '!D1012</f>
        <v>0</v>
      </c>
      <c r="N1013" s="104" t="e">
        <f>'დაზუსტ. ბიუჯ.'!#REF!-'დაზუსტ. ბიუჯ.'!#REF!</f>
        <v>#REF!</v>
      </c>
      <c r="O1013" s="87" t="e">
        <f>'დაზუსტ. საკუთ.'!#REF!-'დაზუსტ. საკუთ.'!#REF!</f>
        <v>#REF!</v>
      </c>
      <c r="P1013" s="87" t="e">
        <f>'დაზუსტ. ბიუჯ. ფონდ.'!#REF!</f>
        <v>#REF!</v>
      </c>
      <c r="Q1013" s="87">
        <f>'გრანტის საკასო'!J1012</f>
        <v>0</v>
      </c>
      <c r="R1013" s="99">
        <f>'მიზნ.გრანტის საკასო '!J1012-'მიზნ.გრანტის საკასო '!I1012</f>
        <v>0</v>
      </c>
      <c r="S1013" s="104" t="e">
        <f t="shared" si="252"/>
        <v>#REF!</v>
      </c>
      <c r="T1013" s="87" t="e">
        <f t="shared" si="256"/>
        <v>#REF!</v>
      </c>
      <c r="U1013" s="87" t="e">
        <f t="shared" si="257"/>
        <v>#REF!</v>
      </c>
      <c r="V1013" s="87">
        <f t="shared" si="258"/>
        <v>0</v>
      </c>
      <c r="W1013" s="99">
        <f t="shared" si="259"/>
        <v>0</v>
      </c>
      <c r="X1013" s="91"/>
      <c r="Y1013" s="7"/>
      <c r="Z1013" s="7">
        <f t="shared" ref="Z1013:AB1013" si="265">SUM(Z1014:Z1020)</f>
        <v>0</v>
      </c>
      <c r="AA1013" s="7">
        <f t="shared" si="265"/>
        <v>0</v>
      </c>
      <c r="AB1013" s="7">
        <f t="shared" si="265"/>
        <v>0</v>
      </c>
    </row>
    <row r="1014" spans="1:28" x14ac:dyDescent="0.25">
      <c r="A1014" t="e">
        <f t="shared" si="251"/>
        <v>#REF!</v>
      </c>
      <c r="B1014" s="8"/>
      <c r="C1014" s="9" t="s">
        <v>11</v>
      </c>
      <c r="D1014" s="105" t="e">
        <f>'დაზუსტ. ბიუჯ.'!#REF!</f>
        <v>#REF!</v>
      </c>
      <c r="E1014" s="88" t="e">
        <f>'დაზუსტ. საკუთ.'!#REF!</f>
        <v>#REF!</v>
      </c>
      <c r="F1014" s="88" t="e">
        <f>'დაზუსტ. ბიუჯ. ფონდ.'!#REF!</f>
        <v>#REF!</v>
      </c>
      <c r="G1014" s="88">
        <f>'გრანტის საკასო'!D1013</f>
        <v>0</v>
      </c>
      <c r="H1014" s="88">
        <f>'მიზნ.გრანტის საკასო '!D1013</f>
        <v>0</v>
      </c>
      <c r="I1014" s="105" t="e">
        <f>'დაზუსტ. ბიუჯ.'!#REF!-'დაზუსტ. ბიუჯ.'!#REF!</f>
        <v>#REF!</v>
      </c>
      <c r="J1014" s="88" t="e">
        <f>'დაზუსტ. საკუთ.'!#REF!-'დაზუსტ. საკუთ.'!#REF!</f>
        <v>#REF!</v>
      </c>
      <c r="K1014" s="88" t="e">
        <f>'დაზუსტ. ბიუჯ. ფონდ.'!#REF!-'დაზუსტ. ბიუჯ. ფონდ.'!#REF!</f>
        <v>#REF!</v>
      </c>
      <c r="L1014" s="88">
        <f>'გრანტის საკასო'!E1013</f>
        <v>0</v>
      </c>
      <c r="M1014" s="100">
        <f>'მიზნ.გრანტის საკასო '!E1013-'მიზნ.გრანტის საკასო '!D1013</f>
        <v>0</v>
      </c>
      <c r="N1014" s="105" t="e">
        <f>'დაზუსტ. ბიუჯ.'!#REF!-'დაზუსტ. ბიუჯ.'!#REF!</f>
        <v>#REF!</v>
      </c>
      <c r="O1014" s="88" t="e">
        <f>'დაზუსტ. საკუთ.'!#REF!-'დაზუსტ. საკუთ.'!#REF!</f>
        <v>#REF!</v>
      </c>
      <c r="P1014" s="88" t="e">
        <f>'დაზუსტ. ბიუჯ. ფონდ.'!#REF!</f>
        <v>#REF!</v>
      </c>
      <c r="Q1014" s="88">
        <f>'გრანტის საკასო'!J1013</f>
        <v>0</v>
      </c>
      <c r="R1014" s="100">
        <f>'მიზნ.გრანტის საკასო '!J1013-'მიზნ.გრანტის საკასო '!I1013</f>
        <v>0</v>
      </c>
      <c r="S1014" s="105" t="e">
        <f t="shared" si="252"/>
        <v>#REF!</v>
      </c>
      <c r="T1014" s="88" t="e">
        <f t="shared" si="256"/>
        <v>#REF!</v>
      </c>
      <c r="U1014" s="88" t="e">
        <f t="shared" si="257"/>
        <v>#REF!</v>
      </c>
      <c r="V1014" s="88">
        <f t="shared" si="258"/>
        <v>0</v>
      </c>
      <c r="W1014" s="100">
        <f t="shared" si="259"/>
        <v>0</v>
      </c>
      <c r="X1014" s="92"/>
      <c r="Y1014" s="10"/>
      <c r="Z1014" s="10">
        <v>0</v>
      </c>
      <c r="AA1014" s="10">
        <v>0</v>
      </c>
      <c r="AB1014" s="10">
        <v>0</v>
      </c>
    </row>
    <row r="1015" spans="1:28" x14ac:dyDescent="0.25">
      <c r="A1015" t="e">
        <f t="shared" si="251"/>
        <v>#REF!</v>
      </c>
      <c r="B1015" s="8"/>
      <c r="C1015" s="9" t="s">
        <v>12</v>
      </c>
      <c r="D1015" s="105" t="e">
        <f>'დაზუსტ. ბიუჯ.'!#REF!</f>
        <v>#REF!</v>
      </c>
      <c r="E1015" s="88" t="e">
        <f>'დაზუსტ. საკუთ.'!#REF!</f>
        <v>#REF!</v>
      </c>
      <c r="F1015" s="88" t="e">
        <f>'დაზუსტ. ბიუჯ. ფონდ.'!#REF!</f>
        <v>#REF!</v>
      </c>
      <c r="G1015" s="88">
        <f>'გრანტის საკასო'!D1014</f>
        <v>0</v>
      </c>
      <c r="H1015" s="88">
        <f>'მიზნ.გრანტის საკასო '!D1014</f>
        <v>0</v>
      </c>
      <c r="I1015" s="105" t="e">
        <f>'დაზუსტ. ბიუჯ.'!#REF!-'დაზუსტ. ბიუჯ.'!#REF!</f>
        <v>#REF!</v>
      </c>
      <c r="J1015" s="88" t="e">
        <f>'დაზუსტ. საკუთ.'!#REF!-'დაზუსტ. საკუთ.'!#REF!</f>
        <v>#REF!</v>
      </c>
      <c r="K1015" s="88" t="e">
        <f>'დაზუსტ. ბიუჯ. ფონდ.'!#REF!-'დაზუსტ. ბიუჯ. ფონდ.'!#REF!</f>
        <v>#REF!</v>
      </c>
      <c r="L1015" s="88">
        <f>'გრანტის საკასო'!E1014</f>
        <v>0</v>
      </c>
      <c r="M1015" s="100">
        <f>'მიზნ.გრანტის საკასო '!E1014-'მიზნ.გრანტის საკასო '!D1014</f>
        <v>0</v>
      </c>
      <c r="N1015" s="105" t="e">
        <f>'დაზუსტ. ბიუჯ.'!#REF!-'დაზუსტ. ბიუჯ.'!#REF!</f>
        <v>#REF!</v>
      </c>
      <c r="O1015" s="88" t="e">
        <f>'დაზუსტ. საკუთ.'!#REF!-'დაზუსტ. საკუთ.'!#REF!</f>
        <v>#REF!</v>
      </c>
      <c r="P1015" s="88" t="e">
        <f>'დაზუსტ. ბიუჯ. ფონდ.'!#REF!</f>
        <v>#REF!</v>
      </c>
      <c r="Q1015" s="88">
        <f>'გრანტის საკასო'!J1014</f>
        <v>0</v>
      </c>
      <c r="R1015" s="100">
        <f>'მიზნ.გრანტის საკასო '!J1014-'მიზნ.გრანტის საკასო '!I1014</f>
        <v>0</v>
      </c>
      <c r="S1015" s="105" t="e">
        <f t="shared" si="252"/>
        <v>#REF!</v>
      </c>
      <c r="T1015" s="88" t="e">
        <f t="shared" si="256"/>
        <v>#REF!</v>
      </c>
      <c r="U1015" s="88" t="e">
        <f t="shared" si="257"/>
        <v>#REF!</v>
      </c>
      <c r="V1015" s="88">
        <f t="shared" si="258"/>
        <v>0</v>
      </c>
      <c r="W1015" s="100">
        <f t="shared" si="259"/>
        <v>0</v>
      </c>
      <c r="X1015" s="92"/>
      <c r="Y1015" s="10"/>
      <c r="Z1015" s="10">
        <v>0</v>
      </c>
      <c r="AA1015" s="10">
        <v>0</v>
      </c>
      <c r="AB1015" s="10">
        <v>0</v>
      </c>
    </row>
    <row r="1016" spans="1:28" x14ac:dyDescent="0.25">
      <c r="A1016" t="e">
        <f t="shared" si="251"/>
        <v>#REF!</v>
      </c>
      <c r="B1016" s="8"/>
      <c r="C1016" s="9" t="s">
        <v>13</v>
      </c>
      <c r="D1016" s="105" t="e">
        <f>'დაზუსტ. ბიუჯ.'!#REF!</f>
        <v>#REF!</v>
      </c>
      <c r="E1016" s="88" t="e">
        <f>'დაზუსტ. საკუთ.'!#REF!</f>
        <v>#REF!</v>
      </c>
      <c r="F1016" s="88" t="e">
        <f>'დაზუსტ. ბიუჯ. ფონდ.'!#REF!</f>
        <v>#REF!</v>
      </c>
      <c r="G1016" s="88">
        <f>'გრანტის საკასო'!D1015</f>
        <v>0</v>
      </c>
      <c r="H1016" s="88">
        <f>'მიზნ.გრანტის საკასო '!D1015</f>
        <v>0</v>
      </c>
      <c r="I1016" s="105" t="e">
        <f>'დაზუსტ. ბიუჯ.'!#REF!-'დაზუსტ. ბიუჯ.'!#REF!</f>
        <v>#REF!</v>
      </c>
      <c r="J1016" s="88" t="e">
        <f>'დაზუსტ. საკუთ.'!#REF!-'დაზუსტ. საკუთ.'!#REF!</f>
        <v>#REF!</v>
      </c>
      <c r="K1016" s="88" t="e">
        <f>'დაზუსტ. ბიუჯ. ფონდ.'!#REF!-'დაზუსტ. ბიუჯ. ფონდ.'!#REF!</f>
        <v>#REF!</v>
      </c>
      <c r="L1016" s="88">
        <f>'გრანტის საკასო'!E1015</f>
        <v>0</v>
      </c>
      <c r="M1016" s="100">
        <f>'მიზნ.გრანტის საკასო '!E1015-'მიზნ.გრანტის საკასო '!D1015</f>
        <v>0</v>
      </c>
      <c r="N1016" s="105" t="e">
        <f>'დაზუსტ. ბიუჯ.'!#REF!-'დაზუსტ. ბიუჯ.'!#REF!</f>
        <v>#REF!</v>
      </c>
      <c r="O1016" s="88" t="e">
        <f>'დაზუსტ. საკუთ.'!#REF!-'დაზუსტ. საკუთ.'!#REF!</f>
        <v>#REF!</v>
      </c>
      <c r="P1016" s="88" t="e">
        <f>'დაზუსტ. ბიუჯ. ფონდ.'!#REF!</f>
        <v>#REF!</v>
      </c>
      <c r="Q1016" s="88">
        <f>'გრანტის საკასო'!J1015</f>
        <v>0</v>
      </c>
      <c r="R1016" s="100">
        <f>'მიზნ.გრანტის საკასო '!J1015-'მიზნ.გრანტის საკასო '!I1015</f>
        <v>0</v>
      </c>
      <c r="S1016" s="105" t="e">
        <f t="shared" si="252"/>
        <v>#REF!</v>
      </c>
      <c r="T1016" s="88" t="e">
        <f t="shared" si="256"/>
        <v>#REF!</v>
      </c>
      <c r="U1016" s="88" t="e">
        <f t="shared" si="257"/>
        <v>#REF!</v>
      </c>
      <c r="V1016" s="88">
        <f t="shared" si="258"/>
        <v>0</v>
      </c>
      <c r="W1016" s="100">
        <f t="shared" si="259"/>
        <v>0</v>
      </c>
      <c r="X1016" s="92"/>
      <c r="Y1016" s="10"/>
      <c r="Z1016" s="10">
        <v>0</v>
      </c>
      <c r="AA1016" s="10">
        <v>0</v>
      </c>
      <c r="AB1016" s="10">
        <v>0</v>
      </c>
    </row>
    <row r="1017" spans="1:28" x14ac:dyDescent="0.25">
      <c r="A1017" t="e">
        <f t="shared" si="251"/>
        <v>#REF!</v>
      </c>
      <c r="B1017" s="8"/>
      <c r="C1017" s="9" t="s">
        <v>14</v>
      </c>
      <c r="D1017" s="105" t="e">
        <f>'დაზუსტ. ბიუჯ.'!#REF!</f>
        <v>#REF!</v>
      </c>
      <c r="E1017" s="88" t="e">
        <f>'დაზუსტ. საკუთ.'!#REF!</f>
        <v>#REF!</v>
      </c>
      <c r="F1017" s="88" t="e">
        <f>'დაზუსტ. ბიუჯ. ფონდ.'!#REF!</f>
        <v>#REF!</v>
      </c>
      <c r="G1017" s="88">
        <f>'გრანტის საკასო'!D1016</f>
        <v>0</v>
      </c>
      <c r="H1017" s="88">
        <f>'მიზნ.გრანტის საკასო '!D1016</f>
        <v>0</v>
      </c>
      <c r="I1017" s="105" t="e">
        <f>'დაზუსტ. ბიუჯ.'!#REF!-'დაზუსტ. ბიუჯ.'!#REF!</f>
        <v>#REF!</v>
      </c>
      <c r="J1017" s="88" t="e">
        <f>'დაზუსტ. საკუთ.'!#REF!-'დაზუსტ. საკუთ.'!#REF!</f>
        <v>#REF!</v>
      </c>
      <c r="K1017" s="88" t="e">
        <f>'დაზუსტ. ბიუჯ. ფონდ.'!#REF!-'დაზუსტ. ბიუჯ. ფონდ.'!#REF!</f>
        <v>#REF!</v>
      </c>
      <c r="L1017" s="88">
        <f>'გრანტის საკასო'!E1016</f>
        <v>0</v>
      </c>
      <c r="M1017" s="100">
        <f>'მიზნ.გრანტის საკასო '!E1016-'მიზნ.გრანტის საკასო '!D1016</f>
        <v>0</v>
      </c>
      <c r="N1017" s="105" t="e">
        <f>'დაზუსტ. ბიუჯ.'!#REF!-'დაზუსტ. ბიუჯ.'!#REF!</f>
        <v>#REF!</v>
      </c>
      <c r="O1017" s="88" t="e">
        <f>'დაზუსტ. საკუთ.'!#REF!-'დაზუსტ. საკუთ.'!#REF!</f>
        <v>#REF!</v>
      </c>
      <c r="P1017" s="88" t="e">
        <f>'დაზუსტ. ბიუჯ. ფონდ.'!#REF!</f>
        <v>#REF!</v>
      </c>
      <c r="Q1017" s="88">
        <f>'გრანტის საკასო'!J1016</f>
        <v>0</v>
      </c>
      <c r="R1017" s="100">
        <f>'მიზნ.გრანტის საკასო '!J1016-'მიზნ.გრანტის საკასო '!I1016</f>
        <v>0</v>
      </c>
      <c r="S1017" s="105" t="e">
        <f t="shared" si="252"/>
        <v>#REF!</v>
      </c>
      <c r="T1017" s="88" t="e">
        <f t="shared" si="256"/>
        <v>#REF!</v>
      </c>
      <c r="U1017" s="88" t="e">
        <f t="shared" si="257"/>
        <v>#REF!</v>
      </c>
      <c r="V1017" s="88">
        <f t="shared" si="258"/>
        <v>0</v>
      </c>
      <c r="W1017" s="100">
        <f t="shared" si="259"/>
        <v>0</v>
      </c>
      <c r="X1017" s="92"/>
      <c r="Y1017" s="10"/>
      <c r="Z1017" s="10">
        <v>0</v>
      </c>
      <c r="AA1017" s="10">
        <v>0</v>
      </c>
      <c r="AB1017" s="10">
        <v>0</v>
      </c>
    </row>
    <row r="1018" spans="1:28" x14ac:dyDescent="0.25">
      <c r="A1018" t="e">
        <f t="shared" si="251"/>
        <v>#REF!</v>
      </c>
      <c r="B1018" s="8"/>
      <c r="C1018" s="9" t="s">
        <v>15</v>
      </c>
      <c r="D1018" s="105" t="e">
        <f>'დაზუსტ. ბიუჯ.'!#REF!</f>
        <v>#REF!</v>
      </c>
      <c r="E1018" s="88" t="e">
        <f>'დაზუსტ. საკუთ.'!#REF!</f>
        <v>#REF!</v>
      </c>
      <c r="F1018" s="88" t="e">
        <f>'დაზუსტ. ბიუჯ. ფონდ.'!#REF!</f>
        <v>#REF!</v>
      </c>
      <c r="G1018" s="88">
        <f>'გრანტის საკასო'!D1017</f>
        <v>0</v>
      </c>
      <c r="H1018" s="88">
        <f>'მიზნ.გრანტის საკასო '!D1017</f>
        <v>0</v>
      </c>
      <c r="I1018" s="105" t="e">
        <f>'დაზუსტ. ბიუჯ.'!#REF!-'დაზუსტ. ბიუჯ.'!#REF!</f>
        <v>#REF!</v>
      </c>
      <c r="J1018" s="88" t="e">
        <f>'დაზუსტ. საკუთ.'!#REF!-'დაზუსტ. საკუთ.'!#REF!</f>
        <v>#REF!</v>
      </c>
      <c r="K1018" s="88" t="e">
        <f>'დაზუსტ. ბიუჯ. ფონდ.'!#REF!-'დაზუსტ. ბიუჯ. ფონდ.'!#REF!</f>
        <v>#REF!</v>
      </c>
      <c r="L1018" s="88">
        <f>'გრანტის საკასო'!E1017</f>
        <v>0</v>
      </c>
      <c r="M1018" s="100">
        <f>'მიზნ.გრანტის საკასო '!E1017-'მიზნ.გრანტის საკასო '!D1017</f>
        <v>0</v>
      </c>
      <c r="N1018" s="105" t="e">
        <f>'დაზუსტ. ბიუჯ.'!#REF!-'დაზუსტ. ბიუჯ.'!#REF!</f>
        <v>#REF!</v>
      </c>
      <c r="O1018" s="88" t="e">
        <f>'დაზუსტ. საკუთ.'!#REF!-'დაზუსტ. საკუთ.'!#REF!</f>
        <v>#REF!</v>
      </c>
      <c r="P1018" s="88" t="e">
        <f>'დაზუსტ. ბიუჯ. ფონდ.'!#REF!</f>
        <v>#REF!</v>
      </c>
      <c r="Q1018" s="88">
        <f>'გრანტის საკასო'!J1017</f>
        <v>0</v>
      </c>
      <c r="R1018" s="100">
        <f>'მიზნ.გრანტის საკასო '!J1017-'მიზნ.გრანტის საკასო '!I1017</f>
        <v>0</v>
      </c>
      <c r="S1018" s="105" t="e">
        <f t="shared" si="252"/>
        <v>#REF!</v>
      </c>
      <c r="T1018" s="88" t="e">
        <f t="shared" si="256"/>
        <v>#REF!</v>
      </c>
      <c r="U1018" s="88" t="e">
        <f t="shared" si="257"/>
        <v>#REF!</v>
      </c>
      <c r="V1018" s="88">
        <f t="shared" si="258"/>
        <v>0</v>
      </c>
      <c r="W1018" s="100">
        <f t="shared" si="259"/>
        <v>0</v>
      </c>
      <c r="X1018" s="92"/>
      <c r="Y1018" s="10"/>
      <c r="Z1018" s="10">
        <v>0</v>
      </c>
      <c r="AA1018" s="10">
        <v>0</v>
      </c>
      <c r="AB1018" s="10">
        <v>0</v>
      </c>
    </row>
    <row r="1019" spans="1:28" x14ac:dyDescent="0.25">
      <c r="A1019" t="e">
        <f t="shared" si="251"/>
        <v>#REF!</v>
      </c>
      <c r="B1019" s="8"/>
      <c r="C1019" s="9" t="s">
        <v>16</v>
      </c>
      <c r="D1019" s="105" t="e">
        <f>'დაზუსტ. ბიუჯ.'!#REF!</f>
        <v>#REF!</v>
      </c>
      <c r="E1019" s="88" t="e">
        <f>'დაზუსტ. საკუთ.'!#REF!</f>
        <v>#REF!</v>
      </c>
      <c r="F1019" s="88" t="e">
        <f>'დაზუსტ. ბიუჯ. ფონდ.'!#REF!</f>
        <v>#REF!</v>
      </c>
      <c r="G1019" s="88">
        <f>'გრანტის საკასო'!D1018</f>
        <v>0</v>
      </c>
      <c r="H1019" s="88">
        <f>'მიზნ.გრანტის საკასო '!D1018</f>
        <v>0</v>
      </c>
      <c r="I1019" s="105" t="e">
        <f>'დაზუსტ. ბიუჯ.'!#REF!-'დაზუსტ. ბიუჯ.'!#REF!</f>
        <v>#REF!</v>
      </c>
      <c r="J1019" s="88" t="e">
        <f>'დაზუსტ. საკუთ.'!#REF!-'დაზუსტ. საკუთ.'!#REF!</f>
        <v>#REF!</v>
      </c>
      <c r="K1019" s="88" t="e">
        <f>'დაზუსტ. ბიუჯ. ფონდ.'!#REF!-'დაზუსტ. ბიუჯ. ფონდ.'!#REF!</f>
        <v>#REF!</v>
      </c>
      <c r="L1019" s="88">
        <f>'გრანტის საკასო'!E1018</f>
        <v>0</v>
      </c>
      <c r="M1019" s="100">
        <f>'მიზნ.გრანტის საკასო '!E1018-'მიზნ.გრანტის საკასო '!D1018</f>
        <v>0</v>
      </c>
      <c r="N1019" s="105" t="e">
        <f>'დაზუსტ. ბიუჯ.'!#REF!-'დაზუსტ. ბიუჯ.'!#REF!</f>
        <v>#REF!</v>
      </c>
      <c r="O1019" s="88" t="e">
        <f>'დაზუსტ. საკუთ.'!#REF!-'დაზუსტ. საკუთ.'!#REF!</f>
        <v>#REF!</v>
      </c>
      <c r="P1019" s="88" t="e">
        <f>'დაზუსტ. ბიუჯ. ფონდ.'!#REF!</f>
        <v>#REF!</v>
      </c>
      <c r="Q1019" s="88">
        <f>'გრანტის საკასო'!J1018</f>
        <v>0</v>
      </c>
      <c r="R1019" s="100">
        <f>'მიზნ.გრანტის საკასო '!J1018-'მიზნ.გრანტის საკასო '!I1018</f>
        <v>0</v>
      </c>
      <c r="S1019" s="105" t="e">
        <f t="shared" si="252"/>
        <v>#REF!</v>
      </c>
      <c r="T1019" s="88" t="e">
        <f t="shared" si="256"/>
        <v>#REF!</v>
      </c>
      <c r="U1019" s="88" t="e">
        <f t="shared" si="257"/>
        <v>#REF!</v>
      </c>
      <c r="V1019" s="88">
        <f t="shared" si="258"/>
        <v>0</v>
      </c>
      <c r="W1019" s="100">
        <f t="shared" si="259"/>
        <v>0</v>
      </c>
      <c r="X1019" s="92"/>
      <c r="Y1019" s="10"/>
      <c r="Z1019" s="10">
        <v>0</v>
      </c>
      <c r="AA1019" s="10">
        <v>0</v>
      </c>
      <c r="AB1019" s="10">
        <v>0</v>
      </c>
    </row>
    <row r="1020" spans="1:28" x14ac:dyDescent="0.25">
      <c r="A1020" t="e">
        <f t="shared" si="251"/>
        <v>#REF!</v>
      </c>
      <c r="B1020" s="8"/>
      <c r="C1020" s="9" t="s">
        <v>17</v>
      </c>
      <c r="D1020" s="105" t="e">
        <f>'დაზუსტ. ბიუჯ.'!#REF!</f>
        <v>#REF!</v>
      </c>
      <c r="E1020" s="88" t="e">
        <f>'დაზუსტ. საკუთ.'!#REF!</f>
        <v>#REF!</v>
      </c>
      <c r="F1020" s="88" t="e">
        <f>'დაზუსტ. ბიუჯ. ფონდ.'!#REF!</f>
        <v>#REF!</v>
      </c>
      <c r="G1020" s="88">
        <f>'გრანტის საკასო'!D1019</f>
        <v>0</v>
      </c>
      <c r="H1020" s="88">
        <f>'მიზნ.გრანტის საკასო '!D1019</f>
        <v>0</v>
      </c>
      <c r="I1020" s="105" t="e">
        <f>'დაზუსტ. ბიუჯ.'!#REF!-'დაზუსტ. ბიუჯ.'!#REF!</f>
        <v>#REF!</v>
      </c>
      <c r="J1020" s="88" t="e">
        <f>'დაზუსტ. საკუთ.'!#REF!-'დაზუსტ. საკუთ.'!#REF!</f>
        <v>#REF!</v>
      </c>
      <c r="K1020" s="88" t="e">
        <f>'დაზუსტ. ბიუჯ. ფონდ.'!#REF!-'დაზუსტ. ბიუჯ. ფონდ.'!#REF!</f>
        <v>#REF!</v>
      </c>
      <c r="L1020" s="88">
        <f>'გრანტის საკასო'!E1019</f>
        <v>0</v>
      </c>
      <c r="M1020" s="100">
        <f>'მიზნ.გრანტის საკასო '!E1019-'მიზნ.გრანტის საკასო '!D1019</f>
        <v>0</v>
      </c>
      <c r="N1020" s="105" t="e">
        <f>'დაზუსტ. ბიუჯ.'!#REF!-'დაზუსტ. ბიუჯ.'!#REF!</f>
        <v>#REF!</v>
      </c>
      <c r="O1020" s="88" t="e">
        <f>'დაზუსტ. საკუთ.'!#REF!-'დაზუსტ. საკუთ.'!#REF!</f>
        <v>#REF!</v>
      </c>
      <c r="P1020" s="88" t="e">
        <f>'დაზუსტ. ბიუჯ. ფონდ.'!#REF!</f>
        <v>#REF!</v>
      </c>
      <c r="Q1020" s="88">
        <f>'გრანტის საკასო'!J1019</f>
        <v>0</v>
      </c>
      <c r="R1020" s="100">
        <f>'მიზნ.გრანტის საკასო '!J1019-'მიზნ.გრანტის საკასო '!I1019</f>
        <v>0</v>
      </c>
      <c r="S1020" s="105" t="e">
        <f t="shared" si="252"/>
        <v>#REF!</v>
      </c>
      <c r="T1020" s="88" t="e">
        <f t="shared" si="256"/>
        <v>#REF!</v>
      </c>
      <c r="U1020" s="88" t="e">
        <f t="shared" si="257"/>
        <v>#REF!</v>
      </c>
      <c r="V1020" s="88">
        <f t="shared" si="258"/>
        <v>0</v>
      </c>
      <c r="W1020" s="100">
        <f t="shared" si="259"/>
        <v>0</v>
      </c>
      <c r="X1020" s="92"/>
      <c r="Y1020" s="10"/>
      <c r="Z1020" s="10">
        <v>0</v>
      </c>
      <c r="AA1020" s="10">
        <v>0</v>
      </c>
      <c r="AB1020" s="10">
        <v>0</v>
      </c>
    </row>
    <row r="1021" spans="1:28" x14ac:dyDescent="0.25">
      <c r="A1021" t="e">
        <f t="shared" si="251"/>
        <v>#REF!</v>
      </c>
      <c r="B1021" s="5"/>
      <c r="C1021" s="6" t="s">
        <v>18</v>
      </c>
      <c r="D1021" s="104" t="e">
        <f>'დაზუსტ. ბიუჯ.'!#REF!</f>
        <v>#REF!</v>
      </c>
      <c r="E1021" s="87" t="e">
        <f>'დაზუსტ. საკუთ.'!#REF!</f>
        <v>#REF!</v>
      </c>
      <c r="F1021" s="87" t="e">
        <f>'დაზუსტ. ბიუჯ. ფონდ.'!#REF!</f>
        <v>#REF!</v>
      </c>
      <c r="G1021" s="87">
        <f>'გრანტის საკასო'!D1020</f>
        <v>0</v>
      </c>
      <c r="H1021" s="87">
        <f>'მიზნ.გრანტის საკასო '!D1020</f>
        <v>0</v>
      </c>
      <c r="I1021" s="104" t="e">
        <f>'დაზუსტ. ბიუჯ.'!#REF!-'დაზუსტ. ბიუჯ.'!#REF!</f>
        <v>#REF!</v>
      </c>
      <c r="J1021" s="87" t="e">
        <f>'დაზუსტ. საკუთ.'!#REF!-'დაზუსტ. საკუთ.'!#REF!</f>
        <v>#REF!</v>
      </c>
      <c r="K1021" s="87" t="e">
        <f>'დაზუსტ. ბიუჯ. ფონდ.'!#REF!-'დაზუსტ. ბიუჯ. ფონდ.'!#REF!</f>
        <v>#REF!</v>
      </c>
      <c r="L1021" s="87">
        <f>'გრანტის საკასო'!E1020</f>
        <v>0</v>
      </c>
      <c r="M1021" s="99">
        <f>'მიზნ.გრანტის საკასო '!E1020-'მიზნ.გრანტის საკასო '!D1020</f>
        <v>0</v>
      </c>
      <c r="N1021" s="104" t="e">
        <f>'დაზუსტ. ბიუჯ.'!#REF!-'დაზუსტ. ბიუჯ.'!#REF!</f>
        <v>#REF!</v>
      </c>
      <c r="O1021" s="87" t="e">
        <f>'დაზუსტ. საკუთ.'!#REF!-'დაზუსტ. საკუთ.'!#REF!</f>
        <v>#REF!</v>
      </c>
      <c r="P1021" s="87" t="e">
        <f>'დაზუსტ. ბიუჯ. ფონდ.'!#REF!</f>
        <v>#REF!</v>
      </c>
      <c r="Q1021" s="87">
        <f>'გრანტის საკასო'!J1020</f>
        <v>0</v>
      </c>
      <c r="R1021" s="99">
        <f>'მიზნ.გრანტის საკასო '!J1020-'მიზნ.გრანტის საკასო '!I1020</f>
        <v>0</v>
      </c>
      <c r="S1021" s="104" t="e">
        <f t="shared" si="252"/>
        <v>#REF!</v>
      </c>
      <c r="T1021" s="87" t="e">
        <f t="shared" si="256"/>
        <v>#REF!</v>
      </c>
      <c r="U1021" s="87" t="e">
        <f t="shared" si="257"/>
        <v>#REF!</v>
      </c>
      <c r="V1021" s="87">
        <f t="shared" si="258"/>
        <v>0</v>
      </c>
      <c r="W1021" s="99">
        <f t="shared" si="259"/>
        <v>0</v>
      </c>
      <c r="X1021" s="91"/>
      <c r="Y1021" s="7"/>
      <c r="Z1021" s="7">
        <v>0</v>
      </c>
      <c r="AA1021" s="7">
        <v>0</v>
      </c>
      <c r="AB1021" s="7">
        <v>0</v>
      </c>
    </row>
    <row r="1022" spans="1:28" x14ac:dyDescent="0.25">
      <c r="A1022" t="e">
        <f t="shared" si="251"/>
        <v>#REF!</v>
      </c>
      <c r="B1022" s="5"/>
      <c r="C1022" s="6" t="s">
        <v>19</v>
      </c>
      <c r="D1022" s="104" t="e">
        <f>'დაზუსტ. ბიუჯ.'!#REF!</f>
        <v>#REF!</v>
      </c>
      <c r="E1022" s="87" t="e">
        <f>'დაზუსტ. საკუთ.'!#REF!</f>
        <v>#REF!</v>
      </c>
      <c r="F1022" s="87" t="e">
        <f>'დაზუსტ. ბიუჯ. ფონდ.'!#REF!</f>
        <v>#REF!</v>
      </c>
      <c r="G1022" s="87">
        <f>'გრანტის საკასო'!D1021</f>
        <v>0</v>
      </c>
      <c r="H1022" s="87">
        <f>'მიზნ.გრანტის საკასო '!D1021</f>
        <v>0</v>
      </c>
      <c r="I1022" s="104" t="e">
        <f>'დაზუსტ. ბიუჯ.'!#REF!-'დაზუსტ. ბიუჯ.'!#REF!</f>
        <v>#REF!</v>
      </c>
      <c r="J1022" s="87" t="e">
        <f>'დაზუსტ. საკუთ.'!#REF!-'დაზუსტ. საკუთ.'!#REF!</f>
        <v>#REF!</v>
      </c>
      <c r="K1022" s="87" t="e">
        <f>'დაზუსტ. ბიუჯ. ფონდ.'!#REF!-'დაზუსტ. ბიუჯ. ფონდ.'!#REF!</f>
        <v>#REF!</v>
      </c>
      <c r="L1022" s="87">
        <f>'გრანტის საკასო'!E1021</f>
        <v>0</v>
      </c>
      <c r="M1022" s="99">
        <f>'მიზნ.გრანტის საკასო '!E1021-'მიზნ.გრანტის საკასო '!D1021</f>
        <v>0</v>
      </c>
      <c r="N1022" s="104" t="e">
        <f>'დაზუსტ. ბიუჯ.'!#REF!-'დაზუსტ. ბიუჯ.'!#REF!</f>
        <v>#REF!</v>
      </c>
      <c r="O1022" s="87" t="e">
        <f>'დაზუსტ. საკუთ.'!#REF!-'დაზუსტ. საკუთ.'!#REF!</f>
        <v>#REF!</v>
      </c>
      <c r="P1022" s="87" t="e">
        <f>'დაზუსტ. ბიუჯ. ფონდ.'!#REF!</f>
        <v>#REF!</v>
      </c>
      <c r="Q1022" s="87">
        <f>'გრანტის საკასო'!J1021</f>
        <v>0</v>
      </c>
      <c r="R1022" s="99">
        <f>'მიზნ.გრანტის საკასო '!J1021-'მიზნ.გრანტის საკასო '!I1021</f>
        <v>0</v>
      </c>
      <c r="S1022" s="104" t="e">
        <f t="shared" si="252"/>
        <v>#REF!</v>
      </c>
      <c r="T1022" s="87" t="e">
        <f t="shared" si="256"/>
        <v>#REF!</v>
      </c>
      <c r="U1022" s="87" t="e">
        <f t="shared" si="257"/>
        <v>#REF!</v>
      </c>
      <c r="V1022" s="87">
        <f t="shared" si="258"/>
        <v>0</v>
      </c>
      <c r="W1022" s="99">
        <f t="shared" si="259"/>
        <v>0</v>
      </c>
      <c r="X1022" s="91"/>
      <c r="Y1022" s="7"/>
      <c r="Z1022" s="7">
        <v>0</v>
      </c>
      <c r="AA1022" s="7">
        <v>0</v>
      </c>
      <c r="AB1022" s="7">
        <v>0</v>
      </c>
    </row>
    <row r="1023" spans="1:28" ht="15.75" thickBot="1" x14ac:dyDescent="0.3">
      <c r="A1023" t="e">
        <f t="shared" si="251"/>
        <v>#REF!</v>
      </c>
      <c r="B1023" s="11"/>
      <c r="C1023" s="12" t="s">
        <v>20</v>
      </c>
      <c r="D1023" s="106" t="e">
        <f>'დაზუსტ. ბიუჯ.'!#REF!</f>
        <v>#REF!</v>
      </c>
      <c r="E1023" s="89" t="e">
        <f>'დაზუსტ. საკუთ.'!#REF!</f>
        <v>#REF!</v>
      </c>
      <c r="F1023" s="89" t="e">
        <f>'დაზუსტ. ბიუჯ. ფონდ.'!#REF!</f>
        <v>#REF!</v>
      </c>
      <c r="G1023" s="89">
        <f>'გრანტის საკასო'!D1022</f>
        <v>0</v>
      </c>
      <c r="H1023" s="89">
        <f>'მიზნ.გრანტის საკასო '!D1022</f>
        <v>0</v>
      </c>
      <c r="I1023" s="106" t="e">
        <f>'დაზუსტ. ბიუჯ.'!#REF!-'დაზუსტ. ბიუჯ.'!#REF!</f>
        <v>#REF!</v>
      </c>
      <c r="J1023" s="89" t="e">
        <f>'დაზუსტ. საკუთ.'!#REF!-'დაზუსტ. საკუთ.'!#REF!</f>
        <v>#REF!</v>
      </c>
      <c r="K1023" s="89" t="e">
        <f>'დაზუსტ. ბიუჯ. ფონდ.'!#REF!-'დაზუსტ. ბიუჯ. ფონდ.'!#REF!</f>
        <v>#REF!</v>
      </c>
      <c r="L1023" s="89">
        <f>'გრანტის საკასო'!E1022</f>
        <v>0</v>
      </c>
      <c r="M1023" s="101">
        <f>'მიზნ.გრანტის საკასო '!E1022-'მიზნ.გრანტის საკასო '!D1022</f>
        <v>0</v>
      </c>
      <c r="N1023" s="106" t="e">
        <f>'დაზუსტ. ბიუჯ.'!#REF!-'დაზუსტ. ბიუჯ.'!#REF!</f>
        <v>#REF!</v>
      </c>
      <c r="O1023" s="89" t="e">
        <f>'დაზუსტ. საკუთ.'!#REF!-'დაზუსტ. საკუთ.'!#REF!</f>
        <v>#REF!</v>
      </c>
      <c r="P1023" s="89" t="e">
        <f>'დაზუსტ. ბიუჯ. ფონდ.'!#REF!</f>
        <v>#REF!</v>
      </c>
      <c r="Q1023" s="89">
        <f>'გრანტის საკასო'!J1022</f>
        <v>0</v>
      </c>
      <c r="R1023" s="101">
        <f>'მიზნ.გრანტის საკასო '!J1022-'მიზნ.გრანტის საკასო '!I1022</f>
        <v>0</v>
      </c>
      <c r="S1023" s="106" t="e">
        <f t="shared" si="252"/>
        <v>#REF!</v>
      </c>
      <c r="T1023" s="89" t="e">
        <f t="shared" si="256"/>
        <v>#REF!</v>
      </c>
      <c r="U1023" s="89" t="e">
        <f t="shared" si="257"/>
        <v>#REF!</v>
      </c>
      <c r="V1023" s="89">
        <f t="shared" si="258"/>
        <v>0</v>
      </c>
      <c r="W1023" s="101">
        <f t="shared" si="259"/>
        <v>0</v>
      </c>
      <c r="X1023" s="93"/>
      <c r="Y1023" s="13"/>
      <c r="Z1023" s="13">
        <v>0</v>
      </c>
      <c r="AA1023" s="13">
        <v>0</v>
      </c>
      <c r="AB1023" s="13">
        <v>0</v>
      </c>
    </row>
    <row r="1024" spans="1:28" s="113" customFormat="1" ht="46.5" thickTop="1" thickBot="1" x14ac:dyDescent="0.3">
      <c r="A1024" s="113" t="e">
        <f t="shared" ref="A1024:A1035" si="266">IF(OR(D1024&lt;&gt;0,E1024&lt;&gt;0,F1024&lt;&gt;0,G1024&lt;&gt;0,H1024&lt;&gt;0,),"a","b")</f>
        <v>#REF!</v>
      </c>
      <c r="B1024" s="111" t="s">
        <v>320</v>
      </c>
      <c r="C1024" s="112" t="s">
        <v>321</v>
      </c>
      <c r="D1024" s="103" t="e">
        <f>'დაზუსტ. ბიუჯ.'!#REF!</f>
        <v>#REF!</v>
      </c>
      <c r="E1024" s="86" t="e">
        <f>'დაზუსტ. საკუთ.'!#REF!</f>
        <v>#REF!</v>
      </c>
      <c r="F1024" s="86" t="e">
        <f>'დაზუსტ. ბიუჯ. ფონდ.'!#REF!</f>
        <v>#REF!</v>
      </c>
      <c r="G1024" s="86">
        <f>'გრანტის საკასო'!D1023</f>
        <v>0</v>
      </c>
      <c r="H1024" s="86">
        <f>'მიზნ.გრანტის საკასო '!D1023</f>
        <v>0</v>
      </c>
      <c r="I1024" s="117" t="e">
        <f>'დაზუსტ. ბიუჯ.'!#REF!-'დაზუსტ. ბიუჯ.'!#REF!</f>
        <v>#REF!</v>
      </c>
      <c r="J1024" s="118" t="e">
        <f>'დაზუსტ. საკუთ.'!#REF!-'დაზუსტ. საკუთ.'!#REF!</f>
        <v>#REF!</v>
      </c>
      <c r="K1024" s="118" t="e">
        <f>'დაზუსტ. ბიუჯ. ფონდ.'!#REF!-'დაზუსტ. ბიუჯ. ფონდ.'!#REF!</f>
        <v>#REF!</v>
      </c>
      <c r="L1024" s="118">
        <f>'გრანტის საკასო'!E1035</f>
        <v>0</v>
      </c>
      <c r="M1024" s="119">
        <f>'მიზნ.გრანტის საკასო '!E1035-'მიზნ.გრანტის საკასო '!D1035</f>
        <v>0</v>
      </c>
      <c r="N1024" s="117" t="e">
        <f>'დაზუსტ. ბიუჯ.'!#REF!-'დაზუსტ. ბიუჯ.'!#REF!</f>
        <v>#REF!</v>
      </c>
      <c r="O1024" s="118" t="e">
        <f>'დაზუსტ. საკუთ.'!#REF!-'დაზუსტ. საკუთ.'!#REF!</f>
        <v>#REF!</v>
      </c>
      <c r="P1024" s="118" t="e">
        <f>'დაზუსტ. ბიუჯ. ფონდ.'!#REF!</f>
        <v>#REF!</v>
      </c>
      <c r="Q1024" s="118">
        <f>'გრანტის საკასო'!J1035</f>
        <v>0</v>
      </c>
      <c r="R1024" s="119">
        <f>'მიზნ.გრანტის საკასო '!J1035-'მიზნ.გრანტის საკასო '!I1035</f>
        <v>0</v>
      </c>
      <c r="S1024" s="117" t="e">
        <f t="shared" ref="S1024:S1035" si="267">N1024+I1024+D1024</f>
        <v>#REF!</v>
      </c>
      <c r="T1024" s="118" t="e">
        <f t="shared" ref="T1024:T1035" si="268">O1024+J1024+E1024</f>
        <v>#REF!</v>
      </c>
      <c r="U1024" s="118" t="e">
        <f t="shared" ref="U1024:U1035" si="269">P1024+K1024+F1024</f>
        <v>#REF!</v>
      </c>
      <c r="V1024" s="118">
        <f t="shared" ref="V1024:V1035" si="270">Q1024+L1024+G1024</f>
        <v>0</v>
      </c>
      <c r="W1024" s="119">
        <f t="shared" ref="W1024:W1035" si="271">R1024+M1024+H1024</f>
        <v>0</v>
      </c>
      <c r="X1024" s="120"/>
      <c r="Y1024" s="114"/>
      <c r="Z1024" s="114">
        <f t="shared" ref="Z1024:AB1024" si="272">SUM(Z1025,Z1033,Z1034,Z1035)</f>
        <v>0</v>
      </c>
      <c r="AA1024" s="114">
        <f t="shared" si="272"/>
        <v>0</v>
      </c>
      <c r="AB1024" s="114">
        <f t="shared" si="272"/>
        <v>0</v>
      </c>
    </row>
    <row r="1025" spans="1:28" ht="15.75" thickTop="1" x14ac:dyDescent="0.25">
      <c r="A1025" t="e">
        <f t="shared" si="266"/>
        <v>#REF!</v>
      </c>
      <c r="B1025" s="5"/>
      <c r="C1025" s="6" t="s">
        <v>10</v>
      </c>
      <c r="D1025" s="104" t="e">
        <f>'დაზუსტ. ბიუჯ.'!#REF!</f>
        <v>#REF!</v>
      </c>
      <c r="E1025" s="87" t="e">
        <f>'დაზუსტ. საკუთ.'!#REF!</f>
        <v>#REF!</v>
      </c>
      <c r="F1025" s="87" t="e">
        <f>'დაზუსტ. ბიუჯ. ფონდ.'!#REF!</f>
        <v>#REF!</v>
      </c>
      <c r="G1025" s="87">
        <f>'გრანტის საკასო'!D1024</f>
        <v>0</v>
      </c>
      <c r="H1025" s="87">
        <f>'მიზნ.გრანტის საკასო '!D1024</f>
        <v>0</v>
      </c>
      <c r="I1025" s="104" t="e">
        <f>'დაზუსტ. ბიუჯ.'!#REF!-'დაზუსტ. ბიუჯ.'!#REF!</f>
        <v>#REF!</v>
      </c>
      <c r="J1025" s="87" t="e">
        <f>'დაზუსტ. საკუთ.'!#REF!-'დაზუსტ. საკუთ.'!#REF!</f>
        <v>#REF!</v>
      </c>
      <c r="K1025" s="87" t="e">
        <f>'დაზუსტ. ბიუჯ. ფონდ.'!#REF!-'დაზუსტ. ბიუჯ. ფონდ.'!#REF!</f>
        <v>#REF!</v>
      </c>
      <c r="L1025" s="87">
        <f>'გრანტის საკასო'!E1036</f>
        <v>0</v>
      </c>
      <c r="M1025" s="99">
        <f>'მიზნ.გრანტის საკასო '!E1036-'მიზნ.გრანტის საკასო '!D1036</f>
        <v>0</v>
      </c>
      <c r="N1025" s="104" t="e">
        <f>'დაზუსტ. ბიუჯ.'!#REF!-'დაზუსტ. ბიუჯ.'!#REF!</f>
        <v>#REF!</v>
      </c>
      <c r="O1025" s="87" t="e">
        <f>'დაზუსტ. საკუთ.'!#REF!-'დაზუსტ. საკუთ.'!#REF!</f>
        <v>#REF!</v>
      </c>
      <c r="P1025" s="87" t="e">
        <f>'დაზუსტ. ბიუჯ. ფონდ.'!#REF!</f>
        <v>#REF!</v>
      </c>
      <c r="Q1025" s="87">
        <f>'გრანტის საკასო'!J1036</f>
        <v>0</v>
      </c>
      <c r="R1025" s="99">
        <f>'მიზნ.გრანტის საკასო '!J1036-'მიზნ.გრანტის საკასო '!I1036</f>
        <v>0</v>
      </c>
      <c r="S1025" s="104" t="e">
        <f t="shared" si="267"/>
        <v>#REF!</v>
      </c>
      <c r="T1025" s="87" t="e">
        <f t="shared" si="268"/>
        <v>#REF!</v>
      </c>
      <c r="U1025" s="87" t="e">
        <f t="shared" si="269"/>
        <v>#REF!</v>
      </c>
      <c r="V1025" s="87">
        <f t="shared" si="270"/>
        <v>0</v>
      </c>
      <c r="W1025" s="99">
        <f t="shared" si="271"/>
        <v>0</v>
      </c>
      <c r="X1025" s="91"/>
      <c r="Y1025" s="7"/>
      <c r="Z1025" s="7">
        <f t="shared" ref="Z1025:AB1025" si="273">SUM(Z1026:Z1032)</f>
        <v>0</v>
      </c>
      <c r="AA1025" s="7">
        <f t="shared" si="273"/>
        <v>0</v>
      </c>
      <c r="AB1025" s="7">
        <f t="shared" si="273"/>
        <v>0</v>
      </c>
    </row>
    <row r="1026" spans="1:28" x14ac:dyDescent="0.25">
      <c r="A1026" t="e">
        <f t="shared" si="266"/>
        <v>#REF!</v>
      </c>
      <c r="B1026" s="8"/>
      <c r="C1026" s="9" t="s">
        <v>11</v>
      </c>
      <c r="D1026" s="105" t="e">
        <f>'დაზუსტ. ბიუჯ.'!#REF!</f>
        <v>#REF!</v>
      </c>
      <c r="E1026" s="88" t="e">
        <f>'დაზუსტ. საკუთ.'!#REF!</f>
        <v>#REF!</v>
      </c>
      <c r="F1026" s="88" t="e">
        <f>'დაზუსტ. ბიუჯ. ფონდ.'!#REF!</f>
        <v>#REF!</v>
      </c>
      <c r="G1026" s="88">
        <f>'გრანტის საკასო'!D1025</f>
        <v>0</v>
      </c>
      <c r="H1026" s="88">
        <f>'მიზნ.გრანტის საკასო '!D1025</f>
        <v>0</v>
      </c>
      <c r="I1026" s="105" t="e">
        <f>'დაზუსტ. ბიუჯ.'!#REF!-'დაზუსტ. ბიუჯ.'!#REF!</f>
        <v>#REF!</v>
      </c>
      <c r="J1026" s="88" t="e">
        <f>'დაზუსტ. საკუთ.'!#REF!-'დაზუსტ. საკუთ.'!#REF!</f>
        <v>#REF!</v>
      </c>
      <c r="K1026" s="88" t="e">
        <f>'დაზუსტ. ბიუჯ. ფონდ.'!#REF!-'დაზუსტ. ბიუჯ. ფონდ.'!#REF!</f>
        <v>#REF!</v>
      </c>
      <c r="L1026" s="88">
        <f>'გრანტის საკასო'!E1037</f>
        <v>0</v>
      </c>
      <c r="M1026" s="100">
        <f>'მიზნ.გრანტის საკასო '!E1037-'მიზნ.გრანტის საკასო '!D1037</f>
        <v>0</v>
      </c>
      <c r="N1026" s="105" t="e">
        <f>'დაზუსტ. ბიუჯ.'!#REF!-'დაზუსტ. ბიუჯ.'!#REF!</f>
        <v>#REF!</v>
      </c>
      <c r="O1026" s="88" t="e">
        <f>'დაზუსტ. საკუთ.'!#REF!-'დაზუსტ. საკუთ.'!#REF!</f>
        <v>#REF!</v>
      </c>
      <c r="P1026" s="88" t="e">
        <f>'დაზუსტ. ბიუჯ. ფონდ.'!#REF!</f>
        <v>#REF!</v>
      </c>
      <c r="Q1026" s="88">
        <f>'გრანტის საკასო'!J1037</f>
        <v>0</v>
      </c>
      <c r="R1026" s="100">
        <f>'მიზნ.გრანტის საკასო '!J1037-'მიზნ.გრანტის საკასო '!I1037</f>
        <v>0</v>
      </c>
      <c r="S1026" s="105" t="e">
        <f t="shared" si="267"/>
        <v>#REF!</v>
      </c>
      <c r="T1026" s="88" t="e">
        <f t="shared" si="268"/>
        <v>#REF!</v>
      </c>
      <c r="U1026" s="88" t="e">
        <f t="shared" si="269"/>
        <v>#REF!</v>
      </c>
      <c r="V1026" s="88">
        <f t="shared" si="270"/>
        <v>0</v>
      </c>
      <c r="W1026" s="100">
        <f t="shared" si="271"/>
        <v>0</v>
      </c>
      <c r="X1026" s="92"/>
      <c r="Y1026" s="10"/>
      <c r="Z1026" s="10">
        <v>0</v>
      </c>
      <c r="AA1026" s="10">
        <v>0</v>
      </c>
      <c r="AB1026" s="10">
        <v>0</v>
      </c>
    </row>
    <row r="1027" spans="1:28" x14ac:dyDescent="0.25">
      <c r="A1027" t="e">
        <f t="shared" si="266"/>
        <v>#REF!</v>
      </c>
      <c r="B1027" s="8"/>
      <c r="C1027" s="9" t="s">
        <v>12</v>
      </c>
      <c r="D1027" s="105" t="e">
        <f>'დაზუსტ. ბიუჯ.'!#REF!</f>
        <v>#REF!</v>
      </c>
      <c r="E1027" s="88" t="e">
        <f>'დაზუსტ. საკუთ.'!#REF!</f>
        <v>#REF!</v>
      </c>
      <c r="F1027" s="88" t="e">
        <f>'დაზუსტ. ბიუჯ. ფონდ.'!#REF!</f>
        <v>#REF!</v>
      </c>
      <c r="G1027" s="88">
        <f>'გრანტის საკასო'!D1026</f>
        <v>0</v>
      </c>
      <c r="H1027" s="88">
        <f>'მიზნ.გრანტის საკასო '!D1026</f>
        <v>0</v>
      </c>
      <c r="I1027" s="105" t="e">
        <f>'დაზუსტ. ბიუჯ.'!#REF!-'დაზუსტ. ბიუჯ.'!#REF!</f>
        <v>#REF!</v>
      </c>
      <c r="J1027" s="88" t="e">
        <f>'დაზუსტ. საკუთ.'!#REF!-'დაზუსტ. საკუთ.'!#REF!</f>
        <v>#REF!</v>
      </c>
      <c r="K1027" s="88" t="e">
        <f>'დაზუსტ. ბიუჯ. ფონდ.'!#REF!-'დაზუსტ. ბიუჯ. ფონდ.'!#REF!</f>
        <v>#REF!</v>
      </c>
      <c r="L1027" s="88">
        <f>'გრანტის საკასო'!E1038</f>
        <v>0</v>
      </c>
      <c r="M1027" s="100">
        <f>'მიზნ.გრანტის საკასო '!E1038-'მიზნ.გრანტის საკასო '!D1038</f>
        <v>0</v>
      </c>
      <c r="N1027" s="105" t="e">
        <f>'დაზუსტ. ბიუჯ.'!#REF!-'დაზუსტ. ბიუჯ.'!#REF!</f>
        <v>#REF!</v>
      </c>
      <c r="O1027" s="88" t="e">
        <f>'დაზუსტ. საკუთ.'!#REF!-'დაზუსტ. საკუთ.'!#REF!</f>
        <v>#REF!</v>
      </c>
      <c r="P1027" s="88" t="e">
        <f>'დაზუსტ. ბიუჯ. ფონდ.'!#REF!</f>
        <v>#REF!</v>
      </c>
      <c r="Q1027" s="88">
        <f>'გრანტის საკასო'!J1038</f>
        <v>0</v>
      </c>
      <c r="R1027" s="100">
        <f>'მიზნ.გრანტის საკასო '!J1038-'მიზნ.გრანტის საკასო '!I1038</f>
        <v>0</v>
      </c>
      <c r="S1027" s="105" t="e">
        <f t="shared" si="267"/>
        <v>#REF!</v>
      </c>
      <c r="T1027" s="88" t="e">
        <f t="shared" si="268"/>
        <v>#REF!</v>
      </c>
      <c r="U1027" s="88" t="e">
        <f t="shared" si="269"/>
        <v>#REF!</v>
      </c>
      <c r="V1027" s="88">
        <f t="shared" si="270"/>
        <v>0</v>
      </c>
      <c r="W1027" s="100">
        <f t="shared" si="271"/>
        <v>0</v>
      </c>
      <c r="X1027" s="92"/>
      <c r="Y1027" s="10"/>
      <c r="Z1027" s="10">
        <v>0</v>
      </c>
      <c r="AA1027" s="10">
        <v>0</v>
      </c>
      <c r="AB1027" s="10">
        <v>0</v>
      </c>
    </row>
    <row r="1028" spans="1:28" x14ac:dyDescent="0.25">
      <c r="A1028" t="e">
        <f t="shared" si="266"/>
        <v>#REF!</v>
      </c>
      <c r="B1028" s="8"/>
      <c r="C1028" s="9" t="s">
        <v>13</v>
      </c>
      <c r="D1028" s="105" t="e">
        <f>'დაზუსტ. ბიუჯ.'!#REF!</f>
        <v>#REF!</v>
      </c>
      <c r="E1028" s="88" t="e">
        <f>'დაზუსტ. საკუთ.'!#REF!</f>
        <v>#REF!</v>
      </c>
      <c r="F1028" s="88" t="e">
        <f>'დაზუსტ. ბიუჯ. ფონდ.'!#REF!</f>
        <v>#REF!</v>
      </c>
      <c r="G1028" s="88">
        <f>'გრანტის საკასო'!D1027</f>
        <v>0</v>
      </c>
      <c r="H1028" s="88">
        <f>'მიზნ.გრანტის საკასო '!D1027</f>
        <v>0</v>
      </c>
      <c r="I1028" s="105" t="e">
        <f>'დაზუსტ. ბიუჯ.'!#REF!-'დაზუსტ. ბიუჯ.'!#REF!</f>
        <v>#REF!</v>
      </c>
      <c r="J1028" s="88" t="e">
        <f>'დაზუსტ. საკუთ.'!#REF!-'დაზუსტ. საკუთ.'!#REF!</f>
        <v>#REF!</v>
      </c>
      <c r="K1028" s="88" t="e">
        <f>'დაზუსტ. ბიუჯ. ფონდ.'!#REF!-'დაზუსტ. ბიუჯ. ფონდ.'!#REF!</f>
        <v>#REF!</v>
      </c>
      <c r="L1028" s="88">
        <f>'გრანტის საკასო'!E1039</f>
        <v>0</v>
      </c>
      <c r="M1028" s="100">
        <f>'მიზნ.გრანტის საკასო '!E1039-'მიზნ.გრანტის საკასო '!D1039</f>
        <v>0</v>
      </c>
      <c r="N1028" s="105" t="e">
        <f>'დაზუსტ. ბიუჯ.'!#REF!-'დაზუსტ. ბიუჯ.'!#REF!</f>
        <v>#REF!</v>
      </c>
      <c r="O1028" s="88" t="e">
        <f>'დაზუსტ. საკუთ.'!#REF!-'დაზუსტ. საკუთ.'!#REF!</f>
        <v>#REF!</v>
      </c>
      <c r="P1028" s="88" t="e">
        <f>'დაზუსტ. ბიუჯ. ფონდ.'!#REF!</f>
        <v>#REF!</v>
      </c>
      <c r="Q1028" s="88">
        <f>'გრანტის საკასო'!J1039</f>
        <v>0</v>
      </c>
      <c r="R1028" s="100">
        <f>'მიზნ.გრანტის საკასო '!J1039-'მიზნ.გრანტის საკასო '!I1039</f>
        <v>0</v>
      </c>
      <c r="S1028" s="105" t="e">
        <f t="shared" si="267"/>
        <v>#REF!</v>
      </c>
      <c r="T1028" s="88" t="e">
        <f t="shared" si="268"/>
        <v>#REF!</v>
      </c>
      <c r="U1028" s="88" t="e">
        <f t="shared" si="269"/>
        <v>#REF!</v>
      </c>
      <c r="V1028" s="88">
        <f t="shared" si="270"/>
        <v>0</v>
      </c>
      <c r="W1028" s="100">
        <f t="shared" si="271"/>
        <v>0</v>
      </c>
      <c r="X1028" s="92"/>
      <c r="Y1028" s="10"/>
      <c r="Z1028" s="10">
        <v>0</v>
      </c>
      <c r="AA1028" s="10">
        <v>0</v>
      </c>
      <c r="AB1028" s="10">
        <v>0</v>
      </c>
    </row>
    <row r="1029" spans="1:28" x14ac:dyDescent="0.25">
      <c r="A1029" t="e">
        <f t="shared" si="266"/>
        <v>#REF!</v>
      </c>
      <c r="B1029" s="8"/>
      <c r="C1029" s="9" t="s">
        <v>14</v>
      </c>
      <c r="D1029" s="105" t="e">
        <f>'დაზუსტ. ბიუჯ.'!#REF!</f>
        <v>#REF!</v>
      </c>
      <c r="E1029" s="88" t="e">
        <f>'დაზუსტ. საკუთ.'!#REF!</f>
        <v>#REF!</v>
      </c>
      <c r="F1029" s="88" t="e">
        <f>'დაზუსტ. ბიუჯ. ფონდ.'!#REF!</f>
        <v>#REF!</v>
      </c>
      <c r="G1029" s="88">
        <f>'გრანტის საკასო'!D1028</f>
        <v>0</v>
      </c>
      <c r="H1029" s="88">
        <f>'მიზნ.გრანტის საკასო '!D1028</f>
        <v>0</v>
      </c>
      <c r="I1029" s="105" t="e">
        <f>'დაზუსტ. ბიუჯ.'!#REF!-'დაზუსტ. ბიუჯ.'!#REF!</f>
        <v>#REF!</v>
      </c>
      <c r="J1029" s="88" t="e">
        <f>'დაზუსტ. საკუთ.'!#REF!-'დაზუსტ. საკუთ.'!#REF!</f>
        <v>#REF!</v>
      </c>
      <c r="K1029" s="88" t="e">
        <f>'დაზუსტ. ბიუჯ. ფონდ.'!#REF!-'დაზუსტ. ბიუჯ. ფონდ.'!#REF!</f>
        <v>#REF!</v>
      </c>
      <c r="L1029" s="88">
        <f>'გრანტის საკასო'!E1040</f>
        <v>0</v>
      </c>
      <c r="M1029" s="100">
        <f>'მიზნ.გრანტის საკასო '!E1040-'მიზნ.გრანტის საკასო '!D1040</f>
        <v>0</v>
      </c>
      <c r="N1029" s="105" t="e">
        <f>'დაზუსტ. ბიუჯ.'!#REF!-'დაზუსტ. ბიუჯ.'!#REF!</f>
        <v>#REF!</v>
      </c>
      <c r="O1029" s="88" t="e">
        <f>'დაზუსტ. საკუთ.'!#REF!-'დაზუსტ. საკუთ.'!#REF!</f>
        <v>#REF!</v>
      </c>
      <c r="P1029" s="88" t="e">
        <f>'დაზუსტ. ბიუჯ. ფონდ.'!#REF!</f>
        <v>#REF!</v>
      </c>
      <c r="Q1029" s="88">
        <f>'გრანტის საკასო'!J1040</f>
        <v>0</v>
      </c>
      <c r="R1029" s="100">
        <f>'მიზნ.გრანტის საკასო '!J1040-'მიზნ.გრანტის საკასო '!I1040</f>
        <v>0</v>
      </c>
      <c r="S1029" s="105" t="e">
        <f t="shared" si="267"/>
        <v>#REF!</v>
      </c>
      <c r="T1029" s="88" t="e">
        <f t="shared" si="268"/>
        <v>#REF!</v>
      </c>
      <c r="U1029" s="88" t="e">
        <f t="shared" si="269"/>
        <v>#REF!</v>
      </c>
      <c r="V1029" s="88">
        <f t="shared" si="270"/>
        <v>0</v>
      </c>
      <c r="W1029" s="100">
        <f t="shared" si="271"/>
        <v>0</v>
      </c>
      <c r="X1029" s="92"/>
      <c r="Y1029" s="10"/>
      <c r="Z1029" s="10">
        <v>0</v>
      </c>
      <c r="AA1029" s="10">
        <v>0</v>
      </c>
      <c r="AB1029" s="10">
        <v>0</v>
      </c>
    </row>
    <row r="1030" spans="1:28" x14ac:dyDescent="0.25">
      <c r="A1030" t="e">
        <f t="shared" si="266"/>
        <v>#REF!</v>
      </c>
      <c r="B1030" s="8"/>
      <c r="C1030" s="9" t="s">
        <v>15</v>
      </c>
      <c r="D1030" s="105" t="e">
        <f>'დაზუსტ. ბიუჯ.'!#REF!</f>
        <v>#REF!</v>
      </c>
      <c r="E1030" s="88" t="e">
        <f>'დაზუსტ. საკუთ.'!#REF!</f>
        <v>#REF!</v>
      </c>
      <c r="F1030" s="88" t="e">
        <f>'დაზუსტ. ბიუჯ. ფონდ.'!#REF!</f>
        <v>#REF!</v>
      </c>
      <c r="G1030" s="88">
        <f>'გრანტის საკასო'!D1029</f>
        <v>0</v>
      </c>
      <c r="H1030" s="88">
        <f>'მიზნ.გრანტის საკასო '!D1029</f>
        <v>0</v>
      </c>
      <c r="I1030" s="105" t="e">
        <f>'დაზუსტ. ბიუჯ.'!#REF!-'დაზუსტ. ბიუჯ.'!#REF!</f>
        <v>#REF!</v>
      </c>
      <c r="J1030" s="88" t="e">
        <f>'დაზუსტ. საკუთ.'!#REF!-'დაზუსტ. საკუთ.'!#REF!</f>
        <v>#REF!</v>
      </c>
      <c r="K1030" s="88" t="e">
        <f>'დაზუსტ. ბიუჯ. ფონდ.'!#REF!-'დაზუსტ. ბიუჯ. ფონდ.'!#REF!</f>
        <v>#REF!</v>
      </c>
      <c r="L1030" s="88">
        <f>'გრანტის საკასო'!E1041</f>
        <v>0</v>
      </c>
      <c r="M1030" s="100">
        <f>'მიზნ.გრანტის საკასო '!E1041-'მიზნ.გრანტის საკასო '!D1041</f>
        <v>0</v>
      </c>
      <c r="N1030" s="105" t="e">
        <f>'დაზუსტ. ბიუჯ.'!#REF!-'დაზუსტ. ბიუჯ.'!#REF!</f>
        <v>#REF!</v>
      </c>
      <c r="O1030" s="88" t="e">
        <f>'დაზუსტ. საკუთ.'!#REF!-'დაზუსტ. საკუთ.'!#REF!</f>
        <v>#REF!</v>
      </c>
      <c r="P1030" s="88" t="e">
        <f>'დაზუსტ. ბიუჯ. ფონდ.'!#REF!</f>
        <v>#REF!</v>
      </c>
      <c r="Q1030" s="88">
        <f>'გრანტის საკასო'!J1041</f>
        <v>0</v>
      </c>
      <c r="R1030" s="100">
        <f>'მიზნ.გრანტის საკასო '!J1041-'მიზნ.გრანტის საკასო '!I1041</f>
        <v>0</v>
      </c>
      <c r="S1030" s="105" t="e">
        <f t="shared" si="267"/>
        <v>#REF!</v>
      </c>
      <c r="T1030" s="88" t="e">
        <f t="shared" si="268"/>
        <v>#REF!</v>
      </c>
      <c r="U1030" s="88" t="e">
        <f t="shared" si="269"/>
        <v>#REF!</v>
      </c>
      <c r="V1030" s="88">
        <f t="shared" si="270"/>
        <v>0</v>
      </c>
      <c r="W1030" s="100">
        <f t="shared" si="271"/>
        <v>0</v>
      </c>
      <c r="X1030" s="92"/>
      <c r="Y1030" s="10"/>
      <c r="Z1030" s="10">
        <v>0</v>
      </c>
      <c r="AA1030" s="10">
        <v>0</v>
      </c>
      <c r="AB1030" s="10">
        <v>0</v>
      </c>
    </row>
    <row r="1031" spans="1:28" x14ac:dyDescent="0.25">
      <c r="A1031" t="e">
        <f t="shared" si="266"/>
        <v>#REF!</v>
      </c>
      <c r="B1031" s="8"/>
      <c r="C1031" s="9" t="s">
        <v>16</v>
      </c>
      <c r="D1031" s="105" t="e">
        <f>'დაზუსტ. ბიუჯ.'!#REF!</f>
        <v>#REF!</v>
      </c>
      <c r="E1031" s="88" t="e">
        <f>'დაზუსტ. საკუთ.'!#REF!</f>
        <v>#REF!</v>
      </c>
      <c r="F1031" s="88" t="e">
        <f>'დაზუსტ. ბიუჯ. ფონდ.'!#REF!</f>
        <v>#REF!</v>
      </c>
      <c r="G1031" s="88">
        <f>'გრანტის საკასო'!D1030</f>
        <v>0</v>
      </c>
      <c r="H1031" s="88">
        <f>'მიზნ.გრანტის საკასო '!D1030</f>
        <v>0</v>
      </c>
      <c r="I1031" s="105" t="e">
        <f>'დაზუსტ. ბიუჯ.'!#REF!-'დაზუსტ. ბიუჯ.'!#REF!</f>
        <v>#REF!</v>
      </c>
      <c r="J1031" s="88" t="e">
        <f>'დაზუსტ. საკუთ.'!#REF!-'დაზუსტ. საკუთ.'!#REF!</f>
        <v>#REF!</v>
      </c>
      <c r="K1031" s="88" t="e">
        <f>'დაზუსტ. ბიუჯ. ფონდ.'!#REF!-'დაზუსტ. ბიუჯ. ფონდ.'!#REF!</f>
        <v>#REF!</v>
      </c>
      <c r="L1031" s="88">
        <f>'გრანტის საკასო'!E1042</f>
        <v>0</v>
      </c>
      <c r="M1031" s="100">
        <f>'მიზნ.გრანტის საკასო '!E1042-'მიზნ.გრანტის საკასო '!D1042</f>
        <v>0</v>
      </c>
      <c r="N1031" s="105" t="e">
        <f>'დაზუსტ. ბიუჯ.'!#REF!-'დაზუსტ. ბიუჯ.'!#REF!</f>
        <v>#REF!</v>
      </c>
      <c r="O1031" s="88" t="e">
        <f>'დაზუსტ. საკუთ.'!#REF!-'დაზუსტ. საკუთ.'!#REF!</f>
        <v>#REF!</v>
      </c>
      <c r="P1031" s="88" t="e">
        <f>'დაზუსტ. ბიუჯ. ფონდ.'!#REF!</f>
        <v>#REF!</v>
      </c>
      <c r="Q1031" s="88">
        <f>'გრანტის საკასო'!J1042</f>
        <v>0</v>
      </c>
      <c r="R1031" s="100">
        <f>'მიზნ.გრანტის საკასო '!J1042-'მიზნ.გრანტის საკასო '!I1042</f>
        <v>0</v>
      </c>
      <c r="S1031" s="105" t="e">
        <f t="shared" si="267"/>
        <v>#REF!</v>
      </c>
      <c r="T1031" s="88" t="e">
        <f t="shared" si="268"/>
        <v>#REF!</v>
      </c>
      <c r="U1031" s="88" t="e">
        <f t="shared" si="269"/>
        <v>#REF!</v>
      </c>
      <c r="V1031" s="88">
        <f t="shared" si="270"/>
        <v>0</v>
      </c>
      <c r="W1031" s="100">
        <f t="shared" si="271"/>
        <v>0</v>
      </c>
      <c r="X1031" s="92"/>
      <c r="Y1031" s="10"/>
      <c r="Z1031" s="10">
        <v>0</v>
      </c>
      <c r="AA1031" s="10">
        <v>0</v>
      </c>
      <c r="AB1031" s="10">
        <v>0</v>
      </c>
    </row>
    <row r="1032" spans="1:28" x14ac:dyDescent="0.25">
      <c r="A1032" t="e">
        <f t="shared" si="266"/>
        <v>#REF!</v>
      </c>
      <c r="B1032" s="8"/>
      <c r="C1032" s="9" t="s">
        <v>17</v>
      </c>
      <c r="D1032" s="105" t="e">
        <f>'დაზუსტ. ბიუჯ.'!#REF!</f>
        <v>#REF!</v>
      </c>
      <c r="E1032" s="88" t="e">
        <f>'დაზუსტ. საკუთ.'!#REF!</f>
        <v>#REF!</v>
      </c>
      <c r="F1032" s="88" t="e">
        <f>'დაზუსტ. ბიუჯ. ფონდ.'!#REF!</f>
        <v>#REF!</v>
      </c>
      <c r="G1032" s="88">
        <f>'გრანტის საკასო'!D1031</f>
        <v>0</v>
      </c>
      <c r="H1032" s="88">
        <f>'მიზნ.გრანტის საკასო '!D1031</f>
        <v>0</v>
      </c>
      <c r="I1032" s="105" t="e">
        <f>'დაზუსტ. ბიუჯ.'!#REF!-'დაზუსტ. ბიუჯ.'!#REF!</f>
        <v>#REF!</v>
      </c>
      <c r="J1032" s="88" t="e">
        <f>'დაზუსტ. საკუთ.'!#REF!-'დაზუსტ. საკუთ.'!#REF!</f>
        <v>#REF!</v>
      </c>
      <c r="K1032" s="88" t="e">
        <f>'დაზუსტ. ბიუჯ. ფონდ.'!#REF!-'დაზუსტ. ბიუჯ. ფონდ.'!#REF!</f>
        <v>#REF!</v>
      </c>
      <c r="L1032" s="88">
        <f>'გრანტის საკასო'!E1043</f>
        <v>0</v>
      </c>
      <c r="M1032" s="100">
        <f>'მიზნ.გრანტის საკასო '!E1043-'მიზნ.გრანტის საკასო '!D1043</f>
        <v>0</v>
      </c>
      <c r="N1032" s="105" t="e">
        <f>'დაზუსტ. ბიუჯ.'!#REF!-'დაზუსტ. ბიუჯ.'!#REF!</f>
        <v>#REF!</v>
      </c>
      <c r="O1032" s="88" t="e">
        <f>'დაზუსტ. საკუთ.'!#REF!-'დაზუსტ. საკუთ.'!#REF!</f>
        <v>#REF!</v>
      </c>
      <c r="P1032" s="88" t="e">
        <f>'დაზუსტ. ბიუჯ. ფონდ.'!#REF!</f>
        <v>#REF!</v>
      </c>
      <c r="Q1032" s="88">
        <f>'გრანტის საკასო'!J1043</f>
        <v>0</v>
      </c>
      <c r="R1032" s="100">
        <f>'მიზნ.გრანტის საკასო '!J1043-'მიზნ.გრანტის საკასო '!I1043</f>
        <v>0</v>
      </c>
      <c r="S1032" s="105" t="e">
        <f t="shared" si="267"/>
        <v>#REF!</v>
      </c>
      <c r="T1032" s="88" t="e">
        <f t="shared" si="268"/>
        <v>#REF!</v>
      </c>
      <c r="U1032" s="88" t="e">
        <f t="shared" si="269"/>
        <v>#REF!</v>
      </c>
      <c r="V1032" s="88">
        <f t="shared" si="270"/>
        <v>0</v>
      </c>
      <c r="W1032" s="100">
        <f t="shared" si="271"/>
        <v>0</v>
      </c>
      <c r="X1032" s="92"/>
      <c r="Y1032" s="10"/>
      <c r="Z1032" s="10">
        <v>0</v>
      </c>
      <c r="AA1032" s="10">
        <v>0</v>
      </c>
      <c r="AB1032" s="10">
        <v>0</v>
      </c>
    </row>
    <row r="1033" spans="1:28" x14ac:dyDescent="0.25">
      <c r="A1033" t="e">
        <f t="shared" si="266"/>
        <v>#REF!</v>
      </c>
      <c r="B1033" s="5"/>
      <c r="C1033" s="6" t="s">
        <v>18</v>
      </c>
      <c r="D1033" s="104" t="e">
        <f>'დაზუსტ. ბიუჯ.'!#REF!</f>
        <v>#REF!</v>
      </c>
      <c r="E1033" s="87" t="e">
        <f>'დაზუსტ. საკუთ.'!#REF!</f>
        <v>#REF!</v>
      </c>
      <c r="F1033" s="87" t="e">
        <f>'დაზუსტ. ბიუჯ. ფონდ.'!#REF!</f>
        <v>#REF!</v>
      </c>
      <c r="G1033" s="87">
        <f>'გრანტის საკასო'!D1032</f>
        <v>0</v>
      </c>
      <c r="H1033" s="87">
        <f>'მიზნ.გრანტის საკასო '!D1032</f>
        <v>0</v>
      </c>
      <c r="I1033" s="104" t="e">
        <f>'დაზუსტ. ბიუჯ.'!#REF!-'დაზუსტ. ბიუჯ.'!#REF!</f>
        <v>#REF!</v>
      </c>
      <c r="J1033" s="87" t="e">
        <f>'დაზუსტ. საკუთ.'!#REF!-'დაზუსტ. საკუთ.'!#REF!</f>
        <v>#REF!</v>
      </c>
      <c r="K1033" s="87" t="e">
        <f>'დაზუსტ. ბიუჯ. ფონდ.'!#REF!-'დაზუსტ. ბიუჯ. ფონდ.'!#REF!</f>
        <v>#REF!</v>
      </c>
      <c r="L1033" s="87">
        <f>'გრანტის საკასო'!E1044</f>
        <v>0</v>
      </c>
      <c r="M1033" s="99">
        <f>'მიზნ.გრანტის საკასო '!E1044-'მიზნ.გრანტის საკასო '!D1044</f>
        <v>0</v>
      </c>
      <c r="N1033" s="104" t="e">
        <f>'დაზუსტ. ბიუჯ.'!#REF!-'დაზუსტ. ბიუჯ.'!#REF!</f>
        <v>#REF!</v>
      </c>
      <c r="O1033" s="87" t="e">
        <f>'დაზუსტ. საკუთ.'!#REF!-'დაზუსტ. საკუთ.'!#REF!</f>
        <v>#REF!</v>
      </c>
      <c r="P1033" s="87" t="e">
        <f>'დაზუსტ. ბიუჯ. ფონდ.'!#REF!</f>
        <v>#REF!</v>
      </c>
      <c r="Q1033" s="87">
        <f>'გრანტის საკასო'!J1044</f>
        <v>0</v>
      </c>
      <c r="R1033" s="99">
        <f>'მიზნ.გრანტის საკასო '!J1044-'მიზნ.გრანტის საკასო '!I1044</f>
        <v>0</v>
      </c>
      <c r="S1033" s="104" t="e">
        <f t="shared" si="267"/>
        <v>#REF!</v>
      </c>
      <c r="T1033" s="87" t="e">
        <f t="shared" si="268"/>
        <v>#REF!</v>
      </c>
      <c r="U1033" s="87" t="e">
        <f t="shared" si="269"/>
        <v>#REF!</v>
      </c>
      <c r="V1033" s="87">
        <f t="shared" si="270"/>
        <v>0</v>
      </c>
      <c r="W1033" s="99">
        <f t="shared" si="271"/>
        <v>0</v>
      </c>
      <c r="X1033" s="91"/>
      <c r="Y1033" s="7"/>
      <c r="Z1033" s="7">
        <v>0</v>
      </c>
      <c r="AA1033" s="7">
        <v>0</v>
      </c>
      <c r="AB1033" s="7">
        <v>0</v>
      </c>
    </row>
    <row r="1034" spans="1:28" x14ac:dyDescent="0.25">
      <c r="A1034" t="e">
        <f t="shared" si="266"/>
        <v>#REF!</v>
      </c>
      <c r="B1034" s="5"/>
      <c r="C1034" s="6" t="s">
        <v>19</v>
      </c>
      <c r="D1034" s="104" t="e">
        <f>'დაზუსტ. ბიუჯ.'!#REF!</f>
        <v>#REF!</v>
      </c>
      <c r="E1034" s="87" t="e">
        <f>'დაზუსტ. საკუთ.'!#REF!</f>
        <v>#REF!</v>
      </c>
      <c r="F1034" s="87" t="e">
        <f>'დაზუსტ. ბიუჯ. ფონდ.'!#REF!</f>
        <v>#REF!</v>
      </c>
      <c r="G1034" s="87">
        <f>'გრანტის საკასო'!D1033</f>
        <v>0</v>
      </c>
      <c r="H1034" s="87">
        <f>'მიზნ.გრანტის საკასო '!D1033</f>
        <v>0</v>
      </c>
      <c r="I1034" s="104" t="e">
        <f>'დაზუსტ. ბიუჯ.'!#REF!-'დაზუსტ. ბიუჯ.'!#REF!</f>
        <v>#REF!</v>
      </c>
      <c r="J1034" s="87" t="e">
        <f>'დაზუსტ. საკუთ.'!#REF!-'დაზუსტ. საკუთ.'!#REF!</f>
        <v>#REF!</v>
      </c>
      <c r="K1034" s="87" t="e">
        <f>'დაზუსტ. ბიუჯ. ფონდ.'!#REF!-'დაზუსტ. ბიუჯ. ფონდ.'!#REF!</f>
        <v>#REF!</v>
      </c>
      <c r="L1034" s="87">
        <f>'გრანტის საკასო'!E1045</f>
        <v>0</v>
      </c>
      <c r="M1034" s="99">
        <f>'მიზნ.გრანტის საკასო '!E1045-'მიზნ.გრანტის საკასო '!D1045</f>
        <v>0</v>
      </c>
      <c r="N1034" s="104" t="e">
        <f>'დაზუსტ. ბიუჯ.'!#REF!-'დაზუსტ. ბიუჯ.'!#REF!</f>
        <v>#REF!</v>
      </c>
      <c r="O1034" s="87" t="e">
        <f>'დაზუსტ. საკუთ.'!#REF!-'დაზუსტ. საკუთ.'!#REF!</f>
        <v>#REF!</v>
      </c>
      <c r="P1034" s="87" t="e">
        <f>'დაზუსტ. ბიუჯ. ფონდ.'!#REF!</f>
        <v>#REF!</v>
      </c>
      <c r="Q1034" s="87">
        <f>'გრანტის საკასო'!J1045</f>
        <v>0</v>
      </c>
      <c r="R1034" s="99">
        <f>'მიზნ.გრანტის საკასო '!J1045-'მიზნ.გრანტის საკასო '!I1045</f>
        <v>0</v>
      </c>
      <c r="S1034" s="104" t="e">
        <f t="shared" si="267"/>
        <v>#REF!</v>
      </c>
      <c r="T1034" s="87" t="e">
        <f t="shared" si="268"/>
        <v>#REF!</v>
      </c>
      <c r="U1034" s="87" t="e">
        <f t="shared" si="269"/>
        <v>#REF!</v>
      </c>
      <c r="V1034" s="87">
        <f t="shared" si="270"/>
        <v>0</v>
      </c>
      <c r="W1034" s="99">
        <f t="shared" si="271"/>
        <v>0</v>
      </c>
      <c r="X1034" s="91"/>
      <c r="Y1034" s="7"/>
      <c r="Z1034" s="7">
        <v>0</v>
      </c>
      <c r="AA1034" s="7">
        <v>0</v>
      </c>
      <c r="AB1034" s="7">
        <v>0</v>
      </c>
    </row>
    <row r="1035" spans="1:28" ht="15.75" thickBot="1" x14ac:dyDescent="0.3">
      <c r="A1035" t="e">
        <f t="shared" si="266"/>
        <v>#REF!</v>
      </c>
      <c r="B1035" s="11"/>
      <c r="C1035" s="12" t="s">
        <v>20</v>
      </c>
      <c r="D1035" s="106" t="e">
        <f>'დაზუსტ. ბიუჯ.'!#REF!</f>
        <v>#REF!</v>
      </c>
      <c r="E1035" s="89" t="e">
        <f>'დაზუსტ. საკუთ.'!#REF!</f>
        <v>#REF!</v>
      </c>
      <c r="F1035" s="89" t="e">
        <f>'დაზუსტ. ბიუჯ. ფონდ.'!#REF!</f>
        <v>#REF!</v>
      </c>
      <c r="G1035" s="89">
        <f>'გრანტის საკასო'!D1034</f>
        <v>0</v>
      </c>
      <c r="H1035" s="89">
        <f>'მიზნ.გრანტის საკასო '!D1034</f>
        <v>0</v>
      </c>
      <c r="I1035" s="106" t="e">
        <f>'დაზუსტ. ბიუჯ.'!#REF!-'დაზუსტ. ბიუჯ.'!#REF!</f>
        <v>#REF!</v>
      </c>
      <c r="J1035" s="89" t="e">
        <f>'დაზუსტ. საკუთ.'!#REF!-'დაზუსტ. საკუთ.'!#REF!</f>
        <v>#REF!</v>
      </c>
      <c r="K1035" s="89" t="e">
        <f>'დაზუსტ. ბიუჯ. ფონდ.'!#REF!-'დაზუსტ. ბიუჯ. ფონდ.'!#REF!</f>
        <v>#REF!</v>
      </c>
      <c r="L1035" s="89">
        <f>'გრანტის საკასო'!E1046</f>
        <v>0</v>
      </c>
      <c r="M1035" s="101">
        <f>'მიზნ.გრანტის საკასო '!E1046-'მიზნ.გრანტის საკასო '!D1046</f>
        <v>0</v>
      </c>
      <c r="N1035" s="106" t="e">
        <f>'დაზუსტ. ბიუჯ.'!#REF!-'დაზუსტ. ბიუჯ.'!#REF!</f>
        <v>#REF!</v>
      </c>
      <c r="O1035" s="89" t="e">
        <f>'დაზუსტ. საკუთ.'!#REF!-'დაზუსტ. საკუთ.'!#REF!</f>
        <v>#REF!</v>
      </c>
      <c r="P1035" s="89" t="e">
        <f>'დაზუსტ. ბიუჯ. ფონდ.'!#REF!</f>
        <v>#REF!</v>
      </c>
      <c r="Q1035" s="89">
        <f>'გრანტის საკასო'!J1046</f>
        <v>0</v>
      </c>
      <c r="R1035" s="101">
        <f>'მიზნ.გრანტის საკასო '!J1046-'მიზნ.გრანტის საკასო '!I1046</f>
        <v>0</v>
      </c>
      <c r="S1035" s="106" t="e">
        <f t="shared" si="267"/>
        <v>#REF!</v>
      </c>
      <c r="T1035" s="89" t="e">
        <f t="shared" si="268"/>
        <v>#REF!</v>
      </c>
      <c r="U1035" s="89" t="e">
        <f t="shared" si="269"/>
        <v>#REF!</v>
      </c>
      <c r="V1035" s="89">
        <f t="shared" si="270"/>
        <v>0</v>
      </c>
      <c r="W1035" s="101">
        <f t="shared" si="271"/>
        <v>0</v>
      </c>
      <c r="X1035" s="93"/>
      <c r="Y1035" s="13"/>
      <c r="Z1035" s="13">
        <v>0</v>
      </c>
      <c r="AA1035" s="13">
        <v>0</v>
      </c>
      <c r="AB1035" s="13">
        <v>0</v>
      </c>
    </row>
    <row r="1036" spans="1:28" ht="32.25" customHeight="1" thickTop="1" thickBot="1" x14ac:dyDescent="0.3">
      <c r="A1036" t="e">
        <f t="shared" si="251"/>
        <v>#REF!</v>
      </c>
      <c r="B1036" s="16" t="s">
        <v>167</v>
      </c>
      <c r="C1036" s="4" t="s">
        <v>168</v>
      </c>
      <c r="D1036" s="103" t="e">
        <f>'დაზუსტ. ბიუჯ.'!#REF!</f>
        <v>#REF!</v>
      </c>
      <c r="E1036" s="86" t="e">
        <f>'დაზუსტ. საკუთ.'!#REF!</f>
        <v>#REF!</v>
      </c>
      <c r="F1036" s="86" t="e">
        <f>'დაზუსტ. ბიუჯ. ფონდ.'!#REF!</f>
        <v>#REF!</v>
      </c>
      <c r="G1036" s="86">
        <f>'გრანტის საკასო'!D1035</f>
        <v>0</v>
      </c>
      <c r="H1036" s="86">
        <f>'მიზნ.გრანტის საკასო '!D1035</f>
        <v>0</v>
      </c>
      <c r="I1036" s="103" t="e">
        <f>'დაზუსტ. ბიუჯ.'!#REF!-'დაზუსტ. ბიუჯ.'!#REF!</f>
        <v>#REF!</v>
      </c>
      <c r="J1036" s="86" t="e">
        <f>'დაზუსტ. საკუთ.'!#REF!-'დაზუსტ. საკუთ.'!#REF!</f>
        <v>#REF!</v>
      </c>
      <c r="K1036" s="86" t="e">
        <f>'დაზუსტ. ბიუჯ. ფონდ.'!#REF!-'დაზუსტ. ბიუჯ. ფონდ.'!#REF!</f>
        <v>#REF!</v>
      </c>
      <c r="L1036" s="86">
        <f>'გრანტის საკასო'!E1035</f>
        <v>0</v>
      </c>
      <c r="M1036" s="102">
        <f>'მიზნ.გრანტის საკასო '!E1035-'მიზნ.გრანტის საკასო '!D1035</f>
        <v>0</v>
      </c>
      <c r="N1036" s="103" t="e">
        <f>'დაზუსტ. ბიუჯ.'!#REF!-'დაზუსტ. ბიუჯ.'!#REF!</f>
        <v>#REF!</v>
      </c>
      <c r="O1036" s="86" t="e">
        <f>'დაზუსტ. საკუთ.'!#REF!-'დაზუსტ. საკუთ.'!#REF!</f>
        <v>#REF!</v>
      </c>
      <c r="P1036" s="86" t="e">
        <f>'დაზუსტ. ბიუჯ. ფონდ.'!#REF!</f>
        <v>#REF!</v>
      </c>
      <c r="Q1036" s="86">
        <f>'გრანტის საკასო'!J1035</f>
        <v>0</v>
      </c>
      <c r="R1036" s="102">
        <f>'მიზნ.გრანტის საკასო '!J1035-'მიზნ.გრანტის საკასო '!I1035</f>
        <v>0</v>
      </c>
      <c r="S1036" s="103" t="e">
        <f t="shared" si="252"/>
        <v>#REF!</v>
      </c>
      <c r="T1036" s="86" t="e">
        <f t="shared" si="256"/>
        <v>#REF!</v>
      </c>
      <c r="U1036" s="86" t="e">
        <f t="shared" si="257"/>
        <v>#REF!</v>
      </c>
      <c r="V1036" s="86">
        <f t="shared" si="258"/>
        <v>0</v>
      </c>
      <c r="W1036" s="102">
        <f t="shared" si="259"/>
        <v>0</v>
      </c>
      <c r="X1036" s="94"/>
      <c r="Y1036" s="4"/>
      <c r="Z1036" s="4">
        <f t="shared" ref="Z1036:AB1036" si="274">SUM(Z1048)</f>
        <v>0</v>
      </c>
      <c r="AA1036" s="4">
        <f t="shared" si="274"/>
        <v>0</v>
      </c>
      <c r="AB1036" s="4">
        <f t="shared" si="274"/>
        <v>0</v>
      </c>
    </row>
    <row r="1037" spans="1:28" ht="15.75" thickTop="1" x14ac:dyDescent="0.25">
      <c r="A1037" t="e">
        <f t="shared" si="251"/>
        <v>#REF!</v>
      </c>
      <c r="B1037" s="5"/>
      <c r="C1037" s="6" t="s">
        <v>10</v>
      </c>
      <c r="D1037" s="104" t="e">
        <f>'დაზუსტ. ბიუჯ.'!#REF!</f>
        <v>#REF!</v>
      </c>
      <c r="E1037" s="87" t="e">
        <f>'დაზუსტ. საკუთ.'!#REF!</f>
        <v>#REF!</v>
      </c>
      <c r="F1037" s="87" t="e">
        <f>'დაზუსტ. ბიუჯ. ფონდ.'!#REF!</f>
        <v>#REF!</v>
      </c>
      <c r="G1037" s="87">
        <f>'გრანტის საკასო'!D1036</f>
        <v>0</v>
      </c>
      <c r="H1037" s="87">
        <f>'მიზნ.გრანტის საკასო '!D1036</f>
        <v>0</v>
      </c>
      <c r="I1037" s="104" t="e">
        <f>'დაზუსტ. ბიუჯ.'!#REF!-'დაზუსტ. ბიუჯ.'!#REF!</f>
        <v>#REF!</v>
      </c>
      <c r="J1037" s="87" t="e">
        <f>'დაზუსტ. საკუთ.'!#REF!-'დაზუსტ. საკუთ.'!#REF!</f>
        <v>#REF!</v>
      </c>
      <c r="K1037" s="87" t="e">
        <f>'დაზუსტ. ბიუჯ. ფონდ.'!#REF!-'დაზუსტ. ბიუჯ. ფონდ.'!#REF!</f>
        <v>#REF!</v>
      </c>
      <c r="L1037" s="87">
        <f>'გრანტის საკასო'!E1036</f>
        <v>0</v>
      </c>
      <c r="M1037" s="99">
        <f>'მიზნ.გრანტის საკასო '!E1036-'მიზნ.გრანტის საკასო '!D1036</f>
        <v>0</v>
      </c>
      <c r="N1037" s="104" t="e">
        <f>'დაზუსტ. ბიუჯ.'!#REF!-'დაზუსტ. ბიუჯ.'!#REF!</f>
        <v>#REF!</v>
      </c>
      <c r="O1037" s="87" t="e">
        <f>'დაზუსტ. საკუთ.'!#REF!-'დაზუსტ. საკუთ.'!#REF!</f>
        <v>#REF!</v>
      </c>
      <c r="P1037" s="87" t="e">
        <f>'დაზუსტ. ბიუჯ. ფონდ.'!#REF!</f>
        <v>#REF!</v>
      </c>
      <c r="Q1037" s="87">
        <f>'გრანტის საკასო'!J1036</f>
        <v>0</v>
      </c>
      <c r="R1037" s="99">
        <f>'მიზნ.გრანტის საკასო '!J1036-'მიზნ.გრანტის საკასო '!I1036</f>
        <v>0</v>
      </c>
      <c r="S1037" s="104" t="e">
        <f t="shared" si="252"/>
        <v>#REF!</v>
      </c>
      <c r="T1037" s="87" t="e">
        <f t="shared" si="256"/>
        <v>#REF!</v>
      </c>
      <c r="U1037" s="87" t="e">
        <f t="shared" si="257"/>
        <v>#REF!</v>
      </c>
      <c r="V1037" s="87">
        <f t="shared" si="258"/>
        <v>0</v>
      </c>
      <c r="W1037" s="99">
        <f t="shared" si="259"/>
        <v>0</v>
      </c>
      <c r="X1037" s="91"/>
      <c r="Y1037" s="7"/>
      <c r="Z1037" s="7">
        <f t="shared" ref="Z1037:AB1047" si="275">SUM(Z1049)</f>
        <v>0</v>
      </c>
      <c r="AA1037" s="7">
        <f t="shared" si="275"/>
        <v>0</v>
      </c>
      <c r="AB1037" s="7">
        <f t="shared" si="275"/>
        <v>0</v>
      </c>
    </row>
    <row r="1038" spans="1:28" x14ac:dyDescent="0.25">
      <c r="A1038" t="e">
        <f t="shared" si="251"/>
        <v>#REF!</v>
      </c>
      <c r="B1038" s="8"/>
      <c r="C1038" s="9" t="s">
        <v>11</v>
      </c>
      <c r="D1038" s="105" t="e">
        <f>'დაზუსტ. ბიუჯ.'!#REF!</f>
        <v>#REF!</v>
      </c>
      <c r="E1038" s="88" t="e">
        <f>'დაზუსტ. საკუთ.'!#REF!</f>
        <v>#REF!</v>
      </c>
      <c r="F1038" s="88" t="e">
        <f>'დაზუსტ. ბიუჯ. ფონდ.'!#REF!</f>
        <v>#REF!</v>
      </c>
      <c r="G1038" s="88">
        <f>'გრანტის საკასო'!D1037</f>
        <v>0</v>
      </c>
      <c r="H1038" s="88">
        <f>'მიზნ.გრანტის საკასო '!D1037</f>
        <v>0</v>
      </c>
      <c r="I1038" s="105" t="e">
        <f>'დაზუსტ. ბიუჯ.'!#REF!-'დაზუსტ. ბიუჯ.'!#REF!</f>
        <v>#REF!</v>
      </c>
      <c r="J1038" s="88" t="e">
        <f>'დაზუსტ. საკუთ.'!#REF!-'დაზუსტ. საკუთ.'!#REF!</f>
        <v>#REF!</v>
      </c>
      <c r="K1038" s="88" t="e">
        <f>'დაზუსტ. ბიუჯ. ფონდ.'!#REF!-'დაზუსტ. ბიუჯ. ფონდ.'!#REF!</f>
        <v>#REF!</v>
      </c>
      <c r="L1038" s="88">
        <f>'გრანტის საკასო'!E1037</f>
        <v>0</v>
      </c>
      <c r="M1038" s="100">
        <f>'მიზნ.გრანტის საკასო '!E1037-'მიზნ.გრანტის საკასო '!D1037</f>
        <v>0</v>
      </c>
      <c r="N1038" s="105" t="e">
        <f>'დაზუსტ. ბიუჯ.'!#REF!-'დაზუსტ. ბიუჯ.'!#REF!</f>
        <v>#REF!</v>
      </c>
      <c r="O1038" s="88" t="e">
        <f>'დაზუსტ. საკუთ.'!#REF!-'დაზუსტ. საკუთ.'!#REF!</f>
        <v>#REF!</v>
      </c>
      <c r="P1038" s="88" t="e">
        <f>'დაზუსტ. ბიუჯ. ფონდ.'!#REF!</f>
        <v>#REF!</v>
      </c>
      <c r="Q1038" s="88">
        <f>'გრანტის საკასო'!J1037</f>
        <v>0</v>
      </c>
      <c r="R1038" s="100">
        <f>'მიზნ.გრანტის საკასო '!J1037-'მიზნ.გრანტის საკასო '!I1037</f>
        <v>0</v>
      </c>
      <c r="S1038" s="105" t="e">
        <f t="shared" si="252"/>
        <v>#REF!</v>
      </c>
      <c r="T1038" s="88" t="e">
        <f t="shared" si="256"/>
        <v>#REF!</v>
      </c>
      <c r="U1038" s="88" t="e">
        <f t="shared" si="257"/>
        <v>#REF!</v>
      </c>
      <c r="V1038" s="88">
        <f t="shared" si="258"/>
        <v>0</v>
      </c>
      <c r="W1038" s="100">
        <f t="shared" si="259"/>
        <v>0</v>
      </c>
      <c r="X1038" s="92"/>
      <c r="Y1038" s="10"/>
      <c r="Z1038" s="10">
        <f t="shared" si="275"/>
        <v>0</v>
      </c>
      <c r="AA1038" s="10">
        <f t="shared" si="275"/>
        <v>0</v>
      </c>
      <c r="AB1038" s="10">
        <f t="shared" si="275"/>
        <v>0</v>
      </c>
    </row>
    <row r="1039" spans="1:28" x14ac:dyDescent="0.25">
      <c r="A1039" t="e">
        <f t="shared" si="251"/>
        <v>#REF!</v>
      </c>
      <c r="B1039" s="8"/>
      <c r="C1039" s="9" t="s">
        <v>12</v>
      </c>
      <c r="D1039" s="105" t="e">
        <f>'დაზუსტ. ბიუჯ.'!#REF!</f>
        <v>#REF!</v>
      </c>
      <c r="E1039" s="88" t="e">
        <f>'დაზუსტ. საკუთ.'!#REF!</f>
        <v>#REF!</v>
      </c>
      <c r="F1039" s="88" t="e">
        <f>'დაზუსტ. ბიუჯ. ფონდ.'!#REF!</f>
        <v>#REF!</v>
      </c>
      <c r="G1039" s="88">
        <f>'გრანტის საკასო'!D1038</f>
        <v>0</v>
      </c>
      <c r="H1039" s="88">
        <f>'მიზნ.გრანტის საკასო '!D1038</f>
        <v>0</v>
      </c>
      <c r="I1039" s="105" t="e">
        <f>'დაზუსტ. ბიუჯ.'!#REF!-'დაზუსტ. ბიუჯ.'!#REF!</f>
        <v>#REF!</v>
      </c>
      <c r="J1039" s="88" t="e">
        <f>'დაზუსტ. საკუთ.'!#REF!-'დაზუსტ. საკუთ.'!#REF!</f>
        <v>#REF!</v>
      </c>
      <c r="K1039" s="88" t="e">
        <f>'დაზუსტ. ბიუჯ. ფონდ.'!#REF!-'დაზუსტ. ბიუჯ. ფონდ.'!#REF!</f>
        <v>#REF!</v>
      </c>
      <c r="L1039" s="88">
        <f>'გრანტის საკასო'!E1038</f>
        <v>0</v>
      </c>
      <c r="M1039" s="100">
        <f>'მიზნ.გრანტის საკასო '!E1038-'მიზნ.გრანტის საკასო '!D1038</f>
        <v>0</v>
      </c>
      <c r="N1039" s="105" t="e">
        <f>'დაზუსტ. ბიუჯ.'!#REF!-'დაზუსტ. ბიუჯ.'!#REF!</f>
        <v>#REF!</v>
      </c>
      <c r="O1039" s="88" t="e">
        <f>'დაზუსტ. საკუთ.'!#REF!-'დაზუსტ. საკუთ.'!#REF!</f>
        <v>#REF!</v>
      </c>
      <c r="P1039" s="88" t="e">
        <f>'დაზუსტ. ბიუჯ. ფონდ.'!#REF!</f>
        <v>#REF!</v>
      </c>
      <c r="Q1039" s="88">
        <f>'გრანტის საკასო'!J1038</f>
        <v>0</v>
      </c>
      <c r="R1039" s="100">
        <f>'მიზნ.გრანტის საკასო '!J1038-'მიზნ.გრანტის საკასო '!I1038</f>
        <v>0</v>
      </c>
      <c r="S1039" s="105" t="e">
        <f t="shared" si="252"/>
        <v>#REF!</v>
      </c>
      <c r="T1039" s="88" t="e">
        <f t="shared" si="256"/>
        <v>#REF!</v>
      </c>
      <c r="U1039" s="88" t="e">
        <f t="shared" si="257"/>
        <v>#REF!</v>
      </c>
      <c r="V1039" s="88">
        <f t="shared" si="258"/>
        <v>0</v>
      </c>
      <c r="W1039" s="100">
        <f t="shared" si="259"/>
        <v>0</v>
      </c>
      <c r="X1039" s="92"/>
      <c r="Y1039" s="10"/>
      <c r="Z1039" s="10">
        <f t="shared" si="275"/>
        <v>0</v>
      </c>
      <c r="AA1039" s="10">
        <f t="shared" si="275"/>
        <v>0</v>
      </c>
      <c r="AB1039" s="10">
        <f t="shared" si="275"/>
        <v>0</v>
      </c>
    </row>
    <row r="1040" spans="1:28" x14ac:dyDescent="0.25">
      <c r="A1040" t="e">
        <f t="shared" si="251"/>
        <v>#REF!</v>
      </c>
      <c r="B1040" s="8"/>
      <c r="C1040" s="9" t="s">
        <v>13</v>
      </c>
      <c r="D1040" s="105" t="e">
        <f>'დაზუსტ. ბიუჯ.'!#REF!</f>
        <v>#REF!</v>
      </c>
      <c r="E1040" s="88" t="e">
        <f>'დაზუსტ. საკუთ.'!#REF!</f>
        <v>#REF!</v>
      </c>
      <c r="F1040" s="88" t="e">
        <f>'დაზუსტ. ბიუჯ. ფონდ.'!#REF!</f>
        <v>#REF!</v>
      </c>
      <c r="G1040" s="88">
        <f>'გრანტის საკასო'!D1039</f>
        <v>0</v>
      </c>
      <c r="H1040" s="88">
        <f>'მიზნ.გრანტის საკასო '!D1039</f>
        <v>0</v>
      </c>
      <c r="I1040" s="105" t="e">
        <f>'დაზუსტ. ბიუჯ.'!#REF!-'დაზუსტ. ბიუჯ.'!#REF!</f>
        <v>#REF!</v>
      </c>
      <c r="J1040" s="88" t="e">
        <f>'დაზუსტ. საკუთ.'!#REF!-'დაზუსტ. საკუთ.'!#REF!</f>
        <v>#REF!</v>
      </c>
      <c r="K1040" s="88" t="e">
        <f>'დაზუსტ. ბიუჯ. ფონდ.'!#REF!-'დაზუსტ. ბიუჯ. ფონდ.'!#REF!</f>
        <v>#REF!</v>
      </c>
      <c r="L1040" s="88">
        <f>'გრანტის საკასო'!E1039</f>
        <v>0</v>
      </c>
      <c r="M1040" s="100">
        <f>'მიზნ.გრანტის საკასო '!E1039-'მიზნ.გრანტის საკასო '!D1039</f>
        <v>0</v>
      </c>
      <c r="N1040" s="105" t="e">
        <f>'დაზუსტ. ბიუჯ.'!#REF!-'დაზუსტ. ბიუჯ.'!#REF!</f>
        <v>#REF!</v>
      </c>
      <c r="O1040" s="88" t="e">
        <f>'დაზუსტ. საკუთ.'!#REF!-'დაზუსტ. საკუთ.'!#REF!</f>
        <v>#REF!</v>
      </c>
      <c r="P1040" s="88" t="e">
        <f>'დაზუსტ. ბიუჯ. ფონდ.'!#REF!</f>
        <v>#REF!</v>
      </c>
      <c r="Q1040" s="88">
        <f>'გრანტის საკასო'!J1039</f>
        <v>0</v>
      </c>
      <c r="R1040" s="100">
        <f>'მიზნ.გრანტის საკასო '!J1039-'მიზნ.გრანტის საკასო '!I1039</f>
        <v>0</v>
      </c>
      <c r="S1040" s="105" t="e">
        <f t="shared" si="252"/>
        <v>#REF!</v>
      </c>
      <c r="T1040" s="88" t="e">
        <f t="shared" si="256"/>
        <v>#REF!</v>
      </c>
      <c r="U1040" s="88" t="e">
        <f t="shared" si="257"/>
        <v>#REF!</v>
      </c>
      <c r="V1040" s="88">
        <f t="shared" si="258"/>
        <v>0</v>
      </c>
      <c r="W1040" s="100">
        <f t="shared" si="259"/>
        <v>0</v>
      </c>
      <c r="X1040" s="92"/>
      <c r="Y1040" s="10"/>
      <c r="Z1040" s="10">
        <f t="shared" si="275"/>
        <v>0</v>
      </c>
      <c r="AA1040" s="10">
        <f t="shared" si="275"/>
        <v>0</v>
      </c>
      <c r="AB1040" s="10">
        <f t="shared" si="275"/>
        <v>0</v>
      </c>
    </row>
    <row r="1041" spans="1:28" x14ac:dyDescent="0.25">
      <c r="A1041" t="e">
        <f t="shared" ref="A1041:A1104" si="276">IF(OR(D1041&lt;&gt;0,E1041&lt;&gt;0,F1041&lt;&gt;0,G1041&lt;&gt;0,H1041&lt;&gt;0,),"a","b")</f>
        <v>#REF!</v>
      </c>
      <c r="B1041" s="8"/>
      <c r="C1041" s="9" t="s">
        <v>14</v>
      </c>
      <c r="D1041" s="105" t="e">
        <f>'დაზუსტ. ბიუჯ.'!#REF!</f>
        <v>#REF!</v>
      </c>
      <c r="E1041" s="88" t="e">
        <f>'დაზუსტ. საკუთ.'!#REF!</f>
        <v>#REF!</v>
      </c>
      <c r="F1041" s="88" t="e">
        <f>'დაზუსტ. ბიუჯ. ფონდ.'!#REF!</f>
        <v>#REF!</v>
      </c>
      <c r="G1041" s="88">
        <f>'გრანტის საკასო'!D1040</f>
        <v>0</v>
      </c>
      <c r="H1041" s="88">
        <f>'მიზნ.გრანტის საკასო '!D1040</f>
        <v>0</v>
      </c>
      <c r="I1041" s="105" t="e">
        <f>'დაზუსტ. ბიუჯ.'!#REF!-'დაზუსტ. ბიუჯ.'!#REF!</f>
        <v>#REF!</v>
      </c>
      <c r="J1041" s="88" t="e">
        <f>'დაზუსტ. საკუთ.'!#REF!-'დაზუსტ. საკუთ.'!#REF!</f>
        <v>#REF!</v>
      </c>
      <c r="K1041" s="88" t="e">
        <f>'დაზუსტ. ბიუჯ. ფონდ.'!#REF!-'დაზუსტ. ბიუჯ. ფონდ.'!#REF!</f>
        <v>#REF!</v>
      </c>
      <c r="L1041" s="88">
        <f>'გრანტის საკასო'!E1040</f>
        <v>0</v>
      </c>
      <c r="M1041" s="100">
        <f>'მიზნ.გრანტის საკასო '!E1040-'მიზნ.გრანტის საკასო '!D1040</f>
        <v>0</v>
      </c>
      <c r="N1041" s="105" t="e">
        <f>'დაზუსტ. ბიუჯ.'!#REF!-'დაზუსტ. ბიუჯ.'!#REF!</f>
        <v>#REF!</v>
      </c>
      <c r="O1041" s="88" t="e">
        <f>'დაზუსტ. საკუთ.'!#REF!-'დაზუსტ. საკუთ.'!#REF!</f>
        <v>#REF!</v>
      </c>
      <c r="P1041" s="88" t="e">
        <f>'დაზუსტ. ბიუჯ. ფონდ.'!#REF!</f>
        <v>#REF!</v>
      </c>
      <c r="Q1041" s="88">
        <f>'გრანტის საკასო'!J1040</f>
        <v>0</v>
      </c>
      <c r="R1041" s="100">
        <f>'მიზნ.გრანტის საკასო '!J1040-'მიზნ.გრანტის საკასო '!I1040</f>
        <v>0</v>
      </c>
      <c r="S1041" s="105" t="e">
        <f t="shared" ref="S1041:S1104" si="277">N1041+I1041+D1041</f>
        <v>#REF!</v>
      </c>
      <c r="T1041" s="88" t="e">
        <f t="shared" si="256"/>
        <v>#REF!</v>
      </c>
      <c r="U1041" s="88" t="e">
        <f t="shared" si="257"/>
        <v>#REF!</v>
      </c>
      <c r="V1041" s="88">
        <f t="shared" si="258"/>
        <v>0</v>
      </c>
      <c r="W1041" s="100">
        <f t="shared" si="259"/>
        <v>0</v>
      </c>
      <c r="X1041" s="92"/>
      <c r="Y1041" s="10"/>
      <c r="Z1041" s="10">
        <f t="shared" si="275"/>
        <v>0</v>
      </c>
      <c r="AA1041" s="10">
        <f t="shared" si="275"/>
        <v>0</v>
      </c>
      <c r="AB1041" s="10">
        <f t="shared" si="275"/>
        <v>0</v>
      </c>
    </row>
    <row r="1042" spans="1:28" x14ac:dyDescent="0.25">
      <c r="A1042" t="e">
        <f t="shared" si="276"/>
        <v>#REF!</v>
      </c>
      <c r="B1042" s="8"/>
      <c r="C1042" s="9" t="s">
        <v>15</v>
      </c>
      <c r="D1042" s="105" t="e">
        <f>'დაზუსტ. ბიუჯ.'!#REF!</f>
        <v>#REF!</v>
      </c>
      <c r="E1042" s="88" t="e">
        <f>'დაზუსტ. საკუთ.'!#REF!</f>
        <v>#REF!</v>
      </c>
      <c r="F1042" s="88" t="e">
        <f>'დაზუსტ. ბიუჯ. ფონდ.'!#REF!</f>
        <v>#REF!</v>
      </c>
      <c r="G1042" s="88">
        <f>'გრანტის საკასო'!D1041</f>
        <v>0</v>
      </c>
      <c r="H1042" s="88">
        <f>'მიზნ.გრანტის საკასო '!D1041</f>
        <v>0</v>
      </c>
      <c r="I1042" s="105" t="e">
        <f>'დაზუსტ. ბიუჯ.'!#REF!-'დაზუსტ. ბიუჯ.'!#REF!</f>
        <v>#REF!</v>
      </c>
      <c r="J1042" s="88" t="e">
        <f>'დაზუსტ. საკუთ.'!#REF!-'დაზუსტ. საკუთ.'!#REF!</f>
        <v>#REF!</v>
      </c>
      <c r="K1042" s="88" t="e">
        <f>'დაზუსტ. ბიუჯ. ფონდ.'!#REF!-'დაზუსტ. ბიუჯ. ფონდ.'!#REF!</f>
        <v>#REF!</v>
      </c>
      <c r="L1042" s="88">
        <f>'გრანტის საკასო'!E1041</f>
        <v>0</v>
      </c>
      <c r="M1042" s="100">
        <f>'მიზნ.გრანტის საკასო '!E1041-'მიზნ.გრანტის საკასო '!D1041</f>
        <v>0</v>
      </c>
      <c r="N1042" s="105" t="e">
        <f>'დაზუსტ. ბიუჯ.'!#REF!-'დაზუსტ. ბიუჯ.'!#REF!</f>
        <v>#REF!</v>
      </c>
      <c r="O1042" s="88" t="e">
        <f>'დაზუსტ. საკუთ.'!#REF!-'დაზუსტ. საკუთ.'!#REF!</f>
        <v>#REF!</v>
      </c>
      <c r="P1042" s="88" t="e">
        <f>'დაზუსტ. ბიუჯ. ფონდ.'!#REF!</f>
        <v>#REF!</v>
      </c>
      <c r="Q1042" s="88">
        <f>'გრანტის საკასო'!J1041</f>
        <v>0</v>
      </c>
      <c r="R1042" s="100">
        <f>'მიზნ.გრანტის საკასო '!J1041-'მიზნ.გრანტის საკასო '!I1041</f>
        <v>0</v>
      </c>
      <c r="S1042" s="105" t="e">
        <f t="shared" si="277"/>
        <v>#REF!</v>
      </c>
      <c r="T1042" s="88" t="e">
        <f t="shared" si="256"/>
        <v>#REF!</v>
      </c>
      <c r="U1042" s="88" t="e">
        <f t="shared" si="257"/>
        <v>#REF!</v>
      </c>
      <c r="V1042" s="88">
        <f t="shared" si="258"/>
        <v>0</v>
      </c>
      <c r="W1042" s="100">
        <f t="shared" si="259"/>
        <v>0</v>
      </c>
      <c r="X1042" s="92"/>
      <c r="Y1042" s="10"/>
      <c r="Z1042" s="10">
        <f t="shared" si="275"/>
        <v>0</v>
      </c>
      <c r="AA1042" s="10">
        <f t="shared" si="275"/>
        <v>0</v>
      </c>
      <c r="AB1042" s="10">
        <f t="shared" si="275"/>
        <v>0</v>
      </c>
    </row>
    <row r="1043" spans="1:28" x14ac:dyDescent="0.25">
      <c r="A1043" t="e">
        <f t="shared" si="276"/>
        <v>#REF!</v>
      </c>
      <c r="B1043" s="8"/>
      <c r="C1043" s="9" t="s">
        <v>16</v>
      </c>
      <c r="D1043" s="105" t="e">
        <f>'დაზუსტ. ბიუჯ.'!#REF!</f>
        <v>#REF!</v>
      </c>
      <c r="E1043" s="88" t="e">
        <f>'დაზუსტ. საკუთ.'!#REF!</f>
        <v>#REF!</v>
      </c>
      <c r="F1043" s="88" t="e">
        <f>'დაზუსტ. ბიუჯ. ფონდ.'!#REF!</f>
        <v>#REF!</v>
      </c>
      <c r="G1043" s="88">
        <f>'გრანტის საკასო'!D1042</f>
        <v>0</v>
      </c>
      <c r="H1043" s="88">
        <f>'მიზნ.გრანტის საკასო '!D1042</f>
        <v>0</v>
      </c>
      <c r="I1043" s="105" t="e">
        <f>'დაზუსტ. ბიუჯ.'!#REF!-'დაზუსტ. ბიუჯ.'!#REF!</f>
        <v>#REF!</v>
      </c>
      <c r="J1043" s="88" t="e">
        <f>'დაზუსტ. საკუთ.'!#REF!-'დაზუსტ. საკუთ.'!#REF!</f>
        <v>#REF!</v>
      </c>
      <c r="K1043" s="88" t="e">
        <f>'დაზუსტ. ბიუჯ. ფონდ.'!#REF!-'დაზუსტ. ბიუჯ. ფონდ.'!#REF!</f>
        <v>#REF!</v>
      </c>
      <c r="L1043" s="88">
        <f>'გრანტის საკასო'!E1042</f>
        <v>0</v>
      </c>
      <c r="M1043" s="100">
        <f>'მიზნ.გრანტის საკასო '!E1042-'მიზნ.გრანტის საკასო '!D1042</f>
        <v>0</v>
      </c>
      <c r="N1043" s="105" t="e">
        <f>'დაზუსტ. ბიუჯ.'!#REF!-'დაზუსტ. ბიუჯ.'!#REF!</f>
        <v>#REF!</v>
      </c>
      <c r="O1043" s="88" t="e">
        <f>'დაზუსტ. საკუთ.'!#REF!-'დაზუსტ. საკუთ.'!#REF!</f>
        <v>#REF!</v>
      </c>
      <c r="P1043" s="88" t="e">
        <f>'დაზუსტ. ბიუჯ. ფონდ.'!#REF!</f>
        <v>#REF!</v>
      </c>
      <c r="Q1043" s="88">
        <f>'გრანტის საკასო'!J1042</f>
        <v>0</v>
      </c>
      <c r="R1043" s="100">
        <f>'მიზნ.გრანტის საკასო '!J1042-'მიზნ.გრანტის საკასო '!I1042</f>
        <v>0</v>
      </c>
      <c r="S1043" s="105" t="e">
        <f t="shared" si="277"/>
        <v>#REF!</v>
      </c>
      <c r="T1043" s="88" t="e">
        <f t="shared" si="256"/>
        <v>#REF!</v>
      </c>
      <c r="U1043" s="88" t="e">
        <f t="shared" si="257"/>
        <v>#REF!</v>
      </c>
      <c r="V1043" s="88">
        <f t="shared" si="258"/>
        <v>0</v>
      </c>
      <c r="W1043" s="100">
        <f t="shared" si="259"/>
        <v>0</v>
      </c>
      <c r="X1043" s="92"/>
      <c r="Y1043" s="10"/>
      <c r="Z1043" s="10">
        <f t="shared" si="275"/>
        <v>0</v>
      </c>
      <c r="AA1043" s="10">
        <f t="shared" si="275"/>
        <v>0</v>
      </c>
      <c r="AB1043" s="10">
        <f t="shared" si="275"/>
        <v>0</v>
      </c>
    </row>
    <row r="1044" spans="1:28" x14ac:dyDescent="0.25">
      <c r="A1044" t="e">
        <f t="shared" si="276"/>
        <v>#REF!</v>
      </c>
      <c r="B1044" s="8"/>
      <c r="C1044" s="9" t="s">
        <v>17</v>
      </c>
      <c r="D1044" s="105" t="e">
        <f>'დაზუსტ. ბიუჯ.'!#REF!</f>
        <v>#REF!</v>
      </c>
      <c r="E1044" s="88" t="e">
        <f>'დაზუსტ. საკუთ.'!#REF!</f>
        <v>#REF!</v>
      </c>
      <c r="F1044" s="88" t="e">
        <f>'დაზუსტ. ბიუჯ. ფონდ.'!#REF!</f>
        <v>#REF!</v>
      </c>
      <c r="G1044" s="88">
        <f>'გრანტის საკასო'!D1043</f>
        <v>0</v>
      </c>
      <c r="H1044" s="88">
        <f>'მიზნ.გრანტის საკასო '!D1043</f>
        <v>0</v>
      </c>
      <c r="I1044" s="105" t="e">
        <f>'დაზუსტ. ბიუჯ.'!#REF!-'დაზუსტ. ბიუჯ.'!#REF!</f>
        <v>#REF!</v>
      </c>
      <c r="J1044" s="88" t="e">
        <f>'დაზუსტ. საკუთ.'!#REF!-'დაზუსტ. საკუთ.'!#REF!</f>
        <v>#REF!</v>
      </c>
      <c r="K1044" s="88" t="e">
        <f>'დაზუსტ. ბიუჯ. ფონდ.'!#REF!-'დაზუსტ. ბიუჯ. ფონდ.'!#REF!</f>
        <v>#REF!</v>
      </c>
      <c r="L1044" s="88">
        <f>'გრანტის საკასო'!E1043</f>
        <v>0</v>
      </c>
      <c r="M1044" s="100">
        <f>'მიზნ.გრანტის საკასო '!E1043-'მიზნ.გრანტის საკასო '!D1043</f>
        <v>0</v>
      </c>
      <c r="N1044" s="105" t="e">
        <f>'დაზუსტ. ბიუჯ.'!#REF!-'დაზუსტ. ბიუჯ.'!#REF!</f>
        <v>#REF!</v>
      </c>
      <c r="O1044" s="88" t="e">
        <f>'დაზუსტ. საკუთ.'!#REF!-'დაზუსტ. საკუთ.'!#REF!</f>
        <v>#REF!</v>
      </c>
      <c r="P1044" s="88" t="e">
        <f>'დაზუსტ. ბიუჯ. ფონდ.'!#REF!</f>
        <v>#REF!</v>
      </c>
      <c r="Q1044" s="88">
        <f>'გრანტის საკასო'!J1043</f>
        <v>0</v>
      </c>
      <c r="R1044" s="100">
        <f>'მიზნ.გრანტის საკასო '!J1043-'მიზნ.გრანტის საკასო '!I1043</f>
        <v>0</v>
      </c>
      <c r="S1044" s="105" t="e">
        <f t="shared" si="277"/>
        <v>#REF!</v>
      </c>
      <c r="T1044" s="88" t="e">
        <f t="shared" si="256"/>
        <v>#REF!</v>
      </c>
      <c r="U1044" s="88" t="e">
        <f t="shared" si="257"/>
        <v>#REF!</v>
      </c>
      <c r="V1044" s="88">
        <f t="shared" si="258"/>
        <v>0</v>
      </c>
      <c r="W1044" s="100">
        <f t="shared" si="259"/>
        <v>0</v>
      </c>
      <c r="X1044" s="92"/>
      <c r="Y1044" s="10"/>
      <c r="Z1044" s="10">
        <f t="shared" si="275"/>
        <v>0</v>
      </c>
      <c r="AA1044" s="10">
        <f t="shared" si="275"/>
        <v>0</v>
      </c>
      <c r="AB1044" s="10">
        <f t="shared" si="275"/>
        <v>0</v>
      </c>
    </row>
    <row r="1045" spans="1:28" x14ac:dyDescent="0.25">
      <c r="A1045" t="e">
        <f t="shared" si="276"/>
        <v>#REF!</v>
      </c>
      <c r="B1045" s="5"/>
      <c r="C1045" s="6" t="s">
        <v>18</v>
      </c>
      <c r="D1045" s="104" t="e">
        <f>'დაზუსტ. ბიუჯ.'!#REF!</f>
        <v>#REF!</v>
      </c>
      <c r="E1045" s="87" t="e">
        <f>'დაზუსტ. საკუთ.'!#REF!</f>
        <v>#REF!</v>
      </c>
      <c r="F1045" s="87" t="e">
        <f>'დაზუსტ. ბიუჯ. ფონდ.'!#REF!</f>
        <v>#REF!</v>
      </c>
      <c r="G1045" s="87">
        <f>'გრანტის საკასო'!D1044</f>
        <v>0</v>
      </c>
      <c r="H1045" s="87">
        <f>'მიზნ.გრანტის საკასო '!D1044</f>
        <v>0</v>
      </c>
      <c r="I1045" s="104" t="e">
        <f>'დაზუსტ. ბიუჯ.'!#REF!-'დაზუსტ. ბიუჯ.'!#REF!</f>
        <v>#REF!</v>
      </c>
      <c r="J1045" s="87" t="e">
        <f>'დაზუსტ. საკუთ.'!#REF!-'დაზუსტ. საკუთ.'!#REF!</f>
        <v>#REF!</v>
      </c>
      <c r="K1045" s="87" t="e">
        <f>'დაზუსტ. ბიუჯ. ფონდ.'!#REF!-'დაზუსტ. ბიუჯ. ფონდ.'!#REF!</f>
        <v>#REF!</v>
      </c>
      <c r="L1045" s="87">
        <f>'გრანტის საკასო'!E1044</f>
        <v>0</v>
      </c>
      <c r="M1045" s="99">
        <f>'მიზნ.გრანტის საკასო '!E1044-'მიზნ.გრანტის საკასო '!D1044</f>
        <v>0</v>
      </c>
      <c r="N1045" s="104" t="e">
        <f>'დაზუსტ. ბიუჯ.'!#REF!-'დაზუსტ. ბიუჯ.'!#REF!</f>
        <v>#REF!</v>
      </c>
      <c r="O1045" s="87" t="e">
        <f>'დაზუსტ. საკუთ.'!#REF!-'დაზუსტ. საკუთ.'!#REF!</f>
        <v>#REF!</v>
      </c>
      <c r="P1045" s="87" t="e">
        <f>'დაზუსტ. ბიუჯ. ფონდ.'!#REF!</f>
        <v>#REF!</v>
      </c>
      <c r="Q1045" s="87">
        <f>'გრანტის საკასო'!J1044</f>
        <v>0</v>
      </c>
      <c r="R1045" s="99">
        <f>'მიზნ.გრანტის საკასო '!J1044-'მიზნ.გრანტის საკასო '!I1044</f>
        <v>0</v>
      </c>
      <c r="S1045" s="104" t="e">
        <f t="shared" si="277"/>
        <v>#REF!</v>
      </c>
      <c r="T1045" s="87" t="e">
        <f t="shared" si="256"/>
        <v>#REF!</v>
      </c>
      <c r="U1045" s="87" t="e">
        <f t="shared" si="257"/>
        <v>#REF!</v>
      </c>
      <c r="V1045" s="87">
        <f t="shared" si="258"/>
        <v>0</v>
      </c>
      <c r="W1045" s="99">
        <f t="shared" si="259"/>
        <v>0</v>
      </c>
      <c r="X1045" s="91"/>
      <c r="Y1045" s="7"/>
      <c r="Z1045" s="7">
        <f t="shared" si="275"/>
        <v>0</v>
      </c>
      <c r="AA1045" s="7">
        <f t="shared" si="275"/>
        <v>0</v>
      </c>
      <c r="AB1045" s="7">
        <f t="shared" si="275"/>
        <v>0</v>
      </c>
    </row>
    <row r="1046" spans="1:28" x14ac:dyDescent="0.25">
      <c r="A1046" t="e">
        <f t="shared" si="276"/>
        <v>#REF!</v>
      </c>
      <c r="B1046" s="5"/>
      <c r="C1046" s="6" t="s">
        <v>19</v>
      </c>
      <c r="D1046" s="104" t="e">
        <f>'დაზუსტ. ბიუჯ.'!#REF!</f>
        <v>#REF!</v>
      </c>
      <c r="E1046" s="87" t="e">
        <f>'დაზუსტ. საკუთ.'!#REF!</f>
        <v>#REF!</v>
      </c>
      <c r="F1046" s="87" t="e">
        <f>'დაზუსტ. ბიუჯ. ფონდ.'!#REF!</f>
        <v>#REF!</v>
      </c>
      <c r="G1046" s="87">
        <f>'გრანტის საკასო'!D1045</f>
        <v>0</v>
      </c>
      <c r="H1046" s="87">
        <f>'მიზნ.გრანტის საკასო '!D1045</f>
        <v>0</v>
      </c>
      <c r="I1046" s="104" t="e">
        <f>'დაზუსტ. ბიუჯ.'!#REF!-'დაზუსტ. ბიუჯ.'!#REF!</f>
        <v>#REF!</v>
      </c>
      <c r="J1046" s="87" t="e">
        <f>'დაზუსტ. საკუთ.'!#REF!-'დაზუსტ. საკუთ.'!#REF!</f>
        <v>#REF!</v>
      </c>
      <c r="K1046" s="87" t="e">
        <f>'დაზუსტ. ბიუჯ. ფონდ.'!#REF!-'დაზუსტ. ბიუჯ. ფონდ.'!#REF!</f>
        <v>#REF!</v>
      </c>
      <c r="L1046" s="87">
        <f>'გრანტის საკასო'!E1045</f>
        <v>0</v>
      </c>
      <c r="M1046" s="99">
        <f>'მიზნ.გრანტის საკასო '!E1045-'მიზნ.გრანტის საკასო '!D1045</f>
        <v>0</v>
      </c>
      <c r="N1046" s="104" t="e">
        <f>'დაზუსტ. ბიუჯ.'!#REF!-'დაზუსტ. ბიუჯ.'!#REF!</f>
        <v>#REF!</v>
      </c>
      <c r="O1046" s="87" t="e">
        <f>'დაზუსტ. საკუთ.'!#REF!-'დაზუსტ. საკუთ.'!#REF!</f>
        <v>#REF!</v>
      </c>
      <c r="P1046" s="87" t="e">
        <f>'დაზუსტ. ბიუჯ. ფონდ.'!#REF!</f>
        <v>#REF!</v>
      </c>
      <c r="Q1046" s="87">
        <f>'გრანტის საკასო'!J1045</f>
        <v>0</v>
      </c>
      <c r="R1046" s="99">
        <f>'მიზნ.გრანტის საკასო '!J1045-'მიზნ.გრანტის საკასო '!I1045</f>
        <v>0</v>
      </c>
      <c r="S1046" s="104" t="e">
        <f t="shared" si="277"/>
        <v>#REF!</v>
      </c>
      <c r="T1046" s="87" t="e">
        <f t="shared" si="256"/>
        <v>#REF!</v>
      </c>
      <c r="U1046" s="87" t="e">
        <f t="shared" si="257"/>
        <v>#REF!</v>
      </c>
      <c r="V1046" s="87">
        <f t="shared" si="258"/>
        <v>0</v>
      </c>
      <c r="W1046" s="99">
        <f t="shared" si="259"/>
        <v>0</v>
      </c>
      <c r="X1046" s="91"/>
      <c r="Y1046" s="7"/>
      <c r="Z1046" s="7">
        <f t="shared" si="275"/>
        <v>0</v>
      </c>
      <c r="AA1046" s="7">
        <f t="shared" si="275"/>
        <v>0</v>
      </c>
      <c r="AB1046" s="7">
        <f t="shared" si="275"/>
        <v>0</v>
      </c>
    </row>
    <row r="1047" spans="1:28" ht="15.75" thickBot="1" x14ac:dyDescent="0.3">
      <c r="A1047" t="e">
        <f t="shared" si="276"/>
        <v>#REF!</v>
      </c>
      <c r="B1047" s="11"/>
      <c r="C1047" s="12" t="s">
        <v>20</v>
      </c>
      <c r="D1047" s="106" t="e">
        <f>'დაზუსტ. ბიუჯ.'!#REF!</f>
        <v>#REF!</v>
      </c>
      <c r="E1047" s="89" t="e">
        <f>'დაზუსტ. საკუთ.'!#REF!</f>
        <v>#REF!</v>
      </c>
      <c r="F1047" s="89" t="e">
        <f>'დაზუსტ. ბიუჯ. ფონდ.'!#REF!</f>
        <v>#REF!</v>
      </c>
      <c r="G1047" s="89">
        <f>'გრანტის საკასო'!D1046</f>
        <v>0</v>
      </c>
      <c r="H1047" s="89">
        <f>'მიზნ.გრანტის საკასო '!D1046</f>
        <v>0</v>
      </c>
      <c r="I1047" s="106" t="e">
        <f>'დაზუსტ. ბიუჯ.'!#REF!-'დაზუსტ. ბიუჯ.'!#REF!</f>
        <v>#REF!</v>
      </c>
      <c r="J1047" s="89" t="e">
        <f>'დაზუსტ. საკუთ.'!#REF!-'დაზუსტ. საკუთ.'!#REF!</f>
        <v>#REF!</v>
      </c>
      <c r="K1047" s="89" t="e">
        <f>'დაზუსტ. ბიუჯ. ფონდ.'!#REF!-'დაზუსტ. ბიუჯ. ფონდ.'!#REF!</f>
        <v>#REF!</v>
      </c>
      <c r="L1047" s="89">
        <f>'გრანტის საკასო'!E1046</f>
        <v>0</v>
      </c>
      <c r="M1047" s="101">
        <f>'მიზნ.გრანტის საკასო '!E1046-'მიზნ.გრანტის საკასო '!D1046</f>
        <v>0</v>
      </c>
      <c r="N1047" s="106" t="e">
        <f>'დაზუსტ. ბიუჯ.'!#REF!-'დაზუსტ. ბიუჯ.'!#REF!</f>
        <v>#REF!</v>
      </c>
      <c r="O1047" s="89" t="e">
        <f>'დაზუსტ. საკუთ.'!#REF!-'დაზუსტ. საკუთ.'!#REF!</f>
        <v>#REF!</v>
      </c>
      <c r="P1047" s="89" t="e">
        <f>'დაზუსტ. ბიუჯ. ფონდ.'!#REF!</f>
        <v>#REF!</v>
      </c>
      <c r="Q1047" s="89">
        <f>'გრანტის საკასო'!J1046</f>
        <v>0</v>
      </c>
      <c r="R1047" s="101">
        <f>'მიზნ.გრანტის საკასო '!J1046-'მიზნ.გრანტის საკასო '!I1046</f>
        <v>0</v>
      </c>
      <c r="S1047" s="106" t="e">
        <f t="shared" si="277"/>
        <v>#REF!</v>
      </c>
      <c r="T1047" s="89" t="e">
        <f t="shared" si="256"/>
        <v>#REF!</v>
      </c>
      <c r="U1047" s="89" t="e">
        <f t="shared" si="257"/>
        <v>#REF!</v>
      </c>
      <c r="V1047" s="89">
        <f t="shared" si="258"/>
        <v>0</v>
      </c>
      <c r="W1047" s="101">
        <f t="shared" si="259"/>
        <v>0</v>
      </c>
      <c r="X1047" s="93"/>
      <c r="Y1047" s="13"/>
      <c r="Z1047" s="13">
        <f t="shared" si="275"/>
        <v>0</v>
      </c>
      <c r="AA1047" s="13">
        <f t="shared" si="275"/>
        <v>0</v>
      </c>
      <c r="AB1047" s="13">
        <f t="shared" si="275"/>
        <v>0</v>
      </c>
    </row>
    <row r="1048" spans="1:28" ht="31.5" thickTop="1" thickBot="1" x14ac:dyDescent="0.3">
      <c r="A1048" t="e">
        <f t="shared" si="276"/>
        <v>#REF!</v>
      </c>
      <c r="B1048" s="3" t="s">
        <v>169</v>
      </c>
      <c r="C1048" s="14" t="s">
        <v>170</v>
      </c>
      <c r="D1048" s="103" t="e">
        <f>'დაზუსტ. ბიუჯ.'!#REF!</f>
        <v>#REF!</v>
      </c>
      <c r="E1048" s="86" t="e">
        <f>'დაზუსტ. საკუთ.'!#REF!</f>
        <v>#REF!</v>
      </c>
      <c r="F1048" s="86" t="e">
        <f>'დაზუსტ. ბიუჯ. ფონდ.'!#REF!</f>
        <v>#REF!</v>
      </c>
      <c r="G1048" s="86">
        <f>'გრანტის საკასო'!D1047</f>
        <v>0</v>
      </c>
      <c r="H1048" s="86">
        <f>'მიზნ.გრანტის საკასო '!D1047</f>
        <v>0</v>
      </c>
      <c r="I1048" s="103" t="e">
        <f>'დაზუსტ. ბიუჯ.'!#REF!-'დაზუსტ. ბიუჯ.'!#REF!</f>
        <v>#REF!</v>
      </c>
      <c r="J1048" s="86" t="e">
        <f>'დაზუსტ. საკუთ.'!#REF!-'დაზუსტ. საკუთ.'!#REF!</f>
        <v>#REF!</v>
      </c>
      <c r="K1048" s="86" t="e">
        <f>'დაზუსტ. ბიუჯ. ფონდ.'!#REF!-'დაზუსტ. ბიუჯ. ფონდ.'!#REF!</f>
        <v>#REF!</v>
      </c>
      <c r="L1048" s="86">
        <f>'გრანტის საკასო'!E1047</f>
        <v>0</v>
      </c>
      <c r="M1048" s="102">
        <f>'მიზნ.გრანტის საკასო '!E1047-'მიზნ.გრანტის საკასო '!D1047</f>
        <v>0</v>
      </c>
      <c r="N1048" s="103" t="e">
        <f>'დაზუსტ. ბიუჯ.'!#REF!-'დაზუსტ. ბიუჯ.'!#REF!</f>
        <v>#REF!</v>
      </c>
      <c r="O1048" s="86" t="e">
        <f>'დაზუსტ. საკუთ.'!#REF!-'დაზუსტ. საკუთ.'!#REF!</f>
        <v>#REF!</v>
      </c>
      <c r="P1048" s="86" t="e">
        <f>'დაზუსტ. ბიუჯ. ფონდ.'!#REF!</f>
        <v>#REF!</v>
      </c>
      <c r="Q1048" s="86">
        <f>'გრანტის საკასო'!J1047</f>
        <v>0</v>
      </c>
      <c r="R1048" s="102">
        <f>'მიზნ.გრანტის საკასო '!J1047-'მიზნ.გრანტის საკასო '!I1047</f>
        <v>0</v>
      </c>
      <c r="S1048" s="103" t="e">
        <f t="shared" si="277"/>
        <v>#REF!</v>
      </c>
      <c r="T1048" s="86" t="e">
        <f t="shared" si="256"/>
        <v>#REF!</v>
      </c>
      <c r="U1048" s="86" t="e">
        <f t="shared" si="257"/>
        <v>#REF!</v>
      </c>
      <c r="V1048" s="86">
        <f t="shared" si="258"/>
        <v>0</v>
      </c>
      <c r="W1048" s="102">
        <f t="shared" si="259"/>
        <v>0</v>
      </c>
      <c r="X1048" s="94"/>
      <c r="Y1048" s="4"/>
      <c r="Z1048" s="4">
        <f t="shared" ref="Z1048:AB1048" si="278">SUM(Z1049,Z1057,Z1058,Z1059)</f>
        <v>0</v>
      </c>
      <c r="AA1048" s="4">
        <f t="shared" si="278"/>
        <v>0</v>
      </c>
      <c r="AB1048" s="4">
        <f t="shared" si="278"/>
        <v>0</v>
      </c>
    </row>
    <row r="1049" spans="1:28" ht="15.75" thickTop="1" x14ac:dyDescent="0.25">
      <c r="A1049" t="e">
        <f t="shared" si="276"/>
        <v>#REF!</v>
      </c>
      <c r="B1049" s="5"/>
      <c r="C1049" s="6" t="s">
        <v>10</v>
      </c>
      <c r="D1049" s="104" t="e">
        <f>'დაზუსტ. ბიუჯ.'!#REF!</f>
        <v>#REF!</v>
      </c>
      <c r="E1049" s="87" t="e">
        <f>'დაზუსტ. საკუთ.'!#REF!</f>
        <v>#REF!</v>
      </c>
      <c r="F1049" s="87" t="e">
        <f>'დაზუსტ. ბიუჯ. ფონდ.'!#REF!</f>
        <v>#REF!</v>
      </c>
      <c r="G1049" s="87">
        <f>'გრანტის საკასო'!D1048</f>
        <v>0</v>
      </c>
      <c r="H1049" s="87">
        <f>'მიზნ.გრანტის საკასო '!D1048</f>
        <v>0</v>
      </c>
      <c r="I1049" s="104" t="e">
        <f>'დაზუსტ. ბიუჯ.'!#REF!-'დაზუსტ. ბიუჯ.'!#REF!</f>
        <v>#REF!</v>
      </c>
      <c r="J1049" s="87" t="e">
        <f>'დაზუსტ. საკუთ.'!#REF!-'დაზუსტ. საკუთ.'!#REF!</f>
        <v>#REF!</v>
      </c>
      <c r="K1049" s="87" t="e">
        <f>'დაზუსტ. ბიუჯ. ფონდ.'!#REF!-'დაზუსტ. ბიუჯ. ფონდ.'!#REF!</f>
        <v>#REF!</v>
      </c>
      <c r="L1049" s="87">
        <f>'გრანტის საკასო'!E1048</f>
        <v>0</v>
      </c>
      <c r="M1049" s="99">
        <f>'მიზნ.გრანტის საკასო '!E1048-'მიზნ.გრანტის საკასო '!D1048</f>
        <v>0</v>
      </c>
      <c r="N1049" s="104" t="e">
        <f>'დაზუსტ. ბიუჯ.'!#REF!-'დაზუსტ. ბიუჯ.'!#REF!</f>
        <v>#REF!</v>
      </c>
      <c r="O1049" s="87" t="e">
        <f>'დაზუსტ. საკუთ.'!#REF!-'დაზუსტ. საკუთ.'!#REF!</f>
        <v>#REF!</v>
      </c>
      <c r="P1049" s="87" t="e">
        <f>'დაზუსტ. ბიუჯ. ფონდ.'!#REF!</f>
        <v>#REF!</v>
      </c>
      <c r="Q1049" s="87">
        <f>'გრანტის საკასო'!J1048</f>
        <v>0</v>
      </c>
      <c r="R1049" s="99">
        <f>'მიზნ.გრანტის საკასო '!J1048-'მიზნ.გრანტის საკასო '!I1048</f>
        <v>0</v>
      </c>
      <c r="S1049" s="104" t="e">
        <f t="shared" si="277"/>
        <v>#REF!</v>
      </c>
      <c r="T1049" s="87" t="e">
        <f t="shared" si="256"/>
        <v>#REF!</v>
      </c>
      <c r="U1049" s="87" t="e">
        <f t="shared" si="257"/>
        <v>#REF!</v>
      </c>
      <c r="V1049" s="87">
        <f t="shared" si="258"/>
        <v>0</v>
      </c>
      <c r="W1049" s="99">
        <f t="shared" si="259"/>
        <v>0</v>
      </c>
      <c r="X1049" s="91"/>
      <c r="Y1049" s="7"/>
      <c r="Z1049" s="7">
        <f t="shared" ref="Z1049:AB1049" si="279">SUM(Z1050:Z1056)</f>
        <v>0</v>
      </c>
      <c r="AA1049" s="7">
        <f t="shared" si="279"/>
        <v>0</v>
      </c>
      <c r="AB1049" s="7">
        <f t="shared" si="279"/>
        <v>0</v>
      </c>
    </row>
    <row r="1050" spans="1:28" x14ac:dyDescent="0.25">
      <c r="A1050" t="e">
        <f t="shared" si="276"/>
        <v>#REF!</v>
      </c>
      <c r="B1050" s="8"/>
      <c r="C1050" s="9" t="s">
        <v>11</v>
      </c>
      <c r="D1050" s="105" t="e">
        <f>'დაზუსტ. ბიუჯ.'!#REF!</f>
        <v>#REF!</v>
      </c>
      <c r="E1050" s="88" t="e">
        <f>'დაზუსტ. საკუთ.'!#REF!</f>
        <v>#REF!</v>
      </c>
      <c r="F1050" s="88" t="e">
        <f>'დაზუსტ. ბიუჯ. ფონდ.'!#REF!</f>
        <v>#REF!</v>
      </c>
      <c r="G1050" s="88">
        <f>'გრანტის საკასო'!D1049</f>
        <v>0</v>
      </c>
      <c r="H1050" s="88">
        <f>'მიზნ.გრანტის საკასო '!D1049</f>
        <v>0</v>
      </c>
      <c r="I1050" s="105" t="e">
        <f>'დაზუსტ. ბიუჯ.'!#REF!-'დაზუსტ. ბიუჯ.'!#REF!</f>
        <v>#REF!</v>
      </c>
      <c r="J1050" s="88" t="e">
        <f>'დაზუსტ. საკუთ.'!#REF!-'დაზუსტ. საკუთ.'!#REF!</f>
        <v>#REF!</v>
      </c>
      <c r="K1050" s="88" t="e">
        <f>'დაზუსტ. ბიუჯ. ფონდ.'!#REF!-'დაზუსტ. ბიუჯ. ფონდ.'!#REF!</f>
        <v>#REF!</v>
      </c>
      <c r="L1050" s="88">
        <f>'გრანტის საკასო'!E1049</f>
        <v>0</v>
      </c>
      <c r="M1050" s="100">
        <f>'მიზნ.გრანტის საკასო '!E1049-'მიზნ.გრანტის საკასო '!D1049</f>
        <v>0</v>
      </c>
      <c r="N1050" s="105" t="e">
        <f>'დაზუსტ. ბიუჯ.'!#REF!-'დაზუსტ. ბიუჯ.'!#REF!</f>
        <v>#REF!</v>
      </c>
      <c r="O1050" s="88" t="e">
        <f>'დაზუსტ. საკუთ.'!#REF!-'დაზუსტ. საკუთ.'!#REF!</f>
        <v>#REF!</v>
      </c>
      <c r="P1050" s="88" t="e">
        <f>'დაზუსტ. ბიუჯ. ფონდ.'!#REF!</f>
        <v>#REF!</v>
      </c>
      <c r="Q1050" s="88">
        <f>'გრანტის საკასო'!J1049</f>
        <v>0</v>
      </c>
      <c r="R1050" s="100">
        <f>'მიზნ.გრანტის საკასო '!J1049-'მიზნ.გრანტის საკასო '!I1049</f>
        <v>0</v>
      </c>
      <c r="S1050" s="105" t="e">
        <f t="shared" si="277"/>
        <v>#REF!</v>
      </c>
      <c r="T1050" s="88" t="e">
        <f t="shared" si="256"/>
        <v>#REF!</v>
      </c>
      <c r="U1050" s="88" t="e">
        <f t="shared" si="257"/>
        <v>#REF!</v>
      </c>
      <c r="V1050" s="88">
        <f t="shared" si="258"/>
        <v>0</v>
      </c>
      <c r="W1050" s="100">
        <f t="shared" si="259"/>
        <v>0</v>
      </c>
      <c r="X1050" s="92"/>
      <c r="Y1050" s="10"/>
      <c r="Z1050" s="10">
        <v>0</v>
      </c>
      <c r="AA1050" s="10">
        <v>0</v>
      </c>
      <c r="AB1050" s="10">
        <v>0</v>
      </c>
    </row>
    <row r="1051" spans="1:28" x14ac:dyDescent="0.25">
      <c r="A1051" t="e">
        <f t="shared" si="276"/>
        <v>#REF!</v>
      </c>
      <c r="B1051" s="8"/>
      <c r="C1051" s="9" t="s">
        <v>12</v>
      </c>
      <c r="D1051" s="105" t="e">
        <f>'დაზუსტ. ბიუჯ.'!#REF!</f>
        <v>#REF!</v>
      </c>
      <c r="E1051" s="88" t="e">
        <f>'დაზუსტ. საკუთ.'!#REF!</f>
        <v>#REF!</v>
      </c>
      <c r="F1051" s="88" t="e">
        <f>'დაზუსტ. ბიუჯ. ფონდ.'!#REF!</f>
        <v>#REF!</v>
      </c>
      <c r="G1051" s="88">
        <f>'გრანტის საკასო'!D1050</f>
        <v>0</v>
      </c>
      <c r="H1051" s="88">
        <f>'მიზნ.გრანტის საკასო '!D1050</f>
        <v>0</v>
      </c>
      <c r="I1051" s="105" t="e">
        <f>'დაზუსტ. ბიუჯ.'!#REF!-'დაზუსტ. ბიუჯ.'!#REF!</f>
        <v>#REF!</v>
      </c>
      <c r="J1051" s="88" t="e">
        <f>'დაზუსტ. საკუთ.'!#REF!-'დაზუსტ. საკუთ.'!#REF!</f>
        <v>#REF!</v>
      </c>
      <c r="K1051" s="88" t="e">
        <f>'დაზუსტ. ბიუჯ. ფონდ.'!#REF!-'დაზუსტ. ბიუჯ. ფონდ.'!#REF!</f>
        <v>#REF!</v>
      </c>
      <c r="L1051" s="88">
        <f>'გრანტის საკასო'!E1050</f>
        <v>0</v>
      </c>
      <c r="M1051" s="100">
        <f>'მიზნ.გრანტის საკასო '!E1050-'მიზნ.გრანტის საკასო '!D1050</f>
        <v>0</v>
      </c>
      <c r="N1051" s="105" t="e">
        <f>'დაზუსტ. ბიუჯ.'!#REF!-'დაზუსტ. ბიუჯ.'!#REF!</f>
        <v>#REF!</v>
      </c>
      <c r="O1051" s="88" t="e">
        <f>'დაზუსტ. საკუთ.'!#REF!-'დაზუსტ. საკუთ.'!#REF!</f>
        <v>#REF!</v>
      </c>
      <c r="P1051" s="88" t="e">
        <f>'დაზუსტ. ბიუჯ. ფონდ.'!#REF!</f>
        <v>#REF!</v>
      </c>
      <c r="Q1051" s="88">
        <f>'გრანტის საკასო'!J1050</f>
        <v>0</v>
      </c>
      <c r="R1051" s="100">
        <f>'მიზნ.გრანტის საკასო '!J1050-'მიზნ.გრანტის საკასო '!I1050</f>
        <v>0</v>
      </c>
      <c r="S1051" s="105" t="e">
        <f t="shared" si="277"/>
        <v>#REF!</v>
      </c>
      <c r="T1051" s="88" t="e">
        <f t="shared" si="256"/>
        <v>#REF!</v>
      </c>
      <c r="U1051" s="88" t="e">
        <f t="shared" si="257"/>
        <v>#REF!</v>
      </c>
      <c r="V1051" s="88">
        <f t="shared" si="258"/>
        <v>0</v>
      </c>
      <c r="W1051" s="100">
        <f t="shared" si="259"/>
        <v>0</v>
      </c>
      <c r="X1051" s="92"/>
      <c r="Y1051" s="10"/>
      <c r="Z1051" s="10">
        <v>0</v>
      </c>
      <c r="AA1051" s="10">
        <v>0</v>
      </c>
      <c r="AB1051" s="10">
        <v>0</v>
      </c>
    </row>
    <row r="1052" spans="1:28" x14ac:dyDescent="0.25">
      <c r="A1052" t="e">
        <f t="shared" si="276"/>
        <v>#REF!</v>
      </c>
      <c r="B1052" s="8"/>
      <c r="C1052" s="9" t="s">
        <v>13</v>
      </c>
      <c r="D1052" s="105" t="e">
        <f>'დაზუსტ. ბიუჯ.'!#REF!</f>
        <v>#REF!</v>
      </c>
      <c r="E1052" s="88" t="e">
        <f>'დაზუსტ. საკუთ.'!#REF!</f>
        <v>#REF!</v>
      </c>
      <c r="F1052" s="88" t="e">
        <f>'დაზუსტ. ბიუჯ. ფონდ.'!#REF!</f>
        <v>#REF!</v>
      </c>
      <c r="G1052" s="88">
        <f>'გრანტის საკასო'!D1051</f>
        <v>0</v>
      </c>
      <c r="H1052" s="88">
        <f>'მიზნ.გრანტის საკასო '!D1051</f>
        <v>0</v>
      </c>
      <c r="I1052" s="105" t="e">
        <f>'დაზუსტ. ბიუჯ.'!#REF!-'დაზუსტ. ბიუჯ.'!#REF!</f>
        <v>#REF!</v>
      </c>
      <c r="J1052" s="88" t="e">
        <f>'დაზუსტ. საკუთ.'!#REF!-'დაზუსტ. საკუთ.'!#REF!</f>
        <v>#REF!</v>
      </c>
      <c r="K1052" s="88" t="e">
        <f>'დაზუსტ. ბიუჯ. ფონდ.'!#REF!-'დაზუსტ. ბიუჯ. ფონდ.'!#REF!</f>
        <v>#REF!</v>
      </c>
      <c r="L1052" s="88">
        <f>'გრანტის საკასო'!E1051</f>
        <v>0</v>
      </c>
      <c r="M1052" s="100">
        <f>'მიზნ.გრანტის საკასო '!E1051-'მიზნ.გრანტის საკასო '!D1051</f>
        <v>0</v>
      </c>
      <c r="N1052" s="105" t="e">
        <f>'დაზუსტ. ბიუჯ.'!#REF!-'დაზუსტ. ბიუჯ.'!#REF!</f>
        <v>#REF!</v>
      </c>
      <c r="O1052" s="88" t="e">
        <f>'დაზუსტ. საკუთ.'!#REF!-'დაზუსტ. საკუთ.'!#REF!</f>
        <v>#REF!</v>
      </c>
      <c r="P1052" s="88" t="e">
        <f>'დაზუსტ. ბიუჯ. ფონდ.'!#REF!</f>
        <v>#REF!</v>
      </c>
      <c r="Q1052" s="88">
        <f>'გრანტის საკასო'!J1051</f>
        <v>0</v>
      </c>
      <c r="R1052" s="100">
        <f>'მიზნ.გრანტის საკასო '!J1051-'მიზნ.გრანტის საკასო '!I1051</f>
        <v>0</v>
      </c>
      <c r="S1052" s="105" t="e">
        <f t="shared" si="277"/>
        <v>#REF!</v>
      </c>
      <c r="T1052" s="88" t="e">
        <f t="shared" si="256"/>
        <v>#REF!</v>
      </c>
      <c r="U1052" s="88" t="e">
        <f t="shared" si="257"/>
        <v>#REF!</v>
      </c>
      <c r="V1052" s="88">
        <f t="shared" si="258"/>
        <v>0</v>
      </c>
      <c r="W1052" s="100">
        <f t="shared" si="259"/>
        <v>0</v>
      </c>
      <c r="X1052" s="92"/>
      <c r="Y1052" s="10"/>
      <c r="Z1052" s="10">
        <v>0</v>
      </c>
      <c r="AA1052" s="10">
        <v>0</v>
      </c>
      <c r="AB1052" s="10">
        <v>0</v>
      </c>
    </row>
    <row r="1053" spans="1:28" x14ac:dyDescent="0.25">
      <c r="A1053" t="e">
        <f t="shared" si="276"/>
        <v>#REF!</v>
      </c>
      <c r="B1053" s="8"/>
      <c r="C1053" s="9" t="s">
        <v>14</v>
      </c>
      <c r="D1053" s="105" t="e">
        <f>'დაზუსტ. ბიუჯ.'!#REF!</f>
        <v>#REF!</v>
      </c>
      <c r="E1053" s="88" t="e">
        <f>'დაზუსტ. საკუთ.'!#REF!</f>
        <v>#REF!</v>
      </c>
      <c r="F1053" s="88" t="e">
        <f>'დაზუსტ. ბიუჯ. ფონდ.'!#REF!</f>
        <v>#REF!</v>
      </c>
      <c r="G1053" s="88">
        <f>'გრანტის საკასო'!D1052</f>
        <v>0</v>
      </c>
      <c r="H1053" s="88">
        <f>'მიზნ.გრანტის საკასო '!D1052</f>
        <v>0</v>
      </c>
      <c r="I1053" s="105" t="e">
        <f>'დაზუსტ. ბიუჯ.'!#REF!-'დაზუსტ. ბიუჯ.'!#REF!</f>
        <v>#REF!</v>
      </c>
      <c r="J1053" s="88" t="e">
        <f>'დაზუსტ. საკუთ.'!#REF!-'დაზუსტ. საკუთ.'!#REF!</f>
        <v>#REF!</v>
      </c>
      <c r="K1053" s="88" t="e">
        <f>'დაზუსტ. ბიუჯ. ფონდ.'!#REF!-'დაზუსტ. ბიუჯ. ფონდ.'!#REF!</f>
        <v>#REF!</v>
      </c>
      <c r="L1053" s="88">
        <f>'გრანტის საკასო'!E1052</f>
        <v>0</v>
      </c>
      <c r="M1053" s="100">
        <f>'მიზნ.გრანტის საკასო '!E1052-'მიზნ.გრანტის საკასო '!D1052</f>
        <v>0</v>
      </c>
      <c r="N1053" s="105" t="e">
        <f>'დაზუსტ. ბიუჯ.'!#REF!-'დაზუსტ. ბიუჯ.'!#REF!</f>
        <v>#REF!</v>
      </c>
      <c r="O1053" s="88" t="e">
        <f>'დაზუსტ. საკუთ.'!#REF!-'დაზუსტ. საკუთ.'!#REF!</f>
        <v>#REF!</v>
      </c>
      <c r="P1053" s="88" t="e">
        <f>'დაზუსტ. ბიუჯ. ფონდ.'!#REF!</f>
        <v>#REF!</v>
      </c>
      <c r="Q1053" s="88">
        <f>'გრანტის საკასო'!J1052</f>
        <v>0</v>
      </c>
      <c r="R1053" s="100">
        <f>'მიზნ.გრანტის საკასო '!J1052-'მიზნ.გრანტის საკასო '!I1052</f>
        <v>0</v>
      </c>
      <c r="S1053" s="105" t="e">
        <f t="shared" si="277"/>
        <v>#REF!</v>
      </c>
      <c r="T1053" s="88" t="e">
        <f t="shared" si="256"/>
        <v>#REF!</v>
      </c>
      <c r="U1053" s="88" t="e">
        <f t="shared" si="257"/>
        <v>#REF!</v>
      </c>
      <c r="V1053" s="88">
        <f t="shared" si="258"/>
        <v>0</v>
      </c>
      <c r="W1053" s="100">
        <f t="shared" si="259"/>
        <v>0</v>
      </c>
      <c r="X1053" s="92"/>
      <c r="Y1053" s="10"/>
      <c r="Z1053" s="10">
        <v>0</v>
      </c>
      <c r="AA1053" s="10">
        <v>0</v>
      </c>
      <c r="AB1053" s="10">
        <v>0</v>
      </c>
    </row>
    <row r="1054" spans="1:28" x14ac:dyDescent="0.25">
      <c r="A1054" t="e">
        <f t="shared" si="276"/>
        <v>#REF!</v>
      </c>
      <c r="B1054" s="8"/>
      <c r="C1054" s="9" t="s">
        <v>15</v>
      </c>
      <c r="D1054" s="105" t="e">
        <f>'დაზუსტ. ბიუჯ.'!#REF!</f>
        <v>#REF!</v>
      </c>
      <c r="E1054" s="88" t="e">
        <f>'დაზუსტ. საკუთ.'!#REF!</f>
        <v>#REF!</v>
      </c>
      <c r="F1054" s="88" t="e">
        <f>'დაზუსტ. ბიუჯ. ფონდ.'!#REF!</f>
        <v>#REF!</v>
      </c>
      <c r="G1054" s="88">
        <f>'გრანტის საკასო'!D1053</f>
        <v>0</v>
      </c>
      <c r="H1054" s="88">
        <f>'მიზნ.გრანტის საკასო '!D1053</f>
        <v>0</v>
      </c>
      <c r="I1054" s="105" t="e">
        <f>'დაზუსტ. ბიუჯ.'!#REF!-'დაზუსტ. ბიუჯ.'!#REF!</f>
        <v>#REF!</v>
      </c>
      <c r="J1054" s="88" t="e">
        <f>'დაზუსტ. საკუთ.'!#REF!-'დაზუსტ. საკუთ.'!#REF!</f>
        <v>#REF!</v>
      </c>
      <c r="K1054" s="88" t="e">
        <f>'დაზუსტ. ბიუჯ. ფონდ.'!#REF!-'დაზუსტ. ბიუჯ. ფონდ.'!#REF!</f>
        <v>#REF!</v>
      </c>
      <c r="L1054" s="88">
        <f>'გრანტის საკასო'!E1053</f>
        <v>0</v>
      </c>
      <c r="M1054" s="100">
        <f>'მიზნ.გრანტის საკასო '!E1053-'მიზნ.გრანტის საკასო '!D1053</f>
        <v>0</v>
      </c>
      <c r="N1054" s="105" t="e">
        <f>'დაზუსტ. ბიუჯ.'!#REF!-'დაზუსტ. ბიუჯ.'!#REF!</f>
        <v>#REF!</v>
      </c>
      <c r="O1054" s="88" t="e">
        <f>'დაზუსტ. საკუთ.'!#REF!-'დაზუსტ. საკუთ.'!#REF!</f>
        <v>#REF!</v>
      </c>
      <c r="P1054" s="88" t="e">
        <f>'დაზუსტ. ბიუჯ. ფონდ.'!#REF!</f>
        <v>#REF!</v>
      </c>
      <c r="Q1054" s="88">
        <f>'გრანტის საკასო'!J1053</f>
        <v>0</v>
      </c>
      <c r="R1054" s="100">
        <f>'მიზნ.გრანტის საკასო '!J1053-'მიზნ.გრანტის საკასო '!I1053</f>
        <v>0</v>
      </c>
      <c r="S1054" s="105" t="e">
        <f t="shared" si="277"/>
        <v>#REF!</v>
      </c>
      <c r="T1054" s="88" t="e">
        <f t="shared" si="256"/>
        <v>#REF!</v>
      </c>
      <c r="U1054" s="88" t="e">
        <f t="shared" si="257"/>
        <v>#REF!</v>
      </c>
      <c r="V1054" s="88">
        <f t="shared" si="258"/>
        <v>0</v>
      </c>
      <c r="W1054" s="100">
        <f t="shared" si="259"/>
        <v>0</v>
      </c>
      <c r="X1054" s="92"/>
      <c r="Y1054" s="10"/>
      <c r="Z1054" s="10">
        <v>0</v>
      </c>
      <c r="AA1054" s="10">
        <v>0</v>
      </c>
      <c r="AB1054" s="10">
        <v>0</v>
      </c>
    </row>
    <row r="1055" spans="1:28" x14ac:dyDescent="0.25">
      <c r="A1055" t="e">
        <f t="shared" si="276"/>
        <v>#REF!</v>
      </c>
      <c r="B1055" s="8"/>
      <c r="C1055" s="9" t="s">
        <v>16</v>
      </c>
      <c r="D1055" s="105" t="e">
        <f>'დაზუსტ. ბიუჯ.'!#REF!</f>
        <v>#REF!</v>
      </c>
      <c r="E1055" s="88" t="e">
        <f>'დაზუსტ. საკუთ.'!#REF!</f>
        <v>#REF!</v>
      </c>
      <c r="F1055" s="88" t="e">
        <f>'დაზუსტ. ბიუჯ. ფონდ.'!#REF!</f>
        <v>#REF!</v>
      </c>
      <c r="G1055" s="88">
        <f>'გრანტის საკასო'!D1054</f>
        <v>0</v>
      </c>
      <c r="H1055" s="88">
        <f>'მიზნ.გრანტის საკასო '!D1054</f>
        <v>0</v>
      </c>
      <c r="I1055" s="105" t="e">
        <f>'დაზუსტ. ბიუჯ.'!#REF!-'დაზუსტ. ბიუჯ.'!#REF!</f>
        <v>#REF!</v>
      </c>
      <c r="J1055" s="88" t="e">
        <f>'დაზუსტ. საკუთ.'!#REF!-'დაზუსტ. საკუთ.'!#REF!</f>
        <v>#REF!</v>
      </c>
      <c r="K1055" s="88" t="e">
        <f>'დაზუსტ. ბიუჯ. ფონდ.'!#REF!-'დაზუსტ. ბიუჯ. ფონდ.'!#REF!</f>
        <v>#REF!</v>
      </c>
      <c r="L1055" s="88">
        <f>'გრანტის საკასო'!E1054</f>
        <v>0</v>
      </c>
      <c r="M1055" s="100">
        <f>'მიზნ.გრანტის საკასო '!E1054-'მიზნ.გრანტის საკასო '!D1054</f>
        <v>0</v>
      </c>
      <c r="N1055" s="105" t="e">
        <f>'დაზუსტ. ბიუჯ.'!#REF!-'დაზუსტ. ბიუჯ.'!#REF!</f>
        <v>#REF!</v>
      </c>
      <c r="O1055" s="88" t="e">
        <f>'დაზუსტ. საკუთ.'!#REF!-'დაზუსტ. საკუთ.'!#REF!</f>
        <v>#REF!</v>
      </c>
      <c r="P1055" s="88" t="e">
        <f>'დაზუსტ. ბიუჯ. ფონდ.'!#REF!</f>
        <v>#REF!</v>
      </c>
      <c r="Q1055" s="88">
        <f>'გრანტის საკასო'!J1054</f>
        <v>0</v>
      </c>
      <c r="R1055" s="100">
        <f>'მიზნ.გრანტის საკასო '!J1054-'მიზნ.გრანტის საკასო '!I1054</f>
        <v>0</v>
      </c>
      <c r="S1055" s="105" t="e">
        <f t="shared" si="277"/>
        <v>#REF!</v>
      </c>
      <c r="T1055" s="88" t="e">
        <f t="shared" si="256"/>
        <v>#REF!</v>
      </c>
      <c r="U1055" s="88" t="e">
        <f t="shared" si="257"/>
        <v>#REF!</v>
      </c>
      <c r="V1055" s="88">
        <f t="shared" si="258"/>
        <v>0</v>
      </c>
      <c r="W1055" s="100">
        <f t="shared" si="259"/>
        <v>0</v>
      </c>
      <c r="X1055" s="92"/>
      <c r="Y1055" s="10"/>
      <c r="Z1055" s="10">
        <v>0</v>
      </c>
      <c r="AA1055" s="10">
        <v>0</v>
      </c>
      <c r="AB1055" s="10">
        <v>0</v>
      </c>
    </row>
    <row r="1056" spans="1:28" x14ac:dyDescent="0.25">
      <c r="A1056" t="e">
        <f t="shared" si="276"/>
        <v>#REF!</v>
      </c>
      <c r="B1056" s="8"/>
      <c r="C1056" s="9" t="s">
        <v>17</v>
      </c>
      <c r="D1056" s="105" t="e">
        <f>'დაზუსტ. ბიუჯ.'!#REF!</f>
        <v>#REF!</v>
      </c>
      <c r="E1056" s="88" t="e">
        <f>'დაზუსტ. საკუთ.'!#REF!</f>
        <v>#REF!</v>
      </c>
      <c r="F1056" s="88" t="e">
        <f>'დაზუსტ. ბიუჯ. ფონდ.'!#REF!</f>
        <v>#REF!</v>
      </c>
      <c r="G1056" s="88">
        <f>'გრანტის საკასო'!D1055</f>
        <v>0</v>
      </c>
      <c r="H1056" s="88">
        <f>'მიზნ.გრანტის საკასო '!D1055</f>
        <v>0</v>
      </c>
      <c r="I1056" s="105" t="e">
        <f>'დაზუსტ. ბიუჯ.'!#REF!-'დაზუსტ. ბიუჯ.'!#REF!</f>
        <v>#REF!</v>
      </c>
      <c r="J1056" s="88" t="e">
        <f>'დაზუსტ. საკუთ.'!#REF!-'დაზუსტ. საკუთ.'!#REF!</f>
        <v>#REF!</v>
      </c>
      <c r="K1056" s="88" t="e">
        <f>'დაზუსტ. ბიუჯ. ფონდ.'!#REF!-'დაზუსტ. ბიუჯ. ფონდ.'!#REF!</f>
        <v>#REF!</v>
      </c>
      <c r="L1056" s="88">
        <f>'გრანტის საკასო'!E1055</f>
        <v>0</v>
      </c>
      <c r="M1056" s="100">
        <f>'მიზნ.გრანტის საკასო '!E1055-'მიზნ.გრანტის საკასო '!D1055</f>
        <v>0</v>
      </c>
      <c r="N1056" s="105" t="e">
        <f>'დაზუსტ. ბიუჯ.'!#REF!-'დაზუსტ. ბიუჯ.'!#REF!</f>
        <v>#REF!</v>
      </c>
      <c r="O1056" s="88" t="e">
        <f>'დაზუსტ. საკუთ.'!#REF!-'დაზუსტ. საკუთ.'!#REF!</f>
        <v>#REF!</v>
      </c>
      <c r="P1056" s="88" t="e">
        <f>'დაზუსტ. ბიუჯ. ფონდ.'!#REF!</f>
        <v>#REF!</v>
      </c>
      <c r="Q1056" s="88">
        <f>'გრანტის საკასო'!J1055</f>
        <v>0</v>
      </c>
      <c r="R1056" s="100">
        <f>'მიზნ.გრანტის საკასო '!J1055-'მიზნ.გრანტის საკასო '!I1055</f>
        <v>0</v>
      </c>
      <c r="S1056" s="105" t="e">
        <f t="shared" si="277"/>
        <v>#REF!</v>
      </c>
      <c r="T1056" s="88" t="e">
        <f t="shared" ref="T1056:T1119" si="280">O1056+J1056+E1056</f>
        <v>#REF!</v>
      </c>
      <c r="U1056" s="88" t="e">
        <f t="shared" ref="U1056:U1119" si="281">P1056+K1056+F1056</f>
        <v>#REF!</v>
      </c>
      <c r="V1056" s="88">
        <f t="shared" ref="V1056:V1119" si="282">Q1056+L1056+G1056</f>
        <v>0</v>
      </c>
      <c r="W1056" s="100">
        <f t="shared" ref="W1056:W1119" si="283">R1056+M1056+H1056</f>
        <v>0</v>
      </c>
      <c r="X1056" s="92"/>
      <c r="Y1056" s="10"/>
      <c r="Z1056" s="10">
        <v>0</v>
      </c>
      <c r="AA1056" s="10">
        <v>0</v>
      </c>
      <c r="AB1056" s="10">
        <v>0</v>
      </c>
    </row>
    <row r="1057" spans="1:28" x14ac:dyDescent="0.25">
      <c r="A1057" t="e">
        <f t="shared" si="276"/>
        <v>#REF!</v>
      </c>
      <c r="B1057" s="5"/>
      <c r="C1057" s="6" t="s">
        <v>18</v>
      </c>
      <c r="D1057" s="104" t="e">
        <f>'დაზუსტ. ბიუჯ.'!#REF!</f>
        <v>#REF!</v>
      </c>
      <c r="E1057" s="87" t="e">
        <f>'დაზუსტ. საკუთ.'!#REF!</f>
        <v>#REF!</v>
      </c>
      <c r="F1057" s="87" t="e">
        <f>'დაზუსტ. ბიუჯ. ფონდ.'!#REF!</f>
        <v>#REF!</v>
      </c>
      <c r="G1057" s="87">
        <f>'გრანტის საკასო'!D1056</f>
        <v>0</v>
      </c>
      <c r="H1057" s="87">
        <f>'მიზნ.გრანტის საკასო '!D1056</f>
        <v>0</v>
      </c>
      <c r="I1057" s="104" t="e">
        <f>'დაზუსტ. ბიუჯ.'!#REF!-'დაზუსტ. ბიუჯ.'!#REF!</f>
        <v>#REF!</v>
      </c>
      <c r="J1057" s="87" t="e">
        <f>'დაზუსტ. საკუთ.'!#REF!-'დაზუსტ. საკუთ.'!#REF!</f>
        <v>#REF!</v>
      </c>
      <c r="K1057" s="87" t="e">
        <f>'დაზუსტ. ბიუჯ. ფონდ.'!#REF!-'დაზუსტ. ბიუჯ. ფონდ.'!#REF!</f>
        <v>#REF!</v>
      </c>
      <c r="L1057" s="87">
        <f>'გრანტის საკასო'!E1056</f>
        <v>0</v>
      </c>
      <c r="M1057" s="99">
        <f>'მიზნ.გრანტის საკასო '!E1056-'მიზნ.გრანტის საკასო '!D1056</f>
        <v>0</v>
      </c>
      <c r="N1057" s="104" t="e">
        <f>'დაზუსტ. ბიუჯ.'!#REF!-'დაზუსტ. ბიუჯ.'!#REF!</f>
        <v>#REF!</v>
      </c>
      <c r="O1057" s="87" t="e">
        <f>'დაზუსტ. საკუთ.'!#REF!-'დაზუსტ. საკუთ.'!#REF!</f>
        <v>#REF!</v>
      </c>
      <c r="P1057" s="87" t="e">
        <f>'დაზუსტ. ბიუჯ. ფონდ.'!#REF!</f>
        <v>#REF!</v>
      </c>
      <c r="Q1057" s="87">
        <f>'გრანტის საკასო'!J1056</f>
        <v>0</v>
      </c>
      <c r="R1057" s="99">
        <f>'მიზნ.გრანტის საკასო '!J1056-'მიზნ.გრანტის საკასო '!I1056</f>
        <v>0</v>
      </c>
      <c r="S1057" s="104" t="e">
        <f t="shared" si="277"/>
        <v>#REF!</v>
      </c>
      <c r="T1057" s="87" t="e">
        <f t="shared" si="280"/>
        <v>#REF!</v>
      </c>
      <c r="U1057" s="87" t="e">
        <f t="shared" si="281"/>
        <v>#REF!</v>
      </c>
      <c r="V1057" s="87">
        <f t="shared" si="282"/>
        <v>0</v>
      </c>
      <c r="W1057" s="99">
        <f t="shared" si="283"/>
        <v>0</v>
      </c>
      <c r="X1057" s="91"/>
      <c r="Y1057" s="7"/>
      <c r="Z1057" s="7">
        <v>0</v>
      </c>
      <c r="AA1057" s="7">
        <v>0</v>
      </c>
      <c r="AB1057" s="7">
        <v>0</v>
      </c>
    </row>
    <row r="1058" spans="1:28" x14ac:dyDescent="0.25">
      <c r="A1058" t="e">
        <f t="shared" si="276"/>
        <v>#REF!</v>
      </c>
      <c r="B1058" s="5"/>
      <c r="C1058" s="6" t="s">
        <v>19</v>
      </c>
      <c r="D1058" s="104" t="e">
        <f>'დაზუსტ. ბიუჯ.'!#REF!</f>
        <v>#REF!</v>
      </c>
      <c r="E1058" s="87" t="e">
        <f>'დაზუსტ. საკუთ.'!#REF!</f>
        <v>#REF!</v>
      </c>
      <c r="F1058" s="87" t="e">
        <f>'დაზუსტ. ბიუჯ. ფონდ.'!#REF!</f>
        <v>#REF!</v>
      </c>
      <c r="G1058" s="87">
        <f>'გრანტის საკასო'!D1057</f>
        <v>0</v>
      </c>
      <c r="H1058" s="87">
        <f>'მიზნ.გრანტის საკასო '!D1057</f>
        <v>0</v>
      </c>
      <c r="I1058" s="104" t="e">
        <f>'დაზუსტ. ბიუჯ.'!#REF!-'დაზუსტ. ბიუჯ.'!#REF!</f>
        <v>#REF!</v>
      </c>
      <c r="J1058" s="87" t="e">
        <f>'დაზუსტ. საკუთ.'!#REF!-'დაზუსტ. საკუთ.'!#REF!</f>
        <v>#REF!</v>
      </c>
      <c r="K1058" s="87" t="e">
        <f>'დაზუსტ. ბიუჯ. ფონდ.'!#REF!-'დაზუსტ. ბიუჯ. ფონდ.'!#REF!</f>
        <v>#REF!</v>
      </c>
      <c r="L1058" s="87">
        <f>'გრანტის საკასო'!E1057</f>
        <v>0</v>
      </c>
      <c r="M1058" s="99">
        <f>'მიზნ.გრანტის საკასო '!E1057-'მიზნ.გრანტის საკასო '!D1057</f>
        <v>0</v>
      </c>
      <c r="N1058" s="104" t="e">
        <f>'დაზუსტ. ბიუჯ.'!#REF!-'დაზუსტ. ბიუჯ.'!#REF!</f>
        <v>#REF!</v>
      </c>
      <c r="O1058" s="87" t="e">
        <f>'დაზუსტ. საკუთ.'!#REF!-'დაზუსტ. საკუთ.'!#REF!</f>
        <v>#REF!</v>
      </c>
      <c r="P1058" s="87" t="e">
        <f>'დაზუსტ. ბიუჯ. ფონდ.'!#REF!</f>
        <v>#REF!</v>
      </c>
      <c r="Q1058" s="87">
        <f>'გრანტის საკასო'!J1057</f>
        <v>0</v>
      </c>
      <c r="R1058" s="99">
        <f>'მიზნ.გრანტის საკასო '!J1057-'მიზნ.გრანტის საკასო '!I1057</f>
        <v>0</v>
      </c>
      <c r="S1058" s="104" t="e">
        <f t="shared" si="277"/>
        <v>#REF!</v>
      </c>
      <c r="T1058" s="87" t="e">
        <f t="shared" si="280"/>
        <v>#REF!</v>
      </c>
      <c r="U1058" s="87" t="e">
        <f t="shared" si="281"/>
        <v>#REF!</v>
      </c>
      <c r="V1058" s="87">
        <f t="shared" si="282"/>
        <v>0</v>
      </c>
      <c r="W1058" s="99">
        <f t="shared" si="283"/>
        <v>0</v>
      </c>
      <c r="X1058" s="91"/>
      <c r="Y1058" s="7"/>
      <c r="Z1058" s="7">
        <v>0</v>
      </c>
      <c r="AA1058" s="7">
        <v>0</v>
      </c>
      <c r="AB1058" s="7">
        <v>0</v>
      </c>
    </row>
    <row r="1059" spans="1:28" ht="15.75" thickBot="1" x14ac:dyDescent="0.3">
      <c r="A1059" t="e">
        <f t="shared" si="276"/>
        <v>#REF!</v>
      </c>
      <c r="B1059" s="11"/>
      <c r="C1059" s="12" t="s">
        <v>20</v>
      </c>
      <c r="D1059" s="106" t="e">
        <f>'დაზუსტ. ბიუჯ.'!#REF!</f>
        <v>#REF!</v>
      </c>
      <c r="E1059" s="89" t="e">
        <f>'დაზუსტ. საკუთ.'!#REF!</f>
        <v>#REF!</v>
      </c>
      <c r="F1059" s="89" t="e">
        <f>'დაზუსტ. ბიუჯ. ფონდ.'!#REF!</f>
        <v>#REF!</v>
      </c>
      <c r="G1059" s="89">
        <f>'გრანტის საკასო'!D1058</f>
        <v>0</v>
      </c>
      <c r="H1059" s="89">
        <f>'მიზნ.გრანტის საკასო '!D1058</f>
        <v>0</v>
      </c>
      <c r="I1059" s="106" t="e">
        <f>'დაზუსტ. ბიუჯ.'!#REF!-'დაზუსტ. ბიუჯ.'!#REF!</f>
        <v>#REF!</v>
      </c>
      <c r="J1059" s="89" t="e">
        <f>'დაზუსტ. საკუთ.'!#REF!-'დაზუსტ. საკუთ.'!#REF!</f>
        <v>#REF!</v>
      </c>
      <c r="K1059" s="89" t="e">
        <f>'დაზუსტ. ბიუჯ. ფონდ.'!#REF!-'დაზუსტ. ბიუჯ. ფონდ.'!#REF!</f>
        <v>#REF!</v>
      </c>
      <c r="L1059" s="89">
        <f>'გრანტის საკასო'!E1058</f>
        <v>0</v>
      </c>
      <c r="M1059" s="101">
        <f>'მიზნ.გრანტის საკასო '!E1058-'მიზნ.გრანტის საკასო '!D1058</f>
        <v>0</v>
      </c>
      <c r="N1059" s="106" t="e">
        <f>'დაზუსტ. ბიუჯ.'!#REF!-'დაზუსტ. ბიუჯ.'!#REF!</f>
        <v>#REF!</v>
      </c>
      <c r="O1059" s="89" t="e">
        <f>'დაზუსტ. საკუთ.'!#REF!-'დაზუსტ. საკუთ.'!#REF!</f>
        <v>#REF!</v>
      </c>
      <c r="P1059" s="89" t="e">
        <f>'დაზუსტ. ბიუჯ. ფონდ.'!#REF!</f>
        <v>#REF!</v>
      </c>
      <c r="Q1059" s="89">
        <f>'გრანტის საკასო'!J1058</f>
        <v>0</v>
      </c>
      <c r="R1059" s="101">
        <f>'მიზნ.გრანტის საკასო '!J1058-'მიზნ.გრანტის საკასო '!I1058</f>
        <v>0</v>
      </c>
      <c r="S1059" s="106" t="e">
        <f t="shared" si="277"/>
        <v>#REF!</v>
      </c>
      <c r="T1059" s="89" t="e">
        <f t="shared" si="280"/>
        <v>#REF!</v>
      </c>
      <c r="U1059" s="89" t="e">
        <f t="shared" si="281"/>
        <v>#REF!</v>
      </c>
      <c r="V1059" s="89">
        <f t="shared" si="282"/>
        <v>0</v>
      </c>
      <c r="W1059" s="101">
        <f t="shared" si="283"/>
        <v>0</v>
      </c>
      <c r="X1059" s="93"/>
      <c r="Y1059" s="13"/>
      <c r="Z1059" s="13">
        <v>0</v>
      </c>
      <c r="AA1059" s="13">
        <v>0</v>
      </c>
      <c r="AB1059" s="13">
        <v>0</v>
      </c>
    </row>
    <row r="1060" spans="1:28" ht="31.5" thickTop="1" thickBot="1" x14ac:dyDescent="0.3">
      <c r="A1060" t="e">
        <f t="shared" si="276"/>
        <v>#REF!</v>
      </c>
      <c r="B1060" s="3" t="s">
        <v>224</v>
      </c>
      <c r="C1060" s="14" t="s">
        <v>235</v>
      </c>
      <c r="D1060" s="103" t="e">
        <f>'დაზუსტ. ბიუჯ.'!#REF!</f>
        <v>#REF!</v>
      </c>
      <c r="E1060" s="86" t="e">
        <f>'დაზუსტ. საკუთ.'!#REF!</f>
        <v>#REF!</v>
      </c>
      <c r="F1060" s="86" t="e">
        <f>'დაზუსტ. ბიუჯ. ფონდ.'!#REF!</f>
        <v>#REF!</v>
      </c>
      <c r="G1060" s="86">
        <f>'გრანტის საკასო'!D1059</f>
        <v>0</v>
      </c>
      <c r="H1060" s="86">
        <f>'მიზნ.გრანტის საკასო '!D1059</f>
        <v>0</v>
      </c>
      <c r="I1060" s="103" t="e">
        <f>'დაზუსტ. ბიუჯ.'!#REF!-'დაზუსტ. ბიუჯ.'!#REF!</f>
        <v>#REF!</v>
      </c>
      <c r="J1060" s="86" t="e">
        <f>'დაზუსტ. საკუთ.'!#REF!-'დაზუსტ. საკუთ.'!#REF!</f>
        <v>#REF!</v>
      </c>
      <c r="K1060" s="86" t="e">
        <f>'დაზუსტ. ბიუჯ. ფონდ.'!#REF!-'დაზუსტ. ბიუჯ. ფონდ.'!#REF!</f>
        <v>#REF!</v>
      </c>
      <c r="L1060" s="86">
        <f>'გრანტის საკასო'!E1059</f>
        <v>136154.59</v>
      </c>
      <c r="M1060" s="102">
        <f>'მიზნ.გრანტის საკასო '!E1059-'მიზნ.გრანტის საკასო '!D1059</f>
        <v>0</v>
      </c>
      <c r="N1060" s="103" t="e">
        <f>'დაზუსტ. ბიუჯ.'!#REF!-'დაზუსტ. ბიუჯ.'!#REF!</f>
        <v>#REF!</v>
      </c>
      <c r="O1060" s="86" t="e">
        <f>'დაზუსტ. საკუთ.'!#REF!-'დაზუსტ. საკუთ.'!#REF!</f>
        <v>#REF!</v>
      </c>
      <c r="P1060" s="86" t="e">
        <f>'დაზუსტ. ბიუჯ. ფონდ.'!#REF!</f>
        <v>#REF!</v>
      </c>
      <c r="Q1060" s="86">
        <f>'გრანტის საკასო'!J1059</f>
        <v>0</v>
      </c>
      <c r="R1060" s="102">
        <f>'მიზნ.გრანტის საკასო '!J1059-'მიზნ.გრანტის საკასო '!I1059</f>
        <v>0</v>
      </c>
      <c r="S1060" s="103" t="e">
        <f t="shared" si="277"/>
        <v>#REF!</v>
      </c>
      <c r="T1060" s="86" t="e">
        <f t="shared" si="280"/>
        <v>#REF!</v>
      </c>
      <c r="U1060" s="86" t="e">
        <f t="shared" si="281"/>
        <v>#REF!</v>
      </c>
      <c r="V1060" s="86">
        <f t="shared" si="282"/>
        <v>136154.59</v>
      </c>
      <c r="W1060" s="102">
        <f t="shared" si="283"/>
        <v>0</v>
      </c>
      <c r="X1060" s="94"/>
      <c r="Y1060" s="4"/>
      <c r="Z1060" s="4">
        <f t="shared" ref="Z1060:AB1060" si="284">SUM(Z1061,Z1069,Z1070,Z1071)</f>
        <v>0</v>
      </c>
      <c r="AA1060" s="4">
        <f t="shared" si="284"/>
        <v>0</v>
      </c>
      <c r="AB1060" s="4">
        <f t="shared" si="284"/>
        <v>0</v>
      </c>
    </row>
    <row r="1061" spans="1:28" ht="15.75" thickTop="1" x14ac:dyDescent="0.25">
      <c r="A1061" t="e">
        <f t="shared" si="276"/>
        <v>#REF!</v>
      </c>
      <c r="B1061" s="5"/>
      <c r="C1061" s="6" t="s">
        <v>10</v>
      </c>
      <c r="D1061" s="104" t="e">
        <f>'დაზუსტ. ბიუჯ.'!#REF!</f>
        <v>#REF!</v>
      </c>
      <c r="E1061" s="87" t="e">
        <f>'დაზუსტ. საკუთ.'!#REF!</f>
        <v>#REF!</v>
      </c>
      <c r="F1061" s="87" t="e">
        <f>'დაზუსტ. ბიუჯ. ფონდ.'!#REF!</f>
        <v>#REF!</v>
      </c>
      <c r="G1061" s="87">
        <f>'გრანტის საკასო'!D1060</f>
        <v>0</v>
      </c>
      <c r="H1061" s="87">
        <f>'მიზნ.გრანტის საკასო '!D1060</f>
        <v>0</v>
      </c>
      <c r="I1061" s="104" t="e">
        <f>'დაზუსტ. ბიუჯ.'!#REF!-'დაზუსტ. ბიუჯ.'!#REF!</f>
        <v>#REF!</v>
      </c>
      <c r="J1061" s="87" t="e">
        <f>'დაზუსტ. საკუთ.'!#REF!-'დაზუსტ. საკუთ.'!#REF!</f>
        <v>#REF!</v>
      </c>
      <c r="K1061" s="87" t="e">
        <f>'დაზუსტ. ბიუჯ. ფონდ.'!#REF!-'დაზუსტ. ბიუჯ. ფონდ.'!#REF!</f>
        <v>#REF!</v>
      </c>
      <c r="L1061" s="87">
        <f>'გრანტის საკასო'!E1060</f>
        <v>0</v>
      </c>
      <c r="M1061" s="99">
        <f>'მიზნ.გრანტის საკასო '!E1060-'მიზნ.გრანტის საკასო '!D1060</f>
        <v>0</v>
      </c>
      <c r="N1061" s="104" t="e">
        <f>'დაზუსტ. ბიუჯ.'!#REF!-'დაზუსტ. ბიუჯ.'!#REF!</f>
        <v>#REF!</v>
      </c>
      <c r="O1061" s="87" t="e">
        <f>'დაზუსტ. საკუთ.'!#REF!-'დაზუსტ. საკუთ.'!#REF!</f>
        <v>#REF!</v>
      </c>
      <c r="P1061" s="87" t="e">
        <f>'დაზუსტ. ბიუჯ. ფონდ.'!#REF!</f>
        <v>#REF!</v>
      </c>
      <c r="Q1061" s="87">
        <f>'გრანტის საკასო'!J1060</f>
        <v>0</v>
      </c>
      <c r="R1061" s="99">
        <f>'მიზნ.გრანტის საკასო '!J1060-'მიზნ.გრანტის საკასო '!I1060</f>
        <v>0</v>
      </c>
      <c r="S1061" s="104" t="e">
        <f t="shared" si="277"/>
        <v>#REF!</v>
      </c>
      <c r="T1061" s="87" t="e">
        <f t="shared" si="280"/>
        <v>#REF!</v>
      </c>
      <c r="U1061" s="87" t="e">
        <f t="shared" si="281"/>
        <v>#REF!</v>
      </c>
      <c r="V1061" s="87">
        <f t="shared" si="282"/>
        <v>0</v>
      </c>
      <c r="W1061" s="99">
        <f t="shared" si="283"/>
        <v>0</v>
      </c>
      <c r="X1061" s="91"/>
      <c r="Y1061" s="7"/>
      <c r="Z1061" s="7">
        <f t="shared" ref="Z1061:AB1061" si="285">SUM(Z1062:Z1068)</f>
        <v>0</v>
      </c>
      <c r="AA1061" s="7">
        <f t="shared" si="285"/>
        <v>0</v>
      </c>
      <c r="AB1061" s="7">
        <f t="shared" si="285"/>
        <v>0</v>
      </c>
    </row>
    <row r="1062" spans="1:28" x14ac:dyDescent="0.25">
      <c r="A1062" t="e">
        <f t="shared" si="276"/>
        <v>#REF!</v>
      </c>
      <c r="B1062" s="8"/>
      <c r="C1062" s="9" t="s">
        <v>11</v>
      </c>
      <c r="D1062" s="105" t="e">
        <f>'დაზუსტ. ბიუჯ.'!#REF!</f>
        <v>#REF!</v>
      </c>
      <c r="E1062" s="88" t="e">
        <f>'დაზუსტ. საკუთ.'!#REF!</f>
        <v>#REF!</v>
      </c>
      <c r="F1062" s="88" t="e">
        <f>'დაზუსტ. ბიუჯ. ფონდ.'!#REF!</f>
        <v>#REF!</v>
      </c>
      <c r="G1062" s="88">
        <f>'გრანტის საკასო'!D1061</f>
        <v>0</v>
      </c>
      <c r="H1062" s="88">
        <f>'მიზნ.გრანტის საკასო '!D1061</f>
        <v>0</v>
      </c>
      <c r="I1062" s="105" t="e">
        <f>'დაზუსტ. ბიუჯ.'!#REF!-'დაზუსტ. ბიუჯ.'!#REF!</f>
        <v>#REF!</v>
      </c>
      <c r="J1062" s="88" t="e">
        <f>'დაზუსტ. საკუთ.'!#REF!-'დაზუსტ. საკუთ.'!#REF!</f>
        <v>#REF!</v>
      </c>
      <c r="K1062" s="88" t="e">
        <f>'დაზუსტ. ბიუჯ. ფონდ.'!#REF!-'დაზუსტ. ბიუჯ. ფონდ.'!#REF!</f>
        <v>#REF!</v>
      </c>
      <c r="L1062" s="88">
        <f>'გრანტის საკასო'!E1061</f>
        <v>0</v>
      </c>
      <c r="M1062" s="100">
        <f>'მიზნ.გრანტის საკასო '!E1061-'მიზნ.გრანტის საკასო '!D1061</f>
        <v>0</v>
      </c>
      <c r="N1062" s="105" t="e">
        <f>'დაზუსტ. ბიუჯ.'!#REF!-'დაზუსტ. ბიუჯ.'!#REF!</f>
        <v>#REF!</v>
      </c>
      <c r="O1062" s="88" t="e">
        <f>'დაზუსტ. საკუთ.'!#REF!-'დაზუსტ. საკუთ.'!#REF!</f>
        <v>#REF!</v>
      </c>
      <c r="P1062" s="88" t="e">
        <f>'დაზუსტ. ბიუჯ. ფონდ.'!#REF!</f>
        <v>#REF!</v>
      </c>
      <c r="Q1062" s="88">
        <f>'გრანტის საკასო'!J1061</f>
        <v>0</v>
      </c>
      <c r="R1062" s="100">
        <f>'მიზნ.გრანტის საკასო '!J1061-'მიზნ.გრანტის საკასო '!I1061</f>
        <v>0</v>
      </c>
      <c r="S1062" s="105" t="e">
        <f t="shared" si="277"/>
        <v>#REF!</v>
      </c>
      <c r="T1062" s="88" t="e">
        <f t="shared" si="280"/>
        <v>#REF!</v>
      </c>
      <c r="U1062" s="88" t="e">
        <f t="shared" si="281"/>
        <v>#REF!</v>
      </c>
      <c r="V1062" s="88">
        <f t="shared" si="282"/>
        <v>0</v>
      </c>
      <c r="W1062" s="100">
        <f t="shared" si="283"/>
        <v>0</v>
      </c>
      <c r="X1062" s="92"/>
      <c r="Y1062" s="10"/>
      <c r="Z1062" s="10">
        <v>0</v>
      </c>
      <c r="AA1062" s="10">
        <v>0</v>
      </c>
      <c r="AB1062" s="10">
        <v>0</v>
      </c>
    </row>
    <row r="1063" spans="1:28" x14ac:dyDescent="0.25">
      <c r="A1063" t="e">
        <f t="shared" si="276"/>
        <v>#REF!</v>
      </c>
      <c r="B1063" s="8"/>
      <c r="C1063" s="9" t="s">
        <v>12</v>
      </c>
      <c r="D1063" s="105" t="e">
        <f>'დაზუსტ. ბიუჯ.'!#REF!</f>
        <v>#REF!</v>
      </c>
      <c r="E1063" s="88" t="e">
        <f>'დაზუსტ. საკუთ.'!#REF!</f>
        <v>#REF!</v>
      </c>
      <c r="F1063" s="88" t="e">
        <f>'დაზუსტ. ბიუჯ. ფონდ.'!#REF!</f>
        <v>#REF!</v>
      </c>
      <c r="G1063" s="88">
        <f>'გრანტის საკასო'!D1062</f>
        <v>0</v>
      </c>
      <c r="H1063" s="88">
        <f>'მიზნ.გრანტის საკასო '!D1062</f>
        <v>0</v>
      </c>
      <c r="I1063" s="105" t="e">
        <f>'დაზუსტ. ბიუჯ.'!#REF!-'დაზუსტ. ბიუჯ.'!#REF!</f>
        <v>#REF!</v>
      </c>
      <c r="J1063" s="88" t="e">
        <f>'დაზუსტ. საკუთ.'!#REF!-'დაზუსტ. საკუთ.'!#REF!</f>
        <v>#REF!</v>
      </c>
      <c r="K1063" s="88" t="e">
        <f>'დაზუსტ. ბიუჯ. ფონდ.'!#REF!-'დაზუსტ. ბიუჯ. ფონდ.'!#REF!</f>
        <v>#REF!</v>
      </c>
      <c r="L1063" s="88">
        <f>'გრანტის საკასო'!E1062</f>
        <v>0</v>
      </c>
      <c r="M1063" s="100">
        <f>'მიზნ.გრანტის საკასო '!E1062-'მიზნ.გრანტის საკასო '!D1062</f>
        <v>0</v>
      </c>
      <c r="N1063" s="105" t="e">
        <f>'დაზუსტ. ბიუჯ.'!#REF!-'დაზუსტ. ბიუჯ.'!#REF!</f>
        <v>#REF!</v>
      </c>
      <c r="O1063" s="88" t="e">
        <f>'დაზუსტ. საკუთ.'!#REF!-'დაზუსტ. საკუთ.'!#REF!</f>
        <v>#REF!</v>
      </c>
      <c r="P1063" s="88" t="e">
        <f>'დაზუსტ. ბიუჯ. ფონდ.'!#REF!</f>
        <v>#REF!</v>
      </c>
      <c r="Q1063" s="88">
        <f>'გრანტის საკასო'!J1062</f>
        <v>0</v>
      </c>
      <c r="R1063" s="100">
        <f>'მიზნ.გრანტის საკასო '!J1062-'მიზნ.გრანტის საკასო '!I1062</f>
        <v>0</v>
      </c>
      <c r="S1063" s="105" t="e">
        <f t="shared" si="277"/>
        <v>#REF!</v>
      </c>
      <c r="T1063" s="88" t="e">
        <f t="shared" si="280"/>
        <v>#REF!</v>
      </c>
      <c r="U1063" s="88" t="e">
        <f t="shared" si="281"/>
        <v>#REF!</v>
      </c>
      <c r="V1063" s="88">
        <f t="shared" si="282"/>
        <v>0</v>
      </c>
      <c r="W1063" s="100">
        <f t="shared" si="283"/>
        <v>0</v>
      </c>
      <c r="X1063" s="92"/>
      <c r="Y1063" s="10"/>
      <c r="Z1063" s="10">
        <v>0</v>
      </c>
      <c r="AA1063" s="10">
        <v>0</v>
      </c>
      <c r="AB1063" s="10">
        <v>0</v>
      </c>
    </row>
    <row r="1064" spans="1:28" x14ac:dyDescent="0.25">
      <c r="A1064" t="e">
        <f t="shared" si="276"/>
        <v>#REF!</v>
      </c>
      <c r="B1064" s="8"/>
      <c r="C1064" s="9" t="s">
        <v>13</v>
      </c>
      <c r="D1064" s="105" t="e">
        <f>'დაზუსტ. ბიუჯ.'!#REF!</f>
        <v>#REF!</v>
      </c>
      <c r="E1064" s="88" t="e">
        <f>'დაზუსტ. საკუთ.'!#REF!</f>
        <v>#REF!</v>
      </c>
      <c r="F1064" s="88" t="e">
        <f>'დაზუსტ. ბიუჯ. ფონდ.'!#REF!</f>
        <v>#REF!</v>
      </c>
      <c r="G1064" s="88">
        <f>'გრანტის საკასო'!D1063</f>
        <v>0</v>
      </c>
      <c r="H1064" s="88">
        <f>'მიზნ.გრანტის საკასო '!D1063</f>
        <v>0</v>
      </c>
      <c r="I1064" s="105" t="e">
        <f>'დაზუსტ. ბიუჯ.'!#REF!-'დაზუსტ. ბიუჯ.'!#REF!</f>
        <v>#REF!</v>
      </c>
      <c r="J1064" s="88" t="e">
        <f>'დაზუსტ. საკუთ.'!#REF!-'დაზუსტ. საკუთ.'!#REF!</f>
        <v>#REF!</v>
      </c>
      <c r="K1064" s="88" t="e">
        <f>'დაზუსტ. ბიუჯ. ფონდ.'!#REF!-'დაზუსტ. ბიუჯ. ფონდ.'!#REF!</f>
        <v>#REF!</v>
      </c>
      <c r="L1064" s="88">
        <f>'გრანტის საკასო'!E1063</f>
        <v>0</v>
      </c>
      <c r="M1064" s="100">
        <f>'მიზნ.გრანტის საკასო '!E1063-'მიზნ.გრანტის საკასო '!D1063</f>
        <v>0</v>
      </c>
      <c r="N1064" s="105" t="e">
        <f>'დაზუსტ. ბიუჯ.'!#REF!-'დაზუსტ. ბიუჯ.'!#REF!</f>
        <v>#REF!</v>
      </c>
      <c r="O1064" s="88" t="e">
        <f>'დაზუსტ. საკუთ.'!#REF!-'დაზუსტ. საკუთ.'!#REF!</f>
        <v>#REF!</v>
      </c>
      <c r="P1064" s="88" t="e">
        <f>'დაზუსტ. ბიუჯ. ფონდ.'!#REF!</f>
        <v>#REF!</v>
      </c>
      <c r="Q1064" s="88">
        <f>'გრანტის საკასო'!J1063</f>
        <v>0</v>
      </c>
      <c r="R1064" s="100">
        <f>'მიზნ.გრანტის საკასო '!J1063-'მიზნ.გრანტის საკასო '!I1063</f>
        <v>0</v>
      </c>
      <c r="S1064" s="105" t="e">
        <f t="shared" si="277"/>
        <v>#REF!</v>
      </c>
      <c r="T1064" s="88" t="e">
        <f t="shared" si="280"/>
        <v>#REF!</v>
      </c>
      <c r="U1064" s="88" t="e">
        <f t="shared" si="281"/>
        <v>#REF!</v>
      </c>
      <c r="V1064" s="88">
        <f t="shared" si="282"/>
        <v>0</v>
      </c>
      <c r="W1064" s="100">
        <f t="shared" si="283"/>
        <v>0</v>
      </c>
      <c r="X1064" s="92"/>
      <c r="Y1064" s="10"/>
      <c r="Z1064" s="10">
        <v>0</v>
      </c>
      <c r="AA1064" s="10">
        <v>0</v>
      </c>
      <c r="AB1064" s="10">
        <v>0</v>
      </c>
    </row>
    <row r="1065" spans="1:28" x14ac:dyDescent="0.25">
      <c r="A1065" t="e">
        <f t="shared" si="276"/>
        <v>#REF!</v>
      </c>
      <c r="B1065" s="8"/>
      <c r="C1065" s="9" t="s">
        <v>14</v>
      </c>
      <c r="D1065" s="105" t="e">
        <f>'დაზუსტ. ბიუჯ.'!#REF!</f>
        <v>#REF!</v>
      </c>
      <c r="E1065" s="88" t="e">
        <f>'დაზუსტ. საკუთ.'!#REF!</f>
        <v>#REF!</v>
      </c>
      <c r="F1065" s="88" t="e">
        <f>'დაზუსტ. ბიუჯ. ფონდ.'!#REF!</f>
        <v>#REF!</v>
      </c>
      <c r="G1065" s="88">
        <f>'გრანტის საკასო'!D1064</f>
        <v>0</v>
      </c>
      <c r="H1065" s="88">
        <f>'მიზნ.გრანტის საკასო '!D1064</f>
        <v>0</v>
      </c>
      <c r="I1065" s="105" t="e">
        <f>'დაზუსტ. ბიუჯ.'!#REF!-'დაზუსტ. ბიუჯ.'!#REF!</f>
        <v>#REF!</v>
      </c>
      <c r="J1065" s="88" t="e">
        <f>'დაზუსტ. საკუთ.'!#REF!-'დაზუსტ. საკუთ.'!#REF!</f>
        <v>#REF!</v>
      </c>
      <c r="K1065" s="88" t="e">
        <f>'დაზუსტ. ბიუჯ. ფონდ.'!#REF!-'დაზუსტ. ბიუჯ. ფონდ.'!#REF!</f>
        <v>#REF!</v>
      </c>
      <c r="L1065" s="88">
        <f>'გრანტის საკასო'!E1064</f>
        <v>0</v>
      </c>
      <c r="M1065" s="100">
        <f>'მიზნ.გრანტის საკასო '!E1064-'მიზნ.გრანტის საკასო '!D1064</f>
        <v>0</v>
      </c>
      <c r="N1065" s="105" t="e">
        <f>'დაზუსტ. ბიუჯ.'!#REF!-'დაზუსტ. ბიუჯ.'!#REF!</f>
        <v>#REF!</v>
      </c>
      <c r="O1065" s="88" t="e">
        <f>'დაზუსტ. საკუთ.'!#REF!-'დაზუსტ. საკუთ.'!#REF!</f>
        <v>#REF!</v>
      </c>
      <c r="P1065" s="88" t="e">
        <f>'დაზუსტ. ბიუჯ. ფონდ.'!#REF!</f>
        <v>#REF!</v>
      </c>
      <c r="Q1065" s="88">
        <f>'გრანტის საკასო'!J1064</f>
        <v>0</v>
      </c>
      <c r="R1065" s="100">
        <f>'მიზნ.გრანტის საკასო '!J1064-'მიზნ.გრანტის საკასო '!I1064</f>
        <v>0</v>
      </c>
      <c r="S1065" s="105" t="e">
        <f t="shared" si="277"/>
        <v>#REF!</v>
      </c>
      <c r="T1065" s="88" t="e">
        <f t="shared" si="280"/>
        <v>#REF!</v>
      </c>
      <c r="U1065" s="88" t="e">
        <f t="shared" si="281"/>
        <v>#REF!</v>
      </c>
      <c r="V1065" s="88">
        <f t="shared" si="282"/>
        <v>0</v>
      </c>
      <c r="W1065" s="100">
        <f t="shared" si="283"/>
        <v>0</v>
      </c>
      <c r="X1065" s="92"/>
      <c r="Y1065" s="10"/>
      <c r="Z1065" s="10">
        <v>0</v>
      </c>
      <c r="AA1065" s="10">
        <v>0</v>
      </c>
      <c r="AB1065" s="10">
        <v>0</v>
      </c>
    </row>
    <row r="1066" spans="1:28" x14ac:dyDescent="0.25">
      <c r="A1066" t="e">
        <f t="shared" si="276"/>
        <v>#REF!</v>
      </c>
      <c r="B1066" s="8"/>
      <c r="C1066" s="9" t="s">
        <v>15</v>
      </c>
      <c r="D1066" s="105" t="e">
        <f>'დაზუსტ. ბიუჯ.'!#REF!</f>
        <v>#REF!</v>
      </c>
      <c r="E1066" s="88" t="e">
        <f>'დაზუსტ. საკუთ.'!#REF!</f>
        <v>#REF!</v>
      </c>
      <c r="F1066" s="88" t="e">
        <f>'დაზუსტ. ბიუჯ. ფონდ.'!#REF!</f>
        <v>#REF!</v>
      </c>
      <c r="G1066" s="88">
        <f>'გრანტის საკასო'!D1065</f>
        <v>0</v>
      </c>
      <c r="H1066" s="88">
        <f>'მიზნ.გრანტის საკასო '!D1065</f>
        <v>0</v>
      </c>
      <c r="I1066" s="105" t="e">
        <f>'დაზუსტ. ბიუჯ.'!#REF!-'დაზუსტ. ბიუჯ.'!#REF!</f>
        <v>#REF!</v>
      </c>
      <c r="J1066" s="88" t="e">
        <f>'დაზუსტ. საკუთ.'!#REF!-'დაზუსტ. საკუთ.'!#REF!</f>
        <v>#REF!</v>
      </c>
      <c r="K1066" s="88" t="e">
        <f>'დაზუსტ. ბიუჯ. ფონდ.'!#REF!-'დაზუსტ. ბიუჯ. ფონდ.'!#REF!</f>
        <v>#REF!</v>
      </c>
      <c r="L1066" s="88">
        <f>'გრანტის საკასო'!E1065</f>
        <v>0</v>
      </c>
      <c r="M1066" s="100">
        <f>'მიზნ.გრანტის საკასო '!E1065-'მიზნ.გრანტის საკასო '!D1065</f>
        <v>0</v>
      </c>
      <c r="N1066" s="105" t="e">
        <f>'დაზუსტ. ბიუჯ.'!#REF!-'დაზუსტ. ბიუჯ.'!#REF!</f>
        <v>#REF!</v>
      </c>
      <c r="O1066" s="88" t="e">
        <f>'დაზუსტ. საკუთ.'!#REF!-'დაზუსტ. საკუთ.'!#REF!</f>
        <v>#REF!</v>
      </c>
      <c r="P1066" s="88" t="e">
        <f>'დაზუსტ. ბიუჯ. ფონდ.'!#REF!</f>
        <v>#REF!</v>
      </c>
      <c r="Q1066" s="88">
        <f>'გრანტის საკასო'!J1065</f>
        <v>0</v>
      </c>
      <c r="R1066" s="100">
        <f>'მიზნ.გრანტის საკასო '!J1065-'მიზნ.გრანტის საკასო '!I1065</f>
        <v>0</v>
      </c>
      <c r="S1066" s="105" t="e">
        <f t="shared" si="277"/>
        <v>#REF!</v>
      </c>
      <c r="T1066" s="88" t="e">
        <f t="shared" si="280"/>
        <v>#REF!</v>
      </c>
      <c r="U1066" s="88" t="e">
        <f t="shared" si="281"/>
        <v>#REF!</v>
      </c>
      <c r="V1066" s="88">
        <f t="shared" si="282"/>
        <v>0</v>
      </c>
      <c r="W1066" s="100">
        <f t="shared" si="283"/>
        <v>0</v>
      </c>
      <c r="X1066" s="92"/>
      <c r="Y1066" s="10"/>
      <c r="Z1066" s="10">
        <v>0</v>
      </c>
      <c r="AA1066" s="10">
        <v>0</v>
      </c>
      <c r="AB1066" s="10">
        <v>0</v>
      </c>
    </row>
    <row r="1067" spans="1:28" x14ac:dyDescent="0.25">
      <c r="A1067" t="e">
        <f t="shared" si="276"/>
        <v>#REF!</v>
      </c>
      <c r="B1067" s="8"/>
      <c r="C1067" s="9" t="s">
        <v>16</v>
      </c>
      <c r="D1067" s="105" t="e">
        <f>'დაზუსტ. ბიუჯ.'!#REF!</f>
        <v>#REF!</v>
      </c>
      <c r="E1067" s="88" t="e">
        <f>'დაზუსტ. საკუთ.'!#REF!</f>
        <v>#REF!</v>
      </c>
      <c r="F1067" s="88" t="e">
        <f>'დაზუსტ. ბიუჯ. ფონდ.'!#REF!</f>
        <v>#REF!</v>
      </c>
      <c r="G1067" s="88">
        <f>'გრანტის საკასო'!D1066</f>
        <v>0</v>
      </c>
      <c r="H1067" s="88">
        <f>'მიზნ.გრანტის საკასო '!D1066</f>
        <v>0</v>
      </c>
      <c r="I1067" s="105" t="e">
        <f>'დაზუსტ. ბიუჯ.'!#REF!-'დაზუსტ. ბიუჯ.'!#REF!</f>
        <v>#REF!</v>
      </c>
      <c r="J1067" s="88" t="e">
        <f>'დაზუსტ. საკუთ.'!#REF!-'დაზუსტ. საკუთ.'!#REF!</f>
        <v>#REF!</v>
      </c>
      <c r="K1067" s="88" t="e">
        <f>'დაზუსტ. ბიუჯ. ფონდ.'!#REF!-'დაზუსტ. ბიუჯ. ფონდ.'!#REF!</f>
        <v>#REF!</v>
      </c>
      <c r="L1067" s="88">
        <f>'გრანტის საკასო'!E1066</f>
        <v>0</v>
      </c>
      <c r="M1067" s="100">
        <f>'მიზნ.გრანტის საკასო '!E1066-'მიზნ.გრანტის საკასო '!D1066</f>
        <v>0</v>
      </c>
      <c r="N1067" s="105" t="e">
        <f>'დაზუსტ. ბიუჯ.'!#REF!-'დაზუსტ. ბიუჯ.'!#REF!</f>
        <v>#REF!</v>
      </c>
      <c r="O1067" s="88" t="e">
        <f>'დაზუსტ. საკუთ.'!#REF!-'დაზუსტ. საკუთ.'!#REF!</f>
        <v>#REF!</v>
      </c>
      <c r="P1067" s="88" t="e">
        <f>'დაზუსტ. ბიუჯ. ფონდ.'!#REF!</f>
        <v>#REF!</v>
      </c>
      <c r="Q1067" s="88">
        <f>'გრანტის საკასო'!J1066</f>
        <v>0</v>
      </c>
      <c r="R1067" s="100">
        <f>'მიზნ.გრანტის საკასო '!J1066-'მიზნ.გრანტის საკასო '!I1066</f>
        <v>0</v>
      </c>
      <c r="S1067" s="105" t="e">
        <f t="shared" si="277"/>
        <v>#REF!</v>
      </c>
      <c r="T1067" s="88" t="e">
        <f t="shared" si="280"/>
        <v>#REF!</v>
      </c>
      <c r="U1067" s="88" t="e">
        <f t="shared" si="281"/>
        <v>#REF!</v>
      </c>
      <c r="V1067" s="88">
        <f t="shared" si="282"/>
        <v>0</v>
      </c>
      <c r="W1067" s="100">
        <f t="shared" si="283"/>
        <v>0</v>
      </c>
      <c r="X1067" s="92"/>
      <c r="Y1067" s="10"/>
      <c r="Z1067" s="10">
        <v>0</v>
      </c>
      <c r="AA1067" s="10">
        <v>0</v>
      </c>
      <c r="AB1067" s="10">
        <v>0</v>
      </c>
    </row>
    <row r="1068" spans="1:28" x14ac:dyDescent="0.25">
      <c r="A1068" t="e">
        <f t="shared" si="276"/>
        <v>#REF!</v>
      </c>
      <c r="B1068" s="8"/>
      <c r="C1068" s="9" t="s">
        <v>17</v>
      </c>
      <c r="D1068" s="105" t="e">
        <f>'დაზუსტ. ბიუჯ.'!#REF!</f>
        <v>#REF!</v>
      </c>
      <c r="E1068" s="88" t="e">
        <f>'დაზუსტ. საკუთ.'!#REF!</f>
        <v>#REF!</v>
      </c>
      <c r="F1068" s="88" t="e">
        <f>'დაზუსტ. ბიუჯ. ფონდ.'!#REF!</f>
        <v>#REF!</v>
      </c>
      <c r="G1068" s="88">
        <f>'გრანტის საკასო'!D1067</f>
        <v>0</v>
      </c>
      <c r="H1068" s="88">
        <f>'მიზნ.გრანტის საკასო '!D1067</f>
        <v>0</v>
      </c>
      <c r="I1068" s="105" t="e">
        <f>'დაზუსტ. ბიუჯ.'!#REF!-'დაზუსტ. ბიუჯ.'!#REF!</f>
        <v>#REF!</v>
      </c>
      <c r="J1068" s="88" t="e">
        <f>'დაზუსტ. საკუთ.'!#REF!-'დაზუსტ. საკუთ.'!#REF!</f>
        <v>#REF!</v>
      </c>
      <c r="K1068" s="88" t="e">
        <f>'დაზუსტ. ბიუჯ. ფონდ.'!#REF!-'დაზუსტ. ბიუჯ. ფონდ.'!#REF!</f>
        <v>#REF!</v>
      </c>
      <c r="L1068" s="88">
        <f>'გრანტის საკასო'!E1067</f>
        <v>0</v>
      </c>
      <c r="M1068" s="100">
        <f>'მიზნ.გრანტის საკასო '!E1067-'მიზნ.გრანტის საკასო '!D1067</f>
        <v>0</v>
      </c>
      <c r="N1068" s="105" t="e">
        <f>'დაზუსტ. ბიუჯ.'!#REF!-'დაზუსტ. ბიუჯ.'!#REF!</f>
        <v>#REF!</v>
      </c>
      <c r="O1068" s="88" t="e">
        <f>'დაზუსტ. საკუთ.'!#REF!-'დაზუსტ. საკუთ.'!#REF!</f>
        <v>#REF!</v>
      </c>
      <c r="P1068" s="88" t="e">
        <f>'დაზუსტ. ბიუჯ. ფონდ.'!#REF!</f>
        <v>#REF!</v>
      </c>
      <c r="Q1068" s="88">
        <f>'გრანტის საკასო'!J1067</f>
        <v>0</v>
      </c>
      <c r="R1068" s="100">
        <f>'მიზნ.გრანტის საკასო '!J1067-'მიზნ.გრანტის საკასო '!I1067</f>
        <v>0</v>
      </c>
      <c r="S1068" s="105" t="e">
        <f t="shared" si="277"/>
        <v>#REF!</v>
      </c>
      <c r="T1068" s="88" t="e">
        <f t="shared" si="280"/>
        <v>#REF!</v>
      </c>
      <c r="U1068" s="88" t="e">
        <f t="shared" si="281"/>
        <v>#REF!</v>
      </c>
      <c r="V1068" s="88">
        <f t="shared" si="282"/>
        <v>0</v>
      </c>
      <c r="W1068" s="100">
        <f t="shared" si="283"/>
        <v>0</v>
      </c>
      <c r="X1068" s="92"/>
      <c r="Y1068" s="10"/>
      <c r="Z1068" s="10">
        <v>0</v>
      </c>
      <c r="AA1068" s="10">
        <v>0</v>
      </c>
      <c r="AB1068" s="10">
        <v>0</v>
      </c>
    </row>
    <row r="1069" spans="1:28" x14ac:dyDescent="0.25">
      <c r="A1069" t="e">
        <f t="shared" si="276"/>
        <v>#REF!</v>
      </c>
      <c r="B1069" s="5"/>
      <c r="C1069" s="6" t="s">
        <v>18</v>
      </c>
      <c r="D1069" s="104" t="e">
        <f>'დაზუსტ. ბიუჯ.'!#REF!</f>
        <v>#REF!</v>
      </c>
      <c r="E1069" s="87" t="e">
        <f>'დაზუსტ. საკუთ.'!#REF!</f>
        <v>#REF!</v>
      </c>
      <c r="F1069" s="87" t="e">
        <f>'დაზუსტ. ბიუჯ. ფონდ.'!#REF!</f>
        <v>#REF!</v>
      </c>
      <c r="G1069" s="87">
        <f>'გრანტის საკასო'!D1068</f>
        <v>0</v>
      </c>
      <c r="H1069" s="87">
        <f>'მიზნ.გრანტის საკასო '!D1068</f>
        <v>0</v>
      </c>
      <c r="I1069" s="104" t="e">
        <f>'დაზუსტ. ბიუჯ.'!#REF!-'დაზუსტ. ბიუჯ.'!#REF!</f>
        <v>#REF!</v>
      </c>
      <c r="J1069" s="87" t="e">
        <f>'დაზუსტ. საკუთ.'!#REF!-'დაზუსტ. საკუთ.'!#REF!</f>
        <v>#REF!</v>
      </c>
      <c r="K1069" s="87" t="e">
        <f>'დაზუსტ. ბიუჯ. ფონდ.'!#REF!-'დაზუსტ. ბიუჯ. ფონდ.'!#REF!</f>
        <v>#REF!</v>
      </c>
      <c r="L1069" s="87">
        <f>'გრანტის საკასო'!E1068</f>
        <v>136154.59</v>
      </c>
      <c r="M1069" s="99">
        <f>'მიზნ.გრანტის საკასო '!E1068-'მიზნ.გრანტის საკასო '!D1068</f>
        <v>0</v>
      </c>
      <c r="N1069" s="104" t="e">
        <f>'დაზუსტ. ბიუჯ.'!#REF!-'დაზუსტ. ბიუჯ.'!#REF!</f>
        <v>#REF!</v>
      </c>
      <c r="O1069" s="87" t="e">
        <f>'დაზუსტ. საკუთ.'!#REF!-'დაზუსტ. საკუთ.'!#REF!</f>
        <v>#REF!</v>
      </c>
      <c r="P1069" s="87" t="e">
        <f>'დაზუსტ. ბიუჯ. ფონდ.'!#REF!</f>
        <v>#REF!</v>
      </c>
      <c r="Q1069" s="87">
        <f>'გრანტის საკასო'!J1068</f>
        <v>0</v>
      </c>
      <c r="R1069" s="99">
        <f>'მიზნ.გრანტის საკასო '!J1068-'მიზნ.გრანტის საკასო '!I1068</f>
        <v>0</v>
      </c>
      <c r="S1069" s="104" t="e">
        <f t="shared" si="277"/>
        <v>#REF!</v>
      </c>
      <c r="T1069" s="87" t="e">
        <f t="shared" si="280"/>
        <v>#REF!</v>
      </c>
      <c r="U1069" s="87" t="e">
        <f t="shared" si="281"/>
        <v>#REF!</v>
      </c>
      <c r="V1069" s="87">
        <f t="shared" si="282"/>
        <v>136154.59</v>
      </c>
      <c r="W1069" s="99">
        <f t="shared" si="283"/>
        <v>0</v>
      </c>
      <c r="X1069" s="91"/>
      <c r="Y1069" s="7"/>
      <c r="Z1069" s="7">
        <v>0</v>
      </c>
      <c r="AA1069" s="7">
        <v>0</v>
      </c>
      <c r="AB1069" s="7">
        <v>0</v>
      </c>
    </row>
    <row r="1070" spans="1:28" x14ac:dyDescent="0.25">
      <c r="A1070" t="e">
        <f t="shared" si="276"/>
        <v>#REF!</v>
      </c>
      <c r="B1070" s="5"/>
      <c r="C1070" s="6" t="s">
        <v>19</v>
      </c>
      <c r="D1070" s="104" t="e">
        <f>'დაზუსტ. ბიუჯ.'!#REF!</f>
        <v>#REF!</v>
      </c>
      <c r="E1070" s="87" t="e">
        <f>'დაზუსტ. საკუთ.'!#REF!</f>
        <v>#REF!</v>
      </c>
      <c r="F1070" s="87" t="e">
        <f>'დაზუსტ. ბიუჯ. ფონდ.'!#REF!</f>
        <v>#REF!</v>
      </c>
      <c r="G1070" s="87">
        <f>'გრანტის საკასო'!D1069</f>
        <v>0</v>
      </c>
      <c r="H1070" s="87">
        <f>'მიზნ.გრანტის საკასო '!D1069</f>
        <v>0</v>
      </c>
      <c r="I1070" s="104" t="e">
        <f>'დაზუსტ. ბიუჯ.'!#REF!-'დაზუსტ. ბიუჯ.'!#REF!</f>
        <v>#REF!</v>
      </c>
      <c r="J1070" s="87" t="e">
        <f>'დაზუსტ. საკუთ.'!#REF!-'დაზუსტ. საკუთ.'!#REF!</f>
        <v>#REF!</v>
      </c>
      <c r="K1070" s="87" t="e">
        <f>'დაზუსტ. ბიუჯ. ფონდ.'!#REF!-'დაზუსტ. ბიუჯ. ფონდ.'!#REF!</f>
        <v>#REF!</v>
      </c>
      <c r="L1070" s="87">
        <f>'გრანტის საკასო'!E1069</f>
        <v>0</v>
      </c>
      <c r="M1070" s="99">
        <f>'მიზნ.გრანტის საკასო '!E1069-'მიზნ.გრანტის საკასო '!D1069</f>
        <v>0</v>
      </c>
      <c r="N1070" s="104" t="e">
        <f>'დაზუსტ. ბიუჯ.'!#REF!-'დაზუსტ. ბიუჯ.'!#REF!</f>
        <v>#REF!</v>
      </c>
      <c r="O1070" s="87" t="e">
        <f>'დაზუსტ. საკუთ.'!#REF!-'დაზუსტ. საკუთ.'!#REF!</f>
        <v>#REF!</v>
      </c>
      <c r="P1070" s="87" t="e">
        <f>'დაზუსტ. ბიუჯ. ფონდ.'!#REF!</f>
        <v>#REF!</v>
      </c>
      <c r="Q1070" s="87">
        <f>'გრანტის საკასო'!J1069</f>
        <v>0</v>
      </c>
      <c r="R1070" s="99">
        <f>'მიზნ.გრანტის საკასო '!J1069-'მიზნ.გრანტის საკასო '!I1069</f>
        <v>0</v>
      </c>
      <c r="S1070" s="104" t="e">
        <f t="shared" si="277"/>
        <v>#REF!</v>
      </c>
      <c r="T1070" s="87" t="e">
        <f t="shared" si="280"/>
        <v>#REF!</v>
      </c>
      <c r="U1070" s="87" t="e">
        <f t="shared" si="281"/>
        <v>#REF!</v>
      </c>
      <c r="V1070" s="87">
        <f t="shared" si="282"/>
        <v>0</v>
      </c>
      <c r="W1070" s="99">
        <f t="shared" si="283"/>
        <v>0</v>
      </c>
      <c r="X1070" s="91"/>
      <c r="Y1070" s="7"/>
      <c r="Z1070" s="7">
        <v>0</v>
      </c>
      <c r="AA1070" s="7">
        <v>0</v>
      </c>
      <c r="AB1070" s="7">
        <v>0</v>
      </c>
    </row>
    <row r="1071" spans="1:28" ht="15.75" thickBot="1" x14ac:dyDescent="0.3">
      <c r="A1071" t="e">
        <f t="shared" si="276"/>
        <v>#REF!</v>
      </c>
      <c r="B1071" s="11"/>
      <c r="C1071" s="12" t="s">
        <v>20</v>
      </c>
      <c r="D1071" s="106" t="e">
        <f>'დაზუსტ. ბიუჯ.'!#REF!</f>
        <v>#REF!</v>
      </c>
      <c r="E1071" s="89" t="e">
        <f>'დაზუსტ. საკუთ.'!#REF!</f>
        <v>#REF!</v>
      </c>
      <c r="F1071" s="89" t="e">
        <f>'დაზუსტ. ბიუჯ. ფონდ.'!#REF!</f>
        <v>#REF!</v>
      </c>
      <c r="G1071" s="89">
        <f>'გრანტის საკასო'!D1070</f>
        <v>0</v>
      </c>
      <c r="H1071" s="89">
        <f>'მიზნ.გრანტის საკასო '!D1070</f>
        <v>0</v>
      </c>
      <c r="I1071" s="106" t="e">
        <f>'დაზუსტ. ბიუჯ.'!#REF!-'დაზუსტ. ბიუჯ.'!#REF!</f>
        <v>#REF!</v>
      </c>
      <c r="J1071" s="89" t="e">
        <f>'დაზუსტ. საკუთ.'!#REF!-'დაზუსტ. საკუთ.'!#REF!</f>
        <v>#REF!</v>
      </c>
      <c r="K1071" s="89" t="e">
        <f>'დაზუსტ. ბიუჯ. ფონდ.'!#REF!-'დაზუსტ. ბიუჯ. ფონდ.'!#REF!</f>
        <v>#REF!</v>
      </c>
      <c r="L1071" s="89">
        <f>'გრანტის საკასო'!E1070</f>
        <v>0</v>
      </c>
      <c r="M1071" s="101">
        <f>'მიზნ.გრანტის საკასო '!E1070-'მიზნ.გრანტის საკასო '!D1070</f>
        <v>0</v>
      </c>
      <c r="N1071" s="106" t="e">
        <f>'დაზუსტ. ბიუჯ.'!#REF!-'დაზუსტ. ბიუჯ.'!#REF!</f>
        <v>#REF!</v>
      </c>
      <c r="O1071" s="89" t="e">
        <f>'დაზუსტ. საკუთ.'!#REF!-'დაზუსტ. საკუთ.'!#REF!</f>
        <v>#REF!</v>
      </c>
      <c r="P1071" s="89" t="e">
        <f>'დაზუსტ. ბიუჯ. ფონდ.'!#REF!</f>
        <v>#REF!</v>
      </c>
      <c r="Q1071" s="89">
        <f>'გრანტის საკასო'!J1070</f>
        <v>0</v>
      </c>
      <c r="R1071" s="101">
        <f>'მიზნ.გრანტის საკასო '!J1070-'მიზნ.გრანტის საკასო '!I1070</f>
        <v>0</v>
      </c>
      <c r="S1071" s="106" t="e">
        <f t="shared" si="277"/>
        <v>#REF!</v>
      </c>
      <c r="T1071" s="89" t="e">
        <f t="shared" si="280"/>
        <v>#REF!</v>
      </c>
      <c r="U1071" s="89" t="e">
        <f t="shared" si="281"/>
        <v>#REF!</v>
      </c>
      <c r="V1071" s="89">
        <f t="shared" si="282"/>
        <v>0</v>
      </c>
      <c r="W1071" s="101">
        <f t="shared" si="283"/>
        <v>0</v>
      </c>
      <c r="X1071" s="93"/>
      <c r="Y1071" s="13"/>
      <c r="Z1071" s="13">
        <v>0</v>
      </c>
      <c r="AA1071" s="13">
        <v>0</v>
      </c>
      <c r="AB1071" s="13">
        <v>0</v>
      </c>
    </row>
    <row r="1072" spans="1:28" ht="31.5" thickTop="1" thickBot="1" x14ac:dyDescent="0.3">
      <c r="A1072" t="e">
        <f t="shared" si="276"/>
        <v>#REF!</v>
      </c>
      <c r="B1072" s="3" t="s">
        <v>171</v>
      </c>
      <c r="C1072" s="14" t="s">
        <v>182</v>
      </c>
      <c r="D1072" s="103" t="e">
        <f>'დაზუსტ. ბიუჯ.'!#REF!</f>
        <v>#REF!</v>
      </c>
      <c r="E1072" s="86" t="e">
        <f>'დაზუსტ. საკუთ.'!#REF!</f>
        <v>#REF!</v>
      </c>
      <c r="F1072" s="86" t="e">
        <f>'დაზუსტ. ბიუჯ. ფონდ.'!#REF!</f>
        <v>#REF!</v>
      </c>
      <c r="G1072" s="86">
        <f>'გრანტის საკასო'!D1071</f>
        <v>0</v>
      </c>
      <c r="H1072" s="86">
        <f>'მიზნ.გრანტის საკასო '!D1071</f>
        <v>0</v>
      </c>
      <c r="I1072" s="103" t="e">
        <f>'დაზუსტ. ბიუჯ.'!#REF!-'დაზუსტ. ბიუჯ.'!#REF!</f>
        <v>#REF!</v>
      </c>
      <c r="J1072" s="86" t="e">
        <f>'დაზუსტ. საკუთ.'!#REF!-'დაზუსტ. საკუთ.'!#REF!</f>
        <v>#REF!</v>
      </c>
      <c r="K1072" s="86" t="e">
        <f>'დაზუსტ. ბიუჯ. ფონდ.'!#REF!-'დაზუსტ. ბიუჯ. ფონდ.'!#REF!</f>
        <v>#REF!</v>
      </c>
      <c r="L1072" s="86">
        <f>'გრანტის საკასო'!E1071</f>
        <v>0</v>
      </c>
      <c r="M1072" s="102">
        <f>'მიზნ.გრანტის საკასო '!E1071-'მიზნ.გრანტის საკასო '!D1071</f>
        <v>0</v>
      </c>
      <c r="N1072" s="103" t="e">
        <f>'დაზუსტ. ბიუჯ.'!#REF!-'დაზუსტ. ბიუჯ.'!#REF!</f>
        <v>#REF!</v>
      </c>
      <c r="O1072" s="86" t="e">
        <f>'დაზუსტ. საკუთ.'!#REF!-'დაზუსტ. საკუთ.'!#REF!</f>
        <v>#REF!</v>
      </c>
      <c r="P1072" s="86" t="e">
        <f>'დაზუსტ. ბიუჯ. ფონდ.'!#REF!</f>
        <v>#REF!</v>
      </c>
      <c r="Q1072" s="86">
        <f>'გრანტის საკასო'!J1071</f>
        <v>0</v>
      </c>
      <c r="R1072" s="102">
        <f>'მიზნ.გრანტის საკასო '!J1071-'მიზნ.გრანტის საკასო '!I1071</f>
        <v>0</v>
      </c>
      <c r="S1072" s="103" t="e">
        <f t="shared" si="277"/>
        <v>#REF!</v>
      </c>
      <c r="T1072" s="86" t="e">
        <f t="shared" si="280"/>
        <v>#REF!</v>
      </c>
      <c r="U1072" s="86" t="e">
        <f t="shared" si="281"/>
        <v>#REF!</v>
      </c>
      <c r="V1072" s="86">
        <f t="shared" si="282"/>
        <v>0</v>
      </c>
      <c r="W1072" s="102">
        <f t="shared" si="283"/>
        <v>0</v>
      </c>
      <c r="X1072" s="94"/>
      <c r="Y1072" s="4"/>
      <c r="Z1072" s="4">
        <f t="shared" ref="Z1072:AB1072" si="286">SUM(Z1073,Z1081,Z1082,Z1083)</f>
        <v>0</v>
      </c>
      <c r="AA1072" s="4">
        <f t="shared" si="286"/>
        <v>0</v>
      </c>
      <c r="AB1072" s="4">
        <f t="shared" si="286"/>
        <v>0</v>
      </c>
    </row>
    <row r="1073" spans="1:28" ht="15.75" thickTop="1" x14ac:dyDescent="0.25">
      <c r="A1073" t="e">
        <f t="shared" si="276"/>
        <v>#REF!</v>
      </c>
      <c r="B1073" s="5"/>
      <c r="C1073" s="6" t="s">
        <v>10</v>
      </c>
      <c r="D1073" s="104" t="e">
        <f>'დაზუსტ. ბიუჯ.'!#REF!</f>
        <v>#REF!</v>
      </c>
      <c r="E1073" s="87" t="e">
        <f>'დაზუსტ. საკუთ.'!#REF!</f>
        <v>#REF!</v>
      </c>
      <c r="F1073" s="87" t="e">
        <f>'დაზუსტ. ბიუჯ. ფონდ.'!#REF!</f>
        <v>#REF!</v>
      </c>
      <c r="G1073" s="87">
        <f>'გრანტის საკასო'!D1072</f>
        <v>0</v>
      </c>
      <c r="H1073" s="87">
        <f>'მიზნ.გრანტის საკასო '!D1072</f>
        <v>0</v>
      </c>
      <c r="I1073" s="104" t="e">
        <f>'დაზუსტ. ბიუჯ.'!#REF!-'დაზუსტ. ბიუჯ.'!#REF!</f>
        <v>#REF!</v>
      </c>
      <c r="J1073" s="87" t="e">
        <f>'დაზუსტ. საკუთ.'!#REF!-'დაზუსტ. საკუთ.'!#REF!</f>
        <v>#REF!</v>
      </c>
      <c r="K1073" s="87" t="e">
        <f>'დაზუსტ. ბიუჯ. ფონდ.'!#REF!-'დაზუსტ. ბიუჯ. ფონდ.'!#REF!</f>
        <v>#REF!</v>
      </c>
      <c r="L1073" s="87">
        <f>'გრანტის საკასო'!E1072</f>
        <v>0</v>
      </c>
      <c r="M1073" s="99">
        <f>'მიზნ.გრანტის საკასო '!E1072-'მიზნ.გრანტის საკასო '!D1072</f>
        <v>0</v>
      </c>
      <c r="N1073" s="104" t="e">
        <f>'დაზუსტ. ბიუჯ.'!#REF!-'დაზუსტ. ბიუჯ.'!#REF!</f>
        <v>#REF!</v>
      </c>
      <c r="O1073" s="87" t="e">
        <f>'დაზუსტ. საკუთ.'!#REF!-'დაზუსტ. საკუთ.'!#REF!</f>
        <v>#REF!</v>
      </c>
      <c r="P1073" s="87" t="e">
        <f>'დაზუსტ. ბიუჯ. ფონდ.'!#REF!</f>
        <v>#REF!</v>
      </c>
      <c r="Q1073" s="87">
        <f>'გრანტის საკასო'!J1072</f>
        <v>0</v>
      </c>
      <c r="R1073" s="99">
        <f>'მიზნ.გრანტის საკასო '!J1072-'მიზნ.გრანტის საკასო '!I1072</f>
        <v>0</v>
      </c>
      <c r="S1073" s="104" t="e">
        <f t="shared" si="277"/>
        <v>#REF!</v>
      </c>
      <c r="T1073" s="87" t="e">
        <f t="shared" si="280"/>
        <v>#REF!</v>
      </c>
      <c r="U1073" s="87" t="e">
        <f t="shared" si="281"/>
        <v>#REF!</v>
      </c>
      <c r="V1073" s="87">
        <f t="shared" si="282"/>
        <v>0</v>
      </c>
      <c r="W1073" s="99">
        <f t="shared" si="283"/>
        <v>0</v>
      </c>
      <c r="X1073" s="91"/>
      <c r="Y1073" s="7"/>
      <c r="Z1073" s="7">
        <f t="shared" ref="Z1073:AB1073" si="287">SUM(Z1074:Z1080)</f>
        <v>0</v>
      </c>
      <c r="AA1073" s="7">
        <f t="shared" si="287"/>
        <v>0</v>
      </c>
      <c r="AB1073" s="7">
        <f t="shared" si="287"/>
        <v>0</v>
      </c>
    </row>
    <row r="1074" spans="1:28" x14ac:dyDescent="0.25">
      <c r="A1074" t="e">
        <f t="shared" si="276"/>
        <v>#REF!</v>
      </c>
      <c r="B1074" s="8"/>
      <c r="C1074" s="9" t="s">
        <v>11</v>
      </c>
      <c r="D1074" s="105" t="e">
        <f>'დაზუსტ. ბიუჯ.'!#REF!</f>
        <v>#REF!</v>
      </c>
      <c r="E1074" s="88" t="e">
        <f>'დაზუსტ. საკუთ.'!#REF!</f>
        <v>#REF!</v>
      </c>
      <c r="F1074" s="88" t="e">
        <f>'დაზუსტ. ბიუჯ. ფონდ.'!#REF!</f>
        <v>#REF!</v>
      </c>
      <c r="G1074" s="88">
        <f>'გრანტის საკასო'!D1073</f>
        <v>0</v>
      </c>
      <c r="H1074" s="88">
        <f>'მიზნ.გრანტის საკასო '!D1073</f>
        <v>0</v>
      </c>
      <c r="I1074" s="105" t="e">
        <f>'დაზუსტ. ბიუჯ.'!#REF!-'დაზუსტ. ბიუჯ.'!#REF!</f>
        <v>#REF!</v>
      </c>
      <c r="J1074" s="88" t="e">
        <f>'დაზუსტ. საკუთ.'!#REF!-'დაზუსტ. საკუთ.'!#REF!</f>
        <v>#REF!</v>
      </c>
      <c r="K1074" s="88" t="e">
        <f>'დაზუსტ. ბიუჯ. ფონდ.'!#REF!-'დაზუსტ. ბიუჯ. ფონდ.'!#REF!</f>
        <v>#REF!</v>
      </c>
      <c r="L1074" s="88">
        <f>'გრანტის საკასო'!E1073</f>
        <v>0</v>
      </c>
      <c r="M1074" s="100">
        <f>'მიზნ.გრანტის საკასო '!E1073-'მიზნ.გრანტის საკასო '!D1073</f>
        <v>0</v>
      </c>
      <c r="N1074" s="105" t="e">
        <f>'დაზუსტ. ბიუჯ.'!#REF!-'დაზუსტ. ბიუჯ.'!#REF!</f>
        <v>#REF!</v>
      </c>
      <c r="O1074" s="88" t="e">
        <f>'დაზუსტ. საკუთ.'!#REF!-'დაზუსტ. საკუთ.'!#REF!</f>
        <v>#REF!</v>
      </c>
      <c r="P1074" s="88" t="e">
        <f>'დაზუსტ. ბიუჯ. ფონდ.'!#REF!</f>
        <v>#REF!</v>
      </c>
      <c r="Q1074" s="88">
        <f>'გრანტის საკასო'!J1073</f>
        <v>0</v>
      </c>
      <c r="R1074" s="100">
        <f>'მიზნ.გრანტის საკასო '!J1073-'მიზნ.გრანტის საკასო '!I1073</f>
        <v>0</v>
      </c>
      <c r="S1074" s="105" t="e">
        <f t="shared" si="277"/>
        <v>#REF!</v>
      </c>
      <c r="T1074" s="88" t="e">
        <f t="shared" si="280"/>
        <v>#REF!</v>
      </c>
      <c r="U1074" s="88" t="e">
        <f t="shared" si="281"/>
        <v>#REF!</v>
      </c>
      <c r="V1074" s="88">
        <f t="shared" si="282"/>
        <v>0</v>
      </c>
      <c r="W1074" s="100">
        <f t="shared" si="283"/>
        <v>0</v>
      </c>
      <c r="X1074" s="92"/>
      <c r="Y1074" s="10"/>
      <c r="Z1074" s="10">
        <v>0</v>
      </c>
      <c r="AA1074" s="10">
        <v>0</v>
      </c>
      <c r="AB1074" s="10">
        <v>0</v>
      </c>
    </row>
    <row r="1075" spans="1:28" x14ac:dyDescent="0.25">
      <c r="A1075" t="e">
        <f t="shared" si="276"/>
        <v>#REF!</v>
      </c>
      <c r="B1075" s="8"/>
      <c r="C1075" s="9" t="s">
        <v>12</v>
      </c>
      <c r="D1075" s="105" t="e">
        <f>'დაზუსტ. ბიუჯ.'!#REF!</f>
        <v>#REF!</v>
      </c>
      <c r="E1075" s="88" t="e">
        <f>'დაზუსტ. საკუთ.'!#REF!</f>
        <v>#REF!</v>
      </c>
      <c r="F1075" s="88" t="e">
        <f>'დაზუსტ. ბიუჯ. ფონდ.'!#REF!</f>
        <v>#REF!</v>
      </c>
      <c r="G1075" s="88">
        <f>'გრანტის საკასო'!D1074</f>
        <v>0</v>
      </c>
      <c r="H1075" s="88">
        <f>'მიზნ.გრანტის საკასო '!D1074</f>
        <v>0</v>
      </c>
      <c r="I1075" s="105" t="e">
        <f>'დაზუსტ. ბიუჯ.'!#REF!-'დაზუსტ. ბიუჯ.'!#REF!</f>
        <v>#REF!</v>
      </c>
      <c r="J1075" s="88" t="e">
        <f>'დაზუსტ. საკუთ.'!#REF!-'დაზუსტ. საკუთ.'!#REF!</f>
        <v>#REF!</v>
      </c>
      <c r="K1075" s="88" t="e">
        <f>'დაზუსტ. ბიუჯ. ფონდ.'!#REF!-'დაზუსტ. ბიუჯ. ფონდ.'!#REF!</f>
        <v>#REF!</v>
      </c>
      <c r="L1075" s="88">
        <f>'გრანტის საკასო'!E1074</f>
        <v>0</v>
      </c>
      <c r="M1075" s="100">
        <f>'მიზნ.გრანტის საკასო '!E1074-'მიზნ.გრანტის საკასო '!D1074</f>
        <v>0</v>
      </c>
      <c r="N1075" s="105" t="e">
        <f>'დაზუსტ. ბიუჯ.'!#REF!-'დაზუსტ. ბიუჯ.'!#REF!</f>
        <v>#REF!</v>
      </c>
      <c r="O1075" s="88" t="e">
        <f>'დაზუსტ. საკუთ.'!#REF!-'დაზუსტ. საკუთ.'!#REF!</f>
        <v>#REF!</v>
      </c>
      <c r="P1075" s="88" t="e">
        <f>'დაზუსტ. ბიუჯ. ფონდ.'!#REF!</f>
        <v>#REF!</v>
      </c>
      <c r="Q1075" s="88">
        <f>'გრანტის საკასო'!J1074</f>
        <v>0</v>
      </c>
      <c r="R1075" s="100">
        <f>'მიზნ.გრანტის საკასო '!J1074-'მიზნ.გრანტის საკასო '!I1074</f>
        <v>0</v>
      </c>
      <c r="S1075" s="105" t="e">
        <f t="shared" si="277"/>
        <v>#REF!</v>
      </c>
      <c r="T1075" s="88" t="e">
        <f t="shared" si="280"/>
        <v>#REF!</v>
      </c>
      <c r="U1075" s="88" t="e">
        <f t="shared" si="281"/>
        <v>#REF!</v>
      </c>
      <c r="V1075" s="88">
        <f t="shared" si="282"/>
        <v>0</v>
      </c>
      <c r="W1075" s="100">
        <f t="shared" si="283"/>
        <v>0</v>
      </c>
      <c r="X1075" s="92"/>
      <c r="Y1075" s="10"/>
      <c r="Z1075" s="10">
        <v>0</v>
      </c>
      <c r="AA1075" s="10">
        <v>0</v>
      </c>
      <c r="AB1075" s="10">
        <v>0</v>
      </c>
    </row>
    <row r="1076" spans="1:28" x14ac:dyDescent="0.25">
      <c r="A1076" t="e">
        <f t="shared" si="276"/>
        <v>#REF!</v>
      </c>
      <c r="B1076" s="8"/>
      <c r="C1076" s="9" t="s">
        <v>13</v>
      </c>
      <c r="D1076" s="105" t="e">
        <f>'დაზუსტ. ბიუჯ.'!#REF!</f>
        <v>#REF!</v>
      </c>
      <c r="E1076" s="88" t="e">
        <f>'დაზუსტ. საკუთ.'!#REF!</f>
        <v>#REF!</v>
      </c>
      <c r="F1076" s="88" t="e">
        <f>'დაზუსტ. ბიუჯ. ფონდ.'!#REF!</f>
        <v>#REF!</v>
      </c>
      <c r="G1076" s="88">
        <f>'გრანტის საკასო'!D1075</f>
        <v>0</v>
      </c>
      <c r="H1076" s="88">
        <f>'მიზნ.გრანტის საკასო '!D1075</f>
        <v>0</v>
      </c>
      <c r="I1076" s="105" t="e">
        <f>'დაზუსტ. ბიუჯ.'!#REF!-'დაზუსტ. ბიუჯ.'!#REF!</f>
        <v>#REF!</v>
      </c>
      <c r="J1076" s="88" t="e">
        <f>'დაზუსტ. საკუთ.'!#REF!-'დაზუსტ. საკუთ.'!#REF!</f>
        <v>#REF!</v>
      </c>
      <c r="K1076" s="88" t="e">
        <f>'დაზუსტ. ბიუჯ. ფონდ.'!#REF!-'დაზუსტ. ბიუჯ. ფონდ.'!#REF!</f>
        <v>#REF!</v>
      </c>
      <c r="L1076" s="88">
        <f>'გრანტის საკასო'!E1075</f>
        <v>0</v>
      </c>
      <c r="M1076" s="100">
        <f>'მიზნ.გრანტის საკასო '!E1075-'მიზნ.გრანტის საკასო '!D1075</f>
        <v>0</v>
      </c>
      <c r="N1076" s="105" t="e">
        <f>'დაზუსტ. ბიუჯ.'!#REF!-'დაზუსტ. ბიუჯ.'!#REF!</f>
        <v>#REF!</v>
      </c>
      <c r="O1076" s="88" t="e">
        <f>'დაზუსტ. საკუთ.'!#REF!-'დაზუსტ. საკუთ.'!#REF!</f>
        <v>#REF!</v>
      </c>
      <c r="P1076" s="88" t="e">
        <f>'დაზუსტ. ბიუჯ. ფონდ.'!#REF!</f>
        <v>#REF!</v>
      </c>
      <c r="Q1076" s="88">
        <f>'გრანტის საკასო'!J1075</f>
        <v>0</v>
      </c>
      <c r="R1076" s="100">
        <f>'მიზნ.გრანტის საკასო '!J1075-'მიზნ.გრანტის საკასო '!I1075</f>
        <v>0</v>
      </c>
      <c r="S1076" s="105" t="e">
        <f t="shared" si="277"/>
        <v>#REF!</v>
      </c>
      <c r="T1076" s="88" t="e">
        <f t="shared" si="280"/>
        <v>#REF!</v>
      </c>
      <c r="U1076" s="88" t="e">
        <f t="shared" si="281"/>
        <v>#REF!</v>
      </c>
      <c r="V1076" s="88">
        <f t="shared" si="282"/>
        <v>0</v>
      </c>
      <c r="W1076" s="100">
        <f t="shared" si="283"/>
        <v>0</v>
      </c>
      <c r="X1076" s="92"/>
      <c r="Y1076" s="10"/>
      <c r="Z1076" s="10">
        <v>0</v>
      </c>
      <c r="AA1076" s="10">
        <v>0</v>
      </c>
      <c r="AB1076" s="10">
        <v>0</v>
      </c>
    </row>
    <row r="1077" spans="1:28" x14ac:dyDescent="0.25">
      <c r="A1077" t="e">
        <f t="shared" si="276"/>
        <v>#REF!</v>
      </c>
      <c r="B1077" s="8"/>
      <c r="C1077" s="9" t="s">
        <v>14</v>
      </c>
      <c r="D1077" s="105" t="e">
        <f>'დაზუსტ. ბიუჯ.'!#REF!</f>
        <v>#REF!</v>
      </c>
      <c r="E1077" s="88" t="e">
        <f>'დაზუსტ. საკუთ.'!#REF!</f>
        <v>#REF!</v>
      </c>
      <c r="F1077" s="88" t="e">
        <f>'დაზუსტ. ბიუჯ. ფონდ.'!#REF!</f>
        <v>#REF!</v>
      </c>
      <c r="G1077" s="88">
        <f>'გრანტის საკასო'!D1076</f>
        <v>0</v>
      </c>
      <c r="H1077" s="88">
        <f>'მიზნ.გრანტის საკასო '!D1076</f>
        <v>0</v>
      </c>
      <c r="I1077" s="105" t="e">
        <f>'დაზუსტ. ბიუჯ.'!#REF!-'დაზუსტ. ბიუჯ.'!#REF!</f>
        <v>#REF!</v>
      </c>
      <c r="J1077" s="88" t="e">
        <f>'დაზუსტ. საკუთ.'!#REF!-'დაზუსტ. საკუთ.'!#REF!</f>
        <v>#REF!</v>
      </c>
      <c r="K1077" s="88" t="e">
        <f>'დაზუსტ. ბიუჯ. ფონდ.'!#REF!-'დაზუსტ. ბიუჯ. ფონდ.'!#REF!</f>
        <v>#REF!</v>
      </c>
      <c r="L1077" s="88">
        <f>'გრანტის საკასო'!E1076</f>
        <v>0</v>
      </c>
      <c r="M1077" s="100">
        <f>'მიზნ.გრანტის საკასო '!E1076-'მიზნ.გრანტის საკასო '!D1076</f>
        <v>0</v>
      </c>
      <c r="N1077" s="105" t="e">
        <f>'დაზუსტ. ბიუჯ.'!#REF!-'დაზუსტ. ბიუჯ.'!#REF!</f>
        <v>#REF!</v>
      </c>
      <c r="O1077" s="88" t="e">
        <f>'დაზუსტ. საკუთ.'!#REF!-'დაზუსტ. საკუთ.'!#REF!</f>
        <v>#REF!</v>
      </c>
      <c r="P1077" s="88" t="e">
        <f>'დაზუსტ. ბიუჯ. ფონდ.'!#REF!</f>
        <v>#REF!</v>
      </c>
      <c r="Q1077" s="88">
        <f>'გრანტის საკასო'!J1076</f>
        <v>0</v>
      </c>
      <c r="R1077" s="100">
        <f>'მიზნ.გრანტის საკასო '!J1076-'მიზნ.გრანტის საკასო '!I1076</f>
        <v>0</v>
      </c>
      <c r="S1077" s="105" t="e">
        <f t="shared" si="277"/>
        <v>#REF!</v>
      </c>
      <c r="T1077" s="88" t="e">
        <f t="shared" si="280"/>
        <v>#REF!</v>
      </c>
      <c r="U1077" s="88" t="e">
        <f t="shared" si="281"/>
        <v>#REF!</v>
      </c>
      <c r="V1077" s="88">
        <f t="shared" si="282"/>
        <v>0</v>
      </c>
      <c r="W1077" s="100">
        <f t="shared" si="283"/>
        <v>0</v>
      </c>
      <c r="X1077" s="92"/>
      <c r="Y1077" s="10"/>
      <c r="Z1077" s="10">
        <v>0</v>
      </c>
      <c r="AA1077" s="10">
        <v>0</v>
      </c>
      <c r="AB1077" s="10">
        <v>0</v>
      </c>
    </row>
    <row r="1078" spans="1:28" x14ac:dyDescent="0.25">
      <c r="A1078" t="e">
        <f t="shared" si="276"/>
        <v>#REF!</v>
      </c>
      <c r="B1078" s="8"/>
      <c r="C1078" s="9" t="s">
        <v>15</v>
      </c>
      <c r="D1078" s="105" t="e">
        <f>'დაზუსტ. ბიუჯ.'!#REF!</f>
        <v>#REF!</v>
      </c>
      <c r="E1078" s="88" t="e">
        <f>'დაზუსტ. საკუთ.'!#REF!</f>
        <v>#REF!</v>
      </c>
      <c r="F1078" s="88" t="e">
        <f>'დაზუსტ. ბიუჯ. ფონდ.'!#REF!</f>
        <v>#REF!</v>
      </c>
      <c r="G1078" s="88">
        <f>'გრანტის საკასო'!D1077</f>
        <v>0</v>
      </c>
      <c r="H1078" s="88">
        <f>'მიზნ.გრანტის საკასო '!D1077</f>
        <v>0</v>
      </c>
      <c r="I1078" s="105" t="e">
        <f>'დაზუსტ. ბიუჯ.'!#REF!-'დაზუსტ. ბიუჯ.'!#REF!</f>
        <v>#REF!</v>
      </c>
      <c r="J1078" s="88" t="e">
        <f>'დაზუსტ. საკუთ.'!#REF!-'დაზუსტ. საკუთ.'!#REF!</f>
        <v>#REF!</v>
      </c>
      <c r="K1078" s="88" t="e">
        <f>'დაზუსტ. ბიუჯ. ფონდ.'!#REF!-'დაზუსტ. ბიუჯ. ფონდ.'!#REF!</f>
        <v>#REF!</v>
      </c>
      <c r="L1078" s="88">
        <f>'გრანტის საკასო'!E1077</f>
        <v>0</v>
      </c>
      <c r="M1078" s="100">
        <f>'მიზნ.გრანტის საკასო '!E1077-'მიზნ.გრანტის საკასო '!D1077</f>
        <v>0</v>
      </c>
      <c r="N1078" s="105" t="e">
        <f>'დაზუსტ. ბიუჯ.'!#REF!-'დაზუსტ. ბიუჯ.'!#REF!</f>
        <v>#REF!</v>
      </c>
      <c r="O1078" s="88" t="e">
        <f>'დაზუსტ. საკუთ.'!#REF!-'დაზუსტ. საკუთ.'!#REF!</f>
        <v>#REF!</v>
      </c>
      <c r="P1078" s="88" t="e">
        <f>'დაზუსტ. ბიუჯ. ფონდ.'!#REF!</f>
        <v>#REF!</v>
      </c>
      <c r="Q1078" s="88">
        <f>'გრანტის საკასო'!J1077</f>
        <v>0</v>
      </c>
      <c r="R1078" s="100">
        <f>'მიზნ.გრანტის საკასო '!J1077-'მიზნ.გრანტის საკასო '!I1077</f>
        <v>0</v>
      </c>
      <c r="S1078" s="105" t="e">
        <f t="shared" si="277"/>
        <v>#REF!</v>
      </c>
      <c r="T1078" s="88" t="e">
        <f t="shared" si="280"/>
        <v>#REF!</v>
      </c>
      <c r="U1078" s="88" t="e">
        <f t="shared" si="281"/>
        <v>#REF!</v>
      </c>
      <c r="V1078" s="88">
        <f t="shared" si="282"/>
        <v>0</v>
      </c>
      <c r="W1078" s="100">
        <f t="shared" si="283"/>
        <v>0</v>
      </c>
      <c r="X1078" s="92"/>
      <c r="Y1078" s="10"/>
      <c r="Z1078" s="10">
        <v>0</v>
      </c>
      <c r="AA1078" s="10">
        <v>0</v>
      </c>
      <c r="AB1078" s="10">
        <v>0</v>
      </c>
    </row>
    <row r="1079" spans="1:28" x14ac:dyDescent="0.25">
      <c r="A1079" t="e">
        <f t="shared" si="276"/>
        <v>#REF!</v>
      </c>
      <c r="B1079" s="8"/>
      <c r="C1079" s="9" t="s">
        <v>16</v>
      </c>
      <c r="D1079" s="105" t="e">
        <f>'დაზუსტ. ბიუჯ.'!#REF!</f>
        <v>#REF!</v>
      </c>
      <c r="E1079" s="88" t="e">
        <f>'დაზუსტ. საკუთ.'!#REF!</f>
        <v>#REF!</v>
      </c>
      <c r="F1079" s="88" t="e">
        <f>'დაზუსტ. ბიუჯ. ფონდ.'!#REF!</f>
        <v>#REF!</v>
      </c>
      <c r="G1079" s="88">
        <f>'გრანტის საკასო'!D1078</f>
        <v>0</v>
      </c>
      <c r="H1079" s="88">
        <f>'მიზნ.გრანტის საკასო '!D1078</f>
        <v>0</v>
      </c>
      <c r="I1079" s="105" t="e">
        <f>'დაზუსტ. ბიუჯ.'!#REF!-'დაზუსტ. ბიუჯ.'!#REF!</f>
        <v>#REF!</v>
      </c>
      <c r="J1079" s="88" t="e">
        <f>'დაზუსტ. საკუთ.'!#REF!-'დაზუსტ. საკუთ.'!#REF!</f>
        <v>#REF!</v>
      </c>
      <c r="K1079" s="88" t="e">
        <f>'დაზუსტ. ბიუჯ. ფონდ.'!#REF!-'დაზუსტ. ბიუჯ. ფონდ.'!#REF!</f>
        <v>#REF!</v>
      </c>
      <c r="L1079" s="88">
        <f>'გრანტის საკასო'!E1078</f>
        <v>0</v>
      </c>
      <c r="M1079" s="100">
        <f>'მიზნ.გრანტის საკასო '!E1078-'მიზნ.გრანტის საკასო '!D1078</f>
        <v>0</v>
      </c>
      <c r="N1079" s="105" t="e">
        <f>'დაზუსტ. ბიუჯ.'!#REF!-'დაზუსტ. ბიუჯ.'!#REF!</f>
        <v>#REF!</v>
      </c>
      <c r="O1079" s="88" t="e">
        <f>'დაზუსტ. საკუთ.'!#REF!-'დაზუსტ. საკუთ.'!#REF!</f>
        <v>#REF!</v>
      </c>
      <c r="P1079" s="88" t="e">
        <f>'დაზუსტ. ბიუჯ. ფონდ.'!#REF!</f>
        <v>#REF!</v>
      </c>
      <c r="Q1079" s="88">
        <f>'გრანტის საკასო'!J1078</f>
        <v>0</v>
      </c>
      <c r="R1079" s="100">
        <f>'მიზნ.გრანტის საკასო '!J1078-'მიზნ.გრანტის საკასო '!I1078</f>
        <v>0</v>
      </c>
      <c r="S1079" s="105" t="e">
        <f t="shared" si="277"/>
        <v>#REF!</v>
      </c>
      <c r="T1079" s="88" t="e">
        <f t="shared" si="280"/>
        <v>#REF!</v>
      </c>
      <c r="U1079" s="88" t="e">
        <f t="shared" si="281"/>
        <v>#REF!</v>
      </c>
      <c r="V1079" s="88">
        <f t="shared" si="282"/>
        <v>0</v>
      </c>
      <c r="W1079" s="100">
        <f t="shared" si="283"/>
        <v>0</v>
      </c>
      <c r="X1079" s="92"/>
      <c r="Y1079" s="10"/>
      <c r="Z1079" s="10">
        <v>0</v>
      </c>
      <c r="AA1079" s="10">
        <v>0</v>
      </c>
      <c r="AB1079" s="10">
        <v>0</v>
      </c>
    </row>
    <row r="1080" spans="1:28" x14ac:dyDescent="0.25">
      <c r="A1080" t="e">
        <f t="shared" si="276"/>
        <v>#REF!</v>
      </c>
      <c r="B1080" s="8"/>
      <c r="C1080" s="9" t="s">
        <v>17</v>
      </c>
      <c r="D1080" s="105" t="e">
        <f>'დაზუსტ. ბიუჯ.'!#REF!</f>
        <v>#REF!</v>
      </c>
      <c r="E1080" s="88" t="e">
        <f>'დაზუსტ. საკუთ.'!#REF!</f>
        <v>#REF!</v>
      </c>
      <c r="F1080" s="88" t="e">
        <f>'დაზუსტ. ბიუჯ. ფონდ.'!#REF!</f>
        <v>#REF!</v>
      </c>
      <c r="G1080" s="88">
        <f>'გრანტის საკასო'!D1079</f>
        <v>0</v>
      </c>
      <c r="H1080" s="88">
        <f>'მიზნ.გრანტის საკასო '!D1079</f>
        <v>0</v>
      </c>
      <c r="I1080" s="105" t="e">
        <f>'დაზუსტ. ბიუჯ.'!#REF!-'დაზუსტ. ბიუჯ.'!#REF!</f>
        <v>#REF!</v>
      </c>
      <c r="J1080" s="88" t="e">
        <f>'დაზუსტ. საკუთ.'!#REF!-'დაზუსტ. საკუთ.'!#REF!</f>
        <v>#REF!</v>
      </c>
      <c r="K1080" s="88" t="e">
        <f>'დაზუსტ. ბიუჯ. ფონდ.'!#REF!-'დაზუსტ. ბიუჯ. ფონდ.'!#REF!</f>
        <v>#REF!</v>
      </c>
      <c r="L1080" s="88">
        <f>'გრანტის საკასო'!E1079</f>
        <v>0</v>
      </c>
      <c r="M1080" s="100">
        <f>'მიზნ.გრანტის საკასო '!E1079-'მიზნ.გრანტის საკასო '!D1079</f>
        <v>0</v>
      </c>
      <c r="N1080" s="105" t="e">
        <f>'დაზუსტ. ბიუჯ.'!#REF!-'დაზუსტ. ბიუჯ.'!#REF!</f>
        <v>#REF!</v>
      </c>
      <c r="O1080" s="88" t="e">
        <f>'დაზუსტ. საკუთ.'!#REF!-'დაზუსტ. საკუთ.'!#REF!</f>
        <v>#REF!</v>
      </c>
      <c r="P1080" s="88" t="e">
        <f>'დაზუსტ. ბიუჯ. ფონდ.'!#REF!</f>
        <v>#REF!</v>
      </c>
      <c r="Q1080" s="88">
        <f>'გრანტის საკასო'!J1079</f>
        <v>0</v>
      </c>
      <c r="R1080" s="100">
        <f>'მიზნ.გრანტის საკასო '!J1079-'მიზნ.გრანტის საკასო '!I1079</f>
        <v>0</v>
      </c>
      <c r="S1080" s="105" t="e">
        <f t="shared" si="277"/>
        <v>#REF!</v>
      </c>
      <c r="T1080" s="88" t="e">
        <f t="shared" si="280"/>
        <v>#REF!</v>
      </c>
      <c r="U1080" s="88" t="e">
        <f t="shared" si="281"/>
        <v>#REF!</v>
      </c>
      <c r="V1080" s="88">
        <f t="shared" si="282"/>
        <v>0</v>
      </c>
      <c r="W1080" s="100">
        <f t="shared" si="283"/>
        <v>0</v>
      </c>
      <c r="X1080" s="92"/>
      <c r="Y1080" s="10"/>
      <c r="Z1080" s="10">
        <v>0</v>
      </c>
      <c r="AA1080" s="10">
        <v>0</v>
      </c>
      <c r="AB1080" s="10">
        <v>0</v>
      </c>
    </row>
    <row r="1081" spans="1:28" x14ac:dyDescent="0.25">
      <c r="A1081" t="e">
        <f t="shared" si="276"/>
        <v>#REF!</v>
      </c>
      <c r="B1081" s="5"/>
      <c r="C1081" s="6" t="s">
        <v>18</v>
      </c>
      <c r="D1081" s="104" t="e">
        <f>'დაზუსტ. ბიუჯ.'!#REF!</f>
        <v>#REF!</v>
      </c>
      <c r="E1081" s="87" t="e">
        <f>'დაზუსტ. საკუთ.'!#REF!</f>
        <v>#REF!</v>
      </c>
      <c r="F1081" s="87" t="e">
        <f>'დაზუსტ. ბიუჯ. ფონდ.'!#REF!</f>
        <v>#REF!</v>
      </c>
      <c r="G1081" s="87">
        <f>'გრანტის საკასო'!D1080</f>
        <v>0</v>
      </c>
      <c r="H1081" s="87">
        <f>'მიზნ.გრანტის საკასო '!D1080</f>
        <v>0</v>
      </c>
      <c r="I1081" s="104" t="e">
        <f>'დაზუსტ. ბიუჯ.'!#REF!-'დაზუსტ. ბიუჯ.'!#REF!</f>
        <v>#REF!</v>
      </c>
      <c r="J1081" s="87" t="e">
        <f>'დაზუსტ. საკუთ.'!#REF!-'დაზუსტ. საკუთ.'!#REF!</f>
        <v>#REF!</v>
      </c>
      <c r="K1081" s="87" t="e">
        <f>'დაზუსტ. ბიუჯ. ფონდ.'!#REF!-'დაზუსტ. ბიუჯ. ფონდ.'!#REF!</f>
        <v>#REF!</v>
      </c>
      <c r="L1081" s="87">
        <f>'გრანტის საკასო'!E1080</f>
        <v>0</v>
      </c>
      <c r="M1081" s="99">
        <f>'მიზნ.გრანტის საკასო '!E1080-'მიზნ.გრანტის საკასო '!D1080</f>
        <v>0</v>
      </c>
      <c r="N1081" s="104" t="e">
        <f>'დაზუსტ. ბიუჯ.'!#REF!-'დაზუსტ. ბიუჯ.'!#REF!</f>
        <v>#REF!</v>
      </c>
      <c r="O1081" s="87" t="e">
        <f>'დაზუსტ. საკუთ.'!#REF!-'დაზუსტ. საკუთ.'!#REF!</f>
        <v>#REF!</v>
      </c>
      <c r="P1081" s="87" t="e">
        <f>'დაზუსტ. ბიუჯ. ფონდ.'!#REF!</f>
        <v>#REF!</v>
      </c>
      <c r="Q1081" s="87">
        <f>'გრანტის საკასო'!J1080</f>
        <v>0</v>
      </c>
      <c r="R1081" s="99">
        <f>'მიზნ.გრანტის საკასო '!J1080-'მიზნ.გრანტის საკასო '!I1080</f>
        <v>0</v>
      </c>
      <c r="S1081" s="104" t="e">
        <f t="shared" si="277"/>
        <v>#REF!</v>
      </c>
      <c r="T1081" s="87" t="e">
        <f t="shared" si="280"/>
        <v>#REF!</v>
      </c>
      <c r="U1081" s="87" t="e">
        <f t="shared" si="281"/>
        <v>#REF!</v>
      </c>
      <c r="V1081" s="87">
        <f t="shared" si="282"/>
        <v>0</v>
      </c>
      <c r="W1081" s="99">
        <f t="shared" si="283"/>
        <v>0</v>
      </c>
      <c r="X1081" s="91"/>
      <c r="Y1081" s="7"/>
      <c r="Z1081" s="7">
        <v>0</v>
      </c>
      <c r="AA1081" s="7">
        <v>0</v>
      </c>
      <c r="AB1081" s="7">
        <v>0</v>
      </c>
    </row>
    <row r="1082" spans="1:28" x14ac:dyDescent="0.25">
      <c r="A1082" t="e">
        <f t="shared" si="276"/>
        <v>#REF!</v>
      </c>
      <c r="B1082" s="5"/>
      <c r="C1082" s="6" t="s">
        <v>19</v>
      </c>
      <c r="D1082" s="104" t="e">
        <f>'დაზუსტ. ბიუჯ.'!#REF!</f>
        <v>#REF!</v>
      </c>
      <c r="E1082" s="87" t="e">
        <f>'დაზუსტ. საკუთ.'!#REF!</f>
        <v>#REF!</v>
      </c>
      <c r="F1082" s="87" t="e">
        <f>'დაზუსტ. ბიუჯ. ფონდ.'!#REF!</f>
        <v>#REF!</v>
      </c>
      <c r="G1082" s="87">
        <f>'გრანტის საკასო'!D1081</f>
        <v>0</v>
      </c>
      <c r="H1082" s="87">
        <f>'მიზნ.გრანტის საკასო '!D1081</f>
        <v>0</v>
      </c>
      <c r="I1082" s="104" t="e">
        <f>'დაზუსტ. ბიუჯ.'!#REF!-'დაზუსტ. ბიუჯ.'!#REF!</f>
        <v>#REF!</v>
      </c>
      <c r="J1082" s="87" t="e">
        <f>'დაზუსტ. საკუთ.'!#REF!-'დაზუსტ. საკუთ.'!#REF!</f>
        <v>#REF!</v>
      </c>
      <c r="K1082" s="87" t="e">
        <f>'დაზუსტ. ბიუჯ. ფონდ.'!#REF!-'დაზუსტ. ბიუჯ. ფონდ.'!#REF!</f>
        <v>#REF!</v>
      </c>
      <c r="L1082" s="87">
        <f>'გრანტის საკასო'!E1081</f>
        <v>0</v>
      </c>
      <c r="M1082" s="99">
        <f>'მიზნ.გრანტის საკასო '!E1081-'მიზნ.გრანტის საკასო '!D1081</f>
        <v>0</v>
      </c>
      <c r="N1082" s="104" t="e">
        <f>'დაზუსტ. ბიუჯ.'!#REF!-'დაზუსტ. ბიუჯ.'!#REF!</f>
        <v>#REF!</v>
      </c>
      <c r="O1082" s="87" t="e">
        <f>'დაზუსტ. საკუთ.'!#REF!-'დაზუსტ. საკუთ.'!#REF!</f>
        <v>#REF!</v>
      </c>
      <c r="P1082" s="87" t="e">
        <f>'დაზუსტ. ბიუჯ. ფონდ.'!#REF!</f>
        <v>#REF!</v>
      </c>
      <c r="Q1082" s="87">
        <f>'გრანტის საკასო'!J1081</f>
        <v>0</v>
      </c>
      <c r="R1082" s="99">
        <f>'მიზნ.გრანტის საკასო '!J1081-'მიზნ.გრანტის საკასო '!I1081</f>
        <v>0</v>
      </c>
      <c r="S1082" s="104" t="e">
        <f t="shared" si="277"/>
        <v>#REF!</v>
      </c>
      <c r="T1082" s="87" t="e">
        <f t="shared" si="280"/>
        <v>#REF!</v>
      </c>
      <c r="U1082" s="87" t="e">
        <f t="shared" si="281"/>
        <v>#REF!</v>
      </c>
      <c r="V1082" s="87">
        <f t="shared" si="282"/>
        <v>0</v>
      </c>
      <c r="W1082" s="99">
        <f t="shared" si="283"/>
        <v>0</v>
      </c>
      <c r="X1082" s="91"/>
      <c r="Y1082" s="7"/>
      <c r="Z1082" s="7">
        <v>0</v>
      </c>
      <c r="AA1082" s="7">
        <v>0</v>
      </c>
      <c r="AB1082" s="7">
        <v>0</v>
      </c>
    </row>
    <row r="1083" spans="1:28" ht="15.75" thickBot="1" x14ac:dyDescent="0.3">
      <c r="A1083" t="e">
        <f t="shared" si="276"/>
        <v>#REF!</v>
      </c>
      <c r="B1083" s="11"/>
      <c r="C1083" s="12" t="s">
        <v>20</v>
      </c>
      <c r="D1083" s="106" t="e">
        <f>'დაზუსტ. ბიუჯ.'!#REF!</f>
        <v>#REF!</v>
      </c>
      <c r="E1083" s="89" t="e">
        <f>'დაზუსტ. საკუთ.'!#REF!</f>
        <v>#REF!</v>
      </c>
      <c r="F1083" s="89" t="e">
        <f>'დაზუსტ. ბიუჯ. ფონდ.'!#REF!</f>
        <v>#REF!</v>
      </c>
      <c r="G1083" s="89">
        <f>'გრანტის საკასო'!D1082</f>
        <v>0</v>
      </c>
      <c r="H1083" s="89">
        <f>'მიზნ.გრანტის საკასო '!D1082</f>
        <v>0</v>
      </c>
      <c r="I1083" s="106" t="e">
        <f>'დაზუსტ. ბიუჯ.'!#REF!-'დაზუსტ. ბიუჯ.'!#REF!</f>
        <v>#REF!</v>
      </c>
      <c r="J1083" s="89" t="e">
        <f>'დაზუსტ. საკუთ.'!#REF!-'დაზუსტ. საკუთ.'!#REF!</f>
        <v>#REF!</v>
      </c>
      <c r="K1083" s="89" t="e">
        <f>'დაზუსტ. ბიუჯ. ფონდ.'!#REF!-'დაზუსტ. ბიუჯ. ფონდ.'!#REF!</f>
        <v>#REF!</v>
      </c>
      <c r="L1083" s="89">
        <f>'გრანტის საკასო'!E1082</f>
        <v>0</v>
      </c>
      <c r="M1083" s="101">
        <f>'მიზნ.გრანტის საკასო '!E1082-'მიზნ.გრანტის საკასო '!D1082</f>
        <v>0</v>
      </c>
      <c r="N1083" s="106" t="e">
        <f>'დაზუსტ. ბიუჯ.'!#REF!-'დაზუსტ. ბიუჯ.'!#REF!</f>
        <v>#REF!</v>
      </c>
      <c r="O1083" s="89" t="e">
        <f>'დაზუსტ. საკუთ.'!#REF!-'დაზუსტ. საკუთ.'!#REF!</f>
        <v>#REF!</v>
      </c>
      <c r="P1083" s="89" t="e">
        <f>'დაზუსტ. ბიუჯ. ფონდ.'!#REF!</f>
        <v>#REF!</v>
      </c>
      <c r="Q1083" s="89">
        <f>'გრანტის საკასო'!J1082</f>
        <v>0</v>
      </c>
      <c r="R1083" s="101">
        <f>'მიზნ.გრანტის საკასო '!J1082-'მიზნ.გრანტის საკასო '!I1082</f>
        <v>0</v>
      </c>
      <c r="S1083" s="106" t="e">
        <f t="shared" si="277"/>
        <v>#REF!</v>
      </c>
      <c r="T1083" s="89" t="e">
        <f t="shared" si="280"/>
        <v>#REF!</v>
      </c>
      <c r="U1083" s="89" t="e">
        <f t="shared" si="281"/>
        <v>#REF!</v>
      </c>
      <c r="V1083" s="89">
        <f t="shared" si="282"/>
        <v>0</v>
      </c>
      <c r="W1083" s="101">
        <f t="shared" si="283"/>
        <v>0</v>
      </c>
      <c r="X1083" s="93"/>
      <c r="Y1083" s="13"/>
      <c r="Z1083" s="13">
        <v>0</v>
      </c>
      <c r="AA1083" s="13">
        <v>0</v>
      </c>
      <c r="AB1083" s="13">
        <v>0</v>
      </c>
    </row>
    <row r="1084" spans="1:28" ht="31.5" thickTop="1" thickBot="1" x14ac:dyDescent="0.3">
      <c r="A1084" t="e">
        <f t="shared" si="276"/>
        <v>#REF!</v>
      </c>
      <c r="B1084" s="16" t="s">
        <v>172</v>
      </c>
      <c r="C1084" s="15" t="s">
        <v>173</v>
      </c>
      <c r="D1084" s="103" t="e">
        <f>'დაზუსტ. ბიუჯ.'!#REF!</f>
        <v>#REF!</v>
      </c>
      <c r="E1084" s="86" t="e">
        <f>'დაზუსტ. საკუთ.'!#REF!</f>
        <v>#REF!</v>
      </c>
      <c r="F1084" s="86" t="e">
        <f>'დაზუსტ. ბიუჯ. ფონდ.'!#REF!</f>
        <v>#REF!</v>
      </c>
      <c r="G1084" s="86">
        <f>'გრანტის საკასო'!D1083</f>
        <v>0</v>
      </c>
      <c r="H1084" s="86">
        <f>'მიზნ.გრანტის საკასო '!D1083</f>
        <v>0</v>
      </c>
      <c r="I1084" s="103" t="e">
        <f>'დაზუსტ. ბიუჯ.'!#REF!-'დაზუსტ. ბიუჯ.'!#REF!</f>
        <v>#REF!</v>
      </c>
      <c r="J1084" s="86" t="e">
        <f>'დაზუსტ. საკუთ.'!#REF!-'დაზუსტ. საკუთ.'!#REF!</f>
        <v>#REF!</v>
      </c>
      <c r="K1084" s="86" t="e">
        <f>'დაზუსტ. ბიუჯ. ფონდ.'!#REF!-'დაზუსტ. ბიუჯ. ფონდ.'!#REF!</f>
        <v>#REF!</v>
      </c>
      <c r="L1084" s="86">
        <f>'გრანტის საკასო'!E1083</f>
        <v>0</v>
      </c>
      <c r="M1084" s="102">
        <f>'მიზნ.გრანტის საკასო '!E1083-'მიზნ.გრანტის საკასო '!D1083</f>
        <v>0</v>
      </c>
      <c r="N1084" s="103" t="e">
        <f>'დაზუსტ. ბიუჯ.'!#REF!-'დაზუსტ. ბიუჯ.'!#REF!</f>
        <v>#REF!</v>
      </c>
      <c r="O1084" s="86" t="e">
        <f>'დაზუსტ. საკუთ.'!#REF!-'დაზუსტ. საკუთ.'!#REF!</f>
        <v>#REF!</v>
      </c>
      <c r="P1084" s="86" t="e">
        <f>'დაზუსტ. ბიუჯ. ფონდ.'!#REF!</f>
        <v>#REF!</v>
      </c>
      <c r="Q1084" s="86">
        <f>'გრანტის საკასო'!J1083</f>
        <v>0</v>
      </c>
      <c r="R1084" s="102">
        <f>'მიზნ.გრანტის საკასო '!J1083-'მიზნ.გრანტის საკასო '!I1083</f>
        <v>0</v>
      </c>
      <c r="S1084" s="103" t="e">
        <f t="shared" si="277"/>
        <v>#REF!</v>
      </c>
      <c r="T1084" s="86" t="e">
        <f t="shared" si="280"/>
        <v>#REF!</v>
      </c>
      <c r="U1084" s="86" t="e">
        <f t="shared" si="281"/>
        <v>#REF!</v>
      </c>
      <c r="V1084" s="86">
        <f t="shared" si="282"/>
        <v>0</v>
      </c>
      <c r="W1084" s="102">
        <f t="shared" si="283"/>
        <v>0</v>
      </c>
      <c r="X1084" s="94"/>
      <c r="Y1084" s="4"/>
      <c r="Z1084" s="4">
        <f t="shared" ref="Z1084:AB1084" si="288">SUM(Z1096,Z1108,Z1120,Z1132)</f>
        <v>0</v>
      </c>
      <c r="AA1084" s="4">
        <f t="shared" si="288"/>
        <v>0</v>
      </c>
      <c r="AB1084" s="4">
        <f t="shared" si="288"/>
        <v>0</v>
      </c>
    </row>
    <row r="1085" spans="1:28" ht="15.75" thickTop="1" x14ac:dyDescent="0.25">
      <c r="A1085" t="e">
        <f t="shared" si="276"/>
        <v>#REF!</v>
      </c>
      <c r="B1085" s="5"/>
      <c r="C1085" s="6" t="s">
        <v>10</v>
      </c>
      <c r="D1085" s="104" t="e">
        <f>'დაზუსტ. ბიუჯ.'!#REF!</f>
        <v>#REF!</v>
      </c>
      <c r="E1085" s="87" t="e">
        <f>'დაზუსტ. საკუთ.'!#REF!</f>
        <v>#REF!</v>
      </c>
      <c r="F1085" s="87" t="e">
        <f>'დაზუსტ. ბიუჯ. ფონდ.'!#REF!</f>
        <v>#REF!</v>
      </c>
      <c r="G1085" s="87">
        <f>'გრანტის საკასო'!D1084</f>
        <v>0</v>
      </c>
      <c r="H1085" s="87">
        <f>'მიზნ.გრანტის საკასო '!D1084</f>
        <v>0</v>
      </c>
      <c r="I1085" s="104" t="e">
        <f>'დაზუსტ. ბიუჯ.'!#REF!-'დაზუსტ. ბიუჯ.'!#REF!</f>
        <v>#REF!</v>
      </c>
      <c r="J1085" s="87" t="e">
        <f>'დაზუსტ. საკუთ.'!#REF!-'დაზუსტ. საკუთ.'!#REF!</f>
        <v>#REF!</v>
      </c>
      <c r="K1085" s="87" t="e">
        <f>'დაზუსტ. ბიუჯ. ფონდ.'!#REF!-'დაზუსტ. ბიუჯ. ფონდ.'!#REF!</f>
        <v>#REF!</v>
      </c>
      <c r="L1085" s="87">
        <f>'გრანტის საკასო'!E1084</f>
        <v>0</v>
      </c>
      <c r="M1085" s="99">
        <f>'მიზნ.გრანტის საკასო '!E1084-'მიზნ.გრანტის საკასო '!D1084</f>
        <v>0</v>
      </c>
      <c r="N1085" s="104" t="e">
        <f>'დაზუსტ. ბიუჯ.'!#REF!-'დაზუსტ. ბიუჯ.'!#REF!</f>
        <v>#REF!</v>
      </c>
      <c r="O1085" s="87" t="e">
        <f>'დაზუსტ. საკუთ.'!#REF!-'დაზუსტ. საკუთ.'!#REF!</f>
        <v>#REF!</v>
      </c>
      <c r="P1085" s="87" t="e">
        <f>'დაზუსტ. ბიუჯ. ფონდ.'!#REF!</f>
        <v>#REF!</v>
      </c>
      <c r="Q1085" s="87">
        <f>'გრანტის საკასო'!J1084</f>
        <v>0</v>
      </c>
      <c r="R1085" s="99">
        <f>'მიზნ.გრანტის საკასო '!J1084-'მიზნ.გრანტის საკასო '!I1084</f>
        <v>0</v>
      </c>
      <c r="S1085" s="104" t="e">
        <f t="shared" si="277"/>
        <v>#REF!</v>
      </c>
      <c r="T1085" s="87" t="e">
        <f t="shared" si="280"/>
        <v>#REF!</v>
      </c>
      <c r="U1085" s="87" t="e">
        <f t="shared" si="281"/>
        <v>#REF!</v>
      </c>
      <c r="V1085" s="87">
        <f t="shared" si="282"/>
        <v>0</v>
      </c>
      <c r="W1085" s="99">
        <f t="shared" si="283"/>
        <v>0</v>
      </c>
      <c r="X1085" s="91"/>
      <c r="Y1085" s="7"/>
      <c r="Z1085" s="7">
        <f t="shared" ref="Z1085:AB1095" si="289">SUM(Z1097,Z1109,Z1121,Z1133)</f>
        <v>0</v>
      </c>
      <c r="AA1085" s="7">
        <f t="shared" si="289"/>
        <v>0</v>
      </c>
      <c r="AB1085" s="7">
        <f t="shared" si="289"/>
        <v>0</v>
      </c>
    </row>
    <row r="1086" spans="1:28" x14ac:dyDescent="0.25">
      <c r="A1086" t="e">
        <f t="shared" si="276"/>
        <v>#REF!</v>
      </c>
      <c r="B1086" s="8"/>
      <c r="C1086" s="9" t="s">
        <v>11</v>
      </c>
      <c r="D1086" s="105" t="e">
        <f>'დაზუსტ. ბიუჯ.'!#REF!</f>
        <v>#REF!</v>
      </c>
      <c r="E1086" s="88" t="e">
        <f>'დაზუსტ. საკუთ.'!#REF!</f>
        <v>#REF!</v>
      </c>
      <c r="F1086" s="88" t="e">
        <f>'დაზუსტ. ბიუჯ. ფონდ.'!#REF!</f>
        <v>#REF!</v>
      </c>
      <c r="G1086" s="88">
        <f>'გრანტის საკასო'!D1085</f>
        <v>0</v>
      </c>
      <c r="H1086" s="88">
        <f>'მიზნ.გრანტის საკასო '!D1085</f>
        <v>0</v>
      </c>
      <c r="I1086" s="105" t="e">
        <f>'დაზუსტ. ბიუჯ.'!#REF!-'დაზუსტ. ბიუჯ.'!#REF!</f>
        <v>#REF!</v>
      </c>
      <c r="J1086" s="88" t="e">
        <f>'დაზუსტ. საკუთ.'!#REF!-'დაზუსტ. საკუთ.'!#REF!</f>
        <v>#REF!</v>
      </c>
      <c r="K1086" s="88" t="e">
        <f>'დაზუსტ. ბიუჯ. ფონდ.'!#REF!-'დაზუსტ. ბიუჯ. ფონდ.'!#REF!</f>
        <v>#REF!</v>
      </c>
      <c r="L1086" s="88">
        <f>'გრანტის საკასო'!E1085</f>
        <v>0</v>
      </c>
      <c r="M1086" s="100">
        <f>'მიზნ.გრანტის საკასო '!E1085-'მიზნ.გრანტის საკასო '!D1085</f>
        <v>0</v>
      </c>
      <c r="N1086" s="105" t="e">
        <f>'დაზუსტ. ბიუჯ.'!#REF!-'დაზუსტ. ბიუჯ.'!#REF!</f>
        <v>#REF!</v>
      </c>
      <c r="O1086" s="88" t="e">
        <f>'დაზუსტ. საკუთ.'!#REF!-'დაზუსტ. საკუთ.'!#REF!</f>
        <v>#REF!</v>
      </c>
      <c r="P1086" s="88" t="e">
        <f>'დაზუსტ. ბიუჯ. ფონდ.'!#REF!</f>
        <v>#REF!</v>
      </c>
      <c r="Q1086" s="88">
        <f>'გრანტის საკასო'!J1085</f>
        <v>0</v>
      </c>
      <c r="R1086" s="100">
        <f>'მიზნ.გრანტის საკასო '!J1085-'მიზნ.გრანტის საკასო '!I1085</f>
        <v>0</v>
      </c>
      <c r="S1086" s="105" t="e">
        <f t="shared" si="277"/>
        <v>#REF!</v>
      </c>
      <c r="T1086" s="88" t="e">
        <f t="shared" si="280"/>
        <v>#REF!</v>
      </c>
      <c r="U1086" s="88" t="e">
        <f t="shared" si="281"/>
        <v>#REF!</v>
      </c>
      <c r="V1086" s="88">
        <f t="shared" si="282"/>
        <v>0</v>
      </c>
      <c r="W1086" s="100">
        <f t="shared" si="283"/>
        <v>0</v>
      </c>
      <c r="X1086" s="92"/>
      <c r="Y1086" s="10"/>
      <c r="Z1086" s="10">
        <f t="shared" si="289"/>
        <v>0</v>
      </c>
      <c r="AA1086" s="10">
        <f t="shared" si="289"/>
        <v>0</v>
      </c>
      <c r="AB1086" s="10">
        <f t="shared" si="289"/>
        <v>0</v>
      </c>
    </row>
    <row r="1087" spans="1:28" x14ac:dyDescent="0.25">
      <c r="A1087" t="e">
        <f t="shared" si="276"/>
        <v>#REF!</v>
      </c>
      <c r="B1087" s="8"/>
      <c r="C1087" s="9" t="s">
        <v>12</v>
      </c>
      <c r="D1087" s="105" t="e">
        <f>'დაზუსტ. ბიუჯ.'!#REF!</f>
        <v>#REF!</v>
      </c>
      <c r="E1087" s="88" t="e">
        <f>'დაზუსტ. საკუთ.'!#REF!</f>
        <v>#REF!</v>
      </c>
      <c r="F1087" s="88" t="e">
        <f>'დაზუსტ. ბიუჯ. ფონდ.'!#REF!</f>
        <v>#REF!</v>
      </c>
      <c r="G1087" s="88">
        <f>'გრანტის საკასო'!D1086</f>
        <v>0</v>
      </c>
      <c r="H1087" s="88">
        <f>'მიზნ.გრანტის საკასო '!D1086</f>
        <v>0</v>
      </c>
      <c r="I1087" s="105" t="e">
        <f>'დაზუსტ. ბიუჯ.'!#REF!-'დაზუსტ. ბიუჯ.'!#REF!</f>
        <v>#REF!</v>
      </c>
      <c r="J1087" s="88" t="e">
        <f>'დაზუსტ. საკუთ.'!#REF!-'დაზუსტ. საკუთ.'!#REF!</f>
        <v>#REF!</v>
      </c>
      <c r="K1087" s="88" t="e">
        <f>'დაზუსტ. ბიუჯ. ფონდ.'!#REF!-'დაზუსტ. ბიუჯ. ფონდ.'!#REF!</f>
        <v>#REF!</v>
      </c>
      <c r="L1087" s="88">
        <f>'გრანტის საკასო'!E1086</f>
        <v>0</v>
      </c>
      <c r="M1087" s="100">
        <f>'მიზნ.გრანტის საკასო '!E1086-'მიზნ.გრანტის საკასო '!D1086</f>
        <v>0</v>
      </c>
      <c r="N1087" s="105" t="e">
        <f>'დაზუსტ. ბიუჯ.'!#REF!-'დაზუსტ. ბიუჯ.'!#REF!</f>
        <v>#REF!</v>
      </c>
      <c r="O1087" s="88" t="e">
        <f>'დაზუსტ. საკუთ.'!#REF!-'დაზუსტ. საკუთ.'!#REF!</f>
        <v>#REF!</v>
      </c>
      <c r="P1087" s="88" t="e">
        <f>'დაზუსტ. ბიუჯ. ფონდ.'!#REF!</f>
        <v>#REF!</v>
      </c>
      <c r="Q1087" s="88">
        <f>'გრანტის საკასო'!J1086</f>
        <v>0</v>
      </c>
      <c r="R1087" s="100">
        <f>'მიზნ.გრანტის საკასო '!J1086-'მიზნ.გრანტის საკასო '!I1086</f>
        <v>0</v>
      </c>
      <c r="S1087" s="105" t="e">
        <f t="shared" si="277"/>
        <v>#REF!</v>
      </c>
      <c r="T1087" s="88" t="e">
        <f t="shared" si="280"/>
        <v>#REF!</v>
      </c>
      <c r="U1087" s="88" t="e">
        <f t="shared" si="281"/>
        <v>#REF!</v>
      </c>
      <c r="V1087" s="88">
        <f t="shared" si="282"/>
        <v>0</v>
      </c>
      <c r="W1087" s="100">
        <f t="shared" si="283"/>
        <v>0</v>
      </c>
      <c r="X1087" s="92"/>
      <c r="Y1087" s="10"/>
      <c r="Z1087" s="10">
        <f t="shared" si="289"/>
        <v>0</v>
      </c>
      <c r="AA1087" s="10">
        <f t="shared" si="289"/>
        <v>0</v>
      </c>
      <c r="AB1087" s="10">
        <f t="shared" si="289"/>
        <v>0</v>
      </c>
    </row>
    <row r="1088" spans="1:28" x14ac:dyDescent="0.25">
      <c r="A1088" t="e">
        <f t="shared" si="276"/>
        <v>#REF!</v>
      </c>
      <c r="B1088" s="8"/>
      <c r="C1088" s="9" t="s">
        <v>13</v>
      </c>
      <c r="D1088" s="105" t="e">
        <f>'დაზუსტ. ბიუჯ.'!#REF!</f>
        <v>#REF!</v>
      </c>
      <c r="E1088" s="88" t="e">
        <f>'დაზუსტ. საკუთ.'!#REF!</f>
        <v>#REF!</v>
      </c>
      <c r="F1088" s="88" t="e">
        <f>'დაზუსტ. ბიუჯ. ფონდ.'!#REF!</f>
        <v>#REF!</v>
      </c>
      <c r="G1088" s="88">
        <f>'გრანტის საკასო'!D1087</f>
        <v>0</v>
      </c>
      <c r="H1088" s="88">
        <f>'მიზნ.გრანტის საკასო '!D1087</f>
        <v>0</v>
      </c>
      <c r="I1088" s="105" t="e">
        <f>'დაზუსტ. ბიუჯ.'!#REF!-'დაზუსტ. ბიუჯ.'!#REF!</f>
        <v>#REF!</v>
      </c>
      <c r="J1088" s="88" t="e">
        <f>'დაზუსტ. საკუთ.'!#REF!-'დაზუსტ. საკუთ.'!#REF!</f>
        <v>#REF!</v>
      </c>
      <c r="K1088" s="88" t="e">
        <f>'დაზუსტ. ბიუჯ. ფონდ.'!#REF!-'დაზუსტ. ბიუჯ. ფონდ.'!#REF!</f>
        <v>#REF!</v>
      </c>
      <c r="L1088" s="88">
        <f>'გრანტის საკასო'!E1087</f>
        <v>0</v>
      </c>
      <c r="M1088" s="100">
        <f>'მიზნ.გრანტის საკასო '!E1087-'მიზნ.გრანტის საკასო '!D1087</f>
        <v>0</v>
      </c>
      <c r="N1088" s="105" t="e">
        <f>'დაზუსტ. ბიუჯ.'!#REF!-'დაზუსტ. ბიუჯ.'!#REF!</f>
        <v>#REF!</v>
      </c>
      <c r="O1088" s="88" t="e">
        <f>'დაზუსტ. საკუთ.'!#REF!-'დაზუსტ. საკუთ.'!#REF!</f>
        <v>#REF!</v>
      </c>
      <c r="P1088" s="88" t="e">
        <f>'დაზუსტ. ბიუჯ. ფონდ.'!#REF!</f>
        <v>#REF!</v>
      </c>
      <c r="Q1088" s="88">
        <f>'გრანტის საკასო'!J1087</f>
        <v>0</v>
      </c>
      <c r="R1088" s="100">
        <f>'მიზნ.გრანტის საკასო '!J1087-'მიზნ.გრანტის საკასო '!I1087</f>
        <v>0</v>
      </c>
      <c r="S1088" s="105" t="e">
        <f t="shared" si="277"/>
        <v>#REF!</v>
      </c>
      <c r="T1088" s="88" t="e">
        <f t="shared" si="280"/>
        <v>#REF!</v>
      </c>
      <c r="U1088" s="88" t="e">
        <f t="shared" si="281"/>
        <v>#REF!</v>
      </c>
      <c r="V1088" s="88">
        <f t="shared" si="282"/>
        <v>0</v>
      </c>
      <c r="W1088" s="100">
        <f t="shared" si="283"/>
        <v>0</v>
      </c>
      <c r="X1088" s="92"/>
      <c r="Y1088" s="10"/>
      <c r="Z1088" s="10">
        <f t="shared" si="289"/>
        <v>0</v>
      </c>
      <c r="AA1088" s="10">
        <f t="shared" si="289"/>
        <v>0</v>
      </c>
      <c r="AB1088" s="10">
        <f t="shared" si="289"/>
        <v>0</v>
      </c>
    </row>
    <row r="1089" spans="1:28" x14ac:dyDescent="0.25">
      <c r="A1089" t="e">
        <f t="shared" si="276"/>
        <v>#REF!</v>
      </c>
      <c r="B1089" s="8"/>
      <c r="C1089" s="9" t="s">
        <v>14</v>
      </c>
      <c r="D1089" s="105" t="e">
        <f>'დაზუსტ. ბიუჯ.'!#REF!</f>
        <v>#REF!</v>
      </c>
      <c r="E1089" s="88" t="e">
        <f>'დაზუსტ. საკუთ.'!#REF!</f>
        <v>#REF!</v>
      </c>
      <c r="F1089" s="88" t="e">
        <f>'დაზუსტ. ბიუჯ. ფონდ.'!#REF!</f>
        <v>#REF!</v>
      </c>
      <c r="G1089" s="88">
        <f>'გრანტის საკასო'!D1088</f>
        <v>0</v>
      </c>
      <c r="H1089" s="88">
        <f>'მიზნ.გრანტის საკასო '!D1088</f>
        <v>0</v>
      </c>
      <c r="I1089" s="105" t="e">
        <f>'დაზუსტ. ბიუჯ.'!#REF!-'დაზუსტ. ბიუჯ.'!#REF!</f>
        <v>#REF!</v>
      </c>
      <c r="J1089" s="88" t="e">
        <f>'დაზუსტ. საკუთ.'!#REF!-'დაზუსტ. საკუთ.'!#REF!</f>
        <v>#REF!</v>
      </c>
      <c r="K1089" s="88" t="e">
        <f>'დაზუსტ. ბიუჯ. ფონდ.'!#REF!-'დაზუსტ. ბიუჯ. ფონდ.'!#REF!</f>
        <v>#REF!</v>
      </c>
      <c r="L1089" s="88">
        <f>'გრანტის საკასო'!E1088</f>
        <v>0</v>
      </c>
      <c r="M1089" s="100">
        <f>'მიზნ.გრანტის საკასო '!E1088-'მიზნ.გრანტის საკასო '!D1088</f>
        <v>0</v>
      </c>
      <c r="N1089" s="105" t="e">
        <f>'დაზუსტ. ბიუჯ.'!#REF!-'დაზუსტ. ბიუჯ.'!#REF!</f>
        <v>#REF!</v>
      </c>
      <c r="O1089" s="88" t="e">
        <f>'დაზუსტ. საკუთ.'!#REF!-'დაზუსტ. საკუთ.'!#REF!</f>
        <v>#REF!</v>
      </c>
      <c r="P1089" s="88" t="e">
        <f>'დაზუსტ. ბიუჯ. ფონდ.'!#REF!</f>
        <v>#REF!</v>
      </c>
      <c r="Q1089" s="88">
        <f>'გრანტის საკასო'!J1088</f>
        <v>0</v>
      </c>
      <c r="R1089" s="100">
        <f>'მიზნ.გრანტის საკასო '!J1088-'მიზნ.გრანტის საკასო '!I1088</f>
        <v>0</v>
      </c>
      <c r="S1089" s="105" t="e">
        <f t="shared" si="277"/>
        <v>#REF!</v>
      </c>
      <c r="T1089" s="88" t="e">
        <f t="shared" si="280"/>
        <v>#REF!</v>
      </c>
      <c r="U1089" s="88" t="e">
        <f t="shared" si="281"/>
        <v>#REF!</v>
      </c>
      <c r="V1089" s="88">
        <f t="shared" si="282"/>
        <v>0</v>
      </c>
      <c r="W1089" s="100">
        <f t="shared" si="283"/>
        <v>0</v>
      </c>
      <c r="X1089" s="92"/>
      <c r="Y1089" s="10"/>
      <c r="Z1089" s="10">
        <f t="shared" si="289"/>
        <v>0</v>
      </c>
      <c r="AA1089" s="10">
        <f t="shared" si="289"/>
        <v>0</v>
      </c>
      <c r="AB1089" s="10">
        <f t="shared" si="289"/>
        <v>0</v>
      </c>
    </row>
    <row r="1090" spans="1:28" x14ac:dyDescent="0.25">
      <c r="A1090" t="e">
        <f t="shared" si="276"/>
        <v>#REF!</v>
      </c>
      <c r="B1090" s="8"/>
      <c r="C1090" s="9" t="s">
        <v>15</v>
      </c>
      <c r="D1090" s="105" t="e">
        <f>'დაზუსტ. ბიუჯ.'!#REF!</f>
        <v>#REF!</v>
      </c>
      <c r="E1090" s="88" t="e">
        <f>'დაზუსტ. საკუთ.'!#REF!</f>
        <v>#REF!</v>
      </c>
      <c r="F1090" s="88" t="e">
        <f>'დაზუსტ. ბიუჯ. ფონდ.'!#REF!</f>
        <v>#REF!</v>
      </c>
      <c r="G1090" s="88">
        <f>'გრანტის საკასო'!D1089</f>
        <v>0</v>
      </c>
      <c r="H1090" s="88">
        <f>'მიზნ.გრანტის საკასო '!D1089</f>
        <v>0</v>
      </c>
      <c r="I1090" s="105" t="e">
        <f>'დაზუსტ. ბიუჯ.'!#REF!-'დაზუსტ. ბიუჯ.'!#REF!</f>
        <v>#REF!</v>
      </c>
      <c r="J1090" s="88" t="e">
        <f>'დაზუსტ. საკუთ.'!#REF!-'დაზუსტ. საკუთ.'!#REF!</f>
        <v>#REF!</v>
      </c>
      <c r="K1090" s="88" t="e">
        <f>'დაზუსტ. ბიუჯ. ფონდ.'!#REF!-'დაზუსტ. ბიუჯ. ფონდ.'!#REF!</f>
        <v>#REF!</v>
      </c>
      <c r="L1090" s="88">
        <f>'გრანტის საკასო'!E1089</f>
        <v>0</v>
      </c>
      <c r="M1090" s="100">
        <f>'მიზნ.გრანტის საკასო '!E1089-'მიზნ.გრანტის საკასო '!D1089</f>
        <v>0</v>
      </c>
      <c r="N1090" s="105" t="e">
        <f>'დაზუსტ. ბიუჯ.'!#REF!-'დაზუსტ. ბიუჯ.'!#REF!</f>
        <v>#REF!</v>
      </c>
      <c r="O1090" s="88" t="e">
        <f>'დაზუსტ. საკუთ.'!#REF!-'დაზუსტ. საკუთ.'!#REF!</f>
        <v>#REF!</v>
      </c>
      <c r="P1090" s="88" t="e">
        <f>'დაზუსტ. ბიუჯ. ფონდ.'!#REF!</f>
        <v>#REF!</v>
      </c>
      <c r="Q1090" s="88">
        <f>'გრანტის საკასო'!J1089</f>
        <v>0</v>
      </c>
      <c r="R1090" s="100">
        <f>'მიზნ.გრანტის საკასო '!J1089-'მიზნ.გრანტის საკასო '!I1089</f>
        <v>0</v>
      </c>
      <c r="S1090" s="105" t="e">
        <f t="shared" si="277"/>
        <v>#REF!</v>
      </c>
      <c r="T1090" s="88" t="e">
        <f t="shared" si="280"/>
        <v>#REF!</v>
      </c>
      <c r="U1090" s="88" t="e">
        <f t="shared" si="281"/>
        <v>#REF!</v>
      </c>
      <c r="V1090" s="88">
        <f t="shared" si="282"/>
        <v>0</v>
      </c>
      <c r="W1090" s="100">
        <f t="shared" si="283"/>
        <v>0</v>
      </c>
      <c r="X1090" s="92"/>
      <c r="Y1090" s="10"/>
      <c r="Z1090" s="10">
        <f t="shared" si="289"/>
        <v>0</v>
      </c>
      <c r="AA1090" s="10">
        <f t="shared" si="289"/>
        <v>0</v>
      </c>
      <c r="AB1090" s="10">
        <f t="shared" si="289"/>
        <v>0</v>
      </c>
    </row>
    <row r="1091" spans="1:28" x14ac:dyDescent="0.25">
      <c r="A1091" t="e">
        <f t="shared" si="276"/>
        <v>#REF!</v>
      </c>
      <c r="B1091" s="8"/>
      <c r="C1091" s="9" t="s">
        <v>16</v>
      </c>
      <c r="D1091" s="105" t="e">
        <f>'დაზუსტ. ბიუჯ.'!#REF!</f>
        <v>#REF!</v>
      </c>
      <c r="E1091" s="88" t="e">
        <f>'დაზუსტ. საკუთ.'!#REF!</f>
        <v>#REF!</v>
      </c>
      <c r="F1091" s="88" t="e">
        <f>'დაზუსტ. ბიუჯ. ფონდ.'!#REF!</f>
        <v>#REF!</v>
      </c>
      <c r="G1091" s="88">
        <f>'გრანტის საკასო'!D1090</f>
        <v>0</v>
      </c>
      <c r="H1091" s="88">
        <f>'მიზნ.გრანტის საკასო '!D1090</f>
        <v>0</v>
      </c>
      <c r="I1091" s="105" t="e">
        <f>'დაზუსტ. ბიუჯ.'!#REF!-'დაზუსტ. ბიუჯ.'!#REF!</f>
        <v>#REF!</v>
      </c>
      <c r="J1091" s="88" t="e">
        <f>'დაზუსტ. საკუთ.'!#REF!-'დაზუსტ. საკუთ.'!#REF!</f>
        <v>#REF!</v>
      </c>
      <c r="K1091" s="88" t="e">
        <f>'დაზუსტ. ბიუჯ. ფონდ.'!#REF!-'დაზუსტ. ბიუჯ. ფონდ.'!#REF!</f>
        <v>#REF!</v>
      </c>
      <c r="L1091" s="88">
        <f>'გრანტის საკასო'!E1090</f>
        <v>0</v>
      </c>
      <c r="M1091" s="100">
        <f>'მიზნ.გრანტის საკასო '!E1090-'მიზნ.გრანტის საკასო '!D1090</f>
        <v>0</v>
      </c>
      <c r="N1091" s="105" t="e">
        <f>'დაზუსტ. ბიუჯ.'!#REF!-'დაზუსტ. ბიუჯ.'!#REF!</f>
        <v>#REF!</v>
      </c>
      <c r="O1091" s="88" t="e">
        <f>'დაზუსტ. საკუთ.'!#REF!-'დაზუსტ. საკუთ.'!#REF!</f>
        <v>#REF!</v>
      </c>
      <c r="P1091" s="88" t="e">
        <f>'დაზუსტ. ბიუჯ. ფონდ.'!#REF!</f>
        <v>#REF!</v>
      </c>
      <c r="Q1091" s="88">
        <f>'გრანტის საკასო'!J1090</f>
        <v>0</v>
      </c>
      <c r="R1091" s="100">
        <f>'მიზნ.გრანტის საკასო '!J1090-'მიზნ.გრანტის საკასო '!I1090</f>
        <v>0</v>
      </c>
      <c r="S1091" s="105" t="e">
        <f t="shared" si="277"/>
        <v>#REF!</v>
      </c>
      <c r="T1091" s="88" t="e">
        <f t="shared" si="280"/>
        <v>#REF!</v>
      </c>
      <c r="U1091" s="88" t="e">
        <f t="shared" si="281"/>
        <v>#REF!</v>
      </c>
      <c r="V1091" s="88">
        <f t="shared" si="282"/>
        <v>0</v>
      </c>
      <c r="W1091" s="100">
        <f t="shared" si="283"/>
        <v>0</v>
      </c>
      <c r="X1091" s="92"/>
      <c r="Y1091" s="10"/>
      <c r="Z1091" s="10">
        <f t="shared" si="289"/>
        <v>0</v>
      </c>
      <c r="AA1091" s="10">
        <f t="shared" si="289"/>
        <v>0</v>
      </c>
      <c r="AB1091" s="10">
        <f t="shared" si="289"/>
        <v>0</v>
      </c>
    </row>
    <row r="1092" spans="1:28" x14ac:dyDescent="0.25">
      <c r="A1092" t="e">
        <f t="shared" si="276"/>
        <v>#REF!</v>
      </c>
      <c r="B1092" s="8"/>
      <c r="C1092" s="9" t="s">
        <v>17</v>
      </c>
      <c r="D1092" s="105" t="e">
        <f>'დაზუსტ. ბიუჯ.'!#REF!</f>
        <v>#REF!</v>
      </c>
      <c r="E1092" s="88" t="e">
        <f>'დაზუსტ. საკუთ.'!#REF!</f>
        <v>#REF!</v>
      </c>
      <c r="F1092" s="88" t="e">
        <f>'დაზუსტ. ბიუჯ. ფონდ.'!#REF!</f>
        <v>#REF!</v>
      </c>
      <c r="G1092" s="88">
        <f>'გრანტის საკასო'!D1091</f>
        <v>0</v>
      </c>
      <c r="H1092" s="88">
        <f>'მიზნ.გრანტის საკასო '!D1091</f>
        <v>0</v>
      </c>
      <c r="I1092" s="105" t="e">
        <f>'დაზუსტ. ბიუჯ.'!#REF!-'დაზუსტ. ბიუჯ.'!#REF!</f>
        <v>#REF!</v>
      </c>
      <c r="J1092" s="88" t="e">
        <f>'დაზუსტ. საკუთ.'!#REF!-'დაზუსტ. საკუთ.'!#REF!</f>
        <v>#REF!</v>
      </c>
      <c r="K1092" s="88" t="e">
        <f>'დაზუსტ. ბიუჯ. ფონდ.'!#REF!-'დაზუსტ. ბიუჯ. ფონდ.'!#REF!</f>
        <v>#REF!</v>
      </c>
      <c r="L1092" s="88">
        <f>'გრანტის საკასო'!E1091</f>
        <v>0</v>
      </c>
      <c r="M1092" s="100">
        <f>'მიზნ.გრანტის საკასო '!E1091-'მიზნ.გრანტის საკასო '!D1091</f>
        <v>0</v>
      </c>
      <c r="N1092" s="105" t="e">
        <f>'დაზუსტ. ბიუჯ.'!#REF!-'დაზუსტ. ბიუჯ.'!#REF!</f>
        <v>#REF!</v>
      </c>
      <c r="O1092" s="88" t="e">
        <f>'დაზუსტ. საკუთ.'!#REF!-'დაზუსტ. საკუთ.'!#REF!</f>
        <v>#REF!</v>
      </c>
      <c r="P1092" s="88" t="e">
        <f>'დაზუსტ. ბიუჯ. ფონდ.'!#REF!</f>
        <v>#REF!</v>
      </c>
      <c r="Q1092" s="88">
        <f>'გრანტის საკასო'!J1091</f>
        <v>0</v>
      </c>
      <c r="R1092" s="100">
        <f>'მიზნ.გრანტის საკასო '!J1091-'მიზნ.გრანტის საკასო '!I1091</f>
        <v>0</v>
      </c>
      <c r="S1092" s="105" t="e">
        <f t="shared" si="277"/>
        <v>#REF!</v>
      </c>
      <c r="T1092" s="88" t="e">
        <f t="shared" si="280"/>
        <v>#REF!</v>
      </c>
      <c r="U1092" s="88" t="e">
        <f t="shared" si="281"/>
        <v>#REF!</v>
      </c>
      <c r="V1092" s="88">
        <f t="shared" si="282"/>
        <v>0</v>
      </c>
      <c r="W1092" s="100">
        <f t="shared" si="283"/>
        <v>0</v>
      </c>
      <c r="X1092" s="92"/>
      <c r="Y1092" s="10"/>
      <c r="Z1092" s="10">
        <f t="shared" si="289"/>
        <v>0</v>
      </c>
      <c r="AA1092" s="10">
        <f t="shared" si="289"/>
        <v>0</v>
      </c>
      <c r="AB1092" s="10">
        <f t="shared" si="289"/>
        <v>0</v>
      </c>
    </row>
    <row r="1093" spans="1:28" x14ac:dyDescent="0.25">
      <c r="A1093" t="e">
        <f t="shared" si="276"/>
        <v>#REF!</v>
      </c>
      <c r="B1093" s="5"/>
      <c r="C1093" s="6" t="s">
        <v>18</v>
      </c>
      <c r="D1093" s="104" t="e">
        <f>'დაზუსტ. ბიუჯ.'!#REF!</f>
        <v>#REF!</v>
      </c>
      <c r="E1093" s="87" t="e">
        <f>'დაზუსტ. საკუთ.'!#REF!</f>
        <v>#REF!</v>
      </c>
      <c r="F1093" s="87" t="e">
        <f>'დაზუსტ. ბიუჯ. ფონდ.'!#REF!</f>
        <v>#REF!</v>
      </c>
      <c r="G1093" s="87">
        <f>'გრანტის საკასო'!D1092</f>
        <v>0</v>
      </c>
      <c r="H1093" s="87">
        <f>'მიზნ.გრანტის საკასო '!D1092</f>
        <v>0</v>
      </c>
      <c r="I1093" s="104" t="e">
        <f>'დაზუსტ. ბიუჯ.'!#REF!-'დაზუსტ. ბიუჯ.'!#REF!</f>
        <v>#REF!</v>
      </c>
      <c r="J1093" s="87" t="e">
        <f>'დაზუსტ. საკუთ.'!#REF!-'დაზუსტ. საკუთ.'!#REF!</f>
        <v>#REF!</v>
      </c>
      <c r="K1093" s="87" t="e">
        <f>'დაზუსტ. ბიუჯ. ფონდ.'!#REF!-'დაზუსტ. ბიუჯ. ფონდ.'!#REF!</f>
        <v>#REF!</v>
      </c>
      <c r="L1093" s="87">
        <f>'გრანტის საკასო'!E1092</f>
        <v>0</v>
      </c>
      <c r="M1093" s="99">
        <f>'მიზნ.გრანტის საკასო '!E1092-'მიზნ.გრანტის საკასო '!D1092</f>
        <v>0</v>
      </c>
      <c r="N1093" s="104" t="e">
        <f>'დაზუსტ. ბიუჯ.'!#REF!-'დაზუსტ. ბიუჯ.'!#REF!</f>
        <v>#REF!</v>
      </c>
      <c r="O1093" s="87" t="e">
        <f>'დაზუსტ. საკუთ.'!#REF!-'დაზუსტ. საკუთ.'!#REF!</f>
        <v>#REF!</v>
      </c>
      <c r="P1093" s="87" t="e">
        <f>'დაზუსტ. ბიუჯ. ფონდ.'!#REF!</f>
        <v>#REF!</v>
      </c>
      <c r="Q1093" s="87">
        <f>'გრანტის საკასო'!J1092</f>
        <v>0</v>
      </c>
      <c r="R1093" s="99">
        <f>'მიზნ.გრანტის საკასო '!J1092-'მიზნ.გრანტის საკასო '!I1092</f>
        <v>0</v>
      </c>
      <c r="S1093" s="104" t="e">
        <f t="shared" si="277"/>
        <v>#REF!</v>
      </c>
      <c r="T1093" s="87" t="e">
        <f t="shared" si="280"/>
        <v>#REF!</v>
      </c>
      <c r="U1093" s="87" t="e">
        <f t="shared" si="281"/>
        <v>#REF!</v>
      </c>
      <c r="V1093" s="87">
        <f t="shared" si="282"/>
        <v>0</v>
      </c>
      <c r="W1093" s="99">
        <f t="shared" si="283"/>
        <v>0</v>
      </c>
      <c r="X1093" s="91"/>
      <c r="Y1093" s="7"/>
      <c r="Z1093" s="7">
        <f t="shared" si="289"/>
        <v>0</v>
      </c>
      <c r="AA1093" s="7">
        <f t="shared" si="289"/>
        <v>0</v>
      </c>
      <c r="AB1093" s="7">
        <f t="shared" si="289"/>
        <v>0</v>
      </c>
    </row>
    <row r="1094" spans="1:28" x14ac:dyDescent="0.25">
      <c r="A1094" t="e">
        <f t="shared" si="276"/>
        <v>#REF!</v>
      </c>
      <c r="B1094" s="5"/>
      <c r="C1094" s="6" t="s">
        <v>19</v>
      </c>
      <c r="D1094" s="104" t="e">
        <f>'დაზუსტ. ბიუჯ.'!#REF!</f>
        <v>#REF!</v>
      </c>
      <c r="E1094" s="87" t="e">
        <f>'დაზუსტ. საკუთ.'!#REF!</f>
        <v>#REF!</v>
      </c>
      <c r="F1094" s="87" t="e">
        <f>'დაზუსტ. ბიუჯ. ფონდ.'!#REF!</f>
        <v>#REF!</v>
      </c>
      <c r="G1094" s="87">
        <f>'გრანტის საკასო'!D1093</f>
        <v>0</v>
      </c>
      <c r="H1094" s="87">
        <f>'მიზნ.გრანტის საკასო '!D1093</f>
        <v>0</v>
      </c>
      <c r="I1094" s="104" t="e">
        <f>'დაზუსტ. ბიუჯ.'!#REF!-'დაზუსტ. ბიუჯ.'!#REF!</f>
        <v>#REF!</v>
      </c>
      <c r="J1094" s="87" t="e">
        <f>'დაზუსტ. საკუთ.'!#REF!-'დაზუსტ. საკუთ.'!#REF!</f>
        <v>#REF!</v>
      </c>
      <c r="K1094" s="87" t="e">
        <f>'დაზუსტ. ბიუჯ. ფონდ.'!#REF!-'დაზუსტ. ბიუჯ. ფონდ.'!#REF!</f>
        <v>#REF!</v>
      </c>
      <c r="L1094" s="87">
        <f>'გრანტის საკასო'!E1093</f>
        <v>0</v>
      </c>
      <c r="M1094" s="99">
        <f>'მიზნ.გრანტის საკასო '!E1093-'მიზნ.გრანტის საკასო '!D1093</f>
        <v>0</v>
      </c>
      <c r="N1094" s="104" t="e">
        <f>'დაზუსტ. ბიუჯ.'!#REF!-'დაზუსტ. ბიუჯ.'!#REF!</f>
        <v>#REF!</v>
      </c>
      <c r="O1094" s="87" t="e">
        <f>'დაზუსტ. საკუთ.'!#REF!-'დაზუსტ. საკუთ.'!#REF!</f>
        <v>#REF!</v>
      </c>
      <c r="P1094" s="87" t="e">
        <f>'დაზუსტ. ბიუჯ. ფონდ.'!#REF!</f>
        <v>#REF!</v>
      </c>
      <c r="Q1094" s="87">
        <f>'გრანტის საკასო'!J1093</f>
        <v>0</v>
      </c>
      <c r="R1094" s="99">
        <f>'მიზნ.გრანტის საკასო '!J1093-'მიზნ.გრანტის საკასო '!I1093</f>
        <v>0</v>
      </c>
      <c r="S1094" s="104" t="e">
        <f t="shared" si="277"/>
        <v>#REF!</v>
      </c>
      <c r="T1094" s="87" t="e">
        <f t="shared" si="280"/>
        <v>#REF!</v>
      </c>
      <c r="U1094" s="87" t="e">
        <f t="shared" si="281"/>
        <v>#REF!</v>
      </c>
      <c r="V1094" s="87">
        <f t="shared" si="282"/>
        <v>0</v>
      </c>
      <c r="W1094" s="99">
        <f t="shared" si="283"/>
        <v>0</v>
      </c>
      <c r="X1094" s="91"/>
      <c r="Y1094" s="7"/>
      <c r="Z1094" s="7">
        <f t="shared" si="289"/>
        <v>0</v>
      </c>
      <c r="AA1094" s="7">
        <f t="shared" si="289"/>
        <v>0</v>
      </c>
      <c r="AB1094" s="7">
        <f t="shared" si="289"/>
        <v>0</v>
      </c>
    </row>
    <row r="1095" spans="1:28" ht="15.75" thickBot="1" x14ac:dyDescent="0.3">
      <c r="A1095" t="e">
        <f t="shared" si="276"/>
        <v>#REF!</v>
      </c>
      <c r="B1095" s="11"/>
      <c r="C1095" s="12" t="s">
        <v>20</v>
      </c>
      <c r="D1095" s="106" t="e">
        <f>'დაზუსტ. ბიუჯ.'!#REF!</f>
        <v>#REF!</v>
      </c>
      <c r="E1095" s="89" t="e">
        <f>'დაზუსტ. საკუთ.'!#REF!</f>
        <v>#REF!</v>
      </c>
      <c r="F1095" s="89" t="e">
        <f>'დაზუსტ. ბიუჯ. ფონდ.'!#REF!</f>
        <v>#REF!</v>
      </c>
      <c r="G1095" s="89">
        <f>'გრანტის საკასო'!D1094</f>
        <v>0</v>
      </c>
      <c r="H1095" s="89">
        <f>'მიზნ.გრანტის საკასო '!D1094</f>
        <v>0</v>
      </c>
      <c r="I1095" s="106" t="e">
        <f>'დაზუსტ. ბიუჯ.'!#REF!-'დაზუსტ. ბიუჯ.'!#REF!</f>
        <v>#REF!</v>
      </c>
      <c r="J1095" s="89" t="e">
        <f>'დაზუსტ. საკუთ.'!#REF!-'დაზუსტ. საკუთ.'!#REF!</f>
        <v>#REF!</v>
      </c>
      <c r="K1095" s="89" t="e">
        <f>'დაზუსტ. ბიუჯ. ფონდ.'!#REF!-'დაზუსტ. ბიუჯ. ფონდ.'!#REF!</f>
        <v>#REF!</v>
      </c>
      <c r="L1095" s="89">
        <f>'გრანტის საკასო'!E1094</f>
        <v>0</v>
      </c>
      <c r="M1095" s="101">
        <f>'მიზნ.გრანტის საკასო '!E1094-'მიზნ.გრანტის საკასო '!D1094</f>
        <v>0</v>
      </c>
      <c r="N1095" s="106" t="e">
        <f>'დაზუსტ. ბიუჯ.'!#REF!-'დაზუსტ. ბიუჯ.'!#REF!</f>
        <v>#REF!</v>
      </c>
      <c r="O1095" s="89" t="e">
        <f>'დაზუსტ. საკუთ.'!#REF!-'დაზუსტ. საკუთ.'!#REF!</f>
        <v>#REF!</v>
      </c>
      <c r="P1095" s="89" t="e">
        <f>'დაზუსტ. ბიუჯ. ფონდ.'!#REF!</f>
        <v>#REF!</v>
      </c>
      <c r="Q1095" s="89">
        <f>'გრანტის საკასო'!J1094</f>
        <v>0</v>
      </c>
      <c r="R1095" s="101">
        <f>'მიზნ.გრანტის საკასო '!J1094-'მიზნ.გრანტის საკასო '!I1094</f>
        <v>0</v>
      </c>
      <c r="S1095" s="106" t="e">
        <f t="shared" si="277"/>
        <v>#REF!</v>
      </c>
      <c r="T1095" s="89" t="e">
        <f t="shared" si="280"/>
        <v>#REF!</v>
      </c>
      <c r="U1095" s="89" t="e">
        <f t="shared" si="281"/>
        <v>#REF!</v>
      </c>
      <c r="V1095" s="89">
        <f t="shared" si="282"/>
        <v>0</v>
      </c>
      <c r="W1095" s="101">
        <f t="shared" si="283"/>
        <v>0</v>
      </c>
      <c r="X1095" s="93"/>
      <c r="Y1095" s="13"/>
      <c r="Z1095" s="13">
        <f t="shared" si="289"/>
        <v>0</v>
      </c>
      <c r="AA1095" s="13">
        <f t="shared" si="289"/>
        <v>0</v>
      </c>
      <c r="AB1095" s="13">
        <f t="shared" si="289"/>
        <v>0</v>
      </c>
    </row>
    <row r="1096" spans="1:28" ht="31.5" thickTop="1" thickBot="1" x14ac:dyDescent="0.3">
      <c r="A1096" t="e">
        <f t="shared" si="276"/>
        <v>#REF!</v>
      </c>
      <c r="B1096" s="3" t="s">
        <v>174</v>
      </c>
      <c r="C1096" s="14" t="s">
        <v>175</v>
      </c>
      <c r="D1096" s="103" t="e">
        <f>'დაზუსტ. ბიუჯ.'!#REF!</f>
        <v>#REF!</v>
      </c>
      <c r="E1096" s="86" t="e">
        <f>'დაზუსტ. საკუთ.'!#REF!</f>
        <v>#REF!</v>
      </c>
      <c r="F1096" s="86" t="e">
        <f>'დაზუსტ. ბიუჯ. ფონდ.'!#REF!</f>
        <v>#REF!</v>
      </c>
      <c r="G1096" s="86">
        <f>'გრანტის საკასო'!D1095</f>
        <v>0</v>
      </c>
      <c r="H1096" s="86">
        <f>'მიზნ.გრანტის საკასო '!D1095</f>
        <v>0</v>
      </c>
      <c r="I1096" s="103" t="e">
        <f>'დაზუსტ. ბიუჯ.'!#REF!-'დაზუსტ. ბიუჯ.'!#REF!</f>
        <v>#REF!</v>
      </c>
      <c r="J1096" s="86" t="e">
        <f>'დაზუსტ. საკუთ.'!#REF!-'დაზუსტ. საკუთ.'!#REF!</f>
        <v>#REF!</v>
      </c>
      <c r="K1096" s="86" t="e">
        <f>'დაზუსტ. ბიუჯ. ფონდ.'!#REF!-'დაზუსტ. ბიუჯ. ფონდ.'!#REF!</f>
        <v>#REF!</v>
      </c>
      <c r="L1096" s="86">
        <f>'გრანტის საკასო'!E1095</f>
        <v>0</v>
      </c>
      <c r="M1096" s="102">
        <f>'მიზნ.გრანტის საკასო '!E1095-'მიზნ.გრანტის საკასო '!D1095</f>
        <v>0</v>
      </c>
      <c r="N1096" s="103" t="e">
        <f>'დაზუსტ. ბიუჯ.'!#REF!-'დაზუსტ. ბიუჯ.'!#REF!</f>
        <v>#REF!</v>
      </c>
      <c r="O1096" s="86" t="e">
        <f>'დაზუსტ. საკუთ.'!#REF!-'დაზუსტ. საკუთ.'!#REF!</f>
        <v>#REF!</v>
      </c>
      <c r="P1096" s="86" t="e">
        <f>'დაზუსტ. ბიუჯ. ფონდ.'!#REF!</f>
        <v>#REF!</v>
      </c>
      <c r="Q1096" s="86">
        <f>'გრანტის საკასო'!J1095</f>
        <v>0</v>
      </c>
      <c r="R1096" s="102">
        <f>'მიზნ.გრანტის საკასო '!J1095-'მიზნ.გრანტის საკასო '!I1095</f>
        <v>0</v>
      </c>
      <c r="S1096" s="103" t="e">
        <f t="shared" si="277"/>
        <v>#REF!</v>
      </c>
      <c r="T1096" s="86" t="e">
        <f t="shared" si="280"/>
        <v>#REF!</v>
      </c>
      <c r="U1096" s="86" t="e">
        <f t="shared" si="281"/>
        <v>#REF!</v>
      </c>
      <c r="V1096" s="86">
        <f t="shared" si="282"/>
        <v>0</v>
      </c>
      <c r="W1096" s="102">
        <f t="shared" si="283"/>
        <v>0</v>
      </c>
      <c r="X1096" s="94"/>
      <c r="Y1096" s="4"/>
      <c r="Z1096" s="4">
        <f t="shared" ref="Z1096:AB1096" si="290">SUM(Z1097,Z1105,Z1106,Z1107)</f>
        <v>0</v>
      </c>
      <c r="AA1096" s="4">
        <f t="shared" si="290"/>
        <v>0</v>
      </c>
      <c r="AB1096" s="4">
        <f t="shared" si="290"/>
        <v>0</v>
      </c>
    </row>
    <row r="1097" spans="1:28" ht="15.75" thickTop="1" x14ac:dyDescent="0.25">
      <c r="A1097" t="e">
        <f t="shared" si="276"/>
        <v>#REF!</v>
      </c>
      <c r="B1097" s="5"/>
      <c r="C1097" s="6" t="s">
        <v>10</v>
      </c>
      <c r="D1097" s="104" t="e">
        <f>'დაზუსტ. ბიუჯ.'!#REF!</f>
        <v>#REF!</v>
      </c>
      <c r="E1097" s="87" t="e">
        <f>'დაზუსტ. საკუთ.'!#REF!</f>
        <v>#REF!</v>
      </c>
      <c r="F1097" s="87" t="e">
        <f>'დაზუსტ. ბიუჯ. ფონდ.'!#REF!</f>
        <v>#REF!</v>
      </c>
      <c r="G1097" s="87">
        <f>'გრანტის საკასო'!D1096</f>
        <v>0</v>
      </c>
      <c r="H1097" s="87">
        <f>'მიზნ.გრანტის საკასო '!D1096</f>
        <v>0</v>
      </c>
      <c r="I1097" s="104" t="e">
        <f>'დაზუსტ. ბიუჯ.'!#REF!-'დაზუსტ. ბიუჯ.'!#REF!</f>
        <v>#REF!</v>
      </c>
      <c r="J1097" s="87" t="e">
        <f>'დაზუსტ. საკუთ.'!#REF!-'დაზუსტ. საკუთ.'!#REF!</f>
        <v>#REF!</v>
      </c>
      <c r="K1097" s="87" t="e">
        <f>'დაზუსტ. ბიუჯ. ფონდ.'!#REF!-'დაზუსტ. ბიუჯ. ფონდ.'!#REF!</f>
        <v>#REF!</v>
      </c>
      <c r="L1097" s="87">
        <f>'გრანტის საკასო'!E1096</f>
        <v>0</v>
      </c>
      <c r="M1097" s="99">
        <f>'მიზნ.გრანტის საკასო '!E1096-'მიზნ.გრანტის საკასო '!D1096</f>
        <v>0</v>
      </c>
      <c r="N1097" s="104" t="e">
        <f>'დაზუსტ. ბიუჯ.'!#REF!-'დაზუსტ. ბიუჯ.'!#REF!</f>
        <v>#REF!</v>
      </c>
      <c r="O1097" s="87" t="e">
        <f>'დაზუსტ. საკუთ.'!#REF!-'დაზუსტ. საკუთ.'!#REF!</f>
        <v>#REF!</v>
      </c>
      <c r="P1097" s="87" t="e">
        <f>'დაზუსტ. ბიუჯ. ფონდ.'!#REF!</f>
        <v>#REF!</v>
      </c>
      <c r="Q1097" s="87">
        <f>'გრანტის საკასო'!J1096</f>
        <v>0</v>
      </c>
      <c r="R1097" s="99">
        <f>'მიზნ.გრანტის საკასო '!J1096-'მიზნ.გრანტის საკასო '!I1096</f>
        <v>0</v>
      </c>
      <c r="S1097" s="104" t="e">
        <f t="shared" si="277"/>
        <v>#REF!</v>
      </c>
      <c r="T1097" s="87" t="e">
        <f t="shared" si="280"/>
        <v>#REF!</v>
      </c>
      <c r="U1097" s="87" t="e">
        <f t="shared" si="281"/>
        <v>#REF!</v>
      </c>
      <c r="V1097" s="87">
        <f t="shared" si="282"/>
        <v>0</v>
      </c>
      <c r="W1097" s="99">
        <f t="shared" si="283"/>
        <v>0</v>
      </c>
      <c r="X1097" s="91"/>
      <c r="Y1097" s="7"/>
      <c r="Z1097" s="7">
        <f t="shared" ref="Z1097:AB1097" si="291">SUM(Z1098:Z1104)</f>
        <v>0</v>
      </c>
      <c r="AA1097" s="7">
        <f t="shared" si="291"/>
        <v>0</v>
      </c>
      <c r="AB1097" s="7">
        <f t="shared" si="291"/>
        <v>0</v>
      </c>
    </row>
    <row r="1098" spans="1:28" x14ac:dyDescent="0.25">
      <c r="A1098" t="e">
        <f t="shared" si="276"/>
        <v>#REF!</v>
      </c>
      <c r="B1098" s="8"/>
      <c r="C1098" s="9" t="s">
        <v>11</v>
      </c>
      <c r="D1098" s="105" t="e">
        <f>'დაზუსტ. ბიუჯ.'!#REF!</f>
        <v>#REF!</v>
      </c>
      <c r="E1098" s="88" t="e">
        <f>'დაზუსტ. საკუთ.'!#REF!</f>
        <v>#REF!</v>
      </c>
      <c r="F1098" s="88" t="e">
        <f>'დაზუსტ. ბიუჯ. ფონდ.'!#REF!</f>
        <v>#REF!</v>
      </c>
      <c r="G1098" s="88">
        <f>'გრანტის საკასო'!D1097</f>
        <v>0</v>
      </c>
      <c r="H1098" s="88">
        <f>'მიზნ.გრანტის საკასო '!D1097</f>
        <v>0</v>
      </c>
      <c r="I1098" s="105" t="e">
        <f>'დაზუსტ. ბიუჯ.'!#REF!-'დაზუსტ. ბიუჯ.'!#REF!</f>
        <v>#REF!</v>
      </c>
      <c r="J1098" s="88" t="e">
        <f>'დაზუსტ. საკუთ.'!#REF!-'დაზუსტ. საკუთ.'!#REF!</f>
        <v>#REF!</v>
      </c>
      <c r="K1098" s="88" t="e">
        <f>'დაზუსტ. ბიუჯ. ფონდ.'!#REF!-'დაზუსტ. ბიუჯ. ფონდ.'!#REF!</f>
        <v>#REF!</v>
      </c>
      <c r="L1098" s="88">
        <f>'გრანტის საკასო'!E1097</f>
        <v>0</v>
      </c>
      <c r="M1098" s="100">
        <f>'მიზნ.გრანტის საკასო '!E1097-'მიზნ.გრანტის საკასო '!D1097</f>
        <v>0</v>
      </c>
      <c r="N1098" s="105" t="e">
        <f>'დაზუსტ. ბიუჯ.'!#REF!-'დაზუსტ. ბიუჯ.'!#REF!</f>
        <v>#REF!</v>
      </c>
      <c r="O1098" s="88" t="e">
        <f>'დაზუსტ. საკუთ.'!#REF!-'დაზუსტ. საკუთ.'!#REF!</f>
        <v>#REF!</v>
      </c>
      <c r="P1098" s="88" t="e">
        <f>'დაზუსტ. ბიუჯ. ფონდ.'!#REF!</f>
        <v>#REF!</v>
      </c>
      <c r="Q1098" s="88">
        <f>'გრანტის საკასო'!J1097</f>
        <v>0</v>
      </c>
      <c r="R1098" s="100">
        <f>'მიზნ.გრანტის საკასო '!J1097-'მიზნ.გრანტის საკასო '!I1097</f>
        <v>0</v>
      </c>
      <c r="S1098" s="105" t="e">
        <f t="shared" si="277"/>
        <v>#REF!</v>
      </c>
      <c r="T1098" s="88" t="e">
        <f t="shared" si="280"/>
        <v>#REF!</v>
      </c>
      <c r="U1098" s="88" t="e">
        <f t="shared" si="281"/>
        <v>#REF!</v>
      </c>
      <c r="V1098" s="88">
        <f t="shared" si="282"/>
        <v>0</v>
      </c>
      <c r="W1098" s="100">
        <f t="shared" si="283"/>
        <v>0</v>
      </c>
      <c r="X1098" s="92"/>
      <c r="Y1098" s="10"/>
      <c r="Z1098" s="10">
        <v>0</v>
      </c>
      <c r="AA1098" s="10">
        <v>0</v>
      </c>
      <c r="AB1098" s="10">
        <v>0</v>
      </c>
    </row>
    <row r="1099" spans="1:28" x14ac:dyDescent="0.25">
      <c r="A1099" t="e">
        <f t="shared" si="276"/>
        <v>#REF!</v>
      </c>
      <c r="B1099" s="8"/>
      <c r="C1099" s="9" t="s">
        <v>12</v>
      </c>
      <c r="D1099" s="105" t="e">
        <f>'დაზუსტ. ბიუჯ.'!#REF!</f>
        <v>#REF!</v>
      </c>
      <c r="E1099" s="88" t="e">
        <f>'დაზუსტ. საკუთ.'!#REF!</f>
        <v>#REF!</v>
      </c>
      <c r="F1099" s="88" t="e">
        <f>'დაზუსტ. ბიუჯ. ფონდ.'!#REF!</f>
        <v>#REF!</v>
      </c>
      <c r="G1099" s="88">
        <f>'გრანტის საკასო'!D1098</f>
        <v>0</v>
      </c>
      <c r="H1099" s="88">
        <f>'მიზნ.გრანტის საკასო '!D1098</f>
        <v>0</v>
      </c>
      <c r="I1099" s="105" t="e">
        <f>'დაზუსტ. ბიუჯ.'!#REF!-'დაზუსტ. ბიუჯ.'!#REF!</f>
        <v>#REF!</v>
      </c>
      <c r="J1099" s="88" t="e">
        <f>'დაზუსტ. საკუთ.'!#REF!-'დაზუსტ. საკუთ.'!#REF!</f>
        <v>#REF!</v>
      </c>
      <c r="K1099" s="88" t="e">
        <f>'დაზუსტ. ბიუჯ. ფონდ.'!#REF!-'დაზუსტ. ბიუჯ. ფონდ.'!#REF!</f>
        <v>#REF!</v>
      </c>
      <c r="L1099" s="88">
        <f>'გრანტის საკასო'!E1098</f>
        <v>0</v>
      </c>
      <c r="M1099" s="100">
        <f>'მიზნ.გრანტის საკასო '!E1098-'მიზნ.გრანტის საკასო '!D1098</f>
        <v>0</v>
      </c>
      <c r="N1099" s="105" t="e">
        <f>'დაზუსტ. ბიუჯ.'!#REF!-'დაზუსტ. ბიუჯ.'!#REF!</f>
        <v>#REF!</v>
      </c>
      <c r="O1099" s="88" t="e">
        <f>'დაზუსტ. საკუთ.'!#REF!-'დაზუსტ. საკუთ.'!#REF!</f>
        <v>#REF!</v>
      </c>
      <c r="P1099" s="88" t="e">
        <f>'დაზუსტ. ბიუჯ. ფონდ.'!#REF!</f>
        <v>#REF!</v>
      </c>
      <c r="Q1099" s="88">
        <f>'გრანტის საკასო'!J1098</f>
        <v>0</v>
      </c>
      <c r="R1099" s="100">
        <f>'მიზნ.გრანტის საკასო '!J1098-'მიზნ.გრანტის საკასო '!I1098</f>
        <v>0</v>
      </c>
      <c r="S1099" s="105" t="e">
        <f t="shared" si="277"/>
        <v>#REF!</v>
      </c>
      <c r="T1099" s="88" t="e">
        <f t="shared" si="280"/>
        <v>#REF!</v>
      </c>
      <c r="U1099" s="88" t="e">
        <f t="shared" si="281"/>
        <v>#REF!</v>
      </c>
      <c r="V1099" s="88">
        <f t="shared" si="282"/>
        <v>0</v>
      </c>
      <c r="W1099" s="100">
        <f t="shared" si="283"/>
        <v>0</v>
      </c>
      <c r="X1099" s="92"/>
      <c r="Y1099" s="10"/>
      <c r="Z1099" s="10">
        <v>0</v>
      </c>
      <c r="AA1099" s="10">
        <v>0</v>
      </c>
      <c r="AB1099" s="10">
        <v>0</v>
      </c>
    </row>
    <row r="1100" spans="1:28" x14ac:dyDescent="0.25">
      <c r="A1100" t="e">
        <f t="shared" si="276"/>
        <v>#REF!</v>
      </c>
      <c r="B1100" s="8"/>
      <c r="C1100" s="9" t="s">
        <v>13</v>
      </c>
      <c r="D1100" s="105" t="e">
        <f>'დაზუსტ. ბიუჯ.'!#REF!</f>
        <v>#REF!</v>
      </c>
      <c r="E1100" s="88" t="e">
        <f>'დაზუსტ. საკუთ.'!#REF!</f>
        <v>#REF!</v>
      </c>
      <c r="F1100" s="88" t="e">
        <f>'დაზუსტ. ბიუჯ. ფონდ.'!#REF!</f>
        <v>#REF!</v>
      </c>
      <c r="G1100" s="88">
        <f>'გრანტის საკასო'!D1099</f>
        <v>0</v>
      </c>
      <c r="H1100" s="88">
        <f>'მიზნ.გრანტის საკასო '!D1099</f>
        <v>0</v>
      </c>
      <c r="I1100" s="105" t="e">
        <f>'დაზუსტ. ბიუჯ.'!#REF!-'დაზუსტ. ბიუჯ.'!#REF!</f>
        <v>#REF!</v>
      </c>
      <c r="J1100" s="88" t="e">
        <f>'დაზუსტ. საკუთ.'!#REF!-'დაზუსტ. საკუთ.'!#REF!</f>
        <v>#REF!</v>
      </c>
      <c r="K1100" s="88" t="e">
        <f>'დაზუსტ. ბიუჯ. ფონდ.'!#REF!-'დაზუსტ. ბიუჯ. ფონდ.'!#REF!</f>
        <v>#REF!</v>
      </c>
      <c r="L1100" s="88">
        <f>'გრანტის საკასო'!E1099</f>
        <v>0</v>
      </c>
      <c r="M1100" s="100">
        <f>'მიზნ.გრანტის საკასო '!E1099-'მიზნ.გრანტის საკასო '!D1099</f>
        <v>0</v>
      </c>
      <c r="N1100" s="105" t="e">
        <f>'დაზუსტ. ბიუჯ.'!#REF!-'დაზუსტ. ბიუჯ.'!#REF!</f>
        <v>#REF!</v>
      </c>
      <c r="O1100" s="88" t="e">
        <f>'დაზუსტ. საკუთ.'!#REF!-'დაზუსტ. საკუთ.'!#REF!</f>
        <v>#REF!</v>
      </c>
      <c r="P1100" s="88" t="e">
        <f>'დაზუსტ. ბიუჯ. ფონდ.'!#REF!</f>
        <v>#REF!</v>
      </c>
      <c r="Q1100" s="88">
        <f>'გრანტის საკასო'!J1099</f>
        <v>0</v>
      </c>
      <c r="R1100" s="100">
        <f>'მიზნ.გრანტის საკასო '!J1099-'მიზნ.გრანტის საკასო '!I1099</f>
        <v>0</v>
      </c>
      <c r="S1100" s="105" t="e">
        <f t="shared" si="277"/>
        <v>#REF!</v>
      </c>
      <c r="T1100" s="88" t="e">
        <f t="shared" si="280"/>
        <v>#REF!</v>
      </c>
      <c r="U1100" s="88" t="e">
        <f t="shared" si="281"/>
        <v>#REF!</v>
      </c>
      <c r="V1100" s="88">
        <f t="shared" si="282"/>
        <v>0</v>
      </c>
      <c r="W1100" s="100">
        <f t="shared" si="283"/>
        <v>0</v>
      </c>
      <c r="X1100" s="92"/>
      <c r="Y1100" s="10"/>
      <c r="Z1100" s="10">
        <v>0</v>
      </c>
      <c r="AA1100" s="10">
        <v>0</v>
      </c>
      <c r="AB1100" s="10">
        <v>0</v>
      </c>
    </row>
    <row r="1101" spans="1:28" x14ac:dyDescent="0.25">
      <c r="A1101" t="e">
        <f t="shared" si="276"/>
        <v>#REF!</v>
      </c>
      <c r="B1101" s="8"/>
      <c r="C1101" s="9" t="s">
        <v>14</v>
      </c>
      <c r="D1101" s="105" t="e">
        <f>'დაზუსტ. ბიუჯ.'!#REF!</f>
        <v>#REF!</v>
      </c>
      <c r="E1101" s="88" t="e">
        <f>'დაზუსტ. საკუთ.'!#REF!</f>
        <v>#REF!</v>
      </c>
      <c r="F1101" s="88" t="e">
        <f>'დაზუსტ. ბიუჯ. ფონდ.'!#REF!</f>
        <v>#REF!</v>
      </c>
      <c r="G1101" s="88">
        <f>'გრანტის საკასო'!D1100</f>
        <v>0</v>
      </c>
      <c r="H1101" s="88">
        <f>'მიზნ.გრანტის საკასო '!D1100</f>
        <v>0</v>
      </c>
      <c r="I1101" s="105" t="e">
        <f>'დაზუსტ. ბიუჯ.'!#REF!-'დაზუსტ. ბიუჯ.'!#REF!</f>
        <v>#REF!</v>
      </c>
      <c r="J1101" s="88" t="e">
        <f>'დაზუსტ. საკუთ.'!#REF!-'დაზუსტ. საკუთ.'!#REF!</f>
        <v>#REF!</v>
      </c>
      <c r="K1101" s="88" t="e">
        <f>'დაზუსტ. ბიუჯ. ფონდ.'!#REF!-'დაზუსტ. ბიუჯ. ფონდ.'!#REF!</f>
        <v>#REF!</v>
      </c>
      <c r="L1101" s="88">
        <f>'გრანტის საკასო'!E1100</f>
        <v>0</v>
      </c>
      <c r="M1101" s="100">
        <f>'მიზნ.გრანტის საკასო '!E1100-'მიზნ.გრანტის საკასო '!D1100</f>
        <v>0</v>
      </c>
      <c r="N1101" s="105" t="e">
        <f>'დაზუსტ. ბიუჯ.'!#REF!-'დაზუსტ. ბიუჯ.'!#REF!</f>
        <v>#REF!</v>
      </c>
      <c r="O1101" s="88" t="e">
        <f>'დაზუსტ. საკუთ.'!#REF!-'დაზუსტ. საკუთ.'!#REF!</f>
        <v>#REF!</v>
      </c>
      <c r="P1101" s="88" t="e">
        <f>'დაზუსტ. ბიუჯ. ფონდ.'!#REF!</f>
        <v>#REF!</v>
      </c>
      <c r="Q1101" s="88">
        <f>'გრანტის საკასო'!J1100</f>
        <v>0</v>
      </c>
      <c r="R1101" s="100">
        <f>'მიზნ.გრანტის საკასო '!J1100-'მიზნ.გრანტის საკასო '!I1100</f>
        <v>0</v>
      </c>
      <c r="S1101" s="105" t="e">
        <f t="shared" si="277"/>
        <v>#REF!</v>
      </c>
      <c r="T1101" s="88" t="e">
        <f t="shared" si="280"/>
        <v>#REF!</v>
      </c>
      <c r="U1101" s="88" t="e">
        <f t="shared" si="281"/>
        <v>#REF!</v>
      </c>
      <c r="V1101" s="88">
        <f t="shared" si="282"/>
        <v>0</v>
      </c>
      <c r="W1101" s="100">
        <f t="shared" si="283"/>
        <v>0</v>
      </c>
      <c r="X1101" s="92"/>
      <c r="Y1101" s="10"/>
      <c r="Z1101" s="10">
        <v>0</v>
      </c>
      <c r="AA1101" s="10">
        <v>0</v>
      </c>
      <c r="AB1101" s="10">
        <v>0</v>
      </c>
    </row>
    <row r="1102" spans="1:28" x14ac:dyDescent="0.25">
      <c r="A1102" t="e">
        <f t="shared" si="276"/>
        <v>#REF!</v>
      </c>
      <c r="B1102" s="8"/>
      <c r="C1102" s="9" t="s">
        <v>15</v>
      </c>
      <c r="D1102" s="105" t="e">
        <f>'დაზუსტ. ბიუჯ.'!#REF!</f>
        <v>#REF!</v>
      </c>
      <c r="E1102" s="88" t="e">
        <f>'დაზუსტ. საკუთ.'!#REF!</f>
        <v>#REF!</v>
      </c>
      <c r="F1102" s="88" t="e">
        <f>'დაზუსტ. ბიუჯ. ფონდ.'!#REF!</f>
        <v>#REF!</v>
      </c>
      <c r="G1102" s="88">
        <f>'გრანტის საკასო'!D1101</f>
        <v>0</v>
      </c>
      <c r="H1102" s="88">
        <f>'მიზნ.გრანტის საკასო '!D1101</f>
        <v>0</v>
      </c>
      <c r="I1102" s="105" t="e">
        <f>'დაზუსტ. ბიუჯ.'!#REF!-'დაზუსტ. ბიუჯ.'!#REF!</f>
        <v>#REF!</v>
      </c>
      <c r="J1102" s="88" t="e">
        <f>'დაზუსტ. საკუთ.'!#REF!-'დაზუსტ. საკუთ.'!#REF!</f>
        <v>#REF!</v>
      </c>
      <c r="K1102" s="88" t="e">
        <f>'დაზუსტ. ბიუჯ. ფონდ.'!#REF!-'დაზუსტ. ბიუჯ. ფონდ.'!#REF!</f>
        <v>#REF!</v>
      </c>
      <c r="L1102" s="88">
        <f>'გრანტის საკასო'!E1101</f>
        <v>0</v>
      </c>
      <c r="M1102" s="100">
        <f>'მიზნ.გრანტის საკასო '!E1101-'მიზნ.გრანტის საკასო '!D1101</f>
        <v>0</v>
      </c>
      <c r="N1102" s="105" t="e">
        <f>'დაზუსტ. ბიუჯ.'!#REF!-'დაზუსტ. ბიუჯ.'!#REF!</f>
        <v>#REF!</v>
      </c>
      <c r="O1102" s="88" t="e">
        <f>'დაზუსტ. საკუთ.'!#REF!-'დაზუსტ. საკუთ.'!#REF!</f>
        <v>#REF!</v>
      </c>
      <c r="P1102" s="88" t="e">
        <f>'დაზუსტ. ბიუჯ. ფონდ.'!#REF!</f>
        <v>#REF!</v>
      </c>
      <c r="Q1102" s="88">
        <f>'გრანტის საკასო'!J1101</f>
        <v>0</v>
      </c>
      <c r="R1102" s="100">
        <f>'მიზნ.გრანტის საკასო '!J1101-'მიზნ.გრანტის საკასო '!I1101</f>
        <v>0</v>
      </c>
      <c r="S1102" s="105" t="e">
        <f t="shared" si="277"/>
        <v>#REF!</v>
      </c>
      <c r="T1102" s="88" t="e">
        <f t="shared" si="280"/>
        <v>#REF!</v>
      </c>
      <c r="U1102" s="88" t="e">
        <f t="shared" si="281"/>
        <v>#REF!</v>
      </c>
      <c r="V1102" s="88">
        <f t="shared" si="282"/>
        <v>0</v>
      </c>
      <c r="W1102" s="100">
        <f t="shared" si="283"/>
        <v>0</v>
      </c>
      <c r="X1102" s="92"/>
      <c r="Y1102" s="10"/>
      <c r="Z1102" s="10">
        <v>0</v>
      </c>
      <c r="AA1102" s="10">
        <v>0</v>
      </c>
      <c r="AB1102" s="10">
        <v>0</v>
      </c>
    </row>
    <row r="1103" spans="1:28" x14ac:dyDescent="0.25">
      <c r="A1103" t="e">
        <f t="shared" si="276"/>
        <v>#REF!</v>
      </c>
      <c r="B1103" s="8"/>
      <c r="C1103" s="9" t="s">
        <v>16</v>
      </c>
      <c r="D1103" s="105" t="e">
        <f>'დაზუსტ. ბიუჯ.'!#REF!</f>
        <v>#REF!</v>
      </c>
      <c r="E1103" s="88" t="e">
        <f>'დაზუსტ. საკუთ.'!#REF!</f>
        <v>#REF!</v>
      </c>
      <c r="F1103" s="88" t="e">
        <f>'დაზუსტ. ბიუჯ. ფონდ.'!#REF!</f>
        <v>#REF!</v>
      </c>
      <c r="G1103" s="88">
        <f>'გრანტის საკასო'!D1102</f>
        <v>0</v>
      </c>
      <c r="H1103" s="88">
        <f>'მიზნ.გრანტის საკასო '!D1102</f>
        <v>0</v>
      </c>
      <c r="I1103" s="105" t="e">
        <f>'დაზუსტ. ბიუჯ.'!#REF!-'დაზუსტ. ბიუჯ.'!#REF!</f>
        <v>#REF!</v>
      </c>
      <c r="J1103" s="88" t="e">
        <f>'დაზუსტ. საკუთ.'!#REF!-'დაზუსტ. საკუთ.'!#REF!</f>
        <v>#REF!</v>
      </c>
      <c r="K1103" s="88" t="e">
        <f>'დაზუსტ. ბიუჯ. ფონდ.'!#REF!-'დაზუსტ. ბიუჯ. ფონდ.'!#REF!</f>
        <v>#REF!</v>
      </c>
      <c r="L1103" s="88">
        <f>'გრანტის საკასო'!E1102</f>
        <v>0</v>
      </c>
      <c r="M1103" s="100">
        <f>'მიზნ.გრანტის საკასო '!E1102-'მიზნ.გრანტის საკასო '!D1102</f>
        <v>0</v>
      </c>
      <c r="N1103" s="105" t="e">
        <f>'დაზუსტ. ბიუჯ.'!#REF!-'დაზუსტ. ბიუჯ.'!#REF!</f>
        <v>#REF!</v>
      </c>
      <c r="O1103" s="88" t="e">
        <f>'დაზუსტ. საკუთ.'!#REF!-'დაზუსტ. საკუთ.'!#REF!</f>
        <v>#REF!</v>
      </c>
      <c r="P1103" s="88" t="e">
        <f>'დაზუსტ. ბიუჯ. ფონდ.'!#REF!</f>
        <v>#REF!</v>
      </c>
      <c r="Q1103" s="88">
        <f>'გრანტის საკასო'!J1102</f>
        <v>0</v>
      </c>
      <c r="R1103" s="100">
        <f>'მიზნ.გრანტის საკასო '!J1102-'მიზნ.გრანტის საკასო '!I1102</f>
        <v>0</v>
      </c>
      <c r="S1103" s="105" t="e">
        <f t="shared" si="277"/>
        <v>#REF!</v>
      </c>
      <c r="T1103" s="88" t="e">
        <f t="shared" si="280"/>
        <v>#REF!</v>
      </c>
      <c r="U1103" s="88" t="e">
        <f t="shared" si="281"/>
        <v>#REF!</v>
      </c>
      <c r="V1103" s="88">
        <f t="shared" si="282"/>
        <v>0</v>
      </c>
      <c r="W1103" s="100">
        <f t="shared" si="283"/>
        <v>0</v>
      </c>
      <c r="X1103" s="92"/>
      <c r="Y1103" s="10"/>
      <c r="Z1103" s="10">
        <v>0</v>
      </c>
      <c r="AA1103" s="10">
        <v>0</v>
      </c>
      <c r="AB1103" s="10">
        <v>0</v>
      </c>
    </row>
    <row r="1104" spans="1:28" x14ac:dyDescent="0.25">
      <c r="A1104" t="e">
        <f t="shared" si="276"/>
        <v>#REF!</v>
      </c>
      <c r="B1104" s="8"/>
      <c r="C1104" s="9" t="s">
        <v>17</v>
      </c>
      <c r="D1104" s="105" t="e">
        <f>'დაზუსტ. ბიუჯ.'!#REF!</f>
        <v>#REF!</v>
      </c>
      <c r="E1104" s="88" t="e">
        <f>'დაზუსტ. საკუთ.'!#REF!</f>
        <v>#REF!</v>
      </c>
      <c r="F1104" s="88" t="e">
        <f>'დაზუსტ. ბიუჯ. ფონდ.'!#REF!</f>
        <v>#REF!</v>
      </c>
      <c r="G1104" s="88">
        <f>'გრანტის საკასო'!D1103</f>
        <v>0</v>
      </c>
      <c r="H1104" s="88">
        <f>'მიზნ.გრანტის საკასო '!D1103</f>
        <v>0</v>
      </c>
      <c r="I1104" s="105" t="e">
        <f>'დაზუსტ. ბიუჯ.'!#REF!-'დაზუსტ. ბიუჯ.'!#REF!</f>
        <v>#REF!</v>
      </c>
      <c r="J1104" s="88" t="e">
        <f>'დაზუსტ. საკუთ.'!#REF!-'დაზუსტ. საკუთ.'!#REF!</f>
        <v>#REF!</v>
      </c>
      <c r="K1104" s="88" t="e">
        <f>'დაზუსტ. ბიუჯ. ფონდ.'!#REF!-'დაზუსტ. ბიუჯ. ფონდ.'!#REF!</f>
        <v>#REF!</v>
      </c>
      <c r="L1104" s="88">
        <f>'გრანტის საკასო'!E1103</f>
        <v>0</v>
      </c>
      <c r="M1104" s="100">
        <f>'მიზნ.გრანტის საკასო '!E1103-'მიზნ.გრანტის საკასო '!D1103</f>
        <v>0</v>
      </c>
      <c r="N1104" s="105" t="e">
        <f>'დაზუსტ. ბიუჯ.'!#REF!-'დაზუსტ. ბიუჯ.'!#REF!</f>
        <v>#REF!</v>
      </c>
      <c r="O1104" s="88" t="e">
        <f>'დაზუსტ. საკუთ.'!#REF!-'დაზუსტ. საკუთ.'!#REF!</f>
        <v>#REF!</v>
      </c>
      <c r="P1104" s="88" t="e">
        <f>'დაზუსტ. ბიუჯ. ფონდ.'!#REF!</f>
        <v>#REF!</v>
      </c>
      <c r="Q1104" s="88">
        <f>'გრანტის საკასო'!J1103</f>
        <v>0</v>
      </c>
      <c r="R1104" s="100">
        <f>'მიზნ.გრანტის საკასო '!J1103-'მიზნ.გრანტის საკასო '!I1103</f>
        <v>0</v>
      </c>
      <c r="S1104" s="105" t="e">
        <f t="shared" si="277"/>
        <v>#REF!</v>
      </c>
      <c r="T1104" s="88" t="e">
        <f t="shared" si="280"/>
        <v>#REF!</v>
      </c>
      <c r="U1104" s="88" t="e">
        <f t="shared" si="281"/>
        <v>#REF!</v>
      </c>
      <c r="V1104" s="88">
        <f t="shared" si="282"/>
        <v>0</v>
      </c>
      <c r="W1104" s="100">
        <f t="shared" si="283"/>
        <v>0</v>
      </c>
      <c r="X1104" s="92"/>
      <c r="Y1104" s="10"/>
      <c r="Z1104" s="10">
        <v>0</v>
      </c>
      <c r="AA1104" s="10">
        <v>0</v>
      </c>
      <c r="AB1104" s="10">
        <v>0</v>
      </c>
    </row>
    <row r="1105" spans="1:28" x14ac:dyDescent="0.25">
      <c r="A1105" t="e">
        <f t="shared" ref="A1105:A1143" si="292">IF(OR(D1105&lt;&gt;0,E1105&lt;&gt;0,F1105&lt;&gt;0,G1105&lt;&gt;0,H1105&lt;&gt;0,),"a","b")</f>
        <v>#REF!</v>
      </c>
      <c r="B1105" s="5"/>
      <c r="C1105" s="6" t="s">
        <v>18</v>
      </c>
      <c r="D1105" s="104" t="e">
        <f>'დაზუსტ. ბიუჯ.'!#REF!</f>
        <v>#REF!</v>
      </c>
      <c r="E1105" s="87" t="e">
        <f>'დაზუსტ. საკუთ.'!#REF!</f>
        <v>#REF!</v>
      </c>
      <c r="F1105" s="87" t="e">
        <f>'დაზუსტ. ბიუჯ. ფონდ.'!#REF!</f>
        <v>#REF!</v>
      </c>
      <c r="G1105" s="87">
        <f>'გრანტის საკასო'!D1104</f>
        <v>0</v>
      </c>
      <c r="H1105" s="87">
        <f>'მიზნ.გრანტის საკასო '!D1104</f>
        <v>0</v>
      </c>
      <c r="I1105" s="104" t="e">
        <f>'დაზუსტ. ბიუჯ.'!#REF!-'დაზუსტ. ბიუჯ.'!#REF!</f>
        <v>#REF!</v>
      </c>
      <c r="J1105" s="87" t="e">
        <f>'დაზუსტ. საკუთ.'!#REF!-'დაზუსტ. საკუთ.'!#REF!</f>
        <v>#REF!</v>
      </c>
      <c r="K1105" s="87" t="e">
        <f>'დაზუსტ. ბიუჯ. ფონდ.'!#REF!-'დაზუსტ. ბიუჯ. ფონდ.'!#REF!</f>
        <v>#REF!</v>
      </c>
      <c r="L1105" s="87">
        <f>'გრანტის საკასო'!E1104</f>
        <v>0</v>
      </c>
      <c r="M1105" s="99">
        <f>'მიზნ.გრანტის საკასო '!E1104-'მიზნ.გრანტის საკასო '!D1104</f>
        <v>0</v>
      </c>
      <c r="N1105" s="104" t="e">
        <f>'დაზუსტ. ბიუჯ.'!#REF!-'დაზუსტ. ბიუჯ.'!#REF!</f>
        <v>#REF!</v>
      </c>
      <c r="O1105" s="87" t="e">
        <f>'დაზუსტ. საკუთ.'!#REF!-'დაზუსტ. საკუთ.'!#REF!</f>
        <v>#REF!</v>
      </c>
      <c r="P1105" s="87" t="e">
        <f>'დაზუსტ. ბიუჯ. ფონდ.'!#REF!</f>
        <v>#REF!</v>
      </c>
      <c r="Q1105" s="87">
        <f>'გრანტის საკასო'!J1104</f>
        <v>0</v>
      </c>
      <c r="R1105" s="99">
        <f>'მიზნ.გრანტის საკასო '!J1104-'მიზნ.გრანტის საკასო '!I1104</f>
        <v>0</v>
      </c>
      <c r="S1105" s="104" t="e">
        <f t="shared" ref="S1105:S1143" si="293">N1105+I1105+D1105</f>
        <v>#REF!</v>
      </c>
      <c r="T1105" s="87" t="e">
        <f t="shared" si="280"/>
        <v>#REF!</v>
      </c>
      <c r="U1105" s="87" t="e">
        <f t="shared" si="281"/>
        <v>#REF!</v>
      </c>
      <c r="V1105" s="87">
        <f t="shared" si="282"/>
        <v>0</v>
      </c>
      <c r="W1105" s="99">
        <f t="shared" si="283"/>
        <v>0</v>
      </c>
      <c r="X1105" s="91"/>
      <c r="Y1105" s="7"/>
      <c r="Z1105" s="7">
        <v>0</v>
      </c>
      <c r="AA1105" s="7">
        <v>0</v>
      </c>
      <c r="AB1105" s="7">
        <v>0</v>
      </c>
    </row>
    <row r="1106" spans="1:28" x14ac:dyDescent="0.25">
      <c r="A1106" t="e">
        <f t="shared" si="292"/>
        <v>#REF!</v>
      </c>
      <c r="B1106" s="5"/>
      <c r="C1106" s="6" t="s">
        <v>19</v>
      </c>
      <c r="D1106" s="104" t="e">
        <f>'დაზუსტ. ბიუჯ.'!#REF!</f>
        <v>#REF!</v>
      </c>
      <c r="E1106" s="87" t="e">
        <f>'დაზუსტ. საკუთ.'!#REF!</f>
        <v>#REF!</v>
      </c>
      <c r="F1106" s="87" t="e">
        <f>'დაზუსტ. ბიუჯ. ფონდ.'!#REF!</f>
        <v>#REF!</v>
      </c>
      <c r="G1106" s="87">
        <f>'გრანტის საკასო'!D1105</f>
        <v>0</v>
      </c>
      <c r="H1106" s="87">
        <f>'მიზნ.გრანტის საკასო '!D1105</f>
        <v>0</v>
      </c>
      <c r="I1106" s="104" t="e">
        <f>'დაზუსტ. ბიუჯ.'!#REF!-'დაზუსტ. ბიუჯ.'!#REF!</f>
        <v>#REF!</v>
      </c>
      <c r="J1106" s="87" t="e">
        <f>'დაზუსტ. საკუთ.'!#REF!-'დაზუსტ. საკუთ.'!#REF!</f>
        <v>#REF!</v>
      </c>
      <c r="K1106" s="87" t="e">
        <f>'დაზუსტ. ბიუჯ. ფონდ.'!#REF!-'დაზუსტ. ბიუჯ. ფონდ.'!#REF!</f>
        <v>#REF!</v>
      </c>
      <c r="L1106" s="87">
        <f>'გრანტის საკასო'!E1105</f>
        <v>0</v>
      </c>
      <c r="M1106" s="99">
        <f>'მიზნ.გრანტის საკასო '!E1105-'მიზნ.გრანტის საკასო '!D1105</f>
        <v>0</v>
      </c>
      <c r="N1106" s="104" t="e">
        <f>'დაზუსტ. ბიუჯ.'!#REF!-'დაზუსტ. ბიუჯ.'!#REF!</f>
        <v>#REF!</v>
      </c>
      <c r="O1106" s="87" t="e">
        <f>'დაზუსტ. საკუთ.'!#REF!-'დაზუსტ. საკუთ.'!#REF!</f>
        <v>#REF!</v>
      </c>
      <c r="P1106" s="87" t="e">
        <f>'დაზუსტ. ბიუჯ. ფონდ.'!#REF!</f>
        <v>#REF!</v>
      </c>
      <c r="Q1106" s="87">
        <f>'გრანტის საკასო'!J1105</f>
        <v>0</v>
      </c>
      <c r="R1106" s="99">
        <f>'მიზნ.გრანტის საკასო '!J1105-'მიზნ.გრანტის საკასო '!I1105</f>
        <v>0</v>
      </c>
      <c r="S1106" s="104" t="e">
        <f t="shared" si="293"/>
        <v>#REF!</v>
      </c>
      <c r="T1106" s="87" t="e">
        <f t="shared" si="280"/>
        <v>#REF!</v>
      </c>
      <c r="U1106" s="87" t="e">
        <f t="shared" si="281"/>
        <v>#REF!</v>
      </c>
      <c r="V1106" s="87">
        <f t="shared" si="282"/>
        <v>0</v>
      </c>
      <c r="W1106" s="99">
        <f t="shared" si="283"/>
        <v>0</v>
      </c>
      <c r="X1106" s="91"/>
      <c r="Y1106" s="7"/>
      <c r="Z1106" s="7">
        <v>0</v>
      </c>
      <c r="AA1106" s="7">
        <v>0</v>
      </c>
      <c r="AB1106" s="7">
        <v>0</v>
      </c>
    </row>
    <row r="1107" spans="1:28" ht="15.75" thickBot="1" x14ac:dyDescent="0.3">
      <c r="A1107" t="e">
        <f t="shared" si="292"/>
        <v>#REF!</v>
      </c>
      <c r="B1107" s="11"/>
      <c r="C1107" s="12" t="s">
        <v>20</v>
      </c>
      <c r="D1107" s="106" t="e">
        <f>'დაზუსტ. ბიუჯ.'!#REF!</f>
        <v>#REF!</v>
      </c>
      <c r="E1107" s="89" t="e">
        <f>'დაზუსტ. საკუთ.'!#REF!</f>
        <v>#REF!</v>
      </c>
      <c r="F1107" s="89" t="e">
        <f>'დაზუსტ. ბიუჯ. ფონდ.'!#REF!</f>
        <v>#REF!</v>
      </c>
      <c r="G1107" s="89">
        <f>'გრანტის საკასო'!D1106</f>
        <v>0</v>
      </c>
      <c r="H1107" s="89">
        <f>'მიზნ.გრანტის საკასო '!D1106</f>
        <v>0</v>
      </c>
      <c r="I1107" s="106" t="e">
        <f>'დაზუსტ. ბიუჯ.'!#REF!-'დაზუსტ. ბიუჯ.'!#REF!</f>
        <v>#REF!</v>
      </c>
      <c r="J1107" s="89" t="e">
        <f>'დაზუსტ. საკუთ.'!#REF!-'დაზუსტ. საკუთ.'!#REF!</f>
        <v>#REF!</v>
      </c>
      <c r="K1107" s="89" t="e">
        <f>'დაზუსტ. ბიუჯ. ფონდ.'!#REF!-'დაზუსტ. ბიუჯ. ფონდ.'!#REF!</f>
        <v>#REF!</v>
      </c>
      <c r="L1107" s="89">
        <f>'გრანტის საკასო'!E1106</f>
        <v>0</v>
      </c>
      <c r="M1107" s="101">
        <f>'მიზნ.გრანტის საკასო '!E1106-'მიზნ.გრანტის საკასო '!D1106</f>
        <v>0</v>
      </c>
      <c r="N1107" s="106" t="e">
        <f>'დაზუსტ. ბიუჯ.'!#REF!-'დაზუსტ. ბიუჯ.'!#REF!</f>
        <v>#REF!</v>
      </c>
      <c r="O1107" s="89" t="e">
        <f>'დაზუსტ. საკუთ.'!#REF!-'დაზუსტ. საკუთ.'!#REF!</f>
        <v>#REF!</v>
      </c>
      <c r="P1107" s="89" t="e">
        <f>'დაზუსტ. ბიუჯ. ფონდ.'!#REF!</f>
        <v>#REF!</v>
      </c>
      <c r="Q1107" s="89">
        <f>'გრანტის საკასო'!J1106</f>
        <v>0</v>
      </c>
      <c r="R1107" s="101">
        <f>'მიზნ.გრანტის საკასო '!J1106-'მიზნ.გრანტის საკასო '!I1106</f>
        <v>0</v>
      </c>
      <c r="S1107" s="106" t="e">
        <f t="shared" si="293"/>
        <v>#REF!</v>
      </c>
      <c r="T1107" s="89" t="e">
        <f t="shared" si="280"/>
        <v>#REF!</v>
      </c>
      <c r="U1107" s="89" t="e">
        <f t="shared" si="281"/>
        <v>#REF!</v>
      </c>
      <c r="V1107" s="89">
        <f t="shared" si="282"/>
        <v>0</v>
      </c>
      <c r="W1107" s="101">
        <f t="shared" si="283"/>
        <v>0</v>
      </c>
      <c r="X1107" s="93"/>
      <c r="Y1107" s="13"/>
      <c r="Z1107" s="13">
        <v>0</v>
      </c>
      <c r="AA1107" s="13">
        <v>0</v>
      </c>
      <c r="AB1107" s="13">
        <v>0</v>
      </c>
    </row>
    <row r="1108" spans="1:28" ht="31.5" thickTop="1" thickBot="1" x14ac:dyDescent="0.3">
      <c r="A1108" t="e">
        <f t="shared" si="292"/>
        <v>#REF!</v>
      </c>
      <c r="B1108" s="3" t="s">
        <v>176</v>
      </c>
      <c r="C1108" s="14" t="s">
        <v>177</v>
      </c>
      <c r="D1108" s="103" t="e">
        <f>'დაზუსტ. ბიუჯ.'!#REF!</f>
        <v>#REF!</v>
      </c>
      <c r="E1108" s="86" t="e">
        <f>'დაზუსტ. საკუთ.'!#REF!</f>
        <v>#REF!</v>
      </c>
      <c r="F1108" s="86" t="e">
        <f>'დაზუსტ. ბიუჯ. ფონდ.'!#REF!</f>
        <v>#REF!</v>
      </c>
      <c r="G1108" s="86">
        <f>'გრანტის საკასო'!D1107</f>
        <v>0</v>
      </c>
      <c r="H1108" s="86">
        <f>'მიზნ.გრანტის საკასო '!D1107</f>
        <v>0</v>
      </c>
      <c r="I1108" s="103" t="e">
        <f>'დაზუსტ. ბიუჯ.'!#REF!-'დაზუსტ. ბიუჯ.'!#REF!</f>
        <v>#REF!</v>
      </c>
      <c r="J1108" s="86" t="e">
        <f>'დაზუსტ. საკუთ.'!#REF!-'დაზუსტ. საკუთ.'!#REF!</f>
        <v>#REF!</v>
      </c>
      <c r="K1108" s="86" t="e">
        <f>'დაზუსტ. ბიუჯ. ფონდ.'!#REF!-'დაზუსტ. ბიუჯ. ფონდ.'!#REF!</f>
        <v>#REF!</v>
      </c>
      <c r="L1108" s="86">
        <f>'გრანტის საკასო'!E1107</f>
        <v>0</v>
      </c>
      <c r="M1108" s="102">
        <f>'მიზნ.გრანტის საკასო '!E1107-'მიზნ.გრანტის საკასო '!D1107</f>
        <v>0</v>
      </c>
      <c r="N1108" s="103" t="e">
        <f>'დაზუსტ. ბიუჯ.'!#REF!-'დაზუსტ. ბიუჯ.'!#REF!</f>
        <v>#REF!</v>
      </c>
      <c r="O1108" s="86" t="e">
        <f>'დაზუსტ. საკუთ.'!#REF!-'დაზუსტ. საკუთ.'!#REF!</f>
        <v>#REF!</v>
      </c>
      <c r="P1108" s="86" t="e">
        <f>'დაზუსტ. ბიუჯ. ფონდ.'!#REF!</f>
        <v>#REF!</v>
      </c>
      <c r="Q1108" s="86">
        <f>'გრანტის საკასო'!J1107</f>
        <v>0</v>
      </c>
      <c r="R1108" s="102">
        <f>'მიზნ.გრანტის საკასო '!J1107-'მიზნ.გრანტის საკასო '!I1107</f>
        <v>0</v>
      </c>
      <c r="S1108" s="103" t="e">
        <f t="shared" si="293"/>
        <v>#REF!</v>
      </c>
      <c r="T1108" s="86" t="e">
        <f t="shared" si="280"/>
        <v>#REF!</v>
      </c>
      <c r="U1108" s="86" t="e">
        <f t="shared" si="281"/>
        <v>#REF!</v>
      </c>
      <c r="V1108" s="86">
        <f t="shared" si="282"/>
        <v>0</v>
      </c>
      <c r="W1108" s="102">
        <f t="shared" si="283"/>
        <v>0</v>
      </c>
      <c r="X1108" s="94"/>
      <c r="Y1108" s="4"/>
      <c r="Z1108" s="4">
        <f t="shared" ref="Z1108:AB1108" si="294">SUM(Z1109,Z1117,Z1118,Z1119)</f>
        <v>0</v>
      </c>
      <c r="AA1108" s="4">
        <f t="shared" si="294"/>
        <v>0</v>
      </c>
      <c r="AB1108" s="4">
        <f t="shared" si="294"/>
        <v>0</v>
      </c>
    </row>
    <row r="1109" spans="1:28" ht="15.75" thickTop="1" x14ac:dyDescent="0.25">
      <c r="A1109" t="e">
        <f t="shared" si="292"/>
        <v>#REF!</v>
      </c>
      <c r="B1109" s="5"/>
      <c r="C1109" s="6" t="s">
        <v>10</v>
      </c>
      <c r="D1109" s="104" t="e">
        <f>'დაზუსტ. ბიუჯ.'!#REF!</f>
        <v>#REF!</v>
      </c>
      <c r="E1109" s="87" t="e">
        <f>'დაზუსტ. საკუთ.'!#REF!</f>
        <v>#REF!</v>
      </c>
      <c r="F1109" s="87" t="e">
        <f>'დაზუსტ. ბიუჯ. ფონდ.'!#REF!</f>
        <v>#REF!</v>
      </c>
      <c r="G1109" s="87">
        <f>'გრანტის საკასო'!D1108</f>
        <v>0</v>
      </c>
      <c r="H1109" s="87">
        <f>'მიზნ.გრანტის საკასო '!D1108</f>
        <v>0</v>
      </c>
      <c r="I1109" s="104" t="e">
        <f>'დაზუსტ. ბიუჯ.'!#REF!-'დაზუსტ. ბიუჯ.'!#REF!</f>
        <v>#REF!</v>
      </c>
      <c r="J1109" s="87" t="e">
        <f>'დაზუსტ. საკუთ.'!#REF!-'დაზუსტ. საკუთ.'!#REF!</f>
        <v>#REF!</v>
      </c>
      <c r="K1109" s="87" t="e">
        <f>'დაზუსტ. ბიუჯ. ფონდ.'!#REF!-'დაზუსტ. ბიუჯ. ფონდ.'!#REF!</f>
        <v>#REF!</v>
      </c>
      <c r="L1109" s="87">
        <f>'გრანტის საკასო'!E1108</f>
        <v>0</v>
      </c>
      <c r="M1109" s="99">
        <f>'მიზნ.გრანტის საკასო '!E1108-'მიზნ.გრანტის საკასო '!D1108</f>
        <v>0</v>
      </c>
      <c r="N1109" s="104" t="e">
        <f>'დაზუსტ. ბიუჯ.'!#REF!-'დაზუსტ. ბიუჯ.'!#REF!</f>
        <v>#REF!</v>
      </c>
      <c r="O1109" s="87" t="e">
        <f>'დაზუსტ. საკუთ.'!#REF!-'დაზუსტ. საკუთ.'!#REF!</f>
        <v>#REF!</v>
      </c>
      <c r="P1109" s="87" t="e">
        <f>'დაზუსტ. ბიუჯ. ფონდ.'!#REF!</f>
        <v>#REF!</v>
      </c>
      <c r="Q1109" s="87">
        <f>'გრანტის საკასო'!J1108</f>
        <v>0</v>
      </c>
      <c r="R1109" s="99">
        <f>'მიზნ.გრანტის საკასო '!J1108-'მიზნ.გრანტის საკასო '!I1108</f>
        <v>0</v>
      </c>
      <c r="S1109" s="104" t="e">
        <f t="shared" si="293"/>
        <v>#REF!</v>
      </c>
      <c r="T1109" s="87" t="e">
        <f t="shared" si="280"/>
        <v>#REF!</v>
      </c>
      <c r="U1109" s="87" t="e">
        <f t="shared" si="281"/>
        <v>#REF!</v>
      </c>
      <c r="V1109" s="87">
        <f t="shared" si="282"/>
        <v>0</v>
      </c>
      <c r="W1109" s="99">
        <f t="shared" si="283"/>
        <v>0</v>
      </c>
      <c r="X1109" s="91"/>
      <c r="Y1109" s="7"/>
      <c r="Z1109" s="7">
        <f t="shared" ref="Z1109:AB1109" si="295">SUM(Z1110:Z1116)</f>
        <v>0</v>
      </c>
      <c r="AA1109" s="7">
        <f t="shared" si="295"/>
        <v>0</v>
      </c>
      <c r="AB1109" s="7">
        <f t="shared" si="295"/>
        <v>0</v>
      </c>
    </row>
    <row r="1110" spans="1:28" x14ac:dyDescent="0.25">
      <c r="A1110" t="e">
        <f t="shared" si="292"/>
        <v>#REF!</v>
      </c>
      <c r="B1110" s="8"/>
      <c r="C1110" s="9" t="s">
        <v>11</v>
      </c>
      <c r="D1110" s="105" t="e">
        <f>'დაზუსტ. ბიუჯ.'!#REF!</f>
        <v>#REF!</v>
      </c>
      <c r="E1110" s="88" t="e">
        <f>'დაზუსტ. საკუთ.'!#REF!</f>
        <v>#REF!</v>
      </c>
      <c r="F1110" s="88" t="e">
        <f>'დაზუსტ. ბიუჯ. ფონდ.'!#REF!</f>
        <v>#REF!</v>
      </c>
      <c r="G1110" s="88">
        <f>'გრანტის საკასო'!D1109</f>
        <v>0</v>
      </c>
      <c r="H1110" s="88">
        <f>'მიზნ.გრანტის საკასო '!D1109</f>
        <v>0</v>
      </c>
      <c r="I1110" s="105" t="e">
        <f>'დაზუსტ. ბიუჯ.'!#REF!-'დაზუსტ. ბიუჯ.'!#REF!</f>
        <v>#REF!</v>
      </c>
      <c r="J1110" s="88" t="e">
        <f>'დაზუსტ. საკუთ.'!#REF!-'დაზუსტ. საკუთ.'!#REF!</f>
        <v>#REF!</v>
      </c>
      <c r="K1110" s="88" t="e">
        <f>'დაზუსტ. ბიუჯ. ფონდ.'!#REF!-'დაზუსტ. ბიუჯ. ფონდ.'!#REF!</f>
        <v>#REF!</v>
      </c>
      <c r="L1110" s="88">
        <f>'გრანტის საკასო'!E1109</f>
        <v>0</v>
      </c>
      <c r="M1110" s="100">
        <f>'მიზნ.გრანტის საკასო '!E1109-'მიზნ.გრანტის საკასო '!D1109</f>
        <v>0</v>
      </c>
      <c r="N1110" s="105" t="e">
        <f>'დაზუსტ. ბიუჯ.'!#REF!-'დაზუსტ. ბიუჯ.'!#REF!</f>
        <v>#REF!</v>
      </c>
      <c r="O1110" s="88" t="e">
        <f>'დაზუსტ. საკუთ.'!#REF!-'დაზუსტ. საკუთ.'!#REF!</f>
        <v>#REF!</v>
      </c>
      <c r="P1110" s="88" t="e">
        <f>'დაზუსტ. ბიუჯ. ფონდ.'!#REF!</f>
        <v>#REF!</v>
      </c>
      <c r="Q1110" s="88">
        <f>'გრანტის საკასო'!J1109</f>
        <v>0</v>
      </c>
      <c r="R1110" s="100">
        <f>'მიზნ.გრანტის საკასო '!J1109-'მიზნ.გრანტის საკასო '!I1109</f>
        <v>0</v>
      </c>
      <c r="S1110" s="105" t="e">
        <f t="shared" si="293"/>
        <v>#REF!</v>
      </c>
      <c r="T1110" s="88" t="e">
        <f t="shared" si="280"/>
        <v>#REF!</v>
      </c>
      <c r="U1110" s="88" t="e">
        <f t="shared" si="281"/>
        <v>#REF!</v>
      </c>
      <c r="V1110" s="88">
        <f t="shared" si="282"/>
        <v>0</v>
      </c>
      <c r="W1110" s="100">
        <f t="shared" si="283"/>
        <v>0</v>
      </c>
      <c r="X1110" s="92"/>
      <c r="Y1110" s="10"/>
      <c r="Z1110" s="10">
        <v>0</v>
      </c>
      <c r="AA1110" s="10">
        <v>0</v>
      </c>
      <c r="AB1110" s="10">
        <v>0</v>
      </c>
    </row>
    <row r="1111" spans="1:28" x14ac:dyDescent="0.25">
      <c r="A1111" t="e">
        <f t="shared" si="292"/>
        <v>#REF!</v>
      </c>
      <c r="B1111" s="8"/>
      <c r="C1111" s="9" t="s">
        <v>12</v>
      </c>
      <c r="D1111" s="105" t="e">
        <f>'დაზუსტ. ბიუჯ.'!#REF!</f>
        <v>#REF!</v>
      </c>
      <c r="E1111" s="88" t="e">
        <f>'დაზუსტ. საკუთ.'!#REF!</f>
        <v>#REF!</v>
      </c>
      <c r="F1111" s="88" t="e">
        <f>'დაზუსტ. ბიუჯ. ფონდ.'!#REF!</f>
        <v>#REF!</v>
      </c>
      <c r="G1111" s="88">
        <f>'გრანტის საკასო'!D1110</f>
        <v>0</v>
      </c>
      <c r="H1111" s="88">
        <f>'მიზნ.გრანტის საკასო '!D1110</f>
        <v>0</v>
      </c>
      <c r="I1111" s="105" t="e">
        <f>'დაზუსტ. ბიუჯ.'!#REF!-'დაზუსტ. ბიუჯ.'!#REF!</f>
        <v>#REF!</v>
      </c>
      <c r="J1111" s="88" t="e">
        <f>'დაზუსტ. საკუთ.'!#REF!-'დაზუსტ. საკუთ.'!#REF!</f>
        <v>#REF!</v>
      </c>
      <c r="K1111" s="88" t="e">
        <f>'დაზუსტ. ბიუჯ. ფონდ.'!#REF!-'დაზუსტ. ბიუჯ. ფონდ.'!#REF!</f>
        <v>#REF!</v>
      </c>
      <c r="L1111" s="88">
        <f>'გრანტის საკასო'!E1110</f>
        <v>0</v>
      </c>
      <c r="M1111" s="100">
        <f>'მიზნ.გრანტის საკასო '!E1110-'მიზნ.გრანტის საკასო '!D1110</f>
        <v>0</v>
      </c>
      <c r="N1111" s="105" t="e">
        <f>'დაზუსტ. ბიუჯ.'!#REF!-'დაზუსტ. ბიუჯ.'!#REF!</f>
        <v>#REF!</v>
      </c>
      <c r="O1111" s="88" t="e">
        <f>'დაზუსტ. საკუთ.'!#REF!-'დაზუსტ. საკუთ.'!#REF!</f>
        <v>#REF!</v>
      </c>
      <c r="P1111" s="88" t="e">
        <f>'დაზუსტ. ბიუჯ. ფონდ.'!#REF!</f>
        <v>#REF!</v>
      </c>
      <c r="Q1111" s="88">
        <f>'გრანტის საკასო'!J1110</f>
        <v>0</v>
      </c>
      <c r="R1111" s="100">
        <f>'მიზნ.გრანტის საკასო '!J1110-'მიზნ.გრანტის საკასო '!I1110</f>
        <v>0</v>
      </c>
      <c r="S1111" s="105" t="e">
        <f t="shared" si="293"/>
        <v>#REF!</v>
      </c>
      <c r="T1111" s="88" t="e">
        <f t="shared" si="280"/>
        <v>#REF!</v>
      </c>
      <c r="U1111" s="88" t="e">
        <f t="shared" si="281"/>
        <v>#REF!</v>
      </c>
      <c r="V1111" s="88">
        <f t="shared" si="282"/>
        <v>0</v>
      </c>
      <c r="W1111" s="100">
        <f t="shared" si="283"/>
        <v>0</v>
      </c>
      <c r="X1111" s="92"/>
      <c r="Y1111" s="10"/>
      <c r="Z1111" s="10">
        <v>0</v>
      </c>
      <c r="AA1111" s="10">
        <v>0</v>
      </c>
      <c r="AB1111" s="10">
        <v>0</v>
      </c>
    </row>
    <row r="1112" spans="1:28" x14ac:dyDescent="0.25">
      <c r="A1112" t="e">
        <f t="shared" si="292"/>
        <v>#REF!</v>
      </c>
      <c r="B1112" s="8"/>
      <c r="C1112" s="9" t="s">
        <v>13</v>
      </c>
      <c r="D1112" s="105" t="e">
        <f>'დაზუსტ. ბიუჯ.'!#REF!</f>
        <v>#REF!</v>
      </c>
      <c r="E1112" s="88" t="e">
        <f>'დაზუსტ. საკუთ.'!#REF!</f>
        <v>#REF!</v>
      </c>
      <c r="F1112" s="88" t="e">
        <f>'დაზუსტ. ბიუჯ. ფონდ.'!#REF!</f>
        <v>#REF!</v>
      </c>
      <c r="G1112" s="88">
        <f>'გრანტის საკასო'!D1111</f>
        <v>0</v>
      </c>
      <c r="H1112" s="88">
        <f>'მიზნ.გრანტის საკასო '!D1111</f>
        <v>0</v>
      </c>
      <c r="I1112" s="105" t="e">
        <f>'დაზუსტ. ბიუჯ.'!#REF!-'დაზუსტ. ბიუჯ.'!#REF!</f>
        <v>#REF!</v>
      </c>
      <c r="J1112" s="88" t="e">
        <f>'დაზუსტ. საკუთ.'!#REF!-'დაზუსტ. საკუთ.'!#REF!</f>
        <v>#REF!</v>
      </c>
      <c r="K1112" s="88" t="e">
        <f>'დაზუსტ. ბიუჯ. ფონდ.'!#REF!-'დაზუსტ. ბიუჯ. ფონდ.'!#REF!</f>
        <v>#REF!</v>
      </c>
      <c r="L1112" s="88">
        <f>'გრანტის საკასო'!E1111</f>
        <v>0</v>
      </c>
      <c r="M1112" s="100">
        <f>'მიზნ.გრანტის საკასო '!E1111-'მიზნ.გრანტის საკასო '!D1111</f>
        <v>0</v>
      </c>
      <c r="N1112" s="105" t="e">
        <f>'დაზუსტ. ბიუჯ.'!#REF!-'დაზუსტ. ბიუჯ.'!#REF!</f>
        <v>#REF!</v>
      </c>
      <c r="O1112" s="88" t="e">
        <f>'დაზუსტ. საკუთ.'!#REF!-'დაზუსტ. საკუთ.'!#REF!</f>
        <v>#REF!</v>
      </c>
      <c r="P1112" s="88" t="e">
        <f>'დაზუსტ. ბიუჯ. ფონდ.'!#REF!</f>
        <v>#REF!</v>
      </c>
      <c r="Q1112" s="88">
        <f>'გრანტის საკასო'!J1111</f>
        <v>0</v>
      </c>
      <c r="R1112" s="100">
        <f>'მიზნ.გრანტის საკასო '!J1111-'მიზნ.გრანტის საკასო '!I1111</f>
        <v>0</v>
      </c>
      <c r="S1112" s="105" t="e">
        <f t="shared" si="293"/>
        <v>#REF!</v>
      </c>
      <c r="T1112" s="88" t="e">
        <f t="shared" si="280"/>
        <v>#REF!</v>
      </c>
      <c r="U1112" s="88" t="e">
        <f t="shared" si="281"/>
        <v>#REF!</v>
      </c>
      <c r="V1112" s="88">
        <f t="shared" si="282"/>
        <v>0</v>
      </c>
      <c r="W1112" s="100">
        <f t="shared" si="283"/>
        <v>0</v>
      </c>
      <c r="X1112" s="92"/>
      <c r="Y1112" s="10"/>
      <c r="Z1112" s="10">
        <v>0</v>
      </c>
      <c r="AA1112" s="10">
        <v>0</v>
      </c>
      <c r="AB1112" s="10">
        <v>0</v>
      </c>
    </row>
    <row r="1113" spans="1:28" x14ac:dyDescent="0.25">
      <c r="A1113" t="e">
        <f t="shared" si="292"/>
        <v>#REF!</v>
      </c>
      <c r="B1113" s="8"/>
      <c r="C1113" s="9" t="s">
        <v>14</v>
      </c>
      <c r="D1113" s="105" t="e">
        <f>'დაზუსტ. ბიუჯ.'!#REF!</f>
        <v>#REF!</v>
      </c>
      <c r="E1113" s="88" t="e">
        <f>'დაზუსტ. საკუთ.'!#REF!</f>
        <v>#REF!</v>
      </c>
      <c r="F1113" s="88" t="e">
        <f>'დაზუსტ. ბიუჯ. ფონდ.'!#REF!</f>
        <v>#REF!</v>
      </c>
      <c r="G1113" s="88">
        <f>'გრანტის საკასო'!D1112</f>
        <v>0</v>
      </c>
      <c r="H1113" s="88">
        <f>'მიზნ.გრანტის საკასო '!D1112</f>
        <v>0</v>
      </c>
      <c r="I1113" s="105" t="e">
        <f>'დაზუსტ. ბიუჯ.'!#REF!-'დაზუსტ. ბიუჯ.'!#REF!</f>
        <v>#REF!</v>
      </c>
      <c r="J1113" s="88" t="e">
        <f>'დაზუსტ. საკუთ.'!#REF!-'დაზუსტ. საკუთ.'!#REF!</f>
        <v>#REF!</v>
      </c>
      <c r="K1113" s="88" t="e">
        <f>'დაზუსტ. ბიუჯ. ფონდ.'!#REF!-'დაზუსტ. ბიუჯ. ფონდ.'!#REF!</f>
        <v>#REF!</v>
      </c>
      <c r="L1113" s="88">
        <f>'გრანტის საკასო'!E1112</f>
        <v>0</v>
      </c>
      <c r="M1113" s="100">
        <f>'მიზნ.გრანტის საკასო '!E1112-'მიზნ.გრანტის საკასო '!D1112</f>
        <v>0</v>
      </c>
      <c r="N1113" s="105" t="e">
        <f>'დაზუსტ. ბიუჯ.'!#REF!-'დაზუსტ. ბიუჯ.'!#REF!</f>
        <v>#REF!</v>
      </c>
      <c r="O1113" s="88" t="e">
        <f>'დაზუსტ. საკუთ.'!#REF!-'დაზუსტ. საკუთ.'!#REF!</f>
        <v>#REF!</v>
      </c>
      <c r="P1113" s="88" t="e">
        <f>'დაზუსტ. ბიუჯ. ფონდ.'!#REF!</f>
        <v>#REF!</v>
      </c>
      <c r="Q1113" s="88">
        <f>'გრანტის საკასო'!J1112</f>
        <v>0</v>
      </c>
      <c r="R1113" s="100">
        <f>'მიზნ.გრანტის საკასო '!J1112-'მიზნ.გრანტის საკასო '!I1112</f>
        <v>0</v>
      </c>
      <c r="S1113" s="105" t="e">
        <f t="shared" si="293"/>
        <v>#REF!</v>
      </c>
      <c r="T1113" s="88" t="e">
        <f t="shared" si="280"/>
        <v>#REF!</v>
      </c>
      <c r="U1113" s="88" t="e">
        <f t="shared" si="281"/>
        <v>#REF!</v>
      </c>
      <c r="V1113" s="88">
        <f t="shared" si="282"/>
        <v>0</v>
      </c>
      <c r="W1113" s="100">
        <f t="shared" si="283"/>
        <v>0</v>
      </c>
      <c r="X1113" s="92"/>
      <c r="Y1113" s="10"/>
      <c r="Z1113" s="10">
        <v>0</v>
      </c>
      <c r="AA1113" s="10">
        <v>0</v>
      </c>
      <c r="AB1113" s="10">
        <v>0</v>
      </c>
    </row>
    <row r="1114" spans="1:28" x14ac:dyDescent="0.25">
      <c r="A1114" t="e">
        <f t="shared" si="292"/>
        <v>#REF!</v>
      </c>
      <c r="B1114" s="8"/>
      <c r="C1114" s="9" t="s">
        <v>15</v>
      </c>
      <c r="D1114" s="105" t="e">
        <f>'დაზუსტ. ბიუჯ.'!#REF!</f>
        <v>#REF!</v>
      </c>
      <c r="E1114" s="88" t="e">
        <f>'დაზუსტ. საკუთ.'!#REF!</f>
        <v>#REF!</v>
      </c>
      <c r="F1114" s="88" t="e">
        <f>'დაზუსტ. ბიუჯ. ფონდ.'!#REF!</f>
        <v>#REF!</v>
      </c>
      <c r="G1114" s="88">
        <f>'გრანტის საკასო'!D1113</f>
        <v>0</v>
      </c>
      <c r="H1114" s="88">
        <f>'მიზნ.გრანტის საკასო '!D1113</f>
        <v>0</v>
      </c>
      <c r="I1114" s="105" t="e">
        <f>'დაზუსტ. ბიუჯ.'!#REF!-'დაზუსტ. ბიუჯ.'!#REF!</f>
        <v>#REF!</v>
      </c>
      <c r="J1114" s="88" t="e">
        <f>'დაზუსტ. საკუთ.'!#REF!-'დაზუსტ. საკუთ.'!#REF!</f>
        <v>#REF!</v>
      </c>
      <c r="K1114" s="88" t="e">
        <f>'დაზუსტ. ბიუჯ. ფონდ.'!#REF!-'დაზუსტ. ბიუჯ. ფონდ.'!#REF!</f>
        <v>#REF!</v>
      </c>
      <c r="L1114" s="88">
        <f>'გრანტის საკასო'!E1113</f>
        <v>0</v>
      </c>
      <c r="M1114" s="100">
        <f>'მიზნ.გრანტის საკასო '!E1113-'მიზნ.გრანტის საკასო '!D1113</f>
        <v>0</v>
      </c>
      <c r="N1114" s="105" t="e">
        <f>'დაზუსტ. ბიუჯ.'!#REF!-'დაზუსტ. ბიუჯ.'!#REF!</f>
        <v>#REF!</v>
      </c>
      <c r="O1114" s="88" t="e">
        <f>'დაზუსტ. საკუთ.'!#REF!-'დაზუსტ. საკუთ.'!#REF!</f>
        <v>#REF!</v>
      </c>
      <c r="P1114" s="88" t="e">
        <f>'დაზუსტ. ბიუჯ. ფონდ.'!#REF!</f>
        <v>#REF!</v>
      </c>
      <c r="Q1114" s="88">
        <f>'გრანტის საკასო'!J1113</f>
        <v>0</v>
      </c>
      <c r="R1114" s="100">
        <f>'მიზნ.გრანტის საკასო '!J1113-'მიზნ.გრანტის საკასო '!I1113</f>
        <v>0</v>
      </c>
      <c r="S1114" s="105" t="e">
        <f t="shared" si="293"/>
        <v>#REF!</v>
      </c>
      <c r="T1114" s="88" t="e">
        <f t="shared" si="280"/>
        <v>#REF!</v>
      </c>
      <c r="U1114" s="88" t="e">
        <f t="shared" si="281"/>
        <v>#REF!</v>
      </c>
      <c r="V1114" s="88">
        <f t="shared" si="282"/>
        <v>0</v>
      </c>
      <c r="W1114" s="100">
        <f t="shared" si="283"/>
        <v>0</v>
      </c>
      <c r="X1114" s="92"/>
      <c r="Y1114" s="10"/>
      <c r="Z1114" s="10">
        <v>0</v>
      </c>
      <c r="AA1114" s="10">
        <v>0</v>
      </c>
      <c r="AB1114" s="10">
        <v>0</v>
      </c>
    </row>
    <row r="1115" spans="1:28" x14ac:dyDescent="0.25">
      <c r="A1115" t="e">
        <f t="shared" si="292"/>
        <v>#REF!</v>
      </c>
      <c r="B1115" s="8"/>
      <c r="C1115" s="9" t="s">
        <v>16</v>
      </c>
      <c r="D1115" s="105" t="e">
        <f>'დაზუსტ. ბიუჯ.'!#REF!</f>
        <v>#REF!</v>
      </c>
      <c r="E1115" s="88" t="e">
        <f>'დაზუსტ. საკუთ.'!#REF!</f>
        <v>#REF!</v>
      </c>
      <c r="F1115" s="88" t="e">
        <f>'დაზუსტ. ბიუჯ. ფონდ.'!#REF!</f>
        <v>#REF!</v>
      </c>
      <c r="G1115" s="88">
        <f>'გრანტის საკასო'!D1114</f>
        <v>0</v>
      </c>
      <c r="H1115" s="88">
        <f>'მიზნ.გრანტის საკასო '!D1114</f>
        <v>0</v>
      </c>
      <c r="I1115" s="105" t="e">
        <f>'დაზუსტ. ბიუჯ.'!#REF!-'დაზუსტ. ბიუჯ.'!#REF!</f>
        <v>#REF!</v>
      </c>
      <c r="J1115" s="88" t="e">
        <f>'დაზუსტ. საკუთ.'!#REF!-'დაზუსტ. საკუთ.'!#REF!</f>
        <v>#REF!</v>
      </c>
      <c r="K1115" s="88" t="e">
        <f>'დაზუსტ. ბიუჯ. ფონდ.'!#REF!-'დაზუსტ. ბიუჯ. ფონდ.'!#REF!</f>
        <v>#REF!</v>
      </c>
      <c r="L1115" s="88">
        <f>'გრანტის საკასო'!E1114</f>
        <v>0</v>
      </c>
      <c r="M1115" s="100">
        <f>'მიზნ.გრანტის საკასო '!E1114-'მიზნ.გრანტის საკასო '!D1114</f>
        <v>0</v>
      </c>
      <c r="N1115" s="105" t="e">
        <f>'დაზუსტ. ბიუჯ.'!#REF!-'დაზუსტ. ბიუჯ.'!#REF!</f>
        <v>#REF!</v>
      </c>
      <c r="O1115" s="88" t="e">
        <f>'დაზუსტ. საკუთ.'!#REF!-'დაზუსტ. საკუთ.'!#REF!</f>
        <v>#REF!</v>
      </c>
      <c r="P1115" s="88" t="e">
        <f>'დაზუსტ. ბიუჯ. ფონდ.'!#REF!</f>
        <v>#REF!</v>
      </c>
      <c r="Q1115" s="88">
        <f>'გრანტის საკასო'!J1114</f>
        <v>0</v>
      </c>
      <c r="R1115" s="100">
        <f>'მიზნ.გრანტის საკასო '!J1114-'მიზნ.გრანტის საკასო '!I1114</f>
        <v>0</v>
      </c>
      <c r="S1115" s="105" t="e">
        <f t="shared" si="293"/>
        <v>#REF!</v>
      </c>
      <c r="T1115" s="88" t="e">
        <f t="shared" si="280"/>
        <v>#REF!</v>
      </c>
      <c r="U1115" s="88" t="e">
        <f t="shared" si="281"/>
        <v>#REF!</v>
      </c>
      <c r="V1115" s="88">
        <f t="shared" si="282"/>
        <v>0</v>
      </c>
      <c r="W1115" s="100">
        <f t="shared" si="283"/>
        <v>0</v>
      </c>
      <c r="X1115" s="92"/>
      <c r="Y1115" s="10"/>
      <c r="Z1115" s="10">
        <v>0</v>
      </c>
      <c r="AA1115" s="10">
        <v>0</v>
      </c>
      <c r="AB1115" s="10">
        <v>0</v>
      </c>
    </row>
    <row r="1116" spans="1:28" x14ac:dyDescent="0.25">
      <c r="A1116" t="e">
        <f t="shared" si="292"/>
        <v>#REF!</v>
      </c>
      <c r="B1116" s="8"/>
      <c r="C1116" s="9" t="s">
        <v>17</v>
      </c>
      <c r="D1116" s="105" t="e">
        <f>'დაზუსტ. ბიუჯ.'!#REF!</f>
        <v>#REF!</v>
      </c>
      <c r="E1116" s="88" t="e">
        <f>'დაზუსტ. საკუთ.'!#REF!</f>
        <v>#REF!</v>
      </c>
      <c r="F1116" s="88" t="e">
        <f>'დაზუსტ. ბიუჯ. ფონდ.'!#REF!</f>
        <v>#REF!</v>
      </c>
      <c r="G1116" s="88">
        <f>'გრანტის საკასო'!D1115</f>
        <v>0</v>
      </c>
      <c r="H1116" s="88">
        <f>'მიზნ.გრანტის საკასო '!D1115</f>
        <v>0</v>
      </c>
      <c r="I1116" s="105" t="e">
        <f>'დაზუსტ. ბიუჯ.'!#REF!-'დაზუსტ. ბიუჯ.'!#REF!</f>
        <v>#REF!</v>
      </c>
      <c r="J1116" s="88" t="e">
        <f>'დაზუსტ. საკუთ.'!#REF!-'დაზუსტ. საკუთ.'!#REF!</f>
        <v>#REF!</v>
      </c>
      <c r="K1116" s="88" t="e">
        <f>'დაზუსტ. ბიუჯ. ფონდ.'!#REF!-'დაზუსტ. ბიუჯ. ფონდ.'!#REF!</f>
        <v>#REF!</v>
      </c>
      <c r="L1116" s="88">
        <f>'გრანტის საკასო'!E1115</f>
        <v>0</v>
      </c>
      <c r="M1116" s="100">
        <f>'მიზნ.გრანტის საკასო '!E1115-'მიზნ.გრანტის საკასო '!D1115</f>
        <v>0</v>
      </c>
      <c r="N1116" s="105" t="e">
        <f>'დაზუსტ. ბიუჯ.'!#REF!-'დაზუსტ. ბიუჯ.'!#REF!</f>
        <v>#REF!</v>
      </c>
      <c r="O1116" s="88" t="e">
        <f>'დაზუსტ. საკუთ.'!#REF!-'დაზუსტ. საკუთ.'!#REF!</f>
        <v>#REF!</v>
      </c>
      <c r="P1116" s="88" t="e">
        <f>'დაზუსტ. ბიუჯ. ფონდ.'!#REF!</f>
        <v>#REF!</v>
      </c>
      <c r="Q1116" s="88">
        <f>'გრანტის საკასო'!J1115</f>
        <v>0</v>
      </c>
      <c r="R1116" s="100">
        <f>'მიზნ.გრანტის საკასო '!J1115-'მიზნ.გრანტის საკასო '!I1115</f>
        <v>0</v>
      </c>
      <c r="S1116" s="105" t="e">
        <f t="shared" si="293"/>
        <v>#REF!</v>
      </c>
      <c r="T1116" s="88" t="e">
        <f t="shared" si="280"/>
        <v>#REF!</v>
      </c>
      <c r="U1116" s="88" t="e">
        <f t="shared" si="281"/>
        <v>#REF!</v>
      </c>
      <c r="V1116" s="88">
        <f t="shared" si="282"/>
        <v>0</v>
      </c>
      <c r="W1116" s="100">
        <f t="shared" si="283"/>
        <v>0</v>
      </c>
      <c r="X1116" s="92"/>
      <c r="Y1116" s="10"/>
      <c r="Z1116" s="10">
        <v>0</v>
      </c>
      <c r="AA1116" s="10">
        <v>0</v>
      </c>
      <c r="AB1116" s="10">
        <v>0</v>
      </c>
    </row>
    <row r="1117" spans="1:28" x14ac:dyDescent="0.25">
      <c r="A1117" t="e">
        <f t="shared" si="292"/>
        <v>#REF!</v>
      </c>
      <c r="B1117" s="5"/>
      <c r="C1117" s="6" t="s">
        <v>18</v>
      </c>
      <c r="D1117" s="104" t="e">
        <f>'დაზუსტ. ბიუჯ.'!#REF!</f>
        <v>#REF!</v>
      </c>
      <c r="E1117" s="87" t="e">
        <f>'დაზუსტ. საკუთ.'!#REF!</f>
        <v>#REF!</v>
      </c>
      <c r="F1117" s="87" t="e">
        <f>'დაზუსტ. ბიუჯ. ფონდ.'!#REF!</f>
        <v>#REF!</v>
      </c>
      <c r="G1117" s="87">
        <f>'გრანტის საკასო'!D1116</f>
        <v>0</v>
      </c>
      <c r="H1117" s="87">
        <f>'მიზნ.გრანტის საკასო '!D1116</f>
        <v>0</v>
      </c>
      <c r="I1117" s="104" t="e">
        <f>'დაზუსტ. ბიუჯ.'!#REF!-'დაზუსტ. ბიუჯ.'!#REF!</f>
        <v>#REF!</v>
      </c>
      <c r="J1117" s="87" t="e">
        <f>'დაზუსტ. საკუთ.'!#REF!-'დაზუსტ. საკუთ.'!#REF!</f>
        <v>#REF!</v>
      </c>
      <c r="K1117" s="87" t="e">
        <f>'დაზუსტ. ბიუჯ. ფონდ.'!#REF!-'დაზუსტ. ბიუჯ. ფონდ.'!#REF!</f>
        <v>#REF!</v>
      </c>
      <c r="L1117" s="87">
        <f>'გრანტის საკასო'!E1116</f>
        <v>0</v>
      </c>
      <c r="M1117" s="99">
        <f>'მიზნ.გრანტის საკასო '!E1116-'მიზნ.გრანტის საკასო '!D1116</f>
        <v>0</v>
      </c>
      <c r="N1117" s="104" t="e">
        <f>'დაზუსტ. ბიუჯ.'!#REF!-'დაზუსტ. ბიუჯ.'!#REF!</f>
        <v>#REF!</v>
      </c>
      <c r="O1117" s="87" t="e">
        <f>'დაზუსტ. საკუთ.'!#REF!-'დაზუსტ. საკუთ.'!#REF!</f>
        <v>#REF!</v>
      </c>
      <c r="P1117" s="87" t="e">
        <f>'დაზუსტ. ბიუჯ. ფონდ.'!#REF!</f>
        <v>#REF!</v>
      </c>
      <c r="Q1117" s="87">
        <f>'გრანტის საკასო'!J1116</f>
        <v>0</v>
      </c>
      <c r="R1117" s="99">
        <f>'მიზნ.გრანტის საკასო '!J1116-'მიზნ.გრანტის საკასო '!I1116</f>
        <v>0</v>
      </c>
      <c r="S1117" s="104" t="e">
        <f t="shared" si="293"/>
        <v>#REF!</v>
      </c>
      <c r="T1117" s="87" t="e">
        <f t="shared" si="280"/>
        <v>#REF!</v>
      </c>
      <c r="U1117" s="87" t="e">
        <f t="shared" si="281"/>
        <v>#REF!</v>
      </c>
      <c r="V1117" s="87">
        <f t="shared" si="282"/>
        <v>0</v>
      </c>
      <c r="W1117" s="99">
        <f t="shared" si="283"/>
        <v>0</v>
      </c>
      <c r="X1117" s="91"/>
      <c r="Y1117" s="7"/>
      <c r="Z1117" s="7">
        <v>0</v>
      </c>
      <c r="AA1117" s="7">
        <v>0</v>
      </c>
      <c r="AB1117" s="7">
        <v>0</v>
      </c>
    </row>
    <row r="1118" spans="1:28" x14ac:dyDescent="0.25">
      <c r="A1118" t="e">
        <f t="shared" si="292"/>
        <v>#REF!</v>
      </c>
      <c r="B1118" s="5"/>
      <c r="C1118" s="6" t="s">
        <v>19</v>
      </c>
      <c r="D1118" s="104" t="e">
        <f>'დაზუსტ. ბიუჯ.'!#REF!</f>
        <v>#REF!</v>
      </c>
      <c r="E1118" s="87" t="e">
        <f>'დაზუსტ. საკუთ.'!#REF!</f>
        <v>#REF!</v>
      </c>
      <c r="F1118" s="87" t="e">
        <f>'დაზუსტ. ბიუჯ. ფონდ.'!#REF!</f>
        <v>#REF!</v>
      </c>
      <c r="G1118" s="87">
        <f>'გრანტის საკასო'!D1117</f>
        <v>0</v>
      </c>
      <c r="H1118" s="87">
        <f>'მიზნ.გრანტის საკასო '!D1117</f>
        <v>0</v>
      </c>
      <c r="I1118" s="104" t="e">
        <f>'დაზუსტ. ბიუჯ.'!#REF!-'დაზუსტ. ბიუჯ.'!#REF!</f>
        <v>#REF!</v>
      </c>
      <c r="J1118" s="87" t="e">
        <f>'დაზუსტ. საკუთ.'!#REF!-'დაზუსტ. საკუთ.'!#REF!</f>
        <v>#REF!</v>
      </c>
      <c r="K1118" s="87" t="e">
        <f>'დაზუსტ. ბიუჯ. ფონდ.'!#REF!-'დაზუსტ. ბიუჯ. ფონდ.'!#REF!</f>
        <v>#REF!</v>
      </c>
      <c r="L1118" s="87">
        <f>'გრანტის საკასო'!E1117</f>
        <v>0</v>
      </c>
      <c r="M1118" s="99">
        <f>'მიზნ.გრანტის საკასო '!E1117-'მიზნ.გრანტის საკასო '!D1117</f>
        <v>0</v>
      </c>
      <c r="N1118" s="104" t="e">
        <f>'დაზუსტ. ბიუჯ.'!#REF!-'დაზუსტ. ბიუჯ.'!#REF!</f>
        <v>#REF!</v>
      </c>
      <c r="O1118" s="87" t="e">
        <f>'დაზუსტ. საკუთ.'!#REF!-'დაზუსტ. საკუთ.'!#REF!</f>
        <v>#REF!</v>
      </c>
      <c r="P1118" s="87" t="e">
        <f>'დაზუსტ. ბიუჯ. ფონდ.'!#REF!</f>
        <v>#REF!</v>
      </c>
      <c r="Q1118" s="87">
        <f>'გრანტის საკასო'!J1117</f>
        <v>0</v>
      </c>
      <c r="R1118" s="99">
        <f>'მიზნ.გრანტის საკასო '!J1117-'მიზნ.გრანტის საკასო '!I1117</f>
        <v>0</v>
      </c>
      <c r="S1118" s="104" t="e">
        <f t="shared" si="293"/>
        <v>#REF!</v>
      </c>
      <c r="T1118" s="87" t="e">
        <f t="shared" si="280"/>
        <v>#REF!</v>
      </c>
      <c r="U1118" s="87" t="e">
        <f t="shared" si="281"/>
        <v>#REF!</v>
      </c>
      <c r="V1118" s="87">
        <f t="shared" si="282"/>
        <v>0</v>
      </c>
      <c r="W1118" s="99">
        <f t="shared" si="283"/>
        <v>0</v>
      </c>
      <c r="X1118" s="91"/>
      <c r="Y1118" s="7"/>
      <c r="Z1118" s="7">
        <v>0</v>
      </c>
      <c r="AA1118" s="7">
        <v>0</v>
      </c>
      <c r="AB1118" s="7">
        <v>0</v>
      </c>
    </row>
    <row r="1119" spans="1:28" ht="15.75" thickBot="1" x14ac:dyDescent="0.3">
      <c r="A1119" t="e">
        <f t="shared" si="292"/>
        <v>#REF!</v>
      </c>
      <c r="B1119" s="11"/>
      <c r="C1119" s="12" t="s">
        <v>20</v>
      </c>
      <c r="D1119" s="106" t="e">
        <f>'დაზუსტ. ბიუჯ.'!#REF!</f>
        <v>#REF!</v>
      </c>
      <c r="E1119" s="89" t="e">
        <f>'დაზუსტ. საკუთ.'!#REF!</f>
        <v>#REF!</v>
      </c>
      <c r="F1119" s="89" t="e">
        <f>'დაზუსტ. ბიუჯ. ფონდ.'!#REF!</f>
        <v>#REF!</v>
      </c>
      <c r="G1119" s="89">
        <f>'გრანტის საკასო'!D1118</f>
        <v>0</v>
      </c>
      <c r="H1119" s="89">
        <f>'მიზნ.გრანტის საკასო '!D1118</f>
        <v>0</v>
      </c>
      <c r="I1119" s="106" t="e">
        <f>'დაზუსტ. ბიუჯ.'!#REF!-'დაზუსტ. ბიუჯ.'!#REF!</f>
        <v>#REF!</v>
      </c>
      <c r="J1119" s="89" t="e">
        <f>'დაზუსტ. საკუთ.'!#REF!-'დაზუსტ. საკუთ.'!#REF!</f>
        <v>#REF!</v>
      </c>
      <c r="K1119" s="89" t="e">
        <f>'დაზუსტ. ბიუჯ. ფონდ.'!#REF!-'დაზუსტ. ბიუჯ. ფონდ.'!#REF!</f>
        <v>#REF!</v>
      </c>
      <c r="L1119" s="89">
        <f>'გრანტის საკასო'!E1118</f>
        <v>0</v>
      </c>
      <c r="M1119" s="101">
        <f>'მიზნ.გრანტის საკასო '!E1118-'მიზნ.გრანტის საკასო '!D1118</f>
        <v>0</v>
      </c>
      <c r="N1119" s="106" t="e">
        <f>'დაზუსტ. ბიუჯ.'!#REF!-'დაზუსტ. ბიუჯ.'!#REF!</f>
        <v>#REF!</v>
      </c>
      <c r="O1119" s="89" t="e">
        <f>'დაზუსტ. საკუთ.'!#REF!-'დაზუსტ. საკუთ.'!#REF!</f>
        <v>#REF!</v>
      </c>
      <c r="P1119" s="89" t="e">
        <f>'დაზუსტ. ბიუჯ. ფონდ.'!#REF!</f>
        <v>#REF!</v>
      </c>
      <c r="Q1119" s="89">
        <f>'გრანტის საკასო'!J1118</f>
        <v>0</v>
      </c>
      <c r="R1119" s="101">
        <f>'მიზნ.გრანტის საკასო '!J1118-'მიზნ.გრანტის საკასო '!I1118</f>
        <v>0</v>
      </c>
      <c r="S1119" s="106" t="e">
        <f t="shared" si="293"/>
        <v>#REF!</v>
      </c>
      <c r="T1119" s="89" t="e">
        <f t="shared" si="280"/>
        <v>#REF!</v>
      </c>
      <c r="U1119" s="89" t="e">
        <f t="shared" si="281"/>
        <v>#REF!</v>
      </c>
      <c r="V1119" s="89">
        <f t="shared" si="282"/>
        <v>0</v>
      </c>
      <c r="W1119" s="101">
        <f t="shared" si="283"/>
        <v>0</v>
      </c>
      <c r="X1119" s="93"/>
      <c r="Y1119" s="13"/>
      <c r="Z1119" s="13">
        <v>0</v>
      </c>
      <c r="AA1119" s="13">
        <v>0</v>
      </c>
      <c r="AB1119" s="13">
        <v>0</v>
      </c>
    </row>
    <row r="1120" spans="1:28" ht="32.25" customHeight="1" thickTop="1" thickBot="1" x14ac:dyDescent="0.3">
      <c r="A1120" t="e">
        <f t="shared" si="292"/>
        <v>#REF!</v>
      </c>
      <c r="B1120" s="16" t="s">
        <v>178</v>
      </c>
      <c r="C1120" s="4" t="s">
        <v>179</v>
      </c>
      <c r="D1120" s="103" t="e">
        <f>'დაზუსტ. ბიუჯ.'!#REF!</f>
        <v>#REF!</v>
      </c>
      <c r="E1120" s="86" t="e">
        <f>'დაზუსტ. საკუთ.'!#REF!</f>
        <v>#REF!</v>
      </c>
      <c r="F1120" s="86" t="e">
        <f>'დაზუსტ. ბიუჯ. ფონდ.'!#REF!</f>
        <v>#REF!</v>
      </c>
      <c r="G1120" s="86">
        <f>'გრანტის საკასო'!D1119</f>
        <v>0</v>
      </c>
      <c r="H1120" s="86">
        <f>'მიზნ.გრანტის საკასო '!D1119</f>
        <v>0</v>
      </c>
      <c r="I1120" s="103" t="e">
        <f>'დაზუსტ. ბიუჯ.'!#REF!-'დაზუსტ. ბიუჯ.'!#REF!</f>
        <v>#REF!</v>
      </c>
      <c r="J1120" s="86" t="e">
        <f>'დაზუსტ. საკუთ.'!#REF!-'დაზუსტ. საკუთ.'!#REF!</f>
        <v>#REF!</v>
      </c>
      <c r="K1120" s="86" t="e">
        <f>'დაზუსტ. ბიუჯ. ფონდ.'!#REF!-'დაზუსტ. ბიუჯ. ფონდ.'!#REF!</f>
        <v>#REF!</v>
      </c>
      <c r="L1120" s="86">
        <f>'გრანტის საკასო'!E1119</f>
        <v>0</v>
      </c>
      <c r="M1120" s="102">
        <f>'მიზნ.გრანტის საკასო '!E1119-'მიზნ.გრანტის საკასო '!D1119</f>
        <v>0</v>
      </c>
      <c r="N1120" s="103" t="e">
        <f>'დაზუსტ. ბიუჯ.'!#REF!-'დაზუსტ. ბიუჯ.'!#REF!</f>
        <v>#REF!</v>
      </c>
      <c r="O1120" s="86" t="e">
        <f>'დაზუსტ. საკუთ.'!#REF!-'დაზუსტ. საკუთ.'!#REF!</f>
        <v>#REF!</v>
      </c>
      <c r="P1120" s="86" t="e">
        <f>'დაზუსტ. ბიუჯ. ფონდ.'!#REF!</f>
        <v>#REF!</v>
      </c>
      <c r="Q1120" s="86">
        <f>'გრანტის საკასო'!J1119</f>
        <v>0</v>
      </c>
      <c r="R1120" s="102">
        <f>'მიზნ.გრანტის საკასო '!J1119-'მიზნ.გრანტის საკასო '!I1119</f>
        <v>0</v>
      </c>
      <c r="S1120" s="103" t="e">
        <f t="shared" si="293"/>
        <v>#REF!</v>
      </c>
      <c r="T1120" s="86" t="e">
        <f t="shared" ref="T1120:T1143" si="296">O1120+J1120+E1120</f>
        <v>#REF!</v>
      </c>
      <c r="U1120" s="86" t="e">
        <f t="shared" ref="U1120:U1143" si="297">P1120+K1120+F1120</f>
        <v>#REF!</v>
      </c>
      <c r="V1120" s="86">
        <f t="shared" ref="V1120:V1143" si="298">Q1120+L1120+G1120</f>
        <v>0</v>
      </c>
      <c r="W1120" s="102">
        <f t="shared" ref="W1120:W1143" si="299">R1120+M1120+H1120</f>
        <v>0</v>
      </c>
      <c r="X1120" s="94"/>
      <c r="Y1120" s="4"/>
      <c r="Z1120" s="4">
        <f t="shared" ref="Z1120:AB1120" si="300">SUM(Z1121,Z1129,Z1130,Z1131)</f>
        <v>0</v>
      </c>
      <c r="AA1120" s="4">
        <f t="shared" si="300"/>
        <v>0</v>
      </c>
      <c r="AB1120" s="4">
        <f t="shared" si="300"/>
        <v>0</v>
      </c>
    </row>
    <row r="1121" spans="1:28" ht="15.75" thickTop="1" x14ac:dyDescent="0.25">
      <c r="A1121" t="e">
        <f t="shared" si="292"/>
        <v>#REF!</v>
      </c>
      <c r="B1121" s="5"/>
      <c r="C1121" s="6" t="s">
        <v>10</v>
      </c>
      <c r="D1121" s="104" t="e">
        <f>'დაზუსტ. ბიუჯ.'!#REF!</f>
        <v>#REF!</v>
      </c>
      <c r="E1121" s="87" t="e">
        <f>'დაზუსტ. საკუთ.'!#REF!</f>
        <v>#REF!</v>
      </c>
      <c r="F1121" s="87" t="e">
        <f>'დაზუსტ. ბიუჯ. ფონდ.'!#REF!</f>
        <v>#REF!</v>
      </c>
      <c r="G1121" s="87">
        <f>'გრანტის საკასო'!D1120</f>
        <v>0</v>
      </c>
      <c r="H1121" s="87">
        <f>'მიზნ.გრანტის საკასო '!D1120</f>
        <v>0</v>
      </c>
      <c r="I1121" s="104" t="e">
        <f>'დაზუსტ. ბიუჯ.'!#REF!-'დაზუსტ. ბიუჯ.'!#REF!</f>
        <v>#REF!</v>
      </c>
      <c r="J1121" s="87" t="e">
        <f>'დაზუსტ. საკუთ.'!#REF!-'დაზუსტ. საკუთ.'!#REF!</f>
        <v>#REF!</v>
      </c>
      <c r="K1121" s="87" t="e">
        <f>'დაზუსტ. ბიუჯ. ფონდ.'!#REF!-'დაზუსტ. ბიუჯ. ფონდ.'!#REF!</f>
        <v>#REF!</v>
      </c>
      <c r="L1121" s="87">
        <f>'გრანტის საკასო'!E1120</f>
        <v>0</v>
      </c>
      <c r="M1121" s="99">
        <f>'მიზნ.გრანტის საკასო '!E1120-'მიზნ.გრანტის საკასო '!D1120</f>
        <v>0</v>
      </c>
      <c r="N1121" s="104" t="e">
        <f>'დაზუსტ. ბიუჯ.'!#REF!-'დაზუსტ. ბიუჯ.'!#REF!</f>
        <v>#REF!</v>
      </c>
      <c r="O1121" s="87" t="e">
        <f>'დაზუსტ. საკუთ.'!#REF!-'დაზუსტ. საკუთ.'!#REF!</f>
        <v>#REF!</v>
      </c>
      <c r="P1121" s="87" t="e">
        <f>'დაზუსტ. ბიუჯ. ფონდ.'!#REF!</f>
        <v>#REF!</v>
      </c>
      <c r="Q1121" s="87">
        <f>'გრანტის საკასო'!J1120</f>
        <v>0</v>
      </c>
      <c r="R1121" s="99">
        <f>'მიზნ.გრანტის საკასო '!J1120-'მიზნ.გრანტის საკასო '!I1120</f>
        <v>0</v>
      </c>
      <c r="S1121" s="104" t="e">
        <f t="shared" si="293"/>
        <v>#REF!</v>
      </c>
      <c r="T1121" s="87" t="e">
        <f t="shared" si="296"/>
        <v>#REF!</v>
      </c>
      <c r="U1121" s="87" t="e">
        <f t="shared" si="297"/>
        <v>#REF!</v>
      </c>
      <c r="V1121" s="87">
        <f t="shared" si="298"/>
        <v>0</v>
      </c>
      <c r="W1121" s="99">
        <f t="shared" si="299"/>
        <v>0</v>
      </c>
      <c r="X1121" s="91"/>
      <c r="Y1121" s="7"/>
      <c r="Z1121" s="7">
        <f t="shared" ref="Z1121:AB1121" si="301">SUM(Z1122:Z1128)</f>
        <v>0</v>
      </c>
      <c r="AA1121" s="7">
        <f t="shared" si="301"/>
        <v>0</v>
      </c>
      <c r="AB1121" s="7">
        <f t="shared" si="301"/>
        <v>0</v>
      </c>
    </row>
    <row r="1122" spans="1:28" x14ac:dyDescent="0.25">
      <c r="A1122" t="e">
        <f t="shared" si="292"/>
        <v>#REF!</v>
      </c>
      <c r="B1122" s="8"/>
      <c r="C1122" s="9" t="s">
        <v>11</v>
      </c>
      <c r="D1122" s="105" t="e">
        <f>'დაზუსტ. ბიუჯ.'!#REF!</f>
        <v>#REF!</v>
      </c>
      <c r="E1122" s="88" t="e">
        <f>'დაზუსტ. საკუთ.'!#REF!</f>
        <v>#REF!</v>
      </c>
      <c r="F1122" s="88" t="e">
        <f>'დაზუსტ. ბიუჯ. ფონდ.'!#REF!</f>
        <v>#REF!</v>
      </c>
      <c r="G1122" s="88">
        <f>'გრანტის საკასო'!D1121</f>
        <v>0</v>
      </c>
      <c r="H1122" s="88">
        <f>'მიზნ.გრანტის საკასო '!D1121</f>
        <v>0</v>
      </c>
      <c r="I1122" s="105" t="e">
        <f>'დაზუსტ. ბიუჯ.'!#REF!-'დაზუსტ. ბიუჯ.'!#REF!</f>
        <v>#REF!</v>
      </c>
      <c r="J1122" s="88" t="e">
        <f>'დაზუსტ. საკუთ.'!#REF!-'დაზუსტ. საკუთ.'!#REF!</f>
        <v>#REF!</v>
      </c>
      <c r="K1122" s="88" t="e">
        <f>'დაზუსტ. ბიუჯ. ფონდ.'!#REF!-'დაზუსტ. ბიუჯ. ფონდ.'!#REF!</f>
        <v>#REF!</v>
      </c>
      <c r="L1122" s="88">
        <f>'გრანტის საკასო'!E1121</f>
        <v>0</v>
      </c>
      <c r="M1122" s="100">
        <f>'მიზნ.გრანტის საკასო '!E1121-'მიზნ.გრანტის საკასო '!D1121</f>
        <v>0</v>
      </c>
      <c r="N1122" s="105" t="e">
        <f>'დაზუსტ. ბიუჯ.'!#REF!-'დაზუსტ. ბიუჯ.'!#REF!</f>
        <v>#REF!</v>
      </c>
      <c r="O1122" s="88" t="e">
        <f>'დაზუსტ. საკუთ.'!#REF!-'დაზუსტ. საკუთ.'!#REF!</f>
        <v>#REF!</v>
      </c>
      <c r="P1122" s="88" t="e">
        <f>'დაზუსტ. ბიუჯ. ფონდ.'!#REF!</f>
        <v>#REF!</v>
      </c>
      <c r="Q1122" s="88">
        <f>'გრანტის საკასო'!J1121</f>
        <v>0</v>
      </c>
      <c r="R1122" s="100">
        <f>'მიზნ.გრანტის საკასო '!J1121-'მიზნ.გრანტის საკასო '!I1121</f>
        <v>0</v>
      </c>
      <c r="S1122" s="105" t="e">
        <f t="shared" si="293"/>
        <v>#REF!</v>
      </c>
      <c r="T1122" s="88" t="e">
        <f t="shared" si="296"/>
        <v>#REF!</v>
      </c>
      <c r="U1122" s="88" t="e">
        <f t="shared" si="297"/>
        <v>#REF!</v>
      </c>
      <c r="V1122" s="88">
        <f t="shared" si="298"/>
        <v>0</v>
      </c>
      <c r="W1122" s="100">
        <f t="shared" si="299"/>
        <v>0</v>
      </c>
      <c r="X1122" s="92"/>
      <c r="Y1122" s="10"/>
      <c r="Z1122" s="10">
        <v>0</v>
      </c>
      <c r="AA1122" s="10">
        <v>0</v>
      </c>
      <c r="AB1122" s="10">
        <v>0</v>
      </c>
    </row>
    <row r="1123" spans="1:28" x14ac:dyDescent="0.25">
      <c r="A1123" t="e">
        <f t="shared" si="292"/>
        <v>#REF!</v>
      </c>
      <c r="B1123" s="8"/>
      <c r="C1123" s="9" t="s">
        <v>12</v>
      </c>
      <c r="D1123" s="105" t="e">
        <f>'დაზუსტ. ბიუჯ.'!#REF!</f>
        <v>#REF!</v>
      </c>
      <c r="E1123" s="88" t="e">
        <f>'დაზუსტ. საკუთ.'!#REF!</f>
        <v>#REF!</v>
      </c>
      <c r="F1123" s="88" t="e">
        <f>'დაზუსტ. ბიუჯ. ფონდ.'!#REF!</f>
        <v>#REF!</v>
      </c>
      <c r="G1123" s="88">
        <f>'გრანტის საკასო'!D1122</f>
        <v>0</v>
      </c>
      <c r="H1123" s="88">
        <f>'მიზნ.გრანტის საკასო '!D1122</f>
        <v>0</v>
      </c>
      <c r="I1123" s="105" t="e">
        <f>'დაზუსტ. ბიუჯ.'!#REF!-'დაზუსტ. ბიუჯ.'!#REF!</f>
        <v>#REF!</v>
      </c>
      <c r="J1123" s="88" t="e">
        <f>'დაზუსტ. საკუთ.'!#REF!-'დაზუსტ. საკუთ.'!#REF!</f>
        <v>#REF!</v>
      </c>
      <c r="K1123" s="88" t="e">
        <f>'დაზუსტ. ბიუჯ. ფონდ.'!#REF!-'დაზუსტ. ბიუჯ. ფონდ.'!#REF!</f>
        <v>#REF!</v>
      </c>
      <c r="L1123" s="88">
        <f>'გრანტის საკასო'!E1122</f>
        <v>0</v>
      </c>
      <c r="M1123" s="100">
        <f>'მიზნ.გრანტის საკასო '!E1122-'მიზნ.გრანტის საკასო '!D1122</f>
        <v>0</v>
      </c>
      <c r="N1123" s="105" t="e">
        <f>'დაზუსტ. ბიუჯ.'!#REF!-'დაზუსტ. ბიუჯ.'!#REF!</f>
        <v>#REF!</v>
      </c>
      <c r="O1123" s="88" t="e">
        <f>'დაზუსტ. საკუთ.'!#REF!-'დაზუსტ. საკუთ.'!#REF!</f>
        <v>#REF!</v>
      </c>
      <c r="P1123" s="88" t="e">
        <f>'დაზუსტ. ბიუჯ. ფონდ.'!#REF!</f>
        <v>#REF!</v>
      </c>
      <c r="Q1123" s="88">
        <f>'გრანტის საკასო'!J1122</f>
        <v>0</v>
      </c>
      <c r="R1123" s="100">
        <f>'მიზნ.გრანტის საკასო '!J1122-'მიზნ.გრანტის საკასო '!I1122</f>
        <v>0</v>
      </c>
      <c r="S1123" s="105" t="e">
        <f t="shared" si="293"/>
        <v>#REF!</v>
      </c>
      <c r="T1123" s="88" t="e">
        <f t="shared" si="296"/>
        <v>#REF!</v>
      </c>
      <c r="U1123" s="88" t="e">
        <f t="shared" si="297"/>
        <v>#REF!</v>
      </c>
      <c r="V1123" s="88">
        <f t="shared" si="298"/>
        <v>0</v>
      </c>
      <c r="W1123" s="100">
        <f t="shared" si="299"/>
        <v>0</v>
      </c>
      <c r="X1123" s="92"/>
      <c r="Y1123" s="10"/>
      <c r="Z1123" s="10">
        <v>0</v>
      </c>
      <c r="AA1123" s="10">
        <v>0</v>
      </c>
      <c r="AB1123" s="10">
        <v>0</v>
      </c>
    </row>
    <row r="1124" spans="1:28" x14ac:dyDescent="0.25">
      <c r="A1124" t="e">
        <f t="shared" si="292"/>
        <v>#REF!</v>
      </c>
      <c r="B1124" s="8"/>
      <c r="C1124" s="9" t="s">
        <v>13</v>
      </c>
      <c r="D1124" s="105" t="e">
        <f>'დაზუსტ. ბიუჯ.'!#REF!</f>
        <v>#REF!</v>
      </c>
      <c r="E1124" s="88" t="e">
        <f>'დაზუსტ. საკუთ.'!#REF!</f>
        <v>#REF!</v>
      </c>
      <c r="F1124" s="88" t="e">
        <f>'დაზუსტ. ბიუჯ. ფონდ.'!#REF!</f>
        <v>#REF!</v>
      </c>
      <c r="G1124" s="88">
        <f>'გრანტის საკასო'!D1123</f>
        <v>0</v>
      </c>
      <c r="H1124" s="88">
        <f>'მიზნ.გრანტის საკასო '!D1123</f>
        <v>0</v>
      </c>
      <c r="I1124" s="105" t="e">
        <f>'დაზუსტ. ბიუჯ.'!#REF!-'დაზუსტ. ბიუჯ.'!#REF!</f>
        <v>#REF!</v>
      </c>
      <c r="J1124" s="88" t="e">
        <f>'დაზუსტ. საკუთ.'!#REF!-'დაზუსტ. საკუთ.'!#REF!</f>
        <v>#REF!</v>
      </c>
      <c r="K1124" s="88" t="e">
        <f>'დაზუსტ. ბიუჯ. ფონდ.'!#REF!-'დაზუსტ. ბიუჯ. ფონდ.'!#REF!</f>
        <v>#REF!</v>
      </c>
      <c r="L1124" s="88">
        <f>'გრანტის საკასო'!E1123</f>
        <v>0</v>
      </c>
      <c r="M1124" s="100">
        <f>'მიზნ.გრანტის საკასო '!E1123-'მიზნ.გრანტის საკასო '!D1123</f>
        <v>0</v>
      </c>
      <c r="N1124" s="105" t="e">
        <f>'დაზუსტ. ბიუჯ.'!#REF!-'დაზუსტ. ბიუჯ.'!#REF!</f>
        <v>#REF!</v>
      </c>
      <c r="O1124" s="88" t="e">
        <f>'დაზუსტ. საკუთ.'!#REF!-'დაზუსტ. საკუთ.'!#REF!</f>
        <v>#REF!</v>
      </c>
      <c r="P1124" s="88" t="e">
        <f>'დაზუსტ. ბიუჯ. ფონდ.'!#REF!</f>
        <v>#REF!</v>
      </c>
      <c r="Q1124" s="88">
        <f>'გრანტის საკასო'!J1123</f>
        <v>0</v>
      </c>
      <c r="R1124" s="100">
        <f>'მიზნ.გრანტის საკასო '!J1123-'მიზნ.გრანტის საკასო '!I1123</f>
        <v>0</v>
      </c>
      <c r="S1124" s="105" t="e">
        <f t="shared" si="293"/>
        <v>#REF!</v>
      </c>
      <c r="T1124" s="88" t="e">
        <f t="shared" si="296"/>
        <v>#REF!</v>
      </c>
      <c r="U1124" s="88" t="e">
        <f t="shared" si="297"/>
        <v>#REF!</v>
      </c>
      <c r="V1124" s="88">
        <f t="shared" si="298"/>
        <v>0</v>
      </c>
      <c r="W1124" s="100">
        <f t="shared" si="299"/>
        <v>0</v>
      </c>
      <c r="X1124" s="92"/>
      <c r="Y1124" s="10"/>
      <c r="Z1124" s="10">
        <v>0</v>
      </c>
      <c r="AA1124" s="10">
        <v>0</v>
      </c>
      <c r="AB1124" s="10">
        <v>0</v>
      </c>
    </row>
    <row r="1125" spans="1:28" x14ac:dyDescent="0.25">
      <c r="A1125" t="e">
        <f t="shared" si="292"/>
        <v>#REF!</v>
      </c>
      <c r="B1125" s="8"/>
      <c r="C1125" s="9" t="s">
        <v>14</v>
      </c>
      <c r="D1125" s="105" t="e">
        <f>'დაზუსტ. ბიუჯ.'!#REF!</f>
        <v>#REF!</v>
      </c>
      <c r="E1125" s="88" t="e">
        <f>'დაზუსტ. საკუთ.'!#REF!</f>
        <v>#REF!</v>
      </c>
      <c r="F1125" s="88" t="e">
        <f>'დაზუსტ. ბიუჯ. ფონდ.'!#REF!</f>
        <v>#REF!</v>
      </c>
      <c r="G1125" s="88">
        <f>'გრანტის საკასო'!D1124</f>
        <v>0</v>
      </c>
      <c r="H1125" s="88">
        <f>'მიზნ.გრანტის საკასო '!D1124</f>
        <v>0</v>
      </c>
      <c r="I1125" s="105" t="e">
        <f>'დაზუსტ. ბიუჯ.'!#REF!-'დაზუსტ. ბიუჯ.'!#REF!</f>
        <v>#REF!</v>
      </c>
      <c r="J1125" s="88" t="e">
        <f>'დაზუსტ. საკუთ.'!#REF!-'დაზუსტ. საკუთ.'!#REF!</f>
        <v>#REF!</v>
      </c>
      <c r="K1125" s="88" t="e">
        <f>'დაზუსტ. ბიუჯ. ფონდ.'!#REF!-'დაზუსტ. ბიუჯ. ფონდ.'!#REF!</f>
        <v>#REF!</v>
      </c>
      <c r="L1125" s="88">
        <f>'გრანტის საკასო'!E1124</f>
        <v>0</v>
      </c>
      <c r="M1125" s="100">
        <f>'მიზნ.გრანტის საკასო '!E1124-'მიზნ.გრანტის საკასო '!D1124</f>
        <v>0</v>
      </c>
      <c r="N1125" s="105" t="e">
        <f>'დაზუსტ. ბიუჯ.'!#REF!-'დაზუსტ. ბიუჯ.'!#REF!</f>
        <v>#REF!</v>
      </c>
      <c r="O1125" s="88" t="e">
        <f>'დაზუსტ. საკუთ.'!#REF!-'დაზუსტ. საკუთ.'!#REF!</f>
        <v>#REF!</v>
      </c>
      <c r="P1125" s="88" t="e">
        <f>'დაზუსტ. ბიუჯ. ფონდ.'!#REF!</f>
        <v>#REF!</v>
      </c>
      <c r="Q1125" s="88">
        <f>'გრანტის საკასო'!J1124</f>
        <v>0</v>
      </c>
      <c r="R1125" s="100">
        <f>'მიზნ.გრანტის საკასო '!J1124-'მიზნ.გრანტის საკასო '!I1124</f>
        <v>0</v>
      </c>
      <c r="S1125" s="105" t="e">
        <f t="shared" si="293"/>
        <v>#REF!</v>
      </c>
      <c r="T1125" s="88" t="e">
        <f t="shared" si="296"/>
        <v>#REF!</v>
      </c>
      <c r="U1125" s="88" t="e">
        <f t="shared" si="297"/>
        <v>#REF!</v>
      </c>
      <c r="V1125" s="88">
        <f t="shared" si="298"/>
        <v>0</v>
      </c>
      <c r="W1125" s="100">
        <f t="shared" si="299"/>
        <v>0</v>
      </c>
      <c r="X1125" s="92"/>
      <c r="Y1125" s="10"/>
      <c r="Z1125" s="10">
        <v>0</v>
      </c>
      <c r="AA1125" s="10">
        <v>0</v>
      </c>
      <c r="AB1125" s="10">
        <v>0</v>
      </c>
    </row>
    <row r="1126" spans="1:28" x14ac:dyDescent="0.25">
      <c r="A1126" t="e">
        <f t="shared" si="292"/>
        <v>#REF!</v>
      </c>
      <c r="B1126" s="8"/>
      <c r="C1126" s="9" t="s">
        <v>15</v>
      </c>
      <c r="D1126" s="105" t="e">
        <f>'დაზუსტ. ბიუჯ.'!#REF!</f>
        <v>#REF!</v>
      </c>
      <c r="E1126" s="88" t="e">
        <f>'დაზუსტ. საკუთ.'!#REF!</f>
        <v>#REF!</v>
      </c>
      <c r="F1126" s="88" t="e">
        <f>'დაზუსტ. ბიუჯ. ფონდ.'!#REF!</f>
        <v>#REF!</v>
      </c>
      <c r="G1126" s="88">
        <f>'გრანტის საკასო'!D1125</f>
        <v>0</v>
      </c>
      <c r="H1126" s="88">
        <f>'მიზნ.გრანტის საკასო '!D1125</f>
        <v>0</v>
      </c>
      <c r="I1126" s="105" t="e">
        <f>'დაზუსტ. ბიუჯ.'!#REF!-'დაზუსტ. ბიუჯ.'!#REF!</f>
        <v>#REF!</v>
      </c>
      <c r="J1126" s="88" t="e">
        <f>'დაზუსტ. საკუთ.'!#REF!-'დაზუსტ. საკუთ.'!#REF!</f>
        <v>#REF!</v>
      </c>
      <c r="K1126" s="88" t="e">
        <f>'დაზუსტ. ბიუჯ. ფონდ.'!#REF!-'დაზუსტ. ბიუჯ. ფონდ.'!#REF!</f>
        <v>#REF!</v>
      </c>
      <c r="L1126" s="88">
        <f>'გრანტის საკასო'!E1125</f>
        <v>0</v>
      </c>
      <c r="M1126" s="100">
        <f>'მიზნ.გრანტის საკასო '!E1125-'მიზნ.გრანტის საკასო '!D1125</f>
        <v>0</v>
      </c>
      <c r="N1126" s="105" t="e">
        <f>'დაზუსტ. ბიუჯ.'!#REF!-'დაზუსტ. ბიუჯ.'!#REF!</f>
        <v>#REF!</v>
      </c>
      <c r="O1126" s="88" t="e">
        <f>'დაზუსტ. საკუთ.'!#REF!-'დაზუსტ. საკუთ.'!#REF!</f>
        <v>#REF!</v>
      </c>
      <c r="P1126" s="88" t="e">
        <f>'დაზუსტ. ბიუჯ. ფონდ.'!#REF!</f>
        <v>#REF!</v>
      </c>
      <c r="Q1126" s="88">
        <f>'გრანტის საკასო'!J1125</f>
        <v>0</v>
      </c>
      <c r="R1126" s="100">
        <f>'მიზნ.გრანტის საკასო '!J1125-'მიზნ.გრანტის საკასო '!I1125</f>
        <v>0</v>
      </c>
      <c r="S1126" s="105" t="e">
        <f t="shared" si="293"/>
        <v>#REF!</v>
      </c>
      <c r="T1126" s="88" t="e">
        <f t="shared" si="296"/>
        <v>#REF!</v>
      </c>
      <c r="U1126" s="88" t="e">
        <f t="shared" si="297"/>
        <v>#REF!</v>
      </c>
      <c r="V1126" s="88">
        <f t="shared" si="298"/>
        <v>0</v>
      </c>
      <c r="W1126" s="100">
        <f t="shared" si="299"/>
        <v>0</v>
      </c>
      <c r="X1126" s="92"/>
      <c r="Y1126" s="10"/>
      <c r="Z1126" s="10">
        <v>0</v>
      </c>
      <c r="AA1126" s="10">
        <v>0</v>
      </c>
      <c r="AB1126" s="10">
        <v>0</v>
      </c>
    </row>
    <row r="1127" spans="1:28" x14ac:dyDescent="0.25">
      <c r="A1127" t="e">
        <f t="shared" si="292"/>
        <v>#REF!</v>
      </c>
      <c r="B1127" s="8"/>
      <c r="C1127" s="9" t="s">
        <v>16</v>
      </c>
      <c r="D1127" s="105" t="e">
        <f>'დაზუსტ. ბიუჯ.'!#REF!</f>
        <v>#REF!</v>
      </c>
      <c r="E1127" s="88" t="e">
        <f>'დაზუსტ. საკუთ.'!#REF!</f>
        <v>#REF!</v>
      </c>
      <c r="F1127" s="88" t="e">
        <f>'დაზუსტ. ბიუჯ. ფონდ.'!#REF!</f>
        <v>#REF!</v>
      </c>
      <c r="G1127" s="88">
        <f>'გრანტის საკასო'!D1126</f>
        <v>0</v>
      </c>
      <c r="H1127" s="88">
        <f>'მიზნ.გრანტის საკასო '!D1126</f>
        <v>0</v>
      </c>
      <c r="I1127" s="105" t="e">
        <f>'დაზუსტ. ბიუჯ.'!#REF!-'დაზუსტ. ბიუჯ.'!#REF!</f>
        <v>#REF!</v>
      </c>
      <c r="J1127" s="88" t="e">
        <f>'დაზუსტ. საკუთ.'!#REF!-'დაზუსტ. საკუთ.'!#REF!</f>
        <v>#REF!</v>
      </c>
      <c r="K1127" s="88" t="e">
        <f>'დაზუსტ. ბიუჯ. ფონდ.'!#REF!-'დაზუსტ. ბიუჯ. ფონდ.'!#REF!</f>
        <v>#REF!</v>
      </c>
      <c r="L1127" s="88">
        <f>'გრანტის საკასო'!E1126</f>
        <v>0</v>
      </c>
      <c r="M1127" s="100">
        <f>'მიზნ.გრანტის საკასო '!E1126-'მიზნ.გრანტის საკასო '!D1126</f>
        <v>0</v>
      </c>
      <c r="N1127" s="105" t="e">
        <f>'დაზუსტ. ბიუჯ.'!#REF!-'დაზუსტ. ბიუჯ.'!#REF!</f>
        <v>#REF!</v>
      </c>
      <c r="O1127" s="88" t="e">
        <f>'დაზუსტ. საკუთ.'!#REF!-'დაზუსტ. საკუთ.'!#REF!</f>
        <v>#REF!</v>
      </c>
      <c r="P1127" s="88" t="e">
        <f>'დაზუსტ. ბიუჯ. ფონდ.'!#REF!</f>
        <v>#REF!</v>
      </c>
      <c r="Q1127" s="88">
        <f>'გრანტის საკასო'!J1126</f>
        <v>0</v>
      </c>
      <c r="R1127" s="100">
        <f>'მიზნ.გრანტის საკასო '!J1126-'მიზნ.გრანტის საკასო '!I1126</f>
        <v>0</v>
      </c>
      <c r="S1127" s="105" t="e">
        <f t="shared" si="293"/>
        <v>#REF!</v>
      </c>
      <c r="T1127" s="88" t="e">
        <f t="shared" si="296"/>
        <v>#REF!</v>
      </c>
      <c r="U1127" s="88" t="e">
        <f t="shared" si="297"/>
        <v>#REF!</v>
      </c>
      <c r="V1127" s="88">
        <f t="shared" si="298"/>
        <v>0</v>
      </c>
      <c r="W1127" s="100">
        <f t="shared" si="299"/>
        <v>0</v>
      </c>
      <c r="X1127" s="92"/>
      <c r="Y1127" s="10"/>
      <c r="Z1127" s="10">
        <v>0</v>
      </c>
      <c r="AA1127" s="10">
        <v>0</v>
      </c>
      <c r="AB1127" s="10">
        <v>0</v>
      </c>
    </row>
    <row r="1128" spans="1:28" x14ac:dyDescent="0.25">
      <c r="A1128" t="e">
        <f t="shared" si="292"/>
        <v>#REF!</v>
      </c>
      <c r="B1128" s="8"/>
      <c r="C1128" s="9" t="s">
        <v>17</v>
      </c>
      <c r="D1128" s="105" t="e">
        <f>'დაზუსტ. ბიუჯ.'!#REF!</f>
        <v>#REF!</v>
      </c>
      <c r="E1128" s="88" t="e">
        <f>'დაზუსტ. საკუთ.'!#REF!</f>
        <v>#REF!</v>
      </c>
      <c r="F1128" s="88" t="e">
        <f>'დაზუსტ. ბიუჯ. ფონდ.'!#REF!</f>
        <v>#REF!</v>
      </c>
      <c r="G1128" s="88">
        <f>'გრანტის საკასო'!D1127</f>
        <v>0</v>
      </c>
      <c r="H1128" s="88">
        <f>'მიზნ.გრანტის საკასო '!D1127</f>
        <v>0</v>
      </c>
      <c r="I1128" s="105" t="e">
        <f>'დაზუსტ. ბიუჯ.'!#REF!-'დაზუსტ. ბიუჯ.'!#REF!</f>
        <v>#REF!</v>
      </c>
      <c r="J1128" s="88" t="e">
        <f>'დაზუსტ. საკუთ.'!#REF!-'დაზუსტ. საკუთ.'!#REF!</f>
        <v>#REF!</v>
      </c>
      <c r="K1128" s="88" t="e">
        <f>'დაზუსტ. ბიუჯ. ფონდ.'!#REF!-'დაზუსტ. ბიუჯ. ფონდ.'!#REF!</f>
        <v>#REF!</v>
      </c>
      <c r="L1128" s="88">
        <f>'გრანტის საკასო'!E1127</f>
        <v>0</v>
      </c>
      <c r="M1128" s="100">
        <f>'მიზნ.გრანტის საკასო '!E1127-'მიზნ.გრანტის საკასო '!D1127</f>
        <v>0</v>
      </c>
      <c r="N1128" s="105" t="e">
        <f>'დაზუსტ. ბიუჯ.'!#REF!-'დაზუსტ. ბიუჯ.'!#REF!</f>
        <v>#REF!</v>
      </c>
      <c r="O1128" s="88" t="e">
        <f>'დაზუსტ. საკუთ.'!#REF!-'დაზუსტ. საკუთ.'!#REF!</f>
        <v>#REF!</v>
      </c>
      <c r="P1128" s="88" t="e">
        <f>'დაზუსტ. ბიუჯ. ფონდ.'!#REF!</f>
        <v>#REF!</v>
      </c>
      <c r="Q1128" s="88">
        <f>'გრანტის საკასო'!J1127</f>
        <v>0</v>
      </c>
      <c r="R1128" s="100">
        <f>'მიზნ.გრანტის საკასო '!J1127-'მიზნ.გრანტის საკასო '!I1127</f>
        <v>0</v>
      </c>
      <c r="S1128" s="105" t="e">
        <f t="shared" si="293"/>
        <v>#REF!</v>
      </c>
      <c r="T1128" s="88" t="e">
        <f t="shared" si="296"/>
        <v>#REF!</v>
      </c>
      <c r="U1128" s="88" t="e">
        <f t="shared" si="297"/>
        <v>#REF!</v>
      </c>
      <c r="V1128" s="88">
        <f t="shared" si="298"/>
        <v>0</v>
      </c>
      <c r="W1128" s="100">
        <f t="shared" si="299"/>
        <v>0</v>
      </c>
      <c r="X1128" s="92"/>
      <c r="Y1128" s="10"/>
      <c r="Z1128" s="10">
        <v>0</v>
      </c>
      <c r="AA1128" s="10">
        <v>0</v>
      </c>
      <c r="AB1128" s="10">
        <v>0</v>
      </c>
    </row>
    <row r="1129" spans="1:28" x14ac:dyDescent="0.25">
      <c r="A1129" t="e">
        <f t="shared" si="292"/>
        <v>#REF!</v>
      </c>
      <c r="B1129" s="5"/>
      <c r="C1129" s="6" t="s">
        <v>18</v>
      </c>
      <c r="D1129" s="104" t="e">
        <f>'დაზუსტ. ბიუჯ.'!#REF!</f>
        <v>#REF!</v>
      </c>
      <c r="E1129" s="87" t="e">
        <f>'დაზუსტ. საკუთ.'!#REF!</f>
        <v>#REF!</v>
      </c>
      <c r="F1129" s="87" t="e">
        <f>'დაზუსტ. ბიუჯ. ფონდ.'!#REF!</f>
        <v>#REF!</v>
      </c>
      <c r="G1129" s="87">
        <f>'გრანტის საკასო'!D1128</f>
        <v>0</v>
      </c>
      <c r="H1129" s="87">
        <f>'მიზნ.გრანტის საკასო '!D1128</f>
        <v>0</v>
      </c>
      <c r="I1129" s="104" t="e">
        <f>'დაზუსტ. ბიუჯ.'!#REF!-'დაზუსტ. ბიუჯ.'!#REF!</f>
        <v>#REF!</v>
      </c>
      <c r="J1129" s="87" t="e">
        <f>'დაზუსტ. საკუთ.'!#REF!-'დაზუსტ. საკუთ.'!#REF!</f>
        <v>#REF!</v>
      </c>
      <c r="K1129" s="87" t="e">
        <f>'დაზუსტ. ბიუჯ. ფონდ.'!#REF!-'დაზუსტ. ბიუჯ. ფონდ.'!#REF!</f>
        <v>#REF!</v>
      </c>
      <c r="L1129" s="87">
        <f>'გრანტის საკასო'!E1128</f>
        <v>0</v>
      </c>
      <c r="M1129" s="99">
        <f>'მიზნ.გრანტის საკასო '!E1128-'მიზნ.გრანტის საკასო '!D1128</f>
        <v>0</v>
      </c>
      <c r="N1129" s="104" t="e">
        <f>'დაზუსტ. ბიუჯ.'!#REF!-'დაზუსტ. ბიუჯ.'!#REF!</f>
        <v>#REF!</v>
      </c>
      <c r="O1129" s="87" t="e">
        <f>'დაზუსტ. საკუთ.'!#REF!-'დაზუსტ. საკუთ.'!#REF!</f>
        <v>#REF!</v>
      </c>
      <c r="P1129" s="87" t="e">
        <f>'დაზუსტ. ბიუჯ. ფონდ.'!#REF!</f>
        <v>#REF!</v>
      </c>
      <c r="Q1129" s="87">
        <f>'გრანტის საკასო'!J1128</f>
        <v>0</v>
      </c>
      <c r="R1129" s="99">
        <f>'მიზნ.გრანტის საკასო '!J1128-'მიზნ.გრანტის საკასო '!I1128</f>
        <v>0</v>
      </c>
      <c r="S1129" s="104" t="e">
        <f t="shared" si="293"/>
        <v>#REF!</v>
      </c>
      <c r="T1129" s="87" t="e">
        <f t="shared" si="296"/>
        <v>#REF!</v>
      </c>
      <c r="U1129" s="87" t="e">
        <f t="shared" si="297"/>
        <v>#REF!</v>
      </c>
      <c r="V1129" s="87">
        <f t="shared" si="298"/>
        <v>0</v>
      </c>
      <c r="W1129" s="99">
        <f t="shared" si="299"/>
        <v>0</v>
      </c>
      <c r="X1129" s="91"/>
      <c r="Y1129" s="7"/>
      <c r="Z1129" s="7">
        <v>0</v>
      </c>
      <c r="AA1129" s="7">
        <v>0</v>
      </c>
      <c r="AB1129" s="7">
        <v>0</v>
      </c>
    </row>
    <row r="1130" spans="1:28" x14ac:dyDescent="0.25">
      <c r="A1130" t="e">
        <f t="shared" si="292"/>
        <v>#REF!</v>
      </c>
      <c r="B1130" s="5"/>
      <c r="C1130" s="6" t="s">
        <v>19</v>
      </c>
      <c r="D1130" s="104" t="e">
        <f>'დაზუსტ. ბიუჯ.'!#REF!</f>
        <v>#REF!</v>
      </c>
      <c r="E1130" s="87" t="e">
        <f>'დაზუსტ. საკუთ.'!#REF!</f>
        <v>#REF!</v>
      </c>
      <c r="F1130" s="87" t="e">
        <f>'დაზუსტ. ბიუჯ. ფონდ.'!#REF!</f>
        <v>#REF!</v>
      </c>
      <c r="G1130" s="87">
        <f>'გრანტის საკასო'!D1129</f>
        <v>0</v>
      </c>
      <c r="H1130" s="87">
        <f>'მიზნ.გრანტის საკასო '!D1129</f>
        <v>0</v>
      </c>
      <c r="I1130" s="104" t="e">
        <f>'დაზუსტ. ბიუჯ.'!#REF!-'დაზუსტ. ბიუჯ.'!#REF!</f>
        <v>#REF!</v>
      </c>
      <c r="J1130" s="87" t="e">
        <f>'დაზუსტ. საკუთ.'!#REF!-'დაზუსტ. საკუთ.'!#REF!</f>
        <v>#REF!</v>
      </c>
      <c r="K1130" s="87" t="e">
        <f>'დაზუსტ. ბიუჯ. ფონდ.'!#REF!-'დაზუსტ. ბიუჯ. ფონდ.'!#REF!</f>
        <v>#REF!</v>
      </c>
      <c r="L1130" s="87">
        <f>'გრანტის საკასო'!E1129</f>
        <v>0</v>
      </c>
      <c r="M1130" s="99">
        <f>'მიზნ.გრანტის საკასო '!E1129-'მიზნ.გრანტის საკასო '!D1129</f>
        <v>0</v>
      </c>
      <c r="N1130" s="104" t="e">
        <f>'დაზუსტ. ბიუჯ.'!#REF!-'დაზუსტ. ბიუჯ.'!#REF!</f>
        <v>#REF!</v>
      </c>
      <c r="O1130" s="87" t="e">
        <f>'დაზუსტ. საკუთ.'!#REF!-'დაზუსტ. საკუთ.'!#REF!</f>
        <v>#REF!</v>
      </c>
      <c r="P1130" s="87" t="e">
        <f>'დაზუსტ. ბიუჯ. ფონდ.'!#REF!</f>
        <v>#REF!</v>
      </c>
      <c r="Q1130" s="87">
        <f>'გრანტის საკასო'!J1129</f>
        <v>0</v>
      </c>
      <c r="R1130" s="99">
        <f>'მიზნ.გრანტის საკასო '!J1129-'მიზნ.გრანტის საკასო '!I1129</f>
        <v>0</v>
      </c>
      <c r="S1130" s="104" t="e">
        <f t="shared" si="293"/>
        <v>#REF!</v>
      </c>
      <c r="T1130" s="87" t="e">
        <f t="shared" si="296"/>
        <v>#REF!</v>
      </c>
      <c r="U1130" s="87" t="e">
        <f t="shared" si="297"/>
        <v>#REF!</v>
      </c>
      <c r="V1130" s="87">
        <f t="shared" si="298"/>
        <v>0</v>
      </c>
      <c r="W1130" s="99">
        <f t="shared" si="299"/>
        <v>0</v>
      </c>
      <c r="X1130" s="91"/>
      <c r="Y1130" s="7"/>
      <c r="Z1130" s="7">
        <v>0</v>
      </c>
      <c r="AA1130" s="7">
        <v>0</v>
      </c>
      <c r="AB1130" s="7">
        <v>0</v>
      </c>
    </row>
    <row r="1131" spans="1:28" ht="15.75" thickBot="1" x14ac:dyDescent="0.3">
      <c r="A1131" t="e">
        <f t="shared" si="292"/>
        <v>#REF!</v>
      </c>
      <c r="B1131" s="11"/>
      <c r="C1131" s="12" t="s">
        <v>20</v>
      </c>
      <c r="D1131" s="106" t="e">
        <f>'დაზუსტ. ბიუჯ.'!#REF!</f>
        <v>#REF!</v>
      </c>
      <c r="E1131" s="89" t="e">
        <f>'დაზუსტ. საკუთ.'!#REF!</f>
        <v>#REF!</v>
      </c>
      <c r="F1131" s="89" t="e">
        <f>'დაზუსტ. ბიუჯ. ფონდ.'!#REF!</f>
        <v>#REF!</v>
      </c>
      <c r="G1131" s="89">
        <f>'გრანტის საკასო'!D1130</f>
        <v>0</v>
      </c>
      <c r="H1131" s="89">
        <f>'მიზნ.გრანტის საკასო '!D1130</f>
        <v>0</v>
      </c>
      <c r="I1131" s="106" t="e">
        <f>'დაზუსტ. ბიუჯ.'!#REF!-'დაზუსტ. ბიუჯ.'!#REF!</f>
        <v>#REF!</v>
      </c>
      <c r="J1131" s="89" t="e">
        <f>'დაზუსტ. საკუთ.'!#REF!-'დაზუსტ. საკუთ.'!#REF!</f>
        <v>#REF!</v>
      </c>
      <c r="K1131" s="89" t="e">
        <f>'დაზუსტ. ბიუჯ. ფონდ.'!#REF!-'დაზუსტ. ბიუჯ. ფონდ.'!#REF!</f>
        <v>#REF!</v>
      </c>
      <c r="L1131" s="89">
        <f>'გრანტის საკასო'!E1130</f>
        <v>0</v>
      </c>
      <c r="M1131" s="101">
        <f>'მიზნ.გრანტის საკასო '!E1130-'მიზნ.გრანტის საკასო '!D1130</f>
        <v>0</v>
      </c>
      <c r="N1131" s="106" t="e">
        <f>'დაზუსტ. ბიუჯ.'!#REF!-'დაზუსტ. ბიუჯ.'!#REF!</f>
        <v>#REF!</v>
      </c>
      <c r="O1131" s="89" t="e">
        <f>'დაზუსტ. საკუთ.'!#REF!-'დაზუსტ. საკუთ.'!#REF!</f>
        <v>#REF!</v>
      </c>
      <c r="P1131" s="89" t="e">
        <f>'დაზუსტ. ბიუჯ. ფონდ.'!#REF!</f>
        <v>#REF!</v>
      </c>
      <c r="Q1131" s="89">
        <f>'გრანტის საკასო'!J1130</f>
        <v>0</v>
      </c>
      <c r="R1131" s="101">
        <f>'მიზნ.გრანტის საკასო '!J1130-'მიზნ.გრანტის საკასო '!I1130</f>
        <v>0</v>
      </c>
      <c r="S1131" s="106" t="e">
        <f t="shared" si="293"/>
        <v>#REF!</v>
      </c>
      <c r="T1131" s="89" t="e">
        <f t="shared" si="296"/>
        <v>#REF!</v>
      </c>
      <c r="U1131" s="89" t="e">
        <f t="shared" si="297"/>
        <v>#REF!</v>
      </c>
      <c r="V1131" s="89">
        <f t="shared" si="298"/>
        <v>0</v>
      </c>
      <c r="W1131" s="101">
        <f t="shared" si="299"/>
        <v>0</v>
      </c>
      <c r="X1131" s="93"/>
      <c r="Y1131" s="13"/>
      <c r="Z1131" s="13">
        <v>0</v>
      </c>
      <c r="AA1131" s="13">
        <v>0</v>
      </c>
      <c r="AB1131" s="13">
        <v>0</v>
      </c>
    </row>
    <row r="1132" spans="1:28" ht="46.5" thickTop="1" thickBot="1" x14ac:dyDescent="0.3">
      <c r="A1132" t="e">
        <f t="shared" si="292"/>
        <v>#REF!</v>
      </c>
      <c r="B1132" s="3" t="s">
        <v>180</v>
      </c>
      <c r="C1132" s="14" t="s">
        <v>181</v>
      </c>
      <c r="D1132" s="103" t="e">
        <f>'დაზუსტ. ბიუჯ.'!#REF!</f>
        <v>#REF!</v>
      </c>
      <c r="E1132" s="86" t="e">
        <f>'დაზუსტ. საკუთ.'!#REF!</f>
        <v>#REF!</v>
      </c>
      <c r="F1132" s="86" t="e">
        <f>'დაზუსტ. ბიუჯ. ფონდ.'!#REF!</f>
        <v>#REF!</v>
      </c>
      <c r="G1132" s="86">
        <f>'გრანტის საკასო'!D1131</f>
        <v>0</v>
      </c>
      <c r="H1132" s="86">
        <f>'მიზნ.გრანტის საკასო '!D1131</f>
        <v>0</v>
      </c>
      <c r="I1132" s="103" t="e">
        <f>'დაზუსტ. ბიუჯ.'!#REF!-'დაზუსტ. ბიუჯ.'!#REF!</f>
        <v>#REF!</v>
      </c>
      <c r="J1132" s="86" t="e">
        <f>'დაზუსტ. საკუთ.'!#REF!-'დაზუსტ. საკუთ.'!#REF!</f>
        <v>#REF!</v>
      </c>
      <c r="K1132" s="86" t="e">
        <f>'დაზუსტ. ბიუჯ. ფონდ.'!#REF!-'დაზუსტ. ბიუჯ. ფონდ.'!#REF!</f>
        <v>#REF!</v>
      </c>
      <c r="L1132" s="86">
        <f>'გრანტის საკასო'!E1131</f>
        <v>0</v>
      </c>
      <c r="M1132" s="102">
        <f>'მიზნ.გრანტის საკასო '!E1131-'მიზნ.გრანტის საკასო '!D1131</f>
        <v>0</v>
      </c>
      <c r="N1132" s="103" t="e">
        <f>'დაზუსტ. ბიუჯ.'!#REF!-'დაზუსტ. ბიუჯ.'!#REF!</f>
        <v>#REF!</v>
      </c>
      <c r="O1132" s="86" t="e">
        <f>'დაზუსტ. საკუთ.'!#REF!-'დაზუსტ. საკუთ.'!#REF!</f>
        <v>#REF!</v>
      </c>
      <c r="P1132" s="86" t="e">
        <f>'დაზუსტ. ბიუჯ. ფონდ.'!#REF!</f>
        <v>#REF!</v>
      </c>
      <c r="Q1132" s="86">
        <f>'გრანტის საკასო'!J1131</f>
        <v>0</v>
      </c>
      <c r="R1132" s="102">
        <f>'მიზნ.გრანტის საკასო '!J1131-'მიზნ.გრანტის საკასო '!I1131</f>
        <v>0</v>
      </c>
      <c r="S1132" s="103" t="e">
        <f t="shared" si="293"/>
        <v>#REF!</v>
      </c>
      <c r="T1132" s="86" t="e">
        <f t="shared" si="296"/>
        <v>#REF!</v>
      </c>
      <c r="U1132" s="86" t="e">
        <f t="shared" si="297"/>
        <v>#REF!</v>
      </c>
      <c r="V1132" s="86">
        <f t="shared" si="298"/>
        <v>0</v>
      </c>
      <c r="W1132" s="102">
        <f t="shared" si="299"/>
        <v>0</v>
      </c>
      <c r="X1132" s="94"/>
      <c r="Y1132" s="4"/>
      <c r="Z1132" s="4">
        <f t="shared" ref="Z1132:AB1132" si="302">SUM(Z1133,Z1141,Z1142,Z1143)</f>
        <v>0</v>
      </c>
      <c r="AA1132" s="4">
        <f t="shared" si="302"/>
        <v>0</v>
      </c>
      <c r="AB1132" s="4">
        <f t="shared" si="302"/>
        <v>0</v>
      </c>
    </row>
    <row r="1133" spans="1:28" ht="15.75" thickTop="1" x14ac:dyDescent="0.25">
      <c r="A1133" t="e">
        <f t="shared" si="292"/>
        <v>#REF!</v>
      </c>
      <c r="B1133" s="5"/>
      <c r="C1133" s="6" t="s">
        <v>10</v>
      </c>
      <c r="D1133" s="104" t="e">
        <f>'დაზუსტ. ბიუჯ.'!#REF!</f>
        <v>#REF!</v>
      </c>
      <c r="E1133" s="87" t="e">
        <f>'დაზუსტ. საკუთ.'!#REF!</f>
        <v>#REF!</v>
      </c>
      <c r="F1133" s="87" t="e">
        <f>'დაზუსტ. ბიუჯ. ფონდ.'!#REF!</f>
        <v>#REF!</v>
      </c>
      <c r="G1133" s="87">
        <f>'გრანტის საკასო'!D1132</f>
        <v>0</v>
      </c>
      <c r="H1133" s="87">
        <f>'მიზნ.გრანტის საკასო '!D1132</f>
        <v>0</v>
      </c>
      <c r="I1133" s="104" t="e">
        <f>'დაზუსტ. ბიუჯ.'!#REF!-'დაზუსტ. ბიუჯ.'!#REF!</f>
        <v>#REF!</v>
      </c>
      <c r="J1133" s="87" t="e">
        <f>'დაზუსტ. საკუთ.'!#REF!-'დაზუსტ. საკუთ.'!#REF!</f>
        <v>#REF!</v>
      </c>
      <c r="K1133" s="87" t="e">
        <f>'დაზუსტ. ბიუჯ. ფონდ.'!#REF!-'დაზუსტ. ბიუჯ. ფონდ.'!#REF!</f>
        <v>#REF!</v>
      </c>
      <c r="L1133" s="87">
        <f>'გრანტის საკასო'!E1132</f>
        <v>0</v>
      </c>
      <c r="M1133" s="99">
        <f>'მიზნ.გრანტის საკასო '!E1132-'მიზნ.გრანტის საკასო '!D1132</f>
        <v>0</v>
      </c>
      <c r="N1133" s="104" t="e">
        <f>'დაზუსტ. ბიუჯ.'!#REF!-'დაზუსტ. ბიუჯ.'!#REF!</f>
        <v>#REF!</v>
      </c>
      <c r="O1133" s="87" t="e">
        <f>'დაზუსტ. საკუთ.'!#REF!-'დაზუსტ. საკუთ.'!#REF!</f>
        <v>#REF!</v>
      </c>
      <c r="P1133" s="87" t="e">
        <f>'დაზუსტ. ბიუჯ. ფონდ.'!#REF!</f>
        <v>#REF!</v>
      </c>
      <c r="Q1133" s="87">
        <f>'გრანტის საკასო'!J1132</f>
        <v>0</v>
      </c>
      <c r="R1133" s="99">
        <f>'მიზნ.გრანტის საკასო '!J1132-'მიზნ.გრანტის საკასო '!I1132</f>
        <v>0</v>
      </c>
      <c r="S1133" s="104" t="e">
        <f t="shared" si="293"/>
        <v>#REF!</v>
      </c>
      <c r="T1133" s="87" t="e">
        <f t="shared" si="296"/>
        <v>#REF!</v>
      </c>
      <c r="U1133" s="87" t="e">
        <f t="shared" si="297"/>
        <v>#REF!</v>
      </c>
      <c r="V1133" s="87">
        <f t="shared" si="298"/>
        <v>0</v>
      </c>
      <c r="W1133" s="99">
        <f t="shared" si="299"/>
        <v>0</v>
      </c>
      <c r="X1133" s="91"/>
      <c r="Y1133" s="7"/>
      <c r="Z1133" s="7">
        <f t="shared" ref="Z1133:AB1133" si="303">SUM(Z1134:Z1140)</f>
        <v>0</v>
      </c>
      <c r="AA1133" s="7">
        <f t="shared" si="303"/>
        <v>0</v>
      </c>
      <c r="AB1133" s="7">
        <f t="shared" si="303"/>
        <v>0</v>
      </c>
    </row>
    <row r="1134" spans="1:28" x14ac:dyDescent="0.25">
      <c r="A1134" t="e">
        <f t="shared" si="292"/>
        <v>#REF!</v>
      </c>
      <c r="B1134" s="8"/>
      <c r="C1134" s="9" t="s">
        <v>11</v>
      </c>
      <c r="D1134" s="105" t="e">
        <f>'დაზუსტ. ბიუჯ.'!#REF!</f>
        <v>#REF!</v>
      </c>
      <c r="E1134" s="88" t="e">
        <f>'დაზუსტ. საკუთ.'!#REF!</f>
        <v>#REF!</v>
      </c>
      <c r="F1134" s="88" t="e">
        <f>'დაზუსტ. ბიუჯ. ფონდ.'!#REF!</f>
        <v>#REF!</v>
      </c>
      <c r="G1134" s="88">
        <f>'გრანტის საკასო'!D1133</f>
        <v>0</v>
      </c>
      <c r="H1134" s="88">
        <f>'მიზნ.გრანტის საკასო '!D1133</f>
        <v>0</v>
      </c>
      <c r="I1134" s="105" t="e">
        <f>'დაზუსტ. ბიუჯ.'!#REF!-'დაზუსტ. ბიუჯ.'!#REF!</f>
        <v>#REF!</v>
      </c>
      <c r="J1134" s="88" t="e">
        <f>'დაზუსტ. საკუთ.'!#REF!-'დაზუსტ. საკუთ.'!#REF!</f>
        <v>#REF!</v>
      </c>
      <c r="K1134" s="88" t="e">
        <f>'დაზუსტ. ბიუჯ. ფონდ.'!#REF!-'დაზუსტ. ბიუჯ. ფონდ.'!#REF!</f>
        <v>#REF!</v>
      </c>
      <c r="L1134" s="88">
        <f>'გრანტის საკასო'!E1133</f>
        <v>0</v>
      </c>
      <c r="M1134" s="100">
        <f>'მიზნ.გრანტის საკასო '!E1133-'მიზნ.გრანტის საკასო '!D1133</f>
        <v>0</v>
      </c>
      <c r="N1134" s="105" t="e">
        <f>'დაზუსტ. ბიუჯ.'!#REF!-'დაზუსტ. ბიუჯ.'!#REF!</f>
        <v>#REF!</v>
      </c>
      <c r="O1134" s="88" t="e">
        <f>'დაზუსტ. საკუთ.'!#REF!-'დაზუსტ. საკუთ.'!#REF!</f>
        <v>#REF!</v>
      </c>
      <c r="P1134" s="88" t="e">
        <f>'დაზუსტ. ბიუჯ. ფონდ.'!#REF!</f>
        <v>#REF!</v>
      </c>
      <c r="Q1134" s="88">
        <f>'გრანტის საკასო'!J1133</f>
        <v>0</v>
      </c>
      <c r="R1134" s="100">
        <f>'მიზნ.გრანტის საკასო '!J1133-'მიზნ.გრანტის საკასო '!I1133</f>
        <v>0</v>
      </c>
      <c r="S1134" s="105" t="e">
        <f t="shared" si="293"/>
        <v>#REF!</v>
      </c>
      <c r="T1134" s="88" t="e">
        <f t="shared" si="296"/>
        <v>#REF!</v>
      </c>
      <c r="U1134" s="88" t="e">
        <f t="shared" si="297"/>
        <v>#REF!</v>
      </c>
      <c r="V1134" s="88">
        <f t="shared" si="298"/>
        <v>0</v>
      </c>
      <c r="W1134" s="100">
        <f t="shared" si="299"/>
        <v>0</v>
      </c>
      <c r="X1134" s="92"/>
      <c r="Y1134" s="10"/>
      <c r="Z1134" s="10">
        <v>0</v>
      </c>
      <c r="AA1134" s="10">
        <v>0</v>
      </c>
      <c r="AB1134" s="10">
        <v>0</v>
      </c>
    </row>
    <row r="1135" spans="1:28" x14ac:dyDescent="0.25">
      <c r="A1135" t="e">
        <f t="shared" si="292"/>
        <v>#REF!</v>
      </c>
      <c r="B1135" s="8"/>
      <c r="C1135" s="9" t="s">
        <v>12</v>
      </c>
      <c r="D1135" s="105" t="e">
        <f>'დაზუსტ. ბიუჯ.'!#REF!</f>
        <v>#REF!</v>
      </c>
      <c r="E1135" s="88" t="e">
        <f>'დაზუსტ. საკუთ.'!#REF!</f>
        <v>#REF!</v>
      </c>
      <c r="F1135" s="88" t="e">
        <f>'დაზუსტ. ბიუჯ. ფონდ.'!#REF!</f>
        <v>#REF!</v>
      </c>
      <c r="G1135" s="88">
        <f>'გრანტის საკასო'!D1134</f>
        <v>0</v>
      </c>
      <c r="H1135" s="88">
        <f>'მიზნ.გრანტის საკასო '!D1134</f>
        <v>0</v>
      </c>
      <c r="I1135" s="105" t="e">
        <f>'დაზუსტ. ბიუჯ.'!#REF!-'დაზუსტ. ბიუჯ.'!#REF!</f>
        <v>#REF!</v>
      </c>
      <c r="J1135" s="88" t="e">
        <f>'დაზუსტ. საკუთ.'!#REF!-'დაზუსტ. საკუთ.'!#REF!</f>
        <v>#REF!</v>
      </c>
      <c r="K1135" s="88" t="e">
        <f>'დაზუსტ. ბიუჯ. ფონდ.'!#REF!-'დაზუსტ. ბიუჯ. ფონდ.'!#REF!</f>
        <v>#REF!</v>
      </c>
      <c r="L1135" s="88">
        <f>'გრანტის საკასო'!E1134</f>
        <v>0</v>
      </c>
      <c r="M1135" s="100">
        <f>'მიზნ.გრანტის საკასო '!E1134-'მიზნ.გრანტის საკასო '!D1134</f>
        <v>0</v>
      </c>
      <c r="N1135" s="105" t="e">
        <f>'დაზუსტ. ბიუჯ.'!#REF!-'დაზუსტ. ბიუჯ.'!#REF!</f>
        <v>#REF!</v>
      </c>
      <c r="O1135" s="88" t="e">
        <f>'დაზუსტ. საკუთ.'!#REF!-'დაზუსტ. საკუთ.'!#REF!</f>
        <v>#REF!</v>
      </c>
      <c r="P1135" s="88" t="e">
        <f>'დაზუსტ. ბიუჯ. ფონდ.'!#REF!</f>
        <v>#REF!</v>
      </c>
      <c r="Q1135" s="88">
        <f>'გრანტის საკასო'!J1134</f>
        <v>0</v>
      </c>
      <c r="R1135" s="100">
        <f>'მიზნ.გრანტის საკასო '!J1134-'მიზნ.გრანტის საკასო '!I1134</f>
        <v>0</v>
      </c>
      <c r="S1135" s="105" t="e">
        <f t="shared" si="293"/>
        <v>#REF!</v>
      </c>
      <c r="T1135" s="88" t="e">
        <f t="shared" si="296"/>
        <v>#REF!</v>
      </c>
      <c r="U1135" s="88" t="e">
        <f t="shared" si="297"/>
        <v>#REF!</v>
      </c>
      <c r="V1135" s="88">
        <f t="shared" si="298"/>
        <v>0</v>
      </c>
      <c r="W1135" s="100">
        <f t="shared" si="299"/>
        <v>0</v>
      </c>
      <c r="X1135" s="92"/>
      <c r="Y1135" s="10"/>
      <c r="Z1135" s="10">
        <v>0</v>
      </c>
      <c r="AA1135" s="10">
        <v>0</v>
      </c>
      <c r="AB1135" s="10">
        <v>0</v>
      </c>
    </row>
    <row r="1136" spans="1:28" x14ac:dyDescent="0.25">
      <c r="A1136" t="e">
        <f t="shared" si="292"/>
        <v>#REF!</v>
      </c>
      <c r="B1136" s="8"/>
      <c r="C1136" s="9" t="s">
        <v>13</v>
      </c>
      <c r="D1136" s="105" t="e">
        <f>'დაზუსტ. ბიუჯ.'!#REF!</f>
        <v>#REF!</v>
      </c>
      <c r="E1136" s="88" t="e">
        <f>'დაზუსტ. საკუთ.'!#REF!</f>
        <v>#REF!</v>
      </c>
      <c r="F1136" s="88" t="e">
        <f>'დაზუსტ. ბიუჯ. ფონდ.'!#REF!</f>
        <v>#REF!</v>
      </c>
      <c r="G1136" s="88">
        <f>'გრანტის საკასო'!D1135</f>
        <v>0</v>
      </c>
      <c r="H1136" s="88">
        <f>'მიზნ.გრანტის საკასო '!D1135</f>
        <v>0</v>
      </c>
      <c r="I1136" s="105" t="e">
        <f>'დაზუსტ. ბიუჯ.'!#REF!-'დაზუსტ. ბიუჯ.'!#REF!</f>
        <v>#REF!</v>
      </c>
      <c r="J1136" s="88" t="e">
        <f>'დაზუსტ. საკუთ.'!#REF!-'დაზუსტ. საკუთ.'!#REF!</f>
        <v>#REF!</v>
      </c>
      <c r="K1136" s="88" t="e">
        <f>'დაზუსტ. ბიუჯ. ფონდ.'!#REF!-'დაზუსტ. ბიუჯ. ფონდ.'!#REF!</f>
        <v>#REF!</v>
      </c>
      <c r="L1136" s="88">
        <f>'გრანტის საკასო'!E1135</f>
        <v>0</v>
      </c>
      <c r="M1136" s="100">
        <f>'მიზნ.გრანტის საკასო '!E1135-'მიზნ.გრანტის საკასო '!D1135</f>
        <v>0</v>
      </c>
      <c r="N1136" s="105" t="e">
        <f>'დაზუსტ. ბიუჯ.'!#REF!-'დაზუსტ. ბიუჯ.'!#REF!</f>
        <v>#REF!</v>
      </c>
      <c r="O1136" s="88" t="e">
        <f>'დაზუსტ. საკუთ.'!#REF!-'დაზუსტ. საკუთ.'!#REF!</f>
        <v>#REF!</v>
      </c>
      <c r="P1136" s="88" t="e">
        <f>'დაზუსტ. ბიუჯ. ფონდ.'!#REF!</f>
        <v>#REF!</v>
      </c>
      <c r="Q1136" s="88">
        <f>'გრანტის საკასო'!J1135</f>
        <v>0</v>
      </c>
      <c r="R1136" s="100">
        <f>'მიზნ.გრანტის საკასო '!J1135-'მიზნ.გრანტის საკასო '!I1135</f>
        <v>0</v>
      </c>
      <c r="S1136" s="105" t="e">
        <f t="shared" si="293"/>
        <v>#REF!</v>
      </c>
      <c r="T1136" s="88" t="e">
        <f t="shared" si="296"/>
        <v>#REF!</v>
      </c>
      <c r="U1136" s="88" t="e">
        <f t="shared" si="297"/>
        <v>#REF!</v>
      </c>
      <c r="V1136" s="88">
        <f t="shared" si="298"/>
        <v>0</v>
      </c>
      <c r="W1136" s="100">
        <f t="shared" si="299"/>
        <v>0</v>
      </c>
      <c r="X1136" s="92"/>
      <c r="Y1136" s="10"/>
      <c r="Z1136" s="10">
        <v>0</v>
      </c>
      <c r="AA1136" s="10">
        <v>0</v>
      </c>
      <c r="AB1136" s="10">
        <v>0</v>
      </c>
    </row>
    <row r="1137" spans="1:28" x14ac:dyDescent="0.25">
      <c r="A1137" t="e">
        <f t="shared" si="292"/>
        <v>#REF!</v>
      </c>
      <c r="B1137" s="8"/>
      <c r="C1137" s="9" t="s">
        <v>14</v>
      </c>
      <c r="D1137" s="105" t="e">
        <f>'დაზუსტ. ბიუჯ.'!#REF!</f>
        <v>#REF!</v>
      </c>
      <c r="E1137" s="88" t="e">
        <f>'დაზუსტ. საკუთ.'!#REF!</f>
        <v>#REF!</v>
      </c>
      <c r="F1137" s="88" t="e">
        <f>'დაზუსტ. ბიუჯ. ფონდ.'!#REF!</f>
        <v>#REF!</v>
      </c>
      <c r="G1137" s="88">
        <f>'გრანტის საკასო'!D1136</f>
        <v>0</v>
      </c>
      <c r="H1137" s="88">
        <f>'მიზნ.გრანტის საკასო '!D1136</f>
        <v>0</v>
      </c>
      <c r="I1137" s="105" t="e">
        <f>'დაზუსტ. ბიუჯ.'!#REF!-'დაზუსტ. ბიუჯ.'!#REF!</f>
        <v>#REF!</v>
      </c>
      <c r="J1137" s="88" t="e">
        <f>'დაზუსტ. საკუთ.'!#REF!-'დაზუსტ. საკუთ.'!#REF!</f>
        <v>#REF!</v>
      </c>
      <c r="K1137" s="88" t="e">
        <f>'დაზუსტ. ბიუჯ. ფონდ.'!#REF!-'დაზუსტ. ბიუჯ. ფონდ.'!#REF!</f>
        <v>#REF!</v>
      </c>
      <c r="L1137" s="88">
        <f>'გრანტის საკასო'!E1136</f>
        <v>0</v>
      </c>
      <c r="M1137" s="100">
        <f>'მიზნ.გრანტის საკასო '!E1136-'მიზნ.გრანტის საკასო '!D1136</f>
        <v>0</v>
      </c>
      <c r="N1137" s="105" t="e">
        <f>'დაზუსტ. ბიუჯ.'!#REF!-'დაზუსტ. ბიუჯ.'!#REF!</f>
        <v>#REF!</v>
      </c>
      <c r="O1137" s="88" t="e">
        <f>'დაზუსტ. საკუთ.'!#REF!-'დაზუსტ. საკუთ.'!#REF!</f>
        <v>#REF!</v>
      </c>
      <c r="P1137" s="88" t="e">
        <f>'დაზუსტ. ბიუჯ. ფონდ.'!#REF!</f>
        <v>#REF!</v>
      </c>
      <c r="Q1137" s="88">
        <f>'გრანტის საკასო'!J1136</f>
        <v>0</v>
      </c>
      <c r="R1137" s="100">
        <f>'მიზნ.გრანტის საკასო '!J1136-'მიზნ.გრანტის საკასო '!I1136</f>
        <v>0</v>
      </c>
      <c r="S1137" s="105" t="e">
        <f t="shared" si="293"/>
        <v>#REF!</v>
      </c>
      <c r="T1137" s="88" t="e">
        <f t="shared" si="296"/>
        <v>#REF!</v>
      </c>
      <c r="U1137" s="88" t="e">
        <f t="shared" si="297"/>
        <v>#REF!</v>
      </c>
      <c r="V1137" s="88">
        <f t="shared" si="298"/>
        <v>0</v>
      </c>
      <c r="W1137" s="100">
        <f t="shared" si="299"/>
        <v>0</v>
      </c>
      <c r="X1137" s="92"/>
      <c r="Y1137" s="10"/>
      <c r="Z1137" s="10">
        <v>0</v>
      </c>
      <c r="AA1137" s="10">
        <v>0</v>
      </c>
      <c r="AB1137" s="10">
        <v>0</v>
      </c>
    </row>
    <row r="1138" spans="1:28" x14ac:dyDescent="0.25">
      <c r="A1138" t="e">
        <f t="shared" si="292"/>
        <v>#REF!</v>
      </c>
      <c r="B1138" s="8"/>
      <c r="C1138" s="9" t="s">
        <v>15</v>
      </c>
      <c r="D1138" s="105" t="e">
        <f>'დაზუსტ. ბიუჯ.'!#REF!</f>
        <v>#REF!</v>
      </c>
      <c r="E1138" s="88" t="e">
        <f>'დაზუსტ. საკუთ.'!#REF!</f>
        <v>#REF!</v>
      </c>
      <c r="F1138" s="88" t="e">
        <f>'დაზუსტ. ბიუჯ. ფონდ.'!#REF!</f>
        <v>#REF!</v>
      </c>
      <c r="G1138" s="88">
        <f>'გრანტის საკასო'!D1137</f>
        <v>0</v>
      </c>
      <c r="H1138" s="88">
        <f>'მიზნ.გრანტის საკასო '!D1137</f>
        <v>0</v>
      </c>
      <c r="I1138" s="105" t="e">
        <f>'დაზუსტ. ბიუჯ.'!#REF!-'დაზუსტ. ბიუჯ.'!#REF!</f>
        <v>#REF!</v>
      </c>
      <c r="J1138" s="88" t="e">
        <f>'დაზუსტ. საკუთ.'!#REF!-'დაზუსტ. საკუთ.'!#REF!</f>
        <v>#REF!</v>
      </c>
      <c r="K1138" s="88" t="e">
        <f>'დაზუსტ. ბიუჯ. ფონდ.'!#REF!-'დაზუსტ. ბიუჯ. ფონდ.'!#REF!</f>
        <v>#REF!</v>
      </c>
      <c r="L1138" s="88">
        <f>'გრანტის საკასო'!E1137</f>
        <v>0</v>
      </c>
      <c r="M1138" s="100">
        <f>'მიზნ.გრანტის საკასო '!E1137-'მიზნ.გრანტის საკასო '!D1137</f>
        <v>0</v>
      </c>
      <c r="N1138" s="105" t="e">
        <f>'დაზუსტ. ბიუჯ.'!#REF!-'დაზუსტ. ბიუჯ.'!#REF!</f>
        <v>#REF!</v>
      </c>
      <c r="O1138" s="88" t="e">
        <f>'დაზუსტ. საკუთ.'!#REF!-'დაზუსტ. საკუთ.'!#REF!</f>
        <v>#REF!</v>
      </c>
      <c r="P1138" s="88" t="e">
        <f>'დაზუსტ. ბიუჯ. ფონდ.'!#REF!</f>
        <v>#REF!</v>
      </c>
      <c r="Q1138" s="88">
        <f>'გრანტის საკასო'!J1137</f>
        <v>0</v>
      </c>
      <c r="R1138" s="100">
        <f>'მიზნ.გრანტის საკასო '!J1137-'მიზნ.გრანტის საკასო '!I1137</f>
        <v>0</v>
      </c>
      <c r="S1138" s="105" t="e">
        <f t="shared" si="293"/>
        <v>#REF!</v>
      </c>
      <c r="T1138" s="88" t="e">
        <f t="shared" si="296"/>
        <v>#REF!</v>
      </c>
      <c r="U1138" s="88" t="e">
        <f t="shared" si="297"/>
        <v>#REF!</v>
      </c>
      <c r="V1138" s="88">
        <f t="shared" si="298"/>
        <v>0</v>
      </c>
      <c r="W1138" s="100">
        <f t="shared" si="299"/>
        <v>0</v>
      </c>
      <c r="X1138" s="92"/>
      <c r="Y1138" s="10"/>
      <c r="Z1138" s="10">
        <v>0</v>
      </c>
      <c r="AA1138" s="10">
        <v>0</v>
      </c>
      <c r="AB1138" s="10">
        <v>0</v>
      </c>
    </row>
    <row r="1139" spans="1:28" x14ac:dyDescent="0.25">
      <c r="A1139" t="e">
        <f t="shared" si="292"/>
        <v>#REF!</v>
      </c>
      <c r="B1139" s="8"/>
      <c r="C1139" s="9" t="s">
        <v>16</v>
      </c>
      <c r="D1139" s="105" t="e">
        <f>'დაზუსტ. ბიუჯ.'!#REF!</f>
        <v>#REF!</v>
      </c>
      <c r="E1139" s="88" t="e">
        <f>'დაზუსტ. საკუთ.'!#REF!</f>
        <v>#REF!</v>
      </c>
      <c r="F1139" s="88" t="e">
        <f>'დაზუსტ. ბიუჯ. ფონდ.'!#REF!</f>
        <v>#REF!</v>
      </c>
      <c r="G1139" s="88">
        <f>'გრანტის საკასო'!D1138</f>
        <v>0</v>
      </c>
      <c r="H1139" s="88">
        <f>'მიზნ.გრანტის საკასო '!D1138</f>
        <v>0</v>
      </c>
      <c r="I1139" s="105" t="e">
        <f>'დაზუსტ. ბიუჯ.'!#REF!-'დაზუსტ. ბიუჯ.'!#REF!</f>
        <v>#REF!</v>
      </c>
      <c r="J1139" s="88" t="e">
        <f>'დაზუსტ. საკუთ.'!#REF!-'დაზუსტ. საკუთ.'!#REF!</f>
        <v>#REF!</v>
      </c>
      <c r="K1139" s="88" t="e">
        <f>'დაზუსტ. ბიუჯ. ფონდ.'!#REF!-'დაზუსტ. ბიუჯ. ფონდ.'!#REF!</f>
        <v>#REF!</v>
      </c>
      <c r="L1139" s="88">
        <f>'გრანტის საკასო'!E1138</f>
        <v>0</v>
      </c>
      <c r="M1139" s="100">
        <f>'მიზნ.გრანტის საკასო '!E1138-'მიზნ.გრანტის საკასო '!D1138</f>
        <v>0</v>
      </c>
      <c r="N1139" s="105" t="e">
        <f>'დაზუსტ. ბიუჯ.'!#REF!-'დაზუსტ. ბიუჯ.'!#REF!</f>
        <v>#REF!</v>
      </c>
      <c r="O1139" s="88" t="e">
        <f>'დაზუსტ. საკუთ.'!#REF!-'დაზუსტ. საკუთ.'!#REF!</f>
        <v>#REF!</v>
      </c>
      <c r="P1139" s="88" t="e">
        <f>'დაზუსტ. ბიუჯ. ფონდ.'!#REF!</f>
        <v>#REF!</v>
      </c>
      <c r="Q1139" s="88">
        <f>'გრანტის საკასო'!J1138</f>
        <v>0</v>
      </c>
      <c r="R1139" s="100">
        <f>'მიზნ.გრანტის საკასო '!J1138-'მიზნ.გრანტის საკასო '!I1138</f>
        <v>0</v>
      </c>
      <c r="S1139" s="105" t="e">
        <f t="shared" si="293"/>
        <v>#REF!</v>
      </c>
      <c r="T1139" s="88" t="e">
        <f t="shared" si="296"/>
        <v>#REF!</v>
      </c>
      <c r="U1139" s="88" t="e">
        <f t="shared" si="297"/>
        <v>#REF!</v>
      </c>
      <c r="V1139" s="88">
        <f t="shared" si="298"/>
        <v>0</v>
      </c>
      <c r="W1139" s="100">
        <f t="shared" si="299"/>
        <v>0</v>
      </c>
      <c r="X1139" s="92"/>
      <c r="Y1139" s="10"/>
      <c r="Z1139" s="10">
        <v>0</v>
      </c>
      <c r="AA1139" s="10">
        <v>0</v>
      </c>
      <c r="AB1139" s="10">
        <v>0</v>
      </c>
    </row>
    <row r="1140" spans="1:28" x14ac:dyDescent="0.25">
      <c r="A1140" t="e">
        <f t="shared" si="292"/>
        <v>#REF!</v>
      </c>
      <c r="B1140" s="8"/>
      <c r="C1140" s="9" t="s">
        <v>17</v>
      </c>
      <c r="D1140" s="105" t="e">
        <f>'დაზუსტ. ბიუჯ.'!#REF!</f>
        <v>#REF!</v>
      </c>
      <c r="E1140" s="88" t="e">
        <f>'დაზუსტ. საკუთ.'!#REF!</f>
        <v>#REF!</v>
      </c>
      <c r="F1140" s="88" t="e">
        <f>'დაზუსტ. ბიუჯ. ფონდ.'!#REF!</f>
        <v>#REF!</v>
      </c>
      <c r="G1140" s="88">
        <f>'გრანტის საკასო'!D1139</f>
        <v>0</v>
      </c>
      <c r="H1140" s="88">
        <f>'მიზნ.გრანტის საკასო '!D1139</f>
        <v>0</v>
      </c>
      <c r="I1140" s="105" t="e">
        <f>'დაზუსტ. ბიუჯ.'!#REF!-'დაზუსტ. ბიუჯ.'!#REF!</f>
        <v>#REF!</v>
      </c>
      <c r="J1140" s="88" t="e">
        <f>'დაზუსტ. საკუთ.'!#REF!-'დაზუსტ. საკუთ.'!#REF!</f>
        <v>#REF!</v>
      </c>
      <c r="K1140" s="88" t="e">
        <f>'დაზუსტ. ბიუჯ. ფონდ.'!#REF!-'დაზუსტ. ბიუჯ. ფონდ.'!#REF!</f>
        <v>#REF!</v>
      </c>
      <c r="L1140" s="88">
        <f>'გრანტის საკასო'!E1139</f>
        <v>0</v>
      </c>
      <c r="M1140" s="100">
        <f>'მიზნ.გრანტის საკასო '!E1139-'მიზნ.გრანტის საკასო '!D1139</f>
        <v>0</v>
      </c>
      <c r="N1140" s="105" t="e">
        <f>'დაზუსტ. ბიუჯ.'!#REF!-'დაზუსტ. ბიუჯ.'!#REF!</f>
        <v>#REF!</v>
      </c>
      <c r="O1140" s="88" t="e">
        <f>'დაზუსტ. საკუთ.'!#REF!-'დაზუსტ. საკუთ.'!#REF!</f>
        <v>#REF!</v>
      </c>
      <c r="P1140" s="88" t="e">
        <f>'დაზუსტ. ბიუჯ. ფონდ.'!#REF!</f>
        <v>#REF!</v>
      </c>
      <c r="Q1140" s="88">
        <f>'გრანტის საკასო'!J1139</f>
        <v>0</v>
      </c>
      <c r="R1140" s="100">
        <f>'მიზნ.გრანტის საკასო '!J1139-'მიზნ.გრანტის საკასო '!I1139</f>
        <v>0</v>
      </c>
      <c r="S1140" s="105" t="e">
        <f t="shared" si="293"/>
        <v>#REF!</v>
      </c>
      <c r="T1140" s="88" t="e">
        <f t="shared" si="296"/>
        <v>#REF!</v>
      </c>
      <c r="U1140" s="88" t="e">
        <f t="shared" si="297"/>
        <v>#REF!</v>
      </c>
      <c r="V1140" s="88">
        <f t="shared" si="298"/>
        <v>0</v>
      </c>
      <c r="W1140" s="100">
        <f t="shared" si="299"/>
        <v>0</v>
      </c>
      <c r="X1140" s="92"/>
      <c r="Y1140" s="10"/>
      <c r="Z1140" s="10">
        <v>0</v>
      </c>
      <c r="AA1140" s="10">
        <v>0</v>
      </c>
      <c r="AB1140" s="10">
        <v>0</v>
      </c>
    </row>
    <row r="1141" spans="1:28" x14ac:dyDescent="0.25">
      <c r="A1141" t="e">
        <f t="shared" si="292"/>
        <v>#REF!</v>
      </c>
      <c r="B1141" s="5"/>
      <c r="C1141" s="6" t="s">
        <v>18</v>
      </c>
      <c r="D1141" s="104" t="e">
        <f>'დაზუსტ. ბიუჯ.'!#REF!</f>
        <v>#REF!</v>
      </c>
      <c r="E1141" s="87" t="e">
        <f>'დაზუსტ. საკუთ.'!#REF!</f>
        <v>#REF!</v>
      </c>
      <c r="F1141" s="87" t="e">
        <f>'დაზუსტ. ბიუჯ. ფონდ.'!#REF!</f>
        <v>#REF!</v>
      </c>
      <c r="G1141" s="87">
        <f>'გრანტის საკასო'!D1140</f>
        <v>0</v>
      </c>
      <c r="H1141" s="87">
        <f>'მიზნ.გრანტის საკასო '!D1140</f>
        <v>0</v>
      </c>
      <c r="I1141" s="104" t="e">
        <f>'დაზუსტ. ბიუჯ.'!#REF!-'დაზუსტ. ბიუჯ.'!#REF!</f>
        <v>#REF!</v>
      </c>
      <c r="J1141" s="87" t="e">
        <f>'დაზუსტ. საკუთ.'!#REF!-'დაზუსტ. საკუთ.'!#REF!</f>
        <v>#REF!</v>
      </c>
      <c r="K1141" s="87" t="e">
        <f>'დაზუსტ. ბიუჯ. ფონდ.'!#REF!-'დაზუსტ. ბიუჯ. ფონდ.'!#REF!</f>
        <v>#REF!</v>
      </c>
      <c r="L1141" s="87">
        <f>'გრანტის საკასო'!E1140</f>
        <v>0</v>
      </c>
      <c r="M1141" s="99">
        <f>'მიზნ.გრანტის საკასო '!E1140-'მიზნ.გრანტის საკასო '!D1140</f>
        <v>0</v>
      </c>
      <c r="N1141" s="104" t="e">
        <f>'დაზუსტ. ბიუჯ.'!#REF!-'დაზუსტ. ბიუჯ.'!#REF!</f>
        <v>#REF!</v>
      </c>
      <c r="O1141" s="87" t="e">
        <f>'დაზუსტ. საკუთ.'!#REF!-'დაზუსტ. საკუთ.'!#REF!</f>
        <v>#REF!</v>
      </c>
      <c r="P1141" s="87" t="e">
        <f>'დაზუსტ. ბიუჯ. ფონდ.'!#REF!</f>
        <v>#REF!</v>
      </c>
      <c r="Q1141" s="87">
        <f>'გრანტის საკასო'!J1140</f>
        <v>0</v>
      </c>
      <c r="R1141" s="99">
        <f>'მიზნ.გრანტის საკასო '!J1140-'მიზნ.გრანტის საკასო '!I1140</f>
        <v>0</v>
      </c>
      <c r="S1141" s="104" t="e">
        <f t="shared" si="293"/>
        <v>#REF!</v>
      </c>
      <c r="T1141" s="87" t="e">
        <f t="shared" si="296"/>
        <v>#REF!</v>
      </c>
      <c r="U1141" s="87" t="e">
        <f t="shared" si="297"/>
        <v>#REF!</v>
      </c>
      <c r="V1141" s="87">
        <f t="shared" si="298"/>
        <v>0</v>
      </c>
      <c r="W1141" s="99">
        <f t="shared" si="299"/>
        <v>0</v>
      </c>
      <c r="X1141" s="92"/>
      <c r="Y1141" s="10"/>
      <c r="Z1141" s="10">
        <v>0</v>
      </c>
      <c r="AA1141" s="10">
        <v>0</v>
      </c>
      <c r="AB1141" s="10">
        <v>0</v>
      </c>
    </row>
    <row r="1142" spans="1:28" x14ac:dyDescent="0.25">
      <c r="A1142" t="e">
        <f t="shared" si="292"/>
        <v>#REF!</v>
      </c>
      <c r="B1142" s="5"/>
      <c r="C1142" s="6" t="s">
        <v>19</v>
      </c>
      <c r="D1142" s="104" t="e">
        <f>'დაზუსტ. ბიუჯ.'!#REF!</f>
        <v>#REF!</v>
      </c>
      <c r="E1142" s="87" t="e">
        <f>'დაზუსტ. საკუთ.'!#REF!</f>
        <v>#REF!</v>
      </c>
      <c r="F1142" s="87" t="e">
        <f>'დაზუსტ. ბიუჯ. ფონდ.'!#REF!</f>
        <v>#REF!</v>
      </c>
      <c r="G1142" s="87">
        <f>'გრანტის საკასო'!D1141</f>
        <v>0</v>
      </c>
      <c r="H1142" s="87">
        <f>'მიზნ.გრანტის საკასო '!D1141</f>
        <v>0</v>
      </c>
      <c r="I1142" s="104" t="e">
        <f>'დაზუსტ. ბიუჯ.'!#REF!-'დაზუსტ. ბიუჯ.'!#REF!</f>
        <v>#REF!</v>
      </c>
      <c r="J1142" s="87" t="e">
        <f>'დაზუსტ. საკუთ.'!#REF!-'დაზუსტ. საკუთ.'!#REF!</f>
        <v>#REF!</v>
      </c>
      <c r="K1142" s="87" t="e">
        <f>'დაზუსტ. ბიუჯ. ფონდ.'!#REF!-'დაზუსტ. ბიუჯ. ფონდ.'!#REF!</f>
        <v>#REF!</v>
      </c>
      <c r="L1142" s="87">
        <f>'გრანტის საკასო'!E1141</f>
        <v>0</v>
      </c>
      <c r="M1142" s="99">
        <f>'მიზნ.გრანტის საკასო '!E1141-'მიზნ.გრანტის საკასო '!D1141</f>
        <v>0</v>
      </c>
      <c r="N1142" s="104" t="e">
        <f>'დაზუსტ. ბიუჯ.'!#REF!-'დაზუსტ. ბიუჯ.'!#REF!</f>
        <v>#REF!</v>
      </c>
      <c r="O1142" s="87" t="e">
        <f>'დაზუსტ. საკუთ.'!#REF!-'დაზუსტ. საკუთ.'!#REF!</f>
        <v>#REF!</v>
      </c>
      <c r="P1142" s="87" t="e">
        <f>'დაზუსტ. ბიუჯ. ფონდ.'!#REF!</f>
        <v>#REF!</v>
      </c>
      <c r="Q1142" s="87">
        <f>'გრანტის საკასო'!J1141</f>
        <v>0</v>
      </c>
      <c r="R1142" s="99">
        <f>'მიზნ.გრანტის საკასო '!J1141-'მიზნ.გრანტის საკასო '!I1141</f>
        <v>0</v>
      </c>
      <c r="S1142" s="104" t="e">
        <f t="shared" si="293"/>
        <v>#REF!</v>
      </c>
      <c r="T1142" s="87" t="e">
        <f t="shared" si="296"/>
        <v>#REF!</v>
      </c>
      <c r="U1142" s="87" t="e">
        <f t="shared" si="297"/>
        <v>#REF!</v>
      </c>
      <c r="V1142" s="87">
        <f t="shared" si="298"/>
        <v>0</v>
      </c>
      <c r="W1142" s="99">
        <f t="shared" si="299"/>
        <v>0</v>
      </c>
      <c r="X1142" s="92"/>
      <c r="Y1142" s="10"/>
      <c r="Z1142" s="10">
        <v>0</v>
      </c>
      <c r="AA1142" s="10">
        <v>0</v>
      </c>
      <c r="AB1142" s="10">
        <v>0</v>
      </c>
    </row>
    <row r="1143" spans="1:28" ht="15.75" thickBot="1" x14ac:dyDescent="0.3">
      <c r="A1143" t="e">
        <f t="shared" si="292"/>
        <v>#REF!</v>
      </c>
      <c r="B1143" s="11"/>
      <c r="C1143" s="12" t="s">
        <v>20</v>
      </c>
      <c r="D1143" s="107" t="e">
        <f>'დაზუსტ. ბიუჯ.'!#REF!</f>
        <v>#REF!</v>
      </c>
      <c r="E1143" s="108" t="e">
        <f>'დაზუსტ. საკუთ.'!#REF!</f>
        <v>#REF!</v>
      </c>
      <c r="F1143" s="108" t="e">
        <f>'დაზუსტ. ბიუჯ. ფონდ.'!#REF!</f>
        <v>#REF!</v>
      </c>
      <c r="G1143" s="89">
        <f>'გრანტის საკასო'!D1142</f>
        <v>0</v>
      </c>
      <c r="H1143" s="89">
        <f>'მიზნ.გრანტის საკასო '!D1142</f>
        <v>0</v>
      </c>
      <c r="I1143" s="107" t="e">
        <f>'დაზუსტ. ბიუჯ.'!#REF!-'დაზუსტ. ბიუჯ.'!#REF!</f>
        <v>#REF!</v>
      </c>
      <c r="J1143" s="108" t="e">
        <f>'დაზუსტ. საკუთ.'!#REF!-'დაზუსტ. საკუთ.'!#REF!</f>
        <v>#REF!</v>
      </c>
      <c r="K1143" s="108" t="e">
        <f>'დაზუსტ. ბიუჯ. ფონდ.'!#REF!-'დაზუსტ. ბიუჯ. ფონდ.'!#REF!</f>
        <v>#REF!</v>
      </c>
      <c r="L1143" s="89">
        <f>'გრანტის საკასო'!E1142</f>
        <v>0</v>
      </c>
      <c r="M1143" s="110">
        <f>'მიზნ.გრანტის საკასო '!E1142-'მიზნ.გრანტის საკასო '!D1142</f>
        <v>0</v>
      </c>
      <c r="N1143" s="106" t="e">
        <f>'დაზუსტ. ბიუჯ.'!#REF!-'დაზუსტ. ბიუჯ.'!#REF!</f>
        <v>#REF!</v>
      </c>
      <c r="O1143" s="108" t="e">
        <f>'დაზუსტ. საკუთ.'!#REF!-'დაზუსტ. საკუთ.'!#REF!</f>
        <v>#REF!</v>
      </c>
      <c r="P1143" s="89" t="e">
        <f>'დაზუსტ. ბიუჯ. ფონდ.'!#REF!</f>
        <v>#REF!</v>
      </c>
      <c r="Q1143" s="89">
        <f>'გრანტის საკასო'!J1142</f>
        <v>0</v>
      </c>
      <c r="R1143" s="110">
        <f>'მიზნ.გრანტის საკასო '!J1142-'მიზნ.გრანტის საკასო '!I1142</f>
        <v>0</v>
      </c>
      <c r="S1143" s="106" t="e">
        <f t="shared" si="293"/>
        <v>#REF!</v>
      </c>
      <c r="T1143" s="108" t="e">
        <f t="shared" si="296"/>
        <v>#REF!</v>
      </c>
      <c r="U1143" s="108" t="e">
        <f t="shared" si="297"/>
        <v>#REF!</v>
      </c>
      <c r="V1143" s="89">
        <f t="shared" si="298"/>
        <v>0</v>
      </c>
      <c r="W1143" s="110">
        <f t="shared" si="299"/>
        <v>0</v>
      </c>
      <c r="X1143" s="92"/>
      <c r="Y1143" s="10"/>
      <c r="Z1143" s="10">
        <v>0</v>
      </c>
      <c r="AA1143" s="10">
        <v>0</v>
      </c>
      <c r="AB1143" s="10">
        <v>0</v>
      </c>
    </row>
    <row r="1144" spans="1:28" ht="16.5" thickTop="1" thickBot="1" x14ac:dyDescent="0.3">
      <c r="J1144" s="108"/>
      <c r="O1144" s="108"/>
      <c r="T1144" s="108"/>
    </row>
  </sheetData>
  <autoFilter ref="A2:AB1143">
    <filterColumn colId="5" hiddenButton="1" showButton="0"/>
    <filterColumn colId="6" hiddenButton="1" showButton="0"/>
    <filterColumn colId="11" hiddenButton="1" showButton="0"/>
  </autoFilter>
  <mergeCells count="5">
    <mergeCell ref="B1:AB1"/>
    <mergeCell ref="D2:H2"/>
    <mergeCell ref="I2:M2"/>
    <mergeCell ref="N2:R2"/>
    <mergeCell ref="S2:W2"/>
  </mergeCells>
  <pageMargins left="0.7" right="0.7" top="0.75" bottom="0.75" header="0.3" footer="0.3"/>
  <pageSetup scale="28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143"/>
  <sheetViews>
    <sheetView showGridLines="0" view="pageBreakPreview" zoomScale="90" zoomScaleNormal="100" zoomScaleSheetLayoutView="90" workbookViewId="0">
      <pane xSplit="3" ySplit="2" topLeftCell="D958" activePane="bottomRight" state="frozen"/>
      <selection pane="topRight" activeCell="D1" sqref="D1"/>
      <selection pane="bottomLeft" activeCell="A3" sqref="A3"/>
      <selection pane="bottomRight" activeCell="G983" sqref="G983"/>
    </sheetView>
  </sheetViews>
  <sheetFormatPr defaultRowHeight="15" x14ac:dyDescent="0.25"/>
  <cols>
    <col min="1" max="1" width="3.28515625" customWidth="1"/>
    <col min="2" max="2" width="16.5703125" customWidth="1"/>
    <col min="3" max="3" width="50.140625" customWidth="1"/>
    <col min="4" max="7" width="15.85546875" customWidth="1"/>
  </cols>
  <sheetData>
    <row r="1" spans="1:7" ht="45" customHeight="1" x14ac:dyDescent="0.25">
      <c r="B1" s="144" t="s">
        <v>302</v>
      </c>
      <c r="C1" s="144"/>
      <c r="D1" s="144"/>
      <c r="E1" s="144"/>
      <c r="F1" s="144"/>
      <c r="G1" s="144"/>
    </row>
    <row r="2" spans="1:7" ht="30.75" thickBot="1" x14ac:dyDescent="0.3">
      <c r="B2" s="1" t="s">
        <v>0</v>
      </c>
      <c r="C2" s="1" t="s">
        <v>1</v>
      </c>
      <c r="D2" s="2" t="s">
        <v>275</v>
      </c>
      <c r="E2" s="2" t="s">
        <v>276</v>
      </c>
      <c r="F2" s="2" t="s">
        <v>277</v>
      </c>
      <c r="G2" s="2" t="s">
        <v>301</v>
      </c>
    </row>
    <row r="3" spans="1:7" ht="31.5" thickTop="1" thickBot="1" x14ac:dyDescent="0.3">
      <c r="A3" t="str">
        <f>IF(OR(D3&lt;&gt;0,E3&lt;&gt;0,F3&lt;&gt;0,G3&lt;&gt;0,),"a","b")</f>
        <v>a</v>
      </c>
      <c r="B3" s="16" t="s">
        <v>7</v>
      </c>
      <c r="C3" s="4" t="s">
        <v>8</v>
      </c>
      <c r="D3" s="4">
        <f>D15+D267+D543+D1071+D1083</f>
        <v>1344129.63</v>
      </c>
      <c r="E3" s="4">
        <f>E15+E267+E543+E1071+E1083</f>
        <v>2720428.24</v>
      </c>
      <c r="F3" s="4">
        <f>F15+F267+F543+F1071+F1083</f>
        <v>0</v>
      </c>
      <c r="G3" s="4">
        <f>G15+G267+G543+G1071+G1083</f>
        <v>0</v>
      </c>
    </row>
    <row r="4" spans="1:7" ht="15.75" thickTop="1" x14ac:dyDescent="0.25">
      <c r="A4" t="str">
        <f t="shared" ref="A4:A67" si="0">IF(OR(D4&lt;&gt;0,E4&lt;&gt;0,F4&lt;&gt;0,G4&lt;&gt;0,),"a","b")</f>
        <v>a</v>
      </c>
      <c r="B4" s="5" t="s">
        <v>9</v>
      </c>
      <c r="C4" s="6" t="s">
        <v>10</v>
      </c>
      <c r="D4" s="7">
        <f t="shared" ref="D4:E14" si="1">D16+D268+D544+D1072+D1084</f>
        <v>333242.86</v>
      </c>
      <c r="E4" s="7">
        <f t="shared" si="1"/>
        <v>1241025.3500000001</v>
      </c>
      <c r="F4" s="7">
        <f t="shared" ref="F4:G4" si="2">F16+F268+F544+F1072+F1084</f>
        <v>0</v>
      </c>
      <c r="G4" s="7">
        <f t="shared" si="2"/>
        <v>0</v>
      </c>
    </row>
    <row r="5" spans="1:7" x14ac:dyDescent="0.25">
      <c r="A5" t="str">
        <f t="shared" si="0"/>
        <v>a</v>
      </c>
      <c r="B5" s="8" t="s">
        <v>9</v>
      </c>
      <c r="C5" s="9" t="s">
        <v>11</v>
      </c>
      <c r="D5" s="10">
        <f t="shared" si="1"/>
        <v>126687.17</v>
      </c>
      <c r="E5" s="10">
        <f t="shared" si="1"/>
        <v>263377.7</v>
      </c>
      <c r="F5" s="10">
        <f t="shared" ref="F5:G5" si="3">F17+F269+F545+F1073+F1085</f>
        <v>0</v>
      </c>
      <c r="G5" s="10">
        <f t="shared" si="3"/>
        <v>0</v>
      </c>
    </row>
    <row r="6" spans="1:7" x14ac:dyDescent="0.25">
      <c r="A6" t="str">
        <f t="shared" si="0"/>
        <v>a</v>
      </c>
      <c r="B6" s="8" t="s">
        <v>9</v>
      </c>
      <c r="C6" s="9" t="s">
        <v>12</v>
      </c>
      <c r="D6" s="10">
        <f t="shared" si="1"/>
        <v>206555.69</v>
      </c>
      <c r="E6" s="10">
        <f t="shared" si="1"/>
        <v>418220.93</v>
      </c>
      <c r="F6" s="10">
        <f t="shared" ref="F6:G6" si="4">F18+F270+F546+F1074+F1086</f>
        <v>0</v>
      </c>
      <c r="G6" s="10">
        <f t="shared" si="4"/>
        <v>0</v>
      </c>
    </row>
    <row r="7" spans="1:7" x14ac:dyDescent="0.25">
      <c r="A7" t="str">
        <f t="shared" si="0"/>
        <v>b</v>
      </c>
      <c r="B7" s="8" t="s">
        <v>9</v>
      </c>
      <c r="C7" s="9" t="s">
        <v>13</v>
      </c>
      <c r="D7" s="10">
        <f t="shared" si="1"/>
        <v>0</v>
      </c>
      <c r="E7" s="10">
        <f t="shared" si="1"/>
        <v>0</v>
      </c>
      <c r="F7" s="10">
        <f t="shared" ref="F7:G7" si="5">F19+F271+F547+F1075+F1087</f>
        <v>0</v>
      </c>
      <c r="G7" s="10">
        <f t="shared" si="5"/>
        <v>0</v>
      </c>
    </row>
    <row r="8" spans="1:7" x14ac:dyDescent="0.25">
      <c r="A8" t="str">
        <f t="shared" si="0"/>
        <v>a</v>
      </c>
      <c r="B8" s="8" t="s">
        <v>9</v>
      </c>
      <c r="C8" s="9" t="s">
        <v>14</v>
      </c>
      <c r="D8" s="10">
        <f t="shared" si="1"/>
        <v>0</v>
      </c>
      <c r="E8" s="10">
        <f t="shared" si="1"/>
        <v>510366.43000000005</v>
      </c>
      <c r="F8" s="10">
        <f t="shared" ref="F8:G8" si="6">F20+F272+F548+F1076+F1088</f>
        <v>0</v>
      </c>
      <c r="G8" s="10">
        <f t="shared" si="6"/>
        <v>0</v>
      </c>
    </row>
    <row r="9" spans="1:7" x14ac:dyDescent="0.25">
      <c r="A9" t="str">
        <f t="shared" si="0"/>
        <v>b</v>
      </c>
      <c r="B9" s="8" t="s">
        <v>9</v>
      </c>
      <c r="C9" s="9" t="s">
        <v>15</v>
      </c>
      <c r="D9" s="10">
        <f t="shared" si="1"/>
        <v>0</v>
      </c>
      <c r="E9" s="10">
        <f t="shared" si="1"/>
        <v>0</v>
      </c>
      <c r="F9" s="10">
        <f t="shared" ref="F9:G9" si="7">F21+F273+F549+F1077+F1089</f>
        <v>0</v>
      </c>
      <c r="G9" s="10">
        <f t="shared" si="7"/>
        <v>0</v>
      </c>
    </row>
    <row r="10" spans="1:7" x14ac:dyDescent="0.25">
      <c r="A10" t="str">
        <f t="shared" si="0"/>
        <v>b</v>
      </c>
      <c r="B10" s="8" t="s">
        <v>9</v>
      </c>
      <c r="C10" s="9" t="s">
        <v>16</v>
      </c>
      <c r="D10" s="10">
        <f t="shared" si="1"/>
        <v>0</v>
      </c>
      <c r="E10" s="10">
        <f t="shared" si="1"/>
        <v>0</v>
      </c>
      <c r="F10" s="10">
        <f t="shared" ref="F10:G10" si="8">F22+F274+F550+F1078+F1090</f>
        <v>0</v>
      </c>
      <c r="G10" s="10">
        <f t="shared" si="8"/>
        <v>0</v>
      </c>
    </row>
    <row r="11" spans="1:7" x14ac:dyDescent="0.25">
      <c r="A11" t="str">
        <f t="shared" si="0"/>
        <v>a</v>
      </c>
      <c r="B11" s="8" t="s">
        <v>9</v>
      </c>
      <c r="C11" s="9" t="s">
        <v>17</v>
      </c>
      <c r="D11" s="10">
        <f t="shared" si="1"/>
        <v>0</v>
      </c>
      <c r="E11" s="10">
        <f t="shared" si="1"/>
        <v>49060.29</v>
      </c>
      <c r="F11" s="10">
        <f t="shared" ref="F11:G11" si="9">F23+F275+F551+F1079+F1091</f>
        <v>0</v>
      </c>
      <c r="G11" s="10">
        <f t="shared" si="9"/>
        <v>0</v>
      </c>
    </row>
    <row r="12" spans="1:7" x14ac:dyDescent="0.25">
      <c r="A12" t="str">
        <f t="shared" si="0"/>
        <v>a</v>
      </c>
      <c r="B12" s="5" t="s">
        <v>9</v>
      </c>
      <c r="C12" s="6" t="s">
        <v>18</v>
      </c>
      <c r="D12" s="7">
        <f t="shared" si="1"/>
        <v>156578</v>
      </c>
      <c r="E12" s="7">
        <f t="shared" si="1"/>
        <v>530855.68999999994</v>
      </c>
      <c r="F12" s="7">
        <f t="shared" ref="F12:G12" si="10">F24+F276+F552+F1080+F1092</f>
        <v>0</v>
      </c>
      <c r="G12" s="7">
        <f t="shared" si="10"/>
        <v>0</v>
      </c>
    </row>
    <row r="13" spans="1:7" x14ac:dyDescent="0.25">
      <c r="A13" t="str">
        <f t="shared" si="0"/>
        <v>b</v>
      </c>
      <c r="B13" s="5" t="s">
        <v>9</v>
      </c>
      <c r="C13" s="6" t="s">
        <v>19</v>
      </c>
      <c r="D13" s="7">
        <f t="shared" si="1"/>
        <v>0</v>
      </c>
      <c r="E13" s="7">
        <f t="shared" si="1"/>
        <v>0</v>
      </c>
      <c r="F13" s="7">
        <f t="shared" ref="F13:G13" si="11">F25+F277+F553+F1081+F1093</f>
        <v>0</v>
      </c>
      <c r="G13" s="7">
        <f t="shared" si="11"/>
        <v>0</v>
      </c>
    </row>
    <row r="14" spans="1:7" ht="15.75" thickBot="1" x14ac:dyDescent="0.3">
      <c r="A14" t="str">
        <f t="shared" si="0"/>
        <v>a</v>
      </c>
      <c r="B14" s="11" t="s">
        <v>9</v>
      </c>
      <c r="C14" s="12" t="s">
        <v>20</v>
      </c>
      <c r="D14" s="13">
        <f t="shared" si="1"/>
        <v>854308.7699999999</v>
      </c>
      <c r="E14" s="13">
        <f t="shared" si="1"/>
        <v>948547.2</v>
      </c>
      <c r="F14" s="13">
        <f t="shared" ref="F14:G14" si="12">F26+F278+F554+F1082+F1094</f>
        <v>0</v>
      </c>
      <c r="G14" s="13">
        <f t="shared" si="12"/>
        <v>0</v>
      </c>
    </row>
    <row r="15" spans="1:7" ht="31.5" thickTop="1" thickBot="1" x14ac:dyDescent="0.3">
      <c r="A15" t="str">
        <f t="shared" si="0"/>
        <v>a</v>
      </c>
      <c r="B15" s="16" t="s">
        <v>21</v>
      </c>
      <c r="C15" s="4" t="s">
        <v>22</v>
      </c>
      <c r="D15" s="4">
        <f>D27+D39+D87+D99+D243+D255</f>
        <v>274076.48</v>
      </c>
      <c r="E15" s="4">
        <f>E27+E39+E87+E99+E243+E255</f>
        <v>616324.58000000007</v>
      </c>
      <c r="F15" s="4">
        <f>F27+F39+F87+F99+F243+F255</f>
        <v>0</v>
      </c>
      <c r="G15" s="4">
        <f>G27+G39+G87+G99+G243+G255</f>
        <v>0</v>
      </c>
    </row>
    <row r="16" spans="1:7" ht="15.75" thickTop="1" x14ac:dyDescent="0.25">
      <c r="A16" t="str">
        <f t="shared" si="0"/>
        <v>a</v>
      </c>
      <c r="B16" s="5"/>
      <c r="C16" s="6" t="s">
        <v>10</v>
      </c>
      <c r="D16" s="7">
        <f t="shared" ref="D16:E26" si="13">D28+D40+D88+D100+D244+D256</f>
        <v>254845.86</v>
      </c>
      <c r="E16" s="7">
        <f t="shared" si="13"/>
        <v>520009.69</v>
      </c>
      <c r="F16" s="7">
        <f t="shared" ref="F16:G16" si="14">F28+F40+F88+F100+F244+F256</f>
        <v>0</v>
      </c>
      <c r="G16" s="7">
        <f t="shared" si="14"/>
        <v>0</v>
      </c>
    </row>
    <row r="17" spans="1:7" x14ac:dyDescent="0.25">
      <c r="A17" t="str">
        <f t="shared" si="0"/>
        <v>a</v>
      </c>
      <c r="B17" s="8"/>
      <c r="C17" s="9" t="s">
        <v>11</v>
      </c>
      <c r="D17" s="10">
        <f t="shared" si="13"/>
        <v>114187.17</v>
      </c>
      <c r="E17" s="10">
        <f t="shared" si="13"/>
        <v>238377.7</v>
      </c>
      <c r="F17" s="10">
        <f t="shared" ref="F17:G17" si="15">F29+F41+F89+F101+F245+F257</f>
        <v>0</v>
      </c>
      <c r="G17" s="10">
        <f t="shared" si="15"/>
        <v>0</v>
      </c>
    </row>
    <row r="18" spans="1:7" x14ac:dyDescent="0.25">
      <c r="A18" t="str">
        <f t="shared" si="0"/>
        <v>a</v>
      </c>
      <c r="B18" s="8"/>
      <c r="C18" s="9" t="s">
        <v>12</v>
      </c>
      <c r="D18" s="10">
        <f t="shared" si="13"/>
        <v>140658.69</v>
      </c>
      <c r="E18" s="10">
        <f t="shared" si="13"/>
        <v>281631.99</v>
      </c>
      <c r="F18" s="10">
        <f t="shared" ref="F18:G18" si="16">F30+F42+F90+F102+F246+F258</f>
        <v>0</v>
      </c>
      <c r="G18" s="10">
        <f t="shared" si="16"/>
        <v>0</v>
      </c>
    </row>
    <row r="19" spans="1:7" x14ac:dyDescent="0.25">
      <c r="A19" t="str">
        <f t="shared" si="0"/>
        <v>b</v>
      </c>
      <c r="B19" s="8"/>
      <c r="C19" s="9" t="s">
        <v>13</v>
      </c>
      <c r="D19" s="10">
        <f t="shared" si="13"/>
        <v>0</v>
      </c>
      <c r="E19" s="10">
        <f t="shared" si="13"/>
        <v>0</v>
      </c>
      <c r="F19" s="10">
        <f t="shared" ref="F19:G19" si="17">F31+F43+F91+F103+F247+F259</f>
        <v>0</v>
      </c>
      <c r="G19" s="10">
        <f t="shared" si="17"/>
        <v>0</v>
      </c>
    </row>
    <row r="20" spans="1:7" x14ac:dyDescent="0.25">
      <c r="A20" t="str">
        <f t="shared" si="0"/>
        <v>b</v>
      </c>
      <c r="B20" s="8"/>
      <c r="C20" s="9" t="s">
        <v>14</v>
      </c>
      <c r="D20" s="10">
        <f t="shared" si="13"/>
        <v>0</v>
      </c>
      <c r="E20" s="10">
        <f t="shared" si="13"/>
        <v>0</v>
      </c>
      <c r="F20" s="10">
        <f t="shared" ref="F20:G20" si="18">F32+F44+F92+F104+F248+F260</f>
        <v>0</v>
      </c>
      <c r="G20" s="10">
        <f t="shared" si="18"/>
        <v>0</v>
      </c>
    </row>
    <row r="21" spans="1:7" x14ac:dyDescent="0.25">
      <c r="A21" t="str">
        <f t="shared" si="0"/>
        <v>b</v>
      </c>
      <c r="B21" s="8"/>
      <c r="C21" s="9" t="s">
        <v>15</v>
      </c>
      <c r="D21" s="10">
        <f t="shared" si="13"/>
        <v>0</v>
      </c>
      <c r="E21" s="10">
        <f t="shared" si="13"/>
        <v>0</v>
      </c>
      <c r="F21" s="10">
        <f t="shared" ref="F21:G21" si="19">F33+F45+F93+F105+F249+F261</f>
        <v>0</v>
      </c>
      <c r="G21" s="10">
        <f t="shared" si="19"/>
        <v>0</v>
      </c>
    </row>
    <row r="22" spans="1:7" x14ac:dyDescent="0.25">
      <c r="A22" t="str">
        <f t="shared" si="0"/>
        <v>b</v>
      </c>
      <c r="B22" s="8"/>
      <c r="C22" s="9" t="s">
        <v>16</v>
      </c>
      <c r="D22" s="10">
        <f t="shared" si="13"/>
        <v>0</v>
      </c>
      <c r="E22" s="10">
        <f t="shared" si="13"/>
        <v>0</v>
      </c>
      <c r="F22" s="10">
        <f t="shared" ref="F22:G22" si="20">F34+F46+F94+F106+F250+F262</f>
        <v>0</v>
      </c>
      <c r="G22" s="10">
        <f t="shared" si="20"/>
        <v>0</v>
      </c>
    </row>
    <row r="23" spans="1:7" x14ac:dyDescent="0.25">
      <c r="A23" t="str">
        <f t="shared" si="0"/>
        <v>b</v>
      </c>
      <c r="B23" s="8"/>
      <c r="C23" s="9" t="s">
        <v>17</v>
      </c>
      <c r="D23" s="10">
        <f t="shared" si="13"/>
        <v>0</v>
      </c>
      <c r="E23" s="10">
        <f t="shared" si="13"/>
        <v>0</v>
      </c>
      <c r="F23" s="10">
        <f t="shared" ref="F23:G23" si="21">F35+F47+F95+F107+F251+F263</f>
        <v>0</v>
      </c>
      <c r="G23" s="10">
        <f t="shared" si="21"/>
        <v>0</v>
      </c>
    </row>
    <row r="24" spans="1:7" x14ac:dyDescent="0.25">
      <c r="A24" t="str">
        <f t="shared" si="0"/>
        <v>a</v>
      </c>
      <c r="B24" s="5"/>
      <c r="C24" s="6" t="s">
        <v>18</v>
      </c>
      <c r="D24" s="7">
        <f t="shared" si="13"/>
        <v>0</v>
      </c>
      <c r="E24" s="7">
        <f t="shared" si="13"/>
        <v>77027</v>
      </c>
      <c r="F24" s="7">
        <f t="shared" ref="F24:G24" si="22">F36+F48+F96+F108+F252+F264</f>
        <v>0</v>
      </c>
      <c r="G24" s="7">
        <f t="shared" si="22"/>
        <v>0</v>
      </c>
    </row>
    <row r="25" spans="1:7" x14ac:dyDescent="0.25">
      <c r="A25" t="str">
        <f t="shared" si="0"/>
        <v>b</v>
      </c>
      <c r="B25" s="5"/>
      <c r="C25" s="6" t="s">
        <v>19</v>
      </c>
      <c r="D25" s="7">
        <f t="shared" si="13"/>
        <v>0</v>
      </c>
      <c r="E25" s="7">
        <f t="shared" si="13"/>
        <v>0</v>
      </c>
      <c r="F25" s="7">
        <f t="shared" ref="F25:G25" si="23">F37+F49+F97+F109+F253+F265</f>
        <v>0</v>
      </c>
      <c r="G25" s="7">
        <f t="shared" si="23"/>
        <v>0</v>
      </c>
    </row>
    <row r="26" spans="1:7" ht="15.75" thickBot="1" x14ac:dyDescent="0.3">
      <c r="A26" t="str">
        <f t="shared" si="0"/>
        <v>a</v>
      </c>
      <c r="B26" s="11"/>
      <c r="C26" s="12" t="s">
        <v>20</v>
      </c>
      <c r="D26" s="13">
        <f t="shared" si="13"/>
        <v>19230.62</v>
      </c>
      <c r="E26" s="13">
        <f t="shared" si="13"/>
        <v>19287.89</v>
      </c>
      <c r="F26" s="13">
        <f t="shared" ref="F26:G26" si="24">F38+F50+F98+F110+F254+F266</f>
        <v>0</v>
      </c>
      <c r="G26" s="13">
        <f t="shared" si="24"/>
        <v>0</v>
      </c>
    </row>
    <row r="27" spans="1:7" ht="46.5" thickTop="1" thickBot="1" x14ac:dyDescent="0.3">
      <c r="A27" t="str">
        <f t="shared" si="0"/>
        <v>b</v>
      </c>
      <c r="B27" s="3" t="s">
        <v>23</v>
      </c>
      <c r="C27" s="4" t="s">
        <v>24</v>
      </c>
      <c r="D27" s="4">
        <f t="shared" ref="D27:G27" si="25">D28+D36+D37+D38</f>
        <v>0</v>
      </c>
      <c r="E27" s="4">
        <f t="shared" si="25"/>
        <v>0</v>
      </c>
      <c r="F27" s="4">
        <f t="shared" si="25"/>
        <v>0</v>
      </c>
      <c r="G27" s="4">
        <f t="shared" si="25"/>
        <v>0</v>
      </c>
    </row>
    <row r="28" spans="1:7" ht="15.75" thickTop="1" x14ac:dyDescent="0.25">
      <c r="A28" t="str">
        <f t="shared" si="0"/>
        <v>b</v>
      </c>
      <c r="B28" s="5"/>
      <c r="C28" s="6" t="s">
        <v>10</v>
      </c>
      <c r="D28" s="7">
        <f t="shared" ref="D28:G28" si="26">SUM(D29:D35)</f>
        <v>0</v>
      </c>
      <c r="E28" s="7">
        <f t="shared" si="26"/>
        <v>0</v>
      </c>
      <c r="F28" s="7">
        <f t="shared" si="26"/>
        <v>0</v>
      </c>
      <c r="G28" s="7">
        <f t="shared" si="26"/>
        <v>0</v>
      </c>
    </row>
    <row r="29" spans="1:7" x14ac:dyDescent="0.25">
      <c r="A29" t="str">
        <f t="shared" si="0"/>
        <v>b</v>
      </c>
      <c r="B29" s="8"/>
      <c r="C29" s="9" t="s">
        <v>11</v>
      </c>
      <c r="D29" s="10"/>
      <c r="E29" s="10"/>
      <c r="F29" s="10"/>
      <c r="G29" s="10"/>
    </row>
    <row r="30" spans="1:7" x14ac:dyDescent="0.25">
      <c r="A30" t="str">
        <f t="shared" si="0"/>
        <v>b</v>
      </c>
      <c r="B30" s="8"/>
      <c r="C30" s="9" t="s">
        <v>12</v>
      </c>
      <c r="D30" s="10"/>
      <c r="E30" s="10"/>
      <c r="F30" s="10"/>
      <c r="G30" s="10"/>
    </row>
    <row r="31" spans="1:7" x14ac:dyDescent="0.25">
      <c r="A31" t="str">
        <f t="shared" si="0"/>
        <v>b</v>
      </c>
      <c r="B31" s="8"/>
      <c r="C31" s="9" t="s">
        <v>13</v>
      </c>
      <c r="D31" s="10"/>
      <c r="E31" s="10"/>
      <c r="F31" s="10"/>
      <c r="G31" s="10"/>
    </row>
    <row r="32" spans="1:7" x14ac:dyDescent="0.25">
      <c r="A32" t="str">
        <f t="shared" si="0"/>
        <v>b</v>
      </c>
      <c r="B32" s="8"/>
      <c r="C32" s="9" t="s">
        <v>14</v>
      </c>
      <c r="D32" s="10"/>
      <c r="E32" s="10"/>
      <c r="F32" s="10"/>
      <c r="G32" s="10"/>
    </row>
    <row r="33" spans="1:7" x14ac:dyDescent="0.25">
      <c r="A33" t="str">
        <f t="shared" si="0"/>
        <v>b</v>
      </c>
      <c r="B33" s="8"/>
      <c r="C33" s="9" t="s">
        <v>15</v>
      </c>
      <c r="D33" s="10"/>
      <c r="E33" s="10"/>
      <c r="F33" s="10"/>
      <c r="G33" s="10"/>
    </row>
    <row r="34" spans="1:7" x14ac:dyDescent="0.25">
      <c r="A34" t="str">
        <f t="shared" si="0"/>
        <v>b</v>
      </c>
      <c r="B34" s="8"/>
      <c r="C34" s="9" t="s">
        <v>16</v>
      </c>
      <c r="D34" s="10"/>
      <c r="E34" s="10"/>
      <c r="F34" s="10"/>
      <c r="G34" s="10"/>
    </row>
    <row r="35" spans="1:7" x14ac:dyDescent="0.25">
      <c r="A35" t="str">
        <f t="shared" si="0"/>
        <v>b</v>
      </c>
      <c r="B35" s="8"/>
      <c r="C35" s="9" t="s">
        <v>17</v>
      </c>
      <c r="D35" s="10"/>
      <c r="E35" s="10"/>
      <c r="F35" s="10"/>
      <c r="G35" s="10"/>
    </row>
    <row r="36" spans="1:7" x14ac:dyDescent="0.25">
      <c r="A36" t="str">
        <f t="shared" si="0"/>
        <v>b</v>
      </c>
      <c r="B36" s="5"/>
      <c r="C36" s="6" t="s">
        <v>18</v>
      </c>
      <c r="D36" s="7">
        <v>0</v>
      </c>
      <c r="E36" s="7">
        <v>0</v>
      </c>
      <c r="F36" s="7">
        <v>0</v>
      </c>
      <c r="G36" s="7">
        <v>0</v>
      </c>
    </row>
    <row r="37" spans="1:7" x14ac:dyDescent="0.25">
      <c r="A37" t="str">
        <f t="shared" si="0"/>
        <v>b</v>
      </c>
      <c r="B37" s="5"/>
      <c r="C37" s="6" t="s">
        <v>19</v>
      </c>
      <c r="D37" s="7">
        <v>0</v>
      </c>
      <c r="E37" s="7">
        <v>0</v>
      </c>
      <c r="F37" s="7">
        <v>0</v>
      </c>
      <c r="G37" s="7">
        <v>0</v>
      </c>
    </row>
    <row r="38" spans="1:7" ht="15.75" thickBot="1" x14ac:dyDescent="0.3">
      <c r="A38" t="str">
        <f t="shared" si="0"/>
        <v>b</v>
      </c>
      <c r="B38" s="11"/>
      <c r="C38" s="12" t="s">
        <v>20</v>
      </c>
      <c r="D38" s="13">
        <v>0</v>
      </c>
      <c r="E38" s="13">
        <v>0</v>
      </c>
      <c r="F38" s="13">
        <v>0</v>
      </c>
      <c r="G38" s="13">
        <v>0</v>
      </c>
    </row>
    <row r="39" spans="1:7" ht="31.5" thickTop="1" thickBot="1" x14ac:dyDescent="0.3">
      <c r="A39" t="str">
        <f t="shared" si="0"/>
        <v>b</v>
      </c>
      <c r="B39" s="16" t="s">
        <v>25</v>
      </c>
      <c r="C39" s="4" t="s">
        <v>26</v>
      </c>
      <c r="D39" s="4">
        <f>D51+D63+D75</f>
        <v>0</v>
      </c>
      <c r="E39" s="4">
        <f>E51+E63+E75</f>
        <v>0</v>
      </c>
      <c r="F39" s="4">
        <f>F51+F63+F75</f>
        <v>0</v>
      </c>
      <c r="G39" s="4">
        <f>G51+G63+G75</f>
        <v>0</v>
      </c>
    </row>
    <row r="40" spans="1:7" ht="15.75" thickTop="1" x14ac:dyDescent="0.25">
      <c r="A40" t="str">
        <f t="shared" si="0"/>
        <v>b</v>
      </c>
      <c r="B40" s="5"/>
      <c r="C40" s="6" t="s">
        <v>10</v>
      </c>
      <c r="D40" s="7">
        <f t="shared" ref="D40:E50" si="27">D52+D64+D76</f>
        <v>0</v>
      </c>
      <c r="E40" s="7">
        <f t="shared" si="27"/>
        <v>0</v>
      </c>
      <c r="F40" s="7">
        <f t="shared" ref="F40:G40" si="28">F52+F64+F76</f>
        <v>0</v>
      </c>
      <c r="G40" s="7">
        <f t="shared" si="28"/>
        <v>0</v>
      </c>
    </row>
    <row r="41" spans="1:7" x14ac:dyDescent="0.25">
      <c r="A41" t="str">
        <f t="shared" si="0"/>
        <v>b</v>
      </c>
      <c r="B41" s="8"/>
      <c r="C41" s="9" t="s">
        <v>11</v>
      </c>
      <c r="D41" s="10">
        <f t="shared" si="27"/>
        <v>0</v>
      </c>
      <c r="E41" s="10">
        <f t="shared" si="27"/>
        <v>0</v>
      </c>
      <c r="F41" s="10">
        <f t="shared" ref="F41:G41" si="29">F53+F65+F77</f>
        <v>0</v>
      </c>
      <c r="G41" s="10">
        <f t="shared" si="29"/>
        <v>0</v>
      </c>
    </row>
    <row r="42" spans="1:7" x14ac:dyDescent="0.25">
      <c r="A42" t="str">
        <f t="shared" si="0"/>
        <v>b</v>
      </c>
      <c r="B42" s="8"/>
      <c r="C42" s="9" t="s">
        <v>12</v>
      </c>
      <c r="D42" s="10">
        <f t="shared" si="27"/>
        <v>0</v>
      </c>
      <c r="E42" s="10">
        <f t="shared" si="27"/>
        <v>0</v>
      </c>
      <c r="F42" s="10">
        <f t="shared" ref="F42:G42" si="30">F54+F66+F78</f>
        <v>0</v>
      </c>
      <c r="G42" s="10">
        <f t="shared" si="30"/>
        <v>0</v>
      </c>
    </row>
    <row r="43" spans="1:7" x14ac:dyDescent="0.25">
      <c r="A43" t="str">
        <f t="shared" si="0"/>
        <v>b</v>
      </c>
      <c r="B43" s="8"/>
      <c r="C43" s="9" t="s">
        <v>13</v>
      </c>
      <c r="D43" s="10">
        <f t="shared" si="27"/>
        <v>0</v>
      </c>
      <c r="E43" s="10">
        <f t="shared" si="27"/>
        <v>0</v>
      </c>
      <c r="F43" s="10">
        <f t="shared" ref="F43:G43" si="31">F55+F67+F79</f>
        <v>0</v>
      </c>
      <c r="G43" s="10">
        <f t="shared" si="31"/>
        <v>0</v>
      </c>
    </row>
    <row r="44" spans="1:7" x14ac:dyDescent="0.25">
      <c r="A44" t="str">
        <f t="shared" si="0"/>
        <v>b</v>
      </c>
      <c r="B44" s="8"/>
      <c r="C44" s="9" t="s">
        <v>14</v>
      </c>
      <c r="D44" s="10">
        <f t="shared" si="27"/>
        <v>0</v>
      </c>
      <c r="E44" s="10">
        <f t="shared" si="27"/>
        <v>0</v>
      </c>
      <c r="F44" s="10">
        <f t="shared" ref="F44:G44" si="32">F56+F68+F80</f>
        <v>0</v>
      </c>
      <c r="G44" s="10">
        <f t="shared" si="32"/>
        <v>0</v>
      </c>
    </row>
    <row r="45" spans="1:7" x14ac:dyDescent="0.25">
      <c r="A45" t="str">
        <f t="shared" si="0"/>
        <v>b</v>
      </c>
      <c r="B45" s="8"/>
      <c r="C45" s="9" t="s">
        <v>15</v>
      </c>
      <c r="D45" s="10">
        <f t="shared" si="27"/>
        <v>0</v>
      </c>
      <c r="E45" s="10">
        <f t="shared" si="27"/>
        <v>0</v>
      </c>
      <c r="F45" s="10">
        <f t="shared" ref="F45:G45" si="33">F57+F69+F81</f>
        <v>0</v>
      </c>
      <c r="G45" s="10">
        <f t="shared" si="33"/>
        <v>0</v>
      </c>
    </row>
    <row r="46" spans="1:7" x14ac:dyDescent="0.25">
      <c r="A46" t="str">
        <f t="shared" si="0"/>
        <v>b</v>
      </c>
      <c r="B46" s="8"/>
      <c r="C46" s="9" t="s">
        <v>16</v>
      </c>
      <c r="D46" s="10">
        <f t="shared" si="27"/>
        <v>0</v>
      </c>
      <c r="E46" s="10">
        <f t="shared" si="27"/>
        <v>0</v>
      </c>
      <c r="F46" s="10">
        <f t="shared" ref="F46:G46" si="34">F58+F70+F82</f>
        <v>0</v>
      </c>
      <c r="G46" s="10">
        <f t="shared" si="34"/>
        <v>0</v>
      </c>
    </row>
    <row r="47" spans="1:7" x14ac:dyDescent="0.25">
      <c r="A47" t="str">
        <f t="shared" si="0"/>
        <v>b</v>
      </c>
      <c r="B47" s="8"/>
      <c r="C47" s="9" t="s">
        <v>17</v>
      </c>
      <c r="D47" s="10">
        <f t="shared" si="27"/>
        <v>0</v>
      </c>
      <c r="E47" s="10">
        <f t="shared" si="27"/>
        <v>0</v>
      </c>
      <c r="F47" s="10">
        <f t="shared" ref="F47:G47" si="35">F59+F71+F83</f>
        <v>0</v>
      </c>
      <c r="G47" s="10">
        <f t="shared" si="35"/>
        <v>0</v>
      </c>
    </row>
    <row r="48" spans="1:7" x14ac:dyDescent="0.25">
      <c r="A48" t="str">
        <f t="shared" si="0"/>
        <v>b</v>
      </c>
      <c r="B48" s="5"/>
      <c r="C48" s="6" t="s">
        <v>18</v>
      </c>
      <c r="D48" s="7">
        <f t="shared" si="27"/>
        <v>0</v>
      </c>
      <c r="E48" s="7">
        <f t="shared" si="27"/>
        <v>0</v>
      </c>
      <c r="F48" s="7">
        <f t="shared" ref="F48:G48" si="36">F60+F72+F84</f>
        <v>0</v>
      </c>
      <c r="G48" s="7">
        <f t="shared" si="36"/>
        <v>0</v>
      </c>
    </row>
    <row r="49" spans="1:7" x14ac:dyDescent="0.25">
      <c r="A49" t="str">
        <f t="shared" si="0"/>
        <v>b</v>
      </c>
      <c r="B49" s="5"/>
      <c r="C49" s="6" t="s">
        <v>19</v>
      </c>
      <c r="D49" s="7">
        <f t="shared" si="27"/>
        <v>0</v>
      </c>
      <c r="E49" s="7">
        <f t="shared" si="27"/>
        <v>0</v>
      </c>
      <c r="F49" s="7">
        <f t="shared" ref="F49:G49" si="37">F61+F73+F85</f>
        <v>0</v>
      </c>
      <c r="G49" s="7">
        <f t="shared" si="37"/>
        <v>0</v>
      </c>
    </row>
    <row r="50" spans="1:7" ht="15.75" thickBot="1" x14ac:dyDescent="0.3">
      <c r="A50" t="str">
        <f t="shared" si="0"/>
        <v>b</v>
      </c>
      <c r="B50" s="11"/>
      <c r="C50" s="12" t="s">
        <v>20</v>
      </c>
      <c r="D50" s="13">
        <f t="shared" si="27"/>
        <v>0</v>
      </c>
      <c r="E50" s="13">
        <f t="shared" si="27"/>
        <v>0</v>
      </c>
      <c r="F50" s="13">
        <f t="shared" ref="F50:G50" si="38">F62+F74+F86</f>
        <v>0</v>
      </c>
      <c r="G50" s="13">
        <f t="shared" si="38"/>
        <v>0</v>
      </c>
    </row>
    <row r="51" spans="1:7" ht="31.5" thickTop="1" thickBot="1" x14ac:dyDescent="0.3">
      <c r="A51" t="str">
        <f t="shared" si="0"/>
        <v>b</v>
      </c>
      <c r="B51" s="3" t="s">
        <v>27</v>
      </c>
      <c r="C51" s="4" t="s">
        <v>26</v>
      </c>
      <c r="D51" s="4">
        <f t="shared" ref="D51:G51" si="39">D52+D60+D61+D62</f>
        <v>0</v>
      </c>
      <c r="E51" s="4">
        <f t="shared" si="39"/>
        <v>0</v>
      </c>
      <c r="F51" s="4">
        <f t="shared" si="39"/>
        <v>0</v>
      </c>
      <c r="G51" s="4">
        <f t="shared" si="39"/>
        <v>0</v>
      </c>
    </row>
    <row r="52" spans="1:7" ht="15.75" thickTop="1" x14ac:dyDescent="0.25">
      <c r="A52" t="str">
        <f t="shared" si="0"/>
        <v>b</v>
      </c>
      <c r="B52" s="5"/>
      <c r="C52" s="6" t="s">
        <v>10</v>
      </c>
      <c r="D52" s="7">
        <f t="shared" ref="D52:G52" si="40">SUM(D53:D59)</f>
        <v>0</v>
      </c>
      <c r="E52" s="7">
        <f t="shared" si="40"/>
        <v>0</v>
      </c>
      <c r="F52" s="7">
        <f t="shared" si="40"/>
        <v>0</v>
      </c>
      <c r="G52" s="7">
        <f t="shared" si="40"/>
        <v>0</v>
      </c>
    </row>
    <row r="53" spans="1:7" x14ac:dyDescent="0.25">
      <c r="A53" t="str">
        <f t="shared" si="0"/>
        <v>b</v>
      </c>
      <c r="B53" s="8"/>
      <c r="C53" s="9" t="s">
        <v>11</v>
      </c>
      <c r="D53" s="10"/>
      <c r="E53" s="10"/>
      <c r="F53" s="10"/>
      <c r="G53" s="10"/>
    </row>
    <row r="54" spans="1:7" x14ac:dyDescent="0.25">
      <c r="A54" t="str">
        <f t="shared" si="0"/>
        <v>b</v>
      </c>
      <c r="B54" s="8"/>
      <c r="C54" s="9" t="s">
        <v>12</v>
      </c>
      <c r="D54" s="10"/>
      <c r="E54" s="10"/>
      <c r="F54" s="10"/>
      <c r="G54" s="10"/>
    </row>
    <row r="55" spans="1:7" x14ac:dyDescent="0.25">
      <c r="A55" t="str">
        <f t="shared" si="0"/>
        <v>b</v>
      </c>
      <c r="B55" s="8"/>
      <c r="C55" s="9" t="s">
        <v>13</v>
      </c>
      <c r="D55" s="10"/>
      <c r="E55" s="10"/>
      <c r="F55" s="10"/>
      <c r="G55" s="10"/>
    </row>
    <row r="56" spans="1:7" x14ac:dyDescent="0.25">
      <c r="A56" t="str">
        <f t="shared" si="0"/>
        <v>b</v>
      </c>
      <c r="B56" s="8"/>
      <c r="C56" s="9" t="s">
        <v>14</v>
      </c>
      <c r="D56" s="10"/>
      <c r="E56" s="10"/>
      <c r="F56" s="10"/>
      <c r="G56" s="10"/>
    </row>
    <row r="57" spans="1:7" x14ac:dyDescent="0.25">
      <c r="A57" t="str">
        <f t="shared" si="0"/>
        <v>b</v>
      </c>
      <c r="B57" s="8"/>
      <c r="C57" s="9" t="s">
        <v>15</v>
      </c>
      <c r="D57" s="10"/>
      <c r="E57" s="10"/>
      <c r="F57" s="10"/>
      <c r="G57" s="10"/>
    </row>
    <row r="58" spans="1:7" x14ac:dyDescent="0.25">
      <c r="A58" t="str">
        <f t="shared" si="0"/>
        <v>b</v>
      </c>
      <c r="B58" s="8"/>
      <c r="C58" s="9" t="s">
        <v>16</v>
      </c>
      <c r="D58" s="10"/>
      <c r="E58" s="10"/>
      <c r="F58" s="10"/>
      <c r="G58" s="10"/>
    </row>
    <row r="59" spans="1:7" x14ac:dyDescent="0.25">
      <c r="A59" t="str">
        <f t="shared" si="0"/>
        <v>b</v>
      </c>
      <c r="B59" s="8"/>
      <c r="C59" s="9" t="s">
        <v>17</v>
      </c>
      <c r="D59" s="10"/>
      <c r="E59" s="10"/>
      <c r="F59" s="10"/>
      <c r="G59" s="10"/>
    </row>
    <row r="60" spans="1:7" x14ac:dyDescent="0.25">
      <c r="A60" t="str">
        <f t="shared" si="0"/>
        <v>b</v>
      </c>
      <c r="B60" s="5"/>
      <c r="C60" s="6" t="s">
        <v>18</v>
      </c>
      <c r="D60" s="7">
        <v>0</v>
      </c>
      <c r="E60" s="7">
        <v>0</v>
      </c>
      <c r="F60" s="7">
        <v>0</v>
      </c>
      <c r="G60" s="7">
        <v>0</v>
      </c>
    </row>
    <row r="61" spans="1:7" x14ac:dyDescent="0.25">
      <c r="A61" t="str">
        <f t="shared" si="0"/>
        <v>b</v>
      </c>
      <c r="B61" s="5"/>
      <c r="C61" s="6" t="s">
        <v>19</v>
      </c>
      <c r="D61" s="7">
        <v>0</v>
      </c>
      <c r="E61" s="7">
        <v>0</v>
      </c>
      <c r="F61" s="7">
        <v>0</v>
      </c>
      <c r="G61" s="7">
        <v>0</v>
      </c>
    </row>
    <row r="62" spans="1:7" ht="15.75" thickBot="1" x14ac:dyDescent="0.3">
      <c r="A62" t="str">
        <f t="shared" si="0"/>
        <v>b</v>
      </c>
      <c r="B62" s="11"/>
      <c r="C62" s="12" t="s">
        <v>20</v>
      </c>
      <c r="D62" s="13">
        <v>0</v>
      </c>
      <c r="E62" s="13">
        <v>0</v>
      </c>
      <c r="F62" s="13">
        <v>0</v>
      </c>
      <c r="G62" s="13">
        <v>0</v>
      </c>
    </row>
    <row r="63" spans="1:7" ht="31.5" thickTop="1" thickBot="1" x14ac:dyDescent="0.3">
      <c r="A63" t="str">
        <f t="shared" si="0"/>
        <v>b</v>
      </c>
      <c r="B63" s="3" t="s">
        <v>28</v>
      </c>
      <c r="C63" s="4" t="s">
        <v>29</v>
      </c>
      <c r="D63" s="4">
        <f t="shared" ref="D63:G63" si="41">D64+D72+D73+D74</f>
        <v>0</v>
      </c>
      <c r="E63" s="4">
        <f t="shared" si="41"/>
        <v>0</v>
      </c>
      <c r="F63" s="4">
        <f t="shared" si="41"/>
        <v>0</v>
      </c>
      <c r="G63" s="4">
        <f t="shared" si="41"/>
        <v>0</v>
      </c>
    </row>
    <row r="64" spans="1:7" ht="15.75" thickTop="1" x14ac:dyDescent="0.25">
      <c r="A64" t="str">
        <f t="shared" si="0"/>
        <v>b</v>
      </c>
      <c r="B64" s="5"/>
      <c r="C64" s="6" t="s">
        <v>10</v>
      </c>
      <c r="D64" s="7">
        <f t="shared" ref="D64:G64" si="42">SUM(D65:D71)</f>
        <v>0</v>
      </c>
      <c r="E64" s="7">
        <f t="shared" si="42"/>
        <v>0</v>
      </c>
      <c r="F64" s="7">
        <f t="shared" si="42"/>
        <v>0</v>
      </c>
      <c r="G64" s="7">
        <f t="shared" si="42"/>
        <v>0</v>
      </c>
    </row>
    <row r="65" spans="1:7" x14ac:dyDescent="0.25">
      <c r="A65" t="str">
        <f t="shared" si="0"/>
        <v>b</v>
      </c>
      <c r="B65" s="8"/>
      <c r="C65" s="9" t="s">
        <v>11</v>
      </c>
      <c r="D65" s="10"/>
      <c r="E65" s="10"/>
      <c r="F65" s="10"/>
      <c r="G65" s="10"/>
    </row>
    <row r="66" spans="1:7" x14ac:dyDescent="0.25">
      <c r="A66" t="str">
        <f t="shared" si="0"/>
        <v>b</v>
      </c>
      <c r="B66" s="8"/>
      <c r="C66" s="9" t="s">
        <v>12</v>
      </c>
      <c r="D66" s="10"/>
      <c r="E66" s="10"/>
      <c r="F66" s="10"/>
      <c r="G66" s="10"/>
    </row>
    <row r="67" spans="1:7" x14ac:dyDescent="0.25">
      <c r="A67" t="str">
        <f t="shared" si="0"/>
        <v>b</v>
      </c>
      <c r="B67" s="8"/>
      <c r="C67" s="9" t="s">
        <v>13</v>
      </c>
      <c r="D67" s="10"/>
      <c r="E67" s="10"/>
      <c r="F67" s="10"/>
      <c r="G67" s="10"/>
    </row>
    <row r="68" spans="1:7" x14ac:dyDescent="0.25">
      <c r="A68" t="str">
        <f t="shared" ref="A68:A131" si="43">IF(OR(D68&lt;&gt;0,E68&lt;&gt;0,F68&lt;&gt;0,G68&lt;&gt;0,),"a","b")</f>
        <v>b</v>
      </c>
      <c r="B68" s="8"/>
      <c r="C68" s="9" t="s">
        <v>14</v>
      </c>
      <c r="D68" s="10"/>
      <c r="E68" s="10"/>
      <c r="F68" s="10"/>
      <c r="G68" s="10"/>
    </row>
    <row r="69" spans="1:7" x14ac:dyDescent="0.25">
      <c r="A69" t="str">
        <f t="shared" si="43"/>
        <v>b</v>
      </c>
      <c r="B69" s="8"/>
      <c r="C69" s="9" t="s">
        <v>15</v>
      </c>
      <c r="D69" s="10"/>
      <c r="E69" s="10"/>
      <c r="F69" s="10"/>
      <c r="G69" s="10"/>
    </row>
    <row r="70" spans="1:7" x14ac:dyDescent="0.25">
      <c r="A70" t="str">
        <f t="shared" si="43"/>
        <v>b</v>
      </c>
      <c r="B70" s="8"/>
      <c r="C70" s="9" t="s">
        <v>16</v>
      </c>
      <c r="D70" s="10"/>
      <c r="E70" s="10"/>
      <c r="F70" s="10"/>
      <c r="G70" s="10"/>
    </row>
    <row r="71" spans="1:7" x14ac:dyDescent="0.25">
      <c r="A71" t="str">
        <f t="shared" si="43"/>
        <v>b</v>
      </c>
      <c r="B71" s="8"/>
      <c r="C71" s="9" t="s">
        <v>17</v>
      </c>
      <c r="D71" s="10"/>
      <c r="E71" s="10"/>
      <c r="F71" s="10"/>
      <c r="G71" s="10"/>
    </row>
    <row r="72" spans="1:7" x14ac:dyDescent="0.25">
      <c r="A72" t="str">
        <f t="shared" si="43"/>
        <v>b</v>
      </c>
      <c r="B72" s="5"/>
      <c r="C72" s="6" t="s">
        <v>18</v>
      </c>
      <c r="D72" s="7">
        <v>0</v>
      </c>
      <c r="E72" s="7">
        <v>0</v>
      </c>
      <c r="F72" s="7">
        <v>0</v>
      </c>
      <c r="G72" s="7">
        <v>0</v>
      </c>
    </row>
    <row r="73" spans="1:7" x14ac:dyDescent="0.25">
      <c r="A73" t="str">
        <f t="shared" si="43"/>
        <v>b</v>
      </c>
      <c r="B73" s="5"/>
      <c r="C73" s="6" t="s">
        <v>19</v>
      </c>
      <c r="D73" s="7">
        <v>0</v>
      </c>
      <c r="E73" s="7">
        <v>0</v>
      </c>
      <c r="F73" s="7">
        <v>0</v>
      </c>
      <c r="G73" s="7">
        <v>0</v>
      </c>
    </row>
    <row r="74" spans="1:7" ht="15.75" thickBot="1" x14ac:dyDescent="0.3">
      <c r="A74" t="str">
        <f t="shared" si="43"/>
        <v>b</v>
      </c>
      <c r="B74" s="11"/>
      <c r="C74" s="12" t="s">
        <v>20</v>
      </c>
      <c r="D74" s="13">
        <v>0</v>
      </c>
      <c r="E74" s="13">
        <v>0</v>
      </c>
      <c r="F74" s="13">
        <v>0</v>
      </c>
      <c r="G74" s="13">
        <v>0</v>
      </c>
    </row>
    <row r="75" spans="1:7" ht="31.5" thickTop="1" thickBot="1" x14ac:dyDescent="0.3">
      <c r="A75" t="str">
        <f t="shared" si="43"/>
        <v>b</v>
      </c>
      <c r="B75" s="3" t="s">
        <v>30</v>
      </c>
      <c r="C75" s="4" t="s">
        <v>31</v>
      </c>
      <c r="D75" s="4">
        <f t="shared" ref="D75:G75" si="44">D76+D84+D85+D86</f>
        <v>0</v>
      </c>
      <c r="E75" s="4">
        <f t="shared" si="44"/>
        <v>0</v>
      </c>
      <c r="F75" s="4">
        <f t="shared" si="44"/>
        <v>0</v>
      </c>
      <c r="G75" s="4">
        <f t="shared" si="44"/>
        <v>0</v>
      </c>
    </row>
    <row r="76" spans="1:7" ht="15.75" thickTop="1" x14ac:dyDescent="0.25">
      <c r="A76" t="str">
        <f t="shared" si="43"/>
        <v>b</v>
      </c>
      <c r="B76" s="5"/>
      <c r="C76" s="6" t="s">
        <v>10</v>
      </c>
      <c r="D76" s="7">
        <f t="shared" ref="D76:G76" si="45">SUM(D77:D83)</f>
        <v>0</v>
      </c>
      <c r="E76" s="7">
        <f t="shared" si="45"/>
        <v>0</v>
      </c>
      <c r="F76" s="7">
        <f t="shared" si="45"/>
        <v>0</v>
      </c>
      <c r="G76" s="7">
        <f t="shared" si="45"/>
        <v>0</v>
      </c>
    </row>
    <row r="77" spans="1:7" x14ac:dyDescent="0.25">
      <c r="A77" t="str">
        <f t="shared" si="43"/>
        <v>b</v>
      </c>
      <c r="B77" s="8"/>
      <c r="C77" s="9" t="s">
        <v>11</v>
      </c>
      <c r="D77" s="10"/>
      <c r="E77" s="10"/>
      <c r="F77" s="10"/>
      <c r="G77" s="10"/>
    </row>
    <row r="78" spans="1:7" x14ac:dyDescent="0.25">
      <c r="A78" t="str">
        <f t="shared" si="43"/>
        <v>b</v>
      </c>
      <c r="B78" s="8"/>
      <c r="C78" s="9" t="s">
        <v>12</v>
      </c>
      <c r="D78" s="10"/>
      <c r="E78" s="10"/>
      <c r="F78" s="10"/>
      <c r="G78" s="10"/>
    </row>
    <row r="79" spans="1:7" x14ac:dyDescent="0.25">
      <c r="A79" t="str">
        <f t="shared" si="43"/>
        <v>b</v>
      </c>
      <c r="B79" s="8"/>
      <c r="C79" s="9" t="s">
        <v>13</v>
      </c>
      <c r="D79" s="10"/>
      <c r="E79" s="10"/>
      <c r="F79" s="10"/>
      <c r="G79" s="10"/>
    </row>
    <row r="80" spans="1:7" x14ac:dyDescent="0.25">
      <c r="A80" t="str">
        <f t="shared" si="43"/>
        <v>b</v>
      </c>
      <c r="B80" s="8"/>
      <c r="C80" s="9" t="s">
        <v>14</v>
      </c>
      <c r="D80" s="10"/>
      <c r="E80" s="10"/>
      <c r="F80" s="10"/>
      <c r="G80" s="10"/>
    </row>
    <row r="81" spans="1:7" x14ac:dyDescent="0.25">
      <c r="A81" t="str">
        <f t="shared" si="43"/>
        <v>b</v>
      </c>
      <c r="B81" s="8"/>
      <c r="C81" s="9" t="s">
        <v>15</v>
      </c>
      <c r="D81" s="10"/>
      <c r="E81" s="10"/>
      <c r="F81" s="10"/>
      <c r="G81" s="10"/>
    </row>
    <row r="82" spans="1:7" x14ac:dyDescent="0.25">
      <c r="A82" t="str">
        <f t="shared" si="43"/>
        <v>b</v>
      </c>
      <c r="B82" s="8"/>
      <c r="C82" s="9" t="s">
        <v>16</v>
      </c>
      <c r="D82" s="10"/>
      <c r="E82" s="10"/>
      <c r="F82" s="10"/>
      <c r="G82" s="10"/>
    </row>
    <row r="83" spans="1:7" x14ac:dyDescent="0.25">
      <c r="A83" t="str">
        <f t="shared" si="43"/>
        <v>b</v>
      </c>
      <c r="B83" s="8"/>
      <c r="C83" s="9" t="s">
        <v>17</v>
      </c>
      <c r="D83" s="10"/>
      <c r="E83" s="10"/>
      <c r="F83" s="10"/>
      <c r="G83" s="10"/>
    </row>
    <row r="84" spans="1:7" x14ac:dyDescent="0.25">
      <c r="A84" t="str">
        <f t="shared" si="43"/>
        <v>b</v>
      </c>
      <c r="B84" s="5"/>
      <c r="C84" s="6" t="s">
        <v>18</v>
      </c>
      <c r="D84" s="7">
        <v>0</v>
      </c>
      <c r="E84" s="7">
        <v>0</v>
      </c>
      <c r="F84" s="7">
        <v>0</v>
      </c>
      <c r="G84" s="7">
        <v>0</v>
      </c>
    </row>
    <row r="85" spans="1:7" x14ac:dyDescent="0.25">
      <c r="A85" t="str">
        <f t="shared" si="43"/>
        <v>b</v>
      </c>
      <c r="B85" s="5"/>
      <c r="C85" s="6" t="s">
        <v>19</v>
      </c>
      <c r="D85" s="7">
        <v>0</v>
      </c>
      <c r="E85" s="7">
        <v>0</v>
      </c>
      <c r="F85" s="7">
        <v>0</v>
      </c>
      <c r="G85" s="7">
        <v>0</v>
      </c>
    </row>
    <row r="86" spans="1:7" ht="15.75" thickBot="1" x14ac:dyDescent="0.3">
      <c r="A86" t="str">
        <f t="shared" si="43"/>
        <v>b</v>
      </c>
      <c r="B86" s="11"/>
      <c r="C86" s="12" t="s">
        <v>20</v>
      </c>
      <c r="D86" s="13">
        <v>0</v>
      </c>
      <c r="E86" s="13">
        <v>0</v>
      </c>
      <c r="F86" s="13">
        <v>0</v>
      </c>
      <c r="G86" s="13">
        <v>0</v>
      </c>
    </row>
    <row r="87" spans="1:7" ht="46.5" thickTop="1" thickBot="1" x14ac:dyDescent="0.3">
      <c r="A87" t="str">
        <f t="shared" si="43"/>
        <v>a</v>
      </c>
      <c r="B87" s="3" t="s">
        <v>32</v>
      </c>
      <c r="C87" s="14" t="s">
        <v>33</v>
      </c>
      <c r="D87" s="4">
        <f>D88+D96+D97+D98</f>
        <v>261781.47999999998</v>
      </c>
      <c r="E87" s="4">
        <f>E88+E96+E97+E98</f>
        <v>591489.68000000005</v>
      </c>
      <c r="F87" s="4">
        <f>F88+F96+F97+F98</f>
        <v>0</v>
      </c>
      <c r="G87" s="4">
        <f>G88+G96+G97+G98</f>
        <v>0</v>
      </c>
    </row>
    <row r="88" spans="1:7" ht="15.75" thickTop="1" x14ac:dyDescent="0.25">
      <c r="A88" t="str">
        <f t="shared" si="43"/>
        <v>a</v>
      </c>
      <c r="B88" s="5"/>
      <c r="C88" s="6" t="s">
        <v>10</v>
      </c>
      <c r="D88" s="7">
        <f>SUM(D89:D95)</f>
        <v>242550.86</v>
      </c>
      <c r="E88" s="7">
        <f>SUM(E89:E95)</f>
        <v>495232.06</v>
      </c>
      <c r="F88" s="7">
        <f>SUM(F89:F95)</f>
        <v>0</v>
      </c>
      <c r="G88" s="7">
        <f>SUM(G89:G95)</f>
        <v>0</v>
      </c>
    </row>
    <row r="89" spans="1:7" x14ac:dyDescent="0.25">
      <c r="A89" t="str">
        <f t="shared" si="43"/>
        <v>a</v>
      </c>
      <c r="B89" s="8"/>
      <c r="C89" s="9" t="s">
        <v>11</v>
      </c>
      <c r="D89" s="10">
        <v>114187.17</v>
      </c>
      <c r="E89" s="10">
        <v>238377.7</v>
      </c>
      <c r="F89" s="10"/>
      <c r="G89" s="10"/>
    </row>
    <row r="90" spans="1:7" x14ac:dyDescent="0.25">
      <c r="A90" t="str">
        <f t="shared" si="43"/>
        <v>a</v>
      </c>
      <c r="B90" s="8"/>
      <c r="C90" s="9" t="s">
        <v>12</v>
      </c>
      <c r="D90" s="10">
        <v>128363.69</v>
      </c>
      <c r="E90" s="10">
        <v>256854.36</v>
      </c>
      <c r="F90" s="10"/>
      <c r="G90" s="10"/>
    </row>
    <row r="91" spans="1:7" x14ac:dyDescent="0.25">
      <c r="A91" t="str">
        <f t="shared" si="43"/>
        <v>b</v>
      </c>
      <c r="B91" s="8"/>
      <c r="C91" s="9" t="s">
        <v>13</v>
      </c>
      <c r="D91" s="10"/>
      <c r="E91" s="10"/>
      <c r="F91" s="10"/>
      <c r="G91" s="10"/>
    </row>
    <row r="92" spans="1:7" x14ac:dyDescent="0.25">
      <c r="A92" t="str">
        <f t="shared" si="43"/>
        <v>b</v>
      </c>
      <c r="B92" s="8"/>
      <c r="C92" s="9" t="s">
        <v>14</v>
      </c>
      <c r="D92" s="10"/>
      <c r="E92" s="10"/>
      <c r="F92" s="10"/>
      <c r="G92" s="10"/>
    </row>
    <row r="93" spans="1:7" x14ac:dyDescent="0.25">
      <c r="A93" t="str">
        <f t="shared" si="43"/>
        <v>b</v>
      </c>
      <c r="B93" s="8"/>
      <c r="C93" s="9" t="s">
        <v>15</v>
      </c>
      <c r="D93" s="10"/>
      <c r="E93" s="10"/>
      <c r="F93" s="10"/>
      <c r="G93" s="10"/>
    </row>
    <row r="94" spans="1:7" x14ac:dyDescent="0.25">
      <c r="A94" t="str">
        <f t="shared" si="43"/>
        <v>b</v>
      </c>
      <c r="B94" s="8"/>
      <c r="C94" s="9" t="s">
        <v>16</v>
      </c>
      <c r="D94" s="10"/>
      <c r="E94" s="10"/>
      <c r="F94" s="10"/>
      <c r="G94" s="10"/>
    </row>
    <row r="95" spans="1:7" x14ac:dyDescent="0.25">
      <c r="A95" t="str">
        <f t="shared" si="43"/>
        <v>b</v>
      </c>
      <c r="B95" s="8"/>
      <c r="C95" s="9" t="s">
        <v>17</v>
      </c>
      <c r="D95" s="10"/>
      <c r="E95" s="10"/>
      <c r="F95" s="10"/>
      <c r="G95" s="10"/>
    </row>
    <row r="96" spans="1:7" x14ac:dyDescent="0.25">
      <c r="A96" t="str">
        <f t="shared" si="43"/>
        <v>a</v>
      </c>
      <c r="B96" s="5"/>
      <c r="C96" s="6" t="s">
        <v>18</v>
      </c>
      <c r="D96" s="7"/>
      <c r="E96" s="7">
        <v>77027</v>
      </c>
      <c r="F96" s="7"/>
      <c r="G96" s="7"/>
    </row>
    <row r="97" spans="1:7" x14ac:dyDescent="0.25">
      <c r="A97" t="str">
        <f t="shared" si="43"/>
        <v>b</v>
      </c>
      <c r="B97" s="5"/>
      <c r="C97" s="6" t="s">
        <v>19</v>
      </c>
      <c r="D97" s="7"/>
      <c r="E97" s="7"/>
      <c r="F97" s="7"/>
      <c r="G97" s="7"/>
    </row>
    <row r="98" spans="1:7" ht="15.75" thickBot="1" x14ac:dyDescent="0.3">
      <c r="A98" t="str">
        <f t="shared" si="43"/>
        <v>a</v>
      </c>
      <c r="B98" s="11"/>
      <c r="C98" s="12" t="s">
        <v>20</v>
      </c>
      <c r="D98" s="13">
        <v>19230.62</v>
      </c>
      <c r="E98" s="13">
        <v>19230.62</v>
      </c>
      <c r="F98" s="13">
        <v>0</v>
      </c>
      <c r="G98" s="13">
        <v>0</v>
      </c>
    </row>
    <row r="99" spans="1:7" ht="31.5" thickTop="1" thickBot="1" x14ac:dyDescent="0.3">
      <c r="A99" t="str">
        <f t="shared" si="43"/>
        <v>b</v>
      </c>
      <c r="B99" s="16" t="s">
        <v>34</v>
      </c>
      <c r="C99" s="14" t="s">
        <v>35</v>
      </c>
      <c r="D99" s="4">
        <f>D111+D123+D135+D147+D159+D171+D183+D195+D207+D219+D231</f>
        <v>0</v>
      </c>
      <c r="E99" s="4">
        <f>E111+E123+E135+E147+E159+E171+E183+E195+E207+E219+E231</f>
        <v>0</v>
      </c>
      <c r="F99" s="4">
        <f>F111+F123+F135+F147+F159+F171+F183+F195+F207+F219+F231</f>
        <v>0</v>
      </c>
      <c r="G99" s="4">
        <f>G111+G123+G135+G147+G159+G171+G183+G195+G207+G219+G231</f>
        <v>0</v>
      </c>
    </row>
    <row r="100" spans="1:7" ht="15.75" thickTop="1" x14ac:dyDescent="0.25">
      <c r="A100" t="str">
        <f t="shared" si="43"/>
        <v>b</v>
      </c>
      <c r="B100" s="5"/>
      <c r="C100" s="6" t="s">
        <v>10</v>
      </c>
      <c r="D100" s="7">
        <f t="shared" ref="D100:E110" si="46">D112+D124+D136+D148+D160+D172+D184+D196+D208+D220+D232</f>
        <v>0</v>
      </c>
      <c r="E100" s="7">
        <f t="shared" si="46"/>
        <v>0</v>
      </c>
      <c r="F100" s="7">
        <f t="shared" ref="F100:G100" si="47">F112+F124+F136+F148+F160+F172+F184+F196+F208+F220+F232</f>
        <v>0</v>
      </c>
      <c r="G100" s="7">
        <f t="shared" si="47"/>
        <v>0</v>
      </c>
    </row>
    <row r="101" spans="1:7" x14ac:dyDescent="0.25">
      <c r="A101" t="str">
        <f t="shared" si="43"/>
        <v>b</v>
      </c>
      <c r="B101" s="8"/>
      <c r="C101" s="9" t="s">
        <v>11</v>
      </c>
      <c r="D101" s="10">
        <f t="shared" si="46"/>
        <v>0</v>
      </c>
      <c r="E101" s="10">
        <f t="shared" si="46"/>
        <v>0</v>
      </c>
      <c r="F101" s="10">
        <f t="shared" ref="F101:G101" si="48">F113+F125+F137+F149+F161+F173+F185+F197+F209+F221+F233</f>
        <v>0</v>
      </c>
      <c r="G101" s="10">
        <f t="shared" si="48"/>
        <v>0</v>
      </c>
    </row>
    <row r="102" spans="1:7" x14ac:dyDescent="0.25">
      <c r="A102" t="str">
        <f t="shared" si="43"/>
        <v>b</v>
      </c>
      <c r="B102" s="8"/>
      <c r="C102" s="9" t="s">
        <v>12</v>
      </c>
      <c r="D102" s="10">
        <f t="shared" si="46"/>
        <v>0</v>
      </c>
      <c r="E102" s="10">
        <f t="shared" si="46"/>
        <v>0</v>
      </c>
      <c r="F102" s="10">
        <f t="shared" ref="F102:G102" si="49">F114+F126+F138+F150+F162+F174+F186+F198+F210+F222+F234</f>
        <v>0</v>
      </c>
      <c r="G102" s="10">
        <f t="shared" si="49"/>
        <v>0</v>
      </c>
    </row>
    <row r="103" spans="1:7" x14ac:dyDescent="0.25">
      <c r="A103" t="str">
        <f t="shared" si="43"/>
        <v>b</v>
      </c>
      <c r="B103" s="8"/>
      <c r="C103" s="9" t="s">
        <v>13</v>
      </c>
      <c r="D103" s="10">
        <f t="shared" si="46"/>
        <v>0</v>
      </c>
      <c r="E103" s="10">
        <f t="shared" si="46"/>
        <v>0</v>
      </c>
      <c r="F103" s="10">
        <f t="shared" ref="F103:G103" si="50">F115+F127+F139+F151+F163+F175+F187+F199+F211+F223+F235</f>
        <v>0</v>
      </c>
      <c r="G103" s="10">
        <f t="shared" si="50"/>
        <v>0</v>
      </c>
    </row>
    <row r="104" spans="1:7" x14ac:dyDescent="0.25">
      <c r="A104" t="str">
        <f t="shared" si="43"/>
        <v>b</v>
      </c>
      <c r="B104" s="8"/>
      <c r="C104" s="9" t="s">
        <v>14</v>
      </c>
      <c r="D104" s="10">
        <f t="shared" si="46"/>
        <v>0</v>
      </c>
      <c r="E104" s="10">
        <f t="shared" si="46"/>
        <v>0</v>
      </c>
      <c r="F104" s="10">
        <f t="shared" ref="F104:G104" si="51">F116+F128+F140+F152+F164+F176+F188+F200+F212+F224+F236</f>
        <v>0</v>
      </c>
      <c r="G104" s="10">
        <f t="shared" si="51"/>
        <v>0</v>
      </c>
    </row>
    <row r="105" spans="1:7" x14ac:dyDescent="0.25">
      <c r="A105" t="str">
        <f t="shared" si="43"/>
        <v>b</v>
      </c>
      <c r="B105" s="8"/>
      <c r="C105" s="9" t="s">
        <v>15</v>
      </c>
      <c r="D105" s="10">
        <f t="shared" si="46"/>
        <v>0</v>
      </c>
      <c r="E105" s="10">
        <f t="shared" si="46"/>
        <v>0</v>
      </c>
      <c r="F105" s="10">
        <f t="shared" ref="F105:G105" si="52">F117+F129+F141+F153+F165+F177+F189+F201+F213+F225+F237</f>
        <v>0</v>
      </c>
      <c r="G105" s="10">
        <f t="shared" si="52"/>
        <v>0</v>
      </c>
    </row>
    <row r="106" spans="1:7" x14ac:dyDescent="0.25">
      <c r="A106" t="str">
        <f t="shared" si="43"/>
        <v>b</v>
      </c>
      <c r="B106" s="8"/>
      <c r="C106" s="9" t="s">
        <v>16</v>
      </c>
      <c r="D106" s="10">
        <f t="shared" si="46"/>
        <v>0</v>
      </c>
      <c r="E106" s="10">
        <f t="shared" si="46"/>
        <v>0</v>
      </c>
      <c r="F106" s="10">
        <f t="shared" ref="F106:G106" si="53">F118+F130+F142+F154+F166+F178+F190+F202+F214+F226+F238</f>
        <v>0</v>
      </c>
      <c r="G106" s="10">
        <f t="shared" si="53"/>
        <v>0</v>
      </c>
    </row>
    <row r="107" spans="1:7" x14ac:dyDescent="0.25">
      <c r="A107" t="str">
        <f t="shared" si="43"/>
        <v>b</v>
      </c>
      <c r="B107" s="8"/>
      <c r="C107" s="9" t="s">
        <v>17</v>
      </c>
      <c r="D107" s="10">
        <f t="shared" si="46"/>
        <v>0</v>
      </c>
      <c r="E107" s="10">
        <f t="shared" si="46"/>
        <v>0</v>
      </c>
      <c r="F107" s="10">
        <f t="shared" ref="F107:G107" si="54">F119+F131+F143+F155+F167+F179+F191+F203+F215+F227+F239</f>
        <v>0</v>
      </c>
      <c r="G107" s="10">
        <f t="shared" si="54"/>
        <v>0</v>
      </c>
    </row>
    <row r="108" spans="1:7" x14ac:dyDescent="0.25">
      <c r="A108" t="str">
        <f t="shared" si="43"/>
        <v>b</v>
      </c>
      <c r="B108" s="5"/>
      <c r="C108" s="6" t="s">
        <v>18</v>
      </c>
      <c r="D108" s="7">
        <f t="shared" si="46"/>
        <v>0</v>
      </c>
      <c r="E108" s="7">
        <f t="shared" si="46"/>
        <v>0</v>
      </c>
      <c r="F108" s="7">
        <f t="shared" ref="F108:G108" si="55">F120+F132+F144+F156+F168+F180+F192+F204+F216+F228+F240</f>
        <v>0</v>
      </c>
      <c r="G108" s="7">
        <f t="shared" si="55"/>
        <v>0</v>
      </c>
    </row>
    <row r="109" spans="1:7" x14ac:dyDescent="0.25">
      <c r="A109" t="str">
        <f t="shared" si="43"/>
        <v>b</v>
      </c>
      <c r="B109" s="5"/>
      <c r="C109" s="6" t="s">
        <v>19</v>
      </c>
      <c r="D109" s="7">
        <f t="shared" si="46"/>
        <v>0</v>
      </c>
      <c r="E109" s="7">
        <f t="shared" si="46"/>
        <v>0</v>
      </c>
      <c r="F109" s="7">
        <f t="shared" ref="F109:G109" si="56">F121+F133+F145+F157+F169+F181+F193+F205+F217+F229+F241</f>
        <v>0</v>
      </c>
      <c r="G109" s="7">
        <f t="shared" si="56"/>
        <v>0</v>
      </c>
    </row>
    <row r="110" spans="1:7" ht="15.75" thickBot="1" x14ac:dyDescent="0.3">
      <c r="A110" t="str">
        <f t="shared" si="43"/>
        <v>b</v>
      </c>
      <c r="B110" s="11"/>
      <c r="C110" s="12" t="s">
        <v>20</v>
      </c>
      <c r="D110" s="13">
        <f t="shared" si="46"/>
        <v>0</v>
      </c>
      <c r="E110" s="13">
        <f t="shared" si="46"/>
        <v>0</v>
      </c>
      <c r="F110" s="13">
        <f t="shared" ref="F110:G110" si="57">F122+F134+F146+F158+F170+F182+F194+F206+F218+F230+F242</f>
        <v>0</v>
      </c>
      <c r="G110" s="13">
        <f t="shared" si="57"/>
        <v>0</v>
      </c>
    </row>
    <row r="111" spans="1:7" ht="31.5" thickTop="1" thickBot="1" x14ac:dyDescent="0.3">
      <c r="A111" t="str">
        <f t="shared" si="43"/>
        <v>b</v>
      </c>
      <c r="B111" s="3" t="s">
        <v>36</v>
      </c>
      <c r="C111" s="14" t="s">
        <v>37</v>
      </c>
      <c r="D111" s="4">
        <f t="shared" ref="D111:G111" si="58">D112+D120+D121+D122</f>
        <v>0</v>
      </c>
      <c r="E111" s="4">
        <f t="shared" si="58"/>
        <v>0</v>
      </c>
      <c r="F111" s="4">
        <f t="shared" si="58"/>
        <v>0</v>
      </c>
      <c r="G111" s="4">
        <f t="shared" si="58"/>
        <v>0</v>
      </c>
    </row>
    <row r="112" spans="1:7" ht="15.75" thickTop="1" x14ac:dyDescent="0.25">
      <c r="A112" t="str">
        <f t="shared" si="43"/>
        <v>b</v>
      </c>
      <c r="B112" s="5"/>
      <c r="C112" s="6" t="s">
        <v>10</v>
      </c>
      <c r="D112" s="7">
        <f t="shared" ref="D112:G112" si="59">SUM(D113:D119)</f>
        <v>0</v>
      </c>
      <c r="E112" s="7">
        <f t="shared" si="59"/>
        <v>0</v>
      </c>
      <c r="F112" s="7">
        <f t="shared" si="59"/>
        <v>0</v>
      </c>
      <c r="G112" s="7">
        <f t="shared" si="59"/>
        <v>0</v>
      </c>
    </row>
    <row r="113" spans="1:7" x14ac:dyDescent="0.25">
      <c r="A113" t="str">
        <f t="shared" si="43"/>
        <v>b</v>
      </c>
      <c r="B113" s="8"/>
      <c r="C113" s="9" t="s">
        <v>11</v>
      </c>
      <c r="D113" s="10"/>
      <c r="E113" s="10"/>
      <c r="F113" s="10"/>
      <c r="G113" s="10"/>
    </row>
    <row r="114" spans="1:7" x14ac:dyDescent="0.25">
      <c r="A114" t="str">
        <f t="shared" si="43"/>
        <v>b</v>
      </c>
      <c r="B114" s="8"/>
      <c r="C114" s="9" t="s">
        <v>12</v>
      </c>
      <c r="D114" s="10"/>
      <c r="E114" s="10"/>
      <c r="F114" s="10"/>
      <c r="G114" s="10"/>
    </row>
    <row r="115" spans="1:7" x14ac:dyDescent="0.25">
      <c r="A115" t="str">
        <f t="shared" si="43"/>
        <v>b</v>
      </c>
      <c r="B115" s="8"/>
      <c r="C115" s="9" t="s">
        <v>13</v>
      </c>
      <c r="D115" s="10"/>
      <c r="E115" s="10"/>
      <c r="F115" s="10"/>
      <c r="G115" s="10"/>
    </row>
    <row r="116" spans="1:7" x14ac:dyDescent="0.25">
      <c r="A116" t="str">
        <f t="shared" si="43"/>
        <v>b</v>
      </c>
      <c r="B116" s="8"/>
      <c r="C116" s="9" t="s">
        <v>14</v>
      </c>
      <c r="D116" s="10"/>
      <c r="E116" s="10"/>
      <c r="F116" s="10"/>
      <c r="G116" s="10"/>
    </row>
    <row r="117" spans="1:7" x14ac:dyDescent="0.25">
      <c r="A117" t="str">
        <f t="shared" si="43"/>
        <v>b</v>
      </c>
      <c r="B117" s="8"/>
      <c r="C117" s="9" t="s">
        <v>15</v>
      </c>
      <c r="D117" s="10"/>
      <c r="E117" s="10"/>
      <c r="F117" s="10"/>
      <c r="G117" s="10"/>
    </row>
    <row r="118" spans="1:7" x14ac:dyDescent="0.25">
      <c r="A118" t="str">
        <f t="shared" si="43"/>
        <v>b</v>
      </c>
      <c r="B118" s="8"/>
      <c r="C118" s="9" t="s">
        <v>16</v>
      </c>
      <c r="D118" s="10"/>
      <c r="E118" s="10"/>
      <c r="F118" s="10"/>
      <c r="G118" s="10"/>
    </row>
    <row r="119" spans="1:7" x14ac:dyDescent="0.25">
      <c r="A119" t="str">
        <f t="shared" si="43"/>
        <v>b</v>
      </c>
      <c r="B119" s="8"/>
      <c r="C119" s="9" t="s">
        <v>17</v>
      </c>
      <c r="D119" s="10"/>
      <c r="E119" s="10"/>
      <c r="F119" s="10"/>
      <c r="G119" s="10"/>
    </row>
    <row r="120" spans="1:7" x14ac:dyDescent="0.25">
      <c r="A120" t="str">
        <f t="shared" si="43"/>
        <v>b</v>
      </c>
      <c r="B120" s="5"/>
      <c r="C120" s="6" t="s">
        <v>18</v>
      </c>
      <c r="D120" s="7">
        <v>0</v>
      </c>
      <c r="E120" s="7">
        <v>0</v>
      </c>
      <c r="F120" s="7">
        <v>0</v>
      </c>
      <c r="G120" s="7">
        <v>0</v>
      </c>
    </row>
    <row r="121" spans="1:7" x14ac:dyDescent="0.25">
      <c r="A121" t="str">
        <f t="shared" si="43"/>
        <v>b</v>
      </c>
      <c r="B121" s="5"/>
      <c r="C121" s="6" t="s">
        <v>19</v>
      </c>
      <c r="D121" s="7">
        <v>0</v>
      </c>
      <c r="E121" s="7">
        <v>0</v>
      </c>
      <c r="F121" s="7">
        <v>0</v>
      </c>
      <c r="G121" s="7">
        <v>0</v>
      </c>
    </row>
    <row r="122" spans="1:7" ht="15.75" thickBot="1" x14ac:dyDescent="0.3">
      <c r="A122" t="str">
        <f t="shared" si="43"/>
        <v>b</v>
      </c>
      <c r="B122" s="11"/>
      <c r="C122" s="12" t="s">
        <v>20</v>
      </c>
      <c r="D122" s="13">
        <v>0</v>
      </c>
      <c r="E122" s="13">
        <v>0</v>
      </c>
      <c r="F122" s="13">
        <v>0</v>
      </c>
      <c r="G122" s="13">
        <v>0</v>
      </c>
    </row>
    <row r="123" spans="1:7" ht="31.5" thickTop="1" thickBot="1" x14ac:dyDescent="0.3">
      <c r="A123" t="str">
        <f t="shared" si="43"/>
        <v>b</v>
      </c>
      <c r="B123" s="3" t="s">
        <v>38</v>
      </c>
      <c r="C123" s="14" t="s">
        <v>226</v>
      </c>
      <c r="D123" s="4">
        <f t="shared" ref="D123:G123" si="60">D124+D132+D133+D134</f>
        <v>0</v>
      </c>
      <c r="E123" s="4">
        <f t="shared" si="60"/>
        <v>0</v>
      </c>
      <c r="F123" s="4">
        <f t="shared" si="60"/>
        <v>0</v>
      </c>
      <c r="G123" s="4">
        <f t="shared" si="60"/>
        <v>0</v>
      </c>
    </row>
    <row r="124" spans="1:7" ht="15.75" thickTop="1" x14ac:dyDescent="0.25">
      <c r="A124" t="str">
        <f t="shared" si="43"/>
        <v>b</v>
      </c>
      <c r="B124" s="5"/>
      <c r="C124" s="6" t="s">
        <v>10</v>
      </c>
      <c r="D124" s="7">
        <f t="shared" ref="D124:G124" si="61">SUM(D125:D131)</f>
        <v>0</v>
      </c>
      <c r="E124" s="7">
        <f t="shared" si="61"/>
        <v>0</v>
      </c>
      <c r="F124" s="7">
        <f t="shared" si="61"/>
        <v>0</v>
      </c>
      <c r="G124" s="7">
        <f t="shared" si="61"/>
        <v>0</v>
      </c>
    </row>
    <row r="125" spans="1:7" x14ac:dyDescent="0.25">
      <c r="A125" t="str">
        <f t="shared" si="43"/>
        <v>b</v>
      </c>
      <c r="B125" s="8"/>
      <c r="C125" s="9" t="s">
        <v>11</v>
      </c>
      <c r="D125" s="10"/>
      <c r="E125" s="10"/>
      <c r="F125" s="10"/>
      <c r="G125" s="10"/>
    </row>
    <row r="126" spans="1:7" x14ac:dyDescent="0.25">
      <c r="A126" t="str">
        <f t="shared" si="43"/>
        <v>b</v>
      </c>
      <c r="B126" s="8"/>
      <c r="C126" s="9" t="s">
        <v>12</v>
      </c>
      <c r="D126" s="10"/>
      <c r="E126" s="10"/>
      <c r="F126" s="10"/>
      <c r="G126" s="10"/>
    </row>
    <row r="127" spans="1:7" x14ac:dyDescent="0.25">
      <c r="A127" t="str">
        <f t="shared" si="43"/>
        <v>b</v>
      </c>
      <c r="B127" s="8"/>
      <c r="C127" s="9" t="s">
        <v>13</v>
      </c>
      <c r="D127" s="10"/>
      <c r="E127" s="10"/>
      <c r="F127" s="10"/>
      <c r="G127" s="10"/>
    </row>
    <row r="128" spans="1:7" x14ac:dyDescent="0.25">
      <c r="A128" t="str">
        <f t="shared" si="43"/>
        <v>b</v>
      </c>
      <c r="B128" s="8"/>
      <c r="C128" s="9" t="s">
        <v>14</v>
      </c>
      <c r="D128" s="10"/>
      <c r="E128" s="10"/>
      <c r="F128" s="10"/>
      <c r="G128" s="10"/>
    </row>
    <row r="129" spans="1:7" x14ac:dyDescent="0.25">
      <c r="A129" t="str">
        <f t="shared" si="43"/>
        <v>b</v>
      </c>
      <c r="B129" s="8"/>
      <c r="C129" s="9" t="s">
        <v>15</v>
      </c>
      <c r="D129" s="10"/>
      <c r="E129" s="10"/>
      <c r="F129" s="10"/>
      <c r="G129" s="10"/>
    </row>
    <row r="130" spans="1:7" x14ac:dyDescent="0.25">
      <c r="A130" t="str">
        <f t="shared" si="43"/>
        <v>b</v>
      </c>
      <c r="B130" s="8"/>
      <c r="C130" s="9" t="s">
        <v>16</v>
      </c>
      <c r="D130" s="10"/>
      <c r="E130" s="10"/>
      <c r="F130" s="10"/>
      <c r="G130" s="10"/>
    </row>
    <row r="131" spans="1:7" x14ac:dyDescent="0.25">
      <c r="A131" t="str">
        <f t="shared" si="43"/>
        <v>b</v>
      </c>
      <c r="B131" s="8"/>
      <c r="C131" s="9" t="s">
        <v>17</v>
      </c>
      <c r="D131" s="10"/>
      <c r="E131" s="10"/>
      <c r="F131" s="10"/>
      <c r="G131" s="10"/>
    </row>
    <row r="132" spans="1:7" x14ac:dyDescent="0.25">
      <c r="A132" t="str">
        <f t="shared" ref="A132:A195" si="62">IF(OR(D132&lt;&gt;0,E132&lt;&gt;0,F132&lt;&gt;0,G132&lt;&gt;0,),"a","b")</f>
        <v>b</v>
      </c>
      <c r="B132" s="5"/>
      <c r="C132" s="6" t="s">
        <v>18</v>
      </c>
      <c r="D132" s="7">
        <v>0</v>
      </c>
      <c r="E132" s="7">
        <v>0</v>
      </c>
      <c r="F132" s="7">
        <v>0</v>
      </c>
      <c r="G132" s="7">
        <v>0</v>
      </c>
    </row>
    <row r="133" spans="1:7" x14ac:dyDescent="0.25">
      <c r="A133" t="str">
        <f t="shared" si="62"/>
        <v>b</v>
      </c>
      <c r="B133" s="5"/>
      <c r="C133" s="6" t="s">
        <v>19</v>
      </c>
      <c r="D133" s="7">
        <v>0</v>
      </c>
      <c r="E133" s="7">
        <v>0</v>
      </c>
      <c r="F133" s="7">
        <v>0</v>
      </c>
      <c r="G133" s="7">
        <v>0</v>
      </c>
    </row>
    <row r="134" spans="1:7" ht="15.75" thickBot="1" x14ac:dyDescent="0.3">
      <c r="A134" t="str">
        <f t="shared" si="62"/>
        <v>b</v>
      </c>
      <c r="B134" s="11"/>
      <c r="C134" s="12" t="s">
        <v>20</v>
      </c>
      <c r="D134" s="13">
        <v>0</v>
      </c>
      <c r="E134" s="13">
        <v>0</v>
      </c>
      <c r="F134" s="13">
        <v>0</v>
      </c>
      <c r="G134" s="13">
        <v>0</v>
      </c>
    </row>
    <row r="135" spans="1:7" ht="31.5" thickTop="1" thickBot="1" x14ac:dyDescent="0.3">
      <c r="A135" t="str">
        <f t="shared" si="62"/>
        <v>b</v>
      </c>
      <c r="B135" s="3" t="s">
        <v>40</v>
      </c>
      <c r="C135" s="14" t="s">
        <v>227</v>
      </c>
      <c r="D135" s="4">
        <f t="shared" ref="D135:G135" si="63">D136+D144+D145+D146</f>
        <v>0</v>
      </c>
      <c r="E135" s="4">
        <f t="shared" si="63"/>
        <v>0</v>
      </c>
      <c r="F135" s="4">
        <f t="shared" si="63"/>
        <v>0</v>
      </c>
      <c r="G135" s="4">
        <f t="shared" si="63"/>
        <v>0</v>
      </c>
    </row>
    <row r="136" spans="1:7" ht="15.75" thickTop="1" x14ac:dyDescent="0.25">
      <c r="A136" t="str">
        <f t="shared" si="62"/>
        <v>b</v>
      </c>
      <c r="B136" s="5"/>
      <c r="C136" s="6" t="s">
        <v>10</v>
      </c>
      <c r="D136" s="7">
        <f t="shared" ref="D136:G136" si="64">SUM(D137:D143)</f>
        <v>0</v>
      </c>
      <c r="E136" s="7">
        <f t="shared" si="64"/>
        <v>0</v>
      </c>
      <c r="F136" s="7">
        <f t="shared" si="64"/>
        <v>0</v>
      </c>
      <c r="G136" s="7">
        <f t="shared" si="64"/>
        <v>0</v>
      </c>
    </row>
    <row r="137" spans="1:7" x14ac:dyDescent="0.25">
      <c r="A137" t="str">
        <f t="shared" si="62"/>
        <v>b</v>
      </c>
      <c r="B137" s="8"/>
      <c r="C137" s="9" t="s">
        <v>11</v>
      </c>
      <c r="D137" s="10"/>
      <c r="E137" s="10"/>
      <c r="F137" s="10"/>
      <c r="G137" s="10"/>
    </row>
    <row r="138" spans="1:7" x14ac:dyDescent="0.25">
      <c r="A138" t="str">
        <f t="shared" si="62"/>
        <v>b</v>
      </c>
      <c r="B138" s="8"/>
      <c r="C138" s="9" t="s">
        <v>12</v>
      </c>
      <c r="D138" s="10"/>
      <c r="E138" s="10"/>
      <c r="F138" s="10"/>
      <c r="G138" s="10"/>
    </row>
    <row r="139" spans="1:7" x14ac:dyDescent="0.25">
      <c r="A139" t="str">
        <f t="shared" si="62"/>
        <v>b</v>
      </c>
      <c r="B139" s="8"/>
      <c r="C139" s="9" t="s">
        <v>13</v>
      </c>
      <c r="D139" s="10"/>
      <c r="E139" s="10"/>
      <c r="F139" s="10"/>
      <c r="G139" s="10"/>
    </row>
    <row r="140" spans="1:7" x14ac:dyDescent="0.25">
      <c r="A140" t="str">
        <f t="shared" si="62"/>
        <v>b</v>
      </c>
      <c r="B140" s="8"/>
      <c r="C140" s="9" t="s">
        <v>14</v>
      </c>
      <c r="D140" s="10"/>
      <c r="E140" s="10"/>
      <c r="F140" s="10"/>
      <c r="G140" s="10"/>
    </row>
    <row r="141" spans="1:7" x14ac:dyDescent="0.25">
      <c r="A141" t="str">
        <f t="shared" si="62"/>
        <v>b</v>
      </c>
      <c r="B141" s="8"/>
      <c r="C141" s="9" t="s">
        <v>15</v>
      </c>
      <c r="D141" s="10"/>
      <c r="E141" s="10"/>
      <c r="F141" s="10"/>
      <c r="G141" s="10"/>
    </row>
    <row r="142" spans="1:7" x14ac:dyDescent="0.25">
      <c r="A142" t="str">
        <f t="shared" si="62"/>
        <v>b</v>
      </c>
      <c r="B142" s="8"/>
      <c r="C142" s="9" t="s">
        <v>16</v>
      </c>
      <c r="D142" s="10"/>
      <c r="E142" s="10"/>
      <c r="F142" s="10"/>
      <c r="G142" s="10"/>
    </row>
    <row r="143" spans="1:7" x14ac:dyDescent="0.25">
      <c r="A143" t="str">
        <f t="shared" si="62"/>
        <v>b</v>
      </c>
      <c r="B143" s="8"/>
      <c r="C143" s="9" t="s">
        <v>17</v>
      </c>
      <c r="D143" s="10"/>
      <c r="E143" s="10"/>
      <c r="F143" s="10"/>
      <c r="G143" s="10"/>
    </row>
    <row r="144" spans="1:7" x14ac:dyDescent="0.25">
      <c r="A144" t="str">
        <f t="shared" si="62"/>
        <v>b</v>
      </c>
      <c r="B144" s="5"/>
      <c r="C144" s="6" t="s">
        <v>18</v>
      </c>
      <c r="D144" s="7">
        <v>0</v>
      </c>
      <c r="E144" s="7">
        <v>0</v>
      </c>
      <c r="F144" s="7">
        <v>0</v>
      </c>
      <c r="G144" s="7">
        <v>0</v>
      </c>
    </row>
    <row r="145" spans="1:7" x14ac:dyDescent="0.25">
      <c r="A145" t="str">
        <f t="shared" si="62"/>
        <v>b</v>
      </c>
      <c r="B145" s="5"/>
      <c r="C145" s="6" t="s">
        <v>19</v>
      </c>
      <c r="D145" s="7">
        <v>0</v>
      </c>
      <c r="E145" s="7">
        <v>0</v>
      </c>
      <c r="F145" s="7">
        <v>0</v>
      </c>
      <c r="G145" s="7">
        <v>0</v>
      </c>
    </row>
    <row r="146" spans="1:7" ht="15.75" thickBot="1" x14ac:dyDescent="0.3">
      <c r="A146" t="str">
        <f t="shared" si="62"/>
        <v>b</v>
      </c>
      <c r="B146" s="11"/>
      <c r="C146" s="12" t="s">
        <v>20</v>
      </c>
      <c r="D146" s="13">
        <v>0</v>
      </c>
      <c r="E146" s="13">
        <v>0</v>
      </c>
      <c r="F146" s="13">
        <v>0</v>
      </c>
      <c r="G146" s="13">
        <v>0</v>
      </c>
    </row>
    <row r="147" spans="1:7" ht="46.5" thickTop="1" thickBot="1" x14ac:dyDescent="0.3">
      <c r="A147" t="str">
        <f t="shared" si="62"/>
        <v>b</v>
      </c>
      <c r="B147" s="3" t="s">
        <v>42</v>
      </c>
      <c r="C147" s="14" t="s">
        <v>228</v>
      </c>
      <c r="D147" s="4">
        <f t="shared" ref="D147:G147" si="65">D148+D156+D157+D158</f>
        <v>0</v>
      </c>
      <c r="E147" s="4">
        <f t="shared" si="65"/>
        <v>0</v>
      </c>
      <c r="F147" s="4">
        <f t="shared" si="65"/>
        <v>0</v>
      </c>
      <c r="G147" s="4">
        <f t="shared" si="65"/>
        <v>0</v>
      </c>
    </row>
    <row r="148" spans="1:7" ht="15.75" thickTop="1" x14ac:dyDescent="0.25">
      <c r="A148" t="str">
        <f t="shared" si="62"/>
        <v>b</v>
      </c>
      <c r="B148" s="5"/>
      <c r="C148" s="6" t="s">
        <v>10</v>
      </c>
      <c r="D148" s="7">
        <f t="shared" ref="D148:G148" si="66">SUM(D149:D155)</f>
        <v>0</v>
      </c>
      <c r="E148" s="7">
        <f t="shared" si="66"/>
        <v>0</v>
      </c>
      <c r="F148" s="7">
        <f t="shared" si="66"/>
        <v>0</v>
      </c>
      <c r="G148" s="7">
        <f t="shared" si="66"/>
        <v>0</v>
      </c>
    </row>
    <row r="149" spans="1:7" x14ac:dyDescent="0.25">
      <c r="A149" t="str">
        <f t="shared" si="62"/>
        <v>b</v>
      </c>
      <c r="B149" s="8"/>
      <c r="C149" s="9" t="s">
        <v>11</v>
      </c>
      <c r="D149" s="10"/>
      <c r="E149" s="10"/>
      <c r="F149" s="10"/>
      <c r="G149" s="10"/>
    </row>
    <row r="150" spans="1:7" x14ac:dyDescent="0.25">
      <c r="A150" t="str">
        <f t="shared" si="62"/>
        <v>b</v>
      </c>
      <c r="B150" s="8"/>
      <c r="C150" s="9" t="s">
        <v>12</v>
      </c>
      <c r="D150" s="10"/>
      <c r="E150" s="10"/>
      <c r="F150" s="10"/>
      <c r="G150" s="10"/>
    </row>
    <row r="151" spans="1:7" x14ac:dyDescent="0.25">
      <c r="A151" t="str">
        <f t="shared" si="62"/>
        <v>b</v>
      </c>
      <c r="B151" s="8"/>
      <c r="C151" s="9" t="s">
        <v>13</v>
      </c>
      <c r="D151" s="10"/>
      <c r="E151" s="10"/>
      <c r="F151" s="10"/>
      <c r="G151" s="10"/>
    </row>
    <row r="152" spans="1:7" x14ac:dyDescent="0.25">
      <c r="A152" t="str">
        <f t="shared" si="62"/>
        <v>b</v>
      </c>
      <c r="B152" s="8"/>
      <c r="C152" s="9" t="s">
        <v>14</v>
      </c>
      <c r="D152" s="10"/>
      <c r="E152" s="10"/>
      <c r="F152" s="10"/>
      <c r="G152" s="10"/>
    </row>
    <row r="153" spans="1:7" x14ac:dyDescent="0.25">
      <c r="A153" t="str">
        <f t="shared" si="62"/>
        <v>b</v>
      </c>
      <c r="B153" s="8"/>
      <c r="C153" s="9" t="s">
        <v>15</v>
      </c>
      <c r="D153" s="10"/>
      <c r="E153" s="10"/>
      <c r="F153" s="10"/>
      <c r="G153" s="10"/>
    </row>
    <row r="154" spans="1:7" x14ac:dyDescent="0.25">
      <c r="A154" t="str">
        <f t="shared" si="62"/>
        <v>b</v>
      </c>
      <c r="B154" s="8"/>
      <c r="C154" s="9" t="s">
        <v>16</v>
      </c>
      <c r="D154" s="10"/>
      <c r="E154" s="10"/>
      <c r="F154" s="10"/>
      <c r="G154" s="10"/>
    </row>
    <row r="155" spans="1:7" x14ac:dyDescent="0.25">
      <c r="A155" t="str">
        <f t="shared" si="62"/>
        <v>b</v>
      </c>
      <c r="B155" s="8"/>
      <c r="C155" s="9" t="s">
        <v>17</v>
      </c>
      <c r="D155" s="10"/>
      <c r="E155" s="10"/>
      <c r="F155" s="10"/>
      <c r="G155" s="10"/>
    </row>
    <row r="156" spans="1:7" x14ac:dyDescent="0.25">
      <c r="A156" t="str">
        <f t="shared" si="62"/>
        <v>b</v>
      </c>
      <c r="B156" s="5"/>
      <c r="C156" s="6" t="s">
        <v>18</v>
      </c>
      <c r="D156" s="7">
        <v>0</v>
      </c>
      <c r="E156" s="7">
        <v>0</v>
      </c>
      <c r="F156" s="7">
        <v>0</v>
      </c>
      <c r="G156" s="7">
        <v>0</v>
      </c>
    </row>
    <row r="157" spans="1:7" x14ac:dyDescent="0.25">
      <c r="A157" t="str">
        <f t="shared" si="62"/>
        <v>b</v>
      </c>
      <c r="B157" s="5"/>
      <c r="C157" s="6" t="s">
        <v>19</v>
      </c>
      <c r="D157" s="7">
        <v>0</v>
      </c>
      <c r="E157" s="7">
        <v>0</v>
      </c>
      <c r="F157" s="7">
        <v>0</v>
      </c>
      <c r="G157" s="7">
        <v>0</v>
      </c>
    </row>
    <row r="158" spans="1:7" ht="15.75" thickBot="1" x14ac:dyDescent="0.3">
      <c r="A158" t="str">
        <f t="shared" si="62"/>
        <v>b</v>
      </c>
      <c r="B158" s="11"/>
      <c r="C158" s="12" t="s">
        <v>20</v>
      </c>
      <c r="D158" s="13">
        <v>0</v>
      </c>
      <c r="E158" s="13">
        <v>0</v>
      </c>
      <c r="F158" s="13">
        <v>0</v>
      </c>
      <c r="G158" s="13">
        <v>0</v>
      </c>
    </row>
    <row r="159" spans="1:7" ht="46.5" thickTop="1" thickBot="1" x14ac:dyDescent="0.3">
      <c r="A159" t="str">
        <f t="shared" si="62"/>
        <v>b</v>
      </c>
      <c r="B159" s="3" t="s">
        <v>44</v>
      </c>
      <c r="C159" s="14" t="s">
        <v>229</v>
      </c>
      <c r="D159" s="4">
        <f t="shared" ref="D159:G159" si="67">D160+D168+D169+D170</f>
        <v>0</v>
      </c>
      <c r="E159" s="4">
        <f t="shared" si="67"/>
        <v>0</v>
      </c>
      <c r="F159" s="4">
        <f t="shared" si="67"/>
        <v>0</v>
      </c>
      <c r="G159" s="4">
        <f t="shared" si="67"/>
        <v>0</v>
      </c>
    </row>
    <row r="160" spans="1:7" ht="15.75" thickTop="1" x14ac:dyDescent="0.25">
      <c r="A160" t="str">
        <f t="shared" si="62"/>
        <v>b</v>
      </c>
      <c r="B160" s="5"/>
      <c r="C160" s="6" t="s">
        <v>10</v>
      </c>
      <c r="D160" s="7">
        <f t="shared" ref="D160:G160" si="68">SUM(D161:D167)</f>
        <v>0</v>
      </c>
      <c r="E160" s="7">
        <f t="shared" si="68"/>
        <v>0</v>
      </c>
      <c r="F160" s="7">
        <f t="shared" si="68"/>
        <v>0</v>
      </c>
      <c r="G160" s="7">
        <f t="shared" si="68"/>
        <v>0</v>
      </c>
    </row>
    <row r="161" spans="1:7" x14ac:dyDescent="0.25">
      <c r="A161" t="str">
        <f t="shared" si="62"/>
        <v>b</v>
      </c>
      <c r="B161" s="8"/>
      <c r="C161" s="9" t="s">
        <v>11</v>
      </c>
      <c r="D161" s="10"/>
      <c r="E161" s="10"/>
      <c r="F161" s="10"/>
      <c r="G161" s="10"/>
    </row>
    <row r="162" spans="1:7" x14ac:dyDescent="0.25">
      <c r="A162" t="str">
        <f t="shared" si="62"/>
        <v>b</v>
      </c>
      <c r="B162" s="8"/>
      <c r="C162" s="9" t="s">
        <v>12</v>
      </c>
      <c r="D162" s="10"/>
      <c r="E162" s="10"/>
      <c r="F162" s="10"/>
      <c r="G162" s="10"/>
    </row>
    <row r="163" spans="1:7" x14ac:dyDescent="0.25">
      <c r="A163" t="str">
        <f t="shared" si="62"/>
        <v>b</v>
      </c>
      <c r="B163" s="8"/>
      <c r="C163" s="9" t="s">
        <v>13</v>
      </c>
      <c r="D163" s="10"/>
      <c r="E163" s="10"/>
      <c r="F163" s="10"/>
      <c r="G163" s="10"/>
    </row>
    <row r="164" spans="1:7" x14ac:dyDescent="0.25">
      <c r="A164" t="str">
        <f t="shared" si="62"/>
        <v>b</v>
      </c>
      <c r="B164" s="8"/>
      <c r="C164" s="9" t="s">
        <v>14</v>
      </c>
      <c r="D164" s="10"/>
      <c r="E164" s="10"/>
      <c r="F164" s="10"/>
      <c r="G164" s="10"/>
    </row>
    <row r="165" spans="1:7" x14ac:dyDescent="0.25">
      <c r="A165" t="str">
        <f t="shared" si="62"/>
        <v>b</v>
      </c>
      <c r="B165" s="8"/>
      <c r="C165" s="9" t="s">
        <v>15</v>
      </c>
      <c r="D165" s="10"/>
      <c r="E165" s="10"/>
      <c r="F165" s="10"/>
      <c r="G165" s="10"/>
    </row>
    <row r="166" spans="1:7" x14ac:dyDescent="0.25">
      <c r="A166" t="str">
        <f t="shared" si="62"/>
        <v>b</v>
      </c>
      <c r="B166" s="8"/>
      <c r="C166" s="9" t="s">
        <v>16</v>
      </c>
      <c r="D166" s="10"/>
      <c r="E166" s="10"/>
      <c r="F166" s="10"/>
      <c r="G166" s="10"/>
    </row>
    <row r="167" spans="1:7" x14ac:dyDescent="0.25">
      <c r="A167" t="str">
        <f t="shared" si="62"/>
        <v>b</v>
      </c>
      <c r="B167" s="8"/>
      <c r="C167" s="9" t="s">
        <v>17</v>
      </c>
      <c r="D167" s="10"/>
      <c r="E167" s="10"/>
      <c r="F167" s="10"/>
      <c r="G167" s="10"/>
    </row>
    <row r="168" spans="1:7" x14ac:dyDescent="0.25">
      <c r="A168" t="str">
        <f t="shared" si="62"/>
        <v>b</v>
      </c>
      <c r="B168" s="5"/>
      <c r="C168" s="6" t="s">
        <v>18</v>
      </c>
      <c r="D168" s="7">
        <v>0</v>
      </c>
      <c r="E168" s="7">
        <v>0</v>
      </c>
      <c r="F168" s="7">
        <v>0</v>
      </c>
      <c r="G168" s="7">
        <v>0</v>
      </c>
    </row>
    <row r="169" spans="1:7" x14ac:dyDescent="0.25">
      <c r="A169" t="str">
        <f t="shared" si="62"/>
        <v>b</v>
      </c>
      <c r="B169" s="5"/>
      <c r="C169" s="6" t="s">
        <v>19</v>
      </c>
      <c r="D169" s="7">
        <v>0</v>
      </c>
      <c r="E169" s="7">
        <v>0</v>
      </c>
      <c r="F169" s="7">
        <v>0</v>
      </c>
      <c r="G169" s="7">
        <v>0</v>
      </c>
    </row>
    <row r="170" spans="1:7" ht="15.75" thickBot="1" x14ac:dyDescent="0.3">
      <c r="A170" t="str">
        <f t="shared" si="62"/>
        <v>b</v>
      </c>
      <c r="B170" s="11"/>
      <c r="C170" s="12" t="s">
        <v>20</v>
      </c>
      <c r="D170" s="13">
        <v>0</v>
      </c>
      <c r="E170" s="13">
        <v>0</v>
      </c>
      <c r="F170" s="13">
        <v>0</v>
      </c>
      <c r="G170" s="13">
        <v>0</v>
      </c>
    </row>
    <row r="171" spans="1:7" ht="46.5" thickTop="1" thickBot="1" x14ac:dyDescent="0.3">
      <c r="A171" t="str">
        <f t="shared" si="62"/>
        <v>b</v>
      </c>
      <c r="B171" s="3" t="s">
        <v>46</v>
      </c>
      <c r="C171" s="14" t="s">
        <v>230</v>
      </c>
      <c r="D171" s="4">
        <f t="shared" ref="D171:G171" si="69">D172+D180+D181+D182</f>
        <v>0</v>
      </c>
      <c r="E171" s="4">
        <f t="shared" si="69"/>
        <v>0</v>
      </c>
      <c r="F171" s="4">
        <f t="shared" si="69"/>
        <v>0</v>
      </c>
      <c r="G171" s="4">
        <f t="shared" si="69"/>
        <v>0</v>
      </c>
    </row>
    <row r="172" spans="1:7" ht="15.75" thickTop="1" x14ac:dyDescent="0.25">
      <c r="A172" t="str">
        <f t="shared" si="62"/>
        <v>b</v>
      </c>
      <c r="B172" s="5"/>
      <c r="C172" s="6" t="s">
        <v>10</v>
      </c>
      <c r="D172" s="7">
        <f t="shared" ref="D172:G172" si="70">SUM(D173:D179)</f>
        <v>0</v>
      </c>
      <c r="E172" s="7">
        <f t="shared" si="70"/>
        <v>0</v>
      </c>
      <c r="F172" s="7">
        <f t="shared" si="70"/>
        <v>0</v>
      </c>
      <c r="G172" s="7">
        <f t="shared" si="70"/>
        <v>0</v>
      </c>
    </row>
    <row r="173" spans="1:7" x14ac:dyDescent="0.25">
      <c r="A173" t="str">
        <f t="shared" si="62"/>
        <v>b</v>
      </c>
      <c r="B173" s="8"/>
      <c r="C173" s="9" t="s">
        <v>11</v>
      </c>
      <c r="D173" s="10"/>
      <c r="E173" s="10"/>
      <c r="F173" s="10"/>
      <c r="G173" s="10"/>
    </row>
    <row r="174" spans="1:7" x14ac:dyDescent="0.25">
      <c r="A174" t="str">
        <f t="shared" si="62"/>
        <v>b</v>
      </c>
      <c r="B174" s="8"/>
      <c r="C174" s="9" t="s">
        <v>12</v>
      </c>
      <c r="D174" s="10"/>
      <c r="E174" s="10"/>
      <c r="F174" s="10"/>
      <c r="G174" s="10"/>
    </row>
    <row r="175" spans="1:7" x14ac:dyDescent="0.25">
      <c r="A175" t="str">
        <f t="shared" si="62"/>
        <v>b</v>
      </c>
      <c r="B175" s="8"/>
      <c r="C175" s="9" t="s">
        <v>13</v>
      </c>
      <c r="D175" s="10"/>
      <c r="E175" s="10"/>
      <c r="F175" s="10"/>
      <c r="G175" s="10"/>
    </row>
    <row r="176" spans="1:7" x14ac:dyDescent="0.25">
      <c r="A176" t="str">
        <f t="shared" si="62"/>
        <v>b</v>
      </c>
      <c r="B176" s="8"/>
      <c r="C176" s="9" t="s">
        <v>14</v>
      </c>
      <c r="D176" s="10"/>
      <c r="E176" s="10"/>
      <c r="F176" s="10"/>
      <c r="G176" s="10"/>
    </row>
    <row r="177" spans="1:7" x14ac:dyDescent="0.25">
      <c r="A177" t="str">
        <f t="shared" si="62"/>
        <v>b</v>
      </c>
      <c r="B177" s="8"/>
      <c r="C177" s="9" t="s">
        <v>15</v>
      </c>
      <c r="D177" s="10"/>
      <c r="E177" s="10"/>
      <c r="F177" s="10"/>
      <c r="G177" s="10"/>
    </row>
    <row r="178" spans="1:7" x14ac:dyDescent="0.25">
      <c r="A178" t="str">
        <f t="shared" si="62"/>
        <v>b</v>
      </c>
      <c r="B178" s="8"/>
      <c r="C178" s="9" t="s">
        <v>16</v>
      </c>
      <c r="D178" s="10"/>
      <c r="E178" s="10"/>
      <c r="F178" s="10"/>
      <c r="G178" s="10"/>
    </row>
    <row r="179" spans="1:7" x14ac:dyDescent="0.25">
      <c r="A179" t="str">
        <f t="shared" si="62"/>
        <v>b</v>
      </c>
      <c r="B179" s="8"/>
      <c r="C179" s="9" t="s">
        <v>17</v>
      </c>
      <c r="D179" s="10"/>
      <c r="E179" s="10"/>
      <c r="F179" s="10"/>
      <c r="G179" s="10"/>
    </row>
    <row r="180" spans="1:7" x14ac:dyDescent="0.25">
      <c r="A180" t="str">
        <f t="shared" si="62"/>
        <v>b</v>
      </c>
      <c r="B180" s="5"/>
      <c r="C180" s="6" t="s">
        <v>18</v>
      </c>
      <c r="D180" s="7">
        <v>0</v>
      </c>
      <c r="E180" s="7">
        <v>0</v>
      </c>
      <c r="F180" s="7">
        <v>0</v>
      </c>
      <c r="G180" s="7">
        <v>0</v>
      </c>
    </row>
    <row r="181" spans="1:7" x14ac:dyDescent="0.25">
      <c r="A181" t="str">
        <f t="shared" si="62"/>
        <v>b</v>
      </c>
      <c r="B181" s="5"/>
      <c r="C181" s="6" t="s">
        <v>19</v>
      </c>
      <c r="D181" s="7">
        <v>0</v>
      </c>
      <c r="E181" s="7">
        <v>0</v>
      </c>
      <c r="F181" s="7">
        <v>0</v>
      </c>
      <c r="G181" s="7">
        <v>0</v>
      </c>
    </row>
    <row r="182" spans="1:7" ht="15.75" thickBot="1" x14ac:dyDescent="0.3">
      <c r="A182" t="str">
        <f t="shared" si="62"/>
        <v>b</v>
      </c>
      <c r="B182" s="11"/>
      <c r="C182" s="12" t="s">
        <v>20</v>
      </c>
      <c r="D182" s="13">
        <v>0</v>
      </c>
      <c r="E182" s="13">
        <v>0</v>
      </c>
      <c r="F182" s="13">
        <v>0</v>
      </c>
      <c r="G182" s="13">
        <v>0</v>
      </c>
    </row>
    <row r="183" spans="1:7" ht="46.5" thickTop="1" thickBot="1" x14ac:dyDescent="0.3">
      <c r="A183" t="str">
        <f t="shared" si="62"/>
        <v>b</v>
      </c>
      <c r="B183" s="3" t="s">
        <v>48</v>
      </c>
      <c r="C183" s="14" t="s">
        <v>231</v>
      </c>
      <c r="D183" s="4">
        <f t="shared" ref="D183:G183" si="71">D184+D192+D193+D194</f>
        <v>0</v>
      </c>
      <c r="E183" s="4">
        <f t="shared" si="71"/>
        <v>0</v>
      </c>
      <c r="F183" s="4">
        <f t="shared" si="71"/>
        <v>0</v>
      </c>
      <c r="G183" s="4">
        <f t="shared" si="71"/>
        <v>0</v>
      </c>
    </row>
    <row r="184" spans="1:7" ht="15.75" thickTop="1" x14ac:dyDescent="0.25">
      <c r="A184" t="str">
        <f t="shared" si="62"/>
        <v>b</v>
      </c>
      <c r="B184" s="5"/>
      <c r="C184" s="6" t="s">
        <v>10</v>
      </c>
      <c r="D184" s="7">
        <f t="shared" ref="D184:G184" si="72">SUM(D185:D191)</f>
        <v>0</v>
      </c>
      <c r="E184" s="7">
        <f t="shared" si="72"/>
        <v>0</v>
      </c>
      <c r="F184" s="7">
        <f t="shared" si="72"/>
        <v>0</v>
      </c>
      <c r="G184" s="7">
        <f t="shared" si="72"/>
        <v>0</v>
      </c>
    </row>
    <row r="185" spans="1:7" x14ac:dyDescent="0.25">
      <c r="A185" t="str">
        <f t="shared" si="62"/>
        <v>b</v>
      </c>
      <c r="B185" s="8"/>
      <c r="C185" s="9" t="s">
        <v>11</v>
      </c>
      <c r="D185" s="10"/>
      <c r="E185" s="10"/>
      <c r="F185" s="10"/>
      <c r="G185" s="10"/>
    </row>
    <row r="186" spans="1:7" x14ac:dyDescent="0.25">
      <c r="A186" t="str">
        <f t="shared" si="62"/>
        <v>b</v>
      </c>
      <c r="B186" s="8"/>
      <c r="C186" s="9" t="s">
        <v>12</v>
      </c>
      <c r="D186" s="10"/>
      <c r="E186" s="10"/>
      <c r="F186" s="10"/>
      <c r="G186" s="10"/>
    </row>
    <row r="187" spans="1:7" x14ac:dyDescent="0.25">
      <c r="A187" t="str">
        <f t="shared" si="62"/>
        <v>b</v>
      </c>
      <c r="B187" s="8"/>
      <c r="C187" s="9" t="s">
        <v>13</v>
      </c>
      <c r="D187" s="10"/>
      <c r="E187" s="10"/>
      <c r="F187" s="10"/>
      <c r="G187" s="10"/>
    </row>
    <row r="188" spans="1:7" x14ac:dyDescent="0.25">
      <c r="A188" t="str">
        <f t="shared" si="62"/>
        <v>b</v>
      </c>
      <c r="B188" s="8"/>
      <c r="C188" s="9" t="s">
        <v>14</v>
      </c>
      <c r="D188" s="10"/>
      <c r="E188" s="10"/>
      <c r="F188" s="10"/>
      <c r="G188" s="10"/>
    </row>
    <row r="189" spans="1:7" x14ac:dyDescent="0.25">
      <c r="A189" t="str">
        <f t="shared" si="62"/>
        <v>b</v>
      </c>
      <c r="B189" s="8"/>
      <c r="C189" s="9" t="s">
        <v>15</v>
      </c>
      <c r="D189" s="10"/>
      <c r="E189" s="10"/>
      <c r="F189" s="10"/>
      <c r="G189" s="10"/>
    </row>
    <row r="190" spans="1:7" x14ac:dyDescent="0.25">
      <c r="A190" t="str">
        <f t="shared" si="62"/>
        <v>b</v>
      </c>
      <c r="B190" s="8"/>
      <c r="C190" s="9" t="s">
        <v>16</v>
      </c>
      <c r="D190" s="10"/>
      <c r="E190" s="10"/>
      <c r="F190" s="10"/>
      <c r="G190" s="10"/>
    </row>
    <row r="191" spans="1:7" x14ac:dyDescent="0.25">
      <c r="A191" t="str">
        <f t="shared" si="62"/>
        <v>b</v>
      </c>
      <c r="B191" s="8"/>
      <c r="C191" s="9" t="s">
        <v>17</v>
      </c>
      <c r="D191" s="10"/>
      <c r="E191" s="10"/>
      <c r="F191" s="10"/>
      <c r="G191" s="10"/>
    </row>
    <row r="192" spans="1:7" x14ac:dyDescent="0.25">
      <c r="A192" t="str">
        <f t="shared" si="62"/>
        <v>b</v>
      </c>
      <c r="B192" s="5"/>
      <c r="C192" s="6" t="s">
        <v>18</v>
      </c>
      <c r="D192" s="7">
        <v>0</v>
      </c>
      <c r="E192" s="7">
        <v>0</v>
      </c>
      <c r="F192" s="7">
        <v>0</v>
      </c>
      <c r="G192" s="7">
        <v>0</v>
      </c>
    </row>
    <row r="193" spans="1:7" x14ac:dyDescent="0.25">
      <c r="A193" t="str">
        <f t="shared" si="62"/>
        <v>b</v>
      </c>
      <c r="B193" s="5"/>
      <c r="C193" s="6" t="s">
        <v>19</v>
      </c>
      <c r="D193" s="7">
        <v>0</v>
      </c>
      <c r="E193" s="7">
        <v>0</v>
      </c>
      <c r="F193" s="7">
        <v>0</v>
      </c>
      <c r="G193" s="7">
        <v>0</v>
      </c>
    </row>
    <row r="194" spans="1:7" ht="15.75" thickBot="1" x14ac:dyDescent="0.3">
      <c r="A194" t="str">
        <f t="shared" si="62"/>
        <v>b</v>
      </c>
      <c r="B194" s="11"/>
      <c r="C194" s="12" t="s">
        <v>20</v>
      </c>
      <c r="D194" s="13">
        <v>0</v>
      </c>
      <c r="E194" s="13">
        <v>0</v>
      </c>
      <c r="F194" s="13">
        <v>0</v>
      </c>
      <c r="G194" s="13">
        <v>0</v>
      </c>
    </row>
    <row r="195" spans="1:7" ht="46.5" thickTop="1" thickBot="1" x14ac:dyDescent="0.3">
      <c r="A195" t="str">
        <f t="shared" si="62"/>
        <v>b</v>
      </c>
      <c r="B195" s="3" t="s">
        <v>50</v>
      </c>
      <c r="C195" s="14" t="s">
        <v>232</v>
      </c>
      <c r="D195" s="4">
        <f t="shared" ref="D195:G195" si="73">D196+D204+D205+D206</f>
        <v>0</v>
      </c>
      <c r="E195" s="4">
        <f t="shared" si="73"/>
        <v>0</v>
      </c>
      <c r="F195" s="4">
        <f t="shared" si="73"/>
        <v>0</v>
      </c>
      <c r="G195" s="4">
        <f t="shared" si="73"/>
        <v>0</v>
      </c>
    </row>
    <row r="196" spans="1:7" ht="15.75" thickTop="1" x14ac:dyDescent="0.25">
      <c r="A196" t="str">
        <f t="shared" ref="A196:A259" si="74">IF(OR(D196&lt;&gt;0,E196&lt;&gt;0,F196&lt;&gt;0,G196&lt;&gt;0,),"a","b")</f>
        <v>b</v>
      </c>
      <c r="B196" s="5"/>
      <c r="C196" s="6" t="s">
        <v>10</v>
      </c>
      <c r="D196" s="7">
        <f t="shared" ref="D196:G196" si="75">SUM(D197:D203)</f>
        <v>0</v>
      </c>
      <c r="E196" s="7">
        <f t="shared" si="75"/>
        <v>0</v>
      </c>
      <c r="F196" s="7">
        <f t="shared" si="75"/>
        <v>0</v>
      </c>
      <c r="G196" s="7">
        <f t="shared" si="75"/>
        <v>0</v>
      </c>
    </row>
    <row r="197" spans="1:7" x14ac:dyDescent="0.25">
      <c r="A197" t="str">
        <f t="shared" si="74"/>
        <v>b</v>
      </c>
      <c r="B197" s="8"/>
      <c r="C197" s="9" t="s">
        <v>11</v>
      </c>
      <c r="D197" s="10"/>
      <c r="E197" s="10"/>
      <c r="F197" s="10"/>
      <c r="G197" s="10"/>
    </row>
    <row r="198" spans="1:7" x14ac:dyDescent="0.25">
      <c r="A198" t="str">
        <f t="shared" si="74"/>
        <v>b</v>
      </c>
      <c r="B198" s="8"/>
      <c r="C198" s="9" t="s">
        <v>12</v>
      </c>
      <c r="D198" s="10"/>
      <c r="E198" s="10"/>
      <c r="F198" s="10"/>
      <c r="G198" s="10"/>
    </row>
    <row r="199" spans="1:7" x14ac:dyDescent="0.25">
      <c r="A199" t="str">
        <f t="shared" si="74"/>
        <v>b</v>
      </c>
      <c r="B199" s="8"/>
      <c r="C199" s="9" t="s">
        <v>13</v>
      </c>
      <c r="D199" s="10"/>
      <c r="E199" s="10"/>
      <c r="F199" s="10"/>
      <c r="G199" s="10"/>
    </row>
    <row r="200" spans="1:7" x14ac:dyDescent="0.25">
      <c r="A200" t="str">
        <f t="shared" si="74"/>
        <v>b</v>
      </c>
      <c r="B200" s="8"/>
      <c r="C200" s="9" t="s">
        <v>14</v>
      </c>
      <c r="D200" s="10"/>
      <c r="E200" s="10"/>
      <c r="F200" s="10"/>
      <c r="G200" s="10"/>
    </row>
    <row r="201" spans="1:7" x14ac:dyDescent="0.25">
      <c r="A201" t="str">
        <f t="shared" si="74"/>
        <v>b</v>
      </c>
      <c r="B201" s="8"/>
      <c r="C201" s="9" t="s">
        <v>15</v>
      </c>
      <c r="D201" s="10"/>
      <c r="E201" s="10"/>
      <c r="F201" s="10"/>
      <c r="G201" s="10"/>
    </row>
    <row r="202" spans="1:7" x14ac:dyDescent="0.25">
      <c r="A202" t="str">
        <f t="shared" si="74"/>
        <v>b</v>
      </c>
      <c r="B202" s="8"/>
      <c r="C202" s="9" t="s">
        <v>16</v>
      </c>
      <c r="D202" s="10"/>
      <c r="E202" s="10"/>
      <c r="F202" s="10"/>
      <c r="G202" s="10"/>
    </row>
    <row r="203" spans="1:7" x14ac:dyDescent="0.25">
      <c r="A203" t="str">
        <f t="shared" si="74"/>
        <v>b</v>
      </c>
      <c r="B203" s="8"/>
      <c r="C203" s="9" t="s">
        <v>17</v>
      </c>
      <c r="D203" s="10"/>
      <c r="E203" s="10"/>
      <c r="F203" s="10"/>
      <c r="G203" s="10"/>
    </row>
    <row r="204" spans="1:7" x14ac:dyDescent="0.25">
      <c r="A204" t="str">
        <f t="shared" si="74"/>
        <v>b</v>
      </c>
      <c r="B204" s="5"/>
      <c r="C204" s="6" t="s">
        <v>18</v>
      </c>
      <c r="D204" s="7">
        <v>0</v>
      </c>
      <c r="E204" s="7">
        <v>0</v>
      </c>
      <c r="F204" s="7">
        <v>0</v>
      </c>
      <c r="G204" s="7">
        <v>0</v>
      </c>
    </row>
    <row r="205" spans="1:7" x14ac:dyDescent="0.25">
      <c r="A205" t="str">
        <f t="shared" si="74"/>
        <v>b</v>
      </c>
      <c r="B205" s="5"/>
      <c r="C205" s="6" t="s">
        <v>19</v>
      </c>
      <c r="D205" s="7">
        <v>0</v>
      </c>
      <c r="E205" s="7">
        <v>0</v>
      </c>
      <c r="F205" s="7">
        <v>0</v>
      </c>
      <c r="G205" s="7">
        <v>0</v>
      </c>
    </row>
    <row r="206" spans="1:7" ht="15.75" thickBot="1" x14ac:dyDescent="0.3">
      <c r="A206" t="str">
        <f t="shared" si="74"/>
        <v>b</v>
      </c>
      <c r="B206" s="11"/>
      <c r="C206" s="12" t="s">
        <v>20</v>
      </c>
      <c r="D206" s="13">
        <v>0</v>
      </c>
      <c r="E206" s="13">
        <v>0</v>
      </c>
      <c r="F206" s="13">
        <v>0</v>
      </c>
      <c r="G206" s="13">
        <v>0</v>
      </c>
    </row>
    <row r="207" spans="1:7" ht="31.5" thickTop="1" thickBot="1" x14ac:dyDescent="0.3">
      <c r="A207" t="str">
        <f t="shared" si="74"/>
        <v>b</v>
      </c>
      <c r="B207" s="3" t="s">
        <v>52</v>
      </c>
      <c r="C207" s="14" t="s">
        <v>233</v>
      </c>
      <c r="D207" s="4">
        <f t="shared" ref="D207:G207" si="76">D208+D216+D217+D218</f>
        <v>0</v>
      </c>
      <c r="E207" s="4">
        <f t="shared" si="76"/>
        <v>0</v>
      </c>
      <c r="F207" s="4">
        <f t="shared" si="76"/>
        <v>0</v>
      </c>
      <c r="G207" s="4">
        <f t="shared" si="76"/>
        <v>0</v>
      </c>
    </row>
    <row r="208" spans="1:7" ht="15.75" thickTop="1" x14ac:dyDescent="0.25">
      <c r="A208" t="str">
        <f t="shared" si="74"/>
        <v>b</v>
      </c>
      <c r="B208" s="5"/>
      <c r="C208" s="6" t="s">
        <v>10</v>
      </c>
      <c r="D208" s="7">
        <f t="shared" ref="D208:G208" si="77">SUM(D209:D215)</f>
        <v>0</v>
      </c>
      <c r="E208" s="7">
        <f t="shared" si="77"/>
        <v>0</v>
      </c>
      <c r="F208" s="7">
        <f t="shared" si="77"/>
        <v>0</v>
      </c>
      <c r="G208" s="7">
        <f t="shared" si="77"/>
        <v>0</v>
      </c>
    </row>
    <row r="209" spans="1:7" x14ac:dyDescent="0.25">
      <c r="A209" t="str">
        <f t="shared" si="74"/>
        <v>b</v>
      </c>
      <c r="B209" s="8"/>
      <c r="C209" s="9" t="s">
        <v>11</v>
      </c>
      <c r="D209" s="10"/>
      <c r="E209" s="10"/>
      <c r="F209" s="10"/>
      <c r="G209" s="10"/>
    </row>
    <row r="210" spans="1:7" x14ac:dyDescent="0.25">
      <c r="A210" t="str">
        <f t="shared" si="74"/>
        <v>b</v>
      </c>
      <c r="B210" s="8"/>
      <c r="C210" s="9" t="s">
        <v>12</v>
      </c>
      <c r="D210" s="10"/>
      <c r="E210" s="10"/>
      <c r="F210" s="10"/>
      <c r="G210" s="10"/>
    </row>
    <row r="211" spans="1:7" x14ac:dyDescent="0.25">
      <c r="A211" t="str">
        <f t="shared" si="74"/>
        <v>b</v>
      </c>
      <c r="B211" s="8"/>
      <c r="C211" s="9" t="s">
        <v>13</v>
      </c>
      <c r="D211" s="10"/>
      <c r="E211" s="10"/>
      <c r="F211" s="10"/>
      <c r="G211" s="10"/>
    </row>
    <row r="212" spans="1:7" x14ac:dyDescent="0.25">
      <c r="A212" t="str">
        <f t="shared" si="74"/>
        <v>b</v>
      </c>
      <c r="B212" s="8"/>
      <c r="C212" s="9" t="s">
        <v>14</v>
      </c>
      <c r="D212" s="10"/>
      <c r="E212" s="10"/>
      <c r="F212" s="10"/>
      <c r="G212" s="10"/>
    </row>
    <row r="213" spans="1:7" x14ac:dyDescent="0.25">
      <c r="A213" t="str">
        <f t="shared" si="74"/>
        <v>b</v>
      </c>
      <c r="B213" s="8"/>
      <c r="C213" s="9" t="s">
        <v>15</v>
      </c>
      <c r="D213" s="10"/>
      <c r="E213" s="10"/>
      <c r="F213" s="10"/>
      <c r="G213" s="10"/>
    </row>
    <row r="214" spans="1:7" x14ac:dyDescent="0.25">
      <c r="A214" t="str">
        <f t="shared" si="74"/>
        <v>b</v>
      </c>
      <c r="B214" s="8"/>
      <c r="C214" s="9" t="s">
        <v>16</v>
      </c>
      <c r="D214" s="10"/>
      <c r="E214" s="10"/>
      <c r="F214" s="10"/>
      <c r="G214" s="10"/>
    </row>
    <row r="215" spans="1:7" x14ac:dyDescent="0.25">
      <c r="A215" t="str">
        <f t="shared" si="74"/>
        <v>b</v>
      </c>
      <c r="B215" s="8"/>
      <c r="C215" s="9" t="s">
        <v>17</v>
      </c>
      <c r="D215" s="10"/>
      <c r="E215" s="10"/>
      <c r="F215" s="10"/>
      <c r="G215" s="10"/>
    </row>
    <row r="216" spans="1:7" x14ac:dyDescent="0.25">
      <c r="A216" t="str">
        <f t="shared" si="74"/>
        <v>b</v>
      </c>
      <c r="B216" s="5"/>
      <c r="C216" s="6" t="s">
        <v>18</v>
      </c>
      <c r="D216" s="7">
        <v>0</v>
      </c>
      <c r="E216" s="7">
        <v>0</v>
      </c>
      <c r="F216" s="7">
        <v>0</v>
      </c>
      <c r="G216" s="7">
        <v>0</v>
      </c>
    </row>
    <row r="217" spans="1:7" x14ac:dyDescent="0.25">
      <c r="A217" t="str">
        <f t="shared" si="74"/>
        <v>b</v>
      </c>
      <c r="B217" s="5"/>
      <c r="C217" s="6" t="s">
        <v>19</v>
      </c>
      <c r="D217" s="7">
        <v>0</v>
      </c>
      <c r="E217" s="7">
        <v>0</v>
      </c>
      <c r="F217" s="7">
        <v>0</v>
      </c>
      <c r="G217" s="7">
        <v>0</v>
      </c>
    </row>
    <row r="218" spans="1:7" ht="15.75" thickBot="1" x14ac:dyDescent="0.3">
      <c r="A218" t="str">
        <f t="shared" si="74"/>
        <v>b</v>
      </c>
      <c r="B218" s="11"/>
      <c r="C218" s="12" t="s">
        <v>20</v>
      </c>
      <c r="D218" s="13">
        <v>0</v>
      </c>
      <c r="E218" s="13">
        <v>0</v>
      </c>
      <c r="F218" s="13">
        <v>0</v>
      </c>
      <c r="G218" s="13">
        <v>0</v>
      </c>
    </row>
    <row r="219" spans="1:7" ht="46.5" thickTop="1" thickBot="1" x14ac:dyDescent="0.3">
      <c r="A219" t="str">
        <f t="shared" si="74"/>
        <v>b</v>
      </c>
      <c r="B219" s="3" t="s">
        <v>54</v>
      </c>
      <c r="C219" s="14" t="s">
        <v>234</v>
      </c>
      <c r="D219" s="4">
        <f t="shared" ref="D219:G219" si="78">D220+D228+D229+D230</f>
        <v>0</v>
      </c>
      <c r="E219" s="4">
        <f t="shared" si="78"/>
        <v>0</v>
      </c>
      <c r="F219" s="4">
        <f t="shared" si="78"/>
        <v>0</v>
      </c>
      <c r="G219" s="4">
        <f t="shared" si="78"/>
        <v>0</v>
      </c>
    </row>
    <row r="220" spans="1:7" ht="15.75" thickTop="1" x14ac:dyDescent="0.25">
      <c r="A220" t="str">
        <f t="shared" si="74"/>
        <v>b</v>
      </c>
      <c r="B220" s="5"/>
      <c r="C220" s="6" t="s">
        <v>10</v>
      </c>
      <c r="D220" s="7">
        <f t="shared" ref="D220:G220" si="79">SUM(D221:D227)</f>
        <v>0</v>
      </c>
      <c r="E220" s="7">
        <f t="shared" si="79"/>
        <v>0</v>
      </c>
      <c r="F220" s="7">
        <f t="shared" si="79"/>
        <v>0</v>
      </c>
      <c r="G220" s="7">
        <f t="shared" si="79"/>
        <v>0</v>
      </c>
    </row>
    <row r="221" spans="1:7" x14ac:dyDescent="0.25">
      <c r="A221" t="str">
        <f t="shared" si="74"/>
        <v>b</v>
      </c>
      <c r="B221" s="8"/>
      <c r="C221" s="9" t="s">
        <v>11</v>
      </c>
      <c r="D221" s="10"/>
      <c r="E221" s="10"/>
      <c r="F221" s="10"/>
      <c r="G221" s="10"/>
    </row>
    <row r="222" spans="1:7" x14ac:dyDescent="0.25">
      <c r="A222" t="str">
        <f t="shared" si="74"/>
        <v>b</v>
      </c>
      <c r="B222" s="8"/>
      <c r="C222" s="9" t="s">
        <v>12</v>
      </c>
      <c r="D222" s="10"/>
      <c r="E222" s="10"/>
      <c r="F222" s="10"/>
      <c r="G222" s="10"/>
    </row>
    <row r="223" spans="1:7" x14ac:dyDescent="0.25">
      <c r="A223" t="str">
        <f t="shared" si="74"/>
        <v>b</v>
      </c>
      <c r="B223" s="8"/>
      <c r="C223" s="9" t="s">
        <v>13</v>
      </c>
      <c r="D223" s="10"/>
      <c r="E223" s="10"/>
      <c r="F223" s="10"/>
      <c r="G223" s="10"/>
    </row>
    <row r="224" spans="1:7" x14ac:dyDescent="0.25">
      <c r="A224" t="str">
        <f t="shared" si="74"/>
        <v>b</v>
      </c>
      <c r="B224" s="8"/>
      <c r="C224" s="9" t="s">
        <v>14</v>
      </c>
      <c r="D224" s="10"/>
      <c r="E224" s="10"/>
      <c r="F224" s="10"/>
      <c r="G224" s="10"/>
    </row>
    <row r="225" spans="1:7" x14ac:dyDescent="0.25">
      <c r="A225" t="str">
        <f t="shared" si="74"/>
        <v>b</v>
      </c>
      <c r="B225" s="8"/>
      <c r="C225" s="9" t="s">
        <v>15</v>
      </c>
      <c r="D225" s="10"/>
      <c r="E225" s="10"/>
      <c r="F225" s="10"/>
      <c r="G225" s="10"/>
    </row>
    <row r="226" spans="1:7" x14ac:dyDescent="0.25">
      <c r="A226" t="str">
        <f t="shared" si="74"/>
        <v>b</v>
      </c>
      <c r="B226" s="8"/>
      <c r="C226" s="9" t="s">
        <v>16</v>
      </c>
      <c r="D226" s="10"/>
      <c r="E226" s="10"/>
      <c r="F226" s="10"/>
      <c r="G226" s="10"/>
    </row>
    <row r="227" spans="1:7" x14ac:dyDescent="0.25">
      <c r="A227" t="str">
        <f t="shared" si="74"/>
        <v>b</v>
      </c>
      <c r="B227" s="8"/>
      <c r="C227" s="9" t="s">
        <v>17</v>
      </c>
      <c r="D227" s="10"/>
      <c r="E227" s="10"/>
      <c r="F227" s="10"/>
      <c r="G227" s="10"/>
    </row>
    <row r="228" spans="1:7" x14ac:dyDescent="0.25">
      <c r="A228" t="str">
        <f t="shared" si="74"/>
        <v>b</v>
      </c>
      <c r="B228" s="5"/>
      <c r="C228" s="6" t="s">
        <v>18</v>
      </c>
      <c r="D228" s="7">
        <v>0</v>
      </c>
      <c r="E228" s="7">
        <v>0</v>
      </c>
      <c r="F228" s="7">
        <v>0</v>
      </c>
      <c r="G228" s="7">
        <v>0</v>
      </c>
    </row>
    <row r="229" spans="1:7" x14ac:dyDescent="0.25">
      <c r="A229" t="str">
        <f t="shared" si="74"/>
        <v>b</v>
      </c>
      <c r="B229" s="5"/>
      <c r="C229" s="6" t="s">
        <v>19</v>
      </c>
      <c r="D229" s="7">
        <v>0</v>
      </c>
      <c r="E229" s="7">
        <v>0</v>
      </c>
      <c r="F229" s="7">
        <v>0</v>
      </c>
      <c r="G229" s="7">
        <v>0</v>
      </c>
    </row>
    <row r="230" spans="1:7" ht="15.75" thickBot="1" x14ac:dyDescent="0.3">
      <c r="A230" t="str">
        <f t="shared" si="74"/>
        <v>b</v>
      </c>
      <c r="B230" s="11"/>
      <c r="C230" s="12" t="s">
        <v>20</v>
      </c>
      <c r="D230" s="13">
        <v>0</v>
      </c>
      <c r="E230" s="13">
        <v>0</v>
      </c>
      <c r="F230" s="13">
        <v>0</v>
      </c>
      <c r="G230" s="13">
        <v>0</v>
      </c>
    </row>
    <row r="231" spans="1:7" ht="31.5" thickTop="1" thickBot="1" x14ac:dyDescent="0.3">
      <c r="A231" t="str">
        <f t="shared" si="74"/>
        <v>b</v>
      </c>
      <c r="B231" s="3" t="s">
        <v>56</v>
      </c>
      <c r="C231" s="14" t="s">
        <v>57</v>
      </c>
      <c r="D231" s="4">
        <f t="shared" ref="D231:G231" si="80">D232+D240+D241+D242</f>
        <v>0</v>
      </c>
      <c r="E231" s="4">
        <f t="shared" si="80"/>
        <v>0</v>
      </c>
      <c r="F231" s="4">
        <f t="shared" si="80"/>
        <v>0</v>
      </c>
      <c r="G231" s="4">
        <f t="shared" si="80"/>
        <v>0</v>
      </c>
    </row>
    <row r="232" spans="1:7" ht="15.75" thickTop="1" x14ac:dyDescent="0.25">
      <c r="A232" t="str">
        <f t="shared" si="74"/>
        <v>b</v>
      </c>
      <c r="B232" s="5"/>
      <c r="C232" s="6" t="s">
        <v>10</v>
      </c>
      <c r="D232" s="7">
        <f t="shared" ref="D232:G232" si="81">SUM(D233:D239)</f>
        <v>0</v>
      </c>
      <c r="E232" s="7">
        <f t="shared" si="81"/>
        <v>0</v>
      </c>
      <c r="F232" s="7">
        <f t="shared" si="81"/>
        <v>0</v>
      </c>
      <c r="G232" s="7">
        <f t="shared" si="81"/>
        <v>0</v>
      </c>
    </row>
    <row r="233" spans="1:7" x14ac:dyDescent="0.25">
      <c r="A233" t="str">
        <f t="shared" si="74"/>
        <v>b</v>
      </c>
      <c r="B233" s="8"/>
      <c r="C233" s="9" t="s">
        <v>11</v>
      </c>
      <c r="D233" s="10"/>
      <c r="E233" s="10"/>
      <c r="F233" s="10"/>
      <c r="G233" s="10"/>
    </row>
    <row r="234" spans="1:7" x14ac:dyDescent="0.25">
      <c r="A234" t="str">
        <f t="shared" si="74"/>
        <v>b</v>
      </c>
      <c r="B234" s="8"/>
      <c r="C234" s="9" t="s">
        <v>12</v>
      </c>
      <c r="D234" s="10"/>
      <c r="E234" s="10"/>
      <c r="F234" s="10"/>
      <c r="G234" s="10"/>
    </row>
    <row r="235" spans="1:7" x14ac:dyDescent="0.25">
      <c r="A235" t="str">
        <f t="shared" si="74"/>
        <v>b</v>
      </c>
      <c r="B235" s="8"/>
      <c r="C235" s="9" t="s">
        <v>13</v>
      </c>
      <c r="D235" s="10"/>
      <c r="E235" s="10"/>
      <c r="F235" s="10"/>
      <c r="G235" s="10"/>
    </row>
    <row r="236" spans="1:7" x14ac:dyDescent="0.25">
      <c r="A236" t="str">
        <f t="shared" si="74"/>
        <v>b</v>
      </c>
      <c r="B236" s="8"/>
      <c r="C236" s="9" t="s">
        <v>14</v>
      </c>
      <c r="D236" s="10"/>
      <c r="E236" s="10"/>
      <c r="F236" s="10"/>
      <c r="G236" s="10"/>
    </row>
    <row r="237" spans="1:7" x14ac:dyDescent="0.25">
      <c r="A237" t="str">
        <f t="shared" si="74"/>
        <v>b</v>
      </c>
      <c r="B237" s="8"/>
      <c r="C237" s="9" t="s">
        <v>15</v>
      </c>
      <c r="D237" s="10"/>
      <c r="E237" s="10"/>
      <c r="F237" s="10"/>
      <c r="G237" s="10"/>
    </row>
    <row r="238" spans="1:7" x14ac:dyDescent="0.25">
      <c r="A238" t="str">
        <f t="shared" si="74"/>
        <v>b</v>
      </c>
      <c r="B238" s="8"/>
      <c r="C238" s="9" t="s">
        <v>16</v>
      </c>
      <c r="D238" s="10"/>
      <c r="E238" s="10"/>
      <c r="F238" s="10"/>
      <c r="G238" s="10"/>
    </row>
    <row r="239" spans="1:7" x14ac:dyDescent="0.25">
      <c r="A239" t="str">
        <f t="shared" si="74"/>
        <v>b</v>
      </c>
      <c r="B239" s="8"/>
      <c r="C239" s="9" t="s">
        <v>17</v>
      </c>
      <c r="D239" s="10"/>
      <c r="E239" s="10"/>
      <c r="F239" s="10"/>
      <c r="G239" s="10"/>
    </row>
    <row r="240" spans="1:7" x14ac:dyDescent="0.25">
      <c r="A240" t="str">
        <f t="shared" si="74"/>
        <v>b</v>
      </c>
      <c r="B240" s="5"/>
      <c r="C240" s="6" t="s">
        <v>18</v>
      </c>
      <c r="D240" s="7">
        <v>0</v>
      </c>
      <c r="E240" s="7">
        <v>0</v>
      </c>
      <c r="F240" s="7">
        <v>0</v>
      </c>
      <c r="G240" s="7">
        <v>0</v>
      </c>
    </row>
    <row r="241" spans="1:7" x14ac:dyDescent="0.25">
      <c r="A241" t="str">
        <f t="shared" si="74"/>
        <v>b</v>
      </c>
      <c r="B241" s="5"/>
      <c r="C241" s="6" t="s">
        <v>19</v>
      </c>
      <c r="D241" s="7">
        <v>0</v>
      </c>
      <c r="E241" s="7">
        <v>0</v>
      </c>
      <c r="F241" s="7">
        <v>0</v>
      </c>
      <c r="G241" s="7">
        <v>0</v>
      </c>
    </row>
    <row r="242" spans="1:7" ht="15.75" thickBot="1" x14ac:dyDescent="0.3">
      <c r="A242" t="str">
        <f t="shared" si="74"/>
        <v>b</v>
      </c>
      <c r="B242" s="11"/>
      <c r="C242" s="12" t="s">
        <v>20</v>
      </c>
      <c r="D242" s="13">
        <v>0</v>
      </c>
      <c r="E242" s="13">
        <v>0</v>
      </c>
      <c r="F242" s="13">
        <v>0</v>
      </c>
      <c r="G242" s="13">
        <v>0</v>
      </c>
    </row>
    <row r="243" spans="1:7" ht="46.5" thickTop="1" thickBot="1" x14ac:dyDescent="0.3">
      <c r="A243" t="str">
        <f t="shared" si="74"/>
        <v>a</v>
      </c>
      <c r="B243" s="3" t="s">
        <v>58</v>
      </c>
      <c r="C243" s="14" t="s">
        <v>59</v>
      </c>
      <c r="D243" s="4">
        <f t="shared" ref="D243:G243" si="82">D244+D252+D253+D254</f>
        <v>12295</v>
      </c>
      <c r="E243" s="4">
        <f t="shared" si="82"/>
        <v>24834.9</v>
      </c>
      <c r="F243" s="4">
        <f t="shared" si="82"/>
        <v>0</v>
      </c>
      <c r="G243" s="4">
        <f t="shared" si="82"/>
        <v>0</v>
      </c>
    </row>
    <row r="244" spans="1:7" ht="15.75" thickTop="1" x14ac:dyDescent="0.25">
      <c r="A244" t="str">
        <f t="shared" si="74"/>
        <v>a</v>
      </c>
      <c r="B244" s="5"/>
      <c r="C244" s="6" t="s">
        <v>10</v>
      </c>
      <c r="D244" s="7">
        <f t="shared" ref="D244:G244" si="83">SUM(D245:D251)</f>
        <v>12295</v>
      </c>
      <c r="E244" s="7">
        <f t="shared" si="83"/>
        <v>24777.63</v>
      </c>
      <c r="F244" s="7">
        <f t="shared" si="83"/>
        <v>0</v>
      </c>
      <c r="G244" s="7">
        <f t="shared" si="83"/>
        <v>0</v>
      </c>
    </row>
    <row r="245" spans="1:7" x14ac:dyDescent="0.25">
      <c r="A245" t="str">
        <f t="shared" si="74"/>
        <v>b</v>
      </c>
      <c r="B245" s="8"/>
      <c r="C245" s="9" t="s">
        <v>11</v>
      </c>
      <c r="D245" s="10"/>
      <c r="E245" s="10"/>
      <c r="F245" s="10"/>
      <c r="G245" s="10"/>
    </row>
    <row r="246" spans="1:7" x14ac:dyDescent="0.25">
      <c r="A246" t="str">
        <f t="shared" si="74"/>
        <v>a</v>
      </c>
      <c r="B246" s="8"/>
      <c r="C246" s="9" t="s">
        <v>12</v>
      </c>
      <c r="D246" s="10">
        <v>12295</v>
      </c>
      <c r="E246" s="10">
        <v>24777.63</v>
      </c>
      <c r="F246" s="10"/>
      <c r="G246" s="10"/>
    </row>
    <row r="247" spans="1:7" x14ac:dyDescent="0.25">
      <c r="A247" t="str">
        <f t="shared" si="74"/>
        <v>b</v>
      </c>
      <c r="B247" s="8"/>
      <c r="C247" s="9" t="s">
        <v>13</v>
      </c>
      <c r="D247" s="10"/>
      <c r="E247" s="10"/>
      <c r="F247" s="10"/>
      <c r="G247" s="10"/>
    </row>
    <row r="248" spans="1:7" x14ac:dyDescent="0.25">
      <c r="A248" t="str">
        <f t="shared" si="74"/>
        <v>b</v>
      </c>
      <c r="B248" s="8"/>
      <c r="C248" s="9" t="s">
        <v>14</v>
      </c>
      <c r="D248" s="10"/>
      <c r="E248" s="10"/>
      <c r="F248" s="10"/>
      <c r="G248" s="10"/>
    </row>
    <row r="249" spans="1:7" x14ac:dyDescent="0.25">
      <c r="A249" t="str">
        <f t="shared" si="74"/>
        <v>b</v>
      </c>
      <c r="B249" s="8"/>
      <c r="C249" s="9" t="s">
        <v>15</v>
      </c>
      <c r="D249" s="10"/>
      <c r="E249" s="10"/>
      <c r="F249" s="10"/>
      <c r="G249" s="10"/>
    </row>
    <row r="250" spans="1:7" x14ac:dyDescent="0.25">
      <c r="A250" t="str">
        <f t="shared" si="74"/>
        <v>b</v>
      </c>
      <c r="B250" s="8"/>
      <c r="C250" s="9" t="s">
        <v>16</v>
      </c>
      <c r="D250" s="10"/>
      <c r="E250" s="10"/>
      <c r="F250" s="10"/>
      <c r="G250" s="10"/>
    </row>
    <row r="251" spans="1:7" x14ac:dyDescent="0.25">
      <c r="A251" t="str">
        <f t="shared" si="74"/>
        <v>b</v>
      </c>
      <c r="B251" s="8"/>
      <c r="C251" s="9" t="s">
        <v>17</v>
      </c>
      <c r="D251" s="10"/>
      <c r="E251" s="10"/>
      <c r="F251" s="10"/>
      <c r="G251" s="10"/>
    </row>
    <row r="252" spans="1:7" x14ac:dyDescent="0.25">
      <c r="A252" t="str">
        <f t="shared" si="74"/>
        <v>b</v>
      </c>
      <c r="B252" s="5"/>
      <c r="C252" s="6" t="s">
        <v>18</v>
      </c>
      <c r="D252" s="7">
        <v>0</v>
      </c>
      <c r="E252" s="7">
        <v>0</v>
      </c>
      <c r="F252" s="7">
        <v>0</v>
      </c>
      <c r="G252" s="7">
        <v>0</v>
      </c>
    </row>
    <row r="253" spans="1:7" x14ac:dyDescent="0.25">
      <c r="A253" t="str">
        <f t="shared" si="74"/>
        <v>b</v>
      </c>
      <c r="B253" s="5"/>
      <c r="C253" s="6" t="s">
        <v>19</v>
      </c>
      <c r="D253" s="7">
        <v>0</v>
      </c>
      <c r="E253" s="7">
        <v>0</v>
      </c>
      <c r="F253" s="7">
        <v>0</v>
      </c>
      <c r="G253" s="7">
        <v>0</v>
      </c>
    </row>
    <row r="254" spans="1:7" ht="15.75" thickBot="1" x14ac:dyDescent="0.3">
      <c r="A254" t="str">
        <f t="shared" si="74"/>
        <v>a</v>
      </c>
      <c r="B254" s="11"/>
      <c r="C254" s="12" t="s">
        <v>20</v>
      </c>
      <c r="D254" s="13">
        <v>0</v>
      </c>
      <c r="E254" s="13">
        <v>57.27</v>
      </c>
      <c r="F254" s="13">
        <v>0</v>
      </c>
      <c r="G254" s="13">
        <v>0</v>
      </c>
    </row>
    <row r="255" spans="1:7" ht="31.5" thickTop="1" thickBot="1" x14ac:dyDescent="0.3">
      <c r="A255" t="str">
        <f t="shared" si="74"/>
        <v>b</v>
      </c>
      <c r="B255" s="121" t="s">
        <v>60</v>
      </c>
      <c r="C255" s="122" t="s">
        <v>360</v>
      </c>
      <c r="D255" s="4">
        <f t="shared" ref="D255:G255" si="84">D256+D264+D265+D266</f>
        <v>0</v>
      </c>
      <c r="E255" s="4">
        <f t="shared" si="84"/>
        <v>0</v>
      </c>
      <c r="F255" s="4">
        <f t="shared" si="84"/>
        <v>0</v>
      </c>
      <c r="G255" s="4">
        <f t="shared" si="84"/>
        <v>0</v>
      </c>
    </row>
    <row r="256" spans="1:7" ht="15.75" thickTop="1" x14ac:dyDescent="0.25">
      <c r="A256" t="str">
        <f t="shared" si="74"/>
        <v>b</v>
      </c>
      <c r="B256" s="5"/>
      <c r="C256" s="6" t="s">
        <v>10</v>
      </c>
      <c r="D256" s="7">
        <f t="shared" ref="D256:G256" si="85">SUM(D257:D263)</f>
        <v>0</v>
      </c>
      <c r="E256" s="7">
        <f t="shared" si="85"/>
        <v>0</v>
      </c>
      <c r="F256" s="7">
        <f t="shared" si="85"/>
        <v>0</v>
      </c>
      <c r="G256" s="7">
        <f t="shared" si="85"/>
        <v>0</v>
      </c>
    </row>
    <row r="257" spans="1:7" x14ac:dyDescent="0.25">
      <c r="A257" t="str">
        <f t="shared" si="74"/>
        <v>b</v>
      </c>
      <c r="B257" s="8"/>
      <c r="C257" s="9" t="s">
        <v>11</v>
      </c>
      <c r="D257" s="10"/>
      <c r="E257" s="10"/>
      <c r="F257" s="10"/>
      <c r="G257" s="10"/>
    </row>
    <row r="258" spans="1:7" x14ac:dyDescent="0.25">
      <c r="A258" t="str">
        <f t="shared" si="74"/>
        <v>b</v>
      </c>
      <c r="B258" s="8"/>
      <c r="C258" s="9" t="s">
        <v>12</v>
      </c>
      <c r="D258" s="10"/>
      <c r="E258" s="10"/>
      <c r="F258" s="10"/>
      <c r="G258" s="10"/>
    </row>
    <row r="259" spans="1:7" x14ac:dyDescent="0.25">
      <c r="A259" t="str">
        <f t="shared" si="74"/>
        <v>b</v>
      </c>
      <c r="B259" s="8"/>
      <c r="C259" s="9" t="s">
        <v>13</v>
      </c>
      <c r="D259" s="10"/>
      <c r="E259" s="10"/>
      <c r="F259" s="10"/>
      <c r="G259" s="10"/>
    </row>
    <row r="260" spans="1:7" x14ac:dyDescent="0.25">
      <c r="A260" t="str">
        <f t="shared" ref="A260:A323" si="86">IF(OR(D260&lt;&gt;0,E260&lt;&gt;0,F260&lt;&gt;0,G260&lt;&gt;0,),"a","b")</f>
        <v>b</v>
      </c>
      <c r="B260" s="8"/>
      <c r="C260" s="9" t="s">
        <v>14</v>
      </c>
      <c r="D260" s="10"/>
      <c r="E260" s="10"/>
      <c r="F260" s="10"/>
      <c r="G260" s="10"/>
    </row>
    <row r="261" spans="1:7" x14ac:dyDescent="0.25">
      <c r="A261" t="str">
        <f t="shared" si="86"/>
        <v>b</v>
      </c>
      <c r="B261" s="8"/>
      <c r="C261" s="9" t="s">
        <v>15</v>
      </c>
      <c r="D261" s="10"/>
      <c r="E261" s="10"/>
      <c r="F261" s="10"/>
      <c r="G261" s="10"/>
    </row>
    <row r="262" spans="1:7" x14ac:dyDescent="0.25">
      <c r="A262" t="str">
        <f t="shared" si="86"/>
        <v>b</v>
      </c>
      <c r="B262" s="8"/>
      <c r="C262" s="9" t="s">
        <v>16</v>
      </c>
      <c r="D262" s="10"/>
      <c r="E262" s="10"/>
      <c r="F262" s="10"/>
      <c r="G262" s="10"/>
    </row>
    <row r="263" spans="1:7" x14ac:dyDescent="0.25">
      <c r="A263" t="str">
        <f t="shared" si="86"/>
        <v>b</v>
      </c>
      <c r="B263" s="8"/>
      <c r="C263" s="9" t="s">
        <v>17</v>
      </c>
      <c r="D263" s="10"/>
      <c r="E263" s="10"/>
      <c r="F263" s="10"/>
      <c r="G263" s="10"/>
    </row>
    <row r="264" spans="1:7" x14ac:dyDescent="0.25">
      <c r="A264" t="str">
        <f t="shared" si="86"/>
        <v>b</v>
      </c>
      <c r="B264" s="5"/>
      <c r="C264" s="6" t="s">
        <v>18</v>
      </c>
      <c r="D264" s="7">
        <v>0</v>
      </c>
      <c r="E264" s="7">
        <v>0</v>
      </c>
      <c r="F264" s="7">
        <v>0</v>
      </c>
      <c r="G264" s="7">
        <v>0</v>
      </c>
    </row>
    <row r="265" spans="1:7" x14ac:dyDescent="0.25">
      <c r="A265" t="str">
        <f t="shared" si="86"/>
        <v>b</v>
      </c>
      <c r="B265" s="5"/>
      <c r="C265" s="6" t="s">
        <v>19</v>
      </c>
      <c r="D265" s="7">
        <v>0</v>
      </c>
      <c r="E265" s="7">
        <v>0</v>
      </c>
      <c r="F265" s="7">
        <v>0</v>
      </c>
      <c r="G265" s="7">
        <v>0</v>
      </c>
    </row>
    <row r="266" spans="1:7" ht="15.75" thickBot="1" x14ac:dyDescent="0.3">
      <c r="A266" t="str">
        <f t="shared" si="86"/>
        <v>b</v>
      </c>
      <c r="B266" s="11"/>
      <c r="C266" s="12" t="s">
        <v>20</v>
      </c>
      <c r="D266" s="13">
        <v>0</v>
      </c>
      <c r="E266" s="13">
        <v>0</v>
      </c>
      <c r="F266" s="13">
        <v>0</v>
      </c>
      <c r="G266" s="13">
        <v>0</v>
      </c>
    </row>
    <row r="267" spans="1:7" ht="32.25" customHeight="1" thickTop="1" thickBot="1" x14ac:dyDescent="0.3">
      <c r="A267" t="str">
        <f t="shared" si="86"/>
        <v>b</v>
      </c>
      <c r="B267" s="16" t="s">
        <v>61</v>
      </c>
      <c r="C267" s="4" t="s">
        <v>62</v>
      </c>
      <c r="D267" s="4">
        <f>D279+D291+D303+D483</f>
        <v>0</v>
      </c>
      <c r="E267" s="4">
        <f>E279+E291+E303+E483</f>
        <v>0</v>
      </c>
      <c r="F267" s="4">
        <f>F279+F291+F303+F483</f>
        <v>0</v>
      </c>
      <c r="G267" s="4">
        <f>G279+G291+G303+G483</f>
        <v>0</v>
      </c>
    </row>
    <row r="268" spans="1:7" ht="15.75" thickTop="1" x14ac:dyDescent="0.25">
      <c r="A268" t="str">
        <f t="shared" si="86"/>
        <v>b</v>
      </c>
      <c r="B268" s="5"/>
      <c r="C268" s="6" t="s">
        <v>10</v>
      </c>
      <c r="D268" s="7">
        <f t="shared" ref="D268:E278" si="87">D280+D292+D304+D484</f>
        <v>0</v>
      </c>
      <c r="E268" s="7">
        <f t="shared" si="87"/>
        <v>0</v>
      </c>
      <c r="F268" s="7">
        <f t="shared" ref="F268:G268" si="88">F280+F292+F304+F484</f>
        <v>0</v>
      </c>
      <c r="G268" s="7">
        <f t="shared" si="88"/>
        <v>0</v>
      </c>
    </row>
    <row r="269" spans="1:7" x14ac:dyDescent="0.25">
      <c r="A269" t="str">
        <f t="shared" si="86"/>
        <v>b</v>
      </c>
      <c r="B269" s="8"/>
      <c r="C269" s="9" t="s">
        <v>11</v>
      </c>
      <c r="D269" s="10">
        <f t="shared" si="87"/>
        <v>0</v>
      </c>
      <c r="E269" s="10">
        <f t="shared" si="87"/>
        <v>0</v>
      </c>
      <c r="F269" s="10">
        <f t="shared" ref="F269:G269" si="89">F281+F293+F305+F485</f>
        <v>0</v>
      </c>
      <c r="G269" s="10">
        <f t="shared" si="89"/>
        <v>0</v>
      </c>
    </row>
    <row r="270" spans="1:7" x14ac:dyDescent="0.25">
      <c r="A270" t="str">
        <f t="shared" si="86"/>
        <v>b</v>
      </c>
      <c r="B270" s="8"/>
      <c r="C270" s="9" t="s">
        <v>12</v>
      </c>
      <c r="D270" s="10">
        <f t="shared" si="87"/>
        <v>0</v>
      </c>
      <c r="E270" s="10">
        <f t="shared" si="87"/>
        <v>0</v>
      </c>
      <c r="F270" s="10">
        <f t="shared" ref="F270:G270" si="90">F282+F294+F306+F486</f>
        <v>0</v>
      </c>
      <c r="G270" s="10">
        <f t="shared" si="90"/>
        <v>0</v>
      </c>
    </row>
    <row r="271" spans="1:7" x14ac:dyDescent="0.25">
      <c r="A271" t="str">
        <f t="shared" si="86"/>
        <v>b</v>
      </c>
      <c r="B271" s="8"/>
      <c r="C271" s="9" t="s">
        <v>13</v>
      </c>
      <c r="D271" s="10">
        <f t="shared" si="87"/>
        <v>0</v>
      </c>
      <c r="E271" s="10">
        <f t="shared" si="87"/>
        <v>0</v>
      </c>
      <c r="F271" s="10">
        <f t="shared" ref="F271:G271" si="91">F283+F295+F307+F487</f>
        <v>0</v>
      </c>
      <c r="G271" s="10">
        <f t="shared" si="91"/>
        <v>0</v>
      </c>
    </row>
    <row r="272" spans="1:7" x14ac:dyDescent="0.25">
      <c r="A272" t="str">
        <f t="shared" si="86"/>
        <v>b</v>
      </c>
      <c r="B272" s="8"/>
      <c r="C272" s="9" t="s">
        <v>14</v>
      </c>
      <c r="D272" s="10">
        <f t="shared" si="87"/>
        <v>0</v>
      </c>
      <c r="E272" s="10">
        <f t="shared" si="87"/>
        <v>0</v>
      </c>
      <c r="F272" s="10">
        <f t="shared" ref="F272:G272" si="92">F284+F296+F308+F488</f>
        <v>0</v>
      </c>
      <c r="G272" s="10">
        <f t="shared" si="92"/>
        <v>0</v>
      </c>
    </row>
    <row r="273" spans="1:7" x14ac:dyDescent="0.25">
      <c r="A273" t="str">
        <f t="shared" si="86"/>
        <v>b</v>
      </c>
      <c r="B273" s="8"/>
      <c r="C273" s="9" t="s">
        <v>15</v>
      </c>
      <c r="D273" s="10">
        <f t="shared" si="87"/>
        <v>0</v>
      </c>
      <c r="E273" s="10">
        <f t="shared" si="87"/>
        <v>0</v>
      </c>
      <c r="F273" s="10">
        <f t="shared" ref="F273:G273" si="93">F285+F297+F309+F489</f>
        <v>0</v>
      </c>
      <c r="G273" s="10">
        <f t="shared" si="93"/>
        <v>0</v>
      </c>
    </row>
    <row r="274" spans="1:7" x14ac:dyDescent="0.25">
      <c r="A274" t="str">
        <f t="shared" si="86"/>
        <v>b</v>
      </c>
      <c r="B274" s="8"/>
      <c r="C274" s="9" t="s">
        <v>16</v>
      </c>
      <c r="D274" s="10">
        <f t="shared" si="87"/>
        <v>0</v>
      </c>
      <c r="E274" s="10">
        <f t="shared" si="87"/>
        <v>0</v>
      </c>
      <c r="F274" s="10">
        <f t="shared" ref="F274:G274" si="94">F286+F298+F310+F490</f>
        <v>0</v>
      </c>
      <c r="G274" s="10">
        <f t="shared" si="94"/>
        <v>0</v>
      </c>
    </row>
    <row r="275" spans="1:7" x14ac:dyDescent="0.25">
      <c r="A275" t="str">
        <f t="shared" si="86"/>
        <v>b</v>
      </c>
      <c r="B275" s="8"/>
      <c r="C275" s="9" t="s">
        <v>17</v>
      </c>
      <c r="D275" s="10">
        <f t="shared" si="87"/>
        <v>0</v>
      </c>
      <c r="E275" s="10">
        <f t="shared" si="87"/>
        <v>0</v>
      </c>
      <c r="F275" s="10">
        <f t="shared" ref="F275:G275" si="95">F287+F299+F311+F491</f>
        <v>0</v>
      </c>
      <c r="G275" s="10">
        <f t="shared" si="95"/>
        <v>0</v>
      </c>
    </row>
    <row r="276" spans="1:7" x14ac:dyDescent="0.25">
      <c r="A276" t="str">
        <f t="shared" si="86"/>
        <v>b</v>
      </c>
      <c r="B276" s="5"/>
      <c r="C276" s="6" t="s">
        <v>18</v>
      </c>
      <c r="D276" s="7">
        <f t="shared" si="87"/>
        <v>0</v>
      </c>
      <c r="E276" s="7">
        <f t="shared" si="87"/>
        <v>0</v>
      </c>
      <c r="F276" s="7">
        <f t="shared" ref="F276:G276" si="96">F288+F300+F312+F492</f>
        <v>0</v>
      </c>
      <c r="G276" s="7">
        <f t="shared" si="96"/>
        <v>0</v>
      </c>
    </row>
    <row r="277" spans="1:7" x14ac:dyDescent="0.25">
      <c r="A277" t="str">
        <f t="shared" si="86"/>
        <v>b</v>
      </c>
      <c r="B277" s="5"/>
      <c r="C277" s="6" t="s">
        <v>19</v>
      </c>
      <c r="D277" s="7">
        <f t="shared" si="87"/>
        <v>0</v>
      </c>
      <c r="E277" s="7">
        <f t="shared" si="87"/>
        <v>0</v>
      </c>
      <c r="F277" s="7">
        <f t="shared" ref="F277:G277" si="97">F289+F301+F313+F493</f>
        <v>0</v>
      </c>
      <c r="G277" s="7">
        <f t="shared" si="97"/>
        <v>0</v>
      </c>
    </row>
    <row r="278" spans="1:7" ht="15.75" thickBot="1" x14ac:dyDescent="0.3">
      <c r="A278" t="str">
        <f t="shared" si="86"/>
        <v>b</v>
      </c>
      <c r="B278" s="11"/>
      <c r="C278" s="12" t="s">
        <v>20</v>
      </c>
      <c r="D278" s="13">
        <f t="shared" si="87"/>
        <v>0</v>
      </c>
      <c r="E278" s="13">
        <f t="shared" si="87"/>
        <v>0</v>
      </c>
      <c r="F278" s="13">
        <f t="shared" ref="F278:G278" si="98">F290+F302+F314+F494</f>
        <v>0</v>
      </c>
      <c r="G278" s="13">
        <f t="shared" si="98"/>
        <v>0</v>
      </c>
    </row>
    <row r="279" spans="1:7" ht="32.25" customHeight="1" thickTop="1" thickBot="1" x14ac:dyDescent="0.3">
      <c r="A279" t="str">
        <f t="shared" si="86"/>
        <v>b</v>
      </c>
      <c r="B279" s="3" t="s">
        <v>63</v>
      </c>
      <c r="C279" s="4" t="s">
        <v>64</v>
      </c>
      <c r="D279" s="4">
        <f t="shared" ref="D279:G279" si="99">D280+D288+D289+D290</f>
        <v>0</v>
      </c>
      <c r="E279" s="4">
        <f t="shared" si="99"/>
        <v>0</v>
      </c>
      <c r="F279" s="4">
        <f t="shared" si="99"/>
        <v>0</v>
      </c>
      <c r="G279" s="4">
        <f t="shared" si="99"/>
        <v>0</v>
      </c>
    </row>
    <row r="280" spans="1:7" ht="15.75" thickTop="1" x14ac:dyDescent="0.25">
      <c r="A280" t="str">
        <f t="shared" si="86"/>
        <v>b</v>
      </c>
      <c r="B280" s="5"/>
      <c r="C280" s="6" t="s">
        <v>10</v>
      </c>
      <c r="D280" s="7">
        <f t="shared" ref="D280:G280" si="100">SUM(D281:D287)</f>
        <v>0</v>
      </c>
      <c r="E280" s="7">
        <f t="shared" si="100"/>
        <v>0</v>
      </c>
      <c r="F280" s="7">
        <f t="shared" si="100"/>
        <v>0</v>
      </c>
      <c r="G280" s="7">
        <f t="shared" si="100"/>
        <v>0</v>
      </c>
    </row>
    <row r="281" spans="1:7" x14ac:dyDescent="0.25">
      <c r="A281" t="str">
        <f t="shared" si="86"/>
        <v>b</v>
      </c>
      <c r="B281" s="8"/>
      <c r="C281" s="9" t="s">
        <v>11</v>
      </c>
      <c r="D281" s="10"/>
      <c r="E281" s="10"/>
      <c r="F281" s="10"/>
      <c r="G281" s="10"/>
    </row>
    <row r="282" spans="1:7" x14ac:dyDescent="0.25">
      <c r="A282" t="str">
        <f t="shared" si="86"/>
        <v>b</v>
      </c>
      <c r="B282" s="8"/>
      <c r="C282" s="9" t="s">
        <v>12</v>
      </c>
      <c r="D282" s="10"/>
      <c r="E282" s="10"/>
      <c r="F282" s="10"/>
      <c r="G282" s="10"/>
    </row>
    <row r="283" spans="1:7" x14ac:dyDescent="0.25">
      <c r="A283" t="str">
        <f t="shared" si="86"/>
        <v>b</v>
      </c>
      <c r="B283" s="8"/>
      <c r="C283" s="9" t="s">
        <v>13</v>
      </c>
      <c r="D283" s="10"/>
      <c r="E283" s="10"/>
      <c r="F283" s="10"/>
      <c r="G283" s="10"/>
    </row>
    <row r="284" spans="1:7" x14ac:dyDescent="0.25">
      <c r="A284" t="str">
        <f t="shared" si="86"/>
        <v>b</v>
      </c>
      <c r="B284" s="8"/>
      <c r="C284" s="9" t="s">
        <v>14</v>
      </c>
      <c r="D284" s="10"/>
      <c r="E284" s="10"/>
      <c r="F284" s="10"/>
      <c r="G284" s="10"/>
    </row>
    <row r="285" spans="1:7" x14ac:dyDescent="0.25">
      <c r="A285" t="str">
        <f t="shared" si="86"/>
        <v>b</v>
      </c>
      <c r="B285" s="8"/>
      <c r="C285" s="9" t="s">
        <v>15</v>
      </c>
      <c r="D285" s="10"/>
      <c r="E285" s="10"/>
      <c r="F285" s="10"/>
      <c r="G285" s="10"/>
    </row>
    <row r="286" spans="1:7" x14ac:dyDescent="0.25">
      <c r="A286" t="str">
        <f t="shared" si="86"/>
        <v>b</v>
      </c>
      <c r="B286" s="8"/>
      <c r="C286" s="9" t="s">
        <v>16</v>
      </c>
      <c r="D286" s="10"/>
      <c r="E286" s="10"/>
      <c r="F286" s="10"/>
      <c r="G286" s="10"/>
    </row>
    <row r="287" spans="1:7" x14ac:dyDescent="0.25">
      <c r="A287" t="str">
        <f t="shared" si="86"/>
        <v>b</v>
      </c>
      <c r="B287" s="8"/>
      <c r="C287" s="9" t="s">
        <v>17</v>
      </c>
      <c r="D287" s="10"/>
      <c r="E287" s="10"/>
      <c r="F287" s="10"/>
      <c r="G287" s="10"/>
    </row>
    <row r="288" spans="1:7" x14ac:dyDescent="0.25">
      <c r="A288" t="str">
        <f t="shared" si="86"/>
        <v>b</v>
      </c>
      <c r="B288" s="5"/>
      <c r="C288" s="6" t="s">
        <v>18</v>
      </c>
      <c r="D288" s="7">
        <v>0</v>
      </c>
      <c r="E288" s="7">
        <v>0</v>
      </c>
      <c r="F288" s="7">
        <v>0</v>
      </c>
      <c r="G288" s="7">
        <v>0</v>
      </c>
    </row>
    <row r="289" spans="1:7" x14ac:dyDescent="0.25">
      <c r="A289" t="str">
        <f t="shared" si="86"/>
        <v>b</v>
      </c>
      <c r="B289" s="5"/>
      <c r="C289" s="6" t="s">
        <v>19</v>
      </c>
      <c r="D289" s="7">
        <v>0</v>
      </c>
      <c r="E289" s="7">
        <v>0</v>
      </c>
      <c r="F289" s="7">
        <v>0</v>
      </c>
      <c r="G289" s="7">
        <v>0</v>
      </c>
    </row>
    <row r="290" spans="1:7" ht="15.75" thickBot="1" x14ac:dyDescent="0.3">
      <c r="A290" t="str">
        <f t="shared" si="86"/>
        <v>b</v>
      </c>
      <c r="B290" s="11"/>
      <c r="C290" s="12" t="s">
        <v>20</v>
      </c>
      <c r="D290" s="13">
        <v>0</v>
      </c>
      <c r="E290" s="13">
        <v>0</v>
      </c>
      <c r="F290" s="13">
        <v>0</v>
      </c>
      <c r="G290" s="13">
        <v>0</v>
      </c>
    </row>
    <row r="291" spans="1:7" ht="31.5" thickTop="1" thickBot="1" x14ac:dyDescent="0.3">
      <c r="A291" t="str">
        <f t="shared" si="86"/>
        <v>b</v>
      </c>
      <c r="B291" s="3" t="s">
        <v>65</v>
      </c>
      <c r="C291" s="14" t="s">
        <v>66</v>
      </c>
      <c r="D291" s="4">
        <f t="shared" ref="D291:G291" si="101">D292+D300+D301+D302</f>
        <v>0</v>
      </c>
      <c r="E291" s="4">
        <f t="shared" si="101"/>
        <v>0</v>
      </c>
      <c r="F291" s="4">
        <f t="shared" si="101"/>
        <v>0</v>
      </c>
      <c r="G291" s="4">
        <f t="shared" si="101"/>
        <v>0</v>
      </c>
    </row>
    <row r="292" spans="1:7" ht="15.75" thickTop="1" x14ac:dyDescent="0.25">
      <c r="A292" t="str">
        <f t="shared" si="86"/>
        <v>b</v>
      </c>
      <c r="B292" s="5"/>
      <c r="C292" s="6" t="s">
        <v>10</v>
      </c>
      <c r="D292" s="7">
        <f t="shared" ref="D292:G292" si="102">SUM(D293:D299)</f>
        <v>0</v>
      </c>
      <c r="E292" s="7">
        <f t="shared" si="102"/>
        <v>0</v>
      </c>
      <c r="F292" s="7">
        <f t="shared" si="102"/>
        <v>0</v>
      </c>
      <c r="G292" s="7">
        <f t="shared" si="102"/>
        <v>0</v>
      </c>
    </row>
    <row r="293" spans="1:7" x14ac:dyDescent="0.25">
      <c r="A293" t="str">
        <f t="shared" si="86"/>
        <v>b</v>
      </c>
      <c r="B293" s="8"/>
      <c r="C293" s="9" t="s">
        <v>11</v>
      </c>
      <c r="D293" s="10"/>
      <c r="E293" s="10"/>
      <c r="F293" s="10"/>
      <c r="G293" s="10"/>
    </row>
    <row r="294" spans="1:7" x14ac:dyDescent="0.25">
      <c r="A294" t="str">
        <f t="shared" si="86"/>
        <v>b</v>
      </c>
      <c r="B294" s="8"/>
      <c r="C294" s="9" t="s">
        <v>12</v>
      </c>
      <c r="D294" s="10"/>
      <c r="E294" s="10"/>
      <c r="F294" s="10"/>
      <c r="G294" s="10"/>
    </row>
    <row r="295" spans="1:7" x14ac:dyDescent="0.25">
      <c r="A295" t="str">
        <f t="shared" si="86"/>
        <v>b</v>
      </c>
      <c r="B295" s="8"/>
      <c r="C295" s="9" t="s">
        <v>13</v>
      </c>
      <c r="D295" s="10"/>
      <c r="E295" s="10"/>
      <c r="F295" s="10"/>
      <c r="G295" s="10"/>
    </row>
    <row r="296" spans="1:7" x14ac:dyDescent="0.25">
      <c r="A296" t="str">
        <f t="shared" si="86"/>
        <v>b</v>
      </c>
      <c r="B296" s="8"/>
      <c r="C296" s="9" t="s">
        <v>14</v>
      </c>
      <c r="D296" s="10"/>
      <c r="E296" s="10"/>
      <c r="F296" s="10"/>
      <c r="G296" s="10"/>
    </row>
    <row r="297" spans="1:7" x14ac:dyDescent="0.25">
      <c r="A297" t="str">
        <f t="shared" si="86"/>
        <v>b</v>
      </c>
      <c r="B297" s="8"/>
      <c r="C297" s="9" t="s">
        <v>15</v>
      </c>
      <c r="D297" s="10"/>
      <c r="E297" s="10"/>
      <c r="F297" s="10"/>
      <c r="G297" s="10"/>
    </row>
    <row r="298" spans="1:7" x14ac:dyDescent="0.25">
      <c r="A298" t="str">
        <f t="shared" si="86"/>
        <v>b</v>
      </c>
      <c r="B298" s="8"/>
      <c r="C298" s="9" t="s">
        <v>16</v>
      </c>
      <c r="D298" s="10"/>
      <c r="E298" s="10"/>
      <c r="F298" s="10"/>
      <c r="G298" s="10"/>
    </row>
    <row r="299" spans="1:7" x14ac:dyDescent="0.25">
      <c r="A299" t="str">
        <f t="shared" si="86"/>
        <v>b</v>
      </c>
      <c r="B299" s="8"/>
      <c r="C299" s="9" t="s">
        <v>17</v>
      </c>
      <c r="D299" s="10"/>
      <c r="E299" s="10"/>
      <c r="F299" s="10"/>
      <c r="G299" s="10"/>
    </row>
    <row r="300" spans="1:7" x14ac:dyDescent="0.25">
      <c r="A300" t="str">
        <f t="shared" si="86"/>
        <v>b</v>
      </c>
      <c r="B300" s="5"/>
      <c r="C300" s="6" t="s">
        <v>18</v>
      </c>
      <c r="D300" s="7">
        <v>0</v>
      </c>
      <c r="E300" s="7">
        <v>0</v>
      </c>
      <c r="F300" s="7">
        <v>0</v>
      </c>
      <c r="G300" s="7">
        <v>0</v>
      </c>
    </row>
    <row r="301" spans="1:7" x14ac:dyDescent="0.25">
      <c r="A301" t="str">
        <f t="shared" si="86"/>
        <v>b</v>
      </c>
      <c r="B301" s="5"/>
      <c r="C301" s="6" t="s">
        <v>19</v>
      </c>
      <c r="D301" s="7">
        <v>0</v>
      </c>
      <c r="E301" s="7">
        <v>0</v>
      </c>
      <c r="F301" s="7">
        <v>0</v>
      </c>
      <c r="G301" s="7">
        <v>0</v>
      </c>
    </row>
    <row r="302" spans="1:7" ht="15.75" thickBot="1" x14ac:dyDescent="0.3">
      <c r="A302" t="str">
        <f t="shared" si="86"/>
        <v>b</v>
      </c>
      <c r="B302" s="11"/>
      <c r="C302" s="12" t="s">
        <v>20</v>
      </c>
      <c r="D302" s="13">
        <v>0</v>
      </c>
      <c r="E302" s="13">
        <v>0</v>
      </c>
      <c r="F302" s="13">
        <v>0</v>
      </c>
      <c r="G302" s="13">
        <v>0</v>
      </c>
    </row>
    <row r="303" spans="1:7" ht="32.25" customHeight="1" thickTop="1" thickBot="1" x14ac:dyDescent="0.3">
      <c r="A303" t="str">
        <f t="shared" si="86"/>
        <v>b</v>
      </c>
      <c r="B303" s="16" t="s">
        <v>67</v>
      </c>
      <c r="C303" s="4" t="s">
        <v>68</v>
      </c>
      <c r="D303" s="4">
        <f>D315+D327+D339+D351+D363+D375+D387+D399+D411+D423+D435+D447+D459+D471</f>
        <v>0</v>
      </c>
      <c r="E303" s="4">
        <f>E315+E327+E339+E351+E363+E375+E387+E399+E411+E423+E435+E447+E459+E471</f>
        <v>0</v>
      </c>
      <c r="F303" s="4">
        <f>F315+F327+F339+F351+F363+F375+F387+F399+F411+F423+F435+F447+F459+F471</f>
        <v>0</v>
      </c>
      <c r="G303" s="4">
        <f>G315+G327+G339+G351+G363+G375+G387+G399+G411+G423+G435+G447+G459+G471</f>
        <v>0</v>
      </c>
    </row>
    <row r="304" spans="1:7" ht="15.75" thickTop="1" x14ac:dyDescent="0.25">
      <c r="A304" t="str">
        <f t="shared" si="86"/>
        <v>b</v>
      </c>
      <c r="B304" s="5"/>
      <c r="C304" s="6" t="s">
        <v>10</v>
      </c>
      <c r="D304" s="7">
        <f t="shared" ref="D304:E314" si="103">D316+D328+D340+D352+D364+D376+D388+D400+D412+D424+D436+D448+D460+D472</f>
        <v>0</v>
      </c>
      <c r="E304" s="7">
        <f t="shared" si="103"/>
        <v>0</v>
      </c>
      <c r="F304" s="7">
        <f t="shared" ref="F304:G304" si="104">F316+F328+F340+F352+F364+F376+F388+F400+F412+F424+F436+F448+F460+F472</f>
        <v>0</v>
      </c>
      <c r="G304" s="7">
        <f t="shared" si="104"/>
        <v>0</v>
      </c>
    </row>
    <row r="305" spans="1:7" x14ac:dyDescent="0.25">
      <c r="A305" t="str">
        <f t="shared" si="86"/>
        <v>b</v>
      </c>
      <c r="B305" s="8"/>
      <c r="C305" s="9" t="s">
        <v>11</v>
      </c>
      <c r="D305" s="10">
        <f t="shared" si="103"/>
        <v>0</v>
      </c>
      <c r="E305" s="10">
        <f t="shared" si="103"/>
        <v>0</v>
      </c>
      <c r="F305" s="10">
        <f t="shared" ref="F305:G305" si="105">F317+F329+F341+F353+F365+F377+F389+F401+F413+F425+F437+F449+F461+F473</f>
        <v>0</v>
      </c>
      <c r="G305" s="10">
        <f t="shared" si="105"/>
        <v>0</v>
      </c>
    </row>
    <row r="306" spans="1:7" x14ac:dyDescent="0.25">
      <c r="A306" t="str">
        <f t="shared" si="86"/>
        <v>b</v>
      </c>
      <c r="B306" s="8"/>
      <c r="C306" s="9" t="s">
        <v>12</v>
      </c>
      <c r="D306" s="10">
        <f t="shared" si="103"/>
        <v>0</v>
      </c>
      <c r="E306" s="10">
        <f t="shared" si="103"/>
        <v>0</v>
      </c>
      <c r="F306" s="10">
        <f t="shared" ref="F306:G306" si="106">F318+F330+F342+F354+F366+F378+F390+F402+F414+F426+F438+F450+F462+F474</f>
        <v>0</v>
      </c>
      <c r="G306" s="10">
        <f t="shared" si="106"/>
        <v>0</v>
      </c>
    </row>
    <row r="307" spans="1:7" x14ac:dyDescent="0.25">
      <c r="A307" t="str">
        <f t="shared" si="86"/>
        <v>b</v>
      </c>
      <c r="B307" s="8"/>
      <c r="C307" s="9" t="s">
        <v>13</v>
      </c>
      <c r="D307" s="10">
        <f t="shared" si="103"/>
        <v>0</v>
      </c>
      <c r="E307" s="10">
        <f t="shared" si="103"/>
        <v>0</v>
      </c>
      <c r="F307" s="10">
        <f t="shared" ref="F307:G307" si="107">F319+F331+F343+F355+F367+F379+F391+F403+F415+F427+F439+F451+F463+F475</f>
        <v>0</v>
      </c>
      <c r="G307" s="10">
        <f t="shared" si="107"/>
        <v>0</v>
      </c>
    </row>
    <row r="308" spans="1:7" x14ac:dyDescent="0.25">
      <c r="A308" t="str">
        <f t="shared" si="86"/>
        <v>b</v>
      </c>
      <c r="B308" s="8"/>
      <c r="C308" s="9" t="s">
        <v>14</v>
      </c>
      <c r="D308" s="10">
        <f t="shared" si="103"/>
        <v>0</v>
      </c>
      <c r="E308" s="10">
        <f t="shared" si="103"/>
        <v>0</v>
      </c>
      <c r="F308" s="10">
        <f t="shared" ref="F308:G308" si="108">F320+F332+F344+F356+F368+F380+F392+F404+F416+F428+F440+F452+F464+F476</f>
        <v>0</v>
      </c>
      <c r="G308" s="10">
        <f t="shared" si="108"/>
        <v>0</v>
      </c>
    </row>
    <row r="309" spans="1:7" x14ac:dyDescent="0.25">
      <c r="A309" t="str">
        <f t="shared" si="86"/>
        <v>b</v>
      </c>
      <c r="B309" s="8"/>
      <c r="C309" s="9" t="s">
        <v>15</v>
      </c>
      <c r="D309" s="10">
        <f t="shared" si="103"/>
        <v>0</v>
      </c>
      <c r="E309" s="10">
        <f t="shared" si="103"/>
        <v>0</v>
      </c>
      <c r="F309" s="10">
        <f t="shared" ref="F309:G309" si="109">F321+F333+F345+F357+F369+F381+F393+F405+F417+F429+F441+F453+F465+F477</f>
        <v>0</v>
      </c>
      <c r="G309" s="10">
        <f t="shared" si="109"/>
        <v>0</v>
      </c>
    </row>
    <row r="310" spans="1:7" x14ac:dyDescent="0.25">
      <c r="A310" t="str">
        <f t="shared" si="86"/>
        <v>b</v>
      </c>
      <c r="B310" s="8"/>
      <c r="C310" s="9" t="s">
        <v>16</v>
      </c>
      <c r="D310" s="10">
        <f t="shared" si="103"/>
        <v>0</v>
      </c>
      <c r="E310" s="10">
        <f t="shared" si="103"/>
        <v>0</v>
      </c>
      <c r="F310" s="10">
        <f t="shared" ref="F310:G310" si="110">F322+F334+F346+F358+F370+F382+F394+F406+F418+F430+F442+F454+F466+F478</f>
        <v>0</v>
      </c>
      <c r="G310" s="10">
        <f t="shared" si="110"/>
        <v>0</v>
      </c>
    </row>
    <row r="311" spans="1:7" x14ac:dyDescent="0.25">
      <c r="A311" t="str">
        <f t="shared" si="86"/>
        <v>b</v>
      </c>
      <c r="B311" s="8"/>
      <c r="C311" s="9" t="s">
        <v>17</v>
      </c>
      <c r="D311" s="10">
        <f t="shared" si="103"/>
        <v>0</v>
      </c>
      <c r="E311" s="10">
        <f t="shared" si="103"/>
        <v>0</v>
      </c>
      <c r="F311" s="10">
        <f t="shared" ref="F311:G311" si="111">F323+F335+F347+F359+F371+F383+F395+F407+F419+F431+F443+F455+F467+F479</f>
        <v>0</v>
      </c>
      <c r="G311" s="10">
        <f t="shared" si="111"/>
        <v>0</v>
      </c>
    </row>
    <row r="312" spans="1:7" x14ac:dyDescent="0.25">
      <c r="A312" t="str">
        <f t="shared" si="86"/>
        <v>b</v>
      </c>
      <c r="B312" s="5"/>
      <c r="C312" s="6" t="s">
        <v>18</v>
      </c>
      <c r="D312" s="7">
        <f t="shared" si="103"/>
        <v>0</v>
      </c>
      <c r="E312" s="7">
        <f t="shared" si="103"/>
        <v>0</v>
      </c>
      <c r="F312" s="7">
        <f t="shared" ref="F312:G312" si="112">F324+F336+F348+F360+F372+F384+F396+F408+F420+F432+F444+F456+F468+F480</f>
        <v>0</v>
      </c>
      <c r="G312" s="7">
        <f t="shared" si="112"/>
        <v>0</v>
      </c>
    </row>
    <row r="313" spans="1:7" x14ac:dyDescent="0.25">
      <c r="A313" t="str">
        <f t="shared" si="86"/>
        <v>b</v>
      </c>
      <c r="B313" s="5"/>
      <c r="C313" s="6" t="s">
        <v>19</v>
      </c>
      <c r="D313" s="7">
        <f t="shared" si="103"/>
        <v>0</v>
      </c>
      <c r="E313" s="7">
        <f t="shared" si="103"/>
        <v>0</v>
      </c>
      <c r="F313" s="7">
        <f t="shared" ref="F313:G313" si="113">F325+F337+F349+F361+F373+F385+F397+F409+F421+F433+F445+F457+F469+F481</f>
        <v>0</v>
      </c>
      <c r="G313" s="7">
        <f t="shared" si="113"/>
        <v>0</v>
      </c>
    </row>
    <row r="314" spans="1:7" ht="15.75" thickBot="1" x14ac:dyDescent="0.3">
      <c r="A314" t="str">
        <f t="shared" si="86"/>
        <v>b</v>
      </c>
      <c r="B314" s="11"/>
      <c r="C314" s="12" t="s">
        <v>20</v>
      </c>
      <c r="D314" s="13">
        <f t="shared" si="103"/>
        <v>0</v>
      </c>
      <c r="E314" s="13">
        <f t="shared" si="103"/>
        <v>0</v>
      </c>
      <c r="F314" s="13">
        <f t="shared" ref="F314:G314" si="114">F326+F338+F350+F362+F374+F386+F398+F410+F422+F434+F446+F458+F470+F482</f>
        <v>0</v>
      </c>
      <c r="G314" s="13">
        <f t="shared" si="114"/>
        <v>0</v>
      </c>
    </row>
    <row r="315" spans="1:7" ht="46.5" thickTop="1" thickBot="1" x14ac:dyDescent="0.3">
      <c r="A315" t="str">
        <f t="shared" si="86"/>
        <v>b</v>
      </c>
      <c r="B315" s="3" t="s">
        <v>69</v>
      </c>
      <c r="C315" s="14" t="s">
        <v>70</v>
      </c>
      <c r="D315" s="4">
        <f t="shared" ref="D315:G315" si="115">D316+D324+D325+D326</f>
        <v>0</v>
      </c>
      <c r="E315" s="4">
        <f t="shared" si="115"/>
        <v>0</v>
      </c>
      <c r="F315" s="4">
        <f t="shared" si="115"/>
        <v>0</v>
      </c>
      <c r="G315" s="4">
        <f t="shared" si="115"/>
        <v>0</v>
      </c>
    </row>
    <row r="316" spans="1:7" ht="15.75" thickTop="1" x14ac:dyDescent="0.25">
      <c r="A316" t="str">
        <f t="shared" si="86"/>
        <v>b</v>
      </c>
      <c r="B316" s="5"/>
      <c r="C316" s="6" t="s">
        <v>10</v>
      </c>
      <c r="D316" s="7">
        <f t="shared" ref="D316:G316" si="116">SUM(D317:D323)</f>
        <v>0</v>
      </c>
      <c r="E316" s="7">
        <f t="shared" si="116"/>
        <v>0</v>
      </c>
      <c r="F316" s="7">
        <f t="shared" si="116"/>
        <v>0</v>
      </c>
      <c r="G316" s="7">
        <f t="shared" si="116"/>
        <v>0</v>
      </c>
    </row>
    <row r="317" spans="1:7" x14ac:dyDescent="0.25">
      <c r="A317" t="str">
        <f t="shared" si="86"/>
        <v>b</v>
      </c>
      <c r="B317" s="8"/>
      <c r="C317" s="9" t="s">
        <v>11</v>
      </c>
      <c r="D317" s="10"/>
      <c r="E317" s="10"/>
      <c r="F317" s="10"/>
      <c r="G317" s="10"/>
    </row>
    <row r="318" spans="1:7" x14ac:dyDescent="0.25">
      <c r="A318" t="str">
        <f t="shared" si="86"/>
        <v>b</v>
      </c>
      <c r="B318" s="8"/>
      <c r="C318" s="9" t="s">
        <v>12</v>
      </c>
      <c r="D318" s="10"/>
      <c r="E318" s="10"/>
      <c r="F318" s="10"/>
      <c r="G318" s="10"/>
    </row>
    <row r="319" spans="1:7" x14ac:dyDescent="0.25">
      <c r="A319" t="str">
        <f t="shared" si="86"/>
        <v>b</v>
      </c>
      <c r="B319" s="8"/>
      <c r="C319" s="9" t="s">
        <v>13</v>
      </c>
      <c r="D319" s="10"/>
      <c r="E319" s="10"/>
      <c r="F319" s="10"/>
      <c r="G319" s="10"/>
    </row>
    <row r="320" spans="1:7" x14ac:dyDescent="0.25">
      <c r="A320" t="str">
        <f t="shared" si="86"/>
        <v>b</v>
      </c>
      <c r="B320" s="8"/>
      <c r="C320" s="9" t="s">
        <v>14</v>
      </c>
      <c r="D320" s="10"/>
      <c r="E320" s="10"/>
      <c r="F320" s="10"/>
      <c r="G320" s="10"/>
    </row>
    <row r="321" spans="1:7" x14ac:dyDescent="0.25">
      <c r="A321" t="str">
        <f t="shared" si="86"/>
        <v>b</v>
      </c>
      <c r="B321" s="8"/>
      <c r="C321" s="9" t="s">
        <v>15</v>
      </c>
      <c r="D321" s="10"/>
      <c r="E321" s="10"/>
      <c r="F321" s="10"/>
      <c r="G321" s="10"/>
    </row>
    <row r="322" spans="1:7" x14ac:dyDescent="0.25">
      <c r="A322" t="str">
        <f t="shared" si="86"/>
        <v>b</v>
      </c>
      <c r="B322" s="8"/>
      <c r="C322" s="9" t="s">
        <v>16</v>
      </c>
      <c r="D322" s="10"/>
      <c r="E322" s="10"/>
      <c r="F322" s="10"/>
      <c r="G322" s="10"/>
    </row>
    <row r="323" spans="1:7" x14ac:dyDescent="0.25">
      <c r="A323" t="str">
        <f t="shared" si="86"/>
        <v>b</v>
      </c>
      <c r="B323" s="8"/>
      <c r="C323" s="9" t="s">
        <v>17</v>
      </c>
      <c r="D323" s="10"/>
      <c r="E323" s="10"/>
      <c r="F323" s="10"/>
      <c r="G323" s="10"/>
    </row>
    <row r="324" spans="1:7" x14ac:dyDescent="0.25">
      <c r="A324" t="str">
        <f t="shared" ref="A324:A387" si="117">IF(OR(D324&lt;&gt;0,E324&lt;&gt;0,F324&lt;&gt;0,G324&lt;&gt;0,),"a","b")</f>
        <v>b</v>
      </c>
      <c r="B324" s="5"/>
      <c r="C324" s="6" t="s">
        <v>18</v>
      </c>
      <c r="D324" s="7">
        <v>0</v>
      </c>
      <c r="E324" s="7">
        <v>0</v>
      </c>
      <c r="F324" s="7">
        <v>0</v>
      </c>
      <c r="G324" s="7">
        <v>0</v>
      </c>
    </row>
    <row r="325" spans="1:7" x14ac:dyDescent="0.25">
      <c r="A325" t="str">
        <f t="shared" si="117"/>
        <v>b</v>
      </c>
      <c r="B325" s="5"/>
      <c r="C325" s="6" t="s">
        <v>19</v>
      </c>
      <c r="D325" s="7">
        <v>0</v>
      </c>
      <c r="E325" s="7">
        <v>0</v>
      </c>
      <c r="F325" s="7">
        <v>0</v>
      </c>
      <c r="G325" s="7">
        <v>0</v>
      </c>
    </row>
    <row r="326" spans="1:7" ht="15.75" thickBot="1" x14ac:dyDescent="0.3">
      <c r="A326" t="str">
        <f t="shared" si="117"/>
        <v>b</v>
      </c>
      <c r="B326" s="11"/>
      <c r="C326" s="12" t="s">
        <v>20</v>
      </c>
      <c r="D326" s="13">
        <v>0</v>
      </c>
      <c r="E326" s="13">
        <v>0</v>
      </c>
      <c r="F326" s="13">
        <v>0</v>
      </c>
      <c r="G326" s="13">
        <v>0</v>
      </c>
    </row>
    <row r="327" spans="1:7" ht="32.25" customHeight="1" thickTop="1" thickBot="1" x14ac:dyDescent="0.3">
      <c r="A327" t="str">
        <f t="shared" si="117"/>
        <v>b</v>
      </c>
      <c r="B327" s="3" t="s">
        <v>71</v>
      </c>
      <c r="C327" s="4" t="s">
        <v>72</v>
      </c>
      <c r="D327" s="4">
        <f t="shared" ref="D327:G387" si="118">D328+D336+D337+D338</f>
        <v>0</v>
      </c>
      <c r="E327" s="4">
        <f t="shared" si="118"/>
        <v>0</v>
      </c>
      <c r="F327" s="4">
        <f t="shared" si="118"/>
        <v>0</v>
      </c>
      <c r="G327" s="4">
        <f t="shared" si="118"/>
        <v>0</v>
      </c>
    </row>
    <row r="328" spans="1:7" ht="15.75" thickTop="1" x14ac:dyDescent="0.25">
      <c r="A328" t="str">
        <f t="shared" si="117"/>
        <v>b</v>
      </c>
      <c r="B328" s="5"/>
      <c r="C328" s="6" t="s">
        <v>10</v>
      </c>
      <c r="D328" s="7">
        <f t="shared" ref="D328:G388" si="119">SUM(D329:D335)</f>
        <v>0</v>
      </c>
      <c r="E328" s="7">
        <f t="shared" si="119"/>
        <v>0</v>
      </c>
      <c r="F328" s="7">
        <f t="shared" si="119"/>
        <v>0</v>
      </c>
      <c r="G328" s="7">
        <f t="shared" si="119"/>
        <v>0</v>
      </c>
    </row>
    <row r="329" spans="1:7" x14ac:dyDescent="0.25">
      <c r="A329" t="str">
        <f t="shared" si="117"/>
        <v>b</v>
      </c>
      <c r="B329" s="8"/>
      <c r="C329" s="9" t="s">
        <v>11</v>
      </c>
      <c r="D329" s="10"/>
      <c r="E329" s="10"/>
      <c r="F329" s="10"/>
      <c r="G329" s="10"/>
    </row>
    <row r="330" spans="1:7" x14ac:dyDescent="0.25">
      <c r="A330" t="str">
        <f t="shared" si="117"/>
        <v>b</v>
      </c>
      <c r="B330" s="8"/>
      <c r="C330" s="9" t="s">
        <v>12</v>
      </c>
      <c r="D330" s="10"/>
      <c r="E330" s="10"/>
      <c r="F330" s="10"/>
      <c r="G330" s="10"/>
    </row>
    <row r="331" spans="1:7" x14ac:dyDescent="0.25">
      <c r="A331" t="str">
        <f t="shared" si="117"/>
        <v>b</v>
      </c>
      <c r="B331" s="8"/>
      <c r="C331" s="9" t="s">
        <v>13</v>
      </c>
      <c r="D331" s="10"/>
      <c r="E331" s="10"/>
      <c r="F331" s="10"/>
      <c r="G331" s="10"/>
    </row>
    <row r="332" spans="1:7" x14ac:dyDescent="0.25">
      <c r="A332" t="str">
        <f t="shared" si="117"/>
        <v>b</v>
      </c>
      <c r="B332" s="8"/>
      <c r="C332" s="9" t="s">
        <v>14</v>
      </c>
      <c r="D332" s="10"/>
      <c r="E332" s="10"/>
      <c r="F332" s="10"/>
      <c r="G332" s="10"/>
    </row>
    <row r="333" spans="1:7" x14ac:dyDescent="0.25">
      <c r="A333" t="str">
        <f t="shared" si="117"/>
        <v>b</v>
      </c>
      <c r="B333" s="8"/>
      <c r="C333" s="9" t="s">
        <v>15</v>
      </c>
      <c r="D333" s="10"/>
      <c r="E333" s="10"/>
      <c r="F333" s="10"/>
      <c r="G333" s="10"/>
    </row>
    <row r="334" spans="1:7" x14ac:dyDescent="0.25">
      <c r="A334" t="str">
        <f t="shared" si="117"/>
        <v>b</v>
      </c>
      <c r="B334" s="8"/>
      <c r="C334" s="9" t="s">
        <v>16</v>
      </c>
      <c r="D334" s="10"/>
      <c r="E334" s="10"/>
      <c r="F334" s="10"/>
      <c r="G334" s="10"/>
    </row>
    <row r="335" spans="1:7" x14ac:dyDescent="0.25">
      <c r="A335" t="str">
        <f t="shared" si="117"/>
        <v>b</v>
      </c>
      <c r="B335" s="8"/>
      <c r="C335" s="9" t="s">
        <v>17</v>
      </c>
      <c r="D335" s="10"/>
      <c r="E335" s="10"/>
      <c r="F335" s="10"/>
      <c r="G335" s="10"/>
    </row>
    <row r="336" spans="1:7" x14ac:dyDescent="0.25">
      <c r="A336" t="str">
        <f t="shared" si="117"/>
        <v>b</v>
      </c>
      <c r="B336" s="5"/>
      <c r="C336" s="6" t="s">
        <v>18</v>
      </c>
      <c r="D336" s="7">
        <v>0</v>
      </c>
      <c r="E336" s="7">
        <v>0</v>
      </c>
      <c r="F336" s="7">
        <v>0</v>
      </c>
      <c r="G336" s="7">
        <v>0</v>
      </c>
    </row>
    <row r="337" spans="1:7" x14ac:dyDescent="0.25">
      <c r="A337" t="str">
        <f t="shared" si="117"/>
        <v>b</v>
      </c>
      <c r="B337" s="5"/>
      <c r="C337" s="6" t="s">
        <v>19</v>
      </c>
      <c r="D337" s="7">
        <v>0</v>
      </c>
      <c r="E337" s="7">
        <v>0</v>
      </c>
      <c r="F337" s="7">
        <v>0</v>
      </c>
      <c r="G337" s="7">
        <v>0</v>
      </c>
    </row>
    <row r="338" spans="1:7" ht="15.75" thickBot="1" x14ac:dyDescent="0.3">
      <c r="A338" t="str">
        <f t="shared" si="117"/>
        <v>b</v>
      </c>
      <c r="B338" s="11"/>
      <c r="C338" s="12" t="s">
        <v>20</v>
      </c>
      <c r="D338" s="13">
        <v>0</v>
      </c>
      <c r="E338" s="13">
        <v>0</v>
      </c>
      <c r="F338" s="13">
        <v>0</v>
      </c>
      <c r="G338" s="13">
        <v>0</v>
      </c>
    </row>
    <row r="339" spans="1:7" ht="31.5" thickTop="1" thickBot="1" x14ac:dyDescent="0.3">
      <c r="A339" t="str">
        <f t="shared" si="117"/>
        <v>b</v>
      </c>
      <c r="B339" s="3" t="s">
        <v>73</v>
      </c>
      <c r="C339" s="15" t="s">
        <v>74</v>
      </c>
      <c r="D339" s="4">
        <f t="shared" si="118"/>
        <v>0</v>
      </c>
      <c r="E339" s="4">
        <f t="shared" si="118"/>
        <v>0</v>
      </c>
      <c r="F339" s="4">
        <f t="shared" si="118"/>
        <v>0</v>
      </c>
      <c r="G339" s="4">
        <f t="shared" si="118"/>
        <v>0</v>
      </c>
    </row>
    <row r="340" spans="1:7" ht="15.75" thickTop="1" x14ac:dyDescent="0.25">
      <c r="A340" t="str">
        <f t="shared" si="117"/>
        <v>b</v>
      </c>
      <c r="B340" s="5"/>
      <c r="C340" s="6" t="s">
        <v>10</v>
      </c>
      <c r="D340" s="7">
        <f t="shared" si="119"/>
        <v>0</v>
      </c>
      <c r="E340" s="7">
        <f t="shared" si="119"/>
        <v>0</v>
      </c>
      <c r="F340" s="7">
        <f t="shared" si="119"/>
        <v>0</v>
      </c>
      <c r="G340" s="7">
        <f t="shared" si="119"/>
        <v>0</v>
      </c>
    </row>
    <row r="341" spans="1:7" x14ac:dyDescent="0.25">
      <c r="A341" t="str">
        <f t="shared" si="117"/>
        <v>b</v>
      </c>
      <c r="B341" s="8"/>
      <c r="C341" s="9" t="s">
        <v>11</v>
      </c>
      <c r="D341" s="10"/>
      <c r="E341" s="10"/>
      <c r="F341" s="10"/>
      <c r="G341" s="10"/>
    </row>
    <row r="342" spans="1:7" x14ac:dyDescent="0.25">
      <c r="A342" t="str">
        <f t="shared" si="117"/>
        <v>b</v>
      </c>
      <c r="B342" s="8"/>
      <c r="C342" s="9" t="s">
        <v>12</v>
      </c>
      <c r="D342" s="10"/>
      <c r="E342" s="10"/>
      <c r="F342" s="10"/>
      <c r="G342" s="10"/>
    </row>
    <row r="343" spans="1:7" x14ac:dyDescent="0.25">
      <c r="A343" t="str">
        <f t="shared" si="117"/>
        <v>b</v>
      </c>
      <c r="B343" s="8"/>
      <c r="C343" s="9" t="s">
        <v>13</v>
      </c>
      <c r="D343" s="10"/>
      <c r="E343" s="10"/>
      <c r="F343" s="10"/>
      <c r="G343" s="10"/>
    </row>
    <row r="344" spans="1:7" x14ac:dyDescent="0.25">
      <c r="A344" t="str">
        <f t="shared" si="117"/>
        <v>b</v>
      </c>
      <c r="B344" s="8"/>
      <c r="C344" s="9" t="s">
        <v>14</v>
      </c>
      <c r="D344" s="10"/>
      <c r="E344" s="10"/>
      <c r="F344" s="10"/>
      <c r="G344" s="10"/>
    </row>
    <row r="345" spans="1:7" x14ac:dyDescent="0.25">
      <c r="A345" t="str">
        <f t="shared" si="117"/>
        <v>b</v>
      </c>
      <c r="B345" s="8"/>
      <c r="C345" s="9" t="s">
        <v>15</v>
      </c>
      <c r="D345" s="10"/>
      <c r="E345" s="10"/>
      <c r="F345" s="10"/>
      <c r="G345" s="10"/>
    </row>
    <row r="346" spans="1:7" x14ac:dyDescent="0.25">
      <c r="A346" t="str">
        <f t="shared" si="117"/>
        <v>b</v>
      </c>
      <c r="B346" s="8"/>
      <c r="C346" s="9" t="s">
        <v>16</v>
      </c>
      <c r="D346" s="10"/>
      <c r="E346" s="10"/>
      <c r="F346" s="10"/>
      <c r="G346" s="10"/>
    </row>
    <row r="347" spans="1:7" x14ac:dyDescent="0.25">
      <c r="A347" t="str">
        <f t="shared" si="117"/>
        <v>b</v>
      </c>
      <c r="B347" s="8"/>
      <c r="C347" s="9" t="s">
        <v>17</v>
      </c>
      <c r="D347" s="10"/>
      <c r="E347" s="10"/>
      <c r="F347" s="10"/>
      <c r="G347" s="10"/>
    </row>
    <row r="348" spans="1:7" x14ac:dyDescent="0.25">
      <c r="A348" t="str">
        <f t="shared" si="117"/>
        <v>b</v>
      </c>
      <c r="B348" s="5"/>
      <c r="C348" s="6" t="s">
        <v>18</v>
      </c>
      <c r="D348" s="7">
        <v>0</v>
      </c>
      <c r="E348" s="7">
        <v>0</v>
      </c>
      <c r="F348" s="7">
        <v>0</v>
      </c>
      <c r="G348" s="7">
        <v>0</v>
      </c>
    </row>
    <row r="349" spans="1:7" x14ac:dyDescent="0.25">
      <c r="A349" t="str">
        <f t="shared" si="117"/>
        <v>b</v>
      </c>
      <c r="B349" s="5"/>
      <c r="C349" s="6" t="s">
        <v>19</v>
      </c>
      <c r="D349" s="7">
        <v>0</v>
      </c>
      <c r="E349" s="7">
        <v>0</v>
      </c>
      <c r="F349" s="7">
        <v>0</v>
      </c>
      <c r="G349" s="7">
        <v>0</v>
      </c>
    </row>
    <row r="350" spans="1:7" ht="15.75" thickBot="1" x14ac:dyDescent="0.3">
      <c r="A350" t="str">
        <f t="shared" si="117"/>
        <v>b</v>
      </c>
      <c r="B350" s="11"/>
      <c r="C350" s="12" t="s">
        <v>20</v>
      </c>
      <c r="D350" s="13">
        <v>0</v>
      </c>
      <c r="E350" s="13">
        <v>0</v>
      </c>
      <c r="F350" s="13">
        <v>0</v>
      </c>
      <c r="G350" s="13">
        <v>0</v>
      </c>
    </row>
    <row r="351" spans="1:7" ht="31.5" thickTop="1" thickBot="1" x14ac:dyDescent="0.3">
      <c r="A351" t="str">
        <f t="shared" si="117"/>
        <v>b</v>
      </c>
      <c r="B351" s="3" t="s">
        <v>75</v>
      </c>
      <c r="C351" s="15" t="s">
        <v>76</v>
      </c>
      <c r="D351" s="4">
        <f t="shared" si="118"/>
        <v>0</v>
      </c>
      <c r="E351" s="4">
        <f t="shared" si="118"/>
        <v>0</v>
      </c>
      <c r="F351" s="4">
        <f t="shared" si="118"/>
        <v>0</v>
      </c>
      <c r="G351" s="4">
        <f t="shared" si="118"/>
        <v>0</v>
      </c>
    </row>
    <row r="352" spans="1:7" ht="15.75" thickTop="1" x14ac:dyDescent="0.25">
      <c r="A352" t="str">
        <f t="shared" si="117"/>
        <v>b</v>
      </c>
      <c r="B352" s="5"/>
      <c r="C352" s="6" t="s">
        <v>10</v>
      </c>
      <c r="D352" s="7">
        <f t="shared" si="119"/>
        <v>0</v>
      </c>
      <c r="E352" s="7">
        <f t="shared" si="119"/>
        <v>0</v>
      </c>
      <c r="F352" s="7">
        <f t="shared" si="119"/>
        <v>0</v>
      </c>
      <c r="G352" s="7">
        <f t="shared" si="119"/>
        <v>0</v>
      </c>
    </row>
    <row r="353" spans="1:7" x14ac:dyDescent="0.25">
      <c r="A353" t="str">
        <f t="shared" si="117"/>
        <v>b</v>
      </c>
      <c r="B353" s="8"/>
      <c r="C353" s="9" t="s">
        <v>11</v>
      </c>
      <c r="D353" s="10"/>
      <c r="E353" s="10"/>
      <c r="F353" s="10"/>
      <c r="G353" s="10"/>
    </row>
    <row r="354" spans="1:7" x14ac:dyDescent="0.25">
      <c r="A354" t="str">
        <f t="shared" si="117"/>
        <v>b</v>
      </c>
      <c r="B354" s="8"/>
      <c r="C354" s="9" t="s">
        <v>12</v>
      </c>
      <c r="D354" s="10"/>
      <c r="E354" s="10"/>
      <c r="F354" s="10"/>
      <c r="G354" s="10"/>
    </row>
    <row r="355" spans="1:7" x14ac:dyDescent="0.25">
      <c r="A355" t="str">
        <f t="shared" si="117"/>
        <v>b</v>
      </c>
      <c r="B355" s="8"/>
      <c r="C355" s="9" t="s">
        <v>13</v>
      </c>
      <c r="D355" s="10"/>
      <c r="E355" s="10"/>
      <c r="F355" s="10"/>
      <c r="G355" s="10"/>
    </row>
    <row r="356" spans="1:7" x14ac:dyDescent="0.25">
      <c r="A356" t="str">
        <f t="shared" si="117"/>
        <v>b</v>
      </c>
      <c r="B356" s="8"/>
      <c r="C356" s="9" t="s">
        <v>14</v>
      </c>
      <c r="D356" s="10"/>
      <c r="E356" s="10"/>
      <c r="F356" s="10"/>
      <c r="G356" s="10"/>
    </row>
    <row r="357" spans="1:7" x14ac:dyDescent="0.25">
      <c r="A357" t="str">
        <f t="shared" si="117"/>
        <v>b</v>
      </c>
      <c r="B357" s="8"/>
      <c r="C357" s="9" t="s">
        <v>15</v>
      </c>
      <c r="D357" s="10"/>
      <c r="E357" s="10"/>
      <c r="F357" s="10"/>
      <c r="G357" s="10"/>
    </row>
    <row r="358" spans="1:7" x14ac:dyDescent="0.25">
      <c r="A358" t="str">
        <f t="shared" si="117"/>
        <v>b</v>
      </c>
      <c r="B358" s="8"/>
      <c r="C358" s="9" t="s">
        <v>16</v>
      </c>
      <c r="D358" s="10"/>
      <c r="E358" s="10"/>
      <c r="F358" s="10"/>
      <c r="G358" s="10"/>
    </row>
    <row r="359" spans="1:7" x14ac:dyDescent="0.25">
      <c r="A359" t="str">
        <f t="shared" si="117"/>
        <v>b</v>
      </c>
      <c r="B359" s="8"/>
      <c r="C359" s="9" t="s">
        <v>17</v>
      </c>
      <c r="D359" s="10"/>
      <c r="E359" s="10"/>
      <c r="F359" s="10"/>
      <c r="G359" s="10"/>
    </row>
    <row r="360" spans="1:7" x14ac:dyDescent="0.25">
      <c r="A360" t="str">
        <f t="shared" si="117"/>
        <v>b</v>
      </c>
      <c r="B360" s="5"/>
      <c r="C360" s="6" t="s">
        <v>18</v>
      </c>
      <c r="D360" s="7">
        <v>0</v>
      </c>
      <c r="E360" s="7">
        <v>0</v>
      </c>
      <c r="F360" s="7">
        <v>0</v>
      </c>
      <c r="G360" s="7">
        <v>0</v>
      </c>
    </row>
    <row r="361" spans="1:7" x14ac:dyDescent="0.25">
      <c r="A361" t="str">
        <f t="shared" si="117"/>
        <v>b</v>
      </c>
      <c r="B361" s="5"/>
      <c r="C361" s="6" t="s">
        <v>19</v>
      </c>
      <c r="D361" s="7">
        <v>0</v>
      </c>
      <c r="E361" s="7">
        <v>0</v>
      </c>
      <c r="F361" s="7">
        <v>0</v>
      </c>
      <c r="G361" s="7">
        <v>0</v>
      </c>
    </row>
    <row r="362" spans="1:7" ht="15.75" thickBot="1" x14ac:dyDescent="0.3">
      <c r="A362" t="str">
        <f t="shared" si="117"/>
        <v>b</v>
      </c>
      <c r="B362" s="11"/>
      <c r="C362" s="12" t="s">
        <v>20</v>
      </c>
      <c r="D362" s="13">
        <v>0</v>
      </c>
      <c r="E362" s="13">
        <v>0</v>
      </c>
      <c r="F362" s="13">
        <v>0</v>
      </c>
      <c r="G362" s="13">
        <v>0</v>
      </c>
    </row>
    <row r="363" spans="1:7" ht="32.25" customHeight="1" thickTop="1" thickBot="1" x14ac:dyDescent="0.3">
      <c r="A363" t="str">
        <f t="shared" si="117"/>
        <v>b</v>
      </c>
      <c r="B363" s="3" t="s">
        <v>77</v>
      </c>
      <c r="C363" s="4" t="s">
        <v>78</v>
      </c>
      <c r="D363" s="4">
        <f t="shared" si="118"/>
        <v>0</v>
      </c>
      <c r="E363" s="4">
        <f t="shared" si="118"/>
        <v>0</v>
      </c>
      <c r="F363" s="4">
        <f t="shared" si="118"/>
        <v>0</v>
      </c>
      <c r="G363" s="4">
        <f t="shared" si="118"/>
        <v>0</v>
      </c>
    </row>
    <row r="364" spans="1:7" ht="15.75" thickTop="1" x14ac:dyDescent="0.25">
      <c r="A364" t="str">
        <f t="shared" si="117"/>
        <v>b</v>
      </c>
      <c r="B364" s="5"/>
      <c r="C364" s="6" t="s">
        <v>10</v>
      </c>
      <c r="D364" s="7">
        <f t="shared" si="119"/>
        <v>0</v>
      </c>
      <c r="E364" s="7">
        <f t="shared" si="119"/>
        <v>0</v>
      </c>
      <c r="F364" s="7">
        <f t="shared" si="119"/>
        <v>0</v>
      </c>
      <c r="G364" s="7">
        <f t="shared" si="119"/>
        <v>0</v>
      </c>
    </row>
    <row r="365" spans="1:7" x14ac:dyDescent="0.25">
      <c r="A365" t="str">
        <f t="shared" si="117"/>
        <v>b</v>
      </c>
      <c r="B365" s="8"/>
      <c r="C365" s="9" t="s">
        <v>11</v>
      </c>
      <c r="D365" s="10"/>
      <c r="E365" s="10"/>
      <c r="F365" s="10"/>
      <c r="G365" s="10"/>
    </row>
    <row r="366" spans="1:7" x14ac:dyDescent="0.25">
      <c r="A366" t="str">
        <f t="shared" si="117"/>
        <v>b</v>
      </c>
      <c r="B366" s="8"/>
      <c r="C366" s="9" t="s">
        <v>12</v>
      </c>
      <c r="D366" s="10"/>
      <c r="E366" s="10"/>
      <c r="F366" s="10"/>
      <c r="G366" s="10"/>
    </row>
    <row r="367" spans="1:7" x14ac:dyDescent="0.25">
      <c r="A367" t="str">
        <f t="shared" si="117"/>
        <v>b</v>
      </c>
      <c r="B367" s="8"/>
      <c r="C367" s="9" t="s">
        <v>13</v>
      </c>
      <c r="D367" s="10"/>
      <c r="E367" s="10"/>
      <c r="F367" s="10"/>
      <c r="G367" s="10"/>
    </row>
    <row r="368" spans="1:7" x14ac:dyDescent="0.25">
      <c r="A368" t="str">
        <f t="shared" si="117"/>
        <v>b</v>
      </c>
      <c r="B368" s="8"/>
      <c r="C368" s="9" t="s">
        <v>14</v>
      </c>
      <c r="D368" s="10"/>
      <c r="E368" s="10"/>
      <c r="F368" s="10"/>
      <c r="G368" s="10"/>
    </row>
    <row r="369" spans="1:7" x14ac:dyDescent="0.25">
      <c r="A369" t="str">
        <f t="shared" si="117"/>
        <v>b</v>
      </c>
      <c r="B369" s="8"/>
      <c r="C369" s="9" t="s">
        <v>15</v>
      </c>
      <c r="D369" s="10"/>
      <c r="E369" s="10"/>
      <c r="F369" s="10"/>
      <c r="G369" s="10"/>
    </row>
    <row r="370" spans="1:7" x14ac:dyDescent="0.25">
      <c r="A370" t="str">
        <f t="shared" si="117"/>
        <v>b</v>
      </c>
      <c r="B370" s="8"/>
      <c r="C370" s="9" t="s">
        <v>16</v>
      </c>
      <c r="D370" s="10"/>
      <c r="E370" s="10"/>
      <c r="F370" s="10"/>
      <c r="G370" s="10"/>
    </row>
    <row r="371" spans="1:7" x14ac:dyDescent="0.25">
      <c r="A371" t="str">
        <f t="shared" si="117"/>
        <v>b</v>
      </c>
      <c r="B371" s="8"/>
      <c r="C371" s="9" t="s">
        <v>17</v>
      </c>
      <c r="D371" s="10"/>
      <c r="E371" s="10"/>
      <c r="F371" s="10"/>
      <c r="G371" s="10"/>
    </row>
    <row r="372" spans="1:7" x14ac:dyDescent="0.25">
      <c r="A372" t="str">
        <f t="shared" si="117"/>
        <v>b</v>
      </c>
      <c r="B372" s="5"/>
      <c r="C372" s="6" t="s">
        <v>18</v>
      </c>
      <c r="D372" s="7">
        <v>0</v>
      </c>
      <c r="E372" s="7">
        <v>0</v>
      </c>
      <c r="F372" s="7">
        <v>0</v>
      </c>
      <c r="G372" s="7">
        <v>0</v>
      </c>
    </row>
    <row r="373" spans="1:7" x14ac:dyDescent="0.25">
      <c r="A373" t="str">
        <f t="shared" si="117"/>
        <v>b</v>
      </c>
      <c r="B373" s="5"/>
      <c r="C373" s="6" t="s">
        <v>19</v>
      </c>
      <c r="D373" s="7">
        <v>0</v>
      </c>
      <c r="E373" s="7">
        <v>0</v>
      </c>
      <c r="F373" s="7">
        <v>0</v>
      </c>
      <c r="G373" s="7">
        <v>0</v>
      </c>
    </row>
    <row r="374" spans="1:7" ht="15.75" thickBot="1" x14ac:dyDescent="0.3">
      <c r="A374" t="str">
        <f t="shared" si="117"/>
        <v>b</v>
      </c>
      <c r="B374" s="11"/>
      <c r="C374" s="12" t="s">
        <v>20</v>
      </c>
      <c r="D374" s="13">
        <v>0</v>
      </c>
      <c r="E374" s="13">
        <v>0</v>
      </c>
      <c r="F374" s="13">
        <v>0</v>
      </c>
      <c r="G374" s="13">
        <v>0</v>
      </c>
    </row>
    <row r="375" spans="1:7" ht="31.5" thickTop="1" thickBot="1" x14ac:dyDescent="0.3">
      <c r="A375" t="str">
        <f t="shared" si="117"/>
        <v>b</v>
      </c>
      <c r="B375" s="3" t="s">
        <v>79</v>
      </c>
      <c r="C375" s="15" t="s">
        <v>80</v>
      </c>
      <c r="D375" s="4">
        <f t="shared" si="118"/>
        <v>0</v>
      </c>
      <c r="E375" s="4">
        <f t="shared" si="118"/>
        <v>0</v>
      </c>
      <c r="F375" s="4">
        <f t="shared" si="118"/>
        <v>0</v>
      </c>
      <c r="G375" s="4">
        <f t="shared" si="118"/>
        <v>0</v>
      </c>
    </row>
    <row r="376" spans="1:7" ht="15.75" thickTop="1" x14ac:dyDescent="0.25">
      <c r="A376" t="str">
        <f t="shared" si="117"/>
        <v>b</v>
      </c>
      <c r="B376" s="5"/>
      <c r="C376" s="6" t="s">
        <v>10</v>
      </c>
      <c r="D376" s="7">
        <f t="shared" si="119"/>
        <v>0</v>
      </c>
      <c r="E376" s="7">
        <f t="shared" si="119"/>
        <v>0</v>
      </c>
      <c r="F376" s="7">
        <f t="shared" si="119"/>
        <v>0</v>
      </c>
      <c r="G376" s="7">
        <f t="shared" si="119"/>
        <v>0</v>
      </c>
    </row>
    <row r="377" spans="1:7" x14ac:dyDescent="0.25">
      <c r="A377" t="str">
        <f t="shared" si="117"/>
        <v>b</v>
      </c>
      <c r="B377" s="8"/>
      <c r="C377" s="9" t="s">
        <v>11</v>
      </c>
      <c r="D377" s="10"/>
      <c r="E377" s="10"/>
      <c r="F377" s="10"/>
      <c r="G377" s="10"/>
    </row>
    <row r="378" spans="1:7" x14ac:dyDescent="0.25">
      <c r="A378" t="str">
        <f t="shared" si="117"/>
        <v>b</v>
      </c>
      <c r="B378" s="8"/>
      <c r="C378" s="9" t="s">
        <v>12</v>
      </c>
      <c r="D378" s="10"/>
      <c r="E378" s="10"/>
      <c r="F378" s="10"/>
      <c r="G378" s="10"/>
    </row>
    <row r="379" spans="1:7" x14ac:dyDescent="0.25">
      <c r="A379" t="str">
        <f t="shared" si="117"/>
        <v>b</v>
      </c>
      <c r="B379" s="8"/>
      <c r="C379" s="9" t="s">
        <v>13</v>
      </c>
      <c r="D379" s="10"/>
      <c r="E379" s="10"/>
      <c r="F379" s="10"/>
      <c r="G379" s="10"/>
    </row>
    <row r="380" spans="1:7" x14ac:dyDescent="0.25">
      <c r="A380" t="str">
        <f t="shared" si="117"/>
        <v>b</v>
      </c>
      <c r="B380" s="8"/>
      <c r="C380" s="9" t="s">
        <v>14</v>
      </c>
      <c r="D380" s="10"/>
      <c r="E380" s="10"/>
      <c r="F380" s="10"/>
      <c r="G380" s="10"/>
    </row>
    <row r="381" spans="1:7" x14ac:dyDescent="0.25">
      <c r="A381" t="str">
        <f t="shared" si="117"/>
        <v>b</v>
      </c>
      <c r="B381" s="8"/>
      <c r="C381" s="9" t="s">
        <v>15</v>
      </c>
      <c r="D381" s="10"/>
      <c r="E381" s="10"/>
      <c r="F381" s="10"/>
      <c r="G381" s="10"/>
    </row>
    <row r="382" spans="1:7" x14ac:dyDescent="0.25">
      <c r="A382" t="str">
        <f t="shared" si="117"/>
        <v>b</v>
      </c>
      <c r="B382" s="8"/>
      <c r="C382" s="9" t="s">
        <v>16</v>
      </c>
      <c r="D382" s="10"/>
      <c r="E382" s="10"/>
      <c r="F382" s="10"/>
      <c r="G382" s="10"/>
    </row>
    <row r="383" spans="1:7" x14ac:dyDescent="0.25">
      <c r="A383" t="str">
        <f t="shared" si="117"/>
        <v>b</v>
      </c>
      <c r="B383" s="8"/>
      <c r="C383" s="9" t="s">
        <v>17</v>
      </c>
      <c r="D383" s="10"/>
      <c r="E383" s="10"/>
      <c r="F383" s="10"/>
      <c r="G383" s="10"/>
    </row>
    <row r="384" spans="1:7" x14ac:dyDescent="0.25">
      <c r="A384" t="str">
        <f t="shared" si="117"/>
        <v>b</v>
      </c>
      <c r="B384" s="5"/>
      <c r="C384" s="6" t="s">
        <v>18</v>
      </c>
      <c r="D384" s="7">
        <v>0</v>
      </c>
      <c r="E384" s="7">
        <v>0</v>
      </c>
      <c r="F384" s="7">
        <v>0</v>
      </c>
      <c r="G384" s="7">
        <v>0</v>
      </c>
    </row>
    <row r="385" spans="1:7" x14ac:dyDescent="0.25">
      <c r="A385" t="str">
        <f t="shared" si="117"/>
        <v>b</v>
      </c>
      <c r="B385" s="5"/>
      <c r="C385" s="6" t="s">
        <v>19</v>
      </c>
      <c r="D385" s="7">
        <v>0</v>
      </c>
      <c r="E385" s="7">
        <v>0</v>
      </c>
      <c r="F385" s="7">
        <v>0</v>
      </c>
      <c r="G385" s="7">
        <v>0</v>
      </c>
    </row>
    <row r="386" spans="1:7" ht="15.75" thickBot="1" x14ac:dyDescent="0.3">
      <c r="A386" t="str">
        <f t="shared" si="117"/>
        <v>b</v>
      </c>
      <c r="B386" s="11"/>
      <c r="C386" s="12" t="s">
        <v>20</v>
      </c>
      <c r="D386" s="13">
        <v>0</v>
      </c>
      <c r="E386" s="13">
        <v>0</v>
      </c>
      <c r="F386" s="13">
        <v>0</v>
      </c>
      <c r="G386" s="13">
        <v>0</v>
      </c>
    </row>
    <row r="387" spans="1:7" ht="31.5" thickTop="1" thickBot="1" x14ac:dyDescent="0.3">
      <c r="A387" t="str">
        <f t="shared" si="117"/>
        <v>b</v>
      </c>
      <c r="B387" s="3" t="s">
        <v>81</v>
      </c>
      <c r="C387" s="15" t="s">
        <v>82</v>
      </c>
      <c r="D387" s="4">
        <f t="shared" si="118"/>
        <v>0</v>
      </c>
      <c r="E387" s="4">
        <f t="shared" si="118"/>
        <v>0</v>
      </c>
      <c r="F387" s="4">
        <f t="shared" si="118"/>
        <v>0</v>
      </c>
      <c r="G387" s="4">
        <f t="shared" si="118"/>
        <v>0</v>
      </c>
    </row>
    <row r="388" spans="1:7" ht="15.75" thickTop="1" x14ac:dyDescent="0.25">
      <c r="A388" t="str">
        <f t="shared" ref="A388:A451" si="120">IF(OR(D388&lt;&gt;0,E388&lt;&gt;0,F388&lt;&gt;0,G388&lt;&gt;0,),"a","b")</f>
        <v>b</v>
      </c>
      <c r="B388" s="5"/>
      <c r="C388" s="6" t="s">
        <v>10</v>
      </c>
      <c r="D388" s="7">
        <f t="shared" si="119"/>
        <v>0</v>
      </c>
      <c r="E388" s="7">
        <f t="shared" si="119"/>
        <v>0</v>
      </c>
      <c r="F388" s="7">
        <f t="shared" si="119"/>
        <v>0</v>
      </c>
      <c r="G388" s="7">
        <f t="shared" si="119"/>
        <v>0</v>
      </c>
    </row>
    <row r="389" spans="1:7" x14ac:dyDescent="0.25">
      <c r="A389" t="str">
        <f t="shared" si="120"/>
        <v>b</v>
      </c>
      <c r="B389" s="8"/>
      <c r="C389" s="9" t="s">
        <v>11</v>
      </c>
      <c r="D389" s="10"/>
      <c r="E389" s="10"/>
      <c r="F389" s="10"/>
      <c r="G389" s="10"/>
    </row>
    <row r="390" spans="1:7" x14ac:dyDescent="0.25">
      <c r="A390" t="str">
        <f t="shared" si="120"/>
        <v>b</v>
      </c>
      <c r="B390" s="8"/>
      <c r="C390" s="9" t="s">
        <v>12</v>
      </c>
      <c r="D390" s="10"/>
      <c r="E390" s="10"/>
      <c r="F390" s="10"/>
      <c r="G390" s="10"/>
    </row>
    <row r="391" spans="1:7" x14ac:dyDescent="0.25">
      <c r="A391" t="str">
        <f t="shared" si="120"/>
        <v>b</v>
      </c>
      <c r="B391" s="8"/>
      <c r="C391" s="9" t="s">
        <v>13</v>
      </c>
      <c r="D391" s="10"/>
      <c r="E391" s="10"/>
      <c r="F391" s="10"/>
      <c r="G391" s="10"/>
    </row>
    <row r="392" spans="1:7" x14ac:dyDescent="0.25">
      <c r="A392" t="str">
        <f t="shared" si="120"/>
        <v>b</v>
      </c>
      <c r="B392" s="8"/>
      <c r="C392" s="9" t="s">
        <v>14</v>
      </c>
      <c r="D392" s="10"/>
      <c r="E392" s="10"/>
      <c r="F392" s="10"/>
      <c r="G392" s="10"/>
    </row>
    <row r="393" spans="1:7" x14ac:dyDescent="0.25">
      <c r="A393" t="str">
        <f t="shared" si="120"/>
        <v>b</v>
      </c>
      <c r="B393" s="8"/>
      <c r="C393" s="9" t="s">
        <v>15</v>
      </c>
      <c r="D393" s="10"/>
      <c r="E393" s="10"/>
      <c r="F393" s="10"/>
      <c r="G393" s="10"/>
    </row>
    <row r="394" spans="1:7" x14ac:dyDescent="0.25">
      <c r="A394" t="str">
        <f t="shared" si="120"/>
        <v>b</v>
      </c>
      <c r="B394" s="8"/>
      <c r="C394" s="9" t="s">
        <v>16</v>
      </c>
      <c r="D394" s="10"/>
      <c r="E394" s="10"/>
      <c r="F394" s="10"/>
      <c r="G394" s="10"/>
    </row>
    <row r="395" spans="1:7" x14ac:dyDescent="0.25">
      <c r="A395" t="str">
        <f t="shared" si="120"/>
        <v>b</v>
      </c>
      <c r="B395" s="8"/>
      <c r="C395" s="9" t="s">
        <v>17</v>
      </c>
      <c r="D395" s="10"/>
      <c r="E395" s="10"/>
      <c r="F395" s="10"/>
      <c r="G395" s="10"/>
    </row>
    <row r="396" spans="1:7" x14ac:dyDescent="0.25">
      <c r="A396" t="str">
        <f t="shared" si="120"/>
        <v>b</v>
      </c>
      <c r="B396" s="5"/>
      <c r="C396" s="6" t="s">
        <v>18</v>
      </c>
      <c r="D396" s="7">
        <v>0</v>
      </c>
      <c r="E396" s="7">
        <v>0</v>
      </c>
      <c r="F396" s="7">
        <v>0</v>
      </c>
      <c r="G396" s="7">
        <v>0</v>
      </c>
    </row>
    <row r="397" spans="1:7" x14ac:dyDescent="0.25">
      <c r="A397" t="str">
        <f t="shared" si="120"/>
        <v>b</v>
      </c>
      <c r="B397" s="5"/>
      <c r="C397" s="6" t="s">
        <v>19</v>
      </c>
      <c r="D397" s="7">
        <v>0</v>
      </c>
      <c r="E397" s="7">
        <v>0</v>
      </c>
      <c r="F397" s="7">
        <v>0</v>
      </c>
      <c r="G397" s="7">
        <v>0</v>
      </c>
    </row>
    <row r="398" spans="1:7" ht="15.75" thickBot="1" x14ac:dyDescent="0.3">
      <c r="A398" t="str">
        <f t="shared" si="120"/>
        <v>b</v>
      </c>
      <c r="B398" s="11"/>
      <c r="C398" s="12" t="s">
        <v>20</v>
      </c>
      <c r="D398" s="13">
        <v>0</v>
      </c>
      <c r="E398" s="13">
        <v>0</v>
      </c>
      <c r="F398" s="13">
        <v>0</v>
      </c>
      <c r="G398" s="13">
        <v>0</v>
      </c>
    </row>
    <row r="399" spans="1:7" ht="31.5" thickTop="1" thickBot="1" x14ac:dyDescent="0.3">
      <c r="A399" t="str">
        <f t="shared" si="120"/>
        <v>b</v>
      </c>
      <c r="B399" s="3" t="s">
        <v>83</v>
      </c>
      <c r="C399" s="15" t="s">
        <v>84</v>
      </c>
      <c r="D399" s="4">
        <f t="shared" ref="D399:G459" si="121">D400+D408+D409+D410</f>
        <v>0</v>
      </c>
      <c r="E399" s="4">
        <f t="shared" si="121"/>
        <v>0</v>
      </c>
      <c r="F399" s="4">
        <f t="shared" si="121"/>
        <v>0</v>
      </c>
      <c r="G399" s="4">
        <f t="shared" si="121"/>
        <v>0</v>
      </c>
    </row>
    <row r="400" spans="1:7" ht="15.75" thickTop="1" x14ac:dyDescent="0.25">
      <c r="A400" t="str">
        <f t="shared" si="120"/>
        <v>b</v>
      </c>
      <c r="B400" s="5"/>
      <c r="C400" s="6" t="s">
        <v>10</v>
      </c>
      <c r="D400" s="7">
        <f t="shared" ref="D400:G460" si="122">SUM(D401:D407)</f>
        <v>0</v>
      </c>
      <c r="E400" s="7">
        <f t="shared" si="122"/>
        <v>0</v>
      </c>
      <c r="F400" s="7">
        <f t="shared" si="122"/>
        <v>0</v>
      </c>
      <c r="G400" s="7">
        <f t="shared" si="122"/>
        <v>0</v>
      </c>
    </row>
    <row r="401" spans="1:7" x14ac:dyDescent="0.25">
      <c r="A401" t="str">
        <f t="shared" si="120"/>
        <v>b</v>
      </c>
      <c r="B401" s="8"/>
      <c r="C401" s="9" t="s">
        <v>11</v>
      </c>
      <c r="D401" s="10"/>
      <c r="E401" s="10"/>
      <c r="F401" s="10"/>
      <c r="G401" s="10"/>
    </row>
    <row r="402" spans="1:7" x14ac:dyDescent="0.25">
      <c r="A402" t="str">
        <f t="shared" si="120"/>
        <v>b</v>
      </c>
      <c r="B402" s="8"/>
      <c r="C402" s="9" t="s">
        <v>12</v>
      </c>
      <c r="D402" s="10"/>
      <c r="E402" s="10"/>
      <c r="F402" s="10"/>
      <c r="G402" s="10"/>
    </row>
    <row r="403" spans="1:7" x14ac:dyDescent="0.25">
      <c r="A403" t="str">
        <f t="shared" si="120"/>
        <v>b</v>
      </c>
      <c r="B403" s="8"/>
      <c r="C403" s="9" t="s">
        <v>13</v>
      </c>
      <c r="D403" s="10"/>
      <c r="E403" s="10"/>
      <c r="F403" s="10"/>
      <c r="G403" s="10"/>
    </row>
    <row r="404" spans="1:7" x14ac:dyDescent="0.25">
      <c r="A404" t="str">
        <f t="shared" si="120"/>
        <v>b</v>
      </c>
      <c r="B404" s="8"/>
      <c r="C404" s="9" t="s">
        <v>14</v>
      </c>
      <c r="D404" s="10"/>
      <c r="E404" s="10"/>
      <c r="F404" s="10"/>
      <c r="G404" s="10"/>
    </row>
    <row r="405" spans="1:7" x14ac:dyDescent="0.25">
      <c r="A405" t="str">
        <f t="shared" si="120"/>
        <v>b</v>
      </c>
      <c r="B405" s="8"/>
      <c r="C405" s="9" t="s">
        <v>15</v>
      </c>
      <c r="D405" s="10"/>
      <c r="E405" s="10"/>
      <c r="F405" s="10"/>
      <c r="G405" s="10"/>
    </row>
    <row r="406" spans="1:7" x14ac:dyDescent="0.25">
      <c r="A406" t="str">
        <f t="shared" si="120"/>
        <v>b</v>
      </c>
      <c r="B406" s="8"/>
      <c r="C406" s="9" t="s">
        <v>16</v>
      </c>
      <c r="D406" s="10"/>
      <c r="E406" s="10"/>
      <c r="F406" s="10"/>
      <c r="G406" s="10"/>
    </row>
    <row r="407" spans="1:7" x14ac:dyDescent="0.25">
      <c r="A407" t="str">
        <f t="shared" si="120"/>
        <v>b</v>
      </c>
      <c r="B407" s="8"/>
      <c r="C407" s="9" t="s">
        <v>17</v>
      </c>
      <c r="D407" s="10"/>
      <c r="E407" s="10"/>
      <c r="F407" s="10"/>
      <c r="G407" s="10"/>
    </row>
    <row r="408" spans="1:7" x14ac:dyDescent="0.25">
      <c r="A408" t="str">
        <f t="shared" si="120"/>
        <v>b</v>
      </c>
      <c r="B408" s="5"/>
      <c r="C408" s="6" t="s">
        <v>18</v>
      </c>
      <c r="D408" s="7">
        <v>0</v>
      </c>
      <c r="E408" s="7">
        <v>0</v>
      </c>
      <c r="F408" s="7">
        <v>0</v>
      </c>
      <c r="G408" s="7">
        <v>0</v>
      </c>
    </row>
    <row r="409" spans="1:7" x14ac:dyDescent="0.25">
      <c r="A409" t="str">
        <f t="shared" si="120"/>
        <v>b</v>
      </c>
      <c r="B409" s="5"/>
      <c r="C409" s="6" t="s">
        <v>19</v>
      </c>
      <c r="D409" s="7">
        <v>0</v>
      </c>
      <c r="E409" s="7">
        <v>0</v>
      </c>
      <c r="F409" s="7">
        <v>0</v>
      </c>
      <c r="G409" s="7">
        <v>0</v>
      </c>
    </row>
    <row r="410" spans="1:7" ht="15.75" thickBot="1" x14ac:dyDescent="0.3">
      <c r="A410" t="str">
        <f t="shared" si="120"/>
        <v>b</v>
      </c>
      <c r="B410" s="11"/>
      <c r="C410" s="12" t="s">
        <v>20</v>
      </c>
      <c r="D410" s="13">
        <v>0</v>
      </c>
      <c r="E410" s="13">
        <v>0</v>
      </c>
      <c r="F410" s="13">
        <v>0</v>
      </c>
      <c r="G410" s="13">
        <v>0</v>
      </c>
    </row>
    <row r="411" spans="1:7" ht="32.25" customHeight="1" thickTop="1" thickBot="1" x14ac:dyDescent="0.3">
      <c r="A411" t="str">
        <f t="shared" si="120"/>
        <v>b</v>
      </c>
      <c r="B411" s="3" t="s">
        <v>85</v>
      </c>
      <c r="C411" s="4" t="s">
        <v>86</v>
      </c>
      <c r="D411" s="4">
        <f t="shared" si="121"/>
        <v>0</v>
      </c>
      <c r="E411" s="4">
        <f t="shared" si="121"/>
        <v>0</v>
      </c>
      <c r="F411" s="4">
        <f t="shared" si="121"/>
        <v>0</v>
      </c>
      <c r="G411" s="4">
        <f t="shared" si="121"/>
        <v>0</v>
      </c>
    </row>
    <row r="412" spans="1:7" ht="15.75" thickTop="1" x14ac:dyDescent="0.25">
      <c r="A412" t="str">
        <f t="shared" si="120"/>
        <v>b</v>
      </c>
      <c r="B412" s="5"/>
      <c r="C412" s="6" t="s">
        <v>10</v>
      </c>
      <c r="D412" s="7">
        <f t="shared" si="122"/>
        <v>0</v>
      </c>
      <c r="E412" s="7">
        <f t="shared" si="122"/>
        <v>0</v>
      </c>
      <c r="F412" s="7">
        <f t="shared" si="122"/>
        <v>0</v>
      </c>
      <c r="G412" s="7">
        <f t="shared" si="122"/>
        <v>0</v>
      </c>
    </row>
    <row r="413" spans="1:7" x14ac:dyDescent="0.25">
      <c r="A413" t="str">
        <f t="shared" si="120"/>
        <v>b</v>
      </c>
      <c r="B413" s="8"/>
      <c r="C413" s="9" t="s">
        <v>11</v>
      </c>
      <c r="D413" s="10"/>
      <c r="E413" s="10"/>
      <c r="F413" s="10"/>
      <c r="G413" s="10"/>
    </row>
    <row r="414" spans="1:7" x14ac:dyDescent="0.25">
      <c r="A414" t="str">
        <f t="shared" si="120"/>
        <v>b</v>
      </c>
      <c r="B414" s="8"/>
      <c r="C414" s="9" t="s">
        <v>12</v>
      </c>
      <c r="D414" s="10"/>
      <c r="E414" s="10"/>
      <c r="F414" s="10"/>
      <c r="G414" s="10"/>
    </row>
    <row r="415" spans="1:7" x14ac:dyDescent="0.25">
      <c r="A415" t="str">
        <f t="shared" si="120"/>
        <v>b</v>
      </c>
      <c r="B415" s="8"/>
      <c r="C415" s="9" t="s">
        <v>13</v>
      </c>
      <c r="D415" s="10"/>
      <c r="E415" s="10"/>
      <c r="F415" s="10"/>
      <c r="G415" s="10"/>
    </row>
    <row r="416" spans="1:7" x14ac:dyDescent="0.25">
      <c r="A416" t="str">
        <f t="shared" si="120"/>
        <v>b</v>
      </c>
      <c r="B416" s="8"/>
      <c r="C416" s="9" t="s">
        <v>14</v>
      </c>
      <c r="D416" s="10"/>
      <c r="E416" s="10"/>
      <c r="F416" s="10"/>
      <c r="G416" s="10"/>
    </row>
    <row r="417" spans="1:7" x14ac:dyDescent="0.25">
      <c r="A417" t="str">
        <f t="shared" si="120"/>
        <v>b</v>
      </c>
      <c r="B417" s="8"/>
      <c r="C417" s="9" t="s">
        <v>15</v>
      </c>
      <c r="D417" s="10"/>
      <c r="E417" s="10"/>
      <c r="F417" s="10"/>
      <c r="G417" s="10"/>
    </row>
    <row r="418" spans="1:7" x14ac:dyDescent="0.25">
      <c r="A418" t="str">
        <f t="shared" si="120"/>
        <v>b</v>
      </c>
      <c r="B418" s="8"/>
      <c r="C418" s="9" t="s">
        <v>16</v>
      </c>
      <c r="D418" s="10"/>
      <c r="E418" s="10"/>
      <c r="F418" s="10"/>
      <c r="G418" s="10"/>
    </row>
    <row r="419" spans="1:7" x14ac:dyDescent="0.25">
      <c r="A419" t="str">
        <f t="shared" si="120"/>
        <v>b</v>
      </c>
      <c r="B419" s="8"/>
      <c r="C419" s="9" t="s">
        <v>17</v>
      </c>
      <c r="D419" s="10"/>
      <c r="E419" s="10"/>
      <c r="F419" s="10"/>
      <c r="G419" s="10"/>
    </row>
    <row r="420" spans="1:7" x14ac:dyDescent="0.25">
      <c r="A420" t="str">
        <f t="shared" si="120"/>
        <v>b</v>
      </c>
      <c r="B420" s="5"/>
      <c r="C420" s="6" t="s">
        <v>18</v>
      </c>
      <c r="D420" s="7">
        <v>0</v>
      </c>
      <c r="E420" s="7">
        <v>0</v>
      </c>
      <c r="F420" s="7">
        <v>0</v>
      </c>
      <c r="G420" s="7">
        <v>0</v>
      </c>
    </row>
    <row r="421" spans="1:7" x14ac:dyDescent="0.25">
      <c r="A421" t="str">
        <f t="shared" si="120"/>
        <v>b</v>
      </c>
      <c r="B421" s="5"/>
      <c r="C421" s="6" t="s">
        <v>19</v>
      </c>
      <c r="D421" s="7">
        <v>0</v>
      </c>
      <c r="E421" s="7">
        <v>0</v>
      </c>
      <c r="F421" s="7">
        <v>0</v>
      </c>
      <c r="G421" s="7">
        <v>0</v>
      </c>
    </row>
    <row r="422" spans="1:7" ht="15.75" thickBot="1" x14ac:dyDescent="0.3">
      <c r="A422" t="str">
        <f t="shared" si="120"/>
        <v>b</v>
      </c>
      <c r="B422" s="11"/>
      <c r="C422" s="12" t="s">
        <v>20</v>
      </c>
      <c r="D422" s="13">
        <v>0</v>
      </c>
      <c r="E422" s="13">
        <v>0</v>
      </c>
      <c r="F422" s="13">
        <v>0</v>
      </c>
      <c r="G422" s="13">
        <v>0</v>
      </c>
    </row>
    <row r="423" spans="1:7" ht="32.25" customHeight="1" thickTop="1" thickBot="1" x14ac:dyDescent="0.3">
      <c r="A423" t="str">
        <f t="shared" si="120"/>
        <v>b</v>
      </c>
      <c r="B423" s="3" t="s">
        <v>87</v>
      </c>
      <c r="C423" s="4" t="s">
        <v>88</v>
      </c>
      <c r="D423" s="4">
        <f t="shared" si="121"/>
        <v>0</v>
      </c>
      <c r="E423" s="4">
        <f t="shared" si="121"/>
        <v>0</v>
      </c>
      <c r="F423" s="4">
        <f t="shared" si="121"/>
        <v>0</v>
      </c>
      <c r="G423" s="4">
        <f t="shared" si="121"/>
        <v>0</v>
      </c>
    </row>
    <row r="424" spans="1:7" ht="15.75" thickTop="1" x14ac:dyDescent="0.25">
      <c r="A424" t="str">
        <f t="shared" si="120"/>
        <v>b</v>
      </c>
      <c r="B424" s="5"/>
      <c r="C424" s="6" t="s">
        <v>10</v>
      </c>
      <c r="D424" s="7">
        <f t="shared" si="122"/>
        <v>0</v>
      </c>
      <c r="E424" s="7">
        <f t="shared" si="122"/>
        <v>0</v>
      </c>
      <c r="F424" s="7">
        <f t="shared" si="122"/>
        <v>0</v>
      </c>
      <c r="G424" s="7">
        <f t="shared" si="122"/>
        <v>0</v>
      </c>
    </row>
    <row r="425" spans="1:7" x14ac:dyDescent="0.25">
      <c r="A425" t="str">
        <f t="shared" si="120"/>
        <v>b</v>
      </c>
      <c r="B425" s="8"/>
      <c r="C425" s="9" t="s">
        <v>11</v>
      </c>
      <c r="D425" s="10"/>
      <c r="E425" s="10"/>
      <c r="F425" s="10"/>
      <c r="G425" s="10"/>
    </row>
    <row r="426" spans="1:7" x14ac:dyDescent="0.25">
      <c r="A426" t="str">
        <f t="shared" si="120"/>
        <v>b</v>
      </c>
      <c r="B426" s="8"/>
      <c r="C426" s="9" t="s">
        <v>12</v>
      </c>
      <c r="D426" s="10"/>
      <c r="E426" s="10"/>
      <c r="F426" s="10"/>
      <c r="G426" s="10"/>
    </row>
    <row r="427" spans="1:7" x14ac:dyDescent="0.25">
      <c r="A427" t="str">
        <f t="shared" si="120"/>
        <v>b</v>
      </c>
      <c r="B427" s="8"/>
      <c r="C427" s="9" t="s">
        <v>13</v>
      </c>
      <c r="D427" s="10"/>
      <c r="E427" s="10"/>
      <c r="F427" s="10"/>
      <c r="G427" s="10"/>
    </row>
    <row r="428" spans="1:7" x14ac:dyDescent="0.25">
      <c r="A428" t="str">
        <f t="shared" si="120"/>
        <v>b</v>
      </c>
      <c r="B428" s="8"/>
      <c r="C428" s="9" t="s">
        <v>14</v>
      </c>
      <c r="D428" s="10"/>
      <c r="E428" s="10"/>
      <c r="F428" s="10"/>
      <c r="G428" s="10"/>
    </row>
    <row r="429" spans="1:7" x14ac:dyDescent="0.25">
      <c r="A429" t="str">
        <f t="shared" si="120"/>
        <v>b</v>
      </c>
      <c r="B429" s="8"/>
      <c r="C429" s="9" t="s">
        <v>15</v>
      </c>
      <c r="D429" s="10"/>
      <c r="E429" s="10"/>
      <c r="F429" s="10"/>
      <c r="G429" s="10"/>
    </row>
    <row r="430" spans="1:7" x14ac:dyDescent="0.25">
      <c r="A430" t="str">
        <f t="shared" si="120"/>
        <v>b</v>
      </c>
      <c r="B430" s="8"/>
      <c r="C430" s="9" t="s">
        <v>16</v>
      </c>
      <c r="D430" s="10"/>
      <c r="E430" s="10"/>
      <c r="F430" s="10"/>
      <c r="G430" s="10"/>
    </row>
    <row r="431" spans="1:7" x14ac:dyDescent="0.25">
      <c r="A431" t="str">
        <f t="shared" si="120"/>
        <v>b</v>
      </c>
      <c r="B431" s="8"/>
      <c r="C431" s="9" t="s">
        <v>17</v>
      </c>
      <c r="D431" s="10"/>
      <c r="E431" s="10"/>
      <c r="F431" s="10"/>
      <c r="G431" s="10"/>
    </row>
    <row r="432" spans="1:7" x14ac:dyDescent="0.25">
      <c r="A432" t="str">
        <f t="shared" si="120"/>
        <v>b</v>
      </c>
      <c r="B432" s="5"/>
      <c r="C432" s="6" t="s">
        <v>18</v>
      </c>
      <c r="D432" s="7">
        <v>0</v>
      </c>
      <c r="E432" s="7">
        <v>0</v>
      </c>
      <c r="F432" s="7">
        <v>0</v>
      </c>
      <c r="G432" s="7">
        <v>0</v>
      </c>
    </row>
    <row r="433" spans="1:7" x14ac:dyDescent="0.25">
      <c r="A433" t="str">
        <f t="shared" si="120"/>
        <v>b</v>
      </c>
      <c r="B433" s="5"/>
      <c r="C433" s="6" t="s">
        <v>19</v>
      </c>
      <c r="D433" s="7">
        <v>0</v>
      </c>
      <c r="E433" s="7">
        <v>0</v>
      </c>
      <c r="F433" s="7">
        <v>0</v>
      </c>
      <c r="G433" s="7">
        <v>0</v>
      </c>
    </row>
    <row r="434" spans="1:7" ht="15.75" thickBot="1" x14ac:dyDescent="0.3">
      <c r="A434" t="str">
        <f t="shared" si="120"/>
        <v>b</v>
      </c>
      <c r="B434" s="11"/>
      <c r="C434" s="12" t="s">
        <v>20</v>
      </c>
      <c r="D434" s="13">
        <v>0</v>
      </c>
      <c r="E434" s="13">
        <v>0</v>
      </c>
      <c r="F434" s="13">
        <v>0</v>
      </c>
      <c r="G434" s="13">
        <v>0</v>
      </c>
    </row>
    <row r="435" spans="1:7" ht="31.5" thickTop="1" thickBot="1" x14ac:dyDescent="0.3">
      <c r="A435" t="str">
        <f t="shared" si="120"/>
        <v>b</v>
      </c>
      <c r="B435" s="3" t="s">
        <v>89</v>
      </c>
      <c r="C435" s="15" t="s">
        <v>90</v>
      </c>
      <c r="D435" s="4">
        <f t="shared" si="121"/>
        <v>0</v>
      </c>
      <c r="E435" s="4">
        <f t="shared" si="121"/>
        <v>0</v>
      </c>
      <c r="F435" s="4">
        <f t="shared" si="121"/>
        <v>0</v>
      </c>
      <c r="G435" s="4">
        <f t="shared" si="121"/>
        <v>0</v>
      </c>
    </row>
    <row r="436" spans="1:7" ht="15.75" thickTop="1" x14ac:dyDescent="0.25">
      <c r="A436" t="str">
        <f t="shared" si="120"/>
        <v>b</v>
      </c>
      <c r="B436" s="5"/>
      <c r="C436" s="6" t="s">
        <v>10</v>
      </c>
      <c r="D436" s="7">
        <f t="shared" si="122"/>
        <v>0</v>
      </c>
      <c r="E436" s="7">
        <f t="shared" si="122"/>
        <v>0</v>
      </c>
      <c r="F436" s="7">
        <f t="shared" si="122"/>
        <v>0</v>
      </c>
      <c r="G436" s="7">
        <f t="shared" si="122"/>
        <v>0</v>
      </c>
    </row>
    <row r="437" spans="1:7" x14ac:dyDescent="0.25">
      <c r="A437" t="str">
        <f t="shared" si="120"/>
        <v>b</v>
      </c>
      <c r="B437" s="8"/>
      <c r="C437" s="9" t="s">
        <v>11</v>
      </c>
      <c r="D437" s="10"/>
      <c r="E437" s="10"/>
      <c r="F437" s="10"/>
      <c r="G437" s="10"/>
    </row>
    <row r="438" spans="1:7" x14ac:dyDescent="0.25">
      <c r="A438" t="str">
        <f t="shared" si="120"/>
        <v>b</v>
      </c>
      <c r="B438" s="8"/>
      <c r="C438" s="9" t="s">
        <v>12</v>
      </c>
      <c r="D438" s="10"/>
      <c r="E438" s="10"/>
      <c r="F438" s="10"/>
      <c r="G438" s="10"/>
    </row>
    <row r="439" spans="1:7" x14ac:dyDescent="0.25">
      <c r="A439" t="str">
        <f t="shared" si="120"/>
        <v>b</v>
      </c>
      <c r="B439" s="8"/>
      <c r="C439" s="9" t="s">
        <v>13</v>
      </c>
      <c r="D439" s="10"/>
      <c r="E439" s="10"/>
      <c r="F439" s="10"/>
      <c r="G439" s="10"/>
    </row>
    <row r="440" spans="1:7" x14ac:dyDescent="0.25">
      <c r="A440" t="str">
        <f t="shared" si="120"/>
        <v>b</v>
      </c>
      <c r="B440" s="8"/>
      <c r="C440" s="9" t="s">
        <v>14</v>
      </c>
      <c r="D440" s="10"/>
      <c r="E440" s="10"/>
      <c r="F440" s="10"/>
      <c r="G440" s="10"/>
    </row>
    <row r="441" spans="1:7" x14ac:dyDescent="0.25">
      <c r="A441" t="str">
        <f t="shared" si="120"/>
        <v>b</v>
      </c>
      <c r="B441" s="8"/>
      <c r="C441" s="9" t="s">
        <v>15</v>
      </c>
      <c r="D441" s="10"/>
      <c r="E441" s="10"/>
      <c r="F441" s="10"/>
      <c r="G441" s="10"/>
    </row>
    <row r="442" spans="1:7" x14ac:dyDescent="0.25">
      <c r="A442" t="str">
        <f t="shared" si="120"/>
        <v>b</v>
      </c>
      <c r="B442" s="8"/>
      <c r="C442" s="9" t="s">
        <v>16</v>
      </c>
      <c r="D442" s="10"/>
      <c r="E442" s="10"/>
      <c r="F442" s="10"/>
      <c r="G442" s="10"/>
    </row>
    <row r="443" spans="1:7" x14ac:dyDescent="0.25">
      <c r="A443" t="str">
        <f t="shared" si="120"/>
        <v>b</v>
      </c>
      <c r="B443" s="8"/>
      <c r="C443" s="9" t="s">
        <v>17</v>
      </c>
      <c r="D443" s="10"/>
      <c r="E443" s="10"/>
      <c r="F443" s="10"/>
      <c r="G443" s="10"/>
    </row>
    <row r="444" spans="1:7" x14ac:dyDescent="0.25">
      <c r="A444" t="str">
        <f t="shared" si="120"/>
        <v>b</v>
      </c>
      <c r="B444" s="5"/>
      <c r="C444" s="6" t="s">
        <v>18</v>
      </c>
      <c r="D444" s="7">
        <v>0</v>
      </c>
      <c r="E444" s="7">
        <v>0</v>
      </c>
      <c r="F444" s="7">
        <v>0</v>
      </c>
      <c r="G444" s="7">
        <v>0</v>
      </c>
    </row>
    <row r="445" spans="1:7" x14ac:dyDescent="0.25">
      <c r="A445" t="str">
        <f t="shared" si="120"/>
        <v>b</v>
      </c>
      <c r="B445" s="5"/>
      <c r="C445" s="6" t="s">
        <v>19</v>
      </c>
      <c r="D445" s="7">
        <v>0</v>
      </c>
      <c r="E445" s="7">
        <v>0</v>
      </c>
      <c r="F445" s="7">
        <v>0</v>
      </c>
      <c r="G445" s="7">
        <v>0</v>
      </c>
    </row>
    <row r="446" spans="1:7" ht="15.75" thickBot="1" x14ac:dyDescent="0.3">
      <c r="A446" t="str">
        <f t="shared" si="120"/>
        <v>b</v>
      </c>
      <c r="B446" s="11"/>
      <c r="C446" s="12" t="s">
        <v>20</v>
      </c>
      <c r="D446" s="13">
        <v>0</v>
      </c>
      <c r="E446" s="13">
        <v>0</v>
      </c>
      <c r="F446" s="13">
        <v>0</v>
      </c>
      <c r="G446" s="13">
        <v>0</v>
      </c>
    </row>
    <row r="447" spans="1:7" ht="32.25" customHeight="1" thickTop="1" thickBot="1" x14ac:dyDescent="0.3">
      <c r="A447" t="str">
        <f t="shared" si="120"/>
        <v>b</v>
      </c>
      <c r="B447" s="3" t="s">
        <v>91</v>
      </c>
      <c r="C447" s="4" t="s">
        <v>92</v>
      </c>
      <c r="D447" s="4">
        <f t="shared" si="121"/>
        <v>0</v>
      </c>
      <c r="E447" s="4">
        <f t="shared" si="121"/>
        <v>0</v>
      </c>
      <c r="F447" s="4">
        <f t="shared" si="121"/>
        <v>0</v>
      </c>
      <c r="G447" s="4">
        <f t="shared" si="121"/>
        <v>0</v>
      </c>
    </row>
    <row r="448" spans="1:7" ht="15.75" thickTop="1" x14ac:dyDescent="0.25">
      <c r="A448" t="str">
        <f t="shared" si="120"/>
        <v>b</v>
      </c>
      <c r="B448" s="5"/>
      <c r="C448" s="6" t="s">
        <v>10</v>
      </c>
      <c r="D448" s="7">
        <f t="shared" si="122"/>
        <v>0</v>
      </c>
      <c r="E448" s="7">
        <f t="shared" si="122"/>
        <v>0</v>
      </c>
      <c r="F448" s="7">
        <f t="shared" si="122"/>
        <v>0</v>
      </c>
      <c r="G448" s="7">
        <f t="shared" si="122"/>
        <v>0</v>
      </c>
    </row>
    <row r="449" spans="1:7" x14ac:dyDescent="0.25">
      <c r="A449" t="str">
        <f t="shared" si="120"/>
        <v>b</v>
      </c>
      <c r="B449" s="8"/>
      <c r="C449" s="9" t="s">
        <v>11</v>
      </c>
      <c r="D449" s="10"/>
      <c r="E449" s="10"/>
      <c r="F449" s="10"/>
      <c r="G449" s="10"/>
    </row>
    <row r="450" spans="1:7" x14ac:dyDescent="0.25">
      <c r="A450" t="str">
        <f t="shared" si="120"/>
        <v>b</v>
      </c>
      <c r="B450" s="8"/>
      <c r="C450" s="9" t="s">
        <v>12</v>
      </c>
      <c r="D450" s="10"/>
      <c r="E450" s="10"/>
      <c r="F450" s="10"/>
      <c r="G450" s="10"/>
    </row>
    <row r="451" spans="1:7" x14ac:dyDescent="0.25">
      <c r="A451" t="str">
        <f t="shared" si="120"/>
        <v>b</v>
      </c>
      <c r="B451" s="8"/>
      <c r="C451" s="9" t="s">
        <v>13</v>
      </c>
      <c r="D451" s="10"/>
      <c r="E451" s="10"/>
      <c r="F451" s="10"/>
      <c r="G451" s="10"/>
    </row>
    <row r="452" spans="1:7" x14ac:dyDescent="0.25">
      <c r="A452" t="str">
        <f t="shared" ref="A452:A515" si="123">IF(OR(D452&lt;&gt;0,E452&lt;&gt;0,F452&lt;&gt;0,G452&lt;&gt;0,),"a","b")</f>
        <v>b</v>
      </c>
      <c r="B452" s="8"/>
      <c r="C452" s="9" t="s">
        <v>14</v>
      </c>
      <c r="D452" s="10"/>
      <c r="E452" s="10"/>
      <c r="F452" s="10"/>
      <c r="G452" s="10"/>
    </row>
    <row r="453" spans="1:7" x14ac:dyDescent="0.25">
      <c r="A453" t="str">
        <f t="shared" si="123"/>
        <v>b</v>
      </c>
      <c r="B453" s="8"/>
      <c r="C453" s="9" t="s">
        <v>15</v>
      </c>
      <c r="D453" s="10"/>
      <c r="E453" s="10"/>
      <c r="F453" s="10"/>
      <c r="G453" s="10"/>
    </row>
    <row r="454" spans="1:7" x14ac:dyDescent="0.25">
      <c r="A454" t="str">
        <f t="shared" si="123"/>
        <v>b</v>
      </c>
      <c r="B454" s="8"/>
      <c r="C454" s="9" t="s">
        <v>16</v>
      </c>
      <c r="D454" s="10"/>
      <c r="E454" s="10"/>
      <c r="F454" s="10"/>
      <c r="G454" s="10"/>
    </row>
    <row r="455" spans="1:7" x14ac:dyDescent="0.25">
      <c r="A455" t="str">
        <f t="shared" si="123"/>
        <v>b</v>
      </c>
      <c r="B455" s="8"/>
      <c r="C455" s="9" t="s">
        <v>17</v>
      </c>
      <c r="D455" s="10"/>
      <c r="E455" s="10"/>
      <c r="F455" s="10"/>
      <c r="G455" s="10"/>
    </row>
    <row r="456" spans="1:7" x14ac:dyDescent="0.25">
      <c r="A456" t="str">
        <f t="shared" si="123"/>
        <v>b</v>
      </c>
      <c r="B456" s="5"/>
      <c r="C456" s="6" t="s">
        <v>18</v>
      </c>
      <c r="D456" s="7">
        <v>0</v>
      </c>
      <c r="E456" s="7">
        <v>0</v>
      </c>
      <c r="F456" s="7">
        <v>0</v>
      </c>
      <c r="G456" s="7">
        <v>0</v>
      </c>
    </row>
    <row r="457" spans="1:7" x14ac:dyDescent="0.25">
      <c r="A457" t="str">
        <f t="shared" si="123"/>
        <v>b</v>
      </c>
      <c r="B457" s="5"/>
      <c r="C457" s="6" t="s">
        <v>19</v>
      </c>
      <c r="D457" s="7">
        <v>0</v>
      </c>
      <c r="E457" s="7">
        <v>0</v>
      </c>
      <c r="F457" s="7">
        <v>0</v>
      </c>
      <c r="G457" s="7">
        <v>0</v>
      </c>
    </row>
    <row r="458" spans="1:7" ht="15.75" thickBot="1" x14ac:dyDescent="0.3">
      <c r="A458" t="str">
        <f t="shared" si="123"/>
        <v>b</v>
      </c>
      <c r="B458" s="11"/>
      <c r="C458" s="12" t="s">
        <v>20</v>
      </c>
      <c r="D458" s="13">
        <v>0</v>
      </c>
      <c r="E458" s="13">
        <v>0</v>
      </c>
      <c r="F458" s="13">
        <v>0</v>
      </c>
      <c r="G458" s="13">
        <v>0</v>
      </c>
    </row>
    <row r="459" spans="1:7" ht="46.5" thickTop="1" thickBot="1" x14ac:dyDescent="0.3">
      <c r="A459" t="str">
        <f t="shared" si="123"/>
        <v>b</v>
      </c>
      <c r="B459" s="3" t="s">
        <v>93</v>
      </c>
      <c r="C459" s="14" t="s">
        <v>94</v>
      </c>
      <c r="D459" s="4">
        <f t="shared" si="121"/>
        <v>0</v>
      </c>
      <c r="E459" s="4">
        <f t="shared" si="121"/>
        <v>0</v>
      </c>
      <c r="F459" s="4">
        <f t="shared" si="121"/>
        <v>0</v>
      </c>
      <c r="G459" s="4">
        <f t="shared" si="121"/>
        <v>0</v>
      </c>
    </row>
    <row r="460" spans="1:7" ht="15.75" thickTop="1" x14ac:dyDescent="0.25">
      <c r="A460" t="str">
        <f t="shared" si="123"/>
        <v>b</v>
      </c>
      <c r="B460" s="5"/>
      <c r="C460" s="6" t="s">
        <v>10</v>
      </c>
      <c r="D460" s="7">
        <f t="shared" si="122"/>
        <v>0</v>
      </c>
      <c r="E460" s="7">
        <f t="shared" si="122"/>
        <v>0</v>
      </c>
      <c r="F460" s="7">
        <f t="shared" si="122"/>
        <v>0</v>
      </c>
      <c r="G460" s="7">
        <f t="shared" si="122"/>
        <v>0</v>
      </c>
    </row>
    <row r="461" spans="1:7" x14ac:dyDescent="0.25">
      <c r="A461" t="str">
        <f t="shared" si="123"/>
        <v>b</v>
      </c>
      <c r="B461" s="8"/>
      <c r="C461" s="9" t="s">
        <v>11</v>
      </c>
      <c r="D461" s="10"/>
      <c r="E461" s="10"/>
      <c r="F461" s="10"/>
      <c r="G461" s="10"/>
    </row>
    <row r="462" spans="1:7" x14ac:dyDescent="0.25">
      <c r="A462" t="str">
        <f t="shared" si="123"/>
        <v>b</v>
      </c>
      <c r="B462" s="8"/>
      <c r="C462" s="9" t="s">
        <v>12</v>
      </c>
      <c r="D462" s="10"/>
      <c r="E462" s="10"/>
      <c r="F462" s="10"/>
      <c r="G462" s="10"/>
    </row>
    <row r="463" spans="1:7" x14ac:dyDescent="0.25">
      <c r="A463" t="str">
        <f t="shared" si="123"/>
        <v>b</v>
      </c>
      <c r="B463" s="8"/>
      <c r="C463" s="9" t="s">
        <v>13</v>
      </c>
      <c r="D463" s="10"/>
      <c r="E463" s="10"/>
      <c r="F463" s="10"/>
      <c r="G463" s="10"/>
    </row>
    <row r="464" spans="1:7" x14ac:dyDescent="0.25">
      <c r="A464" t="str">
        <f t="shared" si="123"/>
        <v>b</v>
      </c>
      <c r="B464" s="8"/>
      <c r="C464" s="9" t="s">
        <v>14</v>
      </c>
      <c r="D464" s="10"/>
      <c r="E464" s="10"/>
      <c r="F464" s="10"/>
      <c r="G464" s="10"/>
    </row>
    <row r="465" spans="1:7" x14ac:dyDescent="0.25">
      <c r="A465" t="str">
        <f t="shared" si="123"/>
        <v>b</v>
      </c>
      <c r="B465" s="8"/>
      <c r="C465" s="9" t="s">
        <v>15</v>
      </c>
      <c r="D465" s="10"/>
      <c r="E465" s="10"/>
      <c r="F465" s="10"/>
      <c r="G465" s="10"/>
    </row>
    <row r="466" spans="1:7" x14ac:dyDescent="0.25">
      <c r="A466" t="str">
        <f t="shared" si="123"/>
        <v>b</v>
      </c>
      <c r="B466" s="8"/>
      <c r="C466" s="9" t="s">
        <v>16</v>
      </c>
      <c r="D466" s="10"/>
      <c r="E466" s="10"/>
      <c r="F466" s="10"/>
      <c r="G466" s="10"/>
    </row>
    <row r="467" spans="1:7" x14ac:dyDescent="0.25">
      <c r="A467" t="str">
        <f t="shared" si="123"/>
        <v>b</v>
      </c>
      <c r="B467" s="8"/>
      <c r="C467" s="9" t="s">
        <v>17</v>
      </c>
      <c r="D467" s="10"/>
      <c r="E467" s="10"/>
      <c r="F467" s="10"/>
      <c r="G467" s="10"/>
    </row>
    <row r="468" spans="1:7" x14ac:dyDescent="0.25">
      <c r="A468" t="str">
        <f t="shared" si="123"/>
        <v>b</v>
      </c>
      <c r="B468" s="5"/>
      <c r="C468" s="6" t="s">
        <v>18</v>
      </c>
      <c r="D468" s="7">
        <v>0</v>
      </c>
      <c r="E468" s="7">
        <v>0</v>
      </c>
      <c r="F468" s="7">
        <v>0</v>
      </c>
      <c r="G468" s="7">
        <v>0</v>
      </c>
    </row>
    <row r="469" spans="1:7" x14ac:dyDescent="0.25">
      <c r="A469" t="str">
        <f t="shared" si="123"/>
        <v>b</v>
      </c>
      <c r="B469" s="5"/>
      <c r="C469" s="6" t="s">
        <v>19</v>
      </c>
      <c r="D469" s="7">
        <v>0</v>
      </c>
      <c r="E469" s="7">
        <v>0</v>
      </c>
      <c r="F469" s="7">
        <v>0</v>
      </c>
      <c r="G469" s="7">
        <v>0</v>
      </c>
    </row>
    <row r="470" spans="1:7" ht="15.75" thickBot="1" x14ac:dyDescent="0.3">
      <c r="A470" t="str">
        <f t="shared" si="123"/>
        <v>b</v>
      </c>
      <c r="B470" s="11"/>
      <c r="C470" s="12" t="s">
        <v>20</v>
      </c>
      <c r="D470" s="13">
        <v>0</v>
      </c>
      <c r="E470" s="13">
        <v>0</v>
      </c>
      <c r="F470" s="13">
        <v>0</v>
      </c>
      <c r="G470" s="13">
        <v>0</v>
      </c>
    </row>
    <row r="471" spans="1:7" ht="76.5" thickTop="1" thickBot="1" x14ac:dyDescent="0.3">
      <c r="A471" t="str">
        <f t="shared" si="123"/>
        <v>b</v>
      </c>
      <c r="B471" s="3" t="s">
        <v>95</v>
      </c>
      <c r="C471" s="14" t="s">
        <v>225</v>
      </c>
      <c r="D471" s="4">
        <f t="shared" ref="D471:G471" si="124">D472+D480+D481+D482</f>
        <v>0</v>
      </c>
      <c r="E471" s="4">
        <f t="shared" si="124"/>
        <v>0</v>
      </c>
      <c r="F471" s="4">
        <f t="shared" si="124"/>
        <v>0</v>
      </c>
      <c r="G471" s="4">
        <f t="shared" si="124"/>
        <v>0</v>
      </c>
    </row>
    <row r="472" spans="1:7" ht="15.75" thickTop="1" x14ac:dyDescent="0.25">
      <c r="A472" t="str">
        <f t="shared" si="123"/>
        <v>b</v>
      </c>
      <c r="B472" s="5"/>
      <c r="C472" s="6" t="s">
        <v>10</v>
      </c>
      <c r="D472" s="7">
        <f t="shared" ref="D472:G472" si="125">SUM(D473:D479)</f>
        <v>0</v>
      </c>
      <c r="E472" s="7">
        <f t="shared" si="125"/>
        <v>0</v>
      </c>
      <c r="F472" s="7">
        <f t="shared" si="125"/>
        <v>0</v>
      </c>
      <c r="G472" s="7">
        <f t="shared" si="125"/>
        <v>0</v>
      </c>
    </row>
    <row r="473" spans="1:7" x14ac:dyDescent="0.25">
      <c r="A473" t="str">
        <f t="shared" si="123"/>
        <v>b</v>
      </c>
      <c r="B473" s="8"/>
      <c r="C473" s="9" t="s">
        <v>11</v>
      </c>
      <c r="D473" s="10"/>
      <c r="E473" s="10"/>
      <c r="F473" s="10"/>
      <c r="G473" s="10"/>
    </row>
    <row r="474" spans="1:7" x14ac:dyDescent="0.25">
      <c r="A474" t="str">
        <f t="shared" si="123"/>
        <v>b</v>
      </c>
      <c r="B474" s="8"/>
      <c r="C474" s="9" t="s">
        <v>12</v>
      </c>
      <c r="D474" s="10"/>
      <c r="E474" s="10"/>
      <c r="F474" s="10"/>
      <c r="G474" s="10"/>
    </row>
    <row r="475" spans="1:7" x14ac:dyDescent="0.25">
      <c r="A475" t="str">
        <f t="shared" si="123"/>
        <v>b</v>
      </c>
      <c r="B475" s="8"/>
      <c r="C475" s="9" t="s">
        <v>13</v>
      </c>
      <c r="D475" s="10"/>
      <c r="E475" s="10"/>
      <c r="F475" s="10"/>
      <c r="G475" s="10"/>
    </row>
    <row r="476" spans="1:7" x14ac:dyDescent="0.25">
      <c r="A476" t="str">
        <f t="shared" si="123"/>
        <v>b</v>
      </c>
      <c r="B476" s="8"/>
      <c r="C476" s="9" t="s">
        <v>14</v>
      </c>
      <c r="D476" s="10"/>
      <c r="E476" s="10"/>
      <c r="F476" s="10"/>
      <c r="G476" s="10"/>
    </row>
    <row r="477" spans="1:7" x14ac:dyDescent="0.25">
      <c r="A477" t="str">
        <f t="shared" si="123"/>
        <v>b</v>
      </c>
      <c r="B477" s="8"/>
      <c r="C477" s="9" t="s">
        <v>15</v>
      </c>
      <c r="D477" s="10"/>
      <c r="E477" s="10"/>
      <c r="F477" s="10"/>
      <c r="G477" s="10"/>
    </row>
    <row r="478" spans="1:7" x14ac:dyDescent="0.25">
      <c r="A478" t="str">
        <f t="shared" si="123"/>
        <v>b</v>
      </c>
      <c r="B478" s="8"/>
      <c r="C478" s="9" t="s">
        <v>16</v>
      </c>
      <c r="D478" s="10"/>
      <c r="E478" s="10"/>
      <c r="F478" s="10"/>
      <c r="G478" s="10"/>
    </row>
    <row r="479" spans="1:7" x14ac:dyDescent="0.25">
      <c r="A479" t="str">
        <f t="shared" si="123"/>
        <v>b</v>
      </c>
      <c r="B479" s="8"/>
      <c r="C479" s="9" t="s">
        <v>17</v>
      </c>
      <c r="D479" s="10"/>
      <c r="E479" s="10"/>
      <c r="F479" s="10"/>
      <c r="G479" s="10"/>
    </row>
    <row r="480" spans="1:7" x14ac:dyDescent="0.25">
      <c r="A480" t="str">
        <f t="shared" si="123"/>
        <v>b</v>
      </c>
      <c r="B480" s="5"/>
      <c r="C480" s="6" t="s">
        <v>18</v>
      </c>
      <c r="D480" s="7">
        <v>0</v>
      </c>
      <c r="E480" s="7">
        <v>0</v>
      </c>
      <c r="F480" s="7">
        <v>0</v>
      </c>
      <c r="G480" s="7">
        <v>0</v>
      </c>
    </row>
    <row r="481" spans="1:7" x14ac:dyDescent="0.25">
      <c r="A481" t="str">
        <f t="shared" si="123"/>
        <v>b</v>
      </c>
      <c r="B481" s="5"/>
      <c r="C481" s="6" t="s">
        <v>19</v>
      </c>
      <c r="D481" s="7">
        <v>0</v>
      </c>
      <c r="E481" s="7">
        <v>0</v>
      </c>
      <c r="F481" s="7">
        <v>0</v>
      </c>
      <c r="G481" s="7">
        <v>0</v>
      </c>
    </row>
    <row r="482" spans="1:7" ht="15.75" thickBot="1" x14ac:dyDescent="0.3">
      <c r="A482" t="str">
        <f t="shared" si="123"/>
        <v>b</v>
      </c>
      <c r="B482" s="11"/>
      <c r="C482" s="12" t="s">
        <v>20</v>
      </c>
      <c r="D482" s="13">
        <v>0</v>
      </c>
      <c r="E482" s="13">
        <v>0</v>
      </c>
      <c r="F482" s="13">
        <v>0</v>
      </c>
      <c r="G482" s="13">
        <v>0</v>
      </c>
    </row>
    <row r="483" spans="1:7" ht="31.5" thickTop="1" thickBot="1" x14ac:dyDescent="0.3">
      <c r="A483" t="str">
        <f t="shared" si="123"/>
        <v>b</v>
      </c>
      <c r="B483" s="16" t="s">
        <v>239</v>
      </c>
      <c r="C483" s="4" t="s">
        <v>244</v>
      </c>
      <c r="D483" s="4">
        <f>D495+D507+D519+D531</f>
        <v>0</v>
      </c>
      <c r="E483" s="4">
        <f>E495+E507+E519+E531</f>
        <v>0</v>
      </c>
      <c r="F483" s="4">
        <f>F495+F507+F519+F531</f>
        <v>0</v>
      </c>
      <c r="G483" s="4">
        <f>G495+G507+G519+G531</f>
        <v>0</v>
      </c>
    </row>
    <row r="484" spans="1:7" ht="15.75" thickTop="1" x14ac:dyDescent="0.25">
      <c r="A484" t="str">
        <f t="shared" si="123"/>
        <v>b</v>
      </c>
      <c r="B484" s="5"/>
      <c r="C484" s="6" t="s">
        <v>10</v>
      </c>
      <c r="D484" s="7">
        <f t="shared" ref="D484:E494" si="126">D496+D508+D520+D532</f>
        <v>0</v>
      </c>
      <c r="E484" s="7">
        <f t="shared" si="126"/>
        <v>0</v>
      </c>
      <c r="F484" s="7">
        <f t="shared" ref="F484:G484" si="127">F496+F508+F520+F532</f>
        <v>0</v>
      </c>
      <c r="G484" s="7">
        <f t="shared" si="127"/>
        <v>0</v>
      </c>
    </row>
    <row r="485" spans="1:7" x14ac:dyDescent="0.25">
      <c r="A485" t="str">
        <f t="shared" si="123"/>
        <v>b</v>
      </c>
      <c r="B485" s="8"/>
      <c r="C485" s="9" t="s">
        <v>11</v>
      </c>
      <c r="D485" s="10">
        <f t="shared" si="126"/>
        <v>0</v>
      </c>
      <c r="E485" s="10">
        <f t="shared" si="126"/>
        <v>0</v>
      </c>
      <c r="F485" s="10">
        <f t="shared" ref="F485:G485" si="128">F497+F509+F521+F533</f>
        <v>0</v>
      </c>
      <c r="G485" s="10">
        <f t="shared" si="128"/>
        <v>0</v>
      </c>
    </row>
    <row r="486" spans="1:7" x14ac:dyDescent="0.25">
      <c r="A486" t="str">
        <f t="shared" si="123"/>
        <v>b</v>
      </c>
      <c r="B486" s="8"/>
      <c r="C486" s="9" t="s">
        <v>12</v>
      </c>
      <c r="D486" s="10">
        <f t="shared" si="126"/>
        <v>0</v>
      </c>
      <c r="E486" s="10">
        <f t="shared" si="126"/>
        <v>0</v>
      </c>
      <c r="F486" s="10">
        <f t="shared" ref="F486:G486" si="129">F498+F510+F522+F534</f>
        <v>0</v>
      </c>
      <c r="G486" s="10">
        <f t="shared" si="129"/>
        <v>0</v>
      </c>
    </row>
    <row r="487" spans="1:7" x14ac:dyDescent="0.25">
      <c r="A487" t="str">
        <f t="shared" si="123"/>
        <v>b</v>
      </c>
      <c r="B487" s="8"/>
      <c r="C487" s="9" t="s">
        <v>13</v>
      </c>
      <c r="D487" s="10">
        <f t="shared" si="126"/>
        <v>0</v>
      </c>
      <c r="E487" s="10">
        <f t="shared" si="126"/>
        <v>0</v>
      </c>
      <c r="F487" s="10">
        <f t="shared" ref="F487:G487" si="130">F499+F511+F523+F535</f>
        <v>0</v>
      </c>
      <c r="G487" s="10">
        <f t="shared" si="130"/>
        <v>0</v>
      </c>
    </row>
    <row r="488" spans="1:7" x14ac:dyDescent="0.25">
      <c r="A488" t="str">
        <f t="shared" si="123"/>
        <v>b</v>
      </c>
      <c r="B488" s="8"/>
      <c r="C488" s="9" t="s">
        <v>14</v>
      </c>
      <c r="D488" s="10">
        <f t="shared" si="126"/>
        <v>0</v>
      </c>
      <c r="E488" s="10">
        <f t="shared" si="126"/>
        <v>0</v>
      </c>
      <c r="F488" s="10">
        <f t="shared" ref="F488:G488" si="131">F500+F512+F524+F536</f>
        <v>0</v>
      </c>
      <c r="G488" s="10">
        <f t="shared" si="131"/>
        <v>0</v>
      </c>
    </row>
    <row r="489" spans="1:7" x14ac:dyDescent="0.25">
      <c r="A489" t="str">
        <f t="shared" si="123"/>
        <v>b</v>
      </c>
      <c r="B489" s="8"/>
      <c r="C489" s="9" t="s">
        <v>15</v>
      </c>
      <c r="D489" s="10">
        <f t="shared" si="126"/>
        <v>0</v>
      </c>
      <c r="E489" s="10">
        <f t="shared" si="126"/>
        <v>0</v>
      </c>
      <c r="F489" s="10">
        <f t="shared" ref="F489:G489" si="132">F501+F513+F525+F537</f>
        <v>0</v>
      </c>
      <c r="G489" s="10">
        <f t="shared" si="132"/>
        <v>0</v>
      </c>
    </row>
    <row r="490" spans="1:7" x14ac:dyDescent="0.25">
      <c r="A490" t="str">
        <f t="shared" si="123"/>
        <v>b</v>
      </c>
      <c r="B490" s="8"/>
      <c r="C490" s="9" t="s">
        <v>16</v>
      </c>
      <c r="D490" s="10">
        <f t="shared" si="126"/>
        <v>0</v>
      </c>
      <c r="E490" s="10">
        <f t="shared" si="126"/>
        <v>0</v>
      </c>
      <c r="F490" s="10">
        <f t="shared" ref="F490:G490" si="133">F502+F514+F526+F538</f>
        <v>0</v>
      </c>
      <c r="G490" s="10">
        <f t="shared" si="133"/>
        <v>0</v>
      </c>
    </row>
    <row r="491" spans="1:7" x14ac:dyDescent="0.25">
      <c r="A491" t="str">
        <f t="shared" si="123"/>
        <v>b</v>
      </c>
      <c r="B491" s="8"/>
      <c r="C491" s="9" t="s">
        <v>17</v>
      </c>
      <c r="D491" s="10">
        <f t="shared" si="126"/>
        <v>0</v>
      </c>
      <c r="E491" s="10">
        <f t="shared" si="126"/>
        <v>0</v>
      </c>
      <c r="F491" s="10">
        <f t="shared" ref="F491:G491" si="134">F503+F515+F527+F539</f>
        <v>0</v>
      </c>
      <c r="G491" s="10">
        <f t="shared" si="134"/>
        <v>0</v>
      </c>
    </row>
    <row r="492" spans="1:7" x14ac:dyDescent="0.25">
      <c r="A492" t="str">
        <f t="shared" si="123"/>
        <v>b</v>
      </c>
      <c r="B492" s="5"/>
      <c r="C492" s="6" t="s">
        <v>18</v>
      </c>
      <c r="D492" s="7">
        <f t="shared" si="126"/>
        <v>0</v>
      </c>
      <c r="E492" s="7">
        <f t="shared" si="126"/>
        <v>0</v>
      </c>
      <c r="F492" s="7">
        <f t="shared" ref="F492:G492" si="135">F504+F516+F528+F540</f>
        <v>0</v>
      </c>
      <c r="G492" s="7">
        <f t="shared" si="135"/>
        <v>0</v>
      </c>
    </row>
    <row r="493" spans="1:7" x14ac:dyDescent="0.25">
      <c r="A493" t="str">
        <f t="shared" si="123"/>
        <v>b</v>
      </c>
      <c r="B493" s="5"/>
      <c r="C493" s="6" t="s">
        <v>19</v>
      </c>
      <c r="D493" s="7">
        <f t="shared" si="126"/>
        <v>0</v>
      </c>
      <c r="E493" s="7">
        <f t="shared" si="126"/>
        <v>0</v>
      </c>
      <c r="F493" s="7">
        <f t="shared" ref="F493:G493" si="136">F505+F517+F529+F541</f>
        <v>0</v>
      </c>
      <c r="G493" s="7">
        <f t="shared" si="136"/>
        <v>0</v>
      </c>
    </row>
    <row r="494" spans="1:7" ht="15.75" thickBot="1" x14ac:dyDescent="0.3">
      <c r="A494" t="str">
        <f t="shared" si="123"/>
        <v>b</v>
      </c>
      <c r="B494" s="11"/>
      <c r="C494" s="12" t="s">
        <v>20</v>
      </c>
      <c r="D494" s="13">
        <f t="shared" si="126"/>
        <v>0</v>
      </c>
      <c r="E494" s="13">
        <f t="shared" si="126"/>
        <v>0</v>
      </c>
      <c r="F494" s="13">
        <f t="shared" ref="F494:G494" si="137">F506+F518+F530+F542</f>
        <v>0</v>
      </c>
      <c r="G494" s="13">
        <f t="shared" si="137"/>
        <v>0</v>
      </c>
    </row>
    <row r="495" spans="1:7" ht="46.5" thickTop="1" thickBot="1" x14ac:dyDescent="0.3">
      <c r="A495" t="str">
        <f t="shared" si="123"/>
        <v>b</v>
      </c>
      <c r="B495" s="16" t="s">
        <v>240</v>
      </c>
      <c r="C495" s="4" t="s">
        <v>243</v>
      </c>
      <c r="D495" s="4">
        <f t="shared" ref="D495:G531" si="138">D496+D504+D505+D506</f>
        <v>0</v>
      </c>
      <c r="E495" s="4">
        <f t="shared" si="138"/>
        <v>0</v>
      </c>
      <c r="F495" s="4">
        <f t="shared" si="138"/>
        <v>0</v>
      </c>
      <c r="G495" s="4">
        <f t="shared" si="138"/>
        <v>0</v>
      </c>
    </row>
    <row r="496" spans="1:7" ht="15.75" thickTop="1" x14ac:dyDescent="0.25">
      <c r="A496" t="str">
        <f t="shared" si="123"/>
        <v>b</v>
      </c>
      <c r="B496" s="5"/>
      <c r="C496" s="6" t="s">
        <v>10</v>
      </c>
      <c r="D496" s="7">
        <f t="shared" ref="D496:G532" si="139">SUM(D497:D503)</f>
        <v>0</v>
      </c>
      <c r="E496" s="7">
        <f t="shared" si="139"/>
        <v>0</v>
      </c>
      <c r="F496" s="7">
        <f t="shared" si="139"/>
        <v>0</v>
      </c>
      <c r="G496" s="7">
        <f t="shared" si="139"/>
        <v>0</v>
      </c>
    </row>
    <row r="497" spans="1:7" x14ac:dyDescent="0.25">
      <c r="A497" t="str">
        <f t="shared" si="123"/>
        <v>b</v>
      </c>
      <c r="B497" s="8"/>
      <c r="C497" s="9" t="s">
        <v>11</v>
      </c>
      <c r="D497" s="10"/>
      <c r="E497" s="10"/>
      <c r="F497" s="10"/>
      <c r="G497" s="10"/>
    </row>
    <row r="498" spans="1:7" x14ac:dyDescent="0.25">
      <c r="A498" t="str">
        <f t="shared" si="123"/>
        <v>b</v>
      </c>
      <c r="B498" s="8"/>
      <c r="C498" s="9" t="s">
        <v>12</v>
      </c>
      <c r="D498" s="10"/>
      <c r="E498" s="10"/>
      <c r="F498" s="10"/>
      <c r="G498" s="10"/>
    </row>
    <row r="499" spans="1:7" x14ac:dyDescent="0.25">
      <c r="A499" t="str">
        <f t="shared" si="123"/>
        <v>b</v>
      </c>
      <c r="B499" s="8"/>
      <c r="C499" s="9" t="s">
        <v>13</v>
      </c>
      <c r="D499" s="10"/>
      <c r="E499" s="10"/>
      <c r="F499" s="10"/>
      <c r="G499" s="10"/>
    </row>
    <row r="500" spans="1:7" x14ac:dyDescent="0.25">
      <c r="A500" t="str">
        <f t="shared" si="123"/>
        <v>b</v>
      </c>
      <c r="B500" s="8"/>
      <c r="C500" s="9" t="s">
        <v>14</v>
      </c>
      <c r="D500" s="10"/>
      <c r="E500" s="10"/>
      <c r="F500" s="10"/>
      <c r="G500" s="10"/>
    </row>
    <row r="501" spans="1:7" x14ac:dyDescent="0.25">
      <c r="A501" t="str">
        <f t="shared" si="123"/>
        <v>b</v>
      </c>
      <c r="B501" s="8"/>
      <c r="C501" s="9" t="s">
        <v>15</v>
      </c>
      <c r="D501" s="10"/>
      <c r="E501" s="10"/>
      <c r="F501" s="10"/>
      <c r="G501" s="10"/>
    </row>
    <row r="502" spans="1:7" x14ac:dyDescent="0.25">
      <c r="A502" t="str">
        <f t="shared" si="123"/>
        <v>b</v>
      </c>
      <c r="B502" s="8"/>
      <c r="C502" s="9" t="s">
        <v>16</v>
      </c>
      <c r="D502" s="10"/>
      <c r="E502" s="10"/>
      <c r="F502" s="10"/>
      <c r="G502" s="10"/>
    </row>
    <row r="503" spans="1:7" x14ac:dyDescent="0.25">
      <c r="A503" t="str">
        <f t="shared" si="123"/>
        <v>b</v>
      </c>
      <c r="B503" s="8"/>
      <c r="C503" s="9" t="s">
        <v>17</v>
      </c>
      <c r="D503" s="10"/>
      <c r="E503" s="10"/>
      <c r="F503" s="10"/>
      <c r="G503" s="10"/>
    </row>
    <row r="504" spans="1:7" x14ac:dyDescent="0.25">
      <c r="A504" t="str">
        <f t="shared" si="123"/>
        <v>b</v>
      </c>
      <c r="B504" s="5"/>
      <c r="C504" s="6" t="s">
        <v>18</v>
      </c>
      <c r="D504" s="7">
        <v>0</v>
      </c>
      <c r="E504" s="7">
        <v>0</v>
      </c>
      <c r="F504" s="7">
        <v>0</v>
      </c>
      <c r="G504" s="7">
        <v>0</v>
      </c>
    </row>
    <row r="505" spans="1:7" x14ac:dyDescent="0.25">
      <c r="A505" t="str">
        <f t="shared" si="123"/>
        <v>b</v>
      </c>
      <c r="B505" s="5"/>
      <c r="C505" s="6" t="s">
        <v>19</v>
      </c>
      <c r="D505" s="7">
        <v>0</v>
      </c>
      <c r="E505" s="7">
        <v>0</v>
      </c>
      <c r="F505" s="7">
        <v>0</v>
      </c>
      <c r="G505" s="7">
        <v>0</v>
      </c>
    </row>
    <row r="506" spans="1:7" ht="15.75" thickBot="1" x14ac:dyDescent="0.3">
      <c r="A506" t="str">
        <f t="shared" si="123"/>
        <v>b</v>
      </c>
      <c r="B506" s="11"/>
      <c r="C506" s="12" t="s">
        <v>20</v>
      </c>
      <c r="D506" s="13">
        <v>0</v>
      </c>
      <c r="E506" s="13">
        <v>0</v>
      </c>
      <c r="F506" s="13">
        <v>0</v>
      </c>
      <c r="G506" s="13">
        <v>0</v>
      </c>
    </row>
    <row r="507" spans="1:7" ht="46.5" thickTop="1" thickBot="1" x14ac:dyDescent="0.3">
      <c r="A507" t="str">
        <f t="shared" si="123"/>
        <v>b</v>
      </c>
      <c r="B507" s="16" t="s">
        <v>241</v>
      </c>
      <c r="C507" s="4" t="s">
        <v>245</v>
      </c>
      <c r="D507" s="4">
        <f t="shared" si="138"/>
        <v>0</v>
      </c>
      <c r="E507" s="4">
        <f t="shared" si="138"/>
        <v>0</v>
      </c>
      <c r="F507" s="4">
        <f t="shared" si="138"/>
        <v>0</v>
      </c>
      <c r="G507" s="4">
        <f t="shared" si="138"/>
        <v>0</v>
      </c>
    </row>
    <row r="508" spans="1:7" ht="15.75" thickTop="1" x14ac:dyDescent="0.25">
      <c r="A508" t="str">
        <f t="shared" si="123"/>
        <v>b</v>
      </c>
      <c r="B508" s="5"/>
      <c r="C508" s="6" t="s">
        <v>10</v>
      </c>
      <c r="D508" s="7">
        <f t="shared" si="139"/>
        <v>0</v>
      </c>
      <c r="E508" s="7">
        <f t="shared" si="139"/>
        <v>0</v>
      </c>
      <c r="F508" s="7">
        <f t="shared" si="139"/>
        <v>0</v>
      </c>
      <c r="G508" s="7">
        <f t="shared" si="139"/>
        <v>0</v>
      </c>
    </row>
    <row r="509" spans="1:7" x14ac:dyDescent="0.25">
      <c r="A509" t="str">
        <f t="shared" si="123"/>
        <v>b</v>
      </c>
      <c r="B509" s="8"/>
      <c r="C509" s="9" t="s">
        <v>11</v>
      </c>
      <c r="D509" s="10"/>
      <c r="E509" s="10"/>
      <c r="F509" s="10"/>
      <c r="G509" s="10"/>
    </row>
    <row r="510" spans="1:7" x14ac:dyDescent="0.25">
      <c r="A510" t="str">
        <f t="shared" si="123"/>
        <v>b</v>
      </c>
      <c r="B510" s="8"/>
      <c r="C510" s="9" t="s">
        <v>12</v>
      </c>
      <c r="D510" s="10"/>
      <c r="E510" s="10"/>
      <c r="F510" s="10"/>
      <c r="G510" s="10"/>
    </row>
    <row r="511" spans="1:7" x14ac:dyDescent="0.25">
      <c r="A511" t="str">
        <f t="shared" si="123"/>
        <v>b</v>
      </c>
      <c r="B511" s="8"/>
      <c r="C511" s="9" t="s">
        <v>13</v>
      </c>
      <c r="D511" s="10"/>
      <c r="E511" s="10"/>
      <c r="F511" s="10"/>
      <c r="G511" s="10"/>
    </row>
    <row r="512" spans="1:7" x14ac:dyDescent="0.25">
      <c r="A512" t="str">
        <f t="shared" si="123"/>
        <v>b</v>
      </c>
      <c r="B512" s="8"/>
      <c r="C512" s="9" t="s">
        <v>14</v>
      </c>
      <c r="D512" s="10"/>
      <c r="E512" s="10"/>
      <c r="F512" s="10"/>
      <c r="G512" s="10"/>
    </row>
    <row r="513" spans="1:7" x14ac:dyDescent="0.25">
      <c r="A513" t="str">
        <f t="shared" si="123"/>
        <v>b</v>
      </c>
      <c r="B513" s="8"/>
      <c r="C513" s="9" t="s">
        <v>15</v>
      </c>
      <c r="D513" s="10"/>
      <c r="E513" s="10"/>
      <c r="F513" s="10"/>
      <c r="G513" s="10"/>
    </row>
    <row r="514" spans="1:7" x14ac:dyDescent="0.25">
      <c r="A514" t="str">
        <f t="shared" si="123"/>
        <v>b</v>
      </c>
      <c r="B514" s="8"/>
      <c r="C514" s="9" t="s">
        <v>16</v>
      </c>
      <c r="D514" s="10"/>
      <c r="E514" s="10"/>
      <c r="F514" s="10"/>
      <c r="G514" s="10"/>
    </row>
    <row r="515" spans="1:7" x14ac:dyDescent="0.25">
      <c r="A515" t="str">
        <f t="shared" si="123"/>
        <v>b</v>
      </c>
      <c r="B515" s="8"/>
      <c r="C515" s="9" t="s">
        <v>17</v>
      </c>
      <c r="D515" s="10"/>
      <c r="E515" s="10"/>
      <c r="F515" s="10"/>
      <c r="G515" s="10"/>
    </row>
    <row r="516" spans="1:7" x14ac:dyDescent="0.25">
      <c r="A516" t="str">
        <f t="shared" ref="A516:A579" si="140">IF(OR(D516&lt;&gt;0,E516&lt;&gt;0,F516&lt;&gt;0,G516&lt;&gt;0,),"a","b")</f>
        <v>b</v>
      </c>
      <c r="B516" s="5"/>
      <c r="C516" s="6" t="s">
        <v>18</v>
      </c>
      <c r="D516" s="7">
        <v>0</v>
      </c>
      <c r="E516" s="7">
        <v>0</v>
      </c>
      <c r="F516" s="7">
        <v>0</v>
      </c>
      <c r="G516" s="7">
        <v>0</v>
      </c>
    </row>
    <row r="517" spans="1:7" x14ac:dyDescent="0.25">
      <c r="A517" t="str">
        <f t="shared" si="140"/>
        <v>b</v>
      </c>
      <c r="B517" s="5"/>
      <c r="C517" s="6" t="s">
        <v>19</v>
      </c>
      <c r="D517" s="7">
        <v>0</v>
      </c>
      <c r="E517" s="7">
        <v>0</v>
      </c>
      <c r="F517" s="7">
        <v>0</v>
      </c>
      <c r="G517" s="7">
        <v>0</v>
      </c>
    </row>
    <row r="518" spans="1:7" ht="15.75" thickBot="1" x14ac:dyDescent="0.3">
      <c r="A518" t="str">
        <f t="shared" si="140"/>
        <v>b</v>
      </c>
      <c r="B518" s="11"/>
      <c r="C518" s="12" t="s">
        <v>20</v>
      </c>
      <c r="D518" s="13">
        <v>0</v>
      </c>
      <c r="E518" s="13">
        <v>0</v>
      </c>
      <c r="F518" s="13">
        <v>0</v>
      </c>
      <c r="G518" s="13">
        <v>0</v>
      </c>
    </row>
    <row r="519" spans="1:7" ht="46.5" thickTop="1" thickBot="1" x14ac:dyDescent="0.3">
      <c r="A519" t="str">
        <f t="shared" si="140"/>
        <v>b</v>
      </c>
      <c r="B519" s="16" t="s">
        <v>242</v>
      </c>
      <c r="C519" s="4" t="s">
        <v>246</v>
      </c>
      <c r="D519" s="4">
        <f t="shared" si="138"/>
        <v>0</v>
      </c>
      <c r="E519" s="4">
        <f t="shared" si="138"/>
        <v>0</v>
      </c>
      <c r="F519" s="4">
        <f t="shared" si="138"/>
        <v>0</v>
      </c>
      <c r="G519" s="4">
        <f t="shared" si="138"/>
        <v>0</v>
      </c>
    </row>
    <row r="520" spans="1:7" ht="15.75" thickTop="1" x14ac:dyDescent="0.25">
      <c r="A520" t="str">
        <f t="shared" si="140"/>
        <v>b</v>
      </c>
      <c r="B520" s="5"/>
      <c r="C520" s="6" t="s">
        <v>10</v>
      </c>
      <c r="D520" s="7">
        <f t="shared" si="139"/>
        <v>0</v>
      </c>
      <c r="E520" s="7">
        <f t="shared" si="139"/>
        <v>0</v>
      </c>
      <c r="F520" s="7">
        <f t="shared" si="139"/>
        <v>0</v>
      </c>
      <c r="G520" s="7">
        <f t="shared" si="139"/>
        <v>0</v>
      </c>
    </row>
    <row r="521" spans="1:7" x14ac:dyDescent="0.25">
      <c r="A521" t="str">
        <f t="shared" si="140"/>
        <v>b</v>
      </c>
      <c r="B521" s="8"/>
      <c r="C521" s="9" t="s">
        <v>11</v>
      </c>
      <c r="D521" s="10"/>
      <c r="E521" s="10"/>
      <c r="F521" s="10"/>
      <c r="G521" s="10"/>
    </row>
    <row r="522" spans="1:7" x14ac:dyDescent="0.25">
      <c r="A522" t="str">
        <f t="shared" si="140"/>
        <v>b</v>
      </c>
      <c r="B522" s="8"/>
      <c r="C522" s="9" t="s">
        <v>12</v>
      </c>
      <c r="D522" s="10"/>
      <c r="E522" s="10"/>
      <c r="F522" s="10"/>
      <c r="G522" s="10"/>
    </row>
    <row r="523" spans="1:7" x14ac:dyDescent="0.25">
      <c r="A523" t="str">
        <f t="shared" si="140"/>
        <v>b</v>
      </c>
      <c r="B523" s="8"/>
      <c r="C523" s="9" t="s">
        <v>13</v>
      </c>
      <c r="D523" s="10"/>
      <c r="E523" s="10"/>
      <c r="F523" s="10"/>
      <c r="G523" s="10"/>
    </row>
    <row r="524" spans="1:7" x14ac:dyDescent="0.25">
      <c r="A524" t="str">
        <f t="shared" si="140"/>
        <v>b</v>
      </c>
      <c r="B524" s="8"/>
      <c r="C524" s="9" t="s">
        <v>14</v>
      </c>
      <c r="D524" s="10"/>
      <c r="E524" s="10"/>
      <c r="F524" s="10"/>
      <c r="G524" s="10"/>
    </row>
    <row r="525" spans="1:7" x14ac:dyDescent="0.25">
      <c r="A525" t="str">
        <f t="shared" si="140"/>
        <v>b</v>
      </c>
      <c r="B525" s="8"/>
      <c r="C525" s="9" t="s">
        <v>15</v>
      </c>
      <c r="D525" s="10"/>
      <c r="E525" s="10"/>
      <c r="F525" s="10"/>
      <c r="G525" s="10"/>
    </row>
    <row r="526" spans="1:7" x14ac:dyDescent="0.25">
      <c r="A526" t="str">
        <f t="shared" si="140"/>
        <v>b</v>
      </c>
      <c r="B526" s="8"/>
      <c r="C526" s="9" t="s">
        <v>16</v>
      </c>
      <c r="D526" s="10"/>
      <c r="E526" s="10"/>
      <c r="F526" s="10"/>
      <c r="G526" s="10"/>
    </row>
    <row r="527" spans="1:7" x14ac:dyDescent="0.25">
      <c r="A527" t="str">
        <f t="shared" si="140"/>
        <v>b</v>
      </c>
      <c r="B527" s="8"/>
      <c r="C527" s="9" t="s">
        <v>17</v>
      </c>
      <c r="D527" s="10"/>
      <c r="E527" s="10"/>
      <c r="F527" s="10"/>
      <c r="G527" s="10"/>
    </row>
    <row r="528" spans="1:7" x14ac:dyDescent="0.25">
      <c r="A528" t="str">
        <f t="shared" si="140"/>
        <v>b</v>
      </c>
      <c r="B528" s="5"/>
      <c r="C528" s="6" t="s">
        <v>18</v>
      </c>
      <c r="D528" s="7">
        <v>0</v>
      </c>
      <c r="E528" s="7">
        <v>0</v>
      </c>
      <c r="F528" s="7">
        <v>0</v>
      </c>
      <c r="G528" s="7">
        <v>0</v>
      </c>
    </row>
    <row r="529" spans="1:7" x14ac:dyDescent="0.25">
      <c r="A529" t="str">
        <f t="shared" si="140"/>
        <v>b</v>
      </c>
      <c r="B529" s="5"/>
      <c r="C529" s="6" t="s">
        <v>19</v>
      </c>
      <c r="D529" s="7">
        <v>0</v>
      </c>
      <c r="E529" s="7">
        <v>0</v>
      </c>
      <c r="F529" s="7">
        <v>0</v>
      </c>
      <c r="G529" s="7">
        <v>0</v>
      </c>
    </row>
    <row r="530" spans="1:7" ht="15.75" thickBot="1" x14ac:dyDescent="0.3">
      <c r="A530" t="str">
        <f t="shared" si="140"/>
        <v>b</v>
      </c>
      <c r="B530" s="11"/>
      <c r="C530" s="12" t="s">
        <v>20</v>
      </c>
      <c r="D530" s="13">
        <v>0</v>
      </c>
      <c r="E530" s="13">
        <v>0</v>
      </c>
      <c r="F530" s="13">
        <v>0</v>
      </c>
      <c r="G530" s="13">
        <v>0</v>
      </c>
    </row>
    <row r="531" spans="1:7" ht="46.5" thickTop="1" thickBot="1" x14ac:dyDescent="0.3">
      <c r="A531" t="str">
        <f t="shared" si="140"/>
        <v>b</v>
      </c>
      <c r="B531" s="16" t="s">
        <v>260</v>
      </c>
      <c r="C531" s="4" t="s">
        <v>249</v>
      </c>
      <c r="D531" s="4">
        <f t="shared" si="138"/>
        <v>0</v>
      </c>
      <c r="E531" s="4">
        <f t="shared" si="138"/>
        <v>0</v>
      </c>
      <c r="F531" s="4">
        <f t="shared" si="138"/>
        <v>0</v>
      </c>
      <c r="G531" s="4">
        <f t="shared" si="138"/>
        <v>0</v>
      </c>
    </row>
    <row r="532" spans="1:7" ht="15.75" thickTop="1" x14ac:dyDescent="0.25">
      <c r="A532" t="str">
        <f t="shared" si="140"/>
        <v>b</v>
      </c>
      <c r="B532" s="5"/>
      <c r="C532" s="6" t="s">
        <v>10</v>
      </c>
      <c r="D532" s="7">
        <f t="shared" si="139"/>
        <v>0</v>
      </c>
      <c r="E532" s="7">
        <f t="shared" si="139"/>
        <v>0</v>
      </c>
      <c r="F532" s="7">
        <f t="shared" si="139"/>
        <v>0</v>
      </c>
      <c r="G532" s="7">
        <f t="shared" si="139"/>
        <v>0</v>
      </c>
    </row>
    <row r="533" spans="1:7" x14ac:dyDescent="0.25">
      <c r="A533" t="str">
        <f t="shared" si="140"/>
        <v>b</v>
      </c>
      <c r="B533" s="8"/>
      <c r="C533" s="9" t="s">
        <v>11</v>
      </c>
      <c r="D533" s="10"/>
      <c r="E533" s="10"/>
      <c r="F533" s="10"/>
      <c r="G533" s="10"/>
    </row>
    <row r="534" spans="1:7" x14ac:dyDescent="0.25">
      <c r="A534" t="str">
        <f t="shared" si="140"/>
        <v>b</v>
      </c>
      <c r="B534" s="8"/>
      <c r="C534" s="9" t="s">
        <v>12</v>
      </c>
      <c r="D534" s="10"/>
      <c r="E534" s="10"/>
      <c r="F534" s="10"/>
      <c r="G534" s="10"/>
    </row>
    <row r="535" spans="1:7" x14ac:dyDescent="0.25">
      <c r="A535" t="str">
        <f t="shared" si="140"/>
        <v>b</v>
      </c>
      <c r="B535" s="8"/>
      <c r="C535" s="9" t="s">
        <v>13</v>
      </c>
      <c r="D535" s="10"/>
      <c r="E535" s="10"/>
      <c r="F535" s="10"/>
      <c r="G535" s="10"/>
    </row>
    <row r="536" spans="1:7" x14ac:dyDescent="0.25">
      <c r="A536" t="str">
        <f t="shared" si="140"/>
        <v>b</v>
      </c>
      <c r="B536" s="8"/>
      <c r="C536" s="9" t="s">
        <v>14</v>
      </c>
      <c r="D536" s="10"/>
      <c r="E536" s="10"/>
      <c r="F536" s="10"/>
      <c r="G536" s="10"/>
    </row>
    <row r="537" spans="1:7" x14ac:dyDescent="0.25">
      <c r="A537" t="str">
        <f t="shared" si="140"/>
        <v>b</v>
      </c>
      <c r="B537" s="8"/>
      <c r="C537" s="9" t="s">
        <v>15</v>
      </c>
      <c r="D537" s="10"/>
      <c r="E537" s="10"/>
      <c r="F537" s="10"/>
      <c r="G537" s="10"/>
    </row>
    <row r="538" spans="1:7" x14ac:dyDescent="0.25">
      <c r="A538" t="str">
        <f t="shared" si="140"/>
        <v>b</v>
      </c>
      <c r="B538" s="8"/>
      <c r="C538" s="9" t="s">
        <v>16</v>
      </c>
      <c r="D538" s="10"/>
      <c r="E538" s="10"/>
      <c r="F538" s="10"/>
      <c r="G538" s="10"/>
    </row>
    <row r="539" spans="1:7" x14ac:dyDescent="0.25">
      <c r="A539" t="str">
        <f t="shared" si="140"/>
        <v>b</v>
      </c>
      <c r="B539" s="8"/>
      <c r="C539" s="9" t="s">
        <v>17</v>
      </c>
      <c r="D539" s="10"/>
      <c r="E539" s="10"/>
      <c r="F539" s="10"/>
      <c r="G539" s="10"/>
    </row>
    <row r="540" spans="1:7" x14ac:dyDescent="0.25">
      <c r="A540" t="str">
        <f t="shared" si="140"/>
        <v>b</v>
      </c>
      <c r="B540" s="5"/>
      <c r="C540" s="6" t="s">
        <v>18</v>
      </c>
      <c r="D540" s="7">
        <v>0</v>
      </c>
      <c r="E540" s="7">
        <v>0</v>
      </c>
      <c r="F540" s="7">
        <v>0</v>
      </c>
      <c r="G540" s="7">
        <v>0</v>
      </c>
    </row>
    <row r="541" spans="1:7" x14ac:dyDescent="0.25">
      <c r="A541" t="str">
        <f t="shared" si="140"/>
        <v>b</v>
      </c>
      <c r="B541" s="5"/>
      <c r="C541" s="6" t="s">
        <v>19</v>
      </c>
      <c r="D541" s="7">
        <v>0</v>
      </c>
      <c r="E541" s="7">
        <v>0</v>
      </c>
      <c r="F541" s="7">
        <v>0</v>
      </c>
      <c r="G541" s="7">
        <v>0</v>
      </c>
    </row>
    <row r="542" spans="1:7" ht="15.75" thickBot="1" x14ac:dyDescent="0.3">
      <c r="A542" t="str">
        <f t="shared" si="140"/>
        <v>b</v>
      </c>
      <c r="B542" s="11"/>
      <c r="C542" s="12" t="s">
        <v>20</v>
      </c>
      <c r="D542" s="13">
        <v>0</v>
      </c>
      <c r="E542" s="13">
        <v>0</v>
      </c>
      <c r="F542" s="13">
        <v>0</v>
      </c>
      <c r="G542" s="13">
        <v>0</v>
      </c>
    </row>
    <row r="543" spans="1:7" ht="32.25" customHeight="1" thickTop="1" thickBot="1" x14ac:dyDescent="0.3">
      <c r="A543" t="str">
        <f t="shared" si="140"/>
        <v>a</v>
      </c>
      <c r="B543" s="16" t="s">
        <v>97</v>
      </c>
      <c r="C543" s="4" t="s">
        <v>98</v>
      </c>
      <c r="D543" s="4">
        <f>D555+D567+D855+D1035+D1059</f>
        <v>1070053.1499999999</v>
      </c>
      <c r="E543" s="4">
        <f>E555+E567+E855+E1035+E1059</f>
        <v>2104103.66</v>
      </c>
      <c r="F543" s="4">
        <f>F555+F567+F855+F1035+F1059</f>
        <v>0</v>
      </c>
      <c r="G543" s="4">
        <f>G555+G567+G855+G1035+G1059</f>
        <v>0</v>
      </c>
    </row>
    <row r="544" spans="1:7" ht="15.75" thickTop="1" x14ac:dyDescent="0.25">
      <c r="A544" t="str">
        <f t="shared" si="140"/>
        <v>a</v>
      </c>
      <c r="B544" s="5"/>
      <c r="C544" s="6" t="s">
        <v>10</v>
      </c>
      <c r="D544" s="7">
        <f t="shared" ref="D544:E554" si="141">D556+D568+D856+D1036+D1060</f>
        <v>78397</v>
      </c>
      <c r="E544" s="7">
        <f t="shared" si="141"/>
        <v>721015.66</v>
      </c>
      <c r="F544" s="7">
        <f t="shared" ref="F544:G544" si="142">F556+F568+F856+F1036+F1060</f>
        <v>0</v>
      </c>
      <c r="G544" s="7">
        <f t="shared" si="142"/>
        <v>0</v>
      </c>
    </row>
    <row r="545" spans="1:7" x14ac:dyDescent="0.25">
      <c r="A545" t="str">
        <f t="shared" si="140"/>
        <v>a</v>
      </c>
      <c r="B545" s="8"/>
      <c r="C545" s="9" t="s">
        <v>11</v>
      </c>
      <c r="D545" s="10">
        <f t="shared" si="141"/>
        <v>12500</v>
      </c>
      <c r="E545" s="10">
        <f t="shared" si="141"/>
        <v>25000</v>
      </c>
      <c r="F545" s="10">
        <f t="shared" ref="F545:G545" si="143">F557+F569+F857+F1037+F1061</f>
        <v>0</v>
      </c>
      <c r="G545" s="10">
        <f t="shared" si="143"/>
        <v>0</v>
      </c>
    </row>
    <row r="546" spans="1:7" x14ac:dyDescent="0.25">
      <c r="A546" t="str">
        <f t="shared" si="140"/>
        <v>a</v>
      </c>
      <c r="B546" s="8"/>
      <c r="C546" s="9" t="s">
        <v>12</v>
      </c>
      <c r="D546" s="10">
        <f t="shared" si="141"/>
        <v>65897</v>
      </c>
      <c r="E546" s="10">
        <f t="shared" si="141"/>
        <v>136588.94</v>
      </c>
      <c r="F546" s="10">
        <f t="shared" ref="F546:G546" si="144">F558+F570+F858+F1038+F1062</f>
        <v>0</v>
      </c>
      <c r="G546" s="10">
        <f t="shared" si="144"/>
        <v>0</v>
      </c>
    </row>
    <row r="547" spans="1:7" x14ac:dyDescent="0.25">
      <c r="A547" t="str">
        <f t="shared" si="140"/>
        <v>b</v>
      </c>
      <c r="B547" s="8"/>
      <c r="C547" s="9" t="s">
        <v>13</v>
      </c>
      <c r="D547" s="10">
        <f t="shared" si="141"/>
        <v>0</v>
      </c>
      <c r="E547" s="10">
        <f t="shared" si="141"/>
        <v>0</v>
      </c>
      <c r="F547" s="10">
        <f t="shared" ref="F547:G547" si="145">F559+F571+F859+F1039+F1063</f>
        <v>0</v>
      </c>
      <c r="G547" s="10">
        <f t="shared" si="145"/>
        <v>0</v>
      </c>
    </row>
    <row r="548" spans="1:7" x14ac:dyDescent="0.25">
      <c r="A548" t="str">
        <f t="shared" si="140"/>
        <v>a</v>
      </c>
      <c r="B548" s="8"/>
      <c r="C548" s="9" t="s">
        <v>14</v>
      </c>
      <c r="D548" s="10">
        <f t="shared" si="141"/>
        <v>0</v>
      </c>
      <c r="E548" s="10">
        <f t="shared" si="141"/>
        <v>510366.43000000005</v>
      </c>
      <c r="F548" s="10">
        <f t="shared" ref="F548:G548" si="146">F560+F572+F860+F1040+F1064</f>
        <v>0</v>
      </c>
      <c r="G548" s="10">
        <f t="shared" si="146"/>
        <v>0</v>
      </c>
    </row>
    <row r="549" spans="1:7" x14ac:dyDescent="0.25">
      <c r="A549" t="str">
        <f t="shared" si="140"/>
        <v>b</v>
      </c>
      <c r="B549" s="8"/>
      <c r="C549" s="9" t="s">
        <v>15</v>
      </c>
      <c r="D549" s="10">
        <f t="shared" si="141"/>
        <v>0</v>
      </c>
      <c r="E549" s="10">
        <f t="shared" si="141"/>
        <v>0</v>
      </c>
      <c r="F549" s="10">
        <f t="shared" ref="F549:G549" si="147">F561+F573+F861+F1041+F1065</f>
        <v>0</v>
      </c>
      <c r="G549" s="10">
        <f t="shared" si="147"/>
        <v>0</v>
      </c>
    </row>
    <row r="550" spans="1:7" x14ac:dyDescent="0.25">
      <c r="A550" t="str">
        <f t="shared" si="140"/>
        <v>b</v>
      </c>
      <c r="B550" s="8"/>
      <c r="C550" s="9" t="s">
        <v>16</v>
      </c>
      <c r="D550" s="10">
        <f t="shared" si="141"/>
        <v>0</v>
      </c>
      <c r="E550" s="10">
        <f t="shared" si="141"/>
        <v>0</v>
      </c>
      <c r="F550" s="10">
        <f t="shared" ref="F550:G550" si="148">F562+F574+F862+F1042+F1066</f>
        <v>0</v>
      </c>
      <c r="G550" s="10">
        <f t="shared" si="148"/>
        <v>0</v>
      </c>
    </row>
    <row r="551" spans="1:7" x14ac:dyDescent="0.25">
      <c r="A551" t="str">
        <f t="shared" si="140"/>
        <v>a</v>
      </c>
      <c r="B551" s="8"/>
      <c r="C551" s="9" t="s">
        <v>17</v>
      </c>
      <c r="D551" s="10">
        <f t="shared" si="141"/>
        <v>0</v>
      </c>
      <c r="E551" s="10">
        <f t="shared" si="141"/>
        <v>49060.29</v>
      </c>
      <c r="F551" s="10">
        <f t="shared" ref="F551:G551" si="149">F563+F575+F863+F1043+F1067</f>
        <v>0</v>
      </c>
      <c r="G551" s="10">
        <f t="shared" si="149"/>
        <v>0</v>
      </c>
    </row>
    <row r="552" spans="1:7" x14ac:dyDescent="0.25">
      <c r="A552" t="str">
        <f t="shared" si="140"/>
        <v>a</v>
      </c>
      <c r="B552" s="5"/>
      <c r="C552" s="6" t="s">
        <v>18</v>
      </c>
      <c r="D552" s="7">
        <f t="shared" si="141"/>
        <v>156578</v>
      </c>
      <c r="E552" s="7">
        <f t="shared" si="141"/>
        <v>453828.69</v>
      </c>
      <c r="F552" s="7">
        <f t="shared" ref="F552:G552" si="150">F564+F576+F864+F1044+F1068</f>
        <v>0</v>
      </c>
      <c r="G552" s="7">
        <f t="shared" si="150"/>
        <v>0</v>
      </c>
    </row>
    <row r="553" spans="1:7" x14ac:dyDescent="0.25">
      <c r="A553" t="str">
        <f t="shared" si="140"/>
        <v>b</v>
      </c>
      <c r="B553" s="5"/>
      <c r="C553" s="6" t="s">
        <v>19</v>
      </c>
      <c r="D553" s="7">
        <f t="shared" si="141"/>
        <v>0</v>
      </c>
      <c r="E553" s="7">
        <f t="shared" si="141"/>
        <v>0</v>
      </c>
      <c r="F553" s="7">
        <f t="shared" ref="F553:G553" si="151">F565+F577+F865+F1045+F1069</f>
        <v>0</v>
      </c>
      <c r="G553" s="7">
        <f t="shared" si="151"/>
        <v>0</v>
      </c>
    </row>
    <row r="554" spans="1:7" ht="15.75" thickBot="1" x14ac:dyDescent="0.3">
      <c r="A554" t="str">
        <f t="shared" si="140"/>
        <v>a</v>
      </c>
      <c r="B554" s="11"/>
      <c r="C554" s="12" t="s">
        <v>20</v>
      </c>
      <c r="D554" s="13">
        <f t="shared" si="141"/>
        <v>835078.14999999991</v>
      </c>
      <c r="E554" s="13">
        <f t="shared" si="141"/>
        <v>929259.30999999994</v>
      </c>
      <c r="F554" s="13">
        <f t="shared" ref="F554:G554" si="152">F566+F578+F866+F1046+F1070</f>
        <v>0</v>
      </c>
      <c r="G554" s="13">
        <f t="shared" si="152"/>
        <v>0</v>
      </c>
    </row>
    <row r="555" spans="1:7" ht="31.5" thickTop="1" thickBot="1" x14ac:dyDescent="0.3">
      <c r="A555" t="str">
        <f t="shared" si="140"/>
        <v>b</v>
      </c>
      <c r="B555" s="3" t="s">
        <v>99</v>
      </c>
      <c r="C555" s="14" t="s">
        <v>100</v>
      </c>
      <c r="D555" s="4">
        <f t="shared" ref="D555:G555" si="153">D556+D564+D565+D566</f>
        <v>0</v>
      </c>
      <c r="E555" s="4">
        <f t="shared" si="153"/>
        <v>0</v>
      </c>
      <c r="F555" s="4">
        <f t="shared" si="153"/>
        <v>0</v>
      </c>
      <c r="G555" s="4">
        <f t="shared" si="153"/>
        <v>0</v>
      </c>
    </row>
    <row r="556" spans="1:7" ht="15.75" thickTop="1" x14ac:dyDescent="0.25">
      <c r="A556" t="str">
        <f t="shared" si="140"/>
        <v>b</v>
      </c>
      <c r="B556" s="5"/>
      <c r="C556" s="6" t="s">
        <v>10</v>
      </c>
      <c r="D556" s="7">
        <f t="shared" ref="D556:G556" si="154">SUM(D557:D563)</f>
        <v>0</v>
      </c>
      <c r="E556" s="7">
        <f t="shared" si="154"/>
        <v>0</v>
      </c>
      <c r="F556" s="7">
        <f t="shared" si="154"/>
        <v>0</v>
      </c>
      <c r="G556" s="7">
        <f t="shared" si="154"/>
        <v>0</v>
      </c>
    </row>
    <row r="557" spans="1:7" x14ac:dyDescent="0.25">
      <c r="A557" t="str">
        <f t="shared" si="140"/>
        <v>b</v>
      </c>
      <c r="B557" s="8"/>
      <c r="C557" s="9" t="s">
        <v>11</v>
      </c>
      <c r="D557" s="10"/>
      <c r="E557" s="10"/>
      <c r="F557" s="10"/>
      <c r="G557" s="10"/>
    </row>
    <row r="558" spans="1:7" x14ac:dyDescent="0.25">
      <c r="A558" t="str">
        <f t="shared" si="140"/>
        <v>b</v>
      </c>
      <c r="B558" s="8"/>
      <c r="C558" s="9" t="s">
        <v>12</v>
      </c>
      <c r="D558" s="10"/>
      <c r="E558" s="10"/>
      <c r="F558" s="10"/>
      <c r="G558" s="10"/>
    </row>
    <row r="559" spans="1:7" x14ac:dyDescent="0.25">
      <c r="A559" t="str">
        <f t="shared" si="140"/>
        <v>b</v>
      </c>
      <c r="B559" s="8"/>
      <c r="C559" s="9" t="s">
        <v>13</v>
      </c>
      <c r="D559" s="10"/>
      <c r="E559" s="10"/>
      <c r="F559" s="10"/>
      <c r="G559" s="10"/>
    </row>
    <row r="560" spans="1:7" x14ac:dyDescent="0.25">
      <c r="A560" t="str">
        <f t="shared" si="140"/>
        <v>b</v>
      </c>
      <c r="B560" s="8"/>
      <c r="C560" s="9" t="s">
        <v>14</v>
      </c>
      <c r="D560" s="10"/>
      <c r="E560" s="10"/>
      <c r="F560" s="10"/>
      <c r="G560" s="10"/>
    </row>
    <row r="561" spans="1:7" x14ac:dyDescent="0.25">
      <c r="A561" t="str">
        <f t="shared" si="140"/>
        <v>b</v>
      </c>
      <c r="B561" s="8"/>
      <c r="C561" s="9" t="s">
        <v>15</v>
      </c>
      <c r="D561" s="10"/>
      <c r="E561" s="10"/>
      <c r="F561" s="10"/>
      <c r="G561" s="10"/>
    </row>
    <row r="562" spans="1:7" x14ac:dyDescent="0.25">
      <c r="A562" t="str">
        <f t="shared" si="140"/>
        <v>b</v>
      </c>
      <c r="B562" s="8"/>
      <c r="C562" s="9" t="s">
        <v>16</v>
      </c>
      <c r="D562" s="10"/>
      <c r="E562" s="10"/>
      <c r="F562" s="10"/>
      <c r="G562" s="10"/>
    </row>
    <row r="563" spans="1:7" x14ac:dyDescent="0.25">
      <c r="A563" t="str">
        <f t="shared" si="140"/>
        <v>b</v>
      </c>
      <c r="B563" s="8"/>
      <c r="C563" s="9" t="s">
        <v>17</v>
      </c>
      <c r="D563" s="10"/>
      <c r="E563" s="10"/>
      <c r="F563" s="10"/>
      <c r="G563" s="10"/>
    </row>
    <row r="564" spans="1:7" x14ac:dyDescent="0.25">
      <c r="A564" t="str">
        <f t="shared" si="140"/>
        <v>b</v>
      </c>
      <c r="B564" s="5"/>
      <c r="C564" s="6" t="s">
        <v>18</v>
      </c>
      <c r="D564" s="7">
        <v>0</v>
      </c>
      <c r="E564" s="7">
        <v>0</v>
      </c>
      <c r="F564" s="7">
        <v>0</v>
      </c>
      <c r="G564" s="7">
        <v>0</v>
      </c>
    </row>
    <row r="565" spans="1:7" x14ac:dyDescent="0.25">
      <c r="A565" t="str">
        <f t="shared" si="140"/>
        <v>b</v>
      </c>
      <c r="B565" s="5"/>
      <c r="C565" s="6" t="s">
        <v>19</v>
      </c>
      <c r="D565" s="7">
        <v>0</v>
      </c>
      <c r="E565" s="7">
        <v>0</v>
      </c>
      <c r="F565" s="7">
        <v>0</v>
      </c>
      <c r="G565" s="7">
        <v>0</v>
      </c>
    </row>
    <row r="566" spans="1:7" ht="15.75" thickBot="1" x14ac:dyDescent="0.3">
      <c r="A566" t="str">
        <f t="shared" si="140"/>
        <v>b</v>
      </c>
      <c r="B566" s="11"/>
      <c r="C566" s="12" t="s">
        <v>20</v>
      </c>
      <c r="D566" s="13">
        <v>0</v>
      </c>
      <c r="E566" s="13">
        <v>0</v>
      </c>
      <c r="F566" s="13">
        <v>0</v>
      </c>
      <c r="G566" s="13">
        <v>0</v>
      </c>
    </row>
    <row r="567" spans="1:7" ht="32.25" customHeight="1" thickTop="1" thickBot="1" x14ac:dyDescent="0.3">
      <c r="A567" t="str">
        <f t="shared" si="140"/>
        <v>a</v>
      </c>
      <c r="B567" s="16" t="s">
        <v>101</v>
      </c>
      <c r="C567" s="4" t="s">
        <v>102</v>
      </c>
      <c r="D567" s="4">
        <f>D579+D591+D603+D615+D627+D639+D663+D711+D759+D795+D807+D819</f>
        <v>1070053.1499999999</v>
      </c>
      <c r="E567" s="4">
        <f>E579+E591+E603+E615+E627+E639+E663+E711+E759+E795+E807+E819</f>
        <v>2104103.66</v>
      </c>
      <c r="F567" s="4">
        <f>F579+F591+F603+F615+F627+F639+F663+F711+F759+F795+F807+F819</f>
        <v>0</v>
      </c>
      <c r="G567" s="4">
        <f>G579+G591+G603+G615+G627+G639+G663+G711+G759+G795+G807+G819</f>
        <v>0</v>
      </c>
    </row>
    <row r="568" spans="1:7" ht="15.75" thickTop="1" x14ac:dyDescent="0.25">
      <c r="A568" t="str">
        <f t="shared" si="140"/>
        <v>a</v>
      </c>
      <c r="B568" s="5"/>
      <c r="C568" s="6" t="s">
        <v>10</v>
      </c>
      <c r="D568" s="7">
        <f t="shared" ref="D568:E578" si="155">D580+D592+D604+D616+D628+D640+D664+D712+D760+D796+D808+D820</f>
        <v>78397</v>
      </c>
      <c r="E568" s="7">
        <f t="shared" si="155"/>
        <v>721015.66</v>
      </c>
      <c r="F568" s="7">
        <f t="shared" ref="F568:G568" si="156">F580+F592+F604+F616+F628+F640+F664+F712+F760+F796+F808+F820</f>
        <v>0</v>
      </c>
      <c r="G568" s="7">
        <f t="shared" si="156"/>
        <v>0</v>
      </c>
    </row>
    <row r="569" spans="1:7" x14ac:dyDescent="0.25">
      <c r="A569" t="str">
        <f t="shared" si="140"/>
        <v>a</v>
      </c>
      <c r="B569" s="8"/>
      <c r="C569" s="9" t="s">
        <v>11</v>
      </c>
      <c r="D569" s="10">
        <f t="shared" si="155"/>
        <v>12500</v>
      </c>
      <c r="E569" s="10">
        <f t="shared" si="155"/>
        <v>25000</v>
      </c>
      <c r="F569" s="10">
        <f t="shared" ref="F569:G569" si="157">F581+F593+F605+F617+F629+F641+F665+F713+F761+F797+F809+F821</f>
        <v>0</v>
      </c>
      <c r="G569" s="10">
        <f t="shared" si="157"/>
        <v>0</v>
      </c>
    </row>
    <row r="570" spans="1:7" x14ac:dyDescent="0.25">
      <c r="A570" t="str">
        <f t="shared" si="140"/>
        <v>a</v>
      </c>
      <c r="B570" s="8"/>
      <c r="C570" s="9" t="s">
        <v>12</v>
      </c>
      <c r="D570" s="10">
        <f t="shared" si="155"/>
        <v>65897</v>
      </c>
      <c r="E570" s="10">
        <f t="shared" si="155"/>
        <v>136588.94</v>
      </c>
      <c r="F570" s="10">
        <f t="shared" ref="F570:G570" si="158">F582+F594+F606+F618+F630+F642+F666+F714+F762+F798+F810+F822</f>
        <v>0</v>
      </c>
      <c r="G570" s="10">
        <f t="shared" si="158"/>
        <v>0</v>
      </c>
    </row>
    <row r="571" spans="1:7" x14ac:dyDescent="0.25">
      <c r="A571" t="str">
        <f t="shared" si="140"/>
        <v>b</v>
      </c>
      <c r="B571" s="8"/>
      <c r="C571" s="9" t="s">
        <v>13</v>
      </c>
      <c r="D571" s="10">
        <f t="shared" si="155"/>
        <v>0</v>
      </c>
      <c r="E571" s="10">
        <f t="shared" si="155"/>
        <v>0</v>
      </c>
      <c r="F571" s="10">
        <f t="shared" ref="F571:G571" si="159">F583+F595+F607+F619+F631+F643+F667+F715+F763+F799+F811+F823</f>
        <v>0</v>
      </c>
      <c r="G571" s="10">
        <f t="shared" si="159"/>
        <v>0</v>
      </c>
    </row>
    <row r="572" spans="1:7" x14ac:dyDescent="0.25">
      <c r="A572" t="str">
        <f t="shared" si="140"/>
        <v>a</v>
      </c>
      <c r="B572" s="8"/>
      <c r="C572" s="9" t="s">
        <v>14</v>
      </c>
      <c r="D572" s="10">
        <f t="shared" si="155"/>
        <v>0</v>
      </c>
      <c r="E572" s="10">
        <f t="shared" si="155"/>
        <v>510366.43000000005</v>
      </c>
      <c r="F572" s="10">
        <f t="shared" ref="F572:G572" si="160">F584+F596+F608+F620+F632+F644+F668+F716+F764+F800+F812+F824</f>
        <v>0</v>
      </c>
      <c r="G572" s="10">
        <f t="shared" si="160"/>
        <v>0</v>
      </c>
    </row>
    <row r="573" spans="1:7" x14ac:dyDescent="0.25">
      <c r="A573" t="str">
        <f t="shared" si="140"/>
        <v>b</v>
      </c>
      <c r="B573" s="8"/>
      <c r="C573" s="9" t="s">
        <v>15</v>
      </c>
      <c r="D573" s="10">
        <f t="shared" si="155"/>
        <v>0</v>
      </c>
      <c r="E573" s="10">
        <f t="shared" si="155"/>
        <v>0</v>
      </c>
      <c r="F573" s="10">
        <f t="shared" ref="F573:G573" si="161">F585+F597+F609+F621+F633+F645+F669+F717+F765+F801+F813+F825</f>
        <v>0</v>
      </c>
      <c r="G573" s="10">
        <f t="shared" si="161"/>
        <v>0</v>
      </c>
    </row>
    <row r="574" spans="1:7" x14ac:dyDescent="0.25">
      <c r="A574" t="str">
        <f t="shared" si="140"/>
        <v>b</v>
      </c>
      <c r="B574" s="8"/>
      <c r="C574" s="9" t="s">
        <v>16</v>
      </c>
      <c r="D574" s="10">
        <f t="shared" si="155"/>
        <v>0</v>
      </c>
      <c r="E574" s="10">
        <f t="shared" si="155"/>
        <v>0</v>
      </c>
      <c r="F574" s="10">
        <f t="shared" ref="F574:G574" si="162">F586+F598+F610+F622+F634+F646+F670+F718+F766+F802+F814+F826</f>
        <v>0</v>
      </c>
      <c r="G574" s="10">
        <f t="shared" si="162"/>
        <v>0</v>
      </c>
    </row>
    <row r="575" spans="1:7" x14ac:dyDescent="0.25">
      <c r="A575" t="str">
        <f t="shared" si="140"/>
        <v>a</v>
      </c>
      <c r="B575" s="8"/>
      <c r="C575" s="9" t="s">
        <v>17</v>
      </c>
      <c r="D575" s="10">
        <f t="shared" si="155"/>
        <v>0</v>
      </c>
      <c r="E575" s="10">
        <f t="shared" si="155"/>
        <v>49060.29</v>
      </c>
      <c r="F575" s="10">
        <f t="shared" ref="F575:G575" si="163">F587+F599+F611+F623+F635+F647+F671+F719+F767+F803+F815+F827</f>
        <v>0</v>
      </c>
      <c r="G575" s="10">
        <f t="shared" si="163"/>
        <v>0</v>
      </c>
    </row>
    <row r="576" spans="1:7" x14ac:dyDescent="0.25">
      <c r="A576" t="str">
        <f t="shared" si="140"/>
        <v>a</v>
      </c>
      <c r="B576" s="5"/>
      <c r="C576" s="6" t="s">
        <v>18</v>
      </c>
      <c r="D576" s="7">
        <f t="shared" si="155"/>
        <v>156578</v>
      </c>
      <c r="E576" s="7">
        <f t="shared" si="155"/>
        <v>453828.69</v>
      </c>
      <c r="F576" s="7">
        <f t="shared" ref="F576:G576" si="164">F588+F600+F612+F624+F636+F648+F672+F720+F768+F804+F816+F828</f>
        <v>0</v>
      </c>
      <c r="G576" s="7">
        <f t="shared" si="164"/>
        <v>0</v>
      </c>
    </row>
    <row r="577" spans="1:7" x14ac:dyDescent="0.25">
      <c r="A577" t="str">
        <f t="shared" si="140"/>
        <v>b</v>
      </c>
      <c r="B577" s="5"/>
      <c r="C577" s="6" t="s">
        <v>19</v>
      </c>
      <c r="D577" s="7">
        <f t="shared" si="155"/>
        <v>0</v>
      </c>
      <c r="E577" s="7">
        <f t="shared" si="155"/>
        <v>0</v>
      </c>
      <c r="F577" s="7">
        <f t="shared" ref="F577:G577" si="165">F589+F601+F613+F625+F637+F649+F673+F721+F769+F805+F817+F829</f>
        <v>0</v>
      </c>
      <c r="G577" s="7">
        <f t="shared" si="165"/>
        <v>0</v>
      </c>
    </row>
    <row r="578" spans="1:7" ht="15.75" thickBot="1" x14ac:dyDescent="0.3">
      <c r="A578" t="str">
        <f t="shared" si="140"/>
        <v>a</v>
      </c>
      <c r="B578" s="11"/>
      <c r="C578" s="12" t="s">
        <v>20</v>
      </c>
      <c r="D578" s="13">
        <f t="shared" si="155"/>
        <v>835078.14999999991</v>
      </c>
      <c r="E578" s="13">
        <f t="shared" si="155"/>
        <v>929259.30999999994</v>
      </c>
      <c r="F578" s="13">
        <f t="shared" ref="F578:G578" si="166">F590+F602+F614+F626+F638+F650+F674+F722+F770+F806+F818+F830</f>
        <v>0</v>
      </c>
      <c r="G578" s="13">
        <f t="shared" si="166"/>
        <v>0</v>
      </c>
    </row>
    <row r="579" spans="1:7" ht="31.5" thickTop="1" thickBot="1" x14ac:dyDescent="0.3">
      <c r="A579" t="str">
        <f t="shared" si="140"/>
        <v>b</v>
      </c>
      <c r="B579" s="3" t="s">
        <v>103</v>
      </c>
      <c r="C579" s="15" t="s">
        <v>104</v>
      </c>
      <c r="D579" s="4">
        <f t="shared" ref="D579:G627" si="167">D580+D588+D589+D590</f>
        <v>0</v>
      </c>
      <c r="E579" s="4">
        <f t="shared" si="167"/>
        <v>0</v>
      </c>
      <c r="F579" s="4">
        <f t="shared" si="167"/>
        <v>0</v>
      </c>
      <c r="G579" s="4">
        <f t="shared" si="167"/>
        <v>0</v>
      </c>
    </row>
    <row r="580" spans="1:7" ht="15.75" thickTop="1" x14ac:dyDescent="0.25">
      <c r="A580" t="str">
        <f t="shared" ref="A580:A643" si="168">IF(OR(D580&lt;&gt;0,E580&lt;&gt;0,F580&lt;&gt;0,G580&lt;&gt;0,),"a","b")</f>
        <v>b</v>
      </c>
      <c r="B580" s="5"/>
      <c r="C580" s="6" t="s">
        <v>10</v>
      </c>
      <c r="D580" s="7">
        <f t="shared" ref="D580:G628" si="169">SUM(D581:D587)</f>
        <v>0</v>
      </c>
      <c r="E580" s="7">
        <f t="shared" si="169"/>
        <v>0</v>
      </c>
      <c r="F580" s="7">
        <f t="shared" si="169"/>
        <v>0</v>
      </c>
      <c r="G580" s="7">
        <f t="shared" si="169"/>
        <v>0</v>
      </c>
    </row>
    <row r="581" spans="1:7" x14ac:dyDescent="0.25">
      <c r="A581" t="str">
        <f t="shared" si="168"/>
        <v>b</v>
      </c>
      <c r="B581" s="8"/>
      <c r="C581" s="9" t="s">
        <v>11</v>
      </c>
      <c r="D581" s="10"/>
      <c r="E581" s="10"/>
      <c r="F581" s="10"/>
      <c r="G581" s="10"/>
    </row>
    <row r="582" spans="1:7" x14ac:dyDescent="0.25">
      <c r="A582" t="str">
        <f t="shared" si="168"/>
        <v>b</v>
      </c>
      <c r="B582" s="8"/>
      <c r="C582" s="9" t="s">
        <v>12</v>
      </c>
      <c r="D582" s="10"/>
      <c r="E582" s="10"/>
      <c r="F582" s="10"/>
      <c r="G582" s="10"/>
    </row>
    <row r="583" spans="1:7" x14ac:dyDescent="0.25">
      <c r="A583" t="str">
        <f t="shared" si="168"/>
        <v>b</v>
      </c>
      <c r="B583" s="8"/>
      <c r="C583" s="9" t="s">
        <v>13</v>
      </c>
      <c r="D583" s="10"/>
      <c r="E583" s="10"/>
      <c r="F583" s="10"/>
      <c r="G583" s="10"/>
    </row>
    <row r="584" spans="1:7" x14ac:dyDescent="0.25">
      <c r="A584" t="str">
        <f t="shared" si="168"/>
        <v>b</v>
      </c>
      <c r="B584" s="8"/>
      <c r="C584" s="9" t="s">
        <v>14</v>
      </c>
      <c r="D584" s="10"/>
      <c r="E584" s="10"/>
      <c r="F584" s="10"/>
      <c r="G584" s="10"/>
    </row>
    <row r="585" spans="1:7" x14ac:dyDescent="0.25">
      <c r="A585" t="str">
        <f t="shared" si="168"/>
        <v>b</v>
      </c>
      <c r="B585" s="8"/>
      <c r="C585" s="9" t="s">
        <v>15</v>
      </c>
      <c r="D585" s="10"/>
      <c r="E585" s="10"/>
      <c r="F585" s="10"/>
      <c r="G585" s="10"/>
    </row>
    <row r="586" spans="1:7" x14ac:dyDescent="0.25">
      <c r="A586" t="str">
        <f t="shared" si="168"/>
        <v>b</v>
      </c>
      <c r="B586" s="8"/>
      <c r="C586" s="9" t="s">
        <v>16</v>
      </c>
      <c r="D586" s="10"/>
      <c r="E586" s="10"/>
      <c r="F586" s="10"/>
      <c r="G586" s="10"/>
    </row>
    <row r="587" spans="1:7" x14ac:dyDescent="0.25">
      <c r="A587" t="str">
        <f t="shared" si="168"/>
        <v>b</v>
      </c>
      <c r="B587" s="8"/>
      <c r="C587" s="9" t="s">
        <v>17</v>
      </c>
      <c r="D587" s="10"/>
      <c r="E587" s="10"/>
      <c r="F587" s="10"/>
      <c r="G587" s="10"/>
    </row>
    <row r="588" spans="1:7" x14ac:dyDescent="0.25">
      <c r="A588" t="str">
        <f t="shared" si="168"/>
        <v>b</v>
      </c>
      <c r="B588" s="5"/>
      <c r="C588" s="6" t="s">
        <v>18</v>
      </c>
      <c r="D588" s="7">
        <v>0</v>
      </c>
      <c r="E588" s="7">
        <v>0</v>
      </c>
      <c r="F588" s="7">
        <v>0</v>
      </c>
      <c r="G588" s="7">
        <v>0</v>
      </c>
    </row>
    <row r="589" spans="1:7" x14ac:dyDescent="0.25">
      <c r="A589" t="str">
        <f t="shared" si="168"/>
        <v>b</v>
      </c>
      <c r="B589" s="5"/>
      <c r="C589" s="6" t="s">
        <v>19</v>
      </c>
      <c r="D589" s="7">
        <v>0</v>
      </c>
      <c r="E589" s="7">
        <v>0</v>
      </c>
      <c r="F589" s="7">
        <v>0</v>
      </c>
      <c r="G589" s="7">
        <v>0</v>
      </c>
    </row>
    <row r="590" spans="1:7" ht="15.75" thickBot="1" x14ac:dyDescent="0.3">
      <c r="A590" t="str">
        <f t="shared" si="168"/>
        <v>b</v>
      </c>
      <c r="B590" s="11"/>
      <c r="C590" s="12" t="s">
        <v>20</v>
      </c>
      <c r="D590" s="13">
        <v>0</v>
      </c>
      <c r="E590" s="13">
        <v>0</v>
      </c>
      <c r="F590" s="13">
        <v>0</v>
      </c>
      <c r="G590" s="13">
        <v>0</v>
      </c>
    </row>
    <row r="591" spans="1:7" ht="32.25" customHeight="1" thickTop="1" thickBot="1" x14ac:dyDescent="0.3">
      <c r="A591" t="str">
        <f t="shared" si="168"/>
        <v>b</v>
      </c>
      <c r="B591" s="16" t="s">
        <v>105</v>
      </c>
      <c r="C591" s="4" t="s">
        <v>106</v>
      </c>
      <c r="D591" s="4">
        <f t="shared" si="167"/>
        <v>0</v>
      </c>
      <c r="E591" s="4">
        <f t="shared" si="167"/>
        <v>0</v>
      </c>
      <c r="F591" s="4">
        <f t="shared" si="167"/>
        <v>0</v>
      </c>
      <c r="G591" s="4">
        <f t="shared" si="167"/>
        <v>0</v>
      </c>
    </row>
    <row r="592" spans="1:7" ht="15.75" thickTop="1" x14ac:dyDescent="0.25">
      <c r="A592" t="str">
        <f t="shared" si="168"/>
        <v>b</v>
      </c>
      <c r="B592" s="5"/>
      <c r="C592" s="6" t="s">
        <v>10</v>
      </c>
      <c r="D592" s="7">
        <f t="shared" si="169"/>
        <v>0</v>
      </c>
      <c r="E592" s="7">
        <f t="shared" si="169"/>
        <v>0</v>
      </c>
      <c r="F592" s="7">
        <f t="shared" si="169"/>
        <v>0</v>
      </c>
      <c r="G592" s="7">
        <f t="shared" si="169"/>
        <v>0</v>
      </c>
    </row>
    <row r="593" spans="1:7" x14ac:dyDescent="0.25">
      <c r="A593" t="str">
        <f t="shared" si="168"/>
        <v>b</v>
      </c>
      <c r="B593" s="8"/>
      <c r="C593" s="9" t="s">
        <v>11</v>
      </c>
      <c r="D593" s="10"/>
      <c r="E593" s="10"/>
      <c r="F593" s="10"/>
      <c r="G593" s="10"/>
    </row>
    <row r="594" spans="1:7" x14ac:dyDescent="0.25">
      <c r="A594" t="str">
        <f t="shared" si="168"/>
        <v>b</v>
      </c>
      <c r="B594" s="8"/>
      <c r="C594" s="9" t="s">
        <v>12</v>
      </c>
      <c r="D594" s="10"/>
      <c r="E594" s="10"/>
      <c r="F594" s="10"/>
      <c r="G594" s="10"/>
    </row>
    <row r="595" spans="1:7" x14ac:dyDescent="0.25">
      <c r="A595" t="str">
        <f t="shared" si="168"/>
        <v>b</v>
      </c>
      <c r="B595" s="8"/>
      <c r="C595" s="9" t="s">
        <v>13</v>
      </c>
      <c r="D595" s="10"/>
      <c r="E595" s="10"/>
      <c r="F595" s="10"/>
      <c r="G595" s="10"/>
    </row>
    <row r="596" spans="1:7" x14ac:dyDescent="0.25">
      <c r="A596" t="str">
        <f t="shared" si="168"/>
        <v>b</v>
      </c>
      <c r="B596" s="8"/>
      <c r="C596" s="9" t="s">
        <v>14</v>
      </c>
      <c r="D596" s="10"/>
      <c r="E596" s="10"/>
      <c r="F596" s="10"/>
      <c r="G596" s="10"/>
    </row>
    <row r="597" spans="1:7" x14ac:dyDescent="0.25">
      <c r="A597" t="str">
        <f t="shared" si="168"/>
        <v>b</v>
      </c>
      <c r="B597" s="8"/>
      <c r="C597" s="9" t="s">
        <v>15</v>
      </c>
      <c r="D597" s="10"/>
      <c r="E597" s="10"/>
      <c r="F597" s="10"/>
      <c r="G597" s="10"/>
    </row>
    <row r="598" spans="1:7" x14ac:dyDescent="0.25">
      <c r="A598" t="str">
        <f t="shared" si="168"/>
        <v>b</v>
      </c>
      <c r="B598" s="8"/>
      <c r="C598" s="9" t="s">
        <v>16</v>
      </c>
      <c r="D598" s="10"/>
      <c r="E598" s="10"/>
      <c r="F598" s="10"/>
      <c r="G598" s="10"/>
    </row>
    <row r="599" spans="1:7" x14ac:dyDescent="0.25">
      <c r="A599" t="str">
        <f t="shared" si="168"/>
        <v>b</v>
      </c>
      <c r="B599" s="8"/>
      <c r="C599" s="9" t="s">
        <v>17</v>
      </c>
      <c r="D599" s="10"/>
      <c r="E599" s="10"/>
      <c r="F599" s="10"/>
      <c r="G599" s="10"/>
    </row>
    <row r="600" spans="1:7" x14ac:dyDescent="0.25">
      <c r="A600" t="str">
        <f t="shared" si="168"/>
        <v>b</v>
      </c>
      <c r="B600" s="5"/>
      <c r="C600" s="6" t="s">
        <v>18</v>
      </c>
      <c r="D600" s="7">
        <v>0</v>
      </c>
      <c r="E600" s="7">
        <v>0</v>
      </c>
      <c r="F600" s="7">
        <v>0</v>
      </c>
      <c r="G600" s="7">
        <v>0</v>
      </c>
    </row>
    <row r="601" spans="1:7" x14ac:dyDescent="0.25">
      <c r="A601" t="str">
        <f t="shared" si="168"/>
        <v>b</v>
      </c>
      <c r="B601" s="5"/>
      <c r="C601" s="6" t="s">
        <v>19</v>
      </c>
      <c r="D601" s="7">
        <v>0</v>
      </c>
      <c r="E601" s="7">
        <v>0</v>
      </c>
      <c r="F601" s="7">
        <v>0</v>
      </c>
      <c r="G601" s="7">
        <v>0</v>
      </c>
    </row>
    <row r="602" spans="1:7" ht="15.75" thickBot="1" x14ac:dyDescent="0.3">
      <c r="A602" t="str">
        <f t="shared" si="168"/>
        <v>b</v>
      </c>
      <c r="B602" s="11"/>
      <c r="C602" s="12" t="s">
        <v>20</v>
      </c>
      <c r="D602" s="13">
        <v>0</v>
      </c>
      <c r="E602" s="13">
        <v>0</v>
      </c>
      <c r="F602" s="13">
        <v>0</v>
      </c>
      <c r="G602" s="13">
        <v>0</v>
      </c>
    </row>
    <row r="603" spans="1:7" ht="32.25" customHeight="1" thickTop="1" thickBot="1" x14ac:dyDescent="0.3">
      <c r="A603" t="str">
        <f t="shared" si="168"/>
        <v>b</v>
      </c>
      <c r="B603" s="16" t="s">
        <v>107</v>
      </c>
      <c r="C603" s="4" t="s">
        <v>108</v>
      </c>
      <c r="D603" s="4">
        <f t="shared" si="167"/>
        <v>0</v>
      </c>
      <c r="E603" s="4">
        <f t="shared" si="167"/>
        <v>0</v>
      </c>
      <c r="F603" s="4">
        <f t="shared" si="167"/>
        <v>0</v>
      </c>
      <c r="G603" s="4">
        <f t="shared" si="167"/>
        <v>0</v>
      </c>
    </row>
    <row r="604" spans="1:7" ht="15.75" thickTop="1" x14ac:dyDescent="0.25">
      <c r="A604" t="str">
        <f t="shared" si="168"/>
        <v>b</v>
      </c>
      <c r="B604" s="5"/>
      <c r="C604" s="6" t="s">
        <v>10</v>
      </c>
      <c r="D604" s="7">
        <f t="shared" si="169"/>
        <v>0</v>
      </c>
      <c r="E604" s="7">
        <f t="shared" si="169"/>
        <v>0</v>
      </c>
      <c r="F604" s="7">
        <f t="shared" si="169"/>
        <v>0</v>
      </c>
      <c r="G604" s="7">
        <f t="shared" si="169"/>
        <v>0</v>
      </c>
    </row>
    <row r="605" spans="1:7" x14ac:dyDescent="0.25">
      <c r="A605" t="str">
        <f t="shared" si="168"/>
        <v>b</v>
      </c>
      <c r="B605" s="8"/>
      <c r="C605" s="9" t="s">
        <v>11</v>
      </c>
      <c r="D605" s="10"/>
      <c r="E605" s="10"/>
      <c r="F605" s="10"/>
      <c r="G605" s="10"/>
    </row>
    <row r="606" spans="1:7" x14ac:dyDescent="0.25">
      <c r="A606" t="str">
        <f t="shared" si="168"/>
        <v>b</v>
      </c>
      <c r="B606" s="8"/>
      <c r="C606" s="9" t="s">
        <v>12</v>
      </c>
      <c r="D606" s="10"/>
      <c r="E606" s="10"/>
      <c r="F606" s="10"/>
      <c r="G606" s="10"/>
    </row>
    <row r="607" spans="1:7" x14ac:dyDescent="0.25">
      <c r="A607" t="str">
        <f t="shared" si="168"/>
        <v>b</v>
      </c>
      <c r="B607" s="8"/>
      <c r="C607" s="9" t="s">
        <v>13</v>
      </c>
      <c r="D607" s="10"/>
      <c r="E607" s="10"/>
      <c r="F607" s="10"/>
      <c r="G607" s="10"/>
    </row>
    <row r="608" spans="1:7" x14ac:dyDescent="0.25">
      <c r="A608" t="str">
        <f t="shared" si="168"/>
        <v>b</v>
      </c>
      <c r="B608" s="8"/>
      <c r="C608" s="9" t="s">
        <v>14</v>
      </c>
      <c r="D608" s="10"/>
      <c r="E608" s="10"/>
      <c r="F608" s="10"/>
      <c r="G608" s="10"/>
    </row>
    <row r="609" spans="1:7" x14ac:dyDescent="0.25">
      <c r="A609" t="str">
        <f t="shared" si="168"/>
        <v>b</v>
      </c>
      <c r="B609" s="8"/>
      <c r="C609" s="9" t="s">
        <v>15</v>
      </c>
      <c r="D609" s="10"/>
      <c r="E609" s="10"/>
      <c r="F609" s="10"/>
      <c r="G609" s="10"/>
    </row>
    <row r="610" spans="1:7" x14ac:dyDescent="0.25">
      <c r="A610" t="str">
        <f t="shared" si="168"/>
        <v>b</v>
      </c>
      <c r="B610" s="8"/>
      <c r="C610" s="9" t="s">
        <v>16</v>
      </c>
      <c r="D610" s="10"/>
      <c r="E610" s="10"/>
      <c r="F610" s="10"/>
      <c r="G610" s="10"/>
    </row>
    <row r="611" spans="1:7" x14ac:dyDescent="0.25">
      <c r="A611" t="str">
        <f t="shared" si="168"/>
        <v>b</v>
      </c>
      <c r="B611" s="8"/>
      <c r="C611" s="9" t="s">
        <v>17</v>
      </c>
      <c r="D611" s="10"/>
      <c r="E611" s="10"/>
      <c r="F611" s="10"/>
      <c r="G611" s="10"/>
    </row>
    <row r="612" spans="1:7" x14ac:dyDescent="0.25">
      <c r="A612" t="str">
        <f t="shared" si="168"/>
        <v>b</v>
      </c>
      <c r="B612" s="5"/>
      <c r="C612" s="6" t="s">
        <v>18</v>
      </c>
      <c r="D612" s="7">
        <v>0</v>
      </c>
      <c r="E612" s="7">
        <v>0</v>
      </c>
      <c r="F612" s="7">
        <v>0</v>
      </c>
      <c r="G612" s="7">
        <v>0</v>
      </c>
    </row>
    <row r="613" spans="1:7" x14ac:dyDescent="0.25">
      <c r="A613" t="str">
        <f t="shared" si="168"/>
        <v>b</v>
      </c>
      <c r="B613" s="5"/>
      <c r="C613" s="6" t="s">
        <v>19</v>
      </c>
      <c r="D613" s="7">
        <v>0</v>
      </c>
      <c r="E613" s="7">
        <v>0</v>
      </c>
      <c r="F613" s="7">
        <v>0</v>
      </c>
      <c r="G613" s="7">
        <v>0</v>
      </c>
    </row>
    <row r="614" spans="1:7" ht="15.75" thickBot="1" x14ac:dyDescent="0.3">
      <c r="A614" t="str">
        <f t="shared" si="168"/>
        <v>b</v>
      </c>
      <c r="B614" s="11"/>
      <c r="C614" s="12" t="s">
        <v>20</v>
      </c>
      <c r="D614" s="13">
        <v>0</v>
      </c>
      <c r="E614" s="13">
        <v>0</v>
      </c>
      <c r="F614" s="13">
        <v>0</v>
      </c>
      <c r="G614" s="13">
        <v>0</v>
      </c>
    </row>
    <row r="615" spans="1:7" ht="32.25" customHeight="1" thickTop="1" thickBot="1" x14ac:dyDescent="0.3">
      <c r="A615" t="str">
        <f t="shared" si="168"/>
        <v>b</v>
      </c>
      <c r="B615" s="16" t="s">
        <v>109</v>
      </c>
      <c r="C615" s="4" t="s">
        <v>110</v>
      </c>
      <c r="D615" s="4">
        <f t="shared" si="167"/>
        <v>0</v>
      </c>
      <c r="E615" s="4">
        <f t="shared" si="167"/>
        <v>0</v>
      </c>
      <c r="F615" s="4">
        <f t="shared" si="167"/>
        <v>0</v>
      </c>
      <c r="G615" s="4">
        <f t="shared" si="167"/>
        <v>0</v>
      </c>
    </row>
    <row r="616" spans="1:7" ht="15.75" thickTop="1" x14ac:dyDescent="0.25">
      <c r="A616" t="str">
        <f t="shared" si="168"/>
        <v>b</v>
      </c>
      <c r="B616" s="5"/>
      <c r="C616" s="6" t="s">
        <v>10</v>
      </c>
      <c r="D616" s="7">
        <f t="shared" si="169"/>
        <v>0</v>
      </c>
      <c r="E616" s="7">
        <f t="shared" si="169"/>
        <v>0</v>
      </c>
      <c r="F616" s="7">
        <f t="shared" si="169"/>
        <v>0</v>
      </c>
      <c r="G616" s="7">
        <f t="shared" si="169"/>
        <v>0</v>
      </c>
    </row>
    <row r="617" spans="1:7" x14ac:dyDescent="0.25">
      <c r="A617" t="str">
        <f t="shared" si="168"/>
        <v>b</v>
      </c>
      <c r="B617" s="8"/>
      <c r="C617" s="9" t="s">
        <v>11</v>
      </c>
      <c r="D617" s="10"/>
      <c r="E617" s="10"/>
      <c r="F617" s="10"/>
      <c r="G617" s="10"/>
    </row>
    <row r="618" spans="1:7" x14ac:dyDescent="0.25">
      <c r="A618" t="str">
        <f t="shared" si="168"/>
        <v>b</v>
      </c>
      <c r="B618" s="8"/>
      <c r="C618" s="9" t="s">
        <v>12</v>
      </c>
      <c r="D618" s="10"/>
      <c r="E618" s="10"/>
      <c r="F618" s="10"/>
      <c r="G618" s="10"/>
    </row>
    <row r="619" spans="1:7" x14ac:dyDescent="0.25">
      <c r="A619" t="str">
        <f t="shared" si="168"/>
        <v>b</v>
      </c>
      <c r="B619" s="8"/>
      <c r="C619" s="9" t="s">
        <v>13</v>
      </c>
      <c r="D619" s="10"/>
      <c r="E619" s="10"/>
      <c r="F619" s="10"/>
      <c r="G619" s="10"/>
    </row>
    <row r="620" spans="1:7" x14ac:dyDescent="0.25">
      <c r="A620" t="str">
        <f t="shared" si="168"/>
        <v>b</v>
      </c>
      <c r="B620" s="8"/>
      <c r="C620" s="9" t="s">
        <v>14</v>
      </c>
      <c r="D620" s="10"/>
      <c r="E620" s="10"/>
      <c r="F620" s="10"/>
      <c r="G620" s="10"/>
    </row>
    <row r="621" spans="1:7" x14ac:dyDescent="0.25">
      <c r="A621" t="str">
        <f t="shared" si="168"/>
        <v>b</v>
      </c>
      <c r="B621" s="8"/>
      <c r="C621" s="9" t="s">
        <v>15</v>
      </c>
      <c r="D621" s="10"/>
      <c r="E621" s="10"/>
      <c r="F621" s="10"/>
      <c r="G621" s="10"/>
    </row>
    <row r="622" spans="1:7" x14ac:dyDescent="0.25">
      <c r="A622" t="str">
        <f t="shared" si="168"/>
        <v>b</v>
      </c>
      <c r="B622" s="8"/>
      <c r="C622" s="9" t="s">
        <v>16</v>
      </c>
      <c r="D622" s="10"/>
      <c r="E622" s="10"/>
      <c r="F622" s="10"/>
      <c r="G622" s="10"/>
    </row>
    <row r="623" spans="1:7" x14ac:dyDescent="0.25">
      <c r="A623" t="str">
        <f t="shared" si="168"/>
        <v>b</v>
      </c>
      <c r="B623" s="8"/>
      <c r="C623" s="9" t="s">
        <v>17</v>
      </c>
      <c r="D623" s="10"/>
      <c r="E623" s="10"/>
      <c r="F623" s="10"/>
      <c r="G623" s="10"/>
    </row>
    <row r="624" spans="1:7" x14ac:dyDescent="0.25">
      <c r="A624" t="str">
        <f t="shared" si="168"/>
        <v>b</v>
      </c>
      <c r="B624" s="5"/>
      <c r="C624" s="6" t="s">
        <v>18</v>
      </c>
      <c r="D624" s="7">
        <v>0</v>
      </c>
      <c r="E624" s="7">
        <v>0</v>
      </c>
      <c r="F624" s="7">
        <v>0</v>
      </c>
      <c r="G624" s="7">
        <v>0</v>
      </c>
    </row>
    <row r="625" spans="1:7" x14ac:dyDescent="0.25">
      <c r="A625" t="str">
        <f t="shared" si="168"/>
        <v>b</v>
      </c>
      <c r="B625" s="5"/>
      <c r="C625" s="6" t="s">
        <v>19</v>
      </c>
      <c r="D625" s="7">
        <v>0</v>
      </c>
      <c r="E625" s="7">
        <v>0</v>
      </c>
      <c r="F625" s="7">
        <v>0</v>
      </c>
      <c r="G625" s="7">
        <v>0</v>
      </c>
    </row>
    <row r="626" spans="1:7" ht="15.75" thickBot="1" x14ac:dyDescent="0.3">
      <c r="A626" t="str">
        <f t="shared" si="168"/>
        <v>b</v>
      </c>
      <c r="B626" s="11"/>
      <c r="C626" s="12" t="s">
        <v>20</v>
      </c>
      <c r="D626" s="13">
        <v>0</v>
      </c>
      <c r="E626" s="13">
        <v>0</v>
      </c>
      <c r="F626" s="13">
        <v>0</v>
      </c>
      <c r="G626" s="13">
        <v>0</v>
      </c>
    </row>
    <row r="627" spans="1:7" ht="32.25" customHeight="1" thickTop="1" thickBot="1" x14ac:dyDescent="0.3">
      <c r="A627" t="str">
        <f t="shared" si="168"/>
        <v>b</v>
      </c>
      <c r="B627" s="16" t="s">
        <v>111</v>
      </c>
      <c r="C627" s="4" t="s">
        <v>112</v>
      </c>
      <c r="D627" s="4">
        <f t="shared" si="167"/>
        <v>0</v>
      </c>
      <c r="E627" s="4">
        <f t="shared" si="167"/>
        <v>0</v>
      </c>
      <c r="F627" s="4">
        <f t="shared" si="167"/>
        <v>0</v>
      </c>
      <c r="G627" s="4">
        <f t="shared" si="167"/>
        <v>0</v>
      </c>
    </row>
    <row r="628" spans="1:7" ht="15.75" thickTop="1" x14ac:dyDescent="0.25">
      <c r="A628" t="str">
        <f t="shared" si="168"/>
        <v>b</v>
      </c>
      <c r="B628" s="5"/>
      <c r="C628" s="6" t="s">
        <v>10</v>
      </c>
      <c r="D628" s="7">
        <f t="shared" si="169"/>
        <v>0</v>
      </c>
      <c r="E628" s="7">
        <f t="shared" si="169"/>
        <v>0</v>
      </c>
      <c r="F628" s="7">
        <f t="shared" si="169"/>
        <v>0</v>
      </c>
      <c r="G628" s="7">
        <f t="shared" si="169"/>
        <v>0</v>
      </c>
    </row>
    <row r="629" spans="1:7" x14ac:dyDescent="0.25">
      <c r="A629" t="str">
        <f t="shared" si="168"/>
        <v>b</v>
      </c>
      <c r="B629" s="8"/>
      <c r="C629" s="9" t="s">
        <v>11</v>
      </c>
      <c r="D629" s="10"/>
      <c r="E629" s="10"/>
      <c r="F629" s="10"/>
      <c r="G629" s="10"/>
    </row>
    <row r="630" spans="1:7" x14ac:dyDescent="0.25">
      <c r="A630" t="str">
        <f t="shared" si="168"/>
        <v>b</v>
      </c>
      <c r="B630" s="8"/>
      <c r="C630" s="9" t="s">
        <v>12</v>
      </c>
      <c r="D630" s="10"/>
      <c r="E630" s="10"/>
      <c r="F630" s="10"/>
      <c r="G630" s="10"/>
    </row>
    <row r="631" spans="1:7" x14ac:dyDescent="0.25">
      <c r="A631" t="str">
        <f t="shared" si="168"/>
        <v>b</v>
      </c>
      <c r="B631" s="8"/>
      <c r="C631" s="9" t="s">
        <v>13</v>
      </c>
      <c r="D631" s="10"/>
      <c r="E631" s="10"/>
      <c r="F631" s="10"/>
      <c r="G631" s="10"/>
    </row>
    <row r="632" spans="1:7" x14ac:dyDescent="0.25">
      <c r="A632" t="str">
        <f t="shared" si="168"/>
        <v>b</v>
      </c>
      <c r="B632" s="8"/>
      <c r="C632" s="9" t="s">
        <v>14</v>
      </c>
      <c r="D632" s="10"/>
      <c r="E632" s="10"/>
      <c r="F632" s="10"/>
      <c r="G632" s="10"/>
    </row>
    <row r="633" spans="1:7" x14ac:dyDescent="0.25">
      <c r="A633" t="str">
        <f t="shared" si="168"/>
        <v>b</v>
      </c>
      <c r="B633" s="8"/>
      <c r="C633" s="9" t="s">
        <v>15</v>
      </c>
      <c r="D633" s="10"/>
      <c r="E633" s="10"/>
      <c r="F633" s="10"/>
      <c r="G633" s="10"/>
    </row>
    <row r="634" spans="1:7" x14ac:dyDescent="0.25">
      <c r="A634" t="str">
        <f t="shared" si="168"/>
        <v>b</v>
      </c>
      <c r="B634" s="8"/>
      <c r="C634" s="9" t="s">
        <v>16</v>
      </c>
      <c r="D634" s="10"/>
      <c r="E634" s="10"/>
      <c r="F634" s="10"/>
      <c r="G634" s="10"/>
    </row>
    <row r="635" spans="1:7" x14ac:dyDescent="0.25">
      <c r="A635" t="str">
        <f t="shared" si="168"/>
        <v>b</v>
      </c>
      <c r="B635" s="8"/>
      <c r="C635" s="9" t="s">
        <v>17</v>
      </c>
      <c r="D635" s="10"/>
      <c r="E635" s="10"/>
      <c r="F635" s="10"/>
      <c r="G635" s="10"/>
    </row>
    <row r="636" spans="1:7" x14ac:dyDescent="0.25">
      <c r="A636" t="str">
        <f t="shared" si="168"/>
        <v>b</v>
      </c>
      <c r="B636" s="5"/>
      <c r="C636" s="6" t="s">
        <v>18</v>
      </c>
      <c r="D636" s="7">
        <v>0</v>
      </c>
      <c r="E636" s="7">
        <v>0</v>
      </c>
      <c r="F636" s="7">
        <v>0</v>
      </c>
      <c r="G636" s="7">
        <v>0</v>
      </c>
    </row>
    <row r="637" spans="1:7" x14ac:dyDescent="0.25">
      <c r="A637" t="str">
        <f t="shared" si="168"/>
        <v>b</v>
      </c>
      <c r="B637" s="5"/>
      <c r="C637" s="6" t="s">
        <v>19</v>
      </c>
      <c r="D637" s="7">
        <v>0</v>
      </c>
      <c r="E637" s="7">
        <v>0</v>
      </c>
      <c r="F637" s="7">
        <v>0</v>
      </c>
      <c r="G637" s="7">
        <v>0</v>
      </c>
    </row>
    <row r="638" spans="1:7" ht="15.75" thickBot="1" x14ac:dyDescent="0.3">
      <c r="A638" t="str">
        <f t="shared" si="168"/>
        <v>b</v>
      </c>
      <c r="B638" s="11"/>
      <c r="C638" s="12" t="s">
        <v>20</v>
      </c>
      <c r="D638" s="13">
        <v>0</v>
      </c>
      <c r="E638" s="13">
        <v>0</v>
      </c>
      <c r="F638" s="13">
        <v>0</v>
      </c>
      <c r="G638" s="13">
        <v>0</v>
      </c>
    </row>
    <row r="639" spans="1:7" ht="32.25" customHeight="1" thickTop="1" thickBot="1" x14ac:dyDescent="0.3">
      <c r="A639" t="str">
        <f t="shared" si="168"/>
        <v>b</v>
      </c>
      <c r="B639" s="16" t="s">
        <v>113</v>
      </c>
      <c r="C639" s="4" t="s">
        <v>114</v>
      </c>
      <c r="D639" s="4">
        <f>D651+D651</f>
        <v>0</v>
      </c>
      <c r="E639" s="4">
        <f>E651+E651</f>
        <v>0</v>
      </c>
      <c r="F639" s="4">
        <f>F651+F651</f>
        <v>0</v>
      </c>
      <c r="G639" s="4">
        <f>G651+G651</f>
        <v>0</v>
      </c>
    </row>
    <row r="640" spans="1:7" ht="15.75" thickTop="1" x14ac:dyDescent="0.25">
      <c r="A640" t="str">
        <f t="shared" si="168"/>
        <v>b</v>
      </c>
      <c r="B640" s="5"/>
      <c r="C640" s="6" t="s">
        <v>10</v>
      </c>
      <c r="D640" s="7">
        <f t="shared" ref="D640:E650" si="170">D652+D652</f>
        <v>0</v>
      </c>
      <c r="E640" s="7">
        <f t="shared" si="170"/>
        <v>0</v>
      </c>
      <c r="F640" s="7">
        <f t="shared" ref="F640:G640" si="171">F652+F652</f>
        <v>0</v>
      </c>
      <c r="G640" s="7">
        <f t="shared" si="171"/>
        <v>0</v>
      </c>
    </row>
    <row r="641" spans="1:7" x14ac:dyDescent="0.25">
      <c r="A641" t="str">
        <f t="shared" si="168"/>
        <v>b</v>
      </c>
      <c r="B641" s="8"/>
      <c r="C641" s="9" t="s">
        <v>11</v>
      </c>
      <c r="D641" s="10">
        <f t="shared" si="170"/>
        <v>0</v>
      </c>
      <c r="E641" s="10">
        <f t="shared" si="170"/>
        <v>0</v>
      </c>
      <c r="F641" s="10">
        <f t="shared" ref="F641:G641" si="172">F653+F653</f>
        <v>0</v>
      </c>
      <c r="G641" s="10">
        <f t="shared" si="172"/>
        <v>0</v>
      </c>
    </row>
    <row r="642" spans="1:7" x14ac:dyDescent="0.25">
      <c r="A642" t="str">
        <f t="shared" si="168"/>
        <v>b</v>
      </c>
      <c r="B642" s="8"/>
      <c r="C642" s="9" t="s">
        <v>12</v>
      </c>
      <c r="D642" s="10">
        <f t="shared" si="170"/>
        <v>0</v>
      </c>
      <c r="E642" s="10">
        <f t="shared" si="170"/>
        <v>0</v>
      </c>
      <c r="F642" s="10">
        <f t="shared" ref="F642:G642" si="173">F654+F654</f>
        <v>0</v>
      </c>
      <c r="G642" s="10">
        <f t="shared" si="173"/>
        <v>0</v>
      </c>
    </row>
    <row r="643" spans="1:7" x14ac:dyDescent="0.25">
      <c r="A643" t="str">
        <f t="shared" si="168"/>
        <v>b</v>
      </c>
      <c r="B643" s="8"/>
      <c r="C643" s="9" t="s">
        <v>13</v>
      </c>
      <c r="D643" s="10">
        <f t="shared" si="170"/>
        <v>0</v>
      </c>
      <c r="E643" s="10">
        <f t="shared" si="170"/>
        <v>0</v>
      </c>
      <c r="F643" s="10">
        <f t="shared" ref="F643:G643" si="174">F655+F655</f>
        <v>0</v>
      </c>
      <c r="G643" s="10">
        <f t="shared" si="174"/>
        <v>0</v>
      </c>
    </row>
    <row r="644" spans="1:7" x14ac:dyDescent="0.25">
      <c r="A644" t="str">
        <f t="shared" ref="A644:A707" si="175">IF(OR(D644&lt;&gt;0,E644&lt;&gt;0,F644&lt;&gt;0,G644&lt;&gt;0,),"a","b")</f>
        <v>b</v>
      </c>
      <c r="B644" s="8"/>
      <c r="C644" s="9" t="s">
        <v>14</v>
      </c>
      <c r="D644" s="10">
        <f t="shared" si="170"/>
        <v>0</v>
      </c>
      <c r="E644" s="10">
        <f t="shared" si="170"/>
        <v>0</v>
      </c>
      <c r="F644" s="10">
        <f t="shared" ref="F644:G644" si="176">F656+F656</f>
        <v>0</v>
      </c>
      <c r="G644" s="10">
        <f t="shared" si="176"/>
        <v>0</v>
      </c>
    </row>
    <row r="645" spans="1:7" x14ac:dyDescent="0.25">
      <c r="A645" t="str">
        <f t="shared" si="175"/>
        <v>b</v>
      </c>
      <c r="B645" s="8"/>
      <c r="C645" s="9" t="s">
        <v>15</v>
      </c>
      <c r="D645" s="10">
        <f t="shared" si="170"/>
        <v>0</v>
      </c>
      <c r="E645" s="10">
        <f t="shared" si="170"/>
        <v>0</v>
      </c>
      <c r="F645" s="10">
        <f t="shared" ref="F645:G645" si="177">F657+F657</f>
        <v>0</v>
      </c>
      <c r="G645" s="10">
        <f t="shared" si="177"/>
        <v>0</v>
      </c>
    </row>
    <row r="646" spans="1:7" x14ac:dyDescent="0.25">
      <c r="A646" t="str">
        <f t="shared" si="175"/>
        <v>b</v>
      </c>
      <c r="B646" s="8"/>
      <c r="C646" s="9" t="s">
        <v>16</v>
      </c>
      <c r="D646" s="10">
        <f t="shared" si="170"/>
        <v>0</v>
      </c>
      <c r="E646" s="10">
        <f t="shared" si="170"/>
        <v>0</v>
      </c>
      <c r="F646" s="10">
        <f t="shared" ref="F646:G646" si="178">F658+F658</f>
        <v>0</v>
      </c>
      <c r="G646" s="10">
        <f t="shared" si="178"/>
        <v>0</v>
      </c>
    </row>
    <row r="647" spans="1:7" x14ac:dyDescent="0.25">
      <c r="A647" t="str">
        <f t="shared" si="175"/>
        <v>b</v>
      </c>
      <c r="B647" s="8"/>
      <c r="C647" s="9" t="s">
        <v>17</v>
      </c>
      <c r="D647" s="10">
        <f t="shared" si="170"/>
        <v>0</v>
      </c>
      <c r="E647" s="10">
        <f t="shared" si="170"/>
        <v>0</v>
      </c>
      <c r="F647" s="10">
        <f t="shared" ref="F647:G647" si="179">F659+F659</f>
        <v>0</v>
      </c>
      <c r="G647" s="10">
        <f t="shared" si="179"/>
        <v>0</v>
      </c>
    </row>
    <row r="648" spans="1:7" x14ac:dyDescent="0.25">
      <c r="A648" t="str">
        <f t="shared" si="175"/>
        <v>b</v>
      </c>
      <c r="B648" s="5"/>
      <c r="C648" s="6" t="s">
        <v>18</v>
      </c>
      <c r="D648" s="7">
        <f t="shared" si="170"/>
        <v>0</v>
      </c>
      <c r="E648" s="7">
        <f t="shared" si="170"/>
        <v>0</v>
      </c>
      <c r="F648" s="7">
        <f t="shared" ref="F648:G648" si="180">F660+F660</f>
        <v>0</v>
      </c>
      <c r="G648" s="7">
        <f t="shared" si="180"/>
        <v>0</v>
      </c>
    </row>
    <row r="649" spans="1:7" x14ac:dyDescent="0.25">
      <c r="A649" t="str">
        <f t="shared" si="175"/>
        <v>b</v>
      </c>
      <c r="B649" s="5"/>
      <c r="C649" s="6" t="s">
        <v>19</v>
      </c>
      <c r="D649" s="7">
        <f t="shared" si="170"/>
        <v>0</v>
      </c>
      <c r="E649" s="7">
        <f t="shared" si="170"/>
        <v>0</v>
      </c>
      <c r="F649" s="7">
        <f t="shared" ref="F649:G649" si="181">F661+F661</f>
        <v>0</v>
      </c>
      <c r="G649" s="7">
        <f t="shared" si="181"/>
        <v>0</v>
      </c>
    </row>
    <row r="650" spans="1:7" ht="15.75" thickBot="1" x14ac:dyDescent="0.3">
      <c r="A650" t="str">
        <f t="shared" si="175"/>
        <v>b</v>
      </c>
      <c r="B650" s="11"/>
      <c r="C650" s="12" t="s">
        <v>20</v>
      </c>
      <c r="D650" s="13">
        <f t="shared" si="170"/>
        <v>0</v>
      </c>
      <c r="E650" s="13">
        <f t="shared" si="170"/>
        <v>0</v>
      </c>
      <c r="F650" s="13">
        <f t="shared" ref="F650:G650" si="182">F662+F662</f>
        <v>0</v>
      </c>
      <c r="G650" s="13">
        <f t="shared" si="182"/>
        <v>0</v>
      </c>
    </row>
    <row r="651" spans="1:7" ht="32.25" customHeight="1" thickTop="1" thickBot="1" x14ac:dyDescent="0.3">
      <c r="A651" t="str">
        <f t="shared" si="175"/>
        <v>b</v>
      </c>
      <c r="B651" s="16" t="s">
        <v>115</v>
      </c>
      <c r="C651" s="4" t="s">
        <v>114</v>
      </c>
      <c r="D651" s="4">
        <f t="shared" ref="D651:G651" si="183">D652+D660+D661+D662</f>
        <v>0</v>
      </c>
      <c r="E651" s="4">
        <f t="shared" si="183"/>
        <v>0</v>
      </c>
      <c r="F651" s="4">
        <f t="shared" si="183"/>
        <v>0</v>
      </c>
      <c r="G651" s="4">
        <f t="shared" si="183"/>
        <v>0</v>
      </c>
    </row>
    <row r="652" spans="1:7" ht="15.75" thickTop="1" x14ac:dyDescent="0.25">
      <c r="A652" t="str">
        <f t="shared" si="175"/>
        <v>b</v>
      </c>
      <c r="B652" s="5"/>
      <c r="C652" s="6" t="s">
        <v>10</v>
      </c>
      <c r="D652" s="7">
        <f t="shared" ref="D652:G652" si="184">SUM(D653:D659)</f>
        <v>0</v>
      </c>
      <c r="E652" s="7">
        <f t="shared" si="184"/>
        <v>0</v>
      </c>
      <c r="F652" s="7">
        <f t="shared" si="184"/>
        <v>0</v>
      </c>
      <c r="G652" s="7">
        <f t="shared" si="184"/>
        <v>0</v>
      </c>
    </row>
    <row r="653" spans="1:7" x14ac:dyDescent="0.25">
      <c r="A653" t="str">
        <f t="shared" si="175"/>
        <v>b</v>
      </c>
      <c r="B653" s="8"/>
      <c r="C653" s="9" t="s">
        <v>11</v>
      </c>
      <c r="D653" s="10"/>
      <c r="E653" s="10"/>
      <c r="F653" s="10"/>
      <c r="G653" s="10"/>
    </row>
    <row r="654" spans="1:7" x14ac:dyDescent="0.25">
      <c r="A654" t="str">
        <f t="shared" si="175"/>
        <v>b</v>
      </c>
      <c r="B654" s="8"/>
      <c r="C654" s="9" t="s">
        <v>12</v>
      </c>
      <c r="D654" s="10"/>
      <c r="E654" s="10"/>
      <c r="F654" s="10"/>
      <c r="G654" s="10"/>
    </row>
    <row r="655" spans="1:7" x14ac:dyDescent="0.25">
      <c r="A655" t="str">
        <f t="shared" si="175"/>
        <v>b</v>
      </c>
      <c r="B655" s="8"/>
      <c r="C655" s="9" t="s">
        <v>13</v>
      </c>
      <c r="D655" s="10"/>
      <c r="E655" s="10"/>
      <c r="F655" s="10"/>
      <c r="G655" s="10"/>
    </row>
    <row r="656" spans="1:7" x14ac:dyDescent="0.25">
      <c r="A656" t="str">
        <f t="shared" si="175"/>
        <v>b</v>
      </c>
      <c r="B656" s="8"/>
      <c r="C656" s="9" t="s">
        <v>14</v>
      </c>
      <c r="D656" s="10"/>
      <c r="E656" s="10"/>
      <c r="F656" s="10"/>
      <c r="G656" s="10"/>
    </row>
    <row r="657" spans="1:7" x14ac:dyDescent="0.25">
      <c r="A657" t="str">
        <f t="shared" si="175"/>
        <v>b</v>
      </c>
      <c r="B657" s="8"/>
      <c r="C657" s="9" t="s">
        <v>15</v>
      </c>
      <c r="D657" s="10"/>
      <c r="E657" s="10"/>
      <c r="F657" s="10"/>
      <c r="G657" s="10"/>
    </row>
    <row r="658" spans="1:7" x14ac:dyDescent="0.25">
      <c r="A658" t="str">
        <f t="shared" si="175"/>
        <v>b</v>
      </c>
      <c r="B658" s="8"/>
      <c r="C658" s="9" t="s">
        <v>16</v>
      </c>
      <c r="D658" s="10"/>
      <c r="E658" s="10"/>
      <c r="F658" s="10"/>
      <c r="G658" s="10"/>
    </row>
    <row r="659" spans="1:7" x14ac:dyDescent="0.25">
      <c r="A659" t="str">
        <f t="shared" si="175"/>
        <v>b</v>
      </c>
      <c r="B659" s="8"/>
      <c r="C659" s="9" t="s">
        <v>17</v>
      </c>
      <c r="D659" s="10"/>
      <c r="E659" s="10"/>
      <c r="F659" s="10"/>
      <c r="G659" s="10"/>
    </row>
    <row r="660" spans="1:7" x14ac:dyDescent="0.25">
      <c r="A660" t="str">
        <f t="shared" si="175"/>
        <v>b</v>
      </c>
      <c r="B660" s="5"/>
      <c r="C660" s="6" t="s">
        <v>18</v>
      </c>
      <c r="D660" s="7">
        <v>0</v>
      </c>
      <c r="E660" s="7">
        <v>0</v>
      </c>
      <c r="F660" s="7">
        <v>0</v>
      </c>
      <c r="G660" s="7">
        <v>0</v>
      </c>
    </row>
    <row r="661" spans="1:7" x14ac:dyDescent="0.25">
      <c r="A661" t="str">
        <f t="shared" si="175"/>
        <v>b</v>
      </c>
      <c r="B661" s="5"/>
      <c r="C661" s="6" t="s">
        <v>19</v>
      </c>
      <c r="D661" s="7">
        <v>0</v>
      </c>
      <c r="E661" s="7">
        <v>0</v>
      </c>
      <c r="F661" s="7">
        <v>0</v>
      </c>
      <c r="G661" s="7">
        <v>0</v>
      </c>
    </row>
    <row r="662" spans="1:7" ht="15.75" thickBot="1" x14ac:dyDescent="0.3">
      <c r="A662" t="str">
        <f t="shared" si="175"/>
        <v>b</v>
      </c>
      <c r="B662" s="11"/>
      <c r="C662" s="12" t="s">
        <v>20</v>
      </c>
      <c r="D662" s="13">
        <v>0</v>
      </c>
      <c r="E662" s="13">
        <v>0</v>
      </c>
      <c r="F662" s="13">
        <v>0</v>
      </c>
      <c r="G662" s="13">
        <v>0</v>
      </c>
    </row>
    <row r="663" spans="1:7" ht="32.25" customHeight="1" thickTop="1" thickBot="1" x14ac:dyDescent="0.3">
      <c r="A663" t="str">
        <f t="shared" si="175"/>
        <v>a</v>
      </c>
      <c r="B663" s="16" t="s">
        <v>116</v>
      </c>
      <c r="C663" s="4" t="s">
        <v>117</v>
      </c>
      <c r="D663" s="4">
        <f>D675+D687+D699</f>
        <v>114574.95999999999</v>
      </c>
      <c r="E663" s="4">
        <f>E675+E687+E699</f>
        <v>480004.18</v>
      </c>
      <c r="F663" s="4">
        <f>F675+F687+F699</f>
        <v>0</v>
      </c>
      <c r="G663" s="4">
        <f>G675+G687+G699</f>
        <v>0</v>
      </c>
    </row>
    <row r="664" spans="1:7" ht="15.75" thickTop="1" x14ac:dyDescent="0.25">
      <c r="A664" t="str">
        <f t="shared" si="175"/>
        <v>a</v>
      </c>
      <c r="B664" s="5"/>
      <c r="C664" s="6" t="s">
        <v>10</v>
      </c>
      <c r="D664" s="7">
        <f t="shared" ref="D664:E674" si="185">D676+D688+D700</f>
        <v>26387</v>
      </c>
      <c r="E664" s="7">
        <f t="shared" si="185"/>
        <v>151801.87</v>
      </c>
      <c r="F664" s="7">
        <f t="shared" ref="F664:G664" si="186">F676+F688+F700</f>
        <v>0</v>
      </c>
      <c r="G664" s="7">
        <f t="shared" si="186"/>
        <v>0</v>
      </c>
    </row>
    <row r="665" spans="1:7" x14ac:dyDescent="0.25">
      <c r="A665" t="str">
        <f t="shared" si="175"/>
        <v>a</v>
      </c>
      <c r="B665" s="8"/>
      <c r="C665" s="9" t="s">
        <v>11</v>
      </c>
      <c r="D665" s="10">
        <f t="shared" si="185"/>
        <v>5615</v>
      </c>
      <c r="E665" s="10">
        <f t="shared" si="185"/>
        <v>11230</v>
      </c>
      <c r="F665" s="10">
        <f t="shared" ref="F665:G665" si="187">F677+F689+F701</f>
        <v>0</v>
      </c>
      <c r="G665" s="10">
        <f t="shared" si="187"/>
        <v>0</v>
      </c>
    </row>
    <row r="666" spans="1:7" x14ac:dyDescent="0.25">
      <c r="A666" t="str">
        <f t="shared" si="175"/>
        <v>a</v>
      </c>
      <c r="B666" s="8"/>
      <c r="C666" s="9" t="s">
        <v>12</v>
      </c>
      <c r="D666" s="10">
        <f t="shared" si="185"/>
        <v>20772</v>
      </c>
      <c r="E666" s="10">
        <f t="shared" si="185"/>
        <v>41896.42</v>
      </c>
      <c r="F666" s="10">
        <f t="shared" ref="F666:G666" si="188">F678+F690+F702</f>
        <v>0</v>
      </c>
      <c r="G666" s="10">
        <f t="shared" si="188"/>
        <v>0</v>
      </c>
    </row>
    <row r="667" spans="1:7" x14ac:dyDescent="0.25">
      <c r="A667" t="str">
        <f t="shared" si="175"/>
        <v>b</v>
      </c>
      <c r="B667" s="8"/>
      <c r="C667" s="9" t="s">
        <v>13</v>
      </c>
      <c r="D667" s="10">
        <f t="shared" si="185"/>
        <v>0</v>
      </c>
      <c r="E667" s="10">
        <f t="shared" si="185"/>
        <v>0</v>
      </c>
      <c r="F667" s="10">
        <f t="shared" ref="F667:G667" si="189">F679+F691+F703</f>
        <v>0</v>
      </c>
      <c r="G667" s="10">
        <f t="shared" si="189"/>
        <v>0</v>
      </c>
    </row>
    <row r="668" spans="1:7" x14ac:dyDescent="0.25">
      <c r="A668" t="str">
        <f t="shared" si="175"/>
        <v>a</v>
      </c>
      <c r="B668" s="8"/>
      <c r="C668" s="9" t="s">
        <v>14</v>
      </c>
      <c r="D668" s="10">
        <f t="shared" si="185"/>
        <v>0</v>
      </c>
      <c r="E668" s="10">
        <f t="shared" si="185"/>
        <v>76909.84</v>
      </c>
      <c r="F668" s="10">
        <f t="shared" ref="F668:G668" si="190">F680+F692+F704</f>
        <v>0</v>
      </c>
      <c r="G668" s="10">
        <f t="shared" si="190"/>
        <v>0</v>
      </c>
    </row>
    <row r="669" spans="1:7" x14ac:dyDescent="0.25">
      <c r="A669" t="str">
        <f t="shared" si="175"/>
        <v>b</v>
      </c>
      <c r="B669" s="8"/>
      <c r="C669" s="9" t="s">
        <v>15</v>
      </c>
      <c r="D669" s="10">
        <f t="shared" si="185"/>
        <v>0</v>
      </c>
      <c r="E669" s="10">
        <f t="shared" si="185"/>
        <v>0</v>
      </c>
      <c r="F669" s="10">
        <f t="shared" ref="F669:G669" si="191">F681+F693+F705</f>
        <v>0</v>
      </c>
      <c r="G669" s="10">
        <f t="shared" si="191"/>
        <v>0</v>
      </c>
    </row>
    <row r="670" spans="1:7" x14ac:dyDescent="0.25">
      <c r="A670" t="str">
        <f t="shared" si="175"/>
        <v>b</v>
      </c>
      <c r="B670" s="8"/>
      <c r="C670" s="9" t="s">
        <v>16</v>
      </c>
      <c r="D670" s="10">
        <f t="shared" si="185"/>
        <v>0</v>
      </c>
      <c r="E670" s="10">
        <f t="shared" si="185"/>
        <v>0</v>
      </c>
      <c r="F670" s="10">
        <f t="shared" ref="F670:G670" si="192">F682+F694+F706</f>
        <v>0</v>
      </c>
      <c r="G670" s="10">
        <f t="shared" si="192"/>
        <v>0</v>
      </c>
    </row>
    <row r="671" spans="1:7" x14ac:dyDescent="0.25">
      <c r="A671" t="str">
        <f t="shared" si="175"/>
        <v>a</v>
      </c>
      <c r="B671" s="8"/>
      <c r="C671" s="9" t="s">
        <v>17</v>
      </c>
      <c r="D671" s="10">
        <f t="shared" si="185"/>
        <v>0</v>
      </c>
      <c r="E671" s="10">
        <f t="shared" si="185"/>
        <v>21765.61</v>
      </c>
      <c r="F671" s="10">
        <f t="shared" ref="F671:G671" si="193">F683+F695+F707</f>
        <v>0</v>
      </c>
      <c r="G671" s="10">
        <f t="shared" si="193"/>
        <v>0</v>
      </c>
    </row>
    <row r="672" spans="1:7" x14ac:dyDescent="0.25">
      <c r="A672" t="str">
        <f t="shared" si="175"/>
        <v>a</v>
      </c>
      <c r="B672" s="5"/>
      <c r="C672" s="6" t="s">
        <v>18</v>
      </c>
      <c r="D672" s="7">
        <f t="shared" si="185"/>
        <v>45006</v>
      </c>
      <c r="E672" s="7">
        <f t="shared" si="185"/>
        <v>190839.19</v>
      </c>
      <c r="F672" s="7">
        <f t="shared" ref="F672:G672" si="194">F684+F696+F708</f>
        <v>0</v>
      </c>
      <c r="G672" s="7">
        <f t="shared" si="194"/>
        <v>0</v>
      </c>
    </row>
    <row r="673" spans="1:7" x14ac:dyDescent="0.25">
      <c r="A673" t="str">
        <f t="shared" si="175"/>
        <v>b</v>
      </c>
      <c r="B673" s="5"/>
      <c r="C673" s="6" t="s">
        <v>19</v>
      </c>
      <c r="D673" s="7">
        <f t="shared" si="185"/>
        <v>0</v>
      </c>
      <c r="E673" s="7">
        <f t="shared" si="185"/>
        <v>0</v>
      </c>
      <c r="F673" s="7">
        <f t="shared" ref="F673:G673" si="195">F685+F697+F709</f>
        <v>0</v>
      </c>
      <c r="G673" s="7">
        <f t="shared" si="195"/>
        <v>0</v>
      </c>
    </row>
    <row r="674" spans="1:7" ht="15.75" thickBot="1" x14ac:dyDescent="0.3">
      <c r="A674" t="str">
        <f t="shared" si="175"/>
        <v>a</v>
      </c>
      <c r="B674" s="11"/>
      <c r="C674" s="12" t="s">
        <v>20</v>
      </c>
      <c r="D674" s="13">
        <f t="shared" si="185"/>
        <v>43181.96</v>
      </c>
      <c r="E674" s="13">
        <f t="shared" si="185"/>
        <v>137363.12</v>
      </c>
      <c r="F674" s="13">
        <f t="shared" ref="F674:G674" si="196">F686+F698+F710</f>
        <v>0</v>
      </c>
      <c r="G674" s="13">
        <f t="shared" si="196"/>
        <v>0</v>
      </c>
    </row>
    <row r="675" spans="1:7" ht="32.25" customHeight="1" thickTop="1" thickBot="1" x14ac:dyDescent="0.3">
      <c r="A675" t="str">
        <f t="shared" si="175"/>
        <v>b</v>
      </c>
      <c r="B675" s="16" t="s">
        <v>118</v>
      </c>
      <c r="C675" s="4" t="s">
        <v>117</v>
      </c>
      <c r="D675" s="4">
        <f t="shared" ref="D675:G675" si="197">D676+D684+D685+D686</f>
        <v>0</v>
      </c>
      <c r="E675" s="4">
        <f t="shared" si="197"/>
        <v>0</v>
      </c>
      <c r="F675" s="4">
        <f t="shared" si="197"/>
        <v>0</v>
      </c>
      <c r="G675" s="4">
        <f t="shared" si="197"/>
        <v>0</v>
      </c>
    </row>
    <row r="676" spans="1:7" ht="15.75" thickTop="1" x14ac:dyDescent="0.25">
      <c r="A676" t="str">
        <f t="shared" si="175"/>
        <v>b</v>
      </c>
      <c r="B676" s="5"/>
      <c r="C676" s="6" t="s">
        <v>10</v>
      </c>
      <c r="D676" s="7">
        <f t="shared" ref="D676:G676" si="198">SUM(D677:D683)</f>
        <v>0</v>
      </c>
      <c r="E676" s="7">
        <f t="shared" si="198"/>
        <v>0</v>
      </c>
      <c r="F676" s="7">
        <f t="shared" si="198"/>
        <v>0</v>
      </c>
      <c r="G676" s="7">
        <f t="shared" si="198"/>
        <v>0</v>
      </c>
    </row>
    <row r="677" spans="1:7" x14ac:dyDescent="0.25">
      <c r="A677" t="str">
        <f t="shared" si="175"/>
        <v>b</v>
      </c>
      <c r="B677" s="8"/>
      <c r="C677" s="9" t="s">
        <v>11</v>
      </c>
      <c r="D677" s="10"/>
      <c r="E677" s="10"/>
      <c r="F677" s="10"/>
      <c r="G677" s="10"/>
    </row>
    <row r="678" spans="1:7" x14ac:dyDescent="0.25">
      <c r="A678" t="str">
        <f t="shared" si="175"/>
        <v>b</v>
      </c>
      <c r="B678" s="8"/>
      <c r="C678" s="9" t="s">
        <v>12</v>
      </c>
      <c r="D678" s="10"/>
      <c r="E678" s="10"/>
      <c r="F678" s="10"/>
      <c r="G678" s="10"/>
    </row>
    <row r="679" spans="1:7" x14ac:dyDescent="0.25">
      <c r="A679" t="str">
        <f t="shared" si="175"/>
        <v>b</v>
      </c>
      <c r="B679" s="8"/>
      <c r="C679" s="9" t="s">
        <v>13</v>
      </c>
      <c r="D679" s="10"/>
      <c r="E679" s="10"/>
      <c r="F679" s="10"/>
      <c r="G679" s="10"/>
    </row>
    <row r="680" spans="1:7" x14ac:dyDescent="0.25">
      <c r="A680" t="str">
        <f t="shared" si="175"/>
        <v>b</v>
      </c>
      <c r="B680" s="8"/>
      <c r="C680" s="9" t="s">
        <v>14</v>
      </c>
      <c r="D680" s="10"/>
      <c r="E680" s="10"/>
      <c r="F680" s="10"/>
      <c r="G680" s="10"/>
    </row>
    <row r="681" spans="1:7" x14ac:dyDescent="0.25">
      <c r="A681" t="str">
        <f t="shared" si="175"/>
        <v>b</v>
      </c>
      <c r="B681" s="8"/>
      <c r="C681" s="9" t="s">
        <v>15</v>
      </c>
      <c r="D681" s="10"/>
      <c r="E681" s="10"/>
      <c r="F681" s="10"/>
      <c r="G681" s="10"/>
    </row>
    <row r="682" spans="1:7" x14ac:dyDescent="0.25">
      <c r="A682" t="str">
        <f t="shared" si="175"/>
        <v>b</v>
      </c>
      <c r="B682" s="8"/>
      <c r="C682" s="9" t="s">
        <v>16</v>
      </c>
      <c r="D682" s="10"/>
      <c r="E682" s="10"/>
      <c r="F682" s="10"/>
      <c r="G682" s="10"/>
    </row>
    <row r="683" spans="1:7" x14ac:dyDescent="0.25">
      <c r="A683" t="str">
        <f t="shared" si="175"/>
        <v>b</v>
      </c>
      <c r="B683" s="8"/>
      <c r="C683" s="9" t="s">
        <v>17</v>
      </c>
      <c r="D683" s="10"/>
      <c r="E683" s="10"/>
      <c r="F683" s="10"/>
      <c r="G683" s="10"/>
    </row>
    <row r="684" spans="1:7" x14ac:dyDescent="0.25">
      <c r="A684" t="str">
        <f t="shared" si="175"/>
        <v>b</v>
      </c>
      <c r="B684" s="5"/>
      <c r="C684" s="6" t="s">
        <v>18</v>
      </c>
      <c r="D684" s="7">
        <v>0</v>
      </c>
      <c r="E684" s="7">
        <v>0</v>
      </c>
      <c r="F684" s="7">
        <v>0</v>
      </c>
      <c r="G684" s="7">
        <v>0</v>
      </c>
    </row>
    <row r="685" spans="1:7" x14ac:dyDescent="0.25">
      <c r="A685" t="str">
        <f t="shared" si="175"/>
        <v>b</v>
      </c>
      <c r="B685" s="5"/>
      <c r="C685" s="6" t="s">
        <v>19</v>
      </c>
      <c r="D685" s="7">
        <v>0</v>
      </c>
      <c r="E685" s="7">
        <v>0</v>
      </c>
      <c r="F685" s="7">
        <v>0</v>
      </c>
      <c r="G685" s="7">
        <v>0</v>
      </c>
    </row>
    <row r="686" spans="1:7" ht="15.75" thickBot="1" x14ac:dyDescent="0.3">
      <c r="A686" t="str">
        <f t="shared" si="175"/>
        <v>b</v>
      </c>
      <c r="B686" s="11"/>
      <c r="C686" s="12" t="s">
        <v>20</v>
      </c>
      <c r="D686" s="13">
        <v>0</v>
      </c>
      <c r="E686" s="13">
        <v>0</v>
      </c>
      <c r="F686" s="13">
        <v>0</v>
      </c>
      <c r="G686" s="13">
        <v>0</v>
      </c>
    </row>
    <row r="687" spans="1:7" ht="61.5" thickTop="1" thickBot="1" x14ac:dyDescent="0.3">
      <c r="A687" t="str">
        <f t="shared" si="175"/>
        <v>b</v>
      </c>
      <c r="B687" s="3" t="s">
        <v>119</v>
      </c>
      <c r="C687" s="14" t="s">
        <v>120</v>
      </c>
      <c r="D687" s="4">
        <f t="shared" ref="D687:G687" si="199">D688+D696+D697+D698</f>
        <v>0</v>
      </c>
      <c r="E687" s="4">
        <f t="shared" si="199"/>
        <v>0</v>
      </c>
      <c r="F687" s="4">
        <f t="shared" si="199"/>
        <v>0</v>
      </c>
      <c r="G687" s="4">
        <f t="shared" si="199"/>
        <v>0</v>
      </c>
    </row>
    <row r="688" spans="1:7" ht="15.75" thickTop="1" x14ac:dyDescent="0.25">
      <c r="A688" t="str">
        <f t="shared" si="175"/>
        <v>b</v>
      </c>
      <c r="B688" s="5"/>
      <c r="C688" s="6" t="s">
        <v>10</v>
      </c>
      <c r="D688" s="7">
        <f t="shared" ref="D688:G688" si="200">SUM(D689:D695)</f>
        <v>0</v>
      </c>
      <c r="E688" s="7">
        <f t="shared" si="200"/>
        <v>0</v>
      </c>
      <c r="F688" s="7">
        <f t="shared" si="200"/>
        <v>0</v>
      </c>
      <c r="G688" s="7">
        <f t="shared" si="200"/>
        <v>0</v>
      </c>
    </row>
    <row r="689" spans="1:7" x14ac:dyDescent="0.25">
      <c r="A689" t="str">
        <f t="shared" si="175"/>
        <v>b</v>
      </c>
      <c r="B689" s="8"/>
      <c r="C689" s="9" t="s">
        <v>11</v>
      </c>
      <c r="D689" s="10"/>
      <c r="E689" s="10"/>
      <c r="F689" s="10"/>
      <c r="G689" s="10"/>
    </row>
    <row r="690" spans="1:7" x14ac:dyDescent="0.25">
      <c r="A690" t="str">
        <f t="shared" si="175"/>
        <v>b</v>
      </c>
      <c r="B690" s="8"/>
      <c r="C690" s="9" t="s">
        <v>12</v>
      </c>
      <c r="D690" s="10"/>
      <c r="E690" s="10"/>
      <c r="F690" s="10"/>
      <c r="G690" s="10"/>
    </row>
    <row r="691" spans="1:7" x14ac:dyDescent="0.25">
      <c r="A691" t="str">
        <f t="shared" si="175"/>
        <v>b</v>
      </c>
      <c r="B691" s="8"/>
      <c r="C691" s="9" t="s">
        <v>13</v>
      </c>
      <c r="D691" s="10"/>
      <c r="E691" s="10"/>
      <c r="F691" s="10"/>
      <c r="G691" s="10"/>
    </row>
    <row r="692" spans="1:7" x14ac:dyDescent="0.25">
      <c r="A692" t="str">
        <f t="shared" si="175"/>
        <v>b</v>
      </c>
      <c r="B692" s="8"/>
      <c r="C692" s="9" t="s">
        <v>14</v>
      </c>
      <c r="D692" s="10"/>
      <c r="E692" s="10"/>
      <c r="F692" s="10"/>
      <c r="G692" s="10"/>
    </row>
    <row r="693" spans="1:7" x14ac:dyDescent="0.25">
      <c r="A693" t="str">
        <f t="shared" si="175"/>
        <v>b</v>
      </c>
      <c r="B693" s="8"/>
      <c r="C693" s="9" t="s">
        <v>15</v>
      </c>
      <c r="D693" s="10"/>
      <c r="E693" s="10"/>
      <c r="F693" s="10"/>
      <c r="G693" s="10"/>
    </row>
    <row r="694" spans="1:7" x14ac:dyDescent="0.25">
      <c r="A694" t="str">
        <f t="shared" si="175"/>
        <v>b</v>
      </c>
      <c r="B694" s="8"/>
      <c r="C694" s="9" t="s">
        <v>16</v>
      </c>
      <c r="D694" s="10"/>
      <c r="E694" s="10"/>
      <c r="F694" s="10"/>
      <c r="G694" s="10"/>
    </row>
    <row r="695" spans="1:7" x14ac:dyDescent="0.25">
      <c r="A695" t="str">
        <f t="shared" si="175"/>
        <v>b</v>
      </c>
      <c r="B695" s="8"/>
      <c r="C695" s="9" t="s">
        <v>17</v>
      </c>
      <c r="D695" s="10"/>
      <c r="E695" s="10"/>
      <c r="F695" s="10"/>
      <c r="G695" s="10"/>
    </row>
    <row r="696" spans="1:7" x14ac:dyDescent="0.25">
      <c r="A696" t="str">
        <f t="shared" si="175"/>
        <v>b</v>
      </c>
      <c r="B696" s="5"/>
      <c r="C696" s="6" t="s">
        <v>18</v>
      </c>
      <c r="D696" s="7">
        <v>0</v>
      </c>
      <c r="E696" s="7">
        <v>0</v>
      </c>
      <c r="F696" s="7">
        <v>0</v>
      </c>
      <c r="G696" s="7">
        <v>0</v>
      </c>
    </row>
    <row r="697" spans="1:7" x14ac:dyDescent="0.25">
      <c r="A697" t="str">
        <f t="shared" si="175"/>
        <v>b</v>
      </c>
      <c r="B697" s="5"/>
      <c r="C697" s="6" t="s">
        <v>19</v>
      </c>
      <c r="D697" s="7">
        <v>0</v>
      </c>
      <c r="E697" s="7">
        <v>0</v>
      </c>
      <c r="F697" s="7">
        <v>0</v>
      </c>
      <c r="G697" s="7">
        <v>0</v>
      </c>
    </row>
    <row r="698" spans="1:7" ht="15.75" thickBot="1" x14ac:dyDescent="0.3">
      <c r="A698" t="str">
        <f t="shared" si="175"/>
        <v>b</v>
      </c>
      <c r="B698" s="11"/>
      <c r="C698" s="12" t="s">
        <v>20</v>
      </c>
      <c r="D698" s="13">
        <v>0</v>
      </c>
      <c r="E698" s="13">
        <v>0</v>
      </c>
      <c r="F698" s="13">
        <v>0</v>
      </c>
      <c r="G698" s="13">
        <v>0</v>
      </c>
    </row>
    <row r="699" spans="1:7" ht="61.5" thickTop="1" thickBot="1" x14ac:dyDescent="0.3">
      <c r="A699" t="str">
        <f t="shared" si="175"/>
        <v>a</v>
      </c>
      <c r="B699" s="3" t="s">
        <v>121</v>
      </c>
      <c r="C699" s="14" t="s">
        <v>122</v>
      </c>
      <c r="D699" s="4">
        <f t="shared" ref="D699:G699" si="201">D700+D708+D709+D710</f>
        <v>114574.95999999999</v>
      </c>
      <c r="E699" s="4">
        <f t="shared" si="201"/>
        <v>480004.18</v>
      </c>
      <c r="F699" s="4">
        <f t="shared" si="201"/>
        <v>0</v>
      </c>
      <c r="G699" s="4">
        <f t="shared" si="201"/>
        <v>0</v>
      </c>
    </row>
    <row r="700" spans="1:7" ht="15.75" thickTop="1" x14ac:dyDescent="0.25">
      <c r="A700" t="str">
        <f t="shared" si="175"/>
        <v>a</v>
      </c>
      <c r="B700" s="5"/>
      <c r="C700" s="6" t="s">
        <v>10</v>
      </c>
      <c r="D700" s="7">
        <f t="shared" ref="D700:G700" si="202">SUM(D701:D707)</f>
        <v>26387</v>
      </c>
      <c r="E700" s="7">
        <f t="shared" si="202"/>
        <v>151801.87</v>
      </c>
      <c r="F700" s="7">
        <f t="shared" si="202"/>
        <v>0</v>
      </c>
      <c r="G700" s="7">
        <f t="shared" si="202"/>
        <v>0</v>
      </c>
    </row>
    <row r="701" spans="1:7" x14ac:dyDescent="0.25">
      <c r="A701" t="str">
        <f t="shared" si="175"/>
        <v>a</v>
      </c>
      <c r="B701" s="8"/>
      <c r="C701" s="9" t="s">
        <v>11</v>
      </c>
      <c r="D701" s="10">
        <v>5615</v>
      </c>
      <c r="E701" s="10">
        <v>11230</v>
      </c>
      <c r="F701" s="10"/>
      <c r="G701" s="10"/>
    </row>
    <row r="702" spans="1:7" x14ac:dyDescent="0.25">
      <c r="A702" t="str">
        <f t="shared" si="175"/>
        <v>a</v>
      </c>
      <c r="B702" s="8"/>
      <c r="C702" s="9" t="s">
        <v>12</v>
      </c>
      <c r="D702" s="10">
        <v>20772</v>
      </c>
      <c r="E702" s="10">
        <v>41896.42</v>
      </c>
      <c r="F702" s="10"/>
      <c r="G702" s="10"/>
    </row>
    <row r="703" spans="1:7" x14ac:dyDescent="0.25">
      <c r="A703" t="str">
        <f t="shared" si="175"/>
        <v>b</v>
      </c>
      <c r="B703" s="8"/>
      <c r="C703" s="9" t="s">
        <v>13</v>
      </c>
      <c r="D703" s="10"/>
      <c r="E703" s="10"/>
      <c r="F703" s="10"/>
      <c r="G703" s="10"/>
    </row>
    <row r="704" spans="1:7" x14ac:dyDescent="0.25">
      <c r="A704" t="str">
        <f t="shared" si="175"/>
        <v>a</v>
      </c>
      <c r="B704" s="8"/>
      <c r="C704" s="9" t="s">
        <v>14</v>
      </c>
      <c r="D704" s="10"/>
      <c r="E704" s="10">
        <v>76909.84</v>
      </c>
      <c r="F704" s="10"/>
      <c r="G704" s="10"/>
    </row>
    <row r="705" spans="1:7" x14ac:dyDescent="0.25">
      <c r="A705" t="str">
        <f t="shared" si="175"/>
        <v>b</v>
      </c>
      <c r="B705" s="8"/>
      <c r="C705" s="9" t="s">
        <v>15</v>
      </c>
      <c r="D705" s="10"/>
      <c r="E705" s="10"/>
      <c r="F705" s="10"/>
      <c r="G705" s="10"/>
    </row>
    <row r="706" spans="1:7" x14ac:dyDescent="0.25">
      <c r="A706" t="str">
        <f t="shared" si="175"/>
        <v>b</v>
      </c>
      <c r="B706" s="8"/>
      <c r="C706" s="9" t="s">
        <v>16</v>
      </c>
      <c r="D706" s="10"/>
      <c r="E706" s="10"/>
      <c r="F706" s="10"/>
      <c r="G706" s="10"/>
    </row>
    <row r="707" spans="1:7" x14ac:dyDescent="0.25">
      <c r="A707" t="str">
        <f t="shared" si="175"/>
        <v>a</v>
      </c>
      <c r="B707" s="8"/>
      <c r="C707" s="9" t="s">
        <v>17</v>
      </c>
      <c r="D707" s="10"/>
      <c r="E707" s="10">
        <v>21765.61</v>
      </c>
      <c r="F707" s="10"/>
      <c r="G707" s="10"/>
    </row>
    <row r="708" spans="1:7" x14ac:dyDescent="0.25">
      <c r="A708" t="str">
        <f t="shared" ref="A708:A771" si="203">IF(OR(D708&lt;&gt;0,E708&lt;&gt;0,F708&lt;&gt;0,G708&lt;&gt;0,),"a","b")</f>
        <v>a</v>
      </c>
      <c r="B708" s="5"/>
      <c r="C708" s="6" t="s">
        <v>18</v>
      </c>
      <c r="D708" s="7">
        <v>45006</v>
      </c>
      <c r="E708" s="7">
        <v>190839.19</v>
      </c>
      <c r="F708" s="7">
        <v>0</v>
      </c>
      <c r="G708" s="7">
        <v>0</v>
      </c>
    </row>
    <row r="709" spans="1:7" x14ac:dyDescent="0.25">
      <c r="A709" t="str">
        <f t="shared" si="203"/>
        <v>b</v>
      </c>
      <c r="B709" s="5"/>
      <c r="C709" s="6" t="s">
        <v>19</v>
      </c>
      <c r="D709" s="7">
        <v>0</v>
      </c>
      <c r="E709" s="7">
        <v>0</v>
      </c>
      <c r="F709" s="7">
        <v>0</v>
      </c>
      <c r="G709" s="7">
        <v>0</v>
      </c>
    </row>
    <row r="710" spans="1:7" ht="15.75" thickBot="1" x14ac:dyDescent="0.3">
      <c r="A710" t="str">
        <f t="shared" si="203"/>
        <v>a</v>
      </c>
      <c r="B710" s="11"/>
      <c r="C710" s="12" t="s">
        <v>20</v>
      </c>
      <c r="D710" s="13">
        <v>43181.96</v>
      </c>
      <c r="E710" s="13">
        <v>137363.12</v>
      </c>
      <c r="F710" s="13">
        <v>0</v>
      </c>
      <c r="G710" s="13">
        <v>0</v>
      </c>
    </row>
    <row r="711" spans="1:7" ht="32.25" customHeight="1" thickTop="1" thickBot="1" x14ac:dyDescent="0.3">
      <c r="A711" t="str">
        <f t="shared" si="203"/>
        <v>a</v>
      </c>
      <c r="B711" s="16" t="s">
        <v>123</v>
      </c>
      <c r="C711" s="4" t="s">
        <v>124</v>
      </c>
      <c r="D711" s="4">
        <f>D723+D735+D747</f>
        <v>955478.19</v>
      </c>
      <c r="E711" s="4">
        <f>E723+E735+E747</f>
        <v>1624099.48</v>
      </c>
      <c r="F711" s="4">
        <f>F723+F735+F747</f>
        <v>0</v>
      </c>
      <c r="G711" s="4">
        <f>G723+G735+G747</f>
        <v>0</v>
      </c>
    </row>
    <row r="712" spans="1:7" ht="15.75" thickTop="1" x14ac:dyDescent="0.25">
      <c r="A712" t="str">
        <f t="shared" si="203"/>
        <v>a</v>
      </c>
      <c r="B712" s="5"/>
      <c r="C712" s="6" t="s">
        <v>10</v>
      </c>
      <c r="D712" s="7">
        <f t="shared" ref="D712:E722" si="204">D724+D736+D748</f>
        <v>52010</v>
      </c>
      <c r="E712" s="7">
        <f t="shared" si="204"/>
        <v>569213.79</v>
      </c>
      <c r="F712" s="7">
        <f t="shared" ref="F712:G712" si="205">F724+F736+F748</f>
        <v>0</v>
      </c>
      <c r="G712" s="7">
        <f t="shared" si="205"/>
        <v>0</v>
      </c>
    </row>
    <row r="713" spans="1:7" x14ac:dyDescent="0.25">
      <c r="A713" t="str">
        <f t="shared" si="203"/>
        <v>a</v>
      </c>
      <c r="B713" s="8"/>
      <c r="C713" s="9" t="s">
        <v>11</v>
      </c>
      <c r="D713" s="10">
        <f t="shared" si="204"/>
        <v>6885</v>
      </c>
      <c r="E713" s="10">
        <f t="shared" si="204"/>
        <v>13770</v>
      </c>
      <c r="F713" s="10">
        <f t="shared" ref="F713:G713" si="206">F725+F737+F749</f>
        <v>0</v>
      </c>
      <c r="G713" s="10">
        <f t="shared" si="206"/>
        <v>0</v>
      </c>
    </row>
    <row r="714" spans="1:7" x14ac:dyDescent="0.25">
      <c r="A714" t="str">
        <f t="shared" si="203"/>
        <v>a</v>
      </c>
      <c r="B714" s="8"/>
      <c r="C714" s="9" t="s">
        <v>12</v>
      </c>
      <c r="D714" s="10">
        <f t="shared" si="204"/>
        <v>45125</v>
      </c>
      <c r="E714" s="10">
        <f t="shared" si="204"/>
        <v>94692.52</v>
      </c>
      <c r="F714" s="10">
        <f t="shared" ref="F714:G714" si="207">F726+F738+F750</f>
        <v>0</v>
      </c>
      <c r="G714" s="10">
        <f t="shared" si="207"/>
        <v>0</v>
      </c>
    </row>
    <row r="715" spans="1:7" x14ac:dyDescent="0.25">
      <c r="A715" t="str">
        <f t="shared" si="203"/>
        <v>b</v>
      </c>
      <c r="B715" s="8"/>
      <c r="C715" s="9" t="s">
        <v>13</v>
      </c>
      <c r="D715" s="10">
        <f t="shared" si="204"/>
        <v>0</v>
      </c>
      <c r="E715" s="10">
        <f t="shared" si="204"/>
        <v>0</v>
      </c>
      <c r="F715" s="10">
        <f t="shared" ref="F715:G715" si="208">F727+F739+F751</f>
        <v>0</v>
      </c>
      <c r="G715" s="10">
        <f t="shared" si="208"/>
        <v>0</v>
      </c>
    </row>
    <row r="716" spans="1:7" x14ac:dyDescent="0.25">
      <c r="A716" t="str">
        <f t="shared" si="203"/>
        <v>a</v>
      </c>
      <c r="B716" s="8"/>
      <c r="C716" s="9" t="s">
        <v>14</v>
      </c>
      <c r="D716" s="10">
        <f t="shared" si="204"/>
        <v>0</v>
      </c>
      <c r="E716" s="10">
        <f t="shared" si="204"/>
        <v>433456.59</v>
      </c>
      <c r="F716" s="10">
        <f t="shared" ref="F716:G716" si="209">F728+F740+F752</f>
        <v>0</v>
      </c>
      <c r="G716" s="10">
        <f t="shared" si="209"/>
        <v>0</v>
      </c>
    </row>
    <row r="717" spans="1:7" x14ac:dyDescent="0.25">
      <c r="A717" t="str">
        <f t="shared" si="203"/>
        <v>b</v>
      </c>
      <c r="B717" s="8"/>
      <c r="C717" s="9" t="s">
        <v>15</v>
      </c>
      <c r="D717" s="10">
        <f t="shared" si="204"/>
        <v>0</v>
      </c>
      <c r="E717" s="10">
        <f t="shared" si="204"/>
        <v>0</v>
      </c>
      <c r="F717" s="10">
        <f t="shared" ref="F717:G717" si="210">F729+F741+F753</f>
        <v>0</v>
      </c>
      <c r="G717" s="10">
        <f t="shared" si="210"/>
        <v>0</v>
      </c>
    </row>
    <row r="718" spans="1:7" x14ac:dyDescent="0.25">
      <c r="A718" t="str">
        <f t="shared" si="203"/>
        <v>b</v>
      </c>
      <c r="B718" s="8"/>
      <c r="C718" s="9" t="s">
        <v>16</v>
      </c>
      <c r="D718" s="10">
        <f t="shared" si="204"/>
        <v>0</v>
      </c>
      <c r="E718" s="10">
        <f t="shared" si="204"/>
        <v>0</v>
      </c>
      <c r="F718" s="10">
        <f t="shared" ref="F718:G718" si="211">F730+F742+F754</f>
        <v>0</v>
      </c>
      <c r="G718" s="10">
        <f t="shared" si="211"/>
        <v>0</v>
      </c>
    </row>
    <row r="719" spans="1:7" x14ac:dyDescent="0.25">
      <c r="A719" t="str">
        <f t="shared" si="203"/>
        <v>a</v>
      </c>
      <c r="B719" s="8"/>
      <c r="C719" s="9" t="s">
        <v>17</v>
      </c>
      <c r="D719" s="10">
        <f t="shared" si="204"/>
        <v>0</v>
      </c>
      <c r="E719" s="10">
        <f t="shared" si="204"/>
        <v>27294.68</v>
      </c>
      <c r="F719" s="10">
        <f t="shared" ref="F719:G719" si="212">F731+F743+F755</f>
        <v>0</v>
      </c>
      <c r="G719" s="10">
        <f t="shared" si="212"/>
        <v>0</v>
      </c>
    </row>
    <row r="720" spans="1:7" x14ac:dyDescent="0.25">
      <c r="A720" t="str">
        <f t="shared" si="203"/>
        <v>a</v>
      </c>
      <c r="B720" s="5"/>
      <c r="C720" s="6" t="s">
        <v>18</v>
      </c>
      <c r="D720" s="7">
        <f t="shared" si="204"/>
        <v>111572</v>
      </c>
      <c r="E720" s="7">
        <f t="shared" si="204"/>
        <v>262989.5</v>
      </c>
      <c r="F720" s="7">
        <f t="shared" ref="F720:G720" si="213">F732+F744+F756</f>
        <v>0</v>
      </c>
      <c r="G720" s="7">
        <f t="shared" si="213"/>
        <v>0</v>
      </c>
    </row>
    <row r="721" spans="1:7" x14ac:dyDescent="0.25">
      <c r="A721" t="str">
        <f t="shared" si="203"/>
        <v>b</v>
      </c>
      <c r="B721" s="5"/>
      <c r="C721" s="6" t="s">
        <v>19</v>
      </c>
      <c r="D721" s="7">
        <f t="shared" si="204"/>
        <v>0</v>
      </c>
      <c r="E721" s="7">
        <f t="shared" si="204"/>
        <v>0</v>
      </c>
      <c r="F721" s="7">
        <f t="shared" ref="F721:G721" si="214">F733+F745+F757</f>
        <v>0</v>
      </c>
      <c r="G721" s="7">
        <f t="shared" si="214"/>
        <v>0</v>
      </c>
    </row>
    <row r="722" spans="1:7" ht="15.75" thickBot="1" x14ac:dyDescent="0.3">
      <c r="A722" t="str">
        <f t="shared" si="203"/>
        <v>a</v>
      </c>
      <c r="B722" s="11"/>
      <c r="C722" s="12" t="s">
        <v>20</v>
      </c>
      <c r="D722" s="13">
        <f t="shared" si="204"/>
        <v>791896.19</v>
      </c>
      <c r="E722" s="13">
        <f t="shared" si="204"/>
        <v>791896.19</v>
      </c>
      <c r="F722" s="13">
        <f t="shared" ref="F722:G722" si="215">F734+F746+F758</f>
        <v>0</v>
      </c>
      <c r="G722" s="13">
        <f t="shared" si="215"/>
        <v>0</v>
      </c>
    </row>
    <row r="723" spans="1:7" ht="32.25" customHeight="1" thickTop="1" thickBot="1" x14ac:dyDescent="0.3">
      <c r="A723" t="str">
        <f t="shared" si="203"/>
        <v>b</v>
      </c>
      <c r="B723" s="16" t="s">
        <v>125</v>
      </c>
      <c r="C723" s="4" t="s">
        <v>126</v>
      </c>
      <c r="D723" s="4">
        <f t="shared" ref="D723:G747" si="216">D724+D732+D733+D734</f>
        <v>0</v>
      </c>
      <c r="E723" s="4">
        <f t="shared" si="216"/>
        <v>0</v>
      </c>
      <c r="F723" s="4">
        <f t="shared" si="216"/>
        <v>0</v>
      </c>
      <c r="G723" s="4">
        <f t="shared" si="216"/>
        <v>0</v>
      </c>
    </row>
    <row r="724" spans="1:7" ht="15.75" thickTop="1" x14ac:dyDescent="0.25">
      <c r="A724" t="str">
        <f t="shared" si="203"/>
        <v>b</v>
      </c>
      <c r="B724" s="5"/>
      <c r="C724" s="6" t="s">
        <v>10</v>
      </c>
      <c r="D724" s="7">
        <f t="shared" ref="D724:G748" si="217">SUM(D725:D731)</f>
        <v>0</v>
      </c>
      <c r="E724" s="7">
        <f t="shared" si="217"/>
        <v>0</v>
      </c>
      <c r="F724" s="7">
        <f t="shared" si="217"/>
        <v>0</v>
      </c>
      <c r="G724" s="7">
        <f t="shared" si="217"/>
        <v>0</v>
      </c>
    </row>
    <row r="725" spans="1:7" x14ac:dyDescent="0.25">
      <c r="A725" t="str">
        <f t="shared" si="203"/>
        <v>b</v>
      </c>
      <c r="B725" s="8"/>
      <c r="C725" s="9" t="s">
        <v>11</v>
      </c>
      <c r="D725" s="10"/>
      <c r="E725" s="10"/>
      <c r="F725" s="10"/>
      <c r="G725" s="10"/>
    </row>
    <row r="726" spans="1:7" x14ac:dyDescent="0.25">
      <c r="A726" t="str">
        <f t="shared" si="203"/>
        <v>b</v>
      </c>
      <c r="B726" s="8"/>
      <c r="C726" s="9" t="s">
        <v>12</v>
      </c>
      <c r="D726" s="10"/>
      <c r="E726" s="10"/>
      <c r="F726" s="10"/>
      <c r="G726" s="10"/>
    </row>
    <row r="727" spans="1:7" x14ac:dyDescent="0.25">
      <c r="A727" t="str">
        <f t="shared" si="203"/>
        <v>b</v>
      </c>
      <c r="B727" s="8"/>
      <c r="C727" s="9" t="s">
        <v>13</v>
      </c>
      <c r="D727" s="10"/>
      <c r="E727" s="10"/>
      <c r="F727" s="10"/>
      <c r="G727" s="10"/>
    </row>
    <row r="728" spans="1:7" x14ac:dyDescent="0.25">
      <c r="A728" t="str">
        <f t="shared" si="203"/>
        <v>b</v>
      </c>
      <c r="B728" s="8"/>
      <c r="C728" s="9" t="s">
        <v>14</v>
      </c>
      <c r="D728" s="10"/>
      <c r="E728" s="10"/>
      <c r="F728" s="10"/>
      <c r="G728" s="10"/>
    </row>
    <row r="729" spans="1:7" x14ac:dyDescent="0.25">
      <c r="A729" t="str">
        <f t="shared" si="203"/>
        <v>b</v>
      </c>
      <c r="B729" s="8"/>
      <c r="C729" s="9" t="s">
        <v>15</v>
      </c>
      <c r="D729" s="10"/>
      <c r="E729" s="10"/>
      <c r="F729" s="10"/>
      <c r="G729" s="10"/>
    </row>
    <row r="730" spans="1:7" x14ac:dyDescent="0.25">
      <c r="A730" t="str">
        <f t="shared" si="203"/>
        <v>b</v>
      </c>
      <c r="B730" s="8"/>
      <c r="C730" s="9" t="s">
        <v>16</v>
      </c>
      <c r="D730" s="10"/>
      <c r="E730" s="10"/>
      <c r="F730" s="10"/>
      <c r="G730" s="10"/>
    </row>
    <row r="731" spans="1:7" x14ac:dyDescent="0.25">
      <c r="A731" t="str">
        <f t="shared" si="203"/>
        <v>b</v>
      </c>
      <c r="B731" s="8"/>
      <c r="C731" s="9" t="s">
        <v>17</v>
      </c>
      <c r="D731" s="10"/>
      <c r="E731" s="10"/>
      <c r="F731" s="10"/>
      <c r="G731" s="10"/>
    </row>
    <row r="732" spans="1:7" x14ac:dyDescent="0.25">
      <c r="A732" t="str">
        <f t="shared" si="203"/>
        <v>b</v>
      </c>
      <c r="B732" s="5"/>
      <c r="C732" s="6" t="s">
        <v>18</v>
      </c>
      <c r="D732" s="7">
        <v>0</v>
      </c>
      <c r="E732" s="7">
        <v>0</v>
      </c>
      <c r="F732" s="7">
        <v>0</v>
      </c>
      <c r="G732" s="7">
        <v>0</v>
      </c>
    </row>
    <row r="733" spans="1:7" x14ac:dyDescent="0.25">
      <c r="A733" t="str">
        <f t="shared" si="203"/>
        <v>b</v>
      </c>
      <c r="B733" s="5"/>
      <c r="C733" s="6" t="s">
        <v>19</v>
      </c>
      <c r="D733" s="7">
        <v>0</v>
      </c>
      <c r="E733" s="7">
        <v>0</v>
      </c>
      <c r="F733" s="7">
        <v>0</v>
      </c>
      <c r="G733" s="7">
        <v>0</v>
      </c>
    </row>
    <row r="734" spans="1:7" ht="15.75" thickBot="1" x14ac:dyDescent="0.3">
      <c r="A734" t="str">
        <f t="shared" si="203"/>
        <v>b</v>
      </c>
      <c r="B734" s="11"/>
      <c r="C734" s="12" t="s">
        <v>20</v>
      </c>
      <c r="D734" s="13">
        <v>0</v>
      </c>
      <c r="E734" s="13">
        <v>0</v>
      </c>
      <c r="F734" s="13">
        <v>0</v>
      </c>
      <c r="G734" s="13">
        <v>0</v>
      </c>
    </row>
    <row r="735" spans="1:7" ht="61.5" thickTop="1" thickBot="1" x14ac:dyDescent="0.3">
      <c r="A735" t="str">
        <f t="shared" si="203"/>
        <v>b</v>
      </c>
      <c r="B735" s="3" t="s">
        <v>127</v>
      </c>
      <c r="C735" s="14" t="s">
        <v>128</v>
      </c>
      <c r="D735" s="4">
        <f t="shared" si="216"/>
        <v>0</v>
      </c>
      <c r="E735" s="4">
        <f t="shared" si="216"/>
        <v>0</v>
      </c>
      <c r="F735" s="4">
        <f t="shared" si="216"/>
        <v>0</v>
      </c>
      <c r="G735" s="4">
        <f t="shared" si="216"/>
        <v>0</v>
      </c>
    </row>
    <row r="736" spans="1:7" ht="15.75" thickTop="1" x14ac:dyDescent="0.25">
      <c r="A736" t="str">
        <f t="shared" si="203"/>
        <v>b</v>
      </c>
      <c r="B736" s="5"/>
      <c r="C736" s="6" t="s">
        <v>10</v>
      </c>
      <c r="D736" s="7">
        <f t="shared" si="217"/>
        <v>0</v>
      </c>
      <c r="E736" s="7">
        <f t="shared" si="217"/>
        <v>0</v>
      </c>
      <c r="F736" s="7">
        <f t="shared" si="217"/>
        <v>0</v>
      </c>
      <c r="G736" s="7">
        <f t="shared" si="217"/>
        <v>0</v>
      </c>
    </row>
    <row r="737" spans="1:7" x14ac:dyDescent="0.25">
      <c r="A737" t="str">
        <f t="shared" si="203"/>
        <v>b</v>
      </c>
      <c r="B737" s="8"/>
      <c r="C737" s="9" t="s">
        <v>11</v>
      </c>
      <c r="D737" s="10"/>
      <c r="E737" s="10"/>
      <c r="F737" s="10"/>
      <c r="G737" s="10"/>
    </row>
    <row r="738" spans="1:7" x14ac:dyDescent="0.25">
      <c r="A738" t="str">
        <f t="shared" si="203"/>
        <v>b</v>
      </c>
      <c r="B738" s="8"/>
      <c r="C738" s="9" t="s">
        <v>12</v>
      </c>
      <c r="D738" s="17"/>
      <c r="E738" s="17"/>
      <c r="F738" s="17"/>
      <c r="G738" s="17"/>
    </row>
    <row r="739" spans="1:7" x14ac:dyDescent="0.25">
      <c r="A739" t="str">
        <f t="shared" si="203"/>
        <v>b</v>
      </c>
      <c r="B739" s="8"/>
      <c r="C739" s="9" t="s">
        <v>13</v>
      </c>
      <c r="D739" s="10"/>
      <c r="E739" s="10"/>
      <c r="F739" s="10"/>
      <c r="G739" s="10"/>
    </row>
    <row r="740" spans="1:7" x14ac:dyDescent="0.25">
      <c r="A740" t="str">
        <f t="shared" si="203"/>
        <v>b</v>
      </c>
      <c r="B740" s="8"/>
      <c r="C740" s="9" t="s">
        <v>14</v>
      </c>
      <c r="D740" s="10"/>
      <c r="E740" s="10"/>
      <c r="F740" s="10"/>
      <c r="G740" s="10"/>
    </row>
    <row r="741" spans="1:7" x14ac:dyDescent="0.25">
      <c r="A741" t="str">
        <f t="shared" si="203"/>
        <v>b</v>
      </c>
      <c r="B741" s="8"/>
      <c r="C741" s="9" t="s">
        <v>15</v>
      </c>
      <c r="D741" s="10"/>
      <c r="E741" s="10"/>
      <c r="F741" s="10"/>
      <c r="G741" s="10"/>
    </row>
    <row r="742" spans="1:7" x14ac:dyDescent="0.25">
      <c r="A742" t="str">
        <f t="shared" si="203"/>
        <v>b</v>
      </c>
      <c r="B742" s="8"/>
      <c r="C742" s="9" t="s">
        <v>16</v>
      </c>
      <c r="D742" s="10"/>
      <c r="E742" s="10"/>
      <c r="F742" s="10"/>
      <c r="G742" s="10"/>
    </row>
    <row r="743" spans="1:7" x14ac:dyDescent="0.25">
      <c r="A743" t="str">
        <f t="shared" si="203"/>
        <v>b</v>
      </c>
      <c r="B743" s="8"/>
      <c r="C743" s="9" t="s">
        <v>17</v>
      </c>
      <c r="D743" s="10"/>
      <c r="E743" s="10"/>
      <c r="F743" s="10"/>
      <c r="G743" s="10"/>
    </row>
    <row r="744" spans="1:7" x14ac:dyDescent="0.25">
      <c r="A744" t="str">
        <f t="shared" si="203"/>
        <v>b</v>
      </c>
      <c r="B744" s="5"/>
      <c r="C744" s="6" t="s">
        <v>18</v>
      </c>
      <c r="D744" s="7">
        <v>0</v>
      </c>
      <c r="E744" s="7">
        <v>0</v>
      </c>
      <c r="F744" s="7">
        <v>0</v>
      </c>
      <c r="G744" s="7">
        <v>0</v>
      </c>
    </row>
    <row r="745" spans="1:7" x14ac:dyDescent="0.25">
      <c r="A745" t="str">
        <f t="shared" si="203"/>
        <v>b</v>
      </c>
      <c r="B745" s="5"/>
      <c r="C745" s="6" t="s">
        <v>19</v>
      </c>
      <c r="D745" s="7">
        <v>0</v>
      </c>
      <c r="E745" s="7">
        <v>0</v>
      </c>
      <c r="F745" s="7">
        <v>0</v>
      </c>
      <c r="G745" s="7">
        <v>0</v>
      </c>
    </row>
    <row r="746" spans="1:7" ht="15.75" thickBot="1" x14ac:dyDescent="0.3">
      <c r="A746" t="str">
        <f t="shared" si="203"/>
        <v>b</v>
      </c>
      <c r="B746" s="11"/>
      <c r="C746" s="12" t="s">
        <v>20</v>
      </c>
      <c r="D746" s="13">
        <v>0</v>
      </c>
      <c r="E746" s="13">
        <v>0</v>
      </c>
      <c r="F746" s="13">
        <v>0</v>
      </c>
      <c r="G746" s="13">
        <v>0</v>
      </c>
    </row>
    <row r="747" spans="1:7" ht="106.5" thickTop="1" thickBot="1" x14ac:dyDescent="0.3">
      <c r="A747" t="str">
        <f t="shared" si="203"/>
        <v>a</v>
      </c>
      <c r="B747" s="3" t="s">
        <v>129</v>
      </c>
      <c r="C747" s="14" t="s">
        <v>130</v>
      </c>
      <c r="D747" s="4">
        <f t="shared" si="216"/>
        <v>955478.19</v>
      </c>
      <c r="E747" s="4">
        <f t="shared" si="216"/>
        <v>1624099.48</v>
      </c>
      <c r="F747" s="4">
        <f t="shared" si="216"/>
        <v>0</v>
      </c>
      <c r="G747" s="4">
        <f t="shared" si="216"/>
        <v>0</v>
      </c>
    </row>
    <row r="748" spans="1:7" ht="15.75" thickTop="1" x14ac:dyDescent="0.25">
      <c r="A748" t="str">
        <f t="shared" si="203"/>
        <v>a</v>
      </c>
      <c r="B748" s="5"/>
      <c r="C748" s="6" t="s">
        <v>10</v>
      </c>
      <c r="D748" s="7">
        <f t="shared" si="217"/>
        <v>52010</v>
      </c>
      <c r="E748" s="7">
        <f t="shared" si="217"/>
        <v>569213.79</v>
      </c>
      <c r="F748" s="7">
        <f t="shared" si="217"/>
        <v>0</v>
      </c>
      <c r="G748" s="7">
        <f t="shared" si="217"/>
        <v>0</v>
      </c>
    </row>
    <row r="749" spans="1:7" x14ac:dyDescent="0.25">
      <c r="A749" t="str">
        <f t="shared" si="203"/>
        <v>a</v>
      </c>
      <c r="B749" s="8"/>
      <c r="C749" s="9" t="s">
        <v>11</v>
      </c>
      <c r="D749" s="10">
        <v>6885</v>
      </c>
      <c r="E749" s="10">
        <v>13770</v>
      </c>
      <c r="F749" s="10"/>
      <c r="G749" s="10"/>
    </row>
    <row r="750" spans="1:7" x14ac:dyDescent="0.25">
      <c r="A750" t="str">
        <f t="shared" si="203"/>
        <v>a</v>
      </c>
      <c r="B750" s="8"/>
      <c r="C750" s="9" t="s">
        <v>12</v>
      </c>
      <c r="D750" s="10">
        <v>45125</v>
      </c>
      <c r="E750" s="10">
        <v>94692.52</v>
      </c>
      <c r="F750" s="10"/>
      <c r="G750" s="10"/>
    </row>
    <row r="751" spans="1:7" x14ac:dyDescent="0.25">
      <c r="A751" t="str">
        <f t="shared" si="203"/>
        <v>b</v>
      </c>
      <c r="B751" s="8"/>
      <c r="C751" s="9" t="s">
        <v>13</v>
      </c>
      <c r="D751" s="10"/>
      <c r="E751" s="10"/>
      <c r="F751" s="10"/>
      <c r="G751" s="10"/>
    </row>
    <row r="752" spans="1:7" x14ac:dyDescent="0.25">
      <c r="A752" t="str">
        <f t="shared" si="203"/>
        <v>a</v>
      </c>
      <c r="B752" s="8"/>
      <c r="C752" s="9" t="s">
        <v>14</v>
      </c>
      <c r="D752" s="10"/>
      <c r="E752" s="10">
        <v>433456.59</v>
      </c>
      <c r="F752" s="10"/>
      <c r="G752" s="10"/>
    </row>
    <row r="753" spans="1:7" x14ac:dyDescent="0.25">
      <c r="A753" t="str">
        <f t="shared" si="203"/>
        <v>b</v>
      </c>
      <c r="B753" s="8"/>
      <c r="C753" s="9" t="s">
        <v>15</v>
      </c>
      <c r="D753" s="10"/>
      <c r="E753" s="10"/>
      <c r="F753" s="10"/>
      <c r="G753" s="10"/>
    </row>
    <row r="754" spans="1:7" x14ac:dyDescent="0.25">
      <c r="A754" t="str">
        <f t="shared" si="203"/>
        <v>b</v>
      </c>
      <c r="B754" s="8"/>
      <c r="C754" s="9" t="s">
        <v>16</v>
      </c>
      <c r="D754" s="10"/>
      <c r="E754" s="10"/>
      <c r="F754" s="10"/>
      <c r="G754" s="10"/>
    </row>
    <row r="755" spans="1:7" x14ac:dyDescent="0.25">
      <c r="A755" t="str">
        <f t="shared" si="203"/>
        <v>a</v>
      </c>
      <c r="B755" s="8"/>
      <c r="C755" s="9" t="s">
        <v>17</v>
      </c>
      <c r="D755" s="10"/>
      <c r="E755" s="10">
        <v>27294.68</v>
      </c>
      <c r="F755" s="10"/>
      <c r="G755" s="10"/>
    </row>
    <row r="756" spans="1:7" x14ac:dyDescent="0.25">
      <c r="A756" t="str">
        <f t="shared" si="203"/>
        <v>a</v>
      </c>
      <c r="B756" s="5"/>
      <c r="C756" s="6" t="s">
        <v>18</v>
      </c>
      <c r="D756" s="7">
        <v>111572</v>
      </c>
      <c r="E756" s="7">
        <v>262989.5</v>
      </c>
      <c r="F756" s="7">
        <v>0</v>
      </c>
      <c r="G756" s="7">
        <v>0</v>
      </c>
    </row>
    <row r="757" spans="1:7" x14ac:dyDescent="0.25">
      <c r="A757" t="str">
        <f t="shared" si="203"/>
        <v>b</v>
      </c>
      <c r="B757" s="5"/>
      <c r="C757" s="6" t="s">
        <v>19</v>
      </c>
      <c r="D757" s="7">
        <v>0</v>
      </c>
      <c r="E757" s="7">
        <v>0</v>
      </c>
      <c r="F757" s="7">
        <v>0</v>
      </c>
      <c r="G757" s="7">
        <v>0</v>
      </c>
    </row>
    <row r="758" spans="1:7" ht="15.75" thickBot="1" x14ac:dyDescent="0.3">
      <c r="A758" t="str">
        <f t="shared" si="203"/>
        <v>a</v>
      </c>
      <c r="B758" s="11"/>
      <c r="C758" s="12" t="s">
        <v>20</v>
      </c>
      <c r="D758" s="13">
        <v>791896.19</v>
      </c>
      <c r="E758" s="13">
        <v>791896.19</v>
      </c>
      <c r="F758" s="13">
        <v>0</v>
      </c>
      <c r="G758" s="13">
        <v>0</v>
      </c>
    </row>
    <row r="759" spans="1:7" ht="32.25" customHeight="1" thickTop="1" thickBot="1" x14ac:dyDescent="0.3">
      <c r="A759" t="str">
        <f t="shared" si="203"/>
        <v>b</v>
      </c>
      <c r="B759" s="16" t="s">
        <v>131</v>
      </c>
      <c r="C759" s="4" t="s">
        <v>132</v>
      </c>
      <c r="D759" s="4">
        <f>D771+D783</f>
        <v>0</v>
      </c>
      <c r="E759" s="4">
        <f>E771+E783</f>
        <v>0</v>
      </c>
      <c r="F759" s="4">
        <f>F771+F783</f>
        <v>0</v>
      </c>
      <c r="G759" s="4">
        <f>G771+G783</f>
        <v>0</v>
      </c>
    </row>
    <row r="760" spans="1:7" ht="15.75" thickTop="1" x14ac:dyDescent="0.25">
      <c r="A760" t="str">
        <f t="shared" si="203"/>
        <v>b</v>
      </c>
      <c r="B760" s="5"/>
      <c r="C760" s="6" t="s">
        <v>10</v>
      </c>
      <c r="D760" s="7">
        <f t="shared" ref="D760:E770" si="218">D772+D784</f>
        <v>0</v>
      </c>
      <c r="E760" s="7">
        <f t="shared" si="218"/>
        <v>0</v>
      </c>
      <c r="F760" s="7">
        <f t="shared" ref="F760:G760" si="219">F772+F784</f>
        <v>0</v>
      </c>
      <c r="G760" s="7">
        <f t="shared" si="219"/>
        <v>0</v>
      </c>
    </row>
    <row r="761" spans="1:7" x14ac:dyDescent="0.25">
      <c r="A761" t="str">
        <f t="shared" si="203"/>
        <v>b</v>
      </c>
      <c r="B761" s="8"/>
      <c r="C761" s="9" t="s">
        <v>11</v>
      </c>
      <c r="D761" s="10">
        <f t="shared" si="218"/>
        <v>0</v>
      </c>
      <c r="E761" s="10">
        <f t="shared" si="218"/>
        <v>0</v>
      </c>
      <c r="F761" s="10">
        <f t="shared" ref="F761:G761" si="220">F773+F785</f>
        <v>0</v>
      </c>
      <c r="G761" s="10">
        <f t="shared" si="220"/>
        <v>0</v>
      </c>
    </row>
    <row r="762" spans="1:7" x14ac:dyDescent="0.25">
      <c r="A762" t="str">
        <f t="shared" si="203"/>
        <v>b</v>
      </c>
      <c r="B762" s="8"/>
      <c r="C762" s="9" t="s">
        <v>12</v>
      </c>
      <c r="D762" s="10">
        <f t="shared" si="218"/>
        <v>0</v>
      </c>
      <c r="E762" s="10">
        <f t="shared" si="218"/>
        <v>0</v>
      </c>
      <c r="F762" s="10">
        <f t="shared" ref="F762:G762" si="221">F774+F786</f>
        <v>0</v>
      </c>
      <c r="G762" s="10">
        <f t="shared" si="221"/>
        <v>0</v>
      </c>
    </row>
    <row r="763" spans="1:7" x14ac:dyDescent="0.25">
      <c r="A763" t="str">
        <f t="shared" si="203"/>
        <v>b</v>
      </c>
      <c r="B763" s="8"/>
      <c r="C763" s="9" t="s">
        <v>13</v>
      </c>
      <c r="D763" s="10">
        <f t="shared" si="218"/>
        <v>0</v>
      </c>
      <c r="E763" s="10">
        <f t="shared" si="218"/>
        <v>0</v>
      </c>
      <c r="F763" s="10">
        <f t="shared" ref="F763:G763" si="222">F775+F787</f>
        <v>0</v>
      </c>
      <c r="G763" s="10">
        <f t="shared" si="222"/>
        <v>0</v>
      </c>
    </row>
    <row r="764" spans="1:7" x14ac:dyDescent="0.25">
      <c r="A764" t="str">
        <f t="shared" si="203"/>
        <v>b</v>
      </c>
      <c r="B764" s="8"/>
      <c r="C764" s="9" t="s">
        <v>14</v>
      </c>
      <c r="D764" s="10">
        <f t="shared" si="218"/>
        <v>0</v>
      </c>
      <c r="E764" s="10">
        <f t="shared" si="218"/>
        <v>0</v>
      </c>
      <c r="F764" s="10">
        <f t="shared" ref="F764:G764" si="223">F776+F788</f>
        <v>0</v>
      </c>
      <c r="G764" s="10">
        <f t="shared" si="223"/>
        <v>0</v>
      </c>
    </row>
    <row r="765" spans="1:7" x14ac:dyDescent="0.25">
      <c r="A765" t="str">
        <f t="shared" si="203"/>
        <v>b</v>
      </c>
      <c r="B765" s="8"/>
      <c r="C765" s="9" t="s">
        <v>15</v>
      </c>
      <c r="D765" s="10">
        <f t="shared" si="218"/>
        <v>0</v>
      </c>
      <c r="E765" s="10">
        <f t="shared" si="218"/>
        <v>0</v>
      </c>
      <c r="F765" s="10">
        <f t="shared" ref="F765:G765" si="224">F777+F789</f>
        <v>0</v>
      </c>
      <c r="G765" s="10">
        <f t="shared" si="224"/>
        <v>0</v>
      </c>
    </row>
    <row r="766" spans="1:7" x14ac:dyDescent="0.25">
      <c r="A766" t="str">
        <f t="shared" si="203"/>
        <v>b</v>
      </c>
      <c r="B766" s="8"/>
      <c r="C766" s="9" t="s">
        <v>16</v>
      </c>
      <c r="D766" s="10">
        <f t="shared" si="218"/>
        <v>0</v>
      </c>
      <c r="E766" s="10">
        <f t="shared" si="218"/>
        <v>0</v>
      </c>
      <c r="F766" s="10">
        <f t="shared" ref="F766:G766" si="225">F778+F790</f>
        <v>0</v>
      </c>
      <c r="G766" s="10">
        <f t="shared" si="225"/>
        <v>0</v>
      </c>
    </row>
    <row r="767" spans="1:7" x14ac:dyDescent="0.25">
      <c r="A767" t="str">
        <f t="shared" si="203"/>
        <v>b</v>
      </c>
      <c r="B767" s="8"/>
      <c r="C767" s="9" t="s">
        <v>17</v>
      </c>
      <c r="D767" s="10">
        <f t="shared" si="218"/>
        <v>0</v>
      </c>
      <c r="E767" s="10">
        <f t="shared" si="218"/>
        <v>0</v>
      </c>
      <c r="F767" s="10">
        <f t="shared" ref="F767:G767" si="226">F779+F791</f>
        <v>0</v>
      </c>
      <c r="G767" s="10">
        <f t="shared" si="226"/>
        <v>0</v>
      </c>
    </row>
    <row r="768" spans="1:7" x14ac:dyDescent="0.25">
      <c r="A768" t="str">
        <f t="shared" si="203"/>
        <v>b</v>
      </c>
      <c r="B768" s="5"/>
      <c r="C768" s="6" t="s">
        <v>18</v>
      </c>
      <c r="D768" s="7">
        <f t="shared" si="218"/>
        <v>0</v>
      </c>
      <c r="E768" s="7">
        <f t="shared" si="218"/>
        <v>0</v>
      </c>
      <c r="F768" s="7">
        <f t="shared" ref="F768:G768" si="227">F780+F792</f>
        <v>0</v>
      </c>
      <c r="G768" s="7">
        <f t="shared" si="227"/>
        <v>0</v>
      </c>
    </row>
    <row r="769" spans="1:7" x14ac:dyDescent="0.25">
      <c r="A769" t="str">
        <f t="shared" si="203"/>
        <v>b</v>
      </c>
      <c r="B769" s="5"/>
      <c r="C769" s="6" t="s">
        <v>19</v>
      </c>
      <c r="D769" s="7">
        <f t="shared" si="218"/>
        <v>0</v>
      </c>
      <c r="E769" s="7">
        <f t="shared" si="218"/>
        <v>0</v>
      </c>
      <c r="F769" s="7">
        <f t="shared" ref="F769:G769" si="228">F781+F793</f>
        <v>0</v>
      </c>
      <c r="G769" s="7">
        <f t="shared" si="228"/>
        <v>0</v>
      </c>
    </row>
    <row r="770" spans="1:7" ht="15.75" thickBot="1" x14ac:dyDescent="0.3">
      <c r="A770" t="str">
        <f t="shared" si="203"/>
        <v>b</v>
      </c>
      <c r="B770" s="11"/>
      <c r="C770" s="12" t="s">
        <v>20</v>
      </c>
      <c r="D770" s="13">
        <f t="shared" si="218"/>
        <v>0</v>
      </c>
      <c r="E770" s="13">
        <f t="shared" si="218"/>
        <v>0</v>
      </c>
      <c r="F770" s="13">
        <f t="shared" ref="F770:G770" si="229">F782+F794</f>
        <v>0</v>
      </c>
      <c r="G770" s="13">
        <f t="shared" si="229"/>
        <v>0</v>
      </c>
    </row>
    <row r="771" spans="1:7" ht="32.25" customHeight="1" thickTop="1" thickBot="1" x14ac:dyDescent="0.3">
      <c r="A771" t="str">
        <f t="shared" si="203"/>
        <v>b</v>
      </c>
      <c r="B771" s="16" t="s">
        <v>133</v>
      </c>
      <c r="C771" s="4" t="s">
        <v>132</v>
      </c>
      <c r="D771" s="4">
        <f t="shared" ref="D771:G771" si="230">D772+D780+D781+D782</f>
        <v>0</v>
      </c>
      <c r="E771" s="4">
        <f t="shared" si="230"/>
        <v>0</v>
      </c>
      <c r="F771" s="4">
        <f t="shared" si="230"/>
        <v>0</v>
      </c>
      <c r="G771" s="4">
        <f t="shared" si="230"/>
        <v>0</v>
      </c>
    </row>
    <row r="772" spans="1:7" ht="15.75" thickTop="1" x14ac:dyDescent="0.25">
      <c r="A772" t="str">
        <f t="shared" ref="A772:A835" si="231">IF(OR(D772&lt;&gt;0,E772&lt;&gt;0,F772&lt;&gt;0,G772&lt;&gt;0,),"a","b")</f>
        <v>b</v>
      </c>
      <c r="B772" s="5"/>
      <c r="C772" s="6" t="s">
        <v>10</v>
      </c>
      <c r="D772" s="7">
        <f t="shared" ref="D772:G772" si="232">SUM(D773:D779)</f>
        <v>0</v>
      </c>
      <c r="E772" s="7">
        <f t="shared" si="232"/>
        <v>0</v>
      </c>
      <c r="F772" s="7">
        <f t="shared" si="232"/>
        <v>0</v>
      </c>
      <c r="G772" s="7">
        <f t="shared" si="232"/>
        <v>0</v>
      </c>
    </row>
    <row r="773" spans="1:7" x14ac:dyDescent="0.25">
      <c r="A773" t="str">
        <f t="shared" si="231"/>
        <v>b</v>
      </c>
      <c r="B773" s="8"/>
      <c r="C773" s="9" t="s">
        <v>11</v>
      </c>
      <c r="D773" s="10"/>
      <c r="E773" s="10"/>
      <c r="F773" s="10"/>
      <c r="G773" s="10"/>
    </row>
    <row r="774" spans="1:7" x14ac:dyDescent="0.25">
      <c r="A774" t="str">
        <f t="shared" si="231"/>
        <v>b</v>
      </c>
      <c r="B774" s="8"/>
      <c r="C774" s="9" t="s">
        <v>12</v>
      </c>
      <c r="D774" s="10"/>
      <c r="E774" s="10"/>
      <c r="F774" s="10"/>
      <c r="G774" s="10"/>
    </row>
    <row r="775" spans="1:7" x14ac:dyDescent="0.25">
      <c r="A775" t="str">
        <f t="shared" si="231"/>
        <v>b</v>
      </c>
      <c r="B775" s="8"/>
      <c r="C775" s="9" t="s">
        <v>13</v>
      </c>
      <c r="D775" s="10"/>
      <c r="E775" s="10"/>
      <c r="F775" s="10"/>
      <c r="G775" s="10"/>
    </row>
    <row r="776" spans="1:7" x14ac:dyDescent="0.25">
      <c r="A776" t="str">
        <f t="shared" si="231"/>
        <v>b</v>
      </c>
      <c r="B776" s="8"/>
      <c r="C776" s="9" t="s">
        <v>14</v>
      </c>
      <c r="D776" s="10"/>
      <c r="E776" s="10"/>
      <c r="F776" s="10"/>
      <c r="G776" s="10"/>
    </row>
    <row r="777" spans="1:7" x14ac:dyDescent="0.25">
      <c r="A777" t="str">
        <f t="shared" si="231"/>
        <v>b</v>
      </c>
      <c r="B777" s="8"/>
      <c r="C777" s="9" t="s">
        <v>15</v>
      </c>
      <c r="D777" s="10"/>
      <c r="E777" s="10"/>
      <c r="F777" s="10"/>
      <c r="G777" s="10"/>
    </row>
    <row r="778" spans="1:7" x14ac:dyDescent="0.25">
      <c r="A778" t="str">
        <f t="shared" si="231"/>
        <v>b</v>
      </c>
      <c r="B778" s="8"/>
      <c r="C778" s="9" t="s">
        <v>16</v>
      </c>
      <c r="D778" s="10"/>
      <c r="E778" s="10"/>
      <c r="F778" s="10"/>
      <c r="G778" s="10"/>
    </row>
    <row r="779" spans="1:7" x14ac:dyDescent="0.25">
      <c r="A779" t="str">
        <f t="shared" si="231"/>
        <v>b</v>
      </c>
      <c r="B779" s="8"/>
      <c r="C779" s="9" t="s">
        <v>17</v>
      </c>
      <c r="D779" s="10"/>
      <c r="E779" s="10"/>
      <c r="F779" s="10"/>
      <c r="G779" s="10"/>
    </row>
    <row r="780" spans="1:7" x14ac:dyDescent="0.25">
      <c r="A780" t="str">
        <f t="shared" si="231"/>
        <v>b</v>
      </c>
      <c r="B780" s="5"/>
      <c r="C780" s="6" t="s">
        <v>18</v>
      </c>
      <c r="D780" s="7">
        <v>0</v>
      </c>
      <c r="E780" s="7">
        <v>0</v>
      </c>
      <c r="F780" s="7">
        <v>0</v>
      </c>
      <c r="G780" s="7">
        <v>0</v>
      </c>
    </row>
    <row r="781" spans="1:7" x14ac:dyDescent="0.25">
      <c r="A781" t="str">
        <f t="shared" si="231"/>
        <v>b</v>
      </c>
      <c r="B781" s="5"/>
      <c r="C781" s="6" t="s">
        <v>19</v>
      </c>
      <c r="D781" s="7">
        <v>0</v>
      </c>
      <c r="E781" s="7">
        <v>0</v>
      </c>
      <c r="F781" s="7">
        <v>0</v>
      </c>
      <c r="G781" s="7">
        <v>0</v>
      </c>
    </row>
    <row r="782" spans="1:7" ht="15.75" thickBot="1" x14ac:dyDescent="0.3">
      <c r="A782" t="str">
        <f t="shared" si="231"/>
        <v>b</v>
      </c>
      <c r="B782" s="11"/>
      <c r="C782" s="12" t="s">
        <v>20</v>
      </c>
      <c r="D782" s="13">
        <v>0</v>
      </c>
      <c r="E782" s="13">
        <v>0</v>
      </c>
      <c r="F782" s="13">
        <v>0</v>
      </c>
      <c r="G782" s="13">
        <v>0</v>
      </c>
    </row>
    <row r="783" spans="1:7" ht="61.5" thickTop="1" thickBot="1" x14ac:dyDescent="0.3">
      <c r="A783" t="str">
        <f t="shared" si="231"/>
        <v>b</v>
      </c>
      <c r="B783" s="3" t="s">
        <v>134</v>
      </c>
      <c r="C783" s="14" t="s">
        <v>135</v>
      </c>
      <c r="D783" s="4">
        <f t="shared" ref="D783:G783" si="233">D784+D792+D793+D794</f>
        <v>0</v>
      </c>
      <c r="E783" s="4">
        <f t="shared" si="233"/>
        <v>0</v>
      </c>
      <c r="F783" s="4">
        <f t="shared" si="233"/>
        <v>0</v>
      </c>
      <c r="G783" s="4">
        <f t="shared" si="233"/>
        <v>0</v>
      </c>
    </row>
    <row r="784" spans="1:7" ht="15.75" thickTop="1" x14ac:dyDescent="0.25">
      <c r="A784" t="str">
        <f t="shared" si="231"/>
        <v>b</v>
      </c>
      <c r="B784" s="5"/>
      <c r="C784" s="6" t="s">
        <v>10</v>
      </c>
      <c r="D784" s="7">
        <f t="shared" ref="D784:G784" si="234">SUM(D785:D791)</f>
        <v>0</v>
      </c>
      <c r="E784" s="7">
        <f t="shared" si="234"/>
        <v>0</v>
      </c>
      <c r="F784" s="7">
        <f t="shared" si="234"/>
        <v>0</v>
      </c>
      <c r="G784" s="7">
        <f t="shared" si="234"/>
        <v>0</v>
      </c>
    </row>
    <row r="785" spans="1:7" x14ac:dyDescent="0.25">
      <c r="A785" t="str">
        <f t="shared" si="231"/>
        <v>b</v>
      </c>
      <c r="B785" s="8"/>
      <c r="C785" s="9" t="s">
        <v>11</v>
      </c>
      <c r="D785" s="10"/>
      <c r="E785" s="10"/>
      <c r="F785" s="10"/>
      <c r="G785" s="10"/>
    </row>
    <row r="786" spans="1:7" x14ac:dyDescent="0.25">
      <c r="A786" t="str">
        <f t="shared" si="231"/>
        <v>b</v>
      </c>
      <c r="B786" s="8"/>
      <c r="C786" s="9" t="s">
        <v>12</v>
      </c>
      <c r="D786" s="10"/>
      <c r="E786" s="10"/>
      <c r="F786" s="10"/>
      <c r="G786" s="10"/>
    </row>
    <row r="787" spans="1:7" x14ac:dyDescent="0.25">
      <c r="A787" t="str">
        <f t="shared" si="231"/>
        <v>b</v>
      </c>
      <c r="B787" s="8"/>
      <c r="C787" s="9" t="s">
        <v>13</v>
      </c>
      <c r="D787" s="10"/>
      <c r="E787" s="10"/>
      <c r="F787" s="10"/>
      <c r="G787" s="10"/>
    </row>
    <row r="788" spans="1:7" x14ac:dyDescent="0.25">
      <c r="A788" t="str">
        <f t="shared" si="231"/>
        <v>b</v>
      </c>
      <c r="B788" s="8"/>
      <c r="C788" s="9" t="s">
        <v>14</v>
      </c>
      <c r="D788" s="10"/>
      <c r="E788" s="10"/>
      <c r="F788" s="10"/>
      <c r="G788" s="10"/>
    </row>
    <row r="789" spans="1:7" x14ac:dyDescent="0.25">
      <c r="A789" t="str">
        <f t="shared" si="231"/>
        <v>b</v>
      </c>
      <c r="B789" s="8"/>
      <c r="C789" s="9" t="s">
        <v>15</v>
      </c>
      <c r="D789" s="10"/>
      <c r="E789" s="10"/>
      <c r="F789" s="10"/>
      <c r="G789" s="10"/>
    </row>
    <row r="790" spans="1:7" x14ac:dyDescent="0.25">
      <c r="A790" t="str">
        <f t="shared" si="231"/>
        <v>b</v>
      </c>
      <c r="B790" s="8"/>
      <c r="C790" s="9" t="s">
        <v>16</v>
      </c>
      <c r="D790" s="10"/>
      <c r="E790" s="10"/>
      <c r="F790" s="10"/>
      <c r="G790" s="10"/>
    </row>
    <row r="791" spans="1:7" x14ac:dyDescent="0.25">
      <c r="A791" t="str">
        <f t="shared" si="231"/>
        <v>b</v>
      </c>
      <c r="B791" s="8"/>
      <c r="C791" s="9" t="s">
        <v>17</v>
      </c>
      <c r="D791" s="10"/>
      <c r="E791" s="10"/>
      <c r="F791" s="10"/>
      <c r="G791" s="10"/>
    </row>
    <row r="792" spans="1:7" x14ac:dyDescent="0.25">
      <c r="A792" t="str">
        <f t="shared" si="231"/>
        <v>b</v>
      </c>
      <c r="B792" s="5"/>
      <c r="C792" s="6" t="s">
        <v>18</v>
      </c>
      <c r="D792" s="7">
        <v>0</v>
      </c>
      <c r="E792" s="7">
        <v>0</v>
      </c>
      <c r="F792" s="7">
        <v>0</v>
      </c>
      <c r="G792" s="7">
        <v>0</v>
      </c>
    </row>
    <row r="793" spans="1:7" x14ac:dyDescent="0.25">
      <c r="A793" t="str">
        <f t="shared" si="231"/>
        <v>b</v>
      </c>
      <c r="B793" s="5"/>
      <c r="C793" s="6" t="s">
        <v>19</v>
      </c>
      <c r="D793" s="7">
        <v>0</v>
      </c>
      <c r="E793" s="7">
        <v>0</v>
      </c>
      <c r="F793" s="7">
        <v>0</v>
      </c>
      <c r="G793" s="7">
        <v>0</v>
      </c>
    </row>
    <row r="794" spans="1:7" ht="15.75" thickBot="1" x14ac:dyDescent="0.3">
      <c r="A794" t="str">
        <f t="shared" si="231"/>
        <v>b</v>
      </c>
      <c r="B794" s="11"/>
      <c r="C794" s="12" t="s">
        <v>20</v>
      </c>
      <c r="D794" s="13">
        <v>0</v>
      </c>
      <c r="E794" s="13">
        <v>0</v>
      </c>
      <c r="F794" s="13">
        <v>0</v>
      </c>
      <c r="G794" s="13">
        <v>0</v>
      </c>
    </row>
    <row r="795" spans="1:7" ht="31.5" thickTop="1" thickBot="1" x14ac:dyDescent="0.3">
      <c r="A795" t="str">
        <f t="shared" si="231"/>
        <v>b</v>
      </c>
      <c r="B795" s="3" t="s">
        <v>136</v>
      </c>
      <c r="C795" s="14" t="s">
        <v>137</v>
      </c>
      <c r="D795" s="4">
        <f t="shared" ref="D795:G795" si="235">D796+D804+D805+D806</f>
        <v>0</v>
      </c>
      <c r="E795" s="4">
        <f t="shared" si="235"/>
        <v>0</v>
      </c>
      <c r="F795" s="4">
        <f t="shared" si="235"/>
        <v>0</v>
      </c>
      <c r="G795" s="4">
        <f t="shared" si="235"/>
        <v>0</v>
      </c>
    </row>
    <row r="796" spans="1:7" ht="15.75" thickTop="1" x14ac:dyDescent="0.25">
      <c r="A796" t="str">
        <f t="shared" si="231"/>
        <v>b</v>
      </c>
      <c r="B796" s="5"/>
      <c r="C796" s="6" t="s">
        <v>10</v>
      </c>
      <c r="D796" s="7">
        <f t="shared" ref="D796:G796" si="236">SUM(D797:D803)</f>
        <v>0</v>
      </c>
      <c r="E796" s="7">
        <f t="shared" si="236"/>
        <v>0</v>
      </c>
      <c r="F796" s="7">
        <f t="shared" si="236"/>
        <v>0</v>
      </c>
      <c r="G796" s="7">
        <f t="shared" si="236"/>
        <v>0</v>
      </c>
    </row>
    <row r="797" spans="1:7" x14ac:dyDescent="0.25">
      <c r="A797" t="str">
        <f t="shared" si="231"/>
        <v>b</v>
      </c>
      <c r="B797" s="8"/>
      <c r="C797" s="9" t="s">
        <v>11</v>
      </c>
      <c r="D797" s="10"/>
      <c r="E797" s="10"/>
      <c r="F797" s="10"/>
      <c r="G797" s="10"/>
    </row>
    <row r="798" spans="1:7" x14ac:dyDescent="0.25">
      <c r="A798" t="str">
        <f t="shared" si="231"/>
        <v>b</v>
      </c>
      <c r="B798" s="8"/>
      <c r="C798" s="9" t="s">
        <v>12</v>
      </c>
      <c r="D798" s="10"/>
      <c r="E798" s="10"/>
      <c r="F798" s="10"/>
      <c r="G798" s="10"/>
    </row>
    <row r="799" spans="1:7" x14ac:dyDescent="0.25">
      <c r="A799" t="str">
        <f t="shared" si="231"/>
        <v>b</v>
      </c>
      <c r="B799" s="8"/>
      <c r="C799" s="9" t="s">
        <v>13</v>
      </c>
      <c r="D799" s="10"/>
      <c r="E799" s="10"/>
      <c r="F799" s="10"/>
      <c r="G799" s="10"/>
    </row>
    <row r="800" spans="1:7" x14ac:dyDescent="0.25">
      <c r="A800" t="str">
        <f t="shared" si="231"/>
        <v>b</v>
      </c>
      <c r="B800" s="8"/>
      <c r="C800" s="9" t="s">
        <v>14</v>
      </c>
      <c r="D800" s="10"/>
      <c r="E800" s="10"/>
      <c r="F800" s="10"/>
      <c r="G800" s="10"/>
    </row>
    <row r="801" spans="1:7" x14ac:dyDescent="0.25">
      <c r="A801" t="str">
        <f t="shared" si="231"/>
        <v>b</v>
      </c>
      <c r="B801" s="8"/>
      <c r="C801" s="9" t="s">
        <v>15</v>
      </c>
      <c r="D801" s="10"/>
      <c r="E801" s="10"/>
      <c r="F801" s="10"/>
      <c r="G801" s="10"/>
    </row>
    <row r="802" spans="1:7" x14ac:dyDescent="0.25">
      <c r="A802" t="str">
        <f t="shared" si="231"/>
        <v>b</v>
      </c>
      <c r="B802" s="8"/>
      <c r="C802" s="9" t="s">
        <v>16</v>
      </c>
      <c r="D802" s="10"/>
      <c r="E802" s="10"/>
      <c r="F802" s="10"/>
      <c r="G802" s="10"/>
    </row>
    <row r="803" spans="1:7" x14ac:dyDescent="0.25">
      <c r="A803" t="str">
        <f t="shared" si="231"/>
        <v>b</v>
      </c>
      <c r="B803" s="8"/>
      <c r="C803" s="9" t="s">
        <v>17</v>
      </c>
      <c r="D803" s="10"/>
      <c r="E803" s="10"/>
      <c r="F803" s="10"/>
      <c r="G803" s="10"/>
    </row>
    <row r="804" spans="1:7" x14ac:dyDescent="0.25">
      <c r="A804" t="str">
        <f t="shared" si="231"/>
        <v>b</v>
      </c>
      <c r="B804" s="5"/>
      <c r="C804" s="6" t="s">
        <v>18</v>
      </c>
      <c r="D804" s="7">
        <v>0</v>
      </c>
      <c r="E804" s="7">
        <v>0</v>
      </c>
      <c r="F804" s="7">
        <v>0</v>
      </c>
      <c r="G804" s="7">
        <v>0</v>
      </c>
    </row>
    <row r="805" spans="1:7" x14ac:dyDescent="0.25">
      <c r="A805" t="str">
        <f t="shared" si="231"/>
        <v>b</v>
      </c>
      <c r="B805" s="5"/>
      <c r="C805" s="6" t="s">
        <v>19</v>
      </c>
      <c r="D805" s="7">
        <v>0</v>
      </c>
      <c r="E805" s="7">
        <v>0</v>
      </c>
      <c r="F805" s="7">
        <v>0</v>
      </c>
      <c r="G805" s="7">
        <v>0</v>
      </c>
    </row>
    <row r="806" spans="1:7" ht="15.75" thickBot="1" x14ac:dyDescent="0.3">
      <c r="A806" t="str">
        <f t="shared" si="231"/>
        <v>b</v>
      </c>
      <c r="B806" s="11"/>
      <c r="C806" s="12" t="s">
        <v>20</v>
      </c>
      <c r="D806" s="13">
        <v>0</v>
      </c>
      <c r="E806" s="13">
        <v>0</v>
      </c>
      <c r="F806" s="13">
        <v>0</v>
      </c>
      <c r="G806" s="13">
        <v>0</v>
      </c>
    </row>
    <row r="807" spans="1:7" ht="32.25" customHeight="1" thickTop="1" thickBot="1" x14ac:dyDescent="0.3">
      <c r="A807" t="str">
        <f t="shared" si="231"/>
        <v>b</v>
      </c>
      <c r="B807" s="16" t="s">
        <v>138</v>
      </c>
      <c r="C807" s="4" t="s">
        <v>139</v>
      </c>
      <c r="D807" s="4">
        <f t="shared" ref="D807:G807" si="237">D808+D816+D817+D818</f>
        <v>0</v>
      </c>
      <c r="E807" s="4">
        <f t="shared" si="237"/>
        <v>0</v>
      </c>
      <c r="F807" s="4">
        <f t="shared" si="237"/>
        <v>0</v>
      </c>
      <c r="G807" s="4">
        <f t="shared" si="237"/>
        <v>0</v>
      </c>
    </row>
    <row r="808" spans="1:7" ht="15.75" thickTop="1" x14ac:dyDescent="0.25">
      <c r="A808" t="str">
        <f t="shared" si="231"/>
        <v>b</v>
      </c>
      <c r="B808" s="5"/>
      <c r="C808" s="6" t="s">
        <v>10</v>
      </c>
      <c r="D808" s="7">
        <f t="shared" ref="D808:G808" si="238">SUM(D809:D815)</f>
        <v>0</v>
      </c>
      <c r="E808" s="7">
        <f t="shared" si="238"/>
        <v>0</v>
      </c>
      <c r="F808" s="7">
        <f t="shared" si="238"/>
        <v>0</v>
      </c>
      <c r="G808" s="7">
        <f t="shared" si="238"/>
        <v>0</v>
      </c>
    </row>
    <row r="809" spans="1:7" x14ac:dyDescent="0.25">
      <c r="A809" t="str">
        <f t="shared" si="231"/>
        <v>b</v>
      </c>
      <c r="B809" s="8"/>
      <c r="C809" s="9" t="s">
        <v>11</v>
      </c>
      <c r="D809" s="10"/>
      <c r="E809" s="10"/>
      <c r="F809" s="10"/>
      <c r="G809" s="10"/>
    </row>
    <row r="810" spans="1:7" x14ac:dyDescent="0.25">
      <c r="A810" t="str">
        <f t="shared" si="231"/>
        <v>b</v>
      </c>
      <c r="B810" s="8"/>
      <c r="C810" s="9" t="s">
        <v>12</v>
      </c>
      <c r="D810" s="10"/>
      <c r="E810" s="10"/>
      <c r="F810" s="10"/>
      <c r="G810" s="10"/>
    </row>
    <row r="811" spans="1:7" x14ac:dyDescent="0.25">
      <c r="A811" t="str">
        <f t="shared" si="231"/>
        <v>b</v>
      </c>
      <c r="B811" s="8"/>
      <c r="C811" s="9" t="s">
        <v>13</v>
      </c>
      <c r="D811" s="10"/>
      <c r="E811" s="10"/>
      <c r="F811" s="10"/>
      <c r="G811" s="10"/>
    </row>
    <row r="812" spans="1:7" x14ac:dyDescent="0.25">
      <c r="A812" t="str">
        <f t="shared" si="231"/>
        <v>b</v>
      </c>
      <c r="B812" s="8"/>
      <c r="C812" s="9" t="s">
        <v>14</v>
      </c>
      <c r="D812" s="10"/>
      <c r="E812" s="10"/>
      <c r="F812" s="10"/>
      <c r="G812" s="10"/>
    </row>
    <row r="813" spans="1:7" x14ac:dyDescent="0.25">
      <c r="A813" t="str">
        <f t="shared" si="231"/>
        <v>b</v>
      </c>
      <c r="B813" s="8"/>
      <c r="C813" s="9" t="s">
        <v>15</v>
      </c>
      <c r="D813" s="10"/>
      <c r="E813" s="10"/>
      <c r="F813" s="10"/>
      <c r="G813" s="10"/>
    </row>
    <row r="814" spans="1:7" x14ac:dyDescent="0.25">
      <c r="A814" t="str">
        <f t="shared" si="231"/>
        <v>b</v>
      </c>
      <c r="B814" s="8"/>
      <c r="C814" s="9" t="s">
        <v>16</v>
      </c>
      <c r="D814" s="10"/>
      <c r="E814" s="10"/>
      <c r="F814" s="10"/>
      <c r="G814" s="10"/>
    </row>
    <row r="815" spans="1:7" x14ac:dyDescent="0.25">
      <c r="A815" t="str">
        <f t="shared" si="231"/>
        <v>b</v>
      </c>
      <c r="B815" s="8"/>
      <c r="C815" s="9" t="s">
        <v>17</v>
      </c>
      <c r="D815" s="10"/>
      <c r="E815" s="10"/>
      <c r="F815" s="10"/>
      <c r="G815" s="10"/>
    </row>
    <row r="816" spans="1:7" x14ac:dyDescent="0.25">
      <c r="A816" t="str">
        <f t="shared" si="231"/>
        <v>b</v>
      </c>
      <c r="B816" s="5"/>
      <c r="C816" s="6" t="s">
        <v>18</v>
      </c>
      <c r="D816" s="7">
        <v>0</v>
      </c>
      <c r="E816" s="7">
        <v>0</v>
      </c>
      <c r="F816" s="7">
        <v>0</v>
      </c>
      <c r="G816" s="7">
        <v>0</v>
      </c>
    </row>
    <row r="817" spans="1:7" x14ac:dyDescent="0.25">
      <c r="A817" t="str">
        <f t="shared" si="231"/>
        <v>b</v>
      </c>
      <c r="B817" s="5"/>
      <c r="C817" s="6" t="s">
        <v>19</v>
      </c>
      <c r="D817" s="7">
        <v>0</v>
      </c>
      <c r="E817" s="7">
        <v>0</v>
      </c>
      <c r="F817" s="7">
        <v>0</v>
      </c>
      <c r="G817" s="7">
        <v>0</v>
      </c>
    </row>
    <row r="818" spans="1:7" ht="15.75" thickBot="1" x14ac:dyDescent="0.3">
      <c r="A818" t="str">
        <f t="shared" si="231"/>
        <v>b</v>
      </c>
      <c r="B818" s="11"/>
      <c r="C818" s="12" t="s">
        <v>20</v>
      </c>
      <c r="D818" s="13">
        <v>0</v>
      </c>
      <c r="E818" s="13">
        <v>0</v>
      </c>
      <c r="F818" s="13">
        <v>0</v>
      </c>
      <c r="G818" s="13">
        <v>0</v>
      </c>
    </row>
    <row r="819" spans="1:7" ht="32.25" customHeight="1" thickTop="1" thickBot="1" x14ac:dyDescent="0.3">
      <c r="A819" t="str">
        <f t="shared" si="231"/>
        <v>b</v>
      </c>
      <c r="B819" s="16" t="s">
        <v>140</v>
      </c>
      <c r="C819" s="4" t="s">
        <v>141</v>
      </c>
      <c r="D819" s="4">
        <f>D831+D843</f>
        <v>0</v>
      </c>
      <c r="E819" s="4">
        <f>E831+E843</f>
        <v>0</v>
      </c>
      <c r="F819" s="4">
        <f>F831+F843</f>
        <v>0</v>
      </c>
      <c r="G819" s="4">
        <f>G831+G843</f>
        <v>0</v>
      </c>
    </row>
    <row r="820" spans="1:7" ht="15.75" thickTop="1" x14ac:dyDescent="0.25">
      <c r="A820" t="str">
        <f t="shared" si="231"/>
        <v>b</v>
      </c>
      <c r="B820" s="5"/>
      <c r="C820" s="6" t="s">
        <v>10</v>
      </c>
      <c r="D820" s="7">
        <f t="shared" ref="D820:E830" si="239">D832+D844</f>
        <v>0</v>
      </c>
      <c r="E820" s="7">
        <f t="shared" si="239"/>
        <v>0</v>
      </c>
      <c r="F820" s="7">
        <f t="shared" ref="F820:G820" si="240">F832+F844</f>
        <v>0</v>
      </c>
      <c r="G820" s="7">
        <f t="shared" si="240"/>
        <v>0</v>
      </c>
    </row>
    <row r="821" spans="1:7" x14ac:dyDescent="0.25">
      <c r="A821" t="str">
        <f t="shared" si="231"/>
        <v>b</v>
      </c>
      <c r="B821" s="8"/>
      <c r="C821" s="9" t="s">
        <v>11</v>
      </c>
      <c r="D821" s="10">
        <f t="shared" si="239"/>
        <v>0</v>
      </c>
      <c r="E821" s="10">
        <f t="shared" si="239"/>
        <v>0</v>
      </c>
      <c r="F821" s="10">
        <f t="shared" ref="F821:G821" si="241">F833+F845</f>
        <v>0</v>
      </c>
      <c r="G821" s="10">
        <f t="shared" si="241"/>
        <v>0</v>
      </c>
    </row>
    <row r="822" spans="1:7" x14ac:dyDescent="0.25">
      <c r="A822" t="str">
        <f t="shared" si="231"/>
        <v>b</v>
      </c>
      <c r="B822" s="8"/>
      <c r="C822" s="9" t="s">
        <v>12</v>
      </c>
      <c r="D822" s="10">
        <f t="shared" si="239"/>
        <v>0</v>
      </c>
      <c r="E822" s="10">
        <f t="shared" si="239"/>
        <v>0</v>
      </c>
      <c r="F822" s="10">
        <f t="shared" ref="F822:G822" si="242">F834+F846</f>
        <v>0</v>
      </c>
      <c r="G822" s="10">
        <f t="shared" si="242"/>
        <v>0</v>
      </c>
    </row>
    <row r="823" spans="1:7" x14ac:dyDescent="0.25">
      <c r="A823" t="str">
        <f t="shared" si="231"/>
        <v>b</v>
      </c>
      <c r="B823" s="8"/>
      <c r="C823" s="9" t="s">
        <v>13</v>
      </c>
      <c r="D823" s="10">
        <f t="shared" si="239"/>
        <v>0</v>
      </c>
      <c r="E823" s="10">
        <f t="shared" si="239"/>
        <v>0</v>
      </c>
      <c r="F823" s="10">
        <f t="shared" ref="F823:G823" si="243">F835+F847</f>
        <v>0</v>
      </c>
      <c r="G823" s="10">
        <f t="shared" si="243"/>
        <v>0</v>
      </c>
    </row>
    <row r="824" spans="1:7" x14ac:dyDescent="0.25">
      <c r="A824" t="str">
        <f t="shared" si="231"/>
        <v>b</v>
      </c>
      <c r="B824" s="8"/>
      <c r="C824" s="9" t="s">
        <v>14</v>
      </c>
      <c r="D824" s="10">
        <f t="shared" si="239"/>
        <v>0</v>
      </c>
      <c r="E824" s="10">
        <f t="shared" si="239"/>
        <v>0</v>
      </c>
      <c r="F824" s="10">
        <f t="shared" ref="F824:G824" si="244">F836+F848</f>
        <v>0</v>
      </c>
      <c r="G824" s="10">
        <f t="shared" si="244"/>
        <v>0</v>
      </c>
    </row>
    <row r="825" spans="1:7" x14ac:dyDescent="0.25">
      <c r="A825" t="str">
        <f t="shared" si="231"/>
        <v>b</v>
      </c>
      <c r="B825" s="8"/>
      <c r="C825" s="9" t="s">
        <v>15</v>
      </c>
      <c r="D825" s="10">
        <f t="shared" si="239"/>
        <v>0</v>
      </c>
      <c r="E825" s="10">
        <f t="shared" si="239"/>
        <v>0</v>
      </c>
      <c r="F825" s="10">
        <f t="shared" ref="F825:G825" si="245">F837+F849</f>
        <v>0</v>
      </c>
      <c r="G825" s="10">
        <f t="shared" si="245"/>
        <v>0</v>
      </c>
    </row>
    <row r="826" spans="1:7" x14ac:dyDescent="0.25">
      <c r="A826" t="str">
        <f t="shared" si="231"/>
        <v>b</v>
      </c>
      <c r="B826" s="8"/>
      <c r="C826" s="9" t="s">
        <v>16</v>
      </c>
      <c r="D826" s="10">
        <f t="shared" si="239"/>
        <v>0</v>
      </c>
      <c r="E826" s="10">
        <f t="shared" si="239"/>
        <v>0</v>
      </c>
      <c r="F826" s="10">
        <f t="shared" ref="F826:G826" si="246">F838+F850</f>
        <v>0</v>
      </c>
      <c r="G826" s="10">
        <f t="shared" si="246"/>
        <v>0</v>
      </c>
    </row>
    <row r="827" spans="1:7" x14ac:dyDescent="0.25">
      <c r="A827" t="str">
        <f t="shared" si="231"/>
        <v>b</v>
      </c>
      <c r="B827" s="8"/>
      <c r="C827" s="9" t="s">
        <v>17</v>
      </c>
      <c r="D827" s="10">
        <f t="shared" si="239"/>
        <v>0</v>
      </c>
      <c r="E827" s="10">
        <f t="shared" si="239"/>
        <v>0</v>
      </c>
      <c r="F827" s="10">
        <f t="shared" ref="F827:G827" si="247">F839+F851</f>
        <v>0</v>
      </c>
      <c r="G827" s="10">
        <f t="shared" si="247"/>
        <v>0</v>
      </c>
    </row>
    <row r="828" spans="1:7" x14ac:dyDescent="0.25">
      <c r="A828" t="str">
        <f t="shared" si="231"/>
        <v>b</v>
      </c>
      <c r="B828" s="5"/>
      <c r="C828" s="6" t="s">
        <v>18</v>
      </c>
      <c r="D828" s="7">
        <f t="shared" si="239"/>
        <v>0</v>
      </c>
      <c r="E828" s="7">
        <f t="shared" si="239"/>
        <v>0</v>
      </c>
      <c r="F828" s="7">
        <f t="shared" ref="F828:G828" si="248">F840+F852</f>
        <v>0</v>
      </c>
      <c r="G828" s="7">
        <f t="shared" si="248"/>
        <v>0</v>
      </c>
    </row>
    <row r="829" spans="1:7" x14ac:dyDescent="0.25">
      <c r="A829" t="str">
        <f t="shared" si="231"/>
        <v>b</v>
      </c>
      <c r="B829" s="5"/>
      <c r="C829" s="6" t="s">
        <v>19</v>
      </c>
      <c r="D829" s="7">
        <f t="shared" si="239"/>
        <v>0</v>
      </c>
      <c r="E829" s="7">
        <f t="shared" si="239"/>
        <v>0</v>
      </c>
      <c r="F829" s="7">
        <f t="shared" ref="F829:G829" si="249">F841+F853</f>
        <v>0</v>
      </c>
      <c r="G829" s="7">
        <f t="shared" si="249"/>
        <v>0</v>
      </c>
    </row>
    <row r="830" spans="1:7" ht="15.75" thickBot="1" x14ac:dyDescent="0.3">
      <c r="A830" t="str">
        <f t="shared" si="231"/>
        <v>b</v>
      </c>
      <c r="B830" s="11"/>
      <c r="C830" s="12" t="s">
        <v>20</v>
      </c>
      <c r="D830" s="13">
        <f t="shared" si="239"/>
        <v>0</v>
      </c>
      <c r="E830" s="13">
        <f t="shared" si="239"/>
        <v>0</v>
      </c>
      <c r="F830" s="13">
        <f t="shared" ref="F830:G830" si="250">F842+F854</f>
        <v>0</v>
      </c>
      <c r="G830" s="13">
        <f t="shared" si="250"/>
        <v>0</v>
      </c>
    </row>
    <row r="831" spans="1:7" ht="32.25" customHeight="1" thickTop="1" thickBot="1" x14ac:dyDescent="0.3">
      <c r="A831" t="str">
        <f t="shared" si="231"/>
        <v>b</v>
      </c>
      <c r="B831" s="16" t="s">
        <v>236</v>
      </c>
      <c r="C831" s="4" t="s">
        <v>141</v>
      </c>
      <c r="D831" s="4">
        <f t="shared" ref="D831:G831" si="251">D832+D840+D841+D842</f>
        <v>0</v>
      </c>
      <c r="E831" s="4">
        <f t="shared" si="251"/>
        <v>0</v>
      </c>
      <c r="F831" s="4">
        <f t="shared" si="251"/>
        <v>0</v>
      </c>
      <c r="G831" s="4">
        <f t="shared" si="251"/>
        <v>0</v>
      </c>
    </row>
    <row r="832" spans="1:7" ht="15.75" thickTop="1" x14ac:dyDescent="0.25">
      <c r="A832" t="str">
        <f t="shared" si="231"/>
        <v>b</v>
      </c>
      <c r="B832" s="5"/>
      <c r="C832" s="6" t="s">
        <v>10</v>
      </c>
      <c r="D832" s="7">
        <f t="shared" ref="D832:G832" si="252">SUM(D833:D839)</f>
        <v>0</v>
      </c>
      <c r="E832" s="7">
        <f t="shared" si="252"/>
        <v>0</v>
      </c>
      <c r="F832" s="7">
        <f t="shared" si="252"/>
        <v>0</v>
      </c>
      <c r="G832" s="7">
        <f t="shared" si="252"/>
        <v>0</v>
      </c>
    </row>
    <row r="833" spans="1:7" x14ac:dyDescent="0.25">
      <c r="A833" t="str">
        <f t="shared" si="231"/>
        <v>b</v>
      </c>
      <c r="B833" s="8"/>
      <c r="C833" s="9" t="s">
        <v>11</v>
      </c>
      <c r="D833" s="10"/>
      <c r="E833" s="10"/>
      <c r="F833" s="10"/>
      <c r="G833" s="10"/>
    </row>
    <row r="834" spans="1:7" x14ac:dyDescent="0.25">
      <c r="A834" t="str">
        <f t="shared" si="231"/>
        <v>b</v>
      </c>
      <c r="B834" s="8"/>
      <c r="C834" s="9" t="s">
        <v>12</v>
      </c>
      <c r="D834" s="10"/>
      <c r="E834" s="10"/>
      <c r="F834" s="10"/>
      <c r="G834" s="10"/>
    </row>
    <row r="835" spans="1:7" x14ac:dyDescent="0.25">
      <c r="A835" t="str">
        <f t="shared" si="231"/>
        <v>b</v>
      </c>
      <c r="B835" s="8"/>
      <c r="C835" s="9" t="s">
        <v>13</v>
      </c>
      <c r="D835" s="10"/>
      <c r="E835" s="10"/>
      <c r="F835" s="10"/>
      <c r="G835" s="10"/>
    </row>
    <row r="836" spans="1:7" x14ac:dyDescent="0.25">
      <c r="A836" t="str">
        <f t="shared" ref="A836:A899" si="253">IF(OR(D836&lt;&gt;0,E836&lt;&gt;0,F836&lt;&gt;0,G836&lt;&gt;0,),"a","b")</f>
        <v>b</v>
      </c>
      <c r="B836" s="8"/>
      <c r="C836" s="9" t="s">
        <v>14</v>
      </c>
      <c r="D836" s="10"/>
      <c r="E836" s="10"/>
      <c r="F836" s="10"/>
      <c r="G836" s="10"/>
    </row>
    <row r="837" spans="1:7" x14ac:dyDescent="0.25">
      <c r="A837" t="str">
        <f t="shared" si="253"/>
        <v>b</v>
      </c>
      <c r="B837" s="8"/>
      <c r="C837" s="9" t="s">
        <v>15</v>
      </c>
      <c r="D837" s="10"/>
      <c r="E837" s="10"/>
      <c r="F837" s="10"/>
      <c r="G837" s="10"/>
    </row>
    <row r="838" spans="1:7" x14ac:dyDescent="0.25">
      <c r="A838" t="str">
        <f t="shared" si="253"/>
        <v>b</v>
      </c>
      <c r="B838" s="8"/>
      <c r="C838" s="9" t="s">
        <v>16</v>
      </c>
      <c r="D838" s="10"/>
      <c r="E838" s="10"/>
      <c r="F838" s="10"/>
      <c r="G838" s="10"/>
    </row>
    <row r="839" spans="1:7" x14ac:dyDescent="0.25">
      <c r="A839" t="str">
        <f t="shared" si="253"/>
        <v>b</v>
      </c>
      <c r="B839" s="8"/>
      <c r="C839" s="9" t="s">
        <v>17</v>
      </c>
      <c r="D839" s="10"/>
      <c r="E839" s="10"/>
      <c r="F839" s="10"/>
      <c r="G839" s="10"/>
    </row>
    <row r="840" spans="1:7" x14ac:dyDescent="0.25">
      <c r="A840" t="str">
        <f t="shared" si="253"/>
        <v>b</v>
      </c>
      <c r="B840" s="5"/>
      <c r="C840" s="6" t="s">
        <v>18</v>
      </c>
      <c r="D840" s="7">
        <v>0</v>
      </c>
      <c r="E840" s="7">
        <v>0</v>
      </c>
      <c r="F840" s="7">
        <v>0</v>
      </c>
      <c r="G840" s="7">
        <v>0</v>
      </c>
    </row>
    <row r="841" spans="1:7" x14ac:dyDescent="0.25">
      <c r="A841" t="str">
        <f t="shared" si="253"/>
        <v>b</v>
      </c>
      <c r="B841" s="5"/>
      <c r="C841" s="6" t="s">
        <v>19</v>
      </c>
      <c r="D841" s="7">
        <v>0</v>
      </c>
      <c r="E841" s="7">
        <v>0</v>
      </c>
      <c r="F841" s="7">
        <v>0</v>
      </c>
      <c r="G841" s="7">
        <v>0</v>
      </c>
    </row>
    <row r="842" spans="1:7" ht="15.75" thickBot="1" x14ac:dyDescent="0.3">
      <c r="A842" t="str">
        <f t="shared" si="253"/>
        <v>b</v>
      </c>
      <c r="B842" s="11"/>
      <c r="C842" s="12" t="s">
        <v>20</v>
      </c>
      <c r="D842" s="13">
        <v>0</v>
      </c>
      <c r="E842" s="13">
        <v>0</v>
      </c>
      <c r="F842" s="13">
        <v>0</v>
      </c>
      <c r="G842" s="13">
        <v>0</v>
      </c>
    </row>
    <row r="843" spans="1:7" ht="61.5" thickTop="1" thickBot="1" x14ac:dyDescent="0.3">
      <c r="A843" t="str">
        <f t="shared" si="253"/>
        <v>b</v>
      </c>
      <c r="B843" s="16" t="s">
        <v>237</v>
      </c>
      <c r="C843" s="4" t="s">
        <v>238</v>
      </c>
      <c r="D843" s="4">
        <f t="shared" ref="D843:G843" si="254">D844+D852+D853+D854</f>
        <v>0</v>
      </c>
      <c r="E843" s="4">
        <f t="shared" si="254"/>
        <v>0</v>
      </c>
      <c r="F843" s="4">
        <f t="shared" si="254"/>
        <v>0</v>
      </c>
      <c r="G843" s="4">
        <f t="shared" si="254"/>
        <v>0</v>
      </c>
    </row>
    <row r="844" spans="1:7" ht="15.75" thickTop="1" x14ac:dyDescent="0.25">
      <c r="A844" t="str">
        <f t="shared" si="253"/>
        <v>b</v>
      </c>
      <c r="B844" s="5"/>
      <c r="C844" s="6" t="s">
        <v>10</v>
      </c>
      <c r="D844" s="7">
        <f t="shared" ref="D844:G844" si="255">SUM(D845:D851)</f>
        <v>0</v>
      </c>
      <c r="E844" s="7">
        <f t="shared" si="255"/>
        <v>0</v>
      </c>
      <c r="F844" s="7">
        <f t="shared" si="255"/>
        <v>0</v>
      </c>
      <c r="G844" s="7">
        <f t="shared" si="255"/>
        <v>0</v>
      </c>
    </row>
    <row r="845" spans="1:7" x14ac:dyDescent="0.25">
      <c r="A845" t="str">
        <f t="shared" si="253"/>
        <v>b</v>
      </c>
      <c r="B845" s="8"/>
      <c r="C845" s="9" t="s">
        <v>11</v>
      </c>
      <c r="D845" s="10"/>
      <c r="E845" s="10"/>
      <c r="F845" s="10"/>
      <c r="G845" s="10"/>
    </row>
    <row r="846" spans="1:7" x14ac:dyDescent="0.25">
      <c r="A846" t="str">
        <f t="shared" si="253"/>
        <v>b</v>
      </c>
      <c r="B846" s="8"/>
      <c r="C846" s="9" t="s">
        <v>12</v>
      </c>
      <c r="D846" s="10"/>
      <c r="E846" s="10"/>
      <c r="F846" s="10"/>
      <c r="G846" s="10"/>
    </row>
    <row r="847" spans="1:7" x14ac:dyDescent="0.25">
      <c r="A847" t="str">
        <f t="shared" si="253"/>
        <v>b</v>
      </c>
      <c r="B847" s="8"/>
      <c r="C847" s="9" t="s">
        <v>13</v>
      </c>
      <c r="D847" s="10"/>
      <c r="E847" s="10"/>
      <c r="F847" s="10"/>
      <c r="G847" s="10"/>
    </row>
    <row r="848" spans="1:7" x14ac:dyDescent="0.25">
      <c r="A848" t="str">
        <f t="shared" si="253"/>
        <v>b</v>
      </c>
      <c r="B848" s="8"/>
      <c r="C848" s="9" t="s">
        <v>14</v>
      </c>
      <c r="D848" s="10"/>
      <c r="E848" s="10"/>
      <c r="F848" s="10"/>
      <c r="G848" s="10"/>
    </row>
    <row r="849" spans="1:7" x14ac:dyDescent="0.25">
      <c r="A849" t="str">
        <f t="shared" si="253"/>
        <v>b</v>
      </c>
      <c r="B849" s="8"/>
      <c r="C849" s="9" t="s">
        <v>15</v>
      </c>
      <c r="D849" s="10"/>
      <c r="E849" s="10"/>
      <c r="F849" s="10"/>
      <c r="G849" s="10"/>
    </row>
    <row r="850" spans="1:7" x14ac:dyDescent="0.25">
      <c r="A850" t="str">
        <f t="shared" si="253"/>
        <v>b</v>
      </c>
      <c r="B850" s="8"/>
      <c r="C850" s="9" t="s">
        <v>16</v>
      </c>
      <c r="D850" s="10"/>
      <c r="E850" s="10"/>
      <c r="F850" s="10"/>
      <c r="G850" s="10"/>
    </row>
    <row r="851" spans="1:7" x14ac:dyDescent="0.25">
      <c r="A851" t="str">
        <f t="shared" si="253"/>
        <v>b</v>
      </c>
      <c r="B851" s="8"/>
      <c r="C851" s="9" t="s">
        <v>17</v>
      </c>
      <c r="D851" s="10"/>
      <c r="E851" s="10"/>
      <c r="F851" s="10"/>
      <c r="G851" s="10"/>
    </row>
    <row r="852" spans="1:7" x14ac:dyDescent="0.25">
      <c r="A852" t="str">
        <f t="shared" si="253"/>
        <v>b</v>
      </c>
      <c r="B852" s="5"/>
      <c r="C852" s="6" t="s">
        <v>18</v>
      </c>
      <c r="D852" s="7">
        <v>0</v>
      </c>
      <c r="E852" s="7">
        <v>0</v>
      </c>
      <c r="F852" s="7">
        <v>0</v>
      </c>
      <c r="G852" s="7">
        <v>0</v>
      </c>
    </row>
    <row r="853" spans="1:7" x14ac:dyDescent="0.25">
      <c r="A853" t="str">
        <f t="shared" si="253"/>
        <v>b</v>
      </c>
      <c r="B853" s="5"/>
      <c r="C853" s="6" t="s">
        <v>19</v>
      </c>
      <c r="D853" s="7">
        <v>0</v>
      </c>
      <c r="E853" s="7">
        <v>0</v>
      </c>
      <c r="F853" s="7">
        <v>0</v>
      </c>
      <c r="G853" s="7">
        <v>0</v>
      </c>
    </row>
    <row r="854" spans="1:7" ht="15.75" thickBot="1" x14ac:dyDescent="0.3">
      <c r="A854" t="str">
        <f t="shared" si="253"/>
        <v>b</v>
      </c>
      <c r="B854" s="11"/>
      <c r="C854" s="12" t="s">
        <v>20</v>
      </c>
      <c r="D854" s="13">
        <v>0</v>
      </c>
      <c r="E854" s="13">
        <v>0</v>
      </c>
      <c r="F854" s="13">
        <v>0</v>
      </c>
      <c r="G854" s="13">
        <v>0</v>
      </c>
    </row>
    <row r="855" spans="1:7" ht="46.5" thickTop="1" thickBot="1" x14ac:dyDescent="0.3">
      <c r="A855" t="str">
        <f t="shared" si="253"/>
        <v>b</v>
      </c>
      <c r="B855" s="16" t="s">
        <v>142</v>
      </c>
      <c r="C855" s="14" t="s">
        <v>143</v>
      </c>
      <c r="D855" s="4">
        <f>D867+D879+D891+D903+D927+D939+D951+D987+D999+D1011</f>
        <v>0</v>
      </c>
      <c r="E855" s="4">
        <f>E867+E879+E891+E903+E927+E939+E951+E987+E999+E1011</f>
        <v>0</v>
      </c>
      <c r="F855" s="4">
        <f>F867+F879+F891+F903+F927+F939+F951+F987+F999+F1011</f>
        <v>0</v>
      </c>
      <c r="G855" s="4">
        <f>G867+G879+G891+G903+G927+G939+G951+G987+G999+G1011</f>
        <v>0</v>
      </c>
    </row>
    <row r="856" spans="1:7" ht="15.75" thickTop="1" x14ac:dyDescent="0.25">
      <c r="A856" t="str">
        <f t="shared" si="253"/>
        <v>b</v>
      </c>
      <c r="B856" s="5"/>
      <c r="C856" s="6" t="s">
        <v>10</v>
      </c>
      <c r="D856" s="7">
        <f t="shared" ref="D856:E866" si="256">D868+D880+D892+D904+D928+D940+D952+D988+D1000+D1012</f>
        <v>0</v>
      </c>
      <c r="E856" s="7">
        <f t="shared" si="256"/>
        <v>0</v>
      </c>
      <c r="F856" s="7">
        <f t="shared" ref="F856:G856" si="257">F868+F880+F892+F904+F928+F940+F952+F988+F1000+F1012</f>
        <v>0</v>
      </c>
      <c r="G856" s="7">
        <f t="shared" si="257"/>
        <v>0</v>
      </c>
    </row>
    <row r="857" spans="1:7" x14ac:dyDescent="0.25">
      <c r="A857" t="str">
        <f t="shared" si="253"/>
        <v>b</v>
      </c>
      <c r="B857" s="8"/>
      <c r="C857" s="9" t="s">
        <v>11</v>
      </c>
      <c r="D857" s="10">
        <f t="shared" si="256"/>
        <v>0</v>
      </c>
      <c r="E857" s="10">
        <f t="shared" si="256"/>
        <v>0</v>
      </c>
      <c r="F857" s="10">
        <f t="shared" ref="F857:G857" si="258">F869+F881+F893+F905+F929+F941+F953+F989+F1001+F1013</f>
        <v>0</v>
      </c>
      <c r="G857" s="10">
        <f t="shared" si="258"/>
        <v>0</v>
      </c>
    </row>
    <row r="858" spans="1:7" x14ac:dyDescent="0.25">
      <c r="A858" t="str">
        <f t="shared" si="253"/>
        <v>b</v>
      </c>
      <c r="B858" s="8"/>
      <c r="C858" s="9" t="s">
        <v>12</v>
      </c>
      <c r="D858" s="10">
        <f t="shared" si="256"/>
        <v>0</v>
      </c>
      <c r="E858" s="10">
        <f t="shared" si="256"/>
        <v>0</v>
      </c>
      <c r="F858" s="10">
        <f t="shared" ref="F858:G858" si="259">F870+F882+F894+F906+F930+F942+F954+F990+F1002+F1014</f>
        <v>0</v>
      </c>
      <c r="G858" s="10">
        <f t="shared" si="259"/>
        <v>0</v>
      </c>
    </row>
    <row r="859" spans="1:7" x14ac:dyDescent="0.25">
      <c r="A859" t="str">
        <f t="shared" si="253"/>
        <v>b</v>
      </c>
      <c r="B859" s="8"/>
      <c r="C859" s="9" t="s">
        <v>13</v>
      </c>
      <c r="D859" s="10">
        <f t="shared" si="256"/>
        <v>0</v>
      </c>
      <c r="E859" s="10">
        <f t="shared" si="256"/>
        <v>0</v>
      </c>
      <c r="F859" s="10">
        <f t="shared" ref="F859:G859" si="260">F871+F883+F895+F907+F931+F943+F955+F991+F1003+F1015</f>
        <v>0</v>
      </c>
      <c r="G859" s="10">
        <f t="shared" si="260"/>
        <v>0</v>
      </c>
    </row>
    <row r="860" spans="1:7" x14ac:dyDescent="0.25">
      <c r="A860" t="str">
        <f t="shared" si="253"/>
        <v>b</v>
      </c>
      <c r="B860" s="8"/>
      <c r="C860" s="9" t="s">
        <v>14</v>
      </c>
      <c r="D860" s="10">
        <f t="shared" si="256"/>
        <v>0</v>
      </c>
      <c r="E860" s="10">
        <f t="shared" si="256"/>
        <v>0</v>
      </c>
      <c r="F860" s="10">
        <f t="shared" ref="F860:G860" si="261">F872+F884+F896+F908+F932+F944+F956+F992+F1004+F1016</f>
        <v>0</v>
      </c>
      <c r="G860" s="10">
        <f t="shared" si="261"/>
        <v>0</v>
      </c>
    </row>
    <row r="861" spans="1:7" x14ac:dyDescent="0.25">
      <c r="A861" t="str">
        <f t="shared" si="253"/>
        <v>b</v>
      </c>
      <c r="B861" s="8"/>
      <c r="C861" s="9" t="s">
        <v>15</v>
      </c>
      <c r="D861" s="10">
        <f t="shared" si="256"/>
        <v>0</v>
      </c>
      <c r="E861" s="10">
        <f t="shared" si="256"/>
        <v>0</v>
      </c>
      <c r="F861" s="10">
        <f t="shared" ref="F861:G861" si="262">F873+F885+F897+F909+F933+F945+F957+F993+F1005+F1017</f>
        <v>0</v>
      </c>
      <c r="G861" s="10">
        <f t="shared" si="262"/>
        <v>0</v>
      </c>
    </row>
    <row r="862" spans="1:7" x14ac:dyDescent="0.25">
      <c r="A862" t="str">
        <f t="shared" si="253"/>
        <v>b</v>
      </c>
      <c r="B862" s="8"/>
      <c r="C862" s="9" t="s">
        <v>16</v>
      </c>
      <c r="D862" s="10">
        <f t="shared" si="256"/>
        <v>0</v>
      </c>
      <c r="E862" s="10">
        <f t="shared" si="256"/>
        <v>0</v>
      </c>
      <c r="F862" s="10">
        <f t="shared" ref="F862:G862" si="263">F874+F886+F898+F910+F934+F946+F958+F994+F1006+F1018</f>
        <v>0</v>
      </c>
      <c r="G862" s="10">
        <f t="shared" si="263"/>
        <v>0</v>
      </c>
    </row>
    <row r="863" spans="1:7" x14ac:dyDescent="0.25">
      <c r="A863" t="str">
        <f t="shared" si="253"/>
        <v>b</v>
      </c>
      <c r="B863" s="8"/>
      <c r="C863" s="9" t="s">
        <v>17</v>
      </c>
      <c r="D863" s="10">
        <f t="shared" si="256"/>
        <v>0</v>
      </c>
      <c r="E863" s="10">
        <f t="shared" si="256"/>
        <v>0</v>
      </c>
      <c r="F863" s="10">
        <f t="shared" ref="F863:G863" si="264">F875+F887+F899+F911+F935+F947+F959+F995+F1007+F1019</f>
        <v>0</v>
      </c>
      <c r="G863" s="10">
        <f t="shared" si="264"/>
        <v>0</v>
      </c>
    </row>
    <row r="864" spans="1:7" x14ac:dyDescent="0.25">
      <c r="A864" t="str">
        <f t="shared" si="253"/>
        <v>b</v>
      </c>
      <c r="B864" s="5"/>
      <c r="C864" s="6" t="s">
        <v>18</v>
      </c>
      <c r="D864" s="7">
        <f t="shared" si="256"/>
        <v>0</v>
      </c>
      <c r="E864" s="7">
        <f t="shared" si="256"/>
        <v>0</v>
      </c>
      <c r="F864" s="7">
        <f t="shared" ref="F864:G864" si="265">F876+F888+F900+F912+F936+F948+F960+F996+F1008+F1020</f>
        <v>0</v>
      </c>
      <c r="G864" s="7">
        <f t="shared" si="265"/>
        <v>0</v>
      </c>
    </row>
    <row r="865" spans="1:7" x14ac:dyDescent="0.25">
      <c r="A865" t="str">
        <f t="shared" si="253"/>
        <v>b</v>
      </c>
      <c r="B865" s="5"/>
      <c r="C865" s="6" t="s">
        <v>19</v>
      </c>
      <c r="D865" s="7">
        <f t="shared" si="256"/>
        <v>0</v>
      </c>
      <c r="E865" s="7">
        <f t="shared" si="256"/>
        <v>0</v>
      </c>
      <c r="F865" s="7">
        <f t="shared" ref="F865:G865" si="266">F877+F889+F901+F913+F937+F949+F961+F997+F1009+F1021</f>
        <v>0</v>
      </c>
      <c r="G865" s="7">
        <f t="shared" si="266"/>
        <v>0</v>
      </c>
    </row>
    <row r="866" spans="1:7" ht="15.75" thickBot="1" x14ac:dyDescent="0.3">
      <c r="A866" t="str">
        <f t="shared" si="253"/>
        <v>b</v>
      </c>
      <c r="B866" s="11"/>
      <c r="C866" s="12" t="s">
        <v>20</v>
      </c>
      <c r="D866" s="13">
        <f t="shared" si="256"/>
        <v>0</v>
      </c>
      <c r="E866" s="13">
        <f t="shared" si="256"/>
        <v>0</v>
      </c>
      <c r="F866" s="13">
        <f t="shared" ref="F866:G866" si="267">F878+F890+F902+F914+F938+F950+F962+F998+F1010+F1022</f>
        <v>0</v>
      </c>
      <c r="G866" s="13">
        <f t="shared" si="267"/>
        <v>0</v>
      </c>
    </row>
    <row r="867" spans="1:7" ht="32.25" customHeight="1" thickTop="1" thickBot="1" x14ac:dyDescent="0.3">
      <c r="A867" t="str">
        <f t="shared" si="253"/>
        <v>b</v>
      </c>
      <c r="B867" s="16" t="s">
        <v>144</v>
      </c>
      <c r="C867" s="4" t="s">
        <v>145</v>
      </c>
      <c r="D867" s="4">
        <f t="shared" ref="D867:G891" si="268">D868+D876+D877+D878</f>
        <v>0</v>
      </c>
      <c r="E867" s="4">
        <f t="shared" si="268"/>
        <v>0</v>
      </c>
      <c r="F867" s="4">
        <f t="shared" si="268"/>
        <v>0</v>
      </c>
      <c r="G867" s="4">
        <f t="shared" si="268"/>
        <v>0</v>
      </c>
    </row>
    <row r="868" spans="1:7" ht="15.75" thickTop="1" x14ac:dyDescent="0.25">
      <c r="A868" t="str">
        <f t="shared" si="253"/>
        <v>b</v>
      </c>
      <c r="B868" s="5"/>
      <c r="C868" s="6" t="s">
        <v>10</v>
      </c>
      <c r="D868" s="7">
        <f t="shared" ref="D868:G892" si="269">SUM(D869:D875)</f>
        <v>0</v>
      </c>
      <c r="E868" s="7">
        <f t="shared" si="269"/>
        <v>0</v>
      </c>
      <c r="F868" s="7">
        <f t="shared" si="269"/>
        <v>0</v>
      </c>
      <c r="G868" s="7">
        <f t="shared" si="269"/>
        <v>0</v>
      </c>
    </row>
    <row r="869" spans="1:7" x14ac:dyDescent="0.25">
      <c r="A869" t="str">
        <f t="shared" si="253"/>
        <v>b</v>
      </c>
      <c r="B869" s="8"/>
      <c r="C869" s="9" t="s">
        <v>11</v>
      </c>
      <c r="D869" s="10"/>
      <c r="E869" s="10"/>
      <c r="F869" s="10"/>
      <c r="G869" s="10"/>
    </row>
    <row r="870" spans="1:7" x14ac:dyDescent="0.25">
      <c r="A870" t="str">
        <f t="shared" si="253"/>
        <v>b</v>
      </c>
      <c r="B870" s="8"/>
      <c r="C870" s="9" t="s">
        <v>12</v>
      </c>
      <c r="D870" s="10"/>
      <c r="E870" s="10"/>
      <c r="F870" s="10"/>
      <c r="G870" s="10"/>
    </row>
    <row r="871" spans="1:7" x14ac:dyDescent="0.25">
      <c r="A871" t="str">
        <f t="shared" si="253"/>
        <v>b</v>
      </c>
      <c r="B871" s="8"/>
      <c r="C871" s="9" t="s">
        <v>13</v>
      </c>
      <c r="D871" s="10"/>
      <c r="E871" s="10"/>
      <c r="F871" s="10"/>
      <c r="G871" s="10"/>
    </row>
    <row r="872" spans="1:7" x14ac:dyDescent="0.25">
      <c r="A872" t="str">
        <f t="shared" si="253"/>
        <v>b</v>
      </c>
      <c r="B872" s="8"/>
      <c r="C872" s="9" t="s">
        <v>14</v>
      </c>
      <c r="D872" s="10"/>
      <c r="E872" s="10"/>
      <c r="F872" s="10"/>
      <c r="G872" s="10"/>
    </row>
    <row r="873" spans="1:7" x14ac:dyDescent="0.25">
      <c r="A873" t="str">
        <f t="shared" si="253"/>
        <v>b</v>
      </c>
      <c r="B873" s="8"/>
      <c r="C873" s="9" t="s">
        <v>15</v>
      </c>
      <c r="D873" s="10"/>
      <c r="E873" s="10"/>
      <c r="F873" s="10"/>
      <c r="G873" s="10"/>
    </row>
    <row r="874" spans="1:7" x14ac:dyDescent="0.25">
      <c r="A874" t="str">
        <f t="shared" si="253"/>
        <v>b</v>
      </c>
      <c r="B874" s="8"/>
      <c r="C874" s="9" t="s">
        <v>16</v>
      </c>
      <c r="D874" s="10"/>
      <c r="E874" s="10"/>
      <c r="F874" s="10"/>
      <c r="G874" s="10"/>
    </row>
    <row r="875" spans="1:7" x14ac:dyDescent="0.25">
      <c r="A875" t="str">
        <f t="shared" si="253"/>
        <v>b</v>
      </c>
      <c r="B875" s="8"/>
      <c r="C875" s="9" t="s">
        <v>17</v>
      </c>
      <c r="D875" s="10"/>
      <c r="E875" s="10"/>
      <c r="F875" s="10"/>
      <c r="G875" s="10"/>
    </row>
    <row r="876" spans="1:7" x14ac:dyDescent="0.25">
      <c r="A876" t="str">
        <f t="shared" si="253"/>
        <v>b</v>
      </c>
      <c r="B876" s="5"/>
      <c r="C876" s="6" t="s">
        <v>18</v>
      </c>
      <c r="D876" s="7">
        <v>0</v>
      </c>
      <c r="E876" s="7">
        <v>0</v>
      </c>
      <c r="F876" s="7">
        <v>0</v>
      </c>
      <c r="G876" s="7">
        <v>0</v>
      </c>
    </row>
    <row r="877" spans="1:7" x14ac:dyDescent="0.25">
      <c r="A877" t="str">
        <f t="shared" si="253"/>
        <v>b</v>
      </c>
      <c r="B877" s="5"/>
      <c r="C877" s="6" t="s">
        <v>19</v>
      </c>
      <c r="D877" s="7">
        <v>0</v>
      </c>
      <c r="E877" s="7">
        <v>0</v>
      </c>
      <c r="F877" s="7">
        <v>0</v>
      </c>
      <c r="G877" s="7">
        <v>0</v>
      </c>
    </row>
    <row r="878" spans="1:7" ht="15.75" thickBot="1" x14ac:dyDescent="0.3">
      <c r="A878" t="str">
        <f t="shared" si="253"/>
        <v>b</v>
      </c>
      <c r="B878" s="11"/>
      <c r="C878" s="12" t="s">
        <v>20</v>
      </c>
      <c r="D878" s="13">
        <v>0</v>
      </c>
      <c r="E878" s="13">
        <v>0</v>
      </c>
      <c r="F878" s="13">
        <v>0</v>
      </c>
      <c r="G878" s="13">
        <v>0</v>
      </c>
    </row>
    <row r="879" spans="1:7" ht="32.25" customHeight="1" thickTop="1" thickBot="1" x14ac:dyDescent="0.3">
      <c r="A879" t="str">
        <f t="shared" si="253"/>
        <v>b</v>
      </c>
      <c r="B879" s="16" t="s">
        <v>146</v>
      </c>
      <c r="C879" s="4" t="s">
        <v>147</v>
      </c>
      <c r="D879" s="4">
        <f t="shared" si="268"/>
        <v>0</v>
      </c>
      <c r="E879" s="4">
        <f t="shared" si="268"/>
        <v>0</v>
      </c>
      <c r="F879" s="4">
        <f t="shared" si="268"/>
        <v>0</v>
      </c>
      <c r="G879" s="4">
        <f t="shared" si="268"/>
        <v>0</v>
      </c>
    </row>
    <row r="880" spans="1:7" ht="15.75" thickTop="1" x14ac:dyDescent="0.25">
      <c r="A880" t="str">
        <f t="shared" si="253"/>
        <v>b</v>
      </c>
      <c r="B880" s="5"/>
      <c r="C880" s="6" t="s">
        <v>10</v>
      </c>
      <c r="D880" s="7">
        <f t="shared" si="269"/>
        <v>0</v>
      </c>
      <c r="E880" s="7">
        <f t="shared" si="269"/>
        <v>0</v>
      </c>
      <c r="F880" s="7">
        <f t="shared" si="269"/>
        <v>0</v>
      </c>
      <c r="G880" s="7">
        <f t="shared" si="269"/>
        <v>0</v>
      </c>
    </row>
    <row r="881" spans="1:7" x14ac:dyDescent="0.25">
      <c r="A881" t="str">
        <f t="shared" si="253"/>
        <v>b</v>
      </c>
      <c r="B881" s="8"/>
      <c r="C881" s="9" t="s">
        <v>11</v>
      </c>
      <c r="D881" s="10"/>
      <c r="E881" s="10"/>
      <c r="F881" s="10"/>
      <c r="G881" s="10"/>
    </row>
    <row r="882" spans="1:7" x14ac:dyDescent="0.25">
      <c r="A882" t="str">
        <f t="shared" si="253"/>
        <v>b</v>
      </c>
      <c r="B882" s="8"/>
      <c r="C882" s="9" t="s">
        <v>12</v>
      </c>
      <c r="D882" s="10"/>
      <c r="E882" s="10"/>
      <c r="F882" s="10"/>
      <c r="G882" s="10"/>
    </row>
    <row r="883" spans="1:7" x14ac:dyDescent="0.25">
      <c r="A883" t="str">
        <f t="shared" si="253"/>
        <v>b</v>
      </c>
      <c r="B883" s="8"/>
      <c r="C883" s="9" t="s">
        <v>13</v>
      </c>
      <c r="D883" s="10"/>
      <c r="E883" s="10"/>
      <c r="F883" s="10"/>
      <c r="G883" s="10"/>
    </row>
    <row r="884" spans="1:7" x14ac:dyDescent="0.25">
      <c r="A884" t="str">
        <f t="shared" si="253"/>
        <v>b</v>
      </c>
      <c r="B884" s="8"/>
      <c r="C884" s="9" t="s">
        <v>14</v>
      </c>
      <c r="D884" s="10"/>
      <c r="E884" s="10"/>
      <c r="F884" s="10"/>
      <c r="G884" s="10"/>
    </row>
    <row r="885" spans="1:7" x14ac:dyDescent="0.25">
      <c r="A885" t="str">
        <f t="shared" si="253"/>
        <v>b</v>
      </c>
      <c r="B885" s="8"/>
      <c r="C885" s="9" t="s">
        <v>15</v>
      </c>
      <c r="D885" s="10"/>
      <c r="E885" s="10"/>
      <c r="F885" s="10"/>
      <c r="G885" s="10"/>
    </row>
    <row r="886" spans="1:7" x14ac:dyDescent="0.25">
      <c r="A886" t="str">
        <f t="shared" si="253"/>
        <v>b</v>
      </c>
      <c r="B886" s="8"/>
      <c r="C886" s="9" t="s">
        <v>16</v>
      </c>
      <c r="D886" s="10"/>
      <c r="E886" s="10"/>
      <c r="F886" s="10"/>
      <c r="G886" s="10"/>
    </row>
    <row r="887" spans="1:7" x14ac:dyDescent="0.25">
      <c r="A887" t="str">
        <f t="shared" si="253"/>
        <v>b</v>
      </c>
      <c r="B887" s="8"/>
      <c r="C887" s="9" t="s">
        <v>17</v>
      </c>
      <c r="D887" s="10"/>
      <c r="E887" s="10"/>
      <c r="F887" s="10"/>
      <c r="G887" s="10"/>
    </row>
    <row r="888" spans="1:7" x14ac:dyDescent="0.25">
      <c r="A888" t="str">
        <f t="shared" si="253"/>
        <v>b</v>
      </c>
      <c r="B888" s="5"/>
      <c r="C888" s="6" t="s">
        <v>18</v>
      </c>
      <c r="D888" s="7">
        <v>0</v>
      </c>
      <c r="E888" s="7">
        <v>0</v>
      </c>
      <c r="F888" s="7">
        <v>0</v>
      </c>
      <c r="G888" s="7">
        <v>0</v>
      </c>
    </row>
    <row r="889" spans="1:7" x14ac:dyDescent="0.25">
      <c r="A889" t="str">
        <f t="shared" si="253"/>
        <v>b</v>
      </c>
      <c r="B889" s="5"/>
      <c r="C889" s="6" t="s">
        <v>19</v>
      </c>
      <c r="D889" s="7">
        <v>0</v>
      </c>
      <c r="E889" s="7">
        <v>0</v>
      </c>
      <c r="F889" s="7">
        <v>0</v>
      </c>
      <c r="G889" s="7">
        <v>0</v>
      </c>
    </row>
    <row r="890" spans="1:7" ht="15.75" thickBot="1" x14ac:dyDescent="0.3">
      <c r="A890" t="str">
        <f t="shared" si="253"/>
        <v>b</v>
      </c>
      <c r="B890" s="11"/>
      <c r="C890" s="12" t="s">
        <v>20</v>
      </c>
      <c r="D890" s="13">
        <v>0</v>
      </c>
      <c r="E890" s="13">
        <v>0</v>
      </c>
      <c r="F890" s="13">
        <v>0</v>
      </c>
      <c r="G890" s="13">
        <v>0</v>
      </c>
    </row>
    <row r="891" spans="1:7" ht="32.25" customHeight="1" thickTop="1" thickBot="1" x14ac:dyDescent="0.3">
      <c r="A891" t="str">
        <f t="shared" si="253"/>
        <v>b</v>
      </c>
      <c r="B891" s="16" t="s">
        <v>148</v>
      </c>
      <c r="C891" s="4" t="s">
        <v>149</v>
      </c>
      <c r="D891" s="4">
        <f t="shared" si="268"/>
        <v>0</v>
      </c>
      <c r="E891" s="4">
        <f t="shared" si="268"/>
        <v>0</v>
      </c>
      <c r="F891" s="4">
        <f t="shared" si="268"/>
        <v>0</v>
      </c>
      <c r="G891" s="4">
        <f t="shared" si="268"/>
        <v>0</v>
      </c>
    </row>
    <row r="892" spans="1:7" ht="15.75" thickTop="1" x14ac:dyDescent="0.25">
      <c r="A892" t="str">
        <f t="shared" si="253"/>
        <v>b</v>
      </c>
      <c r="B892" s="5"/>
      <c r="C892" s="6" t="s">
        <v>10</v>
      </c>
      <c r="D892" s="7">
        <f t="shared" si="269"/>
        <v>0</v>
      </c>
      <c r="E892" s="7">
        <f t="shared" si="269"/>
        <v>0</v>
      </c>
      <c r="F892" s="7">
        <f t="shared" si="269"/>
        <v>0</v>
      </c>
      <c r="G892" s="7">
        <f t="shared" si="269"/>
        <v>0</v>
      </c>
    </row>
    <row r="893" spans="1:7" x14ac:dyDescent="0.25">
      <c r="A893" t="str">
        <f t="shared" si="253"/>
        <v>b</v>
      </c>
      <c r="B893" s="8"/>
      <c r="C893" s="9" t="s">
        <v>11</v>
      </c>
      <c r="D893" s="10"/>
      <c r="E893" s="10"/>
      <c r="F893" s="10"/>
      <c r="G893" s="10"/>
    </row>
    <row r="894" spans="1:7" x14ac:dyDescent="0.25">
      <c r="A894" t="str">
        <f t="shared" si="253"/>
        <v>b</v>
      </c>
      <c r="B894" s="8"/>
      <c r="C894" s="9" t="s">
        <v>12</v>
      </c>
      <c r="D894" s="10"/>
      <c r="E894" s="10"/>
      <c r="F894" s="10"/>
      <c r="G894" s="10"/>
    </row>
    <row r="895" spans="1:7" x14ac:dyDescent="0.25">
      <c r="A895" t="str">
        <f t="shared" si="253"/>
        <v>b</v>
      </c>
      <c r="B895" s="8"/>
      <c r="C895" s="9" t="s">
        <v>13</v>
      </c>
      <c r="D895" s="10"/>
      <c r="E895" s="10"/>
      <c r="F895" s="10"/>
      <c r="G895" s="10"/>
    </row>
    <row r="896" spans="1:7" x14ac:dyDescent="0.25">
      <c r="A896" t="str">
        <f t="shared" si="253"/>
        <v>b</v>
      </c>
      <c r="B896" s="8"/>
      <c r="C896" s="9" t="s">
        <v>14</v>
      </c>
      <c r="D896" s="10"/>
      <c r="E896" s="10"/>
      <c r="F896" s="10"/>
      <c r="G896" s="10"/>
    </row>
    <row r="897" spans="1:7" x14ac:dyDescent="0.25">
      <c r="A897" t="str">
        <f t="shared" si="253"/>
        <v>b</v>
      </c>
      <c r="B897" s="8"/>
      <c r="C897" s="9" t="s">
        <v>15</v>
      </c>
      <c r="D897" s="10"/>
      <c r="E897" s="10"/>
      <c r="F897" s="10"/>
      <c r="G897" s="10"/>
    </row>
    <row r="898" spans="1:7" x14ac:dyDescent="0.25">
      <c r="A898" t="str">
        <f t="shared" si="253"/>
        <v>b</v>
      </c>
      <c r="B898" s="8"/>
      <c r="C898" s="9" t="s">
        <v>16</v>
      </c>
      <c r="D898" s="10"/>
      <c r="E898" s="10"/>
      <c r="F898" s="10"/>
      <c r="G898" s="10"/>
    </row>
    <row r="899" spans="1:7" x14ac:dyDescent="0.25">
      <c r="A899" t="str">
        <f t="shared" si="253"/>
        <v>b</v>
      </c>
      <c r="B899" s="8"/>
      <c r="C899" s="9" t="s">
        <v>17</v>
      </c>
      <c r="D899" s="10"/>
      <c r="E899" s="10"/>
      <c r="F899" s="10"/>
      <c r="G899" s="10"/>
    </row>
    <row r="900" spans="1:7" x14ac:dyDescent="0.25">
      <c r="A900" t="str">
        <f t="shared" ref="A900:A963" si="270">IF(OR(D900&lt;&gt;0,E900&lt;&gt;0,F900&lt;&gt;0,G900&lt;&gt;0,),"a","b")</f>
        <v>b</v>
      </c>
      <c r="B900" s="5"/>
      <c r="C900" s="6" t="s">
        <v>18</v>
      </c>
      <c r="D900" s="7">
        <v>0</v>
      </c>
      <c r="E900" s="7">
        <v>0</v>
      </c>
      <c r="F900" s="7">
        <v>0</v>
      </c>
      <c r="G900" s="7">
        <v>0</v>
      </c>
    </row>
    <row r="901" spans="1:7" x14ac:dyDescent="0.25">
      <c r="A901" t="str">
        <f t="shared" si="270"/>
        <v>b</v>
      </c>
      <c r="B901" s="5"/>
      <c r="C901" s="6" t="s">
        <v>19</v>
      </c>
      <c r="D901" s="7">
        <v>0</v>
      </c>
      <c r="E901" s="7">
        <v>0</v>
      </c>
      <c r="F901" s="7">
        <v>0</v>
      </c>
      <c r="G901" s="7">
        <v>0</v>
      </c>
    </row>
    <row r="902" spans="1:7" ht="15.75" thickBot="1" x14ac:dyDescent="0.3">
      <c r="A902" t="str">
        <f t="shared" si="270"/>
        <v>b</v>
      </c>
      <c r="B902" s="11"/>
      <c r="C902" s="12" t="s">
        <v>20</v>
      </c>
      <c r="D902" s="13">
        <v>0</v>
      </c>
      <c r="E902" s="13">
        <v>0</v>
      </c>
      <c r="F902" s="13">
        <v>0</v>
      </c>
      <c r="G902" s="13">
        <v>0</v>
      </c>
    </row>
    <row r="903" spans="1:7" ht="32.25" customHeight="1" thickTop="1" thickBot="1" x14ac:dyDescent="0.3">
      <c r="A903" t="str">
        <f t="shared" si="270"/>
        <v>b</v>
      </c>
      <c r="B903" s="16" t="s">
        <v>150</v>
      </c>
      <c r="C903" s="4" t="s">
        <v>151</v>
      </c>
      <c r="D903" s="4">
        <f>D915</f>
        <v>0</v>
      </c>
      <c r="E903" s="4">
        <f>E915</f>
        <v>0</v>
      </c>
      <c r="F903" s="4">
        <f>F915</f>
        <v>0</v>
      </c>
      <c r="G903" s="4">
        <f>G915</f>
        <v>0</v>
      </c>
    </row>
    <row r="904" spans="1:7" ht="15.75" thickTop="1" x14ac:dyDescent="0.25">
      <c r="A904" t="str">
        <f t="shared" si="270"/>
        <v>b</v>
      </c>
      <c r="B904" s="5"/>
      <c r="C904" s="6" t="s">
        <v>10</v>
      </c>
      <c r="D904" s="7">
        <f t="shared" ref="D904:E914" si="271">D916</f>
        <v>0</v>
      </c>
      <c r="E904" s="7">
        <f t="shared" si="271"/>
        <v>0</v>
      </c>
      <c r="F904" s="7">
        <f t="shared" ref="F904:G904" si="272">F916</f>
        <v>0</v>
      </c>
      <c r="G904" s="7">
        <f t="shared" si="272"/>
        <v>0</v>
      </c>
    </row>
    <row r="905" spans="1:7" x14ac:dyDescent="0.25">
      <c r="A905" t="str">
        <f t="shared" si="270"/>
        <v>b</v>
      </c>
      <c r="B905" s="8"/>
      <c r="C905" s="9" t="s">
        <v>11</v>
      </c>
      <c r="D905" s="10">
        <f t="shared" si="271"/>
        <v>0</v>
      </c>
      <c r="E905" s="10">
        <f t="shared" si="271"/>
        <v>0</v>
      </c>
      <c r="F905" s="10">
        <f t="shared" ref="F905:G905" si="273">F917</f>
        <v>0</v>
      </c>
      <c r="G905" s="10">
        <f t="shared" si="273"/>
        <v>0</v>
      </c>
    </row>
    <row r="906" spans="1:7" x14ac:dyDescent="0.25">
      <c r="A906" t="str">
        <f t="shared" si="270"/>
        <v>b</v>
      </c>
      <c r="B906" s="8"/>
      <c r="C906" s="9" t="s">
        <v>12</v>
      </c>
      <c r="D906" s="10">
        <f t="shared" si="271"/>
        <v>0</v>
      </c>
      <c r="E906" s="10">
        <f t="shared" si="271"/>
        <v>0</v>
      </c>
      <c r="F906" s="10">
        <f t="shared" ref="F906:G906" si="274">F918</f>
        <v>0</v>
      </c>
      <c r="G906" s="10">
        <f t="shared" si="274"/>
        <v>0</v>
      </c>
    </row>
    <row r="907" spans="1:7" x14ac:dyDescent="0.25">
      <c r="A907" t="str">
        <f t="shared" si="270"/>
        <v>b</v>
      </c>
      <c r="B907" s="8"/>
      <c r="C907" s="9" t="s">
        <v>13</v>
      </c>
      <c r="D907" s="10">
        <f t="shared" si="271"/>
        <v>0</v>
      </c>
      <c r="E907" s="10">
        <f t="shared" si="271"/>
        <v>0</v>
      </c>
      <c r="F907" s="10">
        <f t="shared" ref="F907:G907" si="275">F919</f>
        <v>0</v>
      </c>
      <c r="G907" s="10">
        <f t="shared" si="275"/>
        <v>0</v>
      </c>
    </row>
    <row r="908" spans="1:7" x14ac:dyDescent="0.25">
      <c r="A908" t="str">
        <f t="shared" si="270"/>
        <v>b</v>
      </c>
      <c r="B908" s="8"/>
      <c r="C908" s="9" t="s">
        <v>14</v>
      </c>
      <c r="D908" s="10">
        <f t="shared" si="271"/>
        <v>0</v>
      </c>
      <c r="E908" s="10">
        <f t="shared" si="271"/>
        <v>0</v>
      </c>
      <c r="F908" s="10">
        <f t="shared" ref="F908:G908" si="276">F920</f>
        <v>0</v>
      </c>
      <c r="G908" s="10">
        <f t="shared" si="276"/>
        <v>0</v>
      </c>
    </row>
    <row r="909" spans="1:7" x14ac:dyDescent="0.25">
      <c r="A909" t="str">
        <f t="shared" si="270"/>
        <v>b</v>
      </c>
      <c r="B909" s="8"/>
      <c r="C909" s="9" t="s">
        <v>15</v>
      </c>
      <c r="D909" s="10">
        <f t="shared" si="271"/>
        <v>0</v>
      </c>
      <c r="E909" s="10">
        <f t="shared" si="271"/>
        <v>0</v>
      </c>
      <c r="F909" s="10">
        <f t="shared" ref="F909:G909" si="277">F921</f>
        <v>0</v>
      </c>
      <c r="G909" s="10">
        <f t="shared" si="277"/>
        <v>0</v>
      </c>
    </row>
    <row r="910" spans="1:7" x14ac:dyDescent="0.25">
      <c r="A910" t="str">
        <f t="shared" si="270"/>
        <v>b</v>
      </c>
      <c r="B910" s="8"/>
      <c r="C910" s="9" t="s">
        <v>16</v>
      </c>
      <c r="D910" s="10">
        <f t="shared" si="271"/>
        <v>0</v>
      </c>
      <c r="E910" s="10">
        <f t="shared" si="271"/>
        <v>0</v>
      </c>
      <c r="F910" s="10">
        <f t="shared" ref="F910:G910" si="278">F922</f>
        <v>0</v>
      </c>
      <c r="G910" s="10">
        <f t="shared" si="278"/>
        <v>0</v>
      </c>
    </row>
    <row r="911" spans="1:7" x14ac:dyDescent="0.25">
      <c r="A911" t="str">
        <f t="shared" si="270"/>
        <v>b</v>
      </c>
      <c r="B911" s="8"/>
      <c r="C911" s="9" t="s">
        <v>17</v>
      </c>
      <c r="D911" s="10">
        <f t="shared" si="271"/>
        <v>0</v>
      </c>
      <c r="E911" s="10">
        <f t="shared" si="271"/>
        <v>0</v>
      </c>
      <c r="F911" s="10">
        <f t="shared" ref="F911:G911" si="279">F923</f>
        <v>0</v>
      </c>
      <c r="G911" s="10">
        <f t="shared" si="279"/>
        <v>0</v>
      </c>
    </row>
    <row r="912" spans="1:7" x14ac:dyDescent="0.25">
      <c r="A912" t="str">
        <f t="shared" si="270"/>
        <v>b</v>
      </c>
      <c r="B912" s="5"/>
      <c r="C912" s="6" t="s">
        <v>18</v>
      </c>
      <c r="D912" s="7">
        <f t="shared" si="271"/>
        <v>0</v>
      </c>
      <c r="E912" s="7">
        <f t="shared" si="271"/>
        <v>0</v>
      </c>
      <c r="F912" s="7">
        <f t="shared" ref="F912:G912" si="280">F924</f>
        <v>0</v>
      </c>
      <c r="G912" s="7">
        <f t="shared" si="280"/>
        <v>0</v>
      </c>
    </row>
    <row r="913" spans="1:7" x14ac:dyDescent="0.25">
      <c r="A913" t="str">
        <f t="shared" si="270"/>
        <v>b</v>
      </c>
      <c r="B913" s="5"/>
      <c r="C913" s="6" t="s">
        <v>19</v>
      </c>
      <c r="D913" s="7">
        <f t="shared" si="271"/>
        <v>0</v>
      </c>
      <c r="E913" s="7">
        <f t="shared" si="271"/>
        <v>0</v>
      </c>
      <c r="F913" s="7">
        <f t="shared" ref="F913:G913" si="281">F925</f>
        <v>0</v>
      </c>
      <c r="G913" s="7">
        <f t="shared" si="281"/>
        <v>0</v>
      </c>
    </row>
    <row r="914" spans="1:7" ht="15.75" thickBot="1" x14ac:dyDescent="0.3">
      <c r="A914" t="str">
        <f t="shared" si="270"/>
        <v>b</v>
      </c>
      <c r="B914" s="11"/>
      <c r="C914" s="12" t="s">
        <v>20</v>
      </c>
      <c r="D914" s="13">
        <f t="shared" si="271"/>
        <v>0</v>
      </c>
      <c r="E914" s="13">
        <f t="shared" si="271"/>
        <v>0</v>
      </c>
      <c r="F914" s="13">
        <f t="shared" ref="F914:G914" si="282">F926</f>
        <v>0</v>
      </c>
      <c r="G914" s="13">
        <f t="shared" si="282"/>
        <v>0</v>
      </c>
    </row>
    <row r="915" spans="1:7" ht="32.25" customHeight="1" thickTop="1" thickBot="1" x14ac:dyDescent="0.3">
      <c r="A915" t="str">
        <f t="shared" si="270"/>
        <v>b</v>
      </c>
      <c r="B915" s="16" t="s">
        <v>152</v>
      </c>
      <c r="C915" s="4" t="s">
        <v>151</v>
      </c>
      <c r="D915" s="4">
        <f t="shared" ref="D915:G915" si="283">D916+D924+D925+D926</f>
        <v>0</v>
      </c>
      <c r="E915" s="4">
        <f t="shared" si="283"/>
        <v>0</v>
      </c>
      <c r="F915" s="4">
        <f t="shared" si="283"/>
        <v>0</v>
      </c>
      <c r="G915" s="4">
        <f t="shared" si="283"/>
        <v>0</v>
      </c>
    </row>
    <row r="916" spans="1:7" ht="15.75" thickTop="1" x14ac:dyDescent="0.25">
      <c r="A916" t="str">
        <f t="shared" si="270"/>
        <v>b</v>
      </c>
      <c r="B916" s="5"/>
      <c r="C916" s="6" t="s">
        <v>10</v>
      </c>
      <c r="D916" s="7">
        <f t="shared" ref="D916:G916" si="284">SUM(D917:D923)</f>
        <v>0</v>
      </c>
      <c r="E916" s="7">
        <f t="shared" si="284"/>
        <v>0</v>
      </c>
      <c r="F916" s="7">
        <f t="shared" si="284"/>
        <v>0</v>
      </c>
      <c r="G916" s="7">
        <f t="shared" si="284"/>
        <v>0</v>
      </c>
    </row>
    <row r="917" spans="1:7" x14ac:dyDescent="0.25">
      <c r="A917" t="str">
        <f t="shared" si="270"/>
        <v>b</v>
      </c>
      <c r="B917" s="8"/>
      <c r="C917" s="9" t="s">
        <v>11</v>
      </c>
      <c r="D917" s="10"/>
      <c r="E917" s="10"/>
      <c r="F917" s="10"/>
      <c r="G917" s="10"/>
    </row>
    <row r="918" spans="1:7" x14ac:dyDescent="0.25">
      <c r="A918" t="str">
        <f t="shared" si="270"/>
        <v>b</v>
      </c>
      <c r="B918" s="8"/>
      <c r="C918" s="9" t="s">
        <v>12</v>
      </c>
      <c r="D918" s="10"/>
      <c r="E918" s="10"/>
      <c r="F918" s="10"/>
      <c r="G918" s="10"/>
    </row>
    <row r="919" spans="1:7" x14ac:dyDescent="0.25">
      <c r="A919" t="str">
        <f t="shared" si="270"/>
        <v>b</v>
      </c>
      <c r="B919" s="8"/>
      <c r="C919" s="9" t="s">
        <v>13</v>
      </c>
      <c r="D919" s="10"/>
      <c r="E919" s="10"/>
      <c r="F919" s="10"/>
      <c r="G919" s="10"/>
    </row>
    <row r="920" spans="1:7" x14ac:dyDescent="0.25">
      <c r="A920" t="str">
        <f t="shared" si="270"/>
        <v>b</v>
      </c>
      <c r="B920" s="8"/>
      <c r="C920" s="9" t="s">
        <v>14</v>
      </c>
      <c r="D920" s="10"/>
      <c r="E920" s="10"/>
      <c r="F920" s="10"/>
      <c r="G920" s="10"/>
    </row>
    <row r="921" spans="1:7" x14ac:dyDescent="0.25">
      <c r="A921" t="str">
        <f t="shared" si="270"/>
        <v>b</v>
      </c>
      <c r="B921" s="8"/>
      <c r="C921" s="9" t="s">
        <v>15</v>
      </c>
      <c r="D921" s="10"/>
      <c r="E921" s="10"/>
      <c r="F921" s="10"/>
      <c r="G921" s="10"/>
    </row>
    <row r="922" spans="1:7" x14ac:dyDescent="0.25">
      <c r="A922" t="str">
        <f t="shared" si="270"/>
        <v>b</v>
      </c>
      <c r="B922" s="8"/>
      <c r="C922" s="9" t="s">
        <v>16</v>
      </c>
      <c r="D922" s="10"/>
      <c r="E922" s="10"/>
      <c r="F922" s="10"/>
      <c r="G922" s="10"/>
    </row>
    <row r="923" spans="1:7" x14ac:dyDescent="0.25">
      <c r="A923" t="str">
        <f t="shared" si="270"/>
        <v>b</v>
      </c>
      <c r="B923" s="8"/>
      <c r="C923" s="9" t="s">
        <v>17</v>
      </c>
      <c r="D923" s="10"/>
      <c r="E923" s="10"/>
      <c r="F923" s="10"/>
      <c r="G923" s="10"/>
    </row>
    <row r="924" spans="1:7" x14ac:dyDescent="0.25">
      <c r="A924" t="str">
        <f t="shared" si="270"/>
        <v>b</v>
      </c>
      <c r="B924" s="5"/>
      <c r="C924" s="6" t="s">
        <v>18</v>
      </c>
      <c r="D924" s="7">
        <v>0</v>
      </c>
      <c r="E924" s="7">
        <v>0</v>
      </c>
      <c r="F924" s="7">
        <v>0</v>
      </c>
      <c r="G924" s="7">
        <v>0</v>
      </c>
    </row>
    <row r="925" spans="1:7" x14ac:dyDescent="0.25">
      <c r="A925" t="str">
        <f t="shared" si="270"/>
        <v>b</v>
      </c>
      <c r="B925" s="5"/>
      <c r="C925" s="6" t="s">
        <v>19</v>
      </c>
      <c r="D925" s="7">
        <v>0</v>
      </c>
      <c r="E925" s="7">
        <v>0</v>
      </c>
      <c r="F925" s="7">
        <v>0</v>
      </c>
      <c r="G925" s="7">
        <v>0</v>
      </c>
    </row>
    <row r="926" spans="1:7" ht="15.75" thickBot="1" x14ac:dyDescent="0.3">
      <c r="A926" t="str">
        <f t="shared" si="270"/>
        <v>b</v>
      </c>
      <c r="B926" s="11"/>
      <c r="C926" s="12" t="s">
        <v>20</v>
      </c>
      <c r="D926" s="13">
        <v>0</v>
      </c>
      <c r="E926" s="13">
        <v>0</v>
      </c>
      <c r="F926" s="13">
        <v>0</v>
      </c>
      <c r="G926" s="13">
        <v>0</v>
      </c>
    </row>
    <row r="927" spans="1:7" ht="31.5" thickTop="1" thickBot="1" x14ac:dyDescent="0.3">
      <c r="A927" t="str">
        <f t="shared" si="270"/>
        <v>b</v>
      </c>
      <c r="B927" s="3" t="s">
        <v>153</v>
      </c>
      <c r="C927" s="14" t="s">
        <v>154</v>
      </c>
      <c r="D927" s="4">
        <f t="shared" ref="D927:G927" si="285">D928+D936+D937+D938</f>
        <v>0</v>
      </c>
      <c r="E927" s="4">
        <f t="shared" si="285"/>
        <v>0</v>
      </c>
      <c r="F927" s="4">
        <f t="shared" si="285"/>
        <v>0</v>
      </c>
      <c r="G927" s="4">
        <f t="shared" si="285"/>
        <v>0</v>
      </c>
    </row>
    <row r="928" spans="1:7" ht="15.75" thickTop="1" x14ac:dyDescent="0.25">
      <c r="A928" t="str">
        <f t="shared" si="270"/>
        <v>b</v>
      </c>
      <c r="B928" s="5"/>
      <c r="C928" s="6" t="s">
        <v>10</v>
      </c>
      <c r="D928" s="7">
        <f t="shared" ref="D928:G928" si="286">SUM(D929:D935)</f>
        <v>0</v>
      </c>
      <c r="E928" s="7">
        <f t="shared" si="286"/>
        <v>0</v>
      </c>
      <c r="F928" s="7">
        <f t="shared" si="286"/>
        <v>0</v>
      </c>
      <c r="G928" s="7">
        <f t="shared" si="286"/>
        <v>0</v>
      </c>
    </row>
    <row r="929" spans="1:7" x14ac:dyDescent="0.25">
      <c r="A929" t="str">
        <f t="shared" si="270"/>
        <v>b</v>
      </c>
      <c r="B929" s="8"/>
      <c r="C929" s="9" t="s">
        <v>11</v>
      </c>
      <c r="D929" s="10"/>
      <c r="E929" s="10"/>
      <c r="F929" s="10"/>
      <c r="G929" s="10"/>
    </row>
    <row r="930" spans="1:7" x14ac:dyDescent="0.25">
      <c r="A930" t="str">
        <f t="shared" si="270"/>
        <v>b</v>
      </c>
      <c r="B930" s="8"/>
      <c r="C930" s="9" t="s">
        <v>12</v>
      </c>
      <c r="D930" s="10"/>
      <c r="E930" s="10"/>
      <c r="F930" s="10"/>
      <c r="G930" s="10"/>
    </row>
    <row r="931" spans="1:7" x14ac:dyDescent="0.25">
      <c r="A931" t="str">
        <f t="shared" si="270"/>
        <v>b</v>
      </c>
      <c r="B931" s="8"/>
      <c r="C931" s="9" t="s">
        <v>13</v>
      </c>
      <c r="D931" s="10"/>
      <c r="E931" s="10"/>
      <c r="F931" s="10"/>
      <c r="G931" s="10"/>
    </row>
    <row r="932" spans="1:7" x14ac:dyDescent="0.25">
      <c r="A932" t="str">
        <f t="shared" si="270"/>
        <v>b</v>
      </c>
      <c r="B932" s="8"/>
      <c r="C932" s="9" t="s">
        <v>14</v>
      </c>
      <c r="D932" s="10"/>
      <c r="E932" s="10"/>
      <c r="F932" s="10"/>
      <c r="G932" s="10"/>
    </row>
    <row r="933" spans="1:7" x14ac:dyDescent="0.25">
      <c r="A933" t="str">
        <f t="shared" si="270"/>
        <v>b</v>
      </c>
      <c r="B933" s="8"/>
      <c r="C933" s="9" t="s">
        <v>15</v>
      </c>
      <c r="D933" s="10"/>
      <c r="E933" s="10"/>
      <c r="F933" s="10"/>
      <c r="G933" s="10"/>
    </row>
    <row r="934" spans="1:7" x14ac:dyDescent="0.25">
      <c r="A934" t="str">
        <f t="shared" si="270"/>
        <v>b</v>
      </c>
      <c r="B934" s="8"/>
      <c r="C934" s="9" t="s">
        <v>16</v>
      </c>
      <c r="D934" s="10"/>
      <c r="E934" s="10"/>
      <c r="F934" s="10"/>
      <c r="G934" s="10"/>
    </row>
    <row r="935" spans="1:7" x14ac:dyDescent="0.25">
      <c r="A935" t="str">
        <f t="shared" si="270"/>
        <v>b</v>
      </c>
      <c r="B935" s="8"/>
      <c r="C935" s="9" t="s">
        <v>17</v>
      </c>
      <c r="D935" s="10"/>
      <c r="E935" s="10"/>
      <c r="F935" s="10"/>
      <c r="G935" s="10"/>
    </row>
    <row r="936" spans="1:7" x14ac:dyDescent="0.25">
      <c r="A936" t="str">
        <f t="shared" si="270"/>
        <v>b</v>
      </c>
      <c r="B936" s="5"/>
      <c r="C936" s="6" t="s">
        <v>18</v>
      </c>
      <c r="D936" s="7">
        <v>0</v>
      </c>
      <c r="E936" s="7">
        <v>0</v>
      </c>
      <c r="F936" s="7">
        <v>0</v>
      </c>
      <c r="G936" s="7">
        <v>0</v>
      </c>
    </row>
    <row r="937" spans="1:7" x14ac:dyDescent="0.25">
      <c r="A937" t="str">
        <f t="shared" si="270"/>
        <v>b</v>
      </c>
      <c r="B937" s="5"/>
      <c r="C937" s="6" t="s">
        <v>19</v>
      </c>
      <c r="D937" s="7">
        <v>0</v>
      </c>
      <c r="E937" s="7">
        <v>0</v>
      </c>
      <c r="F937" s="7">
        <v>0</v>
      </c>
      <c r="G937" s="7">
        <v>0</v>
      </c>
    </row>
    <row r="938" spans="1:7" ht="15.75" thickBot="1" x14ac:dyDescent="0.3">
      <c r="A938" t="str">
        <f t="shared" si="270"/>
        <v>b</v>
      </c>
      <c r="B938" s="11"/>
      <c r="C938" s="12" t="s">
        <v>20</v>
      </c>
      <c r="D938" s="13">
        <v>0</v>
      </c>
      <c r="E938" s="13">
        <v>0</v>
      </c>
      <c r="F938" s="13">
        <v>0</v>
      </c>
      <c r="G938" s="13">
        <v>0</v>
      </c>
    </row>
    <row r="939" spans="1:7" ht="61.5" thickTop="1" thickBot="1" x14ac:dyDescent="0.3">
      <c r="A939" t="str">
        <f t="shared" si="270"/>
        <v>b</v>
      </c>
      <c r="B939" s="3" t="s">
        <v>155</v>
      </c>
      <c r="C939" s="14" t="s">
        <v>156</v>
      </c>
      <c r="D939" s="4">
        <f t="shared" ref="D939:G939" si="287">D940+D948+D949+D950</f>
        <v>0</v>
      </c>
      <c r="E939" s="4">
        <f t="shared" si="287"/>
        <v>0</v>
      </c>
      <c r="F939" s="4">
        <f t="shared" si="287"/>
        <v>0</v>
      </c>
      <c r="G939" s="4">
        <f t="shared" si="287"/>
        <v>0</v>
      </c>
    </row>
    <row r="940" spans="1:7" ht="15.75" thickTop="1" x14ac:dyDescent="0.25">
      <c r="A940" t="str">
        <f t="shared" si="270"/>
        <v>b</v>
      </c>
      <c r="B940" s="5"/>
      <c r="C940" s="6" t="s">
        <v>10</v>
      </c>
      <c r="D940" s="7">
        <f t="shared" ref="D940:G940" si="288">SUM(D941:D947)</f>
        <v>0</v>
      </c>
      <c r="E940" s="7">
        <f t="shared" si="288"/>
        <v>0</v>
      </c>
      <c r="F940" s="7">
        <f t="shared" si="288"/>
        <v>0</v>
      </c>
      <c r="G940" s="7">
        <f t="shared" si="288"/>
        <v>0</v>
      </c>
    </row>
    <row r="941" spans="1:7" x14ac:dyDescent="0.25">
      <c r="A941" t="str">
        <f t="shared" si="270"/>
        <v>b</v>
      </c>
      <c r="B941" s="8"/>
      <c r="C941" s="9" t="s">
        <v>11</v>
      </c>
      <c r="D941" s="10"/>
      <c r="E941" s="10"/>
      <c r="F941" s="10"/>
      <c r="G941" s="10"/>
    </row>
    <row r="942" spans="1:7" x14ac:dyDescent="0.25">
      <c r="A942" t="str">
        <f t="shared" si="270"/>
        <v>b</v>
      </c>
      <c r="B942" s="8"/>
      <c r="C942" s="9" t="s">
        <v>12</v>
      </c>
      <c r="D942" s="10"/>
      <c r="E942" s="10"/>
      <c r="F942" s="10"/>
      <c r="G942" s="10"/>
    </row>
    <row r="943" spans="1:7" x14ac:dyDescent="0.25">
      <c r="A943" t="str">
        <f t="shared" si="270"/>
        <v>b</v>
      </c>
      <c r="B943" s="8"/>
      <c r="C943" s="9" t="s">
        <v>13</v>
      </c>
      <c r="D943" s="10"/>
      <c r="E943" s="10"/>
      <c r="F943" s="10"/>
      <c r="G943" s="10"/>
    </row>
    <row r="944" spans="1:7" x14ac:dyDescent="0.25">
      <c r="A944" t="str">
        <f t="shared" si="270"/>
        <v>b</v>
      </c>
      <c r="B944" s="8"/>
      <c r="C944" s="9" t="s">
        <v>14</v>
      </c>
      <c r="D944" s="10"/>
      <c r="E944" s="10"/>
      <c r="F944" s="10"/>
      <c r="G944" s="10"/>
    </row>
    <row r="945" spans="1:7" x14ac:dyDescent="0.25">
      <c r="A945" t="str">
        <f t="shared" si="270"/>
        <v>b</v>
      </c>
      <c r="B945" s="8"/>
      <c r="C945" s="9" t="s">
        <v>15</v>
      </c>
      <c r="D945" s="10"/>
      <c r="E945" s="10"/>
      <c r="F945" s="10"/>
      <c r="G945" s="10"/>
    </row>
    <row r="946" spans="1:7" x14ac:dyDescent="0.25">
      <c r="A946" t="str">
        <f t="shared" si="270"/>
        <v>b</v>
      </c>
      <c r="B946" s="8"/>
      <c r="C946" s="9" t="s">
        <v>16</v>
      </c>
      <c r="D946" s="10"/>
      <c r="E946" s="10"/>
      <c r="F946" s="10"/>
      <c r="G946" s="10"/>
    </row>
    <row r="947" spans="1:7" x14ac:dyDescent="0.25">
      <c r="A947" t="str">
        <f t="shared" si="270"/>
        <v>b</v>
      </c>
      <c r="B947" s="8"/>
      <c r="C947" s="9" t="s">
        <v>17</v>
      </c>
      <c r="D947" s="10"/>
      <c r="E947" s="10"/>
      <c r="F947" s="10"/>
      <c r="G947" s="10"/>
    </row>
    <row r="948" spans="1:7" x14ac:dyDescent="0.25">
      <c r="A948" t="str">
        <f t="shared" si="270"/>
        <v>b</v>
      </c>
      <c r="B948" s="5"/>
      <c r="C948" s="6" t="s">
        <v>18</v>
      </c>
      <c r="D948" s="7">
        <v>0</v>
      </c>
      <c r="E948" s="7">
        <v>0</v>
      </c>
      <c r="F948" s="7">
        <v>0</v>
      </c>
      <c r="G948" s="7">
        <v>0</v>
      </c>
    </row>
    <row r="949" spans="1:7" x14ac:dyDescent="0.25">
      <c r="A949" t="str">
        <f t="shared" si="270"/>
        <v>b</v>
      </c>
      <c r="B949" s="5"/>
      <c r="C949" s="6" t="s">
        <v>19</v>
      </c>
      <c r="D949" s="7">
        <v>0</v>
      </c>
      <c r="E949" s="7">
        <v>0</v>
      </c>
      <c r="F949" s="7">
        <v>0</v>
      </c>
      <c r="G949" s="7">
        <v>0</v>
      </c>
    </row>
    <row r="950" spans="1:7" ht="15.75" thickBot="1" x14ac:dyDescent="0.3">
      <c r="A950" t="str">
        <f t="shared" si="270"/>
        <v>b</v>
      </c>
      <c r="B950" s="11"/>
      <c r="C950" s="12" t="s">
        <v>20</v>
      </c>
      <c r="D950" s="13">
        <v>0</v>
      </c>
      <c r="E950" s="13">
        <v>0</v>
      </c>
      <c r="F950" s="13">
        <v>0</v>
      </c>
      <c r="G950" s="13">
        <v>0</v>
      </c>
    </row>
    <row r="951" spans="1:7" ht="31.5" thickTop="1" thickBot="1" x14ac:dyDescent="0.3">
      <c r="A951" t="str">
        <f t="shared" si="270"/>
        <v>b</v>
      </c>
      <c r="B951" s="123" t="s">
        <v>157</v>
      </c>
      <c r="C951" s="122" t="s">
        <v>158</v>
      </c>
      <c r="D951" s="14">
        <f>D963+D975</f>
        <v>0</v>
      </c>
      <c r="E951" s="14">
        <f>E963+E975</f>
        <v>0</v>
      </c>
      <c r="F951" s="14">
        <f>F963+F975</f>
        <v>0</v>
      </c>
      <c r="G951" s="14">
        <f>G963+G975</f>
        <v>0</v>
      </c>
    </row>
    <row r="952" spans="1:7" ht="15.75" thickTop="1" x14ac:dyDescent="0.25">
      <c r="A952" t="str">
        <f t="shared" si="270"/>
        <v>b</v>
      </c>
      <c r="B952" s="5"/>
      <c r="C952" s="6" t="s">
        <v>10</v>
      </c>
      <c r="D952" s="7">
        <f t="shared" ref="D952:E962" si="289">D964+D976</f>
        <v>0</v>
      </c>
      <c r="E952" s="7">
        <f t="shared" si="289"/>
        <v>0</v>
      </c>
      <c r="F952" s="7">
        <f t="shared" ref="F952:G952" si="290">F964+F976</f>
        <v>0</v>
      </c>
      <c r="G952" s="7">
        <f t="shared" si="290"/>
        <v>0</v>
      </c>
    </row>
    <row r="953" spans="1:7" x14ac:dyDescent="0.25">
      <c r="A953" t="str">
        <f t="shared" si="270"/>
        <v>b</v>
      </c>
      <c r="B953" s="8"/>
      <c r="C953" s="9" t="s">
        <v>11</v>
      </c>
      <c r="D953" s="10">
        <f t="shared" si="289"/>
        <v>0</v>
      </c>
      <c r="E953" s="10">
        <f t="shared" si="289"/>
        <v>0</v>
      </c>
      <c r="F953" s="10">
        <f t="shared" ref="F953:G953" si="291">F965+F977</f>
        <v>0</v>
      </c>
      <c r="G953" s="10">
        <f t="shared" si="291"/>
        <v>0</v>
      </c>
    </row>
    <row r="954" spans="1:7" x14ac:dyDescent="0.25">
      <c r="A954" t="str">
        <f t="shared" si="270"/>
        <v>b</v>
      </c>
      <c r="B954" s="8"/>
      <c r="C954" s="9" t="s">
        <v>12</v>
      </c>
      <c r="D954" s="10">
        <f t="shared" si="289"/>
        <v>0</v>
      </c>
      <c r="E954" s="10">
        <f t="shared" si="289"/>
        <v>0</v>
      </c>
      <c r="F954" s="10">
        <f t="shared" ref="F954:G954" si="292">F966+F978</f>
        <v>0</v>
      </c>
      <c r="G954" s="10">
        <f t="shared" si="292"/>
        <v>0</v>
      </c>
    </row>
    <row r="955" spans="1:7" x14ac:dyDescent="0.25">
      <c r="A955" t="str">
        <f t="shared" si="270"/>
        <v>b</v>
      </c>
      <c r="B955" s="8"/>
      <c r="C955" s="9" t="s">
        <v>13</v>
      </c>
      <c r="D955" s="10">
        <f t="shared" si="289"/>
        <v>0</v>
      </c>
      <c r="E955" s="10">
        <f t="shared" si="289"/>
        <v>0</v>
      </c>
      <c r="F955" s="10">
        <f t="shared" ref="F955:G955" si="293">F967+F979</f>
        <v>0</v>
      </c>
      <c r="G955" s="10">
        <f t="shared" si="293"/>
        <v>0</v>
      </c>
    </row>
    <row r="956" spans="1:7" x14ac:dyDescent="0.25">
      <c r="A956" t="str">
        <f t="shared" si="270"/>
        <v>b</v>
      </c>
      <c r="B956" s="8"/>
      <c r="C956" s="9" t="s">
        <v>14</v>
      </c>
      <c r="D956" s="10">
        <f t="shared" si="289"/>
        <v>0</v>
      </c>
      <c r="E956" s="10">
        <f t="shared" si="289"/>
        <v>0</v>
      </c>
      <c r="F956" s="10">
        <f t="shared" ref="F956:G956" si="294">F968+F980</f>
        <v>0</v>
      </c>
      <c r="G956" s="10">
        <f t="shared" si="294"/>
        <v>0</v>
      </c>
    </row>
    <row r="957" spans="1:7" x14ac:dyDescent="0.25">
      <c r="A957" t="str">
        <f t="shared" si="270"/>
        <v>b</v>
      </c>
      <c r="B957" s="8"/>
      <c r="C957" s="9" t="s">
        <v>15</v>
      </c>
      <c r="D957" s="10">
        <f t="shared" si="289"/>
        <v>0</v>
      </c>
      <c r="E957" s="10">
        <f t="shared" si="289"/>
        <v>0</v>
      </c>
      <c r="F957" s="10">
        <f t="shared" ref="F957:G957" si="295">F969+F981</f>
        <v>0</v>
      </c>
      <c r="G957" s="10">
        <f t="shared" si="295"/>
        <v>0</v>
      </c>
    </row>
    <row r="958" spans="1:7" x14ac:dyDescent="0.25">
      <c r="A958" t="str">
        <f t="shared" si="270"/>
        <v>b</v>
      </c>
      <c r="B958" s="8"/>
      <c r="C958" s="9" t="s">
        <v>16</v>
      </c>
      <c r="D958" s="10">
        <f t="shared" si="289"/>
        <v>0</v>
      </c>
      <c r="E958" s="10">
        <f t="shared" si="289"/>
        <v>0</v>
      </c>
      <c r="F958" s="10">
        <f t="shared" ref="F958:G958" si="296">F970+F982</f>
        <v>0</v>
      </c>
      <c r="G958" s="10">
        <f t="shared" si="296"/>
        <v>0</v>
      </c>
    </row>
    <row r="959" spans="1:7" x14ac:dyDescent="0.25">
      <c r="A959" t="str">
        <f t="shared" si="270"/>
        <v>b</v>
      </c>
      <c r="B959" s="8"/>
      <c r="C959" s="9" t="s">
        <v>17</v>
      </c>
      <c r="D959" s="10">
        <f t="shared" si="289"/>
        <v>0</v>
      </c>
      <c r="E959" s="10">
        <f t="shared" si="289"/>
        <v>0</v>
      </c>
      <c r="F959" s="10">
        <f t="shared" ref="F959:G959" si="297">F971+F983</f>
        <v>0</v>
      </c>
      <c r="G959" s="10">
        <f t="shared" si="297"/>
        <v>0</v>
      </c>
    </row>
    <row r="960" spans="1:7" x14ac:dyDescent="0.25">
      <c r="A960" t="str">
        <f t="shared" si="270"/>
        <v>b</v>
      </c>
      <c r="B960" s="5"/>
      <c r="C960" s="6" t="s">
        <v>18</v>
      </c>
      <c r="D960" s="7">
        <f t="shared" si="289"/>
        <v>0</v>
      </c>
      <c r="E960" s="7">
        <f t="shared" si="289"/>
        <v>0</v>
      </c>
      <c r="F960" s="7">
        <f t="shared" ref="F960:G960" si="298">F972+F984</f>
        <v>0</v>
      </c>
      <c r="G960" s="7">
        <f t="shared" si="298"/>
        <v>0</v>
      </c>
    </row>
    <row r="961" spans="1:7" x14ac:dyDescent="0.25">
      <c r="A961" t="str">
        <f t="shared" si="270"/>
        <v>b</v>
      </c>
      <c r="B961" s="5"/>
      <c r="C961" s="6" t="s">
        <v>19</v>
      </c>
      <c r="D961" s="7">
        <f t="shared" si="289"/>
        <v>0</v>
      </c>
      <c r="E961" s="7">
        <f t="shared" si="289"/>
        <v>0</v>
      </c>
      <c r="F961" s="7">
        <f t="shared" ref="F961:G961" si="299">F973+F985</f>
        <v>0</v>
      </c>
      <c r="G961" s="7">
        <f t="shared" si="299"/>
        <v>0</v>
      </c>
    </row>
    <row r="962" spans="1:7" ht="15.75" thickBot="1" x14ac:dyDescent="0.3">
      <c r="A962" t="str">
        <f t="shared" si="270"/>
        <v>b</v>
      </c>
      <c r="B962" s="11"/>
      <c r="C962" s="12" t="s">
        <v>20</v>
      </c>
      <c r="D962" s="13">
        <f t="shared" si="289"/>
        <v>0</v>
      </c>
      <c r="E962" s="13">
        <f t="shared" si="289"/>
        <v>0</v>
      </c>
      <c r="F962" s="13">
        <f t="shared" ref="F962:G962" si="300">F974+F986</f>
        <v>0</v>
      </c>
      <c r="G962" s="13">
        <f t="shared" si="300"/>
        <v>0</v>
      </c>
    </row>
    <row r="963" spans="1:7" ht="16.5" thickTop="1" thickBot="1" x14ac:dyDescent="0.3">
      <c r="A963" t="str">
        <f t="shared" si="270"/>
        <v>b</v>
      </c>
      <c r="B963" s="121" t="s">
        <v>159</v>
      </c>
      <c r="C963" s="122" t="s">
        <v>342</v>
      </c>
      <c r="D963" s="14">
        <f t="shared" ref="D963:G963" si="301">D964+D972+D973+D974</f>
        <v>0</v>
      </c>
      <c r="E963" s="14">
        <f t="shared" si="301"/>
        <v>0</v>
      </c>
      <c r="F963" s="14">
        <f t="shared" si="301"/>
        <v>0</v>
      </c>
      <c r="G963" s="14">
        <f t="shared" si="301"/>
        <v>0</v>
      </c>
    </row>
    <row r="964" spans="1:7" ht="15.75" thickTop="1" x14ac:dyDescent="0.25">
      <c r="A964" t="str">
        <f t="shared" ref="A964:A1039" si="302">IF(OR(D964&lt;&gt;0,E964&lt;&gt;0,F964&lt;&gt;0,G964&lt;&gt;0,),"a","b")</f>
        <v>b</v>
      </c>
      <c r="B964" s="5"/>
      <c r="C964" s="6" t="s">
        <v>10</v>
      </c>
      <c r="D964" s="7">
        <f t="shared" ref="D964:G964" si="303">SUM(D965:D971)</f>
        <v>0</v>
      </c>
      <c r="E964" s="7">
        <f t="shared" si="303"/>
        <v>0</v>
      </c>
      <c r="F964" s="7">
        <f t="shared" si="303"/>
        <v>0</v>
      </c>
      <c r="G964" s="7">
        <f t="shared" si="303"/>
        <v>0</v>
      </c>
    </row>
    <row r="965" spans="1:7" x14ac:dyDescent="0.25">
      <c r="A965" t="str">
        <f t="shared" si="302"/>
        <v>b</v>
      </c>
      <c r="B965" s="8"/>
      <c r="C965" s="9" t="s">
        <v>11</v>
      </c>
      <c r="D965" s="10"/>
      <c r="E965" s="10"/>
      <c r="F965" s="10"/>
      <c r="G965" s="10"/>
    </row>
    <row r="966" spans="1:7" x14ac:dyDescent="0.25">
      <c r="A966" t="str">
        <f t="shared" si="302"/>
        <v>b</v>
      </c>
      <c r="B966" s="8"/>
      <c r="C966" s="9" t="s">
        <v>12</v>
      </c>
      <c r="D966" s="10"/>
      <c r="E966" s="10"/>
      <c r="F966" s="10"/>
      <c r="G966" s="10"/>
    </row>
    <row r="967" spans="1:7" x14ac:dyDescent="0.25">
      <c r="A967" t="str">
        <f t="shared" si="302"/>
        <v>b</v>
      </c>
      <c r="B967" s="8"/>
      <c r="C967" s="9" t="s">
        <v>13</v>
      </c>
      <c r="D967" s="10"/>
      <c r="E967" s="10"/>
      <c r="F967" s="10"/>
      <c r="G967" s="10"/>
    </row>
    <row r="968" spans="1:7" x14ac:dyDescent="0.25">
      <c r="A968" t="str">
        <f t="shared" si="302"/>
        <v>b</v>
      </c>
      <c r="B968" s="8"/>
      <c r="C968" s="9" t="s">
        <v>14</v>
      </c>
      <c r="D968" s="10"/>
      <c r="E968" s="10"/>
      <c r="F968" s="10"/>
      <c r="G968" s="10"/>
    </row>
    <row r="969" spans="1:7" x14ac:dyDescent="0.25">
      <c r="A969" t="str">
        <f t="shared" si="302"/>
        <v>b</v>
      </c>
      <c r="B969" s="8"/>
      <c r="C969" s="9" t="s">
        <v>15</v>
      </c>
      <c r="D969" s="10"/>
      <c r="E969" s="10"/>
      <c r="F969" s="10"/>
      <c r="G969" s="10"/>
    </row>
    <row r="970" spans="1:7" x14ac:dyDescent="0.25">
      <c r="A970" t="str">
        <f t="shared" si="302"/>
        <v>b</v>
      </c>
      <c r="B970" s="8"/>
      <c r="C970" s="9" t="s">
        <v>16</v>
      </c>
      <c r="D970" s="10"/>
      <c r="E970" s="10"/>
      <c r="F970" s="10"/>
      <c r="G970" s="10"/>
    </row>
    <row r="971" spans="1:7" x14ac:dyDescent="0.25">
      <c r="A971" t="str">
        <f t="shared" si="302"/>
        <v>b</v>
      </c>
      <c r="B971" s="8"/>
      <c r="C971" s="9" t="s">
        <v>17</v>
      </c>
      <c r="D971" s="10"/>
      <c r="E971" s="10"/>
      <c r="F971" s="10"/>
      <c r="G971" s="10"/>
    </row>
    <row r="972" spans="1:7" x14ac:dyDescent="0.25">
      <c r="A972" t="str">
        <f t="shared" si="302"/>
        <v>b</v>
      </c>
      <c r="B972" s="5"/>
      <c r="C972" s="6" t="s">
        <v>18</v>
      </c>
      <c r="D972" s="7">
        <v>0</v>
      </c>
      <c r="E972" s="7">
        <v>0</v>
      </c>
      <c r="F972" s="7">
        <v>0</v>
      </c>
      <c r="G972" s="7">
        <v>0</v>
      </c>
    </row>
    <row r="973" spans="1:7" x14ac:dyDescent="0.25">
      <c r="A973" t="str">
        <f t="shared" si="302"/>
        <v>b</v>
      </c>
      <c r="B973" s="5"/>
      <c r="C973" s="6" t="s">
        <v>19</v>
      </c>
      <c r="D973" s="7">
        <v>0</v>
      </c>
      <c r="E973" s="7">
        <v>0</v>
      </c>
      <c r="F973" s="7">
        <v>0</v>
      </c>
      <c r="G973" s="7">
        <v>0</v>
      </c>
    </row>
    <row r="974" spans="1:7" ht="15.75" thickBot="1" x14ac:dyDescent="0.3">
      <c r="A974" t="str">
        <f t="shared" si="302"/>
        <v>b</v>
      </c>
      <c r="B974" s="11"/>
      <c r="C974" s="12" t="s">
        <v>20</v>
      </c>
      <c r="D974" s="13">
        <v>0</v>
      </c>
      <c r="E974" s="13">
        <v>0</v>
      </c>
      <c r="F974" s="13">
        <v>0</v>
      </c>
      <c r="G974" s="13">
        <v>0</v>
      </c>
    </row>
    <row r="975" spans="1:7" ht="32.25" customHeight="1" thickTop="1" thickBot="1" x14ac:dyDescent="0.3">
      <c r="A975" t="str">
        <f t="shared" si="302"/>
        <v>b</v>
      </c>
      <c r="B975" s="123" t="s">
        <v>160</v>
      </c>
      <c r="C975" s="122" t="s">
        <v>343</v>
      </c>
      <c r="D975" s="4">
        <f t="shared" ref="D975:G975" si="304">D976+D984+D985+D986</f>
        <v>0</v>
      </c>
      <c r="E975" s="4">
        <f t="shared" si="304"/>
        <v>0</v>
      </c>
      <c r="F975" s="4">
        <f t="shared" si="304"/>
        <v>0</v>
      </c>
      <c r="G975" s="4">
        <f t="shared" si="304"/>
        <v>0</v>
      </c>
    </row>
    <row r="976" spans="1:7" ht="15.75" thickTop="1" x14ac:dyDescent="0.25">
      <c r="A976" t="str">
        <f t="shared" si="302"/>
        <v>b</v>
      </c>
      <c r="B976" s="5"/>
      <c r="C976" s="6" t="s">
        <v>10</v>
      </c>
      <c r="D976" s="7">
        <f t="shared" ref="D976:G976" si="305">SUM(D977:D983)</f>
        <v>0</v>
      </c>
      <c r="E976" s="7">
        <f t="shared" si="305"/>
        <v>0</v>
      </c>
      <c r="F976" s="7">
        <f t="shared" si="305"/>
        <v>0</v>
      </c>
      <c r="G976" s="7">
        <f t="shared" si="305"/>
        <v>0</v>
      </c>
    </row>
    <row r="977" spans="1:7" x14ac:dyDescent="0.25">
      <c r="A977" t="str">
        <f t="shared" si="302"/>
        <v>b</v>
      </c>
      <c r="B977" s="8"/>
      <c r="C977" s="9" t="s">
        <v>11</v>
      </c>
      <c r="D977" s="10"/>
      <c r="E977" s="10"/>
      <c r="F977" s="10"/>
      <c r="G977" s="10"/>
    </row>
    <row r="978" spans="1:7" x14ac:dyDescent="0.25">
      <c r="A978" t="str">
        <f t="shared" si="302"/>
        <v>b</v>
      </c>
      <c r="B978" s="8"/>
      <c r="C978" s="9" t="s">
        <v>12</v>
      </c>
      <c r="D978" s="10"/>
      <c r="E978" s="10"/>
      <c r="F978" s="10"/>
      <c r="G978" s="10"/>
    </row>
    <row r="979" spans="1:7" x14ac:dyDescent="0.25">
      <c r="A979" t="str">
        <f t="shared" si="302"/>
        <v>b</v>
      </c>
      <c r="B979" s="8"/>
      <c r="C979" s="9" t="s">
        <v>13</v>
      </c>
      <c r="D979" s="10"/>
      <c r="E979" s="10"/>
      <c r="F979" s="10"/>
      <c r="G979" s="10"/>
    </row>
    <row r="980" spans="1:7" x14ac:dyDescent="0.25">
      <c r="A980" t="str">
        <f t="shared" si="302"/>
        <v>b</v>
      </c>
      <c r="B980" s="8"/>
      <c r="C980" s="9" t="s">
        <v>14</v>
      </c>
      <c r="D980" s="10"/>
      <c r="E980" s="10"/>
      <c r="F980" s="10"/>
      <c r="G980" s="10"/>
    </row>
    <row r="981" spans="1:7" x14ac:dyDescent="0.25">
      <c r="A981" t="str">
        <f t="shared" si="302"/>
        <v>b</v>
      </c>
      <c r="B981" s="8"/>
      <c r="C981" s="9" t="s">
        <v>15</v>
      </c>
      <c r="D981" s="10"/>
      <c r="E981" s="10"/>
      <c r="F981" s="10"/>
      <c r="G981" s="10"/>
    </row>
    <row r="982" spans="1:7" x14ac:dyDescent="0.25">
      <c r="A982" t="str">
        <f t="shared" si="302"/>
        <v>b</v>
      </c>
      <c r="B982" s="8"/>
      <c r="C982" s="9" t="s">
        <v>16</v>
      </c>
      <c r="D982" s="10"/>
      <c r="E982" s="10"/>
      <c r="F982" s="10"/>
      <c r="G982" s="10"/>
    </row>
    <row r="983" spans="1:7" x14ac:dyDescent="0.25">
      <c r="A983" t="str">
        <f t="shared" si="302"/>
        <v>b</v>
      </c>
      <c r="B983" s="8"/>
      <c r="C983" s="9" t="s">
        <v>17</v>
      </c>
      <c r="D983" s="10"/>
      <c r="E983" s="10"/>
      <c r="F983" s="10"/>
      <c r="G983" s="10"/>
    </row>
    <row r="984" spans="1:7" x14ac:dyDescent="0.25">
      <c r="A984" t="str">
        <f t="shared" si="302"/>
        <v>b</v>
      </c>
      <c r="B984" s="5"/>
      <c r="C984" s="6" t="s">
        <v>18</v>
      </c>
      <c r="D984" s="7">
        <v>0</v>
      </c>
      <c r="E984" s="7">
        <v>0</v>
      </c>
      <c r="F984" s="7">
        <v>0</v>
      </c>
      <c r="G984" s="7">
        <v>0</v>
      </c>
    </row>
    <row r="985" spans="1:7" x14ac:dyDescent="0.25">
      <c r="A985" t="str">
        <f t="shared" si="302"/>
        <v>b</v>
      </c>
      <c r="B985" s="5"/>
      <c r="C985" s="6" t="s">
        <v>19</v>
      </c>
      <c r="D985" s="7">
        <v>0</v>
      </c>
      <c r="E985" s="7">
        <v>0</v>
      </c>
      <c r="F985" s="7">
        <v>0</v>
      </c>
      <c r="G985" s="7">
        <v>0</v>
      </c>
    </row>
    <row r="986" spans="1:7" ht="15.75" thickBot="1" x14ac:dyDescent="0.3">
      <c r="A986" t="str">
        <f t="shared" si="302"/>
        <v>b</v>
      </c>
      <c r="B986" s="11"/>
      <c r="C986" s="12" t="s">
        <v>20</v>
      </c>
      <c r="D986" s="13">
        <v>0</v>
      </c>
      <c r="E986" s="13">
        <v>0</v>
      </c>
      <c r="F986" s="13">
        <v>0</v>
      </c>
      <c r="G986" s="13">
        <v>0</v>
      </c>
    </row>
    <row r="987" spans="1:7" ht="32.25" customHeight="1" thickTop="1" thickBot="1" x14ac:dyDescent="0.3">
      <c r="A987" t="str">
        <f t="shared" si="302"/>
        <v>b</v>
      </c>
      <c r="B987" s="16" t="s">
        <v>161</v>
      </c>
      <c r="C987" s="4" t="s">
        <v>162</v>
      </c>
      <c r="D987" s="4">
        <f t="shared" ref="D987:G987" si="306">D988+D996+D997+D998</f>
        <v>0</v>
      </c>
      <c r="E987" s="4">
        <f t="shared" si="306"/>
        <v>0</v>
      </c>
      <c r="F987" s="4">
        <f t="shared" si="306"/>
        <v>0</v>
      </c>
      <c r="G987" s="4">
        <f t="shared" si="306"/>
        <v>0</v>
      </c>
    </row>
    <row r="988" spans="1:7" ht="15.75" thickTop="1" x14ac:dyDescent="0.25">
      <c r="A988" t="str">
        <f t="shared" si="302"/>
        <v>b</v>
      </c>
      <c r="B988" s="5"/>
      <c r="C988" s="6" t="s">
        <v>10</v>
      </c>
      <c r="D988" s="7">
        <f t="shared" ref="D988:G988" si="307">SUM(D989:D995)</f>
        <v>0</v>
      </c>
      <c r="E988" s="7">
        <f t="shared" si="307"/>
        <v>0</v>
      </c>
      <c r="F988" s="7">
        <f t="shared" si="307"/>
        <v>0</v>
      </c>
      <c r="G988" s="7">
        <f t="shared" si="307"/>
        <v>0</v>
      </c>
    </row>
    <row r="989" spans="1:7" x14ac:dyDescent="0.25">
      <c r="A989" t="str">
        <f t="shared" si="302"/>
        <v>b</v>
      </c>
      <c r="B989" s="8"/>
      <c r="C989" s="9" t="s">
        <v>11</v>
      </c>
      <c r="D989" s="10"/>
      <c r="E989" s="10"/>
      <c r="F989" s="10"/>
      <c r="G989" s="10"/>
    </row>
    <row r="990" spans="1:7" x14ac:dyDescent="0.25">
      <c r="A990" t="str">
        <f t="shared" si="302"/>
        <v>b</v>
      </c>
      <c r="B990" s="8"/>
      <c r="C990" s="9" t="s">
        <v>12</v>
      </c>
      <c r="D990" s="10"/>
      <c r="E990" s="10"/>
      <c r="F990" s="10"/>
      <c r="G990" s="10"/>
    </row>
    <row r="991" spans="1:7" x14ac:dyDescent="0.25">
      <c r="A991" t="str">
        <f t="shared" si="302"/>
        <v>b</v>
      </c>
      <c r="B991" s="8"/>
      <c r="C991" s="9" t="s">
        <v>13</v>
      </c>
      <c r="D991" s="10"/>
      <c r="E991" s="10"/>
      <c r="F991" s="10"/>
      <c r="G991" s="10"/>
    </row>
    <row r="992" spans="1:7" x14ac:dyDescent="0.25">
      <c r="A992" t="str">
        <f t="shared" si="302"/>
        <v>b</v>
      </c>
      <c r="B992" s="8"/>
      <c r="C992" s="9" t="s">
        <v>14</v>
      </c>
      <c r="D992" s="10"/>
      <c r="E992" s="10"/>
      <c r="F992" s="10"/>
      <c r="G992" s="10"/>
    </row>
    <row r="993" spans="1:7" x14ac:dyDescent="0.25">
      <c r="A993" t="str">
        <f t="shared" si="302"/>
        <v>b</v>
      </c>
      <c r="B993" s="8"/>
      <c r="C993" s="9" t="s">
        <v>15</v>
      </c>
      <c r="D993" s="10"/>
      <c r="E993" s="10"/>
      <c r="F993" s="10"/>
      <c r="G993" s="10"/>
    </row>
    <row r="994" spans="1:7" x14ac:dyDescent="0.25">
      <c r="A994" t="str">
        <f t="shared" si="302"/>
        <v>b</v>
      </c>
      <c r="B994" s="8"/>
      <c r="C994" s="9" t="s">
        <v>16</v>
      </c>
      <c r="D994" s="10"/>
      <c r="E994" s="10"/>
      <c r="F994" s="10"/>
      <c r="G994" s="10"/>
    </row>
    <row r="995" spans="1:7" x14ac:dyDescent="0.25">
      <c r="A995" t="str">
        <f t="shared" si="302"/>
        <v>b</v>
      </c>
      <c r="B995" s="8"/>
      <c r="C995" s="9" t="s">
        <v>17</v>
      </c>
      <c r="D995" s="10"/>
      <c r="E995" s="10"/>
      <c r="F995" s="10"/>
      <c r="G995" s="10"/>
    </row>
    <row r="996" spans="1:7" x14ac:dyDescent="0.25">
      <c r="A996" t="str">
        <f t="shared" si="302"/>
        <v>b</v>
      </c>
      <c r="B996" s="5"/>
      <c r="C996" s="6" t="s">
        <v>18</v>
      </c>
      <c r="D996" s="7">
        <v>0</v>
      </c>
      <c r="E996" s="7">
        <v>0</v>
      </c>
      <c r="F996" s="7">
        <v>0</v>
      </c>
      <c r="G996" s="7">
        <v>0</v>
      </c>
    </row>
    <row r="997" spans="1:7" x14ac:dyDescent="0.25">
      <c r="A997" t="str">
        <f t="shared" si="302"/>
        <v>b</v>
      </c>
      <c r="B997" s="5"/>
      <c r="C997" s="6" t="s">
        <v>19</v>
      </c>
      <c r="D997" s="7">
        <v>0</v>
      </c>
      <c r="E997" s="7">
        <v>0</v>
      </c>
      <c r="F997" s="7">
        <v>0</v>
      </c>
      <c r="G997" s="7">
        <v>0</v>
      </c>
    </row>
    <row r="998" spans="1:7" ht="15.75" thickBot="1" x14ac:dyDescent="0.3">
      <c r="A998" t="str">
        <f t="shared" si="302"/>
        <v>b</v>
      </c>
      <c r="B998" s="11"/>
      <c r="C998" s="12" t="s">
        <v>20</v>
      </c>
      <c r="D998" s="13">
        <v>0</v>
      </c>
      <c r="E998" s="13">
        <v>0</v>
      </c>
      <c r="F998" s="13">
        <v>0</v>
      </c>
      <c r="G998" s="13">
        <v>0</v>
      </c>
    </row>
    <row r="999" spans="1:7" ht="32.25" customHeight="1" thickTop="1" thickBot="1" x14ac:dyDescent="0.3">
      <c r="A999" t="str">
        <f t="shared" si="302"/>
        <v>b</v>
      </c>
      <c r="B999" s="16" t="s">
        <v>163</v>
      </c>
      <c r="C999" s="4" t="s">
        <v>164</v>
      </c>
      <c r="D999" s="4">
        <f t="shared" ref="D999:G999" si="308">D1000+D1008+D1009+D1010</f>
        <v>0</v>
      </c>
      <c r="E999" s="4">
        <f t="shared" si="308"/>
        <v>0</v>
      </c>
      <c r="F999" s="4">
        <f t="shared" si="308"/>
        <v>0</v>
      </c>
      <c r="G999" s="4">
        <f t="shared" si="308"/>
        <v>0</v>
      </c>
    </row>
    <row r="1000" spans="1:7" ht="15.75" thickTop="1" x14ac:dyDescent="0.25">
      <c r="A1000" t="str">
        <f t="shared" si="302"/>
        <v>b</v>
      </c>
      <c r="B1000" s="5"/>
      <c r="C1000" s="6" t="s">
        <v>10</v>
      </c>
      <c r="D1000" s="7">
        <f t="shared" ref="D1000:G1000" si="309">SUM(D1001:D1007)</f>
        <v>0</v>
      </c>
      <c r="E1000" s="7">
        <f t="shared" si="309"/>
        <v>0</v>
      </c>
      <c r="F1000" s="7">
        <f t="shared" si="309"/>
        <v>0</v>
      </c>
      <c r="G1000" s="7">
        <f t="shared" si="309"/>
        <v>0</v>
      </c>
    </row>
    <row r="1001" spans="1:7" x14ac:dyDescent="0.25">
      <c r="A1001" t="str">
        <f t="shared" si="302"/>
        <v>b</v>
      </c>
      <c r="B1001" s="8"/>
      <c r="C1001" s="9" t="s">
        <v>11</v>
      </c>
      <c r="D1001" s="10"/>
      <c r="E1001" s="10"/>
      <c r="F1001" s="10"/>
      <c r="G1001" s="10"/>
    </row>
    <row r="1002" spans="1:7" x14ac:dyDescent="0.25">
      <c r="A1002" t="str">
        <f t="shared" si="302"/>
        <v>b</v>
      </c>
      <c r="B1002" s="8"/>
      <c r="C1002" s="9" t="s">
        <v>12</v>
      </c>
      <c r="D1002" s="10"/>
      <c r="E1002" s="10"/>
      <c r="F1002" s="10"/>
      <c r="G1002" s="10"/>
    </row>
    <row r="1003" spans="1:7" x14ac:dyDescent="0.25">
      <c r="A1003" t="str">
        <f t="shared" si="302"/>
        <v>b</v>
      </c>
      <c r="B1003" s="8"/>
      <c r="C1003" s="9" t="s">
        <v>13</v>
      </c>
      <c r="D1003" s="10"/>
      <c r="E1003" s="10"/>
      <c r="F1003" s="10"/>
      <c r="G1003" s="10"/>
    </row>
    <row r="1004" spans="1:7" x14ac:dyDescent="0.25">
      <c r="A1004" t="str">
        <f t="shared" si="302"/>
        <v>b</v>
      </c>
      <c r="B1004" s="8"/>
      <c r="C1004" s="9" t="s">
        <v>14</v>
      </c>
      <c r="D1004" s="10"/>
      <c r="E1004" s="10"/>
      <c r="F1004" s="10"/>
      <c r="G1004" s="10"/>
    </row>
    <row r="1005" spans="1:7" x14ac:dyDescent="0.25">
      <c r="A1005" t="str">
        <f t="shared" si="302"/>
        <v>b</v>
      </c>
      <c r="B1005" s="8"/>
      <c r="C1005" s="9" t="s">
        <v>15</v>
      </c>
      <c r="D1005" s="10"/>
      <c r="E1005" s="10"/>
      <c r="F1005" s="10"/>
      <c r="G1005" s="10"/>
    </row>
    <row r="1006" spans="1:7" x14ac:dyDescent="0.25">
      <c r="A1006" t="str">
        <f t="shared" si="302"/>
        <v>b</v>
      </c>
      <c r="B1006" s="8"/>
      <c r="C1006" s="9" t="s">
        <v>16</v>
      </c>
      <c r="D1006" s="10"/>
      <c r="E1006" s="10"/>
      <c r="F1006" s="10"/>
      <c r="G1006" s="10"/>
    </row>
    <row r="1007" spans="1:7" x14ac:dyDescent="0.25">
      <c r="A1007" t="str">
        <f t="shared" si="302"/>
        <v>b</v>
      </c>
      <c r="B1007" s="8"/>
      <c r="C1007" s="9" t="s">
        <v>17</v>
      </c>
      <c r="D1007" s="10"/>
      <c r="E1007" s="10"/>
      <c r="F1007" s="10"/>
      <c r="G1007" s="10"/>
    </row>
    <row r="1008" spans="1:7" x14ac:dyDescent="0.25">
      <c r="A1008" t="str">
        <f t="shared" si="302"/>
        <v>b</v>
      </c>
      <c r="B1008" s="5"/>
      <c r="C1008" s="6" t="s">
        <v>18</v>
      </c>
      <c r="D1008" s="7">
        <v>0</v>
      </c>
      <c r="E1008" s="7">
        <v>0</v>
      </c>
      <c r="F1008" s="7">
        <v>0</v>
      </c>
      <c r="G1008" s="7">
        <v>0</v>
      </c>
    </row>
    <row r="1009" spans="1:7" x14ac:dyDescent="0.25">
      <c r="A1009" t="str">
        <f t="shared" si="302"/>
        <v>b</v>
      </c>
      <c r="B1009" s="5"/>
      <c r="C1009" s="6" t="s">
        <v>19</v>
      </c>
      <c r="D1009" s="7">
        <v>0</v>
      </c>
      <c r="E1009" s="7">
        <v>0</v>
      </c>
      <c r="F1009" s="7">
        <v>0</v>
      </c>
      <c r="G1009" s="7">
        <v>0</v>
      </c>
    </row>
    <row r="1010" spans="1:7" ht="15.75" thickBot="1" x14ac:dyDescent="0.3">
      <c r="A1010" t="str">
        <f t="shared" si="302"/>
        <v>b</v>
      </c>
      <c r="B1010" s="11"/>
      <c r="C1010" s="12" t="s">
        <v>20</v>
      </c>
      <c r="D1010" s="13">
        <v>0</v>
      </c>
      <c r="E1010" s="13">
        <v>0</v>
      </c>
      <c r="F1010" s="13">
        <v>0</v>
      </c>
      <c r="G1010" s="13">
        <v>0</v>
      </c>
    </row>
    <row r="1011" spans="1:7" ht="31.5" thickTop="1" thickBot="1" x14ac:dyDescent="0.3">
      <c r="A1011" t="str">
        <f t="shared" si="302"/>
        <v>b</v>
      </c>
      <c r="B1011" s="3" t="s">
        <v>165</v>
      </c>
      <c r="C1011" s="14" t="s">
        <v>166</v>
      </c>
      <c r="D1011" s="4">
        <f t="shared" ref="D1011:G1011" si="310">D1012+D1020+D1021+D1022</f>
        <v>0</v>
      </c>
      <c r="E1011" s="4">
        <f t="shared" si="310"/>
        <v>0</v>
      </c>
      <c r="F1011" s="4">
        <f t="shared" si="310"/>
        <v>0</v>
      </c>
      <c r="G1011" s="4">
        <f t="shared" si="310"/>
        <v>0</v>
      </c>
    </row>
    <row r="1012" spans="1:7" ht="15.75" thickTop="1" x14ac:dyDescent="0.25">
      <c r="A1012" t="str">
        <f t="shared" si="302"/>
        <v>b</v>
      </c>
      <c r="B1012" s="5"/>
      <c r="C1012" s="6" t="s">
        <v>10</v>
      </c>
      <c r="D1012" s="7">
        <f t="shared" ref="D1012:G1012" si="311">SUM(D1013:D1019)</f>
        <v>0</v>
      </c>
      <c r="E1012" s="7">
        <f t="shared" si="311"/>
        <v>0</v>
      </c>
      <c r="F1012" s="7">
        <f t="shared" si="311"/>
        <v>0</v>
      </c>
      <c r="G1012" s="7">
        <f t="shared" si="311"/>
        <v>0</v>
      </c>
    </row>
    <row r="1013" spans="1:7" x14ac:dyDescent="0.25">
      <c r="A1013" t="str">
        <f t="shared" si="302"/>
        <v>b</v>
      </c>
      <c r="B1013" s="8"/>
      <c r="C1013" s="9" t="s">
        <v>11</v>
      </c>
      <c r="D1013" s="10"/>
      <c r="E1013" s="10"/>
      <c r="F1013" s="10"/>
      <c r="G1013" s="10"/>
    </row>
    <row r="1014" spans="1:7" x14ac:dyDescent="0.25">
      <c r="A1014" t="str">
        <f t="shared" si="302"/>
        <v>b</v>
      </c>
      <c r="B1014" s="8"/>
      <c r="C1014" s="9" t="s">
        <v>12</v>
      </c>
      <c r="D1014" s="10"/>
      <c r="E1014" s="10"/>
      <c r="F1014" s="10"/>
      <c r="G1014" s="10"/>
    </row>
    <row r="1015" spans="1:7" x14ac:dyDescent="0.25">
      <c r="A1015" t="str">
        <f t="shared" si="302"/>
        <v>b</v>
      </c>
      <c r="B1015" s="8"/>
      <c r="C1015" s="9" t="s">
        <v>13</v>
      </c>
      <c r="D1015" s="10"/>
      <c r="E1015" s="10"/>
      <c r="F1015" s="10"/>
      <c r="G1015" s="10"/>
    </row>
    <row r="1016" spans="1:7" x14ac:dyDescent="0.25">
      <c r="A1016" t="str">
        <f t="shared" si="302"/>
        <v>b</v>
      </c>
      <c r="B1016" s="8"/>
      <c r="C1016" s="9" t="s">
        <v>14</v>
      </c>
      <c r="D1016" s="10"/>
      <c r="E1016" s="10"/>
      <c r="F1016" s="10"/>
      <c r="G1016" s="10"/>
    </row>
    <row r="1017" spans="1:7" x14ac:dyDescent="0.25">
      <c r="A1017" t="str">
        <f t="shared" si="302"/>
        <v>b</v>
      </c>
      <c r="B1017" s="8"/>
      <c r="C1017" s="9" t="s">
        <v>15</v>
      </c>
      <c r="D1017" s="10"/>
      <c r="E1017" s="10"/>
      <c r="F1017" s="10"/>
      <c r="G1017" s="10"/>
    </row>
    <row r="1018" spans="1:7" x14ac:dyDescent="0.25">
      <c r="A1018" t="str">
        <f t="shared" si="302"/>
        <v>b</v>
      </c>
      <c r="B1018" s="8"/>
      <c r="C1018" s="9" t="s">
        <v>16</v>
      </c>
      <c r="D1018" s="10"/>
      <c r="E1018" s="10"/>
      <c r="F1018" s="10"/>
      <c r="G1018" s="10"/>
    </row>
    <row r="1019" spans="1:7" x14ac:dyDescent="0.25">
      <c r="A1019" t="str">
        <f t="shared" si="302"/>
        <v>b</v>
      </c>
      <c r="B1019" s="8"/>
      <c r="C1019" s="9" t="s">
        <v>17</v>
      </c>
      <c r="D1019" s="10"/>
      <c r="E1019" s="10"/>
      <c r="F1019" s="10"/>
      <c r="G1019" s="10"/>
    </row>
    <row r="1020" spans="1:7" x14ac:dyDescent="0.25">
      <c r="A1020" t="str">
        <f t="shared" si="302"/>
        <v>b</v>
      </c>
      <c r="B1020" s="5"/>
      <c r="C1020" s="6" t="s">
        <v>18</v>
      </c>
      <c r="D1020" s="7">
        <v>0</v>
      </c>
      <c r="E1020" s="7">
        <v>0</v>
      </c>
      <c r="F1020" s="7">
        <v>0</v>
      </c>
      <c r="G1020" s="7">
        <v>0</v>
      </c>
    </row>
    <row r="1021" spans="1:7" x14ac:dyDescent="0.25">
      <c r="A1021" t="str">
        <f t="shared" si="302"/>
        <v>b</v>
      </c>
      <c r="B1021" s="5"/>
      <c r="C1021" s="6" t="s">
        <v>19</v>
      </c>
      <c r="D1021" s="7">
        <v>0</v>
      </c>
      <c r="E1021" s="7">
        <v>0</v>
      </c>
      <c r="F1021" s="7">
        <v>0</v>
      </c>
      <c r="G1021" s="7">
        <v>0</v>
      </c>
    </row>
    <row r="1022" spans="1:7" ht="15.75" thickBot="1" x14ac:dyDescent="0.3">
      <c r="A1022" t="str">
        <f t="shared" si="302"/>
        <v>b</v>
      </c>
      <c r="B1022" s="11"/>
      <c r="C1022" s="12" t="s">
        <v>20</v>
      </c>
      <c r="D1022" s="13">
        <v>0</v>
      </c>
      <c r="E1022" s="13">
        <v>0</v>
      </c>
      <c r="F1022" s="13">
        <v>0</v>
      </c>
      <c r="G1022" s="13">
        <v>0</v>
      </c>
    </row>
    <row r="1023" spans="1:7" s="113" customFormat="1" ht="16.5" thickTop="1" thickBot="1" x14ac:dyDescent="0.3">
      <c r="A1023" s="113" t="str">
        <f t="shared" ref="A1023:A1034" si="312">IF(OR(D1023&lt;&gt;0,E1023&lt;&gt;0,F1023&lt;&gt;0,G1023&lt;&gt;0,),"a","b")</f>
        <v>b</v>
      </c>
      <c r="B1023" s="111" t="s">
        <v>320</v>
      </c>
      <c r="C1023" s="112"/>
      <c r="D1023" s="114">
        <f t="shared" ref="D1023:G1023" si="313">D1024+D1032+D1033+D1034</f>
        <v>0</v>
      </c>
      <c r="E1023" s="114">
        <f t="shared" si="313"/>
        <v>0</v>
      </c>
      <c r="F1023" s="114">
        <f t="shared" si="313"/>
        <v>0</v>
      </c>
      <c r="G1023" s="114">
        <f t="shared" si="313"/>
        <v>0</v>
      </c>
    </row>
    <row r="1024" spans="1:7" ht="15.75" thickTop="1" x14ac:dyDescent="0.25">
      <c r="A1024" t="str">
        <f t="shared" si="312"/>
        <v>b</v>
      </c>
      <c r="B1024" s="5"/>
      <c r="C1024" s="6" t="s">
        <v>10</v>
      </c>
      <c r="D1024" s="7">
        <f t="shared" ref="D1024:G1024" si="314">SUM(D1025:D1031)</f>
        <v>0</v>
      </c>
      <c r="E1024" s="7">
        <f t="shared" si="314"/>
        <v>0</v>
      </c>
      <c r="F1024" s="7">
        <f t="shared" si="314"/>
        <v>0</v>
      </c>
      <c r="G1024" s="7">
        <f t="shared" si="314"/>
        <v>0</v>
      </c>
    </row>
    <row r="1025" spans="1:7" x14ac:dyDescent="0.25">
      <c r="A1025" t="str">
        <f t="shared" si="312"/>
        <v>b</v>
      </c>
      <c r="B1025" s="8"/>
      <c r="C1025" s="9" t="s">
        <v>11</v>
      </c>
      <c r="D1025" s="10"/>
      <c r="E1025" s="10"/>
      <c r="F1025" s="10"/>
      <c r="G1025" s="10"/>
    </row>
    <row r="1026" spans="1:7" x14ac:dyDescent="0.25">
      <c r="A1026" t="str">
        <f t="shared" si="312"/>
        <v>b</v>
      </c>
      <c r="B1026" s="8"/>
      <c r="C1026" s="9" t="s">
        <v>12</v>
      </c>
      <c r="D1026" s="10"/>
      <c r="E1026" s="10"/>
      <c r="F1026" s="10"/>
      <c r="G1026" s="10"/>
    </row>
    <row r="1027" spans="1:7" x14ac:dyDescent="0.25">
      <c r="A1027" t="str">
        <f t="shared" si="312"/>
        <v>b</v>
      </c>
      <c r="B1027" s="8"/>
      <c r="C1027" s="9" t="s">
        <v>13</v>
      </c>
      <c r="D1027" s="10"/>
      <c r="E1027" s="10"/>
      <c r="F1027" s="10"/>
      <c r="G1027" s="10"/>
    </row>
    <row r="1028" spans="1:7" x14ac:dyDescent="0.25">
      <c r="A1028" t="str">
        <f t="shared" si="312"/>
        <v>b</v>
      </c>
      <c r="B1028" s="8"/>
      <c r="C1028" s="9" t="s">
        <v>14</v>
      </c>
      <c r="D1028" s="10"/>
      <c r="E1028" s="10"/>
      <c r="F1028" s="10"/>
      <c r="G1028" s="10"/>
    </row>
    <row r="1029" spans="1:7" x14ac:dyDescent="0.25">
      <c r="A1029" t="str">
        <f t="shared" si="312"/>
        <v>b</v>
      </c>
      <c r="B1029" s="8"/>
      <c r="C1029" s="9" t="s">
        <v>15</v>
      </c>
      <c r="D1029" s="10"/>
      <c r="E1029" s="10"/>
      <c r="F1029" s="10"/>
      <c r="G1029" s="10"/>
    </row>
    <row r="1030" spans="1:7" x14ac:dyDescent="0.25">
      <c r="A1030" t="str">
        <f t="shared" si="312"/>
        <v>b</v>
      </c>
      <c r="B1030" s="8"/>
      <c r="C1030" s="9" t="s">
        <v>16</v>
      </c>
      <c r="D1030" s="10"/>
      <c r="E1030" s="10"/>
      <c r="F1030" s="10"/>
      <c r="G1030" s="10"/>
    </row>
    <row r="1031" spans="1:7" x14ac:dyDescent="0.25">
      <c r="A1031" t="str">
        <f t="shared" si="312"/>
        <v>b</v>
      </c>
      <c r="B1031" s="8"/>
      <c r="C1031" s="9" t="s">
        <v>17</v>
      </c>
      <c r="D1031" s="10"/>
      <c r="E1031" s="10"/>
      <c r="F1031" s="10"/>
      <c r="G1031" s="10"/>
    </row>
    <row r="1032" spans="1:7" x14ac:dyDescent="0.25">
      <c r="A1032" t="str">
        <f t="shared" si="312"/>
        <v>b</v>
      </c>
      <c r="B1032" s="5"/>
      <c r="C1032" s="6" t="s">
        <v>18</v>
      </c>
      <c r="D1032" s="7">
        <v>0</v>
      </c>
      <c r="E1032" s="7">
        <v>0</v>
      </c>
      <c r="F1032" s="7">
        <v>0</v>
      </c>
      <c r="G1032" s="7">
        <v>0</v>
      </c>
    </row>
    <row r="1033" spans="1:7" x14ac:dyDescent="0.25">
      <c r="A1033" t="str">
        <f t="shared" si="312"/>
        <v>b</v>
      </c>
      <c r="B1033" s="5"/>
      <c r="C1033" s="6" t="s">
        <v>19</v>
      </c>
      <c r="D1033" s="7">
        <v>0</v>
      </c>
      <c r="E1033" s="7">
        <v>0</v>
      </c>
      <c r="F1033" s="7">
        <v>0</v>
      </c>
      <c r="G1033" s="7">
        <v>0</v>
      </c>
    </row>
    <row r="1034" spans="1:7" ht="15.75" thickBot="1" x14ac:dyDescent="0.3">
      <c r="A1034" t="str">
        <f t="shared" si="312"/>
        <v>b</v>
      </c>
      <c r="B1034" s="11"/>
      <c r="C1034" s="12" t="s">
        <v>20</v>
      </c>
      <c r="D1034" s="13">
        <v>0</v>
      </c>
      <c r="E1034" s="13">
        <v>0</v>
      </c>
      <c r="F1034" s="13">
        <v>0</v>
      </c>
      <c r="G1034" s="13">
        <v>0</v>
      </c>
    </row>
    <row r="1035" spans="1:7" ht="32.25" customHeight="1" thickTop="1" thickBot="1" x14ac:dyDescent="0.3">
      <c r="A1035" t="str">
        <f t="shared" si="302"/>
        <v>b</v>
      </c>
      <c r="B1035" s="16" t="s">
        <v>167</v>
      </c>
      <c r="C1035" s="4" t="s">
        <v>168</v>
      </c>
      <c r="D1035" s="4">
        <f>D1047</f>
        <v>0</v>
      </c>
      <c r="E1035" s="4">
        <f>E1047</f>
        <v>0</v>
      </c>
      <c r="F1035" s="4">
        <f>F1047</f>
        <v>0</v>
      </c>
      <c r="G1035" s="4">
        <f>G1047</f>
        <v>0</v>
      </c>
    </row>
    <row r="1036" spans="1:7" ht="15.75" thickTop="1" x14ac:dyDescent="0.25">
      <c r="A1036" t="str">
        <f t="shared" si="302"/>
        <v>b</v>
      </c>
      <c r="B1036" s="5"/>
      <c r="C1036" s="6" t="s">
        <v>10</v>
      </c>
      <c r="D1036" s="7">
        <f t="shared" ref="D1036:E1046" si="315">D1048</f>
        <v>0</v>
      </c>
      <c r="E1036" s="7">
        <f t="shared" si="315"/>
        <v>0</v>
      </c>
      <c r="F1036" s="7">
        <f t="shared" ref="F1036:G1036" si="316">F1048</f>
        <v>0</v>
      </c>
      <c r="G1036" s="7">
        <f t="shared" si="316"/>
        <v>0</v>
      </c>
    </row>
    <row r="1037" spans="1:7" x14ac:dyDescent="0.25">
      <c r="A1037" t="str">
        <f t="shared" si="302"/>
        <v>b</v>
      </c>
      <c r="B1037" s="8"/>
      <c r="C1037" s="9" t="s">
        <v>11</v>
      </c>
      <c r="D1037" s="10">
        <f t="shared" si="315"/>
        <v>0</v>
      </c>
      <c r="E1037" s="10">
        <f t="shared" si="315"/>
        <v>0</v>
      </c>
      <c r="F1037" s="10">
        <f t="shared" ref="F1037:G1037" si="317">F1049</f>
        <v>0</v>
      </c>
      <c r="G1037" s="10">
        <f t="shared" si="317"/>
        <v>0</v>
      </c>
    </row>
    <row r="1038" spans="1:7" x14ac:dyDescent="0.25">
      <c r="A1038" t="str">
        <f t="shared" si="302"/>
        <v>b</v>
      </c>
      <c r="B1038" s="8"/>
      <c r="C1038" s="9" t="s">
        <v>12</v>
      </c>
      <c r="D1038" s="10">
        <f t="shared" si="315"/>
        <v>0</v>
      </c>
      <c r="E1038" s="10">
        <f t="shared" si="315"/>
        <v>0</v>
      </c>
      <c r="F1038" s="10">
        <f t="shared" ref="F1038:G1038" si="318">F1050</f>
        <v>0</v>
      </c>
      <c r="G1038" s="10">
        <f t="shared" si="318"/>
        <v>0</v>
      </c>
    </row>
    <row r="1039" spans="1:7" x14ac:dyDescent="0.25">
      <c r="A1039" t="str">
        <f t="shared" si="302"/>
        <v>b</v>
      </c>
      <c r="B1039" s="8"/>
      <c r="C1039" s="9" t="s">
        <v>13</v>
      </c>
      <c r="D1039" s="10">
        <f t="shared" si="315"/>
        <v>0</v>
      </c>
      <c r="E1039" s="10">
        <f t="shared" si="315"/>
        <v>0</v>
      </c>
      <c r="F1039" s="10">
        <f t="shared" ref="F1039:G1039" si="319">F1051</f>
        <v>0</v>
      </c>
      <c r="G1039" s="10">
        <f t="shared" si="319"/>
        <v>0</v>
      </c>
    </row>
    <row r="1040" spans="1:7" x14ac:dyDescent="0.25">
      <c r="A1040" t="str">
        <f t="shared" ref="A1040:A1103" si="320">IF(OR(D1040&lt;&gt;0,E1040&lt;&gt;0,F1040&lt;&gt;0,G1040&lt;&gt;0,),"a","b")</f>
        <v>b</v>
      </c>
      <c r="B1040" s="8"/>
      <c r="C1040" s="9" t="s">
        <v>14</v>
      </c>
      <c r="D1040" s="10">
        <f t="shared" si="315"/>
        <v>0</v>
      </c>
      <c r="E1040" s="10">
        <f t="shared" si="315"/>
        <v>0</v>
      </c>
      <c r="F1040" s="10">
        <f t="shared" ref="F1040:G1040" si="321">F1052</f>
        <v>0</v>
      </c>
      <c r="G1040" s="10">
        <f t="shared" si="321"/>
        <v>0</v>
      </c>
    </row>
    <row r="1041" spans="1:7" x14ac:dyDescent="0.25">
      <c r="A1041" t="str">
        <f t="shared" si="320"/>
        <v>b</v>
      </c>
      <c r="B1041" s="8"/>
      <c r="C1041" s="9" t="s">
        <v>15</v>
      </c>
      <c r="D1041" s="10">
        <f t="shared" si="315"/>
        <v>0</v>
      </c>
      <c r="E1041" s="10">
        <f t="shared" si="315"/>
        <v>0</v>
      </c>
      <c r="F1041" s="10">
        <f t="shared" ref="F1041:G1041" si="322">F1053</f>
        <v>0</v>
      </c>
      <c r="G1041" s="10">
        <f t="shared" si="322"/>
        <v>0</v>
      </c>
    </row>
    <row r="1042" spans="1:7" x14ac:dyDescent="0.25">
      <c r="A1042" t="str">
        <f t="shared" si="320"/>
        <v>b</v>
      </c>
      <c r="B1042" s="8"/>
      <c r="C1042" s="9" t="s">
        <v>16</v>
      </c>
      <c r="D1042" s="10">
        <f t="shared" si="315"/>
        <v>0</v>
      </c>
      <c r="E1042" s="10">
        <f t="shared" si="315"/>
        <v>0</v>
      </c>
      <c r="F1042" s="10">
        <f t="shared" ref="F1042:G1042" si="323">F1054</f>
        <v>0</v>
      </c>
      <c r="G1042" s="10">
        <f t="shared" si="323"/>
        <v>0</v>
      </c>
    </row>
    <row r="1043" spans="1:7" x14ac:dyDescent="0.25">
      <c r="A1043" t="str">
        <f t="shared" si="320"/>
        <v>b</v>
      </c>
      <c r="B1043" s="8"/>
      <c r="C1043" s="9" t="s">
        <v>17</v>
      </c>
      <c r="D1043" s="10">
        <f t="shared" si="315"/>
        <v>0</v>
      </c>
      <c r="E1043" s="10">
        <f t="shared" si="315"/>
        <v>0</v>
      </c>
      <c r="F1043" s="10">
        <f t="shared" ref="F1043:G1043" si="324">F1055</f>
        <v>0</v>
      </c>
      <c r="G1043" s="10">
        <f t="shared" si="324"/>
        <v>0</v>
      </c>
    </row>
    <row r="1044" spans="1:7" x14ac:dyDescent="0.25">
      <c r="A1044" t="str">
        <f t="shared" si="320"/>
        <v>b</v>
      </c>
      <c r="B1044" s="5"/>
      <c r="C1044" s="6" t="s">
        <v>18</v>
      </c>
      <c r="D1044" s="7">
        <f t="shared" si="315"/>
        <v>0</v>
      </c>
      <c r="E1044" s="7">
        <f t="shared" si="315"/>
        <v>0</v>
      </c>
      <c r="F1044" s="7">
        <f t="shared" ref="F1044:G1044" si="325">F1056</f>
        <v>0</v>
      </c>
      <c r="G1044" s="7">
        <f t="shared" si="325"/>
        <v>0</v>
      </c>
    </row>
    <row r="1045" spans="1:7" x14ac:dyDescent="0.25">
      <c r="A1045" t="str">
        <f t="shared" si="320"/>
        <v>b</v>
      </c>
      <c r="B1045" s="5"/>
      <c r="C1045" s="6" t="s">
        <v>19</v>
      </c>
      <c r="D1045" s="7">
        <f t="shared" si="315"/>
        <v>0</v>
      </c>
      <c r="E1045" s="7">
        <f t="shared" si="315"/>
        <v>0</v>
      </c>
      <c r="F1045" s="7">
        <f t="shared" ref="F1045:G1045" si="326">F1057</f>
        <v>0</v>
      </c>
      <c r="G1045" s="7">
        <f t="shared" si="326"/>
        <v>0</v>
      </c>
    </row>
    <row r="1046" spans="1:7" ht="15.75" thickBot="1" x14ac:dyDescent="0.3">
      <c r="A1046" t="str">
        <f t="shared" si="320"/>
        <v>b</v>
      </c>
      <c r="B1046" s="11"/>
      <c r="C1046" s="12" t="s">
        <v>20</v>
      </c>
      <c r="D1046" s="13">
        <f t="shared" si="315"/>
        <v>0</v>
      </c>
      <c r="E1046" s="13">
        <f t="shared" si="315"/>
        <v>0</v>
      </c>
      <c r="F1046" s="13">
        <f t="shared" ref="F1046:G1046" si="327">F1058</f>
        <v>0</v>
      </c>
      <c r="G1046" s="13">
        <f t="shared" si="327"/>
        <v>0</v>
      </c>
    </row>
    <row r="1047" spans="1:7" ht="31.5" thickTop="1" thickBot="1" x14ac:dyDescent="0.3">
      <c r="A1047" t="str">
        <f t="shared" si="320"/>
        <v>b</v>
      </c>
      <c r="B1047" s="3" t="s">
        <v>169</v>
      </c>
      <c r="C1047" s="14" t="s">
        <v>170</v>
      </c>
      <c r="D1047" s="4">
        <f t="shared" ref="D1047:G1047" si="328">D1048+D1056+D1057+D1058</f>
        <v>0</v>
      </c>
      <c r="E1047" s="4">
        <f t="shared" si="328"/>
        <v>0</v>
      </c>
      <c r="F1047" s="4">
        <f t="shared" si="328"/>
        <v>0</v>
      </c>
      <c r="G1047" s="4">
        <f t="shared" si="328"/>
        <v>0</v>
      </c>
    </row>
    <row r="1048" spans="1:7" ht="15.75" thickTop="1" x14ac:dyDescent="0.25">
      <c r="A1048" t="str">
        <f t="shared" si="320"/>
        <v>b</v>
      </c>
      <c r="B1048" s="5"/>
      <c r="C1048" s="6" t="s">
        <v>10</v>
      </c>
      <c r="D1048" s="7">
        <f t="shared" ref="D1048:G1048" si="329">SUM(D1049:D1055)</f>
        <v>0</v>
      </c>
      <c r="E1048" s="7">
        <f t="shared" si="329"/>
        <v>0</v>
      </c>
      <c r="F1048" s="7">
        <f t="shared" si="329"/>
        <v>0</v>
      </c>
      <c r="G1048" s="7">
        <f t="shared" si="329"/>
        <v>0</v>
      </c>
    </row>
    <row r="1049" spans="1:7" x14ac:dyDescent="0.25">
      <c r="A1049" t="str">
        <f t="shared" si="320"/>
        <v>b</v>
      </c>
      <c r="B1049" s="8"/>
      <c r="C1049" s="9" t="s">
        <v>11</v>
      </c>
      <c r="D1049" s="10"/>
      <c r="E1049" s="10"/>
      <c r="F1049" s="10"/>
      <c r="G1049" s="10"/>
    </row>
    <row r="1050" spans="1:7" x14ac:dyDescent="0.25">
      <c r="A1050" t="str">
        <f t="shared" si="320"/>
        <v>b</v>
      </c>
      <c r="B1050" s="8"/>
      <c r="C1050" s="9" t="s">
        <v>12</v>
      </c>
      <c r="D1050" s="10"/>
      <c r="E1050" s="10"/>
      <c r="F1050" s="10"/>
      <c r="G1050" s="10"/>
    </row>
    <row r="1051" spans="1:7" x14ac:dyDescent="0.25">
      <c r="A1051" t="str">
        <f t="shared" si="320"/>
        <v>b</v>
      </c>
      <c r="B1051" s="8"/>
      <c r="C1051" s="9" t="s">
        <v>13</v>
      </c>
      <c r="D1051" s="10"/>
      <c r="E1051" s="10"/>
      <c r="F1051" s="10"/>
      <c r="G1051" s="10"/>
    </row>
    <row r="1052" spans="1:7" x14ac:dyDescent="0.25">
      <c r="A1052" t="str">
        <f t="shared" si="320"/>
        <v>b</v>
      </c>
      <c r="B1052" s="8"/>
      <c r="C1052" s="9" t="s">
        <v>14</v>
      </c>
      <c r="D1052" s="10"/>
      <c r="E1052" s="10"/>
      <c r="F1052" s="10"/>
      <c r="G1052" s="10"/>
    </row>
    <row r="1053" spans="1:7" x14ac:dyDescent="0.25">
      <c r="A1053" t="str">
        <f t="shared" si="320"/>
        <v>b</v>
      </c>
      <c r="B1053" s="8"/>
      <c r="C1053" s="9" t="s">
        <v>15</v>
      </c>
      <c r="D1053" s="10"/>
      <c r="E1053" s="10"/>
      <c r="F1053" s="10"/>
      <c r="G1053" s="10"/>
    </row>
    <row r="1054" spans="1:7" x14ac:dyDescent="0.25">
      <c r="A1054" t="str">
        <f t="shared" si="320"/>
        <v>b</v>
      </c>
      <c r="B1054" s="8"/>
      <c r="C1054" s="9" t="s">
        <v>16</v>
      </c>
      <c r="D1054" s="10"/>
      <c r="E1054" s="10"/>
      <c r="F1054" s="10"/>
      <c r="G1054" s="10"/>
    </row>
    <row r="1055" spans="1:7" x14ac:dyDescent="0.25">
      <c r="A1055" t="str">
        <f t="shared" si="320"/>
        <v>b</v>
      </c>
      <c r="B1055" s="8"/>
      <c r="C1055" s="9" t="s">
        <v>17</v>
      </c>
      <c r="D1055" s="10"/>
      <c r="E1055" s="10"/>
      <c r="F1055" s="10"/>
      <c r="G1055" s="10"/>
    </row>
    <row r="1056" spans="1:7" x14ac:dyDescent="0.25">
      <c r="A1056" t="str">
        <f t="shared" si="320"/>
        <v>b</v>
      </c>
      <c r="B1056" s="5"/>
      <c r="C1056" s="6" t="s">
        <v>18</v>
      </c>
      <c r="D1056" s="7">
        <v>0</v>
      </c>
      <c r="E1056" s="7">
        <v>0</v>
      </c>
      <c r="F1056" s="7">
        <v>0</v>
      </c>
      <c r="G1056" s="7">
        <v>0</v>
      </c>
    </row>
    <row r="1057" spans="1:7" x14ac:dyDescent="0.25">
      <c r="A1057" t="str">
        <f t="shared" si="320"/>
        <v>b</v>
      </c>
      <c r="B1057" s="5"/>
      <c r="C1057" s="6" t="s">
        <v>19</v>
      </c>
      <c r="D1057" s="7">
        <v>0</v>
      </c>
      <c r="E1057" s="7">
        <v>0</v>
      </c>
      <c r="F1057" s="7">
        <v>0</v>
      </c>
      <c r="G1057" s="7">
        <v>0</v>
      </c>
    </row>
    <row r="1058" spans="1:7" ht="15.75" thickBot="1" x14ac:dyDescent="0.3">
      <c r="A1058" t="str">
        <f t="shared" si="320"/>
        <v>b</v>
      </c>
      <c r="B1058" s="11"/>
      <c r="C1058" s="12" t="s">
        <v>20</v>
      </c>
      <c r="D1058" s="13">
        <v>0</v>
      </c>
      <c r="E1058" s="13">
        <v>0</v>
      </c>
      <c r="F1058" s="13">
        <v>0</v>
      </c>
      <c r="G1058" s="13">
        <v>0</v>
      </c>
    </row>
    <row r="1059" spans="1:7" ht="31.5" thickTop="1" thickBot="1" x14ac:dyDescent="0.3">
      <c r="A1059" t="str">
        <f t="shared" si="320"/>
        <v>b</v>
      </c>
      <c r="B1059" s="3" t="s">
        <v>224</v>
      </c>
      <c r="C1059" s="14" t="s">
        <v>235</v>
      </c>
      <c r="D1059" s="4">
        <f t="shared" ref="D1059:G1059" si="330">D1060+D1068+D1069+D1070</f>
        <v>0</v>
      </c>
      <c r="E1059" s="4">
        <f t="shared" si="330"/>
        <v>0</v>
      </c>
      <c r="F1059" s="4">
        <f t="shared" si="330"/>
        <v>0</v>
      </c>
      <c r="G1059" s="4">
        <f t="shared" si="330"/>
        <v>0</v>
      </c>
    </row>
    <row r="1060" spans="1:7" ht="15.75" thickTop="1" x14ac:dyDescent="0.25">
      <c r="A1060" t="str">
        <f t="shared" si="320"/>
        <v>b</v>
      </c>
      <c r="B1060" s="5"/>
      <c r="C1060" s="6" t="s">
        <v>10</v>
      </c>
      <c r="D1060" s="7">
        <f t="shared" ref="D1060:G1060" si="331">SUM(D1061:D1067)</f>
        <v>0</v>
      </c>
      <c r="E1060" s="7">
        <f t="shared" si="331"/>
        <v>0</v>
      </c>
      <c r="F1060" s="7">
        <f t="shared" si="331"/>
        <v>0</v>
      </c>
      <c r="G1060" s="7">
        <f t="shared" si="331"/>
        <v>0</v>
      </c>
    </row>
    <row r="1061" spans="1:7" x14ac:dyDescent="0.25">
      <c r="A1061" t="str">
        <f t="shared" si="320"/>
        <v>b</v>
      </c>
      <c r="B1061" s="8"/>
      <c r="C1061" s="9" t="s">
        <v>11</v>
      </c>
      <c r="D1061" s="10"/>
      <c r="E1061" s="10"/>
      <c r="F1061" s="10"/>
      <c r="G1061" s="10"/>
    </row>
    <row r="1062" spans="1:7" x14ac:dyDescent="0.25">
      <c r="A1062" t="str">
        <f t="shared" si="320"/>
        <v>b</v>
      </c>
      <c r="B1062" s="8"/>
      <c r="C1062" s="9" t="s">
        <v>12</v>
      </c>
      <c r="D1062" s="10"/>
      <c r="E1062" s="10"/>
      <c r="F1062" s="10"/>
      <c r="G1062" s="10"/>
    </row>
    <row r="1063" spans="1:7" x14ac:dyDescent="0.25">
      <c r="A1063" t="str">
        <f t="shared" si="320"/>
        <v>b</v>
      </c>
      <c r="B1063" s="8"/>
      <c r="C1063" s="9" t="s">
        <v>13</v>
      </c>
      <c r="D1063" s="10"/>
      <c r="E1063" s="10"/>
      <c r="F1063" s="10"/>
      <c r="G1063" s="10"/>
    </row>
    <row r="1064" spans="1:7" x14ac:dyDescent="0.25">
      <c r="A1064" t="str">
        <f t="shared" si="320"/>
        <v>b</v>
      </c>
      <c r="B1064" s="8"/>
      <c r="C1064" s="9" t="s">
        <v>14</v>
      </c>
      <c r="D1064" s="10"/>
      <c r="E1064" s="10"/>
      <c r="F1064" s="10"/>
      <c r="G1064" s="10"/>
    </row>
    <row r="1065" spans="1:7" x14ac:dyDescent="0.25">
      <c r="A1065" t="str">
        <f t="shared" si="320"/>
        <v>b</v>
      </c>
      <c r="B1065" s="8"/>
      <c r="C1065" s="9" t="s">
        <v>15</v>
      </c>
      <c r="D1065" s="10"/>
      <c r="E1065" s="10"/>
      <c r="F1065" s="10"/>
      <c r="G1065" s="10"/>
    </row>
    <row r="1066" spans="1:7" x14ac:dyDescent="0.25">
      <c r="A1066" t="str">
        <f t="shared" si="320"/>
        <v>b</v>
      </c>
      <c r="B1066" s="8"/>
      <c r="C1066" s="9" t="s">
        <v>16</v>
      </c>
      <c r="D1066" s="10"/>
      <c r="E1066" s="10"/>
      <c r="F1066" s="10"/>
      <c r="G1066" s="10"/>
    </row>
    <row r="1067" spans="1:7" x14ac:dyDescent="0.25">
      <c r="A1067" t="str">
        <f t="shared" si="320"/>
        <v>b</v>
      </c>
      <c r="B1067" s="8"/>
      <c r="C1067" s="9" t="s">
        <v>17</v>
      </c>
      <c r="D1067" s="10"/>
      <c r="E1067" s="10"/>
      <c r="F1067" s="10"/>
      <c r="G1067" s="10"/>
    </row>
    <row r="1068" spans="1:7" x14ac:dyDescent="0.25">
      <c r="A1068" t="str">
        <f t="shared" si="320"/>
        <v>b</v>
      </c>
      <c r="B1068" s="5"/>
      <c r="C1068" s="6" t="s">
        <v>18</v>
      </c>
      <c r="D1068" s="7">
        <v>0</v>
      </c>
      <c r="E1068" s="7">
        <v>0</v>
      </c>
      <c r="F1068" s="7">
        <v>0</v>
      </c>
      <c r="G1068" s="7">
        <v>0</v>
      </c>
    </row>
    <row r="1069" spans="1:7" x14ac:dyDescent="0.25">
      <c r="A1069" t="str">
        <f t="shared" si="320"/>
        <v>b</v>
      </c>
      <c r="B1069" s="5"/>
      <c r="C1069" s="6" t="s">
        <v>19</v>
      </c>
      <c r="D1069" s="7">
        <v>0</v>
      </c>
      <c r="E1069" s="7">
        <v>0</v>
      </c>
      <c r="F1069" s="7">
        <v>0</v>
      </c>
      <c r="G1069" s="7">
        <v>0</v>
      </c>
    </row>
    <row r="1070" spans="1:7" ht="15.75" thickBot="1" x14ac:dyDescent="0.3">
      <c r="A1070" t="str">
        <f t="shared" si="320"/>
        <v>b</v>
      </c>
      <c r="B1070" s="11"/>
      <c r="C1070" s="12" t="s">
        <v>20</v>
      </c>
      <c r="D1070" s="13">
        <v>0</v>
      </c>
      <c r="E1070" s="13">
        <v>0</v>
      </c>
      <c r="F1070" s="13">
        <v>0</v>
      </c>
      <c r="G1070" s="13">
        <v>0</v>
      </c>
    </row>
    <row r="1071" spans="1:7" ht="31.5" thickTop="1" thickBot="1" x14ac:dyDescent="0.3">
      <c r="A1071" t="str">
        <f t="shared" si="320"/>
        <v>b</v>
      </c>
      <c r="B1071" s="3" t="s">
        <v>171</v>
      </c>
      <c r="C1071" s="14" t="s">
        <v>182</v>
      </c>
      <c r="D1071" s="4">
        <f t="shared" ref="D1071:G1071" si="332">D1072+D1080+D1081+D1082</f>
        <v>0</v>
      </c>
      <c r="E1071" s="4">
        <f t="shared" si="332"/>
        <v>0</v>
      </c>
      <c r="F1071" s="4">
        <f t="shared" si="332"/>
        <v>0</v>
      </c>
      <c r="G1071" s="4">
        <f t="shared" si="332"/>
        <v>0</v>
      </c>
    </row>
    <row r="1072" spans="1:7" ht="15.75" thickTop="1" x14ac:dyDescent="0.25">
      <c r="A1072" t="str">
        <f t="shared" si="320"/>
        <v>b</v>
      </c>
      <c r="B1072" s="5"/>
      <c r="C1072" s="6" t="s">
        <v>10</v>
      </c>
      <c r="D1072" s="7">
        <f t="shared" ref="D1072:G1072" si="333">SUM(D1073:D1079)</f>
        <v>0</v>
      </c>
      <c r="E1072" s="7">
        <f t="shared" si="333"/>
        <v>0</v>
      </c>
      <c r="F1072" s="7">
        <f t="shared" si="333"/>
        <v>0</v>
      </c>
      <c r="G1072" s="7">
        <f t="shared" si="333"/>
        <v>0</v>
      </c>
    </row>
    <row r="1073" spans="1:7" x14ac:dyDescent="0.25">
      <c r="A1073" t="str">
        <f t="shared" si="320"/>
        <v>b</v>
      </c>
      <c r="B1073" s="8"/>
      <c r="C1073" s="9" t="s">
        <v>11</v>
      </c>
      <c r="D1073" s="10"/>
      <c r="E1073" s="10"/>
      <c r="F1073" s="10"/>
      <c r="G1073" s="10"/>
    </row>
    <row r="1074" spans="1:7" x14ac:dyDescent="0.25">
      <c r="A1074" t="str">
        <f t="shared" si="320"/>
        <v>b</v>
      </c>
      <c r="B1074" s="8"/>
      <c r="C1074" s="9" t="s">
        <v>12</v>
      </c>
      <c r="D1074" s="10"/>
      <c r="E1074" s="10"/>
      <c r="F1074" s="10"/>
      <c r="G1074" s="10"/>
    </row>
    <row r="1075" spans="1:7" x14ac:dyDescent="0.25">
      <c r="A1075" t="str">
        <f t="shared" si="320"/>
        <v>b</v>
      </c>
      <c r="B1075" s="8"/>
      <c r="C1075" s="9" t="s">
        <v>13</v>
      </c>
      <c r="D1075" s="10"/>
      <c r="E1075" s="10"/>
      <c r="F1075" s="10"/>
      <c r="G1075" s="10"/>
    </row>
    <row r="1076" spans="1:7" x14ac:dyDescent="0.25">
      <c r="A1076" t="str">
        <f t="shared" si="320"/>
        <v>b</v>
      </c>
      <c r="B1076" s="8"/>
      <c r="C1076" s="9" t="s">
        <v>14</v>
      </c>
      <c r="D1076" s="10"/>
      <c r="E1076" s="10"/>
      <c r="F1076" s="10"/>
      <c r="G1076" s="10"/>
    </row>
    <row r="1077" spans="1:7" x14ac:dyDescent="0.25">
      <c r="A1077" t="str">
        <f t="shared" si="320"/>
        <v>b</v>
      </c>
      <c r="B1077" s="8"/>
      <c r="C1077" s="9" t="s">
        <v>15</v>
      </c>
      <c r="D1077" s="10"/>
      <c r="E1077" s="10"/>
      <c r="F1077" s="10"/>
      <c r="G1077" s="10"/>
    </row>
    <row r="1078" spans="1:7" x14ac:dyDescent="0.25">
      <c r="A1078" t="str">
        <f t="shared" si="320"/>
        <v>b</v>
      </c>
      <c r="B1078" s="8"/>
      <c r="C1078" s="9" t="s">
        <v>16</v>
      </c>
      <c r="D1078" s="10"/>
      <c r="E1078" s="10"/>
      <c r="F1078" s="10"/>
      <c r="G1078" s="10"/>
    </row>
    <row r="1079" spans="1:7" x14ac:dyDescent="0.25">
      <c r="A1079" t="str">
        <f t="shared" si="320"/>
        <v>b</v>
      </c>
      <c r="B1079" s="8"/>
      <c r="C1079" s="9" t="s">
        <v>17</v>
      </c>
      <c r="D1079" s="10"/>
      <c r="E1079" s="10"/>
      <c r="F1079" s="10"/>
      <c r="G1079" s="10"/>
    </row>
    <row r="1080" spans="1:7" x14ac:dyDescent="0.25">
      <c r="A1080" t="str">
        <f t="shared" si="320"/>
        <v>b</v>
      </c>
      <c r="B1080" s="5"/>
      <c r="C1080" s="6" t="s">
        <v>18</v>
      </c>
      <c r="D1080" s="7">
        <v>0</v>
      </c>
      <c r="E1080" s="7">
        <v>0</v>
      </c>
      <c r="F1080" s="7">
        <v>0</v>
      </c>
      <c r="G1080" s="7">
        <v>0</v>
      </c>
    </row>
    <row r="1081" spans="1:7" x14ac:dyDescent="0.25">
      <c r="A1081" t="str">
        <f t="shared" si="320"/>
        <v>b</v>
      </c>
      <c r="B1081" s="5"/>
      <c r="C1081" s="6" t="s">
        <v>19</v>
      </c>
      <c r="D1081" s="7">
        <v>0</v>
      </c>
      <c r="E1081" s="7">
        <v>0</v>
      </c>
      <c r="F1081" s="7">
        <v>0</v>
      </c>
      <c r="G1081" s="7">
        <v>0</v>
      </c>
    </row>
    <row r="1082" spans="1:7" ht="15.75" thickBot="1" x14ac:dyDescent="0.3">
      <c r="A1082" t="str">
        <f t="shared" si="320"/>
        <v>b</v>
      </c>
      <c r="B1082" s="11"/>
      <c r="C1082" s="12" t="s">
        <v>20</v>
      </c>
      <c r="D1082" s="13">
        <v>0</v>
      </c>
      <c r="E1082" s="13">
        <v>0</v>
      </c>
      <c r="F1082" s="13">
        <v>0</v>
      </c>
      <c r="G1082" s="13">
        <v>0</v>
      </c>
    </row>
    <row r="1083" spans="1:7" ht="31.5" thickTop="1" thickBot="1" x14ac:dyDescent="0.3">
      <c r="A1083" t="str">
        <f t="shared" si="320"/>
        <v>b</v>
      </c>
      <c r="B1083" s="16" t="s">
        <v>172</v>
      </c>
      <c r="C1083" s="15" t="s">
        <v>173</v>
      </c>
      <c r="D1083" s="4">
        <f>D1095+D1107+D1119+D1131</f>
        <v>0</v>
      </c>
      <c r="E1083" s="4">
        <f>E1095+E1107+E1119+E1131</f>
        <v>0</v>
      </c>
      <c r="F1083" s="4">
        <f>F1095+F1107+F1119+F1131</f>
        <v>0</v>
      </c>
      <c r="G1083" s="4">
        <f>G1095+G1107+G1119+G1131</f>
        <v>0</v>
      </c>
    </row>
    <row r="1084" spans="1:7" ht="15.75" thickTop="1" x14ac:dyDescent="0.25">
      <c r="A1084" t="str">
        <f t="shared" si="320"/>
        <v>b</v>
      </c>
      <c r="B1084" s="5"/>
      <c r="C1084" s="6" t="s">
        <v>10</v>
      </c>
      <c r="D1084" s="7">
        <f t="shared" ref="D1084:E1094" si="334">D1096+D1108+D1120+D1132</f>
        <v>0</v>
      </c>
      <c r="E1084" s="7">
        <f t="shared" si="334"/>
        <v>0</v>
      </c>
      <c r="F1084" s="7">
        <f t="shared" ref="F1084:G1084" si="335">F1096+F1108+F1120+F1132</f>
        <v>0</v>
      </c>
      <c r="G1084" s="7">
        <f t="shared" si="335"/>
        <v>0</v>
      </c>
    </row>
    <row r="1085" spans="1:7" x14ac:dyDescent="0.25">
      <c r="A1085" t="str">
        <f t="shared" si="320"/>
        <v>b</v>
      </c>
      <c r="B1085" s="8"/>
      <c r="C1085" s="9" t="s">
        <v>11</v>
      </c>
      <c r="D1085" s="10">
        <f t="shared" si="334"/>
        <v>0</v>
      </c>
      <c r="E1085" s="10">
        <f t="shared" si="334"/>
        <v>0</v>
      </c>
      <c r="F1085" s="10">
        <f t="shared" ref="F1085:G1085" si="336">F1097+F1109+F1121+F1133</f>
        <v>0</v>
      </c>
      <c r="G1085" s="10">
        <f t="shared" si="336"/>
        <v>0</v>
      </c>
    </row>
    <row r="1086" spans="1:7" x14ac:dyDescent="0.25">
      <c r="A1086" t="str">
        <f t="shared" si="320"/>
        <v>b</v>
      </c>
      <c r="B1086" s="8"/>
      <c r="C1086" s="9" t="s">
        <v>12</v>
      </c>
      <c r="D1086" s="10">
        <f t="shared" si="334"/>
        <v>0</v>
      </c>
      <c r="E1086" s="10">
        <f t="shared" si="334"/>
        <v>0</v>
      </c>
      <c r="F1086" s="10">
        <f t="shared" ref="F1086:G1086" si="337">F1098+F1110+F1122+F1134</f>
        <v>0</v>
      </c>
      <c r="G1086" s="10">
        <f t="shared" si="337"/>
        <v>0</v>
      </c>
    </row>
    <row r="1087" spans="1:7" x14ac:dyDescent="0.25">
      <c r="A1087" t="str">
        <f t="shared" si="320"/>
        <v>b</v>
      </c>
      <c r="B1087" s="8"/>
      <c r="C1087" s="9" t="s">
        <v>13</v>
      </c>
      <c r="D1087" s="10">
        <f t="shared" si="334"/>
        <v>0</v>
      </c>
      <c r="E1087" s="10">
        <f t="shared" si="334"/>
        <v>0</v>
      </c>
      <c r="F1087" s="10">
        <f t="shared" ref="F1087:G1087" si="338">F1099+F1111+F1123+F1135</f>
        <v>0</v>
      </c>
      <c r="G1087" s="10">
        <f t="shared" si="338"/>
        <v>0</v>
      </c>
    </row>
    <row r="1088" spans="1:7" x14ac:dyDescent="0.25">
      <c r="A1088" t="str">
        <f t="shared" si="320"/>
        <v>b</v>
      </c>
      <c r="B1088" s="8"/>
      <c r="C1088" s="9" t="s">
        <v>14</v>
      </c>
      <c r="D1088" s="10">
        <f t="shared" si="334"/>
        <v>0</v>
      </c>
      <c r="E1088" s="10">
        <f t="shared" si="334"/>
        <v>0</v>
      </c>
      <c r="F1088" s="10">
        <f t="shared" ref="F1088:G1088" si="339">F1100+F1112+F1124+F1136</f>
        <v>0</v>
      </c>
      <c r="G1088" s="10">
        <f t="shared" si="339"/>
        <v>0</v>
      </c>
    </row>
    <row r="1089" spans="1:7" x14ac:dyDescent="0.25">
      <c r="A1089" t="str">
        <f t="shared" si="320"/>
        <v>b</v>
      </c>
      <c r="B1089" s="8"/>
      <c r="C1089" s="9" t="s">
        <v>15</v>
      </c>
      <c r="D1089" s="10">
        <f t="shared" si="334"/>
        <v>0</v>
      </c>
      <c r="E1089" s="10">
        <f t="shared" si="334"/>
        <v>0</v>
      </c>
      <c r="F1089" s="10">
        <f t="shared" ref="F1089:G1089" si="340">F1101+F1113+F1125+F1137</f>
        <v>0</v>
      </c>
      <c r="G1089" s="10">
        <f t="shared" si="340"/>
        <v>0</v>
      </c>
    </row>
    <row r="1090" spans="1:7" x14ac:dyDescent="0.25">
      <c r="A1090" t="str">
        <f t="shared" si="320"/>
        <v>b</v>
      </c>
      <c r="B1090" s="8"/>
      <c r="C1090" s="9" t="s">
        <v>16</v>
      </c>
      <c r="D1090" s="10">
        <f t="shared" si="334"/>
        <v>0</v>
      </c>
      <c r="E1090" s="10">
        <f t="shared" si="334"/>
        <v>0</v>
      </c>
      <c r="F1090" s="10">
        <f t="shared" ref="F1090:G1090" si="341">F1102+F1114+F1126+F1138</f>
        <v>0</v>
      </c>
      <c r="G1090" s="10">
        <f t="shared" si="341"/>
        <v>0</v>
      </c>
    </row>
    <row r="1091" spans="1:7" x14ac:dyDescent="0.25">
      <c r="A1091" t="str">
        <f t="shared" si="320"/>
        <v>b</v>
      </c>
      <c r="B1091" s="8"/>
      <c r="C1091" s="9" t="s">
        <v>17</v>
      </c>
      <c r="D1091" s="10">
        <f t="shared" si="334"/>
        <v>0</v>
      </c>
      <c r="E1091" s="10">
        <f t="shared" si="334"/>
        <v>0</v>
      </c>
      <c r="F1091" s="10">
        <f t="shared" ref="F1091:G1091" si="342">F1103+F1115+F1127+F1139</f>
        <v>0</v>
      </c>
      <c r="G1091" s="10">
        <f t="shared" si="342"/>
        <v>0</v>
      </c>
    </row>
    <row r="1092" spans="1:7" x14ac:dyDescent="0.25">
      <c r="A1092" t="str">
        <f t="shared" si="320"/>
        <v>b</v>
      </c>
      <c r="B1092" s="5"/>
      <c r="C1092" s="6" t="s">
        <v>18</v>
      </c>
      <c r="D1092" s="7">
        <f t="shared" si="334"/>
        <v>0</v>
      </c>
      <c r="E1092" s="7">
        <f t="shared" si="334"/>
        <v>0</v>
      </c>
      <c r="F1092" s="7">
        <f t="shared" ref="F1092:G1092" si="343">F1104+F1116+F1128+F1140</f>
        <v>0</v>
      </c>
      <c r="G1092" s="7">
        <f t="shared" si="343"/>
        <v>0</v>
      </c>
    </row>
    <row r="1093" spans="1:7" x14ac:dyDescent="0.25">
      <c r="A1093" t="str">
        <f t="shared" si="320"/>
        <v>b</v>
      </c>
      <c r="B1093" s="5"/>
      <c r="C1093" s="6" t="s">
        <v>19</v>
      </c>
      <c r="D1093" s="7">
        <f t="shared" si="334"/>
        <v>0</v>
      </c>
      <c r="E1093" s="7">
        <f t="shared" si="334"/>
        <v>0</v>
      </c>
      <c r="F1093" s="7">
        <f t="shared" ref="F1093:G1093" si="344">F1105+F1117+F1129+F1141</f>
        <v>0</v>
      </c>
      <c r="G1093" s="7">
        <f t="shared" si="344"/>
        <v>0</v>
      </c>
    </row>
    <row r="1094" spans="1:7" ht="15.75" thickBot="1" x14ac:dyDescent="0.3">
      <c r="A1094" t="str">
        <f t="shared" si="320"/>
        <v>b</v>
      </c>
      <c r="B1094" s="11"/>
      <c r="C1094" s="12" t="s">
        <v>20</v>
      </c>
      <c r="D1094" s="13">
        <f t="shared" si="334"/>
        <v>0</v>
      </c>
      <c r="E1094" s="13">
        <f t="shared" si="334"/>
        <v>0</v>
      </c>
      <c r="F1094" s="13">
        <f t="shared" ref="F1094:G1094" si="345">F1106+F1118+F1130+F1142</f>
        <v>0</v>
      </c>
      <c r="G1094" s="13">
        <f t="shared" si="345"/>
        <v>0</v>
      </c>
    </row>
    <row r="1095" spans="1:7" ht="31.5" thickTop="1" thickBot="1" x14ac:dyDescent="0.3">
      <c r="A1095" t="str">
        <f t="shared" si="320"/>
        <v>b</v>
      </c>
      <c r="B1095" s="3" t="s">
        <v>174</v>
      </c>
      <c r="C1095" s="14" t="s">
        <v>175</v>
      </c>
      <c r="D1095" s="4">
        <f t="shared" ref="D1095:G1095" si="346">D1096+D1104+D1105+D1106</f>
        <v>0</v>
      </c>
      <c r="E1095" s="4">
        <f t="shared" si="346"/>
        <v>0</v>
      </c>
      <c r="F1095" s="4">
        <f t="shared" si="346"/>
        <v>0</v>
      </c>
      <c r="G1095" s="4">
        <f t="shared" si="346"/>
        <v>0</v>
      </c>
    </row>
    <row r="1096" spans="1:7" ht="15.75" thickTop="1" x14ac:dyDescent="0.25">
      <c r="A1096" t="str">
        <f t="shared" si="320"/>
        <v>b</v>
      </c>
      <c r="B1096" s="5"/>
      <c r="C1096" s="6" t="s">
        <v>10</v>
      </c>
      <c r="D1096" s="7">
        <f t="shared" ref="D1096:G1096" si="347">SUM(D1097:D1103)</f>
        <v>0</v>
      </c>
      <c r="E1096" s="7">
        <f t="shared" si="347"/>
        <v>0</v>
      </c>
      <c r="F1096" s="7">
        <f t="shared" si="347"/>
        <v>0</v>
      </c>
      <c r="G1096" s="7">
        <f t="shared" si="347"/>
        <v>0</v>
      </c>
    </row>
    <row r="1097" spans="1:7" x14ac:dyDescent="0.25">
      <c r="A1097" t="str">
        <f t="shared" si="320"/>
        <v>b</v>
      </c>
      <c r="B1097" s="8"/>
      <c r="C1097" s="9" t="s">
        <v>11</v>
      </c>
      <c r="D1097" s="10"/>
      <c r="E1097" s="10"/>
      <c r="F1097" s="10"/>
      <c r="G1097" s="10"/>
    </row>
    <row r="1098" spans="1:7" x14ac:dyDescent="0.25">
      <c r="A1098" t="str">
        <f t="shared" si="320"/>
        <v>b</v>
      </c>
      <c r="B1098" s="8"/>
      <c r="C1098" s="9" t="s">
        <v>12</v>
      </c>
      <c r="D1098" s="10"/>
      <c r="E1098" s="10"/>
      <c r="F1098" s="10"/>
      <c r="G1098" s="10"/>
    </row>
    <row r="1099" spans="1:7" x14ac:dyDescent="0.25">
      <c r="A1099" t="str">
        <f t="shared" si="320"/>
        <v>b</v>
      </c>
      <c r="B1099" s="8"/>
      <c r="C1099" s="9" t="s">
        <v>13</v>
      </c>
      <c r="D1099" s="10"/>
      <c r="E1099" s="10"/>
      <c r="F1099" s="10"/>
      <c r="G1099" s="10"/>
    </row>
    <row r="1100" spans="1:7" x14ac:dyDescent="0.25">
      <c r="A1100" t="str">
        <f t="shared" si="320"/>
        <v>b</v>
      </c>
      <c r="B1100" s="8"/>
      <c r="C1100" s="9" t="s">
        <v>14</v>
      </c>
      <c r="D1100" s="10"/>
      <c r="E1100" s="10"/>
      <c r="F1100" s="10"/>
      <c r="G1100" s="10"/>
    </row>
    <row r="1101" spans="1:7" x14ac:dyDescent="0.25">
      <c r="A1101" t="str">
        <f t="shared" si="320"/>
        <v>b</v>
      </c>
      <c r="B1101" s="8"/>
      <c r="C1101" s="9" t="s">
        <v>15</v>
      </c>
      <c r="D1101" s="10"/>
      <c r="E1101" s="10"/>
      <c r="F1101" s="10"/>
      <c r="G1101" s="10"/>
    </row>
    <row r="1102" spans="1:7" x14ac:dyDescent="0.25">
      <c r="A1102" t="str">
        <f t="shared" si="320"/>
        <v>b</v>
      </c>
      <c r="B1102" s="8"/>
      <c r="C1102" s="9" t="s">
        <v>16</v>
      </c>
      <c r="D1102" s="10"/>
      <c r="E1102" s="10"/>
      <c r="F1102" s="10"/>
      <c r="G1102" s="10"/>
    </row>
    <row r="1103" spans="1:7" x14ac:dyDescent="0.25">
      <c r="A1103" t="str">
        <f t="shared" si="320"/>
        <v>b</v>
      </c>
      <c r="B1103" s="8"/>
      <c r="C1103" s="9" t="s">
        <v>17</v>
      </c>
      <c r="D1103" s="10"/>
      <c r="E1103" s="10"/>
      <c r="F1103" s="10"/>
      <c r="G1103" s="10"/>
    </row>
    <row r="1104" spans="1:7" x14ac:dyDescent="0.25">
      <c r="A1104" t="str">
        <f t="shared" ref="A1104:A1142" si="348">IF(OR(D1104&lt;&gt;0,E1104&lt;&gt;0,F1104&lt;&gt;0,G1104&lt;&gt;0,),"a","b")</f>
        <v>b</v>
      </c>
      <c r="B1104" s="5"/>
      <c r="C1104" s="6" t="s">
        <v>18</v>
      </c>
      <c r="D1104" s="7">
        <v>0</v>
      </c>
      <c r="E1104" s="7">
        <v>0</v>
      </c>
      <c r="F1104" s="7">
        <v>0</v>
      </c>
      <c r="G1104" s="7">
        <v>0</v>
      </c>
    </row>
    <row r="1105" spans="1:7" x14ac:dyDescent="0.25">
      <c r="A1105" t="str">
        <f t="shared" si="348"/>
        <v>b</v>
      </c>
      <c r="B1105" s="5"/>
      <c r="C1105" s="6" t="s">
        <v>19</v>
      </c>
      <c r="D1105" s="7">
        <v>0</v>
      </c>
      <c r="E1105" s="7">
        <v>0</v>
      </c>
      <c r="F1105" s="7">
        <v>0</v>
      </c>
      <c r="G1105" s="7">
        <v>0</v>
      </c>
    </row>
    <row r="1106" spans="1:7" ht="15.75" thickBot="1" x14ac:dyDescent="0.3">
      <c r="A1106" t="str">
        <f t="shared" si="348"/>
        <v>b</v>
      </c>
      <c r="B1106" s="11"/>
      <c r="C1106" s="12" t="s">
        <v>20</v>
      </c>
      <c r="D1106" s="13">
        <v>0</v>
      </c>
      <c r="E1106" s="13">
        <v>0</v>
      </c>
      <c r="F1106" s="13">
        <v>0</v>
      </c>
      <c r="G1106" s="13">
        <v>0</v>
      </c>
    </row>
    <row r="1107" spans="1:7" ht="31.5" thickTop="1" thickBot="1" x14ac:dyDescent="0.3">
      <c r="A1107" t="str">
        <f t="shared" si="348"/>
        <v>b</v>
      </c>
      <c r="B1107" s="3" t="s">
        <v>176</v>
      </c>
      <c r="C1107" s="14" t="s">
        <v>177</v>
      </c>
      <c r="D1107" s="4">
        <f t="shared" ref="D1107:G1107" si="349">D1108+D1116+D1117+D1118</f>
        <v>0</v>
      </c>
      <c r="E1107" s="4">
        <f t="shared" si="349"/>
        <v>0</v>
      </c>
      <c r="F1107" s="4">
        <f t="shared" si="349"/>
        <v>0</v>
      </c>
      <c r="G1107" s="4">
        <f t="shared" si="349"/>
        <v>0</v>
      </c>
    </row>
    <row r="1108" spans="1:7" ht="15.75" thickTop="1" x14ac:dyDescent="0.25">
      <c r="A1108" t="str">
        <f t="shared" si="348"/>
        <v>b</v>
      </c>
      <c r="B1108" s="5"/>
      <c r="C1108" s="6" t="s">
        <v>10</v>
      </c>
      <c r="D1108" s="7">
        <f t="shared" ref="D1108:G1108" si="350">SUM(D1109:D1115)</f>
        <v>0</v>
      </c>
      <c r="E1108" s="7">
        <f t="shared" si="350"/>
        <v>0</v>
      </c>
      <c r="F1108" s="7">
        <f t="shared" si="350"/>
        <v>0</v>
      </c>
      <c r="G1108" s="7">
        <f t="shared" si="350"/>
        <v>0</v>
      </c>
    </row>
    <row r="1109" spans="1:7" x14ac:dyDescent="0.25">
      <c r="A1109" t="str">
        <f t="shared" si="348"/>
        <v>b</v>
      </c>
      <c r="B1109" s="8"/>
      <c r="C1109" s="9" t="s">
        <v>11</v>
      </c>
      <c r="D1109" s="10"/>
      <c r="E1109" s="10"/>
      <c r="F1109" s="10"/>
      <c r="G1109" s="10"/>
    </row>
    <row r="1110" spans="1:7" x14ac:dyDescent="0.25">
      <c r="A1110" t="str">
        <f t="shared" si="348"/>
        <v>b</v>
      </c>
      <c r="B1110" s="8"/>
      <c r="C1110" s="9" t="s">
        <v>12</v>
      </c>
      <c r="D1110" s="10"/>
      <c r="E1110" s="10"/>
      <c r="F1110" s="10"/>
      <c r="G1110" s="10"/>
    </row>
    <row r="1111" spans="1:7" x14ac:dyDescent="0.25">
      <c r="A1111" t="str">
        <f t="shared" si="348"/>
        <v>b</v>
      </c>
      <c r="B1111" s="8"/>
      <c r="C1111" s="9" t="s">
        <v>13</v>
      </c>
      <c r="D1111" s="10"/>
      <c r="E1111" s="10"/>
      <c r="F1111" s="10"/>
      <c r="G1111" s="10"/>
    </row>
    <row r="1112" spans="1:7" x14ac:dyDescent="0.25">
      <c r="A1112" t="str">
        <f t="shared" si="348"/>
        <v>b</v>
      </c>
      <c r="B1112" s="8"/>
      <c r="C1112" s="9" t="s">
        <v>14</v>
      </c>
      <c r="D1112" s="10"/>
      <c r="E1112" s="10"/>
      <c r="F1112" s="10"/>
      <c r="G1112" s="10"/>
    </row>
    <row r="1113" spans="1:7" x14ac:dyDescent="0.25">
      <c r="A1113" t="str">
        <f t="shared" si="348"/>
        <v>b</v>
      </c>
      <c r="B1113" s="8"/>
      <c r="C1113" s="9" t="s">
        <v>15</v>
      </c>
      <c r="D1113" s="10"/>
      <c r="E1113" s="10"/>
      <c r="F1113" s="10"/>
      <c r="G1113" s="10"/>
    </row>
    <row r="1114" spans="1:7" x14ac:dyDescent="0.25">
      <c r="A1114" t="str">
        <f t="shared" si="348"/>
        <v>b</v>
      </c>
      <c r="B1114" s="8"/>
      <c r="C1114" s="9" t="s">
        <v>16</v>
      </c>
      <c r="D1114" s="10"/>
      <c r="E1114" s="10"/>
      <c r="F1114" s="10"/>
      <c r="G1114" s="10"/>
    </row>
    <row r="1115" spans="1:7" x14ac:dyDescent="0.25">
      <c r="A1115" t="str">
        <f t="shared" si="348"/>
        <v>b</v>
      </c>
      <c r="B1115" s="8"/>
      <c r="C1115" s="9" t="s">
        <v>17</v>
      </c>
      <c r="D1115" s="10"/>
      <c r="E1115" s="10"/>
      <c r="F1115" s="10"/>
      <c r="G1115" s="10"/>
    </row>
    <row r="1116" spans="1:7" x14ac:dyDescent="0.25">
      <c r="A1116" t="str">
        <f t="shared" si="348"/>
        <v>b</v>
      </c>
      <c r="B1116" s="5"/>
      <c r="C1116" s="6" t="s">
        <v>18</v>
      </c>
      <c r="D1116" s="7">
        <v>0</v>
      </c>
      <c r="E1116" s="7">
        <v>0</v>
      </c>
      <c r="F1116" s="7">
        <v>0</v>
      </c>
      <c r="G1116" s="7">
        <v>0</v>
      </c>
    </row>
    <row r="1117" spans="1:7" x14ac:dyDescent="0.25">
      <c r="A1117" t="str">
        <f t="shared" si="348"/>
        <v>b</v>
      </c>
      <c r="B1117" s="5"/>
      <c r="C1117" s="6" t="s">
        <v>19</v>
      </c>
      <c r="D1117" s="7">
        <v>0</v>
      </c>
      <c r="E1117" s="7">
        <v>0</v>
      </c>
      <c r="F1117" s="7">
        <v>0</v>
      </c>
      <c r="G1117" s="7">
        <v>0</v>
      </c>
    </row>
    <row r="1118" spans="1:7" ht="15.75" thickBot="1" x14ac:dyDescent="0.3">
      <c r="A1118" t="str">
        <f t="shared" si="348"/>
        <v>b</v>
      </c>
      <c r="B1118" s="11"/>
      <c r="C1118" s="12" t="s">
        <v>20</v>
      </c>
      <c r="D1118" s="13">
        <v>0</v>
      </c>
      <c r="E1118" s="13">
        <v>0</v>
      </c>
      <c r="F1118" s="13">
        <v>0</v>
      </c>
      <c r="G1118" s="13">
        <v>0</v>
      </c>
    </row>
    <row r="1119" spans="1:7" ht="32.25" customHeight="1" thickTop="1" thickBot="1" x14ac:dyDescent="0.3">
      <c r="A1119" t="str">
        <f t="shared" si="348"/>
        <v>b</v>
      </c>
      <c r="B1119" s="16" t="s">
        <v>178</v>
      </c>
      <c r="C1119" s="4" t="s">
        <v>179</v>
      </c>
      <c r="D1119" s="4">
        <f t="shared" ref="D1119:G1119" si="351">D1120+D1128+D1129+D1130</f>
        <v>0</v>
      </c>
      <c r="E1119" s="4">
        <f t="shared" si="351"/>
        <v>0</v>
      </c>
      <c r="F1119" s="4">
        <f t="shared" si="351"/>
        <v>0</v>
      </c>
      <c r="G1119" s="4">
        <f t="shared" si="351"/>
        <v>0</v>
      </c>
    </row>
    <row r="1120" spans="1:7" ht="15.75" thickTop="1" x14ac:dyDescent="0.25">
      <c r="A1120" t="str">
        <f t="shared" si="348"/>
        <v>b</v>
      </c>
      <c r="B1120" s="5"/>
      <c r="C1120" s="6" t="s">
        <v>10</v>
      </c>
      <c r="D1120" s="7">
        <f t="shared" ref="D1120:G1120" si="352">SUM(D1121:D1127)</f>
        <v>0</v>
      </c>
      <c r="E1120" s="7">
        <f t="shared" si="352"/>
        <v>0</v>
      </c>
      <c r="F1120" s="7">
        <f t="shared" si="352"/>
        <v>0</v>
      </c>
      <c r="G1120" s="7">
        <f t="shared" si="352"/>
        <v>0</v>
      </c>
    </row>
    <row r="1121" spans="1:7" x14ac:dyDescent="0.25">
      <c r="A1121" t="str">
        <f t="shared" si="348"/>
        <v>b</v>
      </c>
      <c r="B1121" s="8"/>
      <c r="C1121" s="9" t="s">
        <v>11</v>
      </c>
      <c r="D1121" s="10"/>
      <c r="E1121" s="10"/>
      <c r="F1121" s="10"/>
      <c r="G1121" s="10"/>
    </row>
    <row r="1122" spans="1:7" x14ac:dyDescent="0.25">
      <c r="A1122" t="str">
        <f t="shared" si="348"/>
        <v>b</v>
      </c>
      <c r="B1122" s="8"/>
      <c r="C1122" s="9" t="s">
        <v>12</v>
      </c>
      <c r="D1122" s="10"/>
      <c r="E1122" s="10"/>
      <c r="F1122" s="10"/>
      <c r="G1122" s="10"/>
    </row>
    <row r="1123" spans="1:7" x14ac:dyDescent="0.25">
      <c r="A1123" t="str">
        <f t="shared" si="348"/>
        <v>b</v>
      </c>
      <c r="B1123" s="8"/>
      <c r="C1123" s="9" t="s">
        <v>13</v>
      </c>
      <c r="D1123" s="10"/>
      <c r="E1123" s="10"/>
      <c r="F1123" s="10"/>
      <c r="G1123" s="10"/>
    </row>
    <row r="1124" spans="1:7" x14ac:dyDescent="0.25">
      <c r="A1124" t="str">
        <f t="shared" si="348"/>
        <v>b</v>
      </c>
      <c r="B1124" s="8"/>
      <c r="C1124" s="9" t="s">
        <v>14</v>
      </c>
      <c r="D1124" s="10"/>
      <c r="E1124" s="10"/>
      <c r="F1124" s="10"/>
      <c r="G1124" s="10"/>
    </row>
    <row r="1125" spans="1:7" x14ac:dyDescent="0.25">
      <c r="A1125" t="str">
        <f t="shared" si="348"/>
        <v>b</v>
      </c>
      <c r="B1125" s="8"/>
      <c r="C1125" s="9" t="s">
        <v>15</v>
      </c>
      <c r="D1125" s="10"/>
      <c r="E1125" s="10"/>
      <c r="F1125" s="10"/>
      <c r="G1125" s="10"/>
    </row>
    <row r="1126" spans="1:7" x14ac:dyDescent="0.25">
      <c r="A1126" t="str">
        <f t="shared" si="348"/>
        <v>b</v>
      </c>
      <c r="B1126" s="8"/>
      <c r="C1126" s="9" t="s">
        <v>16</v>
      </c>
      <c r="D1126" s="10"/>
      <c r="E1126" s="10"/>
      <c r="F1126" s="10"/>
      <c r="G1126" s="10"/>
    </row>
    <row r="1127" spans="1:7" x14ac:dyDescent="0.25">
      <c r="A1127" t="str">
        <f t="shared" si="348"/>
        <v>b</v>
      </c>
      <c r="B1127" s="8"/>
      <c r="C1127" s="9" t="s">
        <v>17</v>
      </c>
      <c r="D1127" s="10"/>
      <c r="E1127" s="10"/>
      <c r="F1127" s="10"/>
      <c r="G1127" s="10"/>
    </row>
    <row r="1128" spans="1:7" x14ac:dyDescent="0.25">
      <c r="A1128" t="str">
        <f t="shared" si="348"/>
        <v>b</v>
      </c>
      <c r="B1128" s="5"/>
      <c r="C1128" s="6" t="s">
        <v>18</v>
      </c>
      <c r="D1128" s="7">
        <v>0</v>
      </c>
      <c r="E1128" s="7">
        <v>0</v>
      </c>
      <c r="F1128" s="7">
        <v>0</v>
      </c>
      <c r="G1128" s="7">
        <v>0</v>
      </c>
    </row>
    <row r="1129" spans="1:7" x14ac:dyDescent="0.25">
      <c r="A1129" t="str">
        <f t="shared" si="348"/>
        <v>b</v>
      </c>
      <c r="B1129" s="5"/>
      <c r="C1129" s="6" t="s">
        <v>19</v>
      </c>
      <c r="D1129" s="7">
        <v>0</v>
      </c>
      <c r="E1129" s="7">
        <v>0</v>
      </c>
      <c r="F1129" s="7">
        <v>0</v>
      </c>
      <c r="G1129" s="7">
        <v>0</v>
      </c>
    </row>
    <row r="1130" spans="1:7" ht="15.75" thickBot="1" x14ac:dyDescent="0.3">
      <c r="A1130" t="str">
        <f t="shared" si="348"/>
        <v>b</v>
      </c>
      <c r="B1130" s="11"/>
      <c r="C1130" s="12" t="s">
        <v>20</v>
      </c>
      <c r="D1130" s="13">
        <v>0</v>
      </c>
      <c r="E1130" s="13">
        <v>0</v>
      </c>
      <c r="F1130" s="13">
        <v>0</v>
      </c>
      <c r="G1130" s="13">
        <v>0</v>
      </c>
    </row>
    <row r="1131" spans="1:7" ht="46.5" thickTop="1" thickBot="1" x14ac:dyDescent="0.3">
      <c r="A1131" t="str">
        <f t="shared" si="348"/>
        <v>b</v>
      </c>
      <c r="B1131" s="3" t="s">
        <v>180</v>
      </c>
      <c r="C1131" s="14" t="s">
        <v>181</v>
      </c>
      <c r="D1131" s="4">
        <f t="shared" ref="D1131:G1131" si="353">D1132+D1140+D1141+D1142</f>
        <v>0</v>
      </c>
      <c r="E1131" s="4">
        <f t="shared" si="353"/>
        <v>0</v>
      </c>
      <c r="F1131" s="4">
        <f t="shared" si="353"/>
        <v>0</v>
      </c>
      <c r="G1131" s="4">
        <f t="shared" si="353"/>
        <v>0</v>
      </c>
    </row>
    <row r="1132" spans="1:7" ht="15.75" thickTop="1" x14ac:dyDescent="0.25">
      <c r="A1132" t="str">
        <f t="shared" si="348"/>
        <v>b</v>
      </c>
      <c r="B1132" s="5"/>
      <c r="C1132" s="6" t="s">
        <v>10</v>
      </c>
      <c r="D1132" s="7">
        <f t="shared" ref="D1132:G1132" si="354">SUM(D1133:D1139)</f>
        <v>0</v>
      </c>
      <c r="E1132" s="7">
        <f t="shared" si="354"/>
        <v>0</v>
      </c>
      <c r="F1132" s="7">
        <f t="shared" si="354"/>
        <v>0</v>
      </c>
      <c r="G1132" s="7">
        <f t="shared" si="354"/>
        <v>0</v>
      </c>
    </row>
    <row r="1133" spans="1:7" x14ac:dyDescent="0.25">
      <c r="A1133" t="str">
        <f t="shared" si="348"/>
        <v>b</v>
      </c>
      <c r="B1133" s="8"/>
      <c r="C1133" s="9" t="s">
        <v>11</v>
      </c>
      <c r="D1133" s="10"/>
      <c r="E1133" s="10"/>
      <c r="F1133" s="10"/>
      <c r="G1133" s="10"/>
    </row>
    <row r="1134" spans="1:7" x14ac:dyDescent="0.25">
      <c r="A1134" t="str">
        <f t="shared" si="348"/>
        <v>b</v>
      </c>
      <c r="B1134" s="8"/>
      <c r="C1134" s="9" t="s">
        <v>12</v>
      </c>
      <c r="D1134" s="10"/>
      <c r="E1134" s="10"/>
      <c r="F1134" s="10"/>
      <c r="G1134" s="10"/>
    </row>
    <row r="1135" spans="1:7" x14ac:dyDescent="0.25">
      <c r="A1135" t="str">
        <f t="shared" si="348"/>
        <v>b</v>
      </c>
      <c r="B1135" s="8"/>
      <c r="C1135" s="9" t="s">
        <v>13</v>
      </c>
      <c r="D1135" s="10"/>
      <c r="E1135" s="10"/>
      <c r="F1135" s="10"/>
      <c r="G1135" s="10"/>
    </row>
    <row r="1136" spans="1:7" x14ac:dyDescent="0.25">
      <c r="A1136" t="str">
        <f t="shared" si="348"/>
        <v>b</v>
      </c>
      <c r="B1136" s="8"/>
      <c r="C1136" s="9" t="s">
        <v>14</v>
      </c>
      <c r="D1136" s="10"/>
      <c r="E1136" s="10"/>
      <c r="F1136" s="10"/>
      <c r="G1136" s="10"/>
    </row>
    <row r="1137" spans="1:7" x14ac:dyDescent="0.25">
      <c r="A1137" t="str">
        <f t="shared" si="348"/>
        <v>b</v>
      </c>
      <c r="B1137" s="8"/>
      <c r="C1137" s="9" t="s">
        <v>15</v>
      </c>
      <c r="D1137" s="10"/>
      <c r="E1137" s="10"/>
      <c r="F1137" s="10"/>
      <c r="G1137" s="10"/>
    </row>
    <row r="1138" spans="1:7" x14ac:dyDescent="0.25">
      <c r="A1138" t="str">
        <f t="shared" si="348"/>
        <v>b</v>
      </c>
      <c r="B1138" s="8"/>
      <c r="C1138" s="9" t="s">
        <v>16</v>
      </c>
      <c r="D1138" s="10"/>
      <c r="E1138" s="10"/>
      <c r="F1138" s="10"/>
      <c r="G1138" s="10"/>
    </row>
    <row r="1139" spans="1:7" x14ac:dyDescent="0.25">
      <c r="A1139" t="str">
        <f t="shared" si="348"/>
        <v>b</v>
      </c>
      <c r="B1139" s="8"/>
      <c r="C1139" s="9" t="s">
        <v>17</v>
      </c>
      <c r="D1139" s="10"/>
      <c r="E1139" s="10"/>
      <c r="F1139" s="10"/>
      <c r="G1139" s="10"/>
    </row>
    <row r="1140" spans="1:7" x14ac:dyDescent="0.25">
      <c r="A1140" t="str">
        <f t="shared" si="348"/>
        <v>b</v>
      </c>
      <c r="B1140" s="5"/>
      <c r="C1140" s="6" t="s">
        <v>18</v>
      </c>
      <c r="D1140" s="10">
        <v>0</v>
      </c>
      <c r="E1140" s="10">
        <v>0</v>
      </c>
      <c r="F1140" s="10">
        <v>0</v>
      </c>
      <c r="G1140" s="10">
        <v>0</v>
      </c>
    </row>
    <row r="1141" spans="1:7" x14ac:dyDescent="0.25">
      <c r="A1141" t="str">
        <f t="shared" si="348"/>
        <v>b</v>
      </c>
      <c r="B1141" s="5"/>
      <c r="C1141" s="6" t="s">
        <v>19</v>
      </c>
      <c r="D1141" s="10">
        <v>0</v>
      </c>
      <c r="E1141" s="10">
        <v>0</v>
      </c>
      <c r="F1141" s="10">
        <v>0</v>
      </c>
      <c r="G1141" s="10">
        <v>0</v>
      </c>
    </row>
    <row r="1142" spans="1:7" ht="15.75" thickBot="1" x14ac:dyDescent="0.3">
      <c r="A1142" t="str">
        <f t="shared" si="348"/>
        <v>b</v>
      </c>
      <c r="B1142" s="11"/>
      <c r="C1142" s="12" t="s">
        <v>20</v>
      </c>
      <c r="D1142" s="10">
        <v>0</v>
      </c>
      <c r="E1142" s="10">
        <v>0</v>
      </c>
      <c r="F1142" s="10">
        <v>0</v>
      </c>
      <c r="G1142" s="10">
        <v>0</v>
      </c>
    </row>
    <row r="1143" spans="1:7" ht="15.75" thickTop="1" x14ac:dyDescent="0.25"/>
  </sheetData>
  <autoFilter ref="A2:G1142"/>
  <mergeCells count="1">
    <mergeCell ref="B1:G1"/>
  </mergeCells>
  <pageMargins left="0.7" right="0.7" top="0.75" bottom="0.75" header="0.3" footer="0.3"/>
  <pageSetup scale="56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143"/>
  <sheetViews>
    <sheetView showGridLines="0" view="pageBreakPreview" zoomScale="90" zoomScaleNormal="100" zoomScaleSheetLayoutView="90" workbookViewId="0">
      <pane xSplit="3" ySplit="2" topLeftCell="D958" activePane="bottomRight" state="frozen"/>
      <selection pane="topRight" activeCell="D1" sqref="D1"/>
      <selection pane="bottomLeft" activeCell="A3" sqref="A3"/>
      <selection pane="bottomRight" activeCell="B975" sqref="B975"/>
    </sheetView>
  </sheetViews>
  <sheetFormatPr defaultRowHeight="15" x14ac:dyDescent="0.25"/>
  <cols>
    <col min="1" max="1" width="3.28515625" customWidth="1"/>
    <col min="2" max="2" width="16.5703125" customWidth="1"/>
    <col min="3" max="3" width="50.140625" customWidth="1"/>
    <col min="4" max="7" width="15.85546875" customWidth="1"/>
  </cols>
  <sheetData>
    <row r="1" spans="1:7" ht="45" customHeight="1" x14ac:dyDescent="0.25">
      <c r="B1" s="144" t="s">
        <v>306</v>
      </c>
      <c r="C1" s="144"/>
      <c r="D1" s="144"/>
      <c r="E1" s="144"/>
      <c r="F1" s="144"/>
      <c r="G1" s="144"/>
    </row>
    <row r="2" spans="1:7" ht="30.75" thickBot="1" x14ac:dyDescent="0.3">
      <c r="B2" s="1" t="s">
        <v>0</v>
      </c>
      <c r="C2" s="1" t="s">
        <v>1</v>
      </c>
      <c r="D2" s="2" t="s">
        <v>275</v>
      </c>
      <c r="E2" s="2" t="s">
        <v>276</v>
      </c>
      <c r="F2" s="2" t="s">
        <v>277</v>
      </c>
      <c r="G2" s="2" t="s">
        <v>301</v>
      </c>
    </row>
    <row r="3" spans="1:7" ht="31.5" thickTop="1" thickBot="1" x14ac:dyDescent="0.3">
      <c r="A3" t="str">
        <f>IF(OR(D3&lt;&gt;0,E3&lt;&gt;0,F3&lt;&gt;0,G3&lt;&gt;0,),"a","b")</f>
        <v>a</v>
      </c>
      <c r="B3" s="16" t="s">
        <v>7</v>
      </c>
      <c r="C3" s="4" t="s">
        <v>8</v>
      </c>
      <c r="D3" s="4">
        <f t="shared" ref="D3:G14" si="0">D15+D267+D543+D1071+D1083</f>
        <v>0</v>
      </c>
      <c r="E3" s="4">
        <f t="shared" si="0"/>
        <v>136154.59</v>
      </c>
      <c r="F3" s="4">
        <f t="shared" si="0"/>
        <v>0</v>
      </c>
      <c r="G3" s="4">
        <f t="shared" si="0"/>
        <v>0</v>
      </c>
    </row>
    <row r="4" spans="1:7" ht="15.75" thickTop="1" x14ac:dyDescent="0.25">
      <c r="A4" t="str">
        <f t="shared" ref="A4:A67" si="1">IF(OR(D4&lt;&gt;0,E4&lt;&gt;0,F4&lt;&gt;0,G4&lt;&gt;0,),"a","b")</f>
        <v>b</v>
      </c>
      <c r="B4" s="5" t="s">
        <v>9</v>
      </c>
      <c r="C4" s="6" t="s">
        <v>10</v>
      </c>
      <c r="D4" s="7">
        <f t="shared" si="0"/>
        <v>0</v>
      </c>
      <c r="E4" s="7">
        <f t="shared" si="0"/>
        <v>0</v>
      </c>
      <c r="F4" s="7">
        <f t="shared" si="0"/>
        <v>0</v>
      </c>
      <c r="G4" s="7">
        <f t="shared" si="0"/>
        <v>0</v>
      </c>
    </row>
    <row r="5" spans="1:7" x14ac:dyDescent="0.25">
      <c r="A5" t="str">
        <f t="shared" si="1"/>
        <v>b</v>
      </c>
      <c r="B5" s="8" t="s">
        <v>9</v>
      </c>
      <c r="C5" s="9" t="s">
        <v>11</v>
      </c>
      <c r="D5" s="10">
        <f t="shared" si="0"/>
        <v>0</v>
      </c>
      <c r="E5" s="10">
        <f t="shared" si="0"/>
        <v>0</v>
      </c>
      <c r="F5" s="10">
        <f t="shared" si="0"/>
        <v>0</v>
      </c>
      <c r="G5" s="10">
        <f t="shared" si="0"/>
        <v>0</v>
      </c>
    </row>
    <row r="6" spans="1:7" x14ac:dyDescent="0.25">
      <c r="A6" t="str">
        <f t="shared" si="1"/>
        <v>b</v>
      </c>
      <c r="B6" s="8" t="s">
        <v>9</v>
      </c>
      <c r="C6" s="9" t="s">
        <v>12</v>
      </c>
      <c r="D6" s="10">
        <f t="shared" si="0"/>
        <v>0</v>
      </c>
      <c r="E6" s="10">
        <f t="shared" si="0"/>
        <v>0</v>
      </c>
      <c r="F6" s="10">
        <f t="shared" si="0"/>
        <v>0</v>
      </c>
      <c r="G6" s="10">
        <f t="shared" si="0"/>
        <v>0</v>
      </c>
    </row>
    <row r="7" spans="1:7" x14ac:dyDescent="0.25">
      <c r="A7" t="str">
        <f t="shared" si="1"/>
        <v>b</v>
      </c>
      <c r="B7" s="8" t="s">
        <v>9</v>
      </c>
      <c r="C7" s="9" t="s">
        <v>13</v>
      </c>
      <c r="D7" s="10">
        <f t="shared" si="0"/>
        <v>0</v>
      </c>
      <c r="E7" s="10">
        <f t="shared" si="0"/>
        <v>0</v>
      </c>
      <c r="F7" s="10">
        <f t="shared" si="0"/>
        <v>0</v>
      </c>
      <c r="G7" s="10">
        <f t="shared" si="0"/>
        <v>0</v>
      </c>
    </row>
    <row r="8" spans="1:7" x14ac:dyDescent="0.25">
      <c r="A8" t="str">
        <f t="shared" si="1"/>
        <v>b</v>
      </c>
      <c r="B8" s="8" t="s">
        <v>9</v>
      </c>
      <c r="C8" s="9" t="s">
        <v>14</v>
      </c>
      <c r="D8" s="10">
        <f t="shared" si="0"/>
        <v>0</v>
      </c>
      <c r="E8" s="10">
        <f t="shared" si="0"/>
        <v>0</v>
      </c>
      <c r="F8" s="10">
        <f t="shared" si="0"/>
        <v>0</v>
      </c>
      <c r="G8" s="10">
        <f t="shared" si="0"/>
        <v>0</v>
      </c>
    </row>
    <row r="9" spans="1:7" x14ac:dyDescent="0.25">
      <c r="A9" t="str">
        <f t="shared" si="1"/>
        <v>b</v>
      </c>
      <c r="B9" s="8" t="s">
        <v>9</v>
      </c>
      <c r="C9" s="9" t="s">
        <v>15</v>
      </c>
      <c r="D9" s="10">
        <f t="shared" si="0"/>
        <v>0</v>
      </c>
      <c r="E9" s="10">
        <f t="shared" si="0"/>
        <v>0</v>
      </c>
      <c r="F9" s="10">
        <f t="shared" si="0"/>
        <v>0</v>
      </c>
      <c r="G9" s="10">
        <f t="shared" si="0"/>
        <v>0</v>
      </c>
    </row>
    <row r="10" spans="1:7" x14ac:dyDescent="0.25">
      <c r="A10" t="str">
        <f t="shared" si="1"/>
        <v>b</v>
      </c>
      <c r="B10" s="8" t="s">
        <v>9</v>
      </c>
      <c r="C10" s="9" t="s">
        <v>16</v>
      </c>
      <c r="D10" s="10">
        <f t="shared" si="0"/>
        <v>0</v>
      </c>
      <c r="E10" s="10">
        <f t="shared" si="0"/>
        <v>0</v>
      </c>
      <c r="F10" s="10">
        <f t="shared" si="0"/>
        <v>0</v>
      </c>
      <c r="G10" s="10">
        <f t="shared" si="0"/>
        <v>0</v>
      </c>
    </row>
    <row r="11" spans="1:7" x14ac:dyDescent="0.25">
      <c r="A11" t="str">
        <f t="shared" si="1"/>
        <v>b</v>
      </c>
      <c r="B11" s="8" t="s">
        <v>9</v>
      </c>
      <c r="C11" s="9" t="s">
        <v>17</v>
      </c>
      <c r="D11" s="10">
        <f t="shared" si="0"/>
        <v>0</v>
      </c>
      <c r="E11" s="10">
        <f t="shared" si="0"/>
        <v>0</v>
      </c>
      <c r="F11" s="10">
        <f t="shared" si="0"/>
        <v>0</v>
      </c>
      <c r="G11" s="10">
        <f t="shared" si="0"/>
        <v>0</v>
      </c>
    </row>
    <row r="12" spans="1:7" x14ac:dyDescent="0.25">
      <c r="A12" t="str">
        <f t="shared" si="1"/>
        <v>a</v>
      </c>
      <c r="B12" s="5" t="s">
        <v>9</v>
      </c>
      <c r="C12" s="6" t="s">
        <v>18</v>
      </c>
      <c r="D12" s="7">
        <f t="shared" si="0"/>
        <v>0</v>
      </c>
      <c r="E12" s="7">
        <f t="shared" si="0"/>
        <v>136154.59</v>
      </c>
      <c r="F12" s="7">
        <f t="shared" si="0"/>
        <v>0</v>
      </c>
      <c r="G12" s="7">
        <f t="shared" si="0"/>
        <v>0</v>
      </c>
    </row>
    <row r="13" spans="1:7" x14ac:dyDescent="0.25">
      <c r="A13" t="str">
        <f t="shared" si="1"/>
        <v>b</v>
      </c>
      <c r="B13" s="5" t="s">
        <v>9</v>
      </c>
      <c r="C13" s="6" t="s">
        <v>19</v>
      </c>
      <c r="D13" s="7">
        <f t="shared" si="0"/>
        <v>0</v>
      </c>
      <c r="E13" s="7">
        <f t="shared" si="0"/>
        <v>0</v>
      </c>
      <c r="F13" s="7">
        <f t="shared" si="0"/>
        <v>0</v>
      </c>
      <c r="G13" s="7">
        <f t="shared" si="0"/>
        <v>0</v>
      </c>
    </row>
    <row r="14" spans="1:7" ht="15.75" thickBot="1" x14ac:dyDescent="0.3">
      <c r="A14" t="str">
        <f t="shared" si="1"/>
        <v>b</v>
      </c>
      <c r="B14" s="11" t="s">
        <v>9</v>
      </c>
      <c r="C14" s="12" t="s">
        <v>20</v>
      </c>
      <c r="D14" s="13">
        <f t="shared" si="0"/>
        <v>0</v>
      </c>
      <c r="E14" s="13">
        <f t="shared" si="0"/>
        <v>0</v>
      </c>
      <c r="F14" s="13">
        <f t="shared" si="0"/>
        <v>0</v>
      </c>
      <c r="G14" s="13">
        <f t="shared" si="0"/>
        <v>0</v>
      </c>
    </row>
    <row r="15" spans="1:7" ht="31.5" thickTop="1" thickBot="1" x14ac:dyDescent="0.3">
      <c r="A15" t="str">
        <f t="shared" si="1"/>
        <v>b</v>
      </c>
      <c r="B15" s="16" t="s">
        <v>21</v>
      </c>
      <c r="C15" s="4" t="s">
        <v>22</v>
      </c>
      <c r="D15" s="4">
        <f>D27+D39+D87+D99+D243+D255</f>
        <v>0</v>
      </c>
      <c r="E15" s="4">
        <f>E27+E39+E87+E99+E243+E255</f>
        <v>0</v>
      </c>
      <c r="F15" s="4">
        <f>F27+F39+F87+F99+F243+F255</f>
        <v>0</v>
      </c>
      <c r="G15" s="4">
        <f>G27+G39+G87+G99+G243+G255</f>
        <v>0</v>
      </c>
    </row>
    <row r="16" spans="1:7" ht="15.75" thickTop="1" x14ac:dyDescent="0.25">
      <c r="A16" t="str">
        <f t="shared" si="1"/>
        <v>b</v>
      </c>
      <c r="B16" s="5"/>
      <c r="C16" s="6" t="s">
        <v>10</v>
      </c>
      <c r="D16" s="7">
        <f t="shared" ref="D16:G26" si="2">D28+D40+D88+D100+D244+D256</f>
        <v>0</v>
      </c>
      <c r="E16" s="7">
        <f t="shared" si="2"/>
        <v>0</v>
      </c>
      <c r="F16" s="7">
        <f t="shared" si="2"/>
        <v>0</v>
      </c>
      <c r="G16" s="7">
        <f t="shared" si="2"/>
        <v>0</v>
      </c>
    </row>
    <row r="17" spans="1:7" x14ac:dyDescent="0.25">
      <c r="A17" t="str">
        <f t="shared" si="1"/>
        <v>b</v>
      </c>
      <c r="B17" s="8"/>
      <c r="C17" s="9" t="s">
        <v>11</v>
      </c>
      <c r="D17" s="10">
        <f t="shared" si="2"/>
        <v>0</v>
      </c>
      <c r="E17" s="10">
        <f t="shared" si="2"/>
        <v>0</v>
      </c>
      <c r="F17" s="10">
        <f t="shared" si="2"/>
        <v>0</v>
      </c>
      <c r="G17" s="10">
        <f t="shared" si="2"/>
        <v>0</v>
      </c>
    </row>
    <row r="18" spans="1:7" x14ac:dyDescent="0.25">
      <c r="A18" t="str">
        <f t="shared" si="1"/>
        <v>b</v>
      </c>
      <c r="B18" s="8"/>
      <c r="C18" s="9" t="s">
        <v>12</v>
      </c>
      <c r="D18" s="10">
        <f t="shared" si="2"/>
        <v>0</v>
      </c>
      <c r="E18" s="10">
        <f t="shared" si="2"/>
        <v>0</v>
      </c>
      <c r="F18" s="10">
        <f t="shared" si="2"/>
        <v>0</v>
      </c>
      <c r="G18" s="10">
        <f t="shared" si="2"/>
        <v>0</v>
      </c>
    </row>
    <row r="19" spans="1:7" x14ac:dyDescent="0.25">
      <c r="A19" t="str">
        <f t="shared" si="1"/>
        <v>b</v>
      </c>
      <c r="B19" s="8"/>
      <c r="C19" s="9" t="s">
        <v>13</v>
      </c>
      <c r="D19" s="10">
        <f t="shared" si="2"/>
        <v>0</v>
      </c>
      <c r="E19" s="10">
        <f t="shared" si="2"/>
        <v>0</v>
      </c>
      <c r="F19" s="10">
        <f t="shared" si="2"/>
        <v>0</v>
      </c>
      <c r="G19" s="10">
        <f t="shared" si="2"/>
        <v>0</v>
      </c>
    </row>
    <row r="20" spans="1:7" x14ac:dyDescent="0.25">
      <c r="A20" t="str">
        <f t="shared" si="1"/>
        <v>b</v>
      </c>
      <c r="B20" s="8"/>
      <c r="C20" s="9" t="s">
        <v>14</v>
      </c>
      <c r="D20" s="10">
        <f t="shared" si="2"/>
        <v>0</v>
      </c>
      <c r="E20" s="10">
        <f t="shared" si="2"/>
        <v>0</v>
      </c>
      <c r="F20" s="10">
        <f t="shared" si="2"/>
        <v>0</v>
      </c>
      <c r="G20" s="10">
        <f t="shared" si="2"/>
        <v>0</v>
      </c>
    </row>
    <row r="21" spans="1:7" x14ac:dyDescent="0.25">
      <c r="A21" t="str">
        <f t="shared" si="1"/>
        <v>b</v>
      </c>
      <c r="B21" s="8"/>
      <c r="C21" s="9" t="s">
        <v>15</v>
      </c>
      <c r="D21" s="10">
        <f t="shared" si="2"/>
        <v>0</v>
      </c>
      <c r="E21" s="10">
        <f t="shared" si="2"/>
        <v>0</v>
      </c>
      <c r="F21" s="10">
        <f t="shared" si="2"/>
        <v>0</v>
      </c>
      <c r="G21" s="10">
        <f t="shared" si="2"/>
        <v>0</v>
      </c>
    </row>
    <row r="22" spans="1:7" x14ac:dyDescent="0.25">
      <c r="A22" t="str">
        <f t="shared" si="1"/>
        <v>b</v>
      </c>
      <c r="B22" s="8"/>
      <c r="C22" s="9" t="s">
        <v>16</v>
      </c>
      <c r="D22" s="10">
        <f t="shared" si="2"/>
        <v>0</v>
      </c>
      <c r="E22" s="10">
        <f t="shared" si="2"/>
        <v>0</v>
      </c>
      <c r="F22" s="10">
        <f t="shared" si="2"/>
        <v>0</v>
      </c>
      <c r="G22" s="10">
        <f t="shared" si="2"/>
        <v>0</v>
      </c>
    </row>
    <row r="23" spans="1:7" x14ac:dyDescent="0.25">
      <c r="A23" t="str">
        <f t="shared" si="1"/>
        <v>b</v>
      </c>
      <c r="B23" s="8"/>
      <c r="C23" s="9" t="s">
        <v>17</v>
      </c>
      <c r="D23" s="10">
        <f t="shared" si="2"/>
        <v>0</v>
      </c>
      <c r="E23" s="10">
        <f t="shared" si="2"/>
        <v>0</v>
      </c>
      <c r="F23" s="10">
        <f t="shared" si="2"/>
        <v>0</v>
      </c>
      <c r="G23" s="10">
        <f t="shared" si="2"/>
        <v>0</v>
      </c>
    </row>
    <row r="24" spans="1:7" x14ac:dyDescent="0.25">
      <c r="A24" t="str">
        <f t="shared" si="1"/>
        <v>b</v>
      </c>
      <c r="B24" s="5"/>
      <c r="C24" s="6" t="s">
        <v>18</v>
      </c>
      <c r="D24" s="7">
        <f t="shared" si="2"/>
        <v>0</v>
      </c>
      <c r="E24" s="7">
        <f t="shared" si="2"/>
        <v>0</v>
      </c>
      <c r="F24" s="7">
        <f t="shared" si="2"/>
        <v>0</v>
      </c>
      <c r="G24" s="7">
        <f t="shared" si="2"/>
        <v>0</v>
      </c>
    </row>
    <row r="25" spans="1:7" x14ac:dyDescent="0.25">
      <c r="A25" t="str">
        <f t="shared" si="1"/>
        <v>b</v>
      </c>
      <c r="B25" s="5"/>
      <c r="C25" s="6" t="s">
        <v>19</v>
      </c>
      <c r="D25" s="7">
        <f t="shared" si="2"/>
        <v>0</v>
      </c>
      <c r="E25" s="7">
        <f t="shared" si="2"/>
        <v>0</v>
      </c>
      <c r="F25" s="7">
        <f t="shared" si="2"/>
        <v>0</v>
      </c>
      <c r="G25" s="7">
        <f t="shared" si="2"/>
        <v>0</v>
      </c>
    </row>
    <row r="26" spans="1:7" ht="15.75" thickBot="1" x14ac:dyDescent="0.3">
      <c r="A26" t="str">
        <f t="shared" si="1"/>
        <v>b</v>
      </c>
      <c r="B26" s="11"/>
      <c r="C26" s="12" t="s">
        <v>20</v>
      </c>
      <c r="D26" s="13">
        <f t="shared" si="2"/>
        <v>0</v>
      </c>
      <c r="E26" s="13">
        <f t="shared" si="2"/>
        <v>0</v>
      </c>
      <c r="F26" s="13">
        <f t="shared" si="2"/>
        <v>0</v>
      </c>
      <c r="G26" s="13">
        <f t="shared" si="2"/>
        <v>0</v>
      </c>
    </row>
    <row r="27" spans="1:7" ht="46.5" thickTop="1" thickBot="1" x14ac:dyDescent="0.3">
      <c r="A27" t="str">
        <f t="shared" si="1"/>
        <v>b</v>
      </c>
      <c r="B27" s="3" t="s">
        <v>23</v>
      </c>
      <c r="C27" s="4" t="s">
        <v>24</v>
      </c>
      <c r="D27" s="4">
        <f t="shared" ref="D27:G27" si="3">D28+D36+D37+D38</f>
        <v>0</v>
      </c>
      <c r="E27" s="4">
        <f t="shared" si="3"/>
        <v>0</v>
      </c>
      <c r="F27" s="4">
        <f t="shared" si="3"/>
        <v>0</v>
      </c>
      <c r="G27" s="4">
        <f t="shared" si="3"/>
        <v>0</v>
      </c>
    </row>
    <row r="28" spans="1:7" ht="15.75" thickTop="1" x14ac:dyDescent="0.25">
      <c r="A28" t="str">
        <f t="shared" si="1"/>
        <v>b</v>
      </c>
      <c r="B28" s="5"/>
      <c r="C28" s="6" t="s">
        <v>10</v>
      </c>
      <c r="D28" s="7">
        <f t="shared" ref="D28:G28" si="4">SUM(D29:D35)</f>
        <v>0</v>
      </c>
      <c r="E28" s="7">
        <f t="shared" si="4"/>
        <v>0</v>
      </c>
      <c r="F28" s="7">
        <f t="shared" si="4"/>
        <v>0</v>
      </c>
      <c r="G28" s="7">
        <f t="shared" si="4"/>
        <v>0</v>
      </c>
    </row>
    <row r="29" spans="1:7" x14ac:dyDescent="0.25">
      <c r="A29" t="str">
        <f t="shared" si="1"/>
        <v>b</v>
      </c>
      <c r="B29" s="8"/>
      <c r="C29" s="9" t="s">
        <v>11</v>
      </c>
      <c r="D29" s="10"/>
      <c r="E29" s="10"/>
      <c r="F29" s="10"/>
      <c r="G29" s="10"/>
    </row>
    <row r="30" spans="1:7" x14ac:dyDescent="0.25">
      <c r="A30" t="str">
        <f t="shared" si="1"/>
        <v>b</v>
      </c>
      <c r="B30" s="8"/>
      <c r="C30" s="9" t="s">
        <v>12</v>
      </c>
      <c r="D30" s="10"/>
      <c r="E30" s="10"/>
      <c r="F30" s="10"/>
      <c r="G30" s="10"/>
    </row>
    <row r="31" spans="1:7" x14ac:dyDescent="0.25">
      <c r="A31" t="str">
        <f t="shared" si="1"/>
        <v>b</v>
      </c>
      <c r="B31" s="8"/>
      <c r="C31" s="9" t="s">
        <v>13</v>
      </c>
      <c r="D31" s="10"/>
      <c r="E31" s="10"/>
      <c r="F31" s="10"/>
      <c r="G31" s="10"/>
    </row>
    <row r="32" spans="1:7" x14ac:dyDescent="0.25">
      <c r="A32" t="str">
        <f t="shared" si="1"/>
        <v>b</v>
      </c>
      <c r="B32" s="8"/>
      <c r="C32" s="9" t="s">
        <v>14</v>
      </c>
      <c r="D32" s="10"/>
      <c r="E32" s="10"/>
      <c r="F32" s="10"/>
      <c r="G32" s="10"/>
    </row>
    <row r="33" spans="1:7" x14ac:dyDescent="0.25">
      <c r="A33" t="str">
        <f t="shared" si="1"/>
        <v>b</v>
      </c>
      <c r="B33" s="8"/>
      <c r="C33" s="9" t="s">
        <v>15</v>
      </c>
      <c r="D33" s="10"/>
      <c r="E33" s="10"/>
      <c r="F33" s="10"/>
      <c r="G33" s="10"/>
    </row>
    <row r="34" spans="1:7" x14ac:dyDescent="0.25">
      <c r="A34" t="str">
        <f t="shared" si="1"/>
        <v>b</v>
      </c>
      <c r="B34" s="8"/>
      <c r="C34" s="9" t="s">
        <v>16</v>
      </c>
      <c r="D34" s="10"/>
      <c r="E34" s="10"/>
      <c r="F34" s="10"/>
      <c r="G34" s="10"/>
    </row>
    <row r="35" spans="1:7" x14ac:dyDescent="0.25">
      <c r="A35" t="str">
        <f t="shared" si="1"/>
        <v>b</v>
      </c>
      <c r="B35" s="8"/>
      <c r="C35" s="9" t="s">
        <v>17</v>
      </c>
      <c r="D35" s="10"/>
      <c r="E35" s="10"/>
      <c r="F35" s="10"/>
      <c r="G35" s="10"/>
    </row>
    <row r="36" spans="1:7" x14ac:dyDescent="0.25">
      <c r="A36" t="str">
        <f t="shared" si="1"/>
        <v>b</v>
      </c>
      <c r="B36" s="5"/>
      <c r="C36" s="6" t="s">
        <v>18</v>
      </c>
      <c r="D36" s="7">
        <v>0</v>
      </c>
      <c r="E36" s="7">
        <v>0</v>
      </c>
      <c r="F36" s="7">
        <v>0</v>
      </c>
      <c r="G36" s="7">
        <v>0</v>
      </c>
    </row>
    <row r="37" spans="1:7" x14ac:dyDescent="0.25">
      <c r="A37" t="str">
        <f t="shared" si="1"/>
        <v>b</v>
      </c>
      <c r="B37" s="5"/>
      <c r="C37" s="6" t="s">
        <v>19</v>
      </c>
      <c r="D37" s="7">
        <v>0</v>
      </c>
      <c r="E37" s="7">
        <v>0</v>
      </c>
      <c r="F37" s="7">
        <v>0</v>
      </c>
      <c r="G37" s="7">
        <v>0</v>
      </c>
    </row>
    <row r="38" spans="1:7" ht="15.75" thickBot="1" x14ac:dyDescent="0.3">
      <c r="A38" t="str">
        <f t="shared" si="1"/>
        <v>b</v>
      </c>
      <c r="B38" s="11"/>
      <c r="C38" s="12" t="s">
        <v>20</v>
      </c>
      <c r="D38" s="13">
        <v>0</v>
      </c>
      <c r="E38" s="13">
        <v>0</v>
      </c>
      <c r="F38" s="13">
        <v>0</v>
      </c>
      <c r="G38" s="13">
        <v>0</v>
      </c>
    </row>
    <row r="39" spans="1:7" ht="31.5" thickTop="1" thickBot="1" x14ac:dyDescent="0.3">
      <c r="A39" t="str">
        <f t="shared" si="1"/>
        <v>b</v>
      </c>
      <c r="B39" s="16" t="s">
        <v>25</v>
      </c>
      <c r="C39" s="4" t="s">
        <v>26</v>
      </c>
      <c r="D39" s="4">
        <f>D51+D63+D75</f>
        <v>0</v>
      </c>
      <c r="E39" s="4">
        <f>E51+E63+E75</f>
        <v>0</v>
      </c>
      <c r="F39" s="4">
        <f>F51+F63+F75</f>
        <v>0</v>
      </c>
      <c r="G39" s="4">
        <f>G51+G63+G75</f>
        <v>0</v>
      </c>
    </row>
    <row r="40" spans="1:7" ht="15.75" thickTop="1" x14ac:dyDescent="0.25">
      <c r="A40" t="str">
        <f t="shared" si="1"/>
        <v>b</v>
      </c>
      <c r="B40" s="5"/>
      <c r="C40" s="6" t="s">
        <v>10</v>
      </c>
      <c r="D40" s="7">
        <f t="shared" ref="D40:G50" si="5">D52+D64+D76</f>
        <v>0</v>
      </c>
      <c r="E40" s="7">
        <f t="shared" si="5"/>
        <v>0</v>
      </c>
      <c r="F40" s="7">
        <f t="shared" si="5"/>
        <v>0</v>
      </c>
      <c r="G40" s="7">
        <f t="shared" si="5"/>
        <v>0</v>
      </c>
    </row>
    <row r="41" spans="1:7" x14ac:dyDescent="0.25">
      <c r="A41" t="str">
        <f t="shared" si="1"/>
        <v>b</v>
      </c>
      <c r="B41" s="8"/>
      <c r="C41" s="9" t="s">
        <v>11</v>
      </c>
      <c r="D41" s="10">
        <f t="shared" si="5"/>
        <v>0</v>
      </c>
      <c r="E41" s="10">
        <f t="shared" si="5"/>
        <v>0</v>
      </c>
      <c r="F41" s="10">
        <f t="shared" si="5"/>
        <v>0</v>
      </c>
      <c r="G41" s="10">
        <f t="shared" si="5"/>
        <v>0</v>
      </c>
    </row>
    <row r="42" spans="1:7" x14ac:dyDescent="0.25">
      <c r="A42" t="str">
        <f t="shared" si="1"/>
        <v>b</v>
      </c>
      <c r="B42" s="8"/>
      <c r="C42" s="9" t="s">
        <v>12</v>
      </c>
      <c r="D42" s="10">
        <f t="shared" si="5"/>
        <v>0</v>
      </c>
      <c r="E42" s="10">
        <f t="shared" si="5"/>
        <v>0</v>
      </c>
      <c r="F42" s="10">
        <f t="shared" si="5"/>
        <v>0</v>
      </c>
      <c r="G42" s="10">
        <f t="shared" si="5"/>
        <v>0</v>
      </c>
    </row>
    <row r="43" spans="1:7" x14ac:dyDescent="0.25">
      <c r="A43" t="str">
        <f t="shared" si="1"/>
        <v>b</v>
      </c>
      <c r="B43" s="8"/>
      <c r="C43" s="9" t="s">
        <v>13</v>
      </c>
      <c r="D43" s="10">
        <f t="shared" si="5"/>
        <v>0</v>
      </c>
      <c r="E43" s="10">
        <f t="shared" si="5"/>
        <v>0</v>
      </c>
      <c r="F43" s="10">
        <f t="shared" si="5"/>
        <v>0</v>
      </c>
      <c r="G43" s="10">
        <f t="shared" si="5"/>
        <v>0</v>
      </c>
    </row>
    <row r="44" spans="1:7" x14ac:dyDescent="0.25">
      <c r="A44" t="str">
        <f t="shared" si="1"/>
        <v>b</v>
      </c>
      <c r="B44" s="8"/>
      <c r="C44" s="9" t="s">
        <v>14</v>
      </c>
      <c r="D44" s="10">
        <f t="shared" si="5"/>
        <v>0</v>
      </c>
      <c r="E44" s="10">
        <f t="shared" si="5"/>
        <v>0</v>
      </c>
      <c r="F44" s="10">
        <f t="shared" si="5"/>
        <v>0</v>
      </c>
      <c r="G44" s="10">
        <f t="shared" si="5"/>
        <v>0</v>
      </c>
    </row>
    <row r="45" spans="1:7" x14ac:dyDescent="0.25">
      <c r="A45" t="str">
        <f t="shared" si="1"/>
        <v>b</v>
      </c>
      <c r="B45" s="8"/>
      <c r="C45" s="9" t="s">
        <v>15</v>
      </c>
      <c r="D45" s="10">
        <f t="shared" si="5"/>
        <v>0</v>
      </c>
      <c r="E45" s="10">
        <f t="shared" si="5"/>
        <v>0</v>
      </c>
      <c r="F45" s="10">
        <f t="shared" si="5"/>
        <v>0</v>
      </c>
      <c r="G45" s="10">
        <f t="shared" si="5"/>
        <v>0</v>
      </c>
    </row>
    <row r="46" spans="1:7" x14ac:dyDescent="0.25">
      <c r="A46" t="str">
        <f t="shared" si="1"/>
        <v>b</v>
      </c>
      <c r="B46" s="8"/>
      <c r="C46" s="9" t="s">
        <v>16</v>
      </c>
      <c r="D46" s="10">
        <f t="shared" si="5"/>
        <v>0</v>
      </c>
      <c r="E46" s="10">
        <f t="shared" si="5"/>
        <v>0</v>
      </c>
      <c r="F46" s="10">
        <f t="shared" si="5"/>
        <v>0</v>
      </c>
      <c r="G46" s="10">
        <f t="shared" si="5"/>
        <v>0</v>
      </c>
    </row>
    <row r="47" spans="1:7" x14ac:dyDescent="0.25">
      <c r="A47" t="str">
        <f t="shared" si="1"/>
        <v>b</v>
      </c>
      <c r="B47" s="8"/>
      <c r="C47" s="9" t="s">
        <v>17</v>
      </c>
      <c r="D47" s="10">
        <f t="shared" si="5"/>
        <v>0</v>
      </c>
      <c r="E47" s="10">
        <f t="shared" si="5"/>
        <v>0</v>
      </c>
      <c r="F47" s="10">
        <f t="shared" si="5"/>
        <v>0</v>
      </c>
      <c r="G47" s="10">
        <f t="shared" si="5"/>
        <v>0</v>
      </c>
    </row>
    <row r="48" spans="1:7" x14ac:dyDescent="0.25">
      <c r="A48" t="str">
        <f t="shared" si="1"/>
        <v>b</v>
      </c>
      <c r="B48" s="5"/>
      <c r="C48" s="6" t="s">
        <v>18</v>
      </c>
      <c r="D48" s="7">
        <f t="shared" si="5"/>
        <v>0</v>
      </c>
      <c r="E48" s="7">
        <f t="shared" si="5"/>
        <v>0</v>
      </c>
      <c r="F48" s="7">
        <f t="shared" si="5"/>
        <v>0</v>
      </c>
      <c r="G48" s="7">
        <f t="shared" si="5"/>
        <v>0</v>
      </c>
    </row>
    <row r="49" spans="1:7" x14ac:dyDescent="0.25">
      <c r="A49" t="str">
        <f t="shared" si="1"/>
        <v>b</v>
      </c>
      <c r="B49" s="5"/>
      <c r="C49" s="6" t="s">
        <v>19</v>
      </c>
      <c r="D49" s="7">
        <f t="shared" si="5"/>
        <v>0</v>
      </c>
      <c r="E49" s="7">
        <f t="shared" si="5"/>
        <v>0</v>
      </c>
      <c r="F49" s="7">
        <f t="shared" si="5"/>
        <v>0</v>
      </c>
      <c r="G49" s="7">
        <f t="shared" si="5"/>
        <v>0</v>
      </c>
    </row>
    <row r="50" spans="1:7" ht="15.75" thickBot="1" x14ac:dyDescent="0.3">
      <c r="A50" t="str">
        <f t="shared" si="1"/>
        <v>b</v>
      </c>
      <c r="B50" s="11"/>
      <c r="C50" s="12" t="s">
        <v>20</v>
      </c>
      <c r="D50" s="13">
        <f t="shared" si="5"/>
        <v>0</v>
      </c>
      <c r="E50" s="13">
        <f t="shared" si="5"/>
        <v>0</v>
      </c>
      <c r="F50" s="13">
        <f t="shared" si="5"/>
        <v>0</v>
      </c>
      <c r="G50" s="13">
        <f t="shared" si="5"/>
        <v>0</v>
      </c>
    </row>
    <row r="51" spans="1:7" ht="31.5" thickTop="1" thickBot="1" x14ac:dyDescent="0.3">
      <c r="A51" t="str">
        <f t="shared" si="1"/>
        <v>b</v>
      </c>
      <c r="B51" s="3" t="s">
        <v>27</v>
      </c>
      <c r="C51" s="4" t="s">
        <v>26</v>
      </c>
      <c r="D51" s="4">
        <f t="shared" ref="D51:G51" si="6">D52+D60+D61+D62</f>
        <v>0</v>
      </c>
      <c r="E51" s="4">
        <f t="shared" si="6"/>
        <v>0</v>
      </c>
      <c r="F51" s="4">
        <f t="shared" si="6"/>
        <v>0</v>
      </c>
      <c r="G51" s="4">
        <f t="shared" si="6"/>
        <v>0</v>
      </c>
    </row>
    <row r="52" spans="1:7" ht="15.75" thickTop="1" x14ac:dyDescent="0.25">
      <c r="A52" t="str">
        <f t="shared" si="1"/>
        <v>b</v>
      </c>
      <c r="B52" s="5"/>
      <c r="C52" s="6" t="s">
        <v>10</v>
      </c>
      <c r="D52" s="7">
        <f t="shared" ref="D52:G52" si="7">SUM(D53:D59)</f>
        <v>0</v>
      </c>
      <c r="E52" s="7">
        <f t="shared" si="7"/>
        <v>0</v>
      </c>
      <c r="F52" s="7">
        <f t="shared" si="7"/>
        <v>0</v>
      </c>
      <c r="G52" s="7">
        <f t="shared" si="7"/>
        <v>0</v>
      </c>
    </row>
    <row r="53" spans="1:7" x14ac:dyDescent="0.25">
      <c r="A53" t="str">
        <f t="shared" si="1"/>
        <v>b</v>
      </c>
      <c r="B53" s="8"/>
      <c r="C53" s="9" t="s">
        <v>11</v>
      </c>
      <c r="D53" s="10"/>
      <c r="E53" s="10"/>
      <c r="F53" s="10"/>
      <c r="G53" s="10"/>
    </row>
    <row r="54" spans="1:7" x14ac:dyDescent="0.25">
      <c r="A54" t="str">
        <f t="shared" si="1"/>
        <v>b</v>
      </c>
      <c r="B54" s="8"/>
      <c r="C54" s="9" t="s">
        <v>12</v>
      </c>
      <c r="D54" s="10"/>
      <c r="E54" s="10"/>
      <c r="F54" s="10"/>
      <c r="G54" s="10"/>
    </row>
    <row r="55" spans="1:7" x14ac:dyDescent="0.25">
      <c r="A55" t="str">
        <f t="shared" si="1"/>
        <v>b</v>
      </c>
      <c r="B55" s="8"/>
      <c r="C55" s="9" t="s">
        <v>13</v>
      </c>
      <c r="D55" s="10"/>
      <c r="E55" s="10"/>
      <c r="F55" s="10"/>
      <c r="G55" s="10"/>
    </row>
    <row r="56" spans="1:7" x14ac:dyDescent="0.25">
      <c r="A56" t="str">
        <f t="shared" si="1"/>
        <v>b</v>
      </c>
      <c r="B56" s="8"/>
      <c r="C56" s="9" t="s">
        <v>14</v>
      </c>
      <c r="D56" s="10"/>
      <c r="E56" s="10"/>
      <c r="F56" s="10"/>
      <c r="G56" s="10"/>
    </row>
    <row r="57" spans="1:7" x14ac:dyDescent="0.25">
      <c r="A57" t="str">
        <f t="shared" si="1"/>
        <v>b</v>
      </c>
      <c r="B57" s="8"/>
      <c r="C57" s="9" t="s">
        <v>15</v>
      </c>
      <c r="D57" s="10"/>
      <c r="E57" s="10"/>
      <c r="F57" s="10"/>
      <c r="G57" s="10"/>
    </row>
    <row r="58" spans="1:7" x14ac:dyDescent="0.25">
      <c r="A58" t="str">
        <f t="shared" si="1"/>
        <v>b</v>
      </c>
      <c r="B58" s="8"/>
      <c r="C58" s="9" t="s">
        <v>16</v>
      </c>
      <c r="D58" s="10"/>
      <c r="E58" s="10"/>
      <c r="F58" s="10"/>
      <c r="G58" s="10"/>
    </row>
    <row r="59" spans="1:7" x14ac:dyDescent="0.25">
      <c r="A59" t="str">
        <f t="shared" si="1"/>
        <v>b</v>
      </c>
      <c r="B59" s="8"/>
      <c r="C59" s="9" t="s">
        <v>17</v>
      </c>
      <c r="D59" s="10"/>
      <c r="E59" s="10"/>
      <c r="F59" s="10"/>
      <c r="G59" s="10"/>
    </row>
    <row r="60" spans="1:7" x14ac:dyDescent="0.25">
      <c r="A60" t="str">
        <f t="shared" si="1"/>
        <v>b</v>
      </c>
      <c r="B60" s="5"/>
      <c r="C60" s="6" t="s">
        <v>18</v>
      </c>
      <c r="D60" s="7">
        <v>0</v>
      </c>
      <c r="E60" s="7">
        <v>0</v>
      </c>
      <c r="F60" s="7">
        <v>0</v>
      </c>
      <c r="G60" s="7">
        <v>0</v>
      </c>
    </row>
    <row r="61" spans="1:7" x14ac:dyDescent="0.25">
      <c r="A61" t="str">
        <f t="shared" si="1"/>
        <v>b</v>
      </c>
      <c r="B61" s="5"/>
      <c r="C61" s="6" t="s">
        <v>19</v>
      </c>
      <c r="D61" s="7">
        <v>0</v>
      </c>
      <c r="E61" s="7">
        <v>0</v>
      </c>
      <c r="F61" s="7">
        <v>0</v>
      </c>
      <c r="G61" s="7">
        <v>0</v>
      </c>
    </row>
    <row r="62" spans="1:7" ht="15.75" thickBot="1" x14ac:dyDescent="0.3">
      <c r="A62" t="str">
        <f t="shared" si="1"/>
        <v>b</v>
      </c>
      <c r="B62" s="11"/>
      <c r="C62" s="12" t="s">
        <v>20</v>
      </c>
      <c r="D62" s="13">
        <v>0</v>
      </c>
      <c r="E62" s="13">
        <v>0</v>
      </c>
      <c r="F62" s="13">
        <v>0</v>
      </c>
      <c r="G62" s="13">
        <v>0</v>
      </c>
    </row>
    <row r="63" spans="1:7" ht="31.5" thickTop="1" thickBot="1" x14ac:dyDescent="0.3">
      <c r="A63" t="str">
        <f t="shared" si="1"/>
        <v>b</v>
      </c>
      <c r="B63" s="3" t="s">
        <v>28</v>
      </c>
      <c r="C63" s="4" t="s">
        <v>29</v>
      </c>
      <c r="D63" s="4">
        <f t="shared" ref="D63:G63" si="8">D64+D72+D73+D74</f>
        <v>0</v>
      </c>
      <c r="E63" s="4">
        <f t="shared" si="8"/>
        <v>0</v>
      </c>
      <c r="F63" s="4">
        <f t="shared" si="8"/>
        <v>0</v>
      </c>
      <c r="G63" s="4">
        <f t="shared" si="8"/>
        <v>0</v>
      </c>
    </row>
    <row r="64" spans="1:7" ht="15.75" thickTop="1" x14ac:dyDescent="0.25">
      <c r="A64" t="str">
        <f t="shared" si="1"/>
        <v>b</v>
      </c>
      <c r="B64" s="5"/>
      <c r="C64" s="6" t="s">
        <v>10</v>
      </c>
      <c r="D64" s="7">
        <f t="shared" ref="D64:G64" si="9">SUM(D65:D71)</f>
        <v>0</v>
      </c>
      <c r="E64" s="7">
        <f t="shared" si="9"/>
        <v>0</v>
      </c>
      <c r="F64" s="7">
        <f t="shared" si="9"/>
        <v>0</v>
      </c>
      <c r="G64" s="7">
        <f t="shared" si="9"/>
        <v>0</v>
      </c>
    </row>
    <row r="65" spans="1:7" x14ac:dyDescent="0.25">
      <c r="A65" t="str">
        <f t="shared" si="1"/>
        <v>b</v>
      </c>
      <c r="B65" s="8"/>
      <c r="C65" s="9" t="s">
        <v>11</v>
      </c>
      <c r="D65" s="10"/>
      <c r="E65" s="10"/>
      <c r="F65" s="10"/>
      <c r="G65" s="10"/>
    </row>
    <row r="66" spans="1:7" x14ac:dyDescent="0.25">
      <c r="A66" t="str">
        <f t="shared" si="1"/>
        <v>b</v>
      </c>
      <c r="B66" s="8"/>
      <c r="C66" s="9" t="s">
        <v>12</v>
      </c>
      <c r="D66" s="10"/>
      <c r="E66" s="10"/>
      <c r="F66" s="10"/>
      <c r="G66" s="10"/>
    </row>
    <row r="67" spans="1:7" x14ac:dyDescent="0.25">
      <c r="A67" t="str">
        <f t="shared" si="1"/>
        <v>b</v>
      </c>
      <c r="B67" s="8"/>
      <c r="C67" s="9" t="s">
        <v>13</v>
      </c>
      <c r="D67" s="10"/>
      <c r="E67" s="10"/>
      <c r="F67" s="10"/>
      <c r="G67" s="10"/>
    </row>
    <row r="68" spans="1:7" x14ac:dyDescent="0.25">
      <c r="A68" t="str">
        <f t="shared" ref="A68:A131" si="10">IF(OR(D68&lt;&gt;0,E68&lt;&gt;0,F68&lt;&gt;0,G68&lt;&gt;0,),"a","b")</f>
        <v>b</v>
      </c>
      <c r="B68" s="8"/>
      <c r="C68" s="9" t="s">
        <v>14</v>
      </c>
      <c r="D68" s="10"/>
      <c r="E68" s="10"/>
      <c r="F68" s="10"/>
      <c r="G68" s="10"/>
    </row>
    <row r="69" spans="1:7" x14ac:dyDescent="0.25">
      <c r="A69" t="str">
        <f t="shared" si="10"/>
        <v>b</v>
      </c>
      <c r="B69" s="8"/>
      <c r="C69" s="9" t="s">
        <v>15</v>
      </c>
      <c r="D69" s="10"/>
      <c r="E69" s="10"/>
      <c r="F69" s="10"/>
      <c r="G69" s="10"/>
    </row>
    <row r="70" spans="1:7" x14ac:dyDescent="0.25">
      <c r="A70" t="str">
        <f t="shared" si="10"/>
        <v>b</v>
      </c>
      <c r="B70" s="8"/>
      <c r="C70" s="9" t="s">
        <v>16</v>
      </c>
      <c r="D70" s="10"/>
      <c r="E70" s="10"/>
      <c r="F70" s="10"/>
      <c r="G70" s="10"/>
    </row>
    <row r="71" spans="1:7" x14ac:dyDescent="0.25">
      <c r="A71" t="str">
        <f t="shared" si="10"/>
        <v>b</v>
      </c>
      <c r="B71" s="8"/>
      <c r="C71" s="9" t="s">
        <v>17</v>
      </c>
      <c r="D71" s="10"/>
      <c r="E71" s="10"/>
      <c r="F71" s="10"/>
      <c r="G71" s="10"/>
    </row>
    <row r="72" spans="1:7" x14ac:dyDescent="0.25">
      <c r="A72" t="str">
        <f t="shared" si="10"/>
        <v>b</v>
      </c>
      <c r="B72" s="5"/>
      <c r="C72" s="6" t="s">
        <v>18</v>
      </c>
      <c r="D72" s="7">
        <v>0</v>
      </c>
      <c r="E72" s="7">
        <v>0</v>
      </c>
      <c r="F72" s="7">
        <v>0</v>
      </c>
      <c r="G72" s="7">
        <v>0</v>
      </c>
    </row>
    <row r="73" spans="1:7" x14ac:dyDescent="0.25">
      <c r="A73" t="str">
        <f t="shared" si="10"/>
        <v>b</v>
      </c>
      <c r="B73" s="5"/>
      <c r="C73" s="6" t="s">
        <v>19</v>
      </c>
      <c r="D73" s="7">
        <v>0</v>
      </c>
      <c r="E73" s="7">
        <v>0</v>
      </c>
      <c r="F73" s="7">
        <v>0</v>
      </c>
      <c r="G73" s="7">
        <v>0</v>
      </c>
    </row>
    <row r="74" spans="1:7" ht="15.75" thickBot="1" x14ac:dyDescent="0.3">
      <c r="A74" t="str">
        <f t="shared" si="10"/>
        <v>b</v>
      </c>
      <c r="B74" s="11"/>
      <c r="C74" s="12" t="s">
        <v>20</v>
      </c>
      <c r="D74" s="13">
        <v>0</v>
      </c>
      <c r="E74" s="13">
        <v>0</v>
      </c>
      <c r="F74" s="13">
        <v>0</v>
      </c>
      <c r="G74" s="13">
        <v>0</v>
      </c>
    </row>
    <row r="75" spans="1:7" ht="31.5" thickTop="1" thickBot="1" x14ac:dyDescent="0.3">
      <c r="A75" t="str">
        <f t="shared" si="10"/>
        <v>b</v>
      </c>
      <c r="B75" s="3" t="s">
        <v>30</v>
      </c>
      <c r="C75" s="4" t="s">
        <v>31</v>
      </c>
      <c r="D75" s="4">
        <f t="shared" ref="D75:G75" si="11">D76+D84+D85+D86</f>
        <v>0</v>
      </c>
      <c r="E75" s="4">
        <f t="shared" si="11"/>
        <v>0</v>
      </c>
      <c r="F75" s="4">
        <f t="shared" si="11"/>
        <v>0</v>
      </c>
      <c r="G75" s="4">
        <f t="shared" si="11"/>
        <v>0</v>
      </c>
    </row>
    <row r="76" spans="1:7" ht="15.75" thickTop="1" x14ac:dyDescent="0.25">
      <c r="A76" t="str">
        <f t="shared" si="10"/>
        <v>b</v>
      </c>
      <c r="B76" s="5"/>
      <c r="C76" s="6" t="s">
        <v>10</v>
      </c>
      <c r="D76" s="7">
        <f t="shared" ref="D76:G76" si="12">SUM(D77:D83)</f>
        <v>0</v>
      </c>
      <c r="E76" s="7">
        <f t="shared" si="12"/>
        <v>0</v>
      </c>
      <c r="F76" s="7">
        <f t="shared" si="12"/>
        <v>0</v>
      </c>
      <c r="G76" s="7">
        <f t="shared" si="12"/>
        <v>0</v>
      </c>
    </row>
    <row r="77" spans="1:7" x14ac:dyDescent="0.25">
      <c r="A77" t="str">
        <f t="shared" si="10"/>
        <v>b</v>
      </c>
      <c r="B77" s="8"/>
      <c r="C77" s="9" t="s">
        <v>11</v>
      </c>
      <c r="D77" s="10"/>
      <c r="E77" s="10"/>
      <c r="F77" s="10"/>
      <c r="G77" s="10"/>
    </row>
    <row r="78" spans="1:7" x14ac:dyDescent="0.25">
      <c r="A78" t="str">
        <f t="shared" si="10"/>
        <v>b</v>
      </c>
      <c r="B78" s="8"/>
      <c r="C78" s="9" t="s">
        <v>12</v>
      </c>
      <c r="D78" s="10"/>
      <c r="E78" s="10"/>
      <c r="F78" s="10"/>
      <c r="G78" s="10"/>
    </row>
    <row r="79" spans="1:7" x14ac:dyDescent="0.25">
      <c r="A79" t="str">
        <f t="shared" si="10"/>
        <v>b</v>
      </c>
      <c r="B79" s="8"/>
      <c r="C79" s="9" t="s">
        <v>13</v>
      </c>
      <c r="D79" s="10"/>
      <c r="E79" s="10"/>
      <c r="F79" s="10"/>
      <c r="G79" s="10"/>
    </row>
    <row r="80" spans="1:7" x14ac:dyDescent="0.25">
      <c r="A80" t="str">
        <f t="shared" si="10"/>
        <v>b</v>
      </c>
      <c r="B80" s="8"/>
      <c r="C80" s="9" t="s">
        <v>14</v>
      </c>
      <c r="D80" s="10"/>
      <c r="E80" s="10"/>
      <c r="F80" s="10"/>
      <c r="G80" s="10"/>
    </row>
    <row r="81" spans="1:7" x14ac:dyDescent="0.25">
      <c r="A81" t="str">
        <f t="shared" si="10"/>
        <v>b</v>
      </c>
      <c r="B81" s="8"/>
      <c r="C81" s="9" t="s">
        <v>15</v>
      </c>
      <c r="D81" s="10"/>
      <c r="E81" s="10"/>
      <c r="F81" s="10"/>
      <c r="G81" s="10"/>
    </row>
    <row r="82" spans="1:7" x14ac:dyDescent="0.25">
      <c r="A82" t="str">
        <f t="shared" si="10"/>
        <v>b</v>
      </c>
      <c r="B82" s="8"/>
      <c r="C82" s="9" t="s">
        <v>16</v>
      </c>
      <c r="D82" s="10"/>
      <c r="E82" s="10"/>
      <c r="F82" s="10"/>
      <c r="G82" s="10"/>
    </row>
    <row r="83" spans="1:7" x14ac:dyDescent="0.25">
      <c r="A83" t="str">
        <f t="shared" si="10"/>
        <v>b</v>
      </c>
      <c r="B83" s="8"/>
      <c r="C83" s="9" t="s">
        <v>17</v>
      </c>
      <c r="D83" s="10"/>
      <c r="E83" s="10"/>
      <c r="F83" s="10"/>
      <c r="G83" s="10"/>
    </row>
    <row r="84" spans="1:7" x14ac:dyDescent="0.25">
      <c r="A84" t="str">
        <f t="shared" si="10"/>
        <v>b</v>
      </c>
      <c r="B84" s="5"/>
      <c r="C84" s="6" t="s">
        <v>18</v>
      </c>
      <c r="D84" s="7">
        <v>0</v>
      </c>
      <c r="E84" s="7">
        <v>0</v>
      </c>
      <c r="F84" s="7">
        <v>0</v>
      </c>
      <c r="G84" s="7">
        <v>0</v>
      </c>
    </row>
    <row r="85" spans="1:7" x14ac:dyDescent="0.25">
      <c r="A85" t="str">
        <f t="shared" si="10"/>
        <v>b</v>
      </c>
      <c r="B85" s="5"/>
      <c r="C85" s="6" t="s">
        <v>19</v>
      </c>
      <c r="D85" s="7">
        <v>0</v>
      </c>
      <c r="E85" s="7">
        <v>0</v>
      </c>
      <c r="F85" s="7">
        <v>0</v>
      </c>
      <c r="G85" s="7">
        <v>0</v>
      </c>
    </row>
    <row r="86" spans="1:7" ht="15.75" thickBot="1" x14ac:dyDescent="0.3">
      <c r="A86" t="str">
        <f t="shared" si="10"/>
        <v>b</v>
      </c>
      <c r="B86" s="11"/>
      <c r="C86" s="12" t="s">
        <v>20</v>
      </c>
      <c r="D86" s="13">
        <v>0</v>
      </c>
      <c r="E86" s="13">
        <v>0</v>
      </c>
      <c r="F86" s="13">
        <v>0</v>
      </c>
      <c r="G86" s="13">
        <v>0</v>
      </c>
    </row>
    <row r="87" spans="1:7" ht="46.5" thickTop="1" thickBot="1" x14ac:dyDescent="0.3">
      <c r="A87" t="str">
        <f t="shared" si="10"/>
        <v>b</v>
      </c>
      <c r="B87" s="3" t="s">
        <v>32</v>
      </c>
      <c r="C87" s="14" t="s">
        <v>33</v>
      </c>
      <c r="D87" s="4">
        <f>D88+D96+D97+D98</f>
        <v>0</v>
      </c>
      <c r="E87" s="4">
        <f>E88+E96+E97+E98</f>
        <v>0</v>
      </c>
      <c r="F87" s="4">
        <f>F88+F96+F97+F98</f>
        <v>0</v>
      </c>
      <c r="G87" s="4">
        <f>G88+G96+G97+G98</f>
        <v>0</v>
      </c>
    </row>
    <row r="88" spans="1:7" ht="15.75" thickTop="1" x14ac:dyDescent="0.25">
      <c r="A88" t="str">
        <f t="shared" si="10"/>
        <v>b</v>
      </c>
      <c r="B88" s="5"/>
      <c r="C88" s="6" t="s">
        <v>10</v>
      </c>
      <c r="D88" s="7">
        <f>SUM(D89:D95)</f>
        <v>0</v>
      </c>
      <c r="E88" s="7">
        <f>SUM(E89:E95)</f>
        <v>0</v>
      </c>
      <c r="F88" s="7">
        <f>SUM(F89:F95)</f>
        <v>0</v>
      </c>
      <c r="G88" s="7">
        <f>SUM(G89:G95)</f>
        <v>0</v>
      </c>
    </row>
    <row r="89" spans="1:7" x14ac:dyDescent="0.25">
      <c r="A89" t="str">
        <f t="shared" si="10"/>
        <v>b</v>
      </c>
      <c r="B89" s="8"/>
      <c r="C89" s="9" t="s">
        <v>11</v>
      </c>
      <c r="D89" s="10"/>
      <c r="E89" s="10"/>
      <c r="F89" s="10"/>
      <c r="G89" s="10"/>
    </row>
    <row r="90" spans="1:7" x14ac:dyDescent="0.25">
      <c r="A90" t="str">
        <f t="shared" si="10"/>
        <v>b</v>
      </c>
      <c r="B90" s="8"/>
      <c r="C90" s="9" t="s">
        <v>12</v>
      </c>
      <c r="D90" s="10"/>
      <c r="E90" s="10"/>
      <c r="F90" s="10"/>
      <c r="G90" s="10"/>
    </row>
    <row r="91" spans="1:7" x14ac:dyDescent="0.25">
      <c r="A91" t="str">
        <f t="shared" si="10"/>
        <v>b</v>
      </c>
      <c r="B91" s="8"/>
      <c r="C91" s="9" t="s">
        <v>13</v>
      </c>
      <c r="D91" s="10"/>
      <c r="E91" s="10"/>
      <c r="F91" s="10"/>
      <c r="G91" s="10"/>
    </row>
    <row r="92" spans="1:7" x14ac:dyDescent="0.25">
      <c r="A92" t="str">
        <f t="shared" si="10"/>
        <v>b</v>
      </c>
      <c r="B92" s="8"/>
      <c r="C92" s="9" t="s">
        <v>14</v>
      </c>
      <c r="D92" s="10"/>
      <c r="E92" s="10"/>
      <c r="F92" s="10"/>
      <c r="G92" s="10"/>
    </row>
    <row r="93" spans="1:7" x14ac:dyDescent="0.25">
      <c r="A93" t="str">
        <f t="shared" si="10"/>
        <v>b</v>
      </c>
      <c r="B93" s="8"/>
      <c r="C93" s="9" t="s">
        <v>15</v>
      </c>
      <c r="D93" s="10"/>
      <c r="E93" s="10"/>
      <c r="F93" s="10"/>
      <c r="G93" s="10"/>
    </row>
    <row r="94" spans="1:7" x14ac:dyDescent="0.25">
      <c r="A94" t="str">
        <f t="shared" si="10"/>
        <v>b</v>
      </c>
      <c r="B94" s="8"/>
      <c r="C94" s="9" t="s">
        <v>16</v>
      </c>
      <c r="D94" s="10"/>
      <c r="E94" s="10"/>
      <c r="F94" s="10"/>
      <c r="G94" s="10"/>
    </row>
    <row r="95" spans="1:7" x14ac:dyDescent="0.25">
      <c r="A95" t="str">
        <f t="shared" si="10"/>
        <v>b</v>
      </c>
      <c r="B95" s="8"/>
      <c r="C95" s="9" t="s">
        <v>17</v>
      </c>
      <c r="D95" s="10"/>
      <c r="E95" s="10"/>
      <c r="F95" s="10"/>
      <c r="G95" s="10"/>
    </row>
    <row r="96" spans="1:7" x14ac:dyDescent="0.25">
      <c r="A96" t="str">
        <f t="shared" si="10"/>
        <v>b</v>
      </c>
      <c r="B96" s="5"/>
      <c r="C96" s="6" t="s">
        <v>18</v>
      </c>
      <c r="D96" s="7">
        <v>0</v>
      </c>
      <c r="E96" s="7">
        <v>0</v>
      </c>
      <c r="F96" s="7">
        <v>0</v>
      </c>
      <c r="G96" s="7">
        <v>0</v>
      </c>
    </row>
    <row r="97" spans="1:7" x14ac:dyDescent="0.25">
      <c r="A97" t="str">
        <f t="shared" si="10"/>
        <v>b</v>
      </c>
      <c r="B97" s="5"/>
      <c r="C97" s="6" t="s">
        <v>19</v>
      </c>
      <c r="D97" s="7">
        <v>0</v>
      </c>
      <c r="E97" s="7">
        <v>0</v>
      </c>
      <c r="F97" s="7">
        <v>0</v>
      </c>
      <c r="G97" s="7">
        <v>0</v>
      </c>
    </row>
    <row r="98" spans="1:7" ht="15.75" thickBot="1" x14ac:dyDescent="0.3">
      <c r="A98" t="str">
        <f t="shared" si="10"/>
        <v>b</v>
      </c>
      <c r="B98" s="11"/>
      <c r="C98" s="12" t="s">
        <v>20</v>
      </c>
      <c r="D98" s="13">
        <v>0</v>
      </c>
      <c r="E98" s="13">
        <v>0</v>
      </c>
      <c r="F98" s="13">
        <v>0</v>
      </c>
      <c r="G98" s="13">
        <v>0</v>
      </c>
    </row>
    <row r="99" spans="1:7" ht="31.5" thickTop="1" thickBot="1" x14ac:dyDescent="0.3">
      <c r="A99" t="str">
        <f t="shared" si="10"/>
        <v>b</v>
      </c>
      <c r="B99" s="16" t="s">
        <v>34</v>
      </c>
      <c r="C99" s="14" t="s">
        <v>35</v>
      </c>
      <c r="D99" s="4">
        <f>D111+D123+D135+D147+D159+D171+D183+D195+D207+D219+D231</f>
        <v>0</v>
      </c>
      <c r="E99" s="4">
        <f>E111+E123+E135+E147+E159+E171+E183+E195+E207+E219+E231</f>
        <v>0</v>
      </c>
      <c r="F99" s="4">
        <f>F111+F123+F135+F147+F159+F171+F183+F195+F207+F219+F231</f>
        <v>0</v>
      </c>
      <c r="G99" s="4">
        <f>G111+G123+G135+G147+G159+G171+G183+G195+G207+G219+G231</f>
        <v>0</v>
      </c>
    </row>
    <row r="100" spans="1:7" ht="15.75" thickTop="1" x14ac:dyDescent="0.25">
      <c r="A100" t="str">
        <f t="shared" si="10"/>
        <v>b</v>
      </c>
      <c r="B100" s="5"/>
      <c r="C100" s="6" t="s">
        <v>10</v>
      </c>
      <c r="D100" s="7">
        <f t="shared" ref="D100:G110" si="13">D112+D124+D136+D148+D160+D172+D184+D196+D208+D220+D232</f>
        <v>0</v>
      </c>
      <c r="E100" s="7">
        <f t="shared" si="13"/>
        <v>0</v>
      </c>
      <c r="F100" s="7">
        <f t="shared" si="13"/>
        <v>0</v>
      </c>
      <c r="G100" s="7">
        <f t="shared" si="13"/>
        <v>0</v>
      </c>
    </row>
    <row r="101" spans="1:7" x14ac:dyDescent="0.25">
      <c r="A101" t="str">
        <f t="shared" si="10"/>
        <v>b</v>
      </c>
      <c r="B101" s="8"/>
      <c r="C101" s="9" t="s">
        <v>11</v>
      </c>
      <c r="D101" s="10">
        <f t="shared" si="13"/>
        <v>0</v>
      </c>
      <c r="E101" s="10">
        <f t="shared" si="13"/>
        <v>0</v>
      </c>
      <c r="F101" s="10">
        <f t="shared" si="13"/>
        <v>0</v>
      </c>
      <c r="G101" s="10">
        <f t="shared" si="13"/>
        <v>0</v>
      </c>
    </row>
    <row r="102" spans="1:7" x14ac:dyDescent="0.25">
      <c r="A102" t="str">
        <f t="shared" si="10"/>
        <v>b</v>
      </c>
      <c r="B102" s="8"/>
      <c r="C102" s="9" t="s">
        <v>12</v>
      </c>
      <c r="D102" s="10">
        <f t="shared" si="13"/>
        <v>0</v>
      </c>
      <c r="E102" s="10">
        <f t="shared" si="13"/>
        <v>0</v>
      </c>
      <c r="F102" s="10">
        <f t="shared" si="13"/>
        <v>0</v>
      </c>
      <c r="G102" s="10">
        <f t="shared" si="13"/>
        <v>0</v>
      </c>
    </row>
    <row r="103" spans="1:7" x14ac:dyDescent="0.25">
      <c r="A103" t="str">
        <f t="shared" si="10"/>
        <v>b</v>
      </c>
      <c r="B103" s="8"/>
      <c r="C103" s="9" t="s">
        <v>13</v>
      </c>
      <c r="D103" s="10">
        <f t="shared" si="13"/>
        <v>0</v>
      </c>
      <c r="E103" s="10">
        <f t="shared" si="13"/>
        <v>0</v>
      </c>
      <c r="F103" s="10">
        <f t="shared" si="13"/>
        <v>0</v>
      </c>
      <c r="G103" s="10">
        <f t="shared" si="13"/>
        <v>0</v>
      </c>
    </row>
    <row r="104" spans="1:7" x14ac:dyDescent="0.25">
      <c r="A104" t="str">
        <f t="shared" si="10"/>
        <v>b</v>
      </c>
      <c r="B104" s="8"/>
      <c r="C104" s="9" t="s">
        <v>14</v>
      </c>
      <c r="D104" s="10">
        <f t="shared" si="13"/>
        <v>0</v>
      </c>
      <c r="E104" s="10">
        <f t="shared" si="13"/>
        <v>0</v>
      </c>
      <c r="F104" s="10">
        <f t="shared" si="13"/>
        <v>0</v>
      </c>
      <c r="G104" s="10">
        <f t="shared" si="13"/>
        <v>0</v>
      </c>
    </row>
    <row r="105" spans="1:7" x14ac:dyDescent="0.25">
      <c r="A105" t="str">
        <f t="shared" si="10"/>
        <v>b</v>
      </c>
      <c r="B105" s="8"/>
      <c r="C105" s="9" t="s">
        <v>15</v>
      </c>
      <c r="D105" s="10">
        <f t="shared" si="13"/>
        <v>0</v>
      </c>
      <c r="E105" s="10">
        <f t="shared" si="13"/>
        <v>0</v>
      </c>
      <c r="F105" s="10">
        <f t="shared" si="13"/>
        <v>0</v>
      </c>
      <c r="G105" s="10">
        <f t="shared" si="13"/>
        <v>0</v>
      </c>
    </row>
    <row r="106" spans="1:7" x14ac:dyDescent="0.25">
      <c r="A106" t="str">
        <f t="shared" si="10"/>
        <v>b</v>
      </c>
      <c r="B106" s="8"/>
      <c r="C106" s="9" t="s">
        <v>16</v>
      </c>
      <c r="D106" s="10">
        <f t="shared" si="13"/>
        <v>0</v>
      </c>
      <c r="E106" s="10">
        <f t="shared" si="13"/>
        <v>0</v>
      </c>
      <c r="F106" s="10">
        <f t="shared" si="13"/>
        <v>0</v>
      </c>
      <c r="G106" s="10">
        <f t="shared" si="13"/>
        <v>0</v>
      </c>
    </row>
    <row r="107" spans="1:7" x14ac:dyDescent="0.25">
      <c r="A107" t="str">
        <f t="shared" si="10"/>
        <v>b</v>
      </c>
      <c r="B107" s="8"/>
      <c r="C107" s="9" t="s">
        <v>17</v>
      </c>
      <c r="D107" s="10">
        <f t="shared" si="13"/>
        <v>0</v>
      </c>
      <c r="E107" s="10">
        <f t="shared" si="13"/>
        <v>0</v>
      </c>
      <c r="F107" s="10">
        <f t="shared" si="13"/>
        <v>0</v>
      </c>
      <c r="G107" s="10">
        <f t="shared" si="13"/>
        <v>0</v>
      </c>
    </row>
    <row r="108" spans="1:7" x14ac:dyDescent="0.25">
      <c r="A108" t="str">
        <f t="shared" si="10"/>
        <v>b</v>
      </c>
      <c r="B108" s="5"/>
      <c r="C108" s="6" t="s">
        <v>18</v>
      </c>
      <c r="D108" s="7">
        <f t="shared" si="13"/>
        <v>0</v>
      </c>
      <c r="E108" s="7">
        <f t="shared" si="13"/>
        <v>0</v>
      </c>
      <c r="F108" s="7">
        <f t="shared" si="13"/>
        <v>0</v>
      </c>
      <c r="G108" s="7">
        <f t="shared" si="13"/>
        <v>0</v>
      </c>
    </row>
    <row r="109" spans="1:7" x14ac:dyDescent="0.25">
      <c r="A109" t="str">
        <f t="shared" si="10"/>
        <v>b</v>
      </c>
      <c r="B109" s="5"/>
      <c r="C109" s="6" t="s">
        <v>19</v>
      </c>
      <c r="D109" s="7">
        <f t="shared" si="13"/>
        <v>0</v>
      </c>
      <c r="E109" s="7">
        <f t="shared" si="13"/>
        <v>0</v>
      </c>
      <c r="F109" s="7">
        <f t="shared" si="13"/>
        <v>0</v>
      </c>
      <c r="G109" s="7">
        <f t="shared" si="13"/>
        <v>0</v>
      </c>
    </row>
    <row r="110" spans="1:7" ht="15.75" thickBot="1" x14ac:dyDescent="0.3">
      <c r="A110" t="str">
        <f t="shared" si="10"/>
        <v>b</v>
      </c>
      <c r="B110" s="11"/>
      <c r="C110" s="12" t="s">
        <v>20</v>
      </c>
      <c r="D110" s="13">
        <f t="shared" si="13"/>
        <v>0</v>
      </c>
      <c r="E110" s="13">
        <f t="shared" si="13"/>
        <v>0</v>
      </c>
      <c r="F110" s="13">
        <f t="shared" si="13"/>
        <v>0</v>
      </c>
      <c r="G110" s="13">
        <f t="shared" si="13"/>
        <v>0</v>
      </c>
    </row>
    <row r="111" spans="1:7" ht="31.5" thickTop="1" thickBot="1" x14ac:dyDescent="0.3">
      <c r="A111" t="str">
        <f t="shared" si="10"/>
        <v>b</v>
      </c>
      <c r="B111" s="3" t="s">
        <v>36</v>
      </c>
      <c r="C111" s="14" t="s">
        <v>37</v>
      </c>
      <c r="D111" s="4">
        <f t="shared" ref="D111:G111" si="14">D112+D120+D121+D122</f>
        <v>0</v>
      </c>
      <c r="E111" s="4">
        <f t="shared" si="14"/>
        <v>0</v>
      </c>
      <c r="F111" s="4">
        <f t="shared" si="14"/>
        <v>0</v>
      </c>
      <c r="G111" s="4">
        <f t="shared" si="14"/>
        <v>0</v>
      </c>
    </row>
    <row r="112" spans="1:7" ht="15.75" thickTop="1" x14ac:dyDescent="0.25">
      <c r="A112" t="str">
        <f t="shared" si="10"/>
        <v>b</v>
      </c>
      <c r="B112" s="5"/>
      <c r="C112" s="6" t="s">
        <v>10</v>
      </c>
      <c r="D112" s="7">
        <f t="shared" ref="D112:G112" si="15">SUM(D113:D119)</f>
        <v>0</v>
      </c>
      <c r="E112" s="7">
        <f t="shared" si="15"/>
        <v>0</v>
      </c>
      <c r="F112" s="7">
        <f t="shared" si="15"/>
        <v>0</v>
      </c>
      <c r="G112" s="7">
        <f t="shared" si="15"/>
        <v>0</v>
      </c>
    </row>
    <row r="113" spans="1:7" x14ac:dyDescent="0.25">
      <c r="A113" t="str">
        <f t="shared" si="10"/>
        <v>b</v>
      </c>
      <c r="B113" s="8"/>
      <c r="C113" s="9" t="s">
        <v>11</v>
      </c>
      <c r="D113" s="10"/>
      <c r="E113" s="10"/>
      <c r="F113" s="10"/>
      <c r="G113" s="10"/>
    </row>
    <row r="114" spans="1:7" x14ac:dyDescent="0.25">
      <c r="A114" t="str">
        <f t="shared" si="10"/>
        <v>b</v>
      </c>
      <c r="B114" s="8"/>
      <c r="C114" s="9" t="s">
        <v>12</v>
      </c>
      <c r="D114" s="10"/>
      <c r="E114" s="10"/>
      <c r="F114" s="10"/>
      <c r="G114" s="10"/>
    </row>
    <row r="115" spans="1:7" x14ac:dyDescent="0.25">
      <c r="A115" t="str">
        <f t="shared" si="10"/>
        <v>b</v>
      </c>
      <c r="B115" s="8"/>
      <c r="C115" s="9" t="s">
        <v>13</v>
      </c>
      <c r="D115" s="10"/>
      <c r="E115" s="10"/>
      <c r="F115" s="10"/>
      <c r="G115" s="10"/>
    </row>
    <row r="116" spans="1:7" x14ac:dyDescent="0.25">
      <c r="A116" t="str">
        <f t="shared" si="10"/>
        <v>b</v>
      </c>
      <c r="B116" s="8"/>
      <c r="C116" s="9" t="s">
        <v>14</v>
      </c>
      <c r="D116" s="10"/>
      <c r="E116" s="10"/>
      <c r="F116" s="10"/>
      <c r="G116" s="10"/>
    </row>
    <row r="117" spans="1:7" x14ac:dyDescent="0.25">
      <c r="A117" t="str">
        <f t="shared" si="10"/>
        <v>b</v>
      </c>
      <c r="B117" s="8"/>
      <c r="C117" s="9" t="s">
        <v>15</v>
      </c>
      <c r="D117" s="10"/>
      <c r="E117" s="10"/>
      <c r="F117" s="10"/>
      <c r="G117" s="10"/>
    </row>
    <row r="118" spans="1:7" x14ac:dyDescent="0.25">
      <c r="A118" t="str">
        <f t="shared" si="10"/>
        <v>b</v>
      </c>
      <c r="B118" s="8"/>
      <c r="C118" s="9" t="s">
        <v>16</v>
      </c>
      <c r="D118" s="10"/>
      <c r="E118" s="10"/>
      <c r="F118" s="10"/>
      <c r="G118" s="10"/>
    </row>
    <row r="119" spans="1:7" x14ac:dyDescent="0.25">
      <c r="A119" t="str">
        <f t="shared" si="10"/>
        <v>b</v>
      </c>
      <c r="B119" s="8"/>
      <c r="C119" s="9" t="s">
        <v>17</v>
      </c>
      <c r="D119" s="10"/>
      <c r="E119" s="10"/>
      <c r="F119" s="10"/>
      <c r="G119" s="10"/>
    </row>
    <row r="120" spans="1:7" x14ac:dyDescent="0.25">
      <c r="A120" t="str">
        <f t="shared" si="10"/>
        <v>b</v>
      </c>
      <c r="B120" s="5"/>
      <c r="C120" s="6" t="s">
        <v>18</v>
      </c>
      <c r="D120" s="7">
        <v>0</v>
      </c>
      <c r="E120" s="7">
        <v>0</v>
      </c>
      <c r="F120" s="7">
        <v>0</v>
      </c>
      <c r="G120" s="7">
        <v>0</v>
      </c>
    </row>
    <row r="121" spans="1:7" x14ac:dyDescent="0.25">
      <c r="A121" t="str">
        <f t="shared" si="10"/>
        <v>b</v>
      </c>
      <c r="B121" s="5"/>
      <c r="C121" s="6" t="s">
        <v>19</v>
      </c>
      <c r="D121" s="7">
        <v>0</v>
      </c>
      <c r="E121" s="7">
        <v>0</v>
      </c>
      <c r="F121" s="7">
        <v>0</v>
      </c>
      <c r="G121" s="7">
        <v>0</v>
      </c>
    </row>
    <row r="122" spans="1:7" ht="15.75" thickBot="1" x14ac:dyDescent="0.3">
      <c r="A122" t="str">
        <f t="shared" si="10"/>
        <v>b</v>
      </c>
      <c r="B122" s="11"/>
      <c r="C122" s="12" t="s">
        <v>20</v>
      </c>
      <c r="D122" s="13">
        <v>0</v>
      </c>
      <c r="E122" s="13">
        <v>0</v>
      </c>
      <c r="F122" s="13">
        <v>0</v>
      </c>
      <c r="G122" s="13">
        <v>0</v>
      </c>
    </row>
    <row r="123" spans="1:7" ht="31.5" thickTop="1" thickBot="1" x14ac:dyDescent="0.3">
      <c r="A123" t="str">
        <f t="shared" si="10"/>
        <v>b</v>
      </c>
      <c r="B123" s="3" t="s">
        <v>38</v>
      </c>
      <c r="C123" s="14" t="s">
        <v>226</v>
      </c>
      <c r="D123" s="4">
        <f t="shared" ref="D123:G123" si="16">D124+D132+D133+D134</f>
        <v>0</v>
      </c>
      <c r="E123" s="4">
        <f t="shared" si="16"/>
        <v>0</v>
      </c>
      <c r="F123" s="4">
        <f t="shared" si="16"/>
        <v>0</v>
      </c>
      <c r="G123" s="4">
        <f t="shared" si="16"/>
        <v>0</v>
      </c>
    </row>
    <row r="124" spans="1:7" ht="15.75" thickTop="1" x14ac:dyDescent="0.25">
      <c r="A124" t="str">
        <f t="shared" si="10"/>
        <v>b</v>
      </c>
      <c r="B124" s="5"/>
      <c r="C124" s="6" t="s">
        <v>10</v>
      </c>
      <c r="D124" s="7">
        <f t="shared" ref="D124:G124" si="17">SUM(D125:D131)</f>
        <v>0</v>
      </c>
      <c r="E124" s="7">
        <f t="shared" si="17"/>
        <v>0</v>
      </c>
      <c r="F124" s="7">
        <f t="shared" si="17"/>
        <v>0</v>
      </c>
      <c r="G124" s="7">
        <f t="shared" si="17"/>
        <v>0</v>
      </c>
    </row>
    <row r="125" spans="1:7" x14ac:dyDescent="0.25">
      <c r="A125" t="str">
        <f t="shared" si="10"/>
        <v>b</v>
      </c>
      <c r="B125" s="8"/>
      <c r="C125" s="9" t="s">
        <v>11</v>
      </c>
      <c r="D125" s="10"/>
      <c r="E125" s="10"/>
      <c r="F125" s="10"/>
      <c r="G125" s="10"/>
    </row>
    <row r="126" spans="1:7" x14ac:dyDescent="0.25">
      <c r="A126" t="str">
        <f t="shared" si="10"/>
        <v>b</v>
      </c>
      <c r="B126" s="8"/>
      <c r="C126" s="9" t="s">
        <v>12</v>
      </c>
      <c r="D126" s="10"/>
      <c r="E126" s="10"/>
      <c r="F126" s="10"/>
      <c r="G126" s="10"/>
    </row>
    <row r="127" spans="1:7" x14ac:dyDescent="0.25">
      <c r="A127" t="str">
        <f t="shared" si="10"/>
        <v>b</v>
      </c>
      <c r="B127" s="8"/>
      <c r="C127" s="9" t="s">
        <v>13</v>
      </c>
      <c r="D127" s="10"/>
      <c r="E127" s="10"/>
      <c r="F127" s="10"/>
      <c r="G127" s="10"/>
    </row>
    <row r="128" spans="1:7" x14ac:dyDescent="0.25">
      <c r="A128" t="str">
        <f t="shared" si="10"/>
        <v>b</v>
      </c>
      <c r="B128" s="8"/>
      <c r="C128" s="9" t="s">
        <v>14</v>
      </c>
      <c r="D128" s="10"/>
      <c r="E128" s="10"/>
      <c r="F128" s="10"/>
      <c r="G128" s="10"/>
    </row>
    <row r="129" spans="1:7" x14ac:dyDescent="0.25">
      <c r="A129" t="str">
        <f t="shared" si="10"/>
        <v>b</v>
      </c>
      <c r="B129" s="8"/>
      <c r="C129" s="9" t="s">
        <v>15</v>
      </c>
      <c r="D129" s="10"/>
      <c r="E129" s="10"/>
      <c r="F129" s="10"/>
      <c r="G129" s="10"/>
    </row>
    <row r="130" spans="1:7" x14ac:dyDescent="0.25">
      <c r="A130" t="str">
        <f t="shared" si="10"/>
        <v>b</v>
      </c>
      <c r="B130" s="8"/>
      <c r="C130" s="9" t="s">
        <v>16</v>
      </c>
      <c r="D130" s="10"/>
      <c r="E130" s="10"/>
      <c r="F130" s="10"/>
      <c r="G130" s="10"/>
    </row>
    <row r="131" spans="1:7" x14ac:dyDescent="0.25">
      <c r="A131" t="str">
        <f t="shared" si="10"/>
        <v>b</v>
      </c>
      <c r="B131" s="8"/>
      <c r="C131" s="9" t="s">
        <v>17</v>
      </c>
      <c r="D131" s="10"/>
      <c r="E131" s="10"/>
      <c r="F131" s="10"/>
      <c r="G131" s="10"/>
    </row>
    <row r="132" spans="1:7" x14ac:dyDescent="0.25">
      <c r="A132" t="str">
        <f t="shared" ref="A132:A195" si="18">IF(OR(D132&lt;&gt;0,E132&lt;&gt;0,F132&lt;&gt;0,G132&lt;&gt;0,),"a","b")</f>
        <v>b</v>
      </c>
      <c r="B132" s="5"/>
      <c r="C132" s="6" t="s">
        <v>18</v>
      </c>
      <c r="D132" s="7">
        <v>0</v>
      </c>
      <c r="E132" s="7">
        <v>0</v>
      </c>
      <c r="F132" s="7">
        <v>0</v>
      </c>
      <c r="G132" s="7">
        <v>0</v>
      </c>
    </row>
    <row r="133" spans="1:7" x14ac:dyDescent="0.25">
      <c r="A133" t="str">
        <f t="shared" si="18"/>
        <v>b</v>
      </c>
      <c r="B133" s="5"/>
      <c r="C133" s="6" t="s">
        <v>19</v>
      </c>
      <c r="D133" s="7">
        <v>0</v>
      </c>
      <c r="E133" s="7">
        <v>0</v>
      </c>
      <c r="F133" s="7">
        <v>0</v>
      </c>
      <c r="G133" s="7">
        <v>0</v>
      </c>
    </row>
    <row r="134" spans="1:7" ht="15.75" thickBot="1" x14ac:dyDescent="0.3">
      <c r="A134" t="str">
        <f t="shared" si="18"/>
        <v>b</v>
      </c>
      <c r="B134" s="11"/>
      <c r="C134" s="12" t="s">
        <v>20</v>
      </c>
      <c r="D134" s="13">
        <v>0</v>
      </c>
      <c r="E134" s="13">
        <v>0</v>
      </c>
      <c r="F134" s="13">
        <v>0</v>
      </c>
      <c r="G134" s="13">
        <v>0</v>
      </c>
    </row>
    <row r="135" spans="1:7" ht="31.5" thickTop="1" thickBot="1" x14ac:dyDescent="0.3">
      <c r="A135" t="str">
        <f t="shared" si="18"/>
        <v>b</v>
      </c>
      <c r="B135" s="3" t="s">
        <v>40</v>
      </c>
      <c r="C135" s="14" t="s">
        <v>227</v>
      </c>
      <c r="D135" s="4">
        <f t="shared" ref="D135:G135" si="19">D136+D144+D145+D146</f>
        <v>0</v>
      </c>
      <c r="E135" s="4">
        <f t="shared" si="19"/>
        <v>0</v>
      </c>
      <c r="F135" s="4">
        <f t="shared" si="19"/>
        <v>0</v>
      </c>
      <c r="G135" s="4">
        <f t="shared" si="19"/>
        <v>0</v>
      </c>
    </row>
    <row r="136" spans="1:7" ht="15.75" thickTop="1" x14ac:dyDescent="0.25">
      <c r="A136" t="str">
        <f t="shared" si="18"/>
        <v>b</v>
      </c>
      <c r="B136" s="5"/>
      <c r="C136" s="6" t="s">
        <v>10</v>
      </c>
      <c r="D136" s="7">
        <f t="shared" ref="D136:G136" si="20">SUM(D137:D143)</f>
        <v>0</v>
      </c>
      <c r="E136" s="7">
        <f t="shared" si="20"/>
        <v>0</v>
      </c>
      <c r="F136" s="7">
        <f t="shared" si="20"/>
        <v>0</v>
      </c>
      <c r="G136" s="7">
        <f t="shared" si="20"/>
        <v>0</v>
      </c>
    </row>
    <row r="137" spans="1:7" x14ac:dyDescent="0.25">
      <c r="A137" t="str">
        <f t="shared" si="18"/>
        <v>b</v>
      </c>
      <c r="B137" s="8"/>
      <c r="C137" s="9" t="s">
        <v>11</v>
      </c>
      <c r="D137" s="10"/>
      <c r="E137" s="10"/>
      <c r="F137" s="10"/>
      <c r="G137" s="10"/>
    </row>
    <row r="138" spans="1:7" x14ac:dyDescent="0.25">
      <c r="A138" t="str">
        <f t="shared" si="18"/>
        <v>b</v>
      </c>
      <c r="B138" s="8"/>
      <c r="C138" s="9" t="s">
        <v>12</v>
      </c>
      <c r="D138" s="10"/>
      <c r="E138" s="10"/>
      <c r="F138" s="10"/>
      <c r="G138" s="10"/>
    </row>
    <row r="139" spans="1:7" x14ac:dyDescent="0.25">
      <c r="A139" t="str">
        <f t="shared" si="18"/>
        <v>b</v>
      </c>
      <c r="B139" s="8"/>
      <c r="C139" s="9" t="s">
        <v>13</v>
      </c>
      <c r="D139" s="10"/>
      <c r="E139" s="10"/>
      <c r="F139" s="10"/>
      <c r="G139" s="10"/>
    </row>
    <row r="140" spans="1:7" x14ac:dyDescent="0.25">
      <c r="A140" t="str">
        <f t="shared" si="18"/>
        <v>b</v>
      </c>
      <c r="B140" s="8"/>
      <c r="C140" s="9" t="s">
        <v>14</v>
      </c>
      <c r="D140" s="10"/>
      <c r="E140" s="10"/>
      <c r="F140" s="10"/>
      <c r="G140" s="10"/>
    </row>
    <row r="141" spans="1:7" x14ac:dyDescent="0.25">
      <c r="A141" t="str">
        <f t="shared" si="18"/>
        <v>b</v>
      </c>
      <c r="B141" s="8"/>
      <c r="C141" s="9" t="s">
        <v>15</v>
      </c>
      <c r="D141" s="10"/>
      <c r="E141" s="10"/>
      <c r="F141" s="10"/>
      <c r="G141" s="10"/>
    </row>
    <row r="142" spans="1:7" x14ac:dyDescent="0.25">
      <c r="A142" t="str">
        <f t="shared" si="18"/>
        <v>b</v>
      </c>
      <c r="B142" s="8"/>
      <c r="C142" s="9" t="s">
        <v>16</v>
      </c>
      <c r="D142" s="10"/>
      <c r="E142" s="10"/>
      <c r="F142" s="10"/>
      <c r="G142" s="10"/>
    </row>
    <row r="143" spans="1:7" x14ac:dyDescent="0.25">
      <c r="A143" t="str">
        <f t="shared" si="18"/>
        <v>b</v>
      </c>
      <c r="B143" s="8"/>
      <c r="C143" s="9" t="s">
        <v>17</v>
      </c>
      <c r="D143" s="10"/>
      <c r="E143" s="10"/>
      <c r="F143" s="10"/>
      <c r="G143" s="10"/>
    </row>
    <row r="144" spans="1:7" x14ac:dyDescent="0.25">
      <c r="A144" t="str">
        <f t="shared" si="18"/>
        <v>b</v>
      </c>
      <c r="B144" s="5"/>
      <c r="C144" s="6" t="s">
        <v>18</v>
      </c>
      <c r="D144" s="7">
        <v>0</v>
      </c>
      <c r="E144" s="7">
        <v>0</v>
      </c>
      <c r="F144" s="7">
        <v>0</v>
      </c>
      <c r="G144" s="7">
        <v>0</v>
      </c>
    </row>
    <row r="145" spans="1:7" x14ac:dyDescent="0.25">
      <c r="A145" t="str">
        <f t="shared" si="18"/>
        <v>b</v>
      </c>
      <c r="B145" s="5"/>
      <c r="C145" s="6" t="s">
        <v>19</v>
      </c>
      <c r="D145" s="7">
        <v>0</v>
      </c>
      <c r="E145" s="7">
        <v>0</v>
      </c>
      <c r="F145" s="7">
        <v>0</v>
      </c>
      <c r="G145" s="7">
        <v>0</v>
      </c>
    </row>
    <row r="146" spans="1:7" ht="15.75" thickBot="1" x14ac:dyDescent="0.3">
      <c r="A146" t="str">
        <f t="shared" si="18"/>
        <v>b</v>
      </c>
      <c r="B146" s="11"/>
      <c r="C146" s="12" t="s">
        <v>20</v>
      </c>
      <c r="D146" s="13">
        <v>0</v>
      </c>
      <c r="E146" s="13">
        <v>0</v>
      </c>
      <c r="F146" s="13">
        <v>0</v>
      </c>
      <c r="G146" s="13">
        <v>0</v>
      </c>
    </row>
    <row r="147" spans="1:7" ht="46.5" thickTop="1" thickBot="1" x14ac:dyDescent="0.3">
      <c r="A147" t="str">
        <f t="shared" si="18"/>
        <v>b</v>
      </c>
      <c r="B147" s="3" t="s">
        <v>42</v>
      </c>
      <c r="C147" s="14" t="s">
        <v>228</v>
      </c>
      <c r="D147" s="4">
        <f t="shared" ref="D147:G147" si="21">D148+D156+D157+D158</f>
        <v>0</v>
      </c>
      <c r="E147" s="4">
        <f t="shared" si="21"/>
        <v>0</v>
      </c>
      <c r="F147" s="4">
        <f t="shared" si="21"/>
        <v>0</v>
      </c>
      <c r="G147" s="4">
        <f t="shared" si="21"/>
        <v>0</v>
      </c>
    </row>
    <row r="148" spans="1:7" ht="15.75" thickTop="1" x14ac:dyDescent="0.25">
      <c r="A148" t="str">
        <f t="shared" si="18"/>
        <v>b</v>
      </c>
      <c r="B148" s="5"/>
      <c r="C148" s="6" t="s">
        <v>10</v>
      </c>
      <c r="D148" s="7">
        <f t="shared" ref="D148:G148" si="22">SUM(D149:D155)</f>
        <v>0</v>
      </c>
      <c r="E148" s="7">
        <f t="shared" si="22"/>
        <v>0</v>
      </c>
      <c r="F148" s="7">
        <f t="shared" si="22"/>
        <v>0</v>
      </c>
      <c r="G148" s="7">
        <f t="shared" si="22"/>
        <v>0</v>
      </c>
    </row>
    <row r="149" spans="1:7" x14ac:dyDescent="0.25">
      <c r="A149" t="str">
        <f t="shared" si="18"/>
        <v>b</v>
      </c>
      <c r="B149" s="8"/>
      <c r="C149" s="9" t="s">
        <v>11</v>
      </c>
      <c r="D149" s="10"/>
      <c r="E149" s="10"/>
      <c r="F149" s="10"/>
      <c r="G149" s="10"/>
    </row>
    <row r="150" spans="1:7" x14ac:dyDescent="0.25">
      <c r="A150" t="str">
        <f t="shared" si="18"/>
        <v>b</v>
      </c>
      <c r="B150" s="8"/>
      <c r="C150" s="9" t="s">
        <v>12</v>
      </c>
      <c r="D150" s="10"/>
      <c r="E150" s="10"/>
      <c r="F150" s="10"/>
      <c r="G150" s="10"/>
    </row>
    <row r="151" spans="1:7" x14ac:dyDescent="0.25">
      <c r="A151" t="str">
        <f t="shared" si="18"/>
        <v>b</v>
      </c>
      <c r="B151" s="8"/>
      <c r="C151" s="9" t="s">
        <v>13</v>
      </c>
      <c r="D151" s="10"/>
      <c r="E151" s="10"/>
      <c r="F151" s="10"/>
      <c r="G151" s="10"/>
    </row>
    <row r="152" spans="1:7" x14ac:dyDescent="0.25">
      <c r="A152" t="str">
        <f t="shared" si="18"/>
        <v>b</v>
      </c>
      <c r="B152" s="8"/>
      <c r="C152" s="9" t="s">
        <v>14</v>
      </c>
      <c r="D152" s="10"/>
      <c r="E152" s="10"/>
      <c r="F152" s="10"/>
      <c r="G152" s="10"/>
    </row>
    <row r="153" spans="1:7" x14ac:dyDescent="0.25">
      <c r="A153" t="str">
        <f t="shared" si="18"/>
        <v>b</v>
      </c>
      <c r="B153" s="8"/>
      <c r="C153" s="9" t="s">
        <v>15</v>
      </c>
      <c r="D153" s="10"/>
      <c r="E153" s="10"/>
      <c r="F153" s="10"/>
      <c r="G153" s="10"/>
    </row>
    <row r="154" spans="1:7" x14ac:dyDescent="0.25">
      <c r="A154" t="str">
        <f t="shared" si="18"/>
        <v>b</v>
      </c>
      <c r="B154" s="8"/>
      <c r="C154" s="9" t="s">
        <v>16</v>
      </c>
      <c r="D154" s="10"/>
      <c r="E154" s="10"/>
      <c r="F154" s="10"/>
      <c r="G154" s="10"/>
    </row>
    <row r="155" spans="1:7" x14ac:dyDescent="0.25">
      <c r="A155" t="str">
        <f t="shared" si="18"/>
        <v>b</v>
      </c>
      <c r="B155" s="8"/>
      <c r="C155" s="9" t="s">
        <v>17</v>
      </c>
      <c r="D155" s="10"/>
      <c r="E155" s="10"/>
      <c r="F155" s="10"/>
      <c r="G155" s="10"/>
    </row>
    <row r="156" spans="1:7" x14ac:dyDescent="0.25">
      <c r="A156" t="str">
        <f t="shared" si="18"/>
        <v>b</v>
      </c>
      <c r="B156" s="5"/>
      <c r="C156" s="6" t="s">
        <v>18</v>
      </c>
      <c r="D156" s="7">
        <v>0</v>
      </c>
      <c r="E156" s="7">
        <v>0</v>
      </c>
      <c r="F156" s="7">
        <v>0</v>
      </c>
      <c r="G156" s="7">
        <v>0</v>
      </c>
    </row>
    <row r="157" spans="1:7" x14ac:dyDescent="0.25">
      <c r="A157" t="str">
        <f t="shared" si="18"/>
        <v>b</v>
      </c>
      <c r="B157" s="5"/>
      <c r="C157" s="6" t="s">
        <v>19</v>
      </c>
      <c r="D157" s="7">
        <v>0</v>
      </c>
      <c r="E157" s="7">
        <v>0</v>
      </c>
      <c r="F157" s="7">
        <v>0</v>
      </c>
      <c r="G157" s="7">
        <v>0</v>
      </c>
    </row>
    <row r="158" spans="1:7" ht="15.75" thickBot="1" x14ac:dyDescent="0.3">
      <c r="A158" t="str">
        <f t="shared" si="18"/>
        <v>b</v>
      </c>
      <c r="B158" s="11"/>
      <c r="C158" s="12" t="s">
        <v>20</v>
      </c>
      <c r="D158" s="13">
        <v>0</v>
      </c>
      <c r="E158" s="13">
        <v>0</v>
      </c>
      <c r="F158" s="13">
        <v>0</v>
      </c>
      <c r="G158" s="13">
        <v>0</v>
      </c>
    </row>
    <row r="159" spans="1:7" ht="46.5" thickTop="1" thickBot="1" x14ac:dyDescent="0.3">
      <c r="A159" t="str">
        <f t="shared" si="18"/>
        <v>b</v>
      </c>
      <c r="B159" s="3" t="s">
        <v>44</v>
      </c>
      <c r="C159" s="14" t="s">
        <v>229</v>
      </c>
      <c r="D159" s="4">
        <f t="shared" ref="D159:G159" si="23">D160+D168+D169+D170</f>
        <v>0</v>
      </c>
      <c r="E159" s="4">
        <f t="shared" si="23"/>
        <v>0</v>
      </c>
      <c r="F159" s="4">
        <f t="shared" si="23"/>
        <v>0</v>
      </c>
      <c r="G159" s="4">
        <f t="shared" si="23"/>
        <v>0</v>
      </c>
    </row>
    <row r="160" spans="1:7" ht="15.75" thickTop="1" x14ac:dyDescent="0.25">
      <c r="A160" t="str">
        <f t="shared" si="18"/>
        <v>b</v>
      </c>
      <c r="B160" s="5"/>
      <c r="C160" s="6" t="s">
        <v>10</v>
      </c>
      <c r="D160" s="7">
        <f t="shared" ref="D160:G160" si="24">SUM(D161:D167)</f>
        <v>0</v>
      </c>
      <c r="E160" s="7">
        <f t="shared" si="24"/>
        <v>0</v>
      </c>
      <c r="F160" s="7">
        <f t="shared" si="24"/>
        <v>0</v>
      </c>
      <c r="G160" s="7">
        <f t="shared" si="24"/>
        <v>0</v>
      </c>
    </row>
    <row r="161" spans="1:7" x14ac:dyDescent="0.25">
      <c r="A161" t="str">
        <f t="shared" si="18"/>
        <v>b</v>
      </c>
      <c r="B161" s="8"/>
      <c r="C161" s="9" t="s">
        <v>11</v>
      </c>
      <c r="D161" s="10"/>
      <c r="E161" s="10"/>
      <c r="F161" s="10"/>
      <c r="G161" s="10"/>
    </row>
    <row r="162" spans="1:7" x14ac:dyDescent="0.25">
      <c r="A162" t="str">
        <f t="shared" si="18"/>
        <v>b</v>
      </c>
      <c r="B162" s="8"/>
      <c r="C162" s="9" t="s">
        <v>12</v>
      </c>
      <c r="D162" s="10"/>
      <c r="E162" s="10"/>
      <c r="F162" s="10"/>
      <c r="G162" s="10"/>
    </row>
    <row r="163" spans="1:7" x14ac:dyDescent="0.25">
      <c r="A163" t="str">
        <f t="shared" si="18"/>
        <v>b</v>
      </c>
      <c r="B163" s="8"/>
      <c r="C163" s="9" t="s">
        <v>13</v>
      </c>
      <c r="D163" s="10"/>
      <c r="E163" s="10"/>
      <c r="F163" s="10"/>
      <c r="G163" s="10"/>
    </row>
    <row r="164" spans="1:7" x14ac:dyDescent="0.25">
      <c r="A164" t="str">
        <f t="shared" si="18"/>
        <v>b</v>
      </c>
      <c r="B164" s="8"/>
      <c r="C164" s="9" t="s">
        <v>14</v>
      </c>
      <c r="D164" s="10"/>
      <c r="E164" s="10"/>
      <c r="F164" s="10"/>
      <c r="G164" s="10"/>
    </row>
    <row r="165" spans="1:7" x14ac:dyDescent="0.25">
      <c r="A165" t="str">
        <f t="shared" si="18"/>
        <v>b</v>
      </c>
      <c r="B165" s="8"/>
      <c r="C165" s="9" t="s">
        <v>15</v>
      </c>
      <c r="D165" s="10"/>
      <c r="E165" s="10"/>
      <c r="F165" s="10"/>
      <c r="G165" s="10"/>
    </row>
    <row r="166" spans="1:7" x14ac:dyDescent="0.25">
      <c r="A166" t="str">
        <f t="shared" si="18"/>
        <v>b</v>
      </c>
      <c r="B166" s="8"/>
      <c r="C166" s="9" t="s">
        <v>16</v>
      </c>
      <c r="D166" s="10"/>
      <c r="E166" s="10"/>
      <c r="F166" s="10"/>
      <c r="G166" s="10"/>
    </row>
    <row r="167" spans="1:7" x14ac:dyDescent="0.25">
      <c r="A167" t="str">
        <f t="shared" si="18"/>
        <v>b</v>
      </c>
      <c r="B167" s="8"/>
      <c r="C167" s="9" t="s">
        <v>17</v>
      </c>
      <c r="D167" s="10"/>
      <c r="E167" s="10"/>
      <c r="F167" s="10"/>
      <c r="G167" s="10"/>
    </row>
    <row r="168" spans="1:7" x14ac:dyDescent="0.25">
      <c r="A168" t="str">
        <f t="shared" si="18"/>
        <v>b</v>
      </c>
      <c r="B168" s="5"/>
      <c r="C168" s="6" t="s">
        <v>18</v>
      </c>
      <c r="D168" s="7">
        <v>0</v>
      </c>
      <c r="E168" s="7">
        <v>0</v>
      </c>
      <c r="F168" s="7">
        <v>0</v>
      </c>
      <c r="G168" s="7">
        <v>0</v>
      </c>
    </row>
    <row r="169" spans="1:7" x14ac:dyDescent="0.25">
      <c r="A169" t="str">
        <f t="shared" si="18"/>
        <v>b</v>
      </c>
      <c r="B169" s="5"/>
      <c r="C169" s="6" t="s">
        <v>19</v>
      </c>
      <c r="D169" s="7">
        <v>0</v>
      </c>
      <c r="E169" s="7">
        <v>0</v>
      </c>
      <c r="F169" s="7">
        <v>0</v>
      </c>
      <c r="G169" s="7">
        <v>0</v>
      </c>
    </row>
    <row r="170" spans="1:7" ht="15.75" thickBot="1" x14ac:dyDescent="0.3">
      <c r="A170" t="str">
        <f t="shared" si="18"/>
        <v>b</v>
      </c>
      <c r="B170" s="11"/>
      <c r="C170" s="12" t="s">
        <v>20</v>
      </c>
      <c r="D170" s="13">
        <v>0</v>
      </c>
      <c r="E170" s="13">
        <v>0</v>
      </c>
      <c r="F170" s="13">
        <v>0</v>
      </c>
      <c r="G170" s="13">
        <v>0</v>
      </c>
    </row>
    <row r="171" spans="1:7" ht="46.5" thickTop="1" thickBot="1" x14ac:dyDescent="0.3">
      <c r="A171" t="str">
        <f t="shared" si="18"/>
        <v>b</v>
      </c>
      <c r="B171" s="3" t="s">
        <v>46</v>
      </c>
      <c r="C171" s="14" t="s">
        <v>230</v>
      </c>
      <c r="D171" s="4">
        <f t="shared" ref="D171:G171" si="25">D172+D180+D181+D182</f>
        <v>0</v>
      </c>
      <c r="E171" s="4">
        <f t="shared" si="25"/>
        <v>0</v>
      </c>
      <c r="F171" s="4">
        <f t="shared" si="25"/>
        <v>0</v>
      </c>
      <c r="G171" s="4">
        <f t="shared" si="25"/>
        <v>0</v>
      </c>
    </row>
    <row r="172" spans="1:7" ht="15.75" thickTop="1" x14ac:dyDescent="0.25">
      <c r="A172" t="str">
        <f t="shared" si="18"/>
        <v>b</v>
      </c>
      <c r="B172" s="5"/>
      <c r="C172" s="6" t="s">
        <v>10</v>
      </c>
      <c r="D172" s="7">
        <f t="shared" ref="D172:G172" si="26">SUM(D173:D179)</f>
        <v>0</v>
      </c>
      <c r="E172" s="7">
        <f t="shared" si="26"/>
        <v>0</v>
      </c>
      <c r="F172" s="7">
        <f t="shared" si="26"/>
        <v>0</v>
      </c>
      <c r="G172" s="7">
        <f t="shared" si="26"/>
        <v>0</v>
      </c>
    </row>
    <row r="173" spans="1:7" x14ac:dyDescent="0.25">
      <c r="A173" t="str">
        <f t="shared" si="18"/>
        <v>b</v>
      </c>
      <c r="B173" s="8"/>
      <c r="C173" s="9" t="s">
        <v>11</v>
      </c>
      <c r="D173" s="10"/>
      <c r="E173" s="10"/>
      <c r="F173" s="10"/>
      <c r="G173" s="10"/>
    </row>
    <row r="174" spans="1:7" x14ac:dyDescent="0.25">
      <c r="A174" t="str">
        <f t="shared" si="18"/>
        <v>b</v>
      </c>
      <c r="B174" s="8"/>
      <c r="C174" s="9" t="s">
        <v>12</v>
      </c>
      <c r="D174" s="10"/>
      <c r="E174" s="10"/>
      <c r="F174" s="10"/>
      <c r="G174" s="10"/>
    </row>
    <row r="175" spans="1:7" x14ac:dyDescent="0.25">
      <c r="A175" t="str">
        <f t="shared" si="18"/>
        <v>b</v>
      </c>
      <c r="B175" s="8"/>
      <c r="C175" s="9" t="s">
        <v>13</v>
      </c>
      <c r="D175" s="10"/>
      <c r="E175" s="10"/>
      <c r="F175" s="10"/>
      <c r="G175" s="10"/>
    </row>
    <row r="176" spans="1:7" x14ac:dyDescent="0.25">
      <c r="A176" t="str">
        <f t="shared" si="18"/>
        <v>b</v>
      </c>
      <c r="B176" s="8"/>
      <c r="C176" s="9" t="s">
        <v>14</v>
      </c>
      <c r="D176" s="10"/>
      <c r="E176" s="10"/>
      <c r="F176" s="10"/>
      <c r="G176" s="10"/>
    </row>
    <row r="177" spans="1:7" x14ac:dyDescent="0.25">
      <c r="A177" t="str">
        <f t="shared" si="18"/>
        <v>b</v>
      </c>
      <c r="B177" s="8"/>
      <c r="C177" s="9" t="s">
        <v>15</v>
      </c>
      <c r="D177" s="10"/>
      <c r="E177" s="10"/>
      <c r="F177" s="10"/>
      <c r="G177" s="10"/>
    </row>
    <row r="178" spans="1:7" x14ac:dyDescent="0.25">
      <c r="A178" t="str">
        <f t="shared" si="18"/>
        <v>b</v>
      </c>
      <c r="B178" s="8"/>
      <c r="C178" s="9" t="s">
        <v>16</v>
      </c>
      <c r="D178" s="10"/>
      <c r="E178" s="10"/>
      <c r="F178" s="10"/>
      <c r="G178" s="10"/>
    </row>
    <row r="179" spans="1:7" x14ac:dyDescent="0.25">
      <c r="A179" t="str">
        <f t="shared" si="18"/>
        <v>b</v>
      </c>
      <c r="B179" s="8"/>
      <c r="C179" s="9" t="s">
        <v>17</v>
      </c>
      <c r="D179" s="10"/>
      <c r="E179" s="10"/>
      <c r="F179" s="10"/>
      <c r="G179" s="10"/>
    </row>
    <row r="180" spans="1:7" x14ac:dyDescent="0.25">
      <c r="A180" t="str">
        <f t="shared" si="18"/>
        <v>b</v>
      </c>
      <c r="B180" s="5"/>
      <c r="C180" s="6" t="s">
        <v>18</v>
      </c>
      <c r="D180" s="7">
        <v>0</v>
      </c>
      <c r="E180" s="7">
        <v>0</v>
      </c>
      <c r="F180" s="7">
        <v>0</v>
      </c>
      <c r="G180" s="7">
        <v>0</v>
      </c>
    </row>
    <row r="181" spans="1:7" x14ac:dyDescent="0.25">
      <c r="A181" t="str">
        <f t="shared" si="18"/>
        <v>b</v>
      </c>
      <c r="B181" s="5"/>
      <c r="C181" s="6" t="s">
        <v>19</v>
      </c>
      <c r="D181" s="7">
        <v>0</v>
      </c>
      <c r="E181" s="7">
        <v>0</v>
      </c>
      <c r="F181" s="7">
        <v>0</v>
      </c>
      <c r="G181" s="7">
        <v>0</v>
      </c>
    </row>
    <row r="182" spans="1:7" ht="15.75" thickBot="1" x14ac:dyDescent="0.3">
      <c r="A182" t="str">
        <f t="shared" si="18"/>
        <v>b</v>
      </c>
      <c r="B182" s="11"/>
      <c r="C182" s="12" t="s">
        <v>20</v>
      </c>
      <c r="D182" s="13">
        <v>0</v>
      </c>
      <c r="E182" s="13">
        <v>0</v>
      </c>
      <c r="F182" s="13">
        <v>0</v>
      </c>
      <c r="G182" s="13">
        <v>0</v>
      </c>
    </row>
    <row r="183" spans="1:7" ht="46.5" thickTop="1" thickBot="1" x14ac:dyDescent="0.3">
      <c r="A183" t="str">
        <f t="shared" si="18"/>
        <v>b</v>
      </c>
      <c r="B183" s="3" t="s">
        <v>48</v>
      </c>
      <c r="C183" s="14" t="s">
        <v>231</v>
      </c>
      <c r="D183" s="4">
        <f t="shared" ref="D183:G183" si="27">D184+D192+D193+D194</f>
        <v>0</v>
      </c>
      <c r="E183" s="4">
        <f t="shared" si="27"/>
        <v>0</v>
      </c>
      <c r="F183" s="4">
        <f t="shared" si="27"/>
        <v>0</v>
      </c>
      <c r="G183" s="4">
        <f t="shared" si="27"/>
        <v>0</v>
      </c>
    </row>
    <row r="184" spans="1:7" ht="15.75" thickTop="1" x14ac:dyDescent="0.25">
      <c r="A184" t="str">
        <f t="shared" si="18"/>
        <v>b</v>
      </c>
      <c r="B184" s="5"/>
      <c r="C184" s="6" t="s">
        <v>10</v>
      </c>
      <c r="D184" s="7">
        <f t="shared" ref="D184:G184" si="28">SUM(D185:D191)</f>
        <v>0</v>
      </c>
      <c r="E184" s="7">
        <f t="shared" si="28"/>
        <v>0</v>
      </c>
      <c r="F184" s="7">
        <f t="shared" si="28"/>
        <v>0</v>
      </c>
      <c r="G184" s="7">
        <f t="shared" si="28"/>
        <v>0</v>
      </c>
    </row>
    <row r="185" spans="1:7" x14ac:dyDescent="0.25">
      <c r="A185" t="str">
        <f t="shared" si="18"/>
        <v>b</v>
      </c>
      <c r="B185" s="8"/>
      <c r="C185" s="9" t="s">
        <v>11</v>
      </c>
      <c r="D185" s="10"/>
      <c r="E185" s="10"/>
      <c r="F185" s="10"/>
      <c r="G185" s="10"/>
    </row>
    <row r="186" spans="1:7" x14ac:dyDescent="0.25">
      <c r="A186" t="str">
        <f t="shared" si="18"/>
        <v>b</v>
      </c>
      <c r="B186" s="8"/>
      <c r="C186" s="9" t="s">
        <v>12</v>
      </c>
      <c r="D186" s="10"/>
      <c r="E186" s="10"/>
      <c r="F186" s="10"/>
      <c r="G186" s="10"/>
    </row>
    <row r="187" spans="1:7" x14ac:dyDescent="0.25">
      <c r="A187" t="str">
        <f t="shared" si="18"/>
        <v>b</v>
      </c>
      <c r="B187" s="8"/>
      <c r="C187" s="9" t="s">
        <v>13</v>
      </c>
      <c r="D187" s="10"/>
      <c r="E187" s="10"/>
      <c r="F187" s="10"/>
      <c r="G187" s="10"/>
    </row>
    <row r="188" spans="1:7" x14ac:dyDescent="0.25">
      <c r="A188" t="str">
        <f t="shared" si="18"/>
        <v>b</v>
      </c>
      <c r="B188" s="8"/>
      <c r="C188" s="9" t="s">
        <v>14</v>
      </c>
      <c r="D188" s="10"/>
      <c r="E188" s="10"/>
      <c r="F188" s="10"/>
      <c r="G188" s="10"/>
    </row>
    <row r="189" spans="1:7" x14ac:dyDescent="0.25">
      <c r="A189" t="str">
        <f t="shared" si="18"/>
        <v>b</v>
      </c>
      <c r="B189" s="8"/>
      <c r="C189" s="9" t="s">
        <v>15</v>
      </c>
      <c r="D189" s="10"/>
      <c r="E189" s="10"/>
      <c r="F189" s="10"/>
      <c r="G189" s="10"/>
    </row>
    <row r="190" spans="1:7" x14ac:dyDescent="0.25">
      <c r="A190" t="str">
        <f t="shared" si="18"/>
        <v>b</v>
      </c>
      <c r="B190" s="8"/>
      <c r="C190" s="9" t="s">
        <v>16</v>
      </c>
      <c r="D190" s="10"/>
      <c r="E190" s="10"/>
      <c r="F190" s="10"/>
      <c r="G190" s="10"/>
    </row>
    <row r="191" spans="1:7" x14ac:dyDescent="0.25">
      <c r="A191" t="str">
        <f t="shared" si="18"/>
        <v>b</v>
      </c>
      <c r="B191" s="8"/>
      <c r="C191" s="9" t="s">
        <v>17</v>
      </c>
      <c r="D191" s="10"/>
      <c r="E191" s="10"/>
      <c r="F191" s="10"/>
      <c r="G191" s="10"/>
    </row>
    <row r="192" spans="1:7" x14ac:dyDescent="0.25">
      <c r="A192" t="str">
        <f t="shared" si="18"/>
        <v>b</v>
      </c>
      <c r="B192" s="5"/>
      <c r="C192" s="6" t="s">
        <v>18</v>
      </c>
      <c r="D192" s="7">
        <v>0</v>
      </c>
      <c r="E192" s="7">
        <v>0</v>
      </c>
      <c r="F192" s="7">
        <v>0</v>
      </c>
      <c r="G192" s="7">
        <v>0</v>
      </c>
    </row>
    <row r="193" spans="1:7" x14ac:dyDescent="0.25">
      <c r="A193" t="str">
        <f t="shared" si="18"/>
        <v>b</v>
      </c>
      <c r="B193" s="5"/>
      <c r="C193" s="6" t="s">
        <v>19</v>
      </c>
      <c r="D193" s="7">
        <v>0</v>
      </c>
      <c r="E193" s="7">
        <v>0</v>
      </c>
      <c r="F193" s="7">
        <v>0</v>
      </c>
      <c r="G193" s="7">
        <v>0</v>
      </c>
    </row>
    <row r="194" spans="1:7" ht="15.75" thickBot="1" x14ac:dyDescent="0.3">
      <c r="A194" t="str">
        <f t="shared" si="18"/>
        <v>b</v>
      </c>
      <c r="B194" s="11"/>
      <c r="C194" s="12" t="s">
        <v>20</v>
      </c>
      <c r="D194" s="13">
        <v>0</v>
      </c>
      <c r="E194" s="13">
        <v>0</v>
      </c>
      <c r="F194" s="13">
        <v>0</v>
      </c>
      <c r="G194" s="13">
        <v>0</v>
      </c>
    </row>
    <row r="195" spans="1:7" ht="46.5" thickTop="1" thickBot="1" x14ac:dyDescent="0.3">
      <c r="A195" t="str">
        <f t="shared" si="18"/>
        <v>b</v>
      </c>
      <c r="B195" s="3" t="s">
        <v>50</v>
      </c>
      <c r="C195" s="14" t="s">
        <v>232</v>
      </c>
      <c r="D195" s="4">
        <f t="shared" ref="D195:G195" si="29">D196+D204+D205+D206</f>
        <v>0</v>
      </c>
      <c r="E195" s="4">
        <f t="shared" si="29"/>
        <v>0</v>
      </c>
      <c r="F195" s="4">
        <f t="shared" si="29"/>
        <v>0</v>
      </c>
      <c r="G195" s="4">
        <f t="shared" si="29"/>
        <v>0</v>
      </c>
    </row>
    <row r="196" spans="1:7" ht="15.75" thickTop="1" x14ac:dyDescent="0.25">
      <c r="A196" t="str">
        <f t="shared" ref="A196:A259" si="30">IF(OR(D196&lt;&gt;0,E196&lt;&gt;0,F196&lt;&gt;0,G196&lt;&gt;0,),"a","b")</f>
        <v>b</v>
      </c>
      <c r="B196" s="5"/>
      <c r="C196" s="6" t="s">
        <v>10</v>
      </c>
      <c r="D196" s="7">
        <f t="shared" ref="D196:G196" si="31">SUM(D197:D203)</f>
        <v>0</v>
      </c>
      <c r="E196" s="7">
        <f t="shared" si="31"/>
        <v>0</v>
      </c>
      <c r="F196" s="7">
        <f t="shared" si="31"/>
        <v>0</v>
      </c>
      <c r="G196" s="7">
        <f t="shared" si="31"/>
        <v>0</v>
      </c>
    </row>
    <row r="197" spans="1:7" x14ac:dyDescent="0.25">
      <c r="A197" t="str">
        <f t="shared" si="30"/>
        <v>b</v>
      </c>
      <c r="B197" s="8"/>
      <c r="C197" s="9" t="s">
        <v>11</v>
      </c>
      <c r="D197" s="10"/>
      <c r="E197" s="10"/>
      <c r="F197" s="10"/>
      <c r="G197" s="10"/>
    </row>
    <row r="198" spans="1:7" x14ac:dyDescent="0.25">
      <c r="A198" t="str">
        <f t="shared" si="30"/>
        <v>b</v>
      </c>
      <c r="B198" s="8"/>
      <c r="C198" s="9" t="s">
        <v>12</v>
      </c>
      <c r="D198" s="10"/>
      <c r="E198" s="10"/>
      <c r="F198" s="10"/>
      <c r="G198" s="10"/>
    </row>
    <row r="199" spans="1:7" x14ac:dyDescent="0.25">
      <c r="A199" t="str">
        <f t="shared" si="30"/>
        <v>b</v>
      </c>
      <c r="B199" s="8"/>
      <c r="C199" s="9" t="s">
        <v>13</v>
      </c>
      <c r="D199" s="10"/>
      <c r="E199" s="10"/>
      <c r="F199" s="10"/>
      <c r="G199" s="10"/>
    </row>
    <row r="200" spans="1:7" x14ac:dyDescent="0.25">
      <c r="A200" t="str">
        <f t="shared" si="30"/>
        <v>b</v>
      </c>
      <c r="B200" s="8"/>
      <c r="C200" s="9" t="s">
        <v>14</v>
      </c>
      <c r="D200" s="10"/>
      <c r="E200" s="10"/>
      <c r="F200" s="10"/>
      <c r="G200" s="10"/>
    </row>
    <row r="201" spans="1:7" x14ac:dyDescent="0.25">
      <c r="A201" t="str">
        <f t="shared" si="30"/>
        <v>b</v>
      </c>
      <c r="B201" s="8"/>
      <c r="C201" s="9" t="s">
        <v>15</v>
      </c>
      <c r="D201" s="10"/>
      <c r="E201" s="10"/>
      <c r="F201" s="10"/>
      <c r="G201" s="10"/>
    </row>
    <row r="202" spans="1:7" x14ac:dyDescent="0.25">
      <c r="A202" t="str">
        <f t="shared" si="30"/>
        <v>b</v>
      </c>
      <c r="B202" s="8"/>
      <c r="C202" s="9" t="s">
        <v>16</v>
      </c>
      <c r="D202" s="10"/>
      <c r="E202" s="10"/>
      <c r="F202" s="10"/>
      <c r="G202" s="10"/>
    </row>
    <row r="203" spans="1:7" x14ac:dyDescent="0.25">
      <c r="A203" t="str">
        <f t="shared" si="30"/>
        <v>b</v>
      </c>
      <c r="B203" s="8"/>
      <c r="C203" s="9" t="s">
        <v>17</v>
      </c>
      <c r="D203" s="10"/>
      <c r="E203" s="10"/>
      <c r="F203" s="10"/>
      <c r="G203" s="10"/>
    </row>
    <row r="204" spans="1:7" x14ac:dyDescent="0.25">
      <c r="A204" t="str">
        <f t="shared" si="30"/>
        <v>b</v>
      </c>
      <c r="B204" s="5"/>
      <c r="C204" s="6" t="s">
        <v>18</v>
      </c>
      <c r="D204" s="7">
        <v>0</v>
      </c>
      <c r="E204" s="7">
        <v>0</v>
      </c>
      <c r="F204" s="7">
        <v>0</v>
      </c>
      <c r="G204" s="7">
        <v>0</v>
      </c>
    </row>
    <row r="205" spans="1:7" x14ac:dyDescent="0.25">
      <c r="A205" t="str">
        <f t="shared" si="30"/>
        <v>b</v>
      </c>
      <c r="B205" s="5"/>
      <c r="C205" s="6" t="s">
        <v>19</v>
      </c>
      <c r="D205" s="7">
        <v>0</v>
      </c>
      <c r="E205" s="7">
        <v>0</v>
      </c>
      <c r="F205" s="7">
        <v>0</v>
      </c>
      <c r="G205" s="7">
        <v>0</v>
      </c>
    </row>
    <row r="206" spans="1:7" ht="15.75" thickBot="1" x14ac:dyDescent="0.3">
      <c r="A206" t="str">
        <f t="shared" si="30"/>
        <v>b</v>
      </c>
      <c r="B206" s="11"/>
      <c r="C206" s="12" t="s">
        <v>20</v>
      </c>
      <c r="D206" s="13">
        <v>0</v>
      </c>
      <c r="E206" s="13">
        <v>0</v>
      </c>
      <c r="F206" s="13">
        <v>0</v>
      </c>
      <c r="G206" s="13">
        <v>0</v>
      </c>
    </row>
    <row r="207" spans="1:7" ht="31.5" thickTop="1" thickBot="1" x14ac:dyDescent="0.3">
      <c r="A207" t="str">
        <f t="shared" si="30"/>
        <v>b</v>
      </c>
      <c r="B207" s="3" t="s">
        <v>52</v>
      </c>
      <c r="C207" s="14" t="s">
        <v>233</v>
      </c>
      <c r="D207" s="4">
        <f t="shared" ref="D207:G207" si="32">D208+D216+D217+D218</f>
        <v>0</v>
      </c>
      <c r="E207" s="4">
        <f t="shared" si="32"/>
        <v>0</v>
      </c>
      <c r="F207" s="4">
        <f t="shared" si="32"/>
        <v>0</v>
      </c>
      <c r="G207" s="4">
        <f t="shared" si="32"/>
        <v>0</v>
      </c>
    </row>
    <row r="208" spans="1:7" ht="15.75" thickTop="1" x14ac:dyDescent="0.25">
      <c r="A208" t="str">
        <f t="shared" si="30"/>
        <v>b</v>
      </c>
      <c r="B208" s="5"/>
      <c r="C208" s="6" t="s">
        <v>10</v>
      </c>
      <c r="D208" s="7">
        <f t="shared" ref="D208:G208" si="33">SUM(D209:D215)</f>
        <v>0</v>
      </c>
      <c r="E208" s="7">
        <f t="shared" si="33"/>
        <v>0</v>
      </c>
      <c r="F208" s="7">
        <f t="shared" si="33"/>
        <v>0</v>
      </c>
      <c r="G208" s="7">
        <f t="shared" si="33"/>
        <v>0</v>
      </c>
    </row>
    <row r="209" spans="1:7" x14ac:dyDescent="0.25">
      <c r="A209" t="str">
        <f t="shared" si="30"/>
        <v>b</v>
      </c>
      <c r="B209" s="8"/>
      <c r="C209" s="9" t="s">
        <v>11</v>
      </c>
      <c r="D209" s="10"/>
      <c r="E209" s="10"/>
      <c r="F209" s="10"/>
      <c r="G209" s="10"/>
    </row>
    <row r="210" spans="1:7" x14ac:dyDescent="0.25">
      <c r="A210" t="str">
        <f t="shared" si="30"/>
        <v>b</v>
      </c>
      <c r="B210" s="8"/>
      <c r="C210" s="9" t="s">
        <v>12</v>
      </c>
      <c r="D210" s="10"/>
      <c r="E210" s="10"/>
      <c r="F210" s="10"/>
      <c r="G210" s="10"/>
    </row>
    <row r="211" spans="1:7" x14ac:dyDescent="0.25">
      <c r="A211" t="str">
        <f t="shared" si="30"/>
        <v>b</v>
      </c>
      <c r="B211" s="8"/>
      <c r="C211" s="9" t="s">
        <v>13</v>
      </c>
      <c r="D211" s="10"/>
      <c r="E211" s="10"/>
      <c r="F211" s="10"/>
      <c r="G211" s="10"/>
    </row>
    <row r="212" spans="1:7" x14ac:dyDescent="0.25">
      <c r="A212" t="str">
        <f t="shared" si="30"/>
        <v>b</v>
      </c>
      <c r="B212" s="8"/>
      <c r="C212" s="9" t="s">
        <v>14</v>
      </c>
      <c r="D212" s="10"/>
      <c r="E212" s="10"/>
      <c r="F212" s="10"/>
      <c r="G212" s="10"/>
    </row>
    <row r="213" spans="1:7" x14ac:dyDescent="0.25">
      <c r="A213" t="str">
        <f t="shared" si="30"/>
        <v>b</v>
      </c>
      <c r="B213" s="8"/>
      <c r="C213" s="9" t="s">
        <v>15</v>
      </c>
      <c r="D213" s="10"/>
      <c r="E213" s="10"/>
      <c r="F213" s="10"/>
      <c r="G213" s="10"/>
    </row>
    <row r="214" spans="1:7" x14ac:dyDescent="0.25">
      <c r="A214" t="str">
        <f t="shared" si="30"/>
        <v>b</v>
      </c>
      <c r="B214" s="8"/>
      <c r="C214" s="9" t="s">
        <v>16</v>
      </c>
      <c r="D214" s="10"/>
      <c r="E214" s="10"/>
      <c r="F214" s="10"/>
      <c r="G214" s="10"/>
    </row>
    <row r="215" spans="1:7" x14ac:dyDescent="0.25">
      <c r="A215" t="str">
        <f t="shared" si="30"/>
        <v>b</v>
      </c>
      <c r="B215" s="8"/>
      <c r="C215" s="9" t="s">
        <v>17</v>
      </c>
      <c r="D215" s="10"/>
      <c r="E215" s="10"/>
      <c r="F215" s="10"/>
      <c r="G215" s="10"/>
    </row>
    <row r="216" spans="1:7" x14ac:dyDescent="0.25">
      <c r="A216" t="str">
        <f t="shared" si="30"/>
        <v>b</v>
      </c>
      <c r="B216" s="5"/>
      <c r="C216" s="6" t="s">
        <v>18</v>
      </c>
      <c r="D216" s="7">
        <v>0</v>
      </c>
      <c r="E216" s="7">
        <v>0</v>
      </c>
      <c r="F216" s="7">
        <v>0</v>
      </c>
      <c r="G216" s="7">
        <v>0</v>
      </c>
    </row>
    <row r="217" spans="1:7" x14ac:dyDescent="0.25">
      <c r="A217" t="str">
        <f t="shared" si="30"/>
        <v>b</v>
      </c>
      <c r="B217" s="5"/>
      <c r="C217" s="6" t="s">
        <v>19</v>
      </c>
      <c r="D217" s="7">
        <v>0</v>
      </c>
      <c r="E217" s="7">
        <v>0</v>
      </c>
      <c r="F217" s="7">
        <v>0</v>
      </c>
      <c r="G217" s="7">
        <v>0</v>
      </c>
    </row>
    <row r="218" spans="1:7" ht="15.75" thickBot="1" x14ac:dyDescent="0.3">
      <c r="A218" t="str">
        <f t="shared" si="30"/>
        <v>b</v>
      </c>
      <c r="B218" s="11"/>
      <c r="C218" s="12" t="s">
        <v>20</v>
      </c>
      <c r="D218" s="13">
        <v>0</v>
      </c>
      <c r="E218" s="13">
        <v>0</v>
      </c>
      <c r="F218" s="13">
        <v>0</v>
      </c>
      <c r="G218" s="13">
        <v>0</v>
      </c>
    </row>
    <row r="219" spans="1:7" ht="46.5" thickTop="1" thickBot="1" x14ac:dyDescent="0.3">
      <c r="A219" t="str">
        <f t="shared" si="30"/>
        <v>b</v>
      </c>
      <c r="B219" s="3" t="s">
        <v>54</v>
      </c>
      <c r="C219" s="14" t="s">
        <v>234</v>
      </c>
      <c r="D219" s="4">
        <f t="shared" ref="D219:G219" si="34">D220+D228+D229+D230</f>
        <v>0</v>
      </c>
      <c r="E219" s="4">
        <f t="shared" si="34"/>
        <v>0</v>
      </c>
      <c r="F219" s="4">
        <f t="shared" si="34"/>
        <v>0</v>
      </c>
      <c r="G219" s="4">
        <f t="shared" si="34"/>
        <v>0</v>
      </c>
    </row>
    <row r="220" spans="1:7" ht="15.75" thickTop="1" x14ac:dyDescent="0.25">
      <c r="A220" t="str">
        <f t="shared" si="30"/>
        <v>b</v>
      </c>
      <c r="B220" s="5"/>
      <c r="C220" s="6" t="s">
        <v>10</v>
      </c>
      <c r="D220" s="7">
        <f t="shared" ref="D220:G220" si="35">SUM(D221:D227)</f>
        <v>0</v>
      </c>
      <c r="E220" s="7">
        <f t="shared" si="35"/>
        <v>0</v>
      </c>
      <c r="F220" s="7">
        <f t="shared" si="35"/>
        <v>0</v>
      </c>
      <c r="G220" s="7">
        <f t="shared" si="35"/>
        <v>0</v>
      </c>
    </row>
    <row r="221" spans="1:7" x14ac:dyDescent="0.25">
      <c r="A221" t="str">
        <f t="shared" si="30"/>
        <v>b</v>
      </c>
      <c r="B221" s="8"/>
      <c r="C221" s="9" t="s">
        <v>11</v>
      </c>
      <c r="D221" s="10"/>
      <c r="E221" s="10"/>
      <c r="F221" s="10"/>
      <c r="G221" s="10"/>
    </row>
    <row r="222" spans="1:7" x14ac:dyDescent="0.25">
      <c r="A222" t="str">
        <f t="shared" si="30"/>
        <v>b</v>
      </c>
      <c r="B222" s="8"/>
      <c r="C222" s="9" t="s">
        <v>12</v>
      </c>
      <c r="D222" s="10"/>
      <c r="E222" s="10"/>
      <c r="F222" s="10"/>
      <c r="G222" s="10"/>
    </row>
    <row r="223" spans="1:7" x14ac:dyDescent="0.25">
      <c r="A223" t="str">
        <f t="shared" si="30"/>
        <v>b</v>
      </c>
      <c r="B223" s="8"/>
      <c r="C223" s="9" t="s">
        <v>13</v>
      </c>
      <c r="D223" s="10"/>
      <c r="E223" s="10"/>
      <c r="F223" s="10"/>
      <c r="G223" s="10"/>
    </row>
    <row r="224" spans="1:7" x14ac:dyDescent="0.25">
      <c r="A224" t="str">
        <f t="shared" si="30"/>
        <v>b</v>
      </c>
      <c r="B224" s="8"/>
      <c r="C224" s="9" t="s">
        <v>14</v>
      </c>
      <c r="D224" s="10"/>
      <c r="E224" s="10"/>
      <c r="F224" s="10"/>
      <c r="G224" s="10"/>
    </row>
    <row r="225" spans="1:7" x14ac:dyDescent="0.25">
      <c r="A225" t="str">
        <f t="shared" si="30"/>
        <v>b</v>
      </c>
      <c r="B225" s="8"/>
      <c r="C225" s="9" t="s">
        <v>15</v>
      </c>
      <c r="D225" s="10"/>
      <c r="E225" s="10"/>
      <c r="F225" s="10"/>
      <c r="G225" s="10"/>
    </row>
    <row r="226" spans="1:7" x14ac:dyDescent="0.25">
      <c r="A226" t="str">
        <f t="shared" si="30"/>
        <v>b</v>
      </c>
      <c r="B226" s="8"/>
      <c r="C226" s="9" t="s">
        <v>16</v>
      </c>
      <c r="D226" s="10"/>
      <c r="E226" s="10"/>
      <c r="F226" s="10"/>
      <c r="G226" s="10"/>
    </row>
    <row r="227" spans="1:7" x14ac:dyDescent="0.25">
      <c r="A227" t="str">
        <f t="shared" si="30"/>
        <v>b</v>
      </c>
      <c r="B227" s="8"/>
      <c r="C227" s="9" t="s">
        <v>17</v>
      </c>
      <c r="D227" s="10"/>
      <c r="E227" s="10"/>
      <c r="F227" s="10"/>
      <c r="G227" s="10"/>
    </row>
    <row r="228" spans="1:7" x14ac:dyDescent="0.25">
      <c r="A228" t="str">
        <f t="shared" si="30"/>
        <v>b</v>
      </c>
      <c r="B228" s="5"/>
      <c r="C228" s="6" t="s">
        <v>18</v>
      </c>
      <c r="D228" s="7">
        <v>0</v>
      </c>
      <c r="E228" s="7">
        <v>0</v>
      </c>
      <c r="F228" s="7">
        <v>0</v>
      </c>
      <c r="G228" s="7">
        <v>0</v>
      </c>
    </row>
    <row r="229" spans="1:7" x14ac:dyDescent="0.25">
      <c r="A229" t="str">
        <f t="shared" si="30"/>
        <v>b</v>
      </c>
      <c r="B229" s="5"/>
      <c r="C229" s="6" t="s">
        <v>19</v>
      </c>
      <c r="D229" s="7">
        <v>0</v>
      </c>
      <c r="E229" s="7">
        <v>0</v>
      </c>
      <c r="F229" s="7">
        <v>0</v>
      </c>
      <c r="G229" s="7">
        <v>0</v>
      </c>
    </row>
    <row r="230" spans="1:7" ht="15.75" thickBot="1" x14ac:dyDescent="0.3">
      <c r="A230" t="str">
        <f t="shared" si="30"/>
        <v>b</v>
      </c>
      <c r="B230" s="11"/>
      <c r="C230" s="12" t="s">
        <v>20</v>
      </c>
      <c r="D230" s="13">
        <v>0</v>
      </c>
      <c r="E230" s="13">
        <v>0</v>
      </c>
      <c r="F230" s="13">
        <v>0</v>
      </c>
      <c r="G230" s="13">
        <v>0</v>
      </c>
    </row>
    <row r="231" spans="1:7" ht="31.5" thickTop="1" thickBot="1" x14ac:dyDescent="0.3">
      <c r="A231" t="str">
        <f t="shared" si="30"/>
        <v>b</v>
      </c>
      <c r="B231" s="3" t="s">
        <v>56</v>
      </c>
      <c r="C231" s="14" t="s">
        <v>57</v>
      </c>
      <c r="D231" s="4">
        <f t="shared" ref="D231:G231" si="36">D232+D240+D241+D242</f>
        <v>0</v>
      </c>
      <c r="E231" s="4">
        <f t="shared" si="36"/>
        <v>0</v>
      </c>
      <c r="F231" s="4">
        <f t="shared" si="36"/>
        <v>0</v>
      </c>
      <c r="G231" s="4">
        <f t="shared" si="36"/>
        <v>0</v>
      </c>
    </row>
    <row r="232" spans="1:7" ht="15.75" thickTop="1" x14ac:dyDescent="0.25">
      <c r="A232" t="str">
        <f t="shared" si="30"/>
        <v>b</v>
      </c>
      <c r="B232" s="5"/>
      <c r="C232" s="6" t="s">
        <v>10</v>
      </c>
      <c r="D232" s="7">
        <f t="shared" ref="D232:G232" si="37">SUM(D233:D239)</f>
        <v>0</v>
      </c>
      <c r="E232" s="7">
        <f t="shared" si="37"/>
        <v>0</v>
      </c>
      <c r="F232" s="7">
        <f t="shared" si="37"/>
        <v>0</v>
      </c>
      <c r="G232" s="7">
        <f t="shared" si="37"/>
        <v>0</v>
      </c>
    </row>
    <row r="233" spans="1:7" x14ac:dyDescent="0.25">
      <c r="A233" t="str">
        <f t="shared" si="30"/>
        <v>b</v>
      </c>
      <c r="B233" s="8"/>
      <c r="C233" s="9" t="s">
        <v>11</v>
      </c>
      <c r="D233" s="10"/>
      <c r="E233" s="10"/>
      <c r="F233" s="10"/>
      <c r="G233" s="10"/>
    </row>
    <row r="234" spans="1:7" x14ac:dyDescent="0.25">
      <c r="A234" t="str">
        <f t="shared" si="30"/>
        <v>b</v>
      </c>
      <c r="B234" s="8"/>
      <c r="C234" s="9" t="s">
        <v>12</v>
      </c>
      <c r="D234" s="10"/>
      <c r="E234" s="10"/>
      <c r="F234" s="10"/>
      <c r="G234" s="10"/>
    </row>
    <row r="235" spans="1:7" x14ac:dyDescent="0.25">
      <c r="A235" t="str">
        <f t="shared" si="30"/>
        <v>b</v>
      </c>
      <c r="B235" s="8"/>
      <c r="C235" s="9" t="s">
        <v>13</v>
      </c>
      <c r="D235" s="10"/>
      <c r="E235" s="10"/>
      <c r="F235" s="10"/>
      <c r="G235" s="10"/>
    </row>
    <row r="236" spans="1:7" x14ac:dyDescent="0.25">
      <c r="A236" t="str">
        <f t="shared" si="30"/>
        <v>b</v>
      </c>
      <c r="B236" s="8"/>
      <c r="C236" s="9" t="s">
        <v>14</v>
      </c>
      <c r="D236" s="10"/>
      <c r="E236" s="10"/>
      <c r="F236" s="10"/>
      <c r="G236" s="10"/>
    </row>
    <row r="237" spans="1:7" x14ac:dyDescent="0.25">
      <c r="A237" t="str">
        <f t="shared" si="30"/>
        <v>b</v>
      </c>
      <c r="B237" s="8"/>
      <c r="C237" s="9" t="s">
        <v>15</v>
      </c>
      <c r="D237" s="10"/>
      <c r="E237" s="10"/>
      <c r="F237" s="10"/>
      <c r="G237" s="10"/>
    </row>
    <row r="238" spans="1:7" x14ac:dyDescent="0.25">
      <c r="A238" t="str">
        <f t="shared" si="30"/>
        <v>b</v>
      </c>
      <c r="B238" s="8"/>
      <c r="C238" s="9" t="s">
        <v>16</v>
      </c>
      <c r="D238" s="10"/>
      <c r="E238" s="10"/>
      <c r="F238" s="10"/>
      <c r="G238" s="10"/>
    </row>
    <row r="239" spans="1:7" x14ac:dyDescent="0.25">
      <c r="A239" t="str">
        <f t="shared" si="30"/>
        <v>b</v>
      </c>
      <c r="B239" s="8"/>
      <c r="C239" s="9" t="s">
        <v>17</v>
      </c>
      <c r="D239" s="10"/>
      <c r="E239" s="10"/>
      <c r="F239" s="10"/>
      <c r="G239" s="10"/>
    </row>
    <row r="240" spans="1:7" x14ac:dyDescent="0.25">
      <c r="A240" t="str">
        <f t="shared" si="30"/>
        <v>b</v>
      </c>
      <c r="B240" s="5"/>
      <c r="C240" s="6" t="s">
        <v>18</v>
      </c>
      <c r="D240" s="7">
        <v>0</v>
      </c>
      <c r="E240" s="7">
        <v>0</v>
      </c>
      <c r="F240" s="7">
        <v>0</v>
      </c>
      <c r="G240" s="7">
        <v>0</v>
      </c>
    </row>
    <row r="241" spans="1:7" x14ac:dyDescent="0.25">
      <c r="A241" t="str">
        <f t="shared" si="30"/>
        <v>b</v>
      </c>
      <c r="B241" s="5"/>
      <c r="C241" s="6" t="s">
        <v>19</v>
      </c>
      <c r="D241" s="7">
        <v>0</v>
      </c>
      <c r="E241" s="7">
        <v>0</v>
      </c>
      <c r="F241" s="7">
        <v>0</v>
      </c>
      <c r="G241" s="7">
        <v>0</v>
      </c>
    </row>
    <row r="242" spans="1:7" ht="15.75" thickBot="1" x14ac:dyDescent="0.3">
      <c r="A242" t="str">
        <f t="shared" si="30"/>
        <v>b</v>
      </c>
      <c r="B242" s="11"/>
      <c r="C242" s="12" t="s">
        <v>20</v>
      </c>
      <c r="D242" s="13">
        <v>0</v>
      </c>
      <c r="E242" s="13">
        <v>0</v>
      </c>
      <c r="F242" s="13">
        <v>0</v>
      </c>
      <c r="G242" s="13">
        <v>0</v>
      </c>
    </row>
    <row r="243" spans="1:7" ht="46.5" thickTop="1" thickBot="1" x14ac:dyDescent="0.3">
      <c r="A243" t="str">
        <f t="shared" si="30"/>
        <v>b</v>
      </c>
      <c r="B243" s="3" t="s">
        <v>58</v>
      </c>
      <c r="C243" s="14" t="s">
        <v>59</v>
      </c>
      <c r="D243" s="4">
        <f>D244+D252+D253+D254</f>
        <v>0</v>
      </c>
      <c r="E243" s="4">
        <f>E244+E252+E253+E254</f>
        <v>0</v>
      </c>
      <c r="F243" s="4">
        <f>F244+F252+F253+F254</f>
        <v>0</v>
      </c>
      <c r="G243" s="4">
        <f>G244+G252+G253+G254</f>
        <v>0</v>
      </c>
    </row>
    <row r="244" spans="1:7" ht="15.75" thickTop="1" x14ac:dyDescent="0.25">
      <c r="A244" t="str">
        <f t="shared" si="30"/>
        <v>b</v>
      </c>
      <c r="B244" s="5"/>
      <c r="C244" s="6" t="s">
        <v>10</v>
      </c>
      <c r="D244" s="7">
        <f>SUM(D245:D251)</f>
        <v>0</v>
      </c>
      <c r="E244" s="7">
        <f>SUM(E245:E251)</f>
        <v>0</v>
      </c>
      <c r="F244" s="7">
        <f>SUM(F245:F251)</f>
        <v>0</v>
      </c>
      <c r="G244" s="7">
        <f>SUM(G245:G251)</f>
        <v>0</v>
      </c>
    </row>
    <row r="245" spans="1:7" x14ac:dyDescent="0.25">
      <c r="A245" t="str">
        <f t="shared" si="30"/>
        <v>b</v>
      </c>
      <c r="B245" s="8"/>
      <c r="C245" s="9" t="s">
        <v>11</v>
      </c>
      <c r="D245" s="10"/>
      <c r="E245" s="10"/>
      <c r="F245" s="10"/>
      <c r="G245" s="10"/>
    </row>
    <row r="246" spans="1:7" x14ac:dyDescent="0.25">
      <c r="A246" t="str">
        <f t="shared" si="30"/>
        <v>b</v>
      </c>
      <c r="B246" s="8"/>
      <c r="C246" s="9" t="s">
        <v>12</v>
      </c>
      <c r="D246" s="10"/>
      <c r="E246" s="10"/>
      <c r="F246" s="10"/>
      <c r="G246" s="10"/>
    </row>
    <row r="247" spans="1:7" x14ac:dyDescent="0.25">
      <c r="A247" t="str">
        <f t="shared" si="30"/>
        <v>b</v>
      </c>
      <c r="B247" s="8"/>
      <c r="C247" s="9" t="s">
        <v>13</v>
      </c>
      <c r="D247" s="10"/>
      <c r="E247" s="10"/>
      <c r="F247" s="10"/>
      <c r="G247" s="10"/>
    </row>
    <row r="248" spans="1:7" x14ac:dyDescent="0.25">
      <c r="A248" t="str">
        <f t="shared" si="30"/>
        <v>b</v>
      </c>
      <c r="B248" s="8"/>
      <c r="C248" s="9" t="s">
        <v>14</v>
      </c>
      <c r="D248" s="10"/>
      <c r="E248" s="10"/>
      <c r="F248" s="10"/>
      <c r="G248" s="10"/>
    </row>
    <row r="249" spans="1:7" x14ac:dyDescent="0.25">
      <c r="A249" t="str">
        <f t="shared" si="30"/>
        <v>b</v>
      </c>
      <c r="B249" s="8"/>
      <c r="C249" s="9" t="s">
        <v>15</v>
      </c>
      <c r="D249" s="10"/>
      <c r="E249" s="10"/>
      <c r="F249" s="10"/>
      <c r="G249" s="10"/>
    </row>
    <row r="250" spans="1:7" x14ac:dyDescent="0.25">
      <c r="A250" t="str">
        <f t="shared" si="30"/>
        <v>b</v>
      </c>
      <c r="B250" s="8"/>
      <c r="C250" s="9" t="s">
        <v>16</v>
      </c>
      <c r="D250" s="10"/>
      <c r="E250" s="10"/>
      <c r="F250" s="10"/>
      <c r="G250" s="10"/>
    </row>
    <row r="251" spans="1:7" x14ac:dyDescent="0.25">
      <c r="A251" t="str">
        <f t="shared" si="30"/>
        <v>b</v>
      </c>
      <c r="B251" s="8"/>
      <c r="C251" s="9" t="s">
        <v>17</v>
      </c>
      <c r="D251" s="10"/>
      <c r="E251" s="10"/>
      <c r="F251" s="10"/>
      <c r="G251" s="10"/>
    </row>
    <row r="252" spans="1:7" x14ac:dyDescent="0.25">
      <c r="A252" t="str">
        <f t="shared" si="30"/>
        <v>b</v>
      </c>
      <c r="B252" s="5"/>
      <c r="C252" s="6" t="s">
        <v>18</v>
      </c>
      <c r="D252" s="7">
        <v>0</v>
      </c>
      <c r="E252" s="7">
        <v>0</v>
      </c>
      <c r="F252" s="7">
        <v>0</v>
      </c>
      <c r="G252" s="7">
        <v>0</v>
      </c>
    </row>
    <row r="253" spans="1:7" x14ac:dyDescent="0.25">
      <c r="A253" t="str">
        <f t="shared" si="30"/>
        <v>b</v>
      </c>
      <c r="B253" s="5"/>
      <c r="C253" s="6" t="s">
        <v>19</v>
      </c>
      <c r="D253" s="7">
        <v>0</v>
      </c>
      <c r="E253" s="7">
        <v>0</v>
      </c>
      <c r="F253" s="7">
        <v>0</v>
      </c>
      <c r="G253" s="7">
        <v>0</v>
      </c>
    </row>
    <row r="254" spans="1:7" ht="15.75" thickBot="1" x14ac:dyDescent="0.3">
      <c r="A254" t="str">
        <f t="shared" si="30"/>
        <v>b</v>
      </c>
      <c r="B254" s="11"/>
      <c r="C254" s="12" t="s">
        <v>20</v>
      </c>
      <c r="D254" s="13">
        <v>0</v>
      </c>
      <c r="E254" s="13">
        <v>0</v>
      </c>
      <c r="F254" s="13">
        <v>0</v>
      </c>
      <c r="G254" s="13">
        <v>0</v>
      </c>
    </row>
    <row r="255" spans="1:7" ht="31.5" thickTop="1" thickBot="1" x14ac:dyDescent="0.3">
      <c r="A255" t="str">
        <f t="shared" si="30"/>
        <v>b</v>
      </c>
      <c r="B255" s="121" t="s">
        <v>60</v>
      </c>
      <c r="C255" s="122" t="s">
        <v>360</v>
      </c>
      <c r="D255" s="4">
        <f t="shared" ref="D255:G255" si="38">D256+D264+D265+D266</f>
        <v>0</v>
      </c>
      <c r="E255" s="4">
        <f t="shared" si="38"/>
        <v>0</v>
      </c>
      <c r="F255" s="4">
        <f t="shared" si="38"/>
        <v>0</v>
      </c>
      <c r="G255" s="4">
        <f t="shared" si="38"/>
        <v>0</v>
      </c>
    </row>
    <row r="256" spans="1:7" ht="15.75" thickTop="1" x14ac:dyDescent="0.25">
      <c r="A256" t="str">
        <f t="shared" si="30"/>
        <v>b</v>
      </c>
      <c r="B256" s="5"/>
      <c r="C256" s="6" t="s">
        <v>10</v>
      </c>
      <c r="D256" s="7">
        <f t="shared" ref="D256:G256" si="39">SUM(D257:D263)</f>
        <v>0</v>
      </c>
      <c r="E256" s="7">
        <f t="shared" si="39"/>
        <v>0</v>
      </c>
      <c r="F256" s="7">
        <f t="shared" si="39"/>
        <v>0</v>
      </c>
      <c r="G256" s="7">
        <f t="shared" si="39"/>
        <v>0</v>
      </c>
    </row>
    <row r="257" spans="1:7" x14ac:dyDescent="0.25">
      <c r="A257" t="str">
        <f t="shared" si="30"/>
        <v>b</v>
      </c>
      <c r="B257" s="8"/>
      <c r="C257" s="9" t="s">
        <v>11</v>
      </c>
      <c r="D257" s="10"/>
      <c r="E257" s="10"/>
      <c r="F257" s="10"/>
      <c r="G257" s="10"/>
    </row>
    <row r="258" spans="1:7" x14ac:dyDescent="0.25">
      <c r="A258" t="str">
        <f t="shared" si="30"/>
        <v>b</v>
      </c>
      <c r="B258" s="8"/>
      <c r="C258" s="9" t="s">
        <v>12</v>
      </c>
      <c r="D258" s="10"/>
      <c r="E258" s="10"/>
      <c r="F258" s="10"/>
      <c r="G258" s="10"/>
    </row>
    <row r="259" spans="1:7" x14ac:dyDescent="0.25">
      <c r="A259" t="str">
        <f t="shared" si="30"/>
        <v>b</v>
      </c>
      <c r="B259" s="8"/>
      <c r="C259" s="9" t="s">
        <v>13</v>
      </c>
      <c r="D259" s="10"/>
      <c r="E259" s="10"/>
      <c r="F259" s="10"/>
      <c r="G259" s="10"/>
    </row>
    <row r="260" spans="1:7" x14ac:dyDescent="0.25">
      <c r="A260" t="str">
        <f t="shared" ref="A260:A323" si="40">IF(OR(D260&lt;&gt;0,E260&lt;&gt;0,F260&lt;&gt;0,G260&lt;&gt;0,),"a","b")</f>
        <v>b</v>
      </c>
      <c r="B260" s="8"/>
      <c r="C260" s="9" t="s">
        <v>14</v>
      </c>
      <c r="D260" s="10"/>
      <c r="E260" s="10"/>
      <c r="F260" s="10"/>
      <c r="G260" s="10"/>
    </row>
    <row r="261" spans="1:7" x14ac:dyDescent="0.25">
      <c r="A261" t="str">
        <f t="shared" si="40"/>
        <v>b</v>
      </c>
      <c r="B261" s="8"/>
      <c r="C261" s="9" t="s">
        <v>15</v>
      </c>
      <c r="D261" s="10"/>
      <c r="E261" s="10"/>
      <c r="F261" s="10"/>
      <c r="G261" s="10"/>
    </row>
    <row r="262" spans="1:7" x14ac:dyDescent="0.25">
      <c r="A262" t="str">
        <f t="shared" si="40"/>
        <v>b</v>
      </c>
      <c r="B262" s="8"/>
      <c r="C262" s="9" t="s">
        <v>16</v>
      </c>
      <c r="D262" s="10"/>
      <c r="E262" s="10"/>
      <c r="F262" s="10"/>
      <c r="G262" s="10"/>
    </row>
    <row r="263" spans="1:7" x14ac:dyDescent="0.25">
      <c r="A263" t="str">
        <f t="shared" si="40"/>
        <v>b</v>
      </c>
      <c r="B263" s="8"/>
      <c r="C263" s="9" t="s">
        <v>17</v>
      </c>
      <c r="D263" s="10"/>
      <c r="E263" s="10"/>
      <c r="F263" s="10"/>
      <c r="G263" s="10"/>
    </row>
    <row r="264" spans="1:7" x14ac:dyDescent="0.25">
      <c r="A264" t="str">
        <f t="shared" si="40"/>
        <v>b</v>
      </c>
      <c r="B264" s="5"/>
      <c r="C264" s="6" t="s">
        <v>18</v>
      </c>
      <c r="D264" s="7">
        <v>0</v>
      </c>
      <c r="E264" s="7">
        <v>0</v>
      </c>
      <c r="F264" s="7">
        <v>0</v>
      </c>
      <c r="G264" s="7">
        <v>0</v>
      </c>
    </row>
    <row r="265" spans="1:7" x14ac:dyDescent="0.25">
      <c r="A265" t="str">
        <f t="shared" si="40"/>
        <v>b</v>
      </c>
      <c r="B265" s="5"/>
      <c r="C265" s="6" t="s">
        <v>19</v>
      </c>
      <c r="D265" s="7">
        <v>0</v>
      </c>
      <c r="E265" s="7">
        <v>0</v>
      </c>
      <c r="F265" s="7">
        <v>0</v>
      </c>
      <c r="G265" s="7">
        <v>0</v>
      </c>
    </row>
    <row r="266" spans="1:7" ht="15.75" thickBot="1" x14ac:dyDescent="0.3">
      <c r="A266" t="str">
        <f t="shared" si="40"/>
        <v>b</v>
      </c>
      <c r="B266" s="11"/>
      <c r="C266" s="12" t="s">
        <v>20</v>
      </c>
      <c r="D266" s="13">
        <v>0</v>
      </c>
      <c r="E266" s="13">
        <v>0</v>
      </c>
      <c r="F266" s="13">
        <v>0</v>
      </c>
      <c r="G266" s="13">
        <v>0</v>
      </c>
    </row>
    <row r="267" spans="1:7" ht="32.25" customHeight="1" thickTop="1" thickBot="1" x14ac:dyDescent="0.3">
      <c r="A267" t="str">
        <f t="shared" si="40"/>
        <v>b</v>
      </c>
      <c r="B267" s="16" t="s">
        <v>61</v>
      </c>
      <c r="C267" s="4" t="s">
        <v>62</v>
      </c>
      <c r="D267" s="4">
        <f>D279+D291+D303+D483</f>
        <v>0</v>
      </c>
      <c r="E267" s="4">
        <f>E279+E291+E303+E483</f>
        <v>0</v>
      </c>
      <c r="F267" s="4">
        <f>F279+F291+F303+F483</f>
        <v>0</v>
      </c>
      <c r="G267" s="4">
        <f>G279+G291+G303+G483</f>
        <v>0</v>
      </c>
    </row>
    <row r="268" spans="1:7" ht="15.75" thickTop="1" x14ac:dyDescent="0.25">
      <c r="A268" t="str">
        <f t="shared" si="40"/>
        <v>b</v>
      </c>
      <c r="B268" s="5"/>
      <c r="C268" s="6" t="s">
        <v>10</v>
      </c>
      <c r="D268" s="7">
        <f t="shared" ref="D268:G278" si="41">D280+D292+D304+D484</f>
        <v>0</v>
      </c>
      <c r="E268" s="7">
        <f t="shared" si="41"/>
        <v>0</v>
      </c>
      <c r="F268" s="7">
        <f t="shared" si="41"/>
        <v>0</v>
      </c>
      <c r="G268" s="7">
        <f t="shared" si="41"/>
        <v>0</v>
      </c>
    </row>
    <row r="269" spans="1:7" x14ac:dyDescent="0.25">
      <c r="A269" t="str">
        <f t="shared" si="40"/>
        <v>b</v>
      </c>
      <c r="B269" s="8"/>
      <c r="C269" s="9" t="s">
        <v>11</v>
      </c>
      <c r="D269" s="10">
        <f t="shared" si="41"/>
        <v>0</v>
      </c>
      <c r="E269" s="10">
        <f t="shared" si="41"/>
        <v>0</v>
      </c>
      <c r="F269" s="10">
        <f t="shared" si="41"/>
        <v>0</v>
      </c>
      <c r="G269" s="10">
        <f t="shared" si="41"/>
        <v>0</v>
      </c>
    </row>
    <row r="270" spans="1:7" x14ac:dyDescent="0.25">
      <c r="A270" t="str">
        <f t="shared" si="40"/>
        <v>b</v>
      </c>
      <c r="B270" s="8"/>
      <c r="C270" s="9" t="s">
        <v>12</v>
      </c>
      <c r="D270" s="10">
        <f t="shared" si="41"/>
        <v>0</v>
      </c>
      <c r="E270" s="10">
        <f t="shared" si="41"/>
        <v>0</v>
      </c>
      <c r="F270" s="10">
        <f t="shared" si="41"/>
        <v>0</v>
      </c>
      <c r="G270" s="10">
        <f t="shared" si="41"/>
        <v>0</v>
      </c>
    </row>
    <row r="271" spans="1:7" x14ac:dyDescent="0.25">
      <c r="A271" t="str">
        <f t="shared" si="40"/>
        <v>b</v>
      </c>
      <c r="B271" s="8"/>
      <c r="C271" s="9" t="s">
        <v>13</v>
      </c>
      <c r="D271" s="10">
        <f t="shared" si="41"/>
        <v>0</v>
      </c>
      <c r="E271" s="10">
        <f t="shared" si="41"/>
        <v>0</v>
      </c>
      <c r="F271" s="10">
        <f t="shared" si="41"/>
        <v>0</v>
      </c>
      <c r="G271" s="10">
        <f t="shared" si="41"/>
        <v>0</v>
      </c>
    </row>
    <row r="272" spans="1:7" x14ac:dyDescent="0.25">
      <c r="A272" t="str">
        <f t="shared" si="40"/>
        <v>b</v>
      </c>
      <c r="B272" s="8"/>
      <c r="C272" s="9" t="s">
        <v>14</v>
      </c>
      <c r="D272" s="10">
        <f t="shared" si="41"/>
        <v>0</v>
      </c>
      <c r="E272" s="10">
        <f t="shared" si="41"/>
        <v>0</v>
      </c>
      <c r="F272" s="10">
        <f t="shared" si="41"/>
        <v>0</v>
      </c>
      <c r="G272" s="10">
        <f t="shared" si="41"/>
        <v>0</v>
      </c>
    </row>
    <row r="273" spans="1:7" x14ac:dyDescent="0.25">
      <c r="A273" t="str">
        <f t="shared" si="40"/>
        <v>b</v>
      </c>
      <c r="B273" s="8"/>
      <c r="C273" s="9" t="s">
        <v>15</v>
      </c>
      <c r="D273" s="10">
        <f t="shared" si="41"/>
        <v>0</v>
      </c>
      <c r="E273" s="10">
        <f t="shared" si="41"/>
        <v>0</v>
      </c>
      <c r="F273" s="10">
        <f t="shared" si="41"/>
        <v>0</v>
      </c>
      <c r="G273" s="10">
        <f t="shared" si="41"/>
        <v>0</v>
      </c>
    </row>
    <row r="274" spans="1:7" x14ac:dyDescent="0.25">
      <c r="A274" t="str">
        <f t="shared" si="40"/>
        <v>b</v>
      </c>
      <c r="B274" s="8"/>
      <c r="C274" s="9" t="s">
        <v>16</v>
      </c>
      <c r="D274" s="10">
        <f t="shared" si="41"/>
        <v>0</v>
      </c>
      <c r="E274" s="10">
        <f t="shared" si="41"/>
        <v>0</v>
      </c>
      <c r="F274" s="10">
        <f t="shared" si="41"/>
        <v>0</v>
      </c>
      <c r="G274" s="10">
        <f t="shared" si="41"/>
        <v>0</v>
      </c>
    </row>
    <row r="275" spans="1:7" x14ac:dyDescent="0.25">
      <c r="A275" t="str">
        <f t="shared" si="40"/>
        <v>b</v>
      </c>
      <c r="B275" s="8"/>
      <c r="C275" s="9" t="s">
        <v>17</v>
      </c>
      <c r="D275" s="10">
        <f t="shared" si="41"/>
        <v>0</v>
      </c>
      <c r="E275" s="10">
        <f t="shared" si="41"/>
        <v>0</v>
      </c>
      <c r="F275" s="10">
        <f t="shared" si="41"/>
        <v>0</v>
      </c>
      <c r="G275" s="10">
        <f t="shared" si="41"/>
        <v>0</v>
      </c>
    </row>
    <row r="276" spans="1:7" x14ac:dyDescent="0.25">
      <c r="A276" t="str">
        <f t="shared" si="40"/>
        <v>b</v>
      </c>
      <c r="B276" s="5"/>
      <c r="C276" s="6" t="s">
        <v>18</v>
      </c>
      <c r="D276" s="7">
        <f t="shared" si="41"/>
        <v>0</v>
      </c>
      <c r="E276" s="7">
        <f t="shared" si="41"/>
        <v>0</v>
      </c>
      <c r="F276" s="7">
        <f t="shared" si="41"/>
        <v>0</v>
      </c>
      <c r="G276" s="7">
        <f t="shared" si="41"/>
        <v>0</v>
      </c>
    </row>
    <row r="277" spans="1:7" x14ac:dyDescent="0.25">
      <c r="A277" t="str">
        <f t="shared" si="40"/>
        <v>b</v>
      </c>
      <c r="B277" s="5"/>
      <c r="C277" s="6" t="s">
        <v>19</v>
      </c>
      <c r="D277" s="7">
        <f t="shared" si="41"/>
        <v>0</v>
      </c>
      <c r="E277" s="7">
        <f t="shared" si="41"/>
        <v>0</v>
      </c>
      <c r="F277" s="7">
        <f t="shared" si="41"/>
        <v>0</v>
      </c>
      <c r="G277" s="7">
        <f t="shared" si="41"/>
        <v>0</v>
      </c>
    </row>
    <row r="278" spans="1:7" ht="15.75" thickBot="1" x14ac:dyDescent="0.3">
      <c r="A278" t="str">
        <f t="shared" si="40"/>
        <v>b</v>
      </c>
      <c r="B278" s="11"/>
      <c r="C278" s="12" t="s">
        <v>20</v>
      </c>
      <c r="D278" s="13">
        <f t="shared" si="41"/>
        <v>0</v>
      </c>
      <c r="E278" s="13">
        <f t="shared" si="41"/>
        <v>0</v>
      </c>
      <c r="F278" s="13">
        <f t="shared" si="41"/>
        <v>0</v>
      </c>
      <c r="G278" s="13">
        <f t="shared" si="41"/>
        <v>0</v>
      </c>
    </row>
    <row r="279" spans="1:7" ht="32.25" customHeight="1" thickTop="1" thickBot="1" x14ac:dyDescent="0.3">
      <c r="A279" t="str">
        <f t="shared" si="40"/>
        <v>b</v>
      </c>
      <c r="B279" s="3" t="s">
        <v>63</v>
      </c>
      <c r="C279" s="4" t="s">
        <v>64</v>
      </c>
      <c r="D279" s="4">
        <f t="shared" ref="D279:G279" si="42">D280+D288+D289+D290</f>
        <v>0</v>
      </c>
      <c r="E279" s="4">
        <f t="shared" si="42"/>
        <v>0</v>
      </c>
      <c r="F279" s="4">
        <f t="shared" si="42"/>
        <v>0</v>
      </c>
      <c r="G279" s="4">
        <f t="shared" si="42"/>
        <v>0</v>
      </c>
    </row>
    <row r="280" spans="1:7" ht="15.75" thickTop="1" x14ac:dyDescent="0.25">
      <c r="A280" t="str">
        <f t="shared" si="40"/>
        <v>b</v>
      </c>
      <c r="B280" s="5"/>
      <c r="C280" s="6" t="s">
        <v>10</v>
      </c>
      <c r="D280" s="7">
        <f t="shared" ref="D280:G280" si="43">SUM(D281:D287)</f>
        <v>0</v>
      </c>
      <c r="E280" s="7">
        <f t="shared" si="43"/>
        <v>0</v>
      </c>
      <c r="F280" s="7">
        <f t="shared" si="43"/>
        <v>0</v>
      </c>
      <c r="G280" s="7">
        <f t="shared" si="43"/>
        <v>0</v>
      </c>
    </row>
    <row r="281" spans="1:7" x14ac:dyDescent="0.25">
      <c r="A281" t="str">
        <f t="shared" si="40"/>
        <v>b</v>
      </c>
      <c r="B281" s="8"/>
      <c r="C281" s="9" t="s">
        <v>11</v>
      </c>
      <c r="D281" s="10"/>
      <c r="E281" s="10"/>
      <c r="F281" s="10"/>
      <c r="G281" s="10"/>
    </row>
    <row r="282" spans="1:7" x14ac:dyDescent="0.25">
      <c r="A282" t="str">
        <f t="shared" si="40"/>
        <v>b</v>
      </c>
      <c r="B282" s="8"/>
      <c r="C282" s="9" t="s">
        <v>12</v>
      </c>
      <c r="D282" s="10"/>
      <c r="E282" s="10"/>
      <c r="F282" s="10"/>
      <c r="G282" s="10"/>
    </row>
    <row r="283" spans="1:7" x14ac:dyDescent="0.25">
      <c r="A283" t="str">
        <f t="shared" si="40"/>
        <v>b</v>
      </c>
      <c r="B283" s="8"/>
      <c r="C283" s="9" t="s">
        <v>13</v>
      </c>
      <c r="D283" s="10"/>
      <c r="E283" s="10"/>
      <c r="F283" s="10"/>
      <c r="G283" s="10"/>
    </row>
    <row r="284" spans="1:7" x14ac:dyDescent="0.25">
      <c r="A284" t="str">
        <f t="shared" si="40"/>
        <v>b</v>
      </c>
      <c r="B284" s="8"/>
      <c r="C284" s="9" t="s">
        <v>14</v>
      </c>
      <c r="D284" s="10"/>
      <c r="E284" s="10"/>
      <c r="F284" s="10"/>
      <c r="G284" s="10"/>
    </row>
    <row r="285" spans="1:7" x14ac:dyDescent="0.25">
      <c r="A285" t="str">
        <f t="shared" si="40"/>
        <v>b</v>
      </c>
      <c r="B285" s="8"/>
      <c r="C285" s="9" t="s">
        <v>15</v>
      </c>
      <c r="D285" s="10"/>
      <c r="E285" s="10"/>
      <c r="F285" s="10"/>
      <c r="G285" s="10"/>
    </row>
    <row r="286" spans="1:7" x14ac:dyDescent="0.25">
      <c r="A286" t="str">
        <f t="shared" si="40"/>
        <v>b</v>
      </c>
      <c r="B286" s="8"/>
      <c r="C286" s="9" t="s">
        <v>16</v>
      </c>
      <c r="D286" s="10"/>
      <c r="E286" s="10"/>
      <c r="F286" s="10"/>
      <c r="G286" s="10"/>
    </row>
    <row r="287" spans="1:7" x14ac:dyDescent="0.25">
      <c r="A287" t="str">
        <f t="shared" si="40"/>
        <v>b</v>
      </c>
      <c r="B287" s="8"/>
      <c r="C287" s="9" t="s">
        <v>17</v>
      </c>
      <c r="D287" s="10"/>
      <c r="E287" s="10"/>
      <c r="F287" s="10"/>
      <c r="G287" s="10"/>
    </row>
    <row r="288" spans="1:7" x14ac:dyDescent="0.25">
      <c r="A288" t="str">
        <f t="shared" si="40"/>
        <v>b</v>
      </c>
      <c r="B288" s="5"/>
      <c r="C288" s="6" t="s">
        <v>18</v>
      </c>
      <c r="D288" s="7">
        <v>0</v>
      </c>
      <c r="E288" s="7">
        <v>0</v>
      </c>
      <c r="F288" s="7">
        <v>0</v>
      </c>
      <c r="G288" s="7">
        <v>0</v>
      </c>
    </row>
    <row r="289" spans="1:7" x14ac:dyDescent="0.25">
      <c r="A289" t="str">
        <f t="shared" si="40"/>
        <v>b</v>
      </c>
      <c r="B289" s="5"/>
      <c r="C289" s="6" t="s">
        <v>19</v>
      </c>
      <c r="D289" s="7">
        <v>0</v>
      </c>
      <c r="E289" s="7">
        <v>0</v>
      </c>
      <c r="F289" s="7">
        <v>0</v>
      </c>
      <c r="G289" s="7">
        <v>0</v>
      </c>
    </row>
    <row r="290" spans="1:7" ht="15.75" thickBot="1" x14ac:dyDescent="0.3">
      <c r="A290" t="str">
        <f t="shared" si="40"/>
        <v>b</v>
      </c>
      <c r="B290" s="11"/>
      <c r="C290" s="12" t="s">
        <v>20</v>
      </c>
      <c r="D290" s="13">
        <v>0</v>
      </c>
      <c r="E290" s="13">
        <v>0</v>
      </c>
      <c r="F290" s="13">
        <v>0</v>
      </c>
      <c r="G290" s="13">
        <v>0</v>
      </c>
    </row>
    <row r="291" spans="1:7" ht="31.5" thickTop="1" thickBot="1" x14ac:dyDescent="0.3">
      <c r="A291" t="str">
        <f t="shared" si="40"/>
        <v>b</v>
      </c>
      <c r="B291" s="3" t="s">
        <v>65</v>
      </c>
      <c r="C291" s="14" t="s">
        <v>66</v>
      </c>
      <c r="D291" s="4">
        <f t="shared" ref="D291:G291" si="44">D292+D300+D301+D302</f>
        <v>0</v>
      </c>
      <c r="E291" s="4">
        <f t="shared" si="44"/>
        <v>0</v>
      </c>
      <c r="F291" s="4">
        <f t="shared" si="44"/>
        <v>0</v>
      </c>
      <c r="G291" s="4">
        <f t="shared" si="44"/>
        <v>0</v>
      </c>
    </row>
    <row r="292" spans="1:7" ht="15.75" thickTop="1" x14ac:dyDescent="0.25">
      <c r="A292" t="str">
        <f t="shared" si="40"/>
        <v>b</v>
      </c>
      <c r="B292" s="5"/>
      <c r="C292" s="6" t="s">
        <v>10</v>
      </c>
      <c r="D292" s="7">
        <f t="shared" ref="D292:G292" si="45">SUM(D293:D299)</f>
        <v>0</v>
      </c>
      <c r="E292" s="7">
        <f t="shared" si="45"/>
        <v>0</v>
      </c>
      <c r="F292" s="7">
        <f t="shared" si="45"/>
        <v>0</v>
      </c>
      <c r="G292" s="7">
        <f t="shared" si="45"/>
        <v>0</v>
      </c>
    </row>
    <row r="293" spans="1:7" x14ac:dyDescent="0.25">
      <c r="A293" t="str">
        <f t="shared" si="40"/>
        <v>b</v>
      </c>
      <c r="B293" s="8"/>
      <c r="C293" s="9" t="s">
        <v>11</v>
      </c>
      <c r="D293" s="10"/>
      <c r="E293" s="10"/>
      <c r="F293" s="10"/>
      <c r="G293" s="10"/>
    </row>
    <row r="294" spans="1:7" x14ac:dyDescent="0.25">
      <c r="A294" t="str">
        <f t="shared" si="40"/>
        <v>b</v>
      </c>
      <c r="B294" s="8"/>
      <c r="C294" s="9" t="s">
        <v>12</v>
      </c>
      <c r="D294" s="10"/>
      <c r="E294" s="10"/>
      <c r="F294" s="10"/>
      <c r="G294" s="10"/>
    </row>
    <row r="295" spans="1:7" x14ac:dyDescent="0.25">
      <c r="A295" t="str">
        <f t="shared" si="40"/>
        <v>b</v>
      </c>
      <c r="B295" s="8"/>
      <c r="C295" s="9" t="s">
        <v>13</v>
      </c>
      <c r="D295" s="10"/>
      <c r="E295" s="10"/>
      <c r="F295" s="10"/>
      <c r="G295" s="10"/>
    </row>
    <row r="296" spans="1:7" x14ac:dyDescent="0.25">
      <c r="A296" t="str">
        <f t="shared" si="40"/>
        <v>b</v>
      </c>
      <c r="B296" s="8"/>
      <c r="C296" s="9" t="s">
        <v>14</v>
      </c>
      <c r="D296" s="10"/>
      <c r="E296" s="10"/>
      <c r="F296" s="10"/>
      <c r="G296" s="10"/>
    </row>
    <row r="297" spans="1:7" x14ac:dyDescent="0.25">
      <c r="A297" t="str">
        <f t="shared" si="40"/>
        <v>b</v>
      </c>
      <c r="B297" s="8"/>
      <c r="C297" s="9" t="s">
        <v>15</v>
      </c>
      <c r="D297" s="10"/>
      <c r="E297" s="10"/>
      <c r="F297" s="10"/>
      <c r="G297" s="10"/>
    </row>
    <row r="298" spans="1:7" x14ac:dyDescent="0.25">
      <c r="A298" t="str">
        <f t="shared" si="40"/>
        <v>b</v>
      </c>
      <c r="B298" s="8"/>
      <c r="C298" s="9" t="s">
        <v>16</v>
      </c>
      <c r="D298" s="10"/>
      <c r="E298" s="10"/>
      <c r="F298" s="10"/>
      <c r="G298" s="10"/>
    </row>
    <row r="299" spans="1:7" x14ac:dyDescent="0.25">
      <c r="A299" t="str">
        <f t="shared" si="40"/>
        <v>b</v>
      </c>
      <c r="B299" s="8"/>
      <c r="C299" s="9" t="s">
        <v>17</v>
      </c>
      <c r="D299" s="10"/>
      <c r="E299" s="10"/>
      <c r="F299" s="10"/>
      <c r="G299" s="10"/>
    </row>
    <row r="300" spans="1:7" x14ac:dyDescent="0.25">
      <c r="A300" t="str">
        <f t="shared" si="40"/>
        <v>b</v>
      </c>
      <c r="B300" s="5"/>
      <c r="C300" s="6" t="s">
        <v>18</v>
      </c>
      <c r="D300" s="7">
        <v>0</v>
      </c>
      <c r="E300" s="7">
        <v>0</v>
      </c>
      <c r="F300" s="7">
        <v>0</v>
      </c>
      <c r="G300" s="7">
        <v>0</v>
      </c>
    </row>
    <row r="301" spans="1:7" x14ac:dyDescent="0.25">
      <c r="A301" t="str">
        <f t="shared" si="40"/>
        <v>b</v>
      </c>
      <c r="B301" s="5"/>
      <c r="C301" s="6" t="s">
        <v>19</v>
      </c>
      <c r="D301" s="7">
        <v>0</v>
      </c>
      <c r="E301" s="7">
        <v>0</v>
      </c>
      <c r="F301" s="7">
        <v>0</v>
      </c>
      <c r="G301" s="7">
        <v>0</v>
      </c>
    </row>
    <row r="302" spans="1:7" ht="15.75" thickBot="1" x14ac:dyDescent="0.3">
      <c r="A302" t="str">
        <f t="shared" si="40"/>
        <v>b</v>
      </c>
      <c r="B302" s="11"/>
      <c r="C302" s="12" t="s">
        <v>20</v>
      </c>
      <c r="D302" s="13">
        <v>0</v>
      </c>
      <c r="E302" s="13">
        <v>0</v>
      </c>
      <c r="F302" s="13">
        <v>0</v>
      </c>
      <c r="G302" s="13">
        <v>0</v>
      </c>
    </row>
    <row r="303" spans="1:7" ht="32.25" customHeight="1" thickTop="1" thickBot="1" x14ac:dyDescent="0.3">
      <c r="A303" t="str">
        <f t="shared" si="40"/>
        <v>b</v>
      </c>
      <c r="B303" s="16" t="s">
        <v>67</v>
      </c>
      <c r="C303" s="4" t="s">
        <v>68</v>
      </c>
      <c r="D303" s="4">
        <f>D315+D327+D339+D351+D363+D375+D387+D399+D411+D423+D435+D447+D459+D471</f>
        <v>0</v>
      </c>
      <c r="E303" s="4">
        <f>E315+E327+E339+E351+E363+E375+E387+E399+E411+E423+E435+E447+E459+E471</f>
        <v>0</v>
      </c>
      <c r="F303" s="4">
        <f>F315+F327+F339+F351+F363+F375+F387+F399+F411+F423+F435+F447+F459+F471</f>
        <v>0</v>
      </c>
      <c r="G303" s="4">
        <f>G315+G327+G339+G351+G363+G375+G387+G399+G411+G423+G435+G447+G459+G471</f>
        <v>0</v>
      </c>
    </row>
    <row r="304" spans="1:7" ht="15.75" thickTop="1" x14ac:dyDescent="0.25">
      <c r="A304" t="str">
        <f t="shared" si="40"/>
        <v>b</v>
      </c>
      <c r="B304" s="5"/>
      <c r="C304" s="6" t="s">
        <v>10</v>
      </c>
      <c r="D304" s="7">
        <f t="shared" ref="D304:G314" si="46">D316+D328+D340+D352+D364+D376+D388+D400+D412+D424+D436+D448+D460+D472</f>
        <v>0</v>
      </c>
      <c r="E304" s="7">
        <f t="shared" si="46"/>
        <v>0</v>
      </c>
      <c r="F304" s="7">
        <f t="shared" si="46"/>
        <v>0</v>
      </c>
      <c r="G304" s="7">
        <f t="shared" si="46"/>
        <v>0</v>
      </c>
    </row>
    <row r="305" spans="1:7" x14ac:dyDescent="0.25">
      <c r="A305" t="str">
        <f t="shared" si="40"/>
        <v>b</v>
      </c>
      <c r="B305" s="8"/>
      <c r="C305" s="9" t="s">
        <v>11</v>
      </c>
      <c r="D305" s="10">
        <f t="shared" si="46"/>
        <v>0</v>
      </c>
      <c r="E305" s="10">
        <f t="shared" si="46"/>
        <v>0</v>
      </c>
      <c r="F305" s="10">
        <f t="shared" si="46"/>
        <v>0</v>
      </c>
      <c r="G305" s="10">
        <f t="shared" si="46"/>
        <v>0</v>
      </c>
    </row>
    <row r="306" spans="1:7" x14ac:dyDescent="0.25">
      <c r="A306" t="str">
        <f t="shared" si="40"/>
        <v>b</v>
      </c>
      <c r="B306" s="8"/>
      <c r="C306" s="9" t="s">
        <v>12</v>
      </c>
      <c r="D306" s="10">
        <f t="shared" si="46"/>
        <v>0</v>
      </c>
      <c r="E306" s="10">
        <f t="shared" si="46"/>
        <v>0</v>
      </c>
      <c r="F306" s="10">
        <f t="shared" si="46"/>
        <v>0</v>
      </c>
      <c r="G306" s="10">
        <f t="shared" si="46"/>
        <v>0</v>
      </c>
    </row>
    <row r="307" spans="1:7" x14ac:dyDescent="0.25">
      <c r="A307" t="str">
        <f t="shared" si="40"/>
        <v>b</v>
      </c>
      <c r="B307" s="8"/>
      <c r="C307" s="9" t="s">
        <v>13</v>
      </c>
      <c r="D307" s="10">
        <f t="shared" si="46"/>
        <v>0</v>
      </c>
      <c r="E307" s="10">
        <f t="shared" si="46"/>
        <v>0</v>
      </c>
      <c r="F307" s="10">
        <f t="shared" si="46"/>
        <v>0</v>
      </c>
      <c r="G307" s="10">
        <f t="shared" si="46"/>
        <v>0</v>
      </c>
    </row>
    <row r="308" spans="1:7" x14ac:dyDescent="0.25">
      <c r="A308" t="str">
        <f t="shared" si="40"/>
        <v>b</v>
      </c>
      <c r="B308" s="8"/>
      <c r="C308" s="9" t="s">
        <v>14</v>
      </c>
      <c r="D308" s="10">
        <f t="shared" si="46"/>
        <v>0</v>
      </c>
      <c r="E308" s="10">
        <f t="shared" si="46"/>
        <v>0</v>
      </c>
      <c r="F308" s="10">
        <f t="shared" si="46"/>
        <v>0</v>
      </c>
      <c r="G308" s="10">
        <f t="shared" si="46"/>
        <v>0</v>
      </c>
    </row>
    <row r="309" spans="1:7" x14ac:dyDescent="0.25">
      <c r="A309" t="str">
        <f t="shared" si="40"/>
        <v>b</v>
      </c>
      <c r="B309" s="8"/>
      <c r="C309" s="9" t="s">
        <v>15</v>
      </c>
      <c r="D309" s="10">
        <f t="shared" si="46"/>
        <v>0</v>
      </c>
      <c r="E309" s="10">
        <f t="shared" si="46"/>
        <v>0</v>
      </c>
      <c r="F309" s="10">
        <f t="shared" si="46"/>
        <v>0</v>
      </c>
      <c r="G309" s="10">
        <f t="shared" si="46"/>
        <v>0</v>
      </c>
    </row>
    <row r="310" spans="1:7" x14ac:dyDescent="0.25">
      <c r="A310" t="str">
        <f t="shared" si="40"/>
        <v>b</v>
      </c>
      <c r="B310" s="8"/>
      <c r="C310" s="9" t="s">
        <v>16</v>
      </c>
      <c r="D310" s="10">
        <f t="shared" si="46"/>
        <v>0</v>
      </c>
      <c r="E310" s="10">
        <f t="shared" si="46"/>
        <v>0</v>
      </c>
      <c r="F310" s="10">
        <f t="shared" si="46"/>
        <v>0</v>
      </c>
      <c r="G310" s="10">
        <f t="shared" si="46"/>
        <v>0</v>
      </c>
    </row>
    <row r="311" spans="1:7" x14ac:dyDescent="0.25">
      <c r="A311" t="str">
        <f t="shared" si="40"/>
        <v>b</v>
      </c>
      <c r="B311" s="8"/>
      <c r="C311" s="9" t="s">
        <v>17</v>
      </c>
      <c r="D311" s="10">
        <f t="shared" si="46"/>
        <v>0</v>
      </c>
      <c r="E311" s="10">
        <f t="shared" si="46"/>
        <v>0</v>
      </c>
      <c r="F311" s="10">
        <f t="shared" si="46"/>
        <v>0</v>
      </c>
      <c r="G311" s="10">
        <f t="shared" si="46"/>
        <v>0</v>
      </c>
    </row>
    <row r="312" spans="1:7" x14ac:dyDescent="0.25">
      <c r="A312" t="str">
        <f t="shared" si="40"/>
        <v>b</v>
      </c>
      <c r="B312" s="5"/>
      <c r="C312" s="6" t="s">
        <v>18</v>
      </c>
      <c r="D312" s="7">
        <f t="shared" si="46"/>
        <v>0</v>
      </c>
      <c r="E312" s="7">
        <f t="shared" si="46"/>
        <v>0</v>
      </c>
      <c r="F312" s="7">
        <f t="shared" si="46"/>
        <v>0</v>
      </c>
      <c r="G312" s="7">
        <f t="shared" si="46"/>
        <v>0</v>
      </c>
    </row>
    <row r="313" spans="1:7" x14ac:dyDescent="0.25">
      <c r="A313" t="str">
        <f t="shared" si="40"/>
        <v>b</v>
      </c>
      <c r="B313" s="5"/>
      <c r="C313" s="6" t="s">
        <v>19</v>
      </c>
      <c r="D313" s="7">
        <f t="shared" si="46"/>
        <v>0</v>
      </c>
      <c r="E313" s="7">
        <f t="shared" si="46"/>
        <v>0</v>
      </c>
      <c r="F313" s="7">
        <f t="shared" si="46"/>
        <v>0</v>
      </c>
      <c r="G313" s="7">
        <f t="shared" si="46"/>
        <v>0</v>
      </c>
    </row>
    <row r="314" spans="1:7" ht="15.75" thickBot="1" x14ac:dyDescent="0.3">
      <c r="A314" t="str">
        <f t="shared" si="40"/>
        <v>b</v>
      </c>
      <c r="B314" s="11"/>
      <c r="C314" s="12" t="s">
        <v>20</v>
      </c>
      <c r="D314" s="13">
        <f t="shared" si="46"/>
        <v>0</v>
      </c>
      <c r="E314" s="13">
        <f t="shared" si="46"/>
        <v>0</v>
      </c>
      <c r="F314" s="13">
        <f t="shared" si="46"/>
        <v>0</v>
      </c>
      <c r="G314" s="13">
        <f t="shared" si="46"/>
        <v>0</v>
      </c>
    </row>
    <row r="315" spans="1:7" ht="46.5" thickTop="1" thickBot="1" x14ac:dyDescent="0.3">
      <c r="A315" t="str">
        <f t="shared" si="40"/>
        <v>b</v>
      </c>
      <c r="B315" s="3" t="s">
        <v>69</v>
      </c>
      <c r="C315" s="14" t="s">
        <v>70</v>
      </c>
      <c r="D315" s="4">
        <f t="shared" ref="D315:G315" si="47">D316+D324+D325+D326</f>
        <v>0</v>
      </c>
      <c r="E315" s="4">
        <f t="shared" si="47"/>
        <v>0</v>
      </c>
      <c r="F315" s="4">
        <f t="shared" si="47"/>
        <v>0</v>
      </c>
      <c r="G315" s="4">
        <f t="shared" si="47"/>
        <v>0</v>
      </c>
    </row>
    <row r="316" spans="1:7" ht="15.75" thickTop="1" x14ac:dyDescent="0.25">
      <c r="A316" t="str">
        <f t="shared" si="40"/>
        <v>b</v>
      </c>
      <c r="B316" s="5"/>
      <c r="C316" s="6" t="s">
        <v>10</v>
      </c>
      <c r="D316" s="7">
        <f t="shared" ref="D316:G316" si="48">SUM(D317:D323)</f>
        <v>0</v>
      </c>
      <c r="E316" s="7">
        <f t="shared" si="48"/>
        <v>0</v>
      </c>
      <c r="F316" s="7">
        <f t="shared" si="48"/>
        <v>0</v>
      </c>
      <c r="G316" s="7">
        <f t="shared" si="48"/>
        <v>0</v>
      </c>
    </row>
    <row r="317" spans="1:7" x14ac:dyDescent="0.25">
      <c r="A317" t="str">
        <f t="shared" si="40"/>
        <v>b</v>
      </c>
      <c r="B317" s="8"/>
      <c r="C317" s="9" t="s">
        <v>11</v>
      </c>
      <c r="D317" s="10"/>
      <c r="E317" s="10"/>
      <c r="F317" s="10"/>
      <c r="G317" s="10"/>
    </row>
    <row r="318" spans="1:7" x14ac:dyDescent="0.25">
      <c r="A318" t="str">
        <f t="shared" si="40"/>
        <v>b</v>
      </c>
      <c r="B318" s="8"/>
      <c r="C318" s="9" t="s">
        <v>12</v>
      </c>
      <c r="D318" s="10"/>
      <c r="E318" s="10"/>
      <c r="F318" s="10"/>
      <c r="G318" s="10"/>
    </row>
    <row r="319" spans="1:7" x14ac:dyDescent="0.25">
      <c r="A319" t="str">
        <f t="shared" si="40"/>
        <v>b</v>
      </c>
      <c r="B319" s="8"/>
      <c r="C319" s="9" t="s">
        <v>13</v>
      </c>
      <c r="D319" s="10"/>
      <c r="E319" s="10"/>
      <c r="F319" s="10"/>
      <c r="G319" s="10"/>
    </row>
    <row r="320" spans="1:7" x14ac:dyDescent="0.25">
      <c r="A320" t="str">
        <f t="shared" si="40"/>
        <v>b</v>
      </c>
      <c r="B320" s="8"/>
      <c r="C320" s="9" t="s">
        <v>14</v>
      </c>
      <c r="D320" s="10"/>
      <c r="E320" s="10"/>
      <c r="F320" s="10"/>
      <c r="G320" s="10"/>
    </row>
    <row r="321" spans="1:7" x14ac:dyDescent="0.25">
      <c r="A321" t="str">
        <f t="shared" si="40"/>
        <v>b</v>
      </c>
      <c r="B321" s="8"/>
      <c r="C321" s="9" t="s">
        <v>15</v>
      </c>
      <c r="D321" s="10"/>
      <c r="E321" s="10"/>
      <c r="F321" s="10"/>
      <c r="G321" s="10"/>
    </row>
    <row r="322" spans="1:7" x14ac:dyDescent="0.25">
      <c r="A322" t="str">
        <f t="shared" si="40"/>
        <v>b</v>
      </c>
      <c r="B322" s="8"/>
      <c r="C322" s="9" t="s">
        <v>16</v>
      </c>
      <c r="D322" s="10"/>
      <c r="E322" s="10"/>
      <c r="F322" s="10"/>
      <c r="G322" s="10"/>
    </row>
    <row r="323" spans="1:7" x14ac:dyDescent="0.25">
      <c r="A323" t="str">
        <f t="shared" si="40"/>
        <v>b</v>
      </c>
      <c r="B323" s="8"/>
      <c r="C323" s="9" t="s">
        <v>17</v>
      </c>
      <c r="D323" s="10"/>
      <c r="E323" s="10"/>
      <c r="F323" s="10"/>
      <c r="G323" s="10"/>
    </row>
    <row r="324" spans="1:7" x14ac:dyDescent="0.25">
      <c r="A324" t="str">
        <f t="shared" ref="A324:A387" si="49">IF(OR(D324&lt;&gt;0,E324&lt;&gt;0,F324&lt;&gt;0,G324&lt;&gt;0,),"a","b")</f>
        <v>b</v>
      </c>
      <c r="B324" s="5"/>
      <c r="C324" s="6" t="s">
        <v>18</v>
      </c>
      <c r="D324" s="7">
        <v>0</v>
      </c>
      <c r="E324" s="7">
        <v>0</v>
      </c>
      <c r="F324" s="7">
        <v>0</v>
      </c>
      <c r="G324" s="7">
        <v>0</v>
      </c>
    </row>
    <row r="325" spans="1:7" x14ac:dyDescent="0.25">
      <c r="A325" t="str">
        <f t="shared" si="49"/>
        <v>b</v>
      </c>
      <c r="B325" s="5"/>
      <c r="C325" s="6" t="s">
        <v>19</v>
      </c>
      <c r="D325" s="7">
        <v>0</v>
      </c>
      <c r="E325" s="7">
        <v>0</v>
      </c>
      <c r="F325" s="7">
        <v>0</v>
      </c>
      <c r="G325" s="7">
        <v>0</v>
      </c>
    </row>
    <row r="326" spans="1:7" ht="15.75" thickBot="1" x14ac:dyDescent="0.3">
      <c r="A326" t="str">
        <f t="shared" si="49"/>
        <v>b</v>
      </c>
      <c r="B326" s="11"/>
      <c r="C326" s="12" t="s">
        <v>20</v>
      </c>
      <c r="D326" s="13">
        <v>0</v>
      </c>
      <c r="E326" s="13">
        <v>0</v>
      </c>
      <c r="F326" s="13">
        <v>0</v>
      </c>
      <c r="G326" s="13">
        <v>0</v>
      </c>
    </row>
    <row r="327" spans="1:7" ht="32.25" customHeight="1" thickTop="1" thickBot="1" x14ac:dyDescent="0.3">
      <c r="A327" t="str">
        <f t="shared" si="49"/>
        <v>b</v>
      </c>
      <c r="B327" s="3" t="s">
        <v>71</v>
      </c>
      <c r="C327" s="4" t="s">
        <v>72</v>
      </c>
      <c r="D327" s="4">
        <f t="shared" ref="D327:G339" si="50">D328+D336+D337+D338</f>
        <v>0</v>
      </c>
      <c r="E327" s="4">
        <f t="shared" si="50"/>
        <v>0</v>
      </c>
      <c r="F327" s="4">
        <f t="shared" si="50"/>
        <v>0</v>
      </c>
      <c r="G327" s="4">
        <f t="shared" si="50"/>
        <v>0</v>
      </c>
    </row>
    <row r="328" spans="1:7" ht="15.75" thickTop="1" x14ac:dyDescent="0.25">
      <c r="A328" t="str">
        <f t="shared" si="49"/>
        <v>b</v>
      </c>
      <c r="B328" s="5"/>
      <c r="C328" s="6" t="s">
        <v>10</v>
      </c>
      <c r="D328" s="7">
        <f t="shared" ref="D328:G340" si="51">SUM(D329:D335)</f>
        <v>0</v>
      </c>
      <c r="E328" s="7">
        <f t="shared" si="51"/>
        <v>0</v>
      </c>
      <c r="F328" s="7">
        <f t="shared" si="51"/>
        <v>0</v>
      </c>
      <c r="G328" s="7">
        <f t="shared" si="51"/>
        <v>0</v>
      </c>
    </row>
    <row r="329" spans="1:7" x14ac:dyDescent="0.25">
      <c r="A329" t="str">
        <f t="shared" si="49"/>
        <v>b</v>
      </c>
      <c r="B329" s="8"/>
      <c r="C329" s="9" t="s">
        <v>11</v>
      </c>
      <c r="D329" s="10"/>
      <c r="E329" s="10"/>
      <c r="F329" s="10"/>
      <c r="G329" s="10"/>
    </row>
    <row r="330" spans="1:7" x14ac:dyDescent="0.25">
      <c r="A330" t="str">
        <f t="shared" si="49"/>
        <v>b</v>
      </c>
      <c r="B330" s="8"/>
      <c r="C330" s="9" t="s">
        <v>12</v>
      </c>
      <c r="D330" s="10"/>
      <c r="E330" s="10"/>
      <c r="F330" s="10"/>
      <c r="G330" s="10"/>
    </row>
    <row r="331" spans="1:7" x14ac:dyDescent="0.25">
      <c r="A331" t="str">
        <f t="shared" si="49"/>
        <v>b</v>
      </c>
      <c r="B331" s="8"/>
      <c r="C331" s="9" t="s">
        <v>13</v>
      </c>
      <c r="D331" s="10"/>
      <c r="E331" s="10"/>
      <c r="F331" s="10"/>
      <c r="G331" s="10"/>
    </row>
    <row r="332" spans="1:7" x14ac:dyDescent="0.25">
      <c r="A332" t="str">
        <f t="shared" si="49"/>
        <v>b</v>
      </c>
      <c r="B332" s="8"/>
      <c r="C332" s="9" t="s">
        <v>14</v>
      </c>
      <c r="D332" s="10"/>
      <c r="E332" s="10"/>
      <c r="F332" s="10"/>
      <c r="G332" s="10"/>
    </row>
    <row r="333" spans="1:7" x14ac:dyDescent="0.25">
      <c r="A333" t="str">
        <f t="shared" si="49"/>
        <v>b</v>
      </c>
      <c r="B333" s="8"/>
      <c r="C333" s="9" t="s">
        <v>15</v>
      </c>
      <c r="D333" s="10"/>
      <c r="E333" s="10"/>
      <c r="F333" s="10"/>
      <c r="G333" s="10"/>
    </row>
    <row r="334" spans="1:7" x14ac:dyDescent="0.25">
      <c r="A334" t="str">
        <f t="shared" si="49"/>
        <v>b</v>
      </c>
      <c r="B334" s="8"/>
      <c r="C334" s="9" t="s">
        <v>16</v>
      </c>
      <c r="D334" s="10"/>
      <c r="E334" s="10"/>
      <c r="F334" s="10"/>
      <c r="G334" s="10"/>
    </row>
    <row r="335" spans="1:7" x14ac:dyDescent="0.25">
      <c r="A335" t="str">
        <f t="shared" si="49"/>
        <v>b</v>
      </c>
      <c r="B335" s="8"/>
      <c r="C335" s="9" t="s">
        <v>17</v>
      </c>
      <c r="D335" s="10"/>
      <c r="E335" s="10"/>
      <c r="F335" s="10"/>
      <c r="G335" s="10"/>
    </row>
    <row r="336" spans="1:7" x14ac:dyDescent="0.25">
      <c r="A336" t="str">
        <f t="shared" si="49"/>
        <v>b</v>
      </c>
      <c r="B336" s="5"/>
      <c r="C336" s="6" t="s">
        <v>18</v>
      </c>
      <c r="D336" s="7">
        <v>0</v>
      </c>
      <c r="E336" s="7">
        <v>0</v>
      </c>
      <c r="F336" s="7">
        <v>0</v>
      </c>
      <c r="G336" s="7">
        <v>0</v>
      </c>
    </row>
    <row r="337" spans="1:7" x14ac:dyDescent="0.25">
      <c r="A337" t="str">
        <f t="shared" si="49"/>
        <v>b</v>
      </c>
      <c r="B337" s="5"/>
      <c r="C337" s="6" t="s">
        <v>19</v>
      </c>
      <c r="D337" s="7">
        <v>0</v>
      </c>
      <c r="E337" s="7">
        <v>0</v>
      </c>
      <c r="F337" s="7">
        <v>0</v>
      </c>
      <c r="G337" s="7">
        <v>0</v>
      </c>
    </row>
    <row r="338" spans="1:7" ht="15.75" thickBot="1" x14ac:dyDescent="0.3">
      <c r="A338" t="str">
        <f t="shared" si="49"/>
        <v>b</v>
      </c>
      <c r="B338" s="11"/>
      <c r="C338" s="12" t="s">
        <v>20</v>
      </c>
      <c r="D338" s="13">
        <v>0</v>
      </c>
      <c r="E338" s="13">
        <v>0</v>
      </c>
      <c r="F338" s="13">
        <v>0</v>
      </c>
      <c r="G338" s="13">
        <v>0</v>
      </c>
    </row>
    <row r="339" spans="1:7" ht="31.5" thickTop="1" thickBot="1" x14ac:dyDescent="0.3">
      <c r="A339" t="str">
        <f t="shared" si="49"/>
        <v>b</v>
      </c>
      <c r="B339" s="3" t="s">
        <v>73</v>
      </c>
      <c r="C339" s="15" t="s">
        <v>74</v>
      </c>
      <c r="D339" s="4">
        <f t="shared" si="50"/>
        <v>0</v>
      </c>
      <c r="E339" s="4">
        <f t="shared" si="50"/>
        <v>0</v>
      </c>
      <c r="F339" s="4">
        <f t="shared" si="50"/>
        <v>0</v>
      </c>
      <c r="G339" s="4">
        <f t="shared" si="50"/>
        <v>0</v>
      </c>
    </row>
    <row r="340" spans="1:7" ht="15.75" thickTop="1" x14ac:dyDescent="0.25">
      <c r="A340" t="str">
        <f t="shared" si="49"/>
        <v>b</v>
      </c>
      <c r="B340" s="5"/>
      <c r="C340" s="6" t="s">
        <v>10</v>
      </c>
      <c r="D340" s="7">
        <f t="shared" si="51"/>
        <v>0</v>
      </c>
      <c r="E340" s="7">
        <f t="shared" si="51"/>
        <v>0</v>
      </c>
      <c r="F340" s="7">
        <f t="shared" si="51"/>
        <v>0</v>
      </c>
      <c r="G340" s="7">
        <f t="shared" si="51"/>
        <v>0</v>
      </c>
    </row>
    <row r="341" spans="1:7" x14ac:dyDescent="0.25">
      <c r="A341" t="str">
        <f t="shared" si="49"/>
        <v>b</v>
      </c>
      <c r="B341" s="8"/>
      <c r="C341" s="9" t="s">
        <v>11</v>
      </c>
      <c r="D341" s="10"/>
      <c r="E341" s="10"/>
      <c r="F341" s="10"/>
      <c r="G341" s="10"/>
    </row>
    <row r="342" spans="1:7" x14ac:dyDescent="0.25">
      <c r="A342" t="str">
        <f t="shared" si="49"/>
        <v>b</v>
      </c>
      <c r="B342" s="8"/>
      <c r="C342" s="9" t="s">
        <v>12</v>
      </c>
      <c r="D342" s="10"/>
      <c r="E342" s="10"/>
      <c r="F342" s="10"/>
      <c r="G342" s="10"/>
    </row>
    <row r="343" spans="1:7" x14ac:dyDescent="0.25">
      <c r="A343" t="str">
        <f t="shared" si="49"/>
        <v>b</v>
      </c>
      <c r="B343" s="8"/>
      <c r="C343" s="9" t="s">
        <v>13</v>
      </c>
      <c r="D343" s="10"/>
      <c r="E343" s="10"/>
      <c r="F343" s="10"/>
      <c r="G343" s="10"/>
    </row>
    <row r="344" spans="1:7" x14ac:dyDescent="0.25">
      <c r="A344" t="str">
        <f t="shared" si="49"/>
        <v>b</v>
      </c>
      <c r="B344" s="8"/>
      <c r="C344" s="9" t="s">
        <v>14</v>
      </c>
      <c r="D344" s="10"/>
      <c r="E344" s="10"/>
      <c r="F344" s="10"/>
      <c r="G344" s="10"/>
    </row>
    <row r="345" spans="1:7" x14ac:dyDescent="0.25">
      <c r="A345" t="str">
        <f t="shared" si="49"/>
        <v>b</v>
      </c>
      <c r="B345" s="8"/>
      <c r="C345" s="9" t="s">
        <v>15</v>
      </c>
      <c r="D345" s="10"/>
      <c r="E345" s="10"/>
      <c r="F345" s="10"/>
      <c r="G345" s="10"/>
    </row>
    <row r="346" spans="1:7" x14ac:dyDescent="0.25">
      <c r="A346" t="str">
        <f t="shared" si="49"/>
        <v>b</v>
      </c>
      <c r="B346" s="8"/>
      <c r="C346" s="9" t="s">
        <v>16</v>
      </c>
      <c r="D346" s="10"/>
      <c r="E346" s="10"/>
      <c r="F346" s="10"/>
      <c r="G346" s="10"/>
    </row>
    <row r="347" spans="1:7" x14ac:dyDescent="0.25">
      <c r="A347" t="str">
        <f t="shared" si="49"/>
        <v>b</v>
      </c>
      <c r="B347" s="8"/>
      <c r="C347" s="9" t="s">
        <v>17</v>
      </c>
      <c r="D347" s="10"/>
      <c r="E347" s="10"/>
      <c r="F347" s="10"/>
      <c r="G347" s="10"/>
    </row>
    <row r="348" spans="1:7" x14ac:dyDescent="0.25">
      <c r="A348" t="str">
        <f t="shared" si="49"/>
        <v>b</v>
      </c>
      <c r="B348" s="5"/>
      <c r="C348" s="6" t="s">
        <v>18</v>
      </c>
      <c r="D348" s="7">
        <v>0</v>
      </c>
      <c r="E348" s="7">
        <v>0</v>
      </c>
      <c r="F348" s="7">
        <v>0</v>
      </c>
      <c r="G348" s="7">
        <v>0</v>
      </c>
    </row>
    <row r="349" spans="1:7" x14ac:dyDescent="0.25">
      <c r="A349" t="str">
        <f t="shared" si="49"/>
        <v>b</v>
      </c>
      <c r="B349" s="5"/>
      <c r="C349" s="6" t="s">
        <v>19</v>
      </c>
      <c r="D349" s="7">
        <v>0</v>
      </c>
      <c r="E349" s="7">
        <v>0</v>
      </c>
      <c r="F349" s="7">
        <v>0</v>
      </c>
      <c r="G349" s="7">
        <v>0</v>
      </c>
    </row>
    <row r="350" spans="1:7" ht="15.75" thickBot="1" x14ac:dyDescent="0.3">
      <c r="A350" t="str">
        <f t="shared" si="49"/>
        <v>b</v>
      </c>
      <c r="B350" s="11"/>
      <c r="C350" s="12" t="s">
        <v>20</v>
      </c>
      <c r="D350" s="13">
        <v>0</v>
      </c>
      <c r="E350" s="13">
        <v>0</v>
      </c>
      <c r="F350" s="13">
        <v>0</v>
      </c>
      <c r="G350" s="13">
        <v>0</v>
      </c>
    </row>
    <row r="351" spans="1:7" ht="31.5" thickTop="1" thickBot="1" x14ac:dyDescent="0.3">
      <c r="A351" t="str">
        <f t="shared" si="49"/>
        <v>b</v>
      </c>
      <c r="B351" s="3" t="s">
        <v>75</v>
      </c>
      <c r="C351" s="15" t="s">
        <v>76</v>
      </c>
      <c r="D351" s="4">
        <f t="shared" ref="D351:G363" si="52">D352+D360+D361+D362</f>
        <v>0</v>
      </c>
      <c r="E351" s="4">
        <f t="shared" si="52"/>
        <v>0</v>
      </c>
      <c r="F351" s="4">
        <f t="shared" si="52"/>
        <v>0</v>
      </c>
      <c r="G351" s="4">
        <f t="shared" si="52"/>
        <v>0</v>
      </c>
    </row>
    <row r="352" spans="1:7" ht="15.75" thickTop="1" x14ac:dyDescent="0.25">
      <c r="A352" t="str">
        <f t="shared" si="49"/>
        <v>b</v>
      </c>
      <c r="B352" s="5"/>
      <c r="C352" s="6" t="s">
        <v>10</v>
      </c>
      <c r="D352" s="7">
        <f t="shared" ref="D352:G364" si="53">SUM(D353:D359)</f>
        <v>0</v>
      </c>
      <c r="E352" s="7">
        <f t="shared" si="53"/>
        <v>0</v>
      </c>
      <c r="F352" s="7">
        <f t="shared" si="53"/>
        <v>0</v>
      </c>
      <c r="G352" s="7">
        <f t="shared" si="53"/>
        <v>0</v>
      </c>
    </row>
    <row r="353" spans="1:7" x14ac:dyDescent="0.25">
      <c r="A353" t="str">
        <f t="shared" si="49"/>
        <v>b</v>
      </c>
      <c r="B353" s="8"/>
      <c r="C353" s="9" t="s">
        <v>11</v>
      </c>
      <c r="D353" s="10"/>
      <c r="E353" s="10"/>
      <c r="F353" s="10"/>
      <c r="G353" s="10"/>
    </row>
    <row r="354" spans="1:7" x14ac:dyDescent="0.25">
      <c r="A354" t="str">
        <f t="shared" si="49"/>
        <v>b</v>
      </c>
      <c r="B354" s="8"/>
      <c r="C354" s="9" t="s">
        <v>12</v>
      </c>
      <c r="D354" s="10"/>
      <c r="E354" s="10"/>
      <c r="F354" s="10"/>
      <c r="G354" s="10"/>
    </row>
    <row r="355" spans="1:7" x14ac:dyDescent="0.25">
      <c r="A355" t="str">
        <f t="shared" si="49"/>
        <v>b</v>
      </c>
      <c r="B355" s="8"/>
      <c r="C355" s="9" t="s">
        <v>13</v>
      </c>
      <c r="D355" s="10"/>
      <c r="E355" s="10"/>
      <c r="F355" s="10"/>
      <c r="G355" s="10"/>
    </row>
    <row r="356" spans="1:7" x14ac:dyDescent="0.25">
      <c r="A356" t="str">
        <f t="shared" si="49"/>
        <v>b</v>
      </c>
      <c r="B356" s="8"/>
      <c r="C356" s="9" t="s">
        <v>14</v>
      </c>
      <c r="D356" s="10"/>
      <c r="E356" s="10"/>
      <c r="F356" s="10"/>
      <c r="G356" s="10"/>
    </row>
    <row r="357" spans="1:7" x14ac:dyDescent="0.25">
      <c r="A357" t="str">
        <f t="shared" si="49"/>
        <v>b</v>
      </c>
      <c r="B357" s="8"/>
      <c r="C357" s="9" t="s">
        <v>15</v>
      </c>
      <c r="D357" s="10"/>
      <c r="E357" s="10"/>
      <c r="F357" s="10"/>
      <c r="G357" s="10"/>
    </row>
    <row r="358" spans="1:7" x14ac:dyDescent="0.25">
      <c r="A358" t="str">
        <f t="shared" si="49"/>
        <v>b</v>
      </c>
      <c r="B358" s="8"/>
      <c r="C358" s="9" t="s">
        <v>16</v>
      </c>
      <c r="D358" s="10"/>
      <c r="E358" s="10"/>
      <c r="F358" s="10"/>
      <c r="G358" s="10"/>
    </row>
    <row r="359" spans="1:7" x14ac:dyDescent="0.25">
      <c r="A359" t="str">
        <f t="shared" si="49"/>
        <v>b</v>
      </c>
      <c r="B359" s="8"/>
      <c r="C359" s="9" t="s">
        <v>17</v>
      </c>
      <c r="D359" s="10"/>
      <c r="E359" s="10"/>
      <c r="F359" s="10"/>
      <c r="G359" s="10"/>
    </row>
    <row r="360" spans="1:7" x14ac:dyDescent="0.25">
      <c r="A360" t="str">
        <f t="shared" si="49"/>
        <v>b</v>
      </c>
      <c r="B360" s="5"/>
      <c r="C360" s="6" t="s">
        <v>18</v>
      </c>
      <c r="D360" s="7">
        <v>0</v>
      </c>
      <c r="E360" s="7">
        <v>0</v>
      </c>
      <c r="F360" s="7">
        <v>0</v>
      </c>
      <c r="G360" s="7">
        <v>0</v>
      </c>
    </row>
    <row r="361" spans="1:7" x14ac:dyDescent="0.25">
      <c r="A361" t="str">
        <f t="shared" si="49"/>
        <v>b</v>
      </c>
      <c r="B361" s="5"/>
      <c r="C361" s="6" t="s">
        <v>19</v>
      </c>
      <c r="D361" s="7">
        <v>0</v>
      </c>
      <c r="E361" s="7">
        <v>0</v>
      </c>
      <c r="F361" s="7">
        <v>0</v>
      </c>
      <c r="G361" s="7">
        <v>0</v>
      </c>
    </row>
    <row r="362" spans="1:7" ht="15.75" thickBot="1" x14ac:dyDescent="0.3">
      <c r="A362" t="str">
        <f t="shared" si="49"/>
        <v>b</v>
      </c>
      <c r="B362" s="11"/>
      <c r="C362" s="12" t="s">
        <v>20</v>
      </c>
      <c r="D362" s="13">
        <v>0</v>
      </c>
      <c r="E362" s="13">
        <v>0</v>
      </c>
      <c r="F362" s="13">
        <v>0</v>
      </c>
      <c r="G362" s="13">
        <v>0</v>
      </c>
    </row>
    <row r="363" spans="1:7" ht="32.25" customHeight="1" thickTop="1" thickBot="1" x14ac:dyDescent="0.3">
      <c r="A363" t="str">
        <f t="shared" si="49"/>
        <v>b</v>
      </c>
      <c r="B363" s="3" t="s">
        <v>77</v>
      </c>
      <c r="C363" s="4" t="s">
        <v>78</v>
      </c>
      <c r="D363" s="4">
        <f t="shared" si="52"/>
        <v>0</v>
      </c>
      <c r="E363" s="4">
        <f t="shared" si="52"/>
        <v>0</v>
      </c>
      <c r="F363" s="4">
        <f t="shared" si="52"/>
        <v>0</v>
      </c>
      <c r="G363" s="4">
        <f t="shared" si="52"/>
        <v>0</v>
      </c>
    </row>
    <row r="364" spans="1:7" ht="15.75" thickTop="1" x14ac:dyDescent="0.25">
      <c r="A364" t="str">
        <f t="shared" si="49"/>
        <v>b</v>
      </c>
      <c r="B364" s="5"/>
      <c r="C364" s="6" t="s">
        <v>10</v>
      </c>
      <c r="D364" s="7">
        <f t="shared" si="53"/>
        <v>0</v>
      </c>
      <c r="E364" s="7">
        <f t="shared" si="53"/>
        <v>0</v>
      </c>
      <c r="F364" s="7">
        <f t="shared" si="53"/>
        <v>0</v>
      </c>
      <c r="G364" s="7">
        <f t="shared" si="53"/>
        <v>0</v>
      </c>
    </row>
    <row r="365" spans="1:7" x14ac:dyDescent="0.25">
      <c r="A365" t="str">
        <f t="shared" si="49"/>
        <v>b</v>
      </c>
      <c r="B365" s="8"/>
      <c r="C365" s="9" t="s">
        <v>11</v>
      </c>
      <c r="D365" s="10"/>
      <c r="E365" s="10"/>
      <c r="F365" s="10"/>
      <c r="G365" s="10"/>
    </row>
    <row r="366" spans="1:7" x14ac:dyDescent="0.25">
      <c r="A366" t="str">
        <f t="shared" si="49"/>
        <v>b</v>
      </c>
      <c r="B366" s="8"/>
      <c r="C366" s="9" t="s">
        <v>12</v>
      </c>
      <c r="D366" s="10"/>
      <c r="E366" s="10"/>
      <c r="F366" s="10"/>
      <c r="G366" s="10"/>
    </row>
    <row r="367" spans="1:7" x14ac:dyDescent="0.25">
      <c r="A367" t="str">
        <f t="shared" si="49"/>
        <v>b</v>
      </c>
      <c r="B367" s="8"/>
      <c r="C367" s="9" t="s">
        <v>13</v>
      </c>
      <c r="D367" s="10"/>
      <c r="E367" s="10"/>
      <c r="F367" s="10"/>
      <c r="G367" s="10"/>
    </row>
    <row r="368" spans="1:7" x14ac:dyDescent="0.25">
      <c r="A368" t="str">
        <f t="shared" si="49"/>
        <v>b</v>
      </c>
      <c r="B368" s="8"/>
      <c r="C368" s="9" t="s">
        <v>14</v>
      </c>
      <c r="D368" s="10"/>
      <c r="E368" s="10"/>
      <c r="F368" s="10"/>
      <c r="G368" s="10"/>
    </row>
    <row r="369" spans="1:7" x14ac:dyDescent="0.25">
      <c r="A369" t="str">
        <f t="shared" si="49"/>
        <v>b</v>
      </c>
      <c r="B369" s="8"/>
      <c r="C369" s="9" t="s">
        <v>15</v>
      </c>
      <c r="D369" s="10"/>
      <c r="E369" s="10"/>
      <c r="F369" s="10"/>
      <c r="G369" s="10"/>
    </row>
    <row r="370" spans="1:7" x14ac:dyDescent="0.25">
      <c r="A370" t="str">
        <f t="shared" si="49"/>
        <v>b</v>
      </c>
      <c r="B370" s="8"/>
      <c r="C370" s="9" t="s">
        <v>16</v>
      </c>
      <c r="D370" s="10"/>
      <c r="E370" s="10"/>
      <c r="F370" s="10"/>
      <c r="G370" s="10"/>
    </row>
    <row r="371" spans="1:7" x14ac:dyDescent="0.25">
      <c r="A371" t="str">
        <f t="shared" si="49"/>
        <v>b</v>
      </c>
      <c r="B371" s="8"/>
      <c r="C371" s="9" t="s">
        <v>17</v>
      </c>
      <c r="D371" s="10"/>
      <c r="E371" s="10"/>
      <c r="F371" s="10"/>
      <c r="G371" s="10"/>
    </row>
    <row r="372" spans="1:7" x14ac:dyDescent="0.25">
      <c r="A372" t="str">
        <f t="shared" si="49"/>
        <v>b</v>
      </c>
      <c r="B372" s="5"/>
      <c r="C372" s="6" t="s">
        <v>18</v>
      </c>
      <c r="D372" s="7">
        <v>0</v>
      </c>
      <c r="E372" s="7">
        <v>0</v>
      </c>
      <c r="F372" s="7">
        <v>0</v>
      </c>
      <c r="G372" s="7">
        <v>0</v>
      </c>
    </row>
    <row r="373" spans="1:7" x14ac:dyDescent="0.25">
      <c r="A373" t="str">
        <f t="shared" si="49"/>
        <v>b</v>
      </c>
      <c r="B373" s="5"/>
      <c r="C373" s="6" t="s">
        <v>19</v>
      </c>
      <c r="D373" s="7">
        <v>0</v>
      </c>
      <c r="E373" s="7">
        <v>0</v>
      </c>
      <c r="F373" s="7">
        <v>0</v>
      </c>
      <c r="G373" s="7">
        <v>0</v>
      </c>
    </row>
    <row r="374" spans="1:7" ht="15.75" thickBot="1" x14ac:dyDescent="0.3">
      <c r="A374" t="str">
        <f t="shared" si="49"/>
        <v>b</v>
      </c>
      <c r="B374" s="11"/>
      <c r="C374" s="12" t="s">
        <v>20</v>
      </c>
      <c r="D374" s="13">
        <v>0</v>
      </c>
      <c r="E374" s="13">
        <v>0</v>
      </c>
      <c r="F374" s="13">
        <v>0</v>
      </c>
      <c r="G374" s="13">
        <v>0</v>
      </c>
    </row>
    <row r="375" spans="1:7" ht="31.5" thickTop="1" thickBot="1" x14ac:dyDescent="0.3">
      <c r="A375" t="str">
        <f t="shared" si="49"/>
        <v>b</v>
      </c>
      <c r="B375" s="3" t="s">
        <v>79</v>
      </c>
      <c r="C375" s="15" t="s">
        <v>80</v>
      </c>
      <c r="D375" s="4">
        <f t="shared" ref="D375:G387" si="54">D376+D384+D385+D386</f>
        <v>0</v>
      </c>
      <c r="E375" s="4">
        <f t="shared" si="54"/>
        <v>0</v>
      </c>
      <c r="F375" s="4">
        <f t="shared" si="54"/>
        <v>0</v>
      </c>
      <c r="G375" s="4">
        <f t="shared" si="54"/>
        <v>0</v>
      </c>
    </row>
    <row r="376" spans="1:7" ht="15.75" thickTop="1" x14ac:dyDescent="0.25">
      <c r="A376" t="str">
        <f t="shared" si="49"/>
        <v>b</v>
      </c>
      <c r="B376" s="5"/>
      <c r="C376" s="6" t="s">
        <v>10</v>
      </c>
      <c r="D376" s="7">
        <f t="shared" ref="D376:G388" si="55">SUM(D377:D383)</f>
        <v>0</v>
      </c>
      <c r="E376" s="7">
        <f t="shared" si="55"/>
        <v>0</v>
      </c>
      <c r="F376" s="7">
        <f t="shared" si="55"/>
        <v>0</v>
      </c>
      <c r="G376" s="7">
        <f t="shared" si="55"/>
        <v>0</v>
      </c>
    </row>
    <row r="377" spans="1:7" x14ac:dyDescent="0.25">
      <c r="A377" t="str">
        <f t="shared" si="49"/>
        <v>b</v>
      </c>
      <c r="B377" s="8"/>
      <c r="C377" s="9" t="s">
        <v>11</v>
      </c>
      <c r="D377" s="10"/>
      <c r="E377" s="10"/>
      <c r="F377" s="10"/>
      <c r="G377" s="10"/>
    </row>
    <row r="378" spans="1:7" x14ac:dyDescent="0.25">
      <c r="A378" t="str">
        <f t="shared" si="49"/>
        <v>b</v>
      </c>
      <c r="B378" s="8"/>
      <c r="C378" s="9" t="s">
        <v>12</v>
      </c>
      <c r="D378" s="10"/>
      <c r="E378" s="10"/>
      <c r="F378" s="10"/>
      <c r="G378" s="10"/>
    </row>
    <row r="379" spans="1:7" x14ac:dyDescent="0.25">
      <c r="A379" t="str">
        <f t="shared" si="49"/>
        <v>b</v>
      </c>
      <c r="B379" s="8"/>
      <c r="C379" s="9" t="s">
        <v>13</v>
      </c>
      <c r="D379" s="10"/>
      <c r="E379" s="10"/>
      <c r="F379" s="10"/>
      <c r="G379" s="10"/>
    </row>
    <row r="380" spans="1:7" x14ac:dyDescent="0.25">
      <c r="A380" t="str">
        <f t="shared" si="49"/>
        <v>b</v>
      </c>
      <c r="B380" s="8"/>
      <c r="C380" s="9" t="s">
        <v>14</v>
      </c>
      <c r="D380" s="10"/>
      <c r="E380" s="10"/>
      <c r="F380" s="10"/>
      <c r="G380" s="10"/>
    </row>
    <row r="381" spans="1:7" x14ac:dyDescent="0.25">
      <c r="A381" t="str">
        <f t="shared" si="49"/>
        <v>b</v>
      </c>
      <c r="B381" s="8"/>
      <c r="C381" s="9" t="s">
        <v>15</v>
      </c>
      <c r="D381" s="10"/>
      <c r="E381" s="10"/>
      <c r="F381" s="10"/>
      <c r="G381" s="10"/>
    </row>
    <row r="382" spans="1:7" x14ac:dyDescent="0.25">
      <c r="A382" t="str">
        <f t="shared" si="49"/>
        <v>b</v>
      </c>
      <c r="B382" s="8"/>
      <c r="C382" s="9" t="s">
        <v>16</v>
      </c>
      <c r="D382" s="10"/>
      <c r="E382" s="10"/>
      <c r="F382" s="10"/>
      <c r="G382" s="10"/>
    </row>
    <row r="383" spans="1:7" x14ac:dyDescent="0.25">
      <c r="A383" t="str">
        <f t="shared" si="49"/>
        <v>b</v>
      </c>
      <c r="B383" s="8"/>
      <c r="C383" s="9" t="s">
        <v>17</v>
      </c>
      <c r="D383" s="10"/>
      <c r="E383" s="10"/>
      <c r="F383" s="10"/>
      <c r="G383" s="10"/>
    </row>
    <row r="384" spans="1:7" x14ac:dyDescent="0.25">
      <c r="A384" t="str">
        <f t="shared" si="49"/>
        <v>b</v>
      </c>
      <c r="B384" s="5"/>
      <c r="C384" s="6" t="s">
        <v>18</v>
      </c>
      <c r="D384" s="7">
        <v>0</v>
      </c>
      <c r="E384" s="7">
        <v>0</v>
      </c>
      <c r="F384" s="7">
        <v>0</v>
      </c>
      <c r="G384" s="7">
        <v>0</v>
      </c>
    </row>
    <row r="385" spans="1:7" x14ac:dyDescent="0.25">
      <c r="A385" t="str">
        <f t="shared" si="49"/>
        <v>b</v>
      </c>
      <c r="B385" s="5"/>
      <c r="C385" s="6" t="s">
        <v>19</v>
      </c>
      <c r="D385" s="7">
        <v>0</v>
      </c>
      <c r="E385" s="7">
        <v>0</v>
      </c>
      <c r="F385" s="7">
        <v>0</v>
      </c>
      <c r="G385" s="7">
        <v>0</v>
      </c>
    </row>
    <row r="386" spans="1:7" ht="15.75" thickBot="1" x14ac:dyDescent="0.3">
      <c r="A386" t="str">
        <f t="shared" si="49"/>
        <v>b</v>
      </c>
      <c r="B386" s="11"/>
      <c r="C386" s="12" t="s">
        <v>20</v>
      </c>
      <c r="D386" s="13">
        <v>0</v>
      </c>
      <c r="E386" s="13">
        <v>0</v>
      </c>
      <c r="F386" s="13">
        <v>0</v>
      </c>
      <c r="G386" s="13">
        <v>0</v>
      </c>
    </row>
    <row r="387" spans="1:7" ht="31.5" thickTop="1" thickBot="1" x14ac:dyDescent="0.3">
      <c r="A387" t="str">
        <f t="shared" si="49"/>
        <v>b</v>
      </c>
      <c r="B387" s="3" t="s">
        <v>81</v>
      </c>
      <c r="C387" s="15" t="s">
        <v>82</v>
      </c>
      <c r="D387" s="4">
        <f t="shared" si="54"/>
        <v>0</v>
      </c>
      <c r="E387" s="4">
        <f t="shared" si="54"/>
        <v>0</v>
      </c>
      <c r="F387" s="4">
        <f t="shared" si="54"/>
        <v>0</v>
      </c>
      <c r="G387" s="4">
        <f t="shared" si="54"/>
        <v>0</v>
      </c>
    </row>
    <row r="388" spans="1:7" ht="15.75" thickTop="1" x14ac:dyDescent="0.25">
      <c r="A388" t="str">
        <f t="shared" ref="A388:A451" si="56">IF(OR(D388&lt;&gt;0,E388&lt;&gt;0,F388&lt;&gt;0,G388&lt;&gt;0,),"a","b")</f>
        <v>b</v>
      </c>
      <c r="B388" s="5"/>
      <c r="C388" s="6" t="s">
        <v>10</v>
      </c>
      <c r="D388" s="7">
        <f t="shared" si="55"/>
        <v>0</v>
      </c>
      <c r="E388" s="7">
        <f t="shared" si="55"/>
        <v>0</v>
      </c>
      <c r="F388" s="7">
        <f t="shared" si="55"/>
        <v>0</v>
      </c>
      <c r="G388" s="7">
        <f t="shared" si="55"/>
        <v>0</v>
      </c>
    </row>
    <row r="389" spans="1:7" x14ac:dyDescent="0.25">
      <c r="A389" t="str">
        <f t="shared" si="56"/>
        <v>b</v>
      </c>
      <c r="B389" s="8"/>
      <c r="C389" s="9" t="s">
        <v>11</v>
      </c>
      <c r="D389" s="10"/>
      <c r="E389" s="10"/>
      <c r="F389" s="10"/>
      <c r="G389" s="10"/>
    </row>
    <row r="390" spans="1:7" x14ac:dyDescent="0.25">
      <c r="A390" t="str">
        <f t="shared" si="56"/>
        <v>b</v>
      </c>
      <c r="B390" s="8"/>
      <c r="C390" s="9" t="s">
        <v>12</v>
      </c>
      <c r="D390" s="10"/>
      <c r="E390" s="10"/>
      <c r="F390" s="10"/>
      <c r="G390" s="10"/>
    </row>
    <row r="391" spans="1:7" x14ac:dyDescent="0.25">
      <c r="A391" t="str">
        <f t="shared" si="56"/>
        <v>b</v>
      </c>
      <c r="B391" s="8"/>
      <c r="C391" s="9" t="s">
        <v>13</v>
      </c>
      <c r="D391" s="10"/>
      <c r="E391" s="10"/>
      <c r="F391" s="10"/>
      <c r="G391" s="10"/>
    </row>
    <row r="392" spans="1:7" x14ac:dyDescent="0.25">
      <c r="A392" t="str">
        <f t="shared" si="56"/>
        <v>b</v>
      </c>
      <c r="B392" s="8"/>
      <c r="C392" s="9" t="s">
        <v>14</v>
      </c>
      <c r="D392" s="10"/>
      <c r="E392" s="10"/>
      <c r="F392" s="10"/>
      <c r="G392" s="10"/>
    </row>
    <row r="393" spans="1:7" x14ac:dyDescent="0.25">
      <c r="A393" t="str">
        <f t="shared" si="56"/>
        <v>b</v>
      </c>
      <c r="B393" s="8"/>
      <c r="C393" s="9" t="s">
        <v>15</v>
      </c>
      <c r="D393" s="10"/>
      <c r="E393" s="10"/>
      <c r="F393" s="10"/>
      <c r="G393" s="10"/>
    </row>
    <row r="394" spans="1:7" x14ac:dyDescent="0.25">
      <c r="A394" t="str">
        <f t="shared" si="56"/>
        <v>b</v>
      </c>
      <c r="B394" s="8"/>
      <c r="C394" s="9" t="s">
        <v>16</v>
      </c>
      <c r="D394" s="10"/>
      <c r="E394" s="10"/>
      <c r="F394" s="10"/>
      <c r="G394" s="10"/>
    </row>
    <row r="395" spans="1:7" x14ac:dyDescent="0.25">
      <c r="A395" t="str">
        <f t="shared" si="56"/>
        <v>b</v>
      </c>
      <c r="B395" s="8"/>
      <c r="C395" s="9" t="s">
        <v>17</v>
      </c>
      <c r="D395" s="10"/>
      <c r="E395" s="10"/>
      <c r="F395" s="10"/>
      <c r="G395" s="10"/>
    </row>
    <row r="396" spans="1:7" x14ac:dyDescent="0.25">
      <c r="A396" t="str">
        <f t="shared" si="56"/>
        <v>b</v>
      </c>
      <c r="B396" s="5"/>
      <c r="C396" s="6" t="s">
        <v>18</v>
      </c>
      <c r="D396" s="7">
        <v>0</v>
      </c>
      <c r="E396" s="7">
        <v>0</v>
      </c>
      <c r="F396" s="7">
        <v>0</v>
      </c>
      <c r="G396" s="7">
        <v>0</v>
      </c>
    </row>
    <row r="397" spans="1:7" x14ac:dyDescent="0.25">
      <c r="A397" t="str">
        <f t="shared" si="56"/>
        <v>b</v>
      </c>
      <c r="B397" s="5"/>
      <c r="C397" s="6" t="s">
        <v>19</v>
      </c>
      <c r="D397" s="7">
        <v>0</v>
      </c>
      <c r="E397" s="7">
        <v>0</v>
      </c>
      <c r="F397" s="7">
        <v>0</v>
      </c>
      <c r="G397" s="7">
        <v>0</v>
      </c>
    </row>
    <row r="398" spans="1:7" ht="15.75" thickBot="1" x14ac:dyDescent="0.3">
      <c r="A398" t="str">
        <f t="shared" si="56"/>
        <v>b</v>
      </c>
      <c r="B398" s="11"/>
      <c r="C398" s="12" t="s">
        <v>20</v>
      </c>
      <c r="D398" s="13">
        <v>0</v>
      </c>
      <c r="E398" s="13">
        <v>0</v>
      </c>
      <c r="F398" s="13">
        <v>0</v>
      </c>
      <c r="G398" s="13">
        <v>0</v>
      </c>
    </row>
    <row r="399" spans="1:7" ht="31.5" thickTop="1" thickBot="1" x14ac:dyDescent="0.3">
      <c r="A399" t="str">
        <f t="shared" si="56"/>
        <v>b</v>
      </c>
      <c r="B399" s="3" t="s">
        <v>83</v>
      </c>
      <c r="C399" s="15" t="s">
        <v>84</v>
      </c>
      <c r="D399" s="4">
        <f t="shared" ref="D399:G411" si="57">D400+D408+D409+D410</f>
        <v>0</v>
      </c>
      <c r="E399" s="4">
        <f t="shared" si="57"/>
        <v>0</v>
      </c>
      <c r="F399" s="4">
        <f t="shared" si="57"/>
        <v>0</v>
      </c>
      <c r="G399" s="4">
        <f t="shared" si="57"/>
        <v>0</v>
      </c>
    </row>
    <row r="400" spans="1:7" ht="15.75" thickTop="1" x14ac:dyDescent="0.25">
      <c r="A400" t="str">
        <f t="shared" si="56"/>
        <v>b</v>
      </c>
      <c r="B400" s="5"/>
      <c r="C400" s="6" t="s">
        <v>10</v>
      </c>
      <c r="D400" s="7">
        <f t="shared" ref="D400:G412" si="58">SUM(D401:D407)</f>
        <v>0</v>
      </c>
      <c r="E400" s="7">
        <f t="shared" si="58"/>
        <v>0</v>
      </c>
      <c r="F400" s="7">
        <f t="shared" si="58"/>
        <v>0</v>
      </c>
      <c r="G400" s="7">
        <f t="shared" si="58"/>
        <v>0</v>
      </c>
    </row>
    <row r="401" spans="1:7" x14ac:dyDescent="0.25">
      <c r="A401" t="str">
        <f t="shared" si="56"/>
        <v>b</v>
      </c>
      <c r="B401" s="8"/>
      <c r="C401" s="9" t="s">
        <v>11</v>
      </c>
      <c r="D401" s="10"/>
      <c r="E401" s="10"/>
      <c r="F401" s="10"/>
      <c r="G401" s="10"/>
    </row>
    <row r="402" spans="1:7" x14ac:dyDescent="0.25">
      <c r="A402" t="str">
        <f t="shared" si="56"/>
        <v>b</v>
      </c>
      <c r="B402" s="8"/>
      <c r="C402" s="9" t="s">
        <v>12</v>
      </c>
      <c r="D402" s="10"/>
      <c r="E402" s="10"/>
      <c r="F402" s="10"/>
      <c r="G402" s="10"/>
    </row>
    <row r="403" spans="1:7" x14ac:dyDescent="0.25">
      <c r="A403" t="str">
        <f t="shared" si="56"/>
        <v>b</v>
      </c>
      <c r="B403" s="8"/>
      <c r="C403" s="9" t="s">
        <v>13</v>
      </c>
      <c r="D403" s="10"/>
      <c r="E403" s="10"/>
      <c r="F403" s="10"/>
      <c r="G403" s="10"/>
    </row>
    <row r="404" spans="1:7" x14ac:dyDescent="0.25">
      <c r="A404" t="str">
        <f t="shared" si="56"/>
        <v>b</v>
      </c>
      <c r="B404" s="8"/>
      <c r="C404" s="9" t="s">
        <v>14</v>
      </c>
      <c r="D404" s="10"/>
      <c r="E404" s="10"/>
      <c r="F404" s="10"/>
      <c r="G404" s="10"/>
    </row>
    <row r="405" spans="1:7" x14ac:dyDescent="0.25">
      <c r="A405" t="str">
        <f t="shared" si="56"/>
        <v>b</v>
      </c>
      <c r="B405" s="8"/>
      <c r="C405" s="9" t="s">
        <v>15</v>
      </c>
      <c r="D405" s="10"/>
      <c r="E405" s="10"/>
      <c r="F405" s="10"/>
      <c r="G405" s="10"/>
    </row>
    <row r="406" spans="1:7" x14ac:dyDescent="0.25">
      <c r="A406" t="str">
        <f t="shared" si="56"/>
        <v>b</v>
      </c>
      <c r="B406" s="8"/>
      <c r="C406" s="9" t="s">
        <v>16</v>
      </c>
      <c r="D406" s="10"/>
      <c r="E406" s="10"/>
      <c r="F406" s="10"/>
      <c r="G406" s="10"/>
    </row>
    <row r="407" spans="1:7" x14ac:dyDescent="0.25">
      <c r="A407" t="str">
        <f t="shared" si="56"/>
        <v>b</v>
      </c>
      <c r="B407" s="8"/>
      <c r="C407" s="9" t="s">
        <v>17</v>
      </c>
      <c r="D407" s="10"/>
      <c r="E407" s="10"/>
      <c r="F407" s="10"/>
      <c r="G407" s="10"/>
    </row>
    <row r="408" spans="1:7" x14ac:dyDescent="0.25">
      <c r="A408" t="str">
        <f t="shared" si="56"/>
        <v>b</v>
      </c>
      <c r="B408" s="5"/>
      <c r="C408" s="6" t="s">
        <v>18</v>
      </c>
      <c r="D408" s="7">
        <v>0</v>
      </c>
      <c r="E408" s="7">
        <v>0</v>
      </c>
      <c r="F408" s="7">
        <v>0</v>
      </c>
      <c r="G408" s="7">
        <v>0</v>
      </c>
    </row>
    <row r="409" spans="1:7" x14ac:dyDescent="0.25">
      <c r="A409" t="str">
        <f t="shared" si="56"/>
        <v>b</v>
      </c>
      <c r="B409" s="5"/>
      <c r="C409" s="6" t="s">
        <v>19</v>
      </c>
      <c r="D409" s="7">
        <v>0</v>
      </c>
      <c r="E409" s="7">
        <v>0</v>
      </c>
      <c r="F409" s="7">
        <v>0</v>
      </c>
      <c r="G409" s="7">
        <v>0</v>
      </c>
    </row>
    <row r="410" spans="1:7" ht="15.75" thickBot="1" x14ac:dyDescent="0.3">
      <c r="A410" t="str">
        <f t="shared" si="56"/>
        <v>b</v>
      </c>
      <c r="B410" s="11"/>
      <c r="C410" s="12" t="s">
        <v>20</v>
      </c>
      <c r="D410" s="13">
        <v>0</v>
      </c>
      <c r="E410" s="13">
        <v>0</v>
      </c>
      <c r="F410" s="13">
        <v>0</v>
      </c>
      <c r="G410" s="13">
        <v>0</v>
      </c>
    </row>
    <row r="411" spans="1:7" ht="32.25" customHeight="1" thickTop="1" thickBot="1" x14ac:dyDescent="0.3">
      <c r="A411" t="str">
        <f t="shared" si="56"/>
        <v>b</v>
      </c>
      <c r="B411" s="3" t="s">
        <v>85</v>
      </c>
      <c r="C411" s="4" t="s">
        <v>86</v>
      </c>
      <c r="D411" s="4">
        <f t="shared" si="57"/>
        <v>0</v>
      </c>
      <c r="E411" s="4">
        <f t="shared" si="57"/>
        <v>0</v>
      </c>
      <c r="F411" s="4">
        <f t="shared" si="57"/>
        <v>0</v>
      </c>
      <c r="G411" s="4">
        <f t="shared" si="57"/>
        <v>0</v>
      </c>
    </row>
    <row r="412" spans="1:7" ht="15.75" thickTop="1" x14ac:dyDescent="0.25">
      <c r="A412" t="str">
        <f t="shared" si="56"/>
        <v>b</v>
      </c>
      <c r="B412" s="5"/>
      <c r="C412" s="6" t="s">
        <v>10</v>
      </c>
      <c r="D412" s="7">
        <f t="shared" si="58"/>
        <v>0</v>
      </c>
      <c r="E412" s="7">
        <f t="shared" si="58"/>
        <v>0</v>
      </c>
      <c r="F412" s="7">
        <f t="shared" si="58"/>
        <v>0</v>
      </c>
      <c r="G412" s="7">
        <f t="shared" si="58"/>
        <v>0</v>
      </c>
    </row>
    <row r="413" spans="1:7" x14ac:dyDescent="0.25">
      <c r="A413" t="str">
        <f t="shared" si="56"/>
        <v>b</v>
      </c>
      <c r="B413" s="8"/>
      <c r="C413" s="9" t="s">
        <v>11</v>
      </c>
      <c r="D413" s="10"/>
      <c r="E413" s="10"/>
      <c r="F413" s="10"/>
      <c r="G413" s="10"/>
    </row>
    <row r="414" spans="1:7" x14ac:dyDescent="0.25">
      <c r="A414" t="str">
        <f t="shared" si="56"/>
        <v>b</v>
      </c>
      <c r="B414" s="8"/>
      <c r="C414" s="9" t="s">
        <v>12</v>
      </c>
      <c r="D414" s="10"/>
      <c r="E414" s="10"/>
      <c r="F414" s="10"/>
      <c r="G414" s="10"/>
    </row>
    <row r="415" spans="1:7" x14ac:dyDescent="0.25">
      <c r="A415" t="str">
        <f t="shared" si="56"/>
        <v>b</v>
      </c>
      <c r="B415" s="8"/>
      <c r="C415" s="9" t="s">
        <v>13</v>
      </c>
      <c r="D415" s="10"/>
      <c r="E415" s="10"/>
      <c r="F415" s="10"/>
      <c r="G415" s="10"/>
    </row>
    <row r="416" spans="1:7" x14ac:dyDescent="0.25">
      <c r="A416" t="str">
        <f t="shared" si="56"/>
        <v>b</v>
      </c>
      <c r="B416" s="8"/>
      <c r="C416" s="9" t="s">
        <v>14</v>
      </c>
      <c r="D416" s="10"/>
      <c r="E416" s="10"/>
      <c r="F416" s="10"/>
      <c r="G416" s="10"/>
    </row>
    <row r="417" spans="1:7" x14ac:dyDescent="0.25">
      <c r="A417" t="str">
        <f t="shared" si="56"/>
        <v>b</v>
      </c>
      <c r="B417" s="8"/>
      <c r="C417" s="9" t="s">
        <v>15</v>
      </c>
      <c r="D417" s="10"/>
      <c r="E417" s="10"/>
      <c r="F417" s="10"/>
      <c r="G417" s="10"/>
    </row>
    <row r="418" spans="1:7" x14ac:dyDescent="0.25">
      <c r="A418" t="str">
        <f t="shared" si="56"/>
        <v>b</v>
      </c>
      <c r="B418" s="8"/>
      <c r="C418" s="9" t="s">
        <v>16</v>
      </c>
      <c r="D418" s="10"/>
      <c r="E418" s="10"/>
      <c r="F418" s="10"/>
      <c r="G418" s="10"/>
    </row>
    <row r="419" spans="1:7" x14ac:dyDescent="0.25">
      <c r="A419" t="str">
        <f t="shared" si="56"/>
        <v>b</v>
      </c>
      <c r="B419" s="8"/>
      <c r="C419" s="9" t="s">
        <v>17</v>
      </c>
      <c r="D419" s="10"/>
      <c r="E419" s="10"/>
      <c r="F419" s="10"/>
      <c r="G419" s="10"/>
    </row>
    <row r="420" spans="1:7" x14ac:dyDescent="0.25">
      <c r="A420" t="str">
        <f t="shared" si="56"/>
        <v>b</v>
      </c>
      <c r="B420" s="5"/>
      <c r="C420" s="6" t="s">
        <v>18</v>
      </c>
      <c r="D420" s="7">
        <v>0</v>
      </c>
      <c r="E420" s="7">
        <v>0</v>
      </c>
      <c r="F420" s="7">
        <v>0</v>
      </c>
      <c r="G420" s="7">
        <v>0</v>
      </c>
    </row>
    <row r="421" spans="1:7" x14ac:dyDescent="0.25">
      <c r="A421" t="str">
        <f t="shared" si="56"/>
        <v>b</v>
      </c>
      <c r="B421" s="5"/>
      <c r="C421" s="6" t="s">
        <v>19</v>
      </c>
      <c r="D421" s="7">
        <v>0</v>
      </c>
      <c r="E421" s="7">
        <v>0</v>
      </c>
      <c r="F421" s="7">
        <v>0</v>
      </c>
      <c r="G421" s="7">
        <v>0</v>
      </c>
    </row>
    <row r="422" spans="1:7" ht="15.75" thickBot="1" x14ac:dyDescent="0.3">
      <c r="A422" t="str">
        <f t="shared" si="56"/>
        <v>b</v>
      </c>
      <c r="B422" s="11"/>
      <c r="C422" s="12" t="s">
        <v>20</v>
      </c>
      <c r="D422" s="13">
        <v>0</v>
      </c>
      <c r="E422" s="13">
        <v>0</v>
      </c>
      <c r="F422" s="13">
        <v>0</v>
      </c>
      <c r="G422" s="13">
        <v>0</v>
      </c>
    </row>
    <row r="423" spans="1:7" ht="32.25" customHeight="1" thickTop="1" thickBot="1" x14ac:dyDescent="0.3">
      <c r="A423" t="str">
        <f t="shared" si="56"/>
        <v>b</v>
      </c>
      <c r="B423" s="3" t="s">
        <v>87</v>
      </c>
      <c r="C423" s="4" t="s">
        <v>88</v>
      </c>
      <c r="D423" s="4">
        <f t="shared" ref="D423:G435" si="59">D424+D432+D433+D434</f>
        <v>0</v>
      </c>
      <c r="E423" s="4">
        <f t="shared" si="59"/>
        <v>0</v>
      </c>
      <c r="F423" s="4">
        <f t="shared" si="59"/>
        <v>0</v>
      </c>
      <c r="G423" s="4">
        <f t="shared" si="59"/>
        <v>0</v>
      </c>
    </row>
    <row r="424" spans="1:7" ht="15.75" thickTop="1" x14ac:dyDescent="0.25">
      <c r="A424" t="str">
        <f t="shared" si="56"/>
        <v>b</v>
      </c>
      <c r="B424" s="5"/>
      <c r="C424" s="6" t="s">
        <v>10</v>
      </c>
      <c r="D424" s="7">
        <f t="shared" ref="D424:G436" si="60">SUM(D425:D431)</f>
        <v>0</v>
      </c>
      <c r="E424" s="7">
        <f t="shared" si="60"/>
        <v>0</v>
      </c>
      <c r="F424" s="7">
        <f t="shared" si="60"/>
        <v>0</v>
      </c>
      <c r="G424" s="7">
        <f t="shared" si="60"/>
        <v>0</v>
      </c>
    </row>
    <row r="425" spans="1:7" x14ac:dyDescent="0.25">
      <c r="A425" t="str">
        <f t="shared" si="56"/>
        <v>b</v>
      </c>
      <c r="B425" s="8"/>
      <c r="C425" s="9" t="s">
        <v>11</v>
      </c>
      <c r="D425" s="10"/>
      <c r="E425" s="10"/>
      <c r="F425" s="10"/>
      <c r="G425" s="10"/>
    </row>
    <row r="426" spans="1:7" x14ac:dyDescent="0.25">
      <c r="A426" t="str">
        <f t="shared" si="56"/>
        <v>b</v>
      </c>
      <c r="B426" s="8"/>
      <c r="C426" s="9" t="s">
        <v>12</v>
      </c>
      <c r="D426" s="10"/>
      <c r="E426" s="10"/>
      <c r="F426" s="10"/>
      <c r="G426" s="10"/>
    </row>
    <row r="427" spans="1:7" x14ac:dyDescent="0.25">
      <c r="A427" t="str">
        <f t="shared" si="56"/>
        <v>b</v>
      </c>
      <c r="B427" s="8"/>
      <c r="C427" s="9" t="s">
        <v>13</v>
      </c>
      <c r="D427" s="10"/>
      <c r="E427" s="10"/>
      <c r="F427" s="10"/>
      <c r="G427" s="10"/>
    </row>
    <row r="428" spans="1:7" x14ac:dyDescent="0.25">
      <c r="A428" t="str">
        <f t="shared" si="56"/>
        <v>b</v>
      </c>
      <c r="B428" s="8"/>
      <c r="C428" s="9" t="s">
        <v>14</v>
      </c>
      <c r="D428" s="10"/>
      <c r="E428" s="10"/>
      <c r="F428" s="10"/>
      <c r="G428" s="10"/>
    </row>
    <row r="429" spans="1:7" x14ac:dyDescent="0.25">
      <c r="A429" t="str">
        <f t="shared" si="56"/>
        <v>b</v>
      </c>
      <c r="B429" s="8"/>
      <c r="C429" s="9" t="s">
        <v>15</v>
      </c>
      <c r="D429" s="10"/>
      <c r="E429" s="10"/>
      <c r="F429" s="10"/>
      <c r="G429" s="10"/>
    </row>
    <row r="430" spans="1:7" x14ac:dyDescent="0.25">
      <c r="A430" t="str">
        <f t="shared" si="56"/>
        <v>b</v>
      </c>
      <c r="B430" s="8"/>
      <c r="C430" s="9" t="s">
        <v>16</v>
      </c>
      <c r="D430" s="10"/>
      <c r="E430" s="10"/>
      <c r="F430" s="10"/>
      <c r="G430" s="10"/>
    </row>
    <row r="431" spans="1:7" x14ac:dyDescent="0.25">
      <c r="A431" t="str">
        <f t="shared" si="56"/>
        <v>b</v>
      </c>
      <c r="B431" s="8"/>
      <c r="C431" s="9" t="s">
        <v>17</v>
      </c>
      <c r="D431" s="10"/>
      <c r="E431" s="10"/>
      <c r="F431" s="10"/>
      <c r="G431" s="10"/>
    </row>
    <row r="432" spans="1:7" x14ac:dyDescent="0.25">
      <c r="A432" t="str">
        <f t="shared" si="56"/>
        <v>b</v>
      </c>
      <c r="B432" s="5"/>
      <c r="C432" s="6" t="s">
        <v>18</v>
      </c>
      <c r="D432" s="7">
        <v>0</v>
      </c>
      <c r="E432" s="7">
        <v>0</v>
      </c>
      <c r="F432" s="7">
        <v>0</v>
      </c>
      <c r="G432" s="7">
        <v>0</v>
      </c>
    </row>
    <row r="433" spans="1:7" x14ac:dyDescent="0.25">
      <c r="A433" t="str">
        <f t="shared" si="56"/>
        <v>b</v>
      </c>
      <c r="B433" s="5"/>
      <c r="C433" s="6" t="s">
        <v>19</v>
      </c>
      <c r="D433" s="7">
        <v>0</v>
      </c>
      <c r="E433" s="7">
        <v>0</v>
      </c>
      <c r="F433" s="7">
        <v>0</v>
      </c>
      <c r="G433" s="7">
        <v>0</v>
      </c>
    </row>
    <row r="434" spans="1:7" ht="15.75" thickBot="1" x14ac:dyDescent="0.3">
      <c r="A434" t="str">
        <f t="shared" si="56"/>
        <v>b</v>
      </c>
      <c r="B434" s="11"/>
      <c r="C434" s="12" t="s">
        <v>20</v>
      </c>
      <c r="D434" s="13">
        <v>0</v>
      </c>
      <c r="E434" s="13">
        <v>0</v>
      </c>
      <c r="F434" s="13">
        <v>0</v>
      </c>
      <c r="G434" s="13">
        <v>0</v>
      </c>
    </row>
    <row r="435" spans="1:7" ht="31.5" thickTop="1" thickBot="1" x14ac:dyDescent="0.3">
      <c r="A435" t="str">
        <f t="shared" si="56"/>
        <v>b</v>
      </c>
      <c r="B435" s="3" t="s">
        <v>89</v>
      </c>
      <c r="C435" s="15" t="s">
        <v>90</v>
      </c>
      <c r="D435" s="4">
        <f t="shared" si="59"/>
        <v>0</v>
      </c>
      <c r="E435" s="4">
        <f t="shared" si="59"/>
        <v>0</v>
      </c>
      <c r="F435" s="4">
        <f t="shared" si="59"/>
        <v>0</v>
      </c>
      <c r="G435" s="4">
        <f t="shared" si="59"/>
        <v>0</v>
      </c>
    </row>
    <row r="436" spans="1:7" ht="15.75" thickTop="1" x14ac:dyDescent="0.25">
      <c r="A436" t="str">
        <f t="shared" si="56"/>
        <v>b</v>
      </c>
      <c r="B436" s="5"/>
      <c r="C436" s="6" t="s">
        <v>10</v>
      </c>
      <c r="D436" s="7">
        <f t="shared" si="60"/>
        <v>0</v>
      </c>
      <c r="E436" s="7">
        <f t="shared" si="60"/>
        <v>0</v>
      </c>
      <c r="F436" s="7">
        <f t="shared" si="60"/>
        <v>0</v>
      </c>
      <c r="G436" s="7">
        <f t="shared" si="60"/>
        <v>0</v>
      </c>
    </row>
    <row r="437" spans="1:7" x14ac:dyDescent="0.25">
      <c r="A437" t="str">
        <f t="shared" si="56"/>
        <v>b</v>
      </c>
      <c r="B437" s="8"/>
      <c r="C437" s="9" t="s">
        <v>11</v>
      </c>
      <c r="D437" s="10"/>
      <c r="E437" s="10"/>
      <c r="F437" s="10"/>
      <c r="G437" s="10"/>
    </row>
    <row r="438" spans="1:7" x14ac:dyDescent="0.25">
      <c r="A438" t="str">
        <f t="shared" si="56"/>
        <v>b</v>
      </c>
      <c r="B438" s="8"/>
      <c r="C438" s="9" t="s">
        <v>12</v>
      </c>
      <c r="D438" s="10"/>
      <c r="E438" s="10"/>
      <c r="F438" s="10"/>
      <c r="G438" s="10"/>
    </row>
    <row r="439" spans="1:7" x14ac:dyDescent="0.25">
      <c r="A439" t="str">
        <f t="shared" si="56"/>
        <v>b</v>
      </c>
      <c r="B439" s="8"/>
      <c r="C439" s="9" t="s">
        <v>13</v>
      </c>
      <c r="D439" s="10"/>
      <c r="E439" s="10"/>
      <c r="F439" s="10"/>
      <c r="G439" s="10"/>
    </row>
    <row r="440" spans="1:7" x14ac:dyDescent="0.25">
      <c r="A440" t="str">
        <f t="shared" si="56"/>
        <v>b</v>
      </c>
      <c r="B440" s="8"/>
      <c r="C440" s="9" t="s">
        <v>14</v>
      </c>
      <c r="D440" s="10"/>
      <c r="E440" s="10"/>
      <c r="F440" s="10"/>
      <c r="G440" s="10"/>
    </row>
    <row r="441" spans="1:7" x14ac:dyDescent="0.25">
      <c r="A441" t="str">
        <f t="shared" si="56"/>
        <v>b</v>
      </c>
      <c r="B441" s="8"/>
      <c r="C441" s="9" t="s">
        <v>15</v>
      </c>
      <c r="D441" s="10"/>
      <c r="E441" s="10"/>
      <c r="F441" s="10"/>
      <c r="G441" s="10"/>
    </row>
    <row r="442" spans="1:7" x14ac:dyDescent="0.25">
      <c r="A442" t="str">
        <f t="shared" si="56"/>
        <v>b</v>
      </c>
      <c r="B442" s="8"/>
      <c r="C442" s="9" t="s">
        <v>16</v>
      </c>
      <c r="D442" s="10"/>
      <c r="E442" s="10"/>
      <c r="F442" s="10"/>
      <c r="G442" s="10"/>
    </row>
    <row r="443" spans="1:7" x14ac:dyDescent="0.25">
      <c r="A443" t="str">
        <f t="shared" si="56"/>
        <v>b</v>
      </c>
      <c r="B443" s="8"/>
      <c r="C443" s="9" t="s">
        <v>17</v>
      </c>
      <c r="D443" s="10"/>
      <c r="E443" s="10"/>
      <c r="F443" s="10"/>
      <c r="G443" s="10"/>
    </row>
    <row r="444" spans="1:7" x14ac:dyDescent="0.25">
      <c r="A444" t="str">
        <f t="shared" si="56"/>
        <v>b</v>
      </c>
      <c r="B444" s="5"/>
      <c r="C444" s="6" t="s">
        <v>18</v>
      </c>
      <c r="D444" s="7">
        <v>0</v>
      </c>
      <c r="E444" s="7">
        <v>0</v>
      </c>
      <c r="F444" s="7">
        <v>0</v>
      </c>
      <c r="G444" s="7">
        <v>0</v>
      </c>
    </row>
    <row r="445" spans="1:7" x14ac:dyDescent="0.25">
      <c r="A445" t="str">
        <f t="shared" si="56"/>
        <v>b</v>
      </c>
      <c r="B445" s="5"/>
      <c r="C445" s="6" t="s">
        <v>19</v>
      </c>
      <c r="D445" s="7">
        <v>0</v>
      </c>
      <c r="E445" s="7">
        <v>0</v>
      </c>
      <c r="F445" s="7">
        <v>0</v>
      </c>
      <c r="G445" s="7">
        <v>0</v>
      </c>
    </row>
    <row r="446" spans="1:7" ht="15.75" thickBot="1" x14ac:dyDescent="0.3">
      <c r="A446" t="str">
        <f t="shared" si="56"/>
        <v>b</v>
      </c>
      <c r="B446" s="11"/>
      <c r="C446" s="12" t="s">
        <v>20</v>
      </c>
      <c r="D446" s="13">
        <v>0</v>
      </c>
      <c r="E446" s="13">
        <v>0</v>
      </c>
      <c r="F446" s="13">
        <v>0</v>
      </c>
      <c r="G446" s="13">
        <v>0</v>
      </c>
    </row>
    <row r="447" spans="1:7" ht="32.25" customHeight="1" thickTop="1" thickBot="1" x14ac:dyDescent="0.3">
      <c r="A447" t="str">
        <f t="shared" si="56"/>
        <v>b</v>
      </c>
      <c r="B447" s="3" t="s">
        <v>91</v>
      </c>
      <c r="C447" s="4" t="s">
        <v>92</v>
      </c>
      <c r="D447" s="4">
        <f t="shared" ref="D447:G459" si="61">D448+D456+D457+D458</f>
        <v>0</v>
      </c>
      <c r="E447" s="4">
        <f t="shared" si="61"/>
        <v>0</v>
      </c>
      <c r="F447" s="4">
        <f t="shared" si="61"/>
        <v>0</v>
      </c>
      <c r="G447" s="4">
        <f t="shared" si="61"/>
        <v>0</v>
      </c>
    </row>
    <row r="448" spans="1:7" ht="15.75" thickTop="1" x14ac:dyDescent="0.25">
      <c r="A448" t="str">
        <f t="shared" si="56"/>
        <v>b</v>
      </c>
      <c r="B448" s="5"/>
      <c r="C448" s="6" t="s">
        <v>10</v>
      </c>
      <c r="D448" s="7">
        <f t="shared" ref="D448:G460" si="62">SUM(D449:D455)</f>
        <v>0</v>
      </c>
      <c r="E448" s="7">
        <f t="shared" si="62"/>
        <v>0</v>
      </c>
      <c r="F448" s="7">
        <f t="shared" si="62"/>
        <v>0</v>
      </c>
      <c r="G448" s="7">
        <f t="shared" si="62"/>
        <v>0</v>
      </c>
    </row>
    <row r="449" spans="1:7" x14ac:dyDescent="0.25">
      <c r="A449" t="str">
        <f t="shared" si="56"/>
        <v>b</v>
      </c>
      <c r="B449" s="8"/>
      <c r="C449" s="9" t="s">
        <v>11</v>
      </c>
      <c r="D449" s="10"/>
      <c r="E449" s="10"/>
      <c r="F449" s="10"/>
      <c r="G449" s="10"/>
    </row>
    <row r="450" spans="1:7" x14ac:dyDescent="0.25">
      <c r="A450" t="str">
        <f t="shared" si="56"/>
        <v>b</v>
      </c>
      <c r="B450" s="8"/>
      <c r="C450" s="9" t="s">
        <v>12</v>
      </c>
      <c r="D450" s="10"/>
      <c r="E450" s="10"/>
      <c r="F450" s="10"/>
      <c r="G450" s="10"/>
    </row>
    <row r="451" spans="1:7" x14ac:dyDescent="0.25">
      <c r="A451" t="str">
        <f t="shared" si="56"/>
        <v>b</v>
      </c>
      <c r="B451" s="8"/>
      <c r="C451" s="9" t="s">
        <v>13</v>
      </c>
      <c r="D451" s="10"/>
      <c r="E451" s="10"/>
      <c r="F451" s="10"/>
      <c r="G451" s="10"/>
    </row>
    <row r="452" spans="1:7" x14ac:dyDescent="0.25">
      <c r="A452" t="str">
        <f t="shared" ref="A452:A515" si="63">IF(OR(D452&lt;&gt;0,E452&lt;&gt;0,F452&lt;&gt;0,G452&lt;&gt;0,),"a","b")</f>
        <v>b</v>
      </c>
      <c r="B452" s="8"/>
      <c r="C452" s="9" t="s">
        <v>14</v>
      </c>
      <c r="D452" s="10"/>
      <c r="E452" s="10"/>
      <c r="F452" s="10"/>
      <c r="G452" s="10"/>
    </row>
    <row r="453" spans="1:7" x14ac:dyDescent="0.25">
      <c r="A453" t="str">
        <f t="shared" si="63"/>
        <v>b</v>
      </c>
      <c r="B453" s="8"/>
      <c r="C453" s="9" t="s">
        <v>15</v>
      </c>
      <c r="D453" s="10"/>
      <c r="E453" s="10"/>
      <c r="F453" s="10"/>
      <c r="G453" s="10"/>
    </row>
    <row r="454" spans="1:7" x14ac:dyDescent="0.25">
      <c r="A454" t="str">
        <f t="shared" si="63"/>
        <v>b</v>
      </c>
      <c r="B454" s="8"/>
      <c r="C454" s="9" t="s">
        <v>16</v>
      </c>
      <c r="D454" s="10"/>
      <c r="E454" s="10"/>
      <c r="F454" s="10"/>
      <c r="G454" s="10"/>
    </row>
    <row r="455" spans="1:7" x14ac:dyDescent="0.25">
      <c r="A455" t="str">
        <f t="shared" si="63"/>
        <v>b</v>
      </c>
      <c r="B455" s="8"/>
      <c r="C455" s="9" t="s">
        <v>17</v>
      </c>
      <c r="D455" s="10"/>
      <c r="E455" s="10"/>
      <c r="F455" s="10"/>
      <c r="G455" s="10"/>
    </row>
    <row r="456" spans="1:7" x14ac:dyDescent="0.25">
      <c r="A456" t="str">
        <f t="shared" si="63"/>
        <v>b</v>
      </c>
      <c r="B456" s="5"/>
      <c r="C456" s="6" t="s">
        <v>18</v>
      </c>
      <c r="D456" s="7">
        <v>0</v>
      </c>
      <c r="E456" s="7">
        <v>0</v>
      </c>
      <c r="F456" s="7">
        <v>0</v>
      </c>
      <c r="G456" s="7">
        <v>0</v>
      </c>
    </row>
    <row r="457" spans="1:7" x14ac:dyDescent="0.25">
      <c r="A457" t="str">
        <f t="shared" si="63"/>
        <v>b</v>
      </c>
      <c r="B457" s="5"/>
      <c r="C457" s="6" t="s">
        <v>19</v>
      </c>
      <c r="D457" s="7">
        <v>0</v>
      </c>
      <c r="E457" s="7">
        <v>0</v>
      </c>
      <c r="F457" s="7">
        <v>0</v>
      </c>
      <c r="G457" s="7">
        <v>0</v>
      </c>
    </row>
    <row r="458" spans="1:7" ht="15.75" thickBot="1" x14ac:dyDescent="0.3">
      <c r="A458" t="str">
        <f t="shared" si="63"/>
        <v>b</v>
      </c>
      <c r="B458" s="11"/>
      <c r="C458" s="12" t="s">
        <v>20</v>
      </c>
      <c r="D458" s="13">
        <v>0</v>
      </c>
      <c r="E458" s="13">
        <v>0</v>
      </c>
      <c r="F458" s="13">
        <v>0</v>
      </c>
      <c r="G458" s="13">
        <v>0</v>
      </c>
    </row>
    <row r="459" spans="1:7" ht="46.5" thickTop="1" thickBot="1" x14ac:dyDescent="0.3">
      <c r="A459" t="str">
        <f t="shared" si="63"/>
        <v>b</v>
      </c>
      <c r="B459" s="3" t="s">
        <v>93</v>
      </c>
      <c r="C459" s="14" t="s">
        <v>94</v>
      </c>
      <c r="D459" s="4">
        <f t="shared" si="61"/>
        <v>0</v>
      </c>
      <c r="E459" s="4">
        <f t="shared" si="61"/>
        <v>0</v>
      </c>
      <c r="F459" s="4">
        <f t="shared" si="61"/>
        <v>0</v>
      </c>
      <c r="G459" s="4">
        <f t="shared" si="61"/>
        <v>0</v>
      </c>
    </row>
    <row r="460" spans="1:7" ht="15.75" thickTop="1" x14ac:dyDescent="0.25">
      <c r="A460" t="str">
        <f t="shared" si="63"/>
        <v>b</v>
      </c>
      <c r="B460" s="5"/>
      <c r="C460" s="6" t="s">
        <v>10</v>
      </c>
      <c r="D460" s="7">
        <f t="shared" si="62"/>
        <v>0</v>
      </c>
      <c r="E460" s="7">
        <f t="shared" si="62"/>
        <v>0</v>
      </c>
      <c r="F460" s="7">
        <f t="shared" si="62"/>
        <v>0</v>
      </c>
      <c r="G460" s="7">
        <f t="shared" si="62"/>
        <v>0</v>
      </c>
    </row>
    <row r="461" spans="1:7" x14ac:dyDescent="0.25">
      <c r="A461" t="str">
        <f t="shared" si="63"/>
        <v>b</v>
      </c>
      <c r="B461" s="8"/>
      <c r="C461" s="9" t="s">
        <v>11</v>
      </c>
      <c r="D461" s="10"/>
      <c r="E461" s="10"/>
      <c r="F461" s="10"/>
      <c r="G461" s="10"/>
    </row>
    <row r="462" spans="1:7" x14ac:dyDescent="0.25">
      <c r="A462" t="str">
        <f t="shared" si="63"/>
        <v>b</v>
      </c>
      <c r="B462" s="8"/>
      <c r="C462" s="9" t="s">
        <v>12</v>
      </c>
      <c r="D462" s="10"/>
      <c r="E462" s="10"/>
      <c r="F462" s="10"/>
      <c r="G462" s="10"/>
    </row>
    <row r="463" spans="1:7" x14ac:dyDescent="0.25">
      <c r="A463" t="str">
        <f t="shared" si="63"/>
        <v>b</v>
      </c>
      <c r="B463" s="8"/>
      <c r="C463" s="9" t="s">
        <v>13</v>
      </c>
      <c r="D463" s="10"/>
      <c r="E463" s="10"/>
      <c r="F463" s="10"/>
      <c r="G463" s="10"/>
    </row>
    <row r="464" spans="1:7" x14ac:dyDescent="0.25">
      <c r="A464" t="str">
        <f t="shared" si="63"/>
        <v>b</v>
      </c>
      <c r="B464" s="8"/>
      <c r="C464" s="9" t="s">
        <v>14</v>
      </c>
      <c r="D464" s="10"/>
      <c r="E464" s="10"/>
      <c r="F464" s="10"/>
      <c r="G464" s="10"/>
    </row>
    <row r="465" spans="1:7" x14ac:dyDescent="0.25">
      <c r="A465" t="str">
        <f t="shared" si="63"/>
        <v>b</v>
      </c>
      <c r="B465" s="8"/>
      <c r="C465" s="9" t="s">
        <v>15</v>
      </c>
      <c r="D465" s="10"/>
      <c r="E465" s="10"/>
      <c r="F465" s="10"/>
      <c r="G465" s="10"/>
    </row>
    <row r="466" spans="1:7" x14ac:dyDescent="0.25">
      <c r="A466" t="str">
        <f t="shared" si="63"/>
        <v>b</v>
      </c>
      <c r="B466" s="8"/>
      <c r="C466" s="9" t="s">
        <v>16</v>
      </c>
      <c r="D466" s="10"/>
      <c r="E466" s="10"/>
      <c r="F466" s="10"/>
      <c r="G466" s="10"/>
    </row>
    <row r="467" spans="1:7" x14ac:dyDescent="0.25">
      <c r="A467" t="str">
        <f t="shared" si="63"/>
        <v>b</v>
      </c>
      <c r="B467" s="8"/>
      <c r="C467" s="9" t="s">
        <v>17</v>
      </c>
      <c r="D467" s="10"/>
      <c r="E467" s="10"/>
      <c r="F467" s="10"/>
      <c r="G467" s="10"/>
    </row>
    <row r="468" spans="1:7" x14ac:dyDescent="0.25">
      <c r="A468" t="str">
        <f t="shared" si="63"/>
        <v>b</v>
      </c>
      <c r="B468" s="5"/>
      <c r="C468" s="6" t="s">
        <v>18</v>
      </c>
      <c r="D468" s="7">
        <v>0</v>
      </c>
      <c r="E468" s="7">
        <v>0</v>
      </c>
      <c r="F468" s="7">
        <v>0</v>
      </c>
      <c r="G468" s="7">
        <v>0</v>
      </c>
    </row>
    <row r="469" spans="1:7" x14ac:dyDescent="0.25">
      <c r="A469" t="str">
        <f t="shared" si="63"/>
        <v>b</v>
      </c>
      <c r="B469" s="5"/>
      <c r="C469" s="6" t="s">
        <v>19</v>
      </c>
      <c r="D469" s="7">
        <v>0</v>
      </c>
      <c r="E469" s="7">
        <v>0</v>
      </c>
      <c r="F469" s="7">
        <v>0</v>
      </c>
      <c r="G469" s="7">
        <v>0</v>
      </c>
    </row>
    <row r="470" spans="1:7" ht="15.75" thickBot="1" x14ac:dyDescent="0.3">
      <c r="A470" t="str">
        <f t="shared" si="63"/>
        <v>b</v>
      </c>
      <c r="B470" s="11"/>
      <c r="C470" s="12" t="s">
        <v>20</v>
      </c>
      <c r="D470" s="13">
        <v>0</v>
      </c>
      <c r="E470" s="13">
        <v>0</v>
      </c>
      <c r="F470" s="13">
        <v>0</v>
      </c>
      <c r="G470" s="13">
        <v>0</v>
      </c>
    </row>
    <row r="471" spans="1:7" ht="76.5" thickTop="1" thickBot="1" x14ac:dyDescent="0.3">
      <c r="A471" t="str">
        <f t="shared" si="63"/>
        <v>b</v>
      </c>
      <c r="B471" s="3" t="s">
        <v>95</v>
      </c>
      <c r="C471" s="14" t="s">
        <v>225</v>
      </c>
      <c r="D471" s="4">
        <f t="shared" ref="D471:G471" si="64">D472+D480+D481+D482</f>
        <v>0</v>
      </c>
      <c r="E471" s="4">
        <f t="shared" si="64"/>
        <v>0</v>
      </c>
      <c r="F471" s="4">
        <f t="shared" si="64"/>
        <v>0</v>
      </c>
      <c r="G471" s="4">
        <f t="shared" si="64"/>
        <v>0</v>
      </c>
    </row>
    <row r="472" spans="1:7" ht="15.75" thickTop="1" x14ac:dyDescent="0.25">
      <c r="A472" t="str">
        <f t="shared" si="63"/>
        <v>b</v>
      </c>
      <c r="B472" s="5"/>
      <c r="C472" s="6" t="s">
        <v>10</v>
      </c>
      <c r="D472" s="7">
        <f t="shared" ref="D472:G472" si="65">SUM(D473:D479)</f>
        <v>0</v>
      </c>
      <c r="E472" s="7">
        <f t="shared" si="65"/>
        <v>0</v>
      </c>
      <c r="F472" s="7">
        <f t="shared" si="65"/>
        <v>0</v>
      </c>
      <c r="G472" s="7">
        <f t="shared" si="65"/>
        <v>0</v>
      </c>
    </row>
    <row r="473" spans="1:7" x14ac:dyDescent="0.25">
      <c r="A473" t="str">
        <f t="shared" si="63"/>
        <v>b</v>
      </c>
      <c r="B473" s="8"/>
      <c r="C473" s="9" t="s">
        <v>11</v>
      </c>
      <c r="D473" s="10"/>
      <c r="E473" s="10"/>
      <c r="F473" s="10"/>
      <c r="G473" s="10"/>
    </row>
    <row r="474" spans="1:7" x14ac:dyDescent="0.25">
      <c r="A474" t="str">
        <f t="shared" si="63"/>
        <v>b</v>
      </c>
      <c r="B474" s="8"/>
      <c r="C474" s="9" t="s">
        <v>12</v>
      </c>
      <c r="D474" s="10"/>
      <c r="E474" s="10"/>
      <c r="F474" s="10"/>
      <c r="G474" s="10"/>
    </row>
    <row r="475" spans="1:7" x14ac:dyDescent="0.25">
      <c r="A475" t="str">
        <f t="shared" si="63"/>
        <v>b</v>
      </c>
      <c r="B475" s="8"/>
      <c r="C475" s="9" t="s">
        <v>13</v>
      </c>
      <c r="D475" s="10"/>
      <c r="E475" s="10"/>
      <c r="F475" s="10"/>
      <c r="G475" s="10"/>
    </row>
    <row r="476" spans="1:7" x14ac:dyDescent="0.25">
      <c r="A476" t="str">
        <f t="shared" si="63"/>
        <v>b</v>
      </c>
      <c r="B476" s="8"/>
      <c r="C476" s="9" t="s">
        <v>14</v>
      </c>
      <c r="D476" s="10"/>
      <c r="E476" s="10"/>
      <c r="F476" s="10"/>
      <c r="G476" s="10"/>
    </row>
    <row r="477" spans="1:7" x14ac:dyDescent="0.25">
      <c r="A477" t="str">
        <f t="shared" si="63"/>
        <v>b</v>
      </c>
      <c r="B477" s="8"/>
      <c r="C477" s="9" t="s">
        <v>15</v>
      </c>
      <c r="D477" s="10"/>
      <c r="E477" s="10"/>
      <c r="F477" s="10"/>
      <c r="G477" s="10"/>
    </row>
    <row r="478" spans="1:7" x14ac:dyDescent="0.25">
      <c r="A478" t="str">
        <f t="shared" si="63"/>
        <v>b</v>
      </c>
      <c r="B478" s="8"/>
      <c r="C478" s="9" t="s">
        <v>16</v>
      </c>
      <c r="D478" s="10"/>
      <c r="E478" s="10"/>
      <c r="F478" s="10"/>
      <c r="G478" s="10"/>
    </row>
    <row r="479" spans="1:7" x14ac:dyDescent="0.25">
      <c r="A479" t="str">
        <f t="shared" si="63"/>
        <v>b</v>
      </c>
      <c r="B479" s="8"/>
      <c r="C479" s="9" t="s">
        <v>17</v>
      </c>
      <c r="D479" s="10"/>
      <c r="E479" s="10"/>
      <c r="F479" s="10"/>
      <c r="G479" s="10"/>
    </row>
    <row r="480" spans="1:7" x14ac:dyDescent="0.25">
      <c r="A480" t="str">
        <f t="shared" si="63"/>
        <v>b</v>
      </c>
      <c r="B480" s="5"/>
      <c r="C480" s="6" t="s">
        <v>18</v>
      </c>
      <c r="D480" s="7">
        <v>0</v>
      </c>
      <c r="E480" s="7">
        <v>0</v>
      </c>
      <c r="F480" s="7">
        <v>0</v>
      </c>
      <c r="G480" s="7">
        <v>0</v>
      </c>
    </row>
    <row r="481" spans="1:7" x14ac:dyDescent="0.25">
      <c r="A481" t="str">
        <f t="shared" si="63"/>
        <v>b</v>
      </c>
      <c r="B481" s="5"/>
      <c r="C481" s="6" t="s">
        <v>19</v>
      </c>
      <c r="D481" s="7">
        <v>0</v>
      </c>
      <c r="E481" s="7">
        <v>0</v>
      </c>
      <c r="F481" s="7">
        <v>0</v>
      </c>
      <c r="G481" s="7">
        <v>0</v>
      </c>
    </row>
    <row r="482" spans="1:7" ht="15.75" thickBot="1" x14ac:dyDescent="0.3">
      <c r="A482" t="str">
        <f t="shared" si="63"/>
        <v>b</v>
      </c>
      <c r="B482" s="11"/>
      <c r="C482" s="12" t="s">
        <v>20</v>
      </c>
      <c r="D482" s="13">
        <v>0</v>
      </c>
      <c r="E482" s="13">
        <v>0</v>
      </c>
      <c r="F482" s="13">
        <v>0</v>
      </c>
      <c r="G482" s="13">
        <v>0</v>
      </c>
    </row>
    <row r="483" spans="1:7" ht="31.5" thickTop="1" thickBot="1" x14ac:dyDescent="0.3">
      <c r="A483" t="str">
        <f t="shared" si="63"/>
        <v>b</v>
      </c>
      <c r="B483" s="16" t="s">
        <v>239</v>
      </c>
      <c r="C483" s="4" t="s">
        <v>244</v>
      </c>
      <c r="D483" s="4">
        <f>D495+D507+D519+D531</f>
        <v>0</v>
      </c>
      <c r="E483" s="4">
        <f>E495+E507+E519+E531</f>
        <v>0</v>
      </c>
      <c r="F483" s="4">
        <f>F495+F507+F519+F531</f>
        <v>0</v>
      </c>
      <c r="G483" s="4">
        <f>G495+G507+G519+G531</f>
        <v>0</v>
      </c>
    </row>
    <row r="484" spans="1:7" ht="15.75" thickTop="1" x14ac:dyDescent="0.25">
      <c r="A484" t="str">
        <f t="shared" si="63"/>
        <v>b</v>
      </c>
      <c r="B484" s="5"/>
      <c r="C484" s="6" t="s">
        <v>10</v>
      </c>
      <c r="D484" s="7">
        <f t="shared" ref="D484:G494" si="66">D496+D508+D520+D532</f>
        <v>0</v>
      </c>
      <c r="E484" s="7">
        <f t="shared" si="66"/>
        <v>0</v>
      </c>
      <c r="F484" s="7">
        <f t="shared" si="66"/>
        <v>0</v>
      </c>
      <c r="G484" s="7">
        <f t="shared" si="66"/>
        <v>0</v>
      </c>
    </row>
    <row r="485" spans="1:7" x14ac:dyDescent="0.25">
      <c r="A485" t="str">
        <f t="shared" si="63"/>
        <v>b</v>
      </c>
      <c r="B485" s="8"/>
      <c r="C485" s="9" t="s">
        <v>11</v>
      </c>
      <c r="D485" s="10">
        <f t="shared" si="66"/>
        <v>0</v>
      </c>
      <c r="E485" s="10">
        <f t="shared" si="66"/>
        <v>0</v>
      </c>
      <c r="F485" s="10">
        <f t="shared" si="66"/>
        <v>0</v>
      </c>
      <c r="G485" s="10">
        <f t="shared" si="66"/>
        <v>0</v>
      </c>
    </row>
    <row r="486" spans="1:7" x14ac:dyDescent="0.25">
      <c r="A486" t="str">
        <f t="shared" si="63"/>
        <v>b</v>
      </c>
      <c r="B486" s="8"/>
      <c r="C486" s="9" t="s">
        <v>12</v>
      </c>
      <c r="D486" s="10">
        <f t="shared" si="66"/>
        <v>0</v>
      </c>
      <c r="E486" s="10">
        <f t="shared" si="66"/>
        <v>0</v>
      </c>
      <c r="F486" s="10">
        <f t="shared" si="66"/>
        <v>0</v>
      </c>
      <c r="G486" s="10">
        <f t="shared" si="66"/>
        <v>0</v>
      </c>
    </row>
    <row r="487" spans="1:7" x14ac:dyDescent="0.25">
      <c r="A487" t="str">
        <f t="shared" si="63"/>
        <v>b</v>
      </c>
      <c r="B487" s="8"/>
      <c r="C487" s="9" t="s">
        <v>13</v>
      </c>
      <c r="D487" s="10">
        <f t="shared" si="66"/>
        <v>0</v>
      </c>
      <c r="E487" s="10">
        <f t="shared" si="66"/>
        <v>0</v>
      </c>
      <c r="F487" s="10">
        <f t="shared" si="66"/>
        <v>0</v>
      </c>
      <c r="G487" s="10">
        <f t="shared" si="66"/>
        <v>0</v>
      </c>
    </row>
    <row r="488" spans="1:7" x14ac:dyDescent="0.25">
      <c r="A488" t="str">
        <f t="shared" si="63"/>
        <v>b</v>
      </c>
      <c r="B488" s="8"/>
      <c r="C488" s="9" t="s">
        <v>14</v>
      </c>
      <c r="D488" s="10">
        <f t="shared" si="66"/>
        <v>0</v>
      </c>
      <c r="E488" s="10">
        <f t="shared" si="66"/>
        <v>0</v>
      </c>
      <c r="F488" s="10">
        <f t="shared" si="66"/>
        <v>0</v>
      </c>
      <c r="G488" s="10">
        <f t="shared" si="66"/>
        <v>0</v>
      </c>
    </row>
    <row r="489" spans="1:7" x14ac:dyDescent="0.25">
      <c r="A489" t="str">
        <f t="shared" si="63"/>
        <v>b</v>
      </c>
      <c r="B489" s="8"/>
      <c r="C489" s="9" t="s">
        <v>15</v>
      </c>
      <c r="D489" s="10">
        <f t="shared" si="66"/>
        <v>0</v>
      </c>
      <c r="E489" s="10">
        <f t="shared" si="66"/>
        <v>0</v>
      </c>
      <c r="F489" s="10">
        <f t="shared" si="66"/>
        <v>0</v>
      </c>
      <c r="G489" s="10">
        <f t="shared" si="66"/>
        <v>0</v>
      </c>
    </row>
    <row r="490" spans="1:7" x14ac:dyDescent="0.25">
      <c r="A490" t="str">
        <f t="shared" si="63"/>
        <v>b</v>
      </c>
      <c r="B490" s="8"/>
      <c r="C490" s="9" t="s">
        <v>16</v>
      </c>
      <c r="D490" s="10">
        <f t="shared" si="66"/>
        <v>0</v>
      </c>
      <c r="E490" s="10">
        <f t="shared" si="66"/>
        <v>0</v>
      </c>
      <c r="F490" s="10">
        <f t="shared" si="66"/>
        <v>0</v>
      </c>
      <c r="G490" s="10">
        <f t="shared" si="66"/>
        <v>0</v>
      </c>
    </row>
    <row r="491" spans="1:7" x14ac:dyDescent="0.25">
      <c r="A491" t="str">
        <f t="shared" si="63"/>
        <v>b</v>
      </c>
      <c r="B491" s="8"/>
      <c r="C491" s="9" t="s">
        <v>17</v>
      </c>
      <c r="D491" s="10">
        <f t="shared" si="66"/>
        <v>0</v>
      </c>
      <c r="E491" s="10">
        <f t="shared" si="66"/>
        <v>0</v>
      </c>
      <c r="F491" s="10">
        <f t="shared" si="66"/>
        <v>0</v>
      </c>
      <c r="G491" s="10">
        <f t="shared" si="66"/>
        <v>0</v>
      </c>
    </row>
    <row r="492" spans="1:7" x14ac:dyDescent="0.25">
      <c r="A492" t="str">
        <f t="shared" si="63"/>
        <v>b</v>
      </c>
      <c r="B492" s="5"/>
      <c r="C492" s="6" t="s">
        <v>18</v>
      </c>
      <c r="D492" s="7">
        <f t="shared" si="66"/>
        <v>0</v>
      </c>
      <c r="E492" s="7">
        <f t="shared" si="66"/>
        <v>0</v>
      </c>
      <c r="F492" s="7">
        <f t="shared" si="66"/>
        <v>0</v>
      </c>
      <c r="G492" s="7">
        <f t="shared" si="66"/>
        <v>0</v>
      </c>
    </row>
    <row r="493" spans="1:7" x14ac:dyDescent="0.25">
      <c r="A493" t="str">
        <f t="shared" si="63"/>
        <v>b</v>
      </c>
      <c r="B493" s="5"/>
      <c r="C493" s="6" t="s">
        <v>19</v>
      </c>
      <c r="D493" s="7">
        <f t="shared" si="66"/>
        <v>0</v>
      </c>
      <c r="E493" s="7">
        <f t="shared" si="66"/>
        <v>0</v>
      </c>
      <c r="F493" s="7">
        <f t="shared" si="66"/>
        <v>0</v>
      </c>
      <c r="G493" s="7">
        <f t="shared" si="66"/>
        <v>0</v>
      </c>
    </row>
    <row r="494" spans="1:7" ht="15.75" thickBot="1" x14ac:dyDescent="0.3">
      <c r="A494" t="str">
        <f t="shared" si="63"/>
        <v>b</v>
      </c>
      <c r="B494" s="11"/>
      <c r="C494" s="12" t="s">
        <v>20</v>
      </c>
      <c r="D494" s="13">
        <f t="shared" si="66"/>
        <v>0</v>
      </c>
      <c r="E494" s="13">
        <f t="shared" si="66"/>
        <v>0</v>
      </c>
      <c r="F494" s="13">
        <f t="shared" si="66"/>
        <v>0</v>
      </c>
      <c r="G494" s="13">
        <f t="shared" si="66"/>
        <v>0</v>
      </c>
    </row>
    <row r="495" spans="1:7" ht="46.5" thickTop="1" thickBot="1" x14ac:dyDescent="0.3">
      <c r="A495" t="str">
        <f t="shared" si="63"/>
        <v>b</v>
      </c>
      <c r="B495" s="16" t="s">
        <v>240</v>
      </c>
      <c r="C495" s="4" t="s">
        <v>243</v>
      </c>
      <c r="D495" s="4">
        <f t="shared" ref="D495:G507" si="67">D496+D504+D505+D506</f>
        <v>0</v>
      </c>
      <c r="E495" s="4">
        <f t="shared" si="67"/>
        <v>0</v>
      </c>
      <c r="F495" s="4">
        <f t="shared" si="67"/>
        <v>0</v>
      </c>
      <c r="G495" s="4">
        <f t="shared" si="67"/>
        <v>0</v>
      </c>
    </row>
    <row r="496" spans="1:7" ht="15.75" thickTop="1" x14ac:dyDescent="0.25">
      <c r="A496" t="str">
        <f t="shared" si="63"/>
        <v>b</v>
      </c>
      <c r="B496" s="5"/>
      <c r="C496" s="6" t="s">
        <v>10</v>
      </c>
      <c r="D496" s="7">
        <f t="shared" ref="D496:G508" si="68">SUM(D497:D503)</f>
        <v>0</v>
      </c>
      <c r="E496" s="7">
        <f t="shared" si="68"/>
        <v>0</v>
      </c>
      <c r="F496" s="7">
        <f t="shared" si="68"/>
        <v>0</v>
      </c>
      <c r="G496" s="7">
        <f t="shared" si="68"/>
        <v>0</v>
      </c>
    </row>
    <row r="497" spans="1:7" x14ac:dyDescent="0.25">
      <c r="A497" t="str">
        <f t="shared" si="63"/>
        <v>b</v>
      </c>
      <c r="B497" s="8"/>
      <c r="C497" s="9" t="s">
        <v>11</v>
      </c>
      <c r="D497" s="10"/>
      <c r="E497" s="10"/>
      <c r="F497" s="10"/>
      <c r="G497" s="10"/>
    </row>
    <row r="498" spans="1:7" x14ac:dyDescent="0.25">
      <c r="A498" t="str">
        <f t="shared" si="63"/>
        <v>b</v>
      </c>
      <c r="B498" s="8"/>
      <c r="C498" s="9" t="s">
        <v>12</v>
      </c>
      <c r="D498" s="10"/>
      <c r="E498" s="10"/>
      <c r="F498" s="10"/>
      <c r="G498" s="10"/>
    </row>
    <row r="499" spans="1:7" x14ac:dyDescent="0.25">
      <c r="A499" t="str">
        <f t="shared" si="63"/>
        <v>b</v>
      </c>
      <c r="B499" s="8"/>
      <c r="C499" s="9" t="s">
        <v>13</v>
      </c>
      <c r="D499" s="10"/>
      <c r="E499" s="10"/>
      <c r="F499" s="10"/>
      <c r="G499" s="10"/>
    </row>
    <row r="500" spans="1:7" x14ac:dyDescent="0.25">
      <c r="A500" t="str">
        <f t="shared" si="63"/>
        <v>b</v>
      </c>
      <c r="B500" s="8"/>
      <c r="C500" s="9" t="s">
        <v>14</v>
      </c>
      <c r="D500" s="10"/>
      <c r="E500" s="10"/>
      <c r="F500" s="10"/>
      <c r="G500" s="10"/>
    </row>
    <row r="501" spans="1:7" x14ac:dyDescent="0.25">
      <c r="A501" t="str">
        <f t="shared" si="63"/>
        <v>b</v>
      </c>
      <c r="B501" s="8"/>
      <c r="C501" s="9" t="s">
        <v>15</v>
      </c>
      <c r="D501" s="10"/>
      <c r="E501" s="10"/>
      <c r="F501" s="10"/>
      <c r="G501" s="10"/>
    </row>
    <row r="502" spans="1:7" x14ac:dyDescent="0.25">
      <c r="A502" t="str">
        <f t="shared" si="63"/>
        <v>b</v>
      </c>
      <c r="B502" s="8"/>
      <c r="C502" s="9" t="s">
        <v>16</v>
      </c>
      <c r="D502" s="10"/>
      <c r="E502" s="10"/>
      <c r="F502" s="10"/>
      <c r="G502" s="10"/>
    </row>
    <row r="503" spans="1:7" x14ac:dyDescent="0.25">
      <c r="A503" t="str">
        <f t="shared" si="63"/>
        <v>b</v>
      </c>
      <c r="B503" s="8"/>
      <c r="C503" s="9" t="s">
        <v>17</v>
      </c>
      <c r="D503" s="10"/>
      <c r="E503" s="10"/>
      <c r="F503" s="10"/>
      <c r="G503" s="10"/>
    </row>
    <row r="504" spans="1:7" x14ac:dyDescent="0.25">
      <c r="A504" t="str">
        <f t="shared" si="63"/>
        <v>b</v>
      </c>
      <c r="B504" s="5"/>
      <c r="C504" s="6" t="s">
        <v>18</v>
      </c>
      <c r="D504" s="7">
        <v>0</v>
      </c>
      <c r="E504" s="7">
        <v>0</v>
      </c>
      <c r="F504" s="7">
        <v>0</v>
      </c>
      <c r="G504" s="7">
        <v>0</v>
      </c>
    </row>
    <row r="505" spans="1:7" x14ac:dyDescent="0.25">
      <c r="A505" t="str">
        <f t="shared" si="63"/>
        <v>b</v>
      </c>
      <c r="B505" s="5"/>
      <c r="C505" s="6" t="s">
        <v>19</v>
      </c>
      <c r="D505" s="7">
        <v>0</v>
      </c>
      <c r="E505" s="7">
        <v>0</v>
      </c>
      <c r="F505" s="7">
        <v>0</v>
      </c>
      <c r="G505" s="7">
        <v>0</v>
      </c>
    </row>
    <row r="506" spans="1:7" ht="15.75" thickBot="1" x14ac:dyDescent="0.3">
      <c r="A506" t="str">
        <f t="shared" si="63"/>
        <v>b</v>
      </c>
      <c r="B506" s="11"/>
      <c r="C506" s="12" t="s">
        <v>20</v>
      </c>
      <c r="D506" s="13">
        <v>0</v>
      </c>
      <c r="E506" s="13">
        <v>0</v>
      </c>
      <c r="F506" s="13">
        <v>0</v>
      </c>
      <c r="G506" s="13">
        <v>0</v>
      </c>
    </row>
    <row r="507" spans="1:7" ht="46.5" thickTop="1" thickBot="1" x14ac:dyDescent="0.3">
      <c r="A507" t="str">
        <f t="shared" si="63"/>
        <v>b</v>
      </c>
      <c r="B507" s="16" t="s">
        <v>241</v>
      </c>
      <c r="C507" s="4" t="s">
        <v>245</v>
      </c>
      <c r="D507" s="4">
        <f t="shared" si="67"/>
        <v>0</v>
      </c>
      <c r="E507" s="4">
        <f t="shared" si="67"/>
        <v>0</v>
      </c>
      <c r="F507" s="4">
        <f t="shared" si="67"/>
        <v>0</v>
      </c>
      <c r="G507" s="4">
        <f t="shared" si="67"/>
        <v>0</v>
      </c>
    </row>
    <row r="508" spans="1:7" ht="15.75" thickTop="1" x14ac:dyDescent="0.25">
      <c r="A508" t="str">
        <f t="shared" si="63"/>
        <v>b</v>
      </c>
      <c r="B508" s="5"/>
      <c r="C508" s="6" t="s">
        <v>10</v>
      </c>
      <c r="D508" s="7">
        <f t="shared" si="68"/>
        <v>0</v>
      </c>
      <c r="E508" s="7">
        <f t="shared" si="68"/>
        <v>0</v>
      </c>
      <c r="F508" s="7">
        <f t="shared" si="68"/>
        <v>0</v>
      </c>
      <c r="G508" s="7">
        <f t="shared" si="68"/>
        <v>0</v>
      </c>
    </row>
    <row r="509" spans="1:7" x14ac:dyDescent="0.25">
      <c r="A509" t="str">
        <f t="shared" si="63"/>
        <v>b</v>
      </c>
      <c r="B509" s="8"/>
      <c r="C509" s="9" t="s">
        <v>11</v>
      </c>
      <c r="D509" s="10"/>
      <c r="E509" s="10"/>
      <c r="F509" s="10"/>
      <c r="G509" s="10"/>
    </row>
    <row r="510" spans="1:7" x14ac:dyDescent="0.25">
      <c r="A510" t="str">
        <f t="shared" si="63"/>
        <v>b</v>
      </c>
      <c r="B510" s="8"/>
      <c r="C510" s="9" t="s">
        <v>12</v>
      </c>
      <c r="D510" s="10"/>
      <c r="E510" s="10"/>
      <c r="F510" s="10"/>
      <c r="G510" s="10"/>
    </row>
    <row r="511" spans="1:7" x14ac:dyDescent="0.25">
      <c r="A511" t="str">
        <f t="shared" si="63"/>
        <v>b</v>
      </c>
      <c r="B511" s="8"/>
      <c r="C511" s="9" t="s">
        <v>13</v>
      </c>
      <c r="D511" s="10"/>
      <c r="E511" s="10"/>
      <c r="F511" s="10"/>
      <c r="G511" s="10"/>
    </row>
    <row r="512" spans="1:7" x14ac:dyDescent="0.25">
      <c r="A512" t="str">
        <f t="shared" si="63"/>
        <v>b</v>
      </c>
      <c r="B512" s="8"/>
      <c r="C512" s="9" t="s">
        <v>14</v>
      </c>
      <c r="D512" s="10"/>
      <c r="E512" s="10"/>
      <c r="F512" s="10"/>
      <c r="G512" s="10"/>
    </row>
    <row r="513" spans="1:7" x14ac:dyDescent="0.25">
      <c r="A513" t="str">
        <f t="shared" si="63"/>
        <v>b</v>
      </c>
      <c r="B513" s="8"/>
      <c r="C513" s="9" t="s">
        <v>15</v>
      </c>
      <c r="D513" s="10"/>
      <c r="E513" s="10"/>
      <c r="F513" s="10"/>
      <c r="G513" s="10"/>
    </row>
    <row r="514" spans="1:7" x14ac:dyDescent="0.25">
      <c r="A514" t="str">
        <f t="shared" si="63"/>
        <v>b</v>
      </c>
      <c r="B514" s="8"/>
      <c r="C514" s="9" t="s">
        <v>16</v>
      </c>
      <c r="D514" s="10"/>
      <c r="E514" s="10"/>
      <c r="F514" s="10"/>
      <c r="G514" s="10"/>
    </row>
    <row r="515" spans="1:7" x14ac:dyDescent="0.25">
      <c r="A515" t="str">
        <f t="shared" si="63"/>
        <v>b</v>
      </c>
      <c r="B515" s="8"/>
      <c r="C515" s="9" t="s">
        <v>17</v>
      </c>
      <c r="D515" s="10"/>
      <c r="E515" s="10"/>
      <c r="F515" s="10"/>
      <c r="G515" s="10"/>
    </row>
    <row r="516" spans="1:7" x14ac:dyDescent="0.25">
      <c r="A516" t="str">
        <f t="shared" ref="A516:A579" si="69">IF(OR(D516&lt;&gt;0,E516&lt;&gt;0,F516&lt;&gt;0,G516&lt;&gt;0,),"a","b")</f>
        <v>b</v>
      </c>
      <c r="B516" s="5"/>
      <c r="C516" s="6" t="s">
        <v>18</v>
      </c>
      <c r="D516" s="7">
        <v>0</v>
      </c>
      <c r="E516" s="7">
        <v>0</v>
      </c>
      <c r="F516" s="7">
        <v>0</v>
      </c>
      <c r="G516" s="7">
        <v>0</v>
      </c>
    </row>
    <row r="517" spans="1:7" x14ac:dyDescent="0.25">
      <c r="A517" t="str">
        <f t="shared" si="69"/>
        <v>b</v>
      </c>
      <c r="B517" s="5"/>
      <c r="C517" s="6" t="s">
        <v>19</v>
      </c>
      <c r="D517" s="7">
        <v>0</v>
      </c>
      <c r="E517" s="7">
        <v>0</v>
      </c>
      <c r="F517" s="7">
        <v>0</v>
      </c>
      <c r="G517" s="7">
        <v>0</v>
      </c>
    </row>
    <row r="518" spans="1:7" ht="15.75" thickBot="1" x14ac:dyDescent="0.3">
      <c r="A518" t="str">
        <f t="shared" si="69"/>
        <v>b</v>
      </c>
      <c r="B518" s="11"/>
      <c r="C518" s="12" t="s">
        <v>20</v>
      </c>
      <c r="D518" s="13">
        <v>0</v>
      </c>
      <c r="E518" s="13">
        <v>0</v>
      </c>
      <c r="F518" s="13">
        <v>0</v>
      </c>
      <c r="G518" s="13">
        <v>0</v>
      </c>
    </row>
    <row r="519" spans="1:7" ht="46.5" thickTop="1" thickBot="1" x14ac:dyDescent="0.3">
      <c r="A519" t="str">
        <f t="shared" si="69"/>
        <v>b</v>
      </c>
      <c r="B519" s="16" t="s">
        <v>242</v>
      </c>
      <c r="C519" s="4" t="s">
        <v>246</v>
      </c>
      <c r="D519" s="4">
        <f t="shared" ref="D519:G531" si="70">D520+D528+D529+D530</f>
        <v>0</v>
      </c>
      <c r="E519" s="4">
        <f t="shared" si="70"/>
        <v>0</v>
      </c>
      <c r="F519" s="4">
        <f t="shared" si="70"/>
        <v>0</v>
      </c>
      <c r="G519" s="4">
        <f t="shared" si="70"/>
        <v>0</v>
      </c>
    </row>
    <row r="520" spans="1:7" ht="15.75" thickTop="1" x14ac:dyDescent="0.25">
      <c r="A520" t="str">
        <f t="shared" si="69"/>
        <v>b</v>
      </c>
      <c r="B520" s="5"/>
      <c r="C520" s="6" t="s">
        <v>10</v>
      </c>
      <c r="D520" s="7">
        <f t="shared" ref="D520:G532" si="71">SUM(D521:D527)</f>
        <v>0</v>
      </c>
      <c r="E520" s="7">
        <f t="shared" si="71"/>
        <v>0</v>
      </c>
      <c r="F520" s="7">
        <f t="shared" si="71"/>
        <v>0</v>
      </c>
      <c r="G520" s="7">
        <f t="shared" si="71"/>
        <v>0</v>
      </c>
    </row>
    <row r="521" spans="1:7" x14ac:dyDescent="0.25">
      <c r="A521" t="str">
        <f t="shared" si="69"/>
        <v>b</v>
      </c>
      <c r="B521" s="8"/>
      <c r="C521" s="9" t="s">
        <v>11</v>
      </c>
      <c r="D521" s="10"/>
      <c r="E521" s="10"/>
      <c r="F521" s="10"/>
      <c r="G521" s="10"/>
    </row>
    <row r="522" spans="1:7" x14ac:dyDescent="0.25">
      <c r="A522" t="str">
        <f t="shared" si="69"/>
        <v>b</v>
      </c>
      <c r="B522" s="8"/>
      <c r="C522" s="9" t="s">
        <v>12</v>
      </c>
      <c r="D522" s="10"/>
      <c r="E522" s="10"/>
      <c r="F522" s="10"/>
      <c r="G522" s="10"/>
    </row>
    <row r="523" spans="1:7" x14ac:dyDescent="0.25">
      <c r="A523" t="str">
        <f t="shared" si="69"/>
        <v>b</v>
      </c>
      <c r="B523" s="8"/>
      <c r="C523" s="9" t="s">
        <v>13</v>
      </c>
      <c r="D523" s="10"/>
      <c r="E523" s="10"/>
      <c r="F523" s="10"/>
      <c r="G523" s="10"/>
    </row>
    <row r="524" spans="1:7" x14ac:dyDescent="0.25">
      <c r="A524" t="str">
        <f t="shared" si="69"/>
        <v>b</v>
      </c>
      <c r="B524" s="8"/>
      <c r="C524" s="9" t="s">
        <v>14</v>
      </c>
      <c r="D524" s="10"/>
      <c r="E524" s="10"/>
      <c r="F524" s="10"/>
      <c r="G524" s="10"/>
    </row>
    <row r="525" spans="1:7" x14ac:dyDescent="0.25">
      <c r="A525" t="str">
        <f t="shared" si="69"/>
        <v>b</v>
      </c>
      <c r="B525" s="8"/>
      <c r="C525" s="9" t="s">
        <v>15</v>
      </c>
      <c r="D525" s="10"/>
      <c r="E525" s="10"/>
      <c r="F525" s="10"/>
      <c r="G525" s="10"/>
    </row>
    <row r="526" spans="1:7" x14ac:dyDescent="0.25">
      <c r="A526" t="str">
        <f t="shared" si="69"/>
        <v>b</v>
      </c>
      <c r="B526" s="8"/>
      <c r="C526" s="9" t="s">
        <v>16</v>
      </c>
      <c r="D526" s="10"/>
      <c r="E526" s="10"/>
      <c r="F526" s="10"/>
      <c r="G526" s="10"/>
    </row>
    <row r="527" spans="1:7" x14ac:dyDescent="0.25">
      <c r="A527" t="str">
        <f t="shared" si="69"/>
        <v>b</v>
      </c>
      <c r="B527" s="8"/>
      <c r="C527" s="9" t="s">
        <v>17</v>
      </c>
      <c r="D527" s="10"/>
      <c r="E527" s="10"/>
      <c r="F527" s="10"/>
      <c r="G527" s="10"/>
    </row>
    <row r="528" spans="1:7" x14ac:dyDescent="0.25">
      <c r="A528" t="str">
        <f t="shared" si="69"/>
        <v>b</v>
      </c>
      <c r="B528" s="5"/>
      <c r="C528" s="6" t="s">
        <v>18</v>
      </c>
      <c r="D528" s="7">
        <v>0</v>
      </c>
      <c r="E528" s="7">
        <v>0</v>
      </c>
      <c r="F528" s="7">
        <v>0</v>
      </c>
      <c r="G528" s="7">
        <v>0</v>
      </c>
    </row>
    <row r="529" spans="1:7" x14ac:dyDescent="0.25">
      <c r="A529" t="str">
        <f t="shared" si="69"/>
        <v>b</v>
      </c>
      <c r="B529" s="5"/>
      <c r="C529" s="6" t="s">
        <v>19</v>
      </c>
      <c r="D529" s="7">
        <v>0</v>
      </c>
      <c r="E529" s="7">
        <v>0</v>
      </c>
      <c r="F529" s="7">
        <v>0</v>
      </c>
      <c r="G529" s="7">
        <v>0</v>
      </c>
    </row>
    <row r="530" spans="1:7" ht="15.75" thickBot="1" x14ac:dyDescent="0.3">
      <c r="A530" t="str">
        <f t="shared" si="69"/>
        <v>b</v>
      </c>
      <c r="B530" s="11"/>
      <c r="C530" s="12" t="s">
        <v>20</v>
      </c>
      <c r="D530" s="13">
        <v>0</v>
      </c>
      <c r="E530" s="13">
        <v>0</v>
      </c>
      <c r="F530" s="13">
        <v>0</v>
      </c>
      <c r="G530" s="13">
        <v>0</v>
      </c>
    </row>
    <row r="531" spans="1:7" ht="46.5" thickTop="1" thickBot="1" x14ac:dyDescent="0.3">
      <c r="A531" t="str">
        <f t="shared" si="69"/>
        <v>b</v>
      </c>
      <c r="B531" s="16" t="s">
        <v>260</v>
      </c>
      <c r="C531" s="4" t="s">
        <v>249</v>
      </c>
      <c r="D531" s="4">
        <f t="shared" si="70"/>
        <v>0</v>
      </c>
      <c r="E531" s="4">
        <f t="shared" si="70"/>
        <v>0</v>
      </c>
      <c r="F531" s="4">
        <f t="shared" si="70"/>
        <v>0</v>
      </c>
      <c r="G531" s="4">
        <f t="shared" si="70"/>
        <v>0</v>
      </c>
    </row>
    <row r="532" spans="1:7" ht="15.75" thickTop="1" x14ac:dyDescent="0.25">
      <c r="A532" t="str">
        <f t="shared" si="69"/>
        <v>b</v>
      </c>
      <c r="B532" s="5"/>
      <c r="C532" s="6" t="s">
        <v>10</v>
      </c>
      <c r="D532" s="7">
        <f t="shared" si="71"/>
        <v>0</v>
      </c>
      <c r="E532" s="7">
        <f t="shared" si="71"/>
        <v>0</v>
      </c>
      <c r="F532" s="7">
        <f t="shared" si="71"/>
        <v>0</v>
      </c>
      <c r="G532" s="7">
        <f t="shared" si="71"/>
        <v>0</v>
      </c>
    </row>
    <row r="533" spans="1:7" x14ac:dyDescent="0.25">
      <c r="A533" t="str">
        <f t="shared" si="69"/>
        <v>b</v>
      </c>
      <c r="B533" s="8"/>
      <c r="C533" s="9" t="s">
        <v>11</v>
      </c>
      <c r="D533" s="10"/>
      <c r="E533" s="10"/>
      <c r="F533" s="10"/>
      <c r="G533" s="10"/>
    </row>
    <row r="534" spans="1:7" x14ac:dyDescent="0.25">
      <c r="A534" t="str">
        <f t="shared" si="69"/>
        <v>b</v>
      </c>
      <c r="B534" s="8"/>
      <c r="C534" s="9" t="s">
        <v>12</v>
      </c>
      <c r="D534" s="10"/>
      <c r="E534" s="10"/>
      <c r="F534" s="10"/>
      <c r="G534" s="10"/>
    </row>
    <row r="535" spans="1:7" x14ac:dyDescent="0.25">
      <c r="A535" t="str">
        <f t="shared" si="69"/>
        <v>b</v>
      </c>
      <c r="B535" s="8"/>
      <c r="C535" s="9" t="s">
        <v>13</v>
      </c>
      <c r="D535" s="10"/>
      <c r="E535" s="10"/>
      <c r="F535" s="10"/>
      <c r="G535" s="10"/>
    </row>
    <row r="536" spans="1:7" x14ac:dyDescent="0.25">
      <c r="A536" t="str">
        <f t="shared" si="69"/>
        <v>b</v>
      </c>
      <c r="B536" s="8"/>
      <c r="C536" s="9" t="s">
        <v>14</v>
      </c>
      <c r="D536" s="10"/>
      <c r="E536" s="10"/>
      <c r="F536" s="10"/>
      <c r="G536" s="10"/>
    </row>
    <row r="537" spans="1:7" x14ac:dyDescent="0.25">
      <c r="A537" t="str">
        <f t="shared" si="69"/>
        <v>b</v>
      </c>
      <c r="B537" s="8"/>
      <c r="C537" s="9" t="s">
        <v>15</v>
      </c>
      <c r="D537" s="10"/>
      <c r="E537" s="10"/>
      <c r="F537" s="10"/>
      <c r="G537" s="10"/>
    </row>
    <row r="538" spans="1:7" x14ac:dyDescent="0.25">
      <c r="A538" t="str">
        <f t="shared" si="69"/>
        <v>b</v>
      </c>
      <c r="B538" s="8"/>
      <c r="C538" s="9" t="s">
        <v>16</v>
      </c>
      <c r="D538" s="10"/>
      <c r="E538" s="10"/>
      <c r="F538" s="10"/>
      <c r="G538" s="10"/>
    </row>
    <row r="539" spans="1:7" x14ac:dyDescent="0.25">
      <c r="A539" t="str">
        <f t="shared" si="69"/>
        <v>b</v>
      </c>
      <c r="B539" s="8"/>
      <c r="C539" s="9" t="s">
        <v>17</v>
      </c>
      <c r="D539" s="10"/>
      <c r="E539" s="10"/>
      <c r="F539" s="10"/>
      <c r="G539" s="10"/>
    </row>
    <row r="540" spans="1:7" x14ac:dyDescent="0.25">
      <c r="A540" t="str">
        <f t="shared" si="69"/>
        <v>b</v>
      </c>
      <c r="B540" s="5"/>
      <c r="C540" s="6" t="s">
        <v>18</v>
      </c>
      <c r="D540" s="7">
        <v>0</v>
      </c>
      <c r="E540" s="7">
        <v>0</v>
      </c>
      <c r="F540" s="7">
        <v>0</v>
      </c>
      <c r="G540" s="7">
        <v>0</v>
      </c>
    </row>
    <row r="541" spans="1:7" x14ac:dyDescent="0.25">
      <c r="A541" t="str">
        <f t="shared" si="69"/>
        <v>b</v>
      </c>
      <c r="B541" s="5"/>
      <c r="C541" s="6" t="s">
        <v>19</v>
      </c>
      <c r="D541" s="7">
        <v>0</v>
      </c>
      <c r="E541" s="7">
        <v>0</v>
      </c>
      <c r="F541" s="7">
        <v>0</v>
      </c>
      <c r="G541" s="7">
        <v>0</v>
      </c>
    </row>
    <row r="542" spans="1:7" ht="15.75" thickBot="1" x14ac:dyDescent="0.3">
      <c r="A542" t="str">
        <f t="shared" si="69"/>
        <v>b</v>
      </c>
      <c r="B542" s="11"/>
      <c r="C542" s="12" t="s">
        <v>20</v>
      </c>
      <c r="D542" s="13">
        <v>0</v>
      </c>
      <c r="E542" s="13">
        <v>0</v>
      </c>
      <c r="F542" s="13">
        <v>0</v>
      </c>
      <c r="G542" s="13">
        <v>0</v>
      </c>
    </row>
    <row r="543" spans="1:7" ht="32.25" customHeight="1" thickTop="1" thickBot="1" x14ac:dyDescent="0.3">
      <c r="A543" t="str">
        <f t="shared" si="69"/>
        <v>a</v>
      </c>
      <c r="B543" s="16" t="s">
        <v>97</v>
      </c>
      <c r="C543" s="4" t="s">
        <v>98</v>
      </c>
      <c r="D543" s="4">
        <f t="shared" ref="D543:G554" si="72">D555+D567+D855+D1035+D1059</f>
        <v>0</v>
      </c>
      <c r="E543" s="4">
        <f t="shared" si="72"/>
        <v>136154.59</v>
      </c>
      <c r="F543" s="4">
        <f t="shared" si="72"/>
        <v>0</v>
      </c>
      <c r="G543" s="4">
        <f t="shared" si="72"/>
        <v>0</v>
      </c>
    </row>
    <row r="544" spans="1:7" ht="15.75" thickTop="1" x14ac:dyDescent="0.25">
      <c r="A544" t="str">
        <f t="shared" si="69"/>
        <v>b</v>
      </c>
      <c r="B544" s="5"/>
      <c r="C544" s="6" t="s">
        <v>10</v>
      </c>
      <c r="D544" s="7">
        <f t="shared" si="72"/>
        <v>0</v>
      </c>
      <c r="E544" s="7">
        <f t="shared" si="72"/>
        <v>0</v>
      </c>
      <c r="F544" s="7">
        <f t="shared" si="72"/>
        <v>0</v>
      </c>
      <c r="G544" s="7">
        <f t="shared" si="72"/>
        <v>0</v>
      </c>
    </row>
    <row r="545" spans="1:7" x14ac:dyDescent="0.25">
      <c r="A545" t="str">
        <f t="shared" si="69"/>
        <v>b</v>
      </c>
      <c r="B545" s="8"/>
      <c r="C545" s="9" t="s">
        <v>11</v>
      </c>
      <c r="D545" s="10">
        <f t="shared" si="72"/>
        <v>0</v>
      </c>
      <c r="E545" s="10">
        <f t="shared" si="72"/>
        <v>0</v>
      </c>
      <c r="F545" s="10">
        <f t="shared" si="72"/>
        <v>0</v>
      </c>
      <c r="G545" s="10">
        <f t="shared" si="72"/>
        <v>0</v>
      </c>
    </row>
    <row r="546" spans="1:7" x14ac:dyDescent="0.25">
      <c r="A546" t="str">
        <f t="shared" si="69"/>
        <v>b</v>
      </c>
      <c r="B546" s="8"/>
      <c r="C546" s="9" t="s">
        <v>12</v>
      </c>
      <c r="D546" s="10">
        <f t="shared" si="72"/>
        <v>0</v>
      </c>
      <c r="E546" s="10">
        <f t="shared" si="72"/>
        <v>0</v>
      </c>
      <c r="F546" s="10">
        <f t="shared" si="72"/>
        <v>0</v>
      </c>
      <c r="G546" s="10">
        <f t="shared" si="72"/>
        <v>0</v>
      </c>
    </row>
    <row r="547" spans="1:7" x14ac:dyDescent="0.25">
      <c r="A547" t="str">
        <f t="shared" si="69"/>
        <v>b</v>
      </c>
      <c r="B547" s="8"/>
      <c r="C547" s="9" t="s">
        <v>13</v>
      </c>
      <c r="D547" s="10">
        <f t="shared" si="72"/>
        <v>0</v>
      </c>
      <c r="E547" s="10">
        <f t="shared" si="72"/>
        <v>0</v>
      </c>
      <c r="F547" s="10">
        <f t="shared" si="72"/>
        <v>0</v>
      </c>
      <c r="G547" s="10">
        <f t="shared" si="72"/>
        <v>0</v>
      </c>
    </row>
    <row r="548" spans="1:7" x14ac:dyDescent="0.25">
      <c r="A548" t="str">
        <f t="shared" si="69"/>
        <v>b</v>
      </c>
      <c r="B548" s="8"/>
      <c r="C548" s="9" t="s">
        <v>14</v>
      </c>
      <c r="D548" s="10">
        <f t="shared" si="72"/>
        <v>0</v>
      </c>
      <c r="E548" s="10">
        <f t="shared" si="72"/>
        <v>0</v>
      </c>
      <c r="F548" s="10">
        <f t="shared" si="72"/>
        <v>0</v>
      </c>
      <c r="G548" s="10">
        <f t="shared" si="72"/>
        <v>0</v>
      </c>
    </row>
    <row r="549" spans="1:7" x14ac:dyDescent="0.25">
      <c r="A549" t="str">
        <f t="shared" si="69"/>
        <v>b</v>
      </c>
      <c r="B549" s="8"/>
      <c r="C549" s="9" t="s">
        <v>15</v>
      </c>
      <c r="D549" s="10">
        <f t="shared" si="72"/>
        <v>0</v>
      </c>
      <c r="E549" s="10">
        <f t="shared" si="72"/>
        <v>0</v>
      </c>
      <c r="F549" s="10">
        <f t="shared" si="72"/>
        <v>0</v>
      </c>
      <c r="G549" s="10">
        <f t="shared" si="72"/>
        <v>0</v>
      </c>
    </row>
    <row r="550" spans="1:7" x14ac:dyDescent="0.25">
      <c r="A550" t="str">
        <f t="shared" si="69"/>
        <v>b</v>
      </c>
      <c r="B550" s="8"/>
      <c r="C550" s="9" t="s">
        <v>16</v>
      </c>
      <c r="D550" s="10">
        <f t="shared" si="72"/>
        <v>0</v>
      </c>
      <c r="E550" s="10">
        <f t="shared" si="72"/>
        <v>0</v>
      </c>
      <c r="F550" s="10">
        <f t="shared" si="72"/>
        <v>0</v>
      </c>
      <c r="G550" s="10">
        <f t="shared" si="72"/>
        <v>0</v>
      </c>
    </row>
    <row r="551" spans="1:7" x14ac:dyDescent="0.25">
      <c r="A551" t="str">
        <f t="shared" si="69"/>
        <v>b</v>
      </c>
      <c r="B551" s="8"/>
      <c r="C551" s="9" t="s">
        <v>17</v>
      </c>
      <c r="D551" s="10">
        <f t="shared" si="72"/>
        <v>0</v>
      </c>
      <c r="E551" s="10">
        <f t="shared" si="72"/>
        <v>0</v>
      </c>
      <c r="F551" s="10">
        <f t="shared" si="72"/>
        <v>0</v>
      </c>
      <c r="G551" s="10">
        <f t="shared" si="72"/>
        <v>0</v>
      </c>
    </row>
    <row r="552" spans="1:7" x14ac:dyDescent="0.25">
      <c r="A552" t="str">
        <f t="shared" si="69"/>
        <v>a</v>
      </c>
      <c r="B552" s="5"/>
      <c r="C552" s="6" t="s">
        <v>18</v>
      </c>
      <c r="D552" s="7">
        <f t="shared" si="72"/>
        <v>0</v>
      </c>
      <c r="E552" s="7">
        <f t="shared" si="72"/>
        <v>136154.59</v>
      </c>
      <c r="F552" s="7">
        <f t="shared" si="72"/>
        <v>0</v>
      </c>
      <c r="G552" s="7">
        <f t="shared" si="72"/>
        <v>0</v>
      </c>
    </row>
    <row r="553" spans="1:7" x14ac:dyDescent="0.25">
      <c r="A553" t="str">
        <f t="shared" si="69"/>
        <v>b</v>
      </c>
      <c r="B553" s="5"/>
      <c r="C553" s="6" t="s">
        <v>19</v>
      </c>
      <c r="D553" s="7">
        <f t="shared" si="72"/>
        <v>0</v>
      </c>
      <c r="E553" s="7">
        <f t="shared" si="72"/>
        <v>0</v>
      </c>
      <c r="F553" s="7">
        <f t="shared" si="72"/>
        <v>0</v>
      </c>
      <c r="G553" s="7">
        <f t="shared" si="72"/>
        <v>0</v>
      </c>
    </row>
    <row r="554" spans="1:7" ht="15.75" thickBot="1" x14ac:dyDescent="0.3">
      <c r="A554" t="str">
        <f t="shared" si="69"/>
        <v>b</v>
      </c>
      <c r="B554" s="11"/>
      <c r="C554" s="12" t="s">
        <v>20</v>
      </c>
      <c r="D554" s="13">
        <f t="shared" si="72"/>
        <v>0</v>
      </c>
      <c r="E554" s="13">
        <f t="shared" si="72"/>
        <v>0</v>
      </c>
      <c r="F554" s="13">
        <f t="shared" si="72"/>
        <v>0</v>
      </c>
      <c r="G554" s="13">
        <f t="shared" si="72"/>
        <v>0</v>
      </c>
    </row>
    <row r="555" spans="1:7" ht="31.5" thickTop="1" thickBot="1" x14ac:dyDescent="0.3">
      <c r="A555" t="str">
        <f t="shared" si="69"/>
        <v>b</v>
      </c>
      <c r="B555" s="3" t="s">
        <v>99</v>
      </c>
      <c r="C555" s="14" t="s">
        <v>100</v>
      </c>
      <c r="D555" s="4">
        <f t="shared" ref="D555:G555" si="73">D556+D564+D565+D566</f>
        <v>0</v>
      </c>
      <c r="E555" s="4">
        <f t="shared" si="73"/>
        <v>0</v>
      </c>
      <c r="F555" s="4">
        <f t="shared" si="73"/>
        <v>0</v>
      </c>
      <c r="G555" s="4">
        <f t="shared" si="73"/>
        <v>0</v>
      </c>
    </row>
    <row r="556" spans="1:7" ht="15.75" thickTop="1" x14ac:dyDescent="0.25">
      <c r="A556" t="str">
        <f t="shared" si="69"/>
        <v>b</v>
      </c>
      <c r="B556" s="5"/>
      <c r="C556" s="6" t="s">
        <v>10</v>
      </c>
      <c r="D556" s="7">
        <f t="shared" ref="D556:G556" si="74">SUM(D557:D563)</f>
        <v>0</v>
      </c>
      <c r="E556" s="7">
        <f t="shared" si="74"/>
        <v>0</v>
      </c>
      <c r="F556" s="7">
        <f t="shared" si="74"/>
        <v>0</v>
      </c>
      <c r="G556" s="7">
        <f t="shared" si="74"/>
        <v>0</v>
      </c>
    </row>
    <row r="557" spans="1:7" x14ac:dyDescent="0.25">
      <c r="A557" t="str">
        <f t="shared" si="69"/>
        <v>b</v>
      </c>
      <c r="B557" s="8"/>
      <c r="C557" s="9" t="s">
        <v>11</v>
      </c>
      <c r="D557" s="10"/>
      <c r="E557" s="10"/>
      <c r="F557" s="10"/>
      <c r="G557" s="10"/>
    </row>
    <row r="558" spans="1:7" x14ac:dyDescent="0.25">
      <c r="A558" t="str">
        <f t="shared" si="69"/>
        <v>b</v>
      </c>
      <c r="B558" s="8"/>
      <c r="C558" s="9" t="s">
        <v>12</v>
      </c>
      <c r="D558" s="10"/>
      <c r="E558" s="10"/>
      <c r="F558" s="10"/>
      <c r="G558" s="10"/>
    </row>
    <row r="559" spans="1:7" x14ac:dyDescent="0.25">
      <c r="A559" t="str">
        <f t="shared" si="69"/>
        <v>b</v>
      </c>
      <c r="B559" s="8"/>
      <c r="C559" s="9" t="s">
        <v>13</v>
      </c>
      <c r="D559" s="10"/>
      <c r="E559" s="10"/>
      <c r="F559" s="10"/>
      <c r="G559" s="10"/>
    </row>
    <row r="560" spans="1:7" x14ac:dyDescent="0.25">
      <c r="A560" t="str">
        <f t="shared" si="69"/>
        <v>b</v>
      </c>
      <c r="B560" s="8"/>
      <c r="C560" s="9" t="s">
        <v>14</v>
      </c>
      <c r="D560" s="10"/>
      <c r="E560" s="10"/>
      <c r="F560" s="10"/>
      <c r="G560" s="10"/>
    </row>
    <row r="561" spans="1:7" x14ac:dyDescent="0.25">
      <c r="A561" t="str">
        <f t="shared" si="69"/>
        <v>b</v>
      </c>
      <c r="B561" s="8"/>
      <c r="C561" s="9" t="s">
        <v>15</v>
      </c>
      <c r="D561" s="10"/>
      <c r="E561" s="10"/>
      <c r="F561" s="10"/>
      <c r="G561" s="10"/>
    </row>
    <row r="562" spans="1:7" x14ac:dyDescent="0.25">
      <c r="A562" t="str">
        <f t="shared" si="69"/>
        <v>b</v>
      </c>
      <c r="B562" s="8"/>
      <c r="C562" s="9" t="s">
        <v>16</v>
      </c>
      <c r="D562" s="10"/>
      <c r="E562" s="10"/>
      <c r="F562" s="10"/>
      <c r="G562" s="10"/>
    </row>
    <row r="563" spans="1:7" x14ac:dyDescent="0.25">
      <c r="A563" t="str">
        <f t="shared" si="69"/>
        <v>b</v>
      </c>
      <c r="B563" s="8"/>
      <c r="C563" s="9" t="s">
        <v>17</v>
      </c>
      <c r="D563" s="10"/>
      <c r="E563" s="10"/>
      <c r="F563" s="10"/>
      <c r="G563" s="10"/>
    </row>
    <row r="564" spans="1:7" x14ac:dyDescent="0.25">
      <c r="A564" t="str">
        <f t="shared" si="69"/>
        <v>b</v>
      </c>
      <c r="B564" s="5"/>
      <c r="C564" s="6" t="s">
        <v>18</v>
      </c>
      <c r="D564" s="7">
        <v>0</v>
      </c>
      <c r="E564" s="7">
        <v>0</v>
      </c>
      <c r="F564" s="7">
        <v>0</v>
      </c>
      <c r="G564" s="7">
        <v>0</v>
      </c>
    </row>
    <row r="565" spans="1:7" x14ac:dyDescent="0.25">
      <c r="A565" t="str">
        <f t="shared" si="69"/>
        <v>b</v>
      </c>
      <c r="B565" s="5"/>
      <c r="C565" s="6" t="s">
        <v>19</v>
      </c>
      <c r="D565" s="7">
        <v>0</v>
      </c>
      <c r="E565" s="7">
        <v>0</v>
      </c>
      <c r="F565" s="7">
        <v>0</v>
      </c>
      <c r="G565" s="7">
        <v>0</v>
      </c>
    </row>
    <row r="566" spans="1:7" ht="15.75" thickBot="1" x14ac:dyDescent="0.3">
      <c r="A566" t="str">
        <f t="shared" si="69"/>
        <v>b</v>
      </c>
      <c r="B566" s="11"/>
      <c r="C566" s="12" t="s">
        <v>20</v>
      </c>
      <c r="D566" s="13">
        <v>0</v>
      </c>
      <c r="E566" s="13">
        <v>0</v>
      </c>
      <c r="F566" s="13">
        <v>0</v>
      </c>
      <c r="G566" s="13">
        <v>0</v>
      </c>
    </row>
    <row r="567" spans="1:7" ht="32.25" customHeight="1" thickTop="1" thickBot="1" x14ac:dyDescent="0.3">
      <c r="A567" t="str">
        <f t="shared" si="69"/>
        <v>b</v>
      </c>
      <c r="B567" s="16" t="s">
        <v>101</v>
      </c>
      <c r="C567" s="4" t="s">
        <v>102</v>
      </c>
      <c r="D567" s="4">
        <f>D579+D591+D603+D615+D627+D639+D663+D711+D759+D795+D807+D819</f>
        <v>0</v>
      </c>
      <c r="E567" s="4">
        <f>E579+E591+E603+E615+E627+E639+E663+E711+E759+E795+E807+E819</f>
        <v>0</v>
      </c>
      <c r="F567" s="4">
        <f>F579+F591+F603+F615+F627+F639+F663+F711+F759+F795+F807+F819</f>
        <v>0</v>
      </c>
      <c r="G567" s="4">
        <f>G579+G591+G603+G615+G627+G639+G663+G711+G759+G795+G807+G819</f>
        <v>0</v>
      </c>
    </row>
    <row r="568" spans="1:7" ht="15.75" thickTop="1" x14ac:dyDescent="0.25">
      <c r="A568" t="str">
        <f t="shared" si="69"/>
        <v>b</v>
      </c>
      <c r="B568" s="5"/>
      <c r="C568" s="6" t="s">
        <v>10</v>
      </c>
      <c r="D568" s="7">
        <f t="shared" ref="D568:G578" si="75">D580+D592+D604+D616+D628+D640+D664+D712+D760+D796+D808+D820</f>
        <v>0</v>
      </c>
      <c r="E568" s="7">
        <f t="shared" si="75"/>
        <v>0</v>
      </c>
      <c r="F568" s="7">
        <f t="shared" si="75"/>
        <v>0</v>
      </c>
      <c r="G568" s="7">
        <f t="shared" si="75"/>
        <v>0</v>
      </c>
    </row>
    <row r="569" spans="1:7" x14ac:dyDescent="0.25">
      <c r="A569" t="str">
        <f t="shared" si="69"/>
        <v>b</v>
      </c>
      <c r="B569" s="8"/>
      <c r="C569" s="9" t="s">
        <v>11</v>
      </c>
      <c r="D569" s="10">
        <f t="shared" si="75"/>
        <v>0</v>
      </c>
      <c r="E569" s="10">
        <f t="shared" si="75"/>
        <v>0</v>
      </c>
      <c r="F569" s="10">
        <f t="shared" si="75"/>
        <v>0</v>
      </c>
      <c r="G569" s="10">
        <f t="shared" si="75"/>
        <v>0</v>
      </c>
    </row>
    <row r="570" spans="1:7" x14ac:dyDescent="0.25">
      <c r="A570" t="str">
        <f t="shared" si="69"/>
        <v>b</v>
      </c>
      <c r="B570" s="8"/>
      <c r="C570" s="9" t="s">
        <v>12</v>
      </c>
      <c r="D570" s="10">
        <f t="shared" si="75"/>
        <v>0</v>
      </c>
      <c r="E570" s="10">
        <f t="shared" si="75"/>
        <v>0</v>
      </c>
      <c r="F570" s="10">
        <f t="shared" si="75"/>
        <v>0</v>
      </c>
      <c r="G570" s="10">
        <f t="shared" si="75"/>
        <v>0</v>
      </c>
    </row>
    <row r="571" spans="1:7" x14ac:dyDescent="0.25">
      <c r="A571" t="str">
        <f t="shared" si="69"/>
        <v>b</v>
      </c>
      <c r="B571" s="8"/>
      <c r="C571" s="9" t="s">
        <v>13</v>
      </c>
      <c r="D571" s="10">
        <f t="shared" si="75"/>
        <v>0</v>
      </c>
      <c r="E571" s="10">
        <f t="shared" si="75"/>
        <v>0</v>
      </c>
      <c r="F571" s="10">
        <f t="shared" si="75"/>
        <v>0</v>
      </c>
      <c r="G571" s="10">
        <f t="shared" si="75"/>
        <v>0</v>
      </c>
    </row>
    <row r="572" spans="1:7" x14ac:dyDescent="0.25">
      <c r="A572" t="str">
        <f t="shared" si="69"/>
        <v>b</v>
      </c>
      <c r="B572" s="8"/>
      <c r="C572" s="9" t="s">
        <v>14</v>
      </c>
      <c r="D572" s="10">
        <f t="shared" si="75"/>
        <v>0</v>
      </c>
      <c r="E572" s="10">
        <f t="shared" si="75"/>
        <v>0</v>
      </c>
      <c r="F572" s="10">
        <f t="shared" si="75"/>
        <v>0</v>
      </c>
      <c r="G572" s="10">
        <f t="shared" si="75"/>
        <v>0</v>
      </c>
    </row>
    <row r="573" spans="1:7" x14ac:dyDescent="0.25">
      <c r="A573" t="str">
        <f t="shared" si="69"/>
        <v>b</v>
      </c>
      <c r="B573" s="8"/>
      <c r="C573" s="9" t="s">
        <v>15</v>
      </c>
      <c r="D573" s="10">
        <f t="shared" si="75"/>
        <v>0</v>
      </c>
      <c r="E573" s="10">
        <f t="shared" si="75"/>
        <v>0</v>
      </c>
      <c r="F573" s="10">
        <f t="shared" si="75"/>
        <v>0</v>
      </c>
      <c r="G573" s="10">
        <f t="shared" si="75"/>
        <v>0</v>
      </c>
    </row>
    <row r="574" spans="1:7" x14ac:dyDescent="0.25">
      <c r="A574" t="str">
        <f t="shared" si="69"/>
        <v>b</v>
      </c>
      <c r="B574" s="8"/>
      <c r="C574" s="9" t="s">
        <v>16</v>
      </c>
      <c r="D574" s="10">
        <f t="shared" si="75"/>
        <v>0</v>
      </c>
      <c r="E574" s="10">
        <f t="shared" si="75"/>
        <v>0</v>
      </c>
      <c r="F574" s="10">
        <f t="shared" si="75"/>
        <v>0</v>
      </c>
      <c r="G574" s="10">
        <f t="shared" si="75"/>
        <v>0</v>
      </c>
    </row>
    <row r="575" spans="1:7" x14ac:dyDescent="0.25">
      <c r="A575" t="str">
        <f t="shared" si="69"/>
        <v>b</v>
      </c>
      <c r="B575" s="8"/>
      <c r="C575" s="9" t="s">
        <v>17</v>
      </c>
      <c r="D575" s="10">
        <f t="shared" si="75"/>
        <v>0</v>
      </c>
      <c r="E575" s="10">
        <f t="shared" si="75"/>
        <v>0</v>
      </c>
      <c r="F575" s="10">
        <f t="shared" si="75"/>
        <v>0</v>
      </c>
      <c r="G575" s="10">
        <f t="shared" si="75"/>
        <v>0</v>
      </c>
    </row>
    <row r="576" spans="1:7" x14ac:dyDescent="0.25">
      <c r="A576" t="str">
        <f t="shared" si="69"/>
        <v>b</v>
      </c>
      <c r="B576" s="5"/>
      <c r="C576" s="6" t="s">
        <v>18</v>
      </c>
      <c r="D576" s="7">
        <f t="shared" si="75"/>
        <v>0</v>
      </c>
      <c r="E576" s="7">
        <f t="shared" si="75"/>
        <v>0</v>
      </c>
      <c r="F576" s="7">
        <f t="shared" si="75"/>
        <v>0</v>
      </c>
      <c r="G576" s="7">
        <f t="shared" si="75"/>
        <v>0</v>
      </c>
    </row>
    <row r="577" spans="1:7" x14ac:dyDescent="0.25">
      <c r="A577" t="str">
        <f t="shared" si="69"/>
        <v>b</v>
      </c>
      <c r="B577" s="5"/>
      <c r="C577" s="6" t="s">
        <v>19</v>
      </c>
      <c r="D577" s="7">
        <f t="shared" si="75"/>
        <v>0</v>
      </c>
      <c r="E577" s="7">
        <f t="shared" si="75"/>
        <v>0</v>
      </c>
      <c r="F577" s="7">
        <f t="shared" si="75"/>
        <v>0</v>
      </c>
      <c r="G577" s="7">
        <f t="shared" si="75"/>
        <v>0</v>
      </c>
    </row>
    <row r="578" spans="1:7" ht="15.75" thickBot="1" x14ac:dyDescent="0.3">
      <c r="A578" t="str">
        <f t="shared" si="69"/>
        <v>b</v>
      </c>
      <c r="B578" s="11"/>
      <c r="C578" s="12" t="s">
        <v>20</v>
      </c>
      <c r="D578" s="13">
        <f t="shared" si="75"/>
        <v>0</v>
      </c>
      <c r="E578" s="13">
        <f t="shared" si="75"/>
        <v>0</v>
      </c>
      <c r="F578" s="13">
        <f t="shared" si="75"/>
        <v>0</v>
      </c>
      <c r="G578" s="13">
        <f t="shared" si="75"/>
        <v>0</v>
      </c>
    </row>
    <row r="579" spans="1:7" ht="31.5" thickTop="1" thickBot="1" x14ac:dyDescent="0.3">
      <c r="A579" t="str">
        <f t="shared" si="69"/>
        <v>b</v>
      </c>
      <c r="B579" s="3" t="s">
        <v>103</v>
      </c>
      <c r="C579" s="15" t="s">
        <v>104</v>
      </c>
      <c r="D579" s="4">
        <f t="shared" ref="D579:G591" si="76">D580+D588+D589+D590</f>
        <v>0</v>
      </c>
      <c r="E579" s="4">
        <f t="shared" si="76"/>
        <v>0</v>
      </c>
      <c r="F579" s="4">
        <f t="shared" si="76"/>
        <v>0</v>
      </c>
      <c r="G579" s="4">
        <f t="shared" si="76"/>
        <v>0</v>
      </c>
    </row>
    <row r="580" spans="1:7" ht="15.75" thickTop="1" x14ac:dyDescent="0.25">
      <c r="A580" t="str">
        <f t="shared" ref="A580:A643" si="77">IF(OR(D580&lt;&gt;0,E580&lt;&gt;0,F580&lt;&gt;0,G580&lt;&gt;0,),"a","b")</f>
        <v>b</v>
      </c>
      <c r="B580" s="5"/>
      <c r="C580" s="6" t="s">
        <v>10</v>
      </c>
      <c r="D580" s="7">
        <f t="shared" ref="D580:G592" si="78">SUM(D581:D587)</f>
        <v>0</v>
      </c>
      <c r="E580" s="7">
        <f t="shared" si="78"/>
        <v>0</v>
      </c>
      <c r="F580" s="7">
        <f t="shared" si="78"/>
        <v>0</v>
      </c>
      <c r="G580" s="7">
        <f t="shared" si="78"/>
        <v>0</v>
      </c>
    </row>
    <row r="581" spans="1:7" x14ac:dyDescent="0.25">
      <c r="A581" t="str">
        <f t="shared" si="77"/>
        <v>b</v>
      </c>
      <c r="B581" s="8"/>
      <c r="C581" s="9" t="s">
        <v>11</v>
      </c>
      <c r="D581" s="10"/>
      <c r="E581" s="10"/>
      <c r="F581" s="10"/>
      <c r="G581" s="10"/>
    </row>
    <row r="582" spans="1:7" x14ac:dyDescent="0.25">
      <c r="A582" t="str">
        <f t="shared" si="77"/>
        <v>b</v>
      </c>
      <c r="B582" s="8"/>
      <c r="C582" s="9" t="s">
        <v>12</v>
      </c>
      <c r="D582" s="10"/>
      <c r="E582" s="10"/>
      <c r="F582" s="10"/>
      <c r="G582" s="10"/>
    </row>
    <row r="583" spans="1:7" x14ac:dyDescent="0.25">
      <c r="A583" t="str">
        <f t="shared" si="77"/>
        <v>b</v>
      </c>
      <c r="B583" s="8"/>
      <c r="C583" s="9" t="s">
        <v>13</v>
      </c>
      <c r="D583" s="10"/>
      <c r="E583" s="10"/>
      <c r="F583" s="10"/>
      <c r="G583" s="10"/>
    </row>
    <row r="584" spans="1:7" x14ac:dyDescent="0.25">
      <c r="A584" t="str">
        <f t="shared" si="77"/>
        <v>b</v>
      </c>
      <c r="B584" s="8"/>
      <c r="C584" s="9" t="s">
        <v>14</v>
      </c>
      <c r="D584" s="10"/>
      <c r="E584" s="10"/>
      <c r="F584" s="10"/>
      <c r="G584" s="10"/>
    </row>
    <row r="585" spans="1:7" x14ac:dyDescent="0.25">
      <c r="A585" t="str">
        <f t="shared" si="77"/>
        <v>b</v>
      </c>
      <c r="B585" s="8"/>
      <c r="C585" s="9" t="s">
        <v>15</v>
      </c>
      <c r="D585" s="10"/>
      <c r="E585" s="10"/>
      <c r="F585" s="10"/>
      <c r="G585" s="10"/>
    </row>
    <row r="586" spans="1:7" x14ac:dyDescent="0.25">
      <c r="A586" t="str">
        <f t="shared" si="77"/>
        <v>b</v>
      </c>
      <c r="B586" s="8"/>
      <c r="C586" s="9" t="s">
        <v>16</v>
      </c>
      <c r="D586" s="10"/>
      <c r="E586" s="10"/>
      <c r="F586" s="10"/>
      <c r="G586" s="10"/>
    </row>
    <row r="587" spans="1:7" x14ac:dyDescent="0.25">
      <c r="A587" t="str">
        <f t="shared" si="77"/>
        <v>b</v>
      </c>
      <c r="B587" s="8"/>
      <c r="C587" s="9" t="s">
        <v>17</v>
      </c>
      <c r="D587" s="10"/>
      <c r="E587" s="10"/>
      <c r="F587" s="10"/>
      <c r="G587" s="10"/>
    </row>
    <row r="588" spans="1:7" x14ac:dyDescent="0.25">
      <c r="A588" t="str">
        <f t="shared" si="77"/>
        <v>b</v>
      </c>
      <c r="B588" s="5"/>
      <c r="C588" s="6" t="s">
        <v>18</v>
      </c>
      <c r="D588" s="7">
        <v>0</v>
      </c>
      <c r="E588" s="7">
        <v>0</v>
      </c>
      <c r="F588" s="7">
        <v>0</v>
      </c>
      <c r="G588" s="7">
        <v>0</v>
      </c>
    </row>
    <row r="589" spans="1:7" x14ac:dyDescent="0.25">
      <c r="A589" t="str">
        <f t="shared" si="77"/>
        <v>b</v>
      </c>
      <c r="B589" s="5"/>
      <c r="C589" s="6" t="s">
        <v>19</v>
      </c>
      <c r="D589" s="7">
        <v>0</v>
      </c>
      <c r="E589" s="7">
        <v>0</v>
      </c>
      <c r="F589" s="7">
        <v>0</v>
      </c>
      <c r="G589" s="7">
        <v>0</v>
      </c>
    </row>
    <row r="590" spans="1:7" ht="15.75" thickBot="1" x14ac:dyDescent="0.3">
      <c r="A590" t="str">
        <f t="shared" si="77"/>
        <v>b</v>
      </c>
      <c r="B590" s="11"/>
      <c r="C590" s="12" t="s">
        <v>20</v>
      </c>
      <c r="D590" s="13">
        <v>0</v>
      </c>
      <c r="E590" s="13">
        <v>0</v>
      </c>
      <c r="F590" s="13">
        <v>0</v>
      </c>
      <c r="G590" s="13">
        <v>0</v>
      </c>
    </row>
    <row r="591" spans="1:7" ht="32.25" customHeight="1" thickTop="1" thickBot="1" x14ac:dyDescent="0.3">
      <c r="A591" t="str">
        <f t="shared" si="77"/>
        <v>b</v>
      </c>
      <c r="B591" s="16" t="s">
        <v>105</v>
      </c>
      <c r="C591" s="4" t="s">
        <v>106</v>
      </c>
      <c r="D591" s="4">
        <f t="shared" si="76"/>
        <v>0</v>
      </c>
      <c r="E591" s="4">
        <f t="shared" si="76"/>
        <v>0</v>
      </c>
      <c r="F591" s="4">
        <f t="shared" si="76"/>
        <v>0</v>
      </c>
      <c r="G591" s="4">
        <f t="shared" si="76"/>
        <v>0</v>
      </c>
    </row>
    <row r="592" spans="1:7" ht="15.75" thickTop="1" x14ac:dyDescent="0.25">
      <c r="A592" t="str">
        <f t="shared" si="77"/>
        <v>b</v>
      </c>
      <c r="B592" s="5"/>
      <c r="C592" s="6" t="s">
        <v>10</v>
      </c>
      <c r="D592" s="7">
        <f t="shared" si="78"/>
        <v>0</v>
      </c>
      <c r="E592" s="7">
        <f t="shared" si="78"/>
        <v>0</v>
      </c>
      <c r="F592" s="7">
        <f t="shared" si="78"/>
        <v>0</v>
      </c>
      <c r="G592" s="7">
        <f t="shared" si="78"/>
        <v>0</v>
      </c>
    </row>
    <row r="593" spans="1:7" x14ac:dyDescent="0.25">
      <c r="A593" t="str">
        <f t="shared" si="77"/>
        <v>b</v>
      </c>
      <c r="B593" s="8"/>
      <c r="C593" s="9" t="s">
        <v>11</v>
      </c>
      <c r="D593" s="10"/>
      <c r="E593" s="10"/>
      <c r="F593" s="10"/>
      <c r="G593" s="10"/>
    </row>
    <row r="594" spans="1:7" x14ac:dyDescent="0.25">
      <c r="A594" t="str">
        <f t="shared" si="77"/>
        <v>b</v>
      </c>
      <c r="B594" s="8"/>
      <c r="C594" s="9" t="s">
        <v>12</v>
      </c>
      <c r="D594" s="10"/>
      <c r="E594" s="10"/>
      <c r="F594" s="10"/>
      <c r="G594" s="10"/>
    </row>
    <row r="595" spans="1:7" x14ac:dyDescent="0.25">
      <c r="A595" t="str">
        <f t="shared" si="77"/>
        <v>b</v>
      </c>
      <c r="B595" s="8"/>
      <c r="C595" s="9" t="s">
        <v>13</v>
      </c>
      <c r="D595" s="10"/>
      <c r="E595" s="10"/>
      <c r="F595" s="10"/>
      <c r="G595" s="10"/>
    </row>
    <row r="596" spans="1:7" x14ac:dyDescent="0.25">
      <c r="A596" t="str">
        <f t="shared" si="77"/>
        <v>b</v>
      </c>
      <c r="B596" s="8"/>
      <c r="C596" s="9" t="s">
        <v>14</v>
      </c>
      <c r="D596" s="10"/>
      <c r="E596" s="10"/>
      <c r="F596" s="10"/>
      <c r="G596" s="10"/>
    </row>
    <row r="597" spans="1:7" x14ac:dyDescent="0.25">
      <c r="A597" t="str">
        <f t="shared" si="77"/>
        <v>b</v>
      </c>
      <c r="B597" s="8"/>
      <c r="C597" s="9" t="s">
        <v>15</v>
      </c>
      <c r="D597" s="10"/>
      <c r="E597" s="10"/>
      <c r="F597" s="10"/>
      <c r="G597" s="10"/>
    </row>
    <row r="598" spans="1:7" x14ac:dyDescent="0.25">
      <c r="A598" t="str">
        <f t="shared" si="77"/>
        <v>b</v>
      </c>
      <c r="B598" s="8"/>
      <c r="C598" s="9" t="s">
        <v>16</v>
      </c>
      <c r="D598" s="10"/>
      <c r="E598" s="10"/>
      <c r="F598" s="10"/>
      <c r="G598" s="10"/>
    </row>
    <row r="599" spans="1:7" x14ac:dyDescent="0.25">
      <c r="A599" t="str">
        <f t="shared" si="77"/>
        <v>b</v>
      </c>
      <c r="B599" s="8"/>
      <c r="C599" s="9" t="s">
        <v>17</v>
      </c>
      <c r="D599" s="10"/>
      <c r="E599" s="10"/>
      <c r="F599" s="10"/>
      <c r="G599" s="10"/>
    </row>
    <row r="600" spans="1:7" x14ac:dyDescent="0.25">
      <c r="A600" t="str">
        <f t="shared" si="77"/>
        <v>b</v>
      </c>
      <c r="B600" s="5"/>
      <c r="C600" s="6" t="s">
        <v>18</v>
      </c>
      <c r="D600" s="7">
        <v>0</v>
      </c>
      <c r="E600" s="7">
        <v>0</v>
      </c>
      <c r="F600" s="7">
        <v>0</v>
      </c>
      <c r="G600" s="7">
        <v>0</v>
      </c>
    </row>
    <row r="601" spans="1:7" x14ac:dyDescent="0.25">
      <c r="A601" t="str">
        <f t="shared" si="77"/>
        <v>b</v>
      </c>
      <c r="B601" s="5"/>
      <c r="C601" s="6" t="s">
        <v>19</v>
      </c>
      <c r="D601" s="7">
        <v>0</v>
      </c>
      <c r="E601" s="7">
        <v>0</v>
      </c>
      <c r="F601" s="7">
        <v>0</v>
      </c>
      <c r="G601" s="7">
        <v>0</v>
      </c>
    </row>
    <row r="602" spans="1:7" ht="15.75" thickBot="1" x14ac:dyDescent="0.3">
      <c r="A602" t="str">
        <f t="shared" si="77"/>
        <v>b</v>
      </c>
      <c r="B602" s="11"/>
      <c r="C602" s="12" t="s">
        <v>20</v>
      </c>
      <c r="D602" s="13">
        <v>0</v>
      </c>
      <c r="E602" s="13">
        <v>0</v>
      </c>
      <c r="F602" s="13">
        <v>0</v>
      </c>
      <c r="G602" s="13">
        <v>0</v>
      </c>
    </row>
    <row r="603" spans="1:7" ht="32.25" customHeight="1" thickTop="1" thickBot="1" x14ac:dyDescent="0.3">
      <c r="A603" t="str">
        <f t="shared" si="77"/>
        <v>b</v>
      </c>
      <c r="B603" s="16" t="s">
        <v>107</v>
      </c>
      <c r="C603" s="4" t="s">
        <v>108</v>
      </c>
      <c r="D603" s="4">
        <f t="shared" ref="D603:G615" si="79">D604+D612+D613+D614</f>
        <v>0</v>
      </c>
      <c r="E603" s="4">
        <f t="shared" si="79"/>
        <v>0</v>
      </c>
      <c r="F603" s="4">
        <f t="shared" si="79"/>
        <v>0</v>
      </c>
      <c r="G603" s="4">
        <f t="shared" si="79"/>
        <v>0</v>
      </c>
    </row>
    <row r="604" spans="1:7" ht="15.75" thickTop="1" x14ac:dyDescent="0.25">
      <c r="A604" t="str">
        <f t="shared" si="77"/>
        <v>b</v>
      </c>
      <c r="B604" s="5"/>
      <c r="C604" s="6" t="s">
        <v>10</v>
      </c>
      <c r="D604" s="7">
        <f t="shared" ref="D604:G616" si="80">SUM(D605:D611)</f>
        <v>0</v>
      </c>
      <c r="E604" s="7">
        <f t="shared" si="80"/>
        <v>0</v>
      </c>
      <c r="F604" s="7">
        <f t="shared" si="80"/>
        <v>0</v>
      </c>
      <c r="G604" s="7">
        <f t="shared" si="80"/>
        <v>0</v>
      </c>
    </row>
    <row r="605" spans="1:7" x14ac:dyDescent="0.25">
      <c r="A605" t="str">
        <f t="shared" si="77"/>
        <v>b</v>
      </c>
      <c r="B605" s="8"/>
      <c r="C605" s="9" t="s">
        <v>11</v>
      </c>
      <c r="D605" s="10"/>
      <c r="E605" s="10"/>
      <c r="F605" s="10"/>
      <c r="G605" s="10"/>
    </row>
    <row r="606" spans="1:7" x14ac:dyDescent="0.25">
      <c r="A606" t="str">
        <f t="shared" si="77"/>
        <v>b</v>
      </c>
      <c r="B606" s="8"/>
      <c r="C606" s="9" t="s">
        <v>12</v>
      </c>
      <c r="D606" s="10"/>
      <c r="E606" s="10"/>
      <c r="F606" s="10"/>
      <c r="G606" s="10"/>
    </row>
    <row r="607" spans="1:7" x14ac:dyDescent="0.25">
      <c r="A607" t="str">
        <f t="shared" si="77"/>
        <v>b</v>
      </c>
      <c r="B607" s="8"/>
      <c r="C607" s="9" t="s">
        <v>13</v>
      </c>
      <c r="D607" s="10"/>
      <c r="E607" s="10"/>
      <c r="F607" s="10"/>
      <c r="G607" s="10"/>
    </row>
    <row r="608" spans="1:7" x14ac:dyDescent="0.25">
      <c r="A608" t="str">
        <f t="shared" si="77"/>
        <v>b</v>
      </c>
      <c r="B608" s="8"/>
      <c r="C608" s="9" t="s">
        <v>14</v>
      </c>
      <c r="D608" s="10"/>
      <c r="E608" s="10"/>
      <c r="F608" s="10"/>
      <c r="G608" s="10"/>
    </row>
    <row r="609" spans="1:7" x14ac:dyDescent="0.25">
      <c r="A609" t="str">
        <f t="shared" si="77"/>
        <v>b</v>
      </c>
      <c r="B609" s="8"/>
      <c r="C609" s="9" t="s">
        <v>15</v>
      </c>
      <c r="D609" s="10"/>
      <c r="E609" s="10"/>
      <c r="F609" s="10"/>
      <c r="G609" s="10"/>
    </row>
    <row r="610" spans="1:7" x14ac:dyDescent="0.25">
      <c r="A610" t="str">
        <f t="shared" si="77"/>
        <v>b</v>
      </c>
      <c r="B610" s="8"/>
      <c r="C610" s="9" t="s">
        <v>16</v>
      </c>
      <c r="D610" s="10"/>
      <c r="E610" s="10"/>
      <c r="F610" s="10"/>
      <c r="G610" s="10"/>
    </row>
    <row r="611" spans="1:7" x14ac:dyDescent="0.25">
      <c r="A611" t="str">
        <f t="shared" si="77"/>
        <v>b</v>
      </c>
      <c r="B611" s="8"/>
      <c r="C611" s="9" t="s">
        <v>17</v>
      </c>
      <c r="D611" s="10"/>
      <c r="E611" s="10"/>
      <c r="F611" s="10"/>
      <c r="G611" s="10"/>
    </row>
    <row r="612" spans="1:7" x14ac:dyDescent="0.25">
      <c r="A612" t="str">
        <f t="shared" si="77"/>
        <v>b</v>
      </c>
      <c r="B612" s="5"/>
      <c r="C612" s="6" t="s">
        <v>18</v>
      </c>
      <c r="D612" s="7">
        <v>0</v>
      </c>
      <c r="E612" s="7">
        <v>0</v>
      </c>
      <c r="F612" s="7">
        <v>0</v>
      </c>
      <c r="G612" s="7">
        <v>0</v>
      </c>
    </row>
    <row r="613" spans="1:7" x14ac:dyDescent="0.25">
      <c r="A613" t="str">
        <f t="shared" si="77"/>
        <v>b</v>
      </c>
      <c r="B613" s="5"/>
      <c r="C613" s="6" t="s">
        <v>19</v>
      </c>
      <c r="D613" s="7">
        <v>0</v>
      </c>
      <c r="E613" s="7">
        <v>0</v>
      </c>
      <c r="F613" s="7">
        <v>0</v>
      </c>
      <c r="G613" s="7">
        <v>0</v>
      </c>
    </row>
    <row r="614" spans="1:7" ht="15.75" thickBot="1" x14ac:dyDescent="0.3">
      <c r="A614" t="str">
        <f t="shared" si="77"/>
        <v>b</v>
      </c>
      <c r="B614" s="11"/>
      <c r="C614" s="12" t="s">
        <v>20</v>
      </c>
      <c r="D614" s="13">
        <v>0</v>
      </c>
      <c r="E614" s="13">
        <v>0</v>
      </c>
      <c r="F614" s="13">
        <v>0</v>
      </c>
      <c r="G614" s="13">
        <v>0</v>
      </c>
    </row>
    <row r="615" spans="1:7" ht="32.25" customHeight="1" thickTop="1" thickBot="1" x14ac:dyDescent="0.3">
      <c r="A615" t="str">
        <f t="shared" si="77"/>
        <v>b</v>
      </c>
      <c r="B615" s="16" t="s">
        <v>109</v>
      </c>
      <c r="C615" s="4" t="s">
        <v>110</v>
      </c>
      <c r="D615" s="4">
        <f t="shared" si="79"/>
        <v>0</v>
      </c>
      <c r="E615" s="4">
        <f t="shared" si="79"/>
        <v>0</v>
      </c>
      <c r="F615" s="4">
        <f t="shared" si="79"/>
        <v>0</v>
      </c>
      <c r="G615" s="4">
        <f t="shared" si="79"/>
        <v>0</v>
      </c>
    </row>
    <row r="616" spans="1:7" ht="15.75" thickTop="1" x14ac:dyDescent="0.25">
      <c r="A616" t="str">
        <f t="shared" si="77"/>
        <v>b</v>
      </c>
      <c r="B616" s="5"/>
      <c r="C616" s="6" t="s">
        <v>10</v>
      </c>
      <c r="D616" s="7">
        <f t="shared" si="80"/>
        <v>0</v>
      </c>
      <c r="E616" s="7">
        <f t="shared" si="80"/>
        <v>0</v>
      </c>
      <c r="F616" s="7">
        <f t="shared" si="80"/>
        <v>0</v>
      </c>
      <c r="G616" s="7">
        <f t="shared" si="80"/>
        <v>0</v>
      </c>
    </row>
    <row r="617" spans="1:7" x14ac:dyDescent="0.25">
      <c r="A617" t="str">
        <f t="shared" si="77"/>
        <v>b</v>
      </c>
      <c r="B617" s="8"/>
      <c r="C617" s="9" t="s">
        <v>11</v>
      </c>
      <c r="D617" s="10"/>
      <c r="E617" s="10"/>
      <c r="F617" s="10"/>
      <c r="G617" s="10"/>
    </row>
    <row r="618" spans="1:7" x14ac:dyDescent="0.25">
      <c r="A618" t="str">
        <f t="shared" si="77"/>
        <v>b</v>
      </c>
      <c r="B618" s="8"/>
      <c r="C618" s="9" t="s">
        <v>12</v>
      </c>
      <c r="D618" s="10"/>
      <c r="E618" s="10"/>
      <c r="F618" s="10"/>
      <c r="G618" s="10"/>
    </row>
    <row r="619" spans="1:7" x14ac:dyDescent="0.25">
      <c r="A619" t="str">
        <f t="shared" si="77"/>
        <v>b</v>
      </c>
      <c r="B619" s="8"/>
      <c r="C619" s="9" t="s">
        <v>13</v>
      </c>
      <c r="D619" s="10"/>
      <c r="E619" s="10"/>
      <c r="F619" s="10"/>
      <c r="G619" s="10"/>
    </row>
    <row r="620" spans="1:7" x14ac:dyDescent="0.25">
      <c r="A620" t="str">
        <f t="shared" si="77"/>
        <v>b</v>
      </c>
      <c r="B620" s="8"/>
      <c r="C620" s="9" t="s">
        <v>14</v>
      </c>
      <c r="D620" s="10"/>
      <c r="E620" s="10"/>
      <c r="F620" s="10"/>
      <c r="G620" s="10"/>
    </row>
    <row r="621" spans="1:7" x14ac:dyDescent="0.25">
      <c r="A621" t="str">
        <f t="shared" si="77"/>
        <v>b</v>
      </c>
      <c r="B621" s="8"/>
      <c r="C621" s="9" t="s">
        <v>15</v>
      </c>
      <c r="D621" s="10"/>
      <c r="E621" s="10"/>
      <c r="F621" s="10"/>
      <c r="G621" s="10"/>
    </row>
    <row r="622" spans="1:7" x14ac:dyDescent="0.25">
      <c r="A622" t="str">
        <f t="shared" si="77"/>
        <v>b</v>
      </c>
      <c r="B622" s="8"/>
      <c r="C622" s="9" t="s">
        <v>16</v>
      </c>
      <c r="D622" s="10"/>
      <c r="E622" s="10"/>
      <c r="F622" s="10"/>
      <c r="G622" s="10"/>
    </row>
    <row r="623" spans="1:7" x14ac:dyDescent="0.25">
      <c r="A623" t="str">
        <f t="shared" si="77"/>
        <v>b</v>
      </c>
      <c r="B623" s="8"/>
      <c r="C623" s="9" t="s">
        <v>17</v>
      </c>
      <c r="D623" s="10"/>
      <c r="E623" s="10"/>
      <c r="F623" s="10"/>
      <c r="G623" s="10"/>
    </row>
    <row r="624" spans="1:7" x14ac:dyDescent="0.25">
      <c r="A624" t="str">
        <f t="shared" si="77"/>
        <v>b</v>
      </c>
      <c r="B624" s="5"/>
      <c r="C624" s="6" t="s">
        <v>18</v>
      </c>
      <c r="D624" s="7">
        <v>0</v>
      </c>
      <c r="E624" s="7">
        <v>0</v>
      </c>
      <c r="F624" s="7">
        <v>0</v>
      </c>
      <c r="G624" s="7">
        <v>0</v>
      </c>
    </row>
    <row r="625" spans="1:7" x14ac:dyDescent="0.25">
      <c r="A625" t="str">
        <f t="shared" si="77"/>
        <v>b</v>
      </c>
      <c r="B625" s="5"/>
      <c r="C625" s="6" t="s">
        <v>19</v>
      </c>
      <c r="D625" s="7">
        <v>0</v>
      </c>
      <c r="E625" s="7">
        <v>0</v>
      </c>
      <c r="F625" s="7">
        <v>0</v>
      </c>
      <c r="G625" s="7">
        <v>0</v>
      </c>
    </row>
    <row r="626" spans="1:7" ht="15.75" thickBot="1" x14ac:dyDescent="0.3">
      <c r="A626" t="str">
        <f t="shared" si="77"/>
        <v>b</v>
      </c>
      <c r="B626" s="11"/>
      <c r="C626" s="12" t="s">
        <v>20</v>
      </c>
      <c r="D626" s="13">
        <v>0</v>
      </c>
      <c r="E626" s="13">
        <v>0</v>
      </c>
      <c r="F626" s="13">
        <v>0</v>
      </c>
      <c r="G626" s="13">
        <v>0</v>
      </c>
    </row>
    <row r="627" spans="1:7" ht="32.25" customHeight="1" thickTop="1" thickBot="1" x14ac:dyDescent="0.3">
      <c r="A627" t="str">
        <f t="shared" si="77"/>
        <v>b</v>
      </c>
      <c r="B627" s="16" t="s">
        <v>111</v>
      </c>
      <c r="C627" s="4" t="s">
        <v>112</v>
      </c>
      <c r="D627" s="4">
        <f t="shared" ref="D627:G627" si="81">D628+D636+D637+D638</f>
        <v>0</v>
      </c>
      <c r="E627" s="4">
        <f t="shared" si="81"/>
        <v>0</v>
      </c>
      <c r="F627" s="4">
        <f t="shared" si="81"/>
        <v>0</v>
      </c>
      <c r="G627" s="4">
        <f t="shared" si="81"/>
        <v>0</v>
      </c>
    </row>
    <row r="628" spans="1:7" ht="15.75" thickTop="1" x14ac:dyDescent="0.25">
      <c r="A628" t="str">
        <f t="shared" si="77"/>
        <v>b</v>
      </c>
      <c r="B628" s="5"/>
      <c r="C628" s="6" t="s">
        <v>10</v>
      </c>
      <c r="D628" s="7">
        <f t="shared" ref="D628:G628" si="82">SUM(D629:D635)</f>
        <v>0</v>
      </c>
      <c r="E628" s="7">
        <f t="shared" si="82"/>
        <v>0</v>
      </c>
      <c r="F628" s="7">
        <f t="shared" si="82"/>
        <v>0</v>
      </c>
      <c r="G628" s="7">
        <f t="shared" si="82"/>
        <v>0</v>
      </c>
    </row>
    <row r="629" spans="1:7" x14ac:dyDescent="0.25">
      <c r="A629" t="str">
        <f t="shared" si="77"/>
        <v>b</v>
      </c>
      <c r="B629" s="8"/>
      <c r="C629" s="9" t="s">
        <v>11</v>
      </c>
      <c r="D629" s="10"/>
      <c r="E629" s="10"/>
      <c r="F629" s="10"/>
      <c r="G629" s="10"/>
    </row>
    <row r="630" spans="1:7" x14ac:dyDescent="0.25">
      <c r="A630" t="str">
        <f t="shared" si="77"/>
        <v>b</v>
      </c>
      <c r="B630" s="8"/>
      <c r="C630" s="9" t="s">
        <v>12</v>
      </c>
      <c r="D630" s="10"/>
      <c r="E630" s="10"/>
      <c r="F630" s="10"/>
      <c r="G630" s="10"/>
    </row>
    <row r="631" spans="1:7" x14ac:dyDescent="0.25">
      <c r="A631" t="str">
        <f t="shared" si="77"/>
        <v>b</v>
      </c>
      <c r="B631" s="8"/>
      <c r="C631" s="9" t="s">
        <v>13</v>
      </c>
      <c r="D631" s="10"/>
      <c r="E631" s="10"/>
      <c r="F631" s="10"/>
      <c r="G631" s="10"/>
    </row>
    <row r="632" spans="1:7" x14ac:dyDescent="0.25">
      <c r="A632" t="str">
        <f t="shared" si="77"/>
        <v>b</v>
      </c>
      <c r="B632" s="8"/>
      <c r="C632" s="9" t="s">
        <v>14</v>
      </c>
      <c r="D632" s="10"/>
      <c r="E632" s="10"/>
      <c r="F632" s="10"/>
      <c r="G632" s="10"/>
    </row>
    <row r="633" spans="1:7" x14ac:dyDescent="0.25">
      <c r="A633" t="str">
        <f t="shared" si="77"/>
        <v>b</v>
      </c>
      <c r="B633" s="8"/>
      <c r="C633" s="9" t="s">
        <v>15</v>
      </c>
      <c r="D633" s="10"/>
      <c r="E633" s="10"/>
      <c r="F633" s="10"/>
      <c r="G633" s="10"/>
    </row>
    <row r="634" spans="1:7" x14ac:dyDescent="0.25">
      <c r="A634" t="str">
        <f t="shared" si="77"/>
        <v>b</v>
      </c>
      <c r="B634" s="8"/>
      <c r="C634" s="9" t="s">
        <v>16</v>
      </c>
      <c r="D634" s="10"/>
      <c r="E634" s="10"/>
      <c r="F634" s="10"/>
      <c r="G634" s="10"/>
    </row>
    <row r="635" spans="1:7" x14ac:dyDescent="0.25">
      <c r="A635" t="str">
        <f t="shared" si="77"/>
        <v>b</v>
      </c>
      <c r="B635" s="8"/>
      <c r="C635" s="9" t="s">
        <v>17</v>
      </c>
      <c r="D635" s="10"/>
      <c r="E635" s="10"/>
      <c r="F635" s="10"/>
      <c r="G635" s="10"/>
    </row>
    <row r="636" spans="1:7" x14ac:dyDescent="0.25">
      <c r="A636" t="str">
        <f t="shared" si="77"/>
        <v>b</v>
      </c>
      <c r="B636" s="5"/>
      <c r="C636" s="6" t="s">
        <v>18</v>
      </c>
      <c r="D636" s="7">
        <v>0</v>
      </c>
      <c r="E636" s="7">
        <v>0</v>
      </c>
      <c r="F636" s="7">
        <v>0</v>
      </c>
      <c r="G636" s="7">
        <v>0</v>
      </c>
    </row>
    <row r="637" spans="1:7" x14ac:dyDescent="0.25">
      <c r="A637" t="str">
        <f t="shared" si="77"/>
        <v>b</v>
      </c>
      <c r="B637" s="5"/>
      <c r="C637" s="6" t="s">
        <v>19</v>
      </c>
      <c r="D637" s="7">
        <v>0</v>
      </c>
      <c r="E637" s="7">
        <v>0</v>
      </c>
      <c r="F637" s="7">
        <v>0</v>
      </c>
      <c r="G637" s="7">
        <v>0</v>
      </c>
    </row>
    <row r="638" spans="1:7" ht="15.75" thickBot="1" x14ac:dyDescent="0.3">
      <c r="A638" t="str">
        <f t="shared" si="77"/>
        <v>b</v>
      </c>
      <c r="B638" s="11"/>
      <c r="C638" s="12" t="s">
        <v>20</v>
      </c>
      <c r="D638" s="13">
        <v>0</v>
      </c>
      <c r="E638" s="13">
        <v>0</v>
      </c>
      <c r="F638" s="13">
        <v>0</v>
      </c>
      <c r="G638" s="13">
        <v>0</v>
      </c>
    </row>
    <row r="639" spans="1:7" ht="32.25" customHeight="1" thickTop="1" thickBot="1" x14ac:dyDescent="0.3">
      <c r="A639" t="str">
        <f t="shared" si="77"/>
        <v>b</v>
      </c>
      <c r="B639" s="16" t="s">
        <v>113</v>
      </c>
      <c r="C639" s="4" t="s">
        <v>114</v>
      </c>
      <c r="D639" s="4">
        <f>D651+D651</f>
        <v>0</v>
      </c>
      <c r="E639" s="4">
        <f>E651+E651</f>
        <v>0</v>
      </c>
      <c r="F639" s="4">
        <f>F651+F651</f>
        <v>0</v>
      </c>
      <c r="G639" s="4">
        <f>G651+G651</f>
        <v>0</v>
      </c>
    </row>
    <row r="640" spans="1:7" ht="15.75" thickTop="1" x14ac:dyDescent="0.25">
      <c r="A640" t="str">
        <f t="shared" si="77"/>
        <v>b</v>
      </c>
      <c r="B640" s="5"/>
      <c r="C640" s="6" t="s">
        <v>10</v>
      </c>
      <c r="D640" s="7">
        <f t="shared" ref="D640:G650" si="83">D652+D652</f>
        <v>0</v>
      </c>
      <c r="E640" s="7">
        <f t="shared" si="83"/>
        <v>0</v>
      </c>
      <c r="F640" s="7">
        <f t="shared" si="83"/>
        <v>0</v>
      </c>
      <c r="G640" s="7">
        <f t="shared" si="83"/>
        <v>0</v>
      </c>
    </row>
    <row r="641" spans="1:7" x14ac:dyDescent="0.25">
      <c r="A641" t="str">
        <f t="shared" si="77"/>
        <v>b</v>
      </c>
      <c r="B641" s="8"/>
      <c r="C641" s="9" t="s">
        <v>11</v>
      </c>
      <c r="D641" s="10">
        <f t="shared" si="83"/>
        <v>0</v>
      </c>
      <c r="E641" s="10">
        <f t="shared" si="83"/>
        <v>0</v>
      </c>
      <c r="F641" s="10">
        <f t="shared" si="83"/>
        <v>0</v>
      </c>
      <c r="G641" s="10">
        <f t="shared" si="83"/>
        <v>0</v>
      </c>
    </row>
    <row r="642" spans="1:7" x14ac:dyDescent="0.25">
      <c r="A642" t="str">
        <f t="shared" si="77"/>
        <v>b</v>
      </c>
      <c r="B642" s="8"/>
      <c r="C642" s="9" t="s">
        <v>12</v>
      </c>
      <c r="D642" s="10">
        <f t="shared" si="83"/>
        <v>0</v>
      </c>
      <c r="E642" s="10">
        <f t="shared" si="83"/>
        <v>0</v>
      </c>
      <c r="F642" s="10">
        <f t="shared" si="83"/>
        <v>0</v>
      </c>
      <c r="G642" s="10">
        <f t="shared" si="83"/>
        <v>0</v>
      </c>
    </row>
    <row r="643" spans="1:7" x14ac:dyDescent="0.25">
      <c r="A643" t="str">
        <f t="shared" si="77"/>
        <v>b</v>
      </c>
      <c r="B643" s="8"/>
      <c r="C643" s="9" t="s">
        <v>13</v>
      </c>
      <c r="D643" s="10">
        <f t="shared" si="83"/>
        <v>0</v>
      </c>
      <c r="E643" s="10">
        <f t="shared" si="83"/>
        <v>0</v>
      </c>
      <c r="F643" s="10">
        <f t="shared" si="83"/>
        <v>0</v>
      </c>
      <c r="G643" s="10">
        <f t="shared" si="83"/>
        <v>0</v>
      </c>
    </row>
    <row r="644" spans="1:7" x14ac:dyDescent="0.25">
      <c r="A644" t="str">
        <f t="shared" ref="A644:A707" si="84">IF(OR(D644&lt;&gt;0,E644&lt;&gt;0,F644&lt;&gt;0,G644&lt;&gt;0,),"a","b")</f>
        <v>b</v>
      </c>
      <c r="B644" s="8"/>
      <c r="C644" s="9" t="s">
        <v>14</v>
      </c>
      <c r="D644" s="10">
        <f t="shared" si="83"/>
        <v>0</v>
      </c>
      <c r="E644" s="10">
        <f t="shared" si="83"/>
        <v>0</v>
      </c>
      <c r="F644" s="10">
        <f t="shared" si="83"/>
        <v>0</v>
      </c>
      <c r="G644" s="10">
        <f t="shared" si="83"/>
        <v>0</v>
      </c>
    </row>
    <row r="645" spans="1:7" x14ac:dyDescent="0.25">
      <c r="A645" t="str">
        <f t="shared" si="84"/>
        <v>b</v>
      </c>
      <c r="B645" s="8"/>
      <c r="C645" s="9" t="s">
        <v>15</v>
      </c>
      <c r="D645" s="10">
        <f t="shared" si="83"/>
        <v>0</v>
      </c>
      <c r="E645" s="10">
        <f t="shared" si="83"/>
        <v>0</v>
      </c>
      <c r="F645" s="10">
        <f t="shared" si="83"/>
        <v>0</v>
      </c>
      <c r="G645" s="10">
        <f t="shared" si="83"/>
        <v>0</v>
      </c>
    </row>
    <row r="646" spans="1:7" x14ac:dyDescent="0.25">
      <c r="A646" t="str">
        <f t="shared" si="84"/>
        <v>b</v>
      </c>
      <c r="B646" s="8"/>
      <c r="C646" s="9" t="s">
        <v>16</v>
      </c>
      <c r="D646" s="10">
        <f t="shared" si="83"/>
        <v>0</v>
      </c>
      <c r="E646" s="10">
        <f t="shared" si="83"/>
        <v>0</v>
      </c>
      <c r="F646" s="10">
        <f t="shared" si="83"/>
        <v>0</v>
      </c>
      <c r="G646" s="10">
        <f t="shared" si="83"/>
        <v>0</v>
      </c>
    </row>
    <row r="647" spans="1:7" x14ac:dyDescent="0.25">
      <c r="A647" t="str">
        <f t="shared" si="84"/>
        <v>b</v>
      </c>
      <c r="B647" s="8"/>
      <c r="C647" s="9" t="s">
        <v>17</v>
      </c>
      <c r="D647" s="10">
        <f t="shared" si="83"/>
        <v>0</v>
      </c>
      <c r="E647" s="10">
        <f t="shared" si="83"/>
        <v>0</v>
      </c>
      <c r="F647" s="10">
        <f t="shared" si="83"/>
        <v>0</v>
      </c>
      <c r="G647" s="10">
        <f t="shared" si="83"/>
        <v>0</v>
      </c>
    </row>
    <row r="648" spans="1:7" x14ac:dyDescent="0.25">
      <c r="A648" t="str">
        <f t="shared" si="84"/>
        <v>b</v>
      </c>
      <c r="B648" s="5"/>
      <c r="C648" s="6" t="s">
        <v>18</v>
      </c>
      <c r="D648" s="7">
        <f t="shared" si="83"/>
        <v>0</v>
      </c>
      <c r="E648" s="7">
        <f t="shared" si="83"/>
        <v>0</v>
      </c>
      <c r="F648" s="7">
        <f t="shared" si="83"/>
        <v>0</v>
      </c>
      <c r="G648" s="7">
        <f t="shared" si="83"/>
        <v>0</v>
      </c>
    </row>
    <row r="649" spans="1:7" x14ac:dyDescent="0.25">
      <c r="A649" t="str">
        <f t="shared" si="84"/>
        <v>b</v>
      </c>
      <c r="B649" s="5"/>
      <c r="C649" s="6" t="s">
        <v>19</v>
      </c>
      <c r="D649" s="7">
        <f t="shared" si="83"/>
        <v>0</v>
      </c>
      <c r="E649" s="7">
        <f t="shared" si="83"/>
        <v>0</v>
      </c>
      <c r="F649" s="7">
        <f t="shared" si="83"/>
        <v>0</v>
      </c>
      <c r="G649" s="7">
        <f t="shared" si="83"/>
        <v>0</v>
      </c>
    </row>
    <row r="650" spans="1:7" ht="15.75" thickBot="1" x14ac:dyDescent="0.3">
      <c r="A650" t="str">
        <f t="shared" si="84"/>
        <v>b</v>
      </c>
      <c r="B650" s="11"/>
      <c r="C650" s="12" t="s">
        <v>20</v>
      </c>
      <c r="D650" s="13">
        <f t="shared" si="83"/>
        <v>0</v>
      </c>
      <c r="E650" s="13">
        <f t="shared" si="83"/>
        <v>0</v>
      </c>
      <c r="F650" s="13">
        <f t="shared" si="83"/>
        <v>0</v>
      </c>
      <c r="G650" s="13">
        <f t="shared" si="83"/>
        <v>0</v>
      </c>
    </row>
    <row r="651" spans="1:7" ht="32.25" customHeight="1" thickTop="1" thickBot="1" x14ac:dyDescent="0.3">
      <c r="A651" t="str">
        <f t="shared" si="84"/>
        <v>b</v>
      </c>
      <c r="B651" s="16" t="s">
        <v>115</v>
      </c>
      <c r="C651" s="4" t="s">
        <v>114</v>
      </c>
      <c r="D651" s="4">
        <f t="shared" ref="D651:G651" si="85">D652+D660+D661+D662</f>
        <v>0</v>
      </c>
      <c r="E651" s="4">
        <f t="shared" si="85"/>
        <v>0</v>
      </c>
      <c r="F651" s="4">
        <f t="shared" si="85"/>
        <v>0</v>
      </c>
      <c r="G651" s="4">
        <f t="shared" si="85"/>
        <v>0</v>
      </c>
    </row>
    <row r="652" spans="1:7" ht="15.75" thickTop="1" x14ac:dyDescent="0.25">
      <c r="A652" t="str">
        <f t="shared" si="84"/>
        <v>b</v>
      </c>
      <c r="B652" s="5"/>
      <c r="C652" s="6" t="s">
        <v>10</v>
      </c>
      <c r="D652" s="7">
        <f t="shared" ref="D652:G652" si="86">SUM(D653:D659)</f>
        <v>0</v>
      </c>
      <c r="E652" s="7">
        <f t="shared" si="86"/>
        <v>0</v>
      </c>
      <c r="F652" s="7">
        <f t="shared" si="86"/>
        <v>0</v>
      </c>
      <c r="G652" s="7">
        <f t="shared" si="86"/>
        <v>0</v>
      </c>
    </row>
    <row r="653" spans="1:7" x14ac:dyDescent="0.25">
      <c r="A653" t="str">
        <f t="shared" si="84"/>
        <v>b</v>
      </c>
      <c r="B653" s="8"/>
      <c r="C653" s="9" t="s">
        <v>11</v>
      </c>
      <c r="D653" s="10"/>
      <c r="E653" s="10"/>
      <c r="F653" s="10"/>
      <c r="G653" s="10"/>
    </row>
    <row r="654" spans="1:7" x14ac:dyDescent="0.25">
      <c r="A654" t="str">
        <f t="shared" si="84"/>
        <v>b</v>
      </c>
      <c r="B654" s="8"/>
      <c r="C654" s="9" t="s">
        <v>12</v>
      </c>
      <c r="D654" s="10"/>
      <c r="E654" s="10"/>
      <c r="F654" s="10"/>
      <c r="G654" s="10"/>
    </row>
    <row r="655" spans="1:7" x14ac:dyDescent="0.25">
      <c r="A655" t="str">
        <f t="shared" si="84"/>
        <v>b</v>
      </c>
      <c r="B655" s="8"/>
      <c r="C655" s="9" t="s">
        <v>13</v>
      </c>
      <c r="D655" s="10"/>
      <c r="E655" s="10"/>
      <c r="F655" s="10"/>
      <c r="G655" s="10"/>
    </row>
    <row r="656" spans="1:7" x14ac:dyDescent="0.25">
      <c r="A656" t="str">
        <f t="shared" si="84"/>
        <v>b</v>
      </c>
      <c r="B656" s="8"/>
      <c r="C656" s="9" t="s">
        <v>14</v>
      </c>
      <c r="D656" s="10"/>
      <c r="E656" s="10"/>
      <c r="F656" s="10"/>
      <c r="G656" s="10"/>
    </row>
    <row r="657" spans="1:7" x14ac:dyDescent="0.25">
      <c r="A657" t="str">
        <f t="shared" si="84"/>
        <v>b</v>
      </c>
      <c r="B657" s="8"/>
      <c r="C657" s="9" t="s">
        <v>15</v>
      </c>
      <c r="D657" s="10"/>
      <c r="E657" s="10"/>
      <c r="F657" s="10"/>
      <c r="G657" s="10"/>
    </row>
    <row r="658" spans="1:7" x14ac:dyDescent="0.25">
      <c r="A658" t="str">
        <f t="shared" si="84"/>
        <v>b</v>
      </c>
      <c r="B658" s="8"/>
      <c r="C658" s="9" t="s">
        <v>16</v>
      </c>
      <c r="D658" s="10"/>
      <c r="E658" s="10"/>
      <c r="F658" s="10"/>
      <c r="G658" s="10"/>
    </row>
    <row r="659" spans="1:7" x14ac:dyDescent="0.25">
      <c r="A659" t="str">
        <f t="shared" si="84"/>
        <v>b</v>
      </c>
      <c r="B659" s="8"/>
      <c r="C659" s="9" t="s">
        <v>17</v>
      </c>
      <c r="D659" s="10"/>
      <c r="E659" s="10"/>
      <c r="F659" s="10"/>
      <c r="G659" s="10"/>
    </row>
    <row r="660" spans="1:7" x14ac:dyDescent="0.25">
      <c r="A660" t="str">
        <f t="shared" si="84"/>
        <v>b</v>
      </c>
      <c r="B660" s="5"/>
      <c r="C660" s="6" t="s">
        <v>18</v>
      </c>
      <c r="D660" s="7">
        <v>0</v>
      </c>
      <c r="E660" s="7">
        <v>0</v>
      </c>
      <c r="F660" s="7">
        <v>0</v>
      </c>
      <c r="G660" s="7">
        <v>0</v>
      </c>
    </row>
    <row r="661" spans="1:7" x14ac:dyDescent="0.25">
      <c r="A661" t="str">
        <f t="shared" si="84"/>
        <v>b</v>
      </c>
      <c r="B661" s="5"/>
      <c r="C661" s="6" t="s">
        <v>19</v>
      </c>
      <c r="D661" s="7">
        <v>0</v>
      </c>
      <c r="E661" s="7">
        <v>0</v>
      </c>
      <c r="F661" s="7">
        <v>0</v>
      </c>
      <c r="G661" s="7">
        <v>0</v>
      </c>
    </row>
    <row r="662" spans="1:7" ht="15.75" thickBot="1" x14ac:dyDescent="0.3">
      <c r="A662" t="str">
        <f t="shared" si="84"/>
        <v>b</v>
      </c>
      <c r="B662" s="11"/>
      <c r="C662" s="12" t="s">
        <v>20</v>
      </c>
      <c r="D662" s="13">
        <v>0</v>
      </c>
      <c r="E662" s="13">
        <v>0</v>
      </c>
      <c r="F662" s="13">
        <v>0</v>
      </c>
      <c r="G662" s="13">
        <v>0</v>
      </c>
    </row>
    <row r="663" spans="1:7" ht="32.25" customHeight="1" thickTop="1" thickBot="1" x14ac:dyDescent="0.3">
      <c r="A663" t="str">
        <f t="shared" si="84"/>
        <v>b</v>
      </c>
      <c r="B663" s="16" t="s">
        <v>116</v>
      </c>
      <c r="C663" s="4" t="s">
        <v>117</v>
      </c>
      <c r="D663" s="4">
        <f>D675+D687+D699</f>
        <v>0</v>
      </c>
      <c r="E663" s="4">
        <f>E675+E687+E699</f>
        <v>0</v>
      </c>
      <c r="F663" s="4">
        <f>F675+F687+F699</f>
        <v>0</v>
      </c>
      <c r="G663" s="4">
        <f>G675+G687+G699</f>
        <v>0</v>
      </c>
    </row>
    <row r="664" spans="1:7" ht="15.75" thickTop="1" x14ac:dyDescent="0.25">
      <c r="A664" t="str">
        <f t="shared" si="84"/>
        <v>b</v>
      </c>
      <c r="B664" s="5"/>
      <c r="C664" s="6" t="s">
        <v>10</v>
      </c>
      <c r="D664" s="7">
        <f t="shared" ref="D664:G674" si="87">D676+D688+D700</f>
        <v>0</v>
      </c>
      <c r="E664" s="7">
        <f t="shared" si="87"/>
        <v>0</v>
      </c>
      <c r="F664" s="7">
        <f t="shared" si="87"/>
        <v>0</v>
      </c>
      <c r="G664" s="7">
        <f t="shared" si="87"/>
        <v>0</v>
      </c>
    </row>
    <row r="665" spans="1:7" x14ac:dyDescent="0.25">
      <c r="A665" t="str">
        <f t="shared" si="84"/>
        <v>b</v>
      </c>
      <c r="B665" s="8"/>
      <c r="C665" s="9" t="s">
        <v>11</v>
      </c>
      <c r="D665" s="10">
        <f t="shared" si="87"/>
        <v>0</v>
      </c>
      <c r="E665" s="10">
        <f t="shared" si="87"/>
        <v>0</v>
      </c>
      <c r="F665" s="10">
        <f t="shared" si="87"/>
        <v>0</v>
      </c>
      <c r="G665" s="10">
        <f t="shared" si="87"/>
        <v>0</v>
      </c>
    </row>
    <row r="666" spans="1:7" x14ac:dyDescent="0.25">
      <c r="A666" t="str">
        <f t="shared" si="84"/>
        <v>b</v>
      </c>
      <c r="B666" s="8"/>
      <c r="C666" s="9" t="s">
        <v>12</v>
      </c>
      <c r="D666" s="10">
        <f t="shared" si="87"/>
        <v>0</v>
      </c>
      <c r="E666" s="10">
        <f t="shared" si="87"/>
        <v>0</v>
      </c>
      <c r="F666" s="10">
        <f t="shared" si="87"/>
        <v>0</v>
      </c>
      <c r="G666" s="10">
        <f t="shared" si="87"/>
        <v>0</v>
      </c>
    </row>
    <row r="667" spans="1:7" x14ac:dyDescent="0.25">
      <c r="A667" t="str">
        <f t="shared" si="84"/>
        <v>b</v>
      </c>
      <c r="B667" s="8"/>
      <c r="C667" s="9" t="s">
        <v>13</v>
      </c>
      <c r="D667" s="10">
        <f t="shared" si="87"/>
        <v>0</v>
      </c>
      <c r="E667" s="10">
        <f t="shared" si="87"/>
        <v>0</v>
      </c>
      <c r="F667" s="10">
        <f t="shared" si="87"/>
        <v>0</v>
      </c>
      <c r="G667" s="10">
        <f t="shared" si="87"/>
        <v>0</v>
      </c>
    </row>
    <row r="668" spans="1:7" x14ac:dyDescent="0.25">
      <c r="A668" t="str">
        <f t="shared" si="84"/>
        <v>b</v>
      </c>
      <c r="B668" s="8"/>
      <c r="C668" s="9" t="s">
        <v>14</v>
      </c>
      <c r="D668" s="10">
        <f t="shared" si="87"/>
        <v>0</v>
      </c>
      <c r="E668" s="10">
        <f t="shared" si="87"/>
        <v>0</v>
      </c>
      <c r="F668" s="10">
        <f t="shared" si="87"/>
        <v>0</v>
      </c>
      <c r="G668" s="10">
        <f t="shared" si="87"/>
        <v>0</v>
      </c>
    </row>
    <row r="669" spans="1:7" x14ac:dyDescent="0.25">
      <c r="A669" t="str">
        <f t="shared" si="84"/>
        <v>b</v>
      </c>
      <c r="B669" s="8"/>
      <c r="C669" s="9" t="s">
        <v>15</v>
      </c>
      <c r="D669" s="10">
        <f t="shared" si="87"/>
        <v>0</v>
      </c>
      <c r="E669" s="10">
        <f t="shared" si="87"/>
        <v>0</v>
      </c>
      <c r="F669" s="10">
        <f t="shared" si="87"/>
        <v>0</v>
      </c>
      <c r="G669" s="10">
        <f t="shared" si="87"/>
        <v>0</v>
      </c>
    </row>
    <row r="670" spans="1:7" x14ac:dyDescent="0.25">
      <c r="A670" t="str">
        <f t="shared" si="84"/>
        <v>b</v>
      </c>
      <c r="B670" s="8"/>
      <c r="C670" s="9" t="s">
        <v>16</v>
      </c>
      <c r="D670" s="10">
        <f t="shared" si="87"/>
        <v>0</v>
      </c>
      <c r="E670" s="10">
        <f t="shared" si="87"/>
        <v>0</v>
      </c>
      <c r="F670" s="10">
        <f t="shared" si="87"/>
        <v>0</v>
      </c>
      <c r="G670" s="10">
        <f t="shared" si="87"/>
        <v>0</v>
      </c>
    </row>
    <row r="671" spans="1:7" x14ac:dyDescent="0.25">
      <c r="A671" t="str">
        <f t="shared" si="84"/>
        <v>b</v>
      </c>
      <c r="B671" s="8"/>
      <c r="C671" s="9" t="s">
        <v>17</v>
      </c>
      <c r="D671" s="10">
        <f t="shared" si="87"/>
        <v>0</v>
      </c>
      <c r="E671" s="10">
        <f t="shared" si="87"/>
        <v>0</v>
      </c>
      <c r="F671" s="10">
        <f t="shared" si="87"/>
        <v>0</v>
      </c>
      <c r="G671" s="10">
        <f t="shared" si="87"/>
        <v>0</v>
      </c>
    </row>
    <row r="672" spans="1:7" x14ac:dyDescent="0.25">
      <c r="A672" t="str">
        <f t="shared" si="84"/>
        <v>b</v>
      </c>
      <c r="B672" s="5"/>
      <c r="C672" s="6" t="s">
        <v>18</v>
      </c>
      <c r="D672" s="7">
        <f t="shared" si="87"/>
        <v>0</v>
      </c>
      <c r="E672" s="7">
        <f t="shared" si="87"/>
        <v>0</v>
      </c>
      <c r="F672" s="7">
        <f t="shared" si="87"/>
        <v>0</v>
      </c>
      <c r="G672" s="7">
        <f t="shared" si="87"/>
        <v>0</v>
      </c>
    </row>
    <row r="673" spans="1:7" x14ac:dyDescent="0.25">
      <c r="A673" t="str">
        <f t="shared" si="84"/>
        <v>b</v>
      </c>
      <c r="B673" s="5"/>
      <c r="C673" s="6" t="s">
        <v>19</v>
      </c>
      <c r="D673" s="7">
        <f t="shared" si="87"/>
        <v>0</v>
      </c>
      <c r="E673" s="7">
        <f t="shared" si="87"/>
        <v>0</v>
      </c>
      <c r="F673" s="7">
        <f t="shared" si="87"/>
        <v>0</v>
      </c>
      <c r="G673" s="7">
        <f t="shared" si="87"/>
        <v>0</v>
      </c>
    </row>
    <row r="674" spans="1:7" ht="15.75" thickBot="1" x14ac:dyDescent="0.3">
      <c r="A674" t="str">
        <f t="shared" si="84"/>
        <v>b</v>
      </c>
      <c r="B674" s="11"/>
      <c r="C674" s="12" t="s">
        <v>20</v>
      </c>
      <c r="D674" s="13">
        <f t="shared" si="87"/>
        <v>0</v>
      </c>
      <c r="E674" s="13">
        <f t="shared" si="87"/>
        <v>0</v>
      </c>
      <c r="F674" s="13">
        <f t="shared" si="87"/>
        <v>0</v>
      </c>
      <c r="G674" s="13">
        <f t="shared" si="87"/>
        <v>0</v>
      </c>
    </row>
    <row r="675" spans="1:7" ht="32.25" customHeight="1" thickTop="1" thickBot="1" x14ac:dyDescent="0.3">
      <c r="A675" t="str">
        <f t="shared" si="84"/>
        <v>b</v>
      </c>
      <c r="B675" s="16" t="s">
        <v>118</v>
      </c>
      <c r="C675" s="4" t="s">
        <v>117</v>
      </c>
      <c r="D675" s="4">
        <f t="shared" ref="D675:G675" si="88">D676+D684+D685+D686</f>
        <v>0</v>
      </c>
      <c r="E675" s="4">
        <f t="shared" si="88"/>
        <v>0</v>
      </c>
      <c r="F675" s="4">
        <f t="shared" si="88"/>
        <v>0</v>
      </c>
      <c r="G675" s="4">
        <f t="shared" si="88"/>
        <v>0</v>
      </c>
    </row>
    <row r="676" spans="1:7" ht="15.75" thickTop="1" x14ac:dyDescent="0.25">
      <c r="A676" t="str">
        <f t="shared" si="84"/>
        <v>b</v>
      </c>
      <c r="B676" s="5"/>
      <c r="C676" s="6" t="s">
        <v>10</v>
      </c>
      <c r="D676" s="7">
        <f t="shared" ref="D676:G676" si="89">SUM(D677:D683)</f>
        <v>0</v>
      </c>
      <c r="E676" s="7">
        <f t="shared" si="89"/>
        <v>0</v>
      </c>
      <c r="F676" s="7">
        <f t="shared" si="89"/>
        <v>0</v>
      </c>
      <c r="G676" s="7">
        <f t="shared" si="89"/>
        <v>0</v>
      </c>
    </row>
    <row r="677" spans="1:7" x14ac:dyDescent="0.25">
      <c r="A677" t="str">
        <f t="shared" si="84"/>
        <v>b</v>
      </c>
      <c r="B677" s="8"/>
      <c r="C677" s="9" t="s">
        <v>11</v>
      </c>
      <c r="D677" s="10"/>
      <c r="E677" s="10"/>
      <c r="F677" s="10"/>
      <c r="G677" s="10"/>
    </row>
    <row r="678" spans="1:7" x14ac:dyDescent="0.25">
      <c r="A678" t="str">
        <f t="shared" si="84"/>
        <v>b</v>
      </c>
      <c r="B678" s="8"/>
      <c r="C678" s="9" t="s">
        <v>12</v>
      </c>
      <c r="D678" s="10"/>
      <c r="E678" s="10"/>
      <c r="F678" s="10"/>
      <c r="G678" s="10"/>
    </row>
    <row r="679" spans="1:7" x14ac:dyDescent="0.25">
      <c r="A679" t="str">
        <f t="shared" si="84"/>
        <v>b</v>
      </c>
      <c r="B679" s="8"/>
      <c r="C679" s="9" t="s">
        <v>13</v>
      </c>
      <c r="D679" s="10"/>
      <c r="E679" s="10"/>
      <c r="F679" s="10"/>
      <c r="G679" s="10"/>
    </row>
    <row r="680" spans="1:7" x14ac:dyDescent="0.25">
      <c r="A680" t="str">
        <f t="shared" si="84"/>
        <v>b</v>
      </c>
      <c r="B680" s="8"/>
      <c r="C680" s="9" t="s">
        <v>14</v>
      </c>
      <c r="D680" s="10"/>
      <c r="E680" s="10"/>
      <c r="F680" s="10"/>
      <c r="G680" s="10"/>
    </row>
    <row r="681" spans="1:7" x14ac:dyDescent="0.25">
      <c r="A681" t="str">
        <f t="shared" si="84"/>
        <v>b</v>
      </c>
      <c r="B681" s="8"/>
      <c r="C681" s="9" t="s">
        <v>15</v>
      </c>
      <c r="D681" s="10"/>
      <c r="E681" s="10"/>
      <c r="F681" s="10"/>
      <c r="G681" s="10"/>
    </row>
    <row r="682" spans="1:7" x14ac:dyDescent="0.25">
      <c r="A682" t="str">
        <f t="shared" si="84"/>
        <v>b</v>
      </c>
      <c r="B682" s="8"/>
      <c r="C682" s="9" t="s">
        <v>16</v>
      </c>
      <c r="D682" s="10"/>
      <c r="E682" s="10"/>
      <c r="F682" s="10"/>
      <c r="G682" s="10"/>
    </row>
    <row r="683" spans="1:7" x14ac:dyDescent="0.25">
      <c r="A683" t="str">
        <f t="shared" si="84"/>
        <v>b</v>
      </c>
      <c r="B683" s="8"/>
      <c r="C683" s="9" t="s">
        <v>17</v>
      </c>
      <c r="D683" s="10"/>
      <c r="E683" s="10"/>
      <c r="F683" s="10"/>
      <c r="G683" s="10"/>
    </row>
    <row r="684" spans="1:7" x14ac:dyDescent="0.25">
      <c r="A684" t="str">
        <f t="shared" si="84"/>
        <v>b</v>
      </c>
      <c r="B684" s="5"/>
      <c r="C684" s="6" t="s">
        <v>18</v>
      </c>
      <c r="D684" s="7">
        <v>0</v>
      </c>
      <c r="E684" s="7">
        <v>0</v>
      </c>
      <c r="F684" s="7">
        <v>0</v>
      </c>
      <c r="G684" s="7">
        <v>0</v>
      </c>
    </row>
    <row r="685" spans="1:7" x14ac:dyDescent="0.25">
      <c r="A685" t="str">
        <f t="shared" si="84"/>
        <v>b</v>
      </c>
      <c r="B685" s="5"/>
      <c r="C685" s="6" t="s">
        <v>19</v>
      </c>
      <c r="D685" s="7">
        <v>0</v>
      </c>
      <c r="E685" s="7">
        <v>0</v>
      </c>
      <c r="F685" s="7">
        <v>0</v>
      </c>
      <c r="G685" s="7">
        <v>0</v>
      </c>
    </row>
    <row r="686" spans="1:7" ht="15.75" thickBot="1" x14ac:dyDescent="0.3">
      <c r="A686" t="str">
        <f t="shared" si="84"/>
        <v>b</v>
      </c>
      <c r="B686" s="11"/>
      <c r="C686" s="12" t="s">
        <v>20</v>
      </c>
      <c r="D686" s="13">
        <v>0</v>
      </c>
      <c r="E686" s="13">
        <v>0</v>
      </c>
      <c r="F686" s="13">
        <v>0</v>
      </c>
      <c r="G686" s="13">
        <v>0</v>
      </c>
    </row>
    <row r="687" spans="1:7" ht="61.5" thickTop="1" thickBot="1" x14ac:dyDescent="0.3">
      <c r="A687" t="str">
        <f t="shared" si="84"/>
        <v>b</v>
      </c>
      <c r="B687" s="3" t="s">
        <v>119</v>
      </c>
      <c r="C687" s="14" t="s">
        <v>120</v>
      </c>
      <c r="D687" s="4">
        <f t="shared" ref="D687:G687" si="90">D688+D696+D697+D698</f>
        <v>0</v>
      </c>
      <c r="E687" s="4">
        <f t="shared" si="90"/>
        <v>0</v>
      </c>
      <c r="F687" s="4">
        <f t="shared" si="90"/>
        <v>0</v>
      </c>
      <c r="G687" s="4">
        <f t="shared" si="90"/>
        <v>0</v>
      </c>
    </row>
    <row r="688" spans="1:7" ht="15.75" thickTop="1" x14ac:dyDescent="0.25">
      <c r="A688" t="str">
        <f t="shared" si="84"/>
        <v>b</v>
      </c>
      <c r="B688" s="5"/>
      <c r="C688" s="6" t="s">
        <v>10</v>
      </c>
      <c r="D688" s="7">
        <f t="shared" ref="D688:G688" si="91">SUM(D689:D695)</f>
        <v>0</v>
      </c>
      <c r="E688" s="7">
        <f t="shared" si="91"/>
        <v>0</v>
      </c>
      <c r="F688" s="7">
        <f t="shared" si="91"/>
        <v>0</v>
      </c>
      <c r="G688" s="7">
        <f t="shared" si="91"/>
        <v>0</v>
      </c>
    </row>
    <row r="689" spans="1:7" x14ac:dyDescent="0.25">
      <c r="A689" t="str">
        <f t="shared" si="84"/>
        <v>b</v>
      </c>
      <c r="B689" s="8"/>
      <c r="C689" s="9" t="s">
        <v>11</v>
      </c>
      <c r="D689" s="10"/>
      <c r="E689" s="10"/>
      <c r="F689" s="10"/>
      <c r="G689" s="10"/>
    </row>
    <row r="690" spans="1:7" x14ac:dyDescent="0.25">
      <c r="A690" t="str">
        <f t="shared" si="84"/>
        <v>b</v>
      </c>
      <c r="B690" s="8"/>
      <c r="C690" s="9" t="s">
        <v>12</v>
      </c>
      <c r="D690" s="10"/>
      <c r="E690" s="10"/>
      <c r="F690" s="10"/>
      <c r="G690" s="10"/>
    </row>
    <row r="691" spans="1:7" x14ac:dyDescent="0.25">
      <c r="A691" t="str">
        <f t="shared" si="84"/>
        <v>b</v>
      </c>
      <c r="B691" s="8"/>
      <c r="C691" s="9" t="s">
        <v>13</v>
      </c>
      <c r="D691" s="10"/>
      <c r="E691" s="10"/>
      <c r="F691" s="10"/>
      <c r="G691" s="10"/>
    </row>
    <row r="692" spans="1:7" x14ac:dyDescent="0.25">
      <c r="A692" t="str">
        <f t="shared" si="84"/>
        <v>b</v>
      </c>
      <c r="B692" s="8"/>
      <c r="C692" s="9" t="s">
        <v>14</v>
      </c>
      <c r="D692" s="10"/>
      <c r="E692" s="10"/>
      <c r="F692" s="10"/>
      <c r="G692" s="10"/>
    </row>
    <row r="693" spans="1:7" x14ac:dyDescent="0.25">
      <c r="A693" t="str">
        <f t="shared" si="84"/>
        <v>b</v>
      </c>
      <c r="B693" s="8"/>
      <c r="C693" s="9" t="s">
        <v>15</v>
      </c>
      <c r="D693" s="10"/>
      <c r="E693" s="10"/>
      <c r="F693" s="10"/>
      <c r="G693" s="10"/>
    </row>
    <row r="694" spans="1:7" x14ac:dyDescent="0.25">
      <c r="A694" t="str">
        <f t="shared" si="84"/>
        <v>b</v>
      </c>
      <c r="B694" s="8"/>
      <c r="C694" s="9" t="s">
        <v>16</v>
      </c>
      <c r="D694" s="10"/>
      <c r="E694" s="10"/>
      <c r="F694" s="10"/>
      <c r="G694" s="10"/>
    </row>
    <row r="695" spans="1:7" x14ac:dyDescent="0.25">
      <c r="A695" t="str">
        <f t="shared" si="84"/>
        <v>b</v>
      </c>
      <c r="B695" s="8"/>
      <c r="C695" s="9" t="s">
        <v>17</v>
      </c>
      <c r="D695" s="10"/>
      <c r="E695" s="10"/>
      <c r="F695" s="10"/>
      <c r="G695" s="10"/>
    </row>
    <row r="696" spans="1:7" x14ac:dyDescent="0.25">
      <c r="A696" t="str">
        <f t="shared" si="84"/>
        <v>b</v>
      </c>
      <c r="B696" s="5"/>
      <c r="C696" s="6" t="s">
        <v>18</v>
      </c>
      <c r="D696" s="7">
        <v>0</v>
      </c>
      <c r="E696" s="7">
        <v>0</v>
      </c>
      <c r="F696" s="7">
        <v>0</v>
      </c>
      <c r="G696" s="7">
        <v>0</v>
      </c>
    </row>
    <row r="697" spans="1:7" x14ac:dyDescent="0.25">
      <c r="A697" t="str">
        <f t="shared" si="84"/>
        <v>b</v>
      </c>
      <c r="B697" s="5"/>
      <c r="C697" s="6" t="s">
        <v>19</v>
      </c>
      <c r="D697" s="7">
        <v>0</v>
      </c>
      <c r="E697" s="7">
        <v>0</v>
      </c>
      <c r="F697" s="7">
        <v>0</v>
      </c>
      <c r="G697" s="7">
        <v>0</v>
      </c>
    </row>
    <row r="698" spans="1:7" ht="15.75" thickBot="1" x14ac:dyDescent="0.3">
      <c r="A698" t="str">
        <f t="shared" si="84"/>
        <v>b</v>
      </c>
      <c r="B698" s="11"/>
      <c r="C698" s="12" t="s">
        <v>20</v>
      </c>
      <c r="D698" s="13">
        <v>0</v>
      </c>
      <c r="E698" s="13">
        <v>0</v>
      </c>
      <c r="F698" s="13">
        <v>0</v>
      </c>
      <c r="G698" s="13">
        <v>0</v>
      </c>
    </row>
    <row r="699" spans="1:7" ht="61.5" thickTop="1" thickBot="1" x14ac:dyDescent="0.3">
      <c r="A699" t="str">
        <f t="shared" si="84"/>
        <v>b</v>
      </c>
      <c r="B699" s="3" t="s">
        <v>121</v>
      </c>
      <c r="C699" s="14" t="s">
        <v>122</v>
      </c>
      <c r="D699" s="4">
        <f>D700+D708+D709+D710</f>
        <v>0</v>
      </c>
      <c r="E699" s="4">
        <f>E700+E708+E709+E710</f>
        <v>0</v>
      </c>
      <c r="F699" s="4">
        <f>F700+F708+F709+F710</f>
        <v>0</v>
      </c>
      <c r="G699" s="4">
        <f>G700+G708+G709+G710</f>
        <v>0</v>
      </c>
    </row>
    <row r="700" spans="1:7" ht="15.75" thickTop="1" x14ac:dyDescent="0.25">
      <c r="A700" t="str">
        <f t="shared" si="84"/>
        <v>b</v>
      </c>
      <c r="B700" s="5"/>
      <c r="C700" s="6" t="s">
        <v>10</v>
      </c>
      <c r="D700" s="7">
        <f>SUM(D701:D707)</f>
        <v>0</v>
      </c>
      <c r="E700" s="7">
        <f>SUM(E701:E707)</f>
        <v>0</v>
      </c>
      <c r="F700" s="7">
        <f>SUM(F701:F707)</f>
        <v>0</v>
      </c>
      <c r="G700" s="7">
        <f>SUM(G701:G707)</f>
        <v>0</v>
      </c>
    </row>
    <row r="701" spans="1:7" x14ac:dyDescent="0.25">
      <c r="A701" t="str">
        <f t="shared" si="84"/>
        <v>b</v>
      </c>
      <c r="B701" s="8"/>
      <c r="C701" s="9" t="s">
        <v>11</v>
      </c>
      <c r="D701" s="10"/>
      <c r="E701" s="10"/>
      <c r="F701" s="10"/>
      <c r="G701" s="10"/>
    </row>
    <row r="702" spans="1:7" x14ac:dyDescent="0.25">
      <c r="A702" t="str">
        <f t="shared" si="84"/>
        <v>b</v>
      </c>
      <c r="B702" s="8"/>
      <c r="C702" s="9" t="s">
        <v>12</v>
      </c>
      <c r="D702" s="10"/>
      <c r="E702" s="10"/>
      <c r="F702" s="10"/>
      <c r="G702" s="10"/>
    </row>
    <row r="703" spans="1:7" x14ac:dyDescent="0.25">
      <c r="A703" t="str">
        <f t="shared" si="84"/>
        <v>b</v>
      </c>
      <c r="B703" s="8"/>
      <c r="C703" s="9" t="s">
        <v>13</v>
      </c>
      <c r="D703" s="10"/>
      <c r="E703" s="10"/>
      <c r="F703" s="10"/>
      <c r="G703" s="10"/>
    </row>
    <row r="704" spans="1:7" x14ac:dyDescent="0.25">
      <c r="A704" t="str">
        <f t="shared" si="84"/>
        <v>b</v>
      </c>
      <c r="B704" s="8"/>
      <c r="C704" s="9" t="s">
        <v>14</v>
      </c>
      <c r="D704" s="10"/>
      <c r="E704" s="10"/>
      <c r="F704" s="10"/>
      <c r="G704" s="10"/>
    </row>
    <row r="705" spans="1:7" x14ac:dyDescent="0.25">
      <c r="A705" t="str">
        <f t="shared" si="84"/>
        <v>b</v>
      </c>
      <c r="B705" s="8"/>
      <c r="C705" s="9" t="s">
        <v>15</v>
      </c>
      <c r="D705" s="10"/>
      <c r="E705" s="10"/>
      <c r="F705" s="10"/>
      <c r="G705" s="10"/>
    </row>
    <row r="706" spans="1:7" x14ac:dyDescent="0.25">
      <c r="A706" t="str">
        <f t="shared" si="84"/>
        <v>b</v>
      </c>
      <c r="B706" s="8"/>
      <c r="C706" s="9" t="s">
        <v>16</v>
      </c>
      <c r="D706" s="10"/>
      <c r="E706" s="10"/>
      <c r="F706" s="10"/>
      <c r="G706" s="10"/>
    </row>
    <row r="707" spans="1:7" x14ac:dyDescent="0.25">
      <c r="A707" t="str">
        <f t="shared" si="84"/>
        <v>b</v>
      </c>
      <c r="B707" s="8"/>
      <c r="C707" s="9" t="s">
        <v>17</v>
      </c>
      <c r="D707" s="10"/>
      <c r="E707" s="10"/>
      <c r="F707" s="10"/>
      <c r="G707" s="10"/>
    </row>
    <row r="708" spans="1:7" x14ac:dyDescent="0.25">
      <c r="A708" t="str">
        <f t="shared" ref="A708:A771" si="92">IF(OR(D708&lt;&gt;0,E708&lt;&gt;0,F708&lt;&gt;0,G708&lt;&gt;0,),"a","b")</f>
        <v>b</v>
      </c>
      <c r="B708" s="5"/>
      <c r="C708" s="6" t="s">
        <v>18</v>
      </c>
      <c r="D708" s="7">
        <v>0</v>
      </c>
      <c r="E708" s="7">
        <v>0</v>
      </c>
      <c r="F708" s="7">
        <v>0</v>
      </c>
      <c r="G708" s="7">
        <v>0</v>
      </c>
    </row>
    <row r="709" spans="1:7" x14ac:dyDescent="0.25">
      <c r="A709" t="str">
        <f t="shared" si="92"/>
        <v>b</v>
      </c>
      <c r="B709" s="5"/>
      <c r="C709" s="6" t="s">
        <v>19</v>
      </c>
      <c r="D709" s="7">
        <v>0</v>
      </c>
      <c r="E709" s="7">
        <v>0</v>
      </c>
      <c r="F709" s="7">
        <v>0</v>
      </c>
      <c r="G709" s="7">
        <v>0</v>
      </c>
    </row>
    <row r="710" spans="1:7" ht="15.75" thickBot="1" x14ac:dyDescent="0.3">
      <c r="A710" t="str">
        <f t="shared" si="92"/>
        <v>b</v>
      </c>
      <c r="B710" s="11"/>
      <c r="C710" s="12" t="s">
        <v>20</v>
      </c>
      <c r="D710" s="13">
        <v>0</v>
      </c>
      <c r="E710" s="13">
        <v>0</v>
      </c>
      <c r="F710" s="13">
        <v>0</v>
      </c>
      <c r="G710" s="13">
        <v>0</v>
      </c>
    </row>
    <row r="711" spans="1:7" ht="32.25" customHeight="1" thickTop="1" thickBot="1" x14ac:dyDescent="0.3">
      <c r="A711" t="str">
        <f t="shared" si="92"/>
        <v>b</v>
      </c>
      <c r="B711" s="16" t="s">
        <v>123</v>
      </c>
      <c r="C711" s="4" t="s">
        <v>124</v>
      </c>
      <c r="D711" s="4">
        <f>D723+D735+D747</f>
        <v>0</v>
      </c>
      <c r="E711" s="4">
        <f>E723+E735+E747</f>
        <v>0</v>
      </c>
      <c r="F711" s="4">
        <f>F723+F735+F747</f>
        <v>0</v>
      </c>
      <c r="G711" s="4">
        <f>G723+G735+G747</f>
        <v>0</v>
      </c>
    </row>
    <row r="712" spans="1:7" ht="15.75" thickTop="1" x14ac:dyDescent="0.25">
      <c r="A712" t="str">
        <f t="shared" si="92"/>
        <v>b</v>
      </c>
      <c r="B712" s="5"/>
      <c r="C712" s="6" t="s">
        <v>10</v>
      </c>
      <c r="D712" s="7">
        <f t="shared" ref="D712:G722" si="93">D724+D736+D748</f>
        <v>0</v>
      </c>
      <c r="E712" s="7">
        <f t="shared" si="93"/>
        <v>0</v>
      </c>
      <c r="F712" s="7">
        <f t="shared" si="93"/>
        <v>0</v>
      </c>
      <c r="G712" s="7">
        <f t="shared" si="93"/>
        <v>0</v>
      </c>
    </row>
    <row r="713" spans="1:7" x14ac:dyDescent="0.25">
      <c r="A713" t="str">
        <f t="shared" si="92"/>
        <v>b</v>
      </c>
      <c r="B713" s="8"/>
      <c r="C713" s="9" t="s">
        <v>11</v>
      </c>
      <c r="D713" s="10">
        <f t="shared" si="93"/>
        <v>0</v>
      </c>
      <c r="E713" s="10">
        <f t="shared" si="93"/>
        <v>0</v>
      </c>
      <c r="F713" s="10">
        <f t="shared" si="93"/>
        <v>0</v>
      </c>
      <c r="G713" s="10">
        <f t="shared" si="93"/>
        <v>0</v>
      </c>
    </row>
    <row r="714" spans="1:7" x14ac:dyDescent="0.25">
      <c r="A714" t="str">
        <f t="shared" si="92"/>
        <v>b</v>
      </c>
      <c r="B714" s="8"/>
      <c r="C714" s="9" t="s">
        <v>12</v>
      </c>
      <c r="D714" s="10">
        <f t="shared" si="93"/>
        <v>0</v>
      </c>
      <c r="E714" s="10">
        <f t="shared" si="93"/>
        <v>0</v>
      </c>
      <c r="F714" s="10">
        <f t="shared" si="93"/>
        <v>0</v>
      </c>
      <c r="G714" s="10">
        <f t="shared" si="93"/>
        <v>0</v>
      </c>
    </row>
    <row r="715" spans="1:7" x14ac:dyDescent="0.25">
      <c r="A715" t="str">
        <f t="shared" si="92"/>
        <v>b</v>
      </c>
      <c r="B715" s="8"/>
      <c r="C715" s="9" t="s">
        <v>13</v>
      </c>
      <c r="D715" s="10">
        <f t="shared" si="93"/>
        <v>0</v>
      </c>
      <c r="E715" s="10">
        <f t="shared" si="93"/>
        <v>0</v>
      </c>
      <c r="F715" s="10">
        <f t="shared" si="93"/>
        <v>0</v>
      </c>
      <c r="G715" s="10">
        <f t="shared" si="93"/>
        <v>0</v>
      </c>
    </row>
    <row r="716" spans="1:7" x14ac:dyDescent="0.25">
      <c r="A716" t="str">
        <f t="shared" si="92"/>
        <v>b</v>
      </c>
      <c r="B716" s="8"/>
      <c r="C716" s="9" t="s">
        <v>14</v>
      </c>
      <c r="D716" s="10">
        <f t="shared" si="93"/>
        <v>0</v>
      </c>
      <c r="E716" s="10">
        <f t="shared" si="93"/>
        <v>0</v>
      </c>
      <c r="F716" s="10">
        <f t="shared" si="93"/>
        <v>0</v>
      </c>
      <c r="G716" s="10">
        <f t="shared" si="93"/>
        <v>0</v>
      </c>
    </row>
    <row r="717" spans="1:7" x14ac:dyDescent="0.25">
      <c r="A717" t="str">
        <f t="shared" si="92"/>
        <v>b</v>
      </c>
      <c r="B717" s="8"/>
      <c r="C717" s="9" t="s">
        <v>15</v>
      </c>
      <c r="D717" s="10">
        <f t="shared" si="93"/>
        <v>0</v>
      </c>
      <c r="E717" s="10">
        <f t="shared" si="93"/>
        <v>0</v>
      </c>
      <c r="F717" s="10">
        <f t="shared" si="93"/>
        <v>0</v>
      </c>
      <c r="G717" s="10">
        <f t="shared" si="93"/>
        <v>0</v>
      </c>
    </row>
    <row r="718" spans="1:7" x14ac:dyDescent="0.25">
      <c r="A718" t="str">
        <f t="shared" si="92"/>
        <v>b</v>
      </c>
      <c r="B718" s="8"/>
      <c r="C718" s="9" t="s">
        <v>16</v>
      </c>
      <c r="D718" s="10">
        <f t="shared" si="93"/>
        <v>0</v>
      </c>
      <c r="E718" s="10">
        <f t="shared" si="93"/>
        <v>0</v>
      </c>
      <c r="F718" s="10">
        <f t="shared" si="93"/>
        <v>0</v>
      </c>
      <c r="G718" s="10">
        <f t="shared" si="93"/>
        <v>0</v>
      </c>
    </row>
    <row r="719" spans="1:7" x14ac:dyDescent="0.25">
      <c r="A719" t="str">
        <f t="shared" si="92"/>
        <v>b</v>
      </c>
      <c r="B719" s="8"/>
      <c r="C719" s="9" t="s">
        <v>17</v>
      </c>
      <c r="D719" s="10">
        <f t="shared" si="93"/>
        <v>0</v>
      </c>
      <c r="E719" s="10">
        <f t="shared" si="93"/>
        <v>0</v>
      </c>
      <c r="F719" s="10">
        <f t="shared" si="93"/>
        <v>0</v>
      </c>
      <c r="G719" s="10">
        <f t="shared" si="93"/>
        <v>0</v>
      </c>
    </row>
    <row r="720" spans="1:7" x14ac:dyDescent="0.25">
      <c r="A720" t="str">
        <f t="shared" si="92"/>
        <v>b</v>
      </c>
      <c r="B720" s="5"/>
      <c r="C720" s="6" t="s">
        <v>18</v>
      </c>
      <c r="D720" s="7">
        <f t="shared" si="93"/>
        <v>0</v>
      </c>
      <c r="E720" s="7">
        <f t="shared" si="93"/>
        <v>0</v>
      </c>
      <c r="F720" s="7">
        <f t="shared" si="93"/>
        <v>0</v>
      </c>
      <c r="G720" s="7">
        <f t="shared" si="93"/>
        <v>0</v>
      </c>
    </row>
    <row r="721" spans="1:7" x14ac:dyDescent="0.25">
      <c r="A721" t="str">
        <f t="shared" si="92"/>
        <v>b</v>
      </c>
      <c r="B721" s="5"/>
      <c r="C721" s="6" t="s">
        <v>19</v>
      </c>
      <c r="D721" s="7">
        <f t="shared" si="93"/>
        <v>0</v>
      </c>
      <c r="E721" s="7">
        <f t="shared" si="93"/>
        <v>0</v>
      </c>
      <c r="F721" s="7">
        <f t="shared" si="93"/>
        <v>0</v>
      </c>
      <c r="G721" s="7">
        <f t="shared" si="93"/>
        <v>0</v>
      </c>
    </row>
    <row r="722" spans="1:7" ht="15.75" thickBot="1" x14ac:dyDescent="0.3">
      <c r="A722" t="str">
        <f t="shared" si="92"/>
        <v>b</v>
      </c>
      <c r="B722" s="11"/>
      <c r="C722" s="12" t="s">
        <v>20</v>
      </c>
      <c r="D722" s="13">
        <f t="shared" si="93"/>
        <v>0</v>
      </c>
      <c r="E722" s="13">
        <f t="shared" si="93"/>
        <v>0</v>
      </c>
      <c r="F722" s="13">
        <f t="shared" si="93"/>
        <v>0</v>
      </c>
      <c r="G722" s="13">
        <f t="shared" si="93"/>
        <v>0</v>
      </c>
    </row>
    <row r="723" spans="1:7" ht="32.25" customHeight="1" thickTop="1" thickBot="1" x14ac:dyDescent="0.3">
      <c r="A723" t="str">
        <f t="shared" si="92"/>
        <v>b</v>
      </c>
      <c r="B723" s="16" t="s">
        <v>125</v>
      </c>
      <c r="C723" s="4" t="s">
        <v>126</v>
      </c>
      <c r="D723" s="4">
        <f t="shared" ref="D723:G735" si="94">D724+D732+D733+D734</f>
        <v>0</v>
      </c>
      <c r="E723" s="4">
        <f t="shared" si="94"/>
        <v>0</v>
      </c>
      <c r="F723" s="4">
        <f t="shared" si="94"/>
        <v>0</v>
      </c>
      <c r="G723" s="4">
        <f t="shared" si="94"/>
        <v>0</v>
      </c>
    </row>
    <row r="724" spans="1:7" ht="15.75" thickTop="1" x14ac:dyDescent="0.25">
      <c r="A724" t="str">
        <f t="shared" si="92"/>
        <v>b</v>
      </c>
      <c r="B724" s="5"/>
      <c r="C724" s="6" t="s">
        <v>10</v>
      </c>
      <c r="D724" s="7">
        <f t="shared" ref="D724:G736" si="95">SUM(D725:D731)</f>
        <v>0</v>
      </c>
      <c r="E724" s="7">
        <f t="shared" si="95"/>
        <v>0</v>
      </c>
      <c r="F724" s="7">
        <f t="shared" si="95"/>
        <v>0</v>
      </c>
      <c r="G724" s="7">
        <f t="shared" si="95"/>
        <v>0</v>
      </c>
    </row>
    <row r="725" spans="1:7" x14ac:dyDescent="0.25">
      <c r="A725" t="str">
        <f t="shared" si="92"/>
        <v>b</v>
      </c>
      <c r="B725" s="8"/>
      <c r="C725" s="9" t="s">
        <v>11</v>
      </c>
      <c r="D725" s="10"/>
      <c r="E725" s="10"/>
      <c r="F725" s="10"/>
      <c r="G725" s="10"/>
    </row>
    <row r="726" spans="1:7" x14ac:dyDescent="0.25">
      <c r="A726" t="str">
        <f t="shared" si="92"/>
        <v>b</v>
      </c>
      <c r="B726" s="8"/>
      <c r="C726" s="9" t="s">
        <v>12</v>
      </c>
      <c r="D726" s="10"/>
      <c r="E726" s="10"/>
      <c r="F726" s="10"/>
      <c r="G726" s="10"/>
    </row>
    <row r="727" spans="1:7" x14ac:dyDescent="0.25">
      <c r="A727" t="str">
        <f t="shared" si="92"/>
        <v>b</v>
      </c>
      <c r="B727" s="8"/>
      <c r="C727" s="9" t="s">
        <v>13</v>
      </c>
      <c r="D727" s="10"/>
      <c r="E727" s="10"/>
      <c r="F727" s="10"/>
      <c r="G727" s="10"/>
    </row>
    <row r="728" spans="1:7" x14ac:dyDescent="0.25">
      <c r="A728" t="str">
        <f t="shared" si="92"/>
        <v>b</v>
      </c>
      <c r="B728" s="8"/>
      <c r="C728" s="9" t="s">
        <v>14</v>
      </c>
      <c r="D728" s="10"/>
      <c r="E728" s="10"/>
      <c r="F728" s="10"/>
      <c r="G728" s="10"/>
    </row>
    <row r="729" spans="1:7" x14ac:dyDescent="0.25">
      <c r="A729" t="str">
        <f t="shared" si="92"/>
        <v>b</v>
      </c>
      <c r="B729" s="8"/>
      <c r="C729" s="9" t="s">
        <v>15</v>
      </c>
      <c r="D729" s="10"/>
      <c r="E729" s="10"/>
      <c r="F729" s="10"/>
      <c r="G729" s="10"/>
    </row>
    <row r="730" spans="1:7" x14ac:dyDescent="0.25">
      <c r="A730" t="str">
        <f t="shared" si="92"/>
        <v>b</v>
      </c>
      <c r="B730" s="8"/>
      <c r="C730" s="9" t="s">
        <v>16</v>
      </c>
      <c r="D730" s="10"/>
      <c r="E730" s="10"/>
      <c r="F730" s="10"/>
      <c r="G730" s="10"/>
    </row>
    <row r="731" spans="1:7" x14ac:dyDescent="0.25">
      <c r="A731" t="str">
        <f t="shared" si="92"/>
        <v>b</v>
      </c>
      <c r="B731" s="8"/>
      <c r="C731" s="9" t="s">
        <v>17</v>
      </c>
      <c r="D731" s="10"/>
      <c r="E731" s="10"/>
      <c r="F731" s="10"/>
      <c r="G731" s="10"/>
    </row>
    <row r="732" spans="1:7" x14ac:dyDescent="0.25">
      <c r="A732" t="str">
        <f t="shared" si="92"/>
        <v>b</v>
      </c>
      <c r="B732" s="5"/>
      <c r="C732" s="6" t="s">
        <v>18</v>
      </c>
      <c r="D732" s="7">
        <v>0</v>
      </c>
      <c r="E732" s="7">
        <v>0</v>
      </c>
      <c r="F732" s="7">
        <v>0</v>
      </c>
      <c r="G732" s="7">
        <v>0</v>
      </c>
    </row>
    <row r="733" spans="1:7" x14ac:dyDescent="0.25">
      <c r="A733" t="str">
        <f t="shared" si="92"/>
        <v>b</v>
      </c>
      <c r="B733" s="5"/>
      <c r="C733" s="6" t="s">
        <v>19</v>
      </c>
      <c r="D733" s="7">
        <v>0</v>
      </c>
      <c r="E733" s="7">
        <v>0</v>
      </c>
      <c r="F733" s="7">
        <v>0</v>
      </c>
      <c r="G733" s="7">
        <v>0</v>
      </c>
    </row>
    <row r="734" spans="1:7" ht="15.75" thickBot="1" x14ac:dyDescent="0.3">
      <c r="A734" t="str">
        <f t="shared" si="92"/>
        <v>b</v>
      </c>
      <c r="B734" s="11"/>
      <c r="C734" s="12" t="s">
        <v>20</v>
      </c>
      <c r="D734" s="13">
        <v>0</v>
      </c>
      <c r="E734" s="13">
        <v>0</v>
      </c>
      <c r="F734" s="13">
        <v>0</v>
      </c>
      <c r="G734" s="13">
        <v>0</v>
      </c>
    </row>
    <row r="735" spans="1:7" ht="61.5" thickTop="1" thickBot="1" x14ac:dyDescent="0.3">
      <c r="A735" t="str">
        <f t="shared" si="92"/>
        <v>b</v>
      </c>
      <c r="B735" s="3" t="s">
        <v>127</v>
      </c>
      <c r="C735" s="14" t="s">
        <v>128</v>
      </c>
      <c r="D735" s="4">
        <f t="shared" si="94"/>
        <v>0</v>
      </c>
      <c r="E735" s="4">
        <f t="shared" si="94"/>
        <v>0</v>
      </c>
      <c r="F735" s="4">
        <f t="shared" si="94"/>
        <v>0</v>
      </c>
      <c r="G735" s="4">
        <f t="shared" si="94"/>
        <v>0</v>
      </c>
    </row>
    <row r="736" spans="1:7" ht="15.75" thickTop="1" x14ac:dyDescent="0.25">
      <c r="A736" t="str">
        <f t="shared" si="92"/>
        <v>b</v>
      </c>
      <c r="B736" s="5"/>
      <c r="C736" s="6" t="s">
        <v>10</v>
      </c>
      <c r="D736" s="7">
        <f t="shared" si="95"/>
        <v>0</v>
      </c>
      <c r="E736" s="7">
        <f t="shared" si="95"/>
        <v>0</v>
      </c>
      <c r="F736" s="7">
        <f t="shared" si="95"/>
        <v>0</v>
      </c>
      <c r="G736" s="7">
        <f t="shared" si="95"/>
        <v>0</v>
      </c>
    </row>
    <row r="737" spans="1:7" x14ac:dyDescent="0.25">
      <c r="A737" t="str">
        <f t="shared" si="92"/>
        <v>b</v>
      </c>
      <c r="B737" s="8"/>
      <c r="C737" s="9" t="s">
        <v>11</v>
      </c>
      <c r="D737" s="10"/>
      <c r="E737" s="10"/>
      <c r="F737" s="10"/>
      <c r="G737" s="10"/>
    </row>
    <row r="738" spans="1:7" x14ac:dyDescent="0.25">
      <c r="A738" t="str">
        <f t="shared" si="92"/>
        <v>b</v>
      </c>
      <c r="B738" s="8"/>
      <c r="C738" s="9" t="s">
        <v>12</v>
      </c>
      <c r="D738" s="17"/>
      <c r="E738" s="17"/>
      <c r="F738" s="17"/>
      <c r="G738" s="17"/>
    </row>
    <row r="739" spans="1:7" x14ac:dyDescent="0.25">
      <c r="A739" t="str">
        <f t="shared" si="92"/>
        <v>b</v>
      </c>
      <c r="B739" s="8"/>
      <c r="C739" s="9" t="s">
        <v>13</v>
      </c>
      <c r="D739" s="10"/>
      <c r="E739" s="10"/>
      <c r="F739" s="10"/>
      <c r="G739" s="10"/>
    </row>
    <row r="740" spans="1:7" x14ac:dyDescent="0.25">
      <c r="A740" t="str">
        <f t="shared" si="92"/>
        <v>b</v>
      </c>
      <c r="B740" s="8"/>
      <c r="C740" s="9" t="s">
        <v>14</v>
      </c>
      <c r="D740" s="10"/>
      <c r="E740" s="10"/>
      <c r="F740" s="10"/>
      <c r="G740" s="10"/>
    </row>
    <row r="741" spans="1:7" x14ac:dyDescent="0.25">
      <c r="A741" t="str">
        <f t="shared" si="92"/>
        <v>b</v>
      </c>
      <c r="B741" s="8"/>
      <c r="C741" s="9" t="s">
        <v>15</v>
      </c>
      <c r="D741" s="10"/>
      <c r="E741" s="10"/>
      <c r="F741" s="10"/>
      <c r="G741" s="10"/>
    </row>
    <row r="742" spans="1:7" x14ac:dyDescent="0.25">
      <c r="A742" t="str">
        <f t="shared" si="92"/>
        <v>b</v>
      </c>
      <c r="B742" s="8"/>
      <c r="C742" s="9" t="s">
        <v>16</v>
      </c>
      <c r="D742" s="10"/>
      <c r="E742" s="10"/>
      <c r="F742" s="10"/>
      <c r="G742" s="10"/>
    </row>
    <row r="743" spans="1:7" x14ac:dyDescent="0.25">
      <c r="A743" t="str">
        <f t="shared" si="92"/>
        <v>b</v>
      </c>
      <c r="B743" s="8"/>
      <c r="C743" s="9" t="s">
        <v>17</v>
      </c>
      <c r="D743" s="10"/>
      <c r="E743" s="10"/>
      <c r="F743" s="10"/>
      <c r="G743" s="10"/>
    </row>
    <row r="744" spans="1:7" x14ac:dyDescent="0.25">
      <c r="A744" t="str">
        <f t="shared" si="92"/>
        <v>b</v>
      </c>
      <c r="B744" s="5"/>
      <c r="C744" s="6" t="s">
        <v>18</v>
      </c>
      <c r="D744" s="7">
        <v>0</v>
      </c>
      <c r="E744" s="7">
        <v>0</v>
      </c>
      <c r="F744" s="7">
        <v>0</v>
      </c>
      <c r="G744" s="7">
        <v>0</v>
      </c>
    </row>
    <row r="745" spans="1:7" x14ac:dyDescent="0.25">
      <c r="A745" t="str">
        <f t="shared" si="92"/>
        <v>b</v>
      </c>
      <c r="B745" s="5"/>
      <c r="C745" s="6" t="s">
        <v>19</v>
      </c>
      <c r="D745" s="7">
        <v>0</v>
      </c>
      <c r="E745" s="7">
        <v>0</v>
      </c>
      <c r="F745" s="7">
        <v>0</v>
      </c>
      <c r="G745" s="7">
        <v>0</v>
      </c>
    </row>
    <row r="746" spans="1:7" ht="15.75" thickBot="1" x14ac:dyDescent="0.3">
      <c r="A746" t="str">
        <f t="shared" si="92"/>
        <v>b</v>
      </c>
      <c r="B746" s="11"/>
      <c r="C746" s="12" t="s">
        <v>20</v>
      </c>
      <c r="D746" s="13">
        <v>0</v>
      </c>
      <c r="E746" s="13">
        <v>0</v>
      </c>
      <c r="F746" s="13">
        <v>0</v>
      </c>
      <c r="G746" s="13">
        <v>0</v>
      </c>
    </row>
    <row r="747" spans="1:7" ht="106.5" thickTop="1" thickBot="1" x14ac:dyDescent="0.3">
      <c r="A747" t="str">
        <f t="shared" si="92"/>
        <v>b</v>
      </c>
      <c r="B747" s="3" t="s">
        <v>129</v>
      </c>
      <c r="C747" s="14" t="s">
        <v>130</v>
      </c>
      <c r="D747" s="4">
        <f>D748+D756+D757+D758</f>
        <v>0</v>
      </c>
      <c r="E747" s="4">
        <f>E748+E756+E757+E758</f>
        <v>0</v>
      </c>
      <c r="F747" s="4">
        <f>F748+F756+F757+F758</f>
        <v>0</v>
      </c>
      <c r="G747" s="4">
        <f>G748+G756+G757+G758</f>
        <v>0</v>
      </c>
    </row>
    <row r="748" spans="1:7" ht="15.75" thickTop="1" x14ac:dyDescent="0.25">
      <c r="A748" t="str">
        <f t="shared" si="92"/>
        <v>b</v>
      </c>
      <c r="B748" s="5"/>
      <c r="C748" s="6" t="s">
        <v>10</v>
      </c>
      <c r="D748" s="7">
        <f>SUM(D749:D755)</f>
        <v>0</v>
      </c>
      <c r="E748" s="7">
        <f>SUM(E749:E755)</f>
        <v>0</v>
      </c>
      <c r="F748" s="7">
        <f>SUM(F749:F755)</f>
        <v>0</v>
      </c>
      <c r="G748" s="7">
        <f>SUM(G749:G755)</f>
        <v>0</v>
      </c>
    </row>
    <row r="749" spans="1:7" x14ac:dyDescent="0.25">
      <c r="A749" t="str">
        <f t="shared" si="92"/>
        <v>b</v>
      </c>
      <c r="B749" s="8"/>
      <c r="C749" s="9" t="s">
        <v>11</v>
      </c>
      <c r="D749" s="10"/>
      <c r="E749" s="10"/>
      <c r="F749" s="10"/>
      <c r="G749" s="10"/>
    </row>
    <row r="750" spans="1:7" x14ac:dyDescent="0.25">
      <c r="A750" t="str">
        <f t="shared" si="92"/>
        <v>b</v>
      </c>
      <c r="B750" s="8"/>
      <c r="C750" s="9" t="s">
        <v>12</v>
      </c>
      <c r="D750" s="10"/>
      <c r="E750" s="10"/>
      <c r="F750" s="10"/>
      <c r="G750" s="10"/>
    </row>
    <row r="751" spans="1:7" x14ac:dyDescent="0.25">
      <c r="A751" t="str">
        <f t="shared" si="92"/>
        <v>b</v>
      </c>
      <c r="B751" s="8"/>
      <c r="C751" s="9" t="s">
        <v>13</v>
      </c>
      <c r="D751" s="10"/>
      <c r="E751" s="10"/>
      <c r="F751" s="10"/>
      <c r="G751" s="10"/>
    </row>
    <row r="752" spans="1:7" x14ac:dyDescent="0.25">
      <c r="A752" t="str">
        <f t="shared" si="92"/>
        <v>b</v>
      </c>
      <c r="B752" s="8"/>
      <c r="C752" s="9" t="s">
        <v>14</v>
      </c>
      <c r="D752" s="10"/>
      <c r="E752" s="10"/>
      <c r="F752" s="10"/>
      <c r="G752" s="10"/>
    </row>
    <row r="753" spans="1:7" x14ac:dyDescent="0.25">
      <c r="A753" t="str">
        <f t="shared" si="92"/>
        <v>b</v>
      </c>
      <c r="B753" s="8"/>
      <c r="C753" s="9" t="s">
        <v>15</v>
      </c>
      <c r="D753" s="10"/>
      <c r="E753" s="10"/>
      <c r="F753" s="10"/>
      <c r="G753" s="10"/>
    </row>
    <row r="754" spans="1:7" x14ac:dyDescent="0.25">
      <c r="A754" t="str">
        <f t="shared" si="92"/>
        <v>b</v>
      </c>
      <c r="B754" s="8"/>
      <c r="C754" s="9" t="s">
        <v>16</v>
      </c>
      <c r="D754" s="10"/>
      <c r="E754" s="10"/>
      <c r="F754" s="10"/>
      <c r="G754" s="10"/>
    </row>
    <row r="755" spans="1:7" x14ac:dyDescent="0.25">
      <c r="A755" t="str">
        <f t="shared" si="92"/>
        <v>b</v>
      </c>
      <c r="B755" s="8"/>
      <c r="C755" s="9" t="s">
        <v>17</v>
      </c>
      <c r="D755" s="10"/>
      <c r="E755" s="10"/>
      <c r="F755" s="10"/>
      <c r="G755" s="10"/>
    </row>
    <row r="756" spans="1:7" x14ac:dyDescent="0.25">
      <c r="A756" t="str">
        <f t="shared" si="92"/>
        <v>b</v>
      </c>
      <c r="B756" s="5"/>
      <c r="C756" s="6" t="s">
        <v>18</v>
      </c>
      <c r="D756" s="7">
        <v>0</v>
      </c>
      <c r="E756" s="7">
        <v>0</v>
      </c>
      <c r="F756" s="7">
        <v>0</v>
      </c>
      <c r="G756" s="7">
        <v>0</v>
      </c>
    </row>
    <row r="757" spans="1:7" x14ac:dyDescent="0.25">
      <c r="A757" t="str">
        <f t="shared" si="92"/>
        <v>b</v>
      </c>
      <c r="B757" s="5"/>
      <c r="C757" s="6" t="s">
        <v>19</v>
      </c>
      <c r="D757" s="7">
        <v>0</v>
      </c>
      <c r="E757" s="7">
        <v>0</v>
      </c>
      <c r="F757" s="7">
        <v>0</v>
      </c>
      <c r="G757" s="7">
        <v>0</v>
      </c>
    </row>
    <row r="758" spans="1:7" ht="15.75" thickBot="1" x14ac:dyDescent="0.3">
      <c r="A758" t="str">
        <f t="shared" si="92"/>
        <v>b</v>
      </c>
      <c r="B758" s="11"/>
      <c r="C758" s="12" t="s">
        <v>20</v>
      </c>
      <c r="D758" s="13">
        <v>0</v>
      </c>
      <c r="E758" s="13">
        <v>0</v>
      </c>
      <c r="F758" s="13">
        <v>0</v>
      </c>
      <c r="G758" s="13">
        <v>0</v>
      </c>
    </row>
    <row r="759" spans="1:7" ht="32.25" customHeight="1" thickTop="1" thickBot="1" x14ac:dyDescent="0.3">
      <c r="A759" t="str">
        <f t="shared" si="92"/>
        <v>b</v>
      </c>
      <c r="B759" s="16" t="s">
        <v>131</v>
      </c>
      <c r="C759" s="4" t="s">
        <v>132</v>
      </c>
      <c r="D759" s="4">
        <f>D771+D783</f>
        <v>0</v>
      </c>
      <c r="E759" s="4">
        <f>E771+E783</f>
        <v>0</v>
      </c>
      <c r="F759" s="4">
        <f>F771+F783</f>
        <v>0</v>
      </c>
      <c r="G759" s="4">
        <f>G771+G783</f>
        <v>0</v>
      </c>
    </row>
    <row r="760" spans="1:7" ht="15.75" thickTop="1" x14ac:dyDescent="0.25">
      <c r="A760" t="str">
        <f t="shared" si="92"/>
        <v>b</v>
      </c>
      <c r="B760" s="5"/>
      <c r="C760" s="6" t="s">
        <v>10</v>
      </c>
      <c r="D760" s="7">
        <f t="shared" ref="D760:G770" si="96">D772+D784</f>
        <v>0</v>
      </c>
      <c r="E760" s="7">
        <f t="shared" si="96"/>
        <v>0</v>
      </c>
      <c r="F760" s="7">
        <f t="shared" si="96"/>
        <v>0</v>
      </c>
      <c r="G760" s="7">
        <f t="shared" si="96"/>
        <v>0</v>
      </c>
    </row>
    <row r="761" spans="1:7" x14ac:dyDescent="0.25">
      <c r="A761" t="str">
        <f t="shared" si="92"/>
        <v>b</v>
      </c>
      <c r="B761" s="8"/>
      <c r="C761" s="9" t="s">
        <v>11</v>
      </c>
      <c r="D761" s="10">
        <f t="shared" si="96"/>
        <v>0</v>
      </c>
      <c r="E761" s="10">
        <f t="shared" si="96"/>
        <v>0</v>
      </c>
      <c r="F761" s="10">
        <f t="shared" si="96"/>
        <v>0</v>
      </c>
      <c r="G761" s="10">
        <f t="shared" si="96"/>
        <v>0</v>
      </c>
    </row>
    <row r="762" spans="1:7" x14ac:dyDescent="0.25">
      <c r="A762" t="str">
        <f t="shared" si="92"/>
        <v>b</v>
      </c>
      <c r="B762" s="8"/>
      <c r="C762" s="9" t="s">
        <v>12</v>
      </c>
      <c r="D762" s="10">
        <f t="shared" si="96"/>
        <v>0</v>
      </c>
      <c r="E762" s="10">
        <f t="shared" si="96"/>
        <v>0</v>
      </c>
      <c r="F762" s="10">
        <f t="shared" si="96"/>
        <v>0</v>
      </c>
      <c r="G762" s="10">
        <f t="shared" si="96"/>
        <v>0</v>
      </c>
    </row>
    <row r="763" spans="1:7" x14ac:dyDescent="0.25">
      <c r="A763" t="str">
        <f t="shared" si="92"/>
        <v>b</v>
      </c>
      <c r="B763" s="8"/>
      <c r="C763" s="9" t="s">
        <v>13</v>
      </c>
      <c r="D763" s="10">
        <f t="shared" si="96"/>
        <v>0</v>
      </c>
      <c r="E763" s="10">
        <f t="shared" si="96"/>
        <v>0</v>
      </c>
      <c r="F763" s="10">
        <f t="shared" si="96"/>
        <v>0</v>
      </c>
      <c r="G763" s="10">
        <f t="shared" si="96"/>
        <v>0</v>
      </c>
    </row>
    <row r="764" spans="1:7" x14ac:dyDescent="0.25">
      <c r="A764" t="str">
        <f t="shared" si="92"/>
        <v>b</v>
      </c>
      <c r="B764" s="8"/>
      <c r="C764" s="9" t="s">
        <v>14</v>
      </c>
      <c r="D764" s="10">
        <f t="shared" si="96"/>
        <v>0</v>
      </c>
      <c r="E764" s="10">
        <f t="shared" si="96"/>
        <v>0</v>
      </c>
      <c r="F764" s="10">
        <f t="shared" si="96"/>
        <v>0</v>
      </c>
      <c r="G764" s="10">
        <f t="shared" si="96"/>
        <v>0</v>
      </c>
    </row>
    <row r="765" spans="1:7" x14ac:dyDescent="0.25">
      <c r="A765" t="str">
        <f t="shared" si="92"/>
        <v>b</v>
      </c>
      <c r="B765" s="8"/>
      <c r="C765" s="9" t="s">
        <v>15</v>
      </c>
      <c r="D765" s="10">
        <f t="shared" si="96"/>
        <v>0</v>
      </c>
      <c r="E765" s="10">
        <f t="shared" si="96"/>
        <v>0</v>
      </c>
      <c r="F765" s="10">
        <f t="shared" si="96"/>
        <v>0</v>
      </c>
      <c r="G765" s="10">
        <f t="shared" si="96"/>
        <v>0</v>
      </c>
    </row>
    <row r="766" spans="1:7" x14ac:dyDescent="0.25">
      <c r="A766" t="str">
        <f t="shared" si="92"/>
        <v>b</v>
      </c>
      <c r="B766" s="8"/>
      <c r="C766" s="9" t="s">
        <v>16</v>
      </c>
      <c r="D766" s="10">
        <f t="shared" si="96"/>
        <v>0</v>
      </c>
      <c r="E766" s="10">
        <f t="shared" si="96"/>
        <v>0</v>
      </c>
      <c r="F766" s="10">
        <f t="shared" si="96"/>
        <v>0</v>
      </c>
      <c r="G766" s="10">
        <f t="shared" si="96"/>
        <v>0</v>
      </c>
    </row>
    <row r="767" spans="1:7" x14ac:dyDescent="0.25">
      <c r="A767" t="str">
        <f t="shared" si="92"/>
        <v>b</v>
      </c>
      <c r="B767" s="8"/>
      <c r="C767" s="9" t="s">
        <v>17</v>
      </c>
      <c r="D767" s="10">
        <f t="shared" si="96"/>
        <v>0</v>
      </c>
      <c r="E767" s="10">
        <f t="shared" si="96"/>
        <v>0</v>
      </c>
      <c r="F767" s="10">
        <f t="shared" si="96"/>
        <v>0</v>
      </c>
      <c r="G767" s="10">
        <f t="shared" si="96"/>
        <v>0</v>
      </c>
    </row>
    <row r="768" spans="1:7" x14ac:dyDescent="0.25">
      <c r="A768" t="str">
        <f t="shared" si="92"/>
        <v>b</v>
      </c>
      <c r="B768" s="5"/>
      <c r="C768" s="6" t="s">
        <v>18</v>
      </c>
      <c r="D768" s="7">
        <f t="shared" si="96"/>
        <v>0</v>
      </c>
      <c r="E768" s="7">
        <f t="shared" si="96"/>
        <v>0</v>
      </c>
      <c r="F768" s="7">
        <f t="shared" si="96"/>
        <v>0</v>
      </c>
      <c r="G768" s="7">
        <f t="shared" si="96"/>
        <v>0</v>
      </c>
    </row>
    <row r="769" spans="1:7" x14ac:dyDescent="0.25">
      <c r="A769" t="str">
        <f t="shared" si="92"/>
        <v>b</v>
      </c>
      <c r="B769" s="5"/>
      <c r="C769" s="6" t="s">
        <v>19</v>
      </c>
      <c r="D769" s="7">
        <f t="shared" si="96"/>
        <v>0</v>
      </c>
      <c r="E769" s="7">
        <f t="shared" si="96"/>
        <v>0</v>
      </c>
      <c r="F769" s="7">
        <f t="shared" si="96"/>
        <v>0</v>
      </c>
      <c r="G769" s="7">
        <f t="shared" si="96"/>
        <v>0</v>
      </c>
    </row>
    <row r="770" spans="1:7" ht="15.75" thickBot="1" x14ac:dyDescent="0.3">
      <c r="A770" t="str">
        <f t="shared" si="92"/>
        <v>b</v>
      </c>
      <c r="B770" s="11"/>
      <c r="C770" s="12" t="s">
        <v>20</v>
      </c>
      <c r="D770" s="13">
        <f t="shared" si="96"/>
        <v>0</v>
      </c>
      <c r="E770" s="13">
        <f t="shared" si="96"/>
        <v>0</v>
      </c>
      <c r="F770" s="13">
        <f t="shared" si="96"/>
        <v>0</v>
      </c>
      <c r="G770" s="13">
        <f t="shared" si="96"/>
        <v>0</v>
      </c>
    </row>
    <row r="771" spans="1:7" ht="32.25" customHeight="1" thickTop="1" thickBot="1" x14ac:dyDescent="0.3">
      <c r="A771" t="str">
        <f t="shared" si="92"/>
        <v>b</v>
      </c>
      <c r="B771" s="16" t="s">
        <v>133</v>
      </c>
      <c r="C771" s="4" t="s">
        <v>132</v>
      </c>
      <c r="D771" s="4">
        <f t="shared" ref="D771:G771" si="97">D772+D780+D781+D782</f>
        <v>0</v>
      </c>
      <c r="E771" s="4">
        <f t="shared" si="97"/>
        <v>0</v>
      </c>
      <c r="F771" s="4">
        <f t="shared" si="97"/>
        <v>0</v>
      </c>
      <c r="G771" s="4">
        <f t="shared" si="97"/>
        <v>0</v>
      </c>
    </row>
    <row r="772" spans="1:7" ht="15.75" thickTop="1" x14ac:dyDescent="0.25">
      <c r="A772" t="str">
        <f t="shared" ref="A772:A835" si="98">IF(OR(D772&lt;&gt;0,E772&lt;&gt;0,F772&lt;&gt;0,G772&lt;&gt;0,),"a","b")</f>
        <v>b</v>
      </c>
      <c r="B772" s="5"/>
      <c r="C772" s="6" t="s">
        <v>10</v>
      </c>
      <c r="D772" s="7">
        <f t="shared" ref="D772:G772" si="99">SUM(D773:D779)</f>
        <v>0</v>
      </c>
      <c r="E772" s="7">
        <f t="shared" si="99"/>
        <v>0</v>
      </c>
      <c r="F772" s="7">
        <f t="shared" si="99"/>
        <v>0</v>
      </c>
      <c r="G772" s="7">
        <f t="shared" si="99"/>
        <v>0</v>
      </c>
    </row>
    <row r="773" spans="1:7" x14ac:dyDescent="0.25">
      <c r="A773" t="str">
        <f t="shared" si="98"/>
        <v>b</v>
      </c>
      <c r="B773" s="8"/>
      <c r="C773" s="9" t="s">
        <v>11</v>
      </c>
      <c r="D773" s="10"/>
      <c r="E773" s="10"/>
      <c r="F773" s="10"/>
      <c r="G773" s="10"/>
    </row>
    <row r="774" spans="1:7" x14ac:dyDescent="0.25">
      <c r="A774" t="str">
        <f t="shared" si="98"/>
        <v>b</v>
      </c>
      <c r="B774" s="8"/>
      <c r="C774" s="9" t="s">
        <v>12</v>
      </c>
      <c r="D774" s="10"/>
      <c r="E774" s="10"/>
      <c r="F774" s="10"/>
      <c r="G774" s="10"/>
    </row>
    <row r="775" spans="1:7" x14ac:dyDescent="0.25">
      <c r="A775" t="str">
        <f t="shared" si="98"/>
        <v>b</v>
      </c>
      <c r="B775" s="8"/>
      <c r="C775" s="9" t="s">
        <v>13</v>
      </c>
      <c r="D775" s="10"/>
      <c r="E775" s="10"/>
      <c r="F775" s="10"/>
      <c r="G775" s="10"/>
    </row>
    <row r="776" spans="1:7" x14ac:dyDescent="0.25">
      <c r="A776" t="str">
        <f t="shared" si="98"/>
        <v>b</v>
      </c>
      <c r="B776" s="8"/>
      <c r="C776" s="9" t="s">
        <v>14</v>
      </c>
      <c r="D776" s="10"/>
      <c r="E776" s="10"/>
      <c r="F776" s="10"/>
      <c r="G776" s="10"/>
    </row>
    <row r="777" spans="1:7" x14ac:dyDescent="0.25">
      <c r="A777" t="str">
        <f t="shared" si="98"/>
        <v>b</v>
      </c>
      <c r="B777" s="8"/>
      <c r="C777" s="9" t="s">
        <v>15</v>
      </c>
      <c r="D777" s="10"/>
      <c r="E777" s="10"/>
      <c r="F777" s="10"/>
      <c r="G777" s="10"/>
    </row>
    <row r="778" spans="1:7" x14ac:dyDescent="0.25">
      <c r="A778" t="str">
        <f t="shared" si="98"/>
        <v>b</v>
      </c>
      <c r="B778" s="8"/>
      <c r="C778" s="9" t="s">
        <v>16</v>
      </c>
      <c r="D778" s="10"/>
      <c r="E778" s="10"/>
      <c r="F778" s="10"/>
      <c r="G778" s="10"/>
    </row>
    <row r="779" spans="1:7" x14ac:dyDescent="0.25">
      <c r="A779" t="str">
        <f t="shared" si="98"/>
        <v>b</v>
      </c>
      <c r="B779" s="8"/>
      <c r="C779" s="9" t="s">
        <v>17</v>
      </c>
      <c r="D779" s="10"/>
      <c r="E779" s="10"/>
      <c r="F779" s="10"/>
      <c r="G779" s="10"/>
    </row>
    <row r="780" spans="1:7" x14ac:dyDescent="0.25">
      <c r="A780" t="str">
        <f t="shared" si="98"/>
        <v>b</v>
      </c>
      <c r="B780" s="5"/>
      <c r="C780" s="6" t="s">
        <v>18</v>
      </c>
      <c r="D780" s="7">
        <v>0</v>
      </c>
      <c r="E780" s="7">
        <v>0</v>
      </c>
      <c r="F780" s="7">
        <v>0</v>
      </c>
      <c r="G780" s="7">
        <v>0</v>
      </c>
    </row>
    <row r="781" spans="1:7" x14ac:dyDescent="0.25">
      <c r="A781" t="str">
        <f t="shared" si="98"/>
        <v>b</v>
      </c>
      <c r="B781" s="5"/>
      <c r="C781" s="6" t="s">
        <v>19</v>
      </c>
      <c r="D781" s="7">
        <v>0</v>
      </c>
      <c r="E781" s="7">
        <v>0</v>
      </c>
      <c r="F781" s="7">
        <v>0</v>
      </c>
      <c r="G781" s="7">
        <v>0</v>
      </c>
    </row>
    <row r="782" spans="1:7" ht="15.75" thickBot="1" x14ac:dyDescent="0.3">
      <c r="A782" t="str">
        <f t="shared" si="98"/>
        <v>b</v>
      </c>
      <c r="B782" s="11"/>
      <c r="C782" s="12" t="s">
        <v>20</v>
      </c>
      <c r="D782" s="13">
        <v>0</v>
      </c>
      <c r="E782" s="13">
        <v>0</v>
      </c>
      <c r="F782" s="13">
        <v>0</v>
      </c>
      <c r="G782" s="13">
        <v>0</v>
      </c>
    </row>
    <row r="783" spans="1:7" ht="61.5" thickTop="1" thickBot="1" x14ac:dyDescent="0.3">
      <c r="A783" t="str">
        <f t="shared" si="98"/>
        <v>b</v>
      </c>
      <c r="B783" s="3" t="s">
        <v>134</v>
      </c>
      <c r="C783" s="14" t="s">
        <v>135</v>
      </c>
      <c r="D783" s="4">
        <f t="shared" ref="D783:G783" si="100">D784+D792+D793+D794</f>
        <v>0</v>
      </c>
      <c r="E783" s="4">
        <f t="shared" si="100"/>
        <v>0</v>
      </c>
      <c r="F783" s="4">
        <f t="shared" si="100"/>
        <v>0</v>
      </c>
      <c r="G783" s="4">
        <f t="shared" si="100"/>
        <v>0</v>
      </c>
    </row>
    <row r="784" spans="1:7" ht="15.75" thickTop="1" x14ac:dyDescent="0.25">
      <c r="A784" t="str">
        <f t="shared" si="98"/>
        <v>b</v>
      </c>
      <c r="B784" s="5"/>
      <c r="C784" s="6" t="s">
        <v>10</v>
      </c>
      <c r="D784" s="7">
        <f t="shared" ref="D784:G784" si="101">SUM(D785:D791)</f>
        <v>0</v>
      </c>
      <c r="E784" s="7">
        <f t="shared" si="101"/>
        <v>0</v>
      </c>
      <c r="F784" s="7">
        <f t="shared" si="101"/>
        <v>0</v>
      </c>
      <c r="G784" s="7">
        <f t="shared" si="101"/>
        <v>0</v>
      </c>
    </row>
    <row r="785" spans="1:7" x14ac:dyDescent="0.25">
      <c r="A785" t="str">
        <f t="shared" si="98"/>
        <v>b</v>
      </c>
      <c r="B785" s="8"/>
      <c r="C785" s="9" t="s">
        <v>11</v>
      </c>
      <c r="D785" s="10"/>
      <c r="E785" s="10"/>
      <c r="F785" s="10"/>
      <c r="G785" s="10"/>
    </row>
    <row r="786" spans="1:7" x14ac:dyDescent="0.25">
      <c r="A786" t="str">
        <f t="shared" si="98"/>
        <v>b</v>
      </c>
      <c r="B786" s="8"/>
      <c r="C786" s="9" t="s">
        <v>12</v>
      </c>
      <c r="D786" s="10"/>
      <c r="E786" s="10"/>
      <c r="F786" s="10"/>
      <c r="G786" s="10"/>
    </row>
    <row r="787" spans="1:7" x14ac:dyDescent="0.25">
      <c r="A787" t="str">
        <f t="shared" si="98"/>
        <v>b</v>
      </c>
      <c r="B787" s="8"/>
      <c r="C787" s="9" t="s">
        <v>13</v>
      </c>
      <c r="D787" s="10"/>
      <c r="E787" s="10"/>
      <c r="F787" s="10"/>
      <c r="G787" s="10"/>
    </row>
    <row r="788" spans="1:7" x14ac:dyDescent="0.25">
      <c r="A788" t="str">
        <f t="shared" si="98"/>
        <v>b</v>
      </c>
      <c r="B788" s="8"/>
      <c r="C788" s="9" t="s">
        <v>14</v>
      </c>
      <c r="D788" s="10"/>
      <c r="E788" s="10"/>
      <c r="F788" s="10"/>
      <c r="G788" s="10"/>
    </row>
    <row r="789" spans="1:7" x14ac:dyDescent="0.25">
      <c r="A789" t="str">
        <f t="shared" si="98"/>
        <v>b</v>
      </c>
      <c r="B789" s="8"/>
      <c r="C789" s="9" t="s">
        <v>15</v>
      </c>
      <c r="D789" s="10"/>
      <c r="E789" s="10"/>
      <c r="F789" s="10"/>
      <c r="G789" s="10"/>
    </row>
    <row r="790" spans="1:7" x14ac:dyDescent="0.25">
      <c r="A790" t="str">
        <f t="shared" si="98"/>
        <v>b</v>
      </c>
      <c r="B790" s="8"/>
      <c r="C790" s="9" t="s">
        <v>16</v>
      </c>
      <c r="D790" s="10"/>
      <c r="E790" s="10"/>
      <c r="F790" s="10"/>
      <c r="G790" s="10"/>
    </row>
    <row r="791" spans="1:7" x14ac:dyDescent="0.25">
      <c r="A791" t="str">
        <f t="shared" si="98"/>
        <v>b</v>
      </c>
      <c r="B791" s="8"/>
      <c r="C791" s="9" t="s">
        <v>17</v>
      </c>
      <c r="D791" s="10"/>
      <c r="E791" s="10"/>
      <c r="F791" s="10"/>
      <c r="G791" s="10"/>
    </row>
    <row r="792" spans="1:7" x14ac:dyDescent="0.25">
      <c r="A792" t="str">
        <f t="shared" si="98"/>
        <v>b</v>
      </c>
      <c r="B792" s="5"/>
      <c r="C792" s="6" t="s">
        <v>18</v>
      </c>
      <c r="D792" s="7">
        <v>0</v>
      </c>
      <c r="E792" s="7">
        <v>0</v>
      </c>
      <c r="F792" s="7">
        <v>0</v>
      </c>
      <c r="G792" s="7">
        <v>0</v>
      </c>
    </row>
    <row r="793" spans="1:7" x14ac:dyDescent="0.25">
      <c r="A793" t="str">
        <f t="shared" si="98"/>
        <v>b</v>
      </c>
      <c r="B793" s="5"/>
      <c r="C793" s="6" t="s">
        <v>19</v>
      </c>
      <c r="D793" s="7">
        <v>0</v>
      </c>
      <c r="E793" s="7">
        <v>0</v>
      </c>
      <c r="F793" s="7">
        <v>0</v>
      </c>
      <c r="G793" s="7">
        <v>0</v>
      </c>
    </row>
    <row r="794" spans="1:7" ht="15.75" thickBot="1" x14ac:dyDescent="0.3">
      <c r="A794" t="str">
        <f t="shared" si="98"/>
        <v>b</v>
      </c>
      <c r="B794" s="11"/>
      <c r="C794" s="12" t="s">
        <v>20</v>
      </c>
      <c r="D794" s="13">
        <v>0</v>
      </c>
      <c r="E794" s="13">
        <v>0</v>
      </c>
      <c r="F794" s="13">
        <v>0</v>
      </c>
      <c r="G794" s="13">
        <v>0</v>
      </c>
    </row>
    <row r="795" spans="1:7" ht="31.5" thickTop="1" thickBot="1" x14ac:dyDescent="0.3">
      <c r="A795" t="str">
        <f t="shared" si="98"/>
        <v>b</v>
      </c>
      <c r="B795" s="3" t="s">
        <v>136</v>
      </c>
      <c r="C795" s="14" t="s">
        <v>137</v>
      </c>
      <c r="D795" s="4">
        <f t="shared" ref="D795:G795" si="102">D796+D804+D805+D806</f>
        <v>0</v>
      </c>
      <c r="E795" s="4">
        <f t="shared" si="102"/>
        <v>0</v>
      </c>
      <c r="F795" s="4">
        <f t="shared" si="102"/>
        <v>0</v>
      </c>
      <c r="G795" s="4">
        <f t="shared" si="102"/>
        <v>0</v>
      </c>
    </row>
    <row r="796" spans="1:7" ht="15.75" thickTop="1" x14ac:dyDescent="0.25">
      <c r="A796" t="str">
        <f t="shared" si="98"/>
        <v>b</v>
      </c>
      <c r="B796" s="5"/>
      <c r="C796" s="6" t="s">
        <v>10</v>
      </c>
      <c r="D796" s="7">
        <f t="shared" ref="D796:G796" si="103">SUM(D797:D803)</f>
        <v>0</v>
      </c>
      <c r="E796" s="7">
        <f t="shared" si="103"/>
        <v>0</v>
      </c>
      <c r="F796" s="7">
        <f t="shared" si="103"/>
        <v>0</v>
      </c>
      <c r="G796" s="7">
        <f t="shared" si="103"/>
        <v>0</v>
      </c>
    </row>
    <row r="797" spans="1:7" x14ac:dyDescent="0.25">
      <c r="A797" t="str">
        <f t="shared" si="98"/>
        <v>b</v>
      </c>
      <c r="B797" s="8"/>
      <c r="C797" s="9" t="s">
        <v>11</v>
      </c>
      <c r="D797" s="10"/>
      <c r="E797" s="10"/>
      <c r="F797" s="10"/>
      <c r="G797" s="10"/>
    </row>
    <row r="798" spans="1:7" x14ac:dyDescent="0.25">
      <c r="A798" t="str">
        <f t="shared" si="98"/>
        <v>b</v>
      </c>
      <c r="B798" s="8"/>
      <c r="C798" s="9" t="s">
        <v>12</v>
      </c>
      <c r="D798" s="10"/>
      <c r="E798" s="10"/>
      <c r="F798" s="10"/>
      <c r="G798" s="10"/>
    </row>
    <row r="799" spans="1:7" x14ac:dyDescent="0.25">
      <c r="A799" t="str">
        <f t="shared" si="98"/>
        <v>b</v>
      </c>
      <c r="B799" s="8"/>
      <c r="C799" s="9" t="s">
        <v>13</v>
      </c>
      <c r="D799" s="10"/>
      <c r="E799" s="10"/>
      <c r="F799" s="10"/>
      <c r="G799" s="10"/>
    </row>
    <row r="800" spans="1:7" x14ac:dyDescent="0.25">
      <c r="A800" t="str">
        <f t="shared" si="98"/>
        <v>b</v>
      </c>
      <c r="B800" s="8"/>
      <c r="C800" s="9" t="s">
        <v>14</v>
      </c>
      <c r="D800" s="10"/>
      <c r="E800" s="10"/>
      <c r="F800" s="10"/>
      <c r="G800" s="10"/>
    </row>
    <row r="801" spans="1:7" x14ac:dyDescent="0.25">
      <c r="A801" t="str">
        <f t="shared" si="98"/>
        <v>b</v>
      </c>
      <c r="B801" s="8"/>
      <c r="C801" s="9" t="s">
        <v>15</v>
      </c>
      <c r="D801" s="10"/>
      <c r="E801" s="10"/>
      <c r="F801" s="10"/>
      <c r="G801" s="10"/>
    </row>
    <row r="802" spans="1:7" x14ac:dyDescent="0.25">
      <c r="A802" t="str">
        <f t="shared" si="98"/>
        <v>b</v>
      </c>
      <c r="B802" s="8"/>
      <c r="C802" s="9" t="s">
        <v>16</v>
      </c>
      <c r="D802" s="10"/>
      <c r="E802" s="10"/>
      <c r="F802" s="10"/>
      <c r="G802" s="10"/>
    </row>
    <row r="803" spans="1:7" x14ac:dyDescent="0.25">
      <c r="A803" t="str">
        <f t="shared" si="98"/>
        <v>b</v>
      </c>
      <c r="B803" s="8"/>
      <c r="C803" s="9" t="s">
        <v>17</v>
      </c>
      <c r="D803" s="10"/>
      <c r="E803" s="10"/>
      <c r="F803" s="10"/>
      <c r="G803" s="10"/>
    </row>
    <row r="804" spans="1:7" x14ac:dyDescent="0.25">
      <c r="A804" t="str">
        <f t="shared" si="98"/>
        <v>b</v>
      </c>
      <c r="B804" s="5"/>
      <c r="C804" s="6" t="s">
        <v>18</v>
      </c>
      <c r="D804" s="7">
        <v>0</v>
      </c>
      <c r="E804" s="7">
        <v>0</v>
      </c>
      <c r="F804" s="7">
        <v>0</v>
      </c>
      <c r="G804" s="7">
        <v>0</v>
      </c>
    </row>
    <row r="805" spans="1:7" x14ac:dyDescent="0.25">
      <c r="A805" t="str">
        <f t="shared" si="98"/>
        <v>b</v>
      </c>
      <c r="B805" s="5"/>
      <c r="C805" s="6" t="s">
        <v>19</v>
      </c>
      <c r="D805" s="7">
        <v>0</v>
      </c>
      <c r="E805" s="7">
        <v>0</v>
      </c>
      <c r="F805" s="7">
        <v>0</v>
      </c>
      <c r="G805" s="7">
        <v>0</v>
      </c>
    </row>
    <row r="806" spans="1:7" ht="15.75" thickBot="1" x14ac:dyDescent="0.3">
      <c r="A806" t="str">
        <f t="shared" si="98"/>
        <v>b</v>
      </c>
      <c r="B806" s="11"/>
      <c r="C806" s="12" t="s">
        <v>20</v>
      </c>
      <c r="D806" s="13">
        <v>0</v>
      </c>
      <c r="E806" s="13">
        <v>0</v>
      </c>
      <c r="F806" s="13">
        <v>0</v>
      </c>
      <c r="G806" s="13">
        <v>0</v>
      </c>
    </row>
    <row r="807" spans="1:7" ht="32.25" customHeight="1" thickTop="1" thickBot="1" x14ac:dyDescent="0.3">
      <c r="A807" t="str">
        <f t="shared" si="98"/>
        <v>b</v>
      </c>
      <c r="B807" s="16" t="s">
        <v>138</v>
      </c>
      <c r="C807" s="4" t="s">
        <v>139</v>
      </c>
      <c r="D807" s="4">
        <f t="shared" ref="D807:G807" si="104">D808+D816+D817+D818</f>
        <v>0</v>
      </c>
      <c r="E807" s="4">
        <f t="shared" si="104"/>
        <v>0</v>
      </c>
      <c r="F807" s="4">
        <f t="shared" si="104"/>
        <v>0</v>
      </c>
      <c r="G807" s="4">
        <f t="shared" si="104"/>
        <v>0</v>
      </c>
    </row>
    <row r="808" spans="1:7" ht="15.75" thickTop="1" x14ac:dyDescent="0.25">
      <c r="A808" t="str">
        <f t="shared" si="98"/>
        <v>b</v>
      </c>
      <c r="B808" s="5"/>
      <c r="C808" s="6" t="s">
        <v>10</v>
      </c>
      <c r="D808" s="7">
        <f t="shared" ref="D808:G808" si="105">SUM(D809:D815)</f>
        <v>0</v>
      </c>
      <c r="E808" s="7">
        <f t="shared" si="105"/>
        <v>0</v>
      </c>
      <c r="F808" s="7">
        <f t="shared" si="105"/>
        <v>0</v>
      </c>
      <c r="G808" s="7">
        <f t="shared" si="105"/>
        <v>0</v>
      </c>
    </row>
    <row r="809" spans="1:7" x14ac:dyDescent="0.25">
      <c r="A809" t="str">
        <f t="shared" si="98"/>
        <v>b</v>
      </c>
      <c r="B809" s="8"/>
      <c r="C809" s="9" t="s">
        <v>11</v>
      </c>
      <c r="D809" s="10"/>
      <c r="E809" s="10"/>
      <c r="F809" s="10"/>
      <c r="G809" s="10"/>
    </row>
    <row r="810" spans="1:7" x14ac:dyDescent="0.25">
      <c r="A810" t="str">
        <f t="shared" si="98"/>
        <v>b</v>
      </c>
      <c r="B810" s="8"/>
      <c r="C810" s="9" t="s">
        <v>12</v>
      </c>
      <c r="D810" s="10"/>
      <c r="E810" s="10"/>
      <c r="F810" s="10"/>
      <c r="G810" s="10"/>
    </row>
    <row r="811" spans="1:7" x14ac:dyDescent="0.25">
      <c r="A811" t="str">
        <f t="shared" si="98"/>
        <v>b</v>
      </c>
      <c r="B811" s="8"/>
      <c r="C811" s="9" t="s">
        <v>13</v>
      </c>
      <c r="D811" s="10"/>
      <c r="E811" s="10"/>
      <c r="F811" s="10"/>
      <c r="G811" s="10"/>
    </row>
    <row r="812" spans="1:7" x14ac:dyDescent="0.25">
      <c r="A812" t="str">
        <f t="shared" si="98"/>
        <v>b</v>
      </c>
      <c r="B812" s="8"/>
      <c r="C812" s="9" t="s">
        <v>14</v>
      </c>
      <c r="D812" s="10"/>
      <c r="E812" s="10"/>
      <c r="F812" s="10"/>
      <c r="G812" s="10"/>
    </row>
    <row r="813" spans="1:7" x14ac:dyDescent="0.25">
      <c r="A813" t="str">
        <f t="shared" si="98"/>
        <v>b</v>
      </c>
      <c r="B813" s="8"/>
      <c r="C813" s="9" t="s">
        <v>15</v>
      </c>
      <c r="D813" s="10"/>
      <c r="E813" s="10"/>
      <c r="F813" s="10"/>
      <c r="G813" s="10"/>
    </row>
    <row r="814" spans="1:7" x14ac:dyDescent="0.25">
      <c r="A814" t="str">
        <f t="shared" si="98"/>
        <v>b</v>
      </c>
      <c r="B814" s="8"/>
      <c r="C814" s="9" t="s">
        <v>16</v>
      </c>
      <c r="D814" s="10"/>
      <c r="E814" s="10"/>
      <c r="F814" s="10"/>
      <c r="G814" s="10"/>
    </row>
    <row r="815" spans="1:7" x14ac:dyDescent="0.25">
      <c r="A815" t="str">
        <f t="shared" si="98"/>
        <v>b</v>
      </c>
      <c r="B815" s="8"/>
      <c r="C815" s="9" t="s">
        <v>17</v>
      </c>
      <c r="D815" s="10"/>
      <c r="E815" s="10"/>
      <c r="F815" s="10"/>
      <c r="G815" s="10"/>
    </row>
    <row r="816" spans="1:7" x14ac:dyDescent="0.25">
      <c r="A816" t="str">
        <f t="shared" si="98"/>
        <v>b</v>
      </c>
      <c r="B816" s="5"/>
      <c r="C816" s="6" t="s">
        <v>18</v>
      </c>
      <c r="D816" s="7">
        <v>0</v>
      </c>
      <c r="E816" s="7">
        <v>0</v>
      </c>
      <c r="F816" s="7">
        <v>0</v>
      </c>
      <c r="G816" s="7">
        <v>0</v>
      </c>
    </row>
    <row r="817" spans="1:7" x14ac:dyDescent="0.25">
      <c r="A817" t="str">
        <f t="shared" si="98"/>
        <v>b</v>
      </c>
      <c r="B817" s="5"/>
      <c r="C817" s="6" t="s">
        <v>19</v>
      </c>
      <c r="D817" s="7">
        <v>0</v>
      </c>
      <c r="E817" s="7">
        <v>0</v>
      </c>
      <c r="F817" s="7">
        <v>0</v>
      </c>
      <c r="G817" s="7">
        <v>0</v>
      </c>
    </row>
    <row r="818" spans="1:7" ht="15.75" thickBot="1" x14ac:dyDescent="0.3">
      <c r="A818" t="str">
        <f t="shared" si="98"/>
        <v>b</v>
      </c>
      <c r="B818" s="11"/>
      <c r="C818" s="12" t="s">
        <v>20</v>
      </c>
      <c r="D818" s="13">
        <v>0</v>
      </c>
      <c r="E818" s="13">
        <v>0</v>
      </c>
      <c r="F818" s="13">
        <v>0</v>
      </c>
      <c r="G818" s="13">
        <v>0</v>
      </c>
    </row>
    <row r="819" spans="1:7" ht="32.25" customHeight="1" thickTop="1" thickBot="1" x14ac:dyDescent="0.3">
      <c r="A819" t="str">
        <f t="shared" si="98"/>
        <v>b</v>
      </c>
      <c r="B819" s="16" t="s">
        <v>140</v>
      </c>
      <c r="C819" s="4" t="s">
        <v>141</v>
      </c>
      <c r="D819" s="4">
        <f>D831+D843</f>
        <v>0</v>
      </c>
      <c r="E819" s="4">
        <f>E831+E843</f>
        <v>0</v>
      </c>
      <c r="F819" s="4">
        <f>F831+F843</f>
        <v>0</v>
      </c>
      <c r="G819" s="4">
        <f>G831+G843</f>
        <v>0</v>
      </c>
    </row>
    <row r="820" spans="1:7" ht="15.75" thickTop="1" x14ac:dyDescent="0.25">
      <c r="A820" t="str">
        <f t="shared" si="98"/>
        <v>b</v>
      </c>
      <c r="B820" s="5"/>
      <c r="C820" s="6" t="s">
        <v>10</v>
      </c>
      <c r="D820" s="7">
        <f t="shared" ref="D820:G830" si="106">D832+D844</f>
        <v>0</v>
      </c>
      <c r="E820" s="7">
        <f t="shared" si="106"/>
        <v>0</v>
      </c>
      <c r="F820" s="7">
        <f t="shared" si="106"/>
        <v>0</v>
      </c>
      <c r="G820" s="7">
        <f t="shared" si="106"/>
        <v>0</v>
      </c>
    </row>
    <row r="821" spans="1:7" x14ac:dyDescent="0.25">
      <c r="A821" t="str">
        <f t="shared" si="98"/>
        <v>b</v>
      </c>
      <c r="B821" s="8"/>
      <c r="C821" s="9" t="s">
        <v>11</v>
      </c>
      <c r="D821" s="10">
        <f t="shared" si="106"/>
        <v>0</v>
      </c>
      <c r="E821" s="10">
        <f t="shared" si="106"/>
        <v>0</v>
      </c>
      <c r="F821" s="10">
        <f t="shared" si="106"/>
        <v>0</v>
      </c>
      <c r="G821" s="10">
        <f t="shared" si="106"/>
        <v>0</v>
      </c>
    </row>
    <row r="822" spans="1:7" x14ac:dyDescent="0.25">
      <c r="A822" t="str">
        <f t="shared" si="98"/>
        <v>b</v>
      </c>
      <c r="B822" s="8"/>
      <c r="C822" s="9" t="s">
        <v>12</v>
      </c>
      <c r="D822" s="10">
        <f t="shared" si="106"/>
        <v>0</v>
      </c>
      <c r="E822" s="10">
        <f t="shared" si="106"/>
        <v>0</v>
      </c>
      <c r="F822" s="10">
        <f t="shared" si="106"/>
        <v>0</v>
      </c>
      <c r="G822" s="10">
        <f t="shared" si="106"/>
        <v>0</v>
      </c>
    </row>
    <row r="823" spans="1:7" x14ac:dyDescent="0.25">
      <c r="A823" t="str">
        <f t="shared" si="98"/>
        <v>b</v>
      </c>
      <c r="B823" s="8"/>
      <c r="C823" s="9" t="s">
        <v>13</v>
      </c>
      <c r="D823" s="10">
        <f t="shared" si="106"/>
        <v>0</v>
      </c>
      <c r="E823" s="10">
        <f t="shared" si="106"/>
        <v>0</v>
      </c>
      <c r="F823" s="10">
        <f t="shared" si="106"/>
        <v>0</v>
      </c>
      <c r="G823" s="10">
        <f t="shared" si="106"/>
        <v>0</v>
      </c>
    </row>
    <row r="824" spans="1:7" x14ac:dyDescent="0.25">
      <c r="A824" t="str">
        <f t="shared" si="98"/>
        <v>b</v>
      </c>
      <c r="B824" s="8"/>
      <c r="C824" s="9" t="s">
        <v>14</v>
      </c>
      <c r="D824" s="10">
        <f t="shared" si="106"/>
        <v>0</v>
      </c>
      <c r="E824" s="10">
        <f t="shared" si="106"/>
        <v>0</v>
      </c>
      <c r="F824" s="10">
        <f t="shared" si="106"/>
        <v>0</v>
      </c>
      <c r="G824" s="10">
        <f t="shared" si="106"/>
        <v>0</v>
      </c>
    </row>
    <row r="825" spans="1:7" x14ac:dyDescent="0.25">
      <c r="A825" t="str">
        <f t="shared" si="98"/>
        <v>b</v>
      </c>
      <c r="B825" s="8"/>
      <c r="C825" s="9" t="s">
        <v>15</v>
      </c>
      <c r="D825" s="10">
        <f t="shared" si="106"/>
        <v>0</v>
      </c>
      <c r="E825" s="10">
        <f t="shared" si="106"/>
        <v>0</v>
      </c>
      <c r="F825" s="10">
        <f t="shared" si="106"/>
        <v>0</v>
      </c>
      <c r="G825" s="10">
        <f t="shared" si="106"/>
        <v>0</v>
      </c>
    </row>
    <row r="826" spans="1:7" x14ac:dyDescent="0.25">
      <c r="A826" t="str">
        <f t="shared" si="98"/>
        <v>b</v>
      </c>
      <c r="B826" s="8"/>
      <c r="C826" s="9" t="s">
        <v>16</v>
      </c>
      <c r="D826" s="10">
        <f t="shared" si="106"/>
        <v>0</v>
      </c>
      <c r="E826" s="10">
        <f t="shared" si="106"/>
        <v>0</v>
      </c>
      <c r="F826" s="10">
        <f t="shared" si="106"/>
        <v>0</v>
      </c>
      <c r="G826" s="10">
        <f t="shared" si="106"/>
        <v>0</v>
      </c>
    </row>
    <row r="827" spans="1:7" x14ac:dyDescent="0.25">
      <c r="A827" t="str">
        <f t="shared" si="98"/>
        <v>b</v>
      </c>
      <c r="B827" s="8"/>
      <c r="C827" s="9" t="s">
        <v>17</v>
      </c>
      <c r="D827" s="10">
        <f t="shared" si="106"/>
        <v>0</v>
      </c>
      <c r="E827" s="10">
        <f t="shared" si="106"/>
        <v>0</v>
      </c>
      <c r="F827" s="10">
        <f t="shared" si="106"/>
        <v>0</v>
      </c>
      <c r="G827" s="10">
        <f t="shared" si="106"/>
        <v>0</v>
      </c>
    </row>
    <row r="828" spans="1:7" x14ac:dyDescent="0.25">
      <c r="A828" t="str">
        <f t="shared" si="98"/>
        <v>b</v>
      </c>
      <c r="B828" s="5"/>
      <c r="C828" s="6" t="s">
        <v>18</v>
      </c>
      <c r="D828" s="7">
        <f t="shared" si="106"/>
        <v>0</v>
      </c>
      <c r="E828" s="7">
        <f t="shared" si="106"/>
        <v>0</v>
      </c>
      <c r="F828" s="7">
        <f t="shared" si="106"/>
        <v>0</v>
      </c>
      <c r="G828" s="7">
        <f t="shared" si="106"/>
        <v>0</v>
      </c>
    </row>
    <row r="829" spans="1:7" x14ac:dyDescent="0.25">
      <c r="A829" t="str">
        <f t="shared" si="98"/>
        <v>b</v>
      </c>
      <c r="B829" s="5"/>
      <c r="C829" s="6" t="s">
        <v>19</v>
      </c>
      <c r="D829" s="7">
        <f t="shared" si="106"/>
        <v>0</v>
      </c>
      <c r="E829" s="7">
        <f t="shared" si="106"/>
        <v>0</v>
      </c>
      <c r="F829" s="7">
        <f t="shared" si="106"/>
        <v>0</v>
      </c>
      <c r="G829" s="7">
        <f t="shared" si="106"/>
        <v>0</v>
      </c>
    </row>
    <row r="830" spans="1:7" ht="15.75" thickBot="1" x14ac:dyDescent="0.3">
      <c r="A830" t="str">
        <f t="shared" si="98"/>
        <v>b</v>
      </c>
      <c r="B830" s="11"/>
      <c r="C830" s="12" t="s">
        <v>20</v>
      </c>
      <c r="D830" s="13">
        <f t="shared" si="106"/>
        <v>0</v>
      </c>
      <c r="E830" s="13">
        <f t="shared" si="106"/>
        <v>0</v>
      </c>
      <c r="F830" s="13">
        <f t="shared" si="106"/>
        <v>0</v>
      </c>
      <c r="G830" s="13">
        <f t="shared" si="106"/>
        <v>0</v>
      </c>
    </row>
    <row r="831" spans="1:7" ht="32.25" customHeight="1" thickTop="1" thickBot="1" x14ac:dyDescent="0.3">
      <c r="A831" t="str">
        <f t="shared" si="98"/>
        <v>b</v>
      </c>
      <c r="B831" s="16" t="s">
        <v>236</v>
      </c>
      <c r="C831" s="4" t="s">
        <v>141</v>
      </c>
      <c r="D831" s="4">
        <f t="shared" ref="D831:G831" si="107">D832+D840+D841+D842</f>
        <v>0</v>
      </c>
      <c r="E831" s="4">
        <f t="shared" si="107"/>
        <v>0</v>
      </c>
      <c r="F831" s="4">
        <f t="shared" si="107"/>
        <v>0</v>
      </c>
      <c r="G831" s="4">
        <f t="shared" si="107"/>
        <v>0</v>
      </c>
    </row>
    <row r="832" spans="1:7" ht="15.75" thickTop="1" x14ac:dyDescent="0.25">
      <c r="A832" t="str">
        <f t="shared" si="98"/>
        <v>b</v>
      </c>
      <c r="B832" s="5"/>
      <c r="C832" s="6" t="s">
        <v>10</v>
      </c>
      <c r="D832" s="7">
        <f t="shared" ref="D832:G832" si="108">SUM(D833:D839)</f>
        <v>0</v>
      </c>
      <c r="E832" s="7">
        <f t="shared" si="108"/>
        <v>0</v>
      </c>
      <c r="F832" s="7">
        <f t="shared" si="108"/>
        <v>0</v>
      </c>
      <c r="G832" s="7">
        <f t="shared" si="108"/>
        <v>0</v>
      </c>
    </row>
    <row r="833" spans="1:7" x14ac:dyDescent="0.25">
      <c r="A833" t="str">
        <f t="shared" si="98"/>
        <v>b</v>
      </c>
      <c r="B833" s="8"/>
      <c r="C833" s="9" t="s">
        <v>11</v>
      </c>
      <c r="D833" s="10"/>
      <c r="E833" s="10"/>
      <c r="F833" s="10"/>
      <c r="G833" s="10"/>
    </row>
    <row r="834" spans="1:7" x14ac:dyDescent="0.25">
      <c r="A834" t="str">
        <f t="shared" si="98"/>
        <v>b</v>
      </c>
      <c r="B834" s="8"/>
      <c r="C834" s="9" t="s">
        <v>12</v>
      </c>
      <c r="D834" s="10"/>
      <c r="E834" s="10"/>
      <c r="F834" s="10"/>
      <c r="G834" s="10"/>
    </row>
    <row r="835" spans="1:7" x14ac:dyDescent="0.25">
      <c r="A835" t="str">
        <f t="shared" si="98"/>
        <v>b</v>
      </c>
      <c r="B835" s="8"/>
      <c r="C835" s="9" t="s">
        <v>13</v>
      </c>
      <c r="D835" s="10"/>
      <c r="E835" s="10"/>
      <c r="F835" s="10"/>
      <c r="G835" s="10"/>
    </row>
    <row r="836" spans="1:7" x14ac:dyDescent="0.25">
      <c r="A836" t="str">
        <f t="shared" ref="A836:A899" si="109">IF(OR(D836&lt;&gt;0,E836&lt;&gt;0,F836&lt;&gt;0,G836&lt;&gt;0,),"a","b")</f>
        <v>b</v>
      </c>
      <c r="B836" s="8"/>
      <c r="C836" s="9" t="s">
        <v>14</v>
      </c>
      <c r="D836" s="10"/>
      <c r="E836" s="10"/>
      <c r="F836" s="10"/>
      <c r="G836" s="10"/>
    </row>
    <row r="837" spans="1:7" x14ac:dyDescent="0.25">
      <c r="A837" t="str">
        <f t="shared" si="109"/>
        <v>b</v>
      </c>
      <c r="B837" s="8"/>
      <c r="C837" s="9" t="s">
        <v>15</v>
      </c>
      <c r="D837" s="10"/>
      <c r="E837" s="10"/>
      <c r="F837" s="10"/>
      <c r="G837" s="10"/>
    </row>
    <row r="838" spans="1:7" x14ac:dyDescent="0.25">
      <c r="A838" t="str">
        <f t="shared" si="109"/>
        <v>b</v>
      </c>
      <c r="B838" s="8"/>
      <c r="C838" s="9" t="s">
        <v>16</v>
      </c>
      <c r="D838" s="10"/>
      <c r="E838" s="10"/>
      <c r="F838" s="10"/>
      <c r="G838" s="10"/>
    </row>
    <row r="839" spans="1:7" x14ac:dyDescent="0.25">
      <c r="A839" t="str">
        <f t="shared" si="109"/>
        <v>b</v>
      </c>
      <c r="B839" s="8"/>
      <c r="C839" s="9" t="s">
        <v>17</v>
      </c>
      <c r="D839" s="10"/>
      <c r="E839" s="10"/>
      <c r="F839" s="10"/>
      <c r="G839" s="10"/>
    </row>
    <row r="840" spans="1:7" x14ac:dyDescent="0.25">
      <c r="A840" t="str">
        <f t="shared" si="109"/>
        <v>b</v>
      </c>
      <c r="B840" s="5"/>
      <c r="C840" s="6" t="s">
        <v>18</v>
      </c>
      <c r="D840" s="7">
        <v>0</v>
      </c>
      <c r="E840" s="7">
        <v>0</v>
      </c>
      <c r="F840" s="7">
        <v>0</v>
      </c>
      <c r="G840" s="7">
        <v>0</v>
      </c>
    </row>
    <row r="841" spans="1:7" x14ac:dyDescent="0.25">
      <c r="A841" t="str">
        <f t="shared" si="109"/>
        <v>b</v>
      </c>
      <c r="B841" s="5"/>
      <c r="C841" s="6" t="s">
        <v>19</v>
      </c>
      <c r="D841" s="7">
        <v>0</v>
      </c>
      <c r="E841" s="7">
        <v>0</v>
      </c>
      <c r="F841" s="7">
        <v>0</v>
      </c>
      <c r="G841" s="7">
        <v>0</v>
      </c>
    </row>
    <row r="842" spans="1:7" ht="15.75" thickBot="1" x14ac:dyDescent="0.3">
      <c r="A842" t="str">
        <f t="shared" si="109"/>
        <v>b</v>
      </c>
      <c r="B842" s="11"/>
      <c r="C842" s="12" t="s">
        <v>20</v>
      </c>
      <c r="D842" s="13">
        <v>0</v>
      </c>
      <c r="E842" s="13">
        <v>0</v>
      </c>
      <c r="F842" s="13">
        <v>0</v>
      </c>
      <c r="G842" s="13">
        <v>0</v>
      </c>
    </row>
    <row r="843" spans="1:7" ht="61.5" thickTop="1" thickBot="1" x14ac:dyDescent="0.3">
      <c r="A843" t="str">
        <f t="shared" si="109"/>
        <v>b</v>
      </c>
      <c r="B843" s="16" t="s">
        <v>237</v>
      </c>
      <c r="C843" s="4" t="s">
        <v>238</v>
      </c>
      <c r="D843" s="4">
        <f t="shared" ref="D843:G843" si="110">D844+D852+D853+D854</f>
        <v>0</v>
      </c>
      <c r="E843" s="4">
        <f t="shared" si="110"/>
        <v>0</v>
      </c>
      <c r="F843" s="4">
        <f t="shared" si="110"/>
        <v>0</v>
      </c>
      <c r="G843" s="4">
        <f t="shared" si="110"/>
        <v>0</v>
      </c>
    </row>
    <row r="844" spans="1:7" ht="15.75" thickTop="1" x14ac:dyDescent="0.25">
      <c r="A844" t="str">
        <f t="shared" si="109"/>
        <v>b</v>
      </c>
      <c r="B844" s="5"/>
      <c r="C844" s="6" t="s">
        <v>10</v>
      </c>
      <c r="D844" s="7">
        <f t="shared" ref="D844:G844" si="111">SUM(D845:D851)</f>
        <v>0</v>
      </c>
      <c r="E844" s="7">
        <f t="shared" si="111"/>
        <v>0</v>
      </c>
      <c r="F844" s="7">
        <f t="shared" si="111"/>
        <v>0</v>
      </c>
      <c r="G844" s="7">
        <f t="shared" si="111"/>
        <v>0</v>
      </c>
    </row>
    <row r="845" spans="1:7" x14ac:dyDescent="0.25">
      <c r="A845" t="str">
        <f t="shared" si="109"/>
        <v>b</v>
      </c>
      <c r="B845" s="8"/>
      <c r="C845" s="9" t="s">
        <v>11</v>
      </c>
      <c r="D845" s="10"/>
      <c r="E845" s="10"/>
      <c r="F845" s="10"/>
      <c r="G845" s="10"/>
    </row>
    <row r="846" spans="1:7" x14ac:dyDescent="0.25">
      <c r="A846" t="str">
        <f t="shared" si="109"/>
        <v>b</v>
      </c>
      <c r="B846" s="8"/>
      <c r="C846" s="9" t="s">
        <v>12</v>
      </c>
      <c r="D846" s="10"/>
      <c r="E846" s="10"/>
      <c r="F846" s="10"/>
      <c r="G846" s="10"/>
    </row>
    <row r="847" spans="1:7" x14ac:dyDescent="0.25">
      <c r="A847" t="str">
        <f t="shared" si="109"/>
        <v>b</v>
      </c>
      <c r="B847" s="8"/>
      <c r="C847" s="9" t="s">
        <v>13</v>
      </c>
      <c r="D847" s="10"/>
      <c r="E847" s="10"/>
      <c r="F847" s="10"/>
      <c r="G847" s="10"/>
    </row>
    <row r="848" spans="1:7" x14ac:dyDescent="0.25">
      <c r="A848" t="str">
        <f t="shared" si="109"/>
        <v>b</v>
      </c>
      <c r="B848" s="8"/>
      <c r="C848" s="9" t="s">
        <v>14</v>
      </c>
      <c r="D848" s="10"/>
      <c r="E848" s="10"/>
      <c r="F848" s="10"/>
      <c r="G848" s="10"/>
    </row>
    <row r="849" spans="1:7" x14ac:dyDescent="0.25">
      <c r="A849" t="str">
        <f t="shared" si="109"/>
        <v>b</v>
      </c>
      <c r="B849" s="8"/>
      <c r="C849" s="9" t="s">
        <v>15</v>
      </c>
      <c r="D849" s="10"/>
      <c r="E849" s="10"/>
      <c r="F849" s="10"/>
      <c r="G849" s="10"/>
    </row>
    <row r="850" spans="1:7" x14ac:dyDescent="0.25">
      <c r="A850" t="str">
        <f t="shared" si="109"/>
        <v>b</v>
      </c>
      <c r="B850" s="8"/>
      <c r="C850" s="9" t="s">
        <v>16</v>
      </c>
      <c r="D850" s="10"/>
      <c r="E850" s="10"/>
      <c r="F850" s="10"/>
      <c r="G850" s="10"/>
    </row>
    <row r="851" spans="1:7" x14ac:dyDescent="0.25">
      <c r="A851" t="str">
        <f t="shared" si="109"/>
        <v>b</v>
      </c>
      <c r="B851" s="8"/>
      <c r="C851" s="9" t="s">
        <v>17</v>
      </c>
      <c r="D851" s="10"/>
      <c r="E851" s="10"/>
      <c r="F851" s="10"/>
      <c r="G851" s="10"/>
    </row>
    <row r="852" spans="1:7" x14ac:dyDescent="0.25">
      <c r="A852" t="str">
        <f t="shared" si="109"/>
        <v>b</v>
      </c>
      <c r="B852" s="5"/>
      <c r="C852" s="6" t="s">
        <v>18</v>
      </c>
      <c r="D852" s="7">
        <v>0</v>
      </c>
      <c r="E852" s="7">
        <v>0</v>
      </c>
      <c r="F852" s="7">
        <v>0</v>
      </c>
      <c r="G852" s="7">
        <v>0</v>
      </c>
    </row>
    <row r="853" spans="1:7" x14ac:dyDescent="0.25">
      <c r="A853" t="str">
        <f t="shared" si="109"/>
        <v>b</v>
      </c>
      <c r="B853" s="5"/>
      <c r="C853" s="6" t="s">
        <v>19</v>
      </c>
      <c r="D853" s="7">
        <v>0</v>
      </c>
      <c r="E853" s="7">
        <v>0</v>
      </c>
      <c r="F853" s="7">
        <v>0</v>
      </c>
      <c r="G853" s="7">
        <v>0</v>
      </c>
    </row>
    <row r="854" spans="1:7" ht="15.75" thickBot="1" x14ac:dyDescent="0.3">
      <c r="A854" t="str">
        <f t="shared" si="109"/>
        <v>b</v>
      </c>
      <c r="B854" s="11"/>
      <c r="C854" s="12" t="s">
        <v>20</v>
      </c>
      <c r="D854" s="13">
        <v>0</v>
      </c>
      <c r="E854" s="13">
        <v>0</v>
      </c>
      <c r="F854" s="13">
        <v>0</v>
      </c>
      <c r="G854" s="13">
        <v>0</v>
      </c>
    </row>
    <row r="855" spans="1:7" ht="46.5" thickTop="1" thickBot="1" x14ac:dyDescent="0.3">
      <c r="A855" t="str">
        <f t="shared" si="109"/>
        <v>b</v>
      </c>
      <c r="B855" s="16" t="s">
        <v>142</v>
      </c>
      <c r="C855" s="14" t="s">
        <v>143</v>
      </c>
      <c r="D855" s="4">
        <f>D867+D879+D891+D903+D927+D939+D951+D987+D999+D1011</f>
        <v>0</v>
      </c>
      <c r="E855" s="4">
        <f>E867+E879+E891+E903+E927+E939+E951+E987+E999+E1011</f>
        <v>0</v>
      </c>
      <c r="F855" s="4">
        <f>F867+F879+F891+F903+F927+F939+F951+F987+F999+F1011</f>
        <v>0</v>
      </c>
      <c r="G855" s="4">
        <f>G867+G879+G891+G903+G927+G939+G951+G987+G999+G1011</f>
        <v>0</v>
      </c>
    </row>
    <row r="856" spans="1:7" ht="15.75" thickTop="1" x14ac:dyDescent="0.25">
      <c r="A856" t="str">
        <f t="shared" si="109"/>
        <v>b</v>
      </c>
      <c r="B856" s="5"/>
      <c r="C856" s="6" t="s">
        <v>10</v>
      </c>
      <c r="D856" s="7">
        <f t="shared" ref="D856:G866" si="112">D868+D880+D892+D904+D928+D940+D952+D988+D1000+D1012</f>
        <v>0</v>
      </c>
      <c r="E856" s="7">
        <f t="shared" si="112"/>
        <v>0</v>
      </c>
      <c r="F856" s="7">
        <f t="shared" si="112"/>
        <v>0</v>
      </c>
      <c r="G856" s="7">
        <f t="shared" si="112"/>
        <v>0</v>
      </c>
    </row>
    <row r="857" spans="1:7" x14ac:dyDescent="0.25">
      <c r="A857" t="str">
        <f t="shared" si="109"/>
        <v>b</v>
      </c>
      <c r="B857" s="8"/>
      <c r="C857" s="9" t="s">
        <v>11</v>
      </c>
      <c r="D857" s="10">
        <f t="shared" si="112"/>
        <v>0</v>
      </c>
      <c r="E857" s="10">
        <f t="shared" si="112"/>
        <v>0</v>
      </c>
      <c r="F857" s="10">
        <f t="shared" si="112"/>
        <v>0</v>
      </c>
      <c r="G857" s="10">
        <f t="shared" si="112"/>
        <v>0</v>
      </c>
    </row>
    <row r="858" spans="1:7" x14ac:dyDescent="0.25">
      <c r="A858" t="str">
        <f t="shared" si="109"/>
        <v>b</v>
      </c>
      <c r="B858" s="8"/>
      <c r="C858" s="9" t="s">
        <v>12</v>
      </c>
      <c r="D858" s="10">
        <f t="shared" si="112"/>
        <v>0</v>
      </c>
      <c r="E858" s="10">
        <f t="shared" si="112"/>
        <v>0</v>
      </c>
      <c r="F858" s="10">
        <f t="shared" si="112"/>
        <v>0</v>
      </c>
      <c r="G858" s="10">
        <f t="shared" si="112"/>
        <v>0</v>
      </c>
    </row>
    <row r="859" spans="1:7" x14ac:dyDescent="0.25">
      <c r="A859" t="str">
        <f t="shared" si="109"/>
        <v>b</v>
      </c>
      <c r="B859" s="8"/>
      <c r="C859" s="9" t="s">
        <v>13</v>
      </c>
      <c r="D859" s="10">
        <f t="shared" si="112"/>
        <v>0</v>
      </c>
      <c r="E859" s="10">
        <f t="shared" si="112"/>
        <v>0</v>
      </c>
      <c r="F859" s="10">
        <f t="shared" si="112"/>
        <v>0</v>
      </c>
      <c r="G859" s="10">
        <f t="shared" si="112"/>
        <v>0</v>
      </c>
    </row>
    <row r="860" spans="1:7" x14ac:dyDescent="0.25">
      <c r="A860" t="str">
        <f t="shared" si="109"/>
        <v>b</v>
      </c>
      <c r="B860" s="8"/>
      <c r="C860" s="9" t="s">
        <v>14</v>
      </c>
      <c r="D860" s="10">
        <f t="shared" si="112"/>
        <v>0</v>
      </c>
      <c r="E860" s="10">
        <f t="shared" si="112"/>
        <v>0</v>
      </c>
      <c r="F860" s="10">
        <f t="shared" si="112"/>
        <v>0</v>
      </c>
      <c r="G860" s="10">
        <f t="shared" si="112"/>
        <v>0</v>
      </c>
    </row>
    <row r="861" spans="1:7" x14ac:dyDescent="0.25">
      <c r="A861" t="str">
        <f t="shared" si="109"/>
        <v>b</v>
      </c>
      <c r="B861" s="8"/>
      <c r="C861" s="9" t="s">
        <v>15</v>
      </c>
      <c r="D861" s="10">
        <f t="shared" si="112"/>
        <v>0</v>
      </c>
      <c r="E861" s="10">
        <f t="shared" si="112"/>
        <v>0</v>
      </c>
      <c r="F861" s="10">
        <f t="shared" si="112"/>
        <v>0</v>
      </c>
      <c r="G861" s="10">
        <f t="shared" si="112"/>
        <v>0</v>
      </c>
    </row>
    <row r="862" spans="1:7" x14ac:dyDescent="0.25">
      <c r="A862" t="str">
        <f t="shared" si="109"/>
        <v>b</v>
      </c>
      <c r="B862" s="8"/>
      <c r="C862" s="9" t="s">
        <v>16</v>
      </c>
      <c r="D862" s="10">
        <f t="shared" si="112"/>
        <v>0</v>
      </c>
      <c r="E862" s="10">
        <f t="shared" si="112"/>
        <v>0</v>
      </c>
      <c r="F862" s="10">
        <f t="shared" si="112"/>
        <v>0</v>
      </c>
      <c r="G862" s="10">
        <f t="shared" si="112"/>
        <v>0</v>
      </c>
    </row>
    <row r="863" spans="1:7" x14ac:dyDescent="0.25">
      <c r="A863" t="str">
        <f t="shared" si="109"/>
        <v>b</v>
      </c>
      <c r="B863" s="8"/>
      <c r="C863" s="9" t="s">
        <v>17</v>
      </c>
      <c r="D863" s="10">
        <f t="shared" si="112"/>
        <v>0</v>
      </c>
      <c r="E863" s="10">
        <f t="shared" si="112"/>
        <v>0</v>
      </c>
      <c r="F863" s="10">
        <f t="shared" si="112"/>
        <v>0</v>
      </c>
      <c r="G863" s="10">
        <f t="shared" si="112"/>
        <v>0</v>
      </c>
    </row>
    <row r="864" spans="1:7" x14ac:dyDescent="0.25">
      <c r="A864" t="str">
        <f t="shared" si="109"/>
        <v>b</v>
      </c>
      <c r="B864" s="5"/>
      <c r="C864" s="6" t="s">
        <v>18</v>
      </c>
      <c r="D864" s="7">
        <f t="shared" si="112"/>
        <v>0</v>
      </c>
      <c r="E864" s="7">
        <f t="shared" si="112"/>
        <v>0</v>
      </c>
      <c r="F864" s="7">
        <f t="shared" si="112"/>
        <v>0</v>
      </c>
      <c r="G864" s="7">
        <f t="shared" si="112"/>
        <v>0</v>
      </c>
    </row>
    <row r="865" spans="1:7" x14ac:dyDescent="0.25">
      <c r="A865" t="str">
        <f t="shared" si="109"/>
        <v>b</v>
      </c>
      <c r="B865" s="5"/>
      <c r="C865" s="6" t="s">
        <v>19</v>
      </c>
      <c r="D865" s="7">
        <f t="shared" si="112"/>
        <v>0</v>
      </c>
      <c r="E865" s="7">
        <f t="shared" si="112"/>
        <v>0</v>
      </c>
      <c r="F865" s="7">
        <f t="shared" si="112"/>
        <v>0</v>
      </c>
      <c r="G865" s="7">
        <f t="shared" si="112"/>
        <v>0</v>
      </c>
    </row>
    <row r="866" spans="1:7" ht="15.75" thickBot="1" x14ac:dyDescent="0.3">
      <c r="A866" t="str">
        <f t="shared" si="109"/>
        <v>b</v>
      </c>
      <c r="B866" s="11"/>
      <c r="C866" s="12" t="s">
        <v>20</v>
      </c>
      <c r="D866" s="13">
        <f t="shared" si="112"/>
        <v>0</v>
      </c>
      <c r="E866" s="13">
        <f t="shared" si="112"/>
        <v>0</v>
      </c>
      <c r="F866" s="13">
        <f t="shared" si="112"/>
        <v>0</v>
      </c>
      <c r="G866" s="13">
        <f t="shared" si="112"/>
        <v>0</v>
      </c>
    </row>
    <row r="867" spans="1:7" ht="32.25" customHeight="1" thickTop="1" thickBot="1" x14ac:dyDescent="0.3">
      <c r="A867" t="str">
        <f t="shared" si="109"/>
        <v>b</v>
      </c>
      <c r="B867" s="16" t="s">
        <v>144</v>
      </c>
      <c r="C867" s="4" t="s">
        <v>145</v>
      </c>
      <c r="D867" s="4">
        <f t="shared" ref="D867:G879" si="113">D868+D876+D877+D878</f>
        <v>0</v>
      </c>
      <c r="E867" s="4">
        <f t="shared" si="113"/>
        <v>0</v>
      </c>
      <c r="F867" s="4">
        <f t="shared" si="113"/>
        <v>0</v>
      </c>
      <c r="G867" s="4">
        <f t="shared" si="113"/>
        <v>0</v>
      </c>
    </row>
    <row r="868" spans="1:7" ht="15.75" thickTop="1" x14ac:dyDescent="0.25">
      <c r="A868" t="str">
        <f t="shared" si="109"/>
        <v>b</v>
      </c>
      <c r="B868" s="5"/>
      <c r="C868" s="6" t="s">
        <v>10</v>
      </c>
      <c r="D868" s="7">
        <f t="shared" ref="D868:G880" si="114">SUM(D869:D875)</f>
        <v>0</v>
      </c>
      <c r="E868" s="7">
        <f t="shared" si="114"/>
        <v>0</v>
      </c>
      <c r="F868" s="7">
        <f t="shared" si="114"/>
        <v>0</v>
      </c>
      <c r="G868" s="7">
        <f t="shared" si="114"/>
        <v>0</v>
      </c>
    </row>
    <row r="869" spans="1:7" x14ac:dyDescent="0.25">
      <c r="A869" t="str">
        <f t="shared" si="109"/>
        <v>b</v>
      </c>
      <c r="B869" s="8"/>
      <c r="C869" s="9" t="s">
        <v>11</v>
      </c>
      <c r="D869" s="10"/>
      <c r="E869" s="10"/>
      <c r="F869" s="10"/>
      <c r="G869" s="10"/>
    </row>
    <row r="870" spans="1:7" x14ac:dyDescent="0.25">
      <c r="A870" t="str">
        <f t="shared" si="109"/>
        <v>b</v>
      </c>
      <c r="B870" s="8"/>
      <c r="C870" s="9" t="s">
        <v>12</v>
      </c>
      <c r="D870" s="10"/>
      <c r="E870" s="10"/>
      <c r="F870" s="10"/>
      <c r="G870" s="10"/>
    </row>
    <row r="871" spans="1:7" x14ac:dyDescent="0.25">
      <c r="A871" t="str">
        <f t="shared" si="109"/>
        <v>b</v>
      </c>
      <c r="B871" s="8"/>
      <c r="C871" s="9" t="s">
        <v>13</v>
      </c>
      <c r="D871" s="10"/>
      <c r="E871" s="10"/>
      <c r="F871" s="10"/>
      <c r="G871" s="10"/>
    </row>
    <row r="872" spans="1:7" x14ac:dyDescent="0.25">
      <c r="A872" t="str">
        <f t="shared" si="109"/>
        <v>b</v>
      </c>
      <c r="B872" s="8"/>
      <c r="C872" s="9" t="s">
        <v>14</v>
      </c>
      <c r="D872" s="10"/>
      <c r="E872" s="10"/>
      <c r="F872" s="10"/>
      <c r="G872" s="10"/>
    </row>
    <row r="873" spans="1:7" x14ac:dyDescent="0.25">
      <c r="A873" t="str">
        <f t="shared" si="109"/>
        <v>b</v>
      </c>
      <c r="B873" s="8"/>
      <c r="C873" s="9" t="s">
        <v>15</v>
      </c>
      <c r="D873" s="10"/>
      <c r="E873" s="10"/>
      <c r="F873" s="10"/>
      <c r="G873" s="10"/>
    </row>
    <row r="874" spans="1:7" x14ac:dyDescent="0.25">
      <c r="A874" t="str">
        <f t="shared" si="109"/>
        <v>b</v>
      </c>
      <c r="B874" s="8"/>
      <c r="C874" s="9" t="s">
        <v>16</v>
      </c>
      <c r="D874" s="10"/>
      <c r="E874" s="10"/>
      <c r="F874" s="10"/>
      <c r="G874" s="10"/>
    </row>
    <row r="875" spans="1:7" x14ac:dyDescent="0.25">
      <c r="A875" t="str">
        <f t="shared" si="109"/>
        <v>b</v>
      </c>
      <c r="B875" s="8"/>
      <c r="C875" s="9" t="s">
        <v>17</v>
      </c>
      <c r="D875" s="10"/>
      <c r="E875" s="10"/>
      <c r="F875" s="10"/>
      <c r="G875" s="10"/>
    </row>
    <row r="876" spans="1:7" x14ac:dyDescent="0.25">
      <c r="A876" t="str">
        <f t="shared" si="109"/>
        <v>b</v>
      </c>
      <c r="B876" s="5"/>
      <c r="C876" s="6" t="s">
        <v>18</v>
      </c>
      <c r="D876" s="7">
        <v>0</v>
      </c>
      <c r="E876" s="7">
        <v>0</v>
      </c>
      <c r="F876" s="7">
        <v>0</v>
      </c>
      <c r="G876" s="7">
        <v>0</v>
      </c>
    </row>
    <row r="877" spans="1:7" x14ac:dyDescent="0.25">
      <c r="A877" t="str">
        <f t="shared" si="109"/>
        <v>b</v>
      </c>
      <c r="B877" s="5"/>
      <c r="C877" s="6" t="s">
        <v>19</v>
      </c>
      <c r="D877" s="7">
        <v>0</v>
      </c>
      <c r="E877" s="7">
        <v>0</v>
      </c>
      <c r="F877" s="7">
        <v>0</v>
      </c>
      <c r="G877" s="7">
        <v>0</v>
      </c>
    </row>
    <row r="878" spans="1:7" ht="15.75" thickBot="1" x14ac:dyDescent="0.3">
      <c r="A878" t="str">
        <f t="shared" si="109"/>
        <v>b</v>
      </c>
      <c r="B878" s="11"/>
      <c r="C878" s="12" t="s">
        <v>20</v>
      </c>
      <c r="D878" s="13">
        <v>0</v>
      </c>
      <c r="E878" s="13">
        <v>0</v>
      </c>
      <c r="F878" s="13">
        <v>0</v>
      </c>
      <c r="G878" s="13">
        <v>0</v>
      </c>
    </row>
    <row r="879" spans="1:7" ht="32.25" customHeight="1" thickTop="1" thickBot="1" x14ac:dyDescent="0.3">
      <c r="A879" t="str">
        <f t="shared" si="109"/>
        <v>b</v>
      </c>
      <c r="B879" s="16" t="s">
        <v>146</v>
      </c>
      <c r="C879" s="4" t="s">
        <v>147</v>
      </c>
      <c r="D879" s="4">
        <f t="shared" si="113"/>
        <v>0</v>
      </c>
      <c r="E879" s="4">
        <f t="shared" si="113"/>
        <v>0</v>
      </c>
      <c r="F879" s="4">
        <f t="shared" si="113"/>
        <v>0</v>
      </c>
      <c r="G879" s="4">
        <f t="shared" si="113"/>
        <v>0</v>
      </c>
    </row>
    <row r="880" spans="1:7" ht="15.75" thickTop="1" x14ac:dyDescent="0.25">
      <c r="A880" t="str">
        <f t="shared" si="109"/>
        <v>b</v>
      </c>
      <c r="B880" s="5"/>
      <c r="C880" s="6" t="s">
        <v>10</v>
      </c>
      <c r="D880" s="7">
        <f t="shared" si="114"/>
        <v>0</v>
      </c>
      <c r="E880" s="7">
        <f t="shared" si="114"/>
        <v>0</v>
      </c>
      <c r="F880" s="7">
        <f t="shared" si="114"/>
        <v>0</v>
      </c>
      <c r="G880" s="7">
        <f t="shared" si="114"/>
        <v>0</v>
      </c>
    </row>
    <row r="881" spans="1:7" x14ac:dyDescent="0.25">
      <c r="A881" t="str">
        <f t="shared" si="109"/>
        <v>b</v>
      </c>
      <c r="B881" s="8"/>
      <c r="C881" s="9" t="s">
        <v>11</v>
      </c>
      <c r="D881" s="10"/>
      <c r="E881" s="10"/>
      <c r="F881" s="10"/>
      <c r="G881" s="10"/>
    </row>
    <row r="882" spans="1:7" x14ac:dyDescent="0.25">
      <c r="A882" t="str">
        <f t="shared" si="109"/>
        <v>b</v>
      </c>
      <c r="B882" s="8"/>
      <c r="C882" s="9" t="s">
        <v>12</v>
      </c>
      <c r="D882" s="10"/>
      <c r="E882" s="10"/>
      <c r="F882" s="10"/>
      <c r="G882" s="10"/>
    </row>
    <row r="883" spans="1:7" x14ac:dyDescent="0.25">
      <c r="A883" t="str">
        <f t="shared" si="109"/>
        <v>b</v>
      </c>
      <c r="B883" s="8"/>
      <c r="C883" s="9" t="s">
        <v>13</v>
      </c>
      <c r="D883" s="10"/>
      <c r="E883" s="10"/>
      <c r="F883" s="10"/>
      <c r="G883" s="10"/>
    </row>
    <row r="884" spans="1:7" x14ac:dyDescent="0.25">
      <c r="A884" t="str">
        <f t="shared" si="109"/>
        <v>b</v>
      </c>
      <c r="B884" s="8"/>
      <c r="C884" s="9" t="s">
        <v>14</v>
      </c>
      <c r="D884" s="10"/>
      <c r="E884" s="10"/>
      <c r="F884" s="10"/>
      <c r="G884" s="10"/>
    </row>
    <row r="885" spans="1:7" x14ac:dyDescent="0.25">
      <c r="A885" t="str">
        <f t="shared" si="109"/>
        <v>b</v>
      </c>
      <c r="B885" s="8"/>
      <c r="C885" s="9" t="s">
        <v>15</v>
      </c>
      <c r="D885" s="10"/>
      <c r="E885" s="10"/>
      <c r="F885" s="10"/>
      <c r="G885" s="10"/>
    </row>
    <row r="886" spans="1:7" x14ac:dyDescent="0.25">
      <c r="A886" t="str">
        <f t="shared" si="109"/>
        <v>b</v>
      </c>
      <c r="B886" s="8"/>
      <c r="C886" s="9" t="s">
        <v>16</v>
      </c>
      <c r="D886" s="10"/>
      <c r="E886" s="10"/>
      <c r="F886" s="10"/>
      <c r="G886" s="10"/>
    </row>
    <row r="887" spans="1:7" x14ac:dyDescent="0.25">
      <c r="A887" t="str">
        <f t="shared" si="109"/>
        <v>b</v>
      </c>
      <c r="B887" s="8"/>
      <c r="C887" s="9" t="s">
        <v>17</v>
      </c>
      <c r="D887" s="10"/>
      <c r="E887" s="10"/>
      <c r="F887" s="10"/>
      <c r="G887" s="10"/>
    </row>
    <row r="888" spans="1:7" x14ac:dyDescent="0.25">
      <c r="A888" t="str">
        <f t="shared" si="109"/>
        <v>b</v>
      </c>
      <c r="B888" s="5"/>
      <c r="C888" s="6" t="s">
        <v>18</v>
      </c>
      <c r="D888" s="7">
        <v>0</v>
      </c>
      <c r="E888" s="7">
        <v>0</v>
      </c>
      <c r="F888" s="7">
        <v>0</v>
      </c>
      <c r="G888" s="7">
        <v>0</v>
      </c>
    </row>
    <row r="889" spans="1:7" x14ac:dyDescent="0.25">
      <c r="A889" t="str">
        <f t="shared" si="109"/>
        <v>b</v>
      </c>
      <c r="B889" s="5"/>
      <c r="C889" s="6" t="s">
        <v>19</v>
      </c>
      <c r="D889" s="7">
        <v>0</v>
      </c>
      <c r="E889" s="7">
        <v>0</v>
      </c>
      <c r="F889" s="7">
        <v>0</v>
      </c>
      <c r="G889" s="7">
        <v>0</v>
      </c>
    </row>
    <row r="890" spans="1:7" ht="15.75" thickBot="1" x14ac:dyDescent="0.3">
      <c r="A890" t="str">
        <f t="shared" si="109"/>
        <v>b</v>
      </c>
      <c r="B890" s="11"/>
      <c r="C890" s="12" t="s">
        <v>20</v>
      </c>
      <c r="D890" s="13">
        <v>0</v>
      </c>
      <c r="E890" s="13">
        <v>0</v>
      </c>
      <c r="F890" s="13">
        <v>0</v>
      </c>
      <c r="G890" s="13">
        <v>0</v>
      </c>
    </row>
    <row r="891" spans="1:7" ht="32.25" customHeight="1" thickTop="1" thickBot="1" x14ac:dyDescent="0.3">
      <c r="A891" t="str">
        <f t="shared" si="109"/>
        <v>b</v>
      </c>
      <c r="B891" s="16" t="s">
        <v>148</v>
      </c>
      <c r="C891" s="4" t="s">
        <v>149</v>
      </c>
      <c r="D891" s="4">
        <f t="shared" ref="D891:G891" si="115">D892+D900+D901+D902</f>
        <v>0</v>
      </c>
      <c r="E891" s="4">
        <f t="shared" si="115"/>
        <v>0</v>
      </c>
      <c r="F891" s="4">
        <f t="shared" si="115"/>
        <v>0</v>
      </c>
      <c r="G891" s="4">
        <f t="shared" si="115"/>
        <v>0</v>
      </c>
    </row>
    <row r="892" spans="1:7" ht="15.75" thickTop="1" x14ac:dyDescent="0.25">
      <c r="A892" t="str">
        <f t="shared" si="109"/>
        <v>b</v>
      </c>
      <c r="B892" s="5"/>
      <c r="C892" s="6" t="s">
        <v>10</v>
      </c>
      <c r="D892" s="7">
        <f t="shared" ref="D892:G892" si="116">SUM(D893:D899)</f>
        <v>0</v>
      </c>
      <c r="E892" s="7">
        <f t="shared" si="116"/>
        <v>0</v>
      </c>
      <c r="F892" s="7">
        <f t="shared" si="116"/>
        <v>0</v>
      </c>
      <c r="G892" s="7">
        <f t="shared" si="116"/>
        <v>0</v>
      </c>
    </row>
    <row r="893" spans="1:7" x14ac:dyDescent="0.25">
      <c r="A893" t="str">
        <f t="shared" si="109"/>
        <v>b</v>
      </c>
      <c r="B893" s="8"/>
      <c r="C893" s="9" t="s">
        <v>11</v>
      </c>
      <c r="D893" s="10"/>
      <c r="E893" s="10"/>
      <c r="F893" s="10"/>
      <c r="G893" s="10"/>
    </row>
    <row r="894" spans="1:7" x14ac:dyDescent="0.25">
      <c r="A894" t="str">
        <f t="shared" si="109"/>
        <v>b</v>
      </c>
      <c r="B894" s="8"/>
      <c r="C894" s="9" t="s">
        <v>12</v>
      </c>
      <c r="D894" s="10"/>
      <c r="E894" s="10"/>
      <c r="F894" s="10"/>
      <c r="G894" s="10"/>
    </row>
    <row r="895" spans="1:7" x14ac:dyDescent="0.25">
      <c r="A895" t="str">
        <f t="shared" si="109"/>
        <v>b</v>
      </c>
      <c r="B895" s="8"/>
      <c r="C895" s="9" t="s">
        <v>13</v>
      </c>
      <c r="D895" s="10"/>
      <c r="E895" s="10"/>
      <c r="F895" s="10"/>
      <c r="G895" s="10"/>
    </row>
    <row r="896" spans="1:7" x14ac:dyDescent="0.25">
      <c r="A896" t="str">
        <f t="shared" si="109"/>
        <v>b</v>
      </c>
      <c r="B896" s="8"/>
      <c r="C896" s="9" t="s">
        <v>14</v>
      </c>
      <c r="D896" s="10"/>
      <c r="E896" s="10"/>
      <c r="F896" s="10"/>
      <c r="G896" s="10"/>
    </row>
    <row r="897" spans="1:7" x14ac:dyDescent="0.25">
      <c r="A897" t="str">
        <f t="shared" si="109"/>
        <v>b</v>
      </c>
      <c r="B897" s="8"/>
      <c r="C897" s="9" t="s">
        <v>15</v>
      </c>
      <c r="D897" s="10"/>
      <c r="E897" s="10"/>
      <c r="F897" s="10"/>
      <c r="G897" s="10"/>
    </row>
    <row r="898" spans="1:7" x14ac:dyDescent="0.25">
      <c r="A898" t="str">
        <f t="shared" si="109"/>
        <v>b</v>
      </c>
      <c r="B898" s="8"/>
      <c r="C898" s="9" t="s">
        <v>16</v>
      </c>
      <c r="D898" s="10"/>
      <c r="E898" s="10"/>
      <c r="F898" s="10"/>
      <c r="G898" s="10"/>
    </row>
    <row r="899" spans="1:7" x14ac:dyDescent="0.25">
      <c r="A899" t="str">
        <f t="shared" si="109"/>
        <v>b</v>
      </c>
      <c r="B899" s="8"/>
      <c r="C899" s="9" t="s">
        <v>17</v>
      </c>
      <c r="D899" s="10"/>
      <c r="E899" s="10"/>
      <c r="F899" s="10"/>
      <c r="G899" s="10"/>
    </row>
    <row r="900" spans="1:7" x14ac:dyDescent="0.25">
      <c r="A900" t="str">
        <f t="shared" ref="A900:A963" si="117">IF(OR(D900&lt;&gt;0,E900&lt;&gt;0,F900&lt;&gt;0,G900&lt;&gt;0,),"a","b")</f>
        <v>b</v>
      </c>
      <c r="B900" s="5"/>
      <c r="C900" s="6" t="s">
        <v>18</v>
      </c>
      <c r="D900" s="7">
        <v>0</v>
      </c>
      <c r="E900" s="7">
        <v>0</v>
      </c>
      <c r="F900" s="7">
        <v>0</v>
      </c>
      <c r="G900" s="7">
        <v>0</v>
      </c>
    </row>
    <row r="901" spans="1:7" x14ac:dyDescent="0.25">
      <c r="A901" t="str">
        <f t="shared" si="117"/>
        <v>b</v>
      </c>
      <c r="B901" s="5"/>
      <c r="C901" s="6" t="s">
        <v>19</v>
      </c>
      <c r="D901" s="7">
        <v>0</v>
      </c>
      <c r="E901" s="7">
        <v>0</v>
      </c>
      <c r="F901" s="7">
        <v>0</v>
      </c>
      <c r="G901" s="7">
        <v>0</v>
      </c>
    </row>
    <row r="902" spans="1:7" ht="15.75" thickBot="1" x14ac:dyDescent="0.3">
      <c r="A902" t="str">
        <f t="shared" si="117"/>
        <v>b</v>
      </c>
      <c r="B902" s="11"/>
      <c r="C902" s="12" t="s">
        <v>20</v>
      </c>
      <c r="D902" s="13">
        <v>0</v>
      </c>
      <c r="E902" s="13">
        <v>0</v>
      </c>
      <c r="F902" s="13">
        <v>0</v>
      </c>
      <c r="G902" s="13">
        <v>0</v>
      </c>
    </row>
    <row r="903" spans="1:7" ht="32.25" customHeight="1" thickTop="1" thickBot="1" x14ac:dyDescent="0.3">
      <c r="A903" t="str">
        <f t="shared" si="117"/>
        <v>b</v>
      </c>
      <c r="B903" s="16" t="s">
        <v>150</v>
      </c>
      <c r="C903" s="4" t="s">
        <v>151</v>
      </c>
      <c r="D903" s="4">
        <f>D915</f>
        <v>0</v>
      </c>
      <c r="E903" s="4">
        <f>E915</f>
        <v>0</v>
      </c>
      <c r="F903" s="4">
        <f>F915</f>
        <v>0</v>
      </c>
      <c r="G903" s="4">
        <f>G915</f>
        <v>0</v>
      </c>
    </row>
    <row r="904" spans="1:7" ht="15.75" thickTop="1" x14ac:dyDescent="0.25">
      <c r="A904" t="str">
        <f t="shared" si="117"/>
        <v>b</v>
      </c>
      <c r="B904" s="5"/>
      <c r="C904" s="6" t="s">
        <v>10</v>
      </c>
      <c r="D904" s="7">
        <f t="shared" ref="D904:G914" si="118">D916</f>
        <v>0</v>
      </c>
      <c r="E904" s="7">
        <f t="shared" si="118"/>
        <v>0</v>
      </c>
      <c r="F904" s="7">
        <f t="shared" si="118"/>
        <v>0</v>
      </c>
      <c r="G904" s="7">
        <f t="shared" si="118"/>
        <v>0</v>
      </c>
    </row>
    <row r="905" spans="1:7" x14ac:dyDescent="0.25">
      <c r="A905" t="str">
        <f t="shared" si="117"/>
        <v>b</v>
      </c>
      <c r="B905" s="8"/>
      <c r="C905" s="9" t="s">
        <v>11</v>
      </c>
      <c r="D905" s="10">
        <f t="shared" si="118"/>
        <v>0</v>
      </c>
      <c r="E905" s="10">
        <f t="shared" si="118"/>
        <v>0</v>
      </c>
      <c r="F905" s="10">
        <f t="shared" si="118"/>
        <v>0</v>
      </c>
      <c r="G905" s="10">
        <f t="shared" si="118"/>
        <v>0</v>
      </c>
    </row>
    <row r="906" spans="1:7" x14ac:dyDescent="0.25">
      <c r="A906" t="str">
        <f t="shared" si="117"/>
        <v>b</v>
      </c>
      <c r="B906" s="8"/>
      <c r="C906" s="9" t="s">
        <v>12</v>
      </c>
      <c r="D906" s="10">
        <f t="shared" si="118"/>
        <v>0</v>
      </c>
      <c r="E906" s="10">
        <f t="shared" si="118"/>
        <v>0</v>
      </c>
      <c r="F906" s="10">
        <f t="shared" si="118"/>
        <v>0</v>
      </c>
      <c r="G906" s="10">
        <f t="shared" si="118"/>
        <v>0</v>
      </c>
    </row>
    <row r="907" spans="1:7" x14ac:dyDescent="0.25">
      <c r="A907" t="str">
        <f t="shared" si="117"/>
        <v>b</v>
      </c>
      <c r="B907" s="8"/>
      <c r="C907" s="9" t="s">
        <v>13</v>
      </c>
      <c r="D907" s="10">
        <f t="shared" si="118"/>
        <v>0</v>
      </c>
      <c r="E907" s="10">
        <f t="shared" si="118"/>
        <v>0</v>
      </c>
      <c r="F907" s="10">
        <f t="shared" si="118"/>
        <v>0</v>
      </c>
      <c r="G907" s="10">
        <f t="shared" si="118"/>
        <v>0</v>
      </c>
    </row>
    <row r="908" spans="1:7" x14ac:dyDescent="0.25">
      <c r="A908" t="str">
        <f t="shared" si="117"/>
        <v>b</v>
      </c>
      <c r="B908" s="8"/>
      <c r="C908" s="9" t="s">
        <v>14</v>
      </c>
      <c r="D908" s="10">
        <f t="shared" si="118"/>
        <v>0</v>
      </c>
      <c r="E908" s="10">
        <f t="shared" si="118"/>
        <v>0</v>
      </c>
      <c r="F908" s="10">
        <f t="shared" si="118"/>
        <v>0</v>
      </c>
      <c r="G908" s="10">
        <f t="shared" si="118"/>
        <v>0</v>
      </c>
    </row>
    <row r="909" spans="1:7" x14ac:dyDescent="0.25">
      <c r="A909" t="str">
        <f t="shared" si="117"/>
        <v>b</v>
      </c>
      <c r="B909" s="8"/>
      <c r="C909" s="9" t="s">
        <v>15</v>
      </c>
      <c r="D909" s="10">
        <f t="shared" si="118"/>
        <v>0</v>
      </c>
      <c r="E909" s="10">
        <f t="shared" si="118"/>
        <v>0</v>
      </c>
      <c r="F909" s="10">
        <f t="shared" si="118"/>
        <v>0</v>
      </c>
      <c r="G909" s="10">
        <f t="shared" si="118"/>
        <v>0</v>
      </c>
    </row>
    <row r="910" spans="1:7" x14ac:dyDescent="0.25">
      <c r="A910" t="str">
        <f t="shared" si="117"/>
        <v>b</v>
      </c>
      <c r="B910" s="8"/>
      <c r="C910" s="9" t="s">
        <v>16</v>
      </c>
      <c r="D910" s="10">
        <f t="shared" si="118"/>
        <v>0</v>
      </c>
      <c r="E910" s="10">
        <f t="shared" si="118"/>
        <v>0</v>
      </c>
      <c r="F910" s="10">
        <f t="shared" si="118"/>
        <v>0</v>
      </c>
      <c r="G910" s="10">
        <f t="shared" si="118"/>
        <v>0</v>
      </c>
    </row>
    <row r="911" spans="1:7" x14ac:dyDescent="0.25">
      <c r="A911" t="str">
        <f t="shared" si="117"/>
        <v>b</v>
      </c>
      <c r="B911" s="8"/>
      <c r="C911" s="9" t="s">
        <v>17</v>
      </c>
      <c r="D911" s="10">
        <f t="shared" si="118"/>
        <v>0</v>
      </c>
      <c r="E911" s="10">
        <f t="shared" si="118"/>
        <v>0</v>
      </c>
      <c r="F911" s="10">
        <f t="shared" si="118"/>
        <v>0</v>
      </c>
      <c r="G911" s="10">
        <f t="shared" si="118"/>
        <v>0</v>
      </c>
    </row>
    <row r="912" spans="1:7" x14ac:dyDescent="0.25">
      <c r="A912" t="str">
        <f t="shared" si="117"/>
        <v>b</v>
      </c>
      <c r="B912" s="5"/>
      <c r="C912" s="6" t="s">
        <v>18</v>
      </c>
      <c r="D912" s="7">
        <f t="shared" si="118"/>
        <v>0</v>
      </c>
      <c r="E912" s="7">
        <f t="shared" si="118"/>
        <v>0</v>
      </c>
      <c r="F912" s="7">
        <f t="shared" si="118"/>
        <v>0</v>
      </c>
      <c r="G912" s="7">
        <f t="shared" si="118"/>
        <v>0</v>
      </c>
    </row>
    <row r="913" spans="1:7" x14ac:dyDescent="0.25">
      <c r="A913" t="str">
        <f t="shared" si="117"/>
        <v>b</v>
      </c>
      <c r="B913" s="5"/>
      <c r="C913" s="6" t="s">
        <v>19</v>
      </c>
      <c r="D913" s="7">
        <f t="shared" si="118"/>
        <v>0</v>
      </c>
      <c r="E913" s="7">
        <f t="shared" si="118"/>
        <v>0</v>
      </c>
      <c r="F913" s="7">
        <f t="shared" si="118"/>
        <v>0</v>
      </c>
      <c r="G913" s="7">
        <f t="shared" si="118"/>
        <v>0</v>
      </c>
    </row>
    <row r="914" spans="1:7" ht="15.75" thickBot="1" x14ac:dyDescent="0.3">
      <c r="A914" t="str">
        <f t="shared" si="117"/>
        <v>b</v>
      </c>
      <c r="B914" s="11"/>
      <c r="C914" s="12" t="s">
        <v>20</v>
      </c>
      <c r="D914" s="13">
        <f t="shared" si="118"/>
        <v>0</v>
      </c>
      <c r="E914" s="13">
        <f t="shared" si="118"/>
        <v>0</v>
      </c>
      <c r="F914" s="13">
        <f t="shared" si="118"/>
        <v>0</v>
      </c>
      <c r="G914" s="13">
        <f t="shared" si="118"/>
        <v>0</v>
      </c>
    </row>
    <row r="915" spans="1:7" ht="32.25" customHeight="1" thickTop="1" thickBot="1" x14ac:dyDescent="0.3">
      <c r="A915" t="str">
        <f t="shared" si="117"/>
        <v>b</v>
      </c>
      <c r="B915" s="16" t="s">
        <v>152</v>
      </c>
      <c r="C915" s="4" t="s">
        <v>151</v>
      </c>
      <c r="D915" s="4">
        <f t="shared" ref="D915:G915" si="119">D916+D924+D925+D926</f>
        <v>0</v>
      </c>
      <c r="E915" s="4">
        <f t="shared" si="119"/>
        <v>0</v>
      </c>
      <c r="F915" s="4">
        <f t="shared" si="119"/>
        <v>0</v>
      </c>
      <c r="G915" s="4">
        <f t="shared" si="119"/>
        <v>0</v>
      </c>
    </row>
    <row r="916" spans="1:7" ht="15.75" thickTop="1" x14ac:dyDescent="0.25">
      <c r="A916" t="str">
        <f t="shared" si="117"/>
        <v>b</v>
      </c>
      <c r="B916" s="5"/>
      <c r="C916" s="6" t="s">
        <v>10</v>
      </c>
      <c r="D916" s="7">
        <f t="shared" ref="D916:G916" si="120">SUM(D917:D923)</f>
        <v>0</v>
      </c>
      <c r="E916" s="7">
        <f t="shared" si="120"/>
        <v>0</v>
      </c>
      <c r="F916" s="7">
        <f t="shared" si="120"/>
        <v>0</v>
      </c>
      <c r="G916" s="7">
        <f t="shared" si="120"/>
        <v>0</v>
      </c>
    </row>
    <row r="917" spans="1:7" x14ac:dyDescent="0.25">
      <c r="A917" t="str">
        <f t="shared" si="117"/>
        <v>b</v>
      </c>
      <c r="B917" s="8"/>
      <c r="C917" s="9" t="s">
        <v>11</v>
      </c>
      <c r="D917" s="10"/>
      <c r="E917" s="10"/>
      <c r="F917" s="10"/>
      <c r="G917" s="10"/>
    </row>
    <row r="918" spans="1:7" x14ac:dyDescent="0.25">
      <c r="A918" t="str">
        <f t="shared" si="117"/>
        <v>b</v>
      </c>
      <c r="B918" s="8"/>
      <c r="C918" s="9" t="s">
        <v>12</v>
      </c>
      <c r="D918" s="10"/>
      <c r="E918" s="10"/>
      <c r="F918" s="10"/>
      <c r="G918" s="10"/>
    </row>
    <row r="919" spans="1:7" x14ac:dyDescent="0.25">
      <c r="A919" t="str">
        <f t="shared" si="117"/>
        <v>b</v>
      </c>
      <c r="B919" s="8"/>
      <c r="C919" s="9" t="s">
        <v>13</v>
      </c>
      <c r="D919" s="10"/>
      <c r="E919" s="10"/>
      <c r="F919" s="10"/>
      <c r="G919" s="10"/>
    </row>
    <row r="920" spans="1:7" x14ac:dyDescent="0.25">
      <c r="A920" t="str">
        <f t="shared" si="117"/>
        <v>b</v>
      </c>
      <c r="B920" s="8"/>
      <c r="C920" s="9" t="s">
        <v>14</v>
      </c>
      <c r="D920" s="10"/>
      <c r="E920" s="10"/>
      <c r="F920" s="10"/>
      <c r="G920" s="10"/>
    </row>
    <row r="921" spans="1:7" x14ac:dyDescent="0.25">
      <c r="A921" t="str">
        <f t="shared" si="117"/>
        <v>b</v>
      </c>
      <c r="B921" s="8"/>
      <c r="C921" s="9" t="s">
        <v>15</v>
      </c>
      <c r="D921" s="10"/>
      <c r="E921" s="10"/>
      <c r="F921" s="10"/>
      <c r="G921" s="10"/>
    </row>
    <row r="922" spans="1:7" x14ac:dyDescent="0.25">
      <c r="A922" t="str">
        <f t="shared" si="117"/>
        <v>b</v>
      </c>
      <c r="B922" s="8"/>
      <c r="C922" s="9" t="s">
        <v>16</v>
      </c>
      <c r="D922" s="10"/>
      <c r="E922" s="10"/>
      <c r="F922" s="10"/>
      <c r="G922" s="10"/>
    </row>
    <row r="923" spans="1:7" x14ac:dyDescent="0.25">
      <c r="A923" t="str">
        <f t="shared" si="117"/>
        <v>b</v>
      </c>
      <c r="B923" s="8"/>
      <c r="C923" s="9" t="s">
        <v>17</v>
      </c>
      <c r="D923" s="10"/>
      <c r="E923" s="10"/>
      <c r="F923" s="10"/>
      <c r="G923" s="10"/>
    </row>
    <row r="924" spans="1:7" x14ac:dyDescent="0.25">
      <c r="A924" t="str">
        <f t="shared" si="117"/>
        <v>b</v>
      </c>
      <c r="B924" s="5"/>
      <c r="C924" s="6" t="s">
        <v>18</v>
      </c>
      <c r="D924" s="7">
        <v>0</v>
      </c>
      <c r="E924" s="7">
        <v>0</v>
      </c>
      <c r="F924" s="7">
        <v>0</v>
      </c>
      <c r="G924" s="7">
        <v>0</v>
      </c>
    </row>
    <row r="925" spans="1:7" x14ac:dyDescent="0.25">
      <c r="A925" t="str">
        <f t="shared" si="117"/>
        <v>b</v>
      </c>
      <c r="B925" s="5"/>
      <c r="C925" s="6" t="s">
        <v>19</v>
      </c>
      <c r="D925" s="7">
        <v>0</v>
      </c>
      <c r="E925" s="7">
        <v>0</v>
      </c>
      <c r="F925" s="7">
        <v>0</v>
      </c>
      <c r="G925" s="7">
        <v>0</v>
      </c>
    </row>
    <row r="926" spans="1:7" ht="15.75" thickBot="1" x14ac:dyDescent="0.3">
      <c r="A926" t="str">
        <f t="shared" si="117"/>
        <v>b</v>
      </c>
      <c r="B926" s="11"/>
      <c r="C926" s="12" t="s">
        <v>20</v>
      </c>
      <c r="D926" s="13">
        <v>0</v>
      </c>
      <c r="E926" s="13">
        <v>0</v>
      </c>
      <c r="F926" s="13">
        <v>0</v>
      </c>
      <c r="G926" s="13">
        <v>0</v>
      </c>
    </row>
    <row r="927" spans="1:7" ht="31.5" thickTop="1" thickBot="1" x14ac:dyDescent="0.3">
      <c r="A927" t="str">
        <f t="shared" si="117"/>
        <v>b</v>
      </c>
      <c r="B927" s="3" t="s">
        <v>153</v>
      </c>
      <c r="C927" s="14" t="s">
        <v>154</v>
      </c>
      <c r="D927" s="4">
        <f t="shared" ref="D927:G927" si="121">D928+D936+D937+D938</f>
        <v>0</v>
      </c>
      <c r="E927" s="4">
        <f t="shared" si="121"/>
        <v>0</v>
      </c>
      <c r="F927" s="4">
        <f t="shared" si="121"/>
        <v>0</v>
      </c>
      <c r="G927" s="4">
        <f t="shared" si="121"/>
        <v>0</v>
      </c>
    </row>
    <row r="928" spans="1:7" ht="15.75" thickTop="1" x14ac:dyDescent="0.25">
      <c r="A928" t="str">
        <f t="shared" si="117"/>
        <v>b</v>
      </c>
      <c r="B928" s="5"/>
      <c r="C928" s="6" t="s">
        <v>10</v>
      </c>
      <c r="D928" s="7">
        <f t="shared" ref="D928:G928" si="122">SUM(D929:D935)</f>
        <v>0</v>
      </c>
      <c r="E928" s="7">
        <f t="shared" si="122"/>
        <v>0</v>
      </c>
      <c r="F928" s="7">
        <f t="shared" si="122"/>
        <v>0</v>
      </c>
      <c r="G928" s="7">
        <f t="shared" si="122"/>
        <v>0</v>
      </c>
    </row>
    <row r="929" spans="1:7" x14ac:dyDescent="0.25">
      <c r="A929" t="str">
        <f t="shared" si="117"/>
        <v>b</v>
      </c>
      <c r="B929" s="8"/>
      <c r="C929" s="9" t="s">
        <v>11</v>
      </c>
      <c r="D929" s="10"/>
      <c r="E929" s="10"/>
      <c r="F929" s="10"/>
      <c r="G929" s="10"/>
    </row>
    <row r="930" spans="1:7" x14ac:dyDescent="0.25">
      <c r="A930" t="str">
        <f t="shared" si="117"/>
        <v>b</v>
      </c>
      <c r="B930" s="8"/>
      <c r="C930" s="9" t="s">
        <v>12</v>
      </c>
      <c r="D930" s="10"/>
      <c r="E930" s="10"/>
      <c r="F930" s="10"/>
      <c r="G930" s="10"/>
    </row>
    <row r="931" spans="1:7" x14ac:dyDescent="0.25">
      <c r="A931" t="str">
        <f t="shared" si="117"/>
        <v>b</v>
      </c>
      <c r="B931" s="8"/>
      <c r="C931" s="9" t="s">
        <v>13</v>
      </c>
      <c r="D931" s="10"/>
      <c r="E931" s="10"/>
      <c r="F931" s="10"/>
      <c r="G931" s="10"/>
    </row>
    <row r="932" spans="1:7" x14ac:dyDescent="0.25">
      <c r="A932" t="str">
        <f t="shared" si="117"/>
        <v>b</v>
      </c>
      <c r="B932" s="8"/>
      <c r="C932" s="9" t="s">
        <v>14</v>
      </c>
      <c r="D932" s="10"/>
      <c r="E932" s="10"/>
      <c r="F932" s="10"/>
      <c r="G932" s="10"/>
    </row>
    <row r="933" spans="1:7" x14ac:dyDescent="0.25">
      <c r="A933" t="str">
        <f t="shared" si="117"/>
        <v>b</v>
      </c>
      <c r="B933" s="8"/>
      <c r="C933" s="9" t="s">
        <v>15</v>
      </c>
      <c r="D933" s="10"/>
      <c r="E933" s="10"/>
      <c r="F933" s="10"/>
      <c r="G933" s="10"/>
    </row>
    <row r="934" spans="1:7" x14ac:dyDescent="0.25">
      <c r="A934" t="str">
        <f t="shared" si="117"/>
        <v>b</v>
      </c>
      <c r="B934" s="8"/>
      <c r="C934" s="9" t="s">
        <v>16</v>
      </c>
      <c r="D934" s="10"/>
      <c r="E934" s="10"/>
      <c r="F934" s="10"/>
      <c r="G934" s="10"/>
    </row>
    <row r="935" spans="1:7" x14ac:dyDescent="0.25">
      <c r="A935" t="str">
        <f t="shared" si="117"/>
        <v>b</v>
      </c>
      <c r="B935" s="8"/>
      <c r="C935" s="9" t="s">
        <v>17</v>
      </c>
      <c r="D935" s="10"/>
      <c r="E935" s="10"/>
      <c r="F935" s="10"/>
      <c r="G935" s="10"/>
    </row>
    <row r="936" spans="1:7" x14ac:dyDescent="0.25">
      <c r="A936" t="str">
        <f t="shared" si="117"/>
        <v>b</v>
      </c>
      <c r="B936" s="5"/>
      <c r="C936" s="6" t="s">
        <v>18</v>
      </c>
      <c r="D936" s="7">
        <v>0</v>
      </c>
      <c r="E936" s="7">
        <v>0</v>
      </c>
      <c r="F936" s="7">
        <v>0</v>
      </c>
      <c r="G936" s="7">
        <v>0</v>
      </c>
    </row>
    <row r="937" spans="1:7" x14ac:dyDescent="0.25">
      <c r="A937" t="str">
        <f t="shared" si="117"/>
        <v>b</v>
      </c>
      <c r="B937" s="5"/>
      <c r="C937" s="6" t="s">
        <v>19</v>
      </c>
      <c r="D937" s="7">
        <v>0</v>
      </c>
      <c r="E937" s="7">
        <v>0</v>
      </c>
      <c r="F937" s="7">
        <v>0</v>
      </c>
      <c r="G937" s="7">
        <v>0</v>
      </c>
    </row>
    <row r="938" spans="1:7" ht="15.75" thickBot="1" x14ac:dyDescent="0.3">
      <c r="A938" t="str">
        <f t="shared" si="117"/>
        <v>b</v>
      </c>
      <c r="B938" s="11"/>
      <c r="C938" s="12" t="s">
        <v>20</v>
      </c>
      <c r="D938" s="13">
        <v>0</v>
      </c>
      <c r="E938" s="13">
        <v>0</v>
      </c>
      <c r="F938" s="13">
        <v>0</v>
      </c>
      <c r="G938" s="13">
        <v>0</v>
      </c>
    </row>
    <row r="939" spans="1:7" ht="61.5" thickTop="1" thickBot="1" x14ac:dyDescent="0.3">
      <c r="A939" t="str">
        <f t="shared" si="117"/>
        <v>b</v>
      </c>
      <c r="B939" s="3" t="s">
        <v>155</v>
      </c>
      <c r="C939" s="14" t="s">
        <v>156</v>
      </c>
      <c r="D939" s="4">
        <f t="shared" ref="D939:G939" si="123">D940+D948+D949+D950</f>
        <v>0</v>
      </c>
      <c r="E939" s="4">
        <f t="shared" si="123"/>
        <v>0</v>
      </c>
      <c r="F939" s="4">
        <f t="shared" si="123"/>
        <v>0</v>
      </c>
      <c r="G939" s="4">
        <f t="shared" si="123"/>
        <v>0</v>
      </c>
    </row>
    <row r="940" spans="1:7" ht="15.75" thickTop="1" x14ac:dyDescent="0.25">
      <c r="A940" t="str">
        <f t="shared" si="117"/>
        <v>b</v>
      </c>
      <c r="B940" s="5"/>
      <c r="C940" s="6" t="s">
        <v>10</v>
      </c>
      <c r="D940" s="7">
        <f t="shared" ref="D940:G940" si="124">SUM(D941:D947)</f>
        <v>0</v>
      </c>
      <c r="E940" s="7">
        <f t="shared" si="124"/>
        <v>0</v>
      </c>
      <c r="F940" s="7">
        <f t="shared" si="124"/>
        <v>0</v>
      </c>
      <c r="G940" s="7">
        <f t="shared" si="124"/>
        <v>0</v>
      </c>
    </row>
    <row r="941" spans="1:7" x14ac:dyDescent="0.25">
      <c r="A941" t="str">
        <f t="shared" si="117"/>
        <v>b</v>
      </c>
      <c r="B941" s="8"/>
      <c r="C941" s="9" t="s">
        <v>11</v>
      </c>
      <c r="D941" s="10"/>
      <c r="E941" s="10"/>
      <c r="F941" s="10"/>
      <c r="G941" s="10"/>
    </row>
    <row r="942" spans="1:7" x14ac:dyDescent="0.25">
      <c r="A942" t="str">
        <f t="shared" si="117"/>
        <v>b</v>
      </c>
      <c r="B942" s="8"/>
      <c r="C942" s="9" t="s">
        <v>12</v>
      </c>
      <c r="D942" s="10"/>
      <c r="E942" s="10"/>
      <c r="F942" s="10"/>
      <c r="G942" s="10"/>
    </row>
    <row r="943" spans="1:7" x14ac:dyDescent="0.25">
      <c r="A943" t="str">
        <f t="shared" si="117"/>
        <v>b</v>
      </c>
      <c r="B943" s="8"/>
      <c r="C943" s="9" t="s">
        <v>13</v>
      </c>
      <c r="D943" s="10"/>
      <c r="E943" s="10"/>
      <c r="F943" s="10"/>
      <c r="G943" s="10"/>
    </row>
    <row r="944" spans="1:7" x14ac:dyDescent="0.25">
      <c r="A944" t="str">
        <f t="shared" si="117"/>
        <v>b</v>
      </c>
      <c r="B944" s="8"/>
      <c r="C944" s="9" t="s">
        <v>14</v>
      </c>
      <c r="D944" s="10"/>
      <c r="E944" s="10"/>
      <c r="F944" s="10"/>
      <c r="G944" s="10"/>
    </row>
    <row r="945" spans="1:7" x14ac:dyDescent="0.25">
      <c r="A945" t="str">
        <f t="shared" si="117"/>
        <v>b</v>
      </c>
      <c r="B945" s="8"/>
      <c r="C945" s="9" t="s">
        <v>15</v>
      </c>
      <c r="D945" s="10"/>
      <c r="E945" s="10"/>
      <c r="F945" s="10"/>
      <c r="G945" s="10"/>
    </row>
    <row r="946" spans="1:7" x14ac:dyDescent="0.25">
      <c r="A946" t="str">
        <f t="shared" si="117"/>
        <v>b</v>
      </c>
      <c r="B946" s="8"/>
      <c r="C946" s="9" t="s">
        <v>16</v>
      </c>
      <c r="D946" s="10"/>
      <c r="E946" s="10"/>
      <c r="F946" s="10"/>
      <c r="G946" s="10"/>
    </row>
    <row r="947" spans="1:7" x14ac:dyDescent="0.25">
      <c r="A947" t="str">
        <f t="shared" si="117"/>
        <v>b</v>
      </c>
      <c r="B947" s="8"/>
      <c r="C947" s="9" t="s">
        <v>17</v>
      </c>
      <c r="D947" s="10"/>
      <c r="E947" s="10"/>
      <c r="F947" s="10"/>
      <c r="G947" s="10"/>
    </row>
    <row r="948" spans="1:7" x14ac:dyDescent="0.25">
      <c r="A948" t="str">
        <f t="shared" si="117"/>
        <v>b</v>
      </c>
      <c r="B948" s="5"/>
      <c r="C948" s="6" t="s">
        <v>18</v>
      </c>
      <c r="D948" s="7">
        <v>0</v>
      </c>
      <c r="E948" s="7">
        <v>0</v>
      </c>
      <c r="F948" s="7">
        <v>0</v>
      </c>
      <c r="G948" s="7">
        <v>0</v>
      </c>
    </row>
    <row r="949" spans="1:7" x14ac:dyDescent="0.25">
      <c r="A949" t="str">
        <f t="shared" si="117"/>
        <v>b</v>
      </c>
      <c r="B949" s="5"/>
      <c r="C949" s="6" t="s">
        <v>19</v>
      </c>
      <c r="D949" s="7">
        <v>0</v>
      </c>
      <c r="E949" s="7">
        <v>0</v>
      </c>
      <c r="F949" s="7">
        <v>0</v>
      </c>
      <c r="G949" s="7">
        <v>0</v>
      </c>
    </row>
    <row r="950" spans="1:7" ht="15.75" thickBot="1" x14ac:dyDescent="0.3">
      <c r="A950" t="str">
        <f t="shared" si="117"/>
        <v>b</v>
      </c>
      <c r="B950" s="11"/>
      <c r="C950" s="12" t="s">
        <v>20</v>
      </c>
      <c r="D950" s="13">
        <v>0</v>
      </c>
      <c r="E950" s="13">
        <v>0</v>
      </c>
      <c r="F950" s="13">
        <v>0</v>
      </c>
      <c r="G950" s="13">
        <v>0</v>
      </c>
    </row>
    <row r="951" spans="1:7" ht="31.5" thickTop="1" thickBot="1" x14ac:dyDescent="0.3">
      <c r="A951" t="str">
        <f t="shared" si="117"/>
        <v>b</v>
      </c>
      <c r="B951" s="123" t="s">
        <v>157</v>
      </c>
      <c r="C951" s="122" t="s">
        <v>158</v>
      </c>
      <c r="D951" s="14">
        <f>D963+D975</f>
        <v>0</v>
      </c>
      <c r="E951" s="14">
        <f>E963+E975</f>
        <v>0</v>
      </c>
      <c r="F951" s="14">
        <f>F963+F975</f>
        <v>0</v>
      </c>
      <c r="G951" s="14">
        <f>G963+G975</f>
        <v>0</v>
      </c>
    </row>
    <row r="952" spans="1:7" ht="15.75" thickTop="1" x14ac:dyDescent="0.25">
      <c r="A952" t="str">
        <f t="shared" si="117"/>
        <v>b</v>
      </c>
      <c r="B952" s="5"/>
      <c r="C952" s="6" t="s">
        <v>10</v>
      </c>
      <c r="D952" s="7">
        <f t="shared" ref="D952:G962" si="125">D964+D976</f>
        <v>0</v>
      </c>
      <c r="E952" s="7">
        <f t="shared" si="125"/>
        <v>0</v>
      </c>
      <c r="F952" s="7">
        <f t="shared" si="125"/>
        <v>0</v>
      </c>
      <c r="G952" s="7">
        <f t="shared" si="125"/>
        <v>0</v>
      </c>
    </row>
    <row r="953" spans="1:7" x14ac:dyDescent="0.25">
      <c r="A953" t="str">
        <f t="shared" si="117"/>
        <v>b</v>
      </c>
      <c r="B953" s="8"/>
      <c r="C953" s="9" t="s">
        <v>11</v>
      </c>
      <c r="D953" s="10">
        <f t="shared" si="125"/>
        <v>0</v>
      </c>
      <c r="E953" s="10">
        <f t="shared" si="125"/>
        <v>0</v>
      </c>
      <c r="F953" s="10">
        <f t="shared" si="125"/>
        <v>0</v>
      </c>
      <c r="G953" s="10">
        <f t="shared" si="125"/>
        <v>0</v>
      </c>
    </row>
    <row r="954" spans="1:7" x14ac:dyDescent="0.25">
      <c r="A954" t="str">
        <f t="shared" si="117"/>
        <v>b</v>
      </c>
      <c r="B954" s="8"/>
      <c r="C954" s="9" t="s">
        <v>12</v>
      </c>
      <c r="D954" s="10">
        <f t="shared" si="125"/>
        <v>0</v>
      </c>
      <c r="E954" s="10">
        <f t="shared" si="125"/>
        <v>0</v>
      </c>
      <c r="F954" s="10">
        <f t="shared" si="125"/>
        <v>0</v>
      </c>
      <c r="G954" s="10">
        <f t="shared" si="125"/>
        <v>0</v>
      </c>
    </row>
    <row r="955" spans="1:7" x14ac:dyDescent="0.25">
      <c r="A955" t="str">
        <f t="shared" si="117"/>
        <v>b</v>
      </c>
      <c r="B955" s="8"/>
      <c r="C955" s="9" t="s">
        <v>13</v>
      </c>
      <c r="D955" s="10">
        <f t="shared" si="125"/>
        <v>0</v>
      </c>
      <c r="E955" s="10">
        <f t="shared" si="125"/>
        <v>0</v>
      </c>
      <c r="F955" s="10">
        <f t="shared" si="125"/>
        <v>0</v>
      </c>
      <c r="G955" s="10">
        <f t="shared" si="125"/>
        <v>0</v>
      </c>
    </row>
    <row r="956" spans="1:7" x14ac:dyDescent="0.25">
      <c r="A956" t="str">
        <f t="shared" si="117"/>
        <v>b</v>
      </c>
      <c r="B956" s="8"/>
      <c r="C956" s="9" t="s">
        <v>14</v>
      </c>
      <c r="D956" s="10">
        <f t="shared" si="125"/>
        <v>0</v>
      </c>
      <c r="E956" s="10">
        <f t="shared" si="125"/>
        <v>0</v>
      </c>
      <c r="F956" s="10">
        <f t="shared" si="125"/>
        <v>0</v>
      </c>
      <c r="G956" s="10">
        <f t="shared" si="125"/>
        <v>0</v>
      </c>
    </row>
    <row r="957" spans="1:7" x14ac:dyDescent="0.25">
      <c r="A957" t="str">
        <f t="shared" si="117"/>
        <v>b</v>
      </c>
      <c r="B957" s="8"/>
      <c r="C957" s="9" t="s">
        <v>15</v>
      </c>
      <c r="D957" s="10">
        <f t="shared" si="125"/>
        <v>0</v>
      </c>
      <c r="E957" s="10">
        <f t="shared" si="125"/>
        <v>0</v>
      </c>
      <c r="F957" s="10">
        <f t="shared" si="125"/>
        <v>0</v>
      </c>
      <c r="G957" s="10">
        <f t="shared" si="125"/>
        <v>0</v>
      </c>
    </row>
    <row r="958" spans="1:7" x14ac:dyDescent="0.25">
      <c r="A958" t="str">
        <f t="shared" si="117"/>
        <v>b</v>
      </c>
      <c r="B958" s="8"/>
      <c r="C958" s="9" t="s">
        <v>16</v>
      </c>
      <c r="D958" s="10">
        <f t="shared" si="125"/>
        <v>0</v>
      </c>
      <c r="E958" s="10">
        <f t="shared" si="125"/>
        <v>0</v>
      </c>
      <c r="F958" s="10">
        <f t="shared" si="125"/>
        <v>0</v>
      </c>
      <c r="G958" s="10">
        <f t="shared" si="125"/>
        <v>0</v>
      </c>
    </row>
    <row r="959" spans="1:7" x14ac:dyDescent="0.25">
      <c r="A959" t="str">
        <f t="shared" si="117"/>
        <v>b</v>
      </c>
      <c r="B959" s="8"/>
      <c r="C959" s="9" t="s">
        <v>17</v>
      </c>
      <c r="D959" s="10">
        <f t="shared" si="125"/>
        <v>0</v>
      </c>
      <c r="E959" s="10">
        <f t="shared" si="125"/>
        <v>0</v>
      </c>
      <c r="F959" s="10">
        <f t="shared" si="125"/>
        <v>0</v>
      </c>
      <c r="G959" s="10">
        <f t="shared" si="125"/>
        <v>0</v>
      </c>
    </row>
    <row r="960" spans="1:7" x14ac:dyDescent="0.25">
      <c r="A960" t="str">
        <f t="shared" si="117"/>
        <v>b</v>
      </c>
      <c r="B960" s="5"/>
      <c r="C960" s="6" t="s">
        <v>18</v>
      </c>
      <c r="D960" s="7">
        <f t="shared" si="125"/>
        <v>0</v>
      </c>
      <c r="E960" s="7">
        <f t="shared" si="125"/>
        <v>0</v>
      </c>
      <c r="F960" s="7">
        <f t="shared" si="125"/>
        <v>0</v>
      </c>
      <c r="G960" s="7">
        <f t="shared" si="125"/>
        <v>0</v>
      </c>
    </row>
    <row r="961" spans="1:7" x14ac:dyDescent="0.25">
      <c r="A961" t="str">
        <f t="shared" si="117"/>
        <v>b</v>
      </c>
      <c r="B961" s="5"/>
      <c r="C961" s="6" t="s">
        <v>19</v>
      </c>
      <c r="D961" s="7">
        <f t="shared" si="125"/>
        <v>0</v>
      </c>
      <c r="E961" s="7">
        <f t="shared" si="125"/>
        <v>0</v>
      </c>
      <c r="F961" s="7">
        <f t="shared" si="125"/>
        <v>0</v>
      </c>
      <c r="G961" s="7">
        <f t="shared" si="125"/>
        <v>0</v>
      </c>
    </row>
    <row r="962" spans="1:7" ht="15.75" thickBot="1" x14ac:dyDescent="0.3">
      <c r="A962" t="str">
        <f t="shared" si="117"/>
        <v>b</v>
      </c>
      <c r="B962" s="11"/>
      <c r="C962" s="12" t="s">
        <v>20</v>
      </c>
      <c r="D962" s="13">
        <f t="shared" si="125"/>
        <v>0</v>
      </c>
      <c r="E962" s="13">
        <f t="shared" si="125"/>
        <v>0</v>
      </c>
      <c r="F962" s="13">
        <f t="shared" si="125"/>
        <v>0</v>
      </c>
      <c r="G962" s="13">
        <f t="shared" si="125"/>
        <v>0</v>
      </c>
    </row>
    <row r="963" spans="1:7" ht="16.5" thickTop="1" thickBot="1" x14ac:dyDescent="0.3">
      <c r="A963" t="str">
        <f t="shared" si="117"/>
        <v>b</v>
      </c>
      <c r="B963" s="121" t="s">
        <v>159</v>
      </c>
      <c r="C963" s="122" t="s">
        <v>342</v>
      </c>
      <c r="D963" s="14">
        <f t="shared" ref="D963:G963" si="126">D964+D972+D973+D974</f>
        <v>0</v>
      </c>
      <c r="E963" s="14">
        <f t="shared" si="126"/>
        <v>0</v>
      </c>
      <c r="F963" s="14">
        <f t="shared" si="126"/>
        <v>0</v>
      </c>
      <c r="G963" s="14">
        <f t="shared" si="126"/>
        <v>0</v>
      </c>
    </row>
    <row r="964" spans="1:7" ht="15.75" thickTop="1" x14ac:dyDescent="0.25">
      <c r="A964" t="str">
        <f t="shared" ref="A964:A1039" si="127">IF(OR(D964&lt;&gt;0,E964&lt;&gt;0,F964&lt;&gt;0,G964&lt;&gt;0,),"a","b")</f>
        <v>b</v>
      </c>
      <c r="B964" s="5"/>
      <c r="C964" s="6" t="s">
        <v>10</v>
      </c>
      <c r="D964" s="7">
        <f t="shared" ref="D964:G964" si="128">SUM(D965:D971)</f>
        <v>0</v>
      </c>
      <c r="E964" s="7">
        <f t="shared" si="128"/>
        <v>0</v>
      </c>
      <c r="F964" s="7">
        <f t="shared" si="128"/>
        <v>0</v>
      </c>
      <c r="G964" s="7">
        <f t="shared" si="128"/>
        <v>0</v>
      </c>
    </row>
    <row r="965" spans="1:7" x14ac:dyDescent="0.25">
      <c r="A965" t="str">
        <f t="shared" si="127"/>
        <v>b</v>
      </c>
      <c r="B965" s="8"/>
      <c r="C965" s="9" t="s">
        <v>11</v>
      </c>
      <c r="D965" s="10"/>
      <c r="E965" s="10"/>
      <c r="F965" s="10"/>
      <c r="G965" s="10"/>
    </row>
    <row r="966" spans="1:7" x14ac:dyDescent="0.25">
      <c r="A966" t="str">
        <f t="shared" si="127"/>
        <v>b</v>
      </c>
      <c r="B966" s="8"/>
      <c r="C966" s="9" t="s">
        <v>12</v>
      </c>
      <c r="D966" s="10"/>
      <c r="E966" s="10"/>
      <c r="F966" s="10"/>
      <c r="G966" s="10"/>
    </row>
    <row r="967" spans="1:7" x14ac:dyDescent="0.25">
      <c r="A967" t="str">
        <f t="shared" si="127"/>
        <v>b</v>
      </c>
      <c r="B967" s="8"/>
      <c r="C967" s="9" t="s">
        <v>13</v>
      </c>
      <c r="D967" s="10"/>
      <c r="E967" s="10"/>
      <c r="F967" s="10"/>
      <c r="G967" s="10"/>
    </row>
    <row r="968" spans="1:7" x14ac:dyDescent="0.25">
      <c r="A968" t="str">
        <f t="shared" si="127"/>
        <v>b</v>
      </c>
      <c r="B968" s="8"/>
      <c r="C968" s="9" t="s">
        <v>14</v>
      </c>
      <c r="D968" s="10"/>
      <c r="E968" s="10"/>
      <c r="F968" s="10"/>
      <c r="G968" s="10"/>
    </row>
    <row r="969" spans="1:7" x14ac:dyDescent="0.25">
      <c r="A969" t="str">
        <f t="shared" si="127"/>
        <v>b</v>
      </c>
      <c r="B969" s="8"/>
      <c r="C969" s="9" t="s">
        <v>15</v>
      </c>
      <c r="D969" s="10"/>
      <c r="E969" s="10"/>
      <c r="F969" s="10"/>
      <c r="G969" s="10"/>
    </row>
    <row r="970" spans="1:7" x14ac:dyDescent="0.25">
      <c r="A970" t="str">
        <f t="shared" si="127"/>
        <v>b</v>
      </c>
      <c r="B970" s="8"/>
      <c r="C970" s="9" t="s">
        <v>16</v>
      </c>
      <c r="D970" s="10"/>
      <c r="E970" s="10"/>
      <c r="F970" s="10"/>
      <c r="G970" s="10"/>
    </row>
    <row r="971" spans="1:7" x14ac:dyDescent="0.25">
      <c r="A971" t="str">
        <f t="shared" si="127"/>
        <v>b</v>
      </c>
      <c r="B971" s="8"/>
      <c r="C971" s="9" t="s">
        <v>17</v>
      </c>
      <c r="D971" s="10"/>
      <c r="E971" s="10"/>
      <c r="F971" s="10"/>
      <c r="G971" s="10"/>
    </row>
    <row r="972" spans="1:7" x14ac:dyDescent="0.25">
      <c r="A972" t="str">
        <f t="shared" si="127"/>
        <v>b</v>
      </c>
      <c r="B972" s="5"/>
      <c r="C972" s="6" t="s">
        <v>18</v>
      </c>
      <c r="D972" s="7">
        <v>0</v>
      </c>
      <c r="E972" s="7">
        <v>0</v>
      </c>
      <c r="F972" s="7">
        <v>0</v>
      </c>
      <c r="G972" s="7">
        <v>0</v>
      </c>
    </row>
    <row r="973" spans="1:7" x14ac:dyDescent="0.25">
      <c r="A973" t="str">
        <f t="shared" si="127"/>
        <v>b</v>
      </c>
      <c r="B973" s="5"/>
      <c r="C973" s="6" t="s">
        <v>19</v>
      </c>
      <c r="D973" s="7">
        <v>0</v>
      </c>
      <c r="E973" s="7">
        <v>0</v>
      </c>
      <c r="F973" s="7">
        <v>0</v>
      </c>
      <c r="G973" s="7">
        <v>0</v>
      </c>
    </row>
    <row r="974" spans="1:7" ht="15.75" thickBot="1" x14ac:dyDescent="0.3">
      <c r="A974" t="str">
        <f t="shared" si="127"/>
        <v>b</v>
      </c>
      <c r="B974" s="11"/>
      <c r="C974" s="12" t="s">
        <v>20</v>
      </c>
      <c r="D974" s="13">
        <v>0</v>
      </c>
      <c r="E974" s="13">
        <v>0</v>
      </c>
      <c r="F974" s="13">
        <v>0</v>
      </c>
      <c r="G974" s="13">
        <v>0</v>
      </c>
    </row>
    <row r="975" spans="1:7" ht="46.5" thickTop="1" thickBot="1" x14ac:dyDescent="0.3">
      <c r="A975" t="str">
        <f t="shared" si="127"/>
        <v>b</v>
      </c>
      <c r="B975" s="123" t="s">
        <v>160</v>
      </c>
      <c r="C975" s="122" t="s">
        <v>343</v>
      </c>
      <c r="D975" s="4">
        <f t="shared" ref="D975:G975" si="129">D976+D984+D985+D986</f>
        <v>0</v>
      </c>
      <c r="E975" s="4">
        <f t="shared" si="129"/>
        <v>0</v>
      </c>
      <c r="F975" s="4">
        <f t="shared" si="129"/>
        <v>0</v>
      </c>
      <c r="G975" s="4">
        <f t="shared" si="129"/>
        <v>0</v>
      </c>
    </row>
    <row r="976" spans="1:7" ht="15.75" thickTop="1" x14ac:dyDescent="0.25">
      <c r="A976" t="str">
        <f t="shared" si="127"/>
        <v>b</v>
      </c>
      <c r="B976" s="5"/>
      <c r="C976" s="6" t="s">
        <v>10</v>
      </c>
      <c r="D976" s="7">
        <f t="shared" ref="D976:G976" si="130">SUM(D977:D983)</f>
        <v>0</v>
      </c>
      <c r="E976" s="7">
        <f t="shared" si="130"/>
        <v>0</v>
      </c>
      <c r="F976" s="7">
        <f t="shared" si="130"/>
        <v>0</v>
      </c>
      <c r="G976" s="7">
        <f t="shared" si="130"/>
        <v>0</v>
      </c>
    </row>
    <row r="977" spans="1:7" x14ac:dyDescent="0.25">
      <c r="A977" t="str">
        <f t="shared" si="127"/>
        <v>b</v>
      </c>
      <c r="B977" s="8"/>
      <c r="C977" s="9" t="s">
        <v>11</v>
      </c>
      <c r="D977" s="10"/>
      <c r="E977" s="10"/>
      <c r="F977" s="10"/>
      <c r="G977" s="10"/>
    </row>
    <row r="978" spans="1:7" x14ac:dyDescent="0.25">
      <c r="A978" t="str">
        <f t="shared" si="127"/>
        <v>b</v>
      </c>
      <c r="B978" s="8"/>
      <c r="C978" s="9" t="s">
        <v>12</v>
      </c>
      <c r="D978" s="10"/>
      <c r="E978" s="10"/>
      <c r="F978" s="10"/>
      <c r="G978" s="10"/>
    </row>
    <row r="979" spans="1:7" x14ac:dyDescent="0.25">
      <c r="A979" t="str">
        <f t="shared" si="127"/>
        <v>b</v>
      </c>
      <c r="B979" s="8"/>
      <c r="C979" s="9" t="s">
        <v>13</v>
      </c>
      <c r="D979" s="10"/>
      <c r="E979" s="10"/>
      <c r="F979" s="10"/>
      <c r="G979" s="10"/>
    </row>
    <row r="980" spans="1:7" x14ac:dyDescent="0.25">
      <c r="A980" t="str">
        <f t="shared" si="127"/>
        <v>b</v>
      </c>
      <c r="B980" s="8"/>
      <c r="C980" s="9" t="s">
        <v>14</v>
      </c>
      <c r="D980" s="10"/>
      <c r="E980" s="10"/>
      <c r="F980" s="10"/>
      <c r="G980" s="10"/>
    </row>
    <row r="981" spans="1:7" x14ac:dyDescent="0.25">
      <c r="A981" t="str">
        <f t="shared" si="127"/>
        <v>b</v>
      </c>
      <c r="B981" s="8"/>
      <c r="C981" s="9" t="s">
        <v>15</v>
      </c>
      <c r="D981" s="10"/>
      <c r="E981" s="10"/>
      <c r="F981" s="10"/>
      <c r="G981" s="10"/>
    </row>
    <row r="982" spans="1:7" x14ac:dyDescent="0.25">
      <c r="A982" t="str">
        <f t="shared" si="127"/>
        <v>b</v>
      </c>
      <c r="B982" s="8"/>
      <c r="C982" s="9" t="s">
        <v>16</v>
      </c>
      <c r="D982" s="10"/>
      <c r="E982" s="10"/>
      <c r="F982" s="10"/>
      <c r="G982" s="10"/>
    </row>
    <row r="983" spans="1:7" x14ac:dyDescent="0.25">
      <c r="A983" t="str">
        <f t="shared" si="127"/>
        <v>b</v>
      </c>
      <c r="B983" s="8"/>
      <c r="C983" s="9" t="s">
        <v>17</v>
      </c>
      <c r="D983" s="10"/>
      <c r="E983" s="10"/>
      <c r="F983" s="10"/>
      <c r="G983" s="10"/>
    </row>
    <row r="984" spans="1:7" x14ac:dyDescent="0.25">
      <c r="A984" t="str">
        <f t="shared" si="127"/>
        <v>b</v>
      </c>
      <c r="B984" s="5"/>
      <c r="C984" s="6" t="s">
        <v>18</v>
      </c>
      <c r="D984" s="7">
        <v>0</v>
      </c>
      <c r="E984" s="7">
        <v>0</v>
      </c>
      <c r="F984" s="7">
        <v>0</v>
      </c>
      <c r="G984" s="7">
        <v>0</v>
      </c>
    </row>
    <row r="985" spans="1:7" x14ac:dyDescent="0.25">
      <c r="A985" t="str">
        <f t="shared" si="127"/>
        <v>b</v>
      </c>
      <c r="B985" s="5"/>
      <c r="C985" s="6" t="s">
        <v>19</v>
      </c>
      <c r="D985" s="7">
        <v>0</v>
      </c>
      <c r="E985" s="7">
        <v>0</v>
      </c>
      <c r="F985" s="7">
        <v>0</v>
      </c>
      <c r="G985" s="7">
        <v>0</v>
      </c>
    </row>
    <row r="986" spans="1:7" ht="15.75" thickBot="1" x14ac:dyDescent="0.3">
      <c r="A986" t="str">
        <f t="shared" si="127"/>
        <v>b</v>
      </c>
      <c r="B986" s="11"/>
      <c r="C986" s="12" t="s">
        <v>20</v>
      </c>
      <c r="D986" s="13">
        <v>0</v>
      </c>
      <c r="E986" s="13">
        <v>0</v>
      </c>
      <c r="F986" s="13">
        <v>0</v>
      </c>
      <c r="G986" s="13">
        <v>0</v>
      </c>
    </row>
    <row r="987" spans="1:7" ht="32.25" customHeight="1" thickTop="1" thickBot="1" x14ac:dyDescent="0.3">
      <c r="A987" t="str">
        <f t="shared" si="127"/>
        <v>b</v>
      </c>
      <c r="B987" s="16" t="s">
        <v>161</v>
      </c>
      <c r="C987" s="4" t="s">
        <v>162</v>
      </c>
      <c r="D987" s="4">
        <f t="shared" ref="D987:G987" si="131">D988+D996+D997+D998</f>
        <v>0</v>
      </c>
      <c r="E987" s="4">
        <f t="shared" si="131"/>
        <v>0</v>
      </c>
      <c r="F987" s="4">
        <f t="shared" si="131"/>
        <v>0</v>
      </c>
      <c r="G987" s="4">
        <f t="shared" si="131"/>
        <v>0</v>
      </c>
    </row>
    <row r="988" spans="1:7" ht="15.75" thickTop="1" x14ac:dyDescent="0.25">
      <c r="A988" t="str">
        <f t="shared" si="127"/>
        <v>b</v>
      </c>
      <c r="B988" s="5"/>
      <c r="C988" s="6" t="s">
        <v>10</v>
      </c>
      <c r="D988" s="7">
        <f t="shared" ref="D988:G988" si="132">SUM(D989:D995)</f>
        <v>0</v>
      </c>
      <c r="E988" s="7">
        <f t="shared" si="132"/>
        <v>0</v>
      </c>
      <c r="F988" s="7">
        <f t="shared" si="132"/>
        <v>0</v>
      </c>
      <c r="G988" s="7">
        <f t="shared" si="132"/>
        <v>0</v>
      </c>
    </row>
    <row r="989" spans="1:7" x14ac:dyDescent="0.25">
      <c r="A989" t="str">
        <f t="shared" si="127"/>
        <v>b</v>
      </c>
      <c r="B989" s="8"/>
      <c r="C989" s="9" t="s">
        <v>11</v>
      </c>
      <c r="D989" s="10"/>
      <c r="E989" s="10"/>
      <c r="F989" s="10"/>
      <c r="G989" s="10"/>
    </row>
    <row r="990" spans="1:7" x14ac:dyDescent="0.25">
      <c r="A990" t="str">
        <f t="shared" si="127"/>
        <v>b</v>
      </c>
      <c r="B990" s="8"/>
      <c r="C990" s="9" t="s">
        <v>12</v>
      </c>
      <c r="D990" s="10"/>
      <c r="E990" s="10"/>
      <c r="F990" s="10"/>
      <c r="G990" s="10"/>
    </row>
    <row r="991" spans="1:7" x14ac:dyDescent="0.25">
      <c r="A991" t="str">
        <f t="shared" si="127"/>
        <v>b</v>
      </c>
      <c r="B991" s="8"/>
      <c r="C991" s="9" t="s">
        <v>13</v>
      </c>
      <c r="D991" s="10"/>
      <c r="E991" s="10"/>
      <c r="F991" s="10"/>
      <c r="G991" s="10"/>
    </row>
    <row r="992" spans="1:7" x14ac:dyDescent="0.25">
      <c r="A992" t="str">
        <f t="shared" si="127"/>
        <v>b</v>
      </c>
      <c r="B992" s="8"/>
      <c r="C992" s="9" t="s">
        <v>14</v>
      </c>
      <c r="D992" s="10"/>
      <c r="E992" s="10"/>
      <c r="F992" s="10"/>
      <c r="G992" s="10"/>
    </row>
    <row r="993" spans="1:7" x14ac:dyDescent="0.25">
      <c r="A993" t="str">
        <f t="shared" si="127"/>
        <v>b</v>
      </c>
      <c r="B993" s="8"/>
      <c r="C993" s="9" t="s">
        <v>15</v>
      </c>
      <c r="D993" s="10"/>
      <c r="E993" s="10"/>
      <c r="F993" s="10"/>
      <c r="G993" s="10"/>
    </row>
    <row r="994" spans="1:7" x14ac:dyDescent="0.25">
      <c r="A994" t="str">
        <f t="shared" si="127"/>
        <v>b</v>
      </c>
      <c r="B994" s="8"/>
      <c r="C994" s="9" t="s">
        <v>16</v>
      </c>
      <c r="D994" s="10"/>
      <c r="E994" s="10"/>
      <c r="F994" s="10"/>
      <c r="G994" s="10"/>
    </row>
    <row r="995" spans="1:7" x14ac:dyDescent="0.25">
      <c r="A995" t="str">
        <f t="shared" si="127"/>
        <v>b</v>
      </c>
      <c r="B995" s="8"/>
      <c r="C995" s="9" t="s">
        <v>17</v>
      </c>
      <c r="D995" s="10"/>
      <c r="E995" s="10"/>
      <c r="F995" s="10"/>
      <c r="G995" s="10"/>
    </row>
    <row r="996" spans="1:7" x14ac:dyDescent="0.25">
      <c r="A996" t="str">
        <f t="shared" si="127"/>
        <v>b</v>
      </c>
      <c r="B996" s="5"/>
      <c r="C996" s="6" t="s">
        <v>18</v>
      </c>
      <c r="D996" s="7">
        <v>0</v>
      </c>
      <c r="E996" s="7">
        <v>0</v>
      </c>
      <c r="F996" s="7">
        <v>0</v>
      </c>
      <c r="G996" s="7">
        <v>0</v>
      </c>
    </row>
    <row r="997" spans="1:7" x14ac:dyDescent="0.25">
      <c r="A997" t="str">
        <f t="shared" si="127"/>
        <v>b</v>
      </c>
      <c r="B997" s="5"/>
      <c r="C997" s="6" t="s">
        <v>19</v>
      </c>
      <c r="D997" s="7">
        <v>0</v>
      </c>
      <c r="E997" s="7">
        <v>0</v>
      </c>
      <c r="F997" s="7">
        <v>0</v>
      </c>
      <c r="G997" s="7">
        <v>0</v>
      </c>
    </row>
    <row r="998" spans="1:7" ht="15.75" thickBot="1" x14ac:dyDescent="0.3">
      <c r="A998" t="str">
        <f t="shared" si="127"/>
        <v>b</v>
      </c>
      <c r="B998" s="11"/>
      <c r="C998" s="12" t="s">
        <v>20</v>
      </c>
      <c r="D998" s="13">
        <v>0</v>
      </c>
      <c r="E998" s="13">
        <v>0</v>
      </c>
      <c r="F998" s="13">
        <v>0</v>
      </c>
      <c r="G998" s="13">
        <v>0</v>
      </c>
    </row>
    <row r="999" spans="1:7" ht="32.25" customHeight="1" thickTop="1" thickBot="1" x14ac:dyDescent="0.3">
      <c r="A999" t="str">
        <f t="shared" si="127"/>
        <v>b</v>
      </c>
      <c r="B999" s="16" t="s">
        <v>163</v>
      </c>
      <c r="C999" s="4" t="s">
        <v>164</v>
      </c>
      <c r="D999" s="4">
        <f t="shared" ref="D999:G999" si="133">D1000+D1008+D1009+D1010</f>
        <v>0</v>
      </c>
      <c r="E999" s="4">
        <f t="shared" si="133"/>
        <v>0</v>
      </c>
      <c r="F999" s="4">
        <f t="shared" si="133"/>
        <v>0</v>
      </c>
      <c r="G999" s="4">
        <f t="shared" si="133"/>
        <v>0</v>
      </c>
    </row>
    <row r="1000" spans="1:7" ht="15.75" thickTop="1" x14ac:dyDescent="0.25">
      <c r="A1000" t="str">
        <f t="shared" si="127"/>
        <v>b</v>
      </c>
      <c r="B1000" s="5"/>
      <c r="C1000" s="6" t="s">
        <v>10</v>
      </c>
      <c r="D1000" s="7">
        <f t="shared" ref="D1000:G1000" si="134">SUM(D1001:D1007)</f>
        <v>0</v>
      </c>
      <c r="E1000" s="7">
        <f t="shared" si="134"/>
        <v>0</v>
      </c>
      <c r="F1000" s="7">
        <f t="shared" si="134"/>
        <v>0</v>
      </c>
      <c r="G1000" s="7">
        <f t="shared" si="134"/>
        <v>0</v>
      </c>
    </row>
    <row r="1001" spans="1:7" x14ac:dyDescent="0.25">
      <c r="A1001" t="str">
        <f t="shared" si="127"/>
        <v>b</v>
      </c>
      <c r="B1001" s="8"/>
      <c r="C1001" s="9" t="s">
        <v>11</v>
      </c>
      <c r="D1001" s="10"/>
      <c r="E1001" s="10"/>
      <c r="F1001" s="10"/>
      <c r="G1001" s="10"/>
    </row>
    <row r="1002" spans="1:7" x14ac:dyDescent="0.25">
      <c r="A1002" t="str">
        <f t="shared" si="127"/>
        <v>b</v>
      </c>
      <c r="B1002" s="8"/>
      <c r="C1002" s="9" t="s">
        <v>12</v>
      </c>
      <c r="D1002" s="10"/>
      <c r="E1002" s="10"/>
      <c r="F1002" s="10"/>
      <c r="G1002" s="10"/>
    </row>
    <row r="1003" spans="1:7" x14ac:dyDescent="0.25">
      <c r="A1003" t="str">
        <f t="shared" si="127"/>
        <v>b</v>
      </c>
      <c r="B1003" s="8"/>
      <c r="C1003" s="9" t="s">
        <v>13</v>
      </c>
      <c r="D1003" s="10"/>
      <c r="E1003" s="10"/>
      <c r="F1003" s="10"/>
      <c r="G1003" s="10"/>
    </row>
    <row r="1004" spans="1:7" x14ac:dyDescent="0.25">
      <c r="A1004" t="str">
        <f t="shared" si="127"/>
        <v>b</v>
      </c>
      <c r="B1004" s="8"/>
      <c r="C1004" s="9" t="s">
        <v>14</v>
      </c>
      <c r="D1004" s="10"/>
      <c r="E1004" s="10"/>
      <c r="F1004" s="10"/>
      <c r="G1004" s="10"/>
    </row>
    <row r="1005" spans="1:7" x14ac:dyDescent="0.25">
      <c r="A1005" t="str">
        <f t="shared" si="127"/>
        <v>b</v>
      </c>
      <c r="B1005" s="8"/>
      <c r="C1005" s="9" t="s">
        <v>15</v>
      </c>
      <c r="D1005" s="10"/>
      <c r="E1005" s="10"/>
      <c r="F1005" s="10"/>
      <c r="G1005" s="10"/>
    </row>
    <row r="1006" spans="1:7" x14ac:dyDescent="0.25">
      <c r="A1006" t="str">
        <f t="shared" si="127"/>
        <v>b</v>
      </c>
      <c r="B1006" s="8"/>
      <c r="C1006" s="9" t="s">
        <v>16</v>
      </c>
      <c r="D1006" s="10"/>
      <c r="E1006" s="10"/>
      <c r="F1006" s="10"/>
      <c r="G1006" s="10"/>
    </row>
    <row r="1007" spans="1:7" x14ac:dyDescent="0.25">
      <c r="A1007" t="str">
        <f t="shared" si="127"/>
        <v>b</v>
      </c>
      <c r="B1007" s="8"/>
      <c r="C1007" s="9" t="s">
        <v>17</v>
      </c>
      <c r="D1007" s="10"/>
      <c r="E1007" s="10"/>
      <c r="F1007" s="10"/>
      <c r="G1007" s="10"/>
    </row>
    <row r="1008" spans="1:7" x14ac:dyDescent="0.25">
      <c r="A1008" t="str">
        <f t="shared" si="127"/>
        <v>b</v>
      </c>
      <c r="B1008" s="5"/>
      <c r="C1008" s="6" t="s">
        <v>18</v>
      </c>
      <c r="D1008" s="7">
        <v>0</v>
      </c>
      <c r="E1008" s="7">
        <v>0</v>
      </c>
      <c r="F1008" s="7">
        <v>0</v>
      </c>
      <c r="G1008" s="7">
        <v>0</v>
      </c>
    </row>
    <row r="1009" spans="1:7" x14ac:dyDescent="0.25">
      <c r="A1009" t="str">
        <f t="shared" si="127"/>
        <v>b</v>
      </c>
      <c r="B1009" s="5"/>
      <c r="C1009" s="6" t="s">
        <v>19</v>
      </c>
      <c r="D1009" s="7">
        <v>0</v>
      </c>
      <c r="E1009" s="7">
        <v>0</v>
      </c>
      <c r="F1009" s="7">
        <v>0</v>
      </c>
      <c r="G1009" s="7">
        <v>0</v>
      </c>
    </row>
    <row r="1010" spans="1:7" ht="15.75" thickBot="1" x14ac:dyDescent="0.3">
      <c r="A1010" t="str">
        <f t="shared" si="127"/>
        <v>b</v>
      </c>
      <c r="B1010" s="11"/>
      <c r="C1010" s="12" t="s">
        <v>20</v>
      </c>
      <c r="D1010" s="13">
        <v>0</v>
      </c>
      <c r="E1010" s="13">
        <v>0</v>
      </c>
      <c r="F1010" s="13">
        <v>0</v>
      </c>
      <c r="G1010" s="13">
        <v>0</v>
      </c>
    </row>
    <row r="1011" spans="1:7" ht="31.5" thickTop="1" thickBot="1" x14ac:dyDescent="0.3">
      <c r="A1011" t="str">
        <f t="shared" si="127"/>
        <v>b</v>
      </c>
      <c r="B1011" s="3" t="s">
        <v>165</v>
      </c>
      <c r="C1011" s="14" t="s">
        <v>166</v>
      </c>
      <c r="D1011" s="4">
        <f t="shared" ref="D1011:G1011" si="135">D1012+D1020+D1021+D1022</f>
        <v>0</v>
      </c>
      <c r="E1011" s="4">
        <f t="shared" si="135"/>
        <v>0</v>
      </c>
      <c r="F1011" s="4">
        <f t="shared" si="135"/>
        <v>0</v>
      </c>
      <c r="G1011" s="4">
        <f t="shared" si="135"/>
        <v>0</v>
      </c>
    </row>
    <row r="1012" spans="1:7" ht="15.75" thickTop="1" x14ac:dyDescent="0.25">
      <c r="A1012" t="str">
        <f t="shared" si="127"/>
        <v>b</v>
      </c>
      <c r="B1012" s="5"/>
      <c r="C1012" s="6" t="s">
        <v>10</v>
      </c>
      <c r="D1012" s="7">
        <f t="shared" ref="D1012:G1012" si="136">SUM(D1013:D1019)</f>
        <v>0</v>
      </c>
      <c r="E1012" s="7">
        <f t="shared" si="136"/>
        <v>0</v>
      </c>
      <c r="F1012" s="7">
        <f t="shared" si="136"/>
        <v>0</v>
      </c>
      <c r="G1012" s="7">
        <f t="shared" si="136"/>
        <v>0</v>
      </c>
    </row>
    <row r="1013" spans="1:7" x14ac:dyDescent="0.25">
      <c r="A1013" t="str">
        <f t="shared" si="127"/>
        <v>b</v>
      </c>
      <c r="B1013" s="8"/>
      <c r="C1013" s="9" t="s">
        <v>11</v>
      </c>
      <c r="D1013" s="10"/>
      <c r="E1013" s="10"/>
      <c r="F1013" s="10"/>
      <c r="G1013" s="10"/>
    </row>
    <row r="1014" spans="1:7" x14ac:dyDescent="0.25">
      <c r="A1014" t="str">
        <f t="shared" si="127"/>
        <v>b</v>
      </c>
      <c r="B1014" s="8"/>
      <c r="C1014" s="9" t="s">
        <v>12</v>
      </c>
      <c r="D1014" s="10"/>
      <c r="E1014" s="10"/>
      <c r="F1014" s="10"/>
      <c r="G1014" s="10"/>
    </row>
    <row r="1015" spans="1:7" x14ac:dyDescent="0.25">
      <c r="A1015" t="str">
        <f t="shared" si="127"/>
        <v>b</v>
      </c>
      <c r="B1015" s="8"/>
      <c r="C1015" s="9" t="s">
        <v>13</v>
      </c>
      <c r="D1015" s="10"/>
      <c r="E1015" s="10"/>
      <c r="F1015" s="10"/>
      <c r="G1015" s="10"/>
    </row>
    <row r="1016" spans="1:7" x14ac:dyDescent="0.25">
      <c r="A1016" t="str">
        <f t="shared" si="127"/>
        <v>b</v>
      </c>
      <c r="B1016" s="8"/>
      <c r="C1016" s="9" t="s">
        <v>14</v>
      </c>
      <c r="D1016" s="10"/>
      <c r="E1016" s="10"/>
      <c r="F1016" s="10"/>
      <c r="G1016" s="10"/>
    </row>
    <row r="1017" spans="1:7" x14ac:dyDescent="0.25">
      <c r="A1017" t="str">
        <f t="shared" si="127"/>
        <v>b</v>
      </c>
      <c r="B1017" s="8"/>
      <c r="C1017" s="9" t="s">
        <v>15</v>
      </c>
      <c r="D1017" s="10"/>
      <c r="E1017" s="10"/>
      <c r="F1017" s="10"/>
      <c r="G1017" s="10"/>
    </row>
    <row r="1018" spans="1:7" x14ac:dyDescent="0.25">
      <c r="A1018" t="str">
        <f t="shared" si="127"/>
        <v>b</v>
      </c>
      <c r="B1018" s="8"/>
      <c r="C1018" s="9" t="s">
        <v>16</v>
      </c>
      <c r="D1018" s="10"/>
      <c r="E1018" s="10"/>
      <c r="F1018" s="10"/>
      <c r="G1018" s="10"/>
    </row>
    <row r="1019" spans="1:7" x14ac:dyDescent="0.25">
      <c r="A1019" t="str">
        <f t="shared" si="127"/>
        <v>b</v>
      </c>
      <c r="B1019" s="8"/>
      <c r="C1019" s="9" t="s">
        <v>17</v>
      </c>
      <c r="D1019" s="10"/>
      <c r="E1019" s="10"/>
      <c r="F1019" s="10"/>
      <c r="G1019" s="10"/>
    </row>
    <row r="1020" spans="1:7" x14ac:dyDescent="0.25">
      <c r="A1020" t="str">
        <f t="shared" si="127"/>
        <v>b</v>
      </c>
      <c r="B1020" s="5"/>
      <c r="C1020" s="6" t="s">
        <v>18</v>
      </c>
      <c r="D1020" s="7">
        <v>0</v>
      </c>
      <c r="E1020" s="7">
        <v>0</v>
      </c>
      <c r="F1020" s="7">
        <v>0</v>
      </c>
      <c r="G1020" s="7">
        <v>0</v>
      </c>
    </row>
    <row r="1021" spans="1:7" x14ac:dyDescent="0.25">
      <c r="A1021" t="str">
        <f t="shared" si="127"/>
        <v>b</v>
      </c>
      <c r="B1021" s="5"/>
      <c r="C1021" s="6" t="s">
        <v>19</v>
      </c>
      <c r="D1021" s="7">
        <v>0</v>
      </c>
      <c r="E1021" s="7">
        <v>0</v>
      </c>
      <c r="F1021" s="7">
        <v>0</v>
      </c>
      <c r="G1021" s="7">
        <v>0</v>
      </c>
    </row>
    <row r="1022" spans="1:7" ht="15.75" thickBot="1" x14ac:dyDescent="0.3">
      <c r="A1022" t="str">
        <f t="shared" si="127"/>
        <v>b</v>
      </c>
      <c r="B1022" s="11"/>
      <c r="C1022" s="12" t="s">
        <v>20</v>
      </c>
      <c r="D1022" s="13">
        <v>0</v>
      </c>
      <c r="E1022" s="13">
        <v>0</v>
      </c>
      <c r="F1022" s="13">
        <v>0</v>
      </c>
      <c r="G1022" s="13">
        <v>0</v>
      </c>
    </row>
    <row r="1023" spans="1:7" s="113" customFormat="1" ht="16.5" thickTop="1" thickBot="1" x14ac:dyDescent="0.3">
      <c r="A1023" s="113" t="str">
        <f t="shared" ref="A1023:A1034" si="137">IF(OR(D1023&lt;&gt;0,E1023&lt;&gt;0,F1023&lt;&gt;0,G1023&lt;&gt;0,),"a","b")</f>
        <v>b</v>
      </c>
      <c r="B1023" s="111" t="s">
        <v>320</v>
      </c>
      <c r="C1023" s="112"/>
      <c r="D1023" s="114">
        <f t="shared" ref="D1023:G1023" si="138">D1024+D1032+D1033+D1034</f>
        <v>0</v>
      </c>
      <c r="E1023" s="114">
        <f t="shared" si="138"/>
        <v>0</v>
      </c>
      <c r="F1023" s="114">
        <f t="shared" si="138"/>
        <v>0</v>
      </c>
      <c r="G1023" s="114">
        <f t="shared" si="138"/>
        <v>0</v>
      </c>
    </row>
    <row r="1024" spans="1:7" ht="15.75" thickTop="1" x14ac:dyDescent="0.25">
      <c r="A1024" t="str">
        <f t="shared" si="137"/>
        <v>b</v>
      </c>
      <c r="B1024" s="5"/>
      <c r="C1024" s="6" t="s">
        <v>10</v>
      </c>
      <c r="D1024" s="7">
        <f t="shared" ref="D1024:G1024" si="139">SUM(D1025:D1031)</f>
        <v>0</v>
      </c>
      <c r="E1024" s="7">
        <f t="shared" si="139"/>
        <v>0</v>
      </c>
      <c r="F1024" s="7">
        <f t="shared" si="139"/>
        <v>0</v>
      </c>
      <c r="G1024" s="7">
        <f t="shared" si="139"/>
        <v>0</v>
      </c>
    </row>
    <row r="1025" spans="1:7" x14ac:dyDescent="0.25">
      <c r="A1025" t="str">
        <f t="shared" si="137"/>
        <v>b</v>
      </c>
      <c r="B1025" s="8"/>
      <c r="C1025" s="9" t="s">
        <v>11</v>
      </c>
      <c r="D1025" s="10"/>
      <c r="E1025" s="10"/>
      <c r="F1025" s="10"/>
      <c r="G1025" s="10"/>
    </row>
    <row r="1026" spans="1:7" x14ac:dyDescent="0.25">
      <c r="A1026" t="str">
        <f t="shared" si="137"/>
        <v>b</v>
      </c>
      <c r="B1026" s="8"/>
      <c r="C1026" s="9" t="s">
        <v>12</v>
      </c>
      <c r="D1026" s="10"/>
      <c r="E1026" s="10"/>
      <c r="F1026" s="10"/>
      <c r="G1026" s="10"/>
    </row>
    <row r="1027" spans="1:7" x14ac:dyDescent="0.25">
      <c r="A1027" t="str">
        <f t="shared" si="137"/>
        <v>b</v>
      </c>
      <c r="B1027" s="8"/>
      <c r="C1027" s="9" t="s">
        <v>13</v>
      </c>
      <c r="D1027" s="10"/>
      <c r="E1027" s="10"/>
      <c r="F1027" s="10"/>
      <c r="G1027" s="10"/>
    </row>
    <row r="1028" spans="1:7" x14ac:dyDescent="0.25">
      <c r="A1028" t="str">
        <f t="shared" si="137"/>
        <v>b</v>
      </c>
      <c r="B1028" s="8"/>
      <c r="C1028" s="9" t="s">
        <v>14</v>
      </c>
      <c r="D1028" s="10"/>
      <c r="E1028" s="10"/>
      <c r="F1028" s="10"/>
      <c r="G1028" s="10"/>
    </row>
    <row r="1029" spans="1:7" x14ac:dyDescent="0.25">
      <c r="A1029" t="str">
        <f t="shared" si="137"/>
        <v>b</v>
      </c>
      <c r="B1029" s="8"/>
      <c r="C1029" s="9" t="s">
        <v>15</v>
      </c>
      <c r="D1029" s="10"/>
      <c r="E1029" s="10"/>
      <c r="F1029" s="10"/>
      <c r="G1029" s="10"/>
    </row>
    <row r="1030" spans="1:7" x14ac:dyDescent="0.25">
      <c r="A1030" t="str">
        <f t="shared" si="137"/>
        <v>b</v>
      </c>
      <c r="B1030" s="8"/>
      <c r="C1030" s="9" t="s">
        <v>16</v>
      </c>
      <c r="D1030" s="10"/>
      <c r="E1030" s="10"/>
      <c r="F1030" s="10"/>
      <c r="G1030" s="10"/>
    </row>
    <row r="1031" spans="1:7" x14ac:dyDescent="0.25">
      <c r="A1031" t="str">
        <f t="shared" si="137"/>
        <v>b</v>
      </c>
      <c r="B1031" s="8"/>
      <c r="C1031" s="9" t="s">
        <v>17</v>
      </c>
      <c r="D1031" s="10"/>
      <c r="E1031" s="10"/>
      <c r="F1031" s="10"/>
      <c r="G1031" s="10"/>
    </row>
    <row r="1032" spans="1:7" x14ac:dyDescent="0.25">
      <c r="A1032" t="str">
        <f t="shared" si="137"/>
        <v>b</v>
      </c>
      <c r="B1032" s="5"/>
      <c r="C1032" s="6" t="s">
        <v>18</v>
      </c>
      <c r="D1032" s="7">
        <v>0</v>
      </c>
      <c r="E1032" s="7">
        <v>0</v>
      </c>
      <c r="F1032" s="7">
        <v>0</v>
      </c>
      <c r="G1032" s="7">
        <v>0</v>
      </c>
    </row>
    <row r="1033" spans="1:7" x14ac:dyDescent="0.25">
      <c r="A1033" t="str">
        <f t="shared" si="137"/>
        <v>b</v>
      </c>
      <c r="B1033" s="5"/>
      <c r="C1033" s="6" t="s">
        <v>19</v>
      </c>
      <c r="D1033" s="7">
        <v>0</v>
      </c>
      <c r="E1033" s="7">
        <v>0</v>
      </c>
      <c r="F1033" s="7">
        <v>0</v>
      </c>
      <c r="G1033" s="7">
        <v>0</v>
      </c>
    </row>
    <row r="1034" spans="1:7" ht="15.75" thickBot="1" x14ac:dyDescent="0.3">
      <c r="A1034" t="str">
        <f t="shared" si="137"/>
        <v>b</v>
      </c>
      <c r="B1034" s="11"/>
      <c r="C1034" s="12" t="s">
        <v>20</v>
      </c>
      <c r="D1034" s="13">
        <v>0</v>
      </c>
      <c r="E1034" s="13">
        <v>0</v>
      </c>
      <c r="F1034" s="13">
        <v>0</v>
      </c>
      <c r="G1034" s="13">
        <v>0</v>
      </c>
    </row>
    <row r="1035" spans="1:7" ht="32.25" customHeight="1" thickTop="1" thickBot="1" x14ac:dyDescent="0.3">
      <c r="A1035" t="str">
        <f t="shared" si="127"/>
        <v>b</v>
      </c>
      <c r="B1035" s="16" t="s">
        <v>167</v>
      </c>
      <c r="C1035" s="4" t="s">
        <v>168</v>
      </c>
      <c r="D1035" s="4">
        <f>D1047</f>
        <v>0</v>
      </c>
      <c r="E1035" s="4">
        <f>E1047</f>
        <v>0</v>
      </c>
      <c r="F1035" s="4">
        <f>F1047</f>
        <v>0</v>
      </c>
      <c r="G1035" s="4">
        <f>G1047</f>
        <v>0</v>
      </c>
    </row>
    <row r="1036" spans="1:7" ht="15.75" thickTop="1" x14ac:dyDescent="0.25">
      <c r="A1036" t="str">
        <f t="shared" si="127"/>
        <v>b</v>
      </c>
      <c r="B1036" s="5"/>
      <c r="C1036" s="6" t="s">
        <v>10</v>
      </c>
      <c r="D1036" s="7">
        <f t="shared" ref="D1036:G1046" si="140">D1048</f>
        <v>0</v>
      </c>
      <c r="E1036" s="7">
        <f t="shared" si="140"/>
        <v>0</v>
      </c>
      <c r="F1036" s="7">
        <f t="shared" si="140"/>
        <v>0</v>
      </c>
      <c r="G1036" s="7">
        <f t="shared" si="140"/>
        <v>0</v>
      </c>
    </row>
    <row r="1037" spans="1:7" x14ac:dyDescent="0.25">
      <c r="A1037" t="str">
        <f t="shared" si="127"/>
        <v>b</v>
      </c>
      <c r="B1037" s="8"/>
      <c r="C1037" s="9" t="s">
        <v>11</v>
      </c>
      <c r="D1037" s="10">
        <f t="shared" si="140"/>
        <v>0</v>
      </c>
      <c r="E1037" s="10">
        <f t="shared" si="140"/>
        <v>0</v>
      </c>
      <c r="F1037" s="10">
        <f t="shared" si="140"/>
        <v>0</v>
      </c>
      <c r="G1037" s="10">
        <f t="shared" si="140"/>
        <v>0</v>
      </c>
    </row>
    <row r="1038" spans="1:7" x14ac:dyDescent="0.25">
      <c r="A1038" t="str">
        <f t="shared" si="127"/>
        <v>b</v>
      </c>
      <c r="B1038" s="8"/>
      <c r="C1038" s="9" t="s">
        <v>12</v>
      </c>
      <c r="D1038" s="10">
        <f t="shared" si="140"/>
        <v>0</v>
      </c>
      <c r="E1038" s="10">
        <f t="shared" si="140"/>
        <v>0</v>
      </c>
      <c r="F1038" s="10">
        <f t="shared" si="140"/>
        <v>0</v>
      </c>
      <c r="G1038" s="10">
        <f t="shared" si="140"/>
        <v>0</v>
      </c>
    </row>
    <row r="1039" spans="1:7" x14ac:dyDescent="0.25">
      <c r="A1039" t="str">
        <f t="shared" si="127"/>
        <v>b</v>
      </c>
      <c r="B1039" s="8"/>
      <c r="C1039" s="9" t="s">
        <v>13</v>
      </c>
      <c r="D1039" s="10">
        <f t="shared" si="140"/>
        <v>0</v>
      </c>
      <c r="E1039" s="10">
        <f t="shared" si="140"/>
        <v>0</v>
      </c>
      <c r="F1039" s="10">
        <f t="shared" si="140"/>
        <v>0</v>
      </c>
      <c r="G1039" s="10">
        <f t="shared" si="140"/>
        <v>0</v>
      </c>
    </row>
    <row r="1040" spans="1:7" x14ac:dyDescent="0.25">
      <c r="A1040" t="str">
        <f t="shared" ref="A1040:A1103" si="141">IF(OR(D1040&lt;&gt;0,E1040&lt;&gt;0,F1040&lt;&gt;0,G1040&lt;&gt;0,),"a","b")</f>
        <v>b</v>
      </c>
      <c r="B1040" s="8"/>
      <c r="C1040" s="9" t="s">
        <v>14</v>
      </c>
      <c r="D1040" s="10">
        <f t="shared" si="140"/>
        <v>0</v>
      </c>
      <c r="E1040" s="10">
        <f t="shared" si="140"/>
        <v>0</v>
      </c>
      <c r="F1040" s="10">
        <f t="shared" si="140"/>
        <v>0</v>
      </c>
      <c r="G1040" s="10">
        <f t="shared" si="140"/>
        <v>0</v>
      </c>
    </row>
    <row r="1041" spans="1:7" x14ac:dyDescent="0.25">
      <c r="A1041" t="str">
        <f t="shared" si="141"/>
        <v>b</v>
      </c>
      <c r="B1041" s="8"/>
      <c r="C1041" s="9" t="s">
        <v>15</v>
      </c>
      <c r="D1041" s="10">
        <f t="shared" si="140"/>
        <v>0</v>
      </c>
      <c r="E1041" s="10">
        <f t="shared" si="140"/>
        <v>0</v>
      </c>
      <c r="F1041" s="10">
        <f t="shared" si="140"/>
        <v>0</v>
      </c>
      <c r="G1041" s="10">
        <f t="shared" si="140"/>
        <v>0</v>
      </c>
    </row>
    <row r="1042" spans="1:7" x14ac:dyDescent="0.25">
      <c r="A1042" t="str">
        <f t="shared" si="141"/>
        <v>b</v>
      </c>
      <c r="B1042" s="8"/>
      <c r="C1042" s="9" t="s">
        <v>16</v>
      </c>
      <c r="D1042" s="10">
        <f t="shared" si="140"/>
        <v>0</v>
      </c>
      <c r="E1042" s="10">
        <f t="shared" si="140"/>
        <v>0</v>
      </c>
      <c r="F1042" s="10">
        <f t="shared" si="140"/>
        <v>0</v>
      </c>
      <c r="G1042" s="10">
        <f t="shared" si="140"/>
        <v>0</v>
      </c>
    </row>
    <row r="1043" spans="1:7" x14ac:dyDescent="0.25">
      <c r="A1043" t="str">
        <f t="shared" si="141"/>
        <v>b</v>
      </c>
      <c r="B1043" s="8"/>
      <c r="C1043" s="9" t="s">
        <v>17</v>
      </c>
      <c r="D1043" s="10">
        <f t="shared" si="140"/>
        <v>0</v>
      </c>
      <c r="E1043" s="10">
        <f t="shared" si="140"/>
        <v>0</v>
      </c>
      <c r="F1043" s="10">
        <f t="shared" si="140"/>
        <v>0</v>
      </c>
      <c r="G1043" s="10">
        <f t="shared" si="140"/>
        <v>0</v>
      </c>
    </row>
    <row r="1044" spans="1:7" x14ac:dyDescent="0.25">
      <c r="A1044" t="str">
        <f t="shared" si="141"/>
        <v>b</v>
      </c>
      <c r="B1044" s="5"/>
      <c r="C1044" s="6" t="s">
        <v>18</v>
      </c>
      <c r="D1044" s="7">
        <f t="shared" si="140"/>
        <v>0</v>
      </c>
      <c r="E1044" s="7">
        <f t="shared" si="140"/>
        <v>0</v>
      </c>
      <c r="F1044" s="7">
        <f t="shared" si="140"/>
        <v>0</v>
      </c>
      <c r="G1044" s="7">
        <f t="shared" si="140"/>
        <v>0</v>
      </c>
    </row>
    <row r="1045" spans="1:7" x14ac:dyDescent="0.25">
      <c r="A1045" t="str">
        <f t="shared" si="141"/>
        <v>b</v>
      </c>
      <c r="B1045" s="5"/>
      <c r="C1045" s="6" t="s">
        <v>19</v>
      </c>
      <c r="D1045" s="7">
        <f t="shared" si="140"/>
        <v>0</v>
      </c>
      <c r="E1045" s="7">
        <f t="shared" si="140"/>
        <v>0</v>
      </c>
      <c r="F1045" s="7">
        <f t="shared" si="140"/>
        <v>0</v>
      </c>
      <c r="G1045" s="7">
        <f t="shared" si="140"/>
        <v>0</v>
      </c>
    </row>
    <row r="1046" spans="1:7" ht="15.75" thickBot="1" x14ac:dyDescent="0.3">
      <c r="A1046" t="str">
        <f t="shared" si="141"/>
        <v>b</v>
      </c>
      <c r="B1046" s="11"/>
      <c r="C1046" s="12" t="s">
        <v>20</v>
      </c>
      <c r="D1046" s="13">
        <f t="shared" si="140"/>
        <v>0</v>
      </c>
      <c r="E1046" s="13">
        <f t="shared" si="140"/>
        <v>0</v>
      </c>
      <c r="F1046" s="13">
        <f t="shared" si="140"/>
        <v>0</v>
      </c>
      <c r="G1046" s="13">
        <f t="shared" si="140"/>
        <v>0</v>
      </c>
    </row>
    <row r="1047" spans="1:7" ht="31.5" thickTop="1" thickBot="1" x14ac:dyDescent="0.3">
      <c r="A1047" t="str">
        <f t="shared" si="141"/>
        <v>b</v>
      </c>
      <c r="B1047" s="3" t="s">
        <v>169</v>
      </c>
      <c r="C1047" s="14" t="s">
        <v>170</v>
      </c>
      <c r="D1047" s="4">
        <f t="shared" ref="D1047:G1047" si="142">D1048+D1056+D1057+D1058</f>
        <v>0</v>
      </c>
      <c r="E1047" s="4">
        <f t="shared" si="142"/>
        <v>0</v>
      </c>
      <c r="F1047" s="4">
        <f t="shared" si="142"/>
        <v>0</v>
      </c>
      <c r="G1047" s="4">
        <f t="shared" si="142"/>
        <v>0</v>
      </c>
    </row>
    <row r="1048" spans="1:7" ht="15.75" thickTop="1" x14ac:dyDescent="0.25">
      <c r="A1048" t="str">
        <f t="shared" si="141"/>
        <v>b</v>
      </c>
      <c r="B1048" s="5"/>
      <c r="C1048" s="6" t="s">
        <v>10</v>
      </c>
      <c r="D1048" s="7">
        <f t="shared" ref="D1048:G1048" si="143">SUM(D1049:D1055)</f>
        <v>0</v>
      </c>
      <c r="E1048" s="7">
        <f t="shared" si="143"/>
        <v>0</v>
      </c>
      <c r="F1048" s="7">
        <f t="shared" si="143"/>
        <v>0</v>
      </c>
      <c r="G1048" s="7">
        <f t="shared" si="143"/>
        <v>0</v>
      </c>
    </row>
    <row r="1049" spans="1:7" x14ac:dyDescent="0.25">
      <c r="A1049" t="str">
        <f t="shared" si="141"/>
        <v>b</v>
      </c>
      <c r="B1049" s="8"/>
      <c r="C1049" s="9" t="s">
        <v>11</v>
      </c>
      <c r="D1049" s="10"/>
      <c r="E1049" s="10"/>
      <c r="F1049" s="10"/>
      <c r="G1049" s="10"/>
    </row>
    <row r="1050" spans="1:7" x14ac:dyDescent="0.25">
      <c r="A1050" t="str">
        <f t="shared" si="141"/>
        <v>b</v>
      </c>
      <c r="B1050" s="8"/>
      <c r="C1050" s="9" t="s">
        <v>12</v>
      </c>
      <c r="D1050" s="10"/>
      <c r="E1050" s="10"/>
      <c r="F1050" s="10"/>
      <c r="G1050" s="10"/>
    </row>
    <row r="1051" spans="1:7" x14ac:dyDescent="0.25">
      <c r="A1051" t="str">
        <f t="shared" si="141"/>
        <v>b</v>
      </c>
      <c r="B1051" s="8"/>
      <c r="C1051" s="9" t="s">
        <v>13</v>
      </c>
      <c r="D1051" s="10"/>
      <c r="E1051" s="10"/>
      <c r="F1051" s="10"/>
      <c r="G1051" s="10"/>
    </row>
    <row r="1052" spans="1:7" x14ac:dyDescent="0.25">
      <c r="A1052" t="str">
        <f t="shared" si="141"/>
        <v>b</v>
      </c>
      <c r="B1052" s="8"/>
      <c r="C1052" s="9" t="s">
        <v>14</v>
      </c>
      <c r="D1052" s="10"/>
      <c r="E1052" s="10"/>
      <c r="F1052" s="10"/>
      <c r="G1052" s="10"/>
    </row>
    <row r="1053" spans="1:7" x14ac:dyDescent="0.25">
      <c r="A1053" t="str">
        <f t="shared" si="141"/>
        <v>b</v>
      </c>
      <c r="B1053" s="8"/>
      <c r="C1053" s="9" t="s">
        <v>15</v>
      </c>
      <c r="D1053" s="10"/>
      <c r="E1053" s="10"/>
      <c r="F1053" s="10"/>
      <c r="G1053" s="10"/>
    </row>
    <row r="1054" spans="1:7" x14ac:dyDescent="0.25">
      <c r="A1054" t="str">
        <f t="shared" si="141"/>
        <v>b</v>
      </c>
      <c r="B1054" s="8"/>
      <c r="C1054" s="9" t="s">
        <v>16</v>
      </c>
      <c r="D1054" s="10"/>
      <c r="E1054" s="10"/>
      <c r="F1054" s="10"/>
      <c r="G1054" s="10"/>
    </row>
    <row r="1055" spans="1:7" x14ac:dyDescent="0.25">
      <c r="A1055" t="str">
        <f t="shared" si="141"/>
        <v>b</v>
      </c>
      <c r="B1055" s="8"/>
      <c r="C1055" s="9" t="s">
        <v>17</v>
      </c>
      <c r="D1055" s="10"/>
      <c r="E1055" s="10"/>
      <c r="F1055" s="10"/>
      <c r="G1055" s="10"/>
    </row>
    <row r="1056" spans="1:7" x14ac:dyDescent="0.25">
      <c r="A1056" t="str">
        <f t="shared" si="141"/>
        <v>b</v>
      </c>
      <c r="B1056" s="5"/>
      <c r="C1056" s="6" t="s">
        <v>18</v>
      </c>
      <c r="D1056" s="7">
        <v>0</v>
      </c>
      <c r="E1056" s="7">
        <v>0</v>
      </c>
      <c r="F1056" s="7">
        <v>0</v>
      </c>
      <c r="G1056" s="7">
        <v>0</v>
      </c>
    </row>
    <row r="1057" spans="1:7" x14ac:dyDescent="0.25">
      <c r="A1057" t="str">
        <f t="shared" si="141"/>
        <v>b</v>
      </c>
      <c r="B1057" s="5"/>
      <c r="C1057" s="6" t="s">
        <v>19</v>
      </c>
      <c r="D1057" s="7">
        <v>0</v>
      </c>
      <c r="E1057" s="7">
        <v>0</v>
      </c>
      <c r="F1057" s="7">
        <v>0</v>
      </c>
      <c r="G1057" s="7">
        <v>0</v>
      </c>
    </row>
    <row r="1058" spans="1:7" ht="15.75" thickBot="1" x14ac:dyDescent="0.3">
      <c r="A1058" t="str">
        <f t="shared" si="141"/>
        <v>b</v>
      </c>
      <c r="B1058" s="11"/>
      <c r="C1058" s="12" t="s">
        <v>20</v>
      </c>
      <c r="D1058" s="13">
        <v>0</v>
      </c>
      <c r="E1058" s="13">
        <v>0</v>
      </c>
      <c r="F1058" s="13">
        <v>0</v>
      </c>
      <c r="G1058" s="13">
        <v>0</v>
      </c>
    </row>
    <row r="1059" spans="1:7" ht="31.5" thickTop="1" thickBot="1" x14ac:dyDescent="0.3">
      <c r="A1059" t="str">
        <f t="shared" si="141"/>
        <v>a</v>
      </c>
      <c r="B1059" s="3" t="s">
        <v>224</v>
      </c>
      <c r="C1059" s="14" t="s">
        <v>235</v>
      </c>
      <c r="D1059" s="4">
        <f t="shared" ref="D1059:G1059" si="144">D1060+D1068+D1069+D1070</f>
        <v>0</v>
      </c>
      <c r="E1059" s="4">
        <f t="shared" si="144"/>
        <v>136154.59</v>
      </c>
      <c r="F1059" s="4">
        <f t="shared" si="144"/>
        <v>0</v>
      </c>
      <c r="G1059" s="4">
        <f t="shared" si="144"/>
        <v>0</v>
      </c>
    </row>
    <row r="1060" spans="1:7" ht="15.75" thickTop="1" x14ac:dyDescent="0.25">
      <c r="A1060" t="str">
        <f t="shared" si="141"/>
        <v>b</v>
      </c>
      <c r="B1060" s="5"/>
      <c r="C1060" s="6" t="s">
        <v>10</v>
      </c>
      <c r="D1060" s="7">
        <f t="shared" ref="D1060:G1060" si="145">SUM(D1061:D1067)</f>
        <v>0</v>
      </c>
      <c r="E1060" s="7">
        <f t="shared" si="145"/>
        <v>0</v>
      </c>
      <c r="F1060" s="7">
        <f t="shared" si="145"/>
        <v>0</v>
      </c>
      <c r="G1060" s="7">
        <f t="shared" si="145"/>
        <v>0</v>
      </c>
    </row>
    <row r="1061" spans="1:7" x14ac:dyDescent="0.25">
      <c r="A1061" t="str">
        <f t="shared" si="141"/>
        <v>b</v>
      </c>
      <c r="B1061" s="8"/>
      <c r="C1061" s="9" t="s">
        <v>11</v>
      </c>
      <c r="D1061" s="10"/>
      <c r="E1061" s="10"/>
      <c r="F1061" s="10"/>
      <c r="G1061" s="10"/>
    </row>
    <row r="1062" spans="1:7" x14ac:dyDescent="0.25">
      <c r="A1062" t="str">
        <f t="shared" si="141"/>
        <v>b</v>
      </c>
      <c r="B1062" s="8"/>
      <c r="C1062" s="9" t="s">
        <v>12</v>
      </c>
      <c r="D1062" s="10"/>
      <c r="E1062" s="10"/>
      <c r="F1062" s="10"/>
      <c r="G1062" s="10"/>
    </row>
    <row r="1063" spans="1:7" x14ac:dyDescent="0.25">
      <c r="A1063" t="str">
        <f t="shared" si="141"/>
        <v>b</v>
      </c>
      <c r="B1063" s="8"/>
      <c r="C1063" s="9" t="s">
        <v>13</v>
      </c>
      <c r="D1063" s="10"/>
      <c r="E1063" s="10"/>
      <c r="F1063" s="10"/>
      <c r="G1063" s="10"/>
    </row>
    <row r="1064" spans="1:7" x14ac:dyDescent="0.25">
      <c r="A1064" t="str">
        <f t="shared" si="141"/>
        <v>b</v>
      </c>
      <c r="B1064" s="8"/>
      <c r="C1064" s="9" t="s">
        <v>14</v>
      </c>
      <c r="D1064" s="10"/>
      <c r="E1064" s="10"/>
      <c r="F1064" s="10"/>
      <c r="G1064" s="10"/>
    </row>
    <row r="1065" spans="1:7" x14ac:dyDescent="0.25">
      <c r="A1065" t="str">
        <f t="shared" si="141"/>
        <v>b</v>
      </c>
      <c r="B1065" s="8"/>
      <c r="C1065" s="9" t="s">
        <v>15</v>
      </c>
      <c r="D1065" s="10"/>
      <c r="E1065" s="10"/>
      <c r="F1065" s="10"/>
      <c r="G1065" s="10"/>
    </row>
    <row r="1066" spans="1:7" x14ac:dyDescent="0.25">
      <c r="A1066" t="str">
        <f t="shared" si="141"/>
        <v>b</v>
      </c>
      <c r="B1066" s="8"/>
      <c r="C1066" s="9" t="s">
        <v>16</v>
      </c>
      <c r="D1066" s="10"/>
      <c r="E1066" s="10"/>
      <c r="F1066" s="10"/>
      <c r="G1066" s="10"/>
    </row>
    <row r="1067" spans="1:7" x14ac:dyDescent="0.25">
      <c r="A1067" t="str">
        <f t="shared" si="141"/>
        <v>b</v>
      </c>
      <c r="B1067" s="8"/>
      <c r="C1067" s="9" t="s">
        <v>17</v>
      </c>
      <c r="D1067" s="10"/>
      <c r="E1067" s="10"/>
      <c r="F1067" s="10"/>
      <c r="G1067" s="10"/>
    </row>
    <row r="1068" spans="1:7" x14ac:dyDescent="0.25">
      <c r="A1068" t="str">
        <f t="shared" si="141"/>
        <v>a</v>
      </c>
      <c r="B1068" s="5"/>
      <c r="C1068" s="6" t="s">
        <v>18</v>
      </c>
      <c r="D1068" s="7">
        <v>0</v>
      </c>
      <c r="E1068" s="7">
        <v>136154.59</v>
      </c>
      <c r="F1068" s="7">
        <v>0</v>
      </c>
      <c r="G1068" s="7">
        <v>0</v>
      </c>
    </row>
    <row r="1069" spans="1:7" x14ac:dyDescent="0.25">
      <c r="A1069" t="str">
        <f t="shared" si="141"/>
        <v>b</v>
      </c>
      <c r="B1069" s="5"/>
      <c r="C1069" s="6" t="s">
        <v>19</v>
      </c>
      <c r="D1069" s="7">
        <v>0</v>
      </c>
      <c r="E1069" s="7">
        <v>0</v>
      </c>
      <c r="F1069" s="7">
        <v>0</v>
      </c>
      <c r="G1069" s="7">
        <v>0</v>
      </c>
    </row>
    <row r="1070" spans="1:7" ht="15.75" thickBot="1" x14ac:dyDescent="0.3">
      <c r="A1070" t="str">
        <f t="shared" si="141"/>
        <v>b</v>
      </c>
      <c r="B1070" s="11"/>
      <c r="C1070" s="12" t="s">
        <v>20</v>
      </c>
      <c r="D1070" s="13">
        <v>0</v>
      </c>
      <c r="E1070" s="13">
        <v>0</v>
      </c>
      <c r="F1070" s="13">
        <v>0</v>
      </c>
      <c r="G1070" s="13">
        <v>0</v>
      </c>
    </row>
    <row r="1071" spans="1:7" ht="31.5" thickTop="1" thickBot="1" x14ac:dyDescent="0.3">
      <c r="A1071" t="str">
        <f t="shared" si="141"/>
        <v>b</v>
      </c>
      <c r="B1071" s="3" t="s">
        <v>171</v>
      </c>
      <c r="C1071" s="14" t="s">
        <v>182</v>
      </c>
      <c r="D1071" s="4">
        <f t="shared" ref="D1071:G1071" si="146">D1072+D1080+D1081+D1082</f>
        <v>0</v>
      </c>
      <c r="E1071" s="4">
        <f t="shared" si="146"/>
        <v>0</v>
      </c>
      <c r="F1071" s="4">
        <f t="shared" si="146"/>
        <v>0</v>
      </c>
      <c r="G1071" s="4">
        <f t="shared" si="146"/>
        <v>0</v>
      </c>
    </row>
    <row r="1072" spans="1:7" ht="15.75" thickTop="1" x14ac:dyDescent="0.25">
      <c r="A1072" t="str">
        <f t="shared" si="141"/>
        <v>b</v>
      </c>
      <c r="B1072" s="5"/>
      <c r="C1072" s="6" t="s">
        <v>10</v>
      </c>
      <c r="D1072" s="7">
        <f t="shared" ref="D1072:G1072" si="147">SUM(D1073:D1079)</f>
        <v>0</v>
      </c>
      <c r="E1072" s="7">
        <f t="shared" si="147"/>
        <v>0</v>
      </c>
      <c r="F1072" s="7">
        <f t="shared" si="147"/>
        <v>0</v>
      </c>
      <c r="G1072" s="7">
        <f t="shared" si="147"/>
        <v>0</v>
      </c>
    </row>
    <row r="1073" spans="1:7" x14ac:dyDescent="0.25">
      <c r="A1073" t="str">
        <f t="shared" si="141"/>
        <v>b</v>
      </c>
      <c r="B1073" s="8"/>
      <c r="C1073" s="9" t="s">
        <v>11</v>
      </c>
      <c r="D1073" s="10"/>
      <c r="E1073" s="10"/>
      <c r="F1073" s="10"/>
      <c r="G1073" s="10"/>
    </row>
    <row r="1074" spans="1:7" x14ac:dyDescent="0.25">
      <c r="A1074" t="str">
        <f t="shared" si="141"/>
        <v>b</v>
      </c>
      <c r="B1074" s="8"/>
      <c r="C1074" s="9" t="s">
        <v>12</v>
      </c>
      <c r="D1074" s="10"/>
      <c r="E1074" s="10"/>
      <c r="F1074" s="10"/>
      <c r="G1074" s="10"/>
    </row>
    <row r="1075" spans="1:7" x14ac:dyDescent="0.25">
      <c r="A1075" t="str">
        <f t="shared" si="141"/>
        <v>b</v>
      </c>
      <c r="B1075" s="8"/>
      <c r="C1075" s="9" t="s">
        <v>13</v>
      </c>
      <c r="D1075" s="10"/>
      <c r="E1075" s="10"/>
      <c r="F1075" s="10"/>
      <c r="G1075" s="10"/>
    </row>
    <row r="1076" spans="1:7" x14ac:dyDescent="0.25">
      <c r="A1076" t="str">
        <f t="shared" si="141"/>
        <v>b</v>
      </c>
      <c r="B1076" s="8"/>
      <c r="C1076" s="9" t="s">
        <v>14</v>
      </c>
      <c r="D1076" s="10"/>
      <c r="E1076" s="10"/>
      <c r="F1076" s="10"/>
      <c r="G1076" s="10"/>
    </row>
    <row r="1077" spans="1:7" x14ac:dyDescent="0.25">
      <c r="A1077" t="str">
        <f t="shared" si="141"/>
        <v>b</v>
      </c>
      <c r="B1077" s="8"/>
      <c r="C1077" s="9" t="s">
        <v>15</v>
      </c>
      <c r="D1077" s="10"/>
      <c r="E1077" s="10"/>
      <c r="F1077" s="10"/>
      <c r="G1077" s="10"/>
    </row>
    <row r="1078" spans="1:7" x14ac:dyDescent="0.25">
      <c r="A1078" t="str">
        <f t="shared" si="141"/>
        <v>b</v>
      </c>
      <c r="B1078" s="8"/>
      <c r="C1078" s="9" t="s">
        <v>16</v>
      </c>
      <c r="D1078" s="10"/>
      <c r="E1078" s="10"/>
      <c r="F1078" s="10"/>
      <c r="G1078" s="10"/>
    </row>
    <row r="1079" spans="1:7" x14ac:dyDescent="0.25">
      <c r="A1079" t="str">
        <f t="shared" si="141"/>
        <v>b</v>
      </c>
      <c r="B1079" s="8"/>
      <c r="C1079" s="9" t="s">
        <v>17</v>
      </c>
      <c r="D1079" s="10"/>
      <c r="E1079" s="10"/>
      <c r="F1079" s="10"/>
      <c r="G1079" s="10"/>
    </row>
    <row r="1080" spans="1:7" x14ac:dyDescent="0.25">
      <c r="A1080" t="str">
        <f t="shared" si="141"/>
        <v>b</v>
      </c>
      <c r="B1080" s="5"/>
      <c r="C1080" s="6" t="s">
        <v>18</v>
      </c>
      <c r="D1080" s="7">
        <v>0</v>
      </c>
      <c r="E1080" s="7">
        <v>0</v>
      </c>
      <c r="F1080" s="7">
        <v>0</v>
      </c>
      <c r="G1080" s="7">
        <v>0</v>
      </c>
    </row>
    <row r="1081" spans="1:7" x14ac:dyDescent="0.25">
      <c r="A1081" t="str">
        <f t="shared" si="141"/>
        <v>b</v>
      </c>
      <c r="B1081" s="5"/>
      <c r="C1081" s="6" t="s">
        <v>19</v>
      </c>
      <c r="D1081" s="7">
        <v>0</v>
      </c>
      <c r="E1081" s="7">
        <v>0</v>
      </c>
      <c r="F1081" s="7">
        <v>0</v>
      </c>
      <c r="G1081" s="7">
        <v>0</v>
      </c>
    </row>
    <row r="1082" spans="1:7" ht="15.75" thickBot="1" x14ac:dyDescent="0.3">
      <c r="A1082" t="str">
        <f t="shared" si="141"/>
        <v>b</v>
      </c>
      <c r="B1082" s="11"/>
      <c r="C1082" s="12" t="s">
        <v>20</v>
      </c>
      <c r="D1082" s="13">
        <v>0</v>
      </c>
      <c r="E1082" s="13">
        <v>0</v>
      </c>
      <c r="F1082" s="13">
        <v>0</v>
      </c>
      <c r="G1082" s="13">
        <v>0</v>
      </c>
    </row>
    <row r="1083" spans="1:7" ht="31.5" thickTop="1" thickBot="1" x14ac:dyDescent="0.3">
      <c r="A1083" t="str">
        <f t="shared" si="141"/>
        <v>b</v>
      </c>
      <c r="B1083" s="16" t="s">
        <v>172</v>
      </c>
      <c r="C1083" s="15" t="s">
        <v>173</v>
      </c>
      <c r="D1083" s="4">
        <f>D1095+D1107+D1119+D1131</f>
        <v>0</v>
      </c>
      <c r="E1083" s="4">
        <f>E1095+E1107+E1119+E1131</f>
        <v>0</v>
      </c>
      <c r="F1083" s="4">
        <f>F1095+F1107+F1119+F1131</f>
        <v>0</v>
      </c>
      <c r="G1083" s="4">
        <f>G1095+G1107+G1119+G1131</f>
        <v>0</v>
      </c>
    </row>
    <row r="1084" spans="1:7" ht="15.75" thickTop="1" x14ac:dyDescent="0.25">
      <c r="A1084" t="str">
        <f t="shared" si="141"/>
        <v>b</v>
      </c>
      <c r="B1084" s="5"/>
      <c r="C1084" s="6" t="s">
        <v>10</v>
      </c>
      <c r="D1084" s="7">
        <f t="shared" ref="D1084:G1094" si="148">D1096+D1108+D1120+D1132</f>
        <v>0</v>
      </c>
      <c r="E1084" s="7">
        <f t="shared" si="148"/>
        <v>0</v>
      </c>
      <c r="F1084" s="7">
        <f t="shared" si="148"/>
        <v>0</v>
      </c>
      <c r="G1084" s="7">
        <f t="shared" si="148"/>
        <v>0</v>
      </c>
    </row>
    <row r="1085" spans="1:7" x14ac:dyDescent="0.25">
      <c r="A1085" t="str">
        <f t="shared" si="141"/>
        <v>b</v>
      </c>
      <c r="B1085" s="8"/>
      <c r="C1085" s="9" t="s">
        <v>11</v>
      </c>
      <c r="D1085" s="10">
        <f t="shared" si="148"/>
        <v>0</v>
      </c>
      <c r="E1085" s="10">
        <f t="shared" si="148"/>
        <v>0</v>
      </c>
      <c r="F1085" s="10">
        <f t="shared" si="148"/>
        <v>0</v>
      </c>
      <c r="G1085" s="10">
        <f t="shared" si="148"/>
        <v>0</v>
      </c>
    </row>
    <row r="1086" spans="1:7" x14ac:dyDescent="0.25">
      <c r="A1086" t="str">
        <f t="shared" si="141"/>
        <v>b</v>
      </c>
      <c r="B1086" s="8"/>
      <c r="C1086" s="9" t="s">
        <v>12</v>
      </c>
      <c r="D1086" s="10">
        <f t="shared" si="148"/>
        <v>0</v>
      </c>
      <c r="E1086" s="10">
        <f t="shared" si="148"/>
        <v>0</v>
      </c>
      <c r="F1086" s="10">
        <f t="shared" si="148"/>
        <v>0</v>
      </c>
      <c r="G1086" s="10">
        <f t="shared" si="148"/>
        <v>0</v>
      </c>
    </row>
    <row r="1087" spans="1:7" x14ac:dyDescent="0.25">
      <c r="A1087" t="str">
        <f t="shared" si="141"/>
        <v>b</v>
      </c>
      <c r="B1087" s="8"/>
      <c r="C1087" s="9" t="s">
        <v>13</v>
      </c>
      <c r="D1087" s="10">
        <f t="shared" si="148"/>
        <v>0</v>
      </c>
      <c r="E1087" s="10">
        <f t="shared" si="148"/>
        <v>0</v>
      </c>
      <c r="F1087" s="10">
        <f t="shared" si="148"/>
        <v>0</v>
      </c>
      <c r="G1087" s="10">
        <f t="shared" si="148"/>
        <v>0</v>
      </c>
    </row>
    <row r="1088" spans="1:7" x14ac:dyDescent="0.25">
      <c r="A1088" t="str">
        <f t="shared" si="141"/>
        <v>b</v>
      </c>
      <c r="B1088" s="8"/>
      <c r="C1088" s="9" t="s">
        <v>14</v>
      </c>
      <c r="D1088" s="10">
        <f t="shared" si="148"/>
        <v>0</v>
      </c>
      <c r="E1088" s="10">
        <f t="shared" si="148"/>
        <v>0</v>
      </c>
      <c r="F1088" s="10">
        <f t="shared" si="148"/>
        <v>0</v>
      </c>
      <c r="G1088" s="10">
        <f t="shared" si="148"/>
        <v>0</v>
      </c>
    </row>
    <row r="1089" spans="1:7" x14ac:dyDescent="0.25">
      <c r="A1089" t="str">
        <f t="shared" si="141"/>
        <v>b</v>
      </c>
      <c r="B1089" s="8"/>
      <c r="C1089" s="9" t="s">
        <v>15</v>
      </c>
      <c r="D1089" s="10">
        <f t="shared" si="148"/>
        <v>0</v>
      </c>
      <c r="E1089" s="10">
        <f t="shared" si="148"/>
        <v>0</v>
      </c>
      <c r="F1089" s="10">
        <f t="shared" si="148"/>
        <v>0</v>
      </c>
      <c r="G1089" s="10">
        <f t="shared" si="148"/>
        <v>0</v>
      </c>
    </row>
    <row r="1090" spans="1:7" x14ac:dyDescent="0.25">
      <c r="A1090" t="str">
        <f t="shared" si="141"/>
        <v>b</v>
      </c>
      <c r="B1090" s="8"/>
      <c r="C1090" s="9" t="s">
        <v>16</v>
      </c>
      <c r="D1090" s="10">
        <f t="shared" si="148"/>
        <v>0</v>
      </c>
      <c r="E1090" s="10">
        <f t="shared" si="148"/>
        <v>0</v>
      </c>
      <c r="F1090" s="10">
        <f t="shared" si="148"/>
        <v>0</v>
      </c>
      <c r="G1090" s="10">
        <f t="shared" si="148"/>
        <v>0</v>
      </c>
    </row>
    <row r="1091" spans="1:7" x14ac:dyDescent="0.25">
      <c r="A1091" t="str">
        <f t="shared" si="141"/>
        <v>b</v>
      </c>
      <c r="B1091" s="8"/>
      <c r="C1091" s="9" t="s">
        <v>17</v>
      </c>
      <c r="D1091" s="10">
        <f t="shared" si="148"/>
        <v>0</v>
      </c>
      <c r="E1091" s="10">
        <f t="shared" si="148"/>
        <v>0</v>
      </c>
      <c r="F1091" s="10">
        <f t="shared" si="148"/>
        <v>0</v>
      </c>
      <c r="G1091" s="10">
        <f t="shared" si="148"/>
        <v>0</v>
      </c>
    </row>
    <row r="1092" spans="1:7" x14ac:dyDescent="0.25">
      <c r="A1092" t="str">
        <f t="shared" si="141"/>
        <v>b</v>
      </c>
      <c r="B1092" s="5"/>
      <c r="C1092" s="6" t="s">
        <v>18</v>
      </c>
      <c r="D1092" s="7">
        <f t="shared" si="148"/>
        <v>0</v>
      </c>
      <c r="E1092" s="7">
        <f t="shared" si="148"/>
        <v>0</v>
      </c>
      <c r="F1092" s="7">
        <f t="shared" si="148"/>
        <v>0</v>
      </c>
      <c r="G1092" s="7">
        <f t="shared" si="148"/>
        <v>0</v>
      </c>
    </row>
    <row r="1093" spans="1:7" x14ac:dyDescent="0.25">
      <c r="A1093" t="str">
        <f t="shared" si="141"/>
        <v>b</v>
      </c>
      <c r="B1093" s="5"/>
      <c r="C1093" s="6" t="s">
        <v>19</v>
      </c>
      <c r="D1093" s="7">
        <f t="shared" si="148"/>
        <v>0</v>
      </c>
      <c r="E1093" s="7">
        <f t="shared" si="148"/>
        <v>0</v>
      </c>
      <c r="F1093" s="7">
        <f t="shared" si="148"/>
        <v>0</v>
      </c>
      <c r="G1093" s="7">
        <f t="shared" si="148"/>
        <v>0</v>
      </c>
    </row>
    <row r="1094" spans="1:7" ht="15.75" thickBot="1" x14ac:dyDescent="0.3">
      <c r="A1094" t="str">
        <f t="shared" si="141"/>
        <v>b</v>
      </c>
      <c r="B1094" s="11"/>
      <c r="C1094" s="12" t="s">
        <v>20</v>
      </c>
      <c r="D1094" s="13">
        <f t="shared" si="148"/>
        <v>0</v>
      </c>
      <c r="E1094" s="13">
        <f t="shared" si="148"/>
        <v>0</v>
      </c>
      <c r="F1094" s="13">
        <f t="shared" si="148"/>
        <v>0</v>
      </c>
      <c r="G1094" s="13">
        <f t="shared" si="148"/>
        <v>0</v>
      </c>
    </row>
    <row r="1095" spans="1:7" ht="31.5" thickTop="1" thickBot="1" x14ac:dyDescent="0.3">
      <c r="A1095" t="str">
        <f t="shared" si="141"/>
        <v>b</v>
      </c>
      <c r="B1095" s="3" t="s">
        <v>174</v>
      </c>
      <c r="C1095" s="14" t="s">
        <v>175</v>
      </c>
      <c r="D1095" s="4">
        <f t="shared" ref="D1095:G1095" si="149">D1096+D1104+D1105+D1106</f>
        <v>0</v>
      </c>
      <c r="E1095" s="4">
        <f t="shared" si="149"/>
        <v>0</v>
      </c>
      <c r="F1095" s="4">
        <f t="shared" si="149"/>
        <v>0</v>
      </c>
      <c r="G1095" s="4">
        <f t="shared" si="149"/>
        <v>0</v>
      </c>
    </row>
    <row r="1096" spans="1:7" ht="15.75" thickTop="1" x14ac:dyDescent="0.25">
      <c r="A1096" t="str">
        <f t="shared" si="141"/>
        <v>b</v>
      </c>
      <c r="B1096" s="5"/>
      <c r="C1096" s="6" t="s">
        <v>10</v>
      </c>
      <c r="D1096" s="7">
        <f t="shared" ref="D1096:G1096" si="150">SUM(D1097:D1103)</f>
        <v>0</v>
      </c>
      <c r="E1096" s="7">
        <f t="shared" si="150"/>
        <v>0</v>
      </c>
      <c r="F1096" s="7">
        <f t="shared" si="150"/>
        <v>0</v>
      </c>
      <c r="G1096" s="7">
        <f t="shared" si="150"/>
        <v>0</v>
      </c>
    </row>
    <row r="1097" spans="1:7" x14ac:dyDescent="0.25">
      <c r="A1097" t="str">
        <f t="shared" si="141"/>
        <v>b</v>
      </c>
      <c r="B1097" s="8"/>
      <c r="C1097" s="9" t="s">
        <v>11</v>
      </c>
      <c r="D1097" s="10"/>
      <c r="E1097" s="10"/>
      <c r="F1097" s="10"/>
      <c r="G1097" s="10"/>
    </row>
    <row r="1098" spans="1:7" x14ac:dyDescent="0.25">
      <c r="A1098" t="str">
        <f t="shared" si="141"/>
        <v>b</v>
      </c>
      <c r="B1098" s="8"/>
      <c r="C1098" s="9" t="s">
        <v>12</v>
      </c>
      <c r="D1098" s="10"/>
      <c r="E1098" s="10"/>
      <c r="F1098" s="10"/>
      <c r="G1098" s="10"/>
    </row>
    <row r="1099" spans="1:7" x14ac:dyDescent="0.25">
      <c r="A1099" t="str">
        <f t="shared" si="141"/>
        <v>b</v>
      </c>
      <c r="B1099" s="8"/>
      <c r="C1099" s="9" t="s">
        <v>13</v>
      </c>
      <c r="D1099" s="10"/>
      <c r="E1099" s="10"/>
      <c r="F1099" s="10"/>
      <c r="G1099" s="10"/>
    </row>
    <row r="1100" spans="1:7" x14ac:dyDescent="0.25">
      <c r="A1100" t="str">
        <f t="shared" si="141"/>
        <v>b</v>
      </c>
      <c r="B1100" s="8"/>
      <c r="C1100" s="9" t="s">
        <v>14</v>
      </c>
      <c r="D1100" s="10"/>
      <c r="E1100" s="10"/>
      <c r="F1100" s="10"/>
      <c r="G1100" s="10"/>
    </row>
    <row r="1101" spans="1:7" x14ac:dyDescent="0.25">
      <c r="A1101" t="str">
        <f t="shared" si="141"/>
        <v>b</v>
      </c>
      <c r="B1101" s="8"/>
      <c r="C1101" s="9" t="s">
        <v>15</v>
      </c>
      <c r="D1101" s="10"/>
      <c r="E1101" s="10"/>
      <c r="F1101" s="10"/>
      <c r="G1101" s="10"/>
    </row>
    <row r="1102" spans="1:7" x14ac:dyDescent="0.25">
      <c r="A1102" t="str">
        <f t="shared" si="141"/>
        <v>b</v>
      </c>
      <c r="B1102" s="8"/>
      <c r="C1102" s="9" t="s">
        <v>16</v>
      </c>
      <c r="D1102" s="10"/>
      <c r="E1102" s="10"/>
      <c r="F1102" s="10"/>
      <c r="G1102" s="10"/>
    </row>
    <row r="1103" spans="1:7" x14ac:dyDescent="0.25">
      <c r="A1103" t="str">
        <f t="shared" si="141"/>
        <v>b</v>
      </c>
      <c r="B1103" s="8"/>
      <c r="C1103" s="9" t="s">
        <v>17</v>
      </c>
      <c r="D1103" s="10"/>
      <c r="E1103" s="10"/>
      <c r="F1103" s="10"/>
      <c r="G1103" s="10"/>
    </row>
    <row r="1104" spans="1:7" x14ac:dyDescent="0.25">
      <c r="A1104" t="str">
        <f t="shared" ref="A1104:A1142" si="151">IF(OR(D1104&lt;&gt;0,E1104&lt;&gt;0,F1104&lt;&gt;0,G1104&lt;&gt;0,),"a","b")</f>
        <v>b</v>
      </c>
      <c r="B1104" s="5"/>
      <c r="C1104" s="6" t="s">
        <v>18</v>
      </c>
      <c r="D1104" s="7">
        <v>0</v>
      </c>
      <c r="E1104" s="7">
        <v>0</v>
      </c>
      <c r="F1104" s="7">
        <v>0</v>
      </c>
      <c r="G1104" s="7">
        <v>0</v>
      </c>
    </row>
    <row r="1105" spans="1:7" x14ac:dyDescent="0.25">
      <c r="A1105" t="str">
        <f t="shared" si="151"/>
        <v>b</v>
      </c>
      <c r="B1105" s="5"/>
      <c r="C1105" s="6" t="s">
        <v>19</v>
      </c>
      <c r="D1105" s="7">
        <v>0</v>
      </c>
      <c r="E1105" s="7">
        <v>0</v>
      </c>
      <c r="F1105" s="7">
        <v>0</v>
      </c>
      <c r="G1105" s="7">
        <v>0</v>
      </c>
    </row>
    <row r="1106" spans="1:7" ht="15.75" thickBot="1" x14ac:dyDescent="0.3">
      <c r="A1106" t="str">
        <f t="shared" si="151"/>
        <v>b</v>
      </c>
      <c r="B1106" s="11"/>
      <c r="C1106" s="12" t="s">
        <v>20</v>
      </c>
      <c r="D1106" s="13">
        <v>0</v>
      </c>
      <c r="E1106" s="13">
        <v>0</v>
      </c>
      <c r="F1106" s="13">
        <v>0</v>
      </c>
      <c r="G1106" s="13">
        <v>0</v>
      </c>
    </row>
    <row r="1107" spans="1:7" ht="31.5" thickTop="1" thickBot="1" x14ac:dyDescent="0.3">
      <c r="A1107" t="str">
        <f t="shared" si="151"/>
        <v>b</v>
      </c>
      <c r="B1107" s="3" t="s">
        <v>176</v>
      </c>
      <c r="C1107" s="14" t="s">
        <v>177</v>
      </c>
      <c r="D1107" s="4">
        <f t="shared" ref="D1107:G1107" si="152">D1108+D1116+D1117+D1118</f>
        <v>0</v>
      </c>
      <c r="E1107" s="4">
        <f t="shared" si="152"/>
        <v>0</v>
      </c>
      <c r="F1107" s="4">
        <f t="shared" si="152"/>
        <v>0</v>
      </c>
      <c r="G1107" s="4">
        <f t="shared" si="152"/>
        <v>0</v>
      </c>
    </row>
    <row r="1108" spans="1:7" ht="15.75" thickTop="1" x14ac:dyDescent="0.25">
      <c r="A1108" t="str">
        <f t="shared" si="151"/>
        <v>b</v>
      </c>
      <c r="B1108" s="5"/>
      <c r="C1108" s="6" t="s">
        <v>10</v>
      </c>
      <c r="D1108" s="7">
        <f t="shared" ref="D1108:G1108" si="153">SUM(D1109:D1115)</f>
        <v>0</v>
      </c>
      <c r="E1108" s="7">
        <f t="shared" si="153"/>
        <v>0</v>
      </c>
      <c r="F1108" s="7">
        <f t="shared" si="153"/>
        <v>0</v>
      </c>
      <c r="G1108" s="7">
        <f t="shared" si="153"/>
        <v>0</v>
      </c>
    </row>
    <row r="1109" spans="1:7" x14ac:dyDescent="0.25">
      <c r="A1109" t="str">
        <f t="shared" si="151"/>
        <v>b</v>
      </c>
      <c r="B1109" s="8"/>
      <c r="C1109" s="9" t="s">
        <v>11</v>
      </c>
      <c r="D1109" s="10"/>
      <c r="E1109" s="10"/>
      <c r="F1109" s="10"/>
      <c r="G1109" s="10"/>
    </row>
    <row r="1110" spans="1:7" x14ac:dyDescent="0.25">
      <c r="A1110" t="str">
        <f t="shared" si="151"/>
        <v>b</v>
      </c>
      <c r="B1110" s="8"/>
      <c r="C1110" s="9" t="s">
        <v>12</v>
      </c>
      <c r="D1110" s="10"/>
      <c r="E1110" s="10"/>
      <c r="F1110" s="10"/>
      <c r="G1110" s="10"/>
    </row>
    <row r="1111" spans="1:7" x14ac:dyDescent="0.25">
      <c r="A1111" t="str">
        <f t="shared" si="151"/>
        <v>b</v>
      </c>
      <c r="B1111" s="8"/>
      <c r="C1111" s="9" t="s">
        <v>13</v>
      </c>
      <c r="D1111" s="10"/>
      <c r="E1111" s="10"/>
      <c r="F1111" s="10"/>
      <c r="G1111" s="10"/>
    </row>
    <row r="1112" spans="1:7" x14ac:dyDescent="0.25">
      <c r="A1112" t="str">
        <f t="shared" si="151"/>
        <v>b</v>
      </c>
      <c r="B1112" s="8"/>
      <c r="C1112" s="9" t="s">
        <v>14</v>
      </c>
      <c r="D1112" s="10"/>
      <c r="E1112" s="10"/>
      <c r="F1112" s="10"/>
      <c r="G1112" s="10"/>
    </row>
    <row r="1113" spans="1:7" x14ac:dyDescent="0.25">
      <c r="A1113" t="str">
        <f t="shared" si="151"/>
        <v>b</v>
      </c>
      <c r="B1113" s="8"/>
      <c r="C1113" s="9" t="s">
        <v>15</v>
      </c>
      <c r="D1113" s="10"/>
      <c r="E1113" s="10"/>
      <c r="F1113" s="10"/>
      <c r="G1113" s="10"/>
    </row>
    <row r="1114" spans="1:7" x14ac:dyDescent="0.25">
      <c r="A1114" t="str">
        <f t="shared" si="151"/>
        <v>b</v>
      </c>
      <c r="B1114" s="8"/>
      <c r="C1114" s="9" t="s">
        <v>16</v>
      </c>
      <c r="D1114" s="10"/>
      <c r="E1114" s="10"/>
      <c r="F1114" s="10"/>
      <c r="G1114" s="10"/>
    </row>
    <row r="1115" spans="1:7" x14ac:dyDescent="0.25">
      <c r="A1115" t="str">
        <f t="shared" si="151"/>
        <v>b</v>
      </c>
      <c r="B1115" s="8"/>
      <c r="C1115" s="9" t="s">
        <v>17</v>
      </c>
      <c r="D1115" s="10"/>
      <c r="E1115" s="10"/>
      <c r="F1115" s="10"/>
      <c r="G1115" s="10"/>
    </row>
    <row r="1116" spans="1:7" x14ac:dyDescent="0.25">
      <c r="A1116" t="str">
        <f t="shared" si="151"/>
        <v>b</v>
      </c>
      <c r="B1116" s="5"/>
      <c r="C1116" s="6" t="s">
        <v>18</v>
      </c>
      <c r="D1116" s="7">
        <v>0</v>
      </c>
      <c r="E1116" s="7">
        <v>0</v>
      </c>
      <c r="F1116" s="7">
        <v>0</v>
      </c>
      <c r="G1116" s="7">
        <v>0</v>
      </c>
    </row>
    <row r="1117" spans="1:7" x14ac:dyDescent="0.25">
      <c r="A1117" t="str">
        <f t="shared" si="151"/>
        <v>b</v>
      </c>
      <c r="B1117" s="5"/>
      <c r="C1117" s="6" t="s">
        <v>19</v>
      </c>
      <c r="D1117" s="7">
        <v>0</v>
      </c>
      <c r="E1117" s="7">
        <v>0</v>
      </c>
      <c r="F1117" s="7">
        <v>0</v>
      </c>
      <c r="G1117" s="7">
        <v>0</v>
      </c>
    </row>
    <row r="1118" spans="1:7" ht="15.75" thickBot="1" x14ac:dyDescent="0.3">
      <c r="A1118" t="str">
        <f t="shared" si="151"/>
        <v>b</v>
      </c>
      <c r="B1118" s="11"/>
      <c r="C1118" s="12" t="s">
        <v>20</v>
      </c>
      <c r="D1118" s="13">
        <v>0</v>
      </c>
      <c r="E1118" s="13">
        <v>0</v>
      </c>
      <c r="F1118" s="13">
        <v>0</v>
      </c>
      <c r="G1118" s="13">
        <v>0</v>
      </c>
    </row>
    <row r="1119" spans="1:7" ht="32.25" customHeight="1" thickTop="1" thickBot="1" x14ac:dyDescent="0.3">
      <c r="A1119" t="str">
        <f t="shared" si="151"/>
        <v>b</v>
      </c>
      <c r="B1119" s="16" t="s">
        <v>178</v>
      </c>
      <c r="C1119" s="4" t="s">
        <v>179</v>
      </c>
      <c r="D1119" s="4">
        <f t="shared" ref="D1119:G1119" si="154">D1120+D1128+D1129+D1130</f>
        <v>0</v>
      </c>
      <c r="E1119" s="4">
        <f t="shared" si="154"/>
        <v>0</v>
      </c>
      <c r="F1119" s="4">
        <f t="shared" si="154"/>
        <v>0</v>
      </c>
      <c r="G1119" s="4">
        <f t="shared" si="154"/>
        <v>0</v>
      </c>
    </row>
    <row r="1120" spans="1:7" ht="15.75" thickTop="1" x14ac:dyDescent="0.25">
      <c r="A1120" t="str">
        <f t="shared" si="151"/>
        <v>b</v>
      </c>
      <c r="B1120" s="5"/>
      <c r="C1120" s="6" t="s">
        <v>10</v>
      </c>
      <c r="D1120" s="7">
        <f t="shared" ref="D1120:G1120" si="155">SUM(D1121:D1127)</f>
        <v>0</v>
      </c>
      <c r="E1120" s="7">
        <f t="shared" si="155"/>
        <v>0</v>
      </c>
      <c r="F1120" s="7">
        <f t="shared" si="155"/>
        <v>0</v>
      </c>
      <c r="G1120" s="7">
        <f t="shared" si="155"/>
        <v>0</v>
      </c>
    </row>
    <row r="1121" spans="1:7" x14ac:dyDescent="0.25">
      <c r="A1121" t="str">
        <f t="shared" si="151"/>
        <v>b</v>
      </c>
      <c r="B1121" s="8"/>
      <c r="C1121" s="9" t="s">
        <v>11</v>
      </c>
      <c r="D1121" s="10"/>
      <c r="E1121" s="10"/>
      <c r="F1121" s="10"/>
      <c r="G1121" s="10"/>
    </row>
    <row r="1122" spans="1:7" x14ac:dyDescent="0.25">
      <c r="A1122" t="str">
        <f t="shared" si="151"/>
        <v>b</v>
      </c>
      <c r="B1122" s="8"/>
      <c r="C1122" s="9" t="s">
        <v>12</v>
      </c>
      <c r="D1122" s="10"/>
      <c r="E1122" s="10"/>
      <c r="F1122" s="10"/>
      <c r="G1122" s="10"/>
    </row>
    <row r="1123" spans="1:7" x14ac:dyDescent="0.25">
      <c r="A1123" t="str">
        <f t="shared" si="151"/>
        <v>b</v>
      </c>
      <c r="B1123" s="8"/>
      <c r="C1123" s="9" t="s">
        <v>13</v>
      </c>
      <c r="D1123" s="10"/>
      <c r="E1123" s="10"/>
      <c r="F1123" s="10"/>
      <c r="G1123" s="10"/>
    </row>
    <row r="1124" spans="1:7" x14ac:dyDescent="0.25">
      <c r="A1124" t="str">
        <f t="shared" si="151"/>
        <v>b</v>
      </c>
      <c r="B1124" s="8"/>
      <c r="C1124" s="9" t="s">
        <v>14</v>
      </c>
      <c r="D1124" s="10"/>
      <c r="E1124" s="10"/>
      <c r="F1124" s="10"/>
      <c r="G1124" s="10"/>
    </row>
    <row r="1125" spans="1:7" x14ac:dyDescent="0.25">
      <c r="A1125" t="str">
        <f t="shared" si="151"/>
        <v>b</v>
      </c>
      <c r="B1125" s="8"/>
      <c r="C1125" s="9" t="s">
        <v>15</v>
      </c>
      <c r="D1125" s="10"/>
      <c r="E1125" s="10"/>
      <c r="F1125" s="10"/>
      <c r="G1125" s="10"/>
    </row>
    <row r="1126" spans="1:7" x14ac:dyDescent="0.25">
      <c r="A1126" t="str">
        <f t="shared" si="151"/>
        <v>b</v>
      </c>
      <c r="B1126" s="8"/>
      <c r="C1126" s="9" t="s">
        <v>16</v>
      </c>
      <c r="D1126" s="10"/>
      <c r="E1126" s="10"/>
      <c r="F1126" s="10"/>
      <c r="G1126" s="10"/>
    </row>
    <row r="1127" spans="1:7" x14ac:dyDescent="0.25">
      <c r="A1127" t="str">
        <f t="shared" si="151"/>
        <v>b</v>
      </c>
      <c r="B1127" s="8"/>
      <c r="C1127" s="9" t="s">
        <v>17</v>
      </c>
      <c r="D1127" s="10"/>
      <c r="E1127" s="10"/>
      <c r="F1127" s="10"/>
      <c r="G1127" s="10"/>
    </row>
    <row r="1128" spans="1:7" x14ac:dyDescent="0.25">
      <c r="A1128" t="str">
        <f t="shared" si="151"/>
        <v>b</v>
      </c>
      <c r="B1128" s="5"/>
      <c r="C1128" s="6" t="s">
        <v>18</v>
      </c>
      <c r="D1128" s="7">
        <v>0</v>
      </c>
      <c r="E1128" s="7">
        <v>0</v>
      </c>
      <c r="F1128" s="7">
        <v>0</v>
      </c>
      <c r="G1128" s="7">
        <v>0</v>
      </c>
    </row>
    <row r="1129" spans="1:7" x14ac:dyDescent="0.25">
      <c r="A1129" t="str">
        <f t="shared" si="151"/>
        <v>b</v>
      </c>
      <c r="B1129" s="5"/>
      <c r="C1129" s="6" t="s">
        <v>19</v>
      </c>
      <c r="D1129" s="7">
        <v>0</v>
      </c>
      <c r="E1129" s="7">
        <v>0</v>
      </c>
      <c r="F1129" s="7">
        <v>0</v>
      </c>
      <c r="G1129" s="7">
        <v>0</v>
      </c>
    </row>
    <row r="1130" spans="1:7" ht="15.75" thickBot="1" x14ac:dyDescent="0.3">
      <c r="A1130" t="str">
        <f t="shared" si="151"/>
        <v>b</v>
      </c>
      <c r="B1130" s="11"/>
      <c r="C1130" s="12" t="s">
        <v>20</v>
      </c>
      <c r="D1130" s="13">
        <v>0</v>
      </c>
      <c r="E1130" s="13">
        <v>0</v>
      </c>
      <c r="F1130" s="13">
        <v>0</v>
      </c>
      <c r="G1130" s="13">
        <v>0</v>
      </c>
    </row>
    <row r="1131" spans="1:7" ht="46.5" thickTop="1" thickBot="1" x14ac:dyDescent="0.3">
      <c r="A1131" t="str">
        <f t="shared" si="151"/>
        <v>b</v>
      </c>
      <c r="B1131" s="3" t="s">
        <v>180</v>
      </c>
      <c r="C1131" s="14" t="s">
        <v>181</v>
      </c>
      <c r="D1131" s="4">
        <f t="shared" ref="D1131:G1131" si="156">D1132+D1140+D1141+D1142</f>
        <v>0</v>
      </c>
      <c r="E1131" s="4">
        <f t="shared" si="156"/>
        <v>0</v>
      </c>
      <c r="F1131" s="4">
        <f t="shared" si="156"/>
        <v>0</v>
      </c>
      <c r="G1131" s="4">
        <f t="shared" si="156"/>
        <v>0</v>
      </c>
    </row>
    <row r="1132" spans="1:7" ht="15.75" thickTop="1" x14ac:dyDescent="0.25">
      <c r="A1132" t="str">
        <f t="shared" si="151"/>
        <v>b</v>
      </c>
      <c r="B1132" s="5"/>
      <c r="C1132" s="6" t="s">
        <v>10</v>
      </c>
      <c r="D1132" s="7">
        <f t="shared" ref="D1132:G1132" si="157">SUM(D1133:D1139)</f>
        <v>0</v>
      </c>
      <c r="E1132" s="7">
        <f t="shared" si="157"/>
        <v>0</v>
      </c>
      <c r="F1132" s="7">
        <f t="shared" si="157"/>
        <v>0</v>
      </c>
      <c r="G1132" s="7">
        <f t="shared" si="157"/>
        <v>0</v>
      </c>
    </row>
    <row r="1133" spans="1:7" x14ac:dyDescent="0.25">
      <c r="A1133" t="str">
        <f t="shared" si="151"/>
        <v>b</v>
      </c>
      <c r="B1133" s="8"/>
      <c r="C1133" s="9" t="s">
        <v>11</v>
      </c>
      <c r="D1133" s="10"/>
      <c r="E1133" s="10"/>
      <c r="F1133" s="10"/>
      <c r="G1133" s="10"/>
    </row>
    <row r="1134" spans="1:7" x14ac:dyDescent="0.25">
      <c r="A1134" t="str">
        <f t="shared" si="151"/>
        <v>b</v>
      </c>
      <c r="B1134" s="8"/>
      <c r="C1134" s="9" t="s">
        <v>12</v>
      </c>
      <c r="D1134" s="10"/>
      <c r="E1134" s="10"/>
      <c r="F1134" s="10"/>
      <c r="G1134" s="10"/>
    </row>
    <row r="1135" spans="1:7" x14ac:dyDescent="0.25">
      <c r="A1135" t="str">
        <f t="shared" si="151"/>
        <v>b</v>
      </c>
      <c r="B1135" s="8"/>
      <c r="C1135" s="9" t="s">
        <v>13</v>
      </c>
      <c r="D1135" s="10"/>
      <c r="E1135" s="10"/>
      <c r="F1135" s="10"/>
      <c r="G1135" s="10"/>
    </row>
    <row r="1136" spans="1:7" x14ac:dyDescent="0.25">
      <c r="A1136" t="str">
        <f t="shared" si="151"/>
        <v>b</v>
      </c>
      <c r="B1136" s="8"/>
      <c r="C1136" s="9" t="s">
        <v>14</v>
      </c>
      <c r="D1136" s="10"/>
      <c r="E1136" s="10"/>
      <c r="F1136" s="10"/>
      <c r="G1136" s="10"/>
    </row>
    <row r="1137" spans="1:7" x14ac:dyDescent="0.25">
      <c r="A1137" t="str">
        <f t="shared" si="151"/>
        <v>b</v>
      </c>
      <c r="B1137" s="8"/>
      <c r="C1137" s="9" t="s">
        <v>15</v>
      </c>
      <c r="D1137" s="10"/>
      <c r="E1137" s="10"/>
      <c r="F1137" s="10"/>
      <c r="G1137" s="10"/>
    </row>
    <row r="1138" spans="1:7" x14ac:dyDescent="0.25">
      <c r="A1138" t="str">
        <f t="shared" si="151"/>
        <v>b</v>
      </c>
      <c r="B1138" s="8"/>
      <c r="C1138" s="9" t="s">
        <v>16</v>
      </c>
      <c r="D1138" s="10"/>
      <c r="E1138" s="10"/>
      <c r="F1138" s="10"/>
      <c r="G1138" s="10"/>
    </row>
    <row r="1139" spans="1:7" x14ac:dyDescent="0.25">
      <c r="A1139" t="str">
        <f t="shared" si="151"/>
        <v>b</v>
      </c>
      <c r="B1139" s="8"/>
      <c r="C1139" s="9" t="s">
        <v>17</v>
      </c>
      <c r="D1139" s="10"/>
      <c r="E1139" s="10"/>
      <c r="F1139" s="10"/>
      <c r="G1139" s="10"/>
    </row>
    <row r="1140" spans="1:7" x14ac:dyDescent="0.25">
      <c r="A1140" t="str">
        <f t="shared" si="151"/>
        <v>b</v>
      </c>
      <c r="B1140" s="5"/>
      <c r="C1140" s="6" t="s">
        <v>18</v>
      </c>
      <c r="D1140" s="10">
        <v>0</v>
      </c>
      <c r="E1140" s="10">
        <v>0</v>
      </c>
      <c r="F1140" s="10">
        <v>0</v>
      </c>
      <c r="G1140" s="10">
        <v>0</v>
      </c>
    </row>
    <row r="1141" spans="1:7" x14ac:dyDescent="0.25">
      <c r="A1141" t="str">
        <f t="shared" si="151"/>
        <v>b</v>
      </c>
      <c r="B1141" s="5"/>
      <c r="C1141" s="6" t="s">
        <v>19</v>
      </c>
      <c r="D1141" s="10">
        <v>0</v>
      </c>
      <c r="E1141" s="10">
        <v>0</v>
      </c>
      <c r="F1141" s="10">
        <v>0</v>
      </c>
      <c r="G1141" s="10">
        <v>0</v>
      </c>
    </row>
    <row r="1142" spans="1:7" ht="15.75" thickBot="1" x14ac:dyDescent="0.3">
      <c r="A1142" t="str">
        <f t="shared" si="151"/>
        <v>b</v>
      </c>
      <c r="B1142" s="11"/>
      <c r="C1142" s="12" t="s">
        <v>20</v>
      </c>
      <c r="D1142" s="10">
        <v>0</v>
      </c>
      <c r="E1142" s="10">
        <v>0</v>
      </c>
      <c r="F1142" s="10">
        <v>0</v>
      </c>
      <c r="G1142" s="10">
        <v>0</v>
      </c>
    </row>
    <row r="1143" spans="1:7" ht="15.75" thickTop="1" x14ac:dyDescent="0.25"/>
  </sheetData>
  <autoFilter ref="A2:G1142"/>
  <mergeCells count="1">
    <mergeCell ref="B1:G1"/>
  </mergeCells>
  <pageMargins left="0.7" right="0.7" top="0.75" bottom="0.75" header="0.3" footer="0.3"/>
  <pageSetup scale="56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CA1143"/>
  <sheetViews>
    <sheetView showGridLines="0" view="pageBreakPreview" zoomScale="80" zoomScaleNormal="100" zoomScaleSheetLayoutView="80" workbookViewId="0">
      <pane xSplit="3" ySplit="2" topLeftCell="D948" activePane="bottomRight" state="frozen"/>
      <selection pane="topRight" activeCell="D1" sqref="D1"/>
      <selection pane="bottomLeft" activeCell="A4" sqref="A4"/>
      <selection pane="bottomRight" activeCell="C975" sqref="C975"/>
    </sheetView>
  </sheetViews>
  <sheetFormatPr defaultRowHeight="15" x14ac:dyDescent="0.25"/>
  <cols>
    <col min="1" max="1" width="3.28515625" customWidth="1"/>
    <col min="2" max="2" width="17.7109375" customWidth="1"/>
    <col min="3" max="3" width="58.85546875" customWidth="1"/>
    <col min="4" max="4" width="18.85546875" customWidth="1"/>
    <col min="5" max="5" width="19.42578125" customWidth="1"/>
    <col min="6" max="6" width="19.28515625" customWidth="1"/>
    <col min="7" max="7" width="18.85546875" customWidth="1"/>
    <col min="8" max="8" width="16.140625" customWidth="1"/>
    <col min="9" max="10" width="17.5703125" customWidth="1"/>
    <col min="11" max="11" width="19" customWidth="1"/>
    <col min="12" max="13" width="18.28515625" customWidth="1"/>
    <col min="14" max="14" width="2.42578125" customWidth="1"/>
    <col min="15" max="15" width="19.7109375" customWidth="1"/>
    <col min="16" max="16" width="20.28515625" customWidth="1"/>
    <col min="17" max="17" width="18.85546875" customWidth="1"/>
    <col min="18" max="18" width="17" customWidth="1"/>
    <col min="19" max="19" width="16.42578125" customWidth="1"/>
    <col min="20" max="20" width="17.28515625" customWidth="1"/>
    <col min="21" max="21" width="17.7109375" customWidth="1"/>
    <col min="22" max="22" width="19.140625" customWidth="1"/>
    <col min="23" max="23" width="18" customWidth="1"/>
    <col min="24" max="24" width="17.5703125" customWidth="1"/>
    <col min="25" max="25" width="2.42578125" customWidth="1"/>
    <col min="26" max="26" width="18.85546875" customWidth="1"/>
    <col min="27" max="27" width="19.28515625" customWidth="1"/>
    <col min="28" max="28" width="20.42578125" customWidth="1"/>
    <col min="29" max="29" width="16.7109375" customWidth="1"/>
    <col min="30" max="30" width="17.5703125" customWidth="1"/>
    <col min="31" max="31" width="16.85546875" customWidth="1"/>
    <col min="32" max="32" width="18.140625" customWidth="1"/>
    <col min="33" max="33" width="18" customWidth="1"/>
    <col min="34" max="34" width="17.85546875" customWidth="1"/>
    <col min="35" max="35" width="18" customWidth="1"/>
    <col min="36" max="36" width="2.42578125" customWidth="1"/>
    <col min="37" max="37" width="18.85546875" customWidth="1"/>
    <col min="38" max="38" width="20" customWidth="1"/>
    <col min="39" max="39" width="19" customWidth="1"/>
    <col min="40" max="40" width="16.140625" customWidth="1"/>
    <col min="41" max="41" width="16.85546875" customWidth="1"/>
    <col min="42" max="42" width="16.28515625" customWidth="1"/>
    <col min="43" max="43" width="16.7109375" customWidth="1"/>
    <col min="44" max="44" width="18" customWidth="1"/>
    <col min="45" max="45" width="19" customWidth="1"/>
    <col min="46" max="46" width="19.140625" customWidth="1"/>
    <col min="47" max="47" width="2.42578125" customWidth="1"/>
    <col min="48" max="49" width="18.85546875" customWidth="1"/>
    <col min="50" max="50" width="19.5703125" customWidth="1"/>
    <col min="51" max="51" width="16.42578125" customWidth="1"/>
    <col min="52" max="53" width="16.7109375" customWidth="1"/>
    <col min="54" max="54" width="18" customWidth="1"/>
    <col min="55" max="55" width="17.85546875" customWidth="1"/>
    <col min="56" max="56" width="18" customWidth="1"/>
    <col min="57" max="57" width="18.42578125" customWidth="1"/>
    <col min="58" max="58" width="2.42578125" customWidth="1"/>
    <col min="59" max="59" width="19.42578125" customWidth="1"/>
    <col min="60" max="60" width="18.85546875" customWidth="1"/>
    <col min="61" max="61" width="19.140625" customWidth="1"/>
    <col min="62" max="62" width="15.7109375" customWidth="1"/>
    <col min="63" max="63" width="16.28515625" customWidth="1"/>
    <col min="64" max="64" width="17.7109375" customWidth="1"/>
    <col min="65" max="65" width="18.140625" customWidth="1"/>
    <col min="66" max="66" width="18.28515625" customWidth="1"/>
    <col min="67" max="67" width="19" customWidth="1"/>
    <col min="68" max="68" width="17.7109375" customWidth="1"/>
    <col min="69" max="69" width="2.42578125" customWidth="1"/>
    <col min="70" max="70" width="18.85546875" customWidth="1"/>
    <col min="71" max="71" width="18.7109375" customWidth="1"/>
    <col min="72" max="72" width="19.140625" customWidth="1"/>
    <col min="73" max="73" width="16" customWidth="1"/>
    <col min="74" max="74" width="16.85546875" customWidth="1"/>
    <col min="75" max="75" width="17" customWidth="1"/>
    <col min="76" max="76" width="17.85546875" customWidth="1"/>
    <col min="77" max="77" width="17.5703125" customWidth="1"/>
    <col min="78" max="78" width="18.5703125" customWidth="1"/>
    <col min="79" max="79" width="18.42578125" customWidth="1"/>
  </cols>
  <sheetData>
    <row r="1" spans="1:79" ht="15" customHeight="1" x14ac:dyDescent="0.25">
      <c r="B1" s="141" t="s">
        <v>0</v>
      </c>
      <c r="C1" s="141" t="s">
        <v>1</v>
      </c>
      <c r="D1" s="138" t="s">
        <v>202</v>
      </c>
      <c r="E1" s="139"/>
      <c r="F1" s="139"/>
      <c r="G1" s="139"/>
      <c r="H1" s="139"/>
      <c r="I1" s="139"/>
      <c r="J1" s="139"/>
      <c r="K1" s="139"/>
      <c r="L1" s="139"/>
      <c r="M1" s="140"/>
      <c r="O1" s="138" t="s">
        <v>203</v>
      </c>
      <c r="P1" s="139"/>
      <c r="Q1" s="139"/>
      <c r="R1" s="139"/>
      <c r="S1" s="139"/>
      <c r="T1" s="139"/>
      <c r="U1" s="139"/>
      <c r="V1" s="139"/>
      <c r="W1" s="139"/>
      <c r="X1" s="140"/>
      <c r="Z1" s="138" t="s">
        <v>204</v>
      </c>
      <c r="AA1" s="139"/>
      <c r="AB1" s="139"/>
      <c r="AC1" s="139"/>
      <c r="AD1" s="139"/>
      <c r="AE1" s="139"/>
      <c r="AF1" s="139"/>
      <c r="AG1" s="139"/>
      <c r="AH1" s="139"/>
      <c r="AI1" s="140"/>
      <c r="AK1" s="138" t="s">
        <v>183</v>
      </c>
      <c r="AL1" s="139"/>
      <c r="AM1" s="139"/>
      <c r="AN1" s="139"/>
      <c r="AO1" s="139"/>
      <c r="AP1" s="139"/>
      <c r="AQ1" s="139"/>
      <c r="AR1" s="139"/>
      <c r="AS1" s="139"/>
      <c r="AT1" s="140"/>
      <c r="AV1" s="138" t="s">
        <v>205</v>
      </c>
      <c r="AW1" s="139"/>
      <c r="AX1" s="139"/>
      <c r="AY1" s="139"/>
      <c r="AZ1" s="139"/>
      <c r="BA1" s="139"/>
      <c r="BB1" s="139"/>
      <c r="BC1" s="139"/>
      <c r="BD1" s="139"/>
      <c r="BE1" s="140"/>
      <c r="BG1" s="138" t="s">
        <v>184</v>
      </c>
      <c r="BH1" s="139"/>
      <c r="BI1" s="139"/>
      <c r="BJ1" s="139"/>
      <c r="BK1" s="139"/>
      <c r="BL1" s="139"/>
      <c r="BM1" s="139"/>
      <c r="BN1" s="139"/>
      <c r="BO1" s="139"/>
      <c r="BP1" s="140"/>
      <c r="BR1" s="138" t="s">
        <v>216</v>
      </c>
      <c r="BS1" s="139"/>
      <c r="BT1" s="139"/>
      <c r="BU1" s="139"/>
      <c r="BV1" s="139"/>
      <c r="BW1" s="139"/>
      <c r="BX1" s="139"/>
      <c r="BY1" s="139"/>
      <c r="BZ1" s="139"/>
      <c r="CA1" s="140"/>
    </row>
    <row r="2" spans="1:79" ht="57.75" customHeight="1" thickBot="1" x14ac:dyDescent="0.3">
      <c r="B2" s="142"/>
      <c r="C2" s="142"/>
      <c r="D2" s="22" t="s">
        <v>206</v>
      </c>
      <c r="E2" s="22" t="s">
        <v>207</v>
      </c>
      <c r="F2" s="22" t="s">
        <v>208</v>
      </c>
      <c r="G2" s="23" t="s">
        <v>214</v>
      </c>
      <c r="H2" s="23" t="s">
        <v>215</v>
      </c>
      <c r="I2" s="20" t="s">
        <v>209</v>
      </c>
      <c r="J2" s="20" t="s">
        <v>210</v>
      </c>
      <c r="K2" s="21" t="s">
        <v>211</v>
      </c>
      <c r="L2" s="21" t="s">
        <v>212</v>
      </c>
      <c r="M2" s="21" t="s">
        <v>213</v>
      </c>
      <c r="O2" s="22" t="s">
        <v>206</v>
      </c>
      <c r="P2" s="22" t="s">
        <v>207</v>
      </c>
      <c r="Q2" s="22" t="s">
        <v>208</v>
      </c>
      <c r="R2" s="23" t="s">
        <v>214</v>
      </c>
      <c r="S2" s="23" t="s">
        <v>215</v>
      </c>
      <c r="T2" s="20" t="s">
        <v>209</v>
      </c>
      <c r="U2" s="20" t="s">
        <v>210</v>
      </c>
      <c r="V2" s="21" t="s">
        <v>211</v>
      </c>
      <c r="W2" s="21" t="s">
        <v>212</v>
      </c>
      <c r="X2" s="21" t="s">
        <v>213</v>
      </c>
      <c r="Z2" s="22" t="s">
        <v>206</v>
      </c>
      <c r="AA2" s="22" t="s">
        <v>207</v>
      </c>
      <c r="AB2" s="22" t="s">
        <v>208</v>
      </c>
      <c r="AC2" s="23" t="s">
        <v>214</v>
      </c>
      <c r="AD2" s="23" t="s">
        <v>215</v>
      </c>
      <c r="AE2" s="20" t="s">
        <v>209</v>
      </c>
      <c r="AF2" s="20" t="s">
        <v>210</v>
      </c>
      <c r="AG2" s="21" t="s">
        <v>211</v>
      </c>
      <c r="AH2" s="21" t="s">
        <v>212</v>
      </c>
      <c r="AI2" s="21" t="s">
        <v>213</v>
      </c>
      <c r="AK2" s="22" t="s">
        <v>206</v>
      </c>
      <c r="AL2" s="22" t="s">
        <v>207</v>
      </c>
      <c r="AM2" s="22" t="s">
        <v>208</v>
      </c>
      <c r="AN2" s="23" t="s">
        <v>214</v>
      </c>
      <c r="AO2" s="23" t="s">
        <v>215</v>
      </c>
      <c r="AP2" s="20" t="s">
        <v>209</v>
      </c>
      <c r="AQ2" s="20" t="s">
        <v>210</v>
      </c>
      <c r="AR2" s="21" t="s">
        <v>211</v>
      </c>
      <c r="AS2" s="21" t="s">
        <v>212</v>
      </c>
      <c r="AT2" s="21" t="s">
        <v>213</v>
      </c>
      <c r="AV2" s="22" t="s">
        <v>206</v>
      </c>
      <c r="AW2" s="22" t="s">
        <v>207</v>
      </c>
      <c r="AX2" s="22" t="s">
        <v>208</v>
      </c>
      <c r="AY2" s="23" t="s">
        <v>214</v>
      </c>
      <c r="AZ2" s="23" t="s">
        <v>215</v>
      </c>
      <c r="BA2" s="20" t="s">
        <v>209</v>
      </c>
      <c r="BB2" s="20" t="s">
        <v>210</v>
      </c>
      <c r="BC2" s="21" t="s">
        <v>211</v>
      </c>
      <c r="BD2" s="21" t="s">
        <v>212</v>
      </c>
      <c r="BE2" s="21" t="s">
        <v>213</v>
      </c>
      <c r="BG2" s="22" t="s">
        <v>206</v>
      </c>
      <c r="BH2" s="22" t="s">
        <v>207</v>
      </c>
      <c r="BI2" s="22" t="s">
        <v>208</v>
      </c>
      <c r="BJ2" s="23" t="s">
        <v>214</v>
      </c>
      <c r="BK2" s="23" t="s">
        <v>215</v>
      </c>
      <c r="BL2" s="20" t="s">
        <v>209</v>
      </c>
      <c r="BM2" s="20" t="s">
        <v>210</v>
      </c>
      <c r="BN2" s="21" t="s">
        <v>211</v>
      </c>
      <c r="BO2" s="21" t="s">
        <v>212</v>
      </c>
      <c r="BP2" s="21" t="s">
        <v>213</v>
      </c>
      <c r="BR2" s="22" t="s">
        <v>206</v>
      </c>
      <c r="BS2" s="22" t="s">
        <v>207</v>
      </c>
      <c r="BT2" s="22" t="s">
        <v>208</v>
      </c>
      <c r="BU2" s="23" t="s">
        <v>214</v>
      </c>
      <c r="BV2" s="23" t="s">
        <v>215</v>
      </c>
      <c r="BW2" s="20" t="s">
        <v>209</v>
      </c>
      <c r="BX2" s="20" t="s">
        <v>210</v>
      </c>
      <c r="BY2" s="21" t="s">
        <v>211</v>
      </c>
      <c r="BZ2" s="21" t="s">
        <v>212</v>
      </c>
      <c r="CA2" s="21" t="s">
        <v>213</v>
      </c>
    </row>
    <row r="3" spans="1:79" ht="31.5" thickTop="1" thickBot="1" x14ac:dyDescent="0.3">
      <c r="A3" t="str">
        <f>IF(OR(D3&lt;&gt;0,K3&lt;&gt;0),"a","b")</f>
        <v>a</v>
      </c>
      <c r="B3" s="16" t="s">
        <v>7</v>
      </c>
      <c r="C3" s="4" t="s">
        <v>8</v>
      </c>
      <c r="D3" s="4">
        <f>SUM(O3,Z3,AV3,BR3)</f>
        <v>3416700000</v>
      </c>
      <c r="E3" s="4">
        <f>SUM(P3,AA3,AW3,BS3)</f>
        <v>3415800000</v>
      </c>
      <c r="F3" s="4">
        <f>SUM(Q3,AB3,AX3,BT3)</f>
        <v>900000</v>
      </c>
      <c r="G3" s="4">
        <f t="shared" ref="G3:M18" si="0">SUM(R3,AC3,AY3,BU3)</f>
        <v>-560000</v>
      </c>
      <c r="H3" s="4">
        <f t="shared" si="0"/>
        <v>214300</v>
      </c>
      <c r="I3" s="4">
        <f t="shared" si="0"/>
        <v>1370419</v>
      </c>
      <c r="J3" s="4">
        <f t="shared" si="0"/>
        <v>0</v>
      </c>
      <c r="K3" s="4">
        <f t="shared" si="0"/>
        <v>3417724719</v>
      </c>
      <c r="L3" s="4">
        <f t="shared" si="0"/>
        <v>3415240000</v>
      </c>
      <c r="M3" s="4">
        <f t="shared" si="0"/>
        <v>1114300</v>
      </c>
      <c r="O3" s="4">
        <f>SUM(P3,Q3)</f>
        <v>870634700</v>
      </c>
      <c r="P3" s="4">
        <f>'დამტკ. ბიუჯ.'!E3</f>
        <v>870430100</v>
      </c>
      <c r="Q3" s="4">
        <f>'დამტკ. საკუთ.'!E3</f>
        <v>204600</v>
      </c>
      <c r="R3" s="4">
        <f>'ცვლილ. ბიუჯ.'!F3</f>
        <v>-35253000</v>
      </c>
      <c r="S3" s="4">
        <f>'ცვლილ. საკუთ.'!F3</f>
        <v>53000</v>
      </c>
      <c r="T3" s="4">
        <f>'მთავრ. ფონდი'!F3</f>
        <v>292833</v>
      </c>
      <c r="U3" s="4">
        <f>'პრეზ. ფონდი'!F3</f>
        <v>0</v>
      </c>
      <c r="V3" s="4">
        <f>'დაზუსტ. ნაერთი'!E3</f>
        <v>835727533</v>
      </c>
      <c r="W3" s="4">
        <f>'დაზუსტ. ბიუჯ.'!E3</f>
        <v>835177100</v>
      </c>
      <c r="X3" s="4">
        <f>'დაზუსტ. საკუთ.'!E3</f>
        <v>257600</v>
      </c>
      <c r="Z3" s="4">
        <f>SUM(AA3,AB3)</f>
        <v>852221400</v>
      </c>
      <c r="AA3" s="4">
        <f>'დამტკ. ბიუჯ.'!F3</f>
        <v>851951800</v>
      </c>
      <c r="AB3" s="4">
        <f>'დამტკ. საკუთ.'!F3</f>
        <v>269600</v>
      </c>
      <c r="AC3" s="4">
        <f>'ცვლილ. ბიუჯ.'!G3</f>
        <v>10342500</v>
      </c>
      <c r="AD3" s="4">
        <f>'ცვლილ. საკუთ.'!G3</f>
        <v>55500</v>
      </c>
      <c r="AE3" s="4">
        <f>'მთავრ. ფონდი'!G3</f>
        <v>1077586</v>
      </c>
      <c r="AF3" s="4">
        <f>'პრეზ. ფონდი'!G3</f>
        <v>0</v>
      </c>
      <c r="AG3" s="4">
        <f>'დაზუსტ. ნაერთი'!F3</f>
        <v>863696986</v>
      </c>
      <c r="AH3" s="4">
        <f>'დაზუსტ. ბიუჯ.'!F3</f>
        <v>862294300</v>
      </c>
      <c r="AI3" s="4">
        <f>'დაზუსტ. საკუთ.'!F3</f>
        <v>325100</v>
      </c>
      <c r="AK3" s="4">
        <f>SUM(O3,Z3)</f>
        <v>1722856100</v>
      </c>
      <c r="AL3" s="4">
        <f>SUM(P3,AA3)</f>
        <v>1722381900</v>
      </c>
      <c r="AM3" s="4">
        <f>SUM(Q3,AB3)</f>
        <v>474200</v>
      </c>
      <c r="AN3" s="4">
        <f t="shared" ref="AN3:AT18" si="1">SUM(R3,AC3)</f>
        <v>-24910500</v>
      </c>
      <c r="AO3" s="4">
        <f t="shared" si="1"/>
        <v>108500</v>
      </c>
      <c r="AP3" s="4">
        <f t="shared" si="1"/>
        <v>1370419</v>
      </c>
      <c r="AQ3" s="4">
        <f t="shared" si="1"/>
        <v>0</v>
      </c>
      <c r="AR3" s="4">
        <f t="shared" si="1"/>
        <v>1699424519</v>
      </c>
      <c r="AS3" s="4">
        <f t="shared" si="1"/>
        <v>1697471400</v>
      </c>
      <c r="AT3" s="4">
        <f t="shared" si="1"/>
        <v>582700</v>
      </c>
      <c r="AV3" s="4">
        <f>SUM(AW3,AX3)</f>
        <v>848051300</v>
      </c>
      <c r="AW3" s="4">
        <f>'დამტკ. ბიუჯ.'!G3</f>
        <v>847837700</v>
      </c>
      <c r="AX3" s="4">
        <f>'დამტკ. საკუთ.'!G3</f>
        <v>213600</v>
      </c>
      <c r="AY3" s="4">
        <f>'ცვლილ. ბიუჯ.'!H3</f>
        <v>4738000</v>
      </c>
      <c r="AZ3" s="4">
        <f>'ცვლილ. საკუთ.'!H3</f>
        <v>53500</v>
      </c>
      <c r="BA3" s="4">
        <f>'მთავრ. ფონდი'!H3</f>
        <v>0</v>
      </c>
      <c r="BB3" s="4">
        <f>'პრეზ. ფონდი'!H3</f>
        <v>0</v>
      </c>
      <c r="BC3" s="4">
        <f>'დაზუსტ. ნაერთი'!G3</f>
        <v>852842800</v>
      </c>
      <c r="BD3" s="4">
        <f>'დაზუსტ. ბიუჯ.'!G3</f>
        <v>852575700</v>
      </c>
      <c r="BE3" s="4">
        <f>'დაზუსტ. საკუთ.'!G3</f>
        <v>267100</v>
      </c>
      <c r="BG3" s="4">
        <f>SUM(O3,Z3,AV3)</f>
        <v>2570907400</v>
      </c>
      <c r="BH3" s="4">
        <f t="shared" ref="BH3:BP18" si="2">SUM(P3,AA3,AW3)</f>
        <v>2570219600</v>
      </c>
      <c r="BI3" s="4">
        <f t="shared" si="2"/>
        <v>687800</v>
      </c>
      <c r="BJ3" s="4">
        <f t="shared" si="2"/>
        <v>-20172500</v>
      </c>
      <c r="BK3" s="4">
        <f t="shared" si="2"/>
        <v>162000</v>
      </c>
      <c r="BL3" s="4">
        <f t="shared" si="2"/>
        <v>1370419</v>
      </c>
      <c r="BM3" s="4">
        <f t="shared" si="2"/>
        <v>0</v>
      </c>
      <c r="BN3" s="4">
        <f t="shared" si="2"/>
        <v>2552267319</v>
      </c>
      <c r="BO3" s="4">
        <f t="shared" si="2"/>
        <v>2550047100</v>
      </c>
      <c r="BP3" s="4">
        <f t="shared" si="2"/>
        <v>849800</v>
      </c>
      <c r="BR3" s="4">
        <f>SUM(BS3,BT3)</f>
        <v>845792600</v>
      </c>
      <c r="BS3" s="4">
        <f>'დამტკ. ბიუჯ.'!H3</f>
        <v>845580400</v>
      </c>
      <c r="BT3" s="4">
        <f>'დამტკ. საკუთ.'!H3</f>
        <v>212200</v>
      </c>
      <c r="BU3" s="4">
        <f>'ცვლილ. ბიუჯ.'!I3</f>
        <v>19612500</v>
      </c>
      <c r="BV3" s="4">
        <f>'ცვლილ. საკუთ.'!I3</f>
        <v>52300</v>
      </c>
      <c r="BW3" s="4">
        <f>'მთავრ. ფონდი'!I3</f>
        <v>0</v>
      </c>
      <c r="BX3" s="4">
        <f>'პრეზ. ფონდი'!I3</f>
        <v>0</v>
      </c>
      <c r="BY3" s="4">
        <f>'დაზუსტ. ნაერთი'!H3</f>
        <v>865457400</v>
      </c>
      <c r="BZ3" s="4">
        <f>'დაზუსტ. ბიუჯ.'!H3</f>
        <v>865192900</v>
      </c>
      <c r="CA3" s="4">
        <f>'დაზუსტ. საკუთ.'!H3</f>
        <v>264500</v>
      </c>
    </row>
    <row r="4" spans="1:79" ht="15.75" thickTop="1" x14ac:dyDescent="0.25">
      <c r="A4" t="str">
        <f t="shared" ref="A4:A67" si="3">IF(OR(D4&lt;&gt;0,K4&lt;&gt;0),"a","b")</f>
        <v>a</v>
      </c>
      <c r="B4" s="5" t="s">
        <v>9</v>
      </c>
      <c r="C4" s="6" t="s">
        <v>10</v>
      </c>
      <c r="D4" s="7">
        <f t="shared" ref="D4:D67" si="4">SUM(O4,Z4,AV4,BR4)</f>
        <v>3399682000</v>
      </c>
      <c r="E4" s="7">
        <f t="shared" ref="E4:E67" si="5">SUM(P4,AA4,AW4,BS4)</f>
        <v>3398804000</v>
      </c>
      <c r="F4" s="7">
        <f t="shared" ref="F4:J67" si="6">SUM(Q4,AB4,AX4,BT4)</f>
        <v>878000</v>
      </c>
      <c r="G4" s="7">
        <f t="shared" si="0"/>
        <v>-878926</v>
      </c>
      <c r="H4" s="7">
        <f t="shared" si="0"/>
        <v>203743</v>
      </c>
      <c r="I4" s="7">
        <f t="shared" si="0"/>
        <v>1370419</v>
      </c>
      <c r="J4" s="7">
        <f t="shared" si="0"/>
        <v>0</v>
      </c>
      <c r="K4" s="7">
        <f t="shared" si="0"/>
        <v>3400377236</v>
      </c>
      <c r="L4" s="7">
        <f t="shared" si="0"/>
        <v>3397925074</v>
      </c>
      <c r="M4" s="7">
        <f t="shared" si="0"/>
        <v>1081743</v>
      </c>
      <c r="O4" s="7">
        <f t="shared" ref="O4:O67" si="7">SUM(P4,Q4)</f>
        <v>868564600</v>
      </c>
      <c r="P4" s="7">
        <f>'დამტკ. ბიუჯ.'!E4</f>
        <v>868363800</v>
      </c>
      <c r="Q4" s="7">
        <f>'დამტკ. საკუთ.'!E4</f>
        <v>200800</v>
      </c>
      <c r="R4" s="7">
        <f>'ცვლილ. ბიუჯ.'!F4</f>
        <v>-35549241</v>
      </c>
      <c r="S4" s="7">
        <f>'ცვლილ. საკუთ.'!F4</f>
        <v>46443</v>
      </c>
      <c r="T4" s="7">
        <f>'მთავრ. ფონდი'!F4</f>
        <v>292833</v>
      </c>
      <c r="U4" s="7">
        <f>'პრეზ. ფონდი'!F4</f>
        <v>0</v>
      </c>
      <c r="V4" s="7">
        <f>'დაზუსტ. ნაერთი'!E4</f>
        <v>833354635</v>
      </c>
      <c r="W4" s="7">
        <f>'დაზუსტ. ბიუჯ.'!E4</f>
        <v>832814559</v>
      </c>
      <c r="X4" s="7">
        <f>'დაზუსტ. საკუთ.'!E4</f>
        <v>247243</v>
      </c>
      <c r="Z4" s="7">
        <f t="shared" ref="Z4:Z67" si="8">SUM(AA4,AB4)</f>
        <v>847186800</v>
      </c>
      <c r="AA4" s="7">
        <f>'დამტკ. ბიუჯ.'!F4</f>
        <v>846927500</v>
      </c>
      <c r="AB4" s="7">
        <f>'დამტკ. საკუთ.'!F4</f>
        <v>259300</v>
      </c>
      <c r="AC4" s="7">
        <f>'ცვლილ. ბიუჯ.'!G4</f>
        <v>10319815</v>
      </c>
      <c r="AD4" s="7">
        <f>'ცვლილ. საკუთ.'!G4</f>
        <v>51500</v>
      </c>
      <c r="AE4" s="7">
        <f>'მთავრ. ფონდი'!G4</f>
        <v>1077586</v>
      </c>
      <c r="AF4" s="7">
        <f>'პრეზ. ფონდი'!G4</f>
        <v>0</v>
      </c>
      <c r="AG4" s="7">
        <f>'დაზუსტ. ნაერთი'!F4</f>
        <v>858635701</v>
      </c>
      <c r="AH4" s="7">
        <f>'დაზუსტ. ბიუჯ.'!F4</f>
        <v>857247315</v>
      </c>
      <c r="AI4" s="7">
        <f>'დაზუსტ. საკუთ.'!F4</f>
        <v>310800</v>
      </c>
      <c r="AK4" s="7">
        <f t="shared" ref="AK4:AK67" si="9">SUM(O4,Z4)</f>
        <v>1715751400</v>
      </c>
      <c r="AL4" s="7">
        <f t="shared" ref="AL4:AL67" si="10">SUM(P4,AA4)</f>
        <v>1715291300</v>
      </c>
      <c r="AM4" s="7">
        <f t="shared" ref="AM4:AQ67" si="11">SUM(Q4,AB4)</f>
        <v>460100</v>
      </c>
      <c r="AN4" s="7">
        <f t="shared" si="1"/>
        <v>-25229426</v>
      </c>
      <c r="AO4" s="7">
        <f t="shared" si="1"/>
        <v>97943</v>
      </c>
      <c r="AP4" s="7">
        <f t="shared" si="1"/>
        <v>1370419</v>
      </c>
      <c r="AQ4" s="7">
        <f t="shared" si="1"/>
        <v>0</v>
      </c>
      <c r="AR4" s="7">
        <f t="shared" si="1"/>
        <v>1691990336</v>
      </c>
      <c r="AS4" s="7">
        <f t="shared" si="1"/>
        <v>1690061874</v>
      </c>
      <c r="AT4" s="7">
        <f t="shared" si="1"/>
        <v>558043</v>
      </c>
      <c r="AV4" s="7">
        <f t="shared" ref="AV4:AV67" si="12">SUM(AW4,AX4)</f>
        <v>844231700</v>
      </c>
      <c r="AW4" s="7">
        <f>'დამტკ. ბიუჯ.'!G4</f>
        <v>844022300</v>
      </c>
      <c r="AX4" s="7">
        <f>'დამტკ. საკუთ.'!G4</f>
        <v>209400</v>
      </c>
      <c r="AY4" s="7">
        <f>'ცვლილ. ბიუჯ.'!H4</f>
        <v>4738000</v>
      </c>
      <c r="AZ4" s="7">
        <f>'ცვლილ. საკუთ.'!H4</f>
        <v>53500</v>
      </c>
      <c r="BA4" s="7">
        <f>'მთავრ. ფონდი'!H4</f>
        <v>0</v>
      </c>
      <c r="BB4" s="7">
        <f>'პრეზ. ფონდი'!H4</f>
        <v>0</v>
      </c>
      <c r="BC4" s="7">
        <f>'დაზუსტ. ნაერთი'!G4</f>
        <v>849023200</v>
      </c>
      <c r="BD4" s="7">
        <f>'დაზუსტ. ბიუჯ.'!G4</f>
        <v>848760300</v>
      </c>
      <c r="BE4" s="7">
        <f>'დაზუსტ. საკუთ.'!G4</f>
        <v>262900</v>
      </c>
      <c r="BG4" s="7">
        <f t="shared" ref="BG4:BK67" si="13">SUM(O4,Z4,AV4)</f>
        <v>2559983100</v>
      </c>
      <c r="BH4" s="7">
        <f t="shared" si="2"/>
        <v>2559313600</v>
      </c>
      <c r="BI4" s="7">
        <f t="shared" si="2"/>
        <v>669500</v>
      </c>
      <c r="BJ4" s="7">
        <f t="shared" si="2"/>
        <v>-20491426</v>
      </c>
      <c r="BK4" s="7">
        <f t="shared" si="2"/>
        <v>151443</v>
      </c>
      <c r="BL4" s="7">
        <f t="shared" si="2"/>
        <v>1370419</v>
      </c>
      <c r="BM4" s="7">
        <f t="shared" si="2"/>
        <v>0</v>
      </c>
      <c r="BN4" s="7">
        <f t="shared" si="2"/>
        <v>2541013536</v>
      </c>
      <c r="BO4" s="7">
        <f t="shared" si="2"/>
        <v>2538822174</v>
      </c>
      <c r="BP4" s="7">
        <f t="shared" si="2"/>
        <v>820943</v>
      </c>
      <c r="BR4" s="7">
        <f t="shared" ref="BR4:BR67" si="14">SUM(BS4,BT4)</f>
        <v>839698900</v>
      </c>
      <c r="BS4" s="7">
        <f>'დამტკ. ბიუჯ.'!H4</f>
        <v>839490400</v>
      </c>
      <c r="BT4" s="7">
        <f>'დამტკ. საკუთ.'!H4</f>
        <v>208500</v>
      </c>
      <c r="BU4" s="7">
        <f>'ცვლილ. ბიუჯ.'!I4</f>
        <v>19612500</v>
      </c>
      <c r="BV4" s="7">
        <f>'ცვლილ. საკუთ.'!I4</f>
        <v>52300</v>
      </c>
      <c r="BW4" s="7">
        <f>'მთავრ. ფონდი'!I4</f>
        <v>0</v>
      </c>
      <c r="BX4" s="7">
        <f>'პრეზ. ფონდი'!I4</f>
        <v>0</v>
      </c>
      <c r="BY4" s="7">
        <f>'დაზუსტ. ნაერთი'!H4</f>
        <v>859363700</v>
      </c>
      <c r="BZ4" s="7">
        <f>'დაზუსტ. ბიუჯ.'!H4</f>
        <v>859102900</v>
      </c>
      <c r="CA4" s="7">
        <f>'დაზუსტ. საკუთ.'!H4</f>
        <v>260800</v>
      </c>
    </row>
    <row r="5" spans="1:79" x14ac:dyDescent="0.25">
      <c r="A5" t="str">
        <f t="shared" si="3"/>
        <v>a</v>
      </c>
      <c r="B5" s="8" t="s">
        <v>9</v>
      </c>
      <c r="C5" s="9" t="s">
        <v>11</v>
      </c>
      <c r="D5" s="10">
        <f t="shared" si="4"/>
        <v>29226000</v>
      </c>
      <c r="E5" s="10">
        <f t="shared" si="5"/>
        <v>28776000</v>
      </c>
      <c r="F5" s="10">
        <f t="shared" si="6"/>
        <v>450000</v>
      </c>
      <c r="G5" s="10">
        <f t="shared" si="0"/>
        <v>-66000</v>
      </c>
      <c r="H5" s="10">
        <f t="shared" si="0"/>
        <v>0</v>
      </c>
      <c r="I5" s="10">
        <f t="shared" si="0"/>
        <v>0</v>
      </c>
      <c r="J5" s="10">
        <f t="shared" si="0"/>
        <v>0</v>
      </c>
      <c r="K5" s="10">
        <f t="shared" si="0"/>
        <v>29160000</v>
      </c>
      <c r="L5" s="10">
        <f t="shared" si="0"/>
        <v>28710000</v>
      </c>
      <c r="M5" s="10">
        <f t="shared" si="0"/>
        <v>450000</v>
      </c>
      <c r="O5" s="10">
        <f t="shared" si="7"/>
        <v>7298500</v>
      </c>
      <c r="P5" s="10">
        <f>'დამტკ. ბიუჯ.'!E5</f>
        <v>7186000</v>
      </c>
      <c r="Q5" s="10">
        <f>'დამტკ. საკუთ.'!E5</f>
        <v>112500</v>
      </c>
      <c r="R5" s="10">
        <f>'ცვლილ. ბიუჯ.'!F5</f>
        <v>-17200</v>
      </c>
      <c r="S5" s="10">
        <f>'ცვლილ. საკუთ.'!F5</f>
        <v>0</v>
      </c>
      <c r="T5" s="10">
        <f>'მთავრ. ფონდი'!F5</f>
        <v>0</v>
      </c>
      <c r="U5" s="10">
        <f>'პრეზ. ფონდი'!F5</f>
        <v>0</v>
      </c>
      <c r="V5" s="10">
        <f>'დაზუსტ. ნაერთი'!E5</f>
        <v>7281300</v>
      </c>
      <c r="W5" s="10">
        <f>'დაზუსტ. ბიუჯ.'!E5</f>
        <v>7168800</v>
      </c>
      <c r="X5" s="10">
        <f>'დაზუსტ. საკუთ.'!E5</f>
        <v>112500</v>
      </c>
      <c r="Z5" s="10">
        <f t="shared" si="8"/>
        <v>7298500</v>
      </c>
      <c r="AA5" s="10">
        <f>'დამტკ. ბიუჯ.'!F5</f>
        <v>7186000</v>
      </c>
      <c r="AB5" s="10">
        <f>'დამტკ. საკუთ.'!F5</f>
        <v>112500</v>
      </c>
      <c r="AC5" s="10">
        <f>'ცვლილ. ბიუჯ.'!G5</f>
        <v>-48800</v>
      </c>
      <c r="AD5" s="10">
        <f>'ცვლილ. საკუთ.'!G5</f>
        <v>0</v>
      </c>
      <c r="AE5" s="10">
        <f>'მთავრ. ფონდი'!G5</f>
        <v>0</v>
      </c>
      <c r="AF5" s="10">
        <f>'პრეზ. ფონდი'!G5</f>
        <v>0</v>
      </c>
      <c r="AG5" s="10">
        <f>'დაზუსტ. ნაერთი'!F5</f>
        <v>7249700</v>
      </c>
      <c r="AH5" s="10">
        <f>'დაზუსტ. ბიუჯ.'!F5</f>
        <v>7137200</v>
      </c>
      <c r="AI5" s="10">
        <f>'დაზუსტ. საკუთ.'!F5</f>
        <v>112500</v>
      </c>
      <c r="AK5" s="10">
        <f t="shared" si="9"/>
        <v>14597000</v>
      </c>
      <c r="AL5" s="10">
        <f t="shared" si="10"/>
        <v>14372000</v>
      </c>
      <c r="AM5" s="10">
        <f t="shared" si="11"/>
        <v>225000</v>
      </c>
      <c r="AN5" s="10">
        <f t="shared" si="1"/>
        <v>-66000</v>
      </c>
      <c r="AO5" s="10">
        <f t="shared" si="1"/>
        <v>0</v>
      </c>
      <c r="AP5" s="10">
        <f t="shared" si="1"/>
        <v>0</v>
      </c>
      <c r="AQ5" s="10">
        <f t="shared" si="1"/>
        <v>0</v>
      </c>
      <c r="AR5" s="10">
        <f t="shared" si="1"/>
        <v>14531000</v>
      </c>
      <c r="AS5" s="10">
        <f t="shared" si="1"/>
        <v>14306000</v>
      </c>
      <c r="AT5" s="10">
        <f t="shared" si="1"/>
        <v>225000</v>
      </c>
      <c r="AV5" s="10">
        <f t="shared" si="12"/>
        <v>7298500</v>
      </c>
      <c r="AW5" s="10">
        <f>'დამტკ. ბიუჯ.'!G5</f>
        <v>7186000</v>
      </c>
      <c r="AX5" s="10">
        <f>'დამტკ. საკუთ.'!G5</f>
        <v>112500</v>
      </c>
      <c r="AY5" s="10">
        <f>'ცვლილ. ბიუჯ.'!H5</f>
        <v>15000</v>
      </c>
      <c r="AZ5" s="10">
        <f>'ცვლილ. საკუთ.'!H5</f>
        <v>0</v>
      </c>
      <c r="BA5" s="10">
        <f>'მთავრ. ფონდი'!H5</f>
        <v>0</v>
      </c>
      <c r="BB5" s="10">
        <f>'პრეზ. ფონდი'!H5</f>
        <v>0</v>
      </c>
      <c r="BC5" s="10">
        <f>'დაზუსტ. ნაერთი'!G5</f>
        <v>7313500</v>
      </c>
      <c r="BD5" s="10">
        <f>'დაზუსტ. ბიუჯ.'!G5</f>
        <v>7201000</v>
      </c>
      <c r="BE5" s="10">
        <f>'დაზუსტ. საკუთ.'!G5</f>
        <v>112500</v>
      </c>
      <c r="BG5" s="10">
        <f t="shared" si="13"/>
        <v>21895500</v>
      </c>
      <c r="BH5" s="10">
        <f t="shared" si="2"/>
        <v>21558000</v>
      </c>
      <c r="BI5" s="10">
        <f t="shared" si="2"/>
        <v>337500</v>
      </c>
      <c r="BJ5" s="10">
        <f t="shared" si="2"/>
        <v>-51000</v>
      </c>
      <c r="BK5" s="10">
        <f t="shared" si="2"/>
        <v>0</v>
      </c>
      <c r="BL5" s="10">
        <f t="shared" si="2"/>
        <v>0</v>
      </c>
      <c r="BM5" s="10">
        <f t="shared" si="2"/>
        <v>0</v>
      </c>
      <c r="BN5" s="10">
        <f t="shared" si="2"/>
        <v>21844500</v>
      </c>
      <c r="BO5" s="10">
        <f t="shared" si="2"/>
        <v>21507000</v>
      </c>
      <c r="BP5" s="10">
        <f t="shared" si="2"/>
        <v>337500</v>
      </c>
      <c r="BR5" s="10">
        <f t="shared" si="14"/>
        <v>7330500</v>
      </c>
      <c r="BS5" s="10">
        <f>'დამტკ. ბიუჯ.'!H5</f>
        <v>7218000</v>
      </c>
      <c r="BT5" s="10">
        <f>'დამტკ. საკუთ.'!H5</f>
        <v>112500</v>
      </c>
      <c r="BU5" s="10">
        <f>'ცვლილ. ბიუჯ.'!I5</f>
        <v>-15000</v>
      </c>
      <c r="BV5" s="10">
        <f>'ცვლილ. საკუთ.'!I5</f>
        <v>0</v>
      </c>
      <c r="BW5" s="10">
        <f>'მთავრ. ფონდი'!I5</f>
        <v>0</v>
      </c>
      <c r="BX5" s="10">
        <f>'პრეზ. ფონდი'!I5</f>
        <v>0</v>
      </c>
      <c r="BY5" s="10">
        <f>'დაზუსტ. ნაერთი'!H5</f>
        <v>7315500</v>
      </c>
      <c r="BZ5" s="10">
        <f>'დაზუსტ. ბიუჯ.'!H5</f>
        <v>7203000</v>
      </c>
      <c r="CA5" s="10">
        <f>'დაზუსტ. საკუთ.'!H5</f>
        <v>112500</v>
      </c>
    </row>
    <row r="6" spans="1:79" x14ac:dyDescent="0.25">
      <c r="A6" t="str">
        <f t="shared" si="3"/>
        <v>a</v>
      </c>
      <c r="B6" s="8" t="s">
        <v>9</v>
      </c>
      <c r="C6" s="9" t="s">
        <v>12</v>
      </c>
      <c r="D6" s="10">
        <f t="shared" si="4"/>
        <v>86219500</v>
      </c>
      <c r="E6" s="10">
        <f t="shared" si="5"/>
        <v>85801000</v>
      </c>
      <c r="F6" s="10">
        <f t="shared" si="6"/>
        <v>418500</v>
      </c>
      <c r="G6" s="10">
        <f t="shared" si="0"/>
        <v>222077</v>
      </c>
      <c r="H6" s="10">
        <f t="shared" si="0"/>
        <v>194443</v>
      </c>
      <c r="I6" s="10">
        <f t="shared" si="0"/>
        <v>0</v>
      </c>
      <c r="J6" s="10">
        <f t="shared" si="0"/>
        <v>0</v>
      </c>
      <c r="K6" s="10">
        <f t="shared" si="0"/>
        <v>86636020</v>
      </c>
      <c r="L6" s="10">
        <f t="shared" si="0"/>
        <v>86023077</v>
      </c>
      <c r="M6" s="10">
        <f t="shared" si="0"/>
        <v>612943</v>
      </c>
      <c r="O6" s="10">
        <f t="shared" si="7"/>
        <v>27885100</v>
      </c>
      <c r="P6" s="10">
        <f>'დამტკ. ბიუჯ.'!E6</f>
        <v>27798900</v>
      </c>
      <c r="Q6" s="10">
        <f>'დამტკ. საკუთ.'!E6</f>
        <v>86200</v>
      </c>
      <c r="R6" s="10">
        <f>'ცვლილ. ბიუჯ.'!F6</f>
        <v>-853093</v>
      </c>
      <c r="S6" s="10">
        <f>'ცვლილ. საკუთ.'!F6</f>
        <v>41443</v>
      </c>
      <c r="T6" s="10">
        <f>'მთავრ. ფონდი'!F6</f>
        <v>0</v>
      </c>
      <c r="U6" s="10">
        <f>'პრეზ. ფონდი'!F6</f>
        <v>0</v>
      </c>
      <c r="V6" s="10">
        <f>'დაზუსტ. ნაერთი'!E6</f>
        <v>27073450</v>
      </c>
      <c r="W6" s="10">
        <f>'დაზუსტ. ბიუჯ.'!E6</f>
        <v>26945807</v>
      </c>
      <c r="X6" s="10">
        <f>'დაზუსტ. საკუთ.'!E6</f>
        <v>127643</v>
      </c>
      <c r="Z6" s="10">
        <f t="shared" si="8"/>
        <v>20153000</v>
      </c>
      <c r="AA6" s="10">
        <f>'დამტკ. ბიუჯ.'!F6</f>
        <v>20008800</v>
      </c>
      <c r="AB6" s="10">
        <f>'დამტკ. საკუთ.'!F6</f>
        <v>144200</v>
      </c>
      <c r="AC6" s="10">
        <f>'ცვლილ. ბიუჯ.'!G6</f>
        <v>341980</v>
      </c>
      <c r="AD6" s="10">
        <f>'ცვლილ. საკუთ.'!G6</f>
        <v>50000</v>
      </c>
      <c r="AE6" s="10">
        <f>'მთავრ. ფონდი'!G6</f>
        <v>0</v>
      </c>
      <c r="AF6" s="10">
        <f>'პრეზ. ფონდი'!G6</f>
        <v>0</v>
      </c>
      <c r="AG6" s="10">
        <f>'დაზუსტ. ნაერთი'!F6</f>
        <v>20544980</v>
      </c>
      <c r="AH6" s="10">
        <f>'დაზუსტ. ბიუჯ.'!F6</f>
        <v>20350780</v>
      </c>
      <c r="AI6" s="10">
        <f>'დაზუსტ. საკუთ.'!F6</f>
        <v>194200</v>
      </c>
      <c r="AK6" s="10">
        <f t="shared" si="9"/>
        <v>48038100</v>
      </c>
      <c r="AL6" s="10">
        <f t="shared" si="10"/>
        <v>47807700</v>
      </c>
      <c r="AM6" s="10">
        <f t="shared" si="11"/>
        <v>230400</v>
      </c>
      <c r="AN6" s="10">
        <f t="shared" si="1"/>
        <v>-511113</v>
      </c>
      <c r="AO6" s="10">
        <f t="shared" si="1"/>
        <v>91443</v>
      </c>
      <c r="AP6" s="10">
        <f t="shared" si="1"/>
        <v>0</v>
      </c>
      <c r="AQ6" s="10">
        <f t="shared" si="1"/>
        <v>0</v>
      </c>
      <c r="AR6" s="10">
        <f t="shared" si="1"/>
        <v>47618430</v>
      </c>
      <c r="AS6" s="10">
        <f t="shared" si="1"/>
        <v>47296587</v>
      </c>
      <c r="AT6" s="10">
        <f t="shared" si="1"/>
        <v>321843</v>
      </c>
      <c r="AV6" s="10">
        <f t="shared" si="12"/>
        <v>17077900</v>
      </c>
      <c r="AW6" s="10">
        <f>'დამტკ. ბიუჯ.'!G6</f>
        <v>16983600</v>
      </c>
      <c r="AX6" s="10">
        <f>'დამტკ. საკუთ.'!G6</f>
        <v>94300</v>
      </c>
      <c r="AY6" s="10">
        <f>'ცვლილ. ბიუჯ.'!H6</f>
        <v>-21000</v>
      </c>
      <c r="AZ6" s="10">
        <f>'ცვლილ. საკუთ.'!H6</f>
        <v>52000</v>
      </c>
      <c r="BA6" s="10">
        <f>'მთავრ. ფონდი'!H6</f>
        <v>0</v>
      </c>
      <c r="BB6" s="10">
        <f>'პრეზ. ფონდი'!H6</f>
        <v>0</v>
      </c>
      <c r="BC6" s="10">
        <f>'დაზუსტ. ნაერთი'!G6</f>
        <v>17108900</v>
      </c>
      <c r="BD6" s="10">
        <f>'დაზუსტ. ბიუჯ.'!G6</f>
        <v>16962600</v>
      </c>
      <c r="BE6" s="10">
        <f>'დაზუსტ. საკუთ.'!G6</f>
        <v>146300</v>
      </c>
      <c r="BG6" s="10">
        <f t="shared" si="13"/>
        <v>65116000</v>
      </c>
      <c r="BH6" s="10">
        <f t="shared" si="2"/>
        <v>64791300</v>
      </c>
      <c r="BI6" s="10">
        <f t="shared" si="2"/>
        <v>324700</v>
      </c>
      <c r="BJ6" s="10">
        <f t="shared" si="2"/>
        <v>-532113</v>
      </c>
      <c r="BK6" s="10">
        <f t="shared" si="2"/>
        <v>143443</v>
      </c>
      <c r="BL6" s="10">
        <f t="shared" si="2"/>
        <v>0</v>
      </c>
      <c r="BM6" s="10">
        <f t="shared" si="2"/>
        <v>0</v>
      </c>
      <c r="BN6" s="10">
        <f t="shared" si="2"/>
        <v>64727330</v>
      </c>
      <c r="BO6" s="10">
        <f t="shared" si="2"/>
        <v>64259187</v>
      </c>
      <c r="BP6" s="10">
        <f t="shared" si="2"/>
        <v>468143</v>
      </c>
      <c r="BR6" s="10">
        <f t="shared" si="14"/>
        <v>21103500</v>
      </c>
      <c r="BS6" s="10">
        <f>'დამტკ. ბიუჯ.'!H6</f>
        <v>21009700</v>
      </c>
      <c r="BT6" s="10">
        <f>'დამტკ. საკუთ.'!H6</f>
        <v>93800</v>
      </c>
      <c r="BU6" s="10">
        <f>'ცვლილ. ბიუჯ.'!I6</f>
        <v>754190</v>
      </c>
      <c r="BV6" s="10">
        <f>'ცვლილ. საკუთ.'!I6</f>
        <v>51000</v>
      </c>
      <c r="BW6" s="10">
        <f>'მთავრ. ფონდი'!I6</f>
        <v>0</v>
      </c>
      <c r="BX6" s="10">
        <f>'პრეზ. ფონდი'!I6</f>
        <v>0</v>
      </c>
      <c r="BY6" s="10">
        <f>'დაზუსტ. ნაერთი'!H6</f>
        <v>21908690</v>
      </c>
      <c r="BZ6" s="10">
        <f>'დაზუსტ. ბიუჯ.'!H6</f>
        <v>21763890</v>
      </c>
      <c r="CA6" s="10">
        <f>'დაზუსტ. საკუთ.'!H6</f>
        <v>144800</v>
      </c>
    </row>
    <row r="7" spans="1:79" x14ac:dyDescent="0.25">
      <c r="A7" t="str">
        <f t="shared" si="3"/>
        <v>b</v>
      </c>
      <c r="B7" s="8" t="s">
        <v>9</v>
      </c>
      <c r="C7" s="9" t="s">
        <v>13</v>
      </c>
      <c r="D7" s="10">
        <f t="shared" si="4"/>
        <v>0</v>
      </c>
      <c r="E7" s="10">
        <f t="shared" si="5"/>
        <v>0</v>
      </c>
      <c r="F7" s="10">
        <f t="shared" si="6"/>
        <v>0</v>
      </c>
      <c r="G7" s="10">
        <f t="shared" si="0"/>
        <v>0</v>
      </c>
      <c r="H7" s="10">
        <f t="shared" si="0"/>
        <v>0</v>
      </c>
      <c r="I7" s="10">
        <f t="shared" si="0"/>
        <v>0</v>
      </c>
      <c r="J7" s="10">
        <f t="shared" si="0"/>
        <v>0</v>
      </c>
      <c r="K7" s="10">
        <f t="shared" si="0"/>
        <v>0</v>
      </c>
      <c r="L7" s="10">
        <f t="shared" si="0"/>
        <v>0</v>
      </c>
      <c r="M7" s="10">
        <f t="shared" si="0"/>
        <v>0</v>
      </c>
      <c r="O7" s="10">
        <f t="shared" si="7"/>
        <v>0</v>
      </c>
      <c r="P7" s="10">
        <f>'დამტკ. ბიუჯ.'!E7</f>
        <v>0</v>
      </c>
      <c r="Q7" s="10">
        <f>'დამტკ. საკუთ.'!E7</f>
        <v>0</v>
      </c>
      <c r="R7" s="10">
        <f>'ცვლილ. ბიუჯ.'!F7</f>
        <v>0</v>
      </c>
      <c r="S7" s="10">
        <f>'ცვლილ. საკუთ.'!F7</f>
        <v>0</v>
      </c>
      <c r="T7" s="10">
        <f>'მთავრ. ფონდი'!F7</f>
        <v>0</v>
      </c>
      <c r="U7" s="10">
        <f>'პრეზ. ფონდი'!F7</f>
        <v>0</v>
      </c>
      <c r="V7" s="10">
        <f>'დაზუსტ. ნაერთი'!E7</f>
        <v>0</v>
      </c>
      <c r="W7" s="10">
        <f>'დაზუსტ. ბიუჯ.'!E7</f>
        <v>0</v>
      </c>
      <c r="X7" s="10">
        <f>'დაზუსტ. საკუთ.'!E7</f>
        <v>0</v>
      </c>
      <c r="Z7" s="10">
        <f t="shared" si="8"/>
        <v>0</v>
      </c>
      <c r="AA7" s="10">
        <f>'დამტკ. ბიუჯ.'!F7</f>
        <v>0</v>
      </c>
      <c r="AB7" s="10">
        <f>'დამტკ. საკუთ.'!F7</f>
        <v>0</v>
      </c>
      <c r="AC7" s="10">
        <f>'ცვლილ. ბიუჯ.'!G7</f>
        <v>0</v>
      </c>
      <c r="AD7" s="10">
        <f>'ცვლილ. საკუთ.'!G7</f>
        <v>0</v>
      </c>
      <c r="AE7" s="10">
        <f>'მთავრ. ფონდი'!G7</f>
        <v>0</v>
      </c>
      <c r="AF7" s="10">
        <f>'პრეზ. ფონდი'!G7</f>
        <v>0</v>
      </c>
      <c r="AG7" s="10">
        <f>'დაზუსტ. ნაერთი'!F7</f>
        <v>0</v>
      </c>
      <c r="AH7" s="10">
        <f>'დაზუსტ. ბიუჯ.'!F7</f>
        <v>0</v>
      </c>
      <c r="AI7" s="10">
        <f>'დაზუსტ. საკუთ.'!F7</f>
        <v>0</v>
      </c>
      <c r="AK7" s="10">
        <f t="shared" si="9"/>
        <v>0</v>
      </c>
      <c r="AL7" s="10">
        <f t="shared" si="10"/>
        <v>0</v>
      </c>
      <c r="AM7" s="10">
        <f t="shared" si="11"/>
        <v>0</v>
      </c>
      <c r="AN7" s="10">
        <f t="shared" si="1"/>
        <v>0</v>
      </c>
      <c r="AO7" s="10">
        <f t="shared" si="1"/>
        <v>0</v>
      </c>
      <c r="AP7" s="10">
        <f t="shared" si="1"/>
        <v>0</v>
      </c>
      <c r="AQ7" s="10">
        <f t="shared" si="1"/>
        <v>0</v>
      </c>
      <c r="AR7" s="10">
        <f t="shared" si="1"/>
        <v>0</v>
      </c>
      <c r="AS7" s="10">
        <f t="shared" si="1"/>
        <v>0</v>
      </c>
      <c r="AT7" s="10">
        <f t="shared" si="1"/>
        <v>0</v>
      </c>
      <c r="AV7" s="10">
        <f t="shared" si="12"/>
        <v>0</v>
      </c>
      <c r="AW7" s="10">
        <f>'დამტკ. ბიუჯ.'!G7</f>
        <v>0</v>
      </c>
      <c r="AX7" s="10">
        <f>'დამტკ. საკუთ.'!G7</f>
        <v>0</v>
      </c>
      <c r="AY7" s="10">
        <f>'ცვლილ. ბიუჯ.'!H7</f>
        <v>0</v>
      </c>
      <c r="AZ7" s="10">
        <f>'ცვლილ. საკუთ.'!H7</f>
        <v>0</v>
      </c>
      <c r="BA7" s="10">
        <f>'მთავრ. ფონდი'!H7</f>
        <v>0</v>
      </c>
      <c r="BB7" s="10">
        <f>'პრეზ. ფონდი'!H7</f>
        <v>0</v>
      </c>
      <c r="BC7" s="10">
        <f>'დაზუსტ. ნაერთი'!G7</f>
        <v>0</v>
      </c>
      <c r="BD7" s="10">
        <f>'დაზუსტ. ბიუჯ.'!G7</f>
        <v>0</v>
      </c>
      <c r="BE7" s="10">
        <f>'დაზუსტ. საკუთ.'!G7</f>
        <v>0</v>
      </c>
      <c r="BG7" s="10">
        <f t="shared" si="13"/>
        <v>0</v>
      </c>
      <c r="BH7" s="10">
        <f t="shared" si="2"/>
        <v>0</v>
      </c>
      <c r="BI7" s="10">
        <f t="shared" si="2"/>
        <v>0</v>
      </c>
      <c r="BJ7" s="10">
        <f t="shared" si="2"/>
        <v>0</v>
      </c>
      <c r="BK7" s="10">
        <f t="shared" si="2"/>
        <v>0</v>
      </c>
      <c r="BL7" s="10">
        <f t="shared" si="2"/>
        <v>0</v>
      </c>
      <c r="BM7" s="10">
        <f t="shared" si="2"/>
        <v>0</v>
      </c>
      <c r="BN7" s="10">
        <f t="shared" si="2"/>
        <v>0</v>
      </c>
      <c r="BO7" s="10">
        <f t="shared" si="2"/>
        <v>0</v>
      </c>
      <c r="BP7" s="10">
        <f t="shared" si="2"/>
        <v>0</v>
      </c>
      <c r="BR7" s="10">
        <f t="shared" si="14"/>
        <v>0</v>
      </c>
      <c r="BS7" s="10">
        <f>'დამტკ. ბიუჯ.'!H7</f>
        <v>0</v>
      </c>
      <c r="BT7" s="10">
        <f>'დამტკ. საკუთ.'!H7</f>
        <v>0</v>
      </c>
      <c r="BU7" s="10">
        <f>'ცვლილ. ბიუჯ.'!I7</f>
        <v>0</v>
      </c>
      <c r="BV7" s="10">
        <f>'ცვლილ. საკუთ.'!I7</f>
        <v>0</v>
      </c>
      <c r="BW7" s="10">
        <f>'მთავრ. ფონდი'!I7</f>
        <v>0</v>
      </c>
      <c r="BX7" s="10">
        <f>'პრეზ. ფონდი'!I7</f>
        <v>0</v>
      </c>
      <c r="BY7" s="10">
        <f>'დაზუსტ. ნაერთი'!H7</f>
        <v>0</v>
      </c>
      <c r="BZ7" s="10">
        <f>'დაზუსტ. ბიუჯ.'!H7</f>
        <v>0</v>
      </c>
      <c r="CA7" s="10">
        <f>'დაზუსტ. საკუთ.'!H7</f>
        <v>0</v>
      </c>
    </row>
    <row r="8" spans="1:79" x14ac:dyDescent="0.25">
      <c r="A8" t="str">
        <f t="shared" si="3"/>
        <v>b</v>
      </c>
      <c r="B8" s="8" t="s">
        <v>9</v>
      </c>
      <c r="C8" s="9" t="s">
        <v>14</v>
      </c>
      <c r="D8" s="10">
        <f t="shared" si="4"/>
        <v>0</v>
      </c>
      <c r="E8" s="10">
        <f t="shared" si="5"/>
        <v>0</v>
      </c>
      <c r="F8" s="10">
        <f t="shared" si="6"/>
        <v>0</v>
      </c>
      <c r="G8" s="10">
        <f t="shared" si="0"/>
        <v>0</v>
      </c>
      <c r="H8" s="10">
        <f t="shared" si="0"/>
        <v>0</v>
      </c>
      <c r="I8" s="10">
        <f t="shared" si="0"/>
        <v>0</v>
      </c>
      <c r="J8" s="10">
        <f t="shared" si="0"/>
        <v>0</v>
      </c>
      <c r="K8" s="10">
        <f t="shared" si="0"/>
        <v>0</v>
      </c>
      <c r="L8" s="10">
        <f t="shared" si="0"/>
        <v>0</v>
      </c>
      <c r="M8" s="10">
        <f t="shared" si="0"/>
        <v>0</v>
      </c>
      <c r="O8" s="10">
        <f t="shared" si="7"/>
        <v>0</v>
      </c>
      <c r="P8" s="10">
        <f>'დამტკ. ბიუჯ.'!E8</f>
        <v>0</v>
      </c>
      <c r="Q8" s="10">
        <f>'დამტკ. საკუთ.'!E8</f>
        <v>0</v>
      </c>
      <c r="R8" s="10">
        <f>'ცვლილ. ბიუჯ.'!F8</f>
        <v>0</v>
      </c>
      <c r="S8" s="10">
        <f>'ცვლილ. საკუთ.'!F8</f>
        <v>0</v>
      </c>
      <c r="T8" s="10">
        <f>'მთავრ. ფონდი'!F8</f>
        <v>0</v>
      </c>
      <c r="U8" s="10">
        <f>'პრეზ. ფონდი'!F8</f>
        <v>0</v>
      </c>
      <c r="V8" s="10">
        <f>'დაზუსტ. ნაერთი'!E8</f>
        <v>0</v>
      </c>
      <c r="W8" s="10">
        <f>'დაზუსტ. ბიუჯ.'!E8</f>
        <v>0</v>
      </c>
      <c r="X8" s="10">
        <f>'დაზუსტ. საკუთ.'!E8</f>
        <v>0</v>
      </c>
      <c r="Z8" s="10">
        <f t="shared" si="8"/>
        <v>0</v>
      </c>
      <c r="AA8" s="10">
        <f>'დამტკ. ბიუჯ.'!F8</f>
        <v>0</v>
      </c>
      <c r="AB8" s="10">
        <f>'დამტკ. საკუთ.'!F8</f>
        <v>0</v>
      </c>
      <c r="AC8" s="10">
        <f>'ცვლილ. ბიუჯ.'!G8</f>
        <v>0</v>
      </c>
      <c r="AD8" s="10">
        <f>'ცვლილ. საკუთ.'!G8</f>
        <v>0</v>
      </c>
      <c r="AE8" s="10">
        <f>'მთავრ. ფონდი'!G8</f>
        <v>0</v>
      </c>
      <c r="AF8" s="10">
        <f>'პრეზ. ფონდი'!G8</f>
        <v>0</v>
      </c>
      <c r="AG8" s="10">
        <f>'დაზუსტ. ნაერთი'!F8</f>
        <v>0</v>
      </c>
      <c r="AH8" s="10">
        <f>'დაზუსტ. ბიუჯ.'!F8</f>
        <v>0</v>
      </c>
      <c r="AI8" s="10">
        <f>'დაზუსტ. საკუთ.'!F8</f>
        <v>0</v>
      </c>
      <c r="AK8" s="10">
        <f t="shared" si="9"/>
        <v>0</v>
      </c>
      <c r="AL8" s="10">
        <f t="shared" si="10"/>
        <v>0</v>
      </c>
      <c r="AM8" s="10">
        <f t="shared" si="11"/>
        <v>0</v>
      </c>
      <c r="AN8" s="10">
        <f t="shared" si="1"/>
        <v>0</v>
      </c>
      <c r="AO8" s="10">
        <f t="shared" si="1"/>
        <v>0</v>
      </c>
      <c r="AP8" s="10">
        <f t="shared" si="1"/>
        <v>0</v>
      </c>
      <c r="AQ8" s="10">
        <f t="shared" si="1"/>
        <v>0</v>
      </c>
      <c r="AR8" s="10">
        <f t="shared" si="1"/>
        <v>0</v>
      </c>
      <c r="AS8" s="10">
        <f t="shared" si="1"/>
        <v>0</v>
      </c>
      <c r="AT8" s="10">
        <f t="shared" si="1"/>
        <v>0</v>
      </c>
      <c r="AV8" s="10">
        <f t="shared" si="12"/>
        <v>0</v>
      </c>
      <c r="AW8" s="10">
        <f>'დამტკ. ბიუჯ.'!G8</f>
        <v>0</v>
      </c>
      <c r="AX8" s="10">
        <f>'დამტკ. საკუთ.'!G8</f>
        <v>0</v>
      </c>
      <c r="AY8" s="10">
        <f>'ცვლილ. ბიუჯ.'!H8</f>
        <v>0</v>
      </c>
      <c r="AZ8" s="10">
        <f>'ცვლილ. საკუთ.'!H8</f>
        <v>0</v>
      </c>
      <c r="BA8" s="10">
        <f>'მთავრ. ფონდი'!H8</f>
        <v>0</v>
      </c>
      <c r="BB8" s="10">
        <f>'პრეზ. ფონდი'!H8</f>
        <v>0</v>
      </c>
      <c r="BC8" s="10">
        <f>'დაზუსტ. ნაერთი'!G8</f>
        <v>0</v>
      </c>
      <c r="BD8" s="10">
        <f>'დაზუსტ. ბიუჯ.'!G8</f>
        <v>0</v>
      </c>
      <c r="BE8" s="10">
        <f>'დაზუსტ. საკუთ.'!G8</f>
        <v>0</v>
      </c>
      <c r="BG8" s="10">
        <f t="shared" si="13"/>
        <v>0</v>
      </c>
      <c r="BH8" s="10">
        <f t="shared" si="2"/>
        <v>0</v>
      </c>
      <c r="BI8" s="10">
        <f t="shared" si="2"/>
        <v>0</v>
      </c>
      <c r="BJ8" s="10">
        <f t="shared" si="2"/>
        <v>0</v>
      </c>
      <c r="BK8" s="10">
        <f t="shared" si="2"/>
        <v>0</v>
      </c>
      <c r="BL8" s="10">
        <f t="shared" si="2"/>
        <v>0</v>
      </c>
      <c r="BM8" s="10">
        <f t="shared" si="2"/>
        <v>0</v>
      </c>
      <c r="BN8" s="10">
        <f t="shared" si="2"/>
        <v>0</v>
      </c>
      <c r="BO8" s="10">
        <f t="shared" si="2"/>
        <v>0</v>
      </c>
      <c r="BP8" s="10">
        <f t="shared" si="2"/>
        <v>0</v>
      </c>
      <c r="BR8" s="10">
        <f t="shared" si="14"/>
        <v>0</v>
      </c>
      <c r="BS8" s="10">
        <f>'დამტკ. ბიუჯ.'!H8</f>
        <v>0</v>
      </c>
      <c r="BT8" s="10">
        <f>'დამტკ. საკუთ.'!H8</f>
        <v>0</v>
      </c>
      <c r="BU8" s="10">
        <f>'ცვლილ. ბიუჯ.'!I8</f>
        <v>0</v>
      </c>
      <c r="BV8" s="10">
        <f>'ცვლილ. საკუთ.'!I8</f>
        <v>0</v>
      </c>
      <c r="BW8" s="10">
        <f>'მთავრ. ფონდი'!I8</f>
        <v>0</v>
      </c>
      <c r="BX8" s="10">
        <f>'პრეზ. ფონდი'!I8</f>
        <v>0</v>
      </c>
      <c r="BY8" s="10">
        <f>'დაზუსტ. ნაერთი'!H8</f>
        <v>0</v>
      </c>
      <c r="BZ8" s="10">
        <f>'დაზუსტ. ბიუჯ.'!H8</f>
        <v>0</v>
      </c>
      <c r="CA8" s="10">
        <f>'დაზუსტ. საკუთ.'!H8</f>
        <v>0</v>
      </c>
    </row>
    <row r="9" spans="1:79" x14ac:dyDescent="0.25">
      <c r="A9" t="str">
        <f t="shared" si="3"/>
        <v>a</v>
      </c>
      <c r="B9" s="8" t="s">
        <v>9</v>
      </c>
      <c r="C9" s="9" t="s">
        <v>15</v>
      </c>
      <c r="D9" s="10">
        <f t="shared" si="4"/>
        <v>2351000</v>
      </c>
      <c r="E9" s="10">
        <f t="shared" si="5"/>
        <v>2351000</v>
      </c>
      <c r="F9" s="10">
        <f t="shared" si="6"/>
        <v>0</v>
      </c>
      <c r="G9" s="10">
        <f t="shared" si="0"/>
        <v>46800</v>
      </c>
      <c r="H9" s="10">
        <f t="shared" si="0"/>
        <v>0</v>
      </c>
      <c r="I9" s="10">
        <f t="shared" si="0"/>
        <v>0</v>
      </c>
      <c r="J9" s="10">
        <f t="shared" si="0"/>
        <v>0</v>
      </c>
      <c r="K9" s="10">
        <f t="shared" si="0"/>
        <v>2397800</v>
      </c>
      <c r="L9" s="10">
        <f t="shared" si="0"/>
        <v>2397800</v>
      </c>
      <c r="M9" s="10">
        <f t="shared" si="0"/>
        <v>0</v>
      </c>
      <c r="O9" s="10">
        <f t="shared" si="7"/>
        <v>8000</v>
      </c>
      <c r="P9" s="10">
        <f>'დამტკ. ბიუჯ.'!E9</f>
        <v>8000</v>
      </c>
      <c r="Q9" s="10">
        <f>'დამტკ. საკუთ.'!E9</f>
        <v>0</v>
      </c>
      <c r="R9" s="10">
        <f>'ცვლილ. ბიუჯ.'!F9</f>
        <v>46800</v>
      </c>
      <c r="S9" s="10">
        <f>'ცვლილ. საკუთ.'!F9</f>
        <v>0</v>
      </c>
      <c r="T9" s="10">
        <f>'მთავრ. ფონდი'!F9</f>
        <v>0</v>
      </c>
      <c r="U9" s="10">
        <f>'პრეზ. ფონდი'!F9</f>
        <v>0</v>
      </c>
      <c r="V9" s="10">
        <f>'დაზუსტ. ნაერთი'!E9</f>
        <v>54800</v>
      </c>
      <c r="W9" s="10">
        <f>'დაზუსტ. ბიუჯ.'!E9</f>
        <v>54800</v>
      </c>
      <c r="X9" s="10">
        <f>'დაზუსტ. საკუთ.'!E9</f>
        <v>0</v>
      </c>
      <c r="Z9" s="10">
        <f t="shared" si="8"/>
        <v>15000</v>
      </c>
      <c r="AA9" s="10">
        <f>'დამტკ. ბიუჯ.'!F9</f>
        <v>15000</v>
      </c>
      <c r="AB9" s="10">
        <f>'დამტკ. საკუთ.'!F9</f>
        <v>0</v>
      </c>
      <c r="AC9" s="10">
        <f>'ცვლილ. ბიუჯ.'!G9</f>
        <v>0</v>
      </c>
      <c r="AD9" s="10">
        <f>'ცვლილ. საკუთ.'!G9</f>
        <v>0</v>
      </c>
      <c r="AE9" s="10">
        <f>'მთავრ. ფონდი'!G9</f>
        <v>0</v>
      </c>
      <c r="AF9" s="10">
        <f>'პრეზ. ფონდი'!G9</f>
        <v>0</v>
      </c>
      <c r="AG9" s="10">
        <f>'დაზუსტ. ნაერთი'!F9</f>
        <v>15000</v>
      </c>
      <c r="AH9" s="10">
        <f>'დაზუსტ. ბიუჯ.'!F9</f>
        <v>15000</v>
      </c>
      <c r="AI9" s="10">
        <f>'დაზუსტ. საკუთ.'!F9</f>
        <v>0</v>
      </c>
      <c r="AK9" s="10">
        <f t="shared" si="9"/>
        <v>23000</v>
      </c>
      <c r="AL9" s="10">
        <f t="shared" si="10"/>
        <v>23000</v>
      </c>
      <c r="AM9" s="10">
        <f t="shared" si="11"/>
        <v>0</v>
      </c>
      <c r="AN9" s="10">
        <f t="shared" si="1"/>
        <v>46800</v>
      </c>
      <c r="AO9" s="10">
        <f t="shared" si="1"/>
        <v>0</v>
      </c>
      <c r="AP9" s="10">
        <f t="shared" si="1"/>
        <v>0</v>
      </c>
      <c r="AQ9" s="10">
        <f t="shared" si="1"/>
        <v>0</v>
      </c>
      <c r="AR9" s="10">
        <f t="shared" si="1"/>
        <v>69800</v>
      </c>
      <c r="AS9" s="10">
        <f t="shared" si="1"/>
        <v>69800</v>
      </c>
      <c r="AT9" s="10">
        <f t="shared" si="1"/>
        <v>0</v>
      </c>
      <c r="AV9" s="10">
        <f t="shared" si="12"/>
        <v>2308000</v>
      </c>
      <c r="AW9" s="10">
        <f>'დამტკ. ბიუჯ.'!G9</f>
        <v>2308000</v>
      </c>
      <c r="AX9" s="10">
        <f>'დამტკ. საკუთ.'!G9</f>
        <v>0</v>
      </c>
      <c r="AY9" s="10">
        <f>'ცვლილ. ბიუჯ.'!H9</f>
        <v>0</v>
      </c>
      <c r="AZ9" s="10">
        <f>'ცვლილ. საკუთ.'!H9</f>
        <v>0</v>
      </c>
      <c r="BA9" s="10">
        <f>'მთავრ. ფონდი'!H9</f>
        <v>0</v>
      </c>
      <c r="BB9" s="10">
        <f>'პრეზ. ფონდი'!H9</f>
        <v>0</v>
      </c>
      <c r="BC9" s="10">
        <f>'დაზუსტ. ნაერთი'!G9</f>
        <v>2308000</v>
      </c>
      <c r="BD9" s="10">
        <f>'დაზუსტ. ბიუჯ.'!G9</f>
        <v>2308000</v>
      </c>
      <c r="BE9" s="10">
        <f>'დაზუსტ. საკუთ.'!G9</f>
        <v>0</v>
      </c>
      <c r="BG9" s="10">
        <f t="shared" si="13"/>
        <v>2331000</v>
      </c>
      <c r="BH9" s="10">
        <f t="shared" si="2"/>
        <v>2331000</v>
      </c>
      <c r="BI9" s="10">
        <f t="shared" si="2"/>
        <v>0</v>
      </c>
      <c r="BJ9" s="10">
        <f t="shared" si="2"/>
        <v>46800</v>
      </c>
      <c r="BK9" s="10">
        <f t="shared" si="2"/>
        <v>0</v>
      </c>
      <c r="BL9" s="10">
        <f t="shared" si="2"/>
        <v>0</v>
      </c>
      <c r="BM9" s="10">
        <f t="shared" si="2"/>
        <v>0</v>
      </c>
      <c r="BN9" s="10">
        <f t="shared" si="2"/>
        <v>2377800</v>
      </c>
      <c r="BO9" s="10">
        <f t="shared" si="2"/>
        <v>2377800</v>
      </c>
      <c r="BP9" s="10">
        <f t="shared" si="2"/>
        <v>0</v>
      </c>
      <c r="BR9" s="10">
        <f t="shared" si="14"/>
        <v>20000</v>
      </c>
      <c r="BS9" s="10">
        <f>'დამტკ. ბიუჯ.'!H9</f>
        <v>20000</v>
      </c>
      <c r="BT9" s="10">
        <f>'დამტკ. საკუთ.'!H9</f>
        <v>0</v>
      </c>
      <c r="BU9" s="10">
        <f>'ცვლილ. ბიუჯ.'!I9</f>
        <v>0</v>
      </c>
      <c r="BV9" s="10">
        <f>'ცვლილ. საკუთ.'!I9</f>
        <v>0</v>
      </c>
      <c r="BW9" s="10">
        <f>'მთავრ. ფონდი'!I9</f>
        <v>0</v>
      </c>
      <c r="BX9" s="10">
        <f>'პრეზ. ფონდი'!I9</f>
        <v>0</v>
      </c>
      <c r="BY9" s="10">
        <f>'დაზუსტ. ნაერთი'!H9</f>
        <v>20000</v>
      </c>
      <c r="BZ9" s="10">
        <f>'დაზუსტ. ბიუჯ.'!H9</f>
        <v>20000</v>
      </c>
      <c r="CA9" s="10">
        <f>'დაზუსტ. საკუთ.'!H9</f>
        <v>0</v>
      </c>
    </row>
    <row r="10" spans="1:79" x14ac:dyDescent="0.25">
      <c r="A10" t="str">
        <f t="shared" si="3"/>
        <v>a</v>
      </c>
      <c r="B10" s="8" t="s">
        <v>9</v>
      </c>
      <c r="C10" s="9" t="s">
        <v>16</v>
      </c>
      <c r="D10" s="10">
        <f t="shared" si="4"/>
        <v>3265201000</v>
      </c>
      <c r="E10" s="10">
        <f t="shared" si="5"/>
        <v>3265201000</v>
      </c>
      <c r="F10" s="10">
        <f t="shared" si="6"/>
        <v>0</v>
      </c>
      <c r="G10" s="10">
        <f t="shared" si="0"/>
        <v>3251909</v>
      </c>
      <c r="H10" s="10">
        <f t="shared" si="0"/>
        <v>0</v>
      </c>
      <c r="I10" s="10">
        <f t="shared" si="0"/>
        <v>1370419</v>
      </c>
      <c r="J10" s="10">
        <f t="shared" si="0"/>
        <v>0</v>
      </c>
      <c r="K10" s="10">
        <f t="shared" si="0"/>
        <v>3269823328</v>
      </c>
      <c r="L10" s="10">
        <f t="shared" si="0"/>
        <v>3268452909</v>
      </c>
      <c r="M10" s="10">
        <f t="shared" si="0"/>
        <v>0</v>
      </c>
      <c r="O10" s="10">
        <f t="shared" si="7"/>
        <v>829556300</v>
      </c>
      <c r="P10" s="10">
        <f>'დამტკ. ბიუჯ.'!E10</f>
        <v>829556300</v>
      </c>
      <c r="Q10" s="10">
        <f>'დამტკ. საკუთ.'!E10</f>
        <v>0</v>
      </c>
      <c r="R10" s="10">
        <f>'ცვლილ. ბიუჯ.'!F10</f>
        <v>-34395154</v>
      </c>
      <c r="S10" s="10">
        <f>'ცვლილ. საკუთ.'!F10</f>
        <v>0</v>
      </c>
      <c r="T10" s="10">
        <f>'მთავრ. ფონდი'!F10</f>
        <v>292833</v>
      </c>
      <c r="U10" s="10">
        <f>'პრეზ. ფონდი'!F10</f>
        <v>0</v>
      </c>
      <c r="V10" s="10">
        <f>'დაზუსტ. ნაერთი'!E10</f>
        <v>795453979</v>
      </c>
      <c r="W10" s="10">
        <f>'დაზუსტ. ბიუჯ.'!E10</f>
        <v>795161146</v>
      </c>
      <c r="X10" s="10">
        <f>'დაზუსტ. საკუთ.'!E10</f>
        <v>0</v>
      </c>
      <c r="Z10" s="10">
        <f t="shared" si="8"/>
        <v>813707600</v>
      </c>
      <c r="AA10" s="10">
        <f>'დამტკ. ბიუჯ.'!F10</f>
        <v>813707600</v>
      </c>
      <c r="AB10" s="10">
        <f>'დამტკ. საკუთ.'!F10</f>
        <v>0</v>
      </c>
      <c r="AC10" s="10">
        <f>'ცვლილ. ბიუჯ.'!G10</f>
        <v>9590253</v>
      </c>
      <c r="AD10" s="10">
        <f>'ცვლილ. საკუთ.'!G10</f>
        <v>0</v>
      </c>
      <c r="AE10" s="10">
        <f>'მთავრ. ფონდი'!G10</f>
        <v>1077586</v>
      </c>
      <c r="AF10" s="10">
        <f>'პრეზ. ფონდი'!G10</f>
        <v>0</v>
      </c>
      <c r="AG10" s="10">
        <f>'დაზუსტ. ნაერთი'!F10</f>
        <v>824375439</v>
      </c>
      <c r="AH10" s="10">
        <f>'დაზუსტ. ბიუჯ.'!F10</f>
        <v>823297853</v>
      </c>
      <c r="AI10" s="10">
        <f>'დაზუსტ. საკუთ.'!F10</f>
        <v>0</v>
      </c>
      <c r="AK10" s="10">
        <f t="shared" si="9"/>
        <v>1643263900</v>
      </c>
      <c r="AL10" s="10">
        <f t="shared" si="10"/>
        <v>1643263900</v>
      </c>
      <c r="AM10" s="10">
        <f t="shared" si="11"/>
        <v>0</v>
      </c>
      <c r="AN10" s="10">
        <f t="shared" si="1"/>
        <v>-24804901</v>
      </c>
      <c r="AO10" s="10">
        <f t="shared" si="1"/>
        <v>0</v>
      </c>
      <c r="AP10" s="10">
        <f t="shared" si="1"/>
        <v>1370419</v>
      </c>
      <c r="AQ10" s="10">
        <f t="shared" si="1"/>
        <v>0</v>
      </c>
      <c r="AR10" s="10">
        <f t="shared" si="1"/>
        <v>1619829418</v>
      </c>
      <c r="AS10" s="10">
        <f t="shared" si="1"/>
        <v>1618458999</v>
      </c>
      <c r="AT10" s="10">
        <f t="shared" si="1"/>
        <v>0</v>
      </c>
      <c r="AV10" s="10">
        <f t="shared" si="12"/>
        <v>811662500</v>
      </c>
      <c r="AW10" s="10">
        <f>'დამტკ. ბიუჯ.'!G10</f>
        <v>811662500</v>
      </c>
      <c r="AX10" s="10">
        <f>'დამტკ. საკუთ.'!G10</f>
        <v>0</v>
      </c>
      <c r="AY10" s="10">
        <f>'ცვლილ. ბიუჯ.'!H10</f>
        <v>4344000</v>
      </c>
      <c r="AZ10" s="10">
        <f>'ცვლილ. საკუთ.'!H10</f>
        <v>0</v>
      </c>
      <c r="BA10" s="10">
        <f>'მთავრ. ფონდი'!H10</f>
        <v>0</v>
      </c>
      <c r="BB10" s="10">
        <f>'პრეზ. ფონდი'!H10</f>
        <v>0</v>
      </c>
      <c r="BC10" s="10">
        <f>'დაზუსტ. ნაერთი'!G10</f>
        <v>816006500</v>
      </c>
      <c r="BD10" s="10">
        <f>'დაზუსტ. ბიუჯ.'!G10</f>
        <v>816006500</v>
      </c>
      <c r="BE10" s="10">
        <f>'დაზუსტ. საკუთ.'!G10</f>
        <v>0</v>
      </c>
      <c r="BG10" s="10">
        <f t="shared" si="13"/>
        <v>2454926400</v>
      </c>
      <c r="BH10" s="10">
        <f t="shared" si="2"/>
        <v>2454926400</v>
      </c>
      <c r="BI10" s="10">
        <f t="shared" si="2"/>
        <v>0</v>
      </c>
      <c r="BJ10" s="10">
        <f t="shared" si="2"/>
        <v>-20460901</v>
      </c>
      <c r="BK10" s="10">
        <f t="shared" si="2"/>
        <v>0</v>
      </c>
      <c r="BL10" s="10">
        <f t="shared" si="2"/>
        <v>1370419</v>
      </c>
      <c r="BM10" s="10">
        <f t="shared" si="2"/>
        <v>0</v>
      </c>
      <c r="BN10" s="10">
        <f t="shared" si="2"/>
        <v>2435835918</v>
      </c>
      <c r="BO10" s="10">
        <f t="shared" si="2"/>
        <v>2434465499</v>
      </c>
      <c r="BP10" s="10">
        <f t="shared" si="2"/>
        <v>0</v>
      </c>
      <c r="BR10" s="10">
        <f t="shared" si="14"/>
        <v>810274600</v>
      </c>
      <c r="BS10" s="10">
        <f>'დამტკ. ბიუჯ.'!H10</f>
        <v>810274600</v>
      </c>
      <c r="BT10" s="10">
        <f>'დამტკ. საკუთ.'!H10</f>
        <v>0</v>
      </c>
      <c r="BU10" s="10">
        <f>'ცვლილ. ბიუჯ.'!I10</f>
        <v>23712810</v>
      </c>
      <c r="BV10" s="10">
        <f>'ცვლილ. საკუთ.'!I10</f>
        <v>0</v>
      </c>
      <c r="BW10" s="10">
        <f>'მთავრ. ფონდი'!I10</f>
        <v>0</v>
      </c>
      <c r="BX10" s="10">
        <f>'პრეზ. ფონდი'!I10</f>
        <v>0</v>
      </c>
      <c r="BY10" s="10">
        <f>'დაზუსტ. ნაერთი'!H10</f>
        <v>833987410</v>
      </c>
      <c r="BZ10" s="10">
        <f>'დაზუსტ. ბიუჯ.'!H10</f>
        <v>833987410</v>
      </c>
      <c r="CA10" s="10">
        <f>'დაზუსტ. საკუთ.'!H10</f>
        <v>0</v>
      </c>
    </row>
    <row r="11" spans="1:79" x14ac:dyDescent="0.25">
      <c r="A11" t="str">
        <f t="shared" si="3"/>
        <v>a</v>
      </c>
      <c r="B11" s="8" t="s">
        <v>9</v>
      </c>
      <c r="C11" s="9" t="s">
        <v>17</v>
      </c>
      <c r="D11" s="10">
        <f t="shared" si="4"/>
        <v>16684500</v>
      </c>
      <c r="E11" s="10">
        <f t="shared" si="5"/>
        <v>16675000</v>
      </c>
      <c r="F11" s="10">
        <f t="shared" si="6"/>
        <v>9500</v>
      </c>
      <c r="G11" s="10">
        <f t="shared" si="0"/>
        <v>-4333712</v>
      </c>
      <c r="H11" s="10">
        <f t="shared" si="0"/>
        <v>9300</v>
      </c>
      <c r="I11" s="10">
        <f t="shared" si="0"/>
        <v>0</v>
      </c>
      <c r="J11" s="10">
        <f t="shared" si="0"/>
        <v>0</v>
      </c>
      <c r="K11" s="10">
        <f t="shared" si="0"/>
        <v>12360088</v>
      </c>
      <c r="L11" s="10">
        <f t="shared" si="0"/>
        <v>12341288</v>
      </c>
      <c r="M11" s="10">
        <f t="shared" si="0"/>
        <v>18800</v>
      </c>
      <c r="O11" s="10">
        <f t="shared" si="7"/>
        <v>3816700</v>
      </c>
      <c r="P11" s="10">
        <f>'დამტკ. ბიუჯ.'!E11</f>
        <v>3814600</v>
      </c>
      <c r="Q11" s="10">
        <f>'დამტკ. საკუთ.'!E11</f>
        <v>2100</v>
      </c>
      <c r="R11" s="10">
        <f>'ცვლილ. ბიუჯ.'!F11</f>
        <v>-330594</v>
      </c>
      <c r="S11" s="10">
        <f>'ცვლილ. საკუთ.'!F11</f>
        <v>5000</v>
      </c>
      <c r="T11" s="10">
        <f>'მთავრ. ფონდი'!F11</f>
        <v>0</v>
      </c>
      <c r="U11" s="10">
        <f>'პრეზ. ფონდი'!F11</f>
        <v>0</v>
      </c>
      <c r="V11" s="10">
        <f>'დაზუსტ. ნაერთი'!E11</f>
        <v>3491106</v>
      </c>
      <c r="W11" s="10">
        <f>'დაზუსტ. ბიუჯ.'!E11</f>
        <v>3484006</v>
      </c>
      <c r="X11" s="10">
        <f>'დაზუსტ. საკუთ.'!E11</f>
        <v>7100</v>
      </c>
      <c r="Z11" s="10">
        <f t="shared" si="8"/>
        <v>6012700</v>
      </c>
      <c r="AA11" s="10">
        <f>'დამტკ. ბიუჯ.'!F11</f>
        <v>6010100</v>
      </c>
      <c r="AB11" s="10">
        <f>'დამტკ. საკუთ.'!F11</f>
        <v>2600</v>
      </c>
      <c r="AC11" s="10">
        <f>'ცვლილ. ბიუჯ.'!G11</f>
        <v>436382</v>
      </c>
      <c r="AD11" s="10">
        <f>'ცვლილ. საკუთ.'!G11</f>
        <v>1500</v>
      </c>
      <c r="AE11" s="10">
        <f>'მთავრ. ფონდი'!G11</f>
        <v>0</v>
      </c>
      <c r="AF11" s="10">
        <f>'პრეზ. ფონდი'!G11</f>
        <v>0</v>
      </c>
      <c r="AG11" s="10">
        <f>'დაზუსტ. ნაერთი'!F11</f>
        <v>6450582</v>
      </c>
      <c r="AH11" s="10">
        <f>'დაზუსტ. ბიუჯ.'!F11</f>
        <v>6446482</v>
      </c>
      <c r="AI11" s="10">
        <f>'დაზუსტ. საკუთ.'!F11</f>
        <v>4100</v>
      </c>
      <c r="AK11" s="10">
        <f t="shared" si="9"/>
        <v>9829400</v>
      </c>
      <c r="AL11" s="10">
        <f t="shared" si="10"/>
        <v>9824700</v>
      </c>
      <c r="AM11" s="10">
        <f t="shared" si="11"/>
        <v>4700</v>
      </c>
      <c r="AN11" s="10">
        <f t="shared" si="1"/>
        <v>105788</v>
      </c>
      <c r="AO11" s="10">
        <f t="shared" si="1"/>
        <v>6500</v>
      </c>
      <c r="AP11" s="10">
        <f t="shared" si="1"/>
        <v>0</v>
      </c>
      <c r="AQ11" s="10">
        <f t="shared" si="1"/>
        <v>0</v>
      </c>
      <c r="AR11" s="10">
        <f t="shared" si="1"/>
        <v>9941688</v>
      </c>
      <c r="AS11" s="10">
        <f t="shared" si="1"/>
        <v>9930488</v>
      </c>
      <c r="AT11" s="10">
        <f t="shared" si="1"/>
        <v>11200</v>
      </c>
      <c r="AV11" s="10">
        <f t="shared" si="12"/>
        <v>5884800</v>
      </c>
      <c r="AW11" s="10">
        <f>'დამტკ. ბიუჯ.'!G11</f>
        <v>5882200</v>
      </c>
      <c r="AX11" s="10">
        <f>'დამტკ. საკუთ.'!G11</f>
        <v>2600</v>
      </c>
      <c r="AY11" s="10">
        <f>'ცვლილ. ბიუჯ.'!H11</f>
        <v>400000</v>
      </c>
      <c r="AZ11" s="10">
        <f>'ცვლილ. საკუთ.'!H11</f>
        <v>1500</v>
      </c>
      <c r="BA11" s="10">
        <f>'მთავრ. ფონდი'!H11</f>
        <v>0</v>
      </c>
      <c r="BB11" s="10">
        <f>'პრეზ. ფონდი'!H11</f>
        <v>0</v>
      </c>
      <c r="BC11" s="10">
        <f>'დაზუსტ. ნაერთი'!G11</f>
        <v>6286300</v>
      </c>
      <c r="BD11" s="10">
        <f>'დაზუსტ. ბიუჯ.'!G11</f>
        <v>6282200</v>
      </c>
      <c r="BE11" s="10">
        <f>'დაზუსტ. საკუთ.'!G11</f>
        <v>4100</v>
      </c>
      <c r="BG11" s="10">
        <f t="shared" si="13"/>
        <v>15714200</v>
      </c>
      <c r="BH11" s="10">
        <f t="shared" si="2"/>
        <v>15706900</v>
      </c>
      <c r="BI11" s="10">
        <f t="shared" si="2"/>
        <v>7300</v>
      </c>
      <c r="BJ11" s="10">
        <f t="shared" si="2"/>
        <v>505788</v>
      </c>
      <c r="BK11" s="10">
        <f t="shared" si="2"/>
        <v>8000</v>
      </c>
      <c r="BL11" s="10">
        <f t="shared" si="2"/>
        <v>0</v>
      </c>
      <c r="BM11" s="10">
        <f t="shared" si="2"/>
        <v>0</v>
      </c>
      <c r="BN11" s="10">
        <f t="shared" si="2"/>
        <v>16227988</v>
      </c>
      <c r="BO11" s="10">
        <f t="shared" si="2"/>
        <v>16212688</v>
      </c>
      <c r="BP11" s="10">
        <f t="shared" si="2"/>
        <v>15300</v>
      </c>
      <c r="BR11" s="10">
        <f t="shared" si="14"/>
        <v>970300</v>
      </c>
      <c r="BS11" s="10">
        <f>'დამტკ. ბიუჯ.'!H11</f>
        <v>968100</v>
      </c>
      <c r="BT11" s="10">
        <f>'დამტკ. საკუთ.'!H11</f>
        <v>2200</v>
      </c>
      <c r="BU11" s="10">
        <f>'ცვლილ. ბიუჯ.'!I11</f>
        <v>-4839500</v>
      </c>
      <c r="BV11" s="10">
        <f>'ცვლილ. საკუთ.'!I11</f>
        <v>1300</v>
      </c>
      <c r="BW11" s="10">
        <f>'მთავრ. ფონდი'!I11</f>
        <v>0</v>
      </c>
      <c r="BX11" s="10">
        <f>'პრეზ. ფონდი'!I11</f>
        <v>0</v>
      </c>
      <c r="BY11" s="10">
        <f>'დაზუსტ. ნაერთი'!H11</f>
        <v>-3867900</v>
      </c>
      <c r="BZ11" s="10">
        <f>'დაზუსტ. ბიუჯ.'!H11</f>
        <v>-3871400</v>
      </c>
      <c r="CA11" s="10">
        <f>'დაზუსტ. საკუთ.'!H11</f>
        <v>3500</v>
      </c>
    </row>
    <row r="12" spans="1:79" x14ac:dyDescent="0.25">
      <c r="A12" t="str">
        <f t="shared" si="3"/>
        <v>a</v>
      </c>
      <c r="B12" s="5" t="s">
        <v>9</v>
      </c>
      <c r="C12" s="6" t="s">
        <v>18</v>
      </c>
      <c r="D12" s="7">
        <f t="shared" si="4"/>
        <v>17018000</v>
      </c>
      <c r="E12" s="7">
        <f t="shared" si="5"/>
        <v>16996000</v>
      </c>
      <c r="F12" s="7">
        <f t="shared" si="6"/>
        <v>22000</v>
      </c>
      <c r="G12" s="7">
        <f t="shared" si="0"/>
        <v>-3000</v>
      </c>
      <c r="H12" s="7">
        <f t="shared" si="0"/>
        <v>7000</v>
      </c>
      <c r="I12" s="7">
        <f t="shared" si="0"/>
        <v>0</v>
      </c>
      <c r="J12" s="7">
        <f t="shared" si="0"/>
        <v>0</v>
      </c>
      <c r="K12" s="7">
        <f t="shared" si="0"/>
        <v>17022000</v>
      </c>
      <c r="L12" s="7">
        <f t="shared" si="0"/>
        <v>16993000</v>
      </c>
      <c r="M12" s="7">
        <f t="shared" si="0"/>
        <v>29000</v>
      </c>
      <c r="O12" s="7">
        <f t="shared" si="7"/>
        <v>2070100</v>
      </c>
      <c r="P12" s="7">
        <f>'დამტკ. ბიუჯ.'!E12</f>
        <v>2066300</v>
      </c>
      <c r="Q12" s="7">
        <f>'დამტკ. საკუთ.'!E12</f>
        <v>3800</v>
      </c>
      <c r="R12" s="7">
        <f>'ცვლილ. ბიუჯ.'!F12</f>
        <v>2000</v>
      </c>
      <c r="S12" s="7">
        <f>'ცვლილ. საკუთ.'!F12</f>
        <v>3000</v>
      </c>
      <c r="T12" s="7">
        <f>'მთავრ. ფონდი'!F12</f>
        <v>0</v>
      </c>
      <c r="U12" s="7">
        <f>'პრეზ. ფონდი'!F12</f>
        <v>0</v>
      </c>
      <c r="V12" s="7">
        <f>'დაზუსტ. ნაერთი'!E12</f>
        <v>2075100</v>
      </c>
      <c r="W12" s="7">
        <f>'დაზუსტ. ბიუჯ.'!E12</f>
        <v>2068300</v>
      </c>
      <c r="X12" s="7">
        <f>'დაზუსტ. საკუთ.'!E12</f>
        <v>6800</v>
      </c>
      <c r="Z12" s="7">
        <f t="shared" si="8"/>
        <v>5034600</v>
      </c>
      <c r="AA12" s="7">
        <f>'დამტკ. ბიუჯ.'!F12</f>
        <v>5024300</v>
      </c>
      <c r="AB12" s="7">
        <f>'დამტკ. საკუთ.'!F12</f>
        <v>10300</v>
      </c>
      <c r="AC12" s="7">
        <f>'ცვლილ. ბიუჯ.'!G12</f>
        <v>-5000</v>
      </c>
      <c r="AD12" s="7">
        <f>'ცვლილ. საკუთ.'!G12</f>
        <v>4000</v>
      </c>
      <c r="AE12" s="7">
        <f>'მთავრ. ფონდი'!G12</f>
        <v>0</v>
      </c>
      <c r="AF12" s="7">
        <f>'პრეზ. ფონდი'!G12</f>
        <v>0</v>
      </c>
      <c r="AG12" s="7">
        <f>'დაზუსტ. ნაერთი'!F12</f>
        <v>5033600</v>
      </c>
      <c r="AH12" s="7">
        <f>'დაზუსტ. ბიუჯ.'!F12</f>
        <v>5019300</v>
      </c>
      <c r="AI12" s="7">
        <f>'დაზუსტ. საკუთ.'!F12</f>
        <v>14300</v>
      </c>
      <c r="AK12" s="7">
        <f t="shared" si="9"/>
        <v>7104700</v>
      </c>
      <c r="AL12" s="7">
        <f t="shared" si="10"/>
        <v>7090600</v>
      </c>
      <c r="AM12" s="7">
        <f t="shared" si="11"/>
        <v>14100</v>
      </c>
      <c r="AN12" s="7">
        <f t="shared" si="1"/>
        <v>-3000</v>
      </c>
      <c r="AO12" s="7">
        <f t="shared" si="1"/>
        <v>7000</v>
      </c>
      <c r="AP12" s="7">
        <f t="shared" si="1"/>
        <v>0</v>
      </c>
      <c r="AQ12" s="7">
        <f t="shared" si="1"/>
        <v>0</v>
      </c>
      <c r="AR12" s="7">
        <f t="shared" si="1"/>
        <v>7108700</v>
      </c>
      <c r="AS12" s="7">
        <f t="shared" si="1"/>
        <v>7087600</v>
      </c>
      <c r="AT12" s="7">
        <f t="shared" si="1"/>
        <v>21100</v>
      </c>
      <c r="AV12" s="7">
        <f t="shared" si="12"/>
        <v>3819600</v>
      </c>
      <c r="AW12" s="7">
        <f>'დამტკ. ბიუჯ.'!G12</f>
        <v>3815400</v>
      </c>
      <c r="AX12" s="7">
        <f>'დამტკ. საკუთ.'!G12</f>
        <v>4200</v>
      </c>
      <c r="AY12" s="7">
        <f>'ცვლილ. ბიუჯ.'!H12</f>
        <v>0</v>
      </c>
      <c r="AZ12" s="7">
        <f>'ცვლილ. საკუთ.'!H12</f>
        <v>0</v>
      </c>
      <c r="BA12" s="7">
        <f>'მთავრ. ფონდი'!H12</f>
        <v>0</v>
      </c>
      <c r="BB12" s="7">
        <f>'პრეზ. ფონდი'!H12</f>
        <v>0</v>
      </c>
      <c r="BC12" s="7">
        <f>'დაზუსტ. ნაერთი'!G12</f>
        <v>3819600</v>
      </c>
      <c r="BD12" s="7">
        <f>'დაზუსტ. ბიუჯ.'!G12</f>
        <v>3815400</v>
      </c>
      <c r="BE12" s="7">
        <f>'დაზუსტ. საკუთ.'!G12</f>
        <v>4200</v>
      </c>
      <c r="BG12" s="7">
        <f t="shared" si="13"/>
        <v>10924300</v>
      </c>
      <c r="BH12" s="7">
        <f t="shared" si="2"/>
        <v>10906000</v>
      </c>
      <c r="BI12" s="7">
        <f t="shared" si="2"/>
        <v>18300</v>
      </c>
      <c r="BJ12" s="7">
        <f t="shared" si="2"/>
        <v>-3000</v>
      </c>
      <c r="BK12" s="7">
        <f t="shared" si="2"/>
        <v>7000</v>
      </c>
      <c r="BL12" s="7">
        <f t="shared" si="2"/>
        <v>0</v>
      </c>
      <c r="BM12" s="7">
        <f t="shared" si="2"/>
        <v>0</v>
      </c>
      <c r="BN12" s="7">
        <f t="shared" si="2"/>
        <v>10928300</v>
      </c>
      <c r="BO12" s="7">
        <f t="shared" si="2"/>
        <v>10903000</v>
      </c>
      <c r="BP12" s="7">
        <f t="shared" si="2"/>
        <v>25300</v>
      </c>
      <c r="BR12" s="7">
        <f t="shared" si="14"/>
        <v>6093700</v>
      </c>
      <c r="BS12" s="7">
        <f>'დამტკ. ბიუჯ.'!H12</f>
        <v>6090000</v>
      </c>
      <c r="BT12" s="7">
        <f>'დამტკ. საკუთ.'!H12</f>
        <v>3700</v>
      </c>
      <c r="BU12" s="7">
        <f>'ცვლილ. ბიუჯ.'!I12</f>
        <v>0</v>
      </c>
      <c r="BV12" s="7">
        <f>'ცვლილ. საკუთ.'!I12</f>
        <v>0</v>
      </c>
      <c r="BW12" s="7">
        <f>'მთავრ. ფონდი'!I12</f>
        <v>0</v>
      </c>
      <c r="BX12" s="7">
        <f>'პრეზ. ფონდი'!I12</f>
        <v>0</v>
      </c>
      <c r="BY12" s="7">
        <f>'დაზუსტ. ნაერთი'!H12</f>
        <v>6093700</v>
      </c>
      <c r="BZ12" s="7">
        <f>'დაზუსტ. ბიუჯ.'!H12</f>
        <v>6090000</v>
      </c>
      <c r="CA12" s="7">
        <f>'დაზუსტ. საკუთ.'!H12</f>
        <v>3700</v>
      </c>
    </row>
    <row r="13" spans="1:79" x14ac:dyDescent="0.25">
      <c r="A13" t="str">
        <f t="shared" si="3"/>
        <v>b</v>
      </c>
      <c r="B13" s="5" t="s">
        <v>9</v>
      </c>
      <c r="C13" s="6" t="s">
        <v>19</v>
      </c>
      <c r="D13" s="7">
        <f t="shared" si="4"/>
        <v>0</v>
      </c>
      <c r="E13" s="7">
        <f t="shared" si="5"/>
        <v>0</v>
      </c>
      <c r="F13" s="7">
        <f t="shared" si="6"/>
        <v>0</v>
      </c>
      <c r="G13" s="7">
        <f t="shared" si="0"/>
        <v>0</v>
      </c>
      <c r="H13" s="7">
        <f t="shared" si="0"/>
        <v>0</v>
      </c>
      <c r="I13" s="7">
        <f t="shared" si="0"/>
        <v>0</v>
      </c>
      <c r="J13" s="7">
        <f t="shared" si="0"/>
        <v>0</v>
      </c>
      <c r="K13" s="7">
        <f t="shared" si="0"/>
        <v>0</v>
      </c>
      <c r="L13" s="7">
        <f t="shared" si="0"/>
        <v>0</v>
      </c>
      <c r="M13" s="7">
        <f t="shared" si="0"/>
        <v>0</v>
      </c>
      <c r="O13" s="7">
        <f t="shared" si="7"/>
        <v>0</v>
      </c>
      <c r="P13" s="7">
        <f>'დამტკ. ბიუჯ.'!E13</f>
        <v>0</v>
      </c>
      <c r="Q13" s="7">
        <f>'დამტკ. საკუთ.'!E13</f>
        <v>0</v>
      </c>
      <c r="R13" s="7">
        <f>'ცვლილ. ბიუჯ.'!F13</f>
        <v>0</v>
      </c>
      <c r="S13" s="7">
        <f>'ცვლილ. საკუთ.'!F13</f>
        <v>0</v>
      </c>
      <c r="T13" s="7">
        <f>'მთავრ. ფონდი'!F13</f>
        <v>0</v>
      </c>
      <c r="U13" s="7">
        <f>'პრეზ. ფონდი'!F13</f>
        <v>0</v>
      </c>
      <c r="V13" s="7">
        <f>'დაზუსტ. ნაერთი'!E13</f>
        <v>0</v>
      </c>
      <c r="W13" s="7">
        <f>'დაზუსტ. ბიუჯ.'!E13</f>
        <v>0</v>
      </c>
      <c r="X13" s="7">
        <f>'დაზუსტ. საკუთ.'!E13</f>
        <v>0</v>
      </c>
      <c r="Z13" s="7">
        <f t="shared" si="8"/>
        <v>0</v>
      </c>
      <c r="AA13" s="7">
        <f>'დამტკ. ბიუჯ.'!F13</f>
        <v>0</v>
      </c>
      <c r="AB13" s="7">
        <f>'დამტკ. საკუთ.'!F13</f>
        <v>0</v>
      </c>
      <c r="AC13" s="7">
        <f>'ცვლილ. ბიუჯ.'!G13</f>
        <v>0</v>
      </c>
      <c r="AD13" s="7">
        <f>'ცვლილ. საკუთ.'!G13</f>
        <v>0</v>
      </c>
      <c r="AE13" s="7">
        <f>'მთავრ. ფონდი'!G13</f>
        <v>0</v>
      </c>
      <c r="AF13" s="7">
        <f>'პრეზ. ფონდი'!G13</f>
        <v>0</v>
      </c>
      <c r="AG13" s="7">
        <f>'დაზუსტ. ნაერთი'!F13</f>
        <v>0</v>
      </c>
      <c r="AH13" s="7">
        <f>'დაზუსტ. ბიუჯ.'!F13</f>
        <v>0</v>
      </c>
      <c r="AI13" s="7">
        <f>'დაზუსტ. საკუთ.'!F13</f>
        <v>0</v>
      </c>
      <c r="AK13" s="7">
        <f t="shared" si="9"/>
        <v>0</v>
      </c>
      <c r="AL13" s="7">
        <f t="shared" si="10"/>
        <v>0</v>
      </c>
      <c r="AM13" s="7">
        <f t="shared" si="11"/>
        <v>0</v>
      </c>
      <c r="AN13" s="7">
        <f t="shared" si="1"/>
        <v>0</v>
      </c>
      <c r="AO13" s="7">
        <f t="shared" si="1"/>
        <v>0</v>
      </c>
      <c r="AP13" s="7">
        <f t="shared" si="1"/>
        <v>0</v>
      </c>
      <c r="AQ13" s="7">
        <f t="shared" si="1"/>
        <v>0</v>
      </c>
      <c r="AR13" s="7">
        <f t="shared" si="1"/>
        <v>0</v>
      </c>
      <c r="AS13" s="7">
        <f t="shared" si="1"/>
        <v>0</v>
      </c>
      <c r="AT13" s="7">
        <f t="shared" si="1"/>
        <v>0</v>
      </c>
      <c r="AV13" s="7">
        <f t="shared" si="12"/>
        <v>0</v>
      </c>
      <c r="AW13" s="7">
        <f>'დამტკ. ბიუჯ.'!G13</f>
        <v>0</v>
      </c>
      <c r="AX13" s="7">
        <f>'დამტკ. საკუთ.'!G13</f>
        <v>0</v>
      </c>
      <c r="AY13" s="7">
        <f>'ცვლილ. ბიუჯ.'!H13</f>
        <v>0</v>
      </c>
      <c r="AZ13" s="7">
        <f>'ცვლილ. საკუთ.'!H13</f>
        <v>0</v>
      </c>
      <c r="BA13" s="7">
        <f>'მთავრ. ფონდი'!H13</f>
        <v>0</v>
      </c>
      <c r="BB13" s="7">
        <f>'პრეზ. ფონდი'!H13</f>
        <v>0</v>
      </c>
      <c r="BC13" s="7">
        <f>'დაზუსტ. ნაერთი'!G13</f>
        <v>0</v>
      </c>
      <c r="BD13" s="7">
        <f>'დაზუსტ. ბიუჯ.'!G13</f>
        <v>0</v>
      </c>
      <c r="BE13" s="7">
        <f>'დაზუსტ. საკუთ.'!G13</f>
        <v>0</v>
      </c>
      <c r="BG13" s="7">
        <f t="shared" si="13"/>
        <v>0</v>
      </c>
      <c r="BH13" s="7">
        <f t="shared" si="2"/>
        <v>0</v>
      </c>
      <c r="BI13" s="7">
        <f t="shared" si="2"/>
        <v>0</v>
      </c>
      <c r="BJ13" s="7">
        <f t="shared" si="2"/>
        <v>0</v>
      </c>
      <c r="BK13" s="7">
        <f t="shared" si="2"/>
        <v>0</v>
      </c>
      <c r="BL13" s="7">
        <f t="shared" si="2"/>
        <v>0</v>
      </c>
      <c r="BM13" s="7">
        <f t="shared" si="2"/>
        <v>0</v>
      </c>
      <c r="BN13" s="7">
        <f t="shared" si="2"/>
        <v>0</v>
      </c>
      <c r="BO13" s="7">
        <f t="shared" si="2"/>
        <v>0</v>
      </c>
      <c r="BP13" s="7">
        <f t="shared" si="2"/>
        <v>0</v>
      </c>
      <c r="BR13" s="7">
        <f t="shared" si="14"/>
        <v>0</v>
      </c>
      <c r="BS13" s="7">
        <f>'დამტკ. ბიუჯ.'!H13</f>
        <v>0</v>
      </c>
      <c r="BT13" s="7">
        <f>'დამტკ. საკუთ.'!H13</f>
        <v>0</v>
      </c>
      <c r="BU13" s="7">
        <f>'ცვლილ. ბიუჯ.'!I13</f>
        <v>0</v>
      </c>
      <c r="BV13" s="7">
        <f>'ცვლილ. საკუთ.'!I13</f>
        <v>0</v>
      </c>
      <c r="BW13" s="7">
        <f>'მთავრ. ფონდი'!I13</f>
        <v>0</v>
      </c>
      <c r="BX13" s="7">
        <f>'პრეზ. ფონდი'!I13</f>
        <v>0</v>
      </c>
      <c r="BY13" s="7">
        <f>'დაზუსტ. ნაერთი'!H13</f>
        <v>0</v>
      </c>
      <c r="BZ13" s="7">
        <f>'დაზუსტ. ბიუჯ.'!H13</f>
        <v>0</v>
      </c>
      <c r="CA13" s="7">
        <f>'დაზუსტ. საკუთ.'!H13</f>
        <v>0</v>
      </c>
    </row>
    <row r="14" spans="1:79" ht="15.75" thickBot="1" x14ac:dyDescent="0.3">
      <c r="A14" t="str">
        <f t="shared" si="3"/>
        <v>a</v>
      </c>
      <c r="B14" s="11" t="s">
        <v>9</v>
      </c>
      <c r="C14" s="12" t="s">
        <v>20</v>
      </c>
      <c r="D14" s="13">
        <f t="shared" si="4"/>
        <v>0</v>
      </c>
      <c r="E14" s="13">
        <f t="shared" si="5"/>
        <v>0</v>
      </c>
      <c r="F14" s="13">
        <f t="shared" si="6"/>
        <v>0</v>
      </c>
      <c r="G14" s="13">
        <f t="shared" si="0"/>
        <v>321926</v>
      </c>
      <c r="H14" s="13">
        <f t="shared" si="0"/>
        <v>3557</v>
      </c>
      <c r="I14" s="13">
        <f t="shared" si="0"/>
        <v>0</v>
      </c>
      <c r="J14" s="13">
        <f t="shared" si="0"/>
        <v>0</v>
      </c>
      <c r="K14" s="13">
        <f t="shared" si="0"/>
        <v>325483</v>
      </c>
      <c r="L14" s="13">
        <f t="shared" si="0"/>
        <v>321926</v>
      </c>
      <c r="M14" s="13">
        <f t="shared" si="0"/>
        <v>3557</v>
      </c>
      <c r="O14" s="13">
        <f t="shared" si="7"/>
        <v>0</v>
      </c>
      <c r="P14" s="13">
        <f>'დამტკ. ბიუჯ.'!E14</f>
        <v>0</v>
      </c>
      <c r="Q14" s="13">
        <f>'დამტკ. საკუთ.'!E14</f>
        <v>0</v>
      </c>
      <c r="R14" s="13">
        <f>'ცვლილ. ბიუჯ.'!F14</f>
        <v>294241</v>
      </c>
      <c r="S14" s="13">
        <f>'ცვლილ. საკუთ.'!F14</f>
        <v>3557</v>
      </c>
      <c r="T14" s="13">
        <f>'მთავრ. ფონდი'!F14</f>
        <v>0</v>
      </c>
      <c r="U14" s="13">
        <f>'პრეზ. ფონდი'!F14</f>
        <v>0</v>
      </c>
      <c r="V14" s="13">
        <f>'დაზუსტ. ნაერთი'!E14</f>
        <v>297798</v>
      </c>
      <c r="W14" s="13">
        <f>'დაზუსტ. ბიუჯ.'!E14</f>
        <v>294241</v>
      </c>
      <c r="X14" s="13">
        <f>'დაზუსტ. საკუთ.'!E14</f>
        <v>3557</v>
      </c>
      <c r="Z14" s="13">
        <f t="shared" si="8"/>
        <v>0</v>
      </c>
      <c r="AA14" s="13">
        <f>'დამტკ. ბიუჯ.'!F14</f>
        <v>0</v>
      </c>
      <c r="AB14" s="13">
        <f>'დამტკ. საკუთ.'!F14</f>
        <v>0</v>
      </c>
      <c r="AC14" s="13">
        <f>'ცვლილ. ბიუჯ.'!G14</f>
        <v>27685</v>
      </c>
      <c r="AD14" s="13">
        <f>'ცვლილ. საკუთ.'!G14</f>
        <v>0</v>
      </c>
      <c r="AE14" s="13">
        <f>'მთავრ. ფონდი'!G14</f>
        <v>0</v>
      </c>
      <c r="AF14" s="13">
        <f>'პრეზ. ფონდი'!G14</f>
        <v>0</v>
      </c>
      <c r="AG14" s="13">
        <f>'დაზუსტ. ნაერთი'!F14</f>
        <v>27685</v>
      </c>
      <c r="AH14" s="13">
        <f>'დაზუსტ. ბიუჯ.'!F14</f>
        <v>27685</v>
      </c>
      <c r="AI14" s="13">
        <f>'დაზუსტ. საკუთ.'!F14</f>
        <v>0</v>
      </c>
      <c r="AK14" s="13">
        <f t="shared" si="9"/>
        <v>0</v>
      </c>
      <c r="AL14" s="13">
        <f t="shared" si="10"/>
        <v>0</v>
      </c>
      <c r="AM14" s="13">
        <f t="shared" si="11"/>
        <v>0</v>
      </c>
      <c r="AN14" s="13">
        <f t="shared" si="1"/>
        <v>321926</v>
      </c>
      <c r="AO14" s="13">
        <f t="shared" si="1"/>
        <v>3557</v>
      </c>
      <c r="AP14" s="13">
        <f t="shared" si="1"/>
        <v>0</v>
      </c>
      <c r="AQ14" s="13">
        <f t="shared" si="1"/>
        <v>0</v>
      </c>
      <c r="AR14" s="13">
        <f t="shared" si="1"/>
        <v>325483</v>
      </c>
      <c r="AS14" s="13">
        <f t="shared" si="1"/>
        <v>321926</v>
      </c>
      <c r="AT14" s="13">
        <f t="shared" si="1"/>
        <v>3557</v>
      </c>
      <c r="AV14" s="13">
        <f t="shared" si="12"/>
        <v>0</v>
      </c>
      <c r="AW14" s="13">
        <f>'დამტკ. ბიუჯ.'!G14</f>
        <v>0</v>
      </c>
      <c r="AX14" s="13">
        <f>'დამტკ. საკუთ.'!G14</f>
        <v>0</v>
      </c>
      <c r="AY14" s="13">
        <f>'ცვლილ. ბიუჯ.'!H14</f>
        <v>0</v>
      </c>
      <c r="AZ14" s="13">
        <f>'ცვლილ. საკუთ.'!H14</f>
        <v>0</v>
      </c>
      <c r="BA14" s="13">
        <f>'მთავრ. ფონდი'!H14</f>
        <v>0</v>
      </c>
      <c r="BB14" s="13">
        <f>'პრეზ. ფონდი'!H14</f>
        <v>0</v>
      </c>
      <c r="BC14" s="13">
        <f>'დაზუსტ. ნაერთი'!G14</f>
        <v>0</v>
      </c>
      <c r="BD14" s="13">
        <f>'დაზუსტ. ბიუჯ.'!G14</f>
        <v>0</v>
      </c>
      <c r="BE14" s="13">
        <f>'დაზუსტ. საკუთ.'!G14</f>
        <v>0</v>
      </c>
      <c r="BG14" s="13">
        <f t="shared" si="13"/>
        <v>0</v>
      </c>
      <c r="BH14" s="13">
        <f t="shared" si="2"/>
        <v>0</v>
      </c>
      <c r="BI14" s="13">
        <f t="shared" si="2"/>
        <v>0</v>
      </c>
      <c r="BJ14" s="13">
        <f t="shared" si="2"/>
        <v>321926</v>
      </c>
      <c r="BK14" s="13">
        <f t="shared" si="2"/>
        <v>3557</v>
      </c>
      <c r="BL14" s="13">
        <f t="shared" si="2"/>
        <v>0</v>
      </c>
      <c r="BM14" s="13">
        <f t="shared" si="2"/>
        <v>0</v>
      </c>
      <c r="BN14" s="13">
        <f t="shared" si="2"/>
        <v>325483</v>
      </c>
      <c r="BO14" s="13">
        <f t="shared" si="2"/>
        <v>321926</v>
      </c>
      <c r="BP14" s="13">
        <f t="shared" si="2"/>
        <v>3557</v>
      </c>
      <c r="BR14" s="13">
        <f t="shared" si="14"/>
        <v>0</v>
      </c>
      <c r="BS14" s="13">
        <f>'დამტკ. ბიუჯ.'!H14</f>
        <v>0</v>
      </c>
      <c r="BT14" s="13">
        <f>'დამტკ. საკუთ.'!H14</f>
        <v>0</v>
      </c>
      <c r="BU14" s="13">
        <f>'ცვლილ. ბიუჯ.'!I14</f>
        <v>0</v>
      </c>
      <c r="BV14" s="13">
        <f>'ცვლილ. საკუთ.'!I14</f>
        <v>0</v>
      </c>
      <c r="BW14" s="13">
        <f>'მთავრ. ფონდი'!I14</f>
        <v>0</v>
      </c>
      <c r="BX14" s="13">
        <f>'პრეზ. ფონდი'!I14</f>
        <v>0</v>
      </c>
      <c r="BY14" s="13">
        <f>'დაზუსტ. ნაერთი'!H14</f>
        <v>0</v>
      </c>
      <c r="BZ14" s="13">
        <f>'დაზუსტ. ბიუჯ.'!H14</f>
        <v>0</v>
      </c>
      <c r="CA14" s="13">
        <f>'დაზუსტ. საკუთ.'!H14</f>
        <v>0</v>
      </c>
    </row>
    <row r="15" spans="1:79" ht="31.5" thickTop="1" thickBot="1" x14ac:dyDescent="0.3">
      <c r="A15" t="str">
        <f t="shared" si="3"/>
        <v>a</v>
      </c>
      <c r="B15" s="16" t="s">
        <v>21</v>
      </c>
      <c r="C15" s="4" t="s">
        <v>22</v>
      </c>
      <c r="D15" s="4">
        <f t="shared" si="4"/>
        <v>50196000</v>
      </c>
      <c r="E15" s="4">
        <f t="shared" si="5"/>
        <v>49296000</v>
      </c>
      <c r="F15" s="4">
        <f t="shared" si="6"/>
        <v>900000</v>
      </c>
      <c r="G15" s="4">
        <f t="shared" si="0"/>
        <v>-36000</v>
      </c>
      <c r="H15" s="4">
        <f t="shared" si="0"/>
        <v>12430</v>
      </c>
      <c r="I15" s="4">
        <f t="shared" si="0"/>
        <v>0</v>
      </c>
      <c r="J15" s="4">
        <f t="shared" si="0"/>
        <v>0</v>
      </c>
      <c r="K15" s="4">
        <f t="shared" si="0"/>
        <v>50172430</v>
      </c>
      <c r="L15" s="4">
        <f t="shared" si="0"/>
        <v>49260000</v>
      </c>
      <c r="M15" s="4">
        <f t="shared" si="0"/>
        <v>912430</v>
      </c>
      <c r="O15" s="4">
        <f t="shared" si="7"/>
        <v>11615700</v>
      </c>
      <c r="P15" s="4">
        <f>'დამტკ. ბიუჯ.'!E15</f>
        <v>11411100</v>
      </c>
      <c r="Q15" s="4">
        <f>'დამტკ. საკუთ.'!E15</f>
        <v>204600</v>
      </c>
      <c r="R15" s="4">
        <f>'ცვლილ. ბიუჯ.'!F15</f>
        <v>71000</v>
      </c>
      <c r="S15" s="4">
        <f>'ცვლილ. საკუთ.'!F15</f>
        <v>1130</v>
      </c>
      <c r="T15" s="4">
        <f>'მთავრ. ფონდი'!F15</f>
        <v>0</v>
      </c>
      <c r="U15" s="4">
        <f>'პრეზ. ფონდი'!F15</f>
        <v>0</v>
      </c>
      <c r="V15" s="4">
        <f>'დაზუსტ. ნაერთი'!E15</f>
        <v>11687830</v>
      </c>
      <c r="W15" s="4">
        <f>'დაზუსტ. ბიუჯ.'!E15</f>
        <v>11482100</v>
      </c>
      <c r="X15" s="4">
        <f>'დაზუსტ. საკუთ.'!E15</f>
        <v>205730</v>
      </c>
      <c r="Z15" s="4">
        <f t="shared" si="8"/>
        <v>12472800</v>
      </c>
      <c r="AA15" s="4">
        <f>'დამტკ. ბიუჯ.'!F15</f>
        <v>12203200</v>
      </c>
      <c r="AB15" s="4">
        <f>'დამტკ. საკუთ.'!F15</f>
        <v>269600</v>
      </c>
      <c r="AC15" s="4">
        <f>'ცვლილ. ბიუჯ.'!G15</f>
        <v>85000</v>
      </c>
      <c r="AD15" s="4">
        <f>'ცვლილ. საკუთ.'!G15</f>
        <v>5500</v>
      </c>
      <c r="AE15" s="4">
        <f>'მთავრ. ფონდი'!G15</f>
        <v>0</v>
      </c>
      <c r="AF15" s="4">
        <f>'პრეზ. ფონდი'!G15</f>
        <v>0</v>
      </c>
      <c r="AG15" s="4">
        <f>'დაზუსტ. ნაერთი'!F15</f>
        <v>12563300</v>
      </c>
      <c r="AH15" s="4">
        <f>'დაზუსტ. ბიუჯ.'!F15</f>
        <v>12288200</v>
      </c>
      <c r="AI15" s="4">
        <f>'დაზუსტ. საკუთ.'!F15</f>
        <v>275100</v>
      </c>
      <c r="AK15" s="4">
        <f t="shared" si="9"/>
        <v>24088500</v>
      </c>
      <c r="AL15" s="4">
        <f t="shared" si="10"/>
        <v>23614300</v>
      </c>
      <c r="AM15" s="4">
        <f t="shared" si="11"/>
        <v>474200</v>
      </c>
      <c r="AN15" s="4">
        <f t="shared" si="1"/>
        <v>156000</v>
      </c>
      <c r="AO15" s="4">
        <f t="shared" si="1"/>
        <v>6630</v>
      </c>
      <c r="AP15" s="4">
        <f t="shared" si="1"/>
        <v>0</v>
      </c>
      <c r="AQ15" s="4">
        <f t="shared" si="1"/>
        <v>0</v>
      </c>
      <c r="AR15" s="4">
        <f t="shared" si="1"/>
        <v>24251130</v>
      </c>
      <c r="AS15" s="4">
        <f t="shared" si="1"/>
        <v>23770300</v>
      </c>
      <c r="AT15" s="4">
        <f t="shared" si="1"/>
        <v>480830</v>
      </c>
      <c r="AV15" s="4">
        <f t="shared" si="12"/>
        <v>14454500</v>
      </c>
      <c r="AW15" s="4">
        <f>'დამტკ. ბიუჯ.'!G15</f>
        <v>14240900</v>
      </c>
      <c r="AX15" s="4">
        <f>'დამტკ. საკუთ.'!G15</f>
        <v>213600</v>
      </c>
      <c r="AY15" s="4">
        <f>'ცვლილ. ბიუჯ.'!H15</f>
        <v>-89000</v>
      </c>
      <c r="AZ15" s="4">
        <f>'ცვლილ. საკუთ.'!H15</f>
        <v>3500</v>
      </c>
      <c r="BA15" s="4">
        <f>'მთავრ. ფონდი'!H15</f>
        <v>0</v>
      </c>
      <c r="BB15" s="4">
        <f>'პრეზ. ფონდი'!H15</f>
        <v>0</v>
      </c>
      <c r="BC15" s="4">
        <f>'დაზუსტ. ნაერთი'!G15</f>
        <v>14369000</v>
      </c>
      <c r="BD15" s="4">
        <f>'დაზუსტ. ბიუჯ.'!G15</f>
        <v>14151900</v>
      </c>
      <c r="BE15" s="4">
        <f>'დაზუსტ. საკუთ.'!G15</f>
        <v>217100</v>
      </c>
      <c r="BG15" s="4">
        <f t="shared" si="13"/>
        <v>38543000</v>
      </c>
      <c r="BH15" s="4">
        <f t="shared" si="2"/>
        <v>37855200</v>
      </c>
      <c r="BI15" s="4">
        <f t="shared" si="2"/>
        <v>687800</v>
      </c>
      <c r="BJ15" s="4">
        <f t="shared" si="2"/>
        <v>67000</v>
      </c>
      <c r="BK15" s="4">
        <f t="shared" si="2"/>
        <v>10130</v>
      </c>
      <c r="BL15" s="4">
        <f t="shared" si="2"/>
        <v>0</v>
      </c>
      <c r="BM15" s="4">
        <f t="shared" si="2"/>
        <v>0</v>
      </c>
      <c r="BN15" s="4">
        <f t="shared" si="2"/>
        <v>38620130</v>
      </c>
      <c r="BO15" s="4">
        <f t="shared" si="2"/>
        <v>37922200</v>
      </c>
      <c r="BP15" s="4">
        <f t="shared" si="2"/>
        <v>697930</v>
      </c>
      <c r="BR15" s="4">
        <f t="shared" si="14"/>
        <v>11653000</v>
      </c>
      <c r="BS15" s="4">
        <f>'დამტკ. ბიუჯ.'!H15</f>
        <v>11440800</v>
      </c>
      <c r="BT15" s="4">
        <f>'დამტკ. საკუთ.'!H15</f>
        <v>212200</v>
      </c>
      <c r="BU15" s="4">
        <f>'ცვლილ. ბიუჯ.'!I15</f>
        <v>-103000</v>
      </c>
      <c r="BV15" s="4">
        <f>'ცვლილ. საკუთ.'!I15</f>
        <v>2300</v>
      </c>
      <c r="BW15" s="4">
        <f>'მთავრ. ფონდი'!I15</f>
        <v>0</v>
      </c>
      <c r="BX15" s="4">
        <f>'პრეზ. ფონდი'!I15</f>
        <v>0</v>
      </c>
      <c r="BY15" s="4">
        <f>'დაზუსტ. ნაერთი'!H15</f>
        <v>11552300</v>
      </c>
      <c r="BZ15" s="4">
        <f>'დაზუსტ. ბიუჯ.'!H15</f>
        <v>11337800</v>
      </c>
      <c r="CA15" s="4">
        <f>'დაზუსტ. საკუთ.'!H15</f>
        <v>214500</v>
      </c>
    </row>
    <row r="16" spans="1:79" ht="15.75" thickTop="1" x14ac:dyDescent="0.25">
      <c r="A16" t="str">
        <f t="shared" si="3"/>
        <v>a</v>
      </c>
      <c r="B16" s="5"/>
      <c r="C16" s="6" t="s">
        <v>10</v>
      </c>
      <c r="D16" s="7">
        <f t="shared" si="4"/>
        <v>49574000</v>
      </c>
      <c r="E16" s="7">
        <f t="shared" si="5"/>
        <v>48696000</v>
      </c>
      <c r="F16" s="7">
        <f t="shared" si="6"/>
        <v>878000</v>
      </c>
      <c r="G16" s="7">
        <f t="shared" si="0"/>
        <v>-55559</v>
      </c>
      <c r="H16" s="7">
        <f t="shared" si="0"/>
        <v>8743</v>
      </c>
      <c r="I16" s="7">
        <f t="shared" si="0"/>
        <v>0</v>
      </c>
      <c r="J16" s="7">
        <f t="shared" si="0"/>
        <v>0</v>
      </c>
      <c r="K16" s="7">
        <f t="shared" si="0"/>
        <v>49527184</v>
      </c>
      <c r="L16" s="7">
        <f t="shared" si="0"/>
        <v>48640441</v>
      </c>
      <c r="M16" s="7">
        <f t="shared" si="0"/>
        <v>886743</v>
      </c>
      <c r="O16" s="7">
        <f t="shared" si="7"/>
        <v>11500900</v>
      </c>
      <c r="P16" s="7">
        <f>'დამტკ. ბიუჯ.'!E16</f>
        <v>11300100</v>
      </c>
      <c r="Q16" s="7">
        <f>'დამტკ. საკუთ.'!E16</f>
        <v>200800</v>
      </c>
      <c r="R16" s="7">
        <f>'ცვლილ. ბიუჯ.'!F16</f>
        <v>46441</v>
      </c>
      <c r="S16" s="7">
        <f>'ცვლილ. საკუთ.'!F16</f>
        <v>-557</v>
      </c>
      <c r="T16" s="7">
        <f>'მთავრ. ფონდი'!F16</f>
        <v>0</v>
      </c>
      <c r="U16" s="7">
        <f>'პრეზ. ფონდი'!F16</f>
        <v>0</v>
      </c>
      <c r="V16" s="7">
        <f>'დაზუსტ. ნაერთი'!E16</f>
        <v>11546784</v>
      </c>
      <c r="W16" s="7">
        <f>'დაზუსტ. ბიუჯ.'!E16</f>
        <v>11346541</v>
      </c>
      <c r="X16" s="7">
        <f>'დაზუსტ. საკუთ.'!E16</f>
        <v>200243</v>
      </c>
      <c r="Z16" s="7">
        <f t="shared" si="8"/>
        <v>12281900</v>
      </c>
      <c r="AA16" s="7">
        <f>'დამტკ. ბიუჯ.'!F16</f>
        <v>12022600</v>
      </c>
      <c r="AB16" s="7">
        <f>'დამტკ. საკუთ.'!F16</f>
        <v>259300</v>
      </c>
      <c r="AC16" s="7">
        <f>'ცვლილ. ბიუჯ.'!G16</f>
        <v>90000</v>
      </c>
      <c r="AD16" s="7">
        <f>'ცვლილ. საკუთ.'!G16</f>
        <v>3500</v>
      </c>
      <c r="AE16" s="7">
        <f>'მთავრ. ფონდი'!G16</f>
        <v>0</v>
      </c>
      <c r="AF16" s="7">
        <f>'პრეზ. ფონდი'!G16</f>
        <v>0</v>
      </c>
      <c r="AG16" s="7">
        <f>'დაზუსტ. ნაერთი'!F16</f>
        <v>12375400</v>
      </c>
      <c r="AH16" s="7">
        <f>'დაზუსტ. ბიუჯ.'!F16</f>
        <v>12112600</v>
      </c>
      <c r="AI16" s="7">
        <f>'დაზუსტ. საკუთ.'!F16</f>
        <v>262800</v>
      </c>
      <c r="AK16" s="7">
        <f t="shared" si="9"/>
        <v>23782800</v>
      </c>
      <c r="AL16" s="7">
        <f t="shared" si="10"/>
        <v>23322700</v>
      </c>
      <c r="AM16" s="7">
        <f t="shared" si="11"/>
        <v>460100</v>
      </c>
      <c r="AN16" s="7">
        <f t="shared" si="1"/>
        <v>136441</v>
      </c>
      <c r="AO16" s="7">
        <f t="shared" si="1"/>
        <v>2943</v>
      </c>
      <c r="AP16" s="7">
        <f t="shared" si="1"/>
        <v>0</v>
      </c>
      <c r="AQ16" s="7">
        <f t="shared" si="1"/>
        <v>0</v>
      </c>
      <c r="AR16" s="7">
        <f t="shared" si="1"/>
        <v>23922184</v>
      </c>
      <c r="AS16" s="7">
        <f t="shared" si="1"/>
        <v>23459141</v>
      </c>
      <c r="AT16" s="7">
        <f t="shared" si="1"/>
        <v>463043</v>
      </c>
      <c r="AV16" s="7">
        <f t="shared" si="12"/>
        <v>14226900</v>
      </c>
      <c r="AW16" s="7">
        <f>'დამტკ. ბიუჯ.'!G16</f>
        <v>14017500</v>
      </c>
      <c r="AX16" s="7">
        <f>'დამტკ. საკუთ.'!G16</f>
        <v>209400</v>
      </c>
      <c r="AY16" s="7">
        <f>'ცვლილ. ბიუჯ.'!H16</f>
        <v>-89000</v>
      </c>
      <c r="AZ16" s="7">
        <f>'ცვლილ. საკუთ.'!H16</f>
        <v>3500</v>
      </c>
      <c r="BA16" s="7">
        <f>'მთავრ. ფონდი'!H16</f>
        <v>0</v>
      </c>
      <c r="BB16" s="7">
        <f>'პრეზ. ფონდი'!H16</f>
        <v>0</v>
      </c>
      <c r="BC16" s="7">
        <f>'დაზუსტ. ნაერთი'!G16</f>
        <v>14141400</v>
      </c>
      <c r="BD16" s="7">
        <f>'დაზუსტ. ბიუჯ.'!G16</f>
        <v>13928500</v>
      </c>
      <c r="BE16" s="7">
        <f>'დაზუსტ. საკუთ.'!G16</f>
        <v>212900</v>
      </c>
      <c r="BG16" s="7">
        <f t="shared" si="13"/>
        <v>38009700</v>
      </c>
      <c r="BH16" s="7">
        <f t="shared" si="2"/>
        <v>37340200</v>
      </c>
      <c r="BI16" s="7">
        <f t="shared" si="2"/>
        <v>669500</v>
      </c>
      <c r="BJ16" s="7">
        <f t="shared" si="2"/>
        <v>47441</v>
      </c>
      <c r="BK16" s="7">
        <f t="shared" si="2"/>
        <v>6443</v>
      </c>
      <c r="BL16" s="7">
        <f t="shared" si="2"/>
        <v>0</v>
      </c>
      <c r="BM16" s="7">
        <f t="shared" si="2"/>
        <v>0</v>
      </c>
      <c r="BN16" s="7">
        <f t="shared" si="2"/>
        <v>38063584</v>
      </c>
      <c r="BO16" s="7">
        <f t="shared" si="2"/>
        <v>37387641</v>
      </c>
      <c r="BP16" s="7">
        <f t="shared" si="2"/>
        <v>675943</v>
      </c>
      <c r="BR16" s="7">
        <f t="shared" si="14"/>
        <v>11564300</v>
      </c>
      <c r="BS16" s="7">
        <f>'დამტკ. ბიუჯ.'!H16</f>
        <v>11355800</v>
      </c>
      <c r="BT16" s="7">
        <f>'დამტკ. საკუთ.'!H16</f>
        <v>208500</v>
      </c>
      <c r="BU16" s="7">
        <f>'ცვლილ. ბიუჯ.'!I16</f>
        <v>-103000</v>
      </c>
      <c r="BV16" s="7">
        <f>'ცვლილ. საკუთ.'!I16</f>
        <v>2300</v>
      </c>
      <c r="BW16" s="7">
        <f>'მთავრ. ფონდი'!I16</f>
        <v>0</v>
      </c>
      <c r="BX16" s="7">
        <f>'პრეზ. ფონდი'!I16</f>
        <v>0</v>
      </c>
      <c r="BY16" s="7">
        <f>'დაზუსტ. ნაერთი'!H16</f>
        <v>11463600</v>
      </c>
      <c r="BZ16" s="7">
        <f>'დაზუსტ. ბიუჯ.'!H16</f>
        <v>11252800</v>
      </c>
      <c r="CA16" s="7">
        <f>'დაზუსტ. საკუთ.'!H16</f>
        <v>210800</v>
      </c>
    </row>
    <row r="17" spans="1:79" x14ac:dyDescent="0.25">
      <c r="A17" t="str">
        <f t="shared" si="3"/>
        <v>a</v>
      </c>
      <c r="B17" s="8"/>
      <c r="C17" s="9" t="s">
        <v>11</v>
      </c>
      <c r="D17" s="10">
        <f t="shared" si="4"/>
        <v>29226000</v>
      </c>
      <c r="E17" s="10">
        <f t="shared" si="5"/>
        <v>28776000</v>
      </c>
      <c r="F17" s="10">
        <f t="shared" si="6"/>
        <v>450000</v>
      </c>
      <c r="G17" s="10">
        <f t="shared" si="0"/>
        <v>-66000</v>
      </c>
      <c r="H17" s="10">
        <f t="shared" si="0"/>
        <v>0</v>
      </c>
      <c r="I17" s="10">
        <f t="shared" si="0"/>
        <v>0</v>
      </c>
      <c r="J17" s="10">
        <f t="shared" si="0"/>
        <v>0</v>
      </c>
      <c r="K17" s="10">
        <f t="shared" si="0"/>
        <v>29160000</v>
      </c>
      <c r="L17" s="10">
        <f t="shared" si="0"/>
        <v>28710000</v>
      </c>
      <c r="M17" s="10">
        <f t="shared" si="0"/>
        <v>450000</v>
      </c>
      <c r="O17" s="10">
        <f t="shared" si="7"/>
        <v>7298500</v>
      </c>
      <c r="P17" s="10">
        <f>'დამტკ. ბიუჯ.'!E17</f>
        <v>7186000</v>
      </c>
      <c r="Q17" s="10">
        <f>'დამტკ. საკუთ.'!E17</f>
        <v>112500</v>
      </c>
      <c r="R17" s="10">
        <f>'ცვლილ. ბიუჯ.'!F17</f>
        <v>-17200</v>
      </c>
      <c r="S17" s="10">
        <f>'ცვლილ. საკუთ.'!F17</f>
        <v>0</v>
      </c>
      <c r="T17" s="10">
        <f>'მთავრ. ფონდი'!F17</f>
        <v>0</v>
      </c>
      <c r="U17" s="10">
        <f>'პრეზ. ფონდი'!F17</f>
        <v>0</v>
      </c>
      <c r="V17" s="10">
        <f>'დაზუსტ. ნაერთი'!E17</f>
        <v>7281300</v>
      </c>
      <c r="W17" s="10">
        <f>'დაზუსტ. ბიუჯ.'!E17</f>
        <v>7168800</v>
      </c>
      <c r="X17" s="10">
        <f>'დაზუსტ. საკუთ.'!E17</f>
        <v>112500</v>
      </c>
      <c r="Z17" s="10">
        <f t="shared" si="8"/>
        <v>7298500</v>
      </c>
      <c r="AA17" s="10">
        <f>'დამტკ. ბიუჯ.'!F17</f>
        <v>7186000</v>
      </c>
      <c r="AB17" s="10">
        <f>'დამტკ. საკუთ.'!F17</f>
        <v>112500</v>
      </c>
      <c r="AC17" s="10">
        <f>'ცვლილ. ბიუჯ.'!G17</f>
        <v>-48800</v>
      </c>
      <c r="AD17" s="10">
        <f>'ცვლილ. საკუთ.'!G17</f>
        <v>0</v>
      </c>
      <c r="AE17" s="10">
        <f>'მთავრ. ფონდი'!G17</f>
        <v>0</v>
      </c>
      <c r="AF17" s="10">
        <f>'პრეზ. ფონდი'!G17</f>
        <v>0</v>
      </c>
      <c r="AG17" s="10">
        <f>'დაზუსტ. ნაერთი'!F17</f>
        <v>7249700</v>
      </c>
      <c r="AH17" s="10">
        <f>'დაზუსტ. ბიუჯ.'!F17</f>
        <v>7137200</v>
      </c>
      <c r="AI17" s="10">
        <f>'დაზუსტ. საკუთ.'!F17</f>
        <v>112500</v>
      </c>
      <c r="AK17" s="10">
        <f t="shared" si="9"/>
        <v>14597000</v>
      </c>
      <c r="AL17" s="10">
        <f t="shared" si="10"/>
        <v>14372000</v>
      </c>
      <c r="AM17" s="10">
        <f t="shared" si="11"/>
        <v>225000</v>
      </c>
      <c r="AN17" s="10">
        <f t="shared" si="1"/>
        <v>-66000</v>
      </c>
      <c r="AO17" s="10">
        <f t="shared" si="1"/>
        <v>0</v>
      </c>
      <c r="AP17" s="10">
        <f t="shared" si="1"/>
        <v>0</v>
      </c>
      <c r="AQ17" s="10">
        <f t="shared" si="1"/>
        <v>0</v>
      </c>
      <c r="AR17" s="10">
        <f t="shared" si="1"/>
        <v>14531000</v>
      </c>
      <c r="AS17" s="10">
        <f t="shared" si="1"/>
        <v>14306000</v>
      </c>
      <c r="AT17" s="10">
        <f t="shared" si="1"/>
        <v>225000</v>
      </c>
      <c r="AV17" s="10">
        <f t="shared" si="12"/>
        <v>7298500</v>
      </c>
      <c r="AW17" s="10">
        <f>'დამტკ. ბიუჯ.'!G17</f>
        <v>7186000</v>
      </c>
      <c r="AX17" s="10">
        <f>'დამტკ. საკუთ.'!G17</f>
        <v>112500</v>
      </c>
      <c r="AY17" s="10">
        <f>'ცვლილ. ბიუჯ.'!H17</f>
        <v>15000</v>
      </c>
      <c r="AZ17" s="10">
        <f>'ცვლილ. საკუთ.'!H17</f>
        <v>0</v>
      </c>
      <c r="BA17" s="10">
        <f>'მთავრ. ფონდი'!H17</f>
        <v>0</v>
      </c>
      <c r="BB17" s="10">
        <f>'პრეზ. ფონდი'!H17</f>
        <v>0</v>
      </c>
      <c r="BC17" s="10">
        <f>'დაზუსტ. ნაერთი'!G17</f>
        <v>7313500</v>
      </c>
      <c r="BD17" s="10">
        <f>'დაზუსტ. ბიუჯ.'!G17</f>
        <v>7201000</v>
      </c>
      <c r="BE17" s="10">
        <f>'დაზუსტ. საკუთ.'!G17</f>
        <v>112500</v>
      </c>
      <c r="BG17" s="10">
        <f t="shared" si="13"/>
        <v>21895500</v>
      </c>
      <c r="BH17" s="10">
        <f t="shared" si="2"/>
        <v>21558000</v>
      </c>
      <c r="BI17" s="10">
        <f t="shared" si="2"/>
        <v>337500</v>
      </c>
      <c r="BJ17" s="10">
        <f t="shared" si="2"/>
        <v>-51000</v>
      </c>
      <c r="BK17" s="10">
        <f t="shared" si="2"/>
        <v>0</v>
      </c>
      <c r="BL17" s="10">
        <f t="shared" si="2"/>
        <v>0</v>
      </c>
      <c r="BM17" s="10">
        <f t="shared" si="2"/>
        <v>0</v>
      </c>
      <c r="BN17" s="10">
        <f t="shared" si="2"/>
        <v>21844500</v>
      </c>
      <c r="BO17" s="10">
        <f t="shared" si="2"/>
        <v>21507000</v>
      </c>
      <c r="BP17" s="10">
        <f t="shared" si="2"/>
        <v>337500</v>
      </c>
      <c r="BR17" s="10">
        <f t="shared" si="14"/>
        <v>7330500</v>
      </c>
      <c r="BS17" s="10">
        <f>'დამტკ. ბიუჯ.'!H17</f>
        <v>7218000</v>
      </c>
      <c r="BT17" s="10">
        <f>'დამტკ. საკუთ.'!H17</f>
        <v>112500</v>
      </c>
      <c r="BU17" s="10">
        <f>'ცვლილ. ბიუჯ.'!I17</f>
        <v>-15000</v>
      </c>
      <c r="BV17" s="10">
        <f>'ცვლილ. საკუთ.'!I17</f>
        <v>0</v>
      </c>
      <c r="BW17" s="10">
        <f>'მთავრ. ფონდი'!I17</f>
        <v>0</v>
      </c>
      <c r="BX17" s="10">
        <f>'პრეზ. ფონდი'!I17</f>
        <v>0</v>
      </c>
      <c r="BY17" s="10">
        <f>'დაზუსტ. ნაერთი'!H17</f>
        <v>7315500</v>
      </c>
      <c r="BZ17" s="10">
        <f>'დაზუსტ. ბიუჯ.'!H17</f>
        <v>7203000</v>
      </c>
      <c r="CA17" s="10">
        <f>'დაზუსტ. საკუთ.'!H17</f>
        <v>112500</v>
      </c>
    </row>
    <row r="18" spans="1:79" x14ac:dyDescent="0.25">
      <c r="A18" t="str">
        <f t="shared" si="3"/>
        <v>a</v>
      </c>
      <c r="B18" s="8"/>
      <c r="C18" s="9" t="s">
        <v>12</v>
      </c>
      <c r="D18" s="10">
        <f t="shared" si="4"/>
        <v>17469500</v>
      </c>
      <c r="E18" s="10">
        <f t="shared" si="5"/>
        <v>17051000</v>
      </c>
      <c r="F18" s="10">
        <f t="shared" si="6"/>
        <v>418500</v>
      </c>
      <c r="G18" s="10">
        <f t="shared" si="0"/>
        <v>-94149</v>
      </c>
      <c r="H18" s="10">
        <f t="shared" si="0"/>
        <v>4443</v>
      </c>
      <c r="I18" s="10">
        <f t="shared" si="0"/>
        <v>0</v>
      </c>
      <c r="J18" s="10">
        <f t="shared" si="0"/>
        <v>0</v>
      </c>
      <c r="K18" s="10">
        <f t="shared" si="0"/>
        <v>17379794</v>
      </c>
      <c r="L18" s="10">
        <f t="shared" si="0"/>
        <v>16956851</v>
      </c>
      <c r="M18" s="10">
        <f t="shared" si="0"/>
        <v>422943</v>
      </c>
      <c r="O18" s="10">
        <f t="shared" si="7"/>
        <v>4054800</v>
      </c>
      <c r="P18" s="10">
        <f>'დამტკ. ბიუჯ.'!E18</f>
        <v>3968600</v>
      </c>
      <c r="Q18" s="10">
        <f>'დამტკ. საკუთ.'!E18</f>
        <v>86200</v>
      </c>
      <c r="R18" s="10">
        <f>'ცვლილ. ბიუჯ.'!F18</f>
        <v>-17209</v>
      </c>
      <c r="S18" s="10">
        <f>'ცვლილ. საკუთ.'!F18</f>
        <v>-3557</v>
      </c>
      <c r="T18" s="10">
        <f>'მთავრ. ფონდი'!F18</f>
        <v>0</v>
      </c>
      <c r="U18" s="10">
        <f>'პრეზ. ფონდი'!F18</f>
        <v>0</v>
      </c>
      <c r="V18" s="10">
        <f>'დაზუსტ. ნაერთი'!E18</f>
        <v>4034034</v>
      </c>
      <c r="W18" s="10">
        <f>'დაზუსტ. ბიუჯ.'!E18</f>
        <v>3951391</v>
      </c>
      <c r="X18" s="10">
        <f>'დაზუსტ. საკუთ.'!E18</f>
        <v>82643</v>
      </c>
      <c r="Z18" s="10">
        <f t="shared" si="8"/>
        <v>4819500</v>
      </c>
      <c r="AA18" s="10">
        <f>'დამტკ. ბიუჯ.'!F18</f>
        <v>4675300</v>
      </c>
      <c r="AB18" s="10">
        <f>'დამტკ. საკუთ.'!F18</f>
        <v>144200</v>
      </c>
      <c r="AC18" s="10">
        <f>'ცვლილ. ბიუჯ.'!G18</f>
        <v>99060</v>
      </c>
      <c r="AD18" s="10">
        <f>'ცვლილ. საკუთ.'!G18</f>
        <v>3000</v>
      </c>
      <c r="AE18" s="10">
        <f>'მთავრ. ფონდი'!G18</f>
        <v>0</v>
      </c>
      <c r="AF18" s="10">
        <f>'პრეზ. ფონდი'!G18</f>
        <v>0</v>
      </c>
      <c r="AG18" s="10">
        <f>'დაზუსტ. ნაერთი'!F18</f>
        <v>4921560</v>
      </c>
      <c r="AH18" s="10">
        <f>'დაზუსტ. ბიუჯ.'!F18</f>
        <v>4774360</v>
      </c>
      <c r="AI18" s="10">
        <f>'დაზუსტ. საკუთ.'!F18</f>
        <v>147200</v>
      </c>
      <c r="AK18" s="10">
        <f t="shared" si="9"/>
        <v>8874300</v>
      </c>
      <c r="AL18" s="10">
        <f t="shared" si="10"/>
        <v>8643900</v>
      </c>
      <c r="AM18" s="10">
        <f t="shared" si="11"/>
        <v>230400</v>
      </c>
      <c r="AN18" s="10">
        <f t="shared" si="1"/>
        <v>81851</v>
      </c>
      <c r="AO18" s="10">
        <f t="shared" si="1"/>
        <v>-557</v>
      </c>
      <c r="AP18" s="10">
        <f t="shared" si="1"/>
        <v>0</v>
      </c>
      <c r="AQ18" s="10">
        <f t="shared" si="1"/>
        <v>0</v>
      </c>
      <c r="AR18" s="10">
        <f t="shared" si="1"/>
        <v>8955594</v>
      </c>
      <c r="AS18" s="10">
        <f t="shared" si="1"/>
        <v>8725751</v>
      </c>
      <c r="AT18" s="10">
        <f t="shared" si="1"/>
        <v>229843</v>
      </c>
      <c r="AV18" s="10">
        <f t="shared" si="12"/>
        <v>4485200</v>
      </c>
      <c r="AW18" s="10">
        <f>'დამტკ. ბიუჯ.'!G18</f>
        <v>4390900</v>
      </c>
      <c r="AX18" s="10">
        <f>'დამტკ. საკუთ.'!G18</f>
        <v>94300</v>
      </c>
      <c r="AY18" s="10">
        <f>'ცვლილ. ბიუჯ.'!H18</f>
        <v>-96000</v>
      </c>
      <c r="AZ18" s="10">
        <f>'ცვლილ. საკუთ.'!H18</f>
        <v>3000</v>
      </c>
      <c r="BA18" s="10">
        <f>'მთავრ. ფონდი'!H18</f>
        <v>0</v>
      </c>
      <c r="BB18" s="10">
        <f>'პრეზ. ფონდი'!H18</f>
        <v>0</v>
      </c>
      <c r="BC18" s="10">
        <f>'დაზუსტ. ნაერთი'!G18</f>
        <v>4392200</v>
      </c>
      <c r="BD18" s="10">
        <f>'დაზუსტ. ბიუჯ.'!G18</f>
        <v>4294900</v>
      </c>
      <c r="BE18" s="10">
        <f>'დაზუსტ. საკუთ.'!G18</f>
        <v>97300</v>
      </c>
      <c r="BG18" s="10">
        <f t="shared" si="13"/>
        <v>13359500</v>
      </c>
      <c r="BH18" s="10">
        <f t="shared" si="2"/>
        <v>13034800</v>
      </c>
      <c r="BI18" s="10">
        <f t="shared" si="2"/>
        <v>324700</v>
      </c>
      <c r="BJ18" s="10">
        <f t="shared" si="2"/>
        <v>-14149</v>
      </c>
      <c r="BK18" s="10">
        <f t="shared" si="2"/>
        <v>2443</v>
      </c>
      <c r="BL18" s="10">
        <f t="shared" si="2"/>
        <v>0</v>
      </c>
      <c r="BM18" s="10">
        <f t="shared" si="2"/>
        <v>0</v>
      </c>
      <c r="BN18" s="10">
        <f t="shared" si="2"/>
        <v>13347794</v>
      </c>
      <c r="BO18" s="10">
        <f t="shared" si="2"/>
        <v>13020651</v>
      </c>
      <c r="BP18" s="10">
        <f t="shared" si="2"/>
        <v>327143</v>
      </c>
      <c r="BR18" s="10">
        <f t="shared" si="14"/>
        <v>4110000</v>
      </c>
      <c r="BS18" s="10">
        <f>'დამტკ. ბიუჯ.'!H18</f>
        <v>4016200</v>
      </c>
      <c r="BT18" s="10">
        <f>'დამტკ. საკუთ.'!H18</f>
        <v>93800</v>
      </c>
      <c r="BU18" s="10">
        <f>'ცვლილ. ბიუჯ.'!I18</f>
        <v>-80000</v>
      </c>
      <c r="BV18" s="10">
        <f>'ცვლილ. საკუთ.'!I18</f>
        <v>2000</v>
      </c>
      <c r="BW18" s="10">
        <f>'მთავრ. ფონდი'!I18</f>
        <v>0</v>
      </c>
      <c r="BX18" s="10">
        <f>'პრეზ. ფონდი'!I18</f>
        <v>0</v>
      </c>
      <c r="BY18" s="10">
        <f>'დაზუსტ. ნაერთი'!H18</f>
        <v>4032000</v>
      </c>
      <c r="BZ18" s="10">
        <f>'დაზუსტ. ბიუჯ.'!H18</f>
        <v>3936200</v>
      </c>
      <c r="CA18" s="10">
        <f>'დაზუსტ. საკუთ.'!H18</f>
        <v>95800</v>
      </c>
    </row>
    <row r="19" spans="1:79" x14ac:dyDescent="0.25">
      <c r="A19" t="str">
        <f t="shared" si="3"/>
        <v>b</v>
      </c>
      <c r="B19" s="8"/>
      <c r="C19" s="9" t="s">
        <v>13</v>
      </c>
      <c r="D19" s="10">
        <f t="shared" si="4"/>
        <v>0</v>
      </c>
      <c r="E19" s="10">
        <f t="shared" si="5"/>
        <v>0</v>
      </c>
      <c r="F19" s="10">
        <f t="shared" si="6"/>
        <v>0</v>
      </c>
      <c r="G19" s="10">
        <f t="shared" si="6"/>
        <v>0</v>
      </c>
      <c r="H19" s="10">
        <f t="shared" si="6"/>
        <v>0</v>
      </c>
      <c r="I19" s="10">
        <f t="shared" si="6"/>
        <v>0</v>
      </c>
      <c r="J19" s="10">
        <f t="shared" si="6"/>
        <v>0</v>
      </c>
      <c r="K19" s="10">
        <f t="shared" ref="K19:M82" si="15">SUM(V19,AG19,BC19,BY19)</f>
        <v>0</v>
      </c>
      <c r="L19" s="10">
        <f t="shared" si="15"/>
        <v>0</v>
      </c>
      <c r="M19" s="10">
        <f t="shared" si="15"/>
        <v>0</v>
      </c>
      <c r="O19" s="10">
        <f t="shared" si="7"/>
        <v>0</v>
      </c>
      <c r="P19" s="10">
        <f>'დამტკ. ბიუჯ.'!E19</f>
        <v>0</v>
      </c>
      <c r="Q19" s="10">
        <f>'დამტკ. საკუთ.'!E19</f>
        <v>0</v>
      </c>
      <c r="R19" s="10">
        <f>'ცვლილ. ბიუჯ.'!F19</f>
        <v>0</v>
      </c>
      <c r="S19" s="10">
        <f>'ცვლილ. საკუთ.'!F19</f>
        <v>0</v>
      </c>
      <c r="T19" s="10">
        <f>'მთავრ. ფონდი'!F19</f>
        <v>0</v>
      </c>
      <c r="U19" s="10">
        <f>'პრეზ. ფონდი'!F19</f>
        <v>0</v>
      </c>
      <c r="V19" s="10">
        <f>'დაზუსტ. ნაერთი'!E19</f>
        <v>0</v>
      </c>
      <c r="W19" s="10">
        <f>'დაზუსტ. ბიუჯ.'!E19</f>
        <v>0</v>
      </c>
      <c r="X19" s="10">
        <f>'დაზუსტ. საკუთ.'!E19</f>
        <v>0</v>
      </c>
      <c r="Z19" s="10">
        <f t="shared" si="8"/>
        <v>0</v>
      </c>
      <c r="AA19" s="10">
        <f>'დამტკ. ბიუჯ.'!F19</f>
        <v>0</v>
      </c>
      <c r="AB19" s="10">
        <f>'დამტკ. საკუთ.'!F19</f>
        <v>0</v>
      </c>
      <c r="AC19" s="10">
        <f>'ცვლილ. ბიუჯ.'!G19</f>
        <v>0</v>
      </c>
      <c r="AD19" s="10">
        <f>'ცვლილ. საკუთ.'!G19</f>
        <v>0</v>
      </c>
      <c r="AE19" s="10">
        <f>'მთავრ. ფონდი'!G19</f>
        <v>0</v>
      </c>
      <c r="AF19" s="10">
        <f>'პრეზ. ფონდი'!G19</f>
        <v>0</v>
      </c>
      <c r="AG19" s="10">
        <f>'დაზუსტ. ნაერთი'!F19</f>
        <v>0</v>
      </c>
      <c r="AH19" s="10">
        <f>'დაზუსტ. ბიუჯ.'!F19</f>
        <v>0</v>
      </c>
      <c r="AI19" s="10">
        <f>'დაზუსტ. საკუთ.'!F19</f>
        <v>0</v>
      </c>
      <c r="AK19" s="10">
        <f t="shared" si="9"/>
        <v>0</v>
      </c>
      <c r="AL19" s="10">
        <f t="shared" si="10"/>
        <v>0</v>
      </c>
      <c r="AM19" s="10">
        <f t="shared" si="11"/>
        <v>0</v>
      </c>
      <c r="AN19" s="10">
        <f t="shared" si="11"/>
        <v>0</v>
      </c>
      <c r="AO19" s="10">
        <f t="shared" si="11"/>
        <v>0</v>
      </c>
      <c r="AP19" s="10">
        <f t="shared" si="11"/>
        <v>0</v>
      </c>
      <c r="AQ19" s="10">
        <f t="shared" si="11"/>
        <v>0</v>
      </c>
      <c r="AR19" s="10">
        <f t="shared" ref="AR19:AT82" si="16">SUM(V19,AG19)</f>
        <v>0</v>
      </c>
      <c r="AS19" s="10">
        <f t="shared" si="16"/>
        <v>0</v>
      </c>
      <c r="AT19" s="10">
        <f t="shared" si="16"/>
        <v>0</v>
      </c>
      <c r="AV19" s="10">
        <f t="shared" si="12"/>
        <v>0</v>
      </c>
      <c r="AW19" s="10">
        <f>'დამტკ. ბიუჯ.'!G19</f>
        <v>0</v>
      </c>
      <c r="AX19" s="10">
        <f>'დამტკ. საკუთ.'!G19</f>
        <v>0</v>
      </c>
      <c r="AY19" s="10">
        <f>'ცვლილ. ბიუჯ.'!H19</f>
        <v>0</v>
      </c>
      <c r="AZ19" s="10">
        <f>'ცვლილ. საკუთ.'!H19</f>
        <v>0</v>
      </c>
      <c r="BA19" s="10">
        <f>'მთავრ. ფონდი'!H19</f>
        <v>0</v>
      </c>
      <c r="BB19" s="10">
        <f>'პრეზ. ფონდი'!H19</f>
        <v>0</v>
      </c>
      <c r="BC19" s="10">
        <f>'დაზუსტ. ნაერთი'!G19</f>
        <v>0</v>
      </c>
      <c r="BD19" s="10">
        <f>'დაზუსტ. ბიუჯ.'!G19</f>
        <v>0</v>
      </c>
      <c r="BE19" s="10">
        <f>'დაზუსტ. საკუთ.'!G19</f>
        <v>0</v>
      </c>
      <c r="BG19" s="10">
        <f t="shared" si="13"/>
        <v>0</v>
      </c>
      <c r="BH19" s="10">
        <f t="shared" si="13"/>
        <v>0</v>
      </c>
      <c r="BI19" s="10">
        <f t="shared" si="13"/>
        <v>0</v>
      </c>
      <c r="BJ19" s="10">
        <f t="shared" si="13"/>
        <v>0</v>
      </c>
      <c r="BK19" s="10">
        <f t="shared" si="13"/>
        <v>0</v>
      </c>
      <c r="BL19" s="10">
        <f t="shared" ref="BL19:BO82" si="17">SUM(T19,AE19,BA19)</f>
        <v>0</v>
      </c>
      <c r="BM19" s="10">
        <f t="shared" si="17"/>
        <v>0</v>
      </c>
      <c r="BN19" s="10">
        <f t="shared" si="17"/>
        <v>0</v>
      </c>
      <c r="BO19" s="10">
        <f t="shared" si="17"/>
        <v>0</v>
      </c>
      <c r="BP19" s="10">
        <f t="shared" ref="BP19:BP82" si="18">SUM(X19,AI19,BE19)</f>
        <v>0</v>
      </c>
      <c r="BR19" s="10">
        <f t="shared" si="14"/>
        <v>0</v>
      </c>
      <c r="BS19" s="10">
        <f>'დამტკ. ბიუჯ.'!H19</f>
        <v>0</v>
      </c>
      <c r="BT19" s="10">
        <f>'დამტკ. საკუთ.'!H19</f>
        <v>0</v>
      </c>
      <c r="BU19" s="10">
        <f>'ცვლილ. ბიუჯ.'!I19</f>
        <v>0</v>
      </c>
      <c r="BV19" s="10">
        <f>'ცვლილ. საკუთ.'!I19</f>
        <v>0</v>
      </c>
      <c r="BW19" s="10">
        <f>'მთავრ. ფონდი'!I19</f>
        <v>0</v>
      </c>
      <c r="BX19" s="10">
        <f>'პრეზ. ფონდი'!I19</f>
        <v>0</v>
      </c>
      <c r="BY19" s="10">
        <f>'დაზუსტ. ნაერთი'!H19</f>
        <v>0</v>
      </c>
      <c r="BZ19" s="10">
        <f>'დაზუსტ. ბიუჯ.'!H19</f>
        <v>0</v>
      </c>
      <c r="CA19" s="10">
        <f>'დაზუსტ. საკუთ.'!H19</f>
        <v>0</v>
      </c>
    </row>
    <row r="20" spans="1:79" x14ac:dyDescent="0.25">
      <c r="A20" t="str">
        <f t="shared" si="3"/>
        <v>b</v>
      </c>
      <c r="B20" s="8"/>
      <c r="C20" s="9" t="s">
        <v>14</v>
      </c>
      <c r="D20" s="10">
        <f t="shared" si="4"/>
        <v>0</v>
      </c>
      <c r="E20" s="10">
        <f t="shared" si="5"/>
        <v>0</v>
      </c>
      <c r="F20" s="10">
        <f t="shared" si="6"/>
        <v>0</v>
      </c>
      <c r="G20" s="10">
        <f t="shared" si="6"/>
        <v>0</v>
      </c>
      <c r="H20" s="10">
        <f t="shared" si="6"/>
        <v>0</v>
      </c>
      <c r="I20" s="10">
        <f t="shared" si="6"/>
        <v>0</v>
      </c>
      <c r="J20" s="10">
        <f t="shared" si="6"/>
        <v>0</v>
      </c>
      <c r="K20" s="10">
        <f t="shared" si="15"/>
        <v>0</v>
      </c>
      <c r="L20" s="10">
        <f t="shared" si="15"/>
        <v>0</v>
      </c>
      <c r="M20" s="10">
        <f t="shared" si="15"/>
        <v>0</v>
      </c>
      <c r="O20" s="10">
        <f t="shared" si="7"/>
        <v>0</v>
      </c>
      <c r="P20" s="10">
        <f>'დამტკ. ბიუჯ.'!E20</f>
        <v>0</v>
      </c>
      <c r="Q20" s="10">
        <f>'დამტკ. საკუთ.'!E20</f>
        <v>0</v>
      </c>
      <c r="R20" s="10">
        <f>'ცვლილ. ბიუჯ.'!F20</f>
        <v>0</v>
      </c>
      <c r="S20" s="10">
        <f>'ცვლილ. საკუთ.'!F20</f>
        <v>0</v>
      </c>
      <c r="T20" s="10">
        <f>'მთავრ. ფონდი'!F20</f>
        <v>0</v>
      </c>
      <c r="U20" s="10">
        <f>'პრეზ. ფონდი'!F20</f>
        <v>0</v>
      </c>
      <c r="V20" s="10">
        <f>'დაზუსტ. ნაერთი'!E20</f>
        <v>0</v>
      </c>
      <c r="W20" s="10">
        <f>'დაზუსტ. ბიუჯ.'!E20</f>
        <v>0</v>
      </c>
      <c r="X20" s="10">
        <f>'დაზუსტ. საკუთ.'!E20</f>
        <v>0</v>
      </c>
      <c r="Z20" s="10">
        <f t="shared" si="8"/>
        <v>0</v>
      </c>
      <c r="AA20" s="10">
        <f>'დამტკ. ბიუჯ.'!F20</f>
        <v>0</v>
      </c>
      <c r="AB20" s="10">
        <f>'დამტკ. საკუთ.'!F20</f>
        <v>0</v>
      </c>
      <c r="AC20" s="10">
        <f>'ცვლილ. ბიუჯ.'!G20</f>
        <v>0</v>
      </c>
      <c r="AD20" s="10">
        <f>'ცვლილ. საკუთ.'!G20</f>
        <v>0</v>
      </c>
      <c r="AE20" s="10">
        <f>'მთავრ. ფონდი'!G20</f>
        <v>0</v>
      </c>
      <c r="AF20" s="10">
        <f>'პრეზ. ფონდი'!G20</f>
        <v>0</v>
      </c>
      <c r="AG20" s="10">
        <f>'დაზუსტ. ნაერთი'!F20</f>
        <v>0</v>
      </c>
      <c r="AH20" s="10">
        <f>'დაზუსტ. ბიუჯ.'!F20</f>
        <v>0</v>
      </c>
      <c r="AI20" s="10">
        <f>'დაზუსტ. საკუთ.'!F20</f>
        <v>0</v>
      </c>
      <c r="AK20" s="10">
        <f t="shared" si="9"/>
        <v>0</v>
      </c>
      <c r="AL20" s="10">
        <f t="shared" si="10"/>
        <v>0</v>
      </c>
      <c r="AM20" s="10">
        <f t="shared" si="11"/>
        <v>0</v>
      </c>
      <c r="AN20" s="10">
        <f t="shared" si="11"/>
        <v>0</v>
      </c>
      <c r="AO20" s="10">
        <f t="shared" si="11"/>
        <v>0</v>
      </c>
      <c r="AP20" s="10">
        <f t="shared" si="11"/>
        <v>0</v>
      </c>
      <c r="AQ20" s="10">
        <f t="shared" si="11"/>
        <v>0</v>
      </c>
      <c r="AR20" s="10">
        <f t="shared" si="16"/>
        <v>0</v>
      </c>
      <c r="AS20" s="10">
        <f t="shared" si="16"/>
        <v>0</v>
      </c>
      <c r="AT20" s="10">
        <f t="shared" si="16"/>
        <v>0</v>
      </c>
      <c r="AV20" s="10">
        <f t="shared" si="12"/>
        <v>0</v>
      </c>
      <c r="AW20" s="10">
        <f>'დამტკ. ბიუჯ.'!G20</f>
        <v>0</v>
      </c>
      <c r="AX20" s="10">
        <f>'დამტკ. საკუთ.'!G20</f>
        <v>0</v>
      </c>
      <c r="AY20" s="10">
        <f>'ცვლილ. ბიუჯ.'!H20</f>
        <v>0</v>
      </c>
      <c r="AZ20" s="10">
        <f>'ცვლილ. საკუთ.'!H20</f>
        <v>0</v>
      </c>
      <c r="BA20" s="10">
        <f>'მთავრ. ფონდი'!H20</f>
        <v>0</v>
      </c>
      <c r="BB20" s="10">
        <f>'პრეზ. ფონდი'!H20</f>
        <v>0</v>
      </c>
      <c r="BC20" s="10">
        <f>'დაზუსტ. ნაერთი'!G20</f>
        <v>0</v>
      </c>
      <c r="BD20" s="10">
        <f>'დაზუსტ. ბიუჯ.'!G20</f>
        <v>0</v>
      </c>
      <c r="BE20" s="10">
        <f>'დაზუსტ. საკუთ.'!G20</f>
        <v>0</v>
      </c>
      <c r="BG20" s="10">
        <f t="shared" si="13"/>
        <v>0</v>
      </c>
      <c r="BH20" s="10">
        <f t="shared" si="13"/>
        <v>0</v>
      </c>
      <c r="BI20" s="10">
        <f t="shared" si="13"/>
        <v>0</v>
      </c>
      <c r="BJ20" s="10">
        <f t="shared" si="13"/>
        <v>0</v>
      </c>
      <c r="BK20" s="10">
        <f t="shared" si="13"/>
        <v>0</v>
      </c>
      <c r="BL20" s="10">
        <f t="shared" si="17"/>
        <v>0</v>
      </c>
      <c r="BM20" s="10">
        <f t="shared" si="17"/>
        <v>0</v>
      </c>
      <c r="BN20" s="10">
        <f t="shared" si="17"/>
        <v>0</v>
      </c>
      <c r="BO20" s="10">
        <f t="shared" si="17"/>
        <v>0</v>
      </c>
      <c r="BP20" s="10">
        <f t="shared" si="18"/>
        <v>0</v>
      </c>
      <c r="BR20" s="10">
        <f t="shared" si="14"/>
        <v>0</v>
      </c>
      <c r="BS20" s="10">
        <f>'დამტკ. ბიუჯ.'!H20</f>
        <v>0</v>
      </c>
      <c r="BT20" s="10">
        <f>'დამტკ. საკუთ.'!H20</f>
        <v>0</v>
      </c>
      <c r="BU20" s="10">
        <f>'ცვლილ. ბიუჯ.'!I20</f>
        <v>0</v>
      </c>
      <c r="BV20" s="10">
        <f>'ცვლილ. საკუთ.'!I20</f>
        <v>0</v>
      </c>
      <c r="BW20" s="10">
        <f>'მთავრ. ფონდი'!I20</f>
        <v>0</v>
      </c>
      <c r="BX20" s="10">
        <f>'პრეზ. ფონდი'!I20</f>
        <v>0</v>
      </c>
      <c r="BY20" s="10">
        <f>'დაზუსტ. ნაერთი'!H20</f>
        <v>0</v>
      </c>
      <c r="BZ20" s="10">
        <f>'დაზუსტ. ბიუჯ.'!H20</f>
        <v>0</v>
      </c>
      <c r="CA20" s="10">
        <f>'დაზუსტ. საკუთ.'!H20</f>
        <v>0</v>
      </c>
    </row>
    <row r="21" spans="1:79" x14ac:dyDescent="0.25">
      <c r="A21" t="str">
        <f t="shared" si="3"/>
        <v>a</v>
      </c>
      <c r="B21" s="8"/>
      <c r="C21" s="9" t="s">
        <v>15</v>
      </c>
      <c r="D21" s="10">
        <f t="shared" si="4"/>
        <v>2351000</v>
      </c>
      <c r="E21" s="10">
        <f t="shared" si="5"/>
        <v>2351000</v>
      </c>
      <c r="F21" s="10">
        <f t="shared" si="6"/>
        <v>0</v>
      </c>
      <c r="G21" s="10">
        <f t="shared" si="6"/>
        <v>46800</v>
      </c>
      <c r="H21" s="10">
        <f t="shared" si="6"/>
        <v>0</v>
      </c>
      <c r="I21" s="10">
        <f t="shared" si="6"/>
        <v>0</v>
      </c>
      <c r="J21" s="10">
        <f t="shared" si="6"/>
        <v>0</v>
      </c>
      <c r="K21" s="10">
        <f t="shared" si="15"/>
        <v>2397800</v>
      </c>
      <c r="L21" s="10">
        <f t="shared" si="15"/>
        <v>2397800</v>
      </c>
      <c r="M21" s="10">
        <f t="shared" si="15"/>
        <v>0</v>
      </c>
      <c r="O21" s="10">
        <f t="shared" si="7"/>
        <v>8000</v>
      </c>
      <c r="P21" s="10">
        <f>'დამტკ. ბიუჯ.'!E21</f>
        <v>8000</v>
      </c>
      <c r="Q21" s="10">
        <f>'დამტკ. საკუთ.'!E21</f>
        <v>0</v>
      </c>
      <c r="R21" s="10">
        <f>'ცვლილ. ბიუჯ.'!F21</f>
        <v>46800</v>
      </c>
      <c r="S21" s="10">
        <f>'ცვლილ. საკუთ.'!F21</f>
        <v>0</v>
      </c>
      <c r="T21" s="10">
        <f>'მთავრ. ფონდი'!F21</f>
        <v>0</v>
      </c>
      <c r="U21" s="10">
        <f>'პრეზ. ფონდი'!F21</f>
        <v>0</v>
      </c>
      <c r="V21" s="10">
        <f>'დაზუსტ. ნაერთი'!E21</f>
        <v>54800</v>
      </c>
      <c r="W21" s="10">
        <f>'დაზუსტ. ბიუჯ.'!E21</f>
        <v>54800</v>
      </c>
      <c r="X21" s="10">
        <f>'დაზუსტ. საკუთ.'!E21</f>
        <v>0</v>
      </c>
      <c r="Z21" s="10">
        <f t="shared" si="8"/>
        <v>15000</v>
      </c>
      <c r="AA21" s="10">
        <f>'დამტკ. ბიუჯ.'!F21</f>
        <v>15000</v>
      </c>
      <c r="AB21" s="10">
        <f>'დამტკ. საკუთ.'!F21</f>
        <v>0</v>
      </c>
      <c r="AC21" s="10">
        <f>'ცვლილ. ბიუჯ.'!G21</f>
        <v>0</v>
      </c>
      <c r="AD21" s="10">
        <f>'ცვლილ. საკუთ.'!G21</f>
        <v>0</v>
      </c>
      <c r="AE21" s="10">
        <f>'მთავრ. ფონდი'!G21</f>
        <v>0</v>
      </c>
      <c r="AF21" s="10">
        <f>'პრეზ. ფონდი'!G21</f>
        <v>0</v>
      </c>
      <c r="AG21" s="10">
        <f>'დაზუსტ. ნაერთი'!F21</f>
        <v>15000</v>
      </c>
      <c r="AH21" s="10">
        <f>'დაზუსტ. ბიუჯ.'!F21</f>
        <v>15000</v>
      </c>
      <c r="AI21" s="10">
        <f>'დაზუსტ. საკუთ.'!F21</f>
        <v>0</v>
      </c>
      <c r="AK21" s="10">
        <f t="shared" si="9"/>
        <v>23000</v>
      </c>
      <c r="AL21" s="10">
        <f t="shared" si="10"/>
        <v>23000</v>
      </c>
      <c r="AM21" s="10">
        <f t="shared" si="11"/>
        <v>0</v>
      </c>
      <c r="AN21" s="10">
        <f t="shared" si="11"/>
        <v>46800</v>
      </c>
      <c r="AO21" s="10">
        <f t="shared" si="11"/>
        <v>0</v>
      </c>
      <c r="AP21" s="10">
        <f t="shared" si="11"/>
        <v>0</v>
      </c>
      <c r="AQ21" s="10">
        <f t="shared" si="11"/>
        <v>0</v>
      </c>
      <c r="AR21" s="10">
        <f t="shared" si="16"/>
        <v>69800</v>
      </c>
      <c r="AS21" s="10">
        <f t="shared" si="16"/>
        <v>69800</v>
      </c>
      <c r="AT21" s="10">
        <f t="shared" si="16"/>
        <v>0</v>
      </c>
      <c r="AV21" s="10">
        <f t="shared" si="12"/>
        <v>2308000</v>
      </c>
      <c r="AW21" s="10">
        <f>'დამტკ. ბიუჯ.'!G21</f>
        <v>2308000</v>
      </c>
      <c r="AX21" s="10">
        <f>'დამტკ. საკუთ.'!G21</f>
        <v>0</v>
      </c>
      <c r="AY21" s="10">
        <f>'ცვლილ. ბიუჯ.'!H21</f>
        <v>0</v>
      </c>
      <c r="AZ21" s="10">
        <f>'ცვლილ. საკუთ.'!H21</f>
        <v>0</v>
      </c>
      <c r="BA21" s="10">
        <f>'მთავრ. ფონდი'!H21</f>
        <v>0</v>
      </c>
      <c r="BB21" s="10">
        <f>'პრეზ. ფონდი'!H21</f>
        <v>0</v>
      </c>
      <c r="BC21" s="10">
        <f>'დაზუსტ. ნაერთი'!G21</f>
        <v>2308000</v>
      </c>
      <c r="BD21" s="10">
        <f>'დაზუსტ. ბიუჯ.'!G21</f>
        <v>2308000</v>
      </c>
      <c r="BE21" s="10">
        <f>'დაზუსტ. საკუთ.'!G21</f>
        <v>0</v>
      </c>
      <c r="BG21" s="10">
        <f t="shared" si="13"/>
        <v>2331000</v>
      </c>
      <c r="BH21" s="10">
        <f t="shared" si="13"/>
        <v>2331000</v>
      </c>
      <c r="BI21" s="10">
        <f t="shared" si="13"/>
        <v>0</v>
      </c>
      <c r="BJ21" s="10">
        <f t="shared" si="13"/>
        <v>46800</v>
      </c>
      <c r="BK21" s="10">
        <f t="shared" si="13"/>
        <v>0</v>
      </c>
      <c r="BL21" s="10">
        <f t="shared" si="17"/>
        <v>0</v>
      </c>
      <c r="BM21" s="10">
        <f t="shared" si="17"/>
        <v>0</v>
      </c>
      <c r="BN21" s="10">
        <f t="shared" si="17"/>
        <v>2377800</v>
      </c>
      <c r="BO21" s="10">
        <f t="shared" si="17"/>
        <v>2377800</v>
      </c>
      <c r="BP21" s="10">
        <f t="shared" si="18"/>
        <v>0</v>
      </c>
      <c r="BR21" s="10">
        <f t="shared" si="14"/>
        <v>20000</v>
      </c>
      <c r="BS21" s="10">
        <f>'დამტკ. ბიუჯ.'!H21</f>
        <v>20000</v>
      </c>
      <c r="BT21" s="10">
        <f>'დამტკ. საკუთ.'!H21</f>
        <v>0</v>
      </c>
      <c r="BU21" s="10">
        <f>'ცვლილ. ბიუჯ.'!I21</f>
        <v>0</v>
      </c>
      <c r="BV21" s="10">
        <f>'ცვლილ. საკუთ.'!I21</f>
        <v>0</v>
      </c>
      <c r="BW21" s="10">
        <f>'მთავრ. ფონდი'!I21</f>
        <v>0</v>
      </c>
      <c r="BX21" s="10">
        <f>'პრეზ. ფონდი'!I21</f>
        <v>0</v>
      </c>
      <c r="BY21" s="10">
        <f>'დაზუსტ. ნაერთი'!H21</f>
        <v>20000</v>
      </c>
      <c r="BZ21" s="10">
        <f>'დაზუსტ. ბიუჯ.'!H21</f>
        <v>20000</v>
      </c>
      <c r="CA21" s="10">
        <f>'დაზუსტ. საკუთ.'!H21</f>
        <v>0</v>
      </c>
    </row>
    <row r="22" spans="1:79" x14ac:dyDescent="0.25">
      <c r="A22" t="str">
        <f t="shared" si="3"/>
        <v>a</v>
      </c>
      <c r="B22" s="8"/>
      <c r="C22" s="9" t="s">
        <v>16</v>
      </c>
      <c r="D22" s="10">
        <f t="shared" si="4"/>
        <v>339000</v>
      </c>
      <c r="E22" s="10">
        <f t="shared" si="5"/>
        <v>339000</v>
      </c>
      <c r="F22" s="10">
        <f t="shared" si="6"/>
        <v>0</v>
      </c>
      <c r="G22" s="10">
        <f t="shared" si="6"/>
        <v>47940</v>
      </c>
      <c r="H22" s="10">
        <f t="shared" si="6"/>
        <v>0</v>
      </c>
      <c r="I22" s="10">
        <f t="shared" si="6"/>
        <v>0</v>
      </c>
      <c r="J22" s="10">
        <f t="shared" si="6"/>
        <v>0</v>
      </c>
      <c r="K22" s="10">
        <f t="shared" si="15"/>
        <v>386940</v>
      </c>
      <c r="L22" s="10">
        <f t="shared" si="15"/>
        <v>386940</v>
      </c>
      <c r="M22" s="10">
        <f t="shared" si="15"/>
        <v>0</v>
      </c>
      <c r="O22" s="10">
        <f t="shared" si="7"/>
        <v>98200</v>
      </c>
      <c r="P22" s="10">
        <f>'დამტკ. ბიუჯ.'!E22</f>
        <v>98200</v>
      </c>
      <c r="Q22" s="10">
        <f>'დამტკ. საკუთ.'!E22</f>
        <v>0</v>
      </c>
      <c r="R22" s="10">
        <f>'ცვლილ. ბიუჯ.'!F22</f>
        <v>34200</v>
      </c>
      <c r="S22" s="10">
        <f>'ცვლილ. საკუთ.'!F22</f>
        <v>0</v>
      </c>
      <c r="T22" s="10">
        <f>'მთავრ. ფონდი'!F22</f>
        <v>0</v>
      </c>
      <c r="U22" s="10">
        <f>'პრეზ. ფონდი'!F22</f>
        <v>0</v>
      </c>
      <c r="V22" s="10">
        <f>'დაზუსტ. ნაერთი'!E22</f>
        <v>132400</v>
      </c>
      <c r="W22" s="10">
        <f>'დაზუსტ. ბიუჯ.'!E22</f>
        <v>132400</v>
      </c>
      <c r="X22" s="10">
        <f>'დაზუსტ. საკუთ.'!E22</f>
        <v>0</v>
      </c>
      <c r="Z22" s="10">
        <f t="shared" si="8"/>
        <v>85300</v>
      </c>
      <c r="AA22" s="10">
        <f>'დამტკ. ბიუჯ.'!F22</f>
        <v>85300</v>
      </c>
      <c r="AB22" s="10">
        <f>'დამტკ. საკუთ.'!F22</f>
        <v>0</v>
      </c>
      <c r="AC22" s="10">
        <f>'ცვლილ. ბიუჯ.'!G22</f>
        <v>29740</v>
      </c>
      <c r="AD22" s="10">
        <f>'ცვლილ. საკუთ.'!G22</f>
        <v>0</v>
      </c>
      <c r="AE22" s="10">
        <f>'მთავრ. ფონდი'!G22</f>
        <v>0</v>
      </c>
      <c r="AF22" s="10">
        <f>'პრეზ. ფონდი'!G22</f>
        <v>0</v>
      </c>
      <c r="AG22" s="10">
        <f>'დაზუსტ. ნაერთი'!F22</f>
        <v>115040</v>
      </c>
      <c r="AH22" s="10">
        <f>'დაზუსტ. ბიუჯ.'!F22</f>
        <v>115040</v>
      </c>
      <c r="AI22" s="10">
        <f>'დაზუსტ. საკუთ.'!F22</f>
        <v>0</v>
      </c>
      <c r="AK22" s="10">
        <f t="shared" si="9"/>
        <v>183500</v>
      </c>
      <c r="AL22" s="10">
        <f t="shared" si="10"/>
        <v>183500</v>
      </c>
      <c r="AM22" s="10">
        <f t="shared" si="11"/>
        <v>0</v>
      </c>
      <c r="AN22" s="10">
        <f t="shared" si="11"/>
        <v>63940</v>
      </c>
      <c r="AO22" s="10">
        <f t="shared" si="11"/>
        <v>0</v>
      </c>
      <c r="AP22" s="10">
        <f t="shared" si="11"/>
        <v>0</v>
      </c>
      <c r="AQ22" s="10">
        <f t="shared" si="11"/>
        <v>0</v>
      </c>
      <c r="AR22" s="10">
        <f t="shared" si="16"/>
        <v>247440</v>
      </c>
      <c r="AS22" s="10">
        <f t="shared" si="16"/>
        <v>247440</v>
      </c>
      <c r="AT22" s="10">
        <f t="shared" si="16"/>
        <v>0</v>
      </c>
      <c r="AV22" s="10">
        <f t="shared" si="12"/>
        <v>77700</v>
      </c>
      <c r="AW22" s="10">
        <f>'დამტკ. ბიუჯ.'!G22</f>
        <v>77700</v>
      </c>
      <c r="AX22" s="10">
        <f>'დამტკ. საკუთ.'!G22</f>
        <v>0</v>
      </c>
      <c r="AY22" s="10">
        <f>'ცვლილ. ბიუჯ.'!H22</f>
        <v>-8000</v>
      </c>
      <c r="AZ22" s="10">
        <f>'ცვლილ. საკუთ.'!H22</f>
        <v>0</v>
      </c>
      <c r="BA22" s="10">
        <f>'მთავრ. ფონდი'!H22</f>
        <v>0</v>
      </c>
      <c r="BB22" s="10">
        <f>'პრეზ. ფონდი'!H22</f>
        <v>0</v>
      </c>
      <c r="BC22" s="10">
        <f>'დაზუსტ. ნაერთი'!G22</f>
        <v>69700</v>
      </c>
      <c r="BD22" s="10">
        <f>'დაზუსტ. ბიუჯ.'!G22</f>
        <v>69700</v>
      </c>
      <c r="BE22" s="10">
        <f>'დაზუსტ. საკუთ.'!G22</f>
        <v>0</v>
      </c>
      <c r="BG22" s="10">
        <f t="shared" si="13"/>
        <v>261200</v>
      </c>
      <c r="BH22" s="10">
        <f t="shared" si="13"/>
        <v>261200</v>
      </c>
      <c r="BI22" s="10">
        <f t="shared" si="13"/>
        <v>0</v>
      </c>
      <c r="BJ22" s="10">
        <f t="shared" si="13"/>
        <v>55940</v>
      </c>
      <c r="BK22" s="10">
        <f t="shared" si="13"/>
        <v>0</v>
      </c>
      <c r="BL22" s="10">
        <f t="shared" si="17"/>
        <v>0</v>
      </c>
      <c r="BM22" s="10">
        <f t="shared" si="17"/>
        <v>0</v>
      </c>
      <c r="BN22" s="10">
        <f t="shared" si="17"/>
        <v>317140</v>
      </c>
      <c r="BO22" s="10">
        <f t="shared" si="17"/>
        <v>317140</v>
      </c>
      <c r="BP22" s="10">
        <f t="shared" si="18"/>
        <v>0</v>
      </c>
      <c r="BR22" s="10">
        <f t="shared" si="14"/>
        <v>77800</v>
      </c>
      <c r="BS22" s="10">
        <f>'დამტკ. ბიუჯ.'!H22</f>
        <v>77800</v>
      </c>
      <c r="BT22" s="10">
        <f>'დამტკ. საკუთ.'!H22</f>
        <v>0</v>
      </c>
      <c r="BU22" s="10">
        <f>'ცვლილ. ბიუჯ.'!I22</f>
        <v>-8000</v>
      </c>
      <c r="BV22" s="10">
        <f>'ცვლილ. საკუთ.'!I22</f>
        <v>0</v>
      </c>
      <c r="BW22" s="10">
        <f>'მთავრ. ფონდი'!I22</f>
        <v>0</v>
      </c>
      <c r="BX22" s="10">
        <f>'პრეზ. ფონდი'!I22</f>
        <v>0</v>
      </c>
      <c r="BY22" s="10">
        <f>'დაზუსტ. ნაერთი'!H22</f>
        <v>69800</v>
      </c>
      <c r="BZ22" s="10">
        <f>'დაზუსტ. ბიუჯ.'!H22</f>
        <v>69800</v>
      </c>
      <c r="CA22" s="10">
        <f>'დაზუსტ. საკუთ.'!H22</f>
        <v>0</v>
      </c>
    </row>
    <row r="23" spans="1:79" x14ac:dyDescent="0.25">
      <c r="A23" t="str">
        <f t="shared" si="3"/>
        <v>a</v>
      </c>
      <c r="B23" s="8"/>
      <c r="C23" s="9" t="s">
        <v>17</v>
      </c>
      <c r="D23" s="10">
        <f t="shared" si="4"/>
        <v>188500</v>
      </c>
      <c r="E23" s="10">
        <f t="shared" si="5"/>
        <v>179000</v>
      </c>
      <c r="F23" s="10">
        <f t="shared" si="6"/>
        <v>9500</v>
      </c>
      <c r="G23" s="10">
        <f t="shared" si="6"/>
        <v>9850</v>
      </c>
      <c r="H23" s="10">
        <f t="shared" si="6"/>
        <v>4300</v>
      </c>
      <c r="I23" s="10">
        <f t="shared" si="6"/>
        <v>0</v>
      </c>
      <c r="J23" s="10">
        <f t="shared" si="6"/>
        <v>0</v>
      </c>
      <c r="K23" s="10">
        <f t="shared" si="15"/>
        <v>202650</v>
      </c>
      <c r="L23" s="10">
        <f t="shared" si="15"/>
        <v>188850</v>
      </c>
      <c r="M23" s="10">
        <f t="shared" si="15"/>
        <v>13800</v>
      </c>
      <c r="O23" s="10">
        <f t="shared" si="7"/>
        <v>41400</v>
      </c>
      <c r="P23" s="10">
        <f>'დამტკ. ბიუჯ.'!E23</f>
        <v>39300</v>
      </c>
      <c r="Q23" s="10">
        <f>'დამტკ. საკუთ.'!E23</f>
        <v>2100</v>
      </c>
      <c r="R23" s="10">
        <f>'ცვლილ. ბიუჯ.'!F23</f>
        <v>-150</v>
      </c>
      <c r="S23" s="10">
        <f>'ცვლილ. საკუთ.'!F23</f>
        <v>3000</v>
      </c>
      <c r="T23" s="10">
        <f>'მთავრ. ფონდი'!F23</f>
        <v>0</v>
      </c>
      <c r="U23" s="10">
        <f>'პრეზ. ფონდი'!F23</f>
        <v>0</v>
      </c>
      <c r="V23" s="10">
        <f>'დაზუსტ. ნაერთი'!E23</f>
        <v>44250</v>
      </c>
      <c r="W23" s="10">
        <f>'დაზუსტ. ბიუჯ.'!E23</f>
        <v>39150</v>
      </c>
      <c r="X23" s="10">
        <f>'დაზუსტ. საკუთ.'!E23</f>
        <v>5100</v>
      </c>
      <c r="Z23" s="10">
        <f t="shared" si="8"/>
        <v>63600</v>
      </c>
      <c r="AA23" s="10">
        <f>'დამტკ. ბიუჯ.'!F23</f>
        <v>61000</v>
      </c>
      <c r="AB23" s="10">
        <f>'დამტკ. საკუთ.'!F23</f>
        <v>2600</v>
      </c>
      <c r="AC23" s="10">
        <f>'ცვლილ. ბიუჯ.'!G23</f>
        <v>10000</v>
      </c>
      <c r="AD23" s="10">
        <f>'ცვლილ. საკუთ.'!G23</f>
        <v>500</v>
      </c>
      <c r="AE23" s="10">
        <f>'მთავრ. ფონდი'!G23</f>
        <v>0</v>
      </c>
      <c r="AF23" s="10">
        <f>'პრეზ. ფონდი'!G23</f>
        <v>0</v>
      </c>
      <c r="AG23" s="10">
        <f>'დაზუსტ. ნაერთი'!F23</f>
        <v>74100</v>
      </c>
      <c r="AH23" s="10">
        <f>'დაზუსტ. ბიუჯ.'!F23</f>
        <v>71000</v>
      </c>
      <c r="AI23" s="10">
        <f>'დაზუსტ. საკუთ.'!F23</f>
        <v>3100</v>
      </c>
      <c r="AK23" s="10">
        <f t="shared" si="9"/>
        <v>105000</v>
      </c>
      <c r="AL23" s="10">
        <f t="shared" si="10"/>
        <v>100300</v>
      </c>
      <c r="AM23" s="10">
        <f t="shared" si="11"/>
        <v>4700</v>
      </c>
      <c r="AN23" s="10">
        <f t="shared" si="11"/>
        <v>9850</v>
      </c>
      <c r="AO23" s="10">
        <f t="shared" si="11"/>
        <v>3500</v>
      </c>
      <c r="AP23" s="10">
        <f t="shared" si="11"/>
        <v>0</v>
      </c>
      <c r="AQ23" s="10">
        <f t="shared" si="11"/>
        <v>0</v>
      </c>
      <c r="AR23" s="10">
        <f t="shared" si="16"/>
        <v>118350</v>
      </c>
      <c r="AS23" s="10">
        <f t="shared" si="16"/>
        <v>110150</v>
      </c>
      <c r="AT23" s="10">
        <f t="shared" si="16"/>
        <v>8200</v>
      </c>
      <c r="AV23" s="10">
        <f t="shared" si="12"/>
        <v>57500</v>
      </c>
      <c r="AW23" s="10">
        <f>'დამტკ. ბიუჯ.'!G23</f>
        <v>54900</v>
      </c>
      <c r="AX23" s="10">
        <f>'დამტკ. საკუთ.'!G23</f>
        <v>2600</v>
      </c>
      <c r="AY23" s="10">
        <f>'ცვლილ. ბიუჯ.'!H23</f>
        <v>0</v>
      </c>
      <c r="AZ23" s="10">
        <f>'ცვლილ. საკუთ.'!H23</f>
        <v>500</v>
      </c>
      <c r="BA23" s="10">
        <f>'მთავრ. ფონდი'!H23</f>
        <v>0</v>
      </c>
      <c r="BB23" s="10">
        <f>'პრეზ. ფონდი'!H23</f>
        <v>0</v>
      </c>
      <c r="BC23" s="10">
        <f>'დაზუსტ. ნაერთი'!G23</f>
        <v>58000</v>
      </c>
      <c r="BD23" s="10">
        <f>'დაზუსტ. ბიუჯ.'!G23</f>
        <v>54900</v>
      </c>
      <c r="BE23" s="10">
        <f>'დაზუსტ. საკუთ.'!G23</f>
        <v>3100</v>
      </c>
      <c r="BG23" s="10">
        <f t="shared" si="13"/>
        <v>162500</v>
      </c>
      <c r="BH23" s="10">
        <f t="shared" si="13"/>
        <v>155200</v>
      </c>
      <c r="BI23" s="10">
        <f t="shared" si="13"/>
        <v>7300</v>
      </c>
      <c r="BJ23" s="10">
        <f t="shared" si="13"/>
        <v>9850</v>
      </c>
      <c r="BK23" s="10">
        <f t="shared" si="13"/>
        <v>4000</v>
      </c>
      <c r="BL23" s="10">
        <f t="shared" si="17"/>
        <v>0</v>
      </c>
      <c r="BM23" s="10">
        <f t="shared" si="17"/>
        <v>0</v>
      </c>
      <c r="BN23" s="10">
        <f t="shared" si="17"/>
        <v>176350</v>
      </c>
      <c r="BO23" s="10">
        <f t="shared" si="17"/>
        <v>165050</v>
      </c>
      <c r="BP23" s="10">
        <f t="shared" si="18"/>
        <v>11300</v>
      </c>
      <c r="BR23" s="10">
        <f t="shared" si="14"/>
        <v>26000</v>
      </c>
      <c r="BS23" s="10">
        <f>'დამტკ. ბიუჯ.'!H23</f>
        <v>23800</v>
      </c>
      <c r="BT23" s="10">
        <f>'დამტკ. საკუთ.'!H23</f>
        <v>2200</v>
      </c>
      <c r="BU23" s="10">
        <f>'ცვლილ. ბიუჯ.'!I23</f>
        <v>0</v>
      </c>
      <c r="BV23" s="10">
        <f>'ცვლილ. საკუთ.'!I23</f>
        <v>300</v>
      </c>
      <c r="BW23" s="10">
        <f>'მთავრ. ფონდი'!I23</f>
        <v>0</v>
      </c>
      <c r="BX23" s="10">
        <f>'პრეზ. ფონდი'!I23</f>
        <v>0</v>
      </c>
      <c r="BY23" s="10">
        <f>'დაზუსტ. ნაერთი'!H23</f>
        <v>26300</v>
      </c>
      <c r="BZ23" s="10">
        <f>'დაზუსტ. ბიუჯ.'!H23</f>
        <v>23800</v>
      </c>
      <c r="CA23" s="10">
        <f>'დაზუსტ. საკუთ.'!H23</f>
        <v>2500</v>
      </c>
    </row>
    <row r="24" spans="1:79" x14ac:dyDescent="0.25">
      <c r="A24" t="str">
        <f t="shared" si="3"/>
        <v>a</v>
      </c>
      <c r="B24" s="5"/>
      <c r="C24" s="6" t="s">
        <v>18</v>
      </c>
      <c r="D24" s="7">
        <f t="shared" si="4"/>
        <v>622000</v>
      </c>
      <c r="E24" s="7">
        <f t="shared" si="5"/>
        <v>600000</v>
      </c>
      <c r="F24" s="7">
        <f t="shared" si="6"/>
        <v>22000</v>
      </c>
      <c r="G24" s="7">
        <f t="shared" si="6"/>
        <v>0</v>
      </c>
      <c r="H24" s="7">
        <f t="shared" si="6"/>
        <v>2000</v>
      </c>
      <c r="I24" s="7">
        <f t="shared" si="6"/>
        <v>0</v>
      </c>
      <c r="J24" s="7">
        <f t="shared" si="6"/>
        <v>0</v>
      </c>
      <c r="K24" s="7">
        <f t="shared" si="15"/>
        <v>624000</v>
      </c>
      <c r="L24" s="7">
        <f t="shared" si="15"/>
        <v>600000</v>
      </c>
      <c r="M24" s="7">
        <f t="shared" si="15"/>
        <v>24000</v>
      </c>
      <c r="O24" s="7">
        <f t="shared" si="7"/>
        <v>114800</v>
      </c>
      <c r="P24" s="7">
        <f>'დამტკ. ბიუჯ.'!E24</f>
        <v>111000</v>
      </c>
      <c r="Q24" s="7">
        <f>'დამტკ. საკუთ.'!E24</f>
        <v>3800</v>
      </c>
      <c r="R24" s="7">
        <f>'ცვლილ. ბიუჯ.'!F24</f>
        <v>5000</v>
      </c>
      <c r="S24" s="7">
        <f>'ცვლილ. საკუთ.'!F24</f>
        <v>0</v>
      </c>
      <c r="T24" s="7">
        <f>'მთავრ. ფონდი'!F24</f>
        <v>0</v>
      </c>
      <c r="U24" s="7">
        <f>'პრეზ. ფონდი'!F24</f>
        <v>0</v>
      </c>
      <c r="V24" s="7">
        <f>'დაზუსტ. ნაერთი'!E24</f>
        <v>119800</v>
      </c>
      <c r="W24" s="7">
        <f>'დაზუსტ. ბიუჯ.'!E24</f>
        <v>116000</v>
      </c>
      <c r="X24" s="7">
        <f>'დაზუსტ. საკუთ.'!E24</f>
        <v>3800</v>
      </c>
      <c r="Z24" s="7">
        <f t="shared" si="8"/>
        <v>190900</v>
      </c>
      <c r="AA24" s="7">
        <f>'დამტკ. ბიუჯ.'!F24</f>
        <v>180600</v>
      </c>
      <c r="AB24" s="7">
        <f>'დამტკ. საკუთ.'!F24</f>
        <v>10300</v>
      </c>
      <c r="AC24" s="7">
        <f>'ცვლილ. ბიუჯ.'!G24</f>
        <v>-5000</v>
      </c>
      <c r="AD24" s="7">
        <f>'ცვლილ. საკუთ.'!G24</f>
        <v>2000</v>
      </c>
      <c r="AE24" s="7">
        <f>'მთავრ. ფონდი'!G24</f>
        <v>0</v>
      </c>
      <c r="AF24" s="7">
        <f>'პრეზ. ფონდი'!G24</f>
        <v>0</v>
      </c>
      <c r="AG24" s="7">
        <f>'დაზუსტ. ნაერთი'!F24</f>
        <v>187900</v>
      </c>
      <c r="AH24" s="7">
        <f>'დაზუსტ. ბიუჯ.'!F24</f>
        <v>175600</v>
      </c>
      <c r="AI24" s="7">
        <f>'დაზუსტ. საკუთ.'!F24</f>
        <v>12300</v>
      </c>
      <c r="AK24" s="7">
        <f t="shared" si="9"/>
        <v>305700</v>
      </c>
      <c r="AL24" s="7">
        <f t="shared" si="10"/>
        <v>291600</v>
      </c>
      <c r="AM24" s="7">
        <f t="shared" si="11"/>
        <v>14100</v>
      </c>
      <c r="AN24" s="7">
        <f t="shared" si="11"/>
        <v>0</v>
      </c>
      <c r="AO24" s="7">
        <f t="shared" si="11"/>
        <v>2000</v>
      </c>
      <c r="AP24" s="7">
        <f t="shared" si="11"/>
        <v>0</v>
      </c>
      <c r="AQ24" s="7">
        <f t="shared" si="11"/>
        <v>0</v>
      </c>
      <c r="AR24" s="7">
        <f t="shared" si="16"/>
        <v>307700</v>
      </c>
      <c r="AS24" s="7">
        <f t="shared" si="16"/>
        <v>291600</v>
      </c>
      <c r="AT24" s="7">
        <f t="shared" si="16"/>
        <v>16100</v>
      </c>
      <c r="AV24" s="7">
        <f t="shared" si="12"/>
        <v>227600</v>
      </c>
      <c r="AW24" s="7">
        <f>'დამტკ. ბიუჯ.'!G24</f>
        <v>223400</v>
      </c>
      <c r="AX24" s="7">
        <f>'დამტკ. საკუთ.'!G24</f>
        <v>4200</v>
      </c>
      <c r="AY24" s="7">
        <f>'ცვლილ. ბიუჯ.'!H24</f>
        <v>0</v>
      </c>
      <c r="AZ24" s="7">
        <f>'ცვლილ. საკუთ.'!H24</f>
        <v>0</v>
      </c>
      <c r="BA24" s="7">
        <f>'მთავრ. ფონდი'!H24</f>
        <v>0</v>
      </c>
      <c r="BB24" s="7">
        <f>'პრეზ. ფონდი'!H24</f>
        <v>0</v>
      </c>
      <c r="BC24" s="7">
        <f>'დაზუსტ. ნაერთი'!G24</f>
        <v>227600</v>
      </c>
      <c r="BD24" s="7">
        <f>'დაზუსტ. ბიუჯ.'!G24</f>
        <v>223400</v>
      </c>
      <c r="BE24" s="7">
        <f>'დაზუსტ. საკუთ.'!G24</f>
        <v>4200</v>
      </c>
      <c r="BG24" s="7">
        <f t="shared" si="13"/>
        <v>533300</v>
      </c>
      <c r="BH24" s="7">
        <f t="shared" si="13"/>
        <v>515000</v>
      </c>
      <c r="BI24" s="7">
        <f t="shared" si="13"/>
        <v>18300</v>
      </c>
      <c r="BJ24" s="7">
        <f t="shared" si="13"/>
        <v>0</v>
      </c>
      <c r="BK24" s="7">
        <f t="shared" si="13"/>
        <v>2000</v>
      </c>
      <c r="BL24" s="7">
        <f t="shared" si="17"/>
        <v>0</v>
      </c>
      <c r="BM24" s="7">
        <f t="shared" si="17"/>
        <v>0</v>
      </c>
      <c r="BN24" s="7">
        <f t="shared" si="17"/>
        <v>535300</v>
      </c>
      <c r="BO24" s="7">
        <f t="shared" si="17"/>
        <v>515000</v>
      </c>
      <c r="BP24" s="7">
        <f t="shared" si="18"/>
        <v>20300</v>
      </c>
      <c r="BR24" s="7">
        <f t="shared" si="14"/>
        <v>88700</v>
      </c>
      <c r="BS24" s="7">
        <f>'დამტკ. ბიუჯ.'!H24</f>
        <v>85000</v>
      </c>
      <c r="BT24" s="7">
        <f>'დამტკ. საკუთ.'!H24</f>
        <v>3700</v>
      </c>
      <c r="BU24" s="7">
        <f>'ცვლილ. ბიუჯ.'!I24</f>
        <v>0</v>
      </c>
      <c r="BV24" s="7">
        <f>'ცვლილ. საკუთ.'!I24</f>
        <v>0</v>
      </c>
      <c r="BW24" s="7">
        <f>'მთავრ. ფონდი'!I24</f>
        <v>0</v>
      </c>
      <c r="BX24" s="7">
        <f>'პრეზ. ფონდი'!I24</f>
        <v>0</v>
      </c>
      <c r="BY24" s="7">
        <f>'დაზუსტ. ნაერთი'!H24</f>
        <v>88700</v>
      </c>
      <c r="BZ24" s="7">
        <f>'დაზუსტ. ბიუჯ.'!H24</f>
        <v>85000</v>
      </c>
      <c r="CA24" s="7">
        <f>'დაზუსტ. საკუთ.'!H24</f>
        <v>3700</v>
      </c>
    </row>
    <row r="25" spans="1:79" x14ac:dyDescent="0.25">
      <c r="A25" t="str">
        <f t="shared" si="3"/>
        <v>b</v>
      </c>
      <c r="B25" s="5"/>
      <c r="C25" s="6" t="s">
        <v>19</v>
      </c>
      <c r="D25" s="7">
        <f t="shared" si="4"/>
        <v>0</v>
      </c>
      <c r="E25" s="7">
        <f t="shared" si="5"/>
        <v>0</v>
      </c>
      <c r="F25" s="7">
        <f t="shared" si="6"/>
        <v>0</v>
      </c>
      <c r="G25" s="7">
        <f t="shared" si="6"/>
        <v>0</v>
      </c>
      <c r="H25" s="7">
        <f t="shared" si="6"/>
        <v>0</v>
      </c>
      <c r="I25" s="7">
        <f t="shared" si="6"/>
        <v>0</v>
      </c>
      <c r="J25" s="7">
        <f t="shared" si="6"/>
        <v>0</v>
      </c>
      <c r="K25" s="7">
        <f t="shared" si="15"/>
        <v>0</v>
      </c>
      <c r="L25" s="7">
        <f t="shared" si="15"/>
        <v>0</v>
      </c>
      <c r="M25" s="7">
        <f t="shared" si="15"/>
        <v>0</v>
      </c>
      <c r="O25" s="7">
        <f t="shared" si="7"/>
        <v>0</v>
      </c>
      <c r="P25" s="7">
        <f>'დამტკ. ბიუჯ.'!E25</f>
        <v>0</v>
      </c>
      <c r="Q25" s="7">
        <f>'დამტკ. საკუთ.'!E25</f>
        <v>0</v>
      </c>
      <c r="R25" s="7">
        <f>'ცვლილ. ბიუჯ.'!F25</f>
        <v>0</v>
      </c>
      <c r="S25" s="7">
        <f>'ცვლილ. საკუთ.'!F25</f>
        <v>0</v>
      </c>
      <c r="T25" s="7">
        <f>'მთავრ. ფონდი'!F25</f>
        <v>0</v>
      </c>
      <c r="U25" s="7">
        <f>'პრეზ. ფონდი'!F25</f>
        <v>0</v>
      </c>
      <c r="V25" s="7">
        <f>'დაზუსტ. ნაერთი'!E25</f>
        <v>0</v>
      </c>
      <c r="W25" s="7">
        <f>'დაზუსტ. ბიუჯ.'!E25</f>
        <v>0</v>
      </c>
      <c r="X25" s="7">
        <f>'დაზუსტ. საკუთ.'!E25</f>
        <v>0</v>
      </c>
      <c r="Z25" s="7">
        <f t="shared" si="8"/>
        <v>0</v>
      </c>
      <c r="AA25" s="7">
        <f>'დამტკ. ბიუჯ.'!F25</f>
        <v>0</v>
      </c>
      <c r="AB25" s="7">
        <f>'დამტკ. საკუთ.'!F25</f>
        <v>0</v>
      </c>
      <c r="AC25" s="7">
        <f>'ცვლილ. ბიუჯ.'!G25</f>
        <v>0</v>
      </c>
      <c r="AD25" s="7">
        <f>'ცვლილ. საკუთ.'!G25</f>
        <v>0</v>
      </c>
      <c r="AE25" s="7">
        <f>'მთავრ. ფონდი'!G25</f>
        <v>0</v>
      </c>
      <c r="AF25" s="7">
        <f>'პრეზ. ფონდი'!G25</f>
        <v>0</v>
      </c>
      <c r="AG25" s="7">
        <f>'დაზუსტ. ნაერთი'!F25</f>
        <v>0</v>
      </c>
      <c r="AH25" s="7">
        <f>'დაზუსტ. ბიუჯ.'!F25</f>
        <v>0</v>
      </c>
      <c r="AI25" s="7">
        <f>'დაზუსტ. საკუთ.'!F25</f>
        <v>0</v>
      </c>
      <c r="AK25" s="7">
        <f t="shared" si="9"/>
        <v>0</v>
      </c>
      <c r="AL25" s="7">
        <f t="shared" si="10"/>
        <v>0</v>
      </c>
      <c r="AM25" s="7">
        <f t="shared" si="11"/>
        <v>0</v>
      </c>
      <c r="AN25" s="7">
        <f t="shared" si="11"/>
        <v>0</v>
      </c>
      <c r="AO25" s="7">
        <f t="shared" si="11"/>
        <v>0</v>
      </c>
      <c r="AP25" s="7">
        <f t="shared" si="11"/>
        <v>0</v>
      </c>
      <c r="AQ25" s="7">
        <f t="shared" si="11"/>
        <v>0</v>
      </c>
      <c r="AR25" s="7">
        <f t="shared" si="16"/>
        <v>0</v>
      </c>
      <c r="AS25" s="7">
        <f t="shared" si="16"/>
        <v>0</v>
      </c>
      <c r="AT25" s="7">
        <f t="shared" si="16"/>
        <v>0</v>
      </c>
      <c r="AV25" s="7">
        <f t="shared" si="12"/>
        <v>0</v>
      </c>
      <c r="AW25" s="7">
        <f>'დამტკ. ბიუჯ.'!G25</f>
        <v>0</v>
      </c>
      <c r="AX25" s="7">
        <f>'დამტკ. საკუთ.'!G25</f>
        <v>0</v>
      </c>
      <c r="AY25" s="7">
        <f>'ცვლილ. ბიუჯ.'!H25</f>
        <v>0</v>
      </c>
      <c r="AZ25" s="7">
        <f>'ცვლილ. საკუთ.'!H25</f>
        <v>0</v>
      </c>
      <c r="BA25" s="7">
        <f>'მთავრ. ფონდი'!H25</f>
        <v>0</v>
      </c>
      <c r="BB25" s="7">
        <f>'პრეზ. ფონდი'!H25</f>
        <v>0</v>
      </c>
      <c r="BC25" s="7">
        <f>'დაზუსტ. ნაერთი'!G25</f>
        <v>0</v>
      </c>
      <c r="BD25" s="7">
        <f>'დაზუსტ. ბიუჯ.'!G25</f>
        <v>0</v>
      </c>
      <c r="BE25" s="7">
        <f>'დაზუსტ. საკუთ.'!G25</f>
        <v>0</v>
      </c>
      <c r="BG25" s="7">
        <f t="shared" si="13"/>
        <v>0</v>
      </c>
      <c r="BH25" s="7">
        <f t="shared" si="13"/>
        <v>0</v>
      </c>
      <c r="BI25" s="7">
        <f t="shared" si="13"/>
        <v>0</v>
      </c>
      <c r="BJ25" s="7">
        <f t="shared" si="13"/>
        <v>0</v>
      </c>
      <c r="BK25" s="7">
        <f t="shared" si="13"/>
        <v>0</v>
      </c>
      <c r="BL25" s="7">
        <f t="shared" si="17"/>
        <v>0</v>
      </c>
      <c r="BM25" s="7">
        <f t="shared" si="17"/>
        <v>0</v>
      </c>
      <c r="BN25" s="7">
        <f t="shared" si="17"/>
        <v>0</v>
      </c>
      <c r="BO25" s="7">
        <f t="shared" si="17"/>
        <v>0</v>
      </c>
      <c r="BP25" s="7">
        <f t="shared" si="18"/>
        <v>0</v>
      </c>
      <c r="BR25" s="7">
        <f t="shared" si="14"/>
        <v>0</v>
      </c>
      <c r="BS25" s="7">
        <f>'დამტკ. ბიუჯ.'!H25</f>
        <v>0</v>
      </c>
      <c r="BT25" s="7">
        <f>'დამტკ. საკუთ.'!H25</f>
        <v>0</v>
      </c>
      <c r="BU25" s="7">
        <f>'ცვლილ. ბიუჯ.'!I25</f>
        <v>0</v>
      </c>
      <c r="BV25" s="7">
        <f>'ცვლილ. საკუთ.'!I25</f>
        <v>0</v>
      </c>
      <c r="BW25" s="7">
        <f>'მთავრ. ფონდი'!I25</f>
        <v>0</v>
      </c>
      <c r="BX25" s="7">
        <f>'პრეზ. ფონდი'!I25</f>
        <v>0</v>
      </c>
      <c r="BY25" s="7">
        <f>'დაზუსტ. ნაერთი'!H25</f>
        <v>0</v>
      </c>
      <c r="BZ25" s="7">
        <f>'დაზუსტ. ბიუჯ.'!H25</f>
        <v>0</v>
      </c>
      <c r="CA25" s="7">
        <f>'დაზუსტ. საკუთ.'!H25</f>
        <v>0</v>
      </c>
    </row>
    <row r="26" spans="1:79" ht="15.75" thickBot="1" x14ac:dyDescent="0.3">
      <c r="A26" t="str">
        <f t="shared" si="3"/>
        <v>a</v>
      </c>
      <c r="B26" s="11"/>
      <c r="C26" s="12" t="s">
        <v>20</v>
      </c>
      <c r="D26" s="13">
        <f t="shared" si="4"/>
        <v>0</v>
      </c>
      <c r="E26" s="13">
        <f t="shared" si="5"/>
        <v>0</v>
      </c>
      <c r="F26" s="13">
        <f t="shared" si="6"/>
        <v>0</v>
      </c>
      <c r="G26" s="13">
        <f t="shared" si="6"/>
        <v>19559</v>
      </c>
      <c r="H26" s="13">
        <f t="shared" si="6"/>
        <v>1687</v>
      </c>
      <c r="I26" s="13">
        <f t="shared" si="6"/>
        <v>0</v>
      </c>
      <c r="J26" s="13">
        <f t="shared" si="6"/>
        <v>0</v>
      </c>
      <c r="K26" s="13">
        <f t="shared" si="15"/>
        <v>21246</v>
      </c>
      <c r="L26" s="13">
        <f t="shared" si="15"/>
        <v>19559</v>
      </c>
      <c r="M26" s="13">
        <f t="shared" si="15"/>
        <v>1687</v>
      </c>
      <c r="O26" s="13">
        <f t="shared" si="7"/>
        <v>0</v>
      </c>
      <c r="P26" s="13">
        <f>'დამტკ. ბიუჯ.'!E26</f>
        <v>0</v>
      </c>
      <c r="Q26" s="13">
        <f>'დამტკ. საკუთ.'!E26</f>
        <v>0</v>
      </c>
      <c r="R26" s="13">
        <f>'ცვლილ. ბიუჯ.'!F26</f>
        <v>19559</v>
      </c>
      <c r="S26" s="13">
        <f>'ცვლილ. საკუთ.'!F26</f>
        <v>1687</v>
      </c>
      <c r="T26" s="13">
        <f>'მთავრ. ფონდი'!F26</f>
        <v>0</v>
      </c>
      <c r="U26" s="13">
        <f>'პრეზ. ფონდი'!F26</f>
        <v>0</v>
      </c>
      <c r="V26" s="13">
        <f>'დაზუსტ. ნაერთი'!E26</f>
        <v>21246</v>
      </c>
      <c r="W26" s="13">
        <f>'დაზუსტ. ბიუჯ.'!E26</f>
        <v>19559</v>
      </c>
      <c r="X26" s="13">
        <f>'დაზუსტ. საკუთ.'!E26</f>
        <v>1687</v>
      </c>
      <c r="Z26" s="13">
        <f t="shared" si="8"/>
        <v>0</v>
      </c>
      <c r="AA26" s="13">
        <f>'დამტკ. ბიუჯ.'!F26</f>
        <v>0</v>
      </c>
      <c r="AB26" s="13">
        <f>'დამტკ. საკუთ.'!F26</f>
        <v>0</v>
      </c>
      <c r="AC26" s="13">
        <f>'ცვლილ. ბიუჯ.'!G26</f>
        <v>0</v>
      </c>
      <c r="AD26" s="13">
        <f>'ცვლილ. საკუთ.'!G26</f>
        <v>0</v>
      </c>
      <c r="AE26" s="13">
        <f>'მთავრ. ფონდი'!G26</f>
        <v>0</v>
      </c>
      <c r="AF26" s="13">
        <f>'პრეზ. ფონდი'!G26</f>
        <v>0</v>
      </c>
      <c r="AG26" s="13">
        <f>'დაზუსტ. ნაერთი'!F26</f>
        <v>0</v>
      </c>
      <c r="AH26" s="13">
        <f>'დაზუსტ. ბიუჯ.'!F26</f>
        <v>0</v>
      </c>
      <c r="AI26" s="13">
        <f>'დაზუსტ. საკუთ.'!F26</f>
        <v>0</v>
      </c>
      <c r="AK26" s="13">
        <f t="shared" si="9"/>
        <v>0</v>
      </c>
      <c r="AL26" s="13">
        <f t="shared" si="10"/>
        <v>0</v>
      </c>
      <c r="AM26" s="13">
        <f t="shared" si="11"/>
        <v>0</v>
      </c>
      <c r="AN26" s="13">
        <f t="shared" si="11"/>
        <v>19559</v>
      </c>
      <c r="AO26" s="13">
        <f t="shared" si="11"/>
        <v>1687</v>
      </c>
      <c r="AP26" s="13">
        <f t="shared" si="11"/>
        <v>0</v>
      </c>
      <c r="AQ26" s="13">
        <f t="shared" si="11"/>
        <v>0</v>
      </c>
      <c r="AR26" s="13">
        <f t="shared" si="16"/>
        <v>21246</v>
      </c>
      <c r="AS26" s="13">
        <f t="shared" si="16"/>
        <v>19559</v>
      </c>
      <c r="AT26" s="13">
        <f t="shared" si="16"/>
        <v>1687</v>
      </c>
      <c r="AV26" s="13">
        <f t="shared" si="12"/>
        <v>0</v>
      </c>
      <c r="AW26" s="13">
        <f>'დამტკ. ბიუჯ.'!G26</f>
        <v>0</v>
      </c>
      <c r="AX26" s="13">
        <f>'დამტკ. საკუთ.'!G26</f>
        <v>0</v>
      </c>
      <c r="AY26" s="13">
        <f>'ცვლილ. ბიუჯ.'!H26</f>
        <v>0</v>
      </c>
      <c r="AZ26" s="13">
        <f>'ცვლილ. საკუთ.'!H26</f>
        <v>0</v>
      </c>
      <c r="BA26" s="13">
        <f>'მთავრ. ფონდი'!H26</f>
        <v>0</v>
      </c>
      <c r="BB26" s="13">
        <f>'პრეზ. ფონდი'!H26</f>
        <v>0</v>
      </c>
      <c r="BC26" s="13">
        <f>'დაზუსტ. ნაერთი'!G26</f>
        <v>0</v>
      </c>
      <c r="BD26" s="13">
        <f>'დაზუსტ. ბიუჯ.'!G26</f>
        <v>0</v>
      </c>
      <c r="BE26" s="13">
        <f>'დაზუსტ. საკუთ.'!G26</f>
        <v>0</v>
      </c>
      <c r="BG26" s="13">
        <f t="shared" si="13"/>
        <v>0</v>
      </c>
      <c r="BH26" s="13">
        <f t="shared" si="13"/>
        <v>0</v>
      </c>
      <c r="BI26" s="13">
        <f t="shared" si="13"/>
        <v>0</v>
      </c>
      <c r="BJ26" s="13">
        <f t="shared" si="13"/>
        <v>19559</v>
      </c>
      <c r="BK26" s="13">
        <f t="shared" si="13"/>
        <v>1687</v>
      </c>
      <c r="BL26" s="13">
        <f t="shared" si="17"/>
        <v>0</v>
      </c>
      <c r="BM26" s="13">
        <f t="shared" si="17"/>
        <v>0</v>
      </c>
      <c r="BN26" s="13">
        <f t="shared" si="17"/>
        <v>21246</v>
      </c>
      <c r="BO26" s="13">
        <f t="shared" si="17"/>
        <v>19559</v>
      </c>
      <c r="BP26" s="13">
        <f t="shared" si="18"/>
        <v>1687</v>
      </c>
      <c r="BR26" s="13">
        <f t="shared" si="14"/>
        <v>0</v>
      </c>
      <c r="BS26" s="13">
        <f>'დამტკ. ბიუჯ.'!H26</f>
        <v>0</v>
      </c>
      <c r="BT26" s="13">
        <f>'დამტკ. საკუთ.'!H26</f>
        <v>0</v>
      </c>
      <c r="BU26" s="13">
        <f>'ცვლილ. ბიუჯ.'!I26</f>
        <v>0</v>
      </c>
      <c r="BV26" s="13">
        <f>'ცვლილ. საკუთ.'!I26</f>
        <v>0</v>
      </c>
      <c r="BW26" s="13">
        <f>'მთავრ. ფონდი'!I26</f>
        <v>0</v>
      </c>
      <c r="BX26" s="13">
        <f>'პრეზ. ფონდი'!I26</f>
        <v>0</v>
      </c>
      <c r="BY26" s="13">
        <f>'დაზუსტ. ნაერთი'!H26</f>
        <v>0</v>
      </c>
      <c r="BZ26" s="13">
        <f>'დაზუსტ. ბიუჯ.'!H26</f>
        <v>0</v>
      </c>
      <c r="CA26" s="13">
        <f>'დაზუსტ. საკუთ.'!H26</f>
        <v>0</v>
      </c>
    </row>
    <row r="27" spans="1:79" ht="31.5" thickTop="1" thickBot="1" x14ac:dyDescent="0.3">
      <c r="A27" t="str">
        <f t="shared" si="3"/>
        <v>a</v>
      </c>
      <c r="B27" s="3" t="s">
        <v>23</v>
      </c>
      <c r="C27" s="4" t="s">
        <v>24</v>
      </c>
      <c r="D27" s="4">
        <f t="shared" si="4"/>
        <v>9184000</v>
      </c>
      <c r="E27" s="4">
        <f t="shared" si="5"/>
        <v>9184000</v>
      </c>
      <c r="F27" s="4">
        <f t="shared" si="6"/>
        <v>0</v>
      </c>
      <c r="G27" s="4">
        <f t="shared" si="6"/>
        <v>-163400</v>
      </c>
      <c r="H27" s="4">
        <f t="shared" si="6"/>
        <v>0</v>
      </c>
      <c r="I27" s="4">
        <f t="shared" si="6"/>
        <v>0</v>
      </c>
      <c r="J27" s="4">
        <f t="shared" si="6"/>
        <v>0</v>
      </c>
      <c r="K27" s="4">
        <f t="shared" si="15"/>
        <v>9020600</v>
      </c>
      <c r="L27" s="4">
        <f t="shared" si="15"/>
        <v>9020600</v>
      </c>
      <c r="M27" s="4">
        <f t="shared" si="15"/>
        <v>0</v>
      </c>
      <c r="O27" s="4">
        <f t="shared" si="7"/>
        <v>1564500</v>
      </c>
      <c r="P27" s="4">
        <f>'დამტკ. ბიუჯ.'!E27</f>
        <v>1564500</v>
      </c>
      <c r="Q27" s="4">
        <f>'დამტკ. საკუთ.'!E27</f>
        <v>0</v>
      </c>
      <c r="R27" s="4">
        <f>'ცვლილ. ბიუჯ.'!F27</f>
        <v>71000</v>
      </c>
      <c r="S27" s="4">
        <f>'ცვლილ. საკუთ.'!F27</f>
        <v>0</v>
      </c>
      <c r="T27" s="4">
        <f>'მთავრ. ფონდი'!F27</f>
        <v>0</v>
      </c>
      <c r="U27" s="4">
        <f>'პრეზ. ფონდი'!F27</f>
        <v>0</v>
      </c>
      <c r="V27" s="4">
        <f>'დაზუსტ. ნაერთი'!E27</f>
        <v>1635500</v>
      </c>
      <c r="W27" s="4">
        <f>'დაზუსტ. ბიუჯ.'!E27</f>
        <v>1635500</v>
      </c>
      <c r="X27" s="4">
        <f>'დაზუსტ. საკუთ.'!E27</f>
        <v>0</v>
      </c>
      <c r="Z27" s="4">
        <f t="shared" si="8"/>
        <v>1706500</v>
      </c>
      <c r="AA27" s="4">
        <f>'დამტკ. ბიუჯ.'!F27</f>
        <v>1706500</v>
      </c>
      <c r="AB27" s="4">
        <f>'დამტკ. საკუთ.'!F27</f>
        <v>0</v>
      </c>
      <c r="AC27" s="4">
        <f>'ცვლილ. ბიუჯ.'!G27</f>
        <v>66800</v>
      </c>
      <c r="AD27" s="4">
        <f>'ცვლილ. საკუთ.'!G27</f>
        <v>0</v>
      </c>
      <c r="AE27" s="4">
        <f>'მთავრ. ფონდი'!G27</f>
        <v>0</v>
      </c>
      <c r="AF27" s="4">
        <f>'პრეზ. ფონდი'!G27</f>
        <v>0</v>
      </c>
      <c r="AG27" s="4">
        <f>'დაზუსტ. ნაერთი'!F27</f>
        <v>1773300</v>
      </c>
      <c r="AH27" s="4">
        <f>'დაზუსტ. ბიუჯ.'!F27</f>
        <v>1773300</v>
      </c>
      <c r="AI27" s="4">
        <f>'დაზუსტ. საკუთ.'!F27</f>
        <v>0</v>
      </c>
      <c r="AK27" s="4">
        <f t="shared" si="9"/>
        <v>3271000</v>
      </c>
      <c r="AL27" s="4">
        <f t="shared" si="10"/>
        <v>3271000</v>
      </c>
      <c r="AM27" s="4">
        <f t="shared" si="11"/>
        <v>0</v>
      </c>
      <c r="AN27" s="4">
        <f t="shared" si="11"/>
        <v>137800</v>
      </c>
      <c r="AO27" s="4">
        <f t="shared" si="11"/>
        <v>0</v>
      </c>
      <c r="AP27" s="4">
        <f t="shared" si="11"/>
        <v>0</v>
      </c>
      <c r="AQ27" s="4">
        <f t="shared" si="11"/>
        <v>0</v>
      </c>
      <c r="AR27" s="4">
        <f t="shared" si="16"/>
        <v>3408800</v>
      </c>
      <c r="AS27" s="4">
        <f t="shared" si="16"/>
        <v>3408800</v>
      </c>
      <c r="AT27" s="4">
        <f t="shared" si="16"/>
        <v>0</v>
      </c>
      <c r="AV27" s="4">
        <f t="shared" si="12"/>
        <v>3996500</v>
      </c>
      <c r="AW27" s="4">
        <f>'დამტკ. ბიუჯ.'!G27</f>
        <v>3996500</v>
      </c>
      <c r="AX27" s="4">
        <f>'დამტკ. საკუთ.'!G27</f>
        <v>0</v>
      </c>
      <c r="AY27" s="4">
        <f>'ცვლილ. ბიუჯ.'!H27</f>
        <v>-143600</v>
      </c>
      <c r="AZ27" s="4">
        <f>'ცვლილ. საკუთ.'!H27</f>
        <v>0</v>
      </c>
      <c r="BA27" s="4">
        <f>'მთავრ. ფონდი'!H27</f>
        <v>0</v>
      </c>
      <c r="BB27" s="4">
        <f>'პრეზ. ფონდი'!H27</f>
        <v>0</v>
      </c>
      <c r="BC27" s="4">
        <f>'დაზუსტ. ნაერთი'!G27</f>
        <v>3852900</v>
      </c>
      <c r="BD27" s="4">
        <f>'დაზუსტ. ბიუჯ.'!G27</f>
        <v>3852900</v>
      </c>
      <c r="BE27" s="4">
        <f>'დაზუსტ. საკუთ.'!G27</f>
        <v>0</v>
      </c>
      <c r="BG27" s="4">
        <f t="shared" si="13"/>
        <v>7267500</v>
      </c>
      <c r="BH27" s="4">
        <f t="shared" si="13"/>
        <v>7267500</v>
      </c>
      <c r="BI27" s="4">
        <f t="shared" si="13"/>
        <v>0</v>
      </c>
      <c r="BJ27" s="4">
        <f t="shared" si="13"/>
        <v>-5800</v>
      </c>
      <c r="BK27" s="4">
        <f t="shared" si="13"/>
        <v>0</v>
      </c>
      <c r="BL27" s="4">
        <f t="shared" si="17"/>
        <v>0</v>
      </c>
      <c r="BM27" s="4">
        <f t="shared" si="17"/>
        <v>0</v>
      </c>
      <c r="BN27" s="4">
        <f t="shared" si="17"/>
        <v>7261700</v>
      </c>
      <c r="BO27" s="4">
        <f t="shared" si="17"/>
        <v>7261700</v>
      </c>
      <c r="BP27" s="4">
        <f t="shared" si="18"/>
        <v>0</v>
      </c>
      <c r="BR27" s="4">
        <f t="shared" si="14"/>
        <v>1916500</v>
      </c>
      <c r="BS27" s="4">
        <f>'დამტკ. ბიუჯ.'!H27</f>
        <v>1916500</v>
      </c>
      <c r="BT27" s="4">
        <f>'დამტკ. საკუთ.'!H27</f>
        <v>0</v>
      </c>
      <c r="BU27" s="4">
        <f>'ცვლილ. ბიუჯ.'!I27</f>
        <v>-157600</v>
      </c>
      <c r="BV27" s="4">
        <f>'ცვლილ. საკუთ.'!I27</f>
        <v>0</v>
      </c>
      <c r="BW27" s="4">
        <f>'მთავრ. ფონდი'!I27</f>
        <v>0</v>
      </c>
      <c r="BX27" s="4">
        <f>'პრეზ. ფონდი'!I27</f>
        <v>0</v>
      </c>
      <c r="BY27" s="4">
        <f>'დაზუსტ. ნაერთი'!H27</f>
        <v>1758900</v>
      </c>
      <c r="BZ27" s="4">
        <f>'დაზუსტ. ბიუჯ.'!H27</f>
        <v>1758900</v>
      </c>
      <c r="CA27" s="4">
        <f>'დაზუსტ. საკუთ.'!H27</f>
        <v>0</v>
      </c>
    </row>
    <row r="28" spans="1:79" ht="15.75" thickTop="1" x14ac:dyDescent="0.25">
      <c r="A28" t="str">
        <f t="shared" si="3"/>
        <v>a</v>
      </c>
      <c r="B28" s="5"/>
      <c r="C28" s="6" t="s">
        <v>10</v>
      </c>
      <c r="D28" s="7">
        <f t="shared" si="4"/>
        <v>9084000</v>
      </c>
      <c r="E28" s="7">
        <f t="shared" si="5"/>
        <v>9084000</v>
      </c>
      <c r="F28" s="7">
        <f t="shared" si="6"/>
        <v>0</v>
      </c>
      <c r="G28" s="7">
        <f t="shared" si="6"/>
        <v>-164029</v>
      </c>
      <c r="H28" s="7">
        <f t="shared" si="6"/>
        <v>0</v>
      </c>
      <c r="I28" s="7">
        <f t="shared" si="6"/>
        <v>0</v>
      </c>
      <c r="J28" s="7">
        <f t="shared" si="6"/>
        <v>0</v>
      </c>
      <c r="K28" s="7">
        <f t="shared" si="15"/>
        <v>8919971</v>
      </c>
      <c r="L28" s="7">
        <f t="shared" si="15"/>
        <v>8919971</v>
      </c>
      <c r="M28" s="7">
        <f t="shared" si="15"/>
        <v>0</v>
      </c>
      <c r="O28" s="7">
        <f t="shared" si="7"/>
        <v>1554500</v>
      </c>
      <c r="P28" s="7">
        <f>'დამტკ. ბიუჯ.'!E28</f>
        <v>1554500</v>
      </c>
      <c r="Q28" s="7">
        <f>'დამტკ. საკუთ.'!E28</f>
        <v>0</v>
      </c>
      <c r="R28" s="7">
        <f>'ცვლილ. ბიუჯ.'!F28</f>
        <v>65371</v>
      </c>
      <c r="S28" s="7">
        <f>'ცვლილ. საკუთ.'!F28</f>
        <v>0</v>
      </c>
      <c r="T28" s="7">
        <f>'მთავრ. ფონდი'!F28</f>
        <v>0</v>
      </c>
      <c r="U28" s="7">
        <f>'პრეზ. ფონდი'!F28</f>
        <v>0</v>
      </c>
      <c r="V28" s="7">
        <f>'დაზუსტ. ნაერთი'!E28</f>
        <v>1619871</v>
      </c>
      <c r="W28" s="7">
        <f>'დაზუსტ. ბიუჯ.'!E28</f>
        <v>1619871</v>
      </c>
      <c r="X28" s="7">
        <f>'დაზუსტ. საკუთ.'!E28</f>
        <v>0</v>
      </c>
      <c r="Z28" s="7">
        <f t="shared" si="8"/>
        <v>1676500</v>
      </c>
      <c r="AA28" s="7">
        <f>'დამტკ. ბიუჯ.'!F28</f>
        <v>1676500</v>
      </c>
      <c r="AB28" s="7">
        <f>'დამტკ. საკუთ.'!F28</f>
        <v>0</v>
      </c>
      <c r="AC28" s="7">
        <f>'ცვლილ. ბიუჯ.'!G28</f>
        <v>71800</v>
      </c>
      <c r="AD28" s="7">
        <f>'ცვლილ. საკუთ.'!G28</f>
        <v>0</v>
      </c>
      <c r="AE28" s="7">
        <f>'მთავრ. ფონდი'!G28</f>
        <v>0</v>
      </c>
      <c r="AF28" s="7">
        <f>'პრეზ. ფონდი'!G28</f>
        <v>0</v>
      </c>
      <c r="AG28" s="7">
        <f>'დაზუსტ. ნაერთი'!F28</f>
        <v>1748300</v>
      </c>
      <c r="AH28" s="7">
        <f>'დაზუსტ. ბიუჯ.'!F28</f>
        <v>1748300</v>
      </c>
      <c r="AI28" s="7">
        <f>'დაზუსტ. საკუთ.'!F28</f>
        <v>0</v>
      </c>
      <c r="AK28" s="7">
        <f t="shared" si="9"/>
        <v>3231000</v>
      </c>
      <c r="AL28" s="7">
        <f t="shared" si="10"/>
        <v>3231000</v>
      </c>
      <c r="AM28" s="7">
        <f t="shared" si="11"/>
        <v>0</v>
      </c>
      <c r="AN28" s="7">
        <f t="shared" si="11"/>
        <v>137171</v>
      </c>
      <c r="AO28" s="7">
        <f t="shared" si="11"/>
        <v>0</v>
      </c>
      <c r="AP28" s="7">
        <f t="shared" si="11"/>
        <v>0</v>
      </c>
      <c r="AQ28" s="7">
        <f t="shared" si="11"/>
        <v>0</v>
      </c>
      <c r="AR28" s="7">
        <f t="shared" si="16"/>
        <v>3368171</v>
      </c>
      <c r="AS28" s="7">
        <f t="shared" si="16"/>
        <v>3368171</v>
      </c>
      <c r="AT28" s="7">
        <f t="shared" si="16"/>
        <v>0</v>
      </c>
      <c r="AV28" s="7">
        <f t="shared" si="12"/>
        <v>3966500</v>
      </c>
      <c r="AW28" s="7">
        <f>'დამტკ. ბიუჯ.'!G28</f>
        <v>3966500</v>
      </c>
      <c r="AX28" s="7">
        <f>'დამტკ. საკუთ.'!G28</f>
        <v>0</v>
      </c>
      <c r="AY28" s="7">
        <f>'ცვლილ. ბიუჯ.'!H28</f>
        <v>-143600</v>
      </c>
      <c r="AZ28" s="7">
        <f>'ცვლილ. საკუთ.'!H28</f>
        <v>0</v>
      </c>
      <c r="BA28" s="7">
        <f>'მთავრ. ფონდი'!H28</f>
        <v>0</v>
      </c>
      <c r="BB28" s="7">
        <f>'პრეზ. ფონდი'!H28</f>
        <v>0</v>
      </c>
      <c r="BC28" s="7">
        <f>'დაზუსტ. ნაერთი'!G28</f>
        <v>3822900</v>
      </c>
      <c r="BD28" s="7">
        <f>'დაზუსტ. ბიუჯ.'!G28</f>
        <v>3822900</v>
      </c>
      <c r="BE28" s="7">
        <f>'დაზუსტ. საკუთ.'!G28</f>
        <v>0</v>
      </c>
      <c r="BG28" s="7">
        <f t="shared" si="13"/>
        <v>7197500</v>
      </c>
      <c r="BH28" s="7">
        <f t="shared" si="13"/>
        <v>7197500</v>
      </c>
      <c r="BI28" s="7">
        <f t="shared" si="13"/>
        <v>0</v>
      </c>
      <c r="BJ28" s="7">
        <f t="shared" si="13"/>
        <v>-6429</v>
      </c>
      <c r="BK28" s="7">
        <f t="shared" si="13"/>
        <v>0</v>
      </c>
      <c r="BL28" s="7">
        <f t="shared" si="17"/>
        <v>0</v>
      </c>
      <c r="BM28" s="7">
        <f t="shared" si="17"/>
        <v>0</v>
      </c>
      <c r="BN28" s="7">
        <f t="shared" si="17"/>
        <v>7191071</v>
      </c>
      <c r="BO28" s="7">
        <f t="shared" si="17"/>
        <v>7191071</v>
      </c>
      <c r="BP28" s="7">
        <f t="shared" si="18"/>
        <v>0</v>
      </c>
      <c r="BR28" s="7">
        <f t="shared" si="14"/>
        <v>1886500</v>
      </c>
      <c r="BS28" s="7">
        <f>'დამტკ. ბიუჯ.'!H28</f>
        <v>1886500</v>
      </c>
      <c r="BT28" s="7">
        <f>'დამტკ. საკუთ.'!H28</f>
        <v>0</v>
      </c>
      <c r="BU28" s="7">
        <f>'ცვლილ. ბიუჯ.'!I28</f>
        <v>-157600</v>
      </c>
      <c r="BV28" s="7">
        <f>'ცვლილ. საკუთ.'!I28</f>
        <v>0</v>
      </c>
      <c r="BW28" s="7">
        <f>'მთავრ. ფონდი'!I28</f>
        <v>0</v>
      </c>
      <c r="BX28" s="7">
        <f>'პრეზ. ფონდი'!I28</f>
        <v>0</v>
      </c>
      <c r="BY28" s="7">
        <f>'დაზუსტ. ნაერთი'!H28</f>
        <v>1728900</v>
      </c>
      <c r="BZ28" s="7">
        <f>'დაზუსტ. ბიუჯ.'!H28</f>
        <v>1728900</v>
      </c>
      <c r="CA28" s="7">
        <f>'დაზუსტ. საკუთ.'!H28</f>
        <v>0</v>
      </c>
    </row>
    <row r="29" spans="1:79" x14ac:dyDescent="0.25">
      <c r="A29" t="str">
        <f t="shared" si="3"/>
        <v>a</v>
      </c>
      <c r="B29" s="8"/>
      <c r="C29" s="9" t="s">
        <v>11</v>
      </c>
      <c r="D29" s="10">
        <f t="shared" si="4"/>
        <v>3830000</v>
      </c>
      <c r="E29" s="10">
        <f t="shared" si="5"/>
        <v>3830000</v>
      </c>
      <c r="F29" s="10">
        <f t="shared" si="6"/>
        <v>0</v>
      </c>
      <c r="G29" s="10">
        <f t="shared" si="6"/>
        <v>-171400</v>
      </c>
      <c r="H29" s="10">
        <f t="shared" si="6"/>
        <v>0</v>
      </c>
      <c r="I29" s="10">
        <f t="shared" si="6"/>
        <v>0</v>
      </c>
      <c r="J29" s="10">
        <f t="shared" si="6"/>
        <v>0</v>
      </c>
      <c r="K29" s="10">
        <f t="shared" si="15"/>
        <v>3658600</v>
      </c>
      <c r="L29" s="10">
        <f t="shared" si="15"/>
        <v>3658600</v>
      </c>
      <c r="M29" s="10">
        <f t="shared" si="15"/>
        <v>0</v>
      </c>
      <c r="O29" s="10">
        <f t="shared" si="7"/>
        <v>950000</v>
      </c>
      <c r="P29" s="10">
        <f>'დამტკ. ბიუჯ.'!E29</f>
        <v>950000</v>
      </c>
      <c r="Q29" s="10">
        <f>'დამტკ. საკუთ.'!E29</f>
        <v>0</v>
      </c>
      <c r="R29" s="10">
        <f>'ცვლილ. ბიუჯ.'!F29</f>
        <v>-3000</v>
      </c>
      <c r="S29" s="10">
        <f>'ცვლილ. საკუთ.'!F29</f>
        <v>0</v>
      </c>
      <c r="T29" s="10">
        <f>'მთავრ. ფონდი'!F29</f>
        <v>0</v>
      </c>
      <c r="U29" s="10">
        <f>'პრეზ. ფონდი'!F29</f>
        <v>0</v>
      </c>
      <c r="V29" s="10">
        <f>'დაზუსტ. ნაერთი'!E29</f>
        <v>947000</v>
      </c>
      <c r="W29" s="10">
        <f>'დაზუსტ. ბიუჯ.'!E29</f>
        <v>947000</v>
      </c>
      <c r="X29" s="10">
        <f>'დაზუსტ. საკუთ.'!E29</f>
        <v>0</v>
      </c>
      <c r="Z29" s="10">
        <f t="shared" si="8"/>
        <v>950000</v>
      </c>
      <c r="AA29" s="10">
        <f>'დამტკ. ბიუჯ.'!F29</f>
        <v>950000</v>
      </c>
      <c r="AB29" s="10">
        <f>'დამტკ. საკუთ.'!F29</f>
        <v>0</v>
      </c>
      <c r="AC29" s="10">
        <f>'ცვლილ. ბიუჯ.'!G29</f>
        <v>-23200</v>
      </c>
      <c r="AD29" s="10">
        <f>'ცვლილ. საკუთ.'!G29</f>
        <v>0</v>
      </c>
      <c r="AE29" s="10">
        <f>'მთავრ. ფონდი'!G29</f>
        <v>0</v>
      </c>
      <c r="AF29" s="10">
        <f>'პრეზ. ფონდი'!G29</f>
        <v>0</v>
      </c>
      <c r="AG29" s="10">
        <f>'დაზუსტ. ნაერთი'!F29</f>
        <v>926800</v>
      </c>
      <c r="AH29" s="10">
        <f>'დაზუსტ. ბიუჯ.'!F29</f>
        <v>926800</v>
      </c>
      <c r="AI29" s="10">
        <f>'დაზუსტ. საკუთ.'!F29</f>
        <v>0</v>
      </c>
      <c r="AK29" s="10">
        <f t="shared" si="9"/>
        <v>1900000</v>
      </c>
      <c r="AL29" s="10">
        <f t="shared" si="10"/>
        <v>1900000</v>
      </c>
      <c r="AM29" s="10">
        <f t="shared" si="11"/>
        <v>0</v>
      </c>
      <c r="AN29" s="10">
        <f t="shared" si="11"/>
        <v>-26200</v>
      </c>
      <c r="AO29" s="10">
        <f t="shared" si="11"/>
        <v>0</v>
      </c>
      <c r="AP29" s="10">
        <f t="shared" si="11"/>
        <v>0</v>
      </c>
      <c r="AQ29" s="10">
        <f t="shared" si="11"/>
        <v>0</v>
      </c>
      <c r="AR29" s="10">
        <f t="shared" si="16"/>
        <v>1873800</v>
      </c>
      <c r="AS29" s="10">
        <f t="shared" si="16"/>
        <v>1873800</v>
      </c>
      <c r="AT29" s="10">
        <f t="shared" si="16"/>
        <v>0</v>
      </c>
      <c r="AV29" s="10">
        <f t="shared" si="12"/>
        <v>950000</v>
      </c>
      <c r="AW29" s="10">
        <f>'დამტკ. ბიუჯ.'!G29</f>
        <v>950000</v>
      </c>
      <c r="AX29" s="10">
        <f>'დამტკ. საკუთ.'!G29</f>
        <v>0</v>
      </c>
      <c r="AY29" s="10">
        <f>'ცვლილ. ბიუჯ.'!H29</f>
        <v>-72600</v>
      </c>
      <c r="AZ29" s="10">
        <f>'ცვლილ. საკუთ.'!H29</f>
        <v>0</v>
      </c>
      <c r="BA29" s="10">
        <f>'მთავრ. ფონდი'!H29</f>
        <v>0</v>
      </c>
      <c r="BB29" s="10">
        <f>'პრეზ. ფონდი'!H29</f>
        <v>0</v>
      </c>
      <c r="BC29" s="10">
        <f>'დაზუსტ. ნაერთი'!G29</f>
        <v>877400</v>
      </c>
      <c r="BD29" s="10">
        <f>'დაზუსტ. ბიუჯ.'!G29</f>
        <v>877400</v>
      </c>
      <c r="BE29" s="10">
        <f>'დაზუსტ. საკუთ.'!G29</f>
        <v>0</v>
      </c>
      <c r="BG29" s="10">
        <f t="shared" si="13"/>
        <v>2850000</v>
      </c>
      <c r="BH29" s="10">
        <f t="shared" si="13"/>
        <v>2850000</v>
      </c>
      <c r="BI29" s="10">
        <f t="shared" si="13"/>
        <v>0</v>
      </c>
      <c r="BJ29" s="10">
        <f t="shared" si="13"/>
        <v>-98800</v>
      </c>
      <c r="BK29" s="10">
        <f t="shared" si="13"/>
        <v>0</v>
      </c>
      <c r="BL29" s="10">
        <f t="shared" si="17"/>
        <v>0</v>
      </c>
      <c r="BM29" s="10">
        <f t="shared" si="17"/>
        <v>0</v>
      </c>
      <c r="BN29" s="10">
        <f t="shared" si="17"/>
        <v>2751200</v>
      </c>
      <c r="BO29" s="10">
        <f t="shared" si="17"/>
        <v>2751200</v>
      </c>
      <c r="BP29" s="10">
        <f t="shared" si="18"/>
        <v>0</v>
      </c>
      <c r="BR29" s="10">
        <f t="shared" si="14"/>
        <v>980000</v>
      </c>
      <c r="BS29" s="10">
        <f>'დამტკ. ბიუჯ.'!H29</f>
        <v>980000</v>
      </c>
      <c r="BT29" s="10">
        <f>'დამტკ. საკუთ.'!H29</f>
        <v>0</v>
      </c>
      <c r="BU29" s="10">
        <f>'ცვლილ. ბიუჯ.'!I29</f>
        <v>-72600</v>
      </c>
      <c r="BV29" s="10">
        <f>'ცვლილ. საკუთ.'!I29</f>
        <v>0</v>
      </c>
      <c r="BW29" s="10">
        <f>'მთავრ. ფონდი'!I29</f>
        <v>0</v>
      </c>
      <c r="BX29" s="10">
        <f>'პრეზ. ფონდი'!I29</f>
        <v>0</v>
      </c>
      <c r="BY29" s="10">
        <f>'დაზუსტ. ნაერთი'!H29</f>
        <v>907400</v>
      </c>
      <c r="BZ29" s="10">
        <f>'დაზუსტ. ბიუჯ.'!H29</f>
        <v>907400</v>
      </c>
      <c r="CA29" s="10">
        <f>'დაზუსტ. საკუთ.'!H29</f>
        <v>0</v>
      </c>
    </row>
    <row r="30" spans="1:79" x14ac:dyDescent="0.25">
      <c r="A30" t="str">
        <f t="shared" si="3"/>
        <v>a</v>
      </c>
      <c r="B30" s="8"/>
      <c r="C30" s="9" t="s">
        <v>12</v>
      </c>
      <c r="D30" s="10">
        <f t="shared" si="4"/>
        <v>2850000</v>
      </c>
      <c r="E30" s="10">
        <f t="shared" si="5"/>
        <v>2850000</v>
      </c>
      <c r="F30" s="10">
        <f t="shared" si="6"/>
        <v>0</v>
      </c>
      <c r="G30" s="10">
        <f t="shared" si="6"/>
        <v>-2629</v>
      </c>
      <c r="H30" s="10">
        <f t="shared" si="6"/>
        <v>0</v>
      </c>
      <c r="I30" s="10">
        <f t="shared" si="6"/>
        <v>0</v>
      </c>
      <c r="J30" s="10">
        <f t="shared" si="6"/>
        <v>0</v>
      </c>
      <c r="K30" s="10">
        <f t="shared" si="15"/>
        <v>2847371</v>
      </c>
      <c r="L30" s="10">
        <f t="shared" si="15"/>
        <v>2847371</v>
      </c>
      <c r="M30" s="10">
        <f t="shared" si="15"/>
        <v>0</v>
      </c>
      <c r="O30" s="10">
        <f t="shared" si="7"/>
        <v>570000</v>
      </c>
      <c r="P30" s="10">
        <f>'დამტკ. ბიუჯ.'!E30</f>
        <v>570000</v>
      </c>
      <c r="Q30" s="10">
        <f>'დამტკ. საკუთ.'!E30</f>
        <v>0</v>
      </c>
      <c r="R30" s="10">
        <f>'ცვლილ. ბიუჯ.'!F30</f>
        <v>63371</v>
      </c>
      <c r="S30" s="10">
        <f>'ცვლილ. საკუთ.'!F30</f>
        <v>0</v>
      </c>
      <c r="T30" s="10">
        <f>'მთავრ. ფონდი'!F30</f>
        <v>0</v>
      </c>
      <c r="U30" s="10">
        <f>'პრეზ. ფონდი'!F30</f>
        <v>0</v>
      </c>
      <c r="V30" s="10">
        <f>'დაზუსტ. ნაერთი'!E30</f>
        <v>633371</v>
      </c>
      <c r="W30" s="10">
        <f>'დაზუსტ. ბიუჯ.'!E30</f>
        <v>633371</v>
      </c>
      <c r="X30" s="10">
        <f>'დაზუსტ. საკუთ.'!E30</f>
        <v>0</v>
      </c>
      <c r="Z30" s="10">
        <f t="shared" si="8"/>
        <v>700000</v>
      </c>
      <c r="AA30" s="10">
        <f>'დამტკ. ბიუჯ.'!F30</f>
        <v>700000</v>
      </c>
      <c r="AB30" s="10">
        <f>'დამტკ. საკუთ.'!F30</f>
        <v>0</v>
      </c>
      <c r="AC30" s="10">
        <f>'ცვლილ. ბიუჯ.'!G30</f>
        <v>90000</v>
      </c>
      <c r="AD30" s="10">
        <f>'ცვლილ. საკუთ.'!G30</f>
        <v>0</v>
      </c>
      <c r="AE30" s="10">
        <f>'მთავრ. ფონდი'!G30</f>
        <v>0</v>
      </c>
      <c r="AF30" s="10">
        <f>'პრეზ. ფონდი'!G30</f>
        <v>0</v>
      </c>
      <c r="AG30" s="10">
        <f>'დაზუსტ. ნაერთი'!F30</f>
        <v>790000</v>
      </c>
      <c r="AH30" s="10">
        <f>'დაზუსტ. ბიუჯ.'!F30</f>
        <v>790000</v>
      </c>
      <c r="AI30" s="10">
        <f>'დაზუსტ. საკუთ.'!F30</f>
        <v>0</v>
      </c>
      <c r="AK30" s="10">
        <f t="shared" si="9"/>
        <v>1270000</v>
      </c>
      <c r="AL30" s="10">
        <f t="shared" si="10"/>
        <v>1270000</v>
      </c>
      <c r="AM30" s="10">
        <f t="shared" si="11"/>
        <v>0</v>
      </c>
      <c r="AN30" s="10">
        <f t="shared" si="11"/>
        <v>153371</v>
      </c>
      <c r="AO30" s="10">
        <f t="shared" si="11"/>
        <v>0</v>
      </c>
      <c r="AP30" s="10">
        <f t="shared" si="11"/>
        <v>0</v>
      </c>
      <c r="AQ30" s="10">
        <f t="shared" si="11"/>
        <v>0</v>
      </c>
      <c r="AR30" s="10">
        <f t="shared" si="16"/>
        <v>1423371</v>
      </c>
      <c r="AS30" s="10">
        <f t="shared" si="16"/>
        <v>1423371</v>
      </c>
      <c r="AT30" s="10">
        <f t="shared" si="16"/>
        <v>0</v>
      </c>
      <c r="AV30" s="10">
        <f t="shared" si="12"/>
        <v>700000</v>
      </c>
      <c r="AW30" s="10">
        <f>'დამტკ. ბიუჯ.'!G30</f>
        <v>700000</v>
      </c>
      <c r="AX30" s="10">
        <f>'დამტკ. საკუთ.'!G30</f>
        <v>0</v>
      </c>
      <c r="AY30" s="10">
        <f>'ცვლილ. ბიუჯ.'!H30</f>
        <v>-71000</v>
      </c>
      <c r="AZ30" s="10">
        <f>'ცვლილ. საკუთ.'!H30</f>
        <v>0</v>
      </c>
      <c r="BA30" s="10">
        <f>'მთავრ. ფონდი'!H30</f>
        <v>0</v>
      </c>
      <c r="BB30" s="10">
        <f>'პრეზ. ფონდი'!H30</f>
        <v>0</v>
      </c>
      <c r="BC30" s="10">
        <f>'დაზუსტ. ნაერთი'!G30</f>
        <v>629000</v>
      </c>
      <c r="BD30" s="10">
        <f>'დაზუსტ. ბიუჯ.'!G30</f>
        <v>629000</v>
      </c>
      <c r="BE30" s="10">
        <f>'დაზუსტ. საკუთ.'!G30</f>
        <v>0</v>
      </c>
      <c r="BG30" s="10">
        <f t="shared" si="13"/>
        <v>1970000</v>
      </c>
      <c r="BH30" s="10">
        <f t="shared" si="13"/>
        <v>1970000</v>
      </c>
      <c r="BI30" s="10">
        <f t="shared" si="13"/>
        <v>0</v>
      </c>
      <c r="BJ30" s="10">
        <f t="shared" si="13"/>
        <v>82371</v>
      </c>
      <c r="BK30" s="10">
        <f t="shared" si="13"/>
        <v>0</v>
      </c>
      <c r="BL30" s="10">
        <f t="shared" si="17"/>
        <v>0</v>
      </c>
      <c r="BM30" s="10">
        <f t="shared" si="17"/>
        <v>0</v>
      </c>
      <c r="BN30" s="10">
        <f t="shared" si="17"/>
        <v>2052371</v>
      </c>
      <c r="BO30" s="10">
        <f t="shared" si="17"/>
        <v>2052371</v>
      </c>
      <c r="BP30" s="10">
        <f t="shared" si="18"/>
        <v>0</v>
      </c>
      <c r="BR30" s="10">
        <f t="shared" si="14"/>
        <v>880000</v>
      </c>
      <c r="BS30" s="10">
        <f>'დამტკ. ბიუჯ.'!H30</f>
        <v>880000</v>
      </c>
      <c r="BT30" s="10">
        <f>'დამტკ. საკუთ.'!H30</f>
        <v>0</v>
      </c>
      <c r="BU30" s="10">
        <f>'ცვლილ. ბიუჯ.'!I30</f>
        <v>-85000</v>
      </c>
      <c r="BV30" s="10">
        <f>'ცვლილ. საკუთ.'!I30</f>
        <v>0</v>
      </c>
      <c r="BW30" s="10">
        <f>'მთავრ. ფონდი'!I30</f>
        <v>0</v>
      </c>
      <c r="BX30" s="10">
        <f>'პრეზ. ფონდი'!I30</f>
        <v>0</v>
      </c>
      <c r="BY30" s="10">
        <f>'დაზუსტ. ნაერთი'!H30</f>
        <v>795000</v>
      </c>
      <c r="BZ30" s="10">
        <f>'დაზუსტ. ბიუჯ.'!H30</f>
        <v>795000</v>
      </c>
      <c r="CA30" s="10">
        <f>'დაზუსტ. საკუთ.'!H30</f>
        <v>0</v>
      </c>
    </row>
    <row r="31" spans="1:79" x14ac:dyDescent="0.25">
      <c r="A31" t="str">
        <f t="shared" si="3"/>
        <v>b</v>
      </c>
      <c r="B31" s="8"/>
      <c r="C31" s="9" t="s">
        <v>13</v>
      </c>
      <c r="D31" s="10">
        <f t="shared" si="4"/>
        <v>0</v>
      </c>
      <c r="E31" s="10">
        <f t="shared" si="5"/>
        <v>0</v>
      </c>
      <c r="F31" s="10">
        <f t="shared" si="6"/>
        <v>0</v>
      </c>
      <c r="G31" s="10">
        <f t="shared" si="6"/>
        <v>0</v>
      </c>
      <c r="H31" s="10">
        <f t="shared" si="6"/>
        <v>0</v>
      </c>
      <c r="I31" s="10">
        <f t="shared" si="6"/>
        <v>0</v>
      </c>
      <c r="J31" s="10">
        <f t="shared" si="6"/>
        <v>0</v>
      </c>
      <c r="K31" s="10">
        <f t="shared" si="15"/>
        <v>0</v>
      </c>
      <c r="L31" s="10">
        <f t="shared" si="15"/>
        <v>0</v>
      </c>
      <c r="M31" s="10">
        <f t="shared" si="15"/>
        <v>0</v>
      </c>
      <c r="O31" s="10">
        <f t="shared" si="7"/>
        <v>0</v>
      </c>
      <c r="P31" s="10">
        <f>'დამტკ. ბიუჯ.'!E31</f>
        <v>0</v>
      </c>
      <c r="Q31" s="10">
        <f>'დამტკ. საკუთ.'!E31</f>
        <v>0</v>
      </c>
      <c r="R31" s="10">
        <f>'ცვლილ. ბიუჯ.'!F31</f>
        <v>0</v>
      </c>
      <c r="S31" s="10">
        <f>'ცვლილ. საკუთ.'!F31</f>
        <v>0</v>
      </c>
      <c r="T31" s="10">
        <f>'მთავრ. ფონდი'!F31</f>
        <v>0</v>
      </c>
      <c r="U31" s="10">
        <f>'პრეზ. ფონდი'!F31</f>
        <v>0</v>
      </c>
      <c r="V31" s="10">
        <f>'დაზუსტ. ნაერთი'!E31</f>
        <v>0</v>
      </c>
      <c r="W31" s="10">
        <f>'დაზუსტ. ბიუჯ.'!E31</f>
        <v>0</v>
      </c>
      <c r="X31" s="10">
        <f>'დაზუსტ. საკუთ.'!E31</f>
        <v>0</v>
      </c>
      <c r="Z31" s="10">
        <f t="shared" si="8"/>
        <v>0</v>
      </c>
      <c r="AA31" s="10">
        <f>'დამტკ. ბიუჯ.'!F31</f>
        <v>0</v>
      </c>
      <c r="AB31" s="10">
        <f>'დამტკ. საკუთ.'!F31</f>
        <v>0</v>
      </c>
      <c r="AC31" s="10">
        <f>'ცვლილ. ბიუჯ.'!G31</f>
        <v>0</v>
      </c>
      <c r="AD31" s="10">
        <f>'ცვლილ. საკუთ.'!G31</f>
        <v>0</v>
      </c>
      <c r="AE31" s="10">
        <f>'მთავრ. ფონდი'!G31</f>
        <v>0</v>
      </c>
      <c r="AF31" s="10">
        <f>'პრეზ. ფონდი'!G31</f>
        <v>0</v>
      </c>
      <c r="AG31" s="10">
        <f>'დაზუსტ. ნაერთი'!F31</f>
        <v>0</v>
      </c>
      <c r="AH31" s="10">
        <f>'დაზუსტ. ბიუჯ.'!F31</f>
        <v>0</v>
      </c>
      <c r="AI31" s="10">
        <f>'დაზუსტ. საკუთ.'!F31</f>
        <v>0</v>
      </c>
      <c r="AK31" s="10">
        <f t="shared" si="9"/>
        <v>0</v>
      </c>
      <c r="AL31" s="10">
        <f t="shared" si="10"/>
        <v>0</v>
      </c>
      <c r="AM31" s="10">
        <f t="shared" si="11"/>
        <v>0</v>
      </c>
      <c r="AN31" s="10">
        <f t="shared" si="11"/>
        <v>0</v>
      </c>
      <c r="AO31" s="10">
        <f t="shared" si="11"/>
        <v>0</v>
      </c>
      <c r="AP31" s="10">
        <f t="shared" si="11"/>
        <v>0</v>
      </c>
      <c r="AQ31" s="10">
        <f t="shared" si="11"/>
        <v>0</v>
      </c>
      <c r="AR31" s="10">
        <f t="shared" si="16"/>
        <v>0</v>
      </c>
      <c r="AS31" s="10">
        <f t="shared" si="16"/>
        <v>0</v>
      </c>
      <c r="AT31" s="10">
        <f t="shared" si="16"/>
        <v>0</v>
      </c>
      <c r="AV31" s="10">
        <f t="shared" si="12"/>
        <v>0</v>
      </c>
      <c r="AW31" s="10">
        <f>'დამტკ. ბიუჯ.'!G31</f>
        <v>0</v>
      </c>
      <c r="AX31" s="10">
        <f>'დამტკ. საკუთ.'!G31</f>
        <v>0</v>
      </c>
      <c r="AY31" s="10">
        <f>'ცვლილ. ბიუჯ.'!H31</f>
        <v>0</v>
      </c>
      <c r="AZ31" s="10">
        <f>'ცვლილ. საკუთ.'!H31</f>
        <v>0</v>
      </c>
      <c r="BA31" s="10">
        <f>'მთავრ. ფონდი'!H31</f>
        <v>0</v>
      </c>
      <c r="BB31" s="10">
        <f>'პრეზ. ფონდი'!H31</f>
        <v>0</v>
      </c>
      <c r="BC31" s="10">
        <f>'დაზუსტ. ნაერთი'!G31</f>
        <v>0</v>
      </c>
      <c r="BD31" s="10">
        <f>'დაზუსტ. ბიუჯ.'!G31</f>
        <v>0</v>
      </c>
      <c r="BE31" s="10">
        <f>'დაზუსტ. საკუთ.'!G31</f>
        <v>0</v>
      </c>
      <c r="BG31" s="10">
        <f t="shared" si="13"/>
        <v>0</v>
      </c>
      <c r="BH31" s="10">
        <f t="shared" si="13"/>
        <v>0</v>
      </c>
      <c r="BI31" s="10">
        <f t="shared" si="13"/>
        <v>0</v>
      </c>
      <c r="BJ31" s="10">
        <f t="shared" si="13"/>
        <v>0</v>
      </c>
      <c r="BK31" s="10">
        <f t="shared" si="13"/>
        <v>0</v>
      </c>
      <c r="BL31" s="10">
        <f t="shared" si="17"/>
        <v>0</v>
      </c>
      <c r="BM31" s="10">
        <f t="shared" si="17"/>
        <v>0</v>
      </c>
      <c r="BN31" s="10">
        <f t="shared" si="17"/>
        <v>0</v>
      </c>
      <c r="BO31" s="10">
        <f t="shared" si="17"/>
        <v>0</v>
      </c>
      <c r="BP31" s="10">
        <f t="shared" si="18"/>
        <v>0</v>
      </c>
      <c r="BR31" s="10">
        <f t="shared" si="14"/>
        <v>0</v>
      </c>
      <c r="BS31" s="10">
        <f>'დამტკ. ბიუჯ.'!H31</f>
        <v>0</v>
      </c>
      <c r="BT31" s="10">
        <f>'დამტკ. საკუთ.'!H31</f>
        <v>0</v>
      </c>
      <c r="BU31" s="10">
        <f>'ცვლილ. ბიუჯ.'!I31</f>
        <v>0</v>
      </c>
      <c r="BV31" s="10">
        <f>'ცვლილ. საკუთ.'!I31</f>
        <v>0</v>
      </c>
      <c r="BW31" s="10">
        <f>'მთავრ. ფონდი'!I31</f>
        <v>0</v>
      </c>
      <c r="BX31" s="10">
        <f>'პრეზ. ფონდი'!I31</f>
        <v>0</v>
      </c>
      <c r="BY31" s="10">
        <f>'დაზუსტ. ნაერთი'!H31</f>
        <v>0</v>
      </c>
      <c r="BZ31" s="10">
        <f>'დაზუსტ. ბიუჯ.'!H31</f>
        <v>0</v>
      </c>
      <c r="CA31" s="10">
        <f>'დაზუსტ. საკუთ.'!H31</f>
        <v>0</v>
      </c>
    </row>
    <row r="32" spans="1:79" x14ac:dyDescent="0.25">
      <c r="A32" t="str">
        <f t="shared" si="3"/>
        <v>b</v>
      </c>
      <c r="B32" s="8"/>
      <c r="C32" s="9" t="s">
        <v>14</v>
      </c>
      <c r="D32" s="10">
        <f t="shared" si="4"/>
        <v>0</v>
      </c>
      <c r="E32" s="10">
        <f t="shared" si="5"/>
        <v>0</v>
      </c>
      <c r="F32" s="10">
        <f t="shared" si="6"/>
        <v>0</v>
      </c>
      <c r="G32" s="10">
        <f t="shared" si="6"/>
        <v>0</v>
      </c>
      <c r="H32" s="10">
        <f t="shared" si="6"/>
        <v>0</v>
      </c>
      <c r="I32" s="10">
        <f t="shared" si="6"/>
        <v>0</v>
      </c>
      <c r="J32" s="10">
        <f t="shared" si="6"/>
        <v>0</v>
      </c>
      <c r="K32" s="10">
        <f t="shared" si="15"/>
        <v>0</v>
      </c>
      <c r="L32" s="10">
        <f t="shared" si="15"/>
        <v>0</v>
      </c>
      <c r="M32" s="10">
        <f t="shared" si="15"/>
        <v>0</v>
      </c>
      <c r="O32" s="10">
        <f t="shared" si="7"/>
        <v>0</v>
      </c>
      <c r="P32" s="10">
        <f>'დამტკ. ბიუჯ.'!E32</f>
        <v>0</v>
      </c>
      <c r="Q32" s="10">
        <f>'დამტკ. საკუთ.'!E32</f>
        <v>0</v>
      </c>
      <c r="R32" s="10">
        <f>'ცვლილ. ბიუჯ.'!F32</f>
        <v>0</v>
      </c>
      <c r="S32" s="10">
        <f>'ცვლილ. საკუთ.'!F32</f>
        <v>0</v>
      </c>
      <c r="T32" s="10">
        <f>'მთავრ. ფონდი'!F32</f>
        <v>0</v>
      </c>
      <c r="U32" s="10">
        <f>'პრეზ. ფონდი'!F32</f>
        <v>0</v>
      </c>
      <c r="V32" s="10">
        <f>'დაზუსტ. ნაერთი'!E32</f>
        <v>0</v>
      </c>
      <c r="W32" s="10">
        <f>'დაზუსტ. ბიუჯ.'!E32</f>
        <v>0</v>
      </c>
      <c r="X32" s="10">
        <f>'დაზუსტ. საკუთ.'!E32</f>
        <v>0</v>
      </c>
      <c r="Z32" s="10">
        <f t="shared" si="8"/>
        <v>0</v>
      </c>
      <c r="AA32" s="10">
        <f>'დამტკ. ბიუჯ.'!F32</f>
        <v>0</v>
      </c>
      <c r="AB32" s="10">
        <f>'დამტკ. საკუთ.'!F32</f>
        <v>0</v>
      </c>
      <c r="AC32" s="10">
        <f>'ცვლილ. ბიუჯ.'!G32</f>
        <v>0</v>
      </c>
      <c r="AD32" s="10">
        <f>'ცვლილ. საკუთ.'!G32</f>
        <v>0</v>
      </c>
      <c r="AE32" s="10">
        <f>'მთავრ. ფონდი'!G32</f>
        <v>0</v>
      </c>
      <c r="AF32" s="10">
        <f>'პრეზ. ფონდი'!G32</f>
        <v>0</v>
      </c>
      <c r="AG32" s="10">
        <f>'დაზუსტ. ნაერთი'!F32</f>
        <v>0</v>
      </c>
      <c r="AH32" s="10">
        <f>'დაზუსტ. ბიუჯ.'!F32</f>
        <v>0</v>
      </c>
      <c r="AI32" s="10">
        <f>'დაზუსტ. საკუთ.'!F32</f>
        <v>0</v>
      </c>
      <c r="AK32" s="10">
        <f t="shared" si="9"/>
        <v>0</v>
      </c>
      <c r="AL32" s="10">
        <f t="shared" si="10"/>
        <v>0</v>
      </c>
      <c r="AM32" s="10">
        <f t="shared" si="11"/>
        <v>0</v>
      </c>
      <c r="AN32" s="10">
        <f t="shared" si="11"/>
        <v>0</v>
      </c>
      <c r="AO32" s="10">
        <f t="shared" si="11"/>
        <v>0</v>
      </c>
      <c r="AP32" s="10">
        <f t="shared" si="11"/>
        <v>0</v>
      </c>
      <c r="AQ32" s="10">
        <f t="shared" si="11"/>
        <v>0</v>
      </c>
      <c r="AR32" s="10">
        <f t="shared" si="16"/>
        <v>0</v>
      </c>
      <c r="AS32" s="10">
        <f t="shared" si="16"/>
        <v>0</v>
      </c>
      <c r="AT32" s="10">
        <f t="shared" si="16"/>
        <v>0</v>
      </c>
      <c r="AV32" s="10">
        <f t="shared" si="12"/>
        <v>0</v>
      </c>
      <c r="AW32" s="10">
        <f>'დამტკ. ბიუჯ.'!G32</f>
        <v>0</v>
      </c>
      <c r="AX32" s="10">
        <f>'დამტკ. საკუთ.'!G32</f>
        <v>0</v>
      </c>
      <c r="AY32" s="10">
        <f>'ცვლილ. ბიუჯ.'!H32</f>
        <v>0</v>
      </c>
      <c r="AZ32" s="10">
        <f>'ცვლილ. საკუთ.'!H32</f>
        <v>0</v>
      </c>
      <c r="BA32" s="10">
        <f>'მთავრ. ფონდი'!H32</f>
        <v>0</v>
      </c>
      <c r="BB32" s="10">
        <f>'პრეზ. ფონდი'!H32</f>
        <v>0</v>
      </c>
      <c r="BC32" s="10">
        <f>'დაზუსტ. ნაერთი'!G32</f>
        <v>0</v>
      </c>
      <c r="BD32" s="10">
        <f>'დაზუსტ. ბიუჯ.'!G32</f>
        <v>0</v>
      </c>
      <c r="BE32" s="10">
        <f>'დაზუსტ. საკუთ.'!G32</f>
        <v>0</v>
      </c>
      <c r="BG32" s="10">
        <f t="shared" si="13"/>
        <v>0</v>
      </c>
      <c r="BH32" s="10">
        <f t="shared" si="13"/>
        <v>0</v>
      </c>
      <c r="BI32" s="10">
        <f t="shared" si="13"/>
        <v>0</v>
      </c>
      <c r="BJ32" s="10">
        <f t="shared" si="13"/>
        <v>0</v>
      </c>
      <c r="BK32" s="10">
        <f t="shared" si="13"/>
        <v>0</v>
      </c>
      <c r="BL32" s="10">
        <f t="shared" si="17"/>
        <v>0</v>
      </c>
      <c r="BM32" s="10">
        <f t="shared" si="17"/>
        <v>0</v>
      </c>
      <c r="BN32" s="10">
        <f t="shared" si="17"/>
        <v>0</v>
      </c>
      <c r="BO32" s="10">
        <f t="shared" si="17"/>
        <v>0</v>
      </c>
      <c r="BP32" s="10">
        <f t="shared" si="18"/>
        <v>0</v>
      </c>
      <c r="BR32" s="10">
        <f t="shared" si="14"/>
        <v>0</v>
      </c>
      <c r="BS32" s="10">
        <f>'დამტკ. ბიუჯ.'!H32</f>
        <v>0</v>
      </c>
      <c r="BT32" s="10">
        <f>'დამტკ. საკუთ.'!H32</f>
        <v>0</v>
      </c>
      <c r="BU32" s="10">
        <f>'ცვლილ. ბიუჯ.'!I32</f>
        <v>0</v>
      </c>
      <c r="BV32" s="10">
        <f>'ცვლილ. საკუთ.'!I32</f>
        <v>0</v>
      </c>
      <c r="BW32" s="10">
        <f>'მთავრ. ფონდი'!I32</f>
        <v>0</v>
      </c>
      <c r="BX32" s="10">
        <f>'პრეზ. ფონდი'!I32</f>
        <v>0</v>
      </c>
      <c r="BY32" s="10">
        <f>'დაზუსტ. ნაერთი'!H32</f>
        <v>0</v>
      </c>
      <c r="BZ32" s="10">
        <f>'დაზუსტ. ბიუჯ.'!H32</f>
        <v>0</v>
      </c>
      <c r="CA32" s="10">
        <f>'დაზუსტ. საკუთ.'!H32</f>
        <v>0</v>
      </c>
    </row>
    <row r="33" spans="1:79" x14ac:dyDescent="0.25">
      <c r="A33" t="str">
        <f t="shared" si="3"/>
        <v>a</v>
      </c>
      <c r="B33" s="8"/>
      <c r="C33" s="9" t="s">
        <v>15</v>
      </c>
      <c r="D33" s="10">
        <f t="shared" si="4"/>
        <v>2298000</v>
      </c>
      <c r="E33" s="10">
        <f t="shared" si="5"/>
        <v>2298000</v>
      </c>
      <c r="F33" s="10">
        <f t="shared" si="6"/>
        <v>0</v>
      </c>
      <c r="G33" s="10">
        <f t="shared" si="6"/>
        <v>0</v>
      </c>
      <c r="H33" s="10">
        <f t="shared" si="6"/>
        <v>0</v>
      </c>
      <c r="I33" s="10">
        <f t="shared" si="6"/>
        <v>0</v>
      </c>
      <c r="J33" s="10">
        <f t="shared" si="6"/>
        <v>0</v>
      </c>
      <c r="K33" s="10">
        <f t="shared" si="15"/>
        <v>2298000</v>
      </c>
      <c r="L33" s="10">
        <f t="shared" si="15"/>
        <v>2298000</v>
      </c>
      <c r="M33" s="10">
        <f t="shared" si="15"/>
        <v>0</v>
      </c>
      <c r="O33" s="10">
        <f t="shared" si="7"/>
        <v>8000</v>
      </c>
      <c r="P33" s="10">
        <f>'დამტკ. ბიუჯ.'!E33</f>
        <v>8000</v>
      </c>
      <c r="Q33" s="10">
        <f>'დამტკ. საკუთ.'!E33</f>
        <v>0</v>
      </c>
      <c r="R33" s="10">
        <f>'ცვლილ. ბიუჯ.'!F33</f>
        <v>0</v>
      </c>
      <c r="S33" s="10">
        <f>'ცვლილ. საკუთ.'!F33</f>
        <v>0</v>
      </c>
      <c r="T33" s="10">
        <f>'მთავრ. ფონდი'!F33</f>
        <v>0</v>
      </c>
      <c r="U33" s="10">
        <f>'პრეზ. ფონდი'!F33</f>
        <v>0</v>
      </c>
      <c r="V33" s="10">
        <f>'დაზუსტ. ნაერთი'!E33</f>
        <v>8000</v>
      </c>
      <c r="W33" s="10">
        <f>'დაზუსტ. ბიუჯ.'!E33</f>
        <v>8000</v>
      </c>
      <c r="X33" s="10">
        <f>'დაზუსტ. საკუთ.'!E33</f>
        <v>0</v>
      </c>
      <c r="Z33" s="10">
        <f t="shared" si="8"/>
        <v>0</v>
      </c>
      <c r="AA33" s="10">
        <f>'დამტკ. ბიუჯ.'!F33</f>
        <v>0</v>
      </c>
      <c r="AB33" s="10">
        <f>'დამტკ. საკუთ.'!F33</f>
        <v>0</v>
      </c>
      <c r="AC33" s="10">
        <f>'ცვლილ. ბიუჯ.'!G33</f>
        <v>0</v>
      </c>
      <c r="AD33" s="10">
        <f>'ცვლილ. საკუთ.'!G33</f>
        <v>0</v>
      </c>
      <c r="AE33" s="10">
        <f>'მთავრ. ფონდი'!G33</f>
        <v>0</v>
      </c>
      <c r="AF33" s="10">
        <f>'პრეზ. ფონდი'!G33</f>
        <v>0</v>
      </c>
      <c r="AG33" s="10">
        <f>'დაზუსტ. ნაერთი'!F33</f>
        <v>0</v>
      </c>
      <c r="AH33" s="10">
        <f>'დაზუსტ. ბიუჯ.'!F33</f>
        <v>0</v>
      </c>
      <c r="AI33" s="10">
        <f>'დაზუსტ. საკუთ.'!F33</f>
        <v>0</v>
      </c>
      <c r="AK33" s="10">
        <f t="shared" si="9"/>
        <v>8000</v>
      </c>
      <c r="AL33" s="10">
        <f t="shared" si="10"/>
        <v>8000</v>
      </c>
      <c r="AM33" s="10">
        <f t="shared" si="11"/>
        <v>0</v>
      </c>
      <c r="AN33" s="10">
        <f t="shared" si="11"/>
        <v>0</v>
      </c>
      <c r="AO33" s="10">
        <f t="shared" si="11"/>
        <v>0</v>
      </c>
      <c r="AP33" s="10">
        <f t="shared" si="11"/>
        <v>0</v>
      </c>
      <c r="AQ33" s="10">
        <f t="shared" si="11"/>
        <v>0</v>
      </c>
      <c r="AR33" s="10">
        <f t="shared" si="16"/>
        <v>8000</v>
      </c>
      <c r="AS33" s="10">
        <f t="shared" si="16"/>
        <v>8000</v>
      </c>
      <c r="AT33" s="10">
        <f t="shared" si="16"/>
        <v>0</v>
      </c>
      <c r="AV33" s="10">
        <f t="shared" si="12"/>
        <v>2290000</v>
      </c>
      <c r="AW33" s="10">
        <f>'დამტკ. ბიუჯ.'!G33</f>
        <v>2290000</v>
      </c>
      <c r="AX33" s="10">
        <f>'დამტკ. საკუთ.'!G33</f>
        <v>0</v>
      </c>
      <c r="AY33" s="10">
        <f>'ცვლილ. ბიუჯ.'!H33</f>
        <v>0</v>
      </c>
      <c r="AZ33" s="10">
        <f>'ცვლილ. საკუთ.'!H33</f>
        <v>0</v>
      </c>
      <c r="BA33" s="10">
        <f>'მთავრ. ფონდი'!H33</f>
        <v>0</v>
      </c>
      <c r="BB33" s="10">
        <f>'პრეზ. ფონდი'!H33</f>
        <v>0</v>
      </c>
      <c r="BC33" s="10">
        <f>'დაზუსტ. ნაერთი'!G33</f>
        <v>2290000</v>
      </c>
      <c r="BD33" s="10">
        <f>'დაზუსტ. ბიუჯ.'!G33</f>
        <v>2290000</v>
      </c>
      <c r="BE33" s="10">
        <f>'დაზუსტ. საკუთ.'!G33</f>
        <v>0</v>
      </c>
      <c r="BG33" s="10">
        <f t="shared" si="13"/>
        <v>2298000</v>
      </c>
      <c r="BH33" s="10">
        <f t="shared" si="13"/>
        <v>2298000</v>
      </c>
      <c r="BI33" s="10">
        <f t="shared" si="13"/>
        <v>0</v>
      </c>
      <c r="BJ33" s="10">
        <f t="shared" si="13"/>
        <v>0</v>
      </c>
      <c r="BK33" s="10">
        <f t="shared" si="13"/>
        <v>0</v>
      </c>
      <c r="BL33" s="10">
        <f t="shared" si="17"/>
        <v>0</v>
      </c>
      <c r="BM33" s="10">
        <f t="shared" si="17"/>
        <v>0</v>
      </c>
      <c r="BN33" s="10">
        <f t="shared" si="17"/>
        <v>2298000</v>
      </c>
      <c r="BO33" s="10">
        <f t="shared" si="17"/>
        <v>2298000</v>
      </c>
      <c r="BP33" s="10">
        <f t="shared" si="18"/>
        <v>0</v>
      </c>
      <c r="BR33" s="10">
        <f t="shared" si="14"/>
        <v>0</v>
      </c>
      <c r="BS33" s="10">
        <f>'დამტკ. ბიუჯ.'!H33</f>
        <v>0</v>
      </c>
      <c r="BT33" s="10">
        <f>'დამტკ. საკუთ.'!H33</f>
        <v>0</v>
      </c>
      <c r="BU33" s="10">
        <f>'ცვლილ. ბიუჯ.'!I33</f>
        <v>0</v>
      </c>
      <c r="BV33" s="10">
        <f>'ცვლილ. საკუთ.'!I33</f>
        <v>0</v>
      </c>
      <c r="BW33" s="10">
        <f>'მთავრ. ფონდი'!I33</f>
        <v>0</v>
      </c>
      <c r="BX33" s="10">
        <f>'პრეზ. ფონდი'!I33</f>
        <v>0</v>
      </c>
      <c r="BY33" s="10">
        <f>'დაზუსტ. ნაერთი'!H33</f>
        <v>0</v>
      </c>
      <c r="BZ33" s="10">
        <f>'დაზუსტ. ბიუჯ.'!H33</f>
        <v>0</v>
      </c>
      <c r="CA33" s="10">
        <f>'დაზუსტ. საკუთ.'!H33</f>
        <v>0</v>
      </c>
    </row>
    <row r="34" spans="1:79" x14ac:dyDescent="0.25">
      <c r="A34" t="str">
        <f t="shared" si="3"/>
        <v>a</v>
      </c>
      <c r="B34" s="8"/>
      <c r="C34" s="9" t="s">
        <v>16</v>
      </c>
      <c r="D34" s="10">
        <f t="shared" si="4"/>
        <v>80000</v>
      </c>
      <c r="E34" s="10">
        <f t="shared" si="5"/>
        <v>80000</v>
      </c>
      <c r="F34" s="10">
        <f t="shared" si="6"/>
        <v>0</v>
      </c>
      <c r="G34" s="10">
        <f t="shared" si="6"/>
        <v>10000</v>
      </c>
      <c r="H34" s="10">
        <f t="shared" si="6"/>
        <v>0</v>
      </c>
      <c r="I34" s="10">
        <f t="shared" si="6"/>
        <v>0</v>
      </c>
      <c r="J34" s="10">
        <f t="shared" si="6"/>
        <v>0</v>
      </c>
      <c r="K34" s="10">
        <f t="shared" si="15"/>
        <v>90000</v>
      </c>
      <c r="L34" s="10">
        <f t="shared" si="15"/>
        <v>90000</v>
      </c>
      <c r="M34" s="10">
        <f t="shared" si="15"/>
        <v>0</v>
      </c>
      <c r="O34" s="10">
        <f t="shared" si="7"/>
        <v>20000</v>
      </c>
      <c r="P34" s="10">
        <f>'დამტკ. ბიუჯ.'!E34</f>
        <v>20000</v>
      </c>
      <c r="Q34" s="10">
        <f>'დამტკ. საკუთ.'!E34</f>
        <v>0</v>
      </c>
      <c r="R34" s="10">
        <f>'ცვლილ. ბიუჯ.'!F34</f>
        <v>5000</v>
      </c>
      <c r="S34" s="10">
        <f>'ცვლილ. საკუთ.'!F34</f>
        <v>0</v>
      </c>
      <c r="T34" s="10">
        <f>'მთავრ. ფონდი'!F34</f>
        <v>0</v>
      </c>
      <c r="U34" s="10">
        <f>'პრეზ. ფონდი'!F34</f>
        <v>0</v>
      </c>
      <c r="V34" s="10">
        <f>'დაზუსტ. ნაერთი'!E34</f>
        <v>25000</v>
      </c>
      <c r="W34" s="10">
        <f>'დაზუსტ. ბიუჯ.'!E34</f>
        <v>25000</v>
      </c>
      <c r="X34" s="10">
        <f>'დაზუსტ. საკუთ.'!E34</f>
        <v>0</v>
      </c>
      <c r="Z34" s="10">
        <f t="shared" si="8"/>
        <v>20000</v>
      </c>
      <c r="AA34" s="10">
        <f>'დამტკ. ბიუჯ.'!F34</f>
        <v>20000</v>
      </c>
      <c r="AB34" s="10">
        <f>'დამტკ. საკუთ.'!F34</f>
        <v>0</v>
      </c>
      <c r="AC34" s="10">
        <f>'ცვლილ. ბიუჯ.'!G34</f>
        <v>5000</v>
      </c>
      <c r="AD34" s="10">
        <f>'ცვლილ. საკუთ.'!G34</f>
        <v>0</v>
      </c>
      <c r="AE34" s="10">
        <f>'მთავრ. ფონდი'!G34</f>
        <v>0</v>
      </c>
      <c r="AF34" s="10">
        <f>'პრეზ. ფონდი'!G34</f>
        <v>0</v>
      </c>
      <c r="AG34" s="10">
        <f>'დაზუსტ. ნაერთი'!F34</f>
        <v>25000</v>
      </c>
      <c r="AH34" s="10">
        <f>'დაზუსტ. ბიუჯ.'!F34</f>
        <v>25000</v>
      </c>
      <c r="AI34" s="10">
        <f>'დაზუსტ. საკუთ.'!F34</f>
        <v>0</v>
      </c>
      <c r="AK34" s="10">
        <f t="shared" si="9"/>
        <v>40000</v>
      </c>
      <c r="AL34" s="10">
        <f t="shared" si="10"/>
        <v>40000</v>
      </c>
      <c r="AM34" s="10">
        <f t="shared" si="11"/>
        <v>0</v>
      </c>
      <c r="AN34" s="10">
        <f t="shared" si="11"/>
        <v>10000</v>
      </c>
      <c r="AO34" s="10">
        <f t="shared" si="11"/>
        <v>0</v>
      </c>
      <c r="AP34" s="10">
        <f t="shared" si="11"/>
        <v>0</v>
      </c>
      <c r="AQ34" s="10">
        <f t="shared" si="11"/>
        <v>0</v>
      </c>
      <c r="AR34" s="10">
        <f t="shared" si="16"/>
        <v>50000</v>
      </c>
      <c r="AS34" s="10">
        <f t="shared" si="16"/>
        <v>50000</v>
      </c>
      <c r="AT34" s="10">
        <f t="shared" si="16"/>
        <v>0</v>
      </c>
      <c r="AV34" s="10">
        <f t="shared" si="12"/>
        <v>20000</v>
      </c>
      <c r="AW34" s="10">
        <f>'დამტკ. ბიუჯ.'!G34</f>
        <v>20000</v>
      </c>
      <c r="AX34" s="10">
        <f>'დამტკ. საკუთ.'!G34</f>
        <v>0</v>
      </c>
      <c r="AY34" s="10">
        <f>'ცვლილ. ბიუჯ.'!H34</f>
        <v>0</v>
      </c>
      <c r="AZ34" s="10">
        <f>'ცვლილ. საკუთ.'!H34</f>
        <v>0</v>
      </c>
      <c r="BA34" s="10">
        <f>'მთავრ. ფონდი'!H34</f>
        <v>0</v>
      </c>
      <c r="BB34" s="10">
        <f>'პრეზ. ფონდი'!H34</f>
        <v>0</v>
      </c>
      <c r="BC34" s="10">
        <f>'დაზუსტ. ნაერთი'!G34</f>
        <v>20000</v>
      </c>
      <c r="BD34" s="10">
        <f>'დაზუსტ. ბიუჯ.'!G34</f>
        <v>20000</v>
      </c>
      <c r="BE34" s="10">
        <f>'დაზუსტ. საკუთ.'!G34</f>
        <v>0</v>
      </c>
      <c r="BG34" s="10">
        <f t="shared" si="13"/>
        <v>60000</v>
      </c>
      <c r="BH34" s="10">
        <f t="shared" si="13"/>
        <v>60000</v>
      </c>
      <c r="BI34" s="10">
        <f t="shared" si="13"/>
        <v>0</v>
      </c>
      <c r="BJ34" s="10">
        <f t="shared" si="13"/>
        <v>10000</v>
      </c>
      <c r="BK34" s="10">
        <f t="shared" si="13"/>
        <v>0</v>
      </c>
      <c r="BL34" s="10">
        <f t="shared" si="17"/>
        <v>0</v>
      </c>
      <c r="BM34" s="10">
        <f t="shared" si="17"/>
        <v>0</v>
      </c>
      <c r="BN34" s="10">
        <f t="shared" si="17"/>
        <v>70000</v>
      </c>
      <c r="BO34" s="10">
        <f t="shared" si="17"/>
        <v>70000</v>
      </c>
      <c r="BP34" s="10">
        <f t="shared" si="18"/>
        <v>0</v>
      </c>
      <c r="BR34" s="10">
        <f t="shared" si="14"/>
        <v>20000</v>
      </c>
      <c r="BS34" s="10">
        <f>'დამტკ. ბიუჯ.'!H34</f>
        <v>20000</v>
      </c>
      <c r="BT34" s="10">
        <f>'დამტკ. საკუთ.'!H34</f>
        <v>0</v>
      </c>
      <c r="BU34" s="10">
        <f>'ცვლილ. ბიუჯ.'!I34</f>
        <v>0</v>
      </c>
      <c r="BV34" s="10">
        <f>'ცვლილ. საკუთ.'!I34</f>
        <v>0</v>
      </c>
      <c r="BW34" s="10">
        <f>'მთავრ. ფონდი'!I34</f>
        <v>0</v>
      </c>
      <c r="BX34" s="10">
        <f>'პრეზ. ფონდი'!I34</f>
        <v>0</v>
      </c>
      <c r="BY34" s="10">
        <f>'დაზუსტ. ნაერთი'!H34</f>
        <v>20000</v>
      </c>
      <c r="BZ34" s="10">
        <f>'დაზუსტ. ბიუჯ.'!H34</f>
        <v>20000</v>
      </c>
      <c r="CA34" s="10">
        <f>'დაზუსტ. საკუთ.'!H34</f>
        <v>0</v>
      </c>
    </row>
    <row r="35" spans="1:79" x14ac:dyDescent="0.25">
      <c r="A35" t="str">
        <f t="shared" si="3"/>
        <v>a</v>
      </c>
      <c r="B35" s="8"/>
      <c r="C35" s="9" t="s">
        <v>17</v>
      </c>
      <c r="D35" s="10">
        <f t="shared" si="4"/>
        <v>26000</v>
      </c>
      <c r="E35" s="10">
        <f t="shared" si="5"/>
        <v>26000</v>
      </c>
      <c r="F35" s="10">
        <f t="shared" si="6"/>
        <v>0</v>
      </c>
      <c r="G35" s="10">
        <f t="shared" si="6"/>
        <v>0</v>
      </c>
      <c r="H35" s="10">
        <f t="shared" si="6"/>
        <v>0</v>
      </c>
      <c r="I35" s="10">
        <f t="shared" si="6"/>
        <v>0</v>
      </c>
      <c r="J35" s="10">
        <f t="shared" si="6"/>
        <v>0</v>
      </c>
      <c r="K35" s="10">
        <f t="shared" si="15"/>
        <v>26000</v>
      </c>
      <c r="L35" s="10">
        <f t="shared" si="15"/>
        <v>26000</v>
      </c>
      <c r="M35" s="10">
        <f t="shared" si="15"/>
        <v>0</v>
      </c>
      <c r="O35" s="10">
        <f t="shared" si="7"/>
        <v>6500</v>
      </c>
      <c r="P35" s="10">
        <f>'დამტკ. ბიუჯ.'!E35</f>
        <v>6500</v>
      </c>
      <c r="Q35" s="10">
        <f>'დამტკ. საკუთ.'!E35</f>
        <v>0</v>
      </c>
      <c r="R35" s="10">
        <f>'ცვლილ. ბიუჯ.'!F35</f>
        <v>0</v>
      </c>
      <c r="S35" s="10">
        <f>'ცვლილ. საკუთ.'!F35</f>
        <v>0</v>
      </c>
      <c r="T35" s="10">
        <f>'მთავრ. ფონდი'!F35</f>
        <v>0</v>
      </c>
      <c r="U35" s="10">
        <f>'პრეზ. ფონდი'!F35</f>
        <v>0</v>
      </c>
      <c r="V35" s="10">
        <f>'დაზუსტ. ნაერთი'!E35</f>
        <v>6500</v>
      </c>
      <c r="W35" s="10">
        <f>'დაზუსტ. ბიუჯ.'!E35</f>
        <v>6500</v>
      </c>
      <c r="X35" s="10">
        <f>'დაზუსტ. საკუთ.'!E35</f>
        <v>0</v>
      </c>
      <c r="Z35" s="10">
        <f t="shared" si="8"/>
        <v>6500</v>
      </c>
      <c r="AA35" s="10">
        <f>'დამტკ. ბიუჯ.'!F35</f>
        <v>6500</v>
      </c>
      <c r="AB35" s="10">
        <f>'დამტკ. საკუთ.'!F35</f>
        <v>0</v>
      </c>
      <c r="AC35" s="10">
        <f>'ცვლილ. ბიუჯ.'!G35</f>
        <v>0</v>
      </c>
      <c r="AD35" s="10">
        <f>'ცვლილ. საკუთ.'!G35</f>
        <v>0</v>
      </c>
      <c r="AE35" s="10">
        <f>'მთავრ. ფონდი'!G35</f>
        <v>0</v>
      </c>
      <c r="AF35" s="10">
        <f>'პრეზ. ფონდი'!G35</f>
        <v>0</v>
      </c>
      <c r="AG35" s="10">
        <f>'დაზუსტ. ნაერთი'!F35</f>
        <v>6500</v>
      </c>
      <c r="AH35" s="10">
        <f>'დაზუსტ. ბიუჯ.'!F35</f>
        <v>6500</v>
      </c>
      <c r="AI35" s="10">
        <f>'დაზუსტ. საკუთ.'!F35</f>
        <v>0</v>
      </c>
      <c r="AK35" s="10">
        <f t="shared" si="9"/>
        <v>13000</v>
      </c>
      <c r="AL35" s="10">
        <f t="shared" si="10"/>
        <v>13000</v>
      </c>
      <c r="AM35" s="10">
        <f t="shared" si="11"/>
        <v>0</v>
      </c>
      <c r="AN35" s="10">
        <f t="shared" si="11"/>
        <v>0</v>
      </c>
      <c r="AO35" s="10">
        <f t="shared" si="11"/>
        <v>0</v>
      </c>
      <c r="AP35" s="10">
        <f t="shared" si="11"/>
        <v>0</v>
      </c>
      <c r="AQ35" s="10">
        <f t="shared" si="11"/>
        <v>0</v>
      </c>
      <c r="AR35" s="10">
        <f t="shared" si="16"/>
        <v>13000</v>
      </c>
      <c r="AS35" s="10">
        <f t="shared" si="16"/>
        <v>13000</v>
      </c>
      <c r="AT35" s="10">
        <f t="shared" si="16"/>
        <v>0</v>
      </c>
      <c r="AV35" s="10">
        <f t="shared" si="12"/>
        <v>6500</v>
      </c>
      <c r="AW35" s="10">
        <f>'დამტკ. ბიუჯ.'!G35</f>
        <v>6500</v>
      </c>
      <c r="AX35" s="10">
        <f>'დამტკ. საკუთ.'!G35</f>
        <v>0</v>
      </c>
      <c r="AY35" s="10">
        <f>'ცვლილ. ბიუჯ.'!H35</f>
        <v>0</v>
      </c>
      <c r="AZ35" s="10">
        <f>'ცვლილ. საკუთ.'!H35</f>
        <v>0</v>
      </c>
      <c r="BA35" s="10">
        <f>'მთავრ. ფონდი'!H35</f>
        <v>0</v>
      </c>
      <c r="BB35" s="10">
        <f>'პრეზ. ფონდი'!H35</f>
        <v>0</v>
      </c>
      <c r="BC35" s="10">
        <f>'დაზუსტ. ნაერთი'!G35</f>
        <v>6500</v>
      </c>
      <c r="BD35" s="10">
        <f>'დაზუსტ. ბიუჯ.'!G35</f>
        <v>6500</v>
      </c>
      <c r="BE35" s="10">
        <f>'დაზუსტ. საკუთ.'!G35</f>
        <v>0</v>
      </c>
      <c r="BG35" s="10">
        <f t="shared" si="13"/>
        <v>19500</v>
      </c>
      <c r="BH35" s="10">
        <f t="shared" si="13"/>
        <v>19500</v>
      </c>
      <c r="BI35" s="10">
        <f t="shared" si="13"/>
        <v>0</v>
      </c>
      <c r="BJ35" s="10">
        <f t="shared" si="13"/>
        <v>0</v>
      </c>
      <c r="BK35" s="10">
        <f t="shared" si="13"/>
        <v>0</v>
      </c>
      <c r="BL35" s="10">
        <f t="shared" si="17"/>
        <v>0</v>
      </c>
      <c r="BM35" s="10">
        <f t="shared" si="17"/>
        <v>0</v>
      </c>
      <c r="BN35" s="10">
        <f t="shared" si="17"/>
        <v>19500</v>
      </c>
      <c r="BO35" s="10">
        <f t="shared" si="17"/>
        <v>19500</v>
      </c>
      <c r="BP35" s="10">
        <f t="shared" si="18"/>
        <v>0</v>
      </c>
      <c r="BR35" s="10">
        <f t="shared" si="14"/>
        <v>6500</v>
      </c>
      <c r="BS35" s="10">
        <f>'დამტკ. ბიუჯ.'!H35</f>
        <v>6500</v>
      </c>
      <c r="BT35" s="10">
        <f>'დამტკ. საკუთ.'!H35</f>
        <v>0</v>
      </c>
      <c r="BU35" s="10">
        <f>'ცვლილ. ბიუჯ.'!I35</f>
        <v>0</v>
      </c>
      <c r="BV35" s="10">
        <f>'ცვლილ. საკუთ.'!I35</f>
        <v>0</v>
      </c>
      <c r="BW35" s="10">
        <f>'მთავრ. ფონდი'!I35</f>
        <v>0</v>
      </c>
      <c r="BX35" s="10">
        <f>'პრეზ. ფონდი'!I35</f>
        <v>0</v>
      </c>
      <c r="BY35" s="10">
        <f>'დაზუსტ. ნაერთი'!H35</f>
        <v>6500</v>
      </c>
      <c r="BZ35" s="10">
        <f>'დაზუსტ. ბიუჯ.'!H35</f>
        <v>6500</v>
      </c>
      <c r="CA35" s="10">
        <f>'დაზუსტ. საკუთ.'!H35</f>
        <v>0</v>
      </c>
    </row>
    <row r="36" spans="1:79" x14ac:dyDescent="0.25">
      <c r="A36" t="str">
        <f t="shared" si="3"/>
        <v>a</v>
      </c>
      <c r="B36" s="5"/>
      <c r="C36" s="6" t="s">
        <v>18</v>
      </c>
      <c r="D36" s="7">
        <f t="shared" si="4"/>
        <v>100000</v>
      </c>
      <c r="E36" s="7">
        <f t="shared" si="5"/>
        <v>100000</v>
      </c>
      <c r="F36" s="7">
        <f t="shared" si="6"/>
        <v>0</v>
      </c>
      <c r="G36" s="7">
        <f t="shared" si="6"/>
        <v>0</v>
      </c>
      <c r="H36" s="7">
        <f t="shared" si="6"/>
        <v>0</v>
      </c>
      <c r="I36" s="7">
        <f t="shared" si="6"/>
        <v>0</v>
      </c>
      <c r="J36" s="7">
        <f t="shared" si="6"/>
        <v>0</v>
      </c>
      <c r="K36" s="7">
        <f t="shared" si="15"/>
        <v>100000</v>
      </c>
      <c r="L36" s="7">
        <f t="shared" si="15"/>
        <v>100000</v>
      </c>
      <c r="M36" s="7">
        <f t="shared" si="15"/>
        <v>0</v>
      </c>
      <c r="O36" s="7">
        <f t="shared" si="7"/>
        <v>10000</v>
      </c>
      <c r="P36" s="7">
        <f>'დამტკ. ბიუჯ.'!E36</f>
        <v>10000</v>
      </c>
      <c r="Q36" s="7">
        <f>'დამტკ. საკუთ.'!E36</f>
        <v>0</v>
      </c>
      <c r="R36" s="7">
        <f>'ცვლილ. ბიუჯ.'!F36</f>
        <v>5000</v>
      </c>
      <c r="S36" s="7">
        <f>'ცვლილ. საკუთ.'!F36</f>
        <v>0</v>
      </c>
      <c r="T36" s="7">
        <f>'მთავრ. ფონდი'!F36</f>
        <v>0</v>
      </c>
      <c r="U36" s="7">
        <f>'პრეზ. ფონდი'!F36</f>
        <v>0</v>
      </c>
      <c r="V36" s="7">
        <f>'დაზუსტ. ნაერთი'!E36</f>
        <v>15000</v>
      </c>
      <c r="W36" s="7">
        <f>'დაზუსტ. ბიუჯ.'!E36</f>
        <v>15000</v>
      </c>
      <c r="X36" s="7">
        <f>'დაზუსტ. საკუთ.'!E36</f>
        <v>0</v>
      </c>
      <c r="Z36" s="7">
        <f t="shared" si="8"/>
        <v>30000</v>
      </c>
      <c r="AA36" s="7">
        <f>'დამტკ. ბიუჯ.'!F36</f>
        <v>30000</v>
      </c>
      <c r="AB36" s="7">
        <f>'დამტკ. საკუთ.'!F36</f>
        <v>0</v>
      </c>
      <c r="AC36" s="7">
        <f>'ცვლილ. ბიუჯ.'!G36</f>
        <v>-5000</v>
      </c>
      <c r="AD36" s="7">
        <f>'ცვლილ. საკუთ.'!G36</f>
        <v>0</v>
      </c>
      <c r="AE36" s="7">
        <f>'მთავრ. ფონდი'!G36</f>
        <v>0</v>
      </c>
      <c r="AF36" s="7">
        <f>'პრეზ. ფონდი'!G36</f>
        <v>0</v>
      </c>
      <c r="AG36" s="7">
        <f>'დაზუსტ. ნაერთი'!F36</f>
        <v>25000</v>
      </c>
      <c r="AH36" s="7">
        <f>'დაზუსტ. ბიუჯ.'!F36</f>
        <v>25000</v>
      </c>
      <c r="AI36" s="7">
        <f>'დაზუსტ. საკუთ.'!F36</f>
        <v>0</v>
      </c>
      <c r="AK36" s="7">
        <f t="shared" si="9"/>
        <v>40000</v>
      </c>
      <c r="AL36" s="7">
        <f t="shared" si="10"/>
        <v>40000</v>
      </c>
      <c r="AM36" s="7">
        <f t="shared" si="11"/>
        <v>0</v>
      </c>
      <c r="AN36" s="7">
        <f t="shared" si="11"/>
        <v>0</v>
      </c>
      <c r="AO36" s="7">
        <f t="shared" si="11"/>
        <v>0</v>
      </c>
      <c r="AP36" s="7">
        <f t="shared" si="11"/>
        <v>0</v>
      </c>
      <c r="AQ36" s="7">
        <f t="shared" si="11"/>
        <v>0</v>
      </c>
      <c r="AR36" s="7">
        <f t="shared" si="16"/>
        <v>40000</v>
      </c>
      <c r="AS36" s="7">
        <f t="shared" si="16"/>
        <v>40000</v>
      </c>
      <c r="AT36" s="7">
        <f t="shared" si="16"/>
        <v>0</v>
      </c>
      <c r="AV36" s="7">
        <f t="shared" si="12"/>
        <v>30000</v>
      </c>
      <c r="AW36" s="7">
        <f>'დამტკ. ბიუჯ.'!G36</f>
        <v>30000</v>
      </c>
      <c r="AX36" s="7">
        <f>'დამტკ. საკუთ.'!G36</f>
        <v>0</v>
      </c>
      <c r="AY36" s="7">
        <f>'ცვლილ. ბიუჯ.'!H36</f>
        <v>0</v>
      </c>
      <c r="AZ36" s="7">
        <f>'ცვლილ. საკუთ.'!H36</f>
        <v>0</v>
      </c>
      <c r="BA36" s="7">
        <f>'მთავრ. ფონდი'!H36</f>
        <v>0</v>
      </c>
      <c r="BB36" s="7">
        <f>'პრეზ. ფონდი'!H36</f>
        <v>0</v>
      </c>
      <c r="BC36" s="7">
        <f>'დაზუსტ. ნაერთი'!G36</f>
        <v>30000</v>
      </c>
      <c r="BD36" s="7">
        <f>'დაზუსტ. ბიუჯ.'!G36</f>
        <v>30000</v>
      </c>
      <c r="BE36" s="7">
        <f>'დაზუსტ. საკუთ.'!G36</f>
        <v>0</v>
      </c>
      <c r="BG36" s="7">
        <f t="shared" si="13"/>
        <v>70000</v>
      </c>
      <c r="BH36" s="7">
        <f t="shared" si="13"/>
        <v>70000</v>
      </c>
      <c r="BI36" s="7">
        <f t="shared" si="13"/>
        <v>0</v>
      </c>
      <c r="BJ36" s="7">
        <f t="shared" si="13"/>
        <v>0</v>
      </c>
      <c r="BK36" s="7">
        <f t="shared" si="13"/>
        <v>0</v>
      </c>
      <c r="BL36" s="7">
        <f t="shared" si="17"/>
        <v>0</v>
      </c>
      <c r="BM36" s="7">
        <f t="shared" si="17"/>
        <v>0</v>
      </c>
      <c r="BN36" s="7">
        <f t="shared" si="17"/>
        <v>70000</v>
      </c>
      <c r="BO36" s="7">
        <f t="shared" si="17"/>
        <v>70000</v>
      </c>
      <c r="BP36" s="7">
        <f t="shared" si="18"/>
        <v>0</v>
      </c>
      <c r="BR36" s="7">
        <f t="shared" si="14"/>
        <v>30000</v>
      </c>
      <c r="BS36" s="7">
        <f>'დამტკ. ბიუჯ.'!H36</f>
        <v>30000</v>
      </c>
      <c r="BT36" s="7">
        <f>'დამტკ. საკუთ.'!H36</f>
        <v>0</v>
      </c>
      <c r="BU36" s="7">
        <f>'ცვლილ. ბიუჯ.'!I36</f>
        <v>0</v>
      </c>
      <c r="BV36" s="7">
        <f>'ცვლილ. საკუთ.'!I36</f>
        <v>0</v>
      </c>
      <c r="BW36" s="7">
        <f>'მთავრ. ფონდი'!I36</f>
        <v>0</v>
      </c>
      <c r="BX36" s="7">
        <f>'პრეზ. ფონდი'!I36</f>
        <v>0</v>
      </c>
      <c r="BY36" s="7">
        <f>'დაზუსტ. ნაერთი'!H36</f>
        <v>30000</v>
      </c>
      <c r="BZ36" s="7">
        <f>'დაზუსტ. ბიუჯ.'!H36</f>
        <v>30000</v>
      </c>
      <c r="CA36" s="7">
        <f>'დაზუსტ. საკუთ.'!H36</f>
        <v>0</v>
      </c>
    </row>
    <row r="37" spans="1:79" x14ac:dyDescent="0.25">
      <c r="A37" t="str">
        <f t="shared" si="3"/>
        <v>b</v>
      </c>
      <c r="B37" s="5"/>
      <c r="C37" s="6" t="s">
        <v>19</v>
      </c>
      <c r="D37" s="7">
        <f t="shared" si="4"/>
        <v>0</v>
      </c>
      <c r="E37" s="7">
        <f t="shared" si="5"/>
        <v>0</v>
      </c>
      <c r="F37" s="7">
        <f t="shared" si="6"/>
        <v>0</v>
      </c>
      <c r="G37" s="7">
        <f t="shared" si="6"/>
        <v>0</v>
      </c>
      <c r="H37" s="7">
        <f t="shared" si="6"/>
        <v>0</v>
      </c>
      <c r="I37" s="7">
        <f t="shared" si="6"/>
        <v>0</v>
      </c>
      <c r="J37" s="7">
        <f t="shared" si="6"/>
        <v>0</v>
      </c>
      <c r="K37" s="7">
        <f t="shared" si="15"/>
        <v>0</v>
      </c>
      <c r="L37" s="7">
        <f t="shared" si="15"/>
        <v>0</v>
      </c>
      <c r="M37" s="7">
        <f t="shared" si="15"/>
        <v>0</v>
      </c>
      <c r="O37" s="7">
        <f t="shared" si="7"/>
        <v>0</v>
      </c>
      <c r="P37" s="7">
        <f>'დამტკ. ბიუჯ.'!E37</f>
        <v>0</v>
      </c>
      <c r="Q37" s="7">
        <f>'დამტკ. საკუთ.'!E37</f>
        <v>0</v>
      </c>
      <c r="R37" s="7">
        <f>'ცვლილ. ბიუჯ.'!F37</f>
        <v>0</v>
      </c>
      <c r="S37" s="7">
        <f>'ცვლილ. საკუთ.'!F37</f>
        <v>0</v>
      </c>
      <c r="T37" s="7">
        <f>'მთავრ. ფონდი'!F37</f>
        <v>0</v>
      </c>
      <c r="U37" s="7">
        <f>'პრეზ. ფონდი'!F37</f>
        <v>0</v>
      </c>
      <c r="V37" s="7">
        <f>'დაზუსტ. ნაერთი'!E37</f>
        <v>0</v>
      </c>
      <c r="W37" s="7">
        <f>'დაზუსტ. ბიუჯ.'!E37</f>
        <v>0</v>
      </c>
      <c r="X37" s="7">
        <f>'დაზუსტ. საკუთ.'!E37</f>
        <v>0</v>
      </c>
      <c r="Z37" s="7">
        <f t="shared" si="8"/>
        <v>0</v>
      </c>
      <c r="AA37" s="7">
        <f>'დამტკ. ბიუჯ.'!F37</f>
        <v>0</v>
      </c>
      <c r="AB37" s="7">
        <f>'დამტკ. საკუთ.'!F37</f>
        <v>0</v>
      </c>
      <c r="AC37" s="7">
        <f>'ცვლილ. ბიუჯ.'!G37</f>
        <v>0</v>
      </c>
      <c r="AD37" s="7">
        <f>'ცვლილ. საკუთ.'!G37</f>
        <v>0</v>
      </c>
      <c r="AE37" s="7">
        <f>'მთავრ. ფონდი'!G37</f>
        <v>0</v>
      </c>
      <c r="AF37" s="7">
        <f>'პრეზ. ფონდი'!G37</f>
        <v>0</v>
      </c>
      <c r="AG37" s="7">
        <f>'დაზუსტ. ნაერთი'!F37</f>
        <v>0</v>
      </c>
      <c r="AH37" s="7">
        <f>'დაზუსტ. ბიუჯ.'!F37</f>
        <v>0</v>
      </c>
      <c r="AI37" s="7">
        <f>'დაზუსტ. საკუთ.'!F37</f>
        <v>0</v>
      </c>
      <c r="AK37" s="7">
        <f t="shared" si="9"/>
        <v>0</v>
      </c>
      <c r="AL37" s="7">
        <f t="shared" si="10"/>
        <v>0</v>
      </c>
      <c r="AM37" s="7">
        <f t="shared" si="11"/>
        <v>0</v>
      </c>
      <c r="AN37" s="7">
        <f t="shared" si="11"/>
        <v>0</v>
      </c>
      <c r="AO37" s="7">
        <f t="shared" si="11"/>
        <v>0</v>
      </c>
      <c r="AP37" s="7">
        <f t="shared" si="11"/>
        <v>0</v>
      </c>
      <c r="AQ37" s="7">
        <f t="shared" si="11"/>
        <v>0</v>
      </c>
      <c r="AR37" s="7">
        <f t="shared" si="16"/>
        <v>0</v>
      </c>
      <c r="AS37" s="7">
        <f t="shared" si="16"/>
        <v>0</v>
      </c>
      <c r="AT37" s="7">
        <f t="shared" si="16"/>
        <v>0</v>
      </c>
      <c r="AV37" s="7">
        <f t="shared" si="12"/>
        <v>0</v>
      </c>
      <c r="AW37" s="7">
        <f>'დამტკ. ბიუჯ.'!G37</f>
        <v>0</v>
      </c>
      <c r="AX37" s="7">
        <f>'დამტკ. საკუთ.'!G37</f>
        <v>0</v>
      </c>
      <c r="AY37" s="7">
        <f>'ცვლილ. ბიუჯ.'!H37</f>
        <v>0</v>
      </c>
      <c r="AZ37" s="7">
        <f>'ცვლილ. საკუთ.'!H37</f>
        <v>0</v>
      </c>
      <c r="BA37" s="7">
        <f>'მთავრ. ფონდი'!H37</f>
        <v>0</v>
      </c>
      <c r="BB37" s="7">
        <f>'პრეზ. ფონდი'!H37</f>
        <v>0</v>
      </c>
      <c r="BC37" s="7">
        <f>'დაზუსტ. ნაერთი'!G37</f>
        <v>0</v>
      </c>
      <c r="BD37" s="7">
        <f>'დაზუსტ. ბიუჯ.'!G37</f>
        <v>0</v>
      </c>
      <c r="BE37" s="7">
        <f>'დაზუსტ. საკუთ.'!G37</f>
        <v>0</v>
      </c>
      <c r="BG37" s="7">
        <f t="shared" si="13"/>
        <v>0</v>
      </c>
      <c r="BH37" s="7">
        <f t="shared" si="13"/>
        <v>0</v>
      </c>
      <c r="BI37" s="7">
        <f t="shared" si="13"/>
        <v>0</v>
      </c>
      <c r="BJ37" s="7">
        <f t="shared" si="13"/>
        <v>0</v>
      </c>
      <c r="BK37" s="7">
        <f t="shared" si="13"/>
        <v>0</v>
      </c>
      <c r="BL37" s="7">
        <f t="shared" si="17"/>
        <v>0</v>
      </c>
      <c r="BM37" s="7">
        <f t="shared" si="17"/>
        <v>0</v>
      </c>
      <c r="BN37" s="7">
        <f t="shared" si="17"/>
        <v>0</v>
      </c>
      <c r="BO37" s="7">
        <f t="shared" si="17"/>
        <v>0</v>
      </c>
      <c r="BP37" s="7">
        <f t="shared" si="18"/>
        <v>0</v>
      </c>
      <c r="BR37" s="7">
        <f t="shared" si="14"/>
        <v>0</v>
      </c>
      <c r="BS37" s="7">
        <f>'დამტკ. ბიუჯ.'!H37</f>
        <v>0</v>
      </c>
      <c r="BT37" s="7">
        <f>'დამტკ. საკუთ.'!H37</f>
        <v>0</v>
      </c>
      <c r="BU37" s="7">
        <f>'ცვლილ. ბიუჯ.'!I37</f>
        <v>0</v>
      </c>
      <c r="BV37" s="7">
        <f>'ცვლილ. საკუთ.'!I37</f>
        <v>0</v>
      </c>
      <c r="BW37" s="7">
        <f>'მთავრ. ფონდი'!I37</f>
        <v>0</v>
      </c>
      <c r="BX37" s="7">
        <f>'პრეზ. ფონდი'!I37</f>
        <v>0</v>
      </c>
      <c r="BY37" s="7">
        <f>'დაზუსტ. ნაერთი'!H37</f>
        <v>0</v>
      </c>
      <c r="BZ37" s="7">
        <f>'დაზუსტ. ბიუჯ.'!H37</f>
        <v>0</v>
      </c>
      <c r="CA37" s="7">
        <f>'დაზუსტ. საკუთ.'!H37</f>
        <v>0</v>
      </c>
    </row>
    <row r="38" spans="1:79" ht="15.75" thickBot="1" x14ac:dyDescent="0.3">
      <c r="A38" t="str">
        <f t="shared" si="3"/>
        <v>a</v>
      </c>
      <c r="B38" s="11"/>
      <c r="C38" s="12" t="s">
        <v>20</v>
      </c>
      <c r="D38" s="13">
        <f t="shared" si="4"/>
        <v>0</v>
      </c>
      <c r="E38" s="13">
        <f t="shared" si="5"/>
        <v>0</v>
      </c>
      <c r="F38" s="13">
        <f t="shared" si="6"/>
        <v>0</v>
      </c>
      <c r="G38" s="13">
        <f t="shared" si="6"/>
        <v>629</v>
      </c>
      <c r="H38" s="13">
        <f t="shared" si="6"/>
        <v>0</v>
      </c>
      <c r="I38" s="13">
        <f t="shared" si="6"/>
        <v>0</v>
      </c>
      <c r="J38" s="13">
        <f t="shared" si="6"/>
        <v>0</v>
      </c>
      <c r="K38" s="13">
        <f t="shared" si="15"/>
        <v>629</v>
      </c>
      <c r="L38" s="13">
        <f t="shared" si="15"/>
        <v>629</v>
      </c>
      <c r="M38" s="13">
        <f t="shared" si="15"/>
        <v>0</v>
      </c>
      <c r="O38" s="13">
        <f t="shared" si="7"/>
        <v>0</v>
      </c>
      <c r="P38" s="13">
        <f>'დამტკ. ბიუჯ.'!E38</f>
        <v>0</v>
      </c>
      <c r="Q38" s="13">
        <f>'დამტკ. საკუთ.'!E38</f>
        <v>0</v>
      </c>
      <c r="R38" s="13">
        <f>'ცვლილ. ბიუჯ.'!F38</f>
        <v>629</v>
      </c>
      <c r="S38" s="13">
        <f>'ცვლილ. საკუთ.'!F38</f>
        <v>0</v>
      </c>
      <c r="T38" s="13">
        <f>'მთავრ. ფონდი'!F38</f>
        <v>0</v>
      </c>
      <c r="U38" s="13">
        <f>'პრეზ. ფონდი'!F38</f>
        <v>0</v>
      </c>
      <c r="V38" s="13">
        <f>'დაზუსტ. ნაერთი'!E38</f>
        <v>629</v>
      </c>
      <c r="W38" s="13">
        <f>'დაზუსტ. ბიუჯ.'!E38</f>
        <v>629</v>
      </c>
      <c r="X38" s="13">
        <f>'დაზუსტ. საკუთ.'!E38</f>
        <v>0</v>
      </c>
      <c r="Z38" s="13">
        <f t="shared" si="8"/>
        <v>0</v>
      </c>
      <c r="AA38" s="13">
        <f>'დამტკ. ბიუჯ.'!F38</f>
        <v>0</v>
      </c>
      <c r="AB38" s="13">
        <f>'დამტკ. საკუთ.'!F38</f>
        <v>0</v>
      </c>
      <c r="AC38" s="13">
        <f>'ცვლილ. ბიუჯ.'!G38</f>
        <v>0</v>
      </c>
      <c r="AD38" s="13">
        <f>'ცვლილ. საკუთ.'!G38</f>
        <v>0</v>
      </c>
      <c r="AE38" s="13">
        <f>'მთავრ. ფონდი'!G38</f>
        <v>0</v>
      </c>
      <c r="AF38" s="13">
        <f>'პრეზ. ფონდი'!G38</f>
        <v>0</v>
      </c>
      <c r="AG38" s="13">
        <f>'დაზუსტ. ნაერთი'!F38</f>
        <v>0</v>
      </c>
      <c r="AH38" s="13">
        <f>'დაზუსტ. ბიუჯ.'!F38</f>
        <v>0</v>
      </c>
      <c r="AI38" s="13">
        <f>'დაზუსტ. საკუთ.'!F38</f>
        <v>0</v>
      </c>
      <c r="AK38" s="13">
        <f t="shared" si="9"/>
        <v>0</v>
      </c>
      <c r="AL38" s="13">
        <f t="shared" si="10"/>
        <v>0</v>
      </c>
      <c r="AM38" s="13">
        <f t="shared" si="11"/>
        <v>0</v>
      </c>
      <c r="AN38" s="13">
        <f t="shared" si="11"/>
        <v>629</v>
      </c>
      <c r="AO38" s="13">
        <f t="shared" si="11"/>
        <v>0</v>
      </c>
      <c r="AP38" s="13">
        <f t="shared" si="11"/>
        <v>0</v>
      </c>
      <c r="AQ38" s="13">
        <f t="shared" si="11"/>
        <v>0</v>
      </c>
      <c r="AR38" s="13">
        <f t="shared" si="16"/>
        <v>629</v>
      </c>
      <c r="AS38" s="13">
        <f t="shared" si="16"/>
        <v>629</v>
      </c>
      <c r="AT38" s="13">
        <f t="shared" si="16"/>
        <v>0</v>
      </c>
      <c r="AV38" s="13">
        <f t="shared" si="12"/>
        <v>0</v>
      </c>
      <c r="AW38" s="13">
        <f>'დამტკ. ბიუჯ.'!G38</f>
        <v>0</v>
      </c>
      <c r="AX38" s="13">
        <f>'დამტკ. საკუთ.'!G38</f>
        <v>0</v>
      </c>
      <c r="AY38" s="13">
        <f>'ცვლილ. ბიუჯ.'!H38</f>
        <v>0</v>
      </c>
      <c r="AZ38" s="13">
        <f>'ცვლილ. საკუთ.'!H38</f>
        <v>0</v>
      </c>
      <c r="BA38" s="13">
        <f>'მთავრ. ფონდი'!H38</f>
        <v>0</v>
      </c>
      <c r="BB38" s="13">
        <f>'პრეზ. ფონდი'!H38</f>
        <v>0</v>
      </c>
      <c r="BC38" s="13">
        <f>'დაზუსტ. ნაერთი'!G38</f>
        <v>0</v>
      </c>
      <c r="BD38" s="13">
        <f>'დაზუსტ. ბიუჯ.'!G38</f>
        <v>0</v>
      </c>
      <c r="BE38" s="13">
        <f>'დაზუსტ. საკუთ.'!G38</f>
        <v>0</v>
      </c>
      <c r="BG38" s="13">
        <f t="shared" si="13"/>
        <v>0</v>
      </c>
      <c r="BH38" s="13">
        <f t="shared" si="13"/>
        <v>0</v>
      </c>
      <c r="BI38" s="13">
        <f t="shared" si="13"/>
        <v>0</v>
      </c>
      <c r="BJ38" s="13">
        <f t="shared" si="13"/>
        <v>629</v>
      </c>
      <c r="BK38" s="13">
        <f t="shared" si="13"/>
        <v>0</v>
      </c>
      <c r="BL38" s="13">
        <f t="shared" si="17"/>
        <v>0</v>
      </c>
      <c r="BM38" s="13">
        <f t="shared" si="17"/>
        <v>0</v>
      </c>
      <c r="BN38" s="13">
        <f t="shared" si="17"/>
        <v>629</v>
      </c>
      <c r="BO38" s="13">
        <f t="shared" si="17"/>
        <v>629</v>
      </c>
      <c r="BP38" s="13">
        <f t="shared" si="18"/>
        <v>0</v>
      </c>
      <c r="BR38" s="13">
        <f t="shared" si="14"/>
        <v>0</v>
      </c>
      <c r="BS38" s="13">
        <f>'დამტკ. ბიუჯ.'!H38</f>
        <v>0</v>
      </c>
      <c r="BT38" s="13">
        <f>'დამტკ. საკუთ.'!H38</f>
        <v>0</v>
      </c>
      <c r="BU38" s="13">
        <f>'ცვლილ. ბიუჯ.'!I38</f>
        <v>0</v>
      </c>
      <c r="BV38" s="13">
        <f>'ცვლილ. საკუთ.'!I38</f>
        <v>0</v>
      </c>
      <c r="BW38" s="13">
        <f>'მთავრ. ფონდი'!I38</f>
        <v>0</v>
      </c>
      <c r="BX38" s="13">
        <f>'პრეზ. ფონდი'!I38</f>
        <v>0</v>
      </c>
      <c r="BY38" s="13">
        <f>'დაზუსტ. ნაერთი'!H38</f>
        <v>0</v>
      </c>
      <c r="BZ38" s="13">
        <f>'დაზუსტ. ბიუჯ.'!H38</f>
        <v>0</v>
      </c>
      <c r="CA38" s="13">
        <f>'დაზუსტ. საკუთ.'!H38</f>
        <v>0</v>
      </c>
    </row>
    <row r="39" spans="1:79" ht="16.5" thickTop="1" thickBot="1" x14ac:dyDescent="0.3">
      <c r="A39" t="str">
        <f t="shared" si="3"/>
        <v>a</v>
      </c>
      <c r="B39" s="16" t="s">
        <v>25</v>
      </c>
      <c r="C39" s="4" t="s">
        <v>26</v>
      </c>
      <c r="D39" s="4">
        <f t="shared" si="4"/>
        <v>3223000</v>
      </c>
      <c r="E39" s="4">
        <f t="shared" si="5"/>
        <v>3223000</v>
      </c>
      <c r="F39" s="4">
        <f t="shared" si="6"/>
        <v>0</v>
      </c>
      <c r="G39" s="4">
        <f t="shared" si="6"/>
        <v>0</v>
      </c>
      <c r="H39" s="4">
        <f t="shared" si="6"/>
        <v>0</v>
      </c>
      <c r="I39" s="4">
        <f t="shared" si="6"/>
        <v>0</v>
      </c>
      <c r="J39" s="4">
        <f t="shared" si="6"/>
        <v>0</v>
      </c>
      <c r="K39" s="4">
        <f t="shared" si="15"/>
        <v>3223000</v>
      </c>
      <c r="L39" s="4">
        <f t="shared" si="15"/>
        <v>3223000</v>
      </c>
      <c r="M39" s="4">
        <f t="shared" si="15"/>
        <v>0</v>
      </c>
      <c r="O39" s="4">
        <f t="shared" si="7"/>
        <v>795000</v>
      </c>
      <c r="P39" s="4">
        <f>'დამტკ. ბიუჯ.'!E39</f>
        <v>795000</v>
      </c>
      <c r="Q39" s="4">
        <f>'დამტკ. საკუთ.'!E39</f>
        <v>0</v>
      </c>
      <c r="R39" s="4">
        <f>'ცვლილ. ბიუჯ.'!F39</f>
        <v>0</v>
      </c>
      <c r="S39" s="4">
        <f>'ცვლილ. საკუთ.'!F39</f>
        <v>0</v>
      </c>
      <c r="T39" s="4">
        <f>'მთავრ. ფონდი'!F39</f>
        <v>0</v>
      </c>
      <c r="U39" s="4">
        <f>'პრეზ. ფონდი'!F39</f>
        <v>0</v>
      </c>
      <c r="V39" s="4">
        <f>'დაზუსტ. ნაერთი'!E39</f>
        <v>795000</v>
      </c>
      <c r="W39" s="4">
        <f>'დაზუსტ. ბიუჯ.'!E39</f>
        <v>795000</v>
      </c>
      <c r="X39" s="4">
        <f>'დაზუსტ. საკუთ.'!E39</f>
        <v>0</v>
      </c>
      <c r="Z39" s="4">
        <f t="shared" si="8"/>
        <v>800000</v>
      </c>
      <c r="AA39" s="4">
        <f>'დამტკ. ბიუჯ.'!F39</f>
        <v>800000</v>
      </c>
      <c r="AB39" s="4">
        <f>'დამტკ. საკუთ.'!F39</f>
        <v>0</v>
      </c>
      <c r="AC39" s="4">
        <f>'ცვლილ. ბიუჯ.'!G39</f>
        <v>0</v>
      </c>
      <c r="AD39" s="4">
        <f>'ცვლილ. საკუთ.'!G39</f>
        <v>0</v>
      </c>
      <c r="AE39" s="4">
        <f>'მთავრ. ფონდი'!G39</f>
        <v>0</v>
      </c>
      <c r="AF39" s="4">
        <f>'პრეზ. ფონდი'!G39</f>
        <v>0</v>
      </c>
      <c r="AG39" s="4">
        <f>'დაზუსტ. ნაერთი'!F39</f>
        <v>800000</v>
      </c>
      <c r="AH39" s="4">
        <f>'დაზუსტ. ბიუჯ.'!F39</f>
        <v>800000</v>
      </c>
      <c r="AI39" s="4">
        <f>'დაზუსტ. საკუთ.'!F39</f>
        <v>0</v>
      </c>
      <c r="AK39" s="4">
        <f t="shared" si="9"/>
        <v>1595000</v>
      </c>
      <c r="AL39" s="4">
        <f t="shared" si="10"/>
        <v>1595000</v>
      </c>
      <c r="AM39" s="4">
        <f t="shared" si="11"/>
        <v>0</v>
      </c>
      <c r="AN39" s="4">
        <f t="shared" si="11"/>
        <v>0</v>
      </c>
      <c r="AO39" s="4">
        <f t="shared" si="11"/>
        <v>0</v>
      </c>
      <c r="AP39" s="4">
        <f t="shared" si="11"/>
        <v>0</v>
      </c>
      <c r="AQ39" s="4">
        <f t="shared" si="11"/>
        <v>0</v>
      </c>
      <c r="AR39" s="4">
        <f t="shared" si="16"/>
        <v>1595000</v>
      </c>
      <c r="AS39" s="4">
        <f t="shared" si="16"/>
        <v>1595000</v>
      </c>
      <c r="AT39" s="4">
        <f t="shared" si="16"/>
        <v>0</v>
      </c>
      <c r="AV39" s="4">
        <f t="shared" si="12"/>
        <v>803000</v>
      </c>
      <c r="AW39" s="4">
        <f>'დამტკ. ბიუჯ.'!G39</f>
        <v>803000</v>
      </c>
      <c r="AX39" s="4">
        <f>'დამტკ. საკუთ.'!G39</f>
        <v>0</v>
      </c>
      <c r="AY39" s="4">
        <f>'ცვლილ. ბიუჯ.'!H39</f>
        <v>0</v>
      </c>
      <c r="AZ39" s="4">
        <f>'ცვლილ. საკუთ.'!H39</f>
        <v>0</v>
      </c>
      <c r="BA39" s="4">
        <f>'მთავრ. ფონდი'!H39</f>
        <v>0</v>
      </c>
      <c r="BB39" s="4">
        <f>'პრეზ. ფონდი'!H39</f>
        <v>0</v>
      </c>
      <c r="BC39" s="4">
        <f>'დაზუსტ. ნაერთი'!G39</f>
        <v>803000</v>
      </c>
      <c r="BD39" s="4">
        <f>'დაზუსტ. ბიუჯ.'!G39</f>
        <v>803000</v>
      </c>
      <c r="BE39" s="4">
        <f>'დაზუსტ. საკუთ.'!G39</f>
        <v>0</v>
      </c>
      <c r="BG39" s="4">
        <f t="shared" si="13"/>
        <v>2398000</v>
      </c>
      <c r="BH39" s="4">
        <f t="shared" si="13"/>
        <v>2398000</v>
      </c>
      <c r="BI39" s="4">
        <f t="shared" si="13"/>
        <v>0</v>
      </c>
      <c r="BJ39" s="4">
        <f t="shared" si="13"/>
        <v>0</v>
      </c>
      <c r="BK39" s="4">
        <f t="shared" si="13"/>
        <v>0</v>
      </c>
      <c r="BL39" s="4">
        <f t="shared" si="17"/>
        <v>0</v>
      </c>
      <c r="BM39" s="4">
        <f t="shared" si="17"/>
        <v>0</v>
      </c>
      <c r="BN39" s="4">
        <f t="shared" si="17"/>
        <v>2398000</v>
      </c>
      <c r="BO39" s="4">
        <f t="shared" si="17"/>
        <v>2398000</v>
      </c>
      <c r="BP39" s="4">
        <f t="shared" si="18"/>
        <v>0</v>
      </c>
      <c r="BR39" s="4">
        <f t="shared" si="14"/>
        <v>825000</v>
      </c>
      <c r="BS39" s="4">
        <f>'დამტკ. ბიუჯ.'!H39</f>
        <v>825000</v>
      </c>
      <c r="BT39" s="4">
        <f>'დამტკ. საკუთ.'!H39</f>
        <v>0</v>
      </c>
      <c r="BU39" s="4">
        <f>'ცვლილ. ბიუჯ.'!I39</f>
        <v>0</v>
      </c>
      <c r="BV39" s="4">
        <f>'ცვლილ. საკუთ.'!I39</f>
        <v>0</v>
      </c>
      <c r="BW39" s="4">
        <f>'მთავრ. ფონდი'!I39</f>
        <v>0</v>
      </c>
      <c r="BX39" s="4">
        <f>'პრეზ. ფონდი'!I39</f>
        <v>0</v>
      </c>
      <c r="BY39" s="4">
        <f>'დაზუსტ. ნაერთი'!H39</f>
        <v>825000</v>
      </c>
      <c r="BZ39" s="4">
        <f>'დაზუსტ. ბიუჯ.'!H39</f>
        <v>825000</v>
      </c>
      <c r="CA39" s="4">
        <f>'დაზუსტ. საკუთ.'!H39</f>
        <v>0</v>
      </c>
    </row>
    <row r="40" spans="1:79" ht="15.75" thickTop="1" x14ac:dyDescent="0.25">
      <c r="A40" t="str">
        <f t="shared" si="3"/>
        <v>a</v>
      </c>
      <c r="B40" s="5"/>
      <c r="C40" s="6" t="s">
        <v>10</v>
      </c>
      <c r="D40" s="7">
        <f t="shared" si="4"/>
        <v>3205000</v>
      </c>
      <c r="E40" s="7">
        <f t="shared" si="5"/>
        <v>3205000</v>
      </c>
      <c r="F40" s="7">
        <f t="shared" si="6"/>
        <v>0</v>
      </c>
      <c r="G40" s="7">
        <f t="shared" si="6"/>
        <v>0</v>
      </c>
      <c r="H40" s="7">
        <f t="shared" si="6"/>
        <v>0</v>
      </c>
      <c r="I40" s="7">
        <f t="shared" si="6"/>
        <v>0</v>
      </c>
      <c r="J40" s="7">
        <f t="shared" si="6"/>
        <v>0</v>
      </c>
      <c r="K40" s="7">
        <f t="shared" si="15"/>
        <v>3205000</v>
      </c>
      <c r="L40" s="7">
        <f t="shared" si="15"/>
        <v>3205000</v>
      </c>
      <c r="M40" s="7">
        <f t="shared" si="15"/>
        <v>0</v>
      </c>
      <c r="O40" s="7">
        <f t="shared" si="7"/>
        <v>785000</v>
      </c>
      <c r="P40" s="7">
        <f>'დამტკ. ბიუჯ.'!E40</f>
        <v>785000</v>
      </c>
      <c r="Q40" s="7">
        <f>'დამტკ. საკუთ.'!E40</f>
        <v>0</v>
      </c>
      <c r="R40" s="7">
        <f>'ცვლილ. ბიუჯ.'!F40</f>
        <v>0</v>
      </c>
      <c r="S40" s="7">
        <f>'ცვლილ. საკუთ.'!F40</f>
        <v>0</v>
      </c>
      <c r="T40" s="7">
        <f>'მთავრ. ფონდი'!F40</f>
        <v>0</v>
      </c>
      <c r="U40" s="7">
        <f>'პრეზ. ფონდი'!F40</f>
        <v>0</v>
      </c>
      <c r="V40" s="7">
        <f>'დაზუსტ. ნაერთი'!E40</f>
        <v>785000</v>
      </c>
      <c r="W40" s="7">
        <f>'დაზუსტ. ბიუჯ.'!E40</f>
        <v>785000</v>
      </c>
      <c r="X40" s="7">
        <f>'დაზუსტ. საკუთ.'!E40</f>
        <v>0</v>
      </c>
      <c r="Z40" s="7">
        <f t="shared" si="8"/>
        <v>792000</v>
      </c>
      <c r="AA40" s="7">
        <f>'დამტკ. ბიუჯ.'!F40</f>
        <v>792000</v>
      </c>
      <c r="AB40" s="7">
        <f>'დამტკ. საკუთ.'!F40</f>
        <v>0</v>
      </c>
      <c r="AC40" s="7">
        <f>'ცვლილ. ბიუჯ.'!G40</f>
        <v>0</v>
      </c>
      <c r="AD40" s="7">
        <f>'ცვლილ. საკუთ.'!G40</f>
        <v>0</v>
      </c>
      <c r="AE40" s="7">
        <f>'მთავრ. ფონდი'!G40</f>
        <v>0</v>
      </c>
      <c r="AF40" s="7">
        <f>'პრეზ. ფონდი'!G40</f>
        <v>0</v>
      </c>
      <c r="AG40" s="7">
        <f>'დაზუსტ. ნაერთი'!F40</f>
        <v>792000</v>
      </c>
      <c r="AH40" s="7">
        <f>'დაზუსტ. ბიუჯ.'!F40</f>
        <v>792000</v>
      </c>
      <c r="AI40" s="7">
        <f>'დაზუსტ. საკუთ.'!F40</f>
        <v>0</v>
      </c>
      <c r="AK40" s="7">
        <f t="shared" si="9"/>
        <v>1577000</v>
      </c>
      <c r="AL40" s="7">
        <f t="shared" si="10"/>
        <v>1577000</v>
      </c>
      <c r="AM40" s="7">
        <f t="shared" si="11"/>
        <v>0</v>
      </c>
      <c r="AN40" s="7">
        <f t="shared" si="11"/>
        <v>0</v>
      </c>
      <c r="AO40" s="7">
        <f t="shared" si="11"/>
        <v>0</v>
      </c>
      <c r="AP40" s="7">
        <f t="shared" si="11"/>
        <v>0</v>
      </c>
      <c r="AQ40" s="7">
        <f t="shared" si="11"/>
        <v>0</v>
      </c>
      <c r="AR40" s="7">
        <f t="shared" si="16"/>
        <v>1577000</v>
      </c>
      <c r="AS40" s="7">
        <f t="shared" si="16"/>
        <v>1577000</v>
      </c>
      <c r="AT40" s="7">
        <f t="shared" si="16"/>
        <v>0</v>
      </c>
      <c r="AV40" s="7">
        <f t="shared" si="12"/>
        <v>803000</v>
      </c>
      <c r="AW40" s="7">
        <f>'დამტკ. ბიუჯ.'!G40</f>
        <v>803000</v>
      </c>
      <c r="AX40" s="7">
        <f>'დამტკ. საკუთ.'!G40</f>
        <v>0</v>
      </c>
      <c r="AY40" s="7">
        <f>'ცვლილ. ბიუჯ.'!H40</f>
        <v>0</v>
      </c>
      <c r="AZ40" s="7">
        <f>'ცვლილ. საკუთ.'!H40</f>
        <v>0</v>
      </c>
      <c r="BA40" s="7">
        <f>'მთავრ. ფონდი'!H40</f>
        <v>0</v>
      </c>
      <c r="BB40" s="7">
        <f>'პრეზ. ფონდი'!H40</f>
        <v>0</v>
      </c>
      <c r="BC40" s="7">
        <f>'დაზუსტ. ნაერთი'!G40</f>
        <v>803000</v>
      </c>
      <c r="BD40" s="7">
        <f>'დაზუსტ. ბიუჯ.'!G40</f>
        <v>803000</v>
      </c>
      <c r="BE40" s="7">
        <f>'დაზუსტ. საკუთ.'!G40</f>
        <v>0</v>
      </c>
      <c r="BG40" s="7">
        <f t="shared" si="13"/>
        <v>2380000</v>
      </c>
      <c r="BH40" s="7">
        <f t="shared" si="13"/>
        <v>2380000</v>
      </c>
      <c r="BI40" s="7">
        <f t="shared" si="13"/>
        <v>0</v>
      </c>
      <c r="BJ40" s="7">
        <f t="shared" si="13"/>
        <v>0</v>
      </c>
      <c r="BK40" s="7">
        <f t="shared" si="13"/>
        <v>0</v>
      </c>
      <c r="BL40" s="7">
        <f t="shared" si="17"/>
        <v>0</v>
      </c>
      <c r="BM40" s="7">
        <f t="shared" si="17"/>
        <v>0</v>
      </c>
      <c r="BN40" s="7">
        <f t="shared" si="17"/>
        <v>2380000</v>
      </c>
      <c r="BO40" s="7">
        <f t="shared" si="17"/>
        <v>2380000</v>
      </c>
      <c r="BP40" s="7">
        <f t="shared" si="18"/>
        <v>0</v>
      </c>
      <c r="BR40" s="7">
        <f t="shared" si="14"/>
        <v>825000</v>
      </c>
      <c r="BS40" s="7">
        <f>'დამტკ. ბიუჯ.'!H40</f>
        <v>825000</v>
      </c>
      <c r="BT40" s="7">
        <f>'დამტკ. საკუთ.'!H40</f>
        <v>0</v>
      </c>
      <c r="BU40" s="7">
        <f>'ცვლილ. ბიუჯ.'!I40</f>
        <v>0</v>
      </c>
      <c r="BV40" s="7">
        <f>'ცვლილ. საკუთ.'!I40</f>
        <v>0</v>
      </c>
      <c r="BW40" s="7">
        <f>'მთავრ. ფონდი'!I40</f>
        <v>0</v>
      </c>
      <c r="BX40" s="7">
        <f>'პრეზ. ფონდი'!I40</f>
        <v>0</v>
      </c>
      <c r="BY40" s="7">
        <f>'დაზუსტ. ნაერთი'!H40</f>
        <v>825000</v>
      </c>
      <c r="BZ40" s="7">
        <f>'დაზუსტ. ბიუჯ.'!H40</f>
        <v>825000</v>
      </c>
      <c r="CA40" s="7">
        <f>'დაზუსტ. საკუთ.'!H40</f>
        <v>0</v>
      </c>
    </row>
    <row r="41" spans="1:79" x14ac:dyDescent="0.25">
      <c r="A41" t="str">
        <f t="shared" si="3"/>
        <v>a</v>
      </c>
      <c r="B41" s="8"/>
      <c r="C41" s="9" t="s">
        <v>11</v>
      </c>
      <c r="D41" s="10">
        <f t="shared" si="4"/>
        <v>2396000</v>
      </c>
      <c r="E41" s="10">
        <f t="shared" si="5"/>
        <v>2396000</v>
      </c>
      <c r="F41" s="10">
        <f t="shared" si="6"/>
        <v>0</v>
      </c>
      <c r="G41" s="10">
        <f t="shared" si="6"/>
        <v>0</v>
      </c>
      <c r="H41" s="10">
        <f t="shared" si="6"/>
        <v>0</v>
      </c>
      <c r="I41" s="10">
        <f t="shared" si="6"/>
        <v>0</v>
      </c>
      <c r="J41" s="10">
        <f t="shared" si="6"/>
        <v>0</v>
      </c>
      <c r="K41" s="10">
        <f t="shared" si="15"/>
        <v>2396000</v>
      </c>
      <c r="L41" s="10">
        <f t="shared" si="15"/>
        <v>2396000</v>
      </c>
      <c r="M41" s="10">
        <f t="shared" si="15"/>
        <v>0</v>
      </c>
      <c r="O41" s="10">
        <f t="shared" si="7"/>
        <v>599000</v>
      </c>
      <c r="P41" s="10">
        <f>'დამტკ. ბიუჯ.'!E41</f>
        <v>599000</v>
      </c>
      <c r="Q41" s="10">
        <f>'დამტკ. საკუთ.'!E41</f>
        <v>0</v>
      </c>
      <c r="R41" s="10">
        <f>'ცვლილ. ბიუჯ.'!F41</f>
        <v>-8000</v>
      </c>
      <c r="S41" s="10">
        <f>'ცვლილ. საკუთ.'!F41</f>
        <v>0</v>
      </c>
      <c r="T41" s="10">
        <f>'მთავრ. ფონდი'!F41</f>
        <v>0</v>
      </c>
      <c r="U41" s="10">
        <f>'პრეზ. ფონდი'!F41</f>
        <v>0</v>
      </c>
      <c r="V41" s="10">
        <f>'დაზუსტ. ნაერთი'!E41</f>
        <v>591000</v>
      </c>
      <c r="W41" s="10">
        <f>'დაზუსტ. ბიუჯ.'!E41</f>
        <v>591000</v>
      </c>
      <c r="X41" s="10">
        <f>'დაზუსტ. საკუთ.'!E41</f>
        <v>0</v>
      </c>
      <c r="Z41" s="10">
        <f t="shared" si="8"/>
        <v>599000</v>
      </c>
      <c r="AA41" s="10">
        <f>'დამტკ. ბიუჯ.'!F41</f>
        <v>599000</v>
      </c>
      <c r="AB41" s="10">
        <f>'დამტკ. საკუთ.'!F41</f>
        <v>0</v>
      </c>
      <c r="AC41" s="10">
        <f>'ცვლილ. ბიუჯ.'!G41</f>
        <v>-28000</v>
      </c>
      <c r="AD41" s="10">
        <f>'ცვლილ. საკუთ.'!G41</f>
        <v>0</v>
      </c>
      <c r="AE41" s="10">
        <f>'მთავრ. ფონდი'!G41</f>
        <v>0</v>
      </c>
      <c r="AF41" s="10">
        <f>'პრეზ. ფონდი'!G41</f>
        <v>0</v>
      </c>
      <c r="AG41" s="10">
        <f>'დაზუსტ. ნაერთი'!F41</f>
        <v>571000</v>
      </c>
      <c r="AH41" s="10">
        <f>'დაზუსტ. ბიუჯ.'!F41</f>
        <v>571000</v>
      </c>
      <c r="AI41" s="10">
        <f>'დაზუსტ. საკუთ.'!F41</f>
        <v>0</v>
      </c>
      <c r="AK41" s="10">
        <f t="shared" si="9"/>
        <v>1198000</v>
      </c>
      <c r="AL41" s="10">
        <f t="shared" si="10"/>
        <v>1198000</v>
      </c>
      <c r="AM41" s="10">
        <f t="shared" si="11"/>
        <v>0</v>
      </c>
      <c r="AN41" s="10">
        <f t="shared" si="11"/>
        <v>-36000</v>
      </c>
      <c r="AO41" s="10">
        <f t="shared" si="11"/>
        <v>0</v>
      </c>
      <c r="AP41" s="10">
        <f t="shared" si="11"/>
        <v>0</v>
      </c>
      <c r="AQ41" s="10">
        <f t="shared" si="11"/>
        <v>0</v>
      </c>
      <c r="AR41" s="10">
        <f t="shared" si="16"/>
        <v>1162000</v>
      </c>
      <c r="AS41" s="10">
        <f t="shared" si="16"/>
        <v>1162000</v>
      </c>
      <c r="AT41" s="10">
        <f t="shared" si="16"/>
        <v>0</v>
      </c>
      <c r="AV41" s="10">
        <f t="shared" si="12"/>
        <v>599000</v>
      </c>
      <c r="AW41" s="10">
        <f>'დამტკ. ბიუჯ.'!G41</f>
        <v>599000</v>
      </c>
      <c r="AX41" s="10">
        <f>'დამტკ. საკუთ.'!G41</f>
        <v>0</v>
      </c>
      <c r="AY41" s="10">
        <f>'ცვლილ. ბიუჯ.'!H41</f>
        <v>33000</v>
      </c>
      <c r="AZ41" s="10">
        <f>'ცვლილ. საკუთ.'!H41</f>
        <v>0</v>
      </c>
      <c r="BA41" s="10">
        <f>'მთავრ. ფონდი'!H41</f>
        <v>0</v>
      </c>
      <c r="BB41" s="10">
        <f>'პრეზ. ფონდი'!H41</f>
        <v>0</v>
      </c>
      <c r="BC41" s="10">
        <f>'დაზუსტ. ნაერთი'!G41</f>
        <v>632000</v>
      </c>
      <c r="BD41" s="10">
        <f>'დაზუსტ. ბიუჯ.'!G41</f>
        <v>632000</v>
      </c>
      <c r="BE41" s="10">
        <f>'დაზუსტ. საკუთ.'!G41</f>
        <v>0</v>
      </c>
      <c r="BG41" s="10">
        <f t="shared" si="13"/>
        <v>1797000</v>
      </c>
      <c r="BH41" s="10">
        <f t="shared" si="13"/>
        <v>1797000</v>
      </c>
      <c r="BI41" s="10">
        <f t="shared" si="13"/>
        <v>0</v>
      </c>
      <c r="BJ41" s="10">
        <f t="shared" si="13"/>
        <v>-3000</v>
      </c>
      <c r="BK41" s="10">
        <f t="shared" si="13"/>
        <v>0</v>
      </c>
      <c r="BL41" s="10">
        <f t="shared" si="17"/>
        <v>0</v>
      </c>
      <c r="BM41" s="10">
        <f t="shared" si="17"/>
        <v>0</v>
      </c>
      <c r="BN41" s="10">
        <f t="shared" si="17"/>
        <v>1794000</v>
      </c>
      <c r="BO41" s="10">
        <f t="shared" si="17"/>
        <v>1794000</v>
      </c>
      <c r="BP41" s="10">
        <f t="shared" si="18"/>
        <v>0</v>
      </c>
      <c r="BR41" s="10">
        <f t="shared" si="14"/>
        <v>599000</v>
      </c>
      <c r="BS41" s="10">
        <f>'დამტკ. ბიუჯ.'!H41</f>
        <v>599000</v>
      </c>
      <c r="BT41" s="10">
        <f>'დამტკ. საკუთ.'!H41</f>
        <v>0</v>
      </c>
      <c r="BU41" s="10">
        <f>'ცვლილ. ბიუჯ.'!I41</f>
        <v>3000</v>
      </c>
      <c r="BV41" s="10">
        <f>'ცვლილ. საკუთ.'!I41</f>
        <v>0</v>
      </c>
      <c r="BW41" s="10">
        <f>'მთავრ. ფონდი'!I41</f>
        <v>0</v>
      </c>
      <c r="BX41" s="10">
        <f>'პრეზ. ფონდი'!I41</f>
        <v>0</v>
      </c>
      <c r="BY41" s="10">
        <f>'დაზუსტ. ნაერთი'!H41</f>
        <v>602000</v>
      </c>
      <c r="BZ41" s="10">
        <f>'დაზუსტ. ბიუჯ.'!H41</f>
        <v>602000</v>
      </c>
      <c r="CA41" s="10">
        <f>'დაზუსტ. საკუთ.'!H41</f>
        <v>0</v>
      </c>
    </row>
    <row r="42" spans="1:79" x14ac:dyDescent="0.25">
      <c r="A42" t="str">
        <f t="shared" si="3"/>
        <v>a</v>
      </c>
      <c r="B42" s="8"/>
      <c r="C42" s="9" t="s">
        <v>12</v>
      </c>
      <c r="D42" s="10">
        <f t="shared" si="4"/>
        <v>780000</v>
      </c>
      <c r="E42" s="10">
        <f t="shared" si="5"/>
        <v>780000</v>
      </c>
      <c r="F42" s="10">
        <f t="shared" si="6"/>
        <v>0</v>
      </c>
      <c r="G42" s="10">
        <f t="shared" si="6"/>
        <v>0</v>
      </c>
      <c r="H42" s="10">
        <f t="shared" si="6"/>
        <v>0</v>
      </c>
      <c r="I42" s="10">
        <f t="shared" si="6"/>
        <v>0</v>
      </c>
      <c r="J42" s="10">
        <f t="shared" si="6"/>
        <v>0</v>
      </c>
      <c r="K42" s="10">
        <f t="shared" si="15"/>
        <v>780000</v>
      </c>
      <c r="L42" s="10">
        <f t="shared" si="15"/>
        <v>780000</v>
      </c>
      <c r="M42" s="10">
        <f t="shared" si="15"/>
        <v>0</v>
      </c>
      <c r="O42" s="10">
        <f t="shared" si="7"/>
        <v>175000</v>
      </c>
      <c r="P42" s="10">
        <f>'დამტკ. ბიუჯ.'!E42</f>
        <v>175000</v>
      </c>
      <c r="Q42" s="10">
        <f>'დამტკ. საკუთ.'!E42</f>
        <v>0</v>
      </c>
      <c r="R42" s="10">
        <f>'ცვლილ. ბიუჯ.'!F42</f>
        <v>5000</v>
      </c>
      <c r="S42" s="10">
        <f>'ცვლილ. საკუთ.'!F42</f>
        <v>0</v>
      </c>
      <c r="T42" s="10">
        <f>'მთავრ. ფონდი'!F42</f>
        <v>0</v>
      </c>
      <c r="U42" s="10">
        <f>'პრეზ. ფონდი'!F42</f>
        <v>0</v>
      </c>
      <c r="V42" s="10">
        <f>'დაზუსტ. ნაერთი'!E42</f>
        <v>180000</v>
      </c>
      <c r="W42" s="10">
        <f>'დაზუსტ. ბიუჯ.'!E42</f>
        <v>180000</v>
      </c>
      <c r="X42" s="10">
        <f>'დაზუსტ. საკუთ.'!E42</f>
        <v>0</v>
      </c>
      <c r="Z42" s="10">
        <f t="shared" si="8"/>
        <v>187000</v>
      </c>
      <c r="AA42" s="10">
        <f>'დამტკ. ბიუჯ.'!F42</f>
        <v>187000</v>
      </c>
      <c r="AB42" s="10">
        <f>'დამტკ. საკუთ.'!F42</f>
        <v>0</v>
      </c>
      <c r="AC42" s="10">
        <f>'ცვლილ. ბიუჯ.'!G42</f>
        <v>25000</v>
      </c>
      <c r="AD42" s="10">
        <f>'ცვლილ. საკუთ.'!G42</f>
        <v>0</v>
      </c>
      <c r="AE42" s="10">
        <f>'მთავრ. ფონდი'!G42</f>
        <v>0</v>
      </c>
      <c r="AF42" s="10">
        <f>'პრეზ. ფონდი'!G42</f>
        <v>0</v>
      </c>
      <c r="AG42" s="10">
        <f>'დაზუსტ. ნაერთი'!F42</f>
        <v>212000</v>
      </c>
      <c r="AH42" s="10">
        <f>'დაზუსტ. ბიუჯ.'!F42</f>
        <v>212000</v>
      </c>
      <c r="AI42" s="10">
        <f>'დაზუსტ. საკუთ.'!F42</f>
        <v>0</v>
      </c>
      <c r="AK42" s="10">
        <f t="shared" si="9"/>
        <v>362000</v>
      </c>
      <c r="AL42" s="10">
        <f t="shared" si="10"/>
        <v>362000</v>
      </c>
      <c r="AM42" s="10">
        <f t="shared" si="11"/>
        <v>0</v>
      </c>
      <c r="AN42" s="10">
        <f t="shared" si="11"/>
        <v>30000</v>
      </c>
      <c r="AO42" s="10">
        <f t="shared" si="11"/>
        <v>0</v>
      </c>
      <c r="AP42" s="10">
        <f t="shared" si="11"/>
        <v>0</v>
      </c>
      <c r="AQ42" s="10">
        <f t="shared" si="11"/>
        <v>0</v>
      </c>
      <c r="AR42" s="10">
        <f t="shared" si="16"/>
        <v>392000</v>
      </c>
      <c r="AS42" s="10">
        <f t="shared" si="16"/>
        <v>392000</v>
      </c>
      <c r="AT42" s="10">
        <f t="shared" si="16"/>
        <v>0</v>
      </c>
      <c r="AV42" s="10">
        <f t="shared" si="12"/>
        <v>198000</v>
      </c>
      <c r="AW42" s="10">
        <f>'დამტკ. ბიუჯ.'!G42</f>
        <v>198000</v>
      </c>
      <c r="AX42" s="10">
        <f>'დამტკ. საკუთ.'!G42</f>
        <v>0</v>
      </c>
      <c r="AY42" s="10">
        <f>'ცვლილ. ბიუჯ.'!H42</f>
        <v>-30000</v>
      </c>
      <c r="AZ42" s="10">
        <f>'ცვლილ. საკუთ.'!H42</f>
        <v>0</v>
      </c>
      <c r="BA42" s="10">
        <f>'მთავრ. ფონდი'!H42</f>
        <v>0</v>
      </c>
      <c r="BB42" s="10">
        <f>'პრეზ. ფონდი'!H42</f>
        <v>0</v>
      </c>
      <c r="BC42" s="10">
        <f>'დაზუსტ. ნაერთი'!G42</f>
        <v>168000</v>
      </c>
      <c r="BD42" s="10">
        <f>'დაზუსტ. ბიუჯ.'!G42</f>
        <v>168000</v>
      </c>
      <c r="BE42" s="10">
        <f>'დაზუსტ. საკუთ.'!G42</f>
        <v>0</v>
      </c>
      <c r="BG42" s="10">
        <f t="shared" si="13"/>
        <v>560000</v>
      </c>
      <c r="BH42" s="10">
        <f t="shared" si="13"/>
        <v>560000</v>
      </c>
      <c r="BI42" s="10">
        <f t="shared" si="13"/>
        <v>0</v>
      </c>
      <c r="BJ42" s="10">
        <f t="shared" si="13"/>
        <v>0</v>
      </c>
      <c r="BK42" s="10">
        <f t="shared" si="13"/>
        <v>0</v>
      </c>
      <c r="BL42" s="10">
        <f t="shared" si="17"/>
        <v>0</v>
      </c>
      <c r="BM42" s="10">
        <f t="shared" si="17"/>
        <v>0</v>
      </c>
      <c r="BN42" s="10">
        <f t="shared" si="17"/>
        <v>560000</v>
      </c>
      <c r="BO42" s="10">
        <f t="shared" si="17"/>
        <v>560000</v>
      </c>
      <c r="BP42" s="10">
        <f t="shared" si="18"/>
        <v>0</v>
      </c>
      <c r="BR42" s="10">
        <f t="shared" si="14"/>
        <v>220000</v>
      </c>
      <c r="BS42" s="10">
        <f>'დამტკ. ბიუჯ.'!H42</f>
        <v>220000</v>
      </c>
      <c r="BT42" s="10">
        <f>'დამტკ. საკუთ.'!H42</f>
        <v>0</v>
      </c>
      <c r="BU42" s="10">
        <f>'ცვლილ. ბიუჯ.'!I42</f>
        <v>0</v>
      </c>
      <c r="BV42" s="10">
        <f>'ცვლილ. საკუთ.'!I42</f>
        <v>0</v>
      </c>
      <c r="BW42" s="10">
        <f>'მთავრ. ფონდი'!I42</f>
        <v>0</v>
      </c>
      <c r="BX42" s="10">
        <f>'პრეზ. ფონდი'!I42</f>
        <v>0</v>
      </c>
      <c r="BY42" s="10">
        <f>'დაზუსტ. ნაერთი'!H42</f>
        <v>220000</v>
      </c>
      <c r="BZ42" s="10">
        <f>'დაზუსტ. ბიუჯ.'!H42</f>
        <v>220000</v>
      </c>
      <c r="CA42" s="10">
        <f>'დაზუსტ. საკუთ.'!H42</f>
        <v>0</v>
      </c>
    </row>
    <row r="43" spans="1:79" x14ac:dyDescent="0.25">
      <c r="A43" t="str">
        <f t="shared" si="3"/>
        <v>b</v>
      </c>
      <c r="B43" s="8"/>
      <c r="C43" s="9" t="s">
        <v>13</v>
      </c>
      <c r="D43" s="10">
        <f t="shared" si="4"/>
        <v>0</v>
      </c>
      <c r="E43" s="10">
        <f t="shared" si="5"/>
        <v>0</v>
      </c>
      <c r="F43" s="10">
        <f t="shared" si="6"/>
        <v>0</v>
      </c>
      <c r="G43" s="10">
        <f t="shared" si="6"/>
        <v>0</v>
      </c>
      <c r="H43" s="10">
        <f t="shared" si="6"/>
        <v>0</v>
      </c>
      <c r="I43" s="10">
        <f t="shared" si="6"/>
        <v>0</v>
      </c>
      <c r="J43" s="10">
        <f t="shared" si="6"/>
        <v>0</v>
      </c>
      <c r="K43" s="10">
        <f t="shared" si="15"/>
        <v>0</v>
      </c>
      <c r="L43" s="10">
        <f t="shared" si="15"/>
        <v>0</v>
      </c>
      <c r="M43" s="10">
        <f t="shared" si="15"/>
        <v>0</v>
      </c>
      <c r="O43" s="10">
        <f t="shared" si="7"/>
        <v>0</v>
      </c>
      <c r="P43" s="10">
        <f>'დამტკ. ბიუჯ.'!E43</f>
        <v>0</v>
      </c>
      <c r="Q43" s="10">
        <f>'დამტკ. საკუთ.'!E43</f>
        <v>0</v>
      </c>
      <c r="R43" s="10">
        <f>'ცვლილ. ბიუჯ.'!F43</f>
        <v>0</v>
      </c>
      <c r="S43" s="10">
        <f>'ცვლილ. საკუთ.'!F43</f>
        <v>0</v>
      </c>
      <c r="T43" s="10">
        <f>'მთავრ. ფონდი'!F43</f>
        <v>0</v>
      </c>
      <c r="U43" s="10">
        <f>'პრეზ. ფონდი'!F43</f>
        <v>0</v>
      </c>
      <c r="V43" s="10">
        <f>'დაზუსტ. ნაერთი'!E43</f>
        <v>0</v>
      </c>
      <c r="W43" s="10">
        <f>'დაზუსტ. ბიუჯ.'!E43</f>
        <v>0</v>
      </c>
      <c r="X43" s="10">
        <f>'დაზუსტ. საკუთ.'!E43</f>
        <v>0</v>
      </c>
      <c r="Z43" s="10">
        <f t="shared" si="8"/>
        <v>0</v>
      </c>
      <c r="AA43" s="10">
        <f>'დამტკ. ბიუჯ.'!F43</f>
        <v>0</v>
      </c>
      <c r="AB43" s="10">
        <f>'დამტკ. საკუთ.'!F43</f>
        <v>0</v>
      </c>
      <c r="AC43" s="10">
        <f>'ცვლილ. ბიუჯ.'!G43</f>
        <v>0</v>
      </c>
      <c r="AD43" s="10">
        <f>'ცვლილ. საკუთ.'!G43</f>
        <v>0</v>
      </c>
      <c r="AE43" s="10">
        <f>'მთავრ. ფონდი'!G43</f>
        <v>0</v>
      </c>
      <c r="AF43" s="10">
        <f>'პრეზ. ფონდი'!G43</f>
        <v>0</v>
      </c>
      <c r="AG43" s="10">
        <f>'დაზუსტ. ნაერთი'!F43</f>
        <v>0</v>
      </c>
      <c r="AH43" s="10">
        <f>'დაზუსტ. ბიუჯ.'!F43</f>
        <v>0</v>
      </c>
      <c r="AI43" s="10">
        <f>'დაზუსტ. საკუთ.'!F43</f>
        <v>0</v>
      </c>
      <c r="AK43" s="10">
        <f t="shared" si="9"/>
        <v>0</v>
      </c>
      <c r="AL43" s="10">
        <f t="shared" si="10"/>
        <v>0</v>
      </c>
      <c r="AM43" s="10">
        <f t="shared" si="11"/>
        <v>0</v>
      </c>
      <c r="AN43" s="10">
        <f t="shared" si="11"/>
        <v>0</v>
      </c>
      <c r="AO43" s="10">
        <f t="shared" si="11"/>
        <v>0</v>
      </c>
      <c r="AP43" s="10">
        <f t="shared" si="11"/>
        <v>0</v>
      </c>
      <c r="AQ43" s="10">
        <f t="shared" si="11"/>
        <v>0</v>
      </c>
      <c r="AR43" s="10">
        <f t="shared" si="16"/>
        <v>0</v>
      </c>
      <c r="AS43" s="10">
        <f t="shared" si="16"/>
        <v>0</v>
      </c>
      <c r="AT43" s="10">
        <f t="shared" si="16"/>
        <v>0</v>
      </c>
      <c r="AV43" s="10">
        <f t="shared" si="12"/>
        <v>0</v>
      </c>
      <c r="AW43" s="10">
        <f>'დამტკ. ბიუჯ.'!G43</f>
        <v>0</v>
      </c>
      <c r="AX43" s="10">
        <f>'დამტკ. საკუთ.'!G43</f>
        <v>0</v>
      </c>
      <c r="AY43" s="10">
        <f>'ცვლილ. ბიუჯ.'!H43</f>
        <v>0</v>
      </c>
      <c r="AZ43" s="10">
        <f>'ცვლილ. საკუთ.'!H43</f>
        <v>0</v>
      </c>
      <c r="BA43" s="10">
        <f>'მთავრ. ფონდი'!H43</f>
        <v>0</v>
      </c>
      <c r="BB43" s="10">
        <f>'პრეზ. ფონდი'!H43</f>
        <v>0</v>
      </c>
      <c r="BC43" s="10">
        <f>'დაზუსტ. ნაერთი'!G43</f>
        <v>0</v>
      </c>
      <c r="BD43" s="10">
        <f>'დაზუსტ. ბიუჯ.'!G43</f>
        <v>0</v>
      </c>
      <c r="BE43" s="10">
        <f>'დაზუსტ. საკუთ.'!G43</f>
        <v>0</v>
      </c>
      <c r="BG43" s="10">
        <f t="shared" si="13"/>
        <v>0</v>
      </c>
      <c r="BH43" s="10">
        <f t="shared" si="13"/>
        <v>0</v>
      </c>
      <c r="BI43" s="10">
        <f t="shared" si="13"/>
        <v>0</v>
      </c>
      <c r="BJ43" s="10">
        <f t="shared" si="13"/>
        <v>0</v>
      </c>
      <c r="BK43" s="10">
        <f t="shared" si="13"/>
        <v>0</v>
      </c>
      <c r="BL43" s="10">
        <f t="shared" si="17"/>
        <v>0</v>
      </c>
      <c r="BM43" s="10">
        <f t="shared" si="17"/>
        <v>0</v>
      </c>
      <c r="BN43" s="10">
        <f t="shared" si="17"/>
        <v>0</v>
      </c>
      <c r="BO43" s="10">
        <f t="shared" si="17"/>
        <v>0</v>
      </c>
      <c r="BP43" s="10">
        <f t="shared" si="18"/>
        <v>0</v>
      </c>
      <c r="BR43" s="10">
        <f t="shared" si="14"/>
        <v>0</v>
      </c>
      <c r="BS43" s="10">
        <f>'დამტკ. ბიუჯ.'!H43</f>
        <v>0</v>
      </c>
      <c r="BT43" s="10">
        <f>'დამტკ. საკუთ.'!H43</f>
        <v>0</v>
      </c>
      <c r="BU43" s="10">
        <f>'ცვლილ. ბიუჯ.'!I43</f>
        <v>0</v>
      </c>
      <c r="BV43" s="10">
        <f>'ცვლილ. საკუთ.'!I43</f>
        <v>0</v>
      </c>
      <c r="BW43" s="10">
        <f>'მთავრ. ფონდი'!I43</f>
        <v>0</v>
      </c>
      <c r="BX43" s="10">
        <f>'პრეზ. ფონდი'!I43</f>
        <v>0</v>
      </c>
      <c r="BY43" s="10">
        <f>'დაზუსტ. ნაერთი'!H43</f>
        <v>0</v>
      </c>
      <c r="BZ43" s="10">
        <f>'დაზუსტ. ბიუჯ.'!H43</f>
        <v>0</v>
      </c>
      <c r="CA43" s="10">
        <f>'დაზუსტ. საკუთ.'!H43</f>
        <v>0</v>
      </c>
    </row>
    <row r="44" spans="1:79" x14ac:dyDescent="0.25">
      <c r="A44" t="str">
        <f t="shared" si="3"/>
        <v>b</v>
      </c>
      <c r="B44" s="8"/>
      <c r="C44" s="9" t="s">
        <v>14</v>
      </c>
      <c r="D44" s="10">
        <f t="shared" si="4"/>
        <v>0</v>
      </c>
      <c r="E44" s="10">
        <f t="shared" si="5"/>
        <v>0</v>
      </c>
      <c r="F44" s="10">
        <f t="shared" si="6"/>
        <v>0</v>
      </c>
      <c r="G44" s="10">
        <f t="shared" si="6"/>
        <v>0</v>
      </c>
      <c r="H44" s="10">
        <f t="shared" si="6"/>
        <v>0</v>
      </c>
      <c r="I44" s="10">
        <f t="shared" si="6"/>
        <v>0</v>
      </c>
      <c r="J44" s="10">
        <f t="shared" si="6"/>
        <v>0</v>
      </c>
      <c r="K44" s="10">
        <f t="shared" si="15"/>
        <v>0</v>
      </c>
      <c r="L44" s="10">
        <f t="shared" si="15"/>
        <v>0</v>
      </c>
      <c r="M44" s="10">
        <f t="shared" si="15"/>
        <v>0</v>
      </c>
      <c r="O44" s="10">
        <f t="shared" si="7"/>
        <v>0</v>
      </c>
      <c r="P44" s="10">
        <f>'დამტკ. ბიუჯ.'!E44</f>
        <v>0</v>
      </c>
      <c r="Q44" s="10">
        <f>'დამტკ. საკუთ.'!E44</f>
        <v>0</v>
      </c>
      <c r="R44" s="10">
        <f>'ცვლილ. ბიუჯ.'!F44</f>
        <v>0</v>
      </c>
      <c r="S44" s="10">
        <f>'ცვლილ. საკუთ.'!F44</f>
        <v>0</v>
      </c>
      <c r="T44" s="10">
        <f>'მთავრ. ფონდი'!F44</f>
        <v>0</v>
      </c>
      <c r="U44" s="10">
        <f>'პრეზ. ფონდი'!F44</f>
        <v>0</v>
      </c>
      <c r="V44" s="10">
        <f>'დაზუსტ. ნაერთი'!E44</f>
        <v>0</v>
      </c>
      <c r="W44" s="10">
        <f>'დაზუსტ. ბიუჯ.'!E44</f>
        <v>0</v>
      </c>
      <c r="X44" s="10">
        <f>'დაზუსტ. საკუთ.'!E44</f>
        <v>0</v>
      </c>
      <c r="Z44" s="10">
        <f t="shared" si="8"/>
        <v>0</v>
      </c>
      <c r="AA44" s="10">
        <f>'დამტკ. ბიუჯ.'!F44</f>
        <v>0</v>
      </c>
      <c r="AB44" s="10">
        <f>'დამტკ. საკუთ.'!F44</f>
        <v>0</v>
      </c>
      <c r="AC44" s="10">
        <f>'ცვლილ. ბიუჯ.'!G44</f>
        <v>0</v>
      </c>
      <c r="AD44" s="10">
        <f>'ცვლილ. საკუთ.'!G44</f>
        <v>0</v>
      </c>
      <c r="AE44" s="10">
        <f>'მთავრ. ფონდი'!G44</f>
        <v>0</v>
      </c>
      <c r="AF44" s="10">
        <f>'პრეზ. ფონდი'!G44</f>
        <v>0</v>
      </c>
      <c r="AG44" s="10">
        <f>'დაზუსტ. ნაერთი'!F44</f>
        <v>0</v>
      </c>
      <c r="AH44" s="10">
        <f>'დაზუსტ. ბიუჯ.'!F44</f>
        <v>0</v>
      </c>
      <c r="AI44" s="10">
        <f>'დაზუსტ. საკუთ.'!F44</f>
        <v>0</v>
      </c>
      <c r="AK44" s="10">
        <f t="shared" si="9"/>
        <v>0</v>
      </c>
      <c r="AL44" s="10">
        <f t="shared" si="10"/>
        <v>0</v>
      </c>
      <c r="AM44" s="10">
        <f t="shared" si="11"/>
        <v>0</v>
      </c>
      <c r="AN44" s="10">
        <f t="shared" si="11"/>
        <v>0</v>
      </c>
      <c r="AO44" s="10">
        <f t="shared" si="11"/>
        <v>0</v>
      </c>
      <c r="AP44" s="10">
        <f t="shared" si="11"/>
        <v>0</v>
      </c>
      <c r="AQ44" s="10">
        <f t="shared" si="11"/>
        <v>0</v>
      </c>
      <c r="AR44" s="10">
        <f t="shared" si="16"/>
        <v>0</v>
      </c>
      <c r="AS44" s="10">
        <f t="shared" si="16"/>
        <v>0</v>
      </c>
      <c r="AT44" s="10">
        <f t="shared" si="16"/>
        <v>0</v>
      </c>
      <c r="AV44" s="10">
        <f t="shared" si="12"/>
        <v>0</v>
      </c>
      <c r="AW44" s="10">
        <f>'დამტკ. ბიუჯ.'!G44</f>
        <v>0</v>
      </c>
      <c r="AX44" s="10">
        <f>'დამტკ. საკუთ.'!G44</f>
        <v>0</v>
      </c>
      <c r="AY44" s="10">
        <f>'ცვლილ. ბიუჯ.'!H44</f>
        <v>0</v>
      </c>
      <c r="AZ44" s="10">
        <f>'ცვლილ. საკუთ.'!H44</f>
        <v>0</v>
      </c>
      <c r="BA44" s="10">
        <f>'მთავრ. ფონდი'!H44</f>
        <v>0</v>
      </c>
      <c r="BB44" s="10">
        <f>'პრეზ. ფონდი'!H44</f>
        <v>0</v>
      </c>
      <c r="BC44" s="10">
        <f>'დაზუსტ. ნაერთი'!G44</f>
        <v>0</v>
      </c>
      <c r="BD44" s="10">
        <f>'დაზუსტ. ბიუჯ.'!G44</f>
        <v>0</v>
      </c>
      <c r="BE44" s="10">
        <f>'დაზუსტ. საკუთ.'!G44</f>
        <v>0</v>
      </c>
      <c r="BG44" s="10">
        <f t="shared" si="13"/>
        <v>0</v>
      </c>
      <c r="BH44" s="10">
        <f t="shared" si="13"/>
        <v>0</v>
      </c>
      <c r="BI44" s="10">
        <f t="shared" si="13"/>
        <v>0</v>
      </c>
      <c r="BJ44" s="10">
        <f t="shared" si="13"/>
        <v>0</v>
      </c>
      <c r="BK44" s="10">
        <f t="shared" si="13"/>
        <v>0</v>
      </c>
      <c r="BL44" s="10">
        <f t="shared" si="17"/>
        <v>0</v>
      </c>
      <c r="BM44" s="10">
        <f t="shared" si="17"/>
        <v>0</v>
      </c>
      <c r="BN44" s="10">
        <f t="shared" si="17"/>
        <v>0</v>
      </c>
      <c r="BO44" s="10">
        <f t="shared" si="17"/>
        <v>0</v>
      </c>
      <c r="BP44" s="10">
        <f t="shared" si="18"/>
        <v>0</v>
      </c>
      <c r="BR44" s="10">
        <f t="shared" si="14"/>
        <v>0</v>
      </c>
      <c r="BS44" s="10">
        <f>'დამტკ. ბიუჯ.'!H44</f>
        <v>0</v>
      </c>
      <c r="BT44" s="10">
        <f>'დამტკ. საკუთ.'!H44</f>
        <v>0</v>
      </c>
      <c r="BU44" s="10">
        <f>'ცვლილ. ბიუჯ.'!I44</f>
        <v>0</v>
      </c>
      <c r="BV44" s="10">
        <f>'ცვლილ. საკუთ.'!I44</f>
        <v>0</v>
      </c>
      <c r="BW44" s="10">
        <f>'მთავრ. ფონდი'!I44</f>
        <v>0</v>
      </c>
      <c r="BX44" s="10">
        <f>'პრეზ. ფონდი'!I44</f>
        <v>0</v>
      </c>
      <c r="BY44" s="10">
        <f>'დაზუსტ. ნაერთი'!H44</f>
        <v>0</v>
      </c>
      <c r="BZ44" s="10">
        <f>'დაზუსტ. ბიუჯ.'!H44</f>
        <v>0</v>
      </c>
      <c r="CA44" s="10">
        <f>'დაზუსტ. საკუთ.'!H44</f>
        <v>0</v>
      </c>
    </row>
    <row r="45" spans="1:79" x14ac:dyDescent="0.25">
      <c r="A45" t="str">
        <f t="shared" si="3"/>
        <v>b</v>
      </c>
      <c r="B45" s="8"/>
      <c r="C45" s="9" t="s">
        <v>15</v>
      </c>
      <c r="D45" s="10">
        <f t="shared" si="4"/>
        <v>0</v>
      </c>
      <c r="E45" s="10">
        <f t="shared" si="5"/>
        <v>0</v>
      </c>
      <c r="F45" s="10">
        <f t="shared" si="6"/>
        <v>0</v>
      </c>
      <c r="G45" s="10">
        <f t="shared" si="6"/>
        <v>0</v>
      </c>
      <c r="H45" s="10">
        <f t="shared" si="6"/>
        <v>0</v>
      </c>
      <c r="I45" s="10">
        <f t="shared" si="6"/>
        <v>0</v>
      </c>
      <c r="J45" s="10">
        <f t="shared" si="6"/>
        <v>0</v>
      </c>
      <c r="K45" s="10">
        <f t="shared" si="15"/>
        <v>0</v>
      </c>
      <c r="L45" s="10">
        <f t="shared" si="15"/>
        <v>0</v>
      </c>
      <c r="M45" s="10">
        <f t="shared" si="15"/>
        <v>0</v>
      </c>
      <c r="O45" s="10">
        <f t="shared" si="7"/>
        <v>0</v>
      </c>
      <c r="P45" s="10">
        <f>'დამტკ. ბიუჯ.'!E45</f>
        <v>0</v>
      </c>
      <c r="Q45" s="10">
        <f>'დამტკ. საკუთ.'!E45</f>
        <v>0</v>
      </c>
      <c r="R45" s="10">
        <f>'ცვლილ. ბიუჯ.'!F45</f>
        <v>0</v>
      </c>
      <c r="S45" s="10">
        <f>'ცვლილ. საკუთ.'!F45</f>
        <v>0</v>
      </c>
      <c r="T45" s="10">
        <f>'მთავრ. ფონდი'!F45</f>
        <v>0</v>
      </c>
      <c r="U45" s="10">
        <f>'პრეზ. ფონდი'!F45</f>
        <v>0</v>
      </c>
      <c r="V45" s="10">
        <f>'დაზუსტ. ნაერთი'!E45</f>
        <v>0</v>
      </c>
      <c r="W45" s="10">
        <f>'დაზუსტ. ბიუჯ.'!E45</f>
        <v>0</v>
      </c>
      <c r="X45" s="10">
        <f>'დაზუსტ. საკუთ.'!E45</f>
        <v>0</v>
      </c>
      <c r="Z45" s="10">
        <f t="shared" si="8"/>
        <v>0</v>
      </c>
      <c r="AA45" s="10">
        <f>'დამტკ. ბიუჯ.'!F45</f>
        <v>0</v>
      </c>
      <c r="AB45" s="10">
        <f>'დამტკ. საკუთ.'!F45</f>
        <v>0</v>
      </c>
      <c r="AC45" s="10">
        <f>'ცვლილ. ბიუჯ.'!G45</f>
        <v>0</v>
      </c>
      <c r="AD45" s="10">
        <f>'ცვლილ. საკუთ.'!G45</f>
        <v>0</v>
      </c>
      <c r="AE45" s="10">
        <f>'მთავრ. ფონდი'!G45</f>
        <v>0</v>
      </c>
      <c r="AF45" s="10">
        <f>'პრეზ. ფონდი'!G45</f>
        <v>0</v>
      </c>
      <c r="AG45" s="10">
        <f>'დაზუსტ. ნაერთი'!F45</f>
        <v>0</v>
      </c>
      <c r="AH45" s="10">
        <f>'დაზუსტ. ბიუჯ.'!F45</f>
        <v>0</v>
      </c>
      <c r="AI45" s="10">
        <f>'დაზუსტ. საკუთ.'!F45</f>
        <v>0</v>
      </c>
      <c r="AK45" s="10">
        <f t="shared" si="9"/>
        <v>0</v>
      </c>
      <c r="AL45" s="10">
        <f t="shared" si="10"/>
        <v>0</v>
      </c>
      <c r="AM45" s="10">
        <f t="shared" si="11"/>
        <v>0</v>
      </c>
      <c r="AN45" s="10">
        <f t="shared" si="11"/>
        <v>0</v>
      </c>
      <c r="AO45" s="10">
        <f t="shared" si="11"/>
        <v>0</v>
      </c>
      <c r="AP45" s="10">
        <f t="shared" si="11"/>
        <v>0</v>
      </c>
      <c r="AQ45" s="10">
        <f t="shared" si="11"/>
        <v>0</v>
      </c>
      <c r="AR45" s="10">
        <f t="shared" si="16"/>
        <v>0</v>
      </c>
      <c r="AS45" s="10">
        <f t="shared" si="16"/>
        <v>0</v>
      </c>
      <c r="AT45" s="10">
        <f t="shared" si="16"/>
        <v>0</v>
      </c>
      <c r="AV45" s="10">
        <f t="shared" si="12"/>
        <v>0</v>
      </c>
      <c r="AW45" s="10">
        <f>'დამტკ. ბიუჯ.'!G45</f>
        <v>0</v>
      </c>
      <c r="AX45" s="10">
        <f>'დამტკ. საკუთ.'!G45</f>
        <v>0</v>
      </c>
      <c r="AY45" s="10">
        <f>'ცვლილ. ბიუჯ.'!H45</f>
        <v>0</v>
      </c>
      <c r="AZ45" s="10">
        <f>'ცვლილ. საკუთ.'!H45</f>
        <v>0</v>
      </c>
      <c r="BA45" s="10">
        <f>'მთავრ. ფონდი'!H45</f>
        <v>0</v>
      </c>
      <c r="BB45" s="10">
        <f>'პრეზ. ფონდი'!H45</f>
        <v>0</v>
      </c>
      <c r="BC45" s="10">
        <f>'დაზუსტ. ნაერთი'!G45</f>
        <v>0</v>
      </c>
      <c r="BD45" s="10">
        <f>'დაზუსტ. ბიუჯ.'!G45</f>
        <v>0</v>
      </c>
      <c r="BE45" s="10">
        <f>'დაზუსტ. საკუთ.'!G45</f>
        <v>0</v>
      </c>
      <c r="BG45" s="10">
        <f t="shared" si="13"/>
        <v>0</v>
      </c>
      <c r="BH45" s="10">
        <f t="shared" si="13"/>
        <v>0</v>
      </c>
      <c r="BI45" s="10">
        <f t="shared" si="13"/>
        <v>0</v>
      </c>
      <c r="BJ45" s="10">
        <f t="shared" si="13"/>
        <v>0</v>
      </c>
      <c r="BK45" s="10">
        <f t="shared" si="13"/>
        <v>0</v>
      </c>
      <c r="BL45" s="10">
        <f t="shared" si="17"/>
        <v>0</v>
      </c>
      <c r="BM45" s="10">
        <f t="shared" si="17"/>
        <v>0</v>
      </c>
      <c r="BN45" s="10">
        <f t="shared" si="17"/>
        <v>0</v>
      </c>
      <c r="BO45" s="10">
        <f t="shared" si="17"/>
        <v>0</v>
      </c>
      <c r="BP45" s="10">
        <f t="shared" si="18"/>
        <v>0</v>
      </c>
      <c r="BR45" s="10">
        <f t="shared" si="14"/>
        <v>0</v>
      </c>
      <c r="BS45" s="10">
        <f>'დამტკ. ბიუჯ.'!H45</f>
        <v>0</v>
      </c>
      <c r="BT45" s="10">
        <f>'დამტკ. საკუთ.'!H45</f>
        <v>0</v>
      </c>
      <c r="BU45" s="10">
        <f>'ცვლილ. ბიუჯ.'!I45</f>
        <v>0</v>
      </c>
      <c r="BV45" s="10">
        <f>'ცვლილ. საკუთ.'!I45</f>
        <v>0</v>
      </c>
      <c r="BW45" s="10">
        <f>'მთავრ. ფონდი'!I45</f>
        <v>0</v>
      </c>
      <c r="BX45" s="10">
        <f>'პრეზ. ფონდი'!I45</f>
        <v>0</v>
      </c>
      <c r="BY45" s="10">
        <f>'დაზუსტ. ნაერთი'!H45</f>
        <v>0</v>
      </c>
      <c r="BZ45" s="10">
        <f>'დაზუსტ. ბიუჯ.'!H45</f>
        <v>0</v>
      </c>
      <c r="CA45" s="10">
        <f>'დაზუსტ. საკუთ.'!H45</f>
        <v>0</v>
      </c>
    </row>
    <row r="46" spans="1:79" x14ac:dyDescent="0.25">
      <c r="A46" t="str">
        <f t="shared" si="3"/>
        <v>a</v>
      </c>
      <c r="B46" s="8"/>
      <c r="C46" s="9" t="s">
        <v>16</v>
      </c>
      <c r="D46" s="10">
        <f t="shared" si="4"/>
        <v>15000</v>
      </c>
      <c r="E46" s="10">
        <f t="shared" si="5"/>
        <v>15000</v>
      </c>
      <c r="F46" s="10">
        <f t="shared" si="6"/>
        <v>0</v>
      </c>
      <c r="G46" s="10">
        <f t="shared" si="6"/>
        <v>0</v>
      </c>
      <c r="H46" s="10">
        <f t="shared" si="6"/>
        <v>0</v>
      </c>
      <c r="I46" s="10">
        <f t="shared" si="6"/>
        <v>0</v>
      </c>
      <c r="J46" s="10">
        <f t="shared" si="6"/>
        <v>0</v>
      </c>
      <c r="K46" s="10">
        <f t="shared" si="15"/>
        <v>15000</v>
      </c>
      <c r="L46" s="10">
        <f t="shared" si="15"/>
        <v>15000</v>
      </c>
      <c r="M46" s="10">
        <f t="shared" si="15"/>
        <v>0</v>
      </c>
      <c r="O46" s="10">
        <f t="shared" si="7"/>
        <v>7000</v>
      </c>
      <c r="P46" s="10">
        <f>'დამტკ. ბიუჯ.'!E46</f>
        <v>7000</v>
      </c>
      <c r="Q46" s="10">
        <f>'დამტკ. საკუთ.'!E46</f>
        <v>0</v>
      </c>
      <c r="R46" s="10">
        <f>'ცვლილ. ბიუჯ.'!F46</f>
        <v>3000</v>
      </c>
      <c r="S46" s="10">
        <f>'ცვლილ. საკუთ.'!F46</f>
        <v>0</v>
      </c>
      <c r="T46" s="10">
        <f>'მთავრ. ფონდი'!F46</f>
        <v>0</v>
      </c>
      <c r="U46" s="10">
        <f>'პრეზ. ფონდი'!F46</f>
        <v>0</v>
      </c>
      <c r="V46" s="10">
        <f>'დაზუსტ. ნაერთი'!E46</f>
        <v>10000</v>
      </c>
      <c r="W46" s="10">
        <f>'დაზუსტ. ბიუჯ.'!E46</f>
        <v>10000</v>
      </c>
      <c r="X46" s="10">
        <f>'დაზუსტ. საკუთ.'!E46</f>
        <v>0</v>
      </c>
      <c r="Z46" s="10">
        <f t="shared" si="8"/>
        <v>2000</v>
      </c>
      <c r="AA46" s="10">
        <f>'დამტკ. ბიუჯ.'!F46</f>
        <v>2000</v>
      </c>
      <c r="AB46" s="10">
        <f>'დამტკ. საკუთ.'!F46</f>
        <v>0</v>
      </c>
      <c r="AC46" s="10">
        <f>'ცვლილ. ბიუჯ.'!G46</f>
        <v>3000</v>
      </c>
      <c r="AD46" s="10">
        <f>'ცვლილ. საკუთ.'!G46</f>
        <v>0</v>
      </c>
      <c r="AE46" s="10">
        <f>'მთავრ. ფონდი'!G46</f>
        <v>0</v>
      </c>
      <c r="AF46" s="10">
        <f>'პრეზ. ფონდი'!G46</f>
        <v>0</v>
      </c>
      <c r="AG46" s="10">
        <f>'დაზუსტ. ნაერთი'!F46</f>
        <v>5000</v>
      </c>
      <c r="AH46" s="10">
        <f>'დაზუსტ. ბიუჯ.'!F46</f>
        <v>5000</v>
      </c>
      <c r="AI46" s="10">
        <f>'დაზუსტ. საკუთ.'!F46</f>
        <v>0</v>
      </c>
      <c r="AK46" s="10">
        <f t="shared" si="9"/>
        <v>9000</v>
      </c>
      <c r="AL46" s="10">
        <f t="shared" si="10"/>
        <v>9000</v>
      </c>
      <c r="AM46" s="10">
        <f t="shared" si="11"/>
        <v>0</v>
      </c>
      <c r="AN46" s="10">
        <f t="shared" si="11"/>
        <v>6000</v>
      </c>
      <c r="AO46" s="10">
        <f t="shared" si="11"/>
        <v>0</v>
      </c>
      <c r="AP46" s="10">
        <f t="shared" si="11"/>
        <v>0</v>
      </c>
      <c r="AQ46" s="10">
        <f t="shared" si="11"/>
        <v>0</v>
      </c>
      <c r="AR46" s="10">
        <f t="shared" si="16"/>
        <v>15000</v>
      </c>
      <c r="AS46" s="10">
        <f t="shared" si="16"/>
        <v>15000</v>
      </c>
      <c r="AT46" s="10">
        <f t="shared" si="16"/>
        <v>0</v>
      </c>
      <c r="AV46" s="10">
        <f t="shared" si="12"/>
        <v>3000</v>
      </c>
      <c r="AW46" s="10">
        <f>'დამტკ. ბიუჯ.'!G46</f>
        <v>3000</v>
      </c>
      <c r="AX46" s="10">
        <f>'დამტკ. საკუთ.'!G46</f>
        <v>0</v>
      </c>
      <c r="AY46" s="10">
        <f>'ცვლილ. ბიუჯ.'!H46</f>
        <v>-3000</v>
      </c>
      <c r="AZ46" s="10">
        <f>'ცვლილ. საკუთ.'!H46</f>
        <v>0</v>
      </c>
      <c r="BA46" s="10">
        <f>'მთავრ. ფონდი'!H46</f>
        <v>0</v>
      </c>
      <c r="BB46" s="10">
        <f>'პრეზ. ფონდი'!H46</f>
        <v>0</v>
      </c>
      <c r="BC46" s="10">
        <f>'დაზუსტ. ნაერთი'!G46</f>
        <v>0</v>
      </c>
      <c r="BD46" s="10">
        <f>'დაზუსტ. ბიუჯ.'!G46</f>
        <v>0</v>
      </c>
      <c r="BE46" s="10">
        <f>'დაზუსტ. საკუთ.'!G46</f>
        <v>0</v>
      </c>
      <c r="BG46" s="10">
        <f t="shared" si="13"/>
        <v>12000</v>
      </c>
      <c r="BH46" s="10">
        <f t="shared" si="13"/>
        <v>12000</v>
      </c>
      <c r="BI46" s="10">
        <f t="shared" si="13"/>
        <v>0</v>
      </c>
      <c r="BJ46" s="10">
        <f t="shared" si="13"/>
        <v>3000</v>
      </c>
      <c r="BK46" s="10">
        <f t="shared" si="13"/>
        <v>0</v>
      </c>
      <c r="BL46" s="10">
        <f t="shared" si="17"/>
        <v>0</v>
      </c>
      <c r="BM46" s="10">
        <f t="shared" si="17"/>
        <v>0</v>
      </c>
      <c r="BN46" s="10">
        <f t="shared" si="17"/>
        <v>15000</v>
      </c>
      <c r="BO46" s="10">
        <f t="shared" si="17"/>
        <v>15000</v>
      </c>
      <c r="BP46" s="10">
        <f t="shared" si="18"/>
        <v>0</v>
      </c>
      <c r="BR46" s="10">
        <f t="shared" si="14"/>
        <v>3000</v>
      </c>
      <c r="BS46" s="10">
        <f>'დამტკ. ბიუჯ.'!H46</f>
        <v>3000</v>
      </c>
      <c r="BT46" s="10">
        <f>'დამტკ. საკუთ.'!H46</f>
        <v>0</v>
      </c>
      <c r="BU46" s="10">
        <f>'ცვლილ. ბიუჯ.'!I46</f>
        <v>-3000</v>
      </c>
      <c r="BV46" s="10">
        <f>'ცვლილ. საკუთ.'!I46</f>
        <v>0</v>
      </c>
      <c r="BW46" s="10">
        <f>'მთავრ. ფონდი'!I46</f>
        <v>0</v>
      </c>
      <c r="BX46" s="10">
        <f>'პრეზ. ფონდი'!I46</f>
        <v>0</v>
      </c>
      <c r="BY46" s="10">
        <f>'დაზუსტ. ნაერთი'!H46</f>
        <v>0</v>
      </c>
      <c r="BZ46" s="10">
        <f>'დაზუსტ. ბიუჯ.'!H46</f>
        <v>0</v>
      </c>
      <c r="CA46" s="10">
        <f>'დაზუსტ. საკუთ.'!H46</f>
        <v>0</v>
      </c>
    </row>
    <row r="47" spans="1:79" x14ac:dyDescent="0.25">
      <c r="A47" t="str">
        <f t="shared" si="3"/>
        <v>a</v>
      </c>
      <c r="B47" s="8"/>
      <c r="C47" s="9" t="s">
        <v>17</v>
      </c>
      <c r="D47" s="10">
        <f t="shared" si="4"/>
        <v>14000</v>
      </c>
      <c r="E47" s="10">
        <f t="shared" si="5"/>
        <v>14000</v>
      </c>
      <c r="F47" s="10">
        <f t="shared" si="6"/>
        <v>0</v>
      </c>
      <c r="G47" s="10">
        <f t="shared" si="6"/>
        <v>0</v>
      </c>
      <c r="H47" s="10">
        <f t="shared" si="6"/>
        <v>0</v>
      </c>
      <c r="I47" s="10">
        <f t="shared" si="6"/>
        <v>0</v>
      </c>
      <c r="J47" s="10">
        <f t="shared" si="6"/>
        <v>0</v>
      </c>
      <c r="K47" s="10">
        <f t="shared" si="15"/>
        <v>14000</v>
      </c>
      <c r="L47" s="10">
        <f t="shared" si="15"/>
        <v>14000</v>
      </c>
      <c r="M47" s="10">
        <f t="shared" si="15"/>
        <v>0</v>
      </c>
      <c r="O47" s="10">
        <f t="shared" si="7"/>
        <v>4000</v>
      </c>
      <c r="P47" s="10">
        <f>'დამტკ. ბიუჯ.'!E47</f>
        <v>4000</v>
      </c>
      <c r="Q47" s="10">
        <f>'დამტკ. საკუთ.'!E47</f>
        <v>0</v>
      </c>
      <c r="R47" s="10">
        <f>'ცვლილ. ბიუჯ.'!F47</f>
        <v>0</v>
      </c>
      <c r="S47" s="10">
        <f>'ცვლილ. საკუთ.'!F47</f>
        <v>0</v>
      </c>
      <c r="T47" s="10">
        <f>'მთავრ. ფონდი'!F47</f>
        <v>0</v>
      </c>
      <c r="U47" s="10">
        <f>'პრეზ. ფონდი'!F47</f>
        <v>0</v>
      </c>
      <c r="V47" s="10">
        <f>'დაზუსტ. ნაერთი'!E47</f>
        <v>4000</v>
      </c>
      <c r="W47" s="10">
        <f>'დაზუსტ. ბიუჯ.'!E47</f>
        <v>4000</v>
      </c>
      <c r="X47" s="10">
        <f>'დაზუსტ. საკუთ.'!E47</f>
        <v>0</v>
      </c>
      <c r="Z47" s="10">
        <f t="shared" si="8"/>
        <v>4000</v>
      </c>
      <c r="AA47" s="10">
        <f>'დამტკ. ბიუჯ.'!F47</f>
        <v>4000</v>
      </c>
      <c r="AB47" s="10">
        <f>'დამტკ. საკუთ.'!F47</f>
        <v>0</v>
      </c>
      <c r="AC47" s="10">
        <f>'ცვლილ. ბიუჯ.'!G47</f>
        <v>0</v>
      </c>
      <c r="AD47" s="10">
        <f>'ცვლილ. საკუთ.'!G47</f>
        <v>0</v>
      </c>
      <c r="AE47" s="10">
        <f>'მთავრ. ფონდი'!G47</f>
        <v>0</v>
      </c>
      <c r="AF47" s="10">
        <f>'პრეზ. ფონდი'!G47</f>
        <v>0</v>
      </c>
      <c r="AG47" s="10">
        <f>'დაზუსტ. ნაერთი'!F47</f>
        <v>4000</v>
      </c>
      <c r="AH47" s="10">
        <f>'დაზუსტ. ბიუჯ.'!F47</f>
        <v>4000</v>
      </c>
      <c r="AI47" s="10">
        <f>'დაზუსტ. საკუთ.'!F47</f>
        <v>0</v>
      </c>
      <c r="AK47" s="10">
        <f t="shared" si="9"/>
        <v>8000</v>
      </c>
      <c r="AL47" s="10">
        <f t="shared" si="10"/>
        <v>8000</v>
      </c>
      <c r="AM47" s="10">
        <f t="shared" si="11"/>
        <v>0</v>
      </c>
      <c r="AN47" s="10">
        <f t="shared" si="11"/>
        <v>0</v>
      </c>
      <c r="AO47" s="10">
        <f t="shared" si="11"/>
        <v>0</v>
      </c>
      <c r="AP47" s="10">
        <f t="shared" si="11"/>
        <v>0</v>
      </c>
      <c r="AQ47" s="10">
        <f t="shared" si="11"/>
        <v>0</v>
      </c>
      <c r="AR47" s="10">
        <f t="shared" si="16"/>
        <v>8000</v>
      </c>
      <c r="AS47" s="10">
        <f t="shared" si="16"/>
        <v>8000</v>
      </c>
      <c r="AT47" s="10">
        <f t="shared" si="16"/>
        <v>0</v>
      </c>
      <c r="AV47" s="10">
        <f t="shared" si="12"/>
        <v>3000</v>
      </c>
      <c r="AW47" s="10">
        <f>'დამტკ. ბიუჯ.'!G47</f>
        <v>3000</v>
      </c>
      <c r="AX47" s="10">
        <f>'დამტკ. საკუთ.'!G47</f>
        <v>0</v>
      </c>
      <c r="AY47" s="10">
        <f>'ცვლილ. ბიუჯ.'!H47</f>
        <v>0</v>
      </c>
      <c r="AZ47" s="10">
        <f>'ცვლილ. საკუთ.'!H47</f>
        <v>0</v>
      </c>
      <c r="BA47" s="10">
        <f>'მთავრ. ფონდი'!H47</f>
        <v>0</v>
      </c>
      <c r="BB47" s="10">
        <f>'პრეზ. ფონდი'!H47</f>
        <v>0</v>
      </c>
      <c r="BC47" s="10">
        <f>'დაზუსტ. ნაერთი'!G47</f>
        <v>3000</v>
      </c>
      <c r="BD47" s="10">
        <f>'დაზუსტ. ბიუჯ.'!G47</f>
        <v>3000</v>
      </c>
      <c r="BE47" s="10">
        <f>'დაზუსტ. საკუთ.'!G47</f>
        <v>0</v>
      </c>
      <c r="BG47" s="10">
        <f t="shared" si="13"/>
        <v>11000</v>
      </c>
      <c r="BH47" s="10">
        <f t="shared" si="13"/>
        <v>11000</v>
      </c>
      <c r="BI47" s="10">
        <f t="shared" si="13"/>
        <v>0</v>
      </c>
      <c r="BJ47" s="10">
        <f t="shared" si="13"/>
        <v>0</v>
      </c>
      <c r="BK47" s="10">
        <f t="shared" si="13"/>
        <v>0</v>
      </c>
      <c r="BL47" s="10">
        <f t="shared" si="17"/>
        <v>0</v>
      </c>
      <c r="BM47" s="10">
        <f t="shared" si="17"/>
        <v>0</v>
      </c>
      <c r="BN47" s="10">
        <f t="shared" si="17"/>
        <v>11000</v>
      </c>
      <c r="BO47" s="10">
        <f t="shared" si="17"/>
        <v>11000</v>
      </c>
      <c r="BP47" s="10">
        <f t="shared" si="18"/>
        <v>0</v>
      </c>
      <c r="BR47" s="10">
        <f t="shared" si="14"/>
        <v>3000</v>
      </c>
      <c r="BS47" s="10">
        <f>'დამტკ. ბიუჯ.'!H47</f>
        <v>3000</v>
      </c>
      <c r="BT47" s="10">
        <f>'დამტკ. საკუთ.'!H47</f>
        <v>0</v>
      </c>
      <c r="BU47" s="10">
        <f>'ცვლილ. ბიუჯ.'!I47</f>
        <v>0</v>
      </c>
      <c r="BV47" s="10">
        <f>'ცვლილ. საკუთ.'!I47</f>
        <v>0</v>
      </c>
      <c r="BW47" s="10">
        <f>'მთავრ. ფონდი'!I47</f>
        <v>0</v>
      </c>
      <c r="BX47" s="10">
        <f>'პრეზ. ფონდი'!I47</f>
        <v>0</v>
      </c>
      <c r="BY47" s="10">
        <f>'დაზუსტ. ნაერთი'!H47</f>
        <v>3000</v>
      </c>
      <c r="BZ47" s="10">
        <f>'დაზუსტ. ბიუჯ.'!H47</f>
        <v>3000</v>
      </c>
      <c r="CA47" s="10">
        <f>'დაზუსტ. საკუთ.'!H47</f>
        <v>0</v>
      </c>
    </row>
    <row r="48" spans="1:79" x14ac:dyDescent="0.25">
      <c r="A48" t="str">
        <f t="shared" si="3"/>
        <v>a</v>
      </c>
      <c r="B48" s="5"/>
      <c r="C48" s="6" t="s">
        <v>18</v>
      </c>
      <c r="D48" s="7">
        <f t="shared" si="4"/>
        <v>18000</v>
      </c>
      <c r="E48" s="7">
        <f t="shared" si="5"/>
        <v>18000</v>
      </c>
      <c r="F48" s="7">
        <f t="shared" si="6"/>
        <v>0</v>
      </c>
      <c r="G48" s="7">
        <f t="shared" si="6"/>
        <v>0</v>
      </c>
      <c r="H48" s="7">
        <f t="shared" si="6"/>
        <v>0</v>
      </c>
      <c r="I48" s="7">
        <f t="shared" si="6"/>
        <v>0</v>
      </c>
      <c r="J48" s="7">
        <f t="shared" si="6"/>
        <v>0</v>
      </c>
      <c r="K48" s="7">
        <f t="shared" si="15"/>
        <v>18000</v>
      </c>
      <c r="L48" s="7">
        <f t="shared" si="15"/>
        <v>18000</v>
      </c>
      <c r="M48" s="7">
        <f t="shared" si="15"/>
        <v>0</v>
      </c>
      <c r="O48" s="7">
        <f t="shared" si="7"/>
        <v>10000</v>
      </c>
      <c r="P48" s="7">
        <f>'დამტკ. ბიუჯ.'!E48</f>
        <v>10000</v>
      </c>
      <c r="Q48" s="7">
        <f>'დამტკ. საკუთ.'!E48</f>
        <v>0</v>
      </c>
      <c r="R48" s="7">
        <f>'ცვლილ. ბიუჯ.'!F48</f>
        <v>0</v>
      </c>
      <c r="S48" s="7">
        <f>'ცვლილ. საკუთ.'!F48</f>
        <v>0</v>
      </c>
      <c r="T48" s="7">
        <f>'მთავრ. ფონდი'!F48</f>
        <v>0</v>
      </c>
      <c r="U48" s="7">
        <f>'პრეზ. ფონდი'!F48</f>
        <v>0</v>
      </c>
      <c r="V48" s="7">
        <f>'დაზუსტ. ნაერთი'!E48</f>
        <v>10000</v>
      </c>
      <c r="W48" s="7">
        <f>'დაზუსტ. ბიუჯ.'!E48</f>
        <v>10000</v>
      </c>
      <c r="X48" s="7">
        <f>'დაზუსტ. საკუთ.'!E48</f>
        <v>0</v>
      </c>
      <c r="Z48" s="7">
        <f t="shared" si="8"/>
        <v>8000</v>
      </c>
      <c r="AA48" s="7">
        <f>'დამტკ. ბიუჯ.'!F48</f>
        <v>8000</v>
      </c>
      <c r="AB48" s="7">
        <f>'დამტკ. საკუთ.'!F48</f>
        <v>0</v>
      </c>
      <c r="AC48" s="7">
        <f>'ცვლილ. ბიუჯ.'!G48</f>
        <v>0</v>
      </c>
      <c r="AD48" s="7">
        <f>'ცვლილ. საკუთ.'!G48</f>
        <v>0</v>
      </c>
      <c r="AE48" s="7">
        <f>'მთავრ. ფონდი'!G48</f>
        <v>0</v>
      </c>
      <c r="AF48" s="7">
        <f>'პრეზ. ფონდი'!G48</f>
        <v>0</v>
      </c>
      <c r="AG48" s="7">
        <f>'დაზუსტ. ნაერთი'!F48</f>
        <v>8000</v>
      </c>
      <c r="AH48" s="7">
        <f>'დაზუსტ. ბიუჯ.'!F48</f>
        <v>8000</v>
      </c>
      <c r="AI48" s="7">
        <f>'დაზუსტ. საკუთ.'!F48</f>
        <v>0</v>
      </c>
      <c r="AK48" s="7">
        <f t="shared" si="9"/>
        <v>18000</v>
      </c>
      <c r="AL48" s="7">
        <f t="shared" si="10"/>
        <v>18000</v>
      </c>
      <c r="AM48" s="7">
        <f t="shared" si="11"/>
        <v>0</v>
      </c>
      <c r="AN48" s="7">
        <f t="shared" si="11"/>
        <v>0</v>
      </c>
      <c r="AO48" s="7">
        <f t="shared" si="11"/>
        <v>0</v>
      </c>
      <c r="AP48" s="7">
        <f t="shared" si="11"/>
        <v>0</v>
      </c>
      <c r="AQ48" s="7">
        <f t="shared" si="11"/>
        <v>0</v>
      </c>
      <c r="AR48" s="7">
        <f t="shared" si="16"/>
        <v>18000</v>
      </c>
      <c r="AS48" s="7">
        <f t="shared" si="16"/>
        <v>18000</v>
      </c>
      <c r="AT48" s="7">
        <f t="shared" si="16"/>
        <v>0</v>
      </c>
      <c r="AV48" s="7">
        <f t="shared" si="12"/>
        <v>0</v>
      </c>
      <c r="AW48" s="7">
        <f>'დამტკ. ბიუჯ.'!G48</f>
        <v>0</v>
      </c>
      <c r="AX48" s="7">
        <f>'დამტკ. საკუთ.'!G48</f>
        <v>0</v>
      </c>
      <c r="AY48" s="7">
        <f>'ცვლილ. ბიუჯ.'!H48</f>
        <v>0</v>
      </c>
      <c r="AZ48" s="7">
        <f>'ცვლილ. საკუთ.'!H48</f>
        <v>0</v>
      </c>
      <c r="BA48" s="7">
        <f>'მთავრ. ფონდი'!H48</f>
        <v>0</v>
      </c>
      <c r="BB48" s="7">
        <f>'პრეზ. ფონდი'!H48</f>
        <v>0</v>
      </c>
      <c r="BC48" s="7">
        <f>'დაზუსტ. ნაერთი'!G48</f>
        <v>0</v>
      </c>
      <c r="BD48" s="7">
        <f>'დაზუსტ. ბიუჯ.'!G48</f>
        <v>0</v>
      </c>
      <c r="BE48" s="7">
        <f>'დაზუსტ. საკუთ.'!G48</f>
        <v>0</v>
      </c>
      <c r="BG48" s="7">
        <f t="shared" si="13"/>
        <v>18000</v>
      </c>
      <c r="BH48" s="7">
        <f t="shared" si="13"/>
        <v>18000</v>
      </c>
      <c r="BI48" s="7">
        <f t="shared" si="13"/>
        <v>0</v>
      </c>
      <c r="BJ48" s="7">
        <f t="shared" si="13"/>
        <v>0</v>
      </c>
      <c r="BK48" s="7">
        <f t="shared" si="13"/>
        <v>0</v>
      </c>
      <c r="BL48" s="7">
        <f t="shared" si="17"/>
        <v>0</v>
      </c>
      <c r="BM48" s="7">
        <f t="shared" si="17"/>
        <v>0</v>
      </c>
      <c r="BN48" s="7">
        <f t="shared" si="17"/>
        <v>18000</v>
      </c>
      <c r="BO48" s="7">
        <f t="shared" si="17"/>
        <v>18000</v>
      </c>
      <c r="BP48" s="7">
        <f t="shared" si="18"/>
        <v>0</v>
      </c>
      <c r="BR48" s="7">
        <f t="shared" si="14"/>
        <v>0</v>
      </c>
      <c r="BS48" s="7">
        <f>'დამტკ. ბიუჯ.'!H48</f>
        <v>0</v>
      </c>
      <c r="BT48" s="7">
        <f>'დამტკ. საკუთ.'!H48</f>
        <v>0</v>
      </c>
      <c r="BU48" s="7">
        <f>'ცვლილ. ბიუჯ.'!I48</f>
        <v>0</v>
      </c>
      <c r="BV48" s="7">
        <f>'ცვლილ. საკუთ.'!I48</f>
        <v>0</v>
      </c>
      <c r="BW48" s="7">
        <f>'მთავრ. ფონდი'!I48</f>
        <v>0</v>
      </c>
      <c r="BX48" s="7">
        <f>'პრეზ. ფონდი'!I48</f>
        <v>0</v>
      </c>
      <c r="BY48" s="7">
        <f>'დაზუსტ. ნაერთი'!H48</f>
        <v>0</v>
      </c>
      <c r="BZ48" s="7">
        <f>'დაზუსტ. ბიუჯ.'!H48</f>
        <v>0</v>
      </c>
      <c r="CA48" s="7">
        <f>'დაზუსტ. საკუთ.'!H48</f>
        <v>0</v>
      </c>
    </row>
    <row r="49" spans="1:79" x14ac:dyDescent="0.25">
      <c r="A49" t="str">
        <f t="shared" si="3"/>
        <v>b</v>
      </c>
      <c r="B49" s="5"/>
      <c r="C49" s="6" t="s">
        <v>19</v>
      </c>
      <c r="D49" s="7">
        <f t="shared" si="4"/>
        <v>0</v>
      </c>
      <c r="E49" s="7">
        <f t="shared" si="5"/>
        <v>0</v>
      </c>
      <c r="F49" s="7">
        <f t="shared" si="6"/>
        <v>0</v>
      </c>
      <c r="G49" s="7">
        <f t="shared" si="6"/>
        <v>0</v>
      </c>
      <c r="H49" s="7">
        <f t="shared" si="6"/>
        <v>0</v>
      </c>
      <c r="I49" s="7">
        <f t="shared" si="6"/>
        <v>0</v>
      </c>
      <c r="J49" s="7">
        <f t="shared" si="6"/>
        <v>0</v>
      </c>
      <c r="K49" s="7">
        <f t="shared" si="15"/>
        <v>0</v>
      </c>
      <c r="L49" s="7">
        <f t="shared" si="15"/>
        <v>0</v>
      </c>
      <c r="M49" s="7">
        <f t="shared" si="15"/>
        <v>0</v>
      </c>
      <c r="O49" s="7">
        <f t="shared" si="7"/>
        <v>0</v>
      </c>
      <c r="P49" s="7">
        <f>'დამტკ. ბიუჯ.'!E49</f>
        <v>0</v>
      </c>
      <c r="Q49" s="7">
        <f>'დამტკ. საკუთ.'!E49</f>
        <v>0</v>
      </c>
      <c r="R49" s="7">
        <f>'ცვლილ. ბიუჯ.'!F49</f>
        <v>0</v>
      </c>
      <c r="S49" s="7">
        <f>'ცვლილ. საკუთ.'!F49</f>
        <v>0</v>
      </c>
      <c r="T49" s="7">
        <f>'მთავრ. ფონდი'!F49</f>
        <v>0</v>
      </c>
      <c r="U49" s="7">
        <f>'პრეზ. ფონდი'!F49</f>
        <v>0</v>
      </c>
      <c r="V49" s="7">
        <f>'დაზუსტ. ნაერთი'!E49</f>
        <v>0</v>
      </c>
      <c r="W49" s="7">
        <f>'დაზუსტ. ბიუჯ.'!E49</f>
        <v>0</v>
      </c>
      <c r="X49" s="7">
        <f>'დაზუსტ. საკუთ.'!E49</f>
        <v>0</v>
      </c>
      <c r="Z49" s="7">
        <f t="shared" si="8"/>
        <v>0</v>
      </c>
      <c r="AA49" s="7">
        <f>'დამტკ. ბიუჯ.'!F49</f>
        <v>0</v>
      </c>
      <c r="AB49" s="7">
        <f>'დამტკ. საკუთ.'!F49</f>
        <v>0</v>
      </c>
      <c r="AC49" s="7">
        <f>'ცვლილ. ბიუჯ.'!G49</f>
        <v>0</v>
      </c>
      <c r="AD49" s="7">
        <f>'ცვლილ. საკუთ.'!G49</f>
        <v>0</v>
      </c>
      <c r="AE49" s="7">
        <f>'მთავრ. ფონდი'!G49</f>
        <v>0</v>
      </c>
      <c r="AF49" s="7">
        <f>'პრეზ. ფონდი'!G49</f>
        <v>0</v>
      </c>
      <c r="AG49" s="7">
        <f>'დაზუსტ. ნაერთი'!F49</f>
        <v>0</v>
      </c>
      <c r="AH49" s="7">
        <f>'დაზუსტ. ბიუჯ.'!F49</f>
        <v>0</v>
      </c>
      <c r="AI49" s="7">
        <f>'დაზუსტ. საკუთ.'!F49</f>
        <v>0</v>
      </c>
      <c r="AK49" s="7">
        <f t="shared" si="9"/>
        <v>0</v>
      </c>
      <c r="AL49" s="7">
        <f t="shared" si="10"/>
        <v>0</v>
      </c>
      <c r="AM49" s="7">
        <f t="shared" si="11"/>
        <v>0</v>
      </c>
      <c r="AN49" s="7">
        <f t="shared" si="11"/>
        <v>0</v>
      </c>
      <c r="AO49" s="7">
        <f t="shared" si="11"/>
        <v>0</v>
      </c>
      <c r="AP49" s="7">
        <f t="shared" si="11"/>
        <v>0</v>
      </c>
      <c r="AQ49" s="7">
        <f t="shared" si="11"/>
        <v>0</v>
      </c>
      <c r="AR49" s="7">
        <f t="shared" si="16"/>
        <v>0</v>
      </c>
      <c r="AS49" s="7">
        <f t="shared" si="16"/>
        <v>0</v>
      </c>
      <c r="AT49" s="7">
        <f t="shared" si="16"/>
        <v>0</v>
      </c>
      <c r="AV49" s="7">
        <f t="shared" si="12"/>
        <v>0</v>
      </c>
      <c r="AW49" s="7">
        <f>'დამტკ. ბიუჯ.'!G49</f>
        <v>0</v>
      </c>
      <c r="AX49" s="7">
        <f>'დამტკ. საკუთ.'!G49</f>
        <v>0</v>
      </c>
      <c r="AY49" s="7">
        <f>'ცვლილ. ბიუჯ.'!H49</f>
        <v>0</v>
      </c>
      <c r="AZ49" s="7">
        <f>'ცვლილ. საკუთ.'!H49</f>
        <v>0</v>
      </c>
      <c r="BA49" s="7">
        <f>'მთავრ. ფონდი'!H49</f>
        <v>0</v>
      </c>
      <c r="BB49" s="7">
        <f>'პრეზ. ფონდი'!H49</f>
        <v>0</v>
      </c>
      <c r="BC49" s="7">
        <f>'დაზუსტ. ნაერთი'!G49</f>
        <v>0</v>
      </c>
      <c r="BD49" s="7">
        <f>'დაზუსტ. ბიუჯ.'!G49</f>
        <v>0</v>
      </c>
      <c r="BE49" s="7">
        <f>'დაზუსტ. საკუთ.'!G49</f>
        <v>0</v>
      </c>
      <c r="BG49" s="7">
        <f t="shared" si="13"/>
        <v>0</v>
      </c>
      <c r="BH49" s="7">
        <f t="shared" si="13"/>
        <v>0</v>
      </c>
      <c r="BI49" s="7">
        <f t="shared" si="13"/>
        <v>0</v>
      </c>
      <c r="BJ49" s="7">
        <f t="shared" si="13"/>
        <v>0</v>
      </c>
      <c r="BK49" s="7">
        <f t="shared" si="13"/>
        <v>0</v>
      </c>
      <c r="BL49" s="7">
        <f t="shared" si="17"/>
        <v>0</v>
      </c>
      <c r="BM49" s="7">
        <f t="shared" si="17"/>
        <v>0</v>
      </c>
      <c r="BN49" s="7">
        <f t="shared" si="17"/>
        <v>0</v>
      </c>
      <c r="BO49" s="7">
        <f t="shared" si="17"/>
        <v>0</v>
      </c>
      <c r="BP49" s="7">
        <f t="shared" si="18"/>
        <v>0</v>
      </c>
      <c r="BR49" s="7">
        <f t="shared" si="14"/>
        <v>0</v>
      </c>
      <c r="BS49" s="7">
        <f>'დამტკ. ბიუჯ.'!H49</f>
        <v>0</v>
      </c>
      <c r="BT49" s="7">
        <f>'დამტკ. საკუთ.'!H49</f>
        <v>0</v>
      </c>
      <c r="BU49" s="7">
        <f>'ცვლილ. ბიუჯ.'!I49</f>
        <v>0</v>
      </c>
      <c r="BV49" s="7">
        <f>'ცვლილ. საკუთ.'!I49</f>
        <v>0</v>
      </c>
      <c r="BW49" s="7">
        <f>'მთავრ. ფონდი'!I49</f>
        <v>0</v>
      </c>
      <c r="BX49" s="7">
        <f>'პრეზ. ფონდი'!I49</f>
        <v>0</v>
      </c>
      <c r="BY49" s="7">
        <f>'დაზუსტ. ნაერთი'!H49</f>
        <v>0</v>
      </c>
      <c r="BZ49" s="7">
        <f>'დაზუსტ. ბიუჯ.'!H49</f>
        <v>0</v>
      </c>
      <c r="CA49" s="7">
        <f>'დაზუსტ. საკუთ.'!H49</f>
        <v>0</v>
      </c>
    </row>
    <row r="50" spans="1:79" ht="15.75" thickBot="1" x14ac:dyDescent="0.3">
      <c r="A50" t="str">
        <f t="shared" si="3"/>
        <v>b</v>
      </c>
      <c r="B50" s="11"/>
      <c r="C50" s="12" t="s">
        <v>20</v>
      </c>
      <c r="D50" s="13">
        <f t="shared" si="4"/>
        <v>0</v>
      </c>
      <c r="E50" s="13">
        <f t="shared" si="5"/>
        <v>0</v>
      </c>
      <c r="F50" s="13">
        <f t="shared" si="6"/>
        <v>0</v>
      </c>
      <c r="G50" s="13">
        <f t="shared" si="6"/>
        <v>0</v>
      </c>
      <c r="H50" s="13">
        <f t="shared" si="6"/>
        <v>0</v>
      </c>
      <c r="I50" s="13">
        <f t="shared" si="6"/>
        <v>0</v>
      </c>
      <c r="J50" s="13">
        <f t="shared" si="6"/>
        <v>0</v>
      </c>
      <c r="K50" s="13">
        <f t="shared" si="15"/>
        <v>0</v>
      </c>
      <c r="L50" s="13">
        <f t="shared" si="15"/>
        <v>0</v>
      </c>
      <c r="M50" s="13">
        <f t="shared" si="15"/>
        <v>0</v>
      </c>
      <c r="O50" s="13">
        <f t="shared" si="7"/>
        <v>0</v>
      </c>
      <c r="P50" s="13">
        <f>'დამტკ. ბიუჯ.'!E50</f>
        <v>0</v>
      </c>
      <c r="Q50" s="13">
        <f>'დამტკ. საკუთ.'!E50</f>
        <v>0</v>
      </c>
      <c r="R50" s="13">
        <f>'ცვლილ. ბიუჯ.'!F50</f>
        <v>0</v>
      </c>
      <c r="S50" s="13">
        <f>'ცვლილ. საკუთ.'!F50</f>
        <v>0</v>
      </c>
      <c r="T50" s="13">
        <f>'მთავრ. ფონდი'!F50</f>
        <v>0</v>
      </c>
      <c r="U50" s="13">
        <f>'პრეზ. ფონდი'!F50</f>
        <v>0</v>
      </c>
      <c r="V50" s="13">
        <f>'დაზუსტ. ნაერთი'!E50</f>
        <v>0</v>
      </c>
      <c r="W50" s="13">
        <f>'დაზუსტ. ბიუჯ.'!E50</f>
        <v>0</v>
      </c>
      <c r="X50" s="13">
        <f>'დაზუსტ. საკუთ.'!E50</f>
        <v>0</v>
      </c>
      <c r="Z50" s="13">
        <f t="shared" si="8"/>
        <v>0</v>
      </c>
      <c r="AA50" s="13">
        <f>'დამტკ. ბიუჯ.'!F50</f>
        <v>0</v>
      </c>
      <c r="AB50" s="13">
        <f>'დამტკ. საკუთ.'!F50</f>
        <v>0</v>
      </c>
      <c r="AC50" s="13">
        <f>'ცვლილ. ბიუჯ.'!G50</f>
        <v>0</v>
      </c>
      <c r="AD50" s="13">
        <f>'ცვლილ. საკუთ.'!G50</f>
        <v>0</v>
      </c>
      <c r="AE50" s="13">
        <f>'მთავრ. ფონდი'!G50</f>
        <v>0</v>
      </c>
      <c r="AF50" s="13">
        <f>'პრეზ. ფონდი'!G50</f>
        <v>0</v>
      </c>
      <c r="AG50" s="13">
        <f>'დაზუსტ. ნაერთი'!F50</f>
        <v>0</v>
      </c>
      <c r="AH50" s="13">
        <f>'დაზუსტ. ბიუჯ.'!F50</f>
        <v>0</v>
      </c>
      <c r="AI50" s="13">
        <f>'დაზუსტ. საკუთ.'!F50</f>
        <v>0</v>
      </c>
      <c r="AK50" s="13">
        <f t="shared" si="9"/>
        <v>0</v>
      </c>
      <c r="AL50" s="13">
        <f t="shared" si="10"/>
        <v>0</v>
      </c>
      <c r="AM50" s="13">
        <f t="shared" si="11"/>
        <v>0</v>
      </c>
      <c r="AN50" s="13">
        <f t="shared" si="11"/>
        <v>0</v>
      </c>
      <c r="AO50" s="13">
        <f t="shared" si="11"/>
        <v>0</v>
      </c>
      <c r="AP50" s="13">
        <f t="shared" si="11"/>
        <v>0</v>
      </c>
      <c r="AQ50" s="13">
        <f t="shared" si="11"/>
        <v>0</v>
      </c>
      <c r="AR50" s="13">
        <f t="shared" si="16"/>
        <v>0</v>
      </c>
      <c r="AS50" s="13">
        <f t="shared" si="16"/>
        <v>0</v>
      </c>
      <c r="AT50" s="13">
        <f t="shared" si="16"/>
        <v>0</v>
      </c>
      <c r="AV50" s="13">
        <f t="shared" si="12"/>
        <v>0</v>
      </c>
      <c r="AW50" s="13">
        <f>'დამტკ. ბიუჯ.'!G50</f>
        <v>0</v>
      </c>
      <c r="AX50" s="13">
        <f>'დამტკ. საკუთ.'!G50</f>
        <v>0</v>
      </c>
      <c r="AY50" s="13">
        <f>'ცვლილ. ბიუჯ.'!H50</f>
        <v>0</v>
      </c>
      <c r="AZ50" s="13">
        <f>'ცვლილ. საკუთ.'!H50</f>
        <v>0</v>
      </c>
      <c r="BA50" s="13">
        <f>'მთავრ. ფონდი'!H50</f>
        <v>0</v>
      </c>
      <c r="BB50" s="13">
        <f>'პრეზ. ფონდი'!H50</f>
        <v>0</v>
      </c>
      <c r="BC50" s="13">
        <f>'დაზუსტ. ნაერთი'!G50</f>
        <v>0</v>
      </c>
      <c r="BD50" s="13">
        <f>'დაზუსტ. ბიუჯ.'!G50</f>
        <v>0</v>
      </c>
      <c r="BE50" s="13">
        <f>'დაზუსტ. საკუთ.'!G50</f>
        <v>0</v>
      </c>
      <c r="BG50" s="13">
        <f t="shared" si="13"/>
        <v>0</v>
      </c>
      <c r="BH50" s="13">
        <f t="shared" si="13"/>
        <v>0</v>
      </c>
      <c r="BI50" s="13">
        <f t="shared" si="13"/>
        <v>0</v>
      </c>
      <c r="BJ50" s="13">
        <f t="shared" si="13"/>
        <v>0</v>
      </c>
      <c r="BK50" s="13">
        <f t="shared" si="13"/>
        <v>0</v>
      </c>
      <c r="BL50" s="13">
        <f t="shared" si="17"/>
        <v>0</v>
      </c>
      <c r="BM50" s="13">
        <f t="shared" si="17"/>
        <v>0</v>
      </c>
      <c r="BN50" s="13">
        <f t="shared" si="17"/>
        <v>0</v>
      </c>
      <c r="BO50" s="13">
        <f t="shared" si="17"/>
        <v>0</v>
      </c>
      <c r="BP50" s="13">
        <f t="shared" si="18"/>
        <v>0</v>
      </c>
      <c r="BR50" s="13">
        <f t="shared" si="14"/>
        <v>0</v>
      </c>
      <c r="BS50" s="13">
        <f>'დამტკ. ბიუჯ.'!H50</f>
        <v>0</v>
      </c>
      <c r="BT50" s="13">
        <f>'დამტკ. საკუთ.'!H50</f>
        <v>0</v>
      </c>
      <c r="BU50" s="13">
        <f>'ცვლილ. ბიუჯ.'!I50</f>
        <v>0</v>
      </c>
      <c r="BV50" s="13">
        <f>'ცვლილ. საკუთ.'!I50</f>
        <v>0</v>
      </c>
      <c r="BW50" s="13">
        <f>'მთავრ. ფონდი'!I50</f>
        <v>0</v>
      </c>
      <c r="BX50" s="13">
        <f>'პრეზ. ფონდი'!I50</f>
        <v>0</v>
      </c>
      <c r="BY50" s="13">
        <f>'დაზუსტ. ნაერთი'!H50</f>
        <v>0</v>
      </c>
      <c r="BZ50" s="13">
        <f>'დაზუსტ. ბიუჯ.'!H50</f>
        <v>0</v>
      </c>
      <c r="CA50" s="13">
        <f>'დაზუსტ. საკუთ.'!H50</f>
        <v>0</v>
      </c>
    </row>
    <row r="51" spans="1:79" ht="16.5" thickTop="1" thickBot="1" x14ac:dyDescent="0.3">
      <c r="A51" t="str">
        <f t="shared" si="3"/>
        <v>a</v>
      </c>
      <c r="B51" s="3" t="s">
        <v>27</v>
      </c>
      <c r="C51" s="4" t="s">
        <v>26</v>
      </c>
      <c r="D51" s="4">
        <f t="shared" si="4"/>
        <v>3023000</v>
      </c>
      <c r="E51" s="4">
        <f t="shared" si="5"/>
        <v>3023000</v>
      </c>
      <c r="F51" s="4">
        <f t="shared" si="6"/>
        <v>0</v>
      </c>
      <c r="G51" s="4">
        <f t="shared" si="6"/>
        <v>0</v>
      </c>
      <c r="H51" s="4">
        <f t="shared" si="6"/>
        <v>0</v>
      </c>
      <c r="I51" s="4">
        <f t="shared" si="6"/>
        <v>0</v>
      </c>
      <c r="J51" s="4">
        <f t="shared" si="6"/>
        <v>0</v>
      </c>
      <c r="K51" s="4">
        <f t="shared" si="15"/>
        <v>3023000</v>
      </c>
      <c r="L51" s="4">
        <f t="shared" si="15"/>
        <v>3023000</v>
      </c>
      <c r="M51" s="4">
        <f t="shared" si="15"/>
        <v>0</v>
      </c>
      <c r="O51" s="4">
        <f t="shared" si="7"/>
        <v>767000</v>
      </c>
      <c r="P51" s="4">
        <f>'დამტკ. ბიუჯ.'!E51</f>
        <v>767000</v>
      </c>
      <c r="Q51" s="4">
        <f>'დამტკ. საკუთ.'!E51</f>
        <v>0</v>
      </c>
      <c r="R51" s="4">
        <f>'ცვლილ. ბიუჯ.'!F51</f>
        <v>0</v>
      </c>
      <c r="S51" s="4">
        <f>'ცვლილ. საკუთ.'!F51</f>
        <v>0</v>
      </c>
      <c r="T51" s="4">
        <f>'მთავრ. ფონდი'!F51</f>
        <v>0</v>
      </c>
      <c r="U51" s="4">
        <f>'პრეზ. ფონდი'!F51</f>
        <v>0</v>
      </c>
      <c r="V51" s="4">
        <f>'დაზუსტ. ნაერთი'!E51</f>
        <v>767000</v>
      </c>
      <c r="W51" s="4">
        <f>'დაზუსტ. ბიუჯ.'!E51</f>
        <v>767000</v>
      </c>
      <c r="X51" s="4">
        <f>'დაზუსტ. საკუთ.'!E51</f>
        <v>0</v>
      </c>
      <c r="Z51" s="4">
        <f t="shared" si="8"/>
        <v>760000</v>
      </c>
      <c r="AA51" s="4">
        <f>'დამტკ. ბიუჯ.'!F51</f>
        <v>760000</v>
      </c>
      <c r="AB51" s="4">
        <f>'დამტკ. საკუთ.'!F51</f>
        <v>0</v>
      </c>
      <c r="AC51" s="4">
        <f>'ცვლილ. ბიუჯ.'!G51</f>
        <v>0</v>
      </c>
      <c r="AD51" s="4">
        <f>'ცვლილ. საკუთ.'!G51</f>
        <v>0</v>
      </c>
      <c r="AE51" s="4">
        <f>'მთავრ. ფონდი'!G51</f>
        <v>0</v>
      </c>
      <c r="AF51" s="4">
        <f>'პრეზ. ფონდი'!G51</f>
        <v>0</v>
      </c>
      <c r="AG51" s="4">
        <f>'დაზუსტ. ნაერთი'!F51</f>
        <v>760000</v>
      </c>
      <c r="AH51" s="4">
        <f>'დაზუსტ. ბიუჯ.'!F51</f>
        <v>760000</v>
      </c>
      <c r="AI51" s="4">
        <f>'დაზუსტ. საკუთ.'!F51</f>
        <v>0</v>
      </c>
      <c r="AK51" s="4">
        <f t="shared" si="9"/>
        <v>1527000</v>
      </c>
      <c r="AL51" s="4">
        <f t="shared" si="10"/>
        <v>1527000</v>
      </c>
      <c r="AM51" s="4">
        <f t="shared" si="11"/>
        <v>0</v>
      </c>
      <c r="AN51" s="4">
        <f t="shared" si="11"/>
        <v>0</v>
      </c>
      <c r="AO51" s="4">
        <f t="shared" si="11"/>
        <v>0</v>
      </c>
      <c r="AP51" s="4">
        <f t="shared" si="11"/>
        <v>0</v>
      </c>
      <c r="AQ51" s="4">
        <f t="shared" si="11"/>
        <v>0</v>
      </c>
      <c r="AR51" s="4">
        <f t="shared" si="16"/>
        <v>1527000</v>
      </c>
      <c r="AS51" s="4">
        <f t="shared" si="16"/>
        <v>1527000</v>
      </c>
      <c r="AT51" s="4">
        <f t="shared" si="16"/>
        <v>0</v>
      </c>
      <c r="AV51" s="4">
        <f t="shared" si="12"/>
        <v>753000</v>
      </c>
      <c r="AW51" s="4">
        <f>'დამტკ. ბიუჯ.'!G51</f>
        <v>753000</v>
      </c>
      <c r="AX51" s="4">
        <f>'დამტკ. საკუთ.'!G51</f>
        <v>0</v>
      </c>
      <c r="AY51" s="4">
        <f>'ცვლილ. ბიუჯ.'!H51</f>
        <v>0</v>
      </c>
      <c r="AZ51" s="4">
        <f>'ცვლილ. საკუთ.'!H51</f>
        <v>0</v>
      </c>
      <c r="BA51" s="4">
        <f>'მთავრ. ფონდი'!H51</f>
        <v>0</v>
      </c>
      <c r="BB51" s="4">
        <f>'პრეზ. ფონდი'!H51</f>
        <v>0</v>
      </c>
      <c r="BC51" s="4">
        <f>'დაზუსტ. ნაერთი'!G51</f>
        <v>753000</v>
      </c>
      <c r="BD51" s="4">
        <f>'დაზუსტ. ბიუჯ.'!G51</f>
        <v>753000</v>
      </c>
      <c r="BE51" s="4">
        <f>'დაზუსტ. საკუთ.'!G51</f>
        <v>0</v>
      </c>
      <c r="BG51" s="4">
        <f t="shared" si="13"/>
        <v>2280000</v>
      </c>
      <c r="BH51" s="4">
        <f t="shared" si="13"/>
        <v>2280000</v>
      </c>
      <c r="BI51" s="4">
        <f t="shared" si="13"/>
        <v>0</v>
      </c>
      <c r="BJ51" s="4">
        <f t="shared" si="13"/>
        <v>0</v>
      </c>
      <c r="BK51" s="4">
        <f t="shared" si="13"/>
        <v>0</v>
      </c>
      <c r="BL51" s="4">
        <f t="shared" si="17"/>
        <v>0</v>
      </c>
      <c r="BM51" s="4">
        <f t="shared" si="17"/>
        <v>0</v>
      </c>
      <c r="BN51" s="4">
        <f t="shared" si="17"/>
        <v>2280000</v>
      </c>
      <c r="BO51" s="4">
        <f t="shared" si="17"/>
        <v>2280000</v>
      </c>
      <c r="BP51" s="4">
        <f t="shared" si="18"/>
        <v>0</v>
      </c>
      <c r="BR51" s="4">
        <f t="shared" si="14"/>
        <v>743000</v>
      </c>
      <c r="BS51" s="4">
        <f>'დამტკ. ბიუჯ.'!H51</f>
        <v>743000</v>
      </c>
      <c r="BT51" s="4">
        <f>'დამტკ. საკუთ.'!H51</f>
        <v>0</v>
      </c>
      <c r="BU51" s="4">
        <f>'ცვლილ. ბიუჯ.'!I51</f>
        <v>0</v>
      </c>
      <c r="BV51" s="4">
        <f>'ცვლილ. საკუთ.'!I51</f>
        <v>0</v>
      </c>
      <c r="BW51" s="4">
        <f>'მთავრ. ფონდი'!I51</f>
        <v>0</v>
      </c>
      <c r="BX51" s="4">
        <f>'პრეზ. ფონდი'!I51</f>
        <v>0</v>
      </c>
      <c r="BY51" s="4">
        <f>'დაზუსტ. ნაერთი'!H51</f>
        <v>743000</v>
      </c>
      <c r="BZ51" s="4">
        <f>'დაზუსტ. ბიუჯ.'!H51</f>
        <v>743000</v>
      </c>
      <c r="CA51" s="4">
        <f>'დაზუსტ. საკუთ.'!H51</f>
        <v>0</v>
      </c>
    </row>
    <row r="52" spans="1:79" ht="15.75" thickTop="1" x14ac:dyDescent="0.25">
      <c r="A52" t="str">
        <f t="shared" si="3"/>
        <v>a</v>
      </c>
      <c r="B52" s="5"/>
      <c r="C52" s="6" t="s">
        <v>10</v>
      </c>
      <c r="D52" s="7">
        <f t="shared" si="4"/>
        <v>3005000</v>
      </c>
      <c r="E52" s="7">
        <f t="shared" si="5"/>
        <v>3005000</v>
      </c>
      <c r="F52" s="7">
        <f t="shared" si="6"/>
        <v>0</v>
      </c>
      <c r="G52" s="7">
        <f t="shared" si="6"/>
        <v>0</v>
      </c>
      <c r="H52" s="7">
        <f t="shared" si="6"/>
        <v>0</v>
      </c>
      <c r="I52" s="7">
        <f t="shared" si="6"/>
        <v>0</v>
      </c>
      <c r="J52" s="7">
        <f t="shared" si="6"/>
        <v>0</v>
      </c>
      <c r="K52" s="7">
        <f t="shared" si="15"/>
        <v>3005000</v>
      </c>
      <c r="L52" s="7">
        <f t="shared" si="15"/>
        <v>3005000</v>
      </c>
      <c r="M52" s="7">
        <f t="shared" si="15"/>
        <v>0</v>
      </c>
      <c r="O52" s="7">
        <f t="shared" si="7"/>
        <v>757000</v>
      </c>
      <c r="P52" s="7">
        <f>'დამტკ. ბიუჯ.'!E52</f>
        <v>757000</v>
      </c>
      <c r="Q52" s="7">
        <f>'დამტკ. საკუთ.'!E52</f>
        <v>0</v>
      </c>
      <c r="R52" s="7">
        <f>'ცვლილ. ბიუჯ.'!F52</f>
        <v>0</v>
      </c>
      <c r="S52" s="7">
        <f>'ცვლილ. საკუთ.'!F52</f>
        <v>0</v>
      </c>
      <c r="T52" s="7">
        <f>'მთავრ. ფონდი'!F52</f>
        <v>0</v>
      </c>
      <c r="U52" s="7">
        <f>'პრეზ. ფონდი'!F52</f>
        <v>0</v>
      </c>
      <c r="V52" s="7">
        <f>'დაზუსტ. ნაერთი'!E52</f>
        <v>757000</v>
      </c>
      <c r="W52" s="7">
        <f>'დაზუსტ. ბიუჯ.'!E52</f>
        <v>757000</v>
      </c>
      <c r="X52" s="7">
        <f>'დაზუსტ. საკუთ.'!E52</f>
        <v>0</v>
      </c>
      <c r="Z52" s="7">
        <f t="shared" si="8"/>
        <v>752000</v>
      </c>
      <c r="AA52" s="7">
        <f>'დამტკ. ბიუჯ.'!F52</f>
        <v>752000</v>
      </c>
      <c r="AB52" s="7">
        <f>'დამტკ. საკუთ.'!F52</f>
        <v>0</v>
      </c>
      <c r="AC52" s="7">
        <f>'ცვლილ. ბიუჯ.'!G52</f>
        <v>0</v>
      </c>
      <c r="AD52" s="7">
        <f>'ცვლილ. საკუთ.'!G52</f>
        <v>0</v>
      </c>
      <c r="AE52" s="7">
        <f>'მთავრ. ფონდი'!G52</f>
        <v>0</v>
      </c>
      <c r="AF52" s="7">
        <f>'პრეზ. ფონდი'!G52</f>
        <v>0</v>
      </c>
      <c r="AG52" s="7">
        <f>'დაზუსტ. ნაერთი'!F52</f>
        <v>752000</v>
      </c>
      <c r="AH52" s="7">
        <f>'დაზუსტ. ბიუჯ.'!F52</f>
        <v>752000</v>
      </c>
      <c r="AI52" s="7">
        <f>'დაზუსტ. საკუთ.'!F52</f>
        <v>0</v>
      </c>
      <c r="AK52" s="7">
        <f t="shared" si="9"/>
        <v>1509000</v>
      </c>
      <c r="AL52" s="7">
        <f t="shared" si="10"/>
        <v>1509000</v>
      </c>
      <c r="AM52" s="7">
        <f t="shared" si="11"/>
        <v>0</v>
      </c>
      <c r="AN52" s="7">
        <f t="shared" si="11"/>
        <v>0</v>
      </c>
      <c r="AO52" s="7">
        <f t="shared" si="11"/>
        <v>0</v>
      </c>
      <c r="AP52" s="7">
        <f t="shared" si="11"/>
        <v>0</v>
      </c>
      <c r="AQ52" s="7">
        <f t="shared" si="11"/>
        <v>0</v>
      </c>
      <c r="AR52" s="7">
        <f t="shared" si="16"/>
        <v>1509000</v>
      </c>
      <c r="AS52" s="7">
        <f t="shared" si="16"/>
        <v>1509000</v>
      </c>
      <c r="AT52" s="7">
        <f t="shared" si="16"/>
        <v>0</v>
      </c>
      <c r="AV52" s="7">
        <f t="shared" si="12"/>
        <v>753000</v>
      </c>
      <c r="AW52" s="7">
        <f>'დამტკ. ბიუჯ.'!G52</f>
        <v>753000</v>
      </c>
      <c r="AX52" s="7">
        <f>'დამტკ. საკუთ.'!G52</f>
        <v>0</v>
      </c>
      <c r="AY52" s="7">
        <f>'ცვლილ. ბიუჯ.'!H52</f>
        <v>0</v>
      </c>
      <c r="AZ52" s="7">
        <f>'ცვლილ. საკუთ.'!H52</f>
        <v>0</v>
      </c>
      <c r="BA52" s="7">
        <f>'მთავრ. ფონდი'!H52</f>
        <v>0</v>
      </c>
      <c r="BB52" s="7">
        <f>'პრეზ. ფონდი'!H52</f>
        <v>0</v>
      </c>
      <c r="BC52" s="7">
        <f>'დაზუსტ. ნაერთი'!G52</f>
        <v>753000</v>
      </c>
      <c r="BD52" s="7">
        <f>'დაზუსტ. ბიუჯ.'!G52</f>
        <v>753000</v>
      </c>
      <c r="BE52" s="7">
        <f>'დაზუსტ. საკუთ.'!G52</f>
        <v>0</v>
      </c>
      <c r="BG52" s="7">
        <f t="shared" si="13"/>
        <v>2262000</v>
      </c>
      <c r="BH52" s="7">
        <f t="shared" si="13"/>
        <v>2262000</v>
      </c>
      <c r="BI52" s="7">
        <f t="shared" si="13"/>
        <v>0</v>
      </c>
      <c r="BJ52" s="7">
        <f t="shared" si="13"/>
        <v>0</v>
      </c>
      <c r="BK52" s="7">
        <f t="shared" si="13"/>
        <v>0</v>
      </c>
      <c r="BL52" s="7">
        <f t="shared" si="17"/>
        <v>0</v>
      </c>
      <c r="BM52" s="7">
        <f t="shared" si="17"/>
        <v>0</v>
      </c>
      <c r="BN52" s="7">
        <f t="shared" si="17"/>
        <v>2262000</v>
      </c>
      <c r="BO52" s="7">
        <f t="shared" si="17"/>
        <v>2262000</v>
      </c>
      <c r="BP52" s="7">
        <f t="shared" si="18"/>
        <v>0</v>
      </c>
      <c r="BR52" s="7">
        <f t="shared" si="14"/>
        <v>743000</v>
      </c>
      <c r="BS52" s="7">
        <f>'დამტკ. ბიუჯ.'!H52</f>
        <v>743000</v>
      </c>
      <c r="BT52" s="7">
        <f>'დამტკ. საკუთ.'!H52</f>
        <v>0</v>
      </c>
      <c r="BU52" s="7">
        <f>'ცვლილ. ბიუჯ.'!I52</f>
        <v>0</v>
      </c>
      <c r="BV52" s="7">
        <f>'ცვლილ. საკუთ.'!I52</f>
        <v>0</v>
      </c>
      <c r="BW52" s="7">
        <f>'მთავრ. ფონდი'!I52</f>
        <v>0</v>
      </c>
      <c r="BX52" s="7">
        <f>'პრეზ. ფონდი'!I52</f>
        <v>0</v>
      </c>
      <c r="BY52" s="7">
        <f>'დაზუსტ. ნაერთი'!H52</f>
        <v>743000</v>
      </c>
      <c r="BZ52" s="7">
        <f>'დაზუსტ. ბიუჯ.'!H52</f>
        <v>743000</v>
      </c>
      <c r="CA52" s="7">
        <f>'დაზუსტ. საკუთ.'!H52</f>
        <v>0</v>
      </c>
    </row>
    <row r="53" spans="1:79" x14ac:dyDescent="0.25">
      <c r="A53" t="str">
        <f t="shared" si="3"/>
        <v>a</v>
      </c>
      <c r="B53" s="8"/>
      <c r="C53" s="9" t="s">
        <v>11</v>
      </c>
      <c r="D53" s="10">
        <f t="shared" si="4"/>
        <v>2396000</v>
      </c>
      <c r="E53" s="10">
        <f t="shared" si="5"/>
        <v>2396000</v>
      </c>
      <c r="F53" s="10">
        <f t="shared" si="6"/>
        <v>0</v>
      </c>
      <c r="G53" s="10">
        <f t="shared" si="6"/>
        <v>0</v>
      </c>
      <c r="H53" s="10">
        <f t="shared" si="6"/>
        <v>0</v>
      </c>
      <c r="I53" s="10">
        <f t="shared" si="6"/>
        <v>0</v>
      </c>
      <c r="J53" s="10">
        <f t="shared" si="6"/>
        <v>0</v>
      </c>
      <c r="K53" s="10">
        <f t="shared" si="15"/>
        <v>2396000</v>
      </c>
      <c r="L53" s="10">
        <f t="shared" si="15"/>
        <v>2396000</v>
      </c>
      <c r="M53" s="10">
        <f t="shared" si="15"/>
        <v>0</v>
      </c>
      <c r="O53" s="10">
        <f t="shared" si="7"/>
        <v>599000</v>
      </c>
      <c r="P53" s="10">
        <f>'დამტკ. ბიუჯ.'!E53</f>
        <v>599000</v>
      </c>
      <c r="Q53" s="10">
        <f>'დამტკ. საკუთ.'!E53</f>
        <v>0</v>
      </c>
      <c r="R53" s="10">
        <f>'ცვლილ. ბიუჯ.'!F53</f>
        <v>-8000</v>
      </c>
      <c r="S53" s="10">
        <f>'ცვლილ. საკუთ.'!F53</f>
        <v>0</v>
      </c>
      <c r="T53" s="10">
        <f>'მთავრ. ფონდი'!F53</f>
        <v>0</v>
      </c>
      <c r="U53" s="10">
        <f>'პრეზ. ფონდი'!F53</f>
        <v>0</v>
      </c>
      <c r="V53" s="10">
        <f>'დაზუსტ. ნაერთი'!E53</f>
        <v>591000</v>
      </c>
      <c r="W53" s="10">
        <f>'დაზუსტ. ბიუჯ.'!E53</f>
        <v>591000</v>
      </c>
      <c r="X53" s="10">
        <f>'დაზუსტ. საკუთ.'!E53</f>
        <v>0</v>
      </c>
      <c r="Z53" s="10">
        <f t="shared" si="8"/>
        <v>599000</v>
      </c>
      <c r="AA53" s="10">
        <f>'დამტკ. ბიუჯ.'!F53</f>
        <v>599000</v>
      </c>
      <c r="AB53" s="10">
        <f>'დამტკ. საკუთ.'!F53</f>
        <v>0</v>
      </c>
      <c r="AC53" s="10">
        <f>'ცვლილ. ბიუჯ.'!G53</f>
        <v>-28000</v>
      </c>
      <c r="AD53" s="10">
        <f>'ცვლილ. საკუთ.'!G53</f>
        <v>0</v>
      </c>
      <c r="AE53" s="10">
        <f>'მთავრ. ფონდი'!G53</f>
        <v>0</v>
      </c>
      <c r="AF53" s="10">
        <f>'პრეზ. ფონდი'!G53</f>
        <v>0</v>
      </c>
      <c r="AG53" s="10">
        <f>'დაზუსტ. ნაერთი'!F53</f>
        <v>571000</v>
      </c>
      <c r="AH53" s="10">
        <f>'დაზუსტ. ბიუჯ.'!F53</f>
        <v>571000</v>
      </c>
      <c r="AI53" s="10">
        <f>'დაზუსტ. საკუთ.'!F53</f>
        <v>0</v>
      </c>
      <c r="AK53" s="10">
        <f t="shared" si="9"/>
        <v>1198000</v>
      </c>
      <c r="AL53" s="10">
        <f t="shared" si="10"/>
        <v>1198000</v>
      </c>
      <c r="AM53" s="10">
        <f t="shared" si="11"/>
        <v>0</v>
      </c>
      <c r="AN53" s="10">
        <f t="shared" si="11"/>
        <v>-36000</v>
      </c>
      <c r="AO53" s="10">
        <f t="shared" si="11"/>
        <v>0</v>
      </c>
      <c r="AP53" s="10">
        <f t="shared" si="11"/>
        <v>0</v>
      </c>
      <c r="AQ53" s="10">
        <f t="shared" si="11"/>
        <v>0</v>
      </c>
      <c r="AR53" s="10">
        <f t="shared" si="16"/>
        <v>1162000</v>
      </c>
      <c r="AS53" s="10">
        <f t="shared" si="16"/>
        <v>1162000</v>
      </c>
      <c r="AT53" s="10">
        <f t="shared" si="16"/>
        <v>0</v>
      </c>
      <c r="AV53" s="10">
        <f t="shared" si="12"/>
        <v>599000</v>
      </c>
      <c r="AW53" s="10">
        <f>'დამტკ. ბიუჯ.'!G53</f>
        <v>599000</v>
      </c>
      <c r="AX53" s="10">
        <f>'დამტკ. საკუთ.'!G53</f>
        <v>0</v>
      </c>
      <c r="AY53" s="10">
        <f>'ცვლილ. ბიუჯ.'!H53</f>
        <v>33000</v>
      </c>
      <c r="AZ53" s="10">
        <f>'ცვლილ. საკუთ.'!H53</f>
        <v>0</v>
      </c>
      <c r="BA53" s="10">
        <f>'მთავრ. ფონდი'!H53</f>
        <v>0</v>
      </c>
      <c r="BB53" s="10">
        <f>'პრეზ. ფონდი'!H53</f>
        <v>0</v>
      </c>
      <c r="BC53" s="10">
        <f>'დაზუსტ. ნაერთი'!G53</f>
        <v>632000</v>
      </c>
      <c r="BD53" s="10">
        <f>'დაზუსტ. ბიუჯ.'!G53</f>
        <v>632000</v>
      </c>
      <c r="BE53" s="10">
        <f>'დაზუსტ. საკუთ.'!G53</f>
        <v>0</v>
      </c>
      <c r="BG53" s="10">
        <f t="shared" si="13"/>
        <v>1797000</v>
      </c>
      <c r="BH53" s="10">
        <f t="shared" si="13"/>
        <v>1797000</v>
      </c>
      <c r="BI53" s="10">
        <f t="shared" si="13"/>
        <v>0</v>
      </c>
      <c r="BJ53" s="10">
        <f t="shared" si="13"/>
        <v>-3000</v>
      </c>
      <c r="BK53" s="10">
        <f t="shared" si="13"/>
        <v>0</v>
      </c>
      <c r="BL53" s="10">
        <f t="shared" si="17"/>
        <v>0</v>
      </c>
      <c r="BM53" s="10">
        <f t="shared" si="17"/>
        <v>0</v>
      </c>
      <c r="BN53" s="10">
        <f t="shared" si="17"/>
        <v>1794000</v>
      </c>
      <c r="BO53" s="10">
        <f t="shared" si="17"/>
        <v>1794000</v>
      </c>
      <c r="BP53" s="10">
        <f t="shared" si="18"/>
        <v>0</v>
      </c>
      <c r="BR53" s="10">
        <f t="shared" si="14"/>
        <v>599000</v>
      </c>
      <c r="BS53" s="10">
        <f>'დამტკ. ბიუჯ.'!H53</f>
        <v>599000</v>
      </c>
      <c r="BT53" s="10">
        <f>'დამტკ. საკუთ.'!H53</f>
        <v>0</v>
      </c>
      <c r="BU53" s="10">
        <f>'ცვლილ. ბიუჯ.'!I53</f>
        <v>3000</v>
      </c>
      <c r="BV53" s="10">
        <f>'ცვლილ. საკუთ.'!I53</f>
        <v>0</v>
      </c>
      <c r="BW53" s="10">
        <f>'მთავრ. ფონდი'!I53</f>
        <v>0</v>
      </c>
      <c r="BX53" s="10">
        <f>'პრეზ. ფონდი'!I53</f>
        <v>0</v>
      </c>
      <c r="BY53" s="10">
        <f>'დაზუსტ. ნაერთი'!H53</f>
        <v>602000</v>
      </c>
      <c r="BZ53" s="10">
        <f>'დაზუსტ. ბიუჯ.'!H53</f>
        <v>602000</v>
      </c>
      <c r="CA53" s="10">
        <f>'დაზუსტ. საკუთ.'!H53</f>
        <v>0</v>
      </c>
    </row>
    <row r="54" spans="1:79" x14ac:dyDescent="0.25">
      <c r="A54" t="str">
        <f t="shared" si="3"/>
        <v>a</v>
      </c>
      <c r="B54" s="8"/>
      <c r="C54" s="9" t="s">
        <v>12</v>
      </c>
      <c r="D54" s="10">
        <f t="shared" si="4"/>
        <v>590000</v>
      </c>
      <c r="E54" s="10">
        <f t="shared" si="5"/>
        <v>590000</v>
      </c>
      <c r="F54" s="10">
        <f t="shared" si="6"/>
        <v>0</v>
      </c>
      <c r="G54" s="10">
        <f t="shared" si="6"/>
        <v>0</v>
      </c>
      <c r="H54" s="10">
        <f t="shared" si="6"/>
        <v>0</v>
      </c>
      <c r="I54" s="10">
        <f t="shared" si="6"/>
        <v>0</v>
      </c>
      <c r="J54" s="10">
        <f t="shared" si="6"/>
        <v>0</v>
      </c>
      <c r="K54" s="10">
        <f t="shared" si="15"/>
        <v>590000</v>
      </c>
      <c r="L54" s="10">
        <f t="shared" si="15"/>
        <v>590000</v>
      </c>
      <c r="M54" s="10">
        <f t="shared" si="15"/>
        <v>0</v>
      </c>
      <c r="O54" s="10">
        <f t="shared" si="7"/>
        <v>150000</v>
      </c>
      <c r="P54" s="10">
        <f>'დამტკ. ბიუჯ.'!E54</f>
        <v>150000</v>
      </c>
      <c r="Q54" s="10">
        <f>'დამტკ. საკუთ.'!E54</f>
        <v>0</v>
      </c>
      <c r="R54" s="10">
        <f>'ცვლილ. ბიუჯ.'!F54</f>
        <v>5000</v>
      </c>
      <c r="S54" s="10">
        <f>'ცვლილ. საკუთ.'!F54</f>
        <v>0</v>
      </c>
      <c r="T54" s="10">
        <f>'მთავრ. ფონდი'!F54</f>
        <v>0</v>
      </c>
      <c r="U54" s="10">
        <f>'პრეზ. ფონდი'!F54</f>
        <v>0</v>
      </c>
      <c r="V54" s="10">
        <f>'დაზუსტ. ნაერთი'!E54</f>
        <v>155000</v>
      </c>
      <c r="W54" s="10">
        <f>'დაზუსტ. ბიუჯ.'!E54</f>
        <v>155000</v>
      </c>
      <c r="X54" s="10">
        <f>'დაზუსტ. საკუთ.'!E54</f>
        <v>0</v>
      </c>
      <c r="Z54" s="10">
        <f t="shared" si="8"/>
        <v>150000</v>
      </c>
      <c r="AA54" s="10">
        <f>'დამტკ. ბიუჯ.'!F54</f>
        <v>150000</v>
      </c>
      <c r="AB54" s="10">
        <f>'დამტკ. საკუთ.'!F54</f>
        <v>0</v>
      </c>
      <c r="AC54" s="10">
        <f>'ცვლილ. ბიუჯ.'!G54</f>
        <v>25000</v>
      </c>
      <c r="AD54" s="10">
        <f>'ცვლილ. საკუთ.'!G54</f>
        <v>0</v>
      </c>
      <c r="AE54" s="10">
        <f>'მთავრ. ფონდი'!G54</f>
        <v>0</v>
      </c>
      <c r="AF54" s="10">
        <f>'პრეზ. ფონდი'!G54</f>
        <v>0</v>
      </c>
      <c r="AG54" s="10">
        <f>'დაზუსტ. ნაერთი'!F54</f>
        <v>175000</v>
      </c>
      <c r="AH54" s="10">
        <f>'დაზუსტ. ბიუჯ.'!F54</f>
        <v>175000</v>
      </c>
      <c r="AI54" s="10">
        <f>'დაზუსტ. საკუთ.'!F54</f>
        <v>0</v>
      </c>
      <c r="AK54" s="10">
        <f t="shared" si="9"/>
        <v>300000</v>
      </c>
      <c r="AL54" s="10">
        <f t="shared" si="10"/>
        <v>300000</v>
      </c>
      <c r="AM54" s="10">
        <f t="shared" si="11"/>
        <v>0</v>
      </c>
      <c r="AN54" s="10">
        <f t="shared" si="11"/>
        <v>30000</v>
      </c>
      <c r="AO54" s="10">
        <f t="shared" si="11"/>
        <v>0</v>
      </c>
      <c r="AP54" s="10">
        <f t="shared" si="11"/>
        <v>0</v>
      </c>
      <c r="AQ54" s="10">
        <f t="shared" si="11"/>
        <v>0</v>
      </c>
      <c r="AR54" s="10">
        <f t="shared" si="16"/>
        <v>330000</v>
      </c>
      <c r="AS54" s="10">
        <f t="shared" si="16"/>
        <v>330000</v>
      </c>
      <c r="AT54" s="10">
        <f t="shared" si="16"/>
        <v>0</v>
      </c>
      <c r="AV54" s="10">
        <f t="shared" si="12"/>
        <v>150000</v>
      </c>
      <c r="AW54" s="10">
        <f>'დამტკ. ბიუჯ.'!G54</f>
        <v>150000</v>
      </c>
      <c r="AX54" s="10">
        <f>'დამტკ. საკუთ.'!G54</f>
        <v>0</v>
      </c>
      <c r="AY54" s="10">
        <f>'ცვლილ. ბიუჯ.'!H54</f>
        <v>-30000</v>
      </c>
      <c r="AZ54" s="10">
        <f>'ცვლილ. საკუთ.'!H54</f>
        <v>0</v>
      </c>
      <c r="BA54" s="10">
        <f>'მთავრ. ფონდი'!H54</f>
        <v>0</v>
      </c>
      <c r="BB54" s="10">
        <f>'პრეზ. ფონდი'!H54</f>
        <v>0</v>
      </c>
      <c r="BC54" s="10">
        <f>'დაზუსტ. ნაერთი'!G54</f>
        <v>120000</v>
      </c>
      <c r="BD54" s="10">
        <f>'დაზუსტ. ბიუჯ.'!G54</f>
        <v>120000</v>
      </c>
      <c r="BE54" s="10">
        <f>'დაზუსტ. საკუთ.'!G54</f>
        <v>0</v>
      </c>
      <c r="BG54" s="10">
        <f t="shared" si="13"/>
        <v>450000</v>
      </c>
      <c r="BH54" s="10">
        <f t="shared" si="13"/>
        <v>450000</v>
      </c>
      <c r="BI54" s="10">
        <f t="shared" si="13"/>
        <v>0</v>
      </c>
      <c r="BJ54" s="10">
        <f t="shared" si="13"/>
        <v>0</v>
      </c>
      <c r="BK54" s="10">
        <f t="shared" si="13"/>
        <v>0</v>
      </c>
      <c r="BL54" s="10">
        <f t="shared" si="17"/>
        <v>0</v>
      </c>
      <c r="BM54" s="10">
        <f t="shared" si="17"/>
        <v>0</v>
      </c>
      <c r="BN54" s="10">
        <f t="shared" si="17"/>
        <v>450000</v>
      </c>
      <c r="BO54" s="10">
        <f t="shared" si="17"/>
        <v>450000</v>
      </c>
      <c r="BP54" s="10">
        <f t="shared" si="18"/>
        <v>0</v>
      </c>
      <c r="BR54" s="10">
        <f t="shared" si="14"/>
        <v>140000</v>
      </c>
      <c r="BS54" s="10">
        <f>'დამტკ. ბიუჯ.'!H54</f>
        <v>140000</v>
      </c>
      <c r="BT54" s="10">
        <f>'დამტკ. საკუთ.'!H54</f>
        <v>0</v>
      </c>
      <c r="BU54" s="10">
        <f>'ცვლილ. ბიუჯ.'!I54</f>
        <v>0</v>
      </c>
      <c r="BV54" s="10">
        <f>'ცვლილ. საკუთ.'!I54</f>
        <v>0</v>
      </c>
      <c r="BW54" s="10">
        <f>'მთავრ. ფონდი'!I54</f>
        <v>0</v>
      </c>
      <c r="BX54" s="10">
        <f>'პრეზ. ფონდი'!I54</f>
        <v>0</v>
      </c>
      <c r="BY54" s="10">
        <f>'დაზუსტ. ნაერთი'!H54</f>
        <v>140000</v>
      </c>
      <c r="BZ54" s="10">
        <f>'დაზუსტ. ბიუჯ.'!H54</f>
        <v>140000</v>
      </c>
      <c r="CA54" s="10">
        <f>'დაზუსტ. საკუთ.'!H54</f>
        <v>0</v>
      </c>
    </row>
    <row r="55" spans="1:79" x14ac:dyDescent="0.25">
      <c r="A55" t="str">
        <f t="shared" si="3"/>
        <v>b</v>
      </c>
      <c r="B55" s="8"/>
      <c r="C55" s="9" t="s">
        <v>13</v>
      </c>
      <c r="D55" s="10">
        <f t="shared" si="4"/>
        <v>0</v>
      </c>
      <c r="E55" s="10">
        <f t="shared" si="5"/>
        <v>0</v>
      </c>
      <c r="F55" s="10">
        <f t="shared" si="6"/>
        <v>0</v>
      </c>
      <c r="G55" s="10">
        <f t="shared" si="6"/>
        <v>0</v>
      </c>
      <c r="H55" s="10">
        <f t="shared" si="6"/>
        <v>0</v>
      </c>
      <c r="I55" s="10">
        <f t="shared" si="6"/>
        <v>0</v>
      </c>
      <c r="J55" s="10">
        <f t="shared" si="6"/>
        <v>0</v>
      </c>
      <c r="K55" s="10">
        <f t="shared" si="15"/>
        <v>0</v>
      </c>
      <c r="L55" s="10">
        <f t="shared" si="15"/>
        <v>0</v>
      </c>
      <c r="M55" s="10">
        <f t="shared" si="15"/>
        <v>0</v>
      </c>
      <c r="O55" s="10">
        <f t="shared" si="7"/>
        <v>0</v>
      </c>
      <c r="P55" s="10">
        <f>'დამტკ. ბიუჯ.'!E55</f>
        <v>0</v>
      </c>
      <c r="Q55" s="10">
        <f>'დამტკ. საკუთ.'!E55</f>
        <v>0</v>
      </c>
      <c r="R55" s="10">
        <f>'ცვლილ. ბიუჯ.'!F55</f>
        <v>0</v>
      </c>
      <c r="S55" s="10">
        <f>'ცვლილ. საკუთ.'!F55</f>
        <v>0</v>
      </c>
      <c r="T55" s="10">
        <f>'მთავრ. ფონდი'!F55</f>
        <v>0</v>
      </c>
      <c r="U55" s="10">
        <f>'პრეზ. ფონდი'!F55</f>
        <v>0</v>
      </c>
      <c r="V55" s="10">
        <f>'დაზუსტ. ნაერთი'!E55</f>
        <v>0</v>
      </c>
      <c r="W55" s="10">
        <f>'დაზუსტ. ბიუჯ.'!E55</f>
        <v>0</v>
      </c>
      <c r="X55" s="10">
        <f>'დაზუსტ. საკუთ.'!E55</f>
        <v>0</v>
      </c>
      <c r="Z55" s="10">
        <f t="shared" si="8"/>
        <v>0</v>
      </c>
      <c r="AA55" s="10">
        <f>'დამტკ. ბიუჯ.'!F55</f>
        <v>0</v>
      </c>
      <c r="AB55" s="10">
        <f>'დამტკ. საკუთ.'!F55</f>
        <v>0</v>
      </c>
      <c r="AC55" s="10">
        <f>'ცვლილ. ბიუჯ.'!G55</f>
        <v>0</v>
      </c>
      <c r="AD55" s="10">
        <f>'ცვლილ. საკუთ.'!G55</f>
        <v>0</v>
      </c>
      <c r="AE55" s="10">
        <f>'მთავრ. ფონდი'!G55</f>
        <v>0</v>
      </c>
      <c r="AF55" s="10">
        <f>'პრეზ. ფონდი'!G55</f>
        <v>0</v>
      </c>
      <c r="AG55" s="10">
        <f>'დაზუსტ. ნაერთი'!F55</f>
        <v>0</v>
      </c>
      <c r="AH55" s="10">
        <f>'დაზუსტ. ბიუჯ.'!F55</f>
        <v>0</v>
      </c>
      <c r="AI55" s="10">
        <f>'დაზუსტ. საკუთ.'!F55</f>
        <v>0</v>
      </c>
      <c r="AK55" s="10">
        <f t="shared" si="9"/>
        <v>0</v>
      </c>
      <c r="AL55" s="10">
        <f t="shared" si="10"/>
        <v>0</v>
      </c>
      <c r="AM55" s="10">
        <f t="shared" si="11"/>
        <v>0</v>
      </c>
      <c r="AN55" s="10">
        <f t="shared" si="11"/>
        <v>0</v>
      </c>
      <c r="AO55" s="10">
        <f t="shared" si="11"/>
        <v>0</v>
      </c>
      <c r="AP55" s="10">
        <f t="shared" si="11"/>
        <v>0</v>
      </c>
      <c r="AQ55" s="10">
        <f t="shared" si="11"/>
        <v>0</v>
      </c>
      <c r="AR55" s="10">
        <f t="shared" si="16"/>
        <v>0</v>
      </c>
      <c r="AS55" s="10">
        <f t="shared" si="16"/>
        <v>0</v>
      </c>
      <c r="AT55" s="10">
        <f t="shared" si="16"/>
        <v>0</v>
      </c>
      <c r="AV55" s="10">
        <f t="shared" si="12"/>
        <v>0</v>
      </c>
      <c r="AW55" s="10">
        <f>'დამტკ. ბიუჯ.'!G55</f>
        <v>0</v>
      </c>
      <c r="AX55" s="10">
        <f>'დამტკ. საკუთ.'!G55</f>
        <v>0</v>
      </c>
      <c r="AY55" s="10">
        <f>'ცვლილ. ბიუჯ.'!H55</f>
        <v>0</v>
      </c>
      <c r="AZ55" s="10">
        <f>'ცვლილ. საკუთ.'!H55</f>
        <v>0</v>
      </c>
      <c r="BA55" s="10">
        <f>'მთავრ. ფონდი'!H55</f>
        <v>0</v>
      </c>
      <c r="BB55" s="10">
        <f>'პრეზ. ფონდი'!H55</f>
        <v>0</v>
      </c>
      <c r="BC55" s="10">
        <f>'დაზუსტ. ნაერთი'!G55</f>
        <v>0</v>
      </c>
      <c r="BD55" s="10">
        <f>'დაზუსტ. ბიუჯ.'!G55</f>
        <v>0</v>
      </c>
      <c r="BE55" s="10">
        <f>'დაზუსტ. საკუთ.'!G55</f>
        <v>0</v>
      </c>
      <c r="BG55" s="10">
        <f t="shared" si="13"/>
        <v>0</v>
      </c>
      <c r="BH55" s="10">
        <f t="shared" si="13"/>
        <v>0</v>
      </c>
      <c r="BI55" s="10">
        <f t="shared" si="13"/>
        <v>0</v>
      </c>
      <c r="BJ55" s="10">
        <f t="shared" si="13"/>
        <v>0</v>
      </c>
      <c r="BK55" s="10">
        <f t="shared" si="13"/>
        <v>0</v>
      </c>
      <c r="BL55" s="10">
        <f t="shared" si="17"/>
        <v>0</v>
      </c>
      <c r="BM55" s="10">
        <f t="shared" si="17"/>
        <v>0</v>
      </c>
      <c r="BN55" s="10">
        <f t="shared" si="17"/>
        <v>0</v>
      </c>
      <c r="BO55" s="10">
        <f t="shared" si="17"/>
        <v>0</v>
      </c>
      <c r="BP55" s="10">
        <f t="shared" si="18"/>
        <v>0</v>
      </c>
      <c r="BR55" s="10">
        <f t="shared" si="14"/>
        <v>0</v>
      </c>
      <c r="BS55" s="10">
        <f>'დამტკ. ბიუჯ.'!H55</f>
        <v>0</v>
      </c>
      <c r="BT55" s="10">
        <f>'დამტკ. საკუთ.'!H55</f>
        <v>0</v>
      </c>
      <c r="BU55" s="10">
        <f>'ცვლილ. ბიუჯ.'!I55</f>
        <v>0</v>
      </c>
      <c r="BV55" s="10">
        <f>'ცვლილ. საკუთ.'!I55</f>
        <v>0</v>
      </c>
      <c r="BW55" s="10">
        <f>'მთავრ. ფონდი'!I55</f>
        <v>0</v>
      </c>
      <c r="BX55" s="10">
        <f>'პრეზ. ფონდი'!I55</f>
        <v>0</v>
      </c>
      <c r="BY55" s="10">
        <f>'დაზუსტ. ნაერთი'!H55</f>
        <v>0</v>
      </c>
      <c r="BZ55" s="10">
        <f>'დაზუსტ. ბიუჯ.'!H55</f>
        <v>0</v>
      </c>
      <c r="CA55" s="10">
        <f>'დაზუსტ. საკუთ.'!H55</f>
        <v>0</v>
      </c>
    </row>
    <row r="56" spans="1:79" x14ac:dyDescent="0.25">
      <c r="A56" t="str">
        <f t="shared" si="3"/>
        <v>b</v>
      </c>
      <c r="B56" s="8"/>
      <c r="C56" s="9" t="s">
        <v>14</v>
      </c>
      <c r="D56" s="10">
        <f t="shared" si="4"/>
        <v>0</v>
      </c>
      <c r="E56" s="10">
        <f t="shared" si="5"/>
        <v>0</v>
      </c>
      <c r="F56" s="10">
        <f t="shared" si="6"/>
        <v>0</v>
      </c>
      <c r="G56" s="10">
        <f t="shared" si="6"/>
        <v>0</v>
      </c>
      <c r="H56" s="10">
        <f t="shared" si="6"/>
        <v>0</v>
      </c>
      <c r="I56" s="10">
        <f t="shared" si="6"/>
        <v>0</v>
      </c>
      <c r="J56" s="10">
        <f t="shared" si="6"/>
        <v>0</v>
      </c>
      <c r="K56" s="10">
        <f t="shared" si="15"/>
        <v>0</v>
      </c>
      <c r="L56" s="10">
        <f t="shared" si="15"/>
        <v>0</v>
      </c>
      <c r="M56" s="10">
        <f t="shared" si="15"/>
        <v>0</v>
      </c>
      <c r="O56" s="10">
        <f t="shared" si="7"/>
        <v>0</v>
      </c>
      <c r="P56" s="10">
        <f>'დამტკ. ბიუჯ.'!E56</f>
        <v>0</v>
      </c>
      <c r="Q56" s="10">
        <f>'დამტკ. საკუთ.'!E56</f>
        <v>0</v>
      </c>
      <c r="R56" s="10">
        <f>'ცვლილ. ბიუჯ.'!F56</f>
        <v>0</v>
      </c>
      <c r="S56" s="10">
        <f>'ცვლილ. საკუთ.'!F56</f>
        <v>0</v>
      </c>
      <c r="T56" s="10">
        <f>'მთავრ. ფონდი'!F56</f>
        <v>0</v>
      </c>
      <c r="U56" s="10">
        <f>'პრეზ. ფონდი'!F56</f>
        <v>0</v>
      </c>
      <c r="V56" s="10">
        <f>'დაზუსტ. ნაერთი'!E56</f>
        <v>0</v>
      </c>
      <c r="W56" s="10">
        <f>'დაზუსტ. ბიუჯ.'!E56</f>
        <v>0</v>
      </c>
      <c r="X56" s="10">
        <f>'დაზუსტ. საკუთ.'!E56</f>
        <v>0</v>
      </c>
      <c r="Z56" s="10">
        <f t="shared" si="8"/>
        <v>0</v>
      </c>
      <c r="AA56" s="10">
        <f>'დამტკ. ბიუჯ.'!F56</f>
        <v>0</v>
      </c>
      <c r="AB56" s="10">
        <f>'დამტკ. საკუთ.'!F56</f>
        <v>0</v>
      </c>
      <c r="AC56" s="10">
        <f>'ცვლილ. ბიუჯ.'!G56</f>
        <v>0</v>
      </c>
      <c r="AD56" s="10">
        <f>'ცვლილ. საკუთ.'!G56</f>
        <v>0</v>
      </c>
      <c r="AE56" s="10">
        <f>'მთავრ. ფონდი'!G56</f>
        <v>0</v>
      </c>
      <c r="AF56" s="10">
        <f>'პრეზ. ფონდი'!G56</f>
        <v>0</v>
      </c>
      <c r="AG56" s="10">
        <f>'დაზუსტ. ნაერთი'!F56</f>
        <v>0</v>
      </c>
      <c r="AH56" s="10">
        <f>'დაზუსტ. ბიუჯ.'!F56</f>
        <v>0</v>
      </c>
      <c r="AI56" s="10">
        <f>'დაზუსტ. საკუთ.'!F56</f>
        <v>0</v>
      </c>
      <c r="AK56" s="10">
        <f t="shared" si="9"/>
        <v>0</v>
      </c>
      <c r="AL56" s="10">
        <f t="shared" si="10"/>
        <v>0</v>
      </c>
      <c r="AM56" s="10">
        <f t="shared" si="11"/>
        <v>0</v>
      </c>
      <c r="AN56" s="10">
        <f t="shared" si="11"/>
        <v>0</v>
      </c>
      <c r="AO56" s="10">
        <f t="shared" si="11"/>
        <v>0</v>
      </c>
      <c r="AP56" s="10">
        <f t="shared" si="11"/>
        <v>0</v>
      </c>
      <c r="AQ56" s="10">
        <f t="shared" si="11"/>
        <v>0</v>
      </c>
      <c r="AR56" s="10">
        <f t="shared" si="16"/>
        <v>0</v>
      </c>
      <c r="AS56" s="10">
        <f t="shared" si="16"/>
        <v>0</v>
      </c>
      <c r="AT56" s="10">
        <f t="shared" si="16"/>
        <v>0</v>
      </c>
      <c r="AV56" s="10">
        <f t="shared" si="12"/>
        <v>0</v>
      </c>
      <c r="AW56" s="10">
        <f>'დამტკ. ბიუჯ.'!G56</f>
        <v>0</v>
      </c>
      <c r="AX56" s="10">
        <f>'დამტკ. საკუთ.'!G56</f>
        <v>0</v>
      </c>
      <c r="AY56" s="10">
        <f>'ცვლილ. ბიუჯ.'!H56</f>
        <v>0</v>
      </c>
      <c r="AZ56" s="10">
        <f>'ცვლილ. საკუთ.'!H56</f>
        <v>0</v>
      </c>
      <c r="BA56" s="10">
        <f>'მთავრ. ფონდი'!H56</f>
        <v>0</v>
      </c>
      <c r="BB56" s="10">
        <f>'პრეზ. ფონდი'!H56</f>
        <v>0</v>
      </c>
      <c r="BC56" s="10">
        <f>'დაზუსტ. ნაერთი'!G56</f>
        <v>0</v>
      </c>
      <c r="BD56" s="10">
        <f>'დაზუსტ. ბიუჯ.'!G56</f>
        <v>0</v>
      </c>
      <c r="BE56" s="10">
        <f>'დაზუსტ. საკუთ.'!G56</f>
        <v>0</v>
      </c>
      <c r="BG56" s="10">
        <f t="shared" si="13"/>
        <v>0</v>
      </c>
      <c r="BH56" s="10">
        <f t="shared" si="13"/>
        <v>0</v>
      </c>
      <c r="BI56" s="10">
        <f t="shared" si="13"/>
        <v>0</v>
      </c>
      <c r="BJ56" s="10">
        <f t="shared" si="13"/>
        <v>0</v>
      </c>
      <c r="BK56" s="10">
        <f t="shared" si="13"/>
        <v>0</v>
      </c>
      <c r="BL56" s="10">
        <f t="shared" si="17"/>
        <v>0</v>
      </c>
      <c r="BM56" s="10">
        <f t="shared" si="17"/>
        <v>0</v>
      </c>
      <c r="BN56" s="10">
        <f t="shared" si="17"/>
        <v>0</v>
      </c>
      <c r="BO56" s="10">
        <f t="shared" si="17"/>
        <v>0</v>
      </c>
      <c r="BP56" s="10">
        <f t="shared" si="18"/>
        <v>0</v>
      </c>
      <c r="BR56" s="10">
        <f t="shared" si="14"/>
        <v>0</v>
      </c>
      <c r="BS56" s="10">
        <f>'დამტკ. ბიუჯ.'!H56</f>
        <v>0</v>
      </c>
      <c r="BT56" s="10">
        <f>'დამტკ. საკუთ.'!H56</f>
        <v>0</v>
      </c>
      <c r="BU56" s="10">
        <f>'ცვლილ. ბიუჯ.'!I56</f>
        <v>0</v>
      </c>
      <c r="BV56" s="10">
        <f>'ცვლილ. საკუთ.'!I56</f>
        <v>0</v>
      </c>
      <c r="BW56" s="10">
        <f>'მთავრ. ფონდი'!I56</f>
        <v>0</v>
      </c>
      <c r="BX56" s="10">
        <f>'პრეზ. ფონდი'!I56</f>
        <v>0</v>
      </c>
      <c r="BY56" s="10">
        <f>'დაზუსტ. ნაერთი'!H56</f>
        <v>0</v>
      </c>
      <c r="BZ56" s="10">
        <f>'დაზუსტ. ბიუჯ.'!H56</f>
        <v>0</v>
      </c>
      <c r="CA56" s="10">
        <f>'დაზუსტ. საკუთ.'!H56</f>
        <v>0</v>
      </c>
    </row>
    <row r="57" spans="1:79" x14ac:dyDescent="0.25">
      <c r="A57" t="str">
        <f t="shared" si="3"/>
        <v>b</v>
      </c>
      <c r="B57" s="8"/>
      <c r="C57" s="9" t="s">
        <v>15</v>
      </c>
      <c r="D57" s="10">
        <f t="shared" si="4"/>
        <v>0</v>
      </c>
      <c r="E57" s="10">
        <f t="shared" si="5"/>
        <v>0</v>
      </c>
      <c r="F57" s="10">
        <f t="shared" si="6"/>
        <v>0</v>
      </c>
      <c r="G57" s="10">
        <f t="shared" si="6"/>
        <v>0</v>
      </c>
      <c r="H57" s="10">
        <f t="shared" si="6"/>
        <v>0</v>
      </c>
      <c r="I57" s="10">
        <f t="shared" si="6"/>
        <v>0</v>
      </c>
      <c r="J57" s="10">
        <f t="shared" si="6"/>
        <v>0</v>
      </c>
      <c r="K57" s="10">
        <f t="shared" si="15"/>
        <v>0</v>
      </c>
      <c r="L57" s="10">
        <f t="shared" si="15"/>
        <v>0</v>
      </c>
      <c r="M57" s="10">
        <f t="shared" si="15"/>
        <v>0</v>
      </c>
      <c r="O57" s="10">
        <f t="shared" si="7"/>
        <v>0</v>
      </c>
      <c r="P57" s="10">
        <f>'დამტკ. ბიუჯ.'!E57</f>
        <v>0</v>
      </c>
      <c r="Q57" s="10">
        <f>'დამტკ. საკუთ.'!E57</f>
        <v>0</v>
      </c>
      <c r="R57" s="10">
        <f>'ცვლილ. ბიუჯ.'!F57</f>
        <v>0</v>
      </c>
      <c r="S57" s="10">
        <f>'ცვლილ. საკუთ.'!F57</f>
        <v>0</v>
      </c>
      <c r="T57" s="10">
        <f>'მთავრ. ფონდი'!F57</f>
        <v>0</v>
      </c>
      <c r="U57" s="10">
        <f>'პრეზ. ფონდი'!F57</f>
        <v>0</v>
      </c>
      <c r="V57" s="10">
        <f>'დაზუსტ. ნაერთი'!E57</f>
        <v>0</v>
      </c>
      <c r="W57" s="10">
        <f>'დაზუსტ. ბიუჯ.'!E57</f>
        <v>0</v>
      </c>
      <c r="X57" s="10">
        <f>'დაზუსტ. საკუთ.'!E57</f>
        <v>0</v>
      </c>
      <c r="Z57" s="10">
        <f t="shared" si="8"/>
        <v>0</v>
      </c>
      <c r="AA57" s="10">
        <f>'დამტკ. ბიუჯ.'!F57</f>
        <v>0</v>
      </c>
      <c r="AB57" s="10">
        <f>'დამტკ. საკუთ.'!F57</f>
        <v>0</v>
      </c>
      <c r="AC57" s="10">
        <f>'ცვლილ. ბიუჯ.'!G57</f>
        <v>0</v>
      </c>
      <c r="AD57" s="10">
        <f>'ცვლილ. საკუთ.'!G57</f>
        <v>0</v>
      </c>
      <c r="AE57" s="10">
        <f>'მთავრ. ფონდი'!G57</f>
        <v>0</v>
      </c>
      <c r="AF57" s="10">
        <f>'პრეზ. ფონდი'!G57</f>
        <v>0</v>
      </c>
      <c r="AG57" s="10">
        <f>'დაზუსტ. ნაერთი'!F57</f>
        <v>0</v>
      </c>
      <c r="AH57" s="10">
        <f>'დაზუსტ. ბიუჯ.'!F57</f>
        <v>0</v>
      </c>
      <c r="AI57" s="10">
        <f>'დაზუსტ. საკუთ.'!F57</f>
        <v>0</v>
      </c>
      <c r="AK57" s="10">
        <f t="shared" si="9"/>
        <v>0</v>
      </c>
      <c r="AL57" s="10">
        <f t="shared" si="10"/>
        <v>0</v>
      </c>
      <c r="AM57" s="10">
        <f t="shared" si="11"/>
        <v>0</v>
      </c>
      <c r="AN57" s="10">
        <f t="shared" si="11"/>
        <v>0</v>
      </c>
      <c r="AO57" s="10">
        <f t="shared" si="11"/>
        <v>0</v>
      </c>
      <c r="AP57" s="10">
        <f t="shared" si="11"/>
        <v>0</v>
      </c>
      <c r="AQ57" s="10">
        <f t="shared" si="11"/>
        <v>0</v>
      </c>
      <c r="AR57" s="10">
        <f t="shared" si="16"/>
        <v>0</v>
      </c>
      <c r="AS57" s="10">
        <f t="shared" si="16"/>
        <v>0</v>
      </c>
      <c r="AT57" s="10">
        <f t="shared" si="16"/>
        <v>0</v>
      </c>
      <c r="AV57" s="10">
        <f t="shared" si="12"/>
        <v>0</v>
      </c>
      <c r="AW57" s="10">
        <f>'დამტკ. ბიუჯ.'!G57</f>
        <v>0</v>
      </c>
      <c r="AX57" s="10">
        <f>'დამტკ. საკუთ.'!G57</f>
        <v>0</v>
      </c>
      <c r="AY57" s="10">
        <f>'ცვლილ. ბიუჯ.'!H57</f>
        <v>0</v>
      </c>
      <c r="AZ57" s="10">
        <f>'ცვლილ. საკუთ.'!H57</f>
        <v>0</v>
      </c>
      <c r="BA57" s="10">
        <f>'მთავრ. ფონდი'!H57</f>
        <v>0</v>
      </c>
      <c r="BB57" s="10">
        <f>'პრეზ. ფონდი'!H57</f>
        <v>0</v>
      </c>
      <c r="BC57" s="10">
        <f>'დაზუსტ. ნაერთი'!G57</f>
        <v>0</v>
      </c>
      <c r="BD57" s="10">
        <f>'დაზუსტ. ბიუჯ.'!G57</f>
        <v>0</v>
      </c>
      <c r="BE57" s="10">
        <f>'დაზუსტ. საკუთ.'!G57</f>
        <v>0</v>
      </c>
      <c r="BG57" s="10">
        <f t="shared" si="13"/>
        <v>0</v>
      </c>
      <c r="BH57" s="10">
        <f t="shared" si="13"/>
        <v>0</v>
      </c>
      <c r="BI57" s="10">
        <f t="shared" si="13"/>
        <v>0</v>
      </c>
      <c r="BJ57" s="10">
        <f t="shared" si="13"/>
        <v>0</v>
      </c>
      <c r="BK57" s="10">
        <f t="shared" si="13"/>
        <v>0</v>
      </c>
      <c r="BL57" s="10">
        <f t="shared" si="17"/>
        <v>0</v>
      </c>
      <c r="BM57" s="10">
        <f t="shared" si="17"/>
        <v>0</v>
      </c>
      <c r="BN57" s="10">
        <f t="shared" si="17"/>
        <v>0</v>
      </c>
      <c r="BO57" s="10">
        <f t="shared" si="17"/>
        <v>0</v>
      </c>
      <c r="BP57" s="10">
        <f t="shared" si="18"/>
        <v>0</v>
      </c>
      <c r="BR57" s="10">
        <f t="shared" si="14"/>
        <v>0</v>
      </c>
      <c r="BS57" s="10">
        <f>'დამტკ. ბიუჯ.'!H57</f>
        <v>0</v>
      </c>
      <c r="BT57" s="10">
        <f>'დამტკ. საკუთ.'!H57</f>
        <v>0</v>
      </c>
      <c r="BU57" s="10">
        <f>'ცვლილ. ბიუჯ.'!I57</f>
        <v>0</v>
      </c>
      <c r="BV57" s="10">
        <f>'ცვლილ. საკუთ.'!I57</f>
        <v>0</v>
      </c>
      <c r="BW57" s="10">
        <f>'მთავრ. ფონდი'!I57</f>
        <v>0</v>
      </c>
      <c r="BX57" s="10">
        <f>'პრეზ. ფონდი'!I57</f>
        <v>0</v>
      </c>
      <c r="BY57" s="10">
        <f>'დაზუსტ. ნაერთი'!H57</f>
        <v>0</v>
      </c>
      <c r="BZ57" s="10">
        <f>'დაზუსტ. ბიუჯ.'!H57</f>
        <v>0</v>
      </c>
      <c r="CA57" s="10">
        <f>'დაზუსტ. საკუთ.'!H57</f>
        <v>0</v>
      </c>
    </row>
    <row r="58" spans="1:79" x14ac:dyDescent="0.25">
      <c r="A58" t="str">
        <f t="shared" si="3"/>
        <v>a</v>
      </c>
      <c r="B58" s="8"/>
      <c r="C58" s="9" t="s">
        <v>16</v>
      </c>
      <c r="D58" s="10">
        <f t="shared" si="4"/>
        <v>15000</v>
      </c>
      <c r="E58" s="10">
        <f t="shared" si="5"/>
        <v>15000</v>
      </c>
      <c r="F58" s="10">
        <f t="shared" si="6"/>
        <v>0</v>
      </c>
      <c r="G58" s="10">
        <f t="shared" si="6"/>
        <v>0</v>
      </c>
      <c r="H58" s="10">
        <f t="shared" si="6"/>
        <v>0</v>
      </c>
      <c r="I58" s="10">
        <f t="shared" si="6"/>
        <v>0</v>
      </c>
      <c r="J58" s="10">
        <f t="shared" si="6"/>
        <v>0</v>
      </c>
      <c r="K58" s="10">
        <f t="shared" si="15"/>
        <v>15000</v>
      </c>
      <c r="L58" s="10">
        <f t="shared" si="15"/>
        <v>15000</v>
      </c>
      <c r="M58" s="10">
        <f t="shared" si="15"/>
        <v>0</v>
      </c>
      <c r="O58" s="10">
        <f t="shared" si="7"/>
        <v>7000</v>
      </c>
      <c r="P58" s="10">
        <f>'დამტკ. ბიუჯ.'!E58</f>
        <v>7000</v>
      </c>
      <c r="Q58" s="10">
        <f>'დამტკ. საკუთ.'!E58</f>
        <v>0</v>
      </c>
      <c r="R58" s="10">
        <f>'ცვლილ. ბიუჯ.'!F58</f>
        <v>3000</v>
      </c>
      <c r="S58" s="10">
        <f>'ცვლილ. საკუთ.'!F58</f>
        <v>0</v>
      </c>
      <c r="T58" s="10">
        <f>'მთავრ. ფონდი'!F58</f>
        <v>0</v>
      </c>
      <c r="U58" s="10">
        <f>'პრეზ. ფონდი'!F58</f>
        <v>0</v>
      </c>
      <c r="V58" s="10">
        <f>'დაზუსტ. ნაერთი'!E58</f>
        <v>10000</v>
      </c>
      <c r="W58" s="10">
        <f>'დაზუსტ. ბიუჯ.'!E58</f>
        <v>10000</v>
      </c>
      <c r="X58" s="10">
        <f>'დაზუსტ. საკუთ.'!E58</f>
        <v>0</v>
      </c>
      <c r="Z58" s="10">
        <f t="shared" si="8"/>
        <v>2000</v>
      </c>
      <c r="AA58" s="10">
        <f>'დამტკ. ბიუჯ.'!F58</f>
        <v>2000</v>
      </c>
      <c r="AB58" s="10">
        <f>'დამტკ. საკუთ.'!F58</f>
        <v>0</v>
      </c>
      <c r="AC58" s="10">
        <f>'ცვლილ. ბიუჯ.'!G58</f>
        <v>3000</v>
      </c>
      <c r="AD58" s="10">
        <f>'ცვლილ. საკუთ.'!G58</f>
        <v>0</v>
      </c>
      <c r="AE58" s="10">
        <f>'მთავრ. ფონდი'!G58</f>
        <v>0</v>
      </c>
      <c r="AF58" s="10">
        <f>'პრეზ. ფონდი'!G58</f>
        <v>0</v>
      </c>
      <c r="AG58" s="10">
        <f>'დაზუსტ. ნაერთი'!F58</f>
        <v>5000</v>
      </c>
      <c r="AH58" s="10">
        <f>'დაზუსტ. ბიუჯ.'!F58</f>
        <v>5000</v>
      </c>
      <c r="AI58" s="10">
        <f>'დაზუსტ. საკუთ.'!F58</f>
        <v>0</v>
      </c>
      <c r="AK58" s="10">
        <f t="shared" si="9"/>
        <v>9000</v>
      </c>
      <c r="AL58" s="10">
        <f t="shared" si="10"/>
        <v>9000</v>
      </c>
      <c r="AM58" s="10">
        <f t="shared" si="11"/>
        <v>0</v>
      </c>
      <c r="AN58" s="10">
        <f t="shared" si="11"/>
        <v>6000</v>
      </c>
      <c r="AO58" s="10">
        <f t="shared" si="11"/>
        <v>0</v>
      </c>
      <c r="AP58" s="10">
        <f t="shared" si="11"/>
        <v>0</v>
      </c>
      <c r="AQ58" s="10">
        <f t="shared" si="11"/>
        <v>0</v>
      </c>
      <c r="AR58" s="10">
        <f t="shared" si="16"/>
        <v>15000</v>
      </c>
      <c r="AS58" s="10">
        <f t="shared" si="16"/>
        <v>15000</v>
      </c>
      <c r="AT58" s="10">
        <f t="shared" si="16"/>
        <v>0</v>
      </c>
      <c r="AV58" s="10">
        <f t="shared" si="12"/>
        <v>3000</v>
      </c>
      <c r="AW58" s="10">
        <f>'დამტკ. ბიუჯ.'!G58</f>
        <v>3000</v>
      </c>
      <c r="AX58" s="10">
        <f>'დამტკ. საკუთ.'!G58</f>
        <v>0</v>
      </c>
      <c r="AY58" s="10">
        <f>'ცვლილ. ბიუჯ.'!H58</f>
        <v>-3000</v>
      </c>
      <c r="AZ58" s="10">
        <f>'ცვლილ. საკუთ.'!H58</f>
        <v>0</v>
      </c>
      <c r="BA58" s="10">
        <f>'მთავრ. ფონდი'!H58</f>
        <v>0</v>
      </c>
      <c r="BB58" s="10">
        <f>'პრეზ. ფონდი'!H58</f>
        <v>0</v>
      </c>
      <c r="BC58" s="10">
        <f>'დაზუსტ. ნაერთი'!G58</f>
        <v>0</v>
      </c>
      <c r="BD58" s="10">
        <f>'დაზუსტ. ბიუჯ.'!G58</f>
        <v>0</v>
      </c>
      <c r="BE58" s="10">
        <f>'დაზუსტ. საკუთ.'!G58</f>
        <v>0</v>
      </c>
      <c r="BG58" s="10">
        <f t="shared" si="13"/>
        <v>12000</v>
      </c>
      <c r="BH58" s="10">
        <f t="shared" si="13"/>
        <v>12000</v>
      </c>
      <c r="BI58" s="10">
        <f t="shared" si="13"/>
        <v>0</v>
      </c>
      <c r="BJ58" s="10">
        <f t="shared" si="13"/>
        <v>3000</v>
      </c>
      <c r="BK58" s="10">
        <f t="shared" si="13"/>
        <v>0</v>
      </c>
      <c r="BL58" s="10">
        <f t="shared" si="17"/>
        <v>0</v>
      </c>
      <c r="BM58" s="10">
        <f t="shared" si="17"/>
        <v>0</v>
      </c>
      <c r="BN58" s="10">
        <f t="shared" si="17"/>
        <v>15000</v>
      </c>
      <c r="BO58" s="10">
        <f t="shared" si="17"/>
        <v>15000</v>
      </c>
      <c r="BP58" s="10">
        <f t="shared" si="18"/>
        <v>0</v>
      </c>
      <c r="BR58" s="10">
        <f t="shared" si="14"/>
        <v>3000</v>
      </c>
      <c r="BS58" s="10">
        <f>'დამტკ. ბიუჯ.'!H58</f>
        <v>3000</v>
      </c>
      <c r="BT58" s="10">
        <f>'დამტკ. საკუთ.'!H58</f>
        <v>0</v>
      </c>
      <c r="BU58" s="10">
        <f>'ცვლილ. ბიუჯ.'!I58</f>
        <v>-3000</v>
      </c>
      <c r="BV58" s="10">
        <f>'ცვლილ. საკუთ.'!I58</f>
        <v>0</v>
      </c>
      <c r="BW58" s="10">
        <f>'მთავრ. ფონდი'!I58</f>
        <v>0</v>
      </c>
      <c r="BX58" s="10">
        <f>'პრეზ. ფონდი'!I58</f>
        <v>0</v>
      </c>
      <c r="BY58" s="10">
        <f>'დაზუსტ. ნაერთი'!H58</f>
        <v>0</v>
      </c>
      <c r="BZ58" s="10">
        <f>'დაზუსტ. ბიუჯ.'!H58</f>
        <v>0</v>
      </c>
      <c r="CA58" s="10">
        <f>'დაზუსტ. საკუთ.'!H58</f>
        <v>0</v>
      </c>
    </row>
    <row r="59" spans="1:79" x14ac:dyDescent="0.25">
      <c r="A59" t="str">
        <f t="shared" si="3"/>
        <v>a</v>
      </c>
      <c r="B59" s="8"/>
      <c r="C59" s="9" t="s">
        <v>17</v>
      </c>
      <c r="D59" s="10">
        <f t="shared" si="4"/>
        <v>4000</v>
      </c>
      <c r="E59" s="10">
        <f t="shared" si="5"/>
        <v>4000</v>
      </c>
      <c r="F59" s="10">
        <f t="shared" si="6"/>
        <v>0</v>
      </c>
      <c r="G59" s="10">
        <f t="shared" si="6"/>
        <v>0</v>
      </c>
      <c r="H59" s="10">
        <f t="shared" si="6"/>
        <v>0</v>
      </c>
      <c r="I59" s="10">
        <f t="shared" si="6"/>
        <v>0</v>
      </c>
      <c r="J59" s="10">
        <f t="shared" si="6"/>
        <v>0</v>
      </c>
      <c r="K59" s="10">
        <f t="shared" si="15"/>
        <v>4000</v>
      </c>
      <c r="L59" s="10">
        <f t="shared" si="15"/>
        <v>4000</v>
      </c>
      <c r="M59" s="10">
        <f t="shared" si="15"/>
        <v>0</v>
      </c>
      <c r="O59" s="10">
        <f t="shared" si="7"/>
        <v>1000</v>
      </c>
      <c r="P59" s="10">
        <f>'დამტკ. ბიუჯ.'!E59</f>
        <v>1000</v>
      </c>
      <c r="Q59" s="10">
        <f>'დამტკ. საკუთ.'!E59</f>
        <v>0</v>
      </c>
      <c r="R59" s="10">
        <f>'ცვლილ. ბიუჯ.'!F59</f>
        <v>0</v>
      </c>
      <c r="S59" s="10">
        <f>'ცვლილ. საკუთ.'!F59</f>
        <v>0</v>
      </c>
      <c r="T59" s="10">
        <f>'მთავრ. ფონდი'!F59</f>
        <v>0</v>
      </c>
      <c r="U59" s="10">
        <f>'პრეზ. ფონდი'!F59</f>
        <v>0</v>
      </c>
      <c r="V59" s="10">
        <f>'დაზუსტ. ნაერთი'!E59</f>
        <v>1000</v>
      </c>
      <c r="W59" s="10">
        <f>'დაზუსტ. ბიუჯ.'!E59</f>
        <v>1000</v>
      </c>
      <c r="X59" s="10">
        <f>'დაზუსტ. საკუთ.'!E59</f>
        <v>0</v>
      </c>
      <c r="Z59" s="10">
        <f t="shared" si="8"/>
        <v>1000</v>
      </c>
      <c r="AA59" s="10">
        <f>'დამტკ. ბიუჯ.'!F59</f>
        <v>1000</v>
      </c>
      <c r="AB59" s="10">
        <f>'დამტკ. საკუთ.'!F59</f>
        <v>0</v>
      </c>
      <c r="AC59" s="10">
        <f>'ცვლილ. ბიუჯ.'!G59</f>
        <v>0</v>
      </c>
      <c r="AD59" s="10">
        <f>'ცვლილ. საკუთ.'!G59</f>
        <v>0</v>
      </c>
      <c r="AE59" s="10">
        <f>'მთავრ. ფონდი'!G59</f>
        <v>0</v>
      </c>
      <c r="AF59" s="10">
        <f>'პრეზ. ფონდი'!G59</f>
        <v>0</v>
      </c>
      <c r="AG59" s="10">
        <f>'დაზუსტ. ნაერთი'!F59</f>
        <v>1000</v>
      </c>
      <c r="AH59" s="10">
        <f>'დაზუსტ. ბიუჯ.'!F59</f>
        <v>1000</v>
      </c>
      <c r="AI59" s="10">
        <f>'დაზუსტ. საკუთ.'!F59</f>
        <v>0</v>
      </c>
      <c r="AK59" s="10">
        <f t="shared" si="9"/>
        <v>2000</v>
      </c>
      <c r="AL59" s="10">
        <f t="shared" si="10"/>
        <v>2000</v>
      </c>
      <c r="AM59" s="10">
        <f t="shared" si="11"/>
        <v>0</v>
      </c>
      <c r="AN59" s="10">
        <f t="shared" si="11"/>
        <v>0</v>
      </c>
      <c r="AO59" s="10">
        <f t="shared" si="11"/>
        <v>0</v>
      </c>
      <c r="AP59" s="10">
        <f t="shared" si="11"/>
        <v>0</v>
      </c>
      <c r="AQ59" s="10">
        <f t="shared" si="11"/>
        <v>0</v>
      </c>
      <c r="AR59" s="10">
        <f t="shared" si="16"/>
        <v>2000</v>
      </c>
      <c r="AS59" s="10">
        <f t="shared" si="16"/>
        <v>2000</v>
      </c>
      <c r="AT59" s="10">
        <f t="shared" si="16"/>
        <v>0</v>
      </c>
      <c r="AV59" s="10">
        <f t="shared" si="12"/>
        <v>1000</v>
      </c>
      <c r="AW59" s="10">
        <f>'დამტკ. ბიუჯ.'!G59</f>
        <v>1000</v>
      </c>
      <c r="AX59" s="10">
        <f>'დამტკ. საკუთ.'!G59</f>
        <v>0</v>
      </c>
      <c r="AY59" s="10">
        <f>'ცვლილ. ბიუჯ.'!H59</f>
        <v>0</v>
      </c>
      <c r="AZ59" s="10">
        <f>'ცვლილ. საკუთ.'!H59</f>
        <v>0</v>
      </c>
      <c r="BA59" s="10">
        <f>'მთავრ. ფონდი'!H59</f>
        <v>0</v>
      </c>
      <c r="BB59" s="10">
        <f>'პრეზ. ფონდი'!H59</f>
        <v>0</v>
      </c>
      <c r="BC59" s="10">
        <f>'დაზუსტ. ნაერთი'!G59</f>
        <v>1000</v>
      </c>
      <c r="BD59" s="10">
        <f>'დაზუსტ. ბიუჯ.'!G59</f>
        <v>1000</v>
      </c>
      <c r="BE59" s="10">
        <f>'დაზუსტ. საკუთ.'!G59</f>
        <v>0</v>
      </c>
      <c r="BG59" s="10">
        <f t="shared" si="13"/>
        <v>3000</v>
      </c>
      <c r="BH59" s="10">
        <f t="shared" si="13"/>
        <v>3000</v>
      </c>
      <c r="BI59" s="10">
        <f t="shared" si="13"/>
        <v>0</v>
      </c>
      <c r="BJ59" s="10">
        <f t="shared" si="13"/>
        <v>0</v>
      </c>
      <c r="BK59" s="10">
        <f t="shared" si="13"/>
        <v>0</v>
      </c>
      <c r="BL59" s="10">
        <f t="shared" si="17"/>
        <v>0</v>
      </c>
      <c r="BM59" s="10">
        <f t="shared" si="17"/>
        <v>0</v>
      </c>
      <c r="BN59" s="10">
        <f t="shared" si="17"/>
        <v>3000</v>
      </c>
      <c r="BO59" s="10">
        <f t="shared" si="17"/>
        <v>3000</v>
      </c>
      <c r="BP59" s="10">
        <f t="shared" si="18"/>
        <v>0</v>
      </c>
      <c r="BR59" s="10">
        <f t="shared" si="14"/>
        <v>1000</v>
      </c>
      <c r="BS59" s="10">
        <f>'დამტკ. ბიუჯ.'!H59</f>
        <v>1000</v>
      </c>
      <c r="BT59" s="10">
        <f>'დამტკ. საკუთ.'!H59</f>
        <v>0</v>
      </c>
      <c r="BU59" s="10">
        <f>'ცვლილ. ბიუჯ.'!I59</f>
        <v>0</v>
      </c>
      <c r="BV59" s="10">
        <f>'ცვლილ. საკუთ.'!I59</f>
        <v>0</v>
      </c>
      <c r="BW59" s="10">
        <f>'მთავრ. ფონდი'!I59</f>
        <v>0</v>
      </c>
      <c r="BX59" s="10">
        <f>'პრეზ. ფონდი'!I59</f>
        <v>0</v>
      </c>
      <c r="BY59" s="10">
        <f>'დაზუსტ. ნაერთი'!H59</f>
        <v>1000</v>
      </c>
      <c r="BZ59" s="10">
        <f>'დაზუსტ. ბიუჯ.'!H59</f>
        <v>1000</v>
      </c>
      <c r="CA59" s="10">
        <f>'დაზუსტ. საკუთ.'!H59</f>
        <v>0</v>
      </c>
    </row>
    <row r="60" spans="1:79" x14ac:dyDescent="0.25">
      <c r="A60" t="str">
        <f t="shared" si="3"/>
        <v>a</v>
      </c>
      <c r="B60" s="5"/>
      <c r="C60" s="6" t="s">
        <v>18</v>
      </c>
      <c r="D60" s="7">
        <f t="shared" si="4"/>
        <v>18000</v>
      </c>
      <c r="E60" s="7">
        <f t="shared" si="5"/>
        <v>18000</v>
      </c>
      <c r="F60" s="7">
        <f t="shared" si="6"/>
        <v>0</v>
      </c>
      <c r="G60" s="7">
        <f t="shared" si="6"/>
        <v>0</v>
      </c>
      <c r="H60" s="7">
        <f t="shared" si="6"/>
        <v>0</v>
      </c>
      <c r="I60" s="7">
        <f t="shared" si="6"/>
        <v>0</v>
      </c>
      <c r="J60" s="7">
        <f t="shared" si="6"/>
        <v>0</v>
      </c>
      <c r="K60" s="7">
        <f t="shared" si="15"/>
        <v>18000</v>
      </c>
      <c r="L60" s="7">
        <f t="shared" si="15"/>
        <v>18000</v>
      </c>
      <c r="M60" s="7">
        <f t="shared" si="15"/>
        <v>0</v>
      </c>
      <c r="O60" s="7">
        <f t="shared" si="7"/>
        <v>10000</v>
      </c>
      <c r="P60" s="7">
        <f>'დამტკ. ბიუჯ.'!E60</f>
        <v>10000</v>
      </c>
      <c r="Q60" s="7">
        <f>'დამტკ. საკუთ.'!E60</f>
        <v>0</v>
      </c>
      <c r="R60" s="7">
        <f>'ცვლილ. ბიუჯ.'!F60</f>
        <v>0</v>
      </c>
      <c r="S60" s="7">
        <f>'ცვლილ. საკუთ.'!F60</f>
        <v>0</v>
      </c>
      <c r="T60" s="7">
        <f>'მთავრ. ფონდი'!F60</f>
        <v>0</v>
      </c>
      <c r="U60" s="7">
        <f>'პრეზ. ფონდი'!F60</f>
        <v>0</v>
      </c>
      <c r="V60" s="7">
        <f>'დაზუსტ. ნაერთი'!E60</f>
        <v>10000</v>
      </c>
      <c r="W60" s="7">
        <f>'დაზუსტ. ბიუჯ.'!E60</f>
        <v>10000</v>
      </c>
      <c r="X60" s="7">
        <f>'დაზუსტ. საკუთ.'!E60</f>
        <v>0</v>
      </c>
      <c r="Z60" s="7">
        <f t="shared" si="8"/>
        <v>8000</v>
      </c>
      <c r="AA60" s="7">
        <f>'დამტკ. ბიუჯ.'!F60</f>
        <v>8000</v>
      </c>
      <c r="AB60" s="7">
        <f>'დამტკ. საკუთ.'!F60</f>
        <v>0</v>
      </c>
      <c r="AC60" s="7">
        <f>'ცვლილ. ბიუჯ.'!G60</f>
        <v>0</v>
      </c>
      <c r="AD60" s="7">
        <f>'ცვლილ. საკუთ.'!G60</f>
        <v>0</v>
      </c>
      <c r="AE60" s="7">
        <f>'მთავრ. ფონდი'!G60</f>
        <v>0</v>
      </c>
      <c r="AF60" s="7">
        <f>'პრეზ. ფონდი'!G60</f>
        <v>0</v>
      </c>
      <c r="AG60" s="7">
        <f>'დაზუსტ. ნაერთი'!F60</f>
        <v>8000</v>
      </c>
      <c r="AH60" s="7">
        <f>'დაზუსტ. ბიუჯ.'!F60</f>
        <v>8000</v>
      </c>
      <c r="AI60" s="7">
        <f>'დაზუსტ. საკუთ.'!F60</f>
        <v>0</v>
      </c>
      <c r="AK60" s="7">
        <f t="shared" si="9"/>
        <v>18000</v>
      </c>
      <c r="AL60" s="7">
        <f t="shared" si="10"/>
        <v>18000</v>
      </c>
      <c r="AM60" s="7">
        <f t="shared" si="11"/>
        <v>0</v>
      </c>
      <c r="AN60" s="7">
        <f t="shared" si="11"/>
        <v>0</v>
      </c>
      <c r="AO60" s="7">
        <f t="shared" si="11"/>
        <v>0</v>
      </c>
      <c r="AP60" s="7">
        <f t="shared" si="11"/>
        <v>0</v>
      </c>
      <c r="AQ60" s="7">
        <f t="shared" si="11"/>
        <v>0</v>
      </c>
      <c r="AR60" s="7">
        <f t="shared" si="16"/>
        <v>18000</v>
      </c>
      <c r="AS60" s="7">
        <f t="shared" si="16"/>
        <v>18000</v>
      </c>
      <c r="AT60" s="7">
        <f t="shared" si="16"/>
        <v>0</v>
      </c>
      <c r="AV60" s="7">
        <f t="shared" si="12"/>
        <v>0</v>
      </c>
      <c r="AW60" s="7">
        <f>'დამტკ. ბიუჯ.'!G60</f>
        <v>0</v>
      </c>
      <c r="AX60" s="7">
        <f>'დამტკ. საკუთ.'!G60</f>
        <v>0</v>
      </c>
      <c r="AY60" s="7">
        <f>'ცვლილ. ბიუჯ.'!H60</f>
        <v>0</v>
      </c>
      <c r="AZ60" s="7">
        <f>'ცვლილ. საკუთ.'!H60</f>
        <v>0</v>
      </c>
      <c r="BA60" s="7">
        <f>'მთავრ. ფონდი'!H60</f>
        <v>0</v>
      </c>
      <c r="BB60" s="7">
        <f>'პრეზ. ფონდი'!H60</f>
        <v>0</v>
      </c>
      <c r="BC60" s="7">
        <f>'დაზუსტ. ნაერთი'!G60</f>
        <v>0</v>
      </c>
      <c r="BD60" s="7">
        <f>'დაზუსტ. ბიუჯ.'!G60</f>
        <v>0</v>
      </c>
      <c r="BE60" s="7">
        <f>'დაზუსტ. საკუთ.'!G60</f>
        <v>0</v>
      </c>
      <c r="BG60" s="7">
        <f t="shared" si="13"/>
        <v>18000</v>
      </c>
      <c r="BH60" s="7">
        <f t="shared" si="13"/>
        <v>18000</v>
      </c>
      <c r="BI60" s="7">
        <f t="shared" si="13"/>
        <v>0</v>
      </c>
      <c r="BJ60" s="7">
        <f t="shared" si="13"/>
        <v>0</v>
      </c>
      <c r="BK60" s="7">
        <f t="shared" si="13"/>
        <v>0</v>
      </c>
      <c r="BL60" s="7">
        <f t="shared" si="17"/>
        <v>0</v>
      </c>
      <c r="BM60" s="7">
        <f t="shared" si="17"/>
        <v>0</v>
      </c>
      <c r="BN60" s="7">
        <f t="shared" si="17"/>
        <v>18000</v>
      </c>
      <c r="BO60" s="7">
        <f t="shared" si="17"/>
        <v>18000</v>
      </c>
      <c r="BP60" s="7">
        <f t="shared" si="18"/>
        <v>0</v>
      </c>
      <c r="BR60" s="7">
        <f t="shared" si="14"/>
        <v>0</v>
      </c>
      <c r="BS60" s="7">
        <f>'დამტკ. ბიუჯ.'!H60</f>
        <v>0</v>
      </c>
      <c r="BT60" s="7">
        <f>'დამტკ. საკუთ.'!H60</f>
        <v>0</v>
      </c>
      <c r="BU60" s="7">
        <f>'ცვლილ. ბიუჯ.'!I60</f>
        <v>0</v>
      </c>
      <c r="BV60" s="7">
        <f>'ცვლილ. საკუთ.'!I60</f>
        <v>0</v>
      </c>
      <c r="BW60" s="7">
        <f>'მთავრ. ფონდი'!I60</f>
        <v>0</v>
      </c>
      <c r="BX60" s="7">
        <f>'პრეზ. ფონდი'!I60</f>
        <v>0</v>
      </c>
      <c r="BY60" s="7">
        <f>'დაზუსტ. ნაერთი'!H60</f>
        <v>0</v>
      </c>
      <c r="BZ60" s="7">
        <f>'დაზუსტ. ბიუჯ.'!H60</f>
        <v>0</v>
      </c>
      <c r="CA60" s="7">
        <f>'დაზუსტ. საკუთ.'!H60</f>
        <v>0</v>
      </c>
    </row>
    <row r="61" spans="1:79" x14ac:dyDescent="0.25">
      <c r="A61" t="str">
        <f t="shared" si="3"/>
        <v>b</v>
      </c>
      <c r="B61" s="5"/>
      <c r="C61" s="6" t="s">
        <v>19</v>
      </c>
      <c r="D61" s="7">
        <f t="shared" si="4"/>
        <v>0</v>
      </c>
      <c r="E61" s="7">
        <f t="shared" si="5"/>
        <v>0</v>
      </c>
      <c r="F61" s="7">
        <f t="shared" si="6"/>
        <v>0</v>
      </c>
      <c r="G61" s="7">
        <f t="shared" si="6"/>
        <v>0</v>
      </c>
      <c r="H61" s="7">
        <f t="shared" si="6"/>
        <v>0</v>
      </c>
      <c r="I61" s="7">
        <f t="shared" si="6"/>
        <v>0</v>
      </c>
      <c r="J61" s="7">
        <f t="shared" si="6"/>
        <v>0</v>
      </c>
      <c r="K61" s="7">
        <f t="shared" si="15"/>
        <v>0</v>
      </c>
      <c r="L61" s="7">
        <f t="shared" si="15"/>
        <v>0</v>
      </c>
      <c r="M61" s="7">
        <f t="shared" si="15"/>
        <v>0</v>
      </c>
      <c r="O61" s="7">
        <f t="shared" si="7"/>
        <v>0</v>
      </c>
      <c r="P61" s="7">
        <f>'დამტკ. ბიუჯ.'!E61</f>
        <v>0</v>
      </c>
      <c r="Q61" s="7">
        <f>'დამტკ. საკუთ.'!E61</f>
        <v>0</v>
      </c>
      <c r="R61" s="7">
        <f>'ცვლილ. ბიუჯ.'!F61</f>
        <v>0</v>
      </c>
      <c r="S61" s="7">
        <f>'ცვლილ. საკუთ.'!F61</f>
        <v>0</v>
      </c>
      <c r="T61" s="7">
        <f>'მთავრ. ფონდი'!F61</f>
        <v>0</v>
      </c>
      <c r="U61" s="7">
        <f>'პრეზ. ფონდი'!F61</f>
        <v>0</v>
      </c>
      <c r="V61" s="7">
        <f>'დაზუსტ. ნაერთი'!E61</f>
        <v>0</v>
      </c>
      <c r="W61" s="7">
        <f>'დაზუსტ. ბიუჯ.'!E61</f>
        <v>0</v>
      </c>
      <c r="X61" s="7">
        <f>'დაზუსტ. საკუთ.'!E61</f>
        <v>0</v>
      </c>
      <c r="Z61" s="7">
        <f t="shared" si="8"/>
        <v>0</v>
      </c>
      <c r="AA61" s="7">
        <f>'დამტკ. ბიუჯ.'!F61</f>
        <v>0</v>
      </c>
      <c r="AB61" s="7">
        <f>'დამტკ. საკუთ.'!F61</f>
        <v>0</v>
      </c>
      <c r="AC61" s="7">
        <f>'ცვლილ. ბიუჯ.'!G61</f>
        <v>0</v>
      </c>
      <c r="AD61" s="7">
        <f>'ცვლილ. საკუთ.'!G61</f>
        <v>0</v>
      </c>
      <c r="AE61" s="7">
        <f>'მთავრ. ფონდი'!G61</f>
        <v>0</v>
      </c>
      <c r="AF61" s="7">
        <f>'პრეზ. ფონდი'!G61</f>
        <v>0</v>
      </c>
      <c r="AG61" s="7">
        <f>'დაზუსტ. ნაერთი'!F61</f>
        <v>0</v>
      </c>
      <c r="AH61" s="7">
        <f>'დაზუსტ. ბიუჯ.'!F61</f>
        <v>0</v>
      </c>
      <c r="AI61" s="7">
        <f>'დაზუსტ. საკუთ.'!F61</f>
        <v>0</v>
      </c>
      <c r="AK61" s="7">
        <f t="shared" si="9"/>
        <v>0</v>
      </c>
      <c r="AL61" s="7">
        <f t="shared" si="10"/>
        <v>0</v>
      </c>
      <c r="AM61" s="7">
        <f t="shared" si="11"/>
        <v>0</v>
      </c>
      <c r="AN61" s="7">
        <f t="shared" si="11"/>
        <v>0</v>
      </c>
      <c r="AO61" s="7">
        <f t="shared" si="11"/>
        <v>0</v>
      </c>
      <c r="AP61" s="7">
        <f t="shared" si="11"/>
        <v>0</v>
      </c>
      <c r="AQ61" s="7">
        <f t="shared" si="11"/>
        <v>0</v>
      </c>
      <c r="AR61" s="7">
        <f t="shared" si="16"/>
        <v>0</v>
      </c>
      <c r="AS61" s="7">
        <f t="shared" si="16"/>
        <v>0</v>
      </c>
      <c r="AT61" s="7">
        <f t="shared" si="16"/>
        <v>0</v>
      </c>
      <c r="AV61" s="7">
        <f t="shared" si="12"/>
        <v>0</v>
      </c>
      <c r="AW61" s="7">
        <f>'დამტკ. ბიუჯ.'!G61</f>
        <v>0</v>
      </c>
      <c r="AX61" s="7">
        <f>'დამტკ. საკუთ.'!G61</f>
        <v>0</v>
      </c>
      <c r="AY61" s="7">
        <f>'ცვლილ. ბიუჯ.'!H61</f>
        <v>0</v>
      </c>
      <c r="AZ61" s="7">
        <f>'ცვლილ. საკუთ.'!H61</f>
        <v>0</v>
      </c>
      <c r="BA61" s="7">
        <f>'მთავრ. ფონდი'!H61</f>
        <v>0</v>
      </c>
      <c r="BB61" s="7">
        <f>'პრეზ. ფონდი'!H61</f>
        <v>0</v>
      </c>
      <c r="BC61" s="7">
        <f>'დაზუსტ. ნაერთი'!G61</f>
        <v>0</v>
      </c>
      <c r="BD61" s="7">
        <f>'დაზუსტ. ბიუჯ.'!G61</f>
        <v>0</v>
      </c>
      <c r="BE61" s="7">
        <f>'დაზუსტ. საკუთ.'!G61</f>
        <v>0</v>
      </c>
      <c r="BG61" s="7">
        <f t="shared" si="13"/>
        <v>0</v>
      </c>
      <c r="BH61" s="7">
        <f t="shared" si="13"/>
        <v>0</v>
      </c>
      <c r="BI61" s="7">
        <f t="shared" si="13"/>
        <v>0</v>
      </c>
      <c r="BJ61" s="7">
        <f t="shared" si="13"/>
        <v>0</v>
      </c>
      <c r="BK61" s="7">
        <f t="shared" si="13"/>
        <v>0</v>
      </c>
      <c r="BL61" s="7">
        <f t="shared" si="17"/>
        <v>0</v>
      </c>
      <c r="BM61" s="7">
        <f t="shared" si="17"/>
        <v>0</v>
      </c>
      <c r="BN61" s="7">
        <f t="shared" si="17"/>
        <v>0</v>
      </c>
      <c r="BO61" s="7">
        <f t="shared" si="17"/>
        <v>0</v>
      </c>
      <c r="BP61" s="7">
        <f t="shared" si="18"/>
        <v>0</v>
      </c>
      <c r="BR61" s="7">
        <f t="shared" si="14"/>
        <v>0</v>
      </c>
      <c r="BS61" s="7">
        <f>'დამტკ. ბიუჯ.'!H61</f>
        <v>0</v>
      </c>
      <c r="BT61" s="7">
        <f>'დამტკ. საკუთ.'!H61</f>
        <v>0</v>
      </c>
      <c r="BU61" s="7">
        <f>'ცვლილ. ბიუჯ.'!I61</f>
        <v>0</v>
      </c>
      <c r="BV61" s="7">
        <f>'ცვლილ. საკუთ.'!I61</f>
        <v>0</v>
      </c>
      <c r="BW61" s="7">
        <f>'მთავრ. ფონდი'!I61</f>
        <v>0</v>
      </c>
      <c r="BX61" s="7">
        <f>'პრეზ. ფონდი'!I61</f>
        <v>0</v>
      </c>
      <c r="BY61" s="7">
        <f>'დაზუსტ. ნაერთი'!H61</f>
        <v>0</v>
      </c>
      <c r="BZ61" s="7">
        <f>'დაზუსტ. ბიუჯ.'!H61</f>
        <v>0</v>
      </c>
      <c r="CA61" s="7">
        <f>'დაზუსტ. საკუთ.'!H61</f>
        <v>0</v>
      </c>
    </row>
    <row r="62" spans="1:79" ht="15.75" thickBot="1" x14ac:dyDescent="0.3">
      <c r="A62" t="str">
        <f t="shared" si="3"/>
        <v>b</v>
      </c>
      <c r="B62" s="11"/>
      <c r="C62" s="12" t="s">
        <v>20</v>
      </c>
      <c r="D62" s="13">
        <f t="shared" si="4"/>
        <v>0</v>
      </c>
      <c r="E62" s="13">
        <f t="shared" si="5"/>
        <v>0</v>
      </c>
      <c r="F62" s="13">
        <f t="shared" si="6"/>
        <v>0</v>
      </c>
      <c r="G62" s="13">
        <f t="shared" si="6"/>
        <v>0</v>
      </c>
      <c r="H62" s="13">
        <f t="shared" si="6"/>
        <v>0</v>
      </c>
      <c r="I62" s="13">
        <f t="shared" si="6"/>
        <v>0</v>
      </c>
      <c r="J62" s="13">
        <f t="shared" si="6"/>
        <v>0</v>
      </c>
      <c r="K62" s="13">
        <f t="shared" si="15"/>
        <v>0</v>
      </c>
      <c r="L62" s="13">
        <f t="shared" si="15"/>
        <v>0</v>
      </c>
      <c r="M62" s="13">
        <f t="shared" si="15"/>
        <v>0</v>
      </c>
      <c r="O62" s="13">
        <f t="shared" si="7"/>
        <v>0</v>
      </c>
      <c r="P62" s="13">
        <f>'დამტკ. ბიუჯ.'!E62</f>
        <v>0</v>
      </c>
      <c r="Q62" s="13">
        <f>'დამტკ. საკუთ.'!E62</f>
        <v>0</v>
      </c>
      <c r="R62" s="13">
        <f>'ცვლილ. ბიუჯ.'!F62</f>
        <v>0</v>
      </c>
      <c r="S62" s="13">
        <f>'ცვლილ. საკუთ.'!F62</f>
        <v>0</v>
      </c>
      <c r="T62" s="13">
        <f>'მთავრ. ფონდი'!F62</f>
        <v>0</v>
      </c>
      <c r="U62" s="13">
        <f>'პრეზ. ფონდი'!F62</f>
        <v>0</v>
      </c>
      <c r="V62" s="13">
        <f>'დაზუსტ. ნაერთი'!E62</f>
        <v>0</v>
      </c>
      <c r="W62" s="13">
        <f>'დაზუსტ. ბიუჯ.'!E62</f>
        <v>0</v>
      </c>
      <c r="X62" s="13">
        <f>'დაზუსტ. საკუთ.'!E62</f>
        <v>0</v>
      </c>
      <c r="Z62" s="13">
        <f t="shared" si="8"/>
        <v>0</v>
      </c>
      <c r="AA62" s="13">
        <f>'დამტკ. ბიუჯ.'!F62</f>
        <v>0</v>
      </c>
      <c r="AB62" s="13">
        <f>'დამტკ. საკუთ.'!F62</f>
        <v>0</v>
      </c>
      <c r="AC62" s="13">
        <f>'ცვლილ. ბიუჯ.'!G62</f>
        <v>0</v>
      </c>
      <c r="AD62" s="13">
        <f>'ცვლილ. საკუთ.'!G62</f>
        <v>0</v>
      </c>
      <c r="AE62" s="13">
        <f>'მთავრ. ფონდი'!G62</f>
        <v>0</v>
      </c>
      <c r="AF62" s="13">
        <f>'პრეზ. ფონდი'!G62</f>
        <v>0</v>
      </c>
      <c r="AG62" s="13">
        <f>'დაზუსტ. ნაერთი'!F62</f>
        <v>0</v>
      </c>
      <c r="AH62" s="13">
        <f>'დაზუსტ. ბიუჯ.'!F62</f>
        <v>0</v>
      </c>
      <c r="AI62" s="13">
        <f>'დაზუსტ. საკუთ.'!F62</f>
        <v>0</v>
      </c>
      <c r="AK62" s="13">
        <f t="shared" si="9"/>
        <v>0</v>
      </c>
      <c r="AL62" s="13">
        <f t="shared" si="10"/>
        <v>0</v>
      </c>
      <c r="AM62" s="13">
        <f t="shared" si="11"/>
        <v>0</v>
      </c>
      <c r="AN62" s="13">
        <f t="shared" si="11"/>
        <v>0</v>
      </c>
      <c r="AO62" s="13">
        <f t="shared" si="11"/>
        <v>0</v>
      </c>
      <c r="AP62" s="13">
        <f t="shared" si="11"/>
        <v>0</v>
      </c>
      <c r="AQ62" s="13">
        <f t="shared" si="11"/>
        <v>0</v>
      </c>
      <c r="AR62" s="13">
        <f t="shared" si="16"/>
        <v>0</v>
      </c>
      <c r="AS62" s="13">
        <f t="shared" si="16"/>
        <v>0</v>
      </c>
      <c r="AT62" s="13">
        <f t="shared" si="16"/>
        <v>0</v>
      </c>
      <c r="AV62" s="13">
        <f t="shared" si="12"/>
        <v>0</v>
      </c>
      <c r="AW62" s="13">
        <f>'დამტკ. ბიუჯ.'!G62</f>
        <v>0</v>
      </c>
      <c r="AX62" s="13">
        <f>'დამტკ. საკუთ.'!G62</f>
        <v>0</v>
      </c>
      <c r="AY62" s="13">
        <f>'ცვლილ. ბიუჯ.'!H62</f>
        <v>0</v>
      </c>
      <c r="AZ62" s="13">
        <f>'ცვლილ. საკუთ.'!H62</f>
        <v>0</v>
      </c>
      <c r="BA62" s="13">
        <f>'მთავრ. ფონდი'!H62</f>
        <v>0</v>
      </c>
      <c r="BB62" s="13">
        <f>'პრეზ. ფონდი'!H62</f>
        <v>0</v>
      </c>
      <c r="BC62" s="13">
        <f>'დაზუსტ. ნაერთი'!G62</f>
        <v>0</v>
      </c>
      <c r="BD62" s="13">
        <f>'დაზუსტ. ბიუჯ.'!G62</f>
        <v>0</v>
      </c>
      <c r="BE62" s="13">
        <f>'დაზუსტ. საკუთ.'!G62</f>
        <v>0</v>
      </c>
      <c r="BG62" s="13">
        <f t="shared" si="13"/>
        <v>0</v>
      </c>
      <c r="BH62" s="13">
        <f t="shared" si="13"/>
        <v>0</v>
      </c>
      <c r="BI62" s="13">
        <f t="shared" si="13"/>
        <v>0</v>
      </c>
      <c r="BJ62" s="13">
        <f t="shared" si="13"/>
        <v>0</v>
      </c>
      <c r="BK62" s="13">
        <f t="shared" si="13"/>
        <v>0</v>
      </c>
      <c r="BL62" s="13">
        <f t="shared" si="17"/>
        <v>0</v>
      </c>
      <c r="BM62" s="13">
        <f t="shared" si="17"/>
        <v>0</v>
      </c>
      <c r="BN62" s="13">
        <f t="shared" si="17"/>
        <v>0</v>
      </c>
      <c r="BO62" s="13">
        <f t="shared" si="17"/>
        <v>0</v>
      </c>
      <c r="BP62" s="13">
        <f t="shared" si="18"/>
        <v>0</v>
      </c>
      <c r="BR62" s="13">
        <f t="shared" si="14"/>
        <v>0</v>
      </c>
      <c r="BS62" s="13">
        <f>'დამტკ. ბიუჯ.'!H62</f>
        <v>0</v>
      </c>
      <c r="BT62" s="13">
        <f>'დამტკ. საკუთ.'!H62</f>
        <v>0</v>
      </c>
      <c r="BU62" s="13">
        <f>'ცვლილ. ბიუჯ.'!I62</f>
        <v>0</v>
      </c>
      <c r="BV62" s="13">
        <f>'ცვლილ. საკუთ.'!I62</f>
        <v>0</v>
      </c>
      <c r="BW62" s="13">
        <f>'მთავრ. ფონდი'!I62</f>
        <v>0</v>
      </c>
      <c r="BX62" s="13">
        <f>'პრეზ. ფონდი'!I62</f>
        <v>0</v>
      </c>
      <c r="BY62" s="13">
        <f>'დაზუსტ. ნაერთი'!H62</f>
        <v>0</v>
      </c>
      <c r="BZ62" s="13">
        <f>'დაზუსტ. ბიუჯ.'!H62</f>
        <v>0</v>
      </c>
      <c r="CA62" s="13">
        <f>'დაზუსტ. საკუთ.'!H62</f>
        <v>0</v>
      </c>
    </row>
    <row r="63" spans="1:79" ht="31.5" thickTop="1" thickBot="1" x14ac:dyDescent="0.3">
      <c r="A63" t="str">
        <f t="shared" si="3"/>
        <v>a</v>
      </c>
      <c r="B63" s="3" t="s">
        <v>28</v>
      </c>
      <c r="C63" s="4" t="s">
        <v>29</v>
      </c>
      <c r="D63" s="4">
        <f t="shared" si="4"/>
        <v>100000</v>
      </c>
      <c r="E63" s="4">
        <f t="shared" si="5"/>
        <v>100000</v>
      </c>
      <c r="F63" s="4">
        <f t="shared" si="6"/>
        <v>0</v>
      </c>
      <c r="G63" s="4">
        <f t="shared" si="6"/>
        <v>0</v>
      </c>
      <c r="H63" s="4">
        <f t="shared" si="6"/>
        <v>0</v>
      </c>
      <c r="I63" s="4">
        <f t="shared" si="6"/>
        <v>0</v>
      </c>
      <c r="J63" s="4">
        <f t="shared" ref="J63:M126" si="19">SUM(U63,AF63,BB63,BX63)</f>
        <v>0</v>
      </c>
      <c r="K63" s="4">
        <f t="shared" si="15"/>
        <v>100000</v>
      </c>
      <c r="L63" s="4">
        <f t="shared" si="15"/>
        <v>100000</v>
      </c>
      <c r="M63" s="4">
        <f t="shared" si="15"/>
        <v>0</v>
      </c>
      <c r="O63" s="4">
        <f t="shared" si="7"/>
        <v>10000</v>
      </c>
      <c r="P63" s="4">
        <f>'დამტკ. ბიუჯ.'!E63</f>
        <v>10000</v>
      </c>
      <c r="Q63" s="4">
        <f>'დამტკ. საკუთ.'!E63</f>
        <v>0</v>
      </c>
      <c r="R63" s="4">
        <f>'ცვლილ. ბიუჯ.'!F63</f>
        <v>0</v>
      </c>
      <c r="S63" s="4">
        <f>'ცვლილ. საკუთ.'!F63</f>
        <v>0</v>
      </c>
      <c r="T63" s="4">
        <f>'მთავრ. ფონდი'!F63</f>
        <v>0</v>
      </c>
      <c r="U63" s="4">
        <f>'პრეზ. ფონდი'!F63</f>
        <v>0</v>
      </c>
      <c r="V63" s="4">
        <f>'დაზუსტ. ნაერთი'!E63</f>
        <v>10000</v>
      </c>
      <c r="W63" s="4">
        <f>'დაზუსტ. ბიუჯ.'!E63</f>
        <v>10000</v>
      </c>
      <c r="X63" s="4">
        <f>'დაზუსტ. საკუთ.'!E63</f>
        <v>0</v>
      </c>
      <c r="Z63" s="4">
        <f t="shared" si="8"/>
        <v>17000</v>
      </c>
      <c r="AA63" s="4">
        <f>'დამტკ. ბიუჯ.'!F63</f>
        <v>17000</v>
      </c>
      <c r="AB63" s="4">
        <f>'დამტკ. საკუთ.'!F63</f>
        <v>0</v>
      </c>
      <c r="AC63" s="4">
        <f>'ცვლილ. ბიუჯ.'!G63</f>
        <v>0</v>
      </c>
      <c r="AD63" s="4">
        <f>'ცვლილ. საკუთ.'!G63</f>
        <v>0</v>
      </c>
      <c r="AE63" s="4">
        <f>'მთავრ. ფონდი'!G63</f>
        <v>0</v>
      </c>
      <c r="AF63" s="4">
        <f>'პრეზ. ფონდი'!G63</f>
        <v>0</v>
      </c>
      <c r="AG63" s="4">
        <f>'დაზუსტ. ნაერთი'!F63</f>
        <v>17000</v>
      </c>
      <c r="AH63" s="4">
        <f>'დაზუსტ. ბიუჯ.'!F63</f>
        <v>17000</v>
      </c>
      <c r="AI63" s="4">
        <f>'დაზუსტ. საკუთ.'!F63</f>
        <v>0</v>
      </c>
      <c r="AK63" s="4">
        <f t="shared" si="9"/>
        <v>27000</v>
      </c>
      <c r="AL63" s="4">
        <f t="shared" si="10"/>
        <v>27000</v>
      </c>
      <c r="AM63" s="4">
        <f t="shared" si="11"/>
        <v>0</v>
      </c>
      <c r="AN63" s="4">
        <f t="shared" si="11"/>
        <v>0</v>
      </c>
      <c r="AO63" s="4">
        <f t="shared" si="11"/>
        <v>0</v>
      </c>
      <c r="AP63" s="4">
        <f t="shared" si="11"/>
        <v>0</v>
      </c>
      <c r="AQ63" s="4">
        <f t="shared" ref="AQ63:AT126" si="20">SUM(U63,AF63)</f>
        <v>0</v>
      </c>
      <c r="AR63" s="4">
        <f t="shared" si="16"/>
        <v>27000</v>
      </c>
      <c r="AS63" s="4">
        <f t="shared" si="16"/>
        <v>27000</v>
      </c>
      <c r="AT63" s="4">
        <f t="shared" si="16"/>
        <v>0</v>
      </c>
      <c r="AV63" s="4">
        <f t="shared" si="12"/>
        <v>23000</v>
      </c>
      <c r="AW63" s="4">
        <f>'დამტკ. ბიუჯ.'!G63</f>
        <v>23000</v>
      </c>
      <c r="AX63" s="4">
        <f>'დამტკ. საკუთ.'!G63</f>
        <v>0</v>
      </c>
      <c r="AY63" s="4">
        <f>'ცვლილ. ბიუჯ.'!H63</f>
        <v>0</v>
      </c>
      <c r="AZ63" s="4">
        <f>'ცვლილ. საკუთ.'!H63</f>
        <v>0</v>
      </c>
      <c r="BA63" s="4">
        <f>'მთავრ. ფონდი'!H63</f>
        <v>0</v>
      </c>
      <c r="BB63" s="4">
        <f>'პრეზ. ფონდი'!H63</f>
        <v>0</v>
      </c>
      <c r="BC63" s="4">
        <f>'დაზუსტ. ნაერთი'!G63</f>
        <v>23000</v>
      </c>
      <c r="BD63" s="4">
        <f>'დაზუსტ. ბიუჯ.'!G63</f>
        <v>23000</v>
      </c>
      <c r="BE63" s="4">
        <f>'დაზუსტ. საკუთ.'!G63</f>
        <v>0</v>
      </c>
      <c r="BG63" s="4">
        <f t="shared" si="13"/>
        <v>50000</v>
      </c>
      <c r="BH63" s="4">
        <f t="shared" si="13"/>
        <v>50000</v>
      </c>
      <c r="BI63" s="4">
        <f t="shared" si="13"/>
        <v>0</v>
      </c>
      <c r="BJ63" s="4">
        <f t="shared" si="13"/>
        <v>0</v>
      </c>
      <c r="BK63" s="4">
        <f t="shared" ref="BK63:BN126" si="21">SUM(S63,AD63,AZ63)</f>
        <v>0</v>
      </c>
      <c r="BL63" s="4">
        <f t="shared" si="17"/>
        <v>0</v>
      </c>
      <c r="BM63" s="4">
        <f t="shared" si="17"/>
        <v>0</v>
      </c>
      <c r="BN63" s="4">
        <f t="shared" si="17"/>
        <v>50000</v>
      </c>
      <c r="BO63" s="4">
        <f t="shared" si="17"/>
        <v>50000</v>
      </c>
      <c r="BP63" s="4">
        <f t="shared" si="18"/>
        <v>0</v>
      </c>
      <c r="BR63" s="4">
        <f t="shared" si="14"/>
        <v>50000</v>
      </c>
      <c r="BS63" s="4">
        <f>'დამტკ. ბიუჯ.'!H63</f>
        <v>50000</v>
      </c>
      <c r="BT63" s="4">
        <f>'დამტკ. საკუთ.'!H63</f>
        <v>0</v>
      </c>
      <c r="BU63" s="4">
        <f>'ცვლილ. ბიუჯ.'!I63</f>
        <v>0</v>
      </c>
      <c r="BV63" s="4">
        <f>'ცვლილ. საკუთ.'!I63</f>
        <v>0</v>
      </c>
      <c r="BW63" s="4">
        <f>'მთავრ. ფონდი'!I63</f>
        <v>0</v>
      </c>
      <c r="BX63" s="4">
        <f>'პრეზ. ფონდი'!I63</f>
        <v>0</v>
      </c>
      <c r="BY63" s="4">
        <f>'დაზუსტ. ნაერთი'!H63</f>
        <v>50000</v>
      </c>
      <c r="BZ63" s="4">
        <f>'დაზუსტ. ბიუჯ.'!H63</f>
        <v>50000</v>
      </c>
      <c r="CA63" s="4">
        <f>'დაზუსტ. საკუთ.'!H63</f>
        <v>0</v>
      </c>
    </row>
    <row r="64" spans="1:79" ht="15.75" thickTop="1" x14ac:dyDescent="0.25">
      <c r="A64" t="str">
        <f t="shared" si="3"/>
        <v>a</v>
      </c>
      <c r="B64" s="5"/>
      <c r="C64" s="6" t="s">
        <v>10</v>
      </c>
      <c r="D64" s="7">
        <f t="shared" si="4"/>
        <v>100000</v>
      </c>
      <c r="E64" s="7">
        <f t="shared" si="5"/>
        <v>100000</v>
      </c>
      <c r="F64" s="7">
        <f t="shared" si="6"/>
        <v>0</v>
      </c>
      <c r="G64" s="7">
        <f t="shared" si="6"/>
        <v>0</v>
      </c>
      <c r="H64" s="7">
        <f t="shared" si="6"/>
        <v>0</v>
      </c>
      <c r="I64" s="7">
        <f t="shared" si="6"/>
        <v>0</v>
      </c>
      <c r="J64" s="7">
        <f t="shared" si="19"/>
        <v>0</v>
      </c>
      <c r="K64" s="7">
        <f t="shared" si="15"/>
        <v>100000</v>
      </c>
      <c r="L64" s="7">
        <f t="shared" si="15"/>
        <v>100000</v>
      </c>
      <c r="M64" s="7">
        <f t="shared" si="15"/>
        <v>0</v>
      </c>
      <c r="O64" s="7">
        <f t="shared" si="7"/>
        <v>10000</v>
      </c>
      <c r="P64" s="7">
        <f>'დამტკ. ბიუჯ.'!E64</f>
        <v>10000</v>
      </c>
      <c r="Q64" s="7">
        <f>'დამტკ. საკუთ.'!E64</f>
        <v>0</v>
      </c>
      <c r="R64" s="7">
        <f>'ცვლილ. ბიუჯ.'!F64</f>
        <v>0</v>
      </c>
      <c r="S64" s="7">
        <f>'ცვლილ. საკუთ.'!F64</f>
        <v>0</v>
      </c>
      <c r="T64" s="7">
        <f>'მთავრ. ფონდი'!F64</f>
        <v>0</v>
      </c>
      <c r="U64" s="7">
        <f>'პრეზ. ფონდი'!F64</f>
        <v>0</v>
      </c>
      <c r="V64" s="7">
        <f>'დაზუსტ. ნაერთი'!E64</f>
        <v>10000</v>
      </c>
      <c r="W64" s="7">
        <f>'დაზუსტ. ბიუჯ.'!E64</f>
        <v>10000</v>
      </c>
      <c r="X64" s="7">
        <f>'დაზუსტ. საკუთ.'!E64</f>
        <v>0</v>
      </c>
      <c r="Z64" s="7">
        <f t="shared" si="8"/>
        <v>17000</v>
      </c>
      <c r="AA64" s="7">
        <f>'დამტკ. ბიუჯ.'!F64</f>
        <v>17000</v>
      </c>
      <c r="AB64" s="7">
        <f>'დამტკ. საკუთ.'!F64</f>
        <v>0</v>
      </c>
      <c r="AC64" s="7">
        <f>'ცვლილ. ბიუჯ.'!G64</f>
        <v>0</v>
      </c>
      <c r="AD64" s="7">
        <f>'ცვლილ. საკუთ.'!G64</f>
        <v>0</v>
      </c>
      <c r="AE64" s="7">
        <f>'მთავრ. ფონდი'!G64</f>
        <v>0</v>
      </c>
      <c r="AF64" s="7">
        <f>'პრეზ. ფონდი'!G64</f>
        <v>0</v>
      </c>
      <c r="AG64" s="7">
        <f>'დაზუსტ. ნაერთი'!F64</f>
        <v>17000</v>
      </c>
      <c r="AH64" s="7">
        <f>'დაზუსტ. ბიუჯ.'!F64</f>
        <v>17000</v>
      </c>
      <c r="AI64" s="7">
        <f>'დაზუსტ. საკუთ.'!F64</f>
        <v>0</v>
      </c>
      <c r="AK64" s="7">
        <f t="shared" si="9"/>
        <v>27000</v>
      </c>
      <c r="AL64" s="7">
        <f t="shared" si="10"/>
        <v>27000</v>
      </c>
      <c r="AM64" s="7">
        <f t="shared" si="11"/>
        <v>0</v>
      </c>
      <c r="AN64" s="7">
        <f t="shared" si="11"/>
        <v>0</v>
      </c>
      <c r="AO64" s="7">
        <f t="shared" si="11"/>
        <v>0</v>
      </c>
      <c r="AP64" s="7">
        <f t="shared" si="11"/>
        <v>0</v>
      </c>
      <c r="AQ64" s="7">
        <f t="shared" si="20"/>
        <v>0</v>
      </c>
      <c r="AR64" s="7">
        <f t="shared" si="16"/>
        <v>27000</v>
      </c>
      <c r="AS64" s="7">
        <f t="shared" si="16"/>
        <v>27000</v>
      </c>
      <c r="AT64" s="7">
        <f t="shared" si="16"/>
        <v>0</v>
      </c>
      <c r="AV64" s="7">
        <f t="shared" si="12"/>
        <v>23000</v>
      </c>
      <c r="AW64" s="7">
        <f>'დამტკ. ბიუჯ.'!G64</f>
        <v>23000</v>
      </c>
      <c r="AX64" s="7">
        <f>'დამტკ. საკუთ.'!G64</f>
        <v>0</v>
      </c>
      <c r="AY64" s="7">
        <f>'ცვლილ. ბიუჯ.'!H64</f>
        <v>0</v>
      </c>
      <c r="AZ64" s="7">
        <f>'ცვლილ. საკუთ.'!H64</f>
        <v>0</v>
      </c>
      <c r="BA64" s="7">
        <f>'მთავრ. ფონდი'!H64</f>
        <v>0</v>
      </c>
      <c r="BB64" s="7">
        <f>'პრეზ. ფონდი'!H64</f>
        <v>0</v>
      </c>
      <c r="BC64" s="7">
        <f>'დაზუსტ. ნაერთი'!G64</f>
        <v>23000</v>
      </c>
      <c r="BD64" s="7">
        <f>'დაზუსტ. ბიუჯ.'!G64</f>
        <v>23000</v>
      </c>
      <c r="BE64" s="7">
        <f>'დაზუსტ. საკუთ.'!G64</f>
        <v>0</v>
      </c>
      <c r="BG64" s="7">
        <f t="shared" si="13"/>
        <v>50000</v>
      </c>
      <c r="BH64" s="7">
        <f t="shared" si="13"/>
        <v>50000</v>
      </c>
      <c r="BI64" s="7">
        <f t="shared" si="13"/>
        <v>0</v>
      </c>
      <c r="BJ64" s="7">
        <f t="shared" si="13"/>
        <v>0</v>
      </c>
      <c r="BK64" s="7">
        <f t="shared" si="21"/>
        <v>0</v>
      </c>
      <c r="BL64" s="7">
        <f t="shared" si="17"/>
        <v>0</v>
      </c>
      <c r="BM64" s="7">
        <f t="shared" si="17"/>
        <v>0</v>
      </c>
      <c r="BN64" s="7">
        <f t="shared" si="17"/>
        <v>50000</v>
      </c>
      <c r="BO64" s="7">
        <f t="shared" si="17"/>
        <v>50000</v>
      </c>
      <c r="BP64" s="7">
        <f t="shared" si="18"/>
        <v>0</v>
      </c>
      <c r="BR64" s="7">
        <f t="shared" si="14"/>
        <v>50000</v>
      </c>
      <c r="BS64" s="7">
        <f>'დამტკ. ბიუჯ.'!H64</f>
        <v>50000</v>
      </c>
      <c r="BT64" s="7">
        <f>'დამტკ. საკუთ.'!H64</f>
        <v>0</v>
      </c>
      <c r="BU64" s="7">
        <f>'ცვლილ. ბიუჯ.'!I64</f>
        <v>0</v>
      </c>
      <c r="BV64" s="7">
        <f>'ცვლილ. საკუთ.'!I64</f>
        <v>0</v>
      </c>
      <c r="BW64" s="7">
        <f>'მთავრ. ფონდი'!I64</f>
        <v>0</v>
      </c>
      <c r="BX64" s="7">
        <f>'პრეზ. ფონდი'!I64</f>
        <v>0</v>
      </c>
      <c r="BY64" s="7">
        <f>'დაზუსტ. ნაერთი'!H64</f>
        <v>50000</v>
      </c>
      <c r="BZ64" s="7">
        <f>'დაზუსტ. ბიუჯ.'!H64</f>
        <v>50000</v>
      </c>
      <c r="CA64" s="7">
        <f>'დაზუსტ. საკუთ.'!H64</f>
        <v>0</v>
      </c>
    </row>
    <row r="65" spans="1:79" x14ac:dyDescent="0.25">
      <c r="A65" t="str">
        <f t="shared" si="3"/>
        <v>b</v>
      </c>
      <c r="B65" s="8"/>
      <c r="C65" s="9" t="s">
        <v>11</v>
      </c>
      <c r="D65" s="10">
        <f t="shared" si="4"/>
        <v>0</v>
      </c>
      <c r="E65" s="10">
        <f t="shared" si="5"/>
        <v>0</v>
      </c>
      <c r="F65" s="10">
        <f t="shared" si="6"/>
        <v>0</v>
      </c>
      <c r="G65" s="10">
        <f t="shared" si="6"/>
        <v>0</v>
      </c>
      <c r="H65" s="10">
        <f t="shared" si="6"/>
        <v>0</v>
      </c>
      <c r="I65" s="10">
        <f t="shared" si="6"/>
        <v>0</v>
      </c>
      <c r="J65" s="10">
        <f t="shared" si="19"/>
        <v>0</v>
      </c>
      <c r="K65" s="10">
        <f t="shared" si="15"/>
        <v>0</v>
      </c>
      <c r="L65" s="10">
        <f t="shared" si="15"/>
        <v>0</v>
      </c>
      <c r="M65" s="10">
        <f t="shared" si="15"/>
        <v>0</v>
      </c>
      <c r="O65" s="10">
        <f t="shared" si="7"/>
        <v>0</v>
      </c>
      <c r="P65" s="10">
        <f>'დამტკ. ბიუჯ.'!E65</f>
        <v>0</v>
      </c>
      <c r="Q65" s="10">
        <f>'დამტკ. საკუთ.'!E65</f>
        <v>0</v>
      </c>
      <c r="R65" s="10">
        <f>'ცვლილ. ბიუჯ.'!F65</f>
        <v>0</v>
      </c>
      <c r="S65" s="10">
        <f>'ცვლილ. საკუთ.'!F65</f>
        <v>0</v>
      </c>
      <c r="T65" s="10">
        <f>'მთავრ. ფონდი'!F65</f>
        <v>0</v>
      </c>
      <c r="U65" s="10">
        <f>'პრეზ. ფონდი'!F65</f>
        <v>0</v>
      </c>
      <c r="V65" s="10">
        <f>'დაზუსტ. ნაერთი'!E65</f>
        <v>0</v>
      </c>
      <c r="W65" s="10">
        <f>'დაზუსტ. ბიუჯ.'!E65</f>
        <v>0</v>
      </c>
      <c r="X65" s="10">
        <f>'დაზუსტ. საკუთ.'!E65</f>
        <v>0</v>
      </c>
      <c r="Z65" s="10">
        <f t="shared" si="8"/>
        <v>0</v>
      </c>
      <c r="AA65" s="10">
        <f>'დამტკ. ბიუჯ.'!F65</f>
        <v>0</v>
      </c>
      <c r="AB65" s="10">
        <f>'დამტკ. საკუთ.'!F65</f>
        <v>0</v>
      </c>
      <c r="AC65" s="10">
        <f>'ცვლილ. ბიუჯ.'!G65</f>
        <v>0</v>
      </c>
      <c r="AD65" s="10">
        <f>'ცვლილ. საკუთ.'!G65</f>
        <v>0</v>
      </c>
      <c r="AE65" s="10">
        <f>'მთავრ. ფონდი'!G65</f>
        <v>0</v>
      </c>
      <c r="AF65" s="10">
        <f>'პრეზ. ფონდი'!G65</f>
        <v>0</v>
      </c>
      <c r="AG65" s="10">
        <f>'დაზუსტ. ნაერთი'!F65</f>
        <v>0</v>
      </c>
      <c r="AH65" s="10">
        <f>'დაზუსტ. ბიუჯ.'!F65</f>
        <v>0</v>
      </c>
      <c r="AI65" s="10">
        <f>'დაზუსტ. საკუთ.'!F65</f>
        <v>0</v>
      </c>
      <c r="AK65" s="10">
        <f t="shared" si="9"/>
        <v>0</v>
      </c>
      <c r="AL65" s="10">
        <f t="shared" si="10"/>
        <v>0</v>
      </c>
      <c r="AM65" s="10">
        <f t="shared" si="11"/>
        <v>0</v>
      </c>
      <c r="AN65" s="10">
        <f t="shared" si="11"/>
        <v>0</v>
      </c>
      <c r="AO65" s="10">
        <f t="shared" si="11"/>
        <v>0</v>
      </c>
      <c r="AP65" s="10">
        <f t="shared" si="11"/>
        <v>0</v>
      </c>
      <c r="AQ65" s="10">
        <f t="shared" si="20"/>
        <v>0</v>
      </c>
      <c r="AR65" s="10">
        <f t="shared" si="16"/>
        <v>0</v>
      </c>
      <c r="AS65" s="10">
        <f t="shared" si="16"/>
        <v>0</v>
      </c>
      <c r="AT65" s="10">
        <f t="shared" si="16"/>
        <v>0</v>
      </c>
      <c r="AV65" s="10">
        <f t="shared" si="12"/>
        <v>0</v>
      </c>
      <c r="AW65" s="10">
        <f>'დამტკ. ბიუჯ.'!G65</f>
        <v>0</v>
      </c>
      <c r="AX65" s="10">
        <f>'დამტკ. საკუთ.'!G65</f>
        <v>0</v>
      </c>
      <c r="AY65" s="10">
        <f>'ცვლილ. ბიუჯ.'!H65</f>
        <v>0</v>
      </c>
      <c r="AZ65" s="10">
        <f>'ცვლილ. საკუთ.'!H65</f>
        <v>0</v>
      </c>
      <c r="BA65" s="10">
        <f>'მთავრ. ფონდი'!H65</f>
        <v>0</v>
      </c>
      <c r="BB65" s="10">
        <f>'პრეზ. ფონდი'!H65</f>
        <v>0</v>
      </c>
      <c r="BC65" s="10">
        <f>'დაზუსტ. ნაერთი'!G65</f>
        <v>0</v>
      </c>
      <c r="BD65" s="10">
        <f>'დაზუსტ. ბიუჯ.'!G65</f>
        <v>0</v>
      </c>
      <c r="BE65" s="10">
        <f>'დაზუსტ. საკუთ.'!G65</f>
        <v>0</v>
      </c>
      <c r="BG65" s="10">
        <f t="shared" si="13"/>
        <v>0</v>
      </c>
      <c r="BH65" s="10">
        <f t="shared" si="13"/>
        <v>0</v>
      </c>
      <c r="BI65" s="10">
        <f t="shared" si="13"/>
        <v>0</v>
      </c>
      <c r="BJ65" s="10">
        <f t="shared" si="13"/>
        <v>0</v>
      </c>
      <c r="BK65" s="10">
        <f t="shared" si="21"/>
        <v>0</v>
      </c>
      <c r="BL65" s="10">
        <f t="shared" si="17"/>
        <v>0</v>
      </c>
      <c r="BM65" s="10">
        <f t="shared" si="17"/>
        <v>0</v>
      </c>
      <c r="BN65" s="10">
        <f t="shared" si="17"/>
        <v>0</v>
      </c>
      <c r="BO65" s="10">
        <f t="shared" si="17"/>
        <v>0</v>
      </c>
      <c r="BP65" s="10">
        <f t="shared" si="18"/>
        <v>0</v>
      </c>
      <c r="BR65" s="10">
        <f t="shared" si="14"/>
        <v>0</v>
      </c>
      <c r="BS65" s="10">
        <f>'დამტკ. ბიუჯ.'!H65</f>
        <v>0</v>
      </c>
      <c r="BT65" s="10">
        <f>'დამტკ. საკუთ.'!H65</f>
        <v>0</v>
      </c>
      <c r="BU65" s="10">
        <f>'ცვლილ. ბიუჯ.'!I65</f>
        <v>0</v>
      </c>
      <c r="BV65" s="10">
        <f>'ცვლილ. საკუთ.'!I65</f>
        <v>0</v>
      </c>
      <c r="BW65" s="10">
        <f>'მთავრ. ფონდი'!I65</f>
        <v>0</v>
      </c>
      <c r="BX65" s="10">
        <f>'პრეზ. ფონდი'!I65</f>
        <v>0</v>
      </c>
      <c r="BY65" s="10">
        <f>'დაზუსტ. ნაერთი'!H65</f>
        <v>0</v>
      </c>
      <c r="BZ65" s="10">
        <f>'დაზუსტ. ბიუჯ.'!H65</f>
        <v>0</v>
      </c>
      <c r="CA65" s="10">
        <f>'დაზუსტ. საკუთ.'!H65</f>
        <v>0</v>
      </c>
    </row>
    <row r="66" spans="1:79" x14ac:dyDescent="0.25">
      <c r="A66" t="str">
        <f t="shared" si="3"/>
        <v>a</v>
      </c>
      <c r="B66" s="8"/>
      <c r="C66" s="9" t="s">
        <v>12</v>
      </c>
      <c r="D66" s="10">
        <f t="shared" si="4"/>
        <v>100000</v>
      </c>
      <c r="E66" s="10">
        <f t="shared" si="5"/>
        <v>100000</v>
      </c>
      <c r="F66" s="10">
        <f t="shared" si="6"/>
        <v>0</v>
      </c>
      <c r="G66" s="10">
        <f t="shared" si="6"/>
        <v>0</v>
      </c>
      <c r="H66" s="10">
        <f t="shared" si="6"/>
        <v>0</v>
      </c>
      <c r="I66" s="10">
        <f t="shared" si="6"/>
        <v>0</v>
      </c>
      <c r="J66" s="10">
        <f t="shared" si="19"/>
        <v>0</v>
      </c>
      <c r="K66" s="10">
        <f t="shared" si="15"/>
        <v>100000</v>
      </c>
      <c r="L66" s="10">
        <f t="shared" si="15"/>
        <v>100000</v>
      </c>
      <c r="M66" s="10">
        <f t="shared" si="15"/>
        <v>0</v>
      </c>
      <c r="O66" s="10">
        <f t="shared" si="7"/>
        <v>10000</v>
      </c>
      <c r="P66" s="10">
        <f>'დამტკ. ბიუჯ.'!E66</f>
        <v>10000</v>
      </c>
      <c r="Q66" s="10">
        <f>'დამტკ. საკუთ.'!E66</f>
        <v>0</v>
      </c>
      <c r="R66" s="10">
        <f>'ცვლილ. ბიუჯ.'!F66</f>
        <v>0</v>
      </c>
      <c r="S66" s="10">
        <f>'ცვლილ. საკუთ.'!F66</f>
        <v>0</v>
      </c>
      <c r="T66" s="10">
        <f>'მთავრ. ფონდი'!F66</f>
        <v>0</v>
      </c>
      <c r="U66" s="10">
        <f>'პრეზ. ფონდი'!F66</f>
        <v>0</v>
      </c>
      <c r="V66" s="10">
        <f>'დაზუსტ. ნაერთი'!E66</f>
        <v>10000</v>
      </c>
      <c r="W66" s="10">
        <f>'დაზუსტ. ბიუჯ.'!E66</f>
        <v>10000</v>
      </c>
      <c r="X66" s="10">
        <f>'დაზუსტ. საკუთ.'!E66</f>
        <v>0</v>
      </c>
      <c r="Z66" s="10">
        <f t="shared" si="8"/>
        <v>17000</v>
      </c>
      <c r="AA66" s="10">
        <f>'დამტკ. ბიუჯ.'!F66</f>
        <v>17000</v>
      </c>
      <c r="AB66" s="10">
        <f>'დამტკ. საკუთ.'!F66</f>
        <v>0</v>
      </c>
      <c r="AC66" s="10">
        <f>'ცვლილ. ბიუჯ.'!G66</f>
        <v>0</v>
      </c>
      <c r="AD66" s="10">
        <f>'ცვლილ. საკუთ.'!G66</f>
        <v>0</v>
      </c>
      <c r="AE66" s="10">
        <f>'მთავრ. ფონდი'!G66</f>
        <v>0</v>
      </c>
      <c r="AF66" s="10">
        <f>'პრეზ. ფონდი'!G66</f>
        <v>0</v>
      </c>
      <c r="AG66" s="10">
        <f>'დაზუსტ. ნაერთი'!F66</f>
        <v>17000</v>
      </c>
      <c r="AH66" s="10">
        <f>'დაზუსტ. ბიუჯ.'!F66</f>
        <v>17000</v>
      </c>
      <c r="AI66" s="10">
        <f>'დაზუსტ. საკუთ.'!F66</f>
        <v>0</v>
      </c>
      <c r="AK66" s="10">
        <f t="shared" si="9"/>
        <v>27000</v>
      </c>
      <c r="AL66" s="10">
        <f t="shared" si="10"/>
        <v>27000</v>
      </c>
      <c r="AM66" s="10">
        <f t="shared" si="11"/>
        <v>0</v>
      </c>
      <c r="AN66" s="10">
        <f t="shared" si="11"/>
        <v>0</v>
      </c>
      <c r="AO66" s="10">
        <f t="shared" si="11"/>
        <v>0</v>
      </c>
      <c r="AP66" s="10">
        <f t="shared" si="11"/>
        <v>0</v>
      </c>
      <c r="AQ66" s="10">
        <f t="shared" si="20"/>
        <v>0</v>
      </c>
      <c r="AR66" s="10">
        <f t="shared" si="16"/>
        <v>27000</v>
      </c>
      <c r="AS66" s="10">
        <f t="shared" si="16"/>
        <v>27000</v>
      </c>
      <c r="AT66" s="10">
        <f t="shared" si="16"/>
        <v>0</v>
      </c>
      <c r="AV66" s="10">
        <f t="shared" si="12"/>
        <v>23000</v>
      </c>
      <c r="AW66" s="10">
        <f>'დამტკ. ბიუჯ.'!G66</f>
        <v>23000</v>
      </c>
      <c r="AX66" s="10">
        <f>'დამტკ. საკუთ.'!G66</f>
        <v>0</v>
      </c>
      <c r="AY66" s="10">
        <f>'ცვლილ. ბიუჯ.'!H66</f>
        <v>0</v>
      </c>
      <c r="AZ66" s="10">
        <f>'ცვლილ. საკუთ.'!H66</f>
        <v>0</v>
      </c>
      <c r="BA66" s="10">
        <f>'მთავრ. ფონდი'!H66</f>
        <v>0</v>
      </c>
      <c r="BB66" s="10">
        <f>'პრეზ. ფონდი'!H66</f>
        <v>0</v>
      </c>
      <c r="BC66" s="10">
        <f>'დაზუსტ. ნაერთი'!G66</f>
        <v>23000</v>
      </c>
      <c r="BD66" s="10">
        <f>'დაზუსტ. ბიუჯ.'!G66</f>
        <v>23000</v>
      </c>
      <c r="BE66" s="10">
        <f>'დაზუსტ. საკუთ.'!G66</f>
        <v>0</v>
      </c>
      <c r="BG66" s="10">
        <f t="shared" si="13"/>
        <v>50000</v>
      </c>
      <c r="BH66" s="10">
        <f t="shared" si="13"/>
        <v>50000</v>
      </c>
      <c r="BI66" s="10">
        <f t="shared" si="13"/>
        <v>0</v>
      </c>
      <c r="BJ66" s="10">
        <f t="shared" si="13"/>
        <v>0</v>
      </c>
      <c r="BK66" s="10">
        <f t="shared" si="21"/>
        <v>0</v>
      </c>
      <c r="BL66" s="10">
        <f t="shared" si="17"/>
        <v>0</v>
      </c>
      <c r="BM66" s="10">
        <f t="shared" si="17"/>
        <v>0</v>
      </c>
      <c r="BN66" s="10">
        <f t="shared" si="17"/>
        <v>50000</v>
      </c>
      <c r="BO66" s="10">
        <f t="shared" si="17"/>
        <v>50000</v>
      </c>
      <c r="BP66" s="10">
        <f t="shared" si="18"/>
        <v>0</v>
      </c>
      <c r="BR66" s="10">
        <f t="shared" si="14"/>
        <v>50000</v>
      </c>
      <c r="BS66" s="10">
        <f>'დამტკ. ბიუჯ.'!H66</f>
        <v>50000</v>
      </c>
      <c r="BT66" s="10">
        <f>'დამტკ. საკუთ.'!H66</f>
        <v>0</v>
      </c>
      <c r="BU66" s="10">
        <f>'ცვლილ. ბიუჯ.'!I66</f>
        <v>0</v>
      </c>
      <c r="BV66" s="10">
        <f>'ცვლილ. საკუთ.'!I66</f>
        <v>0</v>
      </c>
      <c r="BW66" s="10">
        <f>'მთავრ. ფონდი'!I66</f>
        <v>0</v>
      </c>
      <c r="BX66" s="10">
        <f>'პრეზ. ფონდი'!I66</f>
        <v>0</v>
      </c>
      <c r="BY66" s="10">
        <f>'დაზუსტ. ნაერთი'!H66</f>
        <v>50000</v>
      </c>
      <c r="BZ66" s="10">
        <f>'დაზუსტ. ბიუჯ.'!H66</f>
        <v>50000</v>
      </c>
      <c r="CA66" s="10">
        <f>'დაზუსტ. საკუთ.'!H66</f>
        <v>0</v>
      </c>
    </row>
    <row r="67" spans="1:79" x14ac:dyDescent="0.25">
      <c r="A67" t="str">
        <f t="shared" si="3"/>
        <v>b</v>
      </c>
      <c r="B67" s="8"/>
      <c r="C67" s="9" t="s">
        <v>13</v>
      </c>
      <c r="D67" s="10">
        <f t="shared" si="4"/>
        <v>0</v>
      </c>
      <c r="E67" s="10">
        <f t="shared" si="5"/>
        <v>0</v>
      </c>
      <c r="F67" s="10">
        <f t="shared" si="6"/>
        <v>0</v>
      </c>
      <c r="G67" s="10">
        <f t="shared" si="6"/>
        <v>0</v>
      </c>
      <c r="H67" s="10">
        <f t="shared" si="6"/>
        <v>0</v>
      </c>
      <c r="I67" s="10">
        <f t="shared" si="6"/>
        <v>0</v>
      </c>
      <c r="J67" s="10">
        <f t="shared" si="19"/>
        <v>0</v>
      </c>
      <c r="K67" s="10">
        <f t="shared" si="15"/>
        <v>0</v>
      </c>
      <c r="L67" s="10">
        <f t="shared" si="15"/>
        <v>0</v>
      </c>
      <c r="M67" s="10">
        <f t="shared" si="15"/>
        <v>0</v>
      </c>
      <c r="O67" s="10">
        <f t="shared" si="7"/>
        <v>0</v>
      </c>
      <c r="P67" s="10">
        <f>'დამტკ. ბიუჯ.'!E67</f>
        <v>0</v>
      </c>
      <c r="Q67" s="10">
        <f>'დამტკ. საკუთ.'!E67</f>
        <v>0</v>
      </c>
      <c r="R67" s="10">
        <f>'ცვლილ. ბიუჯ.'!F67</f>
        <v>0</v>
      </c>
      <c r="S67" s="10">
        <f>'ცვლილ. საკუთ.'!F67</f>
        <v>0</v>
      </c>
      <c r="T67" s="10">
        <f>'მთავრ. ფონდი'!F67</f>
        <v>0</v>
      </c>
      <c r="U67" s="10">
        <f>'პრეზ. ფონდი'!F67</f>
        <v>0</v>
      </c>
      <c r="V67" s="10">
        <f>'დაზუსტ. ნაერთი'!E67</f>
        <v>0</v>
      </c>
      <c r="W67" s="10">
        <f>'დაზუსტ. ბიუჯ.'!E67</f>
        <v>0</v>
      </c>
      <c r="X67" s="10">
        <f>'დაზუსტ. საკუთ.'!E67</f>
        <v>0</v>
      </c>
      <c r="Z67" s="10">
        <f t="shared" si="8"/>
        <v>0</v>
      </c>
      <c r="AA67" s="10">
        <f>'დამტკ. ბიუჯ.'!F67</f>
        <v>0</v>
      </c>
      <c r="AB67" s="10">
        <f>'დამტკ. საკუთ.'!F67</f>
        <v>0</v>
      </c>
      <c r="AC67" s="10">
        <f>'ცვლილ. ბიუჯ.'!G67</f>
        <v>0</v>
      </c>
      <c r="AD67" s="10">
        <f>'ცვლილ. საკუთ.'!G67</f>
        <v>0</v>
      </c>
      <c r="AE67" s="10">
        <f>'მთავრ. ფონდი'!G67</f>
        <v>0</v>
      </c>
      <c r="AF67" s="10">
        <f>'პრეზ. ფონდი'!G67</f>
        <v>0</v>
      </c>
      <c r="AG67" s="10">
        <f>'დაზუსტ. ნაერთი'!F67</f>
        <v>0</v>
      </c>
      <c r="AH67" s="10">
        <f>'დაზუსტ. ბიუჯ.'!F67</f>
        <v>0</v>
      </c>
      <c r="AI67" s="10">
        <f>'დაზუსტ. საკუთ.'!F67</f>
        <v>0</v>
      </c>
      <c r="AK67" s="10">
        <f t="shared" si="9"/>
        <v>0</v>
      </c>
      <c r="AL67" s="10">
        <f t="shared" si="10"/>
        <v>0</v>
      </c>
      <c r="AM67" s="10">
        <f t="shared" si="11"/>
        <v>0</v>
      </c>
      <c r="AN67" s="10">
        <f t="shared" si="11"/>
        <v>0</v>
      </c>
      <c r="AO67" s="10">
        <f t="shared" si="11"/>
        <v>0</v>
      </c>
      <c r="AP67" s="10">
        <f t="shared" si="11"/>
        <v>0</v>
      </c>
      <c r="AQ67" s="10">
        <f t="shared" si="20"/>
        <v>0</v>
      </c>
      <c r="AR67" s="10">
        <f t="shared" si="16"/>
        <v>0</v>
      </c>
      <c r="AS67" s="10">
        <f t="shared" si="16"/>
        <v>0</v>
      </c>
      <c r="AT67" s="10">
        <f t="shared" si="16"/>
        <v>0</v>
      </c>
      <c r="AV67" s="10">
        <f t="shared" si="12"/>
        <v>0</v>
      </c>
      <c r="AW67" s="10">
        <f>'დამტკ. ბიუჯ.'!G67</f>
        <v>0</v>
      </c>
      <c r="AX67" s="10">
        <f>'დამტკ. საკუთ.'!G67</f>
        <v>0</v>
      </c>
      <c r="AY67" s="10">
        <f>'ცვლილ. ბიუჯ.'!H67</f>
        <v>0</v>
      </c>
      <c r="AZ67" s="10">
        <f>'ცვლილ. საკუთ.'!H67</f>
        <v>0</v>
      </c>
      <c r="BA67" s="10">
        <f>'მთავრ. ფონდი'!H67</f>
        <v>0</v>
      </c>
      <c r="BB67" s="10">
        <f>'პრეზ. ფონდი'!H67</f>
        <v>0</v>
      </c>
      <c r="BC67" s="10">
        <f>'დაზუსტ. ნაერთი'!G67</f>
        <v>0</v>
      </c>
      <c r="BD67" s="10">
        <f>'დაზუსტ. ბიუჯ.'!G67</f>
        <v>0</v>
      </c>
      <c r="BE67" s="10">
        <f>'დაზუსტ. საკუთ.'!G67</f>
        <v>0</v>
      </c>
      <c r="BG67" s="10">
        <f t="shared" si="13"/>
        <v>0</v>
      </c>
      <c r="BH67" s="10">
        <f t="shared" si="13"/>
        <v>0</v>
      </c>
      <c r="BI67" s="10">
        <f t="shared" si="13"/>
        <v>0</v>
      </c>
      <c r="BJ67" s="10">
        <f t="shared" si="13"/>
        <v>0</v>
      </c>
      <c r="BK67" s="10">
        <f t="shared" si="21"/>
        <v>0</v>
      </c>
      <c r="BL67" s="10">
        <f t="shared" si="17"/>
        <v>0</v>
      </c>
      <c r="BM67" s="10">
        <f t="shared" si="17"/>
        <v>0</v>
      </c>
      <c r="BN67" s="10">
        <f t="shared" si="17"/>
        <v>0</v>
      </c>
      <c r="BO67" s="10">
        <f t="shared" si="17"/>
        <v>0</v>
      </c>
      <c r="BP67" s="10">
        <f t="shared" si="18"/>
        <v>0</v>
      </c>
      <c r="BR67" s="10">
        <f t="shared" si="14"/>
        <v>0</v>
      </c>
      <c r="BS67" s="10">
        <f>'დამტკ. ბიუჯ.'!H67</f>
        <v>0</v>
      </c>
      <c r="BT67" s="10">
        <f>'დამტკ. საკუთ.'!H67</f>
        <v>0</v>
      </c>
      <c r="BU67" s="10">
        <f>'ცვლილ. ბიუჯ.'!I67</f>
        <v>0</v>
      </c>
      <c r="BV67" s="10">
        <f>'ცვლილ. საკუთ.'!I67</f>
        <v>0</v>
      </c>
      <c r="BW67" s="10">
        <f>'მთავრ. ფონდი'!I67</f>
        <v>0</v>
      </c>
      <c r="BX67" s="10">
        <f>'პრეზ. ფონდი'!I67</f>
        <v>0</v>
      </c>
      <c r="BY67" s="10">
        <f>'დაზუსტ. ნაერთი'!H67</f>
        <v>0</v>
      </c>
      <c r="BZ67" s="10">
        <f>'დაზუსტ. ბიუჯ.'!H67</f>
        <v>0</v>
      </c>
      <c r="CA67" s="10">
        <f>'დაზუსტ. საკუთ.'!H67</f>
        <v>0</v>
      </c>
    </row>
    <row r="68" spans="1:79" x14ac:dyDescent="0.25">
      <c r="A68" t="str">
        <f t="shared" ref="A68:A131" si="22">IF(OR(D68&lt;&gt;0,K68&lt;&gt;0),"a","b")</f>
        <v>b</v>
      </c>
      <c r="B68" s="8"/>
      <c r="C68" s="9" t="s">
        <v>14</v>
      </c>
      <c r="D68" s="10">
        <f t="shared" ref="D68:D131" si="23">SUM(O68,Z68,AV68,BR68)</f>
        <v>0</v>
      </c>
      <c r="E68" s="10">
        <f t="shared" ref="E68:E131" si="24">SUM(P68,AA68,AW68,BS68)</f>
        <v>0</v>
      </c>
      <c r="F68" s="10">
        <f t="shared" ref="F68:I131" si="25">SUM(Q68,AB68,AX68,BT68)</f>
        <v>0</v>
      </c>
      <c r="G68" s="10">
        <f t="shared" si="25"/>
        <v>0</v>
      </c>
      <c r="H68" s="10">
        <f t="shared" si="25"/>
        <v>0</v>
      </c>
      <c r="I68" s="10">
        <f t="shared" si="25"/>
        <v>0</v>
      </c>
      <c r="J68" s="10">
        <f t="shared" si="19"/>
        <v>0</v>
      </c>
      <c r="K68" s="10">
        <f t="shared" si="15"/>
        <v>0</v>
      </c>
      <c r="L68" s="10">
        <f t="shared" si="15"/>
        <v>0</v>
      </c>
      <c r="M68" s="10">
        <f t="shared" si="15"/>
        <v>0</v>
      </c>
      <c r="O68" s="10">
        <f t="shared" ref="O68:O131" si="26">SUM(P68,Q68)</f>
        <v>0</v>
      </c>
      <c r="P68" s="10">
        <f>'დამტკ. ბიუჯ.'!E68</f>
        <v>0</v>
      </c>
      <c r="Q68" s="10">
        <f>'დამტკ. საკუთ.'!E68</f>
        <v>0</v>
      </c>
      <c r="R68" s="10">
        <f>'ცვლილ. ბიუჯ.'!F68</f>
        <v>0</v>
      </c>
      <c r="S68" s="10">
        <f>'ცვლილ. საკუთ.'!F68</f>
        <v>0</v>
      </c>
      <c r="T68" s="10">
        <f>'მთავრ. ფონდი'!F68</f>
        <v>0</v>
      </c>
      <c r="U68" s="10">
        <f>'პრეზ. ფონდი'!F68</f>
        <v>0</v>
      </c>
      <c r="V68" s="10">
        <f>'დაზუსტ. ნაერთი'!E68</f>
        <v>0</v>
      </c>
      <c r="W68" s="10">
        <f>'დაზუსტ. ბიუჯ.'!E68</f>
        <v>0</v>
      </c>
      <c r="X68" s="10">
        <f>'დაზუსტ. საკუთ.'!E68</f>
        <v>0</v>
      </c>
      <c r="Z68" s="10">
        <f t="shared" ref="Z68:Z131" si="27">SUM(AA68,AB68)</f>
        <v>0</v>
      </c>
      <c r="AA68" s="10">
        <f>'დამტკ. ბიუჯ.'!F68</f>
        <v>0</v>
      </c>
      <c r="AB68" s="10">
        <f>'დამტკ. საკუთ.'!F68</f>
        <v>0</v>
      </c>
      <c r="AC68" s="10">
        <f>'ცვლილ. ბიუჯ.'!G68</f>
        <v>0</v>
      </c>
      <c r="AD68" s="10">
        <f>'ცვლილ. საკუთ.'!G68</f>
        <v>0</v>
      </c>
      <c r="AE68" s="10">
        <f>'მთავრ. ფონდი'!G68</f>
        <v>0</v>
      </c>
      <c r="AF68" s="10">
        <f>'პრეზ. ფონდი'!G68</f>
        <v>0</v>
      </c>
      <c r="AG68" s="10">
        <f>'დაზუსტ. ნაერთი'!F68</f>
        <v>0</v>
      </c>
      <c r="AH68" s="10">
        <f>'დაზუსტ. ბიუჯ.'!F68</f>
        <v>0</v>
      </c>
      <c r="AI68" s="10">
        <f>'დაზუსტ. საკუთ.'!F68</f>
        <v>0</v>
      </c>
      <c r="AK68" s="10">
        <f t="shared" ref="AK68:AK131" si="28">SUM(O68,Z68)</f>
        <v>0</v>
      </c>
      <c r="AL68" s="10">
        <f t="shared" ref="AL68:AL131" si="29">SUM(P68,AA68)</f>
        <v>0</v>
      </c>
      <c r="AM68" s="10">
        <f t="shared" ref="AM68:AP131" si="30">SUM(Q68,AB68)</f>
        <v>0</v>
      </c>
      <c r="AN68" s="10">
        <f t="shared" si="30"/>
        <v>0</v>
      </c>
      <c r="AO68" s="10">
        <f t="shared" si="30"/>
        <v>0</v>
      </c>
      <c r="AP68" s="10">
        <f t="shared" si="30"/>
        <v>0</v>
      </c>
      <c r="AQ68" s="10">
        <f t="shared" si="20"/>
        <v>0</v>
      </c>
      <c r="AR68" s="10">
        <f t="shared" si="16"/>
        <v>0</v>
      </c>
      <c r="AS68" s="10">
        <f t="shared" si="16"/>
        <v>0</v>
      </c>
      <c r="AT68" s="10">
        <f t="shared" si="16"/>
        <v>0</v>
      </c>
      <c r="AV68" s="10">
        <f t="shared" ref="AV68:AV131" si="31">SUM(AW68,AX68)</f>
        <v>0</v>
      </c>
      <c r="AW68" s="10">
        <f>'დამტკ. ბიუჯ.'!G68</f>
        <v>0</v>
      </c>
      <c r="AX68" s="10">
        <f>'დამტკ. საკუთ.'!G68</f>
        <v>0</v>
      </c>
      <c r="AY68" s="10">
        <f>'ცვლილ. ბიუჯ.'!H68</f>
        <v>0</v>
      </c>
      <c r="AZ68" s="10">
        <f>'ცვლილ. საკუთ.'!H68</f>
        <v>0</v>
      </c>
      <c r="BA68" s="10">
        <f>'მთავრ. ფონდი'!H68</f>
        <v>0</v>
      </c>
      <c r="BB68" s="10">
        <f>'პრეზ. ფონდი'!H68</f>
        <v>0</v>
      </c>
      <c r="BC68" s="10">
        <f>'დაზუსტ. ნაერთი'!G68</f>
        <v>0</v>
      </c>
      <c r="BD68" s="10">
        <f>'დაზუსტ. ბიუჯ.'!G68</f>
        <v>0</v>
      </c>
      <c r="BE68" s="10">
        <f>'დაზუსტ. საკუთ.'!G68</f>
        <v>0</v>
      </c>
      <c r="BG68" s="10">
        <f t="shared" ref="BG68:BJ131" si="32">SUM(O68,Z68,AV68)</f>
        <v>0</v>
      </c>
      <c r="BH68" s="10">
        <f t="shared" si="32"/>
        <v>0</v>
      </c>
      <c r="BI68" s="10">
        <f t="shared" si="32"/>
        <v>0</v>
      </c>
      <c r="BJ68" s="10">
        <f t="shared" si="32"/>
        <v>0</v>
      </c>
      <c r="BK68" s="10">
        <f t="shared" si="21"/>
        <v>0</v>
      </c>
      <c r="BL68" s="10">
        <f t="shared" si="17"/>
        <v>0</v>
      </c>
      <c r="BM68" s="10">
        <f t="shared" si="17"/>
        <v>0</v>
      </c>
      <c r="BN68" s="10">
        <f t="shared" si="17"/>
        <v>0</v>
      </c>
      <c r="BO68" s="10">
        <f t="shared" si="17"/>
        <v>0</v>
      </c>
      <c r="BP68" s="10">
        <f t="shared" si="18"/>
        <v>0</v>
      </c>
      <c r="BR68" s="10">
        <f t="shared" ref="BR68:BR131" si="33">SUM(BS68,BT68)</f>
        <v>0</v>
      </c>
      <c r="BS68" s="10">
        <f>'დამტკ. ბიუჯ.'!H68</f>
        <v>0</v>
      </c>
      <c r="BT68" s="10">
        <f>'დამტკ. საკუთ.'!H68</f>
        <v>0</v>
      </c>
      <c r="BU68" s="10">
        <f>'ცვლილ. ბიუჯ.'!I68</f>
        <v>0</v>
      </c>
      <c r="BV68" s="10">
        <f>'ცვლილ. საკუთ.'!I68</f>
        <v>0</v>
      </c>
      <c r="BW68" s="10">
        <f>'მთავრ. ფონდი'!I68</f>
        <v>0</v>
      </c>
      <c r="BX68" s="10">
        <f>'პრეზ. ფონდი'!I68</f>
        <v>0</v>
      </c>
      <c r="BY68" s="10">
        <f>'დაზუსტ. ნაერთი'!H68</f>
        <v>0</v>
      </c>
      <c r="BZ68" s="10">
        <f>'დაზუსტ. ბიუჯ.'!H68</f>
        <v>0</v>
      </c>
      <c r="CA68" s="10">
        <f>'დაზუსტ. საკუთ.'!H68</f>
        <v>0</v>
      </c>
    </row>
    <row r="69" spans="1:79" x14ac:dyDescent="0.25">
      <c r="A69" t="str">
        <f t="shared" si="22"/>
        <v>b</v>
      </c>
      <c r="B69" s="8"/>
      <c r="C69" s="9" t="s">
        <v>15</v>
      </c>
      <c r="D69" s="10">
        <f t="shared" si="23"/>
        <v>0</v>
      </c>
      <c r="E69" s="10">
        <f t="shared" si="24"/>
        <v>0</v>
      </c>
      <c r="F69" s="10">
        <f t="shared" si="25"/>
        <v>0</v>
      </c>
      <c r="G69" s="10">
        <f t="shared" si="25"/>
        <v>0</v>
      </c>
      <c r="H69" s="10">
        <f t="shared" si="25"/>
        <v>0</v>
      </c>
      <c r="I69" s="10">
        <f t="shared" si="25"/>
        <v>0</v>
      </c>
      <c r="J69" s="10">
        <f t="shared" si="19"/>
        <v>0</v>
      </c>
      <c r="K69" s="10">
        <f t="shared" si="15"/>
        <v>0</v>
      </c>
      <c r="L69" s="10">
        <f t="shared" si="15"/>
        <v>0</v>
      </c>
      <c r="M69" s="10">
        <f t="shared" si="15"/>
        <v>0</v>
      </c>
      <c r="O69" s="10">
        <f t="shared" si="26"/>
        <v>0</v>
      </c>
      <c r="P69" s="10">
        <f>'დამტკ. ბიუჯ.'!E69</f>
        <v>0</v>
      </c>
      <c r="Q69" s="10">
        <f>'დამტკ. საკუთ.'!E69</f>
        <v>0</v>
      </c>
      <c r="R69" s="10">
        <f>'ცვლილ. ბიუჯ.'!F69</f>
        <v>0</v>
      </c>
      <c r="S69" s="10">
        <f>'ცვლილ. საკუთ.'!F69</f>
        <v>0</v>
      </c>
      <c r="T69" s="10">
        <f>'მთავრ. ფონდი'!F69</f>
        <v>0</v>
      </c>
      <c r="U69" s="10">
        <f>'პრეზ. ფონდი'!F69</f>
        <v>0</v>
      </c>
      <c r="V69" s="10">
        <f>'დაზუსტ. ნაერთი'!E69</f>
        <v>0</v>
      </c>
      <c r="W69" s="10">
        <f>'დაზუსტ. ბიუჯ.'!E69</f>
        <v>0</v>
      </c>
      <c r="X69" s="10">
        <f>'დაზუსტ. საკუთ.'!E69</f>
        <v>0</v>
      </c>
      <c r="Z69" s="10">
        <f t="shared" si="27"/>
        <v>0</v>
      </c>
      <c r="AA69" s="10">
        <f>'დამტკ. ბიუჯ.'!F69</f>
        <v>0</v>
      </c>
      <c r="AB69" s="10">
        <f>'დამტკ. საკუთ.'!F69</f>
        <v>0</v>
      </c>
      <c r="AC69" s="10">
        <f>'ცვლილ. ბიუჯ.'!G69</f>
        <v>0</v>
      </c>
      <c r="AD69" s="10">
        <f>'ცვლილ. საკუთ.'!G69</f>
        <v>0</v>
      </c>
      <c r="AE69" s="10">
        <f>'მთავრ. ფონდი'!G69</f>
        <v>0</v>
      </c>
      <c r="AF69" s="10">
        <f>'პრეზ. ფონდი'!G69</f>
        <v>0</v>
      </c>
      <c r="AG69" s="10">
        <f>'დაზუსტ. ნაერთი'!F69</f>
        <v>0</v>
      </c>
      <c r="AH69" s="10">
        <f>'დაზუსტ. ბიუჯ.'!F69</f>
        <v>0</v>
      </c>
      <c r="AI69" s="10">
        <f>'დაზუსტ. საკუთ.'!F69</f>
        <v>0</v>
      </c>
      <c r="AK69" s="10">
        <f t="shared" si="28"/>
        <v>0</v>
      </c>
      <c r="AL69" s="10">
        <f t="shared" si="29"/>
        <v>0</v>
      </c>
      <c r="AM69" s="10">
        <f t="shared" si="30"/>
        <v>0</v>
      </c>
      <c r="AN69" s="10">
        <f t="shared" si="30"/>
        <v>0</v>
      </c>
      <c r="AO69" s="10">
        <f t="shared" si="30"/>
        <v>0</v>
      </c>
      <c r="AP69" s="10">
        <f t="shared" si="30"/>
        <v>0</v>
      </c>
      <c r="AQ69" s="10">
        <f t="shared" si="20"/>
        <v>0</v>
      </c>
      <c r="AR69" s="10">
        <f t="shared" si="16"/>
        <v>0</v>
      </c>
      <c r="AS69" s="10">
        <f t="shared" si="16"/>
        <v>0</v>
      </c>
      <c r="AT69" s="10">
        <f t="shared" si="16"/>
        <v>0</v>
      </c>
      <c r="AV69" s="10">
        <f t="shared" si="31"/>
        <v>0</v>
      </c>
      <c r="AW69" s="10">
        <f>'დამტკ. ბიუჯ.'!G69</f>
        <v>0</v>
      </c>
      <c r="AX69" s="10">
        <f>'დამტკ. საკუთ.'!G69</f>
        <v>0</v>
      </c>
      <c r="AY69" s="10">
        <f>'ცვლილ. ბიუჯ.'!H69</f>
        <v>0</v>
      </c>
      <c r="AZ69" s="10">
        <f>'ცვლილ. საკუთ.'!H69</f>
        <v>0</v>
      </c>
      <c r="BA69" s="10">
        <f>'მთავრ. ფონდი'!H69</f>
        <v>0</v>
      </c>
      <c r="BB69" s="10">
        <f>'პრეზ. ფონდი'!H69</f>
        <v>0</v>
      </c>
      <c r="BC69" s="10">
        <f>'დაზუსტ. ნაერთი'!G69</f>
        <v>0</v>
      </c>
      <c r="BD69" s="10">
        <f>'დაზუსტ. ბიუჯ.'!G69</f>
        <v>0</v>
      </c>
      <c r="BE69" s="10">
        <f>'დაზუსტ. საკუთ.'!G69</f>
        <v>0</v>
      </c>
      <c r="BG69" s="10">
        <f t="shared" si="32"/>
        <v>0</v>
      </c>
      <c r="BH69" s="10">
        <f t="shared" si="32"/>
        <v>0</v>
      </c>
      <c r="BI69" s="10">
        <f t="shared" si="32"/>
        <v>0</v>
      </c>
      <c r="BJ69" s="10">
        <f t="shared" si="32"/>
        <v>0</v>
      </c>
      <c r="BK69" s="10">
        <f t="shared" si="21"/>
        <v>0</v>
      </c>
      <c r="BL69" s="10">
        <f t="shared" si="17"/>
        <v>0</v>
      </c>
      <c r="BM69" s="10">
        <f t="shared" si="17"/>
        <v>0</v>
      </c>
      <c r="BN69" s="10">
        <f t="shared" si="17"/>
        <v>0</v>
      </c>
      <c r="BO69" s="10">
        <f t="shared" si="17"/>
        <v>0</v>
      </c>
      <c r="BP69" s="10">
        <f t="shared" si="18"/>
        <v>0</v>
      </c>
      <c r="BR69" s="10">
        <f t="shared" si="33"/>
        <v>0</v>
      </c>
      <c r="BS69" s="10">
        <f>'დამტკ. ბიუჯ.'!H69</f>
        <v>0</v>
      </c>
      <c r="BT69" s="10">
        <f>'დამტკ. საკუთ.'!H69</f>
        <v>0</v>
      </c>
      <c r="BU69" s="10">
        <f>'ცვლილ. ბიუჯ.'!I69</f>
        <v>0</v>
      </c>
      <c r="BV69" s="10">
        <f>'ცვლილ. საკუთ.'!I69</f>
        <v>0</v>
      </c>
      <c r="BW69" s="10">
        <f>'მთავრ. ფონდი'!I69</f>
        <v>0</v>
      </c>
      <c r="BX69" s="10">
        <f>'პრეზ. ფონდი'!I69</f>
        <v>0</v>
      </c>
      <c r="BY69" s="10">
        <f>'დაზუსტ. ნაერთი'!H69</f>
        <v>0</v>
      </c>
      <c r="BZ69" s="10">
        <f>'დაზუსტ. ბიუჯ.'!H69</f>
        <v>0</v>
      </c>
      <c r="CA69" s="10">
        <f>'დაზუსტ. საკუთ.'!H69</f>
        <v>0</v>
      </c>
    </row>
    <row r="70" spans="1:79" x14ac:dyDescent="0.25">
      <c r="A70" t="str">
        <f t="shared" si="22"/>
        <v>b</v>
      </c>
      <c r="B70" s="8"/>
      <c r="C70" s="9" t="s">
        <v>16</v>
      </c>
      <c r="D70" s="10">
        <f t="shared" si="23"/>
        <v>0</v>
      </c>
      <c r="E70" s="10">
        <f t="shared" si="24"/>
        <v>0</v>
      </c>
      <c r="F70" s="10">
        <f t="shared" si="25"/>
        <v>0</v>
      </c>
      <c r="G70" s="10">
        <f t="shared" si="25"/>
        <v>0</v>
      </c>
      <c r="H70" s="10">
        <f t="shared" si="25"/>
        <v>0</v>
      </c>
      <c r="I70" s="10">
        <f t="shared" si="25"/>
        <v>0</v>
      </c>
      <c r="J70" s="10">
        <f t="shared" si="19"/>
        <v>0</v>
      </c>
      <c r="K70" s="10">
        <f t="shared" si="15"/>
        <v>0</v>
      </c>
      <c r="L70" s="10">
        <f t="shared" si="15"/>
        <v>0</v>
      </c>
      <c r="M70" s="10">
        <f t="shared" si="15"/>
        <v>0</v>
      </c>
      <c r="O70" s="10">
        <f t="shared" si="26"/>
        <v>0</v>
      </c>
      <c r="P70" s="10">
        <f>'დამტკ. ბიუჯ.'!E70</f>
        <v>0</v>
      </c>
      <c r="Q70" s="10">
        <f>'დამტკ. საკუთ.'!E70</f>
        <v>0</v>
      </c>
      <c r="R70" s="10">
        <f>'ცვლილ. ბიუჯ.'!F70</f>
        <v>0</v>
      </c>
      <c r="S70" s="10">
        <f>'ცვლილ. საკუთ.'!F70</f>
        <v>0</v>
      </c>
      <c r="T70" s="10">
        <f>'მთავრ. ფონდი'!F70</f>
        <v>0</v>
      </c>
      <c r="U70" s="10">
        <f>'პრეზ. ფონდი'!F70</f>
        <v>0</v>
      </c>
      <c r="V70" s="10">
        <f>'დაზუსტ. ნაერთი'!E70</f>
        <v>0</v>
      </c>
      <c r="W70" s="10">
        <f>'დაზუსტ. ბიუჯ.'!E70</f>
        <v>0</v>
      </c>
      <c r="X70" s="10">
        <f>'დაზუსტ. საკუთ.'!E70</f>
        <v>0</v>
      </c>
      <c r="Z70" s="10">
        <f t="shared" si="27"/>
        <v>0</v>
      </c>
      <c r="AA70" s="10">
        <f>'დამტკ. ბიუჯ.'!F70</f>
        <v>0</v>
      </c>
      <c r="AB70" s="10">
        <f>'დამტკ. საკუთ.'!F70</f>
        <v>0</v>
      </c>
      <c r="AC70" s="10">
        <f>'ცვლილ. ბიუჯ.'!G70</f>
        <v>0</v>
      </c>
      <c r="AD70" s="10">
        <f>'ცვლილ. საკუთ.'!G70</f>
        <v>0</v>
      </c>
      <c r="AE70" s="10">
        <f>'მთავრ. ფონდი'!G70</f>
        <v>0</v>
      </c>
      <c r="AF70" s="10">
        <f>'პრეზ. ფონდი'!G70</f>
        <v>0</v>
      </c>
      <c r="AG70" s="10">
        <f>'დაზუსტ. ნაერთი'!F70</f>
        <v>0</v>
      </c>
      <c r="AH70" s="10">
        <f>'დაზუსტ. ბიუჯ.'!F70</f>
        <v>0</v>
      </c>
      <c r="AI70" s="10">
        <f>'დაზუსტ. საკუთ.'!F70</f>
        <v>0</v>
      </c>
      <c r="AK70" s="10">
        <f t="shared" si="28"/>
        <v>0</v>
      </c>
      <c r="AL70" s="10">
        <f t="shared" si="29"/>
        <v>0</v>
      </c>
      <c r="AM70" s="10">
        <f t="shared" si="30"/>
        <v>0</v>
      </c>
      <c r="AN70" s="10">
        <f t="shared" si="30"/>
        <v>0</v>
      </c>
      <c r="AO70" s="10">
        <f t="shared" si="30"/>
        <v>0</v>
      </c>
      <c r="AP70" s="10">
        <f t="shared" si="30"/>
        <v>0</v>
      </c>
      <c r="AQ70" s="10">
        <f t="shared" si="20"/>
        <v>0</v>
      </c>
      <c r="AR70" s="10">
        <f t="shared" si="16"/>
        <v>0</v>
      </c>
      <c r="AS70" s="10">
        <f t="shared" si="16"/>
        <v>0</v>
      </c>
      <c r="AT70" s="10">
        <f t="shared" si="16"/>
        <v>0</v>
      </c>
      <c r="AV70" s="10">
        <f t="shared" si="31"/>
        <v>0</v>
      </c>
      <c r="AW70" s="10">
        <f>'დამტკ. ბიუჯ.'!G70</f>
        <v>0</v>
      </c>
      <c r="AX70" s="10">
        <f>'დამტკ. საკუთ.'!G70</f>
        <v>0</v>
      </c>
      <c r="AY70" s="10">
        <f>'ცვლილ. ბიუჯ.'!H70</f>
        <v>0</v>
      </c>
      <c r="AZ70" s="10">
        <f>'ცვლილ. საკუთ.'!H70</f>
        <v>0</v>
      </c>
      <c r="BA70" s="10">
        <f>'მთავრ. ფონდი'!H70</f>
        <v>0</v>
      </c>
      <c r="BB70" s="10">
        <f>'პრეზ. ფონდი'!H70</f>
        <v>0</v>
      </c>
      <c r="BC70" s="10">
        <f>'დაზუსტ. ნაერთი'!G70</f>
        <v>0</v>
      </c>
      <c r="BD70" s="10">
        <f>'დაზუსტ. ბიუჯ.'!G70</f>
        <v>0</v>
      </c>
      <c r="BE70" s="10">
        <f>'დაზუსტ. საკუთ.'!G70</f>
        <v>0</v>
      </c>
      <c r="BG70" s="10">
        <f t="shared" si="32"/>
        <v>0</v>
      </c>
      <c r="BH70" s="10">
        <f t="shared" si="32"/>
        <v>0</v>
      </c>
      <c r="BI70" s="10">
        <f t="shared" si="32"/>
        <v>0</v>
      </c>
      <c r="BJ70" s="10">
        <f t="shared" si="32"/>
        <v>0</v>
      </c>
      <c r="BK70" s="10">
        <f t="shared" si="21"/>
        <v>0</v>
      </c>
      <c r="BL70" s="10">
        <f t="shared" si="17"/>
        <v>0</v>
      </c>
      <c r="BM70" s="10">
        <f t="shared" si="17"/>
        <v>0</v>
      </c>
      <c r="BN70" s="10">
        <f t="shared" si="17"/>
        <v>0</v>
      </c>
      <c r="BO70" s="10">
        <f t="shared" si="17"/>
        <v>0</v>
      </c>
      <c r="BP70" s="10">
        <f t="shared" si="18"/>
        <v>0</v>
      </c>
      <c r="BR70" s="10">
        <f t="shared" si="33"/>
        <v>0</v>
      </c>
      <c r="BS70" s="10">
        <f>'დამტკ. ბიუჯ.'!H70</f>
        <v>0</v>
      </c>
      <c r="BT70" s="10">
        <f>'დამტკ. საკუთ.'!H70</f>
        <v>0</v>
      </c>
      <c r="BU70" s="10">
        <f>'ცვლილ. ბიუჯ.'!I70</f>
        <v>0</v>
      </c>
      <c r="BV70" s="10">
        <f>'ცვლილ. საკუთ.'!I70</f>
        <v>0</v>
      </c>
      <c r="BW70" s="10">
        <f>'მთავრ. ფონდი'!I70</f>
        <v>0</v>
      </c>
      <c r="BX70" s="10">
        <f>'პრეზ. ფონდი'!I70</f>
        <v>0</v>
      </c>
      <c r="BY70" s="10">
        <f>'დაზუსტ. ნაერთი'!H70</f>
        <v>0</v>
      </c>
      <c r="BZ70" s="10">
        <f>'დაზუსტ. ბიუჯ.'!H70</f>
        <v>0</v>
      </c>
      <c r="CA70" s="10">
        <f>'დაზუსტ. საკუთ.'!H70</f>
        <v>0</v>
      </c>
    </row>
    <row r="71" spans="1:79" x14ac:dyDescent="0.25">
      <c r="A71" t="str">
        <f t="shared" si="22"/>
        <v>b</v>
      </c>
      <c r="B71" s="8"/>
      <c r="C71" s="9" t="s">
        <v>17</v>
      </c>
      <c r="D71" s="10">
        <f t="shared" si="23"/>
        <v>0</v>
      </c>
      <c r="E71" s="10">
        <f t="shared" si="24"/>
        <v>0</v>
      </c>
      <c r="F71" s="10">
        <f t="shared" si="25"/>
        <v>0</v>
      </c>
      <c r="G71" s="10">
        <f t="shared" si="25"/>
        <v>0</v>
      </c>
      <c r="H71" s="10">
        <f t="shared" si="25"/>
        <v>0</v>
      </c>
      <c r="I71" s="10">
        <f t="shared" si="25"/>
        <v>0</v>
      </c>
      <c r="J71" s="10">
        <f t="shared" si="19"/>
        <v>0</v>
      </c>
      <c r="K71" s="10">
        <f t="shared" si="15"/>
        <v>0</v>
      </c>
      <c r="L71" s="10">
        <f t="shared" si="15"/>
        <v>0</v>
      </c>
      <c r="M71" s="10">
        <f t="shared" si="15"/>
        <v>0</v>
      </c>
      <c r="O71" s="10">
        <f t="shared" si="26"/>
        <v>0</v>
      </c>
      <c r="P71" s="10">
        <f>'დამტკ. ბიუჯ.'!E71</f>
        <v>0</v>
      </c>
      <c r="Q71" s="10">
        <f>'დამტკ. საკუთ.'!E71</f>
        <v>0</v>
      </c>
      <c r="R71" s="10">
        <f>'ცვლილ. ბიუჯ.'!F71</f>
        <v>0</v>
      </c>
      <c r="S71" s="10">
        <f>'ცვლილ. საკუთ.'!F71</f>
        <v>0</v>
      </c>
      <c r="T71" s="10">
        <f>'მთავრ. ფონდი'!F71</f>
        <v>0</v>
      </c>
      <c r="U71" s="10">
        <f>'პრეზ. ფონდი'!F71</f>
        <v>0</v>
      </c>
      <c r="V71" s="10">
        <f>'დაზუსტ. ნაერთი'!E71</f>
        <v>0</v>
      </c>
      <c r="W71" s="10">
        <f>'დაზუსტ. ბიუჯ.'!E71</f>
        <v>0</v>
      </c>
      <c r="X71" s="10">
        <f>'დაზუსტ. საკუთ.'!E71</f>
        <v>0</v>
      </c>
      <c r="Z71" s="10">
        <f t="shared" si="27"/>
        <v>0</v>
      </c>
      <c r="AA71" s="10">
        <f>'დამტკ. ბიუჯ.'!F71</f>
        <v>0</v>
      </c>
      <c r="AB71" s="10">
        <f>'დამტკ. საკუთ.'!F71</f>
        <v>0</v>
      </c>
      <c r="AC71" s="10">
        <f>'ცვლილ. ბიუჯ.'!G71</f>
        <v>0</v>
      </c>
      <c r="AD71" s="10">
        <f>'ცვლილ. საკუთ.'!G71</f>
        <v>0</v>
      </c>
      <c r="AE71" s="10">
        <f>'მთავრ. ფონდი'!G71</f>
        <v>0</v>
      </c>
      <c r="AF71" s="10">
        <f>'პრეზ. ფონდი'!G71</f>
        <v>0</v>
      </c>
      <c r="AG71" s="10">
        <f>'დაზუსტ. ნაერთი'!F71</f>
        <v>0</v>
      </c>
      <c r="AH71" s="10">
        <f>'დაზუსტ. ბიუჯ.'!F71</f>
        <v>0</v>
      </c>
      <c r="AI71" s="10">
        <f>'დაზუსტ. საკუთ.'!F71</f>
        <v>0</v>
      </c>
      <c r="AK71" s="10">
        <f t="shared" si="28"/>
        <v>0</v>
      </c>
      <c r="AL71" s="10">
        <f t="shared" si="29"/>
        <v>0</v>
      </c>
      <c r="AM71" s="10">
        <f t="shared" si="30"/>
        <v>0</v>
      </c>
      <c r="AN71" s="10">
        <f t="shared" si="30"/>
        <v>0</v>
      </c>
      <c r="AO71" s="10">
        <f t="shared" si="30"/>
        <v>0</v>
      </c>
      <c r="AP71" s="10">
        <f t="shared" si="30"/>
        <v>0</v>
      </c>
      <c r="AQ71" s="10">
        <f t="shared" si="20"/>
        <v>0</v>
      </c>
      <c r="AR71" s="10">
        <f t="shared" si="16"/>
        <v>0</v>
      </c>
      <c r="AS71" s="10">
        <f t="shared" si="16"/>
        <v>0</v>
      </c>
      <c r="AT71" s="10">
        <f t="shared" si="16"/>
        <v>0</v>
      </c>
      <c r="AV71" s="10">
        <f t="shared" si="31"/>
        <v>0</v>
      </c>
      <c r="AW71" s="10">
        <f>'დამტკ. ბიუჯ.'!G71</f>
        <v>0</v>
      </c>
      <c r="AX71" s="10">
        <f>'დამტკ. საკუთ.'!G71</f>
        <v>0</v>
      </c>
      <c r="AY71" s="10">
        <f>'ცვლილ. ბიუჯ.'!H71</f>
        <v>0</v>
      </c>
      <c r="AZ71" s="10">
        <f>'ცვლილ. საკუთ.'!H71</f>
        <v>0</v>
      </c>
      <c r="BA71" s="10">
        <f>'მთავრ. ფონდი'!H71</f>
        <v>0</v>
      </c>
      <c r="BB71" s="10">
        <f>'პრეზ. ფონდი'!H71</f>
        <v>0</v>
      </c>
      <c r="BC71" s="10">
        <f>'დაზუსტ. ნაერთი'!G71</f>
        <v>0</v>
      </c>
      <c r="BD71" s="10">
        <f>'დაზუსტ. ბიუჯ.'!G71</f>
        <v>0</v>
      </c>
      <c r="BE71" s="10">
        <f>'დაზუსტ. საკუთ.'!G71</f>
        <v>0</v>
      </c>
      <c r="BG71" s="10">
        <f t="shared" si="32"/>
        <v>0</v>
      </c>
      <c r="BH71" s="10">
        <f t="shared" si="32"/>
        <v>0</v>
      </c>
      <c r="BI71" s="10">
        <f t="shared" si="32"/>
        <v>0</v>
      </c>
      <c r="BJ71" s="10">
        <f t="shared" si="32"/>
        <v>0</v>
      </c>
      <c r="BK71" s="10">
        <f t="shared" si="21"/>
        <v>0</v>
      </c>
      <c r="BL71" s="10">
        <f t="shared" si="17"/>
        <v>0</v>
      </c>
      <c r="BM71" s="10">
        <f t="shared" si="17"/>
        <v>0</v>
      </c>
      <c r="BN71" s="10">
        <f t="shared" si="17"/>
        <v>0</v>
      </c>
      <c r="BO71" s="10">
        <f t="shared" si="17"/>
        <v>0</v>
      </c>
      <c r="BP71" s="10">
        <f t="shared" si="18"/>
        <v>0</v>
      </c>
      <c r="BR71" s="10">
        <f t="shared" si="33"/>
        <v>0</v>
      </c>
      <c r="BS71" s="10">
        <f>'დამტკ. ბიუჯ.'!H71</f>
        <v>0</v>
      </c>
      <c r="BT71" s="10">
        <f>'დამტკ. საკუთ.'!H71</f>
        <v>0</v>
      </c>
      <c r="BU71" s="10">
        <f>'ცვლილ. ბიუჯ.'!I71</f>
        <v>0</v>
      </c>
      <c r="BV71" s="10">
        <f>'ცვლილ. საკუთ.'!I71</f>
        <v>0</v>
      </c>
      <c r="BW71" s="10">
        <f>'მთავრ. ფონდი'!I71</f>
        <v>0</v>
      </c>
      <c r="BX71" s="10">
        <f>'პრეზ. ფონდი'!I71</f>
        <v>0</v>
      </c>
      <c r="BY71" s="10">
        <f>'დაზუსტ. ნაერთი'!H71</f>
        <v>0</v>
      </c>
      <c r="BZ71" s="10">
        <f>'დაზუსტ. ბიუჯ.'!H71</f>
        <v>0</v>
      </c>
      <c r="CA71" s="10">
        <f>'დაზუსტ. საკუთ.'!H71</f>
        <v>0</v>
      </c>
    </row>
    <row r="72" spans="1:79" x14ac:dyDescent="0.25">
      <c r="A72" t="str">
        <f t="shared" si="22"/>
        <v>b</v>
      </c>
      <c r="B72" s="5"/>
      <c r="C72" s="6" t="s">
        <v>18</v>
      </c>
      <c r="D72" s="7">
        <f t="shared" si="23"/>
        <v>0</v>
      </c>
      <c r="E72" s="7">
        <f t="shared" si="24"/>
        <v>0</v>
      </c>
      <c r="F72" s="7">
        <f t="shared" si="25"/>
        <v>0</v>
      </c>
      <c r="G72" s="7">
        <f t="shared" si="25"/>
        <v>0</v>
      </c>
      <c r="H72" s="7">
        <f t="shared" si="25"/>
        <v>0</v>
      </c>
      <c r="I72" s="7">
        <f t="shared" si="25"/>
        <v>0</v>
      </c>
      <c r="J72" s="7">
        <f t="shared" si="19"/>
        <v>0</v>
      </c>
      <c r="K72" s="7">
        <f t="shared" si="15"/>
        <v>0</v>
      </c>
      <c r="L72" s="7">
        <f t="shared" si="15"/>
        <v>0</v>
      </c>
      <c r="M72" s="7">
        <f t="shared" si="15"/>
        <v>0</v>
      </c>
      <c r="O72" s="7">
        <f t="shared" si="26"/>
        <v>0</v>
      </c>
      <c r="P72" s="7">
        <f>'დამტკ. ბიუჯ.'!E72</f>
        <v>0</v>
      </c>
      <c r="Q72" s="7">
        <f>'დამტკ. საკუთ.'!E72</f>
        <v>0</v>
      </c>
      <c r="R72" s="7">
        <f>'ცვლილ. ბიუჯ.'!F72</f>
        <v>0</v>
      </c>
      <c r="S72" s="7">
        <f>'ცვლილ. საკუთ.'!F72</f>
        <v>0</v>
      </c>
      <c r="T72" s="7">
        <f>'მთავრ. ფონდი'!F72</f>
        <v>0</v>
      </c>
      <c r="U72" s="7">
        <f>'პრეზ. ფონდი'!F72</f>
        <v>0</v>
      </c>
      <c r="V72" s="7">
        <f>'დაზუსტ. ნაერთი'!E72</f>
        <v>0</v>
      </c>
      <c r="W72" s="7">
        <f>'დაზუსტ. ბიუჯ.'!E72</f>
        <v>0</v>
      </c>
      <c r="X72" s="7">
        <f>'დაზუსტ. საკუთ.'!E72</f>
        <v>0</v>
      </c>
      <c r="Z72" s="7">
        <f t="shared" si="27"/>
        <v>0</v>
      </c>
      <c r="AA72" s="7">
        <f>'დამტკ. ბიუჯ.'!F72</f>
        <v>0</v>
      </c>
      <c r="AB72" s="7">
        <f>'დამტკ. საკუთ.'!F72</f>
        <v>0</v>
      </c>
      <c r="AC72" s="7">
        <f>'ცვლილ. ბიუჯ.'!G72</f>
        <v>0</v>
      </c>
      <c r="AD72" s="7">
        <f>'ცვლილ. საკუთ.'!G72</f>
        <v>0</v>
      </c>
      <c r="AE72" s="7">
        <f>'მთავრ. ფონდი'!G72</f>
        <v>0</v>
      </c>
      <c r="AF72" s="7">
        <f>'პრეზ. ფონდი'!G72</f>
        <v>0</v>
      </c>
      <c r="AG72" s="7">
        <f>'დაზუსტ. ნაერთი'!F72</f>
        <v>0</v>
      </c>
      <c r="AH72" s="7">
        <f>'დაზუსტ. ბიუჯ.'!F72</f>
        <v>0</v>
      </c>
      <c r="AI72" s="7">
        <f>'დაზუსტ. საკუთ.'!F72</f>
        <v>0</v>
      </c>
      <c r="AK72" s="7">
        <f t="shared" si="28"/>
        <v>0</v>
      </c>
      <c r="AL72" s="7">
        <f t="shared" si="29"/>
        <v>0</v>
      </c>
      <c r="AM72" s="7">
        <f t="shared" si="30"/>
        <v>0</v>
      </c>
      <c r="AN72" s="7">
        <f t="shared" si="30"/>
        <v>0</v>
      </c>
      <c r="AO72" s="7">
        <f t="shared" si="30"/>
        <v>0</v>
      </c>
      <c r="AP72" s="7">
        <f t="shared" si="30"/>
        <v>0</v>
      </c>
      <c r="AQ72" s="7">
        <f t="shared" si="20"/>
        <v>0</v>
      </c>
      <c r="AR72" s="7">
        <f t="shared" si="16"/>
        <v>0</v>
      </c>
      <c r="AS72" s="7">
        <f t="shared" si="16"/>
        <v>0</v>
      </c>
      <c r="AT72" s="7">
        <f t="shared" si="16"/>
        <v>0</v>
      </c>
      <c r="AV72" s="7">
        <f t="shared" si="31"/>
        <v>0</v>
      </c>
      <c r="AW72" s="7">
        <f>'დამტკ. ბიუჯ.'!G72</f>
        <v>0</v>
      </c>
      <c r="AX72" s="7">
        <f>'დამტკ. საკუთ.'!G72</f>
        <v>0</v>
      </c>
      <c r="AY72" s="7">
        <f>'ცვლილ. ბიუჯ.'!H72</f>
        <v>0</v>
      </c>
      <c r="AZ72" s="7">
        <f>'ცვლილ. საკუთ.'!H72</f>
        <v>0</v>
      </c>
      <c r="BA72" s="7">
        <f>'მთავრ. ფონდი'!H72</f>
        <v>0</v>
      </c>
      <c r="BB72" s="7">
        <f>'პრეზ. ფონდი'!H72</f>
        <v>0</v>
      </c>
      <c r="BC72" s="7">
        <f>'დაზუსტ. ნაერთი'!G72</f>
        <v>0</v>
      </c>
      <c r="BD72" s="7">
        <f>'დაზუსტ. ბიუჯ.'!G72</f>
        <v>0</v>
      </c>
      <c r="BE72" s="7">
        <f>'დაზუსტ. საკუთ.'!G72</f>
        <v>0</v>
      </c>
      <c r="BG72" s="7">
        <f t="shared" si="32"/>
        <v>0</v>
      </c>
      <c r="BH72" s="7">
        <f t="shared" si="32"/>
        <v>0</v>
      </c>
      <c r="BI72" s="7">
        <f t="shared" si="32"/>
        <v>0</v>
      </c>
      <c r="BJ72" s="7">
        <f t="shared" si="32"/>
        <v>0</v>
      </c>
      <c r="BK72" s="7">
        <f t="shared" si="21"/>
        <v>0</v>
      </c>
      <c r="BL72" s="7">
        <f t="shared" si="17"/>
        <v>0</v>
      </c>
      <c r="BM72" s="7">
        <f t="shared" si="17"/>
        <v>0</v>
      </c>
      <c r="BN72" s="7">
        <f t="shared" si="17"/>
        <v>0</v>
      </c>
      <c r="BO72" s="7">
        <f t="shared" si="17"/>
        <v>0</v>
      </c>
      <c r="BP72" s="7">
        <f t="shared" si="18"/>
        <v>0</v>
      </c>
      <c r="BR72" s="7">
        <f t="shared" si="33"/>
        <v>0</v>
      </c>
      <c r="BS72" s="7">
        <f>'დამტკ. ბიუჯ.'!H72</f>
        <v>0</v>
      </c>
      <c r="BT72" s="7">
        <f>'დამტკ. საკუთ.'!H72</f>
        <v>0</v>
      </c>
      <c r="BU72" s="7">
        <f>'ცვლილ. ბიუჯ.'!I72</f>
        <v>0</v>
      </c>
      <c r="BV72" s="7">
        <f>'ცვლილ. საკუთ.'!I72</f>
        <v>0</v>
      </c>
      <c r="BW72" s="7">
        <f>'მთავრ. ფონდი'!I72</f>
        <v>0</v>
      </c>
      <c r="BX72" s="7">
        <f>'პრეზ. ფონდი'!I72</f>
        <v>0</v>
      </c>
      <c r="BY72" s="7">
        <f>'დაზუსტ. ნაერთი'!H72</f>
        <v>0</v>
      </c>
      <c r="BZ72" s="7">
        <f>'დაზუსტ. ბიუჯ.'!H72</f>
        <v>0</v>
      </c>
      <c r="CA72" s="7">
        <f>'დაზუსტ. საკუთ.'!H72</f>
        <v>0</v>
      </c>
    </row>
    <row r="73" spans="1:79" x14ac:dyDescent="0.25">
      <c r="A73" t="str">
        <f t="shared" si="22"/>
        <v>b</v>
      </c>
      <c r="B73" s="5"/>
      <c r="C73" s="6" t="s">
        <v>19</v>
      </c>
      <c r="D73" s="7">
        <f t="shared" si="23"/>
        <v>0</v>
      </c>
      <c r="E73" s="7">
        <f t="shared" si="24"/>
        <v>0</v>
      </c>
      <c r="F73" s="7">
        <f t="shared" si="25"/>
        <v>0</v>
      </c>
      <c r="G73" s="7">
        <f t="shared" si="25"/>
        <v>0</v>
      </c>
      <c r="H73" s="7">
        <f t="shared" si="25"/>
        <v>0</v>
      </c>
      <c r="I73" s="7">
        <f t="shared" si="25"/>
        <v>0</v>
      </c>
      <c r="J73" s="7">
        <f t="shared" si="19"/>
        <v>0</v>
      </c>
      <c r="K73" s="7">
        <f t="shared" si="15"/>
        <v>0</v>
      </c>
      <c r="L73" s="7">
        <f t="shared" si="15"/>
        <v>0</v>
      </c>
      <c r="M73" s="7">
        <f t="shared" si="15"/>
        <v>0</v>
      </c>
      <c r="O73" s="7">
        <f t="shared" si="26"/>
        <v>0</v>
      </c>
      <c r="P73" s="7">
        <f>'დამტკ. ბიუჯ.'!E73</f>
        <v>0</v>
      </c>
      <c r="Q73" s="7">
        <f>'დამტკ. საკუთ.'!E73</f>
        <v>0</v>
      </c>
      <c r="R73" s="7">
        <f>'ცვლილ. ბიუჯ.'!F73</f>
        <v>0</v>
      </c>
      <c r="S73" s="7">
        <f>'ცვლილ. საკუთ.'!F73</f>
        <v>0</v>
      </c>
      <c r="T73" s="7">
        <f>'მთავრ. ფონდი'!F73</f>
        <v>0</v>
      </c>
      <c r="U73" s="7">
        <f>'პრეზ. ფონდი'!F73</f>
        <v>0</v>
      </c>
      <c r="V73" s="7">
        <f>'დაზუსტ. ნაერთი'!E73</f>
        <v>0</v>
      </c>
      <c r="W73" s="7">
        <f>'დაზუსტ. ბიუჯ.'!E73</f>
        <v>0</v>
      </c>
      <c r="X73" s="7">
        <f>'დაზუსტ. საკუთ.'!E73</f>
        <v>0</v>
      </c>
      <c r="Z73" s="7">
        <f t="shared" si="27"/>
        <v>0</v>
      </c>
      <c r="AA73" s="7">
        <f>'დამტკ. ბიუჯ.'!F73</f>
        <v>0</v>
      </c>
      <c r="AB73" s="7">
        <f>'დამტკ. საკუთ.'!F73</f>
        <v>0</v>
      </c>
      <c r="AC73" s="7">
        <f>'ცვლილ. ბიუჯ.'!G73</f>
        <v>0</v>
      </c>
      <c r="AD73" s="7">
        <f>'ცვლილ. საკუთ.'!G73</f>
        <v>0</v>
      </c>
      <c r="AE73" s="7">
        <f>'მთავრ. ფონდი'!G73</f>
        <v>0</v>
      </c>
      <c r="AF73" s="7">
        <f>'პრეზ. ფონდი'!G73</f>
        <v>0</v>
      </c>
      <c r="AG73" s="7">
        <f>'დაზუსტ. ნაერთი'!F73</f>
        <v>0</v>
      </c>
      <c r="AH73" s="7">
        <f>'დაზუსტ. ბიუჯ.'!F73</f>
        <v>0</v>
      </c>
      <c r="AI73" s="7">
        <f>'დაზუსტ. საკუთ.'!F73</f>
        <v>0</v>
      </c>
      <c r="AK73" s="7">
        <f t="shared" si="28"/>
        <v>0</v>
      </c>
      <c r="AL73" s="7">
        <f t="shared" si="29"/>
        <v>0</v>
      </c>
      <c r="AM73" s="7">
        <f t="shared" si="30"/>
        <v>0</v>
      </c>
      <c r="AN73" s="7">
        <f t="shared" si="30"/>
        <v>0</v>
      </c>
      <c r="AO73" s="7">
        <f t="shared" si="30"/>
        <v>0</v>
      </c>
      <c r="AP73" s="7">
        <f t="shared" si="30"/>
        <v>0</v>
      </c>
      <c r="AQ73" s="7">
        <f t="shared" si="20"/>
        <v>0</v>
      </c>
      <c r="AR73" s="7">
        <f t="shared" si="16"/>
        <v>0</v>
      </c>
      <c r="AS73" s="7">
        <f t="shared" si="16"/>
        <v>0</v>
      </c>
      <c r="AT73" s="7">
        <f t="shared" si="16"/>
        <v>0</v>
      </c>
      <c r="AV73" s="7">
        <f t="shared" si="31"/>
        <v>0</v>
      </c>
      <c r="AW73" s="7">
        <f>'დამტკ. ბიუჯ.'!G73</f>
        <v>0</v>
      </c>
      <c r="AX73" s="7">
        <f>'დამტკ. საკუთ.'!G73</f>
        <v>0</v>
      </c>
      <c r="AY73" s="7">
        <f>'ცვლილ. ბიუჯ.'!H73</f>
        <v>0</v>
      </c>
      <c r="AZ73" s="7">
        <f>'ცვლილ. საკუთ.'!H73</f>
        <v>0</v>
      </c>
      <c r="BA73" s="7">
        <f>'მთავრ. ფონდი'!H73</f>
        <v>0</v>
      </c>
      <c r="BB73" s="7">
        <f>'პრეზ. ფონდი'!H73</f>
        <v>0</v>
      </c>
      <c r="BC73" s="7">
        <f>'დაზუსტ. ნაერთი'!G73</f>
        <v>0</v>
      </c>
      <c r="BD73" s="7">
        <f>'დაზუსტ. ბიუჯ.'!G73</f>
        <v>0</v>
      </c>
      <c r="BE73" s="7">
        <f>'დაზუსტ. საკუთ.'!G73</f>
        <v>0</v>
      </c>
      <c r="BG73" s="7">
        <f t="shared" si="32"/>
        <v>0</v>
      </c>
      <c r="BH73" s="7">
        <f t="shared" si="32"/>
        <v>0</v>
      </c>
      <c r="BI73" s="7">
        <f t="shared" si="32"/>
        <v>0</v>
      </c>
      <c r="BJ73" s="7">
        <f t="shared" si="32"/>
        <v>0</v>
      </c>
      <c r="BK73" s="7">
        <f t="shared" si="21"/>
        <v>0</v>
      </c>
      <c r="BL73" s="7">
        <f t="shared" si="17"/>
        <v>0</v>
      </c>
      <c r="BM73" s="7">
        <f t="shared" si="17"/>
        <v>0</v>
      </c>
      <c r="BN73" s="7">
        <f t="shared" si="17"/>
        <v>0</v>
      </c>
      <c r="BO73" s="7">
        <f t="shared" si="17"/>
        <v>0</v>
      </c>
      <c r="BP73" s="7">
        <f t="shared" si="18"/>
        <v>0</v>
      </c>
      <c r="BR73" s="7">
        <f t="shared" si="33"/>
        <v>0</v>
      </c>
      <c r="BS73" s="7">
        <f>'დამტკ. ბიუჯ.'!H73</f>
        <v>0</v>
      </c>
      <c r="BT73" s="7">
        <f>'დამტკ. საკუთ.'!H73</f>
        <v>0</v>
      </c>
      <c r="BU73" s="7">
        <f>'ცვლილ. ბიუჯ.'!I73</f>
        <v>0</v>
      </c>
      <c r="BV73" s="7">
        <f>'ცვლილ. საკუთ.'!I73</f>
        <v>0</v>
      </c>
      <c r="BW73" s="7">
        <f>'მთავრ. ფონდი'!I73</f>
        <v>0</v>
      </c>
      <c r="BX73" s="7">
        <f>'პრეზ. ფონდი'!I73</f>
        <v>0</v>
      </c>
      <c r="BY73" s="7">
        <f>'დაზუსტ. ნაერთი'!H73</f>
        <v>0</v>
      </c>
      <c r="BZ73" s="7">
        <f>'დაზუსტ. ბიუჯ.'!H73</f>
        <v>0</v>
      </c>
      <c r="CA73" s="7">
        <f>'დაზუსტ. საკუთ.'!H73</f>
        <v>0</v>
      </c>
    </row>
    <row r="74" spans="1:79" ht="15.75" thickBot="1" x14ac:dyDescent="0.3">
      <c r="A74" t="str">
        <f t="shared" si="22"/>
        <v>b</v>
      </c>
      <c r="B74" s="11"/>
      <c r="C74" s="12" t="s">
        <v>20</v>
      </c>
      <c r="D74" s="13">
        <f t="shared" si="23"/>
        <v>0</v>
      </c>
      <c r="E74" s="13">
        <f t="shared" si="24"/>
        <v>0</v>
      </c>
      <c r="F74" s="13">
        <f t="shared" si="25"/>
        <v>0</v>
      </c>
      <c r="G74" s="13">
        <f t="shared" si="25"/>
        <v>0</v>
      </c>
      <c r="H74" s="13">
        <f t="shared" si="25"/>
        <v>0</v>
      </c>
      <c r="I74" s="13">
        <f t="shared" si="25"/>
        <v>0</v>
      </c>
      <c r="J74" s="13">
        <f t="shared" si="19"/>
        <v>0</v>
      </c>
      <c r="K74" s="13">
        <f t="shared" si="15"/>
        <v>0</v>
      </c>
      <c r="L74" s="13">
        <f t="shared" si="15"/>
        <v>0</v>
      </c>
      <c r="M74" s="13">
        <f t="shared" si="15"/>
        <v>0</v>
      </c>
      <c r="O74" s="13">
        <f t="shared" si="26"/>
        <v>0</v>
      </c>
      <c r="P74" s="13">
        <f>'დამტკ. ბიუჯ.'!E74</f>
        <v>0</v>
      </c>
      <c r="Q74" s="13">
        <f>'დამტკ. საკუთ.'!E74</f>
        <v>0</v>
      </c>
      <c r="R74" s="13">
        <f>'ცვლილ. ბიუჯ.'!F74</f>
        <v>0</v>
      </c>
      <c r="S74" s="13">
        <f>'ცვლილ. საკუთ.'!F74</f>
        <v>0</v>
      </c>
      <c r="T74" s="13">
        <f>'მთავრ. ფონდი'!F74</f>
        <v>0</v>
      </c>
      <c r="U74" s="13">
        <f>'პრეზ. ფონდი'!F74</f>
        <v>0</v>
      </c>
      <c r="V74" s="13">
        <f>'დაზუსტ. ნაერთი'!E74</f>
        <v>0</v>
      </c>
      <c r="W74" s="13">
        <f>'დაზუსტ. ბიუჯ.'!E74</f>
        <v>0</v>
      </c>
      <c r="X74" s="13">
        <f>'დაზუსტ. საკუთ.'!E74</f>
        <v>0</v>
      </c>
      <c r="Z74" s="13">
        <f t="shared" si="27"/>
        <v>0</v>
      </c>
      <c r="AA74" s="13">
        <f>'დამტკ. ბიუჯ.'!F74</f>
        <v>0</v>
      </c>
      <c r="AB74" s="13">
        <f>'დამტკ. საკუთ.'!F74</f>
        <v>0</v>
      </c>
      <c r="AC74" s="13">
        <f>'ცვლილ. ბიუჯ.'!G74</f>
        <v>0</v>
      </c>
      <c r="AD74" s="13">
        <f>'ცვლილ. საკუთ.'!G74</f>
        <v>0</v>
      </c>
      <c r="AE74" s="13">
        <f>'მთავრ. ფონდი'!G74</f>
        <v>0</v>
      </c>
      <c r="AF74" s="13">
        <f>'პრეზ. ფონდი'!G74</f>
        <v>0</v>
      </c>
      <c r="AG74" s="13">
        <f>'დაზუსტ. ნაერთი'!F74</f>
        <v>0</v>
      </c>
      <c r="AH74" s="13">
        <f>'დაზუსტ. ბიუჯ.'!F74</f>
        <v>0</v>
      </c>
      <c r="AI74" s="13">
        <f>'დაზუსტ. საკუთ.'!F74</f>
        <v>0</v>
      </c>
      <c r="AK74" s="13">
        <f t="shared" si="28"/>
        <v>0</v>
      </c>
      <c r="AL74" s="13">
        <f t="shared" si="29"/>
        <v>0</v>
      </c>
      <c r="AM74" s="13">
        <f t="shared" si="30"/>
        <v>0</v>
      </c>
      <c r="AN74" s="13">
        <f t="shared" si="30"/>
        <v>0</v>
      </c>
      <c r="AO74" s="13">
        <f t="shared" si="30"/>
        <v>0</v>
      </c>
      <c r="AP74" s="13">
        <f t="shared" si="30"/>
        <v>0</v>
      </c>
      <c r="AQ74" s="13">
        <f t="shared" si="20"/>
        <v>0</v>
      </c>
      <c r="AR74" s="13">
        <f t="shared" si="16"/>
        <v>0</v>
      </c>
      <c r="AS74" s="13">
        <f t="shared" si="16"/>
        <v>0</v>
      </c>
      <c r="AT74" s="13">
        <f t="shared" si="16"/>
        <v>0</v>
      </c>
      <c r="AV74" s="13">
        <f t="shared" si="31"/>
        <v>0</v>
      </c>
      <c r="AW74" s="13">
        <f>'დამტკ. ბიუჯ.'!G74</f>
        <v>0</v>
      </c>
      <c r="AX74" s="13">
        <f>'დამტკ. საკუთ.'!G74</f>
        <v>0</v>
      </c>
      <c r="AY74" s="13">
        <f>'ცვლილ. ბიუჯ.'!H74</f>
        <v>0</v>
      </c>
      <c r="AZ74" s="13">
        <f>'ცვლილ. საკუთ.'!H74</f>
        <v>0</v>
      </c>
      <c r="BA74" s="13">
        <f>'მთავრ. ფონდი'!H74</f>
        <v>0</v>
      </c>
      <c r="BB74" s="13">
        <f>'პრეზ. ფონდი'!H74</f>
        <v>0</v>
      </c>
      <c r="BC74" s="13">
        <f>'დაზუსტ. ნაერთი'!G74</f>
        <v>0</v>
      </c>
      <c r="BD74" s="13">
        <f>'დაზუსტ. ბიუჯ.'!G74</f>
        <v>0</v>
      </c>
      <c r="BE74" s="13">
        <f>'დაზუსტ. საკუთ.'!G74</f>
        <v>0</v>
      </c>
      <c r="BG74" s="13">
        <f t="shared" si="32"/>
        <v>0</v>
      </c>
      <c r="BH74" s="13">
        <f t="shared" si="32"/>
        <v>0</v>
      </c>
      <c r="BI74" s="13">
        <f t="shared" si="32"/>
        <v>0</v>
      </c>
      <c r="BJ74" s="13">
        <f t="shared" si="32"/>
        <v>0</v>
      </c>
      <c r="BK74" s="13">
        <f t="shared" si="21"/>
        <v>0</v>
      </c>
      <c r="BL74" s="13">
        <f t="shared" si="17"/>
        <v>0</v>
      </c>
      <c r="BM74" s="13">
        <f t="shared" si="17"/>
        <v>0</v>
      </c>
      <c r="BN74" s="13">
        <f t="shared" si="17"/>
        <v>0</v>
      </c>
      <c r="BO74" s="13">
        <f t="shared" si="17"/>
        <v>0</v>
      </c>
      <c r="BP74" s="13">
        <f t="shared" si="18"/>
        <v>0</v>
      </c>
      <c r="BR74" s="13">
        <f t="shared" si="33"/>
        <v>0</v>
      </c>
      <c r="BS74" s="13">
        <f>'დამტკ. ბიუჯ.'!H74</f>
        <v>0</v>
      </c>
      <c r="BT74" s="13">
        <f>'დამტკ. საკუთ.'!H74</f>
        <v>0</v>
      </c>
      <c r="BU74" s="13">
        <f>'ცვლილ. ბიუჯ.'!I74</f>
        <v>0</v>
      </c>
      <c r="BV74" s="13">
        <f>'ცვლილ. საკუთ.'!I74</f>
        <v>0</v>
      </c>
      <c r="BW74" s="13">
        <f>'მთავრ. ფონდი'!I74</f>
        <v>0</v>
      </c>
      <c r="BX74" s="13">
        <f>'პრეზ. ფონდი'!I74</f>
        <v>0</v>
      </c>
      <c r="BY74" s="13">
        <f>'დაზუსტ. ნაერთი'!H74</f>
        <v>0</v>
      </c>
      <c r="BZ74" s="13">
        <f>'დაზუსტ. ბიუჯ.'!H74</f>
        <v>0</v>
      </c>
      <c r="CA74" s="13">
        <f>'დაზუსტ. საკუთ.'!H74</f>
        <v>0</v>
      </c>
    </row>
    <row r="75" spans="1:79" ht="31.5" thickTop="1" thickBot="1" x14ac:dyDescent="0.3">
      <c r="A75" t="str">
        <f t="shared" si="22"/>
        <v>a</v>
      </c>
      <c r="B75" s="3" t="s">
        <v>30</v>
      </c>
      <c r="C75" s="4" t="s">
        <v>31</v>
      </c>
      <c r="D75" s="4">
        <f t="shared" si="23"/>
        <v>100000</v>
      </c>
      <c r="E75" s="4">
        <f t="shared" si="24"/>
        <v>100000</v>
      </c>
      <c r="F75" s="4">
        <f t="shared" si="25"/>
        <v>0</v>
      </c>
      <c r="G75" s="4">
        <f t="shared" si="25"/>
        <v>0</v>
      </c>
      <c r="H75" s="4">
        <f t="shared" si="25"/>
        <v>0</v>
      </c>
      <c r="I75" s="4">
        <f t="shared" si="25"/>
        <v>0</v>
      </c>
      <c r="J75" s="4">
        <f t="shared" si="19"/>
        <v>0</v>
      </c>
      <c r="K75" s="4">
        <f t="shared" si="15"/>
        <v>100000</v>
      </c>
      <c r="L75" s="4">
        <f t="shared" si="15"/>
        <v>100000</v>
      </c>
      <c r="M75" s="4">
        <f t="shared" si="15"/>
        <v>0</v>
      </c>
      <c r="O75" s="4">
        <f t="shared" si="26"/>
        <v>18000</v>
      </c>
      <c r="P75" s="4">
        <f>'დამტკ. ბიუჯ.'!E75</f>
        <v>18000</v>
      </c>
      <c r="Q75" s="4">
        <f>'დამტკ. საკუთ.'!E75</f>
        <v>0</v>
      </c>
      <c r="R75" s="4">
        <f>'ცვლილ. ბიუჯ.'!F75</f>
        <v>0</v>
      </c>
      <c r="S75" s="4">
        <f>'ცვლილ. საკუთ.'!F75</f>
        <v>0</v>
      </c>
      <c r="T75" s="4">
        <f>'მთავრ. ფონდი'!F75</f>
        <v>0</v>
      </c>
      <c r="U75" s="4">
        <f>'პრეზ. ფონდი'!F75</f>
        <v>0</v>
      </c>
      <c r="V75" s="4">
        <f>'დაზუსტ. ნაერთი'!E75</f>
        <v>18000</v>
      </c>
      <c r="W75" s="4">
        <f>'დაზუსტ. ბიუჯ.'!E75</f>
        <v>18000</v>
      </c>
      <c r="X75" s="4">
        <f>'დაზუსტ. საკუთ.'!E75</f>
        <v>0</v>
      </c>
      <c r="Z75" s="4">
        <f t="shared" si="27"/>
        <v>23000</v>
      </c>
      <c r="AA75" s="4">
        <f>'დამტკ. ბიუჯ.'!F75</f>
        <v>23000</v>
      </c>
      <c r="AB75" s="4">
        <f>'დამტკ. საკუთ.'!F75</f>
        <v>0</v>
      </c>
      <c r="AC75" s="4">
        <f>'ცვლილ. ბიუჯ.'!G75</f>
        <v>0</v>
      </c>
      <c r="AD75" s="4">
        <f>'ცვლილ. საკუთ.'!G75</f>
        <v>0</v>
      </c>
      <c r="AE75" s="4">
        <f>'მთავრ. ფონდი'!G75</f>
        <v>0</v>
      </c>
      <c r="AF75" s="4">
        <f>'პრეზ. ფონდი'!G75</f>
        <v>0</v>
      </c>
      <c r="AG75" s="4">
        <f>'დაზუსტ. ნაერთი'!F75</f>
        <v>23000</v>
      </c>
      <c r="AH75" s="4">
        <f>'დაზუსტ. ბიუჯ.'!F75</f>
        <v>23000</v>
      </c>
      <c r="AI75" s="4">
        <f>'დაზუსტ. საკუთ.'!F75</f>
        <v>0</v>
      </c>
      <c r="AK75" s="4">
        <f t="shared" si="28"/>
        <v>41000</v>
      </c>
      <c r="AL75" s="4">
        <f t="shared" si="29"/>
        <v>41000</v>
      </c>
      <c r="AM75" s="4">
        <f t="shared" si="30"/>
        <v>0</v>
      </c>
      <c r="AN75" s="4">
        <f t="shared" si="30"/>
        <v>0</v>
      </c>
      <c r="AO75" s="4">
        <f t="shared" si="30"/>
        <v>0</v>
      </c>
      <c r="AP75" s="4">
        <f t="shared" si="30"/>
        <v>0</v>
      </c>
      <c r="AQ75" s="4">
        <f t="shared" si="20"/>
        <v>0</v>
      </c>
      <c r="AR75" s="4">
        <f t="shared" si="16"/>
        <v>41000</v>
      </c>
      <c r="AS75" s="4">
        <f t="shared" si="16"/>
        <v>41000</v>
      </c>
      <c r="AT75" s="4">
        <f t="shared" si="16"/>
        <v>0</v>
      </c>
      <c r="AV75" s="4">
        <f t="shared" si="31"/>
        <v>27000</v>
      </c>
      <c r="AW75" s="4">
        <f>'დამტკ. ბიუჯ.'!G75</f>
        <v>27000</v>
      </c>
      <c r="AX75" s="4">
        <f>'დამტკ. საკუთ.'!G75</f>
        <v>0</v>
      </c>
      <c r="AY75" s="4">
        <f>'ცვლილ. ბიუჯ.'!H75</f>
        <v>0</v>
      </c>
      <c r="AZ75" s="4">
        <f>'ცვლილ. საკუთ.'!H75</f>
        <v>0</v>
      </c>
      <c r="BA75" s="4">
        <f>'მთავრ. ფონდი'!H75</f>
        <v>0</v>
      </c>
      <c r="BB75" s="4">
        <f>'პრეზ. ფონდი'!H75</f>
        <v>0</v>
      </c>
      <c r="BC75" s="4">
        <f>'დაზუსტ. ნაერთი'!G75</f>
        <v>27000</v>
      </c>
      <c r="BD75" s="4">
        <f>'დაზუსტ. ბიუჯ.'!G75</f>
        <v>27000</v>
      </c>
      <c r="BE75" s="4">
        <f>'დაზუსტ. საკუთ.'!G75</f>
        <v>0</v>
      </c>
      <c r="BG75" s="4">
        <f t="shared" si="32"/>
        <v>68000</v>
      </c>
      <c r="BH75" s="4">
        <f t="shared" si="32"/>
        <v>68000</v>
      </c>
      <c r="BI75" s="4">
        <f t="shared" si="32"/>
        <v>0</v>
      </c>
      <c r="BJ75" s="4">
        <f t="shared" si="32"/>
        <v>0</v>
      </c>
      <c r="BK75" s="4">
        <f t="shared" si="21"/>
        <v>0</v>
      </c>
      <c r="BL75" s="4">
        <f t="shared" si="17"/>
        <v>0</v>
      </c>
      <c r="BM75" s="4">
        <f t="shared" si="17"/>
        <v>0</v>
      </c>
      <c r="BN75" s="4">
        <f t="shared" si="17"/>
        <v>68000</v>
      </c>
      <c r="BO75" s="4">
        <f t="shared" si="17"/>
        <v>68000</v>
      </c>
      <c r="BP75" s="4">
        <f t="shared" si="18"/>
        <v>0</v>
      </c>
      <c r="BR75" s="4">
        <f t="shared" si="33"/>
        <v>32000</v>
      </c>
      <c r="BS75" s="4">
        <f>'დამტკ. ბიუჯ.'!H75</f>
        <v>32000</v>
      </c>
      <c r="BT75" s="4">
        <f>'დამტკ. საკუთ.'!H75</f>
        <v>0</v>
      </c>
      <c r="BU75" s="4">
        <f>'ცვლილ. ბიუჯ.'!I75</f>
        <v>0</v>
      </c>
      <c r="BV75" s="4">
        <f>'ცვლილ. საკუთ.'!I75</f>
        <v>0</v>
      </c>
      <c r="BW75" s="4">
        <f>'მთავრ. ფონდი'!I75</f>
        <v>0</v>
      </c>
      <c r="BX75" s="4">
        <f>'პრეზ. ფონდი'!I75</f>
        <v>0</v>
      </c>
      <c r="BY75" s="4">
        <f>'დაზუსტ. ნაერთი'!H75</f>
        <v>32000</v>
      </c>
      <c r="BZ75" s="4">
        <f>'დაზუსტ. ბიუჯ.'!H75</f>
        <v>32000</v>
      </c>
      <c r="CA75" s="4">
        <f>'დაზუსტ. საკუთ.'!H75</f>
        <v>0</v>
      </c>
    </row>
    <row r="76" spans="1:79" ht="15.75" thickTop="1" x14ac:dyDescent="0.25">
      <c r="A76" t="str">
        <f t="shared" si="22"/>
        <v>a</v>
      </c>
      <c r="B76" s="5"/>
      <c r="C76" s="6" t="s">
        <v>10</v>
      </c>
      <c r="D76" s="7">
        <f t="shared" si="23"/>
        <v>100000</v>
      </c>
      <c r="E76" s="7">
        <f t="shared" si="24"/>
        <v>100000</v>
      </c>
      <c r="F76" s="7">
        <f t="shared" si="25"/>
        <v>0</v>
      </c>
      <c r="G76" s="7">
        <f t="shared" si="25"/>
        <v>0</v>
      </c>
      <c r="H76" s="7">
        <f t="shared" si="25"/>
        <v>0</v>
      </c>
      <c r="I76" s="7">
        <f t="shared" si="25"/>
        <v>0</v>
      </c>
      <c r="J76" s="7">
        <f t="shared" si="19"/>
        <v>0</v>
      </c>
      <c r="K76" s="7">
        <f t="shared" si="15"/>
        <v>100000</v>
      </c>
      <c r="L76" s="7">
        <f t="shared" si="15"/>
        <v>100000</v>
      </c>
      <c r="M76" s="7">
        <f t="shared" si="15"/>
        <v>0</v>
      </c>
      <c r="O76" s="7">
        <f t="shared" si="26"/>
        <v>18000</v>
      </c>
      <c r="P76" s="7">
        <f>'დამტკ. ბიუჯ.'!E76</f>
        <v>18000</v>
      </c>
      <c r="Q76" s="7">
        <f>'დამტკ. საკუთ.'!E76</f>
        <v>0</v>
      </c>
      <c r="R76" s="7">
        <f>'ცვლილ. ბიუჯ.'!F76</f>
        <v>0</v>
      </c>
      <c r="S76" s="7">
        <f>'ცვლილ. საკუთ.'!F76</f>
        <v>0</v>
      </c>
      <c r="T76" s="7">
        <f>'მთავრ. ფონდი'!F76</f>
        <v>0</v>
      </c>
      <c r="U76" s="7">
        <f>'პრეზ. ფონდი'!F76</f>
        <v>0</v>
      </c>
      <c r="V76" s="7">
        <f>'დაზუსტ. ნაერთი'!E76</f>
        <v>18000</v>
      </c>
      <c r="W76" s="7">
        <f>'დაზუსტ. ბიუჯ.'!E76</f>
        <v>18000</v>
      </c>
      <c r="X76" s="7">
        <f>'დაზუსტ. საკუთ.'!E76</f>
        <v>0</v>
      </c>
      <c r="Z76" s="7">
        <f t="shared" si="27"/>
        <v>23000</v>
      </c>
      <c r="AA76" s="7">
        <f>'დამტკ. ბიუჯ.'!F76</f>
        <v>23000</v>
      </c>
      <c r="AB76" s="7">
        <f>'დამტკ. საკუთ.'!F76</f>
        <v>0</v>
      </c>
      <c r="AC76" s="7">
        <f>'ცვლილ. ბიუჯ.'!G76</f>
        <v>0</v>
      </c>
      <c r="AD76" s="7">
        <f>'ცვლილ. საკუთ.'!G76</f>
        <v>0</v>
      </c>
      <c r="AE76" s="7">
        <f>'მთავრ. ფონდი'!G76</f>
        <v>0</v>
      </c>
      <c r="AF76" s="7">
        <f>'პრეზ. ფონდი'!G76</f>
        <v>0</v>
      </c>
      <c r="AG76" s="7">
        <f>'დაზუსტ. ნაერთი'!F76</f>
        <v>23000</v>
      </c>
      <c r="AH76" s="7">
        <f>'დაზუსტ. ბიუჯ.'!F76</f>
        <v>23000</v>
      </c>
      <c r="AI76" s="7">
        <f>'დაზუსტ. საკუთ.'!F76</f>
        <v>0</v>
      </c>
      <c r="AK76" s="7">
        <f t="shared" si="28"/>
        <v>41000</v>
      </c>
      <c r="AL76" s="7">
        <f t="shared" si="29"/>
        <v>41000</v>
      </c>
      <c r="AM76" s="7">
        <f t="shared" si="30"/>
        <v>0</v>
      </c>
      <c r="AN76" s="7">
        <f t="shared" si="30"/>
        <v>0</v>
      </c>
      <c r="AO76" s="7">
        <f t="shared" si="30"/>
        <v>0</v>
      </c>
      <c r="AP76" s="7">
        <f t="shared" si="30"/>
        <v>0</v>
      </c>
      <c r="AQ76" s="7">
        <f t="shared" si="20"/>
        <v>0</v>
      </c>
      <c r="AR76" s="7">
        <f t="shared" si="16"/>
        <v>41000</v>
      </c>
      <c r="AS76" s="7">
        <f t="shared" si="16"/>
        <v>41000</v>
      </c>
      <c r="AT76" s="7">
        <f t="shared" si="16"/>
        <v>0</v>
      </c>
      <c r="AV76" s="7">
        <f t="shared" si="31"/>
        <v>27000</v>
      </c>
      <c r="AW76" s="7">
        <f>'დამტკ. ბიუჯ.'!G76</f>
        <v>27000</v>
      </c>
      <c r="AX76" s="7">
        <f>'დამტკ. საკუთ.'!G76</f>
        <v>0</v>
      </c>
      <c r="AY76" s="7">
        <f>'ცვლილ. ბიუჯ.'!H76</f>
        <v>0</v>
      </c>
      <c r="AZ76" s="7">
        <f>'ცვლილ. საკუთ.'!H76</f>
        <v>0</v>
      </c>
      <c r="BA76" s="7">
        <f>'მთავრ. ფონდი'!H76</f>
        <v>0</v>
      </c>
      <c r="BB76" s="7">
        <f>'პრეზ. ფონდი'!H76</f>
        <v>0</v>
      </c>
      <c r="BC76" s="7">
        <f>'დაზუსტ. ნაერთი'!G76</f>
        <v>27000</v>
      </c>
      <c r="BD76" s="7">
        <f>'დაზუსტ. ბიუჯ.'!G76</f>
        <v>27000</v>
      </c>
      <c r="BE76" s="7">
        <f>'დაზუსტ. საკუთ.'!G76</f>
        <v>0</v>
      </c>
      <c r="BG76" s="7">
        <f t="shared" si="32"/>
        <v>68000</v>
      </c>
      <c r="BH76" s="7">
        <f t="shared" si="32"/>
        <v>68000</v>
      </c>
      <c r="BI76" s="7">
        <f t="shared" si="32"/>
        <v>0</v>
      </c>
      <c r="BJ76" s="7">
        <f t="shared" si="32"/>
        <v>0</v>
      </c>
      <c r="BK76" s="7">
        <f t="shared" si="21"/>
        <v>0</v>
      </c>
      <c r="BL76" s="7">
        <f t="shared" si="17"/>
        <v>0</v>
      </c>
      <c r="BM76" s="7">
        <f t="shared" si="17"/>
        <v>0</v>
      </c>
      <c r="BN76" s="7">
        <f t="shared" si="17"/>
        <v>68000</v>
      </c>
      <c r="BO76" s="7">
        <f t="shared" si="17"/>
        <v>68000</v>
      </c>
      <c r="BP76" s="7">
        <f t="shared" si="18"/>
        <v>0</v>
      </c>
      <c r="BR76" s="7">
        <f t="shared" si="33"/>
        <v>32000</v>
      </c>
      <c r="BS76" s="7">
        <f>'დამტკ. ბიუჯ.'!H76</f>
        <v>32000</v>
      </c>
      <c r="BT76" s="7">
        <f>'დამტკ. საკუთ.'!H76</f>
        <v>0</v>
      </c>
      <c r="BU76" s="7">
        <f>'ცვლილ. ბიუჯ.'!I76</f>
        <v>0</v>
      </c>
      <c r="BV76" s="7">
        <f>'ცვლილ. საკუთ.'!I76</f>
        <v>0</v>
      </c>
      <c r="BW76" s="7">
        <f>'მთავრ. ფონდი'!I76</f>
        <v>0</v>
      </c>
      <c r="BX76" s="7">
        <f>'პრეზ. ფონდი'!I76</f>
        <v>0</v>
      </c>
      <c r="BY76" s="7">
        <f>'დაზუსტ. ნაერთი'!H76</f>
        <v>32000</v>
      </c>
      <c r="BZ76" s="7">
        <f>'დაზუსტ. ბიუჯ.'!H76</f>
        <v>32000</v>
      </c>
      <c r="CA76" s="7">
        <f>'დაზუსტ. საკუთ.'!H76</f>
        <v>0</v>
      </c>
    </row>
    <row r="77" spans="1:79" x14ac:dyDescent="0.25">
      <c r="A77" t="str">
        <f t="shared" si="22"/>
        <v>b</v>
      </c>
      <c r="B77" s="8"/>
      <c r="C77" s="9" t="s">
        <v>11</v>
      </c>
      <c r="D77" s="10">
        <f t="shared" si="23"/>
        <v>0</v>
      </c>
      <c r="E77" s="10">
        <f t="shared" si="24"/>
        <v>0</v>
      </c>
      <c r="F77" s="10">
        <f t="shared" si="25"/>
        <v>0</v>
      </c>
      <c r="G77" s="10">
        <f t="shared" si="25"/>
        <v>0</v>
      </c>
      <c r="H77" s="10">
        <f t="shared" si="25"/>
        <v>0</v>
      </c>
      <c r="I77" s="10">
        <f t="shared" si="25"/>
        <v>0</v>
      </c>
      <c r="J77" s="10">
        <f t="shared" si="19"/>
        <v>0</v>
      </c>
      <c r="K77" s="10">
        <f t="shared" si="15"/>
        <v>0</v>
      </c>
      <c r="L77" s="10">
        <f t="shared" si="15"/>
        <v>0</v>
      </c>
      <c r="M77" s="10">
        <f t="shared" si="15"/>
        <v>0</v>
      </c>
      <c r="O77" s="10">
        <f t="shared" si="26"/>
        <v>0</v>
      </c>
      <c r="P77" s="10">
        <f>'დამტკ. ბიუჯ.'!E77</f>
        <v>0</v>
      </c>
      <c r="Q77" s="10">
        <f>'დამტკ. საკუთ.'!E77</f>
        <v>0</v>
      </c>
      <c r="R77" s="10">
        <f>'ცვლილ. ბიუჯ.'!F77</f>
        <v>0</v>
      </c>
      <c r="S77" s="10">
        <f>'ცვლილ. საკუთ.'!F77</f>
        <v>0</v>
      </c>
      <c r="T77" s="10">
        <f>'მთავრ. ფონდი'!F77</f>
        <v>0</v>
      </c>
      <c r="U77" s="10">
        <f>'პრეზ. ფონდი'!F77</f>
        <v>0</v>
      </c>
      <c r="V77" s="10">
        <f>'დაზუსტ. ნაერთი'!E77</f>
        <v>0</v>
      </c>
      <c r="W77" s="10">
        <f>'დაზუსტ. ბიუჯ.'!E77</f>
        <v>0</v>
      </c>
      <c r="X77" s="10">
        <f>'დაზუსტ. საკუთ.'!E77</f>
        <v>0</v>
      </c>
      <c r="Z77" s="10">
        <f t="shared" si="27"/>
        <v>0</v>
      </c>
      <c r="AA77" s="10">
        <f>'დამტკ. ბიუჯ.'!F77</f>
        <v>0</v>
      </c>
      <c r="AB77" s="10">
        <f>'დამტკ. საკუთ.'!F77</f>
        <v>0</v>
      </c>
      <c r="AC77" s="10">
        <f>'ცვლილ. ბიუჯ.'!G77</f>
        <v>0</v>
      </c>
      <c r="AD77" s="10">
        <f>'ცვლილ. საკუთ.'!G77</f>
        <v>0</v>
      </c>
      <c r="AE77" s="10">
        <f>'მთავრ. ფონდი'!G77</f>
        <v>0</v>
      </c>
      <c r="AF77" s="10">
        <f>'პრეზ. ფონდი'!G77</f>
        <v>0</v>
      </c>
      <c r="AG77" s="10">
        <f>'დაზუსტ. ნაერთი'!F77</f>
        <v>0</v>
      </c>
      <c r="AH77" s="10">
        <f>'დაზუსტ. ბიუჯ.'!F77</f>
        <v>0</v>
      </c>
      <c r="AI77" s="10">
        <f>'დაზუსტ. საკუთ.'!F77</f>
        <v>0</v>
      </c>
      <c r="AK77" s="10">
        <f t="shared" si="28"/>
        <v>0</v>
      </c>
      <c r="AL77" s="10">
        <f t="shared" si="29"/>
        <v>0</v>
      </c>
      <c r="AM77" s="10">
        <f t="shared" si="30"/>
        <v>0</v>
      </c>
      <c r="AN77" s="10">
        <f t="shared" si="30"/>
        <v>0</v>
      </c>
      <c r="AO77" s="10">
        <f t="shared" si="30"/>
        <v>0</v>
      </c>
      <c r="AP77" s="10">
        <f t="shared" si="30"/>
        <v>0</v>
      </c>
      <c r="AQ77" s="10">
        <f t="shared" si="20"/>
        <v>0</v>
      </c>
      <c r="AR77" s="10">
        <f t="shared" si="16"/>
        <v>0</v>
      </c>
      <c r="AS77" s="10">
        <f t="shared" si="16"/>
        <v>0</v>
      </c>
      <c r="AT77" s="10">
        <f t="shared" si="16"/>
        <v>0</v>
      </c>
      <c r="AV77" s="10">
        <f t="shared" si="31"/>
        <v>0</v>
      </c>
      <c r="AW77" s="10">
        <f>'დამტკ. ბიუჯ.'!G77</f>
        <v>0</v>
      </c>
      <c r="AX77" s="10">
        <f>'დამტკ. საკუთ.'!G77</f>
        <v>0</v>
      </c>
      <c r="AY77" s="10">
        <f>'ცვლილ. ბიუჯ.'!H77</f>
        <v>0</v>
      </c>
      <c r="AZ77" s="10">
        <f>'ცვლილ. საკუთ.'!H77</f>
        <v>0</v>
      </c>
      <c r="BA77" s="10">
        <f>'მთავრ. ფონდი'!H77</f>
        <v>0</v>
      </c>
      <c r="BB77" s="10">
        <f>'პრეზ. ფონდი'!H77</f>
        <v>0</v>
      </c>
      <c r="BC77" s="10">
        <f>'დაზუსტ. ნაერთი'!G77</f>
        <v>0</v>
      </c>
      <c r="BD77" s="10">
        <f>'დაზუსტ. ბიუჯ.'!G77</f>
        <v>0</v>
      </c>
      <c r="BE77" s="10">
        <f>'დაზუსტ. საკუთ.'!G77</f>
        <v>0</v>
      </c>
      <c r="BG77" s="10">
        <f t="shared" si="32"/>
        <v>0</v>
      </c>
      <c r="BH77" s="10">
        <f t="shared" si="32"/>
        <v>0</v>
      </c>
      <c r="BI77" s="10">
        <f t="shared" si="32"/>
        <v>0</v>
      </c>
      <c r="BJ77" s="10">
        <f t="shared" si="32"/>
        <v>0</v>
      </c>
      <c r="BK77" s="10">
        <f t="shared" si="21"/>
        <v>0</v>
      </c>
      <c r="BL77" s="10">
        <f t="shared" si="17"/>
        <v>0</v>
      </c>
      <c r="BM77" s="10">
        <f t="shared" si="17"/>
        <v>0</v>
      </c>
      <c r="BN77" s="10">
        <f t="shared" si="17"/>
        <v>0</v>
      </c>
      <c r="BO77" s="10">
        <f t="shared" si="17"/>
        <v>0</v>
      </c>
      <c r="BP77" s="10">
        <f t="shared" si="18"/>
        <v>0</v>
      </c>
      <c r="BR77" s="10">
        <f t="shared" si="33"/>
        <v>0</v>
      </c>
      <c r="BS77" s="10">
        <f>'დამტკ. ბიუჯ.'!H77</f>
        <v>0</v>
      </c>
      <c r="BT77" s="10">
        <f>'დამტკ. საკუთ.'!H77</f>
        <v>0</v>
      </c>
      <c r="BU77" s="10">
        <f>'ცვლილ. ბიუჯ.'!I77</f>
        <v>0</v>
      </c>
      <c r="BV77" s="10">
        <f>'ცვლილ. საკუთ.'!I77</f>
        <v>0</v>
      </c>
      <c r="BW77" s="10">
        <f>'მთავრ. ფონდი'!I77</f>
        <v>0</v>
      </c>
      <c r="BX77" s="10">
        <f>'პრეზ. ფონდი'!I77</f>
        <v>0</v>
      </c>
      <c r="BY77" s="10">
        <f>'დაზუსტ. ნაერთი'!H77</f>
        <v>0</v>
      </c>
      <c r="BZ77" s="10">
        <f>'დაზუსტ. ბიუჯ.'!H77</f>
        <v>0</v>
      </c>
      <c r="CA77" s="10">
        <f>'დაზუსტ. საკუთ.'!H77</f>
        <v>0</v>
      </c>
    </row>
    <row r="78" spans="1:79" x14ac:dyDescent="0.25">
      <c r="A78" t="str">
        <f t="shared" si="22"/>
        <v>a</v>
      </c>
      <c r="B78" s="8"/>
      <c r="C78" s="9" t="s">
        <v>12</v>
      </c>
      <c r="D78" s="10">
        <f t="shared" si="23"/>
        <v>90000</v>
      </c>
      <c r="E78" s="10">
        <f t="shared" si="24"/>
        <v>90000</v>
      </c>
      <c r="F78" s="10">
        <f t="shared" si="25"/>
        <v>0</v>
      </c>
      <c r="G78" s="10">
        <f t="shared" si="25"/>
        <v>0</v>
      </c>
      <c r="H78" s="10">
        <f t="shared" si="25"/>
        <v>0</v>
      </c>
      <c r="I78" s="10">
        <f t="shared" si="25"/>
        <v>0</v>
      </c>
      <c r="J78" s="10">
        <f t="shared" si="19"/>
        <v>0</v>
      </c>
      <c r="K78" s="10">
        <f t="shared" si="15"/>
        <v>90000</v>
      </c>
      <c r="L78" s="10">
        <f t="shared" si="15"/>
        <v>90000</v>
      </c>
      <c r="M78" s="10">
        <f t="shared" si="15"/>
        <v>0</v>
      </c>
      <c r="O78" s="10">
        <f t="shared" si="26"/>
        <v>15000</v>
      </c>
      <c r="P78" s="10">
        <f>'დამტკ. ბიუჯ.'!E78</f>
        <v>15000</v>
      </c>
      <c r="Q78" s="10">
        <f>'დამტკ. საკუთ.'!E78</f>
        <v>0</v>
      </c>
      <c r="R78" s="10">
        <f>'ცვლილ. ბიუჯ.'!F78</f>
        <v>0</v>
      </c>
      <c r="S78" s="10">
        <f>'ცვლილ. საკუთ.'!F78</f>
        <v>0</v>
      </c>
      <c r="T78" s="10">
        <f>'მთავრ. ფონდი'!F78</f>
        <v>0</v>
      </c>
      <c r="U78" s="10">
        <f>'პრეზ. ფონდი'!F78</f>
        <v>0</v>
      </c>
      <c r="V78" s="10">
        <f>'დაზუსტ. ნაერთი'!E78</f>
        <v>15000</v>
      </c>
      <c r="W78" s="10">
        <f>'დაზუსტ. ბიუჯ.'!E78</f>
        <v>15000</v>
      </c>
      <c r="X78" s="10">
        <f>'დაზუსტ. საკუთ.'!E78</f>
        <v>0</v>
      </c>
      <c r="Z78" s="10">
        <f t="shared" si="27"/>
        <v>20000</v>
      </c>
      <c r="AA78" s="10">
        <f>'დამტკ. ბიუჯ.'!F78</f>
        <v>20000</v>
      </c>
      <c r="AB78" s="10">
        <f>'დამტკ. საკუთ.'!F78</f>
        <v>0</v>
      </c>
      <c r="AC78" s="10">
        <f>'ცვლილ. ბიუჯ.'!G78</f>
        <v>0</v>
      </c>
      <c r="AD78" s="10">
        <f>'ცვლილ. საკუთ.'!G78</f>
        <v>0</v>
      </c>
      <c r="AE78" s="10">
        <f>'მთავრ. ფონდი'!G78</f>
        <v>0</v>
      </c>
      <c r="AF78" s="10">
        <f>'პრეზ. ფონდი'!G78</f>
        <v>0</v>
      </c>
      <c r="AG78" s="10">
        <f>'დაზუსტ. ნაერთი'!F78</f>
        <v>20000</v>
      </c>
      <c r="AH78" s="10">
        <f>'დაზუსტ. ბიუჯ.'!F78</f>
        <v>20000</v>
      </c>
      <c r="AI78" s="10">
        <f>'დაზუსტ. საკუთ.'!F78</f>
        <v>0</v>
      </c>
      <c r="AK78" s="10">
        <f t="shared" si="28"/>
        <v>35000</v>
      </c>
      <c r="AL78" s="10">
        <f t="shared" si="29"/>
        <v>35000</v>
      </c>
      <c r="AM78" s="10">
        <f t="shared" si="30"/>
        <v>0</v>
      </c>
      <c r="AN78" s="10">
        <f t="shared" si="30"/>
        <v>0</v>
      </c>
      <c r="AO78" s="10">
        <f t="shared" si="30"/>
        <v>0</v>
      </c>
      <c r="AP78" s="10">
        <f t="shared" si="30"/>
        <v>0</v>
      </c>
      <c r="AQ78" s="10">
        <f t="shared" si="20"/>
        <v>0</v>
      </c>
      <c r="AR78" s="10">
        <f t="shared" si="16"/>
        <v>35000</v>
      </c>
      <c r="AS78" s="10">
        <f t="shared" si="16"/>
        <v>35000</v>
      </c>
      <c r="AT78" s="10">
        <f t="shared" si="16"/>
        <v>0</v>
      </c>
      <c r="AV78" s="10">
        <f t="shared" si="31"/>
        <v>25000</v>
      </c>
      <c r="AW78" s="10">
        <f>'დამტკ. ბიუჯ.'!G78</f>
        <v>25000</v>
      </c>
      <c r="AX78" s="10">
        <f>'დამტკ. საკუთ.'!G78</f>
        <v>0</v>
      </c>
      <c r="AY78" s="10">
        <f>'ცვლილ. ბიუჯ.'!H78</f>
        <v>0</v>
      </c>
      <c r="AZ78" s="10">
        <f>'ცვლილ. საკუთ.'!H78</f>
        <v>0</v>
      </c>
      <c r="BA78" s="10">
        <f>'მთავრ. ფონდი'!H78</f>
        <v>0</v>
      </c>
      <c r="BB78" s="10">
        <f>'პრეზ. ფონდი'!H78</f>
        <v>0</v>
      </c>
      <c r="BC78" s="10">
        <f>'დაზუსტ. ნაერთი'!G78</f>
        <v>25000</v>
      </c>
      <c r="BD78" s="10">
        <f>'დაზუსტ. ბიუჯ.'!G78</f>
        <v>25000</v>
      </c>
      <c r="BE78" s="10">
        <f>'დაზუსტ. საკუთ.'!G78</f>
        <v>0</v>
      </c>
      <c r="BG78" s="10">
        <f t="shared" si="32"/>
        <v>60000</v>
      </c>
      <c r="BH78" s="10">
        <f t="shared" si="32"/>
        <v>60000</v>
      </c>
      <c r="BI78" s="10">
        <f t="shared" si="32"/>
        <v>0</v>
      </c>
      <c r="BJ78" s="10">
        <f t="shared" si="32"/>
        <v>0</v>
      </c>
      <c r="BK78" s="10">
        <f t="shared" si="21"/>
        <v>0</v>
      </c>
      <c r="BL78" s="10">
        <f t="shared" si="17"/>
        <v>0</v>
      </c>
      <c r="BM78" s="10">
        <f t="shared" si="17"/>
        <v>0</v>
      </c>
      <c r="BN78" s="10">
        <f t="shared" si="17"/>
        <v>60000</v>
      </c>
      <c r="BO78" s="10">
        <f t="shared" si="17"/>
        <v>60000</v>
      </c>
      <c r="BP78" s="10">
        <f t="shared" si="18"/>
        <v>0</v>
      </c>
      <c r="BR78" s="10">
        <f t="shared" si="33"/>
        <v>30000</v>
      </c>
      <c r="BS78" s="10">
        <f>'დამტკ. ბიუჯ.'!H78</f>
        <v>30000</v>
      </c>
      <c r="BT78" s="10">
        <f>'დამტკ. საკუთ.'!H78</f>
        <v>0</v>
      </c>
      <c r="BU78" s="10">
        <f>'ცვლილ. ბიუჯ.'!I78</f>
        <v>0</v>
      </c>
      <c r="BV78" s="10">
        <f>'ცვლილ. საკუთ.'!I78</f>
        <v>0</v>
      </c>
      <c r="BW78" s="10">
        <f>'მთავრ. ფონდი'!I78</f>
        <v>0</v>
      </c>
      <c r="BX78" s="10">
        <f>'პრეზ. ფონდი'!I78</f>
        <v>0</v>
      </c>
      <c r="BY78" s="10">
        <f>'დაზუსტ. ნაერთი'!H78</f>
        <v>30000</v>
      </c>
      <c r="BZ78" s="10">
        <f>'დაზუსტ. ბიუჯ.'!H78</f>
        <v>30000</v>
      </c>
      <c r="CA78" s="10">
        <f>'დაზუსტ. საკუთ.'!H78</f>
        <v>0</v>
      </c>
    </row>
    <row r="79" spans="1:79" x14ac:dyDescent="0.25">
      <c r="A79" t="str">
        <f t="shared" si="22"/>
        <v>b</v>
      </c>
      <c r="B79" s="8"/>
      <c r="C79" s="9" t="s">
        <v>13</v>
      </c>
      <c r="D79" s="10">
        <f t="shared" si="23"/>
        <v>0</v>
      </c>
      <c r="E79" s="10">
        <f t="shared" si="24"/>
        <v>0</v>
      </c>
      <c r="F79" s="10">
        <f t="shared" si="25"/>
        <v>0</v>
      </c>
      <c r="G79" s="10">
        <f t="shared" si="25"/>
        <v>0</v>
      </c>
      <c r="H79" s="10">
        <f t="shared" si="25"/>
        <v>0</v>
      </c>
      <c r="I79" s="10">
        <f t="shared" si="25"/>
        <v>0</v>
      </c>
      <c r="J79" s="10">
        <f t="shared" si="19"/>
        <v>0</v>
      </c>
      <c r="K79" s="10">
        <f t="shared" si="15"/>
        <v>0</v>
      </c>
      <c r="L79" s="10">
        <f t="shared" si="15"/>
        <v>0</v>
      </c>
      <c r="M79" s="10">
        <f t="shared" si="15"/>
        <v>0</v>
      </c>
      <c r="O79" s="10">
        <f t="shared" si="26"/>
        <v>0</v>
      </c>
      <c r="P79" s="10">
        <f>'დამტკ. ბიუჯ.'!E79</f>
        <v>0</v>
      </c>
      <c r="Q79" s="10">
        <f>'დამტკ. საკუთ.'!E79</f>
        <v>0</v>
      </c>
      <c r="R79" s="10">
        <f>'ცვლილ. ბიუჯ.'!F79</f>
        <v>0</v>
      </c>
      <c r="S79" s="10">
        <f>'ცვლილ. საკუთ.'!F79</f>
        <v>0</v>
      </c>
      <c r="T79" s="10">
        <f>'მთავრ. ფონდი'!F79</f>
        <v>0</v>
      </c>
      <c r="U79" s="10">
        <f>'პრეზ. ფონდი'!F79</f>
        <v>0</v>
      </c>
      <c r="V79" s="10">
        <f>'დაზუსტ. ნაერთი'!E79</f>
        <v>0</v>
      </c>
      <c r="W79" s="10">
        <f>'დაზუსტ. ბიუჯ.'!E79</f>
        <v>0</v>
      </c>
      <c r="X79" s="10">
        <f>'დაზუსტ. საკუთ.'!E79</f>
        <v>0</v>
      </c>
      <c r="Z79" s="10">
        <f t="shared" si="27"/>
        <v>0</v>
      </c>
      <c r="AA79" s="10">
        <f>'დამტკ. ბიუჯ.'!F79</f>
        <v>0</v>
      </c>
      <c r="AB79" s="10">
        <f>'დამტკ. საკუთ.'!F79</f>
        <v>0</v>
      </c>
      <c r="AC79" s="10">
        <f>'ცვლილ. ბიუჯ.'!G79</f>
        <v>0</v>
      </c>
      <c r="AD79" s="10">
        <f>'ცვლილ. საკუთ.'!G79</f>
        <v>0</v>
      </c>
      <c r="AE79" s="10">
        <f>'მთავრ. ფონდი'!G79</f>
        <v>0</v>
      </c>
      <c r="AF79" s="10">
        <f>'პრეზ. ფონდი'!G79</f>
        <v>0</v>
      </c>
      <c r="AG79" s="10">
        <f>'დაზუსტ. ნაერთი'!F79</f>
        <v>0</v>
      </c>
      <c r="AH79" s="10">
        <f>'დაზუსტ. ბიუჯ.'!F79</f>
        <v>0</v>
      </c>
      <c r="AI79" s="10">
        <f>'დაზუსტ. საკუთ.'!F79</f>
        <v>0</v>
      </c>
      <c r="AK79" s="10">
        <f t="shared" si="28"/>
        <v>0</v>
      </c>
      <c r="AL79" s="10">
        <f t="shared" si="29"/>
        <v>0</v>
      </c>
      <c r="AM79" s="10">
        <f t="shared" si="30"/>
        <v>0</v>
      </c>
      <c r="AN79" s="10">
        <f t="shared" si="30"/>
        <v>0</v>
      </c>
      <c r="AO79" s="10">
        <f t="shared" si="30"/>
        <v>0</v>
      </c>
      <c r="AP79" s="10">
        <f t="shared" si="30"/>
        <v>0</v>
      </c>
      <c r="AQ79" s="10">
        <f t="shared" si="20"/>
        <v>0</v>
      </c>
      <c r="AR79" s="10">
        <f t="shared" si="16"/>
        <v>0</v>
      </c>
      <c r="AS79" s="10">
        <f t="shared" si="16"/>
        <v>0</v>
      </c>
      <c r="AT79" s="10">
        <f t="shared" si="16"/>
        <v>0</v>
      </c>
      <c r="AV79" s="10">
        <f t="shared" si="31"/>
        <v>0</v>
      </c>
      <c r="AW79" s="10">
        <f>'დამტკ. ბიუჯ.'!G79</f>
        <v>0</v>
      </c>
      <c r="AX79" s="10">
        <f>'დამტკ. საკუთ.'!G79</f>
        <v>0</v>
      </c>
      <c r="AY79" s="10">
        <f>'ცვლილ. ბიუჯ.'!H79</f>
        <v>0</v>
      </c>
      <c r="AZ79" s="10">
        <f>'ცვლილ. საკუთ.'!H79</f>
        <v>0</v>
      </c>
      <c r="BA79" s="10">
        <f>'მთავრ. ფონდი'!H79</f>
        <v>0</v>
      </c>
      <c r="BB79" s="10">
        <f>'პრეზ. ფონდი'!H79</f>
        <v>0</v>
      </c>
      <c r="BC79" s="10">
        <f>'დაზუსტ. ნაერთი'!G79</f>
        <v>0</v>
      </c>
      <c r="BD79" s="10">
        <f>'დაზუსტ. ბიუჯ.'!G79</f>
        <v>0</v>
      </c>
      <c r="BE79" s="10">
        <f>'დაზუსტ. საკუთ.'!G79</f>
        <v>0</v>
      </c>
      <c r="BG79" s="10">
        <f t="shared" si="32"/>
        <v>0</v>
      </c>
      <c r="BH79" s="10">
        <f t="shared" si="32"/>
        <v>0</v>
      </c>
      <c r="BI79" s="10">
        <f t="shared" si="32"/>
        <v>0</v>
      </c>
      <c r="BJ79" s="10">
        <f t="shared" si="32"/>
        <v>0</v>
      </c>
      <c r="BK79" s="10">
        <f t="shared" si="21"/>
        <v>0</v>
      </c>
      <c r="BL79" s="10">
        <f t="shared" si="17"/>
        <v>0</v>
      </c>
      <c r="BM79" s="10">
        <f t="shared" si="17"/>
        <v>0</v>
      </c>
      <c r="BN79" s="10">
        <f t="shared" si="17"/>
        <v>0</v>
      </c>
      <c r="BO79" s="10">
        <f t="shared" si="17"/>
        <v>0</v>
      </c>
      <c r="BP79" s="10">
        <f t="shared" si="18"/>
        <v>0</v>
      </c>
      <c r="BR79" s="10">
        <f t="shared" si="33"/>
        <v>0</v>
      </c>
      <c r="BS79" s="10">
        <f>'დამტკ. ბიუჯ.'!H79</f>
        <v>0</v>
      </c>
      <c r="BT79" s="10">
        <f>'დამტკ. საკუთ.'!H79</f>
        <v>0</v>
      </c>
      <c r="BU79" s="10">
        <f>'ცვლილ. ბიუჯ.'!I79</f>
        <v>0</v>
      </c>
      <c r="BV79" s="10">
        <f>'ცვლილ. საკუთ.'!I79</f>
        <v>0</v>
      </c>
      <c r="BW79" s="10">
        <f>'მთავრ. ფონდი'!I79</f>
        <v>0</v>
      </c>
      <c r="BX79" s="10">
        <f>'პრეზ. ფონდი'!I79</f>
        <v>0</v>
      </c>
      <c r="BY79" s="10">
        <f>'დაზუსტ. ნაერთი'!H79</f>
        <v>0</v>
      </c>
      <c r="BZ79" s="10">
        <f>'დაზუსტ. ბიუჯ.'!H79</f>
        <v>0</v>
      </c>
      <c r="CA79" s="10">
        <f>'დაზუსტ. საკუთ.'!H79</f>
        <v>0</v>
      </c>
    </row>
    <row r="80" spans="1:79" x14ac:dyDescent="0.25">
      <c r="A80" t="str">
        <f t="shared" si="22"/>
        <v>b</v>
      </c>
      <c r="B80" s="8"/>
      <c r="C80" s="9" t="s">
        <v>14</v>
      </c>
      <c r="D80" s="10">
        <f t="shared" si="23"/>
        <v>0</v>
      </c>
      <c r="E80" s="10">
        <f t="shared" si="24"/>
        <v>0</v>
      </c>
      <c r="F80" s="10">
        <f t="shared" si="25"/>
        <v>0</v>
      </c>
      <c r="G80" s="10">
        <f t="shared" si="25"/>
        <v>0</v>
      </c>
      <c r="H80" s="10">
        <f t="shared" si="25"/>
        <v>0</v>
      </c>
      <c r="I80" s="10">
        <f t="shared" si="25"/>
        <v>0</v>
      </c>
      <c r="J80" s="10">
        <f t="shared" si="19"/>
        <v>0</v>
      </c>
      <c r="K80" s="10">
        <f t="shared" si="15"/>
        <v>0</v>
      </c>
      <c r="L80" s="10">
        <f t="shared" si="15"/>
        <v>0</v>
      </c>
      <c r="M80" s="10">
        <f t="shared" si="15"/>
        <v>0</v>
      </c>
      <c r="O80" s="10">
        <f t="shared" si="26"/>
        <v>0</v>
      </c>
      <c r="P80" s="10">
        <f>'დამტკ. ბიუჯ.'!E80</f>
        <v>0</v>
      </c>
      <c r="Q80" s="10">
        <f>'დამტკ. საკუთ.'!E80</f>
        <v>0</v>
      </c>
      <c r="R80" s="10">
        <f>'ცვლილ. ბიუჯ.'!F80</f>
        <v>0</v>
      </c>
      <c r="S80" s="10">
        <f>'ცვლილ. საკუთ.'!F80</f>
        <v>0</v>
      </c>
      <c r="T80" s="10">
        <f>'მთავრ. ფონდი'!F80</f>
        <v>0</v>
      </c>
      <c r="U80" s="10">
        <f>'პრეზ. ფონდი'!F80</f>
        <v>0</v>
      </c>
      <c r="V80" s="10">
        <f>'დაზუსტ. ნაერთი'!E80</f>
        <v>0</v>
      </c>
      <c r="W80" s="10">
        <f>'დაზუსტ. ბიუჯ.'!E80</f>
        <v>0</v>
      </c>
      <c r="X80" s="10">
        <f>'დაზუსტ. საკუთ.'!E80</f>
        <v>0</v>
      </c>
      <c r="Z80" s="10">
        <f t="shared" si="27"/>
        <v>0</v>
      </c>
      <c r="AA80" s="10">
        <f>'დამტკ. ბიუჯ.'!F80</f>
        <v>0</v>
      </c>
      <c r="AB80" s="10">
        <f>'დამტკ. საკუთ.'!F80</f>
        <v>0</v>
      </c>
      <c r="AC80" s="10">
        <f>'ცვლილ. ბიუჯ.'!G80</f>
        <v>0</v>
      </c>
      <c r="AD80" s="10">
        <f>'ცვლილ. საკუთ.'!G80</f>
        <v>0</v>
      </c>
      <c r="AE80" s="10">
        <f>'მთავრ. ფონდი'!G80</f>
        <v>0</v>
      </c>
      <c r="AF80" s="10">
        <f>'პრეზ. ფონდი'!G80</f>
        <v>0</v>
      </c>
      <c r="AG80" s="10">
        <f>'დაზუსტ. ნაერთი'!F80</f>
        <v>0</v>
      </c>
      <c r="AH80" s="10">
        <f>'დაზუსტ. ბიუჯ.'!F80</f>
        <v>0</v>
      </c>
      <c r="AI80" s="10">
        <f>'დაზუსტ. საკუთ.'!F80</f>
        <v>0</v>
      </c>
      <c r="AK80" s="10">
        <f t="shared" si="28"/>
        <v>0</v>
      </c>
      <c r="AL80" s="10">
        <f t="shared" si="29"/>
        <v>0</v>
      </c>
      <c r="AM80" s="10">
        <f t="shared" si="30"/>
        <v>0</v>
      </c>
      <c r="AN80" s="10">
        <f t="shared" si="30"/>
        <v>0</v>
      </c>
      <c r="AO80" s="10">
        <f t="shared" si="30"/>
        <v>0</v>
      </c>
      <c r="AP80" s="10">
        <f t="shared" si="30"/>
        <v>0</v>
      </c>
      <c r="AQ80" s="10">
        <f t="shared" si="20"/>
        <v>0</v>
      </c>
      <c r="AR80" s="10">
        <f t="shared" si="16"/>
        <v>0</v>
      </c>
      <c r="AS80" s="10">
        <f t="shared" si="16"/>
        <v>0</v>
      </c>
      <c r="AT80" s="10">
        <f t="shared" si="16"/>
        <v>0</v>
      </c>
      <c r="AV80" s="10">
        <f t="shared" si="31"/>
        <v>0</v>
      </c>
      <c r="AW80" s="10">
        <f>'დამტკ. ბიუჯ.'!G80</f>
        <v>0</v>
      </c>
      <c r="AX80" s="10">
        <f>'დამტკ. საკუთ.'!G80</f>
        <v>0</v>
      </c>
      <c r="AY80" s="10">
        <f>'ცვლილ. ბიუჯ.'!H80</f>
        <v>0</v>
      </c>
      <c r="AZ80" s="10">
        <f>'ცვლილ. საკუთ.'!H80</f>
        <v>0</v>
      </c>
      <c r="BA80" s="10">
        <f>'მთავრ. ფონდი'!H80</f>
        <v>0</v>
      </c>
      <c r="BB80" s="10">
        <f>'პრეზ. ფონდი'!H80</f>
        <v>0</v>
      </c>
      <c r="BC80" s="10">
        <f>'დაზუსტ. ნაერთი'!G80</f>
        <v>0</v>
      </c>
      <c r="BD80" s="10">
        <f>'დაზუსტ. ბიუჯ.'!G80</f>
        <v>0</v>
      </c>
      <c r="BE80" s="10">
        <f>'დაზუსტ. საკუთ.'!G80</f>
        <v>0</v>
      </c>
      <c r="BG80" s="10">
        <f t="shared" si="32"/>
        <v>0</v>
      </c>
      <c r="BH80" s="10">
        <f t="shared" si="32"/>
        <v>0</v>
      </c>
      <c r="BI80" s="10">
        <f t="shared" si="32"/>
        <v>0</v>
      </c>
      <c r="BJ80" s="10">
        <f t="shared" si="32"/>
        <v>0</v>
      </c>
      <c r="BK80" s="10">
        <f t="shared" si="21"/>
        <v>0</v>
      </c>
      <c r="BL80" s="10">
        <f t="shared" si="17"/>
        <v>0</v>
      </c>
      <c r="BM80" s="10">
        <f t="shared" si="17"/>
        <v>0</v>
      </c>
      <c r="BN80" s="10">
        <f t="shared" si="17"/>
        <v>0</v>
      </c>
      <c r="BO80" s="10">
        <f t="shared" si="17"/>
        <v>0</v>
      </c>
      <c r="BP80" s="10">
        <f t="shared" si="18"/>
        <v>0</v>
      </c>
      <c r="BR80" s="10">
        <f t="shared" si="33"/>
        <v>0</v>
      </c>
      <c r="BS80" s="10">
        <f>'დამტკ. ბიუჯ.'!H80</f>
        <v>0</v>
      </c>
      <c r="BT80" s="10">
        <f>'დამტკ. საკუთ.'!H80</f>
        <v>0</v>
      </c>
      <c r="BU80" s="10">
        <f>'ცვლილ. ბიუჯ.'!I80</f>
        <v>0</v>
      </c>
      <c r="BV80" s="10">
        <f>'ცვლილ. საკუთ.'!I80</f>
        <v>0</v>
      </c>
      <c r="BW80" s="10">
        <f>'მთავრ. ფონდი'!I80</f>
        <v>0</v>
      </c>
      <c r="BX80" s="10">
        <f>'პრეზ. ფონდი'!I80</f>
        <v>0</v>
      </c>
      <c r="BY80" s="10">
        <f>'დაზუსტ. ნაერთი'!H80</f>
        <v>0</v>
      </c>
      <c r="BZ80" s="10">
        <f>'დაზუსტ. ბიუჯ.'!H80</f>
        <v>0</v>
      </c>
      <c r="CA80" s="10">
        <f>'დაზუსტ. საკუთ.'!H80</f>
        <v>0</v>
      </c>
    </row>
    <row r="81" spans="1:79" x14ac:dyDescent="0.25">
      <c r="A81" t="str">
        <f t="shared" si="22"/>
        <v>b</v>
      </c>
      <c r="B81" s="8"/>
      <c r="C81" s="9" t="s">
        <v>15</v>
      </c>
      <c r="D81" s="10">
        <f t="shared" si="23"/>
        <v>0</v>
      </c>
      <c r="E81" s="10">
        <f t="shared" si="24"/>
        <v>0</v>
      </c>
      <c r="F81" s="10">
        <f t="shared" si="25"/>
        <v>0</v>
      </c>
      <c r="G81" s="10">
        <f t="shared" si="25"/>
        <v>0</v>
      </c>
      <c r="H81" s="10">
        <f t="shared" si="25"/>
        <v>0</v>
      </c>
      <c r="I81" s="10">
        <f t="shared" si="25"/>
        <v>0</v>
      </c>
      <c r="J81" s="10">
        <f t="shared" si="19"/>
        <v>0</v>
      </c>
      <c r="K81" s="10">
        <f t="shared" si="15"/>
        <v>0</v>
      </c>
      <c r="L81" s="10">
        <f t="shared" si="15"/>
        <v>0</v>
      </c>
      <c r="M81" s="10">
        <f t="shared" si="15"/>
        <v>0</v>
      </c>
      <c r="O81" s="10">
        <f t="shared" si="26"/>
        <v>0</v>
      </c>
      <c r="P81" s="10">
        <f>'დამტკ. ბიუჯ.'!E81</f>
        <v>0</v>
      </c>
      <c r="Q81" s="10">
        <f>'დამტკ. საკუთ.'!E81</f>
        <v>0</v>
      </c>
      <c r="R81" s="10">
        <f>'ცვლილ. ბიუჯ.'!F81</f>
        <v>0</v>
      </c>
      <c r="S81" s="10">
        <f>'ცვლილ. საკუთ.'!F81</f>
        <v>0</v>
      </c>
      <c r="T81" s="10">
        <f>'მთავრ. ფონდი'!F81</f>
        <v>0</v>
      </c>
      <c r="U81" s="10">
        <f>'პრეზ. ფონდი'!F81</f>
        <v>0</v>
      </c>
      <c r="V81" s="10">
        <f>'დაზუსტ. ნაერთი'!E81</f>
        <v>0</v>
      </c>
      <c r="W81" s="10">
        <f>'დაზუსტ. ბიუჯ.'!E81</f>
        <v>0</v>
      </c>
      <c r="X81" s="10">
        <f>'დაზუსტ. საკუთ.'!E81</f>
        <v>0</v>
      </c>
      <c r="Z81" s="10">
        <f t="shared" si="27"/>
        <v>0</v>
      </c>
      <c r="AA81" s="10">
        <f>'დამტკ. ბიუჯ.'!F81</f>
        <v>0</v>
      </c>
      <c r="AB81" s="10">
        <f>'დამტკ. საკუთ.'!F81</f>
        <v>0</v>
      </c>
      <c r="AC81" s="10">
        <f>'ცვლილ. ბიუჯ.'!G81</f>
        <v>0</v>
      </c>
      <c r="AD81" s="10">
        <f>'ცვლილ. საკუთ.'!G81</f>
        <v>0</v>
      </c>
      <c r="AE81" s="10">
        <f>'მთავრ. ფონდი'!G81</f>
        <v>0</v>
      </c>
      <c r="AF81" s="10">
        <f>'პრეზ. ფონდი'!G81</f>
        <v>0</v>
      </c>
      <c r="AG81" s="10">
        <f>'დაზუსტ. ნაერთი'!F81</f>
        <v>0</v>
      </c>
      <c r="AH81" s="10">
        <f>'დაზუსტ. ბიუჯ.'!F81</f>
        <v>0</v>
      </c>
      <c r="AI81" s="10">
        <f>'დაზუსტ. საკუთ.'!F81</f>
        <v>0</v>
      </c>
      <c r="AK81" s="10">
        <f t="shared" si="28"/>
        <v>0</v>
      </c>
      <c r="AL81" s="10">
        <f t="shared" si="29"/>
        <v>0</v>
      </c>
      <c r="AM81" s="10">
        <f t="shared" si="30"/>
        <v>0</v>
      </c>
      <c r="AN81" s="10">
        <f t="shared" si="30"/>
        <v>0</v>
      </c>
      <c r="AO81" s="10">
        <f t="shared" si="30"/>
        <v>0</v>
      </c>
      <c r="AP81" s="10">
        <f t="shared" si="30"/>
        <v>0</v>
      </c>
      <c r="AQ81" s="10">
        <f t="shared" si="20"/>
        <v>0</v>
      </c>
      <c r="AR81" s="10">
        <f t="shared" si="16"/>
        <v>0</v>
      </c>
      <c r="AS81" s="10">
        <f t="shared" si="16"/>
        <v>0</v>
      </c>
      <c r="AT81" s="10">
        <f t="shared" si="16"/>
        <v>0</v>
      </c>
      <c r="AV81" s="10">
        <f t="shared" si="31"/>
        <v>0</v>
      </c>
      <c r="AW81" s="10">
        <f>'დამტკ. ბიუჯ.'!G81</f>
        <v>0</v>
      </c>
      <c r="AX81" s="10">
        <f>'დამტკ. საკუთ.'!G81</f>
        <v>0</v>
      </c>
      <c r="AY81" s="10">
        <f>'ცვლილ. ბიუჯ.'!H81</f>
        <v>0</v>
      </c>
      <c r="AZ81" s="10">
        <f>'ცვლილ. საკუთ.'!H81</f>
        <v>0</v>
      </c>
      <c r="BA81" s="10">
        <f>'მთავრ. ფონდი'!H81</f>
        <v>0</v>
      </c>
      <c r="BB81" s="10">
        <f>'პრეზ. ფონდი'!H81</f>
        <v>0</v>
      </c>
      <c r="BC81" s="10">
        <f>'დაზუსტ. ნაერთი'!G81</f>
        <v>0</v>
      </c>
      <c r="BD81" s="10">
        <f>'დაზუსტ. ბიუჯ.'!G81</f>
        <v>0</v>
      </c>
      <c r="BE81" s="10">
        <f>'დაზუსტ. საკუთ.'!G81</f>
        <v>0</v>
      </c>
      <c r="BG81" s="10">
        <f t="shared" si="32"/>
        <v>0</v>
      </c>
      <c r="BH81" s="10">
        <f t="shared" si="32"/>
        <v>0</v>
      </c>
      <c r="BI81" s="10">
        <f t="shared" si="32"/>
        <v>0</v>
      </c>
      <c r="BJ81" s="10">
        <f t="shared" si="32"/>
        <v>0</v>
      </c>
      <c r="BK81" s="10">
        <f t="shared" si="21"/>
        <v>0</v>
      </c>
      <c r="BL81" s="10">
        <f t="shared" si="17"/>
        <v>0</v>
      </c>
      <c r="BM81" s="10">
        <f t="shared" si="17"/>
        <v>0</v>
      </c>
      <c r="BN81" s="10">
        <f t="shared" si="17"/>
        <v>0</v>
      </c>
      <c r="BO81" s="10">
        <f t="shared" si="17"/>
        <v>0</v>
      </c>
      <c r="BP81" s="10">
        <f t="shared" si="18"/>
        <v>0</v>
      </c>
      <c r="BR81" s="10">
        <f t="shared" si="33"/>
        <v>0</v>
      </c>
      <c r="BS81" s="10">
        <f>'დამტკ. ბიუჯ.'!H81</f>
        <v>0</v>
      </c>
      <c r="BT81" s="10">
        <f>'დამტკ. საკუთ.'!H81</f>
        <v>0</v>
      </c>
      <c r="BU81" s="10">
        <f>'ცვლილ. ბიუჯ.'!I81</f>
        <v>0</v>
      </c>
      <c r="BV81" s="10">
        <f>'ცვლილ. საკუთ.'!I81</f>
        <v>0</v>
      </c>
      <c r="BW81" s="10">
        <f>'მთავრ. ფონდი'!I81</f>
        <v>0</v>
      </c>
      <c r="BX81" s="10">
        <f>'პრეზ. ფონდი'!I81</f>
        <v>0</v>
      </c>
      <c r="BY81" s="10">
        <f>'დაზუსტ. ნაერთი'!H81</f>
        <v>0</v>
      </c>
      <c r="BZ81" s="10">
        <f>'დაზუსტ. ბიუჯ.'!H81</f>
        <v>0</v>
      </c>
      <c r="CA81" s="10">
        <f>'დაზუსტ. საკუთ.'!H81</f>
        <v>0</v>
      </c>
    </row>
    <row r="82" spans="1:79" x14ac:dyDescent="0.25">
      <c r="A82" t="str">
        <f t="shared" si="22"/>
        <v>b</v>
      </c>
      <c r="B82" s="8"/>
      <c r="C82" s="9" t="s">
        <v>16</v>
      </c>
      <c r="D82" s="10">
        <f t="shared" si="23"/>
        <v>0</v>
      </c>
      <c r="E82" s="10">
        <f t="shared" si="24"/>
        <v>0</v>
      </c>
      <c r="F82" s="10">
        <f t="shared" si="25"/>
        <v>0</v>
      </c>
      <c r="G82" s="10">
        <f t="shared" si="25"/>
        <v>0</v>
      </c>
      <c r="H82" s="10">
        <f t="shared" si="25"/>
        <v>0</v>
      </c>
      <c r="I82" s="10">
        <f t="shared" si="25"/>
        <v>0</v>
      </c>
      <c r="J82" s="10">
        <f t="shared" si="19"/>
        <v>0</v>
      </c>
      <c r="K82" s="10">
        <f t="shared" si="15"/>
        <v>0</v>
      </c>
      <c r="L82" s="10">
        <f t="shared" si="15"/>
        <v>0</v>
      </c>
      <c r="M82" s="10">
        <f t="shared" si="15"/>
        <v>0</v>
      </c>
      <c r="O82" s="10">
        <f t="shared" si="26"/>
        <v>0</v>
      </c>
      <c r="P82" s="10">
        <f>'დამტკ. ბიუჯ.'!E82</f>
        <v>0</v>
      </c>
      <c r="Q82" s="10">
        <f>'დამტკ. საკუთ.'!E82</f>
        <v>0</v>
      </c>
      <c r="R82" s="10">
        <f>'ცვლილ. ბიუჯ.'!F82</f>
        <v>0</v>
      </c>
      <c r="S82" s="10">
        <f>'ცვლილ. საკუთ.'!F82</f>
        <v>0</v>
      </c>
      <c r="T82" s="10">
        <f>'მთავრ. ფონდი'!F82</f>
        <v>0</v>
      </c>
      <c r="U82" s="10">
        <f>'პრეზ. ფონდი'!F82</f>
        <v>0</v>
      </c>
      <c r="V82" s="10">
        <f>'დაზუსტ. ნაერთი'!E82</f>
        <v>0</v>
      </c>
      <c r="W82" s="10">
        <f>'დაზუსტ. ბიუჯ.'!E82</f>
        <v>0</v>
      </c>
      <c r="X82" s="10">
        <f>'დაზუსტ. საკუთ.'!E82</f>
        <v>0</v>
      </c>
      <c r="Z82" s="10">
        <f t="shared" si="27"/>
        <v>0</v>
      </c>
      <c r="AA82" s="10">
        <f>'დამტკ. ბიუჯ.'!F82</f>
        <v>0</v>
      </c>
      <c r="AB82" s="10">
        <f>'დამტკ. საკუთ.'!F82</f>
        <v>0</v>
      </c>
      <c r="AC82" s="10">
        <f>'ცვლილ. ბიუჯ.'!G82</f>
        <v>0</v>
      </c>
      <c r="AD82" s="10">
        <f>'ცვლილ. საკუთ.'!G82</f>
        <v>0</v>
      </c>
      <c r="AE82" s="10">
        <f>'მთავრ. ფონდი'!G82</f>
        <v>0</v>
      </c>
      <c r="AF82" s="10">
        <f>'პრეზ. ფონდი'!G82</f>
        <v>0</v>
      </c>
      <c r="AG82" s="10">
        <f>'დაზუსტ. ნაერთი'!F82</f>
        <v>0</v>
      </c>
      <c r="AH82" s="10">
        <f>'დაზუსტ. ბიუჯ.'!F82</f>
        <v>0</v>
      </c>
      <c r="AI82" s="10">
        <f>'დაზუსტ. საკუთ.'!F82</f>
        <v>0</v>
      </c>
      <c r="AK82" s="10">
        <f t="shared" si="28"/>
        <v>0</v>
      </c>
      <c r="AL82" s="10">
        <f t="shared" si="29"/>
        <v>0</v>
      </c>
      <c r="AM82" s="10">
        <f t="shared" si="30"/>
        <v>0</v>
      </c>
      <c r="AN82" s="10">
        <f t="shared" si="30"/>
        <v>0</v>
      </c>
      <c r="AO82" s="10">
        <f t="shared" si="30"/>
        <v>0</v>
      </c>
      <c r="AP82" s="10">
        <f t="shared" si="30"/>
        <v>0</v>
      </c>
      <c r="AQ82" s="10">
        <f t="shared" si="20"/>
        <v>0</v>
      </c>
      <c r="AR82" s="10">
        <f t="shared" si="16"/>
        <v>0</v>
      </c>
      <c r="AS82" s="10">
        <f t="shared" si="16"/>
        <v>0</v>
      </c>
      <c r="AT82" s="10">
        <f t="shared" si="16"/>
        <v>0</v>
      </c>
      <c r="AV82" s="10">
        <f t="shared" si="31"/>
        <v>0</v>
      </c>
      <c r="AW82" s="10">
        <f>'დამტკ. ბიუჯ.'!G82</f>
        <v>0</v>
      </c>
      <c r="AX82" s="10">
        <f>'დამტკ. საკუთ.'!G82</f>
        <v>0</v>
      </c>
      <c r="AY82" s="10">
        <f>'ცვლილ. ბიუჯ.'!H82</f>
        <v>0</v>
      </c>
      <c r="AZ82" s="10">
        <f>'ცვლილ. საკუთ.'!H82</f>
        <v>0</v>
      </c>
      <c r="BA82" s="10">
        <f>'მთავრ. ფონდი'!H82</f>
        <v>0</v>
      </c>
      <c r="BB82" s="10">
        <f>'პრეზ. ფონდი'!H82</f>
        <v>0</v>
      </c>
      <c r="BC82" s="10">
        <f>'დაზუსტ. ნაერთი'!G82</f>
        <v>0</v>
      </c>
      <c r="BD82" s="10">
        <f>'დაზუსტ. ბიუჯ.'!G82</f>
        <v>0</v>
      </c>
      <c r="BE82" s="10">
        <f>'დაზუსტ. საკუთ.'!G82</f>
        <v>0</v>
      </c>
      <c r="BG82" s="10">
        <f t="shared" si="32"/>
        <v>0</v>
      </c>
      <c r="BH82" s="10">
        <f t="shared" si="32"/>
        <v>0</v>
      </c>
      <c r="BI82" s="10">
        <f t="shared" si="32"/>
        <v>0</v>
      </c>
      <c r="BJ82" s="10">
        <f t="shared" si="32"/>
        <v>0</v>
      </c>
      <c r="BK82" s="10">
        <f t="shared" si="21"/>
        <v>0</v>
      </c>
      <c r="BL82" s="10">
        <f t="shared" si="17"/>
        <v>0</v>
      </c>
      <c r="BM82" s="10">
        <f t="shared" si="17"/>
        <v>0</v>
      </c>
      <c r="BN82" s="10">
        <f t="shared" si="17"/>
        <v>0</v>
      </c>
      <c r="BO82" s="10">
        <f t="shared" ref="BO82:BP145" si="34">SUM(W82,AH82,BD82)</f>
        <v>0</v>
      </c>
      <c r="BP82" s="10">
        <f t="shared" si="18"/>
        <v>0</v>
      </c>
      <c r="BR82" s="10">
        <f t="shared" si="33"/>
        <v>0</v>
      </c>
      <c r="BS82" s="10">
        <f>'დამტკ. ბიუჯ.'!H82</f>
        <v>0</v>
      </c>
      <c r="BT82" s="10">
        <f>'დამტკ. საკუთ.'!H82</f>
        <v>0</v>
      </c>
      <c r="BU82" s="10">
        <f>'ცვლილ. ბიუჯ.'!I82</f>
        <v>0</v>
      </c>
      <c r="BV82" s="10">
        <f>'ცვლილ. საკუთ.'!I82</f>
        <v>0</v>
      </c>
      <c r="BW82" s="10">
        <f>'მთავრ. ფონდი'!I82</f>
        <v>0</v>
      </c>
      <c r="BX82" s="10">
        <f>'პრეზ. ფონდი'!I82</f>
        <v>0</v>
      </c>
      <c r="BY82" s="10">
        <f>'დაზუსტ. ნაერთი'!H82</f>
        <v>0</v>
      </c>
      <c r="BZ82" s="10">
        <f>'დაზუსტ. ბიუჯ.'!H82</f>
        <v>0</v>
      </c>
      <c r="CA82" s="10">
        <f>'დაზუსტ. საკუთ.'!H82</f>
        <v>0</v>
      </c>
    </row>
    <row r="83" spans="1:79" x14ac:dyDescent="0.25">
      <c r="A83" t="str">
        <f t="shared" si="22"/>
        <v>a</v>
      </c>
      <c r="B83" s="8"/>
      <c r="C83" s="9" t="s">
        <v>17</v>
      </c>
      <c r="D83" s="10">
        <f t="shared" si="23"/>
        <v>10000</v>
      </c>
      <c r="E83" s="10">
        <f t="shared" si="24"/>
        <v>10000</v>
      </c>
      <c r="F83" s="10">
        <f t="shared" si="25"/>
        <v>0</v>
      </c>
      <c r="G83" s="10">
        <f t="shared" si="25"/>
        <v>0</v>
      </c>
      <c r="H83" s="10">
        <f t="shared" si="25"/>
        <v>0</v>
      </c>
      <c r="I83" s="10">
        <f t="shared" si="25"/>
        <v>0</v>
      </c>
      <c r="J83" s="10">
        <f t="shared" si="19"/>
        <v>0</v>
      </c>
      <c r="K83" s="10">
        <f t="shared" si="19"/>
        <v>10000</v>
      </c>
      <c r="L83" s="10">
        <f t="shared" si="19"/>
        <v>10000</v>
      </c>
      <c r="M83" s="10">
        <f t="shared" si="19"/>
        <v>0</v>
      </c>
      <c r="O83" s="10">
        <f t="shared" si="26"/>
        <v>3000</v>
      </c>
      <c r="P83" s="10">
        <f>'დამტკ. ბიუჯ.'!E83</f>
        <v>3000</v>
      </c>
      <c r="Q83" s="10">
        <f>'დამტკ. საკუთ.'!E83</f>
        <v>0</v>
      </c>
      <c r="R83" s="10">
        <f>'ცვლილ. ბიუჯ.'!F83</f>
        <v>0</v>
      </c>
      <c r="S83" s="10">
        <f>'ცვლილ. საკუთ.'!F83</f>
        <v>0</v>
      </c>
      <c r="T83" s="10">
        <f>'მთავრ. ფონდი'!F83</f>
        <v>0</v>
      </c>
      <c r="U83" s="10">
        <f>'პრეზ. ფონდი'!F83</f>
        <v>0</v>
      </c>
      <c r="V83" s="10">
        <f>'დაზუსტ. ნაერთი'!E83</f>
        <v>3000</v>
      </c>
      <c r="W83" s="10">
        <f>'დაზუსტ. ბიუჯ.'!E83</f>
        <v>3000</v>
      </c>
      <c r="X83" s="10">
        <f>'დაზუსტ. საკუთ.'!E83</f>
        <v>0</v>
      </c>
      <c r="Z83" s="10">
        <f t="shared" si="27"/>
        <v>3000</v>
      </c>
      <c r="AA83" s="10">
        <f>'დამტკ. ბიუჯ.'!F83</f>
        <v>3000</v>
      </c>
      <c r="AB83" s="10">
        <f>'დამტკ. საკუთ.'!F83</f>
        <v>0</v>
      </c>
      <c r="AC83" s="10">
        <f>'ცვლილ. ბიუჯ.'!G83</f>
        <v>0</v>
      </c>
      <c r="AD83" s="10">
        <f>'ცვლილ. საკუთ.'!G83</f>
        <v>0</v>
      </c>
      <c r="AE83" s="10">
        <f>'მთავრ. ფონდი'!G83</f>
        <v>0</v>
      </c>
      <c r="AF83" s="10">
        <f>'პრეზ. ფონდი'!G83</f>
        <v>0</v>
      </c>
      <c r="AG83" s="10">
        <f>'დაზუსტ. ნაერთი'!F83</f>
        <v>3000</v>
      </c>
      <c r="AH83" s="10">
        <f>'დაზუსტ. ბიუჯ.'!F83</f>
        <v>3000</v>
      </c>
      <c r="AI83" s="10">
        <f>'დაზუსტ. საკუთ.'!F83</f>
        <v>0</v>
      </c>
      <c r="AK83" s="10">
        <f t="shared" si="28"/>
        <v>6000</v>
      </c>
      <c r="AL83" s="10">
        <f t="shared" si="29"/>
        <v>6000</v>
      </c>
      <c r="AM83" s="10">
        <f t="shared" si="30"/>
        <v>0</v>
      </c>
      <c r="AN83" s="10">
        <f t="shared" si="30"/>
        <v>0</v>
      </c>
      <c r="AO83" s="10">
        <f t="shared" si="30"/>
        <v>0</v>
      </c>
      <c r="AP83" s="10">
        <f t="shared" si="30"/>
        <v>0</v>
      </c>
      <c r="AQ83" s="10">
        <f t="shared" si="20"/>
        <v>0</v>
      </c>
      <c r="AR83" s="10">
        <f t="shared" si="20"/>
        <v>6000</v>
      </c>
      <c r="AS83" s="10">
        <f t="shared" si="20"/>
        <v>6000</v>
      </c>
      <c r="AT83" s="10">
        <f t="shared" si="20"/>
        <v>0</v>
      </c>
      <c r="AV83" s="10">
        <f t="shared" si="31"/>
        <v>2000</v>
      </c>
      <c r="AW83" s="10">
        <f>'დამტკ. ბიუჯ.'!G83</f>
        <v>2000</v>
      </c>
      <c r="AX83" s="10">
        <f>'დამტკ. საკუთ.'!G83</f>
        <v>0</v>
      </c>
      <c r="AY83" s="10">
        <f>'ცვლილ. ბიუჯ.'!H83</f>
        <v>0</v>
      </c>
      <c r="AZ83" s="10">
        <f>'ცვლილ. საკუთ.'!H83</f>
        <v>0</v>
      </c>
      <c r="BA83" s="10">
        <f>'მთავრ. ფონდი'!H83</f>
        <v>0</v>
      </c>
      <c r="BB83" s="10">
        <f>'პრეზ. ფონდი'!H83</f>
        <v>0</v>
      </c>
      <c r="BC83" s="10">
        <f>'დაზუსტ. ნაერთი'!G83</f>
        <v>2000</v>
      </c>
      <c r="BD83" s="10">
        <f>'დაზუსტ. ბიუჯ.'!G83</f>
        <v>2000</v>
      </c>
      <c r="BE83" s="10">
        <f>'დაზუსტ. საკუთ.'!G83</f>
        <v>0</v>
      </c>
      <c r="BG83" s="10">
        <f t="shared" si="32"/>
        <v>8000</v>
      </c>
      <c r="BH83" s="10">
        <f t="shared" si="32"/>
        <v>8000</v>
      </c>
      <c r="BI83" s="10">
        <f t="shared" si="32"/>
        <v>0</v>
      </c>
      <c r="BJ83" s="10">
        <f t="shared" si="32"/>
        <v>0</v>
      </c>
      <c r="BK83" s="10">
        <f t="shared" si="21"/>
        <v>0</v>
      </c>
      <c r="BL83" s="10">
        <f t="shared" si="21"/>
        <v>0</v>
      </c>
      <c r="BM83" s="10">
        <f t="shared" si="21"/>
        <v>0</v>
      </c>
      <c r="BN83" s="10">
        <f t="shared" si="21"/>
        <v>8000</v>
      </c>
      <c r="BO83" s="10">
        <f t="shared" si="34"/>
        <v>8000</v>
      </c>
      <c r="BP83" s="10">
        <f t="shared" si="34"/>
        <v>0</v>
      </c>
      <c r="BR83" s="10">
        <f t="shared" si="33"/>
        <v>2000</v>
      </c>
      <c r="BS83" s="10">
        <f>'დამტკ. ბიუჯ.'!H83</f>
        <v>2000</v>
      </c>
      <c r="BT83" s="10">
        <f>'დამტკ. საკუთ.'!H83</f>
        <v>0</v>
      </c>
      <c r="BU83" s="10">
        <f>'ცვლილ. ბიუჯ.'!I83</f>
        <v>0</v>
      </c>
      <c r="BV83" s="10">
        <f>'ცვლილ. საკუთ.'!I83</f>
        <v>0</v>
      </c>
      <c r="BW83" s="10">
        <f>'მთავრ. ფონდი'!I83</f>
        <v>0</v>
      </c>
      <c r="BX83" s="10">
        <f>'პრეზ. ფონდი'!I83</f>
        <v>0</v>
      </c>
      <c r="BY83" s="10">
        <f>'დაზუსტ. ნაერთი'!H83</f>
        <v>2000</v>
      </c>
      <c r="BZ83" s="10">
        <f>'დაზუსტ. ბიუჯ.'!H83</f>
        <v>2000</v>
      </c>
      <c r="CA83" s="10">
        <f>'დაზუსტ. საკუთ.'!H83</f>
        <v>0</v>
      </c>
    </row>
    <row r="84" spans="1:79" x14ac:dyDescent="0.25">
      <c r="A84" t="str">
        <f t="shared" si="22"/>
        <v>b</v>
      </c>
      <c r="B84" s="5"/>
      <c r="C84" s="6" t="s">
        <v>18</v>
      </c>
      <c r="D84" s="7">
        <f t="shared" si="23"/>
        <v>0</v>
      </c>
      <c r="E84" s="7">
        <f t="shared" si="24"/>
        <v>0</v>
      </c>
      <c r="F84" s="7">
        <f t="shared" si="25"/>
        <v>0</v>
      </c>
      <c r="G84" s="7">
        <f t="shared" si="25"/>
        <v>0</v>
      </c>
      <c r="H84" s="7">
        <f t="shared" si="25"/>
        <v>0</v>
      </c>
      <c r="I84" s="7">
        <f t="shared" si="25"/>
        <v>0</v>
      </c>
      <c r="J84" s="7">
        <f t="shared" si="19"/>
        <v>0</v>
      </c>
      <c r="K84" s="7">
        <f t="shared" si="19"/>
        <v>0</v>
      </c>
      <c r="L84" s="7">
        <f t="shared" si="19"/>
        <v>0</v>
      </c>
      <c r="M84" s="7">
        <f t="shared" si="19"/>
        <v>0</v>
      </c>
      <c r="O84" s="7">
        <f t="shared" si="26"/>
        <v>0</v>
      </c>
      <c r="P84" s="7">
        <f>'დამტკ. ბიუჯ.'!E84</f>
        <v>0</v>
      </c>
      <c r="Q84" s="7">
        <f>'დამტკ. საკუთ.'!E84</f>
        <v>0</v>
      </c>
      <c r="R84" s="7">
        <f>'ცვლილ. ბიუჯ.'!F84</f>
        <v>0</v>
      </c>
      <c r="S84" s="7">
        <f>'ცვლილ. საკუთ.'!F84</f>
        <v>0</v>
      </c>
      <c r="T84" s="7">
        <f>'მთავრ. ფონდი'!F84</f>
        <v>0</v>
      </c>
      <c r="U84" s="7">
        <f>'პრეზ. ფონდი'!F84</f>
        <v>0</v>
      </c>
      <c r="V84" s="7">
        <f>'დაზუსტ. ნაერთი'!E84</f>
        <v>0</v>
      </c>
      <c r="W84" s="7">
        <f>'დაზუსტ. ბიუჯ.'!E84</f>
        <v>0</v>
      </c>
      <c r="X84" s="7">
        <f>'დაზუსტ. საკუთ.'!E84</f>
        <v>0</v>
      </c>
      <c r="Z84" s="7">
        <f t="shared" si="27"/>
        <v>0</v>
      </c>
      <c r="AA84" s="7">
        <f>'დამტკ. ბიუჯ.'!F84</f>
        <v>0</v>
      </c>
      <c r="AB84" s="7">
        <f>'დამტკ. საკუთ.'!F84</f>
        <v>0</v>
      </c>
      <c r="AC84" s="7">
        <f>'ცვლილ. ბიუჯ.'!G84</f>
        <v>0</v>
      </c>
      <c r="AD84" s="7">
        <f>'ცვლილ. საკუთ.'!G84</f>
        <v>0</v>
      </c>
      <c r="AE84" s="7">
        <f>'მთავრ. ფონდი'!G84</f>
        <v>0</v>
      </c>
      <c r="AF84" s="7">
        <f>'პრეზ. ფონდი'!G84</f>
        <v>0</v>
      </c>
      <c r="AG84" s="7">
        <f>'დაზუსტ. ნაერთი'!F84</f>
        <v>0</v>
      </c>
      <c r="AH84" s="7">
        <f>'დაზუსტ. ბიუჯ.'!F84</f>
        <v>0</v>
      </c>
      <c r="AI84" s="7">
        <f>'დაზუსტ. საკუთ.'!F84</f>
        <v>0</v>
      </c>
      <c r="AK84" s="7">
        <f t="shared" si="28"/>
        <v>0</v>
      </c>
      <c r="AL84" s="7">
        <f t="shared" si="29"/>
        <v>0</v>
      </c>
      <c r="AM84" s="7">
        <f t="shared" si="30"/>
        <v>0</v>
      </c>
      <c r="AN84" s="7">
        <f t="shared" si="30"/>
        <v>0</v>
      </c>
      <c r="AO84" s="7">
        <f t="shared" si="30"/>
        <v>0</v>
      </c>
      <c r="AP84" s="7">
        <f t="shared" si="30"/>
        <v>0</v>
      </c>
      <c r="AQ84" s="7">
        <f t="shared" si="20"/>
        <v>0</v>
      </c>
      <c r="AR84" s="7">
        <f t="shared" si="20"/>
        <v>0</v>
      </c>
      <c r="AS84" s="7">
        <f t="shared" si="20"/>
        <v>0</v>
      </c>
      <c r="AT84" s="7">
        <f t="shared" si="20"/>
        <v>0</v>
      </c>
      <c r="AV84" s="7">
        <f t="shared" si="31"/>
        <v>0</v>
      </c>
      <c r="AW84" s="7">
        <f>'დამტკ. ბიუჯ.'!G84</f>
        <v>0</v>
      </c>
      <c r="AX84" s="7">
        <f>'დამტკ. საკუთ.'!G84</f>
        <v>0</v>
      </c>
      <c r="AY84" s="7">
        <f>'ცვლილ. ბიუჯ.'!H84</f>
        <v>0</v>
      </c>
      <c r="AZ84" s="7">
        <f>'ცვლილ. საკუთ.'!H84</f>
        <v>0</v>
      </c>
      <c r="BA84" s="7">
        <f>'მთავრ. ფონდი'!H84</f>
        <v>0</v>
      </c>
      <c r="BB84" s="7">
        <f>'პრეზ. ფონდი'!H84</f>
        <v>0</v>
      </c>
      <c r="BC84" s="7">
        <f>'დაზუსტ. ნაერთი'!G84</f>
        <v>0</v>
      </c>
      <c r="BD84" s="7">
        <f>'დაზუსტ. ბიუჯ.'!G84</f>
        <v>0</v>
      </c>
      <c r="BE84" s="7">
        <f>'დაზუსტ. საკუთ.'!G84</f>
        <v>0</v>
      </c>
      <c r="BG84" s="7">
        <f t="shared" si="32"/>
        <v>0</v>
      </c>
      <c r="BH84" s="7">
        <f t="shared" si="32"/>
        <v>0</v>
      </c>
      <c r="BI84" s="7">
        <f t="shared" si="32"/>
        <v>0</v>
      </c>
      <c r="BJ84" s="7">
        <f t="shared" si="32"/>
        <v>0</v>
      </c>
      <c r="BK84" s="7">
        <f t="shared" si="21"/>
        <v>0</v>
      </c>
      <c r="BL84" s="7">
        <f t="shared" si="21"/>
        <v>0</v>
      </c>
      <c r="BM84" s="7">
        <f t="shared" si="21"/>
        <v>0</v>
      </c>
      <c r="BN84" s="7">
        <f t="shared" si="21"/>
        <v>0</v>
      </c>
      <c r="BO84" s="7">
        <f t="shared" si="34"/>
        <v>0</v>
      </c>
      <c r="BP84" s="7">
        <f t="shared" si="34"/>
        <v>0</v>
      </c>
      <c r="BR84" s="7">
        <f t="shared" si="33"/>
        <v>0</v>
      </c>
      <c r="BS84" s="7">
        <f>'დამტკ. ბიუჯ.'!H84</f>
        <v>0</v>
      </c>
      <c r="BT84" s="7">
        <f>'დამტკ. საკუთ.'!H84</f>
        <v>0</v>
      </c>
      <c r="BU84" s="7">
        <f>'ცვლილ. ბიუჯ.'!I84</f>
        <v>0</v>
      </c>
      <c r="BV84" s="7">
        <f>'ცვლილ. საკუთ.'!I84</f>
        <v>0</v>
      </c>
      <c r="BW84" s="7">
        <f>'მთავრ. ფონდი'!I84</f>
        <v>0</v>
      </c>
      <c r="BX84" s="7">
        <f>'პრეზ. ფონდი'!I84</f>
        <v>0</v>
      </c>
      <c r="BY84" s="7">
        <f>'დაზუსტ. ნაერთი'!H84</f>
        <v>0</v>
      </c>
      <c r="BZ84" s="7">
        <f>'დაზუსტ. ბიუჯ.'!H84</f>
        <v>0</v>
      </c>
      <c r="CA84" s="7">
        <f>'დაზუსტ. საკუთ.'!H84</f>
        <v>0</v>
      </c>
    </row>
    <row r="85" spans="1:79" x14ac:dyDescent="0.25">
      <c r="A85" t="str">
        <f t="shared" si="22"/>
        <v>b</v>
      </c>
      <c r="B85" s="5"/>
      <c r="C85" s="6" t="s">
        <v>19</v>
      </c>
      <c r="D85" s="7">
        <f t="shared" si="23"/>
        <v>0</v>
      </c>
      <c r="E85" s="7">
        <f t="shared" si="24"/>
        <v>0</v>
      </c>
      <c r="F85" s="7">
        <f t="shared" si="25"/>
        <v>0</v>
      </c>
      <c r="G85" s="7">
        <f t="shared" si="25"/>
        <v>0</v>
      </c>
      <c r="H85" s="7">
        <f t="shared" si="25"/>
        <v>0</v>
      </c>
      <c r="I85" s="7">
        <f t="shared" si="25"/>
        <v>0</v>
      </c>
      <c r="J85" s="7">
        <f t="shared" si="19"/>
        <v>0</v>
      </c>
      <c r="K85" s="7">
        <f t="shared" si="19"/>
        <v>0</v>
      </c>
      <c r="L85" s="7">
        <f t="shared" si="19"/>
        <v>0</v>
      </c>
      <c r="M85" s="7">
        <f t="shared" si="19"/>
        <v>0</v>
      </c>
      <c r="O85" s="7">
        <f t="shared" si="26"/>
        <v>0</v>
      </c>
      <c r="P85" s="7">
        <f>'დამტკ. ბიუჯ.'!E85</f>
        <v>0</v>
      </c>
      <c r="Q85" s="7">
        <f>'დამტკ. საკუთ.'!E85</f>
        <v>0</v>
      </c>
      <c r="R85" s="7">
        <f>'ცვლილ. ბიუჯ.'!F85</f>
        <v>0</v>
      </c>
      <c r="S85" s="7">
        <f>'ცვლილ. საკუთ.'!F85</f>
        <v>0</v>
      </c>
      <c r="T85" s="7">
        <f>'მთავრ. ფონდი'!F85</f>
        <v>0</v>
      </c>
      <c r="U85" s="7">
        <f>'პრეზ. ფონდი'!F85</f>
        <v>0</v>
      </c>
      <c r="V85" s="7">
        <f>'დაზუსტ. ნაერთი'!E85</f>
        <v>0</v>
      </c>
      <c r="W85" s="7">
        <f>'დაზუსტ. ბიუჯ.'!E85</f>
        <v>0</v>
      </c>
      <c r="X85" s="7">
        <f>'დაზუსტ. საკუთ.'!E85</f>
        <v>0</v>
      </c>
      <c r="Z85" s="7">
        <f t="shared" si="27"/>
        <v>0</v>
      </c>
      <c r="AA85" s="7">
        <f>'დამტკ. ბიუჯ.'!F85</f>
        <v>0</v>
      </c>
      <c r="AB85" s="7">
        <f>'დამტკ. საკუთ.'!F85</f>
        <v>0</v>
      </c>
      <c r="AC85" s="7">
        <f>'ცვლილ. ბიუჯ.'!G85</f>
        <v>0</v>
      </c>
      <c r="AD85" s="7">
        <f>'ცვლილ. საკუთ.'!G85</f>
        <v>0</v>
      </c>
      <c r="AE85" s="7">
        <f>'მთავრ. ფონდი'!G85</f>
        <v>0</v>
      </c>
      <c r="AF85" s="7">
        <f>'პრეზ. ფონდი'!G85</f>
        <v>0</v>
      </c>
      <c r="AG85" s="7">
        <f>'დაზუსტ. ნაერთი'!F85</f>
        <v>0</v>
      </c>
      <c r="AH85" s="7">
        <f>'დაზუსტ. ბიუჯ.'!F85</f>
        <v>0</v>
      </c>
      <c r="AI85" s="7">
        <f>'დაზუსტ. საკუთ.'!F85</f>
        <v>0</v>
      </c>
      <c r="AK85" s="7">
        <f t="shared" si="28"/>
        <v>0</v>
      </c>
      <c r="AL85" s="7">
        <f t="shared" si="29"/>
        <v>0</v>
      </c>
      <c r="AM85" s="7">
        <f t="shared" si="30"/>
        <v>0</v>
      </c>
      <c r="AN85" s="7">
        <f t="shared" si="30"/>
        <v>0</v>
      </c>
      <c r="AO85" s="7">
        <f t="shared" si="30"/>
        <v>0</v>
      </c>
      <c r="AP85" s="7">
        <f t="shared" si="30"/>
        <v>0</v>
      </c>
      <c r="AQ85" s="7">
        <f t="shared" si="20"/>
        <v>0</v>
      </c>
      <c r="AR85" s="7">
        <f t="shared" si="20"/>
        <v>0</v>
      </c>
      <c r="AS85" s="7">
        <f t="shared" si="20"/>
        <v>0</v>
      </c>
      <c r="AT85" s="7">
        <f t="shared" si="20"/>
        <v>0</v>
      </c>
      <c r="AV85" s="7">
        <f t="shared" si="31"/>
        <v>0</v>
      </c>
      <c r="AW85" s="7">
        <f>'დამტკ. ბიუჯ.'!G85</f>
        <v>0</v>
      </c>
      <c r="AX85" s="7">
        <f>'დამტკ. საკუთ.'!G85</f>
        <v>0</v>
      </c>
      <c r="AY85" s="7">
        <f>'ცვლილ. ბიუჯ.'!H85</f>
        <v>0</v>
      </c>
      <c r="AZ85" s="7">
        <f>'ცვლილ. საკუთ.'!H85</f>
        <v>0</v>
      </c>
      <c r="BA85" s="7">
        <f>'მთავრ. ფონდი'!H85</f>
        <v>0</v>
      </c>
      <c r="BB85" s="7">
        <f>'პრეზ. ფონდი'!H85</f>
        <v>0</v>
      </c>
      <c r="BC85" s="7">
        <f>'დაზუსტ. ნაერთი'!G85</f>
        <v>0</v>
      </c>
      <c r="BD85" s="7">
        <f>'დაზუსტ. ბიუჯ.'!G85</f>
        <v>0</v>
      </c>
      <c r="BE85" s="7">
        <f>'დაზუსტ. საკუთ.'!G85</f>
        <v>0</v>
      </c>
      <c r="BG85" s="7">
        <f t="shared" si="32"/>
        <v>0</v>
      </c>
      <c r="BH85" s="7">
        <f t="shared" si="32"/>
        <v>0</v>
      </c>
      <c r="BI85" s="7">
        <f t="shared" si="32"/>
        <v>0</v>
      </c>
      <c r="BJ85" s="7">
        <f t="shared" si="32"/>
        <v>0</v>
      </c>
      <c r="BK85" s="7">
        <f t="shared" si="21"/>
        <v>0</v>
      </c>
      <c r="BL85" s="7">
        <f t="shared" si="21"/>
        <v>0</v>
      </c>
      <c r="BM85" s="7">
        <f t="shared" si="21"/>
        <v>0</v>
      </c>
      <c r="BN85" s="7">
        <f t="shared" si="21"/>
        <v>0</v>
      </c>
      <c r="BO85" s="7">
        <f t="shared" si="34"/>
        <v>0</v>
      </c>
      <c r="BP85" s="7">
        <f t="shared" si="34"/>
        <v>0</v>
      </c>
      <c r="BR85" s="7">
        <f t="shared" si="33"/>
        <v>0</v>
      </c>
      <c r="BS85" s="7">
        <f>'დამტკ. ბიუჯ.'!H85</f>
        <v>0</v>
      </c>
      <c r="BT85" s="7">
        <f>'დამტკ. საკუთ.'!H85</f>
        <v>0</v>
      </c>
      <c r="BU85" s="7">
        <f>'ცვლილ. ბიუჯ.'!I85</f>
        <v>0</v>
      </c>
      <c r="BV85" s="7">
        <f>'ცვლილ. საკუთ.'!I85</f>
        <v>0</v>
      </c>
      <c r="BW85" s="7">
        <f>'მთავრ. ფონდი'!I85</f>
        <v>0</v>
      </c>
      <c r="BX85" s="7">
        <f>'პრეზ. ფონდი'!I85</f>
        <v>0</v>
      </c>
      <c r="BY85" s="7">
        <f>'დაზუსტ. ნაერთი'!H85</f>
        <v>0</v>
      </c>
      <c r="BZ85" s="7">
        <f>'დაზუსტ. ბიუჯ.'!H85</f>
        <v>0</v>
      </c>
      <c r="CA85" s="7">
        <f>'დაზუსტ. საკუთ.'!H85</f>
        <v>0</v>
      </c>
    </row>
    <row r="86" spans="1:79" ht="15.75" thickBot="1" x14ac:dyDescent="0.3">
      <c r="A86" t="str">
        <f t="shared" si="22"/>
        <v>b</v>
      </c>
      <c r="B86" s="11"/>
      <c r="C86" s="12" t="s">
        <v>20</v>
      </c>
      <c r="D86" s="13">
        <f t="shared" si="23"/>
        <v>0</v>
      </c>
      <c r="E86" s="13">
        <f t="shared" si="24"/>
        <v>0</v>
      </c>
      <c r="F86" s="13">
        <f t="shared" si="25"/>
        <v>0</v>
      </c>
      <c r="G86" s="13">
        <f t="shared" si="25"/>
        <v>0</v>
      </c>
      <c r="H86" s="13">
        <f t="shared" si="25"/>
        <v>0</v>
      </c>
      <c r="I86" s="13">
        <f t="shared" si="25"/>
        <v>0</v>
      </c>
      <c r="J86" s="13">
        <f t="shared" si="19"/>
        <v>0</v>
      </c>
      <c r="K86" s="13">
        <f t="shared" si="19"/>
        <v>0</v>
      </c>
      <c r="L86" s="13">
        <f t="shared" si="19"/>
        <v>0</v>
      </c>
      <c r="M86" s="13">
        <f t="shared" si="19"/>
        <v>0</v>
      </c>
      <c r="O86" s="13">
        <f t="shared" si="26"/>
        <v>0</v>
      </c>
      <c r="P86" s="13">
        <f>'დამტკ. ბიუჯ.'!E86</f>
        <v>0</v>
      </c>
      <c r="Q86" s="13">
        <f>'დამტკ. საკუთ.'!E86</f>
        <v>0</v>
      </c>
      <c r="R86" s="13">
        <f>'ცვლილ. ბიუჯ.'!F86</f>
        <v>0</v>
      </c>
      <c r="S86" s="13">
        <f>'ცვლილ. საკუთ.'!F86</f>
        <v>0</v>
      </c>
      <c r="T86" s="13">
        <f>'მთავრ. ფონდი'!F86</f>
        <v>0</v>
      </c>
      <c r="U86" s="13">
        <f>'პრეზ. ფონდი'!F86</f>
        <v>0</v>
      </c>
      <c r="V86" s="13">
        <f>'დაზუსტ. ნაერთი'!E86</f>
        <v>0</v>
      </c>
      <c r="W86" s="13">
        <f>'დაზუსტ. ბიუჯ.'!E86</f>
        <v>0</v>
      </c>
      <c r="X86" s="13">
        <f>'დაზუსტ. საკუთ.'!E86</f>
        <v>0</v>
      </c>
      <c r="Z86" s="13">
        <f t="shared" si="27"/>
        <v>0</v>
      </c>
      <c r="AA86" s="13">
        <f>'დამტკ. ბიუჯ.'!F86</f>
        <v>0</v>
      </c>
      <c r="AB86" s="13">
        <f>'დამტკ. საკუთ.'!F86</f>
        <v>0</v>
      </c>
      <c r="AC86" s="13">
        <f>'ცვლილ. ბიუჯ.'!G86</f>
        <v>0</v>
      </c>
      <c r="AD86" s="13">
        <f>'ცვლილ. საკუთ.'!G86</f>
        <v>0</v>
      </c>
      <c r="AE86" s="13">
        <f>'მთავრ. ფონდი'!G86</f>
        <v>0</v>
      </c>
      <c r="AF86" s="13">
        <f>'პრეზ. ფონდი'!G86</f>
        <v>0</v>
      </c>
      <c r="AG86" s="13">
        <f>'დაზუსტ. ნაერთი'!F86</f>
        <v>0</v>
      </c>
      <c r="AH86" s="13">
        <f>'დაზუსტ. ბიუჯ.'!F86</f>
        <v>0</v>
      </c>
      <c r="AI86" s="13">
        <f>'დაზუსტ. საკუთ.'!F86</f>
        <v>0</v>
      </c>
      <c r="AK86" s="13">
        <f t="shared" si="28"/>
        <v>0</v>
      </c>
      <c r="AL86" s="13">
        <f t="shared" si="29"/>
        <v>0</v>
      </c>
      <c r="AM86" s="13">
        <f t="shared" si="30"/>
        <v>0</v>
      </c>
      <c r="AN86" s="13">
        <f t="shared" si="30"/>
        <v>0</v>
      </c>
      <c r="AO86" s="13">
        <f t="shared" si="30"/>
        <v>0</v>
      </c>
      <c r="AP86" s="13">
        <f t="shared" si="30"/>
        <v>0</v>
      </c>
      <c r="AQ86" s="13">
        <f t="shared" si="20"/>
        <v>0</v>
      </c>
      <c r="AR86" s="13">
        <f t="shared" si="20"/>
        <v>0</v>
      </c>
      <c r="AS86" s="13">
        <f t="shared" si="20"/>
        <v>0</v>
      </c>
      <c r="AT86" s="13">
        <f t="shared" si="20"/>
        <v>0</v>
      </c>
      <c r="AV86" s="13">
        <f t="shared" si="31"/>
        <v>0</v>
      </c>
      <c r="AW86" s="13">
        <f>'დამტკ. ბიუჯ.'!G86</f>
        <v>0</v>
      </c>
      <c r="AX86" s="13">
        <f>'დამტკ. საკუთ.'!G86</f>
        <v>0</v>
      </c>
      <c r="AY86" s="13">
        <f>'ცვლილ. ბიუჯ.'!H86</f>
        <v>0</v>
      </c>
      <c r="AZ86" s="13">
        <f>'ცვლილ. საკუთ.'!H86</f>
        <v>0</v>
      </c>
      <c r="BA86" s="13">
        <f>'მთავრ. ფონდი'!H86</f>
        <v>0</v>
      </c>
      <c r="BB86" s="13">
        <f>'პრეზ. ფონდი'!H86</f>
        <v>0</v>
      </c>
      <c r="BC86" s="13">
        <f>'დაზუსტ. ნაერთი'!G86</f>
        <v>0</v>
      </c>
      <c r="BD86" s="13">
        <f>'დაზუსტ. ბიუჯ.'!G86</f>
        <v>0</v>
      </c>
      <c r="BE86" s="13">
        <f>'დაზუსტ. საკუთ.'!G86</f>
        <v>0</v>
      </c>
      <c r="BG86" s="13">
        <f t="shared" si="32"/>
        <v>0</v>
      </c>
      <c r="BH86" s="13">
        <f t="shared" si="32"/>
        <v>0</v>
      </c>
      <c r="BI86" s="13">
        <f t="shared" si="32"/>
        <v>0</v>
      </c>
      <c r="BJ86" s="13">
        <f t="shared" si="32"/>
        <v>0</v>
      </c>
      <c r="BK86" s="13">
        <f t="shared" si="21"/>
        <v>0</v>
      </c>
      <c r="BL86" s="13">
        <f t="shared" si="21"/>
        <v>0</v>
      </c>
      <c r="BM86" s="13">
        <f t="shared" si="21"/>
        <v>0</v>
      </c>
      <c r="BN86" s="13">
        <f t="shared" si="21"/>
        <v>0</v>
      </c>
      <c r="BO86" s="13">
        <f t="shared" si="34"/>
        <v>0</v>
      </c>
      <c r="BP86" s="13">
        <f t="shared" si="34"/>
        <v>0</v>
      </c>
      <c r="BR86" s="13">
        <f t="shared" si="33"/>
        <v>0</v>
      </c>
      <c r="BS86" s="13">
        <f>'დამტკ. ბიუჯ.'!H86</f>
        <v>0</v>
      </c>
      <c r="BT86" s="13">
        <f>'დამტკ. საკუთ.'!H86</f>
        <v>0</v>
      </c>
      <c r="BU86" s="13">
        <f>'ცვლილ. ბიუჯ.'!I86</f>
        <v>0</v>
      </c>
      <c r="BV86" s="13">
        <f>'ცვლილ. საკუთ.'!I86</f>
        <v>0</v>
      </c>
      <c r="BW86" s="13">
        <f>'მთავრ. ფონდი'!I86</f>
        <v>0</v>
      </c>
      <c r="BX86" s="13">
        <f>'პრეზ. ფონდი'!I86</f>
        <v>0</v>
      </c>
      <c r="BY86" s="13">
        <f>'დაზუსტ. ნაერთი'!H86</f>
        <v>0</v>
      </c>
      <c r="BZ86" s="13">
        <f>'დაზუსტ. ბიუჯ.'!H86</f>
        <v>0</v>
      </c>
      <c r="CA86" s="13">
        <f>'დაზუსტ. საკუთ.'!H86</f>
        <v>0</v>
      </c>
    </row>
    <row r="87" spans="1:79" ht="31.5" thickTop="1" thickBot="1" x14ac:dyDescent="0.3">
      <c r="A87" t="str">
        <f t="shared" si="22"/>
        <v>a</v>
      </c>
      <c r="B87" s="3" t="s">
        <v>32</v>
      </c>
      <c r="C87" s="14" t="s">
        <v>33</v>
      </c>
      <c r="D87" s="4">
        <f t="shared" si="23"/>
        <v>9080000</v>
      </c>
      <c r="E87" s="4">
        <f t="shared" si="24"/>
        <v>8430000</v>
      </c>
      <c r="F87" s="4">
        <f t="shared" si="25"/>
        <v>650000</v>
      </c>
      <c r="G87" s="4">
        <f t="shared" si="25"/>
        <v>-32250</v>
      </c>
      <c r="H87" s="4">
        <f t="shared" si="25"/>
        <v>0</v>
      </c>
      <c r="I87" s="4">
        <f t="shared" si="25"/>
        <v>0</v>
      </c>
      <c r="J87" s="4">
        <f t="shared" si="19"/>
        <v>0</v>
      </c>
      <c r="K87" s="4">
        <f t="shared" si="19"/>
        <v>9047750</v>
      </c>
      <c r="L87" s="4">
        <f t="shared" si="19"/>
        <v>8397750</v>
      </c>
      <c r="M87" s="4">
        <f t="shared" si="19"/>
        <v>650000</v>
      </c>
      <c r="O87" s="4">
        <f t="shared" si="26"/>
        <v>1957400</v>
      </c>
      <c r="P87" s="4">
        <f>'დამტკ. ბიუჯ.'!E87</f>
        <v>1815800</v>
      </c>
      <c r="Q87" s="4">
        <f>'დამტკ. საკუთ.'!E87</f>
        <v>141600</v>
      </c>
      <c r="R87" s="4">
        <f>'ცვლილ. ბიუჯ.'!F87</f>
        <v>0</v>
      </c>
      <c r="S87" s="4">
        <f>'ცვლილ. საკუთ.'!F87</f>
        <v>0</v>
      </c>
      <c r="T87" s="4">
        <f>'მთავრ. ფონდი'!F87</f>
        <v>0</v>
      </c>
      <c r="U87" s="4">
        <f>'პრეზ. ფონდი'!F87</f>
        <v>0</v>
      </c>
      <c r="V87" s="4">
        <f>'დაზუსტ. ნაერთი'!E87</f>
        <v>1957400</v>
      </c>
      <c r="W87" s="4">
        <f>'დაზუსტ. ბიუჯ.'!E87</f>
        <v>1815800</v>
      </c>
      <c r="X87" s="4">
        <f>'დაზუსტ. საკუთ.'!E87</f>
        <v>141600</v>
      </c>
      <c r="Z87" s="4">
        <f t="shared" si="27"/>
        <v>2572700</v>
      </c>
      <c r="AA87" s="4">
        <f>'დამტკ. ბიუჯ.'!F87</f>
        <v>2365100</v>
      </c>
      <c r="AB87" s="4">
        <f>'დამტკ. საკუთ.'!F87</f>
        <v>207600</v>
      </c>
      <c r="AC87" s="4">
        <f>'ცვლილ. ბიუჯ.'!G87</f>
        <v>-32250</v>
      </c>
      <c r="AD87" s="4">
        <f>'ცვლილ. საკუთ.'!G87</f>
        <v>0</v>
      </c>
      <c r="AE87" s="4">
        <f>'მთავრ. ფონდი'!G87</f>
        <v>0</v>
      </c>
      <c r="AF87" s="4">
        <f>'პრეზ. ფონდი'!G87</f>
        <v>0</v>
      </c>
      <c r="AG87" s="4">
        <f>'დაზუსტ. ნაერთი'!F87</f>
        <v>2540450</v>
      </c>
      <c r="AH87" s="4">
        <f>'დაზუსტ. ბიუჯ.'!F87</f>
        <v>2332850</v>
      </c>
      <c r="AI87" s="4">
        <f>'დაზუსტ. საკუთ.'!F87</f>
        <v>207600</v>
      </c>
      <c r="AK87" s="4">
        <f t="shared" si="28"/>
        <v>4530100</v>
      </c>
      <c r="AL87" s="4">
        <f t="shared" si="29"/>
        <v>4180900</v>
      </c>
      <c r="AM87" s="4">
        <f t="shared" si="30"/>
        <v>349200</v>
      </c>
      <c r="AN87" s="4">
        <f t="shared" si="30"/>
        <v>-32250</v>
      </c>
      <c r="AO87" s="4">
        <f t="shared" si="30"/>
        <v>0</v>
      </c>
      <c r="AP87" s="4">
        <f t="shared" si="30"/>
        <v>0</v>
      </c>
      <c r="AQ87" s="4">
        <f t="shared" si="20"/>
        <v>0</v>
      </c>
      <c r="AR87" s="4">
        <f t="shared" si="20"/>
        <v>4497850</v>
      </c>
      <c r="AS87" s="4">
        <f t="shared" si="20"/>
        <v>4148650</v>
      </c>
      <c r="AT87" s="4">
        <f t="shared" si="20"/>
        <v>349200</v>
      </c>
      <c r="AV87" s="4">
        <f t="shared" si="31"/>
        <v>2495500</v>
      </c>
      <c r="AW87" s="4">
        <f>'დამტკ. ბიუჯ.'!G87</f>
        <v>2343900</v>
      </c>
      <c r="AX87" s="4">
        <f>'დამტკ. საკუთ.'!G87</f>
        <v>151600</v>
      </c>
      <c r="AY87" s="4">
        <f>'ცვლილ. ბიუჯ.'!H87</f>
        <v>0</v>
      </c>
      <c r="AZ87" s="4">
        <f>'ცვლილ. საკუთ.'!H87</f>
        <v>0</v>
      </c>
      <c r="BA87" s="4">
        <f>'მთავრ. ფონდი'!H87</f>
        <v>0</v>
      </c>
      <c r="BB87" s="4">
        <f>'პრეზ. ფონდი'!H87</f>
        <v>0</v>
      </c>
      <c r="BC87" s="4">
        <f>'დაზუსტ. ნაერთი'!G87</f>
        <v>2495500</v>
      </c>
      <c r="BD87" s="4">
        <f>'დაზუსტ. ბიუჯ.'!G87</f>
        <v>2343900</v>
      </c>
      <c r="BE87" s="4">
        <f>'დაზუსტ. საკუთ.'!G87</f>
        <v>151600</v>
      </c>
      <c r="BG87" s="4">
        <f t="shared" si="32"/>
        <v>7025600</v>
      </c>
      <c r="BH87" s="4">
        <f t="shared" si="32"/>
        <v>6524800</v>
      </c>
      <c r="BI87" s="4">
        <f t="shared" si="32"/>
        <v>500800</v>
      </c>
      <c r="BJ87" s="4">
        <f t="shared" si="32"/>
        <v>-32250</v>
      </c>
      <c r="BK87" s="4">
        <f t="shared" si="21"/>
        <v>0</v>
      </c>
      <c r="BL87" s="4">
        <f t="shared" si="21"/>
        <v>0</v>
      </c>
      <c r="BM87" s="4">
        <f t="shared" si="21"/>
        <v>0</v>
      </c>
      <c r="BN87" s="4">
        <f t="shared" si="21"/>
        <v>6993350</v>
      </c>
      <c r="BO87" s="4">
        <f t="shared" si="34"/>
        <v>6492550</v>
      </c>
      <c r="BP87" s="4">
        <f t="shared" si="34"/>
        <v>500800</v>
      </c>
      <c r="BR87" s="4">
        <f t="shared" si="33"/>
        <v>2054400</v>
      </c>
      <c r="BS87" s="4">
        <f>'დამტკ. ბიუჯ.'!H87</f>
        <v>1905200</v>
      </c>
      <c r="BT87" s="4">
        <f>'დამტკ. საკუთ.'!H87</f>
        <v>149200</v>
      </c>
      <c r="BU87" s="4">
        <f>'ცვლილ. ბიუჯ.'!I87</f>
        <v>0</v>
      </c>
      <c r="BV87" s="4">
        <f>'ცვლილ. საკუთ.'!I87</f>
        <v>0</v>
      </c>
      <c r="BW87" s="4">
        <f>'მთავრ. ფონდი'!I87</f>
        <v>0</v>
      </c>
      <c r="BX87" s="4">
        <f>'პრეზ. ფონდი'!I87</f>
        <v>0</v>
      </c>
      <c r="BY87" s="4">
        <f>'დაზუსტ. ნაერთი'!H87</f>
        <v>2054400</v>
      </c>
      <c r="BZ87" s="4">
        <f>'დაზუსტ. ბიუჯ.'!H87</f>
        <v>1905200</v>
      </c>
      <c r="CA87" s="4">
        <f>'დაზუსტ. საკუთ.'!H87</f>
        <v>149200</v>
      </c>
    </row>
    <row r="88" spans="1:79" ht="15.75" thickTop="1" x14ac:dyDescent="0.25">
      <c r="A88" t="str">
        <f t="shared" si="22"/>
        <v>a</v>
      </c>
      <c r="B88" s="5"/>
      <c r="C88" s="6" t="s">
        <v>10</v>
      </c>
      <c r="D88" s="7">
        <f t="shared" si="23"/>
        <v>9036000</v>
      </c>
      <c r="E88" s="7">
        <f t="shared" si="24"/>
        <v>8392000</v>
      </c>
      <c r="F88" s="7">
        <f t="shared" si="25"/>
        <v>644000</v>
      </c>
      <c r="G88" s="7">
        <f t="shared" si="25"/>
        <v>-33850</v>
      </c>
      <c r="H88" s="7">
        <f t="shared" si="25"/>
        <v>0</v>
      </c>
      <c r="I88" s="7">
        <f t="shared" si="25"/>
        <v>0</v>
      </c>
      <c r="J88" s="7">
        <f t="shared" si="19"/>
        <v>0</v>
      </c>
      <c r="K88" s="7">
        <f t="shared" si="19"/>
        <v>9002150</v>
      </c>
      <c r="L88" s="7">
        <f t="shared" si="19"/>
        <v>8358150</v>
      </c>
      <c r="M88" s="7">
        <f t="shared" si="19"/>
        <v>644000</v>
      </c>
      <c r="O88" s="7">
        <f t="shared" si="26"/>
        <v>1949400</v>
      </c>
      <c r="P88" s="7">
        <f>'დამტკ. ბიუჯ.'!E88</f>
        <v>1807800</v>
      </c>
      <c r="Q88" s="7">
        <f>'დამტკ. საკუთ.'!E88</f>
        <v>141600</v>
      </c>
      <c r="R88" s="7">
        <f>'ცვლილ. ბიუჯ.'!F88</f>
        <v>-1600</v>
      </c>
      <c r="S88" s="7">
        <f>'ცვლილ. საკუთ.'!F88</f>
        <v>0</v>
      </c>
      <c r="T88" s="7">
        <f>'მთავრ. ფონდი'!F88</f>
        <v>0</v>
      </c>
      <c r="U88" s="7">
        <f>'პრეზ. ფონდი'!F88</f>
        <v>0</v>
      </c>
      <c r="V88" s="7">
        <f>'დაზუსტ. ნაერთი'!E88</f>
        <v>1947800</v>
      </c>
      <c r="W88" s="7">
        <f>'დაზუსტ. ბიუჯ.'!E88</f>
        <v>1806200</v>
      </c>
      <c r="X88" s="7">
        <f>'დაზუსტ. საკუთ.'!E88</f>
        <v>141600</v>
      </c>
      <c r="Z88" s="7">
        <f t="shared" si="27"/>
        <v>2554100</v>
      </c>
      <c r="AA88" s="7">
        <f>'დამტკ. ბიუჯ.'!F88</f>
        <v>2352500</v>
      </c>
      <c r="AB88" s="7">
        <f>'დამტკ. საკუთ.'!F88</f>
        <v>201600</v>
      </c>
      <c r="AC88" s="7">
        <f>'ცვლილ. ბიუჯ.'!G88</f>
        <v>-32250</v>
      </c>
      <c r="AD88" s="7">
        <f>'ცვლილ. საკუთ.'!G88</f>
        <v>0</v>
      </c>
      <c r="AE88" s="7">
        <f>'მთავრ. ფონდი'!G88</f>
        <v>0</v>
      </c>
      <c r="AF88" s="7">
        <f>'პრეზ. ფონდი'!G88</f>
        <v>0</v>
      </c>
      <c r="AG88" s="7">
        <f>'დაზუსტ. ნაერთი'!F88</f>
        <v>2521850</v>
      </c>
      <c r="AH88" s="7">
        <f>'დაზუსტ. ბიუჯ.'!F88</f>
        <v>2320250</v>
      </c>
      <c r="AI88" s="7">
        <f>'დაზუსტ. საკუთ.'!F88</f>
        <v>201600</v>
      </c>
      <c r="AK88" s="7">
        <f t="shared" si="28"/>
        <v>4503500</v>
      </c>
      <c r="AL88" s="7">
        <f t="shared" si="29"/>
        <v>4160300</v>
      </c>
      <c r="AM88" s="7">
        <f t="shared" si="30"/>
        <v>343200</v>
      </c>
      <c r="AN88" s="7">
        <f t="shared" si="30"/>
        <v>-33850</v>
      </c>
      <c r="AO88" s="7">
        <f t="shared" si="30"/>
        <v>0</v>
      </c>
      <c r="AP88" s="7">
        <f t="shared" si="30"/>
        <v>0</v>
      </c>
      <c r="AQ88" s="7">
        <f t="shared" si="20"/>
        <v>0</v>
      </c>
      <c r="AR88" s="7">
        <f t="shared" si="20"/>
        <v>4469650</v>
      </c>
      <c r="AS88" s="7">
        <f t="shared" si="20"/>
        <v>4126450</v>
      </c>
      <c r="AT88" s="7">
        <f t="shared" si="20"/>
        <v>343200</v>
      </c>
      <c r="AV88" s="7">
        <f t="shared" si="31"/>
        <v>2478100</v>
      </c>
      <c r="AW88" s="7">
        <f>'დამტკ. ბიუჯ.'!G88</f>
        <v>2326500</v>
      </c>
      <c r="AX88" s="7">
        <f>'დამტკ. საკუთ.'!G88</f>
        <v>151600</v>
      </c>
      <c r="AY88" s="7">
        <f>'ცვლილ. ბიუჯ.'!H88</f>
        <v>0</v>
      </c>
      <c r="AZ88" s="7">
        <f>'ცვლილ. საკუთ.'!H88</f>
        <v>0</v>
      </c>
      <c r="BA88" s="7">
        <f>'მთავრ. ფონდი'!H88</f>
        <v>0</v>
      </c>
      <c r="BB88" s="7">
        <f>'პრეზ. ფონდი'!H88</f>
        <v>0</v>
      </c>
      <c r="BC88" s="7">
        <f>'დაზუსტ. ნაერთი'!G88</f>
        <v>2478100</v>
      </c>
      <c r="BD88" s="7">
        <f>'დაზუსტ. ბიუჯ.'!G88</f>
        <v>2326500</v>
      </c>
      <c r="BE88" s="7">
        <f>'დაზუსტ. საკუთ.'!G88</f>
        <v>151600</v>
      </c>
      <c r="BG88" s="7">
        <f t="shared" si="32"/>
        <v>6981600</v>
      </c>
      <c r="BH88" s="7">
        <f t="shared" si="32"/>
        <v>6486800</v>
      </c>
      <c r="BI88" s="7">
        <f t="shared" si="32"/>
        <v>494800</v>
      </c>
      <c r="BJ88" s="7">
        <f t="shared" si="32"/>
        <v>-33850</v>
      </c>
      <c r="BK88" s="7">
        <f t="shared" si="21"/>
        <v>0</v>
      </c>
      <c r="BL88" s="7">
        <f t="shared" si="21"/>
        <v>0</v>
      </c>
      <c r="BM88" s="7">
        <f t="shared" si="21"/>
        <v>0</v>
      </c>
      <c r="BN88" s="7">
        <f t="shared" si="21"/>
        <v>6947750</v>
      </c>
      <c r="BO88" s="7">
        <f t="shared" si="34"/>
        <v>6452950</v>
      </c>
      <c r="BP88" s="7">
        <f t="shared" si="34"/>
        <v>494800</v>
      </c>
      <c r="BR88" s="7">
        <f t="shared" si="33"/>
        <v>2054400</v>
      </c>
      <c r="BS88" s="7">
        <f>'დამტკ. ბიუჯ.'!H88</f>
        <v>1905200</v>
      </c>
      <c r="BT88" s="7">
        <f>'დამტკ. საკუთ.'!H88</f>
        <v>149200</v>
      </c>
      <c r="BU88" s="7">
        <f>'ცვლილ. ბიუჯ.'!I88</f>
        <v>0</v>
      </c>
      <c r="BV88" s="7">
        <f>'ცვლილ. საკუთ.'!I88</f>
        <v>0</v>
      </c>
      <c r="BW88" s="7">
        <f>'მთავრ. ფონდი'!I88</f>
        <v>0</v>
      </c>
      <c r="BX88" s="7">
        <f>'პრეზ. ფონდი'!I88</f>
        <v>0</v>
      </c>
      <c r="BY88" s="7">
        <f>'დაზუსტ. ნაერთი'!H88</f>
        <v>2054400</v>
      </c>
      <c r="BZ88" s="7">
        <f>'დაზუსტ. ბიუჯ.'!H88</f>
        <v>1905200</v>
      </c>
      <c r="CA88" s="7">
        <f>'დაზუსტ. საკუთ.'!H88</f>
        <v>149200</v>
      </c>
    </row>
    <row r="89" spans="1:79" x14ac:dyDescent="0.25">
      <c r="A89" t="str">
        <f t="shared" si="22"/>
        <v>a</v>
      </c>
      <c r="B89" s="8"/>
      <c r="C89" s="9" t="s">
        <v>11</v>
      </c>
      <c r="D89" s="10">
        <f t="shared" si="23"/>
        <v>3470000</v>
      </c>
      <c r="E89" s="10">
        <f t="shared" si="24"/>
        <v>3150000</v>
      </c>
      <c r="F89" s="10">
        <f t="shared" si="25"/>
        <v>320000</v>
      </c>
      <c r="G89" s="10">
        <f t="shared" si="25"/>
        <v>-32250</v>
      </c>
      <c r="H89" s="10">
        <f t="shared" si="25"/>
        <v>0</v>
      </c>
      <c r="I89" s="10">
        <f t="shared" si="25"/>
        <v>0</v>
      </c>
      <c r="J89" s="10">
        <f t="shared" si="19"/>
        <v>0</v>
      </c>
      <c r="K89" s="10">
        <f t="shared" si="19"/>
        <v>3437750</v>
      </c>
      <c r="L89" s="10">
        <f t="shared" si="19"/>
        <v>3117750</v>
      </c>
      <c r="M89" s="10">
        <f t="shared" si="19"/>
        <v>320000</v>
      </c>
      <c r="O89" s="10">
        <f t="shared" si="26"/>
        <v>867000</v>
      </c>
      <c r="P89" s="10">
        <f>'დამტკ. ბიუჯ.'!E89</f>
        <v>787000</v>
      </c>
      <c r="Q89" s="10">
        <f>'დამტკ. საკუთ.'!E89</f>
        <v>80000</v>
      </c>
      <c r="R89" s="10">
        <f>'ცვლილ. ბიუჯ.'!F89</f>
        <v>0</v>
      </c>
      <c r="S89" s="10">
        <f>'ცვლილ. საკუთ.'!F89</f>
        <v>0</v>
      </c>
      <c r="T89" s="10">
        <f>'მთავრ. ფონდი'!F89</f>
        <v>0</v>
      </c>
      <c r="U89" s="10">
        <f>'პრეზ. ფონდი'!F89</f>
        <v>0</v>
      </c>
      <c r="V89" s="10">
        <f>'დაზუსტ. ნაერთი'!E89</f>
        <v>867000</v>
      </c>
      <c r="W89" s="10">
        <f>'დაზუსტ. ბიუჯ.'!E89</f>
        <v>787000</v>
      </c>
      <c r="X89" s="10">
        <f>'დაზუსტ. საკუთ.'!E89</f>
        <v>80000</v>
      </c>
      <c r="Z89" s="10">
        <f t="shared" si="27"/>
        <v>867000</v>
      </c>
      <c r="AA89" s="10">
        <f>'დამტკ. ბიუჯ.'!F89</f>
        <v>787000</v>
      </c>
      <c r="AB89" s="10">
        <f>'დამტკ. საკუთ.'!F89</f>
        <v>80000</v>
      </c>
      <c r="AC89" s="10">
        <f>'ცვლილ. ბიუჯ.'!G89</f>
        <v>-32250</v>
      </c>
      <c r="AD89" s="10">
        <f>'ცვლილ. საკუთ.'!G89</f>
        <v>0</v>
      </c>
      <c r="AE89" s="10">
        <f>'მთავრ. ფონდი'!G89</f>
        <v>0</v>
      </c>
      <c r="AF89" s="10">
        <f>'პრეზ. ფონდი'!G89</f>
        <v>0</v>
      </c>
      <c r="AG89" s="10">
        <f>'დაზუსტ. ნაერთი'!F89</f>
        <v>834750</v>
      </c>
      <c r="AH89" s="10">
        <f>'დაზუსტ. ბიუჯ.'!F89</f>
        <v>754750</v>
      </c>
      <c r="AI89" s="10">
        <f>'დაზუსტ. საკუთ.'!F89</f>
        <v>80000</v>
      </c>
      <c r="AK89" s="10">
        <f t="shared" si="28"/>
        <v>1734000</v>
      </c>
      <c r="AL89" s="10">
        <f t="shared" si="29"/>
        <v>1574000</v>
      </c>
      <c r="AM89" s="10">
        <f t="shared" si="30"/>
        <v>160000</v>
      </c>
      <c r="AN89" s="10">
        <f t="shared" si="30"/>
        <v>-32250</v>
      </c>
      <c r="AO89" s="10">
        <f t="shared" si="30"/>
        <v>0</v>
      </c>
      <c r="AP89" s="10">
        <f t="shared" si="30"/>
        <v>0</v>
      </c>
      <c r="AQ89" s="10">
        <f t="shared" si="20"/>
        <v>0</v>
      </c>
      <c r="AR89" s="10">
        <f t="shared" si="20"/>
        <v>1701750</v>
      </c>
      <c r="AS89" s="10">
        <f t="shared" si="20"/>
        <v>1541750</v>
      </c>
      <c r="AT89" s="10">
        <f t="shared" si="20"/>
        <v>160000</v>
      </c>
      <c r="AV89" s="10">
        <f t="shared" si="31"/>
        <v>867000</v>
      </c>
      <c r="AW89" s="10">
        <f>'დამტკ. ბიუჯ.'!G89</f>
        <v>787000</v>
      </c>
      <c r="AX89" s="10">
        <f>'დამტკ. საკუთ.'!G89</f>
        <v>80000</v>
      </c>
      <c r="AY89" s="10">
        <f>'ცვლილ. ბიუჯ.'!H89</f>
        <v>0</v>
      </c>
      <c r="AZ89" s="10">
        <f>'ცვლილ. საკუთ.'!H89</f>
        <v>0</v>
      </c>
      <c r="BA89" s="10">
        <f>'მთავრ. ფონდი'!H89</f>
        <v>0</v>
      </c>
      <c r="BB89" s="10">
        <f>'პრეზ. ფონდი'!H89</f>
        <v>0</v>
      </c>
      <c r="BC89" s="10">
        <f>'დაზუსტ. ნაერთი'!G89</f>
        <v>867000</v>
      </c>
      <c r="BD89" s="10">
        <f>'დაზუსტ. ბიუჯ.'!G89</f>
        <v>787000</v>
      </c>
      <c r="BE89" s="10">
        <f>'დაზუსტ. საკუთ.'!G89</f>
        <v>80000</v>
      </c>
      <c r="BG89" s="10">
        <f t="shared" si="32"/>
        <v>2601000</v>
      </c>
      <c r="BH89" s="10">
        <f t="shared" si="32"/>
        <v>2361000</v>
      </c>
      <c r="BI89" s="10">
        <f t="shared" si="32"/>
        <v>240000</v>
      </c>
      <c r="BJ89" s="10">
        <f t="shared" si="32"/>
        <v>-32250</v>
      </c>
      <c r="BK89" s="10">
        <f t="shared" si="21"/>
        <v>0</v>
      </c>
      <c r="BL89" s="10">
        <f t="shared" si="21"/>
        <v>0</v>
      </c>
      <c r="BM89" s="10">
        <f t="shared" si="21"/>
        <v>0</v>
      </c>
      <c r="BN89" s="10">
        <f t="shared" si="21"/>
        <v>2568750</v>
      </c>
      <c r="BO89" s="10">
        <f t="shared" si="34"/>
        <v>2328750</v>
      </c>
      <c r="BP89" s="10">
        <f t="shared" si="34"/>
        <v>240000</v>
      </c>
      <c r="BR89" s="10">
        <f t="shared" si="33"/>
        <v>869000</v>
      </c>
      <c r="BS89" s="10">
        <f>'დამტკ. ბიუჯ.'!H89</f>
        <v>789000</v>
      </c>
      <c r="BT89" s="10">
        <f>'დამტკ. საკუთ.'!H89</f>
        <v>80000</v>
      </c>
      <c r="BU89" s="10">
        <f>'ცვლილ. ბიუჯ.'!I89</f>
        <v>0</v>
      </c>
      <c r="BV89" s="10">
        <f>'ცვლილ. საკუთ.'!I89</f>
        <v>0</v>
      </c>
      <c r="BW89" s="10">
        <f>'მთავრ. ფონდი'!I89</f>
        <v>0</v>
      </c>
      <c r="BX89" s="10">
        <f>'პრეზ. ფონდი'!I89</f>
        <v>0</v>
      </c>
      <c r="BY89" s="10">
        <f>'დაზუსტ. ნაერთი'!H89</f>
        <v>869000</v>
      </c>
      <c r="BZ89" s="10">
        <f>'დაზუსტ. ბიუჯ.'!H89</f>
        <v>789000</v>
      </c>
      <c r="CA89" s="10">
        <f>'დაზუსტ. საკუთ.'!H89</f>
        <v>80000</v>
      </c>
    </row>
    <row r="90" spans="1:79" x14ac:dyDescent="0.25">
      <c r="A90" t="str">
        <f t="shared" si="22"/>
        <v>a</v>
      </c>
      <c r="B90" s="8"/>
      <c r="C90" s="9" t="s">
        <v>12</v>
      </c>
      <c r="D90" s="10">
        <f t="shared" si="23"/>
        <v>5399500</v>
      </c>
      <c r="E90" s="10">
        <f t="shared" si="24"/>
        <v>5081000</v>
      </c>
      <c r="F90" s="10">
        <f t="shared" si="25"/>
        <v>318500</v>
      </c>
      <c r="G90" s="10">
        <f t="shared" si="25"/>
        <v>-1600</v>
      </c>
      <c r="H90" s="10">
        <f t="shared" si="25"/>
        <v>0</v>
      </c>
      <c r="I90" s="10">
        <f t="shared" si="25"/>
        <v>0</v>
      </c>
      <c r="J90" s="10">
        <f t="shared" si="19"/>
        <v>0</v>
      </c>
      <c r="K90" s="10">
        <f t="shared" si="19"/>
        <v>5397900</v>
      </c>
      <c r="L90" s="10">
        <f t="shared" si="19"/>
        <v>5079400</v>
      </c>
      <c r="M90" s="10">
        <f t="shared" si="19"/>
        <v>318500</v>
      </c>
      <c r="O90" s="10">
        <f t="shared" si="26"/>
        <v>1060000</v>
      </c>
      <c r="P90" s="10">
        <f>'დამტკ. ბიუჯ.'!E90</f>
        <v>1000000</v>
      </c>
      <c r="Q90" s="10">
        <f>'დამტკ. საკუთ.'!E90</f>
        <v>60000</v>
      </c>
      <c r="R90" s="10">
        <f>'ცვლილ. ბიუჯ.'!F90</f>
        <v>-1600</v>
      </c>
      <c r="S90" s="10">
        <f>'ცვლილ. საკუთ.'!F90</f>
        <v>0</v>
      </c>
      <c r="T90" s="10">
        <f>'მთავრ. ფონდი'!F90</f>
        <v>0</v>
      </c>
      <c r="U90" s="10">
        <f>'პრეზ. ფონდი'!F90</f>
        <v>0</v>
      </c>
      <c r="V90" s="10">
        <f>'დაზუსტ. ნაერთი'!E90</f>
        <v>1058400</v>
      </c>
      <c r="W90" s="10">
        <f>'დაზუსტ. ბიუჯ.'!E90</f>
        <v>998400</v>
      </c>
      <c r="X90" s="10">
        <f>'დაზუსტ. საკუთ.'!E90</f>
        <v>60000</v>
      </c>
      <c r="Z90" s="10">
        <f t="shared" si="27"/>
        <v>1620000</v>
      </c>
      <c r="AA90" s="10">
        <f>'დამტკ. ბიუჯ.'!F90</f>
        <v>1500000</v>
      </c>
      <c r="AB90" s="10">
        <f>'დამტკ. საკუთ.'!F90</f>
        <v>120000</v>
      </c>
      <c r="AC90" s="10">
        <f>'ცვლილ. ბიუჯ.'!G90</f>
        <v>0</v>
      </c>
      <c r="AD90" s="10">
        <f>'ცვლილ. საკუთ.'!G90</f>
        <v>0</v>
      </c>
      <c r="AE90" s="10">
        <f>'მთავრ. ფონდი'!G90</f>
        <v>0</v>
      </c>
      <c r="AF90" s="10">
        <f>'პრეზ. ფონდი'!G90</f>
        <v>0</v>
      </c>
      <c r="AG90" s="10">
        <f>'დაზუსტ. ნაერთი'!F90</f>
        <v>1620000</v>
      </c>
      <c r="AH90" s="10">
        <f>'დაზუსტ. ბიუჯ.'!F90</f>
        <v>1500000</v>
      </c>
      <c r="AI90" s="10">
        <f>'დაზუსტ. საკუთ.'!F90</f>
        <v>120000</v>
      </c>
      <c r="AK90" s="10">
        <f t="shared" si="28"/>
        <v>2680000</v>
      </c>
      <c r="AL90" s="10">
        <f t="shared" si="29"/>
        <v>2500000</v>
      </c>
      <c r="AM90" s="10">
        <f t="shared" si="30"/>
        <v>180000</v>
      </c>
      <c r="AN90" s="10">
        <f t="shared" si="30"/>
        <v>-1600</v>
      </c>
      <c r="AO90" s="10">
        <f t="shared" si="30"/>
        <v>0</v>
      </c>
      <c r="AP90" s="10">
        <f t="shared" si="30"/>
        <v>0</v>
      </c>
      <c r="AQ90" s="10">
        <f t="shared" si="20"/>
        <v>0</v>
      </c>
      <c r="AR90" s="10">
        <f t="shared" si="20"/>
        <v>2678400</v>
      </c>
      <c r="AS90" s="10">
        <f t="shared" si="20"/>
        <v>2498400</v>
      </c>
      <c r="AT90" s="10">
        <f t="shared" si="20"/>
        <v>180000</v>
      </c>
      <c r="AV90" s="10">
        <f t="shared" si="31"/>
        <v>1570000</v>
      </c>
      <c r="AW90" s="10">
        <f>'დამტკ. ბიუჯ.'!G90</f>
        <v>1500000</v>
      </c>
      <c r="AX90" s="10">
        <f>'დამტკ. საკუთ.'!G90</f>
        <v>70000</v>
      </c>
      <c r="AY90" s="10">
        <f>'ცვლილ. ბიუჯ.'!H90</f>
        <v>0</v>
      </c>
      <c r="AZ90" s="10">
        <f>'ცვლილ. საკუთ.'!H90</f>
        <v>0</v>
      </c>
      <c r="BA90" s="10">
        <f>'მთავრ. ფონდი'!H90</f>
        <v>0</v>
      </c>
      <c r="BB90" s="10">
        <f>'პრეზ. ფონდი'!H90</f>
        <v>0</v>
      </c>
      <c r="BC90" s="10">
        <f>'დაზუსტ. ნაერთი'!G90</f>
        <v>1570000</v>
      </c>
      <c r="BD90" s="10">
        <f>'დაზუსტ. ბიუჯ.'!G90</f>
        <v>1500000</v>
      </c>
      <c r="BE90" s="10">
        <f>'დაზუსტ. საკუთ.'!G90</f>
        <v>70000</v>
      </c>
      <c r="BG90" s="10">
        <f t="shared" si="32"/>
        <v>4250000</v>
      </c>
      <c r="BH90" s="10">
        <f t="shared" si="32"/>
        <v>4000000</v>
      </c>
      <c r="BI90" s="10">
        <f t="shared" si="32"/>
        <v>250000</v>
      </c>
      <c r="BJ90" s="10">
        <f t="shared" si="32"/>
        <v>-1600</v>
      </c>
      <c r="BK90" s="10">
        <f t="shared" si="21"/>
        <v>0</v>
      </c>
      <c r="BL90" s="10">
        <f t="shared" si="21"/>
        <v>0</v>
      </c>
      <c r="BM90" s="10">
        <f t="shared" si="21"/>
        <v>0</v>
      </c>
      <c r="BN90" s="10">
        <f t="shared" si="21"/>
        <v>4248400</v>
      </c>
      <c r="BO90" s="10">
        <f t="shared" si="34"/>
        <v>3998400</v>
      </c>
      <c r="BP90" s="10">
        <f t="shared" si="34"/>
        <v>250000</v>
      </c>
      <c r="BR90" s="10">
        <f t="shared" si="33"/>
        <v>1149500</v>
      </c>
      <c r="BS90" s="10">
        <f>'დამტკ. ბიუჯ.'!H90</f>
        <v>1081000</v>
      </c>
      <c r="BT90" s="10">
        <f>'დამტკ. საკუთ.'!H90</f>
        <v>68500</v>
      </c>
      <c r="BU90" s="10">
        <f>'ცვლილ. ბიუჯ.'!I90</f>
        <v>0</v>
      </c>
      <c r="BV90" s="10">
        <f>'ცვლილ. საკუთ.'!I90</f>
        <v>0</v>
      </c>
      <c r="BW90" s="10">
        <f>'მთავრ. ფონდი'!I90</f>
        <v>0</v>
      </c>
      <c r="BX90" s="10">
        <f>'პრეზ. ფონდი'!I90</f>
        <v>0</v>
      </c>
      <c r="BY90" s="10">
        <f>'დაზუსტ. ნაერთი'!H90</f>
        <v>1149500</v>
      </c>
      <c r="BZ90" s="10">
        <f>'დაზუსტ. ბიუჯ.'!H90</f>
        <v>1081000</v>
      </c>
      <c r="CA90" s="10">
        <f>'დაზუსტ. საკუთ.'!H90</f>
        <v>68500</v>
      </c>
    </row>
    <row r="91" spans="1:79" x14ac:dyDescent="0.25">
      <c r="A91" t="str">
        <f t="shared" si="22"/>
        <v>b</v>
      </c>
      <c r="B91" s="8"/>
      <c r="C91" s="9" t="s">
        <v>13</v>
      </c>
      <c r="D91" s="10">
        <f t="shared" si="23"/>
        <v>0</v>
      </c>
      <c r="E91" s="10">
        <f t="shared" si="24"/>
        <v>0</v>
      </c>
      <c r="F91" s="10">
        <f t="shared" si="25"/>
        <v>0</v>
      </c>
      <c r="G91" s="10">
        <f t="shared" si="25"/>
        <v>0</v>
      </c>
      <c r="H91" s="10">
        <f t="shared" si="25"/>
        <v>0</v>
      </c>
      <c r="I91" s="10">
        <f t="shared" si="25"/>
        <v>0</v>
      </c>
      <c r="J91" s="10">
        <f t="shared" si="19"/>
        <v>0</v>
      </c>
      <c r="K91" s="10">
        <f t="shared" si="19"/>
        <v>0</v>
      </c>
      <c r="L91" s="10">
        <f t="shared" si="19"/>
        <v>0</v>
      </c>
      <c r="M91" s="10">
        <f t="shared" si="19"/>
        <v>0</v>
      </c>
      <c r="O91" s="10">
        <f t="shared" si="26"/>
        <v>0</v>
      </c>
      <c r="P91" s="10">
        <f>'დამტკ. ბიუჯ.'!E91</f>
        <v>0</v>
      </c>
      <c r="Q91" s="10">
        <f>'დამტკ. საკუთ.'!E91</f>
        <v>0</v>
      </c>
      <c r="R91" s="10">
        <f>'ცვლილ. ბიუჯ.'!F91</f>
        <v>0</v>
      </c>
      <c r="S91" s="10">
        <f>'ცვლილ. საკუთ.'!F91</f>
        <v>0</v>
      </c>
      <c r="T91" s="10">
        <f>'მთავრ. ფონდი'!F91</f>
        <v>0</v>
      </c>
      <c r="U91" s="10">
        <f>'პრეზ. ფონდი'!F91</f>
        <v>0</v>
      </c>
      <c r="V91" s="10">
        <f>'დაზუსტ. ნაერთი'!E91</f>
        <v>0</v>
      </c>
      <c r="W91" s="10">
        <f>'დაზუსტ. ბიუჯ.'!E91</f>
        <v>0</v>
      </c>
      <c r="X91" s="10">
        <f>'დაზუსტ. საკუთ.'!E91</f>
        <v>0</v>
      </c>
      <c r="Z91" s="10">
        <f t="shared" si="27"/>
        <v>0</v>
      </c>
      <c r="AA91" s="10">
        <f>'დამტკ. ბიუჯ.'!F91</f>
        <v>0</v>
      </c>
      <c r="AB91" s="10">
        <f>'დამტკ. საკუთ.'!F91</f>
        <v>0</v>
      </c>
      <c r="AC91" s="10">
        <f>'ცვლილ. ბიუჯ.'!G91</f>
        <v>0</v>
      </c>
      <c r="AD91" s="10">
        <f>'ცვლილ. საკუთ.'!G91</f>
        <v>0</v>
      </c>
      <c r="AE91" s="10">
        <f>'მთავრ. ფონდი'!G91</f>
        <v>0</v>
      </c>
      <c r="AF91" s="10">
        <f>'პრეზ. ფონდი'!G91</f>
        <v>0</v>
      </c>
      <c r="AG91" s="10">
        <f>'დაზუსტ. ნაერთი'!F91</f>
        <v>0</v>
      </c>
      <c r="AH91" s="10">
        <f>'დაზუსტ. ბიუჯ.'!F91</f>
        <v>0</v>
      </c>
      <c r="AI91" s="10">
        <f>'დაზუსტ. საკუთ.'!F91</f>
        <v>0</v>
      </c>
      <c r="AK91" s="10">
        <f t="shared" si="28"/>
        <v>0</v>
      </c>
      <c r="AL91" s="10">
        <f t="shared" si="29"/>
        <v>0</v>
      </c>
      <c r="AM91" s="10">
        <f t="shared" si="30"/>
        <v>0</v>
      </c>
      <c r="AN91" s="10">
        <f t="shared" si="30"/>
        <v>0</v>
      </c>
      <c r="AO91" s="10">
        <f t="shared" si="30"/>
        <v>0</v>
      </c>
      <c r="AP91" s="10">
        <f t="shared" si="30"/>
        <v>0</v>
      </c>
      <c r="AQ91" s="10">
        <f t="shared" si="20"/>
        <v>0</v>
      </c>
      <c r="AR91" s="10">
        <f t="shared" si="20"/>
        <v>0</v>
      </c>
      <c r="AS91" s="10">
        <f t="shared" si="20"/>
        <v>0</v>
      </c>
      <c r="AT91" s="10">
        <f t="shared" si="20"/>
        <v>0</v>
      </c>
      <c r="AV91" s="10">
        <f t="shared" si="31"/>
        <v>0</v>
      </c>
      <c r="AW91" s="10">
        <f>'დამტკ. ბიუჯ.'!G91</f>
        <v>0</v>
      </c>
      <c r="AX91" s="10">
        <f>'დამტკ. საკუთ.'!G91</f>
        <v>0</v>
      </c>
      <c r="AY91" s="10">
        <f>'ცვლილ. ბიუჯ.'!H91</f>
        <v>0</v>
      </c>
      <c r="AZ91" s="10">
        <f>'ცვლილ. საკუთ.'!H91</f>
        <v>0</v>
      </c>
      <c r="BA91" s="10">
        <f>'მთავრ. ფონდი'!H91</f>
        <v>0</v>
      </c>
      <c r="BB91" s="10">
        <f>'პრეზ. ფონდი'!H91</f>
        <v>0</v>
      </c>
      <c r="BC91" s="10">
        <f>'დაზუსტ. ნაერთი'!G91</f>
        <v>0</v>
      </c>
      <c r="BD91" s="10">
        <f>'დაზუსტ. ბიუჯ.'!G91</f>
        <v>0</v>
      </c>
      <c r="BE91" s="10">
        <f>'დაზუსტ. საკუთ.'!G91</f>
        <v>0</v>
      </c>
      <c r="BG91" s="10">
        <f t="shared" si="32"/>
        <v>0</v>
      </c>
      <c r="BH91" s="10">
        <f t="shared" si="32"/>
        <v>0</v>
      </c>
      <c r="BI91" s="10">
        <f t="shared" si="32"/>
        <v>0</v>
      </c>
      <c r="BJ91" s="10">
        <f t="shared" si="32"/>
        <v>0</v>
      </c>
      <c r="BK91" s="10">
        <f t="shared" si="21"/>
        <v>0</v>
      </c>
      <c r="BL91" s="10">
        <f t="shared" si="21"/>
        <v>0</v>
      </c>
      <c r="BM91" s="10">
        <f t="shared" si="21"/>
        <v>0</v>
      </c>
      <c r="BN91" s="10">
        <f t="shared" si="21"/>
        <v>0</v>
      </c>
      <c r="BO91" s="10">
        <f t="shared" si="34"/>
        <v>0</v>
      </c>
      <c r="BP91" s="10">
        <f t="shared" si="34"/>
        <v>0</v>
      </c>
      <c r="BR91" s="10">
        <f t="shared" si="33"/>
        <v>0</v>
      </c>
      <c r="BS91" s="10">
        <f>'დამტკ. ბიუჯ.'!H91</f>
        <v>0</v>
      </c>
      <c r="BT91" s="10">
        <f>'დამტკ. საკუთ.'!H91</f>
        <v>0</v>
      </c>
      <c r="BU91" s="10">
        <f>'ცვლილ. ბიუჯ.'!I91</f>
        <v>0</v>
      </c>
      <c r="BV91" s="10">
        <f>'ცვლილ. საკუთ.'!I91</f>
        <v>0</v>
      </c>
      <c r="BW91" s="10">
        <f>'მთავრ. ფონდი'!I91</f>
        <v>0</v>
      </c>
      <c r="BX91" s="10">
        <f>'პრეზ. ფონდი'!I91</f>
        <v>0</v>
      </c>
      <c r="BY91" s="10">
        <f>'დაზუსტ. ნაერთი'!H91</f>
        <v>0</v>
      </c>
      <c r="BZ91" s="10">
        <f>'დაზუსტ. ბიუჯ.'!H91</f>
        <v>0</v>
      </c>
      <c r="CA91" s="10">
        <f>'დაზუსტ. საკუთ.'!H91</f>
        <v>0</v>
      </c>
    </row>
    <row r="92" spans="1:79" x14ac:dyDescent="0.25">
      <c r="A92" t="str">
        <f t="shared" si="22"/>
        <v>b</v>
      </c>
      <c r="B92" s="8"/>
      <c r="C92" s="9" t="s">
        <v>14</v>
      </c>
      <c r="D92" s="10">
        <f t="shared" si="23"/>
        <v>0</v>
      </c>
      <c r="E92" s="10">
        <f t="shared" si="24"/>
        <v>0</v>
      </c>
      <c r="F92" s="10">
        <f t="shared" si="25"/>
        <v>0</v>
      </c>
      <c r="G92" s="10">
        <f t="shared" si="25"/>
        <v>0</v>
      </c>
      <c r="H92" s="10">
        <f t="shared" si="25"/>
        <v>0</v>
      </c>
      <c r="I92" s="10">
        <f t="shared" si="25"/>
        <v>0</v>
      </c>
      <c r="J92" s="10">
        <f t="shared" si="19"/>
        <v>0</v>
      </c>
      <c r="K92" s="10">
        <f t="shared" si="19"/>
        <v>0</v>
      </c>
      <c r="L92" s="10">
        <f t="shared" si="19"/>
        <v>0</v>
      </c>
      <c r="M92" s="10">
        <f t="shared" si="19"/>
        <v>0</v>
      </c>
      <c r="O92" s="10">
        <f t="shared" si="26"/>
        <v>0</v>
      </c>
      <c r="P92" s="10">
        <f>'დამტკ. ბიუჯ.'!E92</f>
        <v>0</v>
      </c>
      <c r="Q92" s="10">
        <f>'დამტკ. საკუთ.'!E92</f>
        <v>0</v>
      </c>
      <c r="R92" s="10">
        <f>'ცვლილ. ბიუჯ.'!F92</f>
        <v>0</v>
      </c>
      <c r="S92" s="10">
        <f>'ცვლილ. საკუთ.'!F92</f>
        <v>0</v>
      </c>
      <c r="T92" s="10">
        <f>'მთავრ. ფონდი'!F92</f>
        <v>0</v>
      </c>
      <c r="U92" s="10">
        <f>'პრეზ. ფონდი'!F92</f>
        <v>0</v>
      </c>
      <c r="V92" s="10">
        <f>'დაზუსტ. ნაერთი'!E92</f>
        <v>0</v>
      </c>
      <c r="W92" s="10">
        <f>'დაზუსტ. ბიუჯ.'!E92</f>
        <v>0</v>
      </c>
      <c r="X92" s="10">
        <f>'დაზუსტ. საკუთ.'!E92</f>
        <v>0</v>
      </c>
      <c r="Z92" s="10">
        <f t="shared" si="27"/>
        <v>0</v>
      </c>
      <c r="AA92" s="10">
        <f>'დამტკ. ბიუჯ.'!F92</f>
        <v>0</v>
      </c>
      <c r="AB92" s="10">
        <f>'დამტკ. საკუთ.'!F92</f>
        <v>0</v>
      </c>
      <c r="AC92" s="10">
        <f>'ცვლილ. ბიუჯ.'!G92</f>
        <v>0</v>
      </c>
      <c r="AD92" s="10">
        <f>'ცვლილ. საკუთ.'!G92</f>
        <v>0</v>
      </c>
      <c r="AE92" s="10">
        <f>'მთავრ. ფონდი'!G92</f>
        <v>0</v>
      </c>
      <c r="AF92" s="10">
        <f>'პრეზ. ფონდი'!G92</f>
        <v>0</v>
      </c>
      <c r="AG92" s="10">
        <f>'დაზუსტ. ნაერთი'!F92</f>
        <v>0</v>
      </c>
      <c r="AH92" s="10">
        <f>'დაზუსტ. ბიუჯ.'!F92</f>
        <v>0</v>
      </c>
      <c r="AI92" s="10">
        <f>'დაზუსტ. საკუთ.'!F92</f>
        <v>0</v>
      </c>
      <c r="AK92" s="10">
        <f t="shared" si="28"/>
        <v>0</v>
      </c>
      <c r="AL92" s="10">
        <f t="shared" si="29"/>
        <v>0</v>
      </c>
      <c r="AM92" s="10">
        <f t="shared" si="30"/>
        <v>0</v>
      </c>
      <c r="AN92" s="10">
        <f t="shared" si="30"/>
        <v>0</v>
      </c>
      <c r="AO92" s="10">
        <f t="shared" si="30"/>
        <v>0</v>
      </c>
      <c r="AP92" s="10">
        <f t="shared" si="30"/>
        <v>0</v>
      </c>
      <c r="AQ92" s="10">
        <f t="shared" si="20"/>
        <v>0</v>
      </c>
      <c r="AR92" s="10">
        <f t="shared" si="20"/>
        <v>0</v>
      </c>
      <c r="AS92" s="10">
        <f t="shared" si="20"/>
        <v>0</v>
      </c>
      <c r="AT92" s="10">
        <f t="shared" si="20"/>
        <v>0</v>
      </c>
      <c r="AV92" s="10">
        <f t="shared" si="31"/>
        <v>0</v>
      </c>
      <c r="AW92" s="10">
        <f>'დამტკ. ბიუჯ.'!G92</f>
        <v>0</v>
      </c>
      <c r="AX92" s="10">
        <f>'დამტკ. საკუთ.'!G92</f>
        <v>0</v>
      </c>
      <c r="AY92" s="10">
        <f>'ცვლილ. ბიუჯ.'!H92</f>
        <v>0</v>
      </c>
      <c r="AZ92" s="10">
        <f>'ცვლილ. საკუთ.'!H92</f>
        <v>0</v>
      </c>
      <c r="BA92" s="10">
        <f>'მთავრ. ფონდი'!H92</f>
        <v>0</v>
      </c>
      <c r="BB92" s="10">
        <f>'პრეზ. ფონდი'!H92</f>
        <v>0</v>
      </c>
      <c r="BC92" s="10">
        <f>'დაზუსტ. ნაერთი'!G92</f>
        <v>0</v>
      </c>
      <c r="BD92" s="10">
        <f>'დაზუსტ. ბიუჯ.'!G92</f>
        <v>0</v>
      </c>
      <c r="BE92" s="10">
        <f>'დაზუსტ. საკუთ.'!G92</f>
        <v>0</v>
      </c>
      <c r="BG92" s="10">
        <f t="shared" si="32"/>
        <v>0</v>
      </c>
      <c r="BH92" s="10">
        <f t="shared" si="32"/>
        <v>0</v>
      </c>
      <c r="BI92" s="10">
        <f t="shared" si="32"/>
        <v>0</v>
      </c>
      <c r="BJ92" s="10">
        <f t="shared" si="32"/>
        <v>0</v>
      </c>
      <c r="BK92" s="10">
        <f t="shared" si="21"/>
        <v>0</v>
      </c>
      <c r="BL92" s="10">
        <f t="shared" si="21"/>
        <v>0</v>
      </c>
      <c r="BM92" s="10">
        <f t="shared" si="21"/>
        <v>0</v>
      </c>
      <c r="BN92" s="10">
        <f t="shared" si="21"/>
        <v>0</v>
      </c>
      <c r="BO92" s="10">
        <f t="shared" si="34"/>
        <v>0</v>
      </c>
      <c r="BP92" s="10">
        <f t="shared" si="34"/>
        <v>0</v>
      </c>
      <c r="BR92" s="10">
        <f t="shared" si="33"/>
        <v>0</v>
      </c>
      <c r="BS92" s="10">
        <f>'დამტკ. ბიუჯ.'!H92</f>
        <v>0</v>
      </c>
      <c r="BT92" s="10">
        <f>'დამტკ. საკუთ.'!H92</f>
        <v>0</v>
      </c>
      <c r="BU92" s="10">
        <f>'ცვლილ. ბიუჯ.'!I92</f>
        <v>0</v>
      </c>
      <c r="BV92" s="10">
        <f>'ცვლილ. საკუთ.'!I92</f>
        <v>0</v>
      </c>
      <c r="BW92" s="10">
        <f>'მთავრ. ფონდი'!I92</f>
        <v>0</v>
      </c>
      <c r="BX92" s="10">
        <f>'პრეზ. ფონდი'!I92</f>
        <v>0</v>
      </c>
      <c r="BY92" s="10">
        <f>'დაზუსტ. ნაერთი'!H92</f>
        <v>0</v>
      </c>
      <c r="BZ92" s="10">
        <f>'დაზუსტ. ბიუჯ.'!H92</f>
        <v>0</v>
      </c>
      <c r="CA92" s="10">
        <f>'დაზუსტ. საკუთ.'!H92</f>
        <v>0</v>
      </c>
    </row>
    <row r="93" spans="1:79" x14ac:dyDescent="0.25">
      <c r="A93" t="str">
        <f t="shared" si="22"/>
        <v>a</v>
      </c>
      <c r="B93" s="8"/>
      <c r="C93" s="9" t="s">
        <v>15</v>
      </c>
      <c r="D93" s="10">
        <f t="shared" si="23"/>
        <v>50000</v>
      </c>
      <c r="E93" s="10">
        <f t="shared" si="24"/>
        <v>50000</v>
      </c>
      <c r="F93" s="10">
        <f t="shared" si="25"/>
        <v>0</v>
      </c>
      <c r="G93" s="10">
        <f t="shared" si="25"/>
        <v>0</v>
      </c>
      <c r="H93" s="10">
        <f t="shared" si="25"/>
        <v>0</v>
      </c>
      <c r="I93" s="10">
        <f t="shared" si="25"/>
        <v>0</v>
      </c>
      <c r="J93" s="10">
        <f t="shared" si="19"/>
        <v>0</v>
      </c>
      <c r="K93" s="10">
        <f t="shared" si="19"/>
        <v>50000</v>
      </c>
      <c r="L93" s="10">
        <f t="shared" si="19"/>
        <v>50000</v>
      </c>
      <c r="M93" s="10">
        <f t="shared" si="19"/>
        <v>0</v>
      </c>
      <c r="O93" s="10">
        <f t="shared" si="26"/>
        <v>0</v>
      </c>
      <c r="P93" s="10">
        <f>'დამტკ. ბიუჯ.'!E93</f>
        <v>0</v>
      </c>
      <c r="Q93" s="10">
        <f>'დამტკ. საკუთ.'!E93</f>
        <v>0</v>
      </c>
      <c r="R93" s="10">
        <f>'ცვლილ. ბიუჯ.'!F93</f>
        <v>0</v>
      </c>
      <c r="S93" s="10">
        <f>'ცვლილ. საკუთ.'!F93</f>
        <v>0</v>
      </c>
      <c r="T93" s="10">
        <f>'მთავრ. ფონდი'!F93</f>
        <v>0</v>
      </c>
      <c r="U93" s="10">
        <f>'პრეზ. ფონდი'!F93</f>
        <v>0</v>
      </c>
      <c r="V93" s="10">
        <f>'დაზუსტ. ნაერთი'!E93</f>
        <v>0</v>
      </c>
      <c r="W93" s="10">
        <f>'დაზუსტ. ბიუჯ.'!E93</f>
        <v>0</v>
      </c>
      <c r="X93" s="10">
        <f>'დაზუსტ. საკუთ.'!E93</f>
        <v>0</v>
      </c>
      <c r="Z93" s="10">
        <f t="shared" si="27"/>
        <v>15000</v>
      </c>
      <c r="AA93" s="10">
        <f>'დამტკ. ბიუჯ.'!F93</f>
        <v>15000</v>
      </c>
      <c r="AB93" s="10">
        <f>'დამტკ. საკუთ.'!F93</f>
        <v>0</v>
      </c>
      <c r="AC93" s="10">
        <f>'ცვლილ. ბიუჯ.'!G93</f>
        <v>0</v>
      </c>
      <c r="AD93" s="10">
        <f>'ცვლილ. საკუთ.'!G93</f>
        <v>0</v>
      </c>
      <c r="AE93" s="10">
        <f>'მთავრ. ფონდი'!G93</f>
        <v>0</v>
      </c>
      <c r="AF93" s="10">
        <f>'პრეზ. ფონდი'!G93</f>
        <v>0</v>
      </c>
      <c r="AG93" s="10">
        <f>'დაზუსტ. ნაერთი'!F93</f>
        <v>15000</v>
      </c>
      <c r="AH93" s="10">
        <f>'დაზუსტ. ბიუჯ.'!F93</f>
        <v>15000</v>
      </c>
      <c r="AI93" s="10">
        <f>'დაზუსტ. საკუთ.'!F93</f>
        <v>0</v>
      </c>
      <c r="AK93" s="10">
        <f t="shared" si="28"/>
        <v>15000</v>
      </c>
      <c r="AL93" s="10">
        <f t="shared" si="29"/>
        <v>15000</v>
      </c>
      <c r="AM93" s="10">
        <f t="shared" si="30"/>
        <v>0</v>
      </c>
      <c r="AN93" s="10">
        <f t="shared" si="30"/>
        <v>0</v>
      </c>
      <c r="AO93" s="10">
        <f t="shared" si="30"/>
        <v>0</v>
      </c>
      <c r="AP93" s="10">
        <f t="shared" si="30"/>
        <v>0</v>
      </c>
      <c r="AQ93" s="10">
        <f t="shared" si="20"/>
        <v>0</v>
      </c>
      <c r="AR93" s="10">
        <f t="shared" si="20"/>
        <v>15000</v>
      </c>
      <c r="AS93" s="10">
        <f t="shared" si="20"/>
        <v>15000</v>
      </c>
      <c r="AT93" s="10">
        <f t="shared" si="20"/>
        <v>0</v>
      </c>
      <c r="AV93" s="10">
        <f t="shared" si="31"/>
        <v>15000</v>
      </c>
      <c r="AW93" s="10">
        <f>'დამტკ. ბიუჯ.'!G93</f>
        <v>15000</v>
      </c>
      <c r="AX93" s="10">
        <f>'დამტკ. საკუთ.'!G93</f>
        <v>0</v>
      </c>
      <c r="AY93" s="10">
        <f>'ცვლილ. ბიუჯ.'!H93</f>
        <v>0</v>
      </c>
      <c r="AZ93" s="10">
        <f>'ცვლილ. საკუთ.'!H93</f>
        <v>0</v>
      </c>
      <c r="BA93" s="10">
        <f>'მთავრ. ფონდი'!H93</f>
        <v>0</v>
      </c>
      <c r="BB93" s="10">
        <f>'პრეზ. ფონდი'!H93</f>
        <v>0</v>
      </c>
      <c r="BC93" s="10">
        <f>'დაზუსტ. ნაერთი'!G93</f>
        <v>15000</v>
      </c>
      <c r="BD93" s="10">
        <f>'დაზუსტ. ბიუჯ.'!G93</f>
        <v>15000</v>
      </c>
      <c r="BE93" s="10">
        <f>'დაზუსტ. საკუთ.'!G93</f>
        <v>0</v>
      </c>
      <c r="BG93" s="10">
        <f t="shared" si="32"/>
        <v>30000</v>
      </c>
      <c r="BH93" s="10">
        <f t="shared" si="32"/>
        <v>30000</v>
      </c>
      <c r="BI93" s="10">
        <f t="shared" si="32"/>
        <v>0</v>
      </c>
      <c r="BJ93" s="10">
        <f t="shared" si="32"/>
        <v>0</v>
      </c>
      <c r="BK93" s="10">
        <f t="shared" si="21"/>
        <v>0</v>
      </c>
      <c r="BL93" s="10">
        <f t="shared" si="21"/>
        <v>0</v>
      </c>
      <c r="BM93" s="10">
        <f t="shared" si="21"/>
        <v>0</v>
      </c>
      <c r="BN93" s="10">
        <f t="shared" si="21"/>
        <v>30000</v>
      </c>
      <c r="BO93" s="10">
        <f t="shared" si="34"/>
        <v>30000</v>
      </c>
      <c r="BP93" s="10">
        <f t="shared" si="34"/>
        <v>0</v>
      </c>
      <c r="BR93" s="10">
        <f t="shared" si="33"/>
        <v>20000</v>
      </c>
      <c r="BS93" s="10">
        <f>'დამტკ. ბიუჯ.'!H93</f>
        <v>20000</v>
      </c>
      <c r="BT93" s="10">
        <f>'დამტკ. საკუთ.'!H93</f>
        <v>0</v>
      </c>
      <c r="BU93" s="10">
        <f>'ცვლილ. ბიუჯ.'!I93</f>
        <v>0</v>
      </c>
      <c r="BV93" s="10">
        <f>'ცვლილ. საკუთ.'!I93</f>
        <v>0</v>
      </c>
      <c r="BW93" s="10">
        <f>'მთავრ. ფონდი'!I93</f>
        <v>0</v>
      </c>
      <c r="BX93" s="10">
        <f>'პრეზ. ფონდი'!I93</f>
        <v>0</v>
      </c>
      <c r="BY93" s="10">
        <f>'დაზუსტ. ნაერთი'!H93</f>
        <v>20000</v>
      </c>
      <c r="BZ93" s="10">
        <f>'დაზუსტ. ბიუჯ.'!H93</f>
        <v>20000</v>
      </c>
      <c r="CA93" s="10">
        <f>'დაზუსტ. საკუთ.'!H93</f>
        <v>0</v>
      </c>
    </row>
    <row r="94" spans="1:79" x14ac:dyDescent="0.25">
      <c r="A94" t="str">
        <f t="shared" si="22"/>
        <v>a</v>
      </c>
      <c r="B94" s="8"/>
      <c r="C94" s="9" t="s">
        <v>16</v>
      </c>
      <c r="D94" s="10">
        <f t="shared" si="23"/>
        <v>62000</v>
      </c>
      <c r="E94" s="10">
        <f t="shared" si="24"/>
        <v>62000</v>
      </c>
      <c r="F94" s="10">
        <f t="shared" si="25"/>
        <v>0</v>
      </c>
      <c r="G94" s="10">
        <f t="shared" si="25"/>
        <v>0</v>
      </c>
      <c r="H94" s="10">
        <f t="shared" si="25"/>
        <v>0</v>
      </c>
      <c r="I94" s="10">
        <f t="shared" si="25"/>
        <v>0</v>
      </c>
      <c r="J94" s="10">
        <f t="shared" si="19"/>
        <v>0</v>
      </c>
      <c r="K94" s="10">
        <f t="shared" si="19"/>
        <v>62000</v>
      </c>
      <c r="L94" s="10">
        <f t="shared" si="19"/>
        <v>62000</v>
      </c>
      <c r="M94" s="10">
        <f t="shared" si="19"/>
        <v>0</v>
      </c>
      <c r="O94" s="10">
        <f t="shared" si="26"/>
        <v>15800</v>
      </c>
      <c r="P94" s="10">
        <f>'დამტკ. ბიუჯ.'!E94</f>
        <v>15800</v>
      </c>
      <c r="Q94" s="10">
        <f>'დამტკ. საკუთ.'!E94</f>
        <v>0</v>
      </c>
      <c r="R94" s="10">
        <f>'ცვლილ. ბიუჯ.'!F94</f>
        <v>0</v>
      </c>
      <c r="S94" s="10">
        <f>'ცვლილ. საკუთ.'!F94</f>
        <v>0</v>
      </c>
      <c r="T94" s="10">
        <f>'მთავრ. ფონდი'!F94</f>
        <v>0</v>
      </c>
      <c r="U94" s="10">
        <f>'პრეზ. ფონდი'!F94</f>
        <v>0</v>
      </c>
      <c r="V94" s="10">
        <f>'დაზუსტ. ნაერთი'!E94</f>
        <v>15800</v>
      </c>
      <c r="W94" s="10">
        <f>'დაზუსტ. ბიუჯ.'!E94</f>
        <v>15800</v>
      </c>
      <c r="X94" s="10">
        <f>'დაზუსტ. საკუთ.'!E94</f>
        <v>0</v>
      </c>
      <c r="Z94" s="10">
        <f t="shared" si="27"/>
        <v>15500</v>
      </c>
      <c r="AA94" s="10">
        <f>'დამტკ. ბიუჯ.'!F94</f>
        <v>15500</v>
      </c>
      <c r="AB94" s="10">
        <f>'დამტკ. საკუთ.'!F94</f>
        <v>0</v>
      </c>
      <c r="AC94" s="10">
        <f>'ცვლილ. ბიუჯ.'!G94</f>
        <v>0</v>
      </c>
      <c r="AD94" s="10">
        <f>'ცვლილ. საკუთ.'!G94</f>
        <v>0</v>
      </c>
      <c r="AE94" s="10">
        <f>'მთავრ. ფონდი'!G94</f>
        <v>0</v>
      </c>
      <c r="AF94" s="10">
        <f>'პრეზ. ფონდი'!G94</f>
        <v>0</v>
      </c>
      <c r="AG94" s="10">
        <f>'დაზუსტ. ნაერთი'!F94</f>
        <v>15500</v>
      </c>
      <c r="AH94" s="10">
        <f>'დაზუსტ. ბიუჯ.'!F94</f>
        <v>15500</v>
      </c>
      <c r="AI94" s="10">
        <f>'დაზუსტ. საკუთ.'!F94</f>
        <v>0</v>
      </c>
      <c r="AK94" s="10">
        <f t="shared" si="28"/>
        <v>31300</v>
      </c>
      <c r="AL94" s="10">
        <f t="shared" si="29"/>
        <v>31300</v>
      </c>
      <c r="AM94" s="10">
        <f t="shared" si="30"/>
        <v>0</v>
      </c>
      <c r="AN94" s="10">
        <f t="shared" si="30"/>
        <v>0</v>
      </c>
      <c r="AO94" s="10">
        <f t="shared" si="30"/>
        <v>0</v>
      </c>
      <c r="AP94" s="10">
        <f t="shared" si="30"/>
        <v>0</v>
      </c>
      <c r="AQ94" s="10">
        <f t="shared" si="20"/>
        <v>0</v>
      </c>
      <c r="AR94" s="10">
        <f t="shared" si="20"/>
        <v>31300</v>
      </c>
      <c r="AS94" s="10">
        <f t="shared" si="20"/>
        <v>31300</v>
      </c>
      <c r="AT94" s="10">
        <f t="shared" si="20"/>
        <v>0</v>
      </c>
      <c r="AV94" s="10">
        <f t="shared" si="31"/>
        <v>15500</v>
      </c>
      <c r="AW94" s="10">
        <f>'დამტკ. ბიუჯ.'!G94</f>
        <v>15500</v>
      </c>
      <c r="AX94" s="10">
        <f>'დამტკ. საკუთ.'!G94</f>
        <v>0</v>
      </c>
      <c r="AY94" s="10">
        <f>'ცვლილ. ბიუჯ.'!H94</f>
        <v>0</v>
      </c>
      <c r="AZ94" s="10">
        <f>'ცვლილ. საკუთ.'!H94</f>
        <v>0</v>
      </c>
      <c r="BA94" s="10">
        <f>'მთავრ. ფონდი'!H94</f>
        <v>0</v>
      </c>
      <c r="BB94" s="10">
        <f>'პრეზ. ფონდი'!H94</f>
        <v>0</v>
      </c>
      <c r="BC94" s="10">
        <f>'დაზუსტ. ნაერთი'!G94</f>
        <v>15500</v>
      </c>
      <c r="BD94" s="10">
        <f>'დაზუსტ. ბიუჯ.'!G94</f>
        <v>15500</v>
      </c>
      <c r="BE94" s="10">
        <f>'დაზუსტ. საკუთ.'!G94</f>
        <v>0</v>
      </c>
      <c r="BG94" s="10">
        <f t="shared" si="32"/>
        <v>46800</v>
      </c>
      <c r="BH94" s="10">
        <f t="shared" si="32"/>
        <v>46800</v>
      </c>
      <c r="BI94" s="10">
        <f t="shared" si="32"/>
        <v>0</v>
      </c>
      <c r="BJ94" s="10">
        <f t="shared" si="32"/>
        <v>0</v>
      </c>
      <c r="BK94" s="10">
        <f t="shared" si="21"/>
        <v>0</v>
      </c>
      <c r="BL94" s="10">
        <f t="shared" si="21"/>
        <v>0</v>
      </c>
      <c r="BM94" s="10">
        <f t="shared" si="21"/>
        <v>0</v>
      </c>
      <c r="BN94" s="10">
        <f t="shared" si="21"/>
        <v>46800</v>
      </c>
      <c r="BO94" s="10">
        <f t="shared" si="34"/>
        <v>46800</v>
      </c>
      <c r="BP94" s="10">
        <f t="shared" si="34"/>
        <v>0</v>
      </c>
      <c r="BR94" s="10">
        <f t="shared" si="33"/>
        <v>15200</v>
      </c>
      <c r="BS94" s="10">
        <f>'დამტკ. ბიუჯ.'!H94</f>
        <v>15200</v>
      </c>
      <c r="BT94" s="10">
        <f>'დამტკ. საკუთ.'!H94</f>
        <v>0</v>
      </c>
      <c r="BU94" s="10">
        <f>'ცვლილ. ბიუჯ.'!I94</f>
        <v>0</v>
      </c>
      <c r="BV94" s="10">
        <f>'ცვლილ. საკუთ.'!I94</f>
        <v>0</v>
      </c>
      <c r="BW94" s="10">
        <f>'მთავრ. ფონდი'!I94</f>
        <v>0</v>
      </c>
      <c r="BX94" s="10">
        <f>'პრეზ. ფონდი'!I94</f>
        <v>0</v>
      </c>
      <c r="BY94" s="10">
        <f>'დაზუსტ. ნაერთი'!H94</f>
        <v>15200</v>
      </c>
      <c r="BZ94" s="10">
        <f>'დაზუსტ. ბიუჯ.'!H94</f>
        <v>15200</v>
      </c>
      <c r="CA94" s="10">
        <f>'დაზუსტ. საკუთ.'!H94</f>
        <v>0</v>
      </c>
    </row>
    <row r="95" spans="1:79" x14ac:dyDescent="0.25">
      <c r="A95" t="str">
        <f t="shared" si="22"/>
        <v>a</v>
      </c>
      <c r="B95" s="8"/>
      <c r="C95" s="9" t="s">
        <v>17</v>
      </c>
      <c r="D95" s="10">
        <f t="shared" si="23"/>
        <v>54500</v>
      </c>
      <c r="E95" s="10">
        <f t="shared" si="24"/>
        <v>49000</v>
      </c>
      <c r="F95" s="10">
        <f t="shared" si="25"/>
        <v>5500</v>
      </c>
      <c r="G95" s="10">
        <f t="shared" si="25"/>
        <v>0</v>
      </c>
      <c r="H95" s="10">
        <f t="shared" si="25"/>
        <v>0</v>
      </c>
      <c r="I95" s="10">
        <f t="shared" si="25"/>
        <v>0</v>
      </c>
      <c r="J95" s="10">
        <f t="shared" si="19"/>
        <v>0</v>
      </c>
      <c r="K95" s="10">
        <f t="shared" si="19"/>
        <v>54500</v>
      </c>
      <c r="L95" s="10">
        <f t="shared" si="19"/>
        <v>49000</v>
      </c>
      <c r="M95" s="10">
        <f t="shared" si="19"/>
        <v>5500</v>
      </c>
      <c r="O95" s="10">
        <f t="shared" si="26"/>
        <v>6600</v>
      </c>
      <c r="P95" s="10">
        <f>'დამტკ. ბიუჯ.'!E95</f>
        <v>5000</v>
      </c>
      <c r="Q95" s="10">
        <f>'დამტკ. საკუთ.'!E95</f>
        <v>1600</v>
      </c>
      <c r="R95" s="10">
        <f>'ცვლილ. ბიუჯ.'!F95</f>
        <v>0</v>
      </c>
      <c r="S95" s="10">
        <f>'ცვლილ. საკუთ.'!F95</f>
        <v>0</v>
      </c>
      <c r="T95" s="10">
        <f>'მთავრ. ფონდი'!F95</f>
        <v>0</v>
      </c>
      <c r="U95" s="10">
        <f>'პრეზ. ფონდი'!F95</f>
        <v>0</v>
      </c>
      <c r="V95" s="10">
        <f>'დაზუსტ. ნაერთი'!E95</f>
        <v>6600</v>
      </c>
      <c r="W95" s="10">
        <f>'დაზუსტ. ბიუჯ.'!E95</f>
        <v>5000</v>
      </c>
      <c r="X95" s="10">
        <f>'დაზუსტ. საკუთ.'!E95</f>
        <v>1600</v>
      </c>
      <c r="Z95" s="10">
        <f t="shared" si="27"/>
        <v>36600</v>
      </c>
      <c r="AA95" s="10">
        <f>'დამტკ. ბიუჯ.'!F95</f>
        <v>35000</v>
      </c>
      <c r="AB95" s="10">
        <f>'დამტკ. საკუთ.'!F95</f>
        <v>1600</v>
      </c>
      <c r="AC95" s="10">
        <f>'ცვლილ. ბიუჯ.'!G95</f>
        <v>0</v>
      </c>
      <c r="AD95" s="10">
        <f>'ცვლილ. საკუთ.'!G95</f>
        <v>0</v>
      </c>
      <c r="AE95" s="10">
        <f>'მთავრ. ფონდი'!G95</f>
        <v>0</v>
      </c>
      <c r="AF95" s="10">
        <f>'პრეზ. ფონდი'!G95</f>
        <v>0</v>
      </c>
      <c r="AG95" s="10">
        <f>'დაზუსტ. ნაერთი'!F95</f>
        <v>36600</v>
      </c>
      <c r="AH95" s="10">
        <f>'დაზუსტ. ბიუჯ.'!F95</f>
        <v>35000</v>
      </c>
      <c r="AI95" s="10">
        <f>'დაზუსტ. საკუთ.'!F95</f>
        <v>1600</v>
      </c>
      <c r="AK95" s="10">
        <f t="shared" si="28"/>
        <v>43200</v>
      </c>
      <c r="AL95" s="10">
        <f t="shared" si="29"/>
        <v>40000</v>
      </c>
      <c r="AM95" s="10">
        <f t="shared" si="30"/>
        <v>3200</v>
      </c>
      <c r="AN95" s="10">
        <f t="shared" si="30"/>
        <v>0</v>
      </c>
      <c r="AO95" s="10">
        <f t="shared" si="30"/>
        <v>0</v>
      </c>
      <c r="AP95" s="10">
        <f t="shared" si="30"/>
        <v>0</v>
      </c>
      <c r="AQ95" s="10">
        <f t="shared" si="20"/>
        <v>0</v>
      </c>
      <c r="AR95" s="10">
        <f t="shared" si="20"/>
        <v>43200</v>
      </c>
      <c r="AS95" s="10">
        <f t="shared" si="20"/>
        <v>40000</v>
      </c>
      <c r="AT95" s="10">
        <f t="shared" si="20"/>
        <v>3200</v>
      </c>
      <c r="AV95" s="10">
        <f t="shared" si="31"/>
        <v>10600</v>
      </c>
      <c r="AW95" s="10">
        <f>'დამტკ. ბიუჯ.'!G95</f>
        <v>9000</v>
      </c>
      <c r="AX95" s="10">
        <f>'დამტკ. საკუთ.'!G95</f>
        <v>1600</v>
      </c>
      <c r="AY95" s="10">
        <f>'ცვლილ. ბიუჯ.'!H95</f>
        <v>0</v>
      </c>
      <c r="AZ95" s="10">
        <f>'ცვლილ. საკუთ.'!H95</f>
        <v>0</v>
      </c>
      <c r="BA95" s="10">
        <f>'მთავრ. ფონდი'!H95</f>
        <v>0</v>
      </c>
      <c r="BB95" s="10">
        <f>'პრეზ. ფონდი'!H95</f>
        <v>0</v>
      </c>
      <c r="BC95" s="10">
        <f>'დაზუსტ. ნაერთი'!G95</f>
        <v>10600</v>
      </c>
      <c r="BD95" s="10">
        <f>'დაზუსტ. ბიუჯ.'!G95</f>
        <v>9000</v>
      </c>
      <c r="BE95" s="10">
        <f>'დაზუსტ. საკუთ.'!G95</f>
        <v>1600</v>
      </c>
      <c r="BG95" s="10">
        <f t="shared" si="32"/>
        <v>53800</v>
      </c>
      <c r="BH95" s="10">
        <f t="shared" si="32"/>
        <v>49000</v>
      </c>
      <c r="BI95" s="10">
        <f t="shared" si="32"/>
        <v>4800</v>
      </c>
      <c r="BJ95" s="10">
        <f t="shared" si="32"/>
        <v>0</v>
      </c>
      <c r="BK95" s="10">
        <f t="shared" si="21"/>
        <v>0</v>
      </c>
      <c r="BL95" s="10">
        <f t="shared" si="21"/>
        <v>0</v>
      </c>
      <c r="BM95" s="10">
        <f t="shared" si="21"/>
        <v>0</v>
      </c>
      <c r="BN95" s="10">
        <f t="shared" si="21"/>
        <v>53800</v>
      </c>
      <c r="BO95" s="10">
        <f t="shared" si="34"/>
        <v>49000</v>
      </c>
      <c r="BP95" s="10">
        <f t="shared" si="34"/>
        <v>4800</v>
      </c>
      <c r="BR95" s="10">
        <f t="shared" si="33"/>
        <v>700</v>
      </c>
      <c r="BS95" s="10">
        <f>'დამტკ. ბიუჯ.'!H95</f>
        <v>0</v>
      </c>
      <c r="BT95" s="10">
        <f>'დამტკ. საკუთ.'!H95</f>
        <v>700</v>
      </c>
      <c r="BU95" s="10">
        <f>'ცვლილ. ბიუჯ.'!I95</f>
        <v>0</v>
      </c>
      <c r="BV95" s="10">
        <f>'ცვლილ. საკუთ.'!I95</f>
        <v>0</v>
      </c>
      <c r="BW95" s="10">
        <f>'მთავრ. ფონდი'!I95</f>
        <v>0</v>
      </c>
      <c r="BX95" s="10">
        <f>'პრეზ. ფონდი'!I95</f>
        <v>0</v>
      </c>
      <c r="BY95" s="10">
        <f>'დაზუსტ. ნაერთი'!H95</f>
        <v>700</v>
      </c>
      <c r="BZ95" s="10">
        <f>'დაზუსტ. ბიუჯ.'!H95</f>
        <v>0</v>
      </c>
      <c r="CA95" s="10">
        <f>'დაზუსტ. საკუთ.'!H95</f>
        <v>700</v>
      </c>
    </row>
    <row r="96" spans="1:79" x14ac:dyDescent="0.25">
      <c r="A96" t="str">
        <f t="shared" si="22"/>
        <v>a</v>
      </c>
      <c r="B96" s="5"/>
      <c r="C96" s="6" t="s">
        <v>18</v>
      </c>
      <c r="D96" s="7">
        <f t="shared" si="23"/>
        <v>44000</v>
      </c>
      <c r="E96" s="7">
        <f t="shared" si="24"/>
        <v>38000</v>
      </c>
      <c r="F96" s="7">
        <f t="shared" si="25"/>
        <v>6000</v>
      </c>
      <c r="G96" s="7">
        <f t="shared" si="25"/>
        <v>0</v>
      </c>
      <c r="H96" s="7">
        <f t="shared" si="25"/>
        <v>0</v>
      </c>
      <c r="I96" s="7">
        <f t="shared" si="25"/>
        <v>0</v>
      </c>
      <c r="J96" s="7">
        <f t="shared" si="19"/>
        <v>0</v>
      </c>
      <c r="K96" s="7">
        <f t="shared" si="19"/>
        <v>44000</v>
      </c>
      <c r="L96" s="7">
        <f t="shared" si="19"/>
        <v>38000</v>
      </c>
      <c r="M96" s="7">
        <f t="shared" si="19"/>
        <v>6000</v>
      </c>
      <c r="O96" s="7">
        <f t="shared" si="26"/>
        <v>8000</v>
      </c>
      <c r="P96" s="7">
        <f>'დამტკ. ბიუჯ.'!E96</f>
        <v>8000</v>
      </c>
      <c r="Q96" s="7">
        <f>'დამტკ. საკუთ.'!E96</f>
        <v>0</v>
      </c>
      <c r="R96" s="7">
        <f>'ცვლილ. ბიუჯ.'!F96</f>
        <v>0</v>
      </c>
      <c r="S96" s="7">
        <f>'ცვლილ. საკუთ.'!F96</f>
        <v>0</v>
      </c>
      <c r="T96" s="7">
        <f>'მთავრ. ფონდი'!F96</f>
        <v>0</v>
      </c>
      <c r="U96" s="7">
        <f>'პრეზ. ფონდი'!F96</f>
        <v>0</v>
      </c>
      <c r="V96" s="7">
        <f>'დაზუსტ. ნაერთი'!E96</f>
        <v>8000</v>
      </c>
      <c r="W96" s="7">
        <f>'დაზუსტ. ბიუჯ.'!E96</f>
        <v>8000</v>
      </c>
      <c r="X96" s="7">
        <f>'დაზუსტ. საკუთ.'!E96</f>
        <v>0</v>
      </c>
      <c r="Z96" s="7">
        <f t="shared" si="27"/>
        <v>18600</v>
      </c>
      <c r="AA96" s="7">
        <f>'დამტკ. ბიუჯ.'!F96</f>
        <v>12600</v>
      </c>
      <c r="AB96" s="7">
        <f>'დამტკ. საკუთ.'!F96</f>
        <v>6000</v>
      </c>
      <c r="AC96" s="7">
        <f>'ცვლილ. ბიუჯ.'!G96</f>
        <v>0</v>
      </c>
      <c r="AD96" s="7">
        <f>'ცვლილ. საკუთ.'!G96</f>
        <v>0</v>
      </c>
      <c r="AE96" s="7">
        <f>'მთავრ. ფონდი'!G96</f>
        <v>0</v>
      </c>
      <c r="AF96" s="7">
        <f>'პრეზ. ფონდი'!G96</f>
        <v>0</v>
      </c>
      <c r="AG96" s="7">
        <f>'დაზუსტ. ნაერთი'!F96</f>
        <v>18600</v>
      </c>
      <c r="AH96" s="7">
        <f>'დაზუსტ. ბიუჯ.'!F96</f>
        <v>12600</v>
      </c>
      <c r="AI96" s="7">
        <f>'დაზუსტ. საკუთ.'!F96</f>
        <v>6000</v>
      </c>
      <c r="AK96" s="7">
        <f t="shared" si="28"/>
        <v>26600</v>
      </c>
      <c r="AL96" s="7">
        <f t="shared" si="29"/>
        <v>20600</v>
      </c>
      <c r="AM96" s="7">
        <f t="shared" si="30"/>
        <v>6000</v>
      </c>
      <c r="AN96" s="7">
        <f t="shared" si="30"/>
        <v>0</v>
      </c>
      <c r="AO96" s="7">
        <f t="shared" si="30"/>
        <v>0</v>
      </c>
      <c r="AP96" s="7">
        <f t="shared" si="30"/>
        <v>0</v>
      </c>
      <c r="AQ96" s="7">
        <f t="shared" si="20"/>
        <v>0</v>
      </c>
      <c r="AR96" s="7">
        <f t="shared" si="20"/>
        <v>26600</v>
      </c>
      <c r="AS96" s="7">
        <f t="shared" si="20"/>
        <v>20600</v>
      </c>
      <c r="AT96" s="7">
        <f t="shared" si="20"/>
        <v>6000</v>
      </c>
      <c r="AV96" s="7">
        <f t="shared" si="31"/>
        <v>17400</v>
      </c>
      <c r="AW96" s="7">
        <f>'დამტკ. ბიუჯ.'!G96</f>
        <v>17400</v>
      </c>
      <c r="AX96" s="7">
        <f>'დამტკ. საკუთ.'!G96</f>
        <v>0</v>
      </c>
      <c r="AY96" s="7">
        <f>'ცვლილ. ბიუჯ.'!H96</f>
        <v>0</v>
      </c>
      <c r="AZ96" s="7">
        <f>'ცვლილ. საკუთ.'!H96</f>
        <v>0</v>
      </c>
      <c r="BA96" s="7">
        <f>'მთავრ. ფონდი'!H96</f>
        <v>0</v>
      </c>
      <c r="BB96" s="7">
        <f>'პრეზ. ფონდი'!H96</f>
        <v>0</v>
      </c>
      <c r="BC96" s="7">
        <f>'დაზუსტ. ნაერთი'!G96</f>
        <v>17400</v>
      </c>
      <c r="BD96" s="7">
        <f>'დაზუსტ. ბიუჯ.'!G96</f>
        <v>17400</v>
      </c>
      <c r="BE96" s="7">
        <f>'დაზუსტ. საკუთ.'!G96</f>
        <v>0</v>
      </c>
      <c r="BG96" s="7">
        <f t="shared" si="32"/>
        <v>44000</v>
      </c>
      <c r="BH96" s="7">
        <f t="shared" si="32"/>
        <v>38000</v>
      </c>
      <c r="BI96" s="7">
        <f t="shared" si="32"/>
        <v>6000</v>
      </c>
      <c r="BJ96" s="7">
        <f t="shared" si="32"/>
        <v>0</v>
      </c>
      <c r="BK96" s="7">
        <f t="shared" si="21"/>
        <v>0</v>
      </c>
      <c r="BL96" s="7">
        <f t="shared" si="21"/>
        <v>0</v>
      </c>
      <c r="BM96" s="7">
        <f t="shared" si="21"/>
        <v>0</v>
      </c>
      <c r="BN96" s="7">
        <f t="shared" si="21"/>
        <v>44000</v>
      </c>
      <c r="BO96" s="7">
        <f t="shared" si="34"/>
        <v>38000</v>
      </c>
      <c r="BP96" s="7">
        <f t="shared" si="34"/>
        <v>6000</v>
      </c>
      <c r="BR96" s="7">
        <f t="shared" si="33"/>
        <v>0</v>
      </c>
      <c r="BS96" s="7">
        <f>'დამტკ. ბიუჯ.'!H96</f>
        <v>0</v>
      </c>
      <c r="BT96" s="7">
        <f>'დამტკ. საკუთ.'!H96</f>
        <v>0</v>
      </c>
      <c r="BU96" s="7">
        <f>'ცვლილ. ბიუჯ.'!I96</f>
        <v>0</v>
      </c>
      <c r="BV96" s="7">
        <f>'ცვლილ. საკუთ.'!I96</f>
        <v>0</v>
      </c>
      <c r="BW96" s="7">
        <f>'მთავრ. ფონდი'!I96</f>
        <v>0</v>
      </c>
      <c r="BX96" s="7">
        <f>'პრეზ. ფონდი'!I96</f>
        <v>0</v>
      </c>
      <c r="BY96" s="7">
        <f>'დაზუსტ. ნაერთი'!H96</f>
        <v>0</v>
      </c>
      <c r="BZ96" s="7">
        <f>'დაზუსტ. ბიუჯ.'!H96</f>
        <v>0</v>
      </c>
      <c r="CA96" s="7">
        <f>'დაზუსტ. საკუთ.'!H96</f>
        <v>0</v>
      </c>
    </row>
    <row r="97" spans="1:79" x14ac:dyDescent="0.25">
      <c r="A97" t="str">
        <f t="shared" si="22"/>
        <v>b</v>
      </c>
      <c r="B97" s="5"/>
      <c r="C97" s="6" t="s">
        <v>19</v>
      </c>
      <c r="D97" s="7">
        <f t="shared" si="23"/>
        <v>0</v>
      </c>
      <c r="E97" s="7">
        <f t="shared" si="24"/>
        <v>0</v>
      </c>
      <c r="F97" s="7">
        <f t="shared" si="25"/>
        <v>0</v>
      </c>
      <c r="G97" s="7">
        <f t="shared" si="25"/>
        <v>0</v>
      </c>
      <c r="H97" s="7">
        <f t="shared" si="25"/>
        <v>0</v>
      </c>
      <c r="I97" s="7">
        <f t="shared" si="25"/>
        <v>0</v>
      </c>
      <c r="J97" s="7">
        <f t="shared" si="19"/>
        <v>0</v>
      </c>
      <c r="K97" s="7">
        <f t="shared" si="19"/>
        <v>0</v>
      </c>
      <c r="L97" s="7">
        <f t="shared" si="19"/>
        <v>0</v>
      </c>
      <c r="M97" s="7">
        <f t="shared" si="19"/>
        <v>0</v>
      </c>
      <c r="O97" s="7">
        <f t="shared" si="26"/>
        <v>0</v>
      </c>
      <c r="P97" s="7">
        <f>'დამტკ. ბიუჯ.'!E97</f>
        <v>0</v>
      </c>
      <c r="Q97" s="7">
        <f>'დამტკ. საკუთ.'!E97</f>
        <v>0</v>
      </c>
      <c r="R97" s="7">
        <f>'ცვლილ. ბიუჯ.'!F97</f>
        <v>0</v>
      </c>
      <c r="S97" s="7">
        <f>'ცვლილ. საკუთ.'!F97</f>
        <v>0</v>
      </c>
      <c r="T97" s="7">
        <f>'მთავრ. ფონდი'!F97</f>
        <v>0</v>
      </c>
      <c r="U97" s="7">
        <f>'პრეზ. ფონდი'!F97</f>
        <v>0</v>
      </c>
      <c r="V97" s="7">
        <f>'დაზუსტ. ნაერთი'!E97</f>
        <v>0</v>
      </c>
      <c r="W97" s="7">
        <f>'დაზუსტ. ბიუჯ.'!E97</f>
        <v>0</v>
      </c>
      <c r="X97" s="7">
        <f>'დაზუსტ. საკუთ.'!E97</f>
        <v>0</v>
      </c>
      <c r="Z97" s="7">
        <f t="shared" si="27"/>
        <v>0</v>
      </c>
      <c r="AA97" s="7">
        <f>'დამტკ. ბიუჯ.'!F97</f>
        <v>0</v>
      </c>
      <c r="AB97" s="7">
        <f>'დამტკ. საკუთ.'!F97</f>
        <v>0</v>
      </c>
      <c r="AC97" s="7">
        <f>'ცვლილ. ბიუჯ.'!G97</f>
        <v>0</v>
      </c>
      <c r="AD97" s="7">
        <f>'ცვლილ. საკუთ.'!G97</f>
        <v>0</v>
      </c>
      <c r="AE97" s="7">
        <f>'მთავრ. ფონდი'!G97</f>
        <v>0</v>
      </c>
      <c r="AF97" s="7">
        <f>'პრეზ. ფონდი'!G97</f>
        <v>0</v>
      </c>
      <c r="AG97" s="7">
        <f>'დაზუსტ. ნაერთი'!F97</f>
        <v>0</v>
      </c>
      <c r="AH97" s="7">
        <f>'დაზუსტ. ბიუჯ.'!F97</f>
        <v>0</v>
      </c>
      <c r="AI97" s="7">
        <f>'დაზუსტ. საკუთ.'!F97</f>
        <v>0</v>
      </c>
      <c r="AK97" s="7">
        <f t="shared" si="28"/>
        <v>0</v>
      </c>
      <c r="AL97" s="7">
        <f t="shared" si="29"/>
        <v>0</v>
      </c>
      <c r="AM97" s="7">
        <f t="shared" si="30"/>
        <v>0</v>
      </c>
      <c r="AN97" s="7">
        <f t="shared" si="30"/>
        <v>0</v>
      </c>
      <c r="AO97" s="7">
        <f t="shared" si="30"/>
        <v>0</v>
      </c>
      <c r="AP97" s="7">
        <f t="shared" si="30"/>
        <v>0</v>
      </c>
      <c r="AQ97" s="7">
        <f t="shared" si="20"/>
        <v>0</v>
      </c>
      <c r="AR97" s="7">
        <f t="shared" si="20"/>
        <v>0</v>
      </c>
      <c r="AS97" s="7">
        <f t="shared" si="20"/>
        <v>0</v>
      </c>
      <c r="AT97" s="7">
        <f t="shared" si="20"/>
        <v>0</v>
      </c>
      <c r="AV97" s="7">
        <f t="shared" si="31"/>
        <v>0</v>
      </c>
      <c r="AW97" s="7">
        <f>'დამტკ. ბიუჯ.'!G97</f>
        <v>0</v>
      </c>
      <c r="AX97" s="7">
        <f>'დამტკ. საკუთ.'!G97</f>
        <v>0</v>
      </c>
      <c r="AY97" s="7">
        <f>'ცვლილ. ბიუჯ.'!H97</f>
        <v>0</v>
      </c>
      <c r="AZ97" s="7">
        <f>'ცვლილ. საკუთ.'!H97</f>
        <v>0</v>
      </c>
      <c r="BA97" s="7">
        <f>'მთავრ. ფონდი'!H97</f>
        <v>0</v>
      </c>
      <c r="BB97" s="7">
        <f>'პრეზ. ფონდი'!H97</f>
        <v>0</v>
      </c>
      <c r="BC97" s="7">
        <f>'დაზუსტ. ნაერთი'!G97</f>
        <v>0</v>
      </c>
      <c r="BD97" s="7">
        <f>'დაზუსტ. ბიუჯ.'!G97</f>
        <v>0</v>
      </c>
      <c r="BE97" s="7">
        <f>'დაზუსტ. საკუთ.'!G97</f>
        <v>0</v>
      </c>
      <c r="BG97" s="7">
        <f t="shared" si="32"/>
        <v>0</v>
      </c>
      <c r="BH97" s="7">
        <f t="shared" si="32"/>
        <v>0</v>
      </c>
      <c r="BI97" s="7">
        <f t="shared" si="32"/>
        <v>0</v>
      </c>
      <c r="BJ97" s="7">
        <f t="shared" si="32"/>
        <v>0</v>
      </c>
      <c r="BK97" s="7">
        <f t="shared" si="21"/>
        <v>0</v>
      </c>
      <c r="BL97" s="7">
        <f t="shared" si="21"/>
        <v>0</v>
      </c>
      <c r="BM97" s="7">
        <f t="shared" si="21"/>
        <v>0</v>
      </c>
      <c r="BN97" s="7">
        <f t="shared" si="21"/>
        <v>0</v>
      </c>
      <c r="BO97" s="7">
        <f t="shared" si="34"/>
        <v>0</v>
      </c>
      <c r="BP97" s="7">
        <f t="shared" si="34"/>
        <v>0</v>
      </c>
      <c r="BR97" s="7">
        <f t="shared" si="33"/>
        <v>0</v>
      </c>
      <c r="BS97" s="7">
        <f>'დამტკ. ბიუჯ.'!H97</f>
        <v>0</v>
      </c>
      <c r="BT97" s="7">
        <f>'დამტკ. საკუთ.'!H97</f>
        <v>0</v>
      </c>
      <c r="BU97" s="7">
        <f>'ცვლილ. ბიუჯ.'!I97</f>
        <v>0</v>
      </c>
      <c r="BV97" s="7">
        <f>'ცვლილ. საკუთ.'!I97</f>
        <v>0</v>
      </c>
      <c r="BW97" s="7">
        <f>'მთავრ. ფონდი'!I97</f>
        <v>0</v>
      </c>
      <c r="BX97" s="7">
        <f>'პრეზ. ფონდი'!I97</f>
        <v>0</v>
      </c>
      <c r="BY97" s="7">
        <f>'დაზუსტ. ნაერთი'!H97</f>
        <v>0</v>
      </c>
      <c r="BZ97" s="7">
        <f>'დაზუსტ. ბიუჯ.'!H97</f>
        <v>0</v>
      </c>
      <c r="CA97" s="7">
        <f>'დაზუსტ. საკუთ.'!H97</f>
        <v>0</v>
      </c>
    </row>
    <row r="98" spans="1:79" ht="15.75" thickBot="1" x14ac:dyDescent="0.3">
      <c r="A98" t="str">
        <f t="shared" si="22"/>
        <v>a</v>
      </c>
      <c r="B98" s="11"/>
      <c r="C98" s="12" t="s">
        <v>20</v>
      </c>
      <c r="D98" s="13">
        <f t="shared" si="23"/>
        <v>0</v>
      </c>
      <c r="E98" s="13">
        <f t="shared" si="24"/>
        <v>0</v>
      </c>
      <c r="F98" s="13">
        <f t="shared" si="25"/>
        <v>0</v>
      </c>
      <c r="G98" s="13">
        <f t="shared" si="25"/>
        <v>1600</v>
      </c>
      <c r="H98" s="13">
        <f t="shared" si="25"/>
        <v>0</v>
      </c>
      <c r="I98" s="13">
        <f t="shared" si="25"/>
        <v>0</v>
      </c>
      <c r="J98" s="13">
        <f t="shared" si="19"/>
        <v>0</v>
      </c>
      <c r="K98" s="13">
        <f t="shared" si="19"/>
        <v>1600</v>
      </c>
      <c r="L98" s="13">
        <f t="shared" si="19"/>
        <v>1600</v>
      </c>
      <c r="M98" s="13">
        <f t="shared" si="19"/>
        <v>0</v>
      </c>
      <c r="O98" s="13">
        <f t="shared" si="26"/>
        <v>0</v>
      </c>
      <c r="P98" s="13">
        <f>'დამტკ. ბიუჯ.'!E98</f>
        <v>0</v>
      </c>
      <c r="Q98" s="13">
        <f>'დამტკ. საკუთ.'!E98</f>
        <v>0</v>
      </c>
      <c r="R98" s="13">
        <f>'ცვლილ. ბიუჯ.'!F98</f>
        <v>1600</v>
      </c>
      <c r="S98" s="13">
        <f>'ცვლილ. საკუთ.'!F98</f>
        <v>0</v>
      </c>
      <c r="T98" s="13">
        <f>'მთავრ. ფონდი'!F98</f>
        <v>0</v>
      </c>
      <c r="U98" s="13">
        <f>'პრეზ. ფონდი'!F98</f>
        <v>0</v>
      </c>
      <c r="V98" s="13">
        <f>'დაზუსტ. ნაერთი'!E98</f>
        <v>1600</v>
      </c>
      <c r="W98" s="13">
        <f>'დაზუსტ. ბიუჯ.'!E98</f>
        <v>1600</v>
      </c>
      <c r="X98" s="13">
        <f>'დაზუსტ. საკუთ.'!E98</f>
        <v>0</v>
      </c>
      <c r="Z98" s="13">
        <f t="shared" si="27"/>
        <v>0</v>
      </c>
      <c r="AA98" s="13">
        <f>'დამტკ. ბიუჯ.'!F98</f>
        <v>0</v>
      </c>
      <c r="AB98" s="13">
        <f>'დამტკ. საკუთ.'!F98</f>
        <v>0</v>
      </c>
      <c r="AC98" s="13">
        <f>'ცვლილ. ბიუჯ.'!G98</f>
        <v>0</v>
      </c>
      <c r="AD98" s="13">
        <f>'ცვლილ. საკუთ.'!G98</f>
        <v>0</v>
      </c>
      <c r="AE98" s="13">
        <f>'მთავრ. ფონდი'!G98</f>
        <v>0</v>
      </c>
      <c r="AF98" s="13">
        <f>'პრეზ. ფონდი'!G98</f>
        <v>0</v>
      </c>
      <c r="AG98" s="13">
        <f>'დაზუსტ. ნაერთი'!F98</f>
        <v>0</v>
      </c>
      <c r="AH98" s="13">
        <f>'დაზუსტ. ბიუჯ.'!F98</f>
        <v>0</v>
      </c>
      <c r="AI98" s="13">
        <f>'დაზუსტ. საკუთ.'!F98</f>
        <v>0</v>
      </c>
      <c r="AK98" s="13">
        <f t="shared" si="28"/>
        <v>0</v>
      </c>
      <c r="AL98" s="13">
        <f t="shared" si="29"/>
        <v>0</v>
      </c>
      <c r="AM98" s="13">
        <f t="shared" si="30"/>
        <v>0</v>
      </c>
      <c r="AN98" s="13">
        <f t="shared" si="30"/>
        <v>1600</v>
      </c>
      <c r="AO98" s="13">
        <f t="shared" si="30"/>
        <v>0</v>
      </c>
      <c r="AP98" s="13">
        <f t="shared" si="30"/>
        <v>0</v>
      </c>
      <c r="AQ98" s="13">
        <f t="shared" si="20"/>
        <v>0</v>
      </c>
      <c r="AR98" s="13">
        <f t="shared" si="20"/>
        <v>1600</v>
      </c>
      <c r="AS98" s="13">
        <f t="shared" si="20"/>
        <v>1600</v>
      </c>
      <c r="AT98" s="13">
        <f t="shared" si="20"/>
        <v>0</v>
      </c>
      <c r="AV98" s="13">
        <f t="shared" si="31"/>
        <v>0</v>
      </c>
      <c r="AW98" s="13">
        <f>'დამტკ. ბიუჯ.'!G98</f>
        <v>0</v>
      </c>
      <c r="AX98" s="13">
        <f>'დამტკ. საკუთ.'!G98</f>
        <v>0</v>
      </c>
      <c r="AY98" s="13">
        <f>'ცვლილ. ბიუჯ.'!H98</f>
        <v>0</v>
      </c>
      <c r="AZ98" s="13">
        <f>'ცვლილ. საკუთ.'!H98</f>
        <v>0</v>
      </c>
      <c r="BA98" s="13">
        <f>'მთავრ. ფონდი'!H98</f>
        <v>0</v>
      </c>
      <c r="BB98" s="13">
        <f>'პრეზ. ფონდი'!H98</f>
        <v>0</v>
      </c>
      <c r="BC98" s="13">
        <f>'დაზუსტ. ნაერთი'!G98</f>
        <v>0</v>
      </c>
      <c r="BD98" s="13">
        <f>'დაზუსტ. ბიუჯ.'!G98</f>
        <v>0</v>
      </c>
      <c r="BE98" s="13">
        <f>'დაზუსტ. საკუთ.'!G98</f>
        <v>0</v>
      </c>
      <c r="BG98" s="13">
        <f t="shared" si="32"/>
        <v>0</v>
      </c>
      <c r="BH98" s="13">
        <f t="shared" si="32"/>
        <v>0</v>
      </c>
      <c r="BI98" s="13">
        <f t="shared" si="32"/>
        <v>0</v>
      </c>
      <c r="BJ98" s="13">
        <f t="shared" si="32"/>
        <v>1600</v>
      </c>
      <c r="BK98" s="13">
        <f t="shared" si="21"/>
        <v>0</v>
      </c>
      <c r="BL98" s="13">
        <f t="shared" si="21"/>
        <v>0</v>
      </c>
      <c r="BM98" s="13">
        <f t="shared" si="21"/>
        <v>0</v>
      </c>
      <c r="BN98" s="13">
        <f t="shared" si="21"/>
        <v>1600</v>
      </c>
      <c r="BO98" s="13">
        <f t="shared" si="34"/>
        <v>1600</v>
      </c>
      <c r="BP98" s="13">
        <f t="shared" si="34"/>
        <v>0</v>
      </c>
      <c r="BR98" s="13">
        <f t="shared" si="33"/>
        <v>0</v>
      </c>
      <c r="BS98" s="13">
        <f>'დამტკ. ბიუჯ.'!H98</f>
        <v>0</v>
      </c>
      <c r="BT98" s="13">
        <f>'დამტკ. საკუთ.'!H98</f>
        <v>0</v>
      </c>
      <c r="BU98" s="13">
        <f>'ცვლილ. ბიუჯ.'!I98</f>
        <v>0</v>
      </c>
      <c r="BV98" s="13">
        <f>'ცვლილ. საკუთ.'!I98</f>
        <v>0</v>
      </c>
      <c r="BW98" s="13">
        <f>'მთავრ. ფონდი'!I98</f>
        <v>0</v>
      </c>
      <c r="BX98" s="13">
        <f>'პრეზ. ფონდი'!I98</f>
        <v>0</v>
      </c>
      <c r="BY98" s="13">
        <f>'დაზუსტ. ნაერთი'!H98</f>
        <v>0</v>
      </c>
      <c r="BZ98" s="13">
        <f>'დაზუსტ. ბიუჯ.'!H98</f>
        <v>0</v>
      </c>
      <c r="CA98" s="13">
        <f>'დაზუსტ. საკუთ.'!H98</f>
        <v>0</v>
      </c>
    </row>
    <row r="99" spans="1:79" ht="31.5" thickTop="1" thickBot="1" x14ac:dyDescent="0.3">
      <c r="A99" t="str">
        <f t="shared" si="22"/>
        <v>a</v>
      </c>
      <c r="B99" s="16" t="s">
        <v>34</v>
      </c>
      <c r="C99" s="14" t="s">
        <v>35</v>
      </c>
      <c r="D99" s="4">
        <f t="shared" si="23"/>
        <v>19978000</v>
      </c>
      <c r="E99" s="4">
        <f t="shared" si="24"/>
        <v>19970000</v>
      </c>
      <c r="F99" s="4">
        <f t="shared" si="25"/>
        <v>8000</v>
      </c>
      <c r="G99" s="4">
        <f t="shared" si="25"/>
        <v>0</v>
      </c>
      <c r="H99" s="4">
        <f t="shared" si="25"/>
        <v>0</v>
      </c>
      <c r="I99" s="4">
        <f t="shared" si="25"/>
        <v>0</v>
      </c>
      <c r="J99" s="4">
        <f t="shared" si="19"/>
        <v>0</v>
      </c>
      <c r="K99" s="4">
        <f t="shared" si="19"/>
        <v>19978000</v>
      </c>
      <c r="L99" s="4">
        <f t="shared" si="19"/>
        <v>19970000</v>
      </c>
      <c r="M99" s="4">
        <f t="shared" si="19"/>
        <v>8000</v>
      </c>
      <c r="O99" s="4">
        <f t="shared" si="26"/>
        <v>5046500</v>
      </c>
      <c r="P99" s="4">
        <f>'დამტკ. ბიუჯ.'!E99</f>
        <v>5044000</v>
      </c>
      <c r="Q99" s="4">
        <f>'დამტკ. საკუთ.'!E99</f>
        <v>2500</v>
      </c>
      <c r="R99" s="4">
        <f>'ცვლილ. ბიუჯ.'!F99</f>
        <v>0</v>
      </c>
      <c r="S99" s="4">
        <f>'ცვლილ. საკუთ.'!F99</f>
        <v>0</v>
      </c>
      <c r="T99" s="4">
        <f>'მთავრ. ფონდი'!F99</f>
        <v>0</v>
      </c>
      <c r="U99" s="4">
        <f>'პრეზ. ფონდი'!F99</f>
        <v>0</v>
      </c>
      <c r="V99" s="4">
        <f>'დაზუსტ. ნაერთი'!E99</f>
        <v>5046500</v>
      </c>
      <c r="W99" s="4">
        <f>'დაზუსტ. ბიუჯ.'!E99</f>
        <v>5044000</v>
      </c>
      <c r="X99" s="4">
        <f>'დაზუსტ. საკუთ.'!E99</f>
        <v>2500</v>
      </c>
      <c r="Z99" s="4">
        <f t="shared" si="27"/>
        <v>5074400</v>
      </c>
      <c r="AA99" s="4">
        <f>'დამტკ. ბიუჯ.'!F99</f>
        <v>5072900</v>
      </c>
      <c r="AB99" s="4">
        <f>'დამტკ. საკუთ.'!F99</f>
        <v>1500</v>
      </c>
      <c r="AC99" s="4">
        <f>'ცვლილ. ბიუჯ.'!G99</f>
        <v>0</v>
      </c>
      <c r="AD99" s="4">
        <f>'ცვლილ. საკუთ.'!G99</f>
        <v>0</v>
      </c>
      <c r="AE99" s="4">
        <f>'მთავრ. ფონდი'!G99</f>
        <v>0</v>
      </c>
      <c r="AF99" s="4">
        <f>'პრეზ. ფონდი'!G99</f>
        <v>0</v>
      </c>
      <c r="AG99" s="4">
        <f>'დაზუსტ. ნაერთი'!F99</f>
        <v>5074400</v>
      </c>
      <c r="AH99" s="4">
        <f>'დაზუსტ. ბიუჯ.'!F99</f>
        <v>5072900</v>
      </c>
      <c r="AI99" s="4">
        <f>'დაზუსტ. საკუთ.'!F99</f>
        <v>1500</v>
      </c>
      <c r="AK99" s="4">
        <f t="shared" si="28"/>
        <v>10120900</v>
      </c>
      <c r="AL99" s="4">
        <f t="shared" si="29"/>
        <v>10116900</v>
      </c>
      <c r="AM99" s="4">
        <f t="shared" si="30"/>
        <v>4000</v>
      </c>
      <c r="AN99" s="4">
        <f t="shared" si="30"/>
        <v>0</v>
      </c>
      <c r="AO99" s="4">
        <f t="shared" si="30"/>
        <v>0</v>
      </c>
      <c r="AP99" s="4">
        <f t="shared" si="30"/>
        <v>0</v>
      </c>
      <c r="AQ99" s="4">
        <f t="shared" si="20"/>
        <v>0</v>
      </c>
      <c r="AR99" s="4">
        <f t="shared" si="20"/>
        <v>10120900</v>
      </c>
      <c r="AS99" s="4">
        <f t="shared" si="20"/>
        <v>10116900</v>
      </c>
      <c r="AT99" s="4">
        <f t="shared" si="20"/>
        <v>4000</v>
      </c>
      <c r="AV99" s="4">
        <f t="shared" si="31"/>
        <v>5119600</v>
      </c>
      <c r="AW99" s="4">
        <f>'დამტკ. ბიუჯ.'!G99</f>
        <v>5118100</v>
      </c>
      <c r="AX99" s="4">
        <f>'დამტკ. საკუთ.'!G99</f>
        <v>1500</v>
      </c>
      <c r="AY99" s="4">
        <f>'ცვლილ. ბიუჯ.'!H99</f>
        <v>0</v>
      </c>
      <c r="AZ99" s="4">
        <f>'ცვლილ. საკუთ.'!H99</f>
        <v>0</v>
      </c>
      <c r="BA99" s="4">
        <f>'მთავრ. ფონდი'!H99</f>
        <v>0</v>
      </c>
      <c r="BB99" s="4">
        <f>'პრეზ. ფონდი'!H99</f>
        <v>0</v>
      </c>
      <c r="BC99" s="4">
        <f>'დაზუსტ. ნაერთი'!G99</f>
        <v>5119600</v>
      </c>
      <c r="BD99" s="4">
        <f>'დაზუსტ. ბიუჯ.'!G99</f>
        <v>5118100</v>
      </c>
      <c r="BE99" s="4">
        <f>'დაზუსტ. საკუთ.'!G99</f>
        <v>1500</v>
      </c>
      <c r="BG99" s="4">
        <f t="shared" si="32"/>
        <v>15240500</v>
      </c>
      <c r="BH99" s="4">
        <f t="shared" si="32"/>
        <v>15235000</v>
      </c>
      <c r="BI99" s="4">
        <f t="shared" si="32"/>
        <v>5500</v>
      </c>
      <c r="BJ99" s="4">
        <f t="shared" si="32"/>
        <v>0</v>
      </c>
      <c r="BK99" s="4">
        <f t="shared" si="21"/>
        <v>0</v>
      </c>
      <c r="BL99" s="4">
        <f t="shared" si="21"/>
        <v>0</v>
      </c>
      <c r="BM99" s="4">
        <f t="shared" si="21"/>
        <v>0</v>
      </c>
      <c r="BN99" s="4">
        <f t="shared" si="21"/>
        <v>15240500</v>
      </c>
      <c r="BO99" s="4">
        <f t="shared" si="34"/>
        <v>15235000</v>
      </c>
      <c r="BP99" s="4">
        <f t="shared" si="34"/>
        <v>5500</v>
      </c>
      <c r="BR99" s="4">
        <f t="shared" si="33"/>
        <v>4737500</v>
      </c>
      <c r="BS99" s="4">
        <f>'დამტკ. ბიუჯ.'!H99</f>
        <v>4735000</v>
      </c>
      <c r="BT99" s="4">
        <f>'დამტკ. საკუთ.'!H99</f>
        <v>2500</v>
      </c>
      <c r="BU99" s="4">
        <f>'ცვლილ. ბიუჯ.'!I99</f>
        <v>0</v>
      </c>
      <c r="BV99" s="4">
        <f>'ცვლილ. საკუთ.'!I99</f>
        <v>0</v>
      </c>
      <c r="BW99" s="4">
        <f>'მთავრ. ფონდი'!I99</f>
        <v>0</v>
      </c>
      <c r="BX99" s="4">
        <f>'პრეზ. ფონდი'!I99</f>
        <v>0</v>
      </c>
      <c r="BY99" s="4">
        <f>'დაზუსტ. ნაერთი'!H99</f>
        <v>4737500</v>
      </c>
      <c r="BZ99" s="4">
        <f>'დაზუსტ. ბიუჯ.'!H99</f>
        <v>4735000</v>
      </c>
      <c r="CA99" s="4">
        <f>'დაზუსტ. საკუთ.'!H99</f>
        <v>2500</v>
      </c>
    </row>
    <row r="100" spans="1:79" ht="15.75" thickTop="1" x14ac:dyDescent="0.25">
      <c r="A100" t="str">
        <f t="shared" si="22"/>
        <v>a</v>
      </c>
      <c r="B100" s="5"/>
      <c r="C100" s="6" t="s">
        <v>10</v>
      </c>
      <c r="D100" s="7">
        <f t="shared" si="23"/>
        <v>19678000</v>
      </c>
      <c r="E100" s="7">
        <f t="shared" si="24"/>
        <v>19670000</v>
      </c>
      <c r="F100" s="7">
        <f t="shared" si="25"/>
        <v>8000</v>
      </c>
      <c r="G100" s="7">
        <f t="shared" si="25"/>
        <v>0</v>
      </c>
      <c r="H100" s="7">
        <f t="shared" si="25"/>
        <v>0</v>
      </c>
      <c r="I100" s="7">
        <f t="shared" si="25"/>
        <v>0</v>
      </c>
      <c r="J100" s="7">
        <f t="shared" si="19"/>
        <v>0</v>
      </c>
      <c r="K100" s="7">
        <f t="shared" si="19"/>
        <v>19678000</v>
      </c>
      <c r="L100" s="7">
        <f t="shared" si="19"/>
        <v>19670000</v>
      </c>
      <c r="M100" s="7">
        <f t="shared" si="19"/>
        <v>8000</v>
      </c>
      <c r="O100" s="7">
        <f t="shared" si="26"/>
        <v>5026500</v>
      </c>
      <c r="P100" s="7">
        <f>'დამტკ. ბიუჯ.'!E100</f>
        <v>5024000</v>
      </c>
      <c r="Q100" s="7">
        <f>'დამტკ. საკუთ.'!E100</f>
        <v>2500</v>
      </c>
      <c r="R100" s="7">
        <f>'ცვლილ. ბიუჯ.'!F100</f>
        <v>0</v>
      </c>
      <c r="S100" s="7">
        <f>'ცვლილ. საკუთ.'!F100</f>
        <v>0</v>
      </c>
      <c r="T100" s="7">
        <f>'მთავრ. ფონდი'!F100</f>
        <v>0</v>
      </c>
      <c r="U100" s="7">
        <f>'პრეზ. ფონდი'!F100</f>
        <v>0</v>
      </c>
      <c r="V100" s="7">
        <f>'დაზუსტ. ნაერთი'!E100</f>
        <v>5026500</v>
      </c>
      <c r="W100" s="7">
        <f>'დაზუსტ. ბიუჯ.'!E100</f>
        <v>5024000</v>
      </c>
      <c r="X100" s="7">
        <f>'დაზუსტ. საკუთ.'!E100</f>
        <v>2500</v>
      </c>
      <c r="Z100" s="7">
        <f t="shared" si="27"/>
        <v>4974400</v>
      </c>
      <c r="AA100" s="7">
        <f>'დამტკ. ბიუჯ.'!F100</f>
        <v>4972900</v>
      </c>
      <c r="AB100" s="7">
        <f>'დამტკ. საკუთ.'!F100</f>
        <v>1500</v>
      </c>
      <c r="AC100" s="7">
        <f>'ცვლილ. ბიუჯ.'!G100</f>
        <v>0</v>
      </c>
      <c r="AD100" s="7">
        <f>'ცვლილ. საკუთ.'!G100</f>
        <v>0</v>
      </c>
      <c r="AE100" s="7">
        <f>'მთავრ. ფონდი'!G100</f>
        <v>0</v>
      </c>
      <c r="AF100" s="7">
        <f>'პრეზ. ფონდი'!G100</f>
        <v>0</v>
      </c>
      <c r="AG100" s="7">
        <f>'დაზუსტ. ნაერთი'!F100</f>
        <v>4974400</v>
      </c>
      <c r="AH100" s="7">
        <f>'დაზუსტ. ბიუჯ.'!F100</f>
        <v>4972900</v>
      </c>
      <c r="AI100" s="7">
        <f>'დაზუსტ. საკუთ.'!F100</f>
        <v>1500</v>
      </c>
      <c r="AK100" s="7">
        <f t="shared" si="28"/>
        <v>10000900</v>
      </c>
      <c r="AL100" s="7">
        <f t="shared" si="29"/>
        <v>9996900</v>
      </c>
      <c r="AM100" s="7">
        <f t="shared" si="30"/>
        <v>4000</v>
      </c>
      <c r="AN100" s="7">
        <f t="shared" si="30"/>
        <v>0</v>
      </c>
      <c r="AO100" s="7">
        <f t="shared" si="30"/>
        <v>0</v>
      </c>
      <c r="AP100" s="7">
        <f t="shared" si="30"/>
        <v>0</v>
      </c>
      <c r="AQ100" s="7">
        <f t="shared" si="20"/>
        <v>0</v>
      </c>
      <c r="AR100" s="7">
        <f t="shared" si="20"/>
        <v>10000900</v>
      </c>
      <c r="AS100" s="7">
        <f t="shared" si="20"/>
        <v>9996900</v>
      </c>
      <c r="AT100" s="7">
        <f t="shared" si="20"/>
        <v>4000</v>
      </c>
      <c r="AV100" s="7">
        <f t="shared" si="31"/>
        <v>4969600</v>
      </c>
      <c r="AW100" s="7">
        <f>'დამტკ. ბიუჯ.'!G100</f>
        <v>4968100</v>
      </c>
      <c r="AX100" s="7">
        <f>'დამტკ. საკუთ.'!G100</f>
        <v>1500</v>
      </c>
      <c r="AY100" s="7">
        <f>'ცვლილ. ბიუჯ.'!H100</f>
        <v>0</v>
      </c>
      <c r="AZ100" s="7">
        <f>'ცვლილ. საკუთ.'!H100</f>
        <v>0</v>
      </c>
      <c r="BA100" s="7">
        <f>'მთავრ. ფონდი'!H100</f>
        <v>0</v>
      </c>
      <c r="BB100" s="7">
        <f>'პრეზ. ფონდი'!H100</f>
        <v>0</v>
      </c>
      <c r="BC100" s="7">
        <f>'დაზუსტ. ნაერთი'!G100</f>
        <v>4969600</v>
      </c>
      <c r="BD100" s="7">
        <f>'დაზუსტ. ბიუჯ.'!G100</f>
        <v>4968100</v>
      </c>
      <c r="BE100" s="7">
        <f>'დაზუსტ. საკუთ.'!G100</f>
        <v>1500</v>
      </c>
      <c r="BG100" s="7">
        <f t="shared" si="32"/>
        <v>14970500</v>
      </c>
      <c r="BH100" s="7">
        <f t="shared" si="32"/>
        <v>14965000</v>
      </c>
      <c r="BI100" s="7">
        <f t="shared" si="32"/>
        <v>5500</v>
      </c>
      <c r="BJ100" s="7">
        <f t="shared" si="32"/>
        <v>0</v>
      </c>
      <c r="BK100" s="7">
        <f t="shared" si="21"/>
        <v>0</v>
      </c>
      <c r="BL100" s="7">
        <f t="shared" si="21"/>
        <v>0</v>
      </c>
      <c r="BM100" s="7">
        <f t="shared" si="21"/>
        <v>0</v>
      </c>
      <c r="BN100" s="7">
        <f t="shared" si="21"/>
        <v>14970500</v>
      </c>
      <c r="BO100" s="7">
        <f t="shared" si="34"/>
        <v>14965000</v>
      </c>
      <c r="BP100" s="7">
        <f t="shared" si="34"/>
        <v>5500</v>
      </c>
      <c r="BR100" s="7">
        <f t="shared" si="33"/>
        <v>4707500</v>
      </c>
      <c r="BS100" s="7">
        <f>'დამტკ. ბიუჯ.'!H100</f>
        <v>4705000</v>
      </c>
      <c r="BT100" s="7">
        <f>'დამტკ. საკუთ.'!H100</f>
        <v>2500</v>
      </c>
      <c r="BU100" s="7">
        <f>'ცვლილ. ბიუჯ.'!I100</f>
        <v>0</v>
      </c>
      <c r="BV100" s="7">
        <f>'ცვლილ. საკუთ.'!I100</f>
        <v>0</v>
      </c>
      <c r="BW100" s="7">
        <f>'მთავრ. ფონდი'!I100</f>
        <v>0</v>
      </c>
      <c r="BX100" s="7">
        <f>'პრეზ. ფონდი'!I100</f>
        <v>0</v>
      </c>
      <c r="BY100" s="7">
        <f>'დაზუსტ. ნაერთი'!H100</f>
        <v>4707500</v>
      </c>
      <c r="BZ100" s="7">
        <f>'დაზუსტ. ბიუჯ.'!H100</f>
        <v>4705000</v>
      </c>
      <c r="CA100" s="7">
        <f>'დაზუსტ. საკუთ.'!H100</f>
        <v>2500</v>
      </c>
    </row>
    <row r="101" spans="1:79" x14ac:dyDescent="0.25">
      <c r="A101" t="str">
        <f t="shared" si="22"/>
        <v>a</v>
      </c>
      <c r="B101" s="8"/>
      <c r="C101" s="9" t="s">
        <v>11</v>
      </c>
      <c r="D101" s="10">
        <f t="shared" si="23"/>
        <v>15200000</v>
      </c>
      <c r="E101" s="10">
        <f t="shared" si="24"/>
        <v>15200000</v>
      </c>
      <c r="F101" s="10">
        <f t="shared" si="25"/>
        <v>0</v>
      </c>
      <c r="G101" s="10">
        <f t="shared" si="25"/>
        <v>-17200</v>
      </c>
      <c r="H101" s="10">
        <f t="shared" si="25"/>
        <v>0</v>
      </c>
      <c r="I101" s="10">
        <f t="shared" si="25"/>
        <v>0</v>
      </c>
      <c r="J101" s="10">
        <f t="shared" si="19"/>
        <v>0</v>
      </c>
      <c r="K101" s="10">
        <f t="shared" si="19"/>
        <v>15182800</v>
      </c>
      <c r="L101" s="10">
        <f t="shared" si="19"/>
        <v>15182800</v>
      </c>
      <c r="M101" s="10">
        <f t="shared" si="19"/>
        <v>0</v>
      </c>
      <c r="O101" s="10">
        <f t="shared" si="26"/>
        <v>3800000</v>
      </c>
      <c r="P101" s="10">
        <f>'დამტკ. ბიუჯ.'!E101</f>
        <v>3800000</v>
      </c>
      <c r="Q101" s="10">
        <f>'დამტკ. საკუთ.'!E101</f>
        <v>0</v>
      </c>
      <c r="R101" s="10">
        <f>'ცვლილ. ბიუჯ.'!F101</f>
        <v>-6200</v>
      </c>
      <c r="S101" s="10">
        <f>'ცვლილ. საკუთ.'!F101</f>
        <v>0</v>
      </c>
      <c r="T101" s="10">
        <f>'მთავრ. ფონდი'!F101</f>
        <v>0</v>
      </c>
      <c r="U101" s="10">
        <f>'პრეზ. ფონდი'!F101</f>
        <v>0</v>
      </c>
      <c r="V101" s="10">
        <f>'დაზუსტ. ნაერთი'!E101</f>
        <v>3793800</v>
      </c>
      <c r="W101" s="10">
        <f>'დაზუსტ. ბიუჯ.'!E101</f>
        <v>3793800</v>
      </c>
      <c r="X101" s="10">
        <f>'დაზუსტ. საკუთ.'!E101</f>
        <v>0</v>
      </c>
      <c r="Z101" s="10">
        <f t="shared" si="27"/>
        <v>3800000</v>
      </c>
      <c r="AA101" s="10">
        <f>'დამტკ. ბიუჯ.'!F101</f>
        <v>3800000</v>
      </c>
      <c r="AB101" s="10">
        <f>'დამტკ. საკუთ.'!F101</f>
        <v>0</v>
      </c>
      <c r="AC101" s="10">
        <f>'ცვლილ. ბიუჯ.'!G101</f>
        <v>-11000</v>
      </c>
      <c r="AD101" s="10">
        <f>'ცვლილ. საკუთ.'!G101</f>
        <v>0</v>
      </c>
      <c r="AE101" s="10">
        <f>'მთავრ. ფონდი'!G101</f>
        <v>0</v>
      </c>
      <c r="AF101" s="10">
        <f>'პრეზ. ფონდი'!G101</f>
        <v>0</v>
      </c>
      <c r="AG101" s="10">
        <f>'დაზუსტ. ნაერთი'!F101</f>
        <v>3789000</v>
      </c>
      <c r="AH101" s="10">
        <f>'დაზუსტ. ბიუჯ.'!F101</f>
        <v>3789000</v>
      </c>
      <c r="AI101" s="10">
        <f>'დაზუსტ. საკუთ.'!F101</f>
        <v>0</v>
      </c>
      <c r="AK101" s="10">
        <f t="shared" si="28"/>
        <v>7600000</v>
      </c>
      <c r="AL101" s="10">
        <f t="shared" si="29"/>
        <v>7600000</v>
      </c>
      <c r="AM101" s="10">
        <f t="shared" si="30"/>
        <v>0</v>
      </c>
      <c r="AN101" s="10">
        <f t="shared" si="30"/>
        <v>-17200</v>
      </c>
      <c r="AO101" s="10">
        <f t="shared" si="30"/>
        <v>0</v>
      </c>
      <c r="AP101" s="10">
        <f t="shared" si="30"/>
        <v>0</v>
      </c>
      <c r="AQ101" s="10">
        <f t="shared" si="20"/>
        <v>0</v>
      </c>
      <c r="AR101" s="10">
        <f t="shared" si="20"/>
        <v>7582800</v>
      </c>
      <c r="AS101" s="10">
        <f t="shared" si="20"/>
        <v>7582800</v>
      </c>
      <c r="AT101" s="10">
        <f t="shared" si="20"/>
        <v>0</v>
      </c>
      <c r="AV101" s="10">
        <f t="shared" si="31"/>
        <v>3800000</v>
      </c>
      <c r="AW101" s="10">
        <f>'დამტკ. ბიუჯ.'!G101</f>
        <v>3800000</v>
      </c>
      <c r="AX101" s="10">
        <f>'დამტკ. საკუთ.'!G101</f>
        <v>0</v>
      </c>
      <c r="AY101" s="10">
        <f>'ცვლილ. ბიუჯ.'!H101</f>
        <v>0</v>
      </c>
      <c r="AZ101" s="10">
        <f>'ცვლილ. საკუთ.'!H101</f>
        <v>0</v>
      </c>
      <c r="BA101" s="10">
        <f>'მთავრ. ფონდი'!H101</f>
        <v>0</v>
      </c>
      <c r="BB101" s="10">
        <f>'პრეზ. ფონდი'!H101</f>
        <v>0</v>
      </c>
      <c r="BC101" s="10">
        <f>'დაზუსტ. ნაერთი'!G101</f>
        <v>3800000</v>
      </c>
      <c r="BD101" s="10">
        <f>'დაზუსტ. ბიუჯ.'!G101</f>
        <v>3800000</v>
      </c>
      <c r="BE101" s="10">
        <f>'დაზუსტ. საკუთ.'!G101</f>
        <v>0</v>
      </c>
      <c r="BG101" s="10">
        <f t="shared" si="32"/>
        <v>11400000</v>
      </c>
      <c r="BH101" s="10">
        <f t="shared" si="32"/>
        <v>11400000</v>
      </c>
      <c r="BI101" s="10">
        <f t="shared" si="32"/>
        <v>0</v>
      </c>
      <c r="BJ101" s="10">
        <f t="shared" si="32"/>
        <v>-17200</v>
      </c>
      <c r="BK101" s="10">
        <f t="shared" si="21"/>
        <v>0</v>
      </c>
      <c r="BL101" s="10">
        <f t="shared" si="21"/>
        <v>0</v>
      </c>
      <c r="BM101" s="10">
        <f t="shared" si="21"/>
        <v>0</v>
      </c>
      <c r="BN101" s="10">
        <f t="shared" si="21"/>
        <v>11382800</v>
      </c>
      <c r="BO101" s="10">
        <f t="shared" si="34"/>
        <v>11382800</v>
      </c>
      <c r="BP101" s="10">
        <f t="shared" si="34"/>
        <v>0</v>
      </c>
      <c r="BR101" s="10">
        <f t="shared" si="33"/>
        <v>3800000</v>
      </c>
      <c r="BS101" s="10">
        <f>'დამტკ. ბიუჯ.'!H101</f>
        <v>3800000</v>
      </c>
      <c r="BT101" s="10">
        <f>'დამტკ. საკუთ.'!H101</f>
        <v>0</v>
      </c>
      <c r="BU101" s="10">
        <f>'ცვლილ. ბიუჯ.'!I101</f>
        <v>0</v>
      </c>
      <c r="BV101" s="10">
        <f>'ცვლილ. საკუთ.'!I101</f>
        <v>0</v>
      </c>
      <c r="BW101" s="10">
        <f>'მთავრ. ფონდი'!I101</f>
        <v>0</v>
      </c>
      <c r="BX101" s="10">
        <f>'პრეზ. ფონდი'!I101</f>
        <v>0</v>
      </c>
      <c r="BY101" s="10">
        <f>'დაზუსტ. ნაერთი'!H101</f>
        <v>3800000</v>
      </c>
      <c r="BZ101" s="10">
        <f>'დაზუსტ. ბიუჯ.'!H101</f>
        <v>3800000</v>
      </c>
      <c r="CA101" s="10">
        <f>'დაზუსტ. საკუთ.'!H101</f>
        <v>0</v>
      </c>
    </row>
    <row r="102" spans="1:79" x14ac:dyDescent="0.25">
      <c r="A102" t="str">
        <f t="shared" si="22"/>
        <v>a</v>
      </c>
      <c r="B102" s="8"/>
      <c r="C102" s="9" t="s">
        <v>12</v>
      </c>
      <c r="D102" s="10">
        <f t="shared" si="23"/>
        <v>4329000</v>
      </c>
      <c r="E102" s="10">
        <f t="shared" si="24"/>
        <v>4321000</v>
      </c>
      <c r="F102" s="10">
        <f t="shared" si="25"/>
        <v>8000</v>
      </c>
      <c r="G102" s="10">
        <f t="shared" si="25"/>
        <v>-69800</v>
      </c>
      <c r="H102" s="10">
        <f t="shared" si="25"/>
        <v>0</v>
      </c>
      <c r="I102" s="10">
        <f t="shared" si="25"/>
        <v>0</v>
      </c>
      <c r="J102" s="10">
        <f t="shared" si="19"/>
        <v>0</v>
      </c>
      <c r="K102" s="10">
        <f t="shared" si="19"/>
        <v>4259200</v>
      </c>
      <c r="L102" s="10">
        <f t="shared" si="19"/>
        <v>4251200</v>
      </c>
      <c r="M102" s="10">
        <f t="shared" si="19"/>
        <v>8000</v>
      </c>
      <c r="O102" s="10">
        <f t="shared" si="26"/>
        <v>1180500</v>
      </c>
      <c r="P102" s="10">
        <f>'დამტკ. ბიუჯ.'!E102</f>
        <v>1178000</v>
      </c>
      <c r="Q102" s="10">
        <f>'დამტკ. საკუთ.'!E102</f>
        <v>2500</v>
      </c>
      <c r="R102" s="10">
        <f>'ცვლილ. ბიუჯ.'!F102</f>
        <v>-66800</v>
      </c>
      <c r="S102" s="10">
        <f>'ცვლილ. საკუთ.'!F102</f>
        <v>0</v>
      </c>
      <c r="T102" s="10">
        <f>'მთავრ. ფონდი'!F102</f>
        <v>0</v>
      </c>
      <c r="U102" s="10">
        <f>'პრეზ. ფონდი'!F102</f>
        <v>0</v>
      </c>
      <c r="V102" s="10">
        <f>'დაზუსტ. ნაერთი'!E102</f>
        <v>1113700</v>
      </c>
      <c r="W102" s="10">
        <f>'დაზუსტ. ბიუჯ.'!E102</f>
        <v>1111200</v>
      </c>
      <c r="X102" s="10">
        <f>'დაზუსტ. საკუთ.'!E102</f>
        <v>2500</v>
      </c>
      <c r="Z102" s="10">
        <f t="shared" si="27"/>
        <v>1137500</v>
      </c>
      <c r="AA102" s="10">
        <f>'დამტკ. ბიუჯ.'!F102</f>
        <v>1136000</v>
      </c>
      <c r="AB102" s="10">
        <f>'დამტკ. საკუთ.'!F102</f>
        <v>1500</v>
      </c>
      <c r="AC102" s="10">
        <f>'ცვლილ. ბიუჯ.'!G102</f>
        <v>-13000</v>
      </c>
      <c r="AD102" s="10">
        <f>'ცვლილ. საკუთ.'!G102</f>
        <v>0</v>
      </c>
      <c r="AE102" s="10">
        <f>'მთავრ. ფონდი'!G102</f>
        <v>0</v>
      </c>
      <c r="AF102" s="10">
        <f>'პრეზ. ფონდი'!G102</f>
        <v>0</v>
      </c>
      <c r="AG102" s="10">
        <f>'დაზუსტ. ნაერთი'!F102</f>
        <v>1124500</v>
      </c>
      <c r="AH102" s="10">
        <f>'დაზუსტ. ბიუჯ.'!F102</f>
        <v>1123000</v>
      </c>
      <c r="AI102" s="10">
        <f>'დაზუსტ. საკუთ.'!F102</f>
        <v>1500</v>
      </c>
      <c r="AK102" s="10">
        <f t="shared" si="28"/>
        <v>2318000</v>
      </c>
      <c r="AL102" s="10">
        <f t="shared" si="29"/>
        <v>2314000</v>
      </c>
      <c r="AM102" s="10">
        <f t="shared" si="30"/>
        <v>4000</v>
      </c>
      <c r="AN102" s="10">
        <f t="shared" si="30"/>
        <v>-79800</v>
      </c>
      <c r="AO102" s="10">
        <f t="shared" si="30"/>
        <v>0</v>
      </c>
      <c r="AP102" s="10">
        <f t="shared" si="30"/>
        <v>0</v>
      </c>
      <c r="AQ102" s="10">
        <f t="shared" si="20"/>
        <v>0</v>
      </c>
      <c r="AR102" s="10">
        <f t="shared" si="20"/>
        <v>2238200</v>
      </c>
      <c r="AS102" s="10">
        <f t="shared" si="20"/>
        <v>2234200</v>
      </c>
      <c r="AT102" s="10">
        <f t="shared" si="20"/>
        <v>4000</v>
      </c>
      <c r="AV102" s="10">
        <f t="shared" si="31"/>
        <v>1134500</v>
      </c>
      <c r="AW102" s="10">
        <f>'დამტკ. ბიუჯ.'!G102</f>
        <v>1133000</v>
      </c>
      <c r="AX102" s="10">
        <f>'დამტკ. საკუთ.'!G102</f>
        <v>1500</v>
      </c>
      <c r="AY102" s="10">
        <f>'ცვლილ. ბიუჯ.'!H102</f>
        <v>5000</v>
      </c>
      <c r="AZ102" s="10">
        <f>'ცვლილ. საკუთ.'!H102</f>
        <v>0</v>
      </c>
      <c r="BA102" s="10">
        <f>'მთავრ. ფონდი'!H102</f>
        <v>0</v>
      </c>
      <c r="BB102" s="10">
        <f>'პრეზ. ფონდი'!H102</f>
        <v>0</v>
      </c>
      <c r="BC102" s="10">
        <f>'დაზუსტ. ნაერთი'!G102</f>
        <v>1139500</v>
      </c>
      <c r="BD102" s="10">
        <f>'დაზუსტ. ბიუჯ.'!G102</f>
        <v>1138000</v>
      </c>
      <c r="BE102" s="10">
        <f>'დაზუსტ. საკუთ.'!G102</f>
        <v>1500</v>
      </c>
      <c r="BG102" s="10">
        <f t="shared" si="32"/>
        <v>3452500</v>
      </c>
      <c r="BH102" s="10">
        <f t="shared" si="32"/>
        <v>3447000</v>
      </c>
      <c r="BI102" s="10">
        <f t="shared" si="32"/>
        <v>5500</v>
      </c>
      <c r="BJ102" s="10">
        <f t="shared" si="32"/>
        <v>-74800</v>
      </c>
      <c r="BK102" s="10">
        <f t="shared" si="21"/>
        <v>0</v>
      </c>
      <c r="BL102" s="10">
        <f t="shared" si="21"/>
        <v>0</v>
      </c>
      <c r="BM102" s="10">
        <f t="shared" si="21"/>
        <v>0</v>
      </c>
      <c r="BN102" s="10">
        <f t="shared" si="21"/>
        <v>3377700</v>
      </c>
      <c r="BO102" s="10">
        <f t="shared" si="34"/>
        <v>3372200</v>
      </c>
      <c r="BP102" s="10">
        <f t="shared" si="34"/>
        <v>5500</v>
      </c>
      <c r="BR102" s="10">
        <f t="shared" si="33"/>
        <v>876500</v>
      </c>
      <c r="BS102" s="10">
        <f>'დამტკ. ბიუჯ.'!H102</f>
        <v>874000</v>
      </c>
      <c r="BT102" s="10">
        <f>'დამტკ. საკუთ.'!H102</f>
        <v>2500</v>
      </c>
      <c r="BU102" s="10">
        <f>'ცვლილ. ბიუჯ.'!I102</f>
        <v>5000</v>
      </c>
      <c r="BV102" s="10">
        <f>'ცვლილ. საკუთ.'!I102</f>
        <v>0</v>
      </c>
      <c r="BW102" s="10">
        <f>'მთავრ. ფონდი'!I102</f>
        <v>0</v>
      </c>
      <c r="BX102" s="10">
        <f>'პრეზ. ფონდი'!I102</f>
        <v>0</v>
      </c>
      <c r="BY102" s="10">
        <f>'დაზუსტ. ნაერთი'!H102</f>
        <v>881500</v>
      </c>
      <c r="BZ102" s="10">
        <f>'დაზუსტ. ბიუჯ.'!H102</f>
        <v>879000</v>
      </c>
      <c r="CA102" s="10">
        <f>'დაზუსტ. საკუთ.'!H102</f>
        <v>2500</v>
      </c>
    </row>
    <row r="103" spans="1:79" x14ac:dyDescent="0.25">
      <c r="A103" t="str">
        <f t="shared" si="22"/>
        <v>b</v>
      </c>
      <c r="B103" s="8"/>
      <c r="C103" s="9" t="s">
        <v>13</v>
      </c>
      <c r="D103" s="10">
        <f t="shared" si="23"/>
        <v>0</v>
      </c>
      <c r="E103" s="10">
        <f t="shared" si="24"/>
        <v>0</v>
      </c>
      <c r="F103" s="10">
        <f t="shared" si="25"/>
        <v>0</v>
      </c>
      <c r="G103" s="10">
        <f t="shared" si="25"/>
        <v>0</v>
      </c>
      <c r="H103" s="10">
        <f t="shared" si="25"/>
        <v>0</v>
      </c>
      <c r="I103" s="10">
        <f t="shared" si="25"/>
        <v>0</v>
      </c>
      <c r="J103" s="10">
        <f t="shared" si="19"/>
        <v>0</v>
      </c>
      <c r="K103" s="10">
        <f t="shared" si="19"/>
        <v>0</v>
      </c>
      <c r="L103" s="10">
        <f t="shared" si="19"/>
        <v>0</v>
      </c>
      <c r="M103" s="10">
        <f t="shared" si="19"/>
        <v>0</v>
      </c>
      <c r="O103" s="10">
        <f t="shared" si="26"/>
        <v>0</v>
      </c>
      <c r="P103" s="10">
        <f>'დამტკ. ბიუჯ.'!E103</f>
        <v>0</v>
      </c>
      <c r="Q103" s="10">
        <f>'დამტკ. საკუთ.'!E103</f>
        <v>0</v>
      </c>
      <c r="R103" s="10">
        <f>'ცვლილ. ბიუჯ.'!F103</f>
        <v>0</v>
      </c>
      <c r="S103" s="10">
        <f>'ცვლილ. საკუთ.'!F103</f>
        <v>0</v>
      </c>
      <c r="T103" s="10">
        <f>'მთავრ. ფონდი'!F103</f>
        <v>0</v>
      </c>
      <c r="U103" s="10">
        <f>'პრეზ. ფონდი'!F103</f>
        <v>0</v>
      </c>
      <c r="V103" s="10">
        <f>'დაზუსტ. ნაერთი'!E103</f>
        <v>0</v>
      </c>
      <c r="W103" s="10">
        <f>'დაზუსტ. ბიუჯ.'!E103</f>
        <v>0</v>
      </c>
      <c r="X103" s="10">
        <f>'დაზუსტ. საკუთ.'!E103</f>
        <v>0</v>
      </c>
      <c r="Z103" s="10">
        <f t="shared" si="27"/>
        <v>0</v>
      </c>
      <c r="AA103" s="10">
        <f>'დამტკ. ბიუჯ.'!F103</f>
        <v>0</v>
      </c>
      <c r="AB103" s="10">
        <f>'დამტკ. საკუთ.'!F103</f>
        <v>0</v>
      </c>
      <c r="AC103" s="10">
        <f>'ცვლილ. ბიუჯ.'!G103</f>
        <v>0</v>
      </c>
      <c r="AD103" s="10">
        <f>'ცვლილ. საკუთ.'!G103</f>
        <v>0</v>
      </c>
      <c r="AE103" s="10">
        <f>'მთავრ. ფონდი'!G103</f>
        <v>0</v>
      </c>
      <c r="AF103" s="10">
        <f>'პრეზ. ფონდი'!G103</f>
        <v>0</v>
      </c>
      <c r="AG103" s="10">
        <f>'დაზუსტ. ნაერთი'!F103</f>
        <v>0</v>
      </c>
      <c r="AH103" s="10">
        <f>'დაზუსტ. ბიუჯ.'!F103</f>
        <v>0</v>
      </c>
      <c r="AI103" s="10">
        <f>'დაზუსტ. საკუთ.'!F103</f>
        <v>0</v>
      </c>
      <c r="AK103" s="10">
        <f t="shared" si="28"/>
        <v>0</v>
      </c>
      <c r="AL103" s="10">
        <f t="shared" si="29"/>
        <v>0</v>
      </c>
      <c r="AM103" s="10">
        <f t="shared" si="30"/>
        <v>0</v>
      </c>
      <c r="AN103" s="10">
        <f t="shared" si="30"/>
        <v>0</v>
      </c>
      <c r="AO103" s="10">
        <f t="shared" si="30"/>
        <v>0</v>
      </c>
      <c r="AP103" s="10">
        <f t="shared" si="30"/>
        <v>0</v>
      </c>
      <c r="AQ103" s="10">
        <f t="shared" si="20"/>
        <v>0</v>
      </c>
      <c r="AR103" s="10">
        <f t="shared" si="20"/>
        <v>0</v>
      </c>
      <c r="AS103" s="10">
        <f t="shared" si="20"/>
        <v>0</v>
      </c>
      <c r="AT103" s="10">
        <f t="shared" si="20"/>
        <v>0</v>
      </c>
      <c r="AV103" s="10">
        <f t="shared" si="31"/>
        <v>0</v>
      </c>
      <c r="AW103" s="10">
        <f>'დამტკ. ბიუჯ.'!G103</f>
        <v>0</v>
      </c>
      <c r="AX103" s="10">
        <f>'დამტკ. საკუთ.'!G103</f>
        <v>0</v>
      </c>
      <c r="AY103" s="10">
        <f>'ცვლილ. ბიუჯ.'!H103</f>
        <v>0</v>
      </c>
      <c r="AZ103" s="10">
        <f>'ცვლილ. საკუთ.'!H103</f>
        <v>0</v>
      </c>
      <c r="BA103" s="10">
        <f>'მთავრ. ფონდი'!H103</f>
        <v>0</v>
      </c>
      <c r="BB103" s="10">
        <f>'პრეზ. ფონდი'!H103</f>
        <v>0</v>
      </c>
      <c r="BC103" s="10">
        <f>'დაზუსტ. ნაერთი'!G103</f>
        <v>0</v>
      </c>
      <c r="BD103" s="10">
        <f>'დაზუსტ. ბიუჯ.'!G103</f>
        <v>0</v>
      </c>
      <c r="BE103" s="10">
        <f>'დაზუსტ. საკუთ.'!G103</f>
        <v>0</v>
      </c>
      <c r="BG103" s="10">
        <f t="shared" si="32"/>
        <v>0</v>
      </c>
      <c r="BH103" s="10">
        <f t="shared" si="32"/>
        <v>0</v>
      </c>
      <c r="BI103" s="10">
        <f t="shared" si="32"/>
        <v>0</v>
      </c>
      <c r="BJ103" s="10">
        <f t="shared" si="32"/>
        <v>0</v>
      </c>
      <c r="BK103" s="10">
        <f t="shared" si="21"/>
        <v>0</v>
      </c>
      <c r="BL103" s="10">
        <f t="shared" si="21"/>
        <v>0</v>
      </c>
      <c r="BM103" s="10">
        <f t="shared" si="21"/>
        <v>0</v>
      </c>
      <c r="BN103" s="10">
        <f t="shared" si="21"/>
        <v>0</v>
      </c>
      <c r="BO103" s="10">
        <f t="shared" si="34"/>
        <v>0</v>
      </c>
      <c r="BP103" s="10">
        <f t="shared" si="34"/>
        <v>0</v>
      </c>
      <c r="BR103" s="10">
        <f t="shared" si="33"/>
        <v>0</v>
      </c>
      <c r="BS103" s="10">
        <f>'დამტკ. ბიუჯ.'!H103</f>
        <v>0</v>
      </c>
      <c r="BT103" s="10">
        <f>'დამტკ. საკუთ.'!H103</f>
        <v>0</v>
      </c>
      <c r="BU103" s="10">
        <f>'ცვლილ. ბიუჯ.'!I103</f>
        <v>0</v>
      </c>
      <c r="BV103" s="10">
        <f>'ცვლილ. საკუთ.'!I103</f>
        <v>0</v>
      </c>
      <c r="BW103" s="10">
        <f>'მთავრ. ფონდი'!I103</f>
        <v>0</v>
      </c>
      <c r="BX103" s="10">
        <f>'პრეზ. ფონდი'!I103</f>
        <v>0</v>
      </c>
      <c r="BY103" s="10">
        <f>'დაზუსტ. ნაერთი'!H103</f>
        <v>0</v>
      </c>
      <c r="BZ103" s="10">
        <f>'დაზუსტ. ბიუჯ.'!H103</f>
        <v>0</v>
      </c>
      <c r="CA103" s="10">
        <f>'დაზუსტ. საკუთ.'!H103</f>
        <v>0</v>
      </c>
    </row>
    <row r="104" spans="1:79" x14ac:dyDescent="0.25">
      <c r="A104" t="str">
        <f t="shared" si="22"/>
        <v>b</v>
      </c>
      <c r="B104" s="8"/>
      <c r="C104" s="9" t="s">
        <v>14</v>
      </c>
      <c r="D104" s="10">
        <f t="shared" si="23"/>
        <v>0</v>
      </c>
      <c r="E104" s="10">
        <f t="shared" si="24"/>
        <v>0</v>
      </c>
      <c r="F104" s="10">
        <f t="shared" si="25"/>
        <v>0</v>
      </c>
      <c r="G104" s="10">
        <f t="shared" si="25"/>
        <v>0</v>
      </c>
      <c r="H104" s="10">
        <f t="shared" si="25"/>
        <v>0</v>
      </c>
      <c r="I104" s="10">
        <f t="shared" si="25"/>
        <v>0</v>
      </c>
      <c r="J104" s="10">
        <f t="shared" si="19"/>
        <v>0</v>
      </c>
      <c r="K104" s="10">
        <f t="shared" si="19"/>
        <v>0</v>
      </c>
      <c r="L104" s="10">
        <f t="shared" si="19"/>
        <v>0</v>
      </c>
      <c r="M104" s="10">
        <f t="shared" si="19"/>
        <v>0</v>
      </c>
      <c r="O104" s="10">
        <f t="shared" si="26"/>
        <v>0</v>
      </c>
      <c r="P104" s="10">
        <f>'დამტკ. ბიუჯ.'!E104</f>
        <v>0</v>
      </c>
      <c r="Q104" s="10">
        <f>'დამტკ. საკუთ.'!E104</f>
        <v>0</v>
      </c>
      <c r="R104" s="10">
        <f>'ცვლილ. ბიუჯ.'!F104</f>
        <v>0</v>
      </c>
      <c r="S104" s="10">
        <f>'ცვლილ. საკუთ.'!F104</f>
        <v>0</v>
      </c>
      <c r="T104" s="10">
        <f>'მთავრ. ფონდი'!F104</f>
        <v>0</v>
      </c>
      <c r="U104" s="10">
        <f>'პრეზ. ფონდი'!F104</f>
        <v>0</v>
      </c>
      <c r="V104" s="10">
        <f>'დაზუსტ. ნაერთი'!E104</f>
        <v>0</v>
      </c>
      <c r="W104" s="10">
        <f>'დაზუსტ. ბიუჯ.'!E104</f>
        <v>0</v>
      </c>
      <c r="X104" s="10">
        <f>'დაზუსტ. საკუთ.'!E104</f>
        <v>0</v>
      </c>
      <c r="Z104" s="10">
        <f t="shared" si="27"/>
        <v>0</v>
      </c>
      <c r="AA104" s="10">
        <f>'დამტკ. ბიუჯ.'!F104</f>
        <v>0</v>
      </c>
      <c r="AB104" s="10">
        <f>'დამტკ. საკუთ.'!F104</f>
        <v>0</v>
      </c>
      <c r="AC104" s="10">
        <f>'ცვლილ. ბიუჯ.'!G104</f>
        <v>0</v>
      </c>
      <c r="AD104" s="10">
        <f>'ცვლილ. საკუთ.'!G104</f>
        <v>0</v>
      </c>
      <c r="AE104" s="10">
        <f>'მთავრ. ფონდი'!G104</f>
        <v>0</v>
      </c>
      <c r="AF104" s="10">
        <f>'პრეზ. ფონდი'!G104</f>
        <v>0</v>
      </c>
      <c r="AG104" s="10">
        <f>'დაზუსტ. ნაერთი'!F104</f>
        <v>0</v>
      </c>
      <c r="AH104" s="10">
        <f>'დაზუსტ. ბიუჯ.'!F104</f>
        <v>0</v>
      </c>
      <c r="AI104" s="10">
        <f>'დაზუსტ. საკუთ.'!F104</f>
        <v>0</v>
      </c>
      <c r="AK104" s="10">
        <f t="shared" si="28"/>
        <v>0</v>
      </c>
      <c r="AL104" s="10">
        <f t="shared" si="29"/>
        <v>0</v>
      </c>
      <c r="AM104" s="10">
        <f t="shared" si="30"/>
        <v>0</v>
      </c>
      <c r="AN104" s="10">
        <f t="shared" si="30"/>
        <v>0</v>
      </c>
      <c r="AO104" s="10">
        <f t="shared" si="30"/>
        <v>0</v>
      </c>
      <c r="AP104" s="10">
        <f t="shared" si="30"/>
        <v>0</v>
      </c>
      <c r="AQ104" s="10">
        <f t="shared" si="20"/>
        <v>0</v>
      </c>
      <c r="AR104" s="10">
        <f t="shared" si="20"/>
        <v>0</v>
      </c>
      <c r="AS104" s="10">
        <f t="shared" si="20"/>
        <v>0</v>
      </c>
      <c r="AT104" s="10">
        <f t="shared" si="20"/>
        <v>0</v>
      </c>
      <c r="AV104" s="10">
        <f t="shared" si="31"/>
        <v>0</v>
      </c>
      <c r="AW104" s="10">
        <f>'დამტკ. ბიუჯ.'!G104</f>
        <v>0</v>
      </c>
      <c r="AX104" s="10">
        <f>'დამტკ. საკუთ.'!G104</f>
        <v>0</v>
      </c>
      <c r="AY104" s="10">
        <f>'ცვლილ. ბიუჯ.'!H104</f>
        <v>0</v>
      </c>
      <c r="AZ104" s="10">
        <f>'ცვლილ. საკუთ.'!H104</f>
        <v>0</v>
      </c>
      <c r="BA104" s="10">
        <f>'მთავრ. ფონდი'!H104</f>
        <v>0</v>
      </c>
      <c r="BB104" s="10">
        <f>'პრეზ. ფონდი'!H104</f>
        <v>0</v>
      </c>
      <c r="BC104" s="10">
        <f>'დაზუსტ. ნაერთი'!G104</f>
        <v>0</v>
      </c>
      <c r="BD104" s="10">
        <f>'დაზუსტ. ბიუჯ.'!G104</f>
        <v>0</v>
      </c>
      <c r="BE104" s="10">
        <f>'დაზუსტ. საკუთ.'!G104</f>
        <v>0</v>
      </c>
      <c r="BG104" s="10">
        <f t="shared" si="32"/>
        <v>0</v>
      </c>
      <c r="BH104" s="10">
        <f t="shared" si="32"/>
        <v>0</v>
      </c>
      <c r="BI104" s="10">
        <f t="shared" si="32"/>
        <v>0</v>
      </c>
      <c r="BJ104" s="10">
        <f t="shared" si="32"/>
        <v>0</v>
      </c>
      <c r="BK104" s="10">
        <f t="shared" si="21"/>
        <v>0</v>
      </c>
      <c r="BL104" s="10">
        <f t="shared" si="21"/>
        <v>0</v>
      </c>
      <c r="BM104" s="10">
        <f t="shared" si="21"/>
        <v>0</v>
      </c>
      <c r="BN104" s="10">
        <f t="shared" si="21"/>
        <v>0</v>
      </c>
      <c r="BO104" s="10">
        <f t="shared" si="34"/>
        <v>0</v>
      </c>
      <c r="BP104" s="10">
        <f t="shared" si="34"/>
        <v>0</v>
      </c>
      <c r="BR104" s="10">
        <f t="shared" si="33"/>
        <v>0</v>
      </c>
      <c r="BS104" s="10">
        <f>'დამტკ. ბიუჯ.'!H104</f>
        <v>0</v>
      </c>
      <c r="BT104" s="10">
        <f>'დამტკ. საკუთ.'!H104</f>
        <v>0</v>
      </c>
      <c r="BU104" s="10">
        <f>'ცვლილ. ბიუჯ.'!I104</f>
        <v>0</v>
      </c>
      <c r="BV104" s="10">
        <f>'ცვლილ. საკუთ.'!I104</f>
        <v>0</v>
      </c>
      <c r="BW104" s="10">
        <f>'მთავრ. ფონდი'!I104</f>
        <v>0</v>
      </c>
      <c r="BX104" s="10">
        <f>'პრეზ. ფონდი'!I104</f>
        <v>0</v>
      </c>
      <c r="BY104" s="10">
        <f>'დაზუსტ. ნაერთი'!H104</f>
        <v>0</v>
      </c>
      <c r="BZ104" s="10">
        <f>'დაზუსტ. ბიუჯ.'!H104</f>
        <v>0</v>
      </c>
      <c r="CA104" s="10">
        <f>'დაზუსტ. საკუთ.'!H104</f>
        <v>0</v>
      </c>
    </row>
    <row r="105" spans="1:79" x14ac:dyDescent="0.25">
      <c r="A105" t="str">
        <f t="shared" si="22"/>
        <v>a</v>
      </c>
      <c r="B105" s="8"/>
      <c r="C105" s="9" t="s">
        <v>15</v>
      </c>
      <c r="D105" s="10">
        <f t="shared" si="23"/>
        <v>3000</v>
      </c>
      <c r="E105" s="10">
        <f t="shared" si="24"/>
        <v>3000</v>
      </c>
      <c r="F105" s="10">
        <f t="shared" si="25"/>
        <v>0</v>
      </c>
      <c r="G105" s="10">
        <f t="shared" si="25"/>
        <v>46800</v>
      </c>
      <c r="H105" s="10">
        <f t="shared" si="25"/>
        <v>0</v>
      </c>
      <c r="I105" s="10">
        <f t="shared" si="25"/>
        <v>0</v>
      </c>
      <c r="J105" s="10">
        <f t="shared" si="19"/>
        <v>0</v>
      </c>
      <c r="K105" s="10">
        <f t="shared" si="19"/>
        <v>49800</v>
      </c>
      <c r="L105" s="10">
        <f t="shared" si="19"/>
        <v>49800</v>
      </c>
      <c r="M105" s="10">
        <f t="shared" si="19"/>
        <v>0</v>
      </c>
      <c r="O105" s="10">
        <f t="shared" si="26"/>
        <v>0</v>
      </c>
      <c r="P105" s="10">
        <f>'დამტკ. ბიუჯ.'!E105</f>
        <v>0</v>
      </c>
      <c r="Q105" s="10">
        <f>'დამტკ. საკუთ.'!E105</f>
        <v>0</v>
      </c>
      <c r="R105" s="10">
        <f>'ცვლილ. ბიუჯ.'!F105</f>
        <v>46800</v>
      </c>
      <c r="S105" s="10">
        <f>'ცვლილ. საკუთ.'!F105</f>
        <v>0</v>
      </c>
      <c r="T105" s="10">
        <f>'მთავრ. ფონდი'!F105</f>
        <v>0</v>
      </c>
      <c r="U105" s="10">
        <f>'პრეზ. ფონდი'!F105</f>
        <v>0</v>
      </c>
      <c r="V105" s="10">
        <f>'დაზუსტ. ნაერთი'!E105</f>
        <v>46800</v>
      </c>
      <c r="W105" s="10">
        <f>'დაზუსტ. ბიუჯ.'!E105</f>
        <v>46800</v>
      </c>
      <c r="X105" s="10">
        <f>'დაზუსტ. საკუთ.'!E105</f>
        <v>0</v>
      </c>
      <c r="Z105" s="10">
        <f t="shared" si="27"/>
        <v>0</v>
      </c>
      <c r="AA105" s="10">
        <f>'დამტკ. ბიუჯ.'!F105</f>
        <v>0</v>
      </c>
      <c r="AB105" s="10">
        <f>'დამტკ. საკუთ.'!F105</f>
        <v>0</v>
      </c>
      <c r="AC105" s="10">
        <f>'ცვლილ. ბიუჯ.'!G105</f>
        <v>0</v>
      </c>
      <c r="AD105" s="10">
        <f>'ცვლილ. საკუთ.'!G105</f>
        <v>0</v>
      </c>
      <c r="AE105" s="10">
        <f>'მთავრ. ფონდი'!G105</f>
        <v>0</v>
      </c>
      <c r="AF105" s="10">
        <f>'პრეზ. ფონდი'!G105</f>
        <v>0</v>
      </c>
      <c r="AG105" s="10">
        <f>'დაზუსტ. ნაერთი'!F105</f>
        <v>0</v>
      </c>
      <c r="AH105" s="10">
        <f>'დაზუსტ. ბიუჯ.'!F105</f>
        <v>0</v>
      </c>
      <c r="AI105" s="10">
        <f>'დაზუსტ. საკუთ.'!F105</f>
        <v>0</v>
      </c>
      <c r="AK105" s="10">
        <f t="shared" si="28"/>
        <v>0</v>
      </c>
      <c r="AL105" s="10">
        <f t="shared" si="29"/>
        <v>0</v>
      </c>
      <c r="AM105" s="10">
        <f t="shared" si="30"/>
        <v>0</v>
      </c>
      <c r="AN105" s="10">
        <f t="shared" si="30"/>
        <v>46800</v>
      </c>
      <c r="AO105" s="10">
        <f t="shared" si="30"/>
        <v>0</v>
      </c>
      <c r="AP105" s="10">
        <f t="shared" si="30"/>
        <v>0</v>
      </c>
      <c r="AQ105" s="10">
        <f t="shared" si="20"/>
        <v>0</v>
      </c>
      <c r="AR105" s="10">
        <f t="shared" si="20"/>
        <v>46800</v>
      </c>
      <c r="AS105" s="10">
        <f t="shared" si="20"/>
        <v>46800</v>
      </c>
      <c r="AT105" s="10">
        <f t="shared" si="20"/>
        <v>0</v>
      </c>
      <c r="AV105" s="10">
        <f t="shared" si="31"/>
        <v>3000</v>
      </c>
      <c r="AW105" s="10">
        <f>'დამტკ. ბიუჯ.'!G105</f>
        <v>3000</v>
      </c>
      <c r="AX105" s="10">
        <f>'დამტკ. საკუთ.'!G105</f>
        <v>0</v>
      </c>
      <c r="AY105" s="10">
        <f>'ცვლილ. ბიუჯ.'!H105</f>
        <v>0</v>
      </c>
      <c r="AZ105" s="10">
        <f>'ცვლილ. საკუთ.'!H105</f>
        <v>0</v>
      </c>
      <c r="BA105" s="10">
        <f>'მთავრ. ფონდი'!H105</f>
        <v>0</v>
      </c>
      <c r="BB105" s="10">
        <f>'პრეზ. ფონდი'!H105</f>
        <v>0</v>
      </c>
      <c r="BC105" s="10">
        <f>'დაზუსტ. ნაერთი'!G105</f>
        <v>3000</v>
      </c>
      <c r="BD105" s="10">
        <f>'დაზუსტ. ბიუჯ.'!G105</f>
        <v>3000</v>
      </c>
      <c r="BE105" s="10">
        <f>'დაზუსტ. საკუთ.'!G105</f>
        <v>0</v>
      </c>
      <c r="BG105" s="10">
        <f t="shared" si="32"/>
        <v>3000</v>
      </c>
      <c r="BH105" s="10">
        <f t="shared" si="32"/>
        <v>3000</v>
      </c>
      <c r="BI105" s="10">
        <f t="shared" si="32"/>
        <v>0</v>
      </c>
      <c r="BJ105" s="10">
        <f t="shared" si="32"/>
        <v>46800</v>
      </c>
      <c r="BK105" s="10">
        <f t="shared" si="21"/>
        <v>0</v>
      </c>
      <c r="BL105" s="10">
        <f t="shared" si="21"/>
        <v>0</v>
      </c>
      <c r="BM105" s="10">
        <f t="shared" si="21"/>
        <v>0</v>
      </c>
      <c r="BN105" s="10">
        <f t="shared" si="21"/>
        <v>49800</v>
      </c>
      <c r="BO105" s="10">
        <f t="shared" si="34"/>
        <v>49800</v>
      </c>
      <c r="BP105" s="10">
        <f t="shared" si="34"/>
        <v>0</v>
      </c>
      <c r="BR105" s="10">
        <f t="shared" si="33"/>
        <v>0</v>
      </c>
      <c r="BS105" s="10">
        <f>'დამტკ. ბიუჯ.'!H105</f>
        <v>0</v>
      </c>
      <c r="BT105" s="10">
        <f>'დამტკ. საკუთ.'!H105</f>
        <v>0</v>
      </c>
      <c r="BU105" s="10">
        <f>'ცვლილ. ბიუჯ.'!I105</f>
        <v>0</v>
      </c>
      <c r="BV105" s="10">
        <f>'ცვლილ. საკუთ.'!I105</f>
        <v>0</v>
      </c>
      <c r="BW105" s="10">
        <f>'მთავრ. ფონდი'!I105</f>
        <v>0</v>
      </c>
      <c r="BX105" s="10">
        <f>'პრეზ. ფონდი'!I105</f>
        <v>0</v>
      </c>
      <c r="BY105" s="10">
        <f>'დაზუსტ. ნაერთი'!H105</f>
        <v>0</v>
      </c>
      <c r="BZ105" s="10">
        <f>'დაზუსტ. ბიუჯ.'!H105</f>
        <v>0</v>
      </c>
      <c r="CA105" s="10">
        <f>'დაზუსტ. საკუთ.'!H105</f>
        <v>0</v>
      </c>
    </row>
    <row r="106" spans="1:79" x14ac:dyDescent="0.25">
      <c r="A106" t="str">
        <f t="shared" si="22"/>
        <v>a</v>
      </c>
      <c r="B106" s="8"/>
      <c r="C106" s="9" t="s">
        <v>16</v>
      </c>
      <c r="D106" s="10">
        <f t="shared" si="23"/>
        <v>102000</v>
      </c>
      <c r="E106" s="10">
        <f t="shared" si="24"/>
        <v>102000</v>
      </c>
      <c r="F106" s="10">
        <f t="shared" si="25"/>
        <v>0</v>
      </c>
      <c r="G106" s="10">
        <f t="shared" si="25"/>
        <v>30200</v>
      </c>
      <c r="H106" s="10">
        <f t="shared" si="25"/>
        <v>0</v>
      </c>
      <c r="I106" s="10">
        <f t="shared" si="25"/>
        <v>0</v>
      </c>
      <c r="J106" s="10">
        <f t="shared" si="19"/>
        <v>0</v>
      </c>
      <c r="K106" s="10">
        <f t="shared" si="19"/>
        <v>132200</v>
      </c>
      <c r="L106" s="10">
        <f t="shared" si="19"/>
        <v>132200</v>
      </c>
      <c r="M106" s="10">
        <f t="shared" si="19"/>
        <v>0</v>
      </c>
      <c r="O106" s="10">
        <f t="shared" si="26"/>
        <v>32400</v>
      </c>
      <c r="P106" s="10">
        <f>'დამტკ. ბიუჯ.'!E106</f>
        <v>32400</v>
      </c>
      <c r="Q106" s="10">
        <f>'დამტკ. საკუთ.'!E106</f>
        <v>0</v>
      </c>
      <c r="R106" s="10">
        <f>'ცვლილ. ბიუჯ.'!F106</f>
        <v>26200</v>
      </c>
      <c r="S106" s="10">
        <f>'ცვლილ. საკუთ.'!F106</f>
        <v>0</v>
      </c>
      <c r="T106" s="10">
        <f>'მთავრ. ფონდი'!F106</f>
        <v>0</v>
      </c>
      <c r="U106" s="10">
        <f>'პრეზ. ფონდი'!F106</f>
        <v>0</v>
      </c>
      <c r="V106" s="10">
        <f>'დაზუსტ. ნაერთი'!E106</f>
        <v>58600</v>
      </c>
      <c r="W106" s="10">
        <f>'დაზუსტ. ბიუჯ.'!E106</f>
        <v>58600</v>
      </c>
      <c r="X106" s="10">
        <f>'დაზუსტ. საკუთ.'!E106</f>
        <v>0</v>
      </c>
      <c r="Z106" s="10">
        <f t="shared" si="27"/>
        <v>25800</v>
      </c>
      <c r="AA106" s="10">
        <f>'დამტკ. ბიუჯ.'!F106</f>
        <v>25800</v>
      </c>
      <c r="AB106" s="10">
        <f>'დამტკ. საკუთ.'!F106</f>
        <v>0</v>
      </c>
      <c r="AC106" s="10">
        <f>'ცვლილ. ბიუჯ.'!G106</f>
        <v>14000</v>
      </c>
      <c r="AD106" s="10">
        <f>'ცვლილ. საკუთ.'!G106</f>
        <v>0</v>
      </c>
      <c r="AE106" s="10">
        <f>'მთავრ. ფონდი'!G106</f>
        <v>0</v>
      </c>
      <c r="AF106" s="10">
        <f>'პრეზ. ფონდი'!G106</f>
        <v>0</v>
      </c>
      <c r="AG106" s="10">
        <f>'დაზუსტ. ნაერთი'!F106</f>
        <v>39800</v>
      </c>
      <c r="AH106" s="10">
        <f>'დაზუსტ. ბიუჯ.'!F106</f>
        <v>39800</v>
      </c>
      <c r="AI106" s="10">
        <f>'დაზუსტ. საკუთ.'!F106</f>
        <v>0</v>
      </c>
      <c r="AK106" s="10">
        <f t="shared" si="28"/>
        <v>58200</v>
      </c>
      <c r="AL106" s="10">
        <f t="shared" si="29"/>
        <v>58200</v>
      </c>
      <c r="AM106" s="10">
        <f t="shared" si="30"/>
        <v>0</v>
      </c>
      <c r="AN106" s="10">
        <f t="shared" si="30"/>
        <v>40200</v>
      </c>
      <c r="AO106" s="10">
        <f t="shared" si="30"/>
        <v>0</v>
      </c>
      <c r="AP106" s="10">
        <f t="shared" si="30"/>
        <v>0</v>
      </c>
      <c r="AQ106" s="10">
        <f t="shared" si="20"/>
        <v>0</v>
      </c>
      <c r="AR106" s="10">
        <f t="shared" si="20"/>
        <v>98400</v>
      </c>
      <c r="AS106" s="10">
        <f t="shared" si="20"/>
        <v>98400</v>
      </c>
      <c r="AT106" s="10">
        <f t="shared" si="20"/>
        <v>0</v>
      </c>
      <c r="AV106" s="10">
        <f t="shared" si="31"/>
        <v>22200</v>
      </c>
      <c r="AW106" s="10">
        <f>'დამტკ. ბიუჯ.'!G106</f>
        <v>22200</v>
      </c>
      <c r="AX106" s="10">
        <f>'დამტკ. საკუთ.'!G106</f>
        <v>0</v>
      </c>
      <c r="AY106" s="10">
        <f>'ცვლილ. ბიუჯ.'!H106</f>
        <v>-5000</v>
      </c>
      <c r="AZ106" s="10">
        <f>'ცვლილ. საკუთ.'!H106</f>
        <v>0</v>
      </c>
      <c r="BA106" s="10">
        <f>'მთავრ. ფონდი'!H106</f>
        <v>0</v>
      </c>
      <c r="BB106" s="10">
        <f>'პრეზ. ფონდი'!H106</f>
        <v>0</v>
      </c>
      <c r="BC106" s="10">
        <f>'დაზუსტ. ნაერთი'!G106</f>
        <v>17200</v>
      </c>
      <c r="BD106" s="10">
        <f>'დაზუსტ. ბიუჯ.'!G106</f>
        <v>17200</v>
      </c>
      <c r="BE106" s="10">
        <f>'დაზუსტ. საკუთ.'!G106</f>
        <v>0</v>
      </c>
      <c r="BG106" s="10">
        <f t="shared" si="32"/>
        <v>80400</v>
      </c>
      <c r="BH106" s="10">
        <f t="shared" si="32"/>
        <v>80400</v>
      </c>
      <c r="BI106" s="10">
        <f t="shared" si="32"/>
        <v>0</v>
      </c>
      <c r="BJ106" s="10">
        <f t="shared" si="32"/>
        <v>35200</v>
      </c>
      <c r="BK106" s="10">
        <f t="shared" si="21"/>
        <v>0</v>
      </c>
      <c r="BL106" s="10">
        <f t="shared" si="21"/>
        <v>0</v>
      </c>
      <c r="BM106" s="10">
        <f t="shared" si="21"/>
        <v>0</v>
      </c>
      <c r="BN106" s="10">
        <f t="shared" si="21"/>
        <v>115600</v>
      </c>
      <c r="BO106" s="10">
        <f t="shared" si="34"/>
        <v>115600</v>
      </c>
      <c r="BP106" s="10">
        <f t="shared" si="34"/>
        <v>0</v>
      </c>
      <c r="BR106" s="10">
        <f t="shared" si="33"/>
        <v>21600</v>
      </c>
      <c r="BS106" s="10">
        <f>'დამტკ. ბიუჯ.'!H106</f>
        <v>21600</v>
      </c>
      <c r="BT106" s="10">
        <f>'დამტკ. საკუთ.'!H106</f>
        <v>0</v>
      </c>
      <c r="BU106" s="10">
        <f>'ცვლილ. ბიუჯ.'!I106</f>
        <v>-5000</v>
      </c>
      <c r="BV106" s="10">
        <f>'ცვლილ. საკუთ.'!I106</f>
        <v>0</v>
      </c>
      <c r="BW106" s="10">
        <f>'მთავრ. ფონდი'!I106</f>
        <v>0</v>
      </c>
      <c r="BX106" s="10">
        <f>'პრეზ. ფონდი'!I106</f>
        <v>0</v>
      </c>
      <c r="BY106" s="10">
        <f>'დაზუსტ. ნაერთი'!H106</f>
        <v>16600</v>
      </c>
      <c r="BZ106" s="10">
        <f>'დაზუსტ. ბიუჯ.'!H106</f>
        <v>16600</v>
      </c>
      <c r="CA106" s="10">
        <f>'დაზუსტ. საკუთ.'!H106</f>
        <v>0</v>
      </c>
    </row>
    <row r="107" spans="1:79" x14ac:dyDescent="0.25">
      <c r="A107" t="str">
        <f t="shared" si="22"/>
        <v>a</v>
      </c>
      <c r="B107" s="8"/>
      <c r="C107" s="9" t="s">
        <v>17</v>
      </c>
      <c r="D107" s="10">
        <f t="shared" si="23"/>
        <v>44000</v>
      </c>
      <c r="E107" s="10">
        <f t="shared" si="24"/>
        <v>44000</v>
      </c>
      <c r="F107" s="10">
        <f t="shared" si="25"/>
        <v>0</v>
      </c>
      <c r="G107" s="10">
        <f t="shared" si="25"/>
        <v>10000</v>
      </c>
      <c r="H107" s="10">
        <f t="shared" si="25"/>
        <v>0</v>
      </c>
      <c r="I107" s="10">
        <f t="shared" si="25"/>
        <v>0</v>
      </c>
      <c r="J107" s="10">
        <f t="shared" si="19"/>
        <v>0</v>
      </c>
      <c r="K107" s="10">
        <f t="shared" si="19"/>
        <v>54000</v>
      </c>
      <c r="L107" s="10">
        <f t="shared" si="19"/>
        <v>54000</v>
      </c>
      <c r="M107" s="10">
        <f t="shared" si="19"/>
        <v>0</v>
      </c>
      <c r="O107" s="10">
        <f t="shared" si="26"/>
        <v>13600</v>
      </c>
      <c r="P107" s="10">
        <f>'დამტკ. ბიუჯ.'!E107</f>
        <v>13600</v>
      </c>
      <c r="Q107" s="10">
        <f>'დამტკ. საკუთ.'!E107</f>
        <v>0</v>
      </c>
      <c r="R107" s="10">
        <f>'ცვლილ. ბიუჯ.'!F107</f>
        <v>0</v>
      </c>
      <c r="S107" s="10">
        <f>'ცვლილ. საკუთ.'!F107</f>
        <v>0</v>
      </c>
      <c r="T107" s="10">
        <f>'მთავრ. ფონდი'!F107</f>
        <v>0</v>
      </c>
      <c r="U107" s="10">
        <f>'პრეზ. ფონდი'!F107</f>
        <v>0</v>
      </c>
      <c r="V107" s="10">
        <f>'დაზუსტ. ნაერთი'!E107</f>
        <v>13600</v>
      </c>
      <c r="W107" s="10">
        <f>'დაზუსტ. ბიუჯ.'!E107</f>
        <v>13600</v>
      </c>
      <c r="X107" s="10">
        <f>'დაზუსტ. საკუთ.'!E107</f>
        <v>0</v>
      </c>
      <c r="Z107" s="10">
        <f t="shared" si="27"/>
        <v>11100</v>
      </c>
      <c r="AA107" s="10">
        <f>'დამტკ. ბიუჯ.'!F107</f>
        <v>11100</v>
      </c>
      <c r="AB107" s="10">
        <f>'დამტკ. საკუთ.'!F107</f>
        <v>0</v>
      </c>
      <c r="AC107" s="10">
        <f>'ცვლილ. ბიუჯ.'!G107</f>
        <v>10000</v>
      </c>
      <c r="AD107" s="10">
        <f>'ცვლილ. საკუთ.'!G107</f>
        <v>0</v>
      </c>
      <c r="AE107" s="10">
        <f>'მთავრ. ფონდი'!G107</f>
        <v>0</v>
      </c>
      <c r="AF107" s="10">
        <f>'პრეზ. ფონდი'!G107</f>
        <v>0</v>
      </c>
      <c r="AG107" s="10">
        <f>'დაზუსტ. ნაერთი'!F107</f>
        <v>21100</v>
      </c>
      <c r="AH107" s="10">
        <f>'დაზუსტ. ბიუჯ.'!F107</f>
        <v>21100</v>
      </c>
      <c r="AI107" s="10">
        <f>'დაზუსტ. საკუთ.'!F107</f>
        <v>0</v>
      </c>
      <c r="AK107" s="10">
        <f t="shared" si="28"/>
        <v>24700</v>
      </c>
      <c r="AL107" s="10">
        <f t="shared" si="29"/>
        <v>24700</v>
      </c>
      <c r="AM107" s="10">
        <f t="shared" si="30"/>
        <v>0</v>
      </c>
      <c r="AN107" s="10">
        <f t="shared" si="30"/>
        <v>10000</v>
      </c>
      <c r="AO107" s="10">
        <f t="shared" si="30"/>
        <v>0</v>
      </c>
      <c r="AP107" s="10">
        <f t="shared" si="30"/>
        <v>0</v>
      </c>
      <c r="AQ107" s="10">
        <f t="shared" si="20"/>
        <v>0</v>
      </c>
      <c r="AR107" s="10">
        <f t="shared" si="20"/>
        <v>34700</v>
      </c>
      <c r="AS107" s="10">
        <f t="shared" si="20"/>
        <v>34700</v>
      </c>
      <c r="AT107" s="10">
        <f t="shared" si="20"/>
        <v>0</v>
      </c>
      <c r="AV107" s="10">
        <f t="shared" si="31"/>
        <v>9900</v>
      </c>
      <c r="AW107" s="10">
        <f>'დამტკ. ბიუჯ.'!G107</f>
        <v>9900</v>
      </c>
      <c r="AX107" s="10">
        <f>'დამტკ. საკუთ.'!G107</f>
        <v>0</v>
      </c>
      <c r="AY107" s="10">
        <f>'ცვლილ. ბიუჯ.'!H107</f>
        <v>0</v>
      </c>
      <c r="AZ107" s="10">
        <f>'ცვლილ. საკუთ.'!H107</f>
        <v>0</v>
      </c>
      <c r="BA107" s="10">
        <f>'მთავრ. ფონდი'!H107</f>
        <v>0</v>
      </c>
      <c r="BB107" s="10">
        <f>'პრეზ. ფონდი'!H107</f>
        <v>0</v>
      </c>
      <c r="BC107" s="10">
        <f>'დაზუსტ. ნაერთი'!G107</f>
        <v>9900</v>
      </c>
      <c r="BD107" s="10">
        <f>'დაზუსტ. ბიუჯ.'!G107</f>
        <v>9900</v>
      </c>
      <c r="BE107" s="10">
        <f>'დაზუსტ. საკუთ.'!G107</f>
        <v>0</v>
      </c>
      <c r="BG107" s="10">
        <f t="shared" si="32"/>
        <v>34600</v>
      </c>
      <c r="BH107" s="10">
        <f t="shared" si="32"/>
        <v>34600</v>
      </c>
      <c r="BI107" s="10">
        <f t="shared" si="32"/>
        <v>0</v>
      </c>
      <c r="BJ107" s="10">
        <f t="shared" si="32"/>
        <v>10000</v>
      </c>
      <c r="BK107" s="10">
        <f t="shared" si="21"/>
        <v>0</v>
      </c>
      <c r="BL107" s="10">
        <f t="shared" si="21"/>
        <v>0</v>
      </c>
      <c r="BM107" s="10">
        <f t="shared" si="21"/>
        <v>0</v>
      </c>
      <c r="BN107" s="10">
        <f t="shared" si="21"/>
        <v>44600</v>
      </c>
      <c r="BO107" s="10">
        <f t="shared" si="34"/>
        <v>44600</v>
      </c>
      <c r="BP107" s="10">
        <f t="shared" si="34"/>
        <v>0</v>
      </c>
      <c r="BR107" s="10">
        <f t="shared" si="33"/>
        <v>9400</v>
      </c>
      <c r="BS107" s="10">
        <f>'დამტკ. ბიუჯ.'!H107</f>
        <v>9400</v>
      </c>
      <c r="BT107" s="10">
        <f>'დამტკ. საკუთ.'!H107</f>
        <v>0</v>
      </c>
      <c r="BU107" s="10">
        <f>'ცვლილ. ბიუჯ.'!I107</f>
        <v>0</v>
      </c>
      <c r="BV107" s="10">
        <f>'ცვლილ. საკუთ.'!I107</f>
        <v>0</v>
      </c>
      <c r="BW107" s="10">
        <f>'მთავრ. ფონდი'!I107</f>
        <v>0</v>
      </c>
      <c r="BX107" s="10">
        <f>'პრეზ. ფონდი'!I107</f>
        <v>0</v>
      </c>
      <c r="BY107" s="10">
        <f>'დაზუსტ. ნაერთი'!H107</f>
        <v>9400</v>
      </c>
      <c r="BZ107" s="10">
        <f>'დაზუსტ. ბიუჯ.'!H107</f>
        <v>9400</v>
      </c>
      <c r="CA107" s="10">
        <f>'დაზუსტ. საკუთ.'!H107</f>
        <v>0</v>
      </c>
    </row>
    <row r="108" spans="1:79" x14ac:dyDescent="0.25">
      <c r="A108" t="str">
        <f t="shared" si="22"/>
        <v>a</v>
      </c>
      <c r="B108" s="5"/>
      <c r="C108" s="6" t="s">
        <v>18</v>
      </c>
      <c r="D108" s="7">
        <f t="shared" si="23"/>
        <v>300000</v>
      </c>
      <c r="E108" s="7">
        <f t="shared" si="24"/>
        <v>300000</v>
      </c>
      <c r="F108" s="7">
        <f t="shared" si="25"/>
        <v>0</v>
      </c>
      <c r="G108" s="7">
        <f t="shared" si="25"/>
        <v>0</v>
      </c>
      <c r="H108" s="7">
        <f t="shared" si="25"/>
        <v>0</v>
      </c>
      <c r="I108" s="7">
        <f t="shared" si="25"/>
        <v>0</v>
      </c>
      <c r="J108" s="7">
        <f t="shared" si="19"/>
        <v>0</v>
      </c>
      <c r="K108" s="7">
        <f t="shared" si="19"/>
        <v>300000</v>
      </c>
      <c r="L108" s="7">
        <f t="shared" si="19"/>
        <v>300000</v>
      </c>
      <c r="M108" s="7">
        <f t="shared" si="19"/>
        <v>0</v>
      </c>
      <c r="O108" s="7">
        <f t="shared" si="26"/>
        <v>20000</v>
      </c>
      <c r="P108" s="7">
        <f>'დამტკ. ბიუჯ.'!E108</f>
        <v>20000</v>
      </c>
      <c r="Q108" s="7">
        <f>'დამტკ. საკუთ.'!E108</f>
        <v>0</v>
      </c>
      <c r="R108" s="7">
        <f>'ცვლილ. ბიუჯ.'!F108</f>
        <v>0</v>
      </c>
      <c r="S108" s="7">
        <f>'ცვლილ. საკუთ.'!F108</f>
        <v>0</v>
      </c>
      <c r="T108" s="7">
        <f>'მთავრ. ფონდი'!F108</f>
        <v>0</v>
      </c>
      <c r="U108" s="7">
        <f>'პრეზ. ფონდი'!F108</f>
        <v>0</v>
      </c>
      <c r="V108" s="7">
        <f>'დაზუსტ. ნაერთი'!E108</f>
        <v>20000</v>
      </c>
      <c r="W108" s="7">
        <f>'დაზუსტ. ბიუჯ.'!E108</f>
        <v>20000</v>
      </c>
      <c r="X108" s="7">
        <f>'დაზუსტ. საკუთ.'!E108</f>
        <v>0</v>
      </c>
      <c r="Z108" s="7">
        <f t="shared" si="27"/>
        <v>100000</v>
      </c>
      <c r="AA108" s="7">
        <f>'დამტკ. ბიუჯ.'!F108</f>
        <v>100000</v>
      </c>
      <c r="AB108" s="7">
        <f>'დამტკ. საკუთ.'!F108</f>
        <v>0</v>
      </c>
      <c r="AC108" s="7">
        <f>'ცვლილ. ბიუჯ.'!G108</f>
        <v>0</v>
      </c>
      <c r="AD108" s="7">
        <f>'ცვლილ. საკუთ.'!G108</f>
        <v>0</v>
      </c>
      <c r="AE108" s="7">
        <f>'მთავრ. ფონდი'!G108</f>
        <v>0</v>
      </c>
      <c r="AF108" s="7">
        <f>'პრეზ. ფონდი'!G108</f>
        <v>0</v>
      </c>
      <c r="AG108" s="7">
        <f>'დაზუსტ. ნაერთი'!F108</f>
        <v>100000</v>
      </c>
      <c r="AH108" s="7">
        <f>'დაზუსტ. ბიუჯ.'!F108</f>
        <v>100000</v>
      </c>
      <c r="AI108" s="7">
        <f>'დაზუსტ. საკუთ.'!F108</f>
        <v>0</v>
      </c>
      <c r="AK108" s="7">
        <f t="shared" si="28"/>
        <v>120000</v>
      </c>
      <c r="AL108" s="7">
        <f t="shared" si="29"/>
        <v>120000</v>
      </c>
      <c r="AM108" s="7">
        <f t="shared" si="30"/>
        <v>0</v>
      </c>
      <c r="AN108" s="7">
        <f t="shared" si="30"/>
        <v>0</v>
      </c>
      <c r="AO108" s="7">
        <f t="shared" si="30"/>
        <v>0</v>
      </c>
      <c r="AP108" s="7">
        <f t="shared" si="30"/>
        <v>0</v>
      </c>
      <c r="AQ108" s="7">
        <f t="shared" si="20"/>
        <v>0</v>
      </c>
      <c r="AR108" s="7">
        <f t="shared" si="20"/>
        <v>120000</v>
      </c>
      <c r="AS108" s="7">
        <f t="shared" si="20"/>
        <v>120000</v>
      </c>
      <c r="AT108" s="7">
        <f t="shared" si="20"/>
        <v>0</v>
      </c>
      <c r="AV108" s="7">
        <f t="shared" si="31"/>
        <v>150000</v>
      </c>
      <c r="AW108" s="7">
        <f>'დამტკ. ბიუჯ.'!G108</f>
        <v>150000</v>
      </c>
      <c r="AX108" s="7">
        <f>'დამტკ. საკუთ.'!G108</f>
        <v>0</v>
      </c>
      <c r="AY108" s="7">
        <f>'ცვლილ. ბიუჯ.'!H108</f>
        <v>0</v>
      </c>
      <c r="AZ108" s="7">
        <f>'ცვლილ. საკუთ.'!H108</f>
        <v>0</v>
      </c>
      <c r="BA108" s="7">
        <f>'მთავრ. ფონდი'!H108</f>
        <v>0</v>
      </c>
      <c r="BB108" s="7">
        <f>'პრეზ. ფონდი'!H108</f>
        <v>0</v>
      </c>
      <c r="BC108" s="7">
        <f>'დაზუსტ. ნაერთი'!G108</f>
        <v>150000</v>
      </c>
      <c r="BD108" s="7">
        <f>'დაზუსტ. ბიუჯ.'!G108</f>
        <v>150000</v>
      </c>
      <c r="BE108" s="7">
        <f>'დაზუსტ. საკუთ.'!G108</f>
        <v>0</v>
      </c>
      <c r="BG108" s="7">
        <f t="shared" si="32"/>
        <v>270000</v>
      </c>
      <c r="BH108" s="7">
        <f t="shared" si="32"/>
        <v>270000</v>
      </c>
      <c r="BI108" s="7">
        <f t="shared" si="32"/>
        <v>0</v>
      </c>
      <c r="BJ108" s="7">
        <f t="shared" si="32"/>
        <v>0</v>
      </c>
      <c r="BK108" s="7">
        <f t="shared" si="21"/>
        <v>0</v>
      </c>
      <c r="BL108" s="7">
        <f t="shared" si="21"/>
        <v>0</v>
      </c>
      <c r="BM108" s="7">
        <f t="shared" si="21"/>
        <v>0</v>
      </c>
      <c r="BN108" s="7">
        <f t="shared" si="21"/>
        <v>270000</v>
      </c>
      <c r="BO108" s="7">
        <f t="shared" si="34"/>
        <v>270000</v>
      </c>
      <c r="BP108" s="7">
        <f t="shared" si="34"/>
        <v>0</v>
      </c>
      <c r="BR108" s="7">
        <f t="shared" si="33"/>
        <v>30000</v>
      </c>
      <c r="BS108" s="7">
        <f>'დამტკ. ბიუჯ.'!H108</f>
        <v>30000</v>
      </c>
      <c r="BT108" s="7">
        <f>'დამტკ. საკუთ.'!H108</f>
        <v>0</v>
      </c>
      <c r="BU108" s="7">
        <f>'ცვლილ. ბიუჯ.'!I108</f>
        <v>0</v>
      </c>
      <c r="BV108" s="7">
        <f>'ცვლილ. საკუთ.'!I108</f>
        <v>0</v>
      </c>
      <c r="BW108" s="7">
        <f>'მთავრ. ფონდი'!I108</f>
        <v>0</v>
      </c>
      <c r="BX108" s="7">
        <f>'პრეზ. ფონდი'!I108</f>
        <v>0</v>
      </c>
      <c r="BY108" s="7">
        <f>'დაზუსტ. ნაერთი'!H108</f>
        <v>30000</v>
      </c>
      <c r="BZ108" s="7">
        <f>'დაზუსტ. ბიუჯ.'!H108</f>
        <v>30000</v>
      </c>
      <c r="CA108" s="7">
        <f>'დაზუსტ. საკუთ.'!H108</f>
        <v>0</v>
      </c>
    </row>
    <row r="109" spans="1:79" x14ac:dyDescent="0.25">
      <c r="A109" t="str">
        <f t="shared" si="22"/>
        <v>b</v>
      </c>
      <c r="B109" s="5"/>
      <c r="C109" s="6" t="s">
        <v>19</v>
      </c>
      <c r="D109" s="7">
        <f t="shared" si="23"/>
        <v>0</v>
      </c>
      <c r="E109" s="7">
        <f t="shared" si="24"/>
        <v>0</v>
      </c>
      <c r="F109" s="7">
        <f t="shared" si="25"/>
        <v>0</v>
      </c>
      <c r="G109" s="7">
        <f t="shared" si="25"/>
        <v>0</v>
      </c>
      <c r="H109" s="7">
        <f t="shared" si="25"/>
        <v>0</v>
      </c>
      <c r="I109" s="7">
        <f t="shared" si="25"/>
        <v>0</v>
      </c>
      <c r="J109" s="7">
        <f t="shared" si="19"/>
        <v>0</v>
      </c>
      <c r="K109" s="7">
        <f t="shared" si="19"/>
        <v>0</v>
      </c>
      <c r="L109" s="7">
        <f t="shared" si="19"/>
        <v>0</v>
      </c>
      <c r="M109" s="7">
        <f t="shared" si="19"/>
        <v>0</v>
      </c>
      <c r="O109" s="7">
        <f t="shared" si="26"/>
        <v>0</v>
      </c>
      <c r="P109" s="7">
        <f>'დამტკ. ბიუჯ.'!E109</f>
        <v>0</v>
      </c>
      <c r="Q109" s="7">
        <f>'დამტკ. საკუთ.'!E109</f>
        <v>0</v>
      </c>
      <c r="R109" s="7">
        <f>'ცვლილ. ბიუჯ.'!F109</f>
        <v>0</v>
      </c>
      <c r="S109" s="7">
        <f>'ცვლილ. საკუთ.'!F109</f>
        <v>0</v>
      </c>
      <c r="T109" s="7">
        <f>'მთავრ. ფონდი'!F109</f>
        <v>0</v>
      </c>
      <c r="U109" s="7">
        <f>'პრეზ. ფონდი'!F109</f>
        <v>0</v>
      </c>
      <c r="V109" s="7">
        <f>'დაზუსტ. ნაერთი'!E109</f>
        <v>0</v>
      </c>
      <c r="W109" s="7">
        <f>'დაზუსტ. ბიუჯ.'!E109</f>
        <v>0</v>
      </c>
      <c r="X109" s="7">
        <f>'დაზუსტ. საკუთ.'!E109</f>
        <v>0</v>
      </c>
      <c r="Z109" s="7">
        <f t="shared" si="27"/>
        <v>0</v>
      </c>
      <c r="AA109" s="7">
        <f>'დამტკ. ბიუჯ.'!F109</f>
        <v>0</v>
      </c>
      <c r="AB109" s="7">
        <f>'დამტკ. საკუთ.'!F109</f>
        <v>0</v>
      </c>
      <c r="AC109" s="7">
        <f>'ცვლილ. ბიუჯ.'!G109</f>
        <v>0</v>
      </c>
      <c r="AD109" s="7">
        <f>'ცვლილ. საკუთ.'!G109</f>
        <v>0</v>
      </c>
      <c r="AE109" s="7">
        <f>'მთავრ. ფონდი'!G109</f>
        <v>0</v>
      </c>
      <c r="AF109" s="7">
        <f>'პრეზ. ფონდი'!G109</f>
        <v>0</v>
      </c>
      <c r="AG109" s="7">
        <f>'დაზუსტ. ნაერთი'!F109</f>
        <v>0</v>
      </c>
      <c r="AH109" s="7">
        <f>'დაზუსტ. ბიუჯ.'!F109</f>
        <v>0</v>
      </c>
      <c r="AI109" s="7">
        <f>'დაზუსტ. საკუთ.'!F109</f>
        <v>0</v>
      </c>
      <c r="AK109" s="7">
        <f t="shared" si="28"/>
        <v>0</v>
      </c>
      <c r="AL109" s="7">
        <f t="shared" si="29"/>
        <v>0</v>
      </c>
      <c r="AM109" s="7">
        <f t="shared" si="30"/>
        <v>0</v>
      </c>
      <c r="AN109" s="7">
        <f t="shared" si="30"/>
        <v>0</v>
      </c>
      <c r="AO109" s="7">
        <f t="shared" si="30"/>
        <v>0</v>
      </c>
      <c r="AP109" s="7">
        <f t="shared" si="30"/>
        <v>0</v>
      </c>
      <c r="AQ109" s="7">
        <f t="shared" si="20"/>
        <v>0</v>
      </c>
      <c r="AR109" s="7">
        <f t="shared" si="20"/>
        <v>0</v>
      </c>
      <c r="AS109" s="7">
        <f t="shared" si="20"/>
        <v>0</v>
      </c>
      <c r="AT109" s="7">
        <f t="shared" si="20"/>
        <v>0</v>
      </c>
      <c r="AV109" s="7">
        <f t="shared" si="31"/>
        <v>0</v>
      </c>
      <c r="AW109" s="7">
        <f>'დამტკ. ბიუჯ.'!G109</f>
        <v>0</v>
      </c>
      <c r="AX109" s="7">
        <f>'დამტკ. საკუთ.'!G109</f>
        <v>0</v>
      </c>
      <c r="AY109" s="7">
        <f>'ცვლილ. ბიუჯ.'!H109</f>
        <v>0</v>
      </c>
      <c r="AZ109" s="7">
        <f>'ცვლილ. საკუთ.'!H109</f>
        <v>0</v>
      </c>
      <c r="BA109" s="7">
        <f>'მთავრ. ფონდი'!H109</f>
        <v>0</v>
      </c>
      <c r="BB109" s="7">
        <f>'პრეზ. ფონდი'!H109</f>
        <v>0</v>
      </c>
      <c r="BC109" s="7">
        <f>'დაზუსტ. ნაერთი'!G109</f>
        <v>0</v>
      </c>
      <c r="BD109" s="7">
        <f>'დაზუსტ. ბიუჯ.'!G109</f>
        <v>0</v>
      </c>
      <c r="BE109" s="7">
        <f>'დაზუსტ. საკუთ.'!G109</f>
        <v>0</v>
      </c>
      <c r="BG109" s="7">
        <f t="shared" si="32"/>
        <v>0</v>
      </c>
      <c r="BH109" s="7">
        <f t="shared" si="32"/>
        <v>0</v>
      </c>
      <c r="BI109" s="7">
        <f t="shared" si="32"/>
        <v>0</v>
      </c>
      <c r="BJ109" s="7">
        <f t="shared" si="32"/>
        <v>0</v>
      </c>
      <c r="BK109" s="7">
        <f t="shared" si="21"/>
        <v>0</v>
      </c>
      <c r="BL109" s="7">
        <f t="shared" si="21"/>
        <v>0</v>
      </c>
      <c r="BM109" s="7">
        <f t="shared" si="21"/>
        <v>0</v>
      </c>
      <c r="BN109" s="7">
        <f t="shared" si="21"/>
        <v>0</v>
      </c>
      <c r="BO109" s="7">
        <f t="shared" si="34"/>
        <v>0</v>
      </c>
      <c r="BP109" s="7">
        <f t="shared" si="34"/>
        <v>0</v>
      </c>
      <c r="BR109" s="7">
        <f t="shared" si="33"/>
        <v>0</v>
      </c>
      <c r="BS109" s="7">
        <f>'დამტკ. ბიუჯ.'!H109</f>
        <v>0</v>
      </c>
      <c r="BT109" s="7">
        <f>'დამტკ. საკუთ.'!H109</f>
        <v>0</v>
      </c>
      <c r="BU109" s="7">
        <f>'ცვლილ. ბიუჯ.'!I109</f>
        <v>0</v>
      </c>
      <c r="BV109" s="7">
        <f>'ცვლილ. საკუთ.'!I109</f>
        <v>0</v>
      </c>
      <c r="BW109" s="7">
        <f>'მთავრ. ფონდი'!I109</f>
        <v>0</v>
      </c>
      <c r="BX109" s="7">
        <f>'პრეზ. ფონდი'!I109</f>
        <v>0</v>
      </c>
      <c r="BY109" s="7">
        <f>'დაზუსტ. ნაერთი'!H109</f>
        <v>0</v>
      </c>
      <c r="BZ109" s="7">
        <f>'დაზუსტ. ბიუჯ.'!H109</f>
        <v>0</v>
      </c>
      <c r="CA109" s="7">
        <f>'დაზუსტ. საკუთ.'!H109</f>
        <v>0</v>
      </c>
    </row>
    <row r="110" spans="1:79" ht="15.75" thickBot="1" x14ac:dyDescent="0.3">
      <c r="A110" t="str">
        <f t="shared" si="22"/>
        <v>b</v>
      </c>
      <c r="B110" s="11"/>
      <c r="C110" s="12" t="s">
        <v>20</v>
      </c>
      <c r="D110" s="13">
        <f t="shared" si="23"/>
        <v>0</v>
      </c>
      <c r="E110" s="13">
        <f t="shared" si="24"/>
        <v>0</v>
      </c>
      <c r="F110" s="13">
        <f t="shared" si="25"/>
        <v>0</v>
      </c>
      <c r="G110" s="13">
        <f t="shared" si="25"/>
        <v>0</v>
      </c>
      <c r="H110" s="13">
        <f t="shared" si="25"/>
        <v>0</v>
      </c>
      <c r="I110" s="13">
        <f t="shared" si="25"/>
        <v>0</v>
      </c>
      <c r="J110" s="13">
        <f t="shared" si="19"/>
        <v>0</v>
      </c>
      <c r="K110" s="13">
        <f t="shared" si="19"/>
        <v>0</v>
      </c>
      <c r="L110" s="13">
        <f t="shared" si="19"/>
        <v>0</v>
      </c>
      <c r="M110" s="13">
        <f t="shared" si="19"/>
        <v>0</v>
      </c>
      <c r="O110" s="13">
        <f t="shared" si="26"/>
        <v>0</v>
      </c>
      <c r="P110" s="13">
        <f>'დამტკ. ბიუჯ.'!E110</f>
        <v>0</v>
      </c>
      <c r="Q110" s="13">
        <f>'დამტკ. საკუთ.'!E110</f>
        <v>0</v>
      </c>
      <c r="R110" s="13">
        <f>'ცვლილ. ბიუჯ.'!F110</f>
        <v>0</v>
      </c>
      <c r="S110" s="13">
        <f>'ცვლილ. საკუთ.'!F110</f>
        <v>0</v>
      </c>
      <c r="T110" s="13">
        <f>'მთავრ. ფონდი'!F110</f>
        <v>0</v>
      </c>
      <c r="U110" s="13">
        <f>'პრეზ. ფონდი'!F110</f>
        <v>0</v>
      </c>
      <c r="V110" s="13">
        <f>'დაზუსტ. ნაერთი'!E110</f>
        <v>0</v>
      </c>
      <c r="W110" s="13">
        <f>'დაზუსტ. ბიუჯ.'!E110</f>
        <v>0</v>
      </c>
      <c r="X110" s="13">
        <f>'დაზუსტ. საკუთ.'!E110</f>
        <v>0</v>
      </c>
      <c r="Z110" s="13">
        <f t="shared" si="27"/>
        <v>0</v>
      </c>
      <c r="AA110" s="13">
        <f>'დამტკ. ბიუჯ.'!F110</f>
        <v>0</v>
      </c>
      <c r="AB110" s="13">
        <f>'დამტკ. საკუთ.'!F110</f>
        <v>0</v>
      </c>
      <c r="AC110" s="13">
        <f>'ცვლილ. ბიუჯ.'!G110</f>
        <v>0</v>
      </c>
      <c r="AD110" s="13">
        <f>'ცვლილ. საკუთ.'!G110</f>
        <v>0</v>
      </c>
      <c r="AE110" s="13">
        <f>'მთავრ. ფონდი'!G110</f>
        <v>0</v>
      </c>
      <c r="AF110" s="13">
        <f>'პრეზ. ფონდი'!G110</f>
        <v>0</v>
      </c>
      <c r="AG110" s="13">
        <f>'დაზუსტ. ნაერთი'!F110</f>
        <v>0</v>
      </c>
      <c r="AH110" s="13">
        <f>'დაზუსტ. ბიუჯ.'!F110</f>
        <v>0</v>
      </c>
      <c r="AI110" s="13">
        <f>'დაზუსტ. საკუთ.'!F110</f>
        <v>0</v>
      </c>
      <c r="AK110" s="13">
        <f t="shared" si="28"/>
        <v>0</v>
      </c>
      <c r="AL110" s="13">
        <f t="shared" si="29"/>
        <v>0</v>
      </c>
      <c r="AM110" s="13">
        <f t="shared" si="30"/>
        <v>0</v>
      </c>
      <c r="AN110" s="13">
        <f t="shared" si="30"/>
        <v>0</v>
      </c>
      <c r="AO110" s="13">
        <f t="shared" si="30"/>
        <v>0</v>
      </c>
      <c r="AP110" s="13">
        <f t="shared" si="30"/>
        <v>0</v>
      </c>
      <c r="AQ110" s="13">
        <f t="shared" si="20"/>
        <v>0</v>
      </c>
      <c r="AR110" s="13">
        <f t="shared" si="20"/>
        <v>0</v>
      </c>
      <c r="AS110" s="13">
        <f t="shared" si="20"/>
        <v>0</v>
      </c>
      <c r="AT110" s="13">
        <f t="shared" si="20"/>
        <v>0</v>
      </c>
      <c r="AV110" s="13">
        <f t="shared" si="31"/>
        <v>0</v>
      </c>
      <c r="AW110" s="13">
        <f>'დამტკ. ბიუჯ.'!G110</f>
        <v>0</v>
      </c>
      <c r="AX110" s="13">
        <f>'დამტკ. საკუთ.'!G110</f>
        <v>0</v>
      </c>
      <c r="AY110" s="13">
        <f>'ცვლილ. ბიუჯ.'!H110</f>
        <v>0</v>
      </c>
      <c r="AZ110" s="13">
        <f>'ცვლილ. საკუთ.'!H110</f>
        <v>0</v>
      </c>
      <c r="BA110" s="13">
        <f>'მთავრ. ფონდი'!H110</f>
        <v>0</v>
      </c>
      <c r="BB110" s="13">
        <f>'პრეზ. ფონდი'!H110</f>
        <v>0</v>
      </c>
      <c r="BC110" s="13">
        <f>'დაზუსტ. ნაერთი'!G110</f>
        <v>0</v>
      </c>
      <c r="BD110" s="13">
        <f>'დაზუსტ. ბიუჯ.'!G110</f>
        <v>0</v>
      </c>
      <c r="BE110" s="13">
        <f>'დაზუსტ. საკუთ.'!G110</f>
        <v>0</v>
      </c>
      <c r="BG110" s="13">
        <f t="shared" si="32"/>
        <v>0</v>
      </c>
      <c r="BH110" s="13">
        <f t="shared" si="32"/>
        <v>0</v>
      </c>
      <c r="BI110" s="13">
        <f t="shared" si="32"/>
        <v>0</v>
      </c>
      <c r="BJ110" s="13">
        <f t="shared" si="32"/>
        <v>0</v>
      </c>
      <c r="BK110" s="13">
        <f t="shared" si="21"/>
        <v>0</v>
      </c>
      <c r="BL110" s="13">
        <f t="shared" si="21"/>
        <v>0</v>
      </c>
      <c r="BM110" s="13">
        <f t="shared" si="21"/>
        <v>0</v>
      </c>
      <c r="BN110" s="13">
        <f t="shared" si="21"/>
        <v>0</v>
      </c>
      <c r="BO110" s="13">
        <f t="shared" si="34"/>
        <v>0</v>
      </c>
      <c r="BP110" s="13">
        <f t="shared" si="34"/>
        <v>0</v>
      </c>
      <c r="BR110" s="13">
        <f t="shared" si="33"/>
        <v>0</v>
      </c>
      <c r="BS110" s="13">
        <f>'დამტკ. ბიუჯ.'!H110</f>
        <v>0</v>
      </c>
      <c r="BT110" s="13">
        <f>'დამტკ. საკუთ.'!H110</f>
        <v>0</v>
      </c>
      <c r="BU110" s="13">
        <f>'ცვლილ. ბიუჯ.'!I110</f>
        <v>0</v>
      </c>
      <c r="BV110" s="13">
        <f>'ცვლილ. საკუთ.'!I110</f>
        <v>0</v>
      </c>
      <c r="BW110" s="13">
        <f>'მთავრ. ფონდი'!I110</f>
        <v>0</v>
      </c>
      <c r="BX110" s="13">
        <f>'პრეზ. ფონდი'!I110</f>
        <v>0</v>
      </c>
      <c r="BY110" s="13">
        <f>'დაზუსტ. ნაერთი'!H110</f>
        <v>0</v>
      </c>
      <c r="BZ110" s="13">
        <f>'დაზუსტ. ბიუჯ.'!H110</f>
        <v>0</v>
      </c>
      <c r="CA110" s="13">
        <f>'დაზუსტ. საკუთ.'!H110</f>
        <v>0</v>
      </c>
    </row>
    <row r="111" spans="1:79" ht="31.5" thickTop="1" thickBot="1" x14ac:dyDescent="0.3">
      <c r="A111" t="str">
        <f t="shared" si="22"/>
        <v>a</v>
      </c>
      <c r="B111" s="3" t="s">
        <v>36</v>
      </c>
      <c r="C111" s="14" t="s">
        <v>37</v>
      </c>
      <c r="D111" s="4">
        <f t="shared" si="23"/>
        <v>19377000</v>
      </c>
      <c r="E111" s="4">
        <f t="shared" si="24"/>
        <v>19369000</v>
      </c>
      <c r="F111" s="4">
        <f t="shared" si="25"/>
        <v>8000</v>
      </c>
      <c r="G111" s="4">
        <f t="shared" si="25"/>
        <v>-74790</v>
      </c>
      <c r="H111" s="4">
        <f t="shared" si="25"/>
        <v>0</v>
      </c>
      <c r="I111" s="4">
        <f t="shared" si="25"/>
        <v>0</v>
      </c>
      <c r="J111" s="4">
        <f t="shared" si="19"/>
        <v>0</v>
      </c>
      <c r="K111" s="4">
        <f t="shared" si="19"/>
        <v>19302210</v>
      </c>
      <c r="L111" s="4">
        <f t="shared" si="19"/>
        <v>19294210</v>
      </c>
      <c r="M111" s="4">
        <f t="shared" si="19"/>
        <v>8000</v>
      </c>
      <c r="O111" s="4">
        <f t="shared" si="26"/>
        <v>4842500</v>
      </c>
      <c r="P111" s="4">
        <f>'დამტკ. ბიუჯ.'!E111</f>
        <v>4840000</v>
      </c>
      <c r="Q111" s="4">
        <f>'დამტკ. საკუთ.'!E111</f>
        <v>2500</v>
      </c>
      <c r="R111" s="4">
        <f>'ცვლილ. ბიუჯ.'!F111</f>
        <v>-50200</v>
      </c>
      <c r="S111" s="4">
        <f>'ცვლილ. საკუთ.'!F111</f>
        <v>0</v>
      </c>
      <c r="T111" s="4">
        <f>'მთავრ. ფონდი'!F111</f>
        <v>0</v>
      </c>
      <c r="U111" s="4">
        <f>'პრეზ. ფონდი'!F111</f>
        <v>0</v>
      </c>
      <c r="V111" s="4">
        <f>'დაზუსტ. ნაერთი'!E111</f>
        <v>4792300</v>
      </c>
      <c r="W111" s="4">
        <f>'დაზუსტ. ბიუჯ.'!E111</f>
        <v>4789800</v>
      </c>
      <c r="X111" s="4">
        <f>'დაზუსტ. საკუთ.'!E111</f>
        <v>2500</v>
      </c>
      <c r="Z111" s="4">
        <f t="shared" si="27"/>
        <v>4917000</v>
      </c>
      <c r="AA111" s="4">
        <f>'დამტკ. ბიუჯ.'!F111</f>
        <v>4915500</v>
      </c>
      <c r="AB111" s="4">
        <f>'დამტკ. საკუთ.'!F111</f>
        <v>1500</v>
      </c>
      <c r="AC111" s="4">
        <f>'ცვლილ. ბიუჯ.'!G111</f>
        <v>-24000</v>
      </c>
      <c r="AD111" s="4">
        <f>'ცვლილ. საკუთ.'!G111</f>
        <v>0</v>
      </c>
      <c r="AE111" s="4">
        <f>'მთავრ. ფონდი'!G111</f>
        <v>0</v>
      </c>
      <c r="AF111" s="4">
        <f>'პრეზ. ფონდი'!G111</f>
        <v>0</v>
      </c>
      <c r="AG111" s="4">
        <f>'დაზუსტ. ნაერთი'!F111</f>
        <v>4893000</v>
      </c>
      <c r="AH111" s="4">
        <f>'დაზუსტ. ბიუჯ.'!F111</f>
        <v>4891500</v>
      </c>
      <c r="AI111" s="4">
        <f>'დაზუსტ. საკუთ.'!F111</f>
        <v>1500</v>
      </c>
      <c r="AK111" s="4">
        <f t="shared" si="28"/>
        <v>9759500</v>
      </c>
      <c r="AL111" s="4">
        <f t="shared" si="29"/>
        <v>9755500</v>
      </c>
      <c r="AM111" s="4">
        <f t="shared" si="30"/>
        <v>4000</v>
      </c>
      <c r="AN111" s="4">
        <f t="shared" si="30"/>
        <v>-74200</v>
      </c>
      <c r="AO111" s="4">
        <f t="shared" si="30"/>
        <v>0</v>
      </c>
      <c r="AP111" s="4">
        <f t="shared" si="30"/>
        <v>0</v>
      </c>
      <c r="AQ111" s="4">
        <f t="shared" si="20"/>
        <v>0</v>
      </c>
      <c r="AR111" s="4">
        <f t="shared" si="20"/>
        <v>9685300</v>
      </c>
      <c r="AS111" s="4">
        <f t="shared" si="20"/>
        <v>9681300</v>
      </c>
      <c r="AT111" s="4">
        <f t="shared" si="20"/>
        <v>4000</v>
      </c>
      <c r="AV111" s="4">
        <f t="shared" si="31"/>
        <v>4970000</v>
      </c>
      <c r="AW111" s="4">
        <f>'დამტკ. ბიუჯ.'!G111</f>
        <v>4968500</v>
      </c>
      <c r="AX111" s="4">
        <f>'დამტკ. საკუთ.'!G111</f>
        <v>1500</v>
      </c>
      <c r="AY111" s="4">
        <f>'ცვლილ. ბიუჯ.'!H111</f>
        <v>-590</v>
      </c>
      <c r="AZ111" s="4">
        <f>'ცვლილ. საკუთ.'!H111</f>
        <v>0</v>
      </c>
      <c r="BA111" s="4">
        <f>'მთავრ. ფონდი'!H111</f>
        <v>0</v>
      </c>
      <c r="BB111" s="4">
        <f>'პრეზ. ფონდი'!H111</f>
        <v>0</v>
      </c>
      <c r="BC111" s="4">
        <f>'დაზუსტ. ნაერთი'!G111</f>
        <v>4969410</v>
      </c>
      <c r="BD111" s="4">
        <f>'დაზუსტ. ბიუჯ.'!G111</f>
        <v>4967910</v>
      </c>
      <c r="BE111" s="4">
        <f>'დაზუსტ. საკუთ.'!G111</f>
        <v>1500</v>
      </c>
      <c r="BG111" s="4">
        <f t="shared" si="32"/>
        <v>14729500</v>
      </c>
      <c r="BH111" s="4">
        <f t="shared" si="32"/>
        <v>14724000</v>
      </c>
      <c r="BI111" s="4">
        <f t="shared" si="32"/>
        <v>5500</v>
      </c>
      <c r="BJ111" s="4">
        <f t="shared" si="32"/>
        <v>-74790</v>
      </c>
      <c r="BK111" s="4">
        <f t="shared" si="21"/>
        <v>0</v>
      </c>
      <c r="BL111" s="4">
        <f t="shared" si="21"/>
        <v>0</v>
      </c>
      <c r="BM111" s="4">
        <f t="shared" si="21"/>
        <v>0</v>
      </c>
      <c r="BN111" s="4">
        <f t="shared" si="21"/>
        <v>14654710</v>
      </c>
      <c r="BO111" s="4">
        <f t="shared" si="34"/>
        <v>14649210</v>
      </c>
      <c r="BP111" s="4">
        <f t="shared" si="34"/>
        <v>5500</v>
      </c>
      <c r="BR111" s="4">
        <f t="shared" si="33"/>
        <v>4647500</v>
      </c>
      <c r="BS111" s="4">
        <f>'დამტკ. ბიუჯ.'!H111</f>
        <v>4645000</v>
      </c>
      <c r="BT111" s="4">
        <f>'დამტკ. საკუთ.'!H111</f>
        <v>2500</v>
      </c>
      <c r="BU111" s="4">
        <f>'ცვლილ. ბიუჯ.'!I111</f>
        <v>0</v>
      </c>
      <c r="BV111" s="4">
        <f>'ცვლილ. საკუთ.'!I111</f>
        <v>0</v>
      </c>
      <c r="BW111" s="4">
        <f>'მთავრ. ფონდი'!I111</f>
        <v>0</v>
      </c>
      <c r="BX111" s="4">
        <f>'პრეზ. ფონდი'!I111</f>
        <v>0</v>
      </c>
      <c r="BY111" s="4">
        <f>'დაზუსტ. ნაერთი'!H111</f>
        <v>4647500</v>
      </c>
      <c r="BZ111" s="4">
        <f>'დაზუსტ. ბიუჯ.'!H111</f>
        <v>4645000</v>
      </c>
      <c r="CA111" s="4">
        <f>'დაზუსტ. საკუთ.'!H111</f>
        <v>2500</v>
      </c>
    </row>
    <row r="112" spans="1:79" ht="15.75" thickTop="1" x14ac:dyDescent="0.25">
      <c r="A112" t="str">
        <f t="shared" si="22"/>
        <v>a</v>
      </c>
      <c r="B112" s="5"/>
      <c r="C112" s="6" t="s">
        <v>10</v>
      </c>
      <c r="D112" s="7">
        <f t="shared" si="23"/>
        <v>19077000</v>
      </c>
      <c r="E112" s="7">
        <f t="shared" si="24"/>
        <v>19069000</v>
      </c>
      <c r="F112" s="7">
        <f t="shared" si="25"/>
        <v>8000</v>
      </c>
      <c r="G112" s="7">
        <f t="shared" si="25"/>
        <v>-74790</v>
      </c>
      <c r="H112" s="7">
        <f t="shared" si="25"/>
        <v>0</v>
      </c>
      <c r="I112" s="7">
        <f t="shared" si="25"/>
        <v>0</v>
      </c>
      <c r="J112" s="7">
        <f t="shared" si="19"/>
        <v>0</v>
      </c>
      <c r="K112" s="7">
        <f t="shared" si="19"/>
        <v>19002210</v>
      </c>
      <c r="L112" s="7">
        <f t="shared" si="19"/>
        <v>18994210</v>
      </c>
      <c r="M112" s="7">
        <f t="shared" si="19"/>
        <v>8000</v>
      </c>
      <c r="O112" s="7">
        <f t="shared" si="26"/>
        <v>4822500</v>
      </c>
      <c r="P112" s="7">
        <f>'დამტკ. ბიუჯ.'!E112</f>
        <v>4820000</v>
      </c>
      <c r="Q112" s="7">
        <f>'დამტკ. საკუთ.'!E112</f>
        <v>2500</v>
      </c>
      <c r="R112" s="7">
        <f>'ცვლილ. ბიუჯ.'!F112</f>
        <v>-50200</v>
      </c>
      <c r="S112" s="7">
        <f>'ცვლილ. საკუთ.'!F112</f>
        <v>0</v>
      </c>
      <c r="T112" s="7">
        <f>'მთავრ. ფონდი'!F112</f>
        <v>0</v>
      </c>
      <c r="U112" s="7">
        <f>'პრეზ. ფონდი'!F112</f>
        <v>0</v>
      </c>
      <c r="V112" s="7">
        <f>'დაზუსტ. ნაერთი'!E112</f>
        <v>4772300</v>
      </c>
      <c r="W112" s="7">
        <f>'დაზუსტ. ბიუჯ.'!E112</f>
        <v>4769800</v>
      </c>
      <c r="X112" s="7">
        <f>'დაზუსტ. საკუთ.'!E112</f>
        <v>2500</v>
      </c>
      <c r="Z112" s="7">
        <f t="shared" si="27"/>
        <v>4817000</v>
      </c>
      <c r="AA112" s="7">
        <f>'დამტკ. ბიუჯ.'!F112</f>
        <v>4815500</v>
      </c>
      <c r="AB112" s="7">
        <f>'დამტკ. საკუთ.'!F112</f>
        <v>1500</v>
      </c>
      <c r="AC112" s="7">
        <f>'ცვლილ. ბიუჯ.'!G112</f>
        <v>-24000</v>
      </c>
      <c r="AD112" s="7">
        <f>'ცვლილ. საკუთ.'!G112</f>
        <v>0</v>
      </c>
      <c r="AE112" s="7">
        <f>'მთავრ. ფონდი'!G112</f>
        <v>0</v>
      </c>
      <c r="AF112" s="7">
        <f>'პრეზ. ფონდი'!G112</f>
        <v>0</v>
      </c>
      <c r="AG112" s="7">
        <f>'დაზუსტ. ნაერთი'!F112</f>
        <v>4793000</v>
      </c>
      <c r="AH112" s="7">
        <f>'დაზუსტ. ბიუჯ.'!F112</f>
        <v>4791500</v>
      </c>
      <c r="AI112" s="7">
        <f>'დაზუსტ. საკუთ.'!F112</f>
        <v>1500</v>
      </c>
      <c r="AK112" s="7">
        <f t="shared" si="28"/>
        <v>9639500</v>
      </c>
      <c r="AL112" s="7">
        <f t="shared" si="29"/>
        <v>9635500</v>
      </c>
      <c r="AM112" s="7">
        <f t="shared" si="30"/>
        <v>4000</v>
      </c>
      <c r="AN112" s="7">
        <f t="shared" si="30"/>
        <v>-74200</v>
      </c>
      <c r="AO112" s="7">
        <f t="shared" si="30"/>
        <v>0</v>
      </c>
      <c r="AP112" s="7">
        <f t="shared" si="30"/>
        <v>0</v>
      </c>
      <c r="AQ112" s="7">
        <f t="shared" si="20"/>
        <v>0</v>
      </c>
      <c r="AR112" s="7">
        <f t="shared" si="20"/>
        <v>9565300</v>
      </c>
      <c r="AS112" s="7">
        <f t="shared" si="20"/>
        <v>9561300</v>
      </c>
      <c r="AT112" s="7">
        <f t="shared" si="20"/>
        <v>4000</v>
      </c>
      <c r="AV112" s="7">
        <f t="shared" si="31"/>
        <v>4820000</v>
      </c>
      <c r="AW112" s="7">
        <f>'დამტკ. ბიუჯ.'!G112</f>
        <v>4818500</v>
      </c>
      <c r="AX112" s="7">
        <f>'დამტკ. საკუთ.'!G112</f>
        <v>1500</v>
      </c>
      <c r="AY112" s="7">
        <f>'ცვლილ. ბიუჯ.'!H112</f>
        <v>-590</v>
      </c>
      <c r="AZ112" s="7">
        <f>'ცვლილ. საკუთ.'!H112</f>
        <v>0</v>
      </c>
      <c r="BA112" s="7">
        <f>'მთავრ. ფონდი'!H112</f>
        <v>0</v>
      </c>
      <c r="BB112" s="7">
        <f>'პრეზ. ფონდი'!H112</f>
        <v>0</v>
      </c>
      <c r="BC112" s="7">
        <f>'დაზუსტ. ნაერთი'!G112</f>
        <v>4819410</v>
      </c>
      <c r="BD112" s="7">
        <f>'დაზუსტ. ბიუჯ.'!G112</f>
        <v>4817910</v>
      </c>
      <c r="BE112" s="7">
        <f>'დაზუსტ. საკუთ.'!G112</f>
        <v>1500</v>
      </c>
      <c r="BG112" s="7">
        <f t="shared" si="32"/>
        <v>14459500</v>
      </c>
      <c r="BH112" s="7">
        <f t="shared" si="32"/>
        <v>14454000</v>
      </c>
      <c r="BI112" s="7">
        <f t="shared" si="32"/>
        <v>5500</v>
      </c>
      <c r="BJ112" s="7">
        <f t="shared" si="32"/>
        <v>-74790</v>
      </c>
      <c r="BK112" s="7">
        <f t="shared" si="21"/>
        <v>0</v>
      </c>
      <c r="BL112" s="7">
        <f t="shared" si="21"/>
        <v>0</v>
      </c>
      <c r="BM112" s="7">
        <f t="shared" si="21"/>
        <v>0</v>
      </c>
      <c r="BN112" s="7">
        <f t="shared" si="21"/>
        <v>14384710</v>
      </c>
      <c r="BO112" s="7">
        <f t="shared" si="34"/>
        <v>14379210</v>
      </c>
      <c r="BP112" s="7">
        <f t="shared" si="34"/>
        <v>5500</v>
      </c>
      <c r="BR112" s="7">
        <f t="shared" si="33"/>
        <v>4617500</v>
      </c>
      <c r="BS112" s="7">
        <f>'დამტკ. ბიუჯ.'!H112</f>
        <v>4615000</v>
      </c>
      <c r="BT112" s="7">
        <f>'დამტკ. საკუთ.'!H112</f>
        <v>2500</v>
      </c>
      <c r="BU112" s="7">
        <f>'ცვლილ. ბიუჯ.'!I112</f>
        <v>0</v>
      </c>
      <c r="BV112" s="7">
        <f>'ცვლილ. საკუთ.'!I112</f>
        <v>0</v>
      </c>
      <c r="BW112" s="7">
        <f>'მთავრ. ფონდი'!I112</f>
        <v>0</v>
      </c>
      <c r="BX112" s="7">
        <f>'პრეზ. ფონდი'!I112</f>
        <v>0</v>
      </c>
      <c r="BY112" s="7">
        <f>'დაზუსტ. ნაერთი'!H112</f>
        <v>4617500</v>
      </c>
      <c r="BZ112" s="7">
        <f>'დაზუსტ. ბიუჯ.'!H112</f>
        <v>4615000</v>
      </c>
      <c r="CA112" s="7">
        <f>'დაზუსტ. საკუთ.'!H112</f>
        <v>2500</v>
      </c>
    </row>
    <row r="113" spans="1:79" x14ac:dyDescent="0.25">
      <c r="A113" t="str">
        <f t="shared" si="22"/>
        <v>a</v>
      </c>
      <c r="B113" s="8"/>
      <c r="C113" s="9" t="s">
        <v>11</v>
      </c>
      <c r="D113" s="10">
        <f t="shared" si="23"/>
        <v>15200000</v>
      </c>
      <c r="E113" s="10">
        <f t="shared" si="24"/>
        <v>15200000</v>
      </c>
      <c r="F113" s="10">
        <f t="shared" si="25"/>
        <v>0</v>
      </c>
      <c r="G113" s="10">
        <f t="shared" si="25"/>
        <v>-17200</v>
      </c>
      <c r="H113" s="10">
        <f t="shared" si="25"/>
        <v>0</v>
      </c>
      <c r="I113" s="10">
        <f t="shared" si="25"/>
        <v>0</v>
      </c>
      <c r="J113" s="10">
        <f t="shared" si="19"/>
        <v>0</v>
      </c>
      <c r="K113" s="10">
        <f t="shared" si="19"/>
        <v>15182800</v>
      </c>
      <c r="L113" s="10">
        <f t="shared" si="19"/>
        <v>15182800</v>
      </c>
      <c r="M113" s="10">
        <f t="shared" si="19"/>
        <v>0</v>
      </c>
      <c r="O113" s="10">
        <f t="shared" si="26"/>
        <v>3800000</v>
      </c>
      <c r="P113" s="10">
        <f>'დამტკ. ბიუჯ.'!E113</f>
        <v>3800000</v>
      </c>
      <c r="Q113" s="10">
        <f>'დამტკ. საკუთ.'!E113</f>
        <v>0</v>
      </c>
      <c r="R113" s="10">
        <f>'ცვლილ. ბიუჯ.'!F113</f>
        <v>-6200</v>
      </c>
      <c r="S113" s="10">
        <f>'ცვლილ. საკუთ.'!F113</f>
        <v>0</v>
      </c>
      <c r="T113" s="10">
        <f>'მთავრ. ფონდი'!F113</f>
        <v>0</v>
      </c>
      <c r="U113" s="10">
        <f>'პრეზ. ფონდი'!F113</f>
        <v>0</v>
      </c>
      <c r="V113" s="10">
        <f>'დაზუსტ. ნაერთი'!E113</f>
        <v>3793800</v>
      </c>
      <c r="W113" s="10">
        <f>'დაზუსტ. ბიუჯ.'!E113</f>
        <v>3793800</v>
      </c>
      <c r="X113" s="10">
        <f>'დაზუსტ. საკუთ.'!E113</f>
        <v>0</v>
      </c>
      <c r="Z113" s="10">
        <f t="shared" si="27"/>
        <v>3800000</v>
      </c>
      <c r="AA113" s="10">
        <f>'დამტკ. ბიუჯ.'!F113</f>
        <v>3800000</v>
      </c>
      <c r="AB113" s="10">
        <f>'დამტკ. საკუთ.'!F113</f>
        <v>0</v>
      </c>
      <c r="AC113" s="10">
        <f>'ცვლილ. ბიუჯ.'!G113</f>
        <v>-11000</v>
      </c>
      <c r="AD113" s="10">
        <f>'ცვლილ. საკუთ.'!G113</f>
        <v>0</v>
      </c>
      <c r="AE113" s="10">
        <f>'მთავრ. ფონდი'!G113</f>
        <v>0</v>
      </c>
      <c r="AF113" s="10">
        <f>'პრეზ. ფონდი'!G113</f>
        <v>0</v>
      </c>
      <c r="AG113" s="10">
        <f>'დაზუსტ. ნაერთი'!F113</f>
        <v>3789000</v>
      </c>
      <c r="AH113" s="10">
        <f>'დაზუსტ. ბიუჯ.'!F113</f>
        <v>3789000</v>
      </c>
      <c r="AI113" s="10">
        <f>'დაზუსტ. საკუთ.'!F113</f>
        <v>0</v>
      </c>
      <c r="AK113" s="10">
        <f t="shared" si="28"/>
        <v>7600000</v>
      </c>
      <c r="AL113" s="10">
        <f t="shared" si="29"/>
        <v>7600000</v>
      </c>
      <c r="AM113" s="10">
        <f t="shared" si="30"/>
        <v>0</v>
      </c>
      <c r="AN113" s="10">
        <f t="shared" si="30"/>
        <v>-17200</v>
      </c>
      <c r="AO113" s="10">
        <f t="shared" si="30"/>
        <v>0</v>
      </c>
      <c r="AP113" s="10">
        <f t="shared" si="30"/>
        <v>0</v>
      </c>
      <c r="AQ113" s="10">
        <f t="shared" si="20"/>
        <v>0</v>
      </c>
      <c r="AR113" s="10">
        <f t="shared" si="20"/>
        <v>7582800</v>
      </c>
      <c r="AS113" s="10">
        <f t="shared" si="20"/>
        <v>7582800</v>
      </c>
      <c r="AT113" s="10">
        <f t="shared" si="20"/>
        <v>0</v>
      </c>
      <c r="AV113" s="10">
        <f t="shared" si="31"/>
        <v>3800000</v>
      </c>
      <c r="AW113" s="10">
        <f>'დამტკ. ბიუჯ.'!G113</f>
        <v>3800000</v>
      </c>
      <c r="AX113" s="10">
        <f>'დამტკ. საკუთ.'!G113</f>
        <v>0</v>
      </c>
      <c r="AY113" s="10">
        <f>'ცვლილ. ბიუჯ.'!H113</f>
        <v>0</v>
      </c>
      <c r="AZ113" s="10">
        <f>'ცვლილ. საკუთ.'!H113</f>
        <v>0</v>
      </c>
      <c r="BA113" s="10">
        <f>'მთავრ. ფონდი'!H113</f>
        <v>0</v>
      </c>
      <c r="BB113" s="10">
        <f>'პრეზ. ფონდი'!H113</f>
        <v>0</v>
      </c>
      <c r="BC113" s="10">
        <f>'დაზუსტ. ნაერთი'!G113</f>
        <v>3800000</v>
      </c>
      <c r="BD113" s="10">
        <f>'დაზუსტ. ბიუჯ.'!G113</f>
        <v>3800000</v>
      </c>
      <c r="BE113" s="10">
        <f>'დაზუსტ. საკუთ.'!G113</f>
        <v>0</v>
      </c>
      <c r="BG113" s="10">
        <f t="shared" si="32"/>
        <v>11400000</v>
      </c>
      <c r="BH113" s="10">
        <f t="shared" si="32"/>
        <v>11400000</v>
      </c>
      <c r="BI113" s="10">
        <f t="shared" si="32"/>
        <v>0</v>
      </c>
      <c r="BJ113" s="10">
        <f t="shared" si="32"/>
        <v>-17200</v>
      </c>
      <c r="BK113" s="10">
        <f t="shared" si="21"/>
        <v>0</v>
      </c>
      <c r="BL113" s="10">
        <f t="shared" si="21"/>
        <v>0</v>
      </c>
      <c r="BM113" s="10">
        <f t="shared" si="21"/>
        <v>0</v>
      </c>
      <c r="BN113" s="10">
        <f t="shared" si="21"/>
        <v>11382800</v>
      </c>
      <c r="BO113" s="10">
        <f t="shared" si="34"/>
        <v>11382800</v>
      </c>
      <c r="BP113" s="10">
        <f t="shared" si="34"/>
        <v>0</v>
      </c>
      <c r="BR113" s="10">
        <f t="shared" si="33"/>
        <v>3800000</v>
      </c>
      <c r="BS113" s="10">
        <f>'დამტკ. ბიუჯ.'!H113</f>
        <v>3800000</v>
      </c>
      <c r="BT113" s="10">
        <f>'დამტკ. საკუთ.'!H113</f>
        <v>0</v>
      </c>
      <c r="BU113" s="10">
        <f>'ცვლილ. ბიუჯ.'!I113</f>
        <v>0</v>
      </c>
      <c r="BV113" s="10">
        <f>'ცვლილ. საკუთ.'!I113</f>
        <v>0</v>
      </c>
      <c r="BW113" s="10">
        <f>'მთავრ. ფონდი'!I113</f>
        <v>0</v>
      </c>
      <c r="BX113" s="10">
        <f>'პრეზ. ფონდი'!I113</f>
        <v>0</v>
      </c>
      <c r="BY113" s="10">
        <f>'დაზუსტ. ნაერთი'!H113</f>
        <v>3800000</v>
      </c>
      <c r="BZ113" s="10">
        <f>'დაზუსტ. ბიუჯ.'!H113</f>
        <v>3800000</v>
      </c>
      <c r="CA113" s="10">
        <f>'დაზუსტ. საკუთ.'!H113</f>
        <v>0</v>
      </c>
    </row>
    <row r="114" spans="1:79" x14ac:dyDescent="0.25">
      <c r="A114" t="str">
        <f t="shared" si="22"/>
        <v>a</v>
      </c>
      <c r="B114" s="8"/>
      <c r="C114" s="9" t="s">
        <v>12</v>
      </c>
      <c r="D114" s="10">
        <f t="shared" si="23"/>
        <v>3808000</v>
      </c>
      <c r="E114" s="10">
        <f t="shared" si="24"/>
        <v>3800000</v>
      </c>
      <c r="F114" s="10">
        <f t="shared" si="25"/>
        <v>8000</v>
      </c>
      <c r="G114" s="10">
        <f t="shared" si="25"/>
        <v>-142800</v>
      </c>
      <c r="H114" s="10">
        <f t="shared" si="25"/>
        <v>0</v>
      </c>
      <c r="I114" s="10">
        <f t="shared" si="25"/>
        <v>0</v>
      </c>
      <c r="J114" s="10">
        <f t="shared" si="19"/>
        <v>0</v>
      </c>
      <c r="K114" s="10">
        <f t="shared" si="19"/>
        <v>3665200</v>
      </c>
      <c r="L114" s="10">
        <f t="shared" si="19"/>
        <v>3657200</v>
      </c>
      <c r="M114" s="10">
        <f t="shared" si="19"/>
        <v>8000</v>
      </c>
      <c r="O114" s="10">
        <f t="shared" si="26"/>
        <v>1002500</v>
      </c>
      <c r="P114" s="10">
        <f>'დამტკ. ბიუჯ.'!E114</f>
        <v>1000000</v>
      </c>
      <c r="Q114" s="10">
        <f>'დამტკ. საკუთ.'!E114</f>
        <v>2500</v>
      </c>
      <c r="R114" s="10">
        <f>'ცვლილ. ბიუჯ.'!F114</f>
        <v>-115800</v>
      </c>
      <c r="S114" s="10">
        <f>'ცვლილ. საკუთ.'!F114</f>
        <v>0</v>
      </c>
      <c r="T114" s="10">
        <f>'მთავრ. ფონდი'!F114</f>
        <v>0</v>
      </c>
      <c r="U114" s="10">
        <f>'პრეზ. ფონდი'!F114</f>
        <v>0</v>
      </c>
      <c r="V114" s="10">
        <f>'დაზუსტ. ნაერთი'!E114</f>
        <v>886700</v>
      </c>
      <c r="W114" s="10">
        <f>'დაზუსტ. ბიუჯ.'!E114</f>
        <v>884200</v>
      </c>
      <c r="X114" s="10">
        <f>'დაზუსტ. საკუთ.'!E114</f>
        <v>2500</v>
      </c>
      <c r="Z114" s="10">
        <f t="shared" si="27"/>
        <v>1001500</v>
      </c>
      <c r="AA114" s="10">
        <f>'დამტკ. ბიუჯ.'!F114</f>
        <v>1000000</v>
      </c>
      <c r="AB114" s="10">
        <f>'დამტკ. საკუთ.'!F114</f>
        <v>1500</v>
      </c>
      <c r="AC114" s="10">
        <f>'ცვლილ. ბიუჯ.'!G114</f>
        <v>-37000</v>
      </c>
      <c r="AD114" s="10">
        <f>'ცვლილ. საკუთ.'!G114</f>
        <v>0</v>
      </c>
      <c r="AE114" s="10">
        <f>'მთავრ. ფონდი'!G114</f>
        <v>0</v>
      </c>
      <c r="AF114" s="10">
        <f>'პრეზ. ფონდი'!G114</f>
        <v>0</v>
      </c>
      <c r="AG114" s="10">
        <f>'დაზუსტ. ნაერთი'!F114</f>
        <v>964500</v>
      </c>
      <c r="AH114" s="10">
        <f>'დაზუსტ. ბიუჯ.'!F114</f>
        <v>963000</v>
      </c>
      <c r="AI114" s="10">
        <f>'დაზუსტ. საკუთ.'!F114</f>
        <v>1500</v>
      </c>
      <c r="AK114" s="10">
        <f t="shared" si="28"/>
        <v>2004000</v>
      </c>
      <c r="AL114" s="10">
        <f t="shared" si="29"/>
        <v>2000000</v>
      </c>
      <c r="AM114" s="10">
        <f t="shared" si="30"/>
        <v>4000</v>
      </c>
      <c r="AN114" s="10">
        <f t="shared" si="30"/>
        <v>-152800</v>
      </c>
      <c r="AO114" s="10">
        <f t="shared" si="30"/>
        <v>0</v>
      </c>
      <c r="AP114" s="10">
        <f t="shared" si="30"/>
        <v>0</v>
      </c>
      <c r="AQ114" s="10">
        <f t="shared" si="20"/>
        <v>0</v>
      </c>
      <c r="AR114" s="10">
        <f t="shared" si="20"/>
        <v>1851200</v>
      </c>
      <c r="AS114" s="10">
        <f t="shared" si="20"/>
        <v>1847200</v>
      </c>
      <c r="AT114" s="10">
        <f t="shared" si="20"/>
        <v>4000</v>
      </c>
      <c r="AV114" s="10">
        <f t="shared" si="31"/>
        <v>1001500</v>
      </c>
      <c r="AW114" s="10">
        <f>'დამტკ. ბიუჯ.'!G114</f>
        <v>1000000</v>
      </c>
      <c r="AX114" s="10">
        <f>'დამტკ. საკუთ.'!G114</f>
        <v>1500</v>
      </c>
      <c r="AY114" s="10">
        <f>'ცვლილ. ბიუჯ.'!H114</f>
        <v>5000</v>
      </c>
      <c r="AZ114" s="10">
        <f>'ცვლილ. საკუთ.'!H114</f>
        <v>0</v>
      </c>
      <c r="BA114" s="10">
        <f>'მთავრ. ფონდი'!H114</f>
        <v>0</v>
      </c>
      <c r="BB114" s="10">
        <f>'პრეზ. ფონდი'!H114</f>
        <v>0</v>
      </c>
      <c r="BC114" s="10">
        <f>'დაზუსტ. ნაერთი'!G114</f>
        <v>1006500</v>
      </c>
      <c r="BD114" s="10">
        <f>'დაზუსტ. ბიუჯ.'!G114</f>
        <v>1005000</v>
      </c>
      <c r="BE114" s="10">
        <f>'დაზუსტ. საკუთ.'!G114</f>
        <v>1500</v>
      </c>
      <c r="BG114" s="10">
        <f t="shared" si="32"/>
        <v>3005500</v>
      </c>
      <c r="BH114" s="10">
        <f t="shared" si="32"/>
        <v>3000000</v>
      </c>
      <c r="BI114" s="10">
        <f t="shared" si="32"/>
        <v>5500</v>
      </c>
      <c r="BJ114" s="10">
        <f t="shared" si="32"/>
        <v>-147800</v>
      </c>
      <c r="BK114" s="10">
        <f t="shared" si="21"/>
        <v>0</v>
      </c>
      <c r="BL114" s="10">
        <f t="shared" si="21"/>
        <v>0</v>
      </c>
      <c r="BM114" s="10">
        <f t="shared" si="21"/>
        <v>0</v>
      </c>
      <c r="BN114" s="10">
        <f t="shared" si="21"/>
        <v>2857700</v>
      </c>
      <c r="BO114" s="10">
        <f t="shared" si="34"/>
        <v>2852200</v>
      </c>
      <c r="BP114" s="10">
        <f t="shared" si="34"/>
        <v>5500</v>
      </c>
      <c r="BR114" s="10">
        <f t="shared" si="33"/>
        <v>802500</v>
      </c>
      <c r="BS114" s="10">
        <f>'დამტკ. ბიუჯ.'!H114</f>
        <v>800000</v>
      </c>
      <c r="BT114" s="10">
        <f>'დამტკ. საკუთ.'!H114</f>
        <v>2500</v>
      </c>
      <c r="BU114" s="10">
        <f>'ცვლილ. ბიუჯ.'!I114</f>
        <v>5000</v>
      </c>
      <c r="BV114" s="10">
        <f>'ცვლილ. საკუთ.'!I114</f>
        <v>0</v>
      </c>
      <c r="BW114" s="10">
        <f>'მთავრ. ფონდი'!I114</f>
        <v>0</v>
      </c>
      <c r="BX114" s="10">
        <f>'პრეზ. ფონდი'!I114</f>
        <v>0</v>
      </c>
      <c r="BY114" s="10">
        <f>'დაზუსტ. ნაერთი'!H114</f>
        <v>807500</v>
      </c>
      <c r="BZ114" s="10">
        <f>'დაზუსტ. ბიუჯ.'!H114</f>
        <v>805000</v>
      </c>
      <c r="CA114" s="10">
        <f>'დაზუსტ. საკუთ.'!H114</f>
        <v>2500</v>
      </c>
    </row>
    <row r="115" spans="1:79" x14ac:dyDescent="0.25">
      <c r="A115" t="str">
        <f t="shared" si="22"/>
        <v>b</v>
      </c>
      <c r="B115" s="8"/>
      <c r="C115" s="9" t="s">
        <v>13</v>
      </c>
      <c r="D115" s="10">
        <f t="shared" si="23"/>
        <v>0</v>
      </c>
      <c r="E115" s="10">
        <f t="shared" si="24"/>
        <v>0</v>
      </c>
      <c r="F115" s="10">
        <f t="shared" si="25"/>
        <v>0</v>
      </c>
      <c r="G115" s="10">
        <f t="shared" si="25"/>
        <v>0</v>
      </c>
      <c r="H115" s="10">
        <f t="shared" si="25"/>
        <v>0</v>
      </c>
      <c r="I115" s="10">
        <f t="shared" si="25"/>
        <v>0</v>
      </c>
      <c r="J115" s="10">
        <f t="shared" si="19"/>
        <v>0</v>
      </c>
      <c r="K115" s="10">
        <f t="shared" si="19"/>
        <v>0</v>
      </c>
      <c r="L115" s="10">
        <f t="shared" si="19"/>
        <v>0</v>
      </c>
      <c r="M115" s="10">
        <f t="shared" si="19"/>
        <v>0</v>
      </c>
      <c r="O115" s="10">
        <f t="shared" si="26"/>
        <v>0</v>
      </c>
      <c r="P115" s="10">
        <f>'დამტკ. ბიუჯ.'!E115</f>
        <v>0</v>
      </c>
      <c r="Q115" s="10">
        <f>'დამტკ. საკუთ.'!E115</f>
        <v>0</v>
      </c>
      <c r="R115" s="10">
        <f>'ცვლილ. ბიუჯ.'!F115</f>
        <v>0</v>
      </c>
      <c r="S115" s="10">
        <f>'ცვლილ. საკუთ.'!F115</f>
        <v>0</v>
      </c>
      <c r="T115" s="10">
        <f>'მთავრ. ფონდი'!F115</f>
        <v>0</v>
      </c>
      <c r="U115" s="10">
        <f>'პრეზ. ფონდი'!F115</f>
        <v>0</v>
      </c>
      <c r="V115" s="10">
        <f>'დაზუსტ. ნაერთი'!E115</f>
        <v>0</v>
      </c>
      <c r="W115" s="10">
        <f>'დაზუსტ. ბიუჯ.'!E115</f>
        <v>0</v>
      </c>
      <c r="X115" s="10">
        <f>'დაზუსტ. საკუთ.'!E115</f>
        <v>0</v>
      </c>
      <c r="Z115" s="10">
        <f t="shared" si="27"/>
        <v>0</v>
      </c>
      <c r="AA115" s="10">
        <f>'დამტკ. ბიუჯ.'!F115</f>
        <v>0</v>
      </c>
      <c r="AB115" s="10">
        <f>'დამტკ. საკუთ.'!F115</f>
        <v>0</v>
      </c>
      <c r="AC115" s="10">
        <f>'ცვლილ. ბიუჯ.'!G115</f>
        <v>0</v>
      </c>
      <c r="AD115" s="10">
        <f>'ცვლილ. საკუთ.'!G115</f>
        <v>0</v>
      </c>
      <c r="AE115" s="10">
        <f>'მთავრ. ფონდი'!G115</f>
        <v>0</v>
      </c>
      <c r="AF115" s="10">
        <f>'პრეზ. ფონდი'!G115</f>
        <v>0</v>
      </c>
      <c r="AG115" s="10">
        <f>'დაზუსტ. ნაერთი'!F115</f>
        <v>0</v>
      </c>
      <c r="AH115" s="10">
        <f>'დაზუსტ. ბიუჯ.'!F115</f>
        <v>0</v>
      </c>
      <c r="AI115" s="10">
        <f>'დაზუსტ. საკუთ.'!F115</f>
        <v>0</v>
      </c>
      <c r="AK115" s="10">
        <f t="shared" si="28"/>
        <v>0</v>
      </c>
      <c r="AL115" s="10">
        <f t="shared" si="29"/>
        <v>0</v>
      </c>
      <c r="AM115" s="10">
        <f t="shared" si="30"/>
        <v>0</v>
      </c>
      <c r="AN115" s="10">
        <f t="shared" si="30"/>
        <v>0</v>
      </c>
      <c r="AO115" s="10">
        <f t="shared" si="30"/>
        <v>0</v>
      </c>
      <c r="AP115" s="10">
        <f t="shared" si="30"/>
        <v>0</v>
      </c>
      <c r="AQ115" s="10">
        <f t="shared" si="20"/>
        <v>0</v>
      </c>
      <c r="AR115" s="10">
        <f t="shared" si="20"/>
        <v>0</v>
      </c>
      <c r="AS115" s="10">
        <f t="shared" si="20"/>
        <v>0</v>
      </c>
      <c r="AT115" s="10">
        <f t="shared" si="20"/>
        <v>0</v>
      </c>
      <c r="AV115" s="10">
        <f t="shared" si="31"/>
        <v>0</v>
      </c>
      <c r="AW115" s="10">
        <f>'დამტკ. ბიუჯ.'!G115</f>
        <v>0</v>
      </c>
      <c r="AX115" s="10">
        <f>'დამტკ. საკუთ.'!G115</f>
        <v>0</v>
      </c>
      <c r="AY115" s="10">
        <f>'ცვლილ. ბიუჯ.'!H115</f>
        <v>0</v>
      </c>
      <c r="AZ115" s="10">
        <f>'ცვლილ. საკუთ.'!H115</f>
        <v>0</v>
      </c>
      <c r="BA115" s="10">
        <f>'მთავრ. ფონდი'!H115</f>
        <v>0</v>
      </c>
      <c r="BB115" s="10">
        <f>'პრეზ. ფონდი'!H115</f>
        <v>0</v>
      </c>
      <c r="BC115" s="10">
        <f>'დაზუსტ. ნაერთი'!G115</f>
        <v>0</v>
      </c>
      <c r="BD115" s="10">
        <f>'დაზუსტ. ბიუჯ.'!G115</f>
        <v>0</v>
      </c>
      <c r="BE115" s="10">
        <f>'დაზუსტ. საკუთ.'!G115</f>
        <v>0</v>
      </c>
      <c r="BG115" s="10">
        <f t="shared" si="32"/>
        <v>0</v>
      </c>
      <c r="BH115" s="10">
        <f t="shared" si="32"/>
        <v>0</v>
      </c>
      <c r="BI115" s="10">
        <f t="shared" si="32"/>
        <v>0</v>
      </c>
      <c r="BJ115" s="10">
        <f t="shared" si="32"/>
        <v>0</v>
      </c>
      <c r="BK115" s="10">
        <f t="shared" si="21"/>
        <v>0</v>
      </c>
      <c r="BL115" s="10">
        <f t="shared" si="21"/>
        <v>0</v>
      </c>
      <c r="BM115" s="10">
        <f t="shared" si="21"/>
        <v>0</v>
      </c>
      <c r="BN115" s="10">
        <f t="shared" si="21"/>
        <v>0</v>
      </c>
      <c r="BO115" s="10">
        <f t="shared" si="34"/>
        <v>0</v>
      </c>
      <c r="BP115" s="10">
        <f t="shared" si="34"/>
        <v>0</v>
      </c>
      <c r="BR115" s="10">
        <f t="shared" si="33"/>
        <v>0</v>
      </c>
      <c r="BS115" s="10">
        <f>'დამტკ. ბიუჯ.'!H115</f>
        <v>0</v>
      </c>
      <c r="BT115" s="10">
        <f>'დამტკ. საკუთ.'!H115</f>
        <v>0</v>
      </c>
      <c r="BU115" s="10">
        <f>'ცვლილ. ბიუჯ.'!I115</f>
        <v>0</v>
      </c>
      <c r="BV115" s="10">
        <f>'ცვლილ. საკუთ.'!I115</f>
        <v>0</v>
      </c>
      <c r="BW115" s="10">
        <f>'მთავრ. ფონდი'!I115</f>
        <v>0</v>
      </c>
      <c r="BX115" s="10">
        <f>'პრეზ. ფონდი'!I115</f>
        <v>0</v>
      </c>
      <c r="BY115" s="10">
        <f>'დაზუსტ. ნაერთი'!H115</f>
        <v>0</v>
      </c>
      <c r="BZ115" s="10">
        <f>'დაზუსტ. ბიუჯ.'!H115</f>
        <v>0</v>
      </c>
      <c r="CA115" s="10">
        <f>'დაზუსტ. საკუთ.'!H115</f>
        <v>0</v>
      </c>
    </row>
    <row r="116" spans="1:79" x14ac:dyDescent="0.25">
      <c r="A116" t="str">
        <f t="shared" si="22"/>
        <v>b</v>
      </c>
      <c r="B116" s="8"/>
      <c r="C116" s="9" t="s">
        <v>14</v>
      </c>
      <c r="D116" s="10">
        <f t="shared" si="23"/>
        <v>0</v>
      </c>
      <c r="E116" s="10">
        <f t="shared" si="24"/>
        <v>0</v>
      </c>
      <c r="F116" s="10">
        <f t="shared" si="25"/>
        <v>0</v>
      </c>
      <c r="G116" s="10">
        <f t="shared" si="25"/>
        <v>0</v>
      </c>
      <c r="H116" s="10">
        <f t="shared" si="25"/>
        <v>0</v>
      </c>
      <c r="I116" s="10">
        <f t="shared" si="25"/>
        <v>0</v>
      </c>
      <c r="J116" s="10">
        <f t="shared" si="19"/>
        <v>0</v>
      </c>
      <c r="K116" s="10">
        <f t="shared" si="19"/>
        <v>0</v>
      </c>
      <c r="L116" s="10">
        <f t="shared" si="19"/>
        <v>0</v>
      </c>
      <c r="M116" s="10">
        <f t="shared" si="19"/>
        <v>0</v>
      </c>
      <c r="O116" s="10">
        <f t="shared" si="26"/>
        <v>0</v>
      </c>
      <c r="P116" s="10">
        <f>'დამტკ. ბიუჯ.'!E116</f>
        <v>0</v>
      </c>
      <c r="Q116" s="10">
        <f>'დამტკ. საკუთ.'!E116</f>
        <v>0</v>
      </c>
      <c r="R116" s="10">
        <f>'ცვლილ. ბიუჯ.'!F116</f>
        <v>0</v>
      </c>
      <c r="S116" s="10">
        <f>'ცვლილ. საკუთ.'!F116</f>
        <v>0</v>
      </c>
      <c r="T116" s="10">
        <f>'მთავრ. ფონდი'!F116</f>
        <v>0</v>
      </c>
      <c r="U116" s="10">
        <f>'პრეზ. ფონდი'!F116</f>
        <v>0</v>
      </c>
      <c r="V116" s="10">
        <f>'დაზუსტ. ნაერთი'!E116</f>
        <v>0</v>
      </c>
      <c r="W116" s="10">
        <f>'დაზუსტ. ბიუჯ.'!E116</f>
        <v>0</v>
      </c>
      <c r="X116" s="10">
        <f>'დაზუსტ. საკუთ.'!E116</f>
        <v>0</v>
      </c>
      <c r="Z116" s="10">
        <f t="shared" si="27"/>
        <v>0</v>
      </c>
      <c r="AA116" s="10">
        <f>'დამტკ. ბიუჯ.'!F116</f>
        <v>0</v>
      </c>
      <c r="AB116" s="10">
        <f>'დამტკ. საკუთ.'!F116</f>
        <v>0</v>
      </c>
      <c r="AC116" s="10">
        <f>'ცვლილ. ბიუჯ.'!G116</f>
        <v>0</v>
      </c>
      <c r="AD116" s="10">
        <f>'ცვლილ. საკუთ.'!G116</f>
        <v>0</v>
      </c>
      <c r="AE116" s="10">
        <f>'მთავრ. ფონდი'!G116</f>
        <v>0</v>
      </c>
      <c r="AF116" s="10">
        <f>'პრეზ. ფონდი'!G116</f>
        <v>0</v>
      </c>
      <c r="AG116" s="10">
        <f>'დაზუსტ. ნაერთი'!F116</f>
        <v>0</v>
      </c>
      <c r="AH116" s="10">
        <f>'დაზუსტ. ბიუჯ.'!F116</f>
        <v>0</v>
      </c>
      <c r="AI116" s="10">
        <f>'დაზუსტ. საკუთ.'!F116</f>
        <v>0</v>
      </c>
      <c r="AK116" s="10">
        <f t="shared" si="28"/>
        <v>0</v>
      </c>
      <c r="AL116" s="10">
        <f t="shared" si="29"/>
        <v>0</v>
      </c>
      <c r="AM116" s="10">
        <f t="shared" si="30"/>
        <v>0</v>
      </c>
      <c r="AN116" s="10">
        <f t="shared" si="30"/>
        <v>0</v>
      </c>
      <c r="AO116" s="10">
        <f t="shared" si="30"/>
        <v>0</v>
      </c>
      <c r="AP116" s="10">
        <f t="shared" si="30"/>
        <v>0</v>
      </c>
      <c r="AQ116" s="10">
        <f t="shared" si="20"/>
        <v>0</v>
      </c>
      <c r="AR116" s="10">
        <f t="shared" si="20"/>
        <v>0</v>
      </c>
      <c r="AS116" s="10">
        <f t="shared" si="20"/>
        <v>0</v>
      </c>
      <c r="AT116" s="10">
        <f t="shared" si="20"/>
        <v>0</v>
      </c>
      <c r="AV116" s="10">
        <f t="shared" si="31"/>
        <v>0</v>
      </c>
      <c r="AW116" s="10">
        <f>'დამტკ. ბიუჯ.'!G116</f>
        <v>0</v>
      </c>
      <c r="AX116" s="10">
        <f>'დამტკ. საკუთ.'!G116</f>
        <v>0</v>
      </c>
      <c r="AY116" s="10">
        <f>'ცვლილ. ბიუჯ.'!H116</f>
        <v>0</v>
      </c>
      <c r="AZ116" s="10">
        <f>'ცვლილ. საკუთ.'!H116</f>
        <v>0</v>
      </c>
      <c r="BA116" s="10">
        <f>'მთავრ. ფონდი'!H116</f>
        <v>0</v>
      </c>
      <c r="BB116" s="10">
        <f>'პრეზ. ფონდი'!H116</f>
        <v>0</v>
      </c>
      <c r="BC116" s="10">
        <f>'დაზუსტ. ნაერთი'!G116</f>
        <v>0</v>
      </c>
      <c r="BD116" s="10">
        <f>'დაზუსტ. ბიუჯ.'!G116</f>
        <v>0</v>
      </c>
      <c r="BE116" s="10">
        <f>'დაზუსტ. საკუთ.'!G116</f>
        <v>0</v>
      </c>
      <c r="BG116" s="10">
        <f t="shared" si="32"/>
        <v>0</v>
      </c>
      <c r="BH116" s="10">
        <f t="shared" si="32"/>
        <v>0</v>
      </c>
      <c r="BI116" s="10">
        <f t="shared" si="32"/>
        <v>0</v>
      </c>
      <c r="BJ116" s="10">
        <f t="shared" si="32"/>
        <v>0</v>
      </c>
      <c r="BK116" s="10">
        <f t="shared" si="21"/>
        <v>0</v>
      </c>
      <c r="BL116" s="10">
        <f t="shared" si="21"/>
        <v>0</v>
      </c>
      <c r="BM116" s="10">
        <f t="shared" si="21"/>
        <v>0</v>
      </c>
      <c r="BN116" s="10">
        <f t="shared" si="21"/>
        <v>0</v>
      </c>
      <c r="BO116" s="10">
        <f t="shared" si="34"/>
        <v>0</v>
      </c>
      <c r="BP116" s="10">
        <f t="shared" si="34"/>
        <v>0</v>
      </c>
      <c r="BR116" s="10">
        <f t="shared" si="33"/>
        <v>0</v>
      </c>
      <c r="BS116" s="10">
        <f>'დამტკ. ბიუჯ.'!H116</f>
        <v>0</v>
      </c>
      <c r="BT116" s="10">
        <f>'დამტკ. საკუთ.'!H116</f>
        <v>0</v>
      </c>
      <c r="BU116" s="10">
        <f>'ცვლილ. ბიუჯ.'!I116</f>
        <v>0</v>
      </c>
      <c r="BV116" s="10">
        <f>'ცვლილ. საკუთ.'!I116</f>
        <v>0</v>
      </c>
      <c r="BW116" s="10">
        <f>'მთავრ. ფონდი'!I116</f>
        <v>0</v>
      </c>
      <c r="BX116" s="10">
        <f>'პრეზ. ფონდი'!I116</f>
        <v>0</v>
      </c>
      <c r="BY116" s="10">
        <f>'დაზუსტ. ნაერთი'!H116</f>
        <v>0</v>
      </c>
      <c r="BZ116" s="10">
        <f>'დაზუსტ. ბიუჯ.'!H116</f>
        <v>0</v>
      </c>
      <c r="CA116" s="10">
        <f>'დაზუსტ. საკუთ.'!H116</f>
        <v>0</v>
      </c>
    </row>
    <row r="117" spans="1:79" x14ac:dyDescent="0.25">
      <c r="A117" t="str">
        <f t="shared" si="22"/>
        <v>a</v>
      </c>
      <c r="B117" s="8"/>
      <c r="C117" s="9" t="s">
        <v>15</v>
      </c>
      <c r="D117" s="10">
        <f t="shared" si="23"/>
        <v>3000</v>
      </c>
      <c r="E117" s="10">
        <f t="shared" si="24"/>
        <v>3000</v>
      </c>
      <c r="F117" s="10">
        <f t="shared" si="25"/>
        <v>0</v>
      </c>
      <c r="G117" s="10">
        <f t="shared" si="25"/>
        <v>46800</v>
      </c>
      <c r="H117" s="10">
        <f t="shared" si="25"/>
        <v>0</v>
      </c>
      <c r="I117" s="10">
        <f t="shared" si="25"/>
        <v>0</v>
      </c>
      <c r="J117" s="10">
        <f t="shared" si="19"/>
        <v>0</v>
      </c>
      <c r="K117" s="10">
        <f t="shared" si="19"/>
        <v>49800</v>
      </c>
      <c r="L117" s="10">
        <f t="shared" si="19"/>
        <v>49800</v>
      </c>
      <c r="M117" s="10">
        <f t="shared" si="19"/>
        <v>0</v>
      </c>
      <c r="O117" s="10">
        <f t="shared" si="26"/>
        <v>0</v>
      </c>
      <c r="P117" s="10">
        <f>'დამტკ. ბიუჯ.'!E117</f>
        <v>0</v>
      </c>
      <c r="Q117" s="10">
        <f>'დამტკ. საკუთ.'!E117</f>
        <v>0</v>
      </c>
      <c r="R117" s="10">
        <f>'ცვლილ. ბიუჯ.'!F117</f>
        <v>46800</v>
      </c>
      <c r="S117" s="10">
        <f>'ცვლილ. საკუთ.'!F117</f>
        <v>0</v>
      </c>
      <c r="T117" s="10">
        <f>'მთავრ. ფონდი'!F117</f>
        <v>0</v>
      </c>
      <c r="U117" s="10">
        <f>'პრეზ. ფონდი'!F117</f>
        <v>0</v>
      </c>
      <c r="V117" s="10">
        <f>'დაზუსტ. ნაერთი'!E117</f>
        <v>46800</v>
      </c>
      <c r="W117" s="10">
        <f>'დაზუსტ. ბიუჯ.'!E117</f>
        <v>46800</v>
      </c>
      <c r="X117" s="10">
        <f>'დაზუსტ. საკუთ.'!E117</f>
        <v>0</v>
      </c>
      <c r="Z117" s="10">
        <f t="shared" si="27"/>
        <v>0</v>
      </c>
      <c r="AA117" s="10">
        <f>'დამტკ. ბიუჯ.'!F117</f>
        <v>0</v>
      </c>
      <c r="AB117" s="10">
        <f>'დამტკ. საკუთ.'!F117</f>
        <v>0</v>
      </c>
      <c r="AC117" s="10">
        <f>'ცვლილ. ბიუჯ.'!G117</f>
        <v>0</v>
      </c>
      <c r="AD117" s="10">
        <f>'ცვლილ. საკუთ.'!G117</f>
        <v>0</v>
      </c>
      <c r="AE117" s="10">
        <f>'მთავრ. ფონდი'!G117</f>
        <v>0</v>
      </c>
      <c r="AF117" s="10">
        <f>'პრეზ. ფონდი'!G117</f>
        <v>0</v>
      </c>
      <c r="AG117" s="10">
        <f>'დაზუსტ. ნაერთი'!F117</f>
        <v>0</v>
      </c>
      <c r="AH117" s="10">
        <f>'დაზუსტ. ბიუჯ.'!F117</f>
        <v>0</v>
      </c>
      <c r="AI117" s="10">
        <f>'დაზუსტ. საკუთ.'!F117</f>
        <v>0</v>
      </c>
      <c r="AK117" s="10">
        <f t="shared" si="28"/>
        <v>0</v>
      </c>
      <c r="AL117" s="10">
        <f t="shared" si="29"/>
        <v>0</v>
      </c>
      <c r="AM117" s="10">
        <f t="shared" si="30"/>
        <v>0</v>
      </c>
      <c r="AN117" s="10">
        <f t="shared" si="30"/>
        <v>46800</v>
      </c>
      <c r="AO117" s="10">
        <f t="shared" si="30"/>
        <v>0</v>
      </c>
      <c r="AP117" s="10">
        <f t="shared" si="30"/>
        <v>0</v>
      </c>
      <c r="AQ117" s="10">
        <f t="shared" si="20"/>
        <v>0</v>
      </c>
      <c r="AR117" s="10">
        <f t="shared" si="20"/>
        <v>46800</v>
      </c>
      <c r="AS117" s="10">
        <f t="shared" si="20"/>
        <v>46800</v>
      </c>
      <c r="AT117" s="10">
        <f t="shared" si="20"/>
        <v>0</v>
      </c>
      <c r="AV117" s="10">
        <f t="shared" si="31"/>
        <v>3000</v>
      </c>
      <c r="AW117" s="10">
        <f>'დამტკ. ბიუჯ.'!G117</f>
        <v>3000</v>
      </c>
      <c r="AX117" s="10">
        <f>'დამტკ. საკუთ.'!G117</f>
        <v>0</v>
      </c>
      <c r="AY117" s="10">
        <f>'ცვლილ. ბიუჯ.'!H117</f>
        <v>0</v>
      </c>
      <c r="AZ117" s="10">
        <f>'ცვლილ. საკუთ.'!H117</f>
        <v>0</v>
      </c>
      <c r="BA117" s="10">
        <f>'მთავრ. ფონდი'!H117</f>
        <v>0</v>
      </c>
      <c r="BB117" s="10">
        <f>'პრეზ. ფონდი'!H117</f>
        <v>0</v>
      </c>
      <c r="BC117" s="10">
        <f>'დაზუსტ. ნაერთი'!G117</f>
        <v>3000</v>
      </c>
      <c r="BD117" s="10">
        <f>'დაზუსტ. ბიუჯ.'!G117</f>
        <v>3000</v>
      </c>
      <c r="BE117" s="10">
        <f>'დაზუსტ. საკუთ.'!G117</f>
        <v>0</v>
      </c>
      <c r="BG117" s="10">
        <f t="shared" si="32"/>
        <v>3000</v>
      </c>
      <c r="BH117" s="10">
        <f t="shared" si="32"/>
        <v>3000</v>
      </c>
      <c r="BI117" s="10">
        <f t="shared" si="32"/>
        <v>0</v>
      </c>
      <c r="BJ117" s="10">
        <f t="shared" si="32"/>
        <v>46800</v>
      </c>
      <c r="BK117" s="10">
        <f t="shared" si="21"/>
        <v>0</v>
      </c>
      <c r="BL117" s="10">
        <f t="shared" si="21"/>
        <v>0</v>
      </c>
      <c r="BM117" s="10">
        <f t="shared" si="21"/>
        <v>0</v>
      </c>
      <c r="BN117" s="10">
        <f t="shared" si="21"/>
        <v>49800</v>
      </c>
      <c r="BO117" s="10">
        <f t="shared" si="34"/>
        <v>49800</v>
      </c>
      <c r="BP117" s="10">
        <f t="shared" si="34"/>
        <v>0</v>
      </c>
      <c r="BR117" s="10">
        <f t="shared" si="33"/>
        <v>0</v>
      </c>
      <c r="BS117" s="10">
        <f>'დამტკ. ბიუჯ.'!H117</f>
        <v>0</v>
      </c>
      <c r="BT117" s="10">
        <f>'დამტკ. საკუთ.'!H117</f>
        <v>0</v>
      </c>
      <c r="BU117" s="10">
        <f>'ცვლილ. ბიუჯ.'!I117</f>
        <v>0</v>
      </c>
      <c r="BV117" s="10">
        <f>'ცვლილ. საკუთ.'!I117</f>
        <v>0</v>
      </c>
      <c r="BW117" s="10">
        <f>'მთავრ. ფონდი'!I117</f>
        <v>0</v>
      </c>
      <c r="BX117" s="10">
        <f>'პრეზ. ფონდი'!I117</f>
        <v>0</v>
      </c>
      <c r="BY117" s="10">
        <f>'დაზუსტ. ნაერთი'!H117</f>
        <v>0</v>
      </c>
      <c r="BZ117" s="10">
        <f>'დაზუსტ. ბიუჯ.'!H117</f>
        <v>0</v>
      </c>
      <c r="CA117" s="10">
        <f>'დაზუსტ. საკუთ.'!H117</f>
        <v>0</v>
      </c>
    </row>
    <row r="118" spans="1:79" x14ac:dyDescent="0.25">
      <c r="A118" t="str">
        <f t="shared" si="22"/>
        <v>a</v>
      </c>
      <c r="B118" s="8"/>
      <c r="C118" s="9" t="s">
        <v>16</v>
      </c>
      <c r="D118" s="10">
        <f t="shared" si="23"/>
        <v>34000</v>
      </c>
      <c r="E118" s="10">
        <f t="shared" si="24"/>
        <v>34000</v>
      </c>
      <c r="F118" s="10">
        <f t="shared" si="25"/>
        <v>0</v>
      </c>
      <c r="G118" s="10">
        <f t="shared" si="25"/>
        <v>29000</v>
      </c>
      <c r="H118" s="10">
        <f t="shared" si="25"/>
        <v>0</v>
      </c>
      <c r="I118" s="10">
        <f t="shared" si="25"/>
        <v>0</v>
      </c>
      <c r="J118" s="10">
        <f t="shared" si="19"/>
        <v>0</v>
      </c>
      <c r="K118" s="10">
        <f t="shared" si="19"/>
        <v>63000</v>
      </c>
      <c r="L118" s="10">
        <f t="shared" si="19"/>
        <v>63000</v>
      </c>
      <c r="M118" s="10">
        <f t="shared" si="19"/>
        <v>0</v>
      </c>
      <c r="O118" s="10">
        <f t="shared" si="26"/>
        <v>10000</v>
      </c>
      <c r="P118" s="10">
        <f>'დამტკ. ბიუჯ.'!E118</f>
        <v>10000</v>
      </c>
      <c r="Q118" s="10">
        <f>'დამტკ. საკუთ.'!E118</f>
        <v>0</v>
      </c>
      <c r="R118" s="10">
        <f>'ცვლილ. ბიუჯ.'!F118</f>
        <v>25000</v>
      </c>
      <c r="S118" s="10">
        <f>'ცვლილ. საკუთ.'!F118</f>
        <v>0</v>
      </c>
      <c r="T118" s="10">
        <f>'მთავრ. ფონდი'!F118</f>
        <v>0</v>
      </c>
      <c r="U118" s="10">
        <f>'პრეზ. ფონდი'!F118</f>
        <v>0</v>
      </c>
      <c r="V118" s="10">
        <f>'დაზუსტ. ნაერთი'!E118</f>
        <v>35000</v>
      </c>
      <c r="W118" s="10">
        <f>'დაზუსტ. ბიუჯ.'!E118</f>
        <v>35000</v>
      </c>
      <c r="X118" s="10">
        <f>'დაზუსტ. საკუთ.'!E118</f>
        <v>0</v>
      </c>
      <c r="Z118" s="10">
        <f t="shared" si="27"/>
        <v>8000</v>
      </c>
      <c r="AA118" s="10">
        <f>'დამტკ. ბიუჯ.'!F118</f>
        <v>8000</v>
      </c>
      <c r="AB118" s="10">
        <f>'დამტკ. საკუთ.'!F118</f>
        <v>0</v>
      </c>
      <c r="AC118" s="10">
        <f>'ცვლილ. ბიუჯ.'!G118</f>
        <v>14000</v>
      </c>
      <c r="AD118" s="10">
        <f>'ცვლილ. საკუთ.'!G118</f>
        <v>0</v>
      </c>
      <c r="AE118" s="10">
        <f>'მთავრ. ფონდი'!G118</f>
        <v>0</v>
      </c>
      <c r="AF118" s="10">
        <f>'პრეზ. ფონდი'!G118</f>
        <v>0</v>
      </c>
      <c r="AG118" s="10">
        <f>'დაზუსტ. ნაერთი'!F118</f>
        <v>22000</v>
      </c>
      <c r="AH118" s="10">
        <f>'დაზუსტ. ბიუჯ.'!F118</f>
        <v>22000</v>
      </c>
      <c r="AI118" s="10">
        <f>'დაზუსტ. საკუთ.'!F118</f>
        <v>0</v>
      </c>
      <c r="AK118" s="10">
        <f t="shared" si="28"/>
        <v>18000</v>
      </c>
      <c r="AL118" s="10">
        <f t="shared" si="29"/>
        <v>18000</v>
      </c>
      <c r="AM118" s="10">
        <f t="shared" si="30"/>
        <v>0</v>
      </c>
      <c r="AN118" s="10">
        <f t="shared" si="30"/>
        <v>39000</v>
      </c>
      <c r="AO118" s="10">
        <f t="shared" si="30"/>
        <v>0</v>
      </c>
      <c r="AP118" s="10">
        <f t="shared" si="30"/>
        <v>0</v>
      </c>
      <c r="AQ118" s="10">
        <f t="shared" si="20"/>
        <v>0</v>
      </c>
      <c r="AR118" s="10">
        <f t="shared" si="20"/>
        <v>57000</v>
      </c>
      <c r="AS118" s="10">
        <f t="shared" si="20"/>
        <v>57000</v>
      </c>
      <c r="AT118" s="10">
        <f t="shared" si="20"/>
        <v>0</v>
      </c>
      <c r="AV118" s="10">
        <f t="shared" si="31"/>
        <v>8000</v>
      </c>
      <c r="AW118" s="10">
        <f>'დამტკ. ბიუჯ.'!G118</f>
        <v>8000</v>
      </c>
      <c r="AX118" s="10">
        <f>'დამტკ. საკუთ.'!G118</f>
        <v>0</v>
      </c>
      <c r="AY118" s="10">
        <f>'ცვლილ. ბიუჯ.'!H118</f>
        <v>-5000</v>
      </c>
      <c r="AZ118" s="10">
        <f>'ცვლილ. საკუთ.'!H118</f>
        <v>0</v>
      </c>
      <c r="BA118" s="10">
        <f>'მთავრ. ფონდი'!H118</f>
        <v>0</v>
      </c>
      <c r="BB118" s="10">
        <f>'პრეზ. ფონდი'!H118</f>
        <v>0</v>
      </c>
      <c r="BC118" s="10">
        <f>'დაზუსტ. ნაერთი'!G118</f>
        <v>3000</v>
      </c>
      <c r="BD118" s="10">
        <f>'დაზუსტ. ბიუჯ.'!G118</f>
        <v>3000</v>
      </c>
      <c r="BE118" s="10">
        <f>'დაზუსტ. საკუთ.'!G118</f>
        <v>0</v>
      </c>
      <c r="BG118" s="10">
        <f t="shared" si="32"/>
        <v>26000</v>
      </c>
      <c r="BH118" s="10">
        <f t="shared" si="32"/>
        <v>26000</v>
      </c>
      <c r="BI118" s="10">
        <f t="shared" si="32"/>
        <v>0</v>
      </c>
      <c r="BJ118" s="10">
        <f t="shared" si="32"/>
        <v>34000</v>
      </c>
      <c r="BK118" s="10">
        <f t="shared" si="21"/>
        <v>0</v>
      </c>
      <c r="BL118" s="10">
        <f t="shared" si="21"/>
        <v>0</v>
      </c>
      <c r="BM118" s="10">
        <f t="shared" si="21"/>
        <v>0</v>
      </c>
      <c r="BN118" s="10">
        <f t="shared" si="21"/>
        <v>60000</v>
      </c>
      <c r="BO118" s="10">
        <f t="shared" si="34"/>
        <v>60000</v>
      </c>
      <c r="BP118" s="10">
        <f t="shared" si="34"/>
        <v>0</v>
      </c>
      <c r="BR118" s="10">
        <f t="shared" si="33"/>
        <v>8000</v>
      </c>
      <c r="BS118" s="10">
        <f>'დამტკ. ბიუჯ.'!H118</f>
        <v>8000</v>
      </c>
      <c r="BT118" s="10">
        <f>'დამტკ. საკუთ.'!H118</f>
        <v>0</v>
      </c>
      <c r="BU118" s="10">
        <f>'ცვლილ. ბიუჯ.'!I118</f>
        <v>-5000</v>
      </c>
      <c r="BV118" s="10">
        <f>'ცვლილ. საკუთ.'!I118</f>
        <v>0</v>
      </c>
      <c r="BW118" s="10">
        <f>'მთავრ. ფონდი'!I118</f>
        <v>0</v>
      </c>
      <c r="BX118" s="10">
        <f>'პრეზ. ფონდი'!I118</f>
        <v>0</v>
      </c>
      <c r="BY118" s="10">
        <f>'დაზუსტ. ნაერთი'!H118</f>
        <v>3000</v>
      </c>
      <c r="BZ118" s="10">
        <f>'დაზუსტ. ბიუჯ.'!H118</f>
        <v>3000</v>
      </c>
      <c r="CA118" s="10">
        <f>'დაზუსტ. საკუთ.'!H118</f>
        <v>0</v>
      </c>
    </row>
    <row r="119" spans="1:79" x14ac:dyDescent="0.25">
      <c r="A119" t="str">
        <f t="shared" si="22"/>
        <v>a</v>
      </c>
      <c r="B119" s="8"/>
      <c r="C119" s="9" t="s">
        <v>17</v>
      </c>
      <c r="D119" s="10">
        <f t="shared" si="23"/>
        <v>32000</v>
      </c>
      <c r="E119" s="10">
        <f t="shared" si="24"/>
        <v>32000</v>
      </c>
      <c r="F119" s="10">
        <f t="shared" si="25"/>
        <v>0</v>
      </c>
      <c r="G119" s="10">
        <f t="shared" si="25"/>
        <v>9410</v>
      </c>
      <c r="H119" s="10">
        <f t="shared" si="25"/>
        <v>0</v>
      </c>
      <c r="I119" s="10">
        <f t="shared" si="25"/>
        <v>0</v>
      </c>
      <c r="J119" s="10">
        <f t="shared" si="19"/>
        <v>0</v>
      </c>
      <c r="K119" s="10">
        <f t="shared" si="19"/>
        <v>41410</v>
      </c>
      <c r="L119" s="10">
        <f t="shared" si="19"/>
        <v>41410</v>
      </c>
      <c r="M119" s="10">
        <f t="shared" si="19"/>
        <v>0</v>
      </c>
      <c r="O119" s="10">
        <f t="shared" si="26"/>
        <v>10000</v>
      </c>
      <c r="P119" s="10">
        <f>'დამტკ. ბიუჯ.'!E119</f>
        <v>10000</v>
      </c>
      <c r="Q119" s="10">
        <f>'დამტკ. საკუთ.'!E119</f>
        <v>0</v>
      </c>
      <c r="R119" s="10">
        <f>'ცვლილ. ბიუჯ.'!F119</f>
        <v>0</v>
      </c>
      <c r="S119" s="10">
        <f>'ცვლილ. საკუთ.'!F119</f>
        <v>0</v>
      </c>
      <c r="T119" s="10">
        <f>'მთავრ. ფონდი'!F119</f>
        <v>0</v>
      </c>
      <c r="U119" s="10">
        <f>'პრეზ. ფონდი'!F119</f>
        <v>0</v>
      </c>
      <c r="V119" s="10">
        <f>'დაზუსტ. ნაერთი'!E119</f>
        <v>10000</v>
      </c>
      <c r="W119" s="10">
        <f>'დაზუსტ. ბიუჯ.'!E119</f>
        <v>10000</v>
      </c>
      <c r="X119" s="10">
        <f>'დაზუსტ. საკუთ.'!E119</f>
        <v>0</v>
      </c>
      <c r="Z119" s="10">
        <f t="shared" si="27"/>
        <v>7500</v>
      </c>
      <c r="AA119" s="10">
        <f>'დამტკ. ბიუჯ.'!F119</f>
        <v>7500</v>
      </c>
      <c r="AB119" s="10">
        <f>'დამტკ. საკუთ.'!F119</f>
        <v>0</v>
      </c>
      <c r="AC119" s="10">
        <f>'ცვლილ. ბიუჯ.'!G119</f>
        <v>10000</v>
      </c>
      <c r="AD119" s="10">
        <f>'ცვლილ. საკუთ.'!G119</f>
        <v>0</v>
      </c>
      <c r="AE119" s="10">
        <f>'მთავრ. ფონდი'!G119</f>
        <v>0</v>
      </c>
      <c r="AF119" s="10">
        <f>'პრეზ. ფონდი'!G119</f>
        <v>0</v>
      </c>
      <c r="AG119" s="10">
        <f>'დაზუსტ. ნაერთი'!F119</f>
        <v>17500</v>
      </c>
      <c r="AH119" s="10">
        <f>'დაზუსტ. ბიუჯ.'!F119</f>
        <v>17500</v>
      </c>
      <c r="AI119" s="10">
        <f>'დაზუსტ. საკუთ.'!F119</f>
        <v>0</v>
      </c>
      <c r="AK119" s="10">
        <f t="shared" si="28"/>
        <v>17500</v>
      </c>
      <c r="AL119" s="10">
        <f t="shared" si="29"/>
        <v>17500</v>
      </c>
      <c r="AM119" s="10">
        <f t="shared" si="30"/>
        <v>0</v>
      </c>
      <c r="AN119" s="10">
        <f t="shared" si="30"/>
        <v>10000</v>
      </c>
      <c r="AO119" s="10">
        <f t="shared" si="30"/>
        <v>0</v>
      </c>
      <c r="AP119" s="10">
        <f t="shared" si="30"/>
        <v>0</v>
      </c>
      <c r="AQ119" s="10">
        <f t="shared" si="20"/>
        <v>0</v>
      </c>
      <c r="AR119" s="10">
        <f t="shared" si="20"/>
        <v>27500</v>
      </c>
      <c r="AS119" s="10">
        <f t="shared" si="20"/>
        <v>27500</v>
      </c>
      <c r="AT119" s="10">
        <f t="shared" si="20"/>
        <v>0</v>
      </c>
      <c r="AV119" s="10">
        <f t="shared" si="31"/>
        <v>7500</v>
      </c>
      <c r="AW119" s="10">
        <f>'დამტკ. ბიუჯ.'!G119</f>
        <v>7500</v>
      </c>
      <c r="AX119" s="10">
        <f>'დამტკ. საკუთ.'!G119</f>
        <v>0</v>
      </c>
      <c r="AY119" s="10">
        <f>'ცვლილ. ბიუჯ.'!H119</f>
        <v>-590</v>
      </c>
      <c r="AZ119" s="10">
        <f>'ცვლილ. საკუთ.'!H119</f>
        <v>0</v>
      </c>
      <c r="BA119" s="10">
        <f>'მთავრ. ფონდი'!H119</f>
        <v>0</v>
      </c>
      <c r="BB119" s="10">
        <f>'პრეზ. ფონდი'!H119</f>
        <v>0</v>
      </c>
      <c r="BC119" s="10">
        <f>'დაზუსტ. ნაერთი'!G119</f>
        <v>6910</v>
      </c>
      <c r="BD119" s="10">
        <f>'დაზუსტ. ბიუჯ.'!G119</f>
        <v>6910</v>
      </c>
      <c r="BE119" s="10">
        <f>'დაზუსტ. საკუთ.'!G119</f>
        <v>0</v>
      </c>
      <c r="BG119" s="10">
        <f t="shared" si="32"/>
        <v>25000</v>
      </c>
      <c r="BH119" s="10">
        <f t="shared" si="32"/>
        <v>25000</v>
      </c>
      <c r="BI119" s="10">
        <f t="shared" si="32"/>
        <v>0</v>
      </c>
      <c r="BJ119" s="10">
        <f t="shared" si="32"/>
        <v>9410</v>
      </c>
      <c r="BK119" s="10">
        <f t="shared" si="21"/>
        <v>0</v>
      </c>
      <c r="BL119" s="10">
        <f t="shared" si="21"/>
        <v>0</v>
      </c>
      <c r="BM119" s="10">
        <f t="shared" si="21"/>
        <v>0</v>
      </c>
      <c r="BN119" s="10">
        <f t="shared" si="21"/>
        <v>34410</v>
      </c>
      <c r="BO119" s="10">
        <f t="shared" si="34"/>
        <v>34410</v>
      </c>
      <c r="BP119" s="10">
        <f t="shared" si="34"/>
        <v>0</v>
      </c>
      <c r="BR119" s="10">
        <f t="shared" si="33"/>
        <v>7000</v>
      </c>
      <c r="BS119" s="10">
        <f>'დამტკ. ბიუჯ.'!H119</f>
        <v>7000</v>
      </c>
      <c r="BT119" s="10">
        <f>'დამტკ. საკუთ.'!H119</f>
        <v>0</v>
      </c>
      <c r="BU119" s="10">
        <f>'ცვლილ. ბიუჯ.'!I119</f>
        <v>0</v>
      </c>
      <c r="BV119" s="10">
        <f>'ცვლილ. საკუთ.'!I119</f>
        <v>0</v>
      </c>
      <c r="BW119" s="10">
        <f>'მთავრ. ფონდი'!I119</f>
        <v>0</v>
      </c>
      <c r="BX119" s="10">
        <f>'პრეზ. ფონდი'!I119</f>
        <v>0</v>
      </c>
      <c r="BY119" s="10">
        <f>'დაზუსტ. ნაერთი'!H119</f>
        <v>7000</v>
      </c>
      <c r="BZ119" s="10">
        <f>'დაზუსტ. ბიუჯ.'!H119</f>
        <v>7000</v>
      </c>
      <c r="CA119" s="10">
        <f>'დაზუსტ. საკუთ.'!H119</f>
        <v>0</v>
      </c>
    </row>
    <row r="120" spans="1:79" x14ac:dyDescent="0.25">
      <c r="A120" t="str">
        <f t="shared" si="22"/>
        <v>a</v>
      </c>
      <c r="B120" s="5"/>
      <c r="C120" s="6" t="s">
        <v>18</v>
      </c>
      <c r="D120" s="7">
        <f t="shared" si="23"/>
        <v>300000</v>
      </c>
      <c r="E120" s="7">
        <f t="shared" si="24"/>
        <v>300000</v>
      </c>
      <c r="F120" s="7">
        <f t="shared" si="25"/>
        <v>0</v>
      </c>
      <c r="G120" s="7">
        <f t="shared" si="25"/>
        <v>0</v>
      </c>
      <c r="H120" s="7">
        <f t="shared" si="25"/>
        <v>0</v>
      </c>
      <c r="I120" s="7">
        <f t="shared" si="25"/>
        <v>0</v>
      </c>
      <c r="J120" s="7">
        <f t="shared" si="19"/>
        <v>0</v>
      </c>
      <c r="K120" s="7">
        <f t="shared" si="19"/>
        <v>300000</v>
      </c>
      <c r="L120" s="7">
        <f t="shared" si="19"/>
        <v>300000</v>
      </c>
      <c r="M120" s="7">
        <f t="shared" si="19"/>
        <v>0</v>
      </c>
      <c r="O120" s="7">
        <f t="shared" si="26"/>
        <v>20000</v>
      </c>
      <c r="P120" s="7">
        <f>'დამტკ. ბიუჯ.'!E120</f>
        <v>20000</v>
      </c>
      <c r="Q120" s="7">
        <f>'დამტკ. საკუთ.'!E120</f>
        <v>0</v>
      </c>
      <c r="R120" s="7">
        <f>'ცვლილ. ბიუჯ.'!F120</f>
        <v>0</v>
      </c>
      <c r="S120" s="7">
        <f>'ცვლილ. საკუთ.'!F120</f>
        <v>0</v>
      </c>
      <c r="T120" s="7">
        <f>'მთავრ. ფონდი'!F120</f>
        <v>0</v>
      </c>
      <c r="U120" s="7">
        <f>'პრეზ. ფონდი'!F120</f>
        <v>0</v>
      </c>
      <c r="V120" s="7">
        <f>'დაზუსტ. ნაერთი'!E120</f>
        <v>20000</v>
      </c>
      <c r="W120" s="7">
        <f>'დაზუსტ. ბიუჯ.'!E120</f>
        <v>20000</v>
      </c>
      <c r="X120" s="7">
        <f>'დაზუსტ. საკუთ.'!E120</f>
        <v>0</v>
      </c>
      <c r="Z120" s="7">
        <f t="shared" si="27"/>
        <v>100000</v>
      </c>
      <c r="AA120" s="7">
        <f>'დამტკ. ბიუჯ.'!F120</f>
        <v>100000</v>
      </c>
      <c r="AB120" s="7">
        <f>'დამტკ. საკუთ.'!F120</f>
        <v>0</v>
      </c>
      <c r="AC120" s="7">
        <f>'ცვლილ. ბიუჯ.'!G120</f>
        <v>0</v>
      </c>
      <c r="AD120" s="7">
        <f>'ცვლილ. საკუთ.'!G120</f>
        <v>0</v>
      </c>
      <c r="AE120" s="7">
        <f>'მთავრ. ფონდი'!G120</f>
        <v>0</v>
      </c>
      <c r="AF120" s="7">
        <f>'პრეზ. ფონდი'!G120</f>
        <v>0</v>
      </c>
      <c r="AG120" s="7">
        <f>'დაზუსტ. ნაერთი'!F120</f>
        <v>100000</v>
      </c>
      <c r="AH120" s="7">
        <f>'დაზუსტ. ბიუჯ.'!F120</f>
        <v>100000</v>
      </c>
      <c r="AI120" s="7">
        <f>'დაზუსტ. საკუთ.'!F120</f>
        <v>0</v>
      </c>
      <c r="AK120" s="7">
        <f t="shared" si="28"/>
        <v>120000</v>
      </c>
      <c r="AL120" s="7">
        <f t="shared" si="29"/>
        <v>120000</v>
      </c>
      <c r="AM120" s="7">
        <f t="shared" si="30"/>
        <v>0</v>
      </c>
      <c r="AN120" s="7">
        <f t="shared" si="30"/>
        <v>0</v>
      </c>
      <c r="AO120" s="7">
        <f t="shared" si="30"/>
        <v>0</v>
      </c>
      <c r="AP120" s="7">
        <f t="shared" si="30"/>
        <v>0</v>
      </c>
      <c r="AQ120" s="7">
        <f t="shared" si="20"/>
        <v>0</v>
      </c>
      <c r="AR120" s="7">
        <f t="shared" si="20"/>
        <v>120000</v>
      </c>
      <c r="AS120" s="7">
        <f t="shared" si="20"/>
        <v>120000</v>
      </c>
      <c r="AT120" s="7">
        <f t="shared" si="20"/>
        <v>0</v>
      </c>
      <c r="AV120" s="7">
        <f t="shared" si="31"/>
        <v>150000</v>
      </c>
      <c r="AW120" s="7">
        <f>'დამტკ. ბიუჯ.'!G120</f>
        <v>150000</v>
      </c>
      <c r="AX120" s="7">
        <f>'დამტკ. საკუთ.'!G120</f>
        <v>0</v>
      </c>
      <c r="AY120" s="7">
        <f>'ცვლილ. ბიუჯ.'!H120</f>
        <v>0</v>
      </c>
      <c r="AZ120" s="7">
        <f>'ცვლილ. საკუთ.'!H120</f>
        <v>0</v>
      </c>
      <c r="BA120" s="7">
        <f>'მთავრ. ფონდი'!H120</f>
        <v>0</v>
      </c>
      <c r="BB120" s="7">
        <f>'პრეზ. ფონდი'!H120</f>
        <v>0</v>
      </c>
      <c r="BC120" s="7">
        <f>'დაზუსტ. ნაერთი'!G120</f>
        <v>150000</v>
      </c>
      <c r="BD120" s="7">
        <f>'დაზუსტ. ბიუჯ.'!G120</f>
        <v>150000</v>
      </c>
      <c r="BE120" s="7">
        <f>'დაზუსტ. საკუთ.'!G120</f>
        <v>0</v>
      </c>
      <c r="BG120" s="7">
        <f t="shared" si="32"/>
        <v>270000</v>
      </c>
      <c r="BH120" s="7">
        <f t="shared" si="32"/>
        <v>270000</v>
      </c>
      <c r="BI120" s="7">
        <f t="shared" si="32"/>
        <v>0</v>
      </c>
      <c r="BJ120" s="7">
        <f t="shared" si="32"/>
        <v>0</v>
      </c>
      <c r="BK120" s="7">
        <f t="shared" si="21"/>
        <v>0</v>
      </c>
      <c r="BL120" s="7">
        <f t="shared" si="21"/>
        <v>0</v>
      </c>
      <c r="BM120" s="7">
        <f t="shared" si="21"/>
        <v>0</v>
      </c>
      <c r="BN120" s="7">
        <f t="shared" si="21"/>
        <v>270000</v>
      </c>
      <c r="BO120" s="7">
        <f t="shared" si="34"/>
        <v>270000</v>
      </c>
      <c r="BP120" s="7">
        <f t="shared" si="34"/>
        <v>0</v>
      </c>
      <c r="BR120" s="7">
        <f t="shared" si="33"/>
        <v>30000</v>
      </c>
      <c r="BS120" s="7">
        <f>'დამტკ. ბიუჯ.'!H120</f>
        <v>30000</v>
      </c>
      <c r="BT120" s="7">
        <f>'დამტკ. საკუთ.'!H120</f>
        <v>0</v>
      </c>
      <c r="BU120" s="7">
        <f>'ცვლილ. ბიუჯ.'!I120</f>
        <v>0</v>
      </c>
      <c r="BV120" s="7">
        <f>'ცვლილ. საკუთ.'!I120</f>
        <v>0</v>
      </c>
      <c r="BW120" s="7">
        <f>'მთავრ. ფონდი'!I120</f>
        <v>0</v>
      </c>
      <c r="BX120" s="7">
        <f>'პრეზ. ფონდი'!I120</f>
        <v>0</v>
      </c>
      <c r="BY120" s="7">
        <f>'დაზუსტ. ნაერთი'!H120</f>
        <v>30000</v>
      </c>
      <c r="BZ120" s="7">
        <f>'დაზუსტ. ბიუჯ.'!H120</f>
        <v>30000</v>
      </c>
      <c r="CA120" s="7">
        <f>'დაზუსტ. საკუთ.'!H120</f>
        <v>0</v>
      </c>
    </row>
    <row r="121" spans="1:79" x14ac:dyDescent="0.25">
      <c r="A121" t="str">
        <f t="shared" si="22"/>
        <v>b</v>
      </c>
      <c r="B121" s="5"/>
      <c r="C121" s="6" t="s">
        <v>19</v>
      </c>
      <c r="D121" s="7">
        <f t="shared" si="23"/>
        <v>0</v>
      </c>
      <c r="E121" s="7">
        <f t="shared" si="24"/>
        <v>0</v>
      </c>
      <c r="F121" s="7">
        <f t="shared" si="25"/>
        <v>0</v>
      </c>
      <c r="G121" s="7">
        <f t="shared" si="25"/>
        <v>0</v>
      </c>
      <c r="H121" s="7">
        <f t="shared" si="25"/>
        <v>0</v>
      </c>
      <c r="I121" s="7">
        <f t="shared" si="25"/>
        <v>0</v>
      </c>
      <c r="J121" s="7">
        <f t="shared" si="19"/>
        <v>0</v>
      </c>
      <c r="K121" s="7">
        <f t="shared" si="19"/>
        <v>0</v>
      </c>
      <c r="L121" s="7">
        <f t="shared" si="19"/>
        <v>0</v>
      </c>
      <c r="M121" s="7">
        <f t="shared" si="19"/>
        <v>0</v>
      </c>
      <c r="O121" s="7">
        <f t="shared" si="26"/>
        <v>0</v>
      </c>
      <c r="P121" s="7">
        <f>'დამტკ. ბიუჯ.'!E121</f>
        <v>0</v>
      </c>
      <c r="Q121" s="7">
        <f>'დამტკ. საკუთ.'!E121</f>
        <v>0</v>
      </c>
      <c r="R121" s="7">
        <f>'ცვლილ. ბიუჯ.'!F121</f>
        <v>0</v>
      </c>
      <c r="S121" s="7">
        <f>'ცვლილ. საკუთ.'!F121</f>
        <v>0</v>
      </c>
      <c r="T121" s="7">
        <f>'მთავრ. ფონდი'!F121</f>
        <v>0</v>
      </c>
      <c r="U121" s="7">
        <f>'პრეზ. ფონდი'!F121</f>
        <v>0</v>
      </c>
      <c r="V121" s="7">
        <f>'დაზუსტ. ნაერთი'!E121</f>
        <v>0</v>
      </c>
      <c r="W121" s="7">
        <f>'დაზუსტ. ბიუჯ.'!E121</f>
        <v>0</v>
      </c>
      <c r="X121" s="7">
        <f>'დაზუსტ. საკუთ.'!E121</f>
        <v>0</v>
      </c>
      <c r="Z121" s="7">
        <f t="shared" si="27"/>
        <v>0</v>
      </c>
      <c r="AA121" s="7">
        <f>'დამტკ. ბიუჯ.'!F121</f>
        <v>0</v>
      </c>
      <c r="AB121" s="7">
        <f>'დამტკ. საკუთ.'!F121</f>
        <v>0</v>
      </c>
      <c r="AC121" s="7">
        <f>'ცვლილ. ბიუჯ.'!G121</f>
        <v>0</v>
      </c>
      <c r="AD121" s="7">
        <f>'ცვლილ. საკუთ.'!G121</f>
        <v>0</v>
      </c>
      <c r="AE121" s="7">
        <f>'მთავრ. ფონდი'!G121</f>
        <v>0</v>
      </c>
      <c r="AF121" s="7">
        <f>'პრეზ. ფონდი'!G121</f>
        <v>0</v>
      </c>
      <c r="AG121" s="7">
        <f>'დაზუსტ. ნაერთი'!F121</f>
        <v>0</v>
      </c>
      <c r="AH121" s="7">
        <f>'დაზუსტ. ბიუჯ.'!F121</f>
        <v>0</v>
      </c>
      <c r="AI121" s="7">
        <f>'დაზუსტ. საკუთ.'!F121</f>
        <v>0</v>
      </c>
      <c r="AK121" s="7">
        <f t="shared" si="28"/>
        <v>0</v>
      </c>
      <c r="AL121" s="7">
        <f t="shared" si="29"/>
        <v>0</v>
      </c>
      <c r="AM121" s="7">
        <f t="shared" si="30"/>
        <v>0</v>
      </c>
      <c r="AN121" s="7">
        <f t="shared" si="30"/>
        <v>0</v>
      </c>
      <c r="AO121" s="7">
        <f t="shared" si="30"/>
        <v>0</v>
      </c>
      <c r="AP121" s="7">
        <f t="shared" si="30"/>
        <v>0</v>
      </c>
      <c r="AQ121" s="7">
        <f t="shared" si="20"/>
        <v>0</v>
      </c>
      <c r="AR121" s="7">
        <f t="shared" si="20"/>
        <v>0</v>
      </c>
      <c r="AS121" s="7">
        <f t="shared" si="20"/>
        <v>0</v>
      </c>
      <c r="AT121" s="7">
        <f t="shared" si="20"/>
        <v>0</v>
      </c>
      <c r="AV121" s="7">
        <f t="shared" si="31"/>
        <v>0</v>
      </c>
      <c r="AW121" s="7">
        <f>'დამტკ. ბიუჯ.'!G121</f>
        <v>0</v>
      </c>
      <c r="AX121" s="7">
        <f>'დამტკ. საკუთ.'!G121</f>
        <v>0</v>
      </c>
      <c r="AY121" s="7">
        <f>'ცვლილ. ბიუჯ.'!H121</f>
        <v>0</v>
      </c>
      <c r="AZ121" s="7">
        <f>'ცვლილ. საკუთ.'!H121</f>
        <v>0</v>
      </c>
      <c r="BA121" s="7">
        <f>'მთავრ. ფონდი'!H121</f>
        <v>0</v>
      </c>
      <c r="BB121" s="7">
        <f>'პრეზ. ფონდი'!H121</f>
        <v>0</v>
      </c>
      <c r="BC121" s="7">
        <f>'დაზუსტ. ნაერთი'!G121</f>
        <v>0</v>
      </c>
      <c r="BD121" s="7">
        <f>'დაზუსტ. ბიუჯ.'!G121</f>
        <v>0</v>
      </c>
      <c r="BE121" s="7">
        <f>'დაზუსტ. საკუთ.'!G121</f>
        <v>0</v>
      </c>
      <c r="BG121" s="7">
        <f t="shared" si="32"/>
        <v>0</v>
      </c>
      <c r="BH121" s="7">
        <f t="shared" si="32"/>
        <v>0</v>
      </c>
      <c r="BI121" s="7">
        <f t="shared" si="32"/>
        <v>0</v>
      </c>
      <c r="BJ121" s="7">
        <f t="shared" si="32"/>
        <v>0</v>
      </c>
      <c r="BK121" s="7">
        <f t="shared" si="21"/>
        <v>0</v>
      </c>
      <c r="BL121" s="7">
        <f t="shared" si="21"/>
        <v>0</v>
      </c>
      <c r="BM121" s="7">
        <f t="shared" si="21"/>
        <v>0</v>
      </c>
      <c r="BN121" s="7">
        <f t="shared" si="21"/>
        <v>0</v>
      </c>
      <c r="BO121" s="7">
        <f t="shared" si="34"/>
        <v>0</v>
      </c>
      <c r="BP121" s="7">
        <f t="shared" si="34"/>
        <v>0</v>
      </c>
      <c r="BR121" s="7">
        <f t="shared" si="33"/>
        <v>0</v>
      </c>
      <c r="BS121" s="7">
        <f>'დამტკ. ბიუჯ.'!H121</f>
        <v>0</v>
      </c>
      <c r="BT121" s="7">
        <f>'დამტკ. საკუთ.'!H121</f>
        <v>0</v>
      </c>
      <c r="BU121" s="7">
        <f>'ცვლილ. ბიუჯ.'!I121</f>
        <v>0</v>
      </c>
      <c r="BV121" s="7">
        <f>'ცვლილ. საკუთ.'!I121</f>
        <v>0</v>
      </c>
      <c r="BW121" s="7">
        <f>'მთავრ. ფონდი'!I121</f>
        <v>0</v>
      </c>
      <c r="BX121" s="7">
        <f>'პრეზ. ფონდი'!I121</f>
        <v>0</v>
      </c>
      <c r="BY121" s="7">
        <f>'დაზუსტ. ნაერთი'!H121</f>
        <v>0</v>
      </c>
      <c r="BZ121" s="7">
        <f>'დაზუსტ. ბიუჯ.'!H121</f>
        <v>0</v>
      </c>
      <c r="CA121" s="7">
        <f>'დაზუსტ. საკუთ.'!H121</f>
        <v>0</v>
      </c>
    </row>
    <row r="122" spans="1:79" ht="15.75" thickBot="1" x14ac:dyDescent="0.3">
      <c r="A122" t="str">
        <f t="shared" si="22"/>
        <v>b</v>
      </c>
      <c r="B122" s="11"/>
      <c r="C122" s="12" t="s">
        <v>20</v>
      </c>
      <c r="D122" s="13">
        <f t="shared" si="23"/>
        <v>0</v>
      </c>
      <c r="E122" s="13">
        <f t="shared" si="24"/>
        <v>0</v>
      </c>
      <c r="F122" s="13">
        <f t="shared" si="25"/>
        <v>0</v>
      </c>
      <c r="G122" s="13">
        <f t="shared" si="25"/>
        <v>0</v>
      </c>
      <c r="H122" s="13">
        <f t="shared" si="25"/>
        <v>0</v>
      </c>
      <c r="I122" s="13">
        <f t="shared" si="25"/>
        <v>0</v>
      </c>
      <c r="J122" s="13">
        <f t="shared" si="19"/>
        <v>0</v>
      </c>
      <c r="K122" s="13">
        <f t="shared" si="19"/>
        <v>0</v>
      </c>
      <c r="L122" s="13">
        <f t="shared" si="19"/>
        <v>0</v>
      </c>
      <c r="M122" s="13">
        <f t="shared" si="19"/>
        <v>0</v>
      </c>
      <c r="O122" s="13">
        <f t="shared" si="26"/>
        <v>0</v>
      </c>
      <c r="P122" s="13">
        <f>'დამტკ. ბიუჯ.'!E122</f>
        <v>0</v>
      </c>
      <c r="Q122" s="13">
        <f>'დამტკ. საკუთ.'!E122</f>
        <v>0</v>
      </c>
      <c r="R122" s="13">
        <f>'ცვლილ. ბიუჯ.'!F122</f>
        <v>0</v>
      </c>
      <c r="S122" s="13">
        <f>'ცვლილ. საკუთ.'!F122</f>
        <v>0</v>
      </c>
      <c r="T122" s="13">
        <f>'მთავრ. ფონდი'!F122</f>
        <v>0</v>
      </c>
      <c r="U122" s="13">
        <f>'პრეზ. ფონდი'!F122</f>
        <v>0</v>
      </c>
      <c r="V122" s="13">
        <f>'დაზუსტ. ნაერთი'!E122</f>
        <v>0</v>
      </c>
      <c r="W122" s="13">
        <f>'დაზუსტ. ბიუჯ.'!E122</f>
        <v>0</v>
      </c>
      <c r="X122" s="13">
        <f>'დაზუსტ. საკუთ.'!E122</f>
        <v>0</v>
      </c>
      <c r="Z122" s="13">
        <f t="shared" si="27"/>
        <v>0</v>
      </c>
      <c r="AA122" s="13">
        <f>'დამტკ. ბიუჯ.'!F122</f>
        <v>0</v>
      </c>
      <c r="AB122" s="13">
        <f>'დამტკ. საკუთ.'!F122</f>
        <v>0</v>
      </c>
      <c r="AC122" s="13">
        <f>'ცვლილ. ბიუჯ.'!G122</f>
        <v>0</v>
      </c>
      <c r="AD122" s="13">
        <f>'ცვლილ. საკუთ.'!G122</f>
        <v>0</v>
      </c>
      <c r="AE122" s="13">
        <f>'მთავრ. ფონდი'!G122</f>
        <v>0</v>
      </c>
      <c r="AF122" s="13">
        <f>'პრეზ. ფონდი'!G122</f>
        <v>0</v>
      </c>
      <c r="AG122" s="13">
        <f>'დაზუსტ. ნაერთი'!F122</f>
        <v>0</v>
      </c>
      <c r="AH122" s="13">
        <f>'დაზუსტ. ბიუჯ.'!F122</f>
        <v>0</v>
      </c>
      <c r="AI122" s="13">
        <f>'დაზუსტ. საკუთ.'!F122</f>
        <v>0</v>
      </c>
      <c r="AK122" s="13">
        <f t="shared" si="28"/>
        <v>0</v>
      </c>
      <c r="AL122" s="13">
        <f t="shared" si="29"/>
        <v>0</v>
      </c>
      <c r="AM122" s="13">
        <f t="shared" si="30"/>
        <v>0</v>
      </c>
      <c r="AN122" s="13">
        <f t="shared" si="30"/>
        <v>0</v>
      </c>
      <c r="AO122" s="13">
        <f t="shared" si="30"/>
        <v>0</v>
      </c>
      <c r="AP122" s="13">
        <f t="shared" si="30"/>
        <v>0</v>
      </c>
      <c r="AQ122" s="13">
        <f t="shared" si="20"/>
        <v>0</v>
      </c>
      <c r="AR122" s="13">
        <f t="shared" si="20"/>
        <v>0</v>
      </c>
      <c r="AS122" s="13">
        <f t="shared" si="20"/>
        <v>0</v>
      </c>
      <c r="AT122" s="13">
        <f t="shared" si="20"/>
        <v>0</v>
      </c>
      <c r="AV122" s="13">
        <f t="shared" si="31"/>
        <v>0</v>
      </c>
      <c r="AW122" s="13">
        <f>'დამტკ. ბიუჯ.'!G122</f>
        <v>0</v>
      </c>
      <c r="AX122" s="13">
        <f>'დამტკ. საკუთ.'!G122</f>
        <v>0</v>
      </c>
      <c r="AY122" s="13">
        <f>'ცვლილ. ბიუჯ.'!H122</f>
        <v>0</v>
      </c>
      <c r="AZ122" s="13">
        <f>'ცვლილ. საკუთ.'!H122</f>
        <v>0</v>
      </c>
      <c r="BA122" s="13">
        <f>'მთავრ. ფონდი'!H122</f>
        <v>0</v>
      </c>
      <c r="BB122" s="13">
        <f>'პრეზ. ფონდი'!H122</f>
        <v>0</v>
      </c>
      <c r="BC122" s="13">
        <f>'დაზუსტ. ნაერთი'!G122</f>
        <v>0</v>
      </c>
      <c r="BD122" s="13">
        <f>'დაზუსტ. ბიუჯ.'!G122</f>
        <v>0</v>
      </c>
      <c r="BE122" s="13">
        <f>'დაზუსტ. საკუთ.'!G122</f>
        <v>0</v>
      </c>
      <c r="BG122" s="13">
        <f t="shared" si="32"/>
        <v>0</v>
      </c>
      <c r="BH122" s="13">
        <f t="shared" si="32"/>
        <v>0</v>
      </c>
      <c r="BI122" s="13">
        <f t="shared" si="32"/>
        <v>0</v>
      </c>
      <c r="BJ122" s="13">
        <f t="shared" si="32"/>
        <v>0</v>
      </c>
      <c r="BK122" s="13">
        <f t="shared" si="21"/>
        <v>0</v>
      </c>
      <c r="BL122" s="13">
        <f t="shared" si="21"/>
        <v>0</v>
      </c>
      <c r="BM122" s="13">
        <f t="shared" si="21"/>
        <v>0</v>
      </c>
      <c r="BN122" s="13">
        <f t="shared" si="21"/>
        <v>0</v>
      </c>
      <c r="BO122" s="13">
        <f t="shared" si="34"/>
        <v>0</v>
      </c>
      <c r="BP122" s="13">
        <f t="shared" si="34"/>
        <v>0</v>
      </c>
      <c r="BR122" s="13">
        <f t="shared" si="33"/>
        <v>0</v>
      </c>
      <c r="BS122" s="13">
        <f>'დამტკ. ბიუჯ.'!H122</f>
        <v>0</v>
      </c>
      <c r="BT122" s="13">
        <f>'დამტკ. საკუთ.'!H122</f>
        <v>0</v>
      </c>
      <c r="BU122" s="13">
        <f>'ცვლილ. ბიუჯ.'!I122</f>
        <v>0</v>
      </c>
      <c r="BV122" s="13">
        <f>'ცვლილ. საკუთ.'!I122</f>
        <v>0</v>
      </c>
      <c r="BW122" s="13">
        <f>'მთავრ. ფონდი'!I122</f>
        <v>0</v>
      </c>
      <c r="BX122" s="13">
        <f>'პრეზ. ფონდი'!I122</f>
        <v>0</v>
      </c>
      <c r="BY122" s="13">
        <f>'დაზუსტ. ნაერთი'!H122</f>
        <v>0</v>
      </c>
      <c r="BZ122" s="13">
        <f>'დაზუსტ. ბიუჯ.'!H122</f>
        <v>0</v>
      </c>
      <c r="CA122" s="13">
        <f>'დაზუსტ. საკუთ.'!H122</f>
        <v>0</v>
      </c>
    </row>
    <row r="123" spans="1:79" ht="31.5" thickTop="1" thickBot="1" x14ac:dyDescent="0.3">
      <c r="A123" t="str">
        <f t="shared" si="22"/>
        <v>a</v>
      </c>
      <c r="B123" s="3" t="s">
        <v>38</v>
      </c>
      <c r="C123" s="14" t="s">
        <v>39</v>
      </c>
      <c r="D123" s="4">
        <f t="shared" si="23"/>
        <v>108000</v>
      </c>
      <c r="E123" s="4">
        <f t="shared" si="24"/>
        <v>108000</v>
      </c>
      <c r="F123" s="4">
        <f t="shared" si="25"/>
        <v>0</v>
      </c>
      <c r="G123" s="4">
        <f t="shared" si="25"/>
        <v>17500</v>
      </c>
      <c r="H123" s="4">
        <f t="shared" si="25"/>
        <v>0</v>
      </c>
      <c r="I123" s="4">
        <f t="shared" si="25"/>
        <v>0</v>
      </c>
      <c r="J123" s="4">
        <f t="shared" si="19"/>
        <v>0</v>
      </c>
      <c r="K123" s="4">
        <f t="shared" si="19"/>
        <v>125500</v>
      </c>
      <c r="L123" s="4">
        <f t="shared" si="19"/>
        <v>125500</v>
      </c>
      <c r="M123" s="4">
        <f t="shared" si="19"/>
        <v>0</v>
      </c>
      <c r="O123" s="4">
        <f t="shared" si="26"/>
        <v>43400</v>
      </c>
      <c r="P123" s="4">
        <f>'დამტკ. ბიუჯ.'!E123</f>
        <v>43400</v>
      </c>
      <c r="Q123" s="4">
        <f>'დამტკ. საკუთ.'!E123</f>
        <v>0</v>
      </c>
      <c r="R123" s="4">
        <f>'ცვლილ. ბიუჯ.'!F123</f>
        <v>10000</v>
      </c>
      <c r="S123" s="4">
        <f>'ცვლილ. საკუთ.'!F123</f>
        <v>0</v>
      </c>
      <c r="T123" s="4">
        <f>'მთავრ. ფონდი'!F123</f>
        <v>0</v>
      </c>
      <c r="U123" s="4">
        <f>'პრეზ. ფონდი'!F123</f>
        <v>0</v>
      </c>
      <c r="V123" s="4">
        <f>'დაზუსტ. ნაერთი'!E123</f>
        <v>53400</v>
      </c>
      <c r="W123" s="4">
        <f>'დაზუსტ. ბიუჯ.'!E123</f>
        <v>53400</v>
      </c>
      <c r="X123" s="4">
        <f>'დაზუსტ. საკუთ.'!E123</f>
        <v>0</v>
      </c>
      <c r="Z123" s="4">
        <f t="shared" si="27"/>
        <v>22400</v>
      </c>
      <c r="AA123" s="4">
        <f>'დამტკ. ბიუჯ.'!F123</f>
        <v>22400</v>
      </c>
      <c r="AB123" s="4">
        <f>'დამტკ. საკუთ.'!F123</f>
        <v>0</v>
      </c>
      <c r="AC123" s="4">
        <f>'ცვლილ. ბიუჯ.'!G123</f>
        <v>7500</v>
      </c>
      <c r="AD123" s="4">
        <f>'ცვლილ. საკუთ.'!G123</f>
        <v>0</v>
      </c>
      <c r="AE123" s="4">
        <f>'მთავრ. ფონდი'!G123</f>
        <v>0</v>
      </c>
      <c r="AF123" s="4">
        <f>'პრეზ. ფონდი'!G123</f>
        <v>0</v>
      </c>
      <c r="AG123" s="4">
        <f>'დაზუსტ. ნაერთი'!F123</f>
        <v>29900</v>
      </c>
      <c r="AH123" s="4">
        <f>'დაზუსტ. ბიუჯ.'!F123</f>
        <v>29900</v>
      </c>
      <c r="AI123" s="4">
        <f>'დაზუსტ. საკუთ.'!F123</f>
        <v>0</v>
      </c>
      <c r="AK123" s="4">
        <f t="shared" si="28"/>
        <v>65800</v>
      </c>
      <c r="AL123" s="4">
        <f t="shared" si="29"/>
        <v>65800</v>
      </c>
      <c r="AM123" s="4">
        <f t="shared" si="30"/>
        <v>0</v>
      </c>
      <c r="AN123" s="4">
        <f t="shared" si="30"/>
        <v>17500</v>
      </c>
      <c r="AO123" s="4">
        <f t="shared" si="30"/>
        <v>0</v>
      </c>
      <c r="AP123" s="4">
        <f t="shared" si="30"/>
        <v>0</v>
      </c>
      <c r="AQ123" s="4">
        <f t="shared" si="20"/>
        <v>0</v>
      </c>
      <c r="AR123" s="4">
        <f t="shared" si="20"/>
        <v>83300</v>
      </c>
      <c r="AS123" s="4">
        <f t="shared" si="20"/>
        <v>83300</v>
      </c>
      <c r="AT123" s="4">
        <f t="shared" si="20"/>
        <v>0</v>
      </c>
      <c r="AV123" s="4">
        <f t="shared" si="31"/>
        <v>31100</v>
      </c>
      <c r="AW123" s="4">
        <f>'დამტკ. ბიუჯ.'!G123</f>
        <v>31100</v>
      </c>
      <c r="AX123" s="4">
        <f>'დამტკ. საკუთ.'!G123</f>
        <v>0</v>
      </c>
      <c r="AY123" s="4">
        <f>'ცვლილ. ბიუჯ.'!H123</f>
        <v>0</v>
      </c>
      <c r="AZ123" s="4">
        <f>'ცვლილ. საკუთ.'!H123</f>
        <v>0</v>
      </c>
      <c r="BA123" s="4">
        <f>'მთავრ. ფონდი'!H123</f>
        <v>0</v>
      </c>
      <c r="BB123" s="4">
        <f>'პრეზ. ფონდი'!H123</f>
        <v>0</v>
      </c>
      <c r="BC123" s="4">
        <f>'დაზუსტ. ნაერთი'!G123</f>
        <v>31100</v>
      </c>
      <c r="BD123" s="4">
        <f>'დაზუსტ. ბიუჯ.'!G123</f>
        <v>31100</v>
      </c>
      <c r="BE123" s="4">
        <f>'დაზუსტ. საკუთ.'!G123</f>
        <v>0</v>
      </c>
      <c r="BG123" s="4">
        <f t="shared" si="32"/>
        <v>96900</v>
      </c>
      <c r="BH123" s="4">
        <f t="shared" si="32"/>
        <v>96900</v>
      </c>
      <c r="BI123" s="4">
        <f t="shared" si="32"/>
        <v>0</v>
      </c>
      <c r="BJ123" s="4">
        <f t="shared" si="32"/>
        <v>17500</v>
      </c>
      <c r="BK123" s="4">
        <f t="shared" si="21"/>
        <v>0</v>
      </c>
      <c r="BL123" s="4">
        <f t="shared" si="21"/>
        <v>0</v>
      </c>
      <c r="BM123" s="4">
        <f t="shared" si="21"/>
        <v>0</v>
      </c>
      <c r="BN123" s="4">
        <f t="shared" si="21"/>
        <v>114400</v>
      </c>
      <c r="BO123" s="4">
        <f t="shared" si="34"/>
        <v>114400</v>
      </c>
      <c r="BP123" s="4">
        <f t="shared" si="34"/>
        <v>0</v>
      </c>
      <c r="BR123" s="4">
        <f t="shared" si="33"/>
        <v>11100</v>
      </c>
      <c r="BS123" s="4">
        <f>'დამტკ. ბიუჯ.'!H123</f>
        <v>11100</v>
      </c>
      <c r="BT123" s="4">
        <f>'დამტკ. საკუთ.'!H123</f>
        <v>0</v>
      </c>
      <c r="BU123" s="4">
        <f>'ცვლილ. ბიუჯ.'!I123</f>
        <v>0</v>
      </c>
      <c r="BV123" s="4">
        <f>'ცვლილ. საკუთ.'!I123</f>
        <v>0</v>
      </c>
      <c r="BW123" s="4">
        <f>'მთავრ. ფონდი'!I123</f>
        <v>0</v>
      </c>
      <c r="BX123" s="4">
        <f>'პრეზ. ფონდი'!I123</f>
        <v>0</v>
      </c>
      <c r="BY123" s="4">
        <f>'დაზუსტ. ნაერთი'!H123</f>
        <v>11100</v>
      </c>
      <c r="BZ123" s="4">
        <f>'დაზუსტ. ბიუჯ.'!H123</f>
        <v>11100</v>
      </c>
      <c r="CA123" s="4">
        <f>'დაზუსტ. საკუთ.'!H123</f>
        <v>0</v>
      </c>
    </row>
    <row r="124" spans="1:79" ht="15.75" thickTop="1" x14ac:dyDescent="0.25">
      <c r="A124" t="str">
        <f t="shared" si="22"/>
        <v>a</v>
      </c>
      <c r="B124" s="5"/>
      <c r="C124" s="6" t="s">
        <v>10</v>
      </c>
      <c r="D124" s="7">
        <f t="shared" si="23"/>
        <v>108000</v>
      </c>
      <c r="E124" s="7">
        <f t="shared" si="24"/>
        <v>108000</v>
      </c>
      <c r="F124" s="7">
        <f t="shared" si="25"/>
        <v>0</v>
      </c>
      <c r="G124" s="7">
        <f t="shared" si="25"/>
        <v>17500</v>
      </c>
      <c r="H124" s="7">
        <f t="shared" si="25"/>
        <v>0</v>
      </c>
      <c r="I124" s="7">
        <f t="shared" si="25"/>
        <v>0</v>
      </c>
      <c r="J124" s="7">
        <f t="shared" si="19"/>
        <v>0</v>
      </c>
      <c r="K124" s="7">
        <f t="shared" si="19"/>
        <v>125500</v>
      </c>
      <c r="L124" s="7">
        <f t="shared" si="19"/>
        <v>125500</v>
      </c>
      <c r="M124" s="7">
        <f t="shared" si="19"/>
        <v>0</v>
      </c>
      <c r="O124" s="7">
        <f t="shared" si="26"/>
        <v>43400</v>
      </c>
      <c r="P124" s="7">
        <f>'დამტკ. ბიუჯ.'!E124</f>
        <v>43400</v>
      </c>
      <c r="Q124" s="7">
        <f>'დამტკ. საკუთ.'!E124</f>
        <v>0</v>
      </c>
      <c r="R124" s="7">
        <f>'ცვლილ. ბიუჯ.'!F124</f>
        <v>10000</v>
      </c>
      <c r="S124" s="7">
        <f>'ცვლილ. საკუთ.'!F124</f>
        <v>0</v>
      </c>
      <c r="T124" s="7">
        <f>'მთავრ. ფონდი'!F124</f>
        <v>0</v>
      </c>
      <c r="U124" s="7">
        <f>'პრეზ. ფონდი'!F124</f>
        <v>0</v>
      </c>
      <c r="V124" s="7">
        <f>'დაზუსტ. ნაერთი'!E124</f>
        <v>53400</v>
      </c>
      <c r="W124" s="7">
        <f>'დაზუსტ. ბიუჯ.'!E124</f>
        <v>53400</v>
      </c>
      <c r="X124" s="7">
        <f>'დაზუსტ. საკუთ.'!E124</f>
        <v>0</v>
      </c>
      <c r="Z124" s="7">
        <f t="shared" si="27"/>
        <v>22400</v>
      </c>
      <c r="AA124" s="7">
        <f>'დამტკ. ბიუჯ.'!F124</f>
        <v>22400</v>
      </c>
      <c r="AB124" s="7">
        <f>'დამტკ. საკუთ.'!F124</f>
        <v>0</v>
      </c>
      <c r="AC124" s="7">
        <f>'ცვლილ. ბიუჯ.'!G124</f>
        <v>7500</v>
      </c>
      <c r="AD124" s="7">
        <f>'ცვლილ. საკუთ.'!G124</f>
        <v>0</v>
      </c>
      <c r="AE124" s="7">
        <f>'მთავრ. ფონდი'!G124</f>
        <v>0</v>
      </c>
      <c r="AF124" s="7">
        <f>'პრეზ. ფონდი'!G124</f>
        <v>0</v>
      </c>
      <c r="AG124" s="7">
        <f>'დაზუსტ. ნაერთი'!F124</f>
        <v>29900</v>
      </c>
      <c r="AH124" s="7">
        <f>'დაზუსტ. ბიუჯ.'!F124</f>
        <v>29900</v>
      </c>
      <c r="AI124" s="7">
        <f>'დაზუსტ. საკუთ.'!F124</f>
        <v>0</v>
      </c>
      <c r="AK124" s="7">
        <f t="shared" si="28"/>
        <v>65800</v>
      </c>
      <c r="AL124" s="7">
        <f t="shared" si="29"/>
        <v>65800</v>
      </c>
      <c r="AM124" s="7">
        <f t="shared" si="30"/>
        <v>0</v>
      </c>
      <c r="AN124" s="7">
        <f t="shared" si="30"/>
        <v>17500</v>
      </c>
      <c r="AO124" s="7">
        <f t="shared" si="30"/>
        <v>0</v>
      </c>
      <c r="AP124" s="7">
        <f t="shared" si="30"/>
        <v>0</v>
      </c>
      <c r="AQ124" s="7">
        <f t="shared" si="20"/>
        <v>0</v>
      </c>
      <c r="AR124" s="7">
        <f t="shared" si="20"/>
        <v>83300</v>
      </c>
      <c r="AS124" s="7">
        <f t="shared" si="20"/>
        <v>83300</v>
      </c>
      <c r="AT124" s="7">
        <f t="shared" si="20"/>
        <v>0</v>
      </c>
      <c r="AV124" s="7">
        <f t="shared" si="31"/>
        <v>31100</v>
      </c>
      <c r="AW124" s="7">
        <f>'დამტკ. ბიუჯ.'!G124</f>
        <v>31100</v>
      </c>
      <c r="AX124" s="7">
        <f>'დამტკ. საკუთ.'!G124</f>
        <v>0</v>
      </c>
      <c r="AY124" s="7">
        <f>'ცვლილ. ბიუჯ.'!H124</f>
        <v>0</v>
      </c>
      <c r="AZ124" s="7">
        <f>'ცვლილ. საკუთ.'!H124</f>
        <v>0</v>
      </c>
      <c r="BA124" s="7">
        <f>'მთავრ. ფონდი'!H124</f>
        <v>0</v>
      </c>
      <c r="BB124" s="7">
        <f>'პრეზ. ფონდი'!H124</f>
        <v>0</v>
      </c>
      <c r="BC124" s="7">
        <f>'დაზუსტ. ნაერთი'!G124</f>
        <v>31100</v>
      </c>
      <c r="BD124" s="7">
        <f>'დაზუსტ. ბიუჯ.'!G124</f>
        <v>31100</v>
      </c>
      <c r="BE124" s="7">
        <f>'დაზუსტ. საკუთ.'!G124</f>
        <v>0</v>
      </c>
      <c r="BG124" s="7">
        <f t="shared" si="32"/>
        <v>96900</v>
      </c>
      <c r="BH124" s="7">
        <f t="shared" si="32"/>
        <v>96900</v>
      </c>
      <c r="BI124" s="7">
        <f t="shared" si="32"/>
        <v>0</v>
      </c>
      <c r="BJ124" s="7">
        <f t="shared" si="32"/>
        <v>17500</v>
      </c>
      <c r="BK124" s="7">
        <f t="shared" si="21"/>
        <v>0</v>
      </c>
      <c r="BL124" s="7">
        <f t="shared" si="21"/>
        <v>0</v>
      </c>
      <c r="BM124" s="7">
        <f t="shared" si="21"/>
        <v>0</v>
      </c>
      <c r="BN124" s="7">
        <f t="shared" si="21"/>
        <v>114400</v>
      </c>
      <c r="BO124" s="7">
        <f t="shared" si="34"/>
        <v>114400</v>
      </c>
      <c r="BP124" s="7">
        <f t="shared" si="34"/>
        <v>0</v>
      </c>
      <c r="BR124" s="7">
        <f t="shared" si="33"/>
        <v>11100</v>
      </c>
      <c r="BS124" s="7">
        <f>'დამტკ. ბიუჯ.'!H124</f>
        <v>11100</v>
      </c>
      <c r="BT124" s="7">
        <f>'დამტკ. საკუთ.'!H124</f>
        <v>0</v>
      </c>
      <c r="BU124" s="7">
        <f>'ცვლილ. ბიუჯ.'!I124</f>
        <v>0</v>
      </c>
      <c r="BV124" s="7">
        <f>'ცვლილ. საკუთ.'!I124</f>
        <v>0</v>
      </c>
      <c r="BW124" s="7">
        <f>'მთავრ. ფონდი'!I124</f>
        <v>0</v>
      </c>
      <c r="BX124" s="7">
        <f>'პრეზ. ფონდი'!I124</f>
        <v>0</v>
      </c>
      <c r="BY124" s="7">
        <f>'დაზუსტ. ნაერთი'!H124</f>
        <v>11100</v>
      </c>
      <c r="BZ124" s="7">
        <f>'დაზუსტ. ბიუჯ.'!H124</f>
        <v>11100</v>
      </c>
      <c r="CA124" s="7">
        <f>'დაზუსტ. საკუთ.'!H124</f>
        <v>0</v>
      </c>
    </row>
    <row r="125" spans="1:79" x14ac:dyDescent="0.25">
      <c r="A125" t="str">
        <f t="shared" si="22"/>
        <v>b</v>
      </c>
      <c r="B125" s="8"/>
      <c r="C125" s="9" t="s">
        <v>11</v>
      </c>
      <c r="D125" s="10">
        <f t="shared" si="23"/>
        <v>0</v>
      </c>
      <c r="E125" s="10">
        <f t="shared" si="24"/>
        <v>0</v>
      </c>
      <c r="F125" s="10">
        <f t="shared" si="25"/>
        <v>0</v>
      </c>
      <c r="G125" s="10">
        <f t="shared" si="25"/>
        <v>0</v>
      </c>
      <c r="H125" s="10">
        <f t="shared" si="25"/>
        <v>0</v>
      </c>
      <c r="I125" s="10">
        <f t="shared" si="25"/>
        <v>0</v>
      </c>
      <c r="J125" s="10">
        <f t="shared" si="19"/>
        <v>0</v>
      </c>
      <c r="K125" s="10">
        <f t="shared" si="19"/>
        <v>0</v>
      </c>
      <c r="L125" s="10">
        <f t="shared" si="19"/>
        <v>0</v>
      </c>
      <c r="M125" s="10">
        <f t="shared" si="19"/>
        <v>0</v>
      </c>
      <c r="O125" s="10">
        <f t="shared" si="26"/>
        <v>0</v>
      </c>
      <c r="P125" s="10">
        <f>'დამტკ. ბიუჯ.'!E125</f>
        <v>0</v>
      </c>
      <c r="Q125" s="10">
        <f>'დამტკ. საკუთ.'!E125</f>
        <v>0</v>
      </c>
      <c r="R125" s="10">
        <f>'ცვლილ. ბიუჯ.'!F125</f>
        <v>0</v>
      </c>
      <c r="S125" s="10">
        <f>'ცვლილ. საკუთ.'!F125</f>
        <v>0</v>
      </c>
      <c r="T125" s="10">
        <f>'მთავრ. ფონდი'!F125</f>
        <v>0</v>
      </c>
      <c r="U125" s="10">
        <f>'პრეზ. ფონდი'!F125</f>
        <v>0</v>
      </c>
      <c r="V125" s="10">
        <f>'დაზუსტ. ნაერთი'!E125</f>
        <v>0</v>
      </c>
      <c r="W125" s="10">
        <f>'დაზუსტ. ბიუჯ.'!E125</f>
        <v>0</v>
      </c>
      <c r="X125" s="10">
        <f>'დაზუსტ. საკუთ.'!E125</f>
        <v>0</v>
      </c>
      <c r="Z125" s="10">
        <f t="shared" si="27"/>
        <v>0</v>
      </c>
      <c r="AA125" s="10">
        <f>'დამტკ. ბიუჯ.'!F125</f>
        <v>0</v>
      </c>
      <c r="AB125" s="10">
        <f>'დამტკ. საკუთ.'!F125</f>
        <v>0</v>
      </c>
      <c r="AC125" s="10">
        <f>'ცვლილ. ბიუჯ.'!G125</f>
        <v>0</v>
      </c>
      <c r="AD125" s="10">
        <f>'ცვლილ. საკუთ.'!G125</f>
        <v>0</v>
      </c>
      <c r="AE125" s="10">
        <f>'მთავრ. ფონდი'!G125</f>
        <v>0</v>
      </c>
      <c r="AF125" s="10">
        <f>'პრეზ. ფონდი'!G125</f>
        <v>0</v>
      </c>
      <c r="AG125" s="10">
        <f>'დაზუსტ. ნაერთი'!F125</f>
        <v>0</v>
      </c>
      <c r="AH125" s="10">
        <f>'დაზუსტ. ბიუჯ.'!F125</f>
        <v>0</v>
      </c>
      <c r="AI125" s="10">
        <f>'დაზუსტ. საკუთ.'!F125</f>
        <v>0</v>
      </c>
      <c r="AK125" s="10">
        <f t="shared" si="28"/>
        <v>0</v>
      </c>
      <c r="AL125" s="10">
        <f t="shared" si="29"/>
        <v>0</v>
      </c>
      <c r="AM125" s="10">
        <f t="shared" si="30"/>
        <v>0</v>
      </c>
      <c r="AN125" s="10">
        <f t="shared" si="30"/>
        <v>0</v>
      </c>
      <c r="AO125" s="10">
        <f t="shared" si="30"/>
        <v>0</v>
      </c>
      <c r="AP125" s="10">
        <f t="shared" si="30"/>
        <v>0</v>
      </c>
      <c r="AQ125" s="10">
        <f t="shared" si="20"/>
        <v>0</v>
      </c>
      <c r="AR125" s="10">
        <f t="shared" si="20"/>
        <v>0</v>
      </c>
      <c r="AS125" s="10">
        <f t="shared" si="20"/>
        <v>0</v>
      </c>
      <c r="AT125" s="10">
        <f t="shared" si="20"/>
        <v>0</v>
      </c>
      <c r="AV125" s="10">
        <f t="shared" si="31"/>
        <v>0</v>
      </c>
      <c r="AW125" s="10">
        <f>'დამტკ. ბიუჯ.'!G125</f>
        <v>0</v>
      </c>
      <c r="AX125" s="10">
        <f>'დამტკ. საკუთ.'!G125</f>
        <v>0</v>
      </c>
      <c r="AY125" s="10">
        <f>'ცვლილ. ბიუჯ.'!H125</f>
        <v>0</v>
      </c>
      <c r="AZ125" s="10">
        <f>'ცვლილ. საკუთ.'!H125</f>
        <v>0</v>
      </c>
      <c r="BA125" s="10">
        <f>'მთავრ. ფონდი'!H125</f>
        <v>0</v>
      </c>
      <c r="BB125" s="10">
        <f>'პრეზ. ფონდი'!H125</f>
        <v>0</v>
      </c>
      <c r="BC125" s="10">
        <f>'დაზუსტ. ნაერთი'!G125</f>
        <v>0</v>
      </c>
      <c r="BD125" s="10">
        <f>'დაზუსტ. ბიუჯ.'!G125</f>
        <v>0</v>
      </c>
      <c r="BE125" s="10">
        <f>'დაზუსტ. საკუთ.'!G125</f>
        <v>0</v>
      </c>
      <c r="BG125" s="10">
        <f t="shared" si="32"/>
        <v>0</v>
      </c>
      <c r="BH125" s="10">
        <f t="shared" si="32"/>
        <v>0</v>
      </c>
      <c r="BI125" s="10">
        <f t="shared" si="32"/>
        <v>0</v>
      </c>
      <c r="BJ125" s="10">
        <f t="shared" si="32"/>
        <v>0</v>
      </c>
      <c r="BK125" s="10">
        <f t="shared" si="21"/>
        <v>0</v>
      </c>
      <c r="BL125" s="10">
        <f t="shared" si="21"/>
        <v>0</v>
      </c>
      <c r="BM125" s="10">
        <f t="shared" si="21"/>
        <v>0</v>
      </c>
      <c r="BN125" s="10">
        <f t="shared" si="21"/>
        <v>0</v>
      </c>
      <c r="BO125" s="10">
        <f t="shared" si="34"/>
        <v>0</v>
      </c>
      <c r="BP125" s="10">
        <f t="shared" si="34"/>
        <v>0</v>
      </c>
      <c r="BR125" s="10">
        <f t="shared" si="33"/>
        <v>0</v>
      </c>
      <c r="BS125" s="10">
        <f>'დამტკ. ბიუჯ.'!H125</f>
        <v>0</v>
      </c>
      <c r="BT125" s="10">
        <f>'დამტკ. საკუთ.'!H125</f>
        <v>0</v>
      </c>
      <c r="BU125" s="10">
        <f>'ცვლილ. ბიუჯ.'!I125</f>
        <v>0</v>
      </c>
      <c r="BV125" s="10">
        <f>'ცვლილ. საკუთ.'!I125</f>
        <v>0</v>
      </c>
      <c r="BW125" s="10">
        <f>'მთავრ. ფონდი'!I125</f>
        <v>0</v>
      </c>
      <c r="BX125" s="10">
        <f>'პრეზ. ფონდი'!I125</f>
        <v>0</v>
      </c>
      <c r="BY125" s="10">
        <f>'დაზუსტ. ნაერთი'!H125</f>
        <v>0</v>
      </c>
      <c r="BZ125" s="10">
        <f>'დაზუსტ. ბიუჯ.'!H125</f>
        <v>0</v>
      </c>
      <c r="CA125" s="10">
        <f>'დაზუსტ. საკუთ.'!H125</f>
        <v>0</v>
      </c>
    </row>
    <row r="126" spans="1:79" x14ac:dyDescent="0.25">
      <c r="A126" t="str">
        <f t="shared" si="22"/>
        <v>a</v>
      </c>
      <c r="B126" s="8"/>
      <c r="C126" s="9" t="s">
        <v>12</v>
      </c>
      <c r="D126" s="10">
        <f t="shared" si="23"/>
        <v>100000</v>
      </c>
      <c r="E126" s="10">
        <f t="shared" si="24"/>
        <v>100000</v>
      </c>
      <c r="F126" s="10">
        <f t="shared" si="25"/>
        <v>0</v>
      </c>
      <c r="G126" s="10">
        <f t="shared" si="25"/>
        <v>17500</v>
      </c>
      <c r="H126" s="10">
        <f t="shared" si="25"/>
        <v>0</v>
      </c>
      <c r="I126" s="10">
        <f t="shared" si="25"/>
        <v>0</v>
      </c>
      <c r="J126" s="10">
        <f t="shared" si="19"/>
        <v>0</v>
      </c>
      <c r="K126" s="10">
        <f t="shared" si="19"/>
        <v>117500</v>
      </c>
      <c r="L126" s="10">
        <f t="shared" si="19"/>
        <v>117500</v>
      </c>
      <c r="M126" s="10">
        <f t="shared" si="19"/>
        <v>0</v>
      </c>
      <c r="O126" s="10">
        <f t="shared" si="26"/>
        <v>40000</v>
      </c>
      <c r="P126" s="10">
        <f>'დამტკ. ბიუჯ.'!E126</f>
        <v>40000</v>
      </c>
      <c r="Q126" s="10">
        <f>'დამტკ. საკუთ.'!E126</f>
        <v>0</v>
      </c>
      <c r="R126" s="10">
        <f>'ცვლილ. ბიუჯ.'!F126</f>
        <v>10000</v>
      </c>
      <c r="S126" s="10">
        <f>'ცვლილ. საკუთ.'!F126</f>
        <v>0</v>
      </c>
      <c r="T126" s="10">
        <f>'მთავრ. ფონდი'!F126</f>
        <v>0</v>
      </c>
      <c r="U126" s="10">
        <f>'პრეზ. ფონდი'!F126</f>
        <v>0</v>
      </c>
      <c r="V126" s="10">
        <f>'დაზუსტ. ნაერთი'!E126</f>
        <v>50000</v>
      </c>
      <c r="W126" s="10">
        <f>'დაზუსტ. ბიუჯ.'!E126</f>
        <v>50000</v>
      </c>
      <c r="X126" s="10">
        <f>'დაზუსტ. საკუთ.'!E126</f>
        <v>0</v>
      </c>
      <c r="Z126" s="10">
        <f t="shared" si="27"/>
        <v>20000</v>
      </c>
      <c r="AA126" s="10">
        <f>'დამტკ. ბიუჯ.'!F126</f>
        <v>20000</v>
      </c>
      <c r="AB126" s="10">
        <f>'დამტკ. საკუთ.'!F126</f>
        <v>0</v>
      </c>
      <c r="AC126" s="10">
        <f>'ცვლილ. ბიუჯ.'!G126</f>
        <v>7500</v>
      </c>
      <c r="AD126" s="10">
        <f>'ცვლილ. საკუთ.'!G126</f>
        <v>0</v>
      </c>
      <c r="AE126" s="10">
        <f>'მთავრ. ფონდი'!G126</f>
        <v>0</v>
      </c>
      <c r="AF126" s="10">
        <f>'პრეზ. ფონდი'!G126</f>
        <v>0</v>
      </c>
      <c r="AG126" s="10">
        <f>'დაზუსტ. ნაერთი'!F126</f>
        <v>27500</v>
      </c>
      <c r="AH126" s="10">
        <f>'დაზუსტ. ბიუჯ.'!F126</f>
        <v>27500</v>
      </c>
      <c r="AI126" s="10">
        <f>'დაზუსტ. საკუთ.'!F126</f>
        <v>0</v>
      </c>
      <c r="AK126" s="10">
        <f t="shared" si="28"/>
        <v>60000</v>
      </c>
      <c r="AL126" s="10">
        <f t="shared" si="29"/>
        <v>60000</v>
      </c>
      <c r="AM126" s="10">
        <f t="shared" si="30"/>
        <v>0</v>
      </c>
      <c r="AN126" s="10">
        <f t="shared" si="30"/>
        <v>17500</v>
      </c>
      <c r="AO126" s="10">
        <f t="shared" si="30"/>
        <v>0</v>
      </c>
      <c r="AP126" s="10">
        <f t="shared" si="30"/>
        <v>0</v>
      </c>
      <c r="AQ126" s="10">
        <f t="shared" si="20"/>
        <v>0</v>
      </c>
      <c r="AR126" s="10">
        <f t="shared" si="20"/>
        <v>77500</v>
      </c>
      <c r="AS126" s="10">
        <f t="shared" si="20"/>
        <v>77500</v>
      </c>
      <c r="AT126" s="10">
        <f t="shared" si="20"/>
        <v>0</v>
      </c>
      <c r="AV126" s="10">
        <f t="shared" si="31"/>
        <v>30000</v>
      </c>
      <c r="AW126" s="10">
        <f>'დამტკ. ბიუჯ.'!G126</f>
        <v>30000</v>
      </c>
      <c r="AX126" s="10">
        <f>'დამტკ. საკუთ.'!G126</f>
        <v>0</v>
      </c>
      <c r="AY126" s="10">
        <f>'ცვლილ. ბიუჯ.'!H126</f>
        <v>0</v>
      </c>
      <c r="AZ126" s="10">
        <f>'ცვლილ. საკუთ.'!H126</f>
        <v>0</v>
      </c>
      <c r="BA126" s="10">
        <f>'მთავრ. ფონდი'!H126</f>
        <v>0</v>
      </c>
      <c r="BB126" s="10">
        <f>'პრეზ. ფონდი'!H126</f>
        <v>0</v>
      </c>
      <c r="BC126" s="10">
        <f>'დაზუსტ. ნაერთი'!G126</f>
        <v>30000</v>
      </c>
      <c r="BD126" s="10">
        <f>'დაზუსტ. ბიუჯ.'!G126</f>
        <v>30000</v>
      </c>
      <c r="BE126" s="10">
        <f>'დაზუსტ. საკუთ.'!G126</f>
        <v>0</v>
      </c>
      <c r="BG126" s="10">
        <f t="shared" si="32"/>
        <v>90000</v>
      </c>
      <c r="BH126" s="10">
        <f t="shared" si="32"/>
        <v>90000</v>
      </c>
      <c r="BI126" s="10">
        <f t="shared" si="32"/>
        <v>0</v>
      </c>
      <c r="BJ126" s="10">
        <f t="shared" si="32"/>
        <v>17500</v>
      </c>
      <c r="BK126" s="10">
        <f t="shared" si="21"/>
        <v>0</v>
      </c>
      <c r="BL126" s="10">
        <f t="shared" si="21"/>
        <v>0</v>
      </c>
      <c r="BM126" s="10">
        <f t="shared" si="21"/>
        <v>0</v>
      </c>
      <c r="BN126" s="10">
        <f t="shared" si="21"/>
        <v>107500</v>
      </c>
      <c r="BO126" s="10">
        <f t="shared" si="34"/>
        <v>107500</v>
      </c>
      <c r="BP126" s="10">
        <f t="shared" si="34"/>
        <v>0</v>
      </c>
      <c r="BR126" s="10">
        <f t="shared" si="33"/>
        <v>10000</v>
      </c>
      <c r="BS126" s="10">
        <f>'დამტკ. ბიუჯ.'!H126</f>
        <v>10000</v>
      </c>
      <c r="BT126" s="10">
        <f>'დამტკ. საკუთ.'!H126</f>
        <v>0</v>
      </c>
      <c r="BU126" s="10">
        <f>'ცვლილ. ბიუჯ.'!I126</f>
        <v>0</v>
      </c>
      <c r="BV126" s="10">
        <f>'ცვლილ. საკუთ.'!I126</f>
        <v>0</v>
      </c>
      <c r="BW126" s="10">
        <f>'მთავრ. ფონდი'!I126</f>
        <v>0</v>
      </c>
      <c r="BX126" s="10">
        <f>'პრეზ. ფონდი'!I126</f>
        <v>0</v>
      </c>
      <c r="BY126" s="10">
        <f>'დაზუსტ. ნაერთი'!H126</f>
        <v>10000</v>
      </c>
      <c r="BZ126" s="10">
        <f>'დაზუსტ. ბიუჯ.'!H126</f>
        <v>10000</v>
      </c>
      <c r="CA126" s="10">
        <f>'დაზუსტ. საკუთ.'!H126</f>
        <v>0</v>
      </c>
    </row>
    <row r="127" spans="1:79" x14ac:dyDescent="0.25">
      <c r="A127" t="str">
        <f t="shared" si="22"/>
        <v>b</v>
      </c>
      <c r="B127" s="8"/>
      <c r="C127" s="9" t="s">
        <v>13</v>
      </c>
      <c r="D127" s="10">
        <f t="shared" si="23"/>
        <v>0</v>
      </c>
      <c r="E127" s="10">
        <f t="shared" si="24"/>
        <v>0</v>
      </c>
      <c r="F127" s="10">
        <f t="shared" si="25"/>
        <v>0</v>
      </c>
      <c r="G127" s="10">
        <f t="shared" si="25"/>
        <v>0</v>
      </c>
      <c r="H127" s="10">
        <f t="shared" si="25"/>
        <v>0</v>
      </c>
      <c r="I127" s="10">
        <f t="shared" si="25"/>
        <v>0</v>
      </c>
      <c r="J127" s="10">
        <f t="shared" ref="J127:M190" si="35">SUM(U127,AF127,BB127,BX127)</f>
        <v>0</v>
      </c>
      <c r="K127" s="10">
        <f t="shared" si="35"/>
        <v>0</v>
      </c>
      <c r="L127" s="10">
        <f t="shared" si="35"/>
        <v>0</v>
      </c>
      <c r="M127" s="10">
        <f t="shared" si="35"/>
        <v>0</v>
      </c>
      <c r="O127" s="10">
        <f t="shared" si="26"/>
        <v>0</v>
      </c>
      <c r="P127" s="10">
        <f>'დამტკ. ბიუჯ.'!E127</f>
        <v>0</v>
      </c>
      <c r="Q127" s="10">
        <f>'დამტკ. საკუთ.'!E127</f>
        <v>0</v>
      </c>
      <c r="R127" s="10">
        <f>'ცვლილ. ბიუჯ.'!F127</f>
        <v>0</v>
      </c>
      <c r="S127" s="10">
        <f>'ცვლილ. საკუთ.'!F127</f>
        <v>0</v>
      </c>
      <c r="T127" s="10">
        <f>'მთავრ. ფონდი'!F127</f>
        <v>0</v>
      </c>
      <c r="U127" s="10">
        <f>'პრეზ. ფონდი'!F127</f>
        <v>0</v>
      </c>
      <c r="V127" s="10">
        <f>'დაზუსტ. ნაერთი'!E127</f>
        <v>0</v>
      </c>
      <c r="W127" s="10">
        <f>'დაზუსტ. ბიუჯ.'!E127</f>
        <v>0</v>
      </c>
      <c r="X127" s="10">
        <f>'დაზუსტ. საკუთ.'!E127</f>
        <v>0</v>
      </c>
      <c r="Z127" s="10">
        <f t="shared" si="27"/>
        <v>0</v>
      </c>
      <c r="AA127" s="10">
        <f>'დამტკ. ბიუჯ.'!F127</f>
        <v>0</v>
      </c>
      <c r="AB127" s="10">
        <f>'დამტკ. საკუთ.'!F127</f>
        <v>0</v>
      </c>
      <c r="AC127" s="10">
        <f>'ცვლილ. ბიუჯ.'!G127</f>
        <v>0</v>
      </c>
      <c r="AD127" s="10">
        <f>'ცვლილ. საკუთ.'!G127</f>
        <v>0</v>
      </c>
      <c r="AE127" s="10">
        <f>'მთავრ. ფონდი'!G127</f>
        <v>0</v>
      </c>
      <c r="AF127" s="10">
        <f>'პრეზ. ფონდი'!G127</f>
        <v>0</v>
      </c>
      <c r="AG127" s="10">
        <f>'დაზუსტ. ნაერთი'!F127</f>
        <v>0</v>
      </c>
      <c r="AH127" s="10">
        <f>'დაზუსტ. ბიუჯ.'!F127</f>
        <v>0</v>
      </c>
      <c r="AI127" s="10">
        <f>'დაზუსტ. საკუთ.'!F127</f>
        <v>0</v>
      </c>
      <c r="AK127" s="10">
        <f t="shared" si="28"/>
        <v>0</v>
      </c>
      <c r="AL127" s="10">
        <f t="shared" si="29"/>
        <v>0</v>
      </c>
      <c r="AM127" s="10">
        <f t="shared" si="30"/>
        <v>0</v>
      </c>
      <c r="AN127" s="10">
        <f t="shared" si="30"/>
        <v>0</v>
      </c>
      <c r="AO127" s="10">
        <f t="shared" si="30"/>
        <v>0</v>
      </c>
      <c r="AP127" s="10">
        <f t="shared" si="30"/>
        <v>0</v>
      </c>
      <c r="AQ127" s="10">
        <f t="shared" ref="AQ127:AT190" si="36">SUM(U127,AF127)</f>
        <v>0</v>
      </c>
      <c r="AR127" s="10">
        <f t="shared" si="36"/>
        <v>0</v>
      </c>
      <c r="AS127" s="10">
        <f t="shared" si="36"/>
        <v>0</v>
      </c>
      <c r="AT127" s="10">
        <f t="shared" si="36"/>
        <v>0</v>
      </c>
      <c r="AV127" s="10">
        <f t="shared" si="31"/>
        <v>0</v>
      </c>
      <c r="AW127" s="10">
        <f>'დამტკ. ბიუჯ.'!G127</f>
        <v>0</v>
      </c>
      <c r="AX127" s="10">
        <f>'დამტკ. საკუთ.'!G127</f>
        <v>0</v>
      </c>
      <c r="AY127" s="10">
        <f>'ცვლილ. ბიუჯ.'!H127</f>
        <v>0</v>
      </c>
      <c r="AZ127" s="10">
        <f>'ცვლილ. საკუთ.'!H127</f>
        <v>0</v>
      </c>
      <c r="BA127" s="10">
        <f>'მთავრ. ფონდი'!H127</f>
        <v>0</v>
      </c>
      <c r="BB127" s="10">
        <f>'პრეზ. ფონდი'!H127</f>
        <v>0</v>
      </c>
      <c r="BC127" s="10">
        <f>'დაზუსტ. ნაერთი'!G127</f>
        <v>0</v>
      </c>
      <c r="BD127" s="10">
        <f>'დაზუსტ. ბიუჯ.'!G127</f>
        <v>0</v>
      </c>
      <c r="BE127" s="10">
        <f>'დაზუსტ. საკუთ.'!G127</f>
        <v>0</v>
      </c>
      <c r="BG127" s="10">
        <f t="shared" si="32"/>
        <v>0</v>
      </c>
      <c r="BH127" s="10">
        <f t="shared" si="32"/>
        <v>0</v>
      </c>
      <c r="BI127" s="10">
        <f t="shared" si="32"/>
        <v>0</v>
      </c>
      <c r="BJ127" s="10">
        <f t="shared" si="32"/>
        <v>0</v>
      </c>
      <c r="BK127" s="10">
        <f t="shared" ref="BK127:BN190" si="37">SUM(S127,AD127,AZ127)</f>
        <v>0</v>
      </c>
      <c r="BL127" s="10">
        <f t="shared" si="37"/>
        <v>0</v>
      </c>
      <c r="BM127" s="10">
        <f t="shared" si="37"/>
        <v>0</v>
      </c>
      <c r="BN127" s="10">
        <f t="shared" si="37"/>
        <v>0</v>
      </c>
      <c r="BO127" s="10">
        <f t="shared" si="34"/>
        <v>0</v>
      </c>
      <c r="BP127" s="10">
        <f t="shared" si="34"/>
        <v>0</v>
      </c>
      <c r="BR127" s="10">
        <f t="shared" si="33"/>
        <v>0</v>
      </c>
      <c r="BS127" s="10">
        <f>'დამტკ. ბიუჯ.'!H127</f>
        <v>0</v>
      </c>
      <c r="BT127" s="10">
        <f>'დამტკ. საკუთ.'!H127</f>
        <v>0</v>
      </c>
      <c r="BU127" s="10">
        <f>'ცვლილ. ბიუჯ.'!I127</f>
        <v>0</v>
      </c>
      <c r="BV127" s="10">
        <f>'ცვლილ. საკუთ.'!I127</f>
        <v>0</v>
      </c>
      <c r="BW127" s="10">
        <f>'მთავრ. ფონდი'!I127</f>
        <v>0</v>
      </c>
      <c r="BX127" s="10">
        <f>'პრეზ. ფონდი'!I127</f>
        <v>0</v>
      </c>
      <c r="BY127" s="10">
        <f>'დაზუსტ. ნაერთი'!H127</f>
        <v>0</v>
      </c>
      <c r="BZ127" s="10">
        <f>'დაზუსტ. ბიუჯ.'!H127</f>
        <v>0</v>
      </c>
      <c r="CA127" s="10">
        <f>'დაზუსტ. საკუთ.'!H127</f>
        <v>0</v>
      </c>
    </row>
    <row r="128" spans="1:79" x14ac:dyDescent="0.25">
      <c r="A128" t="str">
        <f t="shared" si="22"/>
        <v>b</v>
      </c>
      <c r="B128" s="8"/>
      <c r="C128" s="9" t="s">
        <v>14</v>
      </c>
      <c r="D128" s="10">
        <f t="shared" si="23"/>
        <v>0</v>
      </c>
      <c r="E128" s="10">
        <f t="shared" si="24"/>
        <v>0</v>
      </c>
      <c r="F128" s="10">
        <f t="shared" si="25"/>
        <v>0</v>
      </c>
      <c r="G128" s="10">
        <f t="shared" si="25"/>
        <v>0</v>
      </c>
      <c r="H128" s="10">
        <f t="shared" si="25"/>
        <v>0</v>
      </c>
      <c r="I128" s="10">
        <f t="shared" si="25"/>
        <v>0</v>
      </c>
      <c r="J128" s="10">
        <f t="shared" si="35"/>
        <v>0</v>
      </c>
      <c r="K128" s="10">
        <f t="shared" si="35"/>
        <v>0</v>
      </c>
      <c r="L128" s="10">
        <f t="shared" si="35"/>
        <v>0</v>
      </c>
      <c r="M128" s="10">
        <f t="shared" si="35"/>
        <v>0</v>
      </c>
      <c r="O128" s="10">
        <f t="shared" si="26"/>
        <v>0</v>
      </c>
      <c r="P128" s="10">
        <f>'დამტკ. ბიუჯ.'!E128</f>
        <v>0</v>
      </c>
      <c r="Q128" s="10">
        <f>'დამტკ. საკუთ.'!E128</f>
        <v>0</v>
      </c>
      <c r="R128" s="10">
        <f>'ცვლილ. ბიუჯ.'!F128</f>
        <v>0</v>
      </c>
      <c r="S128" s="10">
        <f>'ცვლილ. საკუთ.'!F128</f>
        <v>0</v>
      </c>
      <c r="T128" s="10">
        <f>'მთავრ. ფონდი'!F128</f>
        <v>0</v>
      </c>
      <c r="U128" s="10">
        <f>'პრეზ. ფონდი'!F128</f>
        <v>0</v>
      </c>
      <c r="V128" s="10">
        <f>'დაზუსტ. ნაერთი'!E128</f>
        <v>0</v>
      </c>
      <c r="W128" s="10">
        <f>'დაზუსტ. ბიუჯ.'!E128</f>
        <v>0</v>
      </c>
      <c r="X128" s="10">
        <f>'დაზუსტ. საკუთ.'!E128</f>
        <v>0</v>
      </c>
      <c r="Z128" s="10">
        <f t="shared" si="27"/>
        <v>0</v>
      </c>
      <c r="AA128" s="10">
        <f>'დამტკ. ბიუჯ.'!F128</f>
        <v>0</v>
      </c>
      <c r="AB128" s="10">
        <f>'დამტკ. საკუთ.'!F128</f>
        <v>0</v>
      </c>
      <c r="AC128" s="10">
        <f>'ცვლილ. ბიუჯ.'!G128</f>
        <v>0</v>
      </c>
      <c r="AD128" s="10">
        <f>'ცვლილ. საკუთ.'!G128</f>
        <v>0</v>
      </c>
      <c r="AE128" s="10">
        <f>'მთავრ. ფონდი'!G128</f>
        <v>0</v>
      </c>
      <c r="AF128" s="10">
        <f>'პრეზ. ფონდი'!G128</f>
        <v>0</v>
      </c>
      <c r="AG128" s="10">
        <f>'დაზუსტ. ნაერთი'!F128</f>
        <v>0</v>
      </c>
      <c r="AH128" s="10">
        <f>'დაზუსტ. ბიუჯ.'!F128</f>
        <v>0</v>
      </c>
      <c r="AI128" s="10">
        <f>'დაზუსტ. საკუთ.'!F128</f>
        <v>0</v>
      </c>
      <c r="AK128" s="10">
        <f t="shared" si="28"/>
        <v>0</v>
      </c>
      <c r="AL128" s="10">
        <f t="shared" si="29"/>
        <v>0</v>
      </c>
      <c r="AM128" s="10">
        <f t="shared" si="30"/>
        <v>0</v>
      </c>
      <c r="AN128" s="10">
        <f t="shared" si="30"/>
        <v>0</v>
      </c>
      <c r="AO128" s="10">
        <f t="shared" si="30"/>
        <v>0</v>
      </c>
      <c r="AP128" s="10">
        <f t="shared" si="30"/>
        <v>0</v>
      </c>
      <c r="AQ128" s="10">
        <f t="shared" si="36"/>
        <v>0</v>
      </c>
      <c r="AR128" s="10">
        <f t="shared" si="36"/>
        <v>0</v>
      </c>
      <c r="AS128" s="10">
        <f t="shared" si="36"/>
        <v>0</v>
      </c>
      <c r="AT128" s="10">
        <f t="shared" si="36"/>
        <v>0</v>
      </c>
      <c r="AV128" s="10">
        <f t="shared" si="31"/>
        <v>0</v>
      </c>
      <c r="AW128" s="10">
        <f>'დამტკ. ბიუჯ.'!G128</f>
        <v>0</v>
      </c>
      <c r="AX128" s="10">
        <f>'დამტკ. საკუთ.'!G128</f>
        <v>0</v>
      </c>
      <c r="AY128" s="10">
        <f>'ცვლილ. ბიუჯ.'!H128</f>
        <v>0</v>
      </c>
      <c r="AZ128" s="10">
        <f>'ცვლილ. საკუთ.'!H128</f>
        <v>0</v>
      </c>
      <c r="BA128" s="10">
        <f>'მთავრ. ფონდი'!H128</f>
        <v>0</v>
      </c>
      <c r="BB128" s="10">
        <f>'პრეზ. ფონდი'!H128</f>
        <v>0</v>
      </c>
      <c r="BC128" s="10">
        <f>'დაზუსტ. ნაერთი'!G128</f>
        <v>0</v>
      </c>
      <c r="BD128" s="10">
        <f>'დაზუსტ. ბიუჯ.'!G128</f>
        <v>0</v>
      </c>
      <c r="BE128" s="10">
        <f>'დაზუსტ. საკუთ.'!G128</f>
        <v>0</v>
      </c>
      <c r="BG128" s="10">
        <f t="shared" si="32"/>
        <v>0</v>
      </c>
      <c r="BH128" s="10">
        <f t="shared" si="32"/>
        <v>0</v>
      </c>
      <c r="BI128" s="10">
        <f t="shared" si="32"/>
        <v>0</v>
      </c>
      <c r="BJ128" s="10">
        <f t="shared" si="32"/>
        <v>0</v>
      </c>
      <c r="BK128" s="10">
        <f t="shared" si="37"/>
        <v>0</v>
      </c>
      <c r="BL128" s="10">
        <f t="shared" si="37"/>
        <v>0</v>
      </c>
      <c r="BM128" s="10">
        <f t="shared" si="37"/>
        <v>0</v>
      </c>
      <c r="BN128" s="10">
        <f t="shared" si="37"/>
        <v>0</v>
      </c>
      <c r="BO128" s="10">
        <f t="shared" si="34"/>
        <v>0</v>
      </c>
      <c r="BP128" s="10">
        <f t="shared" si="34"/>
        <v>0</v>
      </c>
      <c r="BR128" s="10">
        <f t="shared" si="33"/>
        <v>0</v>
      </c>
      <c r="BS128" s="10">
        <f>'დამტკ. ბიუჯ.'!H128</f>
        <v>0</v>
      </c>
      <c r="BT128" s="10">
        <f>'დამტკ. საკუთ.'!H128</f>
        <v>0</v>
      </c>
      <c r="BU128" s="10">
        <f>'ცვლილ. ბიუჯ.'!I128</f>
        <v>0</v>
      </c>
      <c r="BV128" s="10">
        <f>'ცვლილ. საკუთ.'!I128</f>
        <v>0</v>
      </c>
      <c r="BW128" s="10">
        <f>'მთავრ. ფონდი'!I128</f>
        <v>0</v>
      </c>
      <c r="BX128" s="10">
        <f>'პრეზ. ფონდი'!I128</f>
        <v>0</v>
      </c>
      <c r="BY128" s="10">
        <f>'დაზუსტ. ნაერთი'!H128</f>
        <v>0</v>
      </c>
      <c r="BZ128" s="10">
        <f>'დაზუსტ. ბიუჯ.'!H128</f>
        <v>0</v>
      </c>
      <c r="CA128" s="10">
        <f>'დაზუსტ. საკუთ.'!H128</f>
        <v>0</v>
      </c>
    </row>
    <row r="129" spans="1:79" x14ac:dyDescent="0.25">
      <c r="A129" t="str">
        <f t="shared" si="22"/>
        <v>b</v>
      </c>
      <c r="B129" s="8"/>
      <c r="C129" s="9" t="s">
        <v>15</v>
      </c>
      <c r="D129" s="10">
        <f t="shared" si="23"/>
        <v>0</v>
      </c>
      <c r="E129" s="10">
        <f t="shared" si="24"/>
        <v>0</v>
      </c>
      <c r="F129" s="10">
        <f t="shared" si="25"/>
        <v>0</v>
      </c>
      <c r="G129" s="10">
        <f t="shared" si="25"/>
        <v>0</v>
      </c>
      <c r="H129" s="10">
        <f t="shared" si="25"/>
        <v>0</v>
      </c>
      <c r="I129" s="10">
        <f t="shared" si="25"/>
        <v>0</v>
      </c>
      <c r="J129" s="10">
        <f t="shared" si="35"/>
        <v>0</v>
      </c>
      <c r="K129" s="10">
        <f t="shared" si="35"/>
        <v>0</v>
      </c>
      <c r="L129" s="10">
        <f t="shared" si="35"/>
        <v>0</v>
      </c>
      <c r="M129" s="10">
        <f t="shared" si="35"/>
        <v>0</v>
      </c>
      <c r="O129" s="10">
        <f t="shared" si="26"/>
        <v>0</v>
      </c>
      <c r="P129" s="10">
        <f>'დამტკ. ბიუჯ.'!E129</f>
        <v>0</v>
      </c>
      <c r="Q129" s="10">
        <f>'დამტკ. საკუთ.'!E129</f>
        <v>0</v>
      </c>
      <c r="R129" s="10">
        <f>'ცვლილ. ბიუჯ.'!F129</f>
        <v>0</v>
      </c>
      <c r="S129" s="10">
        <f>'ცვლილ. საკუთ.'!F129</f>
        <v>0</v>
      </c>
      <c r="T129" s="10">
        <f>'მთავრ. ფონდი'!F129</f>
        <v>0</v>
      </c>
      <c r="U129" s="10">
        <f>'პრეზ. ფონდი'!F129</f>
        <v>0</v>
      </c>
      <c r="V129" s="10">
        <f>'დაზუსტ. ნაერთი'!E129</f>
        <v>0</v>
      </c>
      <c r="W129" s="10">
        <f>'დაზუსტ. ბიუჯ.'!E129</f>
        <v>0</v>
      </c>
      <c r="X129" s="10">
        <f>'დაზუსტ. საკუთ.'!E129</f>
        <v>0</v>
      </c>
      <c r="Z129" s="10">
        <f t="shared" si="27"/>
        <v>0</v>
      </c>
      <c r="AA129" s="10">
        <f>'დამტკ. ბიუჯ.'!F129</f>
        <v>0</v>
      </c>
      <c r="AB129" s="10">
        <f>'დამტკ. საკუთ.'!F129</f>
        <v>0</v>
      </c>
      <c r="AC129" s="10">
        <f>'ცვლილ. ბიუჯ.'!G129</f>
        <v>0</v>
      </c>
      <c r="AD129" s="10">
        <f>'ცვლილ. საკუთ.'!G129</f>
        <v>0</v>
      </c>
      <c r="AE129" s="10">
        <f>'მთავრ. ფონდი'!G129</f>
        <v>0</v>
      </c>
      <c r="AF129" s="10">
        <f>'პრეზ. ფონდი'!G129</f>
        <v>0</v>
      </c>
      <c r="AG129" s="10">
        <f>'დაზუსტ. ნაერთი'!F129</f>
        <v>0</v>
      </c>
      <c r="AH129" s="10">
        <f>'დაზუსტ. ბიუჯ.'!F129</f>
        <v>0</v>
      </c>
      <c r="AI129" s="10">
        <f>'დაზუსტ. საკუთ.'!F129</f>
        <v>0</v>
      </c>
      <c r="AK129" s="10">
        <f t="shared" si="28"/>
        <v>0</v>
      </c>
      <c r="AL129" s="10">
        <f t="shared" si="29"/>
        <v>0</v>
      </c>
      <c r="AM129" s="10">
        <f t="shared" si="30"/>
        <v>0</v>
      </c>
      <c r="AN129" s="10">
        <f t="shared" si="30"/>
        <v>0</v>
      </c>
      <c r="AO129" s="10">
        <f t="shared" si="30"/>
        <v>0</v>
      </c>
      <c r="AP129" s="10">
        <f t="shared" si="30"/>
        <v>0</v>
      </c>
      <c r="AQ129" s="10">
        <f t="shared" si="36"/>
        <v>0</v>
      </c>
      <c r="AR129" s="10">
        <f t="shared" si="36"/>
        <v>0</v>
      </c>
      <c r="AS129" s="10">
        <f t="shared" si="36"/>
        <v>0</v>
      </c>
      <c r="AT129" s="10">
        <f t="shared" si="36"/>
        <v>0</v>
      </c>
      <c r="AV129" s="10">
        <f t="shared" si="31"/>
        <v>0</v>
      </c>
      <c r="AW129" s="10">
        <f>'დამტკ. ბიუჯ.'!G129</f>
        <v>0</v>
      </c>
      <c r="AX129" s="10">
        <f>'დამტკ. საკუთ.'!G129</f>
        <v>0</v>
      </c>
      <c r="AY129" s="10">
        <f>'ცვლილ. ბიუჯ.'!H129</f>
        <v>0</v>
      </c>
      <c r="AZ129" s="10">
        <f>'ცვლილ. საკუთ.'!H129</f>
        <v>0</v>
      </c>
      <c r="BA129" s="10">
        <f>'მთავრ. ფონდი'!H129</f>
        <v>0</v>
      </c>
      <c r="BB129" s="10">
        <f>'პრეზ. ფონდი'!H129</f>
        <v>0</v>
      </c>
      <c r="BC129" s="10">
        <f>'დაზუსტ. ნაერთი'!G129</f>
        <v>0</v>
      </c>
      <c r="BD129" s="10">
        <f>'დაზუსტ. ბიუჯ.'!G129</f>
        <v>0</v>
      </c>
      <c r="BE129" s="10">
        <f>'დაზუსტ. საკუთ.'!G129</f>
        <v>0</v>
      </c>
      <c r="BG129" s="10">
        <f t="shared" si="32"/>
        <v>0</v>
      </c>
      <c r="BH129" s="10">
        <f t="shared" si="32"/>
        <v>0</v>
      </c>
      <c r="BI129" s="10">
        <f t="shared" si="32"/>
        <v>0</v>
      </c>
      <c r="BJ129" s="10">
        <f t="shared" si="32"/>
        <v>0</v>
      </c>
      <c r="BK129" s="10">
        <f t="shared" si="37"/>
        <v>0</v>
      </c>
      <c r="BL129" s="10">
        <f t="shared" si="37"/>
        <v>0</v>
      </c>
      <c r="BM129" s="10">
        <f t="shared" si="37"/>
        <v>0</v>
      </c>
      <c r="BN129" s="10">
        <f t="shared" si="37"/>
        <v>0</v>
      </c>
      <c r="BO129" s="10">
        <f t="shared" si="34"/>
        <v>0</v>
      </c>
      <c r="BP129" s="10">
        <f t="shared" si="34"/>
        <v>0</v>
      </c>
      <c r="BR129" s="10">
        <f t="shared" si="33"/>
        <v>0</v>
      </c>
      <c r="BS129" s="10">
        <f>'დამტკ. ბიუჯ.'!H129</f>
        <v>0</v>
      </c>
      <c r="BT129" s="10">
        <f>'დამტკ. საკუთ.'!H129</f>
        <v>0</v>
      </c>
      <c r="BU129" s="10">
        <f>'ცვლილ. ბიუჯ.'!I129</f>
        <v>0</v>
      </c>
      <c r="BV129" s="10">
        <f>'ცვლილ. საკუთ.'!I129</f>
        <v>0</v>
      </c>
      <c r="BW129" s="10">
        <f>'მთავრ. ფონდი'!I129</f>
        <v>0</v>
      </c>
      <c r="BX129" s="10">
        <f>'პრეზ. ფონდი'!I129</f>
        <v>0</v>
      </c>
      <c r="BY129" s="10">
        <f>'დაზუსტ. ნაერთი'!H129</f>
        <v>0</v>
      </c>
      <c r="BZ129" s="10">
        <f>'დაზუსტ. ბიუჯ.'!H129</f>
        <v>0</v>
      </c>
      <c r="CA129" s="10">
        <f>'დაზუსტ. საკუთ.'!H129</f>
        <v>0</v>
      </c>
    </row>
    <row r="130" spans="1:79" x14ac:dyDescent="0.25">
      <c r="A130" t="str">
        <f t="shared" si="22"/>
        <v>a</v>
      </c>
      <c r="B130" s="8"/>
      <c r="C130" s="9" t="s">
        <v>16</v>
      </c>
      <c r="D130" s="10">
        <f t="shared" si="23"/>
        <v>7000</v>
      </c>
      <c r="E130" s="10">
        <f t="shared" si="24"/>
        <v>7000</v>
      </c>
      <c r="F130" s="10">
        <f t="shared" si="25"/>
        <v>0</v>
      </c>
      <c r="G130" s="10">
        <f t="shared" si="25"/>
        <v>0</v>
      </c>
      <c r="H130" s="10">
        <f t="shared" si="25"/>
        <v>0</v>
      </c>
      <c r="I130" s="10">
        <f t="shared" si="25"/>
        <v>0</v>
      </c>
      <c r="J130" s="10">
        <f t="shared" si="35"/>
        <v>0</v>
      </c>
      <c r="K130" s="10">
        <f t="shared" si="35"/>
        <v>7000</v>
      </c>
      <c r="L130" s="10">
        <f t="shared" si="35"/>
        <v>7000</v>
      </c>
      <c r="M130" s="10">
        <f t="shared" si="35"/>
        <v>0</v>
      </c>
      <c r="O130" s="10">
        <f t="shared" si="26"/>
        <v>3000</v>
      </c>
      <c r="P130" s="10">
        <f>'დამტკ. ბიუჯ.'!E130</f>
        <v>3000</v>
      </c>
      <c r="Q130" s="10">
        <f>'დამტკ. საკუთ.'!E130</f>
        <v>0</v>
      </c>
      <c r="R130" s="10">
        <f>'ცვლილ. ბიუჯ.'!F130</f>
        <v>0</v>
      </c>
      <c r="S130" s="10">
        <f>'ცვლილ. საკუთ.'!F130</f>
        <v>0</v>
      </c>
      <c r="T130" s="10">
        <f>'მთავრ. ფონდი'!F130</f>
        <v>0</v>
      </c>
      <c r="U130" s="10">
        <f>'პრეზ. ფონდი'!F130</f>
        <v>0</v>
      </c>
      <c r="V130" s="10">
        <f>'დაზუსტ. ნაერთი'!E130</f>
        <v>3000</v>
      </c>
      <c r="W130" s="10">
        <f>'დაზუსტ. ბიუჯ.'!E130</f>
        <v>3000</v>
      </c>
      <c r="X130" s="10">
        <f>'დაზუსტ. საკუთ.'!E130</f>
        <v>0</v>
      </c>
      <c r="Z130" s="10">
        <f t="shared" si="27"/>
        <v>2000</v>
      </c>
      <c r="AA130" s="10">
        <f>'დამტკ. ბიუჯ.'!F130</f>
        <v>2000</v>
      </c>
      <c r="AB130" s="10">
        <f>'დამტკ. საკუთ.'!F130</f>
        <v>0</v>
      </c>
      <c r="AC130" s="10">
        <f>'ცვლილ. ბიუჯ.'!G130</f>
        <v>0</v>
      </c>
      <c r="AD130" s="10">
        <f>'ცვლილ. საკუთ.'!G130</f>
        <v>0</v>
      </c>
      <c r="AE130" s="10">
        <f>'მთავრ. ფონდი'!G130</f>
        <v>0</v>
      </c>
      <c r="AF130" s="10">
        <f>'პრეზ. ფონდი'!G130</f>
        <v>0</v>
      </c>
      <c r="AG130" s="10">
        <f>'დაზუსტ. ნაერთი'!F130</f>
        <v>2000</v>
      </c>
      <c r="AH130" s="10">
        <f>'დაზუსტ. ბიუჯ.'!F130</f>
        <v>2000</v>
      </c>
      <c r="AI130" s="10">
        <f>'დაზუსტ. საკუთ.'!F130</f>
        <v>0</v>
      </c>
      <c r="AK130" s="10">
        <f t="shared" si="28"/>
        <v>5000</v>
      </c>
      <c r="AL130" s="10">
        <f t="shared" si="29"/>
        <v>5000</v>
      </c>
      <c r="AM130" s="10">
        <f t="shared" si="30"/>
        <v>0</v>
      </c>
      <c r="AN130" s="10">
        <f t="shared" si="30"/>
        <v>0</v>
      </c>
      <c r="AO130" s="10">
        <f t="shared" si="30"/>
        <v>0</v>
      </c>
      <c r="AP130" s="10">
        <f t="shared" si="30"/>
        <v>0</v>
      </c>
      <c r="AQ130" s="10">
        <f t="shared" si="36"/>
        <v>0</v>
      </c>
      <c r="AR130" s="10">
        <f t="shared" si="36"/>
        <v>5000</v>
      </c>
      <c r="AS130" s="10">
        <f t="shared" si="36"/>
        <v>5000</v>
      </c>
      <c r="AT130" s="10">
        <f t="shared" si="36"/>
        <v>0</v>
      </c>
      <c r="AV130" s="10">
        <f t="shared" si="31"/>
        <v>1000</v>
      </c>
      <c r="AW130" s="10">
        <f>'დამტკ. ბიუჯ.'!G130</f>
        <v>1000</v>
      </c>
      <c r="AX130" s="10">
        <f>'დამტკ. საკუთ.'!G130</f>
        <v>0</v>
      </c>
      <c r="AY130" s="10">
        <f>'ცვლილ. ბიუჯ.'!H130</f>
        <v>0</v>
      </c>
      <c r="AZ130" s="10">
        <f>'ცვლილ. საკუთ.'!H130</f>
        <v>0</v>
      </c>
      <c r="BA130" s="10">
        <f>'მთავრ. ფონდი'!H130</f>
        <v>0</v>
      </c>
      <c r="BB130" s="10">
        <f>'პრეზ. ფონდი'!H130</f>
        <v>0</v>
      </c>
      <c r="BC130" s="10">
        <f>'დაზუსტ. ნაერთი'!G130</f>
        <v>1000</v>
      </c>
      <c r="BD130" s="10">
        <f>'დაზუსტ. ბიუჯ.'!G130</f>
        <v>1000</v>
      </c>
      <c r="BE130" s="10">
        <f>'დაზუსტ. საკუთ.'!G130</f>
        <v>0</v>
      </c>
      <c r="BG130" s="10">
        <f t="shared" si="32"/>
        <v>6000</v>
      </c>
      <c r="BH130" s="10">
        <f t="shared" si="32"/>
        <v>6000</v>
      </c>
      <c r="BI130" s="10">
        <f t="shared" si="32"/>
        <v>0</v>
      </c>
      <c r="BJ130" s="10">
        <f t="shared" si="32"/>
        <v>0</v>
      </c>
      <c r="BK130" s="10">
        <f t="shared" si="37"/>
        <v>0</v>
      </c>
      <c r="BL130" s="10">
        <f t="shared" si="37"/>
        <v>0</v>
      </c>
      <c r="BM130" s="10">
        <f t="shared" si="37"/>
        <v>0</v>
      </c>
      <c r="BN130" s="10">
        <f t="shared" si="37"/>
        <v>6000</v>
      </c>
      <c r="BO130" s="10">
        <f t="shared" si="34"/>
        <v>6000</v>
      </c>
      <c r="BP130" s="10">
        <f t="shared" si="34"/>
        <v>0</v>
      </c>
      <c r="BR130" s="10">
        <f t="shared" si="33"/>
        <v>1000</v>
      </c>
      <c r="BS130" s="10">
        <f>'დამტკ. ბიუჯ.'!H130</f>
        <v>1000</v>
      </c>
      <c r="BT130" s="10">
        <f>'დამტკ. საკუთ.'!H130</f>
        <v>0</v>
      </c>
      <c r="BU130" s="10">
        <f>'ცვლილ. ბიუჯ.'!I130</f>
        <v>0</v>
      </c>
      <c r="BV130" s="10">
        <f>'ცვლილ. საკუთ.'!I130</f>
        <v>0</v>
      </c>
      <c r="BW130" s="10">
        <f>'მთავრ. ფონდი'!I130</f>
        <v>0</v>
      </c>
      <c r="BX130" s="10">
        <f>'პრეზ. ფონდი'!I130</f>
        <v>0</v>
      </c>
      <c r="BY130" s="10">
        <f>'დაზუსტ. ნაერთი'!H130</f>
        <v>1000</v>
      </c>
      <c r="BZ130" s="10">
        <f>'დაზუსტ. ბიუჯ.'!H130</f>
        <v>1000</v>
      </c>
      <c r="CA130" s="10">
        <f>'დაზუსტ. საკუთ.'!H130</f>
        <v>0</v>
      </c>
    </row>
    <row r="131" spans="1:79" x14ac:dyDescent="0.25">
      <c r="A131" t="str">
        <f t="shared" si="22"/>
        <v>a</v>
      </c>
      <c r="B131" s="8"/>
      <c r="C131" s="9" t="s">
        <v>17</v>
      </c>
      <c r="D131" s="10">
        <f t="shared" si="23"/>
        <v>1000</v>
      </c>
      <c r="E131" s="10">
        <f t="shared" si="24"/>
        <v>1000</v>
      </c>
      <c r="F131" s="10">
        <f t="shared" si="25"/>
        <v>0</v>
      </c>
      <c r="G131" s="10">
        <f t="shared" si="25"/>
        <v>0</v>
      </c>
      <c r="H131" s="10">
        <f t="shared" si="25"/>
        <v>0</v>
      </c>
      <c r="I131" s="10">
        <f t="shared" ref="I131:L194" si="38">SUM(T131,AE131,BA131,BW131)</f>
        <v>0</v>
      </c>
      <c r="J131" s="10">
        <f t="shared" si="35"/>
        <v>0</v>
      </c>
      <c r="K131" s="10">
        <f t="shared" si="35"/>
        <v>1000</v>
      </c>
      <c r="L131" s="10">
        <f t="shared" si="35"/>
        <v>1000</v>
      </c>
      <c r="M131" s="10">
        <f t="shared" si="35"/>
        <v>0</v>
      </c>
      <c r="O131" s="10">
        <f t="shared" si="26"/>
        <v>400</v>
      </c>
      <c r="P131" s="10">
        <f>'დამტკ. ბიუჯ.'!E131</f>
        <v>400</v>
      </c>
      <c r="Q131" s="10">
        <f>'დამტკ. საკუთ.'!E131</f>
        <v>0</v>
      </c>
      <c r="R131" s="10">
        <f>'ცვლილ. ბიუჯ.'!F131</f>
        <v>0</v>
      </c>
      <c r="S131" s="10">
        <f>'ცვლილ. საკუთ.'!F131</f>
        <v>0</v>
      </c>
      <c r="T131" s="10">
        <f>'მთავრ. ფონდი'!F131</f>
        <v>0</v>
      </c>
      <c r="U131" s="10">
        <f>'პრეზ. ფონდი'!F131</f>
        <v>0</v>
      </c>
      <c r="V131" s="10">
        <f>'დაზუსტ. ნაერთი'!E131</f>
        <v>400</v>
      </c>
      <c r="W131" s="10">
        <f>'დაზუსტ. ბიუჯ.'!E131</f>
        <v>400</v>
      </c>
      <c r="X131" s="10">
        <f>'დაზუსტ. საკუთ.'!E131</f>
        <v>0</v>
      </c>
      <c r="Z131" s="10">
        <f t="shared" si="27"/>
        <v>400</v>
      </c>
      <c r="AA131" s="10">
        <f>'დამტკ. ბიუჯ.'!F131</f>
        <v>400</v>
      </c>
      <c r="AB131" s="10">
        <f>'დამტკ. საკუთ.'!F131</f>
        <v>0</v>
      </c>
      <c r="AC131" s="10">
        <f>'ცვლილ. ბიუჯ.'!G131</f>
        <v>0</v>
      </c>
      <c r="AD131" s="10">
        <f>'ცვლილ. საკუთ.'!G131</f>
        <v>0</v>
      </c>
      <c r="AE131" s="10">
        <f>'მთავრ. ფონდი'!G131</f>
        <v>0</v>
      </c>
      <c r="AF131" s="10">
        <f>'პრეზ. ფონდი'!G131</f>
        <v>0</v>
      </c>
      <c r="AG131" s="10">
        <f>'დაზუსტ. ნაერთი'!F131</f>
        <v>400</v>
      </c>
      <c r="AH131" s="10">
        <f>'დაზუსტ. ბიუჯ.'!F131</f>
        <v>400</v>
      </c>
      <c r="AI131" s="10">
        <f>'დაზუსტ. საკუთ.'!F131</f>
        <v>0</v>
      </c>
      <c r="AK131" s="10">
        <f t="shared" si="28"/>
        <v>800</v>
      </c>
      <c r="AL131" s="10">
        <f t="shared" si="29"/>
        <v>800</v>
      </c>
      <c r="AM131" s="10">
        <f t="shared" si="30"/>
        <v>0</v>
      </c>
      <c r="AN131" s="10">
        <f t="shared" si="30"/>
        <v>0</v>
      </c>
      <c r="AO131" s="10">
        <f t="shared" si="30"/>
        <v>0</v>
      </c>
      <c r="AP131" s="10">
        <f t="shared" ref="AP131:AS194" si="39">SUM(T131,AE131)</f>
        <v>0</v>
      </c>
      <c r="AQ131" s="10">
        <f t="shared" si="36"/>
        <v>0</v>
      </c>
      <c r="AR131" s="10">
        <f t="shared" si="36"/>
        <v>800</v>
      </c>
      <c r="AS131" s="10">
        <f t="shared" si="36"/>
        <v>800</v>
      </c>
      <c r="AT131" s="10">
        <f t="shared" si="36"/>
        <v>0</v>
      </c>
      <c r="AV131" s="10">
        <f t="shared" si="31"/>
        <v>100</v>
      </c>
      <c r="AW131" s="10">
        <f>'დამტკ. ბიუჯ.'!G131</f>
        <v>100</v>
      </c>
      <c r="AX131" s="10">
        <f>'დამტკ. საკუთ.'!G131</f>
        <v>0</v>
      </c>
      <c r="AY131" s="10">
        <f>'ცვლილ. ბიუჯ.'!H131</f>
        <v>0</v>
      </c>
      <c r="AZ131" s="10">
        <f>'ცვლილ. საკუთ.'!H131</f>
        <v>0</v>
      </c>
      <c r="BA131" s="10">
        <f>'მთავრ. ფონდი'!H131</f>
        <v>0</v>
      </c>
      <c r="BB131" s="10">
        <f>'პრეზ. ფონდი'!H131</f>
        <v>0</v>
      </c>
      <c r="BC131" s="10">
        <f>'დაზუსტ. ნაერთი'!G131</f>
        <v>100</v>
      </c>
      <c r="BD131" s="10">
        <f>'დაზუსტ. ბიუჯ.'!G131</f>
        <v>100</v>
      </c>
      <c r="BE131" s="10">
        <f>'დაზუსტ. საკუთ.'!G131</f>
        <v>0</v>
      </c>
      <c r="BG131" s="10">
        <f t="shared" si="32"/>
        <v>900</v>
      </c>
      <c r="BH131" s="10">
        <f t="shared" si="32"/>
        <v>900</v>
      </c>
      <c r="BI131" s="10">
        <f t="shared" si="32"/>
        <v>0</v>
      </c>
      <c r="BJ131" s="10">
        <f t="shared" ref="BJ131:BM194" si="40">SUM(R131,AC131,AY131)</f>
        <v>0</v>
      </c>
      <c r="BK131" s="10">
        <f t="shared" si="37"/>
        <v>0</v>
      </c>
      <c r="BL131" s="10">
        <f t="shared" si="37"/>
        <v>0</v>
      </c>
      <c r="BM131" s="10">
        <f t="shared" si="37"/>
        <v>0</v>
      </c>
      <c r="BN131" s="10">
        <f t="shared" si="37"/>
        <v>900</v>
      </c>
      <c r="BO131" s="10">
        <f t="shared" si="34"/>
        <v>900</v>
      </c>
      <c r="BP131" s="10">
        <f t="shared" si="34"/>
        <v>0</v>
      </c>
      <c r="BR131" s="10">
        <f t="shared" si="33"/>
        <v>100</v>
      </c>
      <c r="BS131" s="10">
        <f>'დამტკ. ბიუჯ.'!H131</f>
        <v>100</v>
      </c>
      <c r="BT131" s="10">
        <f>'დამტკ. საკუთ.'!H131</f>
        <v>0</v>
      </c>
      <c r="BU131" s="10">
        <f>'ცვლილ. ბიუჯ.'!I131</f>
        <v>0</v>
      </c>
      <c r="BV131" s="10">
        <f>'ცვლილ. საკუთ.'!I131</f>
        <v>0</v>
      </c>
      <c r="BW131" s="10">
        <f>'მთავრ. ფონდი'!I131</f>
        <v>0</v>
      </c>
      <c r="BX131" s="10">
        <f>'პრეზ. ფონდი'!I131</f>
        <v>0</v>
      </c>
      <c r="BY131" s="10">
        <f>'დაზუსტ. ნაერთი'!H131</f>
        <v>100</v>
      </c>
      <c r="BZ131" s="10">
        <f>'დაზუსტ. ბიუჯ.'!H131</f>
        <v>100</v>
      </c>
      <c r="CA131" s="10">
        <f>'დაზუსტ. საკუთ.'!H131</f>
        <v>0</v>
      </c>
    </row>
    <row r="132" spans="1:79" x14ac:dyDescent="0.25">
      <c r="A132" t="str">
        <f t="shared" ref="A132:A195" si="41">IF(OR(D132&lt;&gt;0,K132&lt;&gt;0),"a","b")</f>
        <v>b</v>
      </c>
      <c r="B132" s="5"/>
      <c r="C132" s="6" t="s">
        <v>18</v>
      </c>
      <c r="D132" s="7">
        <f t="shared" ref="D132:D195" si="42">SUM(O132,Z132,AV132,BR132)</f>
        <v>0</v>
      </c>
      <c r="E132" s="7">
        <f t="shared" ref="E132:E195" si="43">SUM(P132,AA132,AW132,BS132)</f>
        <v>0</v>
      </c>
      <c r="F132" s="7">
        <f t="shared" ref="F132:L195" si="44">SUM(Q132,AB132,AX132,BT132)</f>
        <v>0</v>
      </c>
      <c r="G132" s="7">
        <f t="shared" si="44"/>
        <v>0</v>
      </c>
      <c r="H132" s="7">
        <f t="shared" si="44"/>
        <v>0</v>
      </c>
      <c r="I132" s="7">
        <f t="shared" si="38"/>
        <v>0</v>
      </c>
      <c r="J132" s="7">
        <f t="shared" si="35"/>
        <v>0</v>
      </c>
      <c r="K132" s="7">
        <f t="shared" si="35"/>
        <v>0</v>
      </c>
      <c r="L132" s="7">
        <f t="shared" si="35"/>
        <v>0</v>
      </c>
      <c r="M132" s="7">
        <f t="shared" si="35"/>
        <v>0</v>
      </c>
      <c r="O132" s="7">
        <f t="shared" ref="O132:O195" si="45">SUM(P132,Q132)</f>
        <v>0</v>
      </c>
      <c r="P132" s="7">
        <f>'დამტკ. ბიუჯ.'!E132</f>
        <v>0</v>
      </c>
      <c r="Q132" s="7">
        <f>'დამტკ. საკუთ.'!E132</f>
        <v>0</v>
      </c>
      <c r="R132" s="7">
        <f>'ცვლილ. ბიუჯ.'!F132</f>
        <v>0</v>
      </c>
      <c r="S132" s="7">
        <f>'ცვლილ. საკუთ.'!F132</f>
        <v>0</v>
      </c>
      <c r="T132" s="7">
        <f>'მთავრ. ფონდი'!F132</f>
        <v>0</v>
      </c>
      <c r="U132" s="7">
        <f>'პრეზ. ფონდი'!F132</f>
        <v>0</v>
      </c>
      <c r="V132" s="7">
        <f>'დაზუსტ. ნაერთი'!E132</f>
        <v>0</v>
      </c>
      <c r="W132" s="7">
        <f>'დაზუსტ. ბიუჯ.'!E132</f>
        <v>0</v>
      </c>
      <c r="X132" s="7">
        <f>'დაზუსტ. საკუთ.'!E132</f>
        <v>0</v>
      </c>
      <c r="Z132" s="7">
        <f t="shared" ref="Z132:Z195" si="46">SUM(AA132,AB132)</f>
        <v>0</v>
      </c>
      <c r="AA132" s="7">
        <f>'დამტკ. ბიუჯ.'!F132</f>
        <v>0</v>
      </c>
      <c r="AB132" s="7">
        <f>'დამტკ. საკუთ.'!F132</f>
        <v>0</v>
      </c>
      <c r="AC132" s="7">
        <f>'ცვლილ. ბიუჯ.'!G132</f>
        <v>0</v>
      </c>
      <c r="AD132" s="7">
        <f>'ცვლილ. საკუთ.'!G132</f>
        <v>0</v>
      </c>
      <c r="AE132" s="7">
        <f>'მთავრ. ფონდი'!G132</f>
        <v>0</v>
      </c>
      <c r="AF132" s="7">
        <f>'პრეზ. ფონდი'!G132</f>
        <v>0</v>
      </c>
      <c r="AG132" s="7">
        <f>'დაზუსტ. ნაერთი'!F132</f>
        <v>0</v>
      </c>
      <c r="AH132" s="7">
        <f>'დაზუსტ. ბიუჯ.'!F132</f>
        <v>0</v>
      </c>
      <c r="AI132" s="7">
        <f>'დაზუსტ. საკუთ.'!F132</f>
        <v>0</v>
      </c>
      <c r="AK132" s="7">
        <f t="shared" ref="AK132:AK195" si="47">SUM(O132,Z132)</f>
        <v>0</v>
      </c>
      <c r="AL132" s="7">
        <f t="shared" ref="AL132:AL195" si="48">SUM(P132,AA132)</f>
        <v>0</v>
      </c>
      <c r="AM132" s="7">
        <f t="shared" ref="AM132:AS195" si="49">SUM(Q132,AB132)</f>
        <v>0</v>
      </c>
      <c r="AN132" s="7">
        <f t="shared" si="49"/>
        <v>0</v>
      </c>
      <c r="AO132" s="7">
        <f t="shared" si="49"/>
        <v>0</v>
      </c>
      <c r="AP132" s="7">
        <f t="shared" si="39"/>
        <v>0</v>
      </c>
      <c r="AQ132" s="7">
        <f t="shared" si="36"/>
        <v>0</v>
      </c>
      <c r="AR132" s="7">
        <f t="shared" si="36"/>
        <v>0</v>
      </c>
      <c r="AS132" s="7">
        <f t="shared" si="36"/>
        <v>0</v>
      </c>
      <c r="AT132" s="7">
        <f t="shared" si="36"/>
        <v>0</v>
      </c>
      <c r="AV132" s="7">
        <f t="shared" ref="AV132:AV195" si="50">SUM(AW132,AX132)</f>
        <v>0</v>
      </c>
      <c r="AW132" s="7">
        <f>'დამტკ. ბიუჯ.'!G132</f>
        <v>0</v>
      </c>
      <c r="AX132" s="7">
        <f>'დამტკ. საკუთ.'!G132</f>
        <v>0</v>
      </c>
      <c r="AY132" s="7">
        <f>'ცვლილ. ბიუჯ.'!H132</f>
        <v>0</v>
      </c>
      <c r="AZ132" s="7">
        <f>'ცვლილ. საკუთ.'!H132</f>
        <v>0</v>
      </c>
      <c r="BA132" s="7">
        <f>'მთავრ. ფონდი'!H132</f>
        <v>0</v>
      </c>
      <c r="BB132" s="7">
        <f>'პრეზ. ფონდი'!H132</f>
        <v>0</v>
      </c>
      <c r="BC132" s="7">
        <f>'დაზუსტ. ნაერთი'!G132</f>
        <v>0</v>
      </c>
      <c r="BD132" s="7">
        <f>'დაზუსტ. ბიუჯ.'!G132</f>
        <v>0</v>
      </c>
      <c r="BE132" s="7">
        <f>'დაზუსტ. საკუთ.'!G132</f>
        <v>0</v>
      </c>
      <c r="BG132" s="7">
        <f t="shared" ref="BG132:BM195" si="51">SUM(O132,Z132,AV132)</f>
        <v>0</v>
      </c>
      <c r="BH132" s="7">
        <f t="shared" si="51"/>
        <v>0</v>
      </c>
      <c r="BI132" s="7">
        <f t="shared" si="51"/>
        <v>0</v>
      </c>
      <c r="BJ132" s="7">
        <f t="shared" si="40"/>
        <v>0</v>
      </c>
      <c r="BK132" s="7">
        <f t="shared" si="37"/>
        <v>0</v>
      </c>
      <c r="BL132" s="7">
        <f t="shared" si="37"/>
        <v>0</v>
      </c>
      <c r="BM132" s="7">
        <f t="shared" si="37"/>
        <v>0</v>
      </c>
      <c r="BN132" s="7">
        <f t="shared" si="37"/>
        <v>0</v>
      </c>
      <c r="BO132" s="7">
        <f t="shared" si="34"/>
        <v>0</v>
      </c>
      <c r="BP132" s="7">
        <f t="shared" si="34"/>
        <v>0</v>
      </c>
      <c r="BR132" s="7">
        <f t="shared" ref="BR132:BR195" si="52">SUM(BS132,BT132)</f>
        <v>0</v>
      </c>
      <c r="BS132" s="7">
        <f>'დამტკ. ბიუჯ.'!H132</f>
        <v>0</v>
      </c>
      <c r="BT132" s="7">
        <f>'დამტკ. საკუთ.'!H132</f>
        <v>0</v>
      </c>
      <c r="BU132" s="7">
        <f>'ცვლილ. ბიუჯ.'!I132</f>
        <v>0</v>
      </c>
      <c r="BV132" s="7">
        <f>'ცვლილ. საკუთ.'!I132</f>
        <v>0</v>
      </c>
      <c r="BW132" s="7">
        <f>'მთავრ. ფონდი'!I132</f>
        <v>0</v>
      </c>
      <c r="BX132" s="7">
        <f>'პრეზ. ფონდი'!I132</f>
        <v>0</v>
      </c>
      <c r="BY132" s="7">
        <f>'დაზუსტ. ნაერთი'!H132</f>
        <v>0</v>
      </c>
      <c r="BZ132" s="7">
        <f>'დაზუსტ. ბიუჯ.'!H132</f>
        <v>0</v>
      </c>
      <c r="CA132" s="7">
        <f>'დაზუსტ. საკუთ.'!H132</f>
        <v>0</v>
      </c>
    </row>
    <row r="133" spans="1:79" x14ac:dyDescent="0.25">
      <c r="A133" t="str">
        <f t="shared" si="41"/>
        <v>b</v>
      </c>
      <c r="B133" s="5"/>
      <c r="C133" s="6" t="s">
        <v>19</v>
      </c>
      <c r="D133" s="7">
        <f t="shared" si="42"/>
        <v>0</v>
      </c>
      <c r="E133" s="7">
        <f t="shared" si="43"/>
        <v>0</v>
      </c>
      <c r="F133" s="7">
        <f t="shared" si="44"/>
        <v>0</v>
      </c>
      <c r="G133" s="7">
        <f t="shared" si="44"/>
        <v>0</v>
      </c>
      <c r="H133" s="7">
        <f t="shared" si="44"/>
        <v>0</v>
      </c>
      <c r="I133" s="7">
        <f t="shared" si="38"/>
        <v>0</v>
      </c>
      <c r="J133" s="7">
        <f t="shared" si="35"/>
        <v>0</v>
      </c>
      <c r="K133" s="7">
        <f t="shared" si="35"/>
        <v>0</v>
      </c>
      <c r="L133" s="7">
        <f t="shared" si="35"/>
        <v>0</v>
      </c>
      <c r="M133" s="7">
        <f t="shared" si="35"/>
        <v>0</v>
      </c>
      <c r="O133" s="7">
        <f t="shared" si="45"/>
        <v>0</v>
      </c>
      <c r="P133" s="7">
        <f>'დამტკ. ბიუჯ.'!E133</f>
        <v>0</v>
      </c>
      <c r="Q133" s="7">
        <f>'დამტკ. საკუთ.'!E133</f>
        <v>0</v>
      </c>
      <c r="R133" s="7">
        <f>'ცვლილ. ბიუჯ.'!F133</f>
        <v>0</v>
      </c>
      <c r="S133" s="7">
        <f>'ცვლილ. საკუთ.'!F133</f>
        <v>0</v>
      </c>
      <c r="T133" s="7">
        <f>'მთავრ. ფონდი'!F133</f>
        <v>0</v>
      </c>
      <c r="U133" s="7">
        <f>'პრეზ. ფონდი'!F133</f>
        <v>0</v>
      </c>
      <c r="V133" s="7">
        <f>'დაზუსტ. ნაერთი'!E133</f>
        <v>0</v>
      </c>
      <c r="W133" s="7">
        <f>'დაზუსტ. ბიუჯ.'!E133</f>
        <v>0</v>
      </c>
      <c r="X133" s="7">
        <f>'დაზუსტ. საკუთ.'!E133</f>
        <v>0</v>
      </c>
      <c r="Z133" s="7">
        <f t="shared" si="46"/>
        <v>0</v>
      </c>
      <c r="AA133" s="7">
        <f>'დამტკ. ბიუჯ.'!F133</f>
        <v>0</v>
      </c>
      <c r="AB133" s="7">
        <f>'დამტკ. საკუთ.'!F133</f>
        <v>0</v>
      </c>
      <c r="AC133" s="7">
        <f>'ცვლილ. ბიუჯ.'!G133</f>
        <v>0</v>
      </c>
      <c r="AD133" s="7">
        <f>'ცვლილ. საკუთ.'!G133</f>
        <v>0</v>
      </c>
      <c r="AE133" s="7">
        <f>'მთავრ. ფონდი'!G133</f>
        <v>0</v>
      </c>
      <c r="AF133" s="7">
        <f>'პრეზ. ფონდი'!G133</f>
        <v>0</v>
      </c>
      <c r="AG133" s="7">
        <f>'დაზუსტ. ნაერთი'!F133</f>
        <v>0</v>
      </c>
      <c r="AH133" s="7">
        <f>'დაზუსტ. ბიუჯ.'!F133</f>
        <v>0</v>
      </c>
      <c r="AI133" s="7">
        <f>'დაზუსტ. საკუთ.'!F133</f>
        <v>0</v>
      </c>
      <c r="AK133" s="7">
        <f t="shared" si="47"/>
        <v>0</v>
      </c>
      <c r="AL133" s="7">
        <f t="shared" si="48"/>
        <v>0</v>
      </c>
      <c r="AM133" s="7">
        <f t="shared" si="49"/>
        <v>0</v>
      </c>
      <c r="AN133" s="7">
        <f t="shared" si="49"/>
        <v>0</v>
      </c>
      <c r="AO133" s="7">
        <f t="shared" si="49"/>
        <v>0</v>
      </c>
      <c r="AP133" s="7">
        <f t="shared" si="39"/>
        <v>0</v>
      </c>
      <c r="AQ133" s="7">
        <f t="shared" si="36"/>
        <v>0</v>
      </c>
      <c r="AR133" s="7">
        <f t="shared" si="36"/>
        <v>0</v>
      </c>
      <c r="AS133" s="7">
        <f t="shared" si="36"/>
        <v>0</v>
      </c>
      <c r="AT133" s="7">
        <f t="shared" si="36"/>
        <v>0</v>
      </c>
      <c r="AV133" s="7">
        <f t="shared" si="50"/>
        <v>0</v>
      </c>
      <c r="AW133" s="7">
        <f>'დამტკ. ბიუჯ.'!G133</f>
        <v>0</v>
      </c>
      <c r="AX133" s="7">
        <f>'დამტკ. საკუთ.'!G133</f>
        <v>0</v>
      </c>
      <c r="AY133" s="7">
        <f>'ცვლილ. ბიუჯ.'!H133</f>
        <v>0</v>
      </c>
      <c r="AZ133" s="7">
        <f>'ცვლილ. საკუთ.'!H133</f>
        <v>0</v>
      </c>
      <c r="BA133" s="7">
        <f>'მთავრ. ფონდი'!H133</f>
        <v>0</v>
      </c>
      <c r="BB133" s="7">
        <f>'პრეზ. ფონდი'!H133</f>
        <v>0</v>
      </c>
      <c r="BC133" s="7">
        <f>'დაზუსტ. ნაერთი'!G133</f>
        <v>0</v>
      </c>
      <c r="BD133" s="7">
        <f>'დაზუსტ. ბიუჯ.'!G133</f>
        <v>0</v>
      </c>
      <c r="BE133" s="7">
        <f>'დაზუსტ. საკუთ.'!G133</f>
        <v>0</v>
      </c>
      <c r="BG133" s="7">
        <f t="shared" si="51"/>
        <v>0</v>
      </c>
      <c r="BH133" s="7">
        <f t="shared" si="51"/>
        <v>0</v>
      </c>
      <c r="BI133" s="7">
        <f t="shared" si="51"/>
        <v>0</v>
      </c>
      <c r="BJ133" s="7">
        <f t="shared" si="40"/>
        <v>0</v>
      </c>
      <c r="BK133" s="7">
        <f t="shared" si="37"/>
        <v>0</v>
      </c>
      <c r="BL133" s="7">
        <f t="shared" si="37"/>
        <v>0</v>
      </c>
      <c r="BM133" s="7">
        <f t="shared" si="37"/>
        <v>0</v>
      </c>
      <c r="BN133" s="7">
        <f t="shared" si="37"/>
        <v>0</v>
      </c>
      <c r="BO133" s="7">
        <f t="shared" si="34"/>
        <v>0</v>
      </c>
      <c r="BP133" s="7">
        <f t="shared" si="34"/>
        <v>0</v>
      </c>
      <c r="BR133" s="7">
        <f t="shared" si="52"/>
        <v>0</v>
      </c>
      <c r="BS133" s="7">
        <f>'დამტკ. ბიუჯ.'!H133</f>
        <v>0</v>
      </c>
      <c r="BT133" s="7">
        <f>'დამტკ. საკუთ.'!H133</f>
        <v>0</v>
      </c>
      <c r="BU133" s="7">
        <f>'ცვლილ. ბიუჯ.'!I133</f>
        <v>0</v>
      </c>
      <c r="BV133" s="7">
        <f>'ცვლილ. საკუთ.'!I133</f>
        <v>0</v>
      </c>
      <c r="BW133" s="7">
        <f>'მთავრ. ფონდი'!I133</f>
        <v>0</v>
      </c>
      <c r="BX133" s="7">
        <f>'პრეზ. ფონდი'!I133</f>
        <v>0</v>
      </c>
      <c r="BY133" s="7">
        <f>'დაზუსტ. ნაერთი'!H133</f>
        <v>0</v>
      </c>
      <c r="BZ133" s="7">
        <f>'დაზუსტ. ბიუჯ.'!H133</f>
        <v>0</v>
      </c>
      <c r="CA133" s="7">
        <f>'დაზუსტ. საკუთ.'!H133</f>
        <v>0</v>
      </c>
    </row>
    <row r="134" spans="1:79" ht="15.75" thickBot="1" x14ac:dyDescent="0.3">
      <c r="A134" t="str">
        <f t="shared" si="41"/>
        <v>b</v>
      </c>
      <c r="B134" s="11"/>
      <c r="C134" s="12" t="s">
        <v>20</v>
      </c>
      <c r="D134" s="13">
        <f t="shared" si="42"/>
        <v>0</v>
      </c>
      <c r="E134" s="13">
        <f t="shared" si="43"/>
        <v>0</v>
      </c>
      <c r="F134" s="13">
        <f t="shared" si="44"/>
        <v>0</v>
      </c>
      <c r="G134" s="13">
        <f t="shared" si="44"/>
        <v>0</v>
      </c>
      <c r="H134" s="13">
        <f t="shared" si="44"/>
        <v>0</v>
      </c>
      <c r="I134" s="13">
        <f t="shared" si="38"/>
        <v>0</v>
      </c>
      <c r="J134" s="13">
        <f t="shared" si="35"/>
        <v>0</v>
      </c>
      <c r="K134" s="13">
        <f t="shared" si="35"/>
        <v>0</v>
      </c>
      <c r="L134" s="13">
        <f t="shared" si="35"/>
        <v>0</v>
      </c>
      <c r="M134" s="13">
        <f t="shared" si="35"/>
        <v>0</v>
      </c>
      <c r="O134" s="13">
        <f t="shared" si="45"/>
        <v>0</v>
      </c>
      <c r="P134" s="13">
        <f>'დამტკ. ბიუჯ.'!E134</f>
        <v>0</v>
      </c>
      <c r="Q134" s="13">
        <f>'დამტკ. საკუთ.'!E134</f>
        <v>0</v>
      </c>
      <c r="R134" s="13">
        <f>'ცვლილ. ბიუჯ.'!F134</f>
        <v>0</v>
      </c>
      <c r="S134" s="13">
        <f>'ცვლილ. საკუთ.'!F134</f>
        <v>0</v>
      </c>
      <c r="T134" s="13">
        <f>'მთავრ. ფონდი'!F134</f>
        <v>0</v>
      </c>
      <c r="U134" s="13">
        <f>'პრეზ. ფონდი'!F134</f>
        <v>0</v>
      </c>
      <c r="V134" s="13">
        <f>'დაზუსტ. ნაერთი'!E134</f>
        <v>0</v>
      </c>
      <c r="W134" s="13">
        <f>'დაზუსტ. ბიუჯ.'!E134</f>
        <v>0</v>
      </c>
      <c r="X134" s="13">
        <f>'დაზუსტ. საკუთ.'!E134</f>
        <v>0</v>
      </c>
      <c r="Z134" s="13">
        <f t="shared" si="46"/>
        <v>0</v>
      </c>
      <c r="AA134" s="13">
        <f>'დამტკ. ბიუჯ.'!F134</f>
        <v>0</v>
      </c>
      <c r="AB134" s="13">
        <f>'დამტკ. საკუთ.'!F134</f>
        <v>0</v>
      </c>
      <c r="AC134" s="13">
        <f>'ცვლილ. ბიუჯ.'!G134</f>
        <v>0</v>
      </c>
      <c r="AD134" s="13">
        <f>'ცვლილ. საკუთ.'!G134</f>
        <v>0</v>
      </c>
      <c r="AE134" s="13">
        <f>'მთავრ. ფონდი'!G134</f>
        <v>0</v>
      </c>
      <c r="AF134" s="13">
        <f>'პრეზ. ფონდი'!G134</f>
        <v>0</v>
      </c>
      <c r="AG134" s="13">
        <f>'დაზუსტ. ნაერთი'!F134</f>
        <v>0</v>
      </c>
      <c r="AH134" s="13">
        <f>'დაზუსტ. ბიუჯ.'!F134</f>
        <v>0</v>
      </c>
      <c r="AI134" s="13">
        <f>'დაზუსტ. საკუთ.'!F134</f>
        <v>0</v>
      </c>
      <c r="AK134" s="13">
        <f t="shared" si="47"/>
        <v>0</v>
      </c>
      <c r="AL134" s="13">
        <f t="shared" si="48"/>
        <v>0</v>
      </c>
      <c r="AM134" s="13">
        <f t="shared" si="49"/>
        <v>0</v>
      </c>
      <c r="AN134" s="13">
        <f t="shared" si="49"/>
        <v>0</v>
      </c>
      <c r="AO134" s="13">
        <f t="shared" si="49"/>
        <v>0</v>
      </c>
      <c r="AP134" s="13">
        <f t="shared" si="39"/>
        <v>0</v>
      </c>
      <c r="AQ134" s="13">
        <f t="shared" si="36"/>
        <v>0</v>
      </c>
      <c r="AR134" s="13">
        <f t="shared" si="36"/>
        <v>0</v>
      </c>
      <c r="AS134" s="13">
        <f t="shared" si="36"/>
        <v>0</v>
      </c>
      <c r="AT134" s="13">
        <f t="shared" si="36"/>
        <v>0</v>
      </c>
      <c r="AV134" s="13">
        <f t="shared" si="50"/>
        <v>0</v>
      </c>
      <c r="AW134" s="13">
        <f>'დამტკ. ბიუჯ.'!G134</f>
        <v>0</v>
      </c>
      <c r="AX134" s="13">
        <f>'დამტკ. საკუთ.'!G134</f>
        <v>0</v>
      </c>
      <c r="AY134" s="13">
        <f>'ცვლილ. ბიუჯ.'!H134</f>
        <v>0</v>
      </c>
      <c r="AZ134" s="13">
        <f>'ცვლილ. საკუთ.'!H134</f>
        <v>0</v>
      </c>
      <c r="BA134" s="13">
        <f>'მთავრ. ფონდი'!H134</f>
        <v>0</v>
      </c>
      <c r="BB134" s="13">
        <f>'პრეზ. ფონდი'!H134</f>
        <v>0</v>
      </c>
      <c r="BC134" s="13">
        <f>'დაზუსტ. ნაერთი'!G134</f>
        <v>0</v>
      </c>
      <c r="BD134" s="13">
        <f>'დაზუსტ. ბიუჯ.'!G134</f>
        <v>0</v>
      </c>
      <c r="BE134" s="13">
        <f>'დაზუსტ. საკუთ.'!G134</f>
        <v>0</v>
      </c>
      <c r="BG134" s="13">
        <f t="shared" si="51"/>
        <v>0</v>
      </c>
      <c r="BH134" s="13">
        <f t="shared" si="51"/>
        <v>0</v>
      </c>
      <c r="BI134" s="13">
        <f t="shared" si="51"/>
        <v>0</v>
      </c>
      <c r="BJ134" s="13">
        <f t="shared" si="40"/>
        <v>0</v>
      </c>
      <c r="BK134" s="13">
        <f t="shared" si="37"/>
        <v>0</v>
      </c>
      <c r="BL134" s="13">
        <f t="shared" si="37"/>
        <v>0</v>
      </c>
      <c r="BM134" s="13">
        <f t="shared" si="37"/>
        <v>0</v>
      </c>
      <c r="BN134" s="13">
        <f t="shared" si="37"/>
        <v>0</v>
      </c>
      <c r="BO134" s="13">
        <f t="shared" si="34"/>
        <v>0</v>
      </c>
      <c r="BP134" s="13">
        <f t="shared" si="34"/>
        <v>0</v>
      </c>
      <c r="BR134" s="13">
        <f t="shared" si="52"/>
        <v>0</v>
      </c>
      <c r="BS134" s="13">
        <f>'დამტკ. ბიუჯ.'!H134</f>
        <v>0</v>
      </c>
      <c r="BT134" s="13">
        <f>'დამტკ. საკუთ.'!H134</f>
        <v>0</v>
      </c>
      <c r="BU134" s="13">
        <f>'ცვლილ. ბიუჯ.'!I134</f>
        <v>0</v>
      </c>
      <c r="BV134" s="13">
        <f>'ცვლილ. საკუთ.'!I134</f>
        <v>0</v>
      </c>
      <c r="BW134" s="13">
        <f>'მთავრ. ფონდი'!I134</f>
        <v>0</v>
      </c>
      <c r="BX134" s="13">
        <f>'პრეზ. ფონდი'!I134</f>
        <v>0</v>
      </c>
      <c r="BY134" s="13">
        <f>'დაზუსტ. ნაერთი'!H134</f>
        <v>0</v>
      </c>
      <c r="BZ134" s="13">
        <f>'დაზუსტ. ბიუჯ.'!H134</f>
        <v>0</v>
      </c>
      <c r="CA134" s="13">
        <f>'დაზუსტ. საკუთ.'!H134</f>
        <v>0</v>
      </c>
    </row>
    <row r="135" spans="1:79" ht="31.5" thickTop="1" thickBot="1" x14ac:dyDescent="0.3">
      <c r="A135" t="str">
        <f t="shared" si="41"/>
        <v>a</v>
      </c>
      <c r="B135" s="3" t="s">
        <v>40</v>
      </c>
      <c r="C135" s="14" t="s">
        <v>41</v>
      </c>
      <c r="D135" s="4">
        <f t="shared" si="42"/>
        <v>91000</v>
      </c>
      <c r="E135" s="4">
        <f t="shared" si="43"/>
        <v>91000</v>
      </c>
      <c r="F135" s="4">
        <f t="shared" si="44"/>
        <v>0</v>
      </c>
      <c r="G135" s="4">
        <f t="shared" si="44"/>
        <v>8800</v>
      </c>
      <c r="H135" s="4">
        <f t="shared" si="44"/>
        <v>0</v>
      </c>
      <c r="I135" s="4">
        <f t="shared" si="38"/>
        <v>0</v>
      </c>
      <c r="J135" s="4">
        <f t="shared" si="35"/>
        <v>0</v>
      </c>
      <c r="K135" s="4">
        <f t="shared" si="35"/>
        <v>99800</v>
      </c>
      <c r="L135" s="4">
        <f t="shared" si="35"/>
        <v>99800</v>
      </c>
      <c r="M135" s="4">
        <f t="shared" si="35"/>
        <v>0</v>
      </c>
      <c r="O135" s="4">
        <f t="shared" si="45"/>
        <v>28300</v>
      </c>
      <c r="P135" s="4">
        <f>'დამტკ. ბიუჯ.'!E135</f>
        <v>28300</v>
      </c>
      <c r="Q135" s="4">
        <f>'დამტკ. საკუთ.'!E135</f>
        <v>0</v>
      </c>
      <c r="R135" s="4">
        <f>'ცვლილ. ბიუჯ.'!F135</f>
        <v>1900</v>
      </c>
      <c r="S135" s="4">
        <f>'ცვლილ. საკუთ.'!F135</f>
        <v>0</v>
      </c>
      <c r="T135" s="4">
        <f>'მთავრ. ფონდი'!F135</f>
        <v>0</v>
      </c>
      <c r="U135" s="4">
        <f>'პრეზ. ფონდი'!F135</f>
        <v>0</v>
      </c>
      <c r="V135" s="4">
        <f>'დაზუსტ. ნაერთი'!E135</f>
        <v>30200</v>
      </c>
      <c r="W135" s="4">
        <f>'დაზუსტ. ბიუჯ.'!E135</f>
        <v>30200</v>
      </c>
      <c r="X135" s="4">
        <f>'დაზუსტ. საკუთ.'!E135</f>
        <v>0</v>
      </c>
      <c r="Z135" s="4">
        <f t="shared" si="46"/>
        <v>22300</v>
      </c>
      <c r="AA135" s="4">
        <f>'დამტკ. ბიუჯ.'!F135</f>
        <v>22300</v>
      </c>
      <c r="AB135" s="4">
        <f>'დამტკ. საკუთ.'!F135</f>
        <v>0</v>
      </c>
      <c r="AC135" s="4">
        <f>'ცვლილ. ბიუჯ.'!G135</f>
        <v>6900</v>
      </c>
      <c r="AD135" s="4">
        <f>'ცვლილ. საკუთ.'!G135</f>
        <v>0</v>
      </c>
      <c r="AE135" s="4">
        <f>'მთავრ. ფონდი'!G135</f>
        <v>0</v>
      </c>
      <c r="AF135" s="4">
        <f>'პრეზ. ფონდი'!G135</f>
        <v>0</v>
      </c>
      <c r="AG135" s="4">
        <f>'დაზუსტ. ნაერთი'!F135</f>
        <v>29200</v>
      </c>
      <c r="AH135" s="4">
        <f>'დაზუსტ. ბიუჯ.'!F135</f>
        <v>29200</v>
      </c>
      <c r="AI135" s="4">
        <f>'დაზუსტ. საკუთ.'!F135</f>
        <v>0</v>
      </c>
      <c r="AK135" s="4">
        <f t="shared" si="47"/>
        <v>50600</v>
      </c>
      <c r="AL135" s="4">
        <f t="shared" si="48"/>
        <v>50600</v>
      </c>
      <c r="AM135" s="4">
        <f t="shared" si="49"/>
        <v>0</v>
      </c>
      <c r="AN135" s="4">
        <f t="shared" si="49"/>
        <v>8800</v>
      </c>
      <c r="AO135" s="4">
        <f t="shared" si="49"/>
        <v>0</v>
      </c>
      <c r="AP135" s="4">
        <f t="shared" si="39"/>
        <v>0</v>
      </c>
      <c r="AQ135" s="4">
        <f t="shared" si="36"/>
        <v>0</v>
      </c>
      <c r="AR135" s="4">
        <f t="shared" si="36"/>
        <v>59400</v>
      </c>
      <c r="AS135" s="4">
        <f t="shared" si="36"/>
        <v>59400</v>
      </c>
      <c r="AT135" s="4">
        <f t="shared" si="36"/>
        <v>0</v>
      </c>
      <c r="AV135" s="4">
        <f t="shared" si="50"/>
        <v>23200</v>
      </c>
      <c r="AW135" s="4">
        <f>'დამტკ. ბიუჯ.'!G135</f>
        <v>23200</v>
      </c>
      <c r="AX135" s="4">
        <f>'დამტკ. საკუთ.'!G135</f>
        <v>0</v>
      </c>
      <c r="AY135" s="4">
        <f>'ცვლილ. ბიუჯ.'!H135</f>
        <v>0</v>
      </c>
      <c r="AZ135" s="4">
        <f>'ცვლილ. საკუთ.'!H135</f>
        <v>0</v>
      </c>
      <c r="BA135" s="4">
        <f>'მთავრ. ფონდი'!H135</f>
        <v>0</v>
      </c>
      <c r="BB135" s="4">
        <f>'პრეზ. ფონდი'!H135</f>
        <v>0</v>
      </c>
      <c r="BC135" s="4">
        <f>'დაზუსტ. ნაერთი'!G135</f>
        <v>23200</v>
      </c>
      <c r="BD135" s="4">
        <f>'დაზუსტ. ბიუჯ.'!G135</f>
        <v>23200</v>
      </c>
      <c r="BE135" s="4">
        <f>'დაზუსტ. საკუთ.'!G135</f>
        <v>0</v>
      </c>
      <c r="BG135" s="4">
        <f t="shared" si="51"/>
        <v>73800</v>
      </c>
      <c r="BH135" s="4">
        <f t="shared" si="51"/>
        <v>73800</v>
      </c>
      <c r="BI135" s="4">
        <f t="shared" si="51"/>
        <v>0</v>
      </c>
      <c r="BJ135" s="4">
        <f t="shared" si="40"/>
        <v>8800</v>
      </c>
      <c r="BK135" s="4">
        <f t="shared" si="37"/>
        <v>0</v>
      </c>
      <c r="BL135" s="4">
        <f t="shared" si="37"/>
        <v>0</v>
      </c>
      <c r="BM135" s="4">
        <f t="shared" si="37"/>
        <v>0</v>
      </c>
      <c r="BN135" s="4">
        <f t="shared" si="37"/>
        <v>82600</v>
      </c>
      <c r="BO135" s="4">
        <f t="shared" si="34"/>
        <v>82600</v>
      </c>
      <c r="BP135" s="4">
        <f t="shared" si="34"/>
        <v>0</v>
      </c>
      <c r="BR135" s="4">
        <f t="shared" si="52"/>
        <v>17200</v>
      </c>
      <c r="BS135" s="4">
        <f>'დამტკ. ბიუჯ.'!H135</f>
        <v>17200</v>
      </c>
      <c r="BT135" s="4">
        <f>'დამტკ. საკუთ.'!H135</f>
        <v>0</v>
      </c>
      <c r="BU135" s="4">
        <f>'ცვლილ. ბიუჯ.'!I135</f>
        <v>0</v>
      </c>
      <c r="BV135" s="4">
        <f>'ცვლილ. საკუთ.'!I135</f>
        <v>0</v>
      </c>
      <c r="BW135" s="4">
        <f>'მთავრ. ფონდი'!I135</f>
        <v>0</v>
      </c>
      <c r="BX135" s="4">
        <f>'პრეზ. ფონდი'!I135</f>
        <v>0</v>
      </c>
      <c r="BY135" s="4">
        <f>'დაზუსტ. ნაერთი'!H135</f>
        <v>17200</v>
      </c>
      <c r="BZ135" s="4">
        <f>'დაზუსტ. ბიუჯ.'!H135</f>
        <v>17200</v>
      </c>
      <c r="CA135" s="4">
        <f>'დაზუსტ. საკუთ.'!H135</f>
        <v>0</v>
      </c>
    </row>
    <row r="136" spans="1:79" ht="15.75" thickTop="1" x14ac:dyDescent="0.25">
      <c r="A136" t="str">
        <f t="shared" si="41"/>
        <v>a</v>
      </c>
      <c r="B136" s="5"/>
      <c r="C136" s="6" t="s">
        <v>10</v>
      </c>
      <c r="D136" s="7">
        <f t="shared" si="42"/>
        <v>91000</v>
      </c>
      <c r="E136" s="7">
        <f t="shared" si="43"/>
        <v>91000</v>
      </c>
      <c r="F136" s="7">
        <f t="shared" si="44"/>
        <v>0</v>
      </c>
      <c r="G136" s="7">
        <f t="shared" si="44"/>
        <v>8800</v>
      </c>
      <c r="H136" s="7">
        <f t="shared" si="44"/>
        <v>0</v>
      </c>
      <c r="I136" s="7">
        <f t="shared" si="38"/>
        <v>0</v>
      </c>
      <c r="J136" s="7">
        <f t="shared" si="35"/>
        <v>0</v>
      </c>
      <c r="K136" s="7">
        <f t="shared" si="35"/>
        <v>99800</v>
      </c>
      <c r="L136" s="7">
        <f t="shared" si="35"/>
        <v>99800</v>
      </c>
      <c r="M136" s="7">
        <f t="shared" si="35"/>
        <v>0</v>
      </c>
      <c r="O136" s="7">
        <f t="shared" si="45"/>
        <v>28300</v>
      </c>
      <c r="P136" s="7">
        <f>'დამტკ. ბიუჯ.'!E136</f>
        <v>28300</v>
      </c>
      <c r="Q136" s="7">
        <f>'დამტკ. საკუთ.'!E136</f>
        <v>0</v>
      </c>
      <c r="R136" s="7">
        <f>'ცვლილ. ბიუჯ.'!F136</f>
        <v>1900</v>
      </c>
      <c r="S136" s="7">
        <f>'ცვლილ. საკუთ.'!F136</f>
        <v>0</v>
      </c>
      <c r="T136" s="7">
        <f>'მთავრ. ფონდი'!F136</f>
        <v>0</v>
      </c>
      <c r="U136" s="7">
        <f>'პრეზ. ფონდი'!F136</f>
        <v>0</v>
      </c>
      <c r="V136" s="7">
        <f>'დაზუსტ. ნაერთი'!E136</f>
        <v>30200</v>
      </c>
      <c r="W136" s="7">
        <f>'დაზუსტ. ბიუჯ.'!E136</f>
        <v>30200</v>
      </c>
      <c r="X136" s="7">
        <f>'დაზუსტ. საკუთ.'!E136</f>
        <v>0</v>
      </c>
      <c r="Z136" s="7">
        <f t="shared" si="46"/>
        <v>22300</v>
      </c>
      <c r="AA136" s="7">
        <f>'დამტკ. ბიუჯ.'!F136</f>
        <v>22300</v>
      </c>
      <c r="AB136" s="7">
        <f>'დამტკ. საკუთ.'!F136</f>
        <v>0</v>
      </c>
      <c r="AC136" s="7">
        <f>'ცვლილ. ბიუჯ.'!G136</f>
        <v>6900</v>
      </c>
      <c r="AD136" s="7">
        <f>'ცვლილ. საკუთ.'!G136</f>
        <v>0</v>
      </c>
      <c r="AE136" s="7">
        <f>'მთავრ. ფონდი'!G136</f>
        <v>0</v>
      </c>
      <c r="AF136" s="7">
        <f>'პრეზ. ფონდი'!G136</f>
        <v>0</v>
      </c>
      <c r="AG136" s="7">
        <f>'დაზუსტ. ნაერთი'!F136</f>
        <v>29200</v>
      </c>
      <c r="AH136" s="7">
        <f>'დაზუსტ. ბიუჯ.'!F136</f>
        <v>29200</v>
      </c>
      <c r="AI136" s="7">
        <f>'დაზუსტ. საკუთ.'!F136</f>
        <v>0</v>
      </c>
      <c r="AK136" s="7">
        <f t="shared" si="47"/>
        <v>50600</v>
      </c>
      <c r="AL136" s="7">
        <f t="shared" si="48"/>
        <v>50600</v>
      </c>
      <c r="AM136" s="7">
        <f t="shared" si="49"/>
        <v>0</v>
      </c>
      <c r="AN136" s="7">
        <f t="shared" si="49"/>
        <v>8800</v>
      </c>
      <c r="AO136" s="7">
        <f t="shared" si="49"/>
        <v>0</v>
      </c>
      <c r="AP136" s="7">
        <f t="shared" si="39"/>
        <v>0</v>
      </c>
      <c r="AQ136" s="7">
        <f t="shared" si="36"/>
        <v>0</v>
      </c>
      <c r="AR136" s="7">
        <f t="shared" si="36"/>
        <v>59400</v>
      </c>
      <c r="AS136" s="7">
        <f t="shared" si="36"/>
        <v>59400</v>
      </c>
      <c r="AT136" s="7">
        <f t="shared" si="36"/>
        <v>0</v>
      </c>
      <c r="AV136" s="7">
        <f t="shared" si="50"/>
        <v>23200</v>
      </c>
      <c r="AW136" s="7">
        <f>'დამტკ. ბიუჯ.'!G136</f>
        <v>23200</v>
      </c>
      <c r="AX136" s="7">
        <f>'დამტკ. საკუთ.'!G136</f>
        <v>0</v>
      </c>
      <c r="AY136" s="7">
        <f>'ცვლილ. ბიუჯ.'!H136</f>
        <v>0</v>
      </c>
      <c r="AZ136" s="7">
        <f>'ცვლილ. საკუთ.'!H136</f>
        <v>0</v>
      </c>
      <c r="BA136" s="7">
        <f>'მთავრ. ფონდი'!H136</f>
        <v>0</v>
      </c>
      <c r="BB136" s="7">
        <f>'პრეზ. ფონდი'!H136</f>
        <v>0</v>
      </c>
      <c r="BC136" s="7">
        <f>'დაზუსტ. ნაერთი'!G136</f>
        <v>23200</v>
      </c>
      <c r="BD136" s="7">
        <f>'დაზუსტ. ბიუჯ.'!G136</f>
        <v>23200</v>
      </c>
      <c r="BE136" s="7">
        <f>'დაზუსტ. საკუთ.'!G136</f>
        <v>0</v>
      </c>
      <c r="BG136" s="7">
        <f t="shared" si="51"/>
        <v>73800</v>
      </c>
      <c r="BH136" s="7">
        <f t="shared" si="51"/>
        <v>73800</v>
      </c>
      <c r="BI136" s="7">
        <f t="shared" si="51"/>
        <v>0</v>
      </c>
      <c r="BJ136" s="7">
        <f t="shared" si="40"/>
        <v>8800</v>
      </c>
      <c r="BK136" s="7">
        <f t="shared" si="37"/>
        <v>0</v>
      </c>
      <c r="BL136" s="7">
        <f t="shared" si="37"/>
        <v>0</v>
      </c>
      <c r="BM136" s="7">
        <f t="shared" si="37"/>
        <v>0</v>
      </c>
      <c r="BN136" s="7">
        <f t="shared" si="37"/>
        <v>82600</v>
      </c>
      <c r="BO136" s="7">
        <f t="shared" si="34"/>
        <v>82600</v>
      </c>
      <c r="BP136" s="7">
        <f t="shared" si="34"/>
        <v>0</v>
      </c>
      <c r="BR136" s="7">
        <f t="shared" si="52"/>
        <v>17200</v>
      </c>
      <c r="BS136" s="7">
        <f>'დამტკ. ბიუჯ.'!H136</f>
        <v>17200</v>
      </c>
      <c r="BT136" s="7">
        <f>'დამტკ. საკუთ.'!H136</f>
        <v>0</v>
      </c>
      <c r="BU136" s="7">
        <f>'ცვლილ. ბიუჯ.'!I136</f>
        <v>0</v>
      </c>
      <c r="BV136" s="7">
        <f>'ცვლილ. საკუთ.'!I136</f>
        <v>0</v>
      </c>
      <c r="BW136" s="7">
        <f>'მთავრ. ფონდი'!I136</f>
        <v>0</v>
      </c>
      <c r="BX136" s="7">
        <f>'პრეზ. ფონდი'!I136</f>
        <v>0</v>
      </c>
      <c r="BY136" s="7">
        <f>'დაზუსტ. ნაერთი'!H136</f>
        <v>17200</v>
      </c>
      <c r="BZ136" s="7">
        <f>'დაზუსტ. ბიუჯ.'!H136</f>
        <v>17200</v>
      </c>
      <c r="CA136" s="7">
        <f>'დაზუსტ. საკუთ.'!H136</f>
        <v>0</v>
      </c>
    </row>
    <row r="137" spans="1:79" x14ac:dyDescent="0.25">
      <c r="A137" t="str">
        <f t="shared" si="41"/>
        <v>b</v>
      </c>
      <c r="B137" s="8"/>
      <c r="C137" s="9" t="s">
        <v>11</v>
      </c>
      <c r="D137" s="10">
        <f t="shared" si="42"/>
        <v>0</v>
      </c>
      <c r="E137" s="10">
        <f t="shared" si="43"/>
        <v>0</v>
      </c>
      <c r="F137" s="10">
        <f t="shared" si="44"/>
        <v>0</v>
      </c>
      <c r="G137" s="10">
        <f t="shared" si="44"/>
        <v>0</v>
      </c>
      <c r="H137" s="10">
        <f t="shared" si="44"/>
        <v>0</v>
      </c>
      <c r="I137" s="10">
        <f t="shared" si="38"/>
        <v>0</v>
      </c>
      <c r="J137" s="10">
        <f t="shared" si="35"/>
        <v>0</v>
      </c>
      <c r="K137" s="10">
        <f t="shared" si="35"/>
        <v>0</v>
      </c>
      <c r="L137" s="10">
        <f t="shared" si="35"/>
        <v>0</v>
      </c>
      <c r="M137" s="10">
        <f t="shared" si="35"/>
        <v>0</v>
      </c>
      <c r="O137" s="10">
        <f t="shared" si="45"/>
        <v>0</v>
      </c>
      <c r="P137" s="10">
        <f>'დამტკ. ბიუჯ.'!E137</f>
        <v>0</v>
      </c>
      <c r="Q137" s="10">
        <f>'დამტკ. საკუთ.'!E137</f>
        <v>0</v>
      </c>
      <c r="R137" s="10">
        <f>'ცვლილ. ბიუჯ.'!F137</f>
        <v>0</v>
      </c>
      <c r="S137" s="10">
        <f>'ცვლილ. საკუთ.'!F137</f>
        <v>0</v>
      </c>
      <c r="T137" s="10">
        <f>'მთავრ. ფონდი'!F137</f>
        <v>0</v>
      </c>
      <c r="U137" s="10">
        <f>'პრეზ. ფონდი'!F137</f>
        <v>0</v>
      </c>
      <c r="V137" s="10">
        <f>'დაზუსტ. ნაერთი'!E137</f>
        <v>0</v>
      </c>
      <c r="W137" s="10">
        <f>'დაზუსტ. ბიუჯ.'!E137</f>
        <v>0</v>
      </c>
      <c r="X137" s="10">
        <f>'დაზუსტ. საკუთ.'!E137</f>
        <v>0</v>
      </c>
      <c r="Z137" s="10">
        <f t="shared" si="46"/>
        <v>0</v>
      </c>
      <c r="AA137" s="10">
        <f>'დამტკ. ბიუჯ.'!F137</f>
        <v>0</v>
      </c>
      <c r="AB137" s="10">
        <f>'დამტკ. საკუთ.'!F137</f>
        <v>0</v>
      </c>
      <c r="AC137" s="10">
        <f>'ცვლილ. ბიუჯ.'!G137</f>
        <v>0</v>
      </c>
      <c r="AD137" s="10">
        <f>'ცვლილ. საკუთ.'!G137</f>
        <v>0</v>
      </c>
      <c r="AE137" s="10">
        <f>'მთავრ. ფონდი'!G137</f>
        <v>0</v>
      </c>
      <c r="AF137" s="10">
        <f>'პრეზ. ფონდი'!G137</f>
        <v>0</v>
      </c>
      <c r="AG137" s="10">
        <f>'დაზუსტ. ნაერთი'!F137</f>
        <v>0</v>
      </c>
      <c r="AH137" s="10">
        <f>'დაზუსტ. ბიუჯ.'!F137</f>
        <v>0</v>
      </c>
      <c r="AI137" s="10">
        <f>'დაზუსტ. საკუთ.'!F137</f>
        <v>0</v>
      </c>
      <c r="AK137" s="10">
        <f t="shared" si="47"/>
        <v>0</v>
      </c>
      <c r="AL137" s="10">
        <f t="shared" si="48"/>
        <v>0</v>
      </c>
      <c r="AM137" s="10">
        <f t="shared" si="49"/>
        <v>0</v>
      </c>
      <c r="AN137" s="10">
        <f t="shared" si="49"/>
        <v>0</v>
      </c>
      <c r="AO137" s="10">
        <f t="shared" si="49"/>
        <v>0</v>
      </c>
      <c r="AP137" s="10">
        <f t="shared" si="39"/>
        <v>0</v>
      </c>
      <c r="AQ137" s="10">
        <f t="shared" si="36"/>
        <v>0</v>
      </c>
      <c r="AR137" s="10">
        <f t="shared" si="36"/>
        <v>0</v>
      </c>
      <c r="AS137" s="10">
        <f t="shared" si="36"/>
        <v>0</v>
      </c>
      <c r="AT137" s="10">
        <f t="shared" si="36"/>
        <v>0</v>
      </c>
      <c r="AV137" s="10">
        <f t="shared" si="50"/>
        <v>0</v>
      </c>
      <c r="AW137" s="10">
        <f>'დამტკ. ბიუჯ.'!G137</f>
        <v>0</v>
      </c>
      <c r="AX137" s="10">
        <f>'დამტკ. საკუთ.'!G137</f>
        <v>0</v>
      </c>
      <c r="AY137" s="10">
        <f>'ცვლილ. ბიუჯ.'!H137</f>
        <v>0</v>
      </c>
      <c r="AZ137" s="10">
        <f>'ცვლილ. საკუთ.'!H137</f>
        <v>0</v>
      </c>
      <c r="BA137" s="10">
        <f>'მთავრ. ფონდი'!H137</f>
        <v>0</v>
      </c>
      <c r="BB137" s="10">
        <f>'პრეზ. ფონდი'!H137</f>
        <v>0</v>
      </c>
      <c r="BC137" s="10">
        <f>'დაზუსტ. ნაერთი'!G137</f>
        <v>0</v>
      </c>
      <c r="BD137" s="10">
        <f>'დაზუსტ. ბიუჯ.'!G137</f>
        <v>0</v>
      </c>
      <c r="BE137" s="10">
        <f>'დაზუსტ. საკუთ.'!G137</f>
        <v>0</v>
      </c>
      <c r="BG137" s="10">
        <f t="shared" si="51"/>
        <v>0</v>
      </c>
      <c r="BH137" s="10">
        <f t="shared" si="51"/>
        <v>0</v>
      </c>
      <c r="BI137" s="10">
        <f t="shared" si="51"/>
        <v>0</v>
      </c>
      <c r="BJ137" s="10">
        <f t="shared" si="40"/>
        <v>0</v>
      </c>
      <c r="BK137" s="10">
        <f t="shared" si="37"/>
        <v>0</v>
      </c>
      <c r="BL137" s="10">
        <f t="shared" si="37"/>
        <v>0</v>
      </c>
      <c r="BM137" s="10">
        <f t="shared" si="37"/>
        <v>0</v>
      </c>
      <c r="BN137" s="10">
        <f t="shared" si="37"/>
        <v>0</v>
      </c>
      <c r="BO137" s="10">
        <f t="shared" si="34"/>
        <v>0</v>
      </c>
      <c r="BP137" s="10">
        <f t="shared" si="34"/>
        <v>0</v>
      </c>
      <c r="BR137" s="10">
        <f t="shared" si="52"/>
        <v>0</v>
      </c>
      <c r="BS137" s="10">
        <f>'დამტკ. ბიუჯ.'!H137</f>
        <v>0</v>
      </c>
      <c r="BT137" s="10">
        <f>'დამტკ. საკუთ.'!H137</f>
        <v>0</v>
      </c>
      <c r="BU137" s="10">
        <f>'ცვლილ. ბიუჯ.'!I137</f>
        <v>0</v>
      </c>
      <c r="BV137" s="10">
        <f>'ცვლილ. საკუთ.'!I137</f>
        <v>0</v>
      </c>
      <c r="BW137" s="10">
        <f>'მთავრ. ფონდი'!I137</f>
        <v>0</v>
      </c>
      <c r="BX137" s="10">
        <f>'პრეზ. ფონდი'!I137</f>
        <v>0</v>
      </c>
      <c r="BY137" s="10">
        <f>'დაზუსტ. ნაერთი'!H137</f>
        <v>0</v>
      </c>
      <c r="BZ137" s="10">
        <f>'დაზუსტ. ბიუჯ.'!H137</f>
        <v>0</v>
      </c>
      <c r="CA137" s="10">
        <f>'დაზუსტ. საკუთ.'!H137</f>
        <v>0</v>
      </c>
    </row>
    <row r="138" spans="1:79" x14ac:dyDescent="0.25">
      <c r="A138" t="str">
        <f t="shared" si="41"/>
        <v>a</v>
      </c>
      <c r="B138" s="8"/>
      <c r="C138" s="9" t="s">
        <v>12</v>
      </c>
      <c r="D138" s="10">
        <f t="shared" si="42"/>
        <v>79000</v>
      </c>
      <c r="E138" s="10">
        <f t="shared" si="43"/>
        <v>79000</v>
      </c>
      <c r="F138" s="10">
        <f t="shared" si="44"/>
        <v>0</v>
      </c>
      <c r="G138" s="10">
        <f t="shared" si="44"/>
        <v>9000</v>
      </c>
      <c r="H138" s="10">
        <f t="shared" si="44"/>
        <v>0</v>
      </c>
      <c r="I138" s="10">
        <f t="shared" si="38"/>
        <v>0</v>
      </c>
      <c r="J138" s="10">
        <f t="shared" si="35"/>
        <v>0</v>
      </c>
      <c r="K138" s="10">
        <f t="shared" si="35"/>
        <v>88000</v>
      </c>
      <c r="L138" s="10">
        <f t="shared" si="35"/>
        <v>88000</v>
      </c>
      <c r="M138" s="10">
        <f t="shared" si="35"/>
        <v>0</v>
      </c>
      <c r="O138" s="10">
        <f t="shared" si="45"/>
        <v>25000</v>
      </c>
      <c r="P138" s="10">
        <f>'დამტკ. ბიუჯ.'!E138</f>
        <v>25000</v>
      </c>
      <c r="Q138" s="10">
        <f>'დამტკ. საკუთ.'!E138</f>
        <v>0</v>
      </c>
      <c r="R138" s="10">
        <f>'ცვლილ. ბიუჯ.'!F138</f>
        <v>2000</v>
      </c>
      <c r="S138" s="10">
        <f>'ცვლილ. საკუთ.'!F138</f>
        <v>0</v>
      </c>
      <c r="T138" s="10">
        <f>'მთავრ. ფონდი'!F138</f>
        <v>0</v>
      </c>
      <c r="U138" s="10">
        <f>'პრეზ. ფონდი'!F138</f>
        <v>0</v>
      </c>
      <c r="V138" s="10">
        <f>'დაზუსტ. ნაერთი'!E138</f>
        <v>27000</v>
      </c>
      <c r="W138" s="10">
        <f>'დაზუსტ. ბიუჯ.'!E138</f>
        <v>27000</v>
      </c>
      <c r="X138" s="10">
        <f>'დაზუსტ. საკუთ.'!E138</f>
        <v>0</v>
      </c>
      <c r="Z138" s="10">
        <f t="shared" si="46"/>
        <v>20000</v>
      </c>
      <c r="AA138" s="10">
        <f>'დამტკ. ბიუჯ.'!F138</f>
        <v>20000</v>
      </c>
      <c r="AB138" s="10">
        <f>'დამტკ. საკუთ.'!F138</f>
        <v>0</v>
      </c>
      <c r="AC138" s="10">
        <f>'ცვლილ. ბიუჯ.'!G138</f>
        <v>7000</v>
      </c>
      <c r="AD138" s="10">
        <f>'ცვლილ. საკუთ.'!G138</f>
        <v>0</v>
      </c>
      <c r="AE138" s="10">
        <f>'მთავრ. ფონდი'!G138</f>
        <v>0</v>
      </c>
      <c r="AF138" s="10">
        <f>'პრეზ. ფონდი'!G138</f>
        <v>0</v>
      </c>
      <c r="AG138" s="10">
        <f>'დაზუსტ. ნაერთი'!F138</f>
        <v>27000</v>
      </c>
      <c r="AH138" s="10">
        <f>'დაზუსტ. ბიუჯ.'!F138</f>
        <v>27000</v>
      </c>
      <c r="AI138" s="10">
        <f>'დაზუსტ. საკუთ.'!F138</f>
        <v>0</v>
      </c>
      <c r="AK138" s="10">
        <f t="shared" si="47"/>
        <v>45000</v>
      </c>
      <c r="AL138" s="10">
        <f t="shared" si="48"/>
        <v>45000</v>
      </c>
      <c r="AM138" s="10">
        <f t="shared" si="49"/>
        <v>0</v>
      </c>
      <c r="AN138" s="10">
        <f t="shared" si="49"/>
        <v>9000</v>
      </c>
      <c r="AO138" s="10">
        <f t="shared" si="49"/>
        <v>0</v>
      </c>
      <c r="AP138" s="10">
        <f t="shared" si="39"/>
        <v>0</v>
      </c>
      <c r="AQ138" s="10">
        <f t="shared" si="36"/>
        <v>0</v>
      </c>
      <c r="AR138" s="10">
        <f t="shared" si="36"/>
        <v>54000</v>
      </c>
      <c r="AS138" s="10">
        <f t="shared" si="36"/>
        <v>54000</v>
      </c>
      <c r="AT138" s="10">
        <f t="shared" si="36"/>
        <v>0</v>
      </c>
      <c r="AV138" s="10">
        <f t="shared" si="50"/>
        <v>20000</v>
      </c>
      <c r="AW138" s="10">
        <f>'დამტკ. ბიუჯ.'!G138</f>
        <v>20000</v>
      </c>
      <c r="AX138" s="10">
        <f>'დამტკ. საკუთ.'!G138</f>
        <v>0</v>
      </c>
      <c r="AY138" s="10">
        <f>'ცვლილ. ბიუჯ.'!H138</f>
        <v>0</v>
      </c>
      <c r="AZ138" s="10">
        <f>'ცვლილ. საკუთ.'!H138</f>
        <v>0</v>
      </c>
      <c r="BA138" s="10">
        <f>'მთავრ. ფონდი'!H138</f>
        <v>0</v>
      </c>
      <c r="BB138" s="10">
        <f>'პრეზ. ფონდი'!H138</f>
        <v>0</v>
      </c>
      <c r="BC138" s="10">
        <f>'დაზუსტ. ნაერთი'!G138</f>
        <v>20000</v>
      </c>
      <c r="BD138" s="10">
        <f>'დაზუსტ. ბიუჯ.'!G138</f>
        <v>20000</v>
      </c>
      <c r="BE138" s="10">
        <f>'დაზუსტ. საკუთ.'!G138</f>
        <v>0</v>
      </c>
      <c r="BG138" s="10">
        <f t="shared" si="51"/>
        <v>65000</v>
      </c>
      <c r="BH138" s="10">
        <f t="shared" si="51"/>
        <v>65000</v>
      </c>
      <c r="BI138" s="10">
        <f t="shared" si="51"/>
        <v>0</v>
      </c>
      <c r="BJ138" s="10">
        <f t="shared" si="40"/>
        <v>9000</v>
      </c>
      <c r="BK138" s="10">
        <f t="shared" si="37"/>
        <v>0</v>
      </c>
      <c r="BL138" s="10">
        <f t="shared" si="37"/>
        <v>0</v>
      </c>
      <c r="BM138" s="10">
        <f t="shared" si="37"/>
        <v>0</v>
      </c>
      <c r="BN138" s="10">
        <f t="shared" si="37"/>
        <v>74000</v>
      </c>
      <c r="BO138" s="10">
        <f t="shared" si="34"/>
        <v>74000</v>
      </c>
      <c r="BP138" s="10">
        <f t="shared" si="34"/>
        <v>0</v>
      </c>
      <c r="BR138" s="10">
        <f t="shared" si="52"/>
        <v>14000</v>
      </c>
      <c r="BS138" s="10">
        <f>'დამტკ. ბიუჯ.'!H138</f>
        <v>14000</v>
      </c>
      <c r="BT138" s="10">
        <f>'დამტკ. საკუთ.'!H138</f>
        <v>0</v>
      </c>
      <c r="BU138" s="10">
        <f>'ცვლილ. ბიუჯ.'!I138</f>
        <v>0</v>
      </c>
      <c r="BV138" s="10">
        <f>'ცვლილ. საკუთ.'!I138</f>
        <v>0</v>
      </c>
      <c r="BW138" s="10">
        <f>'მთავრ. ფონდი'!I138</f>
        <v>0</v>
      </c>
      <c r="BX138" s="10">
        <f>'პრეზ. ფონდი'!I138</f>
        <v>0</v>
      </c>
      <c r="BY138" s="10">
        <f>'დაზუსტ. ნაერთი'!H138</f>
        <v>14000</v>
      </c>
      <c r="BZ138" s="10">
        <f>'დაზუსტ. ბიუჯ.'!H138</f>
        <v>14000</v>
      </c>
      <c r="CA138" s="10">
        <f>'დაზუსტ. საკუთ.'!H138</f>
        <v>0</v>
      </c>
    </row>
    <row r="139" spans="1:79" x14ac:dyDescent="0.25">
      <c r="A139" t="str">
        <f t="shared" si="41"/>
        <v>b</v>
      </c>
      <c r="B139" s="8"/>
      <c r="C139" s="9" t="s">
        <v>13</v>
      </c>
      <c r="D139" s="10">
        <f t="shared" si="42"/>
        <v>0</v>
      </c>
      <c r="E139" s="10">
        <f t="shared" si="43"/>
        <v>0</v>
      </c>
      <c r="F139" s="10">
        <f t="shared" si="44"/>
        <v>0</v>
      </c>
      <c r="G139" s="10">
        <f t="shared" si="44"/>
        <v>0</v>
      </c>
      <c r="H139" s="10">
        <f t="shared" si="44"/>
        <v>0</v>
      </c>
      <c r="I139" s="10">
        <f t="shared" si="38"/>
        <v>0</v>
      </c>
      <c r="J139" s="10">
        <f t="shared" si="35"/>
        <v>0</v>
      </c>
      <c r="K139" s="10">
        <f t="shared" si="35"/>
        <v>0</v>
      </c>
      <c r="L139" s="10">
        <f t="shared" si="35"/>
        <v>0</v>
      </c>
      <c r="M139" s="10">
        <f t="shared" si="35"/>
        <v>0</v>
      </c>
      <c r="O139" s="10">
        <f t="shared" si="45"/>
        <v>0</v>
      </c>
      <c r="P139" s="10">
        <f>'დამტკ. ბიუჯ.'!E139</f>
        <v>0</v>
      </c>
      <c r="Q139" s="10">
        <f>'დამტკ. საკუთ.'!E139</f>
        <v>0</v>
      </c>
      <c r="R139" s="10">
        <f>'ცვლილ. ბიუჯ.'!F139</f>
        <v>0</v>
      </c>
      <c r="S139" s="10">
        <f>'ცვლილ. საკუთ.'!F139</f>
        <v>0</v>
      </c>
      <c r="T139" s="10">
        <f>'მთავრ. ფონდი'!F139</f>
        <v>0</v>
      </c>
      <c r="U139" s="10">
        <f>'პრეზ. ფონდი'!F139</f>
        <v>0</v>
      </c>
      <c r="V139" s="10">
        <f>'დაზუსტ. ნაერთი'!E139</f>
        <v>0</v>
      </c>
      <c r="W139" s="10">
        <f>'დაზუსტ. ბიუჯ.'!E139</f>
        <v>0</v>
      </c>
      <c r="X139" s="10">
        <f>'დაზუსტ. საკუთ.'!E139</f>
        <v>0</v>
      </c>
      <c r="Z139" s="10">
        <f t="shared" si="46"/>
        <v>0</v>
      </c>
      <c r="AA139" s="10">
        <f>'დამტკ. ბიუჯ.'!F139</f>
        <v>0</v>
      </c>
      <c r="AB139" s="10">
        <f>'დამტკ. საკუთ.'!F139</f>
        <v>0</v>
      </c>
      <c r="AC139" s="10">
        <f>'ცვლილ. ბიუჯ.'!G139</f>
        <v>0</v>
      </c>
      <c r="AD139" s="10">
        <f>'ცვლილ. საკუთ.'!G139</f>
        <v>0</v>
      </c>
      <c r="AE139" s="10">
        <f>'მთავრ. ფონდი'!G139</f>
        <v>0</v>
      </c>
      <c r="AF139" s="10">
        <f>'პრეზ. ფონდი'!G139</f>
        <v>0</v>
      </c>
      <c r="AG139" s="10">
        <f>'დაზუსტ. ნაერთი'!F139</f>
        <v>0</v>
      </c>
      <c r="AH139" s="10">
        <f>'დაზუსტ. ბიუჯ.'!F139</f>
        <v>0</v>
      </c>
      <c r="AI139" s="10">
        <f>'დაზუსტ. საკუთ.'!F139</f>
        <v>0</v>
      </c>
      <c r="AK139" s="10">
        <f t="shared" si="47"/>
        <v>0</v>
      </c>
      <c r="AL139" s="10">
        <f t="shared" si="48"/>
        <v>0</v>
      </c>
      <c r="AM139" s="10">
        <f t="shared" si="49"/>
        <v>0</v>
      </c>
      <c r="AN139" s="10">
        <f t="shared" si="49"/>
        <v>0</v>
      </c>
      <c r="AO139" s="10">
        <f t="shared" si="49"/>
        <v>0</v>
      </c>
      <c r="AP139" s="10">
        <f t="shared" si="39"/>
        <v>0</v>
      </c>
      <c r="AQ139" s="10">
        <f t="shared" si="36"/>
        <v>0</v>
      </c>
      <c r="AR139" s="10">
        <f t="shared" si="36"/>
        <v>0</v>
      </c>
      <c r="AS139" s="10">
        <f t="shared" si="36"/>
        <v>0</v>
      </c>
      <c r="AT139" s="10">
        <f t="shared" si="36"/>
        <v>0</v>
      </c>
      <c r="AV139" s="10">
        <f t="shared" si="50"/>
        <v>0</v>
      </c>
      <c r="AW139" s="10">
        <f>'დამტკ. ბიუჯ.'!G139</f>
        <v>0</v>
      </c>
      <c r="AX139" s="10">
        <f>'დამტკ. საკუთ.'!G139</f>
        <v>0</v>
      </c>
      <c r="AY139" s="10">
        <f>'ცვლილ. ბიუჯ.'!H139</f>
        <v>0</v>
      </c>
      <c r="AZ139" s="10">
        <f>'ცვლილ. საკუთ.'!H139</f>
        <v>0</v>
      </c>
      <c r="BA139" s="10">
        <f>'მთავრ. ფონდი'!H139</f>
        <v>0</v>
      </c>
      <c r="BB139" s="10">
        <f>'პრეზ. ფონდი'!H139</f>
        <v>0</v>
      </c>
      <c r="BC139" s="10">
        <f>'დაზუსტ. ნაერთი'!G139</f>
        <v>0</v>
      </c>
      <c r="BD139" s="10">
        <f>'დაზუსტ. ბიუჯ.'!G139</f>
        <v>0</v>
      </c>
      <c r="BE139" s="10">
        <f>'დაზუსტ. საკუთ.'!G139</f>
        <v>0</v>
      </c>
      <c r="BG139" s="10">
        <f t="shared" si="51"/>
        <v>0</v>
      </c>
      <c r="BH139" s="10">
        <f t="shared" si="51"/>
        <v>0</v>
      </c>
      <c r="BI139" s="10">
        <f t="shared" si="51"/>
        <v>0</v>
      </c>
      <c r="BJ139" s="10">
        <f t="shared" si="40"/>
        <v>0</v>
      </c>
      <c r="BK139" s="10">
        <f t="shared" si="37"/>
        <v>0</v>
      </c>
      <c r="BL139" s="10">
        <f t="shared" si="37"/>
        <v>0</v>
      </c>
      <c r="BM139" s="10">
        <f t="shared" si="37"/>
        <v>0</v>
      </c>
      <c r="BN139" s="10">
        <f t="shared" si="37"/>
        <v>0</v>
      </c>
      <c r="BO139" s="10">
        <f t="shared" si="34"/>
        <v>0</v>
      </c>
      <c r="BP139" s="10">
        <f t="shared" si="34"/>
        <v>0</v>
      </c>
      <c r="BR139" s="10">
        <f t="shared" si="52"/>
        <v>0</v>
      </c>
      <c r="BS139" s="10">
        <f>'დამტკ. ბიუჯ.'!H139</f>
        <v>0</v>
      </c>
      <c r="BT139" s="10">
        <f>'დამტკ. საკუთ.'!H139</f>
        <v>0</v>
      </c>
      <c r="BU139" s="10">
        <f>'ცვლილ. ბიუჯ.'!I139</f>
        <v>0</v>
      </c>
      <c r="BV139" s="10">
        <f>'ცვლილ. საკუთ.'!I139</f>
        <v>0</v>
      </c>
      <c r="BW139" s="10">
        <f>'მთავრ. ფონდი'!I139</f>
        <v>0</v>
      </c>
      <c r="BX139" s="10">
        <f>'პრეზ. ფონდი'!I139</f>
        <v>0</v>
      </c>
      <c r="BY139" s="10">
        <f>'დაზუსტ. ნაერთი'!H139</f>
        <v>0</v>
      </c>
      <c r="BZ139" s="10">
        <f>'დაზუსტ. ბიუჯ.'!H139</f>
        <v>0</v>
      </c>
      <c r="CA139" s="10">
        <f>'დაზუსტ. საკუთ.'!H139</f>
        <v>0</v>
      </c>
    </row>
    <row r="140" spans="1:79" x14ac:dyDescent="0.25">
      <c r="A140" t="str">
        <f t="shared" si="41"/>
        <v>b</v>
      </c>
      <c r="B140" s="8"/>
      <c r="C140" s="9" t="s">
        <v>14</v>
      </c>
      <c r="D140" s="10">
        <f t="shared" si="42"/>
        <v>0</v>
      </c>
      <c r="E140" s="10">
        <f t="shared" si="43"/>
        <v>0</v>
      </c>
      <c r="F140" s="10">
        <f t="shared" si="44"/>
        <v>0</v>
      </c>
      <c r="G140" s="10">
        <f t="shared" si="44"/>
        <v>0</v>
      </c>
      <c r="H140" s="10">
        <f t="shared" si="44"/>
        <v>0</v>
      </c>
      <c r="I140" s="10">
        <f t="shared" si="38"/>
        <v>0</v>
      </c>
      <c r="J140" s="10">
        <f t="shared" si="35"/>
        <v>0</v>
      </c>
      <c r="K140" s="10">
        <f t="shared" si="35"/>
        <v>0</v>
      </c>
      <c r="L140" s="10">
        <f t="shared" si="35"/>
        <v>0</v>
      </c>
      <c r="M140" s="10">
        <f t="shared" si="35"/>
        <v>0</v>
      </c>
      <c r="O140" s="10">
        <f t="shared" si="45"/>
        <v>0</v>
      </c>
      <c r="P140" s="10">
        <f>'დამტკ. ბიუჯ.'!E140</f>
        <v>0</v>
      </c>
      <c r="Q140" s="10">
        <f>'დამტკ. საკუთ.'!E140</f>
        <v>0</v>
      </c>
      <c r="R140" s="10">
        <f>'ცვლილ. ბიუჯ.'!F140</f>
        <v>0</v>
      </c>
      <c r="S140" s="10">
        <f>'ცვლილ. საკუთ.'!F140</f>
        <v>0</v>
      </c>
      <c r="T140" s="10">
        <f>'მთავრ. ფონდი'!F140</f>
        <v>0</v>
      </c>
      <c r="U140" s="10">
        <f>'პრეზ. ფონდი'!F140</f>
        <v>0</v>
      </c>
      <c r="V140" s="10">
        <f>'დაზუსტ. ნაერთი'!E140</f>
        <v>0</v>
      </c>
      <c r="W140" s="10">
        <f>'დაზუსტ. ბიუჯ.'!E140</f>
        <v>0</v>
      </c>
      <c r="X140" s="10">
        <f>'დაზუსტ. საკუთ.'!E140</f>
        <v>0</v>
      </c>
      <c r="Z140" s="10">
        <f t="shared" si="46"/>
        <v>0</v>
      </c>
      <c r="AA140" s="10">
        <f>'დამტკ. ბიუჯ.'!F140</f>
        <v>0</v>
      </c>
      <c r="AB140" s="10">
        <f>'დამტკ. საკუთ.'!F140</f>
        <v>0</v>
      </c>
      <c r="AC140" s="10">
        <f>'ცვლილ. ბიუჯ.'!G140</f>
        <v>0</v>
      </c>
      <c r="AD140" s="10">
        <f>'ცვლილ. საკუთ.'!G140</f>
        <v>0</v>
      </c>
      <c r="AE140" s="10">
        <f>'მთავრ. ფონდი'!G140</f>
        <v>0</v>
      </c>
      <c r="AF140" s="10">
        <f>'პრეზ. ფონდი'!G140</f>
        <v>0</v>
      </c>
      <c r="AG140" s="10">
        <f>'დაზუსტ. ნაერთი'!F140</f>
        <v>0</v>
      </c>
      <c r="AH140" s="10">
        <f>'დაზუსტ. ბიუჯ.'!F140</f>
        <v>0</v>
      </c>
      <c r="AI140" s="10">
        <f>'დაზუსტ. საკუთ.'!F140</f>
        <v>0</v>
      </c>
      <c r="AK140" s="10">
        <f t="shared" si="47"/>
        <v>0</v>
      </c>
      <c r="AL140" s="10">
        <f t="shared" si="48"/>
        <v>0</v>
      </c>
      <c r="AM140" s="10">
        <f t="shared" si="49"/>
        <v>0</v>
      </c>
      <c r="AN140" s="10">
        <f t="shared" si="49"/>
        <v>0</v>
      </c>
      <c r="AO140" s="10">
        <f t="shared" si="49"/>
        <v>0</v>
      </c>
      <c r="AP140" s="10">
        <f t="shared" si="39"/>
        <v>0</v>
      </c>
      <c r="AQ140" s="10">
        <f t="shared" si="36"/>
        <v>0</v>
      </c>
      <c r="AR140" s="10">
        <f t="shared" si="36"/>
        <v>0</v>
      </c>
      <c r="AS140" s="10">
        <f t="shared" si="36"/>
        <v>0</v>
      </c>
      <c r="AT140" s="10">
        <f t="shared" si="36"/>
        <v>0</v>
      </c>
      <c r="AV140" s="10">
        <f t="shared" si="50"/>
        <v>0</v>
      </c>
      <c r="AW140" s="10">
        <f>'დამტკ. ბიუჯ.'!G140</f>
        <v>0</v>
      </c>
      <c r="AX140" s="10">
        <f>'დამტკ. საკუთ.'!G140</f>
        <v>0</v>
      </c>
      <c r="AY140" s="10">
        <f>'ცვლილ. ბიუჯ.'!H140</f>
        <v>0</v>
      </c>
      <c r="AZ140" s="10">
        <f>'ცვლილ. საკუთ.'!H140</f>
        <v>0</v>
      </c>
      <c r="BA140" s="10">
        <f>'მთავრ. ფონდი'!H140</f>
        <v>0</v>
      </c>
      <c r="BB140" s="10">
        <f>'პრეზ. ფონდი'!H140</f>
        <v>0</v>
      </c>
      <c r="BC140" s="10">
        <f>'დაზუსტ. ნაერთი'!G140</f>
        <v>0</v>
      </c>
      <c r="BD140" s="10">
        <f>'დაზუსტ. ბიუჯ.'!G140</f>
        <v>0</v>
      </c>
      <c r="BE140" s="10">
        <f>'დაზუსტ. საკუთ.'!G140</f>
        <v>0</v>
      </c>
      <c r="BG140" s="10">
        <f t="shared" si="51"/>
        <v>0</v>
      </c>
      <c r="BH140" s="10">
        <f t="shared" si="51"/>
        <v>0</v>
      </c>
      <c r="BI140" s="10">
        <f t="shared" si="51"/>
        <v>0</v>
      </c>
      <c r="BJ140" s="10">
        <f t="shared" si="40"/>
        <v>0</v>
      </c>
      <c r="BK140" s="10">
        <f t="shared" si="37"/>
        <v>0</v>
      </c>
      <c r="BL140" s="10">
        <f t="shared" si="37"/>
        <v>0</v>
      </c>
      <c r="BM140" s="10">
        <f t="shared" si="37"/>
        <v>0</v>
      </c>
      <c r="BN140" s="10">
        <f t="shared" si="37"/>
        <v>0</v>
      </c>
      <c r="BO140" s="10">
        <f t="shared" si="34"/>
        <v>0</v>
      </c>
      <c r="BP140" s="10">
        <f t="shared" si="34"/>
        <v>0</v>
      </c>
      <c r="BR140" s="10">
        <f t="shared" si="52"/>
        <v>0</v>
      </c>
      <c r="BS140" s="10">
        <f>'დამტკ. ბიუჯ.'!H140</f>
        <v>0</v>
      </c>
      <c r="BT140" s="10">
        <f>'დამტკ. საკუთ.'!H140</f>
        <v>0</v>
      </c>
      <c r="BU140" s="10">
        <f>'ცვლილ. ბიუჯ.'!I140</f>
        <v>0</v>
      </c>
      <c r="BV140" s="10">
        <f>'ცვლილ. საკუთ.'!I140</f>
        <v>0</v>
      </c>
      <c r="BW140" s="10">
        <f>'მთავრ. ფონდი'!I140</f>
        <v>0</v>
      </c>
      <c r="BX140" s="10">
        <f>'პრეზ. ფონდი'!I140</f>
        <v>0</v>
      </c>
      <c r="BY140" s="10">
        <f>'დაზუსტ. ნაერთი'!H140</f>
        <v>0</v>
      </c>
      <c r="BZ140" s="10">
        <f>'დაზუსტ. ბიუჯ.'!H140</f>
        <v>0</v>
      </c>
      <c r="CA140" s="10">
        <f>'დაზუსტ. საკუთ.'!H140</f>
        <v>0</v>
      </c>
    </row>
    <row r="141" spans="1:79" x14ac:dyDescent="0.25">
      <c r="A141" t="str">
        <f t="shared" si="41"/>
        <v>b</v>
      </c>
      <c r="B141" s="8"/>
      <c r="C141" s="9" t="s">
        <v>15</v>
      </c>
      <c r="D141" s="10">
        <f t="shared" si="42"/>
        <v>0</v>
      </c>
      <c r="E141" s="10">
        <f t="shared" si="43"/>
        <v>0</v>
      </c>
      <c r="F141" s="10">
        <f t="shared" si="44"/>
        <v>0</v>
      </c>
      <c r="G141" s="10">
        <f t="shared" si="44"/>
        <v>0</v>
      </c>
      <c r="H141" s="10">
        <f t="shared" si="44"/>
        <v>0</v>
      </c>
      <c r="I141" s="10">
        <f t="shared" si="38"/>
        <v>0</v>
      </c>
      <c r="J141" s="10">
        <f t="shared" si="35"/>
        <v>0</v>
      </c>
      <c r="K141" s="10">
        <f t="shared" si="35"/>
        <v>0</v>
      </c>
      <c r="L141" s="10">
        <f t="shared" si="35"/>
        <v>0</v>
      </c>
      <c r="M141" s="10">
        <f t="shared" si="35"/>
        <v>0</v>
      </c>
      <c r="O141" s="10">
        <f t="shared" si="45"/>
        <v>0</v>
      </c>
      <c r="P141" s="10">
        <f>'დამტკ. ბიუჯ.'!E141</f>
        <v>0</v>
      </c>
      <c r="Q141" s="10">
        <f>'დამტკ. საკუთ.'!E141</f>
        <v>0</v>
      </c>
      <c r="R141" s="10">
        <f>'ცვლილ. ბიუჯ.'!F141</f>
        <v>0</v>
      </c>
      <c r="S141" s="10">
        <f>'ცვლილ. საკუთ.'!F141</f>
        <v>0</v>
      </c>
      <c r="T141" s="10">
        <f>'მთავრ. ფონდი'!F141</f>
        <v>0</v>
      </c>
      <c r="U141" s="10">
        <f>'პრეზ. ფონდი'!F141</f>
        <v>0</v>
      </c>
      <c r="V141" s="10">
        <f>'დაზუსტ. ნაერთი'!E141</f>
        <v>0</v>
      </c>
      <c r="W141" s="10">
        <f>'დაზუსტ. ბიუჯ.'!E141</f>
        <v>0</v>
      </c>
      <c r="X141" s="10">
        <f>'დაზუსტ. საკუთ.'!E141</f>
        <v>0</v>
      </c>
      <c r="Z141" s="10">
        <f t="shared" si="46"/>
        <v>0</v>
      </c>
      <c r="AA141" s="10">
        <f>'დამტკ. ბიუჯ.'!F141</f>
        <v>0</v>
      </c>
      <c r="AB141" s="10">
        <f>'დამტკ. საკუთ.'!F141</f>
        <v>0</v>
      </c>
      <c r="AC141" s="10">
        <f>'ცვლილ. ბიუჯ.'!G141</f>
        <v>0</v>
      </c>
      <c r="AD141" s="10">
        <f>'ცვლილ. საკუთ.'!G141</f>
        <v>0</v>
      </c>
      <c r="AE141" s="10">
        <f>'მთავრ. ფონდი'!G141</f>
        <v>0</v>
      </c>
      <c r="AF141" s="10">
        <f>'პრეზ. ფონდი'!G141</f>
        <v>0</v>
      </c>
      <c r="AG141" s="10">
        <f>'დაზუსტ. ნაერთი'!F141</f>
        <v>0</v>
      </c>
      <c r="AH141" s="10">
        <f>'დაზუსტ. ბიუჯ.'!F141</f>
        <v>0</v>
      </c>
      <c r="AI141" s="10">
        <f>'დაზუსტ. საკუთ.'!F141</f>
        <v>0</v>
      </c>
      <c r="AK141" s="10">
        <f t="shared" si="47"/>
        <v>0</v>
      </c>
      <c r="AL141" s="10">
        <f t="shared" si="48"/>
        <v>0</v>
      </c>
      <c r="AM141" s="10">
        <f t="shared" si="49"/>
        <v>0</v>
      </c>
      <c r="AN141" s="10">
        <f t="shared" si="49"/>
        <v>0</v>
      </c>
      <c r="AO141" s="10">
        <f t="shared" si="49"/>
        <v>0</v>
      </c>
      <c r="AP141" s="10">
        <f t="shared" si="39"/>
        <v>0</v>
      </c>
      <c r="AQ141" s="10">
        <f t="shared" si="36"/>
        <v>0</v>
      </c>
      <c r="AR141" s="10">
        <f t="shared" si="36"/>
        <v>0</v>
      </c>
      <c r="AS141" s="10">
        <f t="shared" si="36"/>
        <v>0</v>
      </c>
      <c r="AT141" s="10">
        <f t="shared" si="36"/>
        <v>0</v>
      </c>
      <c r="AV141" s="10">
        <f t="shared" si="50"/>
        <v>0</v>
      </c>
      <c r="AW141" s="10">
        <f>'დამტკ. ბიუჯ.'!G141</f>
        <v>0</v>
      </c>
      <c r="AX141" s="10">
        <f>'დამტკ. საკუთ.'!G141</f>
        <v>0</v>
      </c>
      <c r="AY141" s="10">
        <f>'ცვლილ. ბიუჯ.'!H141</f>
        <v>0</v>
      </c>
      <c r="AZ141" s="10">
        <f>'ცვლილ. საკუთ.'!H141</f>
        <v>0</v>
      </c>
      <c r="BA141" s="10">
        <f>'მთავრ. ფონდი'!H141</f>
        <v>0</v>
      </c>
      <c r="BB141" s="10">
        <f>'პრეზ. ფონდი'!H141</f>
        <v>0</v>
      </c>
      <c r="BC141" s="10">
        <f>'დაზუსტ. ნაერთი'!G141</f>
        <v>0</v>
      </c>
      <c r="BD141" s="10">
        <f>'დაზუსტ. ბიუჯ.'!G141</f>
        <v>0</v>
      </c>
      <c r="BE141" s="10">
        <f>'დაზუსტ. საკუთ.'!G141</f>
        <v>0</v>
      </c>
      <c r="BG141" s="10">
        <f t="shared" si="51"/>
        <v>0</v>
      </c>
      <c r="BH141" s="10">
        <f t="shared" si="51"/>
        <v>0</v>
      </c>
      <c r="BI141" s="10">
        <f t="shared" si="51"/>
        <v>0</v>
      </c>
      <c r="BJ141" s="10">
        <f t="shared" si="40"/>
        <v>0</v>
      </c>
      <c r="BK141" s="10">
        <f t="shared" si="37"/>
        <v>0</v>
      </c>
      <c r="BL141" s="10">
        <f t="shared" si="37"/>
        <v>0</v>
      </c>
      <c r="BM141" s="10">
        <f t="shared" si="37"/>
        <v>0</v>
      </c>
      <c r="BN141" s="10">
        <f t="shared" si="37"/>
        <v>0</v>
      </c>
      <c r="BO141" s="10">
        <f t="shared" si="34"/>
        <v>0</v>
      </c>
      <c r="BP141" s="10">
        <f t="shared" si="34"/>
        <v>0</v>
      </c>
      <c r="BR141" s="10">
        <f t="shared" si="52"/>
        <v>0</v>
      </c>
      <c r="BS141" s="10">
        <f>'დამტკ. ბიუჯ.'!H141</f>
        <v>0</v>
      </c>
      <c r="BT141" s="10">
        <f>'დამტკ. საკუთ.'!H141</f>
        <v>0</v>
      </c>
      <c r="BU141" s="10">
        <f>'ცვლილ. ბიუჯ.'!I141</f>
        <v>0</v>
      </c>
      <c r="BV141" s="10">
        <f>'ცვლილ. საკუთ.'!I141</f>
        <v>0</v>
      </c>
      <c r="BW141" s="10">
        <f>'მთავრ. ფონდი'!I141</f>
        <v>0</v>
      </c>
      <c r="BX141" s="10">
        <f>'პრეზ. ფონდი'!I141</f>
        <v>0</v>
      </c>
      <c r="BY141" s="10">
        <f>'დაზუსტ. ნაერთი'!H141</f>
        <v>0</v>
      </c>
      <c r="BZ141" s="10">
        <f>'დაზუსტ. ბიუჯ.'!H141</f>
        <v>0</v>
      </c>
      <c r="CA141" s="10">
        <f>'დაზუსტ. საკუთ.'!H141</f>
        <v>0</v>
      </c>
    </row>
    <row r="142" spans="1:79" x14ac:dyDescent="0.25">
      <c r="A142" t="str">
        <f t="shared" si="41"/>
        <v>a</v>
      </c>
      <c r="B142" s="8"/>
      <c r="C142" s="9" t="s">
        <v>16</v>
      </c>
      <c r="D142" s="10">
        <f t="shared" si="42"/>
        <v>11000</v>
      </c>
      <c r="E142" s="10">
        <f t="shared" si="43"/>
        <v>11000</v>
      </c>
      <c r="F142" s="10">
        <f t="shared" si="44"/>
        <v>0</v>
      </c>
      <c r="G142" s="10">
        <f t="shared" si="44"/>
        <v>0</v>
      </c>
      <c r="H142" s="10">
        <f t="shared" si="44"/>
        <v>0</v>
      </c>
      <c r="I142" s="10">
        <f t="shared" si="38"/>
        <v>0</v>
      </c>
      <c r="J142" s="10">
        <f t="shared" si="35"/>
        <v>0</v>
      </c>
      <c r="K142" s="10">
        <f t="shared" si="35"/>
        <v>11000</v>
      </c>
      <c r="L142" s="10">
        <f t="shared" si="35"/>
        <v>11000</v>
      </c>
      <c r="M142" s="10">
        <f t="shared" si="35"/>
        <v>0</v>
      </c>
      <c r="O142" s="10">
        <f t="shared" si="45"/>
        <v>3000</v>
      </c>
      <c r="P142" s="10">
        <f>'დამტკ. ბიუჯ.'!E142</f>
        <v>3000</v>
      </c>
      <c r="Q142" s="10">
        <f>'დამტკ. საკუთ.'!E142</f>
        <v>0</v>
      </c>
      <c r="R142" s="10">
        <f>'ცვლილ. ბიუჯ.'!F142</f>
        <v>0</v>
      </c>
      <c r="S142" s="10">
        <f>'ცვლილ. საკუთ.'!F142</f>
        <v>0</v>
      </c>
      <c r="T142" s="10">
        <f>'მთავრ. ფონდი'!F142</f>
        <v>0</v>
      </c>
      <c r="U142" s="10">
        <f>'პრეზ. ფონდი'!F142</f>
        <v>0</v>
      </c>
      <c r="V142" s="10">
        <f>'დაზუსტ. ნაერთი'!E142</f>
        <v>3000</v>
      </c>
      <c r="W142" s="10">
        <f>'დაზუსტ. ბიუჯ.'!E142</f>
        <v>3000</v>
      </c>
      <c r="X142" s="10">
        <f>'დაზუსტ. საკუთ.'!E142</f>
        <v>0</v>
      </c>
      <c r="Z142" s="10">
        <f t="shared" si="46"/>
        <v>2000</v>
      </c>
      <c r="AA142" s="10">
        <f>'დამტკ. ბიუჯ.'!F142</f>
        <v>2000</v>
      </c>
      <c r="AB142" s="10">
        <f>'დამტკ. საკუთ.'!F142</f>
        <v>0</v>
      </c>
      <c r="AC142" s="10">
        <f>'ცვლილ. ბიუჯ.'!G142</f>
        <v>0</v>
      </c>
      <c r="AD142" s="10">
        <f>'ცვლილ. საკუთ.'!G142</f>
        <v>0</v>
      </c>
      <c r="AE142" s="10">
        <f>'მთავრ. ფონდი'!G142</f>
        <v>0</v>
      </c>
      <c r="AF142" s="10">
        <f>'პრეზ. ფონდი'!G142</f>
        <v>0</v>
      </c>
      <c r="AG142" s="10">
        <f>'დაზუსტ. ნაერთი'!F142</f>
        <v>2000</v>
      </c>
      <c r="AH142" s="10">
        <f>'დაზუსტ. ბიუჯ.'!F142</f>
        <v>2000</v>
      </c>
      <c r="AI142" s="10">
        <f>'დაზუსტ. საკუთ.'!F142</f>
        <v>0</v>
      </c>
      <c r="AK142" s="10">
        <f t="shared" si="47"/>
        <v>5000</v>
      </c>
      <c r="AL142" s="10">
        <f t="shared" si="48"/>
        <v>5000</v>
      </c>
      <c r="AM142" s="10">
        <f t="shared" si="49"/>
        <v>0</v>
      </c>
      <c r="AN142" s="10">
        <f t="shared" si="49"/>
        <v>0</v>
      </c>
      <c r="AO142" s="10">
        <f t="shared" si="49"/>
        <v>0</v>
      </c>
      <c r="AP142" s="10">
        <f t="shared" si="39"/>
        <v>0</v>
      </c>
      <c r="AQ142" s="10">
        <f t="shared" si="36"/>
        <v>0</v>
      </c>
      <c r="AR142" s="10">
        <f t="shared" si="36"/>
        <v>5000</v>
      </c>
      <c r="AS142" s="10">
        <f t="shared" si="36"/>
        <v>5000</v>
      </c>
      <c r="AT142" s="10">
        <f t="shared" si="36"/>
        <v>0</v>
      </c>
      <c r="AV142" s="10">
        <f t="shared" si="50"/>
        <v>3000</v>
      </c>
      <c r="AW142" s="10">
        <f>'დამტკ. ბიუჯ.'!G142</f>
        <v>3000</v>
      </c>
      <c r="AX142" s="10">
        <f>'დამტკ. საკუთ.'!G142</f>
        <v>0</v>
      </c>
      <c r="AY142" s="10">
        <f>'ცვლილ. ბიუჯ.'!H142</f>
        <v>0</v>
      </c>
      <c r="AZ142" s="10">
        <f>'ცვლილ. საკუთ.'!H142</f>
        <v>0</v>
      </c>
      <c r="BA142" s="10">
        <f>'მთავრ. ფონდი'!H142</f>
        <v>0</v>
      </c>
      <c r="BB142" s="10">
        <f>'პრეზ. ფონდი'!H142</f>
        <v>0</v>
      </c>
      <c r="BC142" s="10">
        <f>'დაზუსტ. ნაერთი'!G142</f>
        <v>3000</v>
      </c>
      <c r="BD142" s="10">
        <f>'დაზუსტ. ბიუჯ.'!G142</f>
        <v>3000</v>
      </c>
      <c r="BE142" s="10">
        <f>'დაზუსტ. საკუთ.'!G142</f>
        <v>0</v>
      </c>
      <c r="BG142" s="10">
        <f t="shared" si="51"/>
        <v>8000</v>
      </c>
      <c r="BH142" s="10">
        <f t="shared" si="51"/>
        <v>8000</v>
      </c>
      <c r="BI142" s="10">
        <f t="shared" si="51"/>
        <v>0</v>
      </c>
      <c r="BJ142" s="10">
        <f t="shared" si="40"/>
        <v>0</v>
      </c>
      <c r="BK142" s="10">
        <f t="shared" si="37"/>
        <v>0</v>
      </c>
      <c r="BL142" s="10">
        <f t="shared" si="37"/>
        <v>0</v>
      </c>
      <c r="BM142" s="10">
        <f t="shared" si="37"/>
        <v>0</v>
      </c>
      <c r="BN142" s="10">
        <f t="shared" si="37"/>
        <v>8000</v>
      </c>
      <c r="BO142" s="10">
        <f t="shared" si="34"/>
        <v>8000</v>
      </c>
      <c r="BP142" s="10">
        <f t="shared" si="34"/>
        <v>0</v>
      </c>
      <c r="BR142" s="10">
        <f t="shared" si="52"/>
        <v>3000</v>
      </c>
      <c r="BS142" s="10">
        <f>'დამტკ. ბიუჯ.'!H142</f>
        <v>3000</v>
      </c>
      <c r="BT142" s="10">
        <f>'დამტკ. საკუთ.'!H142</f>
        <v>0</v>
      </c>
      <c r="BU142" s="10">
        <f>'ცვლილ. ბიუჯ.'!I142</f>
        <v>0</v>
      </c>
      <c r="BV142" s="10">
        <f>'ცვლილ. საკუთ.'!I142</f>
        <v>0</v>
      </c>
      <c r="BW142" s="10">
        <f>'მთავრ. ფონდი'!I142</f>
        <v>0</v>
      </c>
      <c r="BX142" s="10">
        <f>'პრეზ. ფონდი'!I142</f>
        <v>0</v>
      </c>
      <c r="BY142" s="10">
        <f>'დაზუსტ. ნაერთი'!H142</f>
        <v>3000</v>
      </c>
      <c r="BZ142" s="10">
        <f>'დაზუსტ. ბიუჯ.'!H142</f>
        <v>3000</v>
      </c>
      <c r="CA142" s="10">
        <f>'დაზუსტ. საკუთ.'!H142</f>
        <v>0</v>
      </c>
    </row>
    <row r="143" spans="1:79" x14ac:dyDescent="0.25">
      <c r="A143" t="str">
        <f t="shared" si="41"/>
        <v>a</v>
      </c>
      <c r="B143" s="8"/>
      <c r="C143" s="9" t="s">
        <v>17</v>
      </c>
      <c r="D143" s="10">
        <f t="shared" si="42"/>
        <v>1000</v>
      </c>
      <c r="E143" s="10">
        <f t="shared" si="43"/>
        <v>1000</v>
      </c>
      <c r="F143" s="10">
        <f t="shared" si="44"/>
        <v>0</v>
      </c>
      <c r="G143" s="10">
        <f t="shared" si="44"/>
        <v>-200</v>
      </c>
      <c r="H143" s="10">
        <f t="shared" si="44"/>
        <v>0</v>
      </c>
      <c r="I143" s="10">
        <f t="shared" si="38"/>
        <v>0</v>
      </c>
      <c r="J143" s="10">
        <f t="shared" si="35"/>
        <v>0</v>
      </c>
      <c r="K143" s="10">
        <f t="shared" si="35"/>
        <v>800</v>
      </c>
      <c r="L143" s="10">
        <f t="shared" si="35"/>
        <v>800</v>
      </c>
      <c r="M143" s="10">
        <f t="shared" si="35"/>
        <v>0</v>
      </c>
      <c r="O143" s="10">
        <f t="shared" si="45"/>
        <v>300</v>
      </c>
      <c r="P143" s="10">
        <f>'დამტკ. ბიუჯ.'!E143</f>
        <v>300</v>
      </c>
      <c r="Q143" s="10">
        <f>'დამტკ. საკუთ.'!E143</f>
        <v>0</v>
      </c>
      <c r="R143" s="10">
        <f>'ცვლილ. ბიუჯ.'!F143</f>
        <v>-100</v>
      </c>
      <c r="S143" s="10">
        <f>'ცვლილ. საკუთ.'!F143</f>
        <v>0</v>
      </c>
      <c r="T143" s="10">
        <f>'მთავრ. ფონდი'!F143</f>
        <v>0</v>
      </c>
      <c r="U143" s="10">
        <f>'პრეზ. ფონდი'!F143</f>
        <v>0</v>
      </c>
      <c r="V143" s="10">
        <f>'დაზუსტ. ნაერთი'!E143</f>
        <v>200</v>
      </c>
      <c r="W143" s="10">
        <f>'დაზუსტ. ბიუჯ.'!E143</f>
        <v>200</v>
      </c>
      <c r="X143" s="10">
        <f>'დაზუსტ. საკუთ.'!E143</f>
        <v>0</v>
      </c>
      <c r="Z143" s="10">
        <f t="shared" si="46"/>
        <v>300</v>
      </c>
      <c r="AA143" s="10">
        <f>'დამტკ. ბიუჯ.'!F143</f>
        <v>300</v>
      </c>
      <c r="AB143" s="10">
        <f>'დამტკ. საკუთ.'!F143</f>
        <v>0</v>
      </c>
      <c r="AC143" s="10">
        <f>'ცვლილ. ბიუჯ.'!G143</f>
        <v>-100</v>
      </c>
      <c r="AD143" s="10">
        <f>'ცვლილ. საკუთ.'!G143</f>
        <v>0</v>
      </c>
      <c r="AE143" s="10">
        <f>'მთავრ. ფონდი'!G143</f>
        <v>0</v>
      </c>
      <c r="AF143" s="10">
        <f>'პრეზ. ფონდი'!G143</f>
        <v>0</v>
      </c>
      <c r="AG143" s="10">
        <f>'დაზუსტ. ნაერთი'!F143</f>
        <v>200</v>
      </c>
      <c r="AH143" s="10">
        <f>'დაზუსტ. ბიუჯ.'!F143</f>
        <v>200</v>
      </c>
      <c r="AI143" s="10">
        <f>'დაზუსტ. საკუთ.'!F143</f>
        <v>0</v>
      </c>
      <c r="AK143" s="10">
        <f t="shared" si="47"/>
        <v>600</v>
      </c>
      <c r="AL143" s="10">
        <f t="shared" si="48"/>
        <v>600</v>
      </c>
      <c r="AM143" s="10">
        <f t="shared" si="49"/>
        <v>0</v>
      </c>
      <c r="AN143" s="10">
        <f t="shared" si="49"/>
        <v>-200</v>
      </c>
      <c r="AO143" s="10">
        <f t="shared" si="49"/>
        <v>0</v>
      </c>
      <c r="AP143" s="10">
        <f t="shared" si="39"/>
        <v>0</v>
      </c>
      <c r="AQ143" s="10">
        <f t="shared" si="36"/>
        <v>0</v>
      </c>
      <c r="AR143" s="10">
        <f t="shared" si="36"/>
        <v>400</v>
      </c>
      <c r="AS143" s="10">
        <f t="shared" si="36"/>
        <v>400</v>
      </c>
      <c r="AT143" s="10">
        <f t="shared" si="36"/>
        <v>0</v>
      </c>
      <c r="AV143" s="10">
        <f t="shared" si="50"/>
        <v>200</v>
      </c>
      <c r="AW143" s="10">
        <f>'დამტკ. ბიუჯ.'!G143</f>
        <v>200</v>
      </c>
      <c r="AX143" s="10">
        <f>'დამტკ. საკუთ.'!G143</f>
        <v>0</v>
      </c>
      <c r="AY143" s="10">
        <f>'ცვლილ. ბიუჯ.'!H143</f>
        <v>0</v>
      </c>
      <c r="AZ143" s="10">
        <f>'ცვლილ. საკუთ.'!H143</f>
        <v>0</v>
      </c>
      <c r="BA143" s="10">
        <f>'მთავრ. ფონდი'!H143</f>
        <v>0</v>
      </c>
      <c r="BB143" s="10">
        <f>'პრეზ. ფონდი'!H143</f>
        <v>0</v>
      </c>
      <c r="BC143" s="10">
        <f>'დაზუსტ. ნაერთი'!G143</f>
        <v>200</v>
      </c>
      <c r="BD143" s="10">
        <f>'დაზუსტ. ბიუჯ.'!G143</f>
        <v>200</v>
      </c>
      <c r="BE143" s="10">
        <f>'დაზუსტ. საკუთ.'!G143</f>
        <v>0</v>
      </c>
      <c r="BG143" s="10">
        <f t="shared" si="51"/>
        <v>800</v>
      </c>
      <c r="BH143" s="10">
        <f t="shared" si="51"/>
        <v>800</v>
      </c>
      <c r="BI143" s="10">
        <f t="shared" si="51"/>
        <v>0</v>
      </c>
      <c r="BJ143" s="10">
        <f t="shared" si="40"/>
        <v>-200</v>
      </c>
      <c r="BK143" s="10">
        <f t="shared" si="37"/>
        <v>0</v>
      </c>
      <c r="BL143" s="10">
        <f t="shared" si="37"/>
        <v>0</v>
      </c>
      <c r="BM143" s="10">
        <f t="shared" si="37"/>
        <v>0</v>
      </c>
      <c r="BN143" s="10">
        <f t="shared" si="37"/>
        <v>600</v>
      </c>
      <c r="BO143" s="10">
        <f t="shared" si="34"/>
        <v>600</v>
      </c>
      <c r="BP143" s="10">
        <f t="shared" si="34"/>
        <v>0</v>
      </c>
      <c r="BR143" s="10">
        <f t="shared" si="52"/>
        <v>200</v>
      </c>
      <c r="BS143" s="10">
        <f>'დამტკ. ბიუჯ.'!H143</f>
        <v>200</v>
      </c>
      <c r="BT143" s="10">
        <f>'დამტკ. საკუთ.'!H143</f>
        <v>0</v>
      </c>
      <c r="BU143" s="10">
        <f>'ცვლილ. ბიუჯ.'!I143</f>
        <v>0</v>
      </c>
      <c r="BV143" s="10">
        <f>'ცვლილ. საკუთ.'!I143</f>
        <v>0</v>
      </c>
      <c r="BW143" s="10">
        <f>'მთავრ. ფონდი'!I143</f>
        <v>0</v>
      </c>
      <c r="BX143" s="10">
        <f>'პრეზ. ფონდი'!I143</f>
        <v>0</v>
      </c>
      <c r="BY143" s="10">
        <f>'დაზუსტ. ნაერთი'!H143</f>
        <v>200</v>
      </c>
      <c r="BZ143" s="10">
        <f>'დაზუსტ. ბიუჯ.'!H143</f>
        <v>200</v>
      </c>
      <c r="CA143" s="10">
        <f>'დაზუსტ. საკუთ.'!H143</f>
        <v>0</v>
      </c>
    </row>
    <row r="144" spans="1:79" x14ac:dyDescent="0.25">
      <c r="A144" t="str">
        <f t="shared" si="41"/>
        <v>b</v>
      </c>
      <c r="B144" s="5"/>
      <c r="C144" s="6" t="s">
        <v>18</v>
      </c>
      <c r="D144" s="7">
        <f t="shared" si="42"/>
        <v>0</v>
      </c>
      <c r="E144" s="7">
        <f t="shared" si="43"/>
        <v>0</v>
      </c>
      <c r="F144" s="7">
        <f t="shared" si="44"/>
        <v>0</v>
      </c>
      <c r="G144" s="7">
        <f t="shared" si="44"/>
        <v>0</v>
      </c>
      <c r="H144" s="7">
        <f t="shared" si="44"/>
        <v>0</v>
      </c>
      <c r="I144" s="7">
        <f t="shared" si="38"/>
        <v>0</v>
      </c>
      <c r="J144" s="7">
        <f t="shared" si="35"/>
        <v>0</v>
      </c>
      <c r="K144" s="7">
        <f t="shared" si="35"/>
        <v>0</v>
      </c>
      <c r="L144" s="7">
        <f t="shared" si="35"/>
        <v>0</v>
      </c>
      <c r="M144" s="7">
        <f t="shared" si="35"/>
        <v>0</v>
      </c>
      <c r="O144" s="7">
        <f t="shared" si="45"/>
        <v>0</v>
      </c>
      <c r="P144" s="7">
        <f>'დამტკ. ბიუჯ.'!E144</f>
        <v>0</v>
      </c>
      <c r="Q144" s="7">
        <f>'დამტკ. საკუთ.'!E144</f>
        <v>0</v>
      </c>
      <c r="R144" s="7">
        <f>'ცვლილ. ბიუჯ.'!F144</f>
        <v>0</v>
      </c>
      <c r="S144" s="7">
        <f>'ცვლილ. საკუთ.'!F144</f>
        <v>0</v>
      </c>
      <c r="T144" s="7">
        <f>'მთავრ. ფონდი'!F144</f>
        <v>0</v>
      </c>
      <c r="U144" s="7">
        <f>'პრეზ. ფონდი'!F144</f>
        <v>0</v>
      </c>
      <c r="V144" s="7">
        <f>'დაზუსტ. ნაერთი'!E144</f>
        <v>0</v>
      </c>
      <c r="W144" s="7">
        <f>'დაზუსტ. ბიუჯ.'!E144</f>
        <v>0</v>
      </c>
      <c r="X144" s="7">
        <f>'დაზუსტ. საკუთ.'!E144</f>
        <v>0</v>
      </c>
      <c r="Z144" s="7">
        <f t="shared" si="46"/>
        <v>0</v>
      </c>
      <c r="AA144" s="7">
        <f>'დამტკ. ბიუჯ.'!F144</f>
        <v>0</v>
      </c>
      <c r="AB144" s="7">
        <f>'დამტკ. საკუთ.'!F144</f>
        <v>0</v>
      </c>
      <c r="AC144" s="7">
        <f>'ცვლილ. ბიუჯ.'!G144</f>
        <v>0</v>
      </c>
      <c r="AD144" s="7">
        <f>'ცვლილ. საკუთ.'!G144</f>
        <v>0</v>
      </c>
      <c r="AE144" s="7">
        <f>'მთავრ. ფონდი'!G144</f>
        <v>0</v>
      </c>
      <c r="AF144" s="7">
        <f>'პრეზ. ფონდი'!G144</f>
        <v>0</v>
      </c>
      <c r="AG144" s="7">
        <f>'დაზუსტ. ნაერთი'!F144</f>
        <v>0</v>
      </c>
      <c r="AH144" s="7">
        <f>'დაზუსტ. ბიუჯ.'!F144</f>
        <v>0</v>
      </c>
      <c r="AI144" s="7">
        <f>'დაზუსტ. საკუთ.'!F144</f>
        <v>0</v>
      </c>
      <c r="AK144" s="7">
        <f t="shared" si="47"/>
        <v>0</v>
      </c>
      <c r="AL144" s="7">
        <f t="shared" si="48"/>
        <v>0</v>
      </c>
      <c r="AM144" s="7">
        <f t="shared" si="49"/>
        <v>0</v>
      </c>
      <c r="AN144" s="7">
        <f t="shared" si="49"/>
        <v>0</v>
      </c>
      <c r="AO144" s="7">
        <f t="shared" si="49"/>
        <v>0</v>
      </c>
      <c r="AP144" s="7">
        <f t="shared" si="39"/>
        <v>0</v>
      </c>
      <c r="AQ144" s="7">
        <f t="shared" si="36"/>
        <v>0</v>
      </c>
      <c r="AR144" s="7">
        <f t="shared" si="36"/>
        <v>0</v>
      </c>
      <c r="AS144" s="7">
        <f t="shared" si="36"/>
        <v>0</v>
      </c>
      <c r="AT144" s="7">
        <f t="shared" si="36"/>
        <v>0</v>
      </c>
      <c r="AV144" s="7">
        <f t="shared" si="50"/>
        <v>0</v>
      </c>
      <c r="AW144" s="7">
        <f>'დამტკ. ბიუჯ.'!G144</f>
        <v>0</v>
      </c>
      <c r="AX144" s="7">
        <f>'დამტკ. საკუთ.'!G144</f>
        <v>0</v>
      </c>
      <c r="AY144" s="7">
        <f>'ცვლილ. ბიუჯ.'!H144</f>
        <v>0</v>
      </c>
      <c r="AZ144" s="7">
        <f>'ცვლილ. საკუთ.'!H144</f>
        <v>0</v>
      </c>
      <c r="BA144" s="7">
        <f>'მთავრ. ფონდი'!H144</f>
        <v>0</v>
      </c>
      <c r="BB144" s="7">
        <f>'პრეზ. ფონდი'!H144</f>
        <v>0</v>
      </c>
      <c r="BC144" s="7">
        <f>'დაზუსტ. ნაერთი'!G144</f>
        <v>0</v>
      </c>
      <c r="BD144" s="7">
        <f>'დაზუსტ. ბიუჯ.'!G144</f>
        <v>0</v>
      </c>
      <c r="BE144" s="7">
        <f>'დაზუსტ. საკუთ.'!G144</f>
        <v>0</v>
      </c>
      <c r="BG144" s="7">
        <f t="shared" si="51"/>
        <v>0</v>
      </c>
      <c r="BH144" s="7">
        <f t="shared" si="51"/>
        <v>0</v>
      </c>
      <c r="BI144" s="7">
        <f t="shared" si="51"/>
        <v>0</v>
      </c>
      <c r="BJ144" s="7">
        <f t="shared" si="40"/>
        <v>0</v>
      </c>
      <c r="BK144" s="7">
        <f t="shared" si="37"/>
        <v>0</v>
      </c>
      <c r="BL144" s="7">
        <f t="shared" si="37"/>
        <v>0</v>
      </c>
      <c r="BM144" s="7">
        <f t="shared" si="37"/>
        <v>0</v>
      </c>
      <c r="BN144" s="7">
        <f t="shared" si="37"/>
        <v>0</v>
      </c>
      <c r="BO144" s="7">
        <f t="shared" si="34"/>
        <v>0</v>
      </c>
      <c r="BP144" s="7">
        <f t="shared" si="34"/>
        <v>0</v>
      </c>
      <c r="BR144" s="7">
        <f t="shared" si="52"/>
        <v>0</v>
      </c>
      <c r="BS144" s="7">
        <f>'დამტკ. ბიუჯ.'!H144</f>
        <v>0</v>
      </c>
      <c r="BT144" s="7">
        <f>'დამტკ. საკუთ.'!H144</f>
        <v>0</v>
      </c>
      <c r="BU144" s="7">
        <f>'ცვლილ. ბიუჯ.'!I144</f>
        <v>0</v>
      </c>
      <c r="BV144" s="7">
        <f>'ცვლილ. საკუთ.'!I144</f>
        <v>0</v>
      </c>
      <c r="BW144" s="7">
        <f>'მთავრ. ფონდი'!I144</f>
        <v>0</v>
      </c>
      <c r="BX144" s="7">
        <f>'პრეზ. ფონდი'!I144</f>
        <v>0</v>
      </c>
      <c r="BY144" s="7">
        <f>'დაზუსტ. ნაერთი'!H144</f>
        <v>0</v>
      </c>
      <c r="BZ144" s="7">
        <f>'დაზუსტ. ბიუჯ.'!H144</f>
        <v>0</v>
      </c>
      <c r="CA144" s="7">
        <f>'დაზუსტ. საკუთ.'!H144</f>
        <v>0</v>
      </c>
    </row>
    <row r="145" spans="1:79" x14ac:dyDescent="0.25">
      <c r="A145" t="str">
        <f t="shared" si="41"/>
        <v>b</v>
      </c>
      <c r="B145" s="5"/>
      <c r="C145" s="6" t="s">
        <v>19</v>
      </c>
      <c r="D145" s="7">
        <f t="shared" si="42"/>
        <v>0</v>
      </c>
      <c r="E145" s="7">
        <f t="shared" si="43"/>
        <v>0</v>
      </c>
      <c r="F145" s="7">
        <f t="shared" si="44"/>
        <v>0</v>
      </c>
      <c r="G145" s="7">
        <f t="shared" si="44"/>
        <v>0</v>
      </c>
      <c r="H145" s="7">
        <f t="shared" si="44"/>
        <v>0</v>
      </c>
      <c r="I145" s="7">
        <f t="shared" si="38"/>
        <v>0</v>
      </c>
      <c r="J145" s="7">
        <f t="shared" si="35"/>
        <v>0</v>
      </c>
      <c r="K145" s="7">
        <f t="shared" si="35"/>
        <v>0</v>
      </c>
      <c r="L145" s="7">
        <f t="shared" si="35"/>
        <v>0</v>
      </c>
      <c r="M145" s="7">
        <f t="shared" si="35"/>
        <v>0</v>
      </c>
      <c r="O145" s="7">
        <f t="shared" si="45"/>
        <v>0</v>
      </c>
      <c r="P145" s="7">
        <f>'დამტკ. ბიუჯ.'!E145</f>
        <v>0</v>
      </c>
      <c r="Q145" s="7">
        <f>'დამტკ. საკუთ.'!E145</f>
        <v>0</v>
      </c>
      <c r="R145" s="7">
        <f>'ცვლილ. ბიუჯ.'!F145</f>
        <v>0</v>
      </c>
      <c r="S145" s="7">
        <f>'ცვლილ. საკუთ.'!F145</f>
        <v>0</v>
      </c>
      <c r="T145" s="7">
        <f>'მთავრ. ფონდი'!F145</f>
        <v>0</v>
      </c>
      <c r="U145" s="7">
        <f>'პრეზ. ფონდი'!F145</f>
        <v>0</v>
      </c>
      <c r="V145" s="7">
        <f>'დაზუსტ. ნაერთი'!E145</f>
        <v>0</v>
      </c>
      <c r="W145" s="7">
        <f>'დაზუსტ. ბიუჯ.'!E145</f>
        <v>0</v>
      </c>
      <c r="X145" s="7">
        <f>'დაზუსტ. საკუთ.'!E145</f>
        <v>0</v>
      </c>
      <c r="Z145" s="7">
        <f t="shared" si="46"/>
        <v>0</v>
      </c>
      <c r="AA145" s="7">
        <f>'დამტკ. ბიუჯ.'!F145</f>
        <v>0</v>
      </c>
      <c r="AB145" s="7">
        <f>'დამტკ. საკუთ.'!F145</f>
        <v>0</v>
      </c>
      <c r="AC145" s="7">
        <f>'ცვლილ. ბიუჯ.'!G145</f>
        <v>0</v>
      </c>
      <c r="AD145" s="7">
        <f>'ცვლილ. საკუთ.'!G145</f>
        <v>0</v>
      </c>
      <c r="AE145" s="7">
        <f>'მთავრ. ფონდი'!G145</f>
        <v>0</v>
      </c>
      <c r="AF145" s="7">
        <f>'პრეზ. ფონდი'!G145</f>
        <v>0</v>
      </c>
      <c r="AG145" s="7">
        <f>'დაზუსტ. ნაერთი'!F145</f>
        <v>0</v>
      </c>
      <c r="AH145" s="7">
        <f>'დაზუსტ. ბიუჯ.'!F145</f>
        <v>0</v>
      </c>
      <c r="AI145" s="7">
        <f>'დაზუსტ. საკუთ.'!F145</f>
        <v>0</v>
      </c>
      <c r="AK145" s="7">
        <f t="shared" si="47"/>
        <v>0</v>
      </c>
      <c r="AL145" s="7">
        <f t="shared" si="48"/>
        <v>0</v>
      </c>
      <c r="AM145" s="7">
        <f t="shared" si="49"/>
        <v>0</v>
      </c>
      <c r="AN145" s="7">
        <f t="shared" si="49"/>
        <v>0</v>
      </c>
      <c r="AO145" s="7">
        <f t="shared" si="49"/>
        <v>0</v>
      </c>
      <c r="AP145" s="7">
        <f t="shared" si="39"/>
        <v>0</v>
      </c>
      <c r="AQ145" s="7">
        <f t="shared" si="36"/>
        <v>0</v>
      </c>
      <c r="AR145" s="7">
        <f t="shared" si="36"/>
        <v>0</v>
      </c>
      <c r="AS145" s="7">
        <f t="shared" si="36"/>
        <v>0</v>
      </c>
      <c r="AT145" s="7">
        <f t="shared" si="36"/>
        <v>0</v>
      </c>
      <c r="AV145" s="7">
        <f t="shared" si="50"/>
        <v>0</v>
      </c>
      <c r="AW145" s="7">
        <f>'დამტკ. ბიუჯ.'!G145</f>
        <v>0</v>
      </c>
      <c r="AX145" s="7">
        <f>'დამტკ. საკუთ.'!G145</f>
        <v>0</v>
      </c>
      <c r="AY145" s="7">
        <f>'ცვლილ. ბიუჯ.'!H145</f>
        <v>0</v>
      </c>
      <c r="AZ145" s="7">
        <f>'ცვლილ. საკუთ.'!H145</f>
        <v>0</v>
      </c>
      <c r="BA145" s="7">
        <f>'მთავრ. ფონდი'!H145</f>
        <v>0</v>
      </c>
      <c r="BB145" s="7">
        <f>'პრეზ. ფონდი'!H145</f>
        <v>0</v>
      </c>
      <c r="BC145" s="7">
        <f>'დაზუსტ. ნაერთი'!G145</f>
        <v>0</v>
      </c>
      <c r="BD145" s="7">
        <f>'დაზუსტ. ბიუჯ.'!G145</f>
        <v>0</v>
      </c>
      <c r="BE145" s="7">
        <f>'დაზუსტ. საკუთ.'!G145</f>
        <v>0</v>
      </c>
      <c r="BG145" s="7">
        <f t="shared" si="51"/>
        <v>0</v>
      </c>
      <c r="BH145" s="7">
        <f t="shared" si="51"/>
        <v>0</v>
      </c>
      <c r="BI145" s="7">
        <f t="shared" si="51"/>
        <v>0</v>
      </c>
      <c r="BJ145" s="7">
        <f t="shared" si="40"/>
        <v>0</v>
      </c>
      <c r="BK145" s="7">
        <f t="shared" si="37"/>
        <v>0</v>
      </c>
      <c r="BL145" s="7">
        <f t="shared" si="37"/>
        <v>0</v>
      </c>
      <c r="BM145" s="7">
        <f t="shared" si="37"/>
        <v>0</v>
      </c>
      <c r="BN145" s="7">
        <f t="shared" si="37"/>
        <v>0</v>
      </c>
      <c r="BO145" s="7">
        <f t="shared" si="34"/>
        <v>0</v>
      </c>
      <c r="BP145" s="7">
        <f t="shared" si="34"/>
        <v>0</v>
      </c>
      <c r="BR145" s="7">
        <f t="shared" si="52"/>
        <v>0</v>
      </c>
      <c r="BS145" s="7">
        <f>'დამტკ. ბიუჯ.'!H145</f>
        <v>0</v>
      </c>
      <c r="BT145" s="7">
        <f>'დამტკ. საკუთ.'!H145</f>
        <v>0</v>
      </c>
      <c r="BU145" s="7">
        <f>'ცვლილ. ბიუჯ.'!I145</f>
        <v>0</v>
      </c>
      <c r="BV145" s="7">
        <f>'ცვლილ. საკუთ.'!I145</f>
        <v>0</v>
      </c>
      <c r="BW145" s="7">
        <f>'მთავრ. ფონდი'!I145</f>
        <v>0</v>
      </c>
      <c r="BX145" s="7">
        <f>'პრეზ. ფონდი'!I145</f>
        <v>0</v>
      </c>
      <c r="BY145" s="7">
        <f>'დაზუსტ. ნაერთი'!H145</f>
        <v>0</v>
      </c>
      <c r="BZ145" s="7">
        <f>'დაზუსტ. ბიუჯ.'!H145</f>
        <v>0</v>
      </c>
      <c r="CA145" s="7">
        <f>'დაზუსტ. საკუთ.'!H145</f>
        <v>0</v>
      </c>
    </row>
    <row r="146" spans="1:79" ht="15.75" thickBot="1" x14ac:dyDescent="0.3">
      <c r="A146" t="str">
        <f t="shared" si="41"/>
        <v>b</v>
      </c>
      <c r="B146" s="11"/>
      <c r="C146" s="12" t="s">
        <v>20</v>
      </c>
      <c r="D146" s="13">
        <f t="shared" si="42"/>
        <v>0</v>
      </c>
      <c r="E146" s="13">
        <f t="shared" si="43"/>
        <v>0</v>
      </c>
      <c r="F146" s="13">
        <f t="shared" si="44"/>
        <v>0</v>
      </c>
      <c r="G146" s="13">
        <f t="shared" si="44"/>
        <v>0</v>
      </c>
      <c r="H146" s="13">
        <f t="shared" si="44"/>
        <v>0</v>
      </c>
      <c r="I146" s="13">
        <f t="shared" si="38"/>
        <v>0</v>
      </c>
      <c r="J146" s="13">
        <f t="shared" si="35"/>
        <v>0</v>
      </c>
      <c r="K146" s="13">
        <f t="shared" si="35"/>
        <v>0</v>
      </c>
      <c r="L146" s="13">
        <f t="shared" si="35"/>
        <v>0</v>
      </c>
      <c r="M146" s="13">
        <f t="shared" si="35"/>
        <v>0</v>
      </c>
      <c r="O146" s="13">
        <f t="shared" si="45"/>
        <v>0</v>
      </c>
      <c r="P146" s="13">
        <f>'დამტკ. ბიუჯ.'!E146</f>
        <v>0</v>
      </c>
      <c r="Q146" s="13">
        <f>'დამტკ. საკუთ.'!E146</f>
        <v>0</v>
      </c>
      <c r="R146" s="13">
        <f>'ცვლილ. ბიუჯ.'!F146</f>
        <v>0</v>
      </c>
      <c r="S146" s="13">
        <f>'ცვლილ. საკუთ.'!F146</f>
        <v>0</v>
      </c>
      <c r="T146" s="13">
        <f>'მთავრ. ფონდი'!F146</f>
        <v>0</v>
      </c>
      <c r="U146" s="13">
        <f>'პრეზ. ფონდი'!F146</f>
        <v>0</v>
      </c>
      <c r="V146" s="13">
        <f>'დაზუსტ. ნაერთი'!E146</f>
        <v>0</v>
      </c>
      <c r="W146" s="13">
        <f>'დაზუსტ. ბიუჯ.'!E146</f>
        <v>0</v>
      </c>
      <c r="X146" s="13">
        <f>'დაზუსტ. საკუთ.'!E146</f>
        <v>0</v>
      </c>
      <c r="Z146" s="13">
        <f t="shared" si="46"/>
        <v>0</v>
      </c>
      <c r="AA146" s="13">
        <f>'დამტკ. ბიუჯ.'!F146</f>
        <v>0</v>
      </c>
      <c r="AB146" s="13">
        <f>'დამტკ. საკუთ.'!F146</f>
        <v>0</v>
      </c>
      <c r="AC146" s="13">
        <f>'ცვლილ. ბიუჯ.'!G146</f>
        <v>0</v>
      </c>
      <c r="AD146" s="13">
        <f>'ცვლილ. საკუთ.'!G146</f>
        <v>0</v>
      </c>
      <c r="AE146" s="13">
        <f>'მთავრ. ფონდი'!G146</f>
        <v>0</v>
      </c>
      <c r="AF146" s="13">
        <f>'პრეზ. ფონდი'!G146</f>
        <v>0</v>
      </c>
      <c r="AG146" s="13">
        <f>'დაზუსტ. ნაერთი'!F146</f>
        <v>0</v>
      </c>
      <c r="AH146" s="13">
        <f>'დაზუსტ. ბიუჯ.'!F146</f>
        <v>0</v>
      </c>
      <c r="AI146" s="13">
        <f>'დაზუსტ. საკუთ.'!F146</f>
        <v>0</v>
      </c>
      <c r="AK146" s="13">
        <f t="shared" si="47"/>
        <v>0</v>
      </c>
      <c r="AL146" s="13">
        <f t="shared" si="48"/>
        <v>0</v>
      </c>
      <c r="AM146" s="13">
        <f t="shared" si="49"/>
        <v>0</v>
      </c>
      <c r="AN146" s="13">
        <f t="shared" si="49"/>
        <v>0</v>
      </c>
      <c r="AO146" s="13">
        <f t="shared" si="49"/>
        <v>0</v>
      </c>
      <c r="AP146" s="13">
        <f t="shared" si="39"/>
        <v>0</v>
      </c>
      <c r="AQ146" s="13">
        <f t="shared" si="36"/>
        <v>0</v>
      </c>
      <c r="AR146" s="13">
        <f t="shared" si="36"/>
        <v>0</v>
      </c>
      <c r="AS146" s="13">
        <f t="shared" si="36"/>
        <v>0</v>
      </c>
      <c r="AT146" s="13">
        <f t="shared" si="36"/>
        <v>0</v>
      </c>
      <c r="AV146" s="13">
        <f t="shared" si="50"/>
        <v>0</v>
      </c>
      <c r="AW146" s="13">
        <f>'დამტკ. ბიუჯ.'!G146</f>
        <v>0</v>
      </c>
      <c r="AX146" s="13">
        <f>'დამტკ. საკუთ.'!G146</f>
        <v>0</v>
      </c>
      <c r="AY146" s="13">
        <f>'ცვლილ. ბიუჯ.'!H146</f>
        <v>0</v>
      </c>
      <c r="AZ146" s="13">
        <f>'ცვლილ. საკუთ.'!H146</f>
        <v>0</v>
      </c>
      <c r="BA146" s="13">
        <f>'მთავრ. ფონდი'!H146</f>
        <v>0</v>
      </c>
      <c r="BB146" s="13">
        <f>'პრეზ. ფონდი'!H146</f>
        <v>0</v>
      </c>
      <c r="BC146" s="13">
        <f>'დაზუსტ. ნაერთი'!G146</f>
        <v>0</v>
      </c>
      <c r="BD146" s="13">
        <f>'დაზუსტ. ბიუჯ.'!G146</f>
        <v>0</v>
      </c>
      <c r="BE146" s="13">
        <f>'დაზუსტ. საკუთ.'!G146</f>
        <v>0</v>
      </c>
      <c r="BG146" s="13">
        <f t="shared" si="51"/>
        <v>0</v>
      </c>
      <c r="BH146" s="13">
        <f t="shared" si="51"/>
        <v>0</v>
      </c>
      <c r="BI146" s="13">
        <f t="shared" si="51"/>
        <v>0</v>
      </c>
      <c r="BJ146" s="13">
        <f t="shared" si="40"/>
        <v>0</v>
      </c>
      <c r="BK146" s="13">
        <f t="shared" si="37"/>
        <v>0</v>
      </c>
      <c r="BL146" s="13">
        <f t="shared" si="37"/>
        <v>0</v>
      </c>
      <c r="BM146" s="13">
        <f t="shared" si="37"/>
        <v>0</v>
      </c>
      <c r="BN146" s="13">
        <f t="shared" si="37"/>
        <v>0</v>
      </c>
      <c r="BO146" s="13">
        <f t="shared" ref="BO146:BP209" si="53">SUM(W146,AH146,BD146)</f>
        <v>0</v>
      </c>
      <c r="BP146" s="13">
        <f t="shared" si="53"/>
        <v>0</v>
      </c>
      <c r="BR146" s="13">
        <f t="shared" si="52"/>
        <v>0</v>
      </c>
      <c r="BS146" s="13">
        <f>'დამტკ. ბიუჯ.'!H146</f>
        <v>0</v>
      </c>
      <c r="BT146" s="13">
        <f>'დამტკ. საკუთ.'!H146</f>
        <v>0</v>
      </c>
      <c r="BU146" s="13">
        <f>'ცვლილ. ბიუჯ.'!I146</f>
        <v>0</v>
      </c>
      <c r="BV146" s="13">
        <f>'ცვლილ. საკუთ.'!I146</f>
        <v>0</v>
      </c>
      <c r="BW146" s="13">
        <f>'მთავრ. ფონდი'!I146</f>
        <v>0</v>
      </c>
      <c r="BX146" s="13">
        <f>'პრეზ. ფონდი'!I146</f>
        <v>0</v>
      </c>
      <c r="BY146" s="13">
        <f>'დაზუსტ. ნაერთი'!H146</f>
        <v>0</v>
      </c>
      <c r="BZ146" s="13">
        <f>'დაზუსტ. ბიუჯ.'!H146</f>
        <v>0</v>
      </c>
      <c r="CA146" s="13">
        <f>'დაზუსტ. საკუთ.'!H146</f>
        <v>0</v>
      </c>
    </row>
    <row r="147" spans="1:79" ht="31.5" thickTop="1" thickBot="1" x14ac:dyDescent="0.3">
      <c r="A147" t="str">
        <f t="shared" si="41"/>
        <v>a</v>
      </c>
      <c r="B147" s="3" t="s">
        <v>42</v>
      </c>
      <c r="C147" s="14" t="s">
        <v>43</v>
      </c>
      <c r="D147" s="4">
        <f t="shared" si="42"/>
        <v>88000</v>
      </c>
      <c r="E147" s="4">
        <f t="shared" si="43"/>
        <v>88000</v>
      </c>
      <c r="F147" s="4">
        <f t="shared" si="44"/>
        <v>0</v>
      </c>
      <c r="G147" s="4">
        <f t="shared" si="44"/>
        <v>13000</v>
      </c>
      <c r="H147" s="4">
        <f t="shared" si="44"/>
        <v>0</v>
      </c>
      <c r="I147" s="4">
        <f t="shared" si="38"/>
        <v>0</v>
      </c>
      <c r="J147" s="4">
        <f t="shared" si="35"/>
        <v>0</v>
      </c>
      <c r="K147" s="4">
        <f t="shared" si="35"/>
        <v>101000</v>
      </c>
      <c r="L147" s="4">
        <f t="shared" si="35"/>
        <v>101000</v>
      </c>
      <c r="M147" s="4">
        <f t="shared" si="35"/>
        <v>0</v>
      </c>
      <c r="O147" s="4">
        <f t="shared" si="45"/>
        <v>28000</v>
      </c>
      <c r="P147" s="4">
        <f>'დამტკ. ბიუჯ.'!E147</f>
        <v>28000</v>
      </c>
      <c r="Q147" s="4">
        <f>'დამტკ. საკუთ.'!E147</f>
        <v>0</v>
      </c>
      <c r="R147" s="4">
        <f>'ცვლილ. ბიუჯ.'!F147</f>
        <v>8000</v>
      </c>
      <c r="S147" s="4">
        <f>'ცვლილ. საკუთ.'!F147</f>
        <v>0</v>
      </c>
      <c r="T147" s="4">
        <f>'მთავრ. ფონდი'!F147</f>
        <v>0</v>
      </c>
      <c r="U147" s="4">
        <f>'პრეზ. ფონდი'!F147</f>
        <v>0</v>
      </c>
      <c r="V147" s="4">
        <f>'დაზუსტ. ნაერთი'!E147</f>
        <v>36000</v>
      </c>
      <c r="W147" s="4">
        <f>'დაზუსტ. ბიუჯ.'!E147</f>
        <v>36000</v>
      </c>
      <c r="X147" s="4">
        <f>'დაზუსტ. საკუთ.'!E147</f>
        <v>0</v>
      </c>
      <c r="Z147" s="4">
        <f t="shared" si="46"/>
        <v>23000</v>
      </c>
      <c r="AA147" s="4">
        <f>'დამტკ. ბიუჯ.'!F147</f>
        <v>23000</v>
      </c>
      <c r="AB147" s="4">
        <f>'დამტკ. საკუთ.'!F147</f>
        <v>0</v>
      </c>
      <c r="AC147" s="4">
        <f>'ცვლილ. ბიუჯ.'!G147</f>
        <v>5000</v>
      </c>
      <c r="AD147" s="4">
        <f>'ცვლილ. საკუთ.'!G147</f>
        <v>0</v>
      </c>
      <c r="AE147" s="4">
        <f>'მთავრ. ფონდი'!G147</f>
        <v>0</v>
      </c>
      <c r="AF147" s="4">
        <f>'პრეზ. ფონდი'!G147</f>
        <v>0</v>
      </c>
      <c r="AG147" s="4">
        <f>'დაზუსტ. ნაერთი'!F147</f>
        <v>28000</v>
      </c>
      <c r="AH147" s="4">
        <f>'დაზუსტ. ბიუჯ.'!F147</f>
        <v>28000</v>
      </c>
      <c r="AI147" s="4">
        <f>'დაზუსტ. საკუთ.'!F147</f>
        <v>0</v>
      </c>
      <c r="AK147" s="4">
        <f t="shared" si="47"/>
        <v>51000</v>
      </c>
      <c r="AL147" s="4">
        <f t="shared" si="48"/>
        <v>51000</v>
      </c>
      <c r="AM147" s="4">
        <f t="shared" si="49"/>
        <v>0</v>
      </c>
      <c r="AN147" s="4">
        <f t="shared" si="49"/>
        <v>13000</v>
      </c>
      <c r="AO147" s="4">
        <f t="shared" si="49"/>
        <v>0</v>
      </c>
      <c r="AP147" s="4">
        <f t="shared" si="39"/>
        <v>0</v>
      </c>
      <c r="AQ147" s="4">
        <f t="shared" si="36"/>
        <v>0</v>
      </c>
      <c r="AR147" s="4">
        <f t="shared" si="36"/>
        <v>64000</v>
      </c>
      <c r="AS147" s="4">
        <f t="shared" si="36"/>
        <v>64000</v>
      </c>
      <c r="AT147" s="4">
        <f t="shared" si="36"/>
        <v>0</v>
      </c>
      <c r="AV147" s="4">
        <f t="shared" si="50"/>
        <v>21000</v>
      </c>
      <c r="AW147" s="4">
        <f>'დამტკ. ბიუჯ.'!G147</f>
        <v>21000</v>
      </c>
      <c r="AX147" s="4">
        <f>'დამტკ. საკუთ.'!G147</f>
        <v>0</v>
      </c>
      <c r="AY147" s="4">
        <f>'ცვლილ. ბიუჯ.'!H147</f>
        <v>0</v>
      </c>
      <c r="AZ147" s="4">
        <f>'ცვლილ. საკუთ.'!H147</f>
        <v>0</v>
      </c>
      <c r="BA147" s="4">
        <f>'მთავრ. ფონდი'!H147</f>
        <v>0</v>
      </c>
      <c r="BB147" s="4">
        <f>'პრეზ. ფონდი'!H147</f>
        <v>0</v>
      </c>
      <c r="BC147" s="4">
        <f>'დაზუსტ. ნაერთი'!G147</f>
        <v>21000</v>
      </c>
      <c r="BD147" s="4">
        <f>'დაზუსტ. ბიუჯ.'!G147</f>
        <v>21000</v>
      </c>
      <c r="BE147" s="4">
        <f>'დაზუსტ. საკუთ.'!G147</f>
        <v>0</v>
      </c>
      <c r="BG147" s="4">
        <f t="shared" si="51"/>
        <v>72000</v>
      </c>
      <c r="BH147" s="4">
        <f t="shared" si="51"/>
        <v>72000</v>
      </c>
      <c r="BI147" s="4">
        <f t="shared" si="51"/>
        <v>0</v>
      </c>
      <c r="BJ147" s="4">
        <f t="shared" si="40"/>
        <v>13000</v>
      </c>
      <c r="BK147" s="4">
        <f t="shared" si="37"/>
        <v>0</v>
      </c>
      <c r="BL147" s="4">
        <f t="shared" si="37"/>
        <v>0</v>
      </c>
      <c r="BM147" s="4">
        <f t="shared" si="37"/>
        <v>0</v>
      </c>
      <c r="BN147" s="4">
        <f t="shared" si="37"/>
        <v>85000</v>
      </c>
      <c r="BO147" s="4">
        <f t="shared" si="53"/>
        <v>85000</v>
      </c>
      <c r="BP147" s="4">
        <f t="shared" si="53"/>
        <v>0</v>
      </c>
      <c r="BR147" s="4">
        <f t="shared" si="52"/>
        <v>16000</v>
      </c>
      <c r="BS147" s="4">
        <f>'დამტკ. ბიუჯ.'!H147</f>
        <v>16000</v>
      </c>
      <c r="BT147" s="4">
        <f>'დამტკ. საკუთ.'!H147</f>
        <v>0</v>
      </c>
      <c r="BU147" s="4">
        <f>'ცვლილ. ბიუჯ.'!I147</f>
        <v>0</v>
      </c>
      <c r="BV147" s="4">
        <f>'ცვლილ. საკუთ.'!I147</f>
        <v>0</v>
      </c>
      <c r="BW147" s="4">
        <f>'მთავრ. ფონდი'!I147</f>
        <v>0</v>
      </c>
      <c r="BX147" s="4">
        <f>'პრეზ. ფონდი'!I147</f>
        <v>0</v>
      </c>
      <c r="BY147" s="4">
        <f>'დაზუსტ. ნაერთი'!H147</f>
        <v>16000</v>
      </c>
      <c r="BZ147" s="4">
        <f>'დაზუსტ. ბიუჯ.'!H147</f>
        <v>16000</v>
      </c>
      <c r="CA147" s="4">
        <f>'დაზუსტ. საკუთ.'!H147</f>
        <v>0</v>
      </c>
    </row>
    <row r="148" spans="1:79" ht="15.75" thickTop="1" x14ac:dyDescent="0.25">
      <c r="A148" t="str">
        <f t="shared" si="41"/>
        <v>a</v>
      </c>
      <c r="B148" s="5"/>
      <c r="C148" s="6" t="s">
        <v>10</v>
      </c>
      <c r="D148" s="7">
        <f t="shared" si="42"/>
        <v>88000</v>
      </c>
      <c r="E148" s="7">
        <f t="shared" si="43"/>
        <v>88000</v>
      </c>
      <c r="F148" s="7">
        <f t="shared" si="44"/>
        <v>0</v>
      </c>
      <c r="G148" s="7">
        <f t="shared" si="44"/>
        <v>13000</v>
      </c>
      <c r="H148" s="7">
        <f t="shared" si="44"/>
        <v>0</v>
      </c>
      <c r="I148" s="7">
        <f t="shared" si="38"/>
        <v>0</v>
      </c>
      <c r="J148" s="7">
        <f t="shared" si="35"/>
        <v>0</v>
      </c>
      <c r="K148" s="7">
        <f t="shared" si="35"/>
        <v>101000</v>
      </c>
      <c r="L148" s="7">
        <f t="shared" si="35"/>
        <v>101000</v>
      </c>
      <c r="M148" s="7">
        <f t="shared" si="35"/>
        <v>0</v>
      </c>
      <c r="O148" s="7">
        <f t="shared" si="45"/>
        <v>28000</v>
      </c>
      <c r="P148" s="7">
        <f>'დამტკ. ბიუჯ.'!E148</f>
        <v>28000</v>
      </c>
      <c r="Q148" s="7">
        <f>'დამტკ. საკუთ.'!E148</f>
        <v>0</v>
      </c>
      <c r="R148" s="7">
        <f>'ცვლილ. ბიუჯ.'!F148</f>
        <v>8000</v>
      </c>
      <c r="S148" s="7">
        <f>'ცვლილ. საკუთ.'!F148</f>
        <v>0</v>
      </c>
      <c r="T148" s="7">
        <f>'მთავრ. ფონდი'!F148</f>
        <v>0</v>
      </c>
      <c r="U148" s="7">
        <f>'პრეზ. ფონდი'!F148</f>
        <v>0</v>
      </c>
      <c r="V148" s="7">
        <f>'დაზუსტ. ნაერთი'!E148</f>
        <v>36000</v>
      </c>
      <c r="W148" s="7">
        <f>'დაზუსტ. ბიუჯ.'!E148</f>
        <v>36000</v>
      </c>
      <c r="X148" s="7">
        <f>'დაზუსტ. საკუთ.'!E148</f>
        <v>0</v>
      </c>
      <c r="Z148" s="7">
        <f t="shared" si="46"/>
        <v>23000</v>
      </c>
      <c r="AA148" s="7">
        <f>'დამტკ. ბიუჯ.'!F148</f>
        <v>23000</v>
      </c>
      <c r="AB148" s="7">
        <f>'დამტკ. საკუთ.'!F148</f>
        <v>0</v>
      </c>
      <c r="AC148" s="7">
        <f>'ცვლილ. ბიუჯ.'!G148</f>
        <v>5000</v>
      </c>
      <c r="AD148" s="7">
        <f>'ცვლილ. საკუთ.'!G148</f>
        <v>0</v>
      </c>
      <c r="AE148" s="7">
        <f>'მთავრ. ფონდი'!G148</f>
        <v>0</v>
      </c>
      <c r="AF148" s="7">
        <f>'პრეზ. ფონდი'!G148</f>
        <v>0</v>
      </c>
      <c r="AG148" s="7">
        <f>'დაზუსტ. ნაერთი'!F148</f>
        <v>28000</v>
      </c>
      <c r="AH148" s="7">
        <f>'დაზუსტ. ბიუჯ.'!F148</f>
        <v>28000</v>
      </c>
      <c r="AI148" s="7">
        <f>'დაზუსტ. საკუთ.'!F148</f>
        <v>0</v>
      </c>
      <c r="AK148" s="7">
        <f t="shared" si="47"/>
        <v>51000</v>
      </c>
      <c r="AL148" s="7">
        <f t="shared" si="48"/>
        <v>51000</v>
      </c>
      <c r="AM148" s="7">
        <f t="shared" si="49"/>
        <v>0</v>
      </c>
      <c r="AN148" s="7">
        <f t="shared" si="49"/>
        <v>13000</v>
      </c>
      <c r="AO148" s="7">
        <f t="shared" si="49"/>
        <v>0</v>
      </c>
      <c r="AP148" s="7">
        <f t="shared" si="39"/>
        <v>0</v>
      </c>
      <c r="AQ148" s="7">
        <f t="shared" si="36"/>
        <v>0</v>
      </c>
      <c r="AR148" s="7">
        <f t="shared" si="36"/>
        <v>64000</v>
      </c>
      <c r="AS148" s="7">
        <f t="shared" si="36"/>
        <v>64000</v>
      </c>
      <c r="AT148" s="7">
        <f t="shared" si="36"/>
        <v>0</v>
      </c>
      <c r="AV148" s="7">
        <f t="shared" si="50"/>
        <v>21000</v>
      </c>
      <c r="AW148" s="7">
        <f>'დამტკ. ბიუჯ.'!G148</f>
        <v>21000</v>
      </c>
      <c r="AX148" s="7">
        <f>'დამტკ. საკუთ.'!G148</f>
        <v>0</v>
      </c>
      <c r="AY148" s="7">
        <f>'ცვლილ. ბიუჯ.'!H148</f>
        <v>0</v>
      </c>
      <c r="AZ148" s="7">
        <f>'ცვლილ. საკუთ.'!H148</f>
        <v>0</v>
      </c>
      <c r="BA148" s="7">
        <f>'მთავრ. ფონდი'!H148</f>
        <v>0</v>
      </c>
      <c r="BB148" s="7">
        <f>'პრეზ. ფონდი'!H148</f>
        <v>0</v>
      </c>
      <c r="BC148" s="7">
        <f>'დაზუსტ. ნაერთი'!G148</f>
        <v>21000</v>
      </c>
      <c r="BD148" s="7">
        <f>'დაზუსტ. ბიუჯ.'!G148</f>
        <v>21000</v>
      </c>
      <c r="BE148" s="7">
        <f>'დაზუსტ. საკუთ.'!G148</f>
        <v>0</v>
      </c>
      <c r="BG148" s="7">
        <f t="shared" si="51"/>
        <v>72000</v>
      </c>
      <c r="BH148" s="7">
        <f t="shared" si="51"/>
        <v>72000</v>
      </c>
      <c r="BI148" s="7">
        <f t="shared" si="51"/>
        <v>0</v>
      </c>
      <c r="BJ148" s="7">
        <f t="shared" si="40"/>
        <v>13000</v>
      </c>
      <c r="BK148" s="7">
        <f t="shared" si="37"/>
        <v>0</v>
      </c>
      <c r="BL148" s="7">
        <f t="shared" si="37"/>
        <v>0</v>
      </c>
      <c r="BM148" s="7">
        <f t="shared" si="37"/>
        <v>0</v>
      </c>
      <c r="BN148" s="7">
        <f t="shared" si="37"/>
        <v>85000</v>
      </c>
      <c r="BO148" s="7">
        <f t="shared" si="53"/>
        <v>85000</v>
      </c>
      <c r="BP148" s="7">
        <f t="shared" si="53"/>
        <v>0</v>
      </c>
      <c r="BR148" s="7">
        <f t="shared" si="52"/>
        <v>16000</v>
      </c>
      <c r="BS148" s="7">
        <f>'დამტკ. ბიუჯ.'!H148</f>
        <v>16000</v>
      </c>
      <c r="BT148" s="7">
        <f>'დამტკ. საკუთ.'!H148</f>
        <v>0</v>
      </c>
      <c r="BU148" s="7">
        <f>'ცვლილ. ბიუჯ.'!I148</f>
        <v>0</v>
      </c>
      <c r="BV148" s="7">
        <f>'ცვლილ. საკუთ.'!I148</f>
        <v>0</v>
      </c>
      <c r="BW148" s="7">
        <f>'მთავრ. ფონდი'!I148</f>
        <v>0</v>
      </c>
      <c r="BX148" s="7">
        <f>'პრეზ. ფონდი'!I148</f>
        <v>0</v>
      </c>
      <c r="BY148" s="7">
        <f>'დაზუსტ. ნაერთი'!H148</f>
        <v>16000</v>
      </c>
      <c r="BZ148" s="7">
        <f>'დაზუსტ. ბიუჯ.'!H148</f>
        <v>16000</v>
      </c>
      <c r="CA148" s="7">
        <f>'დაზუსტ. საკუთ.'!H148</f>
        <v>0</v>
      </c>
    </row>
    <row r="149" spans="1:79" x14ac:dyDescent="0.25">
      <c r="A149" t="str">
        <f t="shared" si="41"/>
        <v>b</v>
      </c>
      <c r="B149" s="8"/>
      <c r="C149" s="9" t="s">
        <v>11</v>
      </c>
      <c r="D149" s="10">
        <f t="shared" si="42"/>
        <v>0</v>
      </c>
      <c r="E149" s="10">
        <f t="shared" si="43"/>
        <v>0</v>
      </c>
      <c r="F149" s="10">
        <f t="shared" si="44"/>
        <v>0</v>
      </c>
      <c r="G149" s="10">
        <f t="shared" si="44"/>
        <v>0</v>
      </c>
      <c r="H149" s="10">
        <f t="shared" si="44"/>
        <v>0</v>
      </c>
      <c r="I149" s="10">
        <f t="shared" si="38"/>
        <v>0</v>
      </c>
      <c r="J149" s="10">
        <f t="shared" si="35"/>
        <v>0</v>
      </c>
      <c r="K149" s="10">
        <f t="shared" si="35"/>
        <v>0</v>
      </c>
      <c r="L149" s="10">
        <f t="shared" si="35"/>
        <v>0</v>
      </c>
      <c r="M149" s="10">
        <f t="shared" si="35"/>
        <v>0</v>
      </c>
      <c r="O149" s="10">
        <f t="shared" si="45"/>
        <v>0</v>
      </c>
      <c r="P149" s="10">
        <f>'დამტკ. ბიუჯ.'!E149</f>
        <v>0</v>
      </c>
      <c r="Q149" s="10">
        <f>'დამტკ. საკუთ.'!E149</f>
        <v>0</v>
      </c>
      <c r="R149" s="10">
        <f>'ცვლილ. ბიუჯ.'!F149</f>
        <v>0</v>
      </c>
      <c r="S149" s="10">
        <f>'ცვლილ. საკუთ.'!F149</f>
        <v>0</v>
      </c>
      <c r="T149" s="10">
        <f>'მთავრ. ფონდი'!F149</f>
        <v>0</v>
      </c>
      <c r="U149" s="10">
        <f>'პრეზ. ფონდი'!F149</f>
        <v>0</v>
      </c>
      <c r="V149" s="10">
        <f>'დაზუსტ. ნაერთი'!E149</f>
        <v>0</v>
      </c>
      <c r="W149" s="10">
        <f>'დაზუსტ. ბიუჯ.'!E149</f>
        <v>0</v>
      </c>
      <c r="X149" s="10">
        <f>'დაზუსტ. საკუთ.'!E149</f>
        <v>0</v>
      </c>
      <c r="Z149" s="10">
        <f t="shared" si="46"/>
        <v>0</v>
      </c>
      <c r="AA149" s="10">
        <f>'დამტკ. ბიუჯ.'!F149</f>
        <v>0</v>
      </c>
      <c r="AB149" s="10">
        <f>'დამტკ. საკუთ.'!F149</f>
        <v>0</v>
      </c>
      <c r="AC149" s="10">
        <f>'ცვლილ. ბიუჯ.'!G149</f>
        <v>0</v>
      </c>
      <c r="AD149" s="10">
        <f>'ცვლილ. საკუთ.'!G149</f>
        <v>0</v>
      </c>
      <c r="AE149" s="10">
        <f>'მთავრ. ფონდი'!G149</f>
        <v>0</v>
      </c>
      <c r="AF149" s="10">
        <f>'პრეზ. ფონდი'!G149</f>
        <v>0</v>
      </c>
      <c r="AG149" s="10">
        <f>'დაზუსტ. ნაერთი'!F149</f>
        <v>0</v>
      </c>
      <c r="AH149" s="10">
        <f>'დაზუსტ. ბიუჯ.'!F149</f>
        <v>0</v>
      </c>
      <c r="AI149" s="10">
        <f>'დაზუსტ. საკუთ.'!F149</f>
        <v>0</v>
      </c>
      <c r="AK149" s="10">
        <f t="shared" si="47"/>
        <v>0</v>
      </c>
      <c r="AL149" s="10">
        <f t="shared" si="48"/>
        <v>0</v>
      </c>
      <c r="AM149" s="10">
        <f t="shared" si="49"/>
        <v>0</v>
      </c>
      <c r="AN149" s="10">
        <f t="shared" si="49"/>
        <v>0</v>
      </c>
      <c r="AO149" s="10">
        <f t="shared" si="49"/>
        <v>0</v>
      </c>
      <c r="AP149" s="10">
        <f t="shared" si="39"/>
        <v>0</v>
      </c>
      <c r="AQ149" s="10">
        <f t="shared" si="36"/>
        <v>0</v>
      </c>
      <c r="AR149" s="10">
        <f t="shared" si="36"/>
        <v>0</v>
      </c>
      <c r="AS149" s="10">
        <f t="shared" si="36"/>
        <v>0</v>
      </c>
      <c r="AT149" s="10">
        <f t="shared" si="36"/>
        <v>0</v>
      </c>
      <c r="AV149" s="10">
        <f t="shared" si="50"/>
        <v>0</v>
      </c>
      <c r="AW149" s="10">
        <f>'დამტკ. ბიუჯ.'!G149</f>
        <v>0</v>
      </c>
      <c r="AX149" s="10">
        <f>'დამტკ. საკუთ.'!G149</f>
        <v>0</v>
      </c>
      <c r="AY149" s="10">
        <f>'ცვლილ. ბიუჯ.'!H149</f>
        <v>0</v>
      </c>
      <c r="AZ149" s="10">
        <f>'ცვლილ. საკუთ.'!H149</f>
        <v>0</v>
      </c>
      <c r="BA149" s="10">
        <f>'მთავრ. ფონდი'!H149</f>
        <v>0</v>
      </c>
      <c r="BB149" s="10">
        <f>'პრეზ. ფონდი'!H149</f>
        <v>0</v>
      </c>
      <c r="BC149" s="10">
        <f>'დაზუსტ. ნაერთი'!G149</f>
        <v>0</v>
      </c>
      <c r="BD149" s="10">
        <f>'დაზუსტ. ბიუჯ.'!G149</f>
        <v>0</v>
      </c>
      <c r="BE149" s="10">
        <f>'დაზუსტ. საკუთ.'!G149</f>
        <v>0</v>
      </c>
      <c r="BG149" s="10">
        <f t="shared" si="51"/>
        <v>0</v>
      </c>
      <c r="BH149" s="10">
        <f t="shared" si="51"/>
        <v>0</v>
      </c>
      <c r="BI149" s="10">
        <f t="shared" si="51"/>
        <v>0</v>
      </c>
      <c r="BJ149" s="10">
        <f t="shared" si="40"/>
        <v>0</v>
      </c>
      <c r="BK149" s="10">
        <f t="shared" si="37"/>
        <v>0</v>
      </c>
      <c r="BL149" s="10">
        <f t="shared" si="37"/>
        <v>0</v>
      </c>
      <c r="BM149" s="10">
        <f t="shared" si="37"/>
        <v>0</v>
      </c>
      <c r="BN149" s="10">
        <f t="shared" si="37"/>
        <v>0</v>
      </c>
      <c r="BO149" s="10">
        <f t="shared" si="53"/>
        <v>0</v>
      </c>
      <c r="BP149" s="10">
        <f t="shared" si="53"/>
        <v>0</v>
      </c>
      <c r="BR149" s="10">
        <f t="shared" si="52"/>
        <v>0</v>
      </c>
      <c r="BS149" s="10">
        <f>'დამტკ. ბიუჯ.'!H149</f>
        <v>0</v>
      </c>
      <c r="BT149" s="10">
        <f>'დამტკ. საკუთ.'!H149</f>
        <v>0</v>
      </c>
      <c r="BU149" s="10">
        <f>'ცვლილ. ბიუჯ.'!I149</f>
        <v>0</v>
      </c>
      <c r="BV149" s="10">
        <f>'ცვლილ. საკუთ.'!I149</f>
        <v>0</v>
      </c>
      <c r="BW149" s="10">
        <f>'მთავრ. ფონდი'!I149</f>
        <v>0</v>
      </c>
      <c r="BX149" s="10">
        <f>'პრეზ. ფონდი'!I149</f>
        <v>0</v>
      </c>
      <c r="BY149" s="10">
        <f>'დაზუსტ. ნაერთი'!H149</f>
        <v>0</v>
      </c>
      <c r="BZ149" s="10">
        <f>'დაზუსტ. ბიუჯ.'!H149</f>
        <v>0</v>
      </c>
      <c r="CA149" s="10">
        <f>'დაზუსტ. საკუთ.'!H149</f>
        <v>0</v>
      </c>
    </row>
    <row r="150" spans="1:79" x14ac:dyDescent="0.25">
      <c r="A150" t="str">
        <f t="shared" si="41"/>
        <v>a</v>
      </c>
      <c r="B150" s="8"/>
      <c r="C150" s="9" t="s">
        <v>12</v>
      </c>
      <c r="D150" s="10">
        <f t="shared" si="42"/>
        <v>80000</v>
      </c>
      <c r="E150" s="10">
        <f t="shared" si="43"/>
        <v>80000</v>
      </c>
      <c r="F150" s="10">
        <f t="shared" si="44"/>
        <v>0</v>
      </c>
      <c r="G150" s="10">
        <f t="shared" si="44"/>
        <v>13000</v>
      </c>
      <c r="H150" s="10">
        <f t="shared" si="44"/>
        <v>0</v>
      </c>
      <c r="I150" s="10">
        <f t="shared" si="38"/>
        <v>0</v>
      </c>
      <c r="J150" s="10">
        <f t="shared" si="35"/>
        <v>0</v>
      </c>
      <c r="K150" s="10">
        <f t="shared" si="35"/>
        <v>93000</v>
      </c>
      <c r="L150" s="10">
        <f t="shared" si="35"/>
        <v>93000</v>
      </c>
      <c r="M150" s="10">
        <f t="shared" si="35"/>
        <v>0</v>
      </c>
      <c r="O150" s="10">
        <f t="shared" si="45"/>
        <v>25000</v>
      </c>
      <c r="P150" s="10">
        <f>'დამტკ. ბიუჯ.'!E150</f>
        <v>25000</v>
      </c>
      <c r="Q150" s="10">
        <f>'დამტკ. საკუთ.'!E150</f>
        <v>0</v>
      </c>
      <c r="R150" s="10">
        <f>'ცვლილ. ბიუჯ.'!F150</f>
        <v>8000</v>
      </c>
      <c r="S150" s="10">
        <f>'ცვლილ. საკუთ.'!F150</f>
        <v>0</v>
      </c>
      <c r="T150" s="10">
        <f>'მთავრ. ფონდი'!F150</f>
        <v>0</v>
      </c>
      <c r="U150" s="10">
        <f>'პრეზ. ფონდი'!F150</f>
        <v>0</v>
      </c>
      <c r="V150" s="10">
        <f>'დაზუსტ. ნაერთი'!E150</f>
        <v>33000</v>
      </c>
      <c r="W150" s="10">
        <f>'დაზუსტ. ბიუჯ.'!E150</f>
        <v>33000</v>
      </c>
      <c r="X150" s="10">
        <f>'დაზუსტ. საკუთ.'!E150</f>
        <v>0</v>
      </c>
      <c r="Z150" s="10">
        <f t="shared" si="46"/>
        <v>20000</v>
      </c>
      <c r="AA150" s="10">
        <f>'დამტკ. ბიუჯ.'!F150</f>
        <v>20000</v>
      </c>
      <c r="AB150" s="10">
        <f>'დამტკ. საკუთ.'!F150</f>
        <v>0</v>
      </c>
      <c r="AC150" s="10">
        <f>'ცვლილ. ბიუჯ.'!G150</f>
        <v>5000</v>
      </c>
      <c r="AD150" s="10">
        <f>'ცვლილ. საკუთ.'!G150</f>
        <v>0</v>
      </c>
      <c r="AE150" s="10">
        <f>'მთავრ. ფონდი'!G150</f>
        <v>0</v>
      </c>
      <c r="AF150" s="10">
        <f>'პრეზ. ფონდი'!G150</f>
        <v>0</v>
      </c>
      <c r="AG150" s="10">
        <f>'დაზუსტ. ნაერთი'!F150</f>
        <v>25000</v>
      </c>
      <c r="AH150" s="10">
        <f>'დაზუსტ. ბიუჯ.'!F150</f>
        <v>25000</v>
      </c>
      <c r="AI150" s="10">
        <f>'დაზუსტ. საკუთ.'!F150</f>
        <v>0</v>
      </c>
      <c r="AK150" s="10">
        <f t="shared" si="47"/>
        <v>45000</v>
      </c>
      <c r="AL150" s="10">
        <f t="shared" si="48"/>
        <v>45000</v>
      </c>
      <c r="AM150" s="10">
        <f t="shared" si="49"/>
        <v>0</v>
      </c>
      <c r="AN150" s="10">
        <f t="shared" si="49"/>
        <v>13000</v>
      </c>
      <c r="AO150" s="10">
        <f t="shared" si="49"/>
        <v>0</v>
      </c>
      <c r="AP150" s="10">
        <f t="shared" si="39"/>
        <v>0</v>
      </c>
      <c r="AQ150" s="10">
        <f t="shared" si="36"/>
        <v>0</v>
      </c>
      <c r="AR150" s="10">
        <f t="shared" si="36"/>
        <v>58000</v>
      </c>
      <c r="AS150" s="10">
        <f t="shared" si="36"/>
        <v>58000</v>
      </c>
      <c r="AT150" s="10">
        <f t="shared" si="36"/>
        <v>0</v>
      </c>
      <c r="AV150" s="10">
        <f t="shared" si="50"/>
        <v>20000</v>
      </c>
      <c r="AW150" s="10">
        <f>'დამტკ. ბიუჯ.'!G150</f>
        <v>20000</v>
      </c>
      <c r="AX150" s="10">
        <f>'დამტკ. საკუთ.'!G150</f>
        <v>0</v>
      </c>
      <c r="AY150" s="10">
        <f>'ცვლილ. ბიუჯ.'!H150</f>
        <v>0</v>
      </c>
      <c r="AZ150" s="10">
        <f>'ცვლილ. საკუთ.'!H150</f>
        <v>0</v>
      </c>
      <c r="BA150" s="10">
        <f>'მთავრ. ფონდი'!H150</f>
        <v>0</v>
      </c>
      <c r="BB150" s="10">
        <f>'პრეზ. ფონდი'!H150</f>
        <v>0</v>
      </c>
      <c r="BC150" s="10">
        <f>'დაზუსტ. ნაერთი'!G150</f>
        <v>20000</v>
      </c>
      <c r="BD150" s="10">
        <f>'დაზუსტ. ბიუჯ.'!G150</f>
        <v>20000</v>
      </c>
      <c r="BE150" s="10">
        <f>'დაზუსტ. საკუთ.'!G150</f>
        <v>0</v>
      </c>
      <c r="BG150" s="10">
        <f t="shared" si="51"/>
        <v>65000</v>
      </c>
      <c r="BH150" s="10">
        <f t="shared" si="51"/>
        <v>65000</v>
      </c>
      <c r="BI150" s="10">
        <f t="shared" si="51"/>
        <v>0</v>
      </c>
      <c r="BJ150" s="10">
        <f t="shared" si="40"/>
        <v>13000</v>
      </c>
      <c r="BK150" s="10">
        <f t="shared" si="37"/>
        <v>0</v>
      </c>
      <c r="BL150" s="10">
        <f t="shared" si="37"/>
        <v>0</v>
      </c>
      <c r="BM150" s="10">
        <f t="shared" si="37"/>
        <v>0</v>
      </c>
      <c r="BN150" s="10">
        <f t="shared" si="37"/>
        <v>78000</v>
      </c>
      <c r="BO150" s="10">
        <f t="shared" si="53"/>
        <v>78000</v>
      </c>
      <c r="BP150" s="10">
        <f t="shared" si="53"/>
        <v>0</v>
      </c>
      <c r="BR150" s="10">
        <f t="shared" si="52"/>
        <v>15000</v>
      </c>
      <c r="BS150" s="10">
        <f>'დამტკ. ბიუჯ.'!H150</f>
        <v>15000</v>
      </c>
      <c r="BT150" s="10">
        <f>'დამტკ. საკუთ.'!H150</f>
        <v>0</v>
      </c>
      <c r="BU150" s="10">
        <f>'ცვლილ. ბიუჯ.'!I150</f>
        <v>0</v>
      </c>
      <c r="BV150" s="10">
        <f>'ცვლილ. საკუთ.'!I150</f>
        <v>0</v>
      </c>
      <c r="BW150" s="10">
        <f>'მთავრ. ფონდი'!I150</f>
        <v>0</v>
      </c>
      <c r="BX150" s="10">
        <f>'პრეზ. ფონდი'!I150</f>
        <v>0</v>
      </c>
      <c r="BY150" s="10">
        <f>'დაზუსტ. ნაერთი'!H150</f>
        <v>15000</v>
      </c>
      <c r="BZ150" s="10">
        <f>'დაზუსტ. ბიუჯ.'!H150</f>
        <v>15000</v>
      </c>
      <c r="CA150" s="10">
        <f>'დაზუსტ. საკუთ.'!H150</f>
        <v>0</v>
      </c>
    </row>
    <row r="151" spans="1:79" x14ac:dyDescent="0.25">
      <c r="A151" t="str">
        <f t="shared" si="41"/>
        <v>b</v>
      </c>
      <c r="B151" s="8"/>
      <c r="C151" s="9" t="s">
        <v>13</v>
      </c>
      <c r="D151" s="10">
        <f t="shared" si="42"/>
        <v>0</v>
      </c>
      <c r="E151" s="10">
        <f t="shared" si="43"/>
        <v>0</v>
      </c>
      <c r="F151" s="10">
        <f t="shared" si="44"/>
        <v>0</v>
      </c>
      <c r="G151" s="10">
        <f t="shared" si="44"/>
        <v>0</v>
      </c>
      <c r="H151" s="10">
        <f t="shared" si="44"/>
        <v>0</v>
      </c>
      <c r="I151" s="10">
        <f t="shared" si="38"/>
        <v>0</v>
      </c>
      <c r="J151" s="10">
        <f t="shared" si="35"/>
        <v>0</v>
      </c>
      <c r="K151" s="10">
        <f t="shared" si="35"/>
        <v>0</v>
      </c>
      <c r="L151" s="10">
        <f t="shared" si="35"/>
        <v>0</v>
      </c>
      <c r="M151" s="10">
        <f t="shared" si="35"/>
        <v>0</v>
      </c>
      <c r="O151" s="10">
        <f t="shared" si="45"/>
        <v>0</v>
      </c>
      <c r="P151" s="10">
        <f>'დამტკ. ბიუჯ.'!E151</f>
        <v>0</v>
      </c>
      <c r="Q151" s="10">
        <f>'დამტკ. საკუთ.'!E151</f>
        <v>0</v>
      </c>
      <c r="R151" s="10">
        <f>'ცვლილ. ბიუჯ.'!F151</f>
        <v>0</v>
      </c>
      <c r="S151" s="10">
        <f>'ცვლილ. საკუთ.'!F151</f>
        <v>0</v>
      </c>
      <c r="T151" s="10">
        <f>'მთავრ. ფონდი'!F151</f>
        <v>0</v>
      </c>
      <c r="U151" s="10">
        <f>'პრეზ. ფონდი'!F151</f>
        <v>0</v>
      </c>
      <c r="V151" s="10">
        <f>'დაზუსტ. ნაერთი'!E151</f>
        <v>0</v>
      </c>
      <c r="W151" s="10">
        <f>'დაზუსტ. ბიუჯ.'!E151</f>
        <v>0</v>
      </c>
      <c r="X151" s="10">
        <f>'დაზუსტ. საკუთ.'!E151</f>
        <v>0</v>
      </c>
      <c r="Z151" s="10">
        <f t="shared" si="46"/>
        <v>0</v>
      </c>
      <c r="AA151" s="10">
        <f>'დამტკ. ბიუჯ.'!F151</f>
        <v>0</v>
      </c>
      <c r="AB151" s="10">
        <f>'დამტკ. საკუთ.'!F151</f>
        <v>0</v>
      </c>
      <c r="AC151" s="10">
        <f>'ცვლილ. ბიუჯ.'!G151</f>
        <v>0</v>
      </c>
      <c r="AD151" s="10">
        <f>'ცვლილ. საკუთ.'!G151</f>
        <v>0</v>
      </c>
      <c r="AE151" s="10">
        <f>'მთავრ. ფონდი'!G151</f>
        <v>0</v>
      </c>
      <c r="AF151" s="10">
        <f>'პრეზ. ფონდი'!G151</f>
        <v>0</v>
      </c>
      <c r="AG151" s="10">
        <f>'დაზუსტ. ნაერთი'!F151</f>
        <v>0</v>
      </c>
      <c r="AH151" s="10">
        <f>'დაზუსტ. ბიუჯ.'!F151</f>
        <v>0</v>
      </c>
      <c r="AI151" s="10">
        <f>'დაზუსტ. საკუთ.'!F151</f>
        <v>0</v>
      </c>
      <c r="AK151" s="10">
        <f t="shared" si="47"/>
        <v>0</v>
      </c>
      <c r="AL151" s="10">
        <f t="shared" si="48"/>
        <v>0</v>
      </c>
      <c r="AM151" s="10">
        <f t="shared" si="49"/>
        <v>0</v>
      </c>
      <c r="AN151" s="10">
        <f t="shared" si="49"/>
        <v>0</v>
      </c>
      <c r="AO151" s="10">
        <f t="shared" si="49"/>
        <v>0</v>
      </c>
      <c r="AP151" s="10">
        <f t="shared" si="39"/>
        <v>0</v>
      </c>
      <c r="AQ151" s="10">
        <f t="shared" si="36"/>
        <v>0</v>
      </c>
      <c r="AR151" s="10">
        <f t="shared" si="36"/>
        <v>0</v>
      </c>
      <c r="AS151" s="10">
        <f t="shared" si="36"/>
        <v>0</v>
      </c>
      <c r="AT151" s="10">
        <f t="shared" si="36"/>
        <v>0</v>
      </c>
      <c r="AV151" s="10">
        <f t="shared" si="50"/>
        <v>0</v>
      </c>
      <c r="AW151" s="10">
        <f>'დამტკ. ბიუჯ.'!G151</f>
        <v>0</v>
      </c>
      <c r="AX151" s="10">
        <f>'დამტკ. საკუთ.'!G151</f>
        <v>0</v>
      </c>
      <c r="AY151" s="10">
        <f>'ცვლილ. ბიუჯ.'!H151</f>
        <v>0</v>
      </c>
      <c r="AZ151" s="10">
        <f>'ცვლილ. საკუთ.'!H151</f>
        <v>0</v>
      </c>
      <c r="BA151" s="10">
        <f>'მთავრ. ფონდი'!H151</f>
        <v>0</v>
      </c>
      <c r="BB151" s="10">
        <f>'პრეზ. ფონდი'!H151</f>
        <v>0</v>
      </c>
      <c r="BC151" s="10">
        <f>'დაზუსტ. ნაერთი'!G151</f>
        <v>0</v>
      </c>
      <c r="BD151" s="10">
        <f>'დაზუსტ. ბიუჯ.'!G151</f>
        <v>0</v>
      </c>
      <c r="BE151" s="10">
        <f>'დაზუსტ. საკუთ.'!G151</f>
        <v>0</v>
      </c>
      <c r="BG151" s="10">
        <f t="shared" si="51"/>
        <v>0</v>
      </c>
      <c r="BH151" s="10">
        <f t="shared" si="51"/>
        <v>0</v>
      </c>
      <c r="BI151" s="10">
        <f t="shared" si="51"/>
        <v>0</v>
      </c>
      <c r="BJ151" s="10">
        <f t="shared" si="40"/>
        <v>0</v>
      </c>
      <c r="BK151" s="10">
        <f t="shared" si="37"/>
        <v>0</v>
      </c>
      <c r="BL151" s="10">
        <f t="shared" si="37"/>
        <v>0</v>
      </c>
      <c r="BM151" s="10">
        <f t="shared" si="37"/>
        <v>0</v>
      </c>
      <c r="BN151" s="10">
        <f t="shared" si="37"/>
        <v>0</v>
      </c>
      <c r="BO151" s="10">
        <f t="shared" si="53"/>
        <v>0</v>
      </c>
      <c r="BP151" s="10">
        <f t="shared" si="53"/>
        <v>0</v>
      </c>
      <c r="BR151" s="10">
        <f t="shared" si="52"/>
        <v>0</v>
      </c>
      <c r="BS151" s="10">
        <f>'დამტკ. ბიუჯ.'!H151</f>
        <v>0</v>
      </c>
      <c r="BT151" s="10">
        <f>'დამტკ. საკუთ.'!H151</f>
        <v>0</v>
      </c>
      <c r="BU151" s="10">
        <f>'ცვლილ. ბიუჯ.'!I151</f>
        <v>0</v>
      </c>
      <c r="BV151" s="10">
        <f>'ცვლილ. საკუთ.'!I151</f>
        <v>0</v>
      </c>
      <c r="BW151" s="10">
        <f>'მთავრ. ფონდი'!I151</f>
        <v>0</v>
      </c>
      <c r="BX151" s="10">
        <f>'პრეზ. ფონდი'!I151</f>
        <v>0</v>
      </c>
      <c r="BY151" s="10">
        <f>'დაზუსტ. ნაერთი'!H151</f>
        <v>0</v>
      </c>
      <c r="BZ151" s="10">
        <f>'დაზუსტ. ბიუჯ.'!H151</f>
        <v>0</v>
      </c>
      <c r="CA151" s="10">
        <f>'დაზუსტ. საკუთ.'!H151</f>
        <v>0</v>
      </c>
    </row>
    <row r="152" spans="1:79" x14ac:dyDescent="0.25">
      <c r="A152" t="str">
        <f t="shared" si="41"/>
        <v>b</v>
      </c>
      <c r="B152" s="8"/>
      <c r="C152" s="9" t="s">
        <v>14</v>
      </c>
      <c r="D152" s="10">
        <f t="shared" si="42"/>
        <v>0</v>
      </c>
      <c r="E152" s="10">
        <f t="shared" si="43"/>
        <v>0</v>
      </c>
      <c r="F152" s="10">
        <f t="shared" si="44"/>
        <v>0</v>
      </c>
      <c r="G152" s="10">
        <f t="shared" si="44"/>
        <v>0</v>
      </c>
      <c r="H152" s="10">
        <f t="shared" si="44"/>
        <v>0</v>
      </c>
      <c r="I152" s="10">
        <f t="shared" si="38"/>
        <v>0</v>
      </c>
      <c r="J152" s="10">
        <f t="shared" si="35"/>
        <v>0</v>
      </c>
      <c r="K152" s="10">
        <f t="shared" si="35"/>
        <v>0</v>
      </c>
      <c r="L152" s="10">
        <f t="shared" si="35"/>
        <v>0</v>
      </c>
      <c r="M152" s="10">
        <f t="shared" si="35"/>
        <v>0</v>
      </c>
      <c r="O152" s="10">
        <f t="shared" si="45"/>
        <v>0</v>
      </c>
      <c r="P152" s="10">
        <f>'დამტკ. ბიუჯ.'!E152</f>
        <v>0</v>
      </c>
      <c r="Q152" s="10">
        <f>'დამტკ. საკუთ.'!E152</f>
        <v>0</v>
      </c>
      <c r="R152" s="10">
        <f>'ცვლილ. ბიუჯ.'!F152</f>
        <v>0</v>
      </c>
      <c r="S152" s="10">
        <f>'ცვლილ. საკუთ.'!F152</f>
        <v>0</v>
      </c>
      <c r="T152" s="10">
        <f>'მთავრ. ფონდი'!F152</f>
        <v>0</v>
      </c>
      <c r="U152" s="10">
        <f>'პრეზ. ფონდი'!F152</f>
        <v>0</v>
      </c>
      <c r="V152" s="10">
        <f>'დაზუსტ. ნაერთი'!E152</f>
        <v>0</v>
      </c>
      <c r="W152" s="10">
        <f>'დაზუსტ. ბიუჯ.'!E152</f>
        <v>0</v>
      </c>
      <c r="X152" s="10">
        <f>'დაზუსტ. საკუთ.'!E152</f>
        <v>0</v>
      </c>
      <c r="Z152" s="10">
        <f t="shared" si="46"/>
        <v>0</v>
      </c>
      <c r="AA152" s="10">
        <f>'დამტკ. ბიუჯ.'!F152</f>
        <v>0</v>
      </c>
      <c r="AB152" s="10">
        <f>'დამტკ. საკუთ.'!F152</f>
        <v>0</v>
      </c>
      <c r="AC152" s="10">
        <f>'ცვლილ. ბიუჯ.'!G152</f>
        <v>0</v>
      </c>
      <c r="AD152" s="10">
        <f>'ცვლილ. საკუთ.'!G152</f>
        <v>0</v>
      </c>
      <c r="AE152" s="10">
        <f>'მთავრ. ფონდი'!G152</f>
        <v>0</v>
      </c>
      <c r="AF152" s="10">
        <f>'პრეზ. ფონდი'!G152</f>
        <v>0</v>
      </c>
      <c r="AG152" s="10">
        <f>'დაზუსტ. ნაერთი'!F152</f>
        <v>0</v>
      </c>
      <c r="AH152" s="10">
        <f>'დაზუსტ. ბიუჯ.'!F152</f>
        <v>0</v>
      </c>
      <c r="AI152" s="10">
        <f>'დაზუსტ. საკუთ.'!F152</f>
        <v>0</v>
      </c>
      <c r="AK152" s="10">
        <f t="shared" si="47"/>
        <v>0</v>
      </c>
      <c r="AL152" s="10">
        <f t="shared" si="48"/>
        <v>0</v>
      </c>
      <c r="AM152" s="10">
        <f t="shared" si="49"/>
        <v>0</v>
      </c>
      <c r="AN152" s="10">
        <f t="shared" si="49"/>
        <v>0</v>
      </c>
      <c r="AO152" s="10">
        <f t="shared" si="49"/>
        <v>0</v>
      </c>
      <c r="AP152" s="10">
        <f t="shared" si="39"/>
        <v>0</v>
      </c>
      <c r="AQ152" s="10">
        <f t="shared" si="36"/>
        <v>0</v>
      </c>
      <c r="AR152" s="10">
        <f t="shared" si="36"/>
        <v>0</v>
      </c>
      <c r="AS152" s="10">
        <f t="shared" si="36"/>
        <v>0</v>
      </c>
      <c r="AT152" s="10">
        <f t="shared" si="36"/>
        <v>0</v>
      </c>
      <c r="AV152" s="10">
        <f t="shared" si="50"/>
        <v>0</v>
      </c>
      <c r="AW152" s="10">
        <f>'დამტკ. ბიუჯ.'!G152</f>
        <v>0</v>
      </c>
      <c r="AX152" s="10">
        <f>'დამტკ. საკუთ.'!G152</f>
        <v>0</v>
      </c>
      <c r="AY152" s="10">
        <f>'ცვლილ. ბიუჯ.'!H152</f>
        <v>0</v>
      </c>
      <c r="AZ152" s="10">
        <f>'ცვლილ. საკუთ.'!H152</f>
        <v>0</v>
      </c>
      <c r="BA152" s="10">
        <f>'მთავრ. ფონდი'!H152</f>
        <v>0</v>
      </c>
      <c r="BB152" s="10">
        <f>'პრეზ. ფონდი'!H152</f>
        <v>0</v>
      </c>
      <c r="BC152" s="10">
        <f>'დაზუსტ. ნაერთი'!G152</f>
        <v>0</v>
      </c>
      <c r="BD152" s="10">
        <f>'დაზუსტ. ბიუჯ.'!G152</f>
        <v>0</v>
      </c>
      <c r="BE152" s="10">
        <f>'დაზუსტ. საკუთ.'!G152</f>
        <v>0</v>
      </c>
      <c r="BG152" s="10">
        <f t="shared" si="51"/>
        <v>0</v>
      </c>
      <c r="BH152" s="10">
        <f t="shared" si="51"/>
        <v>0</v>
      </c>
      <c r="BI152" s="10">
        <f t="shared" si="51"/>
        <v>0</v>
      </c>
      <c r="BJ152" s="10">
        <f t="shared" si="40"/>
        <v>0</v>
      </c>
      <c r="BK152" s="10">
        <f t="shared" si="37"/>
        <v>0</v>
      </c>
      <c r="BL152" s="10">
        <f t="shared" si="37"/>
        <v>0</v>
      </c>
      <c r="BM152" s="10">
        <f t="shared" si="37"/>
        <v>0</v>
      </c>
      <c r="BN152" s="10">
        <f t="shared" si="37"/>
        <v>0</v>
      </c>
      <c r="BO152" s="10">
        <f t="shared" si="53"/>
        <v>0</v>
      </c>
      <c r="BP152" s="10">
        <f t="shared" si="53"/>
        <v>0</v>
      </c>
      <c r="BR152" s="10">
        <f t="shared" si="52"/>
        <v>0</v>
      </c>
      <c r="BS152" s="10">
        <f>'დამტკ. ბიუჯ.'!H152</f>
        <v>0</v>
      </c>
      <c r="BT152" s="10">
        <f>'დამტკ. საკუთ.'!H152</f>
        <v>0</v>
      </c>
      <c r="BU152" s="10">
        <f>'ცვლილ. ბიუჯ.'!I152</f>
        <v>0</v>
      </c>
      <c r="BV152" s="10">
        <f>'ცვლილ. საკუთ.'!I152</f>
        <v>0</v>
      </c>
      <c r="BW152" s="10">
        <f>'მთავრ. ფონდი'!I152</f>
        <v>0</v>
      </c>
      <c r="BX152" s="10">
        <f>'პრეზ. ფონდი'!I152</f>
        <v>0</v>
      </c>
      <c r="BY152" s="10">
        <f>'დაზუსტ. ნაერთი'!H152</f>
        <v>0</v>
      </c>
      <c r="BZ152" s="10">
        <f>'დაზუსტ. ბიუჯ.'!H152</f>
        <v>0</v>
      </c>
      <c r="CA152" s="10">
        <f>'დაზუსტ. საკუთ.'!H152</f>
        <v>0</v>
      </c>
    </row>
    <row r="153" spans="1:79" x14ac:dyDescent="0.25">
      <c r="A153" t="str">
        <f t="shared" si="41"/>
        <v>b</v>
      </c>
      <c r="B153" s="8"/>
      <c r="C153" s="9" t="s">
        <v>15</v>
      </c>
      <c r="D153" s="10">
        <f t="shared" si="42"/>
        <v>0</v>
      </c>
      <c r="E153" s="10">
        <f t="shared" si="43"/>
        <v>0</v>
      </c>
      <c r="F153" s="10">
        <f t="shared" si="44"/>
        <v>0</v>
      </c>
      <c r="G153" s="10">
        <f t="shared" si="44"/>
        <v>0</v>
      </c>
      <c r="H153" s="10">
        <f t="shared" si="44"/>
        <v>0</v>
      </c>
      <c r="I153" s="10">
        <f t="shared" si="38"/>
        <v>0</v>
      </c>
      <c r="J153" s="10">
        <f t="shared" si="35"/>
        <v>0</v>
      </c>
      <c r="K153" s="10">
        <f t="shared" si="35"/>
        <v>0</v>
      </c>
      <c r="L153" s="10">
        <f t="shared" si="35"/>
        <v>0</v>
      </c>
      <c r="M153" s="10">
        <f t="shared" si="35"/>
        <v>0</v>
      </c>
      <c r="O153" s="10">
        <f t="shared" si="45"/>
        <v>0</v>
      </c>
      <c r="P153" s="10">
        <f>'დამტკ. ბიუჯ.'!E153</f>
        <v>0</v>
      </c>
      <c r="Q153" s="10">
        <f>'დამტკ. საკუთ.'!E153</f>
        <v>0</v>
      </c>
      <c r="R153" s="10">
        <f>'ცვლილ. ბიუჯ.'!F153</f>
        <v>0</v>
      </c>
      <c r="S153" s="10">
        <f>'ცვლილ. საკუთ.'!F153</f>
        <v>0</v>
      </c>
      <c r="T153" s="10">
        <f>'მთავრ. ფონდი'!F153</f>
        <v>0</v>
      </c>
      <c r="U153" s="10">
        <f>'პრეზ. ფონდი'!F153</f>
        <v>0</v>
      </c>
      <c r="V153" s="10">
        <f>'დაზუსტ. ნაერთი'!E153</f>
        <v>0</v>
      </c>
      <c r="W153" s="10">
        <f>'დაზუსტ. ბიუჯ.'!E153</f>
        <v>0</v>
      </c>
      <c r="X153" s="10">
        <f>'დაზუსტ. საკუთ.'!E153</f>
        <v>0</v>
      </c>
      <c r="Z153" s="10">
        <f t="shared" si="46"/>
        <v>0</v>
      </c>
      <c r="AA153" s="10">
        <f>'დამტკ. ბიუჯ.'!F153</f>
        <v>0</v>
      </c>
      <c r="AB153" s="10">
        <f>'დამტკ. საკუთ.'!F153</f>
        <v>0</v>
      </c>
      <c r="AC153" s="10">
        <f>'ცვლილ. ბიუჯ.'!G153</f>
        <v>0</v>
      </c>
      <c r="AD153" s="10">
        <f>'ცვლილ. საკუთ.'!G153</f>
        <v>0</v>
      </c>
      <c r="AE153" s="10">
        <f>'მთავრ. ფონდი'!G153</f>
        <v>0</v>
      </c>
      <c r="AF153" s="10">
        <f>'პრეზ. ფონდი'!G153</f>
        <v>0</v>
      </c>
      <c r="AG153" s="10">
        <f>'დაზუსტ. ნაერთი'!F153</f>
        <v>0</v>
      </c>
      <c r="AH153" s="10">
        <f>'დაზუსტ. ბიუჯ.'!F153</f>
        <v>0</v>
      </c>
      <c r="AI153" s="10">
        <f>'დაზუსტ. საკუთ.'!F153</f>
        <v>0</v>
      </c>
      <c r="AK153" s="10">
        <f t="shared" si="47"/>
        <v>0</v>
      </c>
      <c r="AL153" s="10">
        <f t="shared" si="48"/>
        <v>0</v>
      </c>
      <c r="AM153" s="10">
        <f t="shared" si="49"/>
        <v>0</v>
      </c>
      <c r="AN153" s="10">
        <f t="shared" si="49"/>
        <v>0</v>
      </c>
      <c r="AO153" s="10">
        <f t="shared" si="49"/>
        <v>0</v>
      </c>
      <c r="AP153" s="10">
        <f t="shared" si="39"/>
        <v>0</v>
      </c>
      <c r="AQ153" s="10">
        <f t="shared" si="36"/>
        <v>0</v>
      </c>
      <c r="AR153" s="10">
        <f t="shared" si="36"/>
        <v>0</v>
      </c>
      <c r="AS153" s="10">
        <f t="shared" si="36"/>
        <v>0</v>
      </c>
      <c r="AT153" s="10">
        <f t="shared" si="36"/>
        <v>0</v>
      </c>
      <c r="AV153" s="10">
        <f t="shared" si="50"/>
        <v>0</v>
      </c>
      <c r="AW153" s="10">
        <f>'დამტკ. ბიუჯ.'!G153</f>
        <v>0</v>
      </c>
      <c r="AX153" s="10">
        <f>'დამტკ. საკუთ.'!G153</f>
        <v>0</v>
      </c>
      <c r="AY153" s="10">
        <f>'ცვლილ. ბიუჯ.'!H153</f>
        <v>0</v>
      </c>
      <c r="AZ153" s="10">
        <f>'ცვლილ. საკუთ.'!H153</f>
        <v>0</v>
      </c>
      <c r="BA153" s="10">
        <f>'მთავრ. ფონდი'!H153</f>
        <v>0</v>
      </c>
      <c r="BB153" s="10">
        <f>'პრეზ. ფონდი'!H153</f>
        <v>0</v>
      </c>
      <c r="BC153" s="10">
        <f>'დაზუსტ. ნაერთი'!G153</f>
        <v>0</v>
      </c>
      <c r="BD153" s="10">
        <f>'დაზუსტ. ბიუჯ.'!G153</f>
        <v>0</v>
      </c>
      <c r="BE153" s="10">
        <f>'დაზუსტ. საკუთ.'!G153</f>
        <v>0</v>
      </c>
      <c r="BG153" s="10">
        <f t="shared" si="51"/>
        <v>0</v>
      </c>
      <c r="BH153" s="10">
        <f t="shared" si="51"/>
        <v>0</v>
      </c>
      <c r="BI153" s="10">
        <f t="shared" si="51"/>
        <v>0</v>
      </c>
      <c r="BJ153" s="10">
        <f t="shared" si="40"/>
        <v>0</v>
      </c>
      <c r="BK153" s="10">
        <f t="shared" si="37"/>
        <v>0</v>
      </c>
      <c r="BL153" s="10">
        <f t="shared" si="37"/>
        <v>0</v>
      </c>
      <c r="BM153" s="10">
        <f t="shared" si="37"/>
        <v>0</v>
      </c>
      <c r="BN153" s="10">
        <f t="shared" si="37"/>
        <v>0</v>
      </c>
      <c r="BO153" s="10">
        <f t="shared" si="53"/>
        <v>0</v>
      </c>
      <c r="BP153" s="10">
        <f t="shared" si="53"/>
        <v>0</v>
      </c>
      <c r="BR153" s="10">
        <f t="shared" si="52"/>
        <v>0</v>
      </c>
      <c r="BS153" s="10">
        <f>'დამტკ. ბიუჯ.'!H153</f>
        <v>0</v>
      </c>
      <c r="BT153" s="10">
        <f>'დამტკ. საკუთ.'!H153</f>
        <v>0</v>
      </c>
      <c r="BU153" s="10">
        <f>'ცვლილ. ბიუჯ.'!I153</f>
        <v>0</v>
      </c>
      <c r="BV153" s="10">
        <f>'ცვლილ. საკუთ.'!I153</f>
        <v>0</v>
      </c>
      <c r="BW153" s="10">
        <f>'მთავრ. ფონდი'!I153</f>
        <v>0</v>
      </c>
      <c r="BX153" s="10">
        <f>'პრეზ. ფონდი'!I153</f>
        <v>0</v>
      </c>
      <c r="BY153" s="10">
        <f>'დაზუსტ. ნაერთი'!H153</f>
        <v>0</v>
      </c>
      <c r="BZ153" s="10">
        <f>'დაზუსტ. ბიუჯ.'!H153</f>
        <v>0</v>
      </c>
      <c r="CA153" s="10">
        <f>'დაზუსტ. საკუთ.'!H153</f>
        <v>0</v>
      </c>
    </row>
    <row r="154" spans="1:79" x14ac:dyDescent="0.25">
      <c r="A154" t="str">
        <f t="shared" si="41"/>
        <v>a</v>
      </c>
      <c r="B154" s="8"/>
      <c r="C154" s="9" t="s">
        <v>16</v>
      </c>
      <c r="D154" s="10">
        <f t="shared" si="42"/>
        <v>8000</v>
      </c>
      <c r="E154" s="10">
        <f t="shared" si="43"/>
        <v>8000</v>
      </c>
      <c r="F154" s="10">
        <f t="shared" si="44"/>
        <v>0</v>
      </c>
      <c r="G154" s="10">
        <f t="shared" si="44"/>
        <v>0</v>
      </c>
      <c r="H154" s="10">
        <f t="shared" si="44"/>
        <v>0</v>
      </c>
      <c r="I154" s="10">
        <f t="shared" si="38"/>
        <v>0</v>
      </c>
      <c r="J154" s="10">
        <f t="shared" si="35"/>
        <v>0</v>
      </c>
      <c r="K154" s="10">
        <f t="shared" si="35"/>
        <v>8000</v>
      </c>
      <c r="L154" s="10">
        <f t="shared" si="35"/>
        <v>8000</v>
      </c>
      <c r="M154" s="10">
        <f t="shared" si="35"/>
        <v>0</v>
      </c>
      <c r="O154" s="10">
        <f t="shared" si="45"/>
        <v>3000</v>
      </c>
      <c r="P154" s="10">
        <f>'დამტკ. ბიუჯ.'!E154</f>
        <v>3000</v>
      </c>
      <c r="Q154" s="10">
        <f>'დამტკ. საკუთ.'!E154</f>
        <v>0</v>
      </c>
      <c r="R154" s="10">
        <f>'ცვლილ. ბიუჯ.'!F154</f>
        <v>0</v>
      </c>
      <c r="S154" s="10">
        <f>'ცვლილ. საკუთ.'!F154</f>
        <v>0</v>
      </c>
      <c r="T154" s="10">
        <f>'მთავრ. ფონდი'!F154</f>
        <v>0</v>
      </c>
      <c r="U154" s="10">
        <f>'პრეზ. ფონდი'!F154</f>
        <v>0</v>
      </c>
      <c r="V154" s="10">
        <f>'დაზუსტ. ნაერთი'!E154</f>
        <v>3000</v>
      </c>
      <c r="W154" s="10">
        <f>'დაზუსტ. ბიუჯ.'!E154</f>
        <v>3000</v>
      </c>
      <c r="X154" s="10">
        <f>'დაზუსტ. საკუთ.'!E154</f>
        <v>0</v>
      </c>
      <c r="Z154" s="10">
        <f t="shared" si="46"/>
        <v>3000</v>
      </c>
      <c r="AA154" s="10">
        <f>'დამტკ. ბიუჯ.'!F154</f>
        <v>3000</v>
      </c>
      <c r="AB154" s="10">
        <f>'დამტკ. საკუთ.'!F154</f>
        <v>0</v>
      </c>
      <c r="AC154" s="10">
        <f>'ცვლილ. ბიუჯ.'!G154</f>
        <v>0</v>
      </c>
      <c r="AD154" s="10">
        <f>'ცვლილ. საკუთ.'!G154</f>
        <v>0</v>
      </c>
      <c r="AE154" s="10">
        <f>'მთავრ. ფონდი'!G154</f>
        <v>0</v>
      </c>
      <c r="AF154" s="10">
        <f>'პრეზ. ფონდი'!G154</f>
        <v>0</v>
      </c>
      <c r="AG154" s="10">
        <f>'დაზუსტ. ნაერთი'!F154</f>
        <v>3000</v>
      </c>
      <c r="AH154" s="10">
        <f>'დაზუსტ. ბიუჯ.'!F154</f>
        <v>3000</v>
      </c>
      <c r="AI154" s="10">
        <f>'დაზუსტ. საკუთ.'!F154</f>
        <v>0</v>
      </c>
      <c r="AK154" s="10">
        <f t="shared" si="47"/>
        <v>6000</v>
      </c>
      <c r="AL154" s="10">
        <f t="shared" si="48"/>
        <v>6000</v>
      </c>
      <c r="AM154" s="10">
        <f t="shared" si="49"/>
        <v>0</v>
      </c>
      <c r="AN154" s="10">
        <f t="shared" si="49"/>
        <v>0</v>
      </c>
      <c r="AO154" s="10">
        <f t="shared" si="49"/>
        <v>0</v>
      </c>
      <c r="AP154" s="10">
        <f t="shared" si="39"/>
        <v>0</v>
      </c>
      <c r="AQ154" s="10">
        <f t="shared" si="36"/>
        <v>0</v>
      </c>
      <c r="AR154" s="10">
        <f t="shared" si="36"/>
        <v>6000</v>
      </c>
      <c r="AS154" s="10">
        <f t="shared" si="36"/>
        <v>6000</v>
      </c>
      <c r="AT154" s="10">
        <f t="shared" si="36"/>
        <v>0</v>
      </c>
      <c r="AV154" s="10">
        <f t="shared" si="50"/>
        <v>1000</v>
      </c>
      <c r="AW154" s="10">
        <f>'დამტკ. ბიუჯ.'!G154</f>
        <v>1000</v>
      </c>
      <c r="AX154" s="10">
        <f>'დამტკ. საკუთ.'!G154</f>
        <v>0</v>
      </c>
      <c r="AY154" s="10">
        <f>'ცვლილ. ბიუჯ.'!H154</f>
        <v>0</v>
      </c>
      <c r="AZ154" s="10">
        <f>'ცვლილ. საკუთ.'!H154</f>
        <v>0</v>
      </c>
      <c r="BA154" s="10">
        <f>'მთავრ. ფონდი'!H154</f>
        <v>0</v>
      </c>
      <c r="BB154" s="10">
        <f>'პრეზ. ფონდი'!H154</f>
        <v>0</v>
      </c>
      <c r="BC154" s="10">
        <f>'დაზუსტ. ნაერთი'!G154</f>
        <v>1000</v>
      </c>
      <c r="BD154" s="10">
        <f>'დაზუსტ. ბიუჯ.'!G154</f>
        <v>1000</v>
      </c>
      <c r="BE154" s="10">
        <f>'დაზუსტ. საკუთ.'!G154</f>
        <v>0</v>
      </c>
      <c r="BG154" s="10">
        <f t="shared" si="51"/>
        <v>7000</v>
      </c>
      <c r="BH154" s="10">
        <f t="shared" si="51"/>
        <v>7000</v>
      </c>
      <c r="BI154" s="10">
        <f t="shared" si="51"/>
        <v>0</v>
      </c>
      <c r="BJ154" s="10">
        <f t="shared" si="40"/>
        <v>0</v>
      </c>
      <c r="BK154" s="10">
        <f t="shared" si="37"/>
        <v>0</v>
      </c>
      <c r="BL154" s="10">
        <f t="shared" si="37"/>
        <v>0</v>
      </c>
      <c r="BM154" s="10">
        <f t="shared" si="37"/>
        <v>0</v>
      </c>
      <c r="BN154" s="10">
        <f t="shared" si="37"/>
        <v>7000</v>
      </c>
      <c r="BO154" s="10">
        <f t="shared" si="53"/>
        <v>7000</v>
      </c>
      <c r="BP154" s="10">
        <f t="shared" si="53"/>
        <v>0</v>
      </c>
      <c r="BR154" s="10">
        <f t="shared" si="52"/>
        <v>1000</v>
      </c>
      <c r="BS154" s="10">
        <f>'დამტკ. ბიუჯ.'!H154</f>
        <v>1000</v>
      </c>
      <c r="BT154" s="10">
        <f>'დამტკ. საკუთ.'!H154</f>
        <v>0</v>
      </c>
      <c r="BU154" s="10">
        <f>'ცვლილ. ბიუჯ.'!I154</f>
        <v>0</v>
      </c>
      <c r="BV154" s="10">
        <f>'ცვლილ. საკუთ.'!I154</f>
        <v>0</v>
      </c>
      <c r="BW154" s="10">
        <f>'მთავრ. ფონდი'!I154</f>
        <v>0</v>
      </c>
      <c r="BX154" s="10">
        <f>'პრეზ. ფონდი'!I154</f>
        <v>0</v>
      </c>
      <c r="BY154" s="10">
        <f>'დაზუსტ. ნაერთი'!H154</f>
        <v>1000</v>
      </c>
      <c r="BZ154" s="10">
        <f>'დაზუსტ. ბიუჯ.'!H154</f>
        <v>1000</v>
      </c>
      <c r="CA154" s="10">
        <f>'დაზუსტ. საკუთ.'!H154</f>
        <v>0</v>
      </c>
    </row>
    <row r="155" spans="1:79" x14ac:dyDescent="0.25">
      <c r="A155" t="str">
        <f t="shared" si="41"/>
        <v>b</v>
      </c>
      <c r="B155" s="8"/>
      <c r="C155" s="9" t="s">
        <v>17</v>
      </c>
      <c r="D155" s="10">
        <f t="shared" si="42"/>
        <v>0</v>
      </c>
      <c r="E155" s="10">
        <f t="shared" si="43"/>
        <v>0</v>
      </c>
      <c r="F155" s="10">
        <f t="shared" si="44"/>
        <v>0</v>
      </c>
      <c r="G155" s="10">
        <f t="shared" si="44"/>
        <v>0</v>
      </c>
      <c r="H155" s="10">
        <f t="shared" si="44"/>
        <v>0</v>
      </c>
      <c r="I155" s="10">
        <f t="shared" si="38"/>
        <v>0</v>
      </c>
      <c r="J155" s="10">
        <f t="shared" si="35"/>
        <v>0</v>
      </c>
      <c r="K155" s="10">
        <f t="shared" si="35"/>
        <v>0</v>
      </c>
      <c r="L155" s="10">
        <f t="shared" si="35"/>
        <v>0</v>
      </c>
      <c r="M155" s="10">
        <f t="shared" si="35"/>
        <v>0</v>
      </c>
      <c r="O155" s="10">
        <f t="shared" si="45"/>
        <v>0</v>
      </c>
      <c r="P155" s="10">
        <f>'დამტკ. ბიუჯ.'!E155</f>
        <v>0</v>
      </c>
      <c r="Q155" s="10">
        <f>'დამტკ. საკუთ.'!E155</f>
        <v>0</v>
      </c>
      <c r="R155" s="10">
        <f>'ცვლილ. ბიუჯ.'!F155</f>
        <v>0</v>
      </c>
      <c r="S155" s="10">
        <f>'ცვლილ. საკუთ.'!F155</f>
        <v>0</v>
      </c>
      <c r="T155" s="10">
        <f>'მთავრ. ფონდი'!F155</f>
        <v>0</v>
      </c>
      <c r="U155" s="10">
        <f>'პრეზ. ფონდი'!F155</f>
        <v>0</v>
      </c>
      <c r="V155" s="10">
        <f>'დაზუსტ. ნაერთი'!E155</f>
        <v>0</v>
      </c>
      <c r="W155" s="10">
        <f>'დაზუსტ. ბიუჯ.'!E155</f>
        <v>0</v>
      </c>
      <c r="X155" s="10">
        <f>'დაზუსტ. საკუთ.'!E155</f>
        <v>0</v>
      </c>
      <c r="Z155" s="10">
        <f t="shared" si="46"/>
        <v>0</v>
      </c>
      <c r="AA155" s="10">
        <f>'დამტკ. ბიუჯ.'!F155</f>
        <v>0</v>
      </c>
      <c r="AB155" s="10">
        <f>'დამტკ. საკუთ.'!F155</f>
        <v>0</v>
      </c>
      <c r="AC155" s="10">
        <f>'ცვლილ. ბიუჯ.'!G155</f>
        <v>0</v>
      </c>
      <c r="AD155" s="10">
        <f>'ცვლილ. საკუთ.'!G155</f>
        <v>0</v>
      </c>
      <c r="AE155" s="10">
        <f>'მთავრ. ფონდი'!G155</f>
        <v>0</v>
      </c>
      <c r="AF155" s="10">
        <f>'პრეზ. ფონდი'!G155</f>
        <v>0</v>
      </c>
      <c r="AG155" s="10">
        <f>'დაზუსტ. ნაერთი'!F155</f>
        <v>0</v>
      </c>
      <c r="AH155" s="10">
        <f>'დაზუსტ. ბიუჯ.'!F155</f>
        <v>0</v>
      </c>
      <c r="AI155" s="10">
        <f>'დაზუსტ. საკუთ.'!F155</f>
        <v>0</v>
      </c>
      <c r="AK155" s="10">
        <f t="shared" si="47"/>
        <v>0</v>
      </c>
      <c r="AL155" s="10">
        <f t="shared" si="48"/>
        <v>0</v>
      </c>
      <c r="AM155" s="10">
        <f t="shared" si="49"/>
        <v>0</v>
      </c>
      <c r="AN155" s="10">
        <f t="shared" si="49"/>
        <v>0</v>
      </c>
      <c r="AO155" s="10">
        <f t="shared" si="49"/>
        <v>0</v>
      </c>
      <c r="AP155" s="10">
        <f t="shared" si="39"/>
        <v>0</v>
      </c>
      <c r="AQ155" s="10">
        <f t="shared" si="36"/>
        <v>0</v>
      </c>
      <c r="AR155" s="10">
        <f t="shared" si="36"/>
        <v>0</v>
      </c>
      <c r="AS155" s="10">
        <f t="shared" si="36"/>
        <v>0</v>
      </c>
      <c r="AT155" s="10">
        <f t="shared" si="36"/>
        <v>0</v>
      </c>
      <c r="AV155" s="10">
        <f t="shared" si="50"/>
        <v>0</v>
      </c>
      <c r="AW155" s="10">
        <f>'დამტკ. ბიუჯ.'!G155</f>
        <v>0</v>
      </c>
      <c r="AX155" s="10">
        <f>'დამტკ. საკუთ.'!G155</f>
        <v>0</v>
      </c>
      <c r="AY155" s="10">
        <f>'ცვლილ. ბიუჯ.'!H155</f>
        <v>0</v>
      </c>
      <c r="AZ155" s="10">
        <f>'ცვლილ. საკუთ.'!H155</f>
        <v>0</v>
      </c>
      <c r="BA155" s="10">
        <f>'მთავრ. ფონდი'!H155</f>
        <v>0</v>
      </c>
      <c r="BB155" s="10">
        <f>'პრეზ. ფონდი'!H155</f>
        <v>0</v>
      </c>
      <c r="BC155" s="10">
        <f>'დაზუსტ. ნაერთი'!G155</f>
        <v>0</v>
      </c>
      <c r="BD155" s="10">
        <f>'დაზუსტ. ბიუჯ.'!G155</f>
        <v>0</v>
      </c>
      <c r="BE155" s="10">
        <f>'დაზუსტ. საკუთ.'!G155</f>
        <v>0</v>
      </c>
      <c r="BG155" s="10">
        <f t="shared" si="51"/>
        <v>0</v>
      </c>
      <c r="BH155" s="10">
        <f t="shared" si="51"/>
        <v>0</v>
      </c>
      <c r="BI155" s="10">
        <f t="shared" si="51"/>
        <v>0</v>
      </c>
      <c r="BJ155" s="10">
        <f t="shared" si="40"/>
        <v>0</v>
      </c>
      <c r="BK155" s="10">
        <f t="shared" si="37"/>
        <v>0</v>
      </c>
      <c r="BL155" s="10">
        <f t="shared" si="37"/>
        <v>0</v>
      </c>
      <c r="BM155" s="10">
        <f t="shared" si="37"/>
        <v>0</v>
      </c>
      <c r="BN155" s="10">
        <f t="shared" si="37"/>
        <v>0</v>
      </c>
      <c r="BO155" s="10">
        <f t="shared" si="53"/>
        <v>0</v>
      </c>
      <c r="BP155" s="10">
        <f t="shared" si="53"/>
        <v>0</v>
      </c>
      <c r="BR155" s="10">
        <f t="shared" si="52"/>
        <v>0</v>
      </c>
      <c r="BS155" s="10">
        <f>'დამტკ. ბიუჯ.'!H155</f>
        <v>0</v>
      </c>
      <c r="BT155" s="10">
        <f>'დამტკ. საკუთ.'!H155</f>
        <v>0</v>
      </c>
      <c r="BU155" s="10">
        <f>'ცვლილ. ბიუჯ.'!I155</f>
        <v>0</v>
      </c>
      <c r="BV155" s="10">
        <f>'ცვლილ. საკუთ.'!I155</f>
        <v>0</v>
      </c>
      <c r="BW155" s="10">
        <f>'მთავრ. ფონდი'!I155</f>
        <v>0</v>
      </c>
      <c r="BX155" s="10">
        <f>'პრეზ. ფონდი'!I155</f>
        <v>0</v>
      </c>
      <c r="BY155" s="10">
        <f>'დაზუსტ. ნაერთი'!H155</f>
        <v>0</v>
      </c>
      <c r="BZ155" s="10">
        <f>'დაზუსტ. ბიუჯ.'!H155</f>
        <v>0</v>
      </c>
      <c r="CA155" s="10">
        <f>'დაზუსტ. საკუთ.'!H155</f>
        <v>0</v>
      </c>
    </row>
    <row r="156" spans="1:79" x14ac:dyDescent="0.25">
      <c r="A156" t="str">
        <f t="shared" si="41"/>
        <v>b</v>
      </c>
      <c r="B156" s="5"/>
      <c r="C156" s="6" t="s">
        <v>18</v>
      </c>
      <c r="D156" s="7">
        <f t="shared" si="42"/>
        <v>0</v>
      </c>
      <c r="E156" s="7">
        <f t="shared" si="43"/>
        <v>0</v>
      </c>
      <c r="F156" s="7">
        <f t="shared" si="44"/>
        <v>0</v>
      </c>
      <c r="G156" s="7">
        <f t="shared" si="44"/>
        <v>0</v>
      </c>
      <c r="H156" s="7">
        <f t="shared" si="44"/>
        <v>0</v>
      </c>
      <c r="I156" s="7">
        <f t="shared" si="38"/>
        <v>0</v>
      </c>
      <c r="J156" s="7">
        <f t="shared" si="35"/>
        <v>0</v>
      </c>
      <c r="K156" s="7">
        <f t="shared" si="35"/>
        <v>0</v>
      </c>
      <c r="L156" s="7">
        <f t="shared" si="35"/>
        <v>0</v>
      </c>
      <c r="M156" s="7">
        <f t="shared" si="35"/>
        <v>0</v>
      </c>
      <c r="O156" s="7">
        <f t="shared" si="45"/>
        <v>0</v>
      </c>
      <c r="P156" s="7">
        <f>'დამტკ. ბიუჯ.'!E156</f>
        <v>0</v>
      </c>
      <c r="Q156" s="7">
        <f>'დამტკ. საკუთ.'!E156</f>
        <v>0</v>
      </c>
      <c r="R156" s="7">
        <f>'ცვლილ. ბიუჯ.'!F156</f>
        <v>0</v>
      </c>
      <c r="S156" s="7">
        <f>'ცვლილ. საკუთ.'!F156</f>
        <v>0</v>
      </c>
      <c r="T156" s="7">
        <f>'მთავრ. ფონდი'!F156</f>
        <v>0</v>
      </c>
      <c r="U156" s="7">
        <f>'პრეზ. ფონდი'!F156</f>
        <v>0</v>
      </c>
      <c r="V156" s="7">
        <f>'დაზუსტ. ნაერთი'!E156</f>
        <v>0</v>
      </c>
      <c r="W156" s="7">
        <f>'დაზუსტ. ბიუჯ.'!E156</f>
        <v>0</v>
      </c>
      <c r="X156" s="7">
        <f>'დაზუსტ. საკუთ.'!E156</f>
        <v>0</v>
      </c>
      <c r="Z156" s="7">
        <f t="shared" si="46"/>
        <v>0</v>
      </c>
      <c r="AA156" s="7">
        <f>'დამტკ. ბიუჯ.'!F156</f>
        <v>0</v>
      </c>
      <c r="AB156" s="7">
        <f>'დამტკ. საკუთ.'!F156</f>
        <v>0</v>
      </c>
      <c r="AC156" s="7">
        <f>'ცვლილ. ბიუჯ.'!G156</f>
        <v>0</v>
      </c>
      <c r="AD156" s="7">
        <f>'ცვლილ. საკუთ.'!G156</f>
        <v>0</v>
      </c>
      <c r="AE156" s="7">
        <f>'მთავრ. ფონდი'!G156</f>
        <v>0</v>
      </c>
      <c r="AF156" s="7">
        <f>'პრეზ. ფონდი'!G156</f>
        <v>0</v>
      </c>
      <c r="AG156" s="7">
        <f>'დაზუსტ. ნაერთი'!F156</f>
        <v>0</v>
      </c>
      <c r="AH156" s="7">
        <f>'დაზუსტ. ბიუჯ.'!F156</f>
        <v>0</v>
      </c>
      <c r="AI156" s="7">
        <f>'დაზუსტ. საკუთ.'!F156</f>
        <v>0</v>
      </c>
      <c r="AK156" s="7">
        <f t="shared" si="47"/>
        <v>0</v>
      </c>
      <c r="AL156" s="7">
        <f t="shared" si="48"/>
        <v>0</v>
      </c>
      <c r="AM156" s="7">
        <f t="shared" si="49"/>
        <v>0</v>
      </c>
      <c r="AN156" s="7">
        <f t="shared" si="49"/>
        <v>0</v>
      </c>
      <c r="AO156" s="7">
        <f t="shared" si="49"/>
        <v>0</v>
      </c>
      <c r="AP156" s="7">
        <f t="shared" si="39"/>
        <v>0</v>
      </c>
      <c r="AQ156" s="7">
        <f t="shared" si="36"/>
        <v>0</v>
      </c>
      <c r="AR156" s="7">
        <f t="shared" si="36"/>
        <v>0</v>
      </c>
      <c r="AS156" s="7">
        <f t="shared" si="36"/>
        <v>0</v>
      </c>
      <c r="AT156" s="7">
        <f t="shared" si="36"/>
        <v>0</v>
      </c>
      <c r="AV156" s="7">
        <f t="shared" si="50"/>
        <v>0</v>
      </c>
      <c r="AW156" s="7">
        <f>'დამტკ. ბიუჯ.'!G156</f>
        <v>0</v>
      </c>
      <c r="AX156" s="7">
        <f>'დამტკ. საკუთ.'!G156</f>
        <v>0</v>
      </c>
      <c r="AY156" s="7">
        <f>'ცვლილ. ბიუჯ.'!H156</f>
        <v>0</v>
      </c>
      <c r="AZ156" s="7">
        <f>'ცვლილ. საკუთ.'!H156</f>
        <v>0</v>
      </c>
      <c r="BA156" s="7">
        <f>'მთავრ. ფონდი'!H156</f>
        <v>0</v>
      </c>
      <c r="BB156" s="7">
        <f>'პრეზ. ფონდი'!H156</f>
        <v>0</v>
      </c>
      <c r="BC156" s="7">
        <f>'დაზუსტ. ნაერთი'!G156</f>
        <v>0</v>
      </c>
      <c r="BD156" s="7">
        <f>'დაზუსტ. ბიუჯ.'!G156</f>
        <v>0</v>
      </c>
      <c r="BE156" s="7">
        <f>'დაზუსტ. საკუთ.'!G156</f>
        <v>0</v>
      </c>
      <c r="BG156" s="7">
        <f t="shared" si="51"/>
        <v>0</v>
      </c>
      <c r="BH156" s="7">
        <f t="shared" si="51"/>
        <v>0</v>
      </c>
      <c r="BI156" s="7">
        <f t="shared" si="51"/>
        <v>0</v>
      </c>
      <c r="BJ156" s="7">
        <f t="shared" si="40"/>
        <v>0</v>
      </c>
      <c r="BK156" s="7">
        <f t="shared" si="37"/>
        <v>0</v>
      </c>
      <c r="BL156" s="7">
        <f t="shared" si="37"/>
        <v>0</v>
      </c>
      <c r="BM156" s="7">
        <f t="shared" si="37"/>
        <v>0</v>
      </c>
      <c r="BN156" s="7">
        <f t="shared" si="37"/>
        <v>0</v>
      </c>
      <c r="BO156" s="7">
        <f t="shared" si="53"/>
        <v>0</v>
      </c>
      <c r="BP156" s="7">
        <f t="shared" si="53"/>
        <v>0</v>
      </c>
      <c r="BR156" s="7">
        <f t="shared" si="52"/>
        <v>0</v>
      </c>
      <c r="BS156" s="7">
        <f>'დამტკ. ბიუჯ.'!H156</f>
        <v>0</v>
      </c>
      <c r="BT156" s="7">
        <f>'დამტკ. საკუთ.'!H156</f>
        <v>0</v>
      </c>
      <c r="BU156" s="7">
        <f>'ცვლილ. ბიუჯ.'!I156</f>
        <v>0</v>
      </c>
      <c r="BV156" s="7">
        <f>'ცვლილ. საკუთ.'!I156</f>
        <v>0</v>
      </c>
      <c r="BW156" s="7">
        <f>'მთავრ. ფონდი'!I156</f>
        <v>0</v>
      </c>
      <c r="BX156" s="7">
        <f>'პრეზ. ფონდი'!I156</f>
        <v>0</v>
      </c>
      <c r="BY156" s="7">
        <f>'დაზუსტ. ნაერთი'!H156</f>
        <v>0</v>
      </c>
      <c r="BZ156" s="7">
        <f>'დაზუსტ. ბიუჯ.'!H156</f>
        <v>0</v>
      </c>
      <c r="CA156" s="7">
        <f>'დაზუსტ. საკუთ.'!H156</f>
        <v>0</v>
      </c>
    </row>
    <row r="157" spans="1:79" x14ac:dyDescent="0.25">
      <c r="A157" t="str">
        <f t="shared" si="41"/>
        <v>b</v>
      </c>
      <c r="B157" s="5"/>
      <c r="C157" s="6" t="s">
        <v>19</v>
      </c>
      <c r="D157" s="7">
        <f t="shared" si="42"/>
        <v>0</v>
      </c>
      <c r="E157" s="7">
        <f t="shared" si="43"/>
        <v>0</v>
      </c>
      <c r="F157" s="7">
        <f t="shared" si="44"/>
        <v>0</v>
      </c>
      <c r="G157" s="7">
        <f t="shared" si="44"/>
        <v>0</v>
      </c>
      <c r="H157" s="7">
        <f t="shared" si="44"/>
        <v>0</v>
      </c>
      <c r="I157" s="7">
        <f t="shared" si="38"/>
        <v>0</v>
      </c>
      <c r="J157" s="7">
        <f t="shared" si="35"/>
        <v>0</v>
      </c>
      <c r="K157" s="7">
        <f t="shared" si="35"/>
        <v>0</v>
      </c>
      <c r="L157" s="7">
        <f t="shared" si="35"/>
        <v>0</v>
      </c>
      <c r="M157" s="7">
        <f t="shared" si="35"/>
        <v>0</v>
      </c>
      <c r="O157" s="7">
        <f t="shared" si="45"/>
        <v>0</v>
      </c>
      <c r="P157" s="7">
        <f>'დამტკ. ბიუჯ.'!E157</f>
        <v>0</v>
      </c>
      <c r="Q157" s="7">
        <f>'დამტკ. საკუთ.'!E157</f>
        <v>0</v>
      </c>
      <c r="R157" s="7">
        <f>'ცვლილ. ბიუჯ.'!F157</f>
        <v>0</v>
      </c>
      <c r="S157" s="7">
        <f>'ცვლილ. საკუთ.'!F157</f>
        <v>0</v>
      </c>
      <c r="T157" s="7">
        <f>'მთავრ. ფონდი'!F157</f>
        <v>0</v>
      </c>
      <c r="U157" s="7">
        <f>'პრეზ. ფონდი'!F157</f>
        <v>0</v>
      </c>
      <c r="V157" s="7">
        <f>'დაზუსტ. ნაერთი'!E157</f>
        <v>0</v>
      </c>
      <c r="W157" s="7">
        <f>'დაზუსტ. ბიუჯ.'!E157</f>
        <v>0</v>
      </c>
      <c r="X157" s="7">
        <f>'დაზუსტ. საკუთ.'!E157</f>
        <v>0</v>
      </c>
      <c r="Z157" s="7">
        <f t="shared" si="46"/>
        <v>0</v>
      </c>
      <c r="AA157" s="7">
        <f>'დამტკ. ბიუჯ.'!F157</f>
        <v>0</v>
      </c>
      <c r="AB157" s="7">
        <f>'დამტკ. საკუთ.'!F157</f>
        <v>0</v>
      </c>
      <c r="AC157" s="7">
        <f>'ცვლილ. ბიუჯ.'!G157</f>
        <v>0</v>
      </c>
      <c r="AD157" s="7">
        <f>'ცვლილ. საკუთ.'!G157</f>
        <v>0</v>
      </c>
      <c r="AE157" s="7">
        <f>'მთავრ. ფონდი'!G157</f>
        <v>0</v>
      </c>
      <c r="AF157" s="7">
        <f>'პრეზ. ფონდი'!G157</f>
        <v>0</v>
      </c>
      <c r="AG157" s="7">
        <f>'დაზუსტ. ნაერთი'!F157</f>
        <v>0</v>
      </c>
      <c r="AH157" s="7">
        <f>'დაზუსტ. ბიუჯ.'!F157</f>
        <v>0</v>
      </c>
      <c r="AI157" s="7">
        <f>'დაზუსტ. საკუთ.'!F157</f>
        <v>0</v>
      </c>
      <c r="AK157" s="7">
        <f t="shared" si="47"/>
        <v>0</v>
      </c>
      <c r="AL157" s="7">
        <f t="shared" si="48"/>
        <v>0</v>
      </c>
      <c r="AM157" s="7">
        <f t="shared" si="49"/>
        <v>0</v>
      </c>
      <c r="AN157" s="7">
        <f t="shared" si="49"/>
        <v>0</v>
      </c>
      <c r="AO157" s="7">
        <f t="shared" si="49"/>
        <v>0</v>
      </c>
      <c r="AP157" s="7">
        <f t="shared" si="39"/>
        <v>0</v>
      </c>
      <c r="AQ157" s="7">
        <f t="shared" si="36"/>
        <v>0</v>
      </c>
      <c r="AR157" s="7">
        <f t="shared" si="36"/>
        <v>0</v>
      </c>
      <c r="AS157" s="7">
        <f t="shared" si="36"/>
        <v>0</v>
      </c>
      <c r="AT157" s="7">
        <f t="shared" si="36"/>
        <v>0</v>
      </c>
      <c r="AV157" s="7">
        <f t="shared" si="50"/>
        <v>0</v>
      </c>
      <c r="AW157" s="7">
        <f>'დამტკ. ბიუჯ.'!G157</f>
        <v>0</v>
      </c>
      <c r="AX157" s="7">
        <f>'დამტკ. საკუთ.'!G157</f>
        <v>0</v>
      </c>
      <c r="AY157" s="7">
        <f>'ცვლილ. ბიუჯ.'!H157</f>
        <v>0</v>
      </c>
      <c r="AZ157" s="7">
        <f>'ცვლილ. საკუთ.'!H157</f>
        <v>0</v>
      </c>
      <c r="BA157" s="7">
        <f>'მთავრ. ფონდი'!H157</f>
        <v>0</v>
      </c>
      <c r="BB157" s="7">
        <f>'პრეზ. ფონდი'!H157</f>
        <v>0</v>
      </c>
      <c r="BC157" s="7">
        <f>'დაზუსტ. ნაერთი'!G157</f>
        <v>0</v>
      </c>
      <c r="BD157" s="7">
        <f>'დაზუსტ. ბიუჯ.'!G157</f>
        <v>0</v>
      </c>
      <c r="BE157" s="7">
        <f>'დაზუსტ. საკუთ.'!G157</f>
        <v>0</v>
      </c>
      <c r="BG157" s="7">
        <f t="shared" si="51"/>
        <v>0</v>
      </c>
      <c r="BH157" s="7">
        <f t="shared" si="51"/>
        <v>0</v>
      </c>
      <c r="BI157" s="7">
        <f t="shared" si="51"/>
        <v>0</v>
      </c>
      <c r="BJ157" s="7">
        <f t="shared" si="40"/>
        <v>0</v>
      </c>
      <c r="BK157" s="7">
        <f t="shared" si="37"/>
        <v>0</v>
      </c>
      <c r="BL157" s="7">
        <f t="shared" si="37"/>
        <v>0</v>
      </c>
      <c r="BM157" s="7">
        <f t="shared" si="37"/>
        <v>0</v>
      </c>
      <c r="BN157" s="7">
        <f t="shared" si="37"/>
        <v>0</v>
      </c>
      <c r="BO157" s="7">
        <f t="shared" si="53"/>
        <v>0</v>
      </c>
      <c r="BP157" s="7">
        <f t="shared" si="53"/>
        <v>0</v>
      </c>
      <c r="BR157" s="7">
        <f t="shared" si="52"/>
        <v>0</v>
      </c>
      <c r="BS157" s="7">
        <f>'დამტკ. ბიუჯ.'!H157</f>
        <v>0</v>
      </c>
      <c r="BT157" s="7">
        <f>'დამტკ. საკუთ.'!H157</f>
        <v>0</v>
      </c>
      <c r="BU157" s="7">
        <f>'ცვლილ. ბიუჯ.'!I157</f>
        <v>0</v>
      </c>
      <c r="BV157" s="7">
        <f>'ცვლილ. საკუთ.'!I157</f>
        <v>0</v>
      </c>
      <c r="BW157" s="7">
        <f>'მთავრ. ფონდი'!I157</f>
        <v>0</v>
      </c>
      <c r="BX157" s="7">
        <f>'პრეზ. ფონდი'!I157</f>
        <v>0</v>
      </c>
      <c r="BY157" s="7">
        <f>'დაზუსტ. ნაერთი'!H157</f>
        <v>0</v>
      </c>
      <c r="BZ157" s="7">
        <f>'დაზუსტ. ბიუჯ.'!H157</f>
        <v>0</v>
      </c>
      <c r="CA157" s="7">
        <f>'დაზუსტ. საკუთ.'!H157</f>
        <v>0</v>
      </c>
    </row>
    <row r="158" spans="1:79" ht="15.75" thickBot="1" x14ac:dyDescent="0.3">
      <c r="A158" t="str">
        <f t="shared" si="41"/>
        <v>b</v>
      </c>
      <c r="B158" s="11"/>
      <c r="C158" s="12" t="s">
        <v>20</v>
      </c>
      <c r="D158" s="13">
        <f t="shared" si="42"/>
        <v>0</v>
      </c>
      <c r="E158" s="13">
        <f t="shared" si="43"/>
        <v>0</v>
      </c>
      <c r="F158" s="13">
        <f t="shared" si="44"/>
        <v>0</v>
      </c>
      <c r="G158" s="13">
        <f t="shared" si="44"/>
        <v>0</v>
      </c>
      <c r="H158" s="13">
        <f t="shared" si="44"/>
        <v>0</v>
      </c>
      <c r="I158" s="13">
        <f t="shared" si="38"/>
        <v>0</v>
      </c>
      <c r="J158" s="13">
        <f t="shared" si="35"/>
        <v>0</v>
      </c>
      <c r="K158" s="13">
        <f t="shared" si="35"/>
        <v>0</v>
      </c>
      <c r="L158" s="13">
        <f t="shared" si="35"/>
        <v>0</v>
      </c>
      <c r="M158" s="13">
        <f t="shared" si="35"/>
        <v>0</v>
      </c>
      <c r="O158" s="13">
        <f t="shared" si="45"/>
        <v>0</v>
      </c>
      <c r="P158" s="13">
        <f>'დამტკ. ბიუჯ.'!E158</f>
        <v>0</v>
      </c>
      <c r="Q158" s="13">
        <f>'დამტკ. საკუთ.'!E158</f>
        <v>0</v>
      </c>
      <c r="R158" s="13">
        <f>'ცვლილ. ბიუჯ.'!F158</f>
        <v>0</v>
      </c>
      <c r="S158" s="13">
        <f>'ცვლილ. საკუთ.'!F158</f>
        <v>0</v>
      </c>
      <c r="T158" s="13">
        <f>'მთავრ. ფონდი'!F158</f>
        <v>0</v>
      </c>
      <c r="U158" s="13">
        <f>'პრეზ. ფონდი'!F158</f>
        <v>0</v>
      </c>
      <c r="V158" s="13">
        <f>'დაზუსტ. ნაერთი'!E158</f>
        <v>0</v>
      </c>
      <c r="W158" s="13">
        <f>'დაზუსტ. ბიუჯ.'!E158</f>
        <v>0</v>
      </c>
      <c r="X158" s="13">
        <f>'დაზუსტ. საკუთ.'!E158</f>
        <v>0</v>
      </c>
      <c r="Z158" s="13">
        <f t="shared" si="46"/>
        <v>0</v>
      </c>
      <c r="AA158" s="13">
        <f>'დამტკ. ბიუჯ.'!F158</f>
        <v>0</v>
      </c>
      <c r="AB158" s="13">
        <f>'დამტკ. საკუთ.'!F158</f>
        <v>0</v>
      </c>
      <c r="AC158" s="13">
        <f>'ცვლილ. ბიუჯ.'!G158</f>
        <v>0</v>
      </c>
      <c r="AD158" s="13">
        <f>'ცვლილ. საკუთ.'!G158</f>
        <v>0</v>
      </c>
      <c r="AE158" s="13">
        <f>'მთავრ. ფონდი'!G158</f>
        <v>0</v>
      </c>
      <c r="AF158" s="13">
        <f>'პრეზ. ფონდი'!G158</f>
        <v>0</v>
      </c>
      <c r="AG158" s="13">
        <f>'დაზუსტ. ნაერთი'!F158</f>
        <v>0</v>
      </c>
      <c r="AH158" s="13">
        <f>'დაზუსტ. ბიუჯ.'!F158</f>
        <v>0</v>
      </c>
      <c r="AI158" s="13">
        <f>'დაზუსტ. საკუთ.'!F158</f>
        <v>0</v>
      </c>
      <c r="AK158" s="13">
        <f t="shared" si="47"/>
        <v>0</v>
      </c>
      <c r="AL158" s="13">
        <f t="shared" si="48"/>
        <v>0</v>
      </c>
      <c r="AM158" s="13">
        <f t="shared" si="49"/>
        <v>0</v>
      </c>
      <c r="AN158" s="13">
        <f t="shared" si="49"/>
        <v>0</v>
      </c>
      <c r="AO158" s="13">
        <f t="shared" si="49"/>
        <v>0</v>
      </c>
      <c r="AP158" s="13">
        <f t="shared" si="39"/>
        <v>0</v>
      </c>
      <c r="AQ158" s="13">
        <f t="shared" si="36"/>
        <v>0</v>
      </c>
      <c r="AR158" s="13">
        <f t="shared" si="36"/>
        <v>0</v>
      </c>
      <c r="AS158" s="13">
        <f t="shared" si="36"/>
        <v>0</v>
      </c>
      <c r="AT158" s="13">
        <f t="shared" si="36"/>
        <v>0</v>
      </c>
      <c r="AV158" s="13">
        <f t="shared" si="50"/>
        <v>0</v>
      </c>
      <c r="AW158" s="13">
        <f>'დამტკ. ბიუჯ.'!G158</f>
        <v>0</v>
      </c>
      <c r="AX158" s="13">
        <f>'დამტკ. საკუთ.'!G158</f>
        <v>0</v>
      </c>
      <c r="AY158" s="13">
        <f>'ცვლილ. ბიუჯ.'!H158</f>
        <v>0</v>
      </c>
      <c r="AZ158" s="13">
        <f>'ცვლილ. საკუთ.'!H158</f>
        <v>0</v>
      </c>
      <c r="BA158" s="13">
        <f>'მთავრ. ფონდი'!H158</f>
        <v>0</v>
      </c>
      <c r="BB158" s="13">
        <f>'პრეზ. ფონდი'!H158</f>
        <v>0</v>
      </c>
      <c r="BC158" s="13">
        <f>'დაზუსტ. ნაერთი'!G158</f>
        <v>0</v>
      </c>
      <c r="BD158" s="13">
        <f>'დაზუსტ. ბიუჯ.'!G158</f>
        <v>0</v>
      </c>
      <c r="BE158" s="13">
        <f>'დაზუსტ. საკუთ.'!G158</f>
        <v>0</v>
      </c>
      <c r="BG158" s="13">
        <f t="shared" si="51"/>
        <v>0</v>
      </c>
      <c r="BH158" s="13">
        <f t="shared" si="51"/>
        <v>0</v>
      </c>
      <c r="BI158" s="13">
        <f t="shared" si="51"/>
        <v>0</v>
      </c>
      <c r="BJ158" s="13">
        <f t="shared" si="40"/>
        <v>0</v>
      </c>
      <c r="BK158" s="13">
        <f t="shared" si="37"/>
        <v>0</v>
      </c>
      <c r="BL158" s="13">
        <f t="shared" si="37"/>
        <v>0</v>
      </c>
      <c r="BM158" s="13">
        <f t="shared" si="37"/>
        <v>0</v>
      </c>
      <c r="BN158" s="13">
        <f t="shared" si="37"/>
        <v>0</v>
      </c>
      <c r="BO158" s="13">
        <f t="shared" si="53"/>
        <v>0</v>
      </c>
      <c r="BP158" s="13">
        <f t="shared" si="53"/>
        <v>0</v>
      </c>
      <c r="BR158" s="13">
        <f t="shared" si="52"/>
        <v>0</v>
      </c>
      <c r="BS158" s="13">
        <f>'დამტკ. ბიუჯ.'!H158</f>
        <v>0</v>
      </c>
      <c r="BT158" s="13">
        <f>'დამტკ. საკუთ.'!H158</f>
        <v>0</v>
      </c>
      <c r="BU158" s="13">
        <f>'ცვლილ. ბიუჯ.'!I158</f>
        <v>0</v>
      </c>
      <c r="BV158" s="13">
        <f>'ცვლილ. საკუთ.'!I158</f>
        <v>0</v>
      </c>
      <c r="BW158" s="13">
        <f>'მთავრ. ფონდი'!I158</f>
        <v>0</v>
      </c>
      <c r="BX158" s="13">
        <f>'პრეზ. ფონდი'!I158</f>
        <v>0</v>
      </c>
      <c r="BY158" s="13">
        <f>'დაზუსტ. ნაერთი'!H158</f>
        <v>0</v>
      </c>
      <c r="BZ158" s="13">
        <f>'დაზუსტ. ბიუჯ.'!H158</f>
        <v>0</v>
      </c>
      <c r="CA158" s="13">
        <f>'დაზუსტ. საკუთ.'!H158</f>
        <v>0</v>
      </c>
    </row>
    <row r="159" spans="1:79" ht="31.5" thickTop="1" thickBot="1" x14ac:dyDescent="0.3">
      <c r="A159" t="str">
        <f t="shared" si="41"/>
        <v>a</v>
      </c>
      <c r="B159" s="3" t="s">
        <v>44</v>
      </c>
      <c r="C159" s="14" t="s">
        <v>45</v>
      </c>
      <c r="D159" s="4">
        <f t="shared" si="42"/>
        <v>55000</v>
      </c>
      <c r="E159" s="4">
        <f t="shared" si="43"/>
        <v>55000</v>
      </c>
      <c r="F159" s="4">
        <f t="shared" si="44"/>
        <v>0</v>
      </c>
      <c r="G159" s="4">
        <f t="shared" si="44"/>
        <v>6000</v>
      </c>
      <c r="H159" s="4">
        <f t="shared" si="44"/>
        <v>0</v>
      </c>
      <c r="I159" s="4">
        <f t="shared" si="38"/>
        <v>0</v>
      </c>
      <c r="J159" s="4">
        <f t="shared" si="35"/>
        <v>0</v>
      </c>
      <c r="K159" s="4">
        <f t="shared" si="35"/>
        <v>61000</v>
      </c>
      <c r="L159" s="4">
        <f t="shared" si="35"/>
        <v>61000</v>
      </c>
      <c r="M159" s="4">
        <f t="shared" si="35"/>
        <v>0</v>
      </c>
      <c r="O159" s="4">
        <f t="shared" si="45"/>
        <v>16300</v>
      </c>
      <c r="P159" s="4">
        <f>'დამტკ. ბიუჯ.'!E159</f>
        <v>16300</v>
      </c>
      <c r="Q159" s="4">
        <f>'დამტკ. საკუთ.'!E159</f>
        <v>0</v>
      </c>
      <c r="R159" s="4">
        <f>'ცვლილ. ბიუჯ.'!F159</f>
        <v>6000</v>
      </c>
      <c r="S159" s="4">
        <f>'ცვლილ. საკუთ.'!F159</f>
        <v>0</v>
      </c>
      <c r="T159" s="4">
        <f>'მთავრ. ფონდი'!F159</f>
        <v>0</v>
      </c>
      <c r="U159" s="4">
        <f>'პრეზ. ფონდი'!F159</f>
        <v>0</v>
      </c>
      <c r="V159" s="4">
        <f>'დაზუსტ. ნაერთი'!E159</f>
        <v>22300</v>
      </c>
      <c r="W159" s="4">
        <f>'დაზუსტ. ბიუჯ.'!E159</f>
        <v>22300</v>
      </c>
      <c r="X159" s="4">
        <f>'დაზუსტ. საკუთ.'!E159</f>
        <v>0</v>
      </c>
      <c r="Z159" s="4">
        <f t="shared" si="46"/>
        <v>14300</v>
      </c>
      <c r="AA159" s="4">
        <f>'დამტკ. ბიუჯ.'!F159</f>
        <v>14300</v>
      </c>
      <c r="AB159" s="4">
        <f>'დამტკ. საკუთ.'!F159</f>
        <v>0</v>
      </c>
      <c r="AC159" s="4">
        <f>'ცვლილ. ბიუჯ.'!G159</f>
        <v>0</v>
      </c>
      <c r="AD159" s="4">
        <f>'ცვლილ. საკუთ.'!G159</f>
        <v>0</v>
      </c>
      <c r="AE159" s="4">
        <f>'მთავრ. ფონდი'!G159</f>
        <v>0</v>
      </c>
      <c r="AF159" s="4">
        <f>'პრეზ. ფონდი'!G159</f>
        <v>0</v>
      </c>
      <c r="AG159" s="4">
        <f>'დაზუსტ. ნაერთი'!F159</f>
        <v>14300</v>
      </c>
      <c r="AH159" s="4">
        <f>'დაზუსტ. ბიუჯ.'!F159</f>
        <v>14300</v>
      </c>
      <c r="AI159" s="4">
        <f>'დაზუსტ. საკუთ.'!F159</f>
        <v>0</v>
      </c>
      <c r="AK159" s="4">
        <f t="shared" si="47"/>
        <v>30600</v>
      </c>
      <c r="AL159" s="4">
        <f t="shared" si="48"/>
        <v>30600</v>
      </c>
      <c r="AM159" s="4">
        <f t="shared" si="49"/>
        <v>0</v>
      </c>
      <c r="AN159" s="4">
        <f t="shared" si="49"/>
        <v>6000</v>
      </c>
      <c r="AO159" s="4">
        <f t="shared" si="49"/>
        <v>0</v>
      </c>
      <c r="AP159" s="4">
        <f t="shared" si="39"/>
        <v>0</v>
      </c>
      <c r="AQ159" s="4">
        <f t="shared" si="36"/>
        <v>0</v>
      </c>
      <c r="AR159" s="4">
        <f t="shared" si="36"/>
        <v>36600</v>
      </c>
      <c r="AS159" s="4">
        <f t="shared" si="36"/>
        <v>36600</v>
      </c>
      <c r="AT159" s="4">
        <f t="shared" si="36"/>
        <v>0</v>
      </c>
      <c r="AV159" s="4">
        <f t="shared" si="50"/>
        <v>14200</v>
      </c>
      <c r="AW159" s="4">
        <f>'დამტკ. ბიუჯ.'!G159</f>
        <v>14200</v>
      </c>
      <c r="AX159" s="4">
        <f>'დამტკ. საკუთ.'!G159</f>
        <v>0</v>
      </c>
      <c r="AY159" s="4">
        <f>'ცვლილ. ბიუჯ.'!H159</f>
        <v>0</v>
      </c>
      <c r="AZ159" s="4">
        <f>'ცვლილ. საკუთ.'!H159</f>
        <v>0</v>
      </c>
      <c r="BA159" s="4">
        <f>'მთავრ. ფონდი'!H159</f>
        <v>0</v>
      </c>
      <c r="BB159" s="4">
        <f>'პრეზ. ფონდი'!H159</f>
        <v>0</v>
      </c>
      <c r="BC159" s="4">
        <f>'დაზუსტ. ნაერთი'!G159</f>
        <v>14200</v>
      </c>
      <c r="BD159" s="4">
        <f>'დაზუსტ. ბიუჯ.'!G159</f>
        <v>14200</v>
      </c>
      <c r="BE159" s="4">
        <f>'დაზუსტ. საკუთ.'!G159</f>
        <v>0</v>
      </c>
      <c r="BG159" s="4">
        <f t="shared" si="51"/>
        <v>44800</v>
      </c>
      <c r="BH159" s="4">
        <f t="shared" si="51"/>
        <v>44800</v>
      </c>
      <c r="BI159" s="4">
        <f t="shared" si="51"/>
        <v>0</v>
      </c>
      <c r="BJ159" s="4">
        <f t="shared" si="40"/>
        <v>6000</v>
      </c>
      <c r="BK159" s="4">
        <f t="shared" si="37"/>
        <v>0</v>
      </c>
      <c r="BL159" s="4">
        <f t="shared" si="37"/>
        <v>0</v>
      </c>
      <c r="BM159" s="4">
        <f t="shared" si="37"/>
        <v>0</v>
      </c>
      <c r="BN159" s="4">
        <f t="shared" si="37"/>
        <v>50800</v>
      </c>
      <c r="BO159" s="4">
        <f t="shared" si="53"/>
        <v>50800</v>
      </c>
      <c r="BP159" s="4">
        <f t="shared" si="53"/>
        <v>0</v>
      </c>
      <c r="BR159" s="4">
        <f t="shared" si="52"/>
        <v>10200</v>
      </c>
      <c r="BS159" s="4">
        <f>'დამტკ. ბიუჯ.'!H159</f>
        <v>10200</v>
      </c>
      <c r="BT159" s="4">
        <f>'დამტკ. საკუთ.'!H159</f>
        <v>0</v>
      </c>
      <c r="BU159" s="4">
        <f>'ცვლილ. ბიუჯ.'!I159</f>
        <v>0</v>
      </c>
      <c r="BV159" s="4">
        <f>'ცვლილ. საკუთ.'!I159</f>
        <v>0</v>
      </c>
      <c r="BW159" s="4">
        <f>'მთავრ. ფონდი'!I159</f>
        <v>0</v>
      </c>
      <c r="BX159" s="4">
        <f>'პრეზ. ფონდი'!I159</f>
        <v>0</v>
      </c>
      <c r="BY159" s="4">
        <f>'დაზუსტ. ნაერთი'!H159</f>
        <v>10200</v>
      </c>
      <c r="BZ159" s="4">
        <f>'დაზუსტ. ბიუჯ.'!H159</f>
        <v>10200</v>
      </c>
      <c r="CA159" s="4">
        <f>'დაზუსტ. საკუთ.'!H159</f>
        <v>0</v>
      </c>
    </row>
    <row r="160" spans="1:79" ht="15.75" thickTop="1" x14ac:dyDescent="0.25">
      <c r="A160" t="str">
        <f t="shared" si="41"/>
        <v>a</v>
      </c>
      <c r="B160" s="5"/>
      <c r="C160" s="6" t="s">
        <v>10</v>
      </c>
      <c r="D160" s="7">
        <f t="shared" si="42"/>
        <v>55000</v>
      </c>
      <c r="E160" s="7">
        <f t="shared" si="43"/>
        <v>55000</v>
      </c>
      <c r="F160" s="7">
        <f t="shared" si="44"/>
        <v>0</v>
      </c>
      <c r="G160" s="7">
        <f t="shared" si="44"/>
        <v>6000</v>
      </c>
      <c r="H160" s="7">
        <f t="shared" si="44"/>
        <v>0</v>
      </c>
      <c r="I160" s="7">
        <f t="shared" si="38"/>
        <v>0</v>
      </c>
      <c r="J160" s="7">
        <f t="shared" si="35"/>
        <v>0</v>
      </c>
      <c r="K160" s="7">
        <f t="shared" si="35"/>
        <v>61000</v>
      </c>
      <c r="L160" s="7">
        <f t="shared" si="35"/>
        <v>61000</v>
      </c>
      <c r="M160" s="7">
        <f t="shared" si="35"/>
        <v>0</v>
      </c>
      <c r="O160" s="7">
        <f t="shared" si="45"/>
        <v>16300</v>
      </c>
      <c r="P160" s="7">
        <f>'დამტკ. ბიუჯ.'!E160</f>
        <v>16300</v>
      </c>
      <c r="Q160" s="7">
        <f>'დამტკ. საკუთ.'!E160</f>
        <v>0</v>
      </c>
      <c r="R160" s="7">
        <f>'ცვლილ. ბიუჯ.'!F160</f>
        <v>6000</v>
      </c>
      <c r="S160" s="7">
        <f>'ცვლილ. საკუთ.'!F160</f>
        <v>0</v>
      </c>
      <c r="T160" s="7">
        <f>'მთავრ. ფონდი'!F160</f>
        <v>0</v>
      </c>
      <c r="U160" s="7">
        <f>'პრეზ. ფონდი'!F160</f>
        <v>0</v>
      </c>
      <c r="V160" s="7">
        <f>'დაზუსტ. ნაერთი'!E160</f>
        <v>22300</v>
      </c>
      <c r="W160" s="7">
        <f>'დაზუსტ. ბიუჯ.'!E160</f>
        <v>22300</v>
      </c>
      <c r="X160" s="7">
        <f>'დაზუსტ. საკუთ.'!E160</f>
        <v>0</v>
      </c>
      <c r="Z160" s="7">
        <f t="shared" si="46"/>
        <v>14300</v>
      </c>
      <c r="AA160" s="7">
        <f>'დამტკ. ბიუჯ.'!F160</f>
        <v>14300</v>
      </c>
      <c r="AB160" s="7">
        <f>'დამტკ. საკუთ.'!F160</f>
        <v>0</v>
      </c>
      <c r="AC160" s="7">
        <f>'ცვლილ. ბიუჯ.'!G160</f>
        <v>0</v>
      </c>
      <c r="AD160" s="7">
        <f>'ცვლილ. საკუთ.'!G160</f>
        <v>0</v>
      </c>
      <c r="AE160" s="7">
        <f>'მთავრ. ფონდი'!G160</f>
        <v>0</v>
      </c>
      <c r="AF160" s="7">
        <f>'პრეზ. ფონდი'!G160</f>
        <v>0</v>
      </c>
      <c r="AG160" s="7">
        <f>'დაზუსტ. ნაერთი'!F160</f>
        <v>14300</v>
      </c>
      <c r="AH160" s="7">
        <f>'დაზუსტ. ბიუჯ.'!F160</f>
        <v>14300</v>
      </c>
      <c r="AI160" s="7">
        <f>'დაზუსტ. საკუთ.'!F160</f>
        <v>0</v>
      </c>
      <c r="AK160" s="7">
        <f t="shared" si="47"/>
        <v>30600</v>
      </c>
      <c r="AL160" s="7">
        <f t="shared" si="48"/>
        <v>30600</v>
      </c>
      <c r="AM160" s="7">
        <f t="shared" si="49"/>
        <v>0</v>
      </c>
      <c r="AN160" s="7">
        <f t="shared" si="49"/>
        <v>6000</v>
      </c>
      <c r="AO160" s="7">
        <f t="shared" si="49"/>
        <v>0</v>
      </c>
      <c r="AP160" s="7">
        <f t="shared" si="39"/>
        <v>0</v>
      </c>
      <c r="AQ160" s="7">
        <f t="shared" si="36"/>
        <v>0</v>
      </c>
      <c r="AR160" s="7">
        <f t="shared" si="36"/>
        <v>36600</v>
      </c>
      <c r="AS160" s="7">
        <f t="shared" si="36"/>
        <v>36600</v>
      </c>
      <c r="AT160" s="7">
        <f t="shared" si="36"/>
        <v>0</v>
      </c>
      <c r="AV160" s="7">
        <f t="shared" si="50"/>
        <v>14200</v>
      </c>
      <c r="AW160" s="7">
        <f>'დამტკ. ბიუჯ.'!G160</f>
        <v>14200</v>
      </c>
      <c r="AX160" s="7">
        <f>'დამტკ. საკუთ.'!G160</f>
        <v>0</v>
      </c>
      <c r="AY160" s="7">
        <f>'ცვლილ. ბიუჯ.'!H160</f>
        <v>0</v>
      </c>
      <c r="AZ160" s="7">
        <f>'ცვლილ. საკუთ.'!H160</f>
        <v>0</v>
      </c>
      <c r="BA160" s="7">
        <f>'მთავრ. ფონდი'!H160</f>
        <v>0</v>
      </c>
      <c r="BB160" s="7">
        <f>'პრეზ. ფონდი'!H160</f>
        <v>0</v>
      </c>
      <c r="BC160" s="7">
        <f>'დაზუსტ. ნაერთი'!G160</f>
        <v>14200</v>
      </c>
      <c r="BD160" s="7">
        <f>'დაზუსტ. ბიუჯ.'!G160</f>
        <v>14200</v>
      </c>
      <c r="BE160" s="7">
        <f>'დაზუსტ. საკუთ.'!G160</f>
        <v>0</v>
      </c>
      <c r="BG160" s="7">
        <f t="shared" si="51"/>
        <v>44800</v>
      </c>
      <c r="BH160" s="7">
        <f t="shared" si="51"/>
        <v>44800</v>
      </c>
      <c r="BI160" s="7">
        <f t="shared" si="51"/>
        <v>0</v>
      </c>
      <c r="BJ160" s="7">
        <f t="shared" si="40"/>
        <v>6000</v>
      </c>
      <c r="BK160" s="7">
        <f t="shared" si="37"/>
        <v>0</v>
      </c>
      <c r="BL160" s="7">
        <f t="shared" si="37"/>
        <v>0</v>
      </c>
      <c r="BM160" s="7">
        <f t="shared" si="37"/>
        <v>0</v>
      </c>
      <c r="BN160" s="7">
        <f t="shared" si="37"/>
        <v>50800</v>
      </c>
      <c r="BO160" s="7">
        <f t="shared" si="53"/>
        <v>50800</v>
      </c>
      <c r="BP160" s="7">
        <f t="shared" si="53"/>
        <v>0</v>
      </c>
      <c r="BR160" s="7">
        <f t="shared" si="52"/>
        <v>10200</v>
      </c>
      <c r="BS160" s="7">
        <f>'დამტკ. ბიუჯ.'!H160</f>
        <v>10200</v>
      </c>
      <c r="BT160" s="7">
        <f>'დამტკ. საკუთ.'!H160</f>
        <v>0</v>
      </c>
      <c r="BU160" s="7">
        <f>'ცვლილ. ბიუჯ.'!I160</f>
        <v>0</v>
      </c>
      <c r="BV160" s="7">
        <f>'ცვლილ. საკუთ.'!I160</f>
        <v>0</v>
      </c>
      <c r="BW160" s="7">
        <f>'მთავრ. ფონდი'!I160</f>
        <v>0</v>
      </c>
      <c r="BX160" s="7">
        <f>'პრეზ. ფონდი'!I160</f>
        <v>0</v>
      </c>
      <c r="BY160" s="7">
        <f>'დაზუსტ. ნაერთი'!H160</f>
        <v>10200</v>
      </c>
      <c r="BZ160" s="7">
        <f>'დაზუსტ. ბიუჯ.'!H160</f>
        <v>10200</v>
      </c>
      <c r="CA160" s="7">
        <f>'დაზუსტ. საკუთ.'!H160</f>
        <v>0</v>
      </c>
    </row>
    <row r="161" spans="1:79" x14ac:dyDescent="0.25">
      <c r="A161" t="str">
        <f t="shared" si="41"/>
        <v>b</v>
      </c>
      <c r="B161" s="8"/>
      <c r="C161" s="9" t="s">
        <v>11</v>
      </c>
      <c r="D161" s="10">
        <f t="shared" si="42"/>
        <v>0</v>
      </c>
      <c r="E161" s="10">
        <f t="shared" si="43"/>
        <v>0</v>
      </c>
      <c r="F161" s="10">
        <f t="shared" si="44"/>
        <v>0</v>
      </c>
      <c r="G161" s="10">
        <f t="shared" si="44"/>
        <v>0</v>
      </c>
      <c r="H161" s="10">
        <f t="shared" si="44"/>
        <v>0</v>
      </c>
      <c r="I161" s="10">
        <f t="shared" si="38"/>
        <v>0</v>
      </c>
      <c r="J161" s="10">
        <f t="shared" si="35"/>
        <v>0</v>
      </c>
      <c r="K161" s="10">
        <f t="shared" si="35"/>
        <v>0</v>
      </c>
      <c r="L161" s="10">
        <f t="shared" si="35"/>
        <v>0</v>
      </c>
      <c r="M161" s="10">
        <f t="shared" si="35"/>
        <v>0</v>
      </c>
      <c r="O161" s="10">
        <f t="shared" si="45"/>
        <v>0</v>
      </c>
      <c r="P161" s="10">
        <f>'დამტკ. ბიუჯ.'!E161</f>
        <v>0</v>
      </c>
      <c r="Q161" s="10">
        <f>'დამტკ. საკუთ.'!E161</f>
        <v>0</v>
      </c>
      <c r="R161" s="10">
        <f>'ცვლილ. ბიუჯ.'!F161</f>
        <v>0</v>
      </c>
      <c r="S161" s="10">
        <f>'ცვლილ. საკუთ.'!F161</f>
        <v>0</v>
      </c>
      <c r="T161" s="10">
        <f>'მთავრ. ფონდი'!F161</f>
        <v>0</v>
      </c>
      <c r="U161" s="10">
        <f>'პრეზ. ფონდი'!F161</f>
        <v>0</v>
      </c>
      <c r="V161" s="10">
        <f>'დაზუსტ. ნაერთი'!E161</f>
        <v>0</v>
      </c>
      <c r="W161" s="10">
        <f>'დაზუსტ. ბიუჯ.'!E161</f>
        <v>0</v>
      </c>
      <c r="X161" s="10">
        <f>'დაზუსტ. საკუთ.'!E161</f>
        <v>0</v>
      </c>
      <c r="Z161" s="10">
        <f t="shared" si="46"/>
        <v>0</v>
      </c>
      <c r="AA161" s="10">
        <f>'დამტკ. ბიუჯ.'!F161</f>
        <v>0</v>
      </c>
      <c r="AB161" s="10">
        <f>'დამტკ. საკუთ.'!F161</f>
        <v>0</v>
      </c>
      <c r="AC161" s="10">
        <f>'ცვლილ. ბიუჯ.'!G161</f>
        <v>0</v>
      </c>
      <c r="AD161" s="10">
        <f>'ცვლილ. საკუთ.'!G161</f>
        <v>0</v>
      </c>
      <c r="AE161" s="10">
        <f>'მთავრ. ფონდი'!G161</f>
        <v>0</v>
      </c>
      <c r="AF161" s="10">
        <f>'პრეზ. ფონდი'!G161</f>
        <v>0</v>
      </c>
      <c r="AG161" s="10">
        <f>'დაზუსტ. ნაერთი'!F161</f>
        <v>0</v>
      </c>
      <c r="AH161" s="10">
        <f>'დაზუსტ. ბიუჯ.'!F161</f>
        <v>0</v>
      </c>
      <c r="AI161" s="10">
        <f>'დაზუსტ. საკუთ.'!F161</f>
        <v>0</v>
      </c>
      <c r="AK161" s="10">
        <f t="shared" si="47"/>
        <v>0</v>
      </c>
      <c r="AL161" s="10">
        <f t="shared" si="48"/>
        <v>0</v>
      </c>
      <c r="AM161" s="10">
        <f t="shared" si="49"/>
        <v>0</v>
      </c>
      <c r="AN161" s="10">
        <f t="shared" si="49"/>
        <v>0</v>
      </c>
      <c r="AO161" s="10">
        <f t="shared" si="49"/>
        <v>0</v>
      </c>
      <c r="AP161" s="10">
        <f t="shared" si="39"/>
        <v>0</v>
      </c>
      <c r="AQ161" s="10">
        <f t="shared" si="36"/>
        <v>0</v>
      </c>
      <c r="AR161" s="10">
        <f t="shared" si="36"/>
        <v>0</v>
      </c>
      <c r="AS161" s="10">
        <f t="shared" si="36"/>
        <v>0</v>
      </c>
      <c r="AT161" s="10">
        <f t="shared" si="36"/>
        <v>0</v>
      </c>
      <c r="AV161" s="10">
        <f t="shared" si="50"/>
        <v>0</v>
      </c>
      <c r="AW161" s="10">
        <f>'დამტკ. ბიუჯ.'!G161</f>
        <v>0</v>
      </c>
      <c r="AX161" s="10">
        <f>'დამტკ. საკუთ.'!G161</f>
        <v>0</v>
      </c>
      <c r="AY161" s="10">
        <f>'ცვლილ. ბიუჯ.'!H161</f>
        <v>0</v>
      </c>
      <c r="AZ161" s="10">
        <f>'ცვლილ. საკუთ.'!H161</f>
        <v>0</v>
      </c>
      <c r="BA161" s="10">
        <f>'მთავრ. ფონდი'!H161</f>
        <v>0</v>
      </c>
      <c r="BB161" s="10">
        <f>'პრეზ. ფონდი'!H161</f>
        <v>0</v>
      </c>
      <c r="BC161" s="10">
        <f>'დაზუსტ. ნაერთი'!G161</f>
        <v>0</v>
      </c>
      <c r="BD161" s="10">
        <f>'დაზუსტ. ბიუჯ.'!G161</f>
        <v>0</v>
      </c>
      <c r="BE161" s="10">
        <f>'დაზუსტ. საკუთ.'!G161</f>
        <v>0</v>
      </c>
      <c r="BG161" s="10">
        <f t="shared" si="51"/>
        <v>0</v>
      </c>
      <c r="BH161" s="10">
        <f t="shared" si="51"/>
        <v>0</v>
      </c>
      <c r="BI161" s="10">
        <f t="shared" si="51"/>
        <v>0</v>
      </c>
      <c r="BJ161" s="10">
        <f t="shared" si="40"/>
        <v>0</v>
      </c>
      <c r="BK161" s="10">
        <f t="shared" si="37"/>
        <v>0</v>
      </c>
      <c r="BL161" s="10">
        <f t="shared" si="37"/>
        <v>0</v>
      </c>
      <c r="BM161" s="10">
        <f t="shared" si="37"/>
        <v>0</v>
      </c>
      <c r="BN161" s="10">
        <f t="shared" si="37"/>
        <v>0</v>
      </c>
      <c r="BO161" s="10">
        <f t="shared" si="53"/>
        <v>0</v>
      </c>
      <c r="BP161" s="10">
        <f t="shared" si="53"/>
        <v>0</v>
      </c>
      <c r="BR161" s="10">
        <f t="shared" si="52"/>
        <v>0</v>
      </c>
      <c r="BS161" s="10">
        <f>'დამტკ. ბიუჯ.'!H161</f>
        <v>0</v>
      </c>
      <c r="BT161" s="10">
        <f>'დამტკ. საკუთ.'!H161</f>
        <v>0</v>
      </c>
      <c r="BU161" s="10">
        <f>'ცვლილ. ბიუჯ.'!I161</f>
        <v>0</v>
      </c>
      <c r="BV161" s="10">
        <f>'ცვლილ. საკუთ.'!I161</f>
        <v>0</v>
      </c>
      <c r="BW161" s="10">
        <f>'მთავრ. ფონდი'!I161</f>
        <v>0</v>
      </c>
      <c r="BX161" s="10">
        <f>'პრეზ. ფონდი'!I161</f>
        <v>0</v>
      </c>
      <c r="BY161" s="10">
        <f>'დაზუსტ. ნაერთი'!H161</f>
        <v>0</v>
      </c>
      <c r="BZ161" s="10">
        <f>'დაზუსტ. ბიუჯ.'!H161</f>
        <v>0</v>
      </c>
      <c r="CA161" s="10">
        <f>'დაზუსტ. საკუთ.'!H161</f>
        <v>0</v>
      </c>
    </row>
    <row r="162" spans="1:79" x14ac:dyDescent="0.25">
      <c r="A162" t="str">
        <f t="shared" si="41"/>
        <v>a</v>
      </c>
      <c r="B162" s="8"/>
      <c r="C162" s="9" t="s">
        <v>12</v>
      </c>
      <c r="D162" s="10">
        <f t="shared" si="42"/>
        <v>46000</v>
      </c>
      <c r="E162" s="10">
        <f t="shared" si="43"/>
        <v>46000</v>
      </c>
      <c r="F162" s="10">
        <f t="shared" si="44"/>
        <v>0</v>
      </c>
      <c r="G162" s="10">
        <f t="shared" si="44"/>
        <v>6000</v>
      </c>
      <c r="H162" s="10">
        <f t="shared" si="44"/>
        <v>0</v>
      </c>
      <c r="I162" s="10">
        <f t="shared" si="38"/>
        <v>0</v>
      </c>
      <c r="J162" s="10">
        <f t="shared" si="35"/>
        <v>0</v>
      </c>
      <c r="K162" s="10">
        <f t="shared" si="35"/>
        <v>52000</v>
      </c>
      <c r="L162" s="10">
        <f t="shared" si="35"/>
        <v>52000</v>
      </c>
      <c r="M162" s="10">
        <f t="shared" si="35"/>
        <v>0</v>
      </c>
      <c r="O162" s="10">
        <f t="shared" si="45"/>
        <v>13000</v>
      </c>
      <c r="P162" s="10">
        <f>'დამტკ. ბიუჯ.'!E162</f>
        <v>13000</v>
      </c>
      <c r="Q162" s="10">
        <f>'დამტკ. საკუთ.'!E162</f>
        <v>0</v>
      </c>
      <c r="R162" s="10">
        <f>'ცვლილ. ბიუჯ.'!F162</f>
        <v>6000</v>
      </c>
      <c r="S162" s="10">
        <f>'ცვლილ. საკუთ.'!F162</f>
        <v>0</v>
      </c>
      <c r="T162" s="10">
        <f>'მთავრ. ფონდი'!F162</f>
        <v>0</v>
      </c>
      <c r="U162" s="10">
        <f>'პრეზ. ფონდი'!F162</f>
        <v>0</v>
      </c>
      <c r="V162" s="10">
        <f>'დაზუსტ. ნაერთი'!E162</f>
        <v>19000</v>
      </c>
      <c r="W162" s="10">
        <f>'დაზუსტ. ბიუჯ.'!E162</f>
        <v>19000</v>
      </c>
      <c r="X162" s="10">
        <f>'დაზუსტ. საკუთ.'!E162</f>
        <v>0</v>
      </c>
      <c r="Z162" s="10">
        <f t="shared" si="46"/>
        <v>12000</v>
      </c>
      <c r="AA162" s="10">
        <f>'დამტკ. ბიუჯ.'!F162</f>
        <v>12000</v>
      </c>
      <c r="AB162" s="10">
        <f>'დამტკ. საკუთ.'!F162</f>
        <v>0</v>
      </c>
      <c r="AC162" s="10">
        <f>'ცვლილ. ბიუჯ.'!G162</f>
        <v>0</v>
      </c>
      <c r="AD162" s="10">
        <f>'ცვლილ. საკუთ.'!G162</f>
        <v>0</v>
      </c>
      <c r="AE162" s="10">
        <f>'მთავრ. ფონდი'!G162</f>
        <v>0</v>
      </c>
      <c r="AF162" s="10">
        <f>'პრეზ. ფონდი'!G162</f>
        <v>0</v>
      </c>
      <c r="AG162" s="10">
        <f>'დაზუსტ. ნაერთი'!F162</f>
        <v>12000</v>
      </c>
      <c r="AH162" s="10">
        <f>'დაზუსტ. ბიუჯ.'!F162</f>
        <v>12000</v>
      </c>
      <c r="AI162" s="10">
        <f>'დაზუსტ. საკუთ.'!F162</f>
        <v>0</v>
      </c>
      <c r="AK162" s="10">
        <f t="shared" si="47"/>
        <v>25000</v>
      </c>
      <c r="AL162" s="10">
        <f t="shared" si="48"/>
        <v>25000</v>
      </c>
      <c r="AM162" s="10">
        <f t="shared" si="49"/>
        <v>0</v>
      </c>
      <c r="AN162" s="10">
        <f t="shared" si="49"/>
        <v>6000</v>
      </c>
      <c r="AO162" s="10">
        <f t="shared" si="49"/>
        <v>0</v>
      </c>
      <c r="AP162" s="10">
        <f t="shared" si="39"/>
        <v>0</v>
      </c>
      <c r="AQ162" s="10">
        <f t="shared" si="36"/>
        <v>0</v>
      </c>
      <c r="AR162" s="10">
        <f t="shared" si="36"/>
        <v>31000</v>
      </c>
      <c r="AS162" s="10">
        <f t="shared" si="36"/>
        <v>31000</v>
      </c>
      <c r="AT162" s="10">
        <f t="shared" si="36"/>
        <v>0</v>
      </c>
      <c r="AV162" s="10">
        <f t="shared" si="50"/>
        <v>12000</v>
      </c>
      <c r="AW162" s="10">
        <f>'დამტკ. ბიუჯ.'!G162</f>
        <v>12000</v>
      </c>
      <c r="AX162" s="10">
        <f>'დამტკ. საკუთ.'!G162</f>
        <v>0</v>
      </c>
      <c r="AY162" s="10">
        <f>'ცვლილ. ბიუჯ.'!H162</f>
        <v>0</v>
      </c>
      <c r="AZ162" s="10">
        <f>'ცვლილ. საკუთ.'!H162</f>
        <v>0</v>
      </c>
      <c r="BA162" s="10">
        <f>'მთავრ. ფონდი'!H162</f>
        <v>0</v>
      </c>
      <c r="BB162" s="10">
        <f>'პრეზ. ფონდი'!H162</f>
        <v>0</v>
      </c>
      <c r="BC162" s="10">
        <f>'დაზუსტ. ნაერთი'!G162</f>
        <v>12000</v>
      </c>
      <c r="BD162" s="10">
        <f>'დაზუსტ. ბიუჯ.'!G162</f>
        <v>12000</v>
      </c>
      <c r="BE162" s="10">
        <f>'დაზუსტ. საკუთ.'!G162</f>
        <v>0</v>
      </c>
      <c r="BG162" s="10">
        <f t="shared" si="51"/>
        <v>37000</v>
      </c>
      <c r="BH162" s="10">
        <f t="shared" si="51"/>
        <v>37000</v>
      </c>
      <c r="BI162" s="10">
        <f t="shared" si="51"/>
        <v>0</v>
      </c>
      <c r="BJ162" s="10">
        <f t="shared" si="40"/>
        <v>6000</v>
      </c>
      <c r="BK162" s="10">
        <f t="shared" si="37"/>
        <v>0</v>
      </c>
      <c r="BL162" s="10">
        <f t="shared" si="37"/>
        <v>0</v>
      </c>
      <c r="BM162" s="10">
        <f t="shared" si="37"/>
        <v>0</v>
      </c>
      <c r="BN162" s="10">
        <f t="shared" si="37"/>
        <v>43000</v>
      </c>
      <c r="BO162" s="10">
        <f t="shared" si="53"/>
        <v>43000</v>
      </c>
      <c r="BP162" s="10">
        <f t="shared" si="53"/>
        <v>0</v>
      </c>
      <c r="BR162" s="10">
        <f t="shared" si="52"/>
        <v>9000</v>
      </c>
      <c r="BS162" s="10">
        <f>'დამტკ. ბიუჯ.'!H162</f>
        <v>9000</v>
      </c>
      <c r="BT162" s="10">
        <f>'დამტკ. საკუთ.'!H162</f>
        <v>0</v>
      </c>
      <c r="BU162" s="10">
        <f>'ცვლილ. ბიუჯ.'!I162</f>
        <v>0</v>
      </c>
      <c r="BV162" s="10">
        <f>'ცვლილ. საკუთ.'!I162</f>
        <v>0</v>
      </c>
      <c r="BW162" s="10">
        <f>'მთავრ. ფონდი'!I162</f>
        <v>0</v>
      </c>
      <c r="BX162" s="10">
        <f>'პრეზ. ფონდი'!I162</f>
        <v>0</v>
      </c>
      <c r="BY162" s="10">
        <f>'დაზუსტ. ნაერთი'!H162</f>
        <v>9000</v>
      </c>
      <c r="BZ162" s="10">
        <f>'დაზუსტ. ბიუჯ.'!H162</f>
        <v>9000</v>
      </c>
      <c r="CA162" s="10">
        <f>'დაზუსტ. საკუთ.'!H162</f>
        <v>0</v>
      </c>
    </row>
    <row r="163" spans="1:79" x14ac:dyDescent="0.25">
      <c r="A163" t="str">
        <f t="shared" si="41"/>
        <v>b</v>
      </c>
      <c r="B163" s="8"/>
      <c r="C163" s="9" t="s">
        <v>13</v>
      </c>
      <c r="D163" s="10">
        <f t="shared" si="42"/>
        <v>0</v>
      </c>
      <c r="E163" s="10">
        <f t="shared" si="43"/>
        <v>0</v>
      </c>
      <c r="F163" s="10">
        <f t="shared" si="44"/>
        <v>0</v>
      </c>
      <c r="G163" s="10">
        <f t="shared" si="44"/>
        <v>0</v>
      </c>
      <c r="H163" s="10">
        <f t="shared" si="44"/>
        <v>0</v>
      </c>
      <c r="I163" s="10">
        <f t="shared" si="38"/>
        <v>0</v>
      </c>
      <c r="J163" s="10">
        <f t="shared" si="35"/>
        <v>0</v>
      </c>
      <c r="K163" s="10">
        <f t="shared" si="35"/>
        <v>0</v>
      </c>
      <c r="L163" s="10">
        <f t="shared" si="35"/>
        <v>0</v>
      </c>
      <c r="M163" s="10">
        <f t="shared" si="35"/>
        <v>0</v>
      </c>
      <c r="O163" s="10">
        <f t="shared" si="45"/>
        <v>0</v>
      </c>
      <c r="P163" s="10">
        <f>'დამტკ. ბიუჯ.'!E163</f>
        <v>0</v>
      </c>
      <c r="Q163" s="10">
        <f>'დამტკ. საკუთ.'!E163</f>
        <v>0</v>
      </c>
      <c r="R163" s="10">
        <f>'ცვლილ. ბიუჯ.'!F163</f>
        <v>0</v>
      </c>
      <c r="S163" s="10">
        <f>'ცვლილ. საკუთ.'!F163</f>
        <v>0</v>
      </c>
      <c r="T163" s="10">
        <f>'მთავრ. ფონდი'!F163</f>
        <v>0</v>
      </c>
      <c r="U163" s="10">
        <f>'პრეზ. ფონდი'!F163</f>
        <v>0</v>
      </c>
      <c r="V163" s="10">
        <f>'დაზუსტ. ნაერთი'!E163</f>
        <v>0</v>
      </c>
      <c r="W163" s="10">
        <f>'დაზუსტ. ბიუჯ.'!E163</f>
        <v>0</v>
      </c>
      <c r="X163" s="10">
        <f>'დაზუსტ. საკუთ.'!E163</f>
        <v>0</v>
      </c>
      <c r="Z163" s="10">
        <f t="shared" si="46"/>
        <v>0</v>
      </c>
      <c r="AA163" s="10">
        <f>'დამტკ. ბიუჯ.'!F163</f>
        <v>0</v>
      </c>
      <c r="AB163" s="10">
        <f>'დამტკ. საკუთ.'!F163</f>
        <v>0</v>
      </c>
      <c r="AC163" s="10">
        <f>'ცვლილ. ბიუჯ.'!G163</f>
        <v>0</v>
      </c>
      <c r="AD163" s="10">
        <f>'ცვლილ. საკუთ.'!G163</f>
        <v>0</v>
      </c>
      <c r="AE163" s="10">
        <f>'მთავრ. ფონდი'!G163</f>
        <v>0</v>
      </c>
      <c r="AF163" s="10">
        <f>'პრეზ. ფონდი'!G163</f>
        <v>0</v>
      </c>
      <c r="AG163" s="10">
        <f>'დაზუსტ. ნაერთი'!F163</f>
        <v>0</v>
      </c>
      <c r="AH163" s="10">
        <f>'დაზუსტ. ბიუჯ.'!F163</f>
        <v>0</v>
      </c>
      <c r="AI163" s="10">
        <f>'დაზუსტ. საკუთ.'!F163</f>
        <v>0</v>
      </c>
      <c r="AK163" s="10">
        <f t="shared" si="47"/>
        <v>0</v>
      </c>
      <c r="AL163" s="10">
        <f t="shared" si="48"/>
        <v>0</v>
      </c>
      <c r="AM163" s="10">
        <f t="shared" si="49"/>
        <v>0</v>
      </c>
      <c r="AN163" s="10">
        <f t="shared" si="49"/>
        <v>0</v>
      </c>
      <c r="AO163" s="10">
        <f t="shared" si="49"/>
        <v>0</v>
      </c>
      <c r="AP163" s="10">
        <f t="shared" si="39"/>
        <v>0</v>
      </c>
      <c r="AQ163" s="10">
        <f t="shared" si="36"/>
        <v>0</v>
      </c>
      <c r="AR163" s="10">
        <f t="shared" si="36"/>
        <v>0</v>
      </c>
      <c r="AS163" s="10">
        <f t="shared" si="36"/>
        <v>0</v>
      </c>
      <c r="AT163" s="10">
        <f t="shared" si="36"/>
        <v>0</v>
      </c>
      <c r="AV163" s="10">
        <f t="shared" si="50"/>
        <v>0</v>
      </c>
      <c r="AW163" s="10">
        <f>'დამტკ. ბიუჯ.'!G163</f>
        <v>0</v>
      </c>
      <c r="AX163" s="10">
        <f>'დამტკ. საკუთ.'!G163</f>
        <v>0</v>
      </c>
      <c r="AY163" s="10">
        <f>'ცვლილ. ბიუჯ.'!H163</f>
        <v>0</v>
      </c>
      <c r="AZ163" s="10">
        <f>'ცვლილ. საკუთ.'!H163</f>
        <v>0</v>
      </c>
      <c r="BA163" s="10">
        <f>'მთავრ. ფონდი'!H163</f>
        <v>0</v>
      </c>
      <c r="BB163" s="10">
        <f>'პრეზ. ფონდი'!H163</f>
        <v>0</v>
      </c>
      <c r="BC163" s="10">
        <f>'დაზუსტ. ნაერთი'!G163</f>
        <v>0</v>
      </c>
      <c r="BD163" s="10">
        <f>'დაზუსტ. ბიუჯ.'!G163</f>
        <v>0</v>
      </c>
      <c r="BE163" s="10">
        <f>'დაზუსტ. საკუთ.'!G163</f>
        <v>0</v>
      </c>
      <c r="BG163" s="10">
        <f t="shared" si="51"/>
        <v>0</v>
      </c>
      <c r="BH163" s="10">
        <f t="shared" si="51"/>
        <v>0</v>
      </c>
      <c r="BI163" s="10">
        <f t="shared" si="51"/>
        <v>0</v>
      </c>
      <c r="BJ163" s="10">
        <f t="shared" si="40"/>
        <v>0</v>
      </c>
      <c r="BK163" s="10">
        <f t="shared" si="37"/>
        <v>0</v>
      </c>
      <c r="BL163" s="10">
        <f t="shared" si="37"/>
        <v>0</v>
      </c>
      <c r="BM163" s="10">
        <f t="shared" si="37"/>
        <v>0</v>
      </c>
      <c r="BN163" s="10">
        <f t="shared" si="37"/>
        <v>0</v>
      </c>
      <c r="BO163" s="10">
        <f t="shared" si="53"/>
        <v>0</v>
      </c>
      <c r="BP163" s="10">
        <f t="shared" si="53"/>
        <v>0</v>
      </c>
      <c r="BR163" s="10">
        <f t="shared" si="52"/>
        <v>0</v>
      </c>
      <c r="BS163" s="10">
        <f>'დამტკ. ბიუჯ.'!H163</f>
        <v>0</v>
      </c>
      <c r="BT163" s="10">
        <f>'დამტკ. საკუთ.'!H163</f>
        <v>0</v>
      </c>
      <c r="BU163" s="10">
        <f>'ცვლილ. ბიუჯ.'!I163</f>
        <v>0</v>
      </c>
      <c r="BV163" s="10">
        <f>'ცვლილ. საკუთ.'!I163</f>
        <v>0</v>
      </c>
      <c r="BW163" s="10">
        <f>'მთავრ. ფონდი'!I163</f>
        <v>0</v>
      </c>
      <c r="BX163" s="10">
        <f>'პრეზ. ფონდი'!I163</f>
        <v>0</v>
      </c>
      <c r="BY163" s="10">
        <f>'დაზუსტ. ნაერთი'!H163</f>
        <v>0</v>
      </c>
      <c r="BZ163" s="10">
        <f>'დაზუსტ. ბიუჯ.'!H163</f>
        <v>0</v>
      </c>
      <c r="CA163" s="10">
        <f>'დაზუსტ. საკუთ.'!H163</f>
        <v>0</v>
      </c>
    </row>
    <row r="164" spans="1:79" x14ac:dyDescent="0.25">
      <c r="A164" t="str">
        <f t="shared" si="41"/>
        <v>b</v>
      </c>
      <c r="B164" s="8"/>
      <c r="C164" s="9" t="s">
        <v>14</v>
      </c>
      <c r="D164" s="10">
        <f t="shared" si="42"/>
        <v>0</v>
      </c>
      <c r="E164" s="10">
        <f t="shared" si="43"/>
        <v>0</v>
      </c>
      <c r="F164" s="10">
        <f t="shared" si="44"/>
        <v>0</v>
      </c>
      <c r="G164" s="10">
        <f t="shared" si="44"/>
        <v>0</v>
      </c>
      <c r="H164" s="10">
        <f t="shared" si="44"/>
        <v>0</v>
      </c>
      <c r="I164" s="10">
        <f t="shared" si="38"/>
        <v>0</v>
      </c>
      <c r="J164" s="10">
        <f t="shared" si="35"/>
        <v>0</v>
      </c>
      <c r="K164" s="10">
        <f t="shared" si="35"/>
        <v>0</v>
      </c>
      <c r="L164" s="10">
        <f t="shared" si="35"/>
        <v>0</v>
      </c>
      <c r="M164" s="10">
        <f t="shared" si="35"/>
        <v>0</v>
      </c>
      <c r="O164" s="10">
        <f t="shared" si="45"/>
        <v>0</v>
      </c>
      <c r="P164" s="10">
        <f>'დამტკ. ბიუჯ.'!E164</f>
        <v>0</v>
      </c>
      <c r="Q164" s="10">
        <f>'დამტკ. საკუთ.'!E164</f>
        <v>0</v>
      </c>
      <c r="R164" s="10">
        <f>'ცვლილ. ბიუჯ.'!F164</f>
        <v>0</v>
      </c>
      <c r="S164" s="10">
        <f>'ცვლილ. საკუთ.'!F164</f>
        <v>0</v>
      </c>
      <c r="T164" s="10">
        <f>'მთავრ. ფონდი'!F164</f>
        <v>0</v>
      </c>
      <c r="U164" s="10">
        <f>'პრეზ. ფონდი'!F164</f>
        <v>0</v>
      </c>
      <c r="V164" s="10">
        <f>'დაზუსტ. ნაერთი'!E164</f>
        <v>0</v>
      </c>
      <c r="W164" s="10">
        <f>'დაზუსტ. ბიუჯ.'!E164</f>
        <v>0</v>
      </c>
      <c r="X164" s="10">
        <f>'დაზუსტ. საკუთ.'!E164</f>
        <v>0</v>
      </c>
      <c r="Z164" s="10">
        <f t="shared" si="46"/>
        <v>0</v>
      </c>
      <c r="AA164" s="10">
        <f>'დამტკ. ბიუჯ.'!F164</f>
        <v>0</v>
      </c>
      <c r="AB164" s="10">
        <f>'დამტკ. საკუთ.'!F164</f>
        <v>0</v>
      </c>
      <c r="AC164" s="10">
        <f>'ცვლილ. ბიუჯ.'!G164</f>
        <v>0</v>
      </c>
      <c r="AD164" s="10">
        <f>'ცვლილ. საკუთ.'!G164</f>
        <v>0</v>
      </c>
      <c r="AE164" s="10">
        <f>'მთავრ. ფონდი'!G164</f>
        <v>0</v>
      </c>
      <c r="AF164" s="10">
        <f>'პრეზ. ფონდი'!G164</f>
        <v>0</v>
      </c>
      <c r="AG164" s="10">
        <f>'დაზუსტ. ნაერთი'!F164</f>
        <v>0</v>
      </c>
      <c r="AH164" s="10">
        <f>'დაზუსტ. ბიუჯ.'!F164</f>
        <v>0</v>
      </c>
      <c r="AI164" s="10">
        <f>'დაზუსტ. საკუთ.'!F164</f>
        <v>0</v>
      </c>
      <c r="AK164" s="10">
        <f t="shared" si="47"/>
        <v>0</v>
      </c>
      <c r="AL164" s="10">
        <f t="shared" si="48"/>
        <v>0</v>
      </c>
      <c r="AM164" s="10">
        <f t="shared" si="49"/>
        <v>0</v>
      </c>
      <c r="AN164" s="10">
        <f t="shared" si="49"/>
        <v>0</v>
      </c>
      <c r="AO164" s="10">
        <f t="shared" si="49"/>
        <v>0</v>
      </c>
      <c r="AP164" s="10">
        <f t="shared" si="39"/>
        <v>0</v>
      </c>
      <c r="AQ164" s="10">
        <f t="shared" si="36"/>
        <v>0</v>
      </c>
      <c r="AR164" s="10">
        <f t="shared" si="36"/>
        <v>0</v>
      </c>
      <c r="AS164" s="10">
        <f t="shared" si="36"/>
        <v>0</v>
      </c>
      <c r="AT164" s="10">
        <f t="shared" si="36"/>
        <v>0</v>
      </c>
      <c r="AV164" s="10">
        <f t="shared" si="50"/>
        <v>0</v>
      </c>
      <c r="AW164" s="10">
        <f>'დამტკ. ბიუჯ.'!G164</f>
        <v>0</v>
      </c>
      <c r="AX164" s="10">
        <f>'დამტკ. საკუთ.'!G164</f>
        <v>0</v>
      </c>
      <c r="AY164" s="10">
        <f>'ცვლილ. ბიუჯ.'!H164</f>
        <v>0</v>
      </c>
      <c r="AZ164" s="10">
        <f>'ცვლილ. საკუთ.'!H164</f>
        <v>0</v>
      </c>
      <c r="BA164" s="10">
        <f>'მთავრ. ფონდი'!H164</f>
        <v>0</v>
      </c>
      <c r="BB164" s="10">
        <f>'პრეზ. ფონდი'!H164</f>
        <v>0</v>
      </c>
      <c r="BC164" s="10">
        <f>'დაზუსტ. ნაერთი'!G164</f>
        <v>0</v>
      </c>
      <c r="BD164" s="10">
        <f>'დაზუსტ. ბიუჯ.'!G164</f>
        <v>0</v>
      </c>
      <c r="BE164" s="10">
        <f>'დაზუსტ. საკუთ.'!G164</f>
        <v>0</v>
      </c>
      <c r="BG164" s="10">
        <f t="shared" si="51"/>
        <v>0</v>
      </c>
      <c r="BH164" s="10">
        <f t="shared" si="51"/>
        <v>0</v>
      </c>
      <c r="BI164" s="10">
        <f t="shared" si="51"/>
        <v>0</v>
      </c>
      <c r="BJ164" s="10">
        <f t="shared" si="40"/>
        <v>0</v>
      </c>
      <c r="BK164" s="10">
        <f t="shared" si="37"/>
        <v>0</v>
      </c>
      <c r="BL164" s="10">
        <f t="shared" si="37"/>
        <v>0</v>
      </c>
      <c r="BM164" s="10">
        <f t="shared" si="37"/>
        <v>0</v>
      </c>
      <c r="BN164" s="10">
        <f t="shared" si="37"/>
        <v>0</v>
      </c>
      <c r="BO164" s="10">
        <f t="shared" si="53"/>
        <v>0</v>
      </c>
      <c r="BP164" s="10">
        <f t="shared" si="53"/>
        <v>0</v>
      </c>
      <c r="BR164" s="10">
        <f t="shared" si="52"/>
        <v>0</v>
      </c>
      <c r="BS164" s="10">
        <f>'დამტკ. ბიუჯ.'!H164</f>
        <v>0</v>
      </c>
      <c r="BT164" s="10">
        <f>'დამტკ. საკუთ.'!H164</f>
        <v>0</v>
      </c>
      <c r="BU164" s="10">
        <f>'ცვლილ. ბიუჯ.'!I164</f>
        <v>0</v>
      </c>
      <c r="BV164" s="10">
        <f>'ცვლილ. საკუთ.'!I164</f>
        <v>0</v>
      </c>
      <c r="BW164" s="10">
        <f>'მთავრ. ფონდი'!I164</f>
        <v>0</v>
      </c>
      <c r="BX164" s="10">
        <f>'პრეზ. ფონდი'!I164</f>
        <v>0</v>
      </c>
      <c r="BY164" s="10">
        <f>'დაზუსტ. ნაერთი'!H164</f>
        <v>0</v>
      </c>
      <c r="BZ164" s="10">
        <f>'დაზუსტ. ბიუჯ.'!H164</f>
        <v>0</v>
      </c>
      <c r="CA164" s="10">
        <f>'დაზუსტ. საკუთ.'!H164</f>
        <v>0</v>
      </c>
    </row>
    <row r="165" spans="1:79" x14ac:dyDescent="0.25">
      <c r="A165" t="str">
        <f t="shared" si="41"/>
        <v>b</v>
      </c>
      <c r="B165" s="8"/>
      <c r="C165" s="9" t="s">
        <v>15</v>
      </c>
      <c r="D165" s="10">
        <f t="shared" si="42"/>
        <v>0</v>
      </c>
      <c r="E165" s="10">
        <f t="shared" si="43"/>
        <v>0</v>
      </c>
      <c r="F165" s="10">
        <f t="shared" si="44"/>
        <v>0</v>
      </c>
      <c r="G165" s="10">
        <f t="shared" si="44"/>
        <v>0</v>
      </c>
      <c r="H165" s="10">
        <f t="shared" si="44"/>
        <v>0</v>
      </c>
      <c r="I165" s="10">
        <f t="shared" si="38"/>
        <v>0</v>
      </c>
      <c r="J165" s="10">
        <f t="shared" si="35"/>
        <v>0</v>
      </c>
      <c r="K165" s="10">
        <f t="shared" si="35"/>
        <v>0</v>
      </c>
      <c r="L165" s="10">
        <f t="shared" si="35"/>
        <v>0</v>
      </c>
      <c r="M165" s="10">
        <f t="shared" si="35"/>
        <v>0</v>
      </c>
      <c r="O165" s="10">
        <f t="shared" si="45"/>
        <v>0</v>
      </c>
      <c r="P165" s="10">
        <f>'დამტკ. ბიუჯ.'!E165</f>
        <v>0</v>
      </c>
      <c r="Q165" s="10">
        <f>'დამტკ. საკუთ.'!E165</f>
        <v>0</v>
      </c>
      <c r="R165" s="10">
        <f>'ცვლილ. ბიუჯ.'!F165</f>
        <v>0</v>
      </c>
      <c r="S165" s="10">
        <f>'ცვლილ. საკუთ.'!F165</f>
        <v>0</v>
      </c>
      <c r="T165" s="10">
        <f>'მთავრ. ფონდი'!F165</f>
        <v>0</v>
      </c>
      <c r="U165" s="10">
        <f>'პრეზ. ფონდი'!F165</f>
        <v>0</v>
      </c>
      <c r="V165" s="10">
        <f>'დაზუსტ. ნაერთი'!E165</f>
        <v>0</v>
      </c>
      <c r="W165" s="10">
        <f>'დაზუსტ. ბიუჯ.'!E165</f>
        <v>0</v>
      </c>
      <c r="X165" s="10">
        <f>'დაზუსტ. საკუთ.'!E165</f>
        <v>0</v>
      </c>
      <c r="Z165" s="10">
        <f t="shared" si="46"/>
        <v>0</v>
      </c>
      <c r="AA165" s="10">
        <f>'დამტკ. ბიუჯ.'!F165</f>
        <v>0</v>
      </c>
      <c r="AB165" s="10">
        <f>'დამტკ. საკუთ.'!F165</f>
        <v>0</v>
      </c>
      <c r="AC165" s="10">
        <f>'ცვლილ. ბიუჯ.'!G165</f>
        <v>0</v>
      </c>
      <c r="AD165" s="10">
        <f>'ცვლილ. საკუთ.'!G165</f>
        <v>0</v>
      </c>
      <c r="AE165" s="10">
        <f>'მთავრ. ფონდი'!G165</f>
        <v>0</v>
      </c>
      <c r="AF165" s="10">
        <f>'პრეზ. ფონდი'!G165</f>
        <v>0</v>
      </c>
      <c r="AG165" s="10">
        <f>'დაზუსტ. ნაერთი'!F165</f>
        <v>0</v>
      </c>
      <c r="AH165" s="10">
        <f>'დაზუსტ. ბიუჯ.'!F165</f>
        <v>0</v>
      </c>
      <c r="AI165" s="10">
        <f>'დაზუსტ. საკუთ.'!F165</f>
        <v>0</v>
      </c>
      <c r="AK165" s="10">
        <f t="shared" si="47"/>
        <v>0</v>
      </c>
      <c r="AL165" s="10">
        <f t="shared" si="48"/>
        <v>0</v>
      </c>
      <c r="AM165" s="10">
        <f t="shared" si="49"/>
        <v>0</v>
      </c>
      <c r="AN165" s="10">
        <f t="shared" si="49"/>
        <v>0</v>
      </c>
      <c r="AO165" s="10">
        <f t="shared" si="49"/>
        <v>0</v>
      </c>
      <c r="AP165" s="10">
        <f t="shared" si="39"/>
        <v>0</v>
      </c>
      <c r="AQ165" s="10">
        <f t="shared" si="36"/>
        <v>0</v>
      </c>
      <c r="AR165" s="10">
        <f t="shared" si="36"/>
        <v>0</v>
      </c>
      <c r="AS165" s="10">
        <f t="shared" si="36"/>
        <v>0</v>
      </c>
      <c r="AT165" s="10">
        <f t="shared" si="36"/>
        <v>0</v>
      </c>
      <c r="AV165" s="10">
        <f t="shared" si="50"/>
        <v>0</v>
      </c>
      <c r="AW165" s="10">
        <f>'დამტკ. ბიუჯ.'!G165</f>
        <v>0</v>
      </c>
      <c r="AX165" s="10">
        <f>'დამტკ. საკუთ.'!G165</f>
        <v>0</v>
      </c>
      <c r="AY165" s="10">
        <f>'ცვლილ. ბიუჯ.'!H165</f>
        <v>0</v>
      </c>
      <c r="AZ165" s="10">
        <f>'ცვლილ. საკუთ.'!H165</f>
        <v>0</v>
      </c>
      <c r="BA165" s="10">
        <f>'მთავრ. ფონდი'!H165</f>
        <v>0</v>
      </c>
      <c r="BB165" s="10">
        <f>'პრეზ. ფონდი'!H165</f>
        <v>0</v>
      </c>
      <c r="BC165" s="10">
        <f>'დაზუსტ. ნაერთი'!G165</f>
        <v>0</v>
      </c>
      <c r="BD165" s="10">
        <f>'დაზუსტ. ბიუჯ.'!G165</f>
        <v>0</v>
      </c>
      <c r="BE165" s="10">
        <f>'დაზუსტ. საკუთ.'!G165</f>
        <v>0</v>
      </c>
      <c r="BG165" s="10">
        <f t="shared" si="51"/>
        <v>0</v>
      </c>
      <c r="BH165" s="10">
        <f t="shared" si="51"/>
        <v>0</v>
      </c>
      <c r="BI165" s="10">
        <f t="shared" si="51"/>
        <v>0</v>
      </c>
      <c r="BJ165" s="10">
        <f t="shared" si="40"/>
        <v>0</v>
      </c>
      <c r="BK165" s="10">
        <f t="shared" si="37"/>
        <v>0</v>
      </c>
      <c r="BL165" s="10">
        <f t="shared" si="37"/>
        <v>0</v>
      </c>
      <c r="BM165" s="10">
        <f t="shared" si="37"/>
        <v>0</v>
      </c>
      <c r="BN165" s="10">
        <f t="shared" si="37"/>
        <v>0</v>
      </c>
      <c r="BO165" s="10">
        <f t="shared" si="53"/>
        <v>0</v>
      </c>
      <c r="BP165" s="10">
        <f t="shared" si="53"/>
        <v>0</v>
      </c>
      <c r="BR165" s="10">
        <f t="shared" si="52"/>
        <v>0</v>
      </c>
      <c r="BS165" s="10">
        <f>'დამტკ. ბიუჯ.'!H165</f>
        <v>0</v>
      </c>
      <c r="BT165" s="10">
        <f>'დამტკ. საკუთ.'!H165</f>
        <v>0</v>
      </c>
      <c r="BU165" s="10">
        <f>'ცვლილ. ბიუჯ.'!I165</f>
        <v>0</v>
      </c>
      <c r="BV165" s="10">
        <f>'ცვლილ. საკუთ.'!I165</f>
        <v>0</v>
      </c>
      <c r="BW165" s="10">
        <f>'მთავრ. ფონდი'!I165</f>
        <v>0</v>
      </c>
      <c r="BX165" s="10">
        <f>'პრეზ. ფონდი'!I165</f>
        <v>0</v>
      </c>
      <c r="BY165" s="10">
        <f>'დაზუსტ. ნაერთი'!H165</f>
        <v>0</v>
      </c>
      <c r="BZ165" s="10">
        <f>'დაზუსტ. ბიუჯ.'!H165</f>
        <v>0</v>
      </c>
      <c r="CA165" s="10">
        <f>'დაზუსტ. საკუთ.'!H165</f>
        <v>0</v>
      </c>
    </row>
    <row r="166" spans="1:79" x14ac:dyDescent="0.25">
      <c r="A166" t="str">
        <f t="shared" si="41"/>
        <v>a</v>
      </c>
      <c r="B166" s="8"/>
      <c r="C166" s="9" t="s">
        <v>16</v>
      </c>
      <c r="D166" s="10">
        <f t="shared" si="42"/>
        <v>8000</v>
      </c>
      <c r="E166" s="10">
        <f t="shared" si="43"/>
        <v>8000</v>
      </c>
      <c r="F166" s="10">
        <f t="shared" si="44"/>
        <v>0</v>
      </c>
      <c r="G166" s="10">
        <f t="shared" si="44"/>
        <v>0</v>
      </c>
      <c r="H166" s="10">
        <f t="shared" si="44"/>
        <v>0</v>
      </c>
      <c r="I166" s="10">
        <f t="shared" si="38"/>
        <v>0</v>
      </c>
      <c r="J166" s="10">
        <f t="shared" si="35"/>
        <v>0</v>
      </c>
      <c r="K166" s="10">
        <f t="shared" si="35"/>
        <v>8000</v>
      </c>
      <c r="L166" s="10">
        <f t="shared" si="35"/>
        <v>8000</v>
      </c>
      <c r="M166" s="10">
        <f t="shared" si="35"/>
        <v>0</v>
      </c>
      <c r="O166" s="10">
        <f t="shared" si="45"/>
        <v>3000</v>
      </c>
      <c r="P166" s="10">
        <f>'დამტკ. ბიუჯ.'!E166</f>
        <v>3000</v>
      </c>
      <c r="Q166" s="10">
        <f>'დამტკ. საკუთ.'!E166</f>
        <v>0</v>
      </c>
      <c r="R166" s="10">
        <f>'ცვლილ. ბიუჯ.'!F166</f>
        <v>0</v>
      </c>
      <c r="S166" s="10">
        <f>'ცვლილ. საკუთ.'!F166</f>
        <v>0</v>
      </c>
      <c r="T166" s="10">
        <f>'მთავრ. ფონდი'!F166</f>
        <v>0</v>
      </c>
      <c r="U166" s="10">
        <f>'პრეზ. ფონდი'!F166</f>
        <v>0</v>
      </c>
      <c r="V166" s="10">
        <f>'დაზუსტ. ნაერთი'!E166</f>
        <v>3000</v>
      </c>
      <c r="W166" s="10">
        <f>'დაზუსტ. ბიუჯ.'!E166</f>
        <v>3000</v>
      </c>
      <c r="X166" s="10">
        <f>'დაზუსტ. საკუთ.'!E166</f>
        <v>0</v>
      </c>
      <c r="Z166" s="10">
        <f t="shared" si="46"/>
        <v>2000</v>
      </c>
      <c r="AA166" s="10">
        <f>'დამტკ. ბიუჯ.'!F166</f>
        <v>2000</v>
      </c>
      <c r="AB166" s="10">
        <f>'დამტკ. საკუთ.'!F166</f>
        <v>0</v>
      </c>
      <c r="AC166" s="10">
        <f>'ცვლილ. ბიუჯ.'!G166</f>
        <v>0</v>
      </c>
      <c r="AD166" s="10">
        <f>'ცვლილ. საკუთ.'!G166</f>
        <v>0</v>
      </c>
      <c r="AE166" s="10">
        <f>'მთავრ. ფონდი'!G166</f>
        <v>0</v>
      </c>
      <c r="AF166" s="10">
        <f>'პრეზ. ფონდი'!G166</f>
        <v>0</v>
      </c>
      <c r="AG166" s="10">
        <f>'დაზუსტ. ნაერთი'!F166</f>
        <v>2000</v>
      </c>
      <c r="AH166" s="10">
        <f>'დაზუსტ. ბიუჯ.'!F166</f>
        <v>2000</v>
      </c>
      <c r="AI166" s="10">
        <f>'დაზუსტ. საკუთ.'!F166</f>
        <v>0</v>
      </c>
      <c r="AK166" s="10">
        <f t="shared" si="47"/>
        <v>5000</v>
      </c>
      <c r="AL166" s="10">
        <f t="shared" si="48"/>
        <v>5000</v>
      </c>
      <c r="AM166" s="10">
        <f t="shared" si="49"/>
        <v>0</v>
      </c>
      <c r="AN166" s="10">
        <f t="shared" si="49"/>
        <v>0</v>
      </c>
      <c r="AO166" s="10">
        <f t="shared" si="49"/>
        <v>0</v>
      </c>
      <c r="AP166" s="10">
        <f t="shared" si="39"/>
        <v>0</v>
      </c>
      <c r="AQ166" s="10">
        <f t="shared" si="36"/>
        <v>0</v>
      </c>
      <c r="AR166" s="10">
        <f t="shared" si="36"/>
        <v>5000</v>
      </c>
      <c r="AS166" s="10">
        <f t="shared" si="36"/>
        <v>5000</v>
      </c>
      <c r="AT166" s="10">
        <f t="shared" si="36"/>
        <v>0</v>
      </c>
      <c r="AV166" s="10">
        <f t="shared" si="50"/>
        <v>2000</v>
      </c>
      <c r="AW166" s="10">
        <f>'დამტკ. ბიუჯ.'!G166</f>
        <v>2000</v>
      </c>
      <c r="AX166" s="10">
        <f>'დამტკ. საკუთ.'!G166</f>
        <v>0</v>
      </c>
      <c r="AY166" s="10">
        <f>'ცვლილ. ბიუჯ.'!H166</f>
        <v>0</v>
      </c>
      <c r="AZ166" s="10">
        <f>'ცვლილ. საკუთ.'!H166</f>
        <v>0</v>
      </c>
      <c r="BA166" s="10">
        <f>'მთავრ. ფონდი'!H166</f>
        <v>0</v>
      </c>
      <c r="BB166" s="10">
        <f>'პრეზ. ფონდი'!H166</f>
        <v>0</v>
      </c>
      <c r="BC166" s="10">
        <f>'დაზუსტ. ნაერთი'!G166</f>
        <v>2000</v>
      </c>
      <c r="BD166" s="10">
        <f>'დაზუსტ. ბიუჯ.'!G166</f>
        <v>2000</v>
      </c>
      <c r="BE166" s="10">
        <f>'დაზუსტ. საკუთ.'!G166</f>
        <v>0</v>
      </c>
      <c r="BG166" s="10">
        <f t="shared" si="51"/>
        <v>7000</v>
      </c>
      <c r="BH166" s="10">
        <f t="shared" si="51"/>
        <v>7000</v>
      </c>
      <c r="BI166" s="10">
        <f t="shared" si="51"/>
        <v>0</v>
      </c>
      <c r="BJ166" s="10">
        <f t="shared" si="40"/>
        <v>0</v>
      </c>
      <c r="BK166" s="10">
        <f t="shared" si="37"/>
        <v>0</v>
      </c>
      <c r="BL166" s="10">
        <f t="shared" si="37"/>
        <v>0</v>
      </c>
      <c r="BM166" s="10">
        <f t="shared" si="37"/>
        <v>0</v>
      </c>
      <c r="BN166" s="10">
        <f t="shared" si="37"/>
        <v>7000</v>
      </c>
      <c r="BO166" s="10">
        <f t="shared" si="53"/>
        <v>7000</v>
      </c>
      <c r="BP166" s="10">
        <f t="shared" si="53"/>
        <v>0</v>
      </c>
      <c r="BR166" s="10">
        <f t="shared" si="52"/>
        <v>1000</v>
      </c>
      <c r="BS166" s="10">
        <f>'დამტკ. ბიუჯ.'!H166</f>
        <v>1000</v>
      </c>
      <c r="BT166" s="10">
        <f>'დამტკ. საკუთ.'!H166</f>
        <v>0</v>
      </c>
      <c r="BU166" s="10">
        <f>'ცვლილ. ბიუჯ.'!I166</f>
        <v>0</v>
      </c>
      <c r="BV166" s="10">
        <f>'ცვლილ. საკუთ.'!I166</f>
        <v>0</v>
      </c>
      <c r="BW166" s="10">
        <f>'მთავრ. ფონდი'!I166</f>
        <v>0</v>
      </c>
      <c r="BX166" s="10">
        <f>'პრეზ. ფონდი'!I166</f>
        <v>0</v>
      </c>
      <c r="BY166" s="10">
        <f>'დაზუსტ. ნაერთი'!H166</f>
        <v>1000</v>
      </c>
      <c r="BZ166" s="10">
        <f>'დაზუსტ. ბიუჯ.'!H166</f>
        <v>1000</v>
      </c>
      <c r="CA166" s="10">
        <f>'დაზუსტ. საკუთ.'!H166</f>
        <v>0</v>
      </c>
    </row>
    <row r="167" spans="1:79" x14ac:dyDescent="0.25">
      <c r="A167" t="str">
        <f t="shared" si="41"/>
        <v>a</v>
      </c>
      <c r="B167" s="8"/>
      <c r="C167" s="9" t="s">
        <v>17</v>
      </c>
      <c r="D167" s="10">
        <f t="shared" si="42"/>
        <v>1000</v>
      </c>
      <c r="E167" s="10">
        <f t="shared" si="43"/>
        <v>1000</v>
      </c>
      <c r="F167" s="10">
        <f t="shared" si="44"/>
        <v>0</v>
      </c>
      <c r="G167" s="10">
        <f t="shared" si="44"/>
        <v>0</v>
      </c>
      <c r="H167" s="10">
        <f t="shared" si="44"/>
        <v>0</v>
      </c>
      <c r="I167" s="10">
        <f t="shared" si="38"/>
        <v>0</v>
      </c>
      <c r="J167" s="10">
        <f t="shared" si="35"/>
        <v>0</v>
      </c>
      <c r="K167" s="10">
        <f t="shared" si="35"/>
        <v>1000</v>
      </c>
      <c r="L167" s="10">
        <f t="shared" si="35"/>
        <v>1000</v>
      </c>
      <c r="M167" s="10">
        <f t="shared" si="35"/>
        <v>0</v>
      </c>
      <c r="O167" s="10">
        <f t="shared" si="45"/>
        <v>300</v>
      </c>
      <c r="P167" s="10">
        <f>'დამტკ. ბიუჯ.'!E167</f>
        <v>300</v>
      </c>
      <c r="Q167" s="10">
        <f>'დამტკ. საკუთ.'!E167</f>
        <v>0</v>
      </c>
      <c r="R167" s="10">
        <f>'ცვლილ. ბიუჯ.'!F167</f>
        <v>0</v>
      </c>
      <c r="S167" s="10">
        <f>'ცვლილ. საკუთ.'!F167</f>
        <v>0</v>
      </c>
      <c r="T167" s="10">
        <f>'მთავრ. ფონდი'!F167</f>
        <v>0</v>
      </c>
      <c r="U167" s="10">
        <f>'პრეზ. ფონდი'!F167</f>
        <v>0</v>
      </c>
      <c r="V167" s="10">
        <f>'დაზუსტ. ნაერთი'!E167</f>
        <v>300</v>
      </c>
      <c r="W167" s="10">
        <f>'დაზუსტ. ბიუჯ.'!E167</f>
        <v>300</v>
      </c>
      <c r="X167" s="10">
        <f>'დაზუსტ. საკუთ.'!E167</f>
        <v>0</v>
      </c>
      <c r="Z167" s="10">
        <f t="shared" si="46"/>
        <v>300</v>
      </c>
      <c r="AA167" s="10">
        <f>'დამტკ. ბიუჯ.'!F167</f>
        <v>300</v>
      </c>
      <c r="AB167" s="10">
        <f>'დამტკ. საკუთ.'!F167</f>
        <v>0</v>
      </c>
      <c r="AC167" s="10">
        <f>'ცვლილ. ბიუჯ.'!G167</f>
        <v>0</v>
      </c>
      <c r="AD167" s="10">
        <f>'ცვლილ. საკუთ.'!G167</f>
        <v>0</v>
      </c>
      <c r="AE167" s="10">
        <f>'მთავრ. ფონდი'!G167</f>
        <v>0</v>
      </c>
      <c r="AF167" s="10">
        <f>'პრეზ. ფონდი'!G167</f>
        <v>0</v>
      </c>
      <c r="AG167" s="10">
        <f>'დაზუსტ. ნაერთი'!F167</f>
        <v>300</v>
      </c>
      <c r="AH167" s="10">
        <f>'დაზუსტ. ბიუჯ.'!F167</f>
        <v>300</v>
      </c>
      <c r="AI167" s="10">
        <f>'დაზუსტ. საკუთ.'!F167</f>
        <v>0</v>
      </c>
      <c r="AK167" s="10">
        <f t="shared" si="47"/>
        <v>600</v>
      </c>
      <c r="AL167" s="10">
        <f t="shared" si="48"/>
        <v>600</v>
      </c>
      <c r="AM167" s="10">
        <f t="shared" si="49"/>
        <v>0</v>
      </c>
      <c r="AN167" s="10">
        <f t="shared" si="49"/>
        <v>0</v>
      </c>
      <c r="AO167" s="10">
        <f t="shared" si="49"/>
        <v>0</v>
      </c>
      <c r="AP167" s="10">
        <f t="shared" si="39"/>
        <v>0</v>
      </c>
      <c r="AQ167" s="10">
        <f t="shared" si="36"/>
        <v>0</v>
      </c>
      <c r="AR167" s="10">
        <f t="shared" si="36"/>
        <v>600</v>
      </c>
      <c r="AS167" s="10">
        <f t="shared" si="36"/>
        <v>600</v>
      </c>
      <c r="AT167" s="10">
        <f t="shared" si="36"/>
        <v>0</v>
      </c>
      <c r="AV167" s="10">
        <f t="shared" si="50"/>
        <v>200</v>
      </c>
      <c r="AW167" s="10">
        <f>'დამტკ. ბიუჯ.'!G167</f>
        <v>200</v>
      </c>
      <c r="AX167" s="10">
        <f>'დამტკ. საკუთ.'!G167</f>
        <v>0</v>
      </c>
      <c r="AY167" s="10">
        <f>'ცვლილ. ბიუჯ.'!H167</f>
        <v>0</v>
      </c>
      <c r="AZ167" s="10">
        <f>'ცვლილ. საკუთ.'!H167</f>
        <v>0</v>
      </c>
      <c r="BA167" s="10">
        <f>'მთავრ. ფონდი'!H167</f>
        <v>0</v>
      </c>
      <c r="BB167" s="10">
        <f>'პრეზ. ფონდი'!H167</f>
        <v>0</v>
      </c>
      <c r="BC167" s="10">
        <f>'დაზუსტ. ნაერთი'!G167</f>
        <v>200</v>
      </c>
      <c r="BD167" s="10">
        <f>'დაზუსტ. ბიუჯ.'!G167</f>
        <v>200</v>
      </c>
      <c r="BE167" s="10">
        <f>'დაზუსტ. საკუთ.'!G167</f>
        <v>0</v>
      </c>
      <c r="BG167" s="10">
        <f t="shared" si="51"/>
        <v>800</v>
      </c>
      <c r="BH167" s="10">
        <f t="shared" si="51"/>
        <v>800</v>
      </c>
      <c r="BI167" s="10">
        <f t="shared" si="51"/>
        <v>0</v>
      </c>
      <c r="BJ167" s="10">
        <f t="shared" si="40"/>
        <v>0</v>
      </c>
      <c r="BK167" s="10">
        <f t="shared" si="37"/>
        <v>0</v>
      </c>
      <c r="BL167" s="10">
        <f t="shared" si="37"/>
        <v>0</v>
      </c>
      <c r="BM167" s="10">
        <f t="shared" si="37"/>
        <v>0</v>
      </c>
      <c r="BN167" s="10">
        <f t="shared" si="37"/>
        <v>800</v>
      </c>
      <c r="BO167" s="10">
        <f t="shared" si="53"/>
        <v>800</v>
      </c>
      <c r="BP167" s="10">
        <f t="shared" si="53"/>
        <v>0</v>
      </c>
      <c r="BR167" s="10">
        <f t="shared" si="52"/>
        <v>200</v>
      </c>
      <c r="BS167" s="10">
        <f>'დამტკ. ბიუჯ.'!H167</f>
        <v>200</v>
      </c>
      <c r="BT167" s="10">
        <f>'დამტკ. საკუთ.'!H167</f>
        <v>0</v>
      </c>
      <c r="BU167" s="10">
        <f>'ცვლილ. ბიუჯ.'!I167</f>
        <v>0</v>
      </c>
      <c r="BV167" s="10">
        <f>'ცვლილ. საკუთ.'!I167</f>
        <v>0</v>
      </c>
      <c r="BW167" s="10">
        <f>'მთავრ. ფონდი'!I167</f>
        <v>0</v>
      </c>
      <c r="BX167" s="10">
        <f>'პრეზ. ფონდი'!I167</f>
        <v>0</v>
      </c>
      <c r="BY167" s="10">
        <f>'დაზუსტ. ნაერთი'!H167</f>
        <v>200</v>
      </c>
      <c r="BZ167" s="10">
        <f>'დაზუსტ. ბიუჯ.'!H167</f>
        <v>200</v>
      </c>
      <c r="CA167" s="10">
        <f>'დაზუსტ. საკუთ.'!H167</f>
        <v>0</v>
      </c>
    </row>
    <row r="168" spans="1:79" x14ac:dyDescent="0.25">
      <c r="A168" t="str">
        <f t="shared" si="41"/>
        <v>b</v>
      </c>
      <c r="B168" s="5"/>
      <c r="C168" s="6" t="s">
        <v>18</v>
      </c>
      <c r="D168" s="7">
        <f t="shared" si="42"/>
        <v>0</v>
      </c>
      <c r="E168" s="7">
        <f t="shared" si="43"/>
        <v>0</v>
      </c>
      <c r="F168" s="7">
        <f t="shared" si="44"/>
        <v>0</v>
      </c>
      <c r="G168" s="7">
        <f t="shared" si="44"/>
        <v>0</v>
      </c>
      <c r="H168" s="7">
        <f t="shared" si="44"/>
        <v>0</v>
      </c>
      <c r="I168" s="7">
        <f t="shared" si="38"/>
        <v>0</v>
      </c>
      <c r="J168" s="7">
        <f t="shared" si="35"/>
        <v>0</v>
      </c>
      <c r="K168" s="7">
        <f t="shared" si="35"/>
        <v>0</v>
      </c>
      <c r="L168" s="7">
        <f t="shared" si="35"/>
        <v>0</v>
      </c>
      <c r="M168" s="7">
        <f t="shared" si="35"/>
        <v>0</v>
      </c>
      <c r="O168" s="7">
        <f t="shared" si="45"/>
        <v>0</v>
      </c>
      <c r="P168" s="7">
        <f>'დამტკ. ბიუჯ.'!E168</f>
        <v>0</v>
      </c>
      <c r="Q168" s="7">
        <f>'დამტკ. საკუთ.'!E168</f>
        <v>0</v>
      </c>
      <c r="R168" s="7">
        <f>'ცვლილ. ბიუჯ.'!F168</f>
        <v>0</v>
      </c>
      <c r="S168" s="7">
        <f>'ცვლილ. საკუთ.'!F168</f>
        <v>0</v>
      </c>
      <c r="T168" s="7">
        <f>'მთავრ. ფონდი'!F168</f>
        <v>0</v>
      </c>
      <c r="U168" s="7">
        <f>'პრეზ. ფონდი'!F168</f>
        <v>0</v>
      </c>
      <c r="V168" s="7">
        <f>'დაზუსტ. ნაერთი'!E168</f>
        <v>0</v>
      </c>
      <c r="W168" s="7">
        <f>'დაზუსტ. ბიუჯ.'!E168</f>
        <v>0</v>
      </c>
      <c r="X168" s="7">
        <f>'დაზუსტ. საკუთ.'!E168</f>
        <v>0</v>
      </c>
      <c r="Z168" s="7">
        <f t="shared" si="46"/>
        <v>0</v>
      </c>
      <c r="AA168" s="7">
        <f>'დამტკ. ბიუჯ.'!F168</f>
        <v>0</v>
      </c>
      <c r="AB168" s="7">
        <f>'დამტკ. საკუთ.'!F168</f>
        <v>0</v>
      </c>
      <c r="AC168" s="7">
        <f>'ცვლილ. ბიუჯ.'!G168</f>
        <v>0</v>
      </c>
      <c r="AD168" s="7">
        <f>'ცვლილ. საკუთ.'!G168</f>
        <v>0</v>
      </c>
      <c r="AE168" s="7">
        <f>'მთავრ. ფონდი'!G168</f>
        <v>0</v>
      </c>
      <c r="AF168" s="7">
        <f>'პრეზ. ფონდი'!G168</f>
        <v>0</v>
      </c>
      <c r="AG168" s="7">
        <f>'დაზუსტ. ნაერთი'!F168</f>
        <v>0</v>
      </c>
      <c r="AH168" s="7">
        <f>'დაზუსტ. ბიუჯ.'!F168</f>
        <v>0</v>
      </c>
      <c r="AI168" s="7">
        <f>'დაზუსტ. საკუთ.'!F168</f>
        <v>0</v>
      </c>
      <c r="AK168" s="7">
        <f t="shared" si="47"/>
        <v>0</v>
      </c>
      <c r="AL168" s="7">
        <f t="shared" si="48"/>
        <v>0</v>
      </c>
      <c r="AM168" s="7">
        <f t="shared" si="49"/>
        <v>0</v>
      </c>
      <c r="AN168" s="7">
        <f t="shared" si="49"/>
        <v>0</v>
      </c>
      <c r="AO168" s="7">
        <f t="shared" si="49"/>
        <v>0</v>
      </c>
      <c r="AP168" s="7">
        <f t="shared" si="39"/>
        <v>0</v>
      </c>
      <c r="AQ168" s="7">
        <f t="shared" si="36"/>
        <v>0</v>
      </c>
      <c r="AR168" s="7">
        <f t="shared" si="36"/>
        <v>0</v>
      </c>
      <c r="AS168" s="7">
        <f t="shared" si="36"/>
        <v>0</v>
      </c>
      <c r="AT168" s="7">
        <f t="shared" si="36"/>
        <v>0</v>
      </c>
      <c r="AV168" s="7">
        <f t="shared" si="50"/>
        <v>0</v>
      </c>
      <c r="AW168" s="7">
        <f>'დამტკ. ბიუჯ.'!G168</f>
        <v>0</v>
      </c>
      <c r="AX168" s="7">
        <f>'დამტკ. საკუთ.'!G168</f>
        <v>0</v>
      </c>
      <c r="AY168" s="7">
        <f>'ცვლილ. ბიუჯ.'!H168</f>
        <v>0</v>
      </c>
      <c r="AZ168" s="7">
        <f>'ცვლილ. საკუთ.'!H168</f>
        <v>0</v>
      </c>
      <c r="BA168" s="7">
        <f>'მთავრ. ფონდი'!H168</f>
        <v>0</v>
      </c>
      <c r="BB168" s="7">
        <f>'პრეზ. ფონდი'!H168</f>
        <v>0</v>
      </c>
      <c r="BC168" s="7">
        <f>'დაზუსტ. ნაერთი'!G168</f>
        <v>0</v>
      </c>
      <c r="BD168" s="7">
        <f>'დაზუსტ. ბიუჯ.'!G168</f>
        <v>0</v>
      </c>
      <c r="BE168" s="7">
        <f>'დაზუსტ. საკუთ.'!G168</f>
        <v>0</v>
      </c>
      <c r="BG168" s="7">
        <f t="shared" si="51"/>
        <v>0</v>
      </c>
      <c r="BH168" s="7">
        <f t="shared" si="51"/>
        <v>0</v>
      </c>
      <c r="BI168" s="7">
        <f t="shared" si="51"/>
        <v>0</v>
      </c>
      <c r="BJ168" s="7">
        <f t="shared" si="40"/>
        <v>0</v>
      </c>
      <c r="BK168" s="7">
        <f t="shared" si="37"/>
        <v>0</v>
      </c>
      <c r="BL168" s="7">
        <f t="shared" si="37"/>
        <v>0</v>
      </c>
      <c r="BM168" s="7">
        <f t="shared" si="37"/>
        <v>0</v>
      </c>
      <c r="BN168" s="7">
        <f t="shared" si="37"/>
        <v>0</v>
      </c>
      <c r="BO168" s="7">
        <f t="shared" si="53"/>
        <v>0</v>
      </c>
      <c r="BP168" s="7">
        <f t="shared" si="53"/>
        <v>0</v>
      </c>
      <c r="BR168" s="7">
        <f t="shared" si="52"/>
        <v>0</v>
      </c>
      <c r="BS168" s="7">
        <f>'დამტკ. ბიუჯ.'!H168</f>
        <v>0</v>
      </c>
      <c r="BT168" s="7">
        <f>'დამტკ. საკუთ.'!H168</f>
        <v>0</v>
      </c>
      <c r="BU168" s="7">
        <f>'ცვლილ. ბიუჯ.'!I168</f>
        <v>0</v>
      </c>
      <c r="BV168" s="7">
        <f>'ცვლილ. საკუთ.'!I168</f>
        <v>0</v>
      </c>
      <c r="BW168" s="7">
        <f>'მთავრ. ფონდი'!I168</f>
        <v>0</v>
      </c>
      <c r="BX168" s="7">
        <f>'პრეზ. ფონდი'!I168</f>
        <v>0</v>
      </c>
      <c r="BY168" s="7">
        <f>'დაზუსტ. ნაერთი'!H168</f>
        <v>0</v>
      </c>
      <c r="BZ168" s="7">
        <f>'დაზუსტ. ბიუჯ.'!H168</f>
        <v>0</v>
      </c>
      <c r="CA168" s="7">
        <f>'დაზუსტ. საკუთ.'!H168</f>
        <v>0</v>
      </c>
    </row>
    <row r="169" spans="1:79" x14ac:dyDescent="0.25">
      <c r="A169" t="str">
        <f t="shared" si="41"/>
        <v>b</v>
      </c>
      <c r="B169" s="5"/>
      <c r="C169" s="6" t="s">
        <v>19</v>
      </c>
      <c r="D169" s="7">
        <f t="shared" si="42"/>
        <v>0</v>
      </c>
      <c r="E169" s="7">
        <f t="shared" si="43"/>
        <v>0</v>
      </c>
      <c r="F169" s="7">
        <f t="shared" si="44"/>
        <v>0</v>
      </c>
      <c r="G169" s="7">
        <f t="shared" si="44"/>
        <v>0</v>
      </c>
      <c r="H169" s="7">
        <f t="shared" si="44"/>
        <v>0</v>
      </c>
      <c r="I169" s="7">
        <f t="shared" si="38"/>
        <v>0</v>
      </c>
      <c r="J169" s="7">
        <f t="shared" si="35"/>
        <v>0</v>
      </c>
      <c r="K169" s="7">
        <f t="shared" si="35"/>
        <v>0</v>
      </c>
      <c r="L169" s="7">
        <f t="shared" si="35"/>
        <v>0</v>
      </c>
      <c r="M169" s="7">
        <f t="shared" si="35"/>
        <v>0</v>
      </c>
      <c r="O169" s="7">
        <f t="shared" si="45"/>
        <v>0</v>
      </c>
      <c r="P169" s="7">
        <f>'დამტკ. ბიუჯ.'!E169</f>
        <v>0</v>
      </c>
      <c r="Q169" s="7">
        <f>'დამტკ. საკუთ.'!E169</f>
        <v>0</v>
      </c>
      <c r="R169" s="7">
        <f>'ცვლილ. ბიუჯ.'!F169</f>
        <v>0</v>
      </c>
      <c r="S169" s="7">
        <f>'ცვლილ. საკუთ.'!F169</f>
        <v>0</v>
      </c>
      <c r="T169" s="7">
        <f>'მთავრ. ფონდი'!F169</f>
        <v>0</v>
      </c>
      <c r="U169" s="7">
        <f>'პრეზ. ფონდი'!F169</f>
        <v>0</v>
      </c>
      <c r="V169" s="7">
        <f>'დაზუსტ. ნაერთი'!E169</f>
        <v>0</v>
      </c>
      <c r="W169" s="7">
        <f>'დაზუსტ. ბიუჯ.'!E169</f>
        <v>0</v>
      </c>
      <c r="X169" s="7">
        <f>'დაზუსტ. საკუთ.'!E169</f>
        <v>0</v>
      </c>
      <c r="Z169" s="7">
        <f t="shared" si="46"/>
        <v>0</v>
      </c>
      <c r="AA169" s="7">
        <f>'დამტკ. ბიუჯ.'!F169</f>
        <v>0</v>
      </c>
      <c r="AB169" s="7">
        <f>'დამტკ. საკუთ.'!F169</f>
        <v>0</v>
      </c>
      <c r="AC169" s="7">
        <f>'ცვლილ. ბიუჯ.'!G169</f>
        <v>0</v>
      </c>
      <c r="AD169" s="7">
        <f>'ცვლილ. საკუთ.'!G169</f>
        <v>0</v>
      </c>
      <c r="AE169" s="7">
        <f>'მთავრ. ფონდი'!G169</f>
        <v>0</v>
      </c>
      <c r="AF169" s="7">
        <f>'პრეზ. ფონდი'!G169</f>
        <v>0</v>
      </c>
      <c r="AG169" s="7">
        <f>'დაზუსტ. ნაერთი'!F169</f>
        <v>0</v>
      </c>
      <c r="AH169" s="7">
        <f>'დაზუსტ. ბიუჯ.'!F169</f>
        <v>0</v>
      </c>
      <c r="AI169" s="7">
        <f>'დაზუსტ. საკუთ.'!F169</f>
        <v>0</v>
      </c>
      <c r="AK169" s="7">
        <f t="shared" si="47"/>
        <v>0</v>
      </c>
      <c r="AL169" s="7">
        <f t="shared" si="48"/>
        <v>0</v>
      </c>
      <c r="AM169" s="7">
        <f t="shared" si="49"/>
        <v>0</v>
      </c>
      <c r="AN169" s="7">
        <f t="shared" si="49"/>
        <v>0</v>
      </c>
      <c r="AO169" s="7">
        <f t="shared" si="49"/>
        <v>0</v>
      </c>
      <c r="AP169" s="7">
        <f t="shared" si="39"/>
        <v>0</v>
      </c>
      <c r="AQ169" s="7">
        <f t="shared" si="36"/>
        <v>0</v>
      </c>
      <c r="AR169" s="7">
        <f t="shared" si="36"/>
        <v>0</v>
      </c>
      <c r="AS169" s="7">
        <f t="shared" si="36"/>
        <v>0</v>
      </c>
      <c r="AT169" s="7">
        <f t="shared" si="36"/>
        <v>0</v>
      </c>
      <c r="AV169" s="7">
        <f t="shared" si="50"/>
        <v>0</v>
      </c>
      <c r="AW169" s="7">
        <f>'დამტკ. ბიუჯ.'!G169</f>
        <v>0</v>
      </c>
      <c r="AX169" s="7">
        <f>'დამტკ. საკუთ.'!G169</f>
        <v>0</v>
      </c>
      <c r="AY169" s="7">
        <f>'ცვლილ. ბიუჯ.'!H169</f>
        <v>0</v>
      </c>
      <c r="AZ169" s="7">
        <f>'ცვლილ. საკუთ.'!H169</f>
        <v>0</v>
      </c>
      <c r="BA169" s="7">
        <f>'მთავრ. ფონდი'!H169</f>
        <v>0</v>
      </c>
      <c r="BB169" s="7">
        <f>'პრეზ. ფონდი'!H169</f>
        <v>0</v>
      </c>
      <c r="BC169" s="7">
        <f>'დაზუსტ. ნაერთი'!G169</f>
        <v>0</v>
      </c>
      <c r="BD169" s="7">
        <f>'დაზუსტ. ბიუჯ.'!G169</f>
        <v>0</v>
      </c>
      <c r="BE169" s="7">
        <f>'დაზუსტ. საკუთ.'!G169</f>
        <v>0</v>
      </c>
      <c r="BG169" s="7">
        <f t="shared" si="51"/>
        <v>0</v>
      </c>
      <c r="BH169" s="7">
        <f t="shared" si="51"/>
        <v>0</v>
      </c>
      <c r="BI169" s="7">
        <f t="shared" si="51"/>
        <v>0</v>
      </c>
      <c r="BJ169" s="7">
        <f t="shared" si="40"/>
        <v>0</v>
      </c>
      <c r="BK169" s="7">
        <f t="shared" si="37"/>
        <v>0</v>
      </c>
      <c r="BL169" s="7">
        <f t="shared" si="37"/>
        <v>0</v>
      </c>
      <c r="BM169" s="7">
        <f t="shared" si="37"/>
        <v>0</v>
      </c>
      <c r="BN169" s="7">
        <f t="shared" si="37"/>
        <v>0</v>
      </c>
      <c r="BO169" s="7">
        <f t="shared" si="53"/>
        <v>0</v>
      </c>
      <c r="BP169" s="7">
        <f t="shared" si="53"/>
        <v>0</v>
      </c>
      <c r="BR169" s="7">
        <f t="shared" si="52"/>
        <v>0</v>
      </c>
      <c r="BS169" s="7">
        <f>'დამტკ. ბიუჯ.'!H169</f>
        <v>0</v>
      </c>
      <c r="BT169" s="7">
        <f>'დამტკ. საკუთ.'!H169</f>
        <v>0</v>
      </c>
      <c r="BU169" s="7">
        <f>'ცვლილ. ბიუჯ.'!I169</f>
        <v>0</v>
      </c>
      <c r="BV169" s="7">
        <f>'ცვლილ. საკუთ.'!I169</f>
        <v>0</v>
      </c>
      <c r="BW169" s="7">
        <f>'მთავრ. ფონდი'!I169</f>
        <v>0</v>
      </c>
      <c r="BX169" s="7">
        <f>'პრეზ. ფონდი'!I169</f>
        <v>0</v>
      </c>
      <c r="BY169" s="7">
        <f>'დაზუსტ. ნაერთი'!H169</f>
        <v>0</v>
      </c>
      <c r="BZ169" s="7">
        <f>'დაზუსტ. ბიუჯ.'!H169</f>
        <v>0</v>
      </c>
      <c r="CA169" s="7">
        <f>'დაზუსტ. საკუთ.'!H169</f>
        <v>0</v>
      </c>
    </row>
    <row r="170" spans="1:79" ht="15.75" thickBot="1" x14ac:dyDescent="0.3">
      <c r="A170" t="str">
        <f t="shared" si="41"/>
        <v>b</v>
      </c>
      <c r="B170" s="11"/>
      <c r="C170" s="12" t="s">
        <v>20</v>
      </c>
      <c r="D170" s="13">
        <f t="shared" si="42"/>
        <v>0</v>
      </c>
      <c r="E170" s="13">
        <f t="shared" si="43"/>
        <v>0</v>
      </c>
      <c r="F170" s="13">
        <f t="shared" si="44"/>
        <v>0</v>
      </c>
      <c r="G170" s="13">
        <f t="shared" si="44"/>
        <v>0</v>
      </c>
      <c r="H170" s="13">
        <f t="shared" si="44"/>
        <v>0</v>
      </c>
      <c r="I170" s="13">
        <f t="shared" si="38"/>
        <v>0</v>
      </c>
      <c r="J170" s="13">
        <f t="shared" si="35"/>
        <v>0</v>
      </c>
      <c r="K170" s="13">
        <f t="shared" si="35"/>
        <v>0</v>
      </c>
      <c r="L170" s="13">
        <f t="shared" si="35"/>
        <v>0</v>
      </c>
      <c r="M170" s="13">
        <f t="shared" si="35"/>
        <v>0</v>
      </c>
      <c r="O170" s="13">
        <f t="shared" si="45"/>
        <v>0</v>
      </c>
      <c r="P170" s="13">
        <f>'დამტკ. ბიუჯ.'!E170</f>
        <v>0</v>
      </c>
      <c r="Q170" s="13">
        <f>'დამტკ. საკუთ.'!E170</f>
        <v>0</v>
      </c>
      <c r="R170" s="13">
        <f>'ცვლილ. ბიუჯ.'!F170</f>
        <v>0</v>
      </c>
      <c r="S170" s="13">
        <f>'ცვლილ. საკუთ.'!F170</f>
        <v>0</v>
      </c>
      <c r="T170" s="13">
        <f>'მთავრ. ფონდი'!F170</f>
        <v>0</v>
      </c>
      <c r="U170" s="13">
        <f>'პრეზ. ფონდი'!F170</f>
        <v>0</v>
      </c>
      <c r="V170" s="13">
        <f>'დაზუსტ. ნაერთი'!E170</f>
        <v>0</v>
      </c>
      <c r="W170" s="13">
        <f>'დაზუსტ. ბიუჯ.'!E170</f>
        <v>0</v>
      </c>
      <c r="X170" s="13">
        <f>'დაზუსტ. საკუთ.'!E170</f>
        <v>0</v>
      </c>
      <c r="Z170" s="13">
        <f t="shared" si="46"/>
        <v>0</v>
      </c>
      <c r="AA170" s="13">
        <f>'დამტკ. ბიუჯ.'!F170</f>
        <v>0</v>
      </c>
      <c r="AB170" s="13">
        <f>'დამტკ. საკუთ.'!F170</f>
        <v>0</v>
      </c>
      <c r="AC170" s="13">
        <f>'ცვლილ. ბიუჯ.'!G170</f>
        <v>0</v>
      </c>
      <c r="AD170" s="13">
        <f>'ცვლილ. საკუთ.'!G170</f>
        <v>0</v>
      </c>
      <c r="AE170" s="13">
        <f>'მთავრ. ფონდი'!G170</f>
        <v>0</v>
      </c>
      <c r="AF170" s="13">
        <f>'პრეზ. ფონდი'!G170</f>
        <v>0</v>
      </c>
      <c r="AG170" s="13">
        <f>'დაზუსტ. ნაერთი'!F170</f>
        <v>0</v>
      </c>
      <c r="AH170" s="13">
        <f>'დაზუსტ. ბიუჯ.'!F170</f>
        <v>0</v>
      </c>
      <c r="AI170" s="13">
        <f>'დაზუსტ. საკუთ.'!F170</f>
        <v>0</v>
      </c>
      <c r="AK170" s="13">
        <f t="shared" si="47"/>
        <v>0</v>
      </c>
      <c r="AL170" s="13">
        <f t="shared" si="48"/>
        <v>0</v>
      </c>
      <c r="AM170" s="13">
        <f t="shared" si="49"/>
        <v>0</v>
      </c>
      <c r="AN170" s="13">
        <f t="shared" si="49"/>
        <v>0</v>
      </c>
      <c r="AO170" s="13">
        <f t="shared" si="49"/>
        <v>0</v>
      </c>
      <c r="AP170" s="13">
        <f t="shared" si="39"/>
        <v>0</v>
      </c>
      <c r="AQ170" s="13">
        <f t="shared" si="36"/>
        <v>0</v>
      </c>
      <c r="AR170" s="13">
        <f t="shared" si="36"/>
        <v>0</v>
      </c>
      <c r="AS170" s="13">
        <f t="shared" si="36"/>
        <v>0</v>
      </c>
      <c r="AT170" s="13">
        <f t="shared" si="36"/>
        <v>0</v>
      </c>
      <c r="AV170" s="13">
        <f t="shared" si="50"/>
        <v>0</v>
      </c>
      <c r="AW170" s="13">
        <f>'დამტკ. ბიუჯ.'!G170</f>
        <v>0</v>
      </c>
      <c r="AX170" s="13">
        <f>'დამტკ. საკუთ.'!G170</f>
        <v>0</v>
      </c>
      <c r="AY170" s="13">
        <f>'ცვლილ. ბიუჯ.'!H170</f>
        <v>0</v>
      </c>
      <c r="AZ170" s="13">
        <f>'ცვლილ. საკუთ.'!H170</f>
        <v>0</v>
      </c>
      <c r="BA170" s="13">
        <f>'მთავრ. ფონდი'!H170</f>
        <v>0</v>
      </c>
      <c r="BB170" s="13">
        <f>'პრეზ. ფონდი'!H170</f>
        <v>0</v>
      </c>
      <c r="BC170" s="13">
        <f>'დაზუსტ. ნაერთი'!G170</f>
        <v>0</v>
      </c>
      <c r="BD170" s="13">
        <f>'დაზუსტ. ბიუჯ.'!G170</f>
        <v>0</v>
      </c>
      <c r="BE170" s="13">
        <f>'დაზუსტ. საკუთ.'!G170</f>
        <v>0</v>
      </c>
      <c r="BG170" s="13">
        <f t="shared" si="51"/>
        <v>0</v>
      </c>
      <c r="BH170" s="13">
        <f t="shared" si="51"/>
        <v>0</v>
      </c>
      <c r="BI170" s="13">
        <f t="shared" si="51"/>
        <v>0</v>
      </c>
      <c r="BJ170" s="13">
        <f t="shared" si="40"/>
        <v>0</v>
      </c>
      <c r="BK170" s="13">
        <f t="shared" si="37"/>
        <v>0</v>
      </c>
      <c r="BL170" s="13">
        <f t="shared" si="37"/>
        <v>0</v>
      </c>
      <c r="BM170" s="13">
        <f t="shared" si="37"/>
        <v>0</v>
      </c>
      <c r="BN170" s="13">
        <f t="shared" si="37"/>
        <v>0</v>
      </c>
      <c r="BO170" s="13">
        <f t="shared" si="53"/>
        <v>0</v>
      </c>
      <c r="BP170" s="13">
        <f t="shared" si="53"/>
        <v>0</v>
      </c>
      <c r="BR170" s="13">
        <f t="shared" si="52"/>
        <v>0</v>
      </c>
      <c r="BS170" s="13">
        <f>'დამტკ. ბიუჯ.'!H170</f>
        <v>0</v>
      </c>
      <c r="BT170" s="13">
        <f>'დამტკ. საკუთ.'!H170</f>
        <v>0</v>
      </c>
      <c r="BU170" s="13">
        <f>'ცვლილ. ბიუჯ.'!I170</f>
        <v>0</v>
      </c>
      <c r="BV170" s="13">
        <f>'ცვლილ. საკუთ.'!I170</f>
        <v>0</v>
      </c>
      <c r="BW170" s="13">
        <f>'მთავრ. ფონდი'!I170</f>
        <v>0</v>
      </c>
      <c r="BX170" s="13">
        <f>'პრეზ. ფონდი'!I170</f>
        <v>0</v>
      </c>
      <c r="BY170" s="13">
        <f>'დაზუსტ. ნაერთი'!H170</f>
        <v>0</v>
      </c>
      <c r="BZ170" s="13">
        <f>'დაზუსტ. ბიუჯ.'!H170</f>
        <v>0</v>
      </c>
      <c r="CA170" s="13">
        <f>'დაზუსტ. საკუთ.'!H170</f>
        <v>0</v>
      </c>
    </row>
    <row r="171" spans="1:79" ht="46.5" thickTop="1" thickBot="1" x14ac:dyDescent="0.3">
      <c r="A171" t="str">
        <f t="shared" si="41"/>
        <v>a</v>
      </c>
      <c r="B171" s="3" t="s">
        <v>46</v>
      </c>
      <c r="C171" s="14" t="s">
        <v>47</v>
      </c>
      <c r="D171" s="4">
        <f t="shared" si="42"/>
        <v>70000</v>
      </c>
      <c r="E171" s="4">
        <f t="shared" si="43"/>
        <v>70000</v>
      </c>
      <c r="F171" s="4">
        <f t="shared" si="44"/>
        <v>0</v>
      </c>
      <c r="G171" s="4">
        <f t="shared" si="44"/>
        <v>9000</v>
      </c>
      <c r="H171" s="4">
        <f t="shared" si="44"/>
        <v>0</v>
      </c>
      <c r="I171" s="4">
        <f t="shared" si="38"/>
        <v>0</v>
      </c>
      <c r="J171" s="4">
        <f t="shared" si="35"/>
        <v>0</v>
      </c>
      <c r="K171" s="4">
        <f t="shared" si="35"/>
        <v>79000</v>
      </c>
      <c r="L171" s="4">
        <f t="shared" si="35"/>
        <v>79000</v>
      </c>
      <c r="M171" s="4">
        <f t="shared" si="35"/>
        <v>0</v>
      </c>
      <c r="O171" s="4">
        <f t="shared" si="45"/>
        <v>19500</v>
      </c>
      <c r="P171" s="4">
        <f>'დამტკ. ბიუჯ.'!E171</f>
        <v>19500</v>
      </c>
      <c r="Q171" s="4">
        <f>'დამტკ. საკუთ.'!E171</f>
        <v>0</v>
      </c>
      <c r="R171" s="4">
        <f>'ცვლილ. ბიუჯ.'!F171</f>
        <v>6500</v>
      </c>
      <c r="S171" s="4">
        <f>'ცვლილ. საკუთ.'!F171</f>
        <v>0</v>
      </c>
      <c r="T171" s="4">
        <f>'მთავრ. ფონდი'!F171</f>
        <v>0</v>
      </c>
      <c r="U171" s="4">
        <f>'პრეზ. ფონდი'!F171</f>
        <v>0</v>
      </c>
      <c r="V171" s="4">
        <f>'დაზუსტ. ნაერთი'!E171</f>
        <v>26000</v>
      </c>
      <c r="W171" s="4">
        <f>'დაზუსტ. ბიუჯ.'!E171</f>
        <v>26000</v>
      </c>
      <c r="X171" s="4">
        <f>'დაზუსტ. საკუთ.'!E171</f>
        <v>0</v>
      </c>
      <c r="Z171" s="4">
        <f t="shared" si="46"/>
        <v>18000</v>
      </c>
      <c r="AA171" s="4">
        <f>'დამტკ. ბიუჯ.'!F171</f>
        <v>18000</v>
      </c>
      <c r="AB171" s="4">
        <f>'დამტკ. საკუთ.'!F171</f>
        <v>0</v>
      </c>
      <c r="AC171" s="4">
        <f>'ცვლილ. ბიუჯ.'!G171</f>
        <v>1500</v>
      </c>
      <c r="AD171" s="4">
        <f>'ცვლილ. საკუთ.'!G171</f>
        <v>0</v>
      </c>
      <c r="AE171" s="4">
        <f>'მთავრ. ფონდი'!G171</f>
        <v>0</v>
      </c>
      <c r="AF171" s="4">
        <f>'პრეზ. ფონდი'!G171</f>
        <v>0</v>
      </c>
      <c r="AG171" s="4">
        <f>'დაზუსტ. ნაერთი'!F171</f>
        <v>19500</v>
      </c>
      <c r="AH171" s="4">
        <f>'დაზუსტ. ბიუჯ.'!F171</f>
        <v>19500</v>
      </c>
      <c r="AI171" s="4">
        <f>'დაზუსტ. საკუთ.'!F171</f>
        <v>0</v>
      </c>
      <c r="AK171" s="4">
        <f t="shared" si="47"/>
        <v>37500</v>
      </c>
      <c r="AL171" s="4">
        <f t="shared" si="48"/>
        <v>37500</v>
      </c>
      <c r="AM171" s="4">
        <f t="shared" si="49"/>
        <v>0</v>
      </c>
      <c r="AN171" s="4">
        <f t="shared" si="49"/>
        <v>8000</v>
      </c>
      <c r="AO171" s="4">
        <f t="shared" si="49"/>
        <v>0</v>
      </c>
      <c r="AP171" s="4">
        <f t="shared" si="39"/>
        <v>0</v>
      </c>
      <c r="AQ171" s="4">
        <f t="shared" si="36"/>
        <v>0</v>
      </c>
      <c r="AR171" s="4">
        <f t="shared" si="36"/>
        <v>45500</v>
      </c>
      <c r="AS171" s="4">
        <f t="shared" si="36"/>
        <v>45500</v>
      </c>
      <c r="AT171" s="4">
        <f t="shared" si="36"/>
        <v>0</v>
      </c>
      <c r="AV171" s="4">
        <f t="shared" si="50"/>
        <v>18000</v>
      </c>
      <c r="AW171" s="4">
        <f>'დამტკ. ბიუჯ.'!G171</f>
        <v>18000</v>
      </c>
      <c r="AX171" s="4">
        <f>'დამტკ. საკუთ.'!G171</f>
        <v>0</v>
      </c>
      <c r="AY171" s="4">
        <f>'ცვლილ. ბიუჯ.'!H171</f>
        <v>550</v>
      </c>
      <c r="AZ171" s="4">
        <f>'ცვლილ. საკუთ.'!H171</f>
        <v>0</v>
      </c>
      <c r="BA171" s="4">
        <f>'მთავრ. ფონდი'!H171</f>
        <v>0</v>
      </c>
      <c r="BB171" s="4">
        <f>'პრეზ. ფონდი'!H171</f>
        <v>0</v>
      </c>
      <c r="BC171" s="4">
        <f>'დაზუსტ. ნაერთი'!G171</f>
        <v>18550</v>
      </c>
      <c r="BD171" s="4">
        <f>'დაზუსტ. ბიუჯ.'!G171</f>
        <v>18550</v>
      </c>
      <c r="BE171" s="4">
        <f>'დაზუსტ. საკუთ.'!G171</f>
        <v>0</v>
      </c>
      <c r="BG171" s="4">
        <f t="shared" si="51"/>
        <v>55500</v>
      </c>
      <c r="BH171" s="4">
        <f t="shared" si="51"/>
        <v>55500</v>
      </c>
      <c r="BI171" s="4">
        <f t="shared" si="51"/>
        <v>0</v>
      </c>
      <c r="BJ171" s="4">
        <f t="shared" si="40"/>
        <v>8550</v>
      </c>
      <c r="BK171" s="4">
        <f t="shared" si="37"/>
        <v>0</v>
      </c>
      <c r="BL171" s="4">
        <f t="shared" si="37"/>
        <v>0</v>
      </c>
      <c r="BM171" s="4">
        <f t="shared" si="37"/>
        <v>0</v>
      </c>
      <c r="BN171" s="4">
        <f t="shared" si="37"/>
        <v>64050</v>
      </c>
      <c r="BO171" s="4">
        <f t="shared" si="53"/>
        <v>64050</v>
      </c>
      <c r="BP171" s="4">
        <f t="shared" si="53"/>
        <v>0</v>
      </c>
      <c r="BR171" s="4">
        <f t="shared" si="52"/>
        <v>14500</v>
      </c>
      <c r="BS171" s="4">
        <f>'დამტკ. ბიუჯ.'!H171</f>
        <v>14500</v>
      </c>
      <c r="BT171" s="4">
        <f>'დამტკ. საკუთ.'!H171</f>
        <v>0</v>
      </c>
      <c r="BU171" s="4">
        <f>'ცვლილ. ბიუჯ.'!I171</f>
        <v>450</v>
      </c>
      <c r="BV171" s="4">
        <f>'ცვლილ. საკუთ.'!I171</f>
        <v>0</v>
      </c>
      <c r="BW171" s="4">
        <f>'მთავრ. ფონდი'!I171</f>
        <v>0</v>
      </c>
      <c r="BX171" s="4">
        <f>'პრეზ. ფონდი'!I171</f>
        <v>0</v>
      </c>
      <c r="BY171" s="4">
        <f>'დაზუსტ. ნაერთი'!H171</f>
        <v>14950</v>
      </c>
      <c r="BZ171" s="4">
        <f>'დაზუსტ. ბიუჯ.'!H171</f>
        <v>14950</v>
      </c>
      <c r="CA171" s="4">
        <f>'დაზუსტ. საკუთ.'!H171</f>
        <v>0</v>
      </c>
    </row>
    <row r="172" spans="1:79" ht="15.75" thickTop="1" x14ac:dyDescent="0.25">
      <c r="A172" t="str">
        <f t="shared" si="41"/>
        <v>a</v>
      </c>
      <c r="B172" s="5"/>
      <c r="C172" s="6" t="s">
        <v>10</v>
      </c>
      <c r="D172" s="7">
        <f t="shared" si="42"/>
        <v>70000</v>
      </c>
      <c r="E172" s="7">
        <f t="shared" si="43"/>
        <v>70000</v>
      </c>
      <c r="F172" s="7">
        <f t="shared" si="44"/>
        <v>0</v>
      </c>
      <c r="G172" s="7">
        <f t="shared" si="44"/>
        <v>9000</v>
      </c>
      <c r="H172" s="7">
        <f t="shared" si="44"/>
        <v>0</v>
      </c>
      <c r="I172" s="7">
        <f t="shared" si="38"/>
        <v>0</v>
      </c>
      <c r="J172" s="7">
        <f t="shared" si="35"/>
        <v>0</v>
      </c>
      <c r="K172" s="7">
        <f t="shared" si="35"/>
        <v>79000</v>
      </c>
      <c r="L172" s="7">
        <f t="shared" si="35"/>
        <v>79000</v>
      </c>
      <c r="M172" s="7">
        <f t="shared" si="35"/>
        <v>0</v>
      </c>
      <c r="O172" s="7">
        <f t="shared" si="45"/>
        <v>19500</v>
      </c>
      <c r="P172" s="7">
        <f>'დამტკ. ბიუჯ.'!E172</f>
        <v>19500</v>
      </c>
      <c r="Q172" s="7">
        <f>'დამტკ. საკუთ.'!E172</f>
        <v>0</v>
      </c>
      <c r="R172" s="7">
        <f>'ცვლილ. ბიუჯ.'!F172</f>
        <v>6500</v>
      </c>
      <c r="S172" s="7">
        <f>'ცვლილ. საკუთ.'!F172</f>
        <v>0</v>
      </c>
      <c r="T172" s="7">
        <f>'მთავრ. ფონდი'!F172</f>
        <v>0</v>
      </c>
      <c r="U172" s="7">
        <f>'პრეზ. ფონდი'!F172</f>
        <v>0</v>
      </c>
      <c r="V172" s="7">
        <f>'დაზუსტ. ნაერთი'!E172</f>
        <v>26000</v>
      </c>
      <c r="W172" s="7">
        <f>'დაზუსტ. ბიუჯ.'!E172</f>
        <v>26000</v>
      </c>
      <c r="X172" s="7">
        <f>'დაზუსტ. საკუთ.'!E172</f>
        <v>0</v>
      </c>
      <c r="Z172" s="7">
        <f t="shared" si="46"/>
        <v>18000</v>
      </c>
      <c r="AA172" s="7">
        <f>'დამტკ. ბიუჯ.'!F172</f>
        <v>18000</v>
      </c>
      <c r="AB172" s="7">
        <f>'დამტკ. საკუთ.'!F172</f>
        <v>0</v>
      </c>
      <c r="AC172" s="7">
        <f>'ცვლილ. ბიუჯ.'!G172</f>
        <v>1500</v>
      </c>
      <c r="AD172" s="7">
        <f>'ცვლილ. საკუთ.'!G172</f>
        <v>0</v>
      </c>
      <c r="AE172" s="7">
        <f>'მთავრ. ფონდი'!G172</f>
        <v>0</v>
      </c>
      <c r="AF172" s="7">
        <f>'პრეზ. ფონდი'!G172</f>
        <v>0</v>
      </c>
      <c r="AG172" s="7">
        <f>'დაზუსტ. ნაერთი'!F172</f>
        <v>19500</v>
      </c>
      <c r="AH172" s="7">
        <f>'დაზუსტ. ბიუჯ.'!F172</f>
        <v>19500</v>
      </c>
      <c r="AI172" s="7">
        <f>'დაზუსტ. საკუთ.'!F172</f>
        <v>0</v>
      </c>
      <c r="AK172" s="7">
        <f t="shared" si="47"/>
        <v>37500</v>
      </c>
      <c r="AL172" s="7">
        <f t="shared" si="48"/>
        <v>37500</v>
      </c>
      <c r="AM172" s="7">
        <f t="shared" si="49"/>
        <v>0</v>
      </c>
      <c r="AN172" s="7">
        <f t="shared" si="49"/>
        <v>8000</v>
      </c>
      <c r="AO172" s="7">
        <f t="shared" si="49"/>
        <v>0</v>
      </c>
      <c r="AP172" s="7">
        <f t="shared" si="39"/>
        <v>0</v>
      </c>
      <c r="AQ172" s="7">
        <f t="shared" si="36"/>
        <v>0</v>
      </c>
      <c r="AR172" s="7">
        <f t="shared" si="36"/>
        <v>45500</v>
      </c>
      <c r="AS172" s="7">
        <f t="shared" si="36"/>
        <v>45500</v>
      </c>
      <c r="AT172" s="7">
        <f t="shared" si="36"/>
        <v>0</v>
      </c>
      <c r="AV172" s="7">
        <f t="shared" si="50"/>
        <v>18000</v>
      </c>
      <c r="AW172" s="7">
        <f>'დამტკ. ბიუჯ.'!G172</f>
        <v>18000</v>
      </c>
      <c r="AX172" s="7">
        <f>'დამტკ. საკუთ.'!G172</f>
        <v>0</v>
      </c>
      <c r="AY172" s="7">
        <f>'ცვლილ. ბიუჯ.'!H172</f>
        <v>550</v>
      </c>
      <c r="AZ172" s="7">
        <f>'ცვლილ. საკუთ.'!H172</f>
        <v>0</v>
      </c>
      <c r="BA172" s="7">
        <f>'მთავრ. ფონდი'!H172</f>
        <v>0</v>
      </c>
      <c r="BB172" s="7">
        <f>'პრეზ. ფონდი'!H172</f>
        <v>0</v>
      </c>
      <c r="BC172" s="7">
        <f>'დაზუსტ. ნაერთი'!G172</f>
        <v>18550</v>
      </c>
      <c r="BD172" s="7">
        <f>'დაზუსტ. ბიუჯ.'!G172</f>
        <v>18550</v>
      </c>
      <c r="BE172" s="7">
        <f>'დაზუსტ. საკუთ.'!G172</f>
        <v>0</v>
      </c>
      <c r="BG172" s="7">
        <f t="shared" si="51"/>
        <v>55500</v>
      </c>
      <c r="BH172" s="7">
        <f t="shared" si="51"/>
        <v>55500</v>
      </c>
      <c r="BI172" s="7">
        <f t="shared" si="51"/>
        <v>0</v>
      </c>
      <c r="BJ172" s="7">
        <f t="shared" si="40"/>
        <v>8550</v>
      </c>
      <c r="BK172" s="7">
        <f t="shared" si="37"/>
        <v>0</v>
      </c>
      <c r="BL172" s="7">
        <f t="shared" si="37"/>
        <v>0</v>
      </c>
      <c r="BM172" s="7">
        <f t="shared" si="37"/>
        <v>0</v>
      </c>
      <c r="BN172" s="7">
        <f t="shared" si="37"/>
        <v>64050</v>
      </c>
      <c r="BO172" s="7">
        <f t="shared" si="53"/>
        <v>64050</v>
      </c>
      <c r="BP172" s="7">
        <f t="shared" si="53"/>
        <v>0</v>
      </c>
      <c r="BR172" s="7">
        <f t="shared" si="52"/>
        <v>14500</v>
      </c>
      <c r="BS172" s="7">
        <f>'დამტკ. ბიუჯ.'!H172</f>
        <v>14500</v>
      </c>
      <c r="BT172" s="7">
        <f>'დამტკ. საკუთ.'!H172</f>
        <v>0</v>
      </c>
      <c r="BU172" s="7">
        <f>'ცვლილ. ბიუჯ.'!I172</f>
        <v>450</v>
      </c>
      <c r="BV172" s="7">
        <f>'ცვლილ. საკუთ.'!I172</f>
        <v>0</v>
      </c>
      <c r="BW172" s="7">
        <f>'მთავრ. ფონდი'!I172</f>
        <v>0</v>
      </c>
      <c r="BX172" s="7">
        <f>'პრეზ. ფონდი'!I172</f>
        <v>0</v>
      </c>
      <c r="BY172" s="7">
        <f>'დაზუსტ. ნაერთი'!H172</f>
        <v>14950</v>
      </c>
      <c r="BZ172" s="7">
        <f>'დაზუსტ. ბიუჯ.'!H172</f>
        <v>14950</v>
      </c>
      <c r="CA172" s="7">
        <f>'დაზუსტ. საკუთ.'!H172</f>
        <v>0</v>
      </c>
    </row>
    <row r="173" spans="1:79" x14ac:dyDescent="0.25">
      <c r="A173" t="str">
        <f t="shared" si="41"/>
        <v>b</v>
      </c>
      <c r="B173" s="8"/>
      <c r="C173" s="9" t="s">
        <v>11</v>
      </c>
      <c r="D173" s="10">
        <f t="shared" si="42"/>
        <v>0</v>
      </c>
      <c r="E173" s="10">
        <f t="shared" si="43"/>
        <v>0</v>
      </c>
      <c r="F173" s="10">
        <f t="shared" si="44"/>
        <v>0</v>
      </c>
      <c r="G173" s="10">
        <f t="shared" si="44"/>
        <v>0</v>
      </c>
      <c r="H173" s="10">
        <f t="shared" si="44"/>
        <v>0</v>
      </c>
      <c r="I173" s="10">
        <f t="shared" si="38"/>
        <v>0</v>
      </c>
      <c r="J173" s="10">
        <f t="shared" si="35"/>
        <v>0</v>
      </c>
      <c r="K173" s="10">
        <f t="shared" si="35"/>
        <v>0</v>
      </c>
      <c r="L173" s="10">
        <f t="shared" si="35"/>
        <v>0</v>
      </c>
      <c r="M173" s="10">
        <f t="shared" si="35"/>
        <v>0</v>
      </c>
      <c r="O173" s="10">
        <f t="shared" si="45"/>
        <v>0</v>
      </c>
      <c r="P173" s="10">
        <f>'დამტკ. ბიუჯ.'!E173</f>
        <v>0</v>
      </c>
      <c r="Q173" s="10">
        <f>'დამტკ. საკუთ.'!E173</f>
        <v>0</v>
      </c>
      <c r="R173" s="10">
        <f>'ცვლილ. ბიუჯ.'!F173</f>
        <v>0</v>
      </c>
      <c r="S173" s="10">
        <f>'ცვლილ. საკუთ.'!F173</f>
        <v>0</v>
      </c>
      <c r="T173" s="10">
        <f>'მთავრ. ფონდი'!F173</f>
        <v>0</v>
      </c>
      <c r="U173" s="10">
        <f>'პრეზ. ფონდი'!F173</f>
        <v>0</v>
      </c>
      <c r="V173" s="10">
        <f>'დაზუსტ. ნაერთი'!E173</f>
        <v>0</v>
      </c>
      <c r="W173" s="10">
        <f>'დაზუსტ. ბიუჯ.'!E173</f>
        <v>0</v>
      </c>
      <c r="X173" s="10">
        <f>'დაზუსტ. საკუთ.'!E173</f>
        <v>0</v>
      </c>
      <c r="Z173" s="10">
        <f t="shared" si="46"/>
        <v>0</v>
      </c>
      <c r="AA173" s="10">
        <f>'დამტკ. ბიუჯ.'!F173</f>
        <v>0</v>
      </c>
      <c r="AB173" s="10">
        <f>'დამტკ. საკუთ.'!F173</f>
        <v>0</v>
      </c>
      <c r="AC173" s="10">
        <f>'ცვლილ. ბიუჯ.'!G173</f>
        <v>0</v>
      </c>
      <c r="AD173" s="10">
        <f>'ცვლილ. საკუთ.'!G173</f>
        <v>0</v>
      </c>
      <c r="AE173" s="10">
        <f>'მთავრ. ფონდი'!G173</f>
        <v>0</v>
      </c>
      <c r="AF173" s="10">
        <f>'პრეზ. ფონდი'!G173</f>
        <v>0</v>
      </c>
      <c r="AG173" s="10">
        <f>'დაზუსტ. ნაერთი'!F173</f>
        <v>0</v>
      </c>
      <c r="AH173" s="10">
        <f>'დაზუსტ. ბიუჯ.'!F173</f>
        <v>0</v>
      </c>
      <c r="AI173" s="10">
        <f>'დაზუსტ. საკუთ.'!F173</f>
        <v>0</v>
      </c>
      <c r="AK173" s="10">
        <f t="shared" si="47"/>
        <v>0</v>
      </c>
      <c r="AL173" s="10">
        <f t="shared" si="48"/>
        <v>0</v>
      </c>
      <c r="AM173" s="10">
        <f t="shared" si="49"/>
        <v>0</v>
      </c>
      <c r="AN173" s="10">
        <f t="shared" si="49"/>
        <v>0</v>
      </c>
      <c r="AO173" s="10">
        <f t="shared" si="49"/>
        <v>0</v>
      </c>
      <c r="AP173" s="10">
        <f t="shared" si="39"/>
        <v>0</v>
      </c>
      <c r="AQ173" s="10">
        <f t="shared" si="36"/>
        <v>0</v>
      </c>
      <c r="AR173" s="10">
        <f t="shared" si="36"/>
        <v>0</v>
      </c>
      <c r="AS173" s="10">
        <f t="shared" si="36"/>
        <v>0</v>
      </c>
      <c r="AT173" s="10">
        <f t="shared" si="36"/>
        <v>0</v>
      </c>
      <c r="AV173" s="10">
        <f t="shared" si="50"/>
        <v>0</v>
      </c>
      <c r="AW173" s="10">
        <f>'დამტკ. ბიუჯ.'!G173</f>
        <v>0</v>
      </c>
      <c r="AX173" s="10">
        <f>'დამტკ. საკუთ.'!G173</f>
        <v>0</v>
      </c>
      <c r="AY173" s="10">
        <f>'ცვლილ. ბიუჯ.'!H173</f>
        <v>0</v>
      </c>
      <c r="AZ173" s="10">
        <f>'ცვლილ. საკუთ.'!H173</f>
        <v>0</v>
      </c>
      <c r="BA173" s="10">
        <f>'მთავრ. ფონდი'!H173</f>
        <v>0</v>
      </c>
      <c r="BB173" s="10">
        <f>'პრეზ. ფონდი'!H173</f>
        <v>0</v>
      </c>
      <c r="BC173" s="10">
        <f>'დაზუსტ. ნაერთი'!G173</f>
        <v>0</v>
      </c>
      <c r="BD173" s="10">
        <f>'დაზუსტ. ბიუჯ.'!G173</f>
        <v>0</v>
      </c>
      <c r="BE173" s="10">
        <f>'დაზუსტ. საკუთ.'!G173</f>
        <v>0</v>
      </c>
      <c r="BG173" s="10">
        <f t="shared" si="51"/>
        <v>0</v>
      </c>
      <c r="BH173" s="10">
        <f t="shared" si="51"/>
        <v>0</v>
      </c>
      <c r="BI173" s="10">
        <f t="shared" si="51"/>
        <v>0</v>
      </c>
      <c r="BJ173" s="10">
        <f t="shared" si="40"/>
        <v>0</v>
      </c>
      <c r="BK173" s="10">
        <f t="shared" si="37"/>
        <v>0</v>
      </c>
      <c r="BL173" s="10">
        <f t="shared" si="37"/>
        <v>0</v>
      </c>
      <c r="BM173" s="10">
        <f t="shared" si="37"/>
        <v>0</v>
      </c>
      <c r="BN173" s="10">
        <f t="shared" si="37"/>
        <v>0</v>
      </c>
      <c r="BO173" s="10">
        <f t="shared" si="53"/>
        <v>0</v>
      </c>
      <c r="BP173" s="10">
        <f t="shared" si="53"/>
        <v>0</v>
      </c>
      <c r="BR173" s="10">
        <f t="shared" si="52"/>
        <v>0</v>
      </c>
      <c r="BS173" s="10">
        <f>'დამტკ. ბიუჯ.'!H173</f>
        <v>0</v>
      </c>
      <c r="BT173" s="10">
        <f>'დამტკ. საკუთ.'!H173</f>
        <v>0</v>
      </c>
      <c r="BU173" s="10">
        <f>'ცვლილ. ბიუჯ.'!I173</f>
        <v>0</v>
      </c>
      <c r="BV173" s="10">
        <f>'ცვლილ. საკუთ.'!I173</f>
        <v>0</v>
      </c>
      <c r="BW173" s="10">
        <f>'მთავრ. ფონდი'!I173</f>
        <v>0</v>
      </c>
      <c r="BX173" s="10">
        <f>'პრეზ. ფონდი'!I173</f>
        <v>0</v>
      </c>
      <c r="BY173" s="10">
        <f>'დაზუსტ. ნაერთი'!H173</f>
        <v>0</v>
      </c>
      <c r="BZ173" s="10">
        <f>'დაზუსტ. ბიუჯ.'!H173</f>
        <v>0</v>
      </c>
      <c r="CA173" s="10">
        <f>'დაზუსტ. საკუთ.'!H173</f>
        <v>0</v>
      </c>
    </row>
    <row r="174" spans="1:79" x14ac:dyDescent="0.25">
      <c r="A174" t="str">
        <f t="shared" si="41"/>
        <v>a</v>
      </c>
      <c r="B174" s="8"/>
      <c r="C174" s="9" t="s">
        <v>12</v>
      </c>
      <c r="D174" s="10">
        <f t="shared" si="42"/>
        <v>54000</v>
      </c>
      <c r="E174" s="10">
        <f t="shared" si="43"/>
        <v>54000</v>
      </c>
      <c r="F174" s="10">
        <f t="shared" si="44"/>
        <v>0</v>
      </c>
      <c r="G174" s="10">
        <f t="shared" si="44"/>
        <v>8000</v>
      </c>
      <c r="H174" s="10">
        <f t="shared" si="44"/>
        <v>0</v>
      </c>
      <c r="I174" s="10">
        <f t="shared" si="38"/>
        <v>0</v>
      </c>
      <c r="J174" s="10">
        <f t="shared" si="35"/>
        <v>0</v>
      </c>
      <c r="K174" s="10">
        <f t="shared" si="35"/>
        <v>62000</v>
      </c>
      <c r="L174" s="10">
        <f t="shared" si="35"/>
        <v>62000</v>
      </c>
      <c r="M174" s="10">
        <f t="shared" si="35"/>
        <v>0</v>
      </c>
      <c r="O174" s="10">
        <f t="shared" si="45"/>
        <v>15000</v>
      </c>
      <c r="P174" s="10">
        <f>'დამტკ. ბიუჯ.'!E174</f>
        <v>15000</v>
      </c>
      <c r="Q174" s="10">
        <f>'დამტკ. საკუთ.'!E174</f>
        <v>0</v>
      </c>
      <c r="R174" s="10">
        <f>'ცვლილ. ბიუჯ.'!F174</f>
        <v>6500</v>
      </c>
      <c r="S174" s="10">
        <f>'ცვლილ. საკუთ.'!F174</f>
        <v>0</v>
      </c>
      <c r="T174" s="10">
        <f>'მთავრ. ფონდი'!F174</f>
        <v>0</v>
      </c>
      <c r="U174" s="10">
        <f>'პრეზ. ფონდი'!F174</f>
        <v>0</v>
      </c>
      <c r="V174" s="10">
        <f>'დაზუსტ. ნაერთი'!E174</f>
        <v>21500</v>
      </c>
      <c r="W174" s="10">
        <f>'დაზუსტ. ბიუჯ.'!E174</f>
        <v>21500</v>
      </c>
      <c r="X174" s="10">
        <f>'დაზუსტ. საკუთ.'!E174</f>
        <v>0</v>
      </c>
      <c r="Z174" s="10">
        <f t="shared" si="46"/>
        <v>14000</v>
      </c>
      <c r="AA174" s="10">
        <f>'დამტკ. ბიუჯ.'!F174</f>
        <v>14000</v>
      </c>
      <c r="AB174" s="10">
        <f>'დამტკ. საკუთ.'!F174</f>
        <v>0</v>
      </c>
      <c r="AC174" s="10">
        <f>'ცვლილ. ბიუჯ.'!G174</f>
        <v>1500</v>
      </c>
      <c r="AD174" s="10">
        <f>'ცვლილ. საკუთ.'!G174</f>
        <v>0</v>
      </c>
      <c r="AE174" s="10">
        <f>'მთავრ. ფონდი'!G174</f>
        <v>0</v>
      </c>
      <c r="AF174" s="10">
        <f>'პრეზ. ფონდი'!G174</f>
        <v>0</v>
      </c>
      <c r="AG174" s="10">
        <f>'დაზუსტ. ნაერთი'!F174</f>
        <v>15500</v>
      </c>
      <c r="AH174" s="10">
        <f>'დაზუსტ. ბიუჯ.'!F174</f>
        <v>15500</v>
      </c>
      <c r="AI174" s="10">
        <f>'დაზუსტ. საკუთ.'!F174</f>
        <v>0</v>
      </c>
      <c r="AK174" s="10">
        <f t="shared" si="47"/>
        <v>29000</v>
      </c>
      <c r="AL174" s="10">
        <f t="shared" si="48"/>
        <v>29000</v>
      </c>
      <c r="AM174" s="10">
        <f t="shared" si="49"/>
        <v>0</v>
      </c>
      <c r="AN174" s="10">
        <f t="shared" si="49"/>
        <v>8000</v>
      </c>
      <c r="AO174" s="10">
        <f t="shared" si="49"/>
        <v>0</v>
      </c>
      <c r="AP174" s="10">
        <f t="shared" si="39"/>
        <v>0</v>
      </c>
      <c r="AQ174" s="10">
        <f t="shared" si="36"/>
        <v>0</v>
      </c>
      <c r="AR174" s="10">
        <f t="shared" si="36"/>
        <v>37000</v>
      </c>
      <c r="AS174" s="10">
        <f t="shared" si="36"/>
        <v>37000</v>
      </c>
      <c r="AT174" s="10">
        <f t="shared" si="36"/>
        <v>0</v>
      </c>
      <c r="AV174" s="10">
        <f t="shared" si="50"/>
        <v>14000</v>
      </c>
      <c r="AW174" s="10">
        <f>'დამტკ. ბიუჯ.'!G174</f>
        <v>14000</v>
      </c>
      <c r="AX174" s="10">
        <f>'დამტკ. საკუთ.'!G174</f>
        <v>0</v>
      </c>
      <c r="AY174" s="10">
        <f>'ცვლილ. ბიუჯ.'!H174</f>
        <v>0</v>
      </c>
      <c r="AZ174" s="10">
        <f>'ცვლილ. საკუთ.'!H174</f>
        <v>0</v>
      </c>
      <c r="BA174" s="10">
        <f>'მთავრ. ფონდი'!H174</f>
        <v>0</v>
      </c>
      <c r="BB174" s="10">
        <f>'პრეზ. ფონდი'!H174</f>
        <v>0</v>
      </c>
      <c r="BC174" s="10">
        <f>'დაზუსტ. ნაერთი'!G174</f>
        <v>14000</v>
      </c>
      <c r="BD174" s="10">
        <f>'დაზუსტ. ბიუჯ.'!G174</f>
        <v>14000</v>
      </c>
      <c r="BE174" s="10">
        <f>'დაზუსტ. საკუთ.'!G174</f>
        <v>0</v>
      </c>
      <c r="BG174" s="10">
        <f t="shared" si="51"/>
        <v>43000</v>
      </c>
      <c r="BH174" s="10">
        <f t="shared" si="51"/>
        <v>43000</v>
      </c>
      <c r="BI174" s="10">
        <f t="shared" si="51"/>
        <v>0</v>
      </c>
      <c r="BJ174" s="10">
        <f t="shared" si="40"/>
        <v>8000</v>
      </c>
      <c r="BK174" s="10">
        <f t="shared" si="37"/>
        <v>0</v>
      </c>
      <c r="BL174" s="10">
        <f t="shared" si="37"/>
        <v>0</v>
      </c>
      <c r="BM174" s="10">
        <f t="shared" si="37"/>
        <v>0</v>
      </c>
      <c r="BN174" s="10">
        <f t="shared" si="37"/>
        <v>51000</v>
      </c>
      <c r="BO174" s="10">
        <f t="shared" si="53"/>
        <v>51000</v>
      </c>
      <c r="BP174" s="10">
        <f t="shared" si="53"/>
        <v>0</v>
      </c>
      <c r="BR174" s="10">
        <f t="shared" si="52"/>
        <v>11000</v>
      </c>
      <c r="BS174" s="10">
        <f>'დამტკ. ბიუჯ.'!H174</f>
        <v>11000</v>
      </c>
      <c r="BT174" s="10">
        <f>'დამტკ. საკუთ.'!H174</f>
        <v>0</v>
      </c>
      <c r="BU174" s="10">
        <f>'ცვლილ. ბიუჯ.'!I174</f>
        <v>0</v>
      </c>
      <c r="BV174" s="10">
        <f>'ცვლილ. საკუთ.'!I174</f>
        <v>0</v>
      </c>
      <c r="BW174" s="10">
        <f>'მთავრ. ფონდი'!I174</f>
        <v>0</v>
      </c>
      <c r="BX174" s="10">
        <f>'პრეზ. ფონდი'!I174</f>
        <v>0</v>
      </c>
      <c r="BY174" s="10">
        <f>'დაზუსტ. ნაერთი'!H174</f>
        <v>11000</v>
      </c>
      <c r="BZ174" s="10">
        <f>'დაზუსტ. ბიუჯ.'!H174</f>
        <v>11000</v>
      </c>
      <c r="CA174" s="10">
        <f>'დაზუსტ. საკუთ.'!H174</f>
        <v>0</v>
      </c>
    </row>
    <row r="175" spans="1:79" x14ac:dyDescent="0.25">
      <c r="A175" t="str">
        <f t="shared" si="41"/>
        <v>b</v>
      </c>
      <c r="B175" s="8"/>
      <c r="C175" s="9" t="s">
        <v>13</v>
      </c>
      <c r="D175" s="10">
        <f t="shared" si="42"/>
        <v>0</v>
      </c>
      <c r="E175" s="10">
        <f t="shared" si="43"/>
        <v>0</v>
      </c>
      <c r="F175" s="10">
        <f t="shared" si="44"/>
        <v>0</v>
      </c>
      <c r="G175" s="10">
        <f t="shared" si="44"/>
        <v>0</v>
      </c>
      <c r="H175" s="10">
        <f t="shared" si="44"/>
        <v>0</v>
      </c>
      <c r="I175" s="10">
        <f t="shared" si="38"/>
        <v>0</v>
      </c>
      <c r="J175" s="10">
        <f t="shared" si="35"/>
        <v>0</v>
      </c>
      <c r="K175" s="10">
        <f t="shared" si="35"/>
        <v>0</v>
      </c>
      <c r="L175" s="10">
        <f t="shared" si="35"/>
        <v>0</v>
      </c>
      <c r="M175" s="10">
        <f t="shared" si="35"/>
        <v>0</v>
      </c>
      <c r="O175" s="10">
        <f t="shared" si="45"/>
        <v>0</v>
      </c>
      <c r="P175" s="10">
        <f>'დამტკ. ბიუჯ.'!E175</f>
        <v>0</v>
      </c>
      <c r="Q175" s="10">
        <f>'დამტკ. საკუთ.'!E175</f>
        <v>0</v>
      </c>
      <c r="R175" s="10">
        <f>'ცვლილ. ბიუჯ.'!F175</f>
        <v>0</v>
      </c>
      <c r="S175" s="10">
        <f>'ცვლილ. საკუთ.'!F175</f>
        <v>0</v>
      </c>
      <c r="T175" s="10">
        <f>'მთავრ. ფონდი'!F175</f>
        <v>0</v>
      </c>
      <c r="U175" s="10">
        <f>'პრეზ. ფონდი'!F175</f>
        <v>0</v>
      </c>
      <c r="V175" s="10">
        <f>'დაზუსტ. ნაერთი'!E175</f>
        <v>0</v>
      </c>
      <c r="W175" s="10">
        <f>'დაზუსტ. ბიუჯ.'!E175</f>
        <v>0</v>
      </c>
      <c r="X175" s="10">
        <f>'დაზუსტ. საკუთ.'!E175</f>
        <v>0</v>
      </c>
      <c r="Z175" s="10">
        <f t="shared" si="46"/>
        <v>0</v>
      </c>
      <c r="AA175" s="10">
        <f>'დამტკ. ბიუჯ.'!F175</f>
        <v>0</v>
      </c>
      <c r="AB175" s="10">
        <f>'დამტკ. საკუთ.'!F175</f>
        <v>0</v>
      </c>
      <c r="AC175" s="10">
        <f>'ცვლილ. ბიუჯ.'!G175</f>
        <v>0</v>
      </c>
      <c r="AD175" s="10">
        <f>'ცვლილ. საკუთ.'!G175</f>
        <v>0</v>
      </c>
      <c r="AE175" s="10">
        <f>'მთავრ. ფონდი'!G175</f>
        <v>0</v>
      </c>
      <c r="AF175" s="10">
        <f>'პრეზ. ფონდი'!G175</f>
        <v>0</v>
      </c>
      <c r="AG175" s="10">
        <f>'დაზუსტ. ნაერთი'!F175</f>
        <v>0</v>
      </c>
      <c r="AH175" s="10">
        <f>'დაზუსტ. ბიუჯ.'!F175</f>
        <v>0</v>
      </c>
      <c r="AI175" s="10">
        <f>'დაზუსტ. საკუთ.'!F175</f>
        <v>0</v>
      </c>
      <c r="AK175" s="10">
        <f t="shared" si="47"/>
        <v>0</v>
      </c>
      <c r="AL175" s="10">
        <f t="shared" si="48"/>
        <v>0</v>
      </c>
      <c r="AM175" s="10">
        <f t="shared" si="49"/>
        <v>0</v>
      </c>
      <c r="AN175" s="10">
        <f t="shared" si="49"/>
        <v>0</v>
      </c>
      <c r="AO175" s="10">
        <f t="shared" si="49"/>
        <v>0</v>
      </c>
      <c r="AP175" s="10">
        <f t="shared" si="39"/>
        <v>0</v>
      </c>
      <c r="AQ175" s="10">
        <f t="shared" si="36"/>
        <v>0</v>
      </c>
      <c r="AR175" s="10">
        <f t="shared" si="36"/>
        <v>0</v>
      </c>
      <c r="AS175" s="10">
        <f t="shared" si="36"/>
        <v>0</v>
      </c>
      <c r="AT175" s="10">
        <f t="shared" si="36"/>
        <v>0</v>
      </c>
      <c r="AV175" s="10">
        <f t="shared" si="50"/>
        <v>0</v>
      </c>
      <c r="AW175" s="10">
        <f>'დამტკ. ბიუჯ.'!G175</f>
        <v>0</v>
      </c>
      <c r="AX175" s="10">
        <f>'დამტკ. საკუთ.'!G175</f>
        <v>0</v>
      </c>
      <c r="AY175" s="10">
        <f>'ცვლილ. ბიუჯ.'!H175</f>
        <v>0</v>
      </c>
      <c r="AZ175" s="10">
        <f>'ცვლილ. საკუთ.'!H175</f>
        <v>0</v>
      </c>
      <c r="BA175" s="10">
        <f>'მთავრ. ფონდი'!H175</f>
        <v>0</v>
      </c>
      <c r="BB175" s="10">
        <f>'პრეზ. ფონდი'!H175</f>
        <v>0</v>
      </c>
      <c r="BC175" s="10">
        <f>'დაზუსტ. ნაერთი'!G175</f>
        <v>0</v>
      </c>
      <c r="BD175" s="10">
        <f>'დაზუსტ. ბიუჯ.'!G175</f>
        <v>0</v>
      </c>
      <c r="BE175" s="10">
        <f>'დაზუსტ. საკუთ.'!G175</f>
        <v>0</v>
      </c>
      <c r="BG175" s="10">
        <f t="shared" si="51"/>
        <v>0</v>
      </c>
      <c r="BH175" s="10">
        <f t="shared" si="51"/>
        <v>0</v>
      </c>
      <c r="BI175" s="10">
        <f t="shared" si="51"/>
        <v>0</v>
      </c>
      <c r="BJ175" s="10">
        <f t="shared" si="40"/>
        <v>0</v>
      </c>
      <c r="BK175" s="10">
        <f t="shared" si="37"/>
        <v>0</v>
      </c>
      <c r="BL175" s="10">
        <f t="shared" si="37"/>
        <v>0</v>
      </c>
      <c r="BM175" s="10">
        <f t="shared" si="37"/>
        <v>0</v>
      </c>
      <c r="BN175" s="10">
        <f t="shared" si="37"/>
        <v>0</v>
      </c>
      <c r="BO175" s="10">
        <f t="shared" si="53"/>
        <v>0</v>
      </c>
      <c r="BP175" s="10">
        <f t="shared" si="53"/>
        <v>0</v>
      </c>
      <c r="BR175" s="10">
        <f t="shared" si="52"/>
        <v>0</v>
      </c>
      <c r="BS175" s="10">
        <f>'დამტკ. ბიუჯ.'!H175</f>
        <v>0</v>
      </c>
      <c r="BT175" s="10">
        <f>'დამტკ. საკუთ.'!H175</f>
        <v>0</v>
      </c>
      <c r="BU175" s="10">
        <f>'ცვლილ. ბიუჯ.'!I175</f>
        <v>0</v>
      </c>
      <c r="BV175" s="10">
        <f>'ცვლილ. საკუთ.'!I175</f>
        <v>0</v>
      </c>
      <c r="BW175" s="10">
        <f>'მთავრ. ფონდი'!I175</f>
        <v>0</v>
      </c>
      <c r="BX175" s="10">
        <f>'პრეზ. ფონდი'!I175</f>
        <v>0</v>
      </c>
      <c r="BY175" s="10">
        <f>'დაზუსტ. ნაერთი'!H175</f>
        <v>0</v>
      </c>
      <c r="BZ175" s="10">
        <f>'დაზუსტ. ბიუჯ.'!H175</f>
        <v>0</v>
      </c>
      <c r="CA175" s="10">
        <f>'დაზუსტ. საკუთ.'!H175</f>
        <v>0</v>
      </c>
    </row>
    <row r="176" spans="1:79" x14ac:dyDescent="0.25">
      <c r="A176" t="str">
        <f t="shared" si="41"/>
        <v>b</v>
      </c>
      <c r="B176" s="8"/>
      <c r="C176" s="9" t="s">
        <v>14</v>
      </c>
      <c r="D176" s="10">
        <f t="shared" si="42"/>
        <v>0</v>
      </c>
      <c r="E176" s="10">
        <f t="shared" si="43"/>
        <v>0</v>
      </c>
      <c r="F176" s="10">
        <f t="shared" si="44"/>
        <v>0</v>
      </c>
      <c r="G176" s="10">
        <f t="shared" si="44"/>
        <v>0</v>
      </c>
      <c r="H176" s="10">
        <f t="shared" si="44"/>
        <v>0</v>
      </c>
      <c r="I176" s="10">
        <f t="shared" si="38"/>
        <v>0</v>
      </c>
      <c r="J176" s="10">
        <f t="shared" si="35"/>
        <v>0</v>
      </c>
      <c r="K176" s="10">
        <f t="shared" si="35"/>
        <v>0</v>
      </c>
      <c r="L176" s="10">
        <f t="shared" si="35"/>
        <v>0</v>
      </c>
      <c r="M176" s="10">
        <f t="shared" si="35"/>
        <v>0</v>
      </c>
      <c r="O176" s="10">
        <f t="shared" si="45"/>
        <v>0</v>
      </c>
      <c r="P176" s="10">
        <f>'დამტკ. ბიუჯ.'!E176</f>
        <v>0</v>
      </c>
      <c r="Q176" s="10">
        <f>'დამტკ. საკუთ.'!E176</f>
        <v>0</v>
      </c>
      <c r="R176" s="10">
        <f>'ცვლილ. ბიუჯ.'!F176</f>
        <v>0</v>
      </c>
      <c r="S176" s="10">
        <f>'ცვლილ. საკუთ.'!F176</f>
        <v>0</v>
      </c>
      <c r="T176" s="10">
        <f>'მთავრ. ფონდი'!F176</f>
        <v>0</v>
      </c>
      <c r="U176" s="10">
        <f>'პრეზ. ფონდი'!F176</f>
        <v>0</v>
      </c>
      <c r="V176" s="10">
        <f>'დაზუსტ. ნაერთი'!E176</f>
        <v>0</v>
      </c>
      <c r="W176" s="10">
        <f>'დაზუსტ. ბიუჯ.'!E176</f>
        <v>0</v>
      </c>
      <c r="X176" s="10">
        <f>'დაზუსტ. საკუთ.'!E176</f>
        <v>0</v>
      </c>
      <c r="Z176" s="10">
        <f t="shared" si="46"/>
        <v>0</v>
      </c>
      <c r="AA176" s="10">
        <f>'დამტკ. ბიუჯ.'!F176</f>
        <v>0</v>
      </c>
      <c r="AB176" s="10">
        <f>'დამტკ. საკუთ.'!F176</f>
        <v>0</v>
      </c>
      <c r="AC176" s="10">
        <f>'ცვლილ. ბიუჯ.'!G176</f>
        <v>0</v>
      </c>
      <c r="AD176" s="10">
        <f>'ცვლილ. საკუთ.'!G176</f>
        <v>0</v>
      </c>
      <c r="AE176" s="10">
        <f>'მთავრ. ფონდი'!G176</f>
        <v>0</v>
      </c>
      <c r="AF176" s="10">
        <f>'პრეზ. ფონდი'!G176</f>
        <v>0</v>
      </c>
      <c r="AG176" s="10">
        <f>'დაზუსტ. ნაერთი'!F176</f>
        <v>0</v>
      </c>
      <c r="AH176" s="10">
        <f>'დაზუსტ. ბიუჯ.'!F176</f>
        <v>0</v>
      </c>
      <c r="AI176" s="10">
        <f>'დაზუსტ. საკუთ.'!F176</f>
        <v>0</v>
      </c>
      <c r="AK176" s="10">
        <f t="shared" si="47"/>
        <v>0</v>
      </c>
      <c r="AL176" s="10">
        <f t="shared" si="48"/>
        <v>0</v>
      </c>
      <c r="AM176" s="10">
        <f t="shared" si="49"/>
        <v>0</v>
      </c>
      <c r="AN176" s="10">
        <f t="shared" si="49"/>
        <v>0</v>
      </c>
      <c r="AO176" s="10">
        <f t="shared" si="49"/>
        <v>0</v>
      </c>
      <c r="AP176" s="10">
        <f t="shared" si="39"/>
        <v>0</v>
      </c>
      <c r="AQ176" s="10">
        <f t="shared" si="36"/>
        <v>0</v>
      </c>
      <c r="AR176" s="10">
        <f t="shared" si="36"/>
        <v>0</v>
      </c>
      <c r="AS176" s="10">
        <f t="shared" si="36"/>
        <v>0</v>
      </c>
      <c r="AT176" s="10">
        <f t="shared" si="36"/>
        <v>0</v>
      </c>
      <c r="AV176" s="10">
        <f t="shared" si="50"/>
        <v>0</v>
      </c>
      <c r="AW176" s="10">
        <f>'დამტკ. ბიუჯ.'!G176</f>
        <v>0</v>
      </c>
      <c r="AX176" s="10">
        <f>'დამტკ. საკუთ.'!G176</f>
        <v>0</v>
      </c>
      <c r="AY176" s="10">
        <f>'ცვლილ. ბიუჯ.'!H176</f>
        <v>0</v>
      </c>
      <c r="AZ176" s="10">
        <f>'ცვლილ. საკუთ.'!H176</f>
        <v>0</v>
      </c>
      <c r="BA176" s="10">
        <f>'მთავრ. ფონდი'!H176</f>
        <v>0</v>
      </c>
      <c r="BB176" s="10">
        <f>'პრეზ. ფონდი'!H176</f>
        <v>0</v>
      </c>
      <c r="BC176" s="10">
        <f>'დაზუსტ. ნაერთი'!G176</f>
        <v>0</v>
      </c>
      <c r="BD176" s="10">
        <f>'დაზუსტ. ბიუჯ.'!G176</f>
        <v>0</v>
      </c>
      <c r="BE176" s="10">
        <f>'დაზუსტ. საკუთ.'!G176</f>
        <v>0</v>
      </c>
      <c r="BG176" s="10">
        <f t="shared" si="51"/>
        <v>0</v>
      </c>
      <c r="BH176" s="10">
        <f t="shared" si="51"/>
        <v>0</v>
      </c>
      <c r="BI176" s="10">
        <f t="shared" si="51"/>
        <v>0</v>
      </c>
      <c r="BJ176" s="10">
        <f t="shared" si="40"/>
        <v>0</v>
      </c>
      <c r="BK176" s="10">
        <f t="shared" si="37"/>
        <v>0</v>
      </c>
      <c r="BL176" s="10">
        <f t="shared" si="37"/>
        <v>0</v>
      </c>
      <c r="BM176" s="10">
        <f t="shared" si="37"/>
        <v>0</v>
      </c>
      <c r="BN176" s="10">
        <f t="shared" si="37"/>
        <v>0</v>
      </c>
      <c r="BO176" s="10">
        <f t="shared" si="53"/>
        <v>0</v>
      </c>
      <c r="BP176" s="10">
        <f t="shared" si="53"/>
        <v>0</v>
      </c>
      <c r="BR176" s="10">
        <f t="shared" si="52"/>
        <v>0</v>
      </c>
      <c r="BS176" s="10">
        <f>'დამტკ. ბიუჯ.'!H176</f>
        <v>0</v>
      </c>
      <c r="BT176" s="10">
        <f>'დამტკ. საკუთ.'!H176</f>
        <v>0</v>
      </c>
      <c r="BU176" s="10">
        <f>'ცვლილ. ბიუჯ.'!I176</f>
        <v>0</v>
      </c>
      <c r="BV176" s="10">
        <f>'ცვლილ. საკუთ.'!I176</f>
        <v>0</v>
      </c>
      <c r="BW176" s="10">
        <f>'მთავრ. ფონდი'!I176</f>
        <v>0</v>
      </c>
      <c r="BX176" s="10">
        <f>'პრეზ. ფონდი'!I176</f>
        <v>0</v>
      </c>
      <c r="BY176" s="10">
        <f>'დაზუსტ. ნაერთი'!H176</f>
        <v>0</v>
      </c>
      <c r="BZ176" s="10">
        <f>'დაზუსტ. ბიუჯ.'!H176</f>
        <v>0</v>
      </c>
      <c r="CA176" s="10">
        <f>'დაზუსტ. საკუთ.'!H176</f>
        <v>0</v>
      </c>
    </row>
    <row r="177" spans="1:79" x14ac:dyDescent="0.25">
      <c r="A177" t="str">
        <f t="shared" si="41"/>
        <v>b</v>
      </c>
      <c r="B177" s="8"/>
      <c r="C177" s="9" t="s">
        <v>15</v>
      </c>
      <c r="D177" s="10">
        <f t="shared" si="42"/>
        <v>0</v>
      </c>
      <c r="E177" s="10">
        <f t="shared" si="43"/>
        <v>0</v>
      </c>
      <c r="F177" s="10">
        <f t="shared" si="44"/>
        <v>0</v>
      </c>
      <c r="G177" s="10">
        <f t="shared" si="44"/>
        <v>0</v>
      </c>
      <c r="H177" s="10">
        <f t="shared" si="44"/>
        <v>0</v>
      </c>
      <c r="I177" s="10">
        <f t="shared" si="38"/>
        <v>0</v>
      </c>
      <c r="J177" s="10">
        <f t="shared" si="35"/>
        <v>0</v>
      </c>
      <c r="K177" s="10">
        <f t="shared" si="35"/>
        <v>0</v>
      </c>
      <c r="L177" s="10">
        <f t="shared" si="35"/>
        <v>0</v>
      </c>
      <c r="M177" s="10">
        <f t="shared" si="35"/>
        <v>0</v>
      </c>
      <c r="O177" s="10">
        <f t="shared" si="45"/>
        <v>0</v>
      </c>
      <c r="P177" s="10">
        <f>'დამტკ. ბიუჯ.'!E177</f>
        <v>0</v>
      </c>
      <c r="Q177" s="10">
        <f>'დამტკ. საკუთ.'!E177</f>
        <v>0</v>
      </c>
      <c r="R177" s="10">
        <f>'ცვლილ. ბიუჯ.'!F177</f>
        <v>0</v>
      </c>
      <c r="S177" s="10">
        <f>'ცვლილ. საკუთ.'!F177</f>
        <v>0</v>
      </c>
      <c r="T177" s="10">
        <f>'მთავრ. ფონდი'!F177</f>
        <v>0</v>
      </c>
      <c r="U177" s="10">
        <f>'პრეზ. ფონდი'!F177</f>
        <v>0</v>
      </c>
      <c r="V177" s="10">
        <f>'დაზუსტ. ნაერთი'!E177</f>
        <v>0</v>
      </c>
      <c r="W177" s="10">
        <f>'დაზუსტ. ბიუჯ.'!E177</f>
        <v>0</v>
      </c>
      <c r="X177" s="10">
        <f>'დაზუსტ. საკუთ.'!E177</f>
        <v>0</v>
      </c>
      <c r="Z177" s="10">
        <f t="shared" si="46"/>
        <v>0</v>
      </c>
      <c r="AA177" s="10">
        <f>'დამტკ. ბიუჯ.'!F177</f>
        <v>0</v>
      </c>
      <c r="AB177" s="10">
        <f>'დამტკ. საკუთ.'!F177</f>
        <v>0</v>
      </c>
      <c r="AC177" s="10">
        <f>'ცვლილ. ბიუჯ.'!G177</f>
        <v>0</v>
      </c>
      <c r="AD177" s="10">
        <f>'ცვლილ. საკუთ.'!G177</f>
        <v>0</v>
      </c>
      <c r="AE177" s="10">
        <f>'მთავრ. ფონდი'!G177</f>
        <v>0</v>
      </c>
      <c r="AF177" s="10">
        <f>'პრეზ. ფონდი'!G177</f>
        <v>0</v>
      </c>
      <c r="AG177" s="10">
        <f>'დაზუსტ. ნაერთი'!F177</f>
        <v>0</v>
      </c>
      <c r="AH177" s="10">
        <f>'დაზუსტ. ბიუჯ.'!F177</f>
        <v>0</v>
      </c>
      <c r="AI177" s="10">
        <f>'დაზუსტ. საკუთ.'!F177</f>
        <v>0</v>
      </c>
      <c r="AK177" s="10">
        <f t="shared" si="47"/>
        <v>0</v>
      </c>
      <c r="AL177" s="10">
        <f t="shared" si="48"/>
        <v>0</v>
      </c>
      <c r="AM177" s="10">
        <f t="shared" si="49"/>
        <v>0</v>
      </c>
      <c r="AN177" s="10">
        <f t="shared" si="49"/>
        <v>0</v>
      </c>
      <c r="AO177" s="10">
        <f t="shared" si="49"/>
        <v>0</v>
      </c>
      <c r="AP177" s="10">
        <f t="shared" si="39"/>
        <v>0</v>
      </c>
      <c r="AQ177" s="10">
        <f t="shared" si="36"/>
        <v>0</v>
      </c>
      <c r="AR177" s="10">
        <f t="shared" si="36"/>
        <v>0</v>
      </c>
      <c r="AS177" s="10">
        <f t="shared" si="36"/>
        <v>0</v>
      </c>
      <c r="AT177" s="10">
        <f t="shared" si="36"/>
        <v>0</v>
      </c>
      <c r="AV177" s="10">
        <f t="shared" si="50"/>
        <v>0</v>
      </c>
      <c r="AW177" s="10">
        <f>'დამტკ. ბიუჯ.'!G177</f>
        <v>0</v>
      </c>
      <c r="AX177" s="10">
        <f>'დამტკ. საკუთ.'!G177</f>
        <v>0</v>
      </c>
      <c r="AY177" s="10">
        <f>'ცვლილ. ბიუჯ.'!H177</f>
        <v>0</v>
      </c>
      <c r="AZ177" s="10">
        <f>'ცვლილ. საკუთ.'!H177</f>
        <v>0</v>
      </c>
      <c r="BA177" s="10">
        <f>'მთავრ. ფონდი'!H177</f>
        <v>0</v>
      </c>
      <c r="BB177" s="10">
        <f>'პრეზ. ფონდი'!H177</f>
        <v>0</v>
      </c>
      <c r="BC177" s="10">
        <f>'დაზუსტ. ნაერთი'!G177</f>
        <v>0</v>
      </c>
      <c r="BD177" s="10">
        <f>'დაზუსტ. ბიუჯ.'!G177</f>
        <v>0</v>
      </c>
      <c r="BE177" s="10">
        <f>'დაზუსტ. საკუთ.'!G177</f>
        <v>0</v>
      </c>
      <c r="BG177" s="10">
        <f t="shared" si="51"/>
        <v>0</v>
      </c>
      <c r="BH177" s="10">
        <f t="shared" si="51"/>
        <v>0</v>
      </c>
      <c r="BI177" s="10">
        <f t="shared" si="51"/>
        <v>0</v>
      </c>
      <c r="BJ177" s="10">
        <f t="shared" si="40"/>
        <v>0</v>
      </c>
      <c r="BK177" s="10">
        <f t="shared" si="37"/>
        <v>0</v>
      </c>
      <c r="BL177" s="10">
        <f t="shared" si="37"/>
        <v>0</v>
      </c>
      <c r="BM177" s="10">
        <f t="shared" si="37"/>
        <v>0</v>
      </c>
      <c r="BN177" s="10">
        <f t="shared" si="37"/>
        <v>0</v>
      </c>
      <c r="BO177" s="10">
        <f t="shared" si="53"/>
        <v>0</v>
      </c>
      <c r="BP177" s="10">
        <f t="shared" si="53"/>
        <v>0</v>
      </c>
      <c r="BR177" s="10">
        <f t="shared" si="52"/>
        <v>0</v>
      </c>
      <c r="BS177" s="10">
        <f>'დამტკ. ბიუჯ.'!H177</f>
        <v>0</v>
      </c>
      <c r="BT177" s="10">
        <f>'დამტკ. საკუთ.'!H177</f>
        <v>0</v>
      </c>
      <c r="BU177" s="10">
        <f>'ცვლილ. ბიუჯ.'!I177</f>
        <v>0</v>
      </c>
      <c r="BV177" s="10">
        <f>'ცვლილ. საკუთ.'!I177</f>
        <v>0</v>
      </c>
      <c r="BW177" s="10">
        <f>'მთავრ. ფონდი'!I177</f>
        <v>0</v>
      </c>
      <c r="BX177" s="10">
        <f>'პრეზ. ფონდი'!I177</f>
        <v>0</v>
      </c>
      <c r="BY177" s="10">
        <f>'დაზუსტ. ნაერთი'!H177</f>
        <v>0</v>
      </c>
      <c r="BZ177" s="10">
        <f>'დაზუსტ. ბიუჯ.'!H177</f>
        <v>0</v>
      </c>
      <c r="CA177" s="10">
        <f>'დაზუსტ. საკუთ.'!H177</f>
        <v>0</v>
      </c>
    </row>
    <row r="178" spans="1:79" x14ac:dyDescent="0.25">
      <c r="A178" t="str">
        <f t="shared" si="41"/>
        <v>a</v>
      </c>
      <c r="B178" s="8"/>
      <c r="C178" s="9" t="s">
        <v>16</v>
      </c>
      <c r="D178" s="10">
        <f t="shared" si="42"/>
        <v>11000</v>
      </c>
      <c r="E178" s="10">
        <f t="shared" si="43"/>
        <v>11000</v>
      </c>
      <c r="F178" s="10">
        <f t="shared" si="44"/>
        <v>0</v>
      </c>
      <c r="G178" s="10">
        <f t="shared" si="44"/>
        <v>0</v>
      </c>
      <c r="H178" s="10">
        <f t="shared" si="44"/>
        <v>0</v>
      </c>
      <c r="I178" s="10">
        <f t="shared" si="38"/>
        <v>0</v>
      </c>
      <c r="J178" s="10">
        <f t="shared" si="35"/>
        <v>0</v>
      </c>
      <c r="K178" s="10">
        <f t="shared" si="35"/>
        <v>11000</v>
      </c>
      <c r="L178" s="10">
        <f t="shared" si="35"/>
        <v>11000</v>
      </c>
      <c r="M178" s="10">
        <f t="shared" si="35"/>
        <v>0</v>
      </c>
      <c r="O178" s="10">
        <f t="shared" si="45"/>
        <v>3000</v>
      </c>
      <c r="P178" s="10">
        <f>'დამტკ. ბიუჯ.'!E178</f>
        <v>3000</v>
      </c>
      <c r="Q178" s="10">
        <f>'დამტკ. საკუთ.'!E178</f>
        <v>0</v>
      </c>
      <c r="R178" s="10">
        <f>'ცვლილ. ბიუჯ.'!F178</f>
        <v>0</v>
      </c>
      <c r="S178" s="10">
        <f>'ცვლილ. საკუთ.'!F178</f>
        <v>0</v>
      </c>
      <c r="T178" s="10">
        <f>'მთავრ. ფონდი'!F178</f>
        <v>0</v>
      </c>
      <c r="U178" s="10">
        <f>'პრეზ. ფონდი'!F178</f>
        <v>0</v>
      </c>
      <c r="V178" s="10">
        <f>'დაზუსტ. ნაერთი'!E178</f>
        <v>3000</v>
      </c>
      <c r="W178" s="10">
        <f>'დაზუსტ. ბიუჯ.'!E178</f>
        <v>3000</v>
      </c>
      <c r="X178" s="10">
        <f>'დაზუსტ. საკუთ.'!E178</f>
        <v>0</v>
      </c>
      <c r="Z178" s="10">
        <f t="shared" si="46"/>
        <v>2500</v>
      </c>
      <c r="AA178" s="10">
        <f>'დამტკ. ბიუჯ.'!F178</f>
        <v>2500</v>
      </c>
      <c r="AB178" s="10">
        <f>'დამტკ. საკუთ.'!F178</f>
        <v>0</v>
      </c>
      <c r="AC178" s="10">
        <f>'ცვლილ. ბიუჯ.'!G178</f>
        <v>0</v>
      </c>
      <c r="AD178" s="10">
        <f>'ცვლილ. საკუთ.'!G178</f>
        <v>0</v>
      </c>
      <c r="AE178" s="10">
        <f>'მთავრ. ფონდი'!G178</f>
        <v>0</v>
      </c>
      <c r="AF178" s="10">
        <f>'პრეზ. ფონდი'!G178</f>
        <v>0</v>
      </c>
      <c r="AG178" s="10">
        <f>'დაზუსტ. ნაერთი'!F178</f>
        <v>2500</v>
      </c>
      <c r="AH178" s="10">
        <f>'დაზუსტ. ბიუჯ.'!F178</f>
        <v>2500</v>
      </c>
      <c r="AI178" s="10">
        <f>'დაზუსტ. საკუთ.'!F178</f>
        <v>0</v>
      </c>
      <c r="AK178" s="10">
        <f t="shared" si="47"/>
        <v>5500</v>
      </c>
      <c r="AL178" s="10">
        <f t="shared" si="48"/>
        <v>5500</v>
      </c>
      <c r="AM178" s="10">
        <f t="shared" si="49"/>
        <v>0</v>
      </c>
      <c r="AN178" s="10">
        <f t="shared" si="49"/>
        <v>0</v>
      </c>
      <c r="AO178" s="10">
        <f t="shared" si="49"/>
        <v>0</v>
      </c>
      <c r="AP178" s="10">
        <f t="shared" si="39"/>
        <v>0</v>
      </c>
      <c r="AQ178" s="10">
        <f t="shared" si="36"/>
        <v>0</v>
      </c>
      <c r="AR178" s="10">
        <f t="shared" si="36"/>
        <v>5500</v>
      </c>
      <c r="AS178" s="10">
        <f t="shared" si="36"/>
        <v>5500</v>
      </c>
      <c r="AT178" s="10">
        <f t="shared" si="36"/>
        <v>0</v>
      </c>
      <c r="AV178" s="10">
        <f t="shared" si="50"/>
        <v>3000</v>
      </c>
      <c r="AW178" s="10">
        <f>'დამტკ. ბიუჯ.'!G178</f>
        <v>3000</v>
      </c>
      <c r="AX178" s="10">
        <f>'დამტკ. საკუთ.'!G178</f>
        <v>0</v>
      </c>
      <c r="AY178" s="10">
        <f>'ცვლილ. ბიუჯ.'!H178</f>
        <v>0</v>
      </c>
      <c r="AZ178" s="10">
        <f>'ცვლილ. საკუთ.'!H178</f>
        <v>0</v>
      </c>
      <c r="BA178" s="10">
        <f>'მთავრ. ფონდი'!H178</f>
        <v>0</v>
      </c>
      <c r="BB178" s="10">
        <f>'პრეზ. ფონდი'!H178</f>
        <v>0</v>
      </c>
      <c r="BC178" s="10">
        <f>'დაზუსტ. ნაერთი'!G178</f>
        <v>3000</v>
      </c>
      <c r="BD178" s="10">
        <f>'დაზუსტ. ბიუჯ.'!G178</f>
        <v>3000</v>
      </c>
      <c r="BE178" s="10">
        <f>'დაზუსტ. საკუთ.'!G178</f>
        <v>0</v>
      </c>
      <c r="BG178" s="10">
        <f t="shared" si="51"/>
        <v>8500</v>
      </c>
      <c r="BH178" s="10">
        <f t="shared" si="51"/>
        <v>8500</v>
      </c>
      <c r="BI178" s="10">
        <f t="shared" si="51"/>
        <v>0</v>
      </c>
      <c r="BJ178" s="10">
        <f t="shared" si="40"/>
        <v>0</v>
      </c>
      <c r="BK178" s="10">
        <f t="shared" si="37"/>
        <v>0</v>
      </c>
      <c r="BL178" s="10">
        <f t="shared" si="37"/>
        <v>0</v>
      </c>
      <c r="BM178" s="10">
        <f t="shared" si="37"/>
        <v>0</v>
      </c>
      <c r="BN178" s="10">
        <f t="shared" si="37"/>
        <v>8500</v>
      </c>
      <c r="BO178" s="10">
        <f t="shared" si="53"/>
        <v>8500</v>
      </c>
      <c r="BP178" s="10">
        <f t="shared" si="53"/>
        <v>0</v>
      </c>
      <c r="BR178" s="10">
        <f t="shared" si="52"/>
        <v>2500</v>
      </c>
      <c r="BS178" s="10">
        <f>'დამტკ. ბიუჯ.'!H178</f>
        <v>2500</v>
      </c>
      <c r="BT178" s="10">
        <f>'დამტკ. საკუთ.'!H178</f>
        <v>0</v>
      </c>
      <c r="BU178" s="10">
        <f>'ცვლილ. ბიუჯ.'!I178</f>
        <v>0</v>
      </c>
      <c r="BV178" s="10">
        <f>'ცვლილ. საკუთ.'!I178</f>
        <v>0</v>
      </c>
      <c r="BW178" s="10">
        <f>'მთავრ. ფონდი'!I178</f>
        <v>0</v>
      </c>
      <c r="BX178" s="10">
        <f>'პრეზ. ფონდი'!I178</f>
        <v>0</v>
      </c>
      <c r="BY178" s="10">
        <f>'დაზუსტ. ნაერთი'!H178</f>
        <v>2500</v>
      </c>
      <c r="BZ178" s="10">
        <f>'დაზუსტ. ბიუჯ.'!H178</f>
        <v>2500</v>
      </c>
      <c r="CA178" s="10">
        <f>'დაზუსტ. საკუთ.'!H178</f>
        <v>0</v>
      </c>
    </row>
    <row r="179" spans="1:79" x14ac:dyDescent="0.25">
      <c r="A179" t="str">
        <f t="shared" si="41"/>
        <v>a</v>
      </c>
      <c r="B179" s="8"/>
      <c r="C179" s="9" t="s">
        <v>17</v>
      </c>
      <c r="D179" s="10">
        <f t="shared" si="42"/>
        <v>5000</v>
      </c>
      <c r="E179" s="10">
        <f t="shared" si="43"/>
        <v>5000</v>
      </c>
      <c r="F179" s="10">
        <f t="shared" si="44"/>
        <v>0</v>
      </c>
      <c r="G179" s="10">
        <f t="shared" si="44"/>
        <v>1000</v>
      </c>
      <c r="H179" s="10">
        <f t="shared" si="44"/>
        <v>0</v>
      </c>
      <c r="I179" s="10">
        <f t="shared" si="38"/>
        <v>0</v>
      </c>
      <c r="J179" s="10">
        <f t="shared" si="35"/>
        <v>0</v>
      </c>
      <c r="K179" s="10">
        <f t="shared" si="35"/>
        <v>6000</v>
      </c>
      <c r="L179" s="10">
        <f t="shared" si="35"/>
        <v>6000</v>
      </c>
      <c r="M179" s="10">
        <f t="shared" si="35"/>
        <v>0</v>
      </c>
      <c r="O179" s="10">
        <f t="shared" si="45"/>
        <v>1500</v>
      </c>
      <c r="P179" s="10">
        <f>'დამტკ. ბიუჯ.'!E179</f>
        <v>1500</v>
      </c>
      <c r="Q179" s="10">
        <f>'დამტკ. საკუთ.'!E179</f>
        <v>0</v>
      </c>
      <c r="R179" s="10">
        <f>'ცვლილ. ბიუჯ.'!F179</f>
        <v>0</v>
      </c>
      <c r="S179" s="10">
        <f>'ცვლილ. საკუთ.'!F179</f>
        <v>0</v>
      </c>
      <c r="T179" s="10">
        <f>'მთავრ. ფონდი'!F179</f>
        <v>0</v>
      </c>
      <c r="U179" s="10">
        <f>'პრეზ. ფონდი'!F179</f>
        <v>0</v>
      </c>
      <c r="V179" s="10">
        <f>'დაზუსტ. ნაერთი'!E179</f>
        <v>1500</v>
      </c>
      <c r="W179" s="10">
        <f>'დაზუსტ. ბიუჯ.'!E179</f>
        <v>1500</v>
      </c>
      <c r="X179" s="10">
        <f>'დაზუსტ. საკუთ.'!E179</f>
        <v>0</v>
      </c>
      <c r="Z179" s="10">
        <f t="shared" si="46"/>
        <v>1500</v>
      </c>
      <c r="AA179" s="10">
        <f>'დამტკ. ბიუჯ.'!F179</f>
        <v>1500</v>
      </c>
      <c r="AB179" s="10">
        <f>'დამტკ. საკუთ.'!F179</f>
        <v>0</v>
      </c>
      <c r="AC179" s="10">
        <f>'ცვლილ. ბიუჯ.'!G179</f>
        <v>0</v>
      </c>
      <c r="AD179" s="10">
        <f>'ცვლილ. საკუთ.'!G179</f>
        <v>0</v>
      </c>
      <c r="AE179" s="10">
        <f>'მთავრ. ფონდი'!G179</f>
        <v>0</v>
      </c>
      <c r="AF179" s="10">
        <f>'პრეზ. ფონდი'!G179</f>
        <v>0</v>
      </c>
      <c r="AG179" s="10">
        <f>'დაზუსტ. ნაერთი'!F179</f>
        <v>1500</v>
      </c>
      <c r="AH179" s="10">
        <f>'დაზუსტ. ბიუჯ.'!F179</f>
        <v>1500</v>
      </c>
      <c r="AI179" s="10">
        <f>'დაზუსტ. საკუთ.'!F179</f>
        <v>0</v>
      </c>
      <c r="AK179" s="10">
        <f t="shared" si="47"/>
        <v>3000</v>
      </c>
      <c r="AL179" s="10">
        <f t="shared" si="48"/>
        <v>3000</v>
      </c>
      <c r="AM179" s="10">
        <f t="shared" si="49"/>
        <v>0</v>
      </c>
      <c r="AN179" s="10">
        <f t="shared" si="49"/>
        <v>0</v>
      </c>
      <c r="AO179" s="10">
        <f t="shared" si="49"/>
        <v>0</v>
      </c>
      <c r="AP179" s="10">
        <f t="shared" si="39"/>
        <v>0</v>
      </c>
      <c r="AQ179" s="10">
        <f t="shared" si="36"/>
        <v>0</v>
      </c>
      <c r="AR179" s="10">
        <f t="shared" si="36"/>
        <v>3000</v>
      </c>
      <c r="AS179" s="10">
        <f t="shared" si="36"/>
        <v>3000</v>
      </c>
      <c r="AT179" s="10">
        <f t="shared" si="36"/>
        <v>0</v>
      </c>
      <c r="AV179" s="10">
        <f t="shared" si="50"/>
        <v>1000</v>
      </c>
      <c r="AW179" s="10">
        <f>'დამტკ. ბიუჯ.'!G179</f>
        <v>1000</v>
      </c>
      <c r="AX179" s="10">
        <f>'დამტკ. საკუთ.'!G179</f>
        <v>0</v>
      </c>
      <c r="AY179" s="10">
        <f>'ცვლილ. ბიუჯ.'!H179</f>
        <v>550</v>
      </c>
      <c r="AZ179" s="10">
        <f>'ცვლილ. საკუთ.'!H179</f>
        <v>0</v>
      </c>
      <c r="BA179" s="10">
        <f>'მთავრ. ფონდი'!H179</f>
        <v>0</v>
      </c>
      <c r="BB179" s="10">
        <f>'პრეზ. ფონდი'!H179</f>
        <v>0</v>
      </c>
      <c r="BC179" s="10">
        <f>'დაზუსტ. ნაერთი'!G179</f>
        <v>1550</v>
      </c>
      <c r="BD179" s="10">
        <f>'დაზუსტ. ბიუჯ.'!G179</f>
        <v>1550</v>
      </c>
      <c r="BE179" s="10">
        <f>'დაზუსტ. საკუთ.'!G179</f>
        <v>0</v>
      </c>
      <c r="BG179" s="10">
        <f t="shared" si="51"/>
        <v>4000</v>
      </c>
      <c r="BH179" s="10">
        <f t="shared" si="51"/>
        <v>4000</v>
      </c>
      <c r="BI179" s="10">
        <f t="shared" si="51"/>
        <v>0</v>
      </c>
      <c r="BJ179" s="10">
        <f t="shared" si="40"/>
        <v>550</v>
      </c>
      <c r="BK179" s="10">
        <f t="shared" si="37"/>
        <v>0</v>
      </c>
      <c r="BL179" s="10">
        <f t="shared" si="37"/>
        <v>0</v>
      </c>
      <c r="BM179" s="10">
        <f t="shared" si="37"/>
        <v>0</v>
      </c>
      <c r="BN179" s="10">
        <f t="shared" si="37"/>
        <v>4550</v>
      </c>
      <c r="BO179" s="10">
        <f t="shared" si="53"/>
        <v>4550</v>
      </c>
      <c r="BP179" s="10">
        <f t="shared" si="53"/>
        <v>0</v>
      </c>
      <c r="BR179" s="10">
        <f t="shared" si="52"/>
        <v>1000</v>
      </c>
      <c r="BS179" s="10">
        <f>'დამტკ. ბიუჯ.'!H179</f>
        <v>1000</v>
      </c>
      <c r="BT179" s="10">
        <f>'დამტკ. საკუთ.'!H179</f>
        <v>0</v>
      </c>
      <c r="BU179" s="10">
        <f>'ცვლილ. ბიუჯ.'!I179</f>
        <v>450</v>
      </c>
      <c r="BV179" s="10">
        <f>'ცვლილ. საკუთ.'!I179</f>
        <v>0</v>
      </c>
      <c r="BW179" s="10">
        <f>'მთავრ. ფონდი'!I179</f>
        <v>0</v>
      </c>
      <c r="BX179" s="10">
        <f>'პრეზ. ფონდი'!I179</f>
        <v>0</v>
      </c>
      <c r="BY179" s="10">
        <f>'დაზუსტ. ნაერთი'!H179</f>
        <v>1450</v>
      </c>
      <c r="BZ179" s="10">
        <f>'დაზუსტ. ბიუჯ.'!H179</f>
        <v>1450</v>
      </c>
      <c r="CA179" s="10">
        <f>'დაზუსტ. საკუთ.'!H179</f>
        <v>0</v>
      </c>
    </row>
    <row r="180" spans="1:79" x14ac:dyDescent="0.25">
      <c r="A180" t="str">
        <f t="shared" si="41"/>
        <v>b</v>
      </c>
      <c r="B180" s="5"/>
      <c r="C180" s="6" t="s">
        <v>18</v>
      </c>
      <c r="D180" s="7">
        <f t="shared" si="42"/>
        <v>0</v>
      </c>
      <c r="E180" s="7">
        <f t="shared" si="43"/>
        <v>0</v>
      </c>
      <c r="F180" s="7">
        <f t="shared" si="44"/>
        <v>0</v>
      </c>
      <c r="G180" s="7">
        <f t="shared" si="44"/>
        <v>0</v>
      </c>
      <c r="H180" s="7">
        <f t="shared" si="44"/>
        <v>0</v>
      </c>
      <c r="I180" s="7">
        <f t="shared" si="38"/>
        <v>0</v>
      </c>
      <c r="J180" s="7">
        <f t="shared" si="35"/>
        <v>0</v>
      </c>
      <c r="K180" s="7">
        <f t="shared" si="35"/>
        <v>0</v>
      </c>
      <c r="L180" s="7">
        <f t="shared" si="35"/>
        <v>0</v>
      </c>
      <c r="M180" s="7">
        <f t="shared" si="35"/>
        <v>0</v>
      </c>
      <c r="O180" s="7">
        <f t="shared" si="45"/>
        <v>0</v>
      </c>
      <c r="P180" s="7">
        <f>'დამტკ. ბიუჯ.'!E180</f>
        <v>0</v>
      </c>
      <c r="Q180" s="7">
        <f>'დამტკ. საკუთ.'!E180</f>
        <v>0</v>
      </c>
      <c r="R180" s="7">
        <f>'ცვლილ. ბიუჯ.'!F180</f>
        <v>0</v>
      </c>
      <c r="S180" s="7">
        <f>'ცვლილ. საკუთ.'!F180</f>
        <v>0</v>
      </c>
      <c r="T180" s="7">
        <f>'მთავრ. ფონდი'!F180</f>
        <v>0</v>
      </c>
      <c r="U180" s="7">
        <f>'პრეზ. ფონდი'!F180</f>
        <v>0</v>
      </c>
      <c r="V180" s="7">
        <f>'დაზუსტ. ნაერთი'!E180</f>
        <v>0</v>
      </c>
      <c r="W180" s="7">
        <f>'დაზუსტ. ბიუჯ.'!E180</f>
        <v>0</v>
      </c>
      <c r="X180" s="7">
        <f>'დაზუსტ. საკუთ.'!E180</f>
        <v>0</v>
      </c>
      <c r="Z180" s="7">
        <f t="shared" si="46"/>
        <v>0</v>
      </c>
      <c r="AA180" s="7">
        <f>'დამტკ. ბიუჯ.'!F180</f>
        <v>0</v>
      </c>
      <c r="AB180" s="7">
        <f>'დამტკ. საკუთ.'!F180</f>
        <v>0</v>
      </c>
      <c r="AC180" s="7">
        <f>'ცვლილ. ბიუჯ.'!G180</f>
        <v>0</v>
      </c>
      <c r="AD180" s="7">
        <f>'ცვლილ. საკუთ.'!G180</f>
        <v>0</v>
      </c>
      <c r="AE180" s="7">
        <f>'მთავრ. ფონდი'!G180</f>
        <v>0</v>
      </c>
      <c r="AF180" s="7">
        <f>'პრეზ. ფონდი'!G180</f>
        <v>0</v>
      </c>
      <c r="AG180" s="7">
        <f>'დაზუსტ. ნაერთი'!F180</f>
        <v>0</v>
      </c>
      <c r="AH180" s="7">
        <f>'დაზუსტ. ბიუჯ.'!F180</f>
        <v>0</v>
      </c>
      <c r="AI180" s="7">
        <f>'დაზუსტ. საკუთ.'!F180</f>
        <v>0</v>
      </c>
      <c r="AK180" s="7">
        <f t="shared" si="47"/>
        <v>0</v>
      </c>
      <c r="AL180" s="7">
        <f t="shared" si="48"/>
        <v>0</v>
      </c>
      <c r="AM180" s="7">
        <f t="shared" si="49"/>
        <v>0</v>
      </c>
      <c r="AN180" s="7">
        <f t="shared" si="49"/>
        <v>0</v>
      </c>
      <c r="AO180" s="7">
        <f t="shared" si="49"/>
        <v>0</v>
      </c>
      <c r="AP180" s="7">
        <f t="shared" si="39"/>
        <v>0</v>
      </c>
      <c r="AQ180" s="7">
        <f t="shared" si="36"/>
        <v>0</v>
      </c>
      <c r="AR180" s="7">
        <f t="shared" si="36"/>
        <v>0</v>
      </c>
      <c r="AS180" s="7">
        <f t="shared" si="36"/>
        <v>0</v>
      </c>
      <c r="AT180" s="7">
        <f t="shared" si="36"/>
        <v>0</v>
      </c>
      <c r="AV180" s="7">
        <f t="shared" si="50"/>
        <v>0</v>
      </c>
      <c r="AW180" s="7">
        <f>'დამტკ. ბიუჯ.'!G180</f>
        <v>0</v>
      </c>
      <c r="AX180" s="7">
        <f>'დამტკ. საკუთ.'!G180</f>
        <v>0</v>
      </c>
      <c r="AY180" s="7">
        <f>'ცვლილ. ბიუჯ.'!H180</f>
        <v>0</v>
      </c>
      <c r="AZ180" s="7">
        <f>'ცვლილ. საკუთ.'!H180</f>
        <v>0</v>
      </c>
      <c r="BA180" s="7">
        <f>'მთავრ. ფონდი'!H180</f>
        <v>0</v>
      </c>
      <c r="BB180" s="7">
        <f>'პრეზ. ფონდი'!H180</f>
        <v>0</v>
      </c>
      <c r="BC180" s="7">
        <f>'დაზუსტ. ნაერთი'!G180</f>
        <v>0</v>
      </c>
      <c r="BD180" s="7">
        <f>'დაზუსტ. ბიუჯ.'!G180</f>
        <v>0</v>
      </c>
      <c r="BE180" s="7">
        <f>'დაზუსტ. საკუთ.'!G180</f>
        <v>0</v>
      </c>
      <c r="BG180" s="7">
        <f t="shared" si="51"/>
        <v>0</v>
      </c>
      <c r="BH180" s="7">
        <f t="shared" si="51"/>
        <v>0</v>
      </c>
      <c r="BI180" s="7">
        <f t="shared" si="51"/>
        <v>0</v>
      </c>
      <c r="BJ180" s="7">
        <f t="shared" si="40"/>
        <v>0</v>
      </c>
      <c r="BK180" s="7">
        <f t="shared" si="37"/>
        <v>0</v>
      </c>
      <c r="BL180" s="7">
        <f t="shared" si="37"/>
        <v>0</v>
      </c>
      <c r="BM180" s="7">
        <f t="shared" si="37"/>
        <v>0</v>
      </c>
      <c r="BN180" s="7">
        <f t="shared" si="37"/>
        <v>0</v>
      </c>
      <c r="BO180" s="7">
        <f t="shared" si="53"/>
        <v>0</v>
      </c>
      <c r="BP180" s="7">
        <f t="shared" si="53"/>
        <v>0</v>
      </c>
      <c r="BR180" s="7">
        <f t="shared" si="52"/>
        <v>0</v>
      </c>
      <c r="BS180" s="7">
        <f>'დამტკ. ბიუჯ.'!H180</f>
        <v>0</v>
      </c>
      <c r="BT180" s="7">
        <f>'დამტკ. საკუთ.'!H180</f>
        <v>0</v>
      </c>
      <c r="BU180" s="7">
        <f>'ცვლილ. ბიუჯ.'!I180</f>
        <v>0</v>
      </c>
      <c r="BV180" s="7">
        <f>'ცვლილ. საკუთ.'!I180</f>
        <v>0</v>
      </c>
      <c r="BW180" s="7">
        <f>'მთავრ. ფონდი'!I180</f>
        <v>0</v>
      </c>
      <c r="BX180" s="7">
        <f>'პრეზ. ფონდი'!I180</f>
        <v>0</v>
      </c>
      <c r="BY180" s="7">
        <f>'დაზუსტ. ნაერთი'!H180</f>
        <v>0</v>
      </c>
      <c r="BZ180" s="7">
        <f>'დაზუსტ. ბიუჯ.'!H180</f>
        <v>0</v>
      </c>
      <c r="CA180" s="7">
        <f>'დაზუსტ. საკუთ.'!H180</f>
        <v>0</v>
      </c>
    </row>
    <row r="181" spans="1:79" x14ac:dyDescent="0.25">
      <c r="A181" t="str">
        <f t="shared" si="41"/>
        <v>b</v>
      </c>
      <c r="B181" s="5"/>
      <c r="C181" s="6" t="s">
        <v>19</v>
      </c>
      <c r="D181" s="7">
        <f t="shared" si="42"/>
        <v>0</v>
      </c>
      <c r="E181" s="7">
        <f t="shared" si="43"/>
        <v>0</v>
      </c>
      <c r="F181" s="7">
        <f t="shared" si="44"/>
        <v>0</v>
      </c>
      <c r="G181" s="7">
        <f t="shared" si="44"/>
        <v>0</v>
      </c>
      <c r="H181" s="7">
        <f t="shared" si="44"/>
        <v>0</v>
      </c>
      <c r="I181" s="7">
        <f t="shared" si="38"/>
        <v>0</v>
      </c>
      <c r="J181" s="7">
        <f t="shared" si="35"/>
        <v>0</v>
      </c>
      <c r="K181" s="7">
        <f t="shared" si="35"/>
        <v>0</v>
      </c>
      <c r="L181" s="7">
        <f t="shared" si="35"/>
        <v>0</v>
      </c>
      <c r="M181" s="7">
        <f t="shared" si="35"/>
        <v>0</v>
      </c>
      <c r="O181" s="7">
        <f t="shared" si="45"/>
        <v>0</v>
      </c>
      <c r="P181" s="7">
        <f>'დამტკ. ბიუჯ.'!E181</f>
        <v>0</v>
      </c>
      <c r="Q181" s="7">
        <f>'დამტკ. საკუთ.'!E181</f>
        <v>0</v>
      </c>
      <c r="R181" s="7">
        <f>'ცვლილ. ბიუჯ.'!F181</f>
        <v>0</v>
      </c>
      <c r="S181" s="7">
        <f>'ცვლილ. საკუთ.'!F181</f>
        <v>0</v>
      </c>
      <c r="T181" s="7">
        <f>'მთავრ. ფონდი'!F181</f>
        <v>0</v>
      </c>
      <c r="U181" s="7">
        <f>'პრეზ. ფონდი'!F181</f>
        <v>0</v>
      </c>
      <c r="V181" s="7">
        <f>'დაზუსტ. ნაერთი'!E181</f>
        <v>0</v>
      </c>
      <c r="W181" s="7">
        <f>'დაზუსტ. ბიუჯ.'!E181</f>
        <v>0</v>
      </c>
      <c r="X181" s="7">
        <f>'დაზუსტ. საკუთ.'!E181</f>
        <v>0</v>
      </c>
      <c r="Z181" s="7">
        <f t="shared" si="46"/>
        <v>0</v>
      </c>
      <c r="AA181" s="7">
        <f>'დამტკ. ბიუჯ.'!F181</f>
        <v>0</v>
      </c>
      <c r="AB181" s="7">
        <f>'დამტკ. საკუთ.'!F181</f>
        <v>0</v>
      </c>
      <c r="AC181" s="7">
        <f>'ცვლილ. ბიუჯ.'!G181</f>
        <v>0</v>
      </c>
      <c r="AD181" s="7">
        <f>'ცვლილ. საკუთ.'!G181</f>
        <v>0</v>
      </c>
      <c r="AE181" s="7">
        <f>'მთავრ. ფონდი'!G181</f>
        <v>0</v>
      </c>
      <c r="AF181" s="7">
        <f>'პრეზ. ფონდი'!G181</f>
        <v>0</v>
      </c>
      <c r="AG181" s="7">
        <f>'დაზუსტ. ნაერთი'!F181</f>
        <v>0</v>
      </c>
      <c r="AH181" s="7">
        <f>'დაზუსტ. ბიუჯ.'!F181</f>
        <v>0</v>
      </c>
      <c r="AI181" s="7">
        <f>'დაზუსტ. საკუთ.'!F181</f>
        <v>0</v>
      </c>
      <c r="AK181" s="7">
        <f t="shared" si="47"/>
        <v>0</v>
      </c>
      <c r="AL181" s="7">
        <f t="shared" si="48"/>
        <v>0</v>
      </c>
      <c r="AM181" s="7">
        <f t="shared" si="49"/>
        <v>0</v>
      </c>
      <c r="AN181" s="7">
        <f t="shared" si="49"/>
        <v>0</v>
      </c>
      <c r="AO181" s="7">
        <f t="shared" si="49"/>
        <v>0</v>
      </c>
      <c r="AP181" s="7">
        <f t="shared" si="39"/>
        <v>0</v>
      </c>
      <c r="AQ181" s="7">
        <f t="shared" si="36"/>
        <v>0</v>
      </c>
      <c r="AR181" s="7">
        <f t="shared" si="36"/>
        <v>0</v>
      </c>
      <c r="AS181" s="7">
        <f t="shared" si="36"/>
        <v>0</v>
      </c>
      <c r="AT181" s="7">
        <f t="shared" si="36"/>
        <v>0</v>
      </c>
      <c r="AV181" s="7">
        <f t="shared" si="50"/>
        <v>0</v>
      </c>
      <c r="AW181" s="7">
        <f>'დამტკ. ბიუჯ.'!G181</f>
        <v>0</v>
      </c>
      <c r="AX181" s="7">
        <f>'დამტკ. საკუთ.'!G181</f>
        <v>0</v>
      </c>
      <c r="AY181" s="7">
        <f>'ცვლილ. ბიუჯ.'!H181</f>
        <v>0</v>
      </c>
      <c r="AZ181" s="7">
        <f>'ცვლილ. საკუთ.'!H181</f>
        <v>0</v>
      </c>
      <c r="BA181" s="7">
        <f>'მთავრ. ფონდი'!H181</f>
        <v>0</v>
      </c>
      <c r="BB181" s="7">
        <f>'პრეზ. ფონდი'!H181</f>
        <v>0</v>
      </c>
      <c r="BC181" s="7">
        <f>'დაზუსტ. ნაერთი'!G181</f>
        <v>0</v>
      </c>
      <c r="BD181" s="7">
        <f>'დაზუსტ. ბიუჯ.'!G181</f>
        <v>0</v>
      </c>
      <c r="BE181" s="7">
        <f>'დაზუსტ. საკუთ.'!G181</f>
        <v>0</v>
      </c>
      <c r="BG181" s="7">
        <f t="shared" si="51"/>
        <v>0</v>
      </c>
      <c r="BH181" s="7">
        <f t="shared" si="51"/>
        <v>0</v>
      </c>
      <c r="BI181" s="7">
        <f t="shared" si="51"/>
        <v>0</v>
      </c>
      <c r="BJ181" s="7">
        <f t="shared" si="40"/>
        <v>0</v>
      </c>
      <c r="BK181" s="7">
        <f t="shared" si="37"/>
        <v>0</v>
      </c>
      <c r="BL181" s="7">
        <f t="shared" si="37"/>
        <v>0</v>
      </c>
      <c r="BM181" s="7">
        <f t="shared" si="37"/>
        <v>0</v>
      </c>
      <c r="BN181" s="7">
        <f t="shared" si="37"/>
        <v>0</v>
      </c>
      <c r="BO181" s="7">
        <f t="shared" si="53"/>
        <v>0</v>
      </c>
      <c r="BP181" s="7">
        <f t="shared" si="53"/>
        <v>0</v>
      </c>
      <c r="BR181" s="7">
        <f t="shared" si="52"/>
        <v>0</v>
      </c>
      <c r="BS181" s="7">
        <f>'დამტკ. ბიუჯ.'!H181</f>
        <v>0</v>
      </c>
      <c r="BT181" s="7">
        <f>'დამტკ. საკუთ.'!H181</f>
        <v>0</v>
      </c>
      <c r="BU181" s="7">
        <f>'ცვლილ. ბიუჯ.'!I181</f>
        <v>0</v>
      </c>
      <c r="BV181" s="7">
        <f>'ცვლილ. საკუთ.'!I181</f>
        <v>0</v>
      </c>
      <c r="BW181" s="7">
        <f>'მთავრ. ფონდი'!I181</f>
        <v>0</v>
      </c>
      <c r="BX181" s="7">
        <f>'პრეზ. ფონდი'!I181</f>
        <v>0</v>
      </c>
      <c r="BY181" s="7">
        <f>'დაზუსტ. ნაერთი'!H181</f>
        <v>0</v>
      </c>
      <c r="BZ181" s="7">
        <f>'დაზუსტ. ბიუჯ.'!H181</f>
        <v>0</v>
      </c>
      <c r="CA181" s="7">
        <f>'დაზუსტ. საკუთ.'!H181</f>
        <v>0</v>
      </c>
    </row>
    <row r="182" spans="1:79" ht="15.75" thickBot="1" x14ac:dyDescent="0.3">
      <c r="A182" t="str">
        <f t="shared" si="41"/>
        <v>b</v>
      </c>
      <c r="B182" s="11"/>
      <c r="C182" s="12" t="s">
        <v>20</v>
      </c>
      <c r="D182" s="13">
        <f t="shared" si="42"/>
        <v>0</v>
      </c>
      <c r="E182" s="13">
        <f t="shared" si="43"/>
        <v>0</v>
      </c>
      <c r="F182" s="13">
        <f t="shared" si="44"/>
        <v>0</v>
      </c>
      <c r="G182" s="13">
        <f t="shared" si="44"/>
        <v>0</v>
      </c>
      <c r="H182" s="13">
        <f t="shared" si="44"/>
        <v>0</v>
      </c>
      <c r="I182" s="13">
        <f t="shared" si="38"/>
        <v>0</v>
      </c>
      <c r="J182" s="13">
        <f t="shared" si="35"/>
        <v>0</v>
      </c>
      <c r="K182" s="13">
        <f t="shared" si="35"/>
        <v>0</v>
      </c>
      <c r="L182" s="13">
        <f t="shared" si="35"/>
        <v>0</v>
      </c>
      <c r="M182" s="13">
        <f t="shared" si="35"/>
        <v>0</v>
      </c>
      <c r="O182" s="13">
        <f t="shared" si="45"/>
        <v>0</v>
      </c>
      <c r="P182" s="13">
        <f>'დამტკ. ბიუჯ.'!E182</f>
        <v>0</v>
      </c>
      <c r="Q182" s="13">
        <f>'დამტკ. საკუთ.'!E182</f>
        <v>0</v>
      </c>
      <c r="R182" s="13">
        <f>'ცვლილ. ბიუჯ.'!F182</f>
        <v>0</v>
      </c>
      <c r="S182" s="13">
        <f>'ცვლილ. საკუთ.'!F182</f>
        <v>0</v>
      </c>
      <c r="T182" s="13">
        <f>'მთავრ. ფონდი'!F182</f>
        <v>0</v>
      </c>
      <c r="U182" s="13">
        <f>'პრეზ. ფონდი'!F182</f>
        <v>0</v>
      </c>
      <c r="V182" s="13">
        <f>'დაზუსტ. ნაერთი'!E182</f>
        <v>0</v>
      </c>
      <c r="W182" s="13">
        <f>'დაზუსტ. ბიუჯ.'!E182</f>
        <v>0</v>
      </c>
      <c r="X182" s="13">
        <f>'დაზუსტ. საკუთ.'!E182</f>
        <v>0</v>
      </c>
      <c r="Z182" s="13">
        <f t="shared" si="46"/>
        <v>0</v>
      </c>
      <c r="AA182" s="13">
        <f>'დამტკ. ბიუჯ.'!F182</f>
        <v>0</v>
      </c>
      <c r="AB182" s="13">
        <f>'დამტკ. საკუთ.'!F182</f>
        <v>0</v>
      </c>
      <c r="AC182" s="13">
        <f>'ცვლილ. ბიუჯ.'!G182</f>
        <v>0</v>
      </c>
      <c r="AD182" s="13">
        <f>'ცვლილ. საკუთ.'!G182</f>
        <v>0</v>
      </c>
      <c r="AE182" s="13">
        <f>'მთავრ. ფონდი'!G182</f>
        <v>0</v>
      </c>
      <c r="AF182" s="13">
        <f>'პრეზ. ფონდი'!G182</f>
        <v>0</v>
      </c>
      <c r="AG182" s="13">
        <f>'დაზუსტ. ნაერთი'!F182</f>
        <v>0</v>
      </c>
      <c r="AH182" s="13">
        <f>'დაზუსტ. ბიუჯ.'!F182</f>
        <v>0</v>
      </c>
      <c r="AI182" s="13">
        <f>'დაზუსტ. საკუთ.'!F182</f>
        <v>0</v>
      </c>
      <c r="AK182" s="13">
        <f t="shared" si="47"/>
        <v>0</v>
      </c>
      <c r="AL182" s="13">
        <f t="shared" si="48"/>
        <v>0</v>
      </c>
      <c r="AM182" s="13">
        <f t="shared" si="49"/>
        <v>0</v>
      </c>
      <c r="AN182" s="13">
        <f t="shared" si="49"/>
        <v>0</v>
      </c>
      <c r="AO182" s="13">
        <f t="shared" si="49"/>
        <v>0</v>
      </c>
      <c r="AP182" s="13">
        <f t="shared" si="39"/>
        <v>0</v>
      </c>
      <c r="AQ182" s="13">
        <f t="shared" si="36"/>
        <v>0</v>
      </c>
      <c r="AR182" s="13">
        <f t="shared" si="36"/>
        <v>0</v>
      </c>
      <c r="AS182" s="13">
        <f t="shared" si="36"/>
        <v>0</v>
      </c>
      <c r="AT182" s="13">
        <f t="shared" si="36"/>
        <v>0</v>
      </c>
      <c r="AV182" s="13">
        <f t="shared" si="50"/>
        <v>0</v>
      </c>
      <c r="AW182" s="13">
        <f>'დამტკ. ბიუჯ.'!G182</f>
        <v>0</v>
      </c>
      <c r="AX182" s="13">
        <f>'დამტკ. საკუთ.'!G182</f>
        <v>0</v>
      </c>
      <c r="AY182" s="13">
        <f>'ცვლილ. ბიუჯ.'!H182</f>
        <v>0</v>
      </c>
      <c r="AZ182" s="13">
        <f>'ცვლილ. საკუთ.'!H182</f>
        <v>0</v>
      </c>
      <c r="BA182" s="13">
        <f>'მთავრ. ფონდი'!H182</f>
        <v>0</v>
      </c>
      <c r="BB182" s="13">
        <f>'პრეზ. ფონდი'!H182</f>
        <v>0</v>
      </c>
      <c r="BC182" s="13">
        <f>'დაზუსტ. ნაერთი'!G182</f>
        <v>0</v>
      </c>
      <c r="BD182" s="13">
        <f>'დაზუსტ. ბიუჯ.'!G182</f>
        <v>0</v>
      </c>
      <c r="BE182" s="13">
        <f>'დაზუსტ. საკუთ.'!G182</f>
        <v>0</v>
      </c>
      <c r="BG182" s="13">
        <f t="shared" si="51"/>
        <v>0</v>
      </c>
      <c r="BH182" s="13">
        <f t="shared" si="51"/>
        <v>0</v>
      </c>
      <c r="BI182" s="13">
        <f t="shared" si="51"/>
        <v>0</v>
      </c>
      <c r="BJ182" s="13">
        <f t="shared" si="40"/>
        <v>0</v>
      </c>
      <c r="BK182" s="13">
        <f t="shared" si="37"/>
        <v>0</v>
      </c>
      <c r="BL182" s="13">
        <f t="shared" si="37"/>
        <v>0</v>
      </c>
      <c r="BM182" s="13">
        <f t="shared" si="37"/>
        <v>0</v>
      </c>
      <c r="BN182" s="13">
        <f t="shared" si="37"/>
        <v>0</v>
      </c>
      <c r="BO182" s="13">
        <f t="shared" si="53"/>
        <v>0</v>
      </c>
      <c r="BP182" s="13">
        <f t="shared" si="53"/>
        <v>0</v>
      </c>
      <c r="BR182" s="13">
        <f t="shared" si="52"/>
        <v>0</v>
      </c>
      <c r="BS182" s="13">
        <f>'დამტკ. ბიუჯ.'!H182</f>
        <v>0</v>
      </c>
      <c r="BT182" s="13">
        <f>'დამტკ. საკუთ.'!H182</f>
        <v>0</v>
      </c>
      <c r="BU182" s="13">
        <f>'ცვლილ. ბიუჯ.'!I182</f>
        <v>0</v>
      </c>
      <c r="BV182" s="13">
        <f>'ცვლილ. საკუთ.'!I182</f>
        <v>0</v>
      </c>
      <c r="BW182" s="13">
        <f>'მთავრ. ფონდი'!I182</f>
        <v>0</v>
      </c>
      <c r="BX182" s="13">
        <f>'პრეზ. ფონდი'!I182</f>
        <v>0</v>
      </c>
      <c r="BY182" s="13">
        <f>'დაზუსტ. ნაერთი'!H182</f>
        <v>0</v>
      </c>
      <c r="BZ182" s="13">
        <f>'დაზუსტ. ბიუჯ.'!H182</f>
        <v>0</v>
      </c>
      <c r="CA182" s="13">
        <f>'დაზუსტ. საკუთ.'!H182</f>
        <v>0</v>
      </c>
    </row>
    <row r="183" spans="1:79" ht="46.5" thickTop="1" thickBot="1" x14ac:dyDescent="0.3">
      <c r="A183" t="str">
        <f t="shared" si="41"/>
        <v>a</v>
      </c>
      <c r="B183" s="3" t="s">
        <v>48</v>
      </c>
      <c r="C183" s="14" t="s">
        <v>49</v>
      </c>
      <c r="D183" s="4">
        <f t="shared" si="42"/>
        <v>43000</v>
      </c>
      <c r="E183" s="4">
        <f t="shared" si="43"/>
        <v>43000</v>
      </c>
      <c r="F183" s="4">
        <f t="shared" si="44"/>
        <v>0</v>
      </c>
      <c r="G183" s="4">
        <f t="shared" si="44"/>
        <v>7000</v>
      </c>
      <c r="H183" s="4">
        <f t="shared" si="44"/>
        <v>0</v>
      </c>
      <c r="I183" s="4">
        <f t="shared" si="38"/>
        <v>0</v>
      </c>
      <c r="J183" s="4">
        <f t="shared" si="35"/>
        <v>0</v>
      </c>
      <c r="K183" s="4">
        <f t="shared" si="35"/>
        <v>50000</v>
      </c>
      <c r="L183" s="4">
        <f t="shared" si="35"/>
        <v>50000</v>
      </c>
      <c r="M183" s="4">
        <f t="shared" si="35"/>
        <v>0</v>
      </c>
      <c r="O183" s="4">
        <f t="shared" si="45"/>
        <v>12600</v>
      </c>
      <c r="P183" s="4">
        <f>'დამტკ. ბიუჯ.'!E183</f>
        <v>12600</v>
      </c>
      <c r="Q183" s="4">
        <f>'დამტკ. საკუთ.'!E183</f>
        <v>0</v>
      </c>
      <c r="R183" s="4">
        <f>'ცვლილ. ბიუჯ.'!F183</f>
        <v>7000</v>
      </c>
      <c r="S183" s="4">
        <f>'ცვლილ. საკუთ.'!F183</f>
        <v>0</v>
      </c>
      <c r="T183" s="4">
        <f>'მთავრ. ფონდი'!F183</f>
        <v>0</v>
      </c>
      <c r="U183" s="4">
        <f>'პრეზ. ფონდი'!F183</f>
        <v>0</v>
      </c>
      <c r="V183" s="4">
        <f>'დაზუსტ. ნაერთი'!E183</f>
        <v>19600</v>
      </c>
      <c r="W183" s="4">
        <f>'დაზუსტ. ბიუჯ.'!E183</f>
        <v>19600</v>
      </c>
      <c r="X183" s="4">
        <f>'დაზუსტ. საკუთ.'!E183</f>
        <v>0</v>
      </c>
      <c r="Z183" s="4">
        <f t="shared" si="46"/>
        <v>11600</v>
      </c>
      <c r="AA183" s="4">
        <f>'დამტკ. ბიუჯ.'!F183</f>
        <v>11600</v>
      </c>
      <c r="AB183" s="4">
        <f>'დამტკ. საკუთ.'!F183</f>
        <v>0</v>
      </c>
      <c r="AC183" s="4">
        <f>'ცვლილ. ბიუჯ.'!G183</f>
        <v>0</v>
      </c>
      <c r="AD183" s="4">
        <f>'ცვლილ. საკუთ.'!G183</f>
        <v>0</v>
      </c>
      <c r="AE183" s="4">
        <f>'მთავრ. ფონდი'!G183</f>
        <v>0</v>
      </c>
      <c r="AF183" s="4">
        <f>'პრეზ. ფონდი'!G183</f>
        <v>0</v>
      </c>
      <c r="AG183" s="4">
        <f>'დაზუსტ. ნაერთი'!F183</f>
        <v>11600</v>
      </c>
      <c r="AH183" s="4">
        <f>'დაზუსტ. ბიუჯ.'!F183</f>
        <v>11600</v>
      </c>
      <c r="AI183" s="4">
        <f>'დაზუსტ. საკუთ.'!F183</f>
        <v>0</v>
      </c>
      <c r="AK183" s="4">
        <f t="shared" si="47"/>
        <v>24200</v>
      </c>
      <c r="AL183" s="4">
        <f t="shared" si="48"/>
        <v>24200</v>
      </c>
      <c r="AM183" s="4">
        <f t="shared" si="49"/>
        <v>0</v>
      </c>
      <c r="AN183" s="4">
        <f t="shared" si="49"/>
        <v>7000</v>
      </c>
      <c r="AO183" s="4">
        <f t="shared" si="49"/>
        <v>0</v>
      </c>
      <c r="AP183" s="4">
        <f t="shared" si="39"/>
        <v>0</v>
      </c>
      <c r="AQ183" s="4">
        <f t="shared" si="36"/>
        <v>0</v>
      </c>
      <c r="AR183" s="4">
        <f t="shared" si="36"/>
        <v>31200</v>
      </c>
      <c r="AS183" s="4">
        <f t="shared" si="36"/>
        <v>31200</v>
      </c>
      <c r="AT183" s="4">
        <f t="shared" si="36"/>
        <v>0</v>
      </c>
      <c r="AV183" s="4">
        <f t="shared" si="50"/>
        <v>12400</v>
      </c>
      <c r="AW183" s="4">
        <f>'დამტკ. ბიუჯ.'!G183</f>
        <v>12400</v>
      </c>
      <c r="AX183" s="4">
        <f>'დამტკ. საკუთ.'!G183</f>
        <v>0</v>
      </c>
      <c r="AY183" s="4">
        <f>'ცვლილ. ბიუჯ.'!H183</f>
        <v>0</v>
      </c>
      <c r="AZ183" s="4">
        <f>'ცვლილ. საკუთ.'!H183</f>
        <v>0</v>
      </c>
      <c r="BA183" s="4">
        <f>'მთავრ. ფონდი'!H183</f>
        <v>0</v>
      </c>
      <c r="BB183" s="4">
        <f>'პრეზ. ფონდი'!H183</f>
        <v>0</v>
      </c>
      <c r="BC183" s="4">
        <f>'დაზუსტ. ნაერთი'!G183</f>
        <v>12400</v>
      </c>
      <c r="BD183" s="4">
        <f>'დაზუსტ. ბიუჯ.'!G183</f>
        <v>12400</v>
      </c>
      <c r="BE183" s="4">
        <f>'დაზუსტ. საკუთ.'!G183</f>
        <v>0</v>
      </c>
      <c r="BG183" s="4">
        <f t="shared" si="51"/>
        <v>36600</v>
      </c>
      <c r="BH183" s="4">
        <f t="shared" si="51"/>
        <v>36600</v>
      </c>
      <c r="BI183" s="4">
        <f t="shared" si="51"/>
        <v>0</v>
      </c>
      <c r="BJ183" s="4">
        <f t="shared" si="40"/>
        <v>7000</v>
      </c>
      <c r="BK183" s="4">
        <f t="shared" si="37"/>
        <v>0</v>
      </c>
      <c r="BL183" s="4">
        <f t="shared" si="37"/>
        <v>0</v>
      </c>
      <c r="BM183" s="4">
        <f t="shared" si="37"/>
        <v>0</v>
      </c>
      <c r="BN183" s="4">
        <f t="shared" si="37"/>
        <v>43600</v>
      </c>
      <c r="BO183" s="4">
        <f t="shared" si="53"/>
        <v>43600</v>
      </c>
      <c r="BP183" s="4">
        <f t="shared" si="53"/>
        <v>0</v>
      </c>
      <c r="BR183" s="4">
        <f t="shared" si="52"/>
        <v>6400</v>
      </c>
      <c r="BS183" s="4">
        <f>'დამტკ. ბიუჯ.'!H183</f>
        <v>6400</v>
      </c>
      <c r="BT183" s="4">
        <f>'დამტკ. საკუთ.'!H183</f>
        <v>0</v>
      </c>
      <c r="BU183" s="4">
        <f>'ცვლილ. ბიუჯ.'!I183</f>
        <v>0</v>
      </c>
      <c r="BV183" s="4">
        <f>'ცვლილ. საკუთ.'!I183</f>
        <v>0</v>
      </c>
      <c r="BW183" s="4">
        <f>'მთავრ. ფონდი'!I183</f>
        <v>0</v>
      </c>
      <c r="BX183" s="4">
        <f>'პრეზ. ფონდი'!I183</f>
        <v>0</v>
      </c>
      <c r="BY183" s="4">
        <f>'დაზუსტ. ნაერთი'!H183</f>
        <v>6400</v>
      </c>
      <c r="BZ183" s="4">
        <f>'დაზუსტ. ბიუჯ.'!H183</f>
        <v>6400</v>
      </c>
      <c r="CA183" s="4">
        <f>'დაზუსტ. საკუთ.'!H183</f>
        <v>0</v>
      </c>
    </row>
    <row r="184" spans="1:79" ht="15.75" thickTop="1" x14ac:dyDescent="0.25">
      <c r="A184" t="str">
        <f t="shared" si="41"/>
        <v>a</v>
      </c>
      <c r="B184" s="5"/>
      <c r="C184" s="6" t="s">
        <v>10</v>
      </c>
      <c r="D184" s="7">
        <f t="shared" si="42"/>
        <v>43000</v>
      </c>
      <c r="E184" s="7">
        <f t="shared" si="43"/>
        <v>43000</v>
      </c>
      <c r="F184" s="7">
        <f t="shared" si="44"/>
        <v>0</v>
      </c>
      <c r="G184" s="7">
        <f t="shared" si="44"/>
        <v>7000</v>
      </c>
      <c r="H184" s="7">
        <f t="shared" si="44"/>
        <v>0</v>
      </c>
      <c r="I184" s="7">
        <f t="shared" si="38"/>
        <v>0</v>
      </c>
      <c r="J184" s="7">
        <f t="shared" si="35"/>
        <v>0</v>
      </c>
      <c r="K184" s="7">
        <f t="shared" si="35"/>
        <v>50000</v>
      </c>
      <c r="L184" s="7">
        <f t="shared" si="35"/>
        <v>50000</v>
      </c>
      <c r="M184" s="7">
        <f t="shared" si="35"/>
        <v>0</v>
      </c>
      <c r="O184" s="7">
        <f t="shared" si="45"/>
        <v>12600</v>
      </c>
      <c r="P184" s="7">
        <f>'დამტკ. ბიუჯ.'!E184</f>
        <v>12600</v>
      </c>
      <c r="Q184" s="7">
        <f>'დამტკ. საკუთ.'!E184</f>
        <v>0</v>
      </c>
      <c r="R184" s="7">
        <f>'ცვლილ. ბიუჯ.'!F184</f>
        <v>7000</v>
      </c>
      <c r="S184" s="7">
        <f>'ცვლილ. საკუთ.'!F184</f>
        <v>0</v>
      </c>
      <c r="T184" s="7">
        <f>'მთავრ. ფონდი'!F184</f>
        <v>0</v>
      </c>
      <c r="U184" s="7">
        <f>'პრეზ. ფონდი'!F184</f>
        <v>0</v>
      </c>
      <c r="V184" s="7">
        <f>'დაზუსტ. ნაერთი'!E184</f>
        <v>19600</v>
      </c>
      <c r="W184" s="7">
        <f>'დაზუსტ. ბიუჯ.'!E184</f>
        <v>19600</v>
      </c>
      <c r="X184" s="7">
        <f>'დაზუსტ. საკუთ.'!E184</f>
        <v>0</v>
      </c>
      <c r="Z184" s="7">
        <f t="shared" si="46"/>
        <v>11600</v>
      </c>
      <c r="AA184" s="7">
        <f>'დამტკ. ბიუჯ.'!F184</f>
        <v>11600</v>
      </c>
      <c r="AB184" s="7">
        <f>'დამტკ. საკუთ.'!F184</f>
        <v>0</v>
      </c>
      <c r="AC184" s="7">
        <f>'ცვლილ. ბიუჯ.'!G184</f>
        <v>0</v>
      </c>
      <c r="AD184" s="7">
        <f>'ცვლილ. საკუთ.'!G184</f>
        <v>0</v>
      </c>
      <c r="AE184" s="7">
        <f>'მთავრ. ფონდი'!G184</f>
        <v>0</v>
      </c>
      <c r="AF184" s="7">
        <f>'პრეზ. ფონდი'!G184</f>
        <v>0</v>
      </c>
      <c r="AG184" s="7">
        <f>'დაზუსტ. ნაერთი'!F184</f>
        <v>11600</v>
      </c>
      <c r="AH184" s="7">
        <f>'დაზუსტ. ბიუჯ.'!F184</f>
        <v>11600</v>
      </c>
      <c r="AI184" s="7">
        <f>'დაზუსტ. საკუთ.'!F184</f>
        <v>0</v>
      </c>
      <c r="AK184" s="7">
        <f t="shared" si="47"/>
        <v>24200</v>
      </c>
      <c r="AL184" s="7">
        <f t="shared" si="48"/>
        <v>24200</v>
      </c>
      <c r="AM184" s="7">
        <f t="shared" si="49"/>
        <v>0</v>
      </c>
      <c r="AN184" s="7">
        <f t="shared" si="49"/>
        <v>7000</v>
      </c>
      <c r="AO184" s="7">
        <f t="shared" si="49"/>
        <v>0</v>
      </c>
      <c r="AP184" s="7">
        <f t="shared" si="39"/>
        <v>0</v>
      </c>
      <c r="AQ184" s="7">
        <f t="shared" si="36"/>
        <v>0</v>
      </c>
      <c r="AR184" s="7">
        <f t="shared" si="36"/>
        <v>31200</v>
      </c>
      <c r="AS184" s="7">
        <f t="shared" si="36"/>
        <v>31200</v>
      </c>
      <c r="AT184" s="7">
        <f t="shared" si="36"/>
        <v>0</v>
      </c>
      <c r="AV184" s="7">
        <f t="shared" si="50"/>
        <v>12400</v>
      </c>
      <c r="AW184" s="7">
        <f>'დამტკ. ბიუჯ.'!G184</f>
        <v>12400</v>
      </c>
      <c r="AX184" s="7">
        <f>'დამტკ. საკუთ.'!G184</f>
        <v>0</v>
      </c>
      <c r="AY184" s="7">
        <f>'ცვლილ. ბიუჯ.'!H184</f>
        <v>0</v>
      </c>
      <c r="AZ184" s="7">
        <f>'ცვლილ. საკუთ.'!H184</f>
        <v>0</v>
      </c>
      <c r="BA184" s="7">
        <f>'მთავრ. ფონდი'!H184</f>
        <v>0</v>
      </c>
      <c r="BB184" s="7">
        <f>'პრეზ. ფონდი'!H184</f>
        <v>0</v>
      </c>
      <c r="BC184" s="7">
        <f>'დაზუსტ. ნაერთი'!G184</f>
        <v>12400</v>
      </c>
      <c r="BD184" s="7">
        <f>'დაზუსტ. ბიუჯ.'!G184</f>
        <v>12400</v>
      </c>
      <c r="BE184" s="7">
        <f>'დაზუსტ. საკუთ.'!G184</f>
        <v>0</v>
      </c>
      <c r="BG184" s="7">
        <f t="shared" si="51"/>
        <v>36600</v>
      </c>
      <c r="BH184" s="7">
        <f t="shared" si="51"/>
        <v>36600</v>
      </c>
      <c r="BI184" s="7">
        <f t="shared" si="51"/>
        <v>0</v>
      </c>
      <c r="BJ184" s="7">
        <f t="shared" si="40"/>
        <v>7000</v>
      </c>
      <c r="BK184" s="7">
        <f t="shared" si="37"/>
        <v>0</v>
      </c>
      <c r="BL184" s="7">
        <f t="shared" si="37"/>
        <v>0</v>
      </c>
      <c r="BM184" s="7">
        <f t="shared" si="37"/>
        <v>0</v>
      </c>
      <c r="BN184" s="7">
        <f t="shared" si="37"/>
        <v>43600</v>
      </c>
      <c r="BO184" s="7">
        <f t="shared" si="53"/>
        <v>43600</v>
      </c>
      <c r="BP184" s="7">
        <f t="shared" si="53"/>
        <v>0</v>
      </c>
      <c r="BR184" s="7">
        <f t="shared" si="52"/>
        <v>6400</v>
      </c>
      <c r="BS184" s="7">
        <f>'დამტკ. ბიუჯ.'!H184</f>
        <v>6400</v>
      </c>
      <c r="BT184" s="7">
        <f>'დამტკ. საკუთ.'!H184</f>
        <v>0</v>
      </c>
      <c r="BU184" s="7">
        <f>'ცვლილ. ბიუჯ.'!I184</f>
        <v>0</v>
      </c>
      <c r="BV184" s="7">
        <f>'ცვლილ. საკუთ.'!I184</f>
        <v>0</v>
      </c>
      <c r="BW184" s="7">
        <f>'მთავრ. ფონდი'!I184</f>
        <v>0</v>
      </c>
      <c r="BX184" s="7">
        <f>'პრეზ. ფონდი'!I184</f>
        <v>0</v>
      </c>
      <c r="BY184" s="7">
        <f>'დაზუსტ. ნაერთი'!H184</f>
        <v>6400</v>
      </c>
      <c r="BZ184" s="7">
        <f>'დაზუსტ. ბიუჯ.'!H184</f>
        <v>6400</v>
      </c>
      <c r="CA184" s="7">
        <f>'დაზუსტ. საკუთ.'!H184</f>
        <v>0</v>
      </c>
    </row>
    <row r="185" spans="1:79" x14ac:dyDescent="0.25">
      <c r="A185" t="str">
        <f t="shared" si="41"/>
        <v>b</v>
      </c>
      <c r="B185" s="8"/>
      <c r="C185" s="9" t="s">
        <v>11</v>
      </c>
      <c r="D185" s="10">
        <f t="shared" si="42"/>
        <v>0</v>
      </c>
      <c r="E185" s="10">
        <f t="shared" si="43"/>
        <v>0</v>
      </c>
      <c r="F185" s="10">
        <f t="shared" si="44"/>
        <v>0</v>
      </c>
      <c r="G185" s="10">
        <f t="shared" si="44"/>
        <v>0</v>
      </c>
      <c r="H185" s="10">
        <f t="shared" si="44"/>
        <v>0</v>
      </c>
      <c r="I185" s="10">
        <f t="shared" si="38"/>
        <v>0</v>
      </c>
      <c r="J185" s="10">
        <f t="shared" si="35"/>
        <v>0</v>
      </c>
      <c r="K185" s="10">
        <f t="shared" si="35"/>
        <v>0</v>
      </c>
      <c r="L185" s="10">
        <f t="shared" si="35"/>
        <v>0</v>
      </c>
      <c r="M185" s="10">
        <f t="shared" si="35"/>
        <v>0</v>
      </c>
      <c r="O185" s="10">
        <f t="shared" si="45"/>
        <v>0</v>
      </c>
      <c r="P185" s="10">
        <f>'დამტკ. ბიუჯ.'!E185</f>
        <v>0</v>
      </c>
      <c r="Q185" s="10">
        <f>'დამტკ. საკუთ.'!E185</f>
        <v>0</v>
      </c>
      <c r="R185" s="10">
        <f>'ცვლილ. ბიუჯ.'!F185</f>
        <v>0</v>
      </c>
      <c r="S185" s="10">
        <f>'ცვლილ. საკუთ.'!F185</f>
        <v>0</v>
      </c>
      <c r="T185" s="10">
        <f>'მთავრ. ფონდი'!F185</f>
        <v>0</v>
      </c>
      <c r="U185" s="10">
        <f>'პრეზ. ფონდი'!F185</f>
        <v>0</v>
      </c>
      <c r="V185" s="10">
        <f>'დაზუსტ. ნაერთი'!E185</f>
        <v>0</v>
      </c>
      <c r="W185" s="10">
        <f>'დაზუსტ. ბიუჯ.'!E185</f>
        <v>0</v>
      </c>
      <c r="X185" s="10">
        <f>'დაზუსტ. საკუთ.'!E185</f>
        <v>0</v>
      </c>
      <c r="Z185" s="10">
        <f t="shared" si="46"/>
        <v>0</v>
      </c>
      <c r="AA185" s="10">
        <f>'დამტკ. ბიუჯ.'!F185</f>
        <v>0</v>
      </c>
      <c r="AB185" s="10">
        <f>'დამტკ. საკუთ.'!F185</f>
        <v>0</v>
      </c>
      <c r="AC185" s="10">
        <f>'ცვლილ. ბიუჯ.'!G185</f>
        <v>0</v>
      </c>
      <c r="AD185" s="10">
        <f>'ცვლილ. საკუთ.'!G185</f>
        <v>0</v>
      </c>
      <c r="AE185" s="10">
        <f>'მთავრ. ფონდი'!G185</f>
        <v>0</v>
      </c>
      <c r="AF185" s="10">
        <f>'პრეზ. ფონდი'!G185</f>
        <v>0</v>
      </c>
      <c r="AG185" s="10">
        <f>'დაზუსტ. ნაერთი'!F185</f>
        <v>0</v>
      </c>
      <c r="AH185" s="10">
        <f>'დაზუსტ. ბიუჯ.'!F185</f>
        <v>0</v>
      </c>
      <c r="AI185" s="10">
        <f>'დაზუსტ. საკუთ.'!F185</f>
        <v>0</v>
      </c>
      <c r="AK185" s="10">
        <f t="shared" si="47"/>
        <v>0</v>
      </c>
      <c r="AL185" s="10">
        <f t="shared" si="48"/>
        <v>0</v>
      </c>
      <c r="AM185" s="10">
        <f t="shared" si="49"/>
        <v>0</v>
      </c>
      <c r="AN185" s="10">
        <f t="shared" si="49"/>
        <v>0</v>
      </c>
      <c r="AO185" s="10">
        <f t="shared" si="49"/>
        <v>0</v>
      </c>
      <c r="AP185" s="10">
        <f t="shared" si="39"/>
        <v>0</v>
      </c>
      <c r="AQ185" s="10">
        <f t="shared" si="36"/>
        <v>0</v>
      </c>
      <c r="AR185" s="10">
        <f t="shared" si="36"/>
        <v>0</v>
      </c>
      <c r="AS185" s="10">
        <f t="shared" si="36"/>
        <v>0</v>
      </c>
      <c r="AT185" s="10">
        <f t="shared" si="36"/>
        <v>0</v>
      </c>
      <c r="AV185" s="10">
        <f t="shared" si="50"/>
        <v>0</v>
      </c>
      <c r="AW185" s="10">
        <f>'დამტკ. ბიუჯ.'!G185</f>
        <v>0</v>
      </c>
      <c r="AX185" s="10">
        <f>'დამტკ. საკუთ.'!G185</f>
        <v>0</v>
      </c>
      <c r="AY185" s="10">
        <f>'ცვლილ. ბიუჯ.'!H185</f>
        <v>0</v>
      </c>
      <c r="AZ185" s="10">
        <f>'ცვლილ. საკუთ.'!H185</f>
        <v>0</v>
      </c>
      <c r="BA185" s="10">
        <f>'მთავრ. ფონდი'!H185</f>
        <v>0</v>
      </c>
      <c r="BB185" s="10">
        <f>'პრეზ. ფონდი'!H185</f>
        <v>0</v>
      </c>
      <c r="BC185" s="10">
        <f>'დაზუსტ. ნაერთი'!G185</f>
        <v>0</v>
      </c>
      <c r="BD185" s="10">
        <f>'დაზუსტ. ბიუჯ.'!G185</f>
        <v>0</v>
      </c>
      <c r="BE185" s="10">
        <f>'დაზუსტ. საკუთ.'!G185</f>
        <v>0</v>
      </c>
      <c r="BG185" s="10">
        <f t="shared" si="51"/>
        <v>0</v>
      </c>
      <c r="BH185" s="10">
        <f t="shared" si="51"/>
        <v>0</v>
      </c>
      <c r="BI185" s="10">
        <f t="shared" si="51"/>
        <v>0</v>
      </c>
      <c r="BJ185" s="10">
        <f t="shared" si="40"/>
        <v>0</v>
      </c>
      <c r="BK185" s="10">
        <f t="shared" si="37"/>
        <v>0</v>
      </c>
      <c r="BL185" s="10">
        <f t="shared" si="37"/>
        <v>0</v>
      </c>
      <c r="BM185" s="10">
        <f t="shared" si="37"/>
        <v>0</v>
      </c>
      <c r="BN185" s="10">
        <f t="shared" si="37"/>
        <v>0</v>
      </c>
      <c r="BO185" s="10">
        <f t="shared" si="53"/>
        <v>0</v>
      </c>
      <c r="BP185" s="10">
        <f t="shared" si="53"/>
        <v>0</v>
      </c>
      <c r="BR185" s="10">
        <f t="shared" si="52"/>
        <v>0</v>
      </c>
      <c r="BS185" s="10">
        <f>'დამტკ. ბიუჯ.'!H185</f>
        <v>0</v>
      </c>
      <c r="BT185" s="10">
        <f>'დამტკ. საკუთ.'!H185</f>
        <v>0</v>
      </c>
      <c r="BU185" s="10">
        <f>'ცვლილ. ბიუჯ.'!I185</f>
        <v>0</v>
      </c>
      <c r="BV185" s="10">
        <f>'ცვლილ. საკუთ.'!I185</f>
        <v>0</v>
      </c>
      <c r="BW185" s="10">
        <f>'მთავრ. ფონდი'!I185</f>
        <v>0</v>
      </c>
      <c r="BX185" s="10">
        <f>'პრეზ. ფონდი'!I185</f>
        <v>0</v>
      </c>
      <c r="BY185" s="10">
        <f>'დაზუსტ. ნაერთი'!H185</f>
        <v>0</v>
      </c>
      <c r="BZ185" s="10">
        <f>'დაზუსტ. ბიუჯ.'!H185</f>
        <v>0</v>
      </c>
      <c r="CA185" s="10">
        <f>'დაზუსტ. საკუთ.'!H185</f>
        <v>0</v>
      </c>
    </row>
    <row r="186" spans="1:79" x14ac:dyDescent="0.25">
      <c r="A186" t="str">
        <f t="shared" si="41"/>
        <v>a</v>
      </c>
      <c r="B186" s="8"/>
      <c r="C186" s="9" t="s">
        <v>12</v>
      </c>
      <c r="D186" s="10">
        <f t="shared" si="42"/>
        <v>41000</v>
      </c>
      <c r="E186" s="10">
        <f t="shared" si="43"/>
        <v>41000</v>
      </c>
      <c r="F186" s="10">
        <f t="shared" si="44"/>
        <v>0</v>
      </c>
      <c r="G186" s="10">
        <f t="shared" si="44"/>
        <v>6000</v>
      </c>
      <c r="H186" s="10">
        <f t="shared" si="44"/>
        <v>0</v>
      </c>
      <c r="I186" s="10">
        <f t="shared" si="38"/>
        <v>0</v>
      </c>
      <c r="J186" s="10">
        <f t="shared" si="35"/>
        <v>0</v>
      </c>
      <c r="K186" s="10">
        <f t="shared" si="35"/>
        <v>47000</v>
      </c>
      <c r="L186" s="10">
        <f t="shared" si="35"/>
        <v>47000</v>
      </c>
      <c r="M186" s="10">
        <f t="shared" si="35"/>
        <v>0</v>
      </c>
      <c r="O186" s="10">
        <f t="shared" si="45"/>
        <v>12000</v>
      </c>
      <c r="P186" s="10">
        <f>'დამტკ. ბიუჯ.'!E186</f>
        <v>12000</v>
      </c>
      <c r="Q186" s="10">
        <f>'დამტკ. საკუთ.'!E186</f>
        <v>0</v>
      </c>
      <c r="R186" s="10">
        <f>'ცვლილ. ბიუჯ.'!F186</f>
        <v>6000</v>
      </c>
      <c r="S186" s="10">
        <f>'ცვლილ. საკუთ.'!F186</f>
        <v>0</v>
      </c>
      <c r="T186" s="10">
        <f>'მთავრ. ფონდი'!F186</f>
        <v>0</v>
      </c>
      <c r="U186" s="10">
        <f>'პრეზ. ფონდი'!F186</f>
        <v>0</v>
      </c>
      <c r="V186" s="10">
        <f>'დაზუსტ. ნაერთი'!E186</f>
        <v>18000</v>
      </c>
      <c r="W186" s="10">
        <f>'დაზუსტ. ბიუჯ.'!E186</f>
        <v>18000</v>
      </c>
      <c r="X186" s="10">
        <f>'დაზუსტ. საკუთ.'!E186</f>
        <v>0</v>
      </c>
      <c r="Z186" s="10">
        <f t="shared" si="46"/>
        <v>11000</v>
      </c>
      <c r="AA186" s="10">
        <f>'დამტკ. ბიუჯ.'!F186</f>
        <v>11000</v>
      </c>
      <c r="AB186" s="10">
        <f>'დამტკ. საკუთ.'!F186</f>
        <v>0</v>
      </c>
      <c r="AC186" s="10">
        <f>'ცვლილ. ბიუჯ.'!G186</f>
        <v>0</v>
      </c>
      <c r="AD186" s="10">
        <f>'ცვლილ. საკუთ.'!G186</f>
        <v>0</v>
      </c>
      <c r="AE186" s="10">
        <f>'მთავრ. ფონდი'!G186</f>
        <v>0</v>
      </c>
      <c r="AF186" s="10">
        <f>'პრეზ. ფონდი'!G186</f>
        <v>0</v>
      </c>
      <c r="AG186" s="10">
        <f>'დაზუსტ. ნაერთი'!F186</f>
        <v>11000</v>
      </c>
      <c r="AH186" s="10">
        <f>'დაზუსტ. ბიუჯ.'!F186</f>
        <v>11000</v>
      </c>
      <c r="AI186" s="10">
        <f>'დაზუსტ. საკუთ.'!F186</f>
        <v>0</v>
      </c>
      <c r="AK186" s="10">
        <f t="shared" si="47"/>
        <v>23000</v>
      </c>
      <c r="AL186" s="10">
        <f t="shared" si="48"/>
        <v>23000</v>
      </c>
      <c r="AM186" s="10">
        <f t="shared" si="49"/>
        <v>0</v>
      </c>
      <c r="AN186" s="10">
        <f t="shared" si="49"/>
        <v>6000</v>
      </c>
      <c r="AO186" s="10">
        <f t="shared" si="49"/>
        <v>0</v>
      </c>
      <c r="AP186" s="10">
        <f t="shared" si="39"/>
        <v>0</v>
      </c>
      <c r="AQ186" s="10">
        <f t="shared" si="36"/>
        <v>0</v>
      </c>
      <c r="AR186" s="10">
        <f t="shared" si="36"/>
        <v>29000</v>
      </c>
      <c r="AS186" s="10">
        <f t="shared" si="36"/>
        <v>29000</v>
      </c>
      <c r="AT186" s="10">
        <f t="shared" si="36"/>
        <v>0</v>
      </c>
      <c r="AV186" s="10">
        <f t="shared" si="50"/>
        <v>12000</v>
      </c>
      <c r="AW186" s="10">
        <f>'დამტკ. ბიუჯ.'!G186</f>
        <v>12000</v>
      </c>
      <c r="AX186" s="10">
        <f>'დამტკ. საკუთ.'!G186</f>
        <v>0</v>
      </c>
      <c r="AY186" s="10">
        <f>'ცვლილ. ბიუჯ.'!H186</f>
        <v>0</v>
      </c>
      <c r="AZ186" s="10">
        <f>'ცვლილ. საკუთ.'!H186</f>
        <v>0</v>
      </c>
      <c r="BA186" s="10">
        <f>'მთავრ. ფონდი'!H186</f>
        <v>0</v>
      </c>
      <c r="BB186" s="10">
        <f>'პრეზ. ფონდი'!H186</f>
        <v>0</v>
      </c>
      <c r="BC186" s="10">
        <f>'დაზუსტ. ნაერთი'!G186</f>
        <v>12000</v>
      </c>
      <c r="BD186" s="10">
        <f>'დაზუსტ. ბიუჯ.'!G186</f>
        <v>12000</v>
      </c>
      <c r="BE186" s="10">
        <f>'დაზუსტ. საკუთ.'!G186</f>
        <v>0</v>
      </c>
      <c r="BG186" s="10">
        <f t="shared" si="51"/>
        <v>35000</v>
      </c>
      <c r="BH186" s="10">
        <f t="shared" si="51"/>
        <v>35000</v>
      </c>
      <c r="BI186" s="10">
        <f t="shared" si="51"/>
        <v>0</v>
      </c>
      <c r="BJ186" s="10">
        <f t="shared" si="40"/>
        <v>6000</v>
      </c>
      <c r="BK186" s="10">
        <f t="shared" si="37"/>
        <v>0</v>
      </c>
      <c r="BL186" s="10">
        <f t="shared" si="37"/>
        <v>0</v>
      </c>
      <c r="BM186" s="10">
        <f t="shared" si="37"/>
        <v>0</v>
      </c>
      <c r="BN186" s="10">
        <f t="shared" si="37"/>
        <v>41000</v>
      </c>
      <c r="BO186" s="10">
        <f t="shared" si="53"/>
        <v>41000</v>
      </c>
      <c r="BP186" s="10">
        <f t="shared" si="53"/>
        <v>0</v>
      </c>
      <c r="BR186" s="10">
        <f t="shared" si="52"/>
        <v>6000</v>
      </c>
      <c r="BS186" s="10">
        <f>'დამტკ. ბიუჯ.'!H186</f>
        <v>6000</v>
      </c>
      <c r="BT186" s="10">
        <f>'დამტკ. საკუთ.'!H186</f>
        <v>0</v>
      </c>
      <c r="BU186" s="10">
        <f>'ცვლილ. ბიუჯ.'!I186</f>
        <v>0</v>
      </c>
      <c r="BV186" s="10">
        <f>'ცვლილ. საკუთ.'!I186</f>
        <v>0</v>
      </c>
      <c r="BW186" s="10">
        <f>'მთავრ. ფონდი'!I186</f>
        <v>0</v>
      </c>
      <c r="BX186" s="10">
        <f>'პრეზ. ფონდი'!I186</f>
        <v>0</v>
      </c>
      <c r="BY186" s="10">
        <f>'დაზუსტ. ნაერთი'!H186</f>
        <v>6000</v>
      </c>
      <c r="BZ186" s="10">
        <f>'დაზუსტ. ბიუჯ.'!H186</f>
        <v>6000</v>
      </c>
      <c r="CA186" s="10">
        <f>'დაზუსტ. საკუთ.'!H186</f>
        <v>0</v>
      </c>
    </row>
    <row r="187" spans="1:79" x14ac:dyDescent="0.25">
      <c r="A187" t="str">
        <f t="shared" si="41"/>
        <v>b</v>
      </c>
      <c r="B187" s="8"/>
      <c r="C187" s="9" t="s">
        <v>13</v>
      </c>
      <c r="D187" s="10">
        <f t="shared" si="42"/>
        <v>0</v>
      </c>
      <c r="E187" s="10">
        <f t="shared" si="43"/>
        <v>0</v>
      </c>
      <c r="F187" s="10">
        <f t="shared" si="44"/>
        <v>0</v>
      </c>
      <c r="G187" s="10">
        <f t="shared" si="44"/>
        <v>0</v>
      </c>
      <c r="H187" s="10">
        <f t="shared" si="44"/>
        <v>0</v>
      </c>
      <c r="I187" s="10">
        <f t="shared" si="38"/>
        <v>0</v>
      </c>
      <c r="J187" s="10">
        <f t="shared" si="35"/>
        <v>0</v>
      </c>
      <c r="K187" s="10">
        <f t="shared" si="35"/>
        <v>0</v>
      </c>
      <c r="L187" s="10">
        <f t="shared" si="35"/>
        <v>0</v>
      </c>
      <c r="M187" s="10">
        <f t="shared" si="35"/>
        <v>0</v>
      </c>
      <c r="O187" s="10">
        <f t="shared" si="45"/>
        <v>0</v>
      </c>
      <c r="P187" s="10">
        <f>'დამტკ. ბიუჯ.'!E187</f>
        <v>0</v>
      </c>
      <c r="Q187" s="10">
        <f>'დამტკ. საკუთ.'!E187</f>
        <v>0</v>
      </c>
      <c r="R187" s="10">
        <f>'ცვლილ. ბიუჯ.'!F187</f>
        <v>0</v>
      </c>
      <c r="S187" s="10">
        <f>'ცვლილ. საკუთ.'!F187</f>
        <v>0</v>
      </c>
      <c r="T187" s="10">
        <f>'მთავრ. ფონდი'!F187</f>
        <v>0</v>
      </c>
      <c r="U187" s="10">
        <f>'პრეზ. ფონდი'!F187</f>
        <v>0</v>
      </c>
      <c r="V187" s="10">
        <f>'დაზუსტ. ნაერთი'!E187</f>
        <v>0</v>
      </c>
      <c r="W187" s="10">
        <f>'დაზუსტ. ბიუჯ.'!E187</f>
        <v>0</v>
      </c>
      <c r="X187" s="10">
        <f>'დაზუსტ. საკუთ.'!E187</f>
        <v>0</v>
      </c>
      <c r="Z187" s="10">
        <f t="shared" si="46"/>
        <v>0</v>
      </c>
      <c r="AA187" s="10">
        <f>'დამტკ. ბიუჯ.'!F187</f>
        <v>0</v>
      </c>
      <c r="AB187" s="10">
        <f>'დამტკ. საკუთ.'!F187</f>
        <v>0</v>
      </c>
      <c r="AC187" s="10">
        <f>'ცვლილ. ბიუჯ.'!G187</f>
        <v>0</v>
      </c>
      <c r="AD187" s="10">
        <f>'ცვლილ. საკუთ.'!G187</f>
        <v>0</v>
      </c>
      <c r="AE187" s="10">
        <f>'მთავრ. ფონდი'!G187</f>
        <v>0</v>
      </c>
      <c r="AF187" s="10">
        <f>'პრეზ. ფონდი'!G187</f>
        <v>0</v>
      </c>
      <c r="AG187" s="10">
        <f>'დაზუსტ. ნაერთი'!F187</f>
        <v>0</v>
      </c>
      <c r="AH187" s="10">
        <f>'დაზუსტ. ბიუჯ.'!F187</f>
        <v>0</v>
      </c>
      <c r="AI187" s="10">
        <f>'დაზუსტ. საკუთ.'!F187</f>
        <v>0</v>
      </c>
      <c r="AK187" s="10">
        <f t="shared" si="47"/>
        <v>0</v>
      </c>
      <c r="AL187" s="10">
        <f t="shared" si="48"/>
        <v>0</v>
      </c>
      <c r="AM187" s="10">
        <f t="shared" si="49"/>
        <v>0</v>
      </c>
      <c r="AN187" s="10">
        <f t="shared" si="49"/>
        <v>0</v>
      </c>
      <c r="AO187" s="10">
        <f t="shared" si="49"/>
        <v>0</v>
      </c>
      <c r="AP187" s="10">
        <f t="shared" si="39"/>
        <v>0</v>
      </c>
      <c r="AQ187" s="10">
        <f t="shared" si="36"/>
        <v>0</v>
      </c>
      <c r="AR187" s="10">
        <f t="shared" si="36"/>
        <v>0</v>
      </c>
      <c r="AS187" s="10">
        <f t="shared" si="36"/>
        <v>0</v>
      </c>
      <c r="AT187" s="10">
        <f t="shared" si="36"/>
        <v>0</v>
      </c>
      <c r="AV187" s="10">
        <f t="shared" si="50"/>
        <v>0</v>
      </c>
      <c r="AW187" s="10">
        <f>'დამტკ. ბიუჯ.'!G187</f>
        <v>0</v>
      </c>
      <c r="AX187" s="10">
        <f>'დამტკ. საკუთ.'!G187</f>
        <v>0</v>
      </c>
      <c r="AY187" s="10">
        <f>'ცვლილ. ბიუჯ.'!H187</f>
        <v>0</v>
      </c>
      <c r="AZ187" s="10">
        <f>'ცვლილ. საკუთ.'!H187</f>
        <v>0</v>
      </c>
      <c r="BA187" s="10">
        <f>'მთავრ. ფონდი'!H187</f>
        <v>0</v>
      </c>
      <c r="BB187" s="10">
        <f>'პრეზ. ფონდი'!H187</f>
        <v>0</v>
      </c>
      <c r="BC187" s="10">
        <f>'დაზუსტ. ნაერთი'!G187</f>
        <v>0</v>
      </c>
      <c r="BD187" s="10">
        <f>'დაზუსტ. ბიუჯ.'!G187</f>
        <v>0</v>
      </c>
      <c r="BE187" s="10">
        <f>'დაზუსტ. საკუთ.'!G187</f>
        <v>0</v>
      </c>
      <c r="BG187" s="10">
        <f t="shared" si="51"/>
        <v>0</v>
      </c>
      <c r="BH187" s="10">
        <f t="shared" si="51"/>
        <v>0</v>
      </c>
      <c r="BI187" s="10">
        <f t="shared" si="51"/>
        <v>0</v>
      </c>
      <c r="BJ187" s="10">
        <f t="shared" si="40"/>
        <v>0</v>
      </c>
      <c r="BK187" s="10">
        <f t="shared" si="37"/>
        <v>0</v>
      </c>
      <c r="BL187" s="10">
        <f t="shared" si="37"/>
        <v>0</v>
      </c>
      <c r="BM187" s="10">
        <f t="shared" si="37"/>
        <v>0</v>
      </c>
      <c r="BN187" s="10">
        <f t="shared" si="37"/>
        <v>0</v>
      </c>
      <c r="BO187" s="10">
        <f t="shared" si="53"/>
        <v>0</v>
      </c>
      <c r="BP187" s="10">
        <f t="shared" si="53"/>
        <v>0</v>
      </c>
      <c r="BR187" s="10">
        <f t="shared" si="52"/>
        <v>0</v>
      </c>
      <c r="BS187" s="10">
        <f>'დამტკ. ბიუჯ.'!H187</f>
        <v>0</v>
      </c>
      <c r="BT187" s="10">
        <f>'დამტკ. საკუთ.'!H187</f>
        <v>0</v>
      </c>
      <c r="BU187" s="10">
        <f>'ცვლილ. ბიუჯ.'!I187</f>
        <v>0</v>
      </c>
      <c r="BV187" s="10">
        <f>'ცვლილ. საკუთ.'!I187</f>
        <v>0</v>
      </c>
      <c r="BW187" s="10">
        <f>'მთავრ. ფონდი'!I187</f>
        <v>0</v>
      </c>
      <c r="BX187" s="10">
        <f>'პრეზ. ფონდი'!I187</f>
        <v>0</v>
      </c>
      <c r="BY187" s="10">
        <f>'დაზუსტ. ნაერთი'!H187</f>
        <v>0</v>
      </c>
      <c r="BZ187" s="10">
        <f>'დაზუსტ. ბიუჯ.'!H187</f>
        <v>0</v>
      </c>
      <c r="CA187" s="10">
        <f>'დაზუსტ. საკუთ.'!H187</f>
        <v>0</v>
      </c>
    </row>
    <row r="188" spans="1:79" x14ac:dyDescent="0.25">
      <c r="A188" t="str">
        <f t="shared" si="41"/>
        <v>b</v>
      </c>
      <c r="B188" s="8"/>
      <c r="C188" s="9" t="s">
        <v>14</v>
      </c>
      <c r="D188" s="10">
        <f t="shared" si="42"/>
        <v>0</v>
      </c>
      <c r="E188" s="10">
        <f t="shared" si="43"/>
        <v>0</v>
      </c>
      <c r="F188" s="10">
        <f t="shared" si="44"/>
        <v>0</v>
      </c>
      <c r="G188" s="10">
        <f t="shared" si="44"/>
        <v>0</v>
      </c>
      <c r="H188" s="10">
        <f t="shared" si="44"/>
        <v>0</v>
      </c>
      <c r="I188" s="10">
        <f t="shared" si="38"/>
        <v>0</v>
      </c>
      <c r="J188" s="10">
        <f t="shared" si="35"/>
        <v>0</v>
      </c>
      <c r="K188" s="10">
        <f t="shared" si="35"/>
        <v>0</v>
      </c>
      <c r="L188" s="10">
        <f t="shared" si="35"/>
        <v>0</v>
      </c>
      <c r="M188" s="10">
        <f t="shared" si="35"/>
        <v>0</v>
      </c>
      <c r="O188" s="10">
        <f t="shared" si="45"/>
        <v>0</v>
      </c>
      <c r="P188" s="10">
        <f>'დამტკ. ბიუჯ.'!E188</f>
        <v>0</v>
      </c>
      <c r="Q188" s="10">
        <f>'დამტკ. საკუთ.'!E188</f>
        <v>0</v>
      </c>
      <c r="R188" s="10">
        <f>'ცვლილ. ბიუჯ.'!F188</f>
        <v>0</v>
      </c>
      <c r="S188" s="10">
        <f>'ცვლილ. საკუთ.'!F188</f>
        <v>0</v>
      </c>
      <c r="T188" s="10">
        <f>'მთავრ. ფონდი'!F188</f>
        <v>0</v>
      </c>
      <c r="U188" s="10">
        <f>'პრეზ. ფონდი'!F188</f>
        <v>0</v>
      </c>
      <c r="V188" s="10">
        <f>'დაზუსტ. ნაერთი'!E188</f>
        <v>0</v>
      </c>
      <c r="W188" s="10">
        <f>'დაზუსტ. ბიუჯ.'!E188</f>
        <v>0</v>
      </c>
      <c r="X188" s="10">
        <f>'დაზუსტ. საკუთ.'!E188</f>
        <v>0</v>
      </c>
      <c r="Z188" s="10">
        <f t="shared" si="46"/>
        <v>0</v>
      </c>
      <c r="AA188" s="10">
        <f>'დამტკ. ბიუჯ.'!F188</f>
        <v>0</v>
      </c>
      <c r="AB188" s="10">
        <f>'დამტკ. საკუთ.'!F188</f>
        <v>0</v>
      </c>
      <c r="AC188" s="10">
        <f>'ცვლილ. ბიუჯ.'!G188</f>
        <v>0</v>
      </c>
      <c r="AD188" s="10">
        <f>'ცვლილ. საკუთ.'!G188</f>
        <v>0</v>
      </c>
      <c r="AE188" s="10">
        <f>'მთავრ. ფონდი'!G188</f>
        <v>0</v>
      </c>
      <c r="AF188" s="10">
        <f>'პრეზ. ფონდი'!G188</f>
        <v>0</v>
      </c>
      <c r="AG188" s="10">
        <f>'დაზუსტ. ნაერთი'!F188</f>
        <v>0</v>
      </c>
      <c r="AH188" s="10">
        <f>'დაზუსტ. ბიუჯ.'!F188</f>
        <v>0</v>
      </c>
      <c r="AI188" s="10">
        <f>'დაზუსტ. საკუთ.'!F188</f>
        <v>0</v>
      </c>
      <c r="AK188" s="10">
        <f t="shared" si="47"/>
        <v>0</v>
      </c>
      <c r="AL188" s="10">
        <f t="shared" si="48"/>
        <v>0</v>
      </c>
      <c r="AM188" s="10">
        <f t="shared" si="49"/>
        <v>0</v>
      </c>
      <c r="AN188" s="10">
        <f t="shared" si="49"/>
        <v>0</v>
      </c>
      <c r="AO188" s="10">
        <f t="shared" si="49"/>
        <v>0</v>
      </c>
      <c r="AP188" s="10">
        <f t="shared" si="39"/>
        <v>0</v>
      </c>
      <c r="AQ188" s="10">
        <f t="shared" si="36"/>
        <v>0</v>
      </c>
      <c r="AR188" s="10">
        <f t="shared" si="36"/>
        <v>0</v>
      </c>
      <c r="AS188" s="10">
        <f t="shared" si="36"/>
        <v>0</v>
      </c>
      <c r="AT188" s="10">
        <f t="shared" si="36"/>
        <v>0</v>
      </c>
      <c r="AV188" s="10">
        <f t="shared" si="50"/>
        <v>0</v>
      </c>
      <c r="AW188" s="10">
        <f>'დამტკ. ბიუჯ.'!G188</f>
        <v>0</v>
      </c>
      <c r="AX188" s="10">
        <f>'დამტკ. საკუთ.'!G188</f>
        <v>0</v>
      </c>
      <c r="AY188" s="10">
        <f>'ცვლილ. ბიუჯ.'!H188</f>
        <v>0</v>
      </c>
      <c r="AZ188" s="10">
        <f>'ცვლილ. საკუთ.'!H188</f>
        <v>0</v>
      </c>
      <c r="BA188" s="10">
        <f>'მთავრ. ფონდი'!H188</f>
        <v>0</v>
      </c>
      <c r="BB188" s="10">
        <f>'პრეზ. ფონდი'!H188</f>
        <v>0</v>
      </c>
      <c r="BC188" s="10">
        <f>'დაზუსტ. ნაერთი'!G188</f>
        <v>0</v>
      </c>
      <c r="BD188" s="10">
        <f>'დაზუსტ. ბიუჯ.'!G188</f>
        <v>0</v>
      </c>
      <c r="BE188" s="10">
        <f>'დაზუსტ. საკუთ.'!G188</f>
        <v>0</v>
      </c>
      <c r="BG188" s="10">
        <f t="shared" si="51"/>
        <v>0</v>
      </c>
      <c r="BH188" s="10">
        <f t="shared" si="51"/>
        <v>0</v>
      </c>
      <c r="BI188" s="10">
        <f t="shared" si="51"/>
        <v>0</v>
      </c>
      <c r="BJ188" s="10">
        <f t="shared" si="40"/>
        <v>0</v>
      </c>
      <c r="BK188" s="10">
        <f t="shared" si="37"/>
        <v>0</v>
      </c>
      <c r="BL188" s="10">
        <f t="shared" si="37"/>
        <v>0</v>
      </c>
      <c r="BM188" s="10">
        <f t="shared" si="37"/>
        <v>0</v>
      </c>
      <c r="BN188" s="10">
        <f t="shared" si="37"/>
        <v>0</v>
      </c>
      <c r="BO188" s="10">
        <f t="shared" si="53"/>
        <v>0</v>
      </c>
      <c r="BP188" s="10">
        <f t="shared" si="53"/>
        <v>0</v>
      </c>
      <c r="BR188" s="10">
        <f t="shared" si="52"/>
        <v>0</v>
      </c>
      <c r="BS188" s="10">
        <f>'დამტკ. ბიუჯ.'!H188</f>
        <v>0</v>
      </c>
      <c r="BT188" s="10">
        <f>'დამტკ. საკუთ.'!H188</f>
        <v>0</v>
      </c>
      <c r="BU188" s="10">
        <f>'ცვლილ. ბიუჯ.'!I188</f>
        <v>0</v>
      </c>
      <c r="BV188" s="10">
        <f>'ცვლილ. საკუთ.'!I188</f>
        <v>0</v>
      </c>
      <c r="BW188" s="10">
        <f>'მთავრ. ფონდი'!I188</f>
        <v>0</v>
      </c>
      <c r="BX188" s="10">
        <f>'პრეზ. ფონდი'!I188</f>
        <v>0</v>
      </c>
      <c r="BY188" s="10">
        <f>'დაზუსტ. ნაერთი'!H188</f>
        <v>0</v>
      </c>
      <c r="BZ188" s="10">
        <f>'დაზუსტ. ბიუჯ.'!H188</f>
        <v>0</v>
      </c>
      <c r="CA188" s="10">
        <f>'დაზუსტ. საკუთ.'!H188</f>
        <v>0</v>
      </c>
    </row>
    <row r="189" spans="1:79" x14ac:dyDescent="0.25">
      <c r="A189" t="str">
        <f t="shared" si="41"/>
        <v>b</v>
      </c>
      <c r="B189" s="8"/>
      <c r="C189" s="9" t="s">
        <v>15</v>
      </c>
      <c r="D189" s="10">
        <f t="shared" si="42"/>
        <v>0</v>
      </c>
      <c r="E189" s="10">
        <f t="shared" si="43"/>
        <v>0</v>
      </c>
      <c r="F189" s="10">
        <f t="shared" si="44"/>
        <v>0</v>
      </c>
      <c r="G189" s="10">
        <f t="shared" si="44"/>
        <v>0</v>
      </c>
      <c r="H189" s="10">
        <f t="shared" si="44"/>
        <v>0</v>
      </c>
      <c r="I189" s="10">
        <f t="shared" si="38"/>
        <v>0</v>
      </c>
      <c r="J189" s="10">
        <f t="shared" si="35"/>
        <v>0</v>
      </c>
      <c r="K189" s="10">
        <f t="shared" si="35"/>
        <v>0</v>
      </c>
      <c r="L189" s="10">
        <f t="shared" si="35"/>
        <v>0</v>
      </c>
      <c r="M189" s="10">
        <f t="shared" si="35"/>
        <v>0</v>
      </c>
      <c r="O189" s="10">
        <f t="shared" si="45"/>
        <v>0</v>
      </c>
      <c r="P189" s="10">
        <f>'დამტკ. ბიუჯ.'!E189</f>
        <v>0</v>
      </c>
      <c r="Q189" s="10">
        <f>'დამტკ. საკუთ.'!E189</f>
        <v>0</v>
      </c>
      <c r="R189" s="10">
        <f>'ცვლილ. ბიუჯ.'!F189</f>
        <v>0</v>
      </c>
      <c r="S189" s="10">
        <f>'ცვლილ. საკუთ.'!F189</f>
        <v>0</v>
      </c>
      <c r="T189" s="10">
        <f>'მთავრ. ფონდი'!F189</f>
        <v>0</v>
      </c>
      <c r="U189" s="10">
        <f>'პრეზ. ფონდი'!F189</f>
        <v>0</v>
      </c>
      <c r="V189" s="10">
        <f>'დაზუსტ. ნაერთი'!E189</f>
        <v>0</v>
      </c>
      <c r="W189" s="10">
        <f>'დაზუსტ. ბიუჯ.'!E189</f>
        <v>0</v>
      </c>
      <c r="X189" s="10">
        <f>'დაზუსტ. საკუთ.'!E189</f>
        <v>0</v>
      </c>
      <c r="Z189" s="10">
        <f t="shared" si="46"/>
        <v>0</v>
      </c>
      <c r="AA189" s="10">
        <f>'დამტკ. ბიუჯ.'!F189</f>
        <v>0</v>
      </c>
      <c r="AB189" s="10">
        <f>'დამტკ. საკუთ.'!F189</f>
        <v>0</v>
      </c>
      <c r="AC189" s="10">
        <f>'ცვლილ. ბიუჯ.'!G189</f>
        <v>0</v>
      </c>
      <c r="AD189" s="10">
        <f>'ცვლილ. საკუთ.'!G189</f>
        <v>0</v>
      </c>
      <c r="AE189" s="10">
        <f>'მთავრ. ფონდი'!G189</f>
        <v>0</v>
      </c>
      <c r="AF189" s="10">
        <f>'პრეზ. ფონდი'!G189</f>
        <v>0</v>
      </c>
      <c r="AG189" s="10">
        <f>'დაზუსტ. ნაერთი'!F189</f>
        <v>0</v>
      </c>
      <c r="AH189" s="10">
        <f>'დაზუსტ. ბიუჯ.'!F189</f>
        <v>0</v>
      </c>
      <c r="AI189" s="10">
        <f>'დაზუსტ. საკუთ.'!F189</f>
        <v>0</v>
      </c>
      <c r="AK189" s="10">
        <f t="shared" si="47"/>
        <v>0</v>
      </c>
      <c r="AL189" s="10">
        <f t="shared" si="48"/>
        <v>0</v>
      </c>
      <c r="AM189" s="10">
        <f t="shared" si="49"/>
        <v>0</v>
      </c>
      <c r="AN189" s="10">
        <f t="shared" si="49"/>
        <v>0</v>
      </c>
      <c r="AO189" s="10">
        <f t="shared" si="49"/>
        <v>0</v>
      </c>
      <c r="AP189" s="10">
        <f t="shared" si="39"/>
        <v>0</v>
      </c>
      <c r="AQ189" s="10">
        <f t="shared" si="36"/>
        <v>0</v>
      </c>
      <c r="AR189" s="10">
        <f t="shared" si="36"/>
        <v>0</v>
      </c>
      <c r="AS189" s="10">
        <f t="shared" si="36"/>
        <v>0</v>
      </c>
      <c r="AT189" s="10">
        <f t="shared" si="36"/>
        <v>0</v>
      </c>
      <c r="AV189" s="10">
        <f t="shared" si="50"/>
        <v>0</v>
      </c>
      <c r="AW189" s="10">
        <f>'დამტკ. ბიუჯ.'!G189</f>
        <v>0</v>
      </c>
      <c r="AX189" s="10">
        <f>'დამტკ. საკუთ.'!G189</f>
        <v>0</v>
      </c>
      <c r="AY189" s="10">
        <f>'ცვლილ. ბიუჯ.'!H189</f>
        <v>0</v>
      </c>
      <c r="AZ189" s="10">
        <f>'ცვლილ. საკუთ.'!H189</f>
        <v>0</v>
      </c>
      <c r="BA189" s="10">
        <f>'მთავრ. ფონდი'!H189</f>
        <v>0</v>
      </c>
      <c r="BB189" s="10">
        <f>'პრეზ. ფონდი'!H189</f>
        <v>0</v>
      </c>
      <c r="BC189" s="10">
        <f>'დაზუსტ. ნაერთი'!G189</f>
        <v>0</v>
      </c>
      <c r="BD189" s="10">
        <f>'დაზუსტ. ბიუჯ.'!G189</f>
        <v>0</v>
      </c>
      <c r="BE189" s="10">
        <f>'დაზუსტ. საკუთ.'!G189</f>
        <v>0</v>
      </c>
      <c r="BG189" s="10">
        <f t="shared" si="51"/>
        <v>0</v>
      </c>
      <c r="BH189" s="10">
        <f t="shared" si="51"/>
        <v>0</v>
      </c>
      <c r="BI189" s="10">
        <f t="shared" si="51"/>
        <v>0</v>
      </c>
      <c r="BJ189" s="10">
        <f t="shared" si="40"/>
        <v>0</v>
      </c>
      <c r="BK189" s="10">
        <f t="shared" si="37"/>
        <v>0</v>
      </c>
      <c r="BL189" s="10">
        <f t="shared" si="37"/>
        <v>0</v>
      </c>
      <c r="BM189" s="10">
        <f t="shared" si="37"/>
        <v>0</v>
      </c>
      <c r="BN189" s="10">
        <f t="shared" si="37"/>
        <v>0</v>
      </c>
      <c r="BO189" s="10">
        <f t="shared" si="53"/>
        <v>0</v>
      </c>
      <c r="BP189" s="10">
        <f t="shared" si="53"/>
        <v>0</v>
      </c>
      <c r="BR189" s="10">
        <f t="shared" si="52"/>
        <v>0</v>
      </c>
      <c r="BS189" s="10">
        <f>'დამტკ. ბიუჯ.'!H189</f>
        <v>0</v>
      </c>
      <c r="BT189" s="10">
        <f>'დამტკ. საკუთ.'!H189</f>
        <v>0</v>
      </c>
      <c r="BU189" s="10">
        <f>'ცვლილ. ბიუჯ.'!I189</f>
        <v>0</v>
      </c>
      <c r="BV189" s="10">
        <f>'ცვლილ. საკუთ.'!I189</f>
        <v>0</v>
      </c>
      <c r="BW189" s="10">
        <f>'მთავრ. ფონდი'!I189</f>
        <v>0</v>
      </c>
      <c r="BX189" s="10">
        <f>'პრეზ. ფონდი'!I189</f>
        <v>0</v>
      </c>
      <c r="BY189" s="10">
        <f>'დაზუსტ. ნაერთი'!H189</f>
        <v>0</v>
      </c>
      <c r="BZ189" s="10">
        <f>'დაზუსტ. ბიუჯ.'!H189</f>
        <v>0</v>
      </c>
      <c r="CA189" s="10">
        <f>'დაზუსტ. საკუთ.'!H189</f>
        <v>0</v>
      </c>
    </row>
    <row r="190" spans="1:79" x14ac:dyDescent="0.25">
      <c r="A190" t="str">
        <f t="shared" si="41"/>
        <v>a</v>
      </c>
      <c r="B190" s="8"/>
      <c r="C190" s="9" t="s">
        <v>16</v>
      </c>
      <c r="D190" s="10">
        <f t="shared" si="42"/>
        <v>1000</v>
      </c>
      <c r="E190" s="10">
        <f t="shared" si="43"/>
        <v>1000</v>
      </c>
      <c r="F190" s="10">
        <f t="shared" si="44"/>
        <v>0</v>
      </c>
      <c r="G190" s="10">
        <f t="shared" si="44"/>
        <v>1000</v>
      </c>
      <c r="H190" s="10">
        <f t="shared" si="44"/>
        <v>0</v>
      </c>
      <c r="I190" s="10">
        <f t="shared" si="38"/>
        <v>0</v>
      </c>
      <c r="J190" s="10">
        <f t="shared" si="35"/>
        <v>0</v>
      </c>
      <c r="K190" s="10">
        <f t="shared" si="35"/>
        <v>2000</v>
      </c>
      <c r="L190" s="10">
        <f t="shared" si="35"/>
        <v>2000</v>
      </c>
      <c r="M190" s="10">
        <f t="shared" ref="M190:M253" si="54">SUM(X190,AI190,BE190,CA190)</f>
        <v>0</v>
      </c>
      <c r="O190" s="10">
        <f t="shared" si="45"/>
        <v>300</v>
      </c>
      <c r="P190" s="10">
        <f>'დამტკ. ბიუჯ.'!E190</f>
        <v>300</v>
      </c>
      <c r="Q190" s="10">
        <f>'დამტკ. საკუთ.'!E190</f>
        <v>0</v>
      </c>
      <c r="R190" s="10">
        <f>'ცვლილ. ბიუჯ.'!F190</f>
        <v>1000</v>
      </c>
      <c r="S190" s="10">
        <f>'ცვლილ. საკუთ.'!F190</f>
        <v>0</v>
      </c>
      <c r="T190" s="10">
        <f>'მთავრ. ფონდი'!F190</f>
        <v>0</v>
      </c>
      <c r="U190" s="10">
        <f>'პრეზ. ფონდი'!F190</f>
        <v>0</v>
      </c>
      <c r="V190" s="10">
        <f>'დაზუსტ. ნაერთი'!E190</f>
        <v>1300</v>
      </c>
      <c r="W190" s="10">
        <f>'დაზუსტ. ბიუჯ.'!E190</f>
        <v>1300</v>
      </c>
      <c r="X190" s="10">
        <f>'დაზუსტ. საკუთ.'!E190</f>
        <v>0</v>
      </c>
      <c r="Z190" s="10">
        <f t="shared" si="46"/>
        <v>300</v>
      </c>
      <c r="AA190" s="10">
        <f>'დამტკ. ბიუჯ.'!F190</f>
        <v>300</v>
      </c>
      <c r="AB190" s="10">
        <f>'დამტკ. საკუთ.'!F190</f>
        <v>0</v>
      </c>
      <c r="AC190" s="10">
        <f>'ცვლილ. ბიუჯ.'!G190</f>
        <v>0</v>
      </c>
      <c r="AD190" s="10">
        <f>'ცვლილ. საკუთ.'!G190</f>
        <v>0</v>
      </c>
      <c r="AE190" s="10">
        <f>'მთავრ. ფონდი'!G190</f>
        <v>0</v>
      </c>
      <c r="AF190" s="10">
        <f>'პრეზ. ფონდი'!G190</f>
        <v>0</v>
      </c>
      <c r="AG190" s="10">
        <f>'დაზუსტ. ნაერთი'!F190</f>
        <v>300</v>
      </c>
      <c r="AH190" s="10">
        <f>'დაზუსტ. ბიუჯ.'!F190</f>
        <v>300</v>
      </c>
      <c r="AI190" s="10">
        <f>'დაზუსტ. საკუთ.'!F190</f>
        <v>0</v>
      </c>
      <c r="AK190" s="10">
        <f t="shared" si="47"/>
        <v>600</v>
      </c>
      <c r="AL190" s="10">
        <f t="shared" si="48"/>
        <v>600</v>
      </c>
      <c r="AM190" s="10">
        <f t="shared" si="49"/>
        <v>0</v>
      </c>
      <c r="AN190" s="10">
        <f t="shared" si="49"/>
        <v>1000</v>
      </c>
      <c r="AO190" s="10">
        <f t="shared" si="49"/>
        <v>0</v>
      </c>
      <c r="AP190" s="10">
        <f t="shared" si="39"/>
        <v>0</v>
      </c>
      <c r="AQ190" s="10">
        <f t="shared" si="36"/>
        <v>0</v>
      </c>
      <c r="AR190" s="10">
        <f t="shared" si="36"/>
        <v>1600</v>
      </c>
      <c r="AS190" s="10">
        <f t="shared" si="36"/>
        <v>1600</v>
      </c>
      <c r="AT190" s="10">
        <f t="shared" ref="AT190:AT253" si="55">SUM(X190,AI190)</f>
        <v>0</v>
      </c>
      <c r="AV190" s="10">
        <f t="shared" si="50"/>
        <v>200</v>
      </c>
      <c r="AW190" s="10">
        <f>'დამტკ. ბიუჯ.'!G190</f>
        <v>200</v>
      </c>
      <c r="AX190" s="10">
        <f>'დამტკ. საკუთ.'!G190</f>
        <v>0</v>
      </c>
      <c r="AY190" s="10">
        <f>'ცვლილ. ბიუჯ.'!H190</f>
        <v>0</v>
      </c>
      <c r="AZ190" s="10">
        <f>'ცვლილ. საკუთ.'!H190</f>
        <v>0</v>
      </c>
      <c r="BA190" s="10">
        <f>'მთავრ. ფონდი'!H190</f>
        <v>0</v>
      </c>
      <c r="BB190" s="10">
        <f>'პრეზ. ფონდი'!H190</f>
        <v>0</v>
      </c>
      <c r="BC190" s="10">
        <f>'დაზუსტ. ნაერთი'!G190</f>
        <v>200</v>
      </c>
      <c r="BD190" s="10">
        <f>'დაზუსტ. ბიუჯ.'!G190</f>
        <v>200</v>
      </c>
      <c r="BE190" s="10">
        <f>'დაზუსტ. საკუთ.'!G190</f>
        <v>0</v>
      </c>
      <c r="BG190" s="10">
        <f t="shared" si="51"/>
        <v>800</v>
      </c>
      <c r="BH190" s="10">
        <f t="shared" si="51"/>
        <v>800</v>
      </c>
      <c r="BI190" s="10">
        <f t="shared" si="51"/>
        <v>0</v>
      </c>
      <c r="BJ190" s="10">
        <f t="shared" si="40"/>
        <v>1000</v>
      </c>
      <c r="BK190" s="10">
        <f t="shared" si="37"/>
        <v>0</v>
      </c>
      <c r="BL190" s="10">
        <f t="shared" si="37"/>
        <v>0</v>
      </c>
      <c r="BM190" s="10">
        <f t="shared" si="37"/>
        <v>0</v>
      </c>
      <c r="BN190" s="10">
        <f t="shared" ref="BN190:BP253" si="56">SUM(V190,AG190,BC190)</f>
        <v>1800</v>
      </c>
      <c r="BO190" s="10">
        <f t="shared" si="53"/>
        <v>1800</v>
      </c>
      <c r="BP190" s="10">
        <f t="shared" si="53"/>
        <v>0</v>
      </c>
      <c r="BR190" s="10">
        <f t="shared" si="52"/>
        <v>200</v>
      </c>
      <c r="BS190" s="10">
        <f>'დამტკ. ბიუჯ.'!H190</f>
        <v>200</v>
      </c>
      <c r="BT190" s="10">
        <f>'დამტკ. საკუთ.'!H190</f>
        <v>0</v>
      </c>
      <c r="BU190" s="10">
        <f>'ცვლილ. ბიუჯ.'!I190</f>
        <v>0</v>
      </c>
      <c r="BV190" s="10">
        <f>'ცვლილ. საკუთ.'!I190</f>
        <v>0</v>
      </c>
      <c r="BW190" s="10">
        <f>'მთავრ. ფონდი'!I190</f>
        <v>0</v>
      </c>
      <c r="BX190" s="10">
        <f>'პრეზ. ფონდი'!I190</f>
        <v>0</v>
      </c>
      <c r="BY190" s="10">
        <f>'დაზუსტ. ნაერთი'!H190</f>
        <v>200</v>
      </c>
      <c r="BZ190" s="10">
        <f>'დაზუსტ. ბიუჯ.'!H190</f>
        <v>200</v>
      </c>
      <c r="CA190" s="10">
        <f>'დაზუსტ. საკუთ.'!H190</f>
        <v>0</v>
      </c>
    </row>
    <row r="191" spans="1:79" x14ac:dyDescent="0.25">
      <c r="A191" t="str">
        <f t="shared" si="41"/>
        <v>a</v>
      </c>
      <c r="B191" s="8"/>
      <c r="C191" s="9" t="s">
        <v>17</v>
      </c>
      <c r="D191" s="10">
        <f t="shared" si="42"/>
        <v>1000</v>
      </c>
      <c r="E191" s="10">
        <f t="shared" si="43"/>
        <v>1000</v>
      </c>
      <c r="F191" s="10">
        <f t="shared" si="44"/>
        <v>0</v>
      </c>
      <c r="G191" s="10">
        <f t="shared" si="44"/>
        <v>0</v>
      </c>
      <c r="H191" s="10">
        <f t="shared" si="44"/>
        <v>0</v>
      </c>
      <c r="I191" s="10">
        <f t="shared" si="38"/>
        <v>0</v>
      </c>
      <c r="J191" s="10">
        <f t="shared" si="38"/>
        <v>0</v>
      </c>
      <c r="K191" s="10">
        <f t="shared" si="38"/>
        <v>1000</v>
      </c>
      <c r="L191" s="10">
        <f t="shared" si="38"/>
        <v>1000</v>
      </c>
      <c r="M191" s="10">
        <f t="shared" si="54"/>
        <v>0</v>
      </c>
      <c r="O191" s="10">
        <f t="shared" si="45"/>
        <v>300</v>
      </c>
      <c r="P191" s="10">
        <f>'დამტკ. ბიუჯ.'!E191</f>
        <v>300</v>
      </c>
      <c r="Q191" s="10">
        <f>'დამტკ. საკუთ.'!E191</f>
        <v>0</v>
      </c>
      <c r="R191" s="10">
        <f>'ცვლილ. ბიუჯ.'!F191</f>
        <v>0</v>
      </c>
      <c r="S191" s="10">
        <f>'ცვლილ. საკუთ.'!F191</f>
        <v>0</v>
      </c>
      <c r="T191" s="10">
        <f>'მთავრ. ფონდი'!F191</f>
        <v>0</v>
      </c>
      <c r="U191" s="10">
        <f>'პრეზ. ფონდი'!F191</f>
        <v>0</v>
      </c>
      <c r="V191" s="10">
        <f>'დაზუსტ. ნაერთი'!E191</f>
        <v>300</v>
      </c>
      <c r="W191" s="10">
        <f>'დაზუსტ. ბიუჯ.'!E191</f>
        <v>300</v>
      </c>
      <c r="X191" s="10">
        <f>'დაზუსტ. საკუთ.'!E191</f>
        <v>0</v>
      </c>
      <c r="Z191" s="10">
        <f t="shared" si="46"/>
        <v>300</v>
      </c>
      <c r="AA191" s="10">
        <f>'დამტკ. ბიუჯ.'!F191</f>
        <v>300</v>
      </c>
      <c r="AB191" s="10">
        <f>'დამტკ. საკუთ.'!F191</f>
        <v>0</v>
      </c>
      <c r="AC191" s="10">
        <f>'ცვლილ. ბიუჯ.'!G191</f>
        <v>0</v>
      </c>
      <c r="AD191" s="10">
        <f>'ცვლილ. საკუთ.'!G191</f>
        <v>0</v>
      </c>
      <c r="AE191" s="10">
        <f>'მთავრ. ფონდი'!G191</f>
        <v>0</v>
      </c>
      <c r="AF191" s="10">
        <f>'პრეზ. ფონდი'!G191</f>
        <v>0</v>
      </c>
      <c r="AG191" s="10">
        <f>'დაზუსტ. ნაერთი'!F191</f>
        <v>300</v>
      </c>
      <c r="AH191" s="10">
        <f>'დაზუსტ. ბიუჯ.'!F191</f>
        <v>300</v>
      </c>
      <c r="AI191" s="10">
        <f>'დაზუსტ. საკუთ.'!F191</f>
        <v>0</v>
      </c>
      <c r="AK191" s="10">
        <f t="shared" si="47"/>
        <v>600</v>
      </c>
      <c r="AL191" s="10">
        <f t="shared" si="48"/>
        <v>600</v>
      </c>
      <c r="AM191" s="10">
        <f t="shared" si="49"/>
        <v>0</v>
      </c>
      <c r="AN191" s="10">
        <f t="shared" si="49"/>
        <v>0</v>
      </c>
      <c r="AO191" s="10">
        <f t="shared" si="49"/>
        <v>0</v>
      </c>
      <c r="AP191" s="10">
        <f t="shared" si="39"/>
        <v>0</v>
      </c>
      <c r="AQ191" s="10">
        <f t="shared" si="39"/>
        <v>0</v>
      </c>
      <c r="AR191" s="10">
        <f t="shared" si="39"/>
        <v>600</v>
      </c>
      <c r="AS191" s="10">
        <f t="shared" si="39"/>
        <v>600</v>
      </c>
      <c r="AT191" s="10">
        <f t="shared" si="55"/>
        <v>0</v>
      </c>
      <c r="AV191" s="10">
        <f t="shared" si="50"/>
        <v>200</v>
      </c>
      <c r="AW191" s="10">
        <f>'დამტკ. ბიუჯ.'!G191</f>
        <v>200</v>
      </c>
      <c r="AX191" s="10">
        <f>'დამტკ. საკუთ.'!G191</f>
        <v>0</v>
      </c>
      <c r="AY191" s="10">
        <f>'ცვლილ. ბიუჯ.'!H191</f>
        <v>0</v>
      </c>
      <c r="AZ191" s="10">
        <f>'ცვლილ. საკუთ.'!H191</f>
        <v>0</v>
      </c>
      <c r="BA191" s="10">
        <f>'მთავრ. ფონდი'!H191</f>
        <v>0</v>
      </c>
      <c r="BB191" s="10">
        <f>'პრეზ. ფონდი'!H191</f>
        <v>0</v>
      </c>
      <c r="BC191" s="10">
        <f>'დაზუსტ. ნაერთი'!G191</f>
        <v>200</v>
      </c>
      <c r="BD191" s="10">
        <f>'დაზუსტ. ბიუჯ.'!G191</f>
        <v>200</v>
      </c>
      <c r="BE191" s="10">
        <f>'დაზუსტ. საკუთ.'!G191</f>
        <v>0</v>
      </c>
      <c r="BG191" s="10">
        <f t="shared" si="51"/>
        <v>800</v>
      </c>
      <c r="BH191" s="10">
        <f t="shared" si="51"/>
        <v>800</v>
      </c>
      <c r="BI191" s="10">
        <f t="shared" si="51"/>
        <v>0</v>
      </c>
      <c r="BJ191" s="10">
        <f t="shared" si="40"/>
        <v>0</v>
      </c>
      <c r="BK191" s="10">
        <f t="shared" si="40"/>
        <v>0</v>
      </c>
      <c r="BL191" s="10">
        <f t="shared" si="40"/>
        <v>0</v>
      </c>
      <c r="BM191" s="10">
        <f t="shared" si="40"/>
        <v>0</v>
      </c>
      <c r="BN191" s="10">
        <f t="shared" si="56"/>
        <v>800</v>
      </c>
      <c r="BO191" s="10">
        <f t="shared" si="53"/>
        <v>800</v>
      </c>
      <c r="BP191" s="10">
        <f t="shared" si="53"/>
        <v>0</v>
      </c>
      <c r="BR191" s="10">
        <f t="shared" si="52"/>
        <v>200</v>
      </c>
      <c r="BS191" s="10">
        <f>'დამტკ. ბიუჯ.'!H191</f>
        <v>200</v>
      </c>
      <c r="BT191" s="10">
        <f>'დამტკ. საკუთ.'!H191</f>
        <v>0</v>
      </c>
      <c r="BU191" s="10">
        <f>'ცვლილ. ბიუჯ.'!I191</f>
        <v>0</v>
      </c>
      <c r="BV191" s="10">
        <f>'ცვლილ. საკუთ.'!I191</f>
        <v>0</v>
      </c>
      <c r="BW191" s="10">
        <f>'მთავრ. ფონდი'!I191</f>
        <v>0</v>
      </c>
      <c r="BX191" s="10">
        <f>'პრეზ. ფონდი'!I191</f>
        <v>0</v>
      </c>
      <c r="BY191" s="10">
        <f>'დაზუსტ. ნაერთი'!H191</f>
        <v>200</v>
      </c>
      <c r="BZ191" s="10">
        <f>'დაზუსტ. ბიუჯ.'!H191</f>
        <v>200</v>
      </c>
      <c r="CA191" s="10">
        <f>'დაზუსტ. საკუთ.'!H191</f>
        <v>0</v>
      </c>
    </row>
    <row r="192" spans="1:79" x14ac:dyDescent="0.25">
      <c r="A192" t="str">
        <f t="shared" si="41"/>
        <v>b</v>
      </c>
      <c r="B192" s="5"/>
      <c r="C192" s="6" t="s">
        <v>18</v>
      </c>
      <c r="D192" s="7">
        <f t="shared" si="42"/>
        <v>0</v>
      </c>
      <c r="E192" s="7">
        <f t="shared" si="43"/>
        <v>0</v>
      </c>
      <c r="F192" s="7">
        <f t="shared" si="44"/>
        <v>0</v>
      </c>
      <c r="G192" s="7">
        <f t="shared" si="44"/>
        <v>0</v>
      </c>
      <c r="H192" s="7">
        <f t="shared" si="44"/>
        <v>0</v>
      </c>
      <c r="I192" s="7">
        <f t="shared" si="38"/>
        <v>0</v>
      </c>
      <c r="J192" s="7">
        <f t="shared" si="38"/>
        <v>0</v>
      </c>
      <c r="K192" s="7">
        <f t="shared" si="38"/>
        <v>0</v>
      </c>
      <c r="L192" s="7">
        <f t="shared" si="38"/>
        <v>0</v>
      </c>
      <c r="M192" s="7">
        <f t="shared" si="54"/>
        <v>0</v>
      </c>
      <c r="O192" s="7">
        <f t="shared" si="45"/>
        <v>0</v>
      </c>
      <c r="P192" s="7">
        <f>'დამტკ. ბიუჯ.'!E192</f>
        <v>0</v>
      </c>
      <c r="Q192" s="7">
        <f>'დამტკ. საკუთ.'!E192</f>
        <v>0</v>
      </c>
      <c r="R192" s="7">
        <f>'ცვლილ. ბიუჯ.'!F192</f>
        <v>0</v>
      </c>
      <c r="S192" s="7">
        <f>'ცვლილ. საკუთ.'!F192</f>
        <v>0</v>
      </c>
      <c r="T192" s="7">
        <f>'მთავრ. ფონდი'!F192</f>
        <v>0</v>
      </c>
      <c r="U192" s="7">
        <f>'პრეზ. ფონდი'!F192</f>
        <v>0</v>
      </c>
      <c r="V192" s="7">
        <f>'დაზუსტ. ნაერთი'!E192</f>
        <v>0</v>
      </c>
      <c r="W192" s="7">
        <f>'დაზუსტ. ბიუჯ.'!E192</f>
        <v>0</v>
      </c>
      <c r="X192" s="7">
        <f>'დაზუსტ. საკუთ.'!E192</f>
        <v>0</v>
      </c>
      <c r="Z192" s="7">
        <f t="shared" si="46"/>
        <v>0</v>
      </c>
      <c r="AA192" s="7">
        <f>'დამტკ. ბიუჯ.'!F192</f>
        <v>0</v>
      </c>
      <c r="AB192" s="7">
        <f>'დამტკ. საკუთ.'!F192</f>
        <v>0</v>
      </c>
      <c r="AC192" s="7">
        <f>'ცვლილ. ბიუჯ.'!G192</f>
        <v>0</v>
      </c>
      <c r="AD192" s="7">
        <f>'ცვლილ. საკუთ.'!G192</f>
        <v>0</v>
      </c>
      <c r="AE192" s="7">
        <f>'მთავრ. ფონდი'!G192</f>
        <v>0</v>
      </c>
      <c r="AF192" s="7">
        <f>'პრეზ. ფონდი'!G192</f>
        <v>0</v>
      </c>
      <c r="AG192" s="7">
        <f>'დაზუსტ. ნაერთი'!F192</f>
        <v>0</v>
      </c>
      <c r="AH192" s="7">
        <f>'დაზუსტ. ბიუჯ.'!F192</f>
        <v>0</v>
      </c>
      <c r="AI192" s="7">
        <f>'დაზუსტ. საკუთ.'!F192</f>
        <v>0</v>
      </c>
      <c r="AK192" s="7">
        <f t="shared" si="47"/>
        <v>0</v>
      </c>
      <c r="AL192" s="7">
        <f t="shared" si="48"/>
        <v>0</v>
      </c>
      <c r="AM192" s="7">
        <f t="shared" si="49"/>
        <v>0</v>
      </c>
      <c r="AN192" s="7">
        <f t="shared" si="49"/>
        <v>0</v>
      </c>
      <c r="AO192" s="7">
        <f t="shared" si="49"/>
        <v>0</v>
      </c>
      <c r="AP192" s="7">
        <f t="shared" si="39"/>
        <v>0</v>
      </c>
      <c r="AQ192" s="7">
        <f t="shared" si="39"/>
        <v>0</v>
      </c>
      <c r="AR192" s="7">
        <f t="shared" si="39"/>
        <v>0</v>
      </c>
      <c r="AS192" s="7">
        <f t="shared" si="39"/>
        <v>0</v>
      </c>
      <c r="AT192" s="7">
        <f t="shared" si="55"/>
        <v>0</v>
      </c>
      <c r="AV192" s="7">
        <f t="shared" si="50"/>
        <v>0</v>
      </c>
      <c r="AW192" s="7">
        <f>'დამტკ. ბიუჯ.'!G192</f>
        <v>0</v>
      </c>
      <c r="AX192" s="7">
        <f>'დამტკ. საკუთ.'!G192</f>
        <v>0</v>
      </c>
      <c r="AY192" s="7">
        <f>'ცვლილ. ბიუჯ.'!H192</f>
        <v>0</v>
      </c>
      <c r="AZ192" s="7">
        <f>'ცვლილ. საკუთ.'!H192</f>
        <v>0</v>
      </c>
      <c r="BA192" s="7">
        <f>'მთავრ. ფონდი'!H192</f>
        <v>0</v>
      </c>
      <c r="BB192" s="7">
        <f>'პრეზ. ფონდი'!H192</f>
        <v>0</v>
      </c>
      <c r="BC192" s="7">
        <f>'დაზუსტ. ნაერთი'!G192</f>
        <v>0</v>
      </c>
      <c r="BD192" s="7">
        <f>'დაზუსტ. ბიუჯ.'!G192</f>
        <v>0</v>
      </c>
      <c r="BE192" s="7">
        <f>'დაზუსტ. საკუთ.'!G192</f>
        <v>0</v>
      </c>
      <c r="BG192" s="7">
        <f t="shared" si="51"/>
        <v>0</v>
      </c>
      <c r="BH192" s="7">
        <f t="shared" si="51"/>
        <v>0</v>
      </c>
      <c r="BI192" s="7">
        <f t="shared" si="51"/>
        <v>0</v>
      </c>
      <c r="BJ192" s="7">
        <f t="shared" si="40"/>
        <v>0</v>
      </c>
      <c r="BK192" s="7">
        <f t="shared" si="40"/>
        <v>0</v>
      </c>
      <c r="BL192" s="7">
        <f t="shared" si="40"/>
        <v>0</v>
      </c>
      <c r="BM192" s="7">
        <f t="shared" si="40"/>
        <v>0</v>
      </c>
      <c r="BN192" s="7">
        <f t="shared" si="56"/>
        <v>0</v>
      </c>
      <c r="BO192" s="7">
        <f t="shared" si="53"/>
        <v>0</v>
      </c>
      <c r="BP192" s="7">
        <f t="shared" si="53"/>
        <v>0</v>
      </c>
      <c r="BR192" s="7">
        <f t="shared" si="52"/>
        <v>0</v>
      </c>
      <c r="BS192" s="7">
        <f>'დამტკ. ბიუჯ.'!H192</f>
        <v>0</v>
      </c>
      <c r="BT192" s="7">
        <f>'დამტკ. საკუთ.'!H192</f>
        <v>0</v>
      </c>
      <c r="BU192" s="7">
        <f>'ცვლილ. ბიუჯ.'!I192</f>
        <v>0</v>
      </c>
      <c r="BV192" s="7">
        <f>'ცვლილ. საკუთ.'!I192</f>
        <v>0</v>
      </c>
      <c r="BW192" s="7">
        <f>'მთავრ. ფონდი'!I192</f>
        <v>0</v>
      </c>
      <c r="BX192" s="7">
        <f>'პრეზ. ფონდი'!I192</f>
        <v>0</v>
      </c>
      <c r="BY192" s="7">
        <f>'დაზუსტ. ნაერთი'!H192</f>
        <v>0</v>
      </c>
      <c r="BZ192" s="7">
        <f>'დაზუსტ. ბიუჯ.'!H192</f>
        <v>0</v>
      </c>
      <c r="CA192" s="7">
        <f>'დაზუსტ. საკუთ.'!H192</f>
        <v>0</v>
      </c>
    </row>
    <row r="193" spans="1:79" x14ac:dyDescent="0.25">
      <c r="A193" t="str">
        <f t="shared" si="41"/>
        <v>b</v>
      </c>
      <c r="B193" s="5"/>
      <c r="C193" s="6" t="s">
        <v>19</v>
      </c>
      <c r="D193" s="7">
        <f t="shared" si="42"/>
        <v>0</v>
      </c>
      <c r="E193" s="7">
        <f t="shared" si="43"/>
        <v>0</v>
      </c>
      <c r="F193" s="7">
        <f t="shared" si="44"/>
        <v>0</v>
      </c>
      <c r="G193" s="7">
        <f t="shared" si="44"/>
        <v>0</v>
      </c>
      <c r="H193" s="7">
        <f t="shared" si="44"/>
        <v>0</v>
      </c>
      <c r="I193" s="7">
        <f t="shared" si="38"/>
        <v>0</v>
      </c>
      <c r="J193" s="7">
        <f t="shared" si="38"/>
        <v>0</v>
      </c>
      <c r="K193" s="7">
        <f t="shared" si="38"/>
        <v>0</v>
      </c>
      <c r="L193" s="7">
        <f t="shared" si="38"/>
        <v>0</v>
      </c>
      <c r="M193" s="7">
        <f t="shared" si="54"/>
        <v>0</v>
      </c>
      <c r="O193" s="7">
        <f t="shared" si="45"/>
        <v>0</v>
      </c>
      <c r="P193" s="7">
        <f>'დამტკ. ბიუჯ.'!E193</f>
        <v>0</v>
      </c>
      <c r="Q193" s="7">
        <f>'დამტკ. საკუთ.'!E193</f>
        <v>0</v>
      </c>
      <c r="R193" s="7">
        <f>'ცვლილ. ბიუჯ.'!F193</f>
        <v>0</v>
      </c>
      <c r="S193" s="7">
        <f>'ცვლილ. საკუთ.'!F193</f>
        <v>0</v>
      </c>
      <c r="T193" s="7">
        <f>'მთავრ. ფონდი'!F193</f>
        <v>0</v>
      </c>
      <c r="U193" s="7">
        <f>'პრეზ. ფონდი'!F193</f>
        <v>0</v>
      </c>
      <c r="V193" s="7">
        <f>'დაზუსტ. ნაერთი'!E193</f>
        <v>0</v>
      </c>
      <c r="W193" s="7">
        <f>'დაზუსტ. ბიუჯ.'!E193</f>
        <v>0</v>
      </c>
      <c r="X193" s="7">
        <f>'დაზუსტ. საკუთ.'!E193</f>
        <v>0</v>
      </c>
      <c r="Z193" s="7">
        <f t="shared" si="46"/>
        <v>0</v>
      </c>
      <c r="AA193" s="7">
        <f>'დამტკ. ბიუჯ.'!F193</f>
        <v>0</v>
      </c>
      <c r="AB193" s="7">
        <f>'დამტკ. საკუთ.'!F193</f>
        <v>0</v>
      </c>
      <c r="AC193" s="7">
        <f>'ცვლილ. ბიუჯ.'!G193</f>
        <v>0</v>
      </c>
      <c r="AD193" s="7">
        <f>'ცვლილ. საკუთ.'!G193</f>
        <v>0</v>
      </c>
      <c r="AE193" s="7">
        <f>'მთავრ. ფონდი'!G193</f>
        <v>0</v>
      </c>
      <c r="AF193" s="7">
        <f>'პრეზ. ფონდი'!G193</f>
        <v>0</v>
      </c>
      <c r="AG193" s="7">
        <f>'დაზუსტ. ნაერთი'!F193</f>
        <v>0</v>
      </c>
      <c r="AH193" s="7">
        <f>'დაზუსტ. ბიუჯ.'!F193</f>
        <v>0</v>
      </c>
      <c r="AI193" s="7">
        <f>'დაზუსტ. საკუთ.'!F193</f>
        <v>0</v>
      </c>
      <c r="AK193" s="7">
        <f t="shared" si="47"/>
        <v>0</v>
      </c>
      <c r="AL193" s="7">
        <f t="shared" si="48"/>
        <v>0</v>
      </c>
      <c r="AM193" s="7">
        <f t="shared" si="49"/>
        <v>0</v>
      </c>
      <c r="AN193" s="7">
        <f t="shared" si="49"/>
        <v>0</v>
      </c>
      <c r="AO193" s="7">
        <f t="shared" si="49"/>
        <v>0</v>
      </c>
      <c r="AP193" s="7">
        <f t="shared" si="39"/>
        <v>0</v>
      </c>
      <c r="AQ193" s="7">
        <f t="shared" si="39"/>
        <v>0</v>
      </c>
      <c r="AR193" s="7">
        <f t="shared" si="39"/>
        <v>0</v>
      </c>
      <c r="AS193" s="7">
        <f t="shared" si="39"/>
        <v>0</v>
      </c>
      <c r="AT193" s="7">
        <f t="shared" si="55"/>
        <v>0</v>
      </c>
      <c r="AV193" s="7">
        <f t="shared" si="50"/>
        <v>0</v>
      </c>
      <c r="AW193" s="7">
        <f>'დამტკ. ბიუჯ.'!G193</f>
        <v>0</v>
      </c>
      <c r="AX193" s="7">
        <f>'დამტკ. საკუთ.'!G193</f>
        <v>0</v>
      </c>
      <c r="AY193" s="7">
        <f>'ცვლილ. ბიუჯ.'!H193</f>
        <v>0</v>
      </c>
      <c r="AZ193" s="7">
        <f>'ცვლილ. საკუთ.'!H193</f>
        <v>0</v>
      </c>
      <c r="BA193" s="7">
        <f>'მთავრ. ფონდი'!H193</f>
        <v>0</v>
      </c>
      <c r="BB193" s="7">
        <f>'პრეზ. ფონდი'!H193</f>
        <v>0</v>
      </c>
      <c r="BC193" s="7">
        <f>'დაზუსტ. ნაერთი'!G193</f>
        <v>0</v>
      </c>
      <c r="BD193" s="7">
        <f>'დაზუსტ. ბიუჯ.'!G193</f>
        <v>0</v>
      </c>
      <c r="BE193" s="7">
        <f>'დაზუსტ. საკუთ.'!G193</f>
        <v>0</v>
      </c>
      <c r="BG193" s="7">
        <f t="shared" si="51"/>
        <v>0</v>
      </c>
      <c r="BH193" s="7">
        <f t="shared" si="51"/>
        <v>0</v>
      </c>
      <c r="BI193" s="7">
        <f t="shared" si="51"/>
        <v>0</v>
      </c>
      <c r="BJ193" s="7">
        <f t="shared" si="40"/>
        <v>0</v>
      </c>
      <c r="BK193" s="7">
        <f t="shared" si="40"/>
        <v>0</v>
      </c>
      <c r="BL193" s="7">
        <f t="shared" si="40"/>
        <v>0</v>
      </c>
      <c r="BM193" s="7">
        <f t="shared" si="40"/>
        <v>0</v>
      </c>
      <c r="BN193" s="7">
        <f t="shared" si="56"/>
        <v>0</v>
      </c>
      <c r="BO193" s="7">
        <f t="shared" si="53"/>
        <v>0</v>
      </c>
      <c r="BP193" s="7">
        <f t="shared" si="53"/>
        <v>0</v>
      </c>
      <c r="BR193" s="7">
        <f t="shared" si="52"/>
        <v>0</v>
      </c>
      <c r="BS193" s="7">
        <f>'დამტკ. ბიუჯ.'!H193</f>
        <v>0</v>
      </c>
      <c r="BT193" s="7">
        <f>'დამტკ. საკუთ.'!H193</f>
        <v>0</v>
      </c>
      <c r="BU193" s="7">
        <f>'ცვლილ. ბიუჯ.'!I193</f>
        <v>0</v>
      </c>
      <c r="BV193" s="7">
        <f>'ცვლილ. საკუთ.'!I193</f>
        <v>0</v>
      </c>
      <c r="BW193" s="7">
        <f>'მთავრ. ფონდი'!I193</f>
        <v>0</v>
      </c>
      <c r="BX193" s="7">
        <f>'პრეზ. ფონდი'!I193</f>
        <v>0</v>
      </c>
      <c r="BY193" s="7">
        <f>'დაზუსტ. ნაერთი'!H193</f>
        <v>0</v>
      </c>
      <c r="BZ193" s="7">
        <f>'დაზუსტ. ბიუჯ.'!H193</f>
        <v>0</v>
      </c>
      <c r="CA193" s="7">
        <f>'დაზუსტ. საკუთ.'!H193</f>
        <v>0</v>
      </c>
    </row>
    <row r="194" spans="1:79" ht="15.75" thickBot="1" x14ac:dyDescent="0.3">
      <c r="A194" t="str">
        <f t="shared" si="41"/>
        <v>b</v>
      </c>
      <c r="B194" s="11"/>
      <c r="C194" s="12" t="s">
        <v>20</v>
      </c>
      <c r="D194" s="13">
        <f t="shared" si="42"/>
        <v>0</v>
      </c>
      <c r="E194" s="13">
        <f t="shared" si="43"/>
        <v>0</v>
      </c>
      <c r="F194" s="13">
        <f t="shared" si="44"/>
        <v>0</v>
      </c>
      <c r="G194" s="13">
        <f t="shared" si="44"/>
        <v>0</v>
      </c>
      <c r="H194" s="13">
        <f t="shared" si="44"/>
        <v>0</v>
      </c>
      <c r="I194" s="13">
        <f t="shared" si="38"/>
        <v>0</v>
      </c>
      <c r="J194" s="13">
        <f t="shared" si="38"/>
        <v>0</v>
      </c>
      <c r="K194" s="13">
        <f t="shared" si="38"/>
        <v>0</v>
      </c>
      <c r="L194" s="13">
        <f t="shared" si="38"/>
        <v>0</v>
      </c>
      <c r="M194" s="13">
        <f t="shared" si="54"/>
        <v>0</v>
      </c>
      <c r="O194" s="13">
        <f t="shared" si="45"/>
        <v>0</v>
      </c>
      <c r="P194" s="13">
        <f>'დამტკ. ბიუჯ.'!E194</f>
        <v>0</v>
      </c>
      <c r="Q194" s="13">
        <f>'დამტკ. საკუთ.'!E194</f>
        <v>0</v>
      </c>
      <c r="R194" s="13">
        <f>'ცვლილ. ბიუჯ.'!F194</f>
        <v>0</v>
      </c>
      <c r="S194" s="13">
        <f>'ცვლილ. საკუთ.'!F194</f>
        <v>0</v>
      </c>
      <c r="T194" s="13">
        <f>'მთავრ. ფონდი'!F194</f>
        <v>0</v>
      </c>
      <c r="U194" s="13">
        <f>'პრეზ. ფონდი'!F194</f>
        <v>0</v>
      </c>
      <c r="V194" s="13">
        <f>'დაზუსტ. ნაერთი'!E194</f>
        <v>0</v>
      </c>
      <c r="W194" s="13">
        <f>'დაზუსტ. ბიუჯ.'!E194</f>
        <v>0</v>
      </c>
      <c r="X194" s="13">
        <f>'დაზუსტ. საკუთ.'!E194</f>
        <v>0</v>
      </c>
      <c r="Z194" s="13">
        <f t="shared" si="46"/>
        <v>0</v>
      </c>
      <c r="AA194" s="13">
        <f>'დამტკ. ბიუჯ.'!F194</f>
        <v>0</v>
      </c>
      <c r="AB194" s="13">
        <f>'დამტკ. საკუთ.'!F194</f>
        <v>0</v>
      </c>
      <c r="AC194" s="13">
        <f>'ცვლილ. ბიუჯ.'!G194</f>
        <v>0</v>
      </c>
      <c r="AD194" s="13">
        <f>'ცვლილ. საკუთ.'!G194</f>
        <v>0</v>
      </c>
      <c r="AE194" s="13">
        <f>'მთავრ. ფონდი'!G194</f>
        <v>0</v>
      </c>
      <c r="AF194" s="13">
        <f>'პრეზ. ფონდი'!G194</f>
        <v>0</v>
      </c>
      <c r="AG194" s="13">
        <f>'დაზუსტ. ნაერთი'!F194</f>
        <v>0</v>
      </c>
      <c r="AH194" s="13">
        <f>'დაზუსტ. ბიუჯ.'!F194</f>
        <v>0</v>
      </c>
      <c r="AI194" s="13">
        <f>'დაზუსტ. საკუთ.'!F194</f>
        <v>0</v>
      </c>
      <c r="AK194" s="13">
        <f t="shared" si="47"/>
        <v>0</v>
      </c>
      <c r="AL194" s="13">
        <f t="shared" si="48"/>
        <v>0</v>
      </c>
      <c r="AM194" s="13">
        <f t="shared" si="49"/>
        <v>0</v>
      </c>
      <c r="AN194" s="13">
        <f t="shared" si="49"/>
        <v>0</v>
      </c>
      <c r="AO194" s="13">
        <f t="shared" si="49"/>
        <v>0</v>
      </c>
      <c r="AP194" s="13">
        <f t="shared" si="39"/>
        <v>0</v>
      </c>
      <c r="AQ194" s="13">
        <f t="shared" si="39"/>
        <v>0</v>
      </c>
      <c r="AR194" s="13">
        <f t="shared" si="39"/>
        <v>0</v>
      </c>
      <c r="AS194" s="13">
        <f t="shared" si="39"/>
        <v>0</v>
      </c>
      <c r="AT194" s="13">
        <f t="shared" si="55"/>
        <v>0</v>
      </c>
      <c r="AV194" s="13">
        <f t="shared" si="50"/>
        <v>0</v>
      </c>
      <c r="AW194" s="13">
        <f>'დამტკ. ბიუჯ.'!G194</f>
        <v>0</v>
      </c>
      <c r="AX194" s="13">
        <f>'დამტკ. საკუთ.'!G194</f>
        <v>0</v>
      </c>
      <c r="AY194" s="13">
        <f>'ცვლილ. ბიუჯ.'!H194</f>
        <v>0</v>
      </c>
      <c r="AZ194" s="13">
        <f>'ცვლილ. საკუთ.'!H194</f>
        <v>0</v>
      </c>
      <c r="BA194" s="13">
        <f>'მთავრ. ფონდი'!H194</f>
        <v>0</v>
      </c>
      <c r="BB194" s="13">
        <f>'პრეზ. ფონდი'!H194</f>
        <v>0</v>
      </c>
      <c r="BC194" s="13">
        <f>'დაზუსტ. ნაერთი'!G194</f>
        <v>0</v>
      </c>
      <c r="BD194" s="13">
        <f>'დაზუსტ. ბიუჯ.'!G194</f>
        <v>0</v>
      </c>
      <c r="BE194" s="13">
        <f>'დაზუსტ. საკუთ.'!G194</f>
        <v>0</v>
      </c>
      <c r="BG194" s="13">
        <f t="shared" si="51"/>
        <v>0</v>
      </c>
      <c r="BH194" s="13">
        <f t="shared" si="51"/>
        <v>0</v>
      </c>
      <c r="BI194" s="13">
        <f t="shared" si="51"/>
        <v>0</v>
      </c>
      <c r="BJ194" s="13">
        <f t="shared" si="40"/>
        <v>0</v>
      </c>
      <c r="BK194" s="13">
        <f t="shared" si="40"/>
        <v>0</v>
      </c>
      <c r="BL194" s="13">
        <f t="shared" si="40"/>
        <v>0</v>
      </c>
      <c r="BM194" s="13">
        <f t="shared" si="40"/>
        <v>0</v>
      </c>
      <c r="BN194" s="13">
        <f t="shared" si="56"/>
        <v>0</v>
      </c>
      <c r="BO194" s="13">
        <f t="shared" si="53"/>
        <v>0</v>
      </c>
      <c r="BP194" s="13">
        <f t="shared" si="53"/>
        <v>0</v>
      </c>
      <c r="BR194" s="13">
        <f t="shared" si="52"/>
        <v>0</v>
      </c>
      <c r="BS194" s="13">
        <f>'დამტკ. ბიუჯ.'!H194</f>
        <v>0</v>
      </c>
      <c r="BT194" s="13">
        <f>'დამტკ. საკუთ.'!H194</f>
        <v>0</v>
      </c>
      <c r="BU194" s="13">
        <f>'ცვლილ. ბიუჯ.'!I194</f>
        <v>0</v>
      </c>
      <c r="BV194" s="13">
        <f>'ცვლილ. საკუთ.'!I194</f>
        <v>0</v>
      </c>
      <c r="BW194" s="13">
        <f>'მთავრ. ფონდი'!I194</f>
        <v>0</v>
      </c>
      <c r="BX194" s="13">
        <f>'პრეზ. ფონდი'!I194</f>
        <v>0</v>
      </c>
      <c r="BY194" s="13">
        <f>'დაზუსტ. ნაერთი'!H194</f>
        <v>0</v>
      </c>
      <c r="BZ194" s="13">
        <f>'დაზუსტ. ბიუჯ.'!H194</f>
        <v>0</v>
      </c>
      <c r="CA194" s="13">
        <f>'დაზუსტ. საკუთ.'!H194</f>
        <v>0</v>
      </c>
    </row>
    <row r="195" spans="1:79" ht="46.5" thickTop="1" thickBot="1" x14ac:dyDescent="0.3">
      <c r="A195" t="str">
        <f t="shared" si="41"/>
        <v>a</v>
      </c>
      <c r="B195" s="3" t="s">
        <v>50</v>
      </c>
      <c r="C195" s="14" t="s">
        <v>51</v>
      </c>
      <c r="D195" s="4">
        <f t="shared" si="42"/>
        <v>45000</v>
      </c>
      <c r="E195" s="4">
        <f t="shared" si="43"/>
        <v>45000</v>
      </c>
      <c r="F195" s="4">
        <f t="shared" si="44"/>
        <v>0</v>
      </c>
      <c r="G195" s="4">
        <f t="shared" si="44"/>
        <v>9000</v>
      </c>
      <c r="H195" s="4">
        <f t="shared" si="44"/>
        <v>0</v>
      </c>
      <c r="I195" s="4">
        <f t="shared" si="44"/>
        <v>0</v>
      </c>
      <c r="J195" s="4">
        <f t="shared" si="44"/>
        <v>0</v>
      </c>
      <c r="K195" s="4">
        <f t="shared" si="44"/>
        <v>54000</v>
      </c>
      <c r="L195" s="4">
        <f t="shared" si="44"/>
        <v>54000</v>
      </c>
      <c r="M195" s="4">
        <f t="shared" si="54"/>
        <v>0</v>
      </c>
      <c r="O195" s="4">
        <f t="shared" si="45"/>
        <v>18300</v>
      </c>
      <c r="P195" s="4">
        <f>'დამტკ. ბიუჯ.'!E195</f>
        <v>18300</v>
      </c>
      <c r="Q195" s="4">
        <f>'დამტკ. საკუთ.'!E195</f>
        <v>0</v>
      </c>
      <c r="R195" s="4">
        <f>'ცვლილ. ბიუჯ.'!F195</f>
        <v>8000</v>
      </c>
      <c r="S195" s="4">
        <f>'ცვლილ. საკუთ.'!F195</f>
        <v>0</v>
      </c>
      <c r="T195" s="4">
        <f>'მთავრ. ფონდი'!F195</f>
        <v>0</v>
      </c>
      <c r="U195" s="4">
        <f>'პრეზ. ფონდი'!F195</f>
        <v>0</v>
      </c>
      <c r="V195" s="4">
        <f>'დაზუსტ. ნაერთი'!E195</f>
        <v>26300</v>
      </c>
      <c r="W195" s="4">
        <f>'დაზუსტ. ბიუჯ.'!E195</f>
        <v>26300</v>
      </c>
      <c r="X195" s="4">
        <f>'დაზუსტ. საკუთ.'!E195</f>
        <v>0</v>
      </c>
      <c r="Z195" s="4">
        <f t="shared" si="46"/>
        <v>14300</v>
      </c>
      <c r="AA195" s="4">
        <f>'დამტკ. ბიუჯ.'!F195</f>
        <v>14300</v>
      </c>
      <c r="AB195" s="4">
        <f>'დამტკ. საკუთ.'!F195</f>
        <v>0</v>
      </c>
      <c r="AC195" s="4">
        <f>'ცვლილ. ბიუჯ.'!G195</f>
        <v>1000</v>
      </c>
      <c r="AD195" s="4">
        <f>'ცვლილ. საკუთ.'!G195</f>
        <v>0</v>
      </c>
      <c r="AE195" s="4">
        <f>'მთავრ. ფონდი'!G195</f>
        <v>0</v>
      </c>
      <c r="AF195" s="4">
        <f>'პრეზ. ფონდი'!G195</f>
        <v>0</v>
      </c>
      <c r="AG195" s="4">
        <f>'დაზუსტ. ნაერთი'!F195</f>
        <v>15300</v>
      </c>
      <c r="AH195" s="4">
        <f>'დაზუსტ. ბიუჯ.'!F195</f>
        <v>15300</v>
      </c>
      <c r="AI195" s="4">
        <f>'დაზუსტ. საკუთ.'!F195</f>
        <v>0</v>
      </c>
      <c r="AK195" s="4">
        <f t="shared" si="47"/>
        <v>32600</v>
      </c>
      <c r="AL195" s="4">
        <f t="shared" si="48"/>
        <v>32600</v>
      </c>
      <c r="AM195" s="4">
        <f t="shared" si="49"/>
        <v>0</v>
      </c>
      <c r="AN195" s="4">
        <f t="shared" si="49"/>
        <v>9000</v>
      </c>
      <c r="AO195" s="4">
        <f t="shared" si="49"/>
        <v>0</v>
      </c>
      <c r="AP195" s="4">
        <f t="shared" si="49"/>
        <v>0</v>
      </c>
      <c r="AQ195" s="4">
        <f t="shared" si="49"/>
        <v>0</v>
      </c>
      <c r="AR195" s="4">
        <f t="shared" si="49"/>
        <v>41600</v>
      </c>
      <c r="AS195" s="4">
        <f t="shared" si="49"/>
        <v>41600</v>
      </c>
      <c r="AT195" s="4">
        <f t="shared" si="55"/>
        <v>0</v>
      </c>
      <c r="AV195" s="4">
        <f t="shared" si="50"/>
        <v>6300</v>
      </c>
      <c r="AW195" s="4">
        <f>'დამტკ. ბიუჯ.'!G195</f>
        <v>6300</v>
      </c>
      <c r="AX195" s="4">
        <f>'დამტკ. საკუთ.'!G195</f>
        <v>0</v>
      </c>
      <c r="AY195" s="4">
        <f>'ცვლილ. ბიუჯ.'!H195</f>
        <v>0</v>
      </c>
      <c r="AZ195" s="4">
        <f>'ცვლილ. საკუთ.'!H195</f>
        <v>0</v>
      </c>
      <c r="BA195" s="4">
        <f>'მთავრ. ფონდი'!H195</f>
        <v>0</v>
      </c>
      <c r="BB195" s="4">
        <f>'პრეზ. ფონდი'!H195</f>
        <v>0</v>
      </c>
      <c r="BC195" s="4">
        <f>'დაზუსტ. ნაერთი'!G195</f>
        <v>6300</v>
      </c>
      <c r="BD195" s="4">
        <f>'დაზუსტ. ბიუჯ.'!G195</f>
        <v>6300</v>
      </c>
      <c r="BE195" s="4">
        <f>'დაზუსტ. საკუთ.'!G195</f>
        <v>0</v>
      </c>
      <c r="BG195" s="4">
        <f t="shared" si="51"/>
        <v>38900</v>
      </c>
      <c r="BH195" s="4">
        <f t="shared" si="51"/>
        <v>38900</v>
      </c>
      <c r="BI195" s="4">
        <f t="shared" si="51"/>
        <v>0</v>
      </c>
      <c r="BJ195" s="4">
        <f t="shared" si="51"/>
        <v>9000</v>
      </c>
      <c r="BK195" s="4">
        <f t="shared" si="51"/>
        <v>0</v>
      </c>
      <c r="BL195" s="4">
        <f t="shared" si="51"/>
        <v>0</v>
      </c>
      <c r="BM195" s="4">
        <f t="shared" si="51"/>
        <v>0</v>
      </c>
      <c r="BN195" s="4">
        <f t="shared" si="56"/>
        <v>47900</v>
      </c>
      <c r="BO195" s="4">
        <f t="shared" si="53"/>
        <v>47900</v>
      </c>
      <c r="BP195" s="4">
        <f t="shared" si="53"/>
        <v>0</v>
      </c>
      <c r="BR195" s="4">
        <f t="shared" si="52"/>
        <v>6100</v>
      </c>
      <c r="BS195" s="4">
        <f>'დამტკ. ბიუჯ.'!H195</f>
        <v>6100</v>
      </c>
      <c r="BT195" s="4">
        <f>'დამტკ. საკუთ.'!H195</f>
        <v>0</v>
      </c>
      <c r="BU195" s="4">
        <f>'ცვლილ. ბიუჯ.'!I195</f>
        <v>0</v>
      </c>
      <c r="BV195" s="4">
        <f>'ცვლილ. საკუთ.'!I195</f>
        <v>0</v>
      </c>
      <c r="BW195" s="4">
        <f>'მთავრ. ფონდი'!I195</f>
        <v>0</v>
      </c>
      <c r="BX195" s="4">
        <f>'პრეზ. ფონდი'!I195</f>
        <v>0</v>
      </c>
      <c r="BY195" s="4">
        <f>'დაზუსტ. ნაერთი'!H195</f>
        <v>6100</v>
      </c>
      <c r="BZ195" s="4">
        <f>'დაზუსტ. ბიუჯ.'!H195</f>
        <v>6100</v>
      </c>
      <c r="CA195" s="4">
        <f>'დაზუსტ. საკუთ.'!H195</f>
        <v>0</v>
      </c>
    </row>
    <row r="196" spans="1:79" ht="15.75" thickTop="1" x14ac:dyDescent="0.25">
      <c r="A196" t="str">
        <f t="shared" ref="A196:A259" si="57">IF(OR(D196&lt;&gt;0,K196&lt;&gt;0),"a","b")</f>
        <v>a</v>
      </c>
      <c r="B196" s="5"/>
      <c r="C196" s="6" t="s">
        <v>10</v>
      </c>
      <c r="D196" s="7">
        <f t="shared" ref="D196:D259" si="58">SUM(O196,Z196,AV196,BR196)</f>
        <v>45000</v>
      </c>
      <c r="E196" s="7">
        <f t="shared" ref="E196:E259" si="59">SUM(P196,AA196,AW196,BS196)</f>
        <v>45000</v>
      </c>
      <c r="F196" s="7">
        <f t="shared" ref="F196:I259" si="60">SUM(Q196,AB196,AX196,BT196)</f>
        <v>0</v>
      </c>
      <c r="G196" s="7">
        <f t="shared" si="60"/>
        <v>9000</v>
      </c>
      <c r="H196" s="7">
        <f t="shared" si="60"/>
        <v>0</v>
      </c>
      <c r="I196" s="7">
        <f t="shared" si="60"/>
        <v>0</v>
      </c>
      <c r="J196" s="7">
        <f t="shared" ref="J196:M259" si="61">SUM(U196,AF196,BB196,BX196)</f>
        <v>0</v>
      </c>
      <c r="K196" s="7">
        <f t="shared" si="61"/>
        <v>54000</v>
      </c>
      <c r="L196" s="7">
        <f t="shared" si="61"/>
        <v>54000</v>
      </c>
      <c r="M196" s="7">
        <f t="shared" si="54"/>
        <v>0</v>
      </c>
      <c r="O196" s="7">
        <f t="shared" ref="O196:O259" si="62">SUM(P196,Q196)</f>
        <v>18300</v>
      </c>
      <c r="P196" s="7">
        <f>'დამტკ. ბიუჯ.'!E196</f>
        <v>18300</v>
      </c>
      <c r="Q196" s="7">
        <f>'დამტკ. საკუთ.'!E196</f>
        <v>0</v>
      </c>
      <c r="R196" s="7">
        <f>'ცვლილ. ბიუჯ.'!F196</f>
        <v>8000</v>
      </c>
      <c r="S196" s="7">
        <f>'ცვლილ. საკუთ.'!F196</f>
        <v>0</v>
      </c>
      <c r="T196" s="7">
        <f>'მთავრ. ფონდი'!F196</f>
        <v>0</v>
      </c>
      <c r="U196" s="7">
        <f>'პრეზ. ფონდი'!F196</f>
        <v>0</v>
      </c>
      <c r="V196" s="7">
        <f>'დაზუსტ. ნაერთი'!E196</f>
        <v>26300</v>
      </c>
      <c r="W196" s="7">
        <f>'დაზუსტ. ბიუჯ.'!E196</f>
        <v>26300</v>
      </c>
      <c r="X196" s="7">
        <f>'დაზუსტ. საკუთ.'!E196</f>
        <v>0</v>
      </c>
      <c r="Z196" s="7">
        <f t="shared" ref="Z196:Z259" si="63">SUM(AA196,AB196)</f>
        <v>14300</v>
      </c>
      <c r="AA196" s="7">
        <f>'დამტკ. ბიუჯ.'!F196</f>
        <v>14300</v>
      </c>
      <c r="AB196" s="7">
        <f>'დამტკ. საკუთ.'!F196</f>
        <v>0</v>
      </c>
      <c r="AC196" s="7">
        <f>'ცვლილ. ბიუჯ.'!G196</f>
        <v>1000</v>
      </c>
      <c r="AD196" s="7">
        <f>'ცვლილ. საკუთ.'!G196</f>
        <v>0</v>
      </c>
      <c r="AE196" s="7">
        <f>'მთავრ. ფონდი'!G196</f>
        <v>0</v>
      </c>
      <c r="AF196" s="7">
        <f>'პრეზ. ფონდი'!G196</f>
        <v>0</v>
      </c>
      <c r="AG196" s="7">
        <f>'დაზუსტ. ნაერთი'!F196</f>
        <v>15300</v>
      </c>
      <c r="AH196" s="7">
        <f>'დაზუსტ. ბიუჯ.'!F196</f>
        <v>15300</v>
      </c>
      <c r="AI196" s="7">
        <f>'დაზუსტ. საკუთ.'!F196</f>
        <v>0</v>
      </c>
      <c r="AK196" s="7">
        <f t="shared" ref="AK196:AK259" si="64">SUM(O196,Z196)</f>
        <v>32600</v>
      </c>
      <c r="AL196" s="7">
        <f t="shared" ref="AL196:AL259" si="65">SUM(P196,AA196)</f>
        <v>32600</v>
      </c>
      <c r="AM196" s="7">
        <f t="shared" ref="AM196:AP259" si="66">SUM(Q196,AB196)</f>
        <v>0</v>
      </c>
      <c r="AN196" s="7">
        <f t="shared" si="66"/>
        <v>9000</v>
      </c>
      <c r="AO196" s="7">
        <f t="shared" si="66"/>
        <v>0</v>
      </c>
      <c r="AP196" s="7">
        <f t="shared" si="66"/>
        <v>0</v>
      </c>
      <c r="AQ196" s="7">
        <f t="shared" ref="AQ196:AT259" si="67">SUM(U196,AF196)</f>
        <v>0</v>
      </c>
      <c r="AR196" s="7">
        <f t="shared" si="67"/>
        <v>41600</v>
      </c>
      <c r="AS196" s="7">
        <f t="shared" si="67"/>
        <v>41600</v>
      </c>
      <c r="AT196" s="7">
        <f t="shared" si="55"/>
        <v>0</v>
      </c>
      <c r="AV196" s="7">
        <f t="shared" ref="AV196:AV259" si="68">SUM(AW196,AX196)</f>
        <v>6300</v>
      </c>
      <c r="AW196" s="7">
        <f>'დამტკ. ბიუჯ.'!G196</f>
        <v>6300</v>
      </c>
      <c r="AX196" s="7">
        <f>'დამტკ. საკუთ.'!G196</f>
        <v>0</v>
      </c>
      <c r="AY196" s="7">
        <f>'ცვლილ. ბიუჯ.'!H196</f>
        <v>0</v>
      </c>
      <c r="AZ196" s="7">
        <f>'ცვლილ. საკუთ.'!H196</f>
        <v>0</v>
      </c>
      <c r="BA196" s="7">
        <f>'მთავრ. ფონდი'!H196</f>
        <v>0</v>
      </c>
      <c r="BB196" s="7">
        <f>'პრეზ. ფონდი'!H196</f>
        <v>0</v>
      </c>
      <c r="BC196" s="7">
        <f>'დაზუსტ. ნაერთი'!G196</f>
        <v>6300</v>
      </c>
      <c r="BD196" s="7">
        <f>'დაზუსტ. ბიუჯ.'!G196</f>
        <v>6300</v>
      </c>
      <c r="BE196" s="7">
        <f>'დაზუსტ. საკუთ.'!G196</f>
        <v>0</v>
      </c>
      <c r="BG196" s="7">
        <f t="shared" ref="BG196:BJ259" si="69">SUM(O196,Z196,AV196)</f>
        <v>38900</v>
      </c>
      <c r="BH196" s="7">
        <f t="shared" si="69"/>
        <v>38900</v>
      </c>
      <c r="BI196" s="7">
        <f t="shared" si="69"/>
        <v>0</v>
      </c>
      <c r="BJ196" s="7">
        <f t="shared" si="69"/>
        <v>9000</v>
      </c>
      <c r="BK196" s="7">
        <f t="shared" ref="BK196:BP259" si="70">SUM(S196,AD196,AZ196)</f>
        <v>0</v>
      </c>
      <c r="BL196" s="7">
        <f t="shared" si="70"/>
        <v>0</v>
      </c>
      <c r="BM196" s="7">
        <f t="shared" si="70"/>
        <v>0</v>
      </c>
      <c r="BN196" s="7">
        <f t="shared" si="56"/>
        <v>47900</v>
      </c>
      <c r="BO196" s="7">
        <f t="shared" si="53"/>
        <v>47900</v>
      </c>
      <c r="BP196" s="7">
        <f t="shared" si="53"/>
        <v>0</v>
      </c>
      <c r="BR196" s="7">
        <f t="shared" ref="BR196:BR259" si="71">SUM(BS196,BT196)</f>
        <v>6100</v>
      </c>
      <c r="BS196" s="7">
        <f>'დამტკ. ბიუჯ.'!H196</f>
        <v>6100</v>
      </c>
      <c r="BT196" s="7">
        <f>'დამტკ. საკუთ.'!H196</f>
        <v>0</v>
      </c>
      <c r="BU196" s="7">
        <f>'ცვლილ. ბიუჯ.'!I196</f>
        <v>0</v>
      </c>
      <c r="BV196" s="7">
        <f>'ცვლილ. საკუთ.'!I196</f>
        <v>0</v>
      </c>
      <c r="BW196" s="7">
        <f>'მთავრ. ფონდი'!I196</f>
        <v>0</v>
      </c>
      <c r="BX196" s="7">
        <f>'პრეზ. ფონდი'!I196</f>
        <v>0</v>
      </c>
      <c r="BY196" s="7">
        <f>'დაზუსტ. ნაერთი'!H196</f>
        <v>6100</v>
      </c>
      <c r="BZ196" s="7">
        <f>'დაზუსტ. ბიუჯ.'!H196</f>
        <v>6100</v>
      </c>
      <c r="CA196" s="7">
        <f>'დაზუსტ. საკუთ.'!H196</f>
        <v>0</v>
      </c>
    </row>
    <row r="197" spans="1:79" x14ac:dyDescent="0.25">
      <c r="A197" t="str">
        <f t="shared" si="57"/>
        <v>b</v>
      </c>
      <c r="B197" s="8"/>
      <c r="C197" s="9" t="s">
        <v>11</v>
      </c>
      <c r="D197" s="10">
        <f t="shared" si="58"/>
        <v>0</v>
      </c>
      <c r="E197" s="10">
        <f t="shared" si="59"/>
        <v>0</v>
      </c>
      <c r="F197" s="10">
        <f t="shared" si="60"/>
        <v>0</v>
      </c>
      <c r="G197" s="10">
        <f t="shared" si="60"/>
        <v>0</v>
      </c>
      <c r="H197" s="10">
        <f t="shared" si="60"/>
        <v>0</v>
      </c>
      <c r="I197" s="10">
        <f t="shared" si="60"/>
        <v>0</v>
      </c>
      <c r="J197" s="10">
        <f t="shared" si="61"/>
        <v>0</v>
      </c>
      <c r="K197" s="10">
        <f t="shared" si="61"/>
        <v>0</v>
      </c>
      <c r="L197" s="10">
        <f t="shared" si="61"/>
        <v>0</v>
      </c>
      <c r="M197" s="10">
        <f t="shared" si="54"/>
        <v>0</v>
      </c>
      <c r="O197" s="10">
        <f t="shared" si="62"/>
        <v>0</v>
      </c>
      <c r="P197" s="10">
        <f>'დამტკ. ბიუჯ.'!E197</f>
        <v>0</v>
      </c>
      <c r="Q197" s="10">
        <f>'დამტკ. საკუთ.'!E197</f>
        <v>0</v>
      </c>
      <c r="R197" s="10">
        <f>'ცვლილ. ბიუჯ.'!F197</f>
        <v>0</v>
      </c>
      <c r="S197" s="10">
        <f>'ცვლილ. საკუთ.'!F197</f>
        <v>0</v>
      </c>
      <c r="T197" s="10">
        <f>'მთავრ. ფონდი'!F197</f>
        <v>0</v>
      </c>
      <c r="U197" s="10">
        <f>'პრეზ. ფონდი'!F197</f>
        <v>0</v>
      </c>
      <c r="V197" s="10">
        <f>'დაზუსტ. ნაერთი'!E197</f>
        <v>0</v>
      </c>
      <c r="W197" s="10">
        <f>'დაზუსტ. ბიუჯ.'!E197</f>
        <v>0</v>
      </c>
      <c r="X197" s="10">
        <f>'დაზუსტ. საკუთ.'!E197</f>
        <v>0</v>
      </c>
      <c r="Z197" s="10">
        <f t="shared" si="63"/>
        <v>0</v>
      </c>
      <c r="AA197" s="10">
        <f>'დამტკ. ბიუჯ.'!F197</f>
        <v>0</v>
      </c>
      <c r="AB197" s="10">
        <f>'დამტკ. საკუთ.'!F197</f>
        <v>0</v>
      </c>
      <c r="AC197" s="10">
        <f>'ცვლილ. ბიუჯ.'!G197</f>
        <v>0</v>
      </c>
      <c r="AD197" s="10">
        <f>'ცვლილ. საკუთ.'!G197</f>
        <v>0</v>
      </c>
      <c r="AE197" s="10">
        <f>'მთავრ. ფონდი'!G197</f>
        <v>0</v>
      </c>
      <c r="AF197" s="10">
        <f>'პრეზ. ფონდი'!G197</f>
        <v>0</v>
      </c>
      <c r="AG197" s="10">
        <f>'დაზუსტ. ნაერთი'!F197</f>
        <v>0</v>
      </c>
      <c r="AH197" s="10">
        <f>'დაზუსტ. ბიუჯ.'!F197</f>
        <v>0</v>
      </c>
      <c r="AI197" s="10">
        <f>'დაზუსტ. საკუთ.'!F197</f>
        <v>0</v>
      </c>
      <c r="AK197" s="10">
        <f t="shared" si="64"/>
        <v>0</v>
      </c>
      <c r="AL197" s="10">
        <f t="shared" si="65"/>
        <v>0</v>
      </c>
      <c r="AM197" s="10">
        <f t="shared" si="66"/>
        <v>0</v>
      </c>
      <c r="AN197" s="10">
        <f t="shared" si="66"/>
        <v>0</v>
      </c>
      <c r="AO197" s="10">
        <f t="shared" si="66"/>
        <v>0</v>
      </c>
      <c r="AP197" s="10">
        <f t="shared" si="66"/>
        <v>0</v>
      </c>
      <c r="AQ197" s="10">
        <f t="shared" si="67"/>
        <v>0</v>
      </c>
      <c r="AR197" s="10">
        <f t="shared" si="67"/>
        <v>0</v>
      </c>
      <c r="AS197" s="10">
        <f t="shared" si="67"/>
        <v>0</v>
      </c>
      <c r="AT197" s="10">
        <f t="shared" si="55"/>
        <v>0</v>
      </c>
      <c r="AV197" s="10">
        <f t="shared" si="68"/>
        <v>0</v>
      </c>
      <c r="AW197" s="10">
        <f>'დამტკ. ბიუჯ.'!G197</f>
        <v>0</v>
      </c>
      <c r="AX197" s="10">
        <f>'დამტკ. საკუთ.'!G197</f>
        <v>0</v>
      </c>
      <c r="AY197" s="10">
        <f>'ცვლილ. ბიუჯ.'!H197</f>
        <v>0</v>
      </c>
      <c r="AZ197" s="10">
        <f>'ცვლილ. საკუთ.'!H197</f>
        <v>0</v>
      </c>
      <c r="BA197" s="10">
        <f>'მთავრ. ფონდი'!H197</f>
        <v>0</v>
      </c>
      <c r="BB197" s="10">
        <f>'პრეზ. ფონდი'!H197</f>
        <v>0</v>
      </c>
      <c r="BC197" s="10">
        <f>'დაზუსტ. ნაერთი'!G197</f>
        <v>0</v>
      </c>
      <c r="BD197" s="10">
        <f>'დაზუსტ. ბიუჯ.'!G197</f>
        <v>0</v>
      </c>
      <c r="BE197" s="10">
        <f>'დაზუსტ. საკუთ.'!G197</f>
        <v>0</v>
      </c>
      <c r="BG197" s="10">
        <f t="shared" si="69"/>
        <v>0</v>
      </c>
      <c r="BH197" s="10">
        <f t="shared" si="69"/>
        <v>0</v>
      </c>
      <c r="BI197" s="10">
        <f t="shared" si="69"/>
        <v>0</v>
      </c>
      <c r="BJ197" s="10">
        <f t="shared" si="69"/>
        <v>0</v>
      </c>
      <c r="BK197" s="10">
        <f t="shared" si="70"/>
        <v>0</v>
      </c>
      <c r="BL197" s="10">
        <f t="shared" si="70"/>
        <v>0</v>
      </c>
      <c r="BM197" s="10">
        <f t="shared" si="70"/>
        <v>0</v>
      </c>
      <c r="BN197" s="10">
        <f t="shared" si="56"/>
        <v>0</v>
      </c>
      <c r="BO197" s="10">
        <f t="shared" si="53"/>
        <v>0</v>
      </c>
      <c r="BP197" s="10">
        <f t="shared" si="53"/>
        <v>0</v>
      </c>
      <c r="BR197" s="10">
        <f t="shared" si="71"/>
        <v>0</v>
      </c>
      <c r="BS197" s="10">
        <f>'დამტკ. ბიუჯ.'!H197</f>
        <v>0</v>
      </c>
      <c r="BT197" s="10">
        <f>'დამტკ. საკუთ.'!H197</f>
        <v>0</v>
      </c>
      <c r="BU197" s="10">
        <f>'ცვლილ. ბიუჯ.'!I197</f>
        <v>0</v>
      </c>
      <c r="BV197" s="10">
        <f>'ცვლილ. საკუთ.'!I197</f>
        <v>0</v>
      </c>
      <c r="BW197" s="10">
        <f>'მთავრ. ფონდი'!I197</f>
        <v>0</v>
      </c>
      <c r="BX197" s="10">
        <f>'პრეზ. ფონდი'!I197</f>
        <v>0</v>
      </c>
      <c r="BY197" s="10">
        <f>'დაზუსტ. ნაერთი'!H197</f>
        <v>0</v>
      </c>
      <c r="BZ197" s="10">
        <f>'დაზუსტ. ბიუჯ.'!H197</f>
        <v>0</v>
      </c>
      <c r="CA197" s="10">
        <f>'დაზუსტ. საკუთ.'!H197</f>
        <v>0</v>
      </c>
    </row>
    <row r="198" spans="1:79" x14ac:dyDescent="0.25">
      <c r="A198" t="str">
        <f t="shared" si="57"/>
        <v>a</v>
      </c>
      <c r="B198" s="8"/>
      <c r="C198" s="9" t="s">
        <v>12</v>
      </c>
      <c r="D198" s="10">
        <f t="shared" si="58"/>
        <v>36000</v>
      </c>
      <c r="E198" s="10">
        <f t="shared" si="59"/>
        <v>36000</v>
      </c>
      <c r="F198" s="10">
        <f t="shared" si="60"/>
        <v>0</v>
      </c>
      <c r="G198" s="10">
        <f t="shared" si="60"/>
        <v>9000</v>
      </c>
      <c r="H198" s="10">
        <f t="shared" si="60"/>
        <v>0</v>
      </c>
      <c r="I198" s="10">
        <f t="shared" si="60"/>
        <v>0</v>
      </c>
      <c r="J198" s="10">
        <f t="shared" si="61"/>
        <v>0</v>
      </c>
      <c r="K198" s="10">
        <f t="shared" si="61"/>
        <v>45000</v>
      </c>
      <c r="L198" s="10">
        <f t="shared" si="61"/>
        <v>45000</v>
      </c>
      <c r="M198" s="10">
        <f t="shared" si="54"/>
        <v>0</v>
      </c>
      <c r="O198" s="10">
        <f t="shared" si="62"/>
        <v>15000</v>
      </c>
      <c r="P198" s="10">
        <f>'დამტკ. ბიუჯ.'!E198</f>
        <v>15000</v>
      </c>
      <c r="Q198" s="10">
        <f>'დამტკ. საკუთ.'!E198</f>
        <v>0</v>
      </c>
      <c r="R198" s="10">
        <f>'ცვლილ. ბიუჯ.'!F198</f>
        <v>8000</v>
      </c>
      <c r="S198" s="10">
        <f>'ცვლილ. საკუთ.'!F198</f>
        <v>0</v>
      </c>
      <c r="T198" s="10">
        <f>'მთავრ. ფონდი'!F198</f>
        <v>0</v>
      </c>
      <c r="U198" s="10">
        <f>'პრეზ. ფონდი'!F198</f>
        <v>0</v>
      </c>
      <c r="V198" s="10">
        <f>'დაზუსტ. ნაერთი'!E198</f>
        <v>23000</v>
      </c>
      <c r="W198" s="10">
        <f>'დაზუსტ. ბიუჯ.'!E198</f>
        <v>23000</v>
      </c>
      <c r="X198" s="10">
        <f>'დაზუსტ. საკუთ.'!E198</f>
        <v>0</v>
      </c>
      <c r="Z198" s="10">
        <f t="shared" si="63"/>
        <v>12000</v>
      </c>
      <c r="AA198" s="10">
        <f>'დამტკ. ბიუჯ.'!F198</f>
        <v>12000</v>
      </c>
      <c r="AB198" s="10">
        <f>'დამტკ. საკუთ.'!F198</f>
        <v>0</v>
      </c>
      <c r="AC198" s="10">
        <f>'ცვლილ. ბიუჯ.'!G198</f>
        <v>1000</v>
      </c>
      <c r="AD198" s="10">
        <f>'ცვლილ. საკუთ.'!G198</f>
        <v>0</v>
      </c>
      <c r="AE198" s="10">
        <f>'მთავრ. ფონდი'!G198</f>
        <v>0</v>
      </c>
      <c r="AF198" s="10">
        <f>'პრეზ. ფონდი'!G198</f>
        <v>0</v>
      </c>
      <c r="AG198" s="10">
        <f>'დაზუსტ. ნაერთი'!F198</f>
        <v>13000</v>
      </c>
      <c r="AH198" s="10">
        <f>'დაზუსტ. ბიუჯ.'!F198</f>
        <v>13000</v>
      </c>
      <c r="AI198" s="10">
        <f>'დაზუსტ. საკუთ.'!F198</f>
        <v>0</v>
      </c>
      <c r="AK198" s="10">
        <f t="shared" si="64"/>
        <v>27000</v>
      </c>
      <c r="AL198" s="10">
        <f t="shared" si="65"/>
        <v>27000</v>
      </c>
      <c r="AM198" s="10">
        <f t="shared" si="66"/>
        <v>0</v>
      </c>
      <c r="AN198" s="10">
        <f t="shared" si="66"/>
        <v>9000</v>
      </c>
      <c r="AO198" s="10">
        <f t="shared" si="66"/>
        <v>0</v>
      </c>
      <c r="AP198" s="10">
        <f t="shared" si="66"/>
        <v>0</v>
      </c>
      <c r="AQ198" s="10">
        <f t="shared" si="67"/>
        <v>0</v>
      </c>
      <c r="AR198" s="10">
        <f t="shared" si="67"/>
        <v>36000</v>
      </c>
      <c r="AS198" s="10">
        <f t="shared" si="67"/>
        <v>36000</v>
      </c>
      <c r="AT198" s="10">
        <f t="shared" si="55"/>
        <v>0</v>
      </c>
      <c r="AV198" s="10">
        <f t="shared" si="68"/>
        <v>5000</v>
      </c>
      <c r="AW198" s="10">
        <f>'დამტკ. ბიუჯ.'!G198</f>
        <v>5000</v>
      </c>
      <c r="AX198" s="10">
        <f>'დამტკ. საკუთ.'!G198</f>
        <v>0</v>
      </c>
      <c r="AY198" s="10">
        <f>'ცვლილ. ბიუჯ.'!H198</f>
        <v>0</v>
      </c>
      <c r="AZ198" s="10">
        <f>'ცვლილ. საკუთ.'!H198</f>
        <v>0</v>
      </c>
      <c r="BA198" s="10">
        <f>'მთავრ. ფონდი'!H198</f>
        <v>0</v>
      </c>
      <c r="BB198" s="10">
        <f>'პრეზ. ფონდი'!H198</f>
        <v>0</v>
      </c>
      <c r="BC198" s="10">
        <f>'დაზუსტ. ნაერთი'!G198</f>
        <v>5000</v>
      </c>
      <c r="BD198" s="10">
        <f>'დაზუსტ. ბიუჯ.'!G198</f>
        <v>5000</v>
      </c>
      <c r="BE198" s="10">
        <f>'დაზუსტ. საკუთ.'!G198</f>
        <v>0</v>
      </c>
      <c r="BG198" s="10">
        <f t="shared" si="69"/>
        <v>32000</v>
      </c>
      <c r="BH198" s="10">
        <f t="shared" si="69"/>
        <v>32000</v>
      </c>
      <c r="BI198" s="10">
        <f t="shared" si="69"/>
        <v>0</v>
      </c>
      <c r="BJ198" s="10">
        <f t="shared" si="69"/>
        <v>9000</v>
      </c>
      <c r="BK198" s="10">
        <f t="shared" si="70"/>
        <v>0</v>
      </c>
      <c r="BL198" s="10">
        <f t="shared" si="70"/>
        <v>0</v>
      </c>
      <c r="BM198" s="10">
        <f t="shared" si="70"/>
        <v>0</v>
      </c>
      <c r="BN198" s="10">
        <f t="shared" si="56"/>
        <v>41000</v>
      </c>
      <c r="BO198" s="10">
        <f t="shared" si="53"/>
        <v>41000</v>
      </c>
      <c r="BP198" s="10">
        <f t="shared" si="53"/>
        <v>0</v>
      </c>
      <c r="BR198" s="10">
        <f t="shared" si="71"/>
        <v>4000</v>
      </c>
      <c r="BS198" s="10">
        <f>'დამტკ. ბიუჯ.'!H198</f>
        <v>4000</v>
      </c>
      <c r="BT198" s="10">
        <f>'დამტკ. საკუთ.'!H198</f>
        <v>0</v>
      </c>
      <c r="BU198" s="10">
        <f>'ცვლილ. ბიუჯ.'!I198</f>
        <v>0</v>
      </c>
      <c r="BV198" s="10">
        <f>'ცვლილ. საკუთ.'!I198</f>
        <v>0</v>
      </c>
      <c r="BW198" s="10">
        <f>'მთავრ. ფონდი'!I198</f>
        <v>0</v>
      </c>
      <c r="BX198" s="10">
        <f>'პრეზ. ფონდი'!I198</f>
        <v>0</v>
      </c>
      <c r="BY198" s="10">
        <f>'დაზუსტ. ნაერთი'!H198</f>
        <v>4000</v>
      </c>
      <c r="BZ198" s="10">
        <f>'დაზუსტ. ბიუჯ.'!H198</f>
        <v>4000</v>
      </c>
      <c r="CA198" s="10">
        <f>'დაზუსტ. საკუთ.'!H198</f>
        <v>0</v>
      </c>
    </row>
    <row r="199" spans="1:79" x14ac:dyDescent="0.25">
      <c r="A199" t="str">
        <f t="shared" si="57"/>
        <v>b</v>
      </c>
      <c r="B199" s="8"/>
      <c r="C199" s="9" t="s">
        <v>13</v>
      </c>
      <c r="D199" s="10">
        <f t="shared" si="58"/>
        <v>0</v>
      </c>
      <c r="E199" s="10">
        <f t="shared" si="59"/>
        <v>0</v>
      </c>
      <c r="F199" s="10">
        <f t="shared" si="60"/>
        <v>0</v>
      </c>
      <c r="G199" s="10">
        <f t="shared" si="60"/>
        <v>0</v>
      </c>
      <c r="H199" s="10">
        <f t="shared" si="60"/>
        <v>0</v>
      </c>
      <c r="I199" s="10">
        <f t="shared" si="60"/>
        <v>0</v>
      </c>
      <c r="J199" s="10">
        <f t="shared" si="61"/>
        <v>0</v>
      </c>
      <c r="K199" s="10">
        <f t="shared" si="61"/>
        <v>0</v>
      </c>
      <c r="L199" s="10">
        <f t="shared" si="61"/>
        <v>0</v>
      </c>
      <c r="M199" s="10">
        <f t="shared" si="54"/>
        <v>0</v>
      </c>
      <c r="O199" s="10">
        <f t="shared" si="62"/>
        <v>0</v>
      </c>
      <c r="P199" s="10">
        <f>'დამტკ. ბიუჯ.'!E199</f>
        <v>0</v>
      </c>
      <c r="Q199" s="10">
        <f>'დამტკ. საკუთ.'!E199</f>
        <v>0</v>
      </c>
      <c r="R199" s="10">
        <f>'ცვლილ. ბიუჯ.'!F199</f>
        <v>0</v>
      </c>
      <c r="S199" s="10">
        <f>'ცვლილ. საკუთ.'!F199</f>
        <v>0</v>
      </c>
      <c r="T199" s="10">
        <f>'მთავრ. ფონდი'!F199</f>
        <v>0</v>
      </c>
      <c r="U199" s="10">
        <f>'პრეზ. ფონდი'!F199</f>
        <v>0</v>
      </c>
      <c r="V199" s="10">
        <f>'დაზუსტ. ნაერთი'!E199</f>
        <v>0</v>
      </c>
      <c r="W199" s="10">
        <f>'დაზუსტ. ბიუჯ.'!E199</f>
        <v>0</v>
      </c>
      <c r="X199" s="10">
        <f>'დაზუსტ. საკუთ.'!E199</f>
        <v>0</v>
      </c>
      <c r="Z199" s="10">
        <f t="shared" si="63"/>
        <v>0</v>
      </c>
      <c r="AA199" s="10">
        <f>'დამტკ. ბიუჯ.'!F199</f>
        <v>0</v>
      </c>
      <c r="AB199" s="10">
        <f>'დამტკ. საკუთ.'!F199</f>
        <v>0</v>
      </c>
      <c r="AC199" s="10">
        <f>'ცვლილ. ბიუჯ.'!G199</f>
        <v>0</v>
      </c>
      <c r="AD199" s="10">
        <f>'ცვლილ. საკუთ.'!G199</f>
        <v>0</v>
      </c>
      <c r="AE199" s="10">
        <f>'მთავრ. ფონდი'!G199</f>
        <v>0</v>
      </c>
      <c r="AF199" s="10">
        <f>'პრეზ. ფონდი'!G199</f>
        <v>0</v>
      </c>
      <c r="AG199" s="10">
        <f>'დაზუსტ. ნაერთი'!F199</f>
        <v>0</v>
      </c>
      <c r="AH199" s="10">
        <f>'დაზუსტ. ბიუჯ.'!F199</f>
        <v>0</v>
      </c>
      <c r="AI199" s="10">
        <f>'დაზუსტ. საკუთ.'!F199</f>
        <v>0</v>
      </c>
      <c r="AK199" s="10">
        <f t="shared" si="64"/>
        <v>0</v>
      </c>
      <c r="AL199" s="10">
        <f t="shared" si="65"/>
        <v>0</v>
      </c>
      <c r="AM199" s="10">
        <f t="shared" si="66"/>
        <v>0</v>
      </c>
      <c r="AN199" s="10">
        <f t="shared" si="66"/>
        <v>0</v>
      </c>
      <c r="AO199" s="10">
        <f t="shared" si="66"/>
        <v>0</v>
      </c>
      <c r="AP199" s="10">
        <f t="shared" si="66"/>
        <v>0</v>
      </c>
      <c r="AQ199" s="10">
        <f t="shared" si="67"/>
        <v>0</v>
      </c>
      <c r="AR199" s="10">
        <f t="shared" si="67"/>
        <v>0</v>
      </c>
      <c r="AS199" s="10">
        <f t="shared" si="67"/>
        <v>0</v>
      </c>
      <c r="AT199" s="10">
        <f t="shared" si="55"/>
        <v>0</v>
      </c>
      <c r="AV199" s="10">
        <f t="shared" si="68"/>
        <v>0</v>
      </c>
      <c r="AW199" s="10">
        <f>'დამტკ. ბიუჯ.'!G199</f>
        <v>0</v>
      </c>
      <c r="AX199" s="10">
        <f>'დამტკ. საკუთ.'!G199</f>
        <v>0</v>
      </c>
      <c r="AY199" s="10">
        <f>'ცვლილ. ბიუჯ.'!H199</f>
        <v>0</v>
      </c>
      <c r="AZ199" s="10">
        <f>'ცვლილ. საკუთ.'!H199</f>
        <v>0</v>
      </c>
      <c r="BA199" s="10">
        <f>'მთავრ. ფონდი'!H199</f>
        <v>0</v>
      </c>
      <c r="BB199" s="10">
        <f>'პრეზ. ფონდი'!H199</f>
        <v>0</v>
      </c>
      <c r="BC199" s="10">
        <f>'დაზუსტ. ნაერთი'!G199</f>
        <v>0</v>
      </c>
      <c r="BD199" s="10">
        <f>'დაზუსტ. ბიუჯ.'!G199</f>
        <v>0</v>
      </c>
      <c r="BE199" s="10">
        <f>'დაზუსტ. საკუთ.'!G199</f>
        <v>0</v>
      </c>
      <c r="BG199" s="10">
        <f t="shared" si="69"/>
        <v>0</v>
      </c>
      <c r="BH199" s="10">
        <f t="shared" si="69"/>
        <v>0</v>
      </c>
      <c r="BI199" s="10">
        <f t="shared" si="69"/>
        <v>0</v>
      </c>
      <c r="BJ199" s="10">
        <f t="shared" si="69"/>
        <v>0</v>
      </c>
      <c r="BK199" s="10">
        <f t="shared" si="70"/>
        <v>0</v>
      </c>
      <c r="BL199" s="10">
        <f t="shared" si="70"/>
        <v>0</v>
      </c>
      <c r="BM199" s="10">
        <f t="shared" si="70"/>
        <v>0</v>
      </c>
      <c r="BN199" s="10">
        <f t="shared" si="56"/>
        <v>0</v>
      </c>
      <c r="BO199" s="10">
        <f t="shared" si="53"/>
        <v>0</v>
      </c>
      <c r="BP199" s="10">
        <f t="shared" si="53"/>
        <v>0</v>
      </c>
      <c r="BR199" s="10">
        <f t="shared" si="71"/>
        <v>0</v>
      </c>
      <c r="BS199" s="10">
        <f>'დამტკ. ბიუჯ.'!H199</f>
        <v>0</v>
      </c>
      <c r="BT199" s="10">
        <f>'დამტკ. საკუთ.'!H199</f>
        <v>0</v>
      </c>
      <c r="BU199" s="10">
        <f>'ცვლილ. ბიუჯ.'!I199</f>
        <v>0</v>
      </c>
      <c r="BV199" s="10">
        <f>'ცვლილ. საკუთ.'!I199</f>
        <v>0</v>
      </c>
      <c r="BW199" s="10">
        <f>'მთავრ. ფონდი'!I199</f>
        <v>0</v>
      </c>
      <c r="BX199" s="10">
        <f>'პრეზ. ფონდი'!I199</f>
        <v>0</v>
      </c>
      <c r="BY199" s="10">
        <f>'დაზუსტ. ნაერთი'!H199</f>
        <v>0</v>
      </c>
      <c r="BZ199" s="10">
        <f>'დაზუსტ. ბიუჯ.'!H199</f>
        <v>0</v>
      </c>
      <c r="CA199" s="10">
        <f>'დაზუსტ. საკუთ.'!H199</f>
        <v>0</v>
      </c>
    </row>
    <row r="200" spans="1:79" x14ac:dyDescent="0.25">
      <c r="A200" t="str">
        <f t="shared" si="57"/>
        <v>b</v>
      </c>
      <c r="B200" s="8"/>
      <c r="C200" s="9" t="s">
        <v>14</v>
      </c>
      <c r="D200" s="10">
        <f t="shared" si="58"/>
        <v>0</v>
      </c>
      <c r="E200" s="10">
        <f t="shared" si="59"/>
        <v>0</v>
      </c>
      <c r="F200" s="10">
        <f t="shared" si="60"/>
        <v>0</v>
      </c>
      <c r="G200" s="10">
        <f t="shared" si="60"/>
        <v>0</v>
      </c>
      <c r="H200" s="10">
        <f t="shared" si="60"/>
        <v>0</v>
      </c>
      <c r="I200" s="10">
        <f t="shared" si="60"/>
        <v>0</v>
      </c>
      <c r="J200" s="10">
        <f t="shared" si="61"/>
        <v>0</v>
      </c>
      <c r="K200" s="10">
        <f t="shared" si="61"/>
        <v>0</v>
      </c>
      <c r="L200" s="10">
        <f t="shared" si="61"/>
        <v>0</v>
      </c>
      <c r="M200" s="10">
        <f t="shared" si="54"/>
        <v>0</v>
      </c>
      <c r="O200" s="10">
        <f t="shared" si="62"/>
        <v>0</v>
      </c>
      <c r="P200" s="10">
        <f>'დამტკ. ბიუჯ.'!E200</f>
        <v>0</v>
      </c>
      <c r="Q200" s="10">
        <f>'დამტკ. საკუთ.'!E200</f>
        <v>0</v>
      </c>
      <c r="R200" s="10">
        <f>'ცვლილ. ბიუჯ.'!F200</f>
        <v>0</v>
      </c>
      <c r="S200" s="10">
        <f>'ცვლილ. საკუთ.'!F200</f>
        <v>0</v>
      </c>
      <c r="T200" s="10">
        <f>'მთავრ. ფონდი'!F200</f>
        <v>0</v>
      </c>
      <c r="U200" s="10">
        <f>'პრეზ. ფონდი'!F200</f>
        <v>0</v>
      </c>
      <c r="V200" s="10">
        <f>'დაზუსტ. ნაერთი'!E200</f>
        <v>0</v>
      </c>
      <c r="W200" s="10">
        <f>'დაზუსტ. ბიუჯ.'!E200</f>
        <v>0</v>
      </c>
      <c r="X200" s="10">
        <f>'დაზუსტ. საკუთ.'!E200</f>
        <v>0</v>
      </c>
      <c r="Z200" s="10">
        <f t="shared" si="63"/>
        <v>0</v>
      </c>
      <c r="AA200" s="10">
        <f>'დამტკ. ბიუჯ.'!F200</f>
        <v>0</v>
      </c>
      <c r="AB200" s="10">
        <f>'დამტკ. საკუთ.'!F200</f>
        <v>0</v>
      </c>
      <c r="AC200" s="10">
        <f>'ცვლილ. ბიუჯ.'!G200</f>
        <v>0</v>
      </c>
      <c r="AD200" s="10">
        <f>'ცვლილ. საკუთ.'!G200</f>
        <v>0</v>
      </c>
      <c r="AE200" s="10">
        <f>'მთავრ. ფონდი'!G200</f>
        <v>0</v>
      </c>
      <c r="AF200" s="10">
        <f>'პრეზ. ფონდი'!G200</f>
        <v>0</v>
      </c>
      <c r="AG200" s="10">
        <f>'დაზუსტ. ნაერთი'!F200</f>
        <v>0</v>
      </c>
      <c r="AH200" s="10">
        <f>'დაზუსტ. ბიუჯ.'!F200</f>
        <v>0</v>
      </c>
      <c r="AI200" s="10">
        <f>'დაზუსტ. საკუთ.'!F200</f>
        <v>0</v>
      </c>
      <c r="AK200" s="10">
        <f t="shared" si="64"/>
        <v>0</v>
      </c>
      <c r="AL200" s="10">
        <f t="shared" si="65"/>
        <v>0</v>
      </c>
      <c r="AM200" s="10">
        <f t="shared" si="66"/>
        <v>0</v>
      </c>
      <c r="AN200" s="10">
        <f t="shared" si="66"/>
        <v>0</v>
      </c>
      <c r="AO200" s="10">
        <f t="shared" si="66"/>
        <v>0</v>
      </c>
      <c r="AP200" s="10">
        <f t="shared" si="66"/>
        <v>0</v>
      </c>
      <c r="AQ200" s="10">
        <f t="shared" si="67"/>
        <v>0</v>
      </c>
      <c r="AR200" s="10">
        <f t="shared" si="67"/>
        <v>0</v>
      </c>
      <c r="AS200" s="10">
        <f t="shared" si="67"/>
        <v>0</v>
      </c>
      <c r="AT200" s="10">
        <f t="shared" si="55"/>
        <v>0</v>
      </c>
      <c r="AV200" s="10">
        <f t="shared" si="68"/>
        <v>0</v>
      </c>
      <c r="AW200" s="10">
        <f>'დამტკ. ბიუჯ.'!G200</f>
        <v>0</v>
      </c>
      <c r="AX200" s="10">
        <f>'დამტკ. საკუთ.'!G200</f>
        <v>0</v>
      </c>
      <c r="AY200" s="10">
        <f>'ცვლილ. ბიუჯ.'!H200</f>
        <v>0</v>
      </c>
      <c r="AZ200" s="10">
        <f>'ცვლილ. საკუთ.'!H200</f>
        <v>0</v>
      </c>
      <c r="BA200" s="10">
        <f>'მთავრ. ფონდი'!H200</f>
        <v>0</v>
      </c>
      <c r="BB200" s="10">
        <f>'პრეზ. ფონდი'!H200</f>
        <v>0</v>
      </c>
      <c r="BC200" s="10">
        <f>'დაზუსტ. ნაერთი'!G200</f>
        <v>0</v>
      </c>
      <c r="BD200" s="10">
        <f>'დაზუსტ. ბიუჯ.'!G200</f>
        <v>0</v>
      </c>
      <c r="BE200" s="10">
        <f>'დაზუსტ. საკუთ.'!G200</f>
        <v>0</v>
      </c>
      <c r="BG200" s="10">
        <f t="shared" si="69"/>
        <v>0</v>
      </c>
      <c r="BH200" s="10">
        <f t="shared" si="69"/>
        <v>0</v>
      </c>
      <c r="BI200" s="10">
        <f t="shared" si="69"/>
        <v>0</v>
      </c>
      <c r="BJ200" s="10">
        <f t="shared" si="69"/>
        <v>0</v>
      </c>
      <c r="BK200" s="10">
        <f t="shared" si="70"/>
        <v>0</v>
      </c>
      <c r="BL200" s="10">
        <f t="shared" si="70"/>
        <v>0</v>
      </c>
      <c r="BM200" s="10">
        <f t="shared" si="70"/>
        <v>0</v>
      </c>
      <c r="BN200" s="10">
        <f t="shared" si="56"/>
        <v>0</v>
      </c>
      <c r="BO200" s="10">
        <f t="shared" si="53"/>
        <v>0</v>
      </c>
      <c r="BP200" s="10">
        <f t="shared" si="53"/>
        <v>0</v>
      </c>
      <c r="BR200" s="10">
        <f t="shared" si="71"/>
        <v>0</v>
      </c>
      <c r="BS200" s="10">
        <f>'დამტკ. ბიუჯ.'!H200</f>
        <v>0</v>
      </c>
      <c r="BT200" s="10">
        <f>'დამტკ. საკუთ.'!H200</f>
        <v>0</v>
      </c>
      <c r="BU200" s="10">
        <f>'ცვლილ. ბიუჯ.'!I200</f>
        <v>0</v>
      </c>
      <c r="BV200" s="10">
        <f>'ცვლილ. საკუთ.'!I200</f>
        <v>0</v>
      </c>
      <c r="BW200" s="10">
        <f>'მთავრ. ფონდი'!I200</f>
        <v>0</v>
      </c>
      <c r="BX200" s="10">
        <f>'პრეზ. ფონდი'!I200</f>
        <v>0</v>
      </c>
      <c r="BY200" s="10">
        <f>'დაზუსტ. ნაერთი'!H200</f>
        <v>0</v>
      </c>
      <c r="BZ200" s="10">
        <f>'დაზუსტ. ბიუჯ.'!H200</f>
        <v>0</v>
      </c>
      <c r="CA200" s="10">
        <f>'დაზუსტ. საკუთ.'!H200</f>
        <v>0</v>
      </c>
    </row>
    <row r="201" spans="1:79" x14ac:dyDescent="0.25">
      <c r="A201" t="str">
        <f t="shared" si="57"/>
        <v>b</v>
      </c>
      <c r="B201" s="8"/>
      <c r="C201" s="9" t="s">
        <v>15</v>
      </c>
      <c r="D201" s="10">
        <f t="shared" si="58"/>
        <v>0</v>
      </c>
      <c r="E201" s="10">
        <f t="shared" si="59"/>
        <v>0</v>
      </c>
      <c r="F201" s="10">
        <f t="shared" si="60"/>
        <v>0</v>
      </c>
      <c r="G201" s="10">
        <f t="shared" si="60"/>
        <v>0</v>
      </c>
      <c r="H201" s="10">
        <f t="shared" si="60"/>
        <v>0</v>
      </c>
      <c r="I201" s="10">
        <f t="shared" si="60"/>
        <v>0</v>
      </c>
      <c r="J201" s="10">
        <f t="shared" si="61"/>
        <v>0</v>
      </c>
      <c r="K201" s="10">
        <f t="shared" si="61"/>
        <v>0</v>
      </c>
      <c r="L201" s="10">
        <f t="shared" si="61"/>
        <v>0</v>
      </c>
      <c r="M201" s="10">
        <f t="shared" si="54"/>
        <v>0</v>
      </c>
      <c r="O201" s="10">
        <f t="shared" si="62"/>
        <v>0</v>
      </c>
      <c r="P201" s="10">
        <f>'დამტკ. ბიუჯ.'!E201</f>
        <v>0</v>
      </c>
      <c r="Q201" s="10">
        <f>'დამტკ. საკუთ.'!E201</f>
        <v>0</v>
      </c>
      <c r="R201" s="10">
        <f>'ცვლილ. ბიუჯ.'!F201</f>
        <v>0</v>
      </c>
      <c r="S201" s="10">
        <f>'ცვლილ. საკუთ.'!F201</f>
        <v>0</v>
      </c>
      <c r="T201" s="10">
        <f>'მთავრ. ფონდი'!F201</f>
        <v>0</v>
      </c>
      <c r="U201" s="10">
        <f>'პრეზ. ფონდი'!F201</f>
        <v>0</v>
      </c>
      <c r="V201" s="10">
        <f>'დაზუსტ. ნაერთი'!E201</f>
        <v>0</v>
      </c>
      <c r="W201" s="10">
        <f>'დაზუსტ. ბიუჯ.'!E201</f>
        <v>0</v>
      </c>
      <c r="X201" s="10">
        <f>'დაზუსტ. საკუთ.'!E201</f>
        <v>0</v>
      </c>
      <c r="Z201" s="10">
        <f t="shared" si="63"/>
        <v>0</v>
      </c>
      <c r="AA201" s="10">
        <f>'დამტკ. ბიუჯ.'!F201</f>
        <v>0</v>
      </c>
      <c r="AB201" s="10">
        <f>'დამტკ. საკუთ.'!F201</f>
        <v>0</v>
      </c>
      <c r="AC201" s="10">
        <f>'ცვლილ. ბიუჯ.'!G201</f>
        <v>0</v>
      </c>
      <c r="AD201" s="10">
        <f>'ცვლილ. საკუთ.'!G201</f>
        <v>0</v>
      </c>
      <c r="AE201" s="10">
        <f>'მთავრ. ფონდი'!G201</f>
        <v>0</v>
      </c>
      <c r="AF201" s="10">
        <f>'პრეზ. ფონდი'!G201</f>
        <v>0</v>
      </c>
      <c r="AG201" s="10">
        <f>'დაზუსტ. ნაერთი'!F201</f>
        <v>0</v>
      </c>
      <c r="AH201" s="10">
        <f>'დაზუსტ. ბიუჯ.'!F201</f>
        <v>0</v>
      </c>
      <c r="AI201" s="10">
        <f>'დაზუსტ. საკუთ.'!F201</f>
        <v>0</v>
      </c>
      <c r="AK201" s="10">
        <f t="shared" si="64"/>
        <v>0</v>
      </c>
      <c r="AL201" s="10">
        <f t="shared" si="65"/>
        <v>0</v>
      </c>
      <c r="AM201" s="10">
        <f t="shared" si="66"/>
        <v>0</v>
      </c>
      <c r="AN201" s="10">
        <f t="shared" si="66"/>
        <v>0</v>
      </c>
      <c r="AO201" s="10">
        <f t="shared" si="66"/>
        <v>0</v>
      </c>
      <c r="AP201" s="10">
        <f t="shared" si="66"/>
        <v>0</v>
      </c>
      <c r="AQ201" s="10">
        <f t="shared" si="67"/>
        <v>0</v>
      </c>
      <c r="AR201" s="10">
        <f t="shared" si="67"/>
        <v>0</v>
      </c>
      <c r="AS201" s="10">
        <f t="shared" si="67"/>
        <v>0</v>
      </c>
      <c r="AT201" s="10">
        <f t="shared" si="55"/>
        <v>0</v>
      </c>
      <c r="AV201" s="10">
        <f t="shared" si="68"/>
        <v>0</v>
      </c>
      <c r="AW201" s="10">
        <f>'დამტკ. ბიუჯ.'!G201</f>
        <v>0</v>
      </c>
      <c r="AX201" s="10">
        <f>'დამტკ. საკუთ.'!G201</f>
        <v>0</v>
      </c>
      <c r="AY201" s="10">
        <f>'ცვლილ. ბიუჯ.'!H201</f>
        <v>0</v>
      </c>
      <c r="AZ201" s="10">
        <f>'ცვლილ. საკუთ.'!H201</f>
        <v>0</v>
      </c>
      <c r="BA201" s="10">
        <f>'მთავრ. ფონდი'!H201</f>
        <v>0</v>
      </c>
      <c r="BB201" s="10">
        <f>'პრეზ. ფონდი'!H201</f>
        <v>0</v>
      </c>
      <c r="BC201" s="10">
        <f>'დაზუსტ. ნაერთი'!G201</f>
        <v>0</v>
      </c>
      <c r="BD201" s="10">
        <f>'დაზუსტ. ბიუჯ.'!G201</f>
        <v>0</v>
      </c>
      <c r="BE201" s="10">
        <f>'დაზუსტ. საკუთ.'!G201</f>
        <v>0</v>
      </c>
      <c r="BG201" s="10">
        <f t="shared" si="69"/>
        <v>0</v>
      </c>
      <c r="BH201" s="10">
        <f t="shared" si="69"/>
        <v>0</v>
      </c>
      <c r="BI201" s="10">
        <f t="shared" si="69"/>
        <v>0</v>
      </c>
      <c r="BJ201" s="10">
        <f t="shared" si="69"/>
        <v>0</v>
      </c>
      <c r="BK201" s="10">
        <f t="shared" si="70"/>
        <v>0</v>
      </c>
      <c r="BL201" s="10">
        <f t="shared" si="70"/>
        <v>0</v>
      </c>
      <c r="BM201" s="10">
        <f t="shared" si="70"/>
        <v>0</v>
      </c>
      <c r="BN201" s="10">
        <f t="shared" si="56"/>
        <v>0</v>
      </c>
      <c r="BO201" s="10">
        <f t="shared" si="53"/>
        <v>0</v>
      </c>
      <c r="BP201" s="10">
        <f t="shared" si="53"/>
        <v>0</v>
      </c>
      <c r="BR201" s="10">
        <f t="shared" si="71"/>
        <v>0</v>
      </c>
      <c r="BS201" s="10">
        <f>'დამტკ. ბიუჯ.'!H201</f>
        <v>0</v>
      </c>
      <c r="BT201" s="10">
        <f>'დამტკ. საკუთ.'!H201</f>
        <v>0</v>
      </c>
      <c r="BU201" s="10">
        <f>'ცვლილ. ბიუჯ.'!I201</f>
        <v>0</v>
      </c>
      <c r="BV201" s="10">
        <f>'ცვლილ. საკუთ.'!I201</f>
        <v>0</v>
      </c>
      <c r="BW201" s="10">
        <f>'მთავრ. ფონდი'!I201</f>
        <v>0</v>
      </c>
      <c r="BX201" s="10">
        <f>'პრეზ. ფონდი'!I201</f>
        <v>0</v>
      </c>
      <c r="BY201" s="10">
        <f>'დაზუსტ. ნაერთი'!H201</f>
        <v>0</v>
      </c>
      <c r="BZ201" s="10">
        <f>'დაზუსტ. ბიუჯ.'!H201</f>
        <v>0</v>
      </c>
      <c r="CA201" s="10">
        <f>'დაზუსტ. საკუთ.'!H201</f>
        <v>0</v>
      </c>
    </row>
    <row r="202" spans="1:79" x14ac:dyDescent="0.25">
      <c r="A202" t="str">
        <f t="shared" si="57"/>
        <v>a</v>
      </c>
      <c r="B202" s="8"/>
      <c r="C202" s="9" t="s">
        <v>16</v>
      </c>
      <c r="D202" s="10">
        <f t="shared" si="58"/>
        <v>8000</v>
      </c>
      <c r="E202" s="10">
        <f t="shared" si="59"/>
        <v>8000</v>
      </c>
      <c r="F202" s="10">
        <f t="shared" si="60"/>
        <v>0</v>
      </c>
      <c r="G202" s="10">
        <f t="shared" si="60"/>
        <v>0</v>
      </c>
      <c r="H202" s="10">
        <f t="shared" si="60"/>
        <v>0</v>
      </c>
      <c r="I202" s="10">
        <f t="shared" si="60"/>
        <v>0</v>
      </c>
      <c r="J202" s="10">
        <f t="shared" si="61"/>
        <v>0</v>
      </c>
      <c r="K202" s="10">
        <f t="shared" si="61"/>
        <v>8000</v>
      </c>
      <c r="L202" s="10">
        <f t="shared" si="61"/>
        <v>8000</v>
      </c>
      <c r="M202" s="10">
        <f t="shared" si="54"/>
        <v>0</v>
      </c>
      <c r="O202" s="10">
        <f t="shared" si="62"/>
        <v>3000</v>
      </c>
      <c r="P202" s="10">
        <f>'დამტკ. ბიუჯ.'!E202</f>
        <v>3000</v>
      </c>
      <c r="Q202" s="10">
        <f>'დამტკ. საკუთ.'!E202</f>
        <v>0</v>
      </c>
      <c r="R202" s="10">
        <f>'ცვლილ. ბიუჯ.'!F202</f>
        <v>0</v>
      </c>
      <c r="S202" s="10">
        <f>'ცვლილ. საკუთ.'!F202</f>
        <v>0</v>
      </c>
      <c r="T202" s="10">
        <f>'მთავრ. ფონდი'!F202</f>
        <v>0</v>
      </c>
      <c r="U202" s="10">
        <f>'პრეზ. ფონდი'!F202</f>
        <v>0</v>
      </c>
      <c r="V202" s="10">
        <f>'დაზუსტ. ნაერთი'!E202</f>
        <v>3000</v>
      </c>
      <c r="W202" s="10">
        <f>'დაზუსტ. ბიუჯ.'!E202</f>
        <v>3000</v>
      </c>
      <c r="X202" s="10">
        <f>'დაზუსტ. საკუთ.'!E202</f>
        <v>0</v>
      </c>
      <c r="Z202" s="10">
        <f t="shared" si="63"/>
        <v>2000</v>
      </c>
      <c r="AA202" s="10">
        <f>'დამტკ. ბიუჯ.'!F202</f>
        <v>2000</v>
      </c>
      <c r="AB202" s="10">
        <f>'დამტკ. საკუთ.'!F202</f>
        <v>0</v>
      </c>
      <c r="AC202" s="10">
        <f>'ცვლილ. ბიუჯ.'!G202</f>
        <v>0</v>
      </c>
      <c r="AD202" s="10">
        <f>'ცვლილ. საკუთ.'!G202</f>
        <v>0</v>
      </c>
      <c r="AE202" s="10">
        <f>'მთავრ. ფონდი'!G202</f>
        <v>0</v>
      </c>
      <c r="AF202" s="10">
        <f>'პრეზ. ფონდი'!G202</f>
        <v>0</v>
      </c>
      <c r="AG202" s="10">
        <f>'დაზუსტ. ნაერთი'!F202</f>
        <v>2000</v>
      </c>
      <c r="AH202" s="10">
        <f>'დაზუსტ. ბიუჯ.'!F202</f>
        <v>2000</v>
      </c>
      <c r="AI202" s="10">
        <f>'დაზუსტ. საკუთ.'!F202</f>
        <v>0</v>
      </c>
      <c r="AK202" s="10">
        <f t="shared" si="64"/>
        <v>5000</v>
      </c>
      <c r="AL202" s="10">
        <f t="shared" si="65"/>
        <v>5000</v>
      </c>
      <c r="AM202" s="10">
        <f t="shared" si="66"/>
        <v>0</v>
      </c>
      <c r="AN202" s="10">
        <f t="shared" si="66"/>
        <v>0</v>
      </c>
      <c r="AO202" s="10">
        <f t="shared" si="66"/>
        <v>0</v>
      </c>
      <c r="AP202" s="10">
        <f t="shared" si="66"/>
        <v>0</v>
      </c>
      <c r="AQ202" s="10">
        <f t="shared" si="67"/>
        <v>0</v>
      </c>
      <c r="AR202" s="10">
        <f t="shared" si="67"/>
        <v>5000</v>
      </c>
      <c r="AS202" s="10">
        <f t="shared" si="67"/>
        <v>5000</v>
      </c>
      <c r="AT202" s="10">
        <f t="shared" si="55"/>
        <v>0</v>
      </c>
      <c r="AV202" s="10">
        <f t="shared" si="68"/>
        <v>1000</v>
      </c>
      <c r="AW202" s="10">
        <f>'დამტკ. ბიუჯ.'!G202</f>
        <v>1000</v>
      </c>
      <c r="AX202" s="10">
        <f>'დამტკ. საკუთ.'!G202</f>
        <v>0</v>
      </c>
      <c r="AY202" s="10">
        <f>'ცვლილ. ბიუჯ.'!H202</f>
        <v>0</v>
      </c>
      <c r="AZ202" s="10">
        <f>'ცვლილ. საკუთ.'!H202</f>
        <v>0</v>
      </c>
      <c r="BA202" s="10">
        <f>'მთავრ. ფონდი'!H202</f>
        <v>0</v>
      </c>
      <c r="BB202" s="10">
        <f>'პრეზ. ფონდი'!H202</f>
        <v>0</v>
      </c>
      <c r="BC202" s="10">
        <f>'დაზუსტ. ნაერთი'!G202</f>
        <v>1000</v>
      </c>
      <c r="BD202" s="10">
        <f>'დაზუსტ. ბიუჯ.'!G202</f>
        <v>1000</v>
      </c>
      <c r="BE202" s="10">
        <f>'დაზუსტ. საკუთ.'!G202</f>
        <v>0</v>
      </c>
      <c r="BG202" s="10">
        <f t="shared" si="69"/>
        <v>6000</v>
      </c>
      <c r="BH202" s="10">
        <f t="shared" si="69"/>
        <v>6000</v>
      </c>
      <c r="BI202" s="10">
        <f t="shared" si="69"/>
        <v>0</v>
      </c>
      <c r="BJ202" s="10">
        <f t="shared" si="69"/>
        <v>0</v>
      </c>
      <c r="BK202" s="10">
        <f t="shared" si="70"/>
        <v>0</v>
      </c>
      <c r="BL202" s="10">
        <f t="shared" si="70"/>
        <v>0</v>
      </c>
      <c r="BM202" s="10">
        <f t="shared" si="70"/>
        <v>0</v>
      </c>
      <c r="BN202" s="10">
        <f t="shared" si="56"/>
        <v>6000</v>
      </c>
      <c r="BO202" s="10">
        <f t="shared" si="53"/>
        <v>6000</v>
      </c>
      <c r="BP202" s="10">
        <f t="shared" si="53"/>
        <v>0</v>
      </c>
      <c r="BR202" s="10">
        <f t="shared" si="71"/>
        <v>2000</v>
      </c>
      <c r="BS202" s="10">
        <f>'დამტკ. ბიუჯ.'!H202</f>
        <v>2000</v>
      </c>
      <c r="BT202" s="10">
        <f>'დამტკ. საკუთ.'!H202</f>
        <v>0</v>
      </c>
      <c r="BU202" s="10">
        <f>'ცვლილ. ბიუჯ.'!I202</f>
        <v>0</v>
      </c>
      <c r="BV202" s="10">
        <f>'ცვლილ. საკუთ.'!I202</f>
        <v>0</v>
      </c>
      <c r="BW202" s="10">
        <f>'მთავრ. ფონდი'!I202</f>
        <v>0</v>
      </c>
      <c r="BX202" s="10">
        <f>'პრეზ. ფონდი'!I202</f>
        <v>0</v>
      </c>
      <c r="BY202" s="10">
        <f>'დაზუსტ. ნაერთი'!H202</f>
        <v>2000</v>
      </c>
      <c r="BZ202" s="10">
        <f>'დაზუსტ. ბიუჯ.'!H202</f>
        <v>2000</v>
      </c>
      <c r="CA202" s="10">
        <f>'დაზუსტ. საკუთ.'!H202</f>
        <v>0</v>
      </c>
    </row>
    <row r="203" spans="1:79" x14ac:dyDescent="0.25">
      <c r="A203" t="str">
        <f t="shared" si="57"/>
        <v>a</v>
      </c>
      <c r="B203" s="8"/>
      <c r="C203" s="9" t="s">
        <v>17</v>
      </c>
      <c r="D203" s="10">
        <f t="shared" si="58"/>
        <v>1000</v>
      </c>
      <c r="E203" s="10">
        <f t="shared" si="59"/>
        <v>1000</v>
      </c>
      <c r="F203" s="10">
        <f t="shared" si="60"/>
        <v>0</v>
      </c>
      <c r="G203" s="10">
        <f t="shared" si="60"/>
        <v>0</v>
      </c>
      <c r="H203" s="10">
        <f t="shared" si="60"/>
        <v>0</v>
      </c>
      <c r="I203" s="10">
        <f t="shared" si="60"/>
        <v>0</v>
      </c>
      <c r="J203" s="10">
        <f t="shared" si="61"/>
        <v>0</v>
      </c>
      <c r="K203" s="10">
        <f t="shared" si="61"/>
        <v>1000</v>
      </c>
      <c r="L203" s="10">
        <f t="shared" si="61"/>
        <v>1000</v>
      </c>
      <c r="M203" s="10">
        <f t="shared" si="54"/>
        <v>0</v>
      </c>
      <c r="O203" s="10">
        <f t="shared" si="62"/>
        <v>300</v>
      </c>
      <c r="P203" s="10">
        <f>'დამტკ. ბიუჯ.'!E203</f>
        <v>300</v>
      </c>
      <c r="Q203" s="10">
        <f>'დამტკ. საკუთ.'!E203</f>
        <v>0</v>
      </c>
      <c r="R203" s="10">
        <f>'ცვლილ. ბიუჯ.'!F203</f>
        <v>0</v>
      </c>
      <c r="S203" s="10">
        <f>'ცვლილ. საკუთ.'!F203</f>
        <v>0</v>
      </c>
      <c r="T203" s="10">
        <f>'მთავრ. ფონდი'!F203</f>
        <v>0</v>
      </c>
      <c r="U203" s="10">
        <f>'პრეზ. ფონდი'!F203</f>
        <v>0</v>
      </c>
      <c r="V203" s="10">
        <f>'დაზუსტ. ნაერთი'!E203</f>
        <v>300</v>
      </c>
      <c r="W203" s="10">
        <f>'დაზუსტ. ბიუჯ.'!E203</f>
        <v>300</v>
      </c>
      <c r="X203" s="10">
        <f>'დაზუსტ. საკუთ.'!E203</f>
        <v>0</v>
      </c>
      <c r="Z203" s="10">
        <f t="shared" si="63"/>
        <v>300</v>
      </c>
      <c r="AA203" s="10">
        <f>'დამტკ. ბიუჯ.'!F203</f>
        <v>300</v>
      </c>
      <c r="AB203" s="10">
        <f>'დამტკ. საკუთ.'!F203</f>
        <v>0</v>
      </c>
      <c r="AC203" s="10">
        <f>'ცვლილ. ბიუჯ.'!G203</f>
        <v>0</v>
      </c>
      <c r="AD203" s="10">
        <f>'ცვლილ. საკუთ.'!G203</f>
        <v>0</v>
      </c>
      <c r="AE203" s="10">
        <f>'მთავრ. ფონდი'!G203</f>
        <v>0</v>
      </c>
      <c r="AF203" s="10">
        <f>'პრეზ. ფონდი'!G203</f>
        <v>0</v>
      </c>
      <c r="AG203" s="10">
        <f>'დაზუსტ. ნაერთი'!F203</f>
        <v>300</v>
      </c>
      <c r="AH203" s="10">
        <f>'დაზუსტ. ბიუჯ.'!F203</f>
        <v>300</v>
      </c>
      <c r="AI203" s="10">
        <f>'დაზუსტ. საკუთ.'!F203</f>
        <v>0</v>
      </c>
      <c r="AK203" s="10">
        <f t="shared" si="64"/>
        <v>600</v>
      </c>
      <c r="AL203" s="10">
        <f t="shared" si="65"/>
        <v>600</v>
      </c>
      <c r="AM203" s="10">
        <f t="shared" si="66"/>
        <v>0</v>
      </c>
      <c r="AN203" s="10">
        <f t="shared" si="66"/>
        <v>0</v>
      </c>
      <c r="AO203" s="10">
        <f t="shared" si="66"/>
        <v>0</v>
      </c>
      <c r="AP203" s="10">
        <f t="shared" si="66"/>
        <v>0</v>
      </c>
      <c r="AQ203" s="10">
        <f t="shared" si="67"/>
        <v>0</v>
      </c>
      <c r="AR203" s="10">
        <f t="shared" si="67"/>
        <v>600</v>
      </c>
      <c r="AS203" s="10">
        <f t="shared" si="67"/>
        <v>600</v>
      </c>
      <c r="AT203" s="10">
        <f t="shared" si="55"/>
        <v>0</v>
      </c>
      <c r="AV203" s="10">
        <f t="shared" si="68"/>
        <v>300</v>
      </c>
      <c r="AW203" s="10">
        <f>'დამტკ. ბიუჯ.'!G203</f>
        <v>300</v>
      </c>
      <c r="AX203" s="10">
        <f>'დამტკ. საკუთ.'!G203</f>
        <v>0</v>
      </c>
      <c r="AY203" s="10">
        <f>'ცვლილ. ბიუჯ.'!H203</f>
        <v>0</v>
      </c>
      <c r="AZ203" s="10">
        <f>'ცვლილ. საკუთ.'!H203</f>
        <v>0</v>
      </c>
      <c r="BA203" s="10">
        <f>'მთავრ. ფონდი'!H203</f>
        <v>0</v>
      </c>
      <c r="BB203" s="10">
        <f>'პრეზ. ფონდი'!H203</f>
        <v>0</v>
      </c>
      <c r="BC203" s="10">
        <f>'დაზუსტ. ნაერთი'!G203</f>
        <v>300</v>
      </c>
      <c r="BD203" s="10">
        <f>'დაზუსტ. ბიუჯ.'!G203</f>
        <v>300</v>
      </c>
      <c r="BE203" s="10">
        <f>'დაზუსტ. საკუთ.'!G203</f>
        <v>0</v>
      </c>
      <c r="BG203" s="10">
        <f t="shared" si="69"/>
        <v>900</v>
      </c>
      <c r="BH203" s="10">
        <f t="shared" si="69"/>
        <v>900</v>
      </c>
      <c r="BI203" s="10">
        <f t="shared" si="69"/>
        <v>0</v>
      </c>
      <c r="BJ203" s="10">
        <f t="shared" si="69"/>
        <v>0</v>
      </c>
      <c r="BK203" s="10">
        <f t="shared" si="70"/>
        <v>0</v>
      </c>
      <c r="BL203" s="10">
        <f t="shared" si="70"/>
        <v>0</v>
      </c>
      <c r="BM203" s="10">
        <f t="shared" si="70"/>
        <v>0</v>
      </c>
      <c r="BN203" s="10">
        <f t="shared" si="56"/>
        <v>900</v>
      </c>
      <c r="BO203" s="10">
        <f t="shared" si="53"/>
        <v>900</v>
      </c>
      <c r="BP203" s="10">
        <f t="shared" si="53"/>
        <v>0</v>
      </c>
      <c r="BR203" s="10">
        <f t="shared" si="71"/>
        <v>100</v>
      </c>
      <c r="BS203" s="10">
        <f>'დამტკ. ბიუჯ.'!H203</f>
        <v>100</v>
      </c>
      <c r="BT203" s="10">
        <f>'დამტკ. საკუთ.'!H203</f>
        <v>0</v>
      </c>
      <c r="BU203" s="10">
        <f>'ცვლილ. ბიუჯ.'!I203</f>
        <v>0</v>
      </c>
      <c r="BV203" s="10">
        <f>'ცვლილ. საკუთ.'!I203</f>
        <v>0</v>
      </c>
      <c r="BW203" s="10">
        <f>'მთავრ. ფონდი'!I203</f>
        <v>0</v>
      </c>
      <c r="BX203" s="10">
        <f>'პრეზ. ფონდი'!I203</f>
        <v>0</v>
      </c>
      <c r="BY203" s="10">
        <f>'დაზუსტ. ნაერთი'!H203</f>
        <v>100</v>
      </c>
      <c r="BZ203" s="10">
        <f>'დაზუსტ. ბიუჯ.'!H203</f>
        <v>100</v>
      </c>
      <c r="CA203" s="10">
        <f>'დაზუსტ. საკუთ.'!H203</f>
        <v>0</v>
      </c>
    </row>
    <row r="204" spans="1:79" x14ac:dyDescent="0.25">
      <c r="A204" t="str">
        <f t="shared" si="57"/>
        <v>b</v>
      </c>
      <c r="B204" s="5"/>
      <c r="C204" s="6" t="s">
        <v>18</v>
      </c>
      <c r="D204" s="7">
        <f t="shared" si="58"/>
        <v>0</v>
      </c>
      <c r="E204" s="7">
        <f t="shared" si="59"/>
        <v>0</v>
      </c>
      <c r="F204" s="7">
        <f t="shared" si="60"/>
        <v>0</v>
      </c>
      <c r="G204" s="7">
        <f t="shared" si="60"/>
        <v>0</v>
      </c>
      <c r="H204" s="7">
        <f t="shared" si="60"/>
        <v>0</v>
      </c>
      <c r="I204" s="7">
        <f t="shared" si="60"/>
        <v>0</v>
      </c>
      <c r="J204" s="7">
        <f t="shared" si="61"/>
        <v>0</v>
      </c>
      <c r="K204" s="7">
        <f t="shared" si="61"/>
        <v>0</v>
      </c>
      <c r="L204" s="7">
        <f t="shared" si="61"/>
        <v>0</v>
      </c>
      <c r="M204" s="7">
        <f t="shared" si="54"/>
        <v>0</v>
      </c>
      <c r="O204" s="7">
        <f t="shared" si="62"/>
        <v>0</v>
      </c>
      <c r="P204" s="7">
        <f>'დამტკ. ბიუჯ.'!E204</f>
        <v>0</v>
      </c>
      <c r="Q204" s="7">
        <f>'დამტკ. საკუთ.'!E204</f>
        <v>0</v>
      </c>
      <c r="R204" s="7">
        <f>'ცვლილ. ბიუჯ.'!F204</f>
        <v>0</v>
      </c>
      <c r="S204" s="7">
        <f>'ცვლილ. საკუთ.'!F204</f>
        <v>0</v>
      </c>
      <c r="T204" s="7">
        <f>'მთავრ. ფონდი'!F204</f>
        <v>0</v>
      </c>
      <c r="U204" s="7">
        <f>'პრეზ. ფონდი'!F204</f>
        <v>0</v>
      </c>
      <c r="V204" s="7">
        <f>'დაზუსტ. ნაერთი'!E204</f>
        <v>0</v>
      </c>
      <c r="W204" s="7">
        <f>'დაზუსტ. ბიუჯ.'!E204</f>
        <v>0</v>
      </c>
      <c r="X204" s="7">
        <f>'დაზუსტ. საკუთ.'!E204</f>
        <v>0</v>
      </c>
      <c r="Z204" s="7">
        <f t="shared" si="63"/>
        <v>0</v>
      </c>
      <c r="AA204" s="7">
        <f>'დამტკ. ბიუჯ.'!F204</f>
        <v>0</v>
      </c>
      <c r="AB204" s="7">
        <f>'დამტკ. საკუთ.'!F204</f>
        <v>0</v>
      </c>
      <c r="AC204" s="7">
        <f>'ცვლილ. ბიუჯ.'!G204</f>
        <v>0</v>
      </c>
      <c r="AD204" s="7">
        <f>'ცვლილ. საკუთ.'!G204</f>
        <v>0</v>
      </c>
      <c r="AE204" s="7">
        <f>'მთავრ. ფონდი'!G204</f>
        <v>0</v>
      </c>
      <c r="AF204" s="7">
        <f>'პრეზ. ფონდი'!G204</f>
        <v>0</v>
      </c>
      <c r="AG204" s="7">
        <f>'დაზუსტ. ნაერთი'!F204</f>
        <v>0</v>
      </c>
      <c r="AH204" s="7">
        <f>'დაზუსტ. ბიუჯ.'!F204</f>
        <v>0</v>
      </c>
      <c r="AI204" s="7">
        <f>'დაზუსტ. საკუთ.'!F204</f>
        <v>0</v>
      </c>
      <c r="AK204" s="7">
        <f t="shared" si="64"/>
        <v>0</v>
      </c>
      <c r="AL204" s="7">
        <f t="shared" si="65"/>
        <v>0</v>
      </c>
      <c r="AM204" s="7">
        <f t="shared" si="66"/>
        <v>0</v>
      </c>
      <c r="AN204" s="7">
        <f t="shared" si="66"/>
        <v>0</v>
      </c>
      <c r="AO204" s="7">
        <f t="shared" si="66"/>
        <v>0</v>
      </c>
      <c r="AP204" s="7">
        <f t="shared" si="66"/>
        <v>0</v>
      </c>
      <c r="AQ204" s="7">
        <f t="shared" si="67"/>
        <v>0</v>
      </c>
      <c r="AR204" s="7">
        <f t="shared" si="67"/>
        <v>0</v>
      </c>
      <c r="AS204" s="7">
        <f t="shared" si="67"/>
        <v>0</v>
      </c>
      <c r="AT204" s="7">
        <f t="shared" si="55"/>
        <v>0</v>
      </c>
      <c r="AV204" s="7">
        <f t="shared" si="68"/>
        <v>0</v>
      </c>
      <c r="AW204" s="7">
        <f>'დამტკ. ბიუჯ.'!G204</f>
        <v>0</v>
      </c>
      <c r="AX204" s="7">
        <f>'დამტკ. საკუთ.'!G204</f>
        <v>0</v>
      </c>
      <c r="AY204" s="7">
        <f>'ცვლილ. ბიუჯ.'!H204</f>
        <v>0</v>
      </c>
      <c r="AZ204" s="7">
        <f>'ცვლილ. საკუთ.'!H204</f>
        <v>0</v>
      </c>
      <c r="BA204" s="7">
        <f>'მთავრ. ფონდი'!H204</f>
        <v>0</v>
      </c>
      <c r="BB204" s="7">
        <f>'პრეზ. ფონდი'!H204</f>
        <v>0</v>
      </c>
      <c r="BC204" s="7">
        <f>'დაზუსტ. ნაერთი'!G204</f>
        <v>0</v>
      </c>
      <c r="BD204" s="7">
        <f>'დაზუსტ. ბიუჯ.'!G204</f>
        <v>0</v>
      </c>
      <c r="BE204" s="7">
        <f>'დაზუსტ. საკუთ.'!G204</f>
        <v>0</v>
      </c>
      <c r="BG204" s="7">
        <f t="shared" si="69"/>
        <v>0</v>
      </c>
      <c r="BH204" s="7">
        <f t="shared" si="69"/>
        <v>0</v>
      </c>
      <c r="BI204" s="7">
        <f t="shared" si="69"/>
        <v>0</v>
      </c>
      <c r="BJ204" s="7">
        <f t="shared" si="69"/>
        <v>0</v>
      </c>
      <c r="BK204" s="7">
        <f t="shared" si="70"/>
        <v>0</v>
      </c>
      <c r="BL204" s="7">
        <f t="shared" si="70"/>
        <v>0</v>
      </c>
      <c r="BM204" s="7">
        <f t="shared" si="70"/>
        <v>0</v>
      </c>
      <c r="BN204" s="7">
        <f t="shared" si="56"/>
        <v>0</v>
      </c>
      <c r="BO204" s="7">
        <f t="shared" si="53"/>
        <v>0</v>
      </c>
      <c r="BP204" s="7">
        <f t="shared" si="53"/>
        <v>0</v>
      </c>
      <c r="BR204" s="7">
        <f t="shared" si="71"/>
        <v>0</v>
      </c>
      <c r="BS204" s="7">
        <f>'დამტკ. ბიუჯ.'!H204</f>
        <v>0</v>
      </c>
      <c r="BT204" s="7">
        <f>'დამტკ. საკუთ.'!H204</f>
        <v>0</v>
      </c>
      <c r="BU204" s="7">
        <f>'ცვლილ. ბიუჯ.'!I204</f>
        <v>0</v>
      </c>
      <c r="BV204" s="7">
        <f>'ცვლილ. საკუთ.'!I204</f>
        <v>0</v>
      </c>
      <c r="BW204" s="7">
        <f>'მთავრ. ფონდი'!I204</f>
        <v>0</v>
      </c>
      <c r="BX204" s="7">
        <f>'პრეზ. ფონდი'!I204</f>
        <v>0</v>
      </c>
      <c r="BY204" s="7">
        <f>'დაზუსტ. ნაერთი'!H204</f>
        <v>0</v>
      </c>
      <c r="BZ204" s="7">
        <f>'დაზუსტ. ბიუჯ.'!H204</f>
        <v>0</v>
      </c>
      <c r="CA204" s="7">
        <f>'დაზუსტ. საკუთ.'!H204</f>
        <v>0</v>
      </c>
    </row>
    <row r="205" spans="1:79" x14ac:dyDescent="0.25">
      <c r="A205" t="str">
        <f t="shared" si="57"/>
        <v>b</v>
      </c>
      <c r="B205" s="5"/>
      <c r="C205" s="6" t="s">
        <v>19</v>
      </c>
      <c r="D205" s="7">
        <f t="shared" si="58"/>
        <v>0</v>
      </c>
      <c r="E205" s="7">
        <f t="shared" si="59"/>
        <v>0</v>
      </c>
      <c r="F205" s="7">
        <f t="shared" si="60"/>
        <v>0</v>
      </c>
      <c r="G205" s="7">
        <f t="shared" si="60"/>
        <v>0</v>
      </c>
      <c r="H205" s="7">
        <f t="shared" si="60"/>
        <v>0</v>
      </c>
      <c r="I205" s="7">
        <f t="shared" si="60"/>
        <v>0</v>
      </c>
      <c r="J205" s="7">
        <f t="shared" si="61"/>
        <v>0</v>
      </c>
      <c r="K205" s="7">
        <f t="shared" si="61"/>
        <v>0</v>
      </c>
      <c r="L205" s="7">
        <f t="shared" si="61"/>
        <v>0</v>
      </c>
      <c r="M205" s="7">
        <f t="shared" si="54"/>
        <v>0</v>
      </c>
      <c r="O205" s="7">
        <f t="shared" si="62"/>
        <v>0</v>
      </c>
      <c r="P205" s="7">
        <f>'დამტკ. ბიუჯ.'!E205</f>
        <v>0</v>
      </c>
      <c r="Q205" s="7">
        <f>'დამტკ. საკუთ.'!E205</f>
        <v>0</v>
      </c>
      <c r="R205" s="7">
        <f>'ცვლილ. ბიუჯ.'!F205</f>
        <v>0</v>
      </c>
      <c r="S205" s="7">
        <f>'ცვლილ. საკუთ.'!F205</f>
        <v>0</v>
      </c>
      <c r="T205" s="7">
        <f>'მთავრ. ფონდი'!F205</f>
        <v>0</v>
      </c>
      <c r="U205" s="7">
        <f>'პრეზ. ფონდი'!F205</f>
        <v>0</v>
      </c>
      <c r="V205" s="7">
        <f>'დაზუსტ. ნაერთი'!E205</f>
        <v>0</v>
      </c>
      <c r="W205" s="7">
        <f>'დაზუსტ. ბიუჯ.'!E205</f>
        <v>0</v>
      </c>
      <c r="X205" s="7">
        <f>'დაზუსტ. საკუთ.'!E205</f>
        <v>0</v>
      </c>
      <c r="Z205" s="7">
        <f t="shared" si="63"/>
        <v>0</v>
      </c>
      <c r="AA205" s="7">
        <f>'დამტკ. ბიუჯ.'!F205</f>
        <v>0</v>
      </c>
      <c r="AB205" s="7">
        <f>'დამტკ. საკუთ.'!F205</f>
        <v>0</v>
      </c>
      <c r="AC205" s="7">
        <f>'ცვლილ. ბიუჯ.'!G205</f>
        <v>0</v>
      </c>
      <c r="AD205" s="7">
        <f>'ცვლილ. საკუთ.'!G205</f>
        <v>0</v>
      </c>
      <c r="AE205" s="7">
        <f>'მთავრ. ფონდი'!G205</f>
        <v>0</v>
      </c>
      <c r="AF205" s="7">
        <f>'პრეზ. ფონდი'!G205</f>
        <v>0</v>
      </c>
      <c r="AG205" s="7">
        <f>'დაზუსტ. ნაერთი'!F205</f>
        <v>0</v>
      </c>
      <c r="AH205" s="7">
        <f>'დაზუსტ. ბიუჯ.'!F205</f>
        <v>0</v>
      </c>
      <c r="AI205" s="7">
        <f>'დაზუსტ. საკუთ.'!F205</f>
        <v>0</v>
      </c>
      <c r="AK205" s="7">
        <f t="shared" si="64"/>
        <v>0</v>
      </c>
      <c r="AL205" s="7">
        <f t="shared" si="65"/>
        <v>0</v>
      </c>
      <c r="AM205" s="7">
        <f t="shared" si="66"/>
        <v>0</v>
      </c>
      <c r="AN205" s="7">
        <f t="shared" si="66"/>
        <v>0</v>
      </c>
      <c r="AO205" s="7">
        <f t="shared" si="66"/>
        <v>0</v>
      </c>
      <c r="AP205" s="7">
        <f t="shared" si="66"/>
        <v>0</v>
      </c>
      <c r="AQ205" s="7">
        <f t="shared" si="67"/>
        <v>0</v>
      </c>
      <c r="AR205" s="7">
        <f t="shared" si="67"/>
        <v>0</v>
      </c>
      <c r="AS205" s="7">
        <f t="shared" si="67"/>
        <v>0</v>
      </c>
      <c r="AT205" s="7">
        <f t="shared" si="55"/>
        <v>0</v>
      </c>
      <c r="AV205" s="7">
        <f t="shared" si="68"/>
        <v>0</v>
      </c>
      <c r="AW205" s="7">
        <f>'დამტკ. ბიუჯ.'!G205</f>
        <v>0</v>
      </c>
      <c r="AX205" s="7">
        <f>'დამტკ. საკუთ.'!G205</f>
        <v>0</v>
      </c>
      <c r="AY205" s="7">
        <f>'ცვლილ. ბიუჯ.'!H205</f>
        <v>0</v>
      </c>
      <c r="AZ205" s="7">
        <f>'ცვლილ. საკუთ.'!H205</f>
        <v>0</v>
      </c>
      <c r="BA205" s="7">
        <f>'მთავრ. ფონდი'!H205</f>
        <v>0</v>
      </c>
      <c r="BB205" s="7">
        <f>'პრეზ. ფონდი'!H205</f>
        <v>0</v>
      </c>
      <c r="BC205" s="7">
        <f>'დაზუსტ. ნაერთი'!G205</f>
        <v>0</v>
      </c>
      <c r="BD205" s="7">
        <f>'დაზუსტ. ბიუჯ.'!G205</f>
        <v>0</v>
      </c>
      <c r="BE205" s="7">
        <f>'დაზუსტ. საკუთ.'!G205</f>
        <v>0</v>
      </c>
      <c r="BG205" s="7">
        <f t="shared" si="69"/>
        <v>0</v>
      </c>
      <c r="BH205" s="7">
        <f t="shared" si="69"/>
        <v>0</v>
      </c>
      <c r="BI205" s="7">
        <f t="shared" si="69"/>
        <v>0</v>
      </c>
      <c r="BJ205" s="7">
        <f t="shared" si="69"/>
        <v>0</v>
      </c>
      <c r="BK205" s="7">
        <f t="shared" si="70"/>
        <v>0</v>
      </c>
      <c r="BL205" s="7">
        <f t="shared" si="70"/>
        <v>0</v>
      </c>
      <c r="BM205" s="7">
        <f t="shared" si="70"/>
        <v>0</v>
      </c>
      <c r="BN205" s="7">
        <f t="shared" si="56"/>
        <v>0</v>
      </c>
      <c r="BO205" s="7">
        <f t="shared" si="53"/>
        <v>0</v>
      </c>
      <c r="BP205" s="7">
        <f t="shared" si="53"/>
        <v>0</v>
      </c>
      <c r="BR205" s="7">
        <f t="shared" si="71"/>
        <v>0</v>
      </c>
      <c r="BS205" s="7">
        <f>'დამტკ. ბიუჯ.'!H205</f>
        <v>0</v>
      </c>
      <c r="BT205" s="7">
        <f>'დამტკ. საკუთ.'!H205</f>
        <v>0</v>
      </c>
      <c r="BU205" s="7">
        <f>'ცვლილ. ბიუჯ.'!I205</f>
        <v>0</v>
      </c>
      <c r="BV205" s="7">
        <f>'ცვლილ. საკუთ.'!I205</f>
        <v>0</v>
      </c>
      <c r="BW205" s="7">
        <f>'მთავრ. ფონდი'!I205</f>
        <v>0</v>
      </c>
      <c r="BX205" s="7">
        <f>'პრეზ. ფონდი'!I205</f>
        <v>0</v>
      </c>
      <c r="BY205" s="7">
        <f>'დაზუსტ. ნაერთი'!H205</f>
        <v>0</v>
      </c>
      <c r="BZ205" s="7">
        <f>'დაზუსტ. ბიუჯ.'!H205</f>
        <v>0</v>
      </c>
      <c r="CA205" s="7">
        <f>'დაზუსტ. საკუთ.'!H205</f>
        <v>0</v>
      </c>
    </row>
    <row r="206" spans="1:79" ht="15.75" thickBot="1" x14ac:dyDescent="0.3">
      <c r="A206" t="str">
        <f t="shared" si="57"/>
        <v>b</v>
      </c>
      <c r="B206" s="11"/>
      <c r="C206" s="12" t="s">
        <v>20</v>
      </c>
      <c r="D206" s="13">
        <f t="shared" si="58"/>
        <v>0</v>
      </c>
      <c r="E206" s="13">
        <f t="shared" si="59"/>
        <v>0</v>
      </c>
      <c r="F206" s="13">
        <f t="shared" si="60"/>
        <v>0</v>
      </c>
      <c r="G206" s="13">
        <f t="shared" si="60"/>
        <v>0</v>
      </c>
      <c r="H206" s="13">
        <f t="shared" si="60"/>
        <v>0</v>
      </c>
      <c r="I206" s="13">
        <f t="shared" si="60"/>
        <v>0</v>
      </c>
      <c r="J206" s="13">
        <f t="shared" si="61"/>
        <v>0</v>
      </c>
      <c r="K206" s="13">
        <f t="shared" si="61"/>
        <v>0</v>
      </c>
      <c r="L206" s="13">
        <f t="shared" si="61"/>
        <v>0</v>
      </c>
      <c r="M206" s="13">
        <f t="shared" si="54"/>
        <v>0</v>
      </c>
      <c r="O206" s="13">
        <f t="shared" si="62"/>
        <v>0</v>
      </c>
      <c r="P206" s="13">
        <f>'დამტკ. ბიუჯ.'!E206</f>
        <v>0</v>
      </c>
      <c r="Q206" s="13">
        <f>'დამტკ. საკუთ.'!E206</f>
        <v>0</v>
      </c>
      <c r="R206" s="13">
        <f>'ცვლილ. ბიუჯ.'!F206</f>
        <v>0</v>
      </c>
      <c r="S206" s="13">
        <f>'ცვლილ. საკუთ.'!F206</f>
        <v>0</v>
      </c>
      <c r="T206" s="13">
        <f>'მთავრ. ფონდი'!F206</f>
        <v>0</v>
      </c>
      <c r="U206" s="13">
        <f>'პრეზ. ფონდი'!F206</f>
        <v>0</v>
      </c>
      <c r="V206" s="13">
        <f>'დაზუსტ. ნაერთი'!E206</f>
        <v>0</v>
      </c>
      <c r="W206" s="13">
        <f>'დაზუსტ. ბიუჯ.'!E206</f>
        <v>0</v>
      </c>
      <c r="X206" s="13">
        <f>'დაზუსტ. საკუთ.'!E206</f>
        <v>0</v>
      </c>
      <c r="Z206" s="13">
        <f t="shared" si="63"/>
        <v>0</v>
      </c>
      <c r="AA206" s="13">
        <f>'დამტკ. ბიუჯ.'!F206</f>
        <v>0</v>
      </c>
      <c r="AB206" s="13">
        <f>'დამტკ. საკუთ.'!F206</f>
        <v>0</v>
      </c>
      <c r="AC206" s="13">
        <f>'ცვლილ. ბიუჯ.'!G206</f>
        <v>0</v>
      </c>
      <c r="AD206" s="13">
        <f>'ცვლილ. საკუთ.'!G206</f>
        <v>0</v>
      </c>
      <c r="AE206" s="13">
        <f>'მთავრ. ფონდი'!G206</f>
        <v>0</v>
      </c>
      <c r="AF206" s="13">
        <f>'პრეზ. ფონდი'!G206</f>
        <v>0</v>
      </c>
      <c r="AG206" s="13">
        <f>'დაზუსტ. ნაერთი'!F206</f>
        <v>0</v>
      </c>
      <c r="AH206" s="13">
        <f>'დაზუსტ. ბიუჯ.'!F206</f>
        <v>0</v>
      </c>
      <c r="AI206" s="13">
        <f>'დაზუსტ. საკუთ.'!F206</f>
        <v>0</v>
      </c>
      <c r="AK206" s="13">
        <f t="shared" si="64"/>
        <v>0</v>
      </c>
      <c r="AL206" s="13">
        <f t="shared" si="65"/>
        <v>0</v>
      </c>
      <c r="AM206" s="13">
        <f t="shared" si="66"/>
        <v>0</v>
      </c>
      <c r="AN206" s="13">
        <f t="shared" si="66"/>
        <v>0</v>
      </c>
      <c r="AO206" s="13">
        <f t="shared" si="66"/>
        <v>0</v>
      </c>
      <c r="AP206" s="13">
        <f t="shared" si="66"/>
        <v>0</v>
      </c>
      <c r="AQ206" s="13">
        <f t="shared" si="67"/>
        <v>0</v>
      </c>
      <c r="AR206" s="13">
        <f t="shared" si="67"/>
        <v>0</v>
      </c>
      <c r="AS206" s="13">
        <f t="shared" si="67"/>
        <v>0</v>
      </c>
      <c r="AT206" s="13">
        <f t="shared" si="55"/>
        <v>0</v>
      </c>
      <c r="AV206" s="13">
        <f t="shared" si="68"/>
        <v>0</v>
      </c>
      <c r="AW206" s="13">
        <f>'დამტკ. ბიუჯ.'!G206</f>
        <v>0</v>
      </c>
      <c r="AX206" s="13">
        <f>'დამტკ. საკუთ.'!G206</f>
        <v>0</v>
      </c>
      <c r="AY206" s="13">
        <f>'ცვლილ. ბიუჯ.'!H206</f>
        <v>0</v>
      </c>
      <c r="AZ206" s="13">
        <f>'ცვლილ. საკუთ.'!H206</f>
        <v>0</v>
      </c>
      <c r="BA206" s="13">
        <f>'მთავრ. ფონდი'!H206</f>
        <v>0</v>
      </c>
      <c r="BB206" s="13">
        <f>'პრეზ. ფონდი'!H206</f>
        <v>0</v>
      </c>
      <c r="BC206" s="13">
        <f>'დაზუსტ. ნაერთი'!G206</f>
        <v>0</v>
      </c>
      <c r="BD206" s="13">
        <f>'დაზუსტ. ბიუჯ.'!G206</f>
        <v>0</v>
      </c>
      <c r="BE206" s="13">
        <f>'დაზუსტ. საკუთ.'!G206</f>
        <v>0</v>
      </c>
      <c r="BG206" s="13">
        <f t="shared" si="69"/>
        <v>0</v>
      </c>
      <c r="BH206" s="13">
        <f t="shared" si="69"/>
        <v>0</v>
      </c>
      <c r="BI206" s="13">
        <f t="shared" si="69"/>
        <v>0</v>
      </c>
      <c r="BJ206" s="13">
        <f t="shared" si="69"/>
        <v>0</v>
      </c>
      <c r="BK206" s="13">
        <f t="shared" si="70"/>
        <v>0</v>
      </c>
      <c r="BL206" s="13">
        <f t="shared" si="70"/>
        <v>0</v>
      </c>
      <c r="BM206" s="13">
        <f t="shared" si="70"/>
        <v>0</v>
      </c>
      <c r="BN206" s="13">
        <f t="shared" si="56"/>
        <v>0</v>
      </c>
      <c r="BO206" s="13">
        <f t="shared" si="53"/>
        <v>0</v>
      </c>
      <c r="BP206" s="13">
        <f t="shared" si="53"/>
        <v>0</v>
      </c>
      <c r="BR206" s="13">
        <f t="shared" si="71"/>
        <v>0</v>
      </c>
      <c r="BS206" s="13">
        <f>'დამტკ. ბიუჯ.'!H206</f>
        <v>0</v>
      </c>
      <c r="BT206" s="13">
        <f>'დამტკ. საკუთ.'!H206</f>
        <v>0</v>
      </c>
      <c r="BU206" s="13">
        <f>'ცვლილ. ბიუჯ.'!I206</f>
        <v>0</v>
      </c>
      <c r="BV206" s="13">
        <f>'ცვლილ. საკუთ.'!I206</f>
        <v>0</v>
      </c>
      <c r="BW206" s="13">
        <f>'მთავრ. ფონდი'!I206</f>
        <v>0</v>
      </c>
      <c r="BX206" s="13">
        <f>'პრეზ. ფონდი'!I206</f>
        <v>0</v>
      </c>
      <c r="BY206" s="13">
        <f>'დაზუსტ. ნაერთი'!H206</f>
        <v>0</v>
      </c>
      <c r="BZ206" s="13">
        <f>'დაზუსტ. ბიუჯ.'!H206</f>
        <v>0</v>
      </c>
      <c r="CA206" s="13">
        <f>'დაზუსტ. საკუთ.'!H206</f>
        <v>0</v>
      </c>
    </row>
    <row r="207" spans="1:79" ht="31.5" thickTop="1" thickBot="1" x14ac:dyDescent="0.3">
      <c r="A207" t="str">
        <f t="shared" si="57"/>
        <v>a</v>
      </c>
      <c r="B207" s="3" t="s">
        <v>52</v>
      </c>
      <c r="C207" s="14" t="s">
        <v>53</v>
      </c>
      <c r="D207" s="4">
        <f t="shared" si="58"/>
        <v>27000</v>
      </c>
      <c r="E207" s="4">
        <f t="shared" si="59"/>
        <v>27000</v>
      </c>
      <c r="F207" s="4">
        <f t="shared" si="60"/>
        <v>0</v>
      </c>
      <c r="G207" s="4">
        <f t="shared" si="60"/>
        <v>4300</v>
      </c>
      <c r="H207" s="4">
        <f t="shared" si="60"/>
        <v>0</v>
      </c>
      <c r="I207" s="4">
        <f t="shared" si="60"/>
        <v>0</v>
      </c>
      <c r="J207" s="4">
        <f t="shared" si="61"/>
        <v>0</v>
      </c>
      <c r="K207" s="4">
        <f t="shared" si="61"/>
        <v>31300</v>
      </c>
      <c r="L207" s="4">
        <f t="shared" si="61"/>
        <v>31300</v>
      </c>
      <c r="M207" s="4">
        <f t="shared" si="54"/>
        <v>0</v>
      </c>
      <c r="O207" s="4">
        <f t="shared" si="62"/>
        <v>8800</v>
      </c>
      <c r="P207" s="4">
        <f>'დამტკ. ბიუჯ.'!E207</f>
        <v>8800</v>
      </c>
      <c r="Q207" s="4">
        <f>'დამტკ. საკუთ.'!E207</f>
        <v>0</v>
      </c>
      <c r="R207" s="4">
        <f>'ცვლილ. ბიუჯ.'!F207</f>
        <v>2550</v>
      </c>
      <c r="S207" s="4">
        <f>'ცვლილ. საკუთ.'!F207</f>
        <v>0</v>
      </c>
      <c r="T207" s="4">
        <f>'მთავრ. ფონდი'!F207</f>
        <v>0</v>
      </c>
      <c r="U207" s="4">
        <f>'პრეზ. ფონდი'!F207</f>
        <v>0</v>
      </c>
      <c r="V207" s="4">
        <f>'დაზუსტ. ნაერთი'!E207</f>
        <v>11350</v>
      </c>
      <c r="W207" s="4">
        <f>'დაზუსტ. ბიუჯ.'!E207</f>
        <v>11350</v>
      </c>
      <c r="X207" s="4">
        <f>'დაზუსტ. საკუთ.'!E207</f>
        <v>0</v>
      </c>
      <c r="Z207" s="4">
        <f t="shared" si="63"/>
        <v>6800</v>
      </c>
      <c r="AA207" s="4">
        <f>'დამტკ. ბიუჯ.'!F207</f>
        <v>6800</v>
      </c>
      <c r="AB207" s="4">
        <f>'დამტკ. საკუთ.'!F207</f>
        <v>0</v>
      </c>
      <c r="AC207" s="4">
        <f>'ცვლილ. ბიუჯ.'!G207</f>
        <v>1850</v>
      </c>
      <c r="AD207" s="4">
        <f>'ცვლილ. საკუთ.'!G207</f>
        <v>0</v>
      </c>
      <c r="AE207" s="4">
        <f>'მთავრ. ფონდი'!G207</f>
        <v>0</v>
      </c>
      <c r="AF207" s="4">
        <f>'პრეზ. ფონდი'!G207</f>
        <v>0</v>
      </c>
      <c r="AG207" s="4">
        <f>'დაზუსტ. ნაერთი'!F207</f>
        <v>8650</v>
      </c>
      <c r="AH207" s="4">
        <f>'დაზუსტ. ბიუჯ.'!F207</f>
        <v>8650</v>
      </c>
      <c r="AI207" s="4">
        <f>'დაზუსტ. საკუთ.'!F207</f>
        <v>0</v>
      </c>
      <c r="AK207" s="4">
        <f t="shared" si="64"/>
        <v>15600</v>
      </c>
      <c r="AL207" s="4">
        <f t="shared" si="65"/>
        <v>15600</v>
      </c>
      <c r="AM207" s="4">
        <f t="shared" si="66"/>
        <v>0</v>
      </c>
      <c r="AN207" s="4">
        <f t="shared" si="66"/>
        <v>4400</v>
      </c>
      <c r="AO207" s="4">
        <f t="shared" si="66"/>
        <v>0</v>
      </c>
      <c r="AP207" s="4">
        <f t="shared" si="66"/>
        <v>0</v>
      </c>
      <c r="AQ207" s="4">
        <f t="shared" si="67"/>
        <v>0</v>
      </c>
      <c r="AR207" s="4">
        <f t="shared" si="67"/>
        <v>20000</v>
      </c>
      <c r="AS207" s="4">
        <f t="shared" si="67"/>
        <v>20000</v>
      </c>
      <c r="AT207" s="4">
        <f t="shared" si="55"/>
        <v>0</v>
      </c>
      <c r="AV207" s="4">
        <f t="shared" si="68"/>
        <v>7200</v>
      </c>
      <c r="AW207" s="4">
        <f>'დამტკ. ბიუჯ.'!G207</f>
        <v>7200</v>
      </c>
      <c r="AX207" s="4">
        <f>'დამტკ. საკუთ.'!G207</f>
        <v>0</v>
      </c>
      <c r="AY207" s="4">
        <f>'ცვლილ. ბიუჯ.'!H207</f>
        <v>-50</v>
      </c>
      <c r="AZ207" s="4">
        <f>'ცვლილ. საკუთ.'!H207</f>
        <v>0</v>
      </c>
      <c r="BA207" s="4">
        <f>'მთავრ. ფონდი'!H207</f>
        <v>0</v>
      </c>
      <c r="BB207" s="4">
        <f>'პრეზ. ფონდი'!H207</f>
        <v>0</v>
      </c>
      <c r="BC207" s="4">
        <f>'დაზუსტ. ნაერთი'!G207</f>
        <v>7150</v>
      </c>
      <c r="BD207" s="4">
        <f>'დაზუსტ. ბიუჯ.'!G207</f>
        <v>7150</v>
      </c>
      <c r="BE207" s="4">
        <f>'დაზუსტ. საკუთ.'!G207</f>
        <v>0</v>
      </c>
      <c r="BG207" s="4">
        <f t="shared" si="69"/>
        <v>22800</v>
      </c>
      <c r="BH207" s="4">
        <f t="shared" si="69"/>
        <v>22800</v>
      </c>
      <c r="BI207" s="4">
        <f t="shared" si="69"/>
        <v>0</v>
      </c>
      <c r="BJ207" s="4">
        <f t="shared" si="69"/>
        <v>4350</v>
      </c>
      <c r="BK207" s="4">
        <f t="shared" si="70"/>
        <v>0</v>
      </c>
      <c r="BL207" s="4">
        <f t="shared" si="70"/>
        <v>0</v>
      </c>
      <c r="BM207" s="4">
        <f t="shared" si="70"/>
        <v>0</v>
      </c>
      <c r="BN207" s="4">
        <f t="shared" si="56"/>
        <v>27150</v>
      </c>
      <c r="BO207" s="4">
        <f t="shared" si="53"/>
        <v>27150</v>
      </c>
      <c r="BP207" s="4">
        <f t="shared" si="53"/>
        <v>0</v>
      </c>
      <c r="BR207" s="4">
        <f t="shared" si="71"/>
        <v>4200</v>
      </c>
      <c r="BS207" s="4">
        <f>'დამტკ. ბიუჯ.'!H207</f>
        <v>4200</v>
      </c>
      <c r="BT207" s="4">
        <f>'დამტკ. საკუთ.'!H207</f>
        <v>0</v>
      </c>
      <c r="BU207" s="4">
        <f>'ცვლილ. ბიუჯ.'!I207</f>
        <v>-50</v>
      </c>
      <c r="BV207" s="4">
        <f>'ცვლილ. საკუთ.'!I207</f>
        <v>0</v>
      </c>
      <c r="BW207" s="4">
        <f>'მთავრ. ფონდი'!I207</f>
        <v>0</v>
      </c>
      <c r="BX207" s="4">
        <f>'პრეზ. ფონდი'!I207</f>
        <v>0</v>
      </c>
      <c r="BY207" s="4">
        <f>'დაზუსტ. ნაერთი'!H207</f>
        <v>4150</v>
      </c>
      <c r="BZ207" s="4">
        <f>'დაზუსტ. ბიუჯ.'!H207</f>
        <v>4150</v>
      </c>
      <c r="CA207" s="4">
        <f>'დაზუსტ. საკუთ.'!H207</f>
        <v>0</v>
      </c>
    </row>
    <row r="208" spans="1:79" ht="15.75" thickTop="1" x14ac:dyDescent="0.25">
      <c r="A208" t="str">
        <f t="shared" si="57"/>
        <v>a</v>
      </c>
      <c r="B208" s="5"/>
      <c r="C208" s="6" t="s">
        <v>10</v>
      </c>
      <c r="D208" s="7">
        <f t="shared" si="58"/>
        <v>27000</v>
      </c>
      <c r="E208" s="7">
        <f t="shared" si="59"/>
        <v>27000</v>
      </c>
      <c r="F208" s="7">
        <f t="shared" si="60"/>
        <v>0</v>
      </c>
      <c r="G208" s="7">
        <f t="shared" si="60"/>
        <v>4300</v>
      </c>
      <c r="H208" s="7">
        <f t="shared" si="60"/>
        <v>0</v>
      </c>
      <c r="I208" s="7">
        <f t="shared" si="60"/>
        <v>0</v>
      </c>
      <c r="J208" s="7">
        <f t="shared" si="61"/>
        <v>0</v>
      </c>
      <c r="K208" s="7">
        <f t="shared" si="61"/>
        <v>31300</v>
      </c>
      <c r="L208" s="7">
        <f t="shared" si="61"/>
        <v>31300</v>
      </c>
      <c r="M208" s="7">
        <f t="shared" si="54"/>
        <v>0</v>
      </c>
      <c r="O208" s="7">
        <f t="shared" si="62"/>
        <v>8800</v>
      </c>
      <c r="P208" s="7">
        <f>'დამტკ. ბიუჯ.'!E208</f>
        <v>8800</v>
      </c>
      <c r="Q208" s="7">
        <f>'დამტკ. საკუთ.'!E208</f>
        <v>0</v>
      </c>
      <c r="R208" s="7">
        <f>'ცვლილ. ბიუჯ.'!F208</f>
        <v>2550</v>
      </c>
      <c r="S208" s="7">
        <f>'ცვლილ. საკუთ.'!F208</f>
        <v>0</v>
      </c>
      <c r="T208" s="7">
        <f>'მთავრ. ფონდი'!F208</f>
        <v>0</v>
      </c>
      <c r="U208" s="7">
        <f>'პრეზ. ფონდი'!F208</f>
        <v>0</v>
      </c>
      <c r="V208" s="7">
        <f>'დაზუსტ. ნაერთი'!E208</f>
        <v>11350</v>
      </c>
      <c r="W208" s="7">
        <f>'დაზუსტ. ბიუჯ.'!E208</f>
        <v>11350</v>
      </c>
      <c r="X208" s="7">
        <f>'დაზუსტ. საკუთ.'!E208</f>
        <v>0</v>
      </c>
      <c r="Z208" s="7">
        <f t="shared" si="63"/>
        <v>6800</v>
      </c>
      <c r="AA208" s="7">
        <f>'დამტკ. ბიუჯ.'!F208</f>
        <v>6800</v>
      </c>
      <c r="AB208" s="7">
        <f>'დამტკ. საკუთ.'!F208</f>
        <v>0</v>
      </c>
      <c r="AC208" s="7">
        <f>'ცვლილ. ბიუჯ.'!G208</f>
        <v>1850</v>
      </c>
      <c r="AD208" s="7">
        <f>'ცვლილ. საკუთ.'!G208</f>
        <v>0</v>
      </c>
      <c r="AE208" s="7">
        <f>'მთავრ. ფონდი'!G208</f>
        <v>0</v>
      </c>
      <c r="AF208" s="7">
        <f>'პრეზ. ფონდი'!G208</f>
        <v>0</v>
      </c>
      <c r="AG208" s="7">
        <f>'დაზუსტ. ნაერთი'!F208</f>
        <v>8650</v>
      </c>
      <c r="AH208" s="7">
        <f>'დაზუსტ. ბიუჯ.'!F208</f>
        <v>8650</v>
      </c>
      <c r="AI208" s="7">
        <f>'დაზუსტ. საკუთ.'!F208</f>
        <v>0</v>
      </c>
      <c r="AK208" s="7">
        <f t="shared" si="64"/>
        <v>15600</v>
      </c>
      <c r="AL208" s="7">
        <f t="shared" si="65"/>
        <v>15600</v>
      </c>
      <c r="AM208" s="7">
        <f t="shared" si="66"/>
        <v>0</v>
      </c>
      <c r="AN208" s="7">
        <f t="shared" si="66"/>
        <v>4400</v>
      </c>
      <c r="AO208" s="7">
        <f t="shared" si="66"/>
        <v>0</v>
      </c>
      <c r="AP208" s="7">
        <f t="shared" si="66"/>
        <v>0</v>
      </c>
      <c r="AQ208" s="7">
        <f t="shared" si="67"/>
        <v>0</v>
      </c>
      <c r="AR208" s="7">
        <f t="shared" si="67"/>
        <v>20000</v>
      </c>
      <c r="AS208" s="7">
        <f t="shared" si="67"/>
        <v>20000</v>
      </c>
      <c r="AT208" s="7">
        <f t="shared" si="55"/>
        <v>0</v>
      </c>
      <c r="AV208" s="7">
        <f t="shared" si="68"/>
        <v>7200</v>
      </c>
      <c r="AW208" s="7">
        <f>'დამტკ. ბიუჯ.'!G208</f>
        <v>7200</v>
      </c>
      <c r="AX208" s="7">
        <f>'დამტკ. საკუთ.'!G208</f>
        <v>0</v>
      </c>
      <c r="AY208" s="7">
        <f>'ცვლილ. ბიუჯ.'!H208</f>
        <v>-50</v>
      </c>
      <c r="AZ208" s="7">
        <f>'ცვლილ. საკუთ.'!H208</f>
        <v>0</v>
      </c>
      <c r="BA208" s="7">
        <f>'მთავრ. ფონდი'!H208</f>
        <v>0</v>
      </c>
      <c r="BB208" s="7">
        <f>'პრეზ. ფონდი'!H208</f>
        <v>0</v>
      </c>
      <c r="BC208" s="7">
        <f>'დაზუსტ. ნაერთი'!G208</f>
        <v>7150</v>
      </c>
      <c r="BD208" s="7">
        <f>'დაზუსტ. ბიუჯ.'!G208</f>
        <v>7150</v>
      </c>
      <c r="BE208" s="7">
        <f>'დაზუსტ. საკუთ.'!G208</f>
        <v>0</v>
      </c>
      <c r="BG208" s="7">
        <f t="shared" si="69"/>
        <v>22800</v>
      </c>
      <c r="BH208" s="7">
        <f t="shared" si="69"/>
        <v>22800</v>
      </c>
      <c r="BI208" s="7">
        <f t="shared" si="69"/>
        <v>0</v>
      </c>
      <c r="BJ208" s="7">
        <f t="shared" si="69"/>
        <v>4350</v>
      </c>
      <c r="BK208" s="7">
        <f t="shared" si="70"/>
        <v>0</v>
      </c>
      <c r="BL208" s="7">
        <f t="shared" si="70"/>
        <v>0</v>
      </c>
      <c r="BM208" s="7">
        <f t="shared" si="70"/>
        <v>0</v>
      </c>
      <c r="BN208" s="7">
        <f t="shared" si="56"/>
        <v>27150</v>
      </c>
      <c r="BO208" s="7">
        <f t="shared" si="53"/>
        <v>27150</v>
      </c>
      <c r="BP208" s="7">
        <f t="shared" si="53"/>
        <v>0</v>
      </c>
      <c r="BR208" s="7">
        <f t="shared" si="71"/>
        <v>4200</v>
      </c>
      <c r="BS208" s="7">
        <f>'დამტკ. ბიუჯ.'!H208</f>
        <v>4200</v>
      </c>
      <c r="BT208" s="7">
        <f>'დამტკ. საკუთ.'!H208</f>
        <v>0</v>
      </c>
      <c r="BU208" s="7">
        <f>'ცვლილ. ბიუჯ.'!I208</f>
        <v>-50</v>
      </c>
      <c r="BV208" s="7">
        <f>'ცვლილ. საკუთ.'!I208</f>
        <v>0</v>
      </c>
      <c r="BW208" s="7">
        <f>'მთავრ. ფონდი'!I208</f>
        <v>0</v>
      </c>
      <c r="BX208" s="7">
        <f>'პრეზ. ფონდი'!I208</f>
        <v>0</v>
      </c>
      <c r="BY208" s="7">
        <f>'დაზუსტ. ნაერთი'!H208</f>
        <v>4150</v>
      </c>
      <c r="BZ208" s="7">
        <f>'დაზუსტ. ბიუჯ.'!H208</f>
        <v>4150</v>
      </c>
      <c r="CA208" s="7">
        <f>'დაზუსტ. საკუთ.'!H208</f>
        <v>0</v>
      </c>
    </row>
    <row r="209" spans="1:79" x14ac:dyDescent="0.25">
      <c r="A209" t="str">
        <f t="shared" si="57"/>
        <v>b</v>
      </c>
      <c r="B209" s="8"/>
      <c r="C209" s="9" t="s">
        <v>11</v>
      </c>
      <c r="D209" s="10">
        <f t="shared" si="58"/>
        <v>0</v>
      </c>
      <c r="E209" s="10">
        <f t="shared" si="59"/>
        <v>0</v>
      </c>
      <c r="F209" s="10">
        <f t="shared" si="60"/>
        <v>0</v>
      </c>
      <c r="G209" s="10">
        <f t="shared" si="60"/>
        <v>0</v>
      </c>
      <c r="H209" s="10">
        <f t="shared" si="60"/>
        <v>0</v>
      </c>
      <c r="I209" s="10">
        <f t="shared" si="60"/>
        <v>0</v>
      </c>
      <c r="J209" s="10">
        <f t="shared" si="61"/>
        <v>0</v>
      </c>
      <c r="K209" s="10">
        <f t="shared" si="61"/>
        <v>0</v>
      </c>
      <c r="L209" s="10">
        <f t="shared" si="61"/>
        <v>0</v>
      </c>
      <c r="M209" s="10">
        <f t="shared" si="54"/>
        <v>0</v>
      </c>
      <c r="O209" s="10">
        <f t="shared" si="62"/>
        <v>0</v>
      </c>
      <c r="P209" s="10">
        <f>'დამტკ. ბიუჯ.'!E209</f>
        <v>0</v>
      </c>
      <c r="Q209" s="10">
        <f>'დამტკ. საკუთ.'!E209</f>
        <v>0</v>
      </c>
      <c r="R209" s="10">
        <f>'ცვლილ. ბიუჯ.'!F209</f>
        <v>0</v>
      </c>
      <c r="S209" s="10">
        <f>'ცვლილ. საკუთ.'!F209</f>
        <v>0</v>
      </c>
      <c r="T209" s="10">
        <f>'მთავრ. ფონდი'!F209</f>
        <v>0</v>
      </c>
      <c r="U209" s="10">
        <f>'პრეზ. ფონდი'!F209</f>
        <v>0</v>
      </c>
      <c r="V209" s="10">
        <f>'დაზუსტ. ნაერთი'!E209</f>
        <v>0</v>
      </c>
      <c r="W209" s="10">
        <f>'დაზუსტ. ბიუჯ.'!E209</f>
        <v>0</v>
      </c>
      <c r="X209" s="10">
        <f>'დაზუსტ. საკუთ.'!E209</f>
        <v>0</v>
      </c>
      <c r="Z209" s="10">
        <f t="shared" si="63"/>
        <v>0</v>
      </c>
      <c r="AA209" s="10">
        <f>'დამტკ. ბიუჯ.'!F209</f>
        <v>0</v>
      </c>
      <c r="AB209" s="10">
        <f>'დამტკ. საკუთ.'!F209</f>
        <v>0</v>
      </c>
      <c r="AC209" s="10">
        <f>'ცვლილ. ბიუჯ.'!G209</f>
        <v>0</v>
      </c>
      <c r="AD209" s="10">
        <f>'ცვლილ. საკუთ.'!G209</f>
        <v>0</v>
      </c>
      <c r="AE209" s="10">
        <f>'მთავრ. ფონდი'!G209</f>
        <v>0</v>
      </c>
      <c r="AF209" s="10">
        <f>'პრეზ. ფონდი'!G209</f>
        <v>0</v>
      </c>
      <c r="AG209" s="10">
        <f>'დაზუსტ. ნაერთი'!F209</f>
        <v>0</v>
      </c>
      <c r="AH209" s="10">
        <f>'დაზუსტ. ბიუჯ.'!F209</f>
        <v>0</v>
      </c>
      <c r="AI209" s="10">
        <f>'დაზუსტ. საკუთ.'!F209</f>
        <v>0</v>
      </c>
      <c r="AK209" s="10">
        <f t="shared" si="64"/>
        <v>0</v>
      </c>
      <c r="AL209" s="10">
        <f t="shared" si="65"/>
        <v>0</v>
      </c>
      <c r="AM209" s="10">
        <f t="shared" si="66"/>
        <v>0</v>
      </c>
      <c r="AN209" s="10">
        <f t="shared" si="66"/>
        <v>0</v>
      </c>
      <c r="AO209" s="10">
        <f t="shared" si="66"/>
        <v>0</v>
      </c>
      <c r="AP209" s="10">
        <f t="shared" si="66"/>
        <v>0</v>
      </c>
      <c r="AQ209" s="10">
        <f t="shared" si="67"/>
        <v>0</v>
      </c>
      <c r="AR209" s="10">
        <f t="shared" si="67"/>
        <v>0</v>
      </c>
      <c r="AS209" s="10">
        <f t="shared" si="67"/>
        <v>0</v>
      </c>
      <c r="AT209" s="10">
        <f t="shared" si="55"/>
        <v>0</v>
      </c>
      <c r="AV209" s="10">
        <f t="shared" si="68"/>
        <v>0</v>
      </c>
      <c r="AW209" s="10">
        <f>'დამტკ. ბიუჯ.'!G209</f>
        <v>0</v>
      </c>
      <c r="AX209" s="10">
        <f>'დამტკ. საკუთ.'!G209</f>
        <v>0</v>
      </c>
      <c r="AY209" s="10">
        <f>'ცვლილ. ბიუჯ.'!H209</f>
        <v>0</v>
      </c>
      <c r="AZ209" s="10">
        <f>'ცვლილ. საკუთ.'!H209</f>
        <v>0</v>
      </c>
      <c r="BA209" s="10">
        <f>'მთავრ. ფონდი'!H209</f>
        <v>0</v>
      </c>
      <c r="BB209" s="10">
        <f>'პრეზ. ფონდი'!H209</f>
        <v>0</v>
      </c>
      <c r="BC209" s="10">
        <f>'დაზუსტ. ნაერთი'!G209</f>
        <v>0</v>
      </c>
      <c r="BD209" s="10">
        <f>'დაზუსტ. ბიუჯ.'!G209</f>
        <v>0</v>
      </c>
      <c r="BE209" s="10">
        <f>'დაზუსტ. საკუთ.'!G209</f>
        <v>0</v>
      </c>
      <c r="BG209" s="10">
        <f t="shared" si="69"/>
        <v>0</v>
      </c>
      <c r="BH209" s="10">
        <f t="shared" si="69"/>
        <v>0</v>
      </c>
      <c r="BI209" s="10">
        <f t="shared" si="69"/>
        <v>0</v>
      </c>
      <c r="BJ209" s="10">
        <f t="shared" si="69"/>
        <v>0</v>
      </c>
      <c r="BK209" s="10">
        <f t="shared" si="70"/>
        <v>0</v>
      </c>
      <c r="BL209" s="10">
        <f t="shared" si="70"/>
        <v>0</v>
      </c>
      <c r="BM209" s="10">
        <f t="shared" si="70"/>
        <v>0</v>
      </c>
      <c r="BN209" s="10">
        <f t="shared" si="56"/>
        <v>0</v>
      </c>
      <c r="BO209" s="10">
        <f t="shared" si="53"/>
        <v>0</v>
      </c>
      <c r="BP209" s="10">
        <f t="shared" si="53"/>
        <v>0</v>
      </c>
      <c r="BR209" s="10">
        <f t="shared" si="71"/>
        <v>0</v>
      </c>
      <c r="BS209" s="10">
        <f>'დამტკ. ბიუჯ.'!H209</f>
        <v>0</v>
      </c>
      <c r="BT209" s="10">
        <f>'დამტკ. საკუთ.'!H209</f>
        <v>0</v>
      </c>
      <c r="BU209" s="10">
        <f>'ცვლილ. ბიუჯ.'!I209</f>
        <v>0</v>
      </c>
      <c r="BV209" s="10">
        <f>'ცვლილ. საკუთ.'!I209</f>
        <v>0</v>
      </c>
      <c r="BW209" s="10">
        <f>'მთავრ. ფონდი'!I209</f>
        <v>0</v>
      </c>
      <c r="BX209" s="10">
        <f>'პრეზ. ფონდი'!I209</f>
        <v>0</v>
      </c>
      <c r="BY209" s="10">
        <f>'დაზუსტ. ნაერთი'!H209</f>
        <v>0</v>
      </c>
      <c r="BZ209" s="10">
        <f>'დაზუსტ. ბიუჯ.'!H209</f>
        <v>0</v>
      </c>
      <c r="CA209" s="10">
        <f>'დაზუსტ. საკუთ.'!H209</f>
        <v>0</v>
      </c>
    </row>
    <row r="210" spans="1:79" x14ac:dyDescent="0.25">
      <c r="A210" t="str">
        <f t="shared" si="57"/>
        <v>a</v>
      </c>
      <c r="B210" s="8"/>
      <c r="C210" s="9" t="s">
        <v>12</v>
      </c>
      <c r="D210" s="10">
        <f t="shared" si="58"/>
        <v>21000</v>
      </c>
      <c r="E210" s="10">
        <f t="shared" si="59"/>
        <v>21000</v>
      </c>
      <c r="F210" s="10">
        <f t="shared" si="60"/>
        <v>0</v>
      </c>
      <c r="G210" s="10">
        <f t="shared" si="60"/>
        <v>4500</v>
      </c>
      <c r="H210" s="10">
        <f t="shared" si="60"/>
        <v>0</v>
      </c>
      <c r="I210" s="10">
        <f t="shared" si="60"/>
        <v>0</v>
      </c>
      <c r="J210" s="10">
        <f t="shared" si="61"/>
        <v>0</v>
      </c>
      <c r="K210" s="10">
        <f t="shared" si="61"/>
        <v>25500</v>
      </c>
      <c r="L210" s="10">
        <f t="shared" si="61"/>
        <v>25500</v>
      </c>
      <c r="M210" s="10">
        <f t="shared" si="54"/>
        <v>0</v>
      </c>
      <c r="O210" s="10">
        <f t="shared" si="62"/>
        <v>7000</v>
      </c>
      <c r="P210" s="10">
        <f>'დამტკ. ბიუჯ.'!E210</f>
        <v>7000</v>
      </c>
      <c r="Q210" s="10">
        <f>'დამტკ. საკუთ.'!E210</f>
        <v>0</v>
      </c>
      <c r="R210" s="10">
        <f>'ცვლილ. ბიუჯ.'!F210</f>
        <v>2500</v>
      </c>
      <c r="S210" s="10">
        <f>'ცვლილ. საკუთ.'!F210</f>
        <v>0</v>
      </c>
      <c r="T210" s="10">
        <f>'მთავრ. ფონდი'!F210</f>
        <v>0</v>
      </c>
      <c r="U210" s="10">
        <f>'პრეზ. ფონდი'!F210</f>
        <v>0</v>
      </c>
      <c r="V210" s="10">
        <f>'დაზუსტ. ნაერთი'!E210</f>
        <v>9500</v>
      </c>
      <c r="W210" s="10">
        <f>'დაზუსტ. ბიუჯ.'!E210</f>
        <v>9500</v>
      </c>
      <c r="X210" s="10">
        <f>'დაზუსტ. საკუთ.'!E210</f>
        <v>0</v>
      </c>
      <c r="Z210" s="10">
        <f t="shared" si="63"/>
        <v>5000</v>
      </c>
      <c r="AA210" s="10">
        <f>'დამტკ. ბიუჯ.'!F210</f>
        <v>5000</v>
      </c>
      <c r="AB210" s="10">
        <f>'დამტკ. საკუთ.'!F210</f>
        <v>0</v>
      </c>
      <c r="AC210" s="10">
        <f>'ცვლილ. ბიუჯ.'!G210</f>
        <v>2000</v>
      </c>
      <c r="AD210" s="10">
        <f>'ცვლილ. საკუთ.'!G210</f>
        <v>0</v>
      </c>
      <c r="AE210" s="10">
        <f>'მთავრ. ფონდი'!G210</f>
        <v>0</v>
      </c>
      <c r="AF210" s="10">
        <f>'პრეზ. ფონდი'!G210</f>
        <v>0</v>
      </c>
      <c r="AG210" s="10">
        <f>'დაზუსტ. ნაერთი'!F210</f>
        <v>7000</v>
      </c>
      <c r="AH210" s="10">
        <f>'დაზუსტ. ბიუჯ.'!F210</f>
        <v>7000</v>
      </c>
      <c r="AI210" s="10">
        <f>'დაზუსტ. საკუთ.'!F210</f>
        <v>0</v>
      </c>
      <c r="AK210" s="10">
        <f t="shared" si="64"/>
        <v>12000</v>
      </c>
      <c r="AL210" s="10">
        <f t="shared" si="65"/>
        <v>12000</v>
      </c>
      <c r="AM210" s="10">
        <f t="shared" si="66"/>
        <v>0</v>
      </c>
      <c r="AN210" s="10">
        <f t="shared" si="66"/>
        <v>4500</v>
      </c>
      <c r="AO210" s="10">
        <f t="shared" si="66"/>
        <v>0</v>
      </c>
      <c r="AP210" s="10">
        <f t="shared" si="66"/>
        <v>0</v>
      </c>
      <c r="AQ210" s="10">
        <f t="shared" si="67"/>
        <v>0</v>
      </c>
      <c r="AR210" s="10">
        <f t="shared" si="67"/>
        <v>16500</v>
      </c>
      <c r="AS210" s="10">
        <f t="shared" si="67"/>
        <v>16500</v>
      </c>
      <c r="AT210" s="10">
        <f t="shared" si="55"/>
        <v>0</v>
      </c>
      <c r="AV210" s="10">
        <f t="shared" si="68"/>
        <v>6000</v>
      </c>
      <c r="AW210" s="10">
        <f>'დამტკ. ბიუჯ.'!G210</f>
        <v>6000</v>
      </c>
      <c r="AX210" s="10">
        <f>'დამტკ. საკუთ.'!G210</f>
        <v>0</v>
      </c>
      <c r="AY210" s="10">
        <f>'ცვლილ. ბიუჯ.'!H210</f>
        <v>0</v>
      </c>
      <c r="AZ210" s="10">
        <f>'ცვლილ. საკუთ.'!H210</f>
        <v>0</v>
      </c>
      <c r="BA210" s="10">
        <f>'მთავრ. ფონდი'!H210</f>
        <v>0</v>
      </c>
      <c r="BB210" s="10">
        <f>'პრეზ. ფონდი'!H210</f>
        <v>0</v>
      </c>
      <c r="BC210" s="10">
        <f>'დაზუსტ. ნაერთი'!G210</f>
        <v>6000</v>
      </c>
      <c r="BD210" s="10">
        <f>'დაზუსტ. ბიუჯ.'!G210</f>
        <v>6000</v>
      </c>
      <c r="BE210" s="10">
        <f>'დაზუსტ. საკუთ.'!G210</f>
        <v>0</v>
      </c>
      <c r="BG210" s="10">
        <f t="shared" si="69"/>
        <v>18000</v>
      </c>
      <c r="BH210" s="10">
        <f t="shared" si="69"/>
        <v>18000</v>
      </c>
      <c r="BI210" s="10">
        <f t="shared" si="69"/>
        <v>0</v>
      </c>
      <c r="BJ210" s="10">
        <f t="shared" si="69"/>
        <v>4500</v>
      </c>
      <c r="BK210" s="10">
        <f t="shared" si="70"/>
        <v>0</v>
      </c>
      <c r="BL210" s="10">
        <f t="shared" si="70"/>
        <v>0</v>
      </c>
      <c r="BM210" s="10">
        <f t="shared" si="70"/>
        <v>0</v>
      </c>
      <c r="BN210" s="10">
        <f t="shared" si="56"/>
        <v>22500</v>
      </c>
      <c r="BO210" s="10">
        <f t="shared" si="56"/>
        <v>22500</v>
      </c>
      <c r="BP210" s="10">
        <f t="shared" si="56"/>
        <v>0</v>
      </c>
      <c r="BR210" s="10">
        <f t="shared" si="71"/>
        <v>3000</v>
      </c>
      <c r="BS210" s="10">
        <f>'დამტკ. ბიუჯ.'!H210</f>
        <v>3000</v>
      </c>
      <c r="BT210" s="10">
        <f>'დამტკ. საკუთ.'!H210</f>
        <v>0</v>
      </c>
      <c r="BU210" s="10">
        <f>'ცვლილ. ბიუჯ.'!I210</f>
        <v>0</v>
      </c>
      <c r="BV210" s="10">
        <f>'ცვლილ. საკუთ.'!I210</f>
        <v>0</v>
      </c>
      <c r="BW210" s="10">
        <f>'მთავრ. ფონდი'!I210</f>
        <v>0</v>
      </c>
      <c r="BX210" s="10">
        <f>'პრეზ. ფონდი'!I210</f>
        <v>0</v>
      </c>
      <c r="BY210" s="10">
        <f>'დაზუსტ. ნაერთი'!H210</f>
        <v>3000</v>
      </c>
      <c r="BZ210" s="10">
        <f>'დაზუსტ. ბიუჯ.'!H210</f>
        <v>3000</v>
      </c>
      <c r="CA210" s="10">
        <f>'დაზუსტ. საკუთ.'!H210</f>
        <v>0</v>
      </c>
    </row>
    <row r="211" spans="1:79" x14ac:dyDescent="0.25">
      <c r="A211" t="str">
        <f t="shared" si="57"/>
        <v>b</v>
      </c>
      <c r="B211" s="8"/>
      <c r="C211" s="9" t="s">
        <v>13</v>
      </c>
      <c r="D211" s="10">
        <f t="shared" si="58"/>
        <v>0</v>
      </c>
      <c r="E211" s="10">
        <f t="shared" si="59"/>
        <v>0</v>
      </c>
      <c r="F211" s="10">
        <f t="shared" si="60"/>
        <v>0</v>
      </c>
      <c r="G211" s="10">
        <f t="shared" si="60"/>
        <v>0</v>
      </c>
      <c r="H211" s="10">
        <f t="shared" si="60"/>
        <v>0</v>
      </c>
      <c r="I211" s="10">
        <f t="shared" si="60"/>
        <v>0</v>
      </c>
      <c r="J211" s="10">
        <f t="shared" si="61"/>
        <v>0</v>
      </c>
      <c r="K211" s="10">
        <f t="shared" si="61"/>
        <v>0</v>
      </c>
      <c r="L211" s="10">
        <f t="shared" si="61"/>
        <v>0</v>
      </c>
      <c r="M211" s="10">
        <f t="shared" si="54"/>
        <v>0</v>
      </c>
      <c r="O211" s="10">
        <f t="shared" si="62"/>
        <v>0</v>
      </c>
      <c r="P211" s="10">
        <f>'დამტკ. ბიუჯ.'!E211</f>
        <v>0</v>
      </c>
      <c r="Q211" s="10">
        <f>'დამტკ. საკუთ.'!E211</f>
        <v>0</v>
      </c>
      <c r="R211" s="10">
        <f>'ცვლილ. ბიუჯ.'!F211</f>
        <v>0</v>
      </c>
      <c r="S211" s="10">
        <f>'ცვლილ. საკუთ.'!F211</f>
        <v>0</v>
      </c>
      <c r="T211" s="10">
        <f>'მთავრ. ფონდი'!F211</f>
        <v>0</v>
      </c>
      <c r="U211" s="10">
        <f>'პრეზ. ფონდი'!F211</f>
        <v>0</v>
      </c>
      <c r="V211" s="10">
        <f>'დაზუსტ. ნაერთი'!E211</f>
        <v>0</v>
      </c>
      <c r="W211" s="10">
        <f>'დაზუსტ. ბიუჯ.'!E211</f>
        <v>0</v>
      </c>
      <c r="X211" s="10">
        <f>'დაზუსტ. საკუთ.'!E211</f>
        <v>0</v>
      </c>
      <c r="Z211" s="10">
        <f t="shared" si="63"/>
        <v>0</v>
      </c>
      <c r="AA211" s="10">
        <f>'დამტკ. ბიუჯ.'!F211</f>
        <v>0</v>
      </c>
      <c r="AB211" s="10">
        <f>'დამტკ. საკუთ.'!F211</f>
        <v>0</v>
      </c>
      <c r="AC211" s="10">
        <f>'ცვლილ. ბიუჯ.'!G211</f>
        <v>0</v>
      </c>
      <c r="AD211" s="10">
        <f>'ცვლილ. საკუთ.'!G211</f>
        <v>0</v>
      </c>
      <c r="AE211" s="10">
        <f>'მთავრ. ფონდი'!G211</f>
        <v>0</v>
      </c>
      <c r="AF211" s="10">
        <f>'პრეზ. ფონდი'!G211</f>
        <v>0</v>
      </c>
      <c r="AG211" s="10">
        <f>'დაზუსტ. ნაერთი'!F211</f>
        <v>0</v>
      </c>
      <c r="AH211" s="10">
        <f>'დაზუსტ. ბიუჯ.'!F211</f>
        <v>0</v>
      </c>
      <c r="AI211" s="10">
        <f>'დაზუსტ. საკუთ.'!F211</f>
        <v>0</v>
      </c>
      <c r="AK211" s="10">
        <f t="shared" si="64"/>
        <v>0</v>
      </c>
      <c r="AL211" s="10">
        <f t="shared" si="65"/>
        <v>0</v>
      </c>
      <c r="AM211" s="10">
        <f t="shared" si="66"/>
        <v>0</v>
      </c>
      <c r="AN211" s="10">
        <f t="shared" si="66"/>
        <v>0</v>
      </c>
      <c r="AO211" s="10">
        <f t="shared" si="66"/>
        <v>0</v>
      </c>
      <c r="AP211" s="10">
        <f t="shared" si="66"/>
        <v>0</v>
      </c>
      <c r="AQ211" s="10">
        <f t="shared" si="67"/>
        <v>0</v>
      </c>
      <c r="AR211" s="10">
        <f t="shared" si="67"/>
        <v>0</v>
      </c>
      <c r="AS211" s="10">
        <f t="shared" si="67"/>
        <v>0</v>
      </c>
      <c r="AT211" s="10">
        <f t="shared" si="55"/>
        <v>0</v>
      </c>
      <c r="AV211" s="10">
        <f t="shared" si="68"/>
        <v>0</v>
      </c>
      <c r="AW211" s="10">
        <f>'დამტკ. ბიუჯ.'!G211</f>
        <v>0</v>
      </c>
      <c r="AX211" s="10">
        <f>'დამტკ. საკუთ.'!G211</f>
        <v>0</v>
      </c>
      <c r="AY211" s="10">
        <f>'ცვლილ. ბიუჯ.'!H211</f>
        <v>0</v>
      </c>
      <c r="AZ211" s="10">
        <f>'ცვლილ. საკუთ.'!H211</f>
        <v>0</v>
      </c>
      <c r="BA211" s="10">
        <f>'მთავრ. ფონდი'!H211</f>
        <v>0</v>
      </c>
      <c r="BB211" s="10">
        <f>'პრეზ. ფონდი'!H211</f>
        <v>0</v>
      </c>
      <c r="BC211" s="10">
        <f>'დაზუსტ. ნაერთი'!G211</f>
        <v>0</v>
      </c>
      <c r="BD211" s="10">
        <f>'დაზუსტ. ბიუჯ.'!G211</f>
        <v>0</v>
      </c>
      <c r="BE211" s="10">
        <f>'დაზუსტ. საკუთ.'!G211</f>
        <v>0</v>
      </c>
      <c r="BG211" s="10">
        <f t="shared" si="69"/>
        <v>0</v>
      </c>
      <c r="BH211" s="10">
        <f t="shared" si="69"/>
        <v>0</v>
      </c>
      <c r="BI211" s="10">
        <f t="shared" si="69"/>
        <v>0</v>
      </c>
      <c r="BJ211" s="10">
        <f t="shared" si="69"/>
        <v>0</v>
      </c>
      <c r="BK211" s="10">
        <f t="shared" si="70"/>
        <v>0</v>
      </c>
      <c r="BL211" s="10">
        <f t="shared" si="70"/>
        <v>0</v>
      </c>
      <c r="BM211" s="10">
        <f t="shared" si="70"/>
        <v>0</v>
      </c>
      <c r="BN211" s="10">
        <f t="shared" si="56"/>
        <v>0</v>
      </c>
      <c r="BO211" s="10">
        <f t="shared" si="56"/>
        <v>0</v>
      </c>
      <c r="BP211" s="10">
        <f t="shared" si="56"/>
        <v>0</v>
      </c>
      <c r="BR211" s="10">
        <f t="shared" si="71"/>
        <v>0</v>
      </c>
      <c r="BS211" s="10">
        <f>'დამტკ. ბიუჯ.'!H211</f>
        <v>0</v>
      </c>
      <c r="BT211" s="10">
        <f>'დამტკ. საკუთ.'!H211</f>
        <v>0</v>
      </c>
      <c r="BU211" s="10">
        <f>'ცვლილ. ბიუჯ.'!I211</f>
        <v>0</v>
      </c>
      <c r="BV211" s="10">
        <f>'ცვლილ. საკუთ.'!I211</f>
        <v>0</v>
      </c>
      <c r="BW211" s="10">
        <f>'მთავრ. ფონდი'!I211</f>
        <v>0</v>
      </c>
      <c r="BX211" s="10">
        <f>'პრეზ. ფონდი'!I211</f>
        <v>0</v>
      </c>
      <c r="BY211" s="10">
        <f>'დაზუსტ. ნაერთი'!H211</f>
        <v>0</v>
      </c>
      <c r="BZ211" s="10">
        <f>'დაზუსტ. ბიუჯ.'!H211</f>
        <v>0</v>
      </c>
      <c r="CA211" s="10">
        <f>'დაზუსტ. საკუთ.'!H211</f>
        <v>0</v>
      </c>
    </row>
    <row r="212" spans="1:79" x14ac:dyDescent="0.25">
      <c r="A212" t="str">
        <f t="shared" si="57"/>
        <v>b</v>
      </c>
      <c r="B212" s="8"/>
      <c r="C212" s="9" t="s">
        <v>14</v>
      </c>
      <c r="D212" s="10">
        <f t="shared" si="58"/>
        <v>0</v>
      </c>
      <c r="E212" s="10">
        <f t="shared" si="59"/>
        <v>0</v>
      </c>
      <c r="F212" s="10">
        <f t="shared" si="60"/>
        <v>0</v>
      </c>
      <c r="G212" s="10">
        <f t="shared" si="60"/>
        <v>0</v>
      </c>
      <c r="H212" s="10">
        <f t="shared" si="60"/>
        <v>0</v>
      </c>
      <c r="I212" s="10">
        <f t="shared" si="60"/>
        <v>0</v>
      </c>
      <c r="J212" s="10">
        <f t="shared" si="61"/>
        <v>0</v>
      </c>
      <c r="K212" s="10">
        <f t="shared" si="61"/>
        <v>0</v>
      </c>
      <c r="L212" s="10">
        <f t="shared" si="61"/>
        <v>0</v>
      </c>
      <c r="M212" s="10">
        <f t="shared" si="54"/>
        <v>0</v>
      </c>
      <c r="O212" s="10">
        <f t="shared" si="62"/>
        <v>0</v>
      </c>
      <c r="P212" s="10">
        <f>'დამტკ. ბიუჯ.'!E212</f>
        <v>0</v>
      </c>
      <c r="Q212" s="10">
        <f>'დამტკ. საკუთ.'!E212</f>
        <v>0</v>
      </c>
      <c r="R212" s="10">
        <f>'ცვლილ. ბიუჯ.'!F212</f>
        <v>0</v>
      </c>
      <c r="S212" s="10">
        <f>'ცვლილ. საკუთ.'!F212</f>
        <v>0</v>
      </c>
      <c r="T212" s="10">
        <f>'მთავრ. ფონდი'!F212</f>
        <v>0</v>
      </c>
      <c r="U212" s="10">
        <f>'პრეზ. ფონდი'!F212</f>
        <v>0</v>
      </c>
      <c r="V212" s="10">
        <f>'დაზუსტ. ნაერთი'!E212</f>
        <v>0</v>
      </c>
      <c r="W212" s="10">
        <f>'დაზუსტ. ბიუჯ.'!E212</f>
        <v>0</v>
      </c>
      <c r="X212" s="10">
        <f>'დაზუსტ. საკუთ.'!E212</f>
        <v>0</v>
      </c>
      <c r="Z212" s="10">
        <f t="shared" si="63"/>
        <v>0</v>
      </c>
      <c r="AA212" s="10">
        <f>'დამტკ. ბიუჯ.'!F212</f>
        <v>0</v>
      </c>
      <c r="AB212" s="10">
        <f>'დამტკ. საკუთ.'!F212</f>
        <v>0</v>
      </c>
      <c r="AC212" s="10">
        <f>'ცვლილ. ბიუჯ.'!G212</f>
        <v>0</v>
      </c>
      <c r="AD212" s="10">
        <f>'ცვლილ. საკუთ.'!G212</f>
        <v>0</v>
      </c>
      <c r="AE212" s="10">
        <f>'მთავრ. ფონდი'!G212</f>
        <v>0</v>
      </c>
      <c r="AF212" s="10">
        <f>'პრეზ. ფონდი'!G212</f>
        <v>0</v>
      </c>
      <c r="AG212" s="10">
        <f>'დაზუსტ. ნაერთი'!F212</f>
        <v>0</v>
      </c>
      <c r="AH212" s="10">
        <f>'დაზუსტ. ბიუჯ.'!F212</f>
        <v>0</v>
      </c>
      <c r="AI212" s="10">
        <f>'დაზუსტ. საკუთ.'!F212</f>
        <v>0</v>
      </c>
      <c r="AK212" s="10">
        <f t="shared" si="64"/>
        <v>0</v>
      </c>
      <c r="AL212" s="10">
        <f t="shared" si="65"/>
        <v>0</v>
      </c>
      <c r="AM212" s="10">
        <f t="shared" si="66"/>
        <v>0</v>
      </c>
      <c r="AN212" s="10">
        <f t="shared" si="66"/>
        <v>0</v>
      </c>
      <c r="AO212" s="10">
        <f t="shared" si="66"/>
        <v>0</v>
      </c>
      <c r="AP212" s="10">
        <f t="shared" si="66"/>
        <v>0</v>
      </c>
      <c r="AQ212" s="10">
        <f t="shared" si="67"/>
        <v>0</v>
      </c>
      <c r="AR212" s="10">
        <f t="shared" si="67"/>
        <v>0</v>
      </c>
      <c r="AS212" s="10">
        <f t="shared" si="67"/>
        <v>0</v>
      </c>
      <c r="AT212" s="10">
        <f t="shared" si="55"/>
        <v>0</v>
      </c>
      <c r="AV212" s="10">
        <f t="shared" si="68"/>
        <v>0</v>
      </c>
      <c r="AW212" s="10">
        <f>'დამტკ. ბიუჯ.'!G212</f>
        <v>0</v>
      </c>
      <c r="AX212" s="10">
        <f>'დამტკ. საკუთ.'!G212</f>
        <v>0</v>
      </c>
      <c r="AY212" s="10">
        <f>'ცვლილ. ბიუჯ.'!H212</f>
        <v>0</v>
      </c>
      <c r="AZ212" s="10">
        <f>'ცვლილ. საკუთ.'!H212</f>
        <v>0</v>
      </c>
      <c r="BA212" s="10">
        <f>'მთავრ. ფონდი'!H212</f>
        <v>0</v>
      </c>
      <c r="BB212" s="10">
        <f>'პრეზ. ფონდი'!H212</f>
        <v>0</v>
      </c>
      <c r="BC212" s="10">
        <f>'დაზუსტ. ნაერთი'!G212</f>
        <v>0</v>
      </c>
      <c r="BD212" s="10">
        <f>'დაზუსტ. ბიუჯ.'!G212</f>
        <v>0</v>
      </c>
      <c r="BE212" s="10">
        <f>'დაზუსტ. საკუთ.'!G212</f>
        <v>0</v>
      </c>
      <c r="BG212" s="10">
        <f t="shared" si="69"/>
        <v>0</v>
      </c>
      <c r="BH212" s="10">
        <f t="shared" si="69"/>
        <v>0</v>
      </c>
      <c r="BI212" s="10">
        <f t="shared" si="69"/>
        <v>0</v>
      </c>
      <c r="BJ212" s="10">
        <f t="shared" si="69"/>
        <v>0</v>
      </c>
      <c r="BK212" s="10">
        <f t="shared" si="70"/>
        <v>0</v>
      </c>
      <c r="BL212" s="10">
        <f t="shared" si="70"/>
        <v>0</v>
      </c>
      <c r="BM212" s="10">
        <f t="shared" si="70"/>
        <v>0</v>
      </c>
      <c r="BN212" s="10">
        <f t="shared" si="56"/>
        <v>0</v>
      </c>
      <c r="BO212" s="10">
        <f t="shared" si="56"/>
        <v>0</v>
      </c>
      <c r="BP212" s="10">
        <f t="shared" si="56"/>
        <v>0</v>
      </c>
      <c r="BR212" s="10">
        <f t="shared" si="71"/>
        <v>0</v>
      </c>
      <c r="BS212" s="10">
        <f>'დამტკ. ბიუჯ.'!H212</f>
        <v>0</v>
      </c>
      <c r="BT212" s="10">
        <f>'დამტკ. საკუთ.'!H212</f>
        <v>0</v>
      </c>
      <c r="BU212" s="10">
        <f>'ცვლილ. ბიუჯ.'!I212</f>
        <v>0</v>
      </c>
      <c r="BV212" s="10">
        <f>'ცვლილ. საკუთ.'!I212</f>
        <v>0</v>
      </c>
      <c r="BW212" s="10">
        <f>'მთავრ. ფონდი'!I212</f>
        <v>0</v>
      </c>
      <c r="BX212" s="10">
        <f>'პრეზ. ფონდი'!I212</f>
        <v>0</v>
      </c>
      <c r="BY212" s="10">
        <f>'დაზუსტ. ნაერთი'!H212</f>
        <v>0</v>
      </c>
      <c r="BZ212" s="10">
        <f>'დაზუსტ. ბიუჯ.'!H212</f>
        <v>0</v>
      </c>
      <c r="CA212" s="10">
        <f>'დაზუსტ. საკუთ.'!H212</f>
        <v>0</v>
      </c>
    </row>
    <row r="213" spans="1:79" x14ac:dyDescent="0.25">
      <c r="A213" t="str">
        <f t="shared" si="57"/>
        <v>b</v>
      </c>
      <c r="B213" s="8"/>
      <c r="C213" s="9" t="s">
        <v>15</v>
      </c>
      <c r="D213" s="10">
        <f t="shared" si="58"/>
        <v>0</v>
      </c>
      <c r="E213" s="10">
        <f t="shared" si="59"/>
        <v>0</v>
      </c>
      <c r="F213" s="10">
        <f t="shared" si="60"/>
        <v>0</v>
      </c>
      <c r="G213" s="10">
        <f t="shared" si="60"/>
        <v>0</v>
      </c>
      <c r="H213" s="10">
        <f t="shared" si="60"/>
        <v>0</v>
      </c>
      <c r="I213" s="10">
        <f t="shared" si="60"/>
        <v>0</v>
      </c>
      <c r="J213" s="10">
        <f t="shared" si="61"/>
        <v>0</v>
      </c>
      <c r="K213" s="10">
        <f t="shared" si="61"/>
        <v>0</v>
      </c>
      <c r="L213" s="10">
        <f t="shared" si="61"/>
        <v>0</v>
      </c>
      <c r="M213" s="10">
        <f t="shared" si="54"/>
        <v>0</v>
      </c>
      <c r="O213" s="10">
        <f t="shared" si="62"/>
        <v>0</v>
      </c>
      <c r="P213" s="10">
        <f>'დამტკ. ბიუჯ.'!E213</f>
        <v>0</v>
      </c>
      <c r="Q213" s="10">
        <f>'დამტკ. საკუთ.'!E213</f>
        <v>0</v>
      </c>
      <c r="R213" s="10">
        <f>'ცვლილ. ბიუჯ.'!F213</f>
        <v>0</v>
      </c>
      <c r="S213" s="10">
        <f>'ცვლილ. საკუთ.'!F213</f>
        <v>0</v>
      </c>
      <c r="T213" s="10">
        <f>'მთავრ. ფონდი'!F213</f>
        <v>0</v>
      </c>
      <c r="U213" s="10">
        <f>'პრეზ. ფონდი'!F213</f>
        <v>0</v>
      </c>
      <c r="V213" s="10">
        <f>'დაზუსტ. ნაერთი'!E213</f>
        <v>0</v>
      </c>
      <c r="W213" s="10">
        <f>'დაზუსტ. ბიუჯ.'!E213</f>
        <v>0</v>
      </c>
      <c r="X213" s="10">
        <f>'დაზუსტ. საკუთ.'!E213</f>
        <v>0</v>
      </c>
      <c r="Z213" s="10">
        <f t="shared" si="63"/>
        <v>0</v>
      </c>
      <c r="AA213" s="10">
        <f>'დამტკ. ბიუჯ.'!F213</f>
        <v>0</v>
      </c>
      <c r="AB213" s="10">
        <f>'დამტკ. საკუთ.'!F213</f>
        <v>0</v>
      </c>
      <c r="AC213" s="10">
        <f>'ცვლილ. ბიუჯ.'!G213</f>
        <v>0</v>
      </c>
      <c r="AD213" s="10">
        <f>'ცვლილ. საკუთ.'!G213</f>
        <v>0</v>
      </c>
      <c r="AE213" s="10">
        <f>'მთავრ. ფონდი'!G213</f>
        <v>0</v>
      </c>
      <c r="AF213" s="10">
        <f>'პრეზ. ფონდი'!G213</f>
        <v>0</v>
      </c>
      <c r="AG213" s="10">
        <f>'დაზუსტ. ნაერთი'!F213</f>
        <v>0</v>
      </c>
      <c r="AH213" s="10">
        <f>'დაზუსტ. ბიუჯ.'!F213</f>
        <v>0</v>
      </c>
      <c r="AI213" s="10">
        <f>'დაზუსტ. საკუთ.'!F213</f>
        <v>0</v>
      </c>
      <c r="AK213" s="10">
        <f t="shared" si="64"/>
        <v>0</v>
      </c>
      <c r="AL213" s="10">
        <f t="shared" si="65"/>
        <v>0</v>
      </c>
      <c r="AM213" s="10">
        <f t="shared" si="66"/>
        <v>0</v>
      </c>
      <c r="AN213" s="10">
        <f t="shared" si="66"/>
        <v>0</v>
      </c>
      <c r="AO213" s="10">
        <f t="shared" si="66"/>
        <v>0</v>
      </c>
      <c r="AP213" s="10">
        <f t="shared" si="66"/>
        <v>0</v>
      </c>
      <c r="AQ213" s="10">
        <f t="shared" si="67"/>
        <v>0</v>
      </c>
      <c r="AR213" s="10">
        <f t="shared" si="67"/>
        <v>0</v>
      </c>
      <c r="AS213" s="10">
        <f t="shared" si="67"/>
        <v>0</v>
      </c>
      <c r="AT213" s="10">
        <f t="shared" si="55"/>
        <v>0</v>
      </c>
      <c r="AV213" s="10">
        <f t="shared" si="68"/>
        <v>0</v>
      </c>
      <c r="AW213" s="10">
        <f>'დამტკ. ბიუჯ.'!G213</f>
        <v>0</v>
      </c>
      <c r="AX213" s="10">
        <f>'დამტკ. საკუთ.'!G213</f>
        <v>0</v>
      </c>
      <c r="AY213" s="10">
        <f>'ცვლილ. ბიუჯ.'!H213</f>
        <v>0</v>
      </c>
      <c r="AZ213" s="10">
        <f>'ცვლილ. საკუთ.'!H213</f>
        <v>0</v>
      </c>
      <c r="BA213" s="10">
        <f>'მთავრ. ფონდი'!H213</f>
        <v>0</v>
      </c>
      <c r="BB213" s="10">
        <f>'პრეზ. ფონდი'!H213</f>
        <v>0</v>
      </c>
      <c r="BC213" s="10">
        <f>'დაზუსტ. ნაერთი'!G213</f>
        <v>0</v>
      </c>
      <c r="BD213" s="10">
        <f>'დაზუსტ. ბიუჯ.'!G213</f>
        <v>0</v>
      </c>
      <c r="BE213" s="10">
        <f>'დაზუსტ. საკუთ.'!G213</f>
        <v>0</v>
      </c>
      <c r="BG213" s="10">
        <f t="shared" si="69"/>
        <v>0</v>
      </c>
      <c r="BH213" s="10">
        <f t="shared" si="69"/>
        <v>0</v>
      </c>
      <c r="BI213" s="10">
        <f t="shared" si="69"/>
        <v>0</v>
      </c>
      <c r="BJ213" s="10">
        <f t="shared" si="69"/>
        <v>0</v>
      </c>
      <c r="BK213" s="10">
        <f t="shared" si="70"/>
        <v>0</v>
      </c>
      <c r="BL213" s="10">
        <f t="shared" si="70"/>
        <v>0</v>
      </c>
      <c r="BM213" s="10">
        <f t="shared" si="70"/>
        <v>0</v>
      </c>
      <c r="BN213" s="10">
        <f t="shared" si="56"/>
        <v>0</v>
      </c>
      <c r="BO213" s="10">
        <f t="shared" si="56"/>
        <v>0</v>
      </c>
      <c r="BP213" s="10">
        <f t="shared" si="56"/>
        <v>0</v>
      </c>
      <c r="BR213" s="10">
        <f t="shared" si="71"/>
        <v>0</v>
      </c>
      <c r="BS213" s="10">
        <f>'დამტკ. ბიუჯ.'!H213</f>
        <v>0</v>
      </c>
      <c r="BT213" s="10">
        <f>'დამტკ. საკუთ.'!H213</f>
        <v>0</v>
      </c>
      <c r="BU213" s="10">
        <f>'ცვლილ. ბიუჯ.'!I213</f>
        <v>0</v>
      </c>
      <c r="BV213" s="10">
        <f>'ცვლილ. საკუთ.'!I213</f>
        <v>0</v>
      </c>
      <c r="BW213" s="10">
        <f>'მთავრ. ფონდი'!I213</f>
        <v>0</v>
      </c>
      <c r="BX213" s="10">
        <f>'პრეზ. ფონდი'!I213</f>
        <v>0</v>
      </c>
      <c r="BY213" s="10">
        <f>'დაზუსტ. ნაერთი'!H213</f>
        <v>0</v>
      </c>
      <c r="BZ213" s="10">
        <f>'დაზუსტ. ბიუჯ.'!H213</f>
        <v>0</v>
      </c>
      <c r="CA213" s="10">
        <f>'დაზუსტ. საკუთ.'!H213</f>
        <v>0</v>
      </c>
    </row>
    <row r="214" spans="1:79" x14ac:dyDescent="0.25">
      <c r="A214" t="str">
        <f t="shared" si="57"/>
        <v>a</v>
      </c>
      <c r="B214" s="8"/>
      <c r="C214" s="9" t="s">
        <v>16</v>
      </c>
      <c r="D214" s="10">
        <f t="shared" si="58"/>
        <v>5000</v>
      </c>
      <c r="E214" s="10">
        <f t="shared" si="59"/>
        <v>5000</v>
      </c>
      <c r="F214" s="10">
        <f t="shared" si="60"/>
        <v>0</v>
      </c>
      <c r="G214" s="10">
        <f t="shared" si="60"/>
        <v>200</v>
      </c>
      <c r="H214" s="10">
        <f t="shared" si="60"/>
        <v>0</v>
      </c>
      <c r="I214" s="10">
        <f t="shared" si="60"/>
        <v>0</v>
      </c>
      <c r="J214" s="10">
        <f t="shared" si="61"/>
        <v>0</v>
      </c>
      <c r="K214" s="10">
        <f t="shared" si="61"/>
        <v>5200</v>
      </c>
      <c r="L214" s="10">
        <f t="shared" si="61"/>
        <v>5200</v>
      </c>
      <c r="M214" s="10">
        <f t="shared" si="54"/>
        <v>0</v>
      </c>
      <c r="O214" s="10">
        <f t="shared" si="62"/>
        <v>1500</v>
      </c>
      <c r="P214" s="10">
        <f>'დამტკ. ბიუჯ.'!E214</f>
        <v>1500</v>
      </c>
      <c r="Q214" s="10">
        <f>'დამტკ. საკუთ.'!E214</f>
        <v>0</v>
      </c>
      <c r="R214" s="10">
        <f>'ცვლილ. ბიუჯ.'!F214</f>
        <v>200</v>
      </c>
      <c r="S214" s="10">
        <f>'ცვლილ. საკუთ.'!F214</f>
        <v>0</v>
      </c>
      <c r="T214" s="10">
        <f>'მთავრ. ფონდი'!F214</f>
        <v>0</v>
      </c>
      <c r="U214" s="10">
        <f>'პრეზ. ფონდი'!F214</f>
        <v>0</v>
      </c>
      <c r="V214" s="10">
        <f>'დაზუსტ. ნაერთი'!E214</f>
        <v>1700</v>
      </c>
      <c r="W214" s="10">
        <f>'დაზუსტ. ბიუჯ.'!E214</f>
        <v>1700</v>
      </c>
      <c r="X214" s="10">
        <f>'დაზუსტ. საკუთ.'!E214</f>
        <v>0</v>
      </c>
      <c r="Z214" s="10">
        <f t="shared" si="63"/>
        <v>1500</v>
      </c>
      <c r="AA214" s="10">
        <f>'დამტკ. ბიუჯ.'!F214</f>
        <v>1500</v>
      </c>
      <c r="AB214" s="10">
        <f>'დამტკ. საკუთ.'!F214</f>
        <v>0</v>
      </c>
      <c r="AC214" s="10">
        <f>'ცვლილ. ბიუჯ.'!G214</f>
        <v>0</v>
      </c>
      <c r="AD214" s="10">
        <f>'ცვლილ. საკუთ.'!G214</f>
        <v>0</v>
      </c>
      <c r="AE214" s="10">
        <f>'მთავრ. ფონდი'!G214</f>
        <v>0</v>
      </c>
      <c r="AF214" s="10">
        <f>'პრეზ. ფონდი'!G214</f>
        <v>0</v>
      </c>
      <c r="AG214" s="10">
        <f>'დაზუსტ. ნაერთი'!F214</f>
        <v>1500</v>
      </c>
      <c r="AH214" s="10">
        <f>'დაზუსტ. ბიუჯ.'!F214</f>
        <v>1500</v>
      </c>
      <c r="AI214" s="10">
        <f>'დაზუსტ. საკუთ.'!F214</f>
        <v>0</v>
      </c>
      <c r="AK214" s="10">
        <f t="shared" si="64"/>
        <v>3000</v>
      </c>
      <c r="AL214" s="10">
        <f t="shared" si="65"/>
        <v>3000</v>
      </c>
      <c r="AM214" s="10">
        <f t="shared" si="66"/>
        <v>0</v>
      </c>
      <c r="AN214" s="10">
        <f t="shared" si="66"/>
        <v>200</v>
      </c>
      <c r="AO214" s="10">
        <f t="shared" si="66"/>
        <v>0</v>
      </c>
      <c r="AP214" s="10">
        <f t="shared" si="66"/>
        <v>0</v>
      </c>
      <c r="AQ214" s="10">
        <f t="shared" si="67"/>
        <v>0</v>
      </c>
      <c r="AR214" s="10">
        <f t="shared" si="67"/>
        <v>3200</v>
      </c>
      <c r="AS214" s="10">
        <f t="shared" si="67"/>
        <v>3200</v>
      </c>
      <c r="AT214" s="10">
        <f t="shared" si="55"/>
        <v>0</v>
      </c>
      <c r="AV214" s="10">
        <f t="shared" si="68"/>
        <v>1000</v>
      </c>
      <c r="AW214" s="10">
        <f>'დამტკ. ბიუჯ.'!G214</f>
        <v>1000</v>
      </c>
      <c r="AX214" s="10">
        <f>'დამტკ. საკუთ.'!G214</f>
        <v>0</v>
      </c>
      <c r="AY214" s="10">
        <f>'ცვლილ. ბიუჯ.'!H214</f>
        <v>0</v>
      </c>
      <c r="AZ214" s="10">
        <f>'ცვლილ. საკუთ.'!H214</f>
        <v>0</v>
      </c>
      <c r="BA214" s="10">
        <f>'მთავრ. ფონდი'!H214</f>
        <v>0</v>
      </c>
      <c r="BB214" s="10">
        <f>'პრეზ. ფონდი'!H214</f>
        <v>0</v>
      </c>
      <c r="BC214" s="10">
        <f>'დაზუსტ. ნაერთი'!G214</f>
        <v>1000</v>
      </c>
      <c r="BD214" s="10">
        <f>'დაზუსტ. ბიუჯ.'!G214</f>
        <v>1000</v>
      </c>
      <c r="BE214" s="10">
        <f>'დაზუსტ. საკუთ.'!G214</f>
        <v>0</v>
      </c>
      <c r="BG214" s="10">
        <f t="shared" si="69"/>
        <v>4000</v>
      </c>
      <c r="BH214" s="10">
        <f t="shared" si="69"/>
        <v>4000</v>
      </c>
      <c r="BI214" s="10">
        <f t="shared" si="69"/>
        <v>0</v>
      </c>
      <c r="BJ214" s="10">
        <f t="shared" si="69"/>
        <v>200</v>
      </c>
      <c r="BK214" s="10">
        <f t="shared" si="70"/>
        <v>0</v>
      </c>
      <c r="BL214" s="10">
        <f t="shared" si="70"/>
        <v>0</v>
      </c>
      <c r="BM214" s="10">
        <f t="shared" si="70"/>
        <v>0</v>
      </c>
      <c r="BN214" s="10">
        <f t="shared" si="56"/>
        <v>4200</v>
      </c>
      <c r="BO214" s="10">
        <f t="shared" si="56"/>
        <v>4200</v>
      </c>
      <c r="BP214" s="10">
        <f t="shared" si="56"/>
        <v>0</v>
      </c>
      <c r="BR214" s="10">
        <f t="shared" si="71"/>
        <v>1000</v>
      </c>
      <c r="BS214" s="10">
        <f>'დამტკ. ბიუჯ.'!H214</f>
        <v>1000</v>
      </c>
      <c r="BT214" s="10">
        <f>'დამტკ. საკუთ.'!H214</f>
        <v>0</v>
      </c>
      <c r="BU214" s="10">
        <f>'ცვლილ. ბიუჯ.'!I214</f>
        <v>0</v>
      </c>
      <c r="BV214" s="10">
        <f>'ცვლილ. საკუთ.'!I214</f>
        <v>0</v>
      </c>
      <c r="BW214" s="10">
        <f>'მთავრ. ფონდი'!I214</f>
        <v>0</v>
      </c>
      <c r="BX214" s="10">
        <f>'პრეზ. ფონდი'!I214</f>
        <v>0</v>
      </c>
      <c r="BY214" s="10">
        <f>'დაზუსტ. ნაერთი'!H214</f>
        <v>1000</v>
      </c>
      <c r="BZ214" s="10">
        <f>'დაზუსტ. ბიუჯ.'!H214</f>
        <v>1000</v>
      </c>
      <c r="CA214" s="10">
        <f>'დაზუსტ. საკუთ.'!H214</f>
        <v>0</v>
      </c>
    </row>
    <row r="215" spans="1:79" x14ac:dyDescent="0.25">
      <c r="A215" t="str">
        <f t="shared" si="57"/>
        <v>a</v>
      </c>
      <c r="B215" s="8"/>
      <c r="C215" s="9" t="s">
        <v>17</v>
      </c>
      <c r="D215" s="10">
        <f t="shared" si="58"/>
        <v>1000</v>
      </c>
      <c r="E215" s="10">
        <f t="shared" si="59"/>
        <v>1000</v>
      </c>
      <c r="F215" s="10">
        <f t="shared" si="60"/>
        <v>0</v>
      </c>
      <c r="G215" s="10">
        <f t="shared" si="60"/>
        <v>-400</v>
      </c>
      <c r="H215" s="10">
        <f t="shared" si="60"/>
        <v>0</v>
      </c>
      <c r="I215" s="10">
        <f t="shared" si="60"/>
        <v>0</v>
      </c>
      <c r="J215" s="10">
        <f t="shared" si="61"/>
        <v>0</v>
      </c>
      <c r="K215" s="10">
        <f t="shared" si="61"/>
        <v>600</v>
      </c>
      <c r="L215" s="10">
        <f t="shared" si="61"/>
        <v>600</v>
      </c>
      <c r="M215" s="10">
        <f t="shared" si="54"/>
        <v>0</v>
      </c>
      <c r="O215" s="10">
        <f t="shared" si="62"/>
        <v>300</v>
      </c>
      <c r="P215" s="10">
        <f>'დამტკ. ბიუჯ.'!E215</f>
        <v>300</v>
      </c>
      <c r="Q215" s="10">
        <f>'დამტკ. საკუთ.'!E215</f>
        <v>0</v>
      </c>
      <c r="R215" s="10">
        <f>'ცვლილ. ბიუჯ.'!F215</f>
        <v>-150</v>
      </c>
      <c r="S215" s="10">
        <f>'ცვლილ. საკუთ.'!F215</f>
        <v>0</v>
      </c>
      <c r="T215" s="10">
        <f>'მთავრ. ფონდი'!F215</f>
        <v>0</v>
      </c>
      <c r="U215" s="10">
        <f>'პრეზ. ფონდი'!F215</f>
        <v>0</v>
      </c>
      <c r="V215" s="10">
        <f>'დაზუსტ. ნაერთი'!E215</f>
        <v>150</v>
      </c>
      <c r="W215" s="10">
        <f>'დაზუსტ. ბიუჯ.'!E215</f>
        <v>150</v>
      </c>
      <c r="X215" s="10">
        <f>'დაზუსტ. საკუთ.'!E215</f>
        <v>0</v>
      </c>
      <c r="Z215" s="10">
        <f t="shared" si="63"/>
        <v>300</v>
      </c>
      <c r="AA215" s="10">
        <f>'დამტკ. ბიუჯ.'!F215</f>
        <v>300</v>
      </c>
      <c r="AB215" s="10">
        <f>'დამტკ. საკუთ.'!F215</f>
        <v>0</v>
      </c>
      <c r="AC215" s="10">
        <f>'ცვლილ. ბიუჯ.'!G215</f>
        <v>-150</v>
      </c>
      <c r="AD215" s="10">
        <f>'ცვლილ. საკუთ.'!G215</f>
        <v>0</v>
      </c>
      <c r="AE215" s="10">
        <f>'მთავრ. ფონდი'!G215</f>
        <v>0</v>
      </c>
      <c r="AF215" s="10">
        <f>'პრეზ. ფონდი'!G215</f>
        <v>0</v>
      </c>
      <c r="AG215" s="10">
        <f>'დაზუსტ. ნაერთი'!F215</f>
        <v>150</v>
      </c>
      <c r="AH215" s="10">
        <f>'დაზუსტ. ბიუჯ.'!F215</f>
        <v>150</v>
      </c>
      <c r="AI215" s="10">
        <f>'დაზუსტ. საკუთ.'!F215</f>
        <v>0</v>
      </c>
      <c r="AK215" s="10">
        <f t="shared" si="64"/>
        <v>600</v>
      </c>
      <c r="AL215" s="10">
        <f t="shared" si="65"/>
        <v>600</v>
      </c>
      <c r="AM215" s="10">
        <f t="shared" si="66"/>
        <v>0</v>
      </c>
      <c r="AN215" s="10">
        <f t="shared" si="66"/>
        <v>-300</v>
      </c>
      <c r="AO215" s="10">
        <f t="shared" si="66"/>
        <v>0</v>
      </c>
      <c r="AP215" s="10">
        <f t="shared" si="66"/>
        <v>0</v>
      </c>
      <c r="AQ215" s="10">
        <f t="shared" si="67"/>
        <v>0</v>
      </c>
      <c r="AR215" s="10">
        <f t="shared" si="67"/>
        <v>300</v>
      </c>
      <c r="AS215" s="10">
        <f t="shared" si="67"/>
        <v>300</v>
      </c>
      <c r="AT215" s="10">
        <f t="shared" si="55"/>
        <v>0</v>
      </c>
      <c r="AV215" s="10">
        <f t="shared" si="68"/>
        <v>200</v>
      </c>
      <c r="AW215" s="10">
        <f>'დამტკ. ბიუჯ.'!G215</f>
        <v>200</v>
      </c>
      <c r="AX215" s="10">
        <f>'დამტკ. საკუთ.'!G215</f>
        <v>0</v>
      </c>
      <c r="AY215" s="10">
        <f>'ცვლილ. ბიუჯ.'!H215</f>
        <v>-50</v>
      </c>
      <c r="AZ215" s="10">
        <f>'ცვლილ. საკუთ.'!H215</f>
        <v>0</v>
      </c>
      <c r="BA215" s="10">
        <f>'მთავრ. ფონდი'!H215</f>
        <v>0</v>
      </c>
      <c r="BB215" s="10">
        <f>'პრეზ. ფონდი'!H215</f>
        <v>0</v>
      </c>
      <c r="BC215" s="10">
        <f>'დაზუსტ. ნაერთი'!G215</f>
        <v>150</v>
      </c>
      <c r="BD215" s="10">
        <f>'დაზუსტ. ბიუჯ.'!G215</f>
        <v>150</v>
      </c>
      <c r="BE215" s="10">
        <f>'დაზუსტ. საკუთ.'!G215</f>
        <v>0</v>
      </c>
      <c r="BG215" s="10">
        <f t="shared" si="69"/>
        <v>800</v>
      </c>
      <c r="BH215" s="10">
        <f t="shared" si="69"/>
        <v>800</v>
      </c>
      <c r="BI215" s="10">
        <f t="shared" si="69"/>
        <v>0</v>
      </c>
      <c r="BJ215" s="10">
        <f t="shared" si="69"/>
        <v>-350</v>
      </c>
      <c r="BK215" s="10">
        <f t="shared" si="70"/>
        <v>0</v>
      </c>
      <c r="BL215" s="10">
        <f t="shared" si="70"/>
        <v>0</v>
      </c>
      <c r="BM215" s="10">
        <f t="shared" si="70"/>
        <v>0</v>
      </c>
      <c r="BN215" s="10">
        <f t="shared" si="56"/>
        <v>450</v>
      </c>
      <c r="BO215" s="10">
        <f t="shared" si="56"/>
        <v>450</v>
      </c>
      <c r="BP215" s="10">
        <f t="shared" si="56"/>
        <v>0</v>
      </c>
      <c r="BR215" s="10">
        <f t="shared" si="71"/>
        <v>200</v>
      </c>
      <c r="BS215" s="10">
        <f>'დამტკ. ბიუჯ.'!H215</f>
        <v>200</v>
      </c>
      <c r="BT215" s="10">
        <f>'დამტკ. საკუთ.'!H215</f>
        <v>0</v>
      </c>
      <c r="BU215" s="10">
        <f>'ცვლილ. ბიუჯ.'!I215</f>
        <v>-50</v>
      </c>
      <c r="BV215" s="10">
        <f>'ცვლილ. საკუთ.'!I215</f>
        <v>0</v>
      </c>
      <c r="BW215" s="10">
        <f>'მთავრ. ფონდი'!I215</f>
        <v>0</v>
      </c>
      <c r="BX215" s="10">
        <f>'პრეზ. ფონდი'!I215</f>
        <v>0</v>
      </c>
      <c r="BY215" s="10">
        <f>'დაზუსტ. ნაერთი'!H215</f>
        <v>150</v>
      </c>
      <c r="BZ215" s="10">
        <f>'დაზუსტ. ბიუჯ.'!H215</f>
        <v>150</v>
      </c>
      <c r="CA215" s="10">
        <f>'დაზუსტ. საკუთ.'!H215</f>
        <v>0</v>
      </c>
    </row>
    <row r="216" spans="1:79" x14ac:dyDescent="0.25">
      <c r="A216" t="str">
        <f t="shared" si="57"/>
        <v>b</v>
      </c>
      <c r="B216" s="5"/>
      <c r="C216" s="6" t="s">
        <v>18</v>
      </c>
      <c r="D216" s="7">
        <f t="shared" si="58"/>
        <v>0</v>
      </c>
      <c r="E216" s="7">
        <f t="shared" si="59"/>
        <v>0</v>
      </c>
      <c r="F216" s="7">
        <f t="shared" si="60"/>
        <v>0</v>
      </c>
      <c r="G216" s="7">
        <f t="shared" si="60"/>
        <v>0</v>
      </c>
      <c r="H216" s="7">
        <f t="shared" si="60"/>
        <v>0</v>
      </c>
      <c r="I216" s="7">
        <f t="shared" si="60"/>
        <v>0</v>
      </c>
      <c r="J216" s="7">
        <f t="shared" si="61"/>
        <v>0</v>
      </c>
      <c r="K216" s="7">
        <f t="shared" si="61"/>
        <v>0</v>
      </c>
      <c r="L216" s="7">
        <f t="shared" si="61"/>
        <v>0</v>
      </c>
      <c r="M216" s="7">
        <f t="shared" si="54"/>
        <v>0</v>
      </c>
      <c r="O216" s="7">
        <f t="shared" si="62"/>
        <v>0</v>
      </c>
      <c r="P216" s="7">
        <f>'დამტკ. ბიუჯ.'!E216</f>
        <v>0</v>
      </c>
      <c r="Q216" s="7">
        <f>'დამტკ. საკუთ.'!E216</f>
        <v>0</v>
      </c>
      <c r="R216" s="7">
        <f>'ცვლილ. ბიუჯ.'!F216</f>
        <v>0</v>
      </c>
      <c r="S216" s="7">
        <f>'ცვლილ. საკუთ.'!F216</f>
        <v>0</v>
      </c>
      <c r="T216" s="7">
        <f>'მთავრ. ფონდი'!F216</f>
        <v>0</v>
      </c>
      <c r="U216" s="7">
        <f>'პრეზ. ფონდი'!F216</f>
        <v>0</v>
      </c>
      <c r="V216" s="7">
        <f>'დაზუსტ. ნაერთი'!E216</f>
        <v>0</v>
      </c>
      <c r="W216" s="7">
        <f>'დაზუსტ. ბიუჯ.'!E216</f>
        <v>0</v>
      </c>
      <c r="X216" s="7">
        <f>'დაზუსტ. საკუთ.'!E216</f>
        <v>0</v>
      </c>
      <c r="Z216" s="7">
        <f t="shared" si="63"/>
        <v>0</v>
      </c>
      <c r="AA216" s="7">
        <f>'დამტკ. ბიუჯ.'!F216</f>
        <v>0</v>
      </c>
      <c r="AB216" s="7">
        <f>'დამტკ. საკუთ.'!F216</f>
        <v>0</v>
      </c>
      <c r="AC216" s="7">
        <f>'ცვლილ. ბიუჯ.'!G216</f>
        <v>0</v>
      </c>
      <c r="AD216" s="7">
        <f>'ცვლილ. საკუთ.'!G216</f>
        <v>0</v>
      </c>
      <c r="AE216" s="7">
        <f>'მთავრ. ფონდი'!G216</f>
        <v>0</v>
      </c>
      <c r="AF216" s="7">
        <f>'პრეზ. ფონდი'!G216</f>
        <v>0</v>
      </c>
      <c r="AG216" s="7">
        <f>'დაზუსტ. ნაერთი'!F216</f>
        <v>0</v>
      </c>
      <c r="AH216" s="7">
        <f>'დაზუსტ. ბიუჯ.'!F216</f>
        <v>0</v>
      </c>
      <c r="AI216" s="7">
        <f>'დაზუსტ. საკუთ.'!F216</f>
        <v>0</v>
      </c>
      <c r="AK216" s="7">
        <f t="shared" si="64"/>
        <v>0</v>
      </c>
      <c r="AL216" s="7">
        <f t="shared" si="65"/>
        <v>0</v>
      </c>
      <c r="AM216" s="7">
        <f t="shared" si="66"/>
        <v>0</v>
      </c>
      <c r="AN216" s="7">
        <f t="shared" si="66"/>
        <v>0</v>
      </c>
      <c r="AO216" s="7">
        <f t="shared" si="66"/>
        <v>0</v>
      </c>
      <c r="AP216" s="7">
        <f t="shared" si="66"/>
        <v>0</v>
      </c>
      <c r="AQ216" s="7">
        <f t="shared" si="67"/>
        <v>0</v>
      </c>
      <c r="AR216" s="7">
        <f t="shared" si="67"/>
        <v>0</v>
      </c>
      <c r="AS216" s="7">
        <f t="shared" si="67"/>
        <v>0</v>
      </c>
      <c r="AT216" s="7">
        <f t="shared" si="55"/>
        <v>0</v>
      </c>
      <c r="AV216" s="7">
        <f t="shared" si="68"/>
        <v>0</v>
      </c>
      <c r="AW216" s="7">
        <f>'დამტკ. ბიუჯ.'!G216</f>
        <v>0</v>
      </c>
      <c r="AX216" s="7">
        <f>'დამტკ. საკუთ.'!G216</f>
        <v>0</v>
      </c>
      <c r="AY216" s="7">
        <f>'ცვლილ. ბიუჯ.'!H216</f>
        <v>0</v>
      </c>
      <c r="AZ216" s="7">
        <f>'ცვლილ. საკუთ.'!H216</f>
        <v>0</v>
      </c>
      <c r="BA216" s="7">
        <f>'მთავრ. ფონდი'!H216</f>
        <v>0</v>
      </c>
      <c r="BB216" s="7">
        <f>'პრეზ. ფონდი'!H216</f>
        <v>0</v>
      </c>
      <c r="BC216" s="7">
        <f>'დაზუსტ. ნაერთი'!G216</f>
        <v>0</v>
      </c>
      <c r="BD216" s="7">
        <f>'დაზუსტ. ბიუჯ.'!G216</f>
        <v>0</v>
      </c>
      <c r="BE216" s="7">
        <f>'დაზუსტ. საკუთ.'!G216</f>
        <v>0</v>
      </c>
      <c r="BG216" s="7">
        <f t="shared" si="69"/>
        <v>0</v>
      </c>
      <c r="BH216" s="7">
        <f t="shared" si="69"/>
        <v>0</v>
      </c>
      <c r="BI216" s="7">
        <f t="shared" si="69"/>
        <v>0</v>
      </c>
      <c r="BJ216" s="7">
        <f t="shared" si="69"/>
        <v>0</v>
      </c>
      <c r="BK216" s="7">
        <f t="shared" si="70"/>
        <v>0</v>
      </c>
      <c r="BL216" s="7">
        <f t="shared" si="70"/>
        <v>0</v>
      </c>
      <c r="BM216" s="7">
        <f t="shared" si="70"/>
        <v>0</v>
      </c>
      <c r="BN216" s="7">
        <f t="shared" si="56"/>
        <v>0</v>
      </c>
      <c r="BO216" s="7">
        <f t="shared" si="56"/>
        <v>0</v>
      </c>
      <c r="BP216" s="7">
        <f t="shared" si="56"/>
        <v>0</v>
      </c>
      <c r="BR216" s="7">
        <f t="shared" si="71"/>
        <v>0</v>
      </c>
      <c r="BS216" s="7">
        <f>'დამტკ. ბიუჯ.'!H216</f>
        <v>0</v>
      </c>
      <c r="BT216" s="7">
        <f>'დამტკ. საკუთ.'!H216</f>
        <v>0</v>
      </c>
      <c r="BU216" s="7">
        <f>'ცვლილ. ბიუჯ.'!I216</f>
        <v>0</v>
      </c>
      <c r="BV216" s="7">
        <f>'ცვლილ. საკუთ.'!I216</f>
        <v>0</v>
      </c>
      <c r="BW216" s="7">
        <f>'მთავრ. ფონდი'!I216</f>
        <v>0</v>
      </c>
      <c r="BX216" s="7">
        <f>'პრეზ. ფონდი'!I216</f>
        <v>0</v>
      </c>
      <c r="BY216" s="7">
        <f>'დაზუსტ. ნაერთი'!H216</f>
        <v>0</v>
      </c>
      <c r="BZ216" s="7">
        <f>'დაზუსტ. ბიუჯ.'!H216</f>
        <v>0</v>
      </c>
      <c r="CA216" s="7">
        <f>'დაზუსტ. საკუთ.'!H216</f>
        <v>0</v>
      </c>
    </row>
    <row r="217" spans="1:79" x14ac:dyDescent="0.25">
      <c r="A217" t="str">
        <f t="shared" si="57"/>
        <v>b</v>
      </c>
      <c r="B217" s="5"/>
      <c r="C217" s="6" t="s">
        <v>19</v>
      </c>
      <c r="D217" s="7">
        <f t="shared" si="58"/>
        <v>0</v>
      </c>
      <c r="E217" s="7">
        <f t="shared" si="59"/>
        <v>0</v>
      </c>
      <c r="F217" s="7">
        <f t="shared" si="60"/>
        <v>0</v>
      </c>
      <c r="G217" s="7">
        <f t="shared" si="60"/>
        <v>0</v>
      </c>
      <c r="H217" s="7">
        <f t="shared" si="60"/>
        <v>0</v>
      </c>
      <c r="I217" s="7">
        <f t="shared" si="60"/>
        <v>0</v>
      </c>
      <c r="J217" s="7">
        <f t="shared" si="61"/>
        <v>0</v>
      </c>
      <c r="K217" s="7">
        <f t="shared" si="61"/>
        <v>0</v>
      </c>
      <c r="L217" s="7">
        <f t="shared" si="61"/>
        <v>0</v>
      </c>
      <c r="M217" s="7">
        <f t="shared" si="54"/>
        <v>0</v>
      </c>
      <c r="O217" s="7">
        <f t="shared" si="62"/>
        <v>0</v>
      </c>
      <c r="P217" s="7">
        <f>'დამტკ. ბიუჯ.'!E217</f>
        <v>0</v>
      </c>
      <c r="Q217" s="7">
        <f>'დამტკ. საკუთ.'!E217</f>
        <v>0</v>
      </c>
      <c r="R217" s="7">
        <f>'ცვლილ. ბიუჯ.'!F217</f>
        <v>0</v>
      </c>
      <c r="S217" s="7">
        <f>'ცვლილ. საკუთ.'!F217</f>
        <v>0</v>
      </c>
      <c r="T217" s="7">
        <f>'მთავრ. ფონდი'!F217</f>
        <v>0</v>
      </c>
      <c r="U217" s="7">
        <f>'პრეზ. ფონდი'!F217</f>
        <v>0</v>
      </c>
      <c r="V217" s="7">
        <f>'დაზუსტ. ნაერთი'!E217</f>
        <v>0</v>
      </c>
      <c r="W217" s="7">
        <f>'დაზუსტ. ბიუჯ.'!E217</f>
        <v>0</v>
      </c>
      <c r="X217" s="7">
        <f>'დაზუსტ. საკუთ.'!E217</f>
        <v>0</v>
      </c>
      <c r="Z217" s="7">
        <f t="shared" si="63"/>
        <v>0</v>
      </c>
      <c r="AA217" s="7">
        <f>'დამტკ. ბიუჯ.'!F217</f>
        <v>0</v>
      </c>
      <c r="AB217" s="7">
        <f>'დამტკ. საკუთ.'!F217</f>
        <v>0</v>
      </c>
      <c r="AC217" s="7">
        <f>'ცვლილ. ბიუჯ.'!G217</f>
        <v>0</v>
      </c>
      <c r="AD217" s="7">
        <f>'ცვლილ. საკუთ.'!G217</f>
        <v>0</v>
      </c>
      <c r="AE217" s="7">
        <f>'მთავრ. ფონდი'!G217</f>
        <v>0</v>
      </c>
      <c r="AF217" s="7">
        <f>'პრეზ. ფონდი'!G217</f>
        <v>0</v>
      </c>
      <c r="AG217" s="7">
        <f>'დაზუსტ. ნაერთი'!F217</f>
        <v>0</v>
      </c>
      <c r="AH217" s="7">
        <f>'დაზუსტ. ბიუჯ.'!F217</f>
        <v>0</v>
      </c>
      <c r="AI217" s="7">
        <f>'დაზუსტ. საკუთ.'!F217</f>
        <v>0</v>
      </c>
      <c r="AK217" s="7">
        <f t="shared" si="64"/>
        <v>0</v>
      </c>
      <c r="AL217" s="7">
        <f t="shared" si="65"/>
        <v>0</v>
      </c>
      <c r="AM217" s="7">
        <f t="shared" si="66"/>
        <v>0</v>
      </c>
      <c r="AN217" s="7">
        <f t="shared" si="66"/>
        <v>0</v>
      </c>
      <c r="AO217" s="7">
        <f t="shared" si="66"/>
        <v>0</v>
      </c>
      <c r="AP217" s="7">
        <f t="shared" si="66"/>
        <v>0</v>
      </c>
      <c r="AQ217" s="7">
        <f t="shared" si="67"/>
        <v>0</v>
      </c>
      <c r="AR217" s="7">
        <f t="shared" si="67"/>
        <v>0</v>
      </c>
      <c r="AS217" s="7">
        <f t="shared" si="67"/>
        <v>0</v>
      </c>
      <c r="AT217" s="7">
        <f t="shared" si="55"/>
        <v>0</v>
      </c>
      <c r="AV217" s="7">
        <f t="shared" si="68"/>
        <v>0</v>
      </c>
      <c r="AW217" s="7">
        <f>'დამტკ. ბიუჯ.'!G217</f>
        <v>0</v>
      </c>
      <c r="AX217" s="7">
        <f>'დამტკ. საკუთ.'!G217</f>
        <v>0</v>
      </c>
      <c r="AY217" s="7">
        <f>'ცვლილ. ბიუჯ.'!H217</f>
        <v>0</v>
      </c>
      <c r="AZ217" s="7">
        <f>'ცვლილ. საკუთ.'!H217</f>
        <v>0</v>
      </c>
      <c r="BA217" s="7">
        <f>'მთავრ. ფონდი'!H217</f>
        <v>0</v>
      </c>
      <c r="BB217" s="7">
        <f>'პრეზ. ფონდი'!H217</f>
        <v>0</v>
      </c>
      <c r="BC217" s="7">
        <f>'დაზუსტ. ნაერთი'!G217</f>
        <v>0</v>
      </c>
      <c r="BD217" s="7">
        <f>'დაზუსტ. ბიუჯ.'!G217</f>
        <v>0</v>
      </c>
      <c r="BE217" s="7">
        <f>'დაზუსტ. საკუთ.'!G217</f>
        <v>0</v>
      </c>
      <c r="BG217" s="7">
        <f t="shared" si="69"/>
        <v>0</v>
      </c>
      <c r="BH217" s="7">
        <f t="shared" si="69"/>
        <v>0</v>
      </c>
      <c r="BI217" s="7">
        <f t="shared" si="69"/>
        <v>0</v>
      </c>
      <c r="BJ217" s="7">
        <f t="shared" si="69"/>
        <v>0</v>
      </c>
      <c r="BK217" s="7">
        <f t="shared" si="70"/>
        <v>0</v>
      </c>
      <c r="BL217" s="7">
        <f t="shared" si="70"/>
        <v>0</v>
      </c>
      <c r="BM217" s="7">
        <f t="shared" si="70"/>
        <v>0</v>
      </c>
      <c r="BN217" s="7">
        <f t="shared" si="56"/>
        <v>0</v>
      </c>
      <c r="BO217" s="7">
        <f t="shared" si="56"/>
        <v>0</v>
      </c>
      <c r="BP217" s="7">
        <f t="shared" si="56"/>
        <v>0</v>
      </c>
      <c r="BR217" s="7">
        <f t="shared" si="71"/>
        <v>0</v>
      </c>
      <c r="BS217" s="7">
        <f>'დამტკ. ბიუჯ.'!H217</f>
        <v>0</v>
      </c>
      <c r="BT217" s="7">
        <f>'დამტკ. საკუთ.'!H217</f>
        <v>0</v>
      </c>
      <c r="BU217" s="7">
        <f>'ცვლილ. ბიუჯ.'!I217</f>
        <v>0</v>
      </c>
      <c r="BV217" s="7">
        <f>'ცვლილ. საკუთ.'!I217</f>
        <v>0</v>
      </c>
      <c r="BW217" s="7">
        <f>'მთავრ. ფონდი'!I217</f>
        <v>0</v>
      </c>
      <c r="BX217" s="7">
        <f>'პრეზ. ფონდი'!I217</f>
        <v>0</v>
      </c>
      <c r="BY217" s="7">
        <f>'დაზუსტ. ნაერთი'!H217</f>
        <v>0</v>
      </c>
      <c r="BZ217" s="7">
        <f>'დაზუსტ. ბიუჯ.'!H217</f>
        <v>0</v>
      </c>
      <c r="CA217" s="7">
        <f>'დაზუსტ. საკუთ.'!H217</f>
        <v>0</v>
      </c>
    </row>
    <row r="218" spans="1:79" ht="15.75" thickBot="1" x14ac:dyDescent="0.3">
      <c r="A218" t="str">
        <f t="shared" si="57"/>
        <v>b</v>
      </c>
      <c r="B218" s="11"/>
      <c r="C218" s="12" t="s">
        <v>20</v>
      </c>
      <c r="D218" s="13">
        <f t="shared" si="58"/>
        <v>0</v>
      </c>
      <c r="E218" s="13">
        <f t="shared" si="59"/>
        <v>0</v>
      </c>
      <c r="F218" s="13">
        <f t="shared" si="60"/>
        <v>0</v>
      </c>
      <c r="G218" s="13">
        <f t="shared" si="60"/>
        <v>0</v>
      </c>
      <c r="H218" s="13">
        <f t="shared" si="60"/>
        <v>0</v>
      </c>
      <c r="I218" s="13">
        <f t="shared" si="60"/>
        <v>0</v>
      </c>
      <c r="J218" s="13">
        <f t="shared" si="61"/>
        <v>0</v>
      </c>
      <c r="K218" s="13">
        <f t="shared" si="61"/>
        <v>0</v>
      </c>
      <c r="L218" s="13">
        <f t="shared" si="61"/>
        <v>0</v>
      </c>
      <c r="M218" s="13">
        <f t="shared" si="54"/>
        <v>0</v>
      </c>
      <c r="O218" s="13">
        <f t="shared" si="62"/>
        <v>0</v>
      </c>
      <c r="P218" s="13">
        <f>'დამტკ. ბიუჯ.'!E218</f>
        <v>0</v>
      </c>
      <c r="Q218" s="13">
        <f>'დამტკ. საკუთ.'!E218</f>
        <v>0</v>
      </c>
      <c r="R218" s="13">
        <f>'ცვლილ. ბიუჯ.'!F218</f>
        <v>0</v>
      </c>
      <c r="S218" s="13">
        <f>'ცვლილ. საკუთ.'!F218</f>
        <v>0</v>
      </c>
      <c r="T218" s="13">
        <f>'მთავრ. ფონდი'!F218</f>
        <v>0</v>
      </c>
      <c r="U218" s="13">
        <f>'პრეზ. ფონდი'!F218</f>
        <v>0</v>
      </c>
      <c r="V218" s="13">
        <f>'დაზუსტ. ნაერთი'!E218</f>
        <v>0</v>
      </c>
      <c r="W218" s="13">
        <f>'დაზუსტ. ბიუჯ.'!E218</f>
        <v>0</v>
      </c>
      <c r="X218" s="13">
        <f>'დაზუსტ. საკუთ.'!E218</f>
        <v>0</v>
      </c>
      <c r="Z218" s="13">
        <f t="shared" si="63"/>
        <v>0</v>
      </c>
      <c r="AA218" s="13">
        <f>'დამტკ. ბიუჯ.'!F218</f>
        <v>0</v>
      </c>
      <c r="AB218" s="13">
        <f>'დამტკ. საკუთ.'!F218</f>
        <v>0</v>
      </c>
      <c r="AC218" s="13">
        <f>'ცვლილ. ბიუჯ.'!G218</f>
        <v>0</v>
      </c>
      <c r="AD218" s="13">
        <f>'ცვლილ. საკუთ.'!G218</f>
        <v>0</v>
      </c>
      <c r="AE218" s="13">
        <f>'მთავრ. ფონდი'!G218</f>
        <v>0</v>
      </c>
      <c r="AF218" s="13">
        <f>'პრეზ. ფონდი'!G218</f>
        <v>0</v>
      </c>
      <c r="AG218" s="13">
        <f>'დაზუსტ. ნაერთი'!F218</f>
        <v>0</v>
      </c>
      <c r="AH218" s="13">
        <f>'დაზუსტ. ბიუჯ.'!F218</f>
        <v>0</v>
      </c>
      <c r="AI218" s="13">
        <f>'დაზუსტ. საკუთ.'!F218</f>
        <v>0</v>
      </c>
      <c r="AK218" s="13">
        <f t="shared" si="64"/>
        <v>0</v>
      </c>
      <c r="AL218" s="13">
        <f t="shared" si="65"/>
        <v>0</v>
      </c>
      <c r="AM218" s="13">
        <f t="shared" si="66"/>
        <v>0</v>
      </c>
      <c r="AN218" s="13">
        <f t="shared" si="66"/>
        <v>0</v>
      </c>
      <c r="AO218" s="13">
        <f t="shared" si="66"/>
        <v>0</v>
      </c>
      <c r="AP218" s="13">
        <f t="shared" si="66"/>
        <v>0</v>
      </c>
      <c r="AQ218" s="13">
        <f t="shared" si="67"/>
        <v>0</v>
      </c>
      <c r="AR218" s="13">
        <f t="shared" si="67"/>
        <v>0</v>
      </c>
      <c r="AS218" s="13">
        <f t="shared" si="67"/>
        <v>0</v>
      </c>
      <c r="AT218" s="13">
        <f t="shared" si="55"/>
        <v>0</v>
      </c>
      <c r="AV218" s="13">
        <f t="shared" si="68"/>
        <v>0</v>
      </c>
      <c r="AW218" s="13">
        <f>'დამტკ. ბიუჯ.'!G218</f>
        <v>0</v>
      </c>
      <c r="AX218" s="13">
        <f>'დამტკ. საკუთ.'!G218</f>
        <v>0</v>
      </c>
      <c r="AY218" s="13">
        <f>'ცვლილ. ბიუჯ.'!H218</f>
        <v>0</v>
      </c>
      <c r="AZ218" s="13">
        <f>'ცვლილ. საკუთ.'!H218</f>
        <v>0</v>
      </c>
      <c r="BA218" s="13">
        <f>'მთავრ. ფონდი'!H218</f>
        <v>0</v>
      </c>
      <c r="BB218" s="13">
        <f>'პრეზ. ფონდი'!H218</f>
        <v>0</v>
      </c>
      <c r="BC218" s="13">
        <f>'დაზუსტ. ნაერთი'!G218</f>
        <v>0</v>
      </c>
      <c r="BD218" s="13">
        <f>'დაზუსტ. ბიუჯ.'!G218</f>
        <v>0</v>
      </c>
      <c r="BE218" s="13">
        <f>'დაზუსტ. საკუთ.'!G218</f>
        <v>0</v>
      </c>
      <c r="BG218" s="13">
        <f t="shared" si="69"/>
        <v>0</v>
      </c>
      <c r="BH218" s="13">
        <f t="shared" si="69"/>
        <v>0</v>
      </c>
      <c r="BI218" s="13">
        <f t="shared" si="69"/>
        <v>0</v>
      </c>
      <c r="BJ218" s="13">
        <f t="shared" si="69"/>
        <v>0</v>
      </c>
      <c r="BK218" s="13">
        <f t="shared" si="70"/>
        <v>0</v>
      </c>
      <c r="BL218" s="13">
        <f t="shared" si="70"/>
        <v>0</v>
      </c>
      <c r="BM218" s="13">
        <f t="shared" si="70"/>
        <v>0</v>
      </c>
      <c r="BN218" s="13">
        <f t="shared" si="56"/>
        <v>0</v>
      </c>
      <c r="BO218" s="13">
        <f t="shared" si="56"/>
        <v>0</v>
      </c>
      <c r="BP218" s="13">
        <f t="shared" si="56"/>
        <v>0</v>
      </c>
      <c r="BR218" s="13">
        <f t="shared" si="71"/>
        <v>0</v>
      </c>
      <c r="BS218" s="13">
        <f>'დამტკ. ბიუჯ.'!H218</f>
        <v>0</v>
      </c>
      <c r="BT218" s="13">
        <f>'დამტკ. საკუთ.'!H218</f>
        <v>0</v>
      </c>
      <c r="BU218" s="13">
        <f>'ცვლილ. ბიუჯ.'!I218</f>
        <v>0</v>
      </c>
      <c r="BV218" s="13">
        <f>'ცვლილ. საკუთ.'!I218</f>
        <v>0</v>
      </c>
      <c r="BW218" s="13">
        <f>'მთავრ. ფონდი'!I218</f>
        <v>0</v>
      </c>
      <c r="BX218" s="13">
        <f>'პრეზ. ფონდი'!I218</f>
        <v>0</v>
      </c>
      <c r="BY218" s="13">
        <f>'დაზუსტ. ნაერთი'!H218</f>
        <v>0</v>
      </c>
      <c r="BZ218" s="13">
        <f>'დაზუსტ. ბიუჯ.'!H218</f>
        <v>0</v>
      </c>
      <c r="CA218" s="13">
        <f>'დაზუსტ. საკუთ.'!H218</f>
        <v>0</v>
      </c>
    </row>
    <row r="219" spans="1:79" ht="46.5" thickTop="1" thickBot="1" x14ac:dyDescent="0.3">
      <c r="A219" t="str">
        <f t="shared" si="57"/>
        <v>a</v>
      </c>
      <c r="B219" s="3" t="s">
        <v>54</v>
      </c>
      <c r="C219" s="14" t="s">
        <v>55</v>
      </c>
      <c r="D219" s="4">
        <f t="shared" si="58"/>
        <v>22000</v>
      </c>
      <c r="E219" s="4">
        <f t="shared" si="59"/>
        <v>22000</v>
      </c>
      <c r="F219" s="4">
        <f t="shared" si="60"/>
        <v>0</v>
      </c>
      <c r="G219" s="4">
        <f t="shared" si="60"/>
        <v>640</v>
      </c>
      <c r="H219" s="4">
        <f t="shared" si="60"/>
        <v>0</v>
      </c>
      <c r="I219" s="4">
        <f t="shared" si="60"/>
        <v>0</v>
      </c>
      <c r="J219" s="4">
        <f t="shared" si="61"/>
        <v>0</v>
      </c>
      <c r="K219" s="4">
        <f t="shared" si="61"/>
        <v>22640</v>
      </c>
      <c r="L219" s="4">
        <f t="shared" si="61"/>
        <v>22640</v>
      </c>
      <c r="M219" s="4">
        <f t="shared" si="54"/>
        <v>0</v>
      </c>
      <c r="O219" s="4">
        <f t="shared" si="62"/>
        <v>8600</v>
      </c>
      <c r="P219" s="4">
        <f>'დამტკ. ბიუჯ.'!E219</f>
        <v>8600</v>
      </c>
      <c r="Q219" s="4">
        <f>'დამტკ. საკუთ.'!E219</f>
        <v>0</v>
      </c>
      <c r="R219" s="4">
        <f>'ცვლილ. ბიუჯ.'!F219</f>
        <v>250</v>
      </c>
      <c r="S219" s="4">
        <f>'ცვლილ. საკუთ.'!F219</f>
        <v>0</v>
      </c>
      <c r="T219" s="4">
        <f>'მთავრ. ფონდი'!F219</f>
        <v>0</v>
      </c>
      <c r="U219" s="4">
        <f>'პრეზ. ფონდი'!F219</f>
        <v>0</v>
      </c>
      <c r="V219" s="4">
        <f>'დაზუსტ. ნაერთი'!E219</f>
        <v>8850</v>
      </c>
      <c r="W219" s="4">
        <f>'დაზუსტ. ბიუჯ.'!E219</f>
        <v>8850</v>
      </c>
      <c r="X219" s="4">
        <f>'დაზუსტ. საკუთ.'!E219</f>
        <v>0</v>
      </c>
      <c r="Z219" s="4">
        <f t="shared" si="63"/>
        <v>7500</v>
      </c>
      <c r="AA219" s="4">
        <f>'დამტკ. ბიუჯ.'!F219</f>
        <v>7500</v>
      </c>
      <c r="AB219" s="4">
        <f>'დამტკ. საკუთ.'!F219</f>
        <v>0</v>
      </c>
      <c r="AC219" s="4">
        <f>'ცვლილ. ბიუჯ.'!G219</f>
        <v>250</v>
      </c>
      <c r="AD219" s="4">
        <f>'ცვლილ. საკუთ.'!G219</f>
        <v>0</v>
      </c>
      <c r="AE219" s="4">
        <f>'მთავრ. ფონდი'!G219</f>
        <v>0</v>
      </c>
      <c r="AF219" s="4">
        <f>'პრეზ. ფონდი'!G219</f>
        <v>0</v>
      </c>
      <c r="AG219" s="4">
        <f>'დაზუსტ. ნაერთი'!F219</f>
        <v>7750</v>
      </c>
      <c r="AH219" s="4">
        <f>'დაზუსტ. ბიუჯ.'!F219</f>
        <v>7750</v>
      </c>
      <c r="AI219" s="4">
        <f>'დაზუსტ. საკუთ.'!F219</f>
        <v>0</v>
      </c>
      <c r="AK219" s="4">
        <f t="shared" si="64"/>
        <v>16100</v>
      </c>
      <c r="AL219" s="4">
        <f t="shared" si="65"/>
        <v>16100</v>
      </c>
      <c r="AM219" s="4">
        <f t="shared" si="66"/>
        <v>0</v>
      </c>
      <c r="AN219" s="4">
        <f t="shared" si="66"/>
        <v>500</v>
      </c>
      <c r="AO219" s="4">
        <f t="shared" si="66"/>
        <v>0</v>
      </c>
      <c r="AP219" s="4">
        <f t="shared" si="66"/>
        <v>0</v>
      </c>
      <c r="AQ219" s="4">
        <f t="shared" si="67"/>
        <v>0</v>
      </c>
      <c r="AR219" s="4">
        <f t="shared" si="67"/>
        <v>16600</v>
      </c>
      <c r="AS219" s="4">
        <f t="shared" si="67"/>
        <v>16600</v>
      </c>
      <c r="AT219" s="4">
        <f t="shared" si="55"/>
        <v>0</v>
      </c>
      <c r="AV219" s="4">
        <f t="shared" si="68"/>
        <v>4500</v>
      </c>
      <c r="AW219" s="4">
        <f>'დამტკ. ბიუჯ.'!G219</f>
        <v>4500</v>
      </c>
      <c r="AX219" s="4">
        <f>'დამტკ. საკუთ.'!G219</f>
        <v>0</v>
      </c>
      <c r="AY219" s="4">
        <f>'ცვლილ. ბიუჯ.'!H219</f>
        <v>140</v>
      </c>
      <c r="AZ219" s="4">
        <f>'ცვლილ. საკუთ.'!H219</f>
        <v>0</v>
      </c>
      <c r="BA219" s="4">
        <f>'მთავრ. ფონდი'!H219</f>
        <v>0</v>
      </c>
      <c r="BB219" s="4">
        <f>'პრეზ. ფონდი'!H219</f>
        <v>0</v>
      </c>
      <c r="BC219" s="4">
        <f>'დაზუსტ. ნაერთი'!G219</f>
        <v>4640</v>
      </c>
      <c r="BD219" s="4">
        <f>'დაზუსტ. ბიუჯ.'!G219</f>
        <v>4640</v>
      </c>
      <c r="BE219" s="4">
        <f>'დაზუსტ. საკუთ.'!G219</f>
        <v>0</v>
      </c>
      <c r="BG219" s="4">
        <f t="shared" si="69"/>
        <v>20600</v>
      </c>
      <c r="BH219" s="4">
        <f t="shared" si="69"/>
        <v>20600</v>
      </c>
      <c r="BI219" s="4">
        <f t="shared" si="69"/>
        <v>0</v>
      </c>
      <c r="BJ219" s="4">
        <f t="shared" si="69"/>
        <v>640</v>
      </c>
      <c r="BK219" s="4">
        <f t="shared" si="70"/>
        <v>0</v>
      </c>
      <c r="BL219" s="4">
        <f t="shared" si="70"/>
        <v>0</v>
      </c>
      <c r="BM219" s="4">
        <f t="shared" si="70"/>
        <v>0</v>
      </c>
      <c r="BN219" s="4">
        <f t="shared" si="56"/>
        <v>21240</v>
      </c>
      <c r="BO219" s="4">
        <f t="shared" si="56"/>
        <v>21240</v>
      </c>
      <c r="BP219" s="4">
        <f t="shared" si="56"/>
        <v>0</v>
      </c>
      <c r="BR219" s="4">
        <f t="shared" si="71"/>
        <v>1400</v>
      </c>
      <c r="BS219" s="4">
        <f>'დამტკ. ბიუჯ.'!H219</f>
        <v>1400</v>
      </c>
      <c r="BT219" s="4">
        <f>'დამტკ. საკუთ.'!H219</f>
        <v>0</v>
      </c>
      <c r="BU219" s="4">
        <f>'ცვლილ. ბიუჯ.'!I219</f>
        <v>0</v>
      </c>
      <c r="BV219" s="4">
        <f>'ცვლილ. საკუთ.'!I219</f>
        <v>0</v>
      </c>
      <c r="BW219" s="4">
        <f>'მთავრ. ფონდი'!I219</f>
        <v>0</v>
      </c>
      <c r="BX219" s="4">
        <f>'პრეზ. ფონდი'!I219</f>
        <v>0</v>
      </c>
      <c r="BY219" s="4">
        <f>'დაზუსტ. ნაერთი'!H219</f>
        <v>1400</v>
      </c>
      <c r="BZ219" s="4">
        <f>'დაზუსტ. ბიუჯ.'!H219</f>
        <v>1400</v>
      </c>
      <c r="CA219" s="4">
        <f>'დაზუსტ. საკუთ.'!H219</f>
        <v>0</v>
      </c>
    </row>
    <row r="220" spans="1:79" ht="15.75" thickTop="1" x14ac:dyDescent="0.25">
      <c r="A220" t="str">
        <f t="shared" si="57"/>
        <v>a</v>
      </c>
      <c r="B220" s="5"/>
      <c r="C220" s="6" t="s">
        <v>10</v>
      </c>
      <c r="D220" s="7">
        <f t="shared" si="58"/>
        <v>22000</v>
      </c>
      <c r="E220" s="7">
        <f t="shared" si="59"/>
        <v>22000</v>
      </c>
      <c r="F220" s="7">
        <f t="shared" si="60"/>
        <v>0</v>
      </c>
      <c r="G220" s="7">
        <f t="shared" si="60"/>
        <v>640</v>
      </c>
      <c r="H220" s="7">
        <f t="shared" si="60"/>
        <v>0</v>
      </c>
      <c r="I220" s="7">
        <f t="shared" si="60"/>
        <v>0</v>
      </c>
      <c r="J220" s="7">
        <f t="shared" si="61"/>
        <v>0</v>
      </c>
      <c r="K220" s="7">
        <f t="shared" si="61"/>
        <v>22640</v>
      </c>
      <c r="L220" s="7">
        <f t="shared" si="61"/>
        <v>22640</v>
      </c>
      <c r="M220" s="7">
        <f t="shared" si="54"/>
        <v>0</v>
      </c>
      <c r="O220" s="7">
        <f t="shared" si="62"/>
        <v>8600</v>
      </c>
      <c r="P220" s="7">
        <f>'დამტკ. ბიუჯ.'!E220</f>
        <v>8600</v>
      </c>
      <c r="Q220" s="7">
        <f>'დამტკ. საკუთ.'!E220</f>
        <v>0</v>
      </c>
      <c r="R220" s="7">
        <f>'ცვლილ. ბიუჯ.'!F220</f>
        <v>250</v>
      </c>
      <c r="S220" s="7">
        <f>'ცვლილ. საკუთ.'!F220</f>
        <v>0</v>
      </c>
      <c r="T220" s="7">
        <f>'მთავრ. ფონდი'!F220</f>
        <v>0</v>
      </c>
      <c r="U220" s="7">
        <f>'პრეზ. ფონდი'!F220</f>
        <v>0</v>
      </c>
      <c r="V220" s="7">
        <f>'დაზუსტ. ნაერთი'!E220</f>
        <v>8850</v>
      </c>
      <c r="W220" s="7">
        <f>'დაზუსტ. ბიუჯ.'!E220</f>
        <v>8850</v>
      </c>
      <c r="X220" s="7">
        <f>'დაზუსტ. საკუთ.'!E220</f>
        <v>0</v>
      </c>
      <c r="Z220" s="7">
        <f t="shared" si="63"/>
        <v>7500</v>
      </c>
      <c r="AA220" s="7">
        <f>'დამტკ. ბიუჯ.'!F220</f>
        <v>7500</v>
      </c>
      <c r="AB220" s="7">
        <f>'დამტკ. საკუთ.'!F220</f>
        <v>0</v>
      </c>
      <c r="AC220" s="7">
        <f>'ცვლილ. ბიუჯ.'!G220</f>
        <v>250</v>
      </c>
      <c r="AD220" s="7">
        <f>'ცვლილ. საკუთ.'!G220</f>
        <v>0</v>
      </c>
      <c r="AE220" s="7">
        <f>'მთავრ. ფონდი'!G220</f>
        <v>0</v>
      </c>
      <c r="AF220" s="7">
        <f>'პრეზ. ფონდი'!G220</f>
        <v>0</v>
      </c>
      <c r="AG220" s="7">
        <f>'დაზუსტ. ნაერთი'!F220</f>
        <v>7750</v>
      </c>
      <c r="AH220" s="7">
        <f>'დაზუსტ. ბიუჯ.'!F220</f>
        <v>7750</v>
      </c>
      <c r="AI220" s="7">
        <f>'დაზუსტ. საკუთ.'!F220</f>
        <v>0</v>
      </c>
      <c r="AK220" s="7">
        <f t="shared" si="64"/>
        <v>16100</v>
      </c>
      <c r="AL220" s="7">
        <f t="shared" si="65"/>
        <v>16100</v>
      </c>
      <c r="AM220" s="7">
        <f t="shared" si="66"/>
        <v>0</v>
      </c>
      <c r="AN220" s="7">
        <f t="shared" si="66"/>
        <v>500</v>
      </c>
      <c r="AO220" s="7">
        <f t="shared" si="66"/>
        <v>0</v>
      </c>
      <c r="AP220" s="7">
        <f t="shared" si="66"/>
        <v>0</v>
      </c>
      <c r="AQ220" s="7">
        <f t="shared" si="67"/>
        <v>0</v>
      </c>
      <c r="AR220" s="7">
        <f t="shared" si="67"/>
        <v>16600</v>
      </c>
      <c r="AS220" s="7">
        <f t="shared" si="67"/>
        <v>16600</v>
      </c>
      <c r="AT220" s="7">
        <f t="shared" si="55"/>
        <v>0</v>
      </c>
      <c r="AV220" s="7">
        <f t="shared" si="68"/>
        <v>4500</v>
      </c>
      <c r="AW220" s="7">
        <f>'დამტკ. ბიუჯ.'!G220</f>
        <v>4500</v>
      </c>
      <c r="AX220" s="7">
        <f>'დამტკ. საკუთ.'!G220</f>
        <v>0</v>
      </c>
      <c r="AY220" s="7">
        <f>'ცვლილ. ბიუჯ.'!H220</f>
        <v>140</v>
      </c>
      <c r="AZ220" s="7">
        <f>'ცვლილ. საკუთ.'!H220</f>
        <v>0</v>
      </c>
      <c r="BA220" s="7">
        <f>'მთავრ. ფონდი'!H220</f>
        <v>0</v>
      </c>
      <c r="BB220" s="7">
        <f>'პრეზ. ფონდი'!H220</f>
        <v>0</v>
      </c>
      <c r="BC220" s="7">
        <f>'დაზუსტ. ნაერთი'!G220</f>
        <v>4640</v>
      </c>
      <c r="BD220" s="7">
        <f>'დაზუსტ. ბიუჯ.'!G220</f>
        <v>4640</v>
      </c>
      <c r="BE220" s="7">
        <f>'დაზუსტ. საკუთ.'!G220</f>
        <v>0</v>
      </c>
      <c r="BG220" s="7">
        <f t="shared" si="69"/>
        <v>20600</v>
      </c>
      <c r="BH220" s="7">
        <f t="shared" si="69"/>
        <v>20600</v>
      </c>
      <c r="BI220" s="7">
        <f t="shared" si="69"/>
        <v>0</v>
      </c>
      <c r="BJ220" s="7">
        <f t="shared" si="69"/>
        <v>640</v>
      </c>
      <c r="BK220" s="7">
        <f t="shared" si="70"/>
        <v>0</v>
      </c>
      <c r="BL220" s="7">
        <f t="shared" si="70"/>
        <v>0</v>
      </c>
      <c r="BM220" s="7">
        <f t="shared" si="70"/>
        <v>0</v>
      </c>
      <c r="BN220" s="7">
        <f t="shared" si="56"/>
        <v>21240</v>
      </c>
      <c r="BO220" s="7">
        <f t="shared" si="56"/>
        <v>21240</v>
      </c>
      <c r="BP220" s="7">
        <f t="shared" si="56"/>
        <v>0</v>
      </c>
      <c r="BR220" s="7">
        <f t="shared" si="71"/>
        <v>1400</v>
      </c>
      <c r="BS220" s="7">
        <f>'დამტკ. ბიუჯ.'!H220</f>
        <v>1400</v>
      </c>
      <c r="BT220" s="7">
        <f>'დამტკ. საკუთ.'!H220</f>
        <v>0</v>
      </c>
      <c r="BU220" s="7">
        <f>'ცვლილ. ბიუჯ.'!I220</f>
        <v>0</v>
      </c>
      <c r="BV220" s="7">
        <f>'ცვლილ. საკუთ.'!I220</f>
        <v>0</v>
      </c>
      <c r="BW220" s="7">
        <f>'მთავრ. ფონდი'!I220</f>
        <v>0</v>
      </c>
      <c r="BX220" s="7">
        <f>'პრეზ. ფონდი'!I220</f>
        <v>0</v>
      </c>
      <c r="BY220" s="7">
        <f>'დაზუსტ. ნაერთი'!H220</f>
        <v>1400</v>
      </c>
      <c r="BZ220" s="7">
        <f>'დაზუსტ. ბიუჯ.'!H220</f>
        <v>1400</v>
      </c>
      <c r="CA220" s="7">
        <f>'დაზუსტ. საკუთ.'!H220</f>
        <v>0</v>
      </c>
    </row>
    <row r="221" spans="1:79" x14ac:dyDescent="0.25">
      <c r="A221" t="str">
        <f t="shared" si="57"/>
        <v>b</v>
      </c>
      <c r="B221" s="8"/>
      <c r="C221" s="9" t="s">
        <v>11</v>
      </c>
      <c r="D221" s="10">
        <f t="shared" si="58"/>
        <v>0</v>
      </c>
      <c r="E221" s="10">
        <f t="shared" si="59"/>
        <v>0</v>
      </c>
      <c r="F221" s="10">
        <f t="shared" si="60"/>
        <v>0</v>
      </c>
      <c r="G221" s="10">
        <f t="shared" si="60"/>
        <v>0</v>
      </c>
      <c r="H221" s="10">
        <f t="shared" si="60"/>
        <v>0</v>
      </c>
      <c r="I221" s="10">
        <f t="shared" si="60"/>
        <v>0</v>
      </c>
      <c r="J221" s="10">
        <f t="shared" si="61"/>
        <v>0</v>
      </c>
      <c r="K221" s="10">
        <f t="shared" si="61"/>
        <v>0</v>
      </c>
      <c r="L221" s="10">
        <f t="shared" si="61"/>
        <v>0</v>
      </c>
      <c r="M221" s="10">
        <f t="shared" si="54"/>
        <v>0</v>
      </c>
      <c r="O221" s="10">
        <f t="shared" si="62"/>
        <v>0</v>
      </c>
      <c r="P221" s="10">
        <f>'დამტკ. ბიუჯ.'!E221</f>
        <v>0</v>
      </c>
      <c r="Q221" s="10">
        <f>'დამტკ. საკუთ.'!E221</f>
        <v>0</v>
      </c>
      <c r="R221" s="10">
        <f>'ცვლილ. ბიუჯ.'!F221</f>
        <v>0</v>
      </c>
      <c r="S221" s="10">
        <f>'ცვლილ. საკუთ.'!F221</f>
        <v>0</v>
      </c>
      <c r="T221" s="10">
        <f>'მთავრ. ფონდი'!F221</f>
        <v>0</v>
      </c>
      <c r="U221" s="10">
        <f>'პრეზ. ფონდი'!F221</f>
        <v>0</v>
      </c>
      <c r="V221" s="10">
        <f>'დაზუსტ. ნაერთი'!E221</f>
        <v>0</v>
      </c>
      <c r="W221" s="10">
        <f>'დაზუსტ. ბიუჯ.'!E221</f>
        <v>0</v>
      </c>
      <c r="X221" s="10">
        <f>'დაზუსტ. საკუთ.'!E221</f>
        <v>0</v>
      </c>
      <c r="Z221" s="10">
        <f t="shared" si="63"/>
        <v>0</v>
      </c>
      <c r="AA221" s="10">
        <f>'დამტკ. ბიუჯ.'!F221</f>
        <v>0</v>
      </c>
      <c r="AB221" s="10">
        <f>'დამტკ. საკუთ.'!F221</f>
        <v>0</v>
      </c>
      <c r="AC221" s="10">
        <f>'ცვლილ. ბიუჯ.'!G221</f>
        <v>0</v>
      </c>
      <c r="AD221" s="10">
        <f>'ცვლილ. საკუთ.'!G221</f>
        <v>0</v>
      </c>
      <c r="AE221" s="10">
        <f>'მთავრ. ფონდი'!G221</f>
        <v>0</v>
      </c>
      <c r="AF221" s="10">
        <f>'პრეზ. ფონდი'!G221</f>
        <v>0</v>
      </c>
      <c r="AG221" s="10">
        <f>'დაზუსტ. ნაერთი'!F221</f>
        <v>0</v>
      </c>
      <c r="AH221" s="10">
        <f>'დაზუსტ. ბიუჯ.'!F221</f>
        <v>0</v>
      </c>
      <c r="AI221" s="10">
        <f>'დაზუსტ. საკუთ.'!F221</f>
        <v>0</v>
      </c>
      <c r="AK221" s="10">
        <f t="shared" si="64"/>
        <v>0</v>
      </c>
      <c r="AL221" s="10">
        <f t="shared" si="65"/>
        <v>0</v>
      </c>
      <c r="AM221" s="10">
        <f t="shared" si="66"/>
        <v>0</v>
      </c>
      <c r="AN221" s="10">
        <f t="shared" si="66"/>
        <v>0</v>
      </c>
      <c r="AO221" s="10">
        <f t="shared" si="66"/>
        <v>0</v>
      </c>
      <c r="AP221" s="10">
        <f t="shared" si="66"/>
        <v>0</v>
      </c>
      <c r="AQ221" s="10">
        <f t="shared" si="67"/>
        <v>0</v>
      </c>
      <c r="AR221" s="10">
        <f t="shared" si="67"/>
        <v>0</v>
      </c>
      <c r="AS221" s="10">
        <f t="shared" si="67"/>
        <v>0</v>
      </c>
      <c r="AT221" s="10">
        <f t="shared" si="55"/>
        <v>0</v>
      </c>
      <c r="AV221" s="10">
        <f t="shared" si="68"/>
        <v>0</v>
      </c>
      <c r="AW221" s="10">
        <f>'დამტკ. ბიუჯ.'!G221</f>
        <v>0</v>
      </c>
      <c r="AX221" s="10">
        <f>'დამტკ. საკუთ.'!G221</f>
        <v>0</v>
      </c>
      <c r="AY221" s="10">
        <f>'ცვლილ. ბიუჯ.'!H221</f>
        <v>0</v>
      </c>
      <c r="AZ221" s="10">
        <f>'ცვლილ. საკუთ.'!H221</f>
        <v>0</v>
      </c>
      <c r="BA221" s="10">
        <f>'მთავრ. ფონდი'!H221</f>
        <v>0</v>
      </c>
      <c r="BB221" s="10">
        <f>'პრეზ. ფონდი'!H221</f>
        <v>0</v>
      </c>
      <c r="BC221" s="10">
        <f>'დაზუსტ. ნაერთი'!G221</f>
        <v>0</v>
      </c>
      <c r="BD221" s="10">
        <f>'დაზუსტ. ბიუჯ.'!G221</f>
        <v>0</v>
      </c>
      <c r="BE221" s="10">
        <f>'დაზუსტ. საკუთ.'!G221</f>
        <v>0</v>
      </c>
      <c r="BG221" s="10">
        <f t="shared" si="69"/>
        <v>0</v>
      </c>
      <c r="BH221" s="10">
        <f t="shared" si="69"/>
        <v>0</v>
      </c>
      <c r="BI221" s="10">
        <f t="shared" si="69"/>
        <v>0</v>
      </c>
      <c r="BJ221" s="10">
        <f t="shared" si="69"/>
        <v>0</v>
      </c>
      <c r="BK221" s="10">
        <f t="shared" si="70"/>
        <v>0</v>
      </c>
      <c r="BL221" s="10">
        <f t="shared" si="70"/>
        <v>0</v>
      </c>
      <c r="BM221" s="10">
        <f t="shared" si="70"/>
        <v>0</v>
      </c>
      <c r="BN221" s="10">
        <f t="shared" si="56"/>
        <v>0</v>
      </c>
      <c r="BO221" s="10">
        <f t="shared" si="56"/>
        <v>0</v>
      </c>
      <c r="BP221" s="10">
        <f t="shared" si="56"/>
        <v>0</v>
      </c>
      <c r="BR221" s="10">
        <f t="shared" si="71"/>
        <v>0</v>
      </c>
      <c r="BS221" s="10">
        <f>'დამტკ. ბიუჯ.'!H221</f>
        <v>0</v>
      </c>
      <c r="BT221" s="10">
        <f>'დამტკ. საკუთ.'!H221</f>
        <v>0</v>
      </c>
      <c r="BU221" s="10">
        <f>'ცვლილ. ბიუჯ.'!I221</f>
        <v>0</v>
      </c>
      <c r="BV221" s="10">
        <f>'ცვლილ. საკუთ.'!I221</f>
        <v>0</v>
      </c>
      <c r="BW221" s="10">
        <f>'მთავრ. ფონდი'!I221</f>
        <v>0</v>
      </c>
      <c r="BX221" s="10">
        <f>'პრეზ. ფონდი'!I221</f>
        <v>0</v>
      </c>
      <c r="BY221" s="10">
        <f>'დაზუსტ. ნაერთი'!H221</f>
        <v>0</v>
      </c>
      <c r="BZ221" s="10">
        <f>'დაზუსტ. ბიუჯ.'!H221</f>
        <v>0</v>
      </c>
      <c r="CA221" s="10">
        <f>'დაზუსტ. საკუთ.'!H221</f>
        <v>0</v>
      </c>
    </row>
    <row r="222" spans="1:79" x14ac:dyDescent="0.25">
      <c r="A222" t="str">
        <f t="shared" si="57"/>
        <v>a</v>
      </c>
      <c r="B222" s="8"/>
      <c r="C222" s="9" t="s">
        <v>12</v>
      </c>
      <c r="D222" s="10">
        <f t="shared" si="58"/>
        <v>20000</v>
      </c>
      <c r="E222" s="10">
        <f t="shared" si="59"/>
        <v>20000</v>
      </c>
      <c r="F222" s="10">
        <f t="shared" si="60"/>
        <v>0</v>
      </c>
      <c r="G222" s="10">
        <f t="shared" si="60"/>
        <v>0</v>
      </c>
      <c r="H222" s="10">
        <f t="shared" si="60"/>
        <v>0</v>
      </c>
      <c r="I222" s="10">
        <f t="shared" si="60"/>
        <v>0</v>
      </c>
      <c r="J222" s="10">
        <f t="shared" si="61"/>
        <v>0</v>
      </c>
      <c r="K222" s="10">
        <f t="shared" si="61"/>
        <v>20000</v>
      </c>
      <c r="L222" s="10">
        <f t="shared" si="61"/>
        <v>20000</v>
      </c>
      <c r="M222" s="10">
        <f t="shared" si="54"/>
        <v>0</v>
      </c>
      <c r="O222" s="10">
        <f t="shared" si="62"/>
        <v>8000</v>
      </c>
      <c r="P222" s="10">
        <f>'დამტკ. ბიუჯ.'!E222</f>
        <v>8000</v>
      </c>
      <c r="Q222" s="10">
        <f>'დამტკ. საკუთ.'!E222</f>
        <v>0</v>
      </c>
      <c r="R222" s="10">
        <f>'ცვლილ. ბიუჯ.'!F222</f>
        <v>0</v>
      </c>
      <c r="S222" s="10">
        <f>'ცვლილ. საკუთ.'!F222</f>
        <v>0</v>
      </c>
      <c r="T222" s="10">
        <f>'მთავრ. ფონდი'!F222</f>
        <v>0</v>
      </c>
      <c r="U222" s="10">
        <f>'პრეზ. ფონდი'!F222</f>
        <v>0</v>
      </c>
      <c r="V222" s="10">
        <f>'დაზუსტ. ნაერთი'!E222</f>
        <v>8000</v>
      </c>
      <c r="W222" s="10">
        <f>'დაზუსტ. ბიუჯ.'!E222</f>
        <v>8000</v>
      </c>
      <c r="X222" s="10">
        <f>'დაზუსტ. საკუთ.'!E222</f>
        <v>0</v>
      </c>
      <c r="Z222" s="10">
        <f t="shared" si="63"/>
        <v>7000</v>
      </c>
      <c r="AA222" s="10">
        <f>'დამტკ. ბიუჯ.'!F222</f>
        <v>7000</v>
      </c>
      <c r="AB222" s="10">
        <f>'დამტკ. საკუთ.'!F222</f>
        <v>0</v>
      </c>
      <c r="AC222" s="10">
        <f>'ცვლილ. ბიუჯ.'!G222</f>
        <v>0</v>
      </c>
      <c r="AD222" s="10">
        <f>'ცვლილ. საკუთ.'!G222</f>
        <v>0</v>
      </c>
      <c r="AE222" s="10">
        <f>'მთავრ. ფონდი'!G222</f>
        <v>0</v>
      </c>
      <c r="AF222" s="10">
        <f>'პრეზ. ფონდი'!G222</f>
        <v>0</v>
      </c>
      <c r="AG222" s="10">
        <f>'დაზუსტ. ნაერთი'!F222</f>
        <v>7000</v>
      </c>
      <c r="AH222" s="10">
        <f>'დაზუსტ. ბიუჯ.'!F222</f>
        <v>7000</v>
      </c>
      <c r="AI222" s="10">
        <f>'დაზუსტ. საკუთ.'!F222</f>
        <v>0</v>
      </c>
      <c r="AK222" s="10">
        <f t="shared" si="64"/>
        <v>15000</v>
      </c>
      <c r="AL222" s="10">
        <f t="shared" si="65"/>
        <v>15000</v>
      </c>
      <c r="AM222" s="10">
        <f t="shared" si="66"/>
        <v>0</v>
      </c>
      <c r="AN222" s="10">
        <f t="shared" si="66"/>
        <v>0</v>
      </c>
      <c r="AO222" s="10">
        <f t="shared" si="66"/>
        <v>0</v>
      </c>
      <c r="AP222" s="10">
        <f t="shared" si="66"/>
        <v>0</v>
      </c>
      <c r="AQ222" s="10">
        <f t="shared" si="67"/>
        <v>0</v>
      </c>
      <c r="AR222" s="10">
        <f t="shared" si="67"/>
        <v>15000</v>
      </c>
      <c r="AS222" s="10">
        <f t="shared" si="67"/>
        <v>15000</v>
      </c>
      <c r="AT222" s="10">
        <f t="shared" si="55"/>
        <v>0</v>
      </c>
      <c r="AV222" s="10">
        <f t="shared" si="68"/>
        <v>4000</v>
      </c>
      <c r="AW222" s="10">
        <f>'დამტკ. ბიუჯ.'!G222</f>
        <v>4000</v>
      </c>
      <c r="AX222" s="10">
        <f>'დამტკ. საკუთ.'!G222</f>
        <v>0</v>
      </c>
      <c r="AY222" s="10">
        <f>'ცვლილ. ბიუჯ.'!H222</f>
        <v>0</v>
      </c>
      <c r="AZ222" s="10">
        <f>'ცვლილ. საკუთ.'!H222</f>
        <v>0</v>
      </c>
      <c r="BA222" s="10">
        <f>'მთავრ. ფონდი'!H222</f>
        <v>0</v>
      </c>
      <c r="BB222" s="10">
        <f>'პრეზ. ფონდი'!H222</f>
        <v>0</v>
      </c>
      <c r="BC222" s="10">
        <f>'დაზუსტ. ნაერთი'!G222</f>
        <v>4000</v>
      </c>
      <c r="BD222" s="10">
        <f>'დაზუსტ. ბიუჯ.'!G222</f>
        <v>4000</v>
      </c>
      <c r="BE222" s="10">
        <f>'დაზუსტ. საკუთ.'!G222</f>
        <v>0</v>
      </c>
      <c r="BG222" s="10">
        <f t="shared" si="69"/>
        <v>19000</v>
      </c>
      <c r="BH222" s="10">
        <f t="shared" si="69"/>
        <v>19000</v>
      </c>
      <c r="BI222" s="10">
        <f t="shared" si="69"/>
        <v>0</v>
      </c>
      <c r="BJ222" s="10">
        <f t="shared" si="69"/>
        <v>0</v>
      </c>
      <c r="BK222" s="10">
        <f t="shared" si="70"/>
        <v>0</v>
      </c>
      <c r="BL222" s="10">
        <f t="shared" si="70"/>
        <v>0</v>
      </c>
      <c r="BM222" s="10">
        <f t="shared" si="70"/>
        <v>0</v>
      </c>
      <c r="BN222" s="10">
        <f t="shared" si="56"/>
        <v>19000</v>
      </c>
      <c r="BO222" s="10">
        <f t="shared" si="56"/>
        <v>19000</v>
      </c>
      <c r="BP222" s="10">
        <f t="shared" si="56"/>
        <v>0</v>
      </c>
      <c r="BR222" s="10">
        <f t="shared" si="71"/>
        <v>1000</v>
      </c>
      <c r="BS222" s="10">
        <f>'დამტკ. ბიუჯ.'!H222</f>
        <v>1000</v>
      </c>
      <c r="BT222" s="10">
        <f>'დამტკ. საკუთ.'!H222</f>
        <v>0</v>
      </c>
      <c r="BU222" s="10">
        <f>'ცვლილ. ბიუჯ.'!I222</f>
        <v>0</v>
      </c>
      <c r="BV222" s="10">
        <f>'ცვლილ. საკუთ.'!I222</f>
        <v>0</v>
      </c>
      <c r="BW222" s="10">
        <f>'მთავრ. ფონდი'!I222</f>
        <v>0</v>
      </c>
      <c r="BX222" s="10">
        <f>'პრეზ. ფონდი'!I222</f>
        <v>0</v>
      </c>
      <c r="BY222" s="10">
        <f>'დაზუსტ. ნაერთი'!H222</f>
        <v>1000</v>
      </c>
      <c r="BZ222" s="10">
        <f>'დაზუსტ. ბიუჯ.'!H222</f>
        <v>1000</v>
      </c>
      <c r="CA222" s="10">
        <f>'დაზუსტ. საკუთ.'!H222</f>
        <v>0</v>
      </c>
    </row>
    <row r="223" spans="1:79" x14ac:dyDescent="0.25">
      <c r="A223" t="str">
        <f t="shared" si="57"/>
        <v>b</v>
      </c>
      <c r="B223" s="8"/>
      <c r="C223" s="9" t="s">
        <v>13</v>
      </c>
      <c r="D223" s="10">
        <f t="shared" si="58"/>
        <v>0</v>
      </c>
      <c r="E223" s="10">
        <f t="shared" si="59"/>
        <v>0</v>
      </c>
      <c r="F223" s="10">
        <f t="shared" si="60"/>
        <v>0</v>
      </c>
      <c r="G223" s="10">
        <f t="shared" si="60"/>
        <v>0</v>
      </c>
      <c r="H223" s="10">
        <f t="shared" si="60"/>
        <v>0</v>
      </c>
      <c r="I223" s="10">
        <f t="shared" si="60"/>
        <v>0</v>
      </c>
      <c r="J223" s="10">
        <f t="shared" si="61"/>
        <v>0</v>
      </c>
      <c r="K223" s="10">
        <f t="shared" si="61"/>
        <v>0</v>
      </c>
      <c r="L223" s="10">
        <f t="shared" si="61"/>
        <v>0</v>
      </c>
      <c r="M223" s="10">
        <f t="shared" si="54"/>
        <v>0</v>
      </c>
      <c r="O223" s="10">
        <f t="shared" si="62"/>
        <v>0</v>
      </c>
      <c r="P223" s="10">
        <f>'დამტკ. ბიუჯ.'!E223</f>
        <v>0</v>
      </c>
      <c r="Q223" s="10">
        <f>'დამტკ. საკუთ.'!E223</f>
        <v>0</v>
      </c>
      <c r="R223" s="10">
        <f>'ცვლილ. ბიუჯ.'!F223</f>
        <v>0</v>
      </c>
      <c r="S223" s="10">
        <f>'ცვლილ. საკუთ.'!F223</f>
        <v>0</v>
      </c>
      <c r="T223" s="10">
        <f>'მთავრ. ფონდი'!F223</f>
        <v>0</v>
      </c>
      <c r="U223" s="10">
        <f>'პრეზ. ფონდი'!F223</f>
        <v>0</v>
      </c>
      <c r="V223" s="10">
        <f>'დაზუსტ. ნაერთი'!E223</f>
        <v>0</v>
      </c>
      <c r="W223" s="10">
        <f>'დაზუსტ. ბიუჯ.'!E223</f>
        <v>0</v>
      </c>
      <c r="X223" s="10">
        <f>'დაზუსტ. საკუთ.'!E223</f>
        <v>0</v>
      </c>
      <c r="Z223" s="10">
        <f t="shared" si="63"/>
        <v>0</v>
      </c>
      <c r="AA223" s="10">
        <f>'დამტკ. ბიუჯ.'!F223</f>
        <v>0</v>
      </c>
      <c r="AB223" s="10">
        <f>'დამტკ. საკუთ.'!F223</f>
        <v>0</v>
      </c>
      <c r="AC223" s="10">
        <f>'ცვლილ. ბიუჯ.'!G223</f>
        <v>0</v>
      </c>
      <c r="AD223" s="10">
        <f>'ცვლილ. საკუთ.'!G223</f>
        <v>0</v>
      </c>
      <c r="AE223" s="10">
        <f>'მთავრ. ფონდი'!G223</f>
        <v>0</v>
      </c>
      <c r="AF223" s="10">
        <f>'პრეზ. ფონდი'!G223</f>
        <v>0</v>
      </c>
      <c r="AG223" s="10">
        <f>'დაზუსტ. ნაერთი'!F223</f>
        <v>0</v>
      </c>
      <c r="AH223" s="10">
        <f>'დაზუსტ. ბიუჯ.'!F223</f>
        <v>0</v>
      </c>
      <c r="AI223" s="10">
        <f>'დაზუსტ. საკუთ.'!F223</f>
        <v>0</v>
      </c>
      <c r="AK223" s="10">
        <f t="shared" si="64"/>
        <v>0</v>
      </c>
      <c r="AL223" s="10">
        <f t="shared" si="65"/>
        <v>0</v>
      </c>
      <c r="AM223" s="10">
        <f t="shared" si="66"/>
        <v>0</v>
      </c>
      <c r="AN223" s="10">
        <f t="shared" si="66"/>
        <v>0</v>
      </c>
      <c r="AO223" s="10">
        <f t="shared" si="66"/>
        <v>0</v>
      </c>
      <c r="AP223" s="10">
        <f t="shared" si="66"/>
        <v>0</v>
      </c>
      <c r="AQ223" s="10">
        <f t="shared" si="67"/>
        <v>0</v>
      </c>
      <c r="AR223" s="10">
        <f t="shared" si="67"/>
        <v>0</v>
      </c>
      <c r="AS223" s="10">
        <f t="shared" si="67"/>
        <v>0</v>
      </c>
      <c r="AT223" s="10">
        <f t="shared" si="55"/>
        <v>0</v>
      </c>
      <c r="AV223" s="10">
        <f t="shared" si="68"/>
        <v>0</v>
      </c>
      <c r="AW223" s="10">
        <f>'დამტკ. ბიუჯ.'!G223</f>
        <v>0</v>
      </c>
      <c r="AX223" s="10">
        <f>'დამტკ. საკუთ.'!G223</f>
        <v>0</v>
      </c>
      <c r="AY223" s="10">
        <f>'ცვლილ. ბიუჯ.'!H223</f>
        <v>0</v>
      </c>
      <c r="AZ223" s="10">
        <f>'ცვლილ. საკუთ.'!H223</f>
        <v>0</v>
      </c>
      <c r="BA223" s="10">
        <f>'მთავრ. ფონდი'!H223</f>
        <v>0</v>
      </c>
      <c r="BB223" s="10">
        <f>'პრეზ. ფონდი'!H223</f>
        <v>0</v>
      </c>
      <c r="BC223" s="10">
        <f>'დაზუსტ. ნაერთი'!G223</f>
        <v>0</v>
      </c>
      <c r="BD223" s="10">
        <f>'დაზუსტ. ბიუჯ.'!G223</f>
        <v>0</v>
      </c>
      <c r="BE223" s="10">
        <f>'დაზუსტ. საკუთ.'!G223</f>
        <v>0</v>
      </c>
      <c r="BG223" s="10">
        <f t="shared" si="69"/>
        <v>0</v>
      </c>
      <c r="BH223" s="10">
        <f t="shared" si="69"/>
        <v>0</v>
      </c>
      <c r="BI223" s="10">
        <f t="shared" si="69"/>
        <v>0</v>
      </c>
      <c r="BJ223" s="10">
        <f t="shared" si="69"/>
        <v>0</v>
      </c>
      <c r="BK223" s="10">
        <f t="shared" si="70"/>
        <v>0</v>
      </c>
      <c r="BL223" s="10">
        <f t="shared" si="70"/>
        <v>0</v>
      </c>
      <c r="BM223" s="10">
        <f t="shared" si="70"/>
        <v>0</v>
      </c>
      <c r="BN223" s="10">
        <f t="shared" si="56"/>
        <v>0</v>
      </c>
      <c r="BO223" s="10">
        <f t="shared" si="56"/>
        <v>0</v>
      </c>
      <c r="BP223" s="10">
        <f t="shared" si="56"/>
        <v>0</v>
      </c>
      <c r="BR223" s="10">
        <f t="shared" si="71"/>
        <v>0</v>
      </c>
      <c r="BS223" s="10">
        <f>'დამტკ. ბიუჯ.'!H223</f>
        <v>0</v>
      </c>
      <c r="BT223" s="10">
        <f>'დამტკ. საკუთ.'!H223</f>
        <v>0</v>
      </c>
      <c r="BU223" s="10">
        <f>'ცვლილ. ბიუჯ.'!I223</f>
        <v>0</v>
      </c>
      <c r="BV223" s="10">
        <f>'ცვლილ. საკუთ.'!I223</f>
        <v>0</v>
      </c>
      <c r="BW223" s="10">
        <f>'მთავრ. ფონდი'!I223</f>
        <v>0</v>
      </c>
      <c r="BX223" s="10">
        <f>'პრეზ. ფონდი'!I223</f>
        <v>0</v>
      </c>
      <c r="BY223" s="10">
        <f>'დაზუსტ. ნაერთი'!H223</f>
        <v>0</v>
      </c>
      <c r="BZ223" s="10">
        <f>'დაზუსტ. ბიუჯ.'!H223</f>
        <v>0</v>
      </c>
      <c r="CA223" s="10">
        <f>'დაზუსტ. საკუთ.'!H223</f>
        <v>0</v>
      </c>
    </row>
    <row r="224" spans="1:79" x14ac:dyDescent="0.25">
      <c r="A224" t="str">
        <f t="shared" si="57"/>
        <v>b</v>
      </c>
      <c r="B224" s="8"/>
      <c r="C224" s="9" t="s">
        <v>14</v>
      </c>
      <c r="D224" s="10">
        <f t="shared" si="58"/>
        <v>0</v>
      </c>
      <c r="E224" s="10">
        <f t="shared" si="59"/>
        <v>0</v>
      </c>
      <c r="F224" s="10">
        <f t="shared" si="60"/>
        <v>0</v>
      </c>
      <c r="G224" s="10">
        <f t="shared" si="60"/>
        <v>0</v>
      </c>
      <c r="H224" s="10">
        <f t="shared" si="60"/>
        <v>0</v>
      </c>
      <c r="I224" s="10">
        <f t="shared" si="60"/>
        <v>0</v>
      </c>
      <c r="J224" s="10">
        <f t="shared" si="61"/>
        <v>0</v>
      </c>
      <c r="K224" s="10">
        <f t="shared" si="61"/>
        <v>0</v>
      </c>
      <c r="L224" s="10">
        <f t="shared" si="61"/>
        <v>0</v>
      </c>
      <c r="M224" s="10">
        <f t="shared" si="54"/>
        <v>0</v>
      </c>
      <c r="O224" s="10">
        <f t="shared" si="62"/>
        <v>0</v>
      </c>
      <c r="P224" s="10">
        <f>'დამტკ. ბიუჯ.'!E224</f>
        <v>0</v>
      </c>
      <c r="Q224" s="10">
        <f>'დამტკ. საკუთ.'!E224</f>
        <v>0</v>
      </c>
      <c r="R224" s="10">
        <f>'ცვლილ. ბიუჯ.'!F224</f>
        <v>0</v>
      </c>
      <c r="S224" s="10">
        <f>'ცვლილ. საკუთ.'!F224</f>
        <v>0</v>
      </c>
      <c r="T224" s="10">
        <f>'მთავრ. ფონდი'!F224</f>
        <v>0</v>
      </c>
      <c r="U224" s="10">
        <f>'პრეზ. ფონდი'!F224</f>
        <v>0</v>
      </c>
      <c r="V224" s="10">
        <f>'დაზუსტ. ნაერთი'!E224</f>
        <v>0</v>
      </c>
      <c r="W224" s="10">
        <f>'დაზუსტ. ბიუჯ.'!E224</f>
        <v>0</v>
      </c>
      <c r="X224" s="10">
        <f>'დაზუსტ. საკუთ.'!E224</f>
        <v>0</v>
      </c>
      <c r="Z224" s="10">
        <f t="shared" si="63"/>
        <v>0</v>
      </c>
      <c r="AA224" s="10">
        <f>'დამტკ. ბიუჯ.'!F224</f>
        <v>0</v>
      </c>
      <c r="AB224" s="10">
        <f>'დამტკ. საკუთ.'!F224</f>
        <v>0</v>
      </c>
      <c r="AC224" s="10">
        <f>'ცვლილ. ბიუჯ.'!G224</f>
        <v>0</v>
      </c>
      <c r="AD224" s="10">
        <f>'ცვლილ. საკუთ.'!G224</f>
        <v>0</v>
      </c>
      <c r="AE224" s="10">
        <f>'მთავრ. ფონდი'!G224</f>
        <v>0</v>
      </c>
      <c r="AF224" s="10">
        <f>'პრეზ. ფონდი'!G224</f>
        <v>0</v>
      </c>
      <c r="AG224" s="10">
        <f>'დაზუსტ. ნაერთი'!F224</f>
        <v>0</v>
      </c>
      <c r="AH224" s="10">
        <f>'დაზუსტ. ბიუჯ.'!F224</f>
        <v>0</v>
      </c>
      <c r="AI224" s="10">
        <f>'დაზუსტ. საკუთ.'!F224</f>
        <v>0</v>
      </c>
      <c r="AK224" s="10">
        <f t="shared" si="64"/>
        <v>0</v>
      </c>
      <c r="AL224" s="10">
        <f t="shared" si="65"/>
        <v>0</v>
      </c>
      <c r="AM224" s="10">
        <f t="shared" si="66"/>
        <v>0</v>
      </c>
      <c r="AN224" s="10">
        <f t="shared" si="66"/>
        <v>0</v>
      </c>
      <c r="AO224" s="10">
        <f t="shared" si="66"/>
        <v>0</v>
      </c>
      <c r="AP224" s="10">
        <f t="shared" si="66"/>
        <v>0</v>
      </c>
      <c r="AQ224" s="10">
        <f t="shared" si="67"/>
        <v>0</v>
      </c>
      <c r="AR224" s="10">
        <f t="shared" si="67"/>
        <v>0</v>
      </c>
      <c r="AS224" s="10">
        <f t="shared" si="67"/>
        <v>0</v>
      </c>
      <c r="AT224" s="10">
        <f t="shared" si="55"/>
        <v>0</v>
      </c>
      <c r="AV224" s="10">
        <f t="shared" si="68"/>
        <v>0</v>
      </c>
      <c r="AW224" s="10">
        <f>'დამტკ. ბიუჯ.'!G224</f>
        <v>0</v>
      </c>
      <c r="AX224" s="10">
        <f>'დამტკ. საკუთ.'!G224</f>
        <v>0</v>
      </c>
      <c r="AY224" s="10">
        <f>'ცვლილ. ბიუჯ.'!H224</f>
        <v>0</v>
      </c>
      <c r="AZ224" s="10">
        <f>'ცვლილ. საკუთ.'!H224</f>
        <v>0</v>
      </c>
      <c r="BA224" s="10">
        <f>'მთავრ. ფონდი'!H224</f>
        <v>0</v>
      </c>
      <c r="BB224" s="10">
        <f>'პრეზ. ფონდი'!H224</f>
        <v>0</v>
      </c>
      <c r="BC224" s="10">
        <f>'დაზუსტ. ნაერთი'!G224</f>
        <v>0</v>
      </c>
      <c r="BD224" s="10">
        <f>'დაზუსტ. ბიუჯ.'!G224</f>
        <v>0</v>
      </c>
      <c r="BE224" s="10">
        <f>'დაზუსტ. საკუთ.'!G224</f>
        <v>0</v>
      </c>
      <c r="BG224" s="10">
        <f t="shared" si="69"/>
        <v>0</v>
      </c>
      <c r="BH224" s="10">
        <f t="shared" si="69"/>
        <v>0</v>
      </c>
      <c r="BI224" s="10">
        <f t="shared" si="69"/>
        <v>0</v>
      </c>
      <c r="BJ224" s="10">
        <f t="shared" si="69"/>
        <v>0</v>
      </c>
      <c r="BK224" s="10">
        <f t="shared" si="70"/>
        <v>0</v>
      </c>
      <c r="BL224" s="10">
        <f t="shared" si="70"/>
        <v>0</v>
      </c>
      <c r="BM224" s="10">
        <f t="shared" si="70"/>
        <v>0</v>
      </c>
      <c r="BN224" s="10">
        <f t="shared" si="56"/>
        <v>0</v>
      </c>
      <c r="BO224" s="10">
        <f t="shared" si="56"/>
        <v>0</v>
      </c>
      <c r="BP224" s="10">
        <f t="shared" si="56"/>
        <v>0</v>
      </c>
      <c r="BR224" s="10">
        <f t="shared" si="71"/>
        <v>0</v>
      </c>
      <c r="BS224" s="10">
        <f>'დამტკ. ბიუჯ.'!H224</f>
        <v>0</v>
      </c>
      <c r="BT224" s="10">
        <f>'დამტკ. საკუთ.'!H224</f>
        <v>0</v>
      </c>
      <c r="BU224" s="10">
        <f>'ცვლილ. ბიუჯ.'!I224</f>
        <v>0</v>
      </c>
      <c r="BV224" s="10">
        <f>'ცვლილ. საკუთ.'!I224</f>
        <v>0</v>
      </c>
      <c r="BW224" s="10">
        <f>'მთავრ. ფონდი'!I224</f>
        <v>0</v>
      </c>
      <c r="BX224" s="10">
        <f>'პრეზ. ფონდი'!I224</f>
        <v>0</v>
      </c>
      <c r="BY224" s="10">
        <f>'დაზუსტ. ნაერთი'!H224</f>
        <v>0</v>
      </c>
      <c r="BZ224" s="10">
        <f>'დაზუსტ. ბიუჯ.'!H224</f>
        <v>0</v>
      </c>
      <c r="CA224" s="10">
        <f>'დაზუსტ. საკუთ.'!H224</f>
        <v>0</v>
      </c>
    </row>
    <row r="225" spans="1:79" x14ac:dyDescent="0.25">
      <c r="A225" t="str">
        <f t="shared" si="57"/>
        <v>b</v>
      </c>
      <c r="B225" s="8"/>
      <c r="C225" s="9" t="s">
        <v>15</v>
      </c>
      <c r="D225" s="10">
        <f t="shared" si="58"/>
        <v>0</v>
      </c>
      <c r="E225" s="10">
        <f t="shared" si="59"/>
        <v>0</v>
      </c>
      <c r="F225" s="10">
        <f t="shared" si="60"/>
        <v>0</v>
      </c>
      <c r="G225" s="10">
        <f t="shared" si="60"/>
        <v>0</v>
      </c>
      <c r="H225" s="10">
        <f t="shared" si="60"/>
        <v>0</v>
      </c>
      <c r="I225" s="10">
        <f t="shared" si="60"/>
        <v>0</v>
      </c>
      <c r="J225" s="10">
        <f t="shared" si="61"/>
        <v>0</v>
      </c>
      <c r="K225" s="10">
        <f t="shared" si="61"/>
        <v>0</v>
      </c>
      <c r="L225" s="10">
        <f t="shared" si="61"/>
        <v>0</v>
      </c>
      <c r="M225" s="10">
        <f t="shared" si="54"/>
        <v>0</v>
      </c>
      <c r="O225" s="10">
        <f t="shared" si="62"/>
        <v>0</v>
      </c>
      <c r="P225" s="10">
        <f>'დამტკ. ბიუჯ.'!E225</f>
        <v>0</v>
      </c>
      <c r="Q225" s="10">
        <f>'დამტკ. საკუთ.'!E225</f>
        <v>0</v>
      </c>
      <c r="R225" s="10">
        <f>'ცვლილ. ბიუჯ.'!F225</f>
        <v>0</v>
      </c>
      <c r="S225" s="10">
        <f>'ცვლილ. საკუთ.'!F225</f>
        <v>0</v>
      </c>
      <c r="T225" s="10">
        <f>'მთავრ. ფონდი'!F225</f>
        <v>0</v>
      </c>
      <c r="U225" s="10">
        <f>'პრეზ. ფონდი'!F225</f>
        <v>0</v>
      </c>
      <c r="V225" s="10">
        <f>'დაზუსტ. ნაერთი'!E225</f>
        <v>0</v>
      </c>
      <c r="W225" s="10">
        <f>'დაზუსტ. ბიუჯ.'!E225</f>
        <v>0</v>
      </c>
      <c r="X225" s="10">
        <f>'დაზუსტ. საკუთ.'!E225</f>
        <v>0</v>
      </c>
      <c r="Z225" s="10">
        <f t="shared" si="63"/>
        <v>0</v>
      </c>
      <c r="AA225" s="10">
        <f>'დამტკ. ბიუჯ.'!F225</f>
        <v>0</v>
      </c>
      <c r="AB225" s="10">
        <f>'დამტკ. საკუთ.'!F225</f>
        <v>0</v>
      </c>
      <c r="AC225" s="10">
        <f>'ცვლილ. ბიუჯ.'!G225</f>
        <v>0</v>
      </c>
      <c r="AD225" s="10">
        <f>'ცვლილ. საკუთ.'!G225</f>
        <v>0</v>
      </c>
      <c r="AE225" s="10">
        <f>'მთავრ. ფონდი'!G225</f>
        <v>0</v>
      </c>
      <c r="AF225" s="10">
        <f>'პრეზ. ფონდი'!G225</f>
        <v>0</v>
      </c>
      <c r="AG225" s="10">
        <f>'დაზუსტ. ნაერთი'!F225</f>
        <v>0</v>
      </c>
      <c r="AH225" s="10">
        <f>'დაზუსტ. ბიუჯ.'!F225</f>
        <v>0</v>
      </c>
      <c r="AI225" s="10">
        <f>'დაზუსტ. საკუთ.'!F225</f>
        <v>0</v>
      </c>
      <c r="AK225" s="10">
        <f t="shared" si="64"/>
        <v>0</v>
      </c>
      <c r="AL225" s="10">
        <f t="shared" si="65"/>
        <v>0</v>
      </c>
      <c r="AM225" s="10">
        <f t="shared" si="66"/>
        <v>0</v>
      </c>
      <c r="AN225" s="10">
        <f t="shared" si="66"/>
        <v>0</v>
      </c>
      <c r="AO225" s="10">
        <f t="shared" si="66"/>
        <v>0</v>
      </c>
      <c r="AP225" s="10">
        <f t="shared" si="66"/>
        <v>0</v>
      </c>
      <c r="AQ225" s="10">
        <f t="shared" si="67"/>
        <v>0</v>
      </c>
      <c r="AR225" s="10">
        <f t="shared" si="67"/>
        <v>0</v>
      </c>
      <c r="AS225" s="10">
        <f t="shared" si="67"/>
        <v>0</v>
      </c>
      <c r="AT225" s="10">
        <f t="shared" si="55"/>
        <v>0</v>
      </c>
      <c r="AV225" s="10">
        <f t="shared" si="68"/>
        <v>0</v>
      </c>
      <c r="AW225" s="10">
        <f>'დამტკ. ბიუჯ.'!G225</f>
        <v>0</v>
      </c>
      <c r="AX225" s="10">
        <f>'დამტკ. საკუთ.'!G225</f>
        <v>0</v>
      </c>
      <c r="AY225" s="10">
        <f>'ცვლილ. ბიუჯ.'!H225</f>
        <v>0</v>
      </c>
      <c r="AZ225" s="10">
        <f>'ცვლილ. საკუთ.'!H225</f>
        <v>0</v>
      </c>
      <c r="BA225" s="10">
        <f>'მთავრ. ფონდი'!H225</f>
        <v>0</v>
      </c>
      <c r="BB225" s="10">
        <f>'პრეზ. ფონდი'!H225</f>
        <v>0</v>
      </c>
      <c r="BC225" s="10">
        <f>'დაზუსტ. ნაერთი'!G225</f>
        <v>0</v>
      </c>
      <c r="BD225" s="10">
        <f>'დაზუსტ. ბიუჯ.'!G225</f>
        <v>0</v>
      </c>
      <c r="BE225" s="10">
        <f>'დაზუსტ. საკუთ.'!G225</f>
        <v>0</v>
      </c>
      <c r="BG225" s="10">
        <f t="shared" si="69"/>
        <v>0</v>
      </c>
      <c r="BH225" s="10">
        <f t="shared" si="69"/>
        <v>0</v>
      </c>
      <c r="BI225" s="10">
        <f t="shared" si="69"/>
        <v>0</v>
      </c>
      <c r="BJ225" s="10">
        <f t="shared" si="69"/>
        <v>0</v>
      </c>
      <c r="BK225" s="10">
        <f t="shared" si="70"/>
        <v>0</v>
      </c>
      <c r="BL225" s="10">
        <f t="shared" si="70"/>
        <v>0</v>
      </c>
      <c r="BM225" s="10">
        <f t="shared" si="70"/>
        <v>0</v>
      </c>
      <c r="BN225" s="10">
        <f t="shared" si="56"/>
        <v>0</v>
      </c>
      <c r="BO225" s="10">
        <f t="shared" si="56"/>
        <v>0</v>
      </c>
      <c r="BP225" s="10">
        <f t="shared" si="56"/>
        <v>0</v>
      </c>
      <c r="BR225" s="10">
        <f t="shared" si="71"/>
        <v>0</v>
      </c>
      <c r="BS225" s="10">
        <f>'დამტკ. ბიუჯ.'!H225</f>
        <v>0</v>
      </c>
      <c r="BT225" s="10">
        <f>'დამტკ. საკუთ.'!H225</f>
        <v>0</v>
      </c>
      <c r="BU225" s="10">
        <f>'ცვლილ. ბიუჯ.'!I225</f>
        <v>0</v>
      </c>
      <c r="BV225" s="10">
        <f>'ცვლილ. საკუთ.'!I225</f>
        <v>0</v>
      </c>
      <c r="BW225" s="10">
        <f>'მთავრ. ფონდი'!I225</f>
        <v>0</v>
      </c>
      <c r="BX225" s="10">
        <f>'პრეზ. ფონდი'!I225</f>
        <v>0</v>
      </c>
      <c r="BY225" s="10">
        <f>'დაზუსტ. ნაერთი'!H225</f>
        <v>0</v>
      </c>
      <c r="BZ225" s="10">
        <f>'დაზუსტ. ბიუჯ.'!H225</f>
        <v>0</v>
      </c>
      <c r="CA225" s="10">
        <f>'დაზუსტ. საკუთ.'!H225</f>
        <v>0</v>
      </c>
    </row>
    <row r="226" spans="1:79" x14ac:dyDescent="0.25">
      <c r="A226" t="str">
        <f t="shared" si="57"/>
        <v>a</v>
      </c>
      <c r="B226" s="8"/>
      <c r="C226" s="9" t="s">
        <v>16</v>
      </c>
      <c r="D226" s="10">
        <f t="shared" si="58"/>
        <v>2000</v>
      </c>
      <c r="E226" s="10">
        <f t="shared" si="59"/>
        <v>2000</v>
      </c>
      <c r="F226" s="10">
        <f t="shared" si="60"/>
        <v>0</v>
      </c>
      <c r="G226" s="10">
        <f t="shared" si="60"/>
        <v>0</v>
      </c>
      <c r="H226" s="10">
        <f t="shared" si="60"/>
        <v>0</v>
      </c>
      <c r="I226" s="10">
        <f t="shared" si="60"/>
        <v>0</v>
      </c>
      <c r="J226" s="10">
        <f t="shared" si="61"/>
        <v>0</v>
      </c>
      <c r="K226" s="10">
        <f t="shared" si="61"/>
        <v>2000</v>
      </c>
      <c r="L226" s="10">
        <f t="shared" si="61"/>
        <v>2000</v>
      </c>
      <c r="M226" s="10">
        <f t="shared" si="54"/>
        <v>0</v>
      </c>
      <c r="O226" s="10">
        <f t="shared" si="62"/>
        <v>600</v>
      </c>
      <c r="P226" s="10">
        <f>'დამტკ. ბიუჯ.'!E226</f>
        <v>600</v>
      </c>
      <c r="Q226" s="10">
        <f>'დამტკ. საკუთ.'!E226</f>
        <v>0</v>
      </c>
      <c r="R226" s="10">
        <f>'ცვლილ. ბიუჯ.'!F226</f>
        <v>0</v>
      </c>
      <c r="S226" s="10">
        <f>'ცვლილ. საკუთ.'!F226</f>
        <v>0</v>
      </c>
      <c r="T226" s="10">
        <f>'მთავრ. ფონდი'!F226</f>
        <v>0</v>
      </c>
      <c r="U226" s="10">
        <f>'პრეზ. ფონდი'!F226</f>
        <v>0</v>
      </c>
      <c r="V226" s="10">
        <f>'დაზუსტ. ნაერთი'!E226</f>
        <v>600</v>
      </c>
      <c r="W226" s="10">
        <f>'დაზუსტ. ბიუჯ.'!E226</f>
        <v>600</v>
      </c>
      <c r="X226" s="10">
        <f>'დაზუსტ. საკუთ.'!E226</f>
        <v>0</v>
      </c>
      <c r="Z226" s="10">
        <f t="shared" si="63"/>
        <v>500</v>
      </c>
      <c r="AA226" s="10">
        <f>'დამტკ. ბიუჯ.'!F226</f>
        <v>500</v>
      </c>
      <c r="AB226" s="10">
        <f>'დამტკ. საკუთ.'!F226</f>
        <v>0</v>
      </c>
      <c r="AC226" s="10">
        <f>'ცვლილ. ბიუჯ.'!G226</f>
        <v>0</v>
      </c>
      <c r="AD226" s="10">
        <f>'ცვლილ. საკუთ.'!G226</f>
        <v>0</v>
      </c>
      <c r="AE226" s="10">
        <f>'მთავრ. ფონდი'!G226</f>
        <v>0</v>
      </c>
      <c r="AF226" s="10">
        <f>'პრეზ. ფონდი'!G226</f>
        <v>0</v>
      </c>
      <c r="AG226" s="10">
        <f>'დაზუსტ. ნაერთი'!F226</f>
        <v>500</v>
      </c>
      <c r="AH226" s="10">
        <f>'დაზუსტ. ბიუჯ.'!F226</f>
        <v>500</v>
      </c>
      <c r="AI226" s="10">
        <f>'დაზუსტ. საკუთ.'!F226</f>
        <v>0</v>
      </c>
      <c r="AK226" s="10">
        <f t="shared" si="64"/>
        <v>1100</v>
      </c>
      <c r="AL226" s="10">
        <f t="shared" si="65"/>
        <v>1100</v>
      </c>
      <c r="AM226" s="10">
        <f t="shared" si="66"/>
        <v>0</v>
      </c>
      <c r="AN226" s="10">
        <f t="shared" si="66"/>
        <v>0</v>
      </c>
      <c r="AO226" s="10">
        <f t="shared" si="66"/>
        <v>0</v>
      </c>
      <c r="AP226" s="10">
        <f t="shared" si="66"/>
        <v>0</v>
      </c>
      <c r="AQ226" s="10">
        <f t="shared" si="67"/>
        <v>0</v>
      </c>
      <c r="AR226" s="10">
        <f t="shared" si="67"/>
        <v>1100</v>
      </c>
      <c r="AS226" s="10">
        <f t="shared" si="67"/>
        <v>1100</v>
      </c>
      <c r="AT226" s="10">
        <f t="shared" si="55"/>
        <v>0</v>
      </c>
      <c r="AV226" s="10">
        <f t="shared" si="68"/>
        <v>500</v>
      </c>
      <c r="AW226" s="10">
        <f>'დამტკ. ბიუჯ.'!G226</f>
        <v>500</v>
      </c>
      <c r="AX226" s="10">
        <f>'დამტკ. საკუთ.'!G226</f>
        <v>0</v>
      </c>
      <c r="AY226" s="10">
        <f>'ცვლილ. ბიუჯ.'!H226</f>
        <v>0</v>
      </c>
      <c r="AZ226" s="10">
        <f>'ცვლილ. საკუთ.'!H226</f>
        <v>0</v>
      </c>
      <c r="BA226" s="10">
        <f>'მთავრ. ფონდი'!H226</f>
        <v>0</v>
      </c>
      <c r="BB226" s="10">
        <f>'პრეზ. ფონდი'!H226</f>
        <v>0</v>
      </c>
      <c r="BC226" s="10">
        <f>'დაზუსტ. ნაერთი'!G226</f>
        <v>500</v>
      </c>
      <c r="BD226" s="10">
        <f>'დაზუსტ. ბიუჯ.'!G226</f>
        <v>500</v>
      </c>
      <c r="BE226" s="10">
        <f>'დაზუსტ. საკუთ.'!G226</f>
        <v>0</v>
      </c>
      <c r="BG226" s="10">
        <f t="shared" si="69"/>
        <v>1600</v>
      </c>
      <c r="BH226" s="10">
        <f t="shared" si="69"/>
        <v>1600</v>
      </c>
      <c r="BI226" s="10">
        <f t="shared" si="69"/>
        <v>0</v>
      </c>
      <c r="BJ226" s="10">
        <f t="shared" si="69"/>
        <v>0</v>
      </c>
      <c r="BK226" s="10">
        <f t="shared" si="70"/>
        <v>0</v>
      </c>
      <c r="BL226" s="10">
        <f t="shared" si="70"/>
        <v>0</v>
      </c>
      <c r="BM226" s="10">
        <f t="shared" si="70"/>
        <v>0</v>
      </c>
      <c r="BN226" s="10">
        <f t="shared" si="56"/>
        <v>1600</v>
      </c>
      <c r="BO226" s="10">
        <f t="shared" si="56"/>
        <v>1600</v>
      </c>
      <c r="BP226" s="10">
        <f t="shared" si="56"/>
        <v>0</v>
      </c>
      <c r="BR226" s="10">
        <f t="shared" si="71"/>
        <v>400</v>
      </c>
      <c r="BS226" s="10">
        <f>'დამტკ. ბიუჯ.'!H226</f>
        <v>400</v>
      </c>
      <c r="BT226" s="10">
        <f>'დამტკ. საკუთ.'!H226</f>
        <v>0</v>
      </c>
      <c r="BU226" s="10">
        <f>'ცვლილ. ბიუჯ.'!I226</f>
        <v>0</v>
      </c>
      <c r="BV226" s="10">
        <f>'ცვლილ. საკუთ.'!I226</f>
        <v>0</v>
      </c>
      <c r="BW226" s="10">
        <f>'მთავრ. ფონდი'!I226</f>
        <v>0</v>
      </c>
      <c r="BX226" s="10">
        <f>'პრეზ. ფონდი'!I226</f>
        <v>0</v>
      </c>
      <c r="BY226" s="10">
        <f>'დაზუსტ. ნაერთი'!H226</f>
        <v>400</v>
      </c>
      <c r="BZ226" s="10">
        <f>'დაზუსტ. ბიუჯ.'!H226</f>
        <v>400</v>
      </c>
      <c r="CA226" s="10">
        <f>'დაზუსტ. საკუთ.'!H226</f>
        <v>0</v>
      </c>
    </row>
    <row r="227" spans="1:79" x14ac:dyDescent="0.25">
      <c r="A227" t="str">
        <f t="shared" si="57"/>
        <v>a</v>
      </c>
      <c r="B227" s="8"/>
      <c r="C227" s="9" t="s">
        <v>17</v>
      </c>
      <c r="D227" s="10">
        <f t="shared" si="58"/>
        <v>0</v>
      </c>
      <c r="E227" s="10">
        <f t="shared" si="59"/>
        <v>0</v>
      </c>
      <c r="F227" s="10">
        <f t="shared" si="60"/>
        <v>0</v>
      </c>
      <c r="G227" s="10">
        <f t="shared" si="60"/>
        <v>640</v>
      </c>
      <c r="H227" s="10">
        <f t="shared" si="60"/>
        <v>0</v>
      </c>
      <c r="I227" s="10">
        <f t="shared" si="60"/>
        <v>0</v>
      </c>
      <c r="J227" s="10">
        <f t="shared" si="61"/>
        <v>0</v>
      </c>
      <c r="K227" s="10">
        <f t="shared" si="61"/>
        <v>640</v>
      </c>
      <c r="L227" s="10">
        <f t="shared" si="61"/>
        <v>640</v>
      </c>
      <c r="M227" s="10">
        <f t="shared" si="54"/>
        <v>0</v>
      </c>
      <c r="O227" s="10">
        <f t="shared" si="62"/>
        <v>0</v>
      </c>
      <c r="P227" s="10">
        <f>'დამტკ. ბიუჯ.'!E227</f>
        <v>0</v>
      </c>
      <c r="Q227" s="10">
        <f>'დამტკ. საკუთ.'!E227</f>
        <v>0</v>
      </c>
      <c r="R227" s="10">
        <f>'ცვლილ. ბიუჯ.'!F227</f>
        <v>250</v>
      </c>
      <c r="S227" s="10">
        <f>'ცვლილ. საკუთ.'!F227</f>
        <v>0</v>
      </c>
      <c r="T227" s="10">
        <f>'მთავრ. ფონდი'!F227</f>
        <v>0</v>
      </c>
      <c r="U227" s="10">
        <f>'პრეზ. ფონდი'!F227</f>
        <v>0</v>
      </c>
      <c r="V227" s="10">
        <f>'დაზუსტ. ნაერთი'!E227</f>
        <v>250</v>
      </c>
      <c r="W227" s="10">
        <f>'დაზუსტ. ბიუჯ.'!E227</f>
        <v>250</v>
      </c>
      <c r="X227" s="10">
        <f>'დაზუსტ. საკუთ.'!E227</f>
        <v>0</v>
      </c>
      <c r="Z227" s="10">
        <f t="shared" si="63"/>
        <v>0</v>
      </c>
      <c r="AA227" s="10">
        <f>'დამტკ. ბიუჯ.'!F227</f>
        <v>0</v>
      </c>
      <c r="AB227" s="10">
        <f>'დამტკ. საკუთ.'!F227</f>
        <v>0</v>
      </c>
      <c r="AC227" s="10">
        <f>'ცვლილ. ბიუჯ.'!G227</f>
        <v>250</v>
      </c>
      <c r="AD227" s="10">
        <f>'ცვლილ. საკუთ.'!G227</f>
        <v>0</v>
      </c>
      <c r="AE227" s="10">
        <f>'მთავრ. ფონდი'!G227</f>
        <v>0</v>
      </c>
      <c r="AF227" s="10">
        <f>'პრეზ. ფონდი'!G227</f>
        <v>0</v>
      </c>
      <c r="AG227" s="10">
        <f>'დაზუსტ. ნაერთი'!F227</f>
        <v>250</v>
      </c>
      <c r="AH227" s="10">
        <f>'დაზუსტ. ბიუჯ.'!F227</f>
        <v>250</v>
      </c>
      <c r="AI227" s="10">
        <f>'დაზუსტ. საკუთ.'!F227</f>
        <v>0</v>
      </c>
      <c r="AK227" s="10">
        <f t="shared" si="64"/>
        <v>0</v>
      </c>
      <c r="AL227" s="10">
        <f t="shared" si="65"/>
        <v>0</v>
      </c>
      <c r="AM227" s="10">
        <f t="shared" si="66"/>
        <v>0</v>
      </c>
      <c r="AN227" s="10">
        <f t="shared" si="66"/>
        <v>500</v>
      </c>
      <c r="AO227" s="10">
        <f t="shared" si="66"/>
        <v>0</v>
      </c>
      <c r="AP227" s="10">
        <f t="shared" si="66"/>
        <v>0</v>
      </c>
      <c r="AQ227" s="10">
        <f t="shared" si="67"/>
        <v>0</v>
      </c>
      <c r="AR227" s="10">
        <f t="shared" si="67"/>
        <v>500</v>
      </c>
      <c r="AS227" s="10">
        <f t="shared" si="67"/>
        <v>500</v>
      </c>
      <c r="AT227" s="10">
        <f t="shared" si="55"/>
        <v>0</v>
      </c>
      <c r="AV227" s="10">
        <f t="shared" si="68"/>
        <v>0</v>
      </c>
      <c r="AW227" s="10">
        <f>'დამტკ. ბიუჯ.'!G227</f>
        <v>0</v>
      </c>
      <c r="AX227" s="10">
        <f>'დამტკ. საკუთ.'!G227</f>
        <v>0</v>
      </c>
      <c r="AY227" s="10">
        <f>'ცვლილ. ბიუჯ.'!H227</f>
        <v>140</v>
      </c>
      <c r="AZ227" s="10">
        <f>'ცვლილ. საკუთ.'!H227</f>
        <v>0</v>
      </c>
      <c r="BA227" s="10">
        <f>'მთავრ. ფონდი'!H227</f>
        <v>0</v>
      </c>
      <c r="BB227" s="10">
        <f>'პრეზ. ფონდი'!H227</f>
        <v>0</v>
      </c>
      <c r="BC227" s="10">
        <f>'დაზუსტ. ნაერთი'!G227</f>
        <v>140</v>
      </c>
      <c r="BD227" s="10">
        <f>'დაზუსტ. ბიუჯ.'!G227</f>
        <v>140</v>
      </c>
      <c r="BE227" s="10">
        <f>'დაზუსტ. საკუთ.'!G227</f>
        <v>0</v>
      </c>
      <c r="BG227" s="10">
        <f t="shared" si="69"/>
        <v>0</v>
      </c>
      <c r="BH227" s="10">
        <f t="shared" si="69"/>
        <v>0</v>
      </c>
      <c r="BI227" s="10">
        <f t="shared" si="69"/>
        <v>0</v>
      </c>
      <c r="BJ227" s="10">
        <f t="shared" si="69"/>
        <v>640</v>
      </c>
      <c r="BK227" s="10">
        <f t="shared" si="70"/>
        <v>0</v>
      </c>
      <c r="BL227" s="10">
        <f t="shared" si="70"/>
        <v>0</v>
      </c>
      <c r="BM227" s="10">
        <f t="shared" si="70"/>
        <v>0</v>
      </c>
      <c r="BN227" s="10">
        <f t="shared" si="56"/>
        <v>640</v>
      </c>
      <c r="BO227" s="10">
        <f t="shared" si="56"/>
        <v>640</v>
      </c>
      <c r="BP227" s="10">
        <f t="shared" si="56"/>
        <v>0</v>
      </c>
      <c r="BR227" s="10">
        <f t="shared" si="71"/>
        <v>0</v>
      </c>
      <c r="BS227" s="10">
        <f>'დამტკ. ბიუჯ.'!H227</f>
        <v>0</v>
      </c>
      <c r="BT227" s="10">
        <f>'დამტკ. საკუთ.'!H227</f>
        <v>0</v>
      </c>
      <c r="BU227" s="10">
        <f>'ცვლილ. ბიუჯ.'!I227</f>
        <v>0</v>
      </c>
      <c r="BV227" s="10">
        <f>'ცვლილ. საკუთ.'!I227</f>
        <v>0</v>
      </c>
      <c r="BW227" s="10">
        <f>'მთავრ. ფონდი'!I227</f>
        <v>0</v>
      </c>
      <c r="BX227" s="10">
        <f>'პრეზ. ფონდი'!I227</f>
        <v>0</v>
      </c>
      <c r="BY227" s="10">
        <f>'დაზუსტ. ნაერთი'!H227</f>
        <v>0</v>
      </c>
      <c r="BZ227" s="10">
        <f>'დაზუსტ. ბიუჯ.'!H227</f>
        <v>0</v>
      </c>
      <c r="CA227" s="10">
        <f>'დაზუსტ. საკუთ.'!H227</f>
        <v>0</v>
      </c>
    </row>
    <row r="228" spans="1:79" x14ac:dyDescent="0.25">
      <c r="A228" t="str">
        <f t="shared" si="57"/>
        <v>b</v>
      </c>
      <c r="B228" s="5"/>
      <c r="C228" s="6" t="s">
        <v>18</v>
      </c>
      <c r="D228" s="7">
        <f t="shared" si="58"/>
        <v>0</v>
      </c>
      <c r="E228" s="7">
        <f t="shared" si="59"/>
        <v>0</v>
      </c>
      <c r="F228" s="7">
        <f t="shared" si="60"/>
        <v>0</v>
      </c>
      <c r="G228" s="7">
        <f t="shared" si="60"/>
        <v>0</v>
      </c>
      <c r="H228" s="7">
        <f t="shared" si="60"/>
        <v>0</v>
      </c>
      <c r="I228" s="7">
        <f t="shared" si="60"/>
        <v>0</v>
      </c>
      <c r="J228" s="7">
        <f t="shared" si="61"/>
        <v>0</v>
      </c>
      <c r="K228" s="7">
        <f t="shared" si="61"/>
        <v>0</v>
      </c>
      <c r="L228" s="7">
        <f t="shared" si="61"/>
        <v>0</v>
      </c>
      <c r="M228" s="7">
        <f t="shared" si="54"/>
        <v>0</v>
      </c>
      <c r="O228" s="7">
        <f t="shared" si="62"/>
        <v>0</v>
      </c>
      <c r="P228" s="7">
        <f>'დამტკ. ბიუჯ.'!E228</f>
        <v>0</v>
      </c>
      <c r="Q228" s="7">
        <f>'დამტკ. საკუთ.'!E228</f>
        <v>0</v>
      </c>
      <c r="R228" s="7">
        <f>'ცვლილ. ბიუჯ.'!F228</f>
        <v>0</v>
      </c>
      <c r="S228" s="7">
        <f>'ცვლილ. საკუთ.'!F228</f>
        <v>0</v>
      </c>
      <c r="T228" s="7">
        <f>'მთავრ. ფონდი'!F228</f>
        <v>0</v>
      </c>
      <c r="U228" s="7">
        <f>'პრეზ. ფონდი'!F228</f>
        <v>0</v>
      </c>
      <c r="V228" s="7">
        <f>'დაზუსტ. ნაერთი'!E228</f>
        <v>0</v>
      </c>
      <c r="W228" s="7">
        <f>'დაზუსტ. ბიუჯ.'!E228</f>
        <v>0</v>
      </c>
      <c r="X228" s="7">
        <f>'დაზუსტ. საკუთ.'!E228</f>
        <v>0</v>
      </c>
      <c r="Z228" s="7">
        <f t="shared" si="63"/>
        <v>0</v>
      </c>
      <c r="AA228" s="7">
        <f>'დამტკ. ბიუჯ.'!F228</f>
        <v>0</v>
      </c>
      <c r="AB228" s="7">
        <f>'დამტკ. საკუთ.'!F228</f>
        <v>0</v>
      </c>
      <c r="AC228" s="7">
        <f>'ცვლილ. ბიუჯ.'!G228</f>
        <v>0</v>
      </c>
      <c r="AD228" s="7">
        <f>'ცვლილ. საკუთ.'!G228</f>
        <v>0</v>
      </c>
      <c r="AE228" s="7">
        <f>'მთავრ. ფონდი'!G228</f>
        <v>0</v>
      </c>
      <c r="AF228" s="7">
        <f>'პრეზ. ფონდი'!G228</f>
        <v>0</v>
      </c>
      <c r="AG228" s="7">
        <f>'დაზუსტ. ნაერთი'!F228</f>
        <v>0</v>
      </c>
      <c r="AH228" s="7">
        <f>'დაზუსტ. ბიუჯ.'!F228</f>
        <v>0</v>
      </c>
      <c r="AI228" s="7">
        <f>'დაზუსტ. საკუთ.'!F228</f>
        <v>0</v>
      </c>
      <c r="AK228" s="7">
        <f t="shared" si="64"/>
        <v>0</v>
      </c>
      <c r="AL228" s="7">
        <f t="shared" si="65"/>
        <v>0</v>
      </c>
      <c r="AM228" s="7">
        <f t="shared" si="66"/>
        <v>0</v>
      </c>
      <c r="AN228" s="7">
        <f t="shared" si="66"/>
        <v>0</v>
      </c>
      <c r="AO228" s="7">
        <f t="shared" si="66"/>
        <v>0</v>
      </c>
      <c r="AP228" s="7">
        <f t="shared" si="66"/>
        <v>0</v>
      </c>
      <c r="AQ228" s="7">
        <f t="shared" si="67"/>
        <v>0</v>
      </c>
      <c r="AR228" s="7">
        <f t="shared" si="67"/>
        <v>0</v>
      </c>
      <c r="AS228" s="7">
        <f t="shared" si="67"/>
        <v>0</v>
      </c>
      <c r="AT228" s="7">
        <f t="shared" si="55"/>
        <v>0</v>
      </c>
      <c r="AV228" s="7">
        <f t="shared" si="68"/>
        <v>0</v>
      </c>
      <c r="AW228" s="7">
        <f>'დამტკ. ბიუჯ.'!G228</f>
        <v>0</v>
      </c>
      <c r="AX228" s="7">
        <f>'დამტკ. საკუთ.'!G228</f>
        <v>0</v>
      </c>
      <c r="AY228" s="7">
        <f>'ცვლილ. ბიუჯ.'!H228</f>
        <v>0</v>
      </c>
      <c r="AZ228" s="7">
        <f>'ცვლილ. საკუთ.'!H228</f>
        <v>0</v>
      </c>
      <c r="BA228" s="7">
        <f>'მთავრ. ფონდი'!H228</f>
        <v>0</v>
      </c>
      <c r="BB228" s="7">
        <f>'პრეზ. ფონდი'!H228</f>
        <v>0</v>
      </c>
      <c r="BC228" s="7">
        <f>'დაზუსტ. ნაერთი'!G228</f>
        <v>0</v>
      </c>
      <c r="BD228" s="7">
        <f>'დაზუსტ. ბიუჯ.'!G228</f>
        <v>0</v>
      </c>
      <c r="BE228" s="7">
        <f>'დაზუსტ. საკუთ.'!G228</f>
        <v>0</v>
      </c>
      <c r="BG228" s="7">
        <f t="shared" si="69"/>
        <v>0</v>
      </c>
      <c r="BH228" s="7">
        <f t="shared" si="69"/>
        <v>0</v>
      </c>
      <c r="BI228" s="7">
        <f t="shared" si="69"/>
        <v>0</v>
      </c>
      <c r="BJ228" s="7">
        <f t="shared" si="69"/>
        <v>0</v>
      </c>
      <c r="BK228" s="7">
        <f t="shared" si="70"/>
        <v>0</v>
      </c>
      <c r="BL228" s="7">
        <f t="shared" si="70"/>
        <v>0</v>
      </c>
      <c r="BM228" s="7">
        <f t="shared" si="70"/>
        <v>0</v>
      </c>
      <c r="BN228" s="7">
        <f t="shared" si="56"/>
        <v>0</v>
      </c>
      <c r="BO228" s="7">
        <f t="shared" si="56"/>
        <v>0</v>
      </c>
      <c r="BP228" s="7">
        <f t="shared" si="56"/>
        <v>0</v>
      </c>
      <c r="BR228" s="7">
        <f t="shared" si="71"/>
        <v>0</v>
      </c>
      <c r="BS228" s="7">
        <f>'დამტკ. ბიუჯ.'!H228</f>
        <v>0</v>
      </c>
      <c r="BT228" s="7">
        <f>'დამტკ. საკუთ.'!H228</f>
        <v>0</v>
      </c>
      <c r="BU228" s="7">
        <f>'ცვლილ. ბიუჯ.'!I228</f>
        <v>0</v>
      </c>
      <c r="BV228" s="7">
        <f>'ცვლილ. საკუთ.'!I228</f>
        <v>0</v>
      </c>
      <c r="BW228" s="7">
        <f>'მთავრ. ფონდი'!I228</f>
        <v>0</v>
      </c>
      <c r="BX228" s="7">
        <f>'პრეზ. ფონდი'!I228</f>
        <v>0</v>
      </c>
      <c r="BY228" s="7">
        <f>'დაზუსტ. ნაერთი'!H228</f>
        <v>0</v>
      </c>
      <c r="BZ228" s="7">
        <f>'დაზუსტ. ბიუჯ.'!H228</f>
        <v>0</v>
      </c>
      <c r="CA228" s="7">
        <f>'დაზუსტ. საკუთ.'!H228</f>
        <v>0</v>
      </c>
    </row>
    <row r="229" spans="1:79" x14ac:dyDescent="0.25">
      <c r="A229" t="str">
        <f t="shared" si="57"/>
        <v>b</v>
      </c>
      <c r="B229" s="5"/>
      <c r="C229" s="6" t="s">
        <v>19</v>
      </c>
      <c r="D229" s="7">
        <f t="shared" si="58"/>
        <v>0</v>
      </c>
      <c r="E229" s="7">
        <f t="shared" si="59"/>
        <v>0</v>
      </c>
      <c r="F229" s="7">
        <f t="shared" si="60"/>
        <v>0</v>
      </c>
      <c r="G229" s="7">
        <f t="shared" si="60"/>
        <v>0</v>
      </c>
      <c r="H229" s="7">
        <f t="shared" si="60"/>
        <v>0</v>
      </c>
      <c r="I229" s="7">
        <f t="shared" si="60"/>
        <v>0</v>
      </c>
      <c r="J229" s="7">
        <f t="shared" si="61"/>
        <v>0</v>
      </c>
      <c r="K229" s="7">
        <f t="shared" si="61"/>
        <v>0</v>
      </c>
      <c r="L229" s="7">
        <f t="shared" si="61"/>
        <v>0</v>
      </c>
      <c r="M229" s="7">
        <f t="shared" si="54"/>
        <v>0</v>
      </c>
      <c r="O229" s="7">
        <f t="shared" si="62"/>
        <v>0</v>
      </c>
      <c r="P229" s="7">
        <f>'დამტკ. ბიუჯ.'!E229</f>
        <v>0</v>
      </c>
      <c r="Q229" s="7">
        <f>'დამტკ. საკუთ.'!E229</f>
        <v>0</v>
      </c>
      <c r="R229" s="7">
        <f>'ცვლილ. ბიუჯ.'!F229</f>
        <v>0</v>
      </c>
      <c r="S229" s="7">
        <f>'ცვლილ. საკუთ.'!F229</f>
        <v>0</v>
      </c>
      <c r="T229" s="7">
        <f>'მთავრ. ფონდი'!F229</f>
        <v>0</v>
      </c>
      <c r="U229" s="7">
        <f>'პრეზ. ფონდი'!F229</f>
        <v>0</v>
      </c>
      <c r="V229" s="7">
        <f>'დაზუსტ. ნაერთი'!E229</f>
        <v>0</v>
      </c>
      <c r="W229" s="7">
        <f>'დაზუსტ. ბიუჯ.'!E229</f>
        <v>0</v>
      </c>
      <c r="X229" s="7">
        <f>'დაზუსტ. საკუთ.'!E229</f>
        <v>0</v>
      </c>
      <c r="Z229" s="7">
        <f t="shared" si="63"/>
        <v>0</v>
      </c>
      <c r="AA229" s="7">
        <f>'დამტკ. ბიუჯ.'!F229</f>
        <v>0</v>
      </c>
      <c r="AB229" s="7">
        <f>'დამტკ. საკუთ.'!F229</f>
        <v>0</v>
      </c>
      <c r="AC229" s="7">
        <f>'ცვლილ. ბიუჯ.'!G229</f>
        <v>0</v>
      </c>
      <c r="AD229" s="7">
        <f>'ცვლილ. საკუთ.'!G229</f>
        <v>0</v>
      </c>
      <c r="AE229" s="7">
        <f>'მთავრ. ფონდი'!G229</f>
        <v>0</v>
      </c>
      <c r="AF229" s="7">
        <f>'პრეზ. ფონდი'!G229</f>
        <v>0</v>
      </c>
      <c r="AG229" s="7">
        <f>'დაზუსტ. ნაერთი'!F229</f>
        <v>0</v>
      </c>
      <c r="AH229" s="7">
        <f>'დაზუსტ. ბიუჯ.'!F229</f>
        <v>0</v>
      </c>
      <c r="AI229" s="7">
        <f>'დაზუსტ. საკუთ.'!F229</f>
        <v>0</v>
      </c>
      <c r="AK229" s="7">
        <f t="shared" si="64"/>
        <v>0</v>
      </c>
      <c r="AL229" s="7">
        <f t="shared" si="65"/>
        <v>0</v>
      </c>
      <c r="AM229" s="7">
        <f t="shared" si="66"/>
        <v>0</v>
      </c>
      <c r="AN229" s="7">
        <f t="shared" si="66"/>
        <v>0</v>
      </c>
      <c r="AO229" s="7">
        <f t="shared" si="66"/>
        <v>0</v>
      </c>
      <c r="AP229" s="7">
        <f t="shared" si="66"/>
        <v>0</v>
      </c>
      <c r="AQ229" s="7">
        <f t="shared" si="67"/>
        <v>0</v>
      </c>
      <c r="AR229" s="7">
        <f t="shared" si="67"/>
        <v>0</v>
      </c>
      <c r="AS229" s="7">
        <f t="shared" si="67"/>
        <v>0</v>
      </c>
      <c r="AT229" s="7">
        <f t="shared" si="55"/>
        <v>0</v>
      </c>
      <c r="AV229" s="7">
        <f t="shared" si="68"/>
        <v>0</v>
      </c>
      <c r="AW229" s="7">
        <f>'დამტკ. ბიუჯ.'!G229</f>
        <v>0</v>
      </c>
      <c r="AX229" s="7">
        <f>'დამტკ. საკუთ.'!G229</f>
        <v>0</v>
      </c>
      <c r="AY229" s="7">
        <f>'ცვლილ. ბიუჯ.'!H229</f>
        <v>0</v>
      </c>
      <c r="AZ229" s="7">
        <f>'ცვლილ. საკუთ.'!H229</f>
        <v>0</v>
      </c>
      <c r="BA229" s="7">
        <f>'მთავრ. ფონდი'!H229</f>
        <v>0</v>
      </c>
      <c r="BB229" s="7">
        <f>'პრეზ. ფონდი'!H229</f>
        <v>0</v>
      </c>
      <c r="BC229" s="7">
        <f>'დაზუსტ. ნაერთი'!G229</f>
        <v>0</v>
      </c>
      <c r="BD229" s="7">
        <f>'დაზუსტ. ბიუჯ.'!G229</f>
        <v>0</v>
      </c>
      <c r="BE229" s="7">
        <f>'დაზუსტ. საკუთ.'!G229</f>
        <v>0</v>
      </c>
      <c r="BG229" s="7">
        <f t="shared" si="69"/>
        <v>0</v>
      </c>
      <c r="BH229" s="7">
        <f t="shared" si="69"/>
        <v>0</v>
      </c>
      <c r="BI229" s="7">
        <f t="shared" si="69"/>
        <v>0</v>
      </c>
      <c r="BJ229" s="7">
        <f t="shared" si="69"/>
        <v>0</v>
      </c>
      <c r="BK229" s="7">
        <f t="shared" si="70"/>
        <v>0</v>
      </c>
      <c r="BL229" s="7">
        <f t="shared" si="70"/>
        <v>0</v>
      </c>
      <c r="BM229" s="7">
        <f t="shared" si="70"/>
        <v>0</v>
      </c>
      <c r="BN229" s="7">
        <f t="shared" si="56"/>
        <v>0</v>
      </c>
      <c r="BO229" s="7">
        <f t="shared" si="56"/>
        <v>0</v>
      </c>
      <c r="BP229" s="7">
        <f t="shared" si="56"/>
        <v>0</v>
      </c>
      <c r="BR229" s="7">
        <f t="shared" si="71"/>
        <v>0</v>
      </c>
      <c r="BS229" s="7">
        <f>'დამტკ. ბიუჯ.'!H229</f>
        <v>0</v>
      </c>
      <c r="BT229" s="7">
        <f>'დამტკ. საკუთ.'!H229</f>
        <v>0</v>
      </c>
      <c r="BU229" s="7">
        <f>'ცვლილ. ბიუჯ.'!I229</f>
        <v>0</v>
      </c>
      <c r="BV229" s="7">
        <f>'ცვლილ. საკუთ.'!I229</f>
        <v>0</v>
      </c>
      <c r="BW229" s="7">
        <f>'მთავრ. ფონდი'!I229</f>
        <v>0</v>
      </c>
      <c r="BX229" s="7">
        <f>'პრეზ. ფონდი'!I229</f>
        <v>0</v>
      </c>
      <c r="BY229" s="7">
        <f>'დაზუსტ. ნაერთი'!H229</f>
        <v>0</v>
      </c>
      <c r="BZ229" s="7">
        <f>'დაზუსტ. ბიუჯ.'!H229</f>
        <v>0</v>
      </c>
      <c r="CA229" s="7">
        <f>'დაზუსტ. საკუთ.'!H229</f>
        <v>0</v>
      </c>
    </row>
    <row r="230" spans="1:79" ht="15.75" thickBot="1" x14ac:dyDescent="0.3">
      <c r="A230" t="str">
        <f t="shared" si="57"/>
        <v>b</v>
      </c>
      <c r="B230" s="11"/>
      <c r="C230" s="12" t="s">
        <v>20</v>
      </c>
      <c r="D230" s="13">
        <f t="shared" si="58"/>
        <v>0</v>
      </c>
      <c r="E230" s="13">
        <f t="shared" si="59"/>
        <v>0</v>
      </c>
      <c r="F230" s="13">
        <f t="shared" si="60"/>
        <v>0</v>
      </c>
      <c r="G230" s="13">
        <f t="shared" si="60"/>
        <v>0</v>
      </c>
      <c r="H230" s="13">
        <f t="shared" si="60"/>
        <v>0</v>
      </c>
      <c r="I230" s="13">
        <f t="shared" si="60"/>
        <v>0</v>
      </c>
      <c r="J230" s="13">
        <f t="shared" si="61"/>
        <v>0</v>
      </c>
      <c r="K230" s="13">
        <f t="shared" si="61"/>
        <v>0</v>
      </c>
      <c r="L230" s="13">
        <f t="shared" si="61"/>
        <v>0</v>
      </c>
      <c r="M230" s="13">
        <f t="shared" si="54"/>
        <v>0</v>
      </c>
      <c r="O230" s="13">
        <f t="shared" si="62"/>
        <v>0</v>
      </c>
      <c r="P230" s="13">
        <f>'დამტკ. ბიუჯ.'!E230</f>
        <v>0</v>
      </c>
      <c r="Q230" s="13">
        <f>'დამტკ. საკუთ.'!E230</f>
        <v>0</v>
      </c>
      <c r="R230" s="13">
        <f>'ცვლილ. ბიუჯ.'!F230</f>
        <v>0</v>
      </c>
      <c r="S230" s="13">
        <f>'ცვლილ. საკუთ.'!F230</f>
        <v>0</v>
      </c>
      <c r="T230" s="13">
        <f>'მთავრ. ფონდი'!F230</f>
        <v>0</v>
      </c>
      <c r="U230" s="13">
        <f>'პრეზ. ფონდი'!F230</f>
        <v>0</v>
      </c>
      <c r="V230" s="13">
        <f>'დაზუსტ. ნაერთი'!E230</f>
        <v>0</v>
      </c>
      <c r="W230" s="13">
        <f>'დაზუსტ. ბიუჯ.'!E230</f>
        <v>0</v>
      </c>
      <c r="X230" s="13">
        <f>'დაზუსტ. საკუთ.'!E230</f>
        <v>0</v>
      </c>
      <c r="Z230" s="13">
        <f t="shared" si="63"/>
        <v>0</v>
      </c>
      <c r="AA230" s="13">
        <f>'დამტკ. ბიუჯ.'!F230</f>
        <v>0</v>
      </c>
      <c r="AB230" s="13">
        <f>'დამტკ. საკუთ.'!F230</f>
        <v>0</v>
      </c>
      <c r="AC230" s="13">
        <f>'ცვლილ. ბიუჯ.'!G230</f>
        <v>0</v>
      </c>
      <c r="AD230" s="13">
        <f>'ცვლილ. საკუთ.'!G230</f>
        <v>0</v>
      </c>
      <c r="AE230" s="13">
        <f>'მთავრ. ფონდი'!G230</f>
        <v>0</v>
      </c>
      <c r="AF230" s="13">
        <f>'პრეზ. ფონდი'!G230</f>
        <v>0</v>
      </c>
      <c r="AG230" s="13">
        <f>'დაზუსტ. ნაერთი'!F230</f>
        <v>0</v>
      </c>
      <c r="AH230" s="13">
        <f>'დაზუსტ. ბიუჯ.'!F230</f>
        <v>0</v>
      </c>
      <c r="AI230" s="13">
        <f>'დაზუსტ. საკუთ.'!F230</f>
        <v>0</v>
      </c>
      <c r="AK230" s="13">
        <f t="shared" si="64"/>
        <v>0</v>
      </c>
      <c r="AL230" s="13">
        <f t="shared" si="65"/>
        <v>0</v>
      </c>
      <c r="AM230" s="13">
        <f t="shared" si="66"/>
        <v>0</v>
      </c>
      <c r="AN230" s="13">
        <f t="shared" si="66"/>
        <v>0</v>
      </c>
      <c r="AO230" s="13">
        <f t="shared" si="66"/>
        <v>0</v>
      </c>
      <c r="AP230" s="13">
        <f t="shared" si="66"/>
        <v>0</v>
      </c>
      <c r="AQ230" s="13">
        <f t="shared" si="67"/>
        <v>0</v>
      </c>
      <c r="AR230" s="13">
        <f t="shared" si="67"/>
        <v>0</v>
      </c>
      <c r="AS230" s="13">
        <f t="shared" si="67"/>
        <v>0</v>
      </c>
      <c r="AT230" s="13">
        <f t="shared" si="55"/>
        <v>0</v>
      </c>
      <c r="AV230" s="13">
        <f t="shared" si="68"/>
        <v>0</v>
      </c>
      <c r="AW230" s="13">
        <f>'დამტკ. ბიუჯ.'!G230</f>
        <v>0</v>
      </c>
      <c r="AX230" s="13">
        <f>'დამტკ. საკუთ.'!G230</f>
        <v>0</v>
      </c>
      <c r="AY230" s="13">
        <f>'ცვლილ. ბიუჯ.'!H230</f>
        <v>0</v>
      </c>
      <c r="AZ230" s="13">
        <f>'ცვლილ. საკუთ.'!H230</f>
        <v>0</v>
      </c>
      <c r="BA230" s="13">
        <f>'მთავრ. ფონდი'!H230</f>
        <v>0</v>
      </c>
      <c r="BB230" s="13">
        <f>'პრეზ. ფონდი'!H230</f>
        <v>0</v>
      </c>
      <c r="BC230" s="13">
        <f>'დაზუსტ. ნაერთი'!G230</f>
        <v>0</v>
      </c>
      <c r="BD230" s="13">
        <f>'დაზუსტ. ბიუჯ.'!G230</f>
        <v>0</v>
      </c>
      <c r="BE230" s="13">
        <f>'დაზუსტ. საკუთ.'!G230</f>
        <v>0</v>
      </c>
      <c r="BG230" s="13">
        <f t="shared" si="69"/>
        <v>0</v>
      </c>
      <c r="BH230" s="13">
        <f t="shared" si="69"/>
        <v>0</v>
      </c>
      <c r="BI230" s="13">
        <f t="shared" si="69"/>
        <v>0</v>
      </c>
      <c r="BJ230" s="13">
        <f t="shared" si="69"/>
        <v>0</v>
      </c>
      <c r="BK230" s="13">
        <f t="shared" si="70"/>
        <v>0</v>
      </c>
      <c r="BL230" s="13">
        <f t="shared" si="70"/>
        <v>0</v>
      </c>
      <c r="BM230" s="13">
        <f t="shared" si="70"/>
        <v>0</v>
      </c>
      <c r="BN230" s="13">
        <f t="shared" si="56"/>
        <v>0</v>
      </c>
      <c r="BO230" s="13">
        <f t="shared" si="56"/>
        <v>0</v>
      </c>
      <c r="BP230" s="13">
        <f t="shared" si="56"/>
        <v>0</v>
      </c>
      <c r="BR230" s="13">
        <f t="shared" si="71"/>
        <v>0</v>
      </c>
      <c r="BS230" s="13">
        <f>'დამტკ. ბიუჯ.'!H230</f>
        <v>0</v>
      </c>
      <c r="BT230" s="13">
        <f>'დამტკ. საკუთ.'!H230</f>
        <v>0</v>
      </c>
      <c r="BU230" s="13">
        <f>'ცვლილ. ბიუჯ.'!I230</f>
        <v>0</v>
      </c>
      <c r="BV230" s="13">
        <f>'ცვლილ. საკუთ.'!I230</f>
        <v>0</v>
      </c>
      <c r="BW230" s="13">
        <f>'მთავრ. ფონდი'!I230</f>
        <v>0</v>
      </c>
      <c r="BX230" s="13">
        <f>'პრეზ. ფონდი'!I230</f>
        <v>0</v>
      </c>
      <c r="BY230" s="13">
        <f>'დაზუსტ. ნაერთი'!H230</f>
        <v>0</v>
      </c>
      <c r="BZ230" s="13">
        <f>'დაზუსტ. ბიუჯ.'!H230</f>
        <v>0</v>
      </c>
      <c r="CA230" s="13">
        <f>'დაზუსტ. საკუთ.'!H230</f>
        <v>0</v>
      </c>
    </row>
    <row r="231" spans="1:79" ht="31.5" thickTop="1" thickBot="1" x14ac:dyDescent="0.3">
      <c r="A231" t="str">
        <f t="shared" si="57"/>
        <v>a</v>
      </c>
      <c r="B231" s="3" t="s">
        <v>56</v>
      </c>
      <c r="C231" s="14" t="s">
        <v>57</v>
      </c>
      <c r="D231" s="4">
        <f t="shared" si="58"/>
        <v>52000</v>
      </c>
      <c r="E231" s="4">
        <f t="shared" si="59"/>
        <v>52000</v>
      </c>
      <c r="F231" s="4">
        <f t="shared" si="60"/>
        <v>0</v>
      </c>
      <c r="G231" s="4">
        <f t="shared" si="60"/>
        <v>-450</v>
      </c>
      <c r="H231" s="4">
        <f t="shared" si="60"/>
        <v>0</v>
      </c>
      <c r="I231" s="4">
        <f t="shared" si="60"/>
        <v>0</v>
      </c>
      <c r="J231" s="4">
        <f t="shared" si="61"/>
        <v>0</v>
      </c>
      <c r="K231" s="4">
        <f t="shared" si="61"/>
        <v>51550</v>
      </c>
      <c r="L231" s="4">
        <f t="shared" si="61"/>
        <v>51550</v>
      </c>
      <c r="M231" s="4">
        <f t="shared" si="54"/>
        <v>0</v>
      </c>
      <c r="O231" s="4">
        <f t="shared" si="62"/>
        <v>20200</v>
      </c>
      <c r="P231" s="4">
        <f>'დამტკ. ბიუჯ.'!E231</f>
        <v>20200</v>
      </c>
      <c r="Q231" s="4">
        <f>'დამტკ. საკუთ.'!E231</f>
        <v>0</v>
      </c>
      <c r="R231" s="4">
        <f>'ცვლილ. ბიუჯ.'!F231</f>
        <v>0</v>
      </c>
      <c r="S231" s="4">
        <f>'ცვლილ. საკუთ.'!F231</f>
        <v>0</v>
      </c>
      <c r="T231" s="4">
        <f>'მთავრ. ფონდი'!F231</f>
        <v>0</v>
      </c>
      <c r="U231" s="4">
        <f>'პრეზ. ფონდი'!F231</f>
        <v>0</v>
      </c>
      <c r="V231" s="4">
        <f>'დაზუსტ. ნაერთი'!E231</f>
        <v>20200</v>
      </c>
      <c r="W231" s="4">
        <f>'დაზუსტ. ბიუჯ.'!E231</f>
        <v>20200</v>
      </c>
      <c r="X231" s="4">
        <f>'დაზუსტ. საკუთ.'!E231</f>
        <v>0</v>
      </c>
      <c r="Z231" s="4">
        <f t="shared" si="63"/>
        <v>17200</v>
      </c>
      <c r="AA231" s="4">
        <f>'დამტკ. ბიუჯ.'!F231</f>
        <v>17200</v>
      </c>
      <c r="AB231" s="4">
        <f>'დამტკ. საკუთ.'!F231</f>
        <v>0</v>
      </c>
      <c r="AC231" s="4">
        <f>'ცვლილ. ბიუჯ.'!G231</f>
        <v>0</v>
      </c>
      <c r="AD231" s="4">
        <f>'ცვლილ. საკუთ.'!G231</f>
        <v>0</v>
      </c>
      <c r="AE231" s="4">
        <f>'მთავრ. ფონდი'!G231</f>
        <v>0</v>
      </c>
      <c r="AF231" s="4">
        <f>'პრეზ. ფონდი'!G231</f>
        <v>0</v>
      </c>
      <c r="AG231" s="4">
        <f>'დაზუსტ. ნაერთი'!F231</f>
        <v>17200</v>
      </c>
      <c r="AH231" s="4">
        <f>'დაზუსტ. ბიუჯ.'!F231</f>
        <v>17200</v>
      </c>
      <c r="AI231" s="4">
        <f>'დაზუსტ. საკუთ.'!F231</f>
        <v>0</v>
      </c>
      <c r="AK231" s="4">
        <f t="shared" si="64"/>
        <v>37400</v>
      </c>
      <c r="AL231" s="4">
        <f t="shared" si="65"/>
        <v>37400</v>
      </c>
      <c r="AM231" s="4">
        <f t="shared" si="66"/>
        <v>0</v>
      </c>
      <c r="AN231" s="4">
        <f t="shared" si="66"/>
        <v>0</v>
      </c>
      <c r="AO231" s="4">
        <f t="shared" si="66"/>
        <v>0</v>
      </c>
      <c r="AP231" s="4">
        <f t="shared" si="66"/>
        <v>0</v>
      </c>
      <c r="AQ231" s="4">
        <f t="shared" si="67"/>
        <v>0</v>
      </c>
      <c r="AR231" s="4">
        <f t="shared" si="67"/>
        <v>37400</v>
      </c>
      <c r="AS231" s="4">
        <f t="shared" si="67"/>
        <v>37400</v>
      </c>
      <c r="AT231" s="4">
        <f t="shared" si="55"/>
        <v>0</v>
      </c>
      <c r="AV231" s="4">
        <f t="shared" si="68"/>
        <v>11700</v>
      </c>
      <c r="AW231" s="4">
        <f>'დამტკ. ბიუჯ.'!G231</f>
        <v>11700</v>
      </c>
      <c r="AX231" s="4">
        <f>'დამტკ. საკუთ.'!G231</f>
        <v>0</v>
      </c>
      <c r="AY231" s="4">
        <f>'ცვლილ. ბიუჯ.'!H231</f>
        <v>-50</v>
      </c>
      <c r="AZ231" s="4">
        <f>'ცვლილ. საკუთ.'!H231</f>
        <v>0</v>
      </c>
      <c r="BA231" s="4">
        <f>'მთავრ. ფონდი'!H231</f>
        <v>0</v>
      </c>
      <c r="BB231" s="4">
        <f>'პრეზ. ფონდი'!H231</f>
        <v>0</v>
      </c>
      <c r="BC231" s="4">
        <f>'დაზუსტ. ნაერთი'!G231</f>
        <v>11650</v>
      </c>
      <c r="BD231" s="4">
        <f>'დაზუსტ. ბიუჯ.'!G231</f>
        <v>11650</v>
      </c>
      <c r="BE231" s="4">
        <f>'დაზუსტ. საკუთ.'!G231</f>
        <v>0</v>
      </c>
      <c r="BG231" s="4">
        <f t="shared" si="69"/>
        <v>49100</v>
      </c>
      <c r="BH231" s="4">
        <f t="shared" si="69"/>
        <v>49100</v>
      </c>
      <c r="BI231" s="4">
        <f t="shared" si="69"/>
        <v>0</v>
      </c>
      <c r="BJ231" s="4">
        <f t="shared" si="69"/>
        <v>-50</v>
      </c>
      <c r="BK231" s="4">
        <f t="shared" si="70"/>
        <v>0</v>
      </c>
      <c r="BL231" s="4">
        <f t="shared" si="70"/>
        <v>0</v>
      </c>
      <c r="BM231" s="4">
        <f t="shared" si="70"/>
        <v>0</v>
      </c>
      <c r="BN231" s="4">
        <f t="shared" si="56"/>
        <v>49050</v>
      </c>
      <c r="BO231" s="4">
        <f t="shared" si="56"/>
        <v>49050</v>
      </c>
      <c r="BP231" s="4">
        <f t="shared" si="56"/>
        <v>0</v>
      </c>
      <c r="BR231" s="4">
        <f t="shared" si="71"/>
        <v>2900</v>
      </c>
      <c r="BS231" s="4">
        <f>'დამტკ. ბიუჯ.'!H231</f>
        <v>2900</v>
      </c>
      <c r="BT231" s="4">
        <f>'დამტკ. საკუთ.'!H231</f>
        <v>0</v>
      </c>
      <c r="BU231" s="4">
        <f>'ცვლილ. ბიუჯ.'!I231</f>
        <v>-400</v>
      </c>
      <c r="BV231" s="4">
        <f>'ცვლილ. საკუთ.'!I231</f>
        <v>0</v>
      </c>
      <c r="BW231" s="4">
        <f>'მთავრ. ფონდი'!I231</f>
        <v>0</v>
      </c>
      <c r="BX231" s="4">
        <f>'პრეზ. ფონდი'!I231</f>
        <v>0</v>
      </c>
      <c r="BY231" s="4">
        <f>'დაზუსტ. ნაერთი'!H231</f>
        <v>2500</v>
      </c>
      <c r="BZ231" s="4">
        <f>'დაზუსტ. ბიუჯ.'!H231</f>
        <v>2500</v>
      </c>
      <c r="CA231" s="4">
        <f>'დაზუსტ. საკუთ.'!H231</f>
        <v>0</v>
      </c>
    </row>
    <row r="232" spans="1:79" ht="15.75" thickTop="1" x14ac:dyDescent="0.25">
      <c r="A232" t="str">
        <f t="shared" si="57"/>
        <v>a</v>
      </c>
      <c r="B232" s="5"/>
      <c r="C232" s="6" t="s">
        <v>10</v>
      </c>
      <c r="D232" s="7">
        <f t="shared" si="58"/>
        <v>52000</v>
      </c>
      <c r="E232" s="7">
        <f t="shared" si="59"/>
        <v>52000</v>
      </c>
      <c r="F232" s="7">
        <f t="shared" si="60"/>
        <v>0</v>
      </c>
      <c r="G232" s="7">
        <f t="shared" si="60"/>
        <v>-450</v>
      </c>
      <c r="H232" s="7">
        <f t="shared" si="60"/>
        <v>0</v>
      </c>
      <c r="I232" s="7">
        <f t="shared" si="60"/>
        <v>0</v>
      </c>
      <c r="J232" s="7">
        <f t="shared" si="61"/>
        <v>0</v>
      </c>
      <c r="K232" s="7">
        <f t="shared" si="61"/>
        <v>51550</v>
      </c>
      <c r="L232" s="7">
        <f t="shared" si="61"/>
        <v>51550</v>
      </c>
      <c r="M232" s="7">
        <f t="shared" si="54"/>
        <v>0</v>
      </c>
      <c r="O232" s="7">
        <f t="shared" si="62"/>
        <v>20200</v>
      </c>
      <c r="P232" s="7">
        <f>'დამტკ. ბიუჯ.'!E232</f>
        <v>20200</v>
      </c>
      <c r="Q232" s="7">
        <f>'დამტკ. საკუთ.'!E232</f>
        <v>0</v>
      </c>
      <c r="R232" s="7">
        <f>'ცვლილ. ბიუჯ.'!F232</f>
        <v>0</v>
      </c>
      <c r="S232" s="7">
        <f>'ცვლილ. საკუთ.'!F232</f>
        <v>0</v>
      </c>
      <c r="T232" s="7">
        <f>'მთავრ. ფონდი'!F232</f>
        <v>0</v>
      </c>
      <c r="U232" s="7">
        <f>'პრეზ. ფონდი'!F232</f>
        <v>0</v>
      </c>
      <c r="V232" s="7">
        <f>'დაზუსტ. ნაერთი'!E232</f>
        <v>20200</v>
      </c>
      <c r="W232" s="7">
        <f>'დაზუსტ. ბიუჯ.'!E232</f>
        <v>20200</v>
      </c>
      <c r="X232" s="7">
        <f>'დაზუსტ. საკუთ.'!E232</f>
        <v>0</v>
      </c>
      <c r="Z232" s="7">
        <f t="shared" si="63"/>
        <v>17200</v>
      </c>
      <c r="AA232" s="7">
        <f>'დამტკ. ბიუჯ.'!F232</f>
        <v>17200</v>
      </c>
      <c r="AB232" s="7">
        <f>'დამტკ. საკუთ.'!F232</f>
        <v>0</v>
      </c>
      <c r="AC232" s="7">
        <f>'ცვლილ. ბიუჯ.'!G232</f>
        <v>0</v>
      </c>
      <c r="AD232" s="7">
        <f>'ცვლილ. საკუთ.'!G232</f>
        <v>0</v>
      </c>
      <c r="AE232" s="7">
        <f>'მთავრ. ფონდი'!G232</f>
        <v>0</v>
      </c>
      <c r="AF232" s="7">
        <f>'პრეზ. ფონდი'!G232</f>
        <v>0</v>
      </c>
      <c r="AG232" s="7">
        <f>'დაზუსტ. ნაერთი'!F232</f>
        <v>17200</v>
      </c>
      <c r="AH232" s="7">
        <f>'დაზუსტ. ბიუჯ.'!F232</f>
        <v>17200</v>
      </c>
      <c r="AI232" s="7">
        <f>'დაზუსტ. საკუთ.'!F232</f>
        <v>0</v>
      </c>
      <c r="AK232" s="7">
        <f t="shared" si="64"/>
        <v>37400</v>
      </c>
      <c r="AL232" s="7">
        <f t="shared" si="65"/>
        <v>37400</v>
      </c>
      <c r="AM232" s="7">
        <f t="shared" si="66"/>
        <v>0</v>
      </c>
      <c r="AN232" s="7">
        <f t="shared" si="66"/>
        <v>0</v>
      </c>
      <c r="AO232" s="7">
        <f t="shared" si="66"/>
        <v>0</v>
      </c>
      <c r="AP232" s="7">
        <f t="shared" si="66"/>
        <v>0</v>
      </c>
      <c r="AQ232" s="7">
        <f t="shared" si="67"/>
        <v>0</v>
      </c>
      <c r="AR232" s="7">
        <f t="shared" si="67"/>
        <v>37400</v>
      </c>
      <c r="AS232" s="7">
        <f t="shared" si="67"/>
        <v>37400</v>
      </c>
      <c r="AT232" s="7">
        <f t="shared" si="55"/>
        <v>0</v>
      </c>
      <c r="AV232" s="7">
        <f t="shared" si="68"/>
        <v>11700</v>
      </c>
      <c r="AW232" s="7">
        <f>'დამტკ. ბიუჯ.'!G232</f>
        <v>11700</v>
      </c>
      <c r="AX232" s="7">
        <f>'დამტკ. საკუთ.'!G232</f>
        <v>0</v>
      </c>
      <c r="AY232" s="7">
        <f>'ცვლილ. ბიუჯ.'!H232</f>
        <v>-50</v>
      </c>
      <c r="AZ232" s="7">
        <f>'ცვლილ. საკუთ.'!H232</f>
        <v>0</v>
      </c>
      <c r="BA232" s="7">
        <f>'მთავრ. ფონდი'!H232</f>
        <v>0</v>
      </c>
      <c r="BB232" s="7">
        <f>'პრეზ. ფონდი'!H232</f>
        <v>0</v>
      </c>
      <c r="BC232" s="7">
        <f>'დაზუსტ. ნაერთი'!G232</f>
        <v>11650</v>
      </c>
      <c r="BD232" s="7">
        <f>'დაზუსტ. ბიუჯ.'!G232</f>
        <v>11650</v>
      </c>
      <c r="BE232" s="7">
        <f>'დაზუსტ. საკუთ.'!G232</f>
        <v>0</v>
      </c>
      <c r="BG232" s="7">
        <f t="shared" si="69"/>
        <v>49100</v>
      </c>
      <c r="BH232" s="7">
        <f t="shared" si="69"/>
        <v>49100</v>
      </c>
      <c r="BI232" s="7">
        <f t="shared" si="69"/>
        <v>0</v>
      </c>
      <c r="BJ232" s="7">
        <f t="shared" si="69"/>
        <v>-50</v>
      </c>
      <c r="BK232" s="7">
        <f t="shared" si="70"/>
        <v>0</v>
      </c>
      <c r="BL232" s="7">
        <f t="shared" si="70"/>
        <v>0</v>
      </c>
      <c r="BM232" s="7">
        <f t="shared" si="70"/>
        <v>0</v>
      </c>
      <c r="BN232" s="7">
        <f t="shared" si="56"/>
        <v>49050</v>
      </c>
      <c r="BO232" s="7">
        <f t="shared" si="56"/>
        <v>49050</v>
      </c>
      <c r="BP232" s="7">
        <f t="shared" si="56"/>
        <v>0</v>
      </c>
      <c r="BR232" s="7">
        <f t="shared" si="71"/>
        <v>2900</v>
      </c>
      <c r="BS232" s="7">
        <f>'დამტკ. ბიუჯ.'!H232</f>
        <v>2900</v>
      </c>
      <c r="BT232" s="7">
        <f>'დამტკ. საკუთ.'!H232</f>
        <v>0</v>
      </c>
      <c r="BU232" s="7">
        <f>'ცვლილ. ბიუჯ.'!I232</f>
        <v>-400</v>
      </c>
      <c r="BV232" s="7">
        <f>'ცვლილ. საკუთ.'!I232</f>
        <v>0</v>
      </c>
      <c r="BW232" s="7">
        <f>'მთავრ. ფონდი'!I232</f>
        <v>0</v>
      </c>
      <c r="BX232" s="7">
        <f>'პრეზ. ფონდი'!I232</f>
        <v>0</v>
      </c>
      <c r="BY232" s="7">
        <f>'დაზუსტ. ნაერთი'!H232</f>
        <v>2500</v>
      </c>
      <c r="BZ232" s="7">
        <f>'დაზუსტ. ბიუჯ.'!H232</f>
        <v>2500</v>
      </c>
      <c r="CA232" s="7">
        <f>'დაზუსტ. საკუთ.'!H232</f>
        <v>0</v>
      </c>
    </row>
    <row r="233" spans="1:79" x14ac:dyDescent="0.25">
      <c r="A233" t="str">
        <f t="shared" si="57"/>
        <v>b</v>
      </c>
      <c r="B233" s="8"/>
      <c r="C233" s="9" t="s">
        <v>11</v>
      </c>
      <c r="D233" s="10">
        <f t="shared" si="58"/>
        <v>0</v>
      </c>
      <c r="E233" s="10">
        <f t="shared" si="59"/>
        <v>0</v>
      </c>
      <c r="F233" s="10">
        <f t="shared" si="60"/>
        <v>0</v>
      </c>
      <c r="G233" s="10">
        <f t="shared" si="60"/>
        <v>0</v>
      </c>
      <c r="H233" s="10">
        <f t="shared" si="60"/>
        <v>0</v>
      </c>
      <c r="I233" s="10">
        <f t="shared" si="60"/>
        <v>0</v>
      </c>
      <c r="J233" s="10">
        <f t="shared" si="61"/>
        <v>0</v>
      </c>
      <c r="K233" s="10">
        <f t="shared" si="61"/>
        <v>0</v>
      </c>
      <c r="L233" s="10">
        <f t="shared" si="61"/>
        <v>0</v>
      </c>
      <c r="M233" s="10">
        <f t="shared" si="54"/>
        <v>0</v>
      </c>
      <c r="O233" s="10">
        <f t="shared" si="62"/>
        <v>0</v>
      </c>
      <c r="P233" s="10">
        <f>'დამტკ. ბიუჯ.'!E233</f>
        <v>0</v>
      </c>
      <c r="Q233" s="10">
        <f>'დამტკ. საკუთ.'!E233</f>
        <v>0</v>
      </c>
      <c r="R233" s="10">
        <f>'ცვლილ. ბიუჯ.'!F233</f>
        <v>0</v>
      </c>
      <c r="S233" s="10">
        <f>'ცვლილ. საკუთ.'!F233</f>
        <v>0</v>
      </c>
      <c r="T233" s="10">
        <f>'მთავრ. ფონდი'!F233</f>
        <v>0</v>
      </c>
      <c r="U233" s="10">
        <f>'პრეზ. ფონდი'!F233</f>
        <v>0</v>
      </c>
      <c r="V233" s="10">
        <f>'დაზუსტ. ნაერთი'!E233</f>
        <v>0</v>
      </c>
      <c r="W233" s="10">
        <f>'დაზუსტ. ბიუჯ.'!E233</f>
        <v>0</v>
      </c>
      <c r="X233" s="10">
        <f>'დაზუსტ. საკუთ.'!E233</f>
        <v>0</v>
      </c>
      <c r="Z233" s="10">
        <f t="shared" si="63"/>
        <v>0</v>
      </c>
      <c r="AA233" s="10">
        <f>'დამტკ. ბიუჯ.'!F233</f>
        <v>0</v>
      </c>
      <c r="AB233" s="10">
        <f>'დამტკ. საკუთ.'!F233</f>
        <v>0</v>
      </c>
      <c r="AC233" s="10">
        <f>'ცვლილ. ბიუჯ.'!G233</f>
        <v>0</v>
      </c>
      <c r="AD233" s="10">
        <f>'ცვლილ. საკუთ.'!G233</f>
        <v>0</v>
      </c>
      <c r="AE233" s="10">
        <f>'მთავრ. ფონდი'!G233</f>
        <v>0</v>
      </c>
      <c r="AF233" s="10">
        <f>'პრეზ. ფონდი'!G233</f>
        <v>0</v>
      </c>
      <c r="AG233" s="10">
        <f>'დაზუსტ. ნაერთი'!F233</f>
        <v>0</v>
      </c>
      <c r="AH233" s="10">
        <f>'დაზუსტ. ბიუჯ.'!F233</f>
        <v>0</v>
      </c>
      <c r="AI233" s="10">
        <f>'დაზუსტ. საკუთ.'!F233</f>
        <v>0</v>
      </c>
      <c r="AK233" s="10">
        <f t="shared" si="64"/>
        <v>0</v>
      </c>
      <c r="AL233" s="10">
        <f t="shared" si="65"/>
        <v>0</v>
      </c>
      <c r="AM233" s="10">
        <f t="shared" si="66"/>
        <v>0</v>
      </c>
      <c r="AN233" s="10">
        <f t="shared" si="66"/>
        <v>0</v>
      </c>
      <c r="AO233" s="10">
        <f t="shared" si="66"/>
        <v>0</v>
      </c>
      <c r="AP233" s="10">
        <f t="shared" si="66"/>
        <v>0</v>
      </c>
      <c r="AQ233" s="10">
        <f t="shared" si="67"/>
        <v>0</v>
      </c>
      <c r="AR233" s="10">
        <f t="shared" si="67"/>
        <v>0</v>
      </c>
      <c r="AS233" s="10">
        <f t="shared" si="67"/>
        <v>0</v>
      </c>
      <c r="AT233" s="10">
        <f t="shared" si="55"/>
        <v>0</v>
      </c>
      <c r="AV233" s="10">
        <f t="shared" si="68"/>
        <v>0</v>
      </c>
      <c r="AW233" s="10">
        <f>'დამტკ. ბიუჯ.'!G233</f>
        <v>0</v>
      </c>
      <c r="AX233" s="10">
        <f>'დამტკ. საკუთ.'!G233</f>
        <v>0</v>
      </c>
      <c r="AY233" s="10">
        <f>'ცვლილ. ბიუჯ.'!H233</f>
        <v>0</v>
      </c>
      <c r="AZ233" s="10">
        <f>'ცვლილ. საკუთ.'!H233</f>
        <v>0</v>
      </c>
      <c r="BA233" s="10">
        <f>'მთავრ. ფონდი'!H233</f>
        <v>0</v>
      </c>
      <c r="BB233" s="10">
        <f>'პრეზ. ფონდი'!H233</f>
        <v>0</v>
      </c>
      <c r="BC233" s="10">
        <f>'დაზუსტ. ნაერთი'!G233</f>
        <v>0</v>
      </c>
      <c r="BD233" s="10">
        <f>'დაზუსტ. ბიუჯ.'!G233</f>
        <v>0</v>
      </c>
      <c r="BE233" s="10">
        <f>'დაზუსტ. საკუთ.'!G233</f>
        <v>0</v>
      </c>
      <c r="BG233" s="10">
        <f t="shared" si="69"/>
        <v>0</v>
      </c>
      <c r="BH233" s="10">
        <f t="shared" si="69"/>
        <v>0</v>
      </c>
      <c r="BI233" s="10">
        <f t="shared" si="69"/>
        <v>0</v>
      </c>
      <c r="BJ233" s="10">
        <f t="shared" si="69"/>
        <v>0</v>
      </c>
      <c r="BK233" s="10">
        <f t="shared" si="70"/>
        <v>0</v>
      </c>
      <c r="BL233" s="10">
        <f t="shared" si="70"/>
        <v>0</v>
      </c>
      <c r="BM233" s="10">
        <f t="shared" si="70"/>
        <v>0</v>
      </c>
      <c r="BN233" s="10">
        <f t="shared" si="56"/>
        <v>0</v>
      </c>
      <c r="BO233" s="10">
        <f t="shared" si="56"/>
        <v>0</v>
      </c>
      <c r="BP233" s="10">
        <f t="shared" si="56"/>
        <v>0</v>
      </c>
      <c r="BR233" s="10">
        <f t="shared" si="71"/>
        <v>0</v>
      </c>
      <c r="BS233" s="10">
        <f>'დამტკ. ბიუჯ.'!H233</f>
        <v>0</v>
      </c>
      <c r="BT233" s="10">
        <f>'დამტკ. საკუთ.'!H233</f>
        <v>0</v>
      </c>
      <c r="BU233" s="10">
        <f>'ცვლილ. ბიუჯ.'!I233</f>
        <v>0</v>
      </c>
      <c r="BV233" s="10">
        <f>'ცვლილ. საკუთ.'!I233</f>
        <v>0</v>
      </c>
      <c r="BW233" s="10">
        <f>'მთავრ. ფონდი'!I233</f>
        <v>0</v>
      </c>
      <c r="BX233" s="10">
        <f>'პრეზ. ფონდი'!I233</f>
        <v>0</v>
      </c>
      <c r="BY233" s="10">
        <f>'დაზუსტ. ნაერთი'!H233</f>
        <v>0</v>
      </c>
      <c r="BZ233" s="10">
        <f>'დაზუსტ. ბიუჯ.'!H233</f>
        <v>0</v>
      </c>
      <c r="CA233" s="10">
        <f>'დაზუსტ. საკუთ.'!H233</f>
        <v>0</v>
      </c>
    </row>
    <row r="234" spans="1:79" x14ac:dyDescent="0.25">
      <c r="A234" t="str">
        <f t="shared" si="57"/>
        <v>a</v>
      </c>
      <c r="B234" s="8"/>
      <c r="C234" s="9" t="s">
        <v>12</v>
      </c>
      <c r="D234" s="10">
        <f t="shared" si="58"/>
        <v>44000</v>
      </c>
      <c r="E234" s="10">
        <f t="shared" si="59"/>
        <v>44000</v>
      </c>
      <c r="F234" s="10">
        <f t="shared" si="60"/>
        <v>0</v>
      </c>
      <c r="G234" s="10">
        <f t="shared" si="60"/>
        <v>0</v>
      </c>
      <c r="H234" s="10">
        <f t="shared" si="60"/>
        <v>0</v>
      </c>
      <c r="I234" s="10">
        <f t="shared" si="60"/>
        <v>0</v>
      </c>
      <c r="J234" s="10">
        <f t="shared" si="61"/>
        <v>0</v>
      </c>
      <c r="K234" s="10">
        <f t="shared" si="61"/>
        <v>44000</v>
      </c>
      <c r="L234" s="10">
        <f t="shared" si="61"/>
        <v>44000</v>
      </c>
      <c r="M234" s="10">
        <f t="shared" si="54"/>
        <v>0</v>
      </c>
      <c r="O234" s="10">
        <f t="shared" si="62"/>
        <v>18000</v>
      </c>
      <c r="P234" s="10">
        <f>'დამტკ. ბიუჯ.'!E234</f>
        <v>18000</v>
      </c>
      <c r="Q234" s="10">
        <f>'დამტკ. საკუთ.'!E234</f>
        <v>0</v>
      </c>
      <c r="R234" s="10">
        <f>'ცვლილ. ბიუჯ.'!F234</f>
        <v>0</v>
      </c>
      <c r="S234" s="10">
        <f>'ცვლილ. საკუთ.'!F234</f>
        <v>0</v>
      </c>
      <c r="T234" s="10">
        <f>'მთავრ. ფონდი'!F234</f>
        <v>0</v>
      </c>
      <c r="U234" s="10">
        <f>'პრეზ. ფონდი'!F234</f>
        <v>0</v>
      </c>
      <c r="V234" s="10">
        <f>'დაზუსტ. ნაერთი'!E234</f>
        <v>18000</v>
      </c>
      <c r="W234" s="10">
        <f>'დაზუსტ. ბიუჯ.'!E234</f>
        <v>18000</v>
      </c>
      <c r="X234" s="10">
        <f>'დაზუსტ. საკუთ.'!E234</f>
        <v>0</v>
      </c>
      <c r="Z234" s="10">
        <f t="shared" si="63"/>
        <v>15000</v>
      </c>
      <c r="AA234" s="10">
        <f>'დამტკ. ბიუჯ.'!F234</f>
        <v>15000</v>
      </c>
      <c r="AB234" s="10">
        <f>'დამტკ. საკუთ.'!F234</f>
        <v>0</v>
      </c>
      <c r="AC234" s="10">
        <f>'ცვლილ. ბიუჯ.'!G234</f>
        <v>0</v>
      </c>
      <c r="AD234" s="10">
        <f>'ცვლილ. საკუთ.'!G234</f>
        <v>0</v>
      </c>
      <c r="AE234" s="10">
        <f>'მთავრ. ფონდი'!G234</f>
        <v>0</v>
      </c>
      <c r="AF234" s="10">
        <f>'პრეზ. ფონდი'!G234</f>
        <v>0</v>
      </c>
      <c r="AG234" s="10">
        <f>'დაზუსტ. ნაერთი'!F234</f>
        <v>15000</v>
      </c>
      <c r="AH234" s="10">
        <f>'დაზუსტ. ბიუჯ.'!F234</f>
        <v>15000</v>
      </c>
      <c r="AI234" s="10">
        <f>'დაზუსტ. საკუთ.'!F234</f>
        <v>0</v>
      </c>
      <c r="AK234" s="10">
        <f t="shared" si="64"/>
        <v>33000</v>
      </c>
      <c r="AL234" s="10">
        <f t="shared" si="65"/>
        <v>33000</v>
      </c>
      <c r="AM234" s="10">
        <f t="shared" si="66"/>
        <v>0</v>
      </c>
      <c r="AN234" s="10">
        <f t="shared" si="66"/>
        <v>0</v>
      </c>
      <c r="AO234" s="10">
        <f t="shared" si="66"/>
        <v>0</v>
      </c>
      <c r="AP234" s="10">
        <f t="shared" si="66"/>
        <v>0</v>
      </c>
      <c r="AQ234" s="10">
        <f t="shared" si="67"/>
        <v>0</v>
      </c>
      <c r="AR234" s="10">
        <f t="shared" si="67"/>
        <v>33000</v>
      </c>
      <c r="AS234" s="10">
        <f t="shared" si="67"/>
        <v>33000</v>
      </c>
      <c r="AT234" s="10">
        <f t="shared" si="55"/>
        <v>0</v>
      </c>
      <c r="AV234" s="10">
        <f t="shared" si="68"/>
        <v>10000</v>
      </c>
      <c r="AW234" s="10">
        <f>'დამტკ. ბიუჯ.'!G234</f>
        <v>10000</v>
      </c>
      <c r="AX234" s="10">
        <f>'დამტკ. საკუთ.'!G234</f>
        <v>0</v>
      </c>
      <c r="AY234" s="10">
        <f>'ცვლილ. ბიუჯ.'!H234</f>
        <v>0</v>
      </c>
      <c r="AZ234" s="10">
        <f>'ცვლილ. საკუთ.'!H234</f>
        <v>0</v>
      </c>
      <c r="BA234" s="10">
        <f>'მთავრ. ფონდი'!H234</f>
        <v>0</v>
      </c>
      <c r="BB234" s="10">
        <f>'პრეზ. ფონდი'!H234</f>
        <v>0</v>
      </c>
      <c r="BC234" s="10">
        <f>'დაზუსტ. ნაერთი'!G234</f>
        <v>10000</v>
      </c>
      <c r="BD234" s="10">
        <f>'დაზუსტ. ბიუჯ.'!G234</f>
        <v>10000</v>
      </c>
      <c r="BE234" s="10">
        <f>'დაზუსტ. საკუთ.'!G234</f>
        <v>0</v>
      </c>
      <c r="BG234" s="10">
        <f t="shared" si="69"/>
        <v>43000</v>
      </c>
      <c r="BH234" s="10">
        <f t="shared" si="69"/>
        <v>43000</v>
      </c>
      <c r="BI234" s="10">
        <f t="shared" si="69"/>
        <v>0</v>
      </c>
      <c r="BJ234" s="10">
        <f t="shared" si="69"/>
        <v>0</v>
      </c>
      <c r="BK234" s="10">
        <f t="shared" si="70"/>
        <v>0</v>
      </c>
      <c r="BL234" s="10">
        <f t="shared" si="70"/>
        <v>0</v>
      </c>
      <c r="BM234" s="10">
        <f t="shared" si="70"/>
        <v>0</v>
      </c>
      <c r="BN234" s="10">
        <f t="shared" si="56"/>
        <v>43000</v>
      </c>
      <c r="BO234" s="10">
        <f t="shared" si="56"/>
        <v>43000</v>
      </c>
      <c r="BP234" s="10">
        <f t="shared" si="56"/>
        <v>0</v>
      </c>
      <c r="BR234" s="10">
        <f t="shared" si="71"/>
        <v>1000</v>
      </c>
      <c r="BS234" s="10">
        <f>'დამტკ. ბიუჯ.'!H234</f>
        <v>1000</v>
      </c>
      <c r="BT234" s="10">
        <f>'დამტკ. საკუთ.'!H234</f>
        <v>0</v>
      </c>
      <c r="BU234" s="10">
        <f>'ცვლილ. ბიუჯ.'!I234</f>
        <v>0</v>
      </c>
      <c r="BV234" s="10">
        <f>'ცვლილ. საკუთ.'!I234</f>
        <v>0</v>
      </c>
      <c r="BW234" s="10">
        <f>'მთავრ. ფონდი'!I234</f>
        <v>0</v>
      </c>
      <c r="BX234" s="10">
        <f>'პრეზ. ფონდი'!I234</f>
        <v>0</v>
      </c>
      <c r="BY234" s="10">
        <f>'დაზუსტ. ნაერთი'!H234</f>
        <v>1000</v>
      </c>
      <c r="BZ234" s="10">
        <f>'დაზუსტ. ბიუჯ.'!H234</f>
        <v>1000</v>
      </c>
      <c r="CA234" s="10">
        <f>'დაზუსტ. საკუთ.'!H234</f>
        <v>0</v>
      </c>
    </row>
    <row r="235" spans="1:79" x14ac:dyDescent="0.25">
      <c r="A235" t="str">
        <f t="shared" si="57"/>
        <v>b</v>
      </c>
      <c r="B235" s="8"/>
      <c r="C235" s="9" t="s">
        <v>13</v>
      </c>
      <c r="D235" s="10">
        <f t="shared" si="58"/>
        <v>0</v>
      </c>
      <c r="E235" s="10">
        <f t="shared" si="59"/>
        <v>0</v>
      </c>
      <c r="F235" s="10">
        <f t="shared" si="60"/>
        <v>0</v>
      </c>
      <c r="G235" s="10">
        <f t="shared" si="60"/>
        <v>0</v>
      </c>
      <c r="H235" s="10">
        <f t="shared" si="60"/>
        <v>0</v>
      </c>
      <c r="I235" s="10">
        <f t="shared" si="60"/>
        <v>0</v>
      </c>
      <c r="J235" s="10">
        <f t="shared" si="61"/>
        <v>0</v>
      </c>
      <c r="K235" s="10">
        <f t="shared" si="61"/>
        <v>0</v>
      </c>
      <c r="L235" s="10">
        <f t="shared" si="61"/>
        <v>0</v>
      </c>
      <c r="M235" s="10">
        <f t="shared" si="54"/>
        <v>0</v>
      </c>
      <c r="O235" s="10">
        <f t="shared" si="62"/>
        <v>0</v>
      </c>
      <c r="P235" s="10">
        <f>'დამტკ. ბიუჯ.'!E235</f>
        <v>0</v>
      </c>
      <c r="Q235" s="10">
        <f>'დამტკ. საკუთ.'!E235</f>
        <v>0</v>
      </c>
      <c r="R235" s="10">
        <f>'ცვლილ. ბიუჯ.'!F235</f>
        <v>0</v>
      </c>
      <c r="S235" s="10">
        <f>'ცვლილ. საკუთ.'!F235</f>
        <v>0</v>
      </c>
      <c r="T235" s="10">
        <f>'მთავრ. ფონდი'!F235</f>
        <v>0</v>
      </c>
      <c r="U235" s="10">
        <f>'პრეზ. ფონდი'!F235</f>
        <v>0</v>
      </c>
      <c r="V235" s="10">
        <f>'დაზუსტ. ნაერთი'!E235</f>
        <v>0</v>
      </c>
      <c r="W235" s="10">
        <f>'დაზუსტ. ბიუჯ.'!E235</f>
        <v>0</v>
      </c>
      <c r="X235" s="10">
        <f>'დაზუსტ. საკუთ.'!E235</f>
        <v>0</v>
      </c>
      <c r="Z235" s="10">
        <f t="shared" si="63"/>
        <v>0</v>
      </c>
      <c r="AA235" s="10">
        <f>'დამტკ. ბიუჯ.'!F235</f>
        <v>0</v>
      </c>
      <c r="AB235" s="10">
        <f>'დამტკ. საკუთ.'!F235</f>
        <v>0</v>
      </c>
      <c r="AC235" s="10">
        <f>'ცვლილ. ბიუჯ.'!G235</f>
        <v>0</v>
      </c>
      <c r="AD235" s="10">
        <f>'ცვლილ. საკუთ.'!G235</f>
        <v>0</v>
      </c>
      <c r="AE235" s="10">
        <f>'მთავრ. ფონდი'!G235</f>
        <v>0</v>
      </c>
      <c r="AF235" s="10">
        <f>'პრეზ. ფონდი'!G235</f>
        <v>0</v>
      </c>
      <c r="AG235" s="10">
        <f>'დაზუსტ. ნაერთი'!F235</f>
        <v>0</v>
      </c>
      <c r="AH235" s="10">
        <f>'დაზუსტ. ბიუჯ.'!F235</f>
        <v>0</v>
      </c>
      <c r="AI235" s="10">
        <f>'დაზუსტ. საკუთ.'!F235</f>
        <v>0</v>
      </c>
      <c r="AK235" s="10">
        <f t="shared" si="64"/>
        <v>0</v>
      </c>
      <c r="AL235" s="10">
        <f t="shared" si="65"/>
        <v>0</v>
      </c>
      <c r="AM235" s="10">
        <f t="shared" si="66"/>
        <v>0</v>
      </c>
      <c r="AN235" s="10">
        <f t="shared" si="66"/>
        <v>0</v>
      </c>
      <c r="AO235" s="10">
        <f t="shared" si="66"/>
        <v>0</v>
      </c>
      <c r="AP235" s="10">
        <f t="shared" si="66"/>
        <v>0</v>
      </c>
      <c r="AQ235" s="10">
        <f t="shared" si="67"/>
        <v>0</v>
      </c>
      <c r="AR235" s="10">
        <f t="shared" si="67"/>
        <v>0</v>
      </c>
      <c r="AS235" s="10">
        <f t="shared" si="67"/>
        <v>0</v>
      </c>
      <c r="AT235" s="10">
        <f t="shared" si="55"/>
        <v>0</v>
      </c>
      <c r="AV235" s="10">
        <f t="shared" si="68"/>
        <v>0</v>
      </c>
      <c r="AW235" s="10">
        <f>'დამტკ. ბიუჯ.'!G235</f>
        <v>0</v>
      </c>
      <c r="AX235" s="10">
        <f>'დამტკ. საკუთ.'!G235</f>
        <v>0</v>
      </c>
      <c r="AY235" s="10">
        <f>'ცვლილ. ბიუჯ.'!H235</f>
        <v>0</v>
      </c>
      <c r="AZ235" s="10">
        <f>'ცვლილ. საკუთ.'!H235</f>
        <v>0</v>
      </c>
      <c r="BA235" s="10">
        <f>'მთავრ. ფონდი'!H235</f>
        <v>0</v>
      </c>
      <c r="BB235" s="10">
        <f>'პრეზ. ფონდი'!H235</f>
        <v>0</v>
      </c>
      <c r="BC235" s="10">
        <f>'დაზუსტ. ნაერთი'!G235</f>
        <v>0</v>
      </c>
      <c r="BD235" s="10">
        <f>'დაზუსტ. ბიუჯ.'!G235</f>
        <v>0</v>
      </c>
      <c r="BE235" s="10">
        <f>'დაზუსტ. საკუთ.'!G235</f>
        <v>0</v>
      </c>
      <c r="BG235" s="10">
        <f t="shared" si="69"/>
        <v>0</v>
      </c>
      <c r="BH235" s="10">
        <f t="shared" si="69"/>
        <v>0</v>
      </c>
      <c r="BI235" s="10">
        <f t="shared" si="69"/>
        <v>0</v>
      </c>
      <c r="BJ235" s="10">
        <f t="shared" si="69"/>
        <v>0</v>
      </c>
      <c r="BK235" s="10">
        <f t="shared" si="70"/>
        <v>0</v>
      </c>
      <c r="BL235" s="10">
        <f t="shared" si="70"/>
        <v>0</v>
      </c>
      <c r="BM235" s="10">
        <f t="shared" si="70"/>
        <v>0</v>
      </c>
      <c r="BN235" s="10">
        <f t="shared" si="56"/>
        <v>0</v>
      </c>
      <c r="BO235" s="10">
        <f t="shared" si="56"/>
        <v>0</v>
      </c>
      <c r="BP235" s="10">
        <f t="shared" si="56"/>
        <v>0</v>
      </c>
      <c r="BR235" s="10">
        <f t="shared" si="71"/>
        <v>0</v>
      </c>
      <c r="BS235" s="10">
        <f>'დამტკ. ბიუჯ.'!H235</f>
        <v>0</v>
      </c>
      <c r="BT235" s="10">
        <f>'დამტკ. საკუთ.'!H235</f>
        <v>0</v>
      </c>
      <c r="BU235" s="10">
        <f>'ცვლილ. ბიუჯ.'!I235</f>
        <v>0</v>
      </c>
      <c r="BV235" s="10">
        <f>'ცვლილ. საკუთ.'!I235</f>
        <v>0</v>
      </c>
      <c r="BW235" s="10">
        <f>'მთავრ. ფონდი'!I235</f>
        <v>0</v>
      </c>
      <c r="BX235" s="10">
        <f>'პრეზ. ფონდი'!I235</f>
        <v>0</v>
      </c>
      <c r="BY235" s="10">
        <f>'დაზუსტ. ნაერთი'!H235</f>
        <v>0</v>
      </c>
      <c r="BZ235" s="10">
        <f>'დაზუსტ. ბიუჯ.'!H235</f>
        <v>0</v>
      </c>
      <c r="CA235" s="10">
        <f>'დაზუსტ. საკუთ.'!H235</f>
        <v>0</v>
      </c>
    </row>
    <row r="236" spans="1:79" x14ac:dyDescent="0.25">
      <c r="A236" t="str">
        <f t="shared" si="57"/>
        <v>b</v>
      </c>
      <c r="B236" s="8"/>
      <c r="C236" s="9" t="s">
        <v>14</v>
      </c>
      <c r="D236" s="10">
        <f t="shared" si="58"/>
        <v>0</v>
      </c>
      <c r="E236" s="10">
        <f t="shared" si="59"/>
        <v>0</v>
      </c>
      <c r="F236" s="10">
        <f t="shared" si="60"/>
        <v>0</v>
      </c>
      <c r="G236" s="10">
        <f t="shared" si="60"/>
        <v>0</v>
      </c>
      <c r="H236" s="10">
        <f t="shared" si="60"/>
        <v>0</v>
      </c>
      <c r="I236" s="10">
        <f t="shared" si="60"/>
        <v>0</v>
      </c>
      <c r="J236" s="10">
        <f t="shared" si="61"/>
        <v>0</v>
      </c>
      <c r="K236" s="10">
        <f t="shared" si="61"/>
        <v>0</v>
      </c>
      <c r="L236" s="10">
        <f t="shared" si="61"/>
        <v>0</v>
      </c>
      <c r="M236" s="10">
        <f t="shared" si="54"/>
        <v>0</v>
      </c>
      <c r="O236" s="10">
        <f t="shared" si="62"/>
        <v>0</v>
      </c>
      <c r="P236" s="10">
        <f>'დამტკ. ბიუჯ.'!E236</f>
        <v>0</v>
      </c>
      <c r="Q236" s="10">
        <f>'დამტკ. საკუთ.'!E236</f>
        <v>0</v>
      </c>
      <c r="R236" s="10">
        <f>'ცვლილ. ბიუჯ.'!F236</f>
        <v>0</v>
      </c>
      <c r="S236" s="10">
        <f>'ცვლილ. საკუთ.'!F236</f>
        <v>0</v>
      </c>
      <c r="T236" s="10">
        <f>'მთავრ. ფონდი'!F236</f>
        <v>0</v>
      </c>
      <c r="U236" s="10">
        <f>'პრეზ. ფონდი'!F236</f>
        <v>0</v>
      </c>
      <c r="V236" s="10">
        <f>'დაზუსტ. ნაერთი'!E236</f>
        <v>0</v>
      </c>
      <c r="W236" s="10">
        <f>'დაზუსტ. ბიუჯ.'!E236</f>
        <v>0</v>
      </c>
      <c r="X236" s="10">
        <f>'დაზუსტ. საკუთ.'!E236</f>
        <v>0</v>
      </c>
      <c r="Z236" s="10">
        <f t="shared" si="63"/>
        <v>0</v>
      </c>
      <c r="AA236" s="10">
        <f>'დამტკ. ბიუჯ.'!F236</f>
        <v>0</v>
      </c>
      <c r="AB236" s="10">
        <f>'დამტკ. საკუთ.'!F236</f>
        <v>0</v>
      </c>
      <c r="AC236" s="10">
        <f>'ცვლილ. ბიუჯ.'!G236</f>
        <v>0</v>
      </c>
      <c r="AD236" s="10">
        <f>'ცვლილ. საკუთ.'!G236</f>
        <v>0</v>
      </c>
      <c r="AE236" s="10">
        <f>'მთავრ. ფონდი'!G236</f>
        <v>0</v>
      </c>
      <c r="AF236" s="10">
        <f>'პრეზ. ფონდი'!G236</f>
        <v>0</v>
      </c>
      <c r="AG236" s="10">
        <f>'დაზუსტ. ნაერთი'!F236</f>
        <v>0</v>
      </c>
      <c r="AH236" s="10">
        <f>'დაზუსტ. ბიუჯ.'!F236</f>
        <v>0</v>
      </c>
      <c r="AI236" s="10">
        <f>'დაზუსტ. საკუთ.'!F236</f>
        <v>0</v>
      </c>
      <c r="AK236" s="10">
        <f t="shared" si="64"/>
        <v>0</v>
      </c>
      <c r="AL236" s="10">
        <f t="shared" si="65"/>
        <v>0</v>
      </c>
      <c r="AM236" s="10">
        <f t="shared" si="66"/>
        <v>0</v>
      </c>
      <c r="AN236" s="10">
        <f t="shared" si="66"/>
        <v>0</v>
      </c>
      <c r="AO236" s="10">
        <f t="shared" si="66"/>
        <v>0</v>
      </c>
      <c r="AP236" s="10">
        <f t="shared" si="66"/>
        <v>0</v>
      </c>
      <c r="AQ236" s="10">
        <f t="shared" si="67"/>
        <v>0</v>
      </c>
      <c r="AR236" s="10">
        <f t="shared" si="67"/>
        <v>0</v>
      </c>
      <c r="AS236" s="10">
        <f t="shared" si="67"/>
        <v>0</v>
      </c>
      <c r="AT236" s="10">
        <f t="shared" si="55"/>
        <v>0</v>
      </c>
      <c r="AV236" s="10">
        <f t="shared" si="68"/>
        <v>0</v>
      </c>
      <c r="AW236" s="10">
        <f>'დამტკ. ბიუჯ.'!G236</f>
        <v>0</v>
      </c>
      <c r="AX236" s="10">
        <f>'დამტკ. საკუთ.'!G236</f>
        <v>0</v>
      </c>
      <c r="AY236" s="10">
        <f>'ცვლილ. ბიუჯ.'!H236</f>
        <v>0</v>
      </c>
      <c r="AZ236" s="10">
        <f>'ცვლილ. საკუთ.'!H236</f>
        <v>0</v>
      </c>
      <c r="BA236" s="10">
        <f>'მთავრ. ფონდი'!H236</f>
        <v>0</v>
      </c>
      <c r="BB236" s="10">
        <f>'პრეზ. ფონდი'!H236</f>
        <v>0</v>
      </c>
      <c r="BC236" s="10">
        <f>'დაზუსტ. ნაერთი'!G236</f>
        <v>0</v>
      </c>
      <c r="BD236" s="10">
        <f>'დაზუსტ. ბიუჯ.'!G236</f>
        <v>0</v>
      </c>
      <c r="BE236" s="10">
        <f>'დაზუსტ. საკუთ.'!G236</f>
        <v>0</v>
      </c>
      <c r="BG236" s="10">
        <f t="shared" si="69"/>
        <v>0</v>
      </c>
      <c r="BH236" s="10">
        <f t="shared" si="69"/>
        <v>0</v>
      </c>
      <c r="BI236" s="10">
        <f t="shared" si="69"/>
        <v>0</v>
      </c>
      <c r="BJ236" s="10">
        <f t="shared" si="69"/>
        <v>0</v>
      </c>
      <c r="BK236" s="10">
        <f t="shared" si="70"/>
        <v>0</v>
      </c>
      <c r="BL236" s="10">
        <f t="shared" si="70"/>
        <v>0</v>
      </c>
      <c r="BM236" s="10">
        <f t="shared" si="70"/>
        <v>0</v>
      </c>
      <c r="BN236" s="10">
        <f t="shared" si="56"/>
        <v>0</v>
      </c>
      <c r="BO236" s="10">
        <f t="shared" si="56"/>
        <v>0</v>
      </c>
      <c r="BP236" s="10">
        <f t="shared" si="56"/>
        <v>0</v>
      </c>
      <c r="BR236" s="10">
        <f t="shared" si="71"/>
        <v>0</v>
      </c>
      <c r="BS236" s="10">
        <f>'დამტკ. ბიუჯ.'!H236</f>
        <v>0</v>
      </c>
      <c r="BT236" s="10">
        <f>'დამტკ. საკუთ.'!H236</f>
        <v>0</v>
      </c>
      <c r="BU236" s="10">
        <f>'ცვლილ. ბიუჯ.'!I236</f>
        <v>0</v>
      </c>
      <c r="BV236" s="10">
        <f>'ცვლილ. საკუთ.'!I236</f>
        <v>0</v>
      </c>
      <c r="BW236" s="10">
        <f>'მთავრ. ფონდი'!I236</f>
        <v>0</v>
      </c>
      <c r="BX236" s="10">
        <f>'პრეზ. ფონდი'!I236</f>
        <v>0</v>
      </c>
      <c r="BY236" s="10">
        <f>'დაზუსტ. ნაერთი'!H236</f>
        <v>0</v>
      </c>
      <c r="BZ236" s="10">
        <f>'დაზუსტ. ბიუჯ.'!H236</f>
        <v>0</v>
      </c>
      <c r="CA236" s="10">
        <f>'დაზუსტ. საკუთ.'!H236</f>
        <v>0</v>
      </c>
    </row>
    <row r="237" spans="1:79" x14ac:dyDescent="0.25">
      <c r="A237" t="str">
        <f t="shared" si="57"/>
        <v>b</v>
      </c>
      <c r="B237" s="8"/>
      <c r="C237" s="9" t="s">
        <v>15</v>
      </c>
      <c r="D237" s="10">
        <f t="shared" si="58"/>
        <v>0</v>
      </c>
      <c r="E237" s="10">
        <f t="shared" si="59"/>
        <v>0</v>
      </c>
      <c r="F237" s="10">
        <f t="shared" si="60"/>
        <v>0</v>
      </c>
      <c r="G237" s="10">
        <f t="shared" si="60"/>
        <v>0</v>
      </c>
      <c r="H237" s="10">
        <f t="shared" si="60"/>
        <v>0</v>
      </c>
      <c r="I237" s="10">
        <f t="shared" si="60"/>
        <v>0</v>
      </c>
      <c r="J237" s="10">
        <f t="shared" si="61"/>
        <v>0</v>
      </c>
      <c r="K237" s="10">
        <f t="shared" si="61"/>
        <v>0</v>
      </c>
      <c r="L237" s="10">
        <f t="shared" si="61"/>
        <v>0</v>
      </c>
      <c r="M237" s="10">
        <f t="shared" si="54"/>
        <v>0</v>
      </c>
      <c r="O237" s="10">
        <f t="shared" si="62"/>
        <v>0</v>
      </c>
      <c r="P237" s="10">
        <f>'დამტკ. ბიუჯ.'!E237</f>
        <v>0</v>
      </c>
      <c r="Q237" s="10">
        <f>'დამტკ. საკუთ.'!E237</f>
        <v>0</v>
      </c>
      <c r="R237" s="10">
        <f>'ცვლილ. ბიუჯ.'!F237</f>
        <v>0</v>
      </c>
      <c r="S237" s="10">
        <f>'ცვლილ. საკუთ.'!F237</f>
        <v>0</v>
      </c>
      <c r="T237" s="10">
        <f>'მთავრ. ფონდი'!F237</f>
        <v>0</v>
      </c>
      <c r="U237" s="10">
        <f>'პრეზ. ფონდი'!F237</f>
        <v>0</v>
      </c>
      <c r="V237" s="10">
        <f>'დაზუსტ. ნაერთი'!E237</f>
        <v>0</v>
      </c>
      <c r="W237" s="10">
        <f>'დაზუსტ. ბიუჯ.'!E237</f>
        <v>0</v>
      </c>
      <c r="X237" s="10">
        <f>'დაზუსტ. საკუთ.'!E237</f>
        <v>0</v>
      </c>
      <c r="Z237" s="10">
        <f t="shared" si="63"/>
        <v>0</v>
      </c>
      <c r="AA237" s="10">
        <f>'დამტკ. ბიუჯ.'!F237</f>
        <v>0</v>
      </c>
      <c r="AB237" s="10">
        <f>'დამტკ. საკუთ.'!F237</f>
        <v>0</v>
      </c>
      <c r="AC237" s="10">
        <f>'ცვლილ. ბიუჯ.'!G237</f>
        <v>0</v>
      </c>
      <c r="AD237" s="10">
        <f>'ცვლილ. საკუთ.'!G237</f>
        <v>0</v>
      </c>
      <c r="AE237" s="10">
        <f>'მთავრ. ფონდი'!G237</f>
        <v>0</v>
      </c>
      <c r="AF237" s="10">
        <f>'პრეზ. ფონდი'!G237</f>
        <v>0</v>
      </c>
      <c r="AG237" s="10">
        <f>'დაზუსტ. ნაერთი'!F237</f>
        <v>0</v>
      </c>
      <c r="AH237" s="10">
        <f>'დაზუსტ. ბიუჯ.'!F237</f>
        <v>0</v>
      </c>
      <c r="AI237" s="10">
        <f>'დაზუსტ. საკუთ.'!F237</f>
        <v>0</v>
      </c>
      <c r="AK237" s="10">
        <f t="shared" si="64"/>
        <v>0</v>
      </c>
      <c r="AL237" s="10">
        <f t="shared" si="65"/>
        <v>0</v>
      </c>
      <c r="AM237" s="10">
        <f t="shared" si="66"/>
        <v>0</v>
      </c>
      <c r="AN237" s="10">
        <f t="shared" si="66"/>
        <v>0</v>
      </c>
      <c r="AO237" s="10">
        <f t="shared" si="66"/>
        <v>0</v>
      </c>
      <c r="AP237" s="10">
        <f t="shared" si="66"/>
        <v>0</v>
      </c>
      <c r="AQ237" s="10">
        <f t="shared" si="67"/>
        <v>0</v>
      </c>
      <c r="AR237" s="10">
        <f t="shared" si="67"/>
        <v>0</v>
      </c>
      <c r="AS237" s="10">
        <f t="shared" si="67"/>
        <v>0</v>
      </c>
      <c r="AT237" s="10">
        <f t="shared" si="55"/>
        <v>0</v>
      </c>
      <c r="AV237" s="10">
        <f t="shared" si="68"/>
        <v>0</v>
      </c>
      <c r="AW237" s="10">
        <f>'დამტკ. ბიუჯ.'!G237</f>
        <v>0</v>
      </c>
      <c r="AX237" s="10">
        <f>'დამტკ. საკუთ.'!G237</f>
        <v>0</v>
      </c>
      <c r="AY237" s="10">
        <f>'ცვლილ. ბიუჯ.'!H237</f>
        <v>0</v>
      </c>
      <c r="AZ237" s="10">
        <f>'ცვლილ. საკუთ.'!H237</f>
        <v>0</v>
      </c>
      <c r="BA237" s="10">
        <f>'მთავრ. ფონდი'!H237</f>
        <v>0</v>
      </c>
      <c r="BB237" s="10">
        <f>'პრეზ. ფონდი'!H237</f>
        <v>0</v>
      </c>
      <c r="BC237" s="10">
        <f>'დაზუსტ. ნაერთი'!G237</f>
        <v>0</v>
      </c>
      <c r="BD237" s="10">
        <f>'დაზუსტ. ბიუჯ.'!G237</f>
        <v>0</v>
      </c>
      <c r="BE237" s="10">
        <f>'დაზუსტ. საკუთ.'!G237</f>
        <v>0</v>
      </c>
      <c r="BG237" s="10">
        <f t="shared" si="69"/>
        <v>0</v>
      </c>
      <c r="BH237" s="10">
        <f t="shared" si="69"/>
        <v>0</v>
      </c>
      <c r="BI237" s="10">
        <f t="shared" si="69"/>
        <v>0</v>
      </c>
      <c r="BJ237" s="10">
        <f t="shared" si="69"/>
        <v>0</v>
      </c>
      <c r="BK237" s="10">
        <f t="shared" si="70"/>
        <v>0</v>
      </c>
      <c r="BL237" s="10">
        <f t="shared" si="70"/>
        <v>0</v>
      </c>
      <c r="BM237" s="10">
        <f t="shared" si="70"/>
        <v>0</v>
      </c>
      <c r="BN237" s="10">
        <f t="shared" si="56"/>
        <v>0</v>
      </c>
      <c r="BO237" s="10">
        <f t="shared" si="56"/>
        <v>0</v>
      </c>
      <c r="BP237" s="10">
        <f t="shared" si="56"/>
        <v>0</v>
      </c>
      <c r="BR237" s="10">
        <f t="shared" si="71"/>
        <v>0</v>
      </c>
      <c r="BS237" s="10">
        <f>'დამტკ. ბიუჯ.'!H237</f>
        <v>0</v>
      </c>
      <c r="BT237" s="10">
        <f>'დამტკ. საკუთ.'!H237</f>
        <v>0</v>
      </c>
      <c r="BU237" s="10">
        <f>'ცვლილ. ბიუჯ.'!I237</f>
        <v>0</v>
      </c>
      <c r="BV237" s="10">
        <f>'ცვლილ. საკუთ.'!I237</f>
        <v>0</v>
      </c>
      <c r="BW237" s="10">
        <f>'მთავრ. ფონდი'!I237</f>
        <v>0</v>
      </c>
      <c r="BX237" s="10">
        <f>'პრეზ. ფონდი'!I237</f>
        <v>0</v>
      </c>
      <c r="BY237" s="10">
        <f>'დაზუსტ. ნაერთი'!H237</f>
        <v>0</v>
      </c>
      <c r="BZ237" s="10">
        <f>'დაზუსტ. ბიუჯ.'!H237</f>
        <v>0</v>
      </c>
      <c r="CA237" s="10">
        <f>'დაზუსტ. საკუთ.'!H237</f>
        <v>0</v>
      </c>
    </row>
    <row r="238" spans="1:79" x14ac:dyDescent="0.25">
      <c r="A238" t="str">
        <f t="shared" si="57"/>
        <v>a</v>
      </c>
      <c r="B238" s="8"/>
      <c r="C238" s="9" t="s">
        <v>16</v>
      </c>
      <c r="D238" s="10">
        <f t="shared" si="58"/>
        <v>7000</v>
      </c>
      <c r="E238" s="10">
        <f t="shared" si="59"/>
        <v>7000</v>
      </c>
      <c r="F238" s="10">
        <f t="shared" si="60"/>
        <v>0</v>
      </c>
      <c r="G238" s="10">
        <f t="shared" si="60"/>
        <v>0</v>
      </c>
      <c r="H238" s="10">
        <f t="shared" si="60"/>
        <v>0</v>
      </c>
      <c r="I238" s="10">
        <f t="shared" si="60"/>
        <v>0</v>
      </c>
      <c r="J238" s="10">
        <f t="shared" si="61"/>
        <v>0</v>
      </c>
      <c r="K238" s="10">
        <f t="shared" si="61"/>
        <v>7000</v>
      </c>
      <c r="L238" s="10">
        <f t="shared" si="61"/>
        <v>7000</v>
      </c>
      <c r="M238" s="10">
        <f t="shared" si="54"/>
        <v>0</v>
      </c>
      <c r="O238" s="10">
        <f t="shared" si="62"/>
        <v>2000</v>
      </c>
      <c r="P238" s="10">
        <f>'დამტკ. ბიუჯ.'!E238</f>
        <v>2000</v>
      </c>
      <c r="Q238" s="10">
        <f>'დამტკ. საკუთ.'!E238</f>
        <v>0</v>
      </c>
      <c r="R238" s="10">
        <f>'ცვლილ. ბიუჯ.'!F238</f>
        <v>0</v>
      </c>
      <c r="S238" s="10">
        <f>'ცვლილ. საკუთ.'!F238</f>
        <v>0</v>
      </c>
      <c r="T238" s="10">
        <f>'მთავრ. ფონდი'!F238</f>
        <v>0</v>
      </c>
      <c r="U238" s="10">
        <f>'პრეზ. ფონდი'!F238</f>
        <v>0</v>
      </c>
      <c r="V238" s="10">
        <f>'დაზუსტ. ნაერთი'!E238</f>
        <v>2000</v>
      </c>
      <c r="W238" s="10">
        <f>'დაზუსტ. ბიუჯ.'!E238</f>
        <v>2000</v>
      </c>
      <c r="X238" s="10">
        <f>'დაზუსტ. საკუთ.'!E238</f>
        <v>0</v>
      </c>
      <c r="Z238" s="10">
        <f t="shared" si="63"/>
        <v>2000</v>
      </c>
      <c r="AA238" s="10">
        <f>'დამტკ. ბიუჯ.'!F238</f>
        <v>2000</v>
      </c>
      <c r="AB238" s="10">
        <f>'დამტკ. საკუთ.'!F238</f>
        <v>0</v>
      </c>
      <c r="AC238" s="10">
        <f>'ცვლილ. ბიუჯ.'!G238</f>
        <v>0</v>
      </c>
      <c r="AD238" s="10">
        <f>'ცვლილ. საკუთ.'!G238</f>
        <v>0</v>
      </c>
      <c r="AE238" s="10">
        <f>'მთავრ. ფონდი'!G238</f>
        <v>0</v>
      </c>
      <c r="AF238" s="10">
        <f>'პრეზ. ფონდი'!G238</f>
        <v>0</v>
      </c>
      <c r="AG238" s="10">
        <f>'დაზუსტ. ნაერთი'!F238</f>
        <v>2000</v>
      </c>
      <c r="AH238" s="10">
        <f>'დაზუსტ. ბიუჯ.'!F238</f>
        <v>2000</v>
      </c>
      <c r="AI238" s="10">
        <f>'დაზუსტ. საკუთ.'!F238</f>
        <v>0</v>
      </c>
      <c r="AK238" s="10">
        <f t="shared" si="64"/>
        <v>4000</v>
      </c>
      <c r="AL238" s="10">
        <f t="shared" si="65"/>
        <v>4000</v>
      </c>
      <c r="AM238" s="10">
        <f t="shared" si="66"/>
        <v>0</v>
      </c>
      <c r="AN238" s="10">
        <f t="shared" si="66"/>
        <v>0</v>
      </c>
      <c r="AO238" s="10">
        <f t="shared" si="66"/>
        <v>0</v>
      </c>
      <c r="AP238" s="10">
        <f t="shared" si="66"/>
        <v>0</v>
      </c>
      <c r="AQ238" s="10">
        <f t="shared" si="67"/>
        <v>0</v>
      </c>
      <c r="AR238" s="10">
        <f t="shared" si="67"/>
        <v>4000</v>
      </c>
      <c r="AS238" s="10">
        <f t="shared" si="67"/>
        <v>4000</v>
      </c>
      <c r="AT238" s="10">
        <f t="shared" si="55"/>
        <v>0</v>
      </c>
      <c r="AV238" s="10">
        <f t="shared" si="68"/>
        <v>1500</v>
      </c>
      <c r="AW238" s="10">
        <f>'დამტკ. ბიუჯ.'!G238</f>
        <v>1500</v>
      </c>
      <c r="AX238" s="10">
        <f>'დამტკ. საკუთ.'!G238</f>
        <v>0</v>
      </c>
      <c r="AY238" s="10">
        <f>'ცვლილ. ბიუჯ.'!H238</f>
        <v>0</v>
      </c>
      <c r="AZ238" s="10">
        <f>'ცვლილ. საკუთ.'!H238</f>
        <v>0</v>
      </c>
      <c r="BA238" s="10">
        <f>'მთავრ. ფონდი'!H238</f>
        <v>0</v>
      </c>
      <c r="BB238" s="10">
        <f>'პრეზ. ფონდი'!H238</f>
        <v>0</v>
      </c>
      <c r="BC238" s="10">
        <f>'დაზუსტ. ნაერთი'!G238</f>
        <v>1500</v>
      </c>
      <c r="BD238" s="10">
        <f>'დაზუსტ. ბიუჯ.'!G238</f>
        <v>1500</v>
      </c>
      <c r="BE238" s="10">
        <f>'დაზუსტ. საკუთ.'!G238</f>
        <v>0</v>
      </c>
      <c r="BG238" s="10">
        <f t="shared" si="69"/>
        <v>5500</v>
      </c>
      <c r="BH238" s="10">
        <f t="shared" si="69"/>
        <v>5500</v>
      </c>
      <c r="BI238" s="10">
        <f t="shared" si="69"/>
        <v>0</v>
      </c>
      <c r="BJ238" s="10">
        <f t="shared" si="69"/>
        <v>0</v>
      </c>
      <c r="BK238" s="10">
        <f t="shared" si="70"/>
        <v>0</v>
      </c>
      <c r="BL238" s="10">
        <f t="shared" si="70"/>
        <v>0</v>
      </c>
      <c r="BM238" s="10">
        <f t="shared" si="70"/>
        <v>0</v>
      </c>
      <c r="BN238" s="10">
        <f t="shared" si="56"/>
        <v>5500</v>
      </c>
      <c r="BO238" s="10">
        <f t="shared" si="56"/>
        <v>5500</v>
      </c>
      <c r="BP238" s="10">
        <f t="shared" si="56"/>
        <v>0</v>
      </c>
      <c r="BR238" s="10">
        <f t="shared" si="71"/>
        <v>1500</v>
      </c>
      <c r="BS238" s="10">
        <f>'დამტკ. ბიუჯ.'!H238</f>
        <v>1500</v>
      </c>
      <c r="BT238" s="10">
        <f>'დამტკ. საკუთ.'!H238</f>
        <v>0</v>
      </c>
      <c r="BU238" s="10">
        <f>'ცვლილ. ბიუჯ.'!I238</f>
        <v>0</v>
      </c>
      <c r="BV238" s="10">
        <f>'ცვლილ. საკუთ.'!I238</f>
        <v>0</v>
      </c>
      <c r="BW238" s="10">
        <f>'მთავრ. ფონდი'!I238</f>
        <v>0</v>
      </c>
      <c r="BX238" s="10">
        <f>'პრეზ. ფონდი'!I238</f>
        <v>0</v>
      </c>
      <c r="BY238" s="10">
        <f>'დაზუსტ. ნაერთი'!H238</f>
        <v>1500</v>
      </c>
      <c r="BZ238" s="10">
        <f>'დაზუსტ. ბიუჯ.'!H238</f>
        <v>1500</v>
      </c>
      <c r="CA238" s="10">
        <f>'დაზუსტ. საკუთ.'!H238</f>
        <v>0</v>
      </c>
    </row>
    <row r="239" spans="1:79" x14ac:dyDescent="0.25">
      <c r="A239" t="str">
        <f t="shared" si="57"/>
        <v>a</v>
      </c>
      <c r="B239" s="8"/>
      <c r="C239" s="9" t="s">
        <v>17</v>
      </c>
      <c r="D239" s="10">
        <f t="shared" si="58"/>
        <v>1000</v>
      </c>
      <c r="E239" s="10">
        <f t="shared" si="59"/>
        <v>1000</v>
      </c>
      <c r="F239" s="10">
        <f t="shared" si="60"/>
        <v>0</v>
      </c>
      <c r="G239" s="10">
        <f t="shared" si="60"/>
        <v>-450</v>
      </c>
      <c r="H239" s="10">
        <f t="shared" si="60"/>
        <v>0</v>
      </c>
      <c r="I239" s="10">
        <f t="shared" si="60"/>
        <v>0</v>
      </c>
      <c r="J239" s="10">
        <f t="shared" si="61"/>
        <v>0</v>
      </c>
      <c r="K239" s="10">
        <f t="shared" si="61"/>
        <v>550</v>
      </c>
      <c r="L239" s="10">
        <f t="shared" si="61"/>
        <v>550</v>
      </c>
      <c r="M239" s="10">
        <f t="shared" si="54"/>
        <v>0</v>
      </c>
      <c r="O239" s="10">
        <f t="shared" si="62"/>
        <v>200</v>
      </c>
      <c r="P239" s="10">
        <f>'დამტკ. ბიუჯ.'!E239</f>
        <v>200</v>
      </c>
      <c r="Q239" s="10">
        <f>'დამტკ. საკუთ.'!E239</f>
        <v>0</v>
      </c>
      <c r="R239" s="10">
        <f>'ცვლილ. ბიუჯ.'!F239</f>
        <v>0</v>
      </c>
      <c r="S239" s="10">
        <f>'ცვლილ. საკუთ.'!F239</f>
        <v>0</v>
      </c>
      <c r="T239" s="10">
        <f>'მთავრ. ფონდი'!F239</f>
        <v>0</v>
      </c>
      <c r="U239" s="10">
        <f>'პრეზ. ფონდი'!F239</f>
        <v>0</v>
      </c>
      <c r="V239" s="10">
        <f>'დაზუსტ. ნაერთი'!E239</f>
        <v>200</v>
      </c>
      <c r="W239" s="10">
        <f>'დაზუსტ. ბიუჯ.'!E239</f>
        <v>200</v>
      </c>
      <c r="X239" s="10">
        <f>'დაზუსტ. საკუთ.'!E239</f>
        <v>0</v>
      </c>
      <c r="Z239" s="10">
        <f t="shared" si="63"/>
        <v>200</v>
      </c>
      <c r="AA239" s="10">
        <f>'დამტკ. ბიუჯ.'!F239</f>
        <v>200</v>
      </c>
      <c r="AB239" s="10">
        <f>'დამტკ. საკუთ.'!F239</f>
        <v>0</v>
      </c>
      <c r="AC239" s="10">
        <f>'ცვლილ. ბიუჯ.'!G239</f>
        <v>0</v>
      </c>
      <c r="AD239" s="10">
        <f>'ცვლილ. საკუთ.'!G239</f>
        <v>0</v>
      </c>
      <c r="AE239" s="10">
        <f>'მთავრ. ფონდი'!G239</f>
        <v>0</v>
      </c>
      <c r="AF239" s="10">
        <f>'პრეზ. ფონდი'!G239</f>
        <v>0</v>
      </c>
      <c r="AG239" s="10">
        <f>'დაზუსტ. ნაერთი'!F239</f>
        <v>200</v>
      </c>
      <c r="AH239" s="10">
        <f>'დაზუსტ. ბიუჯ.'!F239</f>
        <v>200</v>
      </c>
      <c r="AI239" s="10">
        <f>'დაზუსტ. საკუთ.'!F239</f>
        <v>0</v>
      </c>
      <c r="AK239" s="10">
        <f t="shared" si="64"/>
        <v>400</v>
      </c>
      <c r="AL239" s="10">
        <f t="shared" si="65"/>
        <v>400</v>
      </c>
      <c r="AM239" s="10">
        <f t="shared" si="66"/>
        <v>0</v>
      </c>
      <c r="AN239" s="10">
        <f t="shared" si="66"/>
        <v>0</v>
      </c>
      <c r="AO239" s="10">
        <f t="shared" si="66"/>
        <v>0</v>
      </c>
      <c r="AP239" s="10">
        <f t="shared" si="66"/>
        <v>0</v>
      </c>
      <c r="AQ239" s="10">
        <f t="shared" si="67"/>
        <v>0</v>
      </c>
      <c r="AR239" s="10">
        <f t="shared" si="67"/>
        <v>400</v>
      </c>
      <c r="AS239" s="10">
        <f t="shared" si="67"/>
        <v>400</v>
      </c>
      <c r="AT239" s="10">
        <f t="shared" si="55"/>
        <v>0</v>
      </c>
      <c r="AV239" s="10">
        <f t="shared" si="68"/>
        <v>200</v>
      </c>
      <c r="AW239" s="10">
        <f>'დამტკ. ბიუჯ.'!G239</f>
        <v>200</v>
      </c>
      <c r="AX239" s="10">
        <f>'დამტკ. საკუთ.'!G239</f>
        <v>0</v>
      </c>
      <c r="AY239" s="10">
        <f>'ცვლილ. ბიუჯ.'!H239</f>
        <v>-50</v>
      </c>
      <c r="AZ239" s="10">
        <f>'ცვლილ. საკუთ.'!H239</f>
        <v>0</v>
      </c>
      <c r="BA239" s="10">
        <f>'მთავრ. ფონდი'!H239</f>
        <v>0</v>
      </c>
      <c r="BB239" s="10">
        <f>'პრეზ. ფონდი'!H239</f>
        <v>0</v>
      </c>
      <c r="BC239" s="10">
        <f>'დაზუსტ. ნაერთი'!G239</f>
        <v>150</v>
      </c>
      <c r="BD239" s="10">
        <f>'დაზუსტ. ბიუჯ.'!G239</f>
        <v>150</v>
      </c>
      <c r="BE239" s="10">
        <f>'დაზუსტ. საკუთ.'!G239</f>
        <v>0</v>
      </c>
      <c r="BG239" s="10">
        <f t="shared" si="69"/>
        <v>600</v>
      </c>
      <c r="BH239" s="10">
        <f t="shared" si="69"/>
        <v>600</v>
      </c>
      <c r="BI239" s="10">
        <f t="shared" si="69"/>
        <v>0</v>
      </c>
      <c r="BJ239" s="10">
        <f t="shared" si="69"/>
        <v>-50</v>
      </c>
      <c r="BK239" s="10">
        <f t="shared" si="70"/>
        <v>0</v>
      </c>
      <c r="BL239" s="10">
        <f t="shared" si="70"/>
        <v>0</v>
      </c>
      <c r="BM239" s="10">
        <f t="shared" si="70"/>
        <v>0</v>
      </c>
      <c r="BN239" s="10">
        <f t="shared" si="56"/>
        <v>550</v>
      </c>
      <c r="BO239" s="10">
        <f t="shared" si="56"/>
        <v>550</v>
      </c>
      <c r="BP239" s="10">
        <f t="shared" si="56"/>
        <v>0</v>
      </c>
      <c r="BR239" s="10">
        <f t="shared" si="71"/>
        <v>400</v>
      </c>
      <c r="BS239" s="10">
        <f>'დამტკ. ბიუჯ.'!H239</f>
        <v>400</v>
      </c>
      <c r="BT239" s="10">
        <f>'დამტკ. საკუთ.'!H239</f>
        <v>0</v>
      </c>
      <c r="BU239" s="10">
        <f>'ცვლილ. ბიუჯ.'!I239</f>
        <v>-400</v>
      </c>
      <c r="BV239" s="10">
        <f>'ცვლილ. საკუთ.'!I239</f>
        <v>0</v>
      </c>
      <c r="BW239" s="10">
        <f>'მთავრ. ფონდი'!I239</f>
        <v>0</v>
      </c>
      <c r="BX239" s="10">
        <f>'პრეზ. ფონდი'!I239</f>
        <v>0</v>
      </c>
      <c r="BY239" s="10">
        <f>'დაზუსტ. ნაერთი'!H239</f>
        <v>0</v>
      </c>
      <c r="BZ239" s="10">
        <f>'დაზუსტ. ბიუჯ.'!H239</f>
        <v>0</v>
      </c>
      <c r="CA239" s="10">
        <f>'დაზუსტ. საკუთ.'!H239</f>
        <v>0</v>
      </c>
    </row>
    <row r="240" spans="1:79" x14ac:dyDescent="0.25">
      <c r="A240" t="str">
        <f t="shared" si="57"/>
        <v>b</v>
      </c>
      <c r="B240" s="5"/>
      <c r="C240" s="6" t="s">
        <v>18</v>
      </c>
      <c r="D240" s="7">
        <f t="shared" si="58"/>
        <v>0</v>
      </c>
      <c r="E240" s="7">
        <f t="shared" si="59"/>
        <v>0</v>
      </c>
      <c r="F240" s="7">
        <f t="shared" si="60"/>
        <v>0</v>
      </c>
      <c r="G240" s="7">
        <f t="shared" si="60"/>
        <v>0</v>
      </c>
      <c r="H240" s="7">
        <f t="shared" si="60"/>
        <v>0</v>
      </c>
      <c r="I240" s="7">
        <f t="shared" si="60"/>
        <v>0</v>
      </c>
      <c r="J240" s="7">
        <f t="shared" si="61"/>
        <v>0</v>
      </c>
      <c r="K240" s="7">
        <f t="shared" si="61"/>
        <v>0</v>
      </c>
      <c r="L240" s="7">
        <f t="shared" si="61"/>
        <v>0</v>
      </c>
      <c r="M240" s="7">
        <f t="shared" si="54"/>
        <v>0</v>
      </c>
      <c r="O240" s="7">
        <f t="shared" si="62"/>
        <v>0</v>
      </c>
      <c r="P240" s="7">
        <f>'დამტკ. ბიუჯ.'!E240</f>
        <v>0</v>
      </c>
      <c r="Q240" s="7">
        <f>'დამტკ. საკუთ.'!E240</f>
        <v>0</v>
      </c>
      <c r="R240" s="7">
        <f>'ცვლილ. ბიუჯ.'!F240</f>
        <v>0</v>
      </c>
      <c r="S240" s="7">
        <f>'ცვლილ. საკუთ.'!F240</f>
        <v>0</v>
      </c>
      <c r="T240" s="7">
        <f>'მთავრ. ფონდი'!F240</f>
        <v>0</v>
      </c>
      <c r="U240" s="7">
        <f>'პრეზ. ფონდი'!F240</f>
        <v>0</v>
      </c>
      <c r="V240" s="7">
        <f>'დაზუსტ. ნაერთი'!E240</f>
        <v>0</v>
      </c>
      <c r="W240" s="7">
        <f>'დაზუსტ. ბიუჯ.'!E240</f>
        <v>0</v>
      </c>
      <c r="X240" s="7">
        <f>'დაზუსტ. საკუთ.'!E240</f>
        <v>0</v>
      </c>
      <c r="Z240" s="7">
        <f t="shared" si="63"/>
        <v>0</v>
      </c>
      <c r="AA240" s="7">
        <f>'დამტკ. ბიუჯ.'!F240</f>
        <v>0</v>
      </c>
      <c r="AB240" s="7">
        <f>'დამტკ. საკუთ.'!F240</f>
        <v>0</v>
      </c>
      <c r="AC240" s="7">
        <f>'ცვლილ. ბიუჯ.'!G240</f>
        <v>0</v>
      </c>
      <c r="AD240" s="7">
        <f>'ცვლილ. საკუთ.'!G240</f>
        <v>0</v>
      </c>
      <c r="AE240" s="7">
        <f>'მთავრ. ფონდი'!G240</f>
        <v>0</v>
      </c>
      <c r="AF240" s="7">
        <f>'პრეზ. ფონდი'!G240</f>
        <v>0</v>
      </c>
      <c r="AG240" s="7">
        <f>'დაზუსტ. ნაერთი'!F240</f>
        <v>0</v>
      </c>
      <c r="AH240" s="7">
        <f>'დაზუსტ. ბიუჯ.'!F240</f>
        <v>0</v>
      </c>
      <c r="AI240" s="7">
        <f>'დაზუსტ. საკუთ.'!F240</f>
        <v>0</v>
      </c>
      <c r="AK240" s="7">
        <f t="shared" si="64"/>
        <v>0</v>
      </c>
      <c r="AL240" s="7">
        <f t="shared" si="65"/>
        <v>0</v>
      </c>
      <c r="AM240" s="7">
        <f t="shared" si="66"/>
        <v>0</v>
      </c>
      <c r="AN240" s="7">
        <f t="shared" si="66"/>
        <v>0</v>
      </c>
      <c r="AO240" s="7">
        <f t="shared" si="66"/>
        <v>0</v>
      </c>
      <c r="AP240" s="7">
        <f t="shared" si="66"/>
        <v>0</v>
      </c>
      <c r="AQ240" s="7">
        <f t="shared" si="67"/>
        <v>0</v>
      </c>
      <c r="AR240" s="7">
        <f t="shared" si="67"/>
        <v>0</v>
      </c>
      <c r="AS240" s="7">
        <f t="shared" si="67"/>
        <v>0</v>
      </c>
      <c r="AT240" s="7">
        <f t="shared" si="55"/>
        <v>0</v>
      </c>
      <c r="AV240" s="7">
        <f t="shared" si="68"/>
        <v>0</v>
      </c>
      <c r="AW240" s="7">
        <f>'დამტკ. ბიუჯ.'!G240</f>
        <v>0</v>
      </c>
      <c r="AX240" s="7">
        <f>'დამტკ. საკუთ.'!G240</f>
        <v>0</v>
      </c>
      <c r="AY240" s="7">
        <f>'ცვლილ. ბიუჯ.'!H240</f>
        <v>0</v>
      </c>
      <c r="AZ240" s="7">
        <f>'ცვლილ. საკუთ.'!H240</f>
        <v>0</v>
      </c>
      <c r="BA240" s="7">
        <f>'მთავრ. ფონდი'!H240</f>
        <v>0</v>
      </c>
      <c r="BB240" s="7">
        <f>'პრეზ. ფონდი'!H240</f>
        <v>0</v>
      </c>
      <c r="BC240" s="7">
        <f>'დაზუსტ. ნაერთი'!G240</f>
        <v>0</v>
      </c>
      <c r="BD240" s="7">
        <f>'დაზუსტ. ბიუჯ.'!G240</f>
        <v>0</v>
      </c>
      <c r="BE240" s="7">
        <f>'დაზუსტ. საკუთ.'!G240</f>
        <v>0</v>
      </c>
      <c r="BG240" s="7">
        <f t="shared" si="69"/>
        <v>0</v>
      </c>
      <c r="BH240" s="7">
        <f t="shared" si="69"/>
        <v>0</v>
      </c>
      <c r="BI240" s="7">
        <f t="shared" si="69"/>
        <v>0</v>
      </c>
      <c r="BJ240" s="7">
        <f t="shared" si="69"/>
        <v>0</v>
      </c>
      <c r="BK240" s="7">
        <f t="shared" si="70"/>
        <v>0</v>
      </c>
      <c r="BL240" s="7">
        <f t="shared" si="70"/>
        <v>0</v>
      </c>
      <c r="BM240" s="7">
        <f t="shared" si="70"/>
        <v>0</v>
      </c>
      <c r="BN240" s="7">
        <f t="shared" si="56"/>
        <v>0</v>
      </c>
      <c r="BO240" s="7">
        <f t="shared" si="56"/>
        <v>0</v>
      </c>
      <c r="BP240" s="7">
        <f t="shared" si="56"/>
        <v>0</v>
      </c>
      <c r="BR240" s="7">
        <f t="shared" si="71"/>
        <v>0</v>
      </c>
      <c r="BS240" s="7">
        <f>'დამტკ. ბიუჯ.'!H240</f>
        <v>0</v>
      </c>
      <c r="BT240" s="7">
        <f>'დამტკ. საკუთ.'!H240</f>
        <v>0</v>
      </c>
      <c r="BU240" s="7">
        <f>'ცვლილ. ბიუჯ.'!I240</f>
        <v>0</v>
      </c>
      <c r="BV240" s="7">
        <f>'ცვლილ. საკუთ.'!I240</f>
        <v>0</v>
      </c>
      <c r="BW240" s="7">
        <f>'მთავრ. ფონდი'!I240</f>
        <v>0</v>
      </c>
      <c r="BX240" s="7">
        <f>'პრეზ. ფონდი'!I240</f>
        <v>0</v>
      </c>
      <c r="BY240" s="7">
        <f>'დაზუსტ. ნაერთი'!H240</f>
        <v>0</v>
      </c>
      <c r="BZ240" s="7">
        <f>'დაზუსტ. ბიუჯ.'!H240</f>
        <v>0</v>
      </c>
      <c r="CA240" s="7">
        <f>'დაზუსტ. საკუთ.'!H240</f>
        <v>0</v>
      </c>
    </row>
    <row r="241" spans="1:79" x14ac:dyDescent="0.25">
      <c r="A241" t="str">
        <f t="shared" si="57"/>
        <v>b</v>
      </c>
      <c r="B241" s="5"/>
      <c r="C241" s="6" t="s">
        <v>19</v>
      </c>
      <c r="D241" s="7">
        <f t="shared" si="58"/>
        <v>0</v>
      </c>
      <c r="E241" s="7">
        <f t="shared" si="59"/>
        <v>0</v>
      </c>
      <c r="F241" s="7">
        <f t="shared" si="60"/>
        <v>0</v>
      </c>
      <c r="G241" s="7">
        <f t="shared" si="60"/>
        <v>0</v>
      </c>
      <c r="H241" s="7">
        <f t="shared" si="60"/>
        <v>0</v>
      </c>
      <c r="I241" s="7">
        <f t="shared" si="60"/>
        <v>0</v>
      </c>
      <c r="J241" s="7">
        <f t="shared" si="61"/>
        <v>0</v>
      </c>
      <c r="K241" s="7">
        <f t="shared" si="61"/>
        <v>0</v>
      </c>
      <c r="L241" s="7">
        <f t="shared" si="61"/>
        <v>0</v>
      </c>
      <c r="M241" s="7">
        <f t="shared" si="54"/>
        <v>0</v>
      </c>
      <c r="O241" s="7">
        <f t="shared" si="62"/>
        <v>0</v>
      </c>
      <c r="P241" s="7">
        <f>'დამტკ. ბიუჯ.'!E241</f>
        <v>0</v>
      </c>
      <c r="Q241" s="7">
        <f>'დამტკ. საკუთ.'!E241</f>
        <v>0</v>
      </c>
      <c r="R241" s="7">
        <f>'ცვლილ. ბიუჯ.'!F241</f>
        <v>0</v>
      </c>
      <c r="S241" s="7">
        <f>'ცვლილ. საკუთ.'!F241</f>
        <v>0</v>
      </c>
      <c r="T241" s="7">
        <f>'მთავრ. ფონდი'!F241</f>
        <v>0</v>
      </c>
      <c r="U241" s="7">
        <f>'პრეზ. ფონდი'!F241</f>
        <v>0</v>
      </c>
      <c r="V241" s="7">
        <f>'დაზუსტ. ნაერთი'!E241</f>
        <v>0</v>
      </c>
      <c r="W241" s="7">
        <f>'დაზუსტ. ბიუჯ.'!E241</f>
        <v>0</v>
      </c>
      <c r="X241" s="7">
        <f>'დაზუსტ. საკუთ.'!E241</f>
        <v>0</v>
      </c>
      <c r="Z241" s="7">
        <f t="shared" si="63"/>
        <v>0</v>
      </c>
      <c r="AA241" s="7">
        <f>'დამტკ. ბიუჯ.'!F241</f>
        <v>0</v>
      </c>
      <c r="AB241" s="7">
        <f>'დამტკ. საკუთ.'!F241</f>
        <v>0</v>
      </c>
      <c r="AC241" s="7">
        <f>'ცვლილ. ბიუჯ.'!G241</f>
        <v>0</v>
      </c>
      <c r="AD241" s="7">
        <f>'ცვლილ. საკუთ.'!G241</f>
        <v>0</v>
      </c>
      <c r="AE241" s="7">
        <f>'მთავრ. ფონდი'!G241</f>
        <v>0</v>
      </c>
      <c r="AF241" s="7">
        <f>'პრეზ. ფონდი'!G241</f>
        <v>0</v>
      </c>
      <c r="AG241" s="7">
        <f>'დაზუსტ. ნაერთი'!F241</f>
        <v>0</v>
      </c>
      <c r="AH241" s="7">
        <f>'დაზუსტ. ბიუჯ.'!F241</f>
        <v>0</v>
      </c>
      <c r="AI241" s="7">
        <f>'დაზუსტ. საკუთ.'!F241</f>
        <v>0</v>
      </c>
      <c r="AK241" s="7">
        <f t="shared" si="64"/>
        <v>0</v>
      </c>
      <c r="AL241" s="7">
        <f t="shared" si="65"/>
        <v>0</v>
      </c>
      <c r="AM241" s="7">
        <f t="shared" si="66"/>
        <v>0</v>
      </c>
      <c r="AN241" s="7">
        <f t="shared" si="66"/>
        <v>0</v>
      </c>
      <c r="AO241" s="7">
        <f t="shared" si="66"/>
        <v>0</v>
      </c>
      <c r="AP241" s="7">
        <f t="shared" si="66"/>
        <v>0</v>
      </c>
      <c r="AQ241" s="7">
        <f t="shared" si="67"/>
        <v>0</v>
      </c>
      <c r="AR241" s="7">
        <f t="shared" si="67"/>
        <v>0</v>
      </c>
      <c r="AS241" s="7">
        <f t="shared" si="67"/>
        <v>0</v>
      </c>
      <c r="AT241" s="7">
        <f t="shared" si="55"/>
        <v>0</v>
      </c>
      <c r="AV241" s="7">
        <f t="shared" si="68"/>
        <v>0</v>
      </c>
      <c r="AW241" s="7">
        <f>'დამტკ. ბიუჯ.'!G241</f>
        <v>0</v>
      </c>
      <c r="AX241" s="7">
        <f>'დამტკ. საკუთ.'!G241</f>
        <v>0</v>
      </c>
      <c r="AY241" s="7">
        <f>'ცვლილ. ბიუჯ.'!H241</f>
        <v>0</v>
      </c>
      <c r="AZ241" s="7">
        <f>'ცვლილ. საკუთ.'!H241</f>
        <v>0</v>
      </c>
      <c r="BA241" s="7">
        <f>'მთავრ. ფონდი'!H241</f>
        <v>0</v>
      </c>
      <c r="BB241" s="7">
        <f>'პრეზ. ფონდი'!H241</f>
        <v>0</v>
      </c>
      <c r="BC241" s="7">
        <f>'დაზუსტ. ნაერთი'!G241</f>
        <v>0</v>
      </c>
      <c r="BD241" s="7">
        <f>'დაზუსტ. ბიუჯ.'!G241</f>
        <v>0</v>
      </c>
      <c r="BE241" s="7">
        <f>'დაზუსტ. საკუთ.'!G241</f>
        <v>0</v>
      </c>
      <c r="BG241" s="7">
        <f t="shared" si="69"/>
        <v>0</v>
      </c>
      <c r="BH241" s="7">
        <f t="shared" si="69"/>
        <v>0</v>
      </c>
      <c r="BI241" s="7">
        <f t="shared" si="69"/>
        <v>0</v>
      </c>
      <c r="BJ241" s="7">
        <f t="shared" si="69"/>
        <v>0</v>
      </c>
      <c r="BK241" s="7">
        <f t="shared" si="70"/>
        <v>0</v>
      </c>
      <c r="BL241" s="7">
        <f t="shared" si="70"/>
        <v>0</v>
      </c>
      <c r="BM241" s="7">
        <f t="shared" si="70"/>
        <v>0</v>
      </c>
      <c r="BN241" s="7">
        <f t="shared" si="56"/>
        <v>0</v>
      </c>
      <c r="BO241" s="7">
        <f t="shared" si="56"/>
        <v>0</v>
      </c>
      <c r="BP241" s="7">
        <f t="shared" si="56"/>
        <v>0</v>
      </c>
      <c r="BR241" s="7">
        <f t="shared" si="71"/>
        <v>0</v>
      </c>
      <c r="BS241" s="7">
        <f>'დამტკ. ბიუჯ.'!H241</f>
        <v>0</v>
      </c>
      <c r="BT241" s="7">
        <f>'დამტკ. საკუთ.'!H241</f>
        <v>0</v>
      </c>
      <c r="BU241" s="7">
        <f>'ცვლილ. ბიუჯ.'!I241</f>
        <v>0</v>
      </c>
      <c r="BV241" s="7">
        <f>'ცვლილ. საკუთ.'!I241</f>
        <v>0</v>
      </c>
      <c r="BW241" s="7">
        <f>'მთავრ. ფონდი'!I241</f>
        <v>0</v>
      </c>
      <c r="BX241" s="7">
        <f>'პრეზ. ფონდი'!I241</f>
        <v>0</v>
      </c>
      <c r="BY241" s="7">
        <f>'დაზუსტ. ნაერთი'!H241</f>
        <v>0</v>
      </c>
      <c r="BZ241" s="7">
        <f>'დაზუსტ. ბიუჯ.'!H241</f>
        <v>0</v>
      </c>
      <c r="CA241" s="7">
        <f>'დაზუსტ. საკუთ.'!H241</f>
        <v>0</v>
      </c>
    </row>
    <row r="242" spans="1:79" ht="15.75" thickBot="1" x14ac:dyDescent="0.3">
      <c r="A242" t="str">
        <f t="shared" si="57"/>
        <v>b</v>
      </c>
      <c r="B242" s="11"/>
      <c r="C242" s="12" t="s">
        <v>20</v>
      </c>
      <c r="D242" s="13">
        <f t="shared" si="58"/>
        <v>0</v>
      </c>
      <c r="E242" s="13">
        <f t="shared" si="59"/>
        <v>0</v>
      </c>
      <c r="F242" s="13">
        <f t="shared" si="60"/>
        <v>0</v>
      </c>
      <c r="G242" s="13">
        <f t="shared" si="60"/>
        <v>0</v>
      </c>
      <c r="H242" s="13">
        <f t="shared" si="60"/>
        <v>0</v>
      </c>
      <c r="I242" s="13">
        <f t="shared" si="60"/>
        <v>0</v>
      </c>
      <c r="J242" s="13">
        <f t="shared" si="61"/>
        <v>0</v>
      </c>
      <c r="K242" s="13">
        <f t="shared" si="61"/>
        <v>0</v>
      </c>
      <c r="L242" s="13">
        <f t="shared" si="61"/>
        <v>0</v>
      </c>
      <c r="M242" s="13">
        <f t="shared" si="54"/>
        <v>0</v>
      </c>
      <c r="O242" s="13">
        <f t="shared" si="62"/>
        <v>0</v>
      </c>
      <c r="P242" s="13">
        <f>'დამტკ. ბიუჯ.'!E242</f>
        <v>0</v>
      </c>
      <c r="Q242" s="13">
        <f>'დამტკ. საკუთ.'!E242</f>
        <v>0</v>
      </c>
      <c r="R242" s="13">
        <f>'ცვლილ. ბიუჯ.'!F242</f>
        <v>0</v>
      </c>
      <c r="S242" s="13">
        <f>'ცვლილ. საკუთ.'!F242</f>
        <v>0</v>
      </c>
      <c r="T242" s="13">
        <f>'მთავრ. ფონდი'!F242</f>
        <v>0</v>
      </c>
      <c r="U242" s="13">
        <f>'პრეზ. ფონდი'!F242</f>
        <v>0</v>
      </c>
      <c r="V242" s="13">
        <f>'დაზუსტ. ნაერთი'!E242</f>
        <v>0</v>
      </c>
      <c r="W242" s="13">
        <f>'დაზუსტ. ბიუჯ.'!E242</f>
        <v>0</v>
      </c>
      <c r="X242" s="13">
        <f>'დაზუსტ. საკუთ.'!E242</f>
        <v>0</v>
      </c>
      <c r="Z242" s="13">
        <f t="shared" si="63"/>
        <v>0</v>
      </c>
      <c r="AA242" s="13">
        <f>'დამტკ. ბიუჯ.'!F242</f>
        <v>0</v>
      </c>
      <c r="AB242" s="13">
        <f>'დამტკ. საკუთ.'!F242</f>
        <v>0</v>
      </c>
      <c r="AC242" s="13">
        <f>'ცვლილ. ბიუჯ.'!G242</f>
        <v>0</v>
      </c>
      <c r="AD242" s="13">
        <f>'ცვლილ. საკუთ.'!G242</f>
        <v>0</v>
      </c>
      <c r="AE242" s="13">
        <f>'მთავრ. ფონდი'!G242</f>
        <v>0</v>
      </c>
      <c r="AF242" s="13">
        <f>'პრეზ. ფონდი'!G242</f>
        <v>0</v>
      </c>
      <c r="AG242" s="13">
        <f>'დაზუსტ. ნაერთი'!F242</f>
        <v>0</v>
      </c>
      <c r="AH242" s="13">
        <f>'დაზუსტ. ბიუჯ.'!F242</f>
        <v>0</v>
      </c>
      <c r="AI242" s="13">
        <f>'დაზუსტ. საკუთ.'!F242</f>
        <v>0</v>
      </c>
      <c r="AK242" s="13">
        <f t="shared" si="64"/>
        <v>0</v>
      </c>
      <c r="AL242" s="13">
        <f t="shared" si="65"/>
        <v>0</v>
      </c>
      <c r="AM242" s="13">
        <f t="shared" si="66"/>
        <v>0</v>
      </c>
      <c r="AN242" s="13">
        <f t="shared" si="66"/>
        <v>0</v>
      </c>
      <c r="AO242" s="13">
        <f t="shared" si="66"/>
        <v>0</v>
      </c>
      <c r="AP242" s="13">
        <f t="shared" si="66"/>
        <v>0</v>
      </c>
      <c r="AQ242" s="13">
        <f t="shared" si="67"/>
        <v>0</v>
      </c>
      <c r="AR242" s="13">
        <f t="shared" si="67"/>
        <v>0</v>
      </c>
      <c r="AS242" s="13">
        <f t="shared" si="67"/>
        <v>0</v>
      </c>
      <c r="AT242" s="13">
        <f t="shared" si="55"/>
        <v>0</v>
      </c>
      <c r="AV242" s="13">
        <f t="shared" si="68"/>
        <v>0</v>
      </c>
      <c r="AW242" s="13">
        <f>'დამტკ. ბიუჯ.'!G242</f>
        <v>0</v>
      </c>
      <c r="AX242" s="13">
        <f>'დამტკ. საკუთ.'!G242</f>
        <v>0</v>
      </c>
      <c r="AY242" s="13">
        <f>'ცვლილ. ბიუჯ.'!H242</f>
        <v>0</v>
      </c>
      <c r="AZ242" s="13">
        <f>'ცვლილ. საკუთ.'!H242</f>
        <v>0</v>
      </c>
      <c r="BA242" s="13">
        <f>'მთავრ. ფონდი'!H242</f>
        <v>0</v>
      </c>
      <c r="BB242" s="13">
        <f>'პრეზ. ფონდი'!H242</f>
        <v>0</v>
      </c>
      <c r="BC242" s="13">
        <f>'დაზუსტ. ნაერთი'!G242</f>
        <v>0</v>
      </c>
      <c r="BD242" s="13">
        <f>'დაზუსტ. ბიუჯ.'!G242</f>
        <v>0</v>
      </c>
      <c r="BE242" s="13">
        <f>'დაზუსტ. საკუთ.'!G242</f>
        <v>0</v>
      </c>
      <c r="BG242" s="13">
        <f t="shared" si="69"/>
        <v>0</v>
      </c>
      <c r="BH242" s="13">
        <f t="shared" si="69"/>
        <v>0</v>
      </c>
      <c r="BI242" s="13">
        <f t="shared" si="69"/>
        <v>0</v>
      </c>
      <c r="BJ242" s="13">
        <f t="shared" si="69"/>
        <v>0</v>
      </c>
      <c r="BK242" s="13">
        <f t="shared" si="70"/>
        <v>0</v>
      </c>
      <c r="BL242" s="13">
        <f t="shared" si="70"/>
        <v>0</v>
      </c>
      <c r="BM242" s="13">
        <f t="shared" si="70"/>
        <v>0</v>
      </c>
      <c r="BN242" s="13">
        <f t="shared" si="56"/>
        <v>0</v>
      </c>
      <c r="BO242" s="13">
        <f t="shared" si="56"/>
        <v>0</v>
      </c>
      <c r="BP242" s="13">
        <f t="shared" si="56"/>
        <v>0</v>
      </c>
      <c r="BR242" s="13">
        <f t="shared" si="71"/>
        <v>0</v>
      </c>
      <c r="BS242" s="13">
        <f>'დამტკ. ბიუჯ.'!H242</f>
        <v>0</v>
      </c>
      <c r="BT242" s="13">
        <f>'დამტკ. საკუთ.'!H242</f>
        <v>0</v>
      </c>
      <c r="BU242" s="13">
        <f>'ცვლილ. ბიუჯ.'!I242</f>
        <v>0</v>
      </c>
      <c r="BV242" s="13">
        <f>'ცვლილ. საკუთ.'!I242</f>
        <v>0</v>
      </c>
      <c r="BW242" s="13">
        <f>'მთავრ. ფონდი'!I242</f>
        <v>0</v>
      </c>
      <c r="BX242" s="13">
        <f>'პრეზ. ფონდი'!I242</f>
        <v>0</v>
      </c>
      <c r="BY242" s="13">
        <f>'დაზუსტ. ნაერთი'!H242</f>
        <v>0</v>
      </c>
      <c r="BZ242" s="13">
        <f>'დაზუსტ. ბიუჯ.'!H242</f>
        <v>0</v>
      </c>
      <c r="CA242" s="13">
        <f>'დაზუსტ. საკუთ.'!H242</f>
        <v>0</v>
      </c>
    </row>
    <row r="243" spans="1:79" ht="46.5" thickTop="1" thickBot="1" x14ac:dyDescent="0.3">
      <c r="A243" t="str">
        <f t="shared" si="57"/>
        <v>a</v>
      </c>
      <c r="B243" s="3" t="s">
        <v>58</v>
      </c>
      <c r="C243" s="14" t="s">
        <v>59</v>
      </c>
      <c r="D243" s="4">
        <f t="shared" si="58"/>
        <v>6048000</v>
      </c>
      <c r="E243" s="4">
        <f t="shared" si="59"/>
        <v>6034000</v>
      </c>
      <c r="F243" s="4">
        <f t="shared" si="60"/>
        <v>14000</v>
      </c>
      <c r="G243" s="4">
        <f t="shared" si="60"/>
        <v>32250</v>
      </c>
      <c r="H243" s="4">
        <f t="shared" si="60"/>
        <v>14300</v>
      </c>
      <c r="I243" s="4">
        <f t="shared" si="60"/>
        <v>0</v>
      </c>
      <c r="J243" s="4">
        <f t="shared" si="61"/>
        <v>0</v>
      </c>
      <c r="K243" s="4">
        <f t="shared" si="61"/>
        <v>6094550</v>
      </c>
      <c r="L243" s="4">
        <f t="shared" si="61"/>
        <v>6066250</v>
      </c>
      <c r="M243" s="4">
        <f t="shared" si="54"/>
        <v>28300</v>
      </c>
      <c r="O243" s="4">
        <f t="shared" si="62"/>
        <v>1535500</v>
      </c>
      <c r="P243" s="4">
        <f>'დამტკ. ბიუჯ.'!E243</f>
        <v>1532000</v>
      </c>
      <c r="Q243" s="4">
        <f>'დამტკ. საკუთ.'!E243</f>
        <v>3500</v>
      </c>
      <c r="R243" s="4">
        <f>'ცვლილ. ბიუჯ.'!F243</f>
        <v>0</v>
      </c>
      <c r="S243" s="4">
        <f>'ცვლილ. საკუთ.'!F243</f>
        <v>3000</v>
      </c>
      <c r="T243" s="4">
        <f>'მთავრ. ფონდი'!F243</f>
        <v>0</v>
      </c>
      <c r="U243" s="4">
        <f>'პრეზ. ფონდი'!F243</f>
        <v>0</v>
      </c>
      <c r="V243" s="4">
        <f>'დაზუსტ. ნაერთი'!E243</f>
        <v>1538500</v>
      </c>
      <c r="W243" s="4">
        <f>'დაზუსტ. ბიუჯ.'!E243</f>
        <v>1532000</v>
      </c>
      <c r="X243" s="4">
        <f>'დაზუსტ. საკუთ.'!E243</f>
        <v>6500</v>
      </c>
      <c r="Z243" s="4">
        <f t="shared" si="63"/>
        <v>1631500</v>
      </c>
      <c r="AA243" s="4">
        <f>'დამტკ. ბიუჯ.'!F243</f>
        <v>1628000</v>
      </c>
      <c r="AB243" s="4">
        <f>'დამტკ. საკუთ.'!F243</f>
        <v>3500</v>
      </c>
      <c r="AC243" s="4">
        <f>'ცვლილ. ბიუჯ.'!G243</f>
        <v>32250</v>
      </c>
      <c r="AD243" s="4">
        <f>'ცვლილ. საკუთ.'!G243</f>
        <v>5500</v>
      </c>
      <c r="AE243" s="4">
        <f>'მთავრ. ფონდი'!G243</f>
        <v>0</v>
      </c>
      <c r="AF243" s="4">
        <f>'პრეზ. ფონდი'!G243</f>
        <v>0</v>
      </c>
      <c r="AG243" s="4">
        <f>'დაზუსტ. ნაერთი'!F243</f>
        <v>1669250</v>
      </c>
      <c r="AH243" s="4">
        <f>'დაზუსტ. ბიუჯ.'!F243</f>
        <v>1660250</v>
      </c>
      <c r="AI243" s="4">
        <f>'დაზუსტ. საკუთ.'!F243</f>
        <v>9000</v>
      </c>
      <c r="AK243" s="4">
        <f t="shared" si="64"/>
        <v>3167000</v>
      </c>
      <c r="AL243" s="4">
        <f t="shared" si="65"/>
        <v>3160000</v>
      </c>
      <c r="AM243" s="4">
        <f t="shared" si="66"/>
        <v>7000</v>
      </c>
      <c r="AN243" s="4">
        <f t="shared" si="66"/>
        <v>32250</v>
      </c>
      <c r="AO243" s="4">
        <f t="shared" si="66"/>
        <v>8500</v>
      </c>
      <c r="AP243" s="4">
        <f t="shared" si="66"/>
        <v>0</v>
      </c>
      <c r="AQ243" s="4">
        <f t="shared" si="67"/>
        <v>0</v>
      </c>
      <c r="AR243" s="4">
        <f t="shared" si="67"/>
        <v>3207750</v>
      </c>
      <c r="AS243" s="4">
        <f t="shared" si="67"/>
        <v>3192250</v>
      </c>
      <c r="AT243" s="4">
        <f t="shared" si="55"/>
        <v>15500</v>
      </c>
      <c r="AV243" s="4">
        <f t="shared" si="68"/>
        <v>1386500</v>
      </c>
      <c r="AW243" s="4">
        <f>'დამტკ. ბიუჯ.'!G243</f>
        <v>1383000</v>
      </c>
      <c r="AX243" s="4">
        <f>'დამტკ. საკუთ.'!G243</f>
        <v>3500</v>
      </c>
      <c r="AY243" s="4">
        <f>'ცვლილ. ბიუჯ.'!H243</f>
        <v>0</v>
      </c>
      <c r="AZ243" s="4">
        <f>'ცვლილ. საკუთ.'!H243</f>
        <v>3500</v>
      </c>
      <c r="BA243" s="4">
        <f>'მთავრ. ფონდი'!H243</f>
        <v>0</v>
      </c>
      <c r="BB243" s="4">
        <f>'პრეზ. ფონდი'!H243</f>
        <v>0</v>
      </c>
      <c r="BC243" s="4">
        <f>'დაზუსტ. ნაერთი'!G243</f>
        <v>1390000</v>
      </c>
      <c r="BD243" s="4">
        <f>'დაზუსტ. ბიუჯ.'!G243</f>
        <v>1383000</v>
      </c>
      <c r="BE243" s="4">
        <f>'დაზუსტ. საკუთ.'!G243</f>
        <v>7000</v>
      </c>
      <c r="BG243" s="4">
        <f t="shared" si="69"/>
        <v>4553500</v>
      </c>
      <c r="BH243" s="4">
        <f t="shared" si="69"/>
        <v>4543000</v>
      </c>
      <c r="BI243" s="4">
        <f t="shared" si="69"/>
        <v>10500</v>
      </c>
      <c r="BJ243" s="4">
        <f t="shared" si="69"/>
        <v>32250</v>
      </c>
      <c r="BK243" s="4">
        <f t="shared" si="70"/>
        <v>12000</v>
      </c>
      <c r="BL243" s="4">
        <f t="shared" si="70"/>
        <v>0</v>
      </c>
      <c r="BM243" s="4">
        <f t="shared" si="70"/>
        <v>0</v>
      </c>
      <c r="BN243" s="4">
        <f t="shared" si="56"/>
        <v>4597750</v>
      </c>
      <c r="BO243" s="4">
        <f t="shared" si="56"/>
        <v>4575250</v>
      </c>
      <c r="BP243" s="4">
        <f t="shared" si="56"/>
        <v>22500</v>
      </c>
      <c r="BR243" s="4">
        <f t="shared" si="71"/>
        <v>1494500</v>
      </c>
      <c r="BS243" s="4">
        <f>'დამტკ. ბიუჯ.'!H243</f>
        <v>1491000</v>
      </c>
      <c r="BT243" s="4">
        <f>'დამტკ. საკუთ.'!H243</f>
        <v>3500</v>
      </c>
      <c r="BU243" s="4">
        <f>'ცვლილ. ბიუჯ.'!I243</f>
        <v>0</v>
      </c>
      <c r="BV243" s="4">
        <f>'ცვლილ. საკუთ.'!I243</f>
        <v>2300</v>
      </c>
      <c r="BW243" s="4">
        <f>'მთავრ. ფონდი'!I243</f>
        <v>0</v>
      </c>
      <c r="BX243" s="4">
        <f>'პრეზ. ფონდი'!I243</f>
        <v>0</v>
      </c>
      <c r="BY243" s="4">
        <f>'დაზუსტ. ნაერთი'!H243</f>
        <v>1496800</v>
      </c>
      <c r="BZ243" s="4">
        <f>'დაზუსტ. ბიუჯ.'!H243</f>
        <v>1491000</v>
      </c>
      <c r="CA243" s="4">
        <f>'დაზუსტ. საკუთ.'!H243</f>
        <v>5800</v>
      </c>
    </row>
    <row r="244" spans="1:79" ht="15.75" thickTop="1" x14ac:dyDescent="0.25">
      <c r="A244" t="str">
        <f t="shared" si="57"/>
        <v>a</v>
      </c>
      <c r="B244" s="5"/>
      <c r="C244" s="6" t="s">
        <v>10</v>
      </c>
      <c r="D244" s="7">
        <f t="shared" si="58"/>
        <v>5923000</v>
      </c>
      <c r="E244" s="7">
        <f t="shared" si="59"/>
        <v>5910000</v>
      </c>
      <c r="F244" s="7">
        <f t="shared" si="60"/>
        <v>13000</v>
      </c>
      <c r="G244" s="7">
        <f t="shared" si="60"/>
        <v>27771</v>
      </c>
      <c r="H244" s="7">
        <f t="shared" si="60"/>
        <v>12300</v>
      </c>
      <c r="I244" s="7">
        <f t="shared" si="60"/>
        <v>0</v>
      </c>
      <c r="J244" s="7">
        <f t="shared" si="61"/>
        <v>0</v>
      </c>
      <c r="K244" s="7">
        <f t="shared" si="61"/>
        <v>5963071</v>
      </c>
      <c r="L244" s="7">
        <f t="shared" si="61"/>
        <v>5937771</v>
      </c>
      <c r="M244" s="7">
        <f t="shared" si="54"/>
        <v>25300</v>
      </c>
      <c r="O244" s="7">
        <f t="shared" si="62"/>
        <v>1482500</v>
      </c>
      <c r="P244" s="7">
        <f>'დამტკ. ბიუჯ.'!E244</f>
        <v>1479000</v>
      </c>
      <c r="Q244" s="7">
        <f>'დამტკ. საკუთ.'!E244</f>
        <v>3500</v>
      </c>
      <c r="R244" s="7">
        <f>'ცვლილ. ბიუჯ.'!F244</f>
        <v>-4479</v>
      </c>
      <c r="S244" s="7">
        <f>'ცვლილ. საკუთ.'!F244</f>
        <v>3000</v>
      </c>
      <c r="T244" s="7">
        <f>'მთავრ. ფონდი'!F244</f>
        <v>0</v>
      </c>
      <c r="U244" s="7">
        <f>'პრეზ. ფონდი'!F244</f>
        <v>0</v>
      </c>
      <c r="V244" s="7">
        <f>'დაზუსტ. ნაერთი'!E244</f>
        <v>1481021</v>
      </c>
      <c r="W244" s="7">
        <f>'დაზუსტ. ბიუჯ.'!E244</f>
        <v>1474521</v>
      </c>
      <c r="X244" s="7">
        <f>'დაზუსტ. საკუთ.'!E244</f>
        <v>6500</v>
      </c>
      <c r="Z244" s="7">
        <f t="shared" si="63"/>
        <v>1606000</v>
      </c>
      <c r="AA244" s="7">
        <f>'დამტკ. ბიუჯ.'!F244</f>
        <v>1603000</v>
      </c>
      <c r="AB244" s="7">
        <f>'დამტკ. საკუთ.'!F244</f>
        <v>3000</v>
      </c>
      <c r="AC244" s="7">
        <f>'ცვლილ. ბიუჯ.'!G244</f>
        <v>32250</v>
      </c>
      <c r="AD244" s="7">
        <f>'ცვლილ. საკუთ.'!G244</f>
        <v>3500</v>
      </c>
      <c r="AE244" s="7">
        <f>'მთავრ. ფონდი'!G244</f>
        <v>0</v>
      </c>
      <c r="AF244" s="7">
        <f>'პრეზ. ფონდი'!G244</f>
        <v>0</v>
      </c>
      <c r="AG244" s="7">
        <f>'დაზუსტ. ნაერთი'!F244</f>
        <v>1641750</v>
      </c>
      <c r="AH244" s="7">
        <f>'დაზუსტ. ბიუჯ.'!F244</f>
        <v>1635250</v>
      </c>
      <c r="AI244" s="7">
        <f>'დაზუსტ. საკუთ.'!F244</f>
        <v>6500</v>
      </c>
      <c r="AK244" s="7">
        <f t="shared" si="64"/>
        <v>3088500</v>
      </c>
      <c r="AL244" s="7">
        <f t="shared" si="65"/>
        <v>3082000</v>
      </c>
      <c r="AM244" s="7">
        <f t="shared" si="66"/>
        <v>6500</v>
      </c>
      <c r="AN244" s="7">
        <f t="shared" si="66"/>
        <v>27771</v>
      </c>
      <c r="AO244" s="7">
        <f t="shared" si="66"/>
        <v>6500</v>
      </c>
      <c r="AP244" s="7">
        <f t="shared" si="66"/>
        <v>0</v>
      </c>
      <c r="AQ244" s="7">
        <f t="shared" si="67"/>
        <v>0</v>
      </c>
      <c r="AR244" s="7">
        <f t="shared" si="67"/>
        <v>3122771</v>
      </c>
      <c r="AS244" s="7">
        <f t="shared" si="67"/>
        <v>3109771</v>
      </c>
      <c r="AT244" s="7">
        <f t="shared" si="55"/>
        <v>13000</v>
      </c>
      <c r="AV244" s="7">
        <f t="shared" si="68"/>
        <v>1363000</v>
      </c>
      <c r="AW244" s="7">
        <f>'დამტკ. ბიუჯ.'!G244</f>
        <v>1360000</v>
      </c>
      <c r="AX244" s="7">
        <f>'დამტკ. საკუთ.'!G244</f>
        <v>3000</v>
      </c>
      <c r="AY244" s="7">
        <f>'ცვლილ. ბიუჯ.'!H244</f>
        <v>0</v>
      </c>
      <c r="AZ244" s="7">
        <f>'ცვლილ. საკუთ.'!H244</f>
        <v>3500</v>
      </c>
      <c r="BA244" s="7">
        <f>'მთავრ. ფონდი'!H244</f>
        <v>0</v>
      </c>
      <c r="BB244" s="7">
        <f>'პრეზ. ფონდი'!H244</f>
        <v>0</v>
      </c>
      <c r="BC244" s="7">
        <f>'დაზუსტ. ნაერთი'!G244</f>
        <v>1366500</v>
      </c>
      <c r="BD244" s="7">
        <f>'დაზუსტ. ბიუჯ.'!G244</f>
        <v>1360000</v>
      </c>
      <c r="BE244" s="7">
        <f>'დაზუსტ. საკუთ.'!G244</f>
        <v>6500</v>
      </c>
      <c r="BG244" s="7">
        <f t="shared" si="69"/>
        <v>4451500</v>
      </c>
      <c r="BH244" s="7">
        <f t="shared" si="69"/>
        <v>4442000</v>
      </c>
      <c r="BI244" s="7">
        <f t="shared" si="69"/>
        <v>9500</v>
      </c>
      <c r="BJ244" s="7">
        <f t="shared" si="69"/>
        <v>27771</v>
      </c>
      <c r="BK244" s="7">
        <f t="shared" si="70"/>
        <v>10000</v>
      </c>
      <c r="BL244" s="7">
        <f t="shared" si="70"/>
        <v>0</v>
      </c>
      <c r="BM244" s="7">
        <f t="shared" si="70"/>
        <v>0</v>
      </c>
      <c r="BN244" s="7">
        <f t="shared" si="56"/>
        <v>4489271</v>
      </c>
      <c r="BO244" s="7">
        <f t="shared" si="56"/>
        <v>4469771</v>
      </c>
      <c r="BP244" s="7">
        <f t="shared" si="56"/>
        <v>19500</v>
      </c>
      <c r="BR244" s="7">
        <f t="shared" si="71"/>
        <v>1471500</v>
      </c>
      <c r="BS244" s="7">
        <f>'დამტკ. ბიუჯ.'!H244</f>
        <v>1468000</v>
      </c>
      <c r="BT244" s="7">
        <f>'დამტკ. საკუთ.'!H244</f>
        <v>3500</v>
      </c>
      <c r="BU244" s="7">
        <f>'ცვლილ. ბიუჯ.'!I244</f>
        <v>0</v>
      </c>
      <c r="BV244" s="7">
        <f>'ცვლილ. საკუთ.'!I244</f>
        <v>2300</v>
      </c>
      <c r="BW244" s="7">
        <f>'მთავრ. ფონდი'!I244</f>
        <v>0</v>
      </c>
      <c r="BX244" s="7">
        <f>'პრეზ. ფონდი'!I244</f>
        <v>0</v>
      </c>
      <c r="BY244" s="7">
        <f>'დაზუსტ. ნაერთი'!H244</f>
        <v>1473800</v>
      </c>
      <c r="BZ244" s="7">
        <f>'დაზუსტ. ბიუჯ.'!H244</f>
        <v>1468000</v>
      </c>
      <c r="CA244" s="7">
        <f>'დაზუსტ. საკუთ.'!H244</f>
        <v>5800</v>
      </c>
    </row>
    <row r="245" spans="1:79" x14ac:dyDescent="0.25">
      <c r="A245" t="str">
        <f t="shared" si="57"/>
        <v>a</v>
      </c>
      <c r="B245" s="8"/>
      <c r="C245" s="9" t="s">
        <v>11</v>
      </c>
      <c r="D245" s="10">
        <f t="shared" si="58"/>
        <v>3200000</v>
      </c>
      <c r="E245" s="10">
        <f t="shared" si="59"/>
        <v>3200000</v>
      </c>
      <c r="F245" s="10">
        <f t="shared" si="60"/>
        <v>0</v>
      </c>
      <c r="G245" s="10">
        <f t="shared" si="60"/>
        <v>32250</v>
      </c>
      <c r="H245" s="10">
        <f t="shared" si="60"/>
        <v>0</v>
      </c>
      <c r="I245" s="10">
        <f t="shared" si="60"/>
        <v>0</v>
      </c>
      <c r="J245" s="10">
        <f t="shared" si="61"/>
        <v>0</v>
      </c>
      <c r="K245" s="10">
        <f t="shared" si="61"/>
        <v>3232250</v>
      </c>
      <c r="L245" s="10">
        <f t="shared" si="61"/>
        <v>3232250</v>
      </c>
      <c r="M245" s="10">
        <f t="shared" si="54"/>
        <v>0</v>
      </c>
      <c r="O245" s="10">
        <f t="shared" si="62"/>
        <v>800000</v>
      </c>
      <c r="P245" s="10">
        <f>'დამტკ. ბიუჯ.'!E245</f>
        <v>800000</v>
      </c>
      <c r="Q245" s="10">
        <f>'დამტკ. საკუთ.'!E245</f>
        <v>0</v>
      </c>
      <c r="R245" s="10">
        <f>'ცვლილ. ბიუჯ.'!F245</f>
        <v>0</v>
      </c>
      <c r="S245" s="10">
        <f>'ცვლილ. საკუთ.'!F245</f>
        <v>0</v>
      </c>
      <c r="T245" s="10">
        <f>'მთავრ. ფონდი'!F245</f>
        <v>0</v>
      </c>
      <c r="U245" s="10">
        <f>'პრეზ. ფონდი'!F245</f>
        <v>0</v>
      </c>
      <c r="V245" s="10">
        <f>'დაზუსტ. ნაერთი'!E245</f>
        <v>800000</v>
      </c>
      <c r="W245" s="10">
        <f>'დაზუსტ. ბიუჯ.'!E245</f>
        <v>800000</v>
      </c>
      <c r="X245" s="10">
        <f>'დაზუსტ. საკუთ.'!E245</f>
        <v>0</v>
      </c>
      <c r="Z245" s="10">
        <f t="shared" si="63"/>
        <v>800000</v>
      </c>
      <c r="AA245" s="10">
        <f>'დამტკ. ბიუჯ.'!F245</f>
        <v>800000</v>
      </c>
      <c r="AB245" s="10">
        <f>'დამტკ. საკუთ.'!F245</f>
        <v>0</v>
      </c>
      <c r="AC245" s="10">
        <f>'ცვლილ. ბიუჯ.'!G245</f>
        <v>32250</v>
      </c>
      <c r="AD245" s="10">
        <f>'ცვლილ. საკუთ.'!G245</f>
        <v>0</v>
      </c>
      <c r="AE245" s="10">
        <f>'მთავრ. ფონდი'!G245</f>
        <v>0</v>
      </c>
      <c r="AF245" s="10">
        <f>'პრეზ. ფონდი'!G245</f>
        <v>0</v>
      </c>
      <c r="AG245" s="10">
        <f>'დაზუსტ. ნაერთი'!F245</f>
        <v>832250</v>
      </c>
      <c r="AH245" s="10">
        <f>'დაზუსტ. ბიუჯ.'!F245</f>
        <v>832250</v>
      </c>
      <c r="AI245" s="10">
        <f>'დაზუსტ. საკუთ.'!F245</f>
        <v>0</v>
      </c>
      <c r="AK245" s="10">
        <f t="shared" si="64"/>
        <v>1600000</v>
      </c>
      <c r="AL245" s="10">
        <f t="shared" si="65"/>
        <v>1600000</v>
      </c>
      <c r="AM245" s="10">
        <f t="shared" si="66"/>
        <v>0</v>
      </c>
      <c r="AN245" s="10">
        <f t="shared" si="66"/>
        <v>32250</v>
      </c>
      <c r="AO245" s="10">
        <f t="shared" si="66"/>
        <v>0</v>
      </c>
      <c r="AP245" s="10">
        <f t="shared" si="66"/>
        <v>0</v>
      </c>
      <c r="AQ245" s="10">
        <f t="shared" si="67"/>
        <v>0</v>
      </c>
      <c r="AR245" s="10">
        <f t="shared" si="67"/>
        <v>1632250</v>
      </c>
      <c r="AS245" s="10">
        <f t="shared" si="67"/>
        <v>1632250</v>
      </c>
      <c r="AT245" s="10">
        <f t="shared" si="55"/>
        <v>0</v>
      </c>
      <c r="AV245" s="10">
        <f t="shared" si="68"/>
        <v>800000</v>
      </c>
      <c r="AW245" s="10">
        <f>'დამტკ. ბიუჯ.'!G245</f>
        <v>800000</v>
      </c>
      <c r="AX245" s="10">
        <f>'დამტკ. საკუთ.'!G245</f>
        <v>0</v>
      </c>
      <c r="AY245" s="10">
        <f>'ცვლილ. ბიუჯ.'!H245</f>
        <v>0</v>
      </c>
      <c r="AZ245" s="10">
        <f>'ცვლილ. საკუთ.'!H245</f>
        <v>0</v>
      </c>
      <c r="BA245" s="10">
        <f>'მთავრ. ფონდი'!H245</f>
        <v>0</v>
      </c>
      <c r="BB245" s="10">
        <f>'პრეზ. ფონდი'!H245</f>
        <v>0</v>
      </c>
      <c r="BC245" s="10">
        <f>'დაზუსტ. ნაერთი'!G245</f>
        <v>800000</v>
      </c>
      <c r="BD245" s="10">
        <f>'დაზუსტ. ბიუჯ.'!G245</f>
        <v>800000</v>
      </c>
      <c r="BE245" s="10">
        <f>'დაზუსტ. საკუთ.'!G245</f>
        <v>0</v>
      </c>
      <c r="BG245" s="10">
        <f t="shared" si="69"/>
        <v>2400000</v>
      </c>
      <c r="BH245" s="10">
        <f t="shared" si="69"/>
        <v>2400000</v>
      </c>
      <c r="BI245" s="10">
        <f t="shared" si="69"/>
        <v>0</v>
      </c>
      <c r="BJ245" s="10">
        <f t="shared" si="69"/>
        <v>32250</v>
      </c>
      <c r="BK245" s="10">
        <f t="shared" si="70"/>
        <v>0</v>
      </c>
      <c r="BL245" s="10">
        <f t="shared" si="70"/>
        <v>0</v>
      </c>
      <c r="BM245" s="10">
        <f t="shared" si="70"/>
        <v>0</v>
      </c>
      <c r="BN245" s="10">
        <f t="shared" si="56"/>
        <v>2432250</v>
      </c>
      <c r="BO245" s="10">
        <f t="shared" si="56"/>
        <v>2432250</v>
      </c>
      <c r="BP245" s="10">
        <f t="shared" si="56"/>
        <v>0</v>
      </c>
      <c r="BR245" s="10">
        <f t="shared" si="71"/>
        <v>800000</v>
      </c>
      <c r="BS245" s="10">
        <f>'დამტკ. ბიუჯ.'!H245</f>
        <v>800000</v>
      </c>
      <c r="BT245" s="10">
        <f>'დამტკ. საკუთ.'!H245</f>
        <v>0</v>
      </c>
      <c r="BU245" s="10">
        <f>'ცვლილ. ბიუჯ.'!I245</f>
        <v>0</v>
      </c>
      <c r="BV245" s="10">
        <f>'ცვლილ. საკუთ.'!I245</f>
        <v>0</v>
      </c>
      <c r="BW245" s="10">
        <f>'მთავრ. ფონდი'!I245</f>
        <v>0</v>
      </c>
      <c r="BX245" s="10">
        <f>'პრეზ. ფონდი'!I245</f>
        <v>0</v>
      </c>
      <c r="BY245" s="10">
        <f>'დაზუსტ. ნაერთი'!H245</f>
        <v>800000</v>
      </c>
      <c r="BZ245" s="10">
        <f>'დაზუსტ. ბიუჯ.'!H245</f>
        <v>800000</v>
      </c>
      <c r="CA245" s="10">
        <f>'დაზუსტ. საკუთ.'!H245</f>
        <v>0</v>
      </c>
    </row>
    <row r="246" spans="1:79" x14ac:dyDescent="0.25">
      <c r="A246" t="str">
        <f t="shared" si="57"/>
        <v>a</v>
      </c>
      <c r="B246" s="8"/>
      <c r="C246" s="9" t="s">
        <v>12</v>
      </c>
      <c r="D246" s="10">
        <f t="shared" si="58"/>
        <v>2609000</v>
      </c>
      <c r="E246" s="10">
        <f t="shared" si="59"/>
        <v>2600000</v>
      </c>
      <c r="F246" s="10">
        <f t="shared" si="60"/>
        <v>9000</v>
      </c>
      <c r="G246" s="10">
        <f t="shared" si="60"/>
        <v>-4479</v>
      </c>
      <c r="H246" s="10">
        <f t="shared" si="60"/>
        <v>8000</v>
      </c>
      <c r="I246" s="10">
        <f t="shared" si="60"/>
        <v>0</v>
      </c>
      <c r="J246" s="10">
        <f t="shared" si="61"/>
        <v>0</v>
      </c>
      <c r="K246" s="10">
        <f t="shared" si="61"/>
        <v>2612521</v>
      </c>
      <c r="L246" s="10">
        <f t="shared" si="61"/>
        <v>2595521</v>
      </c>
      <c r="M246" s="10">
        <f t="shared" si="54"/>
        <v>17000</v>
      </c>
      <c r="O246" s="10">
        <f t="shared" si="62"/>
        <v>653000</v>
      </c>
      <c r="P246" s="10">
        <f>'დამტკ. ბიუჯ.'!E246</f>
        <v>650000</v>
      </c>
      <c r="Q246" s="10">
        <f>'დამტკ. საკუთ.'!E246</f>
        <v>3000</v>
      </c>
      <c r="R246" s="10">
        <f>'ცვლილ. ბიუჯ.'!F246</f>
        <v>-4479</v>
      </c>
      <c r="S246" s="10">
        <f>'ცვლილ. საკუთ.'!F246</f>
        <v>0</v>
      </c>
      <c r="T246" s="10">
        <f>'მთავრ. ფონდი'!F246</f>
        <v>0</v>
      </c>
      <c r="U246" s="10">
        <f>'პრეზ. ფონდი'!F246</f>
        <v>0</v>
      </c>
      <c r="V246" s="10">
        <f>'დაზუსტ. ნაერთი'!E246</f>
        <v>648521</v>
      </c>
      <c r="W246" s="10">
        <f>'დაზუსტ. ბიუჯ.'!E246</f>
        <v>645521</v>
      </c>
      <c r="X246" s="10">
        <f>'დაზუსტ. საკუთ.'!E246</f>
        <v>3000</v>
      </c>
      <c r="Z246" s="10">
        <f t="shared" si="63"/>
        <v>782000</v>
      </c>
      <c r="AA246" s="10">
        <f>'დამტკ. ბიუჯ.'!F246</f>
        <v>780000</v>
      </c>
      <c r="AB246" s="10">
        <f>'დამტკ. საკუთ.'!F246</f>
        <v>2000</v>
      </c>
      <c r="AC246" s="10">
        <f>'ცვლილ. ბიუჯ.'!G246</f>
        <v>0</v>
      </c>
      <c r="AD246" s="10">
        <f>'ცვლილ. საკუთ.'!G246</f>
        <v>3000</v>
      </c>
      <c r="AE246" s="10">
        <f>'მთავრ. ფონდი'!G246</f>
        <v>0</v>
      </c>
      <c r="AF246" s="10">
        <f>'პრეზ. ფონდი'!G246</f>
        <v>0</v>
      </c>
      <c r="AG246" s="10">
        <f>'დაზუსტ. ნაერთი'!F246</f>
        <v>785000</v>
      </c>
      <c r="AH246" s="10">
        <f>'დაზუსტ. ბიუჯ.'!F246</f>
        <v>780000</v>
      </c>
      <c r="AI246" s="10">
        <f>'დაზუსტ. საკუთ.'!F246</f>
        <v>5000</v>
      </c>
      <c r="AK246" s="10">
        <f t="shared" si="64"/>
        <v>1435000</v>
      </c>
      <c r="AL246" s="10">
        <f t="shared" si="65"/>
        <v>1430000</v>
      </c>
      <c r="AM246" s="10">
        <f t="shared" si="66"/>
        <v>5000</v>
      </c>
      <c r="AN246" s="10">
        <f t="shared" si="66"/>
        <v>-4479</v>
      </c>
      <c r="AO246" s="10">
        <f t="shared" si="66"/>
        <v>3000</v>
      </c>
      <c r="AP246" s="10">
        <f t="shared" si="66"/>
        <v>0</v>
      </c>
      <c r="AQ246" s="10">
        <f t="shared" si="67"/>
        <v>0</v>
      </c>
      <c r="AR246" s="10">
        <f t="shared" si="67"/>
        <v>1433521</v>
      </c>
      <c r="AS246" s="10">
        <f t="shared" si="67"/>
        <v>1425521</v>
      </c>
      <c r="AT246" s="10">
        <f t="shared" si="55"/>
        <v>8000</v>
      </c>
      <c r="AV246" s="10">
        <f t="shared" si="68"/>
        <v>522000</v>
      </c>
      <c r="AW246" s="10">
        <f>'დამტკ. ბიუჯ.'!G246</f>
        <v>520000</v>
      </c>
      <c r="AX246" s="10">
        <f>'დამტკ. საკუთ.'!G246</f>
        <v>2000</v>
      </c>
      <c r="AY246" s="10">
        <f>'ცვლილ. ბიუჯ.'!H246</f>
        <v>0</v>
      </c>
      <c r="AZ246" s="10">
        <f>'ცვლილ. საკუთ.'!H246</f>
        <v>3000</v>
      </c>
      <c r="BA246" s="10">
        <f>'მთავრ. ფონდი'!H246</f>
        <v>0</v>
      </c>
      <c r="BB246" s="10">
        <f>'პრეზ. ფონდი'!H246</f>
        <v>0</v>
      </c>
      <c r="BC246" s="10">
        <f>'დაზუსტ. ნაერთი'!G246</f>
        <v>525000</v>
      </c>
      <c r="BD246" s="10">
        <f>'დაზუსტ. ბიუჯ.'!G246</f>
        <v>520000</v>
      </c>
      <c r="BE246" s="10">
        <f>'დაზუსტ. საკუთ.'!G246</f>
        <v>5000</v>
      </c>
      <c r="BG246" s="10">
        <f t="shared" si="69"/>
        <v>1957000</v>
      </c>
      <c r="BH246" s="10">
        <f t="shared" si="69"/>
        <v>1950000</v>
      </c>
      <c r="BI246" s="10">
        <f t="shared" si="69"/>
        <v>7000</v>
      </c>
      <c r="BJ246" s="10">
        <f t="shared" si="69"/>
        <v>-4479</v>
      </c>
      <c r="BK246" s="10">
        <f t="shared" si="70"/>
        <v>6000</v>
      </c>
      <c r="BL246" s="10">
        <f t="shared" si="70"/>
        <v>0</v>
      </c>
      <c r="BM246" s="10">
        <f t="shared" si="70"/>
        <v>0</v>
      </c>
      <c r="BN246" s="10">
        <f t="shared" si="56"/>
        <v>1958521</v>
      </c>
      <c r="BO246" s="10">
        <f t="shared" si="56"/>
        <v>1945521</v>
      </c>
      <c r="BP246" s="10">
        <f t="shared" si="56"/>
        <v>13000</v>
      </c>
      <c r="BR246" s="10">
        <f t="shared" si="71"/>
        <v>652000</v>
      </c>
      <c r="BS246" s="10">
        <f>'დამტკ. ბიუჯ.'!H246</f>
        <v>650000</v>
      </c>
      <c r="BT246" s="10">
        <f>'დამტკ. საკუთ.'!H246</f>
        <v>2000</v>
      </c>
      <c r="BU246" s="10">
        <f>'ცვლილ. ბიუჯ.'!I246</f>
        <v>0</v>
      </c>
      <c r="BV246" s="10">
        <f>'ცვლილ. საკუთ.'!I246</f>
        <v>2000</v>
      </c>
      <c r="BW246" s="10">
        <f>'მთავრ. ფონდი'!I246</f>
        <v>0</v>
      </c>
      <c r="BX246" s="10">
        <f>'პრეზ. ფონდი'!I246</f>
        <v>0</v>
      </c>
      <c r="BY246" s="10">
        <f>'დაზუსტ. ნაერთი'!H246</f>
        <v>654000</v>
      </c>
      <c r="BZ246" s="10">
        <f>'დაზუსტ. ბიუჯ.'!H246</f>
        <v>650000</v>
      </c>
      <c r="CA246" s="10">
        <f>'დაზუსტ. საკუთ.'!H246</f>
        <v>4000</v>
      </c>
    </row>
    <row r="247" spans="1:79" x14ac:dyDescent="0.25">
      <c r="A247" t="str">
        <f t="shared" si="57"/>
        <v>b</v>
      </c>
      <c r="B247" s="8"/>
      <c r="C247" s="9" t="s">
        <v>13</v>
      </c>
      <c r="D247" s="10">
        <f t="shared" si="58"/>
        <v>0</v>
      </c>
      <c r="E247" s="10">
        <f t="shared" si="59"/>
        <v>0</v>
      </c>
      <c r="F247" s="10">
        <f t="shared" si="60"/>
        <v>0</v>
      </c>
      <c r="G247" s="10">
        <f t="shared" si="60"/>
        <v>0</v>
      </c>
      <c r="H247" s="10">
        <f t="shared" si="60"/>
        <v>0</v>
      </c>
      <c r="I247" s="10">
        <f t="shared" si="60"/>
        <v>0</v>
      </c>
      <c r="J247" s="10">
        <f t="shared" si="61"/>
        <v>0</v>
      </c>
      <c r="K247" s="10">
        <f t="shared" si="61"/>
        <v>0</v>
      </c>
      <c r="L247" s="10">
        <f t="shared" si="61"/>
        <v>0</v>
      </c>
      <c r="M247" s="10">
        <f t="shared" si="54"/>
        <v>0</v>
      </c>
      <c r="O247" s="10">
        <f t="shared" si="62"/>
        <v>0</v>
      </c>
      <c r="P247" s="10">
        <f>'დამტკ. ბიუჯ.'!E247</f>
        <v>0</v>
      </c>
      <c r="Q247" s="10">
        <f>'დამტკ. საკუთ.'!E247</f>
        <v>0</v>
      </c>
      <c r="R247" s="10">
        <f>'ცვლილ. ბიუჯ.'!F247</f>
        <v>0</v>
      </c>
      <c r="S247" s="10">
        <f>'ცვლილ. საკუთ.'!F247</f>
        <v>0</v>
      </c>
      <c r="T247" s="10">
        <f>'მთავრ. ფონდი'!F247</f>
        <v>0</v>
      </c>
      <c r="U247" s="10">
        <f>'პრეზ. ფონდი'!F247</f>
        <v>0</v>
      </c>
      <c r="V247" s="10">
        <f>'დაზუსტ. ნაერთი'!E247</f>
        <v>0</v>
      </c>
      <c r="W247" s="10">
        <f>'დაზუსტ. ბიუჯ.'!E247</f>
        <v>0</v>
      </c>
      <c r="X247" s="10">
        <f>'დაზუსტ. საკუთ.'!E247</f>
        <v>0</v>
      </c>
      <c r="Z247" s="10">
        <f t="shared" si="63"/>
        <v>0</v>
      </c>
      <c r="AA247" s="10">
        <f>'დამტკ. ბიუჯ.'!F247</f>
        <v>0</v>
      </c>
      <c r="AB247" s="10">
        <f>'დამტკ. საკუთ.'!F247</f>
        <v>0</v>
      </c>
      <c r="AC247" s="10">
        <f>'ცვლილ. ბიუჯ.'!G247</f>
        <v>0</v>
      </c>
      <c r="AD247" s="10">
        <f>'ცვლილ. საკუთ.'!G247</f>
        <v>0</v>
      </c>
      <c r="AE247" s="10">
        <f>'მთავრ. ფონდი'!G247</f>
        <v>0</v>
      </c>
      <c r="AF247" s="10">
        <f>'პრეზ. ფონდი'!G247</f>
        <v>0</v>
      </c>
      <c r="AG247" s="10">
        <f>'დაზუსტ. ნაერთი'!F247</f>
        <v>0</v>
      </c>
      <c r="AH247" s="10">
        <f>'დაზუსტ. ბიუჯ.'!F247</f>
        <v>0</v>
      </c>
      <c r="AI247" s="10">
        <f>'დაზუსტ. საკუთ.'!F247</f>
        <v>0</v>
      </c>
      <c r="AK247" s="10">
        <f t="shared" si="64"/>
        <v>0</v>
      </c>
      <c r="AL247" s="10">
        <f t="shared" si="65"/>
        <v>0</v>
      </c>
      <c r="AM247" s="10">
        <f t="shared" si="66"/>
        <v>0</v>
      </c>
      <c r="AN247" s="10">
        <f t="shared" si="66"/>
        <v>0</v>
      </c>
      <c r="AO247" s="10">
        <f t="shared" si="66"/>
        <v>0</v>
      </c>
      <c r="AP247" s="10">
        <f t="shared" si="66"/>
        <v>0</v>
      </c>
      <c r="AQ247" s="10">
        <f t="shared" si="67"/>
        <v>0</v>
      </c>
      <c r="AR247" s="10">
        <f t="shared" si="67"/>
        <v>0</v>
      </c>
      <c r="AS247" s="10">
        <f t="shared" si="67"/>
        <v>0</v>
      </c>
      <c r="AT247" s="10">
        <f t="shared" si="55"/>
        <v>0</v>
      </c>
      <c r="AV247" s="10">
        <f t="shared" si="68"/>
        <v>0</v>
      </c>
      <c r="AW247" s="10">
        <f>'დამტკ. ბიუჯ.'!G247</f>
        <v>0</v>
      </c>
      <c r="AX247" s="10">
        <f>'დამტკ. საკუთ.'!G247</f>
        <v>0</v>
      </c>
      <c r="AY247" s="10">
        <f>'ცვლილ. ბიუჯ.'!H247</f>
        <v>0</v>
      </c>
      <c r="AZ247" s="10">
        <f>'ცვლილ. საკუთ.'!H247</f>
        <v>0</v>
      </c>
      <c r="BA247" s="10">
        <f>'მთავრ. ფონდი'!H247</f>
        <v>0</v>
      </c>
      <c r="BB247" s="10">
        <f>'პრეზ. ფონდი'!H247</f>
        <v>0</v>
      </c>
      <c r="BC247" s="10">
        <f>'დაზუსტ. ნაერთი'!G247</f>
        <v>0</v>
      </c>
      <c r="BD247" s="10">
        <f>'დაზუსტ. ბიუჯ.'!G247</f>
        <v>0</v>
      </c>
      <c r="BE247" s="10">
        <f>'დაზუსტ. საკუთ.'!G247</f>
        <v>0</v>
      </c>
      <c r="BG247" s="10">
        <f t="shared" si="69"/>
        <v>0</v>
      </c>
      <c r="BH247" s="10">
        <f t="shared" si="69"/>
        <v>0</v>
      </c>
      <c r="BI247" s="10">
        <f t="shared" si="69"/>
        <v>0</v>
      </c>
      <c r="BJ247" s="10">
        <f t="shared" si="69"/>
        <v>0</v>
      </c>
      <c r="BK247" s="10">
        <f t="shared" si="70"/>
        <v>0</v>
      </c>
      <c r="BL247" s="10">
        <f t="shared" si="70"/>
        <v>0</v>
      </c>
      <c r="BM247" s="10">
        <f t="shared" si="70"/>
        <v>0</v>
      </c>
      <c r="BN247" s="10">
        <f t="shared" si="56"/>
        <v>0</v>
      </c>
      <c r="BO247" s="10">
        <f t="shared" si="56"/>
        <v>0</v>
      </c>
      <c r="BP247" s="10">
        <f t="shared" si="56"/>
        <v>0</v>
      </c>
      <c r="BR247" s="10">
        <f t="shared" si="71"/>
        <v>0</v>
      </c>
      <c r="BS247" s="10">
        <f>'დამტკ. ბიუჯ.'!H247</f>
        <v>0</v>
      </c>
      <c r="BT247" s="10">
        <f>'დამტკ. საკუთ.'!H247</f>
        <v>0</v>
      </c>
      <c r="BU247" s="10">
        <f>'ცვლილ. ბიუჯ.'!I247</f>
        <v>0</v>
      </c>
      <c r="BV247" s="10">
        <f>'ცვლილ. საკუთ.'!I247</f>
        <v>0</v>
      </c>
      <c r="BW247" s="10">
        <f>'მთავრ. ფონდი'!I247</f>
        <v>0</v>
      </c>
      <c r="BX247" s="10">
        <f>'პრეზ. ფონდი'!I247</f>
        <v>0</v>
      </c>
      <c r="BY247" s="10">
        <f>'დაზუსტ. ნაერთი'!H247</f>
        <v>0</v>
      </c>
      <c r="BZ247" s="10">
        <f>'დაზუსტ. ბიუჯ.'!H247</f>
        <v>0</v>
      </c>
      <c r="CA247" s="10">
        <f>'დაზუსტ. საკუთ.'!H247</f>
        <v>0</v>
      </c>
    </row>
    <row r="248" spans="1:79" x14ac:dyDescent="0.25">
      <c r="A248" t="str">
        <f t="shared" si="57"/>
        <v>b</v>
      </c>
      <c r="B248" s="8"/>
      <c r="C248" s="9" t="s">
        <v>14</v>
      </c>
      <c r="D248" s="10">
        <f t="shared" si="58"/>
        <v>0</v>
      </c>
      <c r="E248" s="10">
        <f t="shared" si="59"/>
        <v>0</v>
      </c>
      <c r="F248" s="10">
        <f t="shared" si="60"/>
        <v>0</v>
      </c>
      <c r="G248" s="10">
        <f t="shared" si="60"/>
        <v>0</v>
      </c>
      <c r="H248" s="10">
        <f t="shared" si="60"/>
        <v>0</v>
      </c>
      <c r="I248" s="10">
        <f t="shared" si="60"/>
        <v>0</v>
      </c>
      <c r="J248" s="10">
        <f t="shared" si="61"/>
        <v>0</v>
      </c>
      <c r="K248" s="10">
        <f t="shared" si="61"/>
        <v>0</v>
      </c>
      <c r="L248" s="10">
        <f t="shared" si="61"/>
        <v>0</v>
      </c>
      <c r="M248" s="10">
        <f t="shared" si="54"/>
        <v>0</v>
      </c>
      <c r="O248" s="10">
        <f t="shared" si="62"/>
        <v>0</v>
      </c>
      <c r="P248" s="10">
        <f>'დამტკ. ბიუჯ.'!E248</f>
        <v>0</v>
      </c>
      <c r="Q248" s="10">
        <f>'დამტკ. საკუთ.'!E248</f>
        <v>0</v>
      </c>
      <c r="R248" s="10">
        <f>'ცვლილ. ბიუჯ.'!F248</f>
        <v>0</v>
      </c>
      <c r="S248" s="10">
        <f>'ცვლილ. საკუთ.'!F248</f>
        <v>0</v>
      </c>
      <c r="T248" s="10">
        <f>'მთავრ. ფონდი'!F248</f>
        <v>0</v>
      </c>
      <c r="U248" s="10">
        <f>'პრეზ. ფონდი'!F248</f>
        <v>0</v>
      </c>
      <c r="V248" s="10">
        <f>'დაზუსტ. ნაერთი'!E248</f>
        <v>0</v>
      </c>
      <c r="W248" s="10">
        <f>'დაზუსტ. ბიუჯ.'!E248</f>
        <v>0</v>
      </c>
      <c r="X248" s="10">
        <f>'დაზუსტ. საკუთ.'!E248</f>
        <v>0</v>
      </c>
      <c r="Z248" s="10">
        <f t="shared" si="63"/>
        <v>0</v>
      </c>
      <c r="AA248" s="10">
        <f>'დამტკ. ბიუჯ.'!F248</f>
        <v>0</v>
      </c>
      <c r="AB248" s="10">
        <f>'დამტკ. საკუთ.'!F248</f>
        <v>0</v>
      </c>
      <c r="AC248" s="10">
        <f>'ცვლილ. ბიუჯ.'!G248</f>
        <v>0</v>
      </c>
      <c r="AD248" s="10">
        <f>'ცვლილ. საკუთ.'!G248</f>
        <v>0</v>
      </c>
      <c r="AE248" s="10">
        <f>'მთავრ. ფონდი'!G248</f>
        <v>0</v>
      </c>
      <c r="AF248" s="10">
        <f>'პრეზ. ფონდი'!G248</f>
        <v>0</v>
      </c>
      <c r="AG248" s="10">
        <f>'დაზუსტ. ნაერთი'!F248</f>
        <v>0</v>
      </c>
      <c r="AH248" s="10">
        <f>'დაზუსტ. ბიუჯ.'!F248</f>
        <v>0</v>
      </c>
      <c r="AI248" s="10">
        <f>'დაზუსტ. საკუთ.'!F248</f>
        <v>0</v>
      </c>
      <c r="AK248" s="10">
        <f t="shared" si="64"/>
        <v>0</v>
      </c>
      <c r="AL248" s="10">
        <f t="shared" si="65"/>
        <v>0</v>
      </c>
      <c r="AM248" s="10">
        <f t="shared" si="66"/>
        <v>0</v>
      </c>
      <c r="AN248" s="10">
        <f t="shared" si="66"/>
        <v>0</v>
      </c>
      <c r="AO248" s="10">
        <f t="shared" si="66"/>
        <v>0</v>
      </c>
      <c r="AP248" s="10">
        <f t="shared" si="66"/>
        <v>0</v>
      </c>
      <c r="AQ248" s="10">
        <f t="shared" si="67"/>
        <v>0</v>
      </c>
      <c r="AR248" s="10">
        <f t="shared" si="67"/>
        <v>0</v>
      </c>
      <c r="AS248" s="10">
        <f t="shared" si="67"/>
        <v>0</v>
      </c>
      <c r="AT248" s="10">
        <f t="shared" si="55"/>
        <v>0</v>
      </c>
      <c r="AV248" s="10">
        <f t="shared" si="68"/>
        <v>0</v>
      </c>
      <c r="AW248" s="10">
        <f>'დამტკ. ბიუჯ.'!G248</f>
        <v>0</v>
      </c>
      <c r="AX248" s="10">
        <f>'დამტკ. საკუთ.'!G248</f>
        <v>0</v>
      </c>
      <c r="AY248" s="10">
        <f>'ცვლილ. ბიუჯ.'!H248</f>
        <v>0</v>
      </c>
      <c r="AZ248" s="10">
        <f>'ცვლილ. საკუთ.'!H248</f>
        <v>0</v>
      </c>
      <c r="BA248" s="10">
        <f>'მთავრ. ფონდი'!H248</f>
        <v>0</v>
      </c>
      <c r="BB248" s="10">
        <f>'პრეზ. ფონდი'!H248</f>
        <v>0</v>
      </c>
      <c r="BC248" s="10">
        <f>'დაზუსტ. ნაერთი'!G248</f>
        <v>0</v>
      </c>
      <c r="BD248" s="10">
        <f>'დაზუსტ. ბიუჯ.'!G248</f>
        <v>0</v>
      </c>
      <c r="BE248" s="10">
        <f>'დაზუსტ. საკუთ.'!G248</f>
        <v>0</v>
      </c>
      <c r="BG248" s="10">
        <f t="shared" si="69"/>
        <v>0</v>
      </c>
      <c r="BH248" s="10">
        <f t="shared" si="69"/>
        <v>0</v>
      </c>
      <c r="BI248" s="10">
        <f t="shared" si="69"/>
        <v>0</v>
      </c>
      <c r="BJ248" s="10">
        <f t="shared" si="69"/>
        <v>0</v>
      </c>
      <c r="BK248" s="10">
        <f t="shared" si="70"/>
        <v>0</v>
      </c>
      <c r="BL248" s="10">
        <f t="shared" si="70"/>
        <v>0</v>
      </c>
      <c r="BM248" s="10">
        <f t="shared" si="70"/>
        <v>0</v>
      </c>
      <c r="BN248" s="10">
        <f t="shared" si="56"/>
        <v>0</v>
      </c>
      <c r="BO248" s="10">
        <f t="shared" si="56"/>
        <v>0</v>
      </c>
      <c r="BP248" s="10">
        <f t="shared" si="56"/>
        <v>0</v>
      </c>
      <c r="BR248" s="10">
        <f t="shared" si="71"/>
        <v>0</v>
      </c>
      <c r="BS248" s="10">
        <f>'დამტკ. ბიუჯ.'!H248</f>
        <v>0</v>
      </c>
      <c r="BT248" s="10">
        <f>'დამტკ. საკუთ.'!H248</f>
        <v>0</v>
      </c>
      <c r="BU248" s="10">
        <f>'ცვლილ. ბიუჯ.'!I248</f>
        <v>0</v>
      </c>
      <c r="BV248" s="10">
        <f>'ცვლილ. საკუთ.'!I248</f>
        <v>0</v>
      </c>
      <c r="BW248" s="10">
        <f>'მთავრ. ფონდი'!I248</f>
        <v>0</v>
      </c>
      <c r="BX248" s="10">
        <f>'პრეზ. ფონდი'!I248</f>
        <v>0</v>
      </c>
      <c r="BY248" s="10">
        <f>'დაზუსტ. ნაერთი'!H248</f>
        <v>0</v>
      </c>
      <c r="BZ248" s="10">
        <f>'დაზუსტ. ბიუჯ.'!H248</f>
        <v>0</v>
      </c>
      <c r="CA248" s="10">
        <f>'დაზუსტ. საკუთ.'!H248</f>
        <v>0</v>
      </c>
    </row>
    <row r="249" spans="1:79" x14ac:dyDescent="0.25">
      <c r="A249" t="str">
        <f t="shared" si="57"/>
        <v>b</v>
      </c>
      <c r="B249" s="8"/>
      <c r="C249" s="9" t="s">
        <v>15</v>
      </c>
      <c r="D249" s="10">
        <f t="shared" si="58"/>
        <v>0</v>
      </c>
      <c r="E249" s="10">
        <f t="shared" si="59"/>
        <v>0</v>
      </c>
      <c r="F249" s="10">
        <f t="shared" si="60"/>
        <v>0</v>
      </c>
      <c r="G249" s="10">
        <f t="shared" si="60"/>
        <v>0</v>
      </c>
      <c r="H249" s="10">
        <f t="shared" si="60"/>
        <v>0</v>
      </c>
      <c r="I249" s="10">
        <f t="shared" si="60"/>
        <v>0</v>
      </c>
      <c r="J249" s="10">
        <f t="shared" si="61"/>
        <v>0</v>
      </c>
      <c r="K249" s="10">
        <f t="shared" si="61"/>
        <v>0</v>
      </c>
      <c r="L249" s="10">
        <f t="shared" si="61"/>
        <v>0</v>
      </c>
      <c r="M249" s="10">
        <f t="shared" si="54"/>
        <v>0</v>
      </c>
      <c r="O249" s="10">
        <f t="shared" si="62"/>
        <v>0</v>
      </c>
      <c r="P249" s="10">
        <f>'დამტკ. ბიუჯ.'!E249</f>
        <v>0</v>
      </c>
      <c r="Q249" s="10">
        <f>'დამტკ. საკუთ.'!E249</f>
        <v>0</v>
      </c>
      <c r="R249" s="10">
        <f>'ცვლილ. ბიუჯ.'!F249</f>
        <v>0</v>
      </c>
      <c r="S249" s="10">
        <f>'ცვლილ. საკუთ.'!F249</f>
        <v>0</v>
      </c>
      <c r="T249" s="10">
        <f>'მთავრ. ფონდი'!F249</f>
        <v>0</v>
      </c>
      <c r="U249" s="10">
        <f>'პრეზ. ფონდი'!F249</f>
        <v>0</v>
      </c>
      <c r="V249" s="10">
        <f>'დაზუსტ. ნაერთი'!E249</f>
        <v>0</v>
      </c>
      <c r="W249" s="10">
        <f>'დაზუსტ. ბიუჯ.'!E249</f>
        <v>0</v>
      </c>
      <c r="X249" s="10">
        <f>'დაზუსტ. საკუთ.'!E249</f>
        <v>0</v>
      </c>
      <c r="Z249" s="10">
        <f t="shared" si="63"/>
        <v>0</v>
      </c>
      <c r="AA249" s="10">
        <f>'დამტკ. ბიუჯ.'!F249</f>
        <v>0</v>
      </c>
      <c r="AB249" s="10">
        <f>'დამტკ. საკუთ.'!F249</f>
        <v>0</v>
      </c>
      <c r="AC249" s="10">
        <f>'ცვლილ. ბიუჯ.'!G249</f>
        <v>0</v>
      </c>
      <c r="AD249" s="10">
        <f>'ცვლილ. საკუთ.'!G249</f>
        <v>0</v>
      </c>
      <c r="AE249" s="10">
        <f>'მთავრ. ფონდი'!G249</f>
        <v>0</v>
      </c>
      <c r="AF249" s="10">
        <f>'პრეზ. ფონდი'!G249</f>
        <v>0</v>
      </c>
      <c r="AG249" s="10">
        <f>'დაზუსტ. ნაერთი'!F249</f>
        <v>0</v>
      </c>
      <c r="AH249" s="10">
        <f>'დაზუსტ. ბიუჯ.'!F249</f>
        <v>0</v>
      </c>
      <c r="AI249" s="10">
        <f>'დაზუსტ. საკუთ.'!F249</f>
        <v>0</v>
      </c>
      <c r="AK249" s="10">
        <f t="shared" si="64"/>
        <v>0</v>
      </c>
      <c r="AL249" s="10">
        <f t="shared" si="65"/>
        <v>0</v>
      </c>
      <c r="AM249" s="10">
        <f t="shared" si="66"/>
        <v>0</v>
      </c>
      <c r="AN249" s="10">
        <f t="shared" si="66"/>
        <v>0</v>
      </c>
      <c r="AO249" s="10">
        <f t="shared" si="66"/>
        <v>0</v>
      </c>
      <c r="AP249" s="10">
        <f t="shared" si="66"/>
        <v>0</v>
      </c>
      <c r="AQ249" s="10">
        <f t="shared" si="67"/>
        <v>0</v>
      </c>
      <c r="AR249" s="10">
        <f t="shared" si="67"/>
        <v>0</v>
      </c>
      <c r="AS249" s="10">
        <f t="shared" si="67"/>
        <v>0</v>
      </c>
      <c r="AT249" s="10">
        <f t="shared" si="55"/>
        <v>0</v>
      </c>
      <c r="AV249" s="10">
        <f t="shared" si="68"/>
        <v>0</v>
      </c>
      <c r="AW249" s="10">
        <f>'დამტკ. ბიუჯ.'!G249</f>
        <v>0</v>
      </c>
      <c r="AX249" s="10">
        <f>'დამტკ. საკუთ.'!G249</f>
        <v>0</v>
      </c>
      <c r="AY249" s="10">
        <f>'ცვლილ. ბიუჯ.'!H249</f>
        <v>0</v>
      </c>
      <c r="AZ249" s="10">
        <f>'ცვლილ. საკუთ.'!H249</f>
        <v>0</v>
      </c>
      <c r="BA249" s="10">
        <f>'მთავრ. ფონდი'!H249</f>
        <v>0</v>
      </c>
      <c r="BB249" s="10">
        <f>'პრეზ. ფონდი'!H249</f>
        <v>0</v>
      </c>
      <c r="BC249" s="10">
        <f>'დაზუსტ. ნაერთი'!G249</f>
        <v>0</v>
      </c>
      <c r="BD249" s="10">
        <f>'დაზუსტ. ბიუჯ.'!G249</f>
        <v>0</v>
      </c>
      <c r="BE249" s="10">
        <f>'დაზუსტ. საკუთ.'!G249</f>
        <v>0</v>
      </c>
      <c r="BG249" s="10">
        <f t="shared" si="69"/>
        <v>0</v>
      </c>
      <c r="BH249" s="10">
        <f t="shared" si="69"/>
        <v>0</v>
      </c>
      <c r="BI249" s="10">
        <f t="shared" si="69"/>
        <v>0</v>
      </c>
      <c r="BJ249" s="10">
        <f t="shared" si="69"/>
        <v>0</v>
      </c>
      <c r="BK249" s="10">
        <f t="shared" si="70"/>
        <v>0</v>
      </c>
      <c r="BL249" s="10">
        <f t="shared" si="70"/>
        <v>0</v>
      </c>
      <c r="BM249" s="10">
        <f t="shared" si="70"/>
        <v>0</v>
      </c>
      <c r="BN249" s="10">
        <f t="shared" si="56"/>
        <v>0</v>
      </c>
      <c r="BO249" s="10">
        <f t="shared" si="56"/>
        <v>0</v>
      </c>
      <c r="BP249" s="10">
        <f t="shared" si="56"/>
        <v>0</v>
      </c>
      <c r="BR249" s="10">
        <f t="shared" si="71"/>
        <v>0</v>
      </c>
      <c r="BS249" s="10">
        <f>'დამტკ. ბიუჯ.'!H249</f>
        <v>0</v>
      </c>
      <c r="BT249" s="10">
        <f>'დამტკ. საკუთ.'!H249</f>
        <v>0</v>
      </c>
      <c r="BU249" s="10">
        <f>'ცვლილ. ბიუჯ.'!I249</f>
        <v>0</v>
      </c>
      <c r="BV249" s="10">
        <f>'ცვლილ. საკუთ.'!I249</f>
        <v>0</v>
      </c>
      <c r="BW249" s="10">
        <f>'მთავრ. ფონდი'!I249</f>
        <v>0</v>
      </c>
      <c r="BX249" s="10">
        <f>'პრეზ. ფონდი'!I249</f>
        <v>0</v>
      </c>
      <c r="BY249" s="10">
        <f>'დაზუსტ. ნაერთი'!H249</f>
        <v>0</v>
      </c>
      <c r="BZ249" s="10">
        <f>'დაზუსტ. ბიუჯ.'!H249</f>
        <v>0</v>
      </c>
      <c r="CA249" s="10">
        <f>'დაზუსტ. საკუთ.'!H249</f>
        <v>0</v>
      </c>
    </row>
    <row r="250" spans="1:79" x14ac:dyDescent="0.25">
      <c r="A250" t="str">
        <f t="shared" si="57"/>
        <v>a</v>
      </c>
      <c r="B250" s="8"/>
      <c r="C250" s="9" t="s">
        <v>16</v>
      </c>
      <c r="D250" s="10">
        <f t="shared" si="58"/>
        <v>70000</v>
      </c>
      <c r="E250" s="10">
        <f t="shared" si="59"/>
        <v>70000</v>
      </c>
      <c r="F250" s="10">
        <f t="shared" si="60"/>
        <v>0</v>
      </c>
      <c r="G250" s="10">
        <f t="shared" si="60"/>
        <v>0</v>
      </c>
      <c r="H250" s="10">
        <f t="shared" si="60"/>
        <v>0</v>
      </c>
      <c r="I250" s="10">
        <f t="shared" si="60"/>
        <v>0</v>
      </c>
      <c r="J250" s="10">
        <f t="shared" si="61"/>
        <v>0</v>
      </c>
      <c r="K250" s="10">
        <f t="shared" si="61"/>
        <v>70000</v>
      </c>
      <c r="L250" s="10">
        <f t="shared" si="61"/>
        <v>70000</v>
      </c>
      <c r="M250" s="10">
        <f t="shared" si="54"/>
        <v>0</v>
      </c>
      <c r="O250" s="10">
        <f t="shared" si="62"/>
        <v>20000</v>
      </c>
      <c r="P250" s="10">
        <f>'დამტკ. ბიუჯ.'!E250</f>
        <v>20000</v>
      </c>
      <c r="Q250" s="10">
        <f>'დამტკ. საკუთ.'!E250</f>
        <v>0</v>
      </c>
      <c r="R250" s="10">
        <f>'ცვლილ. ბიუჯ.'!F250</f>
        <v>0</v>
      </c>
      <c r="S250" s="10">
        <f>'ცვლილ. საკუთ.'!F250</f>
        <v>0</v>
      </c>
      <c r="T250" s="10">
        <f>'მთავრ. ფონდი'!F250</f>
        <v>0</v>
      </c>
      <c r="U250" s="10">
        <f>'პრეზ. ფონდი'!F250</f>
        <v>0</v>
      </c>
      <c r="V250" s="10">
        <f>'დაზუსტ. ნაერთი'!E250</f>
        <v>20000</v>
      </c>
      <c r="W250" s="10">
        <f>'დაზუსტ. ბიუჯ.'!E250</f>
        <v>20000</v>
      </c>
      <c r="X250" s="10">
        <f>'დაზუსტ. საკუთ.'!E250</f>
        <v>0</v>
      </c>
      <c r="Z250" s="10">
        <f t="shared" si="63"/>
        <v>20000</v>
      </c>
      <c r="AA250" s="10">
        <f>'დამტკ. ბიუჯ.'!F250</f>
        <v>20000</v>
      </c>
      <c r="AB250" s="10">
        <f>'დამტკ. საკუთ.'!F250</f>
        <v>0</v>
      </c>
      <c r="AC250" s="10">
        <f>'ცვლილ. ბიუჯ.'!G250</f>
        <v>0</v>
      </c>
      <c r="AD250" s="10">
        <f>'ცვლილ. საკუთ.'!G250</f>
        <v>0</v>
      </c>
      <c r="AE250" s="10">
        <f>'მთავრ. ფონდი'!G250</f>
        <v>0</v>
      </c>
      <c r="AF250" s="10">
        <f>'პრეზ. ფონდი'!G250</f>
        <v>0</v>
      </c>
      <c r="AG250" s="10">
        <f>'დაზუსტ. ნაერთი'!F250</f>
        <v>20000</v>
      </c>
      <c r="AH250" s="10">
        <f>'დაზუსტ. ბიუჯ.'!F250</f>
        <v>20000</v>
      </c>
      <c r="AI250" s="10">
        <f>'დაზუსტ. საკუთ.'!F250</f>
        <v>0</v>
      </c>
      <c r="AK250" s="10">
        <f t="shared" si="64"/>
        <v>40000</v>
      </c>
      <c r="AL250" s="10">
        <f t="shared" si="65"/>
        <v>40000</v>
      </c>
      <c r="AM250" s="10">
        <f t="shared" si="66"/>
        <v>0</v>
      </c>
      <c r="AN250" s="10">
        <f t="shared" si="66"/>
        <v>0</v>
      </c>
      <c r="AO250" s="10">
        <f t="shared" si="66"/>
        <v>0</v>
      </c>
      <c r="AP250" s="10">
        <f t="shared" si="66"/>
        <v>0</v>
      </c>
      <c r="AQ250" s="10">
        <f t="shared" si="67"/>
        <v>0</v>
      </c>
      <c r="AR250" s="10">
        <f t="shared" si="67"/>
        <v>40000</v>
      </c>
      <c r="AS250" s="10">
        <f t="shared" si="67"/>
        <v>40000</v>
      </c>
      <c r="AT250" s="10">
        <f t="shared" si="55"/>
        <v>0</v>
      </c>
      <c r="AV250" s="10">
        <f t="shared" si="68"/>
        <v>15000</v>
      </c>
      <c r="AW250" s="10">
        <f>'დამტკ. ბიუჯ.'!G250</f>
        <v>15000</v>
      </c>
      <c r="AX250" s="10">
        <f>'დამტკ. საკუთ.'!G250</f>
        <v>0</v>
      </c>
      <c r="AY250" s="10">
        <f>'ცვლილ. ბიუჯ.'!H250</f>
        <v>0</v>
      </c>
      <c r="AZ250" s="10">
        <f>'ცვლილ. საკუთ.'!H250</f>
        <v>0</v>
      </c>
      <c r="BA250" s="10">
        <f>'მთავრ. ფონდი'!H250</f>
        <v>0</v>
      </c>
      <c r="BB250" s="10">
        <f>'პრეზ. ფონდი'!H250</f>
        <v>0</v>
      </c>
      <c r="BC250" s="10">
        <f>'დაზუსტ. ნაერთი'!G250</f>
        <v>15000</v>
      </c>
      <c r="BD250" s="10">
        <f>'დაზუსტ. ბიუჯ.'!G250</f>
        <v>15000</v>
      </c>
      <c r="BE250" s="10">
        <f>'დაზუსტ. საკუთ.'!G250</f>
        <v>0</v>
      </c>
      <c r="BG250" s="10">
        <f t="shared" si="69"/>
        <v>55000</v>
      </c>
      <c r="BH250" s="10">
        <f t="shared" si="69"/>
        <v>55000</v>
      </c>
      <c r="BI250" s="10">
        <f t="shared" si="69"/>
        <v>0</v>
      </c>
      <c r="BJ250" s="10">
        <f t="shared" si="69"/>
        <v>0</v>
      </c>
      <c r="BK250" s="10">
        <f t="shared" si="70"/>
        <v>0</v>
      </c>
      <c r="BL250" s="10">
        <f t="shared" si="70"/>
        <v>0</v>
      </c>
      <c r="BM250" s="10">
        <f t="shared" si="70"/>
        <v>0</v>
      </c>
      <c r="BN250" s="10">
        <f t="shared" si="56"/>
        <v>55000</v>
      </c>
      <c r="BO250" s="10">
        <f t="shared" si="56"/>
        <v>55000</v>
      </c>
      <c r="BP250" s="10">
        <f t="shared" si="56"/>
        <v>0</v>
      </c>
      <c r="BR250" s="10">
        <f t="shared" si="71"/>
        <v>15000</v>
      </c>
      <c r="BS250" s="10">
        <f>'დამტკ. ბიუჯ.'!H250</f>
        <v>15000</v>
      </c>
      <c r="BT250" s="10">
        <f>'დამტკ. საკუთ.'!H250</f>
        <v>0</v>
      </c>
      <c r="BU250" s="10">
        <f>'ცვლილ. ბიუჯ.'!I250</f>
        <v>0</v>
      </c>
      <c r="BV250" s="10">
        <f>'ცვლილ. საკუთ.'!I250</f>
        <v>0</v>
      </c>
      <c r="BW250" s="10">
        <f>'მთავრ. ფონდი'!I250</f>
        <v>0</v>
      </c>
      <c r="BX250" s="10">
        <f>'პრეზ. ფონდი'!I250</f>
        <v>0</v>
      </c>
      <c r="BY250" s="10">
        <f>'დაზუსტ. ნაერთი'!H250</f>
        <v>15000</v>
      </c>
      <c r="BZ250" s="10">
        <f>'დაზუსტ. ბიუჯ.'!H250</f>
        <v>15000</v>
      </c>
      <c r="CA250" s="10">
        <f>'დაზუსტ. საკუთ.'!H250</f>
        <v>0</v>
      </c>
    </row>
    <row r="251" spans="1:79" x14ac:dyDescent="0.25">
      <c r="A251" t="str">
        <f t="shared" si="57"/>
        <v>a</v>
      </c>
      <c r="B251" s="8"/>
      <c r="C251" s="9" t="s">
        <v>17</v>
      </c>
      <c r="D251" s="10">
        <f t="shared" si="58"/>
        <v>44000</v>
      </c>
      <c r="E251" s="10">
        <f t="shared" si="59"/>
        <v>40000</v>
      </c>
      <c r="F251" s="10">
        <f t="shared" si="60"/>
        <v>4000</v>
      </c>
      <c r="G251" s="10">
        <f t="shared" si="60"/>
        <v>0</v>
      </c>
      <c r="H251" s="10">
        <f t="shared" si="60"/>
        <v>4300</v>
      </c>
      <c r="I251" s="10">
        <f t="shared" si="60"/>
        <v>0</v>
      </c>
      <c r="J251" s="10">
        <f t="shared" si="61"/>
        <v>0</v>
      </c>
      <c r="K251" s="10">
        <f t="shared" si="61"/>
        <v>48300</v>
      </c>
      <c r="L251" s="10">
        <f t="shared" si="61"/>
        <v>40000</v>
      </c>
      <c r="M251" s="10">
        <f t="shared" si="54"/>
        <v>8300</v>
      </c>
      <c r="O251" s="10">
        <f t="shared" si="62"/>
        <v>9500</v>
      </c>
      <c r="P251" s="10">
        <f>'დამტკ. ბიუჯ.'!E251</f>
        <v>9000</v>
      </c>
      <c r="Q251" s="10">
        <f>'დამტკ. საკუთ.'!E251</f>
        <v>500</v>
      </c>
      <c r="R251" s="10">
        <f>'ცვლილ. ბიუჯ.'!F251</f>
        <v>0</v>
      </c>
      <c r="S251" s="10">
        <f>'ცვლილ. საკუთ.'!F251</f>
        <v>3000</v>
      </c>
      <c r="T251" s="10">
        <f>'მთავრ. ფონდი'!F251</f>
        <v>0</v>
      </c>
      <c r="U251" s="10">
        <f>'პრეზ. ფონდი'!F251</f>
        <v>0</v>
      </c>
      <c r="V251" s="10">
        <f>'დაზუსტ. ნაერთი'!E251</f>
        <v>12500</v>
      </c>
      <c r="W251" s="10">
        <f>'დაზუსტ. ბიუჯ.'!E251</f>
        <v>9000</v>
      </c>
      <c r="X251" s="10">
        <f>'დაზუსტ. საკუთ.'!E251</f>
        <v>3500</v>
      </c>
      <c r="Z251" s="10">
        <f t="shared" si="63"/>
        <v>4000</v>
      </c>
      <c r="AA251" s="10">
        <f>'დამტკ. ბიუჯ.'!F251</f>
        <v>3000</v>
      </c>
      <c r="AB251" s="10">
        <f>'დამტკ. საკუთ.'!F251</f>
        <v>1000</v>
      </c>
      <c r="AC251" s="10">
        <f>'ცვლილ. ბიუჯ.'!G251</f>
        <v>0</v>
      </c>
      <c r="AD251" s="10">
        <f>'ცვლილ. საკუთ.'!G251</f>
        <v>500</v>
      </c>
      <c r="AE251" s="10">
        <f>'მთავრ. ფონდი'!G251</f>
        <v>0</v>
      </c>
      <c r="AF251" s="10">
        <f>'პრეზ. ფონდი'!G251</f>
        <v>0</v>
      </c>
      <c r="AG251" s="10">
        <f>'დაზუსტ. ნაერთი'!F251</f>
        <v>4500</v>
      </c>
      <c r="AH251" s="10">
        <f>'დაზუსტ. ბიუჯ.'!F251</f>
        <v>3000</v>
      </c>
      <c r="AI251" s="10">
        <f>'დაზუსტ. საკუთ.'!F251</f>
        <v>1500</v>
      </c>
      <c r="AK251" s="10">
        <f t="shared" si="64"/>
        <v>13500</v>
      </c>
      <c r="AL251" s="10">
        <f t="shared" si="65"/>
        <v>12000</v>
      </c>
      <c r="AM251" s="10">
        <f t="shared" si="66"/>
        <v>1500</v>
      </c>
      <c r="AN251" s="10">
        <f t="shared" si="66"/>
        <v>0</v>
      </c>
      <c r="AO251" s="10">
        <f t="shared" si="66"/>
        <v>3500</v>
      </c>
      <c r="AP251" s="10">
        <f t="shared" si="66"/>
        <v>0</v>
      </c>
      <c r="AQ251" s="10">
        <f t="shared" si="67"/>
        <v>0</v>
      </c>
      <c r="AR251" s="10">
        <f t="shared" si="67"/>
        <v>17000</v>
      </c>
      <c r="AS251" s="10">
        <f t="shared" si="67"/>
        <v>12000</v>
      </c>
      <c r="AT251" s="10">
        <f t="shared" si="55"/>
        <v>5000</v>
      </c>
      <c r="AV251" s="10">
        <f t="shared" si="68"/>
        <v>26000</v>
      </c>
      <c r="AW251" s="10">
        <f>'დამტკ. ბიუჯ.'!G251</f>
        <v>25000</v>
      </c>
      <c r="AX251" s="10">
        <f>'დამტკ. საკუთ.'!G251</f>
        <v>1000</v>
      </c>
      <c r="AY251" s="10">
        <f>'ცვლილ. ბიუჯ.'!H251</f>
        <v>0</v>
      </c>
      <c r="AZ251" s="10">
        <f>'ცვლილ. საკუთ.'!H251</f>
        <v>500</v>
      </c>
      <c r="BA251" s="10">
        <f>'მთავრ. ფონდი'!H251</f>
        <v>0</v>
      </c>
      <c r="BB251" s="10">
        <f>'პრეზ. ფონდი'!H251</f>
        <v>0</v>
      </c>
      <c r="BC251" s="10">
        <f>'დაზუსტ. ნაერთი'!G251</f>
        <v>26500</v>
      </c>
      <c r="BD251" s="10">
        <f>'დაზუსტ. ბიუჯ.'!G251</f>
        <v>25000</v>
      </c>
      <c r="BE251" s="10">
        <f>'დაზუსტ. საკუთ.'!G251</f>
        <v>1500</v>
      </c>
      <c r="BG251" s="10">
        <f t="shared" si="69"/>
        <v>39500</v>
      </c>
      <c r="BH251" s="10">
        <f t="shared" si="69"/>
        <v>37000</v>
      </c>
      <c r="BI251" s="10">
        <f t="shared" si="69"/>
        <v>2500</v>
      </c>
      <c r="BJ251" s="10">
        <f t="shared" si="69"/>
        <v>0</v>
      </c>
      <c r="BK251" s="10">
        <f t="shared" si="70"/>
        <v>4000</v>
      </c>
      <c r="BL251" s="10">
        <f t="shared" si="70"/>
        <v>0</v>
      </c>
      <c r="BM251" s="10">
        <f t="shared" si="70"/>
        <v>0</v>
      </c>
      <c r="BN251" s="10">
        <f t="shared" si="56"/>
        <v>43500</v>
      </c>
      <c r="BO251" s="10">
        <f t="shared" si="56"/>
        <v>37000</v>
      </c>
      <c r="BP251" s="10">
        <f t="shared" si="56"/>
        <v>6500</v>
      </c>
      <c r="BR251" s="10">
        <f t="shared" si="71"/>
        <v>4500</v>
      </c>
      <c r="BS251" s="10">
        <f>'დამტკ. ბიუჯ.'!H251</f>
        <v>3000</v>
      </c>
      <c r="BT251" s="10">
        <f>'დამტკ. საკუთ.'!H251</f>
        <v>1500</v>
      </c>
      <c r="BU251" s="10">
        <f>'ცვლილ. ბიუჯ.'!I251</f>
        <v>0</v>
      </c>
      <c r="BV251" s="10">
        <f>'ცვლილ. საკუთ.'!I251</f>
        <v>300</v>
      </c>
      <c r="BW251" s="10">
        <f>'მთავრ. ფონდი'!I251</f>
        <v>0</v>
      </c>
      <c r="BX251" s="10">
        <f>'პრეზ. ფონდი'!I251</f>
        <v>0</v>
      </c>
      <c r="BY251" s="10">
        <f>'დაზუსტ. ნაერთი'!H251</f>
        <v>4800</v>
      </c>
      <c r="BZ251" s="10">
        <f>'დაზუსტ. ბიუჯ.'!H251</f>
        <v>3000</v>
      </c>
      <c r="CA251" s="10">
        <f>'დაზუსტ. საკუთ.'!H251</f>
        <v>1800</v>
      </c>
    </row>
    <row r="252" spans="1:79" x14ac:dyDescent="0.25">
      <c r="A252" t="str">
        <f t="shared" si="57"/>
        <v>a</v>
      </c>
      <c r="B252" s="5"/>
      <c r="C252" s="6" t="s">
        <v>18</v>
      </c>
      <c r="D252" s="7">
        <f t="shared" si="58"/>
        <v>125000</v>
      </c>
      <c r="E252" s="7">
        <f t="shared" si="59"/>
        <v>124000</v>
      </c>
      <c r="F252" s="7">
        <f t="shared" si="60"/>
        <v>1000</v>
      </c>
      <c r="G252" s="7">
        <f t="shared" si="60"/>
        <v>0</v>
      </c>
      <c r="H252" s="7">
        <f t="shared" si="60"/>
        <v>2000</v>
      </c>
      <c r="I252" s="7">
        <f t="shared" si="60"/>
        <v>0</v>
      </c>
      <c r="J252" s="7">
        <f t="shared" si="61"/>
        <v>0</v>
      </c>
      <c r="K252" s="7">
        <f t="shared" si="61"/>
        <v>127000</v>
      </c>
      <c r="L252" s="7">
        <f t="shared" si="61"/>
        <v>124000</v>
      </c>
      <c r="M252" s="7">
        <f t="shared" si="54"/>
        <v>3000</v>
      </c>
      <c r="O252" s="7">
        <f t="shared" si="62"/>
        <v>53000</v>
      </c>
      <c r="P252" s="7">
        <f>'დამტკ. ბიუჯ.'!E252</f>
        <v>53000</v>
      </c>
      <c r="Q252" s="7">
        <f>'დამტკ. საკუთ.'!E252</f>
        <v>0</v>
      </c>
      <c r="R252" s="7">
        <f>'ცვლილ. ბიუჯ.'!F252</f>
        <v>0</v>
      </c>
      <c r="S252" s="7">
        <f>'ცვლილ. საკუთ.'!F252</f>
        <v>0</v>
      </c>
      <c r="T252" s="7">
        <f>'მთავრ. ფონდი'!F252</f>
        <v>0</v>
      </c>
      <c r="U252" s="7">
        <f>'პრეზ. ფონდი'!F252</f>
        <v>0</v>
      </c>
      <c r="V252" s="7">
        <f>'დაზუსტ. ნაერთი'!E252</f>
        <v>53000</v>
      </c>
      <c r="W252" s="7">
        <f>'დაზუსტ. ბიუჯ.'!E252</f>
        <v>53000</v>
      </c>
      <c r="X252" s="7">
        <f>'დაზუსტ. საკუთ.'!E252</f>
        <v>0</v>
      </c>
      <c r="Z252" s="7">
        <f t="shared" si="63"/>
        <v>25500</v>
      </c>
      <c r="AA252" s="7">
        <f>'დამტკ. ბიუჯ.'!F252</f>
        <v>25000</v>
      </c>
      <c r="AB252" s="7">
        <f>'დამტკ. საკუთ.'!F252</f>
        <v>500</v>
      </c>
      <c r="AC252" s="7">
        <f>'ცვლილ. ბიუჯ.'!G252</f>
        <v>0</v>
      </c>
      <c r="AD252" s="7">
        <f>'ცვლილ. საკუთ.'!G252</f>
        <v>2000</v>
      </c>
      <c r="AE252" s="7">
        <f>'მთავრ. ფონდი'!G252</f>
        <v>0</v>
      </c>
      <c r="AF252" s="7">
        <f>'პრეზ. ფონდი'!G252</f>
        <v>0</v>
      </c>
      <c r="AG252" s="7">
        <f>'დაზუსტ. ნაერთი'!F252</f>
        <v>27500</v>
      </c>
      <c r="AH252" s="7">
        <f>'დაზუსტ. ბიუჯ.'!F252</f>
        <v>25000</v>
      </c>
      <c r="AI252" s="7">
        <f>'დაზუსტ. საკუთ.'!F252</f>
        <v>2500</v>
      </c>
      <c r="AK252" s="7">
        <f t="shared" si="64"/>
        <v>78500</v>
      </c>
      <c r="AL252" s="7">
        <f t="shared" si="65"/>
        <v>78000</v>
      </c>
      <c r="AM252" s="7">
        <f t="shared" si="66"/>
        <v>500</v>
      </c>
      <c r="AN252" s="7">
        <f t="shared" si="66"/>
        <v>0</v>
      </c>
      <c r="AO252" s="7">
        <f t="shared" si="66"/>
        <v>2000</v>
      </c>
      <c r="AP252" s="7">
        <f t="shared" si="66"/>
        <v>0</v>
      </c>
      <c r="AQ252" s="7">
        <f t="shared" si="67"/>
        <v>0</v>
      </c>
      <c r="AR252" s="7">
        <f t="shared" si="67"/>
        <v>80500</v>
      </c>
      <c r="AS252" s="7">
        <f t="shared" si="67"/>
        <v>78000</v>
      </c>
      <c r="AT252" s="7">
        <f t="shared" si="55"/>
        <v>2500</v>
      </c>
      <c r="AV252" s="7">
        <f t="shared" si="68"/>
        <v>23500</v>
      </c>
      <c r="AW252" s="7">
        <f>'დამტკ. ბიუჯ.'!G252</f>
        <v>23000</v>
      </c>
      <c r="AX252" s="7">
        <f>'დამტკ. საკუთ.'!G252</f>
        <v>500</v>
      </c>
      <c r="AY252" s="7">
        <f>'ცვლილ. ბიუჯ.'!H252</f>
        <v>0</v>
      </c>
      <c r="AZ252" s="7">
        <f>'ცვლილ. საკუთ.'!H252</f>
        <v>0</v>
      </c>
      <c r="BA252" s="7">
        <f>'მთავრ. ფონდი'!H252</f>
        <v>0</v>
      </c>
      <c r="BB252" s="7">
        <f>'პრეზ. ფონდი'!H252</f>
        <v>0</v>
      </c>
      <c r="BC252" s="7">
        <f>'დაზუსტ. ნაერთი'!G252</f>
        <v>23500</v>
      </c>
      <c r="BD252" s="7">
        <f>'დაზუსტ. ბიუჯ.'!G252</f>
        <v>23000</v>
      </c>
      <c r="BE252" s="7">
        <f>'დაზუსტ. საკუთ.'!G252</f>
        <v>500</v>
      </c>
      <c r="BG252" s="7">
        <f t="shared" si="69"/>
        <v>102000</v>
      </c>
      <c r="BH252" s="7">
        <f t="shared" si="69"/>
        <v>101000</v>
      </c>
      <c r="BI252" s="7">
        <f t="shared" si="69"/>
        <v>1000</v>
      </c>
      <c r="BJ252" s="7">
        <f t="shared" si="69"/>
        <v>0</v>
      </c>
      <c r="BK252" s="7">
        <f t="shared" si="70"/>
        <v>2000</v>
      </c>
      <c r="BL252" s="7">
        <f t="shared" si="70"/>
        <v>0</v>
      </c>
      <c r="BM252" s="7">
        <f t="shared" si="70"/>
        <v>0</v>
      </c>
      <c r="BN252" s="7">
        <f t="shared" si="56"/>
        <v>104000</v>
      </c>
      <c r="BO252" s="7">
        <f t="shared" si="56"/>
        <v>101000</v>
      </c>
      <c r="BP252" s="7">
        <f t="shared" si="56"/>
        <v>3000</v>
      </c>
      <c r="BR252" s="7">
        <f t="shared" si="71"/>
        <v>23000</v>
      </c>
      <c r="BS252" s="7">
        <f>'დამტკ. ბიუჯ.'!H252</f>
        <v>23000</v>
      </c>
      <c r="BT252" s="7">
        <f>'დამტკ. საკუთ.'!H252</f>
        <v>0</v>
      </c>
      <c r="BU252" s="7">
        <f>'ცვლილ. ბიუჯ.'!I252</f>
        <v>0</v>
      </c>
      <c r="BV252" s="7">
        <f>'ცვლილ. საკუთ.'!I252</f>
        <v>0</v>
      </c>
      <c r="BW252" s="7">
        <f>'მთავრ. ფონდი'!I252</f>
        <v>0</v>
      </c>
      <c r="BX252" s="7">
        <f>'პრეზ. ფონდი'!I252</f>
        <v>0</v>
      </c>
      <c r="BY252" s="7">
        <f>'დაზუსტ. ნაერთი'!H252</f>
        <v>23000</v>
      </c>
      <c r="BZ252" s="7">
        <f>'დაზუსტ. ბიუჯ.'!H252</f>
        <v>23000</v>
      </c>
      <c r="CA252" s="7">
        <f>'დაზუსტ. საკუთ.'!H252</f>
        <v>0</v>
      </c>
    </row>
    <row r="253" spans="1:79" x14ac:dyDescent="0.25">
      <c r="A253" t="str">
        <f t="shared" si="57"/>
        <v>b</v>
      </c>
      <c r="B253" s="5"/>
      <c r="C253" s="6" t="s">
        <v>19</v>
      </c>
      <c r="D253" s="7">
        <f t="shared" si="58"/>
        <v>0</v>
      </c>
      <c r="E253" s="7">
        <f t="shared" si="59"/>
        <v>0</v>
      </c>
      <c r="F253" s="7">
        <f t="shared" si="60"/>
        <v>0</v>
      </c>
      <c r="G253" s="7">
        <f t="shared" si="60"/>
        <v>0</v>
      </c>
      <c r="H253" s="7">
        <f t="shared" si="60"/>
        <v>0</v>
      </c>
      <c r="I253" s="7">
        <f t="shared" si="60"/>
        <v>0</v>
      </c>
      <c r="J253" s="7">
        <f t="shared" si="61"/>
        <v>0</v>
      </c>
      <c r="K253" s="7">
        <f t="shared" si="61"/>
        <v>0</v>
      </c>
      <c r="L253" s="7">
        <f t="shared" si="61"/>
        <v>0</v>
      </c>
      <c r="M253" s="7">
        <f t="shared" si="54"/>
        <v>0</v>
      </c>
      <c r="O253" s="7">
        <f t="shared" si="62"/>
        <v>0</v>
      </c>
      <c r="P253" s="7">
        <f>'დამტკ. ბიუჯ.'!E253</f>
        <v>0</v>
      </c>
      <c r="Q253" s="7">
        <f>'დამტკ. საკუთ.'!E253</f>
        <v>0</v>
      </c>
      <c r="R253" s="7">
        <f>'ცვლილ. ბიუჯ.'!F253</f>
        <v>0</v>
      </c>
      <c r="S253" s="7">
        <f>'ცვლილ. საკუთ.'!F253</f>
        <v>0</v>
      </c>
      <c r="T253" s="7">
        <f>'მთავრ. ფონდი'!F253</f>
        <v>0</v>
      </c>
      <c r="U253" s="7">
        <f>'პრეზ. ფონდი'!F253</f>
        <v>0</v>
      </c>
      <c r="V253" s="7">
        <f>'დაზუსტ. ნაერთი'!E253</f>
        <v>0</v>
      </c>
      <c r="W253" s="7">
        <f>'დაზუსტ. ბიუჯ.'!E253</f>
        <v>0</v>
      </c>
      <c r="X253" s="7">
        <f>'დაზუსტ. საკუთ.'!E253</f>
        <v>0</v>
      </c>
      <c r="Z253" s="7">
        <f t="shared" si="63"/>
        <v>0</v>
      </c>
      <c r="AA253" s="7">
        <f>'დამტკ. ბიუჯ.'!F253</f>
        <v>0</v>
      </c>
      <c r="AB253" s="7">
        <f>'დამტკ. საკუთ.'!F253</f>
        <v>0</v>
      </c>
      <c r="AC253" s="7">
        <f>'ცვლილ. ბიუჯ.'!G253</f>
        <v>0</v>
      </c>
      <c r="AD253" s="7">
        <f>'ცვლილ. საკუთ.'!G253</f>
        <v>0</v>
      </c>
      <c r="AE253" s="7">
        <f>'მთავრ. ფონდი'!G253</f>
        <v>0</v>
      </c>
      <c r="AF253" s="7">
        <f>'პრეზ. ფონდი'!G253</f>
        <v>0</v>
      </c>
      <c r="AG253" s="7">
        <f>'დაზუსტ. ნაერთი'!F253</f>
        <v>0</v>
      </c>
      <c r="AH253" s="7">
        <f>'დაზუსტ. ბიუჯ.'!F253</f>
        <v>0</v>
      </c>
      <c r="AI253" s="7">
        <f>'დაზუსტ. საკუთ.'!F253</f>
        <v>0</v>
      </c>
      <c r="AK253" s="7">
        <f t="shared" si="64"/>
        <v>0</v>
      </c>
      <c r="AL253" s="7">
        <f t="shared" si="65"/>
        <v>0</v>
      </c>
      <c r="AM253" s="7">
        <f t="shared" si="66"/>
        <v>0</v>
      </c>
      <c r="AN253" s="7">
        <f t="shared" si="66"/>
        <v>0</v>
      </c>
      <c r="AO253" s="7">
        <f t="shared" si="66"/>
        <v>0</v>
      </c>
      <c r="AP253" s="7">
        <f t="shared" si="66"/>
        <v>0</v>
      </c>
      <c r="AQ253" s="7">
        <f t="shared" si="67"/>
        <v>0</v>
      </c>
      <c r="AR253" s="7">
        <f t="shared" si="67"/>
        <v>0</v>
      </c>
      <c r="AS253" s="7">
        <f t="shared" si="67"/>
        <v>0</v>
      </c>
      <c r="AT253" s="7">
        <f t="shared" si="55"/>
        <v>0</v>
      </c>
      <c r="AV253" s="7">
        <f t="shared" si="68"/>
        <v>0</v>
      </c>
      <c r="AW253" s="7">
        <f>'დამტკ. ბიუჯ.'!G253</f>
        <v>0</v>
      </c>
      <c r="AX253" s="7">
        <f>'დამტკ. საკუთ.'!G253</f>
        <v>0</v>
      </c>
      <c r="AY253" s="7">
        <f>'ცვლილ. ბიუჯ.'!H253</f>
        <v>0</v>
      </c>
      <c r="AZ253" s="7">
        <f>'ცვლილ. საკუთ.'!H253</f>
        <v>0</v>
      </c>
      <c r="BA253" s="7">
        <f>'მთავრ. ფონდი'!H253</f>
        <v>0</v>
      </c>
      <c r="BB253" s="7">
        <f>'პრეზ. ფონდი'!H253</f>
        <v>0</v>
      </c>
      <c r="BC253" s="7">
        <f>'დაზუსტ. ნაერთი'!G253</f>
        <v>0</v>
      </c>
      <c r="BD253" s="7">
        <f>'დაზუსტ. ბიუჯ.'!G253</f>
        <v>0</v>
      </c>
      <c r="BE253" s="7">
        <f>'დაზუსტ. საკუთ.'!G253</f>
        <v>0</v>
      </c>
      <c r="BG253" s="7">
        <f t="shared" si="69"/>
        <v>0</v>
      </c>
      <c r="BH253" s="7">
        <f t="shared" si="69"/>
        <v>0</v>
      </c>
      <c r="BI253" s="7">
        <f t="shared" si="69"/>
        <v>0</v>
      </c>
      <c r="BJ253" s="7">
        <f t="shared" si="69"/>
        <v>0</v>
      </c>
      <c r="BK253" s="7">
        <f t="shared" si="70"/>
        <v>0</v>
      </c>
      <c r="BL253" s="7">
        <f t="shared" si="70"/>
        <v>0</v>
      </c>
      <c r="BM253" s="7">
        <f t="shared" si="70"/>
        <v>0</v>
      </c>
      <c r="BN253" s="7">
        <f t="shared" si="56"/>
        <v>0</v>
      </c>
      <c r="BO253" s="7">
        <f t="shared" si="56"/>
        <v>0</v>
      </c>
      <c r="BP253" s="7">
        <f t="shared" si="56"/>
        <v>0</v>
      </c>
      <c r="BR253" s="7">
        <f t="shared" si="71"/>
        <v>0</v>
      </c>
      <c r="BS253" s="7">
        <f>'დამტკ. ბიუჯ.'!H253</f>
        <v>0</v>
      </c>
      <c r="BT253" s="7">
        <f>'დამტკ. საკუთ.'!H253</f>
        <v>0</v>
      </c>
      <c r="BU253" s="7">
        <f>'ცვლილ. ბიუჯ.'!I253</f>
        <v>0</v>
      </c>
      <c r="BV253" s="7">
        <f>'ცვლილ. საკუთ.'!I253</f>
        <v>0</v>
      </c>
      <c r="BW253" s="7">
        <f>'მთავრ. ფონდი'!I253</f>
        <v>0</v>
      </c>
      <c r="BX253" s="7">
        <f>'პრეზ. ფონდი'!I253</f>
        <v>0</v>
      </c>
      <c r="BY253" s="7">
        <f>'დაზუსტ. ნაერთი'!H253</f>
        <v>0</v>
      </c>
      <c r="BZ253" s="7">
        <f>'დაზუსტ. ბიუჯ.'!H253</f>
        <v>0</v>
      </c>
      <c r="CA253" s="7">
        <f>'დაზუსტ. საკუთ.'!H253</f>
        <v>0</v>
      </c>
    </row>
    <row r="254" spans="1:79" ht="15.75" thickBot="1" x14ac:dyDescent="0.3">
      <c r="A254" t="str">
        <f t="shared" si="57"/>
        <v>a</v>
      </c>
      <c r="B254" s="11"/>
      <c r="C254" s="12" t="s">
        <v>20</v>
      </c>
      <c r="D254" s="13">
        <f t="shared" si="58"/>
        <v>0</v>
      </c>
      <c r="E254" s="13">
        <f t="shared" si="59"/>
        <v>0</v>
      </c>
      <c r="F254" s="13">
        <f t="shared" si="60"/>
        <v>0</v>
      </c>
      <c r="G254" s="13">
        <f t="shared" si="60"/>
        <v>4479</v>
      </c>
      <c r="H254" s="13">
        <f t="shared" si="60"/>
        <v>0</v>
      </c>
      <c r="I254" s="13">
        <f t="shared" si="60"/>
        <v>0</v>
      </c>
      <c r="J254" s="13">
        <f t="shared" si="61"/>
        <v>0</v>
      </c>
      <c r="K254" s="13">
        <f t="shared" si="61"/>
        <v>4479</v>
      </c>
      <c r="L254" s="13">
        <f t="shared" si="61"/>
        <v>4479</v>
      </c>
      <c r="M254" s="13">
        <f t="shared" si="61"/>
        <v>0</v>
      </c>
      <c r="O254" s="13">
        <f t="shared" si="62"/>
        <v>0</v>
      </c>
      <c r="P254" s="13">
        <f>'დამტკ. ბიუჯ.'!E254</f>
        <v>0</v>
      </c>
      <c r="Q254" s="13">
        <f>'დამტკ. საკუთ.'!E254</f>
        <v>0</v>
      </c>
      <c r="R254" s="13">
        <f>'ცვლილ. ბიუჯ.'!F254</f>
        <v>4479</v>
      </c>
      <c r="S254" s="13">
        <f>'ცვლილ. საკუთ.'!F254</f>
        <v>0</v>
      </c>
      <c r="T254" s="13">
        <f>'მთავრ. ფონდი'!F254</f>
        <v>0</v>
      </c>
      <c r="U254" s="13">
        <f>'პრეზ. ფონდი'!F254</f>
        <v>0</v>
      </c>
      <c r="V254" s="13">
        <f>'დაზუსტ. ნაერთი'!E254</f>
        <v>4479</v>
      </c>
      <c r="W254" s="13">
        <f>'დაზუსტ. ბიუჯ.'!E254</f>
        <v>4479</v>
      </c>
      <c r="X254" s="13">
        <f>'დაზუსტ. საკუთ.'!E254</f>
        <v>0</v>
      </c>
      <c r="Z254" s="13">
        <f t="shared" si="63"/>
        <v>0</v>
      </c>
      <c r="AA254" s="13">
        <f>'დამტკ. ბიუჯ.'!F254</f>
        <v>0</v>
      </c>
      <c r="AB254" s="13">
        <f>'დამტკ. საკუთ.'!F254</f>
        <v>0</v>
      </c>
      <c r="AC254" s="13">
        <f>'ცვლილ. ბიუჯ.'!G254</f>
        <v>0</v>
      </c>
      <c r="AD254" s="13">
        <f>'ცვლილ. საკუთ.'!G254</f>
        <v>0</v>
      </c>
      <c r="AE254" s="13">
        <f>'მთავრ. ფონდი'!G254</f>
        <v>0</v>
      </c>
      <c r="AF254" s="13">
        <f>'პრეზ. ფონდი'!G254</f>
        <v>0</v>
      </c>
      <c r="AG254" s="13">
        <f>'დაზუსტ. ნაერთი'!F254</f>
        <v>0</v>
      </c>
      <c r="AH254" s="13">
        <f>'დაზუსტ. ბიუჯ.'!F254</f>
        <v>0</v>
      </c>
      <c r="AI254" s="13">
        <f>'დაზუსტ. საკუთ.'!F254</f>
        <v>0</v>
      </c>
      <c r="AK254" s="13">
        <f t="shared" si="64"/>
        <v>0</v>
      </c>
      <c r="AL254" s="13">
        <f t="shared" si="65"/>
        <v>0</v>
      </c>
      <c r="AM254" s="13">
        <f t="shared" si="66"/>
        <v>0</v>
      </c>
      <c r="AN254" s="13">
        <f t="shared" si="66"/>
        <v>4479</v>
      </c>
      <c r="AO254" s="13">
        <f t="shared" si="66"/>
        <v>0</v>
      </c>
      <c r="AP254" s="13">
        <f t="shared" si="66"/>
        <v>0</v>
      </c>
      <c r="AQ254" s="13">
        <f t="shared" si="67"/>
        <v>0</v>
      </c>
      <c r="AR254" s="13">
        <f t="shared" si="67"/>
        <v>4479</v>
      </c>
      <c r="AS254" s="13">
        <f t="shared" si="67"/>
        <v>4479</v>
      </c>
      <c r="AT254" s="13">
        <f t="shared" si="67"/>
        <v>0</v>
      </c>
      <c r="AV254" s="13">
        <f t="shared" si="68"/>
        <v>0</v>
      </c>
      <c r="AW254" s="13">
        <f>'დამტკ. ბიუჯ.'!G254</f>
        <v>0</v>
      </c>
      <c r="AX254" s="13">
        <f>'დამტკ. საკუთ.'!G254</f>
        <v>0</v>
      </c>
      <c r="AY254" s="13">
        <f>'ცვლილ. ბიუჯ.'!H254</f>
        <v>0</v>
      </c>
      <c r="AZ254" s="13">
        <f>'ცვლილ. საკუთ.'!H254</f>
        <v>0</v>
      </c>
      <c r="BA254" s="13">
        <f>'მთავრ. ფონდი'!H254</f>
        <v>0</v>
      </c>
      <c r="BB254" s="13">
        <f>'პრეზ. ფონდი'!H254</f>
        <v>0</v>
      </c>
      <c r="BC254" s="13">
        <f>'დაზუსტ. ნაერთი'!G254</f>
        <v>0</v>
      </c>
      <c r="BD254" s="13">
        <f>'დაზუსტ. ბიუჯ.'!G254</f>
        <v>0</v>
      </c>
      <c r="BE254" s="13">
        <f>'დაზუსტ. საკუთ.'!G254</f>
        <v>0</v>
      </c>
      <c r="BG254" s="13">
        <f t="shared" si="69"/>
        <v>0</v>
      </c>
      <c r="BH254" s="13">
        <f t="shared" si="69"/>
        <v>0</v>
      </c>
      <c r="BI254" s="13">
        <f t="shared" si="69"/>
        <v>0</v>
      </c>
      <c r="BJ254" s="13">
        <f t="shared" si="69"/>
        <v>4479</v>
      </c>
      <c r="BK254" s="13">
        <f t="shared" si="70"/>
        <v>0</v>
      </c>
      <c r="BL254" s="13">
        <f t="shared" si="70"/>
        <v>0</v>
      </c>
      <c r="BM254" s="13">
        <f t="shared" si="70"/>
        <v>0</v>
      </c>
      <c r="BN254" s="13">
        <f t="shared" si="70"/>
        <v>4479</v>
      </c>
      <c r="BO254" s="13">
        <f t="shared" si="70"/>
        <v>4479</v>
      </c>
      <c r="BP254" s="13">
        <f t="shared" si="70"/>
        <v>0</v>
      </c>
      <c r="BR254" s="13">
        <f t="shared" si="71"/>
        <v>0</v>
      </c>
      <c r="BS254" s="13">
        <f>'დამტკ. ბიუჯ.'!H254</f>
        <v>0</v>
      </c>
      <c r="BT254" s="13">
        <f>'დამტკ. საკუთ.'!H254</f>
        <v>0</v>
      </c>
      <c r="BU254" s="13">
        <f>'ცვლილ. ბიუჯ.'!I254</f>
        <v>0</v>
      </c>
      <c r="BV254" s="13">
        <f>'ცვლილ. საკუთ.'!I254</f>
        <v>0</v>
      </c>
      <c r="BW254" s="13">
        <f>'მთავრ. ფონდი'!I254</f>
        <v>0</v>
      </c>
      <c r="BX254" s="13">
        <f>'პრეზ. ფონდი'!I254</f>
        <v>0</v>
      </c>
      <c r="BY254" s="13">
        <f>'დაზუსტ. ნაერთი'!H254</f>
        <v>0</v>
      </c>
      <c r="BZ254" s="13">
        <f>'დაზუსტ. ბიუჯ.'!H254</f>
        <v>0</v>
      </c>
      <c r="CA254" s="13">
        <f>'დაზუსტ. საკუთ.'!H254</f>
        <v>0</v>
      </c>
    </row>
    <row r="255" spans="1:79" ht="31.5" thickTop="1" thickBot="1" x14ac:dyDescent="0.3">
      <c r="A255" t="str">
        <f t="shared" si="57"/>
        <v>a</v>
      </c>
      <c r="B255" s="121" t="s">
        <v>60</v>
      </c>
      <c r="C255" s="122" t="s">
        <v>360</v>
      </c>
      <c r="D255" s="4">
        <f t="shared" si="58"/>
        <v>2683000</v>
      </c>
      <c r="E255" s="4">
        <f t="shared" si="59"/>
        <v>2455000</v>
      </c>
      <c r="F255" s="4">
        <f t="shared" si="60"/>
        <v>228000</v>
      </c>
      <c r="G255" s="4">
        <f t="shared" si="60"/>
        <v>127400</v>
      </c>
      <c r="H255" s="4">
        <f t="shared" si="60"/>
        <v>-1870</v>
      </c>
      <c r="I255" s="4">
        <f t="shared" si="60"/>
        <v>0</v>
      </c>
      <c r="J255" s="4">
        <f t="shared" si="61"/>
        <v>0</v>
      </c>
      <c r="K255" s="4">
        <f t="shared" si="61"/>
        <v>2808530</v>
      </c>
      <c r="L255" s="4">
        <f t="shared" si="61"/>
        <v>2582400</v>
      </c>
      <c r="M255" s="4">
        <f t="shared" si="61"/>
        <v>226130</v>
      </c>
      <c r="O255" s="4">
        <f t="shared" si="62"/>
        <v>716800</v>
      </c>
      <c r="P255" s="4">
        <f>'დამტკ. ბიუჯ.'!E255</f>
        <v>659800</v>
      </c>
      <c r="Q255" s="4">
        <f>'დამტკ. საკუთ.'!E255</f>
        <v>57000</v>
      </c>
      <c r="R255" s="4">
        <f>'ცვლილ. ბიუჯ.'!F255</f>
        <v>0</v>
      </c>
      <c r="S255" s="4">
        <f>'ცვლილ. საკუთ.'!F255</f>
        <v>-1870</v>
      </c>
      <c r="T255" s="4">
        <f>'მთავრ. ფონდი'!F255</f>
        <v>0</v>
      </c>
      <c r="U255" s="4">
        <f>'პრეზ. ფონდი'!F255</f>
        <v>0</v>
      </c>
      <c r="V255" s="4">
        <f>'დაზუსტ. ნაერთი'!E255</f>
        <v>714930</v>
      </c>
      <c r="W255" s="4">
        <f>'დაზუსტ. ბიუჯ.'!E255</f>
        <v>659800</v>
      </c>
      <c r="X255" s="4">
        <f>'დაზუსტ. საკუთ.'!E255</f>
        <v>55130</v>
      </c>
      <c r="Z255" s="4">
        <f t="shared" si="63"/>
        <v>687700</v>
      </c>
      <c r="AA255" s="4">
        <f>'დამტკ. ბიუჯ.'!F255</f>
        <v>630700</v>
      </c>
      <c r="AB255" s="4">
        <f>'დამტკ. საკუთ.'!F255</f>
        <v>57000</v>
      </c>
      <c r="AC255" s="4">
        <f>'ცვლილ. ბიუჯ.'!G255</f>
        <v>18200</v>
      </c>
      <c r="AD255" s="4">
        <f>'ცვლილ. საკუთ.'!G255</f>
        <v>0</v>
      </c>
      <c r="AE255" s="4">
        <f>'მთავრ. ფონდი'!G255</f>
        <v>0</v>
      </c>
      <c r="AF255" s="4">
        <f>'პრეზ. ფონდი'!G255</f>
        <v>0</v>
      </c>
      <c r="AG255" s="4">
        <f>'დაზუსტ. ნაერთი'!F255</f>
        <v>705900</v>
      </c>
      <c r="AH255" s="4">
        <f>'დაზუსტ. ბიუჯ.'!F255</f>
        <v>648900</v>
      </c>
      <c r="AI255" s="4">
        <f>'დაზუსტ. საკუთ.'!F255</f>
        <v>57000</v>
      </c>
      <c r="AK255" s="4">
        <f t="shared" si="64"/>
        <v>1404500</v>
      </c>
      <c r="AL255" s="4">
        <f t="shared" si="65"/>
        <v>1290500</v>
      </c>
      <c r="AM255" s="4">
        <f t="shared" si="66"/>
        <v>114000</v>
      </c>
      <c r="AN255" s="4">
        <f t="shared" si="66"/>
        <v>18200</v>
      </c>
      <c r="AO255" s="4">
        <f t="shared" si="66"/>
        <v>-1870</v>
      </c>
      <c r="AP255" s="4">
        <f t="shared" si="66"/>
        <v>0</v>
      </c>
      <c r="AQ255" s="4">
        <f t="shared" si="67"/>
        <v>0</v>
      </c>
      <c r="AR255" s="4">
        <f t="shared" si="67"/>
        <v>1420830</v>
      </c>
      <c r="AS255" s="4">
        <f t="shared" si="67"/>
        <v>1308700</v>
      </c>
      <c r="AT255" s="4">
        <f t="shared" si="67"/>
        <v>112130</v>
      </c>
      <c r="AV255" s="4">
        <f t="shared" si="68"/>
        <v>653400</v>
      </c>
      <c r="AW255" s="4">
        <f>'დამტკ. ბიუჯ.'!G255</f>
        <v>596400</v>
      </c>
      <c r="AX255" s="4">
        <f>'დამტკ. საკუთ.'!G255</f>
        <v>57000</v>
      </c>
      <c r="AY255" s="4">
        <f>'ცვლილ. ბიუჯ.'!H255</f>
        <v>54600</v>
      </c>
      <c r="AZ255" s="4">
        <f>'ცვლილ. საკუთ.'!H255</f>
        <v>0</v>
      </c>
      <c r="BA255" s="4">
        <f>'მთავრ. ფონდი'!H255</f>
        <v>0</v>
      </c>
      <c r="BB255" s="4">
        <f>'პრეზ. ფონდი'!H255</f>
        <v>0</v>
      </c>
      <c r="BC255" s="4">
        <f>'დაზუსტ. ნაერთი'!G255</f>
        <v>708000</v>
      </c>
      <c r="BD255" s="4">
        <f>'დაზუსტ. ბიუჯ.'!G255</f>
        <v>651000</v>
      </c>
      <c r="BE255" s="4">
        <f>'დაზუსტ. საკუთ.'!G255</f>
        <v>57000</v>
      </c>
      <c r="BG255" s="4">
        <f t="shared" si="69"/>
        <v>2057900</v>
      </c>
      <c r="BH255" s="4">
        <f t="shared" si="69"/>
        <v>1886900</v>
      </c>
      <c r="BI255" s="4">
        <f t="shared" si="69"/>
        <v>171000</v>
      </c>
      <c r="BJ255" s="4">
        <f t="shared" si="69"/>
        <v>72800</v>
      </c>
      <c r="BK255" s="4">
        <f t="shared" si="70"/>
        <v>-1870</v>
      </c>
      <c r="BL255" s="4">
        <f t="shared" si="70"/>
        <v>0</v>
      </c>
      <c r="BM255" s="4">
        <f t="shared" si="70"/>
        <v>0</v>
      </c>
      <c r="BN255" s="4">
        <f t="shared" si="70"/>
        <v>2128830</v>
      </c>
      <c r="BO255" s="4">
        <f t="shared" si="70"/>
        <v>1959700</v>
      </c>
      <c r="BP255" s="4">
        <f t="shared" si="70"/>
        <v>169130</v>
      </c>
      <c r="BR255" s="4">
        <f t="shared" si="71"/>
        <v>625100</v>
      </c>
      <c r="BS255" s="4">
        <f>'დამტკ. ბიუჯ.'!H255</f>
        <v>568100</v>
      </c>
      <c r="BT255" s="4">
        <f>'დამტკ. საკუთ.'!H255</f>
        <v>57000</v>
      </c>
      <c r="BU255" s="4">
        <f>'ცვლილ. ბიუჯ.'!I255</f>
        <v>54600</v>
      </c>
      <c r="BV255" s="4">
        <f>'ცვლილ. საკუთ.'!I255</f>
        <v>0</v>
      </c>
      <c r="BW255" s="4">
        <f>'მთავრ. ფონდი'!I255</f>
        <v>0</v>
      </c>
      <c r="BX255" s="4">
        <f>'პრეზ. ფონდი'!I255</f>
        <v>0</v>
      </c>
      <c r="BY255" s="4">
        <f>'დაზუსტ. ნაერთი'!H255</f>
        <v>679700</v>
      </c>
      <c r="BZ255" s="4">
        <f>'დაზუსტ. ბიუჯ.'!H255</f>
        <v>622700</v>
      </c>
      <c r="CA255" s="4">
        <f>'დაზუსტ. საკუთ.'!H255</f>
        <v>57000</v>
      </c>
    </row>
    <row r="256" spans="1:79" ht="15.75" thickTop="1" x14ac:dyDescent="0.25">
      <c r="A256" t="str">
        <f t="shared" si="57"/>
        <v>a</v>
      </c>
      <c r="B256" s="5"/>
      <c r="C256" s="6" t="s">
        <v>10</v>
      </c>
      <c r="D256" s="7">
        <f t="shared" si="58"/>
        <v>2648000</v>
      </c>
      <c r="E256" s="7">
        <f t="shared" si="59"/>
        <v>2435000</v>
      </c>
      <c r="F256" s="7">
        <f t="shared" si="60"/>
        <v>213000</v>
      </c>
      <c r="G256" s="7">
        <f t="shared" si="60"/>
        <v>114549</v>
      </c>
      <c r="H256" s="7">
        <f t="shared" si="60"/>
        <v>-3557</v>
      </c>
      <c r="I256" s="7">
        <f t="shared" si="60"/>
        <v>0</v>
      </c>
      <c r="J256" s="7">
        <f t="shared" si="61"/>
        <v>0</v>
      </c>
      <c r="K256" s="7">
        <f t="shared" si="61"/>
        <v>2758992</v>
      </c>
      <c r="L256" s="7">
        <f t="shared" si="61"/>
        <v>2549549</v>
      </c>
      <c r="M256" s="7">
        <f t="shared" si="61"/>
        <v>209443</v>
      </c>
      <c r="O256" s="7">
        <f t="shared" si="62"/>
        <v>703000</v>
      </c>
      <c r="P256" s="7">
        <f>'დამტკ. ბიუჯ.'!E256</f>
        <v>649800</v>
      </c>
      <c r="Q256" s="7">
        <f>'დამტკ. საკუთ.'!E256</f>
        <v>53200</v>
      </c>
      <c r="R256" s="7">
        <f>'ცვლილ. ბიუჯ.'!F256</f>
        <v>-12851</v>
      </c>
      <c r="S256" s="7">
        <f>'ცვლილ. საკუთ.'!F256</f>
        <v>-3557</v>
      </c>
      <c r="T256" s="7">
        <f>'მთავრ. ფონდი'!F256</f>
        <v>0</v>
      </c>
      <c r="U256" s="7">
        <f>'პრეზ. ფონდი'!F256</f>
        <v>0</v>
      </c>
      <c r="V256" s="7">
        <f>'დაზუსტ. ნაერთი'!E256</f>
        <v>686592</v>
      </c>
      <c r="W256" s="7">
        <f>'დაზუსტ. ბიუჯ.'!E256</f>
        <v>636949</v>
      </c>
      <c r="X256" s="7">
        <f>'დაზუსტ. საკუთ.'!E256</f>
        <v>49643</v>
      </c>
      <c r="Z256" s="7">
        <f t="shared" si="63"/>
        <v>678900</v>
      </c>
      <c r="AA256" s="7">
        <f>'დამტკ. ბიუჯ.'!F256</f>
        <v>625700</v>
      </c>
      <c r="AB256" s="7">
        <f>'დამტკ. საკუთ.'!F256</f>
        <v>53200</v>
      </c>
      <c r="AC256" s="7">
        <f>'ცვლილ. ბიუჯ.'!G256</f>
        <v>18200</v>
      </c>
      <c r="AD256" s="7">
        <f>'ცვლილ. საკუთ.'!G256</f>
        <v>0</v>
      </c>
      <c r="AE256" s="7">
        <f>'მთავრ. ფონდი'!G256</f>
        <v>0</v>
      </c>
      <c r="AF256" s="7">
        <f>'პრეზ. ფონდი'!G256</f>
        <v>0</v>
      </c>
      <c r="AG256" s="7">
        <f>'დაზუსტ. ნაერთი'!F256</f>
        <v>697100</v>
      </c>
      <c r="AH256" s="7">
        <f>'დაზუსტ. ბიუჯ.'!F256</f>
        <v>643900</v>
      </c>
      <c r="AI256" s="7">
        <f>'დაზუსტ. საკუთ.'!F256</f>
        <v>53200</v>
      </c>
      <c r="AK256" s="7">
        <f t="shared" si="64"/>
        <v>1381900</v>
      </c>
      <c r="AL256" s="7">
        <f t="shared" si="65"/>
        <v>1275500</v>
      </c>
      <c r="AM256" s="7">
        <f t="shared" si="66"/>
        <v>106400</v>
      </c>
      <c r="AN256" s="7">
        <f t="shared" si="66"/>
        <v>5349</v>
      </c>
      <c r="AO256" s="7">
        <f t="shared" si="66"/>
        <v>-3557</v>
      </c>
      <c r="AP256" s="7">
        <f t="shared" si="66"/>
        <v>0</v>
      </c>
      <c r="AQ256" s="7">
        <f t="shared" si="67"/>
        <v>0</v>
      </c>
      <c r="AR256" s="7">
        <f t="shared" si="67"/>
        <v>1383692</v>
      </c>
      <c r="AS256" s="7">
        <f t="shared" si="67"/>
        <v>1280849</v>
      </c>
      <c r="AT256" s="7">
        <f t="shared" si="67"/>
        <v>102843</v>
      </c>
      <c r="AV256" s="7">
        <f t="shared" si="68"/>
        <v>646700</v>
      </c>
      <c r="AW256" s="7">
        <f>'დამტკ. ბიუჯ.'!G256</f>
        <v>593400</v>
      </c>
      <c r="AX256" s="7">
        <f>'დამტკ. საკუთ.'!G256</f>
        <v>53300</v>
      </c>
      <c r="AY256" s="7">
        <f>'ცვლილ. ბიუჯ.'!H256</f>
        <v>54600</v>
      </c>
      <c r="AZ256" s="7">
        <f>'ცვლილ. საკუთ.'!H256</f>
        <v>0</v>
      </c>
      <c r="BA256" s="7">
        <f>'მთავრ. ფონდი'!H256</f>
        <v>0</v>
      </c>
      <c r="BB256" s="7">
        <f>'პრეზ. ფონდი'!H256</f>
        <v>0</v>
      </c>
      <c r="BC256" s="7">
        <f>'დაზუსტ. ნაერთი'!G256</f>
        <v>701300</v>
      </c>
      <c r="BD256" s="7">
        <f>'დაზუსტ. ბიუჯ.'!G256</f>
        <v>648000</v>
      </c>
      <c r="BE256" s="7">
        <f>'დაზუსტ. საკუთ.'!G256</f>
        <v>53300</v>
      </c>
      <c r="BG256" s="7">
        <f t="shared" si="69"/>
        <v>2028600</v>
      </c>
      <c r="BH256" s="7">
        <f t="shared" si="69"/>
        <v>1868900</v>
      </c>
      <c r="BI256" s="7">
        <f t="shared" si="69"/>
        <v>159700</v>
      </c>
      <c r="BJ256" s="7">
        <f t="shared" si="69"/>
        <v>59949</v>
      </c>
      <c r="BK256" s="7">
        <f t="shared" si="70"/>
        <v>-3557</v>
      </c>
      <c r="BL256" s="7">
        <f t="shared" si="70"/>
        <v>0</v>
      </c>
      <c r="BM256" s="7">
        <f t="shared" si="70"/>
        <v>0</v>
      </c>
      <c r="BN256" s="7">
        <f t="shared" si="70"/>
        <v>2084992</v>
      </c>
      <c r="BO256" s="7">
        <f t="shared" si="70"/>
        <v>1928849</v>
      </c>
      <c r="BP256" s="7">
        <f t="shared" si="70"/>
        <v>156143</v>
      </c>
      <c r="BR256" s="7">
        <f t="shared" si="71"/>
        <v>619400</v>
      </c>
      <c r="BS256" s="7">
        <f>'დამტკ. ბიუჯ.'!H256</f>
        <v>566100</v>
      </c>
      <c r="BT256" s="7">
        <f>'დამტკ. საკუთ.'!H256</f>
        <v>53300</v>
      </c>
      <c r="BU256" s="7">
        <f>'ცვლილ. ბიუჯ.'!I256</f>
        <v>54600</v>
      </c>
      <c r="BV256" s="7">
        <f>'ცვლილ. საკუთ.'!I256</f>
        <v>0</v>
      </c>
      <c r="BW256" s="7">
        <f>'მთავრ. ფონდი'!I256</f>
        <v>0</v>
      </c>
      <c r="BX256" s="7">
        <f>'პრეზ. ფონდი'!I256</f>
        <v>0</v>
      </c>
      <c r="BY256" s="7">
        <f>'დაზუსტ. ნაერთი'!H256</f>
        <v>674000</v>
      </c>
      <c r="BZ256" s="7">
        <f>'დაზუსტ. ბიუჯ.'!H256</f>
        <v>620700</v>
      </c>
      <c r="CA256" s="7">
        <f>'დაზუსტ. საკუთ.'!H256</f>
        <v>53300</v>
      </c>
    </row>
    <row r="257" spans="1:79" x14ac:dyDescent="0.25">
      <c r="A257" t="str">
        <f t="shared" si="57"/>
        <v>a</v>
      </c>
      <c r="B257" s="8"/>
      <c r="C257" s="9" t="s">
        <v>11</v>
      </c>
      <c r="D257" s="10">
        <f t="shared" si="58"/>
        <v>1130000</v>
      </c>
      <c r="E257" s="10">
        <f t="shared" si="59"/>
        <v>1000000</v>
      </c>
      <c r="F257" s="10">
        <f t="shared" si="60"/>
        <v>130000</v>
      </c>
      <c r="G257" s="10">
        <f t="shared" si="60"/>
        <v>122600</v>
      </c>
      <c r="H257" s="10">
        <f t="shared" si="60"/>
        <v>0</v>
      </c>
      <c r="I257" s="10">
        <f t="shared" si="60"/>
        <v>0</v>
      </c>
      <c r="J257" s="10">
        <f t="shared" si="61"/>
        <v>0</v>
      </c>
      <c r="K257" s="10">
        <f t="shared" si="61"/>
        <v>1252600</v>
      </c>
      <c r="L257" s="10">
        <f t="shared" si="61"/>
        <v>1122600</v>
      </c>
      <c r="M257" s="10">
        <f t="shared" si="61"/>
        <v>130000</v>
      </c>
      <c r="O257" s="10">
        <f t="shared" si="62"/>
        <v>282500</v>
      </c>
      <c r="P257" s="10">
        <f>'დამტკ. ბიუჯ.'!E257</f>
        <v>250000</v>
      </c>
      <c r="Q257" s="10">
        <f>'დამტკ. საკუთ.'!E257</f>
        <v>32500</v>
      </c>
      <c r="R257" s="10">
        <f>'ცვლილ. ბიუჯ.'!F257</f>
        <v>0</v>
      </c>
      <c r="S257" s="10">
        <f>'ცვლილ. საკუთ.'!F257</f>
        <v>0</v>
      </c>
      <c r="T257" s="10">
        <f>'მთავრ. ფონდი'!F257</f>
        <v>0</v>
      </c>
      <c r="U257" s="10">
        <f>'პრეზ. ფონდი'!F257</f>
        <v>0</v>
      </c>
      <c r="V257" s="10">
        <f>'დაზუსტ. ნაერთი'!E257</f>
        <v>282500</v>
      </c>
      <c r="W257" s="10">
        <f>'დაზუსტ. ბიუჯ.'!E257</f>
        <v>250000</v>
      </c>
      <c r="X257" s="10">
        <f>'დაზუსტ. საკუთ.'!E257</f>
        <v>32500</v>
      </c>
      <c r="Z257" s="10">
        <f t="shared" si="63"/>
        <v>282500</v>
      </c>
      <c r="AA257" s="10">
        <f>'დამტკ. ბიუჯ.'!F257</f>
        <v>250000</v>
      </c>
      <c r="AB257" s="10">
        <f>'დამტკ. საკუთ.'!F257</f>
        <v>32500</v>
      </c>
      <c r="AC257" s="10">
        <f>'ცვლილ. ბიუჯ.'!G257</f>
        <v>13400</v>
      </c>
      <c r="AD257" s="10">
        <f>'ცვლილ. საკუთ.'!G257</f>
        <v>0</v>
      </c>
      <c r="AE257" s="10">
        <f>'მთავრ. ფონდი'!G257</f>
        <v>0</v>
      </c>
      <c r="AF257" s="10">
        <f>'პრეზ. ფონდი'!G257</f>
        <v>0</v>
      </c>
      <c r="AG257" s="10">
        <f>'დაზუსტ. ნაერთი'!F257</f>
        <v>295900</v>
      </c>
      <c r="AH257" s="10">
        <f>'დაზუსტ. ბიუჯ.'!F257</f>
        <v>263400</v>
      </c>
      <c r="AI257" s="10">
        <f>'დაზუსტ. საკუთ.'!F257</f>
        <v>32500</v>
      </c>
      <c r="AK257" s="10">
        <f t="shared" si="64"/>
        <v>565000</v>
      </c>
      <c r="AL257" s="10">
        <f t="shared" si="65"/>
        <v>500000</v>
      </c>
      <c r="AM257" s="10">
        <f t="shared" si="66"/>
        <v>65000</v>
      </c>
      <c r="AN257" s="10">
        <f t="shared" si="66"/>
        <v>13400</v>
      </c>
      <c r="AO257" s="10">
        <f t="shared" si="66"/>
        <v>0</v>
      </c>
      <c r="AP257" s="10">
        <f t="shared" si="66"/>
        <v>0</v>
      </c>
      <c r="AQ257" s="10">
        <f t="shared" si="67"/>
        <v>0</v>
      </c>
      <c r="AR257" s="10">
        <f t="shared" si="67"/>
        <v>578400</v>
      </c>
      <c r="AS257" s="10">
        <f t="shared" si="67"/>
        <v>513400</v>
      </c>
      <c r="AT257" s="10">
        <f t="shared" si="67"/>
        <v>65000</v>
      </c>
      <c r="AV257" s="10">
        <f t="shared" si="68"/>
        <v>282500</v>
      </c>
      <c r="AW257" s="10">
        <f>'დამტკ. ბიუჯ.'!G257</f>
        <v>250000</v>
      </c>
      <c r="AX257" s="10">
        <f>'დამტკ. საკუთ.'!G257</f>
        <v>32500</v>
      </c>
      <c r="AY257" s="10">
        <f>'ცვლილ. ბიუჯ.'!H257</f>
        <v>54600</v>
      </c>
      <c r="AZ257" s="10">
        <f>'ცვლილ. საკუთ.'!H257</f>
        <v>0</v>
      </c>
      <c r="BA257" s="10">
        <f>'მთავრ. ფონდი'!H257</f>
        <v>0</v>
      </c>
      <c r="BB257" s="10">
        <f>'პრეზ. ფონდი'!H257</f>
        <v>0</v>
      </c>
      <c r="BC257" s="10">
        <f>'დაზუსტ. ნაერთი'!G257</f>
        <v>337100</v>
      </c>
      <c r="BD257" s="10">
        <f>'დაზუსტ. ბიუჯ.'!G257</f>
        <v>304600</v>
      </c>
      <c r="BE257" s="10">
        <f>'დაზუსტ. საკუთ.'!G257</f>
        <v>32500</v>
      </c>
      <c r="BG257" s="10">
        <f t="shared" si="69"/>
        <v>847500</v>
      </c>
      <c r="BH257" s="10">
        <f t="shared" si="69"/>
        <v>750000</v>
      </c>
      <c r="BI257" s="10">
        <f t="shared" si="69"/>
        <v>97500</v>
      </c>
      <c r="BJ257" s="10">
        <f t="shared" si="69"/>
        <v>68000</v>
      </c>
      <c r="BK257" s="10">
        <f t="shared" si="70"/>
        <v>0</v>
      </c>
      <c r="BL257" s="10">
        <f t="shared" si="70"/>
        <v>0</v>
      </c>
      <c r="BM257" s="10">
        <f t="shared" si="70"/>
        <v>0</v>
      </c>
      <c r="BN257" s="10">
        <f t="shared" si="70"/>
        <v>915500</v>
      </c>
      <c r="BO257" s="10">
        <f t="shared" si="70"/>
        <v>818000</v>
      </c>
      <c r="BP257" s="10">
        <f t="shared" si="70"/>
        <v>97500</v>
      </c>
      <c r="BR257" s="10">
        <f t="shared" si="71"/>
        <v>282500</v>
      </c>
      <c r="BS257" s="10">
        <f>'დამტკ. ბიუჯ.'!H257</f>
        <v>250000</v>
      </c>
      <c r="BT257" s="10">
        <f>'დამტკ. საკუთ.'!H257</f>
        <v>32500</v>
      </c>
      <c r="BU257" s="10">
        <f>'ცვლილ. ბიუჯ.'!I257</f>
        <v>54600</v>
      </c>
      <c r="BV257" s="10">
        <f>'ცვლილ. საკუთ.'!I257</f>
        <v>0</v>
      </c>
      <c r="BW257" s="10">
        <f>'მთავრ. ფონდი'!I257</f>
        <v>0</v>
      </c>
      <c r="BX257" s="10">
        <f>'პრეზ. ფონდი'!I257</f>
        <v>0</v>
      </c>
      <c r="BY257" s="10">
        <f>'დაზუსტ. ნაერთი'!H257</f>
        <v>337100</v>
      </c>
      <c r="BZ257" s="10">
        <f>'დაზუსტ. ბიუჯ.'!H257</f>
        <v>304600</v>
      </c>
      <c r="CA257" s="10">
        <f>'დაზუსტ. საკუთ.'!H257</f>
        <v>32500</v>
      </c>
    </row>
    <row r="258" spans="1:79" x14ac:dyDescent="0.25">
      <c r="A258" t="str">
        <f t="shared" si="57"/>
        <v>a</v>
      </c>
      <c r="B258" s="8"/>
      <c r="C258" s="9" t="s">
        <v>12</v>
      </c>
      <c r="D258" s="10">
        <f t="shared" si="58"/>
        <v>1502000</v>
      </c>
      <c r="E258" s="10">
        <f t="shared" si="59"/>
        <v>1419000</v>
      </c>
      <c r="F258" s="10">
        <f t="shared" si="60"/>
        <v>83000</v>
      </c>
      <c r="G258" s="10">
        <f t="shared" si="60"/>
        <v>-15641</v>
      </c>
      <c r="H258" s="10">
        <f t="shared" si="60"/>
        <v>-3557</v>
      </c>
      <c r="I258" s="10">
        <f t="shared" si="60"/>
        <v>0</v>
      </c>
      <c r="J258" s="10">
        <f t="shared" si="61"/>
        <v>0</v>
      </c>
      <c r="K258" s="10">
        <f t="shared" si="61"/>
        <v>1482802</v>
      </c>
      <c r="L258" s="10">
        <f t="shared" si="61"/>
        <v>1403359</v>
      </c>
      <c r="M258" s="10">
        <f t="shared" si="61"/>
        <v>79443</v>
      </c>
      <c r="O258" s="10">
        <f t="shared" si="62"/>
        <v>416300</v>
      </c>
      <c r="P258" s="10">
        <f>'დამტკ. ბიუჯ.'!E258</f>
        <v>395600</v>
      </c>
      <c r="Q258" s="10">
        <f>'დამტკ. საკუთ.'!E258</f>
        <v>20700</v>
      </c>
      <c r="R258" s="10">
        <f>'ცვლილ. ბიუჯ.'!F258</f>
        <v>-12701</v>
      </c>
      <c r="S258" s="10">
        <f>'ცვლილ. საკუთ.'!F258</f>
        <v>-3557</v>
      </c>
      <c r="T258" s="10">
        <f>'მთავრ. ფონდი'!F258</f>
        <v>0</v>
      </c>
      <c r="U258" s="10">
        <f>'პრეზ. ფონდი'!F258</f>
        <v>0</v>
      </c>
      <c r="V258" s="10">
        <f>'დაზუსტ. ნაერთი'!E258</f>
        <v>400042</v>
      </c>
      <c r="W258" s="10">
        <f>'დაზუსტ. ბიუჯ.'!E258</f>
        <v>382899</v>
      </c>
      <c r="X258" s="10">
        <f>'დაზუსტ. საკუთ.'!E258</f>
        <v>17143</v>
      </c>
      <c r="Z258" s="10">
        <f t="shared" si="63"/>
        <v>393000</v>
      </c>
      <c r="AA258" s="10">
        <f>'დამტკ. ბიუჯ.'!F258</f>
        <v>372300</v>
      </c>
      <c r="AB258" s="10">
        <f>'დამტკ. საკუთ.'!F258</f>
        <v>20700</v>
      </c>
      <c r="AC258" s="10">
        <f>'ცვლილ. ბიუჯ.'!G258</f>
        <v>-2940</v>
      </c>
      <c r="AD258" s="10">
        <f>'ცვლილ. საკუთ.'!G258</f>
        <v>0</v>
      </c>
      <c r="AE258" s="10">
        <f>'მთავრ. ფონდი'!G258</f>
        <v>0</v>
      </c>
      <c r="AF258" s="10">
        <f>'პრეზ. ფონდი'!G258</f>
        <v>0</v>
      </c>
      <c r="AG258" s="10">
        <f>'დაზუსტ. ნაერთი'!F258</f>
        <v>390060</v>
      </c>
      <c r="AH258" s="10">
        <f>'დაზუსტ. ბიუჯ.'!F258</f>
        <v>369360</v>
      </c>
      <c r="AI258" s="10">
        <f>'დაზუსტ. საკუთ.'!F258</f>
        <v>20700</v>
      </c>
      <c r="AK258" s="10">
        <f t="shared" si="64"/>
        <v>809300</v>
      </c>
      <c r="AL258" s="10">
        <f t="shared" si="65"/>
        <v>767900</v>
      </c>
      <c r="AM258" s="10">
        <f t="shared" si="66"/>
        <v>41400</v>
      </c>
      <c r="AN258" s="10">
        <f t="shared" si="66"/>
        <v>-15641</v>
      </c>
      <c r="AO258" s="10">
        <f t="shared" si="66"/>
        <v>-3557</v>
      </c>
      <c r="AP258" s="10">
        <f t="shared" si="66"/>
        <v>0</v>
      </c>
      <c r="AQ258" s="10">
        <f t="shared" si="67"/>
        <v>0</v>
      </c>
      <c r="AR258" s="10">
        <f t="shared" si="67"/>
        <v>790102</v>
      </c>
      <c r="AS258" s="10">
        <f t="shared" si="67"/>
        <v>752259</v>
      </c>
      <c r="AT258" s="10">
        <f t="shared" si="67"/>
        <v>37843</v>
      </c>
      <c r="AV258" s="10">
        <f t="shared" si="68"/>
        <v>360700</v>
      </c>
      <c r="AW258" s="10">
        <f>'დამტკ. ბიუჯ.'!G258</f>
        <v>339900</v>
      </c>
      <c r="AX258" s="10">
        <f>'დამტკ. საკუთ.'!G258</f>
        <v>20800</v>
      </c>
      <c r="AY258" s="10">
        <f>'ცვლილ. ბიუჯ.'!H258</f>
        <v>0</v>
      </c>
      <c r="AZ258" s="10">
        <f>'ცვლილ. საკუთ.'!H258</f>
        <v>0</v>
      </c>
      <c r="BA258" s="10">
        <f>'მთავრ. ფონდი'!H258</f>
        <v>0</v>
      </c>
      <c r="BB258" s="10">
        <f>'პრეზ. ფონდი'!H258</f>
        <v>0</v>
      </c>
      <c r="BC258" s="10">
        <f>'დაზუსტ. ნაერთი'!G258</f>
        <v>360700</v>
      </c>
      <c r="BD258" s="10">
        <f>'დაზუსტ. ბიუჯ.'!G258</f>
        <v>339900</v>
      </c>
      <c r="BE258" s="10">
        <f>'დაზუსტ. საკუთ.'!G258</f>
        <v>20800</v>
      </c>
      <c r="BG258" s="10">
        <f t="shared" si="69"/>
        <v>1170000</v>
      </c>
      <c r="BH258" s="10">
        <f t="shared" si="69"/>
        <v>1107800</v>
      </c>
      <c r="BI258" s="10">
        <f t="shared" si="69"/>
        <v>62200</v>
      </c>
      <c r="BJ258" s="10">
        <f t="shared" si="69"/>
        <v>-15641</v>
      </c>
      <c r="BK258" s="10">
        <f t="shared" si="70"/>
        <v>-3557</v>
      </c>
      <c r="BL258" s="10">
        <f t="shared" si="70"/>
        <v>0</v>
      </c>
      <c r="BM258" s="10">
        <f t="shared" si="70"/>
        <v>0</v>
      </c>
      <c r="BN258" s="10">
        <f t="shared" si="70"/>
        <v>1150802</v>
      </c>
      <c r="BO258" s="10">
        <f t="shared" si="70"/>
        <v>1092159</v>
      </c>
      <c r="BP258" s="10">
        <f t="shared" si="70"/>
        <v>58643</v>
      </c>
      <c r="BR258" s="10">
        <f t="shared" si="71"/>
        <v>332000</v>
      </c>
      <c r="BS258" s="10">
        <f>'დამტკ. ბიუჯ.'!H258</f>
        <v>311200</v>
      </c>
      <c r="BT258" s="10">
        <f>'დამტკ. საკუთ.'!H258</f>
        <v>20800</v>
      </c>
      <c r="BU258" s="10">
        <f>'ცვლილ. ბიუჯ.'!I258</f>
        <v>0</v>
      </c>
      <c r="BV258" s="10">
        <f>'ცვლილ. საკუთ.'!I258</f>
        <v>0</v>
      </c>
      <c r="BW258" s="10">
        <f>'მთავრ. ფონდი'!I258</f>
        <v>0</v>
      </c>
      <c r="BX258" s="10">
        <f>'პრეზ. ფონდი'!I258</f>
        <v>0</v>
      </c>
      <c r="BY258" s="10">
        <f>'დაზუსტ. ნაერთი'!H258</f>
        <v>332000</v>
      </c>
      <c r="BZ258" s="10">
        <f>'დაზუსტ. ბიუჯ.'!H258</f>
        <v>311200</v>
      </c>
      <c r="CA258" s="10">
        <f>'დაზუსტ. საკუთ.'!H258</f>
        <v>20800</v>
      </c>
    </row>
    <row r="259" spans="1:79" x14ac:dyDescent="0.25">
      <c r="A259" t="str">
        <f t="shared" si="57"/>
        <v>b</v>
      </c>
      <c r="B259" s="8"/>
      <c r="C259" s="9" t="s">
        <v>13</v>
      </c>
      <c r="D259" s="10">
        <f t="shared" si="58"/>
        <v>0</v>
      </c>
      <c r="E259" s="10">
        <f t="shared" si="59"/>
        <v>0</v>
      </c>
      <c r="F259" s="10">
        <f t="shared" si="60"/>
        <v>0</v>
      </c>
      <c r="G259" s="10">
        <f t="shared" si="60"/>
        <v>0</v>
      </c>
      <c r="H259" s="10">
        <f t="shared" si="60"/>
        <v>0</v>
      </c>
      <c r="I259" s="10">
        <f t="shared" ref="I259:M322" si="72">SUM(T259,AE259,BA259,BW259)</f>
        <v>0</v>
      </c>
      <c r="J259" s="10">
        <f t="shared" si="61"/>
        <v>0</v>
      </c>
      <c r="K259" s="10">
        <f t="shared" si="61"/>
        <v>0</v>
      </c>
      <c r="L259" s="10">
        <f t="shared" si="61"/>
        <v>0</v>
      </c>
      <c r="M259" s="10">
        <f t="shared" si="61"/>
        <v>0</v>
      </c>
      <c r="O259" s="10">
        <f t="shared" si="62"/>
        <v>0</v>
      </c>
      <c r="P259" s="10">
        <f>'დამტკ. ბიუჯ.'!E259</f>
        <v>0</v>
      </c>
      <c r="Q259" s="10">
        <f>'დამტკ. საკუთ.'!E259</f>
        <v>0</v>
      </c>
      <c r="R259" s="10">
        <f>'ცვლილ. ბიუჯ.'!F259</f>
        <v>0</v>
      </c>
      <c r="S259" s="10">
        <f>'ცვლილ. საკუთ.'!F259</f>
        <v>0</v>
      </c>
      <c r="T259" s="10">
        <f>'მთავრ. ფონდი'!F259</f>
        <v>0</v>
      </c>
      <c r="U259" s="10">
        <f>'პრეზ. ფონდი'!F259</f>
        <v>0</v>
      </c>
      <c r="V259" s="10">
        <f>'დაზუსტ. ნაერთი'!E259</f>
        <v>0</v>
      </c>
      <c r="W259" s="10">
        <f>'დაზუსტ. ბიუჯ.'!E259</f>
        <v>0</v>
      </c>
      <c r="X259" s="10">
        <f>'დაზუსტ. საკუთ.'!E259</f>
        <v>0</v>
      </c>
      <c r="Z259" s="10">
        <f t="shared" si="63"/>
        <v>0</v>
      </c>
      <c r="AA259" s="10">
        <f>'დამტკ. ბიუჯ.'!F259</f>
        <v>0</v>
      </c>
      <c r="AB259" s="10">
        <f>'დამტკ. საკუთ.'!F259</f>
        <v>0</v>
      </c>
      <c r="AC259" s="10">
        <f>'ცვლილ. ბიუჯ.'!G259</f>
        <v>0</v>
      </c>
      <c r="AD259" s="10">
        <f>'ცვლილ. საკუთ.'!G259</f>
        <v>0</v>
      </c>
      <c r="AE259" s="10">
        <f>'მთავრ. ფონდი'!G259</f>
        <v>0</v>
      </c>
      <c r="AF259" s="10">
        <f>'პრეზ. ფონდი'!G259</f>
        <v>0</v>
      </c>
      <c r="AG259" s="10">
        <f>'დაზუსტ. ნაერთი'!F259</f>
        <v>0</v>
      </c>
      <c r="AH259" s="10">
        <f>'დაზუსტ. ბიუჯ.'!F259</f>
        <v>0</v>
      </c>
      <c r="AI259" s="10">
        <f>'დაზუსტ. საკუთ.'!F259</f>
        <v>0</v>
      </c>
      <c r="AK259" s="10">
        <f t="shared" si="64"/>
        <v>0</v>
      </c>
      <c r="AL259" s="10">
        <f t="shared" si="65"/>
        <v>0</v>
      </c>
      <c r="AM259" s="10">
        <f t="shared" si="66"/>
        <v>0</v>
      </c>
      <c r="AN259" s="10">
        <f t="shared" si="66"/>
        <v>0</v>
      </c>
      <c r="AO259" s="10">
        <f t="shared" si="66"/>
        <v>0</v>
      </c>
      <c r="AP259" s="10">
        <f t="shared" ref="AP259:AT322" si="73">SUM(T259,AE259)</f>
        <v>0</v>
      </c>
      <c r="AQ259" s="10">
        <f t="shared" si="67"/>
        <v>0</v>
      </c>
      <c r="AR259" s="10">
        <f t="shared" si="67"/>
        <v>0</v>
      </c>
      <c r="AS259" s="10">
        <f t="shared" si="67"/>
        <v>0</v>
      </c>
      <c r="AT259" s="10">
        <f t="shared" si="67"/>
        <v>0</v>
      </c>
      <c r="AV259" s="10">
        <f t="shared" si="68"/>
        <v>0</v>
      </c>
      <c r="AW259" s="10">
        <f>'დამტკ. ბიუჯ.'!G259</f>
        <v>0</v>
      </c>
      <c r="AX259" s="10">
        <f>'დამტკ. საკუთ.'!G259</f>
        <v>0</v>
      </c>
      <c r="AY259" s="10">
        <f>'ცვლილ. ბიუჯ.'!H259</f>
        <v>0</v>
      </c>
      <c r="AZ259" s="10">
        <f>'ცვლილ. საკუთ.'!H259</f>
        <v>0</v>
      </c>
      <c r="BA259" s="10">
        <f>'მთავრ. ფონდი'!H259</f>
        <v>0</v>
      </c>
      <c r="BB259" s="10">
        <f>'პრეზ. ფონდი'!H259</f>
        <v>0</v>
      </c>
      <c r="BC259" s="10">
        <f>'დაზუსტ. ნაერთი'!G259</f>
        <v>0</v>
      </c>
      <c r="BD259" s="10">
        <f>'დაზუსტ. ბიუჯ.'!G259</f>
        <v>0</v>
      </c>
      <c r="BE259" s="10">
        <f>'დაზუსტ. საკუთ.'!G259</f>
        <v>0</v>
      </c>
      <c r="BG259" s="10">
        <f t="shared" si="69"/>
        <v>0</v>
      </c>
      <c r="BH259" s="10">
        <f t="shared" si="69"/>
        <v>0</v>
      </c>
      <c r="BI259" s="10">
        <f t="shared" si="69"/>
        <v>0</v>
      </c>
      <c r="BJ259" s="10">
        <f t="shared" ref="BJ259:BN322" si="74">SUM(R259,AC259,AY259)</f>
        <v>0</v>
      </c>
      <c r="BK259" s="10">
        <f t="shared" si="70"/>
        <v>0</v>
      </c>
      <c r="BL259" s="10">
        <f t="shared" si="70"/>
        <v>0</v>
      </c>
      <c r="BM259" s="10">
        <f t="shared" si="70"/>
        <v>0</v>
      </c>
      <c r="BN259" s="10">
        <f t="shared" si="70"/>
        <v>0</v>
      </c>
      <c r="BO259" s="10">
        <f t="shared" si="70"/>
        <v>0</v>
      </c>
      <c r="BP259" s="10">
        <f t="shared" si="70"/>
        <v>0</v>
      </c>
      <c r="BR259" s="10">
        <f t="shared" si="71"/>
        <v>0</v>
      </c>
      <c r="BS259" s="10">
        <f>'დამტკ. ბიუჯ.'!H259</f>
        <v>0</v>
      </c>
      <c r="BT259" s="10">
        <f>'დამტკ. საკუთ.'!H259</f>
        <v>0</v>
      </c>
      <c r="BU259" s="10">
        <f>'ცვლილ. ბიუჯ.'!I259</f>
        <v>0</v>
      </c>
      <c r="BV259" s="10">
        <f>'ცვლილ. საკუთ.'!I259</f>
        <v>0</v>
      </c>
      <c r="BW259" s="10">
        <f>'მთავრ. ფონდი'!I259</f>
        <v>0</v>
      </c>
      <c r="BX259" s="10">
        <f>'პრეზ. ფონდი'!I259</f>
        <v>0</v>
      </c>
      <c r="BY259" s="10">
        <f>'დაზუსტ. ნაერთი'!H259</f>
        <v>0</v>
      </c>
      <c r="BZ259" s="10">
        <f>'დაზუსტ. ბიუჯ.'!H259</f>
        <v>0</v>
      </c>
      <c r="CA259" s="10">
        <f>'დაზუსტ. საკუთ.'!H259</f>
        <v>0</v>
      </c>
    </row>
    <row r="260" spans="1:79" x14ac:dyDescent="0.25">
      <c r="A260" t="str">
        <f t="shared" ref="A260:A323" si="75">IF(OR(D260&lt;&gt;0,K260&lt;&gt;0),"a","b")</f>
        <v>b</v>
      </c>
      <c r="B260" s="8"/>
      <c r="C260" s="9" t="s">
        <v>14</v>
      </c>
      <c r="D260" s="10">
        <f t="shared" ref="D260:D323" si="76">SUM(O260,Z260,AV260,BR260)</f>
        <v>0</v>
      </c>
      <c r="E260" s="10">
        <f t="shared" ref="E260:E323" si="77">SUM(P260,AA260,AW260,BS260)</f>
        <v>0</v>
      </c>
      <c r="F260" s="10">
        <f t="shared" ref="F260:L323" si="78">SUM(Q260,AB260,AX260,BT260)</f>
        <v>0</v>
      </c>
      <c r="G260" s="10">
        <f t="shared" si="78"/>
        <v>0</v>
      </c>
      <c r="H260" s="10">
        <f t="shared" si="78"/>
        <v>0</v>
      </c>
      <c r="I260" s="10">
        <f t="shared" si="72"/>
        <v>0</v>
      </c>
      <c r="J260" s="10">
        <f t="shared" si="72"/>
        <v>0</v>
      </c>
      <c r="K260" s="10">
        <f t="shared" si="72"/>
        <v>0</v>
      </c>
      <c r="L260" s="10">
        <f t="shared" si="72"/>
        <v>0</v>
      </c>
      <c r="M260" s="10">
        <f t="shared" si="72"/>
        <v>0</v>
      </c>
      <c r="O260" s="10">
        <f t="shared" ref="O260:O323" si="79">SUM(P260,Q260)</f>
        <v>0</v>
      </c>
      <c r="P260" s="10">
        <f>'დამტკ. ბიუჯ.'!E260</f>
        <v>0</v>
      </c>
      <c r="Q260" s="10">
        <f>'დამტკ. საკუთ.'!E260</f>
        <v>0</v>
      </c>
      <c r="R260" s="10">
        <f>'ცვლილ. ბიუჯ.'!F260</f>
        <v>0</v>
      </c>
      <c r="S260" s="10">
        <f>'ცვლილ. საკუთ.'!F260</f>
        <v>0</v>
      </c>
      <c r="T260" s="10">
        <f>'მთავრ. ფონდი'!F260</f>
        <v>0</v>
      </c>
      <c r="U260" s="10">
        <f>'პრეზ. ფონდი'!F260</f>
        <v>0</v>
      </c>
      <c r="V260" s="10">
        <f>'დაზუსტ. ნაერთი'!E260</f>
        <v>0</v>
      </c>
      <c r="W260" s="10">
        <f>'დაზუსტ. ბიუჯ.'!E260</f>
        <v>0</v>
      </c>
      <c r="X260" s="10">
        <f>'დაზუსტ. საკუთ.'!E260</f>
        <v>0</v>
      </c>
      <c r="Z260" s="10">
        <f t="shared" ref="Z260:Z323" si="80">SUM(AA260,AB260)</f>
        <v>0</v>
      </c>
      <c r="AA260" s="10">
        <f>'დამტკ. ბიუჯ.'!F260</f>
        <v>0</v>
      </c>
      <c r="AB260" s="10">
        <f>'დამტკ. საკუთ.'!F260</f>
        <v>0</v>
      </c>
      <c r="AC260" s="10">
        <f>'ცვლილ. ბიუჯ.'!G260</f>
        <v>0</v>
      </c>
      <c r="AD260" s="10">
        <f>'ცვლილ. საკუთ.'!G260</f>
        <v>0</v>
      </c>
      <c r="AE260" s="10">
        <f>'მთავრ. ფონდი'!G260</f>
        <v>0</v>
      </c>
      <c r="AF260" s="10">
        <f>'პრეზ. ფონდი'!G260</f>
        <v>0</v>
      </c>
      <c r="AG260" s="10">
        <f>'დაზუსტ. ნაერთი'!F260</f>
        <v>0</v>
      </c>
      <c r="AH260" s="10">
        <f>'დაზუსტ. ბიუჯ.'!F260</f>
        <v>0</v>
      </c>
      <c r="AI260" s="10">
        <f>'დაზუსტ. საკუთ.'!F260</f>
        <v>0</v>
      </c>
      <c r="AK260" s="10">
        <f t="shared" ref="AK260:AK323" si="81">SUM(O260,Z260)</f>
        <v>0</v>
      </c>
      <c r="AL260" s="10">
        <f t="shared" ref="AL260:AL323" si="82">SUM(P260,AA260)</f>
        <v>0</v>
      </c>
      <c r="AM260" s="10">
        <f t="shared" ref="AM260:AS323" si="83">SUM(Q260,AB260)</f>
        <v>0</v>
      </c>
      <c r="AN260" s="10">
        <f t="shared" si="83"/>
        <v>0</v>
      </c>
      <c r="AO260" s="10">
        <f t="shared" si="83"/>
        <v>0</v>
      </c>
      <c r="AP260" s="10">
        <f t="shared" si="73"/>
        <v>0</v>
      </c>
      <c r="AQ260" s="10">
        <f t="shared" si="73"/>
        <v>0</v>
      </c>
      <c r="AR260" s="10">
        <f t="shared" si="73"/>
        <v>0</v>
      </c>
      <c r="AS260" s="10">
        <f t="shared" si="73"/>
        <v>0</v>
      </c>
      <c r="AT260" s="10">
        <f t="shared" si="73"/>
        <v>0</v>
      </c>
      <c r="AV260" s="10">
        <f t="shared" ref="AV260:AV323" si="84">SUM(AW260,AX260)</f>
        <v>0</v>
      </c>
      <c r="AW260" s="10">
        <f>'დამტკ. ბიუჯ.'!G260</f>
        <v>0</v>
      </c>
      <c r="AX260" s="10">
        <f>'დამტკ. საკუთ.'!G260</f>
        <v>0</v>
      </c>
      <c r="AY260" s="10">
        <f>'ცვლილ. ბიუჯ.'!H260</f>
        <v>0</v>
      </c>
      <c r="AZ260" s="10">
        <f>'ცვლილ. საკუთ.'!H260</f>
        <v>0</v>
      </c>
      <c r="BA260" s="10">
        <f>'მთავრ. ფონდი'!H260</f>
        <v>0</v>
      </c>
      <c r="BB260" s="10">
        <f>'პრეზ. ფონდი'!H260</f>
        <v>0</v>
      </c>
      <c r="BC260" s="10">
        <f>'დაზუსტ. ნაერთი'!G260</f>
        <v>0</v>
      </c>
      <c r="BD260" s="10">
        <f>'დაზუსტ. ბიუჯ.'!G260</f>
        <v>0</v>
      </c>
      <c r="BE260" s="10">
        <f>'დაზუსტ. საკუთ.'!G260</f>
        <v>0</v>
      </c>
      <c r="BG260" s="10">
        <f t="shared" ref="BG260:BM323" si="85">SUM(O260,Z260,AV260)</f>
        <v>0</v>
      </c>
      <c r="BH260" s="10">
        <f t="shared" si="85"/>
        <v>0</v>
      </c>
      <c r="BI260" s="10">
        <f t="shared" si="85"/>
        <v>0</v>
      </c>
      <c r="BJ260" s="10">
        <f t="shared" si="74"/>
        <v>0</v>
      </c>
      <c r="BK260" s="10">
        <f t="shared" si="74"/>
        <v>0</v>
      </c>
      <c r="BL260" s="10">
        <f t="shared" si="74"/>
        <v>0</v>
      </c>
      <c r="BM260" s="10">
        <f t="shared" si="74"/>
        <v>0</v>
      </c>
      <c r="BN260" s="10">
        <f t="shared" si="74"/>
        <v>0</v>
      </c>
      <c r="BO260" s="10">
        <f t="shared" ref="BO260:BP323" si="86">SUM(W260,AH260,BD260)</f>
        <v>0</v>
      </c>
      <c r="BP260" s="10">
        <f t="shared" si="86"/>
        <v>0</v>
      </c>
      <c r="BR260" s="10">
        <f t="shared" ref="BR260:BR323" si="87">SUM(BS260,BT260)</f>
        <v>0</v>
      </c>
      <c r="BS260" s="10">
        <f>'დამტკ. ბიუჯ.'!H260</f>
        <v>0</v>
      </c>
      <c r="BT260" s="10">
        <f>'დამტკ. საკუთ.'!H260</f>
        <v>0</v>
      </c>
      <c r="BU260" s="10">
        <f>'ცვლილ. ბიუჯ.'!I260</f>
        <v>0</v>
      </c>
      <c r="BV260" s="10">
        <f>'ცვლილ. საკუთ.'!I260</f>
        <v>0</v>
      </c>
      <c r="BW260" s="10">
        <f>'მთავრ. ფონდი'!I260</f>
        <v>0</v>
      </c>
      <c r="BX260" s="10">
        <f>'პრეზ. ფონდი'!I260</f>
        <v>0</v>
      </c>
      <c r="BY260" s="10">
        <f>'დაზუსტ. ნაერთი'!H260</f>
        <v>0</v>
      </c>
      <c r="BZ260" s="10">
        <f>'დაზუსტ. ბიუჯ.'!H260</f>
        <v>0</v>
      </c>
      <c r="CA260" s="10">
        <f>'დაზუსტ. საკუთ.'!H260</f>
        <v>0</v>
      </c>
    </row>
    <row r="261" spans="1:79" x14ac:dyDescent="0.25">
      <c r="A261" t="str">
        <f t="shared" si="75"/>
        <v>b</v>
      </c>
      <c r="B261" s="8"/>
      <c r="C261" s="9" t="s">
        <v>15</v>
      </c>
      <c r="D261" s="10">
        <f t="shared" si="76"/>
        <v>0</v>
      </c>
      <c r="E261" s="10">
        <f t="shared" si="77"/>
        <v>0</v>
      </c>
      <c r="F261" s="10">
        <f t="shared" si="78"/>
        <v>0</v>
      </c>
      <c r="G261" s="10">
        <f t="shared" si="78"/>
        <v>0</v>
      </c>
      <c r="H261" s="10">
        <f t="shared" si="78"/>
        <v>0</v>
      </c>
      <c r="I261" s="10">
        <f t="shared" si="72"/>
        <v>0</v>
      </c>
      <c r="J261" s="10">
        <f t="shared" si="72"/>
        <v>0</v>
      </c>
      <c r="K261" s="10">
        <f t="shared" si="72"/>
        <v>0</v>
      </c>
      <c r="L261" s="10">
        <f t="shared" si="72"/>
        <v>0</v>
      </c>
      <c r="M261" s="10">
        <f t="shared" si="72"/>
        <v>0</v>
      </c>
      <c r="O261" s="10">
        <f t="shared" si="79"/>
        <v>0</v>
      </c>
      <c r="P261" s="10">
        <f>'დამტკ. ბიუჯ.'!E261</f>
        <v>0</v>
      </c>
      <c r="Q261" s="10">
        <f>'დამტკ. საკუთ.'!E261</f>
        <v>0</v>
      </c>
      <c r="R261" s="10">
        <f>'ცვლილ. ბიუჯ.'!F261</f>
        <v>0</v>
      </c>
      <c r="S261" s="10">
        <f>'ცვლილ. საკუთ.'!F261</f>
        <v>0</v>
      </c>
      <c r="T261" s="10">
        <f>'მთავრ. ფონდი'!F261</f>
        <v>0</v>
      </c>
      <c r="U261" s="10">
        <f>'პრეზ. ფონდი'!F261</f>
        <v>0</v>
      </c>
      <c r="V261" s="10">
        <f>'დაზუსტ. ნაერთი'!E261</f>
        <v>0</v>
      </c>
      <c r="W261" s="10">
        <f>'დაზუსტ. ბიუჯ.'!E261</f>
        <v>0</v>
      </c>
      <c r="X261" s="10">
        <f>'დაზუსტ. საკუთ.'!E261</f>
        <v>0</v>
      </c>
      <c r="Z261" s="10">
        <f t="shared" si="80"/>
        <v>0</v>
      </c>
      <c r="AA261" s="10">
        <f>'დამტკ. ბიუჯ.'!F261</f>
        <v>0</v>
      </c>
      <c r="AB261" s="10">
        <f>'დამტკ. საკუთ.'!F261</f>
        <v>0</v>
      </c>
      <c r="AC261" s="10">
        <f>'ცვლილ. ბიუჯ.'!G261</f>
        <v>0</v>
      </c>
      <c r="AD261" s="10">
        <f>'ცვლილ. საკუთ.'!G261</f>
        <v>0</v>
      </c>
      <c r="AE261" s="10">
        <f>'მთავრ. ფონდი'!G261</f>
        <v>0</v>
      </c>
      <c r="AF261" s="10">
        <f>'პრეზ. ფონდი'!G261</f>
        <v>0</v>
      </c>
      <c r="AG261" s="10">
        <f>'დაზუსტ. ნაერთი'!F261</f>
        <v>0</v>
      </c>
      <c r="AH261" s="10">
        <f>'დაზუსტ. ბიუჯ.'!F261</f>
        <v>0</v>
      </c>
      <c r="AI261" s="10">
        <f>'დაზუსტ. საკუთ.'!F261</f>
        <v>0</v>
      </c>
      <c r="AK261" s="10">
        <f t="shared" si="81"/>
        <v>0</v>
      </c>
      <c r="AL261" s="10">
        <f t="shared" si="82"/>
        <v>0</v>
      </c>
      <c r="AM261" s="10">
        <f t="shared" si="83"/>
        <v>0</v>
      </c>
      <c r="AN261" s="10">
        <f t="shared" si="83"/>
        <v>0</v>
      </c>
      <c r="AO261" s="10">
        <f t="shared" si="83"/>
        <v>0</v>
      </c>
      <c r="AP261" s="10">
        <f t="shared" si="73"/>
        <v>0</v>
      </c>
      <c r="AQ261" s="10">
        <f t="shared" si="73"/>
        <v>0</v>
      </c>
      <c r="AR261" s="10">
        <f t="shared" si="73"/>
        <v>0</v>
      </c>
      <c r="AS261" s="10">
        <f t="shared" si="73"/>
        <v>0</v>
      </c>
      <c r="AT261" s="10">
        <f t="shared" si="73"/>
        <v>0</v>
      </c>
      <c r="AV261" s="10">
        <f t="shared" si="84"/>
        <v>0</v>
      </c>
      <c r="AW261" s="10">
        <f>'დამტკ. ბიუჯ.'!G261</f>
        <v>0</v>
      </c>
      <c r="AX261" s="10">
        <f>'დამტკ. საკუთ.'!G261</f>
        <v>0</v>
      </c>
      <c r="AY261" s="10">
        <f>'ცვლილ. ბიუჯ.'!H261</f>
        <v>0</v>
      </c>
      <c r="AZ261" s="10">
        <f>'ცვლილ. საკუთ.'!H261</f>
        <v>0</v>
      </c>
      <c r="BA261" s="10">
        <f>'მთავრ. ფონდი'!H261</f>
        <v>0</v>
      </c>
      <c r="BB261" s="10">
        <f>'პრეზ. ფონდი'!H261</f>
        <v>0</v>
      </c>
      <c r="BC261" s="10">
        <f>'დაზუსტ. ნაერთი'!G261</f>
        <v>0</v>
      </c>
      <c r="BD261" s="10">
        <f>'დაზუსტ. ბიუჯ.'!G261</f>
        <v>0</v>
      </c>
      <c r="BE261" s="10">
        <f>'დაზუსტ. საკუთ.'!G261</f>
        <v>0</v>
      </c>
      <c r="BG261" s="10">
        <f t="shared" si="85"/>
        <v>0</v>
      </c>
      <c r="BH261" s="10">
        <f t="shared" si="85"/>
        <v>0</v>
      </c>
      <c r="BI261" s="10">
        <f t="shared" si="85"/>
        <v>0</v>
      </c>
      <c r="BJ261" s="10">
        <f t="shared" si="74"/>
        <v>0</v>
      </c>
      <c r="BK261" s="10">
        <f t="shared" si="74"/>
        <v>0</v>
      </c>
      <c r="BL261" s="10">
        <f t="shared" si="74"/>
        <v>0</v>
      </c>
      <c r="BM261" s="10">
        <f t="shared" si="74"/>
        <v>0</v>
      </c>
      <c r="BN261" s="10">
        <f t="shared" si="74"/>
        <v>0</v>
      </c>
      <c r="BO261" s="10">
        <f t="shared" si="86"/>
        <v>0</v>
      </c>
      <c r="BP261" s="10">
        <f t="shared" si="86"/>
        <v>0</v>
      </c>
      <c r="BR261" s="10">
        <f t="shared" si="87"/>
        <v>0</v>
      </c>
      <c r="BS261" s="10">
        <f>'დამტკ. ბიუჯ.'!H261</f>
        <v>0</v>
      </c>
      <c r="BT261" s="10">
        <f>'დამტკ. საკუთ.'!H261</f>
        <v>0</v>
      </c>
      <c r="BU261" s="10">
        <f>'ცვლილ. ბიუჯ.'!I261</f>
        <v>0</v>
      </c>
      <c r="BV261" s="10">
        <f>'ცვლილ. საკუთ.'!I261</f>
        <v>0</v>
      </c>
      <c r="BW261" s="10">
        <f>'მთავრ. ფონდი'!I261</f>
        <v>0</v>
      </c>
      <c r="BX261" s="10">
        <f>'პრეზ. ფონდი'!I261</f>
        <v>0</v>
      </c>
      <c r="BY261" s="10">
        <f>'დაზუსტ. ნაერთი'!H261</f>
        <v>0</v>
      </c>
      <c r="BZ261" s="10">
        <f>'დაზუსტ. ბიუჯ.'!H261</f>
        <v>0</v>
      </c>
      <c r="CA261" s="10">
        <f>'დაზუსტ. საკუთ.'!H261</f>
        <v>0</v>
      </c>
    </row>
    <row r="262" spans="1:79" x14ac:dyDescent="0.25">
      <c r="A262" t="str">
        <f t="shared" si="75"/>
        <v>a</v>
      </c>
      <c r="B262" s="8"/>
      <c r="C262" s="9" t="s">
        <v>16</v>
      </c>
      <c r="D262" s="10">
        <f t="shared" si="76"/>
        <v>10000</v>
      </c>
      <c r="E262" s="10">
        <f t="shared" si="77"/>
        <v>10000</v>
      </c>
      <c r="F262" s="10">
        <f t="shared" si="78"/>
        <v>0</v>
      </c>
      <c r="G262" s="10">
        <f t="shared" si="78"/>
        <v>7740</v>
      </c>
      <c r="H262" s="10">
        <f t="shared" si="78"/>
        <v>0</v>
      </c>
      <c r="I262" s="10">
        <f t="shared" si="72"/>
        <v>0</v>
      </c>
      <c r="J262" s="10">
        <f t="shared" si="72"/>
        <v>0</v>
      </c>
      <c r="K262" s="10">
        <f t="shared" si="72"/>
        <v>17740</v>
      </c>
      <c r="L262" s="10">
        <f t="shared" si="72"/>
        <v>17740</v>
      </c>
      <c r="M262" s="10">
        <f t="shared" ref="M262:M325" si="88">SUM(X262,AI262,BE262,CA262)</f>
        <v>0</v>
      </c>
      <c r="O262" s="10">
        <f t="shared" si="79"/>
        <v>3000</v>
      </c>
      <c r="P262" s="10">
        <f>'დამტკ. ბიუჯ.'!E262</f>
        <v>3000</v>
      </c>
      <c r="Q262" s="10">
        <f>'დამტკ. საკუთ.'!E262</f>
        <v>0</v>
      </c>
      <c r="R262" s="10">
        <f>'ცვლილ. ბიუჯ.'!F262</f>
        <v>0</v>
      </c>
      <c r="S262" s="10">
        <f>'ცვლილ. საკუთ.'!F262</f>
        <v>0</v>
      </c>
      <c r="T262" s="10">
        <f>'მთავრ. ფონდი'!F262</f>
        <v>0</v>
      </c>
      <c r="U262" s="10">
        <f>'პრეზ. ფონდი'!F262</f>
        <v>0</v>
      </c>
      <c r="V262" s="10">
        <f>'დაზუსტ. ნაერთი'!E262</f>
        <v>3000</v>
      </c>
      <c r="W262" s="10">
        <f>'დაზუსტ. ბიუჯ.'!E262</f>
        <v>3000</v>
      </c>
      <c r="X262" s="10">
        <f>'დაზუსტ. საკუთ.'!E262</f>
        <v>0</v>
      </c>
      <c r="Z262" s="10">
        <f t="shared" si="80"/>
        <v>2000</v>
      </c>
      <c r="AA262" s="10">
        <f>'დამტკ. ბიუჯ.'!F262</f>
        <v>2000</v>
      </c>
      <c r="AB262" s="10">
        <f>'დამტკ. საკუთ.'!F262</f>
        <v>0</v>
      </c>
      <c r="AC262" s="10">
        <f>'ცვლილ. ბიუჯ.'!G262</f>
        <v>7740</v>
      </c>
      <c r="AD262" s="10">
        <f>'ცვლილ. საკუთ.'!G262</f>
        <v>0</v>
      </c>
      <c r="AE262" s="10">
        <f>'მთავრ. ფონდი'!G262</f>
        <v>0</v>
      </c>
      <c r="AF262" s="10">
        <f>'პრეზ. ფონდი'!G262</f>
        <v>0</v>
      </c>
      <c r="AG262" s="10">
        <f>'დაზუსტ. ნაერთი'!F262</f>
        <v>9740</v>
      </c>
      <c r="AH262" s="10">
        <f>'დაზუსტ. ბიუჯ.'!F262</f>
        <v>9740</v>
      </c>
      <c r="AI262" s="10">
        <f>'დაზუსტ. საკუთ.'!F262</f>
        <v>0</v>
      </c>
      <c r="AK262" s="10">
        <f t="shared" si="81"/>
        <v>5000</v>
      </c>
      <c r="AL262" s="10">
        <f t="shared" si="82"/>
        <v>5000</v>
      </c>
      <c r="AM262" s="10">
        <f t="shared" si="83"/>
        <v>0</v>
      </c>
      <c r="AN262" s="10">
        <f t="shared" si="83"/>
        <v>7740</v>
      </c>
      <c r="AO262" s="10">
        <f t="shared" si="83"/>
        <v>0</v>
      </c>
      <c r="AP262" s="10">
        <f t="shared" si="73"/>
        <v>0</v>
      </c>
      <c r="AQ262" s="10">
        <f t="shared" si="73"/>
        <v>0</v>
      </c>
      <c r="AR262" s="10">
        <f t="shared" si="73"/>
        <v>12740</v>
      </c>
      <c r="AS262" s="10">
        <f t="shared" si="73"/>
        <v>12740</v>
      </c>
      <c r="AT262" s="10">
        <f t="shared" ref="AT262:AT325" si="89">SUM(X262,AI262)</f>
        <v>0</v>
      </c>
      <c r="AV262" s="10">
        <f t="shared" si="84"/>
        <v>2000</v>
      </c>
      <c r="AW262" s="10">
        <f>'დამტკ. ბიუჯ.'!G262</f>
        <v>2000</v>
      </c>
      <c r="AX262" s="10">
        <f>'დამტკ. საკუთ.'!G262</f>
        <v>0</v>
      </c>
      <c r="AY262" s="10">
        <f>'ცვლილ. ბიუჯ.'!H262</f>
        <v>0</v>
      </c>
      <c r="AZ262" s="10">
        <f>'ცვლილ. საკუთ.'!H262</f>
        <v>0</v>
      </c>
      <c r="BA262" s="10">
        <f>'მთავრ. ფონდი'!H262</f>
        <v>0</v>
      </c>
      <c r="BB262" s="10">
        <f>'პრეზ. ფონდი'!H262</f>
        <v>0</v>
      </c>
      <c r="BC262" s="10">
        <f>'დაზუსტ. ნაერთი'!G262</f>
        <v>2000</v>
      </c>
      <c r="BD262" s="10">
        <f>'დაზუსტ. ბიუჯ.'!G262</f>
        <v>2000</v>
      </c>
      <c r="BE262" s="10">
        <f>'დაზუსტ. საკუთ.'!G262</f>
        <v>0</v>
      </c>
      <c r="BG262" s="10">
        <f t="shared" si="85"/>
        <v>7000</v>
      </c>
      <c r="BH262" s="10">
        <f t="shared" si="85"/>
        <v>7000</v>
      </c>
      <c r="BI262" s="10">
        <f t="shared" si="85"/>
        <v>0</v>
      </c>
      <c r="BJ262" s="10">
        <f t="shared" si="74"/>
        <v>7740</v>
      </c>
      <c r="BK262" s="10">
        <f t="shared" si="74"/>
        <v>0</v>
      </c>
      <c r="BL262" s="10">
        <f t="shared" si="74"/>
        <v>0</v>
      </c>
      <c r="BM262" s="10">
        <f t="shared" si="74"/>
        <v>0</v>
      </c>
      <c r="BN262" s="10">
        <f t="shared" ref="BN262:BP325" si="90">SUM(V262,AG262,BC262)</f>
        <v>14740</v>
      </c>
      <c r="BO262" s="10">
        <f t="shared" si="86"/>
        <v>14740</v>
      </c>
      <c r="BP262" s="10">
        <f t="shared" si="86"/>
        <v>0</v>
      </c>
      <c r="BR262" s="10">
        <f t="shared" si="87"/>
        <v>3000</v>
      </c>
      <c r="BS262" s="10">
        <f>'დამტკ. ბიუჯ.'!H262</f>
        <v>3000</v>
      </c>
      <c r="BT262" s="10">
        <f>'დამტკ. საკუთ.'!H262</f>
        <v>0</v>
      </c>
      <c r="BU262" s="10">
        <f>'ცვლილ. ბიუჯ.'!I262</f>
        <v>0</v>
      </c>
      <c r="BV262" s="10">
        <f>'ცვლილ. საკუთ.'!I262</f>
        <v>0</v>
      </c>
      <c r="BW262" s="10">
        <f>'მთავრ. ფონდი'!I262</f>
        <v>0</v>
      </c>
      <c r="BX262" s="10">
        <f>'პრეზ. ფონდი'!I262</f>
        <v>0</v>
      </c>
      <c r="BY262" s="10">
        <f>'დაზუსტ. ნაერთი'!H262</f>
        <v>3000</v>
      </c>
      <c r="BZ262" s="10">
        <f>'დაზუსტ. ბიუჯ.'!H262</f>
        <v>3000</v>
      </c>
      <c r="CA262" s="10">
        <f>'დაზუსტ. საკუთ.'!H262</f>
        <v>0</v>
      </c>
    </row>
    <row r="263" spans="1:79" x14ac:dyDescent="0.25">
      <c r="A263" t="str">
        <f t="shared" si="75"/>
        <v>a</v>
      </c>
      <c r="B263" s="8"/>
      <c r="C263" s="9" t="s">
        <v>17</v>
      </c>
      <c r="D263" s="10">
        <f t="shared" si="76"/>
        <v>6000</v>
      </c>
      <c r="E263" s="10">
        <f t="shared" si="77"/>
        <v>6000</v>
      </c>
      <c r="F263" s="10">
        <f t="shared" si="78"/>
        <v>0</v>
      </c>
      <c r="G263" s="10">
        <f t="shared" si="78"/>
        <v>-150</v>
      </c>
      <c r="H263" s="10">
        <f t="shared" si="78"/>
        <v>0</v>
      </c>
      <c r="I263" s="10">
        <f t="shared" si="72"/>
        <v>0</v>
      </c>
      <c r="J263" s="10">
        <f t="shared" si="72"/>
        <v>0</v>
      </c>
      <c r="K263" s="10">
        <f t="shared" si="72"/>
        <v>5850</v>
      </c>
      <c r="L263" s="10">
        <f t="shared" si="72"/>
        <v>5850</v>
      </c>
      <c r="M263" s="10">
        <f t="shared" si="88"/>
        <v>0</v>
      </c>
      <c r="O263" s="10">
        <f t="shared" si="79"/>
        <v>1200</v>
      </c>
      <c r="P263" s="10">
        <f>'დამტკ. ბიუჯ.'!E263</f>
        <v>1200</v>
      </c>
      <c r="Q263" s="10">
        <f>'დამტკ. საკუთ.'!E263</f>
        <v>0</v>
      </c>
      <c r="R263" s="10">
        <f>'ცვლილ. ბიუჯ.'!F263</f>
        <v>-150</v>
      </c>
      <c r="S263" s="10">
        <f>'ცვლილ. საკუთ.'!F263</f>
        <v>0</v>
      </c>
      <c r="T263" s="10">
        <f>'მთავრ. ფონდი'!F263</f>
        <v>0</v>
      </c>
      <c r="U263" s="10">
        <f>'პრეზ. ფონდი'!F263</f>
        <v>0</v>
      </c>
      <c r="V263" s="10">
        <f>'დაზუსტ. ნაერთი'!E263</f>
        <v>1050</v>
      </c>
      <c r="W263" s="10">
        <f>'დაზუსტ. ბიუჯ.'!E263</f>
        <v>1050</v>
      </c>
      <c r="X263" s="10">
        <f>'დაზუსტ. საკუთ.'!E263</f>
        <v>0</v>
      </c>
      <c r="Z263" s="10">
        <f t="shared" si="80"/>
        <v>1400</v>
      </c>
      <c r="AA263" s="10">
        <f>'დამტკ. ბიუჯ.'!F263</f>
        <v>1400</v>
      </c>
      <c r="AB263" s="10">
        <f>'დამტკ. საკუთ.'!F263</f>
        <v>0</v>
      </c>
      <c r="AC263" s="10">
        <f>'ცვლილ. ბიუჯ.'!G263</f>
        <v>0</v>
      </c>
      <c r="AD263" s="10">
        <f>'ცვლილ. საკუთ.'!G263</f>
        <v>0</v>
      </c>
      <c r="AE263" s="10">
        <f>'მთავრ. ფონდი'!G263</f>
        <v>0</v>
      </c>
      <c r="AF263" s="10">
        <f>'პრეზ. ფონდი'!G263</f>
        <v>0</v>
      </c>
      <c r="AG263" s="10">
        <f>'დაზუსტ. ნაერთი'!F263</f>
        <v>1400</v>
      </c>
      <c r="AH263" s="10">
        <f>'დაზუსტ. ბიუჯ.'!F263</f>
        <v>1400</v>
      </c>
      <c r="AI263" s="10">
        <f>'დაზუსტ. საკუთ.'!F263</f>
        <v>0</v>
      </c>
      <c r="AK263" s="10">
        <f t="shared" si="81"/>
        <v>2600</v>
      </c>
      <c r="AL263" s="10">
        <f t="shared" si="82"/>
        <v>2600</v>
      </c>
      <c r="AM263" s="10">
        <f t="shared" si="83"/>
        <v>0</v>
      </c>
      <c r="AN263" s="10">
        <f t="shared" si="83"/>
        <v>-150</v>
      </c>
      <c r="AO263" s="10">
        <f t="shared" si="83"/>
        <v>0</v>
      </c>
      <c r="AP263" s="10">
        <f t="shared" si="73"/>
        <v>0</v>
      </c>
      <c r="AQ263" s="10">
        <f t="shared" si="73"/>
        <v>0</v>
      </c>
      <c r="AR263" s="10">
        <f t="shared" si="73"/>
        <v>2450</v>
      </c>
      <c r="AS263" s="10">
        <f t="shared" si="73"/>
        <v>2450</v>
      </c>
      <c r="AT263" s="10">
        <f t="shared" si="89"/>
        <v>0</v>
      </c>
      <c r="AV263" s="10">
        <f t="shared" si="84"/>
        <v>1500</v>
      </c>
      <c r="AW263" s="10">
        <f>'დამტკ. ბიუჯ.'!G263</f>
        <v>1500</v>
      </c>
      <c r="AX263" s="10">
        <f>'დამტკ. საკუთ.'!G263</f>
        <v>0</v>
      </c>
      <c r="AY263" s="10">
        <f>'ცვლილ. ბიუჯ.'!H263</f>
        <v>0</v>
      </c>
      <c r="AZ263" s="10">
        <f>'ცვლილ. საკუთ.'!H263</f>
        <v>0</v>
      </c>
      <c r="BA263" s="10">
        <f>'მთავრ. ფონდი'!H263</f>
        <v>0</v>
      </c>
      <c r="BB263" s="10">
        <f>'პრეზ. ფონდი'!H263</f>
        <v>0</v>
      </c>
      <c r="BC263" s="10">
        <f>'დაზუსტ. ნაერთი'!G263</f>
        <v>1500</v>
      </c>
      <c r="BD263" s="10">
        <f>'დაზუსტ. ბიუჯ.'!G263</f>
        <v>1500</v>
      </c>
      <c r="BE263" s="10">
        <f>'დაზუსტ. საკუთ.'!G263</f>
        <v>0</v>
      </c>
      <c r="BG263" s="10">
        <f t="shared" si="85"/>
        <v>4100</v>
      </c>
      <c r="BH263" s="10">
        <f t="shared" si="85"/>
        <v>4100</v>
      </c>
      <c r="BI263" s="10">
        <f t="shared" si="85"/>
        <v>0</v>
      </c>
      <c r="BJ263" s="10">
        <f t="shared" si="74"/>
        <v>-150</v>
      </c>
      <c r="BK263" s="10">
        <f t="shared" si="74"/>
        <v>0</v>
      </c>
      <c r="BL263" s="10">
        <f t="shared" si="74"/>
        <v>0</v>
      </c>
      <c r="BM263" s="10">
        <f t="shared" si="74"/>
        <v>0</v>
      </c>
      <c r="BN263" s="10">
        <f t="shared" si="90"/>
        <v>3950</v>
      </c>
      <c r="BO263" s="10">
        <f t="shared" si="86"/>
        <v>3950</v>
      </c>
      <c r="BP263" s="10">
        <f t="shared" si="86"/>
        <v>0</v>
      </c>
      <c r="BR263" s="10">
        <f t="shared" si="87"/>
        <v>1900</v>
      </c>
      <c r="BS263" s="10">
        <f>'დამტკ. ბიუჯ.'!H263</f>
        <v>1900</v>
      </c>
      <c r="BT263" s="10">
        <f>'დამტკ. საკუთ.'!H263</f>
        <v>0</v>
      </c>
      <c r="BU263" s="10">
        <f>'ცვლილ. ბიუჯ.'!I263</f>
        <v>0</v>
      </c>
      <c r="BV263" s="10">
        <f>'ცვლილ. საკუთ.'!I263</f>
        <v>0</v>
      </c>
      <c r="BW263" s="10">
        <f>'მთავრ. ფონდი'!I263</f>
        <v>0</v>
      </c>
      <c r="BX263" s="10">
        <f>'პრეზ. ფონდი'!I263</f>
        <v>0</v>
      </c>
      <c r="BY263" s="10">
        <f>'დაზუსტ. ნაერთი'!H263</f>
        <v>1900</v>
      </c>
      <c r="BZ263" s="10">
        <f>'დაზუსტ. ბიუჯ.'!H263</f>
        <v>1900</v>
      </c>
      <c r="CA263" s="10">
        <f>'დაზუსტ. საკუთ.'!H263</f>
        <v>0</v>
      </c>
    </row>
    <row r="264" spans="1:79" x14ac:dyDescent="0.25">
      <c r="A264" t="str">
        <f t="shared" si="75"/>
        <v>a</v>
      </c>
      <c r="B264" s="5"/>
      <c r="C264" s="6" t="s">
        <v>18</v>
      </c>
      <c r="D264" s="7">
        <f t="shared" si="76"/>
        <v>35000</v>
      </c>
      <c r="E264" s="7">
        <f t="shared" si="77"/>
        <v>20000</v>
      </c>
      <c r="F264" s="7">
        <f t="shared" si="78"/>
        <v>15000</v>
      </c>
      <c r="G264" s="7">
        <f t="shared" si="78"/>
        <v>0</v>
      </c>
      <c r="H264" s="7">
        <f t="shared" si="78"/>
        <v>0</v>
      </c>
      <c r="I264" s="7">
        <f t="shared" si="72"/>
        <v>0</v>
      </c>
      <c r="J264" s="7">
        <f t="shared" si="72"/>
        <v>0</v>
      </c>
      <c r="K264" s="7">
        <f t="shared" si="72"/>
        <v>35000</v>
      </c>
      <c r="L264" s="7">
        <f t="shared" si="72"/>
        <v>20000</v>
      </c>
      <c r="M264" s="7">
        <f t="shared" si="88"/>
        <v>15000</v>
      </c>
      <c r="O264" s="7">
        <f t="shared" si="79"/>
        <v>13800</v>
      </c>
      <c r="P264" s="7">
        <f>'დამტკ. ბიუჯ.'!E264</f>
        <v>10000</v>
      </c>
      <c r="Q264" s="7">
        <f>'დამტკ. საკუთ.'!E264</f>
        <v>3800</v>
      </c>
      <c r="R264" s="7">
        <f>'ცვლილ. ბიუჯ.'!F264</f>
        <v>0</v>
      </c>
      <c r="S264" s="7">
        <f>'ცვლილ. საკუთ.'!F264</f>
        <v>0</v>
      </c>
      <c r="T264" s="7">
        <f>'მთავრ. ფონდი'!F264</f>
        <v>0</v>
      </c>
      <c r="U264" s="7">
        <f>'პრეზ. ფონდი'!F264</f>
        <v>0</v>
      </c>
      <c r="V264" s="7">
        <f>'დაზუსტ. ნაერთი'!E264</f>
        <v>13800</v>
      </c>
      <c r="W264" s="7">
        <f>'დაზუსტ. ბიუჯ.'!E264</f>
        <v>10000</v>
      </c>
      <c r="X264" s="7">
        <f>'დაზუსტ. საკუთ.'!E264</f>
        <v>3800</v>
      </c>
      <c r="Z264" s="7">
        <f t="shared" si="80"/>
        <v>8800</v>
      </c>
      <c r="AA264" s="7">
        <f>'დამტკ. ბიუჯ.'!F264</f>
        <v>5000</v>
      </c>
      <c r="AB264" s="7">
        <f>'დამტკ. საკუთ.'!F264</f>
        <v>3800</v>
      </c>
      <c r="AC264" s="7">
        <f>'ცვლილ. ბიუჯ.'!G264</f>
        <v>0</v>
      </c>
      <c r="AD264" s="7">
        <f>'ცვლილ. საკუთ.'!G264</f>
        <v>0</v>
      </c>
      <c r="AE264" s="7">
        <f>'მთავრ. ფონდი'!G264</f>
        <v>0</v>
      </c>
      <c r="AF264" s="7">
        <f>'პრეზ. ფონდი'!G264</f>
        <v>0</v>
      </c>
      <c r="AG264" s="7">
        <f>'დაზუსტ. ნაერთი'!F264</f>
        <v>8800</v>
      </c>
      <c r="AH264" s="7">
        <f>'დაზუსტ. ბიუჯ.'!F264</f>
        <v>5000</v>
      </c>
      <c r="AI264" s="7">
        <f>'დაზუსტ. საკუთ.'!F264</f>
        <v>3800</v>
      </c>
      <c r="AK264" s="7">
        <f t="shared" si="81"/>
        <v>22600</v>
      </c>
      <c r="AL264" s="7">
        <f t="shared" si="82"/>
        <v>15000</v>
      </c>
      <c r="AM264" s="7">
        <f t="shared" si="83"/>
        <v>7600</v>
      </c>
      <c r="AN264" s="7">
        <f t="shared" si="83"/>
        <v>0</v>
      </c>
      <c r="AO264" s="7">
        <f t="shared" si="83"/>
        <v>0</v>
      </c>
      <c r="AP264" s="7">
        <f t="shared" si="73"/>
        <v>0</v>
      </c>
      <c r="AQ264" s="7">
        <f t="shared" si="73"/>
        <v>0</v>
      </c>
      <c r="AR264" s="7">
        <f t="shared" si="73"/>
        <v>22600</v>
      </c>
      <c r="AS264" s="7">
        <f t="shared" si="73"/>
        <v>15000</v>
      </c>
      <c r="AT264" s="7">
        <f t="shared" si="89"/>
        <v>7600</v>
      </c>
      <c r="AV264" s="7">
        <f t="shared" si="84"/>
        <v>6700</v>
      </c>
      <c r="AW264" s="7">
        <f>'დამტკ. ბიუჯ.'!G264</f>
        <v>3000</v>
      </c>
      <c r="AX264" s="7">
        <f>'დამტკ. საკუთ.'!G264</f>
        <v>3700</v>
      </c>
      <c r="AY264" s="7">
        <f>'ცვლილ. ბიუჯ.'!H264</f>
        <v>0</v>
      </c>
      <c r="AZ264" s="7">
        <f>'ცვლილ. საკუთ.'!H264</f>
        <v>0</v>
      </c>
      <c r="BA264" s="7">
        <f>'მთავრ. ფონდი'!H264</f>
        <v>0</v>
      </c>
      <c r="BB264" s="7">
        <f>'პრეზ. ფონდი'!H264</f>
        <v>0</v>
      </c>
      <c r="BC264" s="7">
        <f>'დაზუსტ. ნაერთი'!G264</f>
        <v>6700</v>
      </c>
      <c r="BD264" s="7">
        <f>'დაზუსტ. ბიუჯ.'!G264</f>
        <v>3000</v>
      </c>
      <c r="BE264" s="7">
        <f>'დაზუსტ. საკუთ.'!G264</f>
        <v>3700</v>
      </c>
      <c r="BG264" s="7">
        <f t="shared" si="85"/>
        <v>29300</v>
      </c>
      <c r="BH264" s="7">
        <f t="shared" si="85"/>
        <v>18000</v>
      </c>
      <c r="BI264" s="7">
        <f t="shared" si="85"/>
        <v>11300</v>
      </c>
      <c r="BJ264" s="7">
        <f t="shared" si="74"/>
        <v>0</v>
      </c>
      <c r="BK264" s="7">
        <f t="shared" si="74"/>
        <v>0</v>
      </c>
      <c r="BL264" s="7">
        <f t="shared" si="74"/>
        <v>0</v>
      </c>
      <c r="BM264" s="7">
        <f t="shared" si="74"/>
        <v>0</v>
      </c>
      <c r="BN264" s="7">
        <f t="shared" si="90"/>
        <v>29300</v>
      </c>
      <c r="BO264" s="7">
        <f t="shared" si="86"/>
        <v>18000</v>
      </c>
      <c r="BP264" s="7">
        <f t="shared" si="86"/>
        <v>11300</v>
      </c>
      <c r="BR264" s="7">
        <f t="shared" si="87"/>
        <v>5700</v>
      </c>
      <c r="BS264" s="7">
        <f>'დამტკ. ბიუჯ.'!H264</f>
        <v>2000</v>
      </c>
      <c r="BT264" s="7">
        <f>'დამტკ. საკუთ.'!H264</f>
        <v>3700</v>
      </c>
      <c r="BU264" s="7">
        <f>'ცვლილ. ბიუჯ.'!I264</f>
        <v>0</v>
      </c>
      <c r="BV264" s="7">
        <f>'ცვლილ. საკუთ.'!I264</f>
        <v>0</v>
      </c>
      <c r="BW264" s="7">
        <f>'მთავრ. ფონდი'!I264</f>
        <v>0</v>
      </c>
      <c r="BX264" s="7">
        <f>'პრეზ. ფონდი'!I264</f>
        <v>0</v>
      </c>
      <c r="BY264" s="7">
        <f>'დაზუსტ. ნაერთი'!H264</f>
        <v>5700</v>
      </c>
      <c r="BZ264" s="7">
        <f>'დაზუსტ. ბიუჯ.'!H264</f>
        <v>2000</v>
      </c>
      <c r="CA264" s="7">
        <f>'დაზუსტ. საკუთ.'!H264</f>
        <v>3700</v>
      </c>
    </row>
    <row r="265" spans="1:79" x14ac:dyDescent="0.25">
      <c r="A265" t="str">
        <f t="shared" si="75"/>
        <v>b</v>
      </c>
      <c r="B265" s="5"/>
      <c r="C265" s="6" t="s">
        <v>19</v>
      </c>
      <c r="D265" s="7">
        <f t="shared" si="76"/>
        <v>0</v>
      </c>
      <c r="E265" s="7">
        <f t="shared" si="77"/>
        <v>0</v>
      </c>
      <c r="F265" s="7">
        <f t="shared" si="78"/>
        <v>0</v>
      </c>
      <c r="G265" s="7">
        <f t="shared" si="78"/>
        <v>0</v>
      </c>
      <c r="H265" s="7">
        <f t="shared" si="78"/>
        <v>0</v>
      </c>
      <c r="I265" s="7">
        <f t="shared" si="72"/>
        <v>0</v>
      </c>
      <c r="J265" s="7">
        <f t="shared" si="72"/>
        <v>0</v>
      </c>
      <c r="K265" s="7">
        <f t="shared" si="72"/>
        <v>0</v>
      </c>
      <c r="L265" s="7">
        <f t="shared" si="72"/>
        <v>0</v>
      </c>
      <c r="M265" s="7">
        <f t="shared" si="88"/>
        <v>0</v>
      </c>
      <c r="O265" s="7">
        <f t="shared" si="79"/>
        <v>0</v>
      </c>
      <c r="P265" s="7">
        <f>'დამტკ. ბიუჯ.'!E265</f>
        <v>0</v>
      </c>
      <c r="Q265" s="7">
        <f>'დამტკ. საკუთ.'!E265</f>
        <v>0</v>
      </c>
      <c r="R265" s="7">
        <f>'ცვლილ. ბიუჯ.'!F265</f>
        <v>0</v>
      </c>
      <c r="S265" s="7">
        <f>'ცვლილ. საკუთ.'!F265</f>
        <v>0</v>
      </c>
      <c r="T265" s="7">
        <f>'მთავრ. ფონდი'!F265</f>
        <v>0</v>
      </c>
      <c r="U265" s="7">
        <f>'პრეზ. ფონდი'!F265</f>
        <v>0</v>
      </c>
      <c r="V265" s="7">
        <f>'დაზუსტ. ნაერთი'!E265</f>
        <v>0</v>
      </c>
      <c r="W265" s="7">
        <f>'დაზუსტ. ბიუჯ.'!E265</f>
        <v>0</v>
      </c>
      <c r="X265" s="7">
        <f>'დაზუსტ. საკუთ.'!E265</f>
        <v>0</v>
      </c>
      <c r="Z265" s="7">
        <f t="shared" si="80"/>
        <v>0</v>
      </c>
      <c r="AA265" s="7">
        <f>'დამტკ. ბიუჯ.'!F265</f>
        <v>0</v>
      </c>
      <c r="AB265" s="7">
        <f>'დამტკ. საკუთ.'!F265</f>
        <v>0</v>
      </c>
      <c r="AC265" s="7">
        <f>'ცვლილ. ბიუჯ.'!G265</f>
        <v>0</v>
      </c>
      <c r="AD265" s="7">
        <f>'ცვლილ. საკუთ.'!G265</f>
        <v>0</v>
      </c>
      <c r="AE265" s="7">
        <f>'მთავრ. ფონდი'!G265</f>
        <v>0</v>
      </c>
      <c r="AF265" s="7">
        <f>'პრეზ. ფონდი'!G265</f>
        <v>0</v>
      </c>
      <c r="AG265" s="7">
        <f>'დაზუსტ. ნაერთი'!F265</f>
        <v>0</v>
      </c>
      <c r="AH265" s="7">
        <f>'დაზუსტ. ბიუჯ.'!F265</f>
        <v>0</v>
      </c>
      <c r="AI265" s="7">
        <f>'დაზუსტ. საკუთ.'!F265</f>
        <v>0</v>
      </c>
      <c r="AK265" s="7">
        <f t="shared" si="81"/>
        <v>0</v>
      </c>
      <c r="AL265" s="7">
        <f t="shared" si="82"/>
        <v>0</v>
      </c>
      <c r="AM265" s="7">
        <f t="shared" si="83"/>
        <v>0</v>
      </c>
      <c r="AN265" s="7">
        <f t="shared" si="83"/>
        <v>0</v>
      </c>
      <c r="AO265" s="7">
        <f t="shared" si="83"/>
        <v>0</v>
      </c>
      <c r="AP265" s="7">
        <f t="shared" si="73"/>
        <v>0</v>
      </c>
      <c r="AQ265" s="7">
        <f t="shared" si="73"/>
        <v>0</v>
      </c>
      <c r="AR265" s="7">
        <f t="shared" si="73"/>
        <v>0</v>
      </c>
      <c r="AS265" s="7">
        <f t="shared" si="73"/>
        <v>0</v>
      </c>
      <c r="AT265" s="7">
        <f t="shared" si="89"/>
        <v>0</v>
      </c>
      <c r="AV265" s="7">
        <f t="shared" si="84"/>
        <v>0</v>
      </c>
      <c r="AW265" s="7">
        <f>'დამტკ. ბიუჯ.'!G265</f>
        <v>0</v>
      </c>
      <c r="AX265" s="7">
        <f>'დამტკ. საკუთ.'!G265</f>
        <v>0</v>
      </c>
      <c r="AY265" s="7">
        <f>'ცვლილ. ბიუჯ.'!H265</f>
        <v>0</v>
      </c>
      <c r="AZ265" s="7">
        <f>'ცვლილ. საკუთ.'!H265</f>
        <v>0</v>
      </c>
      <c r="BA265" s="7">
        <f>'მთავრ. ფონდი'!H265</f>
        <v>0</v>
      </c>
      <c r="BB265" s="7">
        <f>'პრეზ. ფონდი'!H265</f>
        <v>0</v>
      </c>
      <c r="BC265" s="7">
        <f>'დაზუსტ. ნაერთი'!G265</f>
        <v>0</v>
      </c>
      <c r="BD265" s="7">
        <f>'დაზუსტ. ბიუჯ.'!G265</f>
        <v>0</v>
      </c>
      <c r="BE265" s="7">
        <f>'დაზუსტ. საკუთ.'!G265</f>
        <v>0</v>
      </c>
      <c r="BG265" s="7">
        <f t="shared" si="85"/>
        <v>0</v>
      </c>
      <c r="BH265" s="7">
        <f t="shared" si="85"/>
        <v>0</v>
      </c>
      <c r="BI265" s="7">
        <f t="shared" si="85"/>
        <v>0</v>
      </c>
      <c r="BJ265" s="7">
        <f t="shared" si="74"/>
        <v>0</v>
      </c>
      <c r="BK265" s="7">
        <f t="shared" si="74"/>
        <v>0</v>
      </c>
      <c r="BL265" s="7">
        <f t="shared" si="74"/>
        <v>0</v>
      </c>
      <c r="BM265" s="7">
        <f t="shared" si="74"/>
        <v>0</v>
      </c>
      <c r="BN265" s="7">
        <f t="shared" si="90"/>
        <v>0</v>
      </c>
      <c r="BO265" s="7">
        <f t="shared" si="86"/>
        <v>0</v>
      </c>
      <c r="BP265" s="7">
        <f t="shared" si="86"/>
        <v>0</v>
      </c>
      <c r="BR265" s="7">
        <f t="shared" si="87"/>
        <v>0</v>
      </c>
      <c r="BS265" s="7">
        <f>'დამტკ. ბიუჯ.'!H265</f>
        <v>0</v>
      </c>
      <c r="BT265" s="7">
        <f>'დამტკ. საკუთ.'!H265</f>
        <v>0</v>
      </c>
      <c r="BU265" s="7">
        <f>'ცვლილ. ბიუჯ.'!I265</f>
        <v>0</v>
      </c>
      <c r="BV265" s="7">
        <f>'ცვლილ. საკუთ.'!I265</f>
        <v>0</v>
      </c>
      <c r="BW265" s="7">
        <f>'მთავრ. ფონდი'!I265</f>
        <v>0</v>
      </c>
      <c r="BX265" s="7">
        <f>'პრეზ. ფონდი'!I265</f>
        <v>0</v>
      </c>
      <c r="BY265" s="7">
        <f>'დაზუსტ. ნაერთი'!H265</f>
        <v>0</v>
      </c>
      <c r="BZ265" s="7">
        <f>'დაზუსტ. ბიუჯ.'!H265</f>
        <v>0</v>
      </c>
      <c r="CA265" s="7">
        <f>'დაზუსტ. საკუთ.'!H265</f>
        <v>0</v>
      </c>
    </row>
    <row r="266" spans="1:79" ht="15.75" thickBot="1" x14ac:dyDescent="0.3">
      <c r="A266" t="str">
        <f t="shared" si="75"/>
        <v>a</v>
      </c>
      <c r="B266" s="11"/>
      <c r="C266" s="12" t="s">
        <v>20</v>
      </c>
      <c r="D266" s="13">
        <f t="shared" si="76"/>
        <v>0</v>
      </c>
      <c r="E266" s="13">
        <f t="shared" si="77"/>
        <v>0</v>
      </c>
      <c r="F266" s="13">
        <f t="shared" si="78"/>
        <v>0</v>
      </c>
      <c r="G266" s="13">
        <f t="shared" si="78"/>
        <v>12851</v>
      </c>
      <c r="H266" s="13">
        <f t="shared" si="78"/>
        <v>1687</v>
      </c>
      <c r="I266" s="13">
        <f t="shared" si="72"/>
        <v>0</v>
      </c>
      <c r="J266" s="13">
        <f t="shared" si="72"/>
        <v>0</v>
      </c>
      <c r="K266" s="13">
        <f t="shared" si="72"/>
        <v>14538</v>
      </c>
      <c r="L266" s="13">
        <f t="shared" si="72"/>
        <v>12851</v>
      </c>
      <c r="M266" s="13">
        <f t="shared" si="88"/>
        <v>1687</v>
      </c>
      <c r="O266" s="13">
        <f t="shared" si="79"/>
        <v>0</v>
      </c>
      <c r="P266" s="13">
        <f>'დამტკ. ბიუჯ.'!E266</f>
        <v>0</v>
      </c>
      <c r="Q266" s="13">
        <f>'დამტკ. საკუთ.'!E266</f>
        <v>0</v>
      </c>
      <c r="R266" s="13">
        <f>'ცვლილ. ბიუჯ.'!F266</f>
        <v>12851</v>
      </c>
      <c r="S266" s="13">
        <f>'ცვლილ. საკუთ.'!F266</f>
        <v>1687</v>
      </c>
      <c r="T266" s="13">
        <f>'მთავრ. ფონდი'!F266</f>
        <v>0</v>
      </c>
      <c r="U266" s="13">
        <f>'პრეზ. ფონდი'!F266</f>
        <v>0</v>
      </c>
      <c r="V266" s="13">
        <f>'დაზუსტ. ნაერთი'!E266</f>
        <v>14538</v>
      </c>
      <c r="W266" s="13">
        <f>'დაზუსტ. ბიუჯ.'!E266</f>
        <v>12851</v>
      </c>
      <c r="X266" s="13">
        <f>'დაზუსტ. საკუთ.'!E266</f>
        <v>1687</v>
      </c>
      <c r="Z266" s="13">
        <f t="shared" si="80"/>
        <v>0</v>
      </c>
      <c r="AA266" s="13">
        <f>'დამტკ. ბიუჯ.'!F266</f>
        <v>0</v>
      </c>
      <c r="AB266" s="13">
        <f>'დამტკ. საკუთ.'!F266</f>
        <v>0</v>
      </c>
      <c r="AC266" s="13">
        <f>'ცვლილ. ბიუჯ.'!G266</f>
        <v>0</v>
      </c>
      <c r="AD266" s="13">
        <f>'ცვლილ. საკუთ.'!G266</f>
        <v>0</v>
      </c>
      <c r="AE266" s="13">
        <f>'მთავრ. ფონდი'!G266</f>
        <v>0</v>
      </c>
      <c r="AF266" s="13">
        <f>'პრეზ. ფონდი'!G266</f>
        <v>0</v>
      </c>
      <c r="AG266" s="13">
        <f>'დაზუსტ. ნაერთი'!F266</f>
        <v>0</v>
      </c>
      <c r="AH266" s="13">
        <f>'დაზუსტ. ბიუჯ.'!F266</f>
        <v>0</v>
      </c>
      <c r="AI266" s="13">
        <f>'დაზუსტ. საკუთ.'!F266</f>
        <v>0</v>
      </c>
      <c r="AK266" s="13">
        <f t="shared" si="81"/>
        <v>0</v>
      </c>
      <c r="AL266" s="13">
        <f t="shared" si="82"/>
        <v>0</v>
      </c>
      <c r="AM266" s="13">
        <f t="shared" si="83"/>
        <v>0</v>
      </c>
      <c r="AN266" s="13">
        <f t="shared" si="83"/>
        <v>12851</v>
      </c>
      <c r="AO266" s="13">
        <f t="shared" si="83"/>
        <v>1687</v>
      </c>
      <c r="AP266" s="13">
        <f t="shared" si="73"/>
        <v>0</v>
      </c>
      <c r="AQ266" s="13">
        <f t="shared" si="73"/>
        <v>0</v>
      </c>
      <c r="AR266" s="13">
        <f t="shared" si="73"/>
        <v>14538</v>
      </c>
      <c r="AS266" s="13">
        <f t="shared" si="73"/>
        <v>12851</v>
      </c>
      <c r="AT266" s="13">
        <f t="shared" si="89"/>
        <v>1687</v>
      </c>
      <c r="AV266" s="13">
        <f t="shared" si="84"/>
        <v>0</v>
      </c>
      <c r="AW266" s="13">
        <f>'დამტკ. ბიუჯ.'!G266</f>
        <v>0</v>
      </c>
      <c r="AX266" s="13">
        <f>'დამტკ. საკუთ.'!G266</f>
        <v>0</v>
      </c>
      <c r="AY266" s="13">
        <f>'ცვლილ. ბიუჯ.'!H266</f>
        <v>0</v>
      </c>
      <c r="AZ266" s="13">
        <f>'ცვლილ. საკუთ.'!H266</f>
        <v>0</v>
      </c>
      <c r="BA266" s="13">
        <f>'მთავრ. ფონდი'!H266</f>
        <v>0</v>
      </c>
      <c r="BB266" s="13">
        <f>'პრეზ. ფონდი'!H266</f>
        <v>0</v>
      </c>
      <c r="BC266" s="13">
        <f>'დაზუსტ. ნაერთი'!G266</f>
        <v>0</v>
      </c>
      <c r="BD266" s="13">
        <f>'დაზუსტ. ბიუჯ.'!G266</f>
        <v>0</v>
      </c>
      <c r="BE266" s="13">
        <f>'დაზუსტ. საკუთ.'!G266</f>
        <v>0</v>
      </c>
      <c r="BG266" s="13">
        <f t="shared" si="85"/>
        <v>0</v>
      </c>
      <c r="BH266" s="13">
        <f t="shared" si="85"/>
        <v>0</v>
      </c>
      <c r="BI266" s="13">
        <f t="shared" si="85"/>
        <v>0</v>
      </c>
      <c r="BJ266" s="13">
        <f t="shared" si="74"/>
        <v>12851</v>
      </c>
      <c r="BK266" s="13">
        <f t="shared" si="74"/>
        <v>1687</v>
      </c>
      <c r="BL266" s="13">
        <f t="shared" si="74"/>
        <v>0</v>
      </c>
      <c r="BM266" s="13">
        <f t="shared" si="74"/>
        <v>0</v>
      </c>
      <c r="BN266" s="13">
        <f t="shared" si="90"/>
        <v>14538</v>
      </c>
      <c r="BO266" s="13">
        <f t="shared" si="86"/>
        <v>12851</v>
      </c>
      <c r="BP266" s="13">
        <f t="shared" si="86"/>
        <v>1687</v>
      </c>
      <c r="BR266" s="13">
        <f t="shared" si="87"/>
        <v>0</v>
      </c>
      <c r="BS266" s="13">
        <f>'დამტკ. ბიუჯ.'!H266</f>
        <v>0</v>
      </c>
      <c r="BT266" s="13">
        <f>'დამტკ. საკუთ.'!H266</f>
        <v>0</v>
      </c>
      <c r="BU266" s="13">
        <f>'ცვლილ. ბიუჯ.'!I266</f>
        <v>0</v>
      </c>
      <c r="BV266" s="13">
        <f>'ცვლილ. საკუთ.'!I266</f>
        <v>0</v>
      </c>
      <c r="BW266" s="13">
        <f>'მთავრ. ფონდი'!I266</f>
        <v>0</v>
      </c>
      <c r="BX266" s="13">
        <f>'პრეზ. ფონდი'!I266</f>
        <v>0</v>
      </c>
      <c r="BY266" s="13">
        <f>'დაზუსტ. ნაერთი'!H266</f>
        <v>0</v>
      </c>
      <c r="BZ266" s="13">
        <f>'დაზუსტ. ბიუჯ.'!H266</f>
        <v>0</v>
      </c>
      <c r="CA266" s="13">
        <f>'დაზუსტ. საკუთ.'!H266</f>
        <v>0</v>
      </c>
    </row>
    <row r="267" spans="1:79" ht="16.5" thickTop="1" thickBot="1" x14ac:dyDescent="0.3">
      <c r="A267" t="str">
        <f t="shared" si="75"/>
        <v>a</v>
      </c>
      <c r="B267" s="16" t="s">
        <v>61</v>
      </c>
      <c r="C267" s="4" t="s">
        <v>62</v>
      </c>
      <c r="D267" s="4">
        <f t="shared" si="76"/>
        <v>2438000000</v>
      </c>
      <c r="E267" s="4">
        <f t="shared" si="77"/>
        <v>2438000000</v>
      </c>
      <c r="F267" s="4">
        <f t="shared" si="78"/>
        <v>0</v>
      </c>
      <c r="G267" s="4">
        <f t="shared" si="78"/>
        <v>0</v>
      </c>
      <c r="H267" s="4">
        <f t="shared" si="78"/>
        <v>0</v>
      </c>
      <c r="I267" s="4">
        <f t="shared" si="72"/>
        <v>1370419</v>
      </c>
      <c r="J267" s="4">
        <f t="shared" si="72"/>
        <v>0</v>
      </c>
      <c r="K267" s="4">
        <f t="shared" si="72"/>
        <v>2439370419</v>
      </c>
      <c r="L267" s="4">
        <f t="shared" si="72"/>
        <v>2438000000</v>
      </c>
      <c r="M267" s="4">
        <f t="shared" si="88"/>
        <v>0</v>
      </c>
      <c r="O267" s="4">
        <f t="shared" si="79"/>
        <v>606505600</v>
      </c>
      <c r="P267" s="4">
        <f>'დამტკ. ბიუჯ.'!E267</f>
        <v>606505600</v>
      </c>
      <c r="Q267" s="4">
        <f>'დამტკ. საკუთ.'!E267</f>
        <v>0</v>
      </c>
      <c r="R267" s="4">
        <f>'ცვლილ. ბიუჯ.'!F267</f>
        <v>-12882000</v>
      </c>
      <c r="S267" s="4">
        <f>'ცვლილ. საკუთ.'!F267</f>
        <v>0</v>
      </c>
      <c r="T267" s="4">
        <f>'მთავრ. ფონდი'!F267</f>
        <v>292833</v>
      </c>
      <c r="U267" s="4">
        <f>'პრეზ. ფონდი'!F267</f>
        <v>0</v>
      </c>
      <c r="V267" s="4">
        <f>'დაზუსტ. ნაერთი'!E267</f>
        <v>593916433</v>
      </c>
      <c r="W267" s="4">
        <f>'დაზუსტ. ბიუჯ.'!E267</f>
        <v>593623600</v>
      </c>
      <c r="X267" s="4">
        <f>'დაზუსტ. საკუთ.'!E267</f>
        <v>0</v>
      </c>
      <c r="Z267" s="4">
        <f t="shared" si="80"/>
        <v>609128600</v>
      </c>
      <c r="AA267" s="4">
        <f>'დამტკ. ბიუჯ.'!F267</f>
        <v>609128600</v>
      </c>
      <c r="AB267" s="4">
        <f>'დამტკ. საკუთ.'!F267</f>
        <v>0</v>
      </c>
      <c r="AC267" s="4">
        <f>'ცვლილ. ბიუჯ.'!G267</f>
        <v>-8574000</v>
      </c>
      <c r="AD267" s="4">
        <f>'ცვლილ. საკუთ.'!G267</f>
        <v>0</v>
      </c>
      <c r="AE267" s="4">
        <f>'მთავრ. ფონდი'!G267</f>
        <v>1077586</v>
      </c>
      <c r="AF267" s="4">
        <f>'პრეზ. ფონდი'!G267</f>
        <v>0</v>
      </c>
      <c r="AG267" s="4">
        <f>'დაზუსტ. ნაერთი'!F267</f>
        <v>601632186</v>
      </c>
      <c r="AH267" s="4">
        <f>'დაზუსტ. ბიუჯ.'!F267</f>
        <v>600554600</v>
      </c>
      <c r="AI267" s="4">
        <f>'დაზუსტ. საკუთ.'!F267</f>
        <v>0</v>
      </c>
      <c r="AK267" s="4">
        <f t="shared" si="81"/>
        <v>1215634200</v>
      </c>
      <c r="AL267" s="4">
        <f t="shared" si="82"/>
        <v>1215634200</v>
      </c>
      <c r="AM267" s="4">
        <f t="shared" si="83"/>
        <v>0</v>
      </c>
      <c r="AN267" s="4">
        <f t="shared" si="83"/>
        <v>-21456000</v>
      </c>
      <c r="AO267" s="4">
        <f t="shared" si="83"/>
        <v>0</v>
      </c>
      <c r="AP267" s="4">
        <f t="shared" si="73"/>
        <v>1370419</v>
      </c>
      <c r="AQ267" s="4">
        <f t="shared" si="73"/>
        <v>0</v>
      </c>
      <c r="AR267" s="4">
        <f t="shared" si="73"/>
        <v>1195548619</v>
      </c>
      <c r="AS267" s="4">
        <f t="shared" si="73"/>
        <v>1194178200</v>
      </c>
      <c r="AT267" s="4">
        <f t="shared" si="89"/>
        <v>0</v>
      </c>
      <c r="AV267" s="4">
        <f t="shared" si="84"/>
        <v>609668600</v>
      </c>
      <c r="AW267" s="4">
        <f>'დამტკ. ბიუჯ.'!G267</f>
        <v>609668600</v>
      </c>
      <c r="AX267" s="4">
        <f>'დამტკ. საკუთ.'!G267</f>
        <v>0</v>
      </c>
      <c r="AY267" s="4">
        <f>'ცვლილ. ბიუჯ.'!H267</f>
        <v>1500000</v>
      </c>
      <c r="AZ267" s="4">
        <f>'ცვლილ. საკუთ.'!H267</f>
        <v>0</v>
      </c>
      <c r="BA267" s="4">
        <f>'მთავრ. ფონდი'!H267</f>
        <v>0</v>
      </c>
      <c r="BB267" s="4">
        <f>'პრეზ. ფონდი'!H267</f>
        <v>0</v>
      </c>
      <c r="BC267" s="4">
        <f>'დაზუსტ. ნაერთი'!G267</f>
        <v>611168600</v>
      </c>
      <c r="BD267" s="4">
        <f>'დაზუსტ. ბიუჯ.'!G267</f>
        <v>611168600</v>
      </c>
      <c r="BE267" s="4">
        <f>'დაზუსტ. საკუთ.'!G267</f>
        <v>0</v>
      </c>
      <c r="BG267" s="4">
        <f t="shared" si="85"/>
        <v>1825302800</v>
      </c>
      <c r="BH267" s="4">
        <f t="shared" si="85"/>
        <v>1825302800</v>
      </c>
      <c r="BI267" s="4">
        <f t="shared" si="85"/>
        <v>0</v>
      </c>
      <c r="BJ267" s="4">
        <f t="shared" si="74"/>
        <v>-19956000</v>
      </c>
      <c r="BK267" s="4">
        <f t="shared" si="74"/>
        <v>0</v>
      </c>
      <c r="BL267" s="4">
        <f t="shared" si="74"/>
        <v>1370419</v>
      </c>
      <c r="BM267" s="4">
        <f t="shared" si="74"/>
        <v>0</v>
      </c>
      <c r="BN267" s="4">
        <f t="shared" si="90"/>
        <v>1806717219</v>
      </c>
      <c r="BO267" s="4">
        <f t="shared" si="86"/>
        <v>1805346800</v>
      </c>
      <c r="BP267" s="4">
        <f t="shared" si="86"/>
        <v>0</v>
      </c>
      <c r="BR267" s="4">
        <f t="shared" si="87"/>
        <v>612697200</v>
      </c>
      <c r="BS267" s="4">
        <f>'დამტკ. ბიუჯ.'!H267</f>
        <v>612697200</v>
      </c>
      <c r="BT267" s="4">
        <f>'დამტკ. საკუთ.'!H267</f>
        <v>0</v>
      </c>
      <c r="BU267" s="4">
        <f>'ცვლილ. ბიუჯ.'!I267</f>
        <v>19956000</v>
      </c>
      <c r="BV267" s="4">
        <f>'ცვლილ. საკუთ.'!I267</f>
        <v>0</v>
      </c>
      <c r="BW267" s="4">
        <f>'მთავრ. ფონდი'!I267</f>
        <v>0</v>
      </c>
      <c r="BX267" s="4">
        <f>'პრეზ. ფონდი'!I267</f>
        <v>0</v>
      </c>
      <c r="BY267" s="4">
        <f>'დაზუსტ. ნაერთი'!H267</f>
        <v>632653200</v>
      </c>
      <c r="BZ267" s="4">
        <f>'დაზუსტ. ბიუჯ.'!H267</f>
        <v>632653200</v>
      </c>
      <c r="CA267" s="4">
        <f>'დაზუსტ. საკუთ.'!H267</f>
        <v>0</v>
      </c>
    </row>
    <row r="268" spans="1:79" ht="15.75" thickTop="1" x14ac:dyDescent="0.25">
      <c r="A268" t="str">
        <f t="shared" si="75"/>
        <v>a</v>
      </c>
      <c r="B268" s="5"/>
      <c r="C268" s="6" t="s">
        <v>10</v>
      </c>
      <c r="D268" s="7">
        <f t="shared" si="76"/>
        <v>2438000000</v>
      </c>
      <c r="E268" s="7">
        <f t="shared" si="77"/>
        <v>2438000000</v>
      </c>
      <c r="F268" s="7">
        <f t="shared" si="78"/>
        <v>0</v>
      </c>
      <c r="G268" s="7">
        <f t="shared" si="78"/>
        <v>-44399</v>
      </c>
      <c r="H268" s="7">
        <f t="shared" si="78"/>
        <v>0</v>
      </c>
      <c r="I268" s="7">
        <f t="shared" si="72"/>
        <v>1370419</v>
      </c>
      <c r="J268" s="7">
        <f t="shared" si="72"/>
        <v>0</v>
      </c>
      <c r="K268" s="7">
        <f t="shared" si="72"/>
        <v>2439326020</v>
      </c>
      <c r="L268" s="7">
        <f t="shared" si="72"/>
        <v>2437955601</v>
      </c>
      <c r="M268" s="7">
        <f t="shared" si="88"/>
        <v>0</v>
      </c>
      <c r="O268" s="7">
        <f t="shared" si="79"/>
        <v>606505600</v>
      </c>
      <c r="P268" s="7">
        <f>'დამტკ. ბიუჯ.'!E268</f>
        <v>606505600</v>
      </c>
      <c r="Q268" s="7">
        <f>'დამტკ. საკუთ.'!E268</f>
        <v>0</v>
      </c>
      <c r="R268" s="7">
        <f>'ცვლილ. ბიუჯ.'!F268</f>
        <v>-12898714</v>
      </c>
      <c r="S268" s="7">
        <f>'ცვლილ. საკუთ.'!F268</f>
        <v>0</v>
      </c>
      <c r="T268" s="7">
        <f>'მთავრ. ფონდი'!F268</f>
        <v>292833</v>
      </c>
      <c r="U268" s="7">
        <f>'პრეზ. ფონდი'!F268</f>
        <v>0</v>
      </c>
      <c r="V268" s="7">
        <f>'დაზუსტ. ნაერთი'!E268</f>
        <v>593899719</v>
      </c>
      <c r="W268" s="7">
        <f>'დაზუსტ. ბიუჯ.'!E268</f>
        <v>593606886</v>
      </c>
      <c r="X268" s="7">
        <f>'დაზუსტ. საკუთ.'!E268</f>
        <v>0</v>
      </c>
      <c r="Z268" s="7">
        <f t="shared" si="80"/>
        <v>609128600</v>
      </c>
      <c r="AA268" s="7">
        <f>'დამტკ. ბიუჯ.'!F268</f>
        <v>609128600</v>
      </c>
      <c r="AB268" s="7">
        <f>'დამტკ. საკუთ.'!F268</f>
        <v>0</v>
      </c>
      <c r="AC268" s="7">
        <f>'ცვლილ. ბიუჯ.'!G268</f>
        <v>-8601685</v>
      </c>
      <c r="AD268" s="7">
        <f>'ცვლილ. საკუთ.'!G268</f>
        <v>0</v>
      </c>
      <c r="AE268" s="7">
        <f>'მთავრ. ფონდი'!G268</f>
        <v>1077586</v>
      </c>
      <c r="AF268" s="7">
        <f>'პრეზ. ფონდი'!G268</f>
        <v>0</v>
      </c>
      <c r="AG268" s="7">
        <f>'დაზუსტ. ნაერთი'!F268</f>
        <v>601604501</v>
      </c>
      <c r="AH268" s="7">
        <f>'დაზუსტ. ბიუჯ.'!F268</f>
        <v>600526915</v>
      </c>
      <c r="AI268" s="7">
        <f>'დაზუსტ. საკუთ.'!F268</f>
        <v>0</v>
      </c>
      <c r="AK268" s="7">
        <f t="shared" si="81"/>
        <v>1215634200</v>
      </c>
      <c r="AL268" s="7">
        <f t="shared" si="82"/>
        <v>1215634200</v>
      </c>
      <c r="AM268" s="7">
        <f t="shared" si="83"/>
        <v>0</v>
      </c>
      <c r="AN268" s="7">
        <f t="shared" si="83"/>
        <v>-21500399</v>
      </c>
      <c r="AO268" s="7">
        <f t="shared" si="83"/>
        <v>0</v>
      </c>
      <c r="AP268" s="7">
        <f t="shared" si="73"/>
        <v>1370419</v>
      </c>
      <c r="AQ268" s="7">
        <f t="shared" si="73"/>
        <v>0</v>
      </c>
      <c r="AR268" s="7">
        <f t="shared" si="73"/>
        <v>1195504220</v>
      </c>
      <c r="AS268" s="7">
        <f t="shared" si="73"/>
        <v>1194133801</v>
      </c>
      <c r="AT268" s="7">
        <f t="shared" si="89"/>
        <v>0</v>
      </c>
      <c r="AV268" s="7">
        <f t="shared" si="84"/>
        <v>609668600</v>
      </c>
      <c r="AW268" s="7">
        <f>'დამტკ. ბიუჯ.'!G268</f>
        <v>609668600</v>
      </c>
      <c r="AX268" s="7">
        <f>'დამტკ. საკუთ.'!G268</f>
        <v>0</v>
      </c>
      <c r="AY268" s="7">
        <f>'ცვლილ. ბიუჯ.'!H268</f>
        <v>1500000</v>
      </c>
      <c r="AZ268" s="7">
        <f>'ცვლილ. საკუთ.'!H268</f>
        <v>0</v>
      </c>
      <c r="BA268" s="7">
        <f>'მთავრ. ფონდი'!H268</f>
        <v>0</v>
      </c>
      <c r="BB268" s="7">
        <f>'პრეზ. ფონდი'!H268</f>
        <v>0</v>
      </c>
      <c r="BC268" s="7">
        <f>'დაზუსტ. ნაერთი'!G268</f>
        <v>611168600</v>
      </c>
      <c r="BD268" s="7">
        <f>'დაზუსტ. ბიუჯ.'!G268</f>
        <v>611168600</v>
      </c>
      <c r="BE268" s="7">
        <f>'დაზუსტ. საკუთ.'!G268</f>
        <v>0</v>
      </c>
      <c r="BG268" s="7">
        <f t="shared" si="85"/>
        <v>1825302800</v>
      </c>
      <c r="BH268" s="7">
        <f t="shared" si="85"/>
        <v>1825302800</v>
      </c>
      <c r="BI268" s="7">
        <f t="shared" si="85"/>
        <v>0</v>
      </c>
      <c r="BJ268" s="7">
        <f t="shared" si="74"/>
        <v>-20000399</v>
      </c>
      <c r="BK268" s="7">
        <f t="shared" si="74"/>
        <v>0</v>
      </c>
      <c r="BL268" s="7">
        <f t="shared" si="74"/>
        <v>1370419</v>
      </c>
      <c r="BM268" s="7">
        <f t="shared" si="74"/>
        <v>0</v>
      </c>
      <c r="BN268" s="7">
        <f t="shared" si="90"/>
        <v>1806672820</v>
      </c>
      <c r="BO268" s="7">
        <f t="shared" si="86"/>
        <v>1805302401</v>
      </c>
      <c r="BP268" s="7">
        <f t="shared" si="86"/>
        <v>0</v>
      </c>
      <c r="BR268" s="7">
        <f t="shared" si="87"/>
        <v>612697200</v>
      </c>
      <c r="BS268" s="7">
        <f>'დამტკ. ბიუჯ.'!H268</f>
        <v>612697200</v>
      </c>
      <c r="BT268" s="7">
        <f>'დამტკ. საკუთ.'!H268</f>
        <v>0</v>
      </c>
      <c r="BU268" s="7">
        <f>'ცვლილ. ბიუჯ.'!I268</f>
        <v>19956000</v>
      </c>
      <c r="BV268" s="7">
        <f>'ცვლილ. საკუთ.'!I268</f>
        <v>0</v>
      </c>
      <c r="BW268" s="7">
        <f>'მთავრ. ფონდი'!I268</f>
        <v>0</v>
      </c>
      <c r="BX268" s="7">
        <f>'პრეზ. ფონდი'!I268</f>
        <v>0</v>
      </c>
      <c r="BY268" s="7">
        <f>'დაზუსტ. ნაერთი'!H268</f>
        <v>632653200</v>
      </c>
      <c r="BZ268" s="7">
        <f>'დაზუსტ. ბიუჯ.'!H268</f>
        <v>632653200</v>
      </c>
      <c r="CA268" s="7">
        <f>'დაზუსტ. საკუთ.'!H268</f>
        <v>0</v>
      </c>
    </row>
    <row r="269" spans="1:79" x14ac:dyDescent="0.25">
      <c r="A269" t="str">
        <f t="shared" si="75"/>
        <v>b</v>
      </c>
      <c r="B269" s="8"/>
      <c r="C269" s="9" t="s">
        <v>11</v>
      </c>
      <c r="D269" s="10">
        <f t="shared" si="76"/>
        <v>0</v>
      </c>
      <c r="E269" s="10">
        <f t="shared" si="77"/>
        <v>0</v>
      </c>
      <c r="F269" s="10">
        <f t="shared" si="78"/>
        <v>0</v>
      </c>
      <c r="G269" s="10">
        <f t="shared" si="78"/>
        <v>0</v>
      </c>
      <c r="H269" s="10">
        <f t="shared" si="78"/>
        <v>0</v>
      </c>
      <c r="I269" s="10">
        <f t="shared" si="72"/>
        <v>0</v>
      </c>
      <c r="J269" s="10">
        <f t="shared" si="72"/>
        <v>0</v>
      </c>
      <c r="K269" s="10">
        <f t="shared" si="72"/>
        <v>0</v>
      </c>
      <c r="L269" s="10">
        <f t="shared" si="72"/>
        <v>0</v>
      </c>
      <c r="M269" s="10">
        <f t="shared" si="88"/>
        <v>0</v>
      </c>
      <c r="O269" s="10">
        <f t="shared" si="79"/>
        <v>0</v>
      </c>
      <c r="P269" s="10">
        <f>'დამტკ. ბიუჯ.'!E269</f>
        <v>0</v>
      </c>
      <c r="Q269" s="10">
        <f>'დამტკ. საკუთ.'!E269</f>
        <v>0</v>
      </c>
      <c r="R269" s="10">
        <f>'ცვლილ. ბიუჯ.'!F269</f>
        <v>0</v>
      </c>
      <c r="S269" s="10">
        <f>'ცვლილ. საკუთ.'!F269</f>
        <v>0</v>
      </c>
      <c r="T269" s="10">
        <f>'მთავრ. ფონდი'!F269</f>
        <v>0</v>
      </c>
      <c r="U269" s="10">
        <f>'პრეზ. ფონდი'!F269</f>
        <v>0</v>
      </c>
      <c r="V269" s="10">
        <f>'დაზუსტ. ნაერთი'!E269</f>
        <v>0</v>
      </c>
      <c r="W269" s="10">
        <f>'დაზუსტ. ბიუჯ.'!E269</f>
        <v>0</v>
      </c>
      <c r="X269" s="10">
        <f>'დაზუსტ. საკუთ.'!E269</f>
        <v>0</v>
      </c>
      <c r="Z269" s="10">
        <f t="shared" si="80"/>
        <v>0</v>
      </c>
      <c r="AA269" s="10">
        <f>'დამტკ. ბიუჯ.'!F269</f>
        <v>0</v>
      </c>
      <c r="AB269" s="10">
        <f>'დამტკ. საკუთ.'!F269</f>
        <v>0</v>
      </c>
      <c r="AC269" s="10">
        <f>'ცვლილ. ბიუჯ.'!G269</f>
        <v>0</v>
      </c>
      <c r="AD269" s="10">
        <f>'ცვლილ. საკუთ.'!G269</f>
        <v>0</v>
      </c>
      <c r="AE269" s="10">
        <f>'მთავრ. ფონდი'!G269</f>
        <v>0</v>
      </c>
      <c r="AF269" s="10">
        <f>'პრეზ. ფონდი'!G269</f>
        <v>0</v>
      </c>
      <c r="AG269" s="10">
        <f>'დაზუსტ. ნაერთი'!F269</f>
        <v>0</v>
      </c>
      <c r="AH269" s="10">
        <f>'დაზუსტ. ბიუჯ.'!F269</f>
        <v>0</v>
      </c>
      <c r="AI269" s="10">
        <f>'დაზუსტ. საკუთ.'!F269</f>
        <v>0</v>
      </c>
      <c r="AK269" s="10">
        <f t="shared" si="81"/>
        <v>0</v>
      </c>
      <c r="AL269" s="10">
        <f t="shared" si="82"/>
        <v>0</v>
      </c>
      <c r="AM269" s="10">
        <f t="shared" si="83"/>
        <v>0</v>
      </c>
      <c r="AN269" s="10">
        <f t="shared" si="83"/>
        <v>0</v>
      </c>
      <c r="AO269" s="10">
        <f t="shared" si="83"/>
        <v>0</v>
      </c>
      <c r="AP269" s="10">
        <f t="shared" si="73"/>
        <v>0</v>
      </c>
      <c r="AQ269" s="10">
        <f t="shared" si="73"/>
        <v>0</v>
      </c>
      <c r="AR269" s="10">
        <f t="shared" si="73"/>
        <v>0</v>
      </c>
      <c r="AS269" s="10">
        <f t="shared" si="73"/>
        <v>0</v>
      </c>
      <c r="AT269" s="10">
        <f t="shared" si="89"/>
        <v>0</v>
      </c>
      <c r="AV269" s="10">
        <f t="shared" si="84"/>
        <v>0</v>
      </c>
      <c r="AW269" s="10">
        <f>'დამტკ. ბიუჯ.'!G269</f>
        <v>0</v>
      </c>
      <c r="AX269" s="10">
        <f>'დამტკ. საკუთ.'!G269</f>
        <v>0</v>
      </c>
      <c r="AY269" s="10">
        <f>'ცვლილ. ბიუჯ.'!H269</f>
        <v>0</v>
      </c>
      <c r="AZ269" s="10">
        <f>'ცვლილ. საკუთ.'!H269</f>
        <v>0</v>
      </c>
      <c r="BA269" s="10">
        <f>'მთავრ. ფონდი'!H269</f>
        <v>0</v>
      </c>
      <c r="BB269" s="10">
        <f>'პრეზ. ფონდი'!H269</f>
        <v>0</v>
      </c>
      <c r="BC269" s="10">
        <f>'დაზუსტ. ნაერთი'!G269</f>
        <v>0</v>
      </c>
      <c r="BD269" s="10">
        <f>'დაზუსტ. ბიუჯ.'!G269</f>
        <v>0</v>
      </c>
      <c r="BE269" s="10">
        <f>'დაზუსტ. საკუთ.'!G269</f>
        <v>0</v>
      </c>
      <c r="BG269" s="10">
        <f t="shared" si="85"/>
        <v>0</v>
      </c>
      <c r="BH269" s="10">
        <f t="shared" si="85"/>
        <v>0</v>
      </c>
      <c r="BI269" s="10">
        <f t="shared" si="85"/>
        <v>0</v>
      </c>
      <c r="BJ269" s="10">
        <f t="shared" si="74"/>
        <v>0</v>
      </c>
      <c r="BK269" s="10">
        <f t="shared" si="74"/>
        <v>0</v>
      </c>
      <c r="BL269" s="10">
        <f t="shared" si="74"/>
        <v>0</v>
      </c>
      <c r="BM269" s="10">
        <f t="shared" si="74"/>
        <v>0</v>
      </c>
      <c r="BN269" s="10">
        <f t="shared" si="90"/>
        <v>0</v>
      </c>
      <c r="BO269" s="10">
        <f t="shared" si="86"/>
        <v>0</v>
      </c>
      <c r="BP269" s="10">
        <f t="shared" si="86"/>
        <v>0</v>
      </c>
      <c r="BR269" s="10">
        <f t="shared" si="87"/>
        <v>0</v>
      </c>
      <c r="BS269" s="10">
        <f>'დამტკ. ბიუჯ.'!H269</f>
        <v>0</v>
      </c>
      <c r="BT269" s="10">
        <f>'დამტკ. საკუთ.'!H269</f>
        <v>0</v>
      </c>
      <c r="BU269" s="10">
        <f>'ცვლილ. ბიუჯ.'!I269</f>
        <v>0</v>
      </c>
      <c r="BV269" s="10">
        <f>'ცვლილ. საკუთ.'!I269</f>
        <v>0</v>
      </c>
      <c r="BW269" s="10">
        <f>'მთავრ. ფონდი'!I269</f>
        <v>0</v>
      </c>
      <c r="BX269" s="10">
        <f>'პრეზ. ფონდი'!I269</f>
        <v>0</v>
      </c>
      <c r="BY269" s="10">
        <f>'დაზუსტ. ნაერთი'!H269</f>
        <v>0</v>
      </c>
      <c r="BZ269" s="10">
        <f>'დაზუსტ. ბიუჯ.'!H269</f>
        <v>0</v>
      </c>
      <c r="CA269" s="10">
        <f>'დაზუსტ. საკუთ.'!H269</f>
        <v>0</v>
      </c>
    </row>
    <row r="270" spans="1:79" x14ac:dyDescent="0.25">
      <c r="A270" t="str">
        <f t="shared" si="75"/>
        <v>a</v>
      </c>
      <c r="B270" s="8"/>
      <c r="C270" s="9" t="s">
        <v>12</v>
      </c>
      <c r="D270" s="10">
        <f t="shared" si="76"/>
        <v>4960000</v>
      </c>
      <c r="E270" s="10">
        <f t="shared" si="77"/>
        <v>4960000</v>
      </c>
      <c r="F270" s="10">
        <f t="shared" si="78"/>
        <v>0</v>
      </c>
      <c r="G270" s="10">
        <f t="shared" si="78"/>
        <v>-126400</v>
      </c>
      <c r="H270" s="10">
        <f t="shared" si="78"/>
        <v>0</v>
      </c>
      <c r="I270" s="10">
        <f t="shared" si="72"/>
        <v>0</v>
      </c>
      <c r="J270" s="10">
        <f t="shared" si="72"/>
        <v>0</v>
      </c>
      <c r="K270" s="10">
        <f t="shared" si="72"/>
        <v>4833600</v>
      </c>
      <c r="L270" s="10">
        <f t="shared" si="72"/>
        <v>4833600</v>
      </c>
      <c r="M270" s="10">
        <f t="shared" si="88"/>
        <v>0</v>
      </c>
      <c r="O270" s="10">
        <f t="shared" si="79"/>
        <v>1240000</v>
      </c>
      <c r="P270" s="10">
        <f>'დამტკ. ბიუჯ.'!E270</f>
        <v>1240000</v>
      </c>
      <c r="Q270" s="10">
        <f>'დამტკ. საკუთ.'!E270</f>
        <v>0</v>
      </c>
      <c r="R270" s="10">
        <f>'ცვლილ. ბიუჯ.'!F270</f>
        <v>-210000</v>
      </c>
      <c r="S270" s="10">
        <f>'ცვლილ. საკუთ.'!F270</f>
        <v>0</v>
      </c>
      <c r="T270" s="10">
        <f>'მთავრ. ფონდი'!F270</f>
        <v>0</v>
      </c>
      <c r="U270" s="10">
        <f>'პრეზ. ფონდი'!F270</f>
        <v>0</v>
      </c>
      <c r="V270" s="10">
        <f>'დაზუსტ. ნაერთი'!E270</f>
        <v>1030000</v>
      </c>
      <c r="W270" s="10">
        <f>'დაზუსტ. ბიუჯ.'!E270</f>
        <v>1030000</v>
      </c>
      <c r="X270" s="10">
        <f>'დაზუსტ. საკუთ.'!E270</f>
        <v>0</v>
      </c>
      <c r="Z270" s="10">
        <f t="shared" si="80"/>
        <v>1240000</v>
      </c>
      <c r="AA270" s="10">
        <f>'დამტკ. ბიუჯ.'!F270</f>
        <v>1240000</v>
      </c>
      <c r="AB270" s="10">
        <f>'დამტკ. საკუთ.'!F270</f>
        <v>0</v>
      </c>
      <c r="AC270" s="10">
        <f>'ცვლილ. ბიუჯ.'!G270</f>
        <v>-15090</v>
      </c>
      <c r="AD270" s="10">
        <f>'ცვლილ. საკუთ.'!G270</f>
        <v>0</v>
      </c>
      <c r="AE270" s="10">
        <f>'მთავრ. ფონდი'!G270</f>
        <v>0</v>
      </c>
      <c r="AF270" s="10">
        <f>'პრეზ. ფონდი'!G270</f>
        <v>0</v>
      </c>
      <c r="AG270" s="10">
        <f>'დაზუსტ. ნაერთი'!F270</f>
        <v>1224910</v>
      </c>
      <c r="AH270" s="10">
        <f>'დაზუსტ. ბიუჯ.'!F270</f>
        <v>1224910</v>
      </c>
      <c r="AI270" s="10">
        <f>'დაზუსტ. საკუთ.'!F270</f>
        <v>0</v>
      </c>
      <c r="AK270" s="10">
        <f t="shared" si="81"/>
        <v>2480000</v>
      </c>
      <c r="AL270" s="10">
        <f t="shared" si="82"/>
        <v>2480000</v>
      </c>
      <c r="AM270" s="10">
        <f t="shared" si="83"/>
        <v>0</v>
      </c>
      <c r="AN270" s="10">
        <f t="shared" si="83"/>
        <v>-225090</v>
      </c>
      <c r="AO270" s="10">
        <f t="shared" si="83"/>
        <v>0</v>
      </c>
      <c r="AP270" s="10">
        <f t="shared" si="73"/>
        <v>0</v>
      </c>
      <c r="AQ270" s="10">
        <f t="shared" si="73"/>
        <v>0</v>
      </c>
      <c r="AR270" s="10">
        <f t="shared" si="73"/>
        <v>2254910</v>
      </c>
      <c r="AS270" s="10">
        <f t="shared" si="73"/>
        <v>2254910</v>
      </c>
      <c r="AT270" s="10">
        <f t="shared" si="89"/>
        <v>0</v>
      </c>
      <c r="AV270" s="10">
        <f t="shared" si="84"/>
        <v>1240000</v>
      </c>
      <c r="AW270" s="10">
        <f>'დამტკ. ბიუჯ.'!G270</f>
        <v>1240000</v>
      </c>
      <c r="AX270" s="10">
        <f>'დამტკ. საკუთ.'!G270</f>
        <v>0</v>
      </c>
      <c r="AY270" s="10">
        <f>'ცვლილ. ბიუჯ.'!H270</f>
        <v>-35000</v>
      </c>
      <c r="AZ270" s="10">
        <f>'ცვლილ. საკუთ.'!H270</f>
        <v>0</v>
      </c>
      <c r="BA270" s="10">
        <f>'მთავრ. ფონდი'!H270</f>
        <v>0</v>
      </c>
      <c r="BB270" s="10">
        <f>'პრეზ. ფონდი'!H270</f>
        <v>0</v>
      </c>
      <c r="BC270" s="10">
        <f>'დაზუსტ. ნაერთი'!G270</f>
        <v>1205000</v>
      </c>
      <c r="BD270" s="10">
        <f>'დაზუსტ. ბიუჯ.'!G270</f>
        <v>1205000</v>
      </c>
      <c r="BE270" s="10">
        <f>'დაზუსტ. საკუთ.'!G270</f>
        <v>0</v>
      </c>
      <c r="BG270" s="10">
        <f t="shared" si="85"/>
        <v>3720000</v>
      </c>
      <c r="BH270" s="10">
        <f t="shared" si="85"/>
        <v>3720000</v>
      </c>
      <c r="BI270" s="10">
        <f t="shared" si="85"/>
        <v>0</v>
      </c>
      <c r="BJ270" s="10">
        <f t="shared" si="74"/>
        <v>-260090</v>
      </c>
      <c r="BK270" s="10">
        <f t="shared" si="74"/>
        <v>0</v>
      </c>
      <c r="BL270" s="10">
        <f t="shared" si="74"/>
        <v>0</v>
      </c>
      <c r="BM270" s="10">
        <f t="shared" si="74"/>
        <v>0</v>
      </c>
      <c r="BN270" s="10">
        <f t="shared" si="90"/>
        <v>3459910</v>
      </c>
      <c r="BO270" s="10">
        <f t="shared" si="86"/>
        <v>3459910</v>
      </c>
      <c r="BP270" s="10">
        <f t="shared" si="86"/>
        <v>0</v>
      </c>
      <c r="BR270" s="10">
        <f t="shared" si="87"/>
        <v>1240000</v>
      </c>
      <c r="BS270" s="10">
        <f>'დამტკ. ბიუჯ.'!H270</f>
        <v>1240000</v>
      </c>
      <c r="BT270" s="10">
        <f>'დამტკ. საკუთ.'!H270</f>
        <v>0</v>
      </c>
      <c r="BU270" s="10">
        <f>'ცვლილ. ბიუჯ.'!I270</f>
        <v>133690</v>
      </c>
      <c r="BV270" s="10">
        <f>'ცვლილ. საკუთ.'!I270</f>
        <v>0</v>
      </c>
      <c r="BW270" s="10">
        <f>'მთავრ. ფონდი'!I270</f>
        <v>0</v>
      </c>
      <c r="BX270" s="10">
        <f>'პრეზ. ფონდი'!I270</f>
        <v>0</v>
      </c>
      <c r="BY270" s="10">
        <f>'დაზუსტ. ნაერთი'!H270</f>
        <v>1373690</v>
      </c>
      <c r="BZ270" s="10">
        <f>'დაზუსტ. ბიუჯ.'!H270</f>
        <v>1373690</v>
      </c>
      <c r="CA270" s="10">
        <f>'დაზუსტ. საკუთ.'!H270</f>
        <v>0</v>
      </c>
    </row>
    <row r="271" spans="1:79" x14ac:dyDescent="0.25">
      <c r="A271" t="str">
        <f t="shared" si="75"/>
        <v>b</v>
      </c>
      <c r="B271" s="8"/>
      <c r="C271" s="9" t="s">
        <v>13</v>
      </c>
      <c r="D271" s="10">
        <f t="shared" si="76"/>
        <v>0</v>
      </c>
      <c r="E271" s="10">
        <f t="shared" si="77"/>
        <v>0</v>
      </c>
      <c r="F271" s="10">
        <f t="shared" si="78"/>
        <v>0</v>
      </c>
      <c r="G271" s="10">
        <f t="shared" si="78"/>
        <v>0</v>
      </c>
      <c r="H271" s="10">
        <f t="shared" si="78"/>
        <v>0</v>
      </c>
      <c r="I271" s="10">
        <f t="shared" si="72"/>
        <v>0</v>
      </c>
      <c r="J271" s="10">
        <f t="shared" si="72"/>
        <v>0</v>
      </c>
      <c r="K271" s="10">
        <f t="shared" si="72"/>
        <v>0</v>
      </c>
      <c r="L271" s="10">
        <f t="shared" si="72"/>
        <v>0</v>
      </c>
      <c r="M271" s="10">
        <f t="shared" si="88"/>
        <v>0</v>
      </c>
      <c r="O271" s="10">
        <f t="shared" si="79"/>
        <v>0</v>
      </c>
      <c r="P271" s="10">
        <f>'დამტკ. ბიუჯ.'!E271</f>
        <v>0</v>
      </c>
      <c r="Q271" s="10">
        <f>'დამტკ. საკუთ.'!E271</f>
        <v>0</v>
      </c>
      <c r="R271" s="10">
        <f>'ცვლილ. ბიუჯ.'!F271</f>
        <v>0</v>
      </c>
      <c r="S271" s="10">
        <f>'ცვლილ. საკუთ.'!F271</f>
        <v>0</v>
      </c>
      <c r="T271" s="10">
        <f>'მთავრ. ფონდი'!F271</f>
        <v>0</v>
      </c>
      <c r="U271" s="10">
        <f>'პრეზ. ფონდი'!F271</f>
        <v>0</v>
      </c>
      <c r="V271" s="10">
        <f>'დაზუსტ. ნაერთი'!E271</f>
        <v>0</v>
      </c>
      <c r="W271" s="10">
        <f>'დაზუსტ. ბიუჯ.'!E271</f>
        <v>0</v>
      </c>
      <c r="X271" s="10">
        <f>'დაზუსტ. საკუთ.'!E271</f>
        <v>0</v>
      </c>
      <c r="Z271" s="10">
        <f t="shared" si="80"/>
        <v>0</v>
      </c>
      <c r="AA271" s="10">
        <f>'დამტკ. ბიუჯ.'!F271</f>
        <v>0</v>
      </c>
      <c r="AB271" s="10">
        <f>'დამტკ. საკუთ.'!F271</f>
        <v>0</v>
      </c>
      <c r="AC271" s="10">
        <f>'ცვლილ. ბიუჯ.'!G271</f>
        <v>0</v>
      </c>
      <c r="AD271" s="10">
        <f>'ცვლილ. საკუთ.'!G271</f>
        <v>0</v>
      </c>
      <c r="AE271" s="10">
        <f>'მთავრ. ფონდი'!G271</f>
        <v>0</v>
      </c>
      <c r="AF271" s="10">
        <f>'პრეზ. ფონდი'!G271</f>
        <v>0</v>
      </c>
      <c r="AG271" s="10">
        <f>'დაზუსტ. ნაერთი'!F271</f>
        <v>0</v>
      </c>
      <c r="AH271" s="10">
        <f>'დაზუსტ. ბიუჯ.'!F271</f>
        <v>0</v>
      </c>
      <c r="AI271" s="10">
        <f>'დაზუსტ. საკუთ.'!F271</f>
        <v>0</v>
      </c>
      <c r="AK271" s="10">
        <f t="shared" si="81"/>
        <v>0</v>
      </c>
      <c r="AL271" s="10">
        <f t="shared" si="82"/>
        <v>0</v>
      </c>
      <c r="AM271" s="10">
        <f t="shared" si="83"/>
        <v>0</v>
      </c>
      <c r="AN271" s="10">
        <f t="shared" si="83"/>
        <v>0</v>
      </c>
      <c r="AO271" s="10">
        <f t="shared" si="83"/>
        <v>0</v>
      </c>
      <c r="AP271" s="10">
        <f t="shared" si="73"/>
        <v>0</v>
      </c>
      <c r="AQ271" s="10">
        <f t="shared" si="73"/>
        <v>0</v>
      </c>
      <c r="AR271" s="10">
        <f t="shared" si="73"/>
        <v>0</v>
      </c>
      <c r="AS271" s="10">
        <f t="shared" si="73"/>
        <v>0</v>
      </c>
      <c r="AT271" s="10">
        <f t="shared" si="89"/>
        <v>0</v>
      </c>
      <c r="AV271" s="10">
        <f t="shared" si="84"/>
        <v>0</v>
      </c>
      <c r="AW271" s="10">
        <f>'დამტკ. ბიუჯ.'!G271</f>
        <v>0</v>
      </c>
      <c r="AX271" s="10">
        <f>'დამტკ. საკუთ.'!G271</f>
        <v>0</v>
      </c>
      <c r="AY271" s="10">
        <f>'ცვლილ. ბიუჯ.'!H271</f>
        <v>0</v>
      </c>
      <c r="AZ271" s="10">
        <f>'ცვლილ. საკუთ.'!H271</f>
        <v>0</v>
      </c>
      <c r="BA271" s="10">
        <f>'მთავრ. ფონდი'!H271</f>
        <v>0</v>
      </c>
      <c r="BB271" s="10">
        <f>'პრეზ. ფონდი'!H271</f>
        <v>0</v>
      </c>
      <c r="BC271" s="10">
        <f>'დაზუსტ. ნაერთი'!G271</f>
        <v>0</v>
      </c>
      <c r="BD271" s="10">
        <f>'დაზუსტ. ბიუჯ.'!G271</f>
        <v>0</v>
      </c>
      <c r="BE271" s="10">
        <f>'დაზუსტ. საკუთ.'!G271</f>
        <v>0</v>
      </c>
      <c r="BG271" s="10">
        <f t="shared" si="85"/>
        <v>0</v>
      </c>
      <c r="BH271" s="10">
        <f t="shared" si="85"/>
        <v>0</v>
      </c>
      <c r="BI271" s="10">
        <f t="shared" si="85"/>
        <v>0</v>
      </c>
      <c r="BJ271" s="10">
        <f t="shared" si="74"/>
        <v>0</v>
      </c>
      <c r="BK271" s="10">
        <f t="shared" si="74"/>
        <v>0</v>
      </c>
      <c r="BL271" s="10">
        <f t="shared" si="74"/>
        <v>0</v>
      </c>
      <c r="BM271" s="10">
        <f t="shared" si="74"/>
        <v>0</v>
      </c>
      <c r="BN271" s="10">
        <f t="shared" si="90"/>
        <v>0</v>
      </c>
      <c r="BO271" s="10">
        <f t="shared" si="86"/>
        <v>0</v>
      </c>
      <c r="BP271" s="10">
        <f t="shared" si="86"/>
        <v>0</v>
      </c>
      <c r="BR271" s="10">
        <f t="shared" si="87"/>
        <v>0</v>
      </c>
      <c r="BS271" s="10">
        <f>'დამტკ. ბიუჯ.'!H271</f>
        <v>0</v>
      </c>
      <c r="BT271" s="10">
        <f>'დამტკ. საკუთ.'!H271</f>
        <v>0</v>
      </c>
      <c r="BU271" s="10">
        <f>'ცვლილ. ბიუჯ.'!I271</f>
        <v>0</v>
      </c>
      <c r="BV271" s="10">
        <f>'ცვლილ. საკუთ.'!I271</f>
        <v>0</v>
      </c>
      <c r="BW271" s="10">
        <f>'მთავრ. ფონდი'!I271</f>
        <v>0</v>
      </c>
      <c r="BX271" s="10">
        <f>'პრეზ. ფონდი'!I271</f>
        <v>0</v>
      </c>
      <c r="BY271" s="10">
        <f>'დაზუსტ. ნაერთი'!H271</f>
        <v>0</v>
      </c>
      <c r="BZ271" s="10">
        <f>'დაზუსტ. ბიუჯ.'!H271</f>
        <v>0</v>
      </c>
      <c r="CA271" s="10">
        <f>'დაზუსტ. საკუთ.'!H271</f>
        <v>0</v>
      </c>
    </row>
    <row r="272" spans="1:79" x14ac:dyDescent="0.25">
      <c r="A272" t="str">
        <f t="shared" si="75"/>
        <v>b</v>
      </c>
      <c r="B272" s="8"/>
      <c r="C272" s="9" t="s">
        <v>14</v>
      </c>
      <c r="D272" s="10">
        <f t="shared" si="76"/>
        <v>0</v>
      </c>
      <c r="E272" s="10">
        <f t="shared" si="77"/>
        <v>0</v>
      </c>
      <c r="F272" s="10">
        <f t="shared" si="78"/>
        <v>0</v>
      </c>
      <c r="G272" s="10">
        <f t="shared" si="78"/>
        <v>0</v>
      </c>
      <c r="H272" s="10">
        <f t="shared" si="78"/>
        <v>0</v>
      </c>
      <c r="I272" s="10">
        <f t="shared" si="72"/>
        <v>0</v>
      </c>
      <c r="J272" s="10">
        <f t="shared" si="72"/>
        <v>0</v>
      </c>
      <c r="K272" s="10">
        <f t="shared" si="72"/>
        <v>0</v>
      </c>
      <c r="L272" s="10">
        <f t="shared" si="72"/>
        <v>0</v>
      </c>
      <c r="M272" s="10">
        <f t="shared" si="88"/>
        <v>0</v>
      </c>
      <c r="O272" s="10">
        <f t="shared" si="79"/>
        <v>0</v>
      </c>
      <c r="P272" s="10">
        <f>'დამტკ. ბიუჯ.'!E272</f>
        <v>0</v>
      </c>
      <c r="Q272" s="10">
        <f>'დამტკ. საკუთ.'!E272</f>
        <v>0</v>
      </c>
      <c r="R272" s="10">
        <f>'ცვლილ. ბიუჯ.'!F272</f>
        <v>0</v>
      </c>
      <c r="S272" s="10">
        <f>'ცვლილ. საკუთ.'!F272</f>
        <v>0</v>
      </c>
      <c r="T272" s="10">
        <f>'მთავრ. ფონდი'!F272</f>
        <v>0</v>
      </c>
      <c r="U272" s="10">
        <f>'პრეზ. ფონდი'!F272</f>
        <v>0</v>
      </c>
      <c r="V272" s="10">
        <f>'დაზუსტ. ნაერთი'!E272</f>
        <v>0</v>
      </c>
      <c r="W272" s="10">
        <f>'დაზუსტ. ბიუჯ.'!E272</f>
        <v>0</v>
      </c>
      <c r="X272" s="10">
        <f>'დაზუსტ. საკუთ.'!E272</f>
        <v>0</v>
      </c>
      <c r="Z272" s="10">
        <f t="shared" si="80"/>
        <v>0</v>
      </c>
      <c r="AA272" s="10">
        <f>'დამტკ. ბიუჯ.'!F272</f>
        <v>0</v>
      </c>
      <c r="AB272" s="10">
        <f>'დამტკ. საკუთ.'!F272</f>
        <v>0</v>
      </c>
      <c r="AC272" s="10">
        <f>'ცვლილ. ბიუჯ.'!G272</f>
        <v>0</v>
      </c>
      <c r="AD272" s="10">
        <f>'ცვლილ. საკუთ.'!G272</f>
        <v>0</v>
      </c>
      <c r="AE272" s="10">
        <f>'მთავრ. ფონდი'!G272</f>
        <v>0</v>
      </c>
      <c r="AF272" s="10">
        <f>'პრეზ. ფონდი'!G272</f>
        <v>0</v>
      </c>
      <c r="AG272" s="10">
        <f>'დაზუსტ. ნაერთი'!F272</f>
        <v>0</v>
      </c>
      <c r="AH272" s="10">
        <f>'დაზუსტ. ბიუჯ.'!F272</f>
        <v>0</v>
      </c>
      <c r="AI272" s="10">
        <f>'დაზუსტ. საკუთ.'!F272</f>
        <v>0</v>
      </c>
      <c r="AK272" s="10">
        <f t="shared" si="81"/>
        <v>0</v>
      </c>
      <c r="AL272" s="10">
        <f t="shared" si="82"/>
        <v>0</v>
      </c>
      <c r="AM272" s="10">
        <f t="shared" si="83"/>
        <v>0</v>
      </c>
      <c r="AN272" s="10">
        <f t="shared" si="83"/>
        <v>0</v>
      </c>
      <c r="AO272" s="10">
        <f t="shared" si="83"/>
        <v>0</v>
      </c>
      <c r="AP272" s="10">
        <f t="shared" si="73"/>
        <v>0</v>
      </c>
      <c r="AQ272" s="10">
        <f t="shared" si="73"/>
        <v>0</v>
      </c>
      <c r="AR272" s="10">
        <f t="shared" si="73"/>
        <v>0</v>
      </c>
      <c r="AS272" s="10">
        <f t="shared" si="73"/>
        <v>0</v>
      </c>
      <c r="AT272" s="10">
        <f t="shared" si="89"/>
        <v>0</v>
      </c>
      <c r="AV272" s="10">
        <f t="shared" si="84"/>
        <v>0</v>
      </c>
      <c r="AW272" s="10">
        <f>'დამტკ. ბიუჯ.'!G272</f>
        <v>0</v>
      </c>
      <c r="AX272" s="10">
        <f>'დამტკ. საკუთ.'!G272</f>
        <v>0</v>
      </c>
      <c r="AY272" s="10">
        <f>'ცვლილ. ბიუჯ.'!H272</f>
        <v>0</v>
      </c>
      <c r="AZ272" s="10">
        <f>'ცვლილ. საკუთ.'!H272</f>
        <v>0</v>
      </c>
      <c r="BA272" s="10">
        <f>'მთავრ. ფონდი'!H272</f>
        <v>0</v>
      </c>
      <c r="BB272" s="10">
        <f>'პრეზ. ფონდი'!H272</f>
        <v>0</v>
      </c>
      <c r="BC272" s="10">
        <f>'დაზუსტ. ნაერთი'!G272</f>
        <v>0</v>
      </c>
      <c r="BD272" s="10">
        <f>'დაზუსტ. ბიუჯ.'!G272</f>
        <v>0</v>
      </c>
      <c r="BE272" s="10">
        <f>'დაზუსტ. საკუთ.'!G272</f>
        <v>0</v>
      </c>
      <c r="BG272" s="10">
        <f t="shared" si="85"/>
        <v>0</v>
      </c>
      <c r="BH272" s="10">
        <f t="shared" si="85"/>
        <v>0</v>
      </c>
      <c r="BI272" s="10">
        <f t="shared" si="85"/>
        <v>0</v>
      </c>
      <c r="BJ272" s="10">
        <f t="shared" si="74"/>
        <v>0</v>
      </c>
      <c r="BK272" s="10">
        <f t="shared" si="74"/>
        <v>0</v>
      </c>
      <c r="BL272" s="10">
        <f t="shared" si="74"/>
        <v>0</v>
      </c>
      <c r="BM272" s="10">
        <f t="shared" si="74"/>
        <v>0</v>
      </c>
      <c r="BN272" s="10">
        <f t="shared" si="90"/>
        <v>0</v>
      </c>
      <c r="BO272" s="10">
        <f t="shared" si="86"/>
        <v>0</v>
      </c>
      <c r="BP272" s="10">
        <f t="shared" si="86"/>
        <v>0</v>
      </c>
      <c r="BR272" s="10">
        <f t="shared" si="87"/>
        <v>0</v>
      </c>
      <c r="BS272" s="10">
        <f>'დამტკ. ბიუჯ.'!H272</f>
        <v>0</v>
      </c>
      <c r="BT272" s="10">
        <f>'დამტკ. საკუთ.'!H272</f>
        <v>0</v>
      </c>
      <c r="BU272" s="10">
        <f>'ცვლილ. ბიუჯ.'!I272</f>
        <v>0</v>
      </c>
      <c r="BV272" s="10">
        <f>'ცვლილ. საკუთ.'!I272</f>
        <v>0</v>
      </c>
      <c r="BW272" s="10">
        <f>'მთავრ. ფონდი'!I272</f>
        <v>0</v>
      </c>
      <c r="BX272" s="10">
        <f>'პრეზ. ფონდი'!I272</f>
        <v>0</v>
      </c>
      <c r="BY272" s="10">
        <f>'დაზუსტ. ნაერთი'!H272</f>
        <v>0</v>
      </c>
      <c r="BZ272" s="10">
        <f>'დაზუსტ. ბიუჯ.'!H272</f>
        <v>0</v>
      </c>
      <c r="CA272" s="10">
        <f>'დაზუსტ. საკუთ.'!H272</f>
        <v>0</v>
      </c>
    </row>
    <row r="273" spans="1:79" x14ac:dyDescent="0.25">
      <c r="A273" t="str">
        <f t="shared" si="75"/>
        <v>b</v>
      </c>
      <c r="B273" s="8"/>
      <c r="C273" s="9" t="s">
        <v>15</v>
      </c>
      <c r="D273" s="10">
        <f t="shared" si="76"/>
        <v>0</v>
      </c>
      <c r="E273" s="10">
        <f t="shared" si="77"/>
        <v>0</v>
      </c>
      <c r="F273" s="10">
        <f t="shared" si="78"/>
        <v>0</v>
      </c>
      <c r="G273" s="10">
        <f t="shared" si="78"/>
        <v>0</v>
      </c>
      <c r="H273" s="10">
        <f t="shared" si="78"/>
        <v>0</v>
      </c>
      <c r="I273" s="10">
        <f t="shared" si="72"/>
        <v>0</v>
      </c>
      <c r="J273" s="10">
        <f t="shared" si="72"/>
        <v>0</v>
      </c>
      <c r="K273" s="10">
        <f t="shared" si="72"/>
        <v>0</v>
      </c>
      <c r="L273" s="10">
        <f t="shared" si="72"/>
        <v>0</v>
      </c>
      <c r="M273" s="10">
        <f t="shared" si="88"/>
        <v>0</v>
      </c>
      <c r="O273" s="10">
        <f t="shared" si="79"/>
        <v>0</v>
      </c>
      <c r="P273" s="10">
        <f>'დამტკ. ბიუჯ.'!E273</f>
        <v>0</v>
      </c>
      <c r="Q273" s="10">
        <f>'დამტკ. საკუთ.'!E273</f>
        <v>0</v>
      </c>
      <c r="R273" s="10">
        <f>'ცვლილ. ბიუჯ.'!F273</f>
        <v>0</v>
      </c>
      <c r="S273" s="10">
        <f>'ცვლილ. საკუთ.'!F273</f>
        <v>0</v>
      </c>
      <c r="T273" s="10">
        <f>'მთავრ. ფონდი'!F273</f>
        <v>0</v>
      </c>
      <c r="U273" s="10">
        <f>'პრეზ. ფონდი'!F273</f>
        <v>0</v>
      </c>
      <c r="V273" s="10">
        <f>'დაზუსტ. ნაერთი'!E273</f>
        <v>0</v>
      </c>
      <c r="W273" s="10">
        <f>'დაზუსტ. ბიუჯ.'!E273</f>
        <v>0</v>
      </c>
      <c r="X273" s="10">
        <f>'დაზუსტ. საკუთ.'!E273</f>
        <v>0</v>
      </c>
      <c r="Z273" s="10">
        <f t="shared" si="80"/>
        <v>0</v>
      </c>
      <c r="AA273" s="10">
        <f>'დამტკ. ბიუჯ.'!F273</f>
        <v>0</v>
      </c>
      <c r="AB273" s="10">
        <f>'დამტკ. საკუთ.'!F273</f>
        <v>0</v>
      </c>
      <c r="AC273" s="10">
        <f>'ცვლილ. ბიუჯ.'!G273</f>
        <v>0</v>
      </c>
      <c r="AD273" s="10">
        <f>'ცვლილ. საკუთ.'!G273</f>
        <v>0</v>
      </c>
      <c r="AE273" s="10">
        <f>'მთავრ. ფონდი'!G273</f>
        <v>0</v>
      </c>
      <c r="AF273" s="10">
        <f>'პრეზ. ფონდი'!G273</f>
        <v>0</v>
      </c>
      <c r="AG273" s="10">
        <f>'დაზუსტ. ნაერთი'!F273</f>
        <v>0</v>
      </c>
      <c r="AH273" s="10">
        <f>'დაზუსტ. ბიუჯ.'!F273</f>
        <v>0</v>
      </c>
      <c r="AI273" s="10">
        <f>'დაზუსტ. საკუთ.'!F273</f>
        <v>0</v>
      </c>
      <c r="AK273" s="10">
        <f t="shared" si="81"/>
        <v>0</v>
      </c>
      <c r="AL273" s="10">
        <f t="shared" si="82"/>
        <v>0</v>
      </c>
      <c r="AM273" s="10">
        <f t="shared" si="83"/>
        <v>0</v>
      </c>
      <c r="AN273" s="10">
        <f t="shared" si="83"/>
        <v>0</v>
      </c>
      <c r="AO273" s="10">
        <f t="shared" si="83"/>
        <v>0</v>
      </c>
      <c r="AP273" s="10">
        <f t="shared" si="73"/>
        <v>0</v>
      </c>
      <c r="AQ273" s="10">
        <f t="shared" si="73"/>
        <v>0</v>
      </c>
      <c r="AR273" s="10">
        <f t="shared" si="73"/>
        <v>0</v>
      </c>
      <c r="AS273" s="10">
        <f t="shared" si="73"/>
        <v>0</v>
      </c>
      <c r="AT273" s="10">
        <f t="shared" si="89"/>
        <v>0</v>
      </c>
      <c r="AV273" s="10">
        <f t="shared" si="84"/>
        <v>0</v>
      </c>
      <c r="AW273" s="10">
        <f>'დამტკ. ბიუჯ.'!G273</f>
        <v>0</v>
      </c>
      <c r="AX273" s="10">
        <f>'დამტკ. საკუთ.'!G273</f>
        <v>0</v>
      </c>
      <c r="AY273" s="10">
        <f>'ცვლილ. ბიუჯ.'!H273</f>
        <v>0</v>
      </c>
      <c r="AZ273" s="10">
        <f>'ცვლილ. საკუთ.'!H273</f>
        <v>0</v>
      </c>
      <c r="BA273" s="10">
        <f>'მთავრ. ფონდი'!H273</f>
        <v>0</v>
      </c>
      <c r="BB273" s="10">
        <f>'პრეზ. ფონდი'!H273</f>
        <v>0</v>
      </c>
      <c r="BC273" s="10">
        <f>'დაზუსტ. ნაერთი'!G273</f>
        <v>0</v>
      </c>
      <c r="BD273" s="10">
        <f>'დაზუსტ. ბიუჯ.'!G273</f>
        <v>0</v>
      </c>
      <c r="BE273" s="10">
        <f>'დაზუსტ. საკუთ.'!G273</f>
        <v>0</v>
      </c>
      <c r="BG273" s="10">
        <f t="shared" si="85"/>
        <v>0</v>
      </c>
      <c r="BH273" s="10">
        <f t="shared" si="85"/>
        <v>0</v>
      </c>
      <c r="BI273" s="10">
        <f t="shared" si="85"/>
        <v>0</v>
      </c>
      <c r="BJ273" s="10">
        <f t="shared" si="74"/>
        <v>0</v>
      </c>
      <c r="BK273" s="10">
        <f t="shared" si="74"/>
        <v>0</v>
      </c>
      <c r="BL273" s="10">
        <f t="shared" si="74"/>
        <v>0</v>
      </c>
      <c r="BM273" s="10">
        <f t="shared" si="74"/>
        <v>0</v>
      </c>
      <c r="BN273" s="10">
        <f t="shared" si="90"/>
        <v>0</v>
      </c>
      <c r="BO273" s="10">
        <f t="shared" si="86"/>
        <v>0</v>
      </c>
      <c r="BP273" s="10">
        <f t="shared" si="86"/>
        <v>0</v>
      </c>
      <c r="BR273" s="10">
        <f t="shared" si="87"/>
        <v>0</v>
      </c>
      <c r="BS273" s="10">
        <f>'დამტკ. ბიუჯ.'!H273</f>
        <v>0</v>
      </c>
      <c r="BT273" s="10">
        <f>'დამტკ. საკუთ.'!H273</f>
        <v>0</v>
      </c>
      <c r="BU273" s="10">
        <f>'ცვლილ. ბიუჯ.'!I273</f>
        <v>0</v>
      </c>
      <c r="BV273" s="10">
        <f>'ცვლილ. საკუთ.'!I273</f>
        <v>0</v>
      </c>
      <c r="BW273" s="10">
        <f>'მთავრ. ფონდი'!I273</f>
        <v>0</v>
      </c>
      <c r="BX273" s="10">
        <f>'პრეზ. ფონდი'!I273</f>
        <v>0</v>
      </c>
      <c r="BY273" s="10">
        <f>'დაზუსტ. ნაერთი'!H273</f>
        <v>0</v>
      </c>
      <c r="BZ273" s="10">
        <f>'დაზუსტ. ბიუჯ.'!H273</f>
        <v>0</v>
      </c>
      <c r="CA273" s="10">
        <f>'დაზუსტ. საკუთ.'!H273</f>
        <v>0</v>
      </c>
    </row>
    <row r="274" spans="1:79" x14ac:dyDescent="0.25">
      <c r="A274" t="str">
        <f t="shared" si="75"/>
        <v>a</v>
      </c>
      <c r="B274" s="8"/>
      <c r="C274" s="9" t="s">
        <v>16</v>
      </c>
      <c r="D274" s="10">
        <f t="shared" si="76"/>
        <v>2430790000</v>
      </c>
      <c r="E274" s="10">
        <f t="shared" si="77"/>
        <v>2430790000</v>
      </c>
      <c r="F274" s="10">
        <f t="shared" si="78"/>
        <v>0</v>
      </c>
      <c r="G274" s="10">
        <f t="shared" si="78"/>
        <v>-444481</v>
      </c>
      <c r="H274" s="10">
        <f t="shared" si="78"/>
        <v>0</v>
      </c>
      <c r="I274" s="10">
        <f t="shared" si="72"/>
        <v>1370419</v>
      </c>
      <c r="J274" s="10">
        <f t="shared" si="72"/>
        <v>0</v>
      </c>
      <c r="K274" s="10">
        <f t="shared" si="72"/>
        <v>2431715938</v>
      </c>
      <c r="L274" s="10">
        <f t="shared" si="72"/>
        <v>2430345519</v>
      </c>
      <c r="M274" s="10">
        <f t="shared" si="88"/>
        <v>0</v>
      </c>
      <c r="O274" s="10">
        <f t="shared" si="79"/>
        <v>604724600</v>
      </c>
      <c r="P274" s="10">
        <f>'დამტკ. ბიუჯ.'!E274</f>
        <v>604724600</v>
      </c>
      <c r="Q274" s="10">
        <f>'დამტკ. საკუთ.'!E274</f>
        <v>0</v>
      </c>
      <c r="R274" s="10">
        <f>'ცვლილ. ბიუჯ.'!F274</f>
        <v>-12348314</v>
      </c>
      <c r="S274" s="10">
        <f>'ცვლილ. საკუთ.'!F274</f>
        <v>0</v>
      </c>
      <c r="T274" s="10">
        <f>'მთავრ. ფონდი'!F274</f>
        <v>292833</v>
      </c>
      <c r="U274" s="10">
        <f>'პრეზ. ფონდი'!F274</f>
        <v>0</v>
      </c>
      <c r="V274" s="10">
        <f>'დაზუსტ. ნაერთი'!E274</f>
        <v>592669119</v>
      </c>
      <c r="W274" s="10">
        <f>'დაზუსტ. ბიუჯ.'!E274</f>
        <v>592376286</v>
      </c>
      <c r="X274" s="10">
        <f>'დაზუსტ. საკუთ.'!E274</f>
        <v>0</v>
      </c>
      <c r="Z274" s="10">
        <f t="shared" si="80"/>
        <v>607319600</v>
      </c>
      <c r="AA274" s="10">
        <f>'დამტკ. ბიუჯ.'!F274</f>
        <v>607319600</v>
      </c>
      <c r="AB274" s="10">
        <f>'დამტკ. საკუთ.'!F274</f>
        <v>0</v>
      </c>
      <c r="AC274" s="10">
        <f>'ცვლილ. ბიუჯ.'!G274</f>
        <v>-8992977</v>
      </c>
      <c r="AD274" s="10">
        <f>'ცვლილ. საკუთ.'!G274</f>
        <v>0</v>
      </c>
      <c r="AE274" s="10">
        <f>'მთავრ. ფონდი'!G274</f>
        <v>1077586</v>
      </c>
      <c r="AF274" s="10">
        <f>'პრეზ. ფონდი'!G274</f>
        <v>0</v>
      </c>
      <c r="AG274" s="10">
        <f>'დაზუსტ. ნაერთი'!F274</f>
        <v>599404209</v>
      </c>
      <c r="AH274" s="10">
        <f>'დაზუსტ. ბიუჯ.'!F274</f>
        <v>598326623</v>
      </c>
      <c r="AI274" s="10">
        <f>'დაზუსტ. საკუთ.'!F274</f>
        <v>0</v>
      </c>
      <c r="AK274" s="10">
        <f t="shared" si="81"/>
        <v>1212044200</v>
      </c>
      <c r="AL274" s="10">
        <f t="shared" si="82"/>
        <v>1212044200</v>
      </c>
      <c r="AM274" s="10">
        <f t="shared" si="83"/>
        <v>0</v>
      </c>
      <c r="AN274" s="10">
        <f t="shared" si="83"/>
        <v>-21341291</v>
      </c>
      <c r="AO274" s="10">
        <f t="shared" si="83"/>
        <v>0</v>
      </c>
      <c r="AP274" s="10">
        <f t="shared" si="73"/>
        <v>1370419</v>
      </c>
      <c r="AQ274" s="10">
        <f t="shared" si="73"/>
        <v>0</v>
      </c>
      <c r="AR274" s="10">
        <f t="shared" si="73"/>
        <v>1192073328</v>
      </c>
      <c r="AS274" s="10">
        <f t="shared" si="73"/>
        <v>1190702909</v>
      </c>
      <c r="AT274" s="10">
        <f t="shared" si="89"/>
        <v>0</v>
      </c>
      <c r="AV274" s="10">
        <f t="shared" si="84"/>
        <v>607858600</v>
      </c>
      <c r="AW274" s="10">
        <f>'დამტკ. ბიუჯ.'!G274</f>
        <v>607858600</v>
      </c>
      <c r="AX274" s="10">
        <f>'დამტკ. საკუთ.'!G274</f>
        <v>0</v>
      </c>
      <c r="AY274" s="10">
        <f>'ცვლილ. ბიუჯ.'!H274</f>
        <v>1235000</v>
      </c>
      <c r="AZ274" s="10">
        <f>'ცვლილ. საკუთ.'!H274</f>
        <v>0</v>
      </c>
      <c r="BA274" s="10">
        <f>'მთავრ. ფონდი'!H274</f>
        <v>0</v>
      </c>
      <c r="BB274" s="10">
        <f>'პრეზ. ფონდი'!H274</f>
        <v>0</v>
      </c>
      <c r="BC274" s="10">
        <f>'დაზუსტ. ნაერთი'!G274</f>
        <v>609093600</v>
      </c>
      <c r="BD274" s="10">
        <f>'დაზუსტ. ბიუჯ.'!G274</f>
        <v>609093600</v>
      </c>
      <c r="BE274" s="10">
        <f>'დაზუსტ. საკუთ.'!G274</f>
        <v>0</v>
      </c>
      <c r="BG274" s="10">
        <f t="shared" si="85"/>
        <v>1819902800</v>
      </c>
      <c r="BH274" s="10">
        <f t="shared" si="85"/>
        <v>1819902800</v>
      </c>
      <c r="BI274" s="10">
        <f t="shared" si="85"/>
        <v>0</v>
      </c>
      <c r="BJ274" s="10">
        <f t="shared" si="74"/>
        <v>-20106291</v>
      </c>
      <c r="BK274" s="10">
        <f t="shared" si="74"/>
        <v>0</v>
      </c>
      <c r="BL274" s="10">
        <f t="shared" si="74"/>
        <v>1370419</v>
      </c>
      <c r="BM274" s="10">
        <f t="shared" si="74"/>
        <v>0</v>
      </c>
      <c r="BN274" s="10">
        <f t="shared" si="90"/>
        <v>1801166928</v>
      </c>
      <c r="BO274" s="10">
        <f t="shared" si="86"/>
        <v>1799796509</v>
      </c>
      <c r="BP274" s="10">
        <f t="shared" si="86"/>
        <v>0</v>
      </c>
      <c r="BR274" s="10">
        <f t="shared" si="87"/>
        <v>610887200</v>
      </c>
      <c r="BS274" s="10">
        <f>'დამტკ. ბიუჯ.'!H274</f>
        <v>610887200</v>
      </c>
      <c r="BT274" s="10">
        <f>'დამტკ. საკუთ.'!H274</f>
        <v>0</v>
      </c>
      <c r="BU274" s="10">
        <f>'ცვლილ. ბიუჯ.'!I274</f>
        <v>19661810</v>
      </c>
      <c r="BV274" s="10">
        <f>'ცვლილ. საკუთ.'!I274</f>
        <v>0</v>
      </c>
      <c r="BW274" s="10">
        <f>'მთავრ. ფონდი'!I274</f>
        <v>0</v>
      </c>
      <c r="BX274" s="10">
        <f>'პრეზ. ფონდი'!I274</f>
        <v>0</v>
      </c>
      <c r="BY274" s="10">
        <f>'დაზუსტ. ნაერთი'!H274</f>
        <v>630549010</v>
      </c>
      <c r="BZ274" s="10">
        <f>'დაზუსტ. ბიუჯ.'!H274</f>
        <v>630549010</v>
      </c>
      <c r="CA274" s="10">
        <f>'დაზუსტ. საკუთ.'!H274</f>
        <v>0</v>
      </c>
    </row>
    <row r="275" spans="1:79" x14ac:dyDescent="0.25">
      <c r="A275" t="str">
        <f t="shared" si="75"/>
        <v>a</v>
      </c>
      <c r="B275" s="8"/>
      <c r="C275" s="9" t="s">
        <v>17</v>
      </c>
      <c r="D275" s="10">
        <f t="shared" si="76"/>
        <v>2250000</v>
      </c>
      <c r="E275" s="10">
        <f t="shared" si="77"/>
        <v>2250000</v>
      </c>
      <c r="F275" s="10">
        <f t="shared" si="78"/>
        <v>0</v>
      </c>
      <c r="G275" s="10">
        <f t="shared" si="78"/>
        <v>526482</v>
      </c>
      <c r="H275" s="10">
        <f t="shared" si="78"/>
        <v>0</v>
      </c>
      <c r="I275" s="10">
        <f t="shared" si="72"/>
        <v>0</v>
      </c>
      <c r="J275" s="10">
        <f t="shared" si="72"/>
        <v>0</v>
      </c>
      <c r="K275" s="10">
        <f t="shared" si="72"/>
        <v>2776482</v>
      </c>
      <c r="L275" s="10">
        <f t="shared" si="72"/>
        <v>2776482</v>
      </c>
      <c r="M275" s="10">
        <f t="shared" si="88"/>
        <v>0</v>
      </c>
      <c r="O275" s="10">
        <f t="shared" si="79"/>
        <v>541000</v>
      </c>
      <c r="P275" s="10">
        <f>'დამტკ. ბიუჯ.'!E275</f>
        <v>541000</v>
      </c>
      <c r="Q275" s="10">
        <f>'დამტკ. საკუთ.'!E275</f>
        <v>0</v>
      </c>
      <c r="R275" s="10">
        <f>'ცვლილ. ბიუჯ.'!F275</f>
        <v>-340400</v>
      </c>
      <c r="S275" s="10">
        <f>'ცვლილ. საკუთ.'!F275</f>
        <v>0</v>
      </c>
      <c r="T275" s="10">
        <f>'მთავრ. ფონდი'!F275</f>
        <v>0</v>
      </c>
      <c r="U275" s="10">
        <f>'პრეზ. ფონდი'!F275</f>
        <v>0</v>
      </c>
      <c r="V275" s="10">
        <f>'დაზუსტ. ნაერთი'!E275</f>
        <v>200600</v>
      </c>
      <c r="W275" s="10">
        <f>'დაზუსტ. ბიუჯ.'!E275</f>
        <v>200600</v>
      </c>
      <c r="X275" s="10">
        <f>'დაზუსტ. საკუთ.'!E275</f>
        <v>0</v>
      </c>
      <c r="Z275" s="10">
        <f t="shared" si="80"/>
        <v>569000</v>
      </c>
      <c r="AA275" s="10">
        <f>'დამტკ. ბიუჯ.'!F275</f>
        <v>569000</v>
      </c>
      <c r="AB275" s="10">
        <f>'დამტკ. საკუთ.'!F275</f>
        <v>0</v>
      </c>
      <c r="AC275" s="10">
        <f>'ცვლილ. ბიუჯ.'!G275</f>
        <v>406382</v>
      </c>
      <c r="AD275" s="10">
        <f>'ცვლილ. საკუთ.'!G275</f>
        <v>0</v>
      </c>
      <c r="AE275" s="10">
        <f>'მთავრ. ფონდი'!G275</f>
        <v>0</v>
      </c>
      <c r="AF275" s="10">
        <f>'პრეზ. ფონდი'!G275</f>
        <v>0</v>
      </c>
      <c r="AG275" s="10">
        <f>'დაზუსტ. ნაერთი'!F275</f>
        <v>975382</v>
      </c>
      <c r="AH275" s="10">
        <f>'დაზუსტ. ბიუჯ.'!F275</f>
        <v>975382</v>
      </c>
      <c r="AI275" s="10">
        <f>'დაზუსტ. საკუთ.'!F275</f>
        <v>0</v>
      </c>
      <c r="AK275" s="10">
        <f t="shared" si="81"/>
        <v>1110000</v>
      </c>
      <c r="AL275" s="10">
        <f t="shared" si="82"/>
        <v>1110000</v>
      </c>
      <c r="AM275" s="10">
        <f t="shared" si="83"/>
        <v>0</v>
      </c>
      <c r="AN275" s="10">
        <f t="shared" si="83"/>
        <v>65982</v>
      </c>
      <c r="AO275" s="10">
        <f t="shared" si="83"/>
        <v>0</v>
      </c>
      <c r="AP275" s="10">
        <f t="shared" si="73"/>
        <v>0</v>
      </c>
      <c r="AQ275" s="10">
        <f t="shared" si="73"/>
        <v>0</v>
      </c>
      <c r="AR275" s="10">
        <f t="shared" si="73"/>
        <v>1175982</v>
      </c>
      <c r="AS275" s="10">
        <f t="shared" si="73"/>
        <v>1175982</v>
      </c>
      <c r="AT275" s="10">
        <f t="shared" si="89"/>
        <v>0</v>
      </c>
      <c r="AV275" s="10">
        <f t="shared" si="84"/>
        <v>570000</v>
      </c>
      <c r="AW275" s="10">
        <f>'დამტკ. ბიუჯ.'!G275</f>
        <v>570000</v>
      </c>
      <c r="AX275" s="10">
        <f>'დამტკ. საკუთ.'!G275</f>
        <v>0</v>
      </c>
      <c r="AY275" s="10">
        <f>'ცვლილ. ბიუჯ.'!H275</f>
        <v>300000</v>
      </c>
      <c r="AZ275" s="10">
        <f>'ცვლილ. საკუთ.'!H275</f>
        <v>0</v>
      </c>
      <c r="BA275" s="10">
        <f>'მთავრ. ფონდი'!H275</f>
        <v>0</v>
      </c>
      <c r="BB275" s="10">
        <f>'პრეზ. ფონდი'!H275</f>
        <v>0</v>
      </c>
      <c r="BC275" s="10">
        <f>'დაზუსტ. ნაერთი'!G275</f>
        <v>870000</v>
      </c>
      <c r="BD275" s="10">
        <f>'დაზუსტ. ბიუჯ.'!G275</f>
        <v>870000</v>
      </c>
      <c r="BE275" s="10">
        <f>'დაზუსტ. საკუთ.'!G275</f>
        <v>0</v>
      </c>
      <c r="BG275" s="10">
        <f t="shared" si="85"/>
        <v>1680000</v>
      </c>
      <c r="BH275" s="10">
        <f t="shared" si="85"/>
        <v>1680000</v>
      </c>
      <c r="BI275" s="10">
        <f t="shared" si="85"/>
        <v>0</v>
      </c>
      <c r="BJ275" s="10">
        <f t="shared" si="74"/>
        <v>365982</v>
      </c>
      <c r="BK275" s="10">
        <f t="shared" si="74"/>
        <v>0</v>
      </c>
      <c r="BL275" s="10">
        <f t="shared" si="74"/>
        <v>0</v>
      </c>
      <c r="BM275" s="10">
        <f t="shared" si="74"/>
        <v>0</v>
      </c>
      <c r="BN275" s="10">
        <f t="shared" si="90"/>
        <v>2045982</v>
      </c>
      <c r="BO275" s="10">
        <f t="shared" si="86"/>
        <v>2045982</v>
      </c>
      <c r="BP275" s="10">
        <f t="shared" si="86"/>
        <v>0</v>
      </c>
      <c r="BR275" s="10">
        <f t="shared" si="87"/>
        <v>570000</v>
      </c>
      <c r="BS275" s="10">
        <f>'დამტკ. ბიუჯ.'!H275</f>
        <v>570000</v>
      </c>
      <c r="BT275" s="10">
        <f>'დამტკ. საკუთ.'!H275</f>
        <v>0</v>
      </c>
      <c r="BU275" s="10">
        <f>'ცვლილ. ბიუჯ.'!I275</f>
        <v>160500</v>
      </c>
      <c r="BV275" s="10">
        <f>'ცვლილ. საკუთ.'!I275</f>
        <v>0</v>
      </c>
      <c r="BW275" s="10">
        <f>'მთავრ. ფონდი'!I275</f>
        <v>0</v>
      </c>
      <c r="BX275" s="10">
        <f>'პრეზ. ფონდი'!I275</f>
        <v>0</v>
      </c>
      <c r="BY275" s="10">
        <f>'დაზუსტ. ნაერთი'!H275</f>
        <v>730500</v>
      </c>
      <c r="BZ275" s="10">
        <f>'დაზუსტ. ბიუჯ.'!H275</f>
        <v>730500</v>
      </c>
      <c r="CA275" s="10">
        <f>'დაზუსტ. საკუთ.'!H275</f>
        <v>0</v>
      </c>
    </row>
    <row r="276" spans="1:79" x14ac:dyDescent="0.25">
      <c r="A276" t="str">
        <f t="shared" si="75"/>
        <v>b</v>
      </c>
      <c r="B276" s="5"/>
      <c r="C276" s="6" t="s">
        <v>18</v>
      </c>
      <c r="D276" s="7">
        <f t="shared" si="76"/>
        <v>0</v>
      </c>
      <c r="E276" s="7">
        <f t="shared" si="77"/>
        <v>0</v>
      </c>
      <c r="F276" s="7">
        <f t="shared" si="78"/>
        <v>0</v>
      </c>
      <c r="G276" s="7">
        <f t="shared" si="78"/>
        <v>0</v>
      </c>
      <c r="H276" s="7">
        <f t="shared" si="78"/>
        <v>0</v>
      </c>
      <c r="I276" s="7">
        <f t="shared" si="72"/>
        <v>0</v>
      </c>
      <c r="J276" s="7">
        <f t="shared" si="72"/>
        <v>0</v>
      </c>
      <c r="K276" s="7">
        <f t="shared" si="72"/>
        <v>0</v>
      </c>
      <c r="L276" s="7">
        <f t="shared" si="72"/>
        <v>0</v>
      </c>
      <c r="M276" s="7">
        <f t="shared" si="88"/>
        <v>0</v>
      </c>
      <c r="O276" s="7">
        <f t="shared" si="79"/>
        <v>0</v>
      </c>
      <c r="P276" s="7">
        <f>'დამტკ. ბიუჯ.'!E276</f>
        <v>0</v>
      </c>
      <c r="Q276" s="7">
        <f>'დამტკ. საკუთ.'!E276</f>
        <v>0</v>
      </c>
      <c r="R276" s="7">
        <f>'ცვლილ. ბიუჯ.'!F276</f>
        <v>0</v>
      </c>
      <c r="S276" s="7">
        <f>'ცვლილ. საკუთ.'!F276</f>
        <v>0</v>
      </c>
      <c r="T276" s="7">
        <f>'მთავრ. ფონდი'!F276</f>
        <v>0</v>
      </c>
      <c r="U276" s="7">
        <f>'პრეზ. ფონდი'!F276</f>
        <v>0</v>
      </c>
      <c r="V276" s="7">
        <f>'დაზუსტ. ნაერთი'!E276</f>
        <v>0</v>
      </c>
      <c r="W276" s="7">
        <f>'დაზუსტ. ბიუჯ.'!E276</f>
        <v>0</v>
      </c>
      <c r="X276" s="7">
        <f>'დაზუსტ. საკუთ.'!E276</f>
        <v>0</v>
      </c>
      <c r="Z276" s="7">
        <f t="shared" si="80"/>
        <v>0</v>
      </c>
      <c r="AA276" s="7">
        <f>'დამტკ. ბიუჯ.'!F276</f>
        <v>0</v>
      </c>
      <c r="AB276" s="7">
        <f>'დამტკ. საკუთ.'!F276</f>
        <v>0</v>
      </c>
      <c r="AC276" s="7">
        <f>'ცვლილ. ბიუჯ.'!G276</f>
        <v>0</v>
      </c>
      <c r="AD276" s="7">
        <f>'ცვლილ. საკუთ.'!G276</f>
        <v>0</v>
      </c>
      <c r="AE276" s="7">
        <f>'მთავრ. ფონდი'!G276</f>
        <v>0</v>
      </c>
      <c r="AF276" s="7">
        <f>'პრეზ. ფონდი'!G276</f>
        <v>0</v>
      </c>
      <c r="AG276" s="7">
        <f>'დაზუსტ. ნაერთი'!F276</f>
        <v>0</v>
      </c>
      <c r="AH276" s="7">
        <f>'დაზუსტ. ბიუჯ.'!F276</f>
        <v>0</v>
      </c>
      <c r="AI276" s="7">
        <f>'დაზუსტ. საკუთ.'!F276</f>
        <v>0</v>
      </c>
      <c r="AK276" s="7">
        <f t="shared" si="81"/>
        <v>0</v>
      </c>
      <c r="AL276" s="7">
        <f t="shared" si="82"/>
        <v>0</v>
      </c>
      <c r="AM276" s="7">
        <f t="shared" si="83"/>
        <v>0</v>
      </c>
      <c r="AN276" s="7">
        <f t="shared" si="83"/>
        <v>0</v>
      </c>
      <c r="AO276" s="7">
        <f t="shared" si="83"/>
        <v>0</v>
      </c>
      <c r="AP276" s="7">
        <f t="shared" si="73"/>
        <v>0</v>
      </c>
      <c r="AQ276" s="7">
        <f t="shared" si="73"/>
        <v>0</v>
      </c>
      <c r="AR276" s="7">
        <f t="shared" si="73"/>
        <v>0</v>
      </c>
      <c r="AS276" s="7">
        <f t="shared" si="73"/>
        <v>0</v>
      </c>
      <c r="AT276" s="7">
        <f t="shared" si="89"/>
        <v>0</v>
      </c>
      <c r="AV276" s="7">
        <f t="shared" si="84"/>
        <v>0</v>
      </c>
      <c r="AW276" s="7">
        <f>'დამტკ. ბიუჯ.'!G276</f>
        <v>0</v>
      </c>
      <c r="AX276" s="7">
        <f>'დამტკ. საკუთ.'!G276</f>
        <v>0</v>
      </c>
      <c r="AY276" s="7">
        <f>'ცვლილ. ბიუჯ.'!H276</f>
        <v>0</v>
      </c>
      <c r="AZ276" s="7">
        <f>'ცვლილ. საკუთ.'!H276</f>
        <v>0</v>
      </c>
      <c r="BA276" s="7">
        <f>'მთავრ. ფონდი'!H276</f>
        <v>0</v>
      </c>
      <c r="BB276" s="7">
        <f>'პრეზ. ფონდი'!H276</f>
        <v>0</v>
      </c>
      <c r="BC276" s="7">
        <f>'დაზუსტ. ნაერთი'!G276</f>
        <v>0</v>
      </c>
      <c r="BD276" s="7">
        <f>'დაზუსტ. ბიუჯ.'!G276</f>
        <v>0</v>
      </c>
      <c r="BE276" s="7">
        <f>'დაზუსტ. საკუთ.'!G276</f>
        <v>0</v>
      </c>
      <c r="BG276" s="7">
        <f t="shared" si="85"/>
        <v>0</v>
      </c>
      <c r="BH276" s="7">
        <f t="shared" si="85"/>
        <v>0</v>
      </c>
      <c r="BI276" s="7">
        <f t="shared" si="85"/>
        <v>0</v>
      </c>
      <c r="BJ276" s="7">
        <f t="shared" si="74"/>
        <v>0</v>
      </c>
      <c r="BK276" s="7">
        <f t="shared" si="74"/>
        <v>0</v>
      </c>
      <c r="BL276" s="7">
        <f t="shared" si="74"/>
        <v>0</v>
      </c>
      <c r="BM276" s="7">
        <f t="shared" si="74"/>
        <v>0</v>
      </c>
      <c r="BN276" s="7">
        <f t="shared" si="90"/>
        <v>0</v>
      </c>
      <c r="BO276" s="7">
        <f t="shared" si="86"/>
        <v>0</v>
      </c>
      <c r="BP276" s="7">
        <f t="shared" si="86"/>
        <v>0</v>
      </c>
      <c r="BR276" s="7">
        <f t="shared" si="87"/>
        <v>0</v>
      </c>
      <c r="BS276" s="7">
        <f>'დამტკ. ბიუჯ.'!H276</f>
        <v>0</v>
      </c>
      <c r="BT276" s="7">
        <f>'დამტკ. საკუთ.'!H276</f>
        <v>0</v>
      </c>
      <c r="BU276" s="7">
        <f>'ცვლილ. ბიუჯ.'!I276</f>
        <v>0</v>
      </c>
      <c r="BV276" s="7">
        <f>'ცვლილ. საკუთ.'!I276</f>
        <v>0</v>
      </c>
      <c r="BW276" s="7">
        <f>'მთავრ. ფონდი'!I276</f>
        <v>0</v>
      </c>
      <c r="BX276" s="7">
        <f>'პრეზ. ფონდი'!I276</f>
        <v>0</v>
      </c>
      <c r="BY276" s="7">
        <f>'დაზუსტ. ნაერთი'!H276</f>
        <v>0</v>
      </c>
      <c r="BZ276" s="7">
        <f>'დაზუსტ. ბიუჯ.'!H276</f>
        <v>0</v>
      </c>
      <c r="CA276" s="7">
        <f>'დაზუსტ. საკუთ.'!H276</f>
        <v>0</v>
      </c>
    </row>
    <row r="277" spans="1:79" x14ac:dyDescent="0.25">
      <c r="A277" t="str">
        <f t="shared" si="75"/>
        <v>b</v>
      </c>
      <c r="B277" s="5"/>
      <c r="C277" s="6" t="s">
        <v>19</v>
      </c>
      <c r="D277" s="7">
        <f t="shared" si="76"/>
        <v>0</v>
      </c>
      <c r="E277" s="7">
        <f t="shared" si="77"/>
        <v>0</v>
      </c>
      <c r="F277" s="7">
        <f t="shared" si="78"/>
        <v>0</v>
      </c>
      <c r="G277" s="7">
        <f t="shared" si="78"/>
        <v>0</v>
      </c>
      <c r="H277" s="7">
        <f t="shared" si="78"/>
        <v>0</v>
      </c>
      <c r="I277" s="7">
        <f t="shared" si="72"/>
        <v>0</v>
      </c>
      <c r="J277" s="7">
        <f t="shared" si="72"/>
        <v>0</v>
      </c>
      <c r="K277" s="7">
        <f t="shared" si="72"/>
        <v>0</v>
      </c>
      <c r="L277" s="7">
        <f t="shared" si="72"/>
        <v>0</v>
      </c>
      <c r="M277" s="7">
        <f t="shared" si="88"/>
        <v>0</v>
      </c>
      <c r="O277" s="7">
        <f t="shared" si="79"/>
        <v>0</v>
      </c>
      <c r="P277" s="7">
        <f>'დამტკ. ბიუჯ.'!E277</f>
        <v>0</v>
      </c>
      <c r="Q277" s="7">
        <f>'დამტკ. საკუთ.'!E277</f>
        <v>0</v>
      </c>
      <c r="R277" s="7">
        <f>'ცვლილ. ბიუჯ.'!F277</f>
        <v>0</v>
      </c>
      <c r="S277" s="7">
        <f>'ცვლილ. საკუთ.'!F277</f>
        <v>0</v>
      </c>
      <c r="T277" s="7">
        <f>'მთავრ. ფონდი'!F277</f>
        <v>0</v>
      </c>
      <c r="U277" s="7">
        <f>'პრეზ. ფონდი'!F277</f>
        <v>0</v>
      </c>
      <c r="V277" s="7">
        <f>'დაზუსტ. ნაერთი'!E277</f>
        <v>0</v>
      </c>
      <c r="W277" s="7">
        <f>'დაზუსტ. ბიუჯ.'!E277</f>
        <v>0</v>
      </c>
      <c r="X277" s="7">
        <f>'დაზუსტ. საკუთ.'!E277</f>
        <v>0</v>
      </c>
      <c r="Z277" s="7">
        <f t="shared" si="80"/>
        <v>0</v>
      </c>
      <c r="AA277" s="7">
        <f>'დამტკ. ბიუჯ.'!F277</f>
        <v>0</v>
      </c>
      <c r="AB277" s="7">
        <f>'დამტკ. საკუთ.'!F277</f>
        <v>0</v>
      </c>
      <c r="AC277" s="7">
        <f>'ცვლილ. ბიუჯ.'!G277</f>
        <v>0</v>
      </c>
      <c r="AD277" s="7">
        <f>'ცვლილ. საკუთ.'!G277</f>
        <v>0</v>
      </c>
      <c r="AE277" s="7">
        <f>'მთავრ. ფონდი'!G277</f>
        <v>0</v>
      </c>
      <c r="AF277" s="7">
        <f>'პრეზ. ფონდი'!G277</f>
        <v>0</v>
      </c>
      <c r="AG277" s="7">
        <f>'დაზუსტ. ნაერთი'!F277</f>
        <v>0</v>
      </c>
      <c r="AH277" s="7">
        <f>'დაზუსტ. ბიუჯ.'!F277</f>
        <v>0</v>
      </c>
      <c r="AI277" s="7">
        <f>'დაზუსტ. საკუთ.'!F277</f>
        <v>0</v>
      </c>
      <c r="AK277" s="7">
        <f t="shared" si="81"/>
        <v>0</v>
      </c>
      <c r="AL277" s="7">
        <f t="shared" si="82"/>
        <v>0</v>
      </c>
      <c r="AM277" s="7">
        <f t="shared" si="83"/>
        <v>0</v>
      </c>
      <c r="AN277" s="7">
        <f t="shared" si="83"/>
        <v>0</v>
      </c>
      <c r="AO277" s="7">
        <f t="shared" si="83"/>
        <v>0</v>
      </c>
      <c r="AP277" s="7">
        <f t="shared" si="73"/>
        <v>0</v>
      </c>
      <c r="AQ277" s="7">
        <f t="shared" si="73"/>
        <v>0</v>
      </c>
      <c r="AR277" s="7">
        <f t="shared" si="73"/>
        <v>0</v>
      </c>
      <c r="AS277" s="7">
        <f t="shared" si="73"/>
        <v>0</v>
      </c>
      <c r="AT277" s="7">
        <f t="shared" si="89"/>
        <v>0</v>
      </c>
      <c r="AV277" s="7">
        <f t="shared" si="84"/>
        <v>0</v>
      </c>
      <c r="AW277" s="7">
        <f>'დამტკ. ბიუჯ.'!G277</f>
        <v>0</v>
      </c>
      <c r="AX277" s="7">
        <f>'დამტკ. საკუთ.'!G277</f>
        <v>0</v>
      </c>
      <c r="AY277" s="7">
        <f>'ცვლილ. ბიუჯ.'!H277</f>
        <v>0</v>
      </c>
      <c r="AZ277" s="7">
        <f>'ცვლილ. საკუთ.'!H277</f>
        <v>0</v>
      </c>
      <c r="BA277" s="7">
        <f>'მთავრ. ფონდი'!H277</f>
        <v>0</v>
      </c>
      <c r="BB277" s="7">
        <f>'პრეზ. ფონდი'!H277</f>
        <v>0</v>
      </c>
      <c r="BC277" s="7">
        <f>'დაზუსტ. ნაერთი'!G277</f>
        <v>0</v>
      </c>
      <c r="BD277" s="7">
        <f>'დაზუსტ. ბიუჯ.'!G277</f>
        <v>0</v>
      </c>
      <c r="BE277" s="7">
        <f>'დაზუსტ. საკუთ.'!G277</f>
        <v>0</v>
      </c>
      <c r="BG277" s="7">
        <f t="shared" si="85"/>
        <v>0</v>
      </c>
      <c r="BH277" s="7">
        <f t="shared" si="85"/>
        <v>0</v>
      </c>
      <c r="BI277" s="7">
        <f t="shared" si="85"/>
        <v>0</v>
      </c>
      <c r="BJ277" s="7">
        <f t="shared" si="74"/>
        <v>0</v>
      </c>
      <c r="BK277" s="7">
        <f t="shared" si="74"/>
        <v>0</v>
      </c>
      <c r="BL277" s="7">
        <f t="shared" si="74"/>
        <v>0</v>
      </c>
      <c r="BM277" s="7">
        <f t="shared" si="74"/>
        <v>0</v>
      </c>
      <c r="BN277" s="7">
        <f t="shared" si="90"/>
        <v>0</v>
      </c>
      <c r="BO277" s="7">
        <f t="shared" si="86"/>
        <v>0</v>
      </c>
      <c r="BP277" s="7">
        <f t="shared" si="86"/>
        <v>0</v>
      </c>
      <c r="BR277" s="7">
        <f t="shared" si="87"/>
        <v>0</v>
      </c>
      <c r="BS277" s="7">
        <f>'დამტკ. ბიუჯ.'!H277</f>
        <v>0</v>
      </c>
      <c r="BT277" s="7">
        <f>'დამტკ. საკუთ.'!H277</f>
        <v>0</v>
      </c>
      <c r="BU277" s="7">
        <f>'ცვლილ. ბიუჯ.'!I277</f>
        <v>0</v>
      </c>
      <c r="BV277" s="7">
        <f>'ცვლილ. საკუთ.'!I277</f>
        <v>0</v>
      </c>
      <c r="BW277" s="7">
        <f>'მთავრ. ფონდი'!I277</f>
        <v>0</v>
      </c>
      <c r="BX277" s="7">
        <f>'პრეზ. ფონდი'!I277</f>
        <v>0</v>
      </c>
      <c r="BY277" s="7">
        <f>'დაზუსტ. ნაერთი'!H277</f>
        <v>0</v>
      </c>
      <c r="BZ277" s="7">
        <f>'დაზუსტ. ბიუჯ.'!H277</f>
        <v>0</v>
      </c>
      <c r="CA277" s="7">
        <f>'დაზუსტ. საკუთ.'!H277</f>
        <v>0</v>
      </c>
    </row>
    <row r="278" spans="1:79" ht="15.75" thickBot="1" x14ac:dyDescent="0.3">
      <c r="A278" t="str">
        <f t="shared" si="75"/>
        <v>a</v>
      </c>
      <c r="B278" s="11"/>
      <c r="C278" s="12" t="s">
        <v>20</v>
      </c>
      <c r="D278" s="13">
        <f t="shared" si="76"/>
        <v>0</v>
      </c>
      <c r="E278" s="13">
        <f t="shared" si="77"/>
        <v>0</v>
      </c>
      <c r="F278" s="13">
        <f t="shared" si="78"/>
        <v>0</v>
      </c>
      <c r="G278" s="13">
        <f t="shared" si="78"/>
        <v>44399</v>
      </c>
      <c r="H278" s="13">
        <f t="shared" si="78"/>
        <v>0</v>
      </c>
      <c r="I278" s="13">
        <f t="shared" si="72"/>
        <v>0</v>
      </c>
      <c r="J278" s="13">
        <f t="shared" si="72"/>
        <v>0</v>
      </c>
      <c r="K278" s="13">
        <f t="shared" si="72"/>
        <v>44399</v>
      </c>
      <c r="L278" s="13">
        <f t="shared" si="72"/>
        <v>44399</v>
      </c>
      <c r="M278" s="13">
        <f t="shared" si="88"/>
        <v>0</v>
      </c>
      <c r="O278" s="13">
        <f t="shared" si="79"/>
        <v>0</v>
      </c>
      <c r="P278" s="13">
        <f>'დამტკ. ბიუჯ.'!E278</f>
        <v>0</v>
      </c>
      <c r="Q278" s="13">
        <f>'დამტკ. საკუთ.'!E278</f>
        <v>0</v>
      </c>
      <c r="R278" s="13">
        <f>'ცვლილ. ბიუჯ.'!F278</f>
        <v>16714</v>
      </c>
      <c r="S278" s="13">
        <f>'ცვლილ. საკუთ.'!F278</f>
        <v>0</v>
      </c>
      <c r="T278" s="13">
        <f>'მთავრ. ფონდი'!F278</f>
        <v>0</v>
      </c>
      <c r="U278" s="13">
        <f>'პრეზ. ფონდი'!F278</f>
        <v>0</v>
      </c>
      <c r="V278" s="13">
        <f>'დაზუსტ. ნაერთი'!E278</f>
        <v>16714</v>
      </c>
      <c r="W278" s="13">
        <f>'დაზუსტ. ბიუჯ.'!E278</f>
        <v>16714</v>
      </c>
      <c r="X278" s="13">
        <f>'დაზუსტ. საკუთ.'!E278</f>
        <v>0</v>
      </c>
      <c r="Z278" s="13">
        <f t="shared" si="80"/>
        <v>0</v>
      </c>
      <c r="AA278" s="13">
        <f>'დამტკ. ბიუჯ.'!F278</f>
        <v>0</v>
      </c>
      <c r="AB278" s="13">
        <f>'დამტკ. საკუთ.'!F278</f>
        <v>0</v>
      </c>
      <c r="AC278" s="13">
        <f>'ცვლილ. ბიუჯ.'!G278</f>
        <v>27685</v>
      </c>
      <c r="AD278" s="13">
        <f>'ცვლილ. საკუთ.'!G278</f>
        <v>0</v>
      </c>
      <c r="AE278" s="13">
        <f>'მთავრ. ფონდი'!G278</f>
        <v>0</v>
      </c>
      <c r="AF278" s="13">
        <f>'პრეზ. ფონდი'!G278</f>
        <v>0</v>
      </c>
      <c r="AG278" s="13">
        <f>'დაზუსტ. ნაერთი'!F278</f>
        <v>27685</v>
      </c>
      <c r="AH278" s="13">
        <f>'დაზუსტ. ბიუჯ.'!F278</f>
        <v>27685</v>
      </c>
      <c r="AI278" s="13">
        <f>'დაზუსტ. საკუთ.'!F278</f>
        <v>0</v>
      </c>
      <c r="AK278" s="13">
        <f t="shared" si="81"/>
        <v>0</v>
      </c>
      <c r="AL278" s="13">
        <f t="shared" si="82"/>
        <v>0</v>
      </c>
      <c r="AM278" s="13">
        <f t="shared" si="83"/>
        <v>0</v>
      </c>
      <c r="AN278" s="13">
        <f t="shared" si="83"/>
        <v>44399</v>
      </c>
      <c r="AO278" s="13">
        <f t="shared" si="83"/>
        <v>0</v>
      </c>
      <c r="AP278" s="13">
        <f t="shared" si="73"/>
        <v>0</v>
      </c>
      <c r="AQ278" s="13">
        <f t="shared" si="73"/>
        <v>0</v>
      </c>
      <c r="AR278" s="13">
        <f t="shared" si="73"/>
        <v>44399</v>
      </c>
      <c r="AS278" s="13">
        <f t="shared" si="73"/>
        <v>44399</v>
      </c>
      <c r="AT278" s="13">
        <f t="shared" si="89"/>
        <v>0</v>
      </c>
      <c r="AV278" s="13">
        <f t="shared" si="84"/>
        <v>0</v>
      </c>
      <c r="AW278" s="13">
        <f>'დამტკ. ბიუჯ.'!G278</f>
        <v>0</v>
      </c>
      <c r="AX278" s="13">
        <f>'დამტკ. საკუთ.'!G278</f>
        <v>0</v>
      </c>
      <c r="AY278" s="13">
        <f>'ცვლილ. ბიუჯ.'!H278</f>
        <v>0</v>
      </c>
      <c r="AZ278" s="13">
        <f>'ცვლილ. საკუთ.'!H278</f>
        <v>0</v>
      </c>
      <c r="BA278" s="13">
        <f>'მთავრ. ფონდი'!H278</f>
        <v>0</v>
      </c>
      <c r="BB278" s="13">
        <f>'პრეზ. ფონდი'!H278</f>
        <v>0</v>
      </c>
      <c r="BC278" s="13">
        <f>'დაზუსტ. ნაერთი'!G278</f>
        <v>0</v>
      </c>
      <c r="BD278" s="13">
        <f>'დაზუსტ. ბიუჯ.'!G278</f>
        <v>0</v>
      </c>
      <c r="BE278" s="13">
        <f>'დაზუსტ. საკუთ.'!G278</f>
        <v>0</v>
      </c>
      <c r="BG278" s="13">
        <f t="shared" si="85"/>
        <v>0</v>
      </c>
      <c r="BH278" s="13">
        <f t="shared" si="85"/>
        <v>0</v>
      </c>
      <c r="BI278" s="13">
        <f t="shared" si="85"/>
        <v>0</v>
      </c>
      <c r="BJ278" s="13">
        <f t="shared" si="74"/>
        <v>44399</v>
      </c>
      <c r="BK278" s="13">
        <f t="shared" si="74"/>
        <v>0</v>
      </c>
      <c r="BL278" s="13">
        <f t="shared" si="74"/>
        <v>0</v>
      </c>
      <c r="BM278" s="13">
        <f t="shared" si="74"/>
        <v>0</v>
      </c>
      <c r="BN278" s="13">
        <f t="shared" si="90"/>
        <v>44399</v>
      </c>
      <c r="BO278" s="13">
        <f t="shared" si="86"/>
        <v>44399</v>
      </c>
      <c r="BP278" s="13">
        <f t="shared" si="86"/>
        <v>0</v>
      </c>
      <c r="BR278" s="13">
        <f t="shared" si="87"/>
        <v>0</v>
      </c>
      <c r="BS278" s="13">
        <f>'დამტკ. ბიუჯ.'!H278</f>
        <v>0</v>
      </c>
      <c r="BT278" s="13">
        <f>'დამტკ. საკუთ.'!H278</f>
        <v>0</v>
      </c>
      <c r="BU278" s="13">
        <f>'ცვლილ. ბიუჯ.'!I278</f>
        <v>0</v>
      </c>
      <c r="BV278" s="13">
        <f>'ცვლილ. საკუთ.'!I278</f>
        <v>0</v>
      </c>
      <c r="BW278" s="13">
        <f>'მთავრ. ფონდი'!I278</f>
        <v>0</v>
      </c>
      <c r="BX278" s="13">
        <f>'პრეზ. ფონდი'!I278</f>
        <v>0</v>
      </c>
      <c r="BY278" s="13">
        <f>'დაზუსტ. ნაერთი'!H278</f>
        <v>0</v>
      </c>
      <c r="BZ278" s="13">
        <f>'დაზუსტ. ბიუჯ.'!H278</f>
        <v>0</v>
      </c>
      <c r="CA278" s="13">
        <f>'დაზუსტ. საკუთ.'!H278</f>
        <v>0</v>
      </c>
    </row>
    <row r="279" spans="1:79" ht="16.5" thickTop="1" thickBot="1" x14ac:dyDescent="0.3">
      <c r="A279" t="str">
        <f t="shared" si="75"/>
        <v>a</v>
      </c>
      <c r="B279" s="3" t="s">
        <v>63</v>
      </c>
      <c r="C279" s="4" t="s">
        <v>64</v>
      </c>
      <c r="D279" s="4">
        <f t="shared" si="76"/>
        <v>1680000000</v>
      </c>
      <c r="E279" s="4">
        <f t="shared" si="77"/>
        <v>1680000000</v>
      </c>
      <c r="F279" s="4">
        <f t="shared" si="78"/>
        <v>0</v>
      </c>
      <c r="G279" s="4">
        <f t="shared" si="78"/>
        <v>0</v>
      </c>
      <c r="H279" s="4">
        <f t="shared" si="78"/>
        <v>0</v>
      </c>
      <c r="I279" s="4">
        <f t="shared" si="72"/>
        <v>0</v>
      </c>
      <c r="J279" s="4">
        <f t="shared" si="72"/>
        <v>0</v>
      </c>
      <c r="K279" s="4">
        <f t="shared" si="72"/>
        <v>1680000000</v>
      </c>
      <c r="L279" s="4">
        <f t="shared" si="72"/>
        <v>1680000000</v>
      </c>
      <c r="M279" s="4">
        <f t="shared" si="88"/>
        <v>0</v>
      </c>
      <c r="O279" s="4">
        <f t="shared" si="79"/>
        <v>420000000</v>
      </c>
      <c r="P279" s="4">
        <f>'დამტკ. ბიუჯ.'!E279</f>
        <v>420000000</v>
      </c>
      <c r="Q279" s="4">
        <f>'დამტკ. საკუთ.'!E279</f>
        <v>0</v>
      </c>
      <c r="R279" s="4">
        <f>'ცვლილ. ბიუჯ.'!F279</f>
        <v>-1830500</v>
      </c>
      <c r="S279" s="4">
        <f>'ცვლილ. საკუთ.'!F279</f>
        <v>0</v>
      </c>
      <c r="T279" s="4">
        <f>'მთავრ. ფონდი'!F279</f>
        <v>0</v>
      </c>
      <c r="U279" s="4">
        <f>'პრეზ. ფონდი'!F279</f>
        <v>0</v>
      </c>
      <c r="V279" s="4">
        <f>'დაზუსტ. ნაერთი'!E279</f>
        <v>418169500</v>
      </c>
      <c r="W279" s="4">
        <f>'დაზუსტ. ბიუჯ.'!E279</f>
        <v>418169500</v>
      </c>
      <c r="X279" s="4">
        <f>'დაზუსტ. საკუთ.'!E279</f>
        <v>0</v>
      </c>
      <c r="Z279" s="4">
        <f t="shared" si="80"/>
        <v>420000000</v>
      </c>
      <c r="AA279" s="4">
        <f>'დამტკ. ბიუჯ.'!F279</f>
        <v>420000000</v>
      </c>
      <c r="AB279" s="4">
        <f>'დამტკ. საკუთ.'!F279</f>
        <v>0</v>
      </c>
      <c r="AC279" s="4">
        <f>'ცვლილ. ბიუჯ.'!G279</f>
        <v>192000</v>
      </c>
      <c r="AD279" s="4">
        <f>'ცვლილ. საკუთ.'!G279</f>
        <v>0</v>
      </c>
      <c r="AE279" s="4">
        <f>'მთავრ. ფონდი'!G279</f>
        <v>0</v>
      </c>
      <c r="AF279" s="4">
        <f>'პრეზ. ფონდი'!G279</f>
        <v>0</v>
      </c>
      <c r="AG279" s="4">
        <f>'დაზუსტ. ნაერთი'!F279</f>
        <v>420192000</v>
      </c>
      <c r="AH279" s="4">
        <f>'დაზუსტ. ბიუჯ.'!F279</f>
        <v>420192000</v>
      </c>
      <c r="AI279" s="4">
        <f>'დაზუსტ. საკუთ.'!F279</f>
        <v>0</v>
      </c>
      <c r="AK279" s="4">
        <f t="shared" si="81"/>
        <v>840000000</v>
      </c>
      <c r="AL279" s="4">
        <f t="shared" si="82"/>
        <v>840000000</v>
      </c>
      <c r="AM279" s="4">
        <f t="shared" si="83"/>
        <v>0</v>
      </c>
      <c r="AN279" s="4">
        <f t="shared" si="83"/>
        <v>-1638500</v>
      </c>
      <c r="AO279" s="4">
        <f t="shared" si="83"/>
        <v>0</v>
      </c>
      <c r="AP279" s="4">
        <f t="shared" si="73"/>
        <v>0</v>
      </c>
      <c r="AQ279" s="4">
        <f t="shared" si="73"/>
        <v>0</v>
      </c>
      <c r="AR279" s="4">
        <f t="shared" si="73"/>
        <v>838361500</v>
      </c>
      <c r="AS279" s="4">
        <f t="shared" si="73"/>
        <v>838361500</v>
      </c>
      <c r="AT279" s="4">
        <f t="shared" si="89"/>
        <v>0</v>
      </c>
      <c r="AV279" s="4">
        <f t="shared" si="84"/>
        <v>420000000</v>
      </c>
      <c r="AW279" s="4">
        <f>'დამტკ. ბიუჯ.'!G279</f>
        <v>420000000</v>
      </c>
      <c r="AX279" s="4">
        <f>'დამტკ. საკუთ.'!G279</f>
        <v>0</v>
      </c>
      <c r="AY279" s="4">
        <f>'ცვლილ. ბიუჯ.'!H279</f>
        <v>0</v>
      </c>
      <c r="AZ279" s="4">
        <f>'ცვლილ. საკუთ.'!H279</f>
        <v>0</v>
      </c>
      <c r="BA279" s="4">
        <f>'მთავრ. ფონდი'!H279</f>
        <v>0</v>
      </c>
      <c r="BB279" s="4">
        <f>'პრეზ. ფონდი'!H279</f>
        <v>0</v>
      </c>
      <c r="BC279" s="4">
        <f>'დაზუსტ. ნაერთი'!G279</f>
        <v>420000000</v>
      </c>
      <c r="BD279" s="4">
        <f>'დაზუსტ. ბიუჯ.'!G279</f>
        <v>420000000</v>
      </c>
      <c r="BE279" s="4">
        <f>'დაზუსტ. საკუთ.'!G279</f>
        <v>0</v>
      </c>
      <c r="BG279" s="4">
        <f t="shared" si="85"/>
        <v>1260000000</v>
      </c>
      <c r="BH279" s="4">
        <f t="shared" si="85"/>
        <v>1260000000</v>
      </c>
      <c r="BI279" s="4">
        <f t="shared" si="85"/>
        <v>0</v>
      </c>
      <c r="BJ279" s="4">
        <f t="shared" si="74"/>
        <v>-1638500</v>
      </c>
      <c r="BK279" s="4">
        <f t="shared" si="74"/>
        <v>0</v>
      </c>
      <c r="BL279" s="4">
        <f t="shared" si="74"/>
        <v>0</v>
      </c>
      <c r="BM279" s="4">
        <f t="shared" si="74"/>
        <v>0</v>
      </c>
      <c r="BN279" s="4">
        <f t="shared" si="90"/>
        <v>1258361500</v>
      </c>
      <c r="BO279" s="4">
        <f t="shared" si="86"/>
        <v>1258361500</v>
      </c>
      <c r="BP279" s="4">
        <f t="shared" si="86"/>
        <v>0</v>
      </c>
      <c r="BR279" s="4">
        <f t="shared" si="87"/>
        <v>420000000</v>
      </c>
      <c r="BS279" s="4">
        <f>'დამტკ. ბიუჯ.'!H279</f>
        <v>420000000</v>
      </c>
      <c r="BT279" s="4">
        <f>'დამტკ. საკუთ.'!H279</f>
        <v>0</v>
      </c>
      <c r="BU279" s="4">
        <f>'ცვლილ. ბიუჯ.'!I279</f>
        <v>1638500</v>
      </c>
      <c r="BV279" s="4">
        <f>'ცვლილ. საკუთ.'!I279</f>
        <v>0</v>
      </c>
      <c r="BW279" s="4">
        <f>'მთავრ. ფონდი'!I279</f>
        <v>0</v>
      </c>
      <c r="BX279" s="4">
        <f>'პრეზ. ფონდი'!I279</f>
        <v>0</v>
      </c>
      <c r="BY279" s="4">
        <f>'დაზუსტ. ნაერთი'!H279</f>
        <v>421638500</v>
      </c>
      <c r="BZ279" s="4">
        <f>'დაზუსტ. ბიუჯ.'!H279</f>
        <v>421638500</v>
      </c>
      <c r="CA279" s="4">
        <f>'დაზუსტ. საკუთ.'!H279</f>
        <v>0</v>
      </c>
    </row>
    <row r="280" spans="1:79" ht="15.75" thickTop="1" x14ac:dyDescent="0.25">
      <c r="A280" t="str">
        <f t="shared" si="75"/>
        <v>a</v>
      </c>
      <c r="B280" s="5"/>
      <c r="C280" s="6" t="s">
        <v>10</v>
      </c>
      <c r="D280" s="7">
        <f t="shared" si="76"/>
        <v>1680000000</v>
      </c>
      <c r="E280" s="7">
        <f t="shared" si="77"/>
        <v>1680000000</v>
      </c>
      <c r="F280" s="7">
        <f t="shared" si="78"/>
        <v>0</v>
      </c>
      <c r="G280" s="7">
        <f t="shared" si="78"/>
        <v>-38665</v>
      </c>
      <c r="H280" s="7">
        <f t="shared" si="78"/>
        <v>0</v>
      </c>
      <c r="I280" s="7">
        <f t="shared" si="72"/>
        <v>0</v>
      </c>
      <c r="J280" s="7">
        <f t="shared" si="72"/>
        <v>0</v>
      </c>
      <c r="K280" s="7">
        <f t="shared" si="72"/>
        <v>1679961335</v>
      </c>
      <c r="L280" s="7">
        <f t="shared" si="72"/>
        <v>1679961335</v>
      </c>
      <c r="M280" s="7">
        <f t="shared" si="88"/>
        <v>0</v>
      </c>
      <c r="O280" s="7">
        <f t="shared" si="79"/>
        <v>420000000</v>
      </c>
      <c r="P280" s="7">
        <f>'დამტკ. ბიუჯ.'!E280</f>
        <v>420000000</v>
      </c>
      <c r="Q280" s="7">
        <f>'დამტკ. საკუთ.'!E280</f>
        <v>0</v>
      </c>
      <c r="R280" s="7">
        <f>'ცვლილ. ბიუჯ.'!F280</f>
        <v>-1841480</v>
      </c>
      <c r="S280" s="7">
        <f>'ცვლილ. საკუთ.'!F280</f>
        <v>0</v>
      </c>
      <c r="T280" s="7">
        <f>'მთავრ. ფონდი'!F280</f>
        <v>0</v>
      </c>
      <c r="U280" s="7">
        <f>'პრეზ. ფონდი'!F280</f>
        <v>0</v>
      </c>
      <c r="V280" s="7">
        <f>'დაზუსტ. ნაერთი'!E280</f>
        <v>418158520</v>
      </c>
      <c r="W280" s="7">
        <f>'დაზუსტ. ბიუჯ.'!E280</f>
        <v>418158520</v>
      </c>
      <c r="X280" s="7">
        <f>'დაზუსტ. საკუთ.'!E280</f>
        <v>0</v>
      </c>
      <c r="Z280" s="7">
        <f t="shared" si="80"/>
        <v>420000000</v>
      </c>
      <c r="AA280" s="7">
        <f>'დამტკ. ბიუჯ.'!F280</f>
        <v>420000000</v>
      </c>
      <c r="AB280" s="7">
        <f>'დამტკ. საკუთ.'!F280</f>
        <v>0</v>
      </c>
      <c r="AC280" s="7">
        <f>'ცვლილ. ბიუჯ.'!G280</f>
        <v>164315</v>
      </c>
      <c r="AD280" s="7">
        <f>'ცვლილ. საკუთ.'!G280</f>
        <v>0</v>
      </c>
      <c r="AE280" s="7">
        <f>'მთავრ. ფონდი'!G280</f>
        <v>0</v>
      </c>
      <c r="AF280" s="7">
        <f>'პრეზ. ფონდი'!G280</f>
        <v>0</v>
      </c>
      <c r="AG280" s="7">
        <f>'დაზუსტ. ნაერთი'!F280</f>
        <v>420164315</v>
      </c>
      <c r="AH280" s="7">
        <f>'დაზუსტ. ბიუჯ.'!F280</f>
        <v>420164315</v>
      </c>
      <c r="AI280" s="7">
        <f>'დაზუსტ. საკუთ.'!F280</f>
        <v>0</v>
      </c>
      <c r="AK280" s="7">
        <f t="shared" si="81"/>
        <v>840000000</v>
      </c>
      <c r="AL280" s="7">
        <f t="shared" si="82"/>
        <v>840000000</v>
      </c>
      <c r="AM280" s="7">
        <f t="shared" si="83"/>
        <v>0</v>
      </c>
      <c r="AN280" s="7">
        <f t="shared" si="83"/>
        <v>-1677165</v>
      </c>
      <c r="AO280" s="7">
        <f t="shared" si="83"/>
        <v>0</v>
      </c>
      <c r="AP280" s="7">
        <f t="shared" si="73"/>
        <v>0</v>
      </c>
      <c r="AQ280" s="7">
        <f t="shared" si="73"/>
        <v>0</v>
      </c>
      <c r="AR280" s="7">
        <f t="shared" si="73"/>
        <v>838322835</v>
      </c>
      <c r="AS280" s="7">
        <f t="shared" si="73"/>
        <v>838322835</v>
      </c>
      <c r="AT280" s="7">
        <f t="shared" si="89"/>
        <v>0</v>
      </c>
      <c r="AV280" s="7">
        <f t="shared" si="84"/>
        <v>420000000</v>
      </c>
      <c r="AW280" s="7">
        <f>'დამტკ. ბიუჯ.'!G280</f>
        <v>420000000</v>
      </c>
      <c r="AX280" s="7">
        <f>'დამტკ. საკუთ.'!G280</f>
        <v>0</v>
      </c>
      <c r="AY280" s="7">
        <f>'ცვლილ. ბიუჯ.'!H280</f>
        <v>0</v>
      </c>
      <c r="AZ280" s="7">
        <f>'ცვლილ. საკუთ.'!H280</f>
        <v>0</v>
      </c>
      <c r="BA280" s="7">
        <f>'მთავრ. ფონდი'!H280</f>
        <v>0</v>
      </c>
      <c r="BB280" s="7">
        <f>'პრეზ. ფონდი'!H280</f>
        <v>0</v>
      </c>
      <c r="BC280" s="7">
        <f>'დაზუსტ. ნაერთი'!G280</f>
        <v>420000000</v>
      </c>
      <c r="BD280" s="7">
        <f>'დაზუსტ. ბიუჯ.'!G280</f>
        <v>420000000</v>
      </c>
      <c r="BE280" s="7">
        <f>'დაზუსტ. საკუთ.'!G280</f>
        <v>0</v>
      </c>
      <c r="BG280" s="7">
        <f t="shared" si="85"/>
        <v>1260000000</v>
      </c>
      <c r="BH280" s="7">
        <f t="shared" si="85"/>
        <v>1260000000</v>
      </c>
      <c r="BI280" s="7">
        <f t="shared" si="85"/>
        <v>0</v>
      </c>
      <c r="BJ280" s="7">
        <f t="shared" si="74"/>
        <v>-1677165</v>
      </c>
      <c r="BK280" s="7">
        <f t="shared" si="74"/>
        <v>0</v>
      </c>
      <c r="BL280" s="7">
        <f t="shared" si="74"/>
        <v>0</v>
      </c>
      <c r="BM280" s="7">
        <f t="shared" si="74"/>
        <v>0</v>
      </c>
      <c r="BN280" s="7">
        <f t="shared" si="90"/>
        <v>1258322835</v>
      </c>
      <c r="BO280" s="7">
        <f t="shared" si="86"/>
        <v>1258322835</v>
      </c>
      <c r="BP280" s="7">
        <f t="shared" si="86"/>
        <v>0</v>
      </c>
      <c r="BR280" s="7">
        <f t="shared" si="87"/>
        <v>420000000</v>
      </c>
      <c r="BS280" s="7">
        <f>'დამტკ. ბიუჯ.'!H280</f>
        <v>420000000</v>
      </c>
      <c r="BT280" s="7">
        <f>'დამტკ. საკუთ.'!H280</f>
        <v>0</v>
      </c>
      <c r="BU280" s="7">
        <f>'ცვლილ. ბიუჯ.'!I280</f>
        <v>1638500</v>
      </c>
      <c r="BV280" s="7">
        <f>'ცვლილ. საკუთ.'!I280</f>
        <v>0</v>
      </c>
      <c r="BW280" s="7">
        <f>'მთავრ. ფონდი'!I280</f>
        <v>0</v>
      </c>
      <c r="BX280" s="7">
        <f>'პრეზ. ფონდი'!I280</f>
        <v>0</v>
      </c>
      <c r="BY280" s="7">
        <f>'დაზუსტ. ნაერთი'!H280</f>
        <v>421638500</v>
      </c>
      <c r="BZ280" s="7">
        <f>'დაზუსტ. ბიუჯ.'!H280</f>
        <v>421638500</v>
      </c>
      <c r="CA280" s="7">
        <f>'დაზუსტ. საკუთ.'!H280</f>
        <v>0</v>
      </c>
    </row>
    <row r="281" spans="1:79" x14ac:dyDescent="0.25">
      <c r="A281" t="str">
        <f t="shared" si="75"/>
        <v>b</v>
      </c>
      <c r="B281" s="8"/>
      <c r="C281" s="9" t="s">
        <v>11</v>
      </c>
      <c r="D281" s="10">
        <f t="shared" si="76"/>
        <v>0</v>
      </c>
      <c r="E281" s="10">
        <f t="shared" si="77"/>
        <v>0</v>
      </c>
      <c r="F281" s="10">
        <f t="shared" si="78"/>
        <v>0</v>
      </c>
      <c r="G281" s="10">
        <f t="shared" si="78"/>
        <v>0</v>
      </c>
      <c r="H281" s="10">
        <f t="shared" si="78"/>
        <v>0</v>
      </c>
      <c r="I281" s="10">
        <f t="shared" si="72"/>
        <v>0</v>
      </c>
      <c r="J281" s="10">
        <f t="shared" si="72"/>
        <v>0</v>
      </c>
      <c r="K281" s="10">
        <f t="shared" si="72"/>
        <v>0</v>
      </c>
      <c r="L281" s="10">
        <f t="shared" si="72"/>
        <v>0</v>
      </c>
      <c r="M281" s="10">
        <f t="shared" si="88"/>
        <v>0</v>
      </c>
      <c r="O281" s="10">
        <f t="shared" si="79"/>
        <v>0</v>
      </c>
      <c r="P281" s="10">
        <f>'დამტკ. ბიუჯ.'!E281</f>
        <v>0</v>
      </c>
      <c r="Q281" s="10">
        <f>'დამტკ. საკუთ.'!E281</f>
        <v>0</v>
      </c>
      <c r="R281" s="10">
        <f>'ცვლილ. ბიუჯ.'!F281</f>
        <v>0</v>
      </c>
      <c r="S281" s="10">
        <f>'ცვლილ. საკუთ.'!F281</f>
        <v>0</v>
      </c>
      <c r="T281" s="10">
        <f>'მთავრ. ფონდი'!F281</f>
        <v>0</v>
      </c>
      <c r="U281" s="10">
        <f>'პრეზ. ფონდი'!F281</f>
        <v>0</v>
      </c>
      <c r="V281" s="10">
        <f>'დაზუსტ. ნაერთი'!E281</f>
        <v>0</v>
      </c>
      <c r="W281" s="10">
        <f>'დაზუსტ. ბიუჯ.'!E281</f>
        <v>0</v>
      </c>
      <c r="X281" s="10">
        <f>'დაზუსტ. საკუთ.'!E281</f>
        <v>0</v>
      </c>
      <c r="Z281" s="10">
        <f t="shared" si="80"/>
        <v>0</v>
      </c>
      <c r="AA281" s="10">
        <f>'დამტკ. ბიუჯ.'!F281</f>
        <v>0</v>
      </c>
      <c r="AB281" s="10">
        <f>'დამტკ. საკუთ.'!F281</f>
        <v>0</v>
      </c>
      <c r="AC281" s="10">
        <f>'ცვლილ. ბიუჯ.'!G281</f>
        <v>0</v>
      </c>
      <c r="AD281" s="10">
        <f>'ცვლილ. საკუთ.'!G281</f>
        <v>0</v>
      </c>
      <c r="AE281" s="10">
        <f>'მთავრ. ფონდი'!G281</f>
        <v>0</v>
      </c>
      <c r="AF281" s="10">
        <f>'პრეზ. ფონდი'!G281</f>
        <v>0</v>
      </c>
      <c r="AG281" s="10">
        <f>'დაზუსტ. ნაერთი'!F281</f>
        <v>0</v>
      </c>
      <c r="AH281" s="10">
        <f>'დაზუსტ. ბიუჯ.'!F281</f>
        <v>0</v>
      </c>
      <c r="AI281" s="10">
        <f>'დაზუსტ. საკუთ.'!F281</f>
        <v>0</v>
      </c>
      <c r="AK281" s="10">
        <f t="shared" si="81"/>
        <v>0</v>
      </c>
      <c r="AL281" s="10">
        <f t="shared" si="82"/>
        <v>0</v>
      </c>
      <c r="AM281" s="10">
        <f t="shared" si="83"/>
        <v>0</v>
      </c>
      <c r="AN281" s="10">
        <f t="shared" si="83"/>
        <v>0</v>
      </c>
      <c r="AO281" s="10">
        <f t="shared" si="83"/>
        <v>0</v>
      </c>
      <c r="AP281" s="10">
        <f t="shared" si="73"/>
        <v>0</v>
      </c>
      <c r="AQ281" s="10">
        <f t="shared" si="73"/>
        <v>0</v>
      </c>
      <c r="AR281" s="10">
        <f t="shared" si="73"/>
        <v>0</v>
      </c>
      <c r="AS281" s="10">
        <f t="shared" si="73"/>
        <v>0</v>
      </c>
      <c r="AT281" s="10">
        <f t="shared" si="89"/>
        <v>0</v>
      </c>
      <c r="AV281" s="10">
        <f t="shared" si="84"/>
        <v>0</v>
      </c>
      <c r="AW281" s="10">
        <f>'დამტკ. ბიუჯ.'!G281</f>
        <v>0</v>
      </c>
      <c r="AX281" s="10">
        <f>'დამტკ. საკუთ.'!G281</f>
        <v>0</v>
      </c>
      <c r="AY281" s="10">
        <f>'ცვლილ. ბიუჯ.'!H281</f>
        <v>0</v>
      </c>
      <c r="AZ281" s="10">
        <f>'ცვლილ. საკუთ.'!H281</f>
        <v>0</v>
      </c>
      <c r="BA281" s="10">
        <f>'მთავრ. ფონდი'!H281</f>
        <v>0</v>
      </c>
      <c r="BB281" s="10">
        <f>'პრეზ. ფონდი'!H281</f>
        <v>0</v>
      </c>
      <c r="BC281" s="10">
        <f>'დაზუსტ. ნაერთი'!G281</f>
        <v>0</v>
      </c>
      <c r="BD281" s="10">
        <f>'დაზუსტ. ბიუჯ.'!G281</f>
        <v>0</v>
      </c>
      <c r="BE281" s="10">
        <f>'დაზუსტ. საკუთ.'!G281</f>
        <v>0</v>
      </c>
      <c r="BG281" s="10">
        <f t="shared" si="85"/>
        <v>0</v>
      </c>
      <c r="BH281" s="10">
        <f t="shared" si="85"/>
        <v>0</v>
      </c>
      <c r="BI281" s="10">
        <f t="shared" si="85"/>
        <v>0</v>
      </c>
      <c r="BJ281" s="10">
        <f t="shared" si="74"/>
        <v>0</v>
      </c>
      <c r="BK281" s="10">
        <f t="shared" si="74"/>
        <v>0</v>
      </c>
      <c r="BL281" s="10">
        <f t="shared" si="74"/>
        <v>0</v>
      </c>
      <c r="BM281" s="10">
        <f t="shared" si="74"/>
        <v>0</v>
      </c>
      <c r="BN281" s="10">
        <f t="shared" si="90"/>
        <v>0</v>
      </c>
      <c r="BO281" s="10">
        <f t="shared" si="86"/>
        <v>0</v>
      </c>
      <c r="BP281" s="10">
        <f t="shared" si="86"/>
        <v>0</v>
      </c>
      <c r="BR281" s="10">
        <f t="shared" si="87"/>
        <v>0</v>
      </c>
      <c r="BS281" s="10">
        <f>'დამტკ. ბიუჯ.'!H281</f>
        <v>0</v>
      </c>
      <c r="BT281" s="10">
        <f>'დამტკ. საკუთ.'!H281</f>
        <v>0</v>
      </c>
      <c r="BU281" s="10">
        <f>'ცვლილ. ბიუჯ.'!I281</f>
        <v>0</v>
      </c>
      <c r="BV281" s="10">
        <f>'ცვლილ. საკუთ.'!I281</f>
        <v>0</v>
      </c>
      <c r="BW281" s="10">
        <f>'მთავრ. ფონდი'!I281</f>
        <v>0</v>
      </c>
      <c r="BX281" s="10">
        <f>'პრეზ. ფონდი'!I281</f>
        <v>0</v>
      </c>
      <c r="BY281" s="10">
        <f>'დაზუსტ. ნაერთი'!H281</f>
        <v>0</v>
      </c>
      <c r="BZ281" s="10">
        <f>'დაზუსტ. ბიუჯ.'!H281</f>
        <v>0</v>
      </c>
      <c r="CA281" s="10">
        <f>'დაზუსტ. საკუთ.'!H281</f>
        <v>0</v>
      </c>
    </row>
    <row r="282" spans="1:79" x14ac:dyDescent="0.25">
      <c r="A282" t="str">
        <f t="shared" si="75"/>
        <v>a</v>
      </c>
      <c r="B282" s="8"/>
      <c r="C282" s="9" t="s">
        <v>12</v>
      </c>
      <c r="D282" s="10">
        <f t="shared" si="76"/>
        <v>0</v>
      </c>
      <c r="E282" s="10">
        <f t="shared" si="77"/>
        <v>0</v>
      </c>
      <c r="F282" s="10">
        <f t="shared" si="78"/>
        <v>0</v>
      </c>
      <c r="G282" s="10">
        <f t="shared" si="78"/>
        <v>13600</v>
      </c>
      <c r="H282" s="10">
        <f t="shared" si="78"/>
        <v>0</v>
      </c>
      <c r="I282" s="10">
        <f t="shared" si="72"/>
        <v>0</v>
      </c>
      <c r="J282" s="10">
        <f t="shared" si="72"/>
        <v>0</v>
      </c>
      <c r="K282" s="10">
        <f t="shared" si="72"/>
        <v>13600</v>
      </c>
      <c r="L282" s="10">
        <f t="shared" si="72"/>
        <v>13600</v>
      </c>
      <c r="M282" s="10">
        <f t="shared" si="88"/>
        <v>0</v>
      </c>
      <c r="O282" s="10">
        <f t="shared" si="79"/>
        <v>0</v>
      </c>
      <c r="P282" s="10">
        <f>'დამტკ. ბიუჯ.'!E282</f>
        <v>0</v>
      </c>
      <c r="Q282" s="10">
        <f>'დამტკ. საკუთ.'!E282</f>
        <v>0</v>
      </c>
      <c r="R282" s="10">
        <f>'ცვლილ. ბიუჯ.'!F282</f>
        <v>0</v>
      </c>
      <c r="S282" s="10">
        <f>'ცვლილ. საკუთ.'!F282</f>
        <v>0</v>
      </c>
      <c r="T282" s="10">
        <f>'მთავრ. ფონდი'!F282</f>
        <v>0</v>
      </c>
      <c r="U282" s="10">
        <f>'პრეზ. ფონდი'!F282</f>
        <v>0</v>
      </c>
      <c r="V282" s="10">
        <f>'დაზუსტ. ნაერთი'!E282</f>
        <v>0</v>
      </c>
      <c r="W282" s="10">
        <f>'დაზუსტ. ბიუჯ.'!E282</f>
        <v>0</v>
      </c>
      <c r="X282" s="10">
        <f>'დაზუსტ. საკუთ.'!E282</f>
        <v>0</v>
      </c>
      <c r="Z282" s="10">
        <f t="shared" si="80"/>
        <v>0</v>
      </c>
      <c r="AA282" s="10">
        <f>'დამტკ. ბიუჯ.'!F282</f>
        <v>0</v>
      </c>
      <c r="AB282" s="10">
        <f>'დამტკ. საკუთ.'!F282</f>
        <v>0</v>
      </c>
      <c r="AC282" s="10">
        <f>'ცვლილ. ბიუჯ.'!G282</f>
        <v>13600</v>
      </c>
      <c r="AD282" s="10">
        <f>'ცვლილ. საკუთ.'!G282</f>
        <v>0</v>
      </c>
      <c r="AE282" s="10">
        <f>'მთავრ. ფონდი'!G282</f>
        <v>0</v>
      </c>
      <c r="AF282" s="10">
        <f>'პრეზ. ფონდი'!G282</f>
        <v>0</v>
      </c>
      <c r="AG282" s="10">
        <f>'დაზუსტ. ნაერთი'!F282</f>
        <v>13600</v>
      </c>
      <c r="AH282" s="10">
        <f>'დაზუსტ. ბიუჯ.'!F282</f>
        <v>13600</v>
      </c>
      <c r="AI282" s="10">
        <f>'დაზუსტ. საკუთ.'!F282</f>
        <v>0</v>
      </c>
      <c r="AK282" s="10">
        <f t="shared" si="81"/>
        <v>0</v>
      </c>
      <c r="AL282" s="10">
        <f t="shared" si="82"/>
        <v>0</v>
      </c>
      <c r="AM282" s="10">
        <f t="shared" si="83"/>
        <v>0</v>
      </c>
      <c r="AN282" s="10">
        <f t="shared" si="83"/>
        <v>13600</v>
      </c>
      <c r="AO282" s="10">
        <f t="shared" si="83"/>
        <v>0</v>
      </c>
      <c r="AP282" s="10">
        <f t="shared" si="73"/>
        <v>0</v>
      </c>
      <c r="AQ282" s="10">
        <f t="shared" si="73"/>
        <v>0</v>
      </c>
      <c r="AR282" s="10">
        <f t="shared" si="73"/>
        <v>13600</v>
      </c>
      <c r="AS282" s="10">
        <f t="shared" si="73"/>
        <v>13600</v>
      </c>
      <c r="AT282" s="10">
        <f t="shared" si="89"/>
        <v>0</v>
      </c>
      <c r="AV282" s="10">
        <f t="shared" si="84"/>
        <v>0</v>
      </c>
      <c r="AW282" s="10">
        <f>'დამტკ. ბიუჯ.'!G282</f>
        <v>0</v>
      </c>
      <c r="AX282" s="10">
        <f>'დამტკ. საკუთ.'!G282</f>
        <v>0</v>
      </c>
      <c r="AY282" s="10">
        <f>'ცვლილ. ბიუჯ.'!H282</f>
        <v>0</v>
      </c>
      <c r="AZ282" s="10">
        <f>'ცვლილ. საკუთ.'!H282</f>
        <v>0</v>
      </c>
      <c r="BA282" s="10">
        <f>'მთავრ. ფონდი'!H282</f>
        <v>0</v>
      </c>
      <c r="BB282" s="10">
        <f>'პრეზ. ფონდი'!H282</f>
        <v>0</v>
      </c>
      <c r="BC282" s="10">
        <f>'დაზუსტ. ნაერთი'!G282</f>
        <v>0</v>
      </c>
      <c r="BD282" s="10">
        <f>'დაზუსტ. ბიუჯ.'!G282</f>
        <v>0</v>
      </c>
      <c r="BE282" s="10">
        <f>'დაზუსტ. საკუთ.'!G282</f>
        <v>0</v>
      </c>
      <c r="BG282" s="10">
        <f t="shared" si="85"/>
        <v>0</v>
      </c>
      <c r="BH282" s="10">
        <f t="shared" si="85"/>
        <v>0</v>
      </c>
      <c r="BI282" s="10">
        <f t="shared" si="85"/>
        <v>0</v>
      </c>
      <c r="BJ282" s="10">
        <f t="shared" si="74"/>
        <v>13600</v>
      </c>
      <c r="BK282" s="10">
        <f t="shared" si="74"/>
        <v>0</v>
      </c>
      <c r="BL282" s="10">
        <f t="shared" si="74"/>
        <v>0</v>
      </c>
      <c r="BM282" s="10">
        <f t="shared" si="74"/>
        <v>0</v>
      </c>
      <c r="BN282" s="10">
        <f t="shared" si="90"/>
        <v>13600</v>
      </c>
      <c r="BO282" s="10">
        <f t="shared" si="86"/>
        <v>13600</v>
      </c>
      <c r="BP282" s="10">
        <f t="shared" si="86"/>
        <v>0</v>
      </c>
      <c r="BR282" s="10">
        <f t="shared" si="87"/>
        <v>0</v>
      </c>
      <c r="BS282" s="10">
        <f>'დამტკ. ბიუჯ.'!H282</f>
        <v>0</v>
      </c>
      <c r="BT282" s="10">
        <f>'დამტკ. საკუთ.'!H282</f>
        <v>0</v>
      </c>
      <c r="BU282" s="10">
        <f>'ცვლილ. ბიუჯ.'!I282</f>
        <v>0</v>
      </c>
      <c r="BV282" s="10">
        <f>'ცვლილ. საკუთ.'!I282</f>
        <v>0</v>
      </c>
      <c r="BW282" s="10">
        <f>'მთავრ. ფონდი'!I282</f>
        <v>0</v>
      </c>
      <c r="BX282" s="10">
        <f>'პრეზ. ფონდი'!I282</f>
        <v>0</v>
      </c>
      <c r="BY282" s="10">
        <f>'დაზუსტ. ნაერთი'!H282</f>
        <v>0</v>
      </c>
      <c r="BZ282" s="10">
        <f>'დაზუსტ. ბიუჯ.'!H282</f>
        <v>0</v>
      </c>
      <c r="CA282" s="10">
        <f>'დაზუსტ. საკუთ.'!H282</f>
        <v>0</v>
      </c>
    </row>
    <row r="283" spans="1:79" x14ac:dyDescent="0.25">
      <c r="A283" t="str">
        <f t="shared" si="75"/>
        <v>b</v>
      </c>
      <c r="B283" s="8"/>
      <c r="C283" s="9" t="s">
        <v>13</v>
      </c>
      <c r="D283" s="10">
        <f t="shared" si="76"/>
        <v>0</v>
      </c>
      <c r="E283" s="10">
        <f t="shared" si="77"/>
        <v>0</v>
      </c>
      <c r="F283" s="10">
        <f t="shared" si="78"/>
        <v>0</v>
      </c>
      <c r="G283" s="10">
        <f t="shared" si="78"/>
        <v>0</v>
      </c>
      <c r="H283" s="10">
        <f t="shared" si="78"/>
        <v>0</v>
      </c>
      <c r="I283" s="10">
        <f t="shared" si="72"/>
        <v>0</v>
      </c>
      <c r="J283" s="10">
        <f t="shared" si="72"/>
        <v>0</v>
      </c>
      <c r="K283" s="10">
        <f t="shared" si="72"/>
        <v>0</v>
      </c>
      <c r="L283" s="10">
        <f t="shared" si="72"/>
        <v>0</v>
      </c>
      <c r="M283" s="10">
        <f t="shared" si="88"/>
        <v>0</v>
      </c>
      <c r="O283" s="10">
        <f t="shared" si="79"/>
        <v>0</v>
      </c>
      <c r="P283" s="10">
        <f>'დამტკ. ბიუჯ.'!E283</f>
        <v>0</v>
      </c>
      <c r="Q283" s="10">
        <f>'დამტკ. საკუთ.'!E283</f>
        <v>0</v>
      </c>
      <c r="R283" s="10">
        <f>'ცვლილ. ბიუჯ.'!F283</f>
        <v>0</v>
      </c>
      <c r="S283" s="10">
        <f>'ცვლილ. საკუთ.'!F283</f>
        <v>0</v>
      </c>
      <c r="T283" s="10">
        <f>'მთავრ. ფონდი'!F283</f>
        <v>0</v>
      </c>
      <c r="U283" s="10">
        <f>'პრეზ. ფონდი'!F283</f>
        <v>0</v>
      </c>
      <c r="V283" s="10">
        <f>'დაზუსტ. ნაერთი'!E283</f>
        <v>0</v>
      </c>
      <c r="W283" s="10">
        <f>'დაზუსტ. ბიუჯ.'!E283</f>
        <v>0</v>
      </c>
      <c r="X283" s="10">
        <f>'დაზუსტ. საკუთ.'!E283</f>
        <v>0</v>
      </c>
      <c r="Z283" s="10">
        <f t="shared" si="80"/>
        <v>0</v>
      </c>
      <c r="AA283" s="10">
        <f>'დამტკ. ბიუჯ.'!F283</f>
        <v>0</v>
      </c>
      <c r="AB283" s="10">
        <f>'დამტკ. საკუთ.'!F283</f>
        <v>0</v>
      </c>
      <c r="AC283" s="10">
        <f>'ცვლილ. ბიუჯ.'!G283</f>
        <v>0</v>
      </c>
      <c r="AD283" s="10">
        <f>'ცვლილ. საკუთ.'!G283</f>
        <v>0</v>
      </c>
      <c r="AE283" s="10">
        <f>'მთავრ. ფონდი'!G283</f>
        <v>0</v>
      </c>
      <c r="AF283" s="10">
        <f>'პრეზ. ფონდი'!G283</f>
        <v>0</v>
      </c>
      <c r="AG283" s="10">
        <f>'დაზუსტ. ნაერთი'!F283</f>
        <v>0</v>
      </c>
      <c r="AH283" s="10">
        <f>'დაზუსტ. ბიუჯ.'!F283</f>
        <v>0</v>
      </c>
      <c r="AI283" s="10">
        <f>'დაზუსტ. საკუთ.'!F283</f>
        <v>0</v>
      </c>
      <c r="AK283" s="10">
        <f t="shared" si="81"/>
        <v>0</v>
      </c>
      <c r="AL283" s="10">
        <f t="shared" si="82"/>
        <v>0</v>
      </c>
      <c r="AM283" s="10">
        <f t="shared" si="83"/>
        <v>0</v>
      </c>
      <c r="AN283" s="10">
        <f t="shared" si="83"/>
        <v>0</v>
      </c>
      <c r="AO283" s="10">
        <f t="shared" si="83"/>
        <v>0</v>
      </c>
      <c r="AP283" s="10">
        <f t="shared" si="73"/>
        <v>0</v>
      </c>
      <c r="AQ283" s="10">
        <f t="shared" si="73"/>
        <v>0</v>
      </c>
      <c r="AR283" s="10">
        <f t="shared" si="73"/>
        <v>0</v>
      </c>
      <c r="AS283" s="10">
        <f t="shared" si="73"/>
        <v>0</v>
      </c>
      <c r="AT283" s="10">
        <f t="shared" si="89"/>
        <v>0</v>
      </c>
      <c r="AV283" s="10">
        <f t="shared" si="84"/>
        <v>0</v>
      </c>
      <c r="AW283" s="10">
        <f>'დამტკ. ბიუჯ.'!G283</f>
        <v>0</v>
      </c>
      <c r="AX283" s="10">
        <f>'დამტკ. საკუთ.'!G283</f>
        <v>0</v>
      </c>
      <c r="AY283" s="10">
        <f>'ცვლილ. ბიუჯ.'!H283</f>
        <v>0</v>
      </c>
      <c r="AZ283" s="10">
        <f>'ცვლილ. საკუთ.'!H283</f>
        <v>0</v>
      </c>
      <c r="BA283" s="10">
        <f>'მთავრ. ფონდი'!H283</f>
        <v>0</v>
      </c>
      <c r="BB283" s="10">
        <f>'პრეზ. ფონდი'!H283</f>
        <v>0</v>
      </c>
      <c r="BC283" s="10">
        <f>'დაზუსტ. ნაერთი'!G283</f>
        <v>0</v>
      </c>
      <c r="BD283" s="10">
        <f>'დაზუსტ. ბიუჯ.'!G283</f>
        <v>0</v>
      </c>
      <c r="BE283" s="10">
        <f>'დაზუსტ. საკუთ.'!G283</f>
        <v>0</v>
      </c>
      <c r="BG283" s="10">
        <f t="shared" si="85"/>
        <v>0</v>
      </c>
      <c r="BH283" s="10">
        <f t="shared" si="85"/>
        <v>0</v>
      </c>
      <c r="BI283" s="10">
        <f t="shared" si="85"/>
        <v>0</v>
      </c>
      <c r="BJ283" s="10">
        <f t="shared" si="74"/>
        <v>0</v>
      </c>
      <c r="BK283" s="10">
        <f t="shared" si="74"/>
        <v>0</v>
      </c>
      <c r="BL283" s="10">
        <f t="shared" si="74"/>
        <v>0</v>
      </c>
      <c r="BM283" s="10">
        <f t="shared" si="74"/>
        <v>0</v>
      </c>
      <c r="BN283" s="10">
        <f t="shared" si="90"/>
        <v>0</v>
      </c>
      <c r="BO283" s="10">
        <f t="shared" si="86"/>
        <v>0</v>
      </c>
      <c r="BP283" s="10">
        <f t="shared" si="86"/>
        <v>0</v>
      </c>
      <c r="BR283" s="10">
        <f t="shared" si="87"/>
        <v>0</v>
      </c>
      <c r="BS283" s="10">
        <f>'დამტკ. ბიუჯ.'!H283</f>
        <v>0</v>
      </c>
      <c r="BT283" s="10">
        <f>'დამტკ. საკუთ.'!H283</f>
        <v>0</v>
      </c>
      <c r="BU283" s="10">
        <f>'ცვლილ. ბიუჯ.'!I283</f>
        <v>0</v>
      </c>
      <c r="BV283" s="10">
        <f>'ცვლილ. საკუთ.'!I283</f>
        <v>0</v>
      </c>
      <c r="BW283" s="10">
        <f>'მთავრ. ფონდი'!I283</f>
        <v>0</v>
      </c>
      <c r="BX283" s="10">
        <f>'პრეზ. ფონდი'!I283</f>
        <v>0</v>
      </c>
      <c r="BY283" s="10">
        <f>'დაზუსტ. ნაერთი'!H283</f>
        <v>0</v>
      </c>
      <c r="BZ283" s="10">
        <f>'დაზუსტ. ბიუჯ.'!H283</f>
        <v>0</v>
      </c>
      <c r="CA283" s="10">
        <f>'დაზუსტ. საკუთ.'!H283</f>
        <v>0</v>
      </c>
    </row>
    <row r="284" spans="1:79" x14ac:dyDescent="0.25">
      <c r="A284" t="str">
        <f t="shared" si="75"/>
        <v>b</v>
      </c>
      <c r="B284" s="8"/>
      <c r="C284" s="9" t="s">
        <v>14</v>
      </c>
      <c r="D284" s="10">
        <f t="shared" si="76"/>
        <v>0</v>
      </c>
      <c r="E284" s="10">
        <f t="shared" si="77"/>
        <v>0</v>
      </c>
      <c r="F284" s="10">
        <f t="shared" si="78"/>
        <v>0</v>
      </c>
      <c r="G284" s="10">
        <f t="shared" si="78"/>
        <v>0</v>
      </c>
      <c r="H284" s="10">
        <f t="shared" si="78"/>
        <v>0</v>
      </c>
      <c r="I284" s="10">
        <f t="shared" si="72"/>
        <v>0</v>
      </c>
      <c r="J284" s="10">
        <f t="shared" si="72"/>
        <v>0</v>
      </c>
      <c r="K284" s="10">
        <f t="shared" si="72"/>
        <v>0</v>
      </c>
      <c r="L284" s="10">
        <f t="shared" si="72"/>
        <v>0</v>
      </c>
      <c r="M284" s="10">
        <f t="shared" si="88"/>
        <v>0</v>
      </c>
      <c r="O284" s="10">
        <f t="shared" si="79"/>
        <v>0</v>
      </c>
      <c r="P284" s="10">
        <f>'დამტკ. ბიუჯ.'!E284</f>
        <v>0</v>
      </c>
      <c r="Q284" s="10">
        <f>'დამტკ. საკუთ.'!E284</f>
        <v>0</v>
      </c>
      <c r="R284" s="10">
        <f>'ცვლილ. ბიუჯ.'!F284</f>
        <v>0</v>
      </c>
      <c r="S284" s="10">
        <f>'ცვლილ. საკუთ.'!F284</f>
        <v>0</v>
      </c>
      <c r="T284" s="10">
        <f>'მთავრ. ფონდი'!F284</f>
        <v>0</v>
      </c>
      <c r="U284" s="10">
        <f>'პრეზ. ფონდი'!F284</f>
        <v>0</v>
      </c>
      <c r="V284" s="10">
        <f>'დაზუსტ. ნაერთი'!E284</f>
        <v>0</v>
      </c>
      <c r="W284" s="10">
        <f>'დაზუსტ. ბიუჯ.'!E284</f>
        <v>0</v>
      </c>
      <c r="X284" s="10">
        <f>'დაზუსტ. საკუთ.'!E284</f>
        <v>0</v>
      </c>
      <c r="Z284" s="10">
        <f t="shared" si="80"/>
        <v>0</v>
      </c>
      <c r="AA284" s="10">
        <f>'დამტკ. ბიუჯ.'!F284</f>
        <v>0</v>
      </c>
      <c r="AB284" s="10">
        <f>'დამტკ. საკუთ.'!F284</f>
        <v>0</v>
      </c>
      <c r="AC284" s="10">
        <f>'ცვლილ. ბიუჯ.'!G284</f>
        <v>0</v>
      </c>
      <c r="AD284" s="10">
        <f>'ცვლილ. საკუთ.'!G284</f>
        <v>0</v>
      </c>
      <c r="AE284" s="10">
        <f>'მთავრ. ფონდი'!G284</f>
        <v>0</v>
      </c>
      <c r="AF284" s="10">
        <f>'პრეზ. ფონდი'!G284</f>
        <v>0</v>
      </c>
      <c r="AG284" s="10">
        <f>'დაზუსტ. ნაერთი'!F284</f>
        <v>0</v>
      </c>
      <c r="AH284" s="10">
        <f>'დაზუსტ. ბიუჯ.'!F284</f>
        <v>0</v>
      </c>
      <c r="AI284" s="10">
        <f>'დაზუსტ. საკუთ.'!F284</f>
        <v>0</v>
      </c>
      <c r="AK284" s="10">
        <f t="shared" si="81"/>
        <v>0</v>
      </c>
      <c r="AL284" s="10">
        <f t="shared" si="82"/>
        <v>0</v>
      </c>
      <c r="AM284" s="10">
        <f t="shared" si="83"/>
        <v>0</v>
      </c>
      <c r="AN284" s="10">
        <f t="shared" si="83"/>
        <v>0</v>
      </c>
      <c r="AO284" s="10">
        <f t="shared" si="83"/>
        <v>0</v>
      </c>
      <c r="AP284" s="10">
        <f t="shared" si="73"/>
        <v>0</v>
      </c>
      <c r="AQ284" s="10">
        <f t="shared" si="73"/>
        <v>0</v>
      </c>
      <c r="AR284" s="10">
        <f t="shared" si="73"/>
        <v>0</v>
      </c>
      <c r="AS284" s="10">
        <f t="shared" si="73"/>
        <v>0</v>
      </c>
      <c r="AT284" s="10">
        <f t="shared" si="89"/>
        <v>0</v>
      </c>
      <c r="AV284" s="10">
        <f t="shared" si="84"/>
        <v>0</v>
      </c>
      <c r="AW284" s="10">
        <f>'დამტკ. ბიუჯ.'!G284</f>
        <v>0</v>
      </c>
      <c r="AX284" s="10">
        <f>'დამტკ. საკუთ.'!G284</f>
        <v>0</v>
      </c>
      <c r="AY284" s="10">
        <f>'ცვლილ. ბიუჯ.'!H284</f>
        <v>0</v>
      </c>
      <c r="AZ284" s="10">
        <f>'ცვლილ. საკუთ.'!H284</f>
        <v>0</v>
      </c>
      <c r="BA284" s="10">
        <f>'მთავრ. ფონდი'!H284</f>
        <v>0</v>
      </c>
      <c r="BB284" s="10">
        <f>'პრეზ. ფონდი'!H284</f>
        <v>0</v>
      </c>
      <c r="BC284" s="10">
        <f>'დაზუსტ. ნაერთი'!G284</f>
        <v>0</v>
      </c>
      <c r="BD284" s="10">
        <f>'დაზუსტ. ბიუჯ.'!G284</f>
        <v>0</v>
      </c>
      <c r="BE284" s="10">
        <f>'დაზუსტ. საკუთ.'!G284</f>
        <v>0</v>
      </c>
      <c r="BG284" s="10">
        <f t="shared" si="85"/>
        <v>0</v>
      </c>
      <c r="BH284" s="10">
        <f t="shared" si="85"/>
        <v>0</v>
      </c>
      <c r="BI284" s="10">
        <f t="shared" si="85"/>
        <v>0</v>
      </c>
      <c r="BJ284" s="10">
        <f t="shared" si="74"/>
        <v>0</v>
      </c>
      <c r="BK284" s="10">
        <f t="shared" si="74"/>
        <v>0</v>
      </c>
      <c r="BL284" s="10">
        <f t="shared" si="74"/>
        <v>0</v>
      </c>
      <c r="BM284" s="10">
        <f t="shared" si="74"/>
        <v>0</v>
      </c>
      <c r="BN284" s="10">
        <f t="shared" si="90"/>
        <v>0</v>
      </c>
      <c r="BO284" s="10">
        <f t="shared" si="86"/>
        <v>0</v>
      </c>
      <c r="BP284" s="10">
        <f t="shared" si="86"/>
        <v>0</v>
      </c>
      <c r="BR284" s="10">
        <f t="shared" si="87"/>
        <v>0</v>
      </c>
      <c r="BS284" s="10">
        <f>'დამტკ. ბიუჯ.'!H284</f>
        <v>0</v>
      </c>
      <c r="BT284" s="10">
        <f>'დამტკ. საკუთ.'!H284</f>
        <v>0</v>
      </c>
      <c r="BU284" s="10">
        <f>'ცვლილ. ბიუჯ.'!I284</f>
        <v>0</v>
      </c>
      <c r="BV284" s="10">
        <f>'ცვლილ. საკუთ.'!I284</f>
        <v>0</v>
      </c>
      <c r="BW284" s="10">
        <f>'მთავრ. ფონდი'!I284</f>
        <v>0</v>
      </c>
      <c r="BX284" s="10">
        <f>'პრეზ. ფონდი'!I284</f>
        <v>0</v>
      </c>
      <c r="BY284" s="10">
        <f>'დაზუსტ. ნაერთი'!H284</f>
        <v>0</v>
      </c>
      <c r="BZ284" s="10">
        <f>'დაზუსტ. ბიუჯ.'!H284</f>
        <v>0</v>
      </c>
      <c r="CA284" s="10">
        <f>'დაზუსტ. საკუთ.'!H284</f>
        <v>0</v>
      </c>
    </row>
    <row r="285" spans="1:79" x14ac:dyDescent="0.25">
      <c r="A285" t="str">
        <f t="shared" si="75"/>
        <v>b</v>
      </c>
      <c r="B285" s="8"/>
      <c r="C285" s="9" t="s">
        <v>15</v>
      </c>
      <c r="D285" s="10">
        <f t="shared" si="76"/>
        <v>0</v>
      </c>
      <c r="E285" s="10">
        <f t="shared" si="77"/>
        <v>0</v>
      </c>
      <c r="F285" s="10">
        <f t="shared" si="78"/>
        <v>0</v>
      </c>
      <c r="G285" s="10">
        <f t="shared" si="78"/>
        <v>0</v>
      </c>
      <c r="H285" s="10">
        <f t="shared" si="78"/>
        <v>0</v>
      </c>
      <c r="I285" s="10">
        <f t="shared" si="72"/>
        <v>0</v>
      </c>
      <c r="J285" s="10">
        <f t="shared" si="72"/>
        <v>0</v>
      </c>
      <c r="K285" s="10">
        <f t="shared" si="72"/>
        <v>0</v>
      </c>
      <c r="L285" s="10">
        <f t="shared" si="72"/>
        <v>0</v>
      </c>
      <c r="M285" s="10">
        <f t="shared" si="88"/>
        <v>0</v>
      </c>
      <c r="O285" s="10">
        <f t="shared" si="79"/>
        <v>0</v>
      </c>
      <c r="P285" s="10">
        <f>'დამტკ. ბიუჯ.'!E285</f>
        <v>0</v>
      </c>
      <c r="Q285" s="10">
        <f>'დამტკ. საკუთ.'!E285</f>
        <v>0</v>
      </c>
      <c r="R285" s="10">
        <f>'ცვლილ. ბიუჯ.'!F285</f>
        <v>0</v>
      </c>
      <c r="S285" s="10">
        <f>'ცვლილ. საკუთ.'!F285</f>
        <v>0</v>
      </c>
      <c r="T285" s="10">
        <f>'მთავრ. ფონდი'!F285</f>
        <v>0</v>
      </c>
      <c r="U285" s="10">
        <f>'პრეზ. ფონდი'!F285</f>
        <v>0</v>
      </c>
      <c r="V285" s="10">
        <f>'დაზუსტ. ნაერთი'!E285</f>
        <v>0</v>
      </c>
      <c r="W285" s="10">
        <f>'დაზუსტ. ბიუჯ.'!E285</f>
        <v>0</v>
      </c>
      <c r="X285" s="10">
        <f>'დაზუსტ. საკუთ.'!E285</f>
        <v>0</v>
      </c>
      <c r="Z285" s="10">
        <f t="shared" si="80"/>
        <v>0</v>
      </c>
      <c r="AA285" s="10">
        <f>'დამტკ. ბიუჯ.'!F285</f>
        <v>0</v>
      </c>
      <c r="AB285" s="10">
        <f>'დამტკ. საკუთ.'!F285</f>
        <v>0</v>
      </c>
      <c r="AC285" s="10">
        <f>'ცვლილ. ბიუჯ.'!G285</f>
        <v>0</v>
      </c>
      <c r="AD285" s="10">
        <f>'ცვლილ. საკუთ.'!G285</f>
        <v>0</v>
      </c>
      <c r="AE285" s="10">
        <f>'მთავრ. ფონდი'!G285</f>
        <v>0</v>
      </c>
      <c r="AF285" s="10">
        <f>'პრეზ. ფონდი'!G285</f>
        <v>0</v>
      </c>
      <c r="AG285" s="10">
        <f>'დაზუსტ. ნაერთი'!F285</f>
        <v>0</v>
      </c>
      <c r="AH285" s="10">
        <f>'დაზუსტ. ბიუჯ.'!F285</f>
        <v>0</v>
      </c>
      <c r="AI285" s="10">
        <f>'დაზუსტ. საკუთ.'!F285</f>
        <v>0</v>
      </c>
      <c r="AK285" s="10">
        <f t="shared" si="81"/>
        <v>0</v>
      </c>
      <c r="AL285" s="10">
        <f t="shared" si="82"/>
        <v>0</v>
      </c>
      <c r="AM285" s="10">
        <f t="shared" si="83"/>
        <v>0</v>
      </c>
      <c r="AN285" s="10">
        <f t="shared" si="83"/>
        <v>0</v>
      </c>
      <c r="AO285" s="10">
        <f t="shared" si="83"/>
        <v>0</v>
      </c>
      <c r="AP285" s="10">
        <f t="shared" si="73"/>
        <v>0</v>
      </c>
      <c r="AQ285" s="10">
        <f t="shared" si="73"/>
        <v>0</v>
      </c>
      <c r="AR285" s="10">
        <f t="shared" si="73"/>
        <v>0</v>
      </c>
      <c r="AS285" s="10">
        <f t="shared" si="73"/>
        <v>0</v>
      </c>
      <c r="AT285" s="10">
        <f t="shared" si="89"/>
        <v>0</v>
      </c>
      <c r="AV285" s="10">
        <f t="shared" si="84"/>
        <v>0</v>
      </c>
      <c r="AW285" s="10">
        <f>'დამტკ. ბიუჯ.'!G285</f>
        <v>0</v>
      </c>
      <c r="AX285" s="10">
        <f>'დამტკ. საკუთ.'!G285</f>
        <v>0</v>
      </c>
      <c r="AY285" s="10">
        <f>'ცვლილ. ბიუჯ.'!H285</f>
        <v>0</v>
      </c>
      <c r="AZ285" s="10">
        <f>'ცვლილ. საკუთ.'!H285</f>
        <v>0</v>
      </c>
      <c r="BA285" s="10">
        <f>'მთავრ. ფონდი'!H285</f>
        <v>0</v>
      </c>
      <c r="BB285" s="10">
        <f>'პრეზ. ფონდი'!H285</f>
        <v>0</v>
      </c>
      <c r="BC285" s="10">
        <f>'დაზუსტ. ნაერთი'!G285</f>
        <v>0</v>
      </c>
      <c r="BD285" s="10">
        <f>'დაზუსტ. ბიუჯ.'!G285</f>
        <v>0</v>
      </c>
      <c r="BE285" s="10">
        <f>'დაზუსტ. საკუთ.'!G285</f>
        <v>0</v>
      </c>
      <c r="BG285" s="10">
        <f t="shared" si="85"/>
        <v>0</v>
      </c>
      <c r="BH285" s="10">
        <f t="shared" si="85"/>
        <v>0</v>
      </c>
      <c r="BI285" s="10">
        <f t="shared" si="85"/>
        <v>0</v>
      </c>
      <c r="BJ285" s="10">
        <f t="shared" si="74"/>
        <v>0</v>
      </c>
      <c r="BK285" s="10">
        <f t="shared" si="74"/>
        <v>0</v>
      </c>
      <c r="BL285" s="10">
        <f t="shared" si="74"/>
        <v>0</v>
      </c>
      <c r="BM285" s="10">
        <f t="shared" si="74"/>
        <v>0</v>
      </c>
      <c r="BN285" s="10">
        <f t="shared" si="90"/>
        <v>0</v>
      </c>
      <c r="BO285" s="10">
        <f t="shared" si="86"/>
        <v>0</v>
      </c>
      <c r="BP285" s="10">
        <f t="shared" si="86"/>
        <v>0</v>
      </c>
      <c r="BR285" s="10">
        <f t="shared" si="87"/>
        <v>0</v>
      </c>
      <c r="BS285" s="10">
        <f>'დამტკ. ბიუჯ.'!H285</f>
        <v>0</v>
      </c>
      <c r="BT285" s="10">
        <f>'დამტკ. საკუთ.'!H285</f>
        <v>0</v>
      </c>
      <c r="BU285" s="10">
        <f>'ცვლილ. ბიუჯ.'!I285</f>
        <v>0</v>
      </c>
      <c r="BV285" s="10">
        <f>'ცვლილ. საკუთ.'!I285</f>
        <v>0</v>
      </c>
      <c r="BW285" s="10">
        <f>'მთავრ. ფონდი'!I285</f>
        <v>0</v>
      </c>
      <c r="BX285" s="10">
        <f>'პრეზ. ფონდი'!I285</f>
        <v>0</v>
      </c>
      <c r="BY285" s="10">
        <f>'დაზუსტ. ნაერთი'!H285</f>
        <v>0</v>
      </c>
      <c r="BZ285" s="10">
        <f>'დაზუსტ. ბიუჯ.'!H285</f>
        <v>0</v>
      </c>
      <c r="CA285" s="10">
        <f>'დაზუსტ. საკუთ.'!H285</f>
        <v>0</v>
      </c>
    </row>
    <row r="286" spans="1:79" x14ac:dyDescent="0.25">
      <c r="A286" t="str">
        <f t="shared" si="75"/>
        <v>a</v>
      </c>
      <c r="B286" s="8"/>
      <c r="C286" s="9" t="s">
        <v>16</v>
      </c>
      <c r="D286" s="10">
        <f t="shared" si="76"/>
        <v>1680000000</v>
      </c>
      <c r="E286" s="10">
        <f t="shared" si="77"/>
        <v>1680000000</v>
      </c>
      <c r="F286" s="10">
        <f t="shared" si="78"/>
        <v>0</v>
      </c>
      <c r="G286" s="10">
        <f t="shared" si="78"/>
        <v>-63861</v>
      </c>
      <c r="H286" s="10">
        <f t="shared" si="78"/>
        <v>0</v>
      </c>
      <c r="I286" s="10">
        <f t="shared" si="72"/>
        <v>0</v>
      </c>
      <c r="J286" s="10">
        <f t="shared" si="72"/>
        <v>0</v>
      </c>
      <c r="K286" s="10">
        <f t="shared" si="72"/>
        <v>1679936139</v>
      </c>
      <c r="L286" s="10">
        <f t="shared" si="72"/>
        <v>1679936139</v>
      </c>
      <c r="M286" s="10">
        <f t="shared" si="88"/>
        <v>0</v>
      </c>
      <c r="O286" s="10">
        <f t="shared" si="79"/>
        <v>420000000</v>
      </c>
      <c r="P286" s="10">
        <f>'დამტკ. ბიუჯ.'!E286</f>
        <v>420000000</v>
      </c>
      <c r="Q286" s="10">
        <f>'დამტკ. საკუთ.'!E286</f>
        <v>0</v>
      </c>
      <c r="R286" s="10">
        <f>'ცვლილ. ბიუჯ.'!F286</f>
        <v>-1842080</v>
      </c>
      <c r="S286" s="10">
        <f>'ცვლილ. საკუთ.'!F286</f>
        <v>0</v>
      </c>
      <c r="T286" s="10">
        <f>'მთავრ. ფონდი'!F286</f>
        <v>0</v>
      </c>
      <c r="U286" s="10">
        <f>'პრეზ. ფონდი'!F286</f>
        <v>0</v>
      </c>
      <c r="V286" s="10">
        <f>'დაზუსტ. ნაერთი'!E286</f>
        <v>418157920</v>
      </c>
      <c r="W286" s="10">
        <f>'დაზუსტ. ბიუჯ.'!E286</f>
        <v>418157920</v>
      </c>
      <c r="X286" s="10">
        <f>'დაზუსტ. საკუთ.'!E286</f>
        <v>0</v>
      </c>
      <c r="Z286" s="10">
        <f t="shared" si="80"/>
        <v>420000000</v>
      </c>
      <c r="AA286" s="10">
        <f>'დამტკ. ბიუჯ.'!F286</f>
        <v>420000000</v>
      </c>
      <c r="AB286" s="10">
        <f>'დამტკ. საკუთ.'!F286</f>
        <v>0</v>
      </c>
      <c r="AC286" s="10">
        <f>'ცვლილ. ბიუჯ.'!G286</f>
        <v>139719</v>
      </c>
      <c r="AD286" s="10">
        <f>'ცვლილ. საკუთ.'!G286</f>
        <v>0</v>
      </c>
      <c r="AE286" s="10">
        <f>'მთავრ. ფონდი'!G286</f>
        <v>0</v>
      </c>
      <c r="AF286" s="10">
        <f>'პრეზ. ფონდი'!G286</f>
        <v>0</v>
      </c>
      <c r="AG286" s="10">
        <f>'დაზუსტ. ნაერთი'!F286</f>
        <v>420139719</v>
      </c>
      <c r="AH286" s="10">
        <f>'დაზუსტ. ბიუჯ.'!F286</f>
        <v>420139719</v>
      </c>
      <c r="AI286" s="10">
        <f>'დაზუსტ. საკუთ.'!F286</f>
        <v>0</v>
      </c>
      <c r="AK286" s="10">
        <f t="shared" si="81"/>
        <v>840000000</v>
      </c>
      <c r="AL286" s="10">
        <f t="shared" si="82"/>
        <v>840000000</v>
      </c>
      <c r="AM286" s="10">
        <f t="shared" si="83"/>
        <v>0</v>
      </c>
      <c r="AN286" s="10">
        <f t="shared" si="83"/>
        <v>-1702361</v>
      </c>
      <c r="AO286" s="10">
        <f t="shared" si="83"/>
        <v>0</v>
      </c>
      <c r="AP286" s="10">
        <f t="shared" si="73"/>
        <v>0</v>
      </c>
      <c r="AQ286" s="10">
        <f t="shared" si="73"/>
        <v>0</v>
      </c>
      <c r="AR286" s="10">
        <f t="shared" si="73"/>
        <v>838297639</v>
      </c>
      <c r="AS286" s="10">
        <f t="shared" si="73"/>
        <v>838297639</v>
      </c>
      <c r="AT286" s="10">
        <f t="shared" si="89"/>
        <v>0</v>
      </c>
      <c r="AV286" s="10">
        <f t="shared" si="84"/>
        <v>420000000</v>
      </c>
      <c r="AW286" s="10">
        <f>'დამტკ. ბიუჯ.'!G286</f>
        <v>420000000</v>
      </c>
      <c r="AX286" s="10">
        <f>'დამტკ. საკუთ.'!G286</f>
        <v>0</v>
      </c>
      <c r="AY286" s="10">
        <f>'ცვლილ. ბიუჯ.'!H286</f>
        <v>0</v>
      </c>
      <c r="AZ286" s="10">
        <f>'ცვლილ. საკუთ.'!H286</f>
        <v>0</v>
      </c>
      <c r="BA286" s="10">
        <f>'მთავრ. ფონდი'!H286</f>
        <v>0</v>
      </c>
      <c r="BB286" s="10">
        <f>'პრეზ. ფონდი'!H286</f>
        <v>0</v>
      </c>
      <c r="BC286" s="10">
        <f>'დაზუსტ. ნაერთი'!G286</f>
        <v>420000000</v>
      </c>
      <c r="BD286" s="10">
        <f>'დაზუსტ. ბიუჯ.'!G286</f>
        <v>420000000</v>
      </c>
      <c r="BE286" s="10">
        <f>'დაზუსტ. საკუთ.'!G286</f>
        <v>0</v>
      </c>
      <c r="BG286" s="10">
        <f t="shared" si="85"/>
        <v>1260000000</v>
      </c>
      <c r="BH286" s="10">
        <f t="shared" si="85"/>
        <v>1260000000</v>
      </c>
      <c r="BI286" s="10">
        <f t="shared" si="85"/>
        <v>0</v>
      </c>
      <c r="BJ286" s="10">
        <f t="shared" si="74"/>
        <v>-1702361</v>
      </c>
      <c r="BK286" s="10">
        <f t="shared" si="74"/>
        <v>0</v>
      </c>
      <c r="BL286" s="10">
        <f t="shared" si="74"/>
        <v>0</v>
      </c>
      <c r="BM286" s="10">
        <f t="shared" si="74"/>
        <v>0</v>
      </c>
      <c r="BN286" s="10">
        <f t="shared" si="90"/>
        <v>1258297639</v>
      </c>
      <c r="BO286" s="10">
        <f t="shared" si="86"/>
        <v>1258297639</v>
      </c>
      <c r="BP286" s="10">
        <f t="shared" si="86"/>
        <v>0</v>
      </c>
      <c r="BR286" s="10">
        <f t="shared" si="87"/>
        <v>420000000</v>
      </c>
      <c r="BS286" s="10">
        <f>'დამტკ. ბიუჯ.'!H286</f>
        <v>420000000</v>
      </c>
      <c r="BT286" s="10">
        <f>'დამტკ. საკუთ.'!H286</f>
        <v>0</v>
      </c>
      <c r="BU286" s="10">
        <f>'ცვლილ. ბიუჯ.'!I286</f>
        <v>1638500</v>
      </c>
      <c r="BV286" s="10">
        <f>'ცვლილ. საკუთ.'!I286</f>
        <v>0</v>
      </c>
      <c r="BW286" s="10">
        <f>'მთავრ. ფონდი'!I286</f>
        <v>0</v>
      </c>
      <c r="BX286" s="10">
        <f>'პრეზ. ფონდი'!I286</f>
        <v>0</v>
      </c>
      <c r="BY286" s="10">
        <f>'დაზუსტ. ნაერთი'!H286</f>
        <v>421638500</v>
      </c>
      <c r="BZ286" s="10">
        <f>'დაზუსტ. ბიუჯ.'!H286</f>
        <v>421638500</v>
      </c>
      <c r="CA286" s="10">
        <f>'დაზუსტ. საკუთ.'!H286</f>
        <v>0</v>
      </c>
    </row>
    <row r="287" spans="1:79" x14ac:dyDescent="0.25">
      <c r="A287" t="str">
        <f t="shared" si="75"/>
        <v>a</v>
      </c>
      <c r="B287" s="8"/>
      <c r="C287" s="9" t="s">
        <v>17</v>
      </c>
      <c r="D287" s="10">
        <f t="shared" si="76"/>
        <v>0</v>
      </c>
      <c r="E287" s="10">
        <f t="shared" si="77"/>
        <v>0</v>
      </c>
      <c r="F287" s="10">
        <f t="shared" si="78"/>
        <v>0</v>
      </c>
      <c r="G287" s="10">
        <f t="shared" si="78"/>
        <v>11596</v>
      </c>
      <c r="H287" s="10">
        <f t="shared" si="78"/>
        <v>0</v>
      </c>
      <c r="I287" s="10">
        <f t="shared" si="72"/>
        <v>0</v>
      </c>
      <c r="J287" s="10">
        <f t="shared" si="72"/>
        <v>0</v>
      </c>
      <c r="K287" s="10">
        <f t="shared" si="72"/>
        <v>11596</v>
      </c>
      <c r="L287" s="10">
        <f t="shared" si="72"/>
        <v>11596</v>
      </c>
      <c r="M287" s="10">
        <f t="shared" si="88"/>
        <v>0</v>
      </c>
      <c r="O287" s="10">
        <f t="shared" si="79"/>
        <v>0</v>
      </c>
      <c r="P287" s="10">
        <f>'დამტკ. ბიუჯ.'!E287</f>
        <v>0</v>
      </c>
      <c r="Q287" s="10">
        <f>'დამტკ. საკუთ.'!E287</f>
        <v>0</v>
      </c>
      <c r="R287" s="10">
        <f>'ცვლილ. ბიუჯ.'!F287</f>
        <v>600</v>
      </c>
      <c r="S287" s="10">
        <f>'ცვლილ. საკუთ.'!F287</f>
        <v>0</v>
      </c>
      <c r="T287" s="10">
        <f>'მთავრ. ფონდი'!F287</f>
        <v>0</v>
      </c>
      <c r="U287" s="10">
        <f>'პრეზ. ფონდი'!F287</f>
        <v>0</v>
      </c>
      <c r="V287" s="10">
        <f>'დაზუსტ. ნაერთი'!E287</f>
        <v>600</v>
      </c>
      <c r="W287" s="10">
        <f>'დაზუსტ. ბიუჯ.'!E287</f>
        <v>600</v>
      </c>
      <c r="X287" s="10">
        <f>'დაზუსტ. საკუთ.'!E287</f>
        <v>0</v>
      </c>
      <c r="Z287" s="10">
        <f t="shared" si="80"/>
        <v>0</v>
      </c>
      <c r="AA287" s="10">
        <f>'დამტკ. ბიუჯ.'!F287</f>
        <v>0</v>
      </c>
      <c r="AB287" s="10">
        <f>'დამტკ. საკუთ.'!F287</f>
        <v>0</v>
      </c>
      <c r="AC287" s="10">
        <f>'ცვლილ. ბიუჯ.'!G287</f>
        <v>10996</v>
      </c>
      <c r="AD287" s="10">
        <f>'ცვლილ. საკუთ.'!G287</f>
        <v>0</v>
      </c>
      <c r="AE287" s="10">
        <f>'მთავრ. ფონდი'!G287</f>
        <v>0</v>
      </c>
      <c r="AF287" s="10">
        <f>'პრეზ. ფონდი'!G287</f>
        <v>0</v>
      </c>
      <c r="AG287" s="10">
        <f>'დაზუსტ. ნაერთი'!F287</f>
        <v>10996</v>
      </c>
      <c r="AH287" s="10">
        <f>'დაზუსტ. ბიუჯ.'!F287</f>
        <v>10996</v>
      </c>
      <c r="AI287" s="10">
        <f>'დაზუსტ. საკუთ.'!F287</f>
        <v>0</v>
      </c>
      <c r="AK287" s="10">
        <f t="shared" si="81"/>
        <v>0</v>
      </c>
      <c r="AL287" s="10">
        <f t="shared" si="82"/>
        <v>0</v>
      </c>
      <c r="AM287" s="10">
        <f t="shared" si="83"/>
        <v>0</v>
      </c>
      <c r="AN287" s="10">
        <f t="shared" si="83"/>
        <v>11596</v>
      </c>
      <c r="AO287" s="10">
        <f t="shared" si="83"/>
        <v>0</v>
      </c>
      <c r="AP287" s="10">
        <f t="shared" si="73"/>
        <v>0</v>
      </c>
      <c r="AQ287" s="10">
        <f t="shared" si="73"/>
        <v>0</v>
      </c>
      <c r="AR287" s="10">
        <f t="shared" si="73"/>
        <v>11596</v>
      </c>
      <c r="AS287" s="10">
        <f t="shared" si="73"/>
        <v>11596</v>
      </c>
      <c r="AT287" s="10">
        <f t="shared" si="89"/>
        <v>0</v>
      </c>
      <c r="AV287" s="10">
        <f t="shared" si="84"/>
        <v>0</v>
      </c>
      <c r="AW287" s="10">
        <f>'დამტკ. ბიუჯ.'!G287</f>
        <v>0</v>
      </c>
      <c r="AX287" s="10">
        <f>'დამტკ. საკუთ.'!G287</f>
        <v>0</v>
      </c>
      <c r="AY287" s="10">
        <f>'ცვლილ. ბიუჯ.'!H287</f>
        <v>0</v>
      </c>
      <c r="AZ287" s="10">
        <f>'ცვლილ. საკუთ.'!H287</f>
        <v>0</v>
      </c>
      <c r="BA287" s="10">
        <f>'მთავრ. ფონდი'!H287</f>
        <v>0</v>
      </c>
      <c r="BB287" s="10">
        <f>'პრეზ. ფონდი'!H287</f>
        <v>0</v>
      </c>
      <c r="BC287" s="10">
        <f>'დაზუსტ. ნაერთი'!G287</f>
        <v>0</v>
      </c>
      <c r="BD287" s="10">
        <f>'დაზუსტ. ბიუჯ.'!G287</f>
        <v>0</v>
      </c>
      <c r="BE287" s="10">
        <f>'დაზუსტ. საკუთ.'!G287</f>
        <v>0</v>
      </c>
      <c r="BG287" s="10">
        <f t="shared" si="85"/>
        <v>0</v>
      </c>
      <c r="BH287" s="10">
        <f t="shared" si="85"/>
        <v>0</v>
      </c>
      <c r="BI287" s="10">
        <f t="shared" si="85"/>
        <v>0</v>
      </c>
      <c r="BJ287" s="10">
        <f t="shared" si="74"/>
        <v>11596</v>
      </c>
      <c r="BK287" s="10">
        <f t="shared" si="74"/>
        <v>0</v>
      </c>
      <c r="BL287" s="10">
        <f t="shared" si="74"/>
        <v>0</v>
      </c>
      <c r="BM287" s="10">
        <f t="shared" si="74"/>
        <v>0</v>
      </c>
      <c r="BN287" s="10">
        <f t="shared" si="90"/>
        <v>11596</v>
      </c>
      <c r="BO287" s="10">
        <f t="shared" si="86"/>
        <v>11596</v>
      </c>
      <c r="BP287" s="10">
        <f t="shared" si="86"/>
        <v>0</v>
      </c>
      <c r="BR287" s="10">
        <f t="shared" si="87"/>
        <v>0</v>
      </c>
      <c r="BS287" s="10">
        <f>'დამტკ. ბიუჯ.'!H287</f>
        <v>0</v>
      </c>
      <c r="BT287" s="10">
        <f>'დამტკ. საკუთ.'!H287</f>
        <v>0</v>
      </c>
      <c r="BU287" s="10">
        <f>'ცვლილ. ბიუჯ.'!I287</f>
        <v>0</v>
      </c>
      <c r="BV287" s="10">
        <f>'ცვლილ. საკუთ.'!I287</f>
        <v>0</v>
      </c>
      <c r="BW287" s="10">
        <f>'მთავრ. ფონდი'!I287</f>
        <v>0</v>
      </c>
      <c r="BX287" s="10">
        <f>'პრეზ. ფონდი'!I287</f>
        <v>0</v>
      </c>
      <c r="BY287" s="10">
        <f>'დაზუსტ. ნაერთი'!H287</f>
        <v>0</v>
      </c>
      <c r="BZ287" s="10">
        <f>'დაზუსტ. ბიუჯ.'!H287</f>
        <v>0</v>
      </c>
      <c r="CA287" s="10">
        <f>'დაზუსტ. საკუთ.'!H287</f>
        <v>0</v>
      </c>
    </row>
    <row r="288" spans="1:79" x14ac:dyDescent="0.25">
      <c r="A288" t="str">
        <f t="shared" si="75"/>
        <v>b</v>
      </c>
      <c r="B288" s="5"/>
      <c r="C288" s="6" t="s">
        <v>18</v>
      </c>
      <c r="D288" s="7">
        <f t="shared" si="76"/>
        <v>0</v>
      </c>
      <c r="E288" s="7">
        <f t="shared" si="77"/>
        <v>0</v>
      </c>
      <c r="F288" s="7">
        <f t="shared" si="78"/>
        <v>0</v>
      </c>
      <c r="G288" s="7">
        <f t="shared" si="78"/>
        <v>0</v>
      </c>
      <c r="H288" s="7">
        <f t="shared" si="78"/>
        <v>0</v>
      </c>
      <c r="I288" s="7">
        <f t="shared" si="72"/>
        <v>0</v>
      </c>
      <c r="J288" s="7">
        <f t="shared" si="72"/>
        <v>0</v>
      </c>
      <c r="K288" s="7">
        <f t="shared" si="72"/>
        <v>0</v>
      </c>
      <c r="L288" s="7">
        <f t="shared" si="72"/>
        <v>0</v>
      </c>
      <c r="M288" s="7">
        <f t="shared" si="88"/>
        <v>0</v>
      </c>
      <c r="O288" s="7">
        <f t="shared" si="79"/>
        <v>0</v>
      </c>
      <c r="P288" s="7">
        <f>'დამტკ. ბიუჯ.'!E288</f>
        <v>0</v>
      </c>
      <c r="Q288" s="7">
        <f>'დამტკ. საკუთ.'!E288</f>
        <v>0</v>
      </c>
      <c r="R288" s="7">
        <f>'ცვლილ. ბიუჯ.'!F288</f>
        <v>0</v>
      </c>
      <c r="S288" s="7">
        <f>'ცვლილ. საკუთ.'!F288</f>
        <v>0</v>
      </c>
      <c r="T288" s="7">
        <f>'მთავრ. ფონდი'!F288</f>
        <v>0</v>
      </c>
      <c r="U288" s="7">
        <f>'პრეზ. ფონდი'!F288</f>
        <v>0</v>
      </c>
      <c r="V288" s="7">
        <f>'დაზუსტ. ნაერთი'!E288</f>
        <v>0</v>
      </c>
      <c r="W288" s="7">
        <f>'დაზუსტ. ბიუჯ.'!E288</f>
        <v>0</v>
      </c>
      <c r="X288" s="7">
        <f>'დაზუსტ. საკუთ.'!E288</f>
        <v>0</v>
      </c>
      <c r="Z288" s="7">
        <f t="shared" si="80"/>
        <v>0</v>
      </c>
      <c r="AA288" s="7">
        <f>'დამტკ. ბიუჯ.'!F288</f>
        <v>0</v>
      </c>
      <c r="AB288" s="7">
        <f>'დამტკ. საკუთ.'!F288</f>
        <v>0</v>
      </c>
      <c r="AC288" s="7">
        <f>'ცვლილ. ბიუჯ.'!G288</f>
        <v>0</v>
      </c>
      <c r="AD288" s="7">
        <f>'ცვლილ. საკუთ.'!G288</f>
        <v>0</v>
      </c>
      <c r="AE288" s="7">
        <f>'მთავრ. ფონდი'!G288</f>
        <v>0</v>
      </c>
      <c r="AF288" s="7">
        <f>'პრეზ. ფონდი'!G288</f>
        <v>0</v>
      </c>
      <c r="AG288" s="7">
        <f>'დაზუსტ. ნაერთი'!F288</f>
        <v>0</v>
      </c>
      <c r="AH288" s="7">
        <f>'დაზუსტ. ბიუჯ.'!F288</f>
        <v>0</v>
      </c>
      <c r="AI288" s="7">
        <f>'დაზუსტ. საკუთ.'!F288</f>
        <v>0</v>
      </c>
      <c r="AK288" s="7">
        <f t="shared" si="81"/>
        <v>0</v>
      </c>
      <c r="AL288" s="7">
        <f t="shared" si="82"/>
        <v>0</v>
      </c>
      <c r="AM288" s="7">
        <f t="shared" si="83"/>
        <v>0</v>
      </c>
      <c r="AN288" s="7">
        <f t="shared" si="83"/>
        <v>0</v>
      </c>
      <c r="AO288" s="7">
        <f t="shared" si="83"/>
        <v>0</v>
      </c>
      <c r="AP288" s="7">
        <f t="shared" si="73"/>
        <v>0</v>
      </c>
      <c r="AQ288" s="7">
        <f t="shared" si="73"/>
        <v>0</v>
      </c>
      <c r="AR288" s="7">
        <f t="shared" si="73"/>
        <v>0</v>
      </c>
      <c r="AS288" s="7">
        <f t="shared" si="73"/>
        <v>0</v>
      </c>
      <c r="AT288" s="7">
        <f t="shared" si="89"/>
        <v>0</v>
      </c>
      <c r="AV288" s="7">
        <f t="shared" si="84"/>
        <v>0</v>
      </c>
      <c r="AW288" s="7">
        <f>'დამტკ. ბიუჯ.'!G288</f>
        <v>0</v>
      </c>
      <c r="AX288" s="7">
        <f>'დამტკ. საკუთ.'!G288</f>
        <v>0</v>
      </c>
      <c r="AY288" s="7">
        <f>'ცვლილ. ბიუჯ.'!H288</f>
        <v>0</v>
      </c>
      <c r="AZ288" s="7">
        <f>'ცვლილ. საკუთ.'!H288</f>
        <v>0</v>
      </c>
      <c r="BA288" s="7">
        <f>'მთავრ. ფონდი'!H288</f>
        <v>0</v>
      </c>
      <c r="BB288" s="7">
        <f>'პრეზ. ფონდი'!H288</f>
        <v>0</v>
      </c>
      <c r="BC288" s="7">
        <f>'დაზუსტ. ნაერთი'!G288</f>
        <v>0</v>
      </c>
      <c r="BD288" s="7">
        <f>'დაზუსტ. ბიუჯ.'!G288</f>
        <v>0</v>
      </c>
      <c r="BE288" s="7">
        <f>'დაზუსტ. საკუთ.'!G288</f>
        <v>0</v>
      </c>
      <c r="BG288" s="7">
        <f t="shared" si="85"/>
        <v>0</v>
      </c>
      <c r="BH288" s="7">
        <f t="shared" si="85"/>
        <v>0</v>
      </c>
      <c r="BI288" s="7">
        <f t="shared" si="85"/>
        <v>0</v>
      </c>
      <c r="BJ288" s="7">
        <f t="shared" si="74"/>
        <v>0</v>
      </c>
      <c r="BK288" s="7">
        <f t="shared" si="74"/>
        <v>0</v>
      </c>
      <c r="BL288" s="7">
        <f t="shared" si="74"/>
        <v>0</v>
      </c>
      <c r="BM288" s="7">
        <f t="shared" si="74"/>
        <v>0</v>
      </c>
      <c r="BN288" s="7">
        <f t="shared" si="90"/>
        <v>0</v>
      </c>
      <c r="BO288" s="7">
        <f t="shared" si="86"/>
        <v>0</v>
      </c>
      <c r="BP288" s="7">
        <f t="shared" si="86"/>
        <v>0</v>
      </c>
      <c r="BR288" s="7">
        <f t="shared" si="87"/>
        <v>0</v>
      </c>
      <c r="BS288" s="7">
        <f>'დამტკ. ბიუჯ.'!H288</f>
        <v>0</v>
      </c>
      <c r="BT288" s="7">
        <f>'დამტკ. საკუთ.'!H288</f>
        <v>0</v>
      </c>
      <c r="BU288" s="7">
        <f>'ცვლილ. ბიუჯ.'!I288</f>
        <v>0</v>
      </c>
      <c r="BV288" s="7">
        <f>'ცვლილ. საკუთ.'!I288</f>
        <v>0</v>
      </c>
      <c r="BW288" s="7">
        <f>'მთავრ. ფონდი'!I288</f>
        <v>0</v>
      </c>
      <c r="BX288" s="7">
        <f>'პრეზ. ფონდი'!I288</f>
        <v>0</v>
      </c>
      <c r="BY288" s="7">
        <f>'დაზუსტ. ნაერთი'!H288</f>
        <v>0</v>
      </c>
      <c r="BZ288" s="7">
        <f>'დაზუსტ. ბიუჯ.'!H288</f>
        <v>0</v>
      </c>
      <c r="CA288" s="7">
        <f>'დაზუსტ. საკუთ.'!H288</f>
        <v>0</v>
      </c>
    </row>
    <row r="289" spans="1:79" x14ac:dyDescent="0.25">
      <c r="A289" t="str">
        <f t="shared" si="75"/>
        <v>b</v>
      </c>
      <c r="B289" s="5"/>
      <c r="C289" s="6" t="s">
        <v>19</v>
      </c>
      <c r="D289" s="7">
        <f t="shared" si="76"/>
        <v>0</v>
      </c>
      <c r="E289" s="7">
        <f t="shared" si="77"/>
        <v>0</v>
      </c>
      <c r="F289" s="7">
        <f t="shared" si="78"/>
        <v>0</v>
      </c>
      <c r="G289" s="7">
        <f t="shared" si="78"/>
        <v>0</v>
      </c>
      <c r="H289" s="7">
        <f t="shared" si="78"/>
        <v>0</v>
      </c>
      <c r="I289" s="7">
        <f t="shared" si="72"/>
        <v>0</v>
      </c>
      <c r="J289" s="7">
        <f t="shared" si="72"/>
        <v>0</v>
      </c>
      <c r="K289" s="7">
        <f t="shared" si="72"/>
        <v>0</v>
      </c>
      <c r="L289" s="7">
        <f t="shared" si="72"/>
        <v>0</v>
      </c>
      <c r="M289" s="7">
        <f t="shared" si="88"/>
        <v>0</v>
      </c>
      <c r="O289" s="7">
        <f t="shared" si="79"/>
        <v>0</v>
      </c>
      <c r="P289" s="7">
        <f>'დამტკ. ბიუჯ.'!E289</f>
        <v>0</v>
      </c>
      <c r="Q289" s="7">
        <f>'დამტკ. საკუთ.'!E289</f>
        <v>0</v>
      </c>
      <c r="R289" s="7">
        <f>'ცვლილ. ბიუჯ.'!F289</f>
        <v>0</v>
      </c>
      <c r="S289" s="7">
        <f>'ცვლილ. საკუთ.'!F289</f>
        <v>0</v>
      </c>
      <c r="T289" s="7">
        <f>'მთავრ. ფონდი'!F289</f>
        <v>0</v>
      </c>
      <c r="U289" s="7">
        <f>'პრეზ. ფონდი'!F289</f>
        <v>0</v>
      </c>
      <c r="V289" s="7">
        <f>'დაზუსტ. ნაერთი'!E289</f>
        <v>0</v>
      </c>
      <c r="W289" s="7">
        <f>'დაზუსტ. ბიუჯ.'!E289</f>
        <v>0</v>
      </c>
      <c r="X289" s="7">
        <f>'დაზუსტ. საკუთ.'!E289</f>
        <v>0</v>
      </c>
      <c r="Z289" s="7">
        <f t="shared" si="80"/>
        <v>0</v>
      </c>
      <c r="AA289" s="7">
        <f>'დამტკ. ბიუჯ.'!F289</f>
        <v>0</v>
      </c>
      <c r="AB289" s="7">
        <f>'დამტკ. საკუთ.'!F289</f>
        <v>0</v>
      </c>
      <c r="AC289" s="7">
        <f>'ცვლილ. ბიუჯ.'!G289</f>
        <v>0</v>
      </c>
      <c r="AD289" s="7">
        <f>'ცვლილ. საკუთ.'!G289</f>
        <v>0</v>
      </c>
      <c r="AE289" s="7">
        <f>'მთავრ. ფონდი'!G289</f>
        <v>0</v>
      </c>
      <c r="AF289" s="7">
        <f>'პრეზ. ფონდი'!G289</f>
        <v>0</v>
      </c>
      <c r="AG289" s="7">
        <f>'დაზუსტ. ნაერთი'!F289</f>
        <v>0</v>
      </c>
      <c r="AH289" s="7">
        <f>'დაზუსტ. ბიუჯ.'!F289</f>
        <v>0</v>
      </c>
      <c r="AI289" s="7">
        <f>'დაზუსტ. საკუთ.'!F289</f>
        <v>0</v>
      </c>
      <c r="AK289" s="7">
        <f t="shared" si="81"/>
        <v>0</v>
      </c>
      <c r="AL289" s="7">
        <f t="shared" si="82"/>
        <v>0</v>
      </c>
      <c r="AM289" s="7">
        <f t="shared" si="83"/>
        <v>0</v>
      </c>
      <c r="AN289" s="7">
        <f t="shared" si="83"/>
        <v>0</v>
      </c>
      <c r="AO289" s="7">
        <f t="shared" si="83"/>
        <v>0</v>
      </c>
      <c r="AP289" s="7">
        <f t="shared" si="73"/>
        <v>0</v>
      </c>
      <c r="AQ289" s="7">
        <f t="shared" si="73"/>
        <v>0</v>
      </c>
      <c r="AR289" s="7">
        <f t="shared" si="73"/>
        <v>0</v>
      </c>
      <c r="AS289" s="7">
        <f t="shared" si="73"/>
        <v>0</v>
      </c>
      <c r="AT289" s="7">
        <f t="shared" si="89"/>
        <v>0</v>
      </c>
      <c r="AV289" s="7">
        <f t="shared" si="84"/>
        <v>0</v>
      </c>
      <c r="AW289" s="7">
        <f>'დამტკ. ბიუჯ.'!G289</f>
        <v>0</v>
      </c>
      <c r="AX289" s="7">
        <f>'დამტკ. საკუთ.'!G289</f>
        <v>0</v>
      </c>
      <c r="AY289" s="7">
        <f>'ცვლილ. ბიუჯ.'!H289</f>
        <v>0</v>
      </c>
      <c r="AZ289" s="7">
        <f>'ცვლილ. საკუთ.'!H289</f>
        <v>0</v>
      </c>
      <c r="BA289" s="7">
        <f>'მთავრ. ფონდი'!H289</f>
        <v>0</v>
      </c>
      <c r="BB289" s="7">
        <f>'პრეზ. ფონდი'!H289</f>
        <v>0</v>
      </c>
      <c r="BC289" s="7">
        <f>'დაზუსტ. ნაერთი'!G289</f>
        <v>0</v>
      </c>
      <c r="BD289" s="7">
        <f>'დაზუსტ. ბიუჯ.'!G289</f>
        <v>0</v>
      </c>
      <c r="BE289" s="7">
        <f>'დაზუსტ. საკუთ.'!G289</f>
        <v>0</v>
      </c>
      <c r="BG289" s="7">
        <f t="shared" si="85"/>
        <v>0</v>
      </c>
      <c r="BH289" s="7">
        <f t="shared" si="85"/>
        <v>0</v>
      </c>
      <c r="BI289" s="7">
        <f t="shared" si="85"/>
        <v>0</v>
      </c>
      <c r="BJ289" s="7">
        <f t="shared" si="74"/>
        <v>0</v>
      </c>
      <c r="BK289" s="7">
        <f t="shared" si="74"/>
        <v>0</v>
      </c>
      <c r="BL289" s="7">
        <f t="shared" si="74"/>
        <v>0</v>
      </c>
      <c r="BM289" s="7">
        <f t="shared" si="74"/>
        <v>0</v>
      </c>
      <c r="BN289" s="7">
        <f t="shared" si="90"/>
        <v>0</v>
      </c>
      <c r="BO289" s="7">
        <f t="shared" si="86"/>
        <v>0</v>
      </c>
      <c r="BP289" s="7">
        <f t="shared" si="86"/>
        <v>0</v>
      </c>
      <c r="BR289" s="7">
        <f t="shared" si="87"/>
        <v>0</v>
      </c>
      <c r="BS289" s="7">
        <f>'დამტკ. ბიუჯ.'!H289</f>
        <v>0</v>
      </c>
      <c r="BT289" s="7">
        <f>'დამტკ. საკუთ.'!H289</f>
        <v>0</v>
      </c>
      <c r="BU289" s="7">
        <f>'ცვლილ. ბიუჯ.'!I289</f>
        <v>0</v>
      </c>
      <c r="BV289" s="7">
        <f>'ცვლილ. საკუთ.'!I289</f>
        <v>0</v>
      </c>
      <c r="BW289" s="7">
        <f>'მთავრ. ფონდი'!I289</f>
        <v>0</v>
      </c>
      <c r="BX289" s="7">
        <f>'პრეზ. ფონდი'!I289</f>
        <v>0</v>
      </c>
      <c r="BY289" s="7">
        <f>'დაზუსტ. ნაერთი'!H289</f>
        <v>0</v>
      </c>
      <c r="BZ289" s="7">
        <f>'დაზუსტ. ბიუჯ.'!H289</f>
        <v>0</v>
      </c>
      <c r="CA289" s="7">
        <f>'დაზუსტ. საკუთ.'!H289</f>
        <v>0</v>
      </c>
    </row>
    <row r="290" spans="1:79" ht="15.75" thickBot="1" x14ac:dyDescent="0.3">
      <c r="A290" t="str">
        <f t="shared" si="75"/>
        <v>a</v>
      </c>
      <c r="B290" s="11"/>
      <c r="C290" s="12" t="s">
        <v>20</v>
      </c>
      <c r="D290" s="13">
        <f t="shared" si="76"/>
        <v>0</v>
      </c>
      <c r="E290" s="13">
        <f t="shared" si="77"/>
        <v>0</v>
      </c>
      <c r="F290" s="13">
        <f t="shared" si="78"/>
        <v>0</v>
      </c>
      <c r="G290" s="13">
        <f t="shared" si="78"/>
        <v>38665</v>
      </c>
      <c r="H290" s="13">
        <f t="shared" si="78"/>
        <v>0</v>
      </c>
      <c r="I290" s="13">
        <f t="shared" si="72"/>
        <v>0</v>
      </c>
      <c r="J290" s="13">
        <f t="shared" si="72"/>
        <v>0</v>
      </c>
      <c r="K290" s="13">
        <f t="shared" si="72"/>
        <v>38665</v>
      </c>
      <c r="L290" s="13">
        <f t="shared" si="72"/>
        <v>38665</v>
      </c>
      <c r="M290" s="13">
        <f t="shared" si="88"/>
        <v>0</v>
      </c>
      <c r="O290" s="13">
        <f t="shared" si="79"/>
        <v>0</v>
      </c>
      <c r="P290" s="13">
        <f>'დამტკ. ბიუჯ.'!E290</f>
        <v>0</v>
      </c>
      <c r="Q290" s="13">
        <f>'დამტკ. საკუთ.'!E290</f>
        <v>0</v>
      </c>
      <c r="R290" s="13">
        <f>'ცვლილ. ბიუჯ.'!F290</f>
        <v>10980</v>
      </c>
      <c r="S290" s="13">
        <f>'ცვლილ. საკუთ.'!F290</f>
        <v>0</v>
      </c>
      <c r="T290" s="13">
        <f>'მთავრ. ფონდი'!F290</f>
        <v>0</v>
      </c>
      <c r="U290" s="13">
        <f>'პრეზ. ფონდი'!F290</f>
        <v>0</v>
      </c>
      <c r="V290" s="13">
        <f>'დაზუსტ. ნაერთი'!E290</f>
        <v>10980</v>
      </c>
      <c r="W290" s="13">
        <f>'დაზუსტ. ბიუჯ.'!E290</f>
        <v>10980</v>
      </c>
      <c r="X290" s="13">
        <f>'დაზუსტ. საკუთ.'!E290</f>
        <v>0</v>
      </c>
      <c r="Z290" s="13">
        <f t="shared" si="80"/>
        <v>0</v>
      </c>
      <c r="AA290" s="13">
        <f>'დამტკ. ბიუჯ.'!F290</f>
        <v>0</v>
      </c>
      <c r="AB290" s="13">
        <f>'დამტკ. საკუთ.'!F290</f>
        <v>0</v>
      </c>
      <c r="AC290" s="13">
        <f>'ცვლილ. ბიუჯ.'!G290</f>
        <v>27685</v>
      </c>
      <c r="AD290" s="13">
        <f>'ცვლილ. საკუთ.'!G290</f>
        <v>0</v>
      </c>
      <c r="AE290" s="13">
        <f>'მთავრ. ფონდი'!G290</f>
        <v>0</v>
      </c>
      <c r="AF290" s="13">
        <f>'პრეზ. ფონდი'!G290</f>
        <v>0</v>
      </c>
      <c r="AG290" s="13">
        <f>'დაზუსტ. ნაერთი'!F290</f>
        <v>27685</v>
      </c>
      <c r="AH290" s="13">
        <f>'დაზუსტ. ბიუჯ.'!F290</f>
        <v>27685</v>
      </c>
      <c r="AI290" s="13">
        <f>'დაზუსტ. საკუთ.'!F290</f>
        <v>0</v>
      </c>
      <c r="AK290" s="13">
        <f t="shared" si="81"/>
        <v>0</v>
      </c>
      <c r="AL290" s="13">
        <f t="shared" si="82"/>
        <v>0</v>
      </c>
      <c r="AM290" s="13">
        <f t="shared" si="83"/>
        <v>0</v>
      </c>
      <c r="AN290" s="13">
        <f t="shared" si="83"/>
        <v>38665</v>
      </c>
      <c r="AO290" s="13">
        <f t="shared" si="83"/>
        <v>0</v>
      </c>
      <c r="AP290" s="13">
        <f t="shared" si="73"/>
        <v>0</v>
      </c>
      <c r="AQ290" s="13">
        <f t="shared" si="73"/>
        <v>0</v>
      </c>
      <c r="AR290" s="13">
        <f t="shared" si="73"/>
        <v>38665</v>
      </c>
      <c r="AS290" s="13">
        <f t="shared" si="73"/>
        <v>38665</v>
      </c>
      <c r="AT290" s="13">
        <f t="shared" si="89"/>
        <v>0</v>
      </c>
      <c r="AV290" s="13">
        <f t="shared" si="84"/>
        <v>0</v>
      </c>
      <c r="AW290" s="13">
        <f>'დამტკ. ბიუჯ.'!G290</f>
        <v>0</v>
      </c>
      <c r="AX290" s="13">
        <f>'დამტკ. საკუთ.'!G290</f>
        <v>0</v>
      </c>
      <c r="AY290" s="13">
        <f>'ცვლილ. ბიუჯ.'!H290</f>
        <v>0</v>
      </c>
      <c r="AZ290" s="13">
        <f>'ცვლილ. საკუთ.'!H290</f>
        <v>0</v>
      </c>
      <c r="BA290" s="13">
        <f>'მთავრ. ფონდი'!H290</f>
        <v>0</v>
      </c>
      <c r="BB290" s="13">
        <f>'პრეზ. ფონდი'!H290</f>
        <v>0</v>
      </c>
      <c r="BC290" s="13">
        <f>'დაზუსტ. ნაერთი'!G290</f>
        <v>0</v>
      </c>
      <c r="BD290" s="13">
        <f>'დაზუსტ. ბიუჯ.'!G290</f>
        <v>0</v>
      </c>
      <c r="BE290" s="13">
        <f>'დაზუსტ. საკუთ.'!G290</f>
        <v>0</v>
      </c>
      <c r="BG290" s="13">
        <f t="shared" si="85"/>
        <v>0</v>
      </c>
      <c r="BH290" s="13">
        <f t="shared" si="85"/>
        <v>0</v>
      </c>
      <c r="BI290" s="13">
        <f t="shared" si="85"/>
        <v>0</v>
      </c>
      <c r="BJ290" s="13">
        <f t="shared" si="74"/>
        <v>38665</v>
      </c>
      <c r="BK290" s="13">
        <f t="shared" si="74"/>
        <v>0</v>
      </c>
      <c r="BL290" s="13">
        <f t="shared" si="74"/>
        <v>0</v>
      </c>
      <c r="BM290" s="13">
        <f t="shared" si="74"/>
        <v>0</v>
      </c>
      <c r="BN290" s="13">
        <f t="shared" si="90"/>
        <v>38665</v>
      </c>
      <c r="BO290" s="13">
        <f t="shared" si="86"/>
        <v>38665</v>
      </c>
      <c r="BP290" s="13">
        <f t="shared" si="86"/>
        <v>0</v>
      </c>
      <c r="BR290" s="13">
        <f t="shared" si="87"/>
        <v>0</v>
      </c>
      <c r="BS290" s="13">
        <f>'დამტკ. ბიუჯ.'!H290</f>
        <v>0</v>
      </c>
      <c r="BT290" s="13">
        <f>'დამტკ. საკუთ.'!H290</f>
        <v>0</v>
      </c>
      <c r="BU290" s="13">
        <f>'ცვლილ. ბიუჯ.'!I290</f>
        <v>0</v>
      </c>
      <c r="BV290" s="13">
        <f>'ცვლილ. საკუთ.'!I290</f>
        <v>0</v>
      </c>
      <c r="BW290" s="13">
        <f>'მთავრ. ფონდი'!I290</f>
        <v>0</v>
      </c>
      <c r="BX290" s="13">
        <f>'პრეზ. ფონდი'!I290</f>
        <v>0</v>
      </c>
      <c r="BY290" s="13">
        <f>'დაზუსტ. ნაერთი'!H290</f>
        <v>0</v>
      </c>
      <c r="BZ290" s="13">
        <f>'დაზუსტ. ბიუჯ.'!H290</f>
        <v>0</v>
      </c>
      <c r="CA290" s="13">
        <f>'დაზუსტ. საკუთ.'!H290</f>
        <v>0</v>
      </c>
    </row>
    <row r="291" spans="1:79" ht="31.5" thickTop="1" thickBot="1" x14ac:dyDescent="0.3">
      <c r="A291" t="str">
        <f t="shared" si="75"/>
        <v>a</v>
      </c>
      <c r="B291" s="3" t="s">
        <v>65</v>
      </c>
      <c r="C291" s="14" t="s">
        <v>66</v>
      </c>
      <c r="D291" s="4">
        <f t="shared" si="76"/>
        <v>680000000</v>
      </c>
      <c r="E291" s="4">
        <f t="shared" si="77"/>
        <v>680000000</v>
      </c>
      <c r="F291" s="4">
        <f t="shared" si="78"/>
        <v>0</v>
      </c>
      <c r="G291" s="4">
        <f t="shared" si="78"/>
        <v>0</v>
      </c>
      <c r="H291" s="4">
        <f t="shared" si="78"/>
        <v>0</v>
      </c>
      <c r="I291" s="4">
        <f t="shared" si="72"/>
        <v>1370419</v>
      </c>
      <c r="J291" s="4">
        <f t="shared" si="72"/>
        <v>0</v>
      </c>
      <c r="K291" s="4">
        <f t="shared" si="72"/>
        <v>681370419</v>
      </c>
      <c r="L291" s="4">
        <f t="shared" si="72"/>
        <v>680000000</v>
      </c>
      <c r="M291" s="4">
        <f t="shared" si="88"/>
        <v>0</v>
      </c>
      <c r="O291" s="4">
        <f t="shared" si="79"/>
        <v>167193100</v>
      </c>
      <c r="P291" s="4">
        <f>'დამტკ. ბიუჯ.'!E291</f>
        <v>167193100</v>
      </c>
      <c r="Q291" s="4">
        <f>'დამტკ. საკუთ.'!E291</f>
        <v>0</v>
      </c>
      <c r="R291" s="4">
        <f>'ცვლილ. ბიუჯ.'!F291</f>
        <v>-5881100</v>
      </c>
      <c r="S291" s="4">
        <f>'ცვლილ. საკუთ.'!F291</f>
        <v>0</v>
      </c>
      <c r="T291" s="4">
        <f>'მთავრ. ფონდი'!F291</f>
        <v>292833</v>
      </c>
      <c r="U291" s="4">
        <f>'პრეზ. ფონდი'!F291</f>
        <v>0</v>
      </c>
      <c r="V291" s="4">
        <f>'დაზუსტ. ნაერთი'!E291</f>
        <v>161604833</v>
      </c>
      <c r="W291" s="4">
        <f>'დაზუსტ. ბიუჯ.'!E291</f>
        <v>161312000</v>
      </c>
      <c r="X291" s="4">
        <f>'დაზუსტ. საკუთ.'!E291</f>
        <v>0</v>
      </c>
      <c r="Z291" s="4">
        <f t="shared" si="80"/>
        <v>169733100</v>
      </c>
      <c r="AA291" s="4">
        <f>'დამტკ. ბიუჯ.'!F291</f>
        <v>169733100</v>
      </c>
      <c r="AB291" s="4">
        <f>'დამტკ. საკუთ.'!F291</f>
        <v>0</v>
      </c>
      <c r="AC291" s="4">
        <f>'ცვლილ. ბიუჯ.'!G291</f>
        <v>-6084000</v>
      </c>
      <c r="AD291" s="4">
        <f>'ცვლილ. საკუთ.'!G291</f>
        <v>0</v>
      </c>
      <c r="AE291" s="4">
        <f>'მთავრ. ფონდი'!G291</f>
        <v>1077586</v>
      </c>
      <c r="AF291" s="4">
        <f>'პრეზ. ფონდი'!G291</f>
        <v>0</v>
      </c>
      <c r="AG291" s="4">
        <f>'დაზუსტ. ნაერთი'!F291</f>
        <v>164726686</v>
      </c>
      <c r="AH291" s="4">
        <f>'დაზუსტ. ბიუჯ.'!F291</f>
        <v>163649100</v>
      </c>
      <c r="AI291" s="4">
        <f>'დაზუსტ. საკუთ.'!F291</f>
        <v>0</v>
      </c>
      <c r="AK291" s="4">
        <f t="shared" si="81"/>
        <v>336926200</v>
      </c>
      <c r="AL291" s="4">
        <f t="shared" si="82"/>
        <v>336926200</v>
      </c>
      <c r="AM291" s="4">
        <f t="shared" si="83"/>
        <v>0</v>
      </c>
      <c r="AN291" s="4">
        <f t="shared" si="83"/>
        <v>-11965100</v>
      </c>
      <c r="AO291" s="4">
        <f t="shared" si="83"/>
        <v>0</v>
      </c>
      <c r="AP291" s="4">
        <f t="shared" si="73"/>
        <v>1370419</v>
      </c>
      <c r="AQ291" s="4">
        <f t="shared" si="73"/>
        <v>0</v>
      </c>
      <c r="AR291" s="4">
        <f t="shared" si="73"/>
        <v>326331519</v>
      </c>
      <c r="AS291" s="4">
        <f t="shared" si="73"/>
        <v>324961100</v>
      </c>
      <c r="AT291" s="4">
        <f t="shared" si="89"/>
        <v>0</v>
      </c>
      <c r="AV291" s="4">
        <f t="shared" si="84"/>
        <v>170273100</v>
      </c>
      <c r="AW291" s="4">
        <f>'დამტკ. ბიუჯ.'!G291</f>
        <v>170273100</v>
      </c>
      <c r="AX291" s="4">
        <f>'დამტკ. საკუთ.'!G291</f>
        <v>0</v>
      </c>
      <c r="AY291" s="4">
        <f>'ცვლილ. ბიუჯ.'!H291</f>
        <v>913500</v>
      </c>
      <c r="AZ291" s="4">
        <f>'ცვლილ. საკუთ.'!H291</f>
        <v>0</v>
      </c>
      <c r="BA291" s="4">
        <f>'მთავრ. ფონდი'!H291</f>
        <v>0</v>
      </c>
      <c r="BB291" s="4">
        <f>'პრეზ. ფონდი'!H291</f>
        <v>0</v>
      </c>
      <c r="BC291" s="4">
        <f>'დაზუსტ. ნაერთი'!G291</f>
        <v>171186600</v>
      </c>
      <c r="BD291" s="4">
        <f>'დაზუსტ. ბიუჯ.'!G291</f>
        <v>171186600</v>
      </c>
      <c r="BE291" s="4">
        <f>'დაზუსტ. საკუთ.'!G291</f>
        <v>0</v>
      </c>
      <c r="BG291" s="4">
        <f t="shared" si="85"/>
        <v>507199300</v>
      </c>
      <c r="BH291" s="4">
        <f t="shared" si="85"/>
        <v>507199300</v>
      </c>
      <c r="BI291" s="4">
        <f t="shared" si="85"/>
        <v>0</v>
      </c>
      <c r="BJ291" s="4">
        <f t="shared" si="74"/>
        <v>-11051600</v>
      </c>
      <c r="BK291" s="4">
        <f t="shared" si="74"/>
        <v>0</v>
      </c>
      <c r="BL291" s="4">
        <f t="shared" si="74"/>
        <v>1370419</v>
      </c>
      <c r="BM291" s="4">
        <f t="shared" si="74"/>
        <v>0</v>
      </c>
      <c r="BN291" s="4">
        <f t="shared" si="90"/>
        <v>497518119</v>
      </c>
      <c r="BO291" s="4">
        <f t="shared" si="86"/>
        <v>496147700</v>
      </c>
      <c r="BP291" s="4">
        <f t="shared" si="86"/>
        <v>0</v>
      </c>
      <c r="BR291" s="4">
        <f t="shared" si="87"/>
        <v>172800700</v>
      </c>
      <c r="BS291" s="4">
        <f>'დამტკ. ბიუჯ.'!H291</f>
        <v>172800700</v>
      </c>
      <c r="BT291" s="4">
        <f>'დამტკ. საკუთ.'!H291</f>
        <v>0</v>
      </c>
      <c r="BU291" s="4">
        <f>'ცვლილ. ბიუჯ.'!I291</f>
        <v>11051600</v>
      </c>
      <c r="BV291" s="4">
        <f>'ცვლილ. საკუთ.'!I291</f>
        <v>0</v>
      </c>
      <c r="BW291" s="4">
        <f>'მთავრ. ფონდი'!I291</f>
        <v>0</v>
      </c>
      <c r="BX291" s="4">
        <f>'პრეზ. ფონდი'!I291</f>
        <v>0</v>
      </c>
      <c r="BY291" s="4">
        <f>'დაზუსტ. ნაერთი'!H291</f>
        <v>183852300</v>
      </c>
      <c r="BZ291" s="4">
        <f>'დაზუსტ. ბიუჯ.'!H291</f>
        <v>183852300</v>
      </c>
      <c r="CA291" s="4">
        <f>'დაზუსტ. საკუთ.'!H291</f>
        <v>0</v>
      </c>
    </row>
    <row r="292" spans="1:79" ht="15.75" thickTop="1" x14ac:dyDescent="0.25">
      <c r="A292" t="str">
        <f t="shared" si="75"/>
        <v>a</v>
      </c>
      <c r="B292" s="5"/>
      <c r="C292" s="6" t="s">
        <v>10</v>
      </c>
      <c r="D292" s="7">
        <f t="shared" si="76"/>
        <v>680000000</v>
      </c>
      <c r="E292" s="7">
        <f t="shared" si="77"/>
        <v>680000000</v>
      </c>
      <c r="F292" s="7">
        <f t="shared" si="78"/>
        <v>0</v>
      </c>
      <c r="G292" s="7">
        <f t="shared" si="78"/>
        <v>-5734</v>
      </c>
      <c r="H292" s="7">
        <f t="shared" si="78"/>
        <v>0</v>
      </c>
      <c r="I292" s="7">
        <f t="shared" si="72"/>
        <v>1370419</v>
      </c>
      <c r="J292" s="7">
        <f t="shared" si="72"/>
        <v>0</v>
      </c>
      <c r="K292" s="7">
        <f t="shared" si="72"/>
        <v>681364685</v>
      </c>
      <c r="L292" s="7">
        <f t="shared" si="72"/>
        <v>679994266</v>
      </c>
      <c r="M292" s="7">
        <f t="shared" si="88"/>
        <v>0</v>
      </c>
      <c r="O292" s="7">
        <f t="shared" si="79"/>
        <v>167193100</v>
      </c>
      <c r="P292" s="7">
        <f>'დამტკ. ბიუჯ.'!E292</f>
        <v>167193100</v>
      </c>
      <c r="Q292" s="7">
        <f>'დამტკ. საკუთ.'!E292</f>
        <v>0</v>
      </c>
      <c r="R292" s="7">
        <f>'ცვლილ. ბიუჯ.'!F292</f>
        <v>-5886834</v>
      </c>
      <c r="S292" s="7">
        <f>'ცვლილ. საკუთ.'!F292</f>
        <v>0</v>
      </c>
      <c r="T292" s="7">
        <f>'მთავრ. ფონდი'!F292</f>
        <v>292833</v>
      </c>
      <c r="U292" s="7">
        <f>'პრეზ. ფონდი'!F292</f>
        <v>0</v>
      </c>
      <c r="V292" s="7">
        <f>'დაზუსტ. ნაერთი'!E292</f>
        <v>161599099</v>
      </c>
      <c r="W292" s="7">
        <f>'დაზუსტ. ბიუჯ.'!E292</f>
        <v>161306266</v>
      </c>
      <c r="X292" s="7">
        <f>'დაზუსტ. საკუთ.'!E292</f>
        <v>0</v>
      </c>
      <c r="Z292" s="7">
        <f t="shared" si="80"/>
        <v>169733100</v>
      </c>
      <c r="AA292" s="7">
        <f>'დამტკ. ბიუჯ.'!F292</f>
        <v>169733100</v>
      </c>
      <c r="AB292" s="7">
        <f>'დამტკ. საკუთ.'!F292</f>
        <v>0</v>
      </c>
      <c r="AC292" s="7">
        <f>'ცვლილ. ბიუჯ.'!G292</f>
        <v>-6084000</v>
      </c>
      <c r="AD292" s="7">
        <f>'ცვლილ. საკუთ.'!G292</f>
        <v>0</v>
      </c>
      <c r="AE292" s="7">
        <f>'მთავრ. ფონდი'!G292</f>
        <v>1077586</v>
      </c>
      <c r="AF292" s="7">
        <f>'პრეზ. ფონდი'!G292</f>
        <v>0</v>
      </c>
      <c r="AG292" s="7">
        <f>'დაზუსტ. ნაერთი'!F292</f>
        <v>164726686</v>
      </c>
      <c r="AH292" s="7">
        <f>'დაზუსტ. ბიუჯ.'!F292</f>
        <v>163649100</v>
      </c>
      <c r="AI292" s="7">
        <f>'დაზუსტ. საკუთ.'!F292</f>
        <v>0</v>
      </c>
      <c r="AK292" s="7">
        <f t="shared" si="81"/>
        <v>336926200</v>
      </c>
      <c r="AL292" s="7">
        <f t="shared" si="82"/>
        <v>336926200</v>
      </c>
      <c r="AM292" s="7">
        <f t="shared" si="83"/>
        <v>0</v>
      </c>
      <c r="AN292" s="7">
        <f t="shared" si="83"/>
        <v>-11970834</v>
      </c>
      <c r="AO292" s="7">
        <f t="shared" si="83"/>
        <v>0</v>
      </c>
      <c r="AP292" s="7">
        <f t="shared" si="73"/>
        <v>1370419</v>
      </c>
      <c r="AQ292" s="7">
        <f t="shared" si="73"/>
        <v>0</v>
      </c>
      <c r="AR292" s="7">
        <f t="shared" si="73"/>
        <v>326325785</v>
      </c>
      <c r="AS292" s="7">
        <f t="shared" si="73"/>
        <v>324955366</v>
      </c>
      <c r="AT292" s="7">
        <f t="shared" si="89"/>
        <v>0</v>
      </c>
      <c r="AV292" s="7">
        <f t="shared" si="84"/>
        <v>170273100</v>
      </c>
      <c r="AW292" s="7">
        <f>'დამტკ. ბიუჯ.'!G292</f>
        <v>170273100</v>
      </c>
      <c r="AX292" s="7">
        <f>'დამტკ. საკუთ.'!G292</f>
        <v>0</v>
      </c>
      <c r="AY292" s="7">
        <f>'ცვლილ. ბიუჯ.'!H292</f>
        <v>913500</v>
      </c>
      <c r="AZ292" s="7">
        <f>'ცვლილ. საკუთ.'!H292</f>
        <v>0</v>
      </c>
      <c r="BA292" s="7">
        <f>'მთავრ. ფონდი'!H292</f>
        <v>0</v>
      </c>
      <c r="BB292" s="7">
        <f>'პრეზ. ფონდი'!H292</f>
        <v>0</v>
      </c>
      <c r="BC292" s="7">
        <f>'დაზუსტ. ნაერთი'!G292</f>
        <v>171186600</v>
      </c>
      <c r="BD292" s="7">
        <f>'დაზუსტ. ბიუჯ.'!G292</f>
        <v>171186600</v>
      </c>
      <c r="BE292" s="7">
        <f>'დაზუსტ. საკუთ.'!G292</f>
        <v>0</v>
      </c>
      <c r="BG292" s="7">
        <f t="shared" si="85"/>
        <v>507199300</v>
      </c>
      <c r="BH292" s="7">
        <f t="shared" si="85"/>
        <v>507199300</v>
      </c>
      <c r="BI292" s="7">
        <f t="shared" si="85"/>
        <v>0</v>
      </c>
      <c r="BJ292" s="7">
        <f t="shared" si="74"/>
        <v>-11057334</v>
      </c>
      <c r="BK292" s="7">
        <f t="shared" si="74"/>
        <v>0</v>
      </c>
      <c r="BL292" s="7">
        <f t="shared" si="74"/>
        <v>1370419</v>
      </c>
      <c r="BM292" s="7">
        <f t="shared" si="74"/>
        <v>0</v>
      </c>
      <c r="BN292" s="7">
        <f t="shared" si="90"/>
        <v>497512385</v>
      </c>
      <c r="BO292" s="7">
        <f t="shared" si="86"/>
        <v>496141966</v>
      </c>
      <c r="BP292" s="7">
        <f t="shared" si="86"/>
        <v>0</v>
      </c>
      <c r="BR292" s="7">
        <f t="shared" si="87"/>
        <v>172800700</v>
      </c>
      <c r="BS292" s="7">
        <f>'დამტკ. ბიუჯ.'!H292</f>
        <v>172800700</v>
      </c>
      <c r="BT292" s="7">
        <f>'დამტკ. საკუთ.'!H292</f>
        <v>0</v>
      </c>
      <c r="BU292" s="7">
        <f>'ცვლილ. ბიუჯ.'!I292</f>
        <v>11051600</v>
      </c>
      <c r="BV292" s="7">
        <f>'ცვლილ. საკუთ.'!I292</f>
        <v>0</v>
      </c>
      <c r="BW292" s="7">
        <f>'მთავრ. ფონდი'!I292</f>
        <v>0</v>
      </c>
      <c r="BX292" s="7">
        <f>'პრეზ. ფონდი'!I292</f>
        <v>0</v>
      </c>
      <c r="BY292" s="7">
        <f>'დაზუსტ. ნაერთი'!H292</f>
        <v>183852300</v>
      </c>
      <c r="BZ292" s="7">
        <f>'დაზუსტ. ბიუჯ.'!H292</f>
        <v>183852300</v>
      </c>
      <c r="CA292" s="7">
        <f>'დაზუსტ. საკუთ.'!H292</f>
        <v>0</v>
      </c>
    </row>
    <row r="293" spans="1:79" x14ac:dyDescent="0.25">
      <c r="A293" t="str">
        <f t="shared" si="75"/>
        <v>b</v>
      </c>
      <c r="B293" s="8"/>
      <c r="C293" s="9" t="s">
        <v>11</v>
      </c>
      <c r="D293" s="10">
        <f t="shared" si="76"/>
        <v>0</v>
      </c>
      <c r="E293" s="10">
        <f t="shared" si="77"/>
        <v>0</v>
      </c>
      <c r="F293" s="10">
        <f t="shared" si="78"/>
        <v>0</v>
      </c>
      <c r="G293" s="10">
        <f t="shared" si="78"/>
        <v>0</v>
      </c>
      <c r="H293" s="10">
        <f t="shared" si="78"/>
        <v>0</v>
      </c>
      <c r="I293" s="10">
        <f t="shared" si="72"/>
        <v>0</v>
      </c>
      <c r="J293" s="10">
        <f t="shared" si="72"/>
        <v>0</v>
      </c>
      <c r="K293" s="10">
        <f t="shared" si="72"/>
        <v>0</v>
      </c>
      <c r="L293" s="10">
        <f t="shared" si="72"/>
        <v>0</v>
      </c>
      <c r="M293" s="10">
        <f t="shared" si="88"/>
        <v>0</v>
      </c>
      <c r="O293" s="10">
        <f t="shared" si="79"/>
        <v>0</v>
      </c>
      <c r="P293" s="10">
        <f>'დამტკ. ბიუჯ.'!E293</f>
        <v>0</v>
      </c>
      <c r="Q293" s="10">
        <f>'დამტკ. საკუთ.'!E293</f>
        <v>0</v>
      </c>
      <c r="R293" s="10">
        <f>'ცვლილ. ბიუჯ.'!F293</f>
        <v>0</v>
      </c>
      <c r="S293" s="10">
        <f>'ცვლილ. საკუთ.'!F293</f>
        <v>0</v>
      </c>
      <c r="T293" s="10">
        <f>'მთავრ. ფონდი'!F293</f>
        <v>0</v>
      </c>
      <c r="U293" s="10">
        <f>'პრეზ. ფონდი'!F293</f>
        <v>0</v>
      </c>
      <c r="V293" s="10">
        <f>'დაზუსტ. ნაერთი'!E293</f>
        <v>0</v>
      </c>
      <c r="W293" s="10">
        <f>'დაზუსტ. ბიუჯ.'!E293</f>
        <v>0</v>
      </c>
      <c r="X293" s="10">
        <f>'დაზუსტ. საკუთ.'!E293</f>
        <v>0</v>
      </c>
      <c r="Z293" s="10">
        <f t="shared" si="80"/>
        <v>0</v>
      </c>
      <c r="AA293" s="10">
        <f>'დამტკ. ბიუჯ.'!F293</f>
        <v>0</v>
      </c>
      <c r="AB293" s="10">
        <f>'დამტკ. საკუთ.'!F293</f>
        <v>0</v>
      </c>
      <c r="AC293" s="10">
        <f>'ცვლილ. ბიუჯ.'!G293</f>
        <v>0</v>
      </c>
      <c r="AD293" s="10">
        <f>'ცვლილ. საკუთ.'!G293</f>
        <v>0</v>
      </c>
      <c r="AE293" s="10">
        <f>'მთავრ. ფონდი'!G293</f>
        <v>0</v>
      </c>
      <c r="AF293" s="10">
        <f>'პრეზ. ფონდი'!G293</f>
        <v>0</v>
      </c>
      <c r="AG293" s="10">
        <f>'დაზუსტ. ნაერთი'!F293</f>
        <v>0</v>
      </c>
      <c r="AH293" s="10">
        <f>'დაზუსტ. ბიუჯ.'!F293</f>
        <v>0</v>
      </c>
      <c r="AI293" s="10">
        <f>'დაზუსტ. საკუთ.'!F293</f>
        <v>0</v>
      </c>
      <c r="AK293" s="10">
        <f t="shared" si="81"/>
        <v>0</v>
      </c>
      <c r="AL293" s="10">
        <f t="shared" si="82"/>
        <v>0</v>
      </c>
      <c r="AM293" s="10">
        <f t="shared" si="83"/>
        <v>0</v>
      </c>
      <c r="AN293" s="10">
        <f t="shared" si="83"/>
        <v>0</v>
      </c>
      <c r="AO293" s="10">
        <f t="shared" si="83"/>
        <v>0</v>
      </c>
      <c r="AP293" s="10">
        <f t="shared" si="73"/>
        <v>0</v>
      </c>
      <c r="AQ293" s="10">
        <f t="shared" si="73"/>
        <v>0</v>
      </c>
      <c r="AR293" s="10">
        <f t="shared" si="73"/>
        <v>0</v>
      </c>
      <c r="AS293" s="10">
        <f t="shared" si="73"/>
        <v>0</v>
      </c>
      <c r="AT293" s="10">
        <f t="shared" si="89"/>
        <v>0</v>
      </c>
      <c r="AV293" s="10">
        <f t="shared" si="84"/>
        <v>0</v>
      </c>
      <c r="AW293" s="10">
        <f>'დამტკ. ბიუჯ.'!G293</f>
        <v>0</v>
      </c>
      <c r="AX293" s="10">
        <f>'დამტკ. საკუთ.'!G293</f>
        <v>0</v>
      </c>
      <c r="AY293" s="10">
        <f>'ცვლილ. ბიუჯ.'!H293</f>
        <v>0</v>
      </c>
      <c r="AZ293" s="10">
        <f>'ცვლილ. საკუთ.'!H293</f>
        <v>0</v>
      </c>
      <c r="BA293" s="10">
        <f>'მთავრ. ფონდი'!H293</f>
        <v>0</v>
      </c>
      <c r="BB293" s="10">
        <f>'პრეზ. ფონდი'!H293</f>
        <v>0</v>
      </c>
      <c r="BC293" s="10">
        <f>'დაზუსტ. ნაერთი'!G293</f>
        <v>0</v>
      </c>
      <c r="BD293" s="10">
        <f>'დაზუსტ. ბიუჯ.'!G293</f>
        <v>0</v>
      </c>
      <c r="BE293" s="10">
        <f>'დაზუსტ. საკუთ.'!G293</f>
        <v>0</v>
      </c>
      <c r="BG293" s="10">
        <f t="shared" si="85"/>
        <v>0</v>
      </c>
      <c r="BH293" s="10">
        <f t="shared" si="85"/>
        <v>0</v>
      </c>
      <c r="BI293" s="10">
        <f t="shared" si="85"/>
        <v>0</v>
      </c>
      <c r="BJ293" s="10">
        <f t="shared" si="74"/>
        <v>0</v>
      </c>
      <c r="BK293" s="10">
        <f t="shared" si="74"/>
        <v>0</v>
      </c>
      <c r="BL293" s="10">
        <f t="shared" si="74"/>
        <v>0</v>
      </c>
      <c r="BM293" s="10">
        <f t="shared" si="74"/>
        <v>0</v>
      </c>
      <c r="BN293" s="10">
        <f t="shared" si="90"/>
        <v>0</v>
      </c>
      <c r="BO293" s="10">
        <f t="shared" si="86"/>
        <v>0</v>
      </c>
      <c r="BP293" s="10">
        <f t="shared" si="86"/>
        <v>0</v>
      </c>
      <c r="BR293" s="10">
        <f t="shared" si="87"/>
        <v>0</v>
      </c>
      <c r="BS293" s="10">
        <f>'დამტკ. ბიუჯ.'!H293</f>
        <v>0</v>
      </c>
      <c r="BT293" s="10">
        <f>'დამტკ. საკუთ.'!H293</f>
        <v>0</v>
      </c>
      <c r="BU293" s="10">
        <f>'ცვლილ. ბიუჯ.'!I293</f>
        <v>0</v>
      </c>
      <c r="BV293" s="10">
        <f>'ცვლილ. საკუთ.'!I293</f>
        <v>0</v>
      </c>
      <c r="BW293" s="10">
        <f>'მთავრ. ფონდი'!I293</f>
        <v>0</v>
      </c>
      <c r="BX293" s="10">
        <f>'პრეზ. ფონდი'!I293</f>
        <v>0</v>
      </c>
      <c r="BY293" s="10">
        <f>'დაზუსტ. ნაერთი'!H293</f>
        <v>0</v>
      </c>
      <c r="BZ293" s="10">
        <f>'დაზუსტ. ბიუჯ.'!H293</f>
        <v>0</v>
      </c>
      <c r="CA293" s="10">
        <f>'დაზუსტ. საკუთ.'!H293</f>
        <v>0</v>
      </c>
    </row>
    <row r="294" spans="1:79" x14ac:dyDescent="0.25">
      <c r="A294" t="str">
        <f t="shared" si="75"/>
        <v>a</v>
      </c>
      <c r="B294" s="8"/>
      <c r="C294" s="9" t="s">
        <v>12</v>
      </c>
      <c r="D294" s="10">
        <f t="shared" si="76"/>
        <v>4200000</v>
      </c>
      <c r="E294" s="10">
        <f t="shared" si="77"/>
        <v>4200000</v>
      </c>
      <c r="F294" s="10">
        <f t="shared" si="78"/>
        <v>0</v>
      </c>
      <c r="G294" s="10">
        <f t="shared" si="78"/>
        <v>0</v>
      </c>
      <c r="H294" s="10">
        <f t="shared" si="78"/>
        <v>0</v>
      </c>
      <c r="I294" s="10">
        <f t="shared" si="72"/>
        <v>0</v>
      </c>
      <c r="J294" s="10">
        <f t="shared" si="72"/>
        <v>0</v>
      </c>
      <c r="K294" s="10">
        <f t="shared" si="72"/>
        <v>4200000</v>
      </c>
      <c r="L294" s="10">
        <f t="shared" si="72"/>
        <v>4200000</v>
      </c>
      <c r="M294" s="10">
        <f t="shared" si="88"/>
        <v>0</v>
      </c>
      <c r="O294" s="10">
        <f t="shared" si="79"/>
        <v>1050000</v>
      </c>
      <c r="P294" s="10">
        <f>'დამტკ. ბიუჯ.'!E294</f>
        <v>1050000</v>
      </c>
      <c r="Q294" s="10">
        <f>'დამტკ. საკუთ.'!E294</f>
        <v>0</v>
      </c>
      <c r="R294" s="10">
        <f>'ცვლილ. ბიუჯ.'!F294</f>
        <v>-175000</v>
      </c>
      <c r="S294" s="10">
        <f>'ცვლილ. საკუთ.'!F294</f>
        <v>0</v>
      </c>
      <c r="T294" s="10">
        <f>'მთავრ. ფონდი'!F294</f>
        <v>0</v>
      </c>
      <c r="U294" s="10">
        <f>'პრეზ. ფონდი'!F294</f>
        <v>0</v>
      </c>
      <c r="V294" s="10">
        <f>'დაზუსტ. ნაერთი'!E294</f>
        <v>875000</v>
      </c>
      <c r="W294" s="10">
        <f>'დაზუსტ. ბიუჯ.'!E294</f>
        <v>875000</v>
      </c>
      <c r="X294" s="10">
        <f>'დაზუსტ. საკუთ.'!E294</f>
        <v>0</v>
      </c>
      <c r="Z294" s="10">
        <f t="shared" si="80"/>
        <v>1050000</v>
      </c>
      <c r="AA294" s="10">
        <f>'დამტკ. ბიუჯ.'!F294</f>
        <v>1050000</v>
      </c>
      <c r="AB294" s="10">
        <f>'დამტკ. საკუთ.'!F294</f>
        <v>0</v>
      </c>
      <c r="AC294" s="10">
        <f>'ცვლილ. ბიუჯ.'!G294</f>
        <v>0</v>
      </c>
      <c r="AD294" s="10">
        <f>'ცვლილ. საკუთ.'!G294</f>
        <v>0</v>
      </c>
      <c r="AE294" s="10">
        <f>'მთავრ. ფონდი'!G294</f>
        <v>0</v>
      </c>
      <c r="AF294" s="10">
        <f>'პრეზ. ფონდი'!G294</f>
        <v>0</v>
      </c>
      <c r="AG294" s="10">
        <f>'დაზუსტ. ნაერთი'!F294</f>
        <v>1050000</v>
      </c>
      <c r="AH294" s="10">
        <f>'დაზუსტ. ბიუჯ.'!F294</f>
        <v>1050000</v>
      </c>
      <c r="AI294" s="10">
        <f>'დაზუსტ. საკუთ.'!F294</f>
        <v>0</v>
      </c>
      <c r="AK294" s="10">
        <f t="shared" si="81"/>
        <v>2100000</v>
      </c>
      <c r="AL294" s="10">
        <f t="shared" si="82"/>
        <v>2100000</v>
      </c>
      <c r="AM294" s="10">
        <f t="shared" si="83"/>
        <v>0</v>
      </c>
      <c r="AN294" s="10">
        <f t="shared" si="83"/>
        <v>-175000</v>
      </c>
      <c r="AO294" s="10">
        <f t="shared" si="83"/>
        <v>0</v>
      </c>
      <c r="AP294" s="10">
        <f t="shared" si="73"/>
        <v>0</v>
      </c>
      <c r="AQ294" s="10">
        <f t="shared" si="73"/>
        <v>0</v>
      </c>
      <c r="AR294" s="10">
        <f t="shared" si="73"/>
        <v>1925000</v>
      </c>
      <c r="AS294" s="10">
        <f t="shared" si="73"/>
        <v>1925000</v>
      </c>
      <c r="AT294" s="10">
        <f t="shared" si="89"/>
        <v>0</v>
      </c>
      <c r="AV294" s="10">
        <f t="shared" si="84"/>
        <v>1050000</v>
      </c>
      <c r="AW294" s="10">
        <f>'დამტკ. ბიუჯ.'!G294</f>
        <v>1050000</v>
      </c>
      <c r="AX294" s="10">
        <f>'დამტკ. საკუთ.'!G294</f>
        <v>0</v>
      </c>
      <c r="AY294" s="10">
        <f>'ცვლილ. ბიუჯ.'!H294</f>
        <v>0</v>
      </c>
      <c r="AZ294" s="10">
        <f>'ცვლილ. საკუთ.'!H294</f>
        <v>0</v>
      </c>
      <c r="BA294" s="10">
        <f>'მთავრ. ფონდი'!H294</f>
        <v>0</v>
      </c>
      <c r="BB294" s="10">
        <f>'პრეზ. ფონდი'!H294</f>
        <v>0</v>
      </c>
      <c r="BC294" s="10">
        <f>'დაზუსტ. ნაერთი'!G294</f>
        <v>1050000</v>
      </c>
      <c r="BD294" s="10">
        <f>'დაზუსტ. ბიუჯ.'!G294</f>
        <v>1050000</v>
      </c>
      <c r="BE294" s="10">
        <f>'დაზუსტ. საკუთ.'!G294</f>
        <v>0</v>
      </c>
      <c r="BG294" s="10">
        <f t="shared" si="85"/>
        <v>3150000</v>
      </c>
      <c r="BH294" s="10">
        <f t="shared" si="85"/>
        <v>3150000</v>
      </c>
      <c r="BI294" s="10">
        <f t="shared" si="85"/>
        <v>0</v>
      </c>
      <c r="BJ294" s="10">
        <f t="shared" si="74"/>
        <v>-175000</v>
      </c>
      <c r="BK294" s="10">
        <f t="shared" si="74"/>
        <v>0</v>
      </c>
      <c r="BL294" s="10">
        <f t="shared" si="74"/>
        <v>0</v>
      </c>
      <c r="BM294" s="10">
        <f t="shared" si="74"/>
        <v>0</v>
      </c>
      <c r="BN294" s="10">
        <f t="shared" si="90"/>
        <v>2975000</v>
      </c>
      <c r="BO294" s="10">
        <f t="shared" si="86"/>
        <v>2975000</v>
      </c>
      <c r="BP294" s="10">
        <f t="shared" si="86"/>
        <v>0</v>
      </c>
      <c r="BR294" s="10">
        <f t="shared" si="87"/>
        <v>1050000</v>
      </c>
      <c r="BS294" s="10">
        <f>'დამტკ. ბიუჯ.'!H294</f>
        <v>1050000</v>
      </c>
      <c r="BT294" s="10">
        <f>'დამტკ. საკუთ.'!H294</f>
        <v>0</v>
      </c>
      <c r="BU294" s="10">
        <f>'ცვლილ. ბიუჯ.'!I294</f>
        <v>175000</v>
      </c>
      <c r="BV294" s="10">
        <f>'ცვლილ. საკუთ.'!I294</f>
        <v>0</v>
      </c>
      <c r="BW294" s="10">
        <f>'მთავრ. ფონდი'!I294</f>
        <v>0</v>
      </c>
      <c r="BX294" s="10">
        <f>'პრეზ. ფონდი'!I294</f>
        <v>0</v>
      </c>
      <c r="BY294" s="10">
        <f>'დაზუსტ. ნაერთი'!H294</f>
        <v>1225000</v>
      </c>
      <c r="BZ294" s="10">
        <f>'დაზუსტ. ბიუჯ.'!H294</f>
        <v>1225000</v>
      </c>
      <c r="CA294" s="10">
        <f>'დაზუსტ. საკუთ.'!H294</f>
        <v>0</v>
      </c>
    </row>
    <row r="295" spans="1:79" x14ac:dyDescent="0.25">
      <c r="A295" t="str">
        <f t="shared" si="75"/>
        <v>b</v>
      </c>
      <c r="B295" s="8"/>
      <c r="C295" s="9" t="s">
        <v>13</v>
      </c>
      <c r="D295" s="10">
        <f t="shared" si="76"/>
        <v>0</v>
      </c>
      <c r="E295" s="10">
        <f t="shared" si="77"/>
        <v>0</v>
      </c>
      <c r="F295" s="10">
        <f t="shared" si="78"/>
        <v>0</v>
      </c>
      <c r="G295" s="10">
        <f t="shared" si="78"/>
        <v>0</v>
      </c>
      <c r="H295" s="10">
        <f t="shared" si="78"/>
        <v>0</v>
      </c>
      <c r="I295" s="10">
        <f t="shared" si="72"/>
        <v>0</v>
      </c>
      <c r="J295" s="10">
        <f t="shared" si="72"/>
        <v>0</v>
      </c>
      <c r="K295" s="10">
        <f t="shared" si="72"/>
        <v>0</v>
      </c>
      <c r="L295" s="10">
        <f t="shared" si="72"/>
        <v>0</v>
      </c>
      <c r="M295" s="10">
        <f t="shared" si="88"/>
        <v>0</v>
      </c>
      <c r="O295" s="10">
        <f t="shared" si="79"/>
        <v>0</v>
      </c>
      <c r="P295" s="10">
        <f>'დამტკ. ბიუჯ.'!E295</f>
        <v>0</v>
      </c>
      <c r="Q295" s="10">
        <f>'დამტკ. საკუთ.'!E295</f>
        <v>0</v>
      </c>
      <c r="R295" s="10">
        <f>'ცვლილ. ბიუჯ.'!F295</f>
        <v>0</v>
      </c>
      <c r="S295" s="10">
        <f>'ცვლილ. საკუთ.'!F295</f>
        <v>0</v>
      </c>
      <c r="T295" s="10">
        <f>'მთავრ. ფონდი'!F295</f>
        <v>0</v>
      </c>
      <c r="U295" s="10">
        <f>'პრეზ. ფონდი'!F295</f>
        <v>0</v>
      </c>
      <c r="V295" s="10">
        <f>'დაზუსტ. ნაერთი'!E295</f>
        <v>0</v>
      </c>
      <c r="W295" s="10">
        <f>'დაზუსტ. ბიუჯ.'!E295</f>
        <v>0</v>
      </c>
      <c r="X295" s="10">
        <f>'დაზუსტ. საკუთ.'!E295</f>
        <v>0</v>
      </c>
      <c r="Z295" s="10">
        <f t="shared" si="80"/>
        <v>0</v>
      </c>
      <c r="AA295" s="10">
        <f>'დამტკ. ბიუჯ.'!F295</f>
        <v>0</v>
      </c>
      <c r="AB295" s="10">
        <f>'დამტკ. საკუთ.'!F295</f>
        <v>0</v>
      </c>
      <c r="AC295" s="10">
        <f>'ცვლილ. ბიუჯ.'!G295</f>
        <v>0</v>
      </c>
      <c r="AD295" s="10">
        <f>'ცვლილ. საკუთ.'!G295</f>
        <v>0</v>
      </c>
      <c r="AE295" s="10">
        <f>'მთავრ. ფონდი'!G295</f>
        <v>0</v>
      </c>
      <c r="AF295" s="10">
        <f>'პრეზ. ფონდი'!G295</f>
        <v>0</v>
      </c>
      <c r="AG295" s="10">
        <f>'დაზუსტ. ნაერთი'!F295</f>
        <v>0</v>
      </c>
      <c r="AH295" s="10">
        <f>'დაზუსტ. ბიუჯ.'!F295</f>
        <v>0</v>
      </c>
      <c r="AI295" s="10">
        <f>'დაზუსტ. საკუთ.'!F295</f>
        <v>0</v>
      </c>
      <c r="AK295" s="10">
        <f t="shared" si="81"/>
        <v>0</v>
      </c>
      <c r="AL295" s="10">
        <f t="shared" si="82"/>
        <v>0</v>
      </c>
      <c r="AM295" s="10">
        <f t="shared" si="83"/>
        <v>0</v>
      </c>
      <c r="AN295" s="10">
        <f t="shared" si="83"/>
        <v>0</v>
      </c>
      <c r="AO295" s="10">
        <f t="shared" si="83"/>
        <v>0</v>
      </c>
      <c r="AP295" s="10">
        <f t="shared" si="73"/>
        <v>0</v>
      </c>
      <c r="AQ295" s="10">
        <f t="shared" si="73"/>
        <v>0</v>
      </c>
      <c r="AR295" s="10">
        <f t="shared" si="73"/>
        <v>0</v>
      </c>
      <c r="AS295" s="10">
        <f t="shared" si="73"/>
        <v>0</v>
      </c>
      <c r="AT295" s="10">
        <f t="shared" si="89"/>
        <v>0</v>
      </c>
      <c r="AV295" s="10">
        <f t="shared" si="84"/>
        <v>0</v>
      </c>
      <c r="AW295" s="10">
        <f>'დამტკ. ბიუჯ.'!G295</f>
        <v>0</v>
      </c>
      <c r="AX295" s="10">
        <f>'დამტკ. საკუთ.'!G295</f>
        <v>0</v>
      </c>
      <c r="AY295" s="10">
        <f>'ცვლილ. ბიუჯ.'!H295</f>
        <v>0</v>
      </c>
      <c r="AZ295" s="10">
        <f>'ცვლილ. საკუთ.'!H295</f>
        <v>0</v>
      </c>
      <c r="BA295" s="10">
        <f>'მთავრ. ფონდი'!H295</f>
        <v>0</v>
      </c>
      <c r="BB295" s="10">
        <f>'პრეზ. ფონდი'!H295</f>
        <v>0</v>
      </c>
      <c r="BC295" s="10">
        <f>'დაზუსტ. ნაერთი'!G295</f>
        <v>0</v>
      </c>
      <c r="BD295" s="10">
        <f>'დაზუსტ. ბიუჯ.'!G295</f>
        <v>0</v>
      </c>
      <c r="BE295" s="10">
        <f>'დაზუსტ. საკუთ.'!G295</f>
        <v>0</v>
      </c>
      <c r="BG295" s="10">
        <f t="shared" si="85"/>
        <v>0</v>
      </c>
      <c r="BH295" s="10">
        <f t="shared" si="85"/>
        <v>0</v>
      </c>
      <c r="BI295" s="10">
        <f t="shared" si="85"/>
        <v>0</v>
      </c>
      <c r="BJ295" s="10">
        <f t="shared" si="74"/>
        <v>0</v>
      </c>
      <c r="BK295" s="10">
        <f t="shared" si="74"/>
        <v>0</v>
      </c>
      <c r="BL295" s="10">
        <f t="shared" si="74"/>
        <v>0</v>
      </c>
      <c r="BM295" s="10">
        <f t="shared" si="74"/>
        <v>0</v>
      </c>
      <c r="BN295" s="10">
        <f t="shared" si="90"/>
        <v>0</v>
      </c>
      <c r="BO295" s="10">
        <f t="shared" si="86"/>
        <v>0</v>
      </c>
      <c r="BP295" s="10">
        <f t="shared" si="86"/>
        <v>0</v>
      </c>
      <c r="BR295" s="10">
        <f t="shared" si="87"/>
        <v>0</v>
      </c>
      <c r="BS295" s="10">
        <f>'დამტკ. ბიუჯ.'!H295</f>
        <v>0</v>
      </c>
      <c r="BT295" s="10">
        <f>'დამტკ. საკუთ.'!H295</f>
        <v>0</v>
      </c>
      <c r="BU295" s="10">
        <f>'ცვლილ. ბიუჯ.'!I295</f>
        <v>0</v>
      </c>
      <c r="BV295" s="10">
        <f>'ცვლილ. საკუთ.'!I295</f>
        <v>0</v>
      </c>
      <c r="BW295" s="10">
        <f>'მთავრ. ფონდი'!I295</f>
        <v>0</v>
      </c>
      <c r="BX295" s="10">
        <f>'პრეზ. ფონდი'!I295</f>
        <v>0</v>
      </c>
      <c r="BY295" s="10">
        <f>'დაზუსტ. ნაერთი'!H295</f>
        <v>0</v>
      </c>
      <c r="BZ295" s="10">
        <f>'დაზუსტ. ბიუჯ.'!H295</f>
        <v>0</v>
      </c>
      <c r="CA295" s="10">
        <f>'დაზუსტ. საკუთ.'!H295</f>
        <v>0</v>
      </c>
    </row>
    <row r="296" spans="1:79" x14ac:dyDescent="0.25">
      <c r="A296" t="str">
        <f t="shared" si="75"/>
        <v>b</v>
      </c>
      <c r="B296" s="8"/>
      <c r="C296" s="9" t="s">
        <v>14</v>
      </c>
      <c r="D296" s="10">
        <f t="shared" si="76"/>
        <v>0</v>
      </c>
      <c r="E296" s="10">
        <f t="shared" si="77"/>
        <v>0</v>
      </c>
      <c r="F296" s="10">
        <f t="shared" si="78"/>
        <v>0</v>
      </c>
      <c r="G296" s="10">
        <f t="shared" si="78"/>
        <v>0</v>
      </c>
      <c r="H296" s="10">
        <f t="shared" si="78"/>
        <v>0</v>
      </c>
      <c r="I296" s="10">
        <f t="shared" si="72"/>
        <v>0</v>
      </c>
      <c r="J296" s="10">
        <f t="shared" si="72"/>
        <v>0</v>
      </c>
      <c r="K296" s="10">
        <f t="shared" si="72"/>
        <v>0</v>
      </c>
      <c r="L296" s="10">
        <f t="shared" si="72"/>
        <v>0</v>
      </c>
      <c r="M296" s="10">
        <f t="shared" si="88"/>
        <v>0</v>
      </c>
      <c r="O296" s="10">
        <f t="shared" si="79"/>
        <v>0</v>
      </c>
      <c r="P296" s="10">
        <f>'დამტკ. ბიუჯ.'!E296</f>
        <v>0</v>
      </c>
      <c r="Q296" s="10">
        <f>'დამტკ. საკუთ.'!E296</f>
        <v>0</v>
      </c>
      <c r="R296" s="10">
        <f>'ცვლილ. ბიუჯ.'!F296</f>
        <v>0</v>
      </c>
      <c r="S296" s="10">
        <f>'ცვლილ. საკუთ.'!F296</f>
        <v>0</v>
      </c>
      <c r="T296" s="10">
        <f>'მთავრ. ფონდი'!F296</f>
        <v>0</v>
      </c>
      <c r="U296" s="10">
        <f>'პრეზ. ფონდი'!F296</f>
        <v>0</v>
      </c>
      <c r="V296" s="10">
        <f>'დაზუსტ. ნაერთი'!E296</f>
        <v>0</v>
      </c>
      <c r="W296" s="10">
        <f>'დაზუსტ. ბიუჯ.'!E296</f>
        <v>0</v>
      </c>
      <c r="X296" s="10">
        <f>'დაზუსტ. საკუთ.'!E296</f>
        <v>0</v>
      </c>
      <c r="Z296" s="10">
        <f t="shared" si="80"/>
        <v>0</v>
      </c>
      <c r="AA296" s="10">
        <f>'დამტკ. ბიუჯ.'!F296</f>
        <v>0</v>
      </c>
      <c r="AB296" s="10">
        <f>'დამტკ. საკუთ.'!F296</f>
        <v>0</v>
      </c>
      <c r="AC296" s="10">
        <f>'ცვლილ. ბიუჯ.'!G296</f>
        <v>0</v>
      </c>
      <c r="AD296" s="10">
        <f>'ცვლილ. საკუთ.'!G296</f>
        <v>0</v>
      </c>
      <c r="AE296" s="10">
        <f>'მთავრ. ფონდი'!G296</f>
        <v>0</v>
      </c>
      <c r="AF296" s="10">
        <f>'პრეზ. ფონდი'!G296</f>
        <v>0</v>
      </c>
      <c r="AG296" s="10">
        <f>'დაზუსტ. ნაერთი'!F296</f>
        <v>0</v>
      </c>
      <c r="AH296" s="10">
        <f>'დაზუსტ. ბიუჯ.'!F296</f>
        <v>0</v>
      </c>
      <c r="AI296" s="10">
        <f>'დაზუსტ. საკუთ.'!F296</f>
        <v>0</v>
      </c>
      <c r="AK296" s="10">
        <f t="shared" si="81"/>
        <v>0</v>
      </c>
      <c r="AL296" s="10">
        <f t="shared" si="82"/>
        <v>0</v>
      </c>
      <c r="AM296" s="10">
        <f t="shared" si="83"/>
        <v>0</v>
      </c>
      <c r="AN296" s="10">
        <f t="shared" si="83"/>
        <v>0</v>
      </c>
      <c r="AO296" s="10">
        <f t="shared" si="83"/>
        <v>0</v>
      </c>
      <c r="AP296" s="10">
        <f t="shared" si="73"/>
        <v>0</v>
      </c>
      <c r="AQ296" s="10">
        <f t="shared" si="73"/>
        <v>0</v>
      </c>
      <c r="AR296" s="10">
        <f t="shared" si="73"/>
        <v>0</v>
      </c>
      <c r="AS296" s="10">
        <f t="shared" si="73"/>
        <v>0</v>
      </c>
      <c r="AT296" s="10">
        <f t="shared" si="89"/>
        <v>0</v>
      </c>
      <c r="AV296" s="10">
        <f t="shared" si="84"/>
        <v>0</v>
      </c>
      <c r="AW296" s="10">
        <f>'დამტკ. ბიუჯ.'!G296</f>
        <v>0</v>
      </c>
      <c r="AX296" s="10">
        <f>'დამტკ. საკუთ.'!G296</f>
        <v>0</v>
      </c>
      <c r="AY296" s="10">
        <f>'ცვლილ. ბიუჯ.'!H296</f>
        <v>0</v>
      </c>
      <c r="AZ296" s="10">
        <f>'ცვლილ. საკუთ.'!H296</f>
        <v>0</v>
      </c>
      <c r="BA296" s="10">
        <f>'მთავრ. ფონდი'!H296</f>
        <v>0</v>
      </c>
      <c r="BB296" s="10">
        <f>'პრეზ. ფონდი'!H296</f>
        <v>0</v>
      </c>
      <c r="BC296" s="10">
        <f>'დაზუსტ. ნაერთი'!G296</f>
        <v>0</v>
      </c>
      <c r="BD296" s="10">
        <f>'დაზუსტ. ბიუჯ.'!G296</f>
        <v>0</v>
      </c>
      <c r="BE296" s="10">
        <f>'დაზუსტ. საკუთ.'!G296</f>
        <v>0</v>
      </c>
      <c r="BG296" s="10">
        <f t="shared" si="85"/>
        <v>0</v>
      </c>
      <c r="BH296" s="10">
        <f t="shared" si="85"/>
        <v>0</v>
      </c>
      <c r="BI296" s="10">
        <f t="shared" si="85"/>
        <v>0</v>
      </c>
      <c r="BJ296" s="10">
        <f t="shared" si="74"/>
        <v>0</v>
      </c>
      <c r="BK296" s="10">
        <f t="shared" si="74"/>
        <v>0</v>
      </c>
      <c r="BL296" s="10">
        <f t="shared" si="74"/>
        <v>0</v>
      </c>
      <c r="BM296" s="10">
        <f t="shared" si="74"/>
        <v>0</v>
      </c>
      <c r="BN296" s="10">
        <f t="shared" si="90"/>
        <v>0</v>
      </c>
      <c r="BO296" s="10">
        <f t="shared" si="86"/>
        <v>0</v>
      </c>
      <c r="BP296" s="10">
        <f t="shared" si="86"/>
        <v>0</v>
      </c>
      <c r="BR296" s="10">
        <f t="shared" si="87"/>
        <v>0</v>
      </c>
      <c r="BS296" s="10">
        <f>'დამტკ. ბიუჯ.'!H296</f>
        <v>0</v>
      </c>
      <c r="BT296" s="10">
        <f>'დამტკ. საკუთ.'!H296</f>
        <v>0</v>
      </c>
      <c r="BU296" s="10">
        <f>'ცვლილ. ბიუჯ.'!I296</f>
        <v>0</v>
      </c>
      <c r="BV296" s="10">
        <f>'ცვლილ. საკუთ.'!I296</f>
        <v>0</v>
      </c>
      <c r="BW296" s="10">
        <f>'მთავრ. ფონდი'!I296</f>
        <v>0</v>
      </c>
      <c r="BX296" s="10">
        <f>'პრეზ. ფონდი'!I296</f>
        <v>0</v>
      </c>
      <c r="BY296" s="10">
        <f>'დაზუსტ. ნაერთი'!H296</f>
        <v>0</v>
      </c>
      <c r="BZ296" s="10">
        <f>'დაზუსტ. ბიუჯ.'!H296</f>
        <v>0</v>
      </c>
      <c r="CA296" s="10">
        <f>'დაზუსტ. საკუთ.'!H296</f>
        <v>0</v>
      </c>
    </row>
    <row r="297" spans="1:79" x14ac:dyDescent="0.25">
      <c r="A297" t="str">
        <f t="shared" si="75"/>
        <v>b</v>
      </c>
      <c r="B297" s="8"/>
      <c r="C297" s="9" t="s">
        <v>15</v>
      </c>
      <c r="D297" s="10">
        <f t="shared" si="76"/>
        <v>0</v>
      </c>
      <c r="E297" s="10">
        <f t="shared" si="77"/>
        <v>0</v>
      </c>
      <c r="F297" s="10">
        <f t="shared" si="78"/>
        <v>0</v>
      </c>
      <c r="G297" s="10">
        <f t="shared" si="78"/>
        <v>0</v>
      </c>
      <c r="H297" s="10">
        <f t="shared" si="78"/>
        <v>0</v>
      </c>
      <c r="I297" s="10">
        <f t="shared" si="72"/>
        <v>0</v>
      </c>
      <c r="J297" s="10">
        <f t="shared" si="72"/>
        <v>0</v>
      </c>
      <c r="K297" s="10">
        <f t="shared" si="72"/>
        <v>0</v>
      </c>
      <c r="L297" s="10">
        <f t="shared" si="72"/>
        <v>0</v>
      </c>
      <c r="M297" s="10">
        <f t="shared" si="88"/>
        <v>0</v>
      </c>
      <c r="O297" s="10">
        <f t="shared" si="79"/>
        <v>0</v>
      </c>
      <c r="P297" s="10">
        <f>'დამტკ. ბიუჯ.'!E297</f>
        <v>0</v>
      </c>
      <c r="Q297" s="10">
        <f>'დამტკ. საკუთ.'!E297</f>
        <v>0</v>
      </c>
      <c r="R297" s="10">
        <f>'ცვლილ. ბიუჯ.'!F297</f>
        <v>0</v>
      </c>
      <c r="S297" s="10">
        <f>'ცვლილ. საკუთ.'!F297</f>
        <v>0</v>
      </c>
      <c r="T297" s="10">
        <f>'მთავრ. ფონდი'!F297</f>
        <v>0</v>
      </c>
      <c r="U297" s="10">
        <f>'პრეზ. ფონდი'!F297</f>
        <v>0</v>
      </c>
      <c r="V297" s="10">
        <f>'დაზუსტ. ნაერთი'!E297</f>
        <v>0</v>
      </c>
      <c r="W297" s="10">
        <f>'დაზუსტ. ბიუჯ.'!E297</f>
        <v>0</v>
      </c>
      <c r="X297" s="10">
        <f>'დაზუსტ. საკუთ.'!E297</f>
        <v>0</v>
      </c>
      <c r="Z297" s="10">
        <f t="shared" si="80"/>
        <v>0</v>
      </c>
      <c r="AA297" s="10">
        <f>'დამტკ. ბიუჯ.'!F297</f>
        <v>0</v>
      </c>
      <c r="AB297" s="10">
        <f>'დამტკ. საკუთ.'!F297</f>
        <v>0</v>
      </c>
      <c r="AC297" s="10">
        <f>'ცვლილ. ბიუჯ.'!G297</f>
        <v>0</v>
      </c>
      <c r="AD297" s="10">
        <f>'ცვლილ. საკუთ.'!G297</f>
        <v>0</v>
      </c>
      <c r="AE297" s="10">
        <f>'მთავრ. ფონდი'!G297</f>
        <v>0</v>
      </c>
      <c r="AF297" s="10">
        <f>'პრეზ. ფონდი'!G297</f>
        <v>0</v>
      </c>
      <c r="AG297" s="10">
        <f>'დაზუსტ. ნაერთი'!F297</f>
        <v>0</v>
      </c>
      <c r="AH297" s="10">
        <f>'დაზუსტ. ბიუჯ.'!F297</f>
        <v>0</v>
      </c>
      <c r="AI297" s="10">
        <f>'დაზუსტ. საკუთ.'!F297</f>
        <v>0</v>
      </c>
      <c r="AK297" s="10">
        <f t="shared" si="81"/>
        <v>0</v>
      </c>
      <c r="AL297" s="10">
        <f t="shared" si="82"/>
        <v>0</v>
      </c>
      <c r="AM297" s="10">
        <f t="shared" si="83"/>
        <v>0</v>
      </c>
      <c r="AN297" s="10">
        <f t="shared" si="83"/>
        <v>0</v>
      </c>
      <c r="AO297" s="10">
        <f t="shared" si="83"/>
        <v>0</v>
      </c>
      <c r="AP297" s="10">
        <f t="shared" si="73"/>
        <v>0</v>
      </c>
      <c r="AQ297" s="10">
        <f t="shared" si="73"/>
        <v>0</v>
      </c>
      <c r="AR297" s="10">
        <f t="shared" si="73"/>
        <v>0</v>
      </c>
      <c r="AS297" s="10">
        <f t="shared" si="73"/>
        <v>0</v>
      </c>
      <c r="AT297" s="10">
        <f t="shared" si="89"/>
        <v>0</v>
      </c>
      <c r="AV297" s="10">
        <f t="shared" si="84"/>
        <v>0</v>
      </c>
      <c r="AW297" s="10">
        <f>'დამტკ. ბიუჯ.'!G297</f>
        <v>0</v>
      </c>
      <c r="AX297" s="10">
        <f>'დამტკ. საკუთ.'!G297</f>
        <v>0</v>
      </c>
      <c r="AY297" s="10">
        <f>'ცვლილ. ბიუჯ.'!H297</f>
        <v>0</v>
      </c>
      <c r="AZ297" s="10">
        <f>'ცვლილ. საკუთ.'!H297</f>
        <v>0</v>
      </c>
      <c r="BA297" s="10">
        <f>'მთავრ. ფონდი'!H297</f>
        <v>0</v>
      </c>
      <c r="BB297" s="10">
        <f>'პრეზ. ფონდი'!H297</f>
        <v>0</v>
      </c>
      <c r="BC297" s="10">
        <f>'დაზუსტ. ნაერთი'!G297</f>
        <v>0</v>
      </c>
      <c r="BD297" s="10">
        <f>'დაზუსტ. ბიუჯ.'!G297</f>
        <v>0</v>
      </c>
      <c r="BE297" s="10">
        <f>'დაზუსტ. საკუთ.'!G297</f>
        <v>0</v>
      </c>
      <c r="BG297" s="10">
        <f t="shared" si="85"/>
        <v>0</v>
      </c>
      <c r="BH297" s="10">
        <f t="shared" si="85"/>
        <v>0</v>
      </c>
      <c r="BI297" s="10">
        <f t="shared" si="85"/>
        <v>0</v>
      </c>
      <c r="BJ297" s="10">
        <f t="shared" si="74"/>
        <v>0</v>
      </c>
      <c r="BK297" s="10">
        <f t="shared" si="74"/>
        <v>0</v>
      </c>
      <c r="BL297" s="10">
        <f t="shared" si="74"/>
        <v>0</v>
      </c>
      <c r="BM297" s="10">
        <f t="shared" si="74"/>
        <v>0</v>
      </c>
      <c r="BN297" s="10">
        <f t="shared" si="90"/>
        <v>0</v>
      </c>
      <c r="BO297" s="10">
        <f t="shared" si="86"/>
        <v>0</v>
      </c>
      <c r="BP297" s="10">
        <f t="shared" si="86"/>
        <v>0</v>
      </c>
      <c r="BR297" s="10">
        <f t="shared" si="87"/>
        <v>0</v>
      </c>
      <c r="BS297" s="10">
        <f>'დამტკ. ბიუჯ.'!H297</f>
        <v>0</v>
      </c>
      <c r="BT297" s="10">
        <f>'დამტკ. საკუთ.'!H297</f>
        <v>0</v>
      </c>
      <c r="BU297" s="10">
        <f>'ცვლილ. ბიუჯ.'!I297</f>
        <v>0</v>
      </c>
      <c r="BV297" s="10">
        <f>'ცვლილ. საკუთ.'!I297</f>
        <v>0</v>
      </c>
      <c r="BW297" s="10">
        <f>'მთავრ. ფონდი'!I297</f>
        <v>0</v>
      </c>
      <c r="BX297" s="10">
        <f>'პრეზ. ფონდი'!I297</f>
        <v>0</v>
      </c>
      <c r="BY297" s="10">
        <f>'დაზუსტ. ნაერთი'!H297</f>
        <v>0</v>
      </c>
      <c r="BZ297" s="10">
        <f>'დაზუსტ. ბიუჯ.'!H297</f>
        <v>0</v>
      </c>
      <c r="CA297" s="10">
        <f>'დაზუსტ. საკუთ.'!H297</f>
        <v>0</v>
      </c>
    </row>
    <row r="298" spans="1:79" x14ac:dyDescent="0.25">
      <c r="A298" t="str">
        <f t="shared" si="75"/>
        <v>a</v>
      </c>
      <c r="B298" s="8"/>
      <c r="C298" s="9" t="s">
        <v>16</v>
      </c>
      <c r="D298" s="10">
        <f t="shared" si="76"/>
        <v>675800000</v>
      </c>
      <c r="E298" s="10">
        <f t="shared" si="77"/>
        <v>675800000</v>
      </c>
      <c r="F298" s="10">
        <f t="shared" si="78"/>
        <v>0</v>
      </c>
      <c r="G298" s="10">
        <f t="shared" si="78"/>
        <v>-6120</v>
      </c>
      <c r="H298" s="10">
        <f t="shared" si="78"/>
        <v>0</v>
      </c>
      <c r="I298" s="10">
        <f t="shared" si="72"/>
        <v>1370419</v>
      </c>
      <c r="J298" s="10">
        <f t="shared" si="72"/>
        <v>0</v>
      </c>
      <c r="K298" s="10">
        <f t="shared" si="72"/>
        <v>677164299</v>
      </c>
      <c r="L298" s="10">
        <f t="shared" si="72"/>
        <v>675793880</v>
      </c>
      <c r="M298" s="10">
        <f t="shared" si="88"/>
        <v>0</v>
      </c>
      <c r="O298" s="10">
        <f t="shared" si="79"/>
        <v>166143100</v>
      </c>
      <c r="P298" s="10">
        <f>'დამტკ. ბიუჯ.'!E298</f>
        <v>166143100</v>
      </c>
      <c r="Q298" s="10">
        <f>'დამტკ. საკუთ.'!E298</f>
        <v>0</v>
      </c>
      <c r="R298" s="10">
        <f>'ცვლილ. ბიუჯ.'!F298</f>
        <v>-5711834</v>
      </c>
      <c r="S298" s="10">
        <f>'ცვლილ. საკუთ.'!F298</f>
        <v>0</v>
      </c>
      <c r="T298" s="10">
        <f>'მთავრ. ფონდი'!F298</f>
        <v>292833</v>
      </c>
      <c r="U298" s="10">
        <f>'პრეზ. ფონდი'!F298</f>
        <v>0</v>
      </c>
      <c r="V298" s="10">
        <f>'დაზუსტ. ნაერთი'!E298</f>
        <v>160724099</v>
      </c>
      <c r="W298" s="10">
        <f>'დაზუსტ. ბიუჯ.'!E298</f>
        <v>160431266</v>
      </c>
      <c r="X298" s="10">
        <f>'დაზუსტ. საკუთ.'!E298</f>
        <v>0</v>
      </c>
      <c r="Z298" s="10">
        <f t="shared" si="80"/>
        <v>168683100</v>
      </c>
      <c r="AA298" s="10">
        <f>'დამტკ. ბიუჯ.'!F298</f>
        <v>168683100</v>
      </c>
      <c r="AB298" s="10">
        <f>'დამტკ. საკუთ.'!F298</f>
        <v>0</v>
      </c>
      <c r="AC298" s="10">
        <f>'ცვლილ. ბიუჯ.'!G298</f>
        <v>-6084386</v>
      </c>
      <c r="AD298" s="10">
        <f>'ცვლილ. საკუთ.'!G298</f>
        <v>0</v>
      </c>
      <c r="AE298" s="10">
        <f>'მთავრ. ფონდი'!G298</f>
        <v>1077586</v>
      </c>
      <c r="AF298" s="10">
        <f>'პრეზ. ფონდი'!G298</f>
        <v>0</v>
      </c>
      <c r="AG298" s="10">
        <f>'დაზუსტ. ნაერთი'!F298</f>
        <v>163676300</v>
      </c>
      <c r="AH298" s="10">
        <f>'დაზუსტ. ბიუჯ.'!F298</f>
        <v>162598714</v>
      </c>
      <c r="AI298" s="10">
        <f>'დაზუსტ. საკუთ.'!F298</f>
        <v>0</v>
      </c>
      <c r="AK298" s="10">
        <f t="shared" si="81"/>
        <v>334826200</v>
      </c>
      <c r="AL298" s="10">
        <f t="shared" si="82"/>
        <v>334826200</v>
      </c>
      <c r="AM298" s="10">
        <f t="shared" si="83"/>
        <v>0</v>
      </c>
      <c r="AN298" s="10">
        <f t="shared" si="83"/>
        <v>-11796220</v>
      </c>
      <c r="AO298" s="10">
        <f t="shared" si="83"/>
        <v>0</v>
      </c>
      <c r="AP298" s="10">
        <f t="shared" si="73"/>
        <v>1370419</v>
      </c>
      <c r="AQ298" s="10">
        <f t="shared" si="73"/>
        <v>0</v>
      </c>
      <c r="AR298" s="10">
        <f t="shared" si="73"/>
        <v>324400399</v>
      </c>
      <c r="AS298" s="10">
        <f t="shared" si="73"/>
        <v>323029980</v>
      </c>
      <c r="AT298" s="10">
        <f t="shared" si="89"/>
        <v>0</v>
      </c>
      <c r="AV298" s="10">
        <f t="shared" si="84"/>
        <v>169223100</v>
      </c>
      <c r="AW298" s="10">
        <f>'დამტკ. ბიუჯ.'!G298</f>
        <v>169223100</v>
      </c>
      <c r="AX298" s="10">
        <f>'დამტკ. საკუთ.'!G298</f>
        <v>0</v>
      </c>
      <c r="AY298" s="10">
        <f>'ცვლილ. ბიუჯ.'!H298</f>
        <v>913500</v>
      </c>
      <c r="AZ298" s="10">
        <f>'ცვლილ. საკუთ.'!H298</f>
        <v>0</v>
      </c>
      <c r="BA298" s="10">
        <f>'მთავრ. ფონდი'!H298</f>
        <v>0</v>
      </c>
      <c r="BB298" s="10">
        <f>'პრეზ. ფონდი'!H298</f>
        <v>0</v>
      </c>
      <c r="BC298" s="10">
        <f>'დაზუსტ. ნაერთი'!G298</f>
        <v>170136600</v>
      </c>
      <c r="BD298" s="10">
        <f>'დაზუსტ. ბიუჯ.'!G298</f>
        <v>170136600</v>
      </c>
      <c r="BE298" s="10">
        <f>'დაზუსტ. საკუთ.'!G298</f>
        <v>0</v>
      </c>
      <c r="BG298" s="10">
        <f t="shared" si="85"/>
        <v>504049300</v>
      </c>
      <c r="BH298" s="10">
        <f t="shared" si="85"/>
        <v>504049300</v>
      </c>
      <c r="BI298" s="10">
        <f t="shared" si="85"/>
        <v>0</v>
      </c>
      <c r="BJ298" s="10">
        <f t="shared" si="74"/>
        <v>-10882720</v>
      </c>
      <c r="BK298" s="10">
        <f t="shared" si="74"/>
        <v>0</v>
      </c>
      <c r="BL298" s="10">
        <f t="shared" si="74"/>
        <v>1370419</v>
      </c>
      <c r="BM298" s="10">
        <f t="shared" si="74"/>
        <v>0</v>
      </c>
      <c r="BN298" s="10">
        <f t="shared" si="90"/>
        <v>494536999</v>
      </c>
      <c r="BO298" s="10">
        <f t="shared" si="86"/>
        <v>493166580</v>
      </c>
      <c r="BP298" s="10">
        <f t="shared" si="86"/>
        <v>0</v>
      </c>
      <c r="BR298" s="10">
        <f t="shared" si="87"/>
        <v>171750700</v>
      </c>
      <c r="BS298" s="10">
        <f>'დამტკ. ბიუჯ.'!H298</f>
        <v>171750700</v>
      </c>
      <c r="BT298" s="10">
        <f>'დამტკ. საკუთ.'!H298</f>
        <v>0</v>
      </c>
      <c r="BU298" s="10">
        <f>'ცვლილ. ბიუჯ.'!I298</f>
        <v>10876600</v>
      </c>
      <c r="BV298" s="10">
        <f>'ცვლილ. საკუთ.'!I298</f>
        <v>0</v>
      </c>
      <c r="BW298" s="10">
        <f>'მთავრ. ფონდი'!I298</f>
        <v>0</v>
      </c>
      <c r="BX298" s="10">
        <f>'პრეზ. ფონდი'!I298</f>
        <v>0</v>
      </c>
      <c r="BY298" s="10">
        <f>'დაზუსტ. ნაერთი'!H298</f>
        <v>182627300</v>
      </c>
      <c r="BZ298" s="10">
        <f>'დაზუსტ. ბიუჯ.'!H298</f>
        <v>182627300</v>
      </c>
      <c r="CA298" s="10">
        <f>'დაზუსტ. საკუთ.'!H298</f>
        <v>0</v>
      </c>
    </row>
    <row r="299" spans="1:79" x14ac:dyDescent="0.25">
      <c r="A299" t="str">
        <f t="shared" si="75"/>
        <v>a</v>
      </c>
      <c r="B299" s="8"/>
      <c r="C299" s="9" t="s">
        <v>17</v>
      </c>
      <c r="D299" s="10">
        <f t="shared" si="76"/>
        <v>0</v>
      </c>
      <c r="E299" s="10">
        <f t="shared" si="77"/>
        <v>0</v>
      </c>
      <c r="F299" s="10">
        <f t="shared" si="78"/>
        <v>0</v>
      </c>
      <c r="G299" s="10">
        <f t="shared" si="78"/>
        <v>386</v>
      </c>
      <c r="H299" s="10">
        <f t="shared" si="78"/>
        <v>0</v>
      </c>
      <c r="I299" s="10">
        <f t="shared" si="72"/>
        <v>0</v>
      </c>
      <c r="J299" s="10">
        <f t="shared" si="72"/>
        <v>0</v>
      </c>
      <c r="K299" s="10">
        <f t="shared" si="72"/>
        <v>386</v>
      </c>
      <c r="L299" s="10">
        <f t="shared" si="72"/>
        <v>386</v>
      </c>
      <c r="M299" s="10">
        <f t="shared" si="88"/>
        <v>0</v>
      </c>
      <c r="O299" s="10">
        <f t="shared" si="79"/>
        <v>0</v>
      </c>
      <c r="P299" s="10">
        <f>'დამტკ. ბიუჯ.'!E299</f>
        <v>0</v>
      </c>
      <c r="Q299" s="10">
        <f>'დამტკ. საკუთ.'!E299</f>
        <v>0</v>
      </c>
      <c r="R299" s="10">
        <f>'ცვლილ. ბიუჯ.'!F299</f>
        <v>0</v>
      </c>
      <c r="S299" s="10">
        <f>'ცვლილ. საკუთ.'!F299</f>
        <v>0</v>
      </c>
      <c r="T299" s="10">
        <f>'მთავრ. ფონდი'!F299</f>
        <v>0</v>
      </c>
      <c r="U299" s="10">
        <f>'პრეზ. ფონდი'!F299</f>
        <v>0</v>
      </c>
      <c r="V299" s="10">
        <f>'დაზუსტ. ნაერთი'!E299</f>
        <v>0</v>
      </c>
      <c r="W299" s="10">
        <f>'დაზუსტ. ბიუჯ.'!E299</f>
        <v>0</v>
      </c>
      <c r="X299" s="10">
        <f>'დაზუსტ. საკუთ.'!E299</f>
        <v>0</v>
      </c>
      <c r="Z299" s="10">
        <f t="shared" si="80"/>
        <v>0</v>
      </c>
      <c r="AA299" s="10">
        <f>'დამტკ. ბიუჯ.'!F299</f>
        <v>0</v>
      </c>
      <c r="AB299" s="10">
        <f>'დამტკ. საკუთ.'!F299</f>
        <v>0</v>
      </c>
      <c r="AC299" s="10">
        <f>'ცვლილ. ბიუჯ.'!G299</f>
        <v>386</v>
      </c>
      <c r="AD299" s="10">
        <f>'ცვლილ. საკუთ.'!G299</f>
        <v>0</v>
      </c>
      <c r="AE299" s="10">
        <f>'მთავრ. ფონდი'!G299</f>
        <v>0</v>
      </c>
      <c r="AF299" s="10">
        <f>'პრეზ. ფონდი'!G299</f>
        <v>0</v>
      </c>
      <c r="AG299" s="10">
        <f>'დაზუსტ. ნაერთი'!F299</f>
        <v>386</v>
      </c>
      <c r="AH299" s="10">
        <f>'დაზუსტ. ბიუჯ.'!F299</f>
        <v>386</v>
      </c>
      <c r="AI299" s="10">
        <f>'დაზუსტ. საკუთ.'!F299</f>
        <v>0</v>
      </c>
      <c r="AK299" s="10">
        <f t="shared" si="81"/>
        <v>0</v>
      </c>
      <c r="AL299" s="10">
        <f t="shared" si="82"/>
        <v>0</v>
      </c>
      <c r="AM299" s="10">
        <f t="shared" si="83"/>
        <v>0</v>
      </c>
      <c r="AN299" s="10">
        <f t="shared" si="83"/>
        <v>386</v>
      </c>
      <c r="AO299" s="10">
        <f t="shared" si="83"/>
        <v>0</v>
      </c>
      <c r="AP299" s="10">
        <f t="shared" si="73"/>
        <v>0</v>
      </c>
      <c r="AQ299" s="10">
        <f t="shared" si="73"/>
        <v>0</v>
      </c>
      <c r="AR299" s="10">
        <f t="shared" si="73"/>
        <v>386</v>
      </c>
      <c r="AS299" s="10">
        <f t="shared" si="73"/>
        <v>386</v>
      </c>
      <c r="AT299" s="10">
        <f t="shared" si="89"/>
        <v>0</v>
      </c>
      <c r="AV299" s="10">
        <f t="shared" si="84"/>
        <v>0</v>
      </c>
      <c r="AW299" s="10">
        <f>'დამტკ. ბიუჯ.'!G299</f>
        <v>0</v>
      </c>
      <c r="AX299" s="10">
        <f>'დამტკ. საკუთ.'!G299</f>
        <v>0</v>
      </c>
      <c r="AY299" s="10">
        <f>'ცვლილ. ბიუჯ.'!H299</f>
        <v>0</v>
      </c>
      <c r="AZ299" s="10">
        <f>'ცვლილ. საკუთ.'!H299</f>
        <v>0</v>
      </c>
      <c r="BA299" s="10">
        <f>'მთავრ. ფონდი'!H299</f>
        <v>0</v>
      </c>
      <c r="BB299" s="10">
        <f>'პრეზ. ფონდი'!H299</f>
        <v>0</v>
      </c>
      <c r="BC299" s="10">
        <f>'დაზუსტ. ნაერთი'!G299</f>
        <v>0</v>
      </c>
      <c r="BD299" s="10">
        <f>'დაზუსტ. ბიუჯ.'!G299</f>
        <v>0</v>
      </c>
      <c r="BE299" s="10">
        <f>'დაზუსტ. საკუთ.'!G299</f>
        <v>0</v>
      </c>
      <c r="BG299" s="10">
        <f t="shared" si="85"/>
        <v>0</v>
      </c>
      <c r="BH299" s="10">
        <f t="shared" si="85"/>
        <v>0</v>
      </c>
      <c r="BI299" s="10">
        <f t="shared" si="85"/>
        <v>0</v>
      </c>
      <c r="BJ299" s="10">
        <f t="shared" si="74"/>
        <v>386</v>
      </c>
      <c r="BK299" s="10">
        <f t="shared" si="74"/>
        <v>0</v>
      </c>
      <c r="BL299" s="10">
        <f t="shared" si="74"/>
        <v>0</v>
      </c>
      <c r="BM299" s="10">
        <f t="shared" si="74"/>
        <v>0</v>
      </c>
      <c r="BN299" s="10">
        <f t="shared" si="90"/>
        <v>386</v>
      </c>
      <c r="BO299" s="10">
        <f t="shared" si="86"/>
        <v>386</v>
      </c>
      <c r="BP299" s="10">
        <f t="shared" si="86"/>
        <v>0</v>
      </c>
      <c r="BR299" s="10">
        <f t="shared" si="87"/>
        <v>0</v>
      </c>
      <c r="BS299" s="10">
        <f>'დამტკ. ბიუჯ.'!H299</f>
        <v>0</v>
      </c>
      <c r="BT299" s="10">
        <f>'დამტკ. საკუთ.'!H299</f>
        <v>0</v>
      </c>
      <c r="BU299" s="10">
        <f>'ცვლილ. ბიუჯ.'!I299</f>
        <v>0</v>
      </c>
      <c r="BV299" s="10">
        <f>'ცვლილ. საკუთ.'!I299</f>
        <v>0</v>
      </c>
      <c r="BW299" s="10">
        <f>'მთავრ. ფონდი'!I299</f>
        <v>0</v>
      </c>
      <c r="BX299" s="10">
        <f>'პრეზ. ფონდი'!I299</f>
        <v>0</v>
      </c>
      <c r="BY299" s="10">
        <f>'დაზუსტ. ნაერთი'!H299</f>
        <v>0</v>
      </c>
      <c r="BZ299" s="10">
        <f>'დაზუსტ. ბიუჯ.'!H299</f>
        <v>0</v>
      </c>
      <c r="CA299" s="10">
        <f>'დაზუსტ. საკუთ.'!H299</f>
        <v>0</v>
      </c>
    </row>
    <row r="300" spans="1:79" x14ac:dyDescent="0.25">
      <c r="A300" t="str">
        <f t="shared" si="75"/>
        <v>b</v>
      </c>
      <c r="B300" s="5"/>
      <c r="C300" s="6" t="s">
        <v>18</v>
      </c>
      <c r="D300" s="7">
        <f t="shared" si="76"/>
        <v>0</v>
      </c>
      <c r="E300" s="7">
        <f t="shared" si="77"/>
        <v>0</v>
      </c>
      <c r="F300" s="7">
        <f t="shared" si="78"/>
        <v>0</v>
      </c>
      <c r="G300" s="7">
        <f t="shared" si="78"/>
        <v>0</v>
      </c>
      <c r="H300" s="7">
        <f t="shared" si="78"/>
        <v>0</v>
      </c>
      <c r="I300" s="7">
        <f t="shared" si="72"/>
        <v>0</v>
      </c>
      <c r="J300" s="7">
        <f t="shared" si="72"/>
        <v>0</v>
      </c>
      <c r="K300" s="7">
        <f t="shared" si="72"/>
        <v>0</v>
      </c>
      <c r="L300" s="7">
        <f t="shared" si="72"/>
        <v>0</v>
      </c>
      <c r="M300" s="7">
        <f t="shared" si="88"/>
        <v>0</v>
      </c>
      <c r="O300" s="7">
        <f t="shared" si="79"/>
        <v>0</v>
      </c>
      <c r="P300" s="7">
        <f>'დამტკ. ბიუჯ.'!E300</f>
        <v>0</v>
      </c>
      <c r="Q300" s="7">
        <f>'დამტკ. საკუთ.'!E300</f>
        <v>0</v>
      </c>
      <c r="R300" s="7">
        <f>'ცვლილ. ბიუჯ.'!F300</f>
        <v>0</v>
      </c>
      <c r="S300" s="7">
        <f>'ცვლილ. საკუთ.'!F300</f>
        <v>0</v>
      </c>
      <c r="T300" s="7">
        <f>'მთავრ. ფონდი'!F300</f>
        <v>0</v>
      </c>
      <c r="U300" s="7">
        <f>'პრეზ. ფონდი'!F300</f>
        <v>0</v>
      </c>
      <c r="V300" s="7">
        <f>'დაზუსტ. ნაერთი'!E300</f>
        <v>0</v>
      </c>
      <c r="W300" s="7">
        <f>'დაზუსტ. ბიუჯ.'!E300</f>
        <v>0</v>
      </c>
      <c r="X300" s="7">
        <f>'დაზუსტ. საკუთ.'!E300</f>
        <v>0</v>
      </c>
      <c r="Z300" s="7">
        <f t="shared" si="80"/>
        <v>0</v>
      </c>
      <c r="AA300" s="7">
        <f>'დამტკ. ბიუჯ.'!F300</f>
        <v>0</v>
      </c>
      <c r="AB300" s="7">
        <f>'დამტკ. საკუთ.'!F300</f>
        <v>0</v>
      </c>
      <c r="AC300" s="7">
        <f>'ცვლილ. ბიუჯ.'!G300</f>
        <v>0</v>
      </c>
      <c r="AD300" s="7">
        <f>'ცვლილ. საკუთ.'!G300</f>
        <v>0</v>
      </c>
      <c r="AE300" s="7">
        <f>'მთავრ. ფონდი'!G300</f>
        <v>0</v>
      </c>
      <c r="AF300" s="7">
        <f>'პრეზ. ფონდი'!G300</f>
        <v>0</v>
      </c>
      <c r="AG300" s="7">
        <f>'დაზუსტ. ნაერთი'!F300</f>
        <v>0</v>
      </c>
      <c r="AH300" s="7">
        <f>'დაზუსტ. ბიუჯ.'!F300</f>
        <v>0</v>
      </c>
      <c r="AI300" s="7">
        <f>'დაზუსტ. საკუთ.'!F300</f>
        <v>0</v>
      </c>
      <c r="AK300" s="7">
        <f t="shared" si="81"/>
        <v>0</v>
      </c>
      <c r="AL300" s="7">
        <f t="shared" si="82"/>
        <v>0</v>
      </c>
      <c r="AM300" s="7">
        <f t="shared" si="83"/>
        <v>0</v>
      </c>
      <c r="AN300" s="7">
        <f t="shared" si="83"/>
        <v>0</v>
      </c>
      <c r="AO300" s="7">
        <f t="shared" si="83"/>
        <v>0</v>
      </c>
      <c r="AP300" s="7">
        <f t="shared" si="73"/>
        <v>0</v>
      </c>
      <c r="AQ300" s="7">
        <f t="shared" si="73"/>
        <v>0</v>
      </c>
      <c r="AR300" s="7">
        <f t="shared" si="73"/>
        <v>0</v>
      </c>
      <c r="AS300" s="7">
        <f t="shared" si="73"/>
        <v>0</v>
      </c>
      <c r="AT300" s="7">
        <f t="shared" si="89"/>
        <v>0</v>
      </c>
      <c r="AV300" s="7">
        <f t="shared" si="84"/>
        <v>0</v>
      </c>
      <c r="AW300" s="7">
        <f>'დამტკ. ბიუჯ.'!G300</f>
        <v>0</v>
      </c>
      <c r="AX300" s="7">
        <f>'დამტკ. საკუთ.'!G300</f>
        <v>0</v>
      </c>
      <c r="AY300" s="7">
        <f>'ცვლილ. ბიუჯ.'!H300</f>
        <v>0</v>
      </c>
      <c r="AZ300" s="7">
        <f>'ცვლილ. საკუთ.'!H300</f>
        <v>0</v>
      </c>
      <c r="BA300" s="7">
        <f>'მთავრ. ფონდი'!H300</f>
        <v>0</v>
      </c>
      <c r="BB300" s="7">
        <f>'პრეზ. ფონდი'!H300</f>
        <v>0</v>
      </c>
      <c r="BC300" s="7">
        <f>'დაზუსტ. ნაერთი'!G300</f>
        <v>0</v>
      </c>
      <c r="BD300" s="7">
        <f>'დაზუსტ. ბიუჯ.'!G300</f>
        <v>0</v>
      </c>
      <c r="BE300" s="7">
        <f>'დაზუსტ. საკუთ.'!G300</f>
        <v>0</v>
      </c>
      <c r="BG300" s="7">
        <f t="shared" si="85"/>
        <v>0</v>
      </c>
      <c r="BH300" s="7">
        <f t="shared" si="85"/>
        <v>0</v>
      </c>
      <c r="BI300" s="7">
        <f t="shared" si="85"/>
        <v>0</v>
      </c>
      <c r="BJ300" s="7">
        <f t="shared" si="74"/>
        <v>0</v>
      </c>
      <c r="BK300" s="7">
        <f t="shared" si="74"/>
        <v>0</v>
      </c>
      <c r="BL300" s="7">
        <f t="shared" si="74"/>
        <v>0</v>
      </c>
      <c r="BM300" s="7">
        <f t="shared" si="74"/>
        <v>0</v>
      </c>
      <c r="BN300" s="7">
        <f t="shared" si="90"/>
        <v>0</v>
      </c>
      <c r="BO300" s="7">
        <f t="shared" si="86"/>
        <v>0</v>
      </c>
      <c r="BP300" s="7">
        <f t="shared" si="86"/>
        <v>0</v>
      </c>
      <c r="BR300" s="7">
        <f t="shared" si="87"/>
        <v>0</v>
      </c>
      <c r="BS300" s="7">
        <f>'დამტკ. ბიუჯ.'!H300</f>
        <v>0</v>
      </c>
      <c r="BT300" s="7">
        <f>'დამტკ. საკუთ.'!H300</f>
        <v>0</v>
      </c>
      <c r="BU300" s="7">
        <f>'ცვლილ. ბიუჯ.'!I300</f>
        <v>0</v>
      </c>
      <c r="BV300" s="7">
        <f>'ცვლილ. საკუთ.'!I300</f>
        <v>0</v>
      </c>
      <c r="BW300" s="7">
        <f>'მთავრ. ფონდი'!I300</f>
        <v>0</v>
      </c>
      <c r="BX300" s="7">
        <f>'პრეზ. ფონდი'!I300</f>
        <v>0</v>
      </c>
      <c r="BY300" s="7">
        <f>'დაზუსტ. ნაერთი'!H300</f>
        <v>0</v>
      </c>
      <c r="BZ300" s="7">
        <f>'დაზუსტ. ბიუჯ.'!H300</f>
        <v>0</v>
      </c>
      <c r="CA300" s="7">
        <f>'დაზუსტ. საკუთ.'!H300</f>
        <v>0</v>
      </c>
    </row>
    <row r="301" spans="1:79" x14ac:dyDescent="0.25">
      <c r="A301" t="str">
        <f t="shared" si="75"/>
        <v>b</v>
      </c>
      <c r="B301" s="5"/>
      <c r="C301" s="6" t="s">
        <v>19</v>
      </c>
      <c r="D301" s="7">
        <f t="shared" si="76"/>
        <v>0</v>
      </c>
      <c r="E301" s="7">
        <f t="shared" si="77"/>
        <v>0</v>
      </c>
      <c r="F301" s="7">
        <f t="shared" si="78"/>
        <v>0</v>
      </c>
      <c r="G301" s="7">
        <f t="shared" si="78"/>
        <v>0</v>
      </c>
      <c r="H301" s="7">
        <f t="shared" si="78"/>
        <v>0</v>
      </c>
      <c r="I301" s="7">
        <f t="shared" si="72"/>
        <v>0</v>
      </c>
      <c r="J301" s="7">
        <f t="shared" si="72"/>
        <v>0</v>
      </c>
      <c r="K301" s="7">
        <f t="shared" si="72"/>
        <v>0</v>
      </c>
      <c r="L301" s="7">
        <f t="shared" si="72"/>
        <v>0</v>
      </c>
      <c r="M301" s="7">
        <f t="shared" si="88"/>
        <v>0</v>
      </c>
      <c r="O301" s="7">
        <f t="shared" si="79"/>
        <v>0</v>
      </c>
      <c r="P301" s="7">
        <f>'დამტკ. ბიუჯ.'!E301</f>
        <v>0</v>
      </c>
      <c r="Q301" s="7">
        <f>'დამტკ. საკუთ.'!E301</f>
        <v>0</v>
      </c>
      <c r="R301" s="7">
        <f>'ცვლილ. ბიუჯ.'!F301</f>
        <v>0</v>
      </c>
      <c r="S301" s="7">
        <f>'ცვლილ. საკუთ.'!F301</f>
        <v>0</v>
      </c>
      <c r="T301" s="7">
        <f>'მთავრ. ფონდი'!F301</f>
        <v>0</v>
      </c>
      <c r="U301" s="7">
        <f>'პრეზ. ფონდი'!F301</f>
        <v>0</v>
      </c>
      <c r="V301" s="7">
        <f>'დაზუსტ. ნაერთი'!E301</f>
        <v>0</v>
      </c>
      <c r="W301" s="7">
        <f>'დაზუსტ. ბიუჯ.'!E301</f>
        <v>0</v>
      </c>
      <c r="X301" s="7">
        <f>'დაზუსტ. საკუთ.'!E301</f>
        <v>0</v>
      </c>
      <c r="Z301" s="7">
        <f t="shared" si="80"/>
        <v>0</v>
      </c>
      <c r="AA301" s="7">
        <f>'დამტკ. ბიუჯ.'!F301</f>
        <v>0</v>
      </c>
      <c r="AB301" s="7">
        <f>'დამტკ. საკუთ.'!F301</f>
        <v>0</v>
      </c>
      <c r="AC301" s="7">
        <f>'ცვლილ. ბიუჯ.'!G301</f>
        <v>0</v>
      </c>
      <c r="AD301" s="7">
        <f>'ცვლილ. საკუთ.'!G301</f>
        <v>0</v>
      </c>
      <c r="AE301" s="7">
        <f>'მთავრ. ფონდი'!G301</f>
        <v>0</v>
      </c>
      <c r="AF301" s="7">
        <f>'პრეზ. ფონდი'!G301</f>
        <v>0</v>
      </c>
      <c r="AG301" s="7">
        <f>'დაზუსტ. ნაერთი'!F301</f>
        <v>0</v>
      </c>
      <c r="AH301" s="7">
        <f>'დაზუსტ. ბიუჯ.'!F301</f>
        <v>0</v>
      </c>
      <c r="AI301" s="7">
        <f>'დაზუსტ. საკუთ.'!F301</f>
        <v>0</v>
      </c>
      <c r="AK301" s="7">
        <f t="shared" si="81"/>
        <v>0</v>
      </c>
      <c r="AL301" s="7">
        <f t="shared" si="82"/>
        <v>0</v>
      </c>
      <c r="AM301" s="7">
        <f t="shared" si="83"/>
        <v>0</v>
      </c>
      <c r="AN301" s="7">
        <f t="shared" si="83"/>
        <v>0</v>
      </c>
      <c r="AO301" s="7">
        <f t="shared" si="83"/>
        <v>0</v>
      </c>
      <c r="AP301" s="7">
        <f t="shared" si="73"/>
        <v>0</v>
      </c>
      <c r="AQ301" s="7">
        <f t="shared" si="73"/>
        <v>0</v>
      </c>
      <c r="AR301" s="7">
        <f t="shared" si="73"/>
        <v>0</v>
      </c>
      <c r="AS301" s="7">
        <f t="shared" si="73"/>
        <v>0</v>
      </c>
      <c r="AT301" s="7">
        <f t="shared" si="89"/>
        <v>0</v>
      </c>
      <c r="AV301" s="7">
        <f t="shared" si="84"/>
        <v>0</v>
      </c>
      <c r="AW301" s="7">
        <f>'დამტკ. ბიუჯ.'!G301</f>
        <v>0</v>
      </c>
      <c r="AX301" s="7">
        <f>'დამტკ. საკუთ.'!G301</f>
        <v>0</v>
      </c>
      <c r="AY301" s="7">
        <f>'ცვლილ. ბიუჯ.'!H301</f>
        <v>0</v>
      </c>
      <c r="AZ301" s="7">
        <f>'ცვლილ. საკუთ.'!H301</f>
        <v>0</v>
      </c>
      <c r="BA301" s="7">
        <f>'მთავრ. ფონდი'!H301</f>
        <v>0</v>
      </c>
      <c r="BB301" s="7">
        <f>'პრეზ. ფონდი'!H301</f>
        <v>0</v>
      </c>
      <c r="BC301" s="7">
        <f>'დაზუსტ. ნაერთი'!G301</f>
        <v>0</v>
      </c>
      <c r="BD301" s="7">
        <f>'დაზუსტ. ბიუჯ.'!G301</f>
        <v>0</v>
      </c>
      <c r="BE301" s="7">
        <f>'დაზუსტ. საკუთ.'!G301</f>
        <v>0</v>
      </c>
      <c r="BG301" s="7">
        <f t="shared" si="85"/>
        <v>0</v>
      </c>
      <c r="BH301" s="7">
        <f t="shared" si="85"/>
        <v>0</v>
      </c>
      <c r="BI301" s="7">
        <f t="shared" si="85"/>
        <v>0</v>
      </c>
      <c r="BJ301" s="7">
        <f t="shared" si="74"/>
        <v>0</v>
      </c>
      <c r="BK301" s="7">
        <f t="shared" si="74"/>
        <v>0</v>
      </c>
      <c r="BL301" s="7">
        <f t="shared" si="74"/>
        <v>0</v>
      </c>
      <c r="BM301" s="7">
        <f t="shared" si="74"/>
        <v>0</v>
      </c>
      <c r="BN301" s="7">
        <f t="shared" si="90"/>
        <v>0</v>
      </c>
      <c r="BO301" s="7">
        <f t="shared" si="86"/>
        <v>0</v>
      </c>
      <c r="BP301" s="7">
        <f t="shared" si="86"/>
        <v>0</v>
      </c>
      <c r="BR301" s="7">
        <f t="shared" si="87"/>
        <v>0</v>
      </c>
      <c r="BS301" s="7">
        <f>'დამტკ. ბიუჯ.'!H301</f>
        <v>0</v>
      </c>
      <c r="BT301" s="7">
        <f>'დამტკ. საკუთ.'!H301</f>
        <v>0</v>
      </c>
      <c r="BU301" s="7">
        <f>'ცვლილ. ბიუჯ.'!I301</f>
        <v>0</v>
      </c>
      <c r="BV301" s="7">
        <f>'ცვლილ. საკუთ.'!I301</f>
        <v>0</v>
      </c>
      <c r="BW301" s="7">
        <f>'მთავრ. ფონდი'!I301</f>
        <v>0</v>
      </c>
      <c r="BX301" s="7">
        <f>'პრეზ. ფონდი'!I301</f>
        <v>0</v>
      </c>
      <c r="BY301" s="7">
        <f>'დაზუსტ. ნაერთი'!H301</f>
        <v>0</v>
      </c>
      <c r="BZ301" s="7">
        <f>'დაზუსტ. ბიუჯ.'!H301</f>
        <v>0</v>
      </c>
      <c r="CA301" s="7">
        <f>'დაზუსტ. საკუთ.'!H301</f>
        <v>0</v>
      </c>
    </row>
    <row r="302" spans="1:79" ht="15.75" thickBot="1" x14ac:dyDescent="0.3">
      <c r="A302" t="str">
        <f t="shared" si="75"/>
        <v>a</v>
      </c>
      <c r="B302" s="11"/>
      <c r="C302" s="12" t="s">
        <v>20</v>
      </c>
      <c r="D302" s="13">
        <f t="shared" si="76"/>
        <v>0</v>
      </c>
      <c r="E302" s="13">
        <f t="shared" si="77"/>
        <v>0</v>
      </c>
      <c r="F302" s="13">
        <f t="shared" si="78"/>
        <v>0</v>
      </c>
      <c r="G302" s="13">
        <f t="shared" si="78"/>
        <v>5734</v>
      </c>
      <c r="H302" s="13">
        <f t="shared" si="78"/>
        <v>0</v>
      </c>
      <c r="I302" s="13">
        <f t="shared" si="72"/>
        <v>0</v>
      </c>
      <c r="J302" s="13">
        <f t="shared" si="72"/>
        <v>0</v>
      </c>
      <c r="K302" s="13">
        <f t="shared" si="72"/>
        <v>5734</v>
      </c>
      <c r="L302" s="13">
        <f t="shared" si="72"/>
        <v>5734</v>
      </c>
      <c r="M302" s="13">
        <f t="shared" si="88"/>
        <v>0</v>
      </c>
      <c r="O302" s="13">
        <f t="shared" si="79"/>
        <v>0</v>
      </c>
      <c r="P302" s="13">
        <f>'დამტკ. ბიუჯ.'!E302</f>
        <v>0</v>
      </c>
      <c r="Q302" s="13">
        <f>'დამტკ. საკუთ.'!E302</f>
        <v>0</v>
      </c>
      <c r="R302" s="13">
        <f>'ცვლილ. ბიუჯ.'!F302</f>
        <v>5734</v>
      </c>
      <c r="S302" s="13">
        <f>'ცვლილ. საკუთ.'!F302</f>
        <v>0</v>
      </c>
      <c r="T302" s="13">
        <f>'მთავრ. ფონდი'!F302</f>
        <v>0</v>
      </c>
      <c r="U302" s="13">
        <f>'პრეზ. ფონდი'!F302</f>
        <v>0</v>
      </c>
      <c r="V302" s="13">
        <f>'დაზუსტ. ნაერთი'!E302</f>
        <v>5734</v>
      </c>
      <c r="W302" s="13">
        <f>'დაზუსტ. ბიუჯ.'!E302</f>
        <v>5734</v>
      </c>
      <c r="X302" s="13">
        <f>'დაზუსტ. საკუთ.'!E302</f>
        <v>0</v>
      </c>
      <c r="Z302" s="13">
        <f t="shared" si="80"/>
        <v>0</v>
      </c>
      <c r="AA302" s="13">
        <f>'დამტკ. ბიუჯ.'!F302</f>
        <v>0</v>
      </c>
      <c r="AB302" s="13">
        <f>'დამტკ. საკუთ.'!F302</f>
        <v>0</v>
      </c>
      <c r="AC302" s="13">
        <f>'ცვლილ. ბიუჯ.'!G302</f>
        <v>0</v>
      </c>
      <c r="AD302" s="13">
        <f>'ცვლილ. საკუთ.'!G302</f>
        <v>0</v>
      </c>
      <c r="AE302" s="13">
        <f>'მთავრ. ფონდი'!G302</f>
        <v>0</v>
      </c>
      <c r="AF302" s="13">
        <f>'პრეზ. ფონდი'!G302</f>
        <v>0</v>
      </c>
      <c r="AG302" s="13">
        <f>'დაზუსტ. ნაერთი'!F302</f>
        <v>0</v>
      </c>
      <c r="AH302" s="13">
        <f>'დაზუსტ. ბიუჯ.'!F302</f>
        <v>0</v>
      </c>
      <c r="AI302" s="13">
        <f>'დაზუსტ. საკუთ.'!F302</f>
        <v>0</v>
      </c>
      <c r="AK302" s="13">
        <f t="shared" si="81"/>
        <v>0</v>
      </c>
      <c r="AL302" s="13">
        <f t="shared" si="82"/>
        <v>0</v>
      </c>
      <c r="AM302" s="13">
        <f t="shared" si="83"/>
        <v>0</v>
      </c>
      <c r="AN302" s="13">
        <f t="shared" si="83"/>
        <v>5734</v>
      </c>
      <c r="AO302" s="13">
        <f t="shared" si="83"/>
        <v>0</v>
      </c>
      <c r="AP302" s="13">
        <f t="shared" si="73"/>
        <v>0</v>
      </c>
      <c r="AQ302" s="13">
        <f t="shared" si="73"/>
        <v>0</v>
      </c>
      <c r="AR302" s="13">
        <f t="shared" si="73"/>
        <v>5734</v>
      </c>
      <c r="AS302" s="13">
        <f t="shared" si="73"/>
        <v>5734</v>
      </c>
      <c r="AT302" s="13">
        <f t="shared" si="89"/>
        <v>0</v>
      </c>
      <c r="AV302" s="13">
        <f t="shared" si="84"/>
        <v>0</v>
      </c>
      <c r="AW302" s="13">
        <f>'დამტკ. ბიუჯ.'!G302</f>
        <v>0</v>
      </c>
      <c r="AX302" s="13">
        <f>'დამტკ. საკუთ.'!G302</f>
        <v>0</v>
      </c>
      <c r="AY302" s="13">
        <f>'ცვლილ. ბიუჯ.'!H302</f>
        <v>0</v>
      </c>
      <c r="AZ302" s="13">
        <f>'ცვლილ. საკუთ.'!H302</f>
        <v>0</v>
      </c>
      <c r="BA302" s="13">
        <f>'მთავრ. ფონდი'!H302</f>
        <v>0</v>
      </c>
      <c r="BB302" s="13">
        <f>'პრეზ. ფონდი'!H302</f>
        <v>0</v>
      </c>
      <c r="BC302" s="13">
        <f>'დაზუსტ. ნაერთი'!G302</f>
        <v>0</v>
      </c>
      <c r="BD302" s="13">
        <f>'დაზუსტ. ბიუჯ.'!G302</f>
        <v>0</v>
      </c>
      <c r="BE302" s="13">
        <f>'დაზუსტ. საკუთ.'!G302</f>
        <v>0</v>
      </c>
      <c r="BG302" s="13">
        <f t="shared" si="85"/>
        <v>0</v>
      </c>
      <c r="BH302" s="13">
        <f t="shared" si="85"/>
        <v>0</v>
      </c>
      <c r="BI302" s="13">
        <f t="shared" si="85"/>
        <v>0</v>
      </c>
      <c r="BJ302" s="13">
        <f t="shared" si="74"/>
        <v>5734</v>
      </c>
      <c r="BK302" s="13">
        <f t="shared" si="74"/>
        <v>0</v>
      </c>
      <c r="BL302" s="13">
        <f t="shared" si="74"/>
        <v>0</v>
      </c>
      <c r="BM302" s="13">
        <f t="shared" si="74"/>
        <v>0</v>
      </c>
      <c r="BN302" s="13">
        <f t="shared" si="90"/>
        <v>5734</v>
      </c>
      <c r="BO302" s="13">
        <f t="shared" si="86"/>
        <v>5734</v>
      </c>
      <c r="BP302" s="13">
        <f t="shared" si="86"/>
        <v>0</v>
      </c>
      <c r="BR302" s="13">
        <f t="shared" si="87"/>
        <v>0</v>
      </c>
      <c r="BS302" s="13">
        <f>'დამტკ. ბიუჯ.'!H302</f>
        <v>0</v>
      </c>
      <c r="BT302" s="13">
        <f>'დამტკ. საკუთ.'!H302</f>
        <v>0</v>
      </c>
      <c r="BU302" s="13">
        <f>'ცვლილ. ბიუჯ.'!I302</f>
        <v>0</v>
      </c>
      <c r="BV302" s="13">
        <f>'ცვლილ. საკუთ.'!I302</f>
        <v>0</v>
      </c>
      <c r="BW302" s="13">
        <f>'მთავრ. ფონდი'!I302</f>
        <v>0</v>
      </c>
      <c r="BX302" s="13">
        <f>'პრეზ. ფონდი'!I302</f>
        <v>0</v>
      </c>
      <c r="BY302" s="13">
        <f>'დაზუსტ. ნაერთი'!H302</f>
        <v>0</v>
      </c>
      <c r="BZ302" s="13">
        <f>'დაზუსტ. ბიუჯ.'!H302</f>
        <v>0</v>
      </c>
      <c r="CA302" s="13">
        <f>'დაზუსტ. საკუთ.'!H302</f>
        <v>0</v>
      </c>
    </row>
    <row r="303" spans="1:79" ht="16.5" thickTop="1" thickBot="1" x14ac:dyDescent="0.3">
      <c r="A303" t="str">
        <f t="shared" si="75"/>
        <v>a</v>
      </c>
      <c r="B303" s="16" t="s">
        <v>67</v>
      </c>
      <c r="C303" s="4" t="s">
        <v>68</v>
      </c>
      <c r="D303" s="4">
        <f t="shared" si="76"/>
        <v>23000000</v>
      </c>
      <c r="E303" s="4">
        <f t="shared" si="77"/>
        <v>23000000</v>
      </c>
      <c r="F303" s="4">
        <f t="shared" si="78"/>
        <v>0</v>
      </c>
      <c r="G303" s="4">
        <f t="shared" si="78"/>
        <v>0</v>
      </c>
      <c r="H303" s="4">
        <f t="shared" si="78"/>
        <v>0</v>
      </c>
      <c r="I303" s="4">
        <f t="shared" si="72"/>
        <v>0</v>
      </c>
      <c r="J303" s="4">
        <f t="shared" si="72"/>
        <v>0</v>
      </c>
      <c r="K303" s="4">
        <f t="shared" si="72"/>
        <v>23000000</v>
      </c>
      <c r="L303" s="4">
        <f t="shared" si="72"/>
        <v>23000000</v>
      </c>
      <c r="M303" s="4">
        <f t="shared" si="88"/>
        <v>0</v>
      </c>
      <c r="O303" s="4">
        <f t="shared" si="79"/>
        <v>5312500</v>
      </c>
      <c r="P303" s="4">
        <f>'დამტკ. ბიუჯ.'!E303</f>
        <v>5312500</v>
      </c>
      <c r="Q303" s="4">
        <f>'დამტკ. საკუთ.'!E303</f>
        <v>0</v>
      </c>
      <c r="R303" s="4">
        <f>'ცვლილ. ბიუჯ.'!F303</f>
        <v>-709900</v>
      </c>
      <c r="S303" s="4">
        <f>'ცვლილ. საკუთ.'!F303</f>
        <v>0</v>
      </c>
      <c r="T303" s="4">
        <f>'მთავრ. ფონდი'!F303</f>
        <v>0</v>
      </c>
      <c r="U303" s="4">
        <f>'პრეზ. ფონდი'!F303</f>
        <v>0</v>
      </c>
      <c r="V303" s="4">
        <f>'დაზუსტ. ნაერთი'!E303</f>
        <v>4602600</v>
      </c>
      <c r="W303" s="4">
        <f>'დაზუსტ. ბიუჯ.'!E303</f>
        <v>4602600</v>
      </c>
      <c r="X303" s="4">
        <f>'დაზუსტ. საკუთ.'!E303</f>
        <v>0</v>
      </c>
      <c r="Z303" s="4">
        <f t="shared" si="80"/>
        <v>5895500</v>
      </c>
      <c r="AA303" s="4">
        <f>'დამტკ. ბიუჯ.'!F303</f>
        <v>5895500</v>
      </c>
      <c r="AB303" s="4">
        <f>'დამტკ. საკუთ.'!F303</f>
        <v>0</v>
      </c>
      <c r="AC303" s="4">
        <f>'ცვლილ. ბიუჯ.'!G303</f>
        <v>342000</v>
      </c>
      <c r="AD303" s="4">
        <f>'ცვლილ. საკუთ.'!G303</f>
        <v>0</v>
      </c>
      <c r="AE303" s="4">
        <f>'მთავრ. ფონდი'!G303</f>
        <v>0</v>
      </c>
      <c r="AF303" s="4">
        <f>'პრეზ. ფონდი'!G303</f>
        <v>0</v>
      </c>
      <c r="AG303" s="4">
        <f>'დაზუსტ. ნაერთი'!F303</f>
        <v>6237500</v>
      </c>
      <c r="AH303" s="4">
        <f>'დაზუსტ. ბიუჯ.'!F303</f>
        <v>6237500</v>
      </c>
      <c r="AI303" s="4">
        <f>'დაზუსტ. საკუთ.'!F303</f>
        <v>0</v>
      </c>
      <c r="AK303" s="4">
        <f t="shared" si="81"/>
        <v>11208000</v>
      </c>
      <c r="AL303" s="4">
        <f t="shared" si="82"/>
        <v>11208000</v>
      </c>
      <c r="AM303" s="4">
        <f t="shared" si="83"/>
        <v>0</v>
      </c>
      <c r="AN303" s="4">
        <f t="shared" si="83"/>
        <v>-367900</v>
      </c>
      <c r="AO303" s="4">
        <f t="shared" si="83"/>
        <v>0</v>
      </c>
      <c r="AP303" s="4">
        <f t="shared" si="73"/>
        <v>0</v>
      </c>
      <c r="AQ303" s="4">
        <f t="shared" si="73"/>
        <v>0</v>
      </c>
      <c r="AR303" s="4">
        <f t="shared" si="73"/>
        <v>10840100</v>
      </c>
      <c r="AS303" s="4">
        <f t="shared" si="73"/>
        <v>10840100</v>
      </c>
      <c r="AT303" s="4">
        <f t="shared" si="89"/>
        <v>0</v>
      </c>
      <c r="AV303" s="4">
        <f t="shared" si="84"/>
        <v>5895500</v>
      </c>
      <c r="AW303" s="4">
        <f>'დამტკ. ბიუჯ.'!G303</f>
        <v>5895500</v>
      </c>
      <c r="AX303" s="4">
        <f>'დამტკ. საკუთ.'!G303</f>
        <v>0</v>
      </c>
      <c r="AY303" s="4">
        <f>'ცვლილ. ბიუჯ.'!H303</f>
        <v>86500</v>
      </c>
      <c r="AZ303" s="4">
        <f>'ცვლილ. საკუთ.'!H303</f>
        <v>0</v>
      </c>
      <c r="BA303" s="4">
        <f>'მთავრ. ფონდი'!H303</f>
        <v>0</v>
      </c>
      <c r="BB303" s="4">
        <f>'პრეზ. ფონდი'!H303</f>
        <v>0</v>
      </c>
      <c r="BC303" s="4">
        <f>'დაზუსტ. ნაერთი'!G303</f>
        <v>5982000</v>
      </c>
      <c r="BD303" s="4">
        <f>'დაზუსტ. ბიუჯ.'!G303</f>
        <v>5982000</v>
      </c>
      <c r="BE303" s="4">
        <f>'დაზუსტ. საკუთ.'!G303</f>
        <v>0</v>
      </c>
      <c r="BG303" s="4">
        <f t="shared" si="85"/>
        <v>17103500</v>
      </c>
      <c r="BH303" s="4">
        <f t="shared" si="85"/>
        <v>17103500</v>
      </c>
      <c r="BI303" s="4">
        <f t="shared" si="85"/>
        <v>0</v>
      </c>
      <c r="BJ303" s="4">
        <f t="shared" si="74"/>
        <v>-281400</v>
      </c>
      <c r="BK303" s="4">
        <f t="shared" si="74"/>
        <v>0</v>
      </c>
      <c r="BL303" s="4">
        <f t="shared" si="74"/>
        <v>0</v>
      </c>
      <c r="BM303" s="4">
        <f t="shared" si="74"/>
        <v>0</v>
      </c>
      <c r="BN303" s="4">
        <f t="shared" si="90"/>
        <v>16822100</v>
      </c>
      <c r="BO303" s="4">
        <f t="shared" si="86"/>
        <v>16822100</v>
      </c>
      <c r="BP303" s="4">
        <f t="shared" si="86"/>
        <v>0</v>
      </c>
      <c r="BR303" s="4">
        <f t="shared" si="87"/>
        <v>5896500</v>
      </c>
      <c r="BS303" s="4">
        <f>'დამტკ. ბიუჯ.'!H303</f>
        <v>5896500</v>
      </c>
      <c r="BT303" s="4">
        <f>'დამტკ. საკუთ.'!H303</f>
        <v>0</v>
      </c>
      <c r="BU303" s="4">
        <f>'ცვლილ. ბიუჯ.'!I303</f>
        <v>281400</v>
      </c>
      <c r="BV303" s="4">
        <f>'ცვლილ. საკუთ.'!I303</f>
        <v>0</v>
      </c>
      <c r="BW303" s="4">
        <f>'მთავრ. ფონდი'!I303</f>
        <v>0</v>
      </c>
      <c r="BX303" s="4">
        <f>'პრეზ. ფონდი'!I303</f>
        <v>0</v>
      </c>
      <c r="BY303" s="4">
        <f>'დაზუსტ. ნაერთი'!H303</f>
        <v>6177900</v>
      </c>
      <c r="BZ303" s="4">
        <f>'დაზუსტ. ბიუჯ.'!H303</f>
        <v>6177900</v>
      </c>
      <c r="CA303" s="4">
        <f>'დაზუსტ. საკუთ.'!H303</f>
        <v>0</v>
      </c>
    </row>
    <row r="304" spans="1:79" ht="15.75" thickTop="1" x14ac:dyDescent="0.25">
      <c r="A304" t="str">
        <f t="shared" si="75"/>
        <v>a</v>
      </c>
      <c r="B304" s="5"/>
      <c r="C304" s="6" t="s">
        <v>10</v>
      </c>
      <c r="D304" s="7">
        <f t="shared" si="76"/>
        <v>23000000</v>
      </c>
      <c r="E304" s="7">
        <f t="shared" si="77"/>
        <v>23000000</v>
      </c>
      <c r="F304" s="7">
        <f t="shared" si="78"/>
        <v>0</v>
      </c>
      <c r="G304" s="7">
        <f t="shared" si="78"/>
        <v>0</v>
      </c>
      <c r="H304" s="7">
        <f t="shared" si="78"/>
        <v>0</v>
      </c>
      <c r="I304" s="7">
        <f t="shared" si="72"/>
        <v>0</v>
      </c>
      <c r="J304" s="7">
        <f t="shared" si="72"/>
        <v>0</v>
      </c>
      <c r="K304" s="7">
        <f t="shared" si="72"/>
        <v>23000000</v>
      </c>
      <c r="L304" s="7">
        <f t="shared" si="72"/>
        <v>23000000</v>
      </c>
      <c r="M304" s="7">
        <f t="shared" si="88"/>
        <v>0</v>
      </c>
      <c r="O304" s="7">
        <f t="shared" si="79"/>
        <v>5312500</v>
      </c>
      <c r="P304" s="7">
        <f>'დამტკ. ბიუჯ.'!E304</f>
        <v>5312500</v>
      </c>
      <c r="Q304" s="7">
        <f>'დამტკ. საკუთ.'!E304</f>
        <v>0</v>
      </c>
      <c r="R304" s="7">
        <f>'ცვლილ. ბიუჯ.'!F304</f>
        <v>-709900</v>
      </c>
      <c r="S304" s="7">
        <f>'ცვლილ. საკუთ.'!F304</f>
        <v>0</v>
      </c>
      <c r="T304" s="7">
        <f>'მთავრ. ფონდი'!F304</f>
        <v>0</v>
      </c>
      <c r="U304" s="7">
        <f>'პრეზ. ფონდი'!F304</f>
        <v>0</v>
      </c>
      <c r="V304" s="7">
        <f>'დაზუსტ. ნაერთი'!E304</f>
        <v>4602600</v>
      </c>
      <c r="W304" s="7">
        <f>'დაზუსტ. ბიუჯ.'!E304</f>
        <v>4602600</v>
      </c>
      <c r="X304" s="7">
        <f>'დაზუსტ. საკუთ.'!E304</f>
        <v>0</v>
      </c>
      <c r="Z304" s="7">
        <f t="shared" si="80"/>
        <v>5895500</v>
      </c>
      <c r="AA304" s="7">
        <f>'დამტკ. ბიუჯ.'!F304</f>
        <v>5895500</v>
      </c>
      <c r="AB304" s="7">
        <f>'დამტკ. საკუთ.'!F304</f>
        <v>0</v>
      </c>
      <c r="AC304" s="7">
        <f>'ცვლილ. ბიუჯ.'!G304</f>
        <v>342000</v>
      </c>
      <c r="AD304" s="7">
        <f>'ცვლილ. საკუთ.'!G304</f>
        <v>0</v>
      </c>
      <c r="AE304" s="7">
        <f>'მთავრ. ფონდი'!G304</f>
        <v>0</v>
      </c>
      <c r="AF304" s="7">
        <f>'პრეზ. ფონდი'!G304</f>
        <v>0</v>
      </c>
      <c r="AG304" s="7">
        <f>'დაზუსტ. ნაერთი'!F304</f>
        <v>6237500</v>
      </c>
      <c r="AH304" s="7">
        <f>'დაზუსტ. ბიუჯ.'!F304</f>
        <v>6237500</v>
      </c>
      <c r="AI304" s="7">
        <f>'დაზუსტ. საკუთ.'!F304</f>
        <v>0</v>
      </c>
      <c r="AK304" s="7">
        <f t="shared" si="81"/>
        <v>11208000</v>
      </c>
      <c r="AL304" s="7">
        <f t="shared" si="82"/>
        <v>11208000</v>
      </c>
      <c r="AM304" s="7">
        <f t="shared" si="83"/>
        <v>0</v>
      </c>
      <c r="AN304" s="7">
        <f t="shared" si="83"/>
        <v>-367900</v>
      </c>
      <c r="AO304" s="7">
        <f t="shared" si="83"/>
        <v>0</v>
      </c>
      <c r="AP304" s="7">
        <f t="shared" si="73"/>
        <v>0</v>
      </c>
      <c r="AQ304" s="7">
        <f t="shared" si="73"/>
        <v>0</v>
      </c>
      <c r="AR304" s="7">
        <f t="shared" si="73"/>
        <v>10840100</v>
      </c>
      <c r="AS304" s="7">
        <f t="shared" si="73"/>
        <v>10840100</v>
      </c>
      <c r="AT304" s="7">
        <f t="shared" si="89"/>
        <v>0</v>
      </c>
      <c r="AV304" s="7">
        <f t="shared" si="84"/>
        <v>5895500</v>
      </c>
      <c r="AW304" s="7">
        <f>'დამტკ. ბიუჯ.'!G304</f>
        <v>5895500</v>
      </c>
      <c r="AX304" s="7">
        <f>'დამტკ. საკუთ.'!G304</f>
        <v>0</v>
      </c>
      <c r="AY304" s="7">
        <f>'ცვლილ. ბიუჯ.'!H304</f>
        <v>86500</v>
      </c>
      <c r="AZ304" s="7">
        <f>'ცვლილ. საკუთ.'!H304</f>
        <v>0</v>
      </c>
      <c r="BA304" s="7">
        <f>'მთავრ. ფონდი'!H304</f>
        <v>0</v>
      </c>
      <c r="BB304" s="7">
        <f>'პრეზ. ფონდი'!H304</f>
        <v>0</v>
      </c>
      <c r="BC304" s="7">
        <f>'დაზუსტ. ნაერთი'!G304</f>
        <v>5982000</v>
      </c>
      <c r="BD304" s="7">
        <f>'დაზუსტ. ბიუჯ.'!G304</f>
        <v>5982000</v>
      </c>
      <c r="BE304" s="7">
        <f>'დაზუსტ. საკუთ.'!G304</f>
        <v>0</v>
      </c>
      <c r="BG304" s="7">
        <f t="shared" si="85"/>
        <v>17103500</v>
      </c>
      <c r="BH304" s="7">
        <f t="shared" si="85"/>
        <v>17103500</v>
      </c>
      <c r="BI304" s="7">
        <f t="shared" si="85"/>
        <v>0</v>
      </c>
      <c r="BJ304" s="7">
        <f t="shared" si="74"/>
        <v>-281400</v>
      </c>
      <c r="BK304" s="7">
        <f t="shared" si="74"/>
        <v>0</v>
      </c>
      <c r="BL304" s="7">
        <f t="shared" si="74"/>
        <v>0</v>
      </c>
      <c r="BM304" s="7">
        <f t="shared" si="74"/>
        <v>0</v>
      </c>
      <c r="BN304" s="7">
        <f t="shared" si="90"/>
        <v>16822100</v>
      </c>
      <c r="BO304" s="7">
        <f t="shared" si="86"/>
        <v>16822100</v>
      </c>
      <c r="BP304" s="7">
        <f t="shared" si="86"/>
        <v>0</v>
      </c>
      <c r="BR304" s="7">
        <f t="shared" si="87"/>
        <v>5896500</v>
      </c>
      <c r="BS304" s="7">
        <f>'დამტკ. ბიუჯ.'!H304</f>
        <v>5896500</v>
      </c>
      <c r="BT304" s="7">
        <f>'დამტკ. საკუთ.'!H304</f>
        <v>0</v>
      </c>
      <c r="BU304" s="7">
        <f>'ცვლილ. ბიუჯ.'!I304</f>
        <v>281400</v>
      </c>
      <c r="BV304" s="7">
        <f>'ცვლილ. საკუთ.'!I304</f>
        <v>0</v>
      </c>
      <c r="BW304" s="7">
        <f>'მთავრ. ფონდი'!I304</f>
        <v>0</v>
      </c>
      <c r="BX304" s="7">
        <f>'პრეზ. ფონდი'!I304</f>
        <v>0</v>
      </c>
      <c r="BY304" s="7">
        <f>'დაზუსტ. ნაერთი'!H304</f>
        <v>6177900</v>
      </c>
      <c r="BZ304" s="7">
        <f>'დაზუსტ. ბიუჯ.'!H304</f>
        <v>6177900</v>
      </c>
      <c r="CA304" s="7">
        <f>'დაზუსტ. საკუთ.'!H304</f>
        <v>0</v>
      </c>
    </row>
    <row r="305" spans="1:79" x14ac:dyDescent="0.25">
      <c r="A305" t="str">
        <f t="shared" si="75"/>
        <v>b</v>
      </c>
      <c r="B305" s="8"/>
      <c r="C305" s="9" t="s">
        <v>11</v>
      </c>
      <c r="D305" s="10">
        <f t="shared" si="76"/>
        <v>0</v>
      </c>
      <c r="E305" s="10">
        <f t="shared" si="77"/>
        <v>0</v>
      </c>
      <c r="F305" s="10">
        <f t="shared" si="78"/>
        <v>0</v>
      </c>
      <c r="G305" s="10">
        <f t="shared" si="78"/>
        <v>0</v>
      </c>
      <c r="H305" s="10">
        <f t="shared" si="78"/>
        <v>0</v>
      </c>
      <c r="I305" s="10">
        <f t="shared" si="72"/>
        <v>0</v>
      </c>
      <c r="J305" s="10">
        <f t="shared" si="72"/>
        <v>0</v>
      </c>
      <c r="K305" s="10">
        <f t="shared" si="72"/>
        <v>0</v>
      </c>
      <c r="L305" s="10">
        <f t="shared" si="72"/>
        <v>0</v>
      </c>
      <c r="M305" s="10">
        <f t="shared" si="88"/>
        <v>0</v>
      </c>
      <c r="O305" s="10">
        <f t="shared" si="79"/>
        <v>0</v>
      </c>
      <c r="P305" s="10">
        <f>'დამტკ. ბიუჯ.'!E305</f>
        <v>0</v>
      </c>
      <c r="Q305" s="10">
        <f>'დამტკ. საკუთ.'!E305</f>
        <v>0</v>
      </c>
      <c r="R305" s="10">
        <f>'ცვლილ. ბიუჯ.'!F305</f>
        <v>0</v>
      </c>
      <c r="S305" s="10">
        <f>'ცვლილ. საკუთ.'!F305</f>
        <v>0</v>
      </c>
      <c r="T305" s="10">
        <f>'მთავრ. ფონდი'!F305</f>
        <v>0</v>
      </c>
      <c r="U305" s="10">
        <f>'პრეზ. ფონდი'!F305</f>
        <v>0</v>
      </c>
      <c r="V305" s="10">
        <f>'დაზუსტ. ნაერთი'!E305</f>
        <v>0</v>
      </c>
      <c r="W305" s="10">
        <f>'დაზუსტ. ბიუჯ.'!E305</f>
        <v>0</v>
      </c>
      <c r="X305" s="10">
        <f>'დაზუსტ. საკუთ.'!E305</f>
        <v>0</v>
      </c>
      <c r="Z305" s="10">
        <f t="shared" si="80"/>
        <v>0</v>
      </c>
      <c r="AA305" s="10">
        <f>'დამტკ. ბიუჯ.'!F305</f>
        <v>0</v>
      </c>
      <c r="AB305" s="10">
        <f>'დამტკ. საკუთ.'!F305</f>
        <v>0</v>
      </c>
      <c r="AC305" s="10">
        <f>'ცვლილ. ბიუჯ.'!G305</f>
        <v>0</v>
      </c>
      <c r="AD305" s="10">
        <f>'ცვლილ. საკუთ.'!G305</f>
        <v>0</v>
      </c>
      <c r="AE305" s="10">
        <f>'მთავრ. ფონდი'!G305</f>
        <v>0</v>
      </c>
      <c r="AF305" s="10">
        <f>'პრეზ. ფონდი'!G305</f>
        <v>0</v>
      </c>
      <c r="AG305" s="10">
        <f>'დაზუსტ. ნაერთი'!F305</f>
        <v>0</v>
      </c>
      <c r="AH305" s="10">
        <f>'დაზუსტ. ბიუჯ.'!F305</f>
        <v>0</v>
      </c>
      <c r="AI305" s="10">
        <f>'დაზუსტ. საკუთ.'!F305</f>
        <v>0</v>
      </c>
      <c r="AK305" s="10">
        <f t="shared" si="81"/>
        <v>0</v>
      </c>
      <c r="AL305" s="10">
        <f t="shared" si="82"/>
        <v>0</v>
      </c>
      <c r="AM305" s="10">
        <f t="shared" si="83"/>
        <v>0</v>
      </c>
      <c r="AN305" s="10">
        <f t="shared" si="83"/>
        <v>0</v>
      </c>
      <c r="AO305" s="10">
        <f t="shared" si="83"/>
        <v>0</v>
      </c>
      <c r="AP305" s="10">
        <f t="shared" si="73"/>
        <v>0</v>
      </c>
      <c r="AQ305" s="10">
        <f t="shared" si="73"/>
        <v>0</v>
      </c>
      <c r="AR305" s="10">
        <f t="shared" si="73"/>
        <v>0</v>
      </c>
      <c r="AS305" s="10">
        <f t="shared" si="73"/>
        <v>0</v>
      </c>
      <c r="AT305" s="10">
        <f t="shared" si="89"/>
        <v>0</v>
      </c>
      <c r="AV305" s="10">
        <f t="shared" si="84"/>
        <v>0</v>
      </c>
      <c r="AW305" s="10">
        <f>'დამტკ. ბიუჯ.'!G305</f>
        <v>0</v>
      </c>
      <c r="AX305" s="10">
        <f>'დამტკ. საკუთ.'!G305</f>
        <v>0</v>
      </c>
      <c r="AY305" s="10">
        <f>'ცვლილ. ბიუჯ.'!H305</f>
        <v>0</v>
      </c>
      <c r="AZ305" s="10">
        <f>'ცვლილ. საკუთ.'!H305</f>
        <v>0</v>
      </c>
      <c r="BA305" s="10">
        <f>'მთავრ. ფონდი'!H305</f>
        <v>0</v>
      </c>
      <c r="BB305" s="10">
        <f>'პრეზ. ფონდი'!H305</f>
        <v>0</v>
      </c>
      <c r="BC305" s="10">
        <f>'დაზუსტ. ნაერთი'!G305</f>
        <v>0</v>
      </c>
      <c r="BD305" s="10">
        <f>'დაზუსტ. ბიუჯ.'!G305</f>
        <v>0</v>
      </c>
      <c r="BE305" s="10">
        <f>'დაზუსტ. საკუთ.'!G305</f>
        <v>0</v>
      </c>
      <c r="BG305" s="10">
        <f t="shared" si="85"/>
        <v>0</v>
      </c>
      <c r="BH305" s="10">
        <f t="shared" si="85"/>
        <v>0</v>
      </c>
      <c r="BI305" s="10">
        <f t="shared" si="85"/>
        <v>0</v>
      </c>
      <c r="BJ305" s="10">
        <f t="shared" si="74"/>
        <v>0</v>
      </c>
      <c r="BK305" s="10">
        <f t="shared" si="74"/>
        <v>0</v>
      </c>
      <c r="BL305" s="10">
        <f t="shared" si="74"/>
        <v>0</v>
      </c>
      <c r="BM305" s="10">
        <f t="shared" si="74"/>
        <v>0</v>
      </c>
      <c r="BN305" s="10">
        <f t="shared" si="90"/>
        <v>0</v>
      </c>
      <c r="BO305" s="10">
        <f t="shared" si="86"/>
        <v>0</v>
      </c>
      <c r="BP305" s="10">
        <f t="shared" si="86"/>
        <v>0</v>
      </c>
      <c r="BR305" s="10">
        <f t="shared" si="87"/>
        <v>0</v>
      </c>
      <c r="BS305" s="10">
        <f>'დამტკ. ბიუჯ.'!H305</f>
        <v>0</v>
      </c>
      <c r="BT305" s="10">
        <f>'დამტკ. საკუთ.'!H305</f>
        <v>0</v>
      </c>
      <c r="BU305" s="10">
        <f>'ცვლილ. ბიუჯ.'!I305</f>
        <v>0</v>
      </c>
      <c r="BV305" s="10">
        <f>'ცვლილ. საკუთ.'!I305</f>
        <v>0</v>
      </c>
      <c r="BW305" s="10">
        <f>'მთავრ. ფონდი'!I305</f>
        <v>0</v>
      </c>
      <c r="BX305" s="10">
        <f>'პრეზ. ფონდი'!I305</f>
        <v>0</v>
      </c>
      <c r="BY305" s="10">
        <f>'დაზუსტ. ნაერთი'!H305</f>
        <v>0</v>
      </c>
      <c r="BZ305" s="10">
        <f>'დაზუსტ. ბიუჯ.'!H305</f>
        <v>0</v>
      </c>
      <c r="CA305" s="10">
        <f>'დაზუსტ. საკუთ.'!H305</f>
        <v>0</v>
      </c>
    </row>
    <row r="306" spans="1:79" x14ac:dyDescent="0.25">
      <c r="A306" t="str">
        <f t="shared" si="75"/>
        <v>a</v>
      </c>
      <c r="B306" s="8"/>
      <c r="C306" s="9" t="s">
        <v>12</v>
      </c>
      <c r="D306" s="10">
        <f t="shared" si="76"/>
        <v>760000</v>
      </c>
      <c r="E306" s="10">
        <f t="shared" si="77"/>
        <v>760000</v>
      </c>
      <c r="F306" s="10">
        <f t="shared" si="78"/>
        <v>0</v>
      </c>
      <c r="G306" s="10">
        <f t="shared" si="78"/>
        <v>-140000</v>
      </c>
      <c r="H306" s="10">
        <f t="shared" si="78"/>
        <v>0</v>
      </c>
      <c r="I306" s="10">
        <f t="shared" si="72"/>
        <v>0</v>
      </c>
      <c r="J306" s="10">
        <f t="shared" si="72"/>
        <v>0</v>
      </c>
      <c r="K306" s="10">
        <f t="shared" si="72"/>
        <v>620000</v>
      </c>
      <c r="L306" s="10">
        <f t="shared" si="72"/>
        <v>620000</v>
      </c>
      <c r="M306" s="10">
        <f t="shared" si="88"/>
        <v>0</v>
      </c>
      <c r="O306" s="10">
        <f t="shared" si="79"/>
        <v>190000</v>
      </c>
      <c r="P306" s="10">
        <f>'დამტკ. ბიუჯ.'!E306</f>
        <v>190000</v>
      </c>
      <c r="Q306" s="10">
        <f>'დამტკ. საკუთ.'!E306</f>
        <v>0</v>
      </c>
      <c r="R306" s="10">
        <f>'ცვლილ. ბიუჯ.'!F306</f>
        <v>-35000</v>
      </c>
      <c r="S306" s="10">
        <f>'ცვლილ. საკუთ.'!F306</f>
        <v>0</v>
      </c>
      <c r="T306" s="10">
        <f>'მთავრ. ფონდი'!F306</f>
        <v>0</v>
      </c>
      <c r="U306" s="10">
        <f>'პრეზ. ფონდი'!F306</f>
        <v>0</v>
      </c>
      <c r="V306" s="10">
        <f>'დაზუსტ. ნაერთი'!E306</f>
        <v>155000</v>
      </c>
      <c r="W306" s="10">
        <f>'დაზუსტ. ბიუჯ.'!E306</f>
        <v>155000</v>
      </c>
      <c r="X306" s="10">
        <f>'დაზუსტ. საკუთ.'!E306</f>
        <v>0</v>
      </c>
      <c r="Z306" s="10">
        <f t="shared" si="80"/>
        <v>190000</v>
      </c>
      <c r="AA306" s="10">
        <f>'დამტკ. ბიუჯ.'!F306</f>
        <v>190000</v>
      </c>
      <c r="AB306" s="10">
        <f>'დამტკ. საკუთ.'!F306</f>
        <v>0</v>
      </c>
      <c r="AC306" s="10">
        <f>'ცვლილ. ბიუჯ.'!G306</f>
        <v>-28690</v>
      </c>
      <c r="AD306" s="10">
        <f>'ცვლილ. საკუთ.'!G306</f>
        <v>0</v>
      </c>
      <c r="AE306" s="10">
        <f>'მთავრ. ფონდი'!G306</f>
        <v>0</v>
      </c>
      <c r="AF306" s="10">
        <f>'პრეზ. ფონდი'!G306</f>
        <v>0</v>
      </c>
      <c r="AG306" s="10">
        <f>'დაზუსტ. ნაერთი'!F306</f>
        <v>161310</v>
      </c>
      <c r="AH306" s="10">
        <f>'დაზუსტ. ბიუჯ.'!F306</f>
        <v>161310</v>
      </c>
      <c r="AI306" s="10">
        <f>'დაზუსტ. საკუთ.'!F306</f>
        <v>0</v>
      </c>
      <c r="AK306" s="10">
        <f t="shared" si="81"/>
        <v>380000</v>
      </c>
      <c r="AL306" s="10">
        <f t="shared" si="82"/>
        <v>380000</v>
      </c>
      <c r="AM306" s="10">
        <f t="shared" si="83"/>
        <v>0</v>
      </c>
      <c r="AN306" s="10">
        <f t="shared" si="83"/>
        <v>-63690</v>
      </c>
      <c r="AO306" s="10">
        <f t="shared" si="83"/>
        <v>0</v>
      </c>
      <c r="AP306" s="10">
        <f t="shared" si="73"/>
        <v>0</v>
      </c>
      <c r="AQ306" s="10">
        <f t="shared" si="73"/>
        <v>0</v>
      </c>
      <c r="AR306" s="10">
        <f t="shared" si="73"/>
        <v>316310</v>
      </c>
      <c r="AS306" s="10">
        <f t="shared" si="73"/>
        <v>316310</v>
      </c>
      <c r="AT306" s="10">
        <f t="shared" si="89"/>
        <v>0</v>
      </c>
      <c r="AV306" s="10">
        <f t="shared" si="84"/>
        <v>190000</v>
      </c>
      <c r="AW306" s="10">
        <f>'დამტკ. ბიუჯ.'!G306</f>
        <v>190000</v>
      </c>
      <c r="AX306" s="10">
        <f>'დამტკ. საკუთ.'!G306</f>
        <v>0</v>
      </c>
      <c r="AY306" s="10">
        <f>'ცვლილ. ბიუჯ.'!H306</f>
        <v>-35000</v>
      </c>
      <c r="AZ306" s="10">
        <f>'ცვლილ. საკუთ.'!H306</f>
        <v>0</v>
      </c>
      <c r="BA306" s="10">
        <f>'მთავრ. ფონდი'!H306</f>
        <v>0</v>
      </c>
      <c r="BB306" s="10">
        <f>'პრეზ. ფონდი'!H306</f>
        <v>0</v>
      </c>
      <c r="BC306" s="10">
        <f>'დაზუსტ. ნაერთი'!G306</f>
        <v>155000</v>
      </c>
      <c r="BD306" s="10">
        <f>'დაზუსტ. ბიუჯ.'!G306</f>
        <v>155000</v>
      </c>
      <c r="BE306" s="10">
        <f>'დაზუსტ. საკუთ.'!G306</f>
        <v>0</v>
      </c>
      <c r="BG306" s="10">
        <f t="shared" si="85"/>
        <v>570000</v>
      </c>
      <c r="BH306" s="10">
        <f t="shared" si="85"/>
        <v>570000</v>
      </c>
      <c r="BI306" s="10">
        <f t="shared" si="85"/>
        <v>0</v>
      </c>
      <c r="BJ306" s="10">
        <f t="shared" si="74"/>
        <v>-98690</v>
      </c>
      <c r="BK306" s="10">
        <f t="shared" si="74"/>
        <v>0</v>
      </c>
      <c r="BL306" s="10">
        <f t="shared" si="74"/>
        <v>0</v>
      </c>
      <c r="BM306" s="10">
        <f t="shared" si="74"/>
        <v>0</v>
      </c>
      <c r="BN306" s="10">
        <f t="shared" si="90"/>
        <v>471310</v>
      </c>
      <c r="BO306" s="10">
        <f t="shared" si="86"/>
        <v>471310</v>
      </c>
      <c r="BP306" s="10">
        <f t="shared" si="86"/>
        <v>0</v>
      </c>
      <c r="BR306" s="10">
        <f t="shared" si="87"/>
        <v>190000</v>
      </c>
      <c r="BS306" s="10">
        <f>'დამტკ. ბიუჯ.'!H306</f>
        <v>190000</v>
      </c>
      <c r="BT306" s="10">
        <f>'დამტკ. საკუთ.'!H306</f>
        <v>0</v>
      </c>
      <c r="BU306" s="10">
        <f>'ცვლილ. ბიუჯ.'!I306</f>
        <v>-41310</v>
      </c>
      <c r="BV306" s="10">
        <f>'ცვლილ. საკუთ.'!I306</f>
        <v>0</v>
      </c>
      <c r="BW306" s="10">
        <f>'მთავრ. ფონდი'!I306</f>
        <v>0</v>
      </c>
      <c r="BX306" s="10">
        <f>'პრეზ. ფონდი'!I306</f>
        <v>0</v>
      </c>
      <c r="BY306" s="10">
        <f>'დაზუსტ. ნაერთი'!H306</f>
        <v>148690</v>
      </c>
      <c r="BZ306" s="10">
        <f>'დაზუსტ. ბიუჯ.'!H306</f>
        <v>148690</v>
      </c>
      <c r="CA306" s="10">
        <f>'დაზუსტ. საკუთ.'!H306</f>
        <v>0</v>
      </c>
    </row>
    <row r="307" spans="1:79" x14ac:dyDescent="0.25">
      <c r="A307" t="str">
        <f t="shared" si="75"/>
        <v>b</v>
      </c>
      <c r="B307" s="8"/>
      <c r="C307" s="9" t="s">
        <v>13</v>
      </c>
      <c r="D307" s="10">
        <f t="shared" si="76"/>
        <v>0</v>
      </c>
      <c r="E307" s="10">
        <f t="shared" si="77"/>
        <v>0</v>
      </c>
      <c r="F307" s="10">
        <f t="shared" si="78"/>
        <v>0</v>
      </c>
      <c r="G307" s="10">
        <f t="shared" si="78"/>
        <v>0</v>
      </c>
      <c r="H307" s="10">
        <f t="shared" si="78"/>
        <v>0</v>
      </c>
      <c r="I307" s="10">
        <f t="shared" si="72"/>
        <v>0</v>
      </c>
      <c r="J307" s="10">
        <f t="shared" si="72"/>
        <v>0</v>
      </c>
      <c r="K307" s="10">
        <f t="shared" si="72"/>
        <v>0</v>
      </c>
      <c r="L307" s="10">
        <f t="shared" si="72"/>
        <v>0</v>
      </c>
      <c r="M307" s="10">
        <f t="shared" si="88"/>
        <v>0</v>
      </c>
      <c r="O307" s="10">
        <f t="shared" si="79"/>
        <v>0</v>
      </c>
      <c r="P307" s="10">
        <f>'დამტკ. ბიუჯ.'!E307</f>
        <v>0</v>
      </c>
      <c r="Q307" s="10">
        <f>'დამტკ. საკუთ.'!E307</f>
        <v>0</v>
      </c>
      <c r="R307" s="10">
        <f>'ცვლილ. ბიუჯ.'!F307</f>
        <v>0</v>
      </c>
      <c r="S307" s="10">
        <f>'ცვლილ. საკუთ.'!F307</f>
        <v>0</v>
      </c>
      <c r="T307" s="10">
        <f>'მთავრ. ფონდი'!F307</f>
        <v>0</v>
      </c>
      <c r="U307" s="10">
        <f>'პრეზ. ფონდი'!F307</f>
        <v>0</v>
      </c>
      <c r="V307" s="10">
        <f>'დაზუსტ. ნაერთი'!E307</f>
        <v>0</v>
      </c>
      <c r="W307" s="10">
        <f>'დაზუსტ. ბიუჯ.'!E307</f>
        <v>0</v>
      </c>
      <c r="X307" s="10">
        <f>'დაზუსტ. საკუთ.'!E307</f>
        <v>0</v>
      </c>
      <c r="Z307" s="10">
        <f t="shared" si="80"/>
        <v>0</v>
      </c>
      <c r="AA307" s="10">
        <f>'დამტკ. ბიუჯ.'!F307</f>
        <v>0</v>
      </c>
      <c r="AB307" s="10">
        <f>'დამტკ. საკუთ.'!F307</f>
        <v>0</v>
      </c>
      <c r="AC307" s="10">
        <f>'ცვლილ. ბიუჯ.'!G307</f>
        <v>0</v>
      </c>
      <c r="AD307" s="10">
        <f>'ცვლილ. საკუთ.'!G307</f>
        <v>0</v>
      </c>
      <c r="AE307" s="10">
        <f>'მთავრ. ფონდი'!G307</f>
        <v>0</v>
      </c>
      <c r="AF307" s="10">
        <f>'პრეზ. ფონდი'!G307</f>
        <v>0</v>
      </c>
      <c r="AG307" s="10">
        <f>'დაზუსტ. ნაერთი'!F307</f>
        <v>0</v>
      </c>
      <c r="AH307" s="10">
        <f>'დაზუსტ. ბიუჯ.'!F307</f>
        <v>0</v>
      </c>
      <c r="AI307" s="10">
        <f>'დაზუსტ. საკუთ.'!F307</f>
        <v>0</v>
      </c>
      <c r="AK307" s="10">
        <f t="shared" si="81"/>
        <v>0</v>
      </c>
      <c r="AL307" s="10">
        <f t="shared" si="82"/>
        <v>0</v>
      </c>
      <c r="AM307" s="10">
        <f t="shared" si="83"/>
        <v>0</v>
      </c>
      <c r="AN307" s="10">
        <f t="shared" si="83"/>
        <v>0</v>
      </c>
      <c r="AO307" s="10">
        <f t="shared" si="83"/>
        <v>0</v>
      </c>
      <c r="AP307" s="10">
        <f t="shared" si="73"/>
        <v>0</v>
      </c>
      <c r="AQ307" s="10">
        <f t="shared" si="73"/>
        <v>0</v>
      </c>
      <c r="AR307" s="10">
        <f t="shared" si="73"/>
        <v>0</v>
      </c>
      <c r="AS307" s="10">
        <f t="shared" si="73"/>
        <v>0</v>
      </c>
      <c r="AT307" s="10">
        <f t="shared" si="89"/>
        <v>0</v>
      </c>
      <c r="AV307" s="10">
        <f t="shared" si="84"/>
        <v>0</v>
      </c>
      <c r="AW307" s="10">
        <f>'დამტკ. ბიუჯ.'!G307</f>
        <v>0</v>
      </c>
      <c r="AX307" s="10">
        <f>'დამტკ. საკუთ.'!G307</f>
        <v>0</v>
      </c>
      <c r="AY307" s="10">
        <f>'ცვლილ. ბიუჯ.'!H307</f>
        <v>0</v>
      </c>
      <c r="AZ307" s="10">
        <f>'ცვლილ. საკუთ.'!H307</f>
        <v>0</v>
      </c>
      <c r="BA307" s="10">
        <f>'მთავრ. ფონდი'!H307</f>
        <v>0</v>
      </c>
      <c r="BB307" s="10">
        <f>'პრეზ. ფონდი'!H307</f>
        <v>0</v>
      </c>
      <c r="BC307" s="10">
        <f>'დაზუსტ. ნაერთი'!G307</f>
        <v>0</v>
      </c>
      <c r="BD307" s="10">
        <f>'დაზუსტ. ბიუჯ.'!G307</f>
        <v>0</v>
      </c>
      <c r="BE307" s="10">
        <f>'დაზუსტ. საკუთ.'!G307</f>
        <v>0</v>
      </c>
      <c r="BG307" s="10">
        <f t="shared" si="85"/>
        <v>0</v>
      </c>
      <c r="BH307" s="10">
        <f t="shared" si="85"/>
        <v>0</v>
      </c>
      <c r="BI307" s="10">
        <f t="shared" si="85"/>
        <v>0</v>
      </c>
      <c r="BJ307" s="10">
        <f t="shared" si="74"/>
        <v>0</v>
      </c>
      <c r="BK307" s="10">
        <f t="shared" si="74"/>
        <v>0</v>
      </c>
      <c r="BL307" s="10">
        <f t="shared" si="74"/>
        <v>0</v>
      </c>
      <c r="BM307" s="10">
        <f t="shared" si="74"/>
        <v>0</v>
      </c>
      <c r="BN307" s="10">
        <f t="shared" si="90"/>
        <v>0</v>
      </c>
      <c r="BO307" s="10">
        <f t="shared" si="86"/>
        <v>0</v>
      </c>
      <c r="BP307" s="10">
        <f t="shared" si="86"/>
        <v>0</v>
      </c>
      <c r="BR307" s="10">
        <f t="shared" si="87"/>
        <v>0</v>
      </c>
      <c r="BS307" s="10">
        <f>'დამტკ. ბიუჯ.'!H307</f>
        <v>0</v>
      </c>
      <c r="BT307" s="10">
        <f>'დამტკ. საკუთ.'!H307</f>
        <v>0</v>
      </c>
      <c r="BU307" s="10">
        <f>'ცვლილ. ბიუჯ.'!I307</f>
        <v>0</v>
      </c>
      <c r="BV307" s="10">
        <f>'ცვლილ. საკუთ.'!I307</f>
        <v>0</v>
      </c>
      <c r="BW307" s="10">
        <f>'მთავრ. ფონდი'!I307</f>
        <v>0</v>
      </c>
      <c r="BX307" s="10">
        <f>'პრეზ. ფონდი'!I307</f>
        <v>0</v>
      </c>
      <c r="BY307" s="10">
        <f>'დაზუსტ. ნაერთი'!H307</f>
        <v>0</v>
      </c>
      <c r="BZ307" s="10">
        <f>'დაზუსტ. ბიუჯ.'!H307</f>
        <v>0</v>
      </c>
      <c r="CA307" s="10">
        <f>'დაზუსტ. საკუთ.'!H307</f>
        <v>0</v>
      </c>
    </row>
    <row r="308" spans="1:79" x14ac:dyDescent="0.25">
      <c r="A308" t="str">
        <f t="shared" si="75"/>
        <v>b</v>
      </c>
      <c r="B308" s="8"/>
      <c r="C308" s="9" t="s">
        <v>14</v>
      </c>
      <c r="D308" s="10">
        <f t="shared" si="76"/>
        <v>0</v>
      </c>
      <c r="E308" s="10">
        <f t="shared" si="77"/>
        <v>0</v>
      </c>
      <c r="F308" s="10">
        <f t="shared" si="78"/>
        <v>0</v>
      </c>
      <c r="G308" s="10">
        <f t="shared" si="78"/>
        <v>0</v>
      </c>
      <c r="H308" s="10">
        <f t="shared" si="78"/>
        <v>0</v>
      </c>
      <c r="I308" s="10">
        <f t="shared" si="72"/>
        <v>0</v>
      </c>
      <c r="J308" s="10">
        <f t="shared" si="72"/>
        <v>0</v>
      </c>
      <c r="K308" s="10">
        <f t="shared" si="72"/>
        <v>0</v>
      </c>
      <c r="L308" s="10">
        <f t="shared" si="72"/>
        <v>0</v>
      </c>
      <c r="M308" s="10">
        <f t="shared" si="88"/>
        <v>0</v>
      </c>
      <c r="O308" s="10">
        <f t="shared" si="79"/>
        <v>0</v>
      </c>
      <c r="P308" s="10">
        <f>'დამტკ. ბიუჯ.'!E308</f>
        <v>0</v>
      </c>
      <c r="Q308" s="10">
        <f>'დამტკ. საკუთ.'!E308</f>
        <v>0</v>
      </c>
      <c r="R308" s="10">
        <f>'ცვლილ. ბიუჯ.'!F308</f>
        <v>0</v>
      </c>
      <c r="S308" s="10">
        <f>'ცვლილ. საკუთ.'!F308</f>
        <v>0</v>
      </c>
      <c r="T308" s="10">
        <f>'მთავრ. ფონდი'!F308</f>
        <v>0</v>
      </c>
      <c r="U308" s="10">
        <f>'პრეზ. ფონდი'!F308</f>
        <v>0</v>
      </c>
      <c r="V308" s="10">
        <f>'დაზუსტ. ნაერთი'!E308</f>
        <v>0</v>
      </c>
      <c r="W308" s="10">
        <f>'დაზუსტ. ბიუჯ.'!E308</f>
        <v>0</v>
      </c>
      <c r="X308" s="10">
        <f>'დაზუსტ. საკუთ.'!E308</f>
        <v>0</v>
      </c>
      <c r="Z308" s="10">
        <f t="shared" si="80"/>
        <v>0</v>
      </c>
      <c r="AA308" s="10">
        <f>'დამტკ. ბიუჯ.'!F308</f>
        <v>0</v>
      </c>
      <c r="AB308" s="10">
        <f>'დამტკ. საკუთ.'!F308</f>
        <v>0</v>
      </c>
      <c r="AC308" s="10">
        <f>'ცვლილ. ბიუჯ.'!G308</f>
        <v>0</v>
      </c>
      <c r="AD308" s="10">
        <f>'ცვლილ. საკუთ.'!G308</f>
        <v>0</v>
      </c>
      <c r="AE308" s="10">
        <f>'მთავრ. ფონდი'!G308</f>
        <v>0</v>
      </c>
      <c r="AF308" s="10">
        <f>'პრეზ. ფონდი'!G308</f>
        <v>0</v>
      </c>
      <c r="AG308" s="10">
        <f>'დაზუსტ. ნაერთი'!F308</f>
        <v>0</v>
      </c>
      <c r="AH308" s="10">
        <f>'დაზუსტ. ბიუჯ.'!F308</f>
        <v>0</v>
      </c>
      <c r="AI308" s="10">
        <f>'დაზუსტ. საკუთ.'!F308</f>
        <v>0</v>
      </c>
      <c r="AK308" s="10">
        <f t="shared" si="81"/>
        <v>0</v>
      </c>
      <c r="AL308" s="10">
        <f t="shared" si="82"/>
        <v>0</v>
      </c>
      <c r="AM308" s="10">
        <f t="shared" si="83"/>
        <v>0</v>
      </c>
      <c r="AN308" s="10">
        <f t="shared" si="83"/>
        <v>0</v>
      </c>
      <c r="AO308" s="10">
        <f t="shared" si="83"/>
        <v>0</v>
      </c>
      <c r="AP308" s="10">
        <f t="shared" si="73"/>
        <v>0</v>
      </c>
      <c r="AQ308" s="10">
        <f t="shared" si="73"/>
        <v>0</v>
      </c>
      <c r="AR308" s="10">
        <f t="shared" si="73"/>
        <v>0</v>
      </c>
      <c r="AS308" s="10">
        <f t="shared" si="73"/>
        <v>0</v>
      </c>
      <c r="AT308" s="10">
        <f t="shared" si="89"/>
        <v>0</v>
      </c>
      <c r="AV308" s="10">
        <f t="shared" si="84"/>
        <v>0</v>
      </c>
      <c r="AW308" s="10">
        <f>'დამტკ. ბიუჯ.'!G308</f>
        <v>0</v>
      </c>
      <c r="AX308" s="10">
        <f>'დამტკ. საკუთ.'!G308</f>
        <v>0</v>
      </c>
      <c r="AY308" s="10">
        <f>'ცვლილ. ბიუჯ.'!H308</f>
        <v>0</v>
      </c>
      <c r="AZ308" s="10">
        <f>'ცვლილ. საკუთ.'!H308</f>
        <v>0</v>
      </c>
      <c r="BA308" s="10">
        <f>'მთავრ. ფონდი'!H308</f>
        <v>0</v>
      </c>
      <c r="BB308" s="10">
        <f>'პრეზ. ფონდი'!H308</f>
        <v>0</v>
      </c>
      <c r="BC308" s="10">
        <f>'დაზუსტ. ნაერთი'!G308</f>
        <v>0</v>
      </c>
      <c r="BD308" s="10">
        <f>'დაზუსტ. ბიუჯ.'!G308</f>
        <v>0</v>
      </c>
      <c r="BE308" s="10">
        <f>'დაზუსტ. საკუთ.'!G308</f>
        <v>0</v>
      </c>
      <c r="BG308" s="10">
        <f t="shared" si="85"/>
        <v>0</v>
      </c>
      <c r="BH308" s="10">
        <f t="shared" si="85"/>
        <v>0</v>
      </c>
      <c r="BI308" s="10">
        <f t="shared" si="85"/>
        <v>0</v>
      </c>
      <c r="BJ308" s="10">
        <f t="shared" si="74"/>
        <v>0</v>
      </c>
      <c r="BK308" s="10">
        <f t="shared" si="74"/>
        <v>0</v>
      </c>
      <c r="BL308" s="10">
        <f t="shared" si="74"/>
        <v>0</v>
      </c>
      <c r="BM308" s="10">
        <f t="shared" si="74"/>
        <v>0</v>
      </c>
      <c r="BN308" s="10">
        <f t="shared" si="90"/>
        <v>0</v>
      </c>
      <c r="BO308" s="10">
        <f t="shared" si="86"/>
        <v>0</v>
      </c>
      <c r="BP308" s="10">
        <f t="shared" si="86"/>
        <v>0</v>
      </c>
      <c r="BR308" s="10">
        <f t="shared" si="87"/>
        <v>0</v>
      </c>
      <c r="BS308" s="10">
        <f>'დამტკ. ბიუჯ.'!H308</f>
        <v>0</v>
      </c>
      <c r="BT308" s="10">
        <f>'დამტკ. საკუთ.'!H308</f>
        <v>0</v>
      </c>
      <c r="BU308" s="10">
        <f>'ცვლილ. ბიუჯ.'!I308</f>
        <v>0</v>
      </c>
      <c r="BV308" s="10">
        <f>'ცვლილ. საკუთ.'!I308</f>
        <v>0</v>
      </c>
      <c r="BW308" s="10">
        <f>'მთავრ. ფონდი'!I308</f>
        <v>0</v>
      </c>
      <c r="BX308" s="10">
        <f>'პრეზ. ფონდი'!I308</f>
        <v>0</v>
      </c>
      <c r="BY308" s="10">
        <f>'დაზუსტ. ნაერთი'!H308</f>
        <v>0</v>
      </c>
      <c r="BZ308" s="10">
        <f>'დაზუსტ. ბიუჯ.'!H308</f>
        <v>0</v>
      </c>
      <c r="CA308" s="10">
        <f>'დაზუსტ. საკუთ.'!H308</f>
        <v>0</v>
      </c>
    </row>
    <row r="309" spans="1:79" x14ac:dyDescent="0.25">
      <c r="A309" t="str">
        <f t="shared" si="75"/>
        <v>b</v>
      </c>
      <c r="B309" s="8"/>
      <c r="C309" s="9" t="s">
        <v>15</v>
      </c>
      <c r="D309" s="10">
        <f t="shared" si="76"/>
        <v>0</v>
      </c>
      <c r="E309" s="10">
        <f t="shared" si="77"/>
        <v>0</v>
      </c>
      <c r="F309" s="10">
        <f t="shared" si="78"/>
        <v>0</v>
      </c>
      <c r="G309" s="10">
        <f t="shared" si="78"/>
        <v>0</v>
      </c>
      <c r="H309" s="10">
        <f t="shared" si="78"/>
        <v>0</v>
      </c>
      <c r="I309" s="10">
        <f t="shared" si="72"/>
        <v>0</v>
      </c>
      <c r="J309" s="10">
        <f t="shared" si="72"/>
        <v>0</v>
      </c>
      <c r="K309" s="10">
        <f t="shared" si="72"/>
        <v>0</v>
      </c>
      <c r="L309" s="10">
        <f t="shared" si="72"/>
        <v>0</v>
      </c>
      <c r="M309" s="10">
        <f t="shared" si="88"/>
        <v>0</v>
      </c>
      <c r="O309" s="10">
        <f t="shared" si="79"/>
        <v>0</v>
      </c>
      <c r="P309" s="10">
        <f>'დამტკ. ბიუჯ.'!E309</f>
        <v>0</v>
      </c>
      <c r="Q309" s="10">
        <f>'დამტკ. საკუთ.'!E309</f>
        <v>0</v>
      </c>
      <c r="R309" s="10">
        <f>'ცვლილ. ბიუჯ.'!F309</f>
        <v>0</v>
      </c>
      <c r="S309" s="10">
        <f>'ცვლილ. საკუთ.'!F309</f>
        <v>0</v>
      </c>
      <c r="T309" s="10">
        <f>'მთავრ. ფონდი'!F309</f>
        <v>0</v>
      </c>
      <c r="U309" s="10">
        <f>'პრეზ. ფონდი'!F309</f>
        <v>0</v>
      </c>
      <c r="V309" s="10">
        <f>'დაზუსტ. ნაერთი'!E309</f>
        <v>0</v>
      </c>
      <c r="W309" s="10">
        <f>'დაზუსტ. ბიუჯ.'!E309</f>
        <v>0</v>
      </c>
      <c r="X309" s="10">
        <f>'დაზუსტ. საკუთ.'!E309</f>
        <v>0</v>
      </c>
      <c r="Z309" s="10">
        <f t="shared" si="80"/>
        <v>0</v>
      </c>
      <c r="AA309" s="10">
        <f>'დამტკ. ბიუჯ.'!F309</f>
        <v>0</v>
      </c>
      <c r="AB309" s="10">
        <f>'დამტკ. საკუთ.'!F309</f>
        <v>0</v>
      </c>
      <c r="AC309" s="10">
        <f>'ცვლილ. ბიუჯ.'!G309</f>
        <v>0</v>
      </c>
      <c r="AD309" s="10">
        <f>'ცვლილ. საკუთ.'!G309</f>
        <v>0</v>
      </c>
      <c r="AE309" s="10">
        <f>'მთავრ. ფონდი'!G309</f>
        <v>0</v>
      </c>
      <c r="AF309" s="10">
        <f>'პრეზ. ფონდი'!G309</f>
        <v>0</v>
      </c>
      <c r="AG309" s="10">
        <f>'დაზუსტ. ნაერთი'!F309</f>
        <v>0</v>
      </c>
      <c r="AH309" s="10">
        <f>'დაზუსტ. ბიუჯ.'!F309</f>
        <v>0</v>
      </c>
      <c r="AI309" s="10">
        <f>'დაზუსტ. საკუთ.'!F309</f>
        <v>0</v>
      </c>
      <c r="AK309" s="10">
        <f t="shared" si="81"/>
        <v>0</v>
      </c>
      <c r="AL309" s="10">
        <f t="shared" si="82"/>
        <v>0</v>
      </c>
      <c r="AM309" s="10">
        <f t="shared" si="83"/>
        <v>0</v>
      </c>
      <c r="AN309" s="10">
        <f t="shared" si="83"/>
        <v>0</v>
      </c>
      <c r="AO309" s="10">
        <f t="shared" si="83"/>
        <v>0</v>
      </c>
      <c r="AP309" s="10">
        <f t="shared" si="73"/>
        <v>0</v>
      </c>
      <c r="AQ309" s="10">
        <f t="shared" si="73"/>
        <v>0</v>
      </c>
      <c r="AR309" s="10">
        <f t="shared" si="73"/>
        <v>0</v>
      </c>
      <c r="AS309" s="10">
        <f t="shared" si="73"/>
        <v>0</v>
      </c>
      <c r="AT309" s="10">
        <f t="shared" si="89"/>
        <v>0</v>
      </c>
      <c r="AV309" s="10">
        <f t="shared" si="84"/>
        <v>0</v>
      </c>
      <c r="AW309" s="10">
        <f>'დამტკ. ბიუჯ.'!G309</f>
        <v>0</v>
      </c>
      <c r="AX309" s="10">
        <f>'დამტკ. საკუთ.'!G309</f>
        <v>0</v>
      </c>
      <c r="AY309" s="10">
        <f>'ცვლილ. ბიუჯ.'!H309</f>
        <v>0</v>
      </c>
      <c r="AZ309" s="10">
        <f>'ცვლილ. საკუთ.'!H309</f>
        <v>0</v>
      </c>
      <c r="BA309" s="10">
        <f>'მთავრ. ფონდი'!H309</f>
        <v>0</v>
      </c>
      <c r="BB309" s="10">
        <f>'პრეზ. ფონდი'!H309</f>
        <v>0</v>
      </c>
      <c r="BC309" s="10">
        <f>'დაზუსტ. ნაერთი'!G309</f>
        <v>0</v>
      </c>
      <c r="BD309" s="10">
        <f>'დაზუსტ. ბიუჯ.'!G309</f>
        <v>0</v>
      </c>
      <c r="BE309" s="10">
        <f>'დაზუსტ. საკუთ.'!G309</f>
        <v>0</v>
      </c>
      <c r="BG309" s="10">
        <f t="shared" si="85"/>
        <v>0</v>
      </c>
      <c r="BH309" s="10">
        <f t="shared" si="85"/>
        <v>0</v>
      </c>
      <c r="BI309" s="10">
        <f t="shared" si="85"/>
        <v>0</v>
      </c>
      <c r="BJ309" s="10">
        <f t="shared" si="74"/>
        <v>0</v>
      </c>
      <c r="BK309" s="10">
        <f t="shared" si="74"/>
        <v>0</v>
      </c>
      <c r="BL309" s="10">
        <f t="shared" si="74"/>
        <v>0</v>
      </c>
      <c r="BM309" s="10">
        <f t="shared" si="74"/>
        <v>0</v>
      </c>
      <c r="BN309" s="10">
        <f t="shared" si="90"/>
        <v>0</v>
      </c>
      <c r="BO309" s="10">
        <f t="shared" si="86"/>
        <v>0</v>
      </c>
      <c r="BP309" s="10">
        <f t="shared" si="86"/>
        <v>0</v>
      </c>
      <c r="BR309" s="10">
        <f t="shared" si="87"/>
        <v>0</v>
      </c>
      <c r="BS309" s="10">
        <f>'დამტკ. ბიუჯ.'!H309</f>
        <v>0</v>
      </c>
      <c r="BT309" s="10">
        <f>'დამტკ. საკუთ.'!H309</f>
        <v>0</v>
      </c>
      <c r="BU309" s="10">
        <f>'ცვლილ. ბიუჯ.'!I309</f>
        <v>0</v>
      </c>
      <c r="BV309" s="10">
        <f>'ცვლილ. საკუთ.'!I309</f>
        <v>0</v>
      </c>
      <c r="BW309" s="10">
        <f>'მთავრ. ფონდი'!I309</f>
        <v>0</v>
      </c>
      <c r="BX309" s="10">
        <f>'პრეზ. ფონდი'!I309</f>
        <v>0</v>
      </c>
      <c r="BY309" s="10">
        <f>'დაზუსტ. ნაერთი'!H309</f>
        <v>0</v>
      </c>
      <c r="BZ309" s="10">
        <f>'დაზუსტ. ბიუჯ.'!H309</f>
        <v>0</v>
      </c>
      <c r="CA309" s="10">
        <f>'დაზუსტ. საკუთ.'!H309</f>
        <v>0</v>
      </c>
    </row>
    <row r="310" spans="1:79" x14ac:dyDescent="0.25">
      <c r="A310" t="str">
        <f t="shared" si="75"/>
        <v>a</v>
      </c>
      <c r="B310" s="8"/>
      <c r="C310" s="9" t="s">
        <v>16</v>
      </c>
      <c r="D310" s="10">
        <f t="shared" si="76"/>
        <v>19990000</v>
      </c>
      <c r="E310" s="10">
        <f t="shared" si="77"/>
        <v>19990000</v>
      </c>
      <c r="F310" s="10">
        <f t="shared" si="78"/>
        <v>0</v>
      </c>
      <c r="G310" s="10">
        <f t="shared" si="78"/>
        <v>-374500</v>
      </c>
      <c r="H310" s="10">
        <f t="shared" si="78"/>
        <v>0</v>
      </c>
      <c r="I310" s="10">
        <f t="shared" si="72"/>
        <v>0</v>
      </c>
      <c r="J310" s="10">
        <f t="shared" si="72"/>
        <v>0</v>
      </c>
      <c r="K310" s="10">
        <f t="shared" si="72"/>
        <v>19615500</v>
      </c>
      <c r="L310" s="10">
        <f t="shared" si="72"/>
        <v>19615500</v>
      </c>
      <c r="M310" s="10">
        <f t="shared" si="88"/>
        <v>0</v>
      </c>
      <c r="O310" s="10">
        <f t="shared" si="79"/>
        <v>4581500</v>
      </c>
      <c r="P310" s="10">
        <f>'დამტკ. ბიუჯ.'!E310</f>
        <v>4581500</v>
      </c>
      <c r="Q310" s="10">
        <f>'დამტკ. საკუთ.'!E310</f>
        <v>0</v>
      </c>
      <c r="R310" s="10">
        <f>'ცვლილ. ბიუჯ.'!F310</f>
        <v>-333900</v>
      </c>
      <c r="S310" s="10">
        <f>'ცვლილ. საკუთ.'!F310</f>
        <v>0</v>
      </c>
      <c r="T310" s="10">
        <f>'მთავრ. ფონდი'!F310</f>
        <v>0</v>
      </c>
      <c r="U310" s="10">
        <f>'პრეზ. ფონდი'!F310</f>
        <v>0</v>
      </c>
      <c r="V310" s="10">
        <f>'დაზუსტ. ნაერთი'!E310</f>
        <v>4247600</v>
      </c>
      <c r="W310" s="10">
        <f>'დაზუსტ. ბიუჯ.'!E310</f>
        <v>4247600</v>
      </c>
      <c r="X310" s="10">
        <f>'დაზუსტ. საკუთ.'!E310</f>
        <v>0</v>
      </c>
      <c r="Z310" s="10">
        <f t="shared" si="80"/>
        <v>5136500</v>
      </c>
      <c r="AA310" s="10">
        <f>'დამტკ. ბიუჯ.'!F310</f>
        <v>5136500</v>
      </c>
      <c r="AB310" s="10">
        <f>'დამტკ. საკუთ.'!F310</f>
        <v>0</v>
      </c>
      <c r="AC310" s="10">
        <f>'ცვლილ. ბიუჯ.'!G310</f>
        <v>-24310</v>
      </c>
      <c r="AD310" s="10">
        <f>'ცვლილ. საკუთ.'!G310</f>
        <v>0</v>
      </c>
      <c r="AE310" s="10">
        <f>'მთავრ. ფონდი'!G310</f>
        <v>0</v>
      </c>
      <c r="AF310" s="10">
        <f>'პრეზ. ფონდი'!G310</f>
        <v>0</v>
      </c>
      <c r="AG310" s="10">
        <f>'დაზუსტ. ნაერთი'!F310</f>
        <v>5112190</v>
      </c>
      <c r="AH310" s="10">
        <f>'დაზუსტ. ბიუჯ.'!F310</f>
        <v>5112190</v>
      </c>
      <c r="AI310" s="10">
        <f>'დაზუსტ. საკუთ.'!F310</f>
        <v>0</v>
      </c>
      <c r="AK310" s="10">
        <f t="shared" si="81"/>
        <v>9718000</v>
      </c>
      <c r="AL310" s="10">
        <f t="shared" si="82"/>
        <v>9718000</v>
      </c>
      <c r="AM310" s="10">
        <f t="shared" si="83"/>
        <v>0</v>
      </c>
      <c r="AN310" s="10">
        <f t="shared" si="83"/>
        <v>-358210</v>
      </c>
      <c r="AO310" s="10">
        <f t="shared" si="83"/>
        <v>0</v>
      </c>
      <c r="AP310" s="10">
        <f t="shared" si="73"/>
        <v>0</v>
      </c>
      <c r="AQ310" s="10">
        <f t="shared" si="73"/>
        <v>0</v>
      </c>
      <c r="AR310" s="10">
        <f t="shared" si="73"/>
        <v>9359790</v>
      </c>
      <c r="AS310" s="10">
        <f t="shared" si="73"/>
        <v>9359790</v>
      </c>
      <c r="AT310" s="10">
        <f t="shared" si="89"/>
        <v>0</v>
      </c>
      <c r="AV310" s="10">
        <f t="shared" si="84"/>
        <v>5135500</v>
      </c>
      <c r="AW310" s="10">
        <f>'დამტკ. ბიუჯ.'!G310</f>
        <v>5135500</v>
      </c>
      <c r="AX310" s="10">
        <f>'დამტკ. საკუთ.'!G310</f>
        <v>0</v>
      </c>
      <c r="AY310" s="10">
        <f>'ცვლილ. ბიუჯ.'!H310</f>
        <v>-178500</v>
      </c>
      <c r="AZ310" s="10">
        <f>'ცვლილ. საკუთ.'!H310</f>
        <v>0</v>
      </c>
      <c r="BA310" s="10">
        <f>'მთავრ. ფონდი'!H310</f>
        <v>0</v>
      </c>
      <c r="BB310" s="10">
        <f>'პრეზ. ფონდი'!H310</f>
        <v>0</v>
      </c>
      <c r="BC310" s="10">
        <f>'დაზუსტ. ნაერთი'!G310</f>
        <v>4957000</v>
      </c>
      <c r="BD310" s="10">
        <f>'დაზუსტ. ბიუჯ.'!G310</f>
        <v>4957000</v>
      </c>
      <c r="BE310" s="10">
        <f>'დაზუსტ. საკუთ.'!G310</f>
        <v>0</v>
      </c>
      <c r="BG310" s="10">
        <f t="shared" si="85"/>
        <v>14853500</v>
      </c>
      <c r="BH310" s="10">
        <f t="shared" si="85"/>
        <v>14853500</v>
      </c>
      <c r="BI310" s="10">
        <f t="shared" si="85"/>
        <v>0</v>
      </c>
      <c r="BJ310" s="10">
        <f t="shared" si="74"/>
        <v>-536710</v>
      </c>
      <c r="BK310" s="10">
        <f t="shared" si="74"/>
        <v>0</v>
      </c>
      <c r="BL310" s="10">
        <f t="shared" si="74"/>
        <v>0</v>
      </c>
      <c r="BM310" s="10">
        <f t="shared" si="74"/>
        <v>0</v>
      </c>
      <c r="BN310" s="10">
        <f t="shared" si="90"/>
        <v>14316790</v>
      </c>
      <c r="BO310" s="10">
        <f t="shared" si="86"/>
        <v>14316790</v>
      </c>
      <c r="BP310" s="10">
        <f t="shared" si="86"/>
        <v>0</v>
      </c>
      <c r="BR310" s="10">
        <f t="shared" si="87"/>
        <v>5136500</v>
      </c>
      <c r="BS310" s="10">
        <f>'დამტკ. ბიუჯ.'!H310</f>
        <v>5136500</v>
      </c>
      <c r="BT310" s="10">
        <f>'დამტკ. საკუთ.'!H310</f>
        <v>0</v>
      </c>
      <c r="BU310" s="10">
        <f>'ცვლილ. ბიუჯ.'!I310</f>
        <v>162210</v>
      </c>
      <c r="BV310" s="10">
        <f>'ცვლილ. საკუთ.'!I310</f>
        <v>0</v>
      </c>
      <c r="BW310" s="10">
        <f>'მთავრ. ფონდი'!I310</f>
        <v>0</v>
      </c>
      <c r="BX310" s="10">
        <f>'პრეზ. ფონდი'!I310</f>
        <v>0</v>
      </c>
      <c r="BY310" s="10">
        <f>'დაზუსტ. ნაერთი'!H310</f>
        <v>5298710</v>
      </c>
      <c r="BZ310" s="10">
        <f>'დაზუსტ. ბიუჯ.'!H310</f>
        <v>5298710</v>
      </c>
      <c r="CA310" s="10">
        <f>'დაზუსტ. საკუთ.'!H310</f>
        <v>0</v>
      </c>
    </row>
    <row r="311" spans="1:79" x14ac:dyDescent="0.25">
      <c r="A311" t="str">
        <f t="shared" si="75"/>
        <v>a</v>
      </c>
      <c r="B311" s="8"/>
      <c r="C311" s="9" t="s">
        <v>17</v>
      </c>
      <c r="D311" s="10">
        <f t="shared" si="76"/>
        <v>2250000</v>
      </c>
      <c r="E311" s="10">
        <f t="shared" si="77"/>
        <v>2250000</v>
      </c>
      <c r="F311" s="10">
        <f t="shared" si="78"/>
        <v>0</v>
      </c>
      <c r="G311" s="10">
        <f t="shared" si="78"/>
        <v>514500</v>
      </c>
      <c r="H311" s="10">
        <f t="shared" si="78"/>
        <v>0</v>
      </c>
      <c r="I311" s="10">
        <f t="shared" si="72"/>
        <v>0</v>
      </c>
      <c r="J311" s="10">
        <f t="shared" si="72"/>
        <v>0</v>
      </c>
      <c r="K311" s="10">
        <f t="shared" si="72"/>
        <v>2764500</v>
      </c>
      <c r="L311" s="10">
        <f t="shared" si="72"/>
        <v>2764500</v>
      </c>
      <c r="M311" s="10">
        <f t="shared" si="88"/>
        <v>0</v>
      </c>
      <c r="O311" s="10">
        <f t="shared" si="79"/>
        <v>541000</v>
      </c>
      <c r="P311" s="10">
        <f>'დამტკ. ბიუჯ.'!E311</f>
        <v>541000</v>
      </c>
      <c r="Q311" s="10">
        <f>'დამტკ. საკუთ.'!E311</f>
        <v>0</v>
      </c>
      <c r="R311" s="10">
        <f>'ცვლილ. ბიუჯ.'!F311</f>
        <v>-341000</v>
      </c>
      <c r="S311" s="10">
        <f>'ცვლილ. საკუთ.'!F311</f>
        <v>0</v>
      </c>
      <c r="T311" s="10">
        <f>'მთავრ. ფონდი'!F311</f>
        <v>0</v>
      </c>
      <c r="U311" s="10">
        <f>'პრეზ. ფონდი'!F311</f>
        <v>0</v>
      </c>
      <c r="V311" s="10">
        <f>'დაზუსტ. ნაერთი'!E311</f>
        <v>200000</v>
      </c>
      <c r="W311" s="10">
        <f>'დაზუსტ. ბიუჯ.'!E311</f>
        <v>200000</v>
      </c>
      <c r="X311" s="10">
        <f>'დაზუსტ. საკუთ.'!E311</f>
        <v>0</v>
      </c>
      <c r="Z311" s="10">
        <f t="shared" si="80"/>
        <v>569000</v>
      </c>
      <c r="AA311" s="10">
        <f>'დამტკ. ბიუჯ.'!F311</f>
        <v>569000</v>
      </c>
      <c r="AB311" s="10">
        <f>'დამტკ. საკუთ.'!F311</f>
        <v>0</v>
      </c>
      <c r="AC311" s="10">
        <f>'ცვლილ. ბიუჯ.'!G311</f>
        <v>395000</v>
      </c>
      <c r="AD311" s="10">
        <f>'ცვლილ. საკუთ.'!G311</f>
        <v>0</v>
      </c>
      <c r="AE311" s="10">
        <f>'მთავრ. ფონდი'!G311</f>
        <v>0</v>
      </c>
      <c r="AF311" s="10">
        <f>'პრეზ. ფონდი'!G311</f>
        <v>0</v>
      </c>
      <c r="AG311" s="10">
        <f>'დაზუსტ. ნაერთი'!F311</f>
        <v>964000</v>
      </c>
      <c r="AH311" s="10">
        <f>'დაზუსტ. ბიუჯ.'!F311</f>
        <v>964000</v>
      </c>
      <c r="AI311" s="10">
        <f>'დაზუსტ. საკუთ.'!F311</f>
        <v>0</v>
      </c>
      <c r="AK311" s="10">
        <f t="shared" si="81"/>
        <v>1110000</v>
      </c>
      <c r="AL311" s="10">
        <f t="shared" si="82"/>
        <v>1110000</v>
      </c>
      <c r="AM311" s="10">
        <f t="shared" si="83"/>
        <v>0</v>
      </c>
      <c r="AN311" s="10">
        <f t="shared" si="83"/>
        <v>54000</v>
      </c>
      <c r="AO311" s="10">
        <f t="shared" si="83"/>
        <v>0</v>
      </c>
      <c r="AP311" s="10">
        <f t="shared" si="73"/>
        <v>0</v>
      </c>
      <c r="AQ311" s="10">
        <f t="shared" si="73"/>
        <v>0</v>
      </c>
      <c r="AR311" s="10">
        <f t="shared" si="73"/>
        <v>1164000</v>
      </c>
      <c r="AS311" s="10">
        <f t="shared" si="73"/>
        <v>1164000</v>
      </c>
      <c r="AT311" s="10">
        <f t="shared" si="89"/>
        <v>0</v>
      </c>
      <c r="AV311" s="10">
        <f t="shared" si="84"/>
        <v>570000</v>
      </c>
      <c r="AW311" s="10">
        <f>'დამტკ. ბიუჯ.'!G311</f>
        <v>570000</v>
      </c>
      <c r="AX311" s="10">
        <f>'დამტკ. საკუთ.'!G311</f>
        <v>0</v>
      </c>
      <c r="AY311" s="10">
        <f>'ცვლილ. ბიუჯ.'!H311</f>
        <v>300000</v>
      </c>
      <c r="AZ311" s="10">
        <f>'ცვლილ. საკუთ.'!H311</f>
        <v>0</v>
      </c>
      <c r="BA311" s="10">
        <f>'მთავრ. ფონდი'!H311</f>
        <v>0</v>
      </c>
      <c r="BB311" s="10">
        <f>'პრეზ. ფონდი'!H311</f>
        <v>0</v>
      </c>
      <c r="BC311" s="10">
        <f>'დაზუსტ. ნაერთი'!G311</f>
        <v>870000</v>
      </c>
      <c r="BD311" s="10">
        <f>'დაზუსტ. ბიუჯ.'!G311</f>
        <v>870000</v>
      </c>
      <c r="BE311" s="10">
        <f>'დაზუსტ. საკუთ.'!G311</f>
        <v>0</v>
      </c>
      <c r="BG311" s="10">
        <f t="shared" si="85"/>
        <v>1680000</v>
      </c>
      <c r="BH311" s="10">
        <f t="shared" si="85"/>
        <v>1680000</v>
      </c>
      <c r="BI311" s="10">
        <f t="shared" si="85"/>
        <v>0</v>
      </c>
      <c r="BJ311" s="10">
        <f t="shared" si="74"/>
        <v>354000</v>
      </c>
      <c r="BK311" s="10">
        <f t="shared" si="74"/>
        <v>0</v>
      </c>
      <c r="BL311" s="10">
        <f t="shared" si="74"/>
        <v>0</v>
      </c>
      <c r="BM311" s="10">
        <f t="shared" si="74"/>
        <v>0</v>
      </c>
      <c r="BN311" s="10">
        <f t="shared" si="90"/>
        <v>2034000</v>
      </c>
      <c r="BO311" s="10">
        <f t="shared" si="86"/>
        <v>2034000</v>
      </c>
      <c r="BP311" s="10">
        <f t="shared" si="86"/>
        <v>0</v>
      </c>
      <c r="BR311" s="10">
        <f t="shared" si="87"/>
        <v>570000</v>
      </c>
      <c r="BS311" s="10">
        <f>'დამტკ. ბიუჯ.'!H311</f>
        <v>570000</v>
      </c>
      <c r="BT311" s="10">
        <f>'დამტკ. საკუთ.'!H311</f>
        <v>0</v>
      </c>
      <c r="BU311" s="10">
        <f>'ცვლილ. ბიუჯ.'!I311</f>
        <v>160500</v>
      </c>
      <c r="BV311" s="10">
        <f>'ცვლილ. საკუთ.'!I311</f>
        <v>0</v>
      </c>
      <c r="BW311" s="10">
        <f>'მთავრ. ფონდი'!I311</f>
        <v>0</v>
      </c>
      <c r="BX311" s="10">
        <f>'პრეზ. ფონდი'!I311</f>
        <v>0</v>
      </c>
      <c r="BY311" s="10">
        <f>'დაზუსტ. ნაერთი'!H311</f>
        <v>730500</v>
      </c>
      <c r="BZ311" s="10">
        <f>'დაზუსტ. ბიუჯ.'!H311</f>
        <v>730500</v>
      </c>
      <c r="CA311" s="10">
        <f>'დაზუსტ. საკუთ.'!H311</f>
        <v>0</v>
      </c>
    </row>
    <row r="312" spans="1:79" x14ac:dyDescent="0.25">
      <c r="A312" t="str">
        <f t="shared" si="75"/>
        <v>b</v>
      </c>
      <c r="B312" s="5"/>
      <c r="C312" s="6" t="s">
        <v>18</v>
      </c>
      <c r="D312" s="7">
        <f t="shared" si="76"/>
        <v>0</v>
      </c>
      <c r="E312" s="7">
        <f t="shared" si="77"/>
        <v>0</v>
      </c>
      <c r="F312" s="7">
        <f t="shared" si="78"/>
        <v>0</v>
      </c>
      <c r="G312" s="7">
        <f t="shared" si="78"/>
        <v>0</v>
      </c>
      <c r="H312" s="7">
        <f t="shared" si="78"/>
        <v>0</v>
      </c>
      <c r="I312" s="7">
        <f t="shared" si="72"/>
        <v>0</v>
      </c>
      <c r="J312" s="7">
        <f t="shared" si="72"/>
        <v>0</v>
      </c>
      <c r="K312" s="7">
        <f t="shared" si="72"/>
        <v>0</v>
      </c>
      <c r="L312" s="7">
        <f t="shared" si="72"/>
        <v>0</v>
      </c>
      <c r="M312" s="7">
        <f t="shared" si="88"/>
        <v>0</v>
      </c>
      <c r="O312" s="7">
        <f t="shared" si="79"/>
        <v>0</v>
      </c>
      <c r="P312" s="7">
        <f>'დამტკ. ბიუჯ.'!E312</f>
        <v>0</v>
      </c>
      <c r="Q312" s="7">
        <f>'დამტკ. საკუთ.'!E312</f>
        <v>0</v>
      </c>
      <c r="R312" s="7">
        <f>'ცვლილ. ბიუჯ.'!F312</f>
        <v>0</v>
      </c>
      <c r="S312" s="7">
        <f>'ცვლილ. საკუთ.'!F312</f>
        <v>0</v>
      </c>
      <c r="T312" s="7">
        <f>'მთავრ. ფონდი'!F312</f>
        <v>0</v>
      </c>
      <c r="U312" s="7">
        <f>'პრეზ. ფონდი'!F312</f>
        <v>0</v>
      </c>
      <c r="V312" s="7">
        <f>'დაზუსტ. ნაერთი'!E312</f>
        <v>0</v>
      </c>
      <c r="W312" s="7">
        <f>'დაზუსტ. ბიუჯ.'!E312</f>
        <v>0</v>
      </c>
      <c r="X312" s="7">
        <f>'დაზუსტ. საკუთ.'!E312</f>
        <v>0</v>
      </c>
      <c r="Z312" s="7">
        <f t="shared" si="80"/>
        <v>0</v>
      </c>
      <c r="AA312" s="7">
        <f>'დამტკ. ბიუჯ.'!F312</f>
        <v>0</v>
      </c>
      <c r="AB312" s="7">
        <f>'დამტკ. საკუთ.'!F312</f>
        <v>0</v>
      </c>
      <c r="AC312" s="7">
        <f>'ცვლილ. ბიუჯ.'!G312</f>
        <v>0</v>
      </c>
      <c r="AD312" s="7">
        <f>'ცვლილ. საკუთ.'!G312</f>
        <v>0</v>
      </c>
      <c r="AE312" s="7">
        <f>'მთავრ. ფონდი'!G312</f>
        <v>0</v>
      </c>
      <c r="AF312" s="7">
        <f>'პრეზ. ფონდი'!G312</f>
        <v>0</v>
      </c>
      <c r="AG312" s="7">
        <f>'დაზუსტ. ნაერთი'!F312</f>
        <v>0</v>
      </c>
      <c r="AH312" s="7">
        <f>'დაზუსტ. ბიუჯ.'!F312</f>
        <v>0</v>
      </c>
      <c r="AI312" s="7">
        <f>'დაზუსტ. საკუთ.'!F312</f>
        <v>0</v>
      </c>
      <c r="AK312" s="7">
        <f t="shared" si="81"/>
        <v>0</v>
      </c>
      <c r="AL312" s="7">
        <f t="shared" si="82"/>
        <v>0</v>
      </c>
      <c r="AM312" s="7">
        <f t="shared" si="83"/>
        <v>0</v>
      </c>
      <c r="AN312" s="7">
        <f t="shared" si="83"/>
        <v>0</v>
      </c>
      <c r="AO312" s="7">
        <f t="shared" si="83"/>
        <v>0</v>
      </c>
      <c r="AP312" s="7">
        <f t="shared" si="73"/>
        <v>0</v>
      </c>
      <c r="AQ312" s="7">
        <f t="shared" si="73"/>
        <v>0</v>
      </c>
      <c r="AR312" s="7">
        <f t="shared" si="73"/>
        <v>0</v>
      </c>
      <c r="AS312" s="7">
        <f t="shared" si="73"/>
        <v>0</v>
      </c>
      <c r="AT312" s="7">
        <f t="shared" si="89"/>
        <v>0</v>
      </c>
      <c r="AV312" s="7">
        <f t="shared" si="84"/>
        <v>0</v>
      </c>
      <c r="AW312" s="7">
        <f>'დამტკ. ბიუჯ.'!G312</f>
        <v>0</v>
      </c>
      <c r="AX312" s="7">
        <f>'დამტკ. საკუთ.'!G312</f>
        <v>0</v>
      </c>
      <c r="AY312" s="7">
        <f>'ცვლილ. ბიუჯ.'!H312</f>
        <v>0</v>
      </c>
      <c r="AZ312" s="7">
        <f>'ცვლილ. საკუთ.'!H312</f>
        <v>0</v>
      </c>
      <c r="BA312" s="7">
        <f>'მთავრ. ფონდი'!H312</f>
        <v>0</v>
      </c>
      <c r="BB312" s="7">
        <f>'პრეზ. ფონდი'!H312</f>
        <v>0</v>
      </c>
      <c r="BC312" s="7">
        <f>'დაზუსტ. ნაერთი'!G312</f>
        <v>0</v>
      </c>
      <c r="BD312" s="7">
        <f>'დაზუსტ. ბიუჯ.'!G312</f>
        <v>0</v>
      </c>
      <c r="BE312" s="7">
        <f>'დაზუსტ. საკუთ.'!G312</f>
        <v>0</v>
      </c>
      <c r="BG312" s="7">
        <f t="shared" si="85"/>
        <v>0</v>
      </c>
      <c r="BH312" s="7">
        <f t="shared" si="85"/>
        <v>0</v>
      </c>
      <c r="BI312" s="7">
        <f t="shared" si="85"/>
        <v>0</v>
      </c>
      <c r="BJ312" s="7">
        <f t="shared" si="74"/>
        <v>0</v>
      </c>
      <c r="BK312" s="7">
        <f t="shared" si="74"/>
        <v>0</v>
      </c>
      <c r="BL312" s="7">
        <f t="shared" si="74"/>
        <v>0</v>
      </c>
      <c r="BM312" s="7">
        <f t="shared" si="74"/>
        <v>0</v>
      </c>
      <c r="BN312" s="7">
        <f t="shared" si="90"/>
        <v>0</v>
      </c>
      <c r="BO312" s="7">
        <f t="shared" si="86"/>
        <v>0</v>
      </c>
      <c r="BP312" s="7">
        <f t="shared" si="86"/>
        <v>0</v>
      </c>
      <c r="BR312" s="7">
        <f t="shared" si="87"/>
        <v>0</v>
      </c>
      <c r="BS312" s="7">
        <f>'დამტკ. ბიუჯ.'!H312</f>
        <v>0</v>
      </c>
      <c r="BT312" s="7">
        <f>'დამტკ. საკუთ.'!H312</f>
        <v>0</v>
      </c>
      <c r="BU312" s="7">
        <f>'ცვლილ. ბიუჯ.'!I312</f>
        <v>0</v>
      </c>
      <c r="BV312" s="7">
        <f>'ცვლილ. საკუთ.'!I312</f>
        <v>0</v>
      </c>
      <c r="BW312" s="7">
        <f>'მთავრ. ფონდი'!I312</f>
        <v>0</v>
      </c>
      <c r="BX312" s="7">
        <f>'პრეზ. ფონდი'!I312</f>
        <v>0</v>
      </c>
      <c r="BY312" s="7">
        <f>'დაზუსტ. ნაერთი'!H312</f>
        <v>0</v>
      </c>
      <c r="BZ312" s="7">
        <f>'დაზუსტ. ბიუჯ.'!H312</f>
        <v>0</v>
      </c>
      <c r="CA312" s="7">
        <f>'დაზუსტ. საკუთ.'!H312</f>
        <v>0</v>
      </c>
    </row>
    <row r="313" spans="1:79" x14ac:dyDescent="0.25">
      <c r="A313" t="str">
        <f t="shared" si="75"/>
        <v>b</v>
      </c>
      <c r="B313" s="5"/>
      <c r="C313" s="6" t="s">
        <v>19</v>
      </c>
      <c r="D313" s="7">
        <f t="shared" si="76"/>
        <v>0</v>
      </c>
      <c r="E313" s="7">
        <f t="shared" si="77"/>
        <v>0</v>
      </c>
      <c r="F313" s="7">
        <f t="shared" si="78"/>
        <v>0</v>
      </c>
      <c r="G313" s="7">
        <f t="shared" si="78"/>
        <v>0</v>
      </c>
      <c r="H313" s="7">
        <f t="shared" si="78"/>
        <v>0</v>
      </c>
      <c r="I313" s="7">
        <f t="shared" si="72"/>
        <v>0</v>
      </c>
      <c r="J313" s="7">
        <f t="shared" si="72"/>
        <v>0</v>
      </c>
      <c r="K313" s="7">
        <f t="shared" si="72"/>
        <v>0</v>
      </c>
      <c r="L313" s="7">
        <f t="shared" si="72"/>
        <v>0</v>
      </c>
      <c r="M313" s="7">
        <f t="shared" si="88"/>
        <v>0</v>
      </c>
      <c r="O313" s="7">
        <f t="shared" si="79"/>
        <v>0</v>
      </c>
      <c r="P313" s="7">
        <f>'დამტკ. ბიუჯ.'!E313</f>
        <v>0</v>
      </c>
      <c r="Q313" s="7">
        <f>'დამტკ. საკუთ.'!E313</f>
        <v>0</v>
      </c>
      <c r="R313" s="7">
        <f>'ცვლილ. ბიუჯ.'!F313</f>
        <v>0</v>
      </c>
      <c r="S313" s="7">
        <f>'ცვლილ. საკუთ.'!F313</f>
        <v>0</v>
      </c>
      <c r="T313" s="7">
        <f>'მთავრ. ფონდი'!F313</f>
        <v>0</v>
      </c>
      <c r="U313" s="7">
        <f>'პრეზ. ფონდი'!F313</f>
        <v>0</v>
      </c>
      <c r="V313" s="7">
        <f>'დაზუსტ. ნაერთი'!E313</f>
        <v>0</v>
      </c>
      <c r="W313" s="7">
        <f>'დაზუსტ. ბიუჯ.'!E313</f>
        <v>0</v>
      </c>
      <c r="X313" s="7">
        <f>'დაზუსტ. საკუთ.'!E313</f>
        <v>0</v>
      </c>
      <c r="Z313" s="7">
        <f t="shared" si="80"/>
        <v>0</v>
      </c>
      <c r="AA313" s="7">
        <f>'დამტკ. ბიუჯ.'!F313</f>
        <v>0</v>
      </c>
      <c r="AB313" s="7">
        <f>'დამტკ. საკუთ.'!F313</f>
        <v>0</v>
      </c>
      <c r="AC313" s="7">
        <f>'ცვლილ. ბიუჯ.'!G313</f>
        <v>0</v>
      </c>
      <c r="AD313" s="7">
        <f>'ცვლილ. საკუთ.'!G313</f>
        <v>0</v>
      </c>
      <c r="AE313" s="7">
        <f>'მთავრ. ფონდი'!G313</f>
        <v>0</v>
      </c>
      <c r="AF313" s="7">
        <f>'პრეზ. ფონდი'!G313</f>
        <v>0</v>
      </c>
      <c r="AG313" s="7">
        <f>'დაზუსტ. ნაერთი'!F313</f>
        <v>0</v>
      </c>
      <c r="AH313" s="7">
        <f>'დაზუსტ. ბიუჯ.'!F313</f>
        <v>0</v>
      </c>
      <c r="AI313" s="7">
        <f>'დაზუსტ. საკუთ.'!F313</f>
        <v>0</v>
      </c>
      <c r="AK313" s="7">
        <f t="shared" si="81"/>
        <v>0</v>
      </c>
      <c r="AL313" s="7">
        <f t="shared" si="82"/>
        <v>0</v>
      </c>
      <c r="AM313" s="7">
        <f t="shared" si="83"/>
        <v>0</v>
      </c>
      <c r="AN313" s="7">
        <f t="shared" si="83"/>
        <v>0</v>
      </c>
      <c r="AO313" s="7">
        <f t="shared" si="83"/>
        <v>0</v>
      </c>
      <c r="AP313" s="7">
        <f t="shared" si="73"/>
        <v>0</v>
      </c>
      <c r="AQ313" s="7">
        <f t="shared" si="73"/>
        <v>0</v>
      </c>
      <c r="AR313" s="7">
        <f t="shared" si="73"/>
        <v>0</v>
      </c>
      <c r="AS313" s="7">
        <f t="shared" si="73"/>
        <v>0</v>
      </c>
      <c r="AT313" s="7">
        <f t="shared" si="89"/>
        <v>0</v>
      </c>
      <c r="AV313" s="7">
        <f t="shared" si="84"/>
        <v>0</v>
      </c>
      <c r="AW313" s="7">
        <f>'დამტკ. ბიუჯ.'!G313</f>
        <v>0</v>
      </c>
      <c r="AX313" s="7">
        <f>'დამტკ. საკუთ.'!G313</f>
        <v>0</v>
      </c>
      <c r="AY313" s="7">
        <f>'ცვლილ. ბიუჯ.'!H313</f>
        <v>0</v>
      </c>
      <c r="AZ313" s="7">
        <f>'ცვლილ. საკუთ.'!H313</f>
        <v>0</v>
      </c>
      <c r="BA313" s="7">
        <f>'მთავრ. ფონდი'!H313</f>
        <v>0</v>
      </c>
      <c r="BB313" s="7">
        <f>'პრეზ. ფონდი'!H313</f>
        <v>0</v>
      </c>
      <c r="BC313" s="7">
        <f>'დაზუსტ. ნაერთი'!G313</f>
        <v>0</v>
      </c>
      <c r="BD313" s="7">
        <f>'დაზუსტ. ბიუჯ.'!G313</f>
        <v>0</v>
      </c>
      <c r="BE313" s="7">
        <f>'დაზუსტ. საკუთ.'!G313</f>
        <v>0</v>
      </c>
      <c r="BG313" s="7">
        <f t="shared" si="85"/>
        <v>0</v>
      </c>
      <c r="BH313" s="7">
        <f t="shared" si="85"/>
        <v>0</v>
      </c>
      <c r="BI313" s="7">
        <f t="shared" si="85"/>
        <v>0</v>
      </c>
      <c r="BJ313" s="7">
        <f t="shared" si="74"/>
        <v>0</v>
      </c>
      <c r="BK313" s="7">
        <f t="shared" si="74"/>
        <v>0</v>
      </c>
      <c r="BL313" s="7">
        <f t="shared" si="74"/>
        <v>0</v>
      </c>
      <c r="BM313" s="7">
        <f t="shared" si="74"/>
        <v>0</v>
      </c>
      <c r="BN313" s="7">
        <f t="shared" si="90"/>
        <v>0</v>
      </c>
      <c r="BO313" s="7">
        <f t="shared" si="86"/>
        <v>0</v>
      </c>
      <c r="BP313" s="7">
        <f t="shared" si="86"/>
        <v>0</v>
      </c>
      <c r="BR313" s="7">
        <f t="shared" si="87"/>
        <v>0</v>
      </c>
      <c r="BS313" s="7">
        <f>'დამტკ. ბიუჯ.'!H313</f>
        <v>0</v>
      </c>
      <c r="BT313" s="7">
        <f>'დამტკ. საკუთ.'!H313</f>
        <v>0</v>
      </c>
      <c r="BU313" s="7">
        <f>'ცვლილ. ბიუჯ.'!I313</f>
        <v>0</v>
      </c>
      <c r="BV313" s="7">
        <f>'ცვლილ. საკუთ.'!I313</f>
        <v>0</v>
      </c>
      <c r="BW313" s="7">
        <f>'მთავრ. ფონდი'!I313</f>
        <v>0</v>
      </c>
      <c r="BX313" s="7">
        <f>'პრეზ. ფონდი'!I313</f>
        <v>0</v>
      </c>
      <c r="BY313" s="7">
        <f>'დაზუსტ. ნაერთი'!H313</f>
        <v>0</v>
      </c>
      <c r="BZ313" s="7">
        <f>'დაზუსტ. ბიუჯ.'!H313</f>
        <v>0</v>
      </c>
      <c r="CA313" s="7">
        <f>'დაზუსტ. საკუთ.'!H313</f>
        <v>0</v>
      </c>
    </row>
    <row r="314" spans="1:79" ht="15.75" thickBot="1" x14ac:dyDescent="0.3">
      <c r="A314" t="str">
        <f t="shared" si="75"/>
        <v>b</v>
      </c>
      <c r="B314" s="11"/>
      <c r="C314" s="12" t="s">
        <v>20</v>
      </c>
      <c r="D314" s="13">
        <f t="shared" si="76"/>
        <v>0</v>
      </c>
      <c r="E314" s="13">
        <f t="shared" si="77"/>
        <v>0</v>
      </c>
      <c r="F314" s="13">
        <f t="shared" si="78"/>
        <v>0</v>
      </c>
      <c r="G314" s="13">
        <f t="shared" si="78"/>
        <v>0</v>
      </c>
      <c r="H314" s="13">
        <f t="shared" si="78"/>
        <v>0</v>
      </c>
      <c r="I314" s="13">
        <f t="shared" si="72"/>
        <v>0</v>
      </c>
      <c r="J314" s="13">
        <f t="shared" si="72"/>
        <v>0</v>
      </c>
      <c r="K314" s="13">
        <f t="shared" si="72"/>
        <v>0</v>
      </c>
      <c r="L314" s="13">
        <f t="shared" si="72"/>
        <v>0</v>
      </c>
      <c r="M314" s="13">
        <f t="shared" si="88"/>
        <v>0</v>
      </c>
      <c r="O314" s="13">
        <f t="shared" si="79"/>
        <v>0</v>
      </c>
      <c r="P314" s="13">
        <f>'დამტკ. ბიუჯ.'!E314</f>
        <v>0</v>
      </c>
      <c r="Q314" s="13">
        <f>'დამტკ. საკუთ.'!E314</f>
        <v>0</v>
      </c>
      <c r="R314" s="13">
        <f>'ცვლილ. ბიუჯ.'!F314</f>
        <v>0</v>
      </c>
      <c r="S314" s="13">
        <f>'ცვლილ. საკუთ.'!F314</f>
        <v>0</v>
      </c>
      <c r="T314" s="13">
        <f>'მთავრ. ფონდი'!F314</f>
        <v>0</v>
      </c>
      <c r="U314" s="13">
        <f>'პრეზ. ფონდი'!F314</f>
        <v>0</v>
      </c>
      <c r="V314" s="13">
        <f>'დაზუსტ. ნაერთი'!E314</f>
        <v>0</v>
      </c>
      <c r="W314" s="13">
        <f>'დაზუსტ. ბიუჯ.'!E314</f>
        <v>0</v>
      </c>
      <c r="X314" s="13">
        <f>'დაზუსტ. საკუთ.'!E314</f>
        <v>0</v>
      </c>
      <c r="Z314" s="13">
        <f t="shared" si="80"/>
        <v>0</v>
      </c>
      <c r="AA314" s="13">
        <f>'დამტკ. ბიუჯ.'!F314</f>
        <v>0</v>
      </c>
      <c r="AB314" s="13">
        <f>'დამტკ. საკუთ.'!F314</f>
        <v>0</v>
      </c>
      <c r="AC314" s="13">
        <f>'ცვლილ. ბიუჯ.'!G314</f>
        <v>0</v>
      </c>
      <c r="AD314" s="13">
        <f>'ცვლილ. საკუთ.'!G314</f>
        <v>0</v>
      </c>
      <c r="AE314" s="13">
        <f>'მთავრ. ფონდი'!G314</f>
        <v>0</v>
      </c>
      <c r="AF314" s="13">
        <f>'პრეზ. ფონდი'!G314</f>
        <v>0</v>
      </c>
      <c r="AG314" s="13">
        <f>'დაზუსტ. ნაერთი'!F314</f>
        <v>0</v>
      </c>
      <c r="AH314" s="13">
        <f>'დაზუსტ. ბიუჯ.'!F314</f>
        <v>0</v>
      </c>
      <c r="AI314" s="13">
        <f>'დაზუსტ. საკუთ.'!F314</f>
        <v>0</v>
      </c>
      <c r="AK314" s="13">
        <f t="shared" si="81"/>
        <v>0</v>
      </c>
      <c r="AL314" s="13">
        <f t="shared" si="82"/>
        <v>0</v>
      </c>
      <c r="AM314" s="13">
        <f t="shared" si="83"/>
        <v>0</v>
      </c>
      <c r="AN314" s="13">
        <f t="shared" si="83"/>
        <v>0</v>
      </c>
      <c r="AO314" s="13">
        <f t="shared" si="83"/>
        <v>0</v>
      </c>
      <c r="AP314" s="13">
        <f t="shared" si="73"/>
        <v>0</v>
      </c>
      <c r="AQ314" s="13">
        <f t="shared" si="73"/>
        <v>0</v>
      </c>
      <c r="AR314" s="13">
        <f t="shared" si="73"/>
        <v>0</v>
      </c>
      <c r="AS314" s="13">
        <f t="shared" si="73"/>
        <v>0</v>
      </c>
      <c r="AT314" s="13">
        <f t="shared" si="89"/>
        <v>0</v>
      </c>
      <c r="AV314" s="13">
        <f t="shared" si="84"/>
        <v>0</v>
      </c>
      <c r="AW314" s="13">
        <f>'დამტკ. ბიუჯ.'!G314</f>
        <v>0</v>
      </c>
      <c r="AX314" s="13">
        <f>'დამტკ. საკუთ.'!G314</f>
        <v>0</v>
      </c>
      <c r="AY314" s="13">
        <f>'ცვლილ. ბიუჯ.'!H314</f>
        <v>0</v>
      </c>
      <c r="AZ314" s="13">
        <f>'ცვლილ. საკუთ.'!H314</f>
        <v>0</v>
      </c>
      <c r="BA314" s="13">
        <f>'მთავრ. ფონდი'!H314</f>
        <v>0</v>
      </c>
      <c r="BB314" s="13">
        <f>'პრეზ. ფონდი'!H314</f>
        <v>0</v>
      </c>
      <c r="BC314" s="13">
        <f>'დაზუსტ. ნაერთი'!G314</f>
        <v>0</v>
      </c>
      <c r="BD314" s="13">
        <f>'დაზუსტ. ბიუჯ.'!G314</f>
        <v>0</v>
      </c>
      <c r="BE314" s="13">
        <f>'დაზუსტ. საკუთ.'!G314</f>
        <v>0</v>
      </c>
      <c r="BG314" s="13">
        <f t="shared" si="85"/>
        <v>0</v>
      </c>
      <c r="BH314" s="13">
        <f t="shared" si="85"/>
        <v>0</v>
      </c>
      <c r="BI314" s="13">
        <f t="shared" si="85"/>
        <v>0</v>
      </c>
      <c r="BJ314" s="13">
        <f t="shared" si="74"/>
        <v>0</v>
      </c>
      <c r="BK314" s="13">
        <f t="shared" si="74"/>
        <v>0</v>
      </c>
      <c r="BL314" s="13">
        <f t="shared" si="74"/>
        <v>0</v>
      </c>
      <c r="BM314" s="13">
        <f t="shared" si="74"/>
        <v>0</v>
      </c>
      <c r="BN314" s="13">
        <f t="shared" si="90"/>
        <v>0</v>
      </c>
      <c r="BO314" s="13">
        <f t="shared" si="86"/>
        <v>0</v>
      </c>
      <c r="BP314" s="13">
        <f t="shared" si="86"/>
        <v>0</v>
      </c>
      <c r="BR314" s="13">
        <f t="shared" si="87"/>
        <v>0</v>
      </c>
      <c r="BS314" s="13">
        <f>'დამტკ. ბიუჯ.'!H314</f>
        <v>0</v>
      </c>
      <c r="BT314" s="13">
        <f>'დამტკ. საკუთ.'!H314</f>
        <v>0</v>
      </c>
      <c r="BU314" s="13">
        <f>'ცვლილ. ბიუჯ.'!I314</f>
        <v>0</v>
      </c>
      <c r="BV314" s="13">
        <f>'ცვლილ. საკუთ.'!I314</f>
        <v>0</v>
      </c>
      <c r="BW314" s="13">
        <f>'მთავრ. ფონდი'!I314</f>
        <v>0</v>
      </c>
      <c r="BX314" s="13">
        <f>'პრეზ. ფონდი'!I314</f>
        <v>0</v>
      </c>
      <c r="BY314" s="13">
        <f>'დაზუსტ. ნაერთი'!H314</f>
        <v>0</v>
      </c>
      <c r="BZ314" s="13">
        <f>'დაზუსტ. ბიუჯ.'!H314</f>
        <v>0</v>
      </c>
      <c r="CA314" s="13">
        <f>'დაზუსტ. საკუთ.'!H314</f>
        <v>0</v>
      </c>
    </row>
    <row r="315" spans="1:79" ht="31.5" thickTop="1" thickBot="1" x14ac:dyDescent="0.3">
      <c r="A315" t="str">
        <f t="shared" si="75"/>
        <v>a</v>
      </c>
      <c r="B315" s="3" t="s">
        <v>69</v>
      </c>
      <c r="C315" s="14" t="s">
        <v>70</v>
      </c>
      <c r="D315" s="4">
        <f t="shared" si="76"/>
        <v>2500000</v>
      </c>
      <c r="E315" s="4">
        <f t="shared" si="77"/>
        <v>2500000</v>
      </c>
      <c r="F315" s="4">
        <f t="shared" si="78"/>
        <v>0</v>
      </c>
      <c r="G315" s="4">
        <f t="shared" si="78"/>
        <v>-986000</v>
      </c>
      <c r="H315" s="4">
        <f t="shared" si="78"/>
        <v>0</v>
      </c>
      <c r="I315" s="4">
        <f t="shared" si="72"/>
        <v>0</v>
      </c>
      <c r="J315" s="4">
        <f t="shared" si="72"/>
        <v>0</v>
      </c>
      <c r="K315" s="4">
        <f t="shared" si="72"/>
        <v>1514000</v>
      </c>
      <c r="L315" s="4">
        <f t="shared" si="72"/>
        <v>1514000</v>
      </c>
      <c r="M315" s="4">
        <f t="shared" si="88"/>
        <v>0</v>
      </c>
      <c r="O315" s="4">
        <f t="shared" si="79"/>
        <v>320000</v>
      </c>
      <c r="P315" s="4">
        <f>'დამტკ. ბიუჯ.'!E315</f>
        <v>320000</v>
      </c>
      <c r="Q315" s="4">
        <f>'დამტკ. საკუთ.'!E315</f>
        <v>0</v>
      </c>
      <c r="R315" s="4">
        <f>'ცვლილ. ბიუჯ.'!F315</f>
        <v>-80000</v>
      </c>
      <c r="S315" s="4">
        <f>'ცვლილ. საკუთ.'!F315</f>
        <v>0</v>
      </c>
      <c r="T315" s="4">
        <f>'მთავრ. ფონდი'!F315</f>
        <v>0</v>
      </c>
      <c r="U315" s="4">
        <f>'პრეზ. ფონდი'!F315</f>
        <v>0</v>
      </c>
      <c r="V315" s="4">
        <f>'დაზუსტ. ნაერთი'!E315</f>
        <v>240000</v>
      </c>
      <c r="W315" s="4">
        <f>'დაზუსტ. ბიუჯ.'!E315</f>
        <v>240000</v>
      </c>
      <c r="X315" s="4">
        <f>'დაზუსტ. საკუთ.'!E315</f>
        <v>0</v>
      </c>
      <c r="Z315" s="4">
        <f t="shared" si="80"/>
        <v>727000</v>
      </c>
      <c r="AA315" s="4">
        <f>'დამტკ. ბიუჯ.'!F315</f>
        <v>727000</v>
      </c>
      <c r="AB315" s="4">
        <f>'დამტკ. საკუთ.'!F315</f>
        <v>0</v>
      </c>
      <c r="AC315" s="4">
        <f>'ცვლილ. ბიუჯ.'!G315</f>
        <v>-302000</v>
      </c>
      <c r="AD315" s="4">
        <f>'ცვლილ. საკუთ.'!G315</f>
        <v>0</v>
      </c>
      <c r="AE315" s="4">
        <f>'მთავრ. ფონდი'!G315</f>
        <v>0</v>
      </c>
      <c r="AF315" s="4">
        <f>'პრეზ. ფონდი'!G315</f>
        <v>0</v>
      </c>
      <c r="AG315" s="4">
        <f>'დაზუსტ. ნაერთი'!F315</f>
        <v>425000</v>
      </c>
      <c r="AH315" s="4">
        <f>'დაზუსტ. ბიუჯ.'!F315</f>
        <v>425000</v>
      </c>
      <c r="AI315" s="4">
        <f>'დაზუსტ. საკუთ.'!F315</f>
        <v>0</v>
      </c>
      <c r="AK315" s="4">
        <f t="shared" si="81"/>
        <v>1047000</v>
      </c>
      <c r="AL315" s="4">
        <f t="shared" si="82"/>
        <v>1047000</v>
      </c>
      <c r="AM315" s="4">
        <f t="shared" si="83"/>
        <v>0</v>
      </c>
      <c r="AN315" s="4">
        <f t="shared" si="83"/>
        <v>-382000</v>
      </c>
      <c r="AO315" s="4">
        <f t="shared" si="83"/>
        <v>0</v>
      </c>
      <c r="AP315" s="4">
        <f t="shared" si="73"/>
        <v>0</v>
      </c>
      <c r="AQ315" s="4">
        <f t="shared" si="73"/>
        <v>0</v>
      </c>
      <c r="AR315" s="4">
        <f t="shared" si="73"/>
        <v>665000</v>
      </c>
      <c r="AS315" s="4">
        <f t="shared" si="73"/>
        <v>665000</v>
      </c>
      <c r="AT315" s="4">
        <f t="shared" si="89"/>
        <v>0</v>
      </c>
      <c r="AV315" s="4">
        <f t="shared" si="84"/>
        <v>726000</v>
      </c>
      <c r="AW315" s="4">
        <f>'დამტკ. ბიუჯ.'!G315</f>
        <v>726000</v>
      </c>
      <c r="AX315" s="4">
        <f>'დამტკ. საკუთ.'!G315</f>
        <v>0</v>
      </c>
      <c r="AY315" s="4">
        <f>'ცვლილ. ბიუჯ.'!H315</f>
        <v>-301000</v>
      </c>
      <c r="AZ315" s="4">
        <f>'ცვლილ. საკუთ.'!H315</f>
        <v>0</v>
      </c>
      <c r="BA315" s="4">
        <f>'მთავრ. ფონდი'!H315</f>
        <v>0</v>
      </c>
      <c r="BB315" s="4">
        <f>'პრეზ. ფონდი'!H315</f>
        <v>0</v>
      </c>
      <c r="BC315" s="4">
        <f>'დაზუსტ. ნაერთი'!G315</f>
        <v>425000</v>
      </c>
      <c r="BD315" s="4">
        <f>'დაზუსტ. ბიუჯ.'!G315</f>
        <v>425000</v>
      </c>
      <c r="BE315" s="4">
        <f>'დაზუსტ. საკუთ.'!G315</f>
        <v>0</v>
      </c>
      <c r="BG315" s="4">
        <f t="shared" si="85"/>
        <v>1773000</v>
      </c>
      <c r="BH315" s="4">
        <f t="shared" si="85"/>
        <v>1773000</v>
      </c>
      <c r="BI315" s="4">
        <f t="shared" si="85"/>
        <v>0</v>
      </c>
      <c r="BJ315" s="4">
        <f t="shared" si="74"/>
        <v>-683000</v>
      </c>
      <c r="BK315" s="4">
        <f t="shared" si="74"/>
        <v>0</v>
      </c>
      <c r="BL315" s="4">
        <f t="shared" si="74"/>
        <v>0</v>
      </c>
      <c r="BM315" s="4">
        <f t="shared" si="74"/>
        <v>0</v>
      </c>
      <c r="BN315" s="4">
        <f t="shared" si="90"/>
        <v>1090000</v>
      </c>
      <c r="BO315" s="4">
        <f t="shared" si="86"/>
        <v>1090000</v>
      </c>
      <c r="BP315" s="4">
        <f t="shared" si="86"/>
        <v>0</v>
      </c>
      <c r="BR315" s="4">
        <f t="shared" si="87"/>
        <v>727000</v>
      </c>
      <c r="BS315" s="4">
        <f>'დამტკ. ბიუჯ.'!H315</f>
        <v>727000</v>
      </c>
      <c r="BT315" s="4">
        <f>'დამტკ. საკუთ.'!H315</f>
        <v>0</v>
      </c>
      <c r="BU315" s="4">
        <f>'ცვლილ. ბიუჯ.'!I315</f>
        <v>-303000</v>
      </c>
      <c r="BV315" s="4">
        <f>'ცვლილ. საკუთ.'!I315</f>
        <v>0</v>
      </c>
      <c r="BW315" s="4">
        <f>'მთავრ. ფონდი'!I315</f>
        <v>0</v>
      </c>
      <c r="BX315" s="4">
        <f>'პრეზ. ფონდი'!I315</f>
        <v>0</v>
      </c>
      <c r="BY315" s="4">
        <f>'დაზუსტ. ნაერთი'!H315</f>
        <v>424000</v>
      </c>
      <c r="BZ315" s="4">
        <f>'დაზუსტ. ბიუჯ.'!H315</f>
        <v>424000</v>
      </c>
      <c r="CA315" s="4">
        <f>'დაზუსტ. საკუთ.'!H315</f>
        <v>0</v>
      </c>
    </row>
    <row r="316" spans="1:79" ht="15.75" thickTop="1" x14ac:dyDescent="0.25">
      <c r="A316" t="str">
        <f t="shared" si="75"/>
        <v>a</v>
      </c>
      <c r="B316" s="5"/>
      <c r="C316" s="6" t="s">
        <v>10</v>
      </c>
      <c r="D316" s="7">
        <f t="shared" si="76"/>
        <v>2500000</v>
      </c>
      <c r="E316" s="7">
        <f t="shared" si="77"/>
        <v>2500000</v>
      </c>
      <c r="F316" s="7">
        <f t="shared" si="78"/>
        <v>0</v>
      </c>
      <c r="G316" s="7">
        <f t="shared" si="78"/>
        <v>-986000</v>
      </c>
      <c r="H316" s="7">
        <f t="shared" si="78"/>
        <v>0</v>
      </c>
      <c r="I316" s="7">
        <f t="shared" si="72"/>
        <v>0</v>
      </c>
      <c r="J316" s="7">
        <f t="shared" si="72"/>
        <v>0</v>
      </c>
      <c r="K316" s="7">
        <f t="shared" si="72"/>
        <v>1514000</v>
      </c>
      <c r="L316" s="7">
        <f t="shared" si="72"/>
        <v>1514000</v>
      </c>
      <c r="M316" s="7">
        <f t="shared" si="88"/>
        <v>0</v>
      </c>
      <c r="O316" s="7">
        <f t="shared" si="79"/>
        <v>320000</v>
      </c>
      <c r="P316" s="7">
        <f>'დამტკ. ბიუჯ.'!E316</f>
        <v>320000</v>
      </c>
      <c r="Q316" s="7">
        <f>'დამტკ. საკუთ.'!E316</f>
        <v>0</v>
      </c>
      <c r="R316" s="7">
        <f>'ცვლილ. ბიუჯ.'!F316</f>
        <v>-80000</v>
      </c>
      <c r="S316" s="7">
        <f>'ცვლილ. საკუთ.'!F316</f>
        <v>0</v>
      </c>
      <c r="T316" s="7">
        <f>'მთავრ. ფონდი'!F316</f>
        <v>0</v>
      </c>
      <c r="U316" s="7">
        <f>'პრეზ. ფონდი'!F316</f>
        <v>0</v>
      </c>
      <c r="V316" s="7">
        <f>'დაზუსტ. ნაერთი'!E316</f>
        <v>240000</v>
      </c>
      <c r="W316" s="7">
        <f>'დაზუსტ. ბიუჯ.'!E316</f>
        <v>240000</v>
      </c>
      <c r="X316" s="7">
        <f>'დაზუსტ. საკუთ.'!E316</f>
        <v>0</v>
      </c>
      <c r="Z316" s="7">
        <f t="shared" si="80"/>
        <v>727000</v>
      </c>
      <c r="AA316" s="7">
        <f>'დამტკ. ბიუჯ.'!F316</f>
        <v>727000</v>
      </c>
      <c r="AB316" s="7">
        <f>'დამტკ. საკუთ.'!F316</f>
        <v>0</v>
      </c>
      <c r="AC316" s="7">
        <f>'ცვლილ. ბიუჯ.'!G316</f>
        <v>-302000</v>
      </c>
      <c r="AD316" s="7">
        <f>'ცვლილ. საკუთ.'!G316</f>
        <v>0</v>
      </c>
      <c r="AE316" s="7">
        <f>'მთავრ. ფონდი'!G316</f>
        <v>0</v>
      </c>
      <c r="AF316" s="7">
        <f>'პრეზ. ფონდი'!G316</f>
        <v>0</v>
      </c>
      <c r="AG316" s="7">
        <f>'დაზუსტ. ნაერთი'!F316</f>
        <v>425000</v>
      </c>
      <c r="AH316" s="7">
        <f>'დაზუსტ. ბიუჯ.'!F316</f>
        <v>425000</v>
      </c>
      <c r="AI316" s="7">
        <f>'დაზუსტ. საკუთ.'!F316</f>
        <v>0</v>
      </c>
      <c r="AK316" s="7">
        <f t="shared" si="81"/>
        <v>1047000</v>
      </c>
      <c r="AL316" s="7">
        <f t="shared" si="82"/>
        <v>1047000</v>
      </c>
      <c r="AM316" s="7">
        <f t="shared" si="83"/>
        <v>0</v>
      </c>
      <c r="AN316" s="7">
        <f t="shared" si="83"/>
        <v>-382000</v>
      </c>
      <c r="AO316" s="7">
        <f t="shared" si="83"/>
        <v>0</v>
      </c>
      <c r="AP316" s="7">
        <f t="shared" si="73"/>
        <v>0</v>
      </c>
      <c r="AQ316" s="7">
        <f t="shared" si="73"/>
        <v>0</v>
      </c>
      <c r="AR316" s="7">
        <f t="shared" si="73"/>
        <v>665000</v>
      </c>
      <c r="AS316" s="7">
        <f t="shared" si="73"/>
        <v>665000</v>
      </c>
      <c r="AT316" s="7">
        <f t="shared" si="89"/>
        <v>0</v>
      </c>
      <c r="AV316" s="7">
        <f t="shared" si="84"/>
        <v>726000</v>
      </c>
      <c r="AW316" s="7">
        <f>'დამტკ. ბიუჯ.'!G316</f>
        <v>726000</v>
      </c>
      <c r="AX316" s="7">
        <f>'დამტკ. საკუთ.'!G316</f>
        <v>0</v>
      </c>
      <c r="AY316" s="7">
        <f>'ცვლილ. ბიუჯ.'!H316</f>
        <v>-301000</v>
      </c>
      <c r="AZ316" s="7">
        <f>'ცვლილ. საკუთ.'!H316</f>
        <v>0</v>
      </c>
      <c r="BA316" s="7">
        <f>'მთავრ. ფონდი'!H316</f>
        <v>0</v>
      </c>
      <c r="BB316" s="7">
        <f>'პრეზ. ფონდი'!H316</f>
        <v>0</v>
      </c>
      <c r="BC316" s="7">
        <f>'დაზუსტ. ნაერთი'!G316</f>
        <v>425000</v>
      </c>
      <c r="BD316" s="7">
        <f>'დაზუსტ. ბიუჯ.'!G316</f>
        <v>425000</v>
      </c>
      <c r="BE316" s="7">
        <f>'დაზუსტ. საკუთ.'!G316</f>
        <v>0</v>
      </c>
      <c r="BG316" s="7">
        <f t="shared" si="85"/>
        <v>1773000</v>
      </c>
      <c r="BH316" s="7">
        <f t="shared" si="85"/>
        <v>1773000</v>
      </c>
      <c r="BI316" s="7">
        <f t="shared" si="85"/>
        <v>0</v>
      </c>
      <c r="BJ316" s="7">
        <f t="shared" si="74"/>
        <v>-683000</v>
      </c>
      <c r="BK316" s="7">
        <f t="shared" si="74"/>
        <v>0</v>
      </c>
      <c r="BL316" s="7">
        <f t="shared" si="74"/>
        <v>0</v>
      </c>
      <c r="BM316" s="7">
        <f t="shared" si="74"/>
        <v>0</v>
      </c>
      <c r="BN316" s="7">
        <f t="shared" si="90"/>
        <v>1090000</v>
      </c>
      <c r="BO316" s="7">
        <f t="shared" si="86"/>
        <v>1090000</v>
      </c>
      <c r="BP316" s="7">
        <f t="shared" si="86"/>
        <v>0</v>
      </c>
      <c r="BR316" s="7">
        <f t="shared" si="87"/>
        <v>727000</v>
      </c>
      <c r="BS316" s="7">
        <f>'დამტკ. ბიუჯ.'!H316</f>
        <v>727000</v>
      </c>
      <c r="BT316" s="7">
        <f>'დამტკ. საკუთ.'!H316</f>
        <v>0</v>
      </c>
      <c r="BU316" s="7">
        <f>'ცვლილ. ბიუჯ.'!I316</f>
        <v>-303000</v>
      </c>
      <c r="BV316" s="7">
        <f>'ცვლილ. საკუთ.'!I316</f>
        <v>0</v>
      </c>
      <c r="BW316" s="7">
        <f>'მთავრ. ფონდი'!I316</f>
        <v>0</v>
      </c>
      <c r="BX316" s="7">
        <f>'პრეზ. ფონდი'!I316</f>
        <v>0</v>
      </c>
      <c r="BY316" s="7">
        <f>'დაზუსტ. ნაერთი'!H316</f>
        <v>424000</v>
      </c>
      <c r="BZ316" s="7">
        <f>'დაზუსტ. ბიუჯ.'!H316</f>
        <v>424000</v>
      </c>
      <c r="CA316" s="7">
        <f>'დაზუსტ. საკუთ.'!H316</f>
        <v>0</v>
      </c>
    </row>
    <row r="317" spans="1:79" x14ac:dyDescent="0.25">
      <c r="A317" t="str">
        <f t="shared" si="75"/>
        <v>b</v>
      </c>
      <c r="B317" s="8"/>
      <c r="C317" s="9" t="s">
        <v>11</v>
      </c>
      <c r="D317" s="10">
        <f t="shared" si="76"/>
        <v>0</v>
      </c>
      <c r="E317" s="10">
        <f t="shared" si="77"/>
        <v>0</v>
      </c>
      <c r="F317" s="10">
        <f t="shared" si="78"/>
        <v>0</v>
      </c>
      <c r="G317" s="10">
        <f t="shared" si="78"/>
        <v>0</v>
      </c>
      <c r="H317" s="10">
        <f t="shared" si="78"/>
        <v>0</v>
      </c>
      <c r="I317" s="10">
        <f t="shared" si="72"/>
        <v>0</v>
      </c>
      <c r="J317" s="10">
        <f t="shared" si="72"/>
        <v>0</v>
      </c>
      <c r="K317" s="10">
        <f t="shared" si="72"/>
        <v>0</v>
      </c>
      <c r="L317" s="10">
        <f t="shared" si="72"/>
        <v>0</v>
      </c>
      <c r="M317" s="10">
        <f t="shared" si="88"/>
        <v>0</v>
      </c>
      <c r="O317" s="10">
        <f t="shared" si="79"/>
        <v>0</v>
      </c>
      <c r="P317" s="10">
        <f>'დამტკ. ბიუჯ.'!E317</f>
        <v>0</v>
      </c>
      <c r="Q317" s="10">
        <f>'დამტკ. საკუთ.'!E317</f>
        <v>0</v>
      </c>
      <c r="R317" s="10">
        <f>'ცვლილ. ბიუჯ.'!F317</f>
        <v>0</v>
      </c>
      <c r="S317" s="10">
        <f>'ცვლილ. საკუთ.'!F317</f>
        <v>0</v>
      </c>
      <c r="T317" s="10">
        <f>'მთავრ. ფონდი'!F317</f>
        <v>0</v>
      </c>
      <c r="U317" s="10">
        <f>'პრეზ. ფონდი'!F317</f>
        <v>0</v>
      </c>
      <c r="V317" s="10">
        <f>'დაზუსტ. ნაერთი'!E317</f>
        <v>0</v>
      </c>
      <c r="W317" s="10">
        <f>'დაზუსტ. ბიუჯ.'!E317</f>
        <v>0</v>
      </c>
      <c r="X317" s="10">
        <f>'დაზუსტ. საკუთ.'!E317</f>
        <v>0</v>
      </c>
      <c r="Z317" s="10">
        <f t="shared" si="80"/>
        <v>0</v>
      </c>
      <c r="AA317" s="10">
        <f>'დამტკ. ბიუჯ.'!F317</f>
        <v>0</v>
      </c>
      <c r="AB317" s="10">
        <f>'დამტკ. საკუთ.'!F317</f>
        <v>0</v>
      </c>
      <c r="AC317" s="10">
        <f>'ცვლილ. ბიუჯ.'!G317</f>
        <v>0</v>
      </c>
      <c r="AD317" s="10">
        <f>'ცვლილ. საკუთ.'!G317</f>
        <v>0</v>
      </c>
      <c r="AE317" s="10">
        <f>'მთავრ. ფონდი'!G317</f>
        <v>0</v>
      </c>
      <c r="AF317" s="10">
        <f>'პრეზ. ფონდი'!G317</f>
        <v>0</v>
      </c>
      <c r="AG317" s="10">
        <f>'დაზუსტ. ნაერთი'!F317</f>
        <v>0</v>
      </c>
      <c r="AH317" s="10">
        <f>'დაზუსტ. ბიუჯ.'!F317</f>
        <v>0</v>
      </c>
      <c r="AI317" s="10">
        <f>'დაზუსტ. საკუთ.'!F317</f>
        <v>0</v>
      </c>
      <c r="AK317" s="10">
        <f t="shared" si="81"/>
        <v>0</v>
      </c>
      <c r="AL317" s="10">
        <f t="shared" si="82"/>
        <v>0</v>
      </c>
      <c r="AM317" s="10">
        <f t="shared" si="83"/>
        <v>0</v>
      </c>
      <c r="AN317" s="10">
        <f t="shared" si="83"/>
        <v>0</v>
      </c>
      <c r="AO317" s="10">
        <f t="shared" si="83"/>
        <v>0</v>
      </c>
      <c r="AP317" s="10">
        <f t="shared" si="73"/>
        <v>0</v>
      </c>
      <c r="AQ317" s="10">
        <f t="shared" si="73"/>
        <v>0</v>
      </c>
      <c r="AR317" s="10">
        <f t="shared" si="73"/>
        <v>0</v>
      </c>
      <c r="AS317" s="10">
        <f t="shared" si="73"/>
        <v>0</v>
      </c>
      <c r="AT317" s="10">
        <f t="shared" si="89"/>
        <v>0</v>
      </c>
      <c r="AV317" s="10">
        <f t="shared" si="84"/>
        <v>0</v>
      </c>
      <c r="AW317" s="10">
        <f>'დამტკ. ბიუჯ.'!G317</f>
        <v>0</v>
      </c>
      <c r="AX317" s="10">
        <f>'დამტკ. საკუთ.'!G317</f>
        <v>0</v>
      </c>
      <c r="AY317" s="10">
        <f>'ცვლილ. ბიუჯ.'!H317</f>
        <v>0</v>
      </c>
      <c r="AZ317" s="10">
        <f>'ცვლილ. საკუთ.'!H317</f>
        <v>0</v>
      </c>
      <c r="BA317" s="10">
        <f>'მთავრ. ფონდი'!H317</f>
        <v>0</v>
      </c>
      <c r="BB317" s="10">
        <f>'პრეზ. ფონდი'!H317</f>
        <v>0</v>
      </c>
      <c r="BC317" s="10">
        <f>'დაზუსტ. ნაერთი'!G317</f>
        <v>0</v>
      </c>
      <c r="BD317" s="10">
        <f>'დაზუსტ. ბიუჯ.'!G317</f>
        <v>0</v>
      </c>
      <c r="BE317" s="10">
        <f>'დაზუსტ. საკუთ.'!G317</f>
        <v>0</v>
      </c>
      <c r="BG317" s="10">
        <f t="shared" si="85"/>
        <v>0</v>
      </c>
      <c r="BH317" s="10">
        <f t="shared" si="85"/>
        <v>0</v>
      </c>
      <c r="BI317" s="10">
        <f t="shared" si="85"/>
        <v>0</v>
      </c>
      <c r="BJ317" s="10">
        <f t="shared" si="74"/>
        <v>0</v>
      </c>
      <c r="BK317" s="10">
        <f t="shared" si="74"/>
        <v>0</v>
      </c>
      <c r="BL317" s="10">
        <f t="shared" si="74"/>
        <v>0</v>
      </c>
      <c r="BM317" s="10">
        <f t="shared" si="74"/>
        <v>0</v>
      </c>
      <c r="BN317" s="10">
        <f t="shared" si="90"/>
        <v>0</v>
      </c>
      <c r="BO317" s="10">
        <f t="shared" si="86"/>
        <v>0</v>
      </c>
      <c r="BP317" s="10">
        <f t="shared" si="86"/>
        <v>0</v>
      </c>
      <c r="BR317" s="10">
        <f t="shared" si="87"/>
        <v>0</v>
      </c>
      <c r="BS317" s="10">
        <f>'დამტკ. ბიუჯ.'!H317</f>
        <v>0</v>
      </c>
      <c r="BT317" s="10">
        <f>'დამტკ. საკუთ.'!H317</f>
        <v>0</v>
      </c>
      <c r="BU317" s="10">
        <f>'ცვლილ. ბიუჯ.'!I317</f>
        <v>0</v>
      </c>
      <c r="BV317" s="10">
        <f>'ცვლილ. საკუთ.'!I317</f>
        <v>0</v>
      </c>
      <c r="BW317" s="10">
        <f>'მთავრ. ფონდი'!I317</f>
        <v>0</v>
      </c>
      <c r="BX317" s="10">
        <f>'პრეზ. ფონდი'!I317</f>
        <v>0</v>
      </c>
      <c r="BY317" s="10">
        <f>'დაზუსტ. ნაერთი'!H317</f>
        <v>0</v>
      </c>
      <c r="BZ317" s="10">
        <f>'დაზუსტ. ბიუჯ.'!H317</f>
        <v>0</v>
      </c>
      <c r="CA317" s="10">
        <f>'დაზუსტ. საკუთ.'!H317</f>
        <v>0</v>
      </c>
    </row>
    <row r="318" spans="1:79" x14ac:dyDescent="0.25">
      <c r="A318" t="str">
        <f t="shared" si="75"/>
        <v>b</v>
      </c>
      <c r="B318" s="8"/>
      <c r="C318" s="9" t="s">
        <v>12</v>
      </c>
      <c r="D318" s="10">
        <f t="shared" si="76"/>
        <v>0</v>
      </c>
      <c r="E318" s="10">
        <f t="shared" si="77"/>
        <v>0</v>
      </c>
      <c r="F318" s="10">
        <f t="shared" si="78"/>
        <v>0</v>
      </c>
      <c r="G318" s="10">
        <f t="shared" si="78"/>
        <v>0</v>
      </c>
      <c r="H318" s="10">
        <f t="shared" si="78"/>
        <v>0</v>
      </c>
      <c r="I318" s="10">
        <f t="shared" si="72"/>
        <v>0</v>
      </c>
      <c r="J318" s="10">
        <f t="shared" si="72"/>
        <v>0</v>
      </c>
      <c r="K318" s="10">
        <f t="shared" si="72"/>
        <v>0</v>
      </c>
      <c r="L318" s="10">
        <f t="shared" si="72"/>
        <v>0</v>
      </c>
      <c r="M318" s="10">
        <f t="shared" si="88"/>
        <v>0</v>
      </c>
      <c r="O318" s="10">
        <f t="shared" si="79"/>
        <v>0</v>
      </c>
      <c r="P318" s="10">
        <f>'დამტკ. ბიუჯ.'!E318</f>
        <v>0</v>
      </c>
      <c r="Q318" s="10">
        <f>'დამტკ. საკუთ.'!E318</f>
        <v>0</v>
      </c>
      <c r="R318" s="10">
        <f>'ცვლილ. ბიუჯ.'!F318</f>
        <v>0</v>
      </c>
      <c r="S318" s="10">
        <f>'ცვლილ. საკუთ.'!F318</f>
        <v>0</v>
      </c>
      <c r="T318" s="10">
        <f>'მთავრ. ფონდი'!F318</f>
        <v>0</v>
      </c>
      <c r="U318" s="10">
        <f>'პრეზ. ფონდი'!F318</f>
        <v>0</v>
      </c>
      <c r="V318" s="10">
        <f>'დაზუსტ. ნაერთი'!E318</f>
        <v>0</v>
      </c>
      <c r="W318" s="10">
        <f>'დაზუსტ. ბიუჯ.'!E318</f>
        <v>0</v>
      </c>
      <c r="X318" s="10">
        <f>'დაზუსტ. საკუთ.'!E318</f>
        <v>0</v>
      </c>
      <c r="Z318" s="10">
        <f t="shared" si="80"/>
        <v>0</v>
      </c>
      <c r="AA318" s="10">
        <f>'დამტკ. ბიუჯ.'!F318</f>
        <v>0</v>
      </c>
      <c r="AB318" s="10">
        <f>'დამტკ. საკუთ.'!F318</f>
        <v>0</v>
      </c>
      <c r="AC318" s="10">
        <f>'ცვლილ. ბიუჯ.'!G318</f>
        <v>0</v>
      </c>
      <c r="AD318" s="10">
        <f>'ცვლილ. საკუთ.'!G318</f>
        <v>0</v>
      </c>
      <c r="AE318" s="10">
        <f>'მთავრ. ფონდი'!G318</f>
        <v>0</v>
      </c>
      <c r="AF318" s="10">
        <f>'პრეზ. ფონდი'!G318</f>
        <v>0</v>
      </c>
      <c r="AG318" s="10">
        <f>'დაზუსტ. ნაერთი'!F318</f>
        <v>0</v>
      </c>
      <c r="AH318" s="10">
        <f>'დაზუსტ. ბიუჯ.'!F318</f>
        <v>0</v>
      </c>
      <c r="AI318" s="10">
        <f>'დაზუსტ. საკუთ.'!F318</f>
        <v>0</v>
      </c>
      <c r="AK318" s="10">
        <f t="shared" si="81"/>
        <v>0</v>
      </c>
      <c r="AL318" s="10">
        <f t="shared" si="82"/>
        <v>0</v>
      </c>
      <c r="AM318" s="10">
        <f t="shared" si="83"/>
        <v>0</v>
      </c>
      <c r="AN318" s="10">
        <f t="shared" si="83"/>
        <v>0</v>
      </c>
      <c r="AO318" s="10">
        <f t="shared" si="83"/>
        <v>0</v>
      </c>
      <c r="AP318" s="10">
        <f t="shared" si="73"/>
        <v>0</v>
      </c>
      <c r="AQ318" s="10">
        <f t="shared" si="73"/>
        <v>0</v>
      </c>
      <c r="AR318" s="10">
        <f t="shared" si="73"/>
        <v>0</v>
      </c>
      <c r="AS318" s="10">
        <f t="shared" si="73"/>
        <v>0</v>
      </c>
      <c r="AT318" s="10">
        <f t="shared" si="89"/>
        <v>0</v>
      </c>
      <c r="AV318" s="10">
        <f t="shared" si="84"/>
        <v>0</v>
      </c>
      <c r="AW318" s="10">
        <f>'დამტკ. ბიუჯ.'!G318</f>
        <v>0</v>
      </c>
      <c r="AX318" s="10">
        <f>'დამტკ. საკუთ.'!G318</f>
        <v>0</v>
      </c>
      <c r="AY318" s="10">
        <f>'ცვლილ. ბიუჯ.'!H318</f>
        <v>0</v>
      </c>
      <c r="AZ318" s="10">
        <f>'ცვლილ. საკუთ.'!H318</f>
        <v>0</v>
      </c>
      <c r="BA318" s="10">
        <f>'მთავრ. ფონდი'!H318</f>
        <v>0</v>
      </c>
      <c r="BB318" s="10">
        <f>'პრეზ. ფონდი'!H318</f>
        <v>0</v>
      </c>
      <c r="BC318" s="10">
        <f>'დაზუსტ. ნაერთი'!G318</f>
        <v>0</v>
      </c>
      <c r="BD318" s="10">
        <f>'დაზუსტ. ბიუჯ.'!G318</f>
        <v>0</v>
      </c>
      <c r="BE318" s="10">
        <f>'დაზუსტ. საკუთ.'!G318</f>
        <v>0</v>
      </c>
      <c r="BG318" s="10">
        <f t="shared" si="85"/>
        <v>0</v>
      </c>
      <c r="BH318" s="10">
        <f t="shared" si="85"/>
        <v>0</v>
      </c>
      <c r="BI318" s="10">
        <f t="shared" si="85"/>
        <v>0</v>
      </c>
      <c r="BJ318" s="10">
        <f t="shared" si="74"/>
        <v>0</v>
      </c>
      <c r="BK318" s="10">
        <f t="shared" si="74"/>
        <v>0</v>
      </c>
      <c r="BL318" s="10">
        <f t="shared" si="74"/>
        <v>0</v>
      </c>
      <c r="BM318" s="10">
        <f t="shared" si="74"/>
        <v>0</v>
      </c>
      <c r="BN318" s="10">
        <f t="shared" si="90"/>
        <v>0</v>
      </c>
      <c r="BO318" s="10">
        <f t="shared" si="86"/>
        <v>0</v>
      </c>
      <c r="BP318" s="10">
        <f t="shared" si="86"/>
        <v>0</v>
      </c>
      <c r="BR318" s="10">
        <f t="shared" si="87"/>
        <v>0</v>
      </c>
      <c r="BS318" s="10">
        <f>'დამტკ. ბიუჯ.'!H318</f>
        <v>0</v>
      </c>
      <c r="BT318" s="10">
        <f>'დამტკ. საკუთ.'!H318</f>
        <v>0</v>
      </c>
      <c r="BU318" s="10">
        <f>'ცვლილ. ბიუჯ.'!I318</f>
        <v>0</v>
      </c>
      <c r="BV318" s="10">
        <f>'ცვლილ. საკუთ.'!I318</f>
        <v>0</v>
      </c>
      <c r="BW318" s="10">
        <f>'მთავრ. ფონდი'!I318</f>
        <v>0</v>
      </c>
      <c r="BX318" s="10">
        <f>'პრეზ. ფონდი'!I318</f>
        <v>0</v>
      </c>
      <c r="BY318" s="10">
        <f>'დაზუსტ. ნაერთი'!H318</f>
        <v>0</v>
      </c>
      <c r="BZ318" s="10">
        <f>'დაზუსტ. ბიუჯ.'!H318</f>
        <v>0</v>
      </c>
      <c r="CA318" s="10">
        <f>'დაზუსტ. საკუთ.'!H318</f>
        <v>0</v>
      </c>
    </row>
    <row r="319" spans="1:79" x14ac:dyDescent="0.25">
      <c r="A319" t="str">
        <f t="shared" si="75"/>
        <v>b</v>
      </c>
      <c r="B319" s="8"/>
      <c r="C319" s="9" t="s">
        <v>13</v>
      </c>
      <c r="D319" s="10">
        <f t="shared" si="76"/>
        <v>0</v>
      </c>
      <c r="E319" s="10">
        <f t="shared" si="77"/>
        <v>0</v>
      </c>
      <c r="F319" s="10">
        <f t="shared" si="78"/>
        <v>0</v>
      </c>
      <c r="G319" s="10">
        <f t="shared" si="78"/>
        <v>0</v>
      </c>
      <c r="H319" s="10">
        <f t="shared" si="78"/>
        <v>0</v>
      </c>
      <c r="I319" s="10">
        <f t="shared" si="72"/>
        <v>0</v>
      </c>
      <c r="J319" s="10">
        <f t="shared" si="72"/>
        <v>0</v>
      </c>
      <c r="K319" s="10">
        <f t="shared" si="72"/>
        <v>0</v>
      </c>
      <c r="L319" s="10">
        <f t="shared" si="72"/>
        <v>0</v>
      </c>
      <c r="M319" s="10">
        <f t="shared" si="88"/>
        <v>0</v>
      </c>
      <c r="O319" s="10">
        <f t="shared" si="79"/>
        <v>0</v>
      </c>
      <c r="P319" s="10">
        <f>'დამტკ. ბიუჯ.'!E319</f>
        <v>0</v>
      </c>
      <c r="Q319" s="10">
        <f>'დამტკ. საკუთ.'!E319</f>
        <v>0</v>
      </c>
      <c r="R319" s="10">
        <f>'ცვლილ. ბიუჯ.'!F319</f>
        <v>0</v>
      </c>
      <c r="S319" s="10">
        <f>'ცვლილ. საკუთ.'!F319</f>
        <v>0</v>
      </c>
      <c r="T319" s="10">
        <f>'მთავრ. ფონდი'!F319</f>
        <v>0</v>
      </c>
      <c r="U319" s="10">
        <f>'პრეზ. ფონდი'!F319</f>
        <v>0</v>
      </c>
      <c r="V319" s="10">
        <f>'დაზუსტ. ნაერთი'!E319</f>
        <v>0</v>
      </c>
      <c r="W319" s="10">
        <f>'დაზუსტ. ბიუჯ.'!E319</f>
        <v>0</v>
      </c>
      <c r="X319" s="10">
        <f>'დაზუსტ. საკუთ.'!E319</f>
        <v>0</v>
      </c>
      <c r="Z319" s="10">
        <f t="shared" si="80"/>
        <v>0</v>
      </c>
      <c r="AA319" s="10">
        <f>'დამტკ. ბიუჯ.'!F319</f>
        <v>0</v>
      </c>
      <c r="AB319" s="10">
        <f>'დამტკ. საკუთ.'!F319</f>
        <v>0</v>
      </c>
      <c r="AC319" s="10">
        <f>'ცვლილ. ბიუჯ.'!G319</f>
        <v>0</v>
      </c>
      <c r="AD319" s="10">
        <f>'ცვლილ. საკუთ.'!G319</f>
        <v>0</v>
      </c>
      <c r="AE319" s="10">
        <f>'მთავრ. ფონდი'!G319</f>
        <v>0</v>
      </c>
      <c r="AF319" s="10">
        <f>'პრეზ. ფონდი'!G319</f>
        <v>0</v>
      </c>
      <c r="AG319" s="10">
        <f>'დაზუსტ. ნაერთი'!F319</f>
        <v>0</v>
      </c>
      <c r="AH319" s="10">
        <f>'დაზუსტ. ბიუჯ.'!F319</f>
        <v>0</v>
      </c>
      <c r="AI319" s="10">
        <f>'დაზუსტ. საკუთ.'!F319</f>
        <v>0</v>
      </c>
      <c r="AK319" s="10">
        <f t="shared" si="81"/>
        <v>0</v>
      </c>
      <c r="AL319" s="10">
        <f t="shared" si="82"/>
        <v>0</v>
      </c>
      <c r="AM319" s="10">
        <f t="shared" si="83"/>
        <v>0</v>
      </c>
      <c r="AN319" s="10">
        <f t="shared" si="83"/>
        <v>0</v>
      </c>
      <c r="AO319" s="10">
        <f t="shared" si="83"/>
        <v>0</v>
      </c>
      <c r="AP319" s="10">
        <f t="shared" si="73"/>
        <v>0</v>
      </c>
      <c r="AQ319" s="10">
        <f t="shared" si="73"/>
        <v>0</v>
      </c>
      <c r="AR319" s="10">
        <f t="shared" si="73"/>
        <v>0</v>
      </c>
      <c r="AS319" s="10">
        <f t="shared" si="73"/>
        <v>0</v>
      </c>
      <c r="AT319" s="10">
        <f t="shared" si="89"/>
        <v>0</v>
      </c>
      <c r="AV319" s="10">
        <f t="shared" si="84"/>
        <v>0</v>
      </c>
      <c r="AW319" s="10">
        <f>'დამტკ. ბიუჯ.'!G319</f>
        <v>0</v>
      </c>
      <c r="AX319" s="10">
        <f>'დამტკ. საკუთ.'!G319</f>
        <v>0</v>
      </c>
      <c r="AY319" s="10">
        <f>'ცვლილ. ბიუჯ.'!H319</f>
        <v>0</v>
      </c>
      <c r="AZ319" s="10">
        <f>'ცვლილ. საკუთ.'!H319</f>
        <v>0</v>
      </c>
      <c r="BA319" s="10">
        <f>'მთავრ. ფონდი'!H319</f>
        <v>0</v>
      </c>
      <c r="BB319" s="10">
        <f>'პრეზ. ფონდი'!H319</f>
        <v>0</v>
      </c>
      <c r="BC319" s="10">
        <f>'დაზუსტ. ნაერთი'!G319</f>
        <v>0</v>
      </c>
      <c r="BD319" s="10">
        <f>'დაზუსტ. ბიუჯ.'!G319</f>
        <v>0</v>
      </c>
      <c r="BE319" s="10">
        <f>'დაზუსტ. საკუთ.'!G319</f>
        <v>0</v>
      </c>
      <c r="BG319" s="10">
        <f t="shared" si="85"/>
        <v>0</v>
      </c>
      <c r="BH319" s="10">
        <f t="shared" si="85"/>
        <v>0</v>
      </c>
      <c r="BI319" s="10">
        <f t="shared" si="85"/>
        <v>0</v>
      </c>
      <c r="BJ319" s="10">
        <f t="shared" si="74"/>
        <v>0</v>
      </c>
      <c r="BK319" s="10">
        <f t="shared" si="74"/>
        <v>0</v>
      </c>
      <c r="BL319" s="10">
        <f t="shared" si="74"/>
        <v>0</v>
      </c>
      <c r="BM319" s="10">
        <f t="shared" si="74"/>
        <v>0</v>
      </c>
      <c r="BN319" s="10">
        <f t="shared" si="90"/>
        <v>0</v>
      </c>
      <c r="BO319" s="10">
        <f t="shared" si="86"/>
        <v>0</v>
      </c>
      <c r="BP319" s="10">
        <f t="shared" si="86"/>
        <v>0</v>
      </c>
      <c r="BR319" s="10">
        <f t="shared" si="87"/>
        <v>0</v>
      </c>
      <c r="BS319" s="10">
        <f>'დამტკ. ბიუჯ.'!H319</f>
        <v>0</v>
      </c>
      <c r="BT319" s="10">
        <f>'დამტკ. საკუთ.'!H319</f>
        <v>0</v>
      </c>
      <c r="BU319" s="10">
        <f>'ცვლილ. ბიუჯ.'!I319</f>
        <v>0</v>
      </c>
      <c r="BV319" s="10">
        <f>'ცვლილ. საკუთ.'!I319</f>
        <v>0</v>
      </c>
      <c r="BW319" s="10">
        <f>'მთავრ. ფონდი'!I319</f>
        <v>0</v>
      </c>
      <c r="BX319" s="10">
        <f>'პრეზ. ფონდი'!I319</f>
        <v>0</v>
      </c>
      <c r="BY319" s="10">
        <f>'დაზუსტ. ნაერთი'!H319</f>
        <v>0</v>
      </c>
      <c r="BZ319" s="10">
        <f>'დაზუსტ. ბიუჯ.'!H319</f>
        <v>0</v>
      </c>
      <c r="CA319" s="10">
        <f>'დაზუსტ. საკუთ.'!H319</f>
        <v>0</v>
      </c>
    </row>
    <row r="320" spans="1:79" x14ac:dyDescent="0.25">
      <c r="A320" t="str">
        <f t="shared" si="75"/>
        <v>b</v>
      </c>
      <c r="B320" s="8"/>
      <c r="C320" s="9" t="s">
        <v>14</v>
      </c>
      <c r="D320" s="10">
        <f t="shared" si="76"/>
        <v>0</v>
      </c>
      <c r="E320" s="10">
        <f t="shared" si="77"/>
        <v>0</v>
      </c>
      <c r="F320" s="10">
        <f t="shared" si="78"/>
        <v>0</v>
      </c>
      <c r="G320" s="10">
        <f t="shared" si="78"/>
        <v>0</v>
      </c>
      <c r="H320" s="10">
        <f t="shared" si="78"/>
        <v>0</v>
      </c>
      <c r="I320" s="10">
        <f t="shared" si="72"/>
        <v>0</v>
      </c>
      <c r="J320" s="10">
        <f t="shared" si="72"/>
        <v>0</v>
      </c>
      <c r="K320" s="10">
        <f t="shared" si="72"/>
        <v>0</v>
      </c>
      <c r="L320" s="10">
        <f t="shared" si="72"/>
        <v>0</v>
      </c>
      <c r="M320" s="10">
        <f t="shared" si="88"/>
        <v>0</v>
      </c>
      <c r="O320" s="10">
        <f t="shared" si="79"/>
        <v>0</v>
      </c>
      <c r="P320" s="10">
        <f>'დამტკ. ბიუჯ.'!E320</f>
        <v>0</v>
      </c>
      <c r="Q320" s="10">
        <f>'დამტკ. საკუთ.'!E320</f>
        <v>0</v>
      </c>
      <c r="R320" s="10">
        <f>'ცვლილ. ბიუჯ.'!F320</f>
        <v>0</v>
      </c>
      <c r="S320" s="10">
        <f>'ცვლილ. საკუთ.'!F320</f>
        <v>0</v>
      </c>
      <c r="T320" s="10">
        <f>'მთავრ. ფონდი'!F320</f>
        <v>0</v>
      </c>
      <c r="U320" s="10">
        <f>'პრეზ. ფონდი'!F320</f>
        <v>0</v>
      </c>
      <c r="V320" s="10">
        <f>'დაზუსტ. ნაერთი'!E320</f>
        <v>0</v>
      </c>
      <c r="W320" s="10">
        <f>'დაზუსტ. ბიუჯ.'!E320</f>
        <v>0</v>
      </c>
      <c r="X320" s="10">
        <f>'დაზუსტ. საკუთ.'!E320</f>
        <v>0</v>
      </c>
      <c r="Z320" s="10">
        <f t="shared" si="80"/>
        <v>0</v>
      </c>
      <c r="AA320" s="10">
        <f>'დამტკ. ბიუჯ.'!F320</f>
        <v>0</v>
      </c>
      <c r="AB320" s="10">
        <f>'დამტკ. საკუთ.'!F320</f>
        <v>0</v>
      </c>
      <c r="AC320" s="10">
        <f>'ცვლილ. ბიუჯ.'!G320</f>
        <v>0</v>
      </c>
      <c r="AD320" s="10">
        <f>'ცვლილ. საკუთ.'!G320</f>
        <v>0</v>
      </c>
      <c r="AE320" s="10">
        <f>'მთავრ. ფონდი'!G320</f>
        <v>0</v>
      </c>
      <c r="AF320" s="10">
        <f>'პრეზ. ფონდი'!G320</f>
        <v>0</v>
      </c>
      <c r="AG320" s="10">
        <f>'დაზუსტ. ნაერთი'!F320</f>
        <v>0</v>
      </c>
      <c r="AH320" s="10">
        <f>'დაზუსტ. ბიუჯ.'!F320</f>
        <v>0</v>
      </c>
      <c r="AI320" s="10">
        <f>'დაზუსტ. საკუთ.'!F320</f>
        <v>0</v>
      </c>
      <c r="AK320" s="10">
        <f t="shared" si="81"/>
        <v>0</v>
      </c>
      <c r="AL320" s="10">
        <f t="shared" si="82"/>
        <v>0</v>
      </c>
      <c r="AM320" s="10">
        <f t="shared" si="83"/>
        <v>0</v>
      </c>
      <c r="AN320" s="10">
        <f t="shared" si="83"/>
        <v>0</v>
      </c>
      <c r="AO320" s="10">
        <f t="shared" si="83"/>
        <v>0</v>
      </c>
      <c r="AP320" s="10">
        <f t="shared" si="73"/>
        <v>0</v>
      </c>
      <c r="AQ320" s="10">
        <f t="shared" si="73"/>
        <v>0</v>
      </c>
      <c r="AR320" s="10">
        <f t="shared" si="73"/>
        <v>0</v>
      </c>
      <c r="AS320" s="10">
        <f t="shared" si="73"/>
        <v>0</v>
      </c>
      <c r="AT320" s="10">
        <f t="shared" si="89"/>
        <v>0</v>
      </c>
      <c r="AV320" s="10">
        <f t="shared" si="84"/>
        <v>0</v>
      </c>
      <c r="AW320" s="10">
        <f>'დამტკ. ბიუჯ.'!G320</f>
        <v>0</v>
      </c>
      <c r="AX320" s="10">
        <f>'დამტკ. საკუთ.'!G320</f>
        <v>0</v>
      </c>
      <c r="AY320" s="10">
        <f>'ცვლილ. ბიუჯ.'!H320</f>
        <v>0</v>
      </c>
      <c r="AZ320" s="10">
        <f>'ცვლილ. საკუთ.'!H320</f>
        <v>0</v>
      </c>
      <c r="BA320" s="10">
        <f>'მთავრ. ფონდი'!H320</f>
        <v>0</v>
      </c>
      <c r="BB320" s="10">
        <f>'პრეზ. ფონდი'!H320</f>
        <v>0</v>
      </c>
      <c r="BC320" s="10">
        <f>'დაზუსტ. ნაერთი'!G320</f>
        <v>0</v>
      </c>
      <c r="BD320" s="10">
        <f>'დაზუსტ. ბიუჯ.'!G320</f>
        <v>0</v>
      </c>
      <c r="BE320" s="10">
        <f>'დაზუსტ. საკუთ.'!G320</f>
        <v>0</v>
      </c>
      <c r="BG320" s="10">
        <f t="shared" si="85"/>
        <v>0</v>
      </c>
      <c r="BH320" s="10">
        <f t="shared" si="85"/>
        <v>0</v>
      </c>
      <c r="BI320" s="10">
        <f t="shared" si="85"/>
        <v>0</v>
      </c>
      <c r="BJ320" s="10">
        <f t="shared" si="74"/>
        <v>0</v>
      </c>
      <c r="BK320" s="10">
        <f t="shared" si="74"/>
        <v>0</v>
      </c>
      <c r="BL320" s="10">
        <f t="shared" si="74"/>
        <v>0</v>
      </c>
      <c r="BM320" s="10">
        <f t="shared" si="74"/>
        <v>0</v>
      </c>
      <c r="BN320" s="10">
        <f t="shared" si="90"/>
        <v>0</v>
      </c>
      <c r="BO320" s="10">
        <f t="shared" si="86"/>
        <v>0</v>
      </c>
      <c r="BP320" s="10">
        <f t="shared" si="86"/>
        <v>0</v>
      </c>
      <c r="BR320" s="10">
        <f t="shared" si="87"/>
        <v>0</v>
      </c>
      <c r="BS320" s="10">
        <f>'დამტკ. ბიუჯ.'!H320</f>
        <v>0</v>
      </c>
      <c r="BT320" s="10">
        <f>'დამტკ. საკუთ.'!H320</f>
        <v>0</v>
      </c>
      <c r="BU320" s="10">
        <f>'ცვლილ. ბიუჯ.'!I320</f>
        <v>0</v>
      </c>
      <c r="BV320" s="10">
        <f>'ცვლილ. საკუთ.'!I320</f>
        <v>0</v>
      </c>
      <c r="BW320" s="10">
        <f>'მთავრ. ფონდი'!I320</f>
        <v>0</v>
      </c>
      <c r="BX320" s="10">
        <f>'პრეზ. ფონდი'!I320</f>
        <v>0</v>
      </c>
      <c r="BY320" s="10">
        <f>'დაზუსტ. ნაერთი'!H320</f>
        <v>0</v>
      </c>
      <c r="BZ320" s="10">
        <f>'დაზუსტ. ბიუჯ.'!H320</f>
        <v>0</v>
      </c>
      <c r="CA320" s="10">
        <f>'დაზუსტ. საკუთ.'!H320</f>
        <v>0</v>
      </c>
    </row>
    <row r="321" spans="1:79" x14ac:dyDescent="0.25">
      <c r="A321" t="str">
        <f t="shared" si="75"/>
        <v>b</v>
      </c>
      <c r="B321" s="8"/>
      <c r="C321" s="9" t="s">
        <v>15</v>
      </c>
      <c r="D321" s="10">
        <f t="shared" si="76"/>
        <v>0</v>
      </c>
      <c r="E321" s="10">
        <f t="shared" si="77"/>
        <v>0</v>
      </c>
      <c r="F321" s="10">
        <f t="shared" si="78"/>
        <v>0</v>
      </c>
      <c r="G321" s="10">
        <f t="shared" si="78"/>
        <v>0</v>
      </c>
      <c r="H321" s="10">
        <f t="shared" si="78"/>
        <v>0</v>
      </c>
      <c r="I321" s="10">
        <f t="shared" si="72"/>
        <v>0</v>
      </c>
      <c r="J321" s="10">
        <f t="shared" si="72"/>
        <v>0</v>
      </c>
      <c r="K321" s="10">
        <f t="shared" si="72"/>
        <v>0</v>
      </c>
      <c r="L321" s="10">
        <f t="shared" si="72"/>
        <v>0</v>
      </c>
      <c r="M321" s="10">
        <f t="shared" si="88"/>
        <v>0</v>
      </c>
      <c r="O321" s="10">
        <f t="shared" si="79"/>
        <v>0</v>
      </c>
      <c r="P321" s="10">
        <f>'დამტკ. ბიუჯ.'!E321</f>
        <v>0</v>
      </c>
      <c r="Q321" s="10">
        <f>'დამტკ. საკუთ.'!E321</f>
        <v>0</v>
      </c>
      <c r="R321" s="10">
        <f>'ცვლილ. ბიუჯ.'!F321</f>
        <v>0</v>
      </c>
      <c r="S321" s="10">
        <f>'ცვლილ. საკუთ.'!F321</f>
        <v>0</v>
      </c>
      <c r="T321" s="10">
        <f>'მთავრ. ფონდი'!F321</f>
        <v>0</v>
      </c>
      <c r="U321" s="10">
        <f>'პრეზ. ფონდი'!F321</f>
        <v>0</v>
      </c>
      <c r="V321" s="10">
        <f>'დაზუსტ. ნაერთი'!E321</f>
        <v>0</v>
      </c>
      <c r="W321" s="10">
        <f>'დაზუსტ. ბიუჯ.'!E321</f>
        <v>0</v>
      </c>
      <c r="X321" s="10">
        <f>'დაზუსტ. საკუთ.'!E321</f>
        <v>0</v>
      </c>
      <c r="Z321" s="10">
        <f t="shared" si="80"/>
        <v>0</v>
      </c>
      <c r="AA321" s="10">
        <f>'დამტკ. ბიუჯ.'!F321</f>
        <v>0</v>
      </c>
      <c r="AB321" s="10">
        <f>'დამტკ. საკუთ.'!F321</f>
        <v>0</v>
      </c>
      <c r="AC321" s="10">
        <f>'ცვლილ. ბიუჯ.'!G321</f>
        <v>0</v>
      </c>
      <c r="AD321" s="10">
        <f>'ცვლილ. საკუთ.'!G321</f>
        <v>0</v>
      </c>
      <c r="AE321" s="10">
        <f>'მთავრ. ფონდი'!G321</f>
        <v>0</v>
      </c>
      <c r="AF321" s="10">
        <f>'პრეზ. ფონდი'!G321</f>
        <v>0</v>
      </c>
      <c r="AG321" s="10">
        <f>'დაზუსტ. ნაერთი'!F321</f>
        <v>0</v>
      </c>
      <c r="AH321" s="10">
        <f>'დაზუსტ. ბიუჯ.'!F321</f>
        <v>0</v>
      </c>
      <c r="AI321" s="10">
        <f>'დაზუსტ. საკუთ.'!F321</f>
        <v>0</v>
      </c>
      <c r="AK321" s="10">
        <f t="shared" si="81"/>
        <v>0</v>
      </c>
      <c r="AL321" s="10">
        <f t="shared" si="82"/>
        <v>0</v>
      </c>
      <c r="AM321" s="10">
        <f t="shared" si="83"/>
        <v>0</v>
      </c>
      <c r="AN321" s="10">
        <f t="shared" si="83"/>
        <v>0</v>
      </c>
      <c r="AO321" s="10">
        <f t="shared" si="83"/>
        <v>0</v>
      </c>
      <c r="AP321" s="10">
        <f t="shared" si="73"/>
        <v>0</v>
      </c>
      <c r="AQ321" s="10">
        <f t="shared" si="73"/>
        <v>0</v>
      </c>
      <c r="AR321" s="10">
        <f t="shared" si="73"/>
        <v>0</v>
      </c>
      <c r="AS321" s="10">
        <f t="shared" si="73"/>
        <v>0</v>
      </c>
      <c r="AT321" s="10">
        <f t="shared" si="89"/>
        <v>0</v>
      </c>
      <c r="AV321" s="10">
        <f t="shared" si="84"/>
        <v>0</v>
      </c>
      <c r="AW321" s="10">
        <f>'დამტკ. ბიუჯ.'!G321</f>
        <v>0</v>
      </c>
      <c r="AX321" s="10">
        <f>'დამტკ. საკუთ.'!G321</f>
        <v>0</v>
      </c>
      <c r="AY321" s="10">
        <f>'ცვლილ. ბიუჯ.'!H321</f>
        <v>0</v>
      </c>
      <c r="AZ321" s="10">
        <f>'ცვლილ. საკუთ.'!H321</f>
        <v>0</v>
      </c>
      <c r="BA321" s="10">
        <f>'მთავრ. ფონდი'!H321</f>
        <v>0</v>
      </c>
      <c r="BB321" s="10">
        <f>'პრეზ. ფონდი'!H321</f>
        <v>0</v>
      </c>
      <c r="BC321" s="10">
        <f>'დაზუსტ. ნაერთი'!G321</f>
        <v>0</v>
      </c>
      <c r="BD321" s="10">
        <f>'დაზუსტ. ბიუჯ.'!G321</f>
        <v>0</v>
      </c>
      <c r="BE321" s="10">
        <f>'დაზუსტ. საკუთ.'!G321</f>
        <v>0</v>
      </c>
      <c r="BG321" s="10">
        <f t="shared" si="85"/>
        <v>0</v>
      </c>
      <c r="BH321" s="10">
        <f t="shared" si="85"/>
        <v>0</v>
      </c>
      <c r="BI321" s="10">
        <f t="shared" si="85"/>
        <v>0</v>
      </c>
      <c r="BJ321" s="10">
        <f t="shared" si="74"/>
        <v>0</v>
      </c>
      <c r="BK321" s="10">
        <f t="shared" si="74"/>
        <v>0</v>
      </c>
      <c r="BL321" s="10">
        <f t="shared" si="74"/>
        <v>0</v>
      </c>
      <c r="BM321" s="10">
        <f t="shared" si="74"/>
        <v>0</v>
      </c>
      <c r="BN321" s="10">
        <f t="shared" si="90"/>
        <v>0</v>
      </c>
      <c r="BO321" s="10">
        <f t="shared" si="86"/>
        <v>0</v>
      </c>
      <c r="BP321" s="10">
        <f t="shared" si="86"/>
        <v>0</v>
      </c>
      <c r="BR321" s="10">
        <f t="shared" si="87"/>
        <v>0</v>
      </c>
      <c r="BS321" s="10">
        <f>'დამტკ. ბიუჯ.'!H321</f>
        <v>0</v>
      </c>
      <c r="BT321" s="10">
        <f>'დამტკ. საკუთ.'!H321</f>
        <v>0</v>
      </c>
      <c r="BU321" s="10">
        <f>'ცვლილ. ბიუჯ.'!I321</f>
        <v>0</v>
      </c>
      <c r="BV321" s="10">
        <f>'ცვლილ. საკუთ.'!I321</f>
        <v>0</v>
      </c>
      <c r="BW321" s="10">
        <f>'მთავრ. ფონდი'!I321</f>
        <v>0</v>
      </c>
      <c r="BX321" s="10">
        <f>'პრეზ. ფონდი'!I321</f>
        <v>0</v>
      </c>
      <c r="BY321" s="10">
        <f>'დაზუსტ. ნაერთი'!H321</f>
        <v>0</v>
      </c>
      <c r="BZ321" s="10">
        <f>'დაზუსტ. ბიუჯ.'!H321</f>
        <v>0</v>
      </c>
      <c r="CA321" s="10">
        <f>'დაზუსტ. საკუთ.'!H321</f>
        <v>0</v>
      </c>
    </row>
    <row r="322" spans="1:79" x14ac:dyDescent="0.25">
      <c r="A322" t="str">
        <f t="shared" si="75"/>
        <v>a</v>
      </c>
      <c r="B322" s="8"/>
      <c r="C322" s="9" t="s">
        <v>16</v>
      </c>
      <c r="D322" s="10">
        <f t="shared" si="76"/>
        <v>2500000</v>
      </c>
      <c r="E322" s="10">
        <f t="shared" si="77"/>
        <v>2500000</v>
      </c>
      <c r="F322" s="10">
        <f t="shared" si="78"/>
        <v>0</v>
      </c>
      <c r="G322" s="10">
        <f t="shared" si="78"/>
        <v>-986000</v>
      </c>
      <c r="H322" s="10">
        <f t="shared" si="78"/>
        <v>0</v>
      </c>
      <c r="I322" s="10">
        <f t="shared" si="72"/>
        <v>0</v>
      </c>
      <c r="J322" s="10">
        <f t="shared" si="72"/>
        <v>0</v>
      </c>
      <c r="K322" s="10">
        <f t="shared" si="72"/>
        <v>1514000</v>
      </c>
      <c r="L322" s="10">
        <f t="shared" si="72"/>
        <v>1514000</v>
      </c>
      <c r="M322" s="10">
        <f t="shared" si="88"/>
        <v>0</v>
      </c>
      <c r="O322" s="10">
        <f t="shared" si="79"/>
        <v>320000</v>
      </c>
      <c r="P322" s="10">
        <f>'დამტკ. ბიუჯ.'!E322</f>
        <v>320000</v>
      </c>
      <c r="Q322" s="10">
        <f>'დამტკ. საკუთ.'!E322</f>
        <v>0</v>
      </c>
      <c r="R322" s="10">
        <f>'ცვლილ. ბიუჯ.'!F322</f>
        <v>-80000</v>
      </c>
      <c r="S322" s="10">
        <f>'ცვლილ. საკუთ.'!F322</f>
        <v>0</v>
      </c>
      <c r="T322" s="10">
        <f>'მთავრ. ფონდი'!F322</f>
        <v>0</v>
      </c>
      <c r="U322" s="10">
        <f>'პრეზ. ფონდი'!F322</f>
        <v>0</v>
      </c>
      <c r="V322" s="10">
        <f>'დაზუსტ. ნაერთი'!E322</f>
        <v>240000</v>
      </c>
      <c r="W322" s="10">
        <f>'დაზუსტ. ბიუჯ.'!E322</f>
        <v>240000</v>
      </c>
      <c r="X322" s="10">
        <f>'დაზუსტ. საკუთ.'!E322</f>
        <v>0</v>
      </c>
      <c r="Z322" s="10">
        <f t="shared" si="80"/>
        <v>727000</v>
      </c>
      <c r="AA322" s="10">
        <f>'დამტკ. ბიუჯ.'!F322</f>
        <v>727000</v>
      </c>
      <c r="AB322" s="10">
        <f>'დამტკ. საკუთ.'!F322</f>
        <v>0</v>
      </c>
      <c r="AC322" s="10">
        <f>'ცვლილ. ბიუჯ.'!G322</f>
        <v>-302000</v>
      </c>
      <c r="AD322" s="10">
        <f>'ცვლილ. საკუთ.'!G322</f>
        <v>0</v>
      </c>
      <c r="AE322" s="10">
        <f>'მთავრ. ფონდი'!G322</f>
        <v>0</v>
      </c>
      <c r="AF322" s="10">
        <f>'პრეზ. ფონდი'!G322</f>
        <v>0</v>
      </c>
      <c r="AG322" s="10">
        <f>'დაზუსტ. ნაერთი'!F322</f>
        <v>425000</v>
      </c>
      <c r="AH322" s="10">
        <f>'დაზუსტ. ბიუჯ.'!F322</f>
        <v>425000</v>
      </c>
      <c r="AI322" s="10">
        <f>'დაზუსტ. საკუთ.'!F322</f>
        <v>0</v>
      </c>
      <c r="AK322" s="10">
        <f t="shared" si="81"/>
        <v>1047000</v>
      </c>
      <c r="AL322" s="10">
        <f t="shared" si="82"/>
        <v>1047000</v>
      </c>
      <c r="AM322" s="10">
        <f t="shared" si="83"/>
        <v>0</v>
      </c>
      <c r="AN322" s="10">
        <f t="shared" si="83"/>
        <v>-382000</v>
      </c>
      <c r="AO322" s="10">
        <f t="shared" si="83"/>
        <v>0</v>
      </c>
      <c r="AP322" s="10">
        <f t="shared" si="73"/>
        <v>0</v>
      </c>
      <c r="AQ322" s="10">
        <f t="shared" si="73"/>
        <v>0</v>
      </c>
      <c r="AR322" s="10">
        <f t="shared" si="73"/>
        <v>665000</v>
      </c>
      <c r="AS322" s="10">
        <f t="shared" si="73"/>
        <v>665000</v>
      </c>
      <c r="AT322" s="10">
        <f t="shared" si="89"/>
        <v>0</v>
      </c>
      <c r="AV322" s="10">
        <f t="shared" si="84"/>
        <v>726000</v>
      </c>
      <c r="AW322" s="10">
        <f>'დამტკ. ბიუჯ.'!G322</f>
        <v>726000</v>
      </c>
      <c r="AX322" s="10">
        <f>'დამტკ. საკუთ.'!G322</f>
        <v>0</v>
      </c>
      <c r="AY322" s="10">
        <f>'ცვლილ. ბიუჯ.'!H322</f>
        <v>-301000</v>
      </c>
      <c r="AZ322" s="10">
        <f>'ცვლილ. საკუთ.'!H322</f>
        <v>0</v>
      </c>
      <c r="BA322" s="10">
        <f>'მთავრ. ფონდი'!H322</f>
        <v>0</v>
      </c>
      <c r="BB322" s="10">
        <f>'პრეზ. ფონდი'!H322</f>
        <v>0</v>
      </c>
      <c r="BC322" s="10">
        <f>'დაზუსტ. ნაერთი'!G322</f>
        <v>425000</v>
      </c>
      <c r="BD322" s="10">
        <f>'დაზუსტ. ბიუჯ.'!G322</f>
        <v>425000</v>
      </c>
      <c r="BE322" s="10">
        <f>'დაზუსტ. საკუთ.'!G322</f>
        <v>0</v>
      </c>
      <c r="BG322" s="10">
        <f t="shared" si="85"/>
        <v>1773000</v>
      </c>
      <c r="BH322" s="10">
        <f t="shared" si="85"/>
        <v>1773000</v>
      </c>
      <c r="BI322" s="10">
        <f t="shared" si="85"/>
        <v>0</v>
      </c>
      <c r="BJ322" s="10">
        <f t="shared" si="74"/>
        <v>-683000</v>
      </c>
      <c r="BK322" s="10">
        <f t="shared" si="74"/>
        <v>0</v>
      </c>
      <c r="BL322" s="10">
        <f t="shared" si="74"/>
        <v>0</v>
      </c>
      <c r="BM322" s="10">
        <f t="shared" si="74"/>
        <v>0</v>
      </c>
      <c r="BN322" s="10">
        <f t="shared" si="90"/>
        <v>1090000</v>
      </c>
      <c r="BO322" s="10">
        <f t="shared" si="86"/>
        <v>1090000</v>
      </c>
      <c r="BP322" s="10">
        <f t="shared" si="86"/>
        <v>0</v>
      </c>
      <c r="BR322" s="10">
        <f t="shared" si="87"/>
        <v>727000</v>
      </c>
      <c r="BS322" s="10">
        <f>'დამტკ. ბიუჯ.'!H322</f>
        <v>727000</v>
      </c>
      <c r="BT322" s="10">
        <f>'დამტკ. საკუთ.'!H322</f>
        <v>0</v>
      </c>
      <c r="BU322" s="10">
        <f>'ცვლილ. ბიუჯ.'!I322</f>
        <v>-303000</v>
      </c>
      <c r="BV322" s="10">
        <f>'ცვლილ. საკუთ.'!I322</f>
        <v>0</v>
      </c>
      <c r="BW322" s="10">
        <f>'მთავრ. ფონდი'!I322</f>
        <v>0</v>
      </c>
      <c r="BX322" s="10">
        <f>'პრეზ. ფონდი'!I322</f>
        <v>0</v>
      </c>
      <c r="BY322" s="10">
        <f>'დაზუსტ. ნაერთი'!H322</f>
        <v>424000</v>
      </c>
      <c r="BZ322" s="10">
        <f>'დაზუსტ. ბიუჯ.'!H322</f>
        <v>424000</v>
      </c>
      <c r="CA322" s="10">
        <f>'დაზუსტ. საკუთ.'!H322</f>
        <v>0</v>
      </c>
    </row>
    <row r="323" spans="1:79" x14ac:dyDescent="0.25">
      <c r="A323" t="str">
        <f t="shared" si="75"/>
        <v>b</v>
      </c>
      <c r="B323" s="8"/>
      <c r="C323" s="9" t="s">
        <v>17</v>
      </c>
      <c r="D323" s="10">
        <f t="shared" si="76"/>
        <v>0</v>
      </c>
      <c r="E323" s="10">
        <f t="shared" si="77"/>
        <v>0</v>
      </c>
      <c r="F323" s="10">
        <f t="shared" si="78"/>
        <v>0</v>
      </c>
      <c r="G323" s="10">
        <f t="shared" si="78"/>
        <v>0</v>
      </c>
      <c r="H323" s="10">
        <f t="shared" si="78"/>
        <v>0</v>
      </c>
      <c r="I323" s="10">
        <f t="shared" si="78"/>
        <v>0</v>
      </c>
      <c r="J323" s="10">
        <f t="shared" si="78"/>
        <v>0</v>
      </c>
      <c r="K323" s="10">
        <f t="shared" si="78"/>
        <v>0</v>
      </c>
      <c r="L323" s="10">
        <f t="shared" si="78"/>
        <v>0</v>
      </c>
      <c r="M323" s="10">
        <f t="shared" si="88"/>
        <v>0</v>
      </c>
      <c r="O323" s="10">
        <f t="shared" si="79"/>
        <v>0</v>
      </c>
      <c r="P323" s="10">
        <f>'დამტკ. ბიუჯ.'!E323</f>
        <v>0</v>
      </c>
      <c r="Q323" s="10">
        <f>'დამტკ. საკუთ.'!E323</f>
        <v>0</v>
      </c>
      <c r="R323" s="10">
        <f>'ცვლილ. ბიუჯ.'!F323</f>
        <v>0</v>
      </c>
      <c r="S323" s="10">
        <f>'ცვლილ. საკუთ.'!F323</f>
        <v>0</v>
      </c>
      <c r="T323" s="10">
        <f>'მთავრ. ფონდი'!F323</f>
        <v>0</v>
      </c>
      <c r="U323" s="10">
        <f>'პრეზ. ფონდი'!F323</f>
        <v>0</v>
      </c>
      <c r="V323" s="10">
        <f>'დაზუსტ. ნაერთი'!E323</f>
        <v>0</v>
      </c>
      <c r="W323" s="10">
        <f>'დაზუსტ. ბიუჯ.'!E323</f>
        <v>0</v>
      </c>
      <c r="X323" s="10">
        <f>'დაზუსტ. საკუთ.'!E323</f>
        <v>0</v>
      </c>
      <c r="Z323" s="10">
        <f t="shared" si="80"/>
        <v>0</v>
      </c>
      <c r="AA323" s="10">
        <f>'დამტკ. ბიუჯ.'!F323</f>
        <v>0</v>
      </c>
      <c r="AB323" s="10">
        <f>'დამტკ. საკუთ.'!F323</f>
        <v>0</v>
      </c>
      <c r="AC323" s="10">
        <f>'ცვლილ. ბიუჯ.'!G323</f>
        <v>0</v>
      </c>
      <c r="AD323" s="10">
        <f>'ცვლილ. საკუთ.'!G323</f>
        <v>0</v>
      </c>
      <c r="AE323" s="10">
        <f>'მთავრ. ფონდი'!G323</f>
        <v>0</v>
      </c>
      <c r="AF323" s="10">
        <f>'პრეზ. ფონდი'!G323</f>
        <v>0</v>
      </c>
      <c r="AG323" s="10">
        <f>'დაზუსტ. ნაერთი'!F323</f>
        <v>0</v>
      </c>
      <c r="AH323" s="10">
        <f>'დაზუსტ. ბიუჯ.'!F323</f>
        <v>0</v>
      </c>
      <c r="AI323" s="10">
        <f>'დაზუსტ. საკუთ.'!F323</f>
        <v>0</v>
      </c>
      <c r="AK323" s="10">
        <f t="shared" si="81"/>
        <v>0</v>
      </c>
      <c r="AL323" s="10">
        <f t="shared" si="82"/>
        <v>0</v>
      </c>
      <c r="AM323" s="10">
        <f t="shared" si="83"/>
        <v>0</v>
      </c>
      <c r="AN323" s="10">
        <f t="shared" si="83"/>
        <v>0</v>
      </c>
      <c r="AO323" s="10">
        <f t="shared" si="83"/>
        <v>0</v>
      </c>
      <c r="AP323" s="10">
        <f t="shared" si="83"/>
        <v>0</v>
      </c>
      <c r="AQ323" s="10">
        <f t="shared" si="83"/>
        <v>0</v>
      </c>
      <c r="AR323" s="10">
        <f t="shared" si="83"/>
        <v>0</v>
      </c>
      <c r="AS323" s="10">
        <f t="shared" si="83"/>
        <v>0</v>
      </c>
      <c r="AT323" s="10">
        <f t="shared" si="89"/>
        <v>0</v>
      </c>
      <c r="AV323" s="10">
        <f t="shared" si="84"/>
        <v>0</v>
      </c>
      <c r="AW323" s="10">
        <f>'დამტკ. ბიუჯ.'!G323</f>
        <v>0</v>
      </c>
      <c r="AX323" s="10">
        <f>'დამტკ. საკუთ.'!G323</f>
        <v>0</v>
      </c>
      <c r="AY323" s="10">
        <f>'ცვლილ. ბიუჯ.'!H323</f>
        <v>0</v>
      </c>
      <c r="AZ323" s="10">
        <f>'ცვლილ. საკუთ.'!H323</f>
        <v>0</v>
      </c>
      <c r="BA323" s="10">
        <f>'მთავრ. ფონდი'!H323</f>
        <v>0</v>
      </c>
      <c r="BB323" s="10">
        <f>'პრეზ. ფონდი'!H323</f>
        <v>0</v>
      </c>
      <c r="BC323" s="10">
        <f>'დაზუსტ. ნაერთი'!G323</f>
        <v>0</v>
      </c>
      <c r="BD323" s="10">
        <f>'დაზუსტ. ბიუჯ.'!G323</f>
        <v>0</v>
      </c>
      <c r="BE323" s="10">
        <f>'დაზუსტ. საკუთ.'!G323</f>
        <v>0</v>
      </c>
      <c r="BG323" s="10">
        <f t="shared" si="85"/>
        <v>0</v>
      </c>
      <c r="BH323" s="10">
        <f t="shared" si="85"/>
        <v>0</v>
      </c>
      <c r="BI323" s="10">
        <f t="shared" si="85"/>
        <v>0</v>
      </c>
      <c r="BJ323" s="10">
        <f t="shared" si="85"/>
        <v>0</v>
      </c>
      <c r="BK323" s="10">
        <f t="shared" si="85"/>
        <v>0</v>
      </c>
      <c r="BL323" s="10">
        <f t="shared" si="85"/>
        <v>0</v>
      </c>
      <c r="BM323" s="10">
        <f t="shared" si="85"/>
        <v>0</v>
      </c>
      <c r="BN323" s="10">
        <f t="shared" si="90"/>
        <v>0</v>
      </c>
      <c r="BO323" s="10">
        <f t="shared" si="86"/>
        <v>0</v>
      </c>
      <c r="BP323" s="10">
        <f t="shared" si="86"/>
        <v>0</v>
      </c>
      <c r="BR323" s="10">
        <f t="shared" si="87"/>
        <v>0</v>
      </c>
      <c r="BS323" s="10">
        <f>'დამტკ. ბიუჯ.'!H323</f>
        <v>0</v>
      </c>
      <c r="BT323" s="10">
        <f>'დამტკ. საკუთ.'!H323</f>
        <v>0</v>
      </c>
      <c r="BU323" s="10">
        <f>'ცვლილ. ბიუჯ.'!I323</f>
        <v>0</v>
      </c>
      <c r="BV323" s="10">
        <f>'ცვლილ. საკუთ.'!I323</f>
        <v>0</v>
      </c>
      <c r="BW323" s="10">
        <f>'მთავრ. ფონდი'!I323</f>
        <v>0</v>
      </c>
      <c r="BX323" s="10">
        <f>'პრეზ. ფონდი'!I323</f>
        <v>0</v>
      </c>
      <c r="BY323" s="10">
        <f>'დაზუსტ. ნაერთი'!H323</f>
        <v>0</v>
      </c>
      <c r="BZ323" s="10">
        <f>'დაზუსტ. ბიუჯ.'!H323</f>
        <v>0</v>
      </c>
      <c r="CA323" s="10">
        <f>'დაზუსტ. საკუთ.'!H323</f>
        <v>0</v>
      </c>
    </row>
    <row r="324" spans="1:79" x14ac:dyDescent="0.25">
      <c r="A324" t="str">
        <f t="shared" ref="A324:A387" si="91">IF(OR(D324&lt;&gt;0,K324&lt;&gt;0),"a","b")</f>
        <v>b</v>
      </c>
      <c r="B324" s="5"/>
      <c r="C324" s="6" t="s">
        <v>18</v>
      </c>
      <c r="D324" s="7">
        <f t="shared" ref="D324:D387" si="92">SUM(O324,Z324,AV324,BR324)</f>
        <v>0</v>
      </c>
      <c r="E324" s="7">
        <f t="shared" ref="E324:E387" si="93">SUM(P324,AA324,AW324,BS324)</f>
        <v>0</v>
      </c>
      <c r="F324" s="7">
        <f t="shared" ref="F324:I387" si="94">SUM(Q324,AB324,AX324,BT324)</f>
        <v>0</v>
      </c>
      <c r="G324" s="7">
        <f t="shared" si="94"/>
        <v>0</v>
      </c>
      <c r="H324" s="7">
        <f t="shared" si="94"/>
        <v>0</v>
      </c>
      <c r="I324" s="7">
        <f t="shared" si="94"/>
        <v>0</v>
      </c>
      <c r="J324" s="7">
        <f t="shared" ref="J324:M387" si="95">SUM(U324,AF324,BB324,BX324)</f>
        <v>0</v>
      </c>
      <c r="K324" s="7">
        <f t="shared" si="95"/>
        <v>0</v>
      </c>
      <c r="L324" s="7">
        <f t="shared" si="95"/>
        <v>0</v>
      </c>
      <c r="M324" s="7">
        <f t="shared" si="88"/>
        <v>0</v>
      </c>
      <c r="O324" s="7">
        <f t="shared" ref="O324:O387" si="96">SUM(P324,Q324)</f>
        <v>0</v>
      </c>
      <c r="P324" s="7">
        <f>'დამტკ. ბიუჯ.'!E324</f>
        <v>0</v>
      </c>
      <c r="Q324" s="7">
        <f>'დამტკ. საკუთ.'!E324</f>
        <v>0</v>
      </c>
      <c r="R324" s="7">
        <f>'ცვლილ. ბიუჯ.'!F324</f>
        <v>0</v>
      </c>
      <c r="S324" s="7">
        <f>'ცვლილ. საკუთ.'!F324</f>
        <v>0</v>
      </c>
      <c r="T324" s="7">
        <f>'მთავრ. ფონდი'!F324</f>
        <v>0</v>
      </c>
      <c r="U324" s="7">
        <f>'პრეზ. ფონდი'!F324</f>
        <v>0</v>
      </c>
      <c r="V324" s="7">
        <f>'დაზუსტ. ნაერთი'!E324</f>
        <v>0</v>
      </c>
      <c r="W324" s="7">
        <f>'დაზუსტ. ბიუჯ.'!E324</f>
        <v>0</v>
      </c>
      <c r="X324" s="7">
        <f>'დაზუსტ. საკუთ.'!E324</f>
        <v>0</v>
      </c>
      <c r="Z324" s="7">
        <f t="shared" ref="Z324:Z387" si="97">SUM(AA324,AB324)</f>
        <v>0</v>
      </c>
      <c r="AA324" s="7">
        <f>'დამტკ. ბიუჯ.'!F324</f>
        <v>0</v>
      </c>
      <c r="AB324" s="7">
        <f>'დამტკ. საკუთ.'!F324</f>
        <v>0</v>
      </c>
      <c r="AC324" s="7">
        <f>'ცვლილ. ბიუჯ.'!G324</f>
        <v>0</v>
      </c>
      <c r="AD324" s="7">
        <f>'ცვლილ. საკუთ.'!G324</f>
        <v>0</v>
      </c>
      <c r="AE324" s="7">
        <f>'მთავრ. ფონდი'!G324</f>
        <v>0</v>
      </c>
      <c r="AF324" s="7">
        <f>'პრეზ. ფონდი'!G324</f>
        <v>0</v>
      </c>
      <c r="AG324" s="7">
        <f>'დაზუსტ. ნაერთი'!F324</f>
        <v>0</v>
      </c>
      <c r="AH324" s="7">
        <f>'დაზუსტ. ბიუჯ.'!F324</f>
        <v>0</v>
      </c>
      <c r="AI324" s="7">
        <f>'დაზუსტ. საკუთ.'!F324</f>
        <v>0</v>
      </c>
      <c r="AK324" s="7">
        <f t="shared" ref="AK324:AK387" si="98">SUM(O324,Z324)</f>
        <v>0</v>
      </c>
      <c r="AL324" s="7">
        <f t="shared" ref="AL324:AL387" si="99">SUM(P324,AA324)</f>
        <v>0</v>
      </c>
      <c r="AM324" s="7">
        <f t="shared" ref="AM324:AP387" si="100">SUM(Q324,AB324)</f>
        <v>0</v>
      </c>
      <c r="AN324" s="7">
        <f t="shared" si="100"/>
        <v>0</v>
      </c>
      <c r="AO324" s="7">
        <f t="shared" si="100"/>
        <v>0</v>
      </c>
      <c r="AP324" s="7">
        <f t="shared" si="100"/>
        <v>0</v>
      </c>
      <c r="AQ324" s="7">
        <f t="shared" ref="AQ324:AT387" si="101">SUM(U324,AF324)</f>
        <v>0</v>
      </c>
      <c r="AR324" s="7">
        <f t="shared" si="101"/>
        <v>0</v>
      </c>
      <c r="AS324" s="7">
        <f t="shared" si="101"/>
        <v>0</v>
      </c>
      <c r="AT324" s="7">
        <f t="shared" si="89"/>
        <v>0</v>
      </c>
      <c r="AV324" s="7">
        <f t="shared" ref="AV324:AV387" si="102">SUM(AW324,AX324)</f>
        <v>0</v>
      </c>
      <c r="AW324" s="7">
        <f>'დამტკ. ბიუჯ.'!G324</f>
        <v>0</v>
      </c>
      <c r="AX324" s="7">
        <f>'დამტკ. საკუთ.'!G324</f>
        <v>0</v>
      </c>
      <c r="AY324" s="7">
        <f>'ცვლილ. ბიუჯ.'!H324</f>
        <v>0</v>
      </c>
      <c r="AZ324" s="7">
        <f>'ცვლილ. საკუთ.'!H324</f>
        <v>0</v>
      </c>
      <c r="BA324" s="7">
        <f>'მთავრ. ფონდი'!H324</f>
        <v>0</v>
      </c>
      <c r="BB324" s="7">
        <f>'პრეზ. ფონდი'!H324</f>
        <v>0</v>
      </c>
      <c r="BC324" s="7">
        <f>'დაზუსტ. ნაერთი'!G324</f>
        <v>0</v>
      </c>
      <c r="BD324" s="7">
        <f>'დაზუსტ. ბიუჯ.'!G324</f>
        <v>0</v>
      </c>
      <c r="BE324" s="7">
        <f>'დაზუსტ. საკუთ.'!G324</f>
        <v>0</v>
      </c>
      <c r="BG324" s="7">
        <f t="shared" ref="BG324:BJ387" si="103">SUM(O324,Z324,AV324)</f>
        <v>0</v>
      </c>
      <c r="BH324" s="7">
        <f t="shared" si="103"/>
        <v>0</v>
      </c>
      <c r="BI324" s="7">
        <f t="shared" si="103"/>
        <v>0</v>
      </c>
      <c r="BJ324" s="7">
        <f t="shared" si="103"/>
        <v>0</v>
      </c>
      <c r="BK324" s="7">
        <f t="shared" ref="BK324:BO387" si="104">SUM(S324,AD324,AZ324)</f>
        <v>0</v>
      </c>
      <c r="BL324" s="7">
        <f t="shared" si="104"/>
        <v>0</v>
      </c>
      <c r="BM324" s="7">
        <f t="shared" si="104"/>
        <v>0</v>
      </c>
      <c r="BN324" s="7">
        <f t="shared" si="90"/>
        <v>0</v>
      </c>
      <c r="BO324" s="7">
        <f t="shared" si="90"/>
        <v>0</v>
      </c>
      <c r="BP324" s="7">
        <f t="shared" si="90"/>
        <v>0</v>
      </c>
      <c r="BR324" s="7">
        <f t="shared" ref="BR324:BR387" si="105">SUM(BS324,BT324)</f>
        <v>0</v>
      </c>
      <c r="BS324" s="7">
        <f>'დამტკ. ბიუჯ.'!H324</f>
        <v>0</v>
      </c>
      <c r="BT324" s="7">
        <f>'დამტკ. საკუთ.'!H324</f>
        <v>0</v>
      </c>
      <c r="BU324" s="7">
        <f>'ცვლილ. ბიუჯ.'!I324</f>
        <v>0</v>
      </c>
      <c r="BV324" s="7">
        <f>'ცვლილ. საკუთ.'!I324</f>
        <v>0</v>
      </c>
      <c r="BW324" s="7">
        <f>'მთავრ. ფონდი'!I324</f>
        <v>0</v>
      </c>
      <c r="BX324" s="7">
        <f>'პრეზ. ფონდი'!I324</f>
        <v>0</v>
      </c>
      <c r="BY324" s="7">
        <f>'დაზუსტ. ნაერთი'!H324</f>
        <v>0</v>
      </c>
      <c r="BZ324" s="7">
        <f>'დაზუსტ. ბიუჯ.'!H324</f>
        <v>0</v>
      </c>
      <c r="CA324" s="7">
        <f>'დაზუსტ. საკუთ.'!H324</f>
        <v>0</v>
      </c>
    </row>
    <row r="325" spans="1:79" x14ac:dyDescent="0.25">
      <c r="A325" t="str">
        <f t="shared" si="91"/>
        <v>b</v>
      </c>
      <c r="B325" s="5"/>
      <c r="C325" s="6" t="s">
        <v>19</v>
      </c>
      <c r="D325" s="7">
        <f t="shared" si="92"/>
        <v>0</v>
      </c>
      <c r="E325" s="7">
        <f t="shared" si="93"/>
        <v>0</v>
      </c>
      <c r="F325" s="7">
        <f t="shared" si="94"/>
        <v>0</v>
      </c>
      <c r="G325" s="7">
        <f t="shared" si="94"/>
        <v>0</v>
      </c>
      <c r="H325" s="7">
        <f t="shared" si="94"/>
        <v>0</v>
      </c>
      <c r="I325" s="7">
        <f t="shared" si="94"/>
        <v>0</v>
      </c>
      <c r="J325" s="7">
        <f t="shared" si="95"/>
        <v>0</v>
      </c>
      <c r="K325" s="7">
        <f t="shared" si="95"/>
        <v>0</v>
      </c>
      <c r="L325" s="7">
        <f t="shared" si="95"/>
        <v>0</v>
      </c>
      <c r="M325" s="7">
        <f t="shared" si="88"/>
        <v>0</v>
      </c>
      <c r="O325" s="7">
        <f t="shared" si="96"/>
        <v>0</v>
      </c>
      <c r="P325" s="7">
        <f>'დამტკ. ბიუჯ.'!E325</f>
        <v>0</v>
      </c>
      <c r="Q325" s="7">
        <f>'დამტკ. საკუთ.'!E325</f>
        <v>0</v>
      </c>
      <c r="R325" s="7">
        <f>'ცვლილ. ბიუჯ.'!F325</f>
        <v>0</v>
      </c>
      <c r="S325" s="7">
        <f>'ცვლილ. საკუთ.'!F325</f>
        <v>0</v>
      </c>
      <c r="T325" s="7">
        <f>'მთავრ. ფონდი'!F325</f>
        <v>0</v>
      </c>
      <c r="U325" s="7">
        <f>'პრეზ. ფონდი'!F325</f>
        <v>0</v>
      </c>
      <c r="V325" s="7">
        <f>'დაზუსტ. ნაერთი'!E325</f>
        <v>0</v>
      </c>
      <c r="W325" s="7">
        <f>'დაზუსტ. ბიუჯ.'!E325</f>
        <v>0</v>
      </c>
      <c r="X325" s="7">
        <f>'დაზუსტ. საკუთ.'!E325</f>
        <v>0</v>
      </c>
      <c r="Z325" s="7">
        <f t="shared" si="97"/>
        <v>0</v>
      </c>
      <c r="AA325" s="7">
        <f>'დამტკ. ბიუჯ.'!F325</f>
        <v>0</v>
      </c>
      <c r="AB325" s="7">
        <f>'დამტკ. საკუთ.'!F325</f>
        <v>0</v>
      </c>
      <c r="AC325" s="7">
        <f>'ცვლილ. ბიუჯ.'!G325</f>
        <v>0</v>
      </c>
      <c r="AD325" s="7">
        <f>'ცვლილ. საკუთ.'!G325</f>
        <v>0</v>
      </c>
      <c r="AE325" s="7">
        <f>'მთავრ. ფონდი'!G325</f>
        <v>0</v>
      </c>
      <c r="AF325" s="7">
        <f>'პრეზ. ფონდი'!G325</f>
        <v>0</v>
      </c>
      <c r="AG325" s="7">
        <f>'დაზუსტ. ნაერთი'!F325</f>
        <v>0</v>
      </c>
      <c r="AH325" s="7">
        <f>'დაზუსტ. ბიუჯ.'!F325</f>
        <v>0</v>
      </c>
      <c r="AI325" s="7">
        <f>'დაზუსტ. საკუთ.'!F325</f>
        <v>0</v>
      </c>
      <c r="AK325" s="7">
        <f t="shared" si="98"/>
        <v>0</v>
      </c>
      <c r="AL325" s="7">
        <f t="shared" si="99"/>
        <v>0</v>
      </c>
      <c r="AM325" s="7">
        <f t="shared" si="100"/>
        <v>0</v>
      </c>
      <c r="AN325" s="7">
        <f t="shared" si="100"/>
        <v>0</v>
      </c>
      <c r="AO325" s="7">
        <f t="shared" si="100"/>
        <v>0</v>
      </c>
      <c r="AP325" s="7">
        <f t="shared" si="100"/>
        <v>0</v>
      </c>
      <c r="AQ325" s="7">
        <f t="shared" si="101"/>
        <v>0</v>
      </c>
      <c r="AR325" s="7">
        <f t="shared" si="101"/>
        <v>0</v>
      </c>
      <c r="AS325" s="7">
        <f t="shared" si="101"/>
        <v>0</v>
      </c>
      <c r="AT325" s="7">
        <f t="shared" si="89"/>
        <v>0</v>
      </c>
      <c r="AV325" s="7">
        <f t="shared" si="102"/>
        <v>0</v>
      </c>
      <c r="AW325" s="7">
        <f>'დამტკ. ბიუჯ.'!G325</f>
        <v>0</v>
      </c>
      <c r="AX325" s="7">
        <f>'დამტკ. საკუთ.'!G325</f>
        <v>0</v>
      </c>
      <c r="AY325" s="7">
        <f>'ცვლილ. ბიუჯ.'!H325</f>
        <v>0</v>
      </c>
      <c r="AZ325" s="7">
        <f>'ცვლილ. საკუთ.'!H325</f>
        <v>0</v>
      </c>
      <c r="BA325" s="7">
        <f>'მთავრ. ფონდი'!H325</f>
        <v>0</v>
      </c>
      <c r="BB325" s="7">
        <f>'პრეზ. ფონდი'!H325</f>
        <v>0</v>
      </c>
      <c r="BC325" s="7">
        <f>'დაზუსტ. ნაერთი'!G325</f>
        <v>0</v>
      </c>
      <c r="BD325" s="7">
        <f>'დაზუსტ. ბიუჯ.'!G325</f>
        <v>0</v>
      </c>
      <c r="BE325" s="7">
        <f>'დაზუსტ. საკუთ.'!G325</f>
        <v>0</v>
      </c>
      <c r="BG325" s="7">
        <f t="shared" si="103"/>
        <v>0</v>
      </c>
      <c r="BH325" s="7">
        <f t="shared" si="103"/>
        <v>0</v>
      </c>
      <c r="BI325" s="7">
        <f t="shared" si="103"/>
        <v>0</v>
      </c>
      <c r="BJ325" s="7">
        <f t="shared" si="103"/>
        <v>0</v>
      </c>
      <c r="BK325" s="7">
        <f t="shared" si="104"/>
        <v>0</v>
      </c>
      <c r="BL325" s="7">
        <f t="shared" si="104"/>
        <v>0</v>
      </c>
      <c r="BM325" s="7">
        <f t="shared" si="104"/>
        <v>0</v>
      </c>
      <c r="BN325" s="7">
        <f t="shared" si="90"/>
        <v>0</v>
      </c>
      <c r="BO325" s="7">
        <f t="shared" si="90"/>
        <v>0</v>
      </c>
      <c r="BP325" s="7">
        <f t="shared" si="90"/>
        <v>0</v>
      </c>
      <c r="BR325" s="7">
        <f t="shared" si="105"/>
        <v>0</v>
      </c>
      <c r="BS325" s="7">
        <f>'დამტკ. ბიუჯ.'!H325</f>
        <v>0</v>
      </c>
      <c r="BT325" s="7">
        <f>'დამტკ. საკუთ.'!H325</f>
        <v>0</v>
      </c>
      <c r="BU325" s="7">
        <f>'ცვლილ. ბიუჯ.'!I325</f>
        <v>0</v>
      </c>
      <c r="BV325" s="7">
        <f>'ცვლილ. საკუთ.'!I325</f>
        <v>0</v>
      </c>
      <c r="BW325" s="7">
        <f>'მთავრ. ფონდი'!I325</f>
        <v>0</v>
      </c>
      <c r="BX325" s="7">
        <f>'პრეზ. ფონდი'!I325</f>
        <v>0</v>
      </c>
      <c r="BY325" s="7">
        <f>'დაზუსტ. ნაერთი'!H325</f>
        <v>0</v>
      </c>
      <c r="BZ325" s="7">
        <f>'დაზუსტ. ბიუჯ.'!H325</f>
        <v>0</v>
      </c>
      <c r="CA325" s="7">
        <f>'დაზუსტ. საკუთ.'!H325</f>
        <v>0</v>
      </c>
    </row>
    <row r="326" spans="1:79" ht="15.75" thickBot="1" x14ac:dyDescent="0.3">
      <c r="A326" t="str">
        <f t="shared" si="91"/>
        <v>b</v>
      </c>
      <c r="B326" s="11"/>
      <c r="C326" s="12" t="s">
        <v>20</v>
      </c>
      <c r="D326" s="13">
        <f t="shared" si="92"/>
        <v>0</v>
      </c>
      <c r="E326" s="13">
        <f t="shared" si="93"/>
        <v>0</v>
      </c>
      <c r="F326" s="13">
        <f t="shared" si="94"/>
        <v>0</v>
      </c>
      <c r="G326" s="13">
        <f t="shared" si="94"/>
        <v>0</v>
      </c>
      <c r="H326" s="13">
        <f t="shared" si="94"/>
        <v>0</v>
      </c>
      <c r="I326" s="13">
        <f t="shared" si="94"/>
        <v>0</v>
      </c>
      <c r="J326" s="13">
        <f t="shared" si="95"/>
        <v>0</v>
      </c>
      <c r="K326" s="13">
        <f t="shared" si="95"/>
        <v>0</v>
      </c>
      <c r="L326" s="13">
        <f t="shared" si="95"/>
        <v>0</v>
      </c>
      <c r="M326" s="13">
        <f t="shared" si="95"/>
        <v>0</v>
      </c>
      <c r="O326" s="13">
        <f t="shared" si="96"/>
        <v>0</v>
      </c>
      <c r="P326" s="13">
        <f>'დამტკ. ბიუჯ.'!E326</f>
        <v>0</v>
      </c>
      <c r="Q326" s="13">
        <f>'დამტკ. საკუთ.'!E326</f>
        <v>0</v>
      </c>
      <c r="R326" s="13">
        <f>'ცვლილ. ბიუჯ.'!F326</f>
        <v>0</v>
      </c>
      <c r="S326" s="13">
        <f>'ცვლილ. საკუთ.'!F326</f>
        <v>0</v>
      </c>
      <c r="T326" s="13">
        <f>'მთავრ. ფონდი'!F326</f>
        <v>0</v>
      </c>
      <c r="U326" s="13">
        <f>'პრეზ. ფონდი'!F326</f>
        <v>0</v>
      </c>
      <c r="V326" s="13">
        <f>'დაზუსტ. ნაერთი'!E326</f>
        <v>0</v>
      </c>
      <c r="W326" s="13">
        <f>'დაზუსტ. ბიუჯ.'!E326</f>
        <v>0</v>
      </c>
      <c r="X326" s="13">
        <f>'დაზუსტ. საკუთ.'!E326</f>
        <v>0</v>
      </c>
      <c r="Z326" s="13">
        <f t="shared" si="97"/>
        <v>0</v>
      </c>
      <c r="AA326" s="13">
        <f>'დამტკ. ბიუჯ.'!F326</f>
        <v>0</v>
      </c>
      <c r="AB326" s="13">
        <f>'დამტკ. საკუთ.'!F326</f>
        <v>0</v>
      </c>
      <c r="AC326" s="13">
        <f>'ცვლილ. ბიუჯ.'!G326</f>
        <v>0</v>
      </c>
      <c r="AD326" s="13">
        <f>'ცვლილ. საკუთ.'!G326</f>
        <v>0</v>
      </c>
      <c r="AE326" s="13">
        <f>'მთავრ. ფონდი'!G326</f>
        <v>0</v>
      </c>
      <c r="AF326" s="13">
        <f>'პრეზ. ფონდი'!G326</f>
        <v>0</v>
      </c>
      <c r="AG326" s="13">
        <f>'დაზუსტ. ნაერთი'!F326</f>
        <v>0</v>
      </c>
      <c r="AH326" s="13">
        <f>'დაზუსტ. ბიუჯ.'!F326</f>
        <v>0</v>
      </c>
      <c r="AI326" s="13">
        <f>'დაზუსტ. საკუთ.'!F326</f>
        <v>0</v>
      </c>
      <c r="AK326" s="13">
        <f t="shared" si="98"/>
        <v>0</v>
      </c>
      <c r="AL326" s="13">
        <f t="shared" si="99"/>
        <v>0</v>
      </c>
      <c r="AM326" s="13">
        <f t="shared" si="100"/>
        <v>0</v>
      </c>
      <c r="AN326" s="13">
        <f t="shared" si="100"/>
        <v>0</v>
      </c>
      <c r="AO326" s="13">
        <f t="shared" si="100"/>
        <v>0</v>
      </c>
      <c r="AP326" s="13">
        <f t="shared" si="100"/>
        <v>0</v>
      </c>
      <c r="AQ326" s="13">
        <f t="shared" si="101"/>
        <v>0</v>
      </c>
      <c r="AR326" s="13">
        <f t="shared" si="101"/>
        <v>0</v>
      </c>
      <c r="AS326" s="13">
        <f t="shared" si="101"/>
        <v>0</v>
      </c>
      <c r="AT326" s="13">
        <f t="shared" si="101"/>
        <v>0</v>
      </c>
      <c r="AV326" s="13">
        <f t="shared" si="102"/>
        <v>0</v>
      </c>
      <c r="AW326" s="13">
        <f>'დამტკ. ბიუჯ.'!G326</f>
        <v>0</v>
      </c>
      <c r="AX326" s="13">
        <f>'დამტკ. საკუთ.'!G326</f>
        <v>0</v>
      </c>
      <c r="AY326" s="13">
        <f>'ცვლილ. ბიუჯ.'!H326</f>
        <v>0</v>
      </c>
      <c r="AZ326" s="13">
        <f>'ცვლილ. საკუთ.'!H326</f>
        <v>0</v>
      </c>
      <c r="BA326" s="13">
        <f>'მთავრ. ფონდი'!H326</f>
        <v>0</v>
      </c>
      <c r="BB326" s="13">
        <f>'პრეზ. ფონდი'!H326</f>
        <v>0</v>
      </c>
      <c r="BC326" s="13">
        <f>'დაზუსტ. ნაერთი'!G326</f>
        <v>0</v>
      </c>
      <c r="BD326" s="13">
        <f>'დაზუსტ. ბიუჯ.'!G326</f>
        <v>0</v>
      </c>
      <c r="BE326" s="13">
        <f>'დაზუსტ. საკუთ.'!G326</f>
        <v>0</v>
      </c>
      <c r="BG326" s="13">
        <f t="shared" si="103"/>
        <v>0</v>
      </c>
      <c r="BH326" s="13">
        <f t="shared" si="103"/>
        <v>0</v>
      </c>
      <c r="BI326" s="13">
        <f t="shared" si="103"/>
        <v>0</v>
      </c>
      <c r="BJ326" s="13">
        <f t="shared" si="103"/>
        <v>0</v>
      </c>
      <c r="BK326" s="13">
        <f t="shared" si="104"/>
        <v>0</v>
      </c>
      <c r="BL326" s="13">
        <f t="shared" si="104"/>
        <v>0</v>
      </c>
      <c r="BM326" s="13">
        <f t="shared" si="104"/>
        <v>0</v>
      </c>
      <c r="BN326" s="13">
        <f t="shared" si="104"/>
        <v>0</v>
      </c>
      <c r="BO326" s="13">
        <f t="shared" si="104"/>
        <v>0</v>
      </c>
      <c r="BP326" s="13">
        <f t="shared" ref="BP326:BP389" si="106">SUM(X326,AI326,BE326)</f>
        <v>0</v>
      </c>
      <c r="BR326" s="13">
        <f t="shared" si="105"/>
        <v>0</v>
      </c>
      <c r="BS326" s="13">
        <f>'დამტკ. ბიუჯ.'!H326</f>
        <v>0</v>
      </c>
      <c r="BT326" s="13">
        <f>'დამტკ. საკუთ.'!H326</f>
        <v>0</v>
      </c>
      <c r="BU326" s="13">
        <f>'ცვლილ. ბიუჯ.'!I326</f>
        <v>0</v>
      </c>
      <c r="BV326" s="13">
        <f>'ცვლილ. საკუთ.'!I326</f>
        <v>0</v>
      </c>
      <c r="BW326" s="13">
        <f>'მთავრ. ფონდი'!I326</f>
        <v>0</v>
      </c>
      <c r="BX326" s="13">
        <f>'პრეზ. ფონდი'!I326</f>
        <v>0</v>
      </c>
      <c r="BY326" s="13">
        <f>'დაზუსტ. ნაერთი'!H326</f>
        <v>0</v>
      </c>
      <c r="BZ326" s="13">
        <f>'დაზუსტ. ბიუჯ.'!H326</f>
        <v>0</v>
      </c>
      <c r="CA326" s="13">
        <f>'დაზუსტ. საკუთ.'!H326</f>
        <v>0</v>
      </c>
    </row>
    <row r="327" spans="1:79" ht="16.5" thickTop="1" thickBot="1" x14ac:dyDescent="0.3">
      <c r="A327" t="str">
        <f t="shared" si="91"/>
        <v>a</v>
      </c>
      <c r="B327" s="3" t="s">
        <v>71</v>
      </c>
      <c r="C327" s="4" t="s">
        <v>72</v>
      </c>
      <c r="D327" s="4">
        <f t="shared" si="92"/>
        <v>1000000</v>
      </c>
      <c r="E327" s="4">
        <f t="shared" si="93"/>
        <v>1000000</v>
      </c>
      <c r="F327" s="4">
        <f t="shared" si="94"/>
        <v>0</v>
      </c>
      <c r="G327" s="4">
        <f t="shared" si="94"/>
        <v>-50000</v>
      </c>
      <c r="H327" s="4">
        <f t="shared" si="94"/>
        <v>0</v>
      </c>
      <c r="I327" s="4">
        <f t="shared" si="94"/>
        <v>0</v>
      </c>
      <c r="J327" s="4">
        <f t="shared" si="95"/>
        <v>0</v>
      </c>
      <c r="K327" s="4">
        <f t="shared" si="95"/>
        <v>950000</v>
      </c>
      <c r="L327" s="4">
        <f t="shared" si="95"/>
        <v>950000</v>
      </c>
      <c r="M327" s="4">
        <f t="shared" si="95"/>
        <v>0</v>
      </c>
      <c r="O327" s="4">
        <f t="shared" si="96"/>
        <v>250000</v>
      </c>
      <c r="P327" s="4">
        <f>'დამტკ. ბიუჯ.'!E327</f>
        <v>250000</v>
      </c>
      <c r="Q327" s="4">
        <f>'დამტკ. საკუთ.'!E327</f>
        <v>0</v>
      </c>
      <c r="R327" s="4">
        <f>'ცვლილ. ბიუჯ.'!F327</f>
        <v>-21000</v>
      </c>
      <c r="S327" s="4">
        <f>'ცვლილ. საკუთ.'!F327</f>
        <v>0</v>
      </c>
      <c r="T327" s="4">
        <f>'მთავრ. ფონდი'!F327</f>
        <v>0</v>
      </c>
      <c r="U327" s="4">
        <f>'პრეზ. ფონდი'!F327</f>
        <v>0</v>
      </c>
      <c r="V327" s="4">
        <f>'დაზუსტ. ნაერთი'!E327</f>
        <v>229000</v>
      </c>
      <c r="W327" s="4">
        <f>'დაზუსტ. ბიუჯ.'!E327</f>
        <v>229000</v>
      </c>
      <c r="X327" s="4">
        <f>'დაზუსტ. საკუთ.'!E327</f>
        <v>0</v>
      </c>
      <c r="Z327" s="4">
        <f t="shared" si="97"/>
        <v>250000</v>
      </c>
      <c r="AA327" s="4">
        <f>'დამტკ. ბიუჯ.'!F327</f>
        <v>250000</v>
      </c>
      <c r="AB327" s="4">
        <f>'დამტკ. საკუთ.'!F327</f>
        <v>0</v>
      </c>
      <c r="AC327" s="4">
        <f>'ცვლილ. ბიუჯ.'!G327</f>
        <v>-9000</v>
      </c>
      <c r="AD327" s="4">
        <f>'ცვლილ. საკუთ.'!G327</f>
        <v>0</v>
      </c>
      <c r="AE327" s="4">
        <f>'მთავრ. ფონდი'!G327</f>
        <v>0</v>
      </c>
      <c r="AF327" s="4">
        <f>'პრეზ. ფონდი'!G327</f>
        <v>0</v>
      </c>
      <c r="AG327" s="4">
        <f>'დაზუსტ. ნაერთი'!F327</f>
        <v>241000</v>
      </c>
      <c r="AH327" s="4">
        <f>'დაზუსტ. ბიუჯ.'!F327</f>
        <v>241000</v>
      </c>
      <c r="AI327" s="4">
        <f>'დაზუსტ. საკუთ.'!F327</f>
        <v>0</v>
      </c>
      <c r="AK327" s="4">
        <f t="shared" si="98"/>
        <v>500000</v>
      </c>
      <c r="AL327" s="4">
        <f t="shared" si="99"/>
        <v>500000</v>
      </c>
      <c r="AM327" s="4">
        <f t="shared" si="100"/>
        <v>0</v>
      </c>
      <c r="AN327" s="4">
        <f t="shared" si="100"/>
        <v>-30000</v>
      </c>
      <c r="AO327" s="4">
        <f t="shared" si="100"/>
        <v>0</v>
      </c>
      <c r="AP327" s="4">
        <f t="shared" si="100"/>
        <v>0</v>
      </c>
      <c r="AQ327" s="4">
        <f t="shared" si="101"/>
        <v>0</v>
      </c>
      <c r="AR327" s="4">
        <f t="shared" si="101"/>
        <v>470000</v>
      </c>
      <c r="AS327" s="4">
        <f t="shared" si="101"/>
        <v>470000</v>
      </c>
      <c r="AT327" s="4">
        <f t="shared" si="101"/>
        <v>0</v>
      </c>
      <c r="AV327" s="4">
        <f t="shared" si="102"/>
        <v>250000</v>
      </c>
      <c r="AW327" s="4">
        <f>'დამტკ. ბიუჯ.'!G327</f>
        <v>250000</v>
      </c>
      <c r="AX327" s="4">
        <f>'დამტკ. საკუთ.'!G327</f>
        <v>0</v>
      </c>
      <c r="AY327" s="4">
        <f>'ცვლილ. ბიუჯ.'!H327</f>
        <v>-10000</v>
      </c>
      <c r="AZ327" s="4">
        <f>'ცვლილ. საკუთ.'!H327</f>
        <v>0</v>
      </c>
      <c r="BA327" s="4">
        <f>'მთავრ. ფონდი'!H327</f>
        <v>0</v>
      </c>
      <c r="BB327" s="4">
        <f>'პრეზ. ფონდი'!H327</f>
        <v>0</v>
      </c>
      <c r="BC327" s="4">
        <f>'დაზუსტ. ნაერთი'!G327</f>
        <v>240000</v>
      </c>
      <c r="BD327" s="4">
        <f>'დაზუსტ. ბიუჯ.'!G327</f>
        <v>240000</v>
      </c>
      <c r="BE327" s="4">
        <f>'დაზუსტ. საკუთ.'!G327</f>
        <v>0</v>
      </c>
      <c r="BG327" s="4">
        <f t="shared" si="103"/>
        <v>750000</v>
      </c>
      <c r="BH327" s="4">
        <f t="shared" si="103"/>
        <v>750000</v>
      </c>
      <c r="BI327" s="4">
        <f t="shared" si="103"/>
        <v>0</v>
      </c>
      <c r="BJ327" s="4">
        <f t="shared" si="103"/>
        <v>-40000</v>
      </c>
      <c r="BK327" s="4">
        <f t="shared" si="104"/>
        <v>0</v>
      </c>
      <c r="BL327" s="4">
        <f t="shared" si="104"/>
        <v>0</v>
      </c>
      <c r="BM327" s="4">
        <f t="shared" si="104"/>
        <v>0</v>
      </c>
      <c r="BN327" s="4">
        <f t="shared" si="104"/>
        <v>710000</v>
      </c>
      <c r="BO327" s="4">
        <f t="shared" ref="BO327:BP390" si="107">SUM(W327,AH327,BD327)</f>
        <v>710000</v>
      </c>
      <c r="BP327" s="4">
        <f t="shared" si="106"/>
        <v>0</v>
      </c>
      <c r="BR327" s="4">
        <f t="shared" si="105"/>
        <v>250000</v>
      </c>
      <c r="BS327" s="4">
        <f>'დამტკ. ბიუჯ.'!H327</f>
        <v>250000</v>
      </c>
      <c r="BT327" s="4">
        <f>'დამტკ. საკუთ.'!H327</f>
        <v>0</v>
      </c>
      <c r="BU327" s="4">
        <f>'ცვლილ. ბიუჯ.'!I327</f>
        <v>-10000</v>
      </c>
      <c r="BV327" s="4">
        <f>'ცვლილ. საკუთ.'!I327</f>
        <v>0</v>
      </c>
      <c r="BW327" s="4">
        <f>'მთავრ. ფონდი'!I327</f>
        <v>0</v>
      </c>
      <c r="BX327" s="4">
        <f>'პრეზ. ფონდი'!I327</f>
        <v>0</v>
      </c>
      <c r="BY327" s="4">
        <f>'დაზუსტ. ნაერთი'!H327</f>
        <v>240000</v>
      </c>
      <c r="BZ327" s="4">
        <f>'დაზუსტ. ბიუჯ.'!H327</f>
        <v>240000</v>
      </c>
      <c r="CA327" s="4">
        <f>'დაზუსტ. საკუთ.'!H327</f>
        <v>0</v>
      </c>
    </row>
    <row r="328" spans="1:79" ht="15.75" thickTop="1" x14ac:dyDescent="0.25">
      <c r="A328" t="str">
        <f t="shared" si="91"/>
        <v>a</v>
      </c>
      <c r="B328" s="5"/>
      <c r="C328" s="6" t="s">
        <v>10</v>
      </c>
      <c r="D328" s="7">
        <f t="shared" si="92"/>
        <v>1000000</v>
      </c>
      <c r="E328" s="7">
        <f t="shared" si="93"/>
        <v>1000000</v>
      </c>
      <c r="F328" s="7">
        <f t="shared" si="94"/>
        <v>0</v>
      </c>
      <c r="G328" s="7">
        <f t="shared" si="94"/>
        <v>-50000</v>
      </c>
      <c r="H328" s="7">
        <f t="shared" si="94"/>
        <v>0</v>
      </c>
      <c r="I328" s="7">
        <f t="shared" si="94"/>
        <v>0</v>
      </c>
      <c r="J328" s="7">
        <f t="shared" si="95"/>
        <v>0</v>
      </c>
      <c r="K328" s="7">
        <f t="shared" si="95"/>
        <v>950000</v>
      </c>
      <c r="L328" s="7">
        <f t="shared" si="95"/>
        <v>950000</v>
      </c>
      <c r="M328" s="7">
        <f t="shared" si="95"/>
        <v>0</v>
      </c>
      <c r="O328" s="7">
        <f t="shared" si="96"/>
        <v>250000</v>
      </c>
      <c r="P328" s="7">
        <f>'დამტკ. ბიუჯ.'!E328</f>
        <v>250000</v>
      </c>
      <c r="Q328" s="7">
        <f>'დამტკ. საკუთ.'!E328</f>
        <v>0</v>
      </c>
      <c r="R328" s="7">
        <f>'ცვლილ. ბიუჯ.'!F328</f>
        <v>-21000</v>
      </c>
      <c r="S328" s="7">
        <f>'ცვლილ. საკუთ.'!F328</f>
        <v>0</v>
      </c>
      <c r="T328" s="7">
        <f>'მთავრ. ფონდი'!F328</f>
        <v>0</v>
      </c>
      <c r="U328" s="7">
        <f>'პრეზ. ფონდი'!F328</f>
        <v>0</v>
      </c>
      <c r="V328" s="7">
        <f>'დაზუსტ. ნაერთი'!E328</f>
        <v>229000</v>
      </c>
      <c r="W328" s="7">
        <f>'დაზუსტ. ბიუჯ.'!E328</f>
        <v>229000</v>
      </c>
      <c r="X328" s="7">
        <f>'დაზუსტ. საკუთ.'!E328</f>
        <v>0</v>
      </c>
      <c r="Z328" s="7">
        <f t="shared" si="97"/>
        <v>250000</v>
      </c>
      <c r="AA328" s="7">
        <f>'დამტკ. ბიუჯ.'!F328</f>
        <v>250000</v>
      </c>
      <c r="AB328" s="7">
        <f>'დამტკ. საკუთ.'!F328</f>
        <v>0</v>
      </c>
      <c r="AC328" s="7">
        <f>'ცვლილ. ბიუჯ.'!G328</f>
        <v>-9000</v>
      </c>
      <c r="AD328" s="7">
        <f>'ცვლილ. საკუთ.'!G328</f>
        <v>0</v>
      </c>
      <c r="AE328" s="7">
        <f>'მთავრ. ფონდი'!G328</f>
        <v>0</v>
      </c>
      <c r="AF328" s="7">
        <f>'პრეზ. ფონდი'!G328</f>
        <v>0</v>
      </c>
      <c r="AG328" s="7">
        <f>'დაზუსტ. ნაერთი'!F328</f>
        <v>241000</v>
      </c>
      <c r="AH328" s="7">
        <f>'დაზუსტ. ბიუჯ.'!F328</f>
        <v>241000</v>
      </c>
      <c r="AI328" s="7">
        <f>'დაზუსტ. საკუთ.'!F328</f>
        <v>0</v>
      </c>
      <c r="AK328" s="7">
        <f t="shared" si="98"/>
        <v>500000</v>
      </c>
      <c r="AL328" s="7">
        <f t="shared" si="99"/>
        <v>500000</v>
      </c>
      <c r="AM328" s="7">
        <f t="shared" si="100"/>
        <v>0</v>
      </c>
      <c r="AN328" s="7">
        <f t="shared" si="100"/>
        <v>-30000</v>
      </c>
      <c r="AO328" s="7">
        <f t="shared" si="100"/>
        <v>0</v>
      </c>
      <c r="AP328" s="7">
        <f t="shared" si="100"/>
        <v>0</v>
      </c>
      <c r="AQ328" s="7">
        <f t="shared" si="101"/>
        <v>0</v>
      </c>
      <c r="AR328" s="7">
        <f t="shared" si="101"/>
        <v>470000</v>
      </c>
      <c r="AS328" s="7">
        <f t="shared" si="101"/>
        <v>470000</v>
      </c>
      <c r="AT328" s="7">
        <f t="shared" si="101"/>
        <v>0</v>
      </c>
      <c r="AV328" s="7">
        <f t="shared" si="102"/>
        <v>250000</v>
      </c>
      <c r="AW328" s="7">
        <f>'დამტკ. ბიუჯ.'!G328</f>
        <v>250000</v>
      </c>
      <c r="AX328" s="7">
        <f>'დამტკ. საკუთ.'!G328</f>
        <v>0</v>
      </c>
      <c r="AY328" s="7">
        <f>'ცვლილ. ბიუჯ.'!H328</f>
        <v>-10000</v>
      </c>
      <c r="AZ328" s="7">
        <f>'ცვლილ. საკუთ.'!H328</f>
        <v>0</v>
      </c>
      <c r="BA328" s="7">
        <f>'მთავრ. ფონდი'!H328</f>
        <v>0</v>
      </c>
      <c r="BB328" s="7">
        <f>'პრეზ. ფონდი'!H328</f>
        <v>0</v>
      </c>
      <c r="BC328" s="7">
        <f>'დაზუსტ. ნაერთი'!G328</f>
        <v>240000</v>
      </c>
      <c r="BD328" s="7">
        <f>'დაზუსტ. ბიუჯ.'!G328</f>
        <v>240000</v>
      </c>
      <c r="BE328" s="7">
        <f>'დაზუსტ. საკუთ.'!G328</f>
        <v>0</v>
      </c>
      <c r="BG328" s="7">
        <f t="shared" si="103"/>
        <v>750000</v>
      </c>
      <c r="BH328" s="7">
        <f t="shared" si="103"/>
        <v>750000</v>
      </c>
      <c r="BI328" s="7">
        <f t="shared" si="103"/>
        <v>0</v>
      </c>
      <c r="BJ328" s="7">
        <f t="shared" si="103"/>
        <v>-40000</v>
      </c>
      <c r="BK328" s="7">
        <f t="shared" si="104"/>
        <v>0</v>
      </c>
      <c r="BL328" s="7">
        <f t="shared" si="104"/>
        <v>0</v>
      </c>
      <c r="BM328" s="7">
        <f t="shared" si="104"/>
        <v>0</v>
      </c>
      <c r="BN328" s="7">
        <f t="shared" si="104"/>
        <v>710000</v>
      </c>
      <c r="BO328" s="7">
        <f t="shared" si="107"/>
        <v>710000</v>
      </c>
      <c r="BP328" s="7">
        <f t="shared" si="106"/>
        <v>0</v>
      </c>
      <c r="BR328" s="7">
        <f t="shared" si="105"/>
        <v>250000</v>
      </c>
      <c r="BS328" s="7">
        <f>'დამტკ. ბიუჯ.'!H328</f>
        <v>250000</v>
      </c>
      <c r="BT328" s="7">
        <f>'დამტკ. საკუთ.'!H328</f>
        <v>0</v>
      </c>
      <c r="BU328" s="7">
        <f>'ცვლილ. ბიუჯ.'!I328</f>
        <v>-10000</v>
      </c>
      <c r="BV328" s="7">
        <f>'ცვლილ. საკუთ.'!I328</f>
        <v>0</v>
      </c>
      <c r="BW328" s="7">
        <f>'მთავრ. ფონდი'!I328</f>
        <v>0</v>
      </c>
      <c r="BX328" s="7">
        <f>'პრეზ. ფონდი'!I328</f>
        <v>0</v>
      </c>
      <c r="BY328" s="7">
        <f>'დაზუსტ. ნაერთი'!H328</f>
        <v>240000</v>
      </c>
      <c r="BZ328" s="7">
        <f>'დაზუსტ. ბიუჯ.'!H328</f>
        <v>240000</v>
      </c>
      <c r="CA328" s="7">
        <f>'დაზუსტ. საკუთ.'!H328</f>
        <v>0</v>
      </c>
    </row>
    <row r="329" spans="1:79" x14ac:dyDescent="0.25">
      <c r="A329" t="str">
        <f t="shared" si="91"/>
        <v>b</v>
      </c>
      <c r="B329" s="8"/>
      <c r="C329" s="9" t="s">
        <v>11</v>
      </c>
      <c r="D329" s="10">
        <f t="shared" si="92"/>
        <v>0</v>
      </c>
      <c r="E329" s="10">
        <f t="shared" si="93"/>
        <v>0</v>
      </c>
      <c r="F329" s="10">
        <f t="shared" si="94"/>
        <v>0</v>
      </c>
      <c r="G329" s="10">
        <f t="shared" si="94"/>
        <v>0</v>
      </c>
      <c r="H329" s="10">
        <f t="shared" si="94"/>
        <v>0</v>
      </c>
      <c r="I329" s="10">
        <f t="shared" si="94"/>
        <v>0</v>
      </c>
      <c r="J329" s="10">
        <f t="shared" si="95"/>
        <v>0</v>
      </c>
      <c r="K329" s="10">
        <f t="shared" si="95"/>
        <v>0</v>
      </c>
      <c r="L329" s="10">
        <f t="shared" si="95"/>
        <v>0</v>
      </c>
      <c r="M329" s="10">
        <f t="shared" si="95"/>
        <v>0</v>
      </c>
      <c r="O329" s="10">
        <f t="shared" si="96"/>
        <v>0</v>
      </c>
      <c r="P329" s="10">
        <f>'დამტკ. ბიუჯ.'!E329</f>
        <v>0</v>
      </c>
      <c r="Q329" s="10">
        <f>'დამტკ. საკუთ.'!E329</f>
        <v>0</v>
      </c>
      <c r="R329" s="10">
        <f>'ცვლილ. ბიუჯ.'!F329</f>
        <v>0</v>
      </c>
      <c r="S329" s="10">
        <f>'ცვლილ. საკუთ.'!F329</f>
        <v>0</v>
      </c>
      <c r="T329" s="10">
        <f>'მთავრ. ფონდი'!F329</f>
        <v>0</v>
      </c>
      <c r="U329" s="10">
        <f>'პრეზ. ფონდი'!F329</f>
        <v>0</v>
      </c>
      <c r="V329" s="10">
        <f>'დაზუსტ. ნაერთი'!E329</f>
        <v>0</v>
      </c>
      <c r="W329" s="10">
        <f>'დაზუსტ. ბიუჯ.'!E329</f>
        <v>0</v>
      </c>
      <c r="X329" s="10">
        <f>'დაზუსტ. საკუთ.'!E329</f>
        <v>0</v>
      </c>
      <c r="Z329" s="10">
        <f t="shared" si="97"/>
        <v>0</v>
      </c>
      <c r="AA329" s="10">
        <f>'დამტკ. ბიუჯ.'!F329</f>
        <v>0</v>
      </c>
      <c r="AB329" s="10">
        <f>'დამტკ. საკუთ.'!F329</f>
        <v>0</v>
      </c>
      <c r="AC329" s="10">
        <f>'ცვლილ. ბიუჯ.'!G329</f>
        <v>0</v>
      </c>
      <c r="AD329" s="10">
        <f>'ცვლილ. საკუთ.'!G329</f>
        <v>0</v>
      </c>
      <c r="AE329" s="10">
        <f>'მთავრ. ფონდი'!G329</f>
        <v>0</v>
      </c>
      <c r="AF329" s="10">
        <f>'პრეზ. ფონდი'!G329</f>
        <v>0</v>
      </c>
      <c r="AG329" s="10">
        <f>'დაზუსტ. ნაერთი'!F329</f>
        <v>0</v>
      </c>
      <c r="AH329" s="10">
        <f>'დაზუსტ. ბიუჯ.'!F329</f>
        <v>0</v>
      </c>
      <c r="AI329" s="10">
        <f>'დაზუსტ. საკუთ.'!F329</f>
        <v>0</v>
      </c>
      <c r="AK329" s="10">
        <f t="shared" si="98"/>
        <v>0</v>
      </c>
      <c r="AL329" s="10">
        <f t="shared" si="99"/>
        <v>0</v>
      </c>
      <c r="AM329" s="10">
        <f t="shared" si="100"/>
        <v>0</v>
      </c>
      <c r="AN329" s="10">
        <f t="shared" si="100"/>
        <v>0</v>
      </c>
      <c r="AO329" s="10">
        <f t="shared" si="100"/>
        <v>0</v>
      </c>
      <c r="AP329" s="10">
        <f t="shared" si="100"/>
        <v>0</v>
      </c>
      <c r="AQ329" s="10">
        <f t="shared" si="101"/>
        <v>0</v>
      </c>
      <c r="AR329" s="10">
        <f t="shared" si="101"/>
        <v>0</v>
      </c>
      <c r="AS329" s="10">
        <f t="shared" si="101"/>
        <v>0</v>
      </c>
      <c r="AT329" s="10">
        <f t="shared" si="101"/>
        <v>0</v>
      </c>
      <c r="AV329" s="10">
        <f t="shared" si="102"/>
        <v>0</v>
      </c>
      <c r="AW329" s="10">
        <f>'დამტკ. ბიუჯ.'!G329</f>
        <v>0</v>
      </c>
      <c r="AX329" s="10">
        <f>'დამტკ. საკუთ.'!G329</f>
        <v>0</v>
      </c>
      <c r="AY329" s="10">
        <f>'ცვლილ. ბიუჯ.'!H329</f>
        <v>0</v>
      </c>
      <c r="AZ329" s="10">
        <f>'ცვლილ. საკუთ.'!H329</f>
        <v>0</v>
      </c>
      <c r="BA329" s="10">
        <f>'მთავრ. ფონდი'!H329</f>
        <v>0</v>
      </c>
      <c r="BB329" s="10">
        <f>'პრეზ. ფონდი'!H329</f>
        <v>0</v>
      </c>
      <c r="BC329" s="10">
        <f>'დაზუსტ. ნაერთი'!G329</f>
        <v>0</v>
      </c>
      <c r="BD329" s="10">
        <f>'დაზუსტ. ბიუჯ.'!G329</f>
        <v>0</v>
      </c>
      <c r="BE329" s="10">
        <f>'დაზუსტ. საკუთ.'!G329</f>
        <v>0</v>
      </c>
      <c r="BG329" s="10">
        <f t="shared" si="103"/>
        <v>0</v>
      </c>
      <c r="BH329" s="10">
        <f t="shared" si="103"/>
        <v>0</v>
      </c>
      <c r="BI329" s="10">
        <f t="shared" si="103"/>
        <v>0</v>
      </c>
      <c r="BJ329" s="10">
        <f t="shared" si="103"/>
        <v>0</v>
      </c>
      <c r="BK329" s="10">
        <f t="shared" si="104"/>
        <v>0</v>
      </c>
      <c r="BL329" s="10">
        <f t="shared" si="104"/>
        <v>0</v>
      </c>
      <c r="BM329" s="10">
        <f t="shared" si="104"/>
        <v>0</v>
      </c>
      <c r="BN329" s="10">
        <f t="shared" si="104"/>
        <v>0</v>
      </c>
      <c r="BO329" s="10">
        <f t="shared" si="107"/>
        <v>0</v>
      </c>
      <c r="BP329" s="10">
        <f t="shared" si="106"/>
        <v>0</v>
      </c>
      <c r="BR329" s="10">
        <f t="shared" si="105"/>
        <v>0</v>
      </c>
      <c r="BS329" s="10">
        <f>'დამტკ. ბიუჯ.'!H329</f>
        <v>0</v>
      </c>
      <c r="BT329" s="10">
        <f>'დამტკ. საკუთ.'!H329</f>
        <v>0</v>
      </c>
      <c r="BU329" s="10">
        <f>'ცვლილ. ბიუჯ.'!I329</f>
        <v>0</v>
      </c>
      <c r="BV329" s="10">
        <f>'ცვლილ. საკუთ.'!I329</f>
        <v>0</v>
      </c>
      <c r="BW329" s="10">
        <f>'მთავრ. ფონდი'!I329</f>
        <v>0</v>
      </c>
      <c r="BX329" s="10">
        <f>'პრეზ. ფონდი'!I329</f>
        <v>0</v>
      </c>
      <c r="BY329" s="10">
        <f>'დაზუსტ. ნაერთი'!H329</f>
        <v>0</v>
      </c>
      <c r="BZ329" s="10">
        <f>'დაზუსტ. ბიუჯ.'!H329</f>
        <v>0</v>
      </c>
      <c r="CA329" s="10">
        <f>'დაზუსტ. საკუთ.'!H329</f>
        <v>0</v>
      </c>
    </row>
    <row r="330" spans="1:79" x14ac:dyDescent="0.25">
      <c r="A330" t="str">
        <f t="shared" si="91"/>
        <v>b</v>
      </c>
      <c r="B330" s="8"/>
      <c r="C330" s="9" t="s">
        <v>12</v>
      </c>
      <c r="D330" s="10">
        <f t="shared" si="92"/>
        <v>0</v>
      </c>
      <c r="E330" s="10">
        <f t="shared" si="93"/>
        <v>0</v>
      </c>
      <c r="F330" s="10">
        <f t="shared" si="94"/>
        <v>0</v>
      </c>
      <c r="G330" s="10">
        <f t="shared" si="94"/>
        <v>0</v>
      </c>
      <c r="H330" s="10">
        <f t="shared" si="94"/>
        <v>0</v>
      </c>
      <c r="I330" s="10">
        <f t="shared" si="94"/>
        <v>0</v>
      </c>
      <c r="J330" s="10">
        <f t="shared" si="95"/>
        <v>0</v>
      </c>
      <c r="K330" s="10">
        <f t="shared" si="95"/>
        <v>0</v>
      </c>
      <c r="L330" s="10">
        <f t="shared" si="95"/>
        <v>0</v>
      </c>
      <c r="M330" s="10">
        <f t="shared" si="95"/>
        <v>0</v>
      </c>
      <c r="O330" s="10">
        <f t="shared" si="96"/>
        <v>0</v>
      </c>
      <c r="P330" s="10">
        <f>'დამტკ. ბიუჯ.'!E330</f>
        <v>0</v>
      </c>
      <c r="Q330" s="10">
        <f>'დამტკ. საკუთ.'!E330</f>
        <v>0</v>
      </c>
      <c r="R330" s="10">
        <f>'ცვლილ. ბიუჯ.'!F330</f>
        <v>0</v>
      </c>
      <c r="S330" s="10">
        <f>'ცვლილ. საკუთ.'!F330</f>
        <v>0</v>
      </c>
      <c r="T330" s="10">
        <f>'მთავრ. ფონდი'!F330</f>
        <v>0</v>
      </c>
      <c r="U330" s="10">
        <f>'პრეზ. ფონდი'!F330</f>
        <v>0</v>
      </c>
      <c r="V330" s="10">
        <f>'დაზუსტ. ნაერთი'!E330</f>
        <v>0</v>
      </c>
      <c r="W330" s="10">
        <f>'დაზუსტ. ბიუჯ.'!E330</f>
        <v>0</v>
      </c>
      <c r="X330" s="10">
        <f>'დაზუსტ. საკუთ.'!E330</f>
        <v>0</v>
      </c>
      <c r="Z330" s="10">
        <f t="shared" si="97"/>
        <v>0</v>
      </c>
      <c r="AA330" s="10">
        <f>'დამტკ. ბიუჯ.'!F330</f>
        <v>0</v>
      </c>
      <c r="AB330" s="10">
        <f>'დამტკ. საკუთ.'!F330</f>
        <v>0</v>
      </c>
      <c r="AC330" s="10">
        <f>'ცვლილ. ბიუჯ.'!G330</f>
        <v>0</v>
      </c>
      <c r="AD330" s="10">
        <f>'ცვლილ. საკუთ.'!G330</f>
        <v>0</v>
      </c>
      <c r="AE330" s="10">
        <f>'მთავრ. ფონდი'!G330</f>
        <v>0</v>
      </c>
      <c r="AF330" s="10">
        <f>'პრეზ. ფონდი'!G330</f>
        <v>0</v>
      </c>
      <c r="AG330" s="10">
        <f>'დაზუსტ. ნაერთი'!F330</f>
        <v>0</v>
      </c>
      <c r="AH330" s="10">
        <f>'დაზუსტ. ბიუჯ.'!F330</f>
        <v>0</v>
      </c>
      <c r="AI330" s="10">
        <f>'დაზუსტ. საკუთ.'!F330</f>
        <v>0</v>
      </c>
      <c r="AK330" s="10">
        <f t="shared" si="98"/>
        <v>0</v>
      </c>
      <c r="AL330" s="10">
        <f t="shared" si="99"/>
        <v>0</v>
      </c>
      <c r="AM330" s="10">
        <f t="shared" si="100"/>
        <v>0</v>
      </c>
      <c r="AN330" s="10">
        <f t="shared" si="100"/>
        <v>0</v>
      </c>
      <c r="AO330" s="10">
        <f t="shared" si="100"/>
        <v>0</v>
      </c>
      <c r="AP330" s="10">
        <f t="shared" si="100"/>
        <v>0</v>
      </c>
      <c r="AQ330" s="10">
        <f t="shared" si="101"/>
        <v>0</v>
      </c>
      <c r="AR330" s="10">
        <f t="shared" si="101"/>
        <v>0</v>
      </c>
      <c r="AS330" s="10">
        <f t="shared" si="101"/>
        <v>0</v>
      </c>
      <c r="AT330" s="10">
        <f t="shared" si="101"/>
        <v>0</v>
      </c>
      <c r="AV330" s="10">
        <f t="shared" si="102"/>
        <v>0</v>
      </c>
      <c r="AW330" s="10">
        <f>'დამტკ. ბიუჯ.'!G330</f>
        <v>0</v>
      </c>
      <c r="AX330" s="10">
        <f>'დამტკ. საკუთ.'!G330</f>
        <v>0</v>
      </c>
      <c r="AY330" s="10">
        <f>'ცვლილ. ბიუჯ.'!H330</f>
        <v>0</v>
      </c>
      <c r="AZ330" s="10">
        <f>'ცვლილ. საკუთ.'!H330</f>
        <v>0</v>
      </c>
      <c r="BA330" s="10">
        <f>'მთავრ. ფონდი'!H330</f>
        <v>0</v>
      </c>
      <c r="BB330" s="10">
        <f>'პრეზ. ფონდი'!H330</f>
        <v>0</v>
      </c>
      <c r="BC330" s="10">
        <f>'დაზუსტ. ნაერთი'!G330</f>
        <v>0</v>
      </c>
      <c r="BD330" s="10">
        <f>'დაზუსტ. ბიუჯ.'!G330</f>
        <v>0</v>
      </c>
      <c r="BE330" s="10">
        <f>'დაზუსტ. საკუთ.'!G330</f>
        <v>0</v>
      </c>
      <c r="BG330" s="10">
        <f t="shared" si="103"/>
        <v>0</v>
      </c>
      <c r="BH330" s="10">
        <f t="shared" si="103"/>
        <v>0</v>
      </c>
      <c r="BI330" s="10">
        <f t="shared" si="103"/>
        <v>0</v>
      </c>
      <c r="BJ330" s="10">
        <f t="shared" si="103"/>
        <v>0</v>
      </c>
      <c r="BK330" s="10">
        <f t="shared" si="104"/>
        <v>0</v>
      </c>
      <c r="BL330" s="10">
        <f t="shared" si="104"/>
        <v>0</v>
      </c>
      <c r="BM330" s="10">
        <f t="shared" si="104"/>
        <v>0</v>
      </c>
      <c r="BN330" s="10">
        <f t="shared" si="104"/>
        <v>0</v>
      </c>
      <c r="BO330" s="10">
        <f t="shared" si="107"/>
        <v>0</v>
      </c>
      <c r="BP330" s="10">
        <f t="shared" si="106"/>
        <v>0</v>
      </c>
      <c r="BR330" s="10">
        <f t="shared" si="105"/>
        <v>0</v>
      </c>
      <c r="BS330" s="10">
        <f>'დამტკ. ბიუჯ.'!H330</f>
        <v>0</v>
      </c>
      <c r="BT330" s="10">
        <f>'დამტკ. საკუთ.'!H330</f>
        <v>0</v>
      </c>
      <c r="BU330" s="10">
        <f>'ცვლილ. ბიუჯ.'!I330</f>
        <v>0</v>
      </c>
      <c r="BV330" s="10">
        <f>'ცვლილ. საკუთ.'!I330</f>
        <v>0</v>
      </c>
      <c r="BW330" s="10">
        <f>'მთავრ. ფონდი'!I330</f>
        <v>0</v>
      </c>
      <c r="BX330" s="10">
        <f>'პრეზ. ფონდი'!I330</f>
        <v>0</v>
      </c>
      <c r="BY330" s="10">
        <f>'დაზუსტ. ნაერთი'!H330</f>
        <v>0</v>
      </c>
      <c r="BZ330" s="10">
        <f>'დაზუსტ. ბიუჯ.'!H330</f>
        <v>0</v>
      </c>
      <c r="CA330" s="10">
        <f>'დაზუსტ. საკუთ.'!H330</f>
        <v>0</v>
      </c>
    </row>
    <row r="331" spans="1:79" x14ac:dyDescent="0.25">
      <c r="A331" t="str">
        <f t="shared" si="91"/>
        <v>b</v>
      </c>
      <c r="B331" s="8"/>
      <c r="C331" s="9" t="s">
        <v>13</v>
      </c>
      <c r="D331" s="10">
        <f t="shared" si="92"/>
        <v>0</v>
      </c>
      <c r="E331" s="10">
        <f t="shared" si="93"/>
        <v>0</v>
      </c>
      <c r="F331" s="10">
        <f t="shared" si="94"/>
        <v>0</v>
      </c>
      <c r="G331" s="10">
        <f t="shared" si="94"/>
        <v>0</v>
      </c>
      <c r="H331" s="10">
        <f t="shared" si="94"/>
        <v>0</v>
      </c>
      <c r="I331" s="10">
        <f t="shared" si="94"/>
        <v>0</v>
      </c>
      <c r="J331" s="10">
        <f t="shared" si="95"/>
        <v>0</v>
      </c>
      <c r="K331" s="10">
        <f t="shared" si="95"/>
        <v>0</v>
      </c>
      <c r="L331" s="10">
        <f t="shared" si="95"/>
        <v>0</v>
      </c>
      <c r="M331" s="10">
        <f t="shared" si="95"/>
        <v>0</v>
      </c>
      <c r="O331" s="10">
        <f t="shared" si="96"/>
        <v>0</v>
      </c>
      <c r="P331" s="10">
        <f>'დამტკ. ბიუჯ.'!E331</f>
        <v>0</v>
      </c>
      <c r="Q331" s="10">
        <f>'დამტკ. საკუთ.'!E331</f>
        <v>0</v>
      </c>
      <c r="R331" s="10">
        <f>'ცვლილ. ბიუჯ.'!F331</f>
        <v>0</v>
      </c>
      <c r="S331" s="10">
        <f>'ცვლილ. საკუთ.'!F331</f>
        <v>0</v>
      </c>
      <c r="T331" s="10">
        <f>'მთავრ. ფონდი'!F331</f>
        <v>0</v>
      </c>
      <c r="U331" s="10">
        <f>'პრეზ. ფონდი'!F331</f>
        <v>0</v>
      </c>
      <c r="V331" s="10">
        <f>'დაზუსტ. ნაერთი'!E331</f>
        <v>0</v>
      </c>
      <c r="W331" s="10">
        <f>'დაზუსტ. ბიუჯ.'!E331</f>
        <v>0</v>
      </c>
      <c r="X331" s="10">
        <f>'დაზუსტ. საკუთ.'!E331</f>
        <v>0</v>
      </c>
      <c r="Z331" s="10">
        <f t="shared" si="97"/>
        <v>0</v>
      </c>
      <c r="AA331" s="10">
        <f>'დამტკ. ბიუჯ.'!F331</f>
        <v>0</v>
      </c>
      <c r="AB331" s="10">
        <f>'დამტკ. საკუთ.'!F331</f>
        <v>0</v>
      </c>
      <c r="AC331" s="10">
        <f>'ცვლილ. ბიუჯ.'!G331</f>
        <v>0</v>
      </c>
      <c r="AD331" s="10">
        <f>'ცვლილ. საკუთ.'!G331</f>
        <v>0</v>
      </c>
      <c r="AE331" s="10">
        <f>'მთავრ. ფონდი'!G331</f>
        <v>0</v>
      </c>
      <c r="AF331" s="10">
        <f>'პრეზ. ფონდი'!G331</f>
        <v>0</v>
      </c>
      <c r="AG331" s="10">
        <f>'დაზუსტ. ნაერთი'!F331</f>
        <v>0</v>
      </c>
      <c r="AH331" s="10">
        <f>'დაზუსტ. ბიუჯ.'!F331</f>
        <v>0</v>
      </c>
      <c r="AI331" s="10">
        <f>'დაზუსტ. საკუთ.'!F331</f>
        <v>0</v>
      </c>
      <c r="AK331" s="10">
        <f t="shared" si="98"/>
        <v>0</v>
      </c>
      <c r="AL331" s="10">
        <f t="shared" si="99"/>
        <v>0</v>
      </c>
      <c r="AM331" s="10">
        <f t="shared" si="100"/>
        <v>0</v>
      </c>
      <c r="AN331" s="10">
        <f t="shared" si="100"/>
        <v>0</v>
      </c>
      <c r="AO331" s="10">
        <f t="shared" si="100"/>
        <v>0</v>
      </c>
      <c r="AP331" s="10">
        <f t="shared" si="100"/>
        <v>0</v>
      </c>
      <c r="AQ331" s="10">
        <f t="shared" si="101"/>
        <v>0</v>
      </c>
      <c r="AR331" s="10">
        <f t="shared" si="101"/>
        <v>0</v>
      </c>
      <c r="AS331" s="10">
        <f t="shared" si="101"/>
        <v>0</v>
      </c>
      <c r="AT331" s="10">
        <f t="shared" si="101"/>
        <v>0</v>
      </c>
      <c r="AV331" s="10">
        <f t="shared" si="102"/>
        <v>0</v>
      </c>
      <c r="AW331" s="10">
        <f>'დამტკ. ბიუჯ.'!G331</f>
        <v>0</v>
      </c>
      <c r="AX331" s="10">
        <f>'დამტკ. საკუთ.'!G331</f>
        <v>0</v>
      </c>
      <c r="AY331" s="10">
        <f>'ცვლილ. ბიუჯ.'!H331</f>
        <v>0</v>
      </c>
      <c r="AZ331" s="10">
        <f>'ცვლილ. საკუთ.'!H331</f>
        <v>0</v>
      </c>
      <c r="BA331" s="10">
        <f>'მთავრ. ფონდი'!H331</f>
        <v>0</v>
      </c>
      <c r="BB331" s="10">
        <f>'პრეზ. ფონდი'!H331</f>
        <v>0</v>
      </c>
      <c r="BC331" s="10">
        <f>'დაზუსტ. ნაერთი'!G331</f>
        <v>0</v>
      </c>
      <c r="BD331" s="10">
        <f>'დაზუსტ. ბიუჯ.'!G331</f>
        <v>0</v>
      </c>
      <c r="BE331" s="10">
        <f>'დაზუსტ. საკუთ.'!G331</f>
        <v>0</v>
      </c>
      <c r="BG331" s="10">
        <f t="shared" si="103"/>
        <v>0</v>
      </c>
      <c r="BH331" s="10">
        <f t="shared" si="103"/>
        <v>0</v>
      </c>
      <c r="BI331" s="10">
        <f t="shared" si="103"/>
        <v>0</v>
      </c>
      <c r="BJ331" s="10">
        <f t="shared" si="103"/>
        <v>0</v>
      </c>
      <c r="BK331" s="10">
        <f t="shared" si="104"/>
        <v>0</v>
      </c>
      <c r="BL331" s="10">
        <f t="shared" si="104"/>
        <v>0</v>
      </c>
      <c r="BM331" s="10">
        <f t="shared" si="104"/>
        <v>0</v>
      </c>
      <c r="BN331" s="10">
        <f t="shared" si="104"/>
        <v>0</v>
      </c>
      <c r="BO331" s="10">
        <f t="shared" si="107"/>
        <v>0</v>
      </c>
      <c r="BP331" s="10">
        <f t="shared" si="106"/>
        <v>0</v>
      </c>
      <c r="BR331" s="10">
        <f t="shared" si="105"/>
        <v>0</v>
      </c>
      <c r="BS331" s="10">
        <f>'დამტკ. ბიუჯ.'!H331</f>
        <v>0</v>
      </c>
      <c r="BT331" s="10">
        <f>'დამტკ. საკუთ.'!H331</f>
        <v>0</v>
      </c>
      <c r="BU331" s="10">
        <f>'ცვლილ. ბიუჯ.'!I331</f>
        <v>0</v>
      </c>
      <c r="BV331" s="10">
        <f>'ცვლილ. საკუთ.'!I331</f>
        <v>0</v>
      </c>
      <c r="BW331" s="10">
        <f>'მთავრ. ფონდი'!I331</f>
        <v>0</v>
      </c>
      <c r="BX331" s="10">
        <f>'პრეზ. ფონდი'!I331</f>
        <v>0</v>
      </c>
      <c r="BY331" s="10">
        <f>'დაზუსტ. ნაერთი'!H331</f>
        <v>0</v>
      </c>
      <c r="BZ331" s="10">
        <f>'დაზუსტ. ბიუჯ.'!H331</f>
        <v>0</v>
      </c>
      <c r="CA331" s="10">
        <f>'დაზუსტ. საკუთ.'!H331</f>
        <v>0</v>
      </c>
    </row>
    <row r="332" spans="1:79" x14ac:dyDescent="0.25">
      <c r="A332" t="str">
        <f t="shared" si="91"/>
        <v>b</v>
      </c>
      <c r="B332" s="8"/>
      <c r="C332" s="9" t="s">
        <v>14</v>
      </c>
      <c r="D332" s="10">
        <f t="shared" si="92"/>
        <v>0</v>
      </c>
      <c r="E332" s="10">
        <f t="shared" si="93"/>
        <v>0</v>
      </c>
      <c r="F332" s="10">
        <f t="shared" si="94"/>
        <v>0</v>
      </c>
      <c r="G332" s="10">
        <f t="shared" si="94"/>
        <v>0</v>
      </c>
      <c r="H332" s="10">
        <f t="shared" si="94"/>
        <v>0</v>
      </c>
      <c r="I332" s="10">
        <f t="shared" si="94"/>
        <v>0</v>
      </c>
      <c r="J332" s="10">
        <f t="shared" si="95"/>
        <v>0</v>
      </c>
      <c r="K332" s="10">
        <f t="shared" si="95"/>
        <v>0</v>
      </c>
      <c r="L332" s="10">
        <f t="shared" si="95"/>
        <v>0</v>
      </c>
      <c r="M332" s="10">
        <f t="shared" si="95"/>
        <v>0</v>
      </c>
      <c r="O332" s="10">
        <f t="shared" si="96"/>
        <v>0</v>
      </c>
      <c r="P332" s="10">
        <f>'დამტკ. ბიუჯ.'!E332</f>
        <v>0</v>
      </c>
      <c r="Q332" s="10">
        <f>'დამტკ. საკუთ.'!E332</f>
        <v>0</v>
      </c>
      <c r="R332" s="10">
        <f>'ცვლილ. ბიუჯ.'!F332</f>
        <v>0</v>
      </c>
      <c r="S332" s="10">
        <f>'ცვლილ. საკუთ.'!F332</f>
        <v>0</v>
      </c>
      <c r="T332" s="10">
        <f>'მთავრ. ფონდი'!F332</f>
        <v>0</v>
      </c>
      <c r="U332" s="10">
        <f>'პრეზ. ფონდი'!F332</f>
        <v>0</v>
      </c>
      <c r="V332" s="10">
        <f>'დაზუსტ. ნაერთი'!E332</f>
        <v>0</v>
      </c>
      <c r="W332" s="10">
        <f>'დაზუსტ. ბიუჯ.'!E332</f>
        <v>0</v>
      </c>
      <c r="X332" s="10">
        <f>'დაზუსტ. საკუთ.'!E332</f>
        <v>0</v>
      </c>
      <c r="Z332" s="10">
        <f t="shared" si="97"/>
        <v>0</v>
      </c>
      <c r="AA332" s="10">
        <f>'დამტკ. ბიუჯ.'!F332</f>
        <v>0</v>
      </c>
      <c r="AB332" s="10">
        <f>'დამტკ. საკუთ.'!F332</f>
        <v>0</v>
      </c>
      <c r="AC332" s="10">
        <f>'ცვლილ. ბიუჯ.'!G332</f>
        <v>0</v>
      </c>
      <c r="AD332" s="10">
        <f>'ცვლილ. საკუთ.'!G332</f>
        <v>0</v>
      </c>
      <c r="AE332" s="10">
        <f>'მთავრ. ფონდი'!G332</f>
        <v>0</v>
      </c>
      <c r="AF332" s="10">
        <f>'პრეზ. ფონდი'!G332</f>
        <v>0</v>
      </c>
      <c r="AG332" s="10">
        <f>'დაზუსტ. ნაერთი'!F332</f>
        <v>0</v>
      </c>
      <c r="AH332" s="10">
        <f>'დაზუსტ. ბიუჯ.'!F332</f>
        <v>0</v>
      </c>
      <c r="AI332" s="10">
        <f>'დაზუსტ. საკუთ.'!F332</f>
        <v>0</v>
      </c>
      <c r="AK332" s="10">
        <f t="shared" si="98"/>
        <v>0</v>
      </c>
      <c r="AL332" s="10">
        <f t="shared" si="99"/>
        <v>0</v>
      </c>
      <c r="AM332" s="10">
        <f t="shared" si="100"/>
        <v>0</v>
      </c>
      <c r="AN332" s="10">
        <f t="shared" si="100"/>
        <v>0</v>
      </c>
      <c r="AO332" s="10">
        <f t="shared" si="100"/>
        <v>0</v>
      </c>
      <c r="AP332" s="10">
        <f t="shared" si="100"/>
        <v>0</v>
      </c>
      <c r="AQ332" s="10">
        <f t="shared" si="101"/>
        <v>0</v>
      </c>
      <c r="AR332" s="10">
        <f t="shared" si="101"/>
        <v>0</v>
      </c>
      <c r="AS332" s="10">
        <f t="shared" si="101"/>
        <v>0</v>
      </c>
      <c r="AT332" s="10">
        <f t="shared" si="101"/>
        <v>0</v>
      </c>
      <c r="AV332" s="10">
        <f t="shared" si="102"/>
        <v>0</v>
      </c>
      <c r="AW332" s="10">
        <f>'დამტკ. ბიუჯ.'!G332</f>
        <v>0</v>
      </c>
      <c r="AX332" s="10">
        <f>'დამტკ. საკუთ.'!G332</f>
        <v>0</v>
      </c>
      <c r="AY332" s="10">
        <f>'ცვლილ. ბიუჯ.'!H332</f>
        <v>0</v>
      </c>
      <c r="AZ332" s="10">
        <f>'ცვლილ. საკუთ.'!H332</f>
        <v>0</v>
      </c>
      <c r="BA332" s="10">
        <f>'მთავრ. ფონდი'!H332</f>
        <v>0</v>
      </c>
      <c r="BB332" s="10">
        <f>'პრეზ. ფონდი'!H332</f>
        <v>0</v>
      </c>
      <c r="BC332" s="10">
        <f>'დაზუსტ. ნაერთი'!G332</f>
        <v>0</v>
      </c>
      <c r="BD332" s="10">
        <f>'დაზუსტ. ბიუჯ.'!G332</f>
        <v>0</v>
      </c>
      <c r="BE332" s="10">
        <f>'დაზუსტ. საკუთ.'!G332</f>
        <v>0</v>
      </c>
      <c r="BG332" s="10">
        <f t="shared" si="103"/>
        <v>0</v>
      </c>
      <c r="BH332" s="10">
        <f t="shared" si="103"/>
        <v>0</v>
      </c>
      <c r="BI332" s="10">
        <f t="shared" si="103"/>
        <v>0</v>
      </c>
      <c r="BJ332" s="10">
        <f t="shared" si="103"/>
        <v>0</v>
      </c>
      <c r="BK332" s="10">
        <f t="shared" si="104"/>
        <v>0</v>
      </c>
      <c r="BL332" s="10">
        <f t="shared" si="104"/>
        <v>0</v>
      </c>
      <c r="BM332" s="10">
        <f t="shared" si="104"/>
        <v>0</v>
      </c>
      <c r="BN332" s="10">
        <f t="shared" si="104"/>
        <v>0</v>
      </c>
      <c r="BO332" s="10">
        <f t="shared" si="107"/>
        <v>0</v>
      </c>
      <c r="BP332" s="10">
        <f t="shared" si="106"/>
        <v>0</v>
      </c>
      <c r="BR332" s="10">
        <f t="shared" si="105"/>
        <v>0</v>
      </c>
      <c r="BS332" s="10">
        <f>'დამტკ. ბიუჯ.'!H332</f>
        <v>0</v>
      </c>
      <c r="BT332" s="10">
        <f>'დამტკ. საკუთ.'!H332</f>
        <v>0</v>
      </c>
      <c r="BU332" s="10">
        <f>'ცვლილ. ბიუჯ.'!I332</f>
        <v>0</v>
      </c>
      <c r="BV332" s="10">
        <f>'ცვლილ. საკუთ.'!I332</f>
        <v>0</v>
      </c>
      <c r="BW332" s="10">
        <f>'მთავრ. ფონდი'!I332</f>
        <v>0</v>
      </c>
      <c r="BX332" s="10">
        <f>'პრეზ. ფონდი'!I332</f>
        <v>0</v>
      </c>
      <c r="BY332" s="10">
        <f>'დაზუსტ. ნაერთი'!H332</f>
        <v>0</v>
      </c>
      <c r="BZ332" s="10">
        <f>'დაზუსტ. ბიუჯ.'!H332</f>
        <v>0</v>
      </c>
      <c r="CA332" s="10">
        <f>'დაზუსტ. საკუთ.'!H332</f>
        <v>0</v>
      </c>
    </row>
    <row r="333" spans="1:79" x14ac:dyDescent="0.25">
      <c r="A333" t="str">
        <f t="shared" si="91"/>
        <v>b</v>
      </c>
      <c r="B333" s="8"/>
      <c r="C333" s="9" t="s">
        <v>15</v>
      </c>
      <c r="D333" s="10">
        <f t="shared" si="92"/>
        <v>0</v>
      </c>
      <c r="E333" s="10">
        <f t="shared" si="93"/>
        <v>0</v>
      </c>
      <c r="F333" s="10">
        <f t="shared" si="94"/>
        <v>0</v>
      </c>
      <c r="G333" s="10">
        <f t="shared" si="94"/>
        <v>0</v>
      </c>
      <c r="H333" s="10">
        <f t="shared" si="94"/>
        <v>0</v>
      </c>
      <c r="I333" s="10">
        <f t="shared" si="94"/>
        <v>0</v>
      </c>
      <c r="J333" s="10">
        <f t="shared" si="95"/>
        <v>0</v>
      </c>
      <c r="K333" s="10">
        <f t="shared" si="95"/>
        <v>0</v>
      </c>
      <c r="L333" s="10">
        <f t="shared" si="95"/>
        <v>0</v>
      </c>
      <c r="M333" s="10">
        <f t="shared" si="95"/>
        <v>0</v>
      </c>
      <c r="O333" s="10">
        <f t="shared" si="96"/>
        <v>0</v>
      </c>
      <c r="P333" s="10">
        <f>'დამტკ. ბიუჯ.'!E333</f>
        <v>0</v>
      </c>
      <c r="Q333" s="10">
        <f>'დამტკ. საკუთ.'!E333</f>
        <v>0</v>
      </c>
      <c r="R333" s="10">
        <f>'ცვლილ. ბიუჯ.'!F333</f>
        <v>0</v>
      </c>
      <c r="S333" s="10">
        <f>'ცვლილ. საკუთ.'!F333</f>
        <v>0</v>
      </c>
      <c r="T333" s="10">
        <f>'მთავრ. ფონდი'!F333</f>
        <v>0</v>
      </c>
      <c r="U333" s="10">
        <f>'პრეზ. ფონდი'!F333</f>
        <v>0</v>
      </c>
      <c r="V333" s="10">
        <f>'დაზუსტ. ნაერთი'!E333</f>
        <v>0</v>
      </c>
      <c r="W333" s="10">
        <f>'დაზუსტ. ბიუჯ.'!E333</f>
        <v>0</v>
      </c>
      <c r="X333" s="10">
        <f>'დაზუსტ. საკუთ.'!E333</f>
        <v>0</v>
      </c>
      <c r="Z333" s="10">
        <f t="shared" si="97"/>
        <v>0</v>
      </c>
      <c r="AA333" s="10">
        <f>'დამტკ. ბიუჯ.'!F333</f>
        <v>0</v>
      </c>
      <c r="AB333" s="10">
        <f>'დამტკ. საკუთ.'!F333</f>
        <v>0</v>
      </c>
      <c r="AC333" s="10">
        <f>'ცვლილ. ბიუჯ.'!G333</f>
        <v>0</v>
      </c>
      <c r="AD333" s="10">
        <f>'ცვლილ. საკუთ.'!G333</f>
        <v>0</v>
      </c>
      <c r="AE333" s="10">
        <f>'მთავრ. ფონდი'!G333</f>
        <v>0</v>
      </c>
      <c r="AF333" s="10">
        <f>'პრეზ. ფონდი'!G333</f>
        <v>0</v>
      </c>
      <c r="AG333" s="10">
        <f>'დაზუსტ. ნაერთი'!F333</f>
        <v>0</v>
      </c>
      <c r="AH333" s="10">
        <f>'დაზუსტ. ბიუჯ.'!F333</f>
        <v>0</v>
      </c>
      <c r="AI333" s="10">
        <f>'დაზუსტ. საკუთ.'!F333</f>
        <v>0</v>
      </c>
      <c r="AK333" s="10">
        <f t="shared" si="98"/>
        <v>0</v>
      </c>
      <c r="AL333" s="10">
        <f t="shared" si="99"/>
        <v>0</v>
      </c>
      <c r="AM333" s="10">
        <f t="shared" si="100"/>
        <v>0</v>
      </c>
      <c r="AN333" s="10">
        <f t="shared" si="100"/>
        <v>0</v>
      </c>
      <c r="AO333" s="10">
        <f t="shared" si="100"/>
        <v>0</v>
      </c>
      <c r="AP333" s="10">
        <f t="shared" si="100"/>
        <v>0</v>
      </c>
      <c r="AQ333" s="10">
        <f t="shared" si="101"/>
        <v>0</v>
      </c>
      <c r="AR333" s="10">
        <f t="shared" si="101"/>
        <v>0</v>
      </c>
      <c r="AS333" s="10">
        <f t="shared" si="101"/>
        <v>0</v>
      </c>
      <c r="AT333" s="10">
        <f t="shared" si="101"/>
        <v>0</v>
      </c>
      <c r="AV333" s="10">
        <f t="shared" si="102"/>
        <v>0</v>
      </c>
      <c r="AW333" s="10">
        <f>'დამტკ. ბიუჯ.'!G333</f>
        <v>0</v>
      </c>
      <c r="AX333" s="10">
        <f>'დამტკ. საკუთ.'!G333</f>
        <v>0</v>
      </c>
      <c r="AY333" s="10">
        <f>'ცვლილ. ბიუჯ.'!H333</f>
        <v>0</v>
      </c>
      <c r="AZ333" s="10">
        <f>'ცვლილ. საკუთ.'!H333</f>
        <v>0</v>
      </c>
      <c r="BA333" s="10">
        <f>'მთავრ. ფონდი'!H333</f>
        <v>0</v>
      </c>
      <c r="BB333" s="10">
        <f>'პრეზ. ფონდი'!H333</f>
        <v>0</v>
      </c>
      <c r="BC333" s="10">
        <f>'დაზუსტ. ნაერთი'!G333</f>
        <v>0</v>
      </c>
      <c r="BD333" s="10">
        <f>'დაზუსტ. ბიუჯ.'!G333</f>
        <v>0</v>
      </c>
      <c r="BE333" s="10">
        <f>'დაზუსტ. საკუთ.'!G333</f>
        <v>0</v>
      </c>
      <c r="BG333" s="10">
        <f t="shared" si="103"/>
        <v>0</v>
      </c>
      <c r="BH333" s="10">
        <f t="shared" si="103"/>
        <v>0</v>
      </c>
      <c r="BI333" s="10">
        <f t="shared" si="103"/>
        <v>0</v>
      </c>
      <c r="BJ333" s="10">
        <f t="shared" si="103"/>
        <v>0</v>
      </c>
      <c r="BK333" s="10">
        <f t="shared" si="104"/>
        <v>0</v>
      </c>
      <c r="BL333" s="10">
        <f t="shared" si="104"/>
        <v>0</v>
      </c>
      <c r="BM333" s="10">
        <f t="shared" si="104"/>
        <v>0</v>
      </c>
      <c r="BN333" s="10">
        <f t="shared" si="104"/>
        <v>0</v>
      </c>
      <c r="BO333" s="10">
        <f t="shared" si="107"/>
        <v>0</v>
      </c>
      <c r="BP333" s="10">
        <f t="shared" si="106"/>
        <v>0</v>
      </c>
      <c r="BR333" s="10">
        <f t="shared" si="105"/>
        <v>0</v>
      </c>
      <c r="BS333" s="10">
        <f>'დამტკ. ბიუჯ.'!H333</f>
        <v>0</v>
      </c>
      <c r="BT333" s="10">
        <f>'დამტკ. საკუთ.'!H333</f>
        <v>0</v>
      </c>
      <c r="BU333" s="10">
        <f>'ცვლილ. ბიუჯ.'!I333</f>
        <v>0</v>
      </c>
      <c r="BV333" s="10">
        <f>'ცვლილ. საკუთ.'!I333</f>
        <v>0</v>
      </c>
      <c r="BW333" s="10">
        <f>'მთავრ. ფონდი'!I333</f>
        <v>0</v>
      </c>
      <c r="BX333" s="10">
        <f>'პრეზ. ფონდი'!I333</f>
        <v>0</v>
      </c>
      <c r="BY333" s="10">
        <f>'დაზუსტ. ნაერთი'!H333</f>
        <v>0</v>
      </c>
      <c r="BZ333" s="10">
        <f>'დაზუსტ. ბიუჯ.'!H333</f>
        <v>0</v>
      </c>
      <c r="CA333" s="10">
        <f>'დაზუსტ. საკუთ.'!H333</f>
        <v>0</v>
      </c>
    </row>
    <row r="334" spans="1:79" x14ac:dyDescent="0.25">
      <c r="A334" t="str">
        <f t="shared" si="91"/>
        <v>a</v>
      </c>
      <c r="B334" s="8"/>
      <c r="C334" s="9" t="s">
        <v>16</v>
      </c>
      <c r="D334" s="10">
        <f t="shared" si="92"/>
        <v>1000000</v>
      </c>
      <c r="E334" s="10">
        <f t="shared" si="93"/>
        <v>1000000</v>
      </c>
      <c r="F334" s="10">
        <f t="shared" si="94"/>
        <v>0</v>
      </c>
      <c r="G334" s="10">
        <f t="shared" si="94"/>
        <v>-50000</v>
      </c>
      <c r="H334" s="10">
        <f t="shared" si="94"/>
        <v>0</v>
      </c>
      <c r="I334" s="10">
        <f t="shared" si="94"/>
        <v>0</v>
      </c>
      <c r="J334" s="10">
        <f t="shared" si="95"/>
        <v>0</v>
      </c>
      <c r="K334" s="10">
        <f t="shared" si="95"/>
        <v>950000</v>
      </c>
      <c r="L334" s="10">
        <f t="shared" si="95"/>
        <v>950000</v>
      </c>
      <c r="M334" s="10">
        <f t="shared" si="95"/>
        <v>0</v>
      </c>
      <c r="O334" s="10">
        <f t="shared" si="96"/>
        <v>250000</v>
      </c>
      <c r="P334" s="10">
        <f>'დამტკ. ბიუჯ.'!E334</f>
        <v>250000</v>
      </c>
      <c r="Q334" s="10">
        <f>'დამტკ. საკუთ.'!E334</f>
        <v>0</v>
      </c>
      <c r="R334" s="10">
        <f>'ცვლილ. ბიუჯ.'!F334</f>
        <v>-21000</v>
      </c>
      <c r="S334" s="10">
        <f>'ცვლილ. საკუთ.'!F334</f>
        <v>0</v>
      </c>
      <c r="T334" s="10">
        <f>'მთავრ. ფონდი'!F334</f>
        <v>0</v>
      </c>
      <c r="U334" s="10">
        <f>'პრეზ. ფონდი'!F334</f>
        <v>0</v>
      </c>
      <c r="V334" s="10">
        <f>'დაზუსტ. ნაერთი'!E334</f>
        <v>229000</v>
      </c>
      <c r="W334" s="10">
        <f>'დაზუსტ. ბიუჯ.'!E334</f>
        <v>229000</v>
      </c>
      <c r="X334" s="10">
        <f>'დაზუსტ. საკუთ.'!E334</f>
        <v>0</v>
      </c>
      <c r="Z334" s="10">
        <f t="shared" si="97"/>
        <v>250000</v>
      </c>
      <c r="AA334" s="10">
        <f>'დამტკ. ბიუჯ.'!F334</f>
        <v>250000</v>
      </c>
      <c r="AB334" s="10">
        <f>'დამტკ. საკუთ.'!F334</f>
        <v>0</v>
      </c>
      <c r="AC334" s="10">
        <f>'ცვლილ. ბიუჯ.'!G334</f>
        <v>-9000</v>
      </c>
      <c r="AD334" s="10">
        <f>'ცვლილ. საკუთ.'!G334</f>
        <v>0</v>
      </c>
      <c r="AE334" s="10">
        <f>'მთავრ. ფონდი'!G334</f>
        <v>0</v>
      </c>
      <c r="AF334" s="10">
        <f>'პრეზ. ფონდი'!G334</f>
        <v>0</v>
      </c>
      <c r="AG334" s="10">
        <f>'დაზუსტ. ნაერთი'!F334</f>
        <v>241000</v>
      </c>
      <c r="AH334" s="10">
        <f>'დაზუსტ. ბიუჯ.'!F334</f>
        <v>241000</v>
      </c>
      <c r="AI334" s="10">
        <f>'დაზუსტ. საკუთ.'!F334</f>
        <v>0</v>
      </c>
      <c r="AK334" s="10">
        <f t="shared" si="98"/>
        <v>500000</v>
      </c>
      <c r="AL334" s="10">
        <f t="shared" si="99"/>
        <v>500000</v>
      </c>
      <c r="AM334" s="10">
        <f t="shared" si="100"/>
        <v>0</v>
      </c>
      <c r="AN334" s="10">
        <f t="shared" si="100"/>
        <v>-30000</v>
      </c>
      <c r="AO334" s="10">
        <f t="shared" si="100"/>
        <v>0</v>
      </c>
      <c r="AP334" s="10">
        <f t="shared" si="100"/>
        <v>0</v>
      </c>
      <c r="AQ334" s="10">
        <f t="shared" si="101"/>
        <v>0</v>
      </c>
      <c r="AR334" s="10">
        <f t="shared" si="101"/>
        <v>470000</v>
      </c>
      <c r="AS334" s="10">
        <f t="shared" si="101"/>
        <v>470000</v>
      </c>
      <c r="AT334" s="10">
        <f t="shared" si="101"/>
        <v>0</v>
      </c>
      <c r="AV334" s="10">
        <f t="shared" si="102"/>
        <v>250000</v>
      </c>
      <c r="AW334" s="10">
        <f>'დამტკ. ბიუჯ.'!G334</f>
        <v>250000</v>
      </c>
      <c r="AX334" s="10">
        <f>'დამტკ. საკუთ.'!G334</f>
        <v>0</v>
      </c>
      <c r="AY334" s="10">
        <f>'ცვლილ. ბიუჯ.'!H334</f>
        <v>-10000</v>
      </c>
      <c r="AZ334" s="10">
        <f>'ცვლილ. საკუთ.'!H334</f>
        <v>0</v>
      </c>
      <c r="BA334" s="10">
        <f>'მთავრ. ფონდი'!H334</f>
        <v>0</v>
      </c>
      <c r="BB334" s="10">
        <f>'პრეზ. ფონდი'!H334</f>
        <v>0</v>
      </c>
      <c r="BC334" s="10">
        <f>'დაზუსტ. ნაერთი'!G334</f>
        <v>240000</v>
      </c>
      <c r="BD334" s="10">
        <f>'დაზუსტ. ბიუჯ.'!G334</f>
        <v>240000</v>
      </c>
      <c r="BE334" s="10">
        <f>'დაზუსტ. საკუთ.'!G334</f>
        <v>0</v>
      </c>
      <c r="BG334" s="10">
        <f t="shared" si="103"/>
        <v>750000</v>
      </c>
      <c r="BH334" s="10">
        <f t="shared" si="103"/>
        <v>750000</v>
      </c>
      <c r="BI334" s="10">
        <f t="shared" si="103"/>
        <v>0</v>
      </c>
      <c r="BJ334" s="10">
        <f t="shared" si="103"/>
        <v>-40000</v>
      </c>
      <c r="BK334" s="10">
        <f t="shared" si="104"/>
        <v>0</v>
      </c>
      <c r="BL334" s="10">
        <f t="shared" si="104"/>
        <v>0</v>
      </c>
      <c r="BM334" s="10">
        <f t="shared" si="104"/>
        <v>0</v>
      </c>
      <c r="BN334" s="10">
        <f t="shared" si="104"/>
        <v>710000</v>
      </c>
      <c r="BO334" s="10">
        <f t="shared" si="107"/>
        <v>710000</v>
      </c>
      <c r="BP334" s="10">
        <f t="shared" si="106"/>
        <v>0</v>
      </c>
      <c r="BR334" s="10">
        <f t="shared" si="105"/>
        <v>250000</v>
      </c>
      <c r="BS334" s="10">
        <f>'დამტკ. ბიუჯ.'!H334</f>
        <v>250000</v>
      </c>
      <c r="BT334" s="10">
        <f>'დამტკ. საკუთ.'!H334</f>
        <v>0</v>
      </c>
      <c r="BU334" s="10">
        <f>'ცვლილ. ბიუჯ.'!I334</f>
        <v>-10000</v>
      </c>
      <c r="BV334" s="10">
        <f>'ცვლილ. საკუთ.'!I334</f>
        <v>0</v>
      </c>
      <c r="BW334" s="10">
        <f>'მთავრ. ფონდი'!I334</f>
        <v>0</v>
      </c>
      <c r="BX334" s="10">
        <f>'პრეზ. ფონდი'!I334</f>
        <v>0</v>
      </c>
      <c r="BY334" s="10">
        <f>'დაზუსტ. ნაერთი'!H334</f>
        <v>240000</v>
      </c>
      <c r="BZ334" s="10">
        <f>'დაზუსტ. ბიუჯ.'!H334</f>
        <v>240000</v>
      </c>
      <c r="CA334" s="10">
        <f>'დაზუსტ. საკუთ.'!H334</f>
        <v>0</v>
      </c>
    </row>
    <row r="335" spans="1:79" x14ac:dyDescent="0.25">
      <c r="A335" t="str">
        <f t="shared" si="91"/>
        <v>b</v>
      </c>
      <c r="B335" s="8"/>
      <c r="C335" s="9" t="s">
        <v>17</v>
      </c>
      <c r="D335" s="10">
        <f t="shared" si="92"/>
        <v>0</v>
      </c>
      <c r="E335" s="10">
        <f t="shared" si="93"/>
        <v>0</v>
      </c>
      <c r="F335" s="10">
        <f t="shared" si="94"/>
        <v>0</v>
      </c>
      <c r="G335" s="10">
        <f t="shared" si="94"/>
        <v>0</v>
      </c>
      <c r="H335" s="10">
        <f t="shared" si="94"/>
        <v>0</v>
      </c>
      <c r="I335" s="10">
        <f t="shared" si="94"/>
        <v>0</v>
      </c>
      <c r="J335" s="10">
        <f t="shared" si="95"/>
        <v>0</v>
      </c>
      <c r="K335" s="10">
        <f t="shared" si="95"/>
        <v>0</v>
      </c>
      <c r="L335" s="10">
        <f t="shared" si="95"/>
        <v>0</v>
      </c>
      <c r="M335" s="10">
        <f t="shared" si="95"/>
        <v>0</v>
      </c>
      <c r="O335" s="10">
        <f t="shared" si="96"/>
        <v>0</v>
      </c>
      <c r="P335" s="10">
        <f>'დამტკ. ბიუჯ.'!E335</f>
        <v>0</v>
      </c>
      <c r="Q335" s="10">
        <f>'დამტკ. საკუთ.'!E335</f>
        <v>0</v>
      </c>
      <c r="R335" s="10">
        <f>'ცვლილ. ბიუჯ.'!F335</f>
        <v>0</v>
      </c>
      <c r="S335" s="10">
        <f>'ცვლილ. საკუთ.'!F335</f>
        <v>0</v>
      </c>
      <c r="T335" s="10">
        <f>'მთავრ. ფონდი'!F335</f>
        <v>0</v>
      </c>
      <c r="U335" s="10">
        <f>'პრეზ. ფონდი'!F335</f>
        <v>0</v>
      </c>
      <c r="V335" s="10">
        <f>'დაზუსტ. ნაერთი'!E335</f>
        <v>0</v>
      </c>
      <c r="W335" s="10">
        <f>'დაზუსტ. ბიუჯ.'!E335</f>
        <v>0</v>
      </c>
      <c r="X335" s="10">
        <f>'დაზუსტ. საკუთ.'!E335</f>
        <v>0</v>
      </c>
      <c r="Z335" s="10">
        <f t="shared" si="97"/>
        <v>0</v>
      </c>
      <c r="AA335" s="10">
        <f>'დამტკ. ბიუჯ.'!F335</f>
        <v>0</v>
      </c>
      <c r="AB335" s="10">
        <f>'დამტკ. საკუთ.'!F335</f>
        <v>0</v>
      </c>
      <c r="AC335" s="10">
        <f>'ცვლილ. ბიუჯ.'!G335</f>
        <v>0</v>
      </c>
      <c r="AD335" s="10">
        <f>'ცვლილ. საკუთ.'!G335</f>
        <v>0</v>
      </c>
      <c r="AE335" s="10">
        <f>'მთავრ. ფონდი'!G335</f>
        <v>0</v>
      </c>
      <c r="AF335" s="10">
        <f>'პრეზ. ფონდი'!G335</f>
        <v>0</v>
      </c>
      <c r="AG335" s="10">
        <f>'დაზუსტ. ნაერთი'!F335</f>
        <v>0</v>
      </c>
      <c r="AH335" s="10">
        <f>'დაზუსტ. ბიუჯ.'!F335</f>
        <v>0</v>
      </c>
      <c r="AI335" s="10">
        <f>'დაზუსტ. საკუთ.'!F335</f>
        <v>0</v>
      </c>
      <c r="AK335" s="10">
        <f t="shared" si="98"/>
        <v>0</v>
      </c>
      <c r="AL335" s="10">
        <f t="shared" si="99"/>
        <v>0</v>
      </c>
      <c r="AM335" s="10">
        <f t="shared" si="100"/>
        <v>0</v>
      </c>
      <c r="AN335" s="10">
        <f t="shared" si="100"/>
        <v>0</v>
      </c>
      <c r="AO335" s="10">
        <f t="shared" si="100"/>
        <v>0</v>
      </c>
      <c r="AP335" s="10">
        <f t="shared" si="100"/>
        <v>0</v>
      </c>
      <c r="AQ335" s="10">
        <f t="shared" si="101"/>
        <v>0</v>
      </c>
      <c r="AR335" s="10">
        <f t="shared" si="101"/>
        <v>0</v>
      </c>
      <c r="AS335" s="10">
        <f t="shared" si="101"/>
        <v>0</v>
      </c>
      <c r="AT335" s="10">
        <f t="shared" si="101"/>
        <v>0</v>
      </c>
      <c r="AV335" s="10">
        <f t="shared" si="102"/>
        <v>0</v>
      </c>
      <c r="AW335" s="10">
        <f>'დამტკ. ბიუჯ.'!G335</f>
        <v>0</v>
      </c>
      <c r="AX335" s="10">
        <f>'დამტკ. საკუთ.'!G335</f>
        <v>0</v>
      </c>
      <c r="AY335" s="10">
        <f>'ცვლილ. ბიუჯ.'!H335</f>
        <v>0</v>
      </c>
      <c r="AZ335" s="10">
        <f>'ცვლილ. საკუთ.'!H335</f>
        <v>0</v>
      </c>
      <c r="BA335" s="10">
        <f>'მთავრ. ფონდი'!H335</f>
        <v>0</v>
      </c>
      <c r="BB335" s="10">
        <f>'პრეზ. ფონდი'!H335</f>
        <v>0</v>
      </c>
      <c r="BC335" s="10">
        <f>'დაზუსტ. ნაერთი'!G335</f>
        <v>0</v>
      </c>
      <c r="BD335" s="10">
        <f>'დაზუსტ. ბიუჯ.'!G335</f>
        <v>0</v>
      </c>
      <c r="BE335" s="10">
        <f>'დაზუსტ. საკუთ.'!G335</f>
        <v>0</v>
      </c>
      <c r="BG335" s="10">
        <f t="shared" si="103"/>
        <v>0</v>
      </c>
      <c r="BH335" s="10">
        <f t="shared" si="103"/>
        <v>0</v>
      </c>
      <c r="BI335" s="10">
        <f t="shared" si="103"/>
        <v>0</v>
      </c>
      <c r="BJ335" s="10">
        <f t="shared" si="103"/>
        <v>0</v>
      </c>
      <c r="BK335" s="10">
        <f t="shared" si="104"/>
        <v>0</v>
      </c>
      <c r="BL335" s="10">
        <f t="shared" si="104"/>
        <v>0</v>
      </c>
      <c r="BM335" s="10">
        <f t="shared" si="104"/>
        <v>0</v>
      </c>
      <c r="BN335" s="10">
        <f t="shared" si="104"/>
        <v>0</v>
      </c>
      <c r="BO335" s="10">
        <f t="shared" si="107"/>
        <v>0</v>
      </c>
      <c r="BP335" s="10">
        <f t="shared" si="106"/>
        <v>0</v>
      </c>
      <c r="BR335" s="10">
        <f t="shared" si="105"/>
        <v>0</v>
      </c>
      <c r="BS335" s="10">
        <f>'დამტკ. ბიუჯ.'!H335</f>
        <v>0</v>
      </c>
      <c r="BT335" s="10">
        <f>'დამტკ. საკუთ.'!H335</f>
        <v>0</v>
      </c>
      <c r="BU335" s="10">
        <f>'ცვლილ. ბიუჯ.'!I335</f>
        <v>0</v>
      </c>
      <c r="BV335" s="10">
        <f>'ცვლილ. საკუთ.'!I335</f>
        <v>0</v>
      </c>
      <c r="BW335" s="10">
        <f>'მთავრ. ფონდი'!I335</f>
        <v>0</v>
      </c>
      <c r="BX335" s="10">
        <f>'პრეზ. ფონდი'!I335</f>
        <v>0</v>
      </c>
      <c r="BY335" s="10">
        <f>'დაზუსტ. ნაერთი'!H335</f>
        <v>0</v>
      </c>
      <c r="BZ335" s="10">
        <f>'დაზუსტ. ბიუჯ.'!H335</f>
        <v>0</v>
      </c>
      <c r="CA335" s="10">
        <f>'დაზუსტ. საკუთ.'!H335</f>
        <v>0</v>
      </c>
    </row>
    <row r="336" spans="1:79" x14ac:dyDescent="0.25">
      <c r="A336" t="str">
        <f t="shared" si="91"/>
        <v>b</v>
      </c>
      <c r="B336" s="5"/>
      <c r="C336" s="6" t="s">
        <v>18</v>
      </c>
      <c r="D336" s="7">
        <f t="shared" si="92"/>
        <v>0</v>
      </c>
      <c r="E336" s="7">
        <f t="shared" si="93"/>
        <v>0</v>
      </c>
      <c r="F336" s="7">
        <f t="shared" si="94"/>
        <v>0</v>
      </c>
      <c r="G336" s="7">
        <f t="shared" si="94"/>
        <v>0</v>
      </c>
      <c r="H336" s="7">
        <f t="shared" si="94"/>
        <v>0</v>
      </c>
      <c r="I336" s="7">
        <f t="shared" si="94"/>
        <v>0</v>
      </c>
      <c r="J336" s="7">
        <f t="shared" si="95"/>
        <v>0</v>
      </c>
      <c r="K336" s="7">
        <f t="shared" si="95"/>
        <v>0</v>
      </c>
      <c r="L336" s="7">
        <f t="shared" si="95"/>
        <v>0</v>
      </c>
      <c r="M336" s="7">
        <f t="shared" si="95"/>
        <v>0</v>
      </c>
      <c r="O336" s="7">
        <f t="shared" si="96"/>
        <v>0</v>
      </c>
      <c r="P336" s="7">
        <f>'დამტკ. ბიუჯ.'!E336</f>
        <v>0</v>
      </c>
      <c r="Q336" s="7">
        <f>'დამტკ. საკუთ.'!E336</f>
        <v>0</v>
      </c>
      <c r="R336" s="7">
        <f>'ცვლილ. ბიუჯ.'!F336</f>
        <v>0</v>
      </c>
      <c r="S336" s="7">
        <f>'ცვლილ. საკუთ.'!F336</f>
        <v>0</v>
      </c>
      <c r="T336" s="7">
        <f>'მთავრ. ფონდი'!F336</f>
        <v>0</v>
      </c>
      <c r="U336" s="7">
        <f>'პრეზ. ფონდი'!F336</f>
        <v>0</v>
      </c>
      <c r="V336" s="7">
        <f>'დაზუსტ. ნაერთი'!E336</f>
        <v>0</v>
      </c>
      <c r="W336" s="7">
        <f>'დაზუსტ. ბიუჯ.'!E336</f>
        <v>0</v>
      </c>
      <c r="X336" s="7">
        <f>'დაზუსტ. საკუთ.'!E336</f>
        <v>0</v>
      </c>
      <c r="Z336" s="7">
        <f t="shared" si="97"/>
        <v>0</v>
      </c>
      <c r="AA336" s="7">
        <f>'დამტკ. ბიუჯ.'!F336</f>
        <v>0</v>
      </c>
      <c r="AB336" s="7">
        <f>'დამტკ. საკუთ.'!F336</f>
        <v>0</v>
      </c>
      <c r="AC336" s="7">
        <f>'ცვლილ. ბიუჯ.'!G336</f>
        <v>0</v>
      </c>
      <c r="AD336" s="7">
        <f>'ცვლილ. საკუთ.'!G336</f>
        <v>0</v>
      </c>
      <c r="AE336" s="7">
        <f>'მთავრ. ფონდი'!G336</f>
        <v>0</v>
      </c>
      <c r="AF336" s="7">
        <f>'პრეზ. ფონდი'!G336</f>
        <v>0</v>
      </c>
      <c r="AG336" s="7">
        <f>'დაზუსტ. ნაერთი'!F336</f>
        <v>0</v>
      </c>
      <c r="AH336" s="7">
        <f>'დაზუსტ. ბიუჯ.'!F336</f>
        <v>0</v>
      </c>
      <c r="AI336" s="7">
        <f>'დაზუსტ. საკუთ.'!F336</f>
        <v>0</v>
      </c>
      <c r="AK336" s="7">
        <f t="shared" si="98"/>
        <v>0</v>
      </c>
      <c r="AL336" s="7">
        <f t="shared" si="99"/>
        <v>0</v>
      </c>
      <c r="AM336" s="7">
        <f t="shared" si="100"/>
        <v>0</v>
      </c>
      <c r="AN336" s="7">
        <f t="shared" si="100"/>
        <v>0</v>
      </c>
      <c r="AO336" s="7">
        <f t="shared" si="100"/>
        <v>0</v>
      </c>
      <c r="AP336" s="7">
        <f t="shared" si="100"/>
        <v>0</v>
      </c>
      <c r="AQ336" s="7">
        <f t="shared" si="101"/>
        <v>0</v>
      </c>
      <c r="AR336" s="7">
        <f t="shared" si="101"/>
        <v>0</v>
      </c>
      <c r="AS336" s="7">
        <f t="shared" si="101"/>
        <v>0</v>
      </c>
      <c r="AT336" s="7">
        <f t="shared" si="101"/>
        <v>0</v>
      </c>
      <c r="AV336" s="7">
        <f t="shared" si="102"/>
        <v>0</v>
      </c>
      <c r="AW336" s="7">
        <f>'დამტკ. ბიუჯ.'!G336</f>
        <v>0</v>
      </c>
      <c r="AX336" s="7">
        <f>'დამტკ. საკუთ.'!G336</f>
        <v>0</v>
      </c>
      <c r="AY336" s="7">
        <f>'ცვლილ. ბიუჯ.'!H336</f>
        <v>0</v>
      </c>
      <c r="AZ336" s="7">
        <f>'ცვლილ. საკუთ.'!H336</f>
        <v>0</v>
      </c>
      <c r="BA336" s="7">
        <f>'მთავრ. ფონდი'!H336</f>
        <v>0</v>
      </c>
      <c r="BB336" s="7">
        <f>'პრეზ. ფონდი'!H336</f>
        <v>0</v>
      </c>
      <c r="BC336" s="7">
        <f>'დაზუსტ. ნაერთი'!G336</f>
        <v>0</v>
      </c>
      <c r="BD336" s="7">
        <f>'დაზუსტ. ბიუჯ.'!G336</f>
        <v>0</v>
      </c>
      <c r="BE336" s="7">
        <f>'დაზუსტ. საკუთ.'!G336</f>
        <v>0</v>
      </c>
      <c r="BG336" s="7">
        <f t="shared" si="103"/>
        <v>0</v>
      </c>
      <c r="BH336" s="7">
        <f t="shared" si="103"/>
        <v>0</v>
      </c>
      <c r="BI336" s="7">
        <f t="shared" si="103"/>
        <v>0</v>
      </c>
      <c r="BJ336" s="7">
        <f t="shared" si="103"/>
        <v>0</v>
      </c>
      <c r="BK336" s="7">
        <f t="shared" si="104"/>
        <v>0</v>
      </c>
      <c r="BL336" s="7">
        <f t="shared" si="104"/>
        <v>0</v>
      </c>
      <c r="BM336" s="7">
        <f t="shared" si="104"/>
        <v>0</v>
      </c>
      <c r="BN336" s="7">
        <f t="shared" si="104"/>
        <v>0</v>
      </c>
      <c r="BO336" s="7">
        <f t="shared" si="107"/>
        <v>0</v>
      </c>
      <c r="BP336" s="7">
        <f t="shared" si="106"/>
        <v>0</v>
      </c>
      <c r="BR336" s="7">
        <f t="shared" si="105"/>
        <v>0</v>
      </c>
      <c r="BS336" s="7">
        <f>'დამტკ. ბიუჯ.'!H336</f>
        <v>0</v>
      </c>
      <c r="BT336" s="7">
        <f>'დამტკ. საკუთ.'!H336</f>
        <v>0</v>
      </c>
      <c r="BU336" s="7">
        <f>'ცვლილ. ბიუჯ.'!I336</f>
        <v>0</v>
      </c>
      <c r="BV336" s="7">
        <f>'ცვლილ. საკუთ.'!I336</f>
        <v>0</v>
      </c>
      <c r="BW336" s="7">
        <f>'მთავრ. ფონდი'!I336</f>
        <v>0</v>
      </c>
      <c r="BX336" s="7">
        <f>'პრეზ. ფონდი'!I336</f>
        <v>0</v>
      </c>
      <c r="BY336" s="7">
        <f>'დაზუსტ. ნაერთი'!H336</f>
        <v>0</v>
      </c>
      <c r="BZ336" s="7">
        <f>'დაზუსტ. ბიუჯ.'!H336</f>
        <v>0</v>
      </c>
      <c r="CA336" s="7">
        <f>'დაზუსტ. საკუთ.'!H336</f>
        <v>0</v>
      </c>
    </row>
    <row r="337" spans="1:79" x14ac:dyDescent="0.25">
      <c r="A337" t="str">
        <f t="shared" si="91"/>
        <v>b</v>
      </c>
      <c r="B337" s="5"/>
      <c r="C337" s="6" t="s">
        <v>19</v>
      </c>
      <c r="D337" s="7">
        <f t="shared" si="92"/>
        <v>0</v>
      </c>
      <c r="E337" s="7">
        <f t="shared" si="93"/>
        <v>0</v>
      </c>
      <c r="F337" s="7">
        <f t="shared" si="94"/>
        <v>0</v>
      </c>
      <c r="G337" s="7">
        <f t="shared" si="94"/>
        <v>0</v>
      </c>
      <c r="H337" s="7">
        <f t="shared" si="94"/>
        <v>0</v>
      </c>
      <c r="I337" s="7">
        <f t="shared" si="94"/>
        <v>0</v>
      </c>
      <c r="J337" s="7">
        <f t="shared" si="95"/>
        <v>0</v>
      </c>
      <c r="K337" s="7">
        <f t="shared" si="95"/>
        <v>0</v>
      </c>
      <c r="L337" s="7">
        <f t="shared" si="95"/>
        <v>0</v>
      </c>
      <c r="M337" s="7">
        <f t="shared" si="95"/>
        <v>0</v>
      </c>
      <c r="O337" s="7">
        <f t="shared" si="96"/>
        <v>0</v>
      </c>
      <c r="P337" s="7">
        <f>'დამტკ. ბიუჯ.'!E337</f>
        <v>0</v>
      </c>
      <c r="Q337" s="7">
        <f>'დამტკ. საკუთ.'!E337</f>
        <v>0</v>
      </c>
      <c r="R337" s="7">
        <f>'ცვლილ. ბიუჯ.'!F337</f>
        <v>0</v>
      </c>
      <c r="S337" s="7">
        <f>'ცვლილ. საკუთ.'!F337</f>
        <v>0</v>
      </c>
      <c r="T337" s="7">
        <f>'მთავრ. ფონდი'!F337</f>
        <v>0</v>
      </c>
      <c r="U337" s="7">
        <f>'პრეზ. ფონდი'!F337</f>
        <v>0</v>
      </c>
      <c r="V337" s="7">
        <f>'დაზუსტ. ნაერთი'!E337</f>
        <v>0</v>
      </c>
      <c r="W337" s="7">
        <f>'დაზუსტ. ბიუჯ.'!E337</f>
        <v>0</v>
      </c>
      <c r="X337" s="7">
        <f>'დაზუსტ. საკუთ.'!E337</f>
        <v>0</v>
      </c>
      <c r="Z337" s="7">
        <f t="shared" si="97"/>
        <v>0</v>
      </c>
      <c r="AA337" s="7">
        <f>'დამტკ. ბიუჯ.'!F337</f>
        <v>0</v>
      </c>
      <c r="AB337" s="7">
        <f>'დამტკ. საკუთ.'!F337</f>
        <v>0</v>
      </c>
      <c r="AC337" s="7">
        <f>'ცვლილ. ბიუჯ.'!G337</f>
        <v>0</v>
      </c>
      <c r="AD337" s="7">
        <f>'ცვლილ. საკუთ.'!G337</f>
        <v>0</v>
      </c>
      <c r="AE337" s="7">
        <f>'მთავრ. ფონდი'!G337</f>
        <v>0</v>
      </c>
      <c r="AF337" s="7">
        <f>'პრეზ. ფონდი'!G337</f>
        <v>0</v>
      </c>
      <c r="AG337" s="7">
        <f>'დაზუსტ. ნაერთი'!F337</f>
        <v>0</v>
      </c>
      <c r="AH337" s="7">
        <f>'დაზუსტ. ბიუჯ.'!F337</f>
        <v>0</v>
      </c>
      <c r="AI337" s="7">
        <f>'დაზუსტ. საკუთ.'!F337</f>
        <v>0</v>
      </c>
      <c r="AK337" s="7">
        <f t="shared" si="98"/>
        <v>0</v>
      </c>
      <c r="AL337" s="7">
        <f t="shared" si="99"/>
        <v>0</v>
      </c>
      <c r="AM337" s="7">
        <f t="shared" si="100"/>
        <v>0</v>
      </c>
      <c r="AN337" s="7">
        <f t="shared" si="100"/>
        <v>0</v>
      </c>
      <c r="AO337" s="7">
        <f t="shared" si="100"/>
        <v>0</v>
      </c>
      <c r="AP337" s="7">
        <f t="shared" si="100"/>
        <v>0</v>
      </c>
      <c r="AQ337" s="7">
        <f t="shared" si="101"/>
        <v>0</v>
      </c>
      <c r="AR337" s="7">
        <f t="shared" si="101"/>
        <v>0</v>
      </c>
      <c r="AS337" s="7">
        <f t="shared" si="101"/>
        <v>0</v>
      </c>
      <c r="AT337" s="7">
        <f t="shared" si="101"/>
        <v>0</v>
      </c>
      <c r="AV337" s="7">
        <f t="shared" si="102"/>
        <v>0</v>
      </c>
      <c r="AW337" s="7">
        <f>'დამტკ. ბიუჯ.'!G337</f>
        <v>0</v>
      </c>
      <c r="AX337" s="7">
        <f>'დამტკ. საკუთ.'!G337</f>
        <v>0</v>
      </c>
      <c r="AY337" s="7">
        <f>'ცვლილ. ბიუჯ.'!H337</f>
        <v>0</v>
      </c>
      <c r="AZ337" s="7">
        <f>'ცვლილ. საკუთ.'!H337</f>
        <v>0</v>
      </c>
      <c r="BA337" s="7">
        <f>'მთავრ. ფონდი'!H337</f>
        <v>0</v>
      </c>
      <c r="BB337" s="7">
        <f>'პრეზ. ფონდი'!H337</f>
        <v>0</v>
      </c>
      <c r="BC337" s="7">
        <f>'დაზუსტ. ნაერთი'!G337</f>
        <v>0</v>
      </c>
      <c r="BD337" s="7">
        <f>'დაზუსტ. ბიუჯ.'!G337</f>
        <v>0</v>
      </c>
      <c r="BE337" s="7">
        <f>'დაზუსტ. საკუთ.'!G337</f>
        <v>0</v>
      </c>
      <c r="BG337" s="7">
        <f t="shared" si="103"/>
        <v>0</v>
      </c>
      <c r="BH337" s="7">
        <f t="shared" si="103"/>
        <v>0</v>
      </c>
      <c r="BI337" s="7">
        <f t="shared" si="103"/>
        <v>0</v>
      </c>
      <c r="BJ337" s="7">
        <f t="shared" si="103"/>
        <v>0</v>
      </c>
      <c r="BK337" s="7">
        <f t="shared" si="104"/>
        <v>0</v>
      </c>
      <c r="BL337" s="7">
        <f t="shared" si="104"/>
        <v>0</v>
      </c>
      <c r="BM337" s="7">
        <f t="shared" si="104"/>
        <v>0</v>
      </c>
      <c r="BN337" s="7">
        <f t="shared" si="104"/>
        <v>0</v>
      </c>
      <c r="BO337" s="7">
        <f t="shared" si="107"/>
        <v>0</v>
      </c>
      <c r="BP337" s="7">
        <f t="shared" si="106"/>
        <v>0</v>
      </c>
      <c r="BR337" s="7">
        <f t="shared" si="105"/>
        <v>0</v>
      </c>
      <c r="BS337" s="7">
        <f>'დამტკ. ბიუჯ.'!H337</f>
        <v>0</v>
      </c>
      <c r="BT337" s="7">
        <f>'დამტკ. საკუთ.'!H337</f>
        <v>0</v>
      </c>
      <c r="BU337" s="7">
        <f>'ცვლილ. ბიუჯ.'!I337</f>
        <v>0</v>
      </c>
      <c r="BV337" s="7">
        <f>'ცვლილ. საკუთ.'!I337</f>
        <v>0</v>
      </c>
      <c r="BW337" s="7">
        <f>'მთავრ. ფონდი'!I337</f>
        <v>0</v>
      </c>
      <c r="BX337" s="7">
        <f>'პრეზ. ფონდი'!I337</f>
        <v>0</v>
      </c>
      <c r="BY337" s="7">
        <f>'დაზუსტ. ნაერთი'!H337</f>
        <v>0</v>
      </c>
      <c r="BZ337" s="7">
        <f>'დაზუსტ. ბიუჯ.'!H337</f>
        <v>0</v>
      </c>
      <c r="CA337" s="7">
        <f>'დაზუსტ. საკუთ.'!H337</f>
        <v>0</v>
      </c>
    </row>
    <row r="338" spans="1:79" ht="15.75" thickBot="1" x14ac:dyDescent="0.3">
      <c r="A338" t="str">
        <f t="shared" si="91"/>
        <v>b</v>
      </c>
      <c r="B338" s="11"/>
      <c r="C338" s="12" t="s">
        <v>20</v>
      </c>
      <c r="D338" s="13">
        <f t="shared" si="92"/>
        <v>0</v>
      </c>
      <c r="E338" s="13">
        <f t="shared" si="93"/>
        <v>0</v>
      </c>
      <c r="F338" s="13">
        <f t="shared" si="94"/>
        <v>0</v>
      </c>
      <c r="G338" s="13">
        <f t="shared" si="94"/>
        <v>0</v>
      </c>
      <c r="H338" s="13">
        <f t="shared" si="94"/>
        <v>0</v>
      </c>
      <c r="I338" s="13">
        <f t="shared" si="94"/>
        <v>0</v>
      </c>
      <c r="J338" s="13">
        <f t="shared" si="95"/>
        <v>0</v>
      </c>
      <c r="K338" s="13">
        <f t="shared" si="95"/>
        <v>0</v>
      </c>
      <c r="L338" s="13">
        <f t="shared" si="95"/>
        <v>0</v>
      </c>
      <c r="M338" s="13">
        <f t="shared" si="95"/>
        <v>0</v>
      </c>
      <c r="O338" s="13">
        <f t="shared" si="96"/>
        <v>0</v>
      </c>
      <c r="P338" s="13">
        <f>'დამტკ. ბიუჯ.'!E338</f>
        <v>0</v>
      </c>
      <c r="Q338" s="13">
        <f>'დამტკ. საკუთ.'!E338</f>
        <v>0</v>
      </c>
      <c r="R338" s="13">
        <f>'ცვლილ. ბიუჯ.'!F338</f>
        <v>0</v>
      </c>
      <c r="S338" s="13">
        <f>'ცვლილ. საკუთ.'!F338</f>
        <v>0</v>
      </c>
      <c r="T338" s="13">
        <f>'მთავრ. ფონდი'!F338</f>
        <v>0</v>
      </c>
      <c r="U338" s="13">
        <f>'პრეზ. ფონდი'!F338</f>
        <v>0</v>
      </c>
      <c r="V338" s="13">
        <f>'დაზუსტ. ნაერთი'!E338</f>
        <v>0</v>
      </c>
      <c r="W338" s="13">
        <f>'დაზუსტ. ბიუჯ.'!E338</f>
        <v>0</v>
      </c>
      <c r="X338" s="13">
        <f>'დაზუსტ. საკუთ.'!E338</f>
        <v>0</v>
      </c>
      <c r="Z338" s="13">
        <f t="shared" si="97"/>
        <v>0</v>
      </c>
      <c r="AA338" s="13">
        <f>'დამტკ. ბიუჯ.'!F338</f>
        <v>0</v>
      </c>
      <c r="AB338" s="13">
        <f>'დამტკ. საკუთ.'!F338</f>
        <v>0</v>
      </c>
      <c r="AC338" s="13">
        <f>'ცვლილ. ბიუჯ.'!G338</f>
        <v>0</v>
      </c>
      <c r="AD338" s="13">
        <f>'ცვლილ. საკუთ.'!G338</f>
        <v>0</v>
      </c>
      <c r="AE338" s="13">
        <f>'მთავრ. ფონდი'!G338</f>
        <v>0</v>
      </c>
      <c r="AF338" s="13">
        <f>'პრეზ. ფონდი'!G338</f>
        <v>0</v>
      </c>
      <c r="AG338" s="13">
        <f>'დაზუსტ. ნაერთი'!F338</f>
        <v>0</v>
      </c>
      <c r="AH338" s="13">
        <f>'დაზუსტ. ბიუჯ.'!F338</f>
        <v>0</v>
      </c>
      <c r="AI338" s="13">
        <f>'დაზუსტ. საკუთ.'!F338</f>
        <v>0</v>
      </c>
      <c r="AK338" s="13">
        <f t="shared" si="98"/>
        <v>0</v>
      </c>
      <c r="AL338" s="13">
        <f t="shared" si="99"/>
        <v>0</v>
      </c>
      <c r="AM338" s="13">
        <f t="shared" si="100"/>
        <v>0</v>
      </c>
      <c r="AN338" s="13">
        <f t="shared" si="100"/>
        <v>0</v>
      </c>
      <c r="AO338" s="13">
        <f t="shared" si="100"/>
        <v>0</v>
      </c>
      <c r="AP338" s="13">
        <f t="shared" si="100"/>
        <v>0</v>
      </c>
      <c r="AQ338" s="13">
        <f t="shared" si="101"/>
        <v>0</v>
      </c>
      <c r="AR338" s="13">
        <f t="shared" si="101"/>
        <v>0</v>
      </c>
      <c r="AS338" s="13">
        <f t="shared" si="101"/>
        <v>0</v>
      </c>
      <c r="AT338" s="13">
        <f t="shared" si="101"/>
        <v>0</v>
      </c>
      <c r="AV338" s="13">
        <f t="shared" si="102"/>
        <v>0</v>
      </c>
      <c r="AW338" s="13">
        <f>'დამტკ. ბიუჯ.'!G338</f>
        <v>0</v>
      </c>
      <c r="AX338" s="13">
        <f>'დამტკ. საკუთ.'!G338</f>
        <v>0</v>
      </c>
      <c r="AY338" s="13">
        <f>'ცვლილ. ბიუჯ.'!H338</f>
        <v>0</v>
      </c>
      <c r="AZ338" s="13">
        <f>'ცვლილ. საკუთ.'!H338</f>
        <v>0</v>
      </c>
      <c r="BA338" s="13">
        <f>'მთავრ. ფონდი'!H338</f>
        <v>0</v>
      </c>
      <c r="BB338" s="13">
        <f>'პრეზ. ფონდი'!H338</f>
        <v>0</v>
      </c>
      <c r="BC338" s="13">
        <f>'დაზუსტ. ნაერთი'!G338</f>
        <v>0</v>
      </c>
      <c r="BD338" s="13">
        <f>'დაზუსტ. ბიუჯ.'!G338</f>
        <v>0</v>
      </c>
      <c r="BE338" s="13">
        <f>'დაზუსტ. საკუთ.'!G338</f>
        <v>0</v>
      </c>
      <c r="BG338" s="13">
        <f t="shared" si="103"/>
        <v>0</v>
      </c>
      <c r="BH338" s="13">
        <f t="shared" si="103"/>
        <v>0</v>
      </c>
      <c r="BI338" s="13">
        <f t="shared" si="103"/>
        <v>0</v>
      </c>
      <c r="BJ338" s="13">
        <f t="shared" si="103"/>
        <v>0</v>
      </c>
      <c r="BK338" s="13">
        <f t="shared" si="104"/>
        <v>0</v>
      </c>
      <c r="BL338" s="13">
        <f t="shared" si="104"/>
        <v>0</v>
      </c>
      <c r="BM338" s="13">
        <f t="shared" si="104"/>
        <v>0</v>
      </c>
      <c r="BN338" s="13">
        <f t="shared" si="104"/>
        <v>0</v>
      </c>
      <c r="BO338" s="13">
        <f t="shared" si="107"/>
        <v>0</v>
      </c>
      <c r="BP338" s="13">
        <f t="shared" si="106"/>
        <v>0</v>
      </c>
      <c r="BR338" s="13">
        <f t="shared" si="105"/>
        <v>0</v>
      </c>
      <c r="BS338" s="13">
        <f>'დამტკ. ბიუჯ.'!H338</f>
        <v>0</v>
      </c>
      <c r="BT338" s="13">
        <f>'დამტკ. საკუთ.'!H338</f>
        <v>0</v>
      </c>
      <c r="BU338" s="13">
        <f>'ცვლილ. ბიუჯ.'!I338</f>
        <v>0</v>
      </c>
      <c r="BV338" s="13">
        <f>'ცვლილ. საკუთ.'!I338</f>
        <v>0</v>
      </c>
      <c r="BW338" s="13">
        <f>'მთავრ. ფონდი'!I338</f>
        <v>0</v>
      </c>
      <c r="BX338" s="13">
        <f>'პრეზ. ფონდი'!I338</f>
        <v>0</v>
      </c>
      <c r="BY338" s="13">
        <f>'დაზუსტ. ნაერთი'!H338</f>
        <v>0</v>
      </c>
      <c r="BZ338" s="13">
        <f>'დაზუსტ. ბიუჯ.'!H338</f>
        <v>0</v>
      </c>
      <c r="CA338" s="13">
        <f>'დაზუსტ. საკუთ.'!H338</f>
        <v>0</v>
      </c>
    </row>
    <row r="339" spans="1:79" ht="31.5" thickTop="1" thickBot="1" x14ac:dyDescent="0.3">
      <c r="A339" t="str">
        <f t="shared" si="91"/>
        <v>a</v>
      </c>
      <c r="B339" s="3" t="s">
        <v>73</v>
      </c>
      <c r="C339" s="15" t="s">
        <v>74</v>
      </c>
      <c r="D339" s="4">
        <f t="shared" si="92"/>
        <v>1700000</v>
      </c>
      <c r="E339" s="4">
        <f t="shared" si="93"/>
        <v>1700000</v>
      </c>
      <c r="F339" s="4">
        <f t="shared" si="94"/>
        <v>0</v>
      </c>
      <c r="G339" s="4">
        <f t="shared" si="94"/>
        <v>240000</v>
      </c>
      <c r="H339" s="4">
        <f t="shared" si="94"/>
        <v>0</v>
      </c>
      <c r="I339" s="4">
        <f t="shared" si="94"/>
        <v>0</v>
      </c>
      <c r="J339" s="4">
        <f t="shared" si="95"/>
        <v>0</v>
      </c>
      <c r="K339" s="4">
        <f t="shared" si="95"/>
        <v>1940000</v>
      </c>
      <c r="L339" s="4">
        <f t="shared" si="95"/>
        <v>1940000</v>
      </c>
      <c r="M339" s="4">
        <f t="shared" si="95"/>
        <v>0</v>
      </c>
      <c r="O339" s="4">
        <f t="shared" si="96"/>
        <v>320000</v>
      </c>
      <c r="P339" s="4">
        <f>'დამტკ. ბიუჯ.'!E339</f>
        <v>320000</v>
      </c>
      <c r="Q339" s="4">
        <f>'დამტკ. საკუთ.'!E339</f>
        <v>0</v>
      </c>
      <c r="R339" s="4">
        <f>'ცვლილ. ბიუჯ.'!F339</f>
        <v>-144000</v>
      </c>
      <c r="S339" s="4">
        <f>'ცვლილ. საკუთ.'!F339</f>
        <v>0</v>
      </c>
      <c r="T339" s="4">
        <f>'მთავრ. ფონდი'!F339</f>
        <v>0</v>
      </c>
      <c r="U339" s="4">
        <f>'პრეზ. ფონდი'!F339</f>
        <v>0</v>
      </c>
      <c r="V339" s="4">
        <f>'დაზუსტ. ნაერთი'!E339</f>
        <v>176000</v>
      </c>
      <c r="W339" s="4">
        <f>'დაზუსტ. ბიუჯ.'!E339</f>
        <v>176000</v>
      </c>
      <c r="X339" s="4">
        <f>'დაზუსტ. საკუთ.'!E339</f>
        <v>0</v>
      </c>
      <c r="Z339" s="4">
        <f t="shared" si="97"/>
        <v>460000</v>
      </c>
      <c r="AA339" s="4">
        <f>'დამტკ. ბიუჯ.'!F339</f>
        <v>460000</v>
      </c>
      <c r="AB339" s="4">
        <f>'დამტკ. საკუთ.'!F339</f>
        <v>0</v>
      </c>
      <c r="AC339" s="4">
        <f>'ცვლილ. ბიუჯ.'!G339</f>
        <v>109690</v>
      </c>
      <c r="AD339" s="4">
        <f>'ცვლილ. საკუთ.'!G339</f>
        <v>0</v>
      </c>
      <c r="AE339" s="4">
        <f>'მთავრ. ფონდი'!G339</f>
        <v>0</v>
      </c>
      <c r="AF339" s="4">
        <f>'პრეზ. ფონდი'!G339</f>
        <v>0</v>
      </c>
      <c r="AG339" s="4">
        <f>'დაზუსტ. ნაერთი'!F339</f>
        <v>569690</v>
      </c>
      <c r="AH339" s="4">
        <f>'დაზუსტ. ბიუჯ.'!F339</f>
        <v>569690</v>
      </c>
      <c r="AI339" s="4">
        <f>'დაზუსტ. საკუთ.'!F339</f>
        <v>0</v>
      </c>
      <c r="AK339" s="4">
        <f t="shared" si="98"/>
        <v>780000</v>
      </c>
      <c r="AL339" s="4">
        <f t="shared" si="99"/>
        <v>780000</v>
      </c>
      <c r="AM339" s="4">
        <f t="shared" si="100"/>
        <v>0</v>
      </c>
      <c r="AN339" s="4">
        <f t="shared" si="100"/>
        <v>-34310</v>
      </c>
      <c r="AO339" s="4">
        <f t="shared" si="100"/>
        <v>0</v>
      </c>
      <c r="AP339" s="4">
        <f t="shared" si="100"/>
        <v>0</v>
      </c>
      <c r="AQ339" s="4">
        <f t="shared" si="101"/>
        <v>0</v>
      </c>
      <c r="AR339" s="4">
        <f t="shared" si="101"/>
        <v>745690</v>
      </c>
      <c r="AS339" s="4">
        <f t="shared" si="101"/>
        <v>745690</v>
      </c>
      <c r="AT339" s="4">
        <f t="shared" si="101"/>
        <v>0</v>
      </c>
      <c r="AV339" s="4">
        <f t="shared" si="102"/>
        <v>460000</v>
      </c>
      <c r="AW339" s="4">
        <f>'დამტკ. ბიუჯ.'!G339</f>
        <v>460000</v>
      </c>
      <c r="AX339" s="4">
        <f>'დამტკ. საკუთ.'!G339</f>
        <v>0</v>
      </c>
      <c r="AY339" s="4">
        <f>'ცვლილ. ბიუჯ.'!H339</f>
        <v>40000</v>
      </c>
      <c r="AZ339" s="4">
        <f>'ცვლილ. საკუთ.'!H339</f>
        <v>0</v>
      </c>
      <c r="BA339" s="4">
        <f>'მთავრ. ფონდი'!H339</f>
        <v>0</v>
      </c>
      <c r="BB339" s="4">
        <f>'პრეზ. ფონდი'!H339</f>
        <v>0</v>
      </c>
      <c r="BC339" s="4">
        <f>'დაზუსტ. ნაერთი'!G339</f>
        <v>500000</v>
      </c>
      <c r="BD339" s="4">
        <f>'დაზუსტ. ბიუჯ.'!G339</f>
        <v>500000</v>
      </c>
      <c r="BE339" s="4">
        <f>'დაზუსტ. საკუთ.'!G339</f>
        <v>0</v>
      </c>
      <c r="BG339" s="4">
        <f t="shared" si="103"/>
        <v>1240000</v>
      </c>
      <c r="BH339" s="4">
        <f t="shared" si="103"/>
        <v>1240000</v>
      </c>
      <c r="BI339" s="4">
        <f t="shared" si="103"/>
        <v>0</v>
      </c>
      <c r="BJ339" s="4">
        <f t="shared" si="103"/>
        <v>5690</v>
      </c>
      <c r="BK339" s="4">
        <f t="shared" si="104"/>
        <v>0</v>
      </c>
      <c r="BL339" s="4">
        <f t="shared" si="104"/>
        <v>0</v>
      </c>
      <c r="BM339" s="4">
        <f t="shared" si="104"/>
        <v>0</v>
      </c>
      <c r="BN339" s="4">
        <f t="shared" si="104"/>
        <v>1245690</v>
      </c>
      <c r="BO339" s="4">
        <f t="shared" si="107"/>
        <v>1245690</v>
      </c>
      <c r="BP339" s="4">
        <f t="shared" si="106"/>
        <v>0</v>
      </c>
      <c r="BR339" s="4">
        <f t="shared" si="105"/>
        <v>460000</v>
      </c>
      <c r="BS339" s="4">
        <f>'დამტკ. ბიუჯ.'!H339</f>
        <v>460000</v>
      </c>
      <c r="BT339" s="4">
        <f>'დამტკ. საკუთ.'!H339</f>
        <v>0</v>
      </c>
      <c r="BU339" s="4">
        <f>'ცვლილ. ბიუჯ.'!I339</f>
        <v>234310</v>
      </c>
      <c r="BV339" s="4">
        <f>'ცვლილ. საკუთ.'!I339</f>
        <v>0</v>
      </c>
      <c r="BW339" s="4">
        <f>'მთავრ. ფონდი'!I339</f>
        <v>0</v>
      </c>
      <c r="BX339" s="4">
        <f>'პრეზ. ფონდი'!I339</f>
        <v>0</v>
      </c>
      <c r="BY339" s="4">
        <f>'დაზუსტ. ნაერთი'!H339</f>
        <v>694310</v>
      </c>
      <c r="BZ339" s="4">
        <f>'დაზუსტ. ბიუჯ.'!H339</f>
        <v>694310</v>
      </c>
      <c r="CA339" s="4">
        <f>'დაზუსტ. საკუთ.'!H339</f>
        <v>0</v>
      </c>
    </row>
    <row r="340" spans="1:79" ht="15.75" thickTop="1" x14ac:dyDescent="0.25">
      <c r="A340" t="str">
        <f t="shared" si="91"/>
        <v>a</v>
      </c>
      <c r="B340" s="5"/>
      <c r="C340" s="6" t="s">
        <v>10</v>
      </c>
      <c r="D340" s="7">
        <f t="shared" si="92"/>
        <v>1700000</v>
      </c>
      <c r="E340" s="7">
        <f t="shared" si="93"/>
        <v>1700000</v>
      </c>
      <c r="F340" s="7">
        <f t="shared" si="94"/>
        <v>0</v>
      </c>
      <c r="G340" s="7">
        <f t="shared" si="94"/>
        <v>240000</v>
      </c>
      <c r="H340" s="7">
        <f t="shared" si="94"/>
        <v>0</v>
      </c>
      <c r="I340" s="7">
        <f t="shared" si="94"/>
        <v>0</v>
      </c>
      <c r="J340" s="7">
        <f t="shared" si="95"/>
        <v>0</v>
      </c>
      <c r="K340" s="7">
        <f t="shared" si="95"/>
        <v>1940000</v>
      </c>
      <c r="L340" s="7">
        <f t="shared" si="95"/>
        <v>1940000</v>
      </c>
      <c r="M340" s="7">
        <f t="shared" si="95"/>
        <v>0</v>
      </c>
      <c r="O340" s="7">
        <f t="shared" si="96"/>
        <v>320000</v>
      </c>
      <c r="P340" s="7">
        <f>'დამტკ. ბიუჯ.'!E340</f>
        <v>320000</v>
      </c>
      <c r="Q340" s="7">
        <f>'დამტკ. საკუთ.'!E340</f>
        <v>0</v>
      </c>
      <c r="R340" s="7">
        <f>'ცვლილ. ბიუჯ.'!F340</f>
        <v>-144000</v>
      </c>
      <c r="S340" s="7">
        <f>'ცვლილ. საკუთ.'!F340</f>
        <v>0</v>
      </c>
      <c r="T340" s="7">
        <f>'მთავრ. ფონდი'!F340</f>
        <v>0</v>
      </c>
      <c r="U340" s="7">
        <f>'პრეზ. ფონდი'!F340</f>
        <v>0</v>
      </c>
      <c r="V340" s="7">
        <f>'დაზუსტ. ნაერთი'!E340</f>
        <v>176000</v>
      </c>
      <c r="W340" s="7">
        <f>'დაზუსტ. ბიუჯ.'!E340</f>
        <v>176000</v>
      </c>
      <c r="X340" s="7">
        <f>'დაზუსტ. საკუთ.'!E340</f>
        <v>0</v>
      </c>
      <c r="Z340" s="7">
        <f t="shared" si="97"/>
        <v>460000</v>
      </c>
      <c r="AA340" s="7">
        <f>'დამტკ. ბიუჯ.'!F340</f>
        <v>460000</v>
      </c>
      <c r="AB340" s="7">
        <f>'დამტკ. საკუთ.'!F340</f>
        <v>0</v>
      </c>
      <c r="AC340" s="7">
        <f>'ცვლილ. ბიუჯ.'!G340</f>
        <v>109690</v>
      </c>
      <c r="AD340" s="7">
        <f>'ცვლილ. საკუთ.'!G340</f>
        <v>0</v>
      </c>
      <c r="AE340" s="7">
        <f>'მთავრ. ფონდი'!G340</f>
        <v>0</v>
      </c>
      <c r="AF340" s="7">
        <f>'პრეზ. ფონდი'!G340</f>
        <v>0</v>
      </c>
      <c r="AG340" s="7">
        <f>'დაზუსტ. ნაერთი'!F340</f>
        <v>569690</v>
      </c>
      <c r="AH340" s="7">
        <f>'დაზუსტ. ბიუჯ.'!F340</f>
        <v>569690</v>
      </c>
      <c r="AI340" s="7">
        <f>'დაზუსტ. საკუთ.'!F340</f>
        <v>0</v>
      </c>
      <c r="AK340" s="7">
        <f t="shared" si="98"/>
        <v>780000</v>
      </c>
      <c r="AL340" s="7">
        <f t="shared" si="99"/>
        <v>780000</v>
      </c>
      <c r="AM340" s="7">
        <f t="shared" si="100"/>
        <v>0</v>
      </c>
      <c r="AN340" s="7">
        <f t="shared" si="100"/>
        <v>-34310</v>
      </c>
      <c r="AO340" s="7">
        <f t="shared" si="100"/>
        <v>0</v>
      </c>
      <c r="AP340" s="7">
        <f t="shared" si="100"/>
        <v>0</v>
      </c>
      <c r="AQ340" s="7">
        <f t="shared" si="101"/>
        <v>0</v>
      </c>
      <c r="AR340" s="7">
        <f t="shared" si="101"/>
        <v>745690</v>
      </c>
      <c r="AS340" s="7">
        <f t="shared" si="101"/>
        <v>745690</v>
      </c>
      <c r="AT340" s="7">
        <f t="shared" si="101"/>
        <v>0</v>
      </c>
      <c r="AV340" s="7">
        <f t="shared" si="102"/>
        <v>460000</v>
      </c>
      <c r="AW340" s="7">
        <f>'დამტკ. ბიუჯ.'!G340</f>
        <v>460000</v>
      </c>
      <c r="AX340" s="7">
        <f>'დამტკ. საკუთ.'!G340</f>
        <v>0</v>
      </c>
      <c r="AY340" s="7">
        <f>'ცვლილ. ბიუჯ.'!H340</f>
        <v>40000</v>
      </c>
      <c r="AZ340" s="7">
        <f>'ცვლილ. საკუთ.'!H340</f>
        <v>0</v>
      </c>
      <c r="BA340" s="7">
        <f>'მთავრ. ფონდი'!H340</f>
        <v>0</v>
      </c>
      <c r="BB340" s="7">
        <f>'პრეზ. ფონდი'!H340</f>
        <v>0</v>
      </c>
      <c r="BC340" s="7">
        <f>'დაზუსტ. ნაერთი'!G340</f>
        <v>500000</v>
      </c>
      <c r="BD340" s="7">
        <f>'დაზუსტ. ბიუჯ.'!G340</f>
        <v>500000</v>
      </c>
      <c r="BE340" s="7">
        <f>'დაზუსტ. საკუთ.'!G340</f>
        <v>0</v>
      </c>
      <c r="BG340" s="7">
        <f t="shared" si="103"/>
        <v>1240000</v>
      </c>
      <c r="BH340" s="7">
        <f t="shared" si="103"/>
        <v>1240000</v>
      </c>
      <c r="BI340" s="7">
        <f t="shared" si="103"/>
        <v>0</v>
      </c>
      <c r="BJ340" s="7">
        <f t="shared" si="103"/>
        <v>5690</v>
      </c>
      <c r="BK340" s="7">
        <f t="shared" si="104"/>
        <v>0</v>
      </c>
      <c r="BL340" s="7">
        <f t="shared" si="104"/>
        <v>0</v>
      </c>
      <c r="BM340" s="7">
        <f t="shared" si="104"/>
        <v>0</v>
      </c>
      <c r="BN340" s="7">
        <f t="shared" si="104"/>
        <v>1245690</v>
      </c>
      <c r="BO340" s="7">
        <f t="shared" si="107"/>
        <v>1245690</v>
      </c>
      <c r="BP340" s="7">
        <f t="shared" si="106"/>
        <v>0</v>
      </c>
      <c r="BR340" s="7">
        <f t="shared" si="105"/>
        <v>460000</v>
      </c>
      <c r="BS340" s="7">
        <f>'დამტკ. ბიუჯ.'!H340</f>
        <v>460000</v>
      </c>
      <c r="BT340" s="7">
        <f>'დამტკ. საკუთ.'!H340</f>
        <v>0</v>
      </c>
      <c r="BU340" s="7">
        <f>'ცვლილ. ბიუჯ.'!I340</f>
        <v>234310</v>
      </c>
      <c r="BV340" s="7">
        <f>'ცვლილ. საკუთ.'!I340</f>
        <v>0</v>
      </c>
      <c r="BW340" s="7">
        <f>'მთავრ. ფონდი'!I340</f>
        <v>0</v>
      </c>
      <c r="BX340" s="7">
        <f>'პრეზ. ფონდი'!I340</f>
        <v>0</v>
      </c>
      <c r="BY340" s="7">
        <f>'დაზუსტ. ნაერთი'!H340</f>
        <v>694310</v>
      </c>
      <c r="BZ340" s="7">
        <f>'დაზუსტ. ბიუჯ.'!H340</f>
        <v>694310</v>
      </c>
      <c r="CA340" s="7">
        <f>'დაზუსტ. საკუთ.'!H340</f>
        <v>0</v>
      </c>
    </row>
    <row r="341" spans="1:79" x14ac:dyDescent="0.25">
      <c r="A341" t="str">
        <f t="shared" si="91"/>
        <v>b</v>
      </c>
      <c r="B341" s="8"/>
      <c r="C341" s="9" t="s">
        <v>11</v>
      </c>
      <c r="D341" s="10">
        <f t="shared" si="92"/>
        <v>0</v>
      </c>
      <c r="E341" s="10">
        <f t="shared" si="93"/>
        <v>0</v>
      </c>
      <c r="F341" s="10">
        <f t="shared" si="94"/>
        <v>0</v>
      </c>
      <c r="G341" s="10">
        <f t="shared" si="94"/>
        <v>0</v>
      </c>
      <c r="H341" s="10">
        <f t="shared" si="94"/>
        <v>0</v>
      </c>
      <c r="I341" s="10">
        <f t="shared" si="94"/>
        <v>0</v>
      </c>
      <c r="J341" s="10">
        <f t="shared" si="95"/>
        <v>0</v>
      </c>
      <c r="K341" s="10">
        <f t="shared" si="95"/>
        <v>0</v>
      </c>
      <c r="L341" s="10">
        <f t="shared" si="95"/>
        <v>0</v>
      </c>
      <c r="M341" s="10">
        <f t="shared" si="95"/>
        <v>0</v>
      </c>
      <c r="O341" s="10">
        <f t="shared" si="96"/>
        <v>0</v>
      </c>
      <c r="P341" s="10">
        <f>'დამტკ. ბიუჯ.'!E341</f>
        <v>0</v>
      </c>
      <c r="Q341" s="10">
        <f>'დამტკ. საკუთ.'!E341</f>
        <v>0</v>
      </c>
      <c r="R341" s="10">
        <f>'ცვლილ. ბიუჯ.'!F341</f>
        <v>0</v>
      </c>
      <c r="S341" s="10">
        <f>'ცვლილ. საკუთ.'!F341</f>
        <v>0</v>
      </c>
      <c r="T341" s="10">
        <f>'მთავრ. ფონდი'!F341</f>
        <v>0</v>
      </c>
      <c r="U341" s="10">
        <f>'პრეზ. ფონდი'!F341</f>
        <v>0</v>
      </c>
      <c r="V341" s="10">
        <f>'დაზუსტ. ნაერთი'!E341</f>
        <v>0</v>
      </c>
      <c r="W341" s="10">
        <f>'დაზუსტ. ბიუჯ.'!E341</f>
        <v>0</v>
      </c>
      <c r="X341" s="10">
        <f>'დაზუსტ. საკუთ.'!E341</f>
        <v>0</v>
      </c>
      <c r="Z341" s="10">
        <f t="shared" si="97"/>
        <v>0</v>
      </c>
      <c r="AA341" s="10">
        <f>'დამტკ. ბიუჯ.'!F341</f>
        <v>0</v>
      </c>
      <c r="AB341" s="10">
        <f>'დამტკ. საკუთ.'!F341</f>
        <v>0</v>
      </c>
      <c r="AC341" s="10">
        <f>'ცვლილ. ბიუჯ.'!G341</f>
        <v>0</v>
      </c>
      <c r="AD341" s="10">
        <f>'ცვლილ. საკუთ.'!G341</f>
        <v>0</v>
      </c>
      <c r="AE341" s="10">
        <f>'მთავრ. ფონდი'!G341</f>
        <v>0</v>
      </c>
      <c r="AF341" s="10">
        <f>'პრეზ. ფონდი'!G341</f>
        <v>0</v>
      </c>
      <c r="AG341" s="10">
        <f>'დაზუსტ. ნაერთი'!F341</f>
        <v>0</v>
      </c>
      <c r="AH341" s="10">
        <f>'დაზუსტ. ბიუჯ.'!F341</f>
        <v>0</v>
      </c>
      <c r="AI341" s="10">
        <f>'დაზუსტ. საკუთ.'!F341</f>
        <v>0</v>
      </c>
      <c r="AK341" s="10">
        <f t="shared" si="98"/>
        <v>0</v>
      </c>
      <c r="AL341" s="10">
        <f t="shared" si="99"/>
        <v>0</v>
      </c>
      <c r="AM341" s="10">
        <f t="shared" si="100"/>
        <v>0</v>
      </c>
      <c r="AN341" s="10">
        <f t="shared" si="100"/>
        <v>0</v>
      </c>
      <c r="AO341" s="10">
        <f t="shared" si="100"/>
        <v>0</v>
      </c>
      <c r="AP341" s="10">
        <f t="shared" si="100"/>
        <v>0</v>
      </c>
      <c r="AQ341" s="10">
        <f t="shared" si="101"/>
        <v>0</v>
      </c>
      <c r="AR341" s="10">
        <f t="shared" si="101"/>
        <v>0</v>
      </c>
      <c r="AS341" s="10">
        <f t="shared" si="101"/>
        <v>0</v>
      </c>
      <c r="AT341" s="10">
        <f t="shared" si="101"/>
        <v>0</v>
      </c>
      <c r="AV341" s="10">
        <f t="shared" si="102"/>
        <v>0</v>
      </c>
      <c r="AW341" s="10">
        <f>'დამტკ. ბიუჯ.'!G341</f>
        <v>0</v>
      </c>
      <c r="AX341" s="10">
        <f>'დამტკ. საკუთ.'!G341</f>
        <v>0</v>
      </c>
      <c r="AY341" s="10">
        <f>'ცვლილ. ბიუჯ.'!H341</f>
        <v>0</v>
      </c>
      <c r="AZ341" s="10">
        <f>'ცვლილ. საკუთ.'!H341</f>
        <v>0</v>
      </c>
      <c r="BA341" s="10">
        <f>'მთავრ. ფონდი'!H341</f>
        <v>0</v>
      </c>
      <c r="BB341" s="10">
        <f>'პრეზ. ფონდი'!H341</f>
        <v>0</v>
      </c>
      <c r="BC341" s="10">
        <f>'დაზუსტ. ნაერთი'!G341</f>
        <v>0</v>
      </c>
      <c r="BD341" s="10">
        <f>'დაზუსტ. ბიუჯ.'!G341</f>
        <v>0</v>
      </c>
      <c r="BE341" s="10">
        <f>'დაზუსტ. საკუთ.'!G341</f>
        <v>0</v>
      </c>
      <c r="BG341" s="10">
        <f t="shared" si="103"/>
        <v>0</v>
      </c>
      <c r="BH341" s="10">
        <f t="shared" si="103"/>
        <v>0</v>
      </c>
      <c r="BI341" s="10">
        <f t="shared" si="103"/>
        <v>0</v>
      </c>
      <c r="BJ341" s="10">
        <f t="shared" si="103"/>
        <v>0</v>
      </c>
      <c r="BK341" s="10">
        <f t="shared" si="104"/>
        <v>0</v>
      </c>
      <c r="BL341" s="10">
        <f t="shared" si="104"/>
        <v>0</v>
      </c>
      <c r="BM341" s="10">
        <f t="shared" si="104"/>
        <v>0</v>
      </c>
      <c r="BN341" s="10">
        <f t="shared" si="104"/>
        <v>0</v>
      </c>
      <c r="BO341" s="10">
        <f t="shared" si="107"/>
        <v>0</v>
      </c>
      <c r="BP341" s="10">
        <f t="shared" si="106"/>
        <v>0</v>
      </c>
      <c r="BR341" s="10">
        <f t="shared" si="105"/>
        <v>0</v>
      </c>
      <c r="BS341" s="10">
        <f>'დამტკ. ბიუჯ.'!H341</f>
        <v>0</v>
      </c>
      <c r="BT341" s="10">
        <f>'დამტკ. საკუთ.'!H341</f>
        <v>0</v>
      </c>
      <c r="BU341" s="10">
        <f>'ცვლილ. ბიუჯ.'!I341</f>
        <v>0</v>
      </c>
      <c r="BV341" s="10">
        <f>'ცვლილ. საკუთ.'!I341</f>
        <v>0</v>
      </c>
      <c r="BW341" s="10">
        <f>'მთავრ. ფონდი'!I341</f>
        <v>0</v>
      </c>
      <c r="BX341" s="10">
        <f>'პრეზ. ფონდი'!I341</f>
        <v>0</v>
      </c>
      <c r="BY341" s="10">
        <f>'დაზუსტ. ნაერთი'!H341</f>
        <v>0</v>
      </c>
      <c r="BZ341" s="10">
        <f>'დაზუსტ. ბიუჯ.'!H341</f>
        <v>0</v>
      </c>
      <c r="CA341" s="10">
        <f>'დაზუსტ. საკუთ.'!H341</f>
        <v>0</v>
      </c>
    </row>
    <row r="342" spans="1:79" x14ac:dyDescent="0.25">
      <c r="A342" t="str">
        <f t="shared" si="91"/>
        <v>b</v>
      </c>
      <c r="B342" s="8"/>
      <c r="C342" s="9" t="s">
        <v>12</v>
      </c>
      <c r="D342" s="10">
        <f t="shared" si="92"/>
        <v>0</v>
      </c>
      <c r="E342" s="10">
        <f t="shared" si="93"/>
        <v>0</v>
      </c>
      <c r="F342" s="10">
        <f t="shared" si="94"/>
        <v>0</v>
      </c>
      <c r="G342" s="10">
        <f t="shared" si="94"/>
        <v>0</v>
      </c>
      <c r="H342" s="10">
        <f t="shared" si="94"/>
        <v>0</v>
      </c>
      <c r="I342" s="10">
        <f t="shared" si="94"/>
        <v>0</v>
      </c>
      <c r="J342" s="10">
        <f t="shared" si="95"/>
        <v>0</v>
      </c>
      <c r="K342" s="10">
        <f t="shared" si="95"/>
        <v>0</v>
      </c>
      <c r="L342" s="10">
        <f t="shared" si="95"/>
        <v>0</v>
      </c>
      <c r="M342" s="10">
        <f t="shared" si="95"/>
        <v>0</v>
      </c>
      <c r="O342" s="10">
        <f t="shared" si="96"/>
        <v>0</v>
      </c>
      <c r="P342" s="10">
        <f>'დამტკ. ბიუჯ.'!E342</f>
        <v>0</v>
      </c>
      <c r="Q342" s="10">
        <f>'დამტკ. საკუთ.'!E342</f>
        <v>0</v>
      </c>
      <c r="R342" s="10">
        <f>'ცვლილ. ბიუჯ.'!F342</f>
        <v>0</v>
      </c>
      <c r="S342" s="10">
        <f>'ცვლილ. საკუთ.'!F342</f>
        <v>0</v>
      </c>
      <c r="T342" s="10">
        <f>'მთავრ. ფონდი'!F342</f>
        <v>0</v>
      </c>
      <c r="U342" s="10">
        <f>'პრეზ. ფონდი'!F342</f>
        <v>0</v>
      </c>
      <c r="V342" s="10">
        <f>'დაზუსტ. ნაერთი'!E342</f>
        <v>0</v>
      </c>
      <c r="W342" s="10">
        <f>'დაზუსტ. ბიუჯ.'!E342</f>
        <v>0</v>
      </c>
      <c r="X342" s="10">
        <f>'დაზუსტ. საკუთ.'!E342</f>
        <v>0</v>
      </c>
      <c r="Z342" s="10">
        <f t="shared" si="97"/>
        <v>0</v>
      </c>
      <c r="AA342" s="10">
        <f>'დამტკ. ბიუჯ.'!F342</f>
        <v>0</v>
      </c>
      <c r="AB342" s="10">
        <f>'დამტკ. საკუთ.'!F342</f>
        <v>0</v>
      </c>
      <c r="AC342" s="10">
        <f>'ცვლილ. ბიუჯ.'!G342</f>
        <v>0</v>
      </c>
      <c r="AD342" s="10">
        <f>'ცვლილ. საკუთ.'!G342</f>
        <v>0</v>
      </c>
      <c r="AE342" s="10">
        <f>'მთავრ. ფონდი'!G342</f>
        <v>0</v>
      </c>
      <c r="AF342" s="10">
        <f>'პრეზ. ფონდი'!G342</f>
        <v>0</v>
      </c>
      <c r="AG342" s="10">
        <f>'დაზუსტ. ნაერთი'!F342</f>
        <v>0</v>
      </c>
      <c r="AH342" s="10">
        <f>'დაზუსტ. ბიუჯ.'!F342</f>
        <v>0</v>
      </c>
      <c r="AI342" s="10">
        <f>'დაზუსტ. საკუთ.'!F342</f>
        <v>0</v>
      </c>
      <c r="AK342" s="10">
        <f t="shared" si="98"/>
        <v>0</v>
      </c>
      <c r="AL342" s="10">
        <f t="shared" si="99"/>
        <v>0</v>
      </c>
      <c r="AM342" s="10">
        <f t="shared" si="100"/>
        <v>0</v>
      </c>
      <c r="AN342" s="10">
        <f t="shared" si="100"/>
        <v>0</v>
      </c>
      <c r="AO342" s="10">
        <f t="shared" si="100"/>
        <v>0</v>
      </c>
      <c r="AP342" s="10">
        <f t="shared" si="100"/>
        <v>0</v>
      </c>
      <c r="AQ342" s="10">
        <f t="shared" si="101"/>
        <v>0</v>
      </c>
      <c r="AR342" s="10">
        <f t="shared" si="101"/>
        <v>0</v>
      </c>
      <c r="AS342" s="10">
        <f t="shared" si="101"/>
        <v>0</v>
      </c>
      <c r="AT342" s="10">
        <f t="shared" si="101"/>
        <v>0</v>
      </c>
      <c r="AV342" s="10">
        <f t="shared" si="102"/>
        <v>0</v>
      </c>
      <c r="AW342" s="10">
        <f>'დამტკ. ბიუჯ.'!G342</f>
        <v>0</v>
      </c>
      <c r="AX342" s="10">
        <f>'დამტკ. საკუთ.'!G342</f>
        <v>0</v>
      </c>
      <c r="AY342" s="10">
        <f>'ცვლილ. ბიუჯ.'!H342</f>
        <v>0</v>
      </c>
      <c r="AZ342" s="10">
        <f>'ცვლილ. საკუთ.'!H342</f>
        <v>0</v>
      </c>
      <c r="BA342" s="10">
        <f>'მთავრ. ფონდი'!H342</f>
        <v>0</v>
      </c>
      <c r="BB342" s="10">
        <f>'პრეზ. ფონდი'!H342</f>
        <v>0</v>
      </c>
      <c r="BC342" s="10">
        <f>'დაზუსტ. ნაერთი'!G342</f>
        <v>0</v>
      </c>
      <c r="BD342" s="10">
        <f>'დაზუსტ. ბიუჯ.'!G342</f>
        <v>0</v>
      </c>
      <c r="BE342" s="10">
        <f>'დაზუსტ. საკუთ.'!G342</f>
        <v>0</v>
      </c>
      <c r="BG342" s="10">
        <f t="shared" si="103"/>
        <v>0</v>
      </c>
      <c r="BH342" s="10">
        <f t="shared" si="103"/>
        <v>0</v>
      </c>
      <c r="BI342" s="10">
        <f t="shared" si="103"/>
        <v>0</v>
      </c>
      <c r="BJ342" s="10">
        <f t="shared" si="103"/>
        <v>0</v>
      </c>
      <c r="BK342" s="10">
        <f t="shared" si="104"/>
        <v>0</v>
      </c>
      <c r="BL342" s="10">
        <f t="shared" si="104"/>
        <v>0</v>
      </c>
      <c r="BM342" s="10">
        <f t="shared" si="104"/>
        <v>0</v>
      </c>
      <c r="BN342" s="10">
        <f t="shared" si="104"/>
        <v>0</v>
      </c>
      <c r="BO342" s="10">
        <f t="shared" si="107"/>
        <v>0</v>
      </c>
      <c r="BP342" s="10">
        <f t="shared" si="106"/>
        <v>0</v>
      </c>
      <c r="BR342" s="10">
        <f t="shared" si="105"/>
        <v>0</v>
      </c>
      <c r="BS342" s="10">
        <f>'დამტკ. ბიუჯ.'!H342</f>
        <v>0</v>
      </c>
      <c r="BT342" s="10">
        <f>'დამტკ. საკუთ.'!H342</f>
        <v>0</v>
      </c>
      <c r="BU342" s="10">
        <f>'ცვლილ. ბიუჯ.'!I342</f>
        <v>0</v>
      </c>
      <c r="BV342" s="10">
        <f>'ცვლილ. საკუთ.'!I342</f>
        <v>0</v>
      </c>
      <c r="BW342" s="10">
        <f>'მთავრ. ფონდი'!I342</f>
        <v>0</v>
      </c>
      <c r="BX342" s="10">
        <f>'პრეზ. ფონდი'!I342</f>
        <v>0</v>
      </c>
      <c r="BY342" s="10">
        <f>'დაზუსტ. ნაერთი'!H342</f>
        <v>0</v>
      </c>
      <c r="BZ342" s="10">
        <f>'დაზუსტ. ბიუჯ.'!H342</f>
        <v>0</v>
      </c>
      <c r="CA342" s="10">
        <f>'დაზუსტ. საკუთ.'!H342</f>
        <v>0</v>
      </c>
    </row>
    <row r="343" spans="1:79" x14ac:dyDescent="0.25">
      <c r="A343" t="str">
        <f t="shared" si="91"/>
        <v>b</v>
      </c>
      <c r="B343" s="8"/>
      <c r="C343" s="9" t="s">
        <v>13</v>
      </c>
      <c r="D343" s="10">
        <f t="shared" si="92"/>
        <v>0</v>
      </c>
      <c r="E343" s="10">
        <f t="shared" si="93"/>
        <v>0</v>
      </c>
      <c r="F343" s="10">
        <f t="shared" si="94"/>
        <v>0</v>
      </c>
      <c r="G343" s="10">
        <f t="shared" si="94"/>
        <v>0</v>
      </c>
      <c r="H343" s="10">
        <f t="shared" si="94"/>
        <v>0</v>
      </c>
      <c r="I343" s="10">
        <f t="shared" si="94"/>
        <v>0</v>
      </c>
      <c r="J343" s="10">
        <f t="shared" si="95"/>
        <v>0</v>
      </c>
      <c r="K343" s="10">
        <f t="shared" si="95"/>
        <v>0</v>
      </c>
      <c r="L343" s="10">
        <f t="shared" si="95"/>
        <v>0</v>
      </c>
      <c r="M343" s="10">
        <f t="shared" si="95"/>
        <v>0</v>
      </c>
      <c r="O343" s="10">
        <f t="shared" si="96"/>
        <v>0</v>
      </c>
      <c r="P343" s="10">
        <f>'დამტკ. ბიუჯ.'!E343</f>
        <v>0</v>
      </c>
      <c r="Q343" s="10">
        <f>'დამტკ. საკუთ.'!E343</f>
        <v>0</v>
      </c>
      <c r="R343" s="10">
        <f>'ცვლილ. ბიუჯ.'!F343</f>
        <v>0</v>
      </c>
      <c r="S343" s="10">
        <f>'ცვლილ. საკუთ.'!F343</f>
        <v>0</v>
      </c>
      <c r="T343" s="10">
        <f>'მთავრ. ფონდი'!F343</f>
        <v>0</v>
      </c>
      <c r="U343" s="10">
        <f>'პრეზ. ფონდი'!F343</f>
        <v>0</v>
      </c>
      <c r="V343" s="10">
        <f>'დაზუსტ. ნაერთი'!E343</f>
        <v>0</v>
      </c>
      <c r="W343" s="10">
        <f>'დაზუსტ. ბიუჯ.'!E343</f>
        <v>0</v>
      </c>
      <c r="X343" s="10">
        <f>'დაზუსტ. საკუთ.'!E343</f>
        <v>0</v>
      </c>
      <c r="Z343" s="10">
        <f t="shared" si="97"/>
        <v>0</v>
      </c>
      <c r="AA343" s="10">
        <f>'დამტკ. ბიუჯ.'!F343</f>
        <v>0</v>
      </c>
      <c r="AB343" s="10">
        <f>'დამტკ. საკუთ.'!F343</f>
        <v>0</v>
      </c>
      <c r="AC343" s="10">
        <f>'ცვლილ. ბიუჯ.'!G343</f>
        <v>0</v>
      </c>
      <c r="AD343" s="10">
        <f>'ცვლილ. საკუთ.'!G343</f>
        <v>0</v>
      </c>
      <c r="AE343" s="10">
        <f>'მთავრ. ფონდი'!G343</f>
        <v>0</v>
      </c>
      <c r="AF343" s="10">
        <f>'პრეზ. ფონდი'!G343</f>
        <v>0</v>
      </c>
      <c r="AG343" s="10">
        <f>'დაზუსტ. ნაერთი'!F343</f>
        <v>0</v>
      </c>
      <c r="AH343" s="10">
        <f>'დაზუსტ. ბიუჯ.'!F343</f>
        <v>0</v>
      </c>
      <c r="AI343" s="10">
        <f>'დაზუსტ. საკუთ.'!F343</f>
        <v>0</v>
      </c>
      <c r="AK343" s="10">
        <f t="shared" si="98"/>
        <v>0</v>
      </c>
      <c r="AL343" s="10">
        <f t="shared" si="99"/>
        <v>0</v>
      </c>
      <c r="AM343" s="10">
        <f t="shared" si="100"/>
        <v>0</v>
      </c>
      <c r="AN343" s="10">
        <f t="shared" si="100"/>
        <v>0</v>
      </c>
      <c r="AO343" s="10">
        <f t="shared" si="100"/>
        <v>0</v>
      </c>
      <c r="AP343" s="10">
        <f t="shared" si="100"/>
        <v>0</v>
      </c>
      <c r="AQ343" s="10">
        <f t="shared" si="101"/>
        <v>0</v>
      </c>
      <c r="AR343" s="10">
        <f t="shared" si="101"/>
        <v>0</v>
      </c>
      <c r="AS343" s="10">
        <f t="shared" si="101"/>
        <v>0</v>
      </c>
      <c r="AT343" s="10">
        <f t="shared" si="101"/>
        <v>0</v>
      </c>
      <c r="AV343" s="10">
        <f t="shared" si="102"/>
        <v>0</v>
      </c>
      <c r="AW343" s="10">
        <f>'დამტკ. ბიუჯ.'!G343</f>
        <v>0</v>
      </c>
      <c r="AX343" s="10">
        <f>'დამტკ. საკუთ.'!G343</f>
        <v>0</v>
      </c>
      <c r="AY343" s="10">
        <f>'ცვლილ. ბიუჯ.'!H343</f>
        <v>0</v>
      </c>
      <c r="AZ343" s="10">
        <f>'ცვლილ. საკუთ.'!H343</f>
        <v>0</v>
      </c>
      <c r="BA343" s="10">
        <f>'მთავრ. ფონდი'!H343</f>
        <v>0</v>
      </c>
      <c r="BB343" s="10">
        <f>'პრეზ. ფონდი'!H343</f>
        <v>0</v>
      </c>
      <c r="BC343" s="10">
        <f>'დაზუსტ. ნაერთი'!G343</f>
        <v>0</v>
      </c>
      <c r="BD343" s="10">
        <f>'დაზუსტ. ბიუჯ.'!G343</f>
        <v>0</v>
      </c>
      <c r="BE343" s="10">
        <f>'დაზუსტ. საკუთ.'!G343</f>
        <v>0</v>
      </c>
      <c r="BG343" s="10">
        <f t="shared" si="103"/>
        <v>0</v>
      </c>
      <c r="BH343" s="10">
        <f t="shared" si="103"/>
        <v>0</v>
      </c>
      <c r="BI343" s="10">
        <f t="shared" si="103"/>
        <v>0</v>
      </c>
      <c r="BJ343" s="10">
        <f t="shared" si="103"/>
        <v>0</v>
      </c>
      <c r="BK343" s="10">
        <f t="shared" si="104"/>
        <v>0</v>
      </c>
      <c r="BL343" s="10">
        <f t="shared" si="104"/>
        <v>0</v>
      </c>
      <c r="BM343" s="10">
        <f t="shared" si="104"/>
        <v>0</v>
      </c>
      <c r="BN343" s="10">
        <f t="shared" si="104"/>
        <v>0</v>
      </c>
      <c r="BO343" s="10">
        <f t="shared" si="107"/>
        <v>0</v>
      </c>
      <c r="BP343" s="10">
        <f t="shared" si="106"/>
        <v>0</v>
      </c>
      <c r="BR343" s="10">
        <f t="shared" si="105"/>
        <v>0</v>
      </c>
      <c r="BS343" s="10">
        <f>'დამტკ. ბიუჯ.'!H343</f>
        <v>0</v>
      </c>
      <c r="BT343" s="10">
        <f>'დამტკ. საკუთ.'!H343</f>
        <v>0</v>
      </c>
      <c r="BU343" s="10">
        <f>'ცვლილ. ბიუჯ.'!I343</f>
        <v>0</v>
      </c>
      <c r="BV343" s="10">
        <f>'ცვლილ. საკუთ.'!I343</f>
        <v>0</v>
      </c>
      <c r="BW343" s="10">
        <f>'მთავრ. ფონდი'!I343</f>
        <v>0</v>
      </c>
      <c r="BX343" s="10">
        <f>'პრეზ. ფონდი'!I343</f>
        <v>0</v>
      </c>
      <c r="BY343" s="10">
        <f>'დაზუსტ. ნაერთი'!H343</f>
        <v>0</v>
      </c>
      <c r="BZ343" s="10">
        <f>'დაზუსტ. ბიუჯ.'!H343</f>
        <v>0</v>
      </c>
      <c r="CA343" s="10">
        <f>'დაზუსტ. საკუთ.'!H343</f>
        <v>0</v>
      </c>
    </row>
    <row r="344" spans="1:79" x14ac:dyDescent="0.25">
      <c r="A344" t="str">
        <f t="shared" si="91"/>
        <v>b</v>
      </c>
      <c r="B344" s="8"/>
      <c r="C344" s="9" t="s">
        <v>14</v>
      </c>
      <c r="D344" s="10">
        <f t="shared" si="92"/>
        <v>0</v>
      </c>
      <c r="E344" s="10">
        <f t="shared" si="93"/>
        <v>0</v>
      </c>
      <c r="F344" s="10">
        <f t="shared" si="94"/>
        <v>0</v>
      </c>
      <c r="G344" s="10">
        <f t="shared" si="94"/>
        <v>0</v>
      </c>
      <c r="H344" s="10">
        <f t="shared" si="94"/>
        <v>0</v>
      </c>
      <c r="I344" s="10">
        <f t="shared" si="94"/>
        <v>0</v>
      </c>
      <c r="J344" s="10">
        <f t="shared" si="95"/>
        <v>0</v>
      </c>
      <c r="K344" s="10">
        <f t="shared" si="95"/>
        <v>0</v>
      </c>
      <c r="L344" s="10">
        <f t="shared" si="95"/>
        <v>0</v>
      </c>
      <c r="M344" s="10">
        <f t="shared" si="95"/>
        <v>0</v>
      </c>
      <c r="O344" s="10">
        <f t="shared" si="96"/>
        <v>0</v>
      </c>
      <c r="P344" s="10">
        <f>'დამტკ. ბიუჯ.'!E344</f>
        <v>0</v>
      </c>
      <c r="Q344" s="10">
        <f>'დამტკ. საკუთ.'!E344</f>
        <v>0</v>
      </c>
      <c r="R344" s="10">
        <f>'ცვლილ. ბიუჯ.'!F344</f>
        <v>0</v>
      </c>
      <c r="S344" s="10">
        <f>'ცვლილ. საკუთ.'!F344</f>
        <v>0</v>
      </c>
      <c r="T344" s="10">
        <f>'მთავრ. ფონდი'!F344</f>
        <v>0</v>
      </c>
      <c r="U344" s="10">
        <f>'პრეზ. ფონდი'!F344</f>
        <v>0</v>
      </c>
      <c r="V344" s="10">
        <f>'დაზუსტ. ნაერთი'!E344</f>
        <v>0</v>
      </c>
      <c r="W344" s="10">
        <f>'დაზუსტ. ბიუჯ.'!E344</f>
        <v>0</v>
      </c>
      <c r="X344" s="10">
        <f>'დაზუსტ. საკუთ.'!E344</f>
        <v>0</v>
      </c>
      <c r="Z344" s="10">
        <f t="shared" si="97"/>
        <v>0</v>
      </c>
      <c r="AA344" s="10">
        <f>'დამტკ. ბიუჯ.'!F344</f>
        <v>0</v>
      </c>
      <c r="AB344" s="10">
        <f>'დამტკ. საკუთ.'!F344</f>
        <v>0</v>
      </c>
      <c r="AC344" s="10">
        <f>'ცვლილ. ბიუჯ.'!G344</f>
        <v>0</v>
      </c>
      <c r="AD344" s="10">
        <f>'ცვლილ. საკუთ.'!G344</f>
        <v>0</v>
      </c>
      <c r="AE344" s="10">
        <f>'მთავრ. ფონდი'!G344</f>
        <v>0</v>
      </c>
      <c r="AF344" s="10">
        <f>'პრეზ. ფონდი'!G344</f>
        <v>0</v>
      </c>
      <c r="AG344" s="10">
        <f>'დაზუსტ. ნაერთი'!F344</f>
        <v>0</v>
      </c>
      <c r="AH344" s="10">
        <f>'დაზუსტ. ბიუჯ.'!F344</f>
        <v>0</v>
      </c>
      <c r="AI344" s="10">
        <f>'დაზუსტ. საკუთ.'!F344</f>
        <v>0</v>
      </c>
      <c r="AK344" s="10">
        <f t="shared" si="98"/>
        <v>0</v>
      </c>
      <c r="AL344" s="10">
        <f t="shared" si="99"/>
        <v>0</v>
      </c>
      <c r="AM344" s="10">
        <f t="shared" si="100"/>
        <v>0</v>
      </c>
      <c r="AN344" s="10">
        <f t="shared" si="100"/>
        <v>0</v>
      </c>
      <c r="AO344" s="10">
        <f t="shared" si="100"/>
        <v>0</v>
      </c>
      <c r="AP344" s="10">
        <f t="shared" si="100"/>
        <v>0</v>
      </c>
      <c r="AQ344" s="10">
        <f t="shared" si="101"/>
        <v>0</v>
      </c>
      <c r="AR344" s="10">
        <f t="shared" si="101"/>
        <v>0</v>
      </c>
      <c r="AS344" s="10">
        <f t="shared" si="101"/>
        <v>0</v>
      </c>
      <c r="AT344" s="10">
        <f t="shared" si="101"/>
        <v>0</v>
      </c>
      <c r="AV344" s="10">
        <f t="shared" si="102"/>
        <v>0</v>
      </c>
      <c r="AW344" s="10">
        <f>'დამტკ. ბიუჯ.'!G344</f>
        <v>0</v>
      </c>
      <c r="AX344" s="10">
        <f>'დამტკ. საკუთ.'!G344</f>
        <v>0</v>
      </c>
      <c r="AY344" s="10">
        <f>'ცვლილ. ბიუჯ.'!H344</f>
        <v>0</v>
      </c>
      <c r="AZ344" s="10">
        <f>'ცვლილ. საკუთ.'!H344</f>
        <v>0</v>
      </c>
      <c r="BA344" s="10">
        <f>'მთავრ. ფონდი'!H344</f>
        <v>0</v>
      </c>
      <c r="BB344" s="10">
        <f>'პრეზ. ფონდი'!H344</f>
        <v>0</v>
      </c>
      <c r="BC344" s="10">
        <f>'დაზუსტ. ნაერთი'!G344</f>
        <v>0</v>
      </c>
      <c r="BD344" s="10">
        <f>'დაზუსტ. ბიუჯ.'!G344</f>
        <v>0</v>
      </c>
      <c r="BE344" s="10">
        <f>'დაზუსტ. საკუთ.'!G344</f>
        <v>0</v>
      </c>
      <c r="BG344" s="10">
        <f t="shared" si="103"/>
        <v>0</v>
      </c>
      <c r="BH344" s="10">
        <f t="shared" si="103"/>
        <v>0</v>
      </c>
      <c r="BI344" s="10">
        <f t="shared" si="103"/>
        <v>0</v>
      </c>
      <c r="BJ344" s="10">
        <f t="shared" si="103"/>
        <v>0</v>
      </c>
      <c r="BK344" s="10">
        <f t="shared" si="104"/>
        <v>0</v>
      </c>
      <c r="BL344" s="10">
        <f t="shared" si="104"/>
        <v>0</v>
      </c>
      <c r="BM344" s="10">
        <f t="shared" si="104"/>
        <v>0</v>
      </c>
      <c r="BN344" s="10">
        <f t="shared" si="104"/>
        <v>0</v>
      </c>
      <c r="BO344" s="10">
        <f t="shared" si="107"/>
        <v>0</v>
      </c>
      <c r="BP344" s="10">
        <f t="shared" si="106"/>
        <v>0</v>
      </c>
      <c r="BR344" s="10">
        <f t="shared" si="105"/>
        <v>0</v>
      </c>
      <c r="BS344" s="10">
        <f>'დამტკ. ბიუჯ.'!H344</f>
        <v>0</v>
      </c>
      <c r="BT344" s="10">
        <f>'დამტკ. საკუთ.'!H344</f>
        <v>0</v>
      </c>
      <c r="BU344" s="10">
        <f>'ცვლილ. ბიუჯ.'!I344</f>
        <v>0</v>
      </c>
      <c r="BV344" s="10">
        <f>'ცვლილ. საკუთ.'!I344</f>
        <v>0</v>
      </c>
      <c r="BW344" s="10">
        <f>'მთავრ. ფონდი'!I344</f>
        <v>0</v>
      </c>
      <c r="BX344" s="10">
        <f>'პრეზ. ფონდი'!I344</f>
        <v>0</v>
      </c>
      <c r="BY344" s="10">
        <f>'დაზუსტ. ნაერთი'!H344</f>
        <v>0</v>
      </c>
      <c r="BZ344" s="10">
        <f>'დაზუსტ. ბიუჯ.'!H344</f>
        <v>0</v>
      </c>
      <c r="CA344" s="10">
        <f>'დაზუსტ. საკუთ.'!H344</f>
        <v>0</v>
      </c>
    </row>
    <row r="345" spans="1:79" x14ac:dyDescent="0.25">
      <c r="A345" t="str">
        <f t="shared" si="91"/>
        <v>b</v>
      </c>
      <c r="B345" s="8"/>
      <c r="C345" s="9" t="s">
        <v>15</v>
      </c>
      <c r="D345" s="10">
        <f t="shared" si="92"/>
        <v>0</v>
      </c>
      <c r="E345" s="10">
        <f t="shared" si="93"/>
        <v>0</v>
      </c>
      <c r="F345" s="10">
        <f t="shared" si="94"/>
        <v>0</v>
      </c>
      <c r="G345" s="10">
        <f t="shared" si="94"/>
        <v>0</v>
      </c>
      <c r="H345" s="10">
        <f t="shared" si="94"/>
        <v>0</v>
      </c>
      <c r="I345" s="10">
        <f t="shared" si="94"/>
        <v>0</v>
      </c>
      <c r="J345" s="10">
        <f t="shared" si="95"/>
        <v>0</v>
      </c>
      <c r="K345" s="10">
        <f t="shared" si="95"/>
        <v>0</v>
      </c>
      <c r="L345" s="10">
        <f t="shared" si="95"/>
        <v>0</v>
      </c>
      <c r="M345" s="10">
        <f t="shared" si="95"/>
        <v>0</v>
      </c>
      <c r="O345" s="10">
        <f t="shared" si="96"/>
        <v>0</v>
      </c>
      <c r="P345" s="10">
        <f>'დამტკ. ბიუჯ.'!E345</f>
        <v>0</v>
      </c>
      <c r="Q345" s="10">
        <f>'დამტკ. საკუთ.'!E345</f>
        <v>0</v>
      </c>
      <c r="R345" s="10">
        <f>'ცვლილ. ბიუჯ.'!F345</f>
        <v>0</v>
      </c>
      <c r="S345" s="10">
        <f>'ცვლილ. საკუთ.'!F345</f>
        <v>0</v>
      </c>
      <c r="T345" s="10">
        <f>'მთავრ. ფონდი'!F345</f>
        <v>0</v>
      </c>
      <c r="U345" s="10">
        <f>'პრეზ. ფონდი'!F345</f>
        <v>0</v>
      </c>
      <c r="V345" s="10">
        <f>'დაზუსტ. ნაერთი'!E345</f>
        <v>0</v>
      </c>
      <c r="W345" s="10">
        <f>'დაზუსტ. ბიუჯ.'!E345</f>
        <v>0</v>
      </c>
      <c r="X345" s="10">
        <f>'დაზუსტ. საკუთ.'!E345</f>
        <v>0</v>
      </c>
      <c r="Z345" s="10">
        <f t="shared" si="97"/>
        <v>0</v>
      </c>
      <c r="AA345" s="10">
        <f>'დამტკ. ბიუჯ.'!F345</f>
        <v>0</v>
      </c>
      <c r="AB345" s="10">
        <f>'დამტკ. საკუთ.'!F345</f>
        <v>0</v>
      </c>
      <c r="AC345" s="10">
        <f>'ცვლილ. ბიუჯ.'!G345</f>
        <v>0</v>
      </c>
      <c r="AD345" s="10">
        <f>'ცვლილ. საკუთ.'!G345</f>
        <v>0</v>
      </c>
      <c r="AE345" s="10">
        <f>'მთავრ. ფონდი'!G345</f>
        <v>0</v>
      </c>
      <c r="AF345" s="10">
        <f>'პრეზ. ფონდი'!G345</f>
        <v>0</v>
      </c>
      <c r="AG345" s="10">
        <f>'დაზუსტ. ნაერთი'!F345</f>
        <v>0</v>
      </c>
      <c r="AH345" s="10">
        <f>'დაზუსტ. ბიუჯ.'!F345</f>
        <v>0</v>
      </c>
      <c r="AI345" s="10">
        <f>'დაზუსტ. საკუთ.'!F345</f>
        <v>0</v>
      </c>
      <c r="AK345" s="10">
        <f t="shared" si="98"/>
        <v>0</v>
      </c>
      <c r="AL345" s="10">
        <f t="shared" si="99"/>
        <v>0</v>
      </c>
      <c r="AM345" s="10">
        <f t="shared" si="100"/>
        <v>0</v>
      </c>
      <c r="AN345" s="10">
        <f t="shared" si="100"/>
        <v>0</v>
      </c>
      <c r="AO345" s="10">
        <f t="shared" si="100"/>
        <v>0</v>
      </c>
      <c r="AP345" s="10">
        <f t="shared" si="100"/>
        <v>0</v>
      </c>
      <c r="AQ345" s="10">
        <f t="shared" si="101"/>
        <v>0</v>
      </c>
      <c r="AR345" s="10">
        <f t="shared" si="101"/>
        <v>0</v>
      </c>
      <c r="AS345" s="10">
        <f t="shared" si="101"/>
        <v>0</v>
      </c>
      <c r="AT345" s="10">
        <f t="shared" si="101"/>
        <v>0</v>
      </c>
      <c r="AV345" s="10">
        <f t="shared" si="102"/>
        <v>0</v>
      </c>
      <c r="AW345" s="10">
        <f>'დამტკ. ბიუჯ.'!G345</f>
        <v>0</v>
      </c>
      <c r="AX345" s="10">
        <f>'დამტკ. საკუთ.'!G345</f>
        <v>0</v>
      </c>
      <c r="AY345" s="10">
        <f>'ცვლილ. ბიუჯ.'!H345</f>
        <v>0</v>
      </c>
      <c r="AZ345" s="10">
        <f>'ცვლილ. საკუთ.'!H345</f>
        <v>0</v>
      </c>
      <c r="BA345" s="10">
        <f>'მთავრ. ფონდი'!H345</f>
        <v>0</v>
      </c>
      <c r="BB345" s="10">
        <f>'პრეზ. ფონდი'!H345</f>
        <v>0</v>
      </c>
      <c r="BC345" s="10">
        <f>'დაზუსტ. ნაერთი'!G345</f>
        <v>0</v>
      </c>
      <c r="BD345" s="10">
        <f>'დაზუსტ. ბიუჯ.'!G345</f>
        <v>0</v>
      </c>
      <c r="BE345" s="10">
        <f>'დაზუსტ. საკუთ.'!G345</f>
        <v>0</v>
      </c>
      <c r="BG345" s="10">
        <f t="shared" si="103"/>
        <v>0</v>
      </c>
      <c r="BH345" s="10">
        <f t="shared" si="103"/>
        <v>0</v>
      </c>
      <c r="BI345" s="10">
        <f t="shared" si="103"/>
        <v>0</v>
      </c>
      <c r="BJ345" s="10">
        <f t="shared" si="103"/>
        <v>0</v>
      </c>
      <c r="BK345" s="10">
        <f t="shared" si="104"/>
        <v>0</v>
      </c>
      <c r="BL345" s="10">
        <f t="shared" si="104"/>
        <v>0</v>
      </c>
      <c r="BM345" s="10">
        <f t="shared" si="104"/>
        <v>0</v>
      </c>
      <c r="BN345" s="10">
        <f t="shared" si="104"/>
        <v>0</v>
      </c>
      <c r="BO345" s="10">
        <f t="shared" si="107"/>
        <v>0</v>
      </c>
      <c r="BP345" s="10">
        <f t="shared" si="106"/>
        <v>0</v>
      </c>
      <c r="BR345" s="10">
        <f t="shared" si="105"/>
        <v>0</v>
      </c>
      <c r="BS345" s="10">
        <f>'დამტკ. ბიუჯ.'!H345</f>
        <v>0</v>
      </c>
      <c r="BT345" s="10">
        <f>'დამტკ. საკუთ.'!H345</f>
        <v>0</v>
      </c>
      <c r="BU345" s="10">
        <f>'ცვლილ. ბიუჯ.'!I345</f>
        <v>0</v>
      </c>
      <c r="BV345" s="10">
        <f>'ცვლილ. საკუთ.'!I345</f>
        <v>0</v>
      </c>
      <c r="BW345" s="10">
        <f>'მთავრ. ფონდი'!I345</f>
        <v>0</v>
      </c>
      <c r="BX345" s="10">
        <f>'პრეზ. ფონდი'!I345</f>
        <v>0</v>
      </c>
      <c r="BY345" s="10">
        <f>'დაზუსტ. ნაერთი'!H345</f>
        <v>0</v>
      </c>
      <c r="BZ345" s="10">
        <f>'დაზუსტ. ბიუჯ.'!H345</f>
        <v>0</v>
      </c>
      <c r="CA345" s="10">
        <f>'დაზუსტ. საკუთ.'!H345</f>
        <v>0</v>
      </c>
    </row>
    <row r="346" spans="1:79" x14ac:dyDescent="0.25">
      <c r="A346" t="str">
        <f t="shared" si="91"/>
        <v>a</v>
      </c>
      <c r="B346" s="8"/>
      <c r="C346" s="9" t="s">
        <v>16</v>
      </c>
      <c r="D346" s="10">
        <f t="shared" si="92"/>
        <v>1700000</v>
      </c>
      <c r="E346" s="10">
        <f t="shared" si="93"/>
        <v>1700000</v>
      </c>
      <c r="F346" s="10">
        <f t="shared" si="94"/>
        <v>0</v>
      </c>
      <c r="G346" s="10">
        <f t="shared" si="94"/>
        <v>240000</v>
      </c>
      <c r="H346" s="10">
        <f t="shared" si="94"/>
        <v>0</v>
      </c>
      <c r="I346" s="10">
        <f t="shared" si="94"/>
        <v>0</v>
      </c>
      <c r="J346" s="10">
        <f t="shared" si="95"/>
        <v>0</v>
      </c>
      <c r="K346" s="10">
        <f t="shared" si="95"/>
        <v>1940000</v>
      </c>
      <c r="L346" s="10">
        <f t="shared" si="95"/>
        <v>1940000</v>
      </c>
      <c r="M346" s="10">
        <f t="shared" si="95"/>
        <v>0</v>
      </c>
      <c r="O346" s="10">
        <f t="shared" si="96"/>
        <v>320000</v>
      </c>
      <c r="P346" s="10">
        <f>'დამტკ. ბიუჯ.'!E346</f>
        <v>320000</v>
      </c>
      <c r="Q346" s="10">
        <f>'დამტკ. საკუთ.'!E346</f>
        <v>0</v>
      </c>
      <c r="R346" s="10">
        <f>'ცვლილ. ბიუჯ.'!F346</f>
        <v>-144000</v>
      </c>
      <c r="S346" s="10">
        <f>'ცვლილ. საკუთ.'!F346</f>
        <v>0</v>
      </c>
      <c r="T346" s="10">
        <f>'მთავრ. ფონდი'!F346</f>
        <v>0</v>
      </c>
      <c r="U346" s="10">
        <f>'პრეზ. ფონდი'!F346</f>
        <v>0</v>
      </c>
      <c r="V346" s="10">
        <f>'დაზუსტ. ნაერთი'!E346</f>
        <v>176000</v>
      </c>
      <c r="W346" s="10">
        <f>'დაზუსტ. ბიუჯ.'!E346</f>
        <v>176000</v>
      </c>
      <c r="X346" s="10">
        <f>'დაზუსტ. საკუთ.'!E346</f>
        <v>0</v>
      </c>
      <c r="Z346" s="10">
        <f t="shared" si="97"/>
        <v>460000</v>
      </c>
      <c r="AA346" s="10">
        <f>'დამტკ. ბიუჯ.'!F346</f>
        <v>460000</v>
      </c>
      <c r="AB346" s="10">
        <f>'დამტკ. საკუთ.'!F346</f>
        <v>0</v>
      </c>
      <c r="AC346" s="10">
        <f>'ცვლილ. ბიუჯ.'!G346</f>
        <v>109690</v>
      </c>
      <c r="AD346" s="10">
        <f>'ცვლილ. საკუთ.'!G346</f>
        <v>0</v>
      </c>
      <c r="AE346" s="10">
        <f>'მთავრ. ფონდი'!G346</f>
        <v>0</v>
      </c>
      <c r="AF346" s="10">
        <f>'პრეზ. ფონდი'!G346</f>
        <v>0</v>
      </c>
      <c r="AG346" s="10">
        <f>'დაზუსტ. ნაერთი'!F346</f>
        <v>569690</v>
      </c>
      <c r="AH346" s="10">
        <f>'დაზუსტ. ბიუჯ.'!F346</f>
        <v>569690</v>
      </c>
      <c r="AI346" s="10">
        <f>'დაზუსტ. საკუთ.'!F346</f>
        <v>0</v>
      </c>
      <c r="AK346" s="10">
        <f t="shared" si="98"/>
        <v>780000</v>
      </c>
      <c r="AL346" s="10">
        <f t="shared" si="99"/>
        <v>780000</v>
      </c>
      <c r="AM346" s="10">
        <f t="shared" si="100"/>
        <v>0</v>
      </c>
      <c r="AN346" s="10">
        <f t="shared" si="100"/>
        <v>-34310</v>
      </c>
      <c r="AO346" s="10">
        <f t="shared" si="100"/>
        <v>0</v>
      </c>
      <c r="AP346" s="10">
        <f t="shared" si="100"/>
        <v>0</v>
      </c>
      <c r="AQ346" s="10">
        <f t="shared" si="101"/>
        <v>0</v>
      </c>
      <c r="AR346" s="10">
        <f t="shared" si="101"/>
        <v>745690</v>
      </c>
      <c r="AS346" s="10">
        <f t="shared" si="101"/>
        <v>745690</v>
      </c>
      <c r="AT346" s="10">
        <f t="shared" si="101"/>
        <v>0</v>
      </c>
      <c r="AV346" s="10">
        <f t="shared" si="102"/>
        <v>460000</v>
      </c>
      <c r="AW346" s="10">
        <f>'დამტკ. ბიუჯ.'!G346</f>
        <v>460000</v>
      </c>
      <c r="AX346" s="10">
        <f>'დამტკ. საკუთ.'!G346</f>
        <v>0</v>
      </c>
      <c r="AY346" s="10">
        <f>'ცვლილ. ბიუჯ.'!H346</f>
        <v>40000</v>
      </c>
      <c r="AZ346" s="10">
        <f>'ცვლილ. საკუთ.'!H346</f>
        <v>0</v>
      </c>
      <c r="BA346" s="10">
        <f>'მთავრ. ფონდი'!H346</f>
        <v>0</v>
      </c>
      <c r="BB346" s="10">
        <f>'პრეზ. ფონდი'!H346</f>
        <v>0</v>
      </c>
      <c r="BC346" s="10">
        <f>'დაზუსტ. ნაერთი'!G346</f>
        <v>500000</v>
      </c>
      <c r="BD346" s="10">
        <f>'დაზუსტ. ბიუჯ.'!G346</f>
        <v>500000</v>
      </c>
      <c r="BE346" s="10">
        <f>'დაზუსტ. საკუთ.'!G346</f>
        <v>0</v>
      </c>
      <c r="BG346" s="10">
        <f t="shared" si="103"/>
        <v>1240000</v>
      </c>
      <c r="BH346" s="10">
        <f t="shared" si="103"/>
        <v>1240000</v>
      </c>
      <c r="BI346" s="10">
        <f t="shared" si="103"/>
        <v>0</v>
      </c>
      <c r="BJ346" s="10">
        <f t="shared" si="103"/>
        <v>5690</v>
      </c>
      <c r="BK346" s="10">
        <f t="shared" si="104"/>
        <v>0</v>
      </c>
      <c r="BL346" s="10">
        <f t="shared" si="104"/>
        <v>0</v>
      </c>
      <c r="BM346" s="10">
        <f t="shared" si="104"/>
        <v>0</v>
      </c>
      <c r="BN346" s="10">
        <f t="shared" si="104"/>
        <v>1245690</v>
      </c>
      <c r="BO346" s="10">
        <f t="shared" si="107"/>
        <v>1245690</v>
      </c>
      <c r="BP346" s="10">
        <f t="shared" si="106"/>
        <v>0</v>
      </c>
      <c r="BR346" s="10">
        <f t="shared" si="105"/>
        <v>460000</v>
      </c>
      <c r="BS346" s="10">
        <f>'დამტკ. ბიუჯ.'!H346</f>
        <v>460000</v>
      </c>
      <c r="BT346" s="10">
        <f>'დამტკ. საკუთ.'!H346</f>
        <v>0</v>
      </c>
      <c r="BU346" s="10">
        <f>'ცვლილ. ბიუჯ.'!I346</f>
        <v>234310</v>
      </c>
      <c r="BV346" s="10">
        <f>'ცვლილ. საკუთ.'!I346</f>
        <v>0</v>
      </c>
      <c r="BW346" s="10">
        <f>'მთავრ. ფონდი'!I346</f>
        <v>0</v>
      </c>
      <c r="BX346" s="10">
        <f>'პრეზ. ფონდი'!I346</f>
        <v>0</v>
      </c>
      <c r="BY346" s="10">
        <f>'დაზუსტ. ნაერთი'!H346</f>
        <v>694310</v>
      </c>
      <c r="BZ346" s="10">
        <f>'დაზუსტ. ბიუჯ.'!H346</f>
        <v>694310</v>
      </c>
      <c r="CA346" s="10">
        <f>'დაზუსტ. საკუთ.'!H346</f>
        <v>0</v>
      </c>
    </row>
    <row r="347" spans="1:79" x14ac:dyDescent="0.25">
      <c r="A347" t="str">
        <f t="shared" si="91"/>
        <v>b</v>
      </c>
      <c r="B347" s="8"/>
      <c r="C347" s="9" t="s">
        <v>17</v>
      </c>
      <c r="D347" s="10">
        <f t="shared" si="92"/>
        <v>0</v>
      </c>
      <c r="E347" s="10">
        <f t="shared" si="93"/>
        <v>0</v>
      </c>
      <c r="F347" s="10">
        <f t="shared" si="94"/>
        <v>0</v>
      </c>
      <c r="G347" s="10">
        <f t="shared" si="94"/>
        <v>0</v>
      </c>
      <c r="H347" s="10">
        <f t="shared" si="94"/>
        <v>0</v>
      </c>
      <c r="I347" s="10">
        <f t="shared" si="94"/>
        <v>0</v>
      </c>
      <c r="J347" s="10">
        <f t="shared" si="95"/>
        <v>0</v>
      </c>
      <c r="K347" s="10">
        <f t="shared" si="95"/>
        <v>0</v>
      </c>
      <c r="L347" s="10">
        <f t="shared" si="95"/>
        <v>0</v>
      </c>
      <c r="M347" s="10">
        <f t="shared" si="95"/>
        <v>0</v>
      </c>
      <c r="O347" s="10">
        <f t="shared" si="96"/>
        <v>0</v>
      </c>
      <c r="P347" s="10">
        <f>'დამტკ. ბიუჯ.'!E347</f>
        <v>0</v>
      </c>
      <c r="Q347" s="10">
        <f>'დამტკ. საკუთ.'!E347</f>
        <v>0</v>
      </c>
      <c r="R347" s="10">
        <f>'ცვლილ. ბიუჯ.'!F347</f>
        <v>0</v>
      </c>
      <c r="S347" s="10">
        <f>'ცვლილ. საკუთ.'!F347</f>
        <v>0</v>
      </c>
      <c r="T347" s="10">
        <f>'მთავრ. ფონდი'!F347</f>
        <v>0</v>
      </c>
      <c r="U347" s="10">
        <f>'პრეზ. ფონდი'!F347</f>
        <v>0</v>
      </c>
      <c r="V347" s="10">
        <f>'დაზუსტ. ნაერთი'!E347</f>
        <v>0</v>
      </c>
      <c r="W347" s="10">
        <f>'დაზუსტ. ბიუჯ.'!E347</f>
        <v>0</v>
      </c>
      <c r="X347" s="10">
        <f>'დაზუსტ. საკუთ.'!E347</f>
        <v>0</v>
      </c>
      <c r="Z347" s="10">
        <f t="shared" si="97"/>
        <v>0</v>
      </c>
      <c r="AA347" s="10">
        <f>'დამტკ. ბიუჯ.'!F347</f>
        <v>0</v>
      </c>
      <c r="AB347" s="10">
        <f>'დამტკ. საკუთ.'!F347</f>
        <v>0</v>
      </c>
      <c r="AC347" s="10">
        <f>'ცვლილ. ბიუჯ.'!G347</f>
        <v>0</v>
      </c>
      <c r="AD347" s="10">
        <f>'ცვლილ. საკუთ.'!G347</f>
        <v>0</v>
      </c>
      <c r="AE347" s="10">
        <f>'მთავრ. ფონდი'!G347</f>
        <v>0</v>
      </c>
      <c r="AF347" s="10">
        <f>'პრეზ. ფონდი'!G347</f>
        <v>0</v>
      </c>
      <c r="AG347" s="10">
        <f>'დაზუსტ. ნაერთი'!F347</f>
        <v>0</v>
      </c>
      <c r="AH347" s="10">
        <f>'დაზუსტ. ბიუჯ.'!F347</f>
        <v>0</v>
      </c>
      <c r="AI347" s="10">
        <f>'დაზუსტ. საკუთ.'!F347</f>
        <v>0</v>
      </c>
      <c r="AK347" s="10">
        <f t="shared" si="98"/>
        <v>0</v>
      </c>
      <c r="AL347" s="10">
        <f t="shared" si="99"/>
        <v>0</v>
      </c>
      <c r="AM347" s="10">
        <f t="shared" si="100"/>
        <v>0</v>
      </c>
      <c r="AN347" s="10">
        <f t="shared" si="100"/>
        <v>0</v>
      </c>
      <c r="AO347" s="10">
        <f t="shared" si="100"/>
        <v>0</v>
      </c>
      <c r="AP347" s="10">
        <f t="shared" si="100"/>
        <v>0</v>
      </c>
      <c r="AQ347" s="10">
        <f t="shared" si="101"/>
        <v>0</v>
      </c>
      <c r="AR347" s="10">
        <f t="shared" si="101"/>
        <v>0</v>
      </c>
      <c r="AS347" s="10">
        <f t="shared" si="101"/>
        <v>0</v>
      </c>
      <c r="AT347" s="10">
        <f t="shared" si="101"/>
        <v>0</v>
      </c>
      <c r="AV347" s="10">
        <f t="shared" si="102"/>
        <v>0</v>
      </c>
      <c r="AW347" s="10">
        <f>'დამტკ. ბიუჯ.'!G347</f>
        <v>0</v>
      </c>
      <c r="AX347" s="10">
        <f>'დამტკ. საკუთ.'!G347</f>
        <v>0</v>
      </c>
      <c r="AY347" s="10">
        <f>'ცვლილ. ბიუჯ.'!H347</f>
        <v>0</v>
      </c>
      <c r="AZ347" s="10">
        <f>'ცვლილ. საკუთ.'!H347</f>
        <v>0</v>
      </c>
      <c r="BA347" s="10">
        <f>'მთავრ. ფონდი'!H347</f>
        <v>0</v>
      </c>
      <c r="BB347" s="10">
        <f>'პრეზ. ფონდი'!H347</f>
        <v>0</v>
      </c>
      <c r="BC347" s="10">
        <f>'დაზუსტ. ნაერთი'!G347</f>
        <v>0</v>
      </c>
      <c r="BD347" s="10">
        <f>'დაზუსტ. ბიუჯ.'!G347</f>
        <v>0</v>
      </c>
      <c r="BE347" s="10">
        <f>'დაზუსტ. საკუთ.'!G347</f>
        <v>0</v>
      </c>
      <c r="BG347" s="10">
        <f t="shared" si="103"/>
        <v>0</v>
      </c>
      <c r="BH347" s="10">
        <f t="shared" si="103"/>
        <v>0</v>
      </c>
      <c r="BI347" s="10">
        <f t="shared" si="103"/>
        <v>0</v>
      </c>
      <c r="BJ347" s="10">
        <f t="shared" si="103"/>
        <v>0</v>
      </c>
      <c r="BK347" s="10">
        <f t="shared" si="104"/>
        <v>0</v>
      </c>
      <c r="BL347" s="10">
        <f t="shared" si="104"/>
        <v>0</v>
      </c>
      <c r="BM347" s="10">
        <f t="shared" si="104"/>
        <v>0</v>
      </c>
      <c r="BN347" s="10">
        <f t="shared" si="104"/>
        <v>0</v>
      </c>
      <c r="BO347" s="10">
        <f t="shared" si="107"/>
        <v>0</v>
      </c>
      <c r="BP347" s="10">
        <f t="shared" si="106"/>
        <v>0</v>
      </c>
      <c r="BR347" s="10">
        <f t="shared" si="105"/>
        <v>0</v>
      </c>
      <c r="BS347" s="10">
        <f>'დამტკ. ბიუჯ.'!H347</f>
        <v>0</v>
      </c>
      <c r="BT347" s="10">
        <f>'დამტკ. საკუთ.'!H347</f>
        <v>0</v>
      </c>
      <c r="BU347" s="10">
        <f>'ცვლილ. ბიუჯ.'!I347</f>
        <v>0</v>
      </c>
      <c r="BV347" s="10">
        <f>'ცვლილ. საკუთ.'!I347</f>
        <v>0</v>
      </c>
      <c r="BW347" s="10">
        <f>'მთავრ. ფონდი'!I347</f>
        <v>0</v>
      </c>
      <c r="BX347" s="10">
        <f>'პრეზ. ფონდი'!I347</f>
        <v>0</v>
      </c>
      <c r="BY347" s="10">
        <f>'დაზუსტ. ნაერთი'!H347</f>
        <v>0</v>
      </c>
      <c r="BZ347" s="10">
        <f>'დაზუსტ. ბიუჯ.'!H347</f>
        <v>0</v>
      </c>
      <c r="CA347" s="10">
        <f>'დაზუსტ. საკუთ.'!H347</f>
        <v>0</v>
      </c>
    </row>
    <row r="348" spans="1:79" x14ac:dyDescent="0.25">
      <c r="A348" t="str">
        <f t="shared" si="91"/>
        <v>b</v>
      </c>
      <c r="B348" s="5"/>
      <c r="C348" s="6" t="s">
        <v>18</v>
      </c>
      <c r="D348" s="7">
        <f t="shared" si="92"/>
        <v>0</v>
      </c>
      <c r="E348" s="7">
        <f t="shared" si="93"/>
        <v>0</v>
      </c>
      <c r="F348" s="7">
        <f t="shared" si="94"/>
        <v>0</v>
      </c>
      <c r="G348" s="7">
        <f t="shared" si="94"/>
        <v>0</v>
      </c>
      <c r="H348" s="7">
        <f t="shared" si="94"/>
        <v>0</v>
      </c>
      <c r="I348" s="7">
        <f t="shared" si="94"/>
        <v>0</v>
      </c>
      <c r="J348" s="7">
        <f t="shared" si="95"/>
        <v>0</v>
      </c>
      <c r="K348" s="7">
        <f t="shared" si="95"/>
        <v>0</v>
      </c>
      <c r="L348" s="7">
        <f t="shared" si="95"/>
        <v>0</v>
      </c>
      <c r="M348" s="7">
        <f t="shared" si="95"/>
        <v>0</v>
      </c>
      <c r="O348" s="7">
        <f t="shared" si="96"/>
        <v>0</v>
      </c>
      <c r="P348" s="7">
        <f>'დამტკ. ბიუჯ.'!E348</f>
        <v>0</v>
      </c>
      <c r="Q348" s="7">
        <f>'დამტკ. საკუთ.'!E348</f>
        <v>0</v>
      </c>
      <c r="R348" s="7">
        <f>'ცვლილ. ბიუჯ.'!F348</f>
        <v>0</v>
      </c>
      <c r="S348" s="7">
        <f>'ცვლილ. საკუთ.'!F348</f>
        <v>0</v>
      </c>
      <c r="T348" s="7">
        <f>'მთავრ. ფონდი'!F348</f>
        <v>0</v>
      </c>
      <c r="U348" s="7">
        <f>'პრეზ. ფონდი'!F348</f>
        <v>0</v>
      </c>
      <c r="V348" s="7">
        <f>'დაზუსტ. ნაერთი'!E348</f>
        <v>0</v>
      </c>
      <c r="W348" s="7">
        <f>'დაზუსტ. ბიუჯ.'!E348</f>
        <v>0</v>
      </c>
      <c r="X348" s="7">
        <f>'დაზუსტ. საკუთ.'!E348</f>
        <v>0</v>
      </c>
      <c r="Z348" s="7">
        <f t="shared" si="97"/>
        <v>0</v>
      </c>
      <c r="AA348" s="7">
        <f>'დამტკ. ბიუჯ.'!F348</f>
        <v>0</v>
      </c>
      <c r="AB348" s="7">
        <f>'დამტკ. საკუთ.'!F348</f>
        <v>0</v>
      </c>
      <c r="AC348" s="7">
        <f>'ცვლილ. ბიუჯ.'!G348</f>
        <v>0</v>
      </c>
      <c r="AD348" s="7">
        <f>'ცვლილ. საკუთ.'!G348</f>
        <v>0</v>
      </c>
      <c r="AE348" s="7">
        <f>'მთავრ. ფონდი'!G348</f>
        <v>0</v>
      </c>
      <c r="AF348" s="7">
        <f>'პრეზ. ფონდი'!G348</f>
        <v>0</v>
      </c>
      <c r="AG348" s="7">
        <f>'დაზუსტ. ნაერთი'!F348</f>
        <v>0</v>
      </c>
      <c r="AH348" s="7">
        <f>'დაზუსტ. ბიუჯ.'!F348</f>
        <v>0</v>
      </c>
      <c r="AI348" s="7">
        <f>'დაზუსტ. საკუთ.'!F348</f>
        <v>0</v>
      </c>
      <c r="AK348" s="7">
        <f t="shared" si="98"/>
        <v>0</v>
      </c>
      <c r="AL348" s="7">
        <f t="shared" si="99"/>
        <v>0</v>
      </c>
      <c r="AM348" s="7">
        <f t="shared" si="100"/>
        <v>0</v>
      </c>
      <c r="AN348" s="7">
        <f t="shared" si="100"/>
        <v>0</v>
      </c>
      <c r="AO348" s="7">
        <f t="shared" si="100"/>
        <v>0</v>
      </c>
      <c r="AP348" s="7">
        <f t="shared" si="100"/>
        <v>0</v>
      </c>
      <c r="AQ348" s="7">
        <f t="shared" si="101"/>
        <v>0</v>
      </c>
      <c r="AR348" s="7">
        <f t="shared" si="101"/>
        <v>0</v>
      </c>
      <c r="AS348" s="7">
        <f t="shared" si="101"/>
        <v>0</v>
      </c>
      <c r="AT348" s="7">
        <f t="shared" si="101"/>
        <v>0</v>
      </c>
      <c r="AV348" s="7">
        <f t="shared" si="102"/>
        <v>0</v>
      </c>
      <c r="AW348" s="7">
        <f>'დამტკ. ბიუჯ.'!G348</f>
        <v>0</v>
      </c>
      <c r="AX348" s="7">
        <f>'დამტკ. საკუთ.'!G348</f>
        <v>0</v>
      </c>
      <c r="AY348" s="7">
        <f>'ცვლილ. ბიუჯ.'!H348</f>
        <v>0</v>
      </c>
      <c r="AZ348" s="7">
        <f>'ცვლილ. საკუთ.'!H348</f>
        <v>0</v>
      </c>
      <c r="BA348" s="7">
        <f>'მთავრ. ფონდი'!H348</f>
        <v>0</v>
      </c>
      <c r="BB348" s="7">
        <f>'პრეზ. ფონდი'!H348</f>
        <v>0</v>
      </c>
      <c r="BC348" s="7">
        <f>'დაზუსტ. ნაერთი'!G348</f>
        <v>0</v>
      </c>
      <c r="BD348" s="7">
        <f>'დაზუსტ. ბიუჯ.'!G348</f>
        <v>0</v>
      </c>
      <c r="BE348" s="7">
        <f>'დაზუსტ. საკუთ.'!G348</f>
        <v>0</v>
      </c>
      <c r="BG348" s="7">
        <f t="shared" si="103"/>
        <v>0</v>
      </c>
      <c r="BH348" s="7">
        <f t="shared" si="103"/>
        <v>0</v>
      </c>
      <c r="BI348" s="7">
        <f t="shared" si="103"/>
        <v>0</v>
      </c>
      <c r="BJ348" s="7">
        <f t="shared" si="103"/>
        <v>0</v>
      </c>
      <c r="BK348" s="7">
        <f t="shared" si="104"/>
        <v>0</v>
      </c>
      <c r="BL348" s="7">
        <f t="shared" si="104"/>
        <v>0</v>
      </c>
      <c r="BM348" s="7">
        <f t="shared" si="104"/>
        <v>0</v>
      </c>
      <c r="BN348" s="7">
        <f t="shared" si="104"/>
        <v>0</v>
      </c>
      <c r="BO348" s="7">
        <f t="shared" si="107"/>
        <v>0</v>
      </c>
      <c r="BP348" s="7">
        <f t="shared" si="106"/>
        <v>0</v>
      </c>
      <c r="BR348" s="7">
        <f t="shared" si="105"/>
        <v>0</v>
      </c>
      <c r="BS348" s="7">
        <f>'დამტკ. ბიუჯ.'!H348</f>
        <v>0</v>
      </c>
      <c r="BT348" s="7">
        <f>'დამტკ. საკუთ.'!H348</f>
        <v>0</v>
      </c>
      <c r="BU348" s="7">
        <f>'ცვლილ. ბიუჯ.'!I348</f>
        <v>0</v>
      </c>
      <c r="BV348" s="7">
        <f>'ცვლილ. საკუთ.'!I348</f>
        <v>0</v>
      </c>
      <c r="BW348" s="7">
        <f>'მთავრ. ფონდი'!I348</f>
        <v>0</v>
      </c>
      <c r="BX348" s="7">
        <f>'პრეზ. ფონდი'!I348</f>
        <v>0</v>
      </c>
      <c r="BY348" s="7">
        <f>'დაზუსტ. ნაერთი'!H348</f>
        <v>0</v>
      </c>
      <c r="BZ348" s="7">
        <f>'დაზუსტ. ბიუჯ.'!H348</f>
        <v>0</v>
      </c>
      <c r="CA348" s="7">
        <f>'დაზუსტ. საკუთ.'!H348</f>
        <v>0</v>
      </c>
    </row>
    <row r="349" spans="1:79" x14ac:dyDescent="0.25">
      <c r="A349" t="str">
        <f t="shared" si="91"/>
        <v>b</v>
      </c>
      <c r="B349" s="5"/>
      <c r="C349" s="6" t="s">
        <v>19</v>
      </c>
      <c r="D349" s="7">
        <f t="shared" si="92"/>
        <v>0</v>
      </c>
      <c r="E349" s="7">
        <f t="shared" si="93"/>
        <v>0</v>
      </c>
      <c r="F349" s="7">
        <f t="shared" si="94"/>
        <v>0</v>
      </c>
      <c r="G349" s="7">
        <f t="shared" si="94"/>
        <v>0</v>
      </c>
      <c r="H349" s="7">
        <f t="shared" si="94"/>
        <v>0</v>
      </c>
      <c r="I349" s="7">
        <f t="shared" si="94"/>
        <v>0</v>
      </c>
      <c r="J349" s="7">
        <f t="shared" si="95"/>
        <v>0</v>
      </c>
      <c r="K349" s="7">
        <f t="shared" si="95"/>
        <v>0</v>
      </c>
      <c r="L349" s="7">
        <f t="shared" si="95"/>
        <v>0</v>
      </c>
      <c r="M349" s="7">
        <f t="shared" si="95"/>
        <v>0</v>
      </c>
      <c r="O349" s="7">
        <f t="shared" si="96"/>
        <v>0</v>
      </c>
      <c r="P349" s="7">
        <f>'დამტკ. ბიუჯ.'!E349</f>
        <v>0</v>
      </c>
      <c r="Q349" s="7">
        <f>'დამტკ. საკუთ.'!E349</f>
        <v>0</v>
      </c>
      <c r="R349" s="7">
        <f>'ცვლილ. ბიუჯ.'!F349</f>
        <v>0</v>
      </c>
      <c r="S349" s="7">
        <f>'ცვლილ. საკუთ.'!F349</f>
        <v>0</v>
      </c>
      <c r="T349" s="7">
        <f>'მთავრ. ფონდი'!F349</f>
        <v>0</v>
      </c>
      <c r="U349" s="7">
        <f>'პრეზ. ფონდი'!F349</f>
        <v>0</v>
      </c>
      <c r="V349" s="7">
        <f>'დაზუსტ. ნაერთი'!E349</f>
        <v>0</v>
      </c>
      <c r="W349" s="7">
        <f>'დაზუსტ. ბიუჯ.'!E349</f>
        <v>0</v>
      </c>
      <c r="X349" s="7">
        <f>'დაზუსტ. საკუთ.'!E349</f>
        <v>0</v>
      </c>
      <c r="Z349" s="7">
        <f t="shared" si="97"/>
        <v>0</v>
      </c>
      <c r="AA349" s="7">
        <f>'დამტკ. ბიუჯ.'!F349</f>
        <v>0</v>
      </c>
      <c r="AB349" s="7">
        <f>'დამტკ. საკუთ.'!F349</f>
        <v>0</v>
      </c>
      <c r="AC349" s="7">
        <f>'ცვლილ. ბიუჯ.'!G349</f>
        <v>0</v>
      </c>
      <c r="AD349" s="7">
        <f>'ცვლილ. საკუთ.'!G349</f>
        <v>0</v>
      </c>
      <c r="AE349" s="7">
        <f>'მთავრ. ფონდი'!G349</f>
        <v>0</v>
      </c>
      <c r="AF349" s="7">
        <f>'პრეზ. ფონდი'!G349</f>
        <v>0</v>
      </c>
      <c r="AG349" s="7">
        <f>'დაზუსტ. ნაერთი'!F349</f>
        <v>0</v>
      </c>
      <c r="AH349" s="7">
        <f>'დაზუსტ. ბიუჯ.'!F349</f>
        <v>0</v>
      </c>
      <c r="AI349" s="7">
        <f>'დაზუსტ. საკუთ.'!F349</f>
        <v>0</v>
      </c>
      <c r="AK349" s="7">
        <f t="shared" si="98"/>
        <v>0</v>
      </c>
      <c r="AL349" s="7">
        <f t="shared" si="99"/>
        <v>0</v>
      </c>
      <c r="AM349" s="7">
        <f t="shared" si="100"/>
        <v>0</v>
      </c>
      <c r="AN349" s="7">
        <f t="shared" si="100"/>
        <v>0</v>
      </c>
      <c r="AO349" s="7">
        <f t="shared" si="100"/>
        <v>0</v>
      </c>
      <c r="AP349" s="7">
        <f t="shared" si="100"/>
        <v>0</v>
      </c>
      <c r="AQ349" s="7">
        <f t="shared" si="101"/>
        <v>0</v>
      </c>
      <c r="AR349" s="7">
        <f t="shared" si="101"/>
        <v>0</v>
      </c>
      <c r="AS349" s="7">
        <f t="shared" si="101"/>
        <v>0</v>
      </c>
      <c r="AT349" s="7">
        <f t="shared" si="101"/>
        <v>0</v>
      </c>
      <c r="AV349" s="7">
        <f t="shared" si="102"/>
        <v>0</v>
      </c>
      <c r="AW349" s="7">
        <f>'დამტკ. ბიუჯ.'!G349</f>
        <v>0</v>
      </c>
      <c r="AX349" s="7">
        <f>'დამტკ. საკუთ.'!G349</f>
        <v>0</v>
      </c>
      <c r="AY349" s="7">
        <f>'ცვლილ. ბიუჯ.'!H349</f>
        <v>0</v>
      </c>
      <c r="AZ349" s="7">
        <f>'ცვლილ. საკუთ.'!H349</f>
        <v>0</v>
      </c>
      <c r="BA349" s="7">
        <f>'მთავრ. ფონდი'!H349</f>
        <v>0</v>
      </c>
      <c r="BB349" s="7">
        <f>'პრეზ. ფონდი'!H349</f>
        <v>0</v>
      </c>
      <c r="BC349" s="7">
        <f>'დაზუსტ. ნაერთი'!G349</f>
        <v>0</v>
      </c>
      <c r="BD349" s="7">
        <f>'დაზუსტ. ბიუჯ.'!G349</f>
        <v>0</v>
      </c>
      <c r="BE349" s="7">
        <f>'დაზუსტ. საკუთ.'!G349</f>
        <v>0</v>
      </c>
      <c r="BG349" s="7">
        <f t="shared" si="103"/>
        <v>0</v>
      </c>
      <c r="BH349" s="7">
        <f t="shared" si="103"/>
        <v>0</v>
      </c>
      <c r="BI349" s="7">
        <f t="shared" si="103"/>
        <v>0</v>
      </c>
      <c r="BJ349" s="7">
        <f t="shared" si="103"/>
        <v>0</v>
      </c>
      <c r="BK349" s="7">
        <f t="shared" si="104"/>
        <v>0</v>
      </c>
      <c r="BL349" s="7">
        <f t="shared" si="104"/>
        <v>0</v>
      </c>
      <c r="BM349" s="7">
        <f t="shared" si="104"/>
        <v>0</v>
      </c>
      <c r="BN349" s="7">
        <f t="shared" si="104"/>
        <v>0</v>
      </c>
      <c r="BO349" s="7">
        <f t="shared" si="107"/>
        <v>0</v>
      </c>
      <c r="BP349" s="7">
        <f t="shared" si="106"/>
        <v>0</v>
      </c>
      <c r="BR349" s="7">
        <f t="shared" si="105"/>
        <v>0</v>
      </c>
      <c r="BS349" s="7">
        <f>'დამტკ. ბიუჯ.'!H349</f>
        <v>0</v>
      </c>
      <c r="BT349" s="7">
        <f>'დამტკ. საკუთ.'!H349</f>
        <v>0</v>
      </c>
      <c r="BU349" s="7">
        <f>'ცვლილ. ბიუჯ.'!I349</f>
        <v>0</v>
      </c>
      <c r="BV349" s="7">
        <f>'ცვლილ. საკუთ.'!I349</f>
        <v>0</v>
      </c>
      <c r="BW349" s="7">
        <f>'მთავრ. ფონდი'!I349</f>
        <v>0</v>
      </c>
      <c r="BX349" s="7">
        <f>'პრეზ. ფონდი'!I349</f>
        <v>0</v>
      </c>
      <c r="BY349" s="7">
        <f>'დაზუსტ. ნაერთი'!H349</f>
        <v>0</v>
      </c>
      <c r="BZ349" s="7">
        <f>'დაზუსტ. ბიუჯ.'!H349</f>
        <v>0</v>
      </c>
      <c r="CA349" s="7">
        <f>'დაზუსტ. საკუთ.'!H349</f>
        <v>0</v>
      </c>
    </row>
    <row r="350" spans="1:79" ht="15.75" thickBot="1" x14ac:dyDescent="0.3">
      <c r="A350" t="str">
        <f t="shared" si="91"/>
        <v>b</v>
      </c>
      <c r="B350" s="11"/>
      <c r="C350" s="12" t="s">
        <v>20</v>
      </c>
      <c r="D350" s="13">
        <f t="shared" si="92"/>
        <v>0</v>
      </c>
      <c r="E350" s="13">
        <f t="shared" si="93"/>
        <v>0</v>
      </c>
      <c r="F350" s="13">
        <f t="shared" si="94"/>
        <v>0</v>
      </c>
      <c r="G350" s="13">
        <f t="shared" si="94"/>
        <v>0</v>
      </c>
      <c r="H350" s="13">
        <f t="shared" si="94"/>
        <v>0</v>
      </c>
      <c r="I350" s="13">
        <f t="shared" si="94"/>
        <v>0</v>
      </c>
      <c r="J350" s="13">
        <f t="shared" si="95"/>
        <v>0</v>
      </c>
      <c r="K350" s="13">
        <f t="shared" si="95"/>
        <v>0</v>
      </c>
      <c r="L350" s="13">
        <f t="shared" si="95"/>
        <v>0</v>
      </c>
      <c r="M350" s="13">
        <f t="shared" si="95"/>
        <v>0</v>
      </c>
      <c r="O350" s="13">
        <f t="shared" si="96"/>
        <v>0</v>
      </c>
      <c r="P350" s="13">
        <f>'დამტკ. ბიუჯ.'!E350</f>
        <v>0</v>
      </c>
      <c r="Q350" s="13">
        <f>'დამტკ. საკუთ.'!E350</f>
        <v>0</v>
      </c>
      <c r="R350" s="13">
        <f>'ცვლილ. ბიუჯ.'!F350</f>
        <v>0</v>
      </c>
      <c r="S350" s="13">
        <f>'ცვლილ. საკუთ.'!F350</f>
        <v>0</v>
      </c>
      <c r="T350" s="13">
        <f>'მთავრ. ფონდი'!F350</f>
        <v>0</v>
      </c>
      <c r="U350" s="13">
        <f>'პრეზ. ფონდი'!F350</f>
        <v>0</v>
      </c>
      <c r="V350" s="13">
        <f>'დაზუსტ. ნაერთი'!E350</f>
        <v>0</v>
      </c>
      <c r="W350" s="13">
        <f>'დაზუსტ. ბიუჯ.'!E350</f>
        <v>0</v>
      </c>
      <c r="X350" s="13">
        <f>'დაზუსტ. საკუთ.'!E350</f>
        <v>0</v>
      </c>
      <c r="Z350" s="13">
        <f t="shared" si="97"/>
        <v>0</v>
      </c>
      <c r="AA350" s="13">
        <f>'დამტკ. ბიუჯ.'!F350</f>
        <v>0</v>
      </c>
      <c r="AB350" s="13">
        <f>'დამტკ. საკუთ.'!F350</f>
        <v>0</v>
      </c>
      <c r="AC350" s="13">
        <f>'ცვლილ. ბიუჯ.'!G350</f>
        <v>0</v>
      </c>
      <c r="AD350" s="13">
        <f>'ცვლილ. საკუთ.'!G350</f>
        <v>0</v>
      </c>
      <c r="AE350" s="13">
        <f>'მთავრ. ფონდი'!G350</f>
        <v>0</v>
      </c>
      <c r="AF350" s="13">
        <f>'პრეზ. ფონდი'!G350</f>
        <v>0</v>
      </c>
      <c r="AG350" s="13">
        <f>'დაზუსტ. ნაერთი'!F350</f>
        <v>0</v>
      </c>
      <c r="AH350" s="13">
        <f>'დაზუსტ. ბიუჯ.'!F350</f>
        <v>0</v>
      </c>
      <c r="AI350" s="13">
        <f>'დაზუსტ. საკუთ.'!F350</f>
        <v>0</v>
      </c>
      <c r="AK350" s="13">
        <f t="shared" si="98"/>
        <v>0</v>
      </c>
      <c r="AL350" s="13">
        <f t="shared" si="99"/>
        <v>0</v>
      </c>
      <c r="AM350" s="13">
        <f t="shared" si="100"/>
        <v>0</v>
      </c>
      <c r="AN350" s="13">
        <f t="shared" si="100"/>
        <v>0</v>
      </c>
      <c r="AO350" s="13">
        <f t="shared" si="100"/>
        <v>0</v>
      </c>
      <c r="AP350" s="13">
        <f t="shared" si="100"/>
        <v>0</v>
      </c>
      <c r="AQ350" s="13">
        <f t="shared" si="101"/>
        <v>0</v>
      </c>
      <c r="AR350" s="13">
        <f t="shared" si="101"/>
        <v>0</v>
      </c>
      <c r="AS350" s="13">
        <f t="shared" si="101"/>
        <v>0</v>
      </c>
      <c r="AT350" s="13">
        <f t="shared" si="101"/>
        <v>0</v>
      </c>
      <c r="AV350" s="13">
        <f t="shared" si="102"/>
        <v>0</v>
      </c>
      <c r="AW350" s="13">
        <f>'დამტკ. ბიუჯ.'!G350</f>
        <v>0</v>
      </c>
      <c r="AX350" s="13">
        <f>'დამტკ. საკუთ.'!G350</f>
        <v>0</v>
      </c>
      <c r="AY350" s="13">
        <f>'ცვლილ. ბიუჯ.'!H350</f>
        <v>0</v>
      </c>
      <c r="AZ350" s="13">
        <f>'ცვლილ. საკუთ.'!H350</f>
        <v>0</v>
      </c>
      <c r="BA350" s="13">
        <f>'მთავრ. ფონდი'!H350</f>
        <v>0</v>
      </c>
      <c r="BB350" s="13">
        <f>'პრეზ. ფონდი'!H350</f>
        <v>0</v>
      </c>
      <c r="BC350" s="13">
        <f>'დაზუსტ. ნაერთი'!G350</f>
        <v>0</v>
      </c>
      <c r="BD350" s="13">
        <f>'დაზუსტ. ბიუჯ.'!G350</f>
        <v>0</v>
      </c>
      <c r="BE350" s="13">
        <f>'დაზუსტ. საკუთ.'!G350</f>
        <v>0</v>
      </c>
      <c r="BG350" s="13">
        <f t="shared" si="103"/>
        <v>0</v>
      </c>
      <c r="BH350" s="13">
        <f t="shared" si="103"/>
        <v>0</v>
      </c>
      <c r="BI350" s="13">
        <f t="shared" si="103"/>
        <v>0</v>
      </c>
      <c r="BJ350" s="13">
        <f t="shared" si="103"/>
        <v>0</v>
      </c>
      <c r="BK350" s="13">
        <f t="shared" si="104"/>
        <v>0</v>
      </c>
      <c r="BL350" s="13">
        <f t="shared" si="104"/>
        <v>0</v>
      </c>
      <c r="BM350" s="13">
        <f t="shared" si="104"/>
        <v>0</v>
      </c>
      <c r="BN350" s="13">
        <f t="shared" si="104"/>
        <v>0</v>
      </c>
      <c r="BO350" s="13">
        <f t="shared" si="107"/>
        <v>0</v>
      </c>
      <c r="BP350" s="13">
        <f t="shared" si="106"/>
        <v>0</v>
      </c>
      <c r="BR350" s="13">
        <f t="shared" si="105"/>
        <v>0</v>
      </c>
      <c r="BS350" s="13">
        <f>'დამტკ. ბიუჯ.'!H350</f>
        <v>0</v>
      </c>
      <c r="BT350" s="13">
        <f>'დამტკ. საკუთ.'!H350</f>
        <v>0</v>
      </c>
      <c r="BU350" s="13">
        <f>'ცვლილ. ბიუჯ.'!I350</f>
        <v>0</v>
      </c>
      <c r="BV350" s="13">
        <f>'ცვლილ. საკუთ.'!I350</f>
        <v>0</v>
      </c>
      <c r="BW350" s="13">
        <f>'მთავრ. ფონდი'!I350</f>
        <v>0</v>
      </c>
      <c r="BX350" s="13">
        <f>'პრეზ. ფონდი'!I350</f>
        <v>0</v>
      </c>
      <c r="BY350" s="13">
        <f>'დაზუსტ. ნაერთი'!H350</f>
        <v>0</v>
      </c>
      <c r="BZ350" s="13">
        <f>'დაზუსტ. ბიუჯ.'!H350</f>
        <v>0</v>
      </c>
      <c r="CA350" s="13">
        <f>'დაზუსტ. საკუთ.'!H350</f>
        <v>0</v>
      </c>
    </row>
    <row r="351" spans="1:79" ht="31.5" thickTop="1" thickBot="1" x14ac:dyDescent="0.3">
      <c r="A351" t="str">
        <f t="shared" si="91"/>
        <v>a</v>
      </c>
      <c r="B351" s="3" t="s">
        <v>75</v>
      </c>
      <c r="C351" s="15" t="s">
        <v>76</v>
      </c>
      <c r="D351" s="4">
        <f t="shared" si="92"/>
        <v>40000</v>
      </c>
      <c r="E351" s="4">
        <f t="shared" si="93"/>
        <v>40000</v>
      </c>
      <c r="F351" s="4">
        <f t="shared" si="94"/>
        <v>0</v>
      </c>
      <c r="G351" s="4">
        <f t="shared" si="94"/>
        <v>0</v>
      </c>
      <c r="H351" s="4">
        <f t="shared" si="94"/>
        <v>0</v>
      </c>
      <c r="I351" s="4">
        <f t="shared" si="94"/>
        <v>0</v>
      </c>
      <c r="J351" s="4">
        <f t="shared" si="95"/>
        <v>0</v>
      </c>
      <c r="K351" s="4">
        <f t="shared" si="95"/>
        <v>40000</v>
      </c>
      <c r="L351" s="4">
        <f t="shared" si="95"/>
        <v>40000</v>
      </c>
      <c r="M351" s="4">
        <f t="shared" si="95"/>
        <v>0</v>
      </c>
      <c r="O351" s="4">
        <f t="shared" si="96"/>
        <v>4000</v>
      </c>
      <c r="P351" s="4">
        <f>'დამტკ. ბიუჯ.'!E351</f>
        <v>4000</v>
      </c>
      <c r="Q351" s="4">
        <f>'დამტკ. საკუთ.'!E351</f>
        <v>0</v>
      </c>
      <c r="R351" s="4">
        <f>'ცვლილ. ბიუჯ.'!F351</f>
        <v>-700</v>
      </c>
      <c r="S351" s="4">
        <f>'ცვლილ. საკუთ.'!F351</f>
        <v>0</v>
      </c>
      <c r="T351" s="4">
        <f>'მთავრ. ფონდი'!F351</f>
        <v>0</v>
      </c>
      <c r="U351" s="4">
        <f>'პრეზ. ფონდი'!F351</f>
        <v>0</v>
      </c>
      <c r="V351" s="4">
        <f>'დაზუსტ. ნაერთი'!E351</f>
        <v>3300</v>
      </c>
      <c r="W351" s="4">
        <f>'დაზუსტ. ბიუჯ.'!E351</f>
        <v>3300</v>
      </c>
      <c r="X351" s="4">
        <f>'დაზუსტ. საკუთ.'!E351</f>
        <v>0</v>
      </c>
      <c r="Z351" s="4">
        <f t="shared" si="97"/>
        <v>12000</v>
      </c>
      <c r="AA351" s="4">
        <f>'დამტკ. ბიუჯ.'!F351</f>
        <v>12000</v>
      </c>
      <c r="AB351" s="4">
        <f>'დამტკ. საკუთ.'!F351</f>
        <v>0</v>
      </c>
      <c r="AC351" s="4">
        <f>'ცვლილ. ბიუჯ.'!G351</f>
        <v>2000</v>
      </c>
      <c r="AD351" s="4">
        <f>'ცვლილ. საკუთ.'!G351</f>
        <v>0</v>
      </c>
      <c r="AE351" s="4">
        <f>'მთავრ. ფონდი'!G351</f>
        <v>0</v>
      </c>
      <c r="AF351" s="4">
        <f>'პრეზ. ფონდი'!G351</f>
        <v>0</v>
      </c>
      <c r="AG351" s="4">
        <f>'დაზუსტ. ნაერთი'!F351</f>
        <v>14000</v>
      </c>
      <c r="AH351" s="4">
        <f>'დაზუსტ. ბიუჯ.'!F351</f>
        <v>14000</v>
      </c>
      <c r="AI351" s="4">
        <f>'დაზუსტ. საკუთ.'!F351</f>
        <v>0</v>
      </c>
      <c r="AK351" s="4">
        <f t="shared" si="98"/>
        <v>16000</v>
      </c>
      <c r="AL351" s="4">
        <f t="shared" si="99"/>
        <v>16000</v>
      </c>
      <c r="AM351" s="4">
        <f t="shared" si="100"/>
        <v>0</v>
      </c>
      <c r="AN351" s="4">
        <f t="shared" si="100"/>
        <v>1300</v>
      </c>
      <c r="AO351" s="4">
        <f t="shared" si="100"/>
        <v>0</v>
      </c>
      <c r="AP351" s="4">
        <f t="shared" si="100"/>
        <v>0</v>
      </c>
      <c r="AQ351" s="4">
        <f t="shared" si="101"/>
        <v>0</v>
      </c>
      <c r="AR351" s="4">
        <f t="shared" si="101"/>
        <v>17300</v>
      </c>
      <c r="AS351" s="4">
        <f t="shared" si="101"/>
        <v>17300</v>
      </c>
      <c r="AT351" s="4">
        <f t="shared" si="101"/>
        <v>0</v>
      </c>
      <c r="AV351" s="4">
        <f t="shared" si="102"/>
        <v>12000</v>
      </c>
      <c r="AW351" s="4">
        <f>'დამტკ. ბიუჯ.'!G351</f>
        <v>12000</v>
      </c>
      <c r="AX351" s="4">
        <f>'დამტკ. საკუთ.'!G351</f>
        <v>0</v>
      </c>
      <c r="AY351" s="4">
        <f>'ცვლილ. ბიუჯ.'!H351</f>
        <v>2000</v>
      </c>
      <c r="AZ351" s="4">
        <f>'ცვლილ. საკუთ.'!H351</f>
        <v>0</v>
      </c>
      <c r="BA351" s="4">
        <f>'მთავრ. ფონდი'!H351</f>
        <v>0</v>
      </c>
      <c r="BB351" s="4">
        <f>'პრეზ. ფონდი'!H351</f>
        <v>0</v>
      </c>
      <c r="BC351" s="4">
        <f>'დაზუსტ. ნაერთი'!G351</f>
        <v>14000</v>
      </c>
      <c r="BD351" s="4">
        <f>'დაზუსტ. ბიუჯ.'!G351</f>
        <v>14000</v>
      </c>
      <c r="BE351" s="4">
        <f>'დაზუსტ. საკუთ.'!G351</f>
        <v>0</v>
      </c>
      <c r="BG351" s="4">
        <f t="shared" si="103"/>
        <v>28000</v>
      </c>
      <c r="BH351" s="4">
        <f t="shared" si="103"/>
        <v>28000</v>
      </c>
      <c r="BI351" s="4">
        <f t="shared" si="103"/>
        <v>0</v>
      </c>
      <c r="BJ351" s="4">
        <f t="shared" si="103"/>
        <v>3300</v>
      </c>
      <c r="BK351" s="4">
        <f t="shared" si="104"/>
        <v>0</v>
      </c>
      <c r="BL351" s="4">
        <f t="shared" si="104"/>
        <v>0</v>
      </c>
      <c r="BM351" s="4">
        <f t="shared" si="104"/>
        <v>0</v>
      </c>
      <c r="BN351" s="4">
        <f t="shared" si="104"/>
        <v>31300</v>
      </c>
      <c r="BO351" s="4">
        <f t="shared" si="107"/>
        <v>31300</v>
      </c>
      <c r="BP351" s="4">
        <f t="shared" si="106"/>
        <v>0</v>
      </c>
      <c r="BR351" s="4">
        <f t="shared" si="105"/>
        <v>12000</v>
      </c>
      <c r="BS351" s="4">
        <f>'დამტკ. ბიუჯ.'!H351</f>
        <v>12000</v>
      </c>
      <c r="BT351" s="4">
        <f>'დამტკ. საკუთ.'!H351</f>
        <v>0</v>
      </c>
      <c r="BU351" s="4">
        <f>'ცვლილ. ბიუჯ.'!I351</f>
        <v>-3300</v>
      </c>
      <c r="BV351" s="4">
        <f>'ცვლილ. საკუთ.'!I351</f>
        <v>0</v>
      </c>
      <c r="BW351" s="4">
        <f>'მთავრ. ფონდი'!I351</f>
        <v>0</v>
      </c>
      <c r="BX351" s="4">
        <f>'პრეზ. ფონდი'!I351</f>
        <v>0</v>
      </c>
      <c r="BY351" s="4">
        <f>'დაზუსტ. ნაერთი'!H351</f>
        <v>8700</v>
      </c>
      <c r="BZ351" s="4">
        <f>'დაზუსტ. ბიუჯ.'!H351</f>
        <v>8700</v>
      </c>
      <c r="CA351" s="4">
        <f>'დაზუსტ. საკუთ.'!H351</f>
        <v>0</v>
      </c>
    </row>
    <row r="352" spans="1:79" ht="15.75" thickTop="1" x14ac:dyDescent="0.25">
      <c r="A352" t="str">
        <f t="shared" si="91"/>
        <v>a</v>
      </c>
      <c r="B352" s="5"/>
      <c r="C352" s="6" t="s">
        <v>10</v>
      </c>
      <c r="D352" s="7">
        <f t="shared" si="92"/>
        <v>40000</v>
      </c>
      <c r="E352" s="7">
        <f t="shared" si="93"/>
        <v>40000</v>
      </c>
      <c r="F352" s="7">
        <f t="shared" si="94"/>
        <v>0</v>
      </c>
      <c r="G352" s="7">
        <f t="shared" si="94"/>
        <v>0</v>
      </c>
      <c r="H352" s="7">
        <f t="shared" si="94"/>
        <v>0</v>
      </c>
      <c r="I352" s="7">
        <f t="shared" si="94"/>
        <v>0</v>
      </c>
      <c r="J352" s="7">
        <f t="shared" si="95"/>
        <v>0</v>
      </c>
      <c r="K352" s="7">
        <f t="shared" si="95"/>
        <v>40000</v>
      </c>
      <c r="L352" s="7">
        <f t="shared" si="95"/>
        <v>40000</v>
      </c>
      <c r="M352" s="7">
        <f t="shared" si="95"/>
        <v>0</v>
      </c>
      <c r="O352" s="7">
        <f t="shared" si="96"/>
        <v>4000</v>
      </c>
      <c r="P352" s="7">
        <f>'დამტკ. ბიუჯ.'!E352</f>
        <v>4000</v>
      </c>
      <c r="Q352" s="7">
        <f>'დამტკ. საკუთ.'!E352</f>
        <v>0</v>
      </c>
      <c r="R352" s="7">
        <f>'ცვლილ. ბიუჯ.'!F352</f>
        <v>-700</v>
      </c>
      <c r="S352" s="7">
        <f>'ცვლილ. საკუთ.'!F352</f>
        <v>0</v>
      </c>
      <c r="T352" s="7">
        <f>'მთავრ. ფონდი'!F352</f>
        <v>0</v>
      </c>
      <c r="U352" s="7">
        <f>'პრეზ. ფონდი'!F352</f>
        <v>0</v>
      </c>
      <c r="V352" s="7">
        <f>'დაზუსტ. ნაერთი'!E352</f>
        <v>3300</v>
      </c>
      <c r="W352" s="7">
        <f>'დაზუსტ. ბიუჯ.'!E352</f>
        <v>3300</v>
      </c>
      <c r="X352" s="7">
        <f>'დაზუსტ. საკუთ.'!E352</f>
        <v>0</v>
      </c>
      <c r="Z352" s="7">
        <f t="shared" si="97"/>
        <v>12000</v>
      </c>
      <c r="AA352" s="7">
        <f>'დამტკ. ბიუჯ.'!F352</f>
        <v>12000</v>
      </c>
      <c r="AB352" s="7">
        <f>'დამტკ. საკუთ.'!F352</f>
        <v>0</v>
      </c>
      <c r="AC352" s="7">
        <f>'ცვლილ. ბიუჯ.'!G352</f>
        <v>2000</v>
      </c>
      <c r="AD352" s="7">
        <f>'ცვლილ. საკუთ.'!G352</f>
        <v>0</v>
      </c>
      <c r="AE352" s="7">
        <f>'მთავრ. ფონდი'!G352</f>
        <v>0</v>
      </c>
      <c r="AF352" s="7">
        <f>'პრეზ. ფონდი'!G352</f>
        <v>0</v>
      </c>
      <c r="AG352" s="7">
        <f>'დაზუსტ. ნაერთი'!F352</f>
        <v>14000</v>
      </c>
      <c r="AH352" s="7">
        <f>'დაზუსტ. ბიუჯ.'!F352</f>
        <v>14000</v>
      </c>
      <c r="AI352" s="7">
        <f>'დაზუსტ. საკუთ.'!F352</f>
        <v>0</v>
      </c>
      <c r="AK352" s="7">
        <f t="shared" si="98"/>
        <v>16000</v>
      </c>
      <c r="AL352" s="7">
        <f t="shared" si="99"/>
        <v>16000</v>
      </c>
      <c r="AM352" s="7">
        <f t="shared" si="100"/>
        <v>0</v>
      </c>
      <c r="AN352" s="7">
        <f t="shared" si="100"/>
        <v>1300</v>
      </c>
      <c r="AO352" s="7">
        <f t="shared" si="100"/>
        <v>0</v>
      </c>
      <c r="AP352" s="7">
        <f t="shared" si="100"/>
        <v>0</v>
      </c>
      <c r="AQ352" s="7">
        <f t="shared" si="101"/>
        <v>0</v>
      </c>
      <c r="AR352" s="7">
        <f t="shared" si="101"/>
        <v>17300</v>
      </c>
      <c r="AS352" s="7">
        <f t="shared" si="101"/>
        <v>17300</v>
      </c>
      <c r="AT352" s="7">
        <f t="shared" si="101"/>
        <v>0</v>
      </c>
      <c r="AV352" s="7">
        <f t="shared" si="102"/>
        <v>12000</v>
      </c>
      <c r="AW352" s="7">
        <f>'დამტკ. ბიუჯ.'!G352</f>
        <v>12000</v>
      </c>
      <c r="AX352" s="7">
        <f>'დამტკ. საკუთ.'!G352</f>
        <v>0</v>
      </c>
      <c r="AY352" s="7">
        <f>'ცვლილ. ბიუჯ.'!H352</f>
        <v>2000</v>
      </c>
      <c r="AZ352" s="7">
        <f>'ცვლილ. საკუთ.'!H352</f>
        <v>0</v>
      </c>
      <c r="BA352" s="7">
        <f>'მთავრ. ფონდი'!H352</f>
        <v>0</v>
      </c>
      <c r="BB352" s="7">
        <f>'პრეზ. ფონდი'!H352</f>
        <v>0</v>
      </c>
      <c r="BC352" s="7">
        <f>'დაზუსტ. ნაერთი'!G352</f>
        <v>14000</v>
      </c>
      <c r="BD352" s="7">
        <f>'დაზუსტ. ბიუჯ.'!G352</f>
        <v>14000</v>
      </c>
      <c r="BE352" s="7">
        <f>'დაზუსტ. საკუთ.'!G352</f>
        <v>0</v>
      </c>
      <c r="BG352" s="7">
        <f t="shared" si="103"/>
        <v>28000</v>
      </c>
      <c r="BH352" s="7">
        <f t="shared" si="103"/>
        <v>28000</v>
      </c>
      <c r="BI352" s="7">
        <f t="shared" si="103"/>
        <v>0</v>
      </c>
      <c r="BJ352" s="7">
        <f t="shared" si="103"/>
        <v>3300</v>
      </c>
      <c r="BK352" s="7">
        <f t="shared" si="104"/>
        <v>0</v>
      </c>
      <c r="BL352" s="7">
        <f t="shared" si="104"/>
        <v>0</v>
      </c>
      <c r="BM352" s="7">
        <f t="shared" si="104"/>
        <v>0</v>
      </c>
      <c r="BN352" s="7">
        <f t="shared" si="104"/>
        <v>31300</v>
      </c>
      <c r="BO352" s="7">
        <f t="shared" si="107"/>
        <v>31300</v>
      </c>
      <c r="BP352" s="7">
        <f t="shared" si="106"/>
        <v>0</v>
      </c>
      <c r="BR352" s="7">
        <f t="shared" si="105"/>
        <v>12000</v>
      </c>
      <c r="BS352" s="7">
        <f>'დამტკ. ბიუჯ.'!H352</f>
        <v>12000</v>
      </c>
      <c r="BT352" s="7">
        <f>'დამტკ. საკუთ.'!H352</f>
        <v>0</v>
      </c>
      <c r="BU352" s="7">
        <f>'ცვლილ. ბიუჯ.'!I352</f>
        <v>-3300</v>
      </c>
      <c r="BV352" s="7">
        <f>'ცვლილ. საკუთ.'!I352</f>
        <v>0</v>
      </c>
      <c r="BW352" s="7">
        <f>'მთავრ. ფონდი'!I352</f>
        <v>0</v>
      </c>
      <c r="BX352" s="7">
        <f>'პრეზ. ფონდი'!I352</f>
        <v>0</v>
      </c>
      <c r="BY352" s="7">
        <f>'დაზუსტ. ნაერთი'!H352</f>
        <v>8700</v>
      </c>
      <c r="BZ352" s="7">
        <f>'დაზუსტ. ბიუჯ.'!H352</f>
        <v>8700</v>
      </c>
      <c r="CA352" s="7">
        <f>'დაზუსტ. საკუთ.'!H352</f>
        <v>0</v>
      </c>
    </row>
    <row r="353" spans="1:79" x14ac:dyDescent="0.25">
      <c r="A353" t="str">
        <f t="shared" si="91"/>
        <v>b</v>
      </c>
      <c r="B353" s="8"/>
      <c r="C353" s="9" t="s">
        <v>11</v>
      </c>
      <c r="D353" s="10">
        <f t="shared" si="92"/>
        <v>0</v>
      </c>
      <c r="E353" s="10">
        <f t="shared" si="93"/>
        <v>0</v>
      </c>
      <c r="F353" s="10">
        <f t="shared" si="94"/>
        <v>0</v>
      </c>
      <c r="G353" s="10">
        <f t="shared" si="94"/>
        <v>0</v>
      </c>
      <c r="H353" s="10">
        <f t="shared" si="94"/>
        <v>0</v>
      </c>
      <c r="I353" s="10">
        <f t="shared" si="94"/>
        <v>0</v>
      </c>
      <c r="J353" s="10">
        <f t="shared" si="95"/>
        <v>0</v>
      </c>
      <c r="K353" s="10">
        <f t="shared" si="95"/>
        <v>0</v>
      </c>
      <c r="L353" s="10">
        <f t="shared" si="95"/>
        <v>0</v>
      </c>
      <c r="M353" s="10">
        <f t="shared" si="95"/>
        <v>0</v>
      </c>
      <c r="O353" s="10">
        <f t="shared" si="96"/>
        <v>0</v>
      </c>
      <c r="P353" s="10">
        <f>'დამტკ. ბიუჯ.'!E353</f>
        <v>0</v>
      </c>
      <c r="Q353" s="10">
        <f>'დამტკ. საკუთ.'!E353</f>
        <v>0</v>
      </c>
      <c r="R353" s="10">
        <f>'ცვლილ. ბიუჯ.'!F353</f>
        <v>0</v>
      </c>
      <c r="S353" s="10">
        <f>'ცვლილ. საკუთ.'!F353</f>
        <v>0</v>
      </c>
      <c r="T353" s="10">
        <f>'მთავრ. ფონდი'!F353</f>
        <v>0</v>
      </c>
      <c r="U353" s="10">
        <f>'პრეზ. ფონდი'!F353</f>
        <v>0</v>
      </c>
      <c r="V353" s="10">
        <f>'დაზუსტ. ნაერთი'!E353</f>
        <v>0</v>
      </c>
      <c r="W353" s="10">
        <f>'დაზუსტ. ბიუჯ.'!E353</f>
        <v>0</v>
      </c>
      <c r="X353" s="10">
        <f>'დაზუსტ. საკუთ.'!E353</f>
        <v>0</v>
      </c>
      <c r="Z353" s="10">
        <f t="shared" si="97"/>
        <v>0</v>
      </c>
      <c r="AA353" s="10">
        <f>'დამტკ. ბიუჯ.'!F353</f>
        <v>0</v>
      </c>
      <c r="AB353" s="10">
        <f>'დამტკ. საკუთ.'!F353</f>
        <v>0</v>
      </c>
      <c r="AC353" s="10">
        <f>'ცვლილ. ბიუჯ.'!G353</f>
        <v>0</v>
      </c>
      <c r="AD353" s="10">
        <f>'ცვლილ. საკუთ.'!G353</f>
        <v>0</v>
      </c>
      <c r="AE353" s="10">
        <f>'მთავრ. ფონდი'!G353</f>
        <v>0</v>
      </c>
      <c r="AF353" s="10">
        <f>'პრეზ. ფონდი'!G353</f>
        <v>0</v>
      </c>
      <c r="AG353" s="10">
        <f>'დაზუსტ. ნაერთი'!F353</f>
        <v>0</v>
      </c>
      <c r="AH353" s="10">
        <f>'დაზუსტ. ბიუჯ.'!F353</f>
        <v>0</v>
      </c>
      <c r="AI353" s="10">
        <f>'დაზუსტ. საკუთ.'!F353</f>
        <v>0</v>
      </c>
      <c r="AK353" s="10">
        <f t="shared" si="98"/>
        <v>0</v>
      </c>
      <c r="AL353" s="10">
        <f t="shared" si="99"/>
        <v>0</v>
      </c>
      <c r="AM353" s="10">
        <f t="shared" si="100"/>
        <v>0</v>
      </c>
      <c r="AN353" s="10">
        <f t="shared" si="100"/>
        <v>0</v>
      </c>
      <c r="AO353" s="10">
        <f t="shared" si="100"/>
        <v>0</v>
      </c>
      <c r="AP353" s="10">
        <f t="shared" si="100"/>
        <v>0</v>
      </c>
      <c r="AQ353" s="10">
        <f t="shared" si="101"/>
        <v>0</v>
      </c>
      <c r="AR353" s="10">
        <f t="shared" si="101"/>
        <v>0</v>
      </c>
      <c r="AS353" s="10">
        <f t="shared" si="101"/>
        <v>0</v>
      </c>
      <c r="AT353" s="10">
        <f t="shared" si="101"/>
        <v>0</v>
      </c>
      <c r="AV353" s="10">
        <f t="shared" si="102"/>
        <v>0</v>
      </c>
      <c r="AW353" s="10">
        <f>'დამტკ. ბიუჯ.'!G353</f>
        <v>0</v>
      </c>
      <c r="AX353" s="10">
        <f>'დამტკ. საკუთ.'!G353</f>
        <v>0</v>
      </c>
      <c r="AY353" s="10">
        <f>'ცვლილ. ბიუჯ.'!H353</f>
        <v>0</v>
      </c>
      <c r="AZ353" s="10">
        <f>'ცვლილ. საკუთ.'!H353</f>
        <v>0</v>
      </c>
      <c r="BA353" s="10">
        <f>'მთავრ. ფონდი'!H353</f>
        <v>0</v>
      </c>
      <c r="BB353" s="10">
        <f>'პრეზ. ფონდი'!H353</f>
        <v>0</v>
      </c>
      <c r="BC353" s="10">
        <f>'დაზუსტ. ნაერთი'!G353</f>
        <v>0</v>
      </c>
      <c r="BD353" s="10">
        <f>'დაზუსტ. ბიუჯ.'!G353</f>
        <v>0</v>
      </c>
      <c r="BE353" s="10">
        <f>'დაზუსტ. საკუთ.'!G353</f>
        <v>0</v>
      </c>
      <c r="BG353" s="10">
        <f t="shared" si="103"/>
        <v>0</v>
      </c>
      <c r="BH353" s="10">
        <f t="shared" si="103"/>
        <v>0</v>
      </c>
      <c r="BI353" s="10">
        <f t="shared" si="103"/>
        <v>0</v>
      </c>
      <c r="BJ353" s="10">
        <f t="shared" si="103"/>
        <v>0</v>
      </c>
      <c r="BK353" s="10">
        <f t="shared" si="104"/>
        <v>0</v>
      </c>
      <c r="BL353" s="10">
        <f t="shared" si="104"/>
        <v>0</v>
      </c>
      <c r="BM353" s="10">
        <f t="shared" si="104"/>
        <v>0</v>
      </c>
      <c r="BN353" s="10">
        <f t="shared" si="104"/>
        <v>0</v>
      </c>
      <c r="BO353" s="10">
        <f t="shared" si="107"/>
        <v>0</v>
      </c>
      <c r="BP353" s="10">
        <f t="shared" si="106"/>
        <v>0</v>
      </c>
      <c r="BR353" s="10">
        <f t="shared" si="105"/>
        <v>0</v>
      </c>
      <c r="BS353" s="10">
        <f>'დამტკ. ბიუჯ.'!H353</f>
        <v>0</v>
      </c>
      <c r="BT353" s="10">
        <f>'დამტკ. საკუთ.'!H353</f>
        <v>0</v>
      </c>
      <c r="BU353" s="10">
        <f>'ცვლილ. ბიუჯ.'!I353</f>
        <v>0</v>
      </c>
      <c r="BV353" s="10">
        <f>'ცვლილ. საკუთ.'!I353</f>
        <v>0</v>
      </c>
      <c r="BW353" s="10">
        <f>'მთავრ. ფონდი'!I353</f>
        <v>0</v>
      </c>
      <c r="BX353" s="10">
        <f>'პრეზ. ფონდი'!I353</f>
        <v>0</v>
      </c>
      <c r="BY353" s="10">
        <f>'დაზუსტ. ნაერთი'!H353</f>
        <v>0</v>
      </c>
      <c r="BZ353" s="10">
        <f>'დაზუსტ. ბიუჯ.'!H353</f>
        <v>0</v>
      </c>
      <c r="CA353" s="10">
        <f>'დაზუსტ. საკუთ.'!H353</f>
        <v>0</v>
      </c>
    </row>
    <row r="354" spans="1:79" x14ac:dyDescent="0.25">
      <c r="A354" t="str">
        <f t="shared" si="91"/>
        <v>b</v>
      </c>
      <c r="B354" s="8"/>
      <c r="C354" s="9" t="s">
        <v>12</v>
      </c>
      <c r="D354" s="10">
        <f t="shared" si="92"/>
        <v>0</v>
      </c>
      <c r="E354" s="10">
        <f t="shared" si="93"/>
        <v>0</v>
      </c>
      <c r="F354" s="10">
        <f t="shared" si="94"/>
        <v>0</v>
      </c>
      <c r="G354" s="10">
        <f t="shared" si="94"/>
        <v>0</v>
      </c>
      <c r="H354" s="10">
        <f t="shared" si="94"/>
        <v>0</v>
      </c>
      <c r="I354" s="10">
        <f t="shared" si="94"/>
        <v>0</v>
      </c>
      <c r="J354" s="10">
        <f t="shared" si="95"/>
        <v>0</v>
      </c>
      <c r="K354" s="10">
        <f t="shared" si="95"/>
        <v>0</v>
      </c>
      <c r="L354" s="10">
        <f t="shared" si="95"/>
        <v>0</v>
      </c>
      <c r="M354" s="10">
        <f t="shared" si="95"/>
        <v>0</v>
      </c>
      <c r="O354" s="10">
        <f t="shared" si="96"/>
        <v>0</v>
      </c>
      <c r="P354" s="10">
        <f>'დამტკ. ბიუჯ.'!E354</f>
        <v>0</v>
      </c>
      <c r="Q354" s="10">
        <f>'დამტკ. საკუთ.'!E354</f>
        <v>0</v>
      </c>
      <c r="R354" s="10">
        <f>'ცვლილ. ბიუჯ.'!F354</f>
        <v>0</v>
      </c>
      <c r="S354" s="10">
        <f>'ცვლილ. საკუთ.'!F354</f>
        <v>0</v>
      </c>
      <c r="T354" s="10">
        <f>'მთავრ. ფონდი'!F354</f>
        <v>0</v>
      </c>
      <c r="U354" s="10">
        <f>'პრეზ. ფონდი'!F354</f>
        <v>0</v>
      </c>
      <c r="V354" s="10">
        <f>'დაზუსტ. ნაერთი'!E354</f>
        <v>0</v>
      </c>
      <c r="W354" s="10">
        <f>'დაზუსტ. ბიუჯ.'!E354</f>
        <v>0</v>
      </c>
      <c r="X354" s="10">
        <f>'დაზუსტ. საკუთ.'!E354</f>
        <v>0</v>
      </c>
      <c r="Z354" s="10">
        <f t="shared" si="97"/>
        <v>0</v>
      </c>
      <c r="AA354" s="10">
        <f>'დამტკ. ბიუჯ.'!F354</f>
        <v>0</v>
      </c>
      <c r="AB354" s="10">
        <f>'დამტკ. საკუთ.'!F354</f>
        <v>0</v>
      </c>
      <c r="AC354" s="10">
        <f>'ცვლილ. ბიუჯ.'!G354</f>
        <v>0</v>
      </c>
      <c r="AD354" s="10">
        <f>'ცვლილ. საკუთ.'!G354</f>
        <v>0</v>
      </c>
      <c r="AE354" s="10">
        <f>'მთავრ. ფონდი'!G354</f>
        <v>0</v>
      </c>
      <c r="AF354" s="10">
        <f>'პრეზ. ფონდი'!G354</f>
        <v>0</v>
      </c>
      <c r="AG354" s="10">
        <f>'დაზუსტ. ნაერთი'!F354</f>
        <v>0</v>
      </c>
      <c r="AH354" s="10">
        <f>'დაზუსტ. ბიუჯ.'!F354</f>
        <v>0</v>
      </c>
      <c r="AI354" s="10">
        <f>'დაზუსტ. საკუთ.'!F354</f>
        <v>0</v>
      </c>
      <c r="AK354" s="10">
        <f t="shared" si="98"/>
        <v>0</v>
      </c>
      <c r="AL354" s="10">
        <f t="shared" si="99"/>
        <v>0</v>
      </c>
      <c r="AM354" s="10">
        <f t="shared" si="100"/>
        <v>0</v>
      </c>
      <c r="AN354" s="10">
        <f t="shared" si="100"/>
        <v>0</v>
      </c>
      <c r="AO354" s="10">
        <f t="shared" si="100"/>
        <v>0</v>
      </c>
      <c r="AP354" s="10">
        <f t="shared" si="100"/>
        <v>0</v>
      </c>
      <c r="AQ354" s="10">
        <f t="shared" si="101"/>
        <v>0</v>
      </c>
      <c r="AR354" s="10">
        <f t="shared" si="101"/>
        <v>0</v>
      </c>
      <c r="AS354" s="10">
        <f t="shared" si="101"/>
        <v>0</v>
      </c>
      <c r="AT354" s="10">
        <f t="shared" si="101"/>
        <v>0</v>
      </c>
      <c r="AV354" s="10">
        <f t="shared" si="102"/>
        <v>0</v>
      </c>
      <c r="AW354" s="10">
        <f>'დამტკ. ბიუჯ.'!G354</f>
        <v>0</v>
      </c>
      <c r="AX354" s="10">
        <f>'დამტკ. საკუთ.'!G354</f>
        <v>0</v>
      </c>
      <c r="AY354" s="10">
        <f>'ცვლილ. ბიუჯ.'!H354</f>
        <v>0</v>
      </c>
      <c r="AZ354" s="10">
        <f>'ცვლილ. საკუთ.'!H354</f>
        <v>0</v>
      </c>
      <c r="BA354" s="10">
        <f>'მთავრ. ფონდი'!H354</f>
        <v>0</v>
      </c>
      <c r="BB354" s="10">
        <f>'პრეზ. ფონდი'!H354</f>
        <v>0</v>
      </c>
      <c r="BC354" s="10">
        <f>'დაზუსტ. ნაერთი'!G354</f>
        <v>0</v>
      </c>
      <c r="BD354" s="10">
        <f>'დაზუსტ. ბიუჯ.'!G354</f>
        <v>0</v>
      </c>
      <c r="BE354" s="10">
        <f>'დაზუსტ. საკუთ.'!G354</f>
        <v>0</v>
      </c>
      <c r="BG354" s="10">
        <f t="shared" si="103"/>
        <v>0</v>
      </c>
      <c r="BH354" s="10">
        <f t="shared" si="103"/>
        <v>0</v>
      </c>
      <c r="BI354" s="10">
        <f t="shared" si="103"/>
        <v>0</v>
      </c>
      <c r="BJ354" s="10">
        <f t="shared" si="103"/>
        <v>0</v>
      </c>
      <c r="BK354" s="10">
        <f t="shared" si="104"/>
        <v>0</v>
      </c>
      <c r="BL354" s="10">
        <f t="shared" si="104"/>
        <v>0</v>
      </c>
      <c r="BM354" s="10">
        <f t="shared" si="104"/>
        <v>0</v>
      </c>
      <c r="BN354" s="10">
        <f t="shared" si="104"/>
        <v>0</v>
      </c>
      <c r="BO354" s="10">
        <f t="shared" si="107"/>
        <v>0</v>
      </c>
      <c r="BP354" s="10">
        <f t="shared" si="106"/>
        <v>0</v>
      </c>
      <c r="BR354" s="10">
        <f t="shared" si="105"/>
        <v>0</v>
      </c>
      <c r="BS354" s="10">
        <f>'დამტკ. ბიუჯ.'!H354</f>
        <v>0</v>
      </c>
      <c r="BT354" s="10">
        <f>'დამტკ. საკუთ.'!H354</f>
        <v>0</v>
      </c>
      <c r="BU354" s="10">
        <f>'ცვლილ. ბიუჯ.'!I354</f>
        <v>0</v>
      </c>
      <c r="BV354" s="10">
        <f>'ცვლილ. საკუთ.'!I354</f>
        <v>0</v>
      </c>
      <c r="BW354" s="10">
        <f>'მთავრ. ფონდი'!I354</f>
        <v>0</v>
      </c>
      <c r="BX354" s="10">
        <f>'პრეზ. ფონდი'!I354</f>
        <v>0</v>
      </c>
      <c r="BY354" s="10">
        <f>'დაზუსტ. ნაერთი'!H354</f>
        <v>0</v>
      </c>
      <c r="BZ354" s="10">
        <f>'დაზუსტ. ბიუჯ.'!H354</f>
        <v>0</v>
      </c>
      <c r="CA354" s="10">
        <f>'დაზუსტ. საკუთ.'!H354</f>
        <v>0</v>
      </c>
    </row>
    <row r="355" spans="1:79" x14ac:dyDescent="0.25">
      <c r="A355" t="str">
        <f t="shared" si="91"/>
        <v>b</v>
      </c>
      <c r="B355" s="8"/>
      <c r="C355" s="9" t="s">
        <v>13</v>
      </c>
      <c r="D355" s="10">
        <f t="shared" si="92"/>
        <v>0</v>
      </c>
      <c r="E355" s="10">
        <f t="shared" si="93"/>
        <v>0</v>
      </c>
      <c r="F355" s="10">
        <f t="shared" si="94"/>
        <v>0</v>
      </c>
      <c r="G355" s="10">
        <f t="shared" si="94"/>
        <v>0</v>
      </c>
      <c r="H355" s="10">
        <f t="shared" si="94"/>
        <v>0</v>
      </c>
      <c r="I355" s="10">
        <f t="shared" si="94"/>
        <v>0</v>
      </c>
      <c r="J355" s="10">
        <f t="shared" si="95"/>
        <v>0</v>
      </c>
      <c r="K355" s="10">
        <f t="shared" si="95"/>
        <v>0</v>
      </c>
      <c r="L355" s="10">
        <f t="shared" si="95"/>
        <v>0</v>
      </c>
      <c r="M355" s="10">
        <f t="shared" si="95"/>
        <v>0</v>
      </c>
      <c r="O355" s="10">
        <f t="shared" si="96"/>
        <v>0</v>
      </c>
      <c r="P355" s="10">
        <f>'დამტკ. ბიუჯ.'!E355</f>
        <v>0</v>
      </c>
      <c r="Q355" s="10">
        <f>'დამტკ. საკუთ.'!E355</f>
        <v>0</v>
      </c>
      <c r="R355" s="10">
        <f>'ცვლილ. ბიუჯ.'!F355</f>
        <v>0</v>
      </c>
      <c r="S355" s="10">
        <f>'ცვლილ. საკუთ.'!F355</f>
        <v>0</v>
      </c>
      <c r="T355" s="10">
        <f>'მთავრ. ფონდი'!F355</f>
        <v>0</v>
      </c>
      <c r="U355" s="10">
        <f>'პრეზ. ფონდი'!F355</f>
        <v>0</v>
      </c>
      <c r="V355" s="10">
        <f>'დაზუსტ. ნაერთი'!E355</f>
        <v>0</v>
      </c>
      <c r="W355" s="10">
        <f>'დაზუსტ. ბიუჯ.'!E355</f>
        <v>0</v>
      </c>
      <c r="X355" s="10">
        <f>'დაზუსტ. საკუთ.'!E355</f>
        <v>0</v>
      </c>
      <c r="Z355" s="10">
        <f t="shared" si="97"/>
        <v>0</v>
      </c>
      <c r="AA355" s="10">
        <f>'დამტკ. ბიუჯ.'!F355</f>
        <v>0</v>
      </c>
      <c r="AB355" s="10">
        <f>'დამტკ. საკუთ.'!F355</f>
        <v>0</v>
      </c>
      <c r="AC355" s="10">
        <f>'ცვლილ. ბიუჯ.'!G355</f>
        <v>0</v>
      </c>
      <c r="AD355" s="10">
        <f>'ცვლილ. საკუთ.'!G355</f>
        <v>0</v>
      </c>
      <c r="AE355" s="10">
        <f>'მთავრ. ფონდი'!G355</f>
        <v>0</v>
      </c>
      <c r="AF355" s="10">
        <f>'პრეზ. ფონდი'!G355</f>
        <v>0</v>
      </c>
      <c r="AG355" s="10">
        <f>'დაზუსტ. ნაერთი'!F355</f>
        <v>0</v>
      </c>
      <c r="AH355" s="10">
        <f>'დაზუსტ. ბიუჯ.'!F355</f>
        <v>0</v>
      </c>
      <c r="AI355" s="10">
        <f>'დაზუსტ. საკუთ.'!F355</f>
        <v>0</v>
      </c>
      <c r="AK355" s="10">
        <f t="shared" si="98"/>
        <v>0</v>
      </c>
      <c r="AL355" s="10">
        <f t="shared" si="99"/>
        <v>0</v>
      </c>
      <c r="AM355" s="10">
        <f t="shared" si="100"/>
        <v>0</v>
      </c>
      <c r="AN355" s="10">
        <f t="shared" si="100"/>
        <v>0</v>
      </c>
      <c r="AO355" s="10">
        <f t="shared" si="100"/>
        <v>0</v>
      </c>
      <c r="AP355" s="10">
        <f t="shared" si="100"/>
        <v>0</v>
      </c>
      <c r="AQ355" s="10">
        <f t="shared" si="101"/>
        <v>0</v>
      </c>
      <c r="AR355" s="10">
        <f t="shared" si="101"/>
        <v>0</v>
      </c>
      <c r="AS355" s="10">
        <f t="shared" si="101"/>
        <v>0</v>
      </c>
      <c r="AT355" s="10">
        <f t="shared" si="101"/>
        <v>0</v>
      </c>
      <c r="AV355" s="10">
        <f t="shared" si="102"/>
        <v>0</v>
      </c>
      <c r="AW355" s="10">
        <f>'დამტკ. ბიუჯ.'!G355</f>
        <v>0</v>
      </c>
      <c r="AX355" s="10">
        <f>'დამტკ. საკუთ.'!G355</f>
        <v>0</v>
      </c>
      <c r="AY355" s="10">
        <f>'ცვლილ. ბიუჯ.'!H355</f>
        <v>0</v>
      </c>
      <c r="AZ355" s="10">
        <f>'ცვლილ. საკუთ.'!H355</f>
        <v>0</v>
      </c>
      <c r="BA355" s="10">
        <f>'მთავრ. ფონდი'!H355</f>
        <v>0</v>
      </c>
      <c r="BB355" s="10">
        <f>'პრეზ. ფონდი'!H355</f>
        <v>0</v>
      </c>
      <c r="BC355" s="10">
        <f>'დაზუსტ. ნაერთი'!G355</f>
        <v>0</v>
      </c>
      <c r="BD355" s="10">
        <f>'დაზუსტ. ბიუჯ.'!G355</f>
        <v>0</v>
      </c>
      <c r="BE355" s="10">
        <f>'დაზუსტ. საკუთ.'!G355</f>
        <v>0</v>
      </c>
      <c r="BG355" s="10">
        <f t="shared" si="103"/>
        <v>0</v>
      </c>
      <c r="BH355" s="10">
        <f t="shared" si="103"/>
        <v>0</v>
      </c>
      <c r="BI355" s="10">
        <f t="shared" si="103"/>
        <v>0</v>
      </c>
      <c r="BJ355" s="10">
        <f t="shared" si="103"/>
        <v>0</v>
      </c>
      <c r="BK355" s="10">
        <f t="shared" si="104"/>
        <v>0</v>
      </c>
      <c r="BL355" s="10">
        <f t="shared" si="104"/>
        <v>0</v>
      </c>
      <c r="BM355" s="10">
        <f t="shared" si="104"/>
        <v>0</v>
      </c>
      <c r="BN355" s="10">
        <f t="shared" si="104"/>
        <v>0</v>
      </c>
      <c r="BO355" s="10">
        <f t="shared" si="107"/>
        <v>0</v>
      </c>
      <c r="BP355" s="10">
        <f t="shared" si="106"/>
        <v>0</v>
      </c>
      <c r="BR355" s="10">
        <f t="shared" si="105"/>
        <v>0</v>
      </c>
      <c r="BS355" s="10">
        <f>'დამტკ. ბიუჯ.'!H355</f>
        <v>0</v>
      </c>
      <c r="BT355" s="10">
        <f>'დამტკ. საკუთ.'!H355</f>
        <v>0</v>
      </c>
      <c r="BU355" s="10">
        <f>'ცვლილ. ბიუჯ.'!I355</f>
        <v>0</v>
      </c>
      <c r="BV355" s="10">
        <f>'ცვლილ. საკუთ.'!I355</f>
        <v>0</v>
      </c>
      <c r="BW355" s="10">
        <f>'მთავრ. ფონდი'!I355</f>
        <v>0</v>
      </c>
      <c r="BX355" s="10">
        <f>'პრეზ. ფონდი'!I355</f>
        <v>0</v>
      </c>
      <c r="BY355" s="10">
        <f>'დაზუსტ. ნაერთი'!H355</f>
        <v>0</v>
      </c>
      <c r="BZ355" s="10">
        <f>'დაზუსტ. ბიუჯ.'!H355</f>
        <v>0</v>
      </c>
      <c r="CA355" s="10">
        <f>'დაზუსტ. საკუთ.'!H355</f>
        <v>0</v>
      </c>
    </row>
    <row r="356" spans="1:79" x14ac:dyDescent="0.25">
      <c r="A356" t="str">
        <f t="shared" si="91"/>
        <v>b</v>
      </c>
      <c r="B356" s="8"/>
      <c r="C356" s="9" t="s">
        <v>14</v>
      </c>
      <c r="D356" s="10">
        <f t="shared" si="92"/>
        <v>0</v>
      </c>
      <c r="E356" s="10">
        <f t="shared" si="93"/>
        <v>0</v>
      </c>
      <c r="F356" s="10">
        <f t="shared" si="94"/>
        <v>0</v>
      </c>
      <c r="G356" s="10">
        <f t="shared" si="94"/>
        <v>0</v>
      </c>
      <c r="H356" s="10">
        <f t="shared" si="94"/>
        <v>0</v>
      </c>
      <c r="I356" s="10">
        <f t="shared" si="94"/>
        <v>0</v>
      </c>
      <c r="J356" s="10">
        <f t="shared" si="95"/>
        <v>0</v>
      </c>
      <c r="K356" s="10">
        <f t="shared" si="95"/>
        <v>0</v>
      </c>
      <c r="L356" s="10">
        <f t="shared" si="95"/>
        <v>0</v>
      </c>
      <c r="M356" s="10">
        <f t="shared" si="95"/>
        <v>0</v>
      </c>
      <c r="O356" s="10">
        <f t="shared" si="96"/>
        <v>0</v>
      </c>
      <c r="P356" s="10">
        <f>'დამტკ. ბიუჯ.'!E356</f>
        <v>0</v>
      </c>
      <c r="Q356" s="10">
        <f>'დამტკ. საკუთ.'!E356</f>
        <v>0</v>
      </c>
      <c r="R356" s="10">
        <f>'ცვლილ. ბიუჯ.'!F356</f>
        <v>0</v>
      </c>
      <c r="S356" s="10">
        <f>'ცვლილ. საკუთ.'!F356</f>
        <v>0</v>
      </c>
      <c r="T356" s="10">
        <f>'მთავრ. ფონდი'!F356</f>
        <v>0</v>
      </c>
      <c r="U356" s="10">
        <f>'პრეზ. ფონდი'!F356</f>
        <v>0</v>
      </c>
      <c r="V356" s="10">
        <f>'დაზუსტ. ნაერთი'!E356</f>
        <v>0</v>
      </c>
      <c r="W356" s="10">
        <f>'დაზუსტ. ბიუჯ.'!E356</f>
        <v>0</v>
      </c>
      <c r="X356" s="10">
        <f>'დაზუსტ. საკუთ.'!E356</f>
        <v>0</v>
      </c>
      <c r="Z356" s="10">
        <f t="shared" si="97"/>
        <v>0</v>
      </c>
      <c r="AA356" s="10">
        <f>'დამტკ. ბიუჯ.'!F356</f>
        <v>0</v>
      </c>
      <c r="AB356" s="10">
        <f>'დამტკ. საკუთ.'!F356</f>
        <v>0</v>
      </c>
      <c r="AC356" s="10">
        <f>'ცვლილ. ბიუჯ.'!G356</f>
        <v>0</v>
      </c>
      <c r="AD356" s="10">
        <f>'ცვლილ. საკუთ.'!G356</f>
        <v>0</v>
      </c>
      <c r="AE356" s="10">
        <f>'მთავრ. ფონდი'!G356</f>
        <v>0</v>
      </c>
      <c r="AF356" s="10">
        <f>'პრეზ. ფონდი'!G356</f>
        <v>0</v>
      </c>
      <c r="AG356" s="10">
        <f>'დაზუსტ. ნაერთი'!F356</f>
        <v>0</v>
      </c>
      <c r="AH356" s="10">
        <f>'დაზუსტ. ბიუჯ.'!F356</f>
        <v>0</v>
      </c>
      <c r="AI356" s="10">
        <f>'დაზუსტ. საკუთ.'!F356</f>
        <v>0</v>
      </c>
      <c r="AK356" s="10">
        <f t="shared" si="98"/>
        <v>0</v>
      </c>
      <c r="AL356" s="10">
        <f t="shared" si="99"/>
        <v>0</v>
      </c>
      <c r="AM356" s="10">
        <f t="shared" si="100"/>
        <v>0</v>
      </c>
      <c r="AN356" s="10">
        <f t="shared" si="100"/>
        <v>0</v>
      </c>
      <c r="AO356" s="10">
        <f t="shared" si="100"/>
        <v>0</v>
      </c>
      <c r="AP356" s="10">
        <f t="shared" si="100"/>
        <v>0</v>
      </c>
      <c r="AQ356" s="10">
        <f t="shared" si="101"/>
        <v>0</v>
      </c>
      <c r="AR356" s="10">
        <f t="shared" si="101"/>
        <v>0</v>
      </c>
      <c r="AS356" s="10">
        <f t="shared" si="101"/>
        <v>0</v>
      </c>
      <c r="AT356" s="10">
        <f t="shared" si="101"/>
        <v>0</v>
      </c>
      <c r="AV356" s="10">
        <f t="shared" si="102"/>
        <v>0</v>
      </c>
      <c r="AW356" s="10">
        <f>'დამტკ. ბიუჯ.'!G356</f>
        <v>0</v>
      </c>
      <c r="AX356" s="10">
        <f>'დამტკ. საკუთ.'!G356</f>
        <v>0</v>
      </c>
      <c r="AY356" s="10">
        <f>'ცვლილ. ბიუჯ.'!H356</f>
        <v>0</v>
      </c>
      <c r="AZ356" s="10">
        <f>'ცვლილ. საკუთ.'!H356</f>
        <v>0</v>
      </c>
      <c r="BA356" s="10">
        <f>'მთავრ. ფონდი'!H356</f>
        <v>0</v>
      </c>
      <c r="BB356" s="10">
        <f>'პრეზ. ფონდი'!H356</f>
        <v>0</v>
      </c>
      <c r="BC356" s="10">
        <f>'დაზუსტ. ნაერთი'!G356</f>
        <v>0</v>
      </c>
      <c r="BD356" s="10">
        <f>'დაზუსტ. ბიუჯ.'!G356</f>
        <v>0</v>
      </c>
      <c r="BE356" s="10">
        <f>'დაზუსტ. საკუთ.'!G356</f>
        <v>0</v>
      </c>
      <c r="BG356" s="10">
        <f t="shared" si="103"/>
        <v>0</v>
      </c>
      <c r="BH356" s="10">
        <f t="shared" si="103"/>
        <v>0</v>
      </c>
      <c r="BI356" s="10">
        <f t="shared" si="103"/>
        <v>0</v>
      </c>
      <c r="BJ356" s="10">
        <f t="shared" si="103"/>
        <v>0</v>
      </c>
      <c r="BK356" s="10">
        <f t="shared" si="104"/>
        <v>0</v>
      </c>
      <c r="BL356" s="10">
        <f t="shared" si="104"/>
        <v>0</v>
      </c>
      <c r="BM356" s="10">
        <f t="shared" si="104"/>
        <v>0</v>
      </c>
      <c r="BN356" s="10">
        <f t="shared" si="104"/>
        <v>0</v>
      </c>
      <c r="BO356" s="10">
        <f t="shared" si="107"/>
        <v>0</v>
      </c>
      <c r="BP356" s="10">
        <f t="shared" si="106"/>
        <v>0</v>
      </c>
      <c r="BR356" s="10">
        <f t="shared" si="105"/>
        <v>0</v>
      </c>
      <c r="BS356" s="10">
        <f>'დამტკ. ბიუჯ.'!H356</f>
        <v>0</v>
      </c>
      <c r="BT356" s="10">
        <f>'დამტკ. საკუთ.'!H356</f>
        <v>0</v>
      </c>
      <c r="BU356" s="10">
        <f>'ცვლილ. ბიუჯ.'!I356</f>
        <v>0</v>
      </c>
      <c r="BV356" s="10">
        <f>'ცვლილ. საკუთ.'!I356</f>
        <v>0</v>
      </c>
      <c r="BW356" s="10">
        <f>'მთავრ. ფონდი'!I356</f>
        <v>0</v>
      </c>
      <c r="BX356" s="10">
        <f>'პრეზ. ფონდი'!I356</f>
        <v>0</v>
      </c>
      <c r="BY356" s="10">
        <f>'დაზუსტ. ნაერთი'!H356</f>
        <v>0</v>
      </c>
      <c r="BZ356" s="10">
        <f>'დაზუსტ. ბიუჯ.'!H356</f>
        <v>0</v>
      </c>
      <c r="CA356" s="10">
        <f>'დაზუსტ. საკუთ.'!H356</f>
        <v>0</v>
      </c>
    </row>
    <row r="357" spans="1:79" x14ac:dyDescent="0.25">
      <c r="A357" t="str">
        <f t="shared" si="91"/>
        <v>b</v>
      </c>
      <c r="B357" s="8"/>
      <c r="C357" s="9" t="s">
        <v>15</v>
      </c>
      <c r="D357" s="10">
        <f t="shared" si="92"/>
        <v>0</v>
      </c>
      <c r="E357" s="10">
        <f t="shared" si="93"/>
        <v>0</v>
      </c>
      <c r="F357" s="10">
        <f t="shared" si="94"/>
        <v>0</v>
      </c>
      <c r="G357" s="10">
        <f t="shared" si="94"/>
        <v>0</v>
      </c>
      <c r="H357" s="10">
        <f t="shared" si="94"/>
        <v>0</v>
      </c>
      <c r="I357" s="10">
        <f t="shared" si="94"/>
        <v>0</v>
      </c>
      <c r="J357" s="10">
        <f t="shared" si="95"/>
        <v>0</v>
      </c>
      <c r="K357" s="10">
        <f t="shared" si="95"/>
        <v>0</v>
      </c>
      <c r="L357" s="10">
        <f t="shared" si="95"/>
        <v>0</v>
      </c>
      <c r="M357" s="10">
        <f t="shared" si="95"/>
        <v>0</v>
      </c>
      <c r="O357" s="10">
        <f t="shared" si="96"/>
        <v>0</v>
      </c>
      <c r="P357" s="10">
        <f>'დამტკ. ბიუჯ.'!E357</f>
        <v>0</v>
      </c>
      <c r="Q357" s="10">
        <f>'დამტკ. საკუთ.'!E357</f>
        <v>0</v>
      </c>
      <c r="R357" s="10">
        <f>'ცვლილ. ბიუჯ.'!F357</f>
        <v>0</v>
      </c>
      <c r="S357" s="10">
        <f>'ცვლილ. საკუთ.'!F357</f>
        <v>0</v>
      </c>
      <c r="T357" s="10">
        <f>'მთავრ. ფონდი'!F357</f>
        <v>0</v>
      </c>
      <c r="U357" s="10">
        <f>'პრეზ. ფონდი'!F357</f>
        <v>0</v>
      </c>
      <c r="V357" s="10">
        <f>'დაზუსტ. ნაერთი'!E357</f>
        <v>0</v>
      </c>
      <c r="W357" s="10">
        <f>'დაზუსტ. ბიუჯ.'!E357</f>
        <v>0</v>
      </c>
      <c r="X357" s="10">
        <f>'დაზუსტ. საკუთ.'!E357</f>
        <v>0</v>
      </c>
      <c r="Z357" s="10">
        <f t="shared" si="97"/>
        <v>0</v>
      </c>
      <c r="AA357" s="10">
        <f>'დამტკ. ბიუჯ.'!F357</f>
        <v>0</v>
      </c>
      <c r="AB357" s="10">
        <f>'დამტკ. საკუთ.'!F357</f>
        <v>0</v>
      </c>
      <c r="AC357" s="10">
        <f>'ცვლილ. ბიუჯ.'!G357</f>
        <v>0</v>
      </c>
      <c r="AD357" s="10">
        <f>'ცვლილ. საკუთ.'!G357</f>
        <v>0</v>
      </c>
      <c r="AE357" s="10">
        <f>'მთავრ. ფონდი'!G357</f>
        <v>0</v>
      </c>
      <c r="AF357" s="10">
        <f>'პრეზ. ფონდი'!G357</f>
        <v>0</v>
      </c>
      <c r="AG357" s="10">
        <f>'დაზუსტ. ნაერთი'!F357</f>
        <v>0</v>
      </c>
      <c r="AH357" s="10">
        <f>'დაზუსტ. ბიუჯ.'!F357</f>
        <v>0</v>
      </c>
      <c r="AI357" s="10">
        <f>'დაზუსტ. საკუთ.'!F357</f>
        <v>0</v>
      </c>
      <c r="AK357" s="10">
        <f t="shared" si="98"/>
        <v>0</v>
      </c>
      <c r="AL357" s="10">
        <f t="shared" si="99"/>
        <v>0</v>
      </c>
      <c r="AM357" s="10">
        <f t="shared" si="100"/>
        <v>0</v>
      </c>
      <c r="AN357" s="10">
        <f t="shared" si="100"/>
        <v>0</v>
      </c>
      <c r="AO357" s="10">
        <f t="shared" si="100"/>
        <v>0</v>
      </c>
      <c r="AP357" s="10">
        <f t="shared" si="100"/>
        <v>0</v>
      </c>
      <c r="AQ357" s="10">
        <f t="shared" si="101"/>
        <v>0</v>
      </c>
      <c r="AR357" s="10">
        <f t="shared" si="101"/>
        <v>0</v>
      </c>
      <c r="AS357" s="10">
        <f t="shared" si="101"/>
        <v>0</v>
      </c>
      <c r="AT357" s="10">
        <f t="shared" si="101"/>
        <v>0</v>
      </c>
      <c r="AV357" s="10">
        <f t="shared" si="102"/>
        <v>0</v>
      </c>
      <c r="AW357" s="10">
        <f>'დამტკ. ბიუჯ.'!G357</f>
        <v>0</v>
      </c>
      <c r="AX357" s="10">
        <f>'დამტკ. საკუთ.'!G357</f>
        <v>0</v>
      </c>
      <c r="AY357" s="10">
        <f>'ცვლილ. ბიუჯ.'!H357</f>
        <v>0</v>
      </c>
      <c r="AZ357" s="10">
        <f>'ცვლილ. საკუთ.'!H357</f>
        <v>0</v>
      </c>
      <c r="BA357" s="10">
        <f>'მთავრ. ფონდი'!H357</f>
        <v>0</v>
      </c>
      <c r="BB357" s="10">
        <f>'პრეზ. ფონდი'!H357</f>
        <v>0</v>
      </c>
      <c r="BC357" s="10">
        <f>'დაზუსტ. ნაერთი'!G357</f>
        <v>0</v>
      </c>
      <c r="BD357" s="10">
        <f>'დაზუსტ. ბიუჯ.'!G357</f>
        <v>0</v>
      </c>
      <c r="BE357" s="10">
        <f>'დაზუსტ. საკუთ.'!G357</f>
        <v>0</v>
      </c>
      <c r="BG357" s="10">
        <f t="shared" si="103"/>
        <v>0</v>
      </c>
      <c r="BH357" s="10">
        <f t="shared" si="103"/>
        <v>0</v>
      </c>
      <c r="BI357" s="10">
        <f t="shared" si="103"/>
        <v>0</v>
      </c>
      <c r="BJ357" s="10">
        <f t="shared" si="103"/>
        <v>0</v>
      </c>
      <c r="BK357" s="10">
        <f t="shared" si="104"/>
        <v>0</v>
      </c>
      <c r="BL357" s="10">
        <f t="shared" si="104"/>
        <v>0</v>
      </c>
      <c r="BM357" s="10">
        <f t="shared" si="104"/>
        <v>0</v>
      </c>
      <c r="BN357" s="10">
        <f t="shared" si="104"/>
        <v>0</v>
      </c>
      <c r="BO357" s="10">
        <f t="shared" si="107"/>
        <v>0</v>
      </c>
      <c r="BP357" s="10">
        <f t="shared" si="106"/>
        <v>0</v>
      </c>
      <c r="BR357" s="10">
        <f t="shared" si="105"/>
        <v>0</v>
      </c>
      <c r="BS357" s="10">
        <f>'დამტკ. ბიუჯ.'!H357</f>
        <v>0</v>
      </c>
      <c r="BT357" s="10">
        <f>'დამტკ. საკუთ.'!H357</f>
        <v>0</v>
      </c>
      <c r="BU357" s="10">
        <f>'ცვლილ. ბიუჯ.'!I357</f>
        <v>0</v>
      </c>
      <c r="BV357" s="10">
        <f>'ცვლილ. საკუთ.'!I357</f>
        <v>0</v>
      </c>
      <c r="BW357" s="10">
        <f>'მთავრ. ფონდი'!I357</f>
        <v>0</v>
      </c>
      <c r="BX357" s="10">
        <f>'პრეზ. ფონდი'!I357</f>
        <v>0</v>
      </c>
      <c r="BY357" s="10">
        <f>'დაზუსტ. ნაერთი'!H357</f>
        <v>0</v>
      </c>
      <c r="BZ357" s="10">
        <f>'დაზუსტ. ბიუჯ.'!H357</f>
        <v>0</v>
      </c>
      <c r="CA357" s="10">
        <f>'დაზუსტ. საკუთ.'!H357</f>
        <v>0</v>
      </c>
    </row>
    <row r="358" spans="1:79" x14ac:dyDescent="0.25">
      <c r="A358" t="str">
        <f t="shared" si="91"/>
        <v>a</v>
      </c>
      <c r="B358" s="8"/>
      <c r="C358" s="9" t="s">
        <v>16</v>
      </c>
      <c r="D358" s="10">
        <f t="shared" si="92"/>
        <v>40000</v>
      </c>
      <c r="E358" s="10">
        <f t="shared" si="93"/>
        <v>40000</v>
      </c>
      <c r="F358" s="10">
        <f t="shared" si="94"/>
        <v>0</v>
      </c>
      <c r="G358" s="10">
        <f t="shared" si="94"/>
        <v>0</v>
      </c>
      <c r="H358" s="10">
        <f t="shared" si="94"/>
        <v>0</v>
      </c>
      <c r="I358" s="10">
        <f t="shared" si="94"/>
        <v>0</v>
      </c>
      <c r="J358" s="10">
        <f t="shared" si="95"/>
        <v>0</v>
      </c>
      <c r="K358" s="10">
        <f t="shared" si="95"/>
        <v>40000</v>
      </c>
      <c r="L358" s="10">
        <f t="shared" si="95"/>
        <v>40000</v>
      </c>
      <c r="M358" s="10">
        <f t="shared" si="95"/>
        <v>0</v>
      </c>
      <c r="O358" s="10">
        <f t="shared" si="96"/>
        <v>4000</v>
      </c>
      <c r="P358" s="10">
        <f>'დამტკ. ბიუჯ.'!E358</f>
        <v>4000</v>
      </c>
      <c r="Q358" s="10">
        <f>'დამტკ. საკუთ.'!E358</f>
        <v>0</v>
      </c>
      <c r="R358" s="10">
        <f>'ცვლილ. ბიუჯ.'!F358</f>
        <v>-700</v>
      </c>
      <c r="S358" s="10">
        <f>'ცვლილ. საკუთ.'!F358</f>
        <v>0</v>
      </c>
      <c r="T358" s="10">
        <f>'მთავრ. ფონდი'!F358</f>
        <v>0</v>
      </c>
      <c r="U358" s="10">
        <f>'პრეზ. ფონდი'!F358</f>
        <v>0</v>
      </c>
      <c r="V358" s="10">
        <f>'დაზუსტ. ნაერთი'!E358</f>
        <v>3300</v>
      </c>
      <c r="W358" s="10">
        <f>'დაზუსტ. ბიუჯ.'!E358</f>
        <v>3300</v>
      </c>
      <c r="X358" s="10">
        <f>'დაზუსტ. საკუთ.'!E358</f>
        <v>0</v>
      </c>
      <c r="Z358" s="10">
        <f t="shared" si="97"/>
        <v>12000</v>
      </c>
      <c r="AA358" s="10">
        <f>'დამტკ. ბიუჯ.'!F358</f>
        <v>12000</v>
      </c>
      <c r="AB358" s="10">
        <f>'დამტკ. საკუთ.'!F358</f>
        <v>0</v>
      </c>
      <c r="AC358" s="10">
        <f>'ცვლილ. ბიუჯ.'!G358</f>
        <v>2000</v>
      </c>
      <c r="AD358" s="10">
        <f>'ცვლილ. საკუთ.'!G358</f>
        <v>0</v>
      </c>
      <c r="AE358" s="10">
        <f>'მთავრ. ფონდი'!G358</f>
        <v>0</v>
      </c>
      <c r="AF358" s="10">
        <f>'პრეზ. ფონდი'!G358</f>
        <v>0</v>
      </c>
      <c r="AG358" s="10">
        <f>'დაზუსტ. ნაერთი'!F358</f>
        <v>14000</v>
      </c>
      <c r="AH358" s="10">
        <f>'დაზუსტ. ბიუჯ.'!F358</f>
        <v>14000</v>
      </c>
      <c r="AI358" s="10">
        <f>'დაზუსტ. საკუთ.'!F358</f>
        <v>0</v>
      </c>
      <c r="AK358" s="10">
        <f t="shared" si="98"/>
        <v>16000</v>
      </c>
      <c r="AL358" s="10">
        <f t="shared" si="99"/>
        <v>16000</v>
      </c>
      <c r="AM358" s="10">
        <f t="shared" si="100"/>
        <v>0</v>
      </c>
      <c r="AN358" s="10">
        <f t="shared" si="100"/>
        <v>1300</v>
      </c>
      <c r="AO358" s="10">
        <f t="shared" si="100"/>
        <v>0</v>
      </c>
      <c r="AP358" s="10">
        <f t="shared" si="100"/>
        <v>0</v>
      </c>
      <c r="AQ358" s="10">
        <f t="shared" si="101"/>
        <v>0</v>
      </c>
      <c r="AR358" s="10">
        <f t="shared" si="101"/>
        <v>17300</v>
      </c>
      <c r="AS358" s="10">
        <f t="shared" si="101"/>
        <v>17300</v>
      </c>
      <c r="AT358" s="10">
        <f t="shared" si="101"/>
        <v>0</v>
      </c>
      <c r="AV358" s="10">
        <f t="shared" si="102"/>
        <v>12000</v>
      </c>
      <c r="AW358" s="10">
        <f>'დამტკ. ბიუჯ.'!G358</f>
        <v>12000</v>
      </c>
      <c r="AX358" s="10">
        <f>'დამტკ. საკუთ.'!G358</f>
        <v>0</v>
      </c>
      <c r="AY358" s="10">
        <f>'ცვლილ. ბიუჯ.'!H358</f>
        <v>2000</v>
      </c>
      <c r="AZ358" s="10">
        <f>'ცვლილ. საკუთ.'!H358</f>
        <v>0</v>
      </c>
      <c r="BA358" s="10">
        <f>'მთავრ. ფონდი'!H358</f>
        <v>0</v>
      </c>
      <c r="BB358" s="10">
        <f>'პრეზ. ფონდი'!H358</f>
        <v>0</v>
      </c>
      <c r="BC358" s="10">
        <f>'დაზუსტ. ნაერთი'!G358</f>
        <v>14000</v>
      </c>
      <c r="BD358" s="10">
        <f>'დაზუსტ. ბიუჯ.'!G358</f>
        <v>14000</v>
      </c>
      <c r="BE358" s="10">
        <f>'დაზუსტ. საკუთ.'!G358</f>
        <v>0</v>
      </c>
      <c r="BG358" s="10">
        <f t="shared" si="103"/>
        <v>28000</v>
      </c>
      <c r="BH358" s="10">
        <f t="shared" si="103"/>
        <v>28000</v>
      </c>
      <c r="BI358" s="10">
        <f t="shared" si="103"/>
        <v>0</v>
      </c>
      <c r="BJ358" s="10">
        <f t="shared" si="103"/>
        <v>3300</v>
      </c>
      <c r="BK358" s="10">
        <f t="shared" si="104"/>
        <v>0</v>
      </c>
      <c r="BL358" s="10">
        <f t="shared" si="104"/>
        <v>0</v>
      </c>
      <c r="BM358" s="10">
        <f t="shared" si="104"/>
        <v>0</v>
      </c>
      <c r="BN358" s="10">
        <f t="shared" si="104"/>
        <v>31300</v>
      </c>
      <c r="BO358" s="10">
        <f t="shared" si="107"/>
        <v>31300</v>
      </c>
      <c r="BP358" s="10">
        <f t="shared" si="106"/>
        <v>0</v>
      </c>
      <c r="BR358" s="10">
        <f t="shared" si="105"/>
        <v>12000</v>
      </c>
      <c r="BS358" s="10">
        <f>'დამტკ. ბიუჯ.'!H358</f>
        <v>12000</v>
      </c>
      <c r="BT358" s="10">
        <f>'დამტკ. საკუთ.'!H358</f>
        <v>0</v>
      </c>
      <c r="BU358" s="10">
        <f>'ცვლილ. ბიუჯ.'!I358</f>
        <v>-3300</v>
      </c>
      <c r="BV358" s="10">
        <f>'ცვლილ. საკუთ.'!I358</f>
        <v>0</v>
      </c>
      <c r="BW358" s="10">
        <f>'მთავრ. ფონდი'!I358</f>
        <v>0</v>
      </c>
      <c r="BX358" s="10">
        <f>'პრეზ. ფონდი'!I358</f>
        <v>0</v>
      </c>
      <c r="BY358" s="10">
        <f>'დაზუსტ. ნაერთი'!H358</f>
        <v>8700</v>
      </c>
      <c r="BZ358" s="10">
        <f>'დაზუსტ. ბიუჯ.'!H358</f>
        <v>8700</v>
      </c>
      <c r="CA358" s="10">
        <f>'დაზუსტ. საკუთ.'!H358</f>
        <v>0</v>
      </c>
    </row>
    <row r="359" spans="1:79" x14ac:dyDescent="0.25">
      <c r="A359" t="str">
        <f t="shared" si="91"/>
        <v>b</v>
      </c>
      <c r="B359" s="8"/>
      <c r="C359" s="9" t="s">
        <v>17</v>
      </c>
      <c r="D359" s="10">
        <f t="shared" si="92"/>
        <v>0</v>
      </c>
      <c r="E359" s="10">
        <f t="shared" si="93"/>
        <v>0</v>
      </c>
      <c r="F359" s="10">
        <f t="shared" si="94"/>
        <v>0</v>
      </c>
      <c r="G359" s="10">
        <f t="shared" si="94"/>
        <v>0</v>
      </c>
      <c r="H359" s="10">
        <f t="shared" si="94"/>
        <v>0</v>
      </c>
      <c r="I359" s="10">
        <f t="shared" si="94"/>
        <v>0</v>
      </c>
      <c r="J359" s="10">
        <f t="shared" si="95"/>
        <v>0</v>
      </c>
      <c r="K359" s="10">
        <f t="shared" si="95"/>
        <v>0</v>
      </c>
      <c r="L359" s="10">
        <f t="shared" si="95"/>
        <v>0</v>
      </c>
      <c r="M359" s="10">
        <f t="shared" si="95"/>
        <v>0</v>
      </c>
      <c r="O359" s="10">
        <f t="shared" si="96"/>
        <v>0</v>
      </c>
      <c r="P359" s="10">
        <f>'დამტკ. ბიუჯ.'!E359</f>
        <v>0</v>
      </c>
      <c r="Q359" s="10">
        <f>'დამტკ. საკუთ.'!E359</f>
        <v>0</v>
      </c>
      <c r="R359" s="10">
        <f>'ცვლილ. ბიუჯ.'!F359</f>
        <v>0</v>
      </c>
      <c r="S359" s="10">
        <f>'ცვლილ. საკუთ.'!F359</f>
        <v>0</v>
      </c>
      <c r="T359" s="10">
        <f>'მთავრ. ფონდი'!F359</f>
        <v>0</v>
      </c>
      <c r="U359" s="10">
        <f>'პრეზ. ფონდი'!F359</f>
        <v>0</v>
      </c>
      <c r="V359" s="10">
        <f>'დაზუსტ. ნაერთი'!E359</f>
        <v>0</v>
      </c>
      <c r="W359" s="10">
        <f>'დაზუსტ. ბიუჯ.'!E359</f>
        <v>0</v>
      </c>
      <c r="X359" s="10">
        <f>'დაზუსტ. საკუთ.'!E359</f>
        <v>0</v>
      </c>
      <c r="Z359" s="10">
        <f t="shared" si="97"/>
        <v>0</v>
      </c>
      <c r="AA359" s="10">
        <f>'დამტკ. ბიუჯ.'!F359</f>
        <v>0</v>
      </c>
      <c r="AB359" s="10">
        <f>'დამტკ. საკუთ.'!F359</f>
        <v>0</v>
      </c>
      <c r="AC359" s="10">
        <f>'ცვლილ. ბიუჯ.'!G359</f>
        <v>0</v>
      </c>
      <c r="AD359" s="10">
        <f>'ცვლილ. საკუთ.'!G359</f>
        <v>0</v>
      </c>
      <c r="AE359" s="10">
        <f>'მთავრ. ფონდი'!G359</f>
        <v>0</v>
      </c>
      <c r="AF359" s="10">
        <f>'პრეზ. ფონდი'!G359</f>
        <v>0</v>
      </c>
      <c r="AG359" s="10">
        <f>'დაზუსტ. ნაერთი'!F359</f>
        <v>0</v>
      </c>
      <c r="AH359" s="10">
        <f>'დაზუსტ. ბიუჯ.'!F359</f>
        <v>0</v>
      </c>
      <c r="AI359" s="10">
        <f>'დაზუსტ. საკუთ.'!F359</f>
        <v>0</v>
      </c>
      <c r="AK359" s="10">
        <f t="shared" si="98"/>
        <v>0</v>
      </c>
      <c r="AL359" s="10">
        <f t="shared" si="99"/>
        <v>0</v>
      </c>
      <c r="AM359" s="10">
        <f t="shared" si="100"/>
        <v>0</v>
      </c>
      <c r="AN359" s="10">
        <f t="shared" si="100"/>
        <v>0</v>
      </c>
      <c r="AO359" s="10">
        <f t="shared" si="100"/>
        <v>0</v>
      </c>
      <c r="AP359" s="10">
        <f t="shared" si="100"/>
        <v>0</v>
      </c>
      <c r="AQ359" s="10">
        <f t="shared" si="101"/>
        <v>0</v>
      </c>
      <c r="AR359" s="10">
        <f t="shared" si="101"/>
        <v>0</v>
      </c>
      <c r="AS359" s="10">
        <f t="shared" si="101"/>
        <v>0</v>
      </c>
      <c r="AT359" s="10">
        <f t="shared" si="101"/>
        <v>0</v>
      </c>
      <c r="AV359" s="10">
        <f t="shared" si="102"/>
        <v>0</v>
      </c>
      <c r="AW359" s="10">
        <f>'დამტკ. ბიუჯ.'!G359</f>
        <v>0</v>
      </c>
      <c r="AX359" s="10">
        <f>'დამტკ. საკუთ.'!G359</f>
        <v>0</v>
      </c>
      <c r="AY359" s="10">
        <f>'ცვლილ. ბიუჯ.'!H359</f>
        <v>0</v>
      </c>
      <c r="AZ359" s="10">
        <f>'ცვლილ. საკუთ.'!H359</f>
        <v>0</v>
      </c>
      <c r="BA359" s="10">
        <f>'მთავრ. ფონდი'!H359</f>
        <v>0</v>
      </c>
      <c r="BB359" s="10">
        <f>'პრეზ. ფონდი'!H359</f>
        <v>0</v>
      </c>
      <c r="BC359" s="10">
        <f>'დაზუსტ. ნაერთი'!G359</f>
        <v>0</v>
      </c>
      <c r="BD359" s="10">
        <f>'დაზუსტ. ბიუჯ.'!G359</f>
        <v>0</v>
      </c>
      <c r="BE359" s="10">
        <f>'დაზუსტ. საკუთ.'!G359</f>
        <v>0</v>
      </c>
      <c r="BG359" s="10">
        <f t="shared" si="103"/>
        <v>0</v>
      </c>
      <c r="BH359" s="10">
        <f t="shared" si="103"/>
        <v>0</v>
      </c>
      <c r="BI359" s="10">
        <f t="shared" si="103"/>
        <v>0</v>
      </c>
      <c r="BJ359" s="10">
        <f t="shared" si="103"/>
        <v>0</v>
      </c>
      <c r="BK359" s="10">
        <f t="shared" si="104"/>
        <v>0</v>
      </c>
      <c r="BL359" s="10">
        <f t="shared" si="104"/>
        <v>0</v>
      </c>
      <c r="BM359" s="10">
        <f t="shared" si="104"/>
        <v>0</v>
      </c>
      <c r="BN359" s="10">
        <f t="shared" si="104"/>
        <v>0</v>
      </c>
      <c r="BO359" s="10">
        <f t="shared" si="107"/>
        <v>0</v>
      </c>
      <c r="BP359" s="10">
        <f t="shared" si="106"/>
        <v>0</v>
      </c>
      <c r="BR359" s="10">
        <f t="shared" si="105"/>
        <v>0</v>
      </c>
      <c r="BS359" s="10">
        <f>'დამტკ. ბიუჯ.'!H359</f>
        <v>0</v>
      </c>
      <c r="BT359" s="10">
        <f>'დამტკ. საკუთ.'!H359</f>
        <v>0</v>
      </c>
      <c r="BU359" s="10">
        <f>'ცვლილ. ბიუჯ.'!I359</f>
        <v>0</v>
      </c>
      <c r="BV359" s="10">
        <f>'ცვლილ. საკუთ.'!I359</f>
        <v>0</v>
      </c>
      <c r="BW359" s="10">
        <f>'მთავრ. ფონდი'!I359</f>
        <v>0</v>
      </c>
      <c r="BX359" s="10">
        <f>'პრეზ. ფონდი'!I359</f>
        <v>0</v>
      </c>
      <c r="BY359" s="10">
        <f>'დაზუსტ. ნაერთი'!H359</f>
        <v>0</v>
      </c>
      <c r="BZ359" s="10">
        <f>'დაზუსტ. ბიუჯ.'!H359</f>
        <v>0</v>
      </c>
      <c r="CA359" s="10">
        <f>'დაზუსტ. საკუთ.'!H359</f>
        <v>0</v>
      </c>
    </row>
    <row r="360" spans="1:79" x14ac:dyDescent="0.25">
      <c r="A360" t="str">
        <f t="shared" si="91"/>
        <v>b</v>
      </c>
      <c r="B360" s="5"/>
      <c r="C360" s="6" t="s">
        <v>18</v>
      </c>
      <c r="D360" s="7">
        <f t="shared" si="92"/>
        <v>0</v>
      </c>
      <c r="E360" s="7">
        <f t="shared" si="93"/>
        <v>0</v>
      </c>
      <c r="F360" s="7">
        <f t="shared" si="94"/>
        <v>0</v>
      </c>
      <c r="G360" s="7">
        <f t="shared" si="94"/>
        <v>0</v>
      </c>
      <c r="H360" s="7">
        <f t="shared" si="94"/>
        <v>0</v>
      </c>
      <c r="I360" s="7">
        <f t="shared" si="94"/>
        <v>0</v>
      </c>
      <c r="J360" s="7">
        <f t="shared" si="95"/>
        <v>0</v>
      </c>
      <c r="K360" s="7">
        <f t="shared" si="95"/>
        <v>0</v>
      </c>
      <c r="L360" s="7">
        <f t="shared" si="95"/>
        <v>0</v>
      </c>
      <c r="M360" s="7">
        <f t="shared" si="95"/>
        <v>0</v>
      </c>
      <c r="O360" s="7">
        <f t="shared" si="96"/>
        <v>0</v>
      </c>
      <c r="P360" s="7">
        <f>'დამტკ. ბიუჯ.'!E360</f>
        <v>0</v>
      </c>
      <c r="Q360" s="7">
        <f>'დამტკ. საკუთ.'!E360</f>
        <v>0</v>
      </c>
      <c r="R360" s="7">
        <f>'ცვლილ. ბიუჯ.'!F360</f>
        <v>0</v>
      </c>
      <c r="S360" s="7">
        <f>'ცვლილ. საკუთ.'!F360</f>
        <v>0</v>
      </c>
      <c r="T360" s="7">
        <f>'მთავრ. ფონდი'!F360</f>
        <v>0</v>
      </c>
      <c r="U360" s="7">
        <f>'პრეზ. ფონდი'!F360</f>
        <v>0</v>
      </c>
      <c r="V360" s="7">
        <f>'დაზუსტ. ნაერთი'!E360</f>
        <v>0</v>
      </c>
      <c r="W360" s="7">
        <f>'დაზუსტ. ბიუჯ.'!E360</f>
        <v>0</v>
      </c>
      <c r="X360" s="7">
        <f>'დაზუსტ. საკუთ.'!E360</f>
        <v>0</v>
      </c>
      <c r="Z360" s="7">
        <f t="shared" si="97"/>
        <v>0</v>
      </c>
      <c r="AA360" s="7">
        <f>'დამტკ. ბიუჯ.'!F360</f>
        <v>0</v>
      </c>
      <c r="AB360" s="7">
        <f>'დამტკ. საკუთ.'!F360</f>
        <v>0</v>
      </c>
      <c r="AC360" s="7">
        <f>'ცვლილ. ბიუჯ.'!G360</f>
        <v>0</v>
      </c>
      <c r="AD360" s="7">
        <f>'ცვლილ. საკუთ.'!G360</f>
        <v>0</v>
      </c>
      <c r="AE360" s="7">
        <f>'მთავრ. ფონდი'!G360</f>
        <v>0</v>
      </c>
      <c r="AF360" s="7">
        <f>'პრეზ. ფონდი'!G360</f>
        <v>0</v>
      </c>
      <c r="AG360" s="7">
        <f>'დაზუსტ. ნაერთი'!F360</f>
        <v>0</v>
      </c>
      <c r="AH360" s="7">
        <f>'დაზუსტ. ბიუჯ.'!F360</f>
        <v>0</v>
      </c>
      <c r="AI360" s="7">
        <f>'დაზუსტ. საკუთ.'!F360</f>
        <v>0</v>
      </c>
      <c r="AK360" s="7">
        <f t="shared" si="98"/>
        <v>0</v>
      </c>
      <c r="AL360" s="7">
        <f t="shared" si="99"/>
        <v>0</v>
      </c>
      <c r="AM360" s="7">
        <f t="shared" si="100"/>
        <v>0</v>
      </c>
      <c r="AN360" s="7">
        <f t="shared" si="100"/>
        <v>0</v>
      </c>
      <c r="AO360" s="7">
        <f t="shared" si="100"/>
        <v>0</v>
      </c>
      <c r="AP360" s="7">
        <f t="shared" si="100"/>
        <v>0</v>
      </c>
      <c r="AQ360" s="7">
        <f t="shared" si="101"/>
        <v>0</v>
      </c>
      <c r="AR360" s="7">
        <f t="shared" si="101"/>
        <v>0</v>
      </c>
      <c r="AS360" s="7">
        <f t="shared" si="101"/>
        <v>0</v>
      </c>
      <c r="AT360" s="7">
        <f t="shared" si="101"/>
        <v>0</v>
      </c>
      <c r="AV360" s="7">
        <f t="shared" si="102"/>
        <v>0</v>
      </c>
      <c r="AW360" s="7">
        <f>'დამტკ. ბიუჯ.'!G360</f>
        <v>0</v>
      </c>
      <c r="AX360" s="7">
        <f>'დამტკ. საკუთ.'!G360</f>
        <v>0</v>
      </c>
      <c r="AY360" s="7">
        <f>'ცვლილ. ბიუჯ.'!H360</f>
        <v>0</v>
      </c>
      <c r="AZ360" s="7">
        <f>'ცვლილ. საკუთ.'!H360</f>
        <v>0</v>
      </c>
      <c r="BA360" s="7">
        <f>'მთავრ. ფონდი'!H360</f>
        <v>0</v>
      </c>
      <c r="BB360" s="7">
        <f>'პრეზ. ფონდი'!H360</f>
        <v>0</v>
      </c>
      <c r="BC360" s="7">
        <f>'დაზუსტ. ნაერთი'!G360</f>
        <v>0</v>
      </c>
      <c r="BD360" s="7">
        <f>'დაზუსტ. ბიუჯ.'!G360</f>
        <v>0</v>
      </c>
      <c r="BE360" s="7">
        <f>'დაზუსტ. საკუთ.'!G360</f>
        <v>0</v>
      </c>
      <c r="BG360" s="7">
        <f t="shared" si="103"/>
        <v>0</v>
      </c>
      <c r="BH360" s="7">
        <f t="shared" si="103"/>
        <v>0</v>
      </c>
      <c r="BI360" s="7">
        <f t="shared" si="103"/>
        <v>0</v>
      </c>
      <c r="BJ360" s="7">
        <f t="shared" si="103"/>
        <v>0</v>
      </c>
      <c r="BK360" s="7">
        <f t="shared" si="104"/>
        <v>0</v>
      </c>
      <c r="BL360" s="7">
        <f t="shared" si="104"/>
        <v>0</v>
      </c>
      <c r="BM360" s="7">
        <f t="shared" si="104"/>
        <v>0</v>
      </c>
      <c r="BN360" s="7">
        <f t="shared" si="104"/>
        <v>0</v>
      </c>
      <c r="BO360" s="7">
        <f t="shared" si="107"/>
        <v>0</v>
      </c>
      <c r="BP360" s="7">
        <f t="shared" si="106"/>
        <v>0</v>
      </c>
      <c r="BR360" s="7">
        <f t="shared" si="105"/>
        <v>0</v>
      </c>
      <c r="BS360" s="7">
        <f>'დამტკ. ბიუჯ.'!H360</f>
        <v>0</v>
      </c>
      <c r="BT360" s="7">
        <f>'დამტკ. საკუთ.'!H360</f>
        <v>0</v>
      </c>
      <c r="BU360" s="7">
        <f>'ცვლილ. ბიუჯ.'!I360</f>
        <v>0</v>
      </c>
      <c r="BV360" s="7">
        <f>'ცვლილ. საკუთ.'!I360</f>
        <v>0</v>
      </c>
      <c r="BW360" s="7">
        <f>'მთავრ. ფონდი'!I360</f>
        <v>0</v>
      </c>
      <c r="BX360" s="7">
        <f>'პრეზ. ფონდი'!I360</f>
        <v>0</v>
      </c>
      <c r="BY360" s="7">
        <f>'დაზუსტ. ნაერთი'!H360</f>
        <v>0</v>
      </c>
      <c r="BZ360" s="7">
        <f>'დაზუსტ. ბიუჯ.'!H360</f>
        <v>0</v>
      </c>
      <c r="CA360" s="7">
        <f>'დაზუსტ. საკუთ.'!H360</f>
        <v>0</v>
      </c>
    </row>
    <row r="361" spans="1:79" x14ac:dyDescent="0.25">
      <c r="A361" t="str">
        <f t="shared" si="91"/>
        <v>b</v>
      </c>
      <c r="B361" s="5"/>
      <c r="C361" s="6" t="s">
        <v>19</v>
      </c>
      <c r="D361" s="7">
        <f t="shared" si="92"/>
        <v>0</v>
      </c>
      <c r="E361" s="7">
        <f t="shared" si="93"/>
        <v>0</v>
      </c>
      <c r="F361" s="7">
        <f t="shared" si="94"/>
        <v>0</v>
      </c>
      <c r="G361" s="7">
        <f t="shared" si="94"/>
        <v>0</v>
      </c>
      <c r="H361" s="7">
        <f t="shared" si="94"/>
        <v>0</v>
      </c>
      <c r="I361" s="7">
        <f t="shared" si="94"/>
        <v>0</v>
      </c>
      <c r="J361" s="7">
        <f t="shared" si="95"/>
        <v>0</v>
      </c>
      <c r="K361" s="7">
        <f t="shared" si="95"/>
        <v>0</v>
      </c>
      <c r="L361" s="7">
        <f t="shared" si="95"/>
        <v>0</v>
      </c>
      <c r="M361" s="7">
        <f t="shared" si="95"/>
        <v>0</v>
      </c>
      <c r="O361" s="7">
        <f t="shared" si="96"/>
        <v>0</v>
      </c>
      <c r="P361" s="7">
        <f>'დამტკ. ბიუჯ.'!E361</f>
        <v>0</v>
      </c>
      <c r="Q361" s="7">
        <f>'დამტკ. საკუთ.'!E361</f>
        <v>0</v>
      </c>
      <c r="R361" s="7">
        <f>'ცვლილ. ბიუჯ.'!F361</f>
        <v>0</v>
      </c>
      <c r="S361" s="7">
        <f>'ცვლილ. საკუთ.'!F361</f>
        <v>0</v>
      </c>
      <c r="T361" s="7">
        <f>'მთავრ. ფონდი'!F361</f>
        <v>0</v>
      </c>
      <c r="U361" s="7">
        <f>'პრეზ. ფონდი'!F361</f>
        <v>0</v>
      </c>
      <c r="V361" s="7">
        <f>'დაზუსტ. ნაერთი'!E361</f>
        <v>0</v>
      </c>
      <c r="W361" s="7">
        <f>'დაზუსტ. ბიუჯ.'!E361</f>
        <v>0</v>
      </c>
      <c r="X361" s="7">
        <f>'დაზუსტ. საკუთ.'!E361</f>
        <v>0</v>
      </c>
      <c r="Z361" s="7">
        <f t="shared" si="97"/>
        <v>0</v>
      </c>
      <c r="AA361" s="7">
        <f>'დამტკ. ბიუჯ.'!F361</f>
        <v>0</v>
      </c>
      <c r="AB361" s="7">
        <f>'დამტკ. საკუთ.'!F361</f>
        <v>0</v>
      </c>
      <c r="AC361" s="7">
        <f>'ცვლილ. ბიუჯ.'!G361</f>
        <v>0</v>
      </c>
      <c r="AD361" s="7">
        <f>'ცვლილ. საკუთ.'!G361</f>
        <v>0</v>
      </c>
      <c r="AE361" s="7">
        <f>'მთავრ. ფონდი'!G361</f>
        <v>0</v>
      </c>
      <c r="AF361" s="7">
        <f>'პრეზ. ფონდი'!G361</f>
        <v>0</v>
      </c>
      <c r="AG361" s="7">
        <f>'დაზუსტ. ნაერთი'!F361</f>
        <v>0</v>
      </c>
      <c r="AH361" s="7">
        <f>'დაზუსტ. ბიუჯ.'!F361</f>
        <v>0</v>
      </c>
      <c r="AI361" s="7">
        <f>'დაზუსტ. საკუთ.'!F361</f>
        <v>0</v>
      </c>
      <c r="AK361" s="7">
        <f t="shared" si="98"/>
        <v>0</v>
      </c>
      <c r="AL361" s="7">
        <f t="shared" si="99"/>
        <v>0</v>
      </c>
      <c r="AM361" s="7">
        <f t="shared" si="100"/>
        <v>0</v>
      </c>
      <c r="AN361" s="7">
        <f t="shared" si="100"/>
        <v>0</v>
      </c>
      <c r="AO361" s="7">
        <f t="shared" si="100"/>
        <v>0</v>
      </c>
      <c r="AP361" s="7">
        <f t="shared" si="100"/>
        <v>0</v>
      </c>
      <c r="AQ361" s="7">
        <f t="shared" si="101"/>
        <v>0</v>
      </c>
      <c r="AR361" s="7">
        <f t="shared" si="101"/>
        <v>0</v>
      </c>
      <c r="AS361" s="7">
        <f t="shared" si="101"/>
        <v>0</v>
      </c>
      <c r="AT361" s="7">
        <f t="shared" si="101"/>
        <v>0</v>
      </c>
      <c r="AV361" s="7">
        <f t="shared" si="102"/>
        <v>0</v>
      </c>
      <c r="AW361" s="7">
        <f>'დამტკ. ბიუჯ.'!G361</f>
        <v>0</v>
      </c>
      <c r="AX361" s="7">
        <f>'დამტკ. საკუთ.'!G361</f>
        <v>0</v>
      </c>
      <c r="AY361" s="7">
        <f>'ცვლილ. ბიუჯ.'!H361</f>
        <v>0</v>
      </c>
      <c r="AZ361" s="7">
        <f>'ცვლილ. საკუთ.'!H361</f>
        <v>0</v>
      </c>
      <c r="BA361" s="7">
        <f>'მთავრ. ფონდი'!H361</f>
        <v>0</v>
      </c>
      <c r="BB361" s="7">
        <f>'პრეზ. ფონდი'!H361</f>
        <v>0</v>
      </c>
      <c r="BC361" s="7">
        <f>'დაზუსტ. ნაერთი'!G361</f>
        <v>0</v>
      </c>
      <c r="BD361" s="7">
        <f>'დაზუსტ. ბიუჯ.'!G361</f>
        <v>0</v>
      </c>
      <c r="BE361" s="7">
        <f>'დაზუსტ. საკუთ.'!G361</f>
        <v>0</v>
      </c>
      <c r="BG361" s="7">
        <f t="shared" si="103"/>
        <v>0</v>
      </c>
      <c r="BH361" s="7">
        <f t="shared" si="103"/>
        <v>0</v>
      </c>
      <c r="BI361" s="7">
        <f t="shared" si="103"/>
        <v>0</v>
      </c>
      <c r="BJ361" s="7">
        <f t="shared" si="103"/>
        <v>0</v>
      </c>
      <c r="BK361" s="7">
        <f t="shared" si="104"/>
        <v>0</v>
      </c>
      <c r="BL361" s="7">
        <f t="shared" si="104"/>
        <v>0</v>
      </c>
      <c r="BM361" s="7">
        <f t="shared" si="104"/>
        <v>0</v>
      </c>
      <c r="BN361" s="7">
        <f t="shared" si="104"/>
        <v>0</v>
      </c>
      <c r="BO361" s="7">
        <f t="shared" si="107"/>
        <v>0</v>
      </c>
      <c r="BP361" s="7">
        <f t="shared" si="106"/>
        <v>0</v>
      </c>
      <c r="BR361" s="7">
        <f t="shared" si="105"/>
        <v>0</v>
      </c>
      <c r="BS361" s="7">
        <f>'დამტკ. ბიუჯ.'!H361</f>
        <v>0</v>
      </c>
      <c r="BT361" s="7">
        <f>'დამტკ. საკუთ.'!H361</f>
        <v>0</v>
      </c>
      <c r="BU361" s="7">
        <f>'ცვლილ. ბიუჯ.'!I361</f>
        <v>0</v>
      </c>
      <c r="BV361" s="7">
        <f>'ცვლილ. საკუთ.'!I361</f>
        <v>0</v>
      </c>
      <c r="BW361" s="7">
        <f>'მთავრ. ფონდი'!I361</f>
        <v>0</v>
      </c>
      <c r="BX361" s="7">
        <f>'პრეზ. ფონდი'!I361</f>
        <v>0</v>
      </c>
      <c r="BY361" s="7">
        <f>'დაზუსტ. ნაერთი'!H361</f>
        <v>0</v>
      </c>
      <c r="BZ361" s="7">
        <f>'დაზუსტ. ბიუჯ.'!H361</f>
        <v>0</v>
      </c>
      <c r="CA361" s="7">
        <f>'დაზუსტ. საკუთ.'!H361</f>
        <v>0</v>
      </c>
    </row>
    <row r="362" spans="1:79" ht="15.75" thickBot="1" x14ac:dyDescent="0.3">
      <c r="A362" t="str">
        <f t="shared" si="91"/>
        <v>b</v>
      </c>
      <c r="B362" s="11"/>
      <c r="C362" s="12" t="s">
        <v>20</v>
      </c>
      <c r="D362" s="13">
        <f t="shared" si="92"/>
        <v>0</v>
      </c>
      <c r="E362" s="13">
        <f t="shared" si="93"/>
        <v>0</v>
      </c>
      <c r="F362" s="13">
        <f t="shared" si="94"/>
        <v>0</v>
      </c>
      <c r="G362" s="13">
        <f t="shared" si="94"/>
        <v>0</v>
      </c>
      <c r="H362" s="13">
        <f t="shared" si="94"/>
        <v>0</v>
      </c>
      <c r="I362" s="13">
        <f t="shared" si="94"/>
        <v>0</v>
      </c>
      <c r="J362" s="13">
        <f t="shared" si="95"/>
        <v>0</v>
      </c>
      <c r="K362" s="13">
        <f t="shared" si="95"/>
        <v>0</v>
      </c>
      <c r="L362" s="13">
        <f t="shared" si="95"/>
        <v>0</v>
      </c>
      <c r="M362" s="13">
        <f t="shared" si="95"/>
        <v>0</v>
      </c>
      <c r="O362" s="13">
        <f t="shared" si="96"/>
        <v>0</v>
      </c>
      <c r="P362" s="13">
        <f>'დამტკ. ბიუჯ.'!E362</f>
        <v>0</v>
      </c>
      <c r="Q362" s="13">
        <f>'დამტკ. საკუთ.'!E362</f>
        <v>0</v>
      </c>
      <c r="R362" s="13">
        <f>'ცვლილ. ბიუჯ.'!F362</f>
        <v>0</v>
      </c>
      <c r="S362" s="13">
        <f>'ცვლილ. საკუთ.'!F362</f>
        <v>0</v>
      </c>
      <c r="T362" s="13">
        <f>'მთავრ. ფონდი'!F362</f>
        <v>0</v>
      </c>
      <c r="U362" s="13">
        <f>'პრეზ. ფონდი'!F362</f>
        <v>0</v>
      </c>
      <c r="V362" s="13">
        <f>'დაზუსტ. ნაერთი'!E362</f>
        <v>0</v>
      </c>
      <c r="W362" s="13">
        <f>'დაზუსტ. ბიუჯ.'!E362</f>
        <v>0</v>
      </c>
      <c r="X362" s="13">
        <f>'დაზუსტ. საკუთ.'!E362</f>
        <v>0</v>
      </c>
      <c r="Z362" s="13">
        <f t="shared" si="97"/>
        <v>0</v>
      </c>
      <c r="AA362" s="13">
        <f>'დამტკ. ბიუჯ.'!F362</f>
        <v>0</v>
      </c>
      <c r="AB362" s="13">
        <f>'დამტკ. საკუთ.'!F362</f>
        <v>0</v>
      </c>
      <c r="AC362" s="13">
        <f>'ცვლილ. ბიუჯ.'!G362</f>
        <v>0</v>
      </c>
      <c r="AD362" s="13">
        <f>'ცვლილ. საკუთ.'!G362</f>
        <v>0</v>
      </c>
      <c r="AE362" s="13">
        <f>'მთავრ. ფონდი'!G362</f>
        <v>0</v>
      </c>
      <c r="AF362" s="13">
        <f>'პრეზ. ფონდი'!G362</f>
        <v>0</v>
      </c>
      <c r="AG362" s="13">
        <f>'დაზუსტ. ნაერთი'!F362</f>
        <v>0</v>
      </c>
      <c r="AH362" s="13">
        <f>'დაზუსტ. ბიუჯ.'!F362</f>
        <v>0</v>
      </c>
      <c r="AI362" s="13">
        <f>'დაზუსტ. საკუთ.'!F362</f>
        <v>0</v>
      </c>
      <c r="AK362" s="13">
        <f t="shared" si="98"/>
        <v>0</v>
      </c>
      <c r="AL362" s="13">
        <f t="shared" si="99"/>
        <v>0</v>
      </c>
      <c r="AM362" s="13">
        <f t="shared" si="100"/>
        <v>0</v>
      </c>
      <c r="AN362" s="13">
        <f t="shared" si="100"/>
        <v>0</v>
      </c>
      <c r="AO362" s="13">
        <f t="shared" si="100"/>
        <v>0</v>
      </c>
      <c r="AP362" s="13">
        <f t="shared" si="100"/>
        <v>0</v>
      </c>
      <c r="AQ362" s="13">
        <f t="shared" si="101"/>
        <v>0</v>
      </c>
      <c r="AR362" s="13">
        <f t="shared" si="101"/>
        <v>0</v>
      </c>
      <c r="AS362" s="13">
        <f t="shared" si="101"/>
        <v>0</v>
      </c>
      <c r="AT362" s="13">
        <f t="shared" si="101"/>
        <v>0</v>
      </c>
      <c r="AV362" s="13">
        <f t="shared" si="102"/>
        <v>0</v>
      </c>
      <c r="AW362" s="13">
        <f>'დამტკ. ბიუჯ.'!G362</f>
        <v>0</v>
      </c>
      <c r="AX362" s="13">
        <f>'დამტკ. საკუთ.'!G362</f>
        <v>0</v>
      </c>
      <c r="AY362" s="13">
        <f>'ცვლილ. ბიუჯ.'!H362</f>
        <v>0</v>
      </c>
      <c r="AZ362" s="13">
        <f>'ცვლილ. საკუთ.'!H362</f>
        <v>0</v>
      </c>
      <c r="BA362" s="13">
        <f>'მთავრ. ფონდი'!H362</f>
        <v>0</v>
      </c>
      <c r="BB362" s="13">
        <f>'პრეზ. ფონდი'!H362</f>
        <v>0</v>
      </c>
      <c r="BC362" s="13">
        <f>'დაზუსტ. ნაერთი'!G362</f>
        <v>0</v>
      </c>
      <c r="BD362" s="13">
        <f>'დაზუსტ. ბიუჯ.'!G362</f>
        <v>0</v>
      </c>
      <c r="BE362" s="13">
        <f>'დაზუსტ. საკუთ.'!G362</f>
        <v>0</v>
      </c>
      <c r="BG362" s="13">
        <f t="shared" si="103"/>
        <v>0</v>
      </c>
      <c r="BH362" s="13">
        <f t="shared" si="103"/>
        <v>0</v>
      </c>
      <c r="BI362" s="13">
        <f t="shared" si="103"/>
        <v>0</v>
      </c>
      <c r="BJ362" s="13">
        <f t="shared" si="103"/>
        <v>0</v>
      </c>
      <c r="BK362" s="13">
        <f t="shared" si="104"/>
        <v>0</v>
      </c>
      <c r="BL362" s="13">
        <f t="shared" si="104"/>
        <v>0</v>
      </c>
      <c r="BM362" s="13">
        <f t="shared" si="104"/>
        <v>0</v>
      </c>
      <c r="BN362" s="13">
        <f t="shared" si="104"/>
        <v>0</v>
      </c>
      <c r="BO362" s="13">
        <f t="shared" si="107"/>
        <v>0</v>
      </c>
      <c r="BP362" s="13">
        <f t="shared" si="106"/>
        <v>0</v>
      </c>
      <c r="BR362" s="13">
        <f t="shared" si="105"/>
        <v>0</v>
      </c>
      <c r="BS362" s="13">
        <f>'დამტკ. ბიუჯ.'!H362</f>
        <v>0</v>
      </c>
      <c r="BT362" s="13">
        <f>'დამტკ. საკუთ.'!H362</f>
        <v>0</v>
      </c>
      <c r="BU362" s="13">
        <f>'ცვლილ. ბიუჯ.'!I362</f>
        <v>0</v>
      </c>
      <c r="BV362" s="13">
        <f>'ცვლილ. საკუთ.'!I362</f>
        <v>0</v>
      </c>
      <c r="BW362" s="13">
        <f>'მთავრ. ფონდი'!I362</f>
        <v>0</v>
      </c>
      <c r="BX362" s="13">
        <f>'პრეზ. ფონდი'!I362</f>
        <v>0</v>
      </c>
      <c r="BY362" s="13">
        <f>'დაზუსტ. ნაერთი'!H362</f>
        <v>0</v>
      </c>
      <c r="BZ362" s="13">
        <f>'დაზუსტ. ბიუჯ.'!H362</f>
        <v>0</v>
      </c>
      <c r="CA362" s="13">
        <f>'დაზუსტ. საკუთ.'!H362</f>
        <v>0</v>
      </c>
    </row>
    <row r="363" spans="1:79" ht="16.5" thickTop="1" thickBot="1" x14ac:dyDescent="0.3">
      <c r="A363" t="str">
        <f t="shared" si="91"/>
        <v>a</v>
      </c>
      <c r="B363" s="3" t="s">
        <v>77</v>
      </c>
      <c r="C363" s="4" t="s">
        <v>78</v>
      </c>
      <c r="D363" s="4">
        <f t="shared" si="92"/>
        <v>4500000</v>
      </c>
      <c r="E363" s="4">
        <f t="shared" si="93"/>
        <v>4500000</v>
      </c>
      <c r="F363" s="4">
        <f t="shared" si="94"/>
        <v>0</v>
      </c>
      <c r="G363" s="4">
        <f t="shared" si="94"/>
        <v>-900000</v>
      </c>
      <c r="H363" s="4">
        <f t="shared" si="94"/>
        <v>0</v>
      </c>
      <c r="I363" s="4">
        <f t="shared" si="94"/>
        <v>0</v>
      </c>
      <c r="J363" s="4">
        <f t="shared" si="95"/>
        <v>0</v>
      </c>
      <c r="K363" s="4">
        <f t="shared" si="95"/>
        <v>3600000</v>
      </c>
      <c r="L363" s="4">
        <f t="shared" si="95"/>
        <v>3600000</v>
      </c>
      <c r="M363" s="4">
        <f t="shared" si="95"/>
        <v>0</v>
      </c>
      <c r="O363" s="4">
        <f t="shared" si="96"/>
        <v>1125000</v>
      </c>
      <c r="P363" s="4">
        <f>'დამტკ. ბიუჯ.'!E363</f>
        <v>1125000</v>
      </c>
      <c r="Q363" s="4">
        <f>'დამტკ. საკუთ.'!E363</f>
        <v>0</v>
      </c>
      <c r="R363" s="4">
        <f>'ცვლილ. ბიუჯ.'!F363</f>
        <v>-267500</v>
      </c>
      <c r="S363" s="4">
        <f>'ცვლილ. საკუთ.'!F363</f>
        <v>0</v>
      </c>
      <c r="T363" s="4">
        <f>'მთავრ. ფონდი'!F363</f>
        <v>0</v>
      </c>
      <c r="U363" s="4">
        <f>'პრეზ. ფონდი'!F363</f>
        <v>0</v>
      </c>
      <c r="V363" s="4">
        <f>'დაზუსტ. ნაერთი'!E363</f>
        <v>857500</v>
      </c>
      <c r="W363" s="4">
        <f>'დაზუსტ. ბიუჯ.'!E363</f>
        <v>857500</v>
      </c>
      <c r="X363" s="4">
        <f>'დაზუსტ. საკუთ.'!E363</f>
        <v>0</v>
      </c>
      <c r="Z363" s="4">
        <f t="shared" si="97"/>
        <v>1125000</v>
      </c>
      <c r="AA363" s="4">
        <f>'დამტკ. ბიუჯ.'!F363</f>
        <v>1125000</v>
      </c>
      <c r="AB363" s="4">
        <f>'დამტკ. საკუთ.'!F363</f>
        <v>0</v>
      </c>
      <c r="AC363" s="4">
        <f>'ცვლილ. ბიუჯ.'!G363</f>
        <v>-175000</v>
      </c>
      <c r="AD363" s="4">
        <f>'ცვლილ. საკუთ.'!G363</f>
        <v>0</v>
      </c>
      <c r="AE363" s="4">
        <f>'მთავრ. ფონდი'!G363</f>
        <v>0</v>
      </c>
      <c r="AF363" s="4">
        <f>'პრეზ. ფონდი'!G363</f>
        <v>0</v>
      </c>
      <c r="AG363" s="4">
        <f>'დაზუსტ. ნაერთი'!F363</f>
        <v>950000</v>
      </c>
      <c r="AH363" s="4">
        <f>'დაზუსტ. ბიუჯ.'!F363</f>
        <v>950000</v>
      </c>
      <c r="AI363" s="4">
        <f>'დაზუსტ. საკუთ.'!F363</f>
        <v>0</v>
      </c>
      <c r="AK363" s="4">
        <f t="shared" si="98"/>
        <v>2250000</v>
      </c>
      <c r="AL363" s="4">
        <f t="shared" si="99"/>
        <v>2250000</v>
      </c>
      <c r="AM363" s="4">
        <f t="shared" si="100"/>
        <v>0</v>
      </c>
      <c r="AN363" s="4">
        <f t="shared" si="100"/>
        <v>-442500</v>
      </c>
      <c r="AO363" s="4">
        <f t="shared" si="100"/>
        <v>0</v>
      </c>
      <c r="AP363" s="4">
        <f t="shared" si="100"/>
        <v>0</v>
      </c>
      <c r="AQ363" s="4">
        <f t="shared" si="101"/>
        <v>0</v>
      </c>
      <c r="AR363" s="4">
        <f t="shared" si="101"/>
        <v>1807500</v>
      </c>
      <c r="AS363" s="4">
        <f t="shared" si="101"/>
        <v>1807500</v>
      </c>
      <c r="AT363" s="4">
        <f t="shared" si="101"/>
        <v>0</v>
      </c>
      <c r="AV363" s="4">
        <f t="shared" si="102"/>
        <v>1125000</v>
      </c>
      <c r="AW363" s="4">
        <f>'დამტკ. ბიუჯ.'!G363</f>
        <v>1125000</v>
      </c>
      <c r="AX363" s="4">
        <f>'დამტკ. საკუთ.'!G363</f>
        <v>0</v>
      </c>
      <c r="AY363" s="4">
        <f>'ცვლილ. ბიუჯ.'!H363</f>
        <v>-275000</v>
      </c>
      <c r="AZ363" s="4">
        <f>'ცვლილ. საკუთ.'!H363</f>
        <v>0</v>
      </c>
      <c r="BA363" s="4">
        <f>'მთავრ. ფონდი'!H363</f>
        <v>0</v>
      </c>
      <c r="BB363" s="4">
        <f>'პრეზ. ფონდი'!H363</f>
        <v>0</v>
      </c>
      <c r="BC363" s="4">
        <f>'დაზუსტ. ნაერთი'!G363</f>
        <v>850000</v>
      </c>
      <c r="BD363" s="4">
        <f>'დაზუსტ. ბიუჯ.'!G363</f>
        <v>850000</v>
      </c>
      <c r="BE363" s="4">
        <f>'დაზუსტ. საკუთ.'!G363</f>
        <v>0</v>
      </c>
      <c r="BG363" s="4">
        <f t="shared" si="103"/>
        <v>3375000</v>
      </c>
      <c r="BH363" s="4">
        <f t="shared" si="103"/>
        <v>3375000</v>
      </c>
      <c r="BI363" s="4">
        <f t="shared" si="103"/>
        <v>0</v>
      </c>
      <c r="BJ363" s="4">
        <f t="shared" si="103"/>
        <v>-717500</v>
      </c>
      <c r="BK363" s="4">
        <f t="shared" si="104"/>
        <v>0</v>
      </c>
      <c r="BL363" s="4">
        <f t="shared" si="104"/>
        <v>0</v>
      </c>
      <c r="BM363" s="4">
        <f t="shared" si="104"/>
        <v>0</v>
      </c>
      <c r="BN363" s="4">
        <f t="shared" si="104"/>
        <v>2657500</v>
      </c>
      <c r="BO363" s="4">
        <f t="shared" si="107"/>
        <v>2657500</v>
      </c>
      <c r="BP363" s="4">
        <f t="shared" si="106"/>
        <v>0</v>
      </c>
      <c r="BR363" s="4">
        <f t="shared" si="105"/>
        <v>1125000</v>
      </c>
      <c r="BS363" s="4">
        <f>'დამტკ. ბიუჯ.'!H363</f>
        <v>1125000</v>
      </c>
      <c r="BT363" s="4">
        <f>'დამტკ. საკუთ.'!H363</f>
        <v>0</v>
      </c>
      <c r="BU363" s="4">
        <f>'ცვლილ. ბიუჯ.'!I363</f>
        <v>-182500</v>
      </c>
      <c r="BV363" s="4">
        <f>'ცვლილ. საკუთ.'!I363</f>
        <v>0</v>
      </c>
      <c r="BW363" s="4">
        <f>'მთავრ. ფონდი'!I363</f>
        <v>0</v>
      </c>
      <c r="BX363" s="4">
        <f>'პრეზ. ფონდი'!I363</f>
        <v>0</v>
      </c>
      <c r="BY363" s="4">
        <f>'დაზუსტ. ნაერთი'!H363</f>
        <v>942500</v>
      </c>
      <c r="BZ363" s="4">
        <f>'დაზუსტ. ბიუჯ.'!H363</f>
        <v>942500</v>
      </c>
      <c r="CA363" s="4">
        <f>'დაზუსტ. საკუთ.'!H363</f>
        <v>0</v>
      </c>
    </row>
    <row r="364" spans="1:79" ht="15.75" thickTop="1" x14ac:dyDescent="0.25">
      <c r="A364" t="str">
        <f t="shared" si="91"/>
        <v>a</v>
      </c>
      <c r="B364" s="5"/>
      <c r="C364" s="6" t="s">
        <v>10</v>
      </c>
      <c r="D364" s="7">
        <f t="shared" si="92"/>
        <v>4500000</v>
      </c>
      <c r="E364" s="7">
        <f t="shared" si="93"/>
        <v>4500000</v>
      </c>
      <c r="F364" s="7">
        <f t="shared" si="94"/>
        <v>0</v>
      </c>
      <c r="G364" s="7">
        <f t="shared" si="94"/>
        <v>-900000</v>
      </c>
      <c r="H364" s="7">
        <f t="shared" si="94"/>
        <v>0</v>
      </c>
      <c r="I364" s="7">
        <f t="shared" si="94"/>
        <v>0</v>
      </c>
      <c r="J364" s="7">
        <f t="shared" si="95"/>
        <v>0</v>
      </c>
      <c r="K364" s="7">
        <f t="shared" si="95"/>
        <v>3600000</v>
      </c>
      <c r="L364" s="7">
        <f t="shared" si="95"/>
        <v>3600000</v>
      </c>
      <c r="M364" s="7">
        <f t="shared" si="95"/>
        <v>0</v>
      </c>
      <c r="O364" s="7">
        <f t="shared" si="96"/>
        <v>1125000</v>
      </c>
      <c r="P364" s="7">
        <f>'დამტკ. ბიუჯ.'!E364</f>
        <v>1125000</v>
      </c>
      <c r="Q364" s="7">
        <f>'დამტკ. საკუთ.'!E364</f>
        <v>0</v>
      </c>
      <c r="R364" s="7">
        <f>'ცვლილ. ბიუჯ.'!F364</f>
        <v>-267500</v>
      </c>
      <c r="S364" s="7">
        <f>'ცვლილ. საკუთ.'!F364</f>
        <v>0</v>
      </c>
      <c r="T364" s="7">
        <f>'მთავრ. ფონდი'!F364</f>
        <v>0</v>
      </c>
      <c r="U364" s="7">
        <f>'პრეზ. ფონდი'!F364</f>
        <v>0</v>
      </c>
      <c r="V364" s="7">
        <f>'დაზუსტ. ნაერთი'!E364</f>
        <v>857500</v>
      </c>
      <c r="W364" s="7">
        <f>'დაზუსტ. ბიუჯ.'!E364</f>
        <v>857500</v>
      </c>
      <c r="X364" s="7">
        <f>'დაზუსტ. საკუთ.'!E364</f>
        <v>0</v>
      </c>
      <c r="Z364" s="7">
        <f t="shared" si="97"/>
        <v>1125000</v>
      </c>
      <c r="AA364" s="7">
        <f>'დამტკ. ბიუჯ.'!F364</f>
        <v>1125000</v>
      </c>
      <c r="AB364" s="7">
        <f>'დამტკ. საკუთ.'!F364</f>
        <v>0</v>
      </c>
      <c r="AC364" s="7">
        <f>'ცვლილ. ბიუჯ.'!G364</f>
        <v>-175000</v>
      </c>
      <c r="AD364" s="7">
        <f>'ცვლილ. საკუთ.'!G364</f>
        <v>0</v>
      </c>
      <c r="AE364" s="7">
        <f>'მთავრ. ფონდი'!G364</f>
        <v>0</v>
      </c>
      <c r="AF364" s="7">
        <f>'პრეზ. ფონდი'!G364</f>
        <v>0</v>
      </c>
      <c r="AG364" s="7">
        <f>'დაზუსტ. ნაერთი'!F364</f>
        <v>950000</v>
      </c>
      <c r="AH364" s="7">
        <f>'დაზუსტ. ბიუჯ.'!F364</f>
        <v>950000</v>
      </c>
      <c r="AI364" s="7">
        <f>'დაზუსტ. საკუთ.'!F364</f>
        <v>0</v>
      </c>
      <c r="AK364" s="7">
        <f t="shared" si="98"/>
        <v>2250000</v>
      </c>
      <c r="AL364" s="7">
        <f t="shared" si="99"/>
        <v>2250000</v>
      </c>
      <c r="AM364" s="7">
        <f t="shared" si="100"/>
        <v>0</v>
      </c>
      <c r="AN364" s="7">
        <f t="shared" si="100"/>
        <v>-442500</v>
      </c>
      <c r="AO364" s="7">
        <f t="shared" si="100"/>
        <v>0</v>
      </c>
      <c r="AP364" s="7">
        <f t="shared" si="100"/>
        <v>0</v>
      </c>
      <c r="AQ364" s="7">
        <f t="shared" si="101"/>
        <v>0</v>
      </c>
      <c r="AR364" s="7">
        <f t="shared" si="101"/>
        <v>1807500</v>
      </c>
      <c r="AS364" s="7">
        <f t="shared" si="101"/>
        <v>1807500</v>
      </c>
      <c r="AT364" s="7">
        <f t="shared" si="101"/>
        <v>0</v>
      </c>
      <c r="AV364" s="7">
        <f t="shared" si="102"/>
        <v>1125000</v>
      </c>
      <c r="AW364" s="7">
        <f>'დამტკ. ბიუჯ.'!G364</f>
        <v>1125000</v>
      </c>
      <c r="AX364" s="7">
        <f>'დამტკ. საკუთ.'!G364</f>
        <v>0</v>
      </c>
      <c r="AY364" s="7">
        <f>'ცვლილ. ბიუჯ.'!H364</f>
        <v>-275000</v>
      </c>
      <c r="AZ364" s="7">
        <f>'ცვლილ. საკუთ.'!H364</f>
        <v>0</v>
      </c>
      <c r="BA364" s="7">
        <f>'მთავრ. ფონდი'!H364</f>
        <v>0</v>
      </c>
      <c r="BB364" s="7">
        <f>'პრეზ. ფონდი'!H364</f>
        <v>0</v>
      </c>
      <c r="BC364" s="7">
        <f>'დაზუსტ. ნაერთი'!G364</f>
        <v>850000</v>
      </c>
      <c r="BD364" s="7">
        <f>'დაზუსტ. ბიუჯ.'!G364</f>
        <v>850000</v>
      </c>
      <c r="BE364" s="7">
        <f>'დაზუსტ. საკუთ.'!G364</f>
        <v>0</v>
      </c>
      <c r="BG364" s="7">
        <f t="shared" si="103"/>
        <v>3375000</v>
      </c>
      <c r="BH364" s="7">
        <f t="shared" si="103"/>
        <v>3375000</v>
      </c>
      <c r="BI364" s="7">
        <f t="shared" si="103"/>
        <v>0</v>
      </c>
      <c r="BJ364" s="7">
        <f t="shared" si="103"/>
        <v>-717500</v>
      </c>
      <c r="BK364" s="7">
        <f t="shared" si="104"/>
        <v>0</v>
      </c>
      <c r="BL364" s="7">
        <f t="shared" si="104"/>
        <v>0</v>
      </c>
      <c r="BM364" s="7">
        <f t="shared" si="104"/>
        <v>0</v>
      </c>
      <c r="BN364" s="7">
        <f t="shared" si="104"/>
        <v>2657500</v>
      </c>
      <c r="BO364" s="7">
        <f t="shared" si="107"/>
        <v>2657500</v>
      </c>
      <c r="BP364" s="7">
        <f t="shared" si="106"/>
        <v>0</v>
      </c>
      <c r="BR364" s="7">
        <f t="shared" si="105"/>
        <v>1125000</v>
      </c>
      <c r="BS364" s="7">
        <f>'დამტკ. ბიუჯ.'!H364</f>
        <v>1125000</v>
      </c>
      <c r="BT364" s="7">
        <f>'დამტკ. საკუთ.'!H364</f>
        <v>0</v>
      </c>
      <c r="BU364" s="7">
        <f>'ცვლილ. ბიუჯ.'!I364</f>
        <v>-182500</v>
      </c>
      <c r="BV364" s="7">
        <f>'ცვლილ. საკუთ.'!I364</f>
        <v>0</v>
      </c>
      <c r="BW364" s="7">
        <f>'მთავრ. ფონდი'!I364</f>
        <v>0</v>
      </c>
      <c r="BX364" s="7">
        <f>'პრეზ. ფონდი'!I364</f>
        <v>0</v>
      </c>
      <c r="BY364" s="7">
        <f>'დაზუსტ. ნაერთი'!H364</f>
        <v>942500</v>
      </c>
      <c r="BZ364" s="7">
        <f>'დაზუსტ. ბიუჯ.'!H364</f>
        <v>942500</v>
      </c>
      <c r="CA364" s="7">
        <f>'დაზუსტ. საკუთ.'!H364</f>
        <v>0</v>
      </c>
    </row>
    <row r="365" spans="1:79" x14ac:dyDescent="0.25">
      <c r="A365" t="str">
        <f t="shared" si="91"/>
        <v>b</v>
      </c>
      <c r="B365" s="8"/>
      <c r="C365" s="9" t="s">
        <v>11</v>
      </c>
      <c r="D365" s="10">
        <f t="shared" si="92"/>
        <v>0</v>
      </c>
      <c r="E365" s="10">
        <f t="shared" si="93"/>
        <v>0</v>
      </c>
      <c r="F365" s="10">
        <f t="shared" si="94"/>
        <v>0</v>
      </c>
      <c r="G365" s="10">
        <f t="shared" si="94"/>
        <v>0</v>
      </c>
      <c r="H365" s="10">
        <f t="shared" si="94"/>
        <v>0</v>
      </c>
      <c r="I365" s="10">
        <f t="shared" si="94"/>
        <v>0</v>
      </c>
      <c r="J365" s="10">
        <f t="shared" si="95"/>
        <v>0</v>
      </c>
      <c r="K365" s="10">
        <f t="shared" si="95"/>
        <v>0</v>
      </c>
      <c r="L365" s="10">
        <f t="shared" si="95"/>
        <v>0</v>
      </c>
      <c r="M365" s="10">
        <f t="shared" si="95"/>
        <v>0</v>
      </c>
      <c r="O365" s="10">
        <f t="shared" si="96"/>
        <v>0</v>
      </c>
      <c r="P365" s="10">
        <f>'დამტკ. ბიუჯ.'!E365</f>
        <v>0</v>
      </c>
      <c r="Q365" s="10">
        <f>'დამტკ. საკუთ.'!E365</f>
        <v>0</v>
      </c>
      <c r="R365" s="10">
        <f>'ცვლილ. ბიუჯ.'!F365</f>
        <v>0</v>
      </c>
      <c r="S365" s="10">
        <f>'ცვლილ. საკუთ.'!F365</f>
        <v>0</v>
      </c>
      <c r="T365" s="10">
        <f>'მთავრ. ფონდი'!F365</f>
        <v>0</v>
      </c>
      <c r="U365" s="10">
        <f>'პრეზ. ფონდი'!F365</f>
        <v>0</v>
      </c>
      <c r="V365" s="10">
        <f>'დაზუსტ. ნაერთი'!E365</f>
        <v>0</v>
      </c>
      <c r="W365" s="10">
        <f>'დაზუსტ. ბიუჯ.'!E365</f>
        <v>0</v>
      </c>
      <c r="X365" s="10">
        <f>'დაზუსტ. საკუთ.'!E365</f>
        <v>0</v>
      </c>
      <c r="Z365" s="10">
        <f t="shared" si="97"/>
        <v>0</v>
      </c>
      <c r="AA365" s="10">
        <f>'დამტკ. ბიუჯ.'!F365</f>
        <v>0</v>
      </c>
      <c r="AB365" s="10">
        <f>'დამტკ. საკუთ.'!F365</f>
        <v>0</v>
      </c>
      <c r="AC365" s="10">
        <f>'ცვლილ. ბიუჯ.'!G365</f>
        <v>0</v>
      </c>
      <c r="AD365" s="10">
        <f>'ცვლილ. საკუთ.'!G365</f>
        <v>0</v>
      </c>
      <c r="AE365" s="10">
        <f>'მთავრ. ფონდი'!G365</f>
        <v>0</v>
      </c>
      <c r="AF365" s="10">
        <f>'პრეზ. ფონდი'!G365</f>
        <v>0</v>
      </c>
      <c r="AG365" s="10">
        <f>'დაზუსტ. ნაერთი'!F365</f>
        <v>0</v>
      </c>
      <c r="AH365" s="10">
        <f>'დაზუსტ. ბიუჯ.'!F365</f>
        <v>0</v>
      </c>
      <c r="AI365" s="10">
        <f>'დაზუსტ. საკუთ.'!F365</f>
        <v>0</v>
      </c>
      <c r="AK365" s="10">
        <f t="shared" si="98"/>
        <v>0</v>
      </c>
      <c r="AL365" s="10">
        <f t="shared" si="99"/>
        <v>0</v>
      </c>
      <c r="AM365" s="10">
        <f t="shared" si="100"/>
        <v>0</v>
      </c>
      <c r="AN365" s="10">
        <f t="shared" si="100"/>
        <v>0</v>
      </c>
      <c r="AO365" s="10">
        <f t="shared" si="100"/>
        <v>0</v>
      </c>
      <c r="AP365" s="10">
        <f t="shared" si="100"/>
        <v>0</v>
      </c>
      <c r="AQ365" s="10">
        <f t="shared" si="101"/>
        <v>0</v>
      </c>
      <c r="AR365" s="10">
        <f t="shared" si="101"/>
        <v>0</v>
      </c>
      <c r="AS365" s="10">
        <f t="shared" si="101"/>
        <v>0</v>
      </c>
      <c r="AT365" s="10">
        <f t="shared" si="101"/>
        <v>0</v>
      </c>
      <c r="AV365" s="10">
        <f t="shared" si="102"/>
        <v>0</v>
      </c>
      <c r="AW365" s="10">
        <f>'დამტკ. ბიუჯ.'!G365</f>
        <v>0</v>
      </c>
      <c r="AX365" s="10">
        <f>'დამტკ. საკუთ.'!G365</f>
        <v>0</v>
      </c>
      <c r="AY365" s="10">
        <f>'ცვლილ. ბიუჯ.'!H365</f>
        <v>0</v>
      </c>
      <c r="AZ365" s="10">
        <f>'ცვლილ. საკუთ.'!H365</f>
        <v>0</v>
      </c>
      <c r="BA365" s="10">
        <f>'მთავრ. ფონდი'!H365</f>
        <v>0</v>
      </c>
      <c r="BB365" s="10">
        <f>'პრეზ. ფონდი'!H365</f>
        <v>0</v>
      </c>
      <c r="BC365" s="10">
        <f>'დაზუსტ. ნაერთი'!G365</f>
        <v>0</v>
      </c>
      <c r="BD365" s="10">
        <f>'დაზუსტ. ბიუჯ.'!G365</f>
        <v>0</v>
      </c>
      <c r="BE365" s="10">
        <f>'დაზუსტ. საკუთ.'!G365</f>
        <v>0</v>
      </c>
      <c r="BG365" s="10">
        <f t="shared" si="103"/>
        <v>0</v>
      </c>
      <c r="BH365" s="10">
        <f t="shared" si="103"/>
        <v>0</v>
      </c>
      <c r="BI365" s="10">
        <f t="shared" si="103"/>
        <v>0</v>
      </c>
      <c r="BJ365" s="10">
        <f t="shared" si="103"/>
        <v>0</v>
      </c>
      <c r="BK365" s="10">
        <f t="shared" si="104"/>
        <v>0</v>
      </c>
      <c r="BL365" s="10">
        <f t="shared" si="104"/>
        <v>0</v>
      </c>
      <c r="BM365" s="10">
        <f t="shared" si="104"/>
        <v>0</v>
      </c>
      <c r="BN365" s="10">
        <f t="shared" si="104"/>
        <v>0</v>
      </c>
      <c r="BO365" s="10">
        <f t="shared" si="107"/>
        <v>0</v>
      </c>
      <c r="BP365" s="10">
        <f t="shared" si="106"/>
        <v>0</v>
      </c>
      <c r="BR365" s="10">
        <f t="shared" si="105"/>
        <v>0</v>
      </c>
      <c r="BS365" s="10">
        <f>'დამტკ. ბიუჯ.'!H365</f>
        <v>0</v>
      </c>
      <c r="BT365" s="10">
        <f>'დამტკ. საკუთ.'!H365</f>
        <v>0</v>
      </c>
      <c r="BU365" s="10">
        <f>'ცვლილ. ბიუჯ.'!I365</f>
        <v>0</v>
      </c>
      <c r="BV365" s="10">
        <f>'ცვლილ. საკუთ.'!I365</f>
        <v>0</v>
      </c>
      <c r="BW365" s="10">
        <f>'მთავრ. ფონდი'!I365</f>
        <v>0</v>
      </c>
      <c r="BX365" s="10">
        <f>'პრეზ. ფონდი'!I365</f>
        <v>0</v>
      </c>
      <c r="BY365" s="10">
        <f>'დაზუსტ. ნაერთი'!H365</f>
        <v>0</v>
      </c>
      <c r="BZ365" s="10">
        <f>'დაზუსტ. ბიუჯ.'!H365</f>
        <v>0</v>
      </c>
      <c r="CA365" s="10">
        <f>'დაზუსტ. საკუთ.'!H365</f>
        <v>0</v>
      </c>
    </row>
    <row r="366" spans="1:79" x14ac:dyDescent="0.25">
      <c r="A366" t="str">
        <f t="shared" si="91"/>
        <v>b</v>
      </c>
      <c r="B366" s="8"/>
      <c r="C366" s="9" t="s">
        <v>12</v>
      </c>
      <c r="D366" s="10">
        <f t="shared" si="92"/>
        <v>0</v>
      </c>
      <c r="E366" s="10">
        <f t="shared" si="93"/>
        <v>0</v>
      </c>
      <c r="F366" s="10">
        <f t="shared" si="94"/>
        <v>0</v>
      </c>
      <c r="G366" s="10">
        <f t="shared" si="94"/>
        <v>0</v>
      </c>
      <c r="H366" s="10">
        <f t="shared" si="94"/>
        <v>0</v>
      </c>
      <c r="I366" s="10">
        <f t="shared" si="94"/>
        <v>0</v>
      </c>
      <c r="J366" s="10">
        <f t="shared" si="95"/>
        <v>0</v>
      </c>
      <c r="K366" s="10">
        <f t="shared" si="95"/>
        <v>0</v>
      </c>
      <c r="L366" s="10">
        <f t="shared" si="95"/>
        <v>0</v>
      </c>
      <c r="M366" s="10">
        <f t="shared" si="95"/>
        <v>0</v>
      </c>
      <c r="O366" s="10">
        <f t="shared" si="96"/>
        <v>0</v>
      </c>
      <c r="P366" s="10">
        <f>'დამტკ. ბიუჯ.'!E366</f>
        <v>0</v>
      </c>
      <c r="Q366" s="10">
        <f>'დამტკ. საკუთ.'!E366</f>
        <v>0</v>
      </c>
      <c r="R366" s="10">
        <f>'ცვლილ. ბიუჯ.'!F366</f>
        <v>0</v>
      </c>
      <c r="S366" s="10">
        <f>'ცვლილ. საკუთ.'!F366</f>
        <v>0</v>
      </c>
      <c r="T366" s="10">
        <f>'მთავრ. ფონდი'!F366</f>
        <v>0</v>
      </c>
      <c r="U366" s="10">
        <f>'პრეზ. ფონდი'!F366</f>
        <v>0</v>
      </c>
      <c r="V366" s="10">
        <f>'დაზუსტ. ნაერთი'!E366</f>
        <v>0</v>
      </c>
      <c r="W366" s="10">
        <f>'დაზუსტ. ბიუჯ.'!E366</f>
        <v>0</v>
      </c>
      <c r="X366" s="10">
        <f>'დაზუსტ. საკუთ.'!E366</f>
        <v>0</v>
      </c>
      <c r="Z366" s="10">
        <f t="shared" si="97"/>
        <v>0</v>
      </c>
      <c r="AA366" s="10">
        <f>'დამტკ. ბიუჯ.'!F366</f>
        <v>0</v>
      </c>
      <c r="AB366" s="10">
        <f>'დამტკ. საკუთ.'!F366</f>
        <v>0</v>
      </c>
      <c r="AC366" s="10">
        <f>'ცვლილ. ბიუჯ.'!G366</f>
        <v>0</v>
      </c>
      <c r="AD366" s="10">
        <f>'ცვლილ. საკუთ.'!G366</f>
        <v>0</v>
      </c>
      <c r="AE366" s="10">
        <f>'მთავრ. ფონდი'!G366</f>
        <v>0</v>
      </c>
      <c r="AF366" s="10">
        <f>'პრეზ. ფონდი'!G366</f>
        <v>0</v>
      </c>
      <c r="AG366" s="10">
        <f>'დაზუსტ. ნაერთი'!F366</f>
        <v>0</v>
      </c>
      <c r="AH366" s="10">
        <f>'დაზუსტ. ბიუჯ.'!F366</f>
        <v>0</v>
      </c>
      <c r="AI366" s="10">
        <f>'დაზუსტ. საკუთ.'!F366</f>
        <v>0</v>
      </c>
      <c r="AK366" s="10">
        <f t="shared" si="98"/>
        <v>0</v>
      </c>
      <c r="AL366" s="10">
        <f t="shared" si="99"/>
        <v>0</v>
      </c>
      <c r="AM366" s="10">
        <f t="shared" si="100"/>
        <v>0</v>
      </c>
      <c r="AN366" s="10">
        <f t="shared" si="100"/>
        <v>0</v>
      </c>
      <c r="AO366" s="10">
        <f t="shared" si="100"/>
        <v>0</v>
      </c>
      <c r="AP366" s="10">
        <f t="shared" si="100"/>
        <v>0</v>
      </c>
      <c r="AQ366" s="10">
        <f t="shared" si="101"/>
        <v>0</v>
      </c>
      <c r="AR366" s="10">
        <f t="shared" si="101"/>
        <v>0</v>
      </c>
      <c r="AS366" s="10">
        <f t="shared" si="101"/>
        <v>0</v>
      </c>
      <c r="AT366" s="10">
        <f t="shared" si="101"/>
        <v>0</v>
      </c>
      <c r="AV366" s="10">
        <f t="shared" si="102"/>
        <v>0</v>
      </c>
      <c r="AW366" s="10">
        <f>'დამტკ. ბიუჯ.'!G366</f>
        <v>0</v>
      </c>
      <c r="AX366" s="10">
        <f>'დამტკ. საკუთ.'!G366</f>
        <v>0</v>
      </c>
      <c r="AY366" s="10">
        <f>'ცვლილ. ბიუჯ.'!H366</f>
        <v>0</v>
      </c>
      <c r="AZ366" s="10">
        <f>'ცვლილ. საკუთ.'!H366</f>
        <v>0</v>
      </c>
      <c r="BA366" s="10">
        <f>'მთავრ. ფონდი'!H366</f>
        <v>0</v>
      </c>
      <c r="BB366" s="10">
        <f>'პრეზ. ფონდი'!H366</f>
        <v>0</v>
      </c>
      <c r="BC366" s="10">
        <f>'დაზუსტ. ნაერთი'!G366</f>
        <v>0</v>
      </c>
      <c r="BD366" s="10">
        <f>'დაზუსტ. ბიუჯ.'!G366</f>
        <v>0</v>
      </c>
      <c r="BE366" s="10">
        <f>'დაზუსტ. საკუთ.'!G366</f>
        <v>0</v>
      </c>
      <c r="BG366" s="10">
        <f t="shared" si="103"/>
        <v>0</v>
      </c>
      <c r="BH366" s="10">
        <f t="shared" si="103"/>
        <v>0</v>
      </c>
      <c r="BI366" s="10">
        <f t="shared" si="103"/>
        <v>0</v>
      </c>
      <c r="BJ366" s="10">
        <f t="shared" si="103"/>
        <v>0</v>
      </c>
      <c r="BK366" s="10">
        <f t="shared" si="104"/>
        <v>0</v>
      </c>
      <c r="BL366" s="10">
        <f t="shared" si="104"/>
        <v>0</v>
      </c>
      <c r="BM366" s="10">
        <f t="shared" si="104"/>
        <v>0</v>
      </c>
      <c r="BN366" s="10">
        <f t="shared" si="104"/>
        <v>0</v>
      </c>
      <c r="BO366" s="10">
        <f t="shared" si="107"/>
        <v>0</v>
      </c>
      <c r="BP366" s="10">
        <f t="shared" si="106"/>
        <v>0</v>
      </c>
      <c r="BR366" s="10">
        <f t="shared" si="105"/>
        <v>0</v>
      </c>
      <c r="BS366" s="10">
        <f>'დამტკ. ბიუჯ.'!H366</f>
        <v>0</v>
      </c>
      <c r="BT366" s="10">
        <f>'დამტკ. საკუთ.'!H366</f>
        <v>0</v>
      </c>
      <c r="BU366" s="10">
        <f>'ცვლილ. ბიუჯ.'!I366</f>
        <v>0</v>
      </c>
      <c r="BV366" s="10">
        <f>'ცვლილ. საკუთ.'!I366</f>
        <v>0</v>
      </c>
      <c r="BW366" s="10">
        <f>'მთავრ. ფონდი'!I366</f>
        <v>0</v>
      </c>
      <c r="BX366" s="10">
        <f>'პრეზ. ფონდი'!I366</f>
        <v>0</v>
      </c>
      <c r="BY366" s="10">
        <f>'დაზუსტ. ნაერთი'!H366</f>
        <v>0</v>
      </c>
      <c r="BZ366" s="10">
        <f>'დაზუსტ. ბიუჯ.'!H366</f>
        <v>0</v>
      </c>
      <c r="CA366" s="10">
        <f>'დაზუსტ. საკუთ.'!H366</f>
        <v>0</v>
      </c>
    </row>
    <row r="367" spans="1:79" x14ac:dyDescent="0.25">
      <c r="A367" t="str">
        <f t="shared" si="91"/>
        <v>b</v>
      </c>
      <c r="B367" s="8"/>
      <c r="C367" s="9" t="s">
        <v>13</v>
      </c>
      <c r="D367" s="10">
        <f t="shared" si="92"/>
        <v>0</v>
      </c>
      <c r="E367" s="10">
        <f t="shared" si="93"/>
        <v>0</v>
      </c>
      <c r="F367" s="10">
        <f t="shared" si="94"/>
        <v>0</v>
      </c>
      <c r="G367" s="10">
        <f t="shared" si="94"/>
        <v>0</v>
      </c>
      <c r="H367" s="10">
        <f t="shared" si="94"/>
        <v>0</v>
      </c>
      <c r="I367" s="10">
        <f t="shared" si="94"/>
        <v>0</v>
      </c>
      <c r="J367" s="10">
        <f t="shared" si="95"/>
        <v>0</v>
      </c>
      <c r="K367" s="10">
        <f t="shared" si="95"/>
        <v>0</v>
      </c>
      <c r="L367" s="10">
        <f t="shared" si="95"/>
        <v>0</v>
      </c>
      <c r="M367" s="10">
        <f t="shared" si="95"/>
        <v>0</v>
      </c>
      <c r="O367" s="10">
        <f t="shared" si="96"/>
        <v>0</v>
      </c>
      <c r="P367" s="10">
        <f>'დამტკ. ბიუჯ.'!E367</f>
        <v>0</v>
      </c>
      <c r="Q367" s="10">
        <f>'დამტკ. საკუთ.'!E367</f>
        <v>0</v>
      </c>
      <c r="R367" s="10">
        <f>'ცვლილ. ბიუჯ.'!F367</f>
        <v>0</v>
      </c>
      <c r="S367" s="10">
        <f>'ცვლილ. საკუთ.'!F367</f>
        <v>0</v>
      </c>
      <c r="T367" s="10">
        <f>'მთავრ. ფონდი'!F367</f>
        <v>0</v>
      </c>
      <c r="U367" s="10">
        <f>'პრეზ. ფონდი'!F367</f>
        <v>0</v>
      </c>
      <c r="V367" s="10">
        <f>'დაზუსტ. ნაერთი'!E367</f>
        <v>0</v>
      </c>
      <c r="W367" s="10">
        <f>'დაზუსტ. ბიუჯ.'!E367</f>
        <v>0</v>
      </c>
      <c r="X367" s="10">
        <f>'დაზუსტ. საკუთ.'!E367</f>
        <v>0</v>
      </c>
      <c r="Z367" s="10">
        <f t="shared" si="97"/>
        <v>0</v>
      </c>
      <c r="AA367" s="10">
        <f>'დამტკ. ბიუჯ.'!F367</f>
        <v>0</v>
      </c>
      <c r="AB367" s="10">
        <f>'დამტკ. საკუთ.'!F367</f>
        <v>0</v>
      </c>
      <c r="AC367" s="10">
        <f>'ცვლილ. ბიუჯ.'!G367</f>
        <v>0</v>
      </c>
      <c r="AD367" s="10">
        <f>'ცვლილ. საკუთ.'!G367</f>
        <v>0</v>
      </c>
      <c r="AE367" s="10">
        <f>'მთავრ. ფონდი'!G367</f>
        <v>0</v>
      </c>
      <c r="AF367" s="10">
        <f>'პრეზ. ფონდი'!G367</f>
        <v>0</v>
      </c>
      <c r="AG367" s="10">
        <f>'დაზუსტ. ნაერთი'!F367</f>
        <v>0</v>
      </c>
      <c r="AH367" s="10">
        <f>'დაზუსტ. ბიუჯ.'!F367</f>
        <v>0</v>
      </c>
      <c r="AI367" s="10">
        <f>'დაზუსტ. საკუთ.'!F367</f>
        <v>0</v>
      </c>
      <c r="AK367" s="10">
        <f t="shared" si="98"/>
        <v>0</v>
      </c>
      <c r="AL367" s="10">
        <f t="shared" si="99"/>
        <v>0</v>
      </c>
      <c r="AM367" s="10">
        <f t="shared" si="100"/>
        <v>0</v>
      </c>
      <c r="AN367" s="10">
        <f t="shared" si="100"/>
        <v>0</v>
      </c>
      <c r="AO367" s="10">
        <f t="shared" si="100"/>
        <v>0</v>
      </c>
      <c r="AP367" s="10">
        <f t="shared" si="100"/>
        <v>0</v>
      </c>
      <c r="AQ367" s="10">
        <f t="shared" si="101"/>
        <v>0</v>
      </c>
      <c r="AR367" s="10">
        <f t="shared" si="101"/>
        <v>0</v>
      </c>
      <c r="AS367" s="10">
        <f t="shared" si="101"/>
        <v>0</v>
      </c>
      <c r="AT367" s="10">
        <f t="shared" si="101"/>
        <v>0</v>
      </c>
      <c r="AV367" s="10">
        <f t="shared" si="102"/>
        <v>0</v>
      </c>
      <c r="AW367" s="10">
        <f>'დამტკ. ბიუჯ.'!G367</f>
        <v>0</v>
      </c>
      <c r="AX367" s="10">
        <f>'დამტკ. საკუთ.'!G367</f>
        <v>0</v>
      </c>
      <c r="AY367" s="10">
        <f>'ცვლილ. ბიუჯ.'!H367</f>
        <v>0</v>
      </c>
      <c r="AZ367" s="10">
        <f>'ცვლილ. საკუთ.'!H367</f>
        <v>0</v>
      </c>
      <c r="BA367" s="10">
        <f>'მთავრ. ფონდი'!H367</f>
        <v>0</v>
      </c>
      <c r="BB367" s="10">
        <f>'პრეზ. ფონდი'!H367</f>
        <v>0</v>
      </c>
      <c r="BC367" s="10">
        <f>'დაზუსტ. ნაერთი'!G367</f>
        <v>0</v>
      </c>
      <c r="BD367" s="10">
        <f>'დაზუსტ. ბიუჯ.'!G367</f>
        <v>0</v>
      </c>
      <c r="BE367" s="10">
        <f>'დაზუსტ. საკუთ.'!G367</f>
        <v>0</v>
      </c>
      <c r="BG367" s="10">
        <f t="shared" si="103"/>
        <v>0</v>
      </c>
      <c r="BH367" s="10">
        <f t="shared" si="103"/>
        <v>0</v>
      </c>
      <c r="BI367" s="10">
        <f t="shared" si="103"/>
        <v>0</v>
      </c>
      <c r="BJ367" s="10">
        <f t="shared" si="103"/>
        <v>0</v>
      </c>
      <c r="BK367" s="10">
        <f t="shared" si="104"/>
        <v>0</v>
      </c>
      <c r="BL367" s="10">
        <f t="shared" si="104"/>
        <v>0</v>
      </c>
      <c r="BM367" s="10">
        <f t="shared" si="104"/>
        <v>0</v>
      </c>
      <c r="BN367" s="10">
        <f t="shared" si="104"/>
        <v>0</v>
      </c>
      <c r="BO367" s="10">
        <f t="shared" si="107"/>
        <v>0</v>
      </c>
      <c r="BP367" s="10">
        <f t="shared" si="106"/>
        <v>0</v>
      </c>
      <c r="BR367" s="10">
        <f t="shared" si="105"/>
        <v>0</v>
      </c>
      <c r="BS367" s="10">
        <f>'დამტკ. ბიუჯ.'!H367</f>
        <v>0</v>
      </c>
      <c r="BT367" s="10">
        <f>'დამტკ. საკუთ.'!H367</f>
        <v>0</v>
      </c>
      <c r="BU367" s="10">
        <f>'ცვლილ. ბიუჯ.'!I367</f>
        <v>0</v>
      </c>
      <c r="BV367" s="10">
        <f>'ცვლილ. საკუთ.'!I367</f>
        <v>0</v>
      </c>
      <c r="BW367" s="10">
        <f>'მთავრ. ფონდი'!I367</f>
        <v>0</v>
      </c>
      <c r="BX367" s="10">
        <f>'პრეზ. ფონდი'!I367</f>
        <v>0</v>
      </c>
      <c r="BY367" s="10">
        <f>'დაზუსტ. ნაერთი'!H367</f>
        <v>0</v>
      </c>
      <c r="BZ367" s="10">
        <f>'დაზუსტ. ბიუჯ.'!H367</f>
        <v>0</v>
      </c>
      <c r="CA367" s="10">
        <f>'დაზუსტ. საკუთ.'!H367</f>
        <v>0</v>
      </c>
    </row>
    <row r="368" spans="1:79" x14ac:dyDescent="0.25">
      <c r="A368" t="str">
        <f t="shared" si="91"/>
        <v>b</v>
      </c>
      <c r="B368" s="8"/>
      <c r="C368" s="9" t="s">
        <v>14</v>
      </c>
      <c r="D368" s="10">
        <f t="shared" si="92"/>
        <v>0</v>
      </c>
      <c r="E368" s="10">
        <f t="shared" si="93"/>
        <v>0</v>
      </c>
      <c r="F368" s="10">
        <f t="shared" si="94"/>
        <v>0</v>
      </c>
      <c r="G368" s="10">
        <f t="shared" si="94"/>
        <v>0</v>
      </c>
      <c r="H368" s="10">
        <f t="shared" si="94"/>
        <v>0</v>
      </c>
      <c r="I368" s="10">
        <f t="shared" si="94"/>
        <v>0</v>
      </c>
      <c r="J368" s="10">
        <f t="shared" si="95"/>
        <v>0</v>
      </c>
      <c r="K368" s="10">
        <f t="shared" si="95"/>
        <v>0</v>
      </c>
      <c r="L368" s="10">
        <f t="shared" si="95"/>
        <v>0</v>
      </c>
      <c r="M368" s="10">
        <f t="shared" si="95"/>
        <v>0</v>
      </c>
      <c r="O368" s="10">
        <f t="shared" si="96"/>
        <v>0</v>
      </c>
      <c r="P368" s="10">
        <f>'დამტკ. ბიუჯ.'!E368</f>
        <v>0</v>
      </c>
      <c r="Q368" s="10">
        <f>'დამტკ. საკუთ.'!E368</f>
        <v>0</v>
      </c>
      <c r="R368" s="10">
        <f>'ცვლილ. ბიუჯ.'!F368</f>
        <v>0</v>
      </c>
      <c r="S368" s="10">
        <f>'ცვლილ. საკუთ.'!F368</f>
        <v>0</v>
      </c>
      <c r="T368" s="10">
        <f>'მთავრ. ფონდი'!F368</f>
        <v>0</v>
      </c>
      <c r="U368" s="10">
        <f>'პრეზ. ფონდი'!F368</f>
        <v>0</v>
      </c>
      <c r="V368" s="10">
        <f>'დაზუსტ. ნაერთი'!E368</f>
        <v>0</v>
      </c>
      <c r="W368" s="10">
        <f>'დაზუსტ. ბიუჯ.'!E368</f>
        <v>0</v>
      </c>
      <c r="X368" s="10">
        <f>'დაზუსტ. საკუთ.'!E368</f>
        <v>0</v>
      </c>
      <c r="Z368" s="10">
        <f t="shared" si="97"/>
        <v>0</v>
      </c>
      <c r="AA368" s="10">
        <f>'დამტკ. ბიუჯ.'!F368</f>
        <v>0</v>
      </c>
      <c r="AB368" s="10">
        <f>'დამტკ. საკუთ.'!F368</f>
        <v>0</v>
      </c>
      <c r="AC368" s="10">
        <f>'ცვლილ. ბიუჯ.'!G368</f>
        <v>0</v>
      </c>
      <c r="AD368" s="10">
        <f>'ცვლილ. საკუთ.'!G368</f>
        <v>0</v>
      </c>
      <c r="AE368" s="10">
        <f>'მთავრ. ფონდი'!G368</f>
        <v>0</v>
      </c>
      <c r="AF368" s="10">
        <f>'პრეზ. ფონდი'!G368</f>
        <v>0</v>
      </c>
      <c r="AG368" s="10">
        <f>'დაზუსტ. ნაერთი'!F368</f>
        <v>0</v>
      </c>
      <c r="AH368" s="10">
        <f>'დაზუსტ. ბიუჯ.'!F368</f>
        <v>0</v>
      </c>
      <c r="AI368" s="10">
        <f>'დაზუსტ. საკუთ.'!F368</f>
        <v>0</v>
      </c>
      <c r="AK368" s="10">
        <f t="shared" si="98"/>
        <v>0</v>
      </c>
      <c r="AL368" s="10">
        <f t="shared" si="99"/>
        <v>0</v>
      </c>
      <c r="AM368" s="10">
        <f t="shared" si="100"/>
        <v>0</v>
      </c>
      <c r="AN368" s="10">
        <f t="shared" si="100"/>
        <v>0</v>
      </c>
      <c r="AO368" s="10">
        <f t="shared" si="100"/>
        <v>0</v>
      </c>
      <c r="AP368" s="10">
        <f t="shared" si="100"/>
        <v>0</v>
      </c>
      <c r="AQ368" s="10">
        <f t="shared" si="101"/>
        <v>0</v>
      </c>
      <c r="AR368" s="10">
        <f t="shared" si="101"/>
        <v>0</v>
      </c>
      <c r="AS368" s="10">
        <f t="shared" si="101"/>
        <v>0</v>
      </c>
      <c r="AT368" s="10">
        <f t="shared" si="101"/>
        <v>0</v>
      </c>
      <c r="AV368" s="10">
        <f t="shared" si="102"/>
        <v>0</v>
      </c>
      <c r="AW368" s="10">
        <f>'დამტკ. ბიუჯ.'!G368</f>
        <v>0</v>
      </c>
      <c r="AX368" s="10">
        <f>'დამტკ. საკუთ.'!G368</f>
        <v>0</v>
      </c>
      <c r="AY368" s="10">
        <f>'ცვლილ. ბიუჯ.'!H368</f>
        <v>0</v>
      </c>
      <c r="AZ368" s="10">
        <f>'ცვლილ. საკუთ.'!H368</f>
        <v>0</v>
      </c>
      <c r="BA368" s="10">
        <f>'მთავრ. ფონდი'!H368</f>
        <v>0</v>
      </c>
      <c r="BB368" s="10">
        <f>'პრეზ. ფონდი'!H368</f>
        <v>0</v>
      </c>
      <c r="BC368" s="10">
        <f>'დაზუსტ. ნაერთი'!G368</f>
        <v>0</v>
      </c>
      <c r="BD368" s="10">
        <f>'დაზუსტ. ბიუჯ.'!G368</f>
        <v>0</v>
      </c>
      <c r="BE368" s="10">
        <f>'დაზუსტ. საკუთ.'!G368</f>
        <v>0</v>
      </c>
      <c r="BG368" s="10">
        <f t="shared" si="103"/>
        <v>0</v>
      </c>
      <c r="BH368" s="10">
        <f t="shared" si="103"/>
        <v>0</v>
      </c>
      <c r="BI368" s="10">
        <f t="shared" si="103"/>
        <v>0</v>
      </c>
      <c r="BJ368" s="10">
        <f t="shared" si="103"/>
        <v>0</v>
      </c>
      <c r="BK368" s="10">
        <f t="shared" si="104"/>
        <v>0</v>
      </c>
      <c r="BL368" s="10">
        <f t="shared" si="104"/>
        <v>0</v>
      </c>
      <c r="BM368" s="10">
        <f t="shared" si="104"/>
        <v>0</v>
      </c>
      <c r="BN368" s="10">
        <f t="shared" si="104"/>
        <v>0</v>
      </c>
      <c r="BO368" s="10">
        <f t="shared" si="107"/>
        <v>0</v>
      </c>
      <c r="BP368" s="10">
        <f t="shared" si="106"/>
        <v>0</v>
      </c>
      <c r="BR368" s="10">
        <f t="shared" si="105"/>
        <v>0</v>
      </c>
      <c r="BS368" s="10">
        <f>'დამტკ. ბიუჯ.'!H368</f>
        <v>0</v>
      </c>
      <c r="BT368" s="10">
        <f>'დამტკ. საკუთ.'!H368</f>
        <v>0</v>
      </c>
      <c r="BU368" s="10">
        <f>'ცვლილ. ბიუჯ.'!I368</f>
        <v>0</v>
      </c>
      <c r="BV368" s="10">
        <f>'ცვლილ. საკუთ.'!I368</f>
        <v>0</v>
      </c>
      <c r="BW368" s="10">
        <f>'მთავრ. ფონდი'!I368</f>
        <v>0</v>
      </c>
      <c r="BX368" s="10">
        <f>'პრეზ. ფონდი'!I368</f>
        <v>0</v>
      </c>
      <c r="BY368" s="10">
        <f>'დაზუსტ. ნაერთი'!H368</f>
        <v>0</v>
      </c>
      <c r="BZ368" s="10">
        <f>'დაზუსტ. ბიუჯ.'!H368</f>
        <v>0</v>
      </c>
      <c r="CA368" s="10">
        <f>'დაზუსტ. საკუთ.'!H368</f>
        <v>0</v>
      </c>
    </row>
    <row r="369" spans="1:79" x14ac:dyDescent="0.25">
      <c r="A369" t="str">
        <f t="shared" si="91"/>
        <v>b</v>
      </c>
      <c r="B369" s="8"/>
      <c r="C369" s="9" t="s">
        <v>15</v>
      </c>
      <c r="D369" s="10">
        <f t="shared" si="92"/>
        <v>0</v>
      </c>
      <c r="E369" s="10">
        <f t="shared" si="93"/>
        <v>0</v>
      </c>
      <c r="F369" s="10">
        <f t="shared" si="94"/>
        <v>0</v>
      </c>
      <c r="G369" s="10">
        <f t="shared" si="94"/>
        <v>0</v>
      </c>
      <c r="H369" s="10">
        <f t="shared" si="94"/>
        <v>0</v>
      </c>
      <c r="I369" s="10">
        <f t="shared" si="94"/>
        <v>0</v>
      </c>
      <c r="J369" s="10">
        <f t="shared" si="95"/>
        <v>0</v>
      </c>
      <c r="K369" s="10">
        <f t="shared" si="95"/>
        <v>0</v>
      </c>
      <c r="L369" s="10">
        <f t="shared" si="95"/>
        <v>0</v>
      </c>
      <c r="M369" s="10">
        <f t="shared" si="95"/>
        <v>0</v>
      </c>
      <c r="O369" s="10">
        <f t="shared" si="96"/>
        <v>0</v>
      </c>
      <c r="P369" s="10">
        <f>'დამტკ. ბიუჯ.'!E369</f>
        <v>0</v>
      </c>
      <c r="Q369" s="10">
        <f>'დამტკ. საკუთ.'!E369</f>
        <v>0</v>
      </c>
      <c r="R369" s="10">
        <f>'ცვლილ. ბიუჯ.'!F369</f>
        <v>0</v>
      </c>
      <c r="S369" s="10">
        <f>'ცვლილ. საკუთ.'!F369</f>
        <v>0</v>
      </c>
      <c r="T369" s="10">
        <f>'მთავრ. ფონდი'!F369</f>
        <v>0</v>
      </c>
      <c r="U369" s="10">
        <f>'პრეზ. ფონდი'!F369</f>
        <v>0</v>
      </c>
      <c r="V369" s="10">
        <f>'დაზუსტ. ნაერთი'!E369</f>
        <v>0</v>
      </c>
      <c r="W369" s="10">
        <f>'დაზუსტ. ბიუჯ.'!E369</f>
        <v>0</v>
      </c>
      <c r="X369" s="10">
        <f>'დაზუსტ. საკუთ.'!E369</f>
        <v>0</v>
      </c>
      <c r="Z369" s="10">
        <f t="shared" si="97"/>
        <v>0</v>
      </c>
      <c r="AA369" s="10">
        <f>'დამტკ. ბიუჯ.'!F369</f>
        <v>0</v>
      </c>
      <c r="AB369" s="10">
        <f>'დამტკ. საკუთ.'!F369</f>
        <v>0</v>
      </c>
      <c r="AC369" s="10">
        <f>'ცვლილ. ბიუჯ.'!G369</f>
        <v>0</v>
      </c>
      <c r="AD369" s="10">
        <f>'ცვლილ. საკუთ.'!G369</f>
        <v>0</v>
      </c>
      <c r="AE369" s="10">
        <f>'მთავრ. ფონდი'!G369</f>
        <v>0</v>
      </c>
      <c r="AF369" s="10">
        <f>'პრეზ. ფონდი'!G369</f>
        <v>0</v>
      </c>
      <c r="AG369" s="10">
        <f>'დაზუსტ. ნაერთი'!F369</f>
        <v>0</v>
      </c>
      <c r="AH369" s="10">
        <f>'დაზუსტ. ბიუჯ.'!F369</f>
        <v>0</v>
      </c>
      <c r="AI369" s="10">
        <f>'დაზუსტ. საკუთ.'!F369</f>
        <v>0</v>
      </c>
      <c r="AK369" s="10">
        <f t="shared" si="98"/>
        <v>0</v>
      </c>
      <c r="AL369" s="10">
        <f t="shared" si="99"/>
        <v>0</v>
      </c>
      <c r="AM369" s="10">
        <f t="shared" si="100"/>
        <v>0</v>
      </c>
      <c r="AN369" s="10">
        <f t="shared" si="100"/>
        <v>0</v>
      </c>
      <c r="AO369" s="10">
        <f t="shared" si="100"/>
        <v>0</v>
      </c>
      <c r="AP369" s="10">
        <f t="shared" si="100"/>
        <v>0</v>
      </c>
      <c r="AQ369" s="10">
        <f t="shared" si="101"/>
        <v>0</v>
      </c>
      <c r="AR369" s="10">
        <f t="shared" si="101"/>
        <v>0</v>
      </c>
      <c r="AS369" s="10">
        <f t="shared" si="101"/>
        <v>0</v>
      </c>
      <c r="AT369" s="10">
        <f t="shared" si="101"/>
        <v>0</v>
      </c>
      <c r="AV369" s="10">
        <f t="shared" si="102"/>
        <v>0</v>
      </c>
      <c r="AW369" s="10">
        <f>'დამტკ. ბიუჯ.'!G369</f>
        <v>0</v>
      </c>
      <c r="AX369" s="10">
        <f>'დამტკ. საკუთ.'!G369</f>
        <v>0</v>
      </c>
      <c r="AY369" s="10">
        <f>'ცვლილ. ბიუჯ.'!H369</f>
        <v>0</v>
      </c>
      <c r="AZ369" s="10">
        <f>'ცვლილ. საკუთ.'!H369</f>
        <v>0</v>
      </c>
      <c r="BA369" s="10">
        <f>'მთავრ. ფონდი'!H369</f>
        <v>0</v>
      </c>
      <c r="BB369" s="10">
        <f>'პრეზ. ფონდი'!H369</f>
        <v>0</v>
      </c>
      <c r="BC369" s="10">
        <f>'დაზუსტ. ნაერთი'!G369</f>
        <v>0</v>
      </c>
      <c r="BD369" s="10">
        <f>'დაზუსტ. ბიუჯ.'!G369</f>
        <v>0</v>
      </c>
      <c r="BE369" s="10">
        <f>'დაზუსტ. საკუთ.'!G369</f>
        <v>0</v>
      </c>
      <c r="BG369" s="10">
        <f t="shared" si="103"/>
        <v>0</v>
      </c>
      <c r="BH369" s="10">
        <f t="shared" si="103"/>
        <v>0</v>
      </c>
      <c r="BI369" s="10">
        <f t="shared" si="103"/>
        <v>0</v>
      </c>
      <c r="BJ369" s="10">
        <f t="shared" si="103"/>
        <v>0</v>
      </c>
      <c r="BK369" s="10">
        <f t="shared" si="104"/>
        <v>0</v>
      </c>
      <c r="BL369" s="10">
        <f t="shared" si="104"/>
        <v>0</v>
      </c>
      <c r="BM369" s="10">
        <f t="shared" si="104"/>
        <v>0</v>
      </c>
      <c r="BN369" s="10">
        <f t="shared" si="104"/>
        <v>0</v>
      </c>
      <c r="BO369" s="10">
        <f t="shared" si="107"/>
        <v>0</v>
      </c>
      <c r="BP369" s="10">
        <f t="shared" si="106"/>
        <v>0</v>
      </c>
      <c r="BR369" s="10">
        <f t="shared" si="105"/>
        <v>0</v>
      </c>
      <c r="BS369" s="10">
        <f>'დამტკ. ბიუჯ.'!H369</f>
        <v>0</v>
      </c>
      <c r="BT369" s="10">
        <f>'დამტკ. საკუთ.'!H369</f>
        <v>0</v>
      </c>
      <c r="BU369" s="10">
        <f>'ცვლილ. ბიუჯ.'!I369</f>
        <v>0</v>
      </c>
      <c r="BV369" s="10">
        <f>'ცვლილ. საკუთ.'!I369</f>
        <v>0</v>
      </c>
      <c r="BW369" s="10">
        <f>'მთავრ. ფონდი'!I369</f>
        <v>0</v>
      </c>
      <c r="BX369" s="10">
        <f>'პრეზ. ფონდი'!I369</f>
        <v>0</v>
      </c>
      <c r="BY369" s="10">
        <f>'დაზუსტ. ნაერთი'!H369</f>
        <v>0</v>
      </c>
      <c r="BZ369" s="10">
        <f>'დაზუსტ. ბიუჯ.'!H369</f>
        <v>0</v>
      </c>
      <c r="CA369" s="10">
        <f>'დაზუსტ. საკუთ.'!H369</f>
        <v>0</v>
      </c>
    </row>
    <row r="370" spans="1:79" x14ac:dyDescent="0.25">
      <c r="A370" t="str">
        <f t="shared" si="91"/>
        <v>a</v>
      </c>
      <c r="B370" s="8"/>
      <c r="C370" s="9" t="s">
        <v>16</v>
      </c>
      <c r="D370" s="10">
        <f t="shared" si="92"/>
        <v>4500000</v>
      </c>
      <c r="E370" s="10">
        <f t="shared" si="93"/>
        <v>4500000</v>
      </c>
      <c r="F370" s="10">
        <f t="shared" si="94"/>
        <v>0</v>
      </c>
      <c r="G370" s="10">
        <f t="shared" si="94"/>
        <v>-900000</v>
      </c>
      <c r="H370" s="10">
        <f t="shared" si="94"/>
        <v>0</v>
      </c>
      <c r="I370" s="10">
        <f t="shared" si="94"/>
        <v>0</v>
      </c>
      <c r="J370" s="10">
        <f t="shared" si="95"/>
        <v>0</v>
      </c>
      <c r="K370" s="10">
        <f t="shared" si="95"/>
        <v>3600000</v>
      </c>
      <c r="L370" s="10">
        <f t="shared" si="95"/>
        <v>3600000</v>
      </c>
      <c r="M370" s="10">
        <f t="shared" si="95"/>
        <v>0</v>
      </c>
      <c r="O370" s="10">
        <f t="shared" si="96"/>
        <v>1125000</v>
      </c>
      <c r="P370" s="10">
        <f>'დამტკ. ბიუჯ.'!E370</f>
        <v>1125000</v>
      </c>
      <c r="Q370" s="10">
        <f>'დამტკ. საკუთ.'!E370</f>
        <v>0</v>
      </c>
      <c r="R370" s="10">
        <f>'ცვლილ. ბიუჯ.'!F370</f>
        <v>-267500</v>
      </c>
      <c r="S370" s="10">
        <f>'ცვლილ. საკუთ.'!F370</f>
        <v>0</v>
      </c>
      <c r="T370" s="10">
        <f>'მთავრ. ფონდი'!F370</f>
        <v>0</v>
      </c>
      <c r="U370" s="10">
        <f>'პრეზ. ფონდი'!F370</f>
        <v>0</v>
      </c>
      <c r="V370" s="10">
        <f>'დაზუსტ. ნაერთი'!E370</f>
        <v>857500</v>
      </c>
      <c r="W370" s="10">
        <f>'დაზუსტ. ბიუჯ.'!E370</f>
        <v>857500</v>
      </c>
      <c r="X370" s="10">
        <f>'დაზუსტ. საკუთ.'!E370</f>
        <v>0</v>
      </c>
      <c r="Z370" s="10">
        <f t="shared" si="97"/>
        <v>1125000</v>
      </c>
      <c r="AA370" s="10">
        <f>'დამტკ. ბიუჯ.'!F370</f>
        <v>1125000</v>
      </c>
      <c r="AB370" s="10">
        <f>'დამტკ. საკუთ.'!F370</f>
        <v>0</v>
      </c>
      <c r="AC370" s="10">
        <f>'ცვლილ. ბიუჯ.'!G370</f>
        <v>-175000</v>
      </c>
      <c r="AD370" s="10">
        <f>'ცვლილ. საკუთ.'!G370</f>
        <v>0</v>
      </c>
      <c r="AE370" s="10">
        <f>'მთავრ. ფონდი'!G370</f>
        <v>0</v>
      </c>
      <c r="AF370" s="10">
        <f>'პრეზ. ფონდი'!G370</f>
        <v>0</v>
      </c>
      <c r="AG370" s="10">
        <f>'დაზუსტ. ნაერთი'!F370</f>
        <v>950000</v>
      </c>
      <c r="AH370" s="10">
        <f>'დაზუსტ. ბიუჯ.'!F370</f>
        <v>950000</v>
      </c>
      <c r="AI370" s="10">
        <f>'დაზუსტ. საკუთ.'!F370</f>
        <v>0</v>
      </c>
      <c r="AK370" s="10">
        <f t="shared" si="98"/>
        <v>2250000</v>
      </c>
      <c r="AL370" s="10">
        <f t="shared" si="99"/>
        <v>2250000</v>
      </c>
      <c r="AM370" s="10">
        <f t="shared" si="100"/>
        <v>0</v>
      </c>
      <c r="AN370" s="10">
        <f t="shared" si="100"/>
        <v>-442500</v>
      </c>
      <c r="AO370" s="10">
        <f t="shared" si="100"/>
        <v>0</v>
      </c>
      <c r="AP370" s="10">
        <f t="shared" si="100"/>
        <v>0</v>
      </c>
      <c r="AQ370" s="10">
        <f t="shared" si="101"/>
        <v>0</v>
      </c>
      <c r="AR370" s="10">
        <f t="shared" si="101"/>
        <v>1807500</v>
      </c>
      <c r="AS370" s="10">
        <f t="shared" si="101"/>
        <v>1807500</v>
      </c>
      <c r="AT370" s="10">
        <f t="shared" si="101"/>
        <v>0</v>
      </c>
      <c r="AV370" s="10">
        <f t="shared" si="102"/>
        <v>1125000</v>
      </c>
      <c r="AW370" s="10">
        <f>'დამტკ. ბიუჯ.'!G370</f>
        <v>1125000</v>
      </c>
      <c r="AX370" s="10">
        <f>'დამტკ. საკუთ.'!G370</f>
        <v>0</v>
      </c>
      <c r="AY370" s="10">
        <f>'ცვლილ. ბიუჯ.'!H370</f>
        <v>-275000</v>
      </c>
      <c r="AZ370" s="10">
        <f>'ცვლილ. საკუთ.'!H370</f>
        <v>0</v>
      </c>
      <c r="BA370" s="10">
        <f>'მთავრ. ფონდი'!H370</f>
        <v>0</v>
      </c>
      <c r="BB370" s="10">
        <f>'პრეზ. ფონდი'!H370</f>
        <v>0</v>
      </c>
      <c r="BC370" s="10">
        <f>'დაზუსტ. ნაერთი'!G370</f>
        <v>850000</v>
      </c>
      <c r="BD370" s="10">
        <f>'დაზუსტ. ბიუჯ.'!G370</f>
        <v>850000</v>
      </c>
      <c r="BE370" s="10">
        <f>'დაზუსტ. საკუთ.'!G370</f>
        <v>0</v>
      </c>
      <c r="BG370" s="10">
        <f t="shared" si="103"/>
        <v>3375000</v>
      </c>
      <c r="BH370" s="10">
        <f t="shared" si="103"/>
        <v>3375000</v>
      </c>
      <c r="BI370" s="10">
        <f t="shared" si="103"/>
        <v>0</v>
      </c>
      <c r="BJ370" s="10">
        <f t="shared" si="103"/>
        <v>-717500</v>
      </c>
      <c r="BK370" s="10">
        <f t="shared" si="104"/>
        <v>0</v>
      </c>
      <c r="BL370" s="10">
        <f t="shared" si="104"/>
        <v>0</v>
      </c>
      <c r="BM370" s="10">
        <f t="shared" si="104"/>
        <v>0</v>
      </c>
      <c r="BN370" s="10">
        <f t="shared" si="104"/>
        <v>2657500</v>
      </c>
      <c r="BO370" s="10">
        <f t="shared" si="107"/>
        <v>2657500</v>
      </c>
      <c r="BP370" s="10">
        <f t="shared" si="106"/>
        <v>0</v>
      </c>
      <c r="BR370" s="10">
        <f t="shared" si="105"/>
        <v>1125000</v>
      </c>
      <c r="BS370" s="10">
        <f>'დამტკ. ბიუჯ.'!H370</f>
        <v>1125000</v>
      </c>
      <c r="BT370" s="10">
        <f>'დამტკ. საკუთ.'!H370</f>
        <v>0</v>
      </c>
      <c r="BU370" s="10">
        <f>'ცვლილ. ბიუჯ.'!I370</f>
        <v>-182500</v>
      </c>
      <c r="BV370" s="10">
        <f>'ცვლილ. საკუთ.'!I370</f>
        <v>0</v>
      </c>
      <c r="BW370" s="10">
        <f>'მთავრ. ფონდი'!I370</f>
        <v>0</v>
      </c>
      <c r="BX370" s="10">
        <f>'პრეზ. ფონდი'!I370</f>
        <v>0</v>
      </c>
      <c r="BY370" s="10">
        <f>'დაზუსტ. ნაერთი'!H370</f>
        <v>942500</v>
      </c>
      <c r="BZ370" s="10">
        <f>'დაზუსტ. ბიუჯ.'!H370</f>
        <v>942500</v>
      </c>
      <c r="CA370" s="10">
        <f>'დაზუსტ. საკუთ.'!H370</f>
        <v>0</v>
      </c>
    </row>
    <row r="371" spans="1:79" x14ac:dyDescent="0.25">
      <c r="A371" t="str">
        <f t="shared" si="91"/>
        <v>b</v>
      </c>
      <c r="B371" s="8"/>
      <c r="C371" s="9" t="s">
        <v>17</v>
      </c>
      <c r="D371" s="10">
        <f t="shared" si="92"/>
        <v>0</v>
      </c>
      <c r="E371" s="10">
        <f t="shared" si="93"/>
        <v>0</v>
      </c>
      <c r="F371" s="10">
        <f t="shared" si="94"/>
        <v>0</v>
      </c>
      <c r="G371" s="10">
        <f t="shared" si="94"/>
        <v>0</v>
      </c>
      <c r="H371" s="10">
        <f t="shared" si="94"/>
        <v>0</v>
      </c>
      <c r="I371" s="10">
        <f t="shared" si="94"/>
        <v>0</v>
      </c>
      <c r="J371" s="10">
        <f t="shared" si="95"/>
        <v>0</v>
      </c>
      <c r="K371" s="10">
        <f t="shared" si="95"/>
        <v>0</v>
      </c>
      <c r="L371" s="10">
        <f t="shared" si="95"/>
        <v>0</v>
      </c>
      <c r="M371" s="10">
        <f t="shared" si="95"/>
        <v>0</v>
      </c>
      <c r="O371" s="10">
        <f t="shared" si="96"/>
        <v>0</v>
      </c>
      <c r="P371" s="10">
        <f>'დამტკ. ბიუჯ.'!E371</f>
        <v>0</v>
      </c>
      <c r="Q371" s="10">
        <f>'დამტკ. საკუთ.'!E371</f>
        <v>0</v>
      </c>
      <c r="R371" s="10">
        <f>'ცვლილ. ბიუჯ.'!F371</f>
        <v>0</v>
      </c>
      <c r="S371" s="10">
        <f>'ცვლილ. საკუთ.'!F371</f>
        <v>0</v>
      </c>
      <c r="T371" s="10">
        <f>'მთავრ. ფონდი'!F371</f>
        <v>0</v>
      </c>
      <c r="U371" s="10">
        <f>'პრეზ. ფონდი'!F371</f>
        <v>0</v>
      </c>
      <c r="V371" s="10">
        <f>'დაზუსტ. ნაერთი'!E371</f>
        <v>0</v>
      </c>
      <c r="W371" s="10">
        <f>'დაზუსტ. ბიუჯ.'!E371</f>
        <v>0</v>
      </c>
      <c r="X371" s="10">
        <f>'დაზუსტ. საკუთ.'!E371</f>
        <v>0</v>
      </c>
      <c r="Z371" s="10">
        <f t="shared" si="97"/>
        <v>0</v>
      </c>
      <c r="AA371" s="10">
        <f>'დამტკ. ბიუჯ.'!F371</f>
        <v>0</v>
      </c>
      <c r="AB371" s="10">
        <f>'დამტკ. საკუთ.'!F371</f>
        <v>0</v>
      </c>
      <c r="AC371" s="10">
        <f>'ცვლილ. ბიუჯ.'!G371</f>
        <v>0</v>
      </c>
      <c r="AD371" s="10">
        <f>'ცვლილ. საკუთ.'!G371</f>
        <v>0</v>
      </c>
      <c r="AE371" s="10">
        <f>'მთავრ. ფონდი'!G371</f>
        <v>0</v>
      </c>
      <c r="AF371" s="10">
        <f>'პრეზ. ფონდი'!G371</f>
        <v>0</v>
      </c>
      <c r="AG371" s="10">
        <f>'დაზუსტ. ნაერთი'!F371</f>
        <v>0</v>
      </c>
      <c r="AH371" s="10">
        <f>'დაზუსტ. ბიუჯ.'!F371</f>
        <v>0</v>
      </c>
      <c r="AI371" s="10">
        <f>'დაზუსტ. საკუთ.'!F371</f>
        <v>0</v>
      </c>
      <c r="AK371" s="10">
        <f t="shared" si="98"/>
        <v>0</v>
      </c>
      <c r="AL371" s="10">
        <f t="shared" si="99"/>
        <v>0</v>
      </c>
      <c r="AM371" s="10">
        <f t="shared" si="100"/>
        <v>0</v>
      </c>
      <c r="AN371" s="10">
        <f t="shared" si="100"/>
        <v>0</v>
      </c>
      <c r="AO371" s="10">
        <f t="shared" si="100"/>
        <v>0</v>
      </c>
      <c r="AP371" s="10">
        <f t="shared" si="100"/>
        <v>0</v>
      </c>
      <c r="AQ371" s="10">
        <f t="shared" si="101"/>
        <v>0</v>
      </c>
      <c r="AR371" s="10">
        <f t="shared" si="101"/>
        <v>0</v>
      </c>
      <c r="AS371" s="10">
        <f t="shared" si="101"/>
        <v>0</v>
      </c>
      <c r="AT371" s="10">
        <f t="shared" si="101"/>
        <v>0</v>
      </c>
      <c r="AV371" s="10">
        <f t="shared" si="102"/>
        <v>0</v>
      </c>
      <c r="AW371" s="10">
        <f>'დამტკ. ბიუჯ.'!G371</f>
        <v>0</v>
      </c>
      <c r="AX371" s="10">
        <f>'დამტკ. საკუთ.'!G371</f>
        <v>0</v>
      </c>
      <c r="AY371" s="10">
        <f>'ცვლილ. ბიუჯ.'!H371</f>
        <v>0</v>
      </c>
      <c r="AZ371" s="10">
        <f>'ცვლილ. საკუთ.'!H371</f>
        <v>0</v>
      </c>
      <c r="BA371" s="10">
        <f>'მთავრ. ფონდი'!H371</f>
        <v>0</v>
      </c>
      <c r="BB371" s="10">
        <f>'პრეზ. ფონდი'!H371</f>
        <v>0</v>
      </c>
      <c r="BC371" s="10">
        <f>'დაზუსტ. ნაერთი'!G371</f>
        <v>0</v>
      </c>
      <c r="BD371" s="10">
        <f>'დაზუსტ. ბიუჯ.'!G371</f>
        <v>0</v>
      </c>
      <c r="BE371" s="10">
        <f>'დაზუსტ. საკუთ.'!G371</f>
        <v>0</v>
      </c>
      <c r="BG371" s="10">
        <f t="shared" si="103"/>
        <v>0</v>
      </c>
      <c r="BH371" s="10">
        <f t="shared" si="103"/>
        <v>0</v>
      </c>
      <c r="BI371" s="10">
        <f t="shared" si="103"/>
        <v>0</v>
      </c>
      <c r="BJ371" s="10">
        <f t="shared" si="103"/>
        <v>0</v>
      </c>
      <c r="BK371" s="10">
        <f t="shared" si="104"/>
        <v>0</v>
      </c>
      <c r="BL371" s="10">
        <f t="shared" si="104"/>
        <v>0</v>
      </c>
      <c r="BM371" s="10">
        <f t="shared" si="104"/>
        <v>0</v>
      </c>
      <c r="BN371" s="10">
        <f t="shared" si="104"/>
        <v>0</v>
      </c>
      <c r="BO371" s="10">
        <f t="shared" si="107"/>
        <v>0</v>
      </c>
      <c r="BP371" s="10">
        <f t="shared" si="106"/>
        <v>0</v>
      </c>
      <c r="BR371" s="10">
        <f t="shared" si="105"/>
        <v>0</v>
      </c>
      <c r="BS371" s="10">
        <f>'დამტკ. ბიუჯ.'!H371</f>
        <v>0</v>
      </c>
      <c r="BT371" s="10">
        <f>'დამტკ. საკუთ.'!H371</f>
        <v>0</v>
      </c>
      <c r="BU371" s="10">
        <f>'ცვლილ. ბიუჯ.'!I371</f>
        <v>0</v>
      </c>
      <c r="BV371" s="10">
        <f>'ცვლილ. საკუთ.'!I371</f>
        <v>0</v>
      </c>
      <c r="BW371" s="10">
        <f>'მთავრ. ფონდი'!I371</f>
        <v>0</v>
      </c>
      <c r="BX371" s="10">
        <f>'პრეზ. ფონდი'!I371</f>
        <v>0</v>
      </c>
      <c r="BY371" s="10">
        <f>'დაზუსტ. ნაერთი'!H371</f>
        <v>0</v>
      </c>
      <c r="BZ371" s="10">
        <f>'დაზუსტ. ბიუჯ.'!H371</f>
        <v>0</v>
      </c>
      <c r="CA371" s="10">
        <f>'დაზუსტ. საკუთ.'!H371</f>
        <v>0</v>
      </c>
    </row>
    <row r="372" spans="1:79" x14ac:dyDescent="0.25">
      <c r="A372" t="str">
        <f t="shared" si="91"/>
        <v>b</v>
      </c>
      <c r="B372" s="5"/>
      <c r="C372" s="6" t="s">
        <v>18</v>
      </c>
      <c r="D372" s="7">
        <f t="shared" si="92"/>
        <v>0</v>
      </c>
      <c r="E372" s="7">
        <f t="shared" si="93"/>
        <v>0</v>
      </c>
      <c r="F372" s="7">
        <f t="shared" si="94"/>
        <v>0</v>
      </c>
      <c r="G372" s="7">
        <f t="shared" si="94"/>
        <v>0</v>
      </c>
      <c r="H372" s="7">
        <f t="shared" si="94"/>
        <v>0</v>
      </c>
      <c r="I372" s="7">
        <f t="shared" si="94"/>
        <v>0</v>
      </c>
      <c r="J372" s="7">
        <f t="shared" si="95"/>
        <v>0</v>
      </c>
      <c r="K372" s="7">
        <f t="shared" si="95"/>
        <v>0</v>
      </c>
      <c r="L372" s="7">
        <f t="shared" si="95"/>
        <v>0</v>
      </c>
      <c r="M372" s="7">
        <f t="shared" si="95"/>
        <v>0</v>
      </c>
      <c r="O372" s="7">
        <f t="shared" si="96"/>
        <v>0</v>
      </c>
      <c r="P372" s="7">
        <f>'დამტკ. ბიუჯ.'!E372</f>
        <v>0</v>
      </c>
      <c r="Q372" s="7">
        <f>'დამტკ. საკუთ.'!E372</f>
        <v>0</v>
      </c>
      <c r="R372" s="7">
        <f>'ცვლილ. ბიუჯ.'!F372</f>
        <v>0</v>
      </c>
      <c r="S372" s="7">
        <f>'ცვლილ. საკუთ.'!F372</f>
        <v>0</v>
      </c>
      <c r="T372" s="7">
        <f>'მთავრ. ფონდი'!F372</f>
        <v>0</v>
      </c>
      <c r="U372" s="7">
        <f>'პრეზ. ფონდი'!F372</f>
        <v>0</v>
      </c>
      <c r="V372" s="7">
        <f>'დაზუსტ. ნაერთი'!E372</f>
        <v>0</v>
      </c>
      <c r="W372" s="7">
        <f>'დაზუსტ. ბიუჯ.'!E372</f>
        <v>0</v>
      </c>
      <c r="X372" s="7">
        <f>'დაზუსტ. საკუთ.'!E372</f>
        <v>0</v>
      </c>
      <c r="Z372" s="7">
        <f t="shared" si="97"/>
        <v>0</v>
      </c>
      <c r="AA372" s="7">
        <f>'დამტკ. ბიუჯ.'!F372</f>
        <v>0</v>
      </c>
      <c r="AB372" s="7">
        <f>'დამტკ. საკუთ.'!F372</f>
        <v>0</v>
      </c>
      <c r="AC372" s="7">
        <f>'ცვლილ. ბიუჯ.'!G372</f>
        <v>0</v>
      </c>
      <c r="AD372" s="7">
        <f>'ცვლილ. საკუთ.'!G372</f>
        <v>0</v>
      </c>
      <c r="AE372" s="7">
        <f>'მთავრ. ფონდი'!G372</f>
        <v>0</v>
      </c>
      <c r="AF372" s="7">
        <f>'პრეზ. ფონდი'!G372</f>
        <v>0</v>
      </c>
      <c r="AG372" s="7">
        <f>'დაზუსტ. ნაერთი'!F372</f>
        <v>0</v>
      </c>
      <c r="AH372" s="7">
        <f>'დაზუსტ. ბიუჯ.'!F372</f>
        <v>0</v>
      </c>
      <c r="AI372" s="7">
        <f>'დაზუსტ. საკუთ.'!F372</f>
        <v>0</v>
      </c>
      <c r="AK372" s="7">
        <f t="shared" si="98"/>
        <v>0</v>
      </c>
      <c r="AL372" s="7">
        <f t="shared" si="99"/>
        <v>0</v>
      </c>
      <c r="AM372" s="7">
        <f t="shared" si="100"/>
        <v>0</v>
      </c>
      <c r="AN372" s="7">
        <f t="shared" si="100"/>
        <v>0</v>
      </c>
      <c r="AO372" s="7">
        <f t="shared" si="100"/>
        <v>0</v>
      </c>
      <c r="AP372" s="7">
        <f t="shared" si="100"/>
        <v>0</v>
      </c>
      <c r="AQ372" s="7">
        <f t="shared" si="101"/>
        <v>0</v>
      </c>
      <c r="AR372" s="7">
        <f t="shared" si="101"/>
        <v>0</v>
      </c>
      <c r="AS372" s="7">
        <f t="shared" si="101"/>
        <v>0</v>
      </c>
      <c r="AT372" s="7">
        <f t="shared" si="101"/>
        <v>0</v>
      </c>
      <c r="AV372" s="7">
        <f t="shared" si="102"/>
        <v>0</v>
      </c>
      <c r="AW372" s="7">
        <f>'დამტკ. ბიუჯ.'!G372</f>
        <v>0</v>
      </c>
      <c r="AX372" s="7">
        <f>'დამტკ. საკუთ.'!G372</f>
        <v>0</v>
      </c>
      <c r="AY372" s="7">
        <f>'ცვლილ. ბიუჯ.'!H372</f>
        <v>0</v>
      </c>
      <c r="AZ372" s="7">
        <f>'ცვლილ. საკუთ.'!H372</f>
        <v>0</v>
      </c>
      <c r="BA372" s="7">
        <f>'მთავრ. ფონდი'!H372</f>
        <v>0</v>
      </c>
      <c r="BB372" s="7">
        <f>'პრეზ. ფონდი'!H372</f>
        <v>0</v>
      </c>
      <c r="BC372" s="7">
        <f>'დაზუსტ. ნაერთი'!G372</f>
        <v>0</v>
      </c>
      <c r="BD372" s="7">
        <f>'დაზუსტ. ბიუჯ.'!G372</f>
        <v>0</v>
      </c>
      <c r="BE372" s="7">
        <f>'დაზუსტ. საკუთ.'!G372</f>
        <v>0</v>
      </c>
      <c r="BG372" s="7">
        <f t="shared" si="103"/>
        <v>0</v>
      </c>
      <c r="BH372" s="7">
        <f t="shared" si="103"/>
        <v>0</v>
      </c>
      <c r="BI372" s="7">
        <f t="shared" si="103"/>
        <v>0</v>
      </c>
      <c r="BJ372" s="7">
        <f t="shared" si="103"/>
        <v>0</v>
      </c>
      <c r="BK372" s="7">
        <f t="shared" si="104"/>
        <v>0</v>
      </c>
      <c r="BL372" s="7">
        <f t="shared" si="104"/>
        <v>0</v>
      </c>
      <c r="BM372" s="7">
        <f t="shared" si="104"/>
        <v>0</v>
      </c>
      <c r="BN372" s="7">
        <f t="shared" si="104"/>
        <v>0</v>
      </c>
      <c r="BO372" s="7">
        <f t="shared" si="107"/>
        <v>0</v>
      </c>
      <c r="BP372" s="7">
        <f t="shared" si="106"/>
        <v>0</v>
      </c>
      <c r="BR372" s="7">
        <f t="shared" si="105"/>
        <v>0</v>
      </c>
      <c r="BS372" s="7">
        <f>'დამტკ. ბიუჯ.'!H372</f>
        <v>0</v>
      </c>
      <c r="BT372" s="7">
        <f>'დამტკ. საკუთ.'!H372</f>
        <v>0</v>
      </c>
      <c r="BU372" s="7">
        <f>'ცვლილ. ბიუჯ.'!I372</f>
        <v>0</v>
      </c>
      <c r="BV372" s="7">
        <f>'ცვლილ. საკუთ.'!I372</f>
        <v>0</v>
      </c>
      <c r="BW372" s="7">
        <f>'მთავრ. ფონდი'!I372</f>
        <v>0</v>
      </c>
      <c r="BX372" s="7">
        <f>'პრეზ. ფონდი'!I372</f>
        <v>0</v>
      </c>
      <c r="BY372" s="7">
        <f>'დაზუსტ. ნაერთი'!H372</f>
        <v>0</v>
      </c>
      <c r="BZ372" s="7">
        <f>'დაზუსტ. ბიუჯ.'!H372</f>
        <v>0</v>
      </c>
      <c r="CA372" s="7">
        <f>'დაზუსტ. საკუთ.'!H372</f>
        <v>0</v>
      </c>
    </row>
    <row r="373" spans="1:79" x14ac:dyDescent="0.25">
      <c r="A373" t="str">
        <f t="shared" si="91"/>
        <v>b</v>
      </c>
      <c r="B373" s="5"/>
      <c r="C373" s="6" t="s">
        <v>19</v>
      </c>
      <c r="D373" s="7">
        <f t="shared" si="92"/>
        <v>0</v>
      </c>
      <c r="E373" s="7">
        <f t="shared" si="93"/>
        <v>0</v>
      </c>
      <c r="F373" s="7">
        <f t="shared" si="94"/>
        <v>0</v>
      </c>
      <c r="G373" s="7">
        <f t="shared" si="94"/>
        <v>0</v>
      </c>
      <c r="H373" s="7">
        <f t="shared" si="94"/>
        <v>0</v>
      </c>
      <c r="I373" s="7">
        <f t="shared" si="94"/>
        <v>0</v>
      </c>
      <c r="J373" s="7">
        <f t="shared" si="95"/>
        <v>0</v>
      </c>
      <c r="K373" s="7">
        <f t="shared" si="95"/>
        <v>0</v>
      </c>
      <c r="L373" s="7">
        <f t="shared" si="95"/>
        <v>0</v>
      </c>
      <c r="M373" s="7">
        <f t="shared" si="95"/>
        <v>0</v>
      </c>
      <c r="O373" s="7">
        <f t="shared" si="96"/>
        <v>0</v>
      </c>
      <c r="P373" s="7">
        <f>'დამტკ. ბიუჯ.'!E373</f>
        <v>0</v>
      </c>
      <c r="Q373" s="7">
        <f>'დამტკ. საკუთ.'!E373</f>
        <v>0</v>
      </c>
      <c r="R373" s="7">
        <f>'ცვლილ. ბიუჯ.'!F373</f>
        <v>0</v>
      </c>
      <c r="S373" s="7">
        <f>'ცვლილ. საკუთ.'!F373</f>
        <v>0</v>
      </c>
      <c r="T373" s="7">
        <f>'მთავრ. ფონდი'!F373</f>
        <v>0</v>
      </c>
      <c r="U373" s="7">
        <f>'პრეზ. ფონდი'!F373</f>
        <v>0</v>
      </c>
      <c r="V373" s="7">
        <f>'დაზუსტ. ნაერთი'!E373</f>
        <v>0</v>
      </c>
      <c r="W373" s="7">
        <f>'დაზუსტ. ბიუჯ.'!E373</f>
        <v>0</v>
      </c>
      <c r="X373" s="7">
        <f>'დაზუსტ. საკუთ.'!E373</f>
        <v>0</v>
      </c>
      <c r="Z373" s="7">
        <f t="shared" si="97"/>
        <v>0</v>
      </c>
      <c r="AA373" s="7">
        <f>'დამტკ. ბიუჯ.'!F373</f>
        <v>0</v>
      </c>
      <c r="AB373" s="7">
        <f>'დამტკ. საკუთ.'!F373</f>
        <v>0</v>
      </c>
      <c r="AC373" s="7">
        <f>'ცვლილ. ბიუჯ.'!G373</f>
        <v>0</v>
      </c>
      <c r="AD373" s="7">
        <f>'ცვლილ. საკუთ.'!G373</f>
        <v>0</v>
      </c>
      <c r="AE373" s="7">
        <f>'მთავრ. ფონდი'!G373</f>
        <v>0</v>
      </c>
      <c r="AF373" s="7">
        <f>'პრეზ. ფონდი'!G373</f>
        <v>0</v>
      </c>
      <c r="AG373" s="7">
        <f>'დაზუსტ. ნაერთი'!F373</f>
        <v>0</v>
      </c>
      <c r="AH373" s="7">
        <f>'დაზუსტ. ბიუჯ.'!F373</f>
        <v>0</v>
      </c>
      <c r="AI373" s="7">
        <f>'დაზუსტ. საკუთ.'!F373</f>
        <v>0</v>
      </c>
      <c r="AK373" s="7">
        <f t="shared" si="98"/>
        <v>0</v>
      </c>
      <c r="AL373" s="7">
        <f t="shared" si="99"/>
        <v>0</v>
      </c>
      <c r="AM373" s="7">
        <f t="shared" si="100"/>
        <v>0</v>
      </c>
      <c r="AN373" s="7">
        <f t="shared" si="100"/>
        <v>0</v>
      </c>
      <c r="AO373" s="7">
        <f t="shared" si="100"/>
        <v>0</v>
      </c>
      <c r="AP373" s="7">
        <f t="shared" si="100"/>
        <v>0</v>
      </c>
      <c r="AQ373" s="7">
        <f t="shared" si="101"/>
        <v>0</v>
      </c>
      <c r="AR373" s="7">
        <f t="shared" si="101"/>
        <v>0</v>
      </c>
      <c r="AS373" s="7">
        <f t="shared" si="101"/>
        <v>0</v>
      </c>
      <c r="AT373" s="7">
        <f t="shared" si="101"/>
        <v>0</v>
      </c>
      <c r="AV373" s="7">
        <f t="shared" si="102"/>
        <v>0</v>
      </c>
      <c r="AW373" s="7">
        <f>'დამტკ. ბიუჯ.'!G373</f>
        <v>0</v>
      </c>
      <c r="AX373" s="7">
        <f>'დამტკ. საკუთ.'!G373</f>
        <v>0</v>
      </c>
      <c r="AY373" s="7">
        <f>'ცვლილ. ბიუჯ.'!H373</f>
        <v>0</v>
      </c>
      <c r="AZ373" s="7">
        <f>'ცვლილ. საკუთ.'!H373</f>
        <v>0</v>
      </c>
      <c r="BA373" s="7">
        <f>'მთავრ. ფონდი'!H373</f>
        <v>0</v>
      </c>
      <c r="BB373" s="7">
        <f>'პრეზ. ფონდი'!H373</f>
        <v>0</v>
      </c>
      <c r="BC373" s="7">
        <f>'დაზუსტ. ნაერთი'!G373</f>
        <v>0</v>
      </c>
      <c r="BD373" s="7">
        <f>'დაზუსტ. ბიუჯ.'!G373</f>
        <v>0</v>
      </c>
      <c r="BE373" s="7">
        <f>'დაზუსტ. საკუთ.'!G373</f>
        <v>0</v>
      </c>
      <c r="BG373" s="7">
        <f t="shared" si="103"/>
        <v>0</v>
      </c>
      <c r="BH373" s="7">
        <f t="shared" si="103"/>
        <v>0</v>
      </c>
      <c r="BI373" s="7">
        <f t="shared" si="103"/>
        <v>0</v>
      </c>
      <c r="BJ373" s="7">
        <f t="shared" si="103"/>
        <v>0</v>
      </c>
      <c r="BK373" s="7">
        <f t="shared" si="104"/>
        <v>0</v>
      </c>
      <c r="BL373" s="7">
        <f t="shared" si="104"/>
        <v>0</v>
      </c>
      <c r="BM373" s="7">
        <f t="shared" si="104"/>
        <v>0</v>
      </c>
      <c r="BN373" s="7">
        <f t="shared" si="104"/>
        <v>0</v>
      </c>
      <c r="BO373" s="7">
        <f t="shared" si="107"/>
        <v>0</v>
      </c>
      <c r="BP373" s="7">
        <f t="shared" si="106"/>
        <v>0</v>
      </c>
      <c r="BR373" s="7">
        <f t="shared" si="105"/>
        <v>0</v>
      </c>
      <c r="BS373" s="7">
        <f>'დამტკ. ბიუჯ.'!H373</f>
        <v>0</v>
      </c>
      <c r="BT373" s="7">
        <f>'დამტკ. საკუთ.'!H373</f>
        <v>0</v>
      </c>
      <c r="BU373" s="7">
        <f>'ცვლილ. ბიუჯ.'!I373</f>
        <v>0</v>
      </c>
      <c r="BV373" s="7">
        <f>'ცვლილ. საკუთ.'!I373</f>
        <v>0</v>
      </c>
      <c r="BW373" s="7">
        <f>'მთავრ. ფონდი'!I373</f>
        <v>0</v>
      </c>
      <c r="BX373" s="7">
        <f>'პრეზ. ფონდი'!I373</f>
        <v>0</v>
      </c>
      <c r="BY373" s="7">
        <f>'დაზუსტ. ნაერთი'!H373</f>
        <v>0</v>
      </c>
      <c r="BZ373" s="7">
        <f>'დაზუსტ. ბიუჯ.'!H373</f>
        <v>0</v>
      </c>
      <c r="CA373" s="7">
        <f>'დაზუსტ. საკუთ.'!H373</f>
        <v>0</v>
      </c>
    </row>
    <row r="374" spans="1:79" ht="15.75" thickBot="1" x14ac:dyDescent="0.3">
      <c r="A374" t="str">
        <f t="shared" si="91"/>
        <v>b</v>
      </c>
      <c r="B374" s="11"/>
      <c r="C374" s="12" t="s">
        <v>20</v>
      </c>
      <c r="D374" s="13">
        <f t="shared" si="92"/>
        <v>0</v>
      </c>
      <c r="E374" s="13">
        <f t="shared" si="93"/>
        <v>0</v>
      </c>
      <c r="F374" s="13">
        <f t="shared" si="94"/>
        <v>0</v>
      </c>
      <c r="G374" s="13">
        <f t="shared" si="94"/>
        <v>0</v>
      </c>
      <c r="H374" s="13">
        <f t="shared" si="94"/>
        <v>0</v>
      </c>
      <c r="I374" s="13">
        <f t="shared" si="94"/>
        <v>0</v>
      </c>
      <c r="J374" s="13">
        <f t="shared" si="95"/>
        <v>0</v>
      </c>
      <c r="K374" s="13">
        <f t="shared" si="95"/>
        <v>0</v>
      </c>
      <c r="L374" s="13">
        <f t="shared" si="95"/>
        <v>0</v>
      </c>
      <c r="M374" s="13">
        <f t="shared" si="95"/>
        <v>0</v>
      </c>
      <c r="O374" s="13">
        <f t="shared" si="96"/>
        <v>0</v>
      </c>
      <c r="P374" s="13">
        <f>'დამტკ. ბიუჯ.'!E374</f>
        <v>0</v>
      </c>
      <c r="Q374" s="13">
        <f>'დამტკ. საკუთ.'!E374</f>
        <v>0</v>
      </c>
      <c r="R374" s="13">
        <f>'ცვლილ. ბიუჯ.'!F374</f>
        <v>0</v>
      </c>
      <c r="S374" s="13">
        <f>'ცვლილ. საკუთ.'!F374</f>
        <v>0</v>
      </c>
      <c r="T374" s="13">
        <f>'მთავრ. ფონდი'!F374</f>
        <v>0</v>
      </c>
      <c r="U374" s="13">
        <f>'პრეზ. ფონდი'!F374</f>
        <v>0</v>
      </c>
      <c r="V374" s="13">
        <f>'დაზუსტ. ნაერთი'!E374</f>
        <v>0</v>
      </c>
      <c r="W374" s="13">
        <f>'დაზუსტ. ბიუჯ.'!E374</f>
        <v>0</v>
      </c>
      <c r="X374" s="13">
        <f>'დაზუსტ. საკუთ.'!E374</f>
        <v>0</v>
      </c>
      <c r="Z374" s="13">
        <f t="shared" si="97"/>
        <v>0</v>
      </c>
      <c r="AA374" s="13">
        <f>'დამტკ. ბიუჯ.'!F374</f>
        <v>0</v>
      </c>
      <c r="AB374" s="13">
        <f>'დამტკ. საკუთ.'!F374</f>
        <v>0</v>
      </c>
      <c r="AC374" s="13">
        <f>'ცვლილ. ბიუჯ.'!G374</f>
        <v>0</v>
      </c>
      <c r="AD374" s="13">
        <f>'ცვლილ. საკუთ.'!G374</f>
        <v>0</v>
      </c>
      <c r="AE374" s="13">
        <f>'მთავრ. ფონდი'!G374</f>
        <v>0</v>
      </c>
      <c r="AF374" s="13">
        <f>'პრეზ. ფონდი'!G374</f>
        <v>0</v>
      </c>
      <c r="AG374" s="13">
        <f>'დაზუსტ. ნაერთი'!F374</f>
        <v>0</v>
      </c>
      <c r="AH374" s="13">
        <f>'დაზუსტ. ბიუჯ.'!F374</f>
        <v>0</v>
      </c>
      <c r="AI374" s="13">
        <f>'დაზუსტ. საკუთ.'!F374</f>
        <v>0</v>
      </c>
      <c r="AK374" s="13">
        <f t="shared" si="98"/>
        <v>0</v>
      </c>
      <c r="AL374" s="13">
        <f t="shared" si="99"/>
        <v>0</v>
      </c>
      <c r="AM374" s="13">
        <f t="shared" si="100"/>
        <v>0</v>
      </c>
      <c r="AN374" s="13">
        <f t="shared" si="100"/>
        <v>0</v>
      </c>
      <c r="AO374" s="13">
        <f t="shared" si="100"/>
        <v>0</v>
      </c>
      <c r="AP374" s="13">
        <f t="shared" si="100"/>
        <v>0</v>
      </c>
      <c r="AQ374" s="13">
        <f t="shared" si="101"/>
        <v>0</v>
      </c>
      <c r="AR374" s="13">
        <f t="shared" si="101"/>
        <v>0</v>
      </c>
      <c r="AS374" s="13">
        <f t="shared" si="101"/>
        <v>0</v>
      </c>
      <c r="AT374" s="13">
        <f t="shared" si="101"/>
        <v>0</v>
      </c>
      <c r="AV374" s="13">
        <f t="shared" si="102"/>
        <v>0</v>
      </c>
      <c r="AW374" s="13">
        <f>'დამტკ. ბიუჯ.'!G374</f>
        <v>0</v>
      </c>
      <c r="AX374" s="13">
        <f>'დამტკ. საკუთ.'!G374</f>
        <v>0</v>
      </c>
      <c r="AY374" s="13">
        <f>'ცვლილ. ბიუჯ.'!H374</f>
        <v>0</v>
      </c>
      <c r="AZ374" s="13">
        <f>'ცვლილ. საკუთ.'!H374</f>
        <v>0</v>
      </c>
      <c r="BA374" s="13">
        <f>'მთავრ. ფონდი'!H374</f>
        <v>0</v>
      </c>
      <c r="BB374" s="13">
        <f>'პრეზ. ფონდი'!H374</f>
        <v>0</v>
      </c>
      <c r="BC374" s="13">
        <f>'დაზუსტ. ნაერთი'!G374</f>
        <v>0</v>
      </c>
      <c r="BD374" s="13">
        <f>'დაზუსტ. ბიუჯ.'!G374</f>
        <v>0</v>
      </c>
      <c r="BE374" s="13">
        <f>'დაზუსტ. საკუთ.'!G374</f>
        <v>0</v>
      </c>
      <c r="BG374" s="13">
        <f t="shared" si="103"/>
        <v>0</v>
      </c>
      <c r="BH374" s="13">
        <f t="shared" si="103"/>
        <v>0</v>
      </c>
      <c r="BI374" s="13">
        <f t="shared" si="103"/>
        <v>0</v>
      </c>
      <c r="BJ374" s="13">
        <f t="shared" si="103"/>
        <v>0</v>
      </c>
      <c r="BK374" s="13">
        <f t="shared" si="104"/>
        <v>0</v>
      </c>
      <c r="BL374" s="13">
        <f t="shared" si="104"/>
        <v>0</v>
      </c>
      <c r="BM374" s="13">
        <f t="shared" si="104"/>
        <v>0</v>
      </c>
      <c r="BN374" s="13">
        <f t="shared" si="104"/>
        <v>0</v>
      </c>
      <c r="BO374" s="13">
        <f t="shared" si="107"/>
        <v>0</v>
      </c>
      <c r="BP374" s="13">
        <f t="shared" si="106"/>
        <v>0</v>
      </c>
      <c r="BR374" s="13">
        <f t="shared" si="105"/>
        <v>0</v>
      </c>
      <c r="BS374" s="13">
        <f>'დამტკ. ბიუჯ.'!H374</f>
        <v>0</v>
      </c>
      <c r="BT374" s="13">
        <f>'დამტკ. საკუთ.'!H374</f>
        <v>0</v>
      </c>
      <c r="BU374" s="13">
        <f>'ცვლილ. ბიუჯ.'!I374</f>
        <v>0</v>
      </c>
      <c r="BV374" s="13">
        <f>'ცვლილ. საკუთ.'!I374</f>
        <v>0</v>
      </c>
      <c r="BW374" s="13">
        <f>'მთავრ. ფონდი'!I374</f>
        <v>0</v>
      </c>
      <c r="BX374" s="13">
        <f>'პრეზ. ფონდი'!I374</f>
        <v>0</v>
      </c>
      <c r="BY374" s="13">
        <f>'დაზუსტ. ნაერთი'!H374</f>
        <v>0</v>
      </c>
      <c r="BZ374" s="13">
        <f>'დაზუსტ. ბიუჯ.'!H374</f>
        <v>0</v>
      </c>
      <c r="CA374" s="13">
        <f>'დაზუსტ. საკუთ.'!H374</f>
        <v>0</v>
      </c>
    </row>
    <row r="375" spans="1:79" ht="31.5" thickTop="1" thickBot="1" x14ac:dyDescent="0.3">
      <c r="A375" t="str">
        <f t="shared" si="91"/>
        <v>a</v>
      </c>
      <c r="B375" s="3" t="s">
        <v>79</v>
      </c>
      <c r="C375" s="15" t="s">
        <v>80</v>
      </c>
      <c r="D375" s="4">
        <f t="shared" si="92"/>
        <v>2250000</v>
      </c>
      <c r="E375" s="4">
        <f t="shared" si="93"/>
        <v>2250000</v>
      </c>
      <c r="F375" s="4">
        <f t="shared" si="94"/>
        <v>0</v>
      </c>
      <c r="G375" s="4">
        <f t="shared" si="94"/>
        <v>514500</v>
      </c>
      <c r="H375" s="4">
        <f t="shared" si="94"/>
        <v>0</v>
      </c>
      <c r="I375" s="4">
        <f t="shared" si="94"/>
        <v>0</v>
      </c>
      <c r="J375" s="4">
        <f t="shared" si="95"/>
        <v>0</v>
      </c>
      <c r="K375" s="4">
        <f t="shared" si="95"/>
        <v>2764500</v>
      </c>
      <c r="L375" s="4">
        <f t="shared" si="95"/>
        <v>2764500</v>
      </c>
      <c r="M375" s="4">
        <f t="shared" si="95"/>
        <v>0</v>
      </c>
      <c r="O375" s="4">
        <f t="shared" si="96"/>
        <v>541000</v>
      </c>
      <c r="P375" s="4">
        <f>'დამტკ. ბიუჯ.'!E375</f>
        <v>541000</v>
      </c>
      <c r="Q375" s="4">
        <f>'დამტკ. საკუთ.'!E375</f>
        <v>0</v>
      </c>
      <c r="R375" s="4">
        <f>'ცვლილ. ბიუჯ.'!F375</f>
        <v>-341000</v>
      </c>
      <c r="S375" s="4">
        <f>'ცვლილ. საკუთ.'!F375</f>
        <v>0</v>
      </c>
      <c r="T375" s="4">
        <f>'მთავრ. ფონდი'!F375</f>
        <v>0</v>
      </c>
      <c r="U375" s="4">
        <f>'პრეზ. ფონდი'!F375</f>
        <v>0</v>
      </c>
      <c r="V375" s="4">
        <f>'დაზუსტ. ნაერთი'!E375</f>
        <v>200000</v>
      </c>
      <c r="W375" s="4">
        <f>'დაზუსტ. ბიუჯ.'!E375</f>
        <v>200000</v>
      </c>
      <c r="X375" s="4">
        <f>'დაზუსტ. საკუთ.'!E375</f>
        <v>0</v>
      </c>
      <c r="Z375" s="4">
        <f t="shared" si="97"/>
        <v>569000</v>
      </c>
      <c r="AA375" s="4">
        <f>'დამტკ. ბიუჯ.'!F375</f>
        <v>569000</v>
      </c>
      <c r="AB375" s="4">
        <f>'დამტკ. საკუთ.'!F375</f>
        <v>0</v>
      </c>
      <c r="AC375" s="4">
        <f>'ცვლილ. ბიუჯ.'!G375</f>
        <v>395000</v>
      </c>
      <c r="AD375" s="4">
        <f>'ცვლილ. საკუთ.'!G375</f>
        <v>0</v>
      </c>
      <c r="AE375" s="4">
        <f>'მთავრ. ფონდი'!G375</f>
        <v>0</v>
      </c>
      <c r="AF375" s="4">
        <f>'პრეზ. ფონდი'!G375</f>
        <v>0</v>
      </c>
      <c r="AG375" s="4">
        <f>'დაზუსტ. ნაერთი'!F375</f>
        <v>964000</v>
      </c>
      <c r="AH375" s="4">
        <f>'დაზუსტ. ბიუჯ.'!F375</f>
        <v>964000</v>
      </c>
      <c r="AI375" s="4">
        <f>'დაზუსტ. საკუთ.'!F375</f>
        <v>0</v>
      </c>
      <c r="AK375" s="4">
        <f t="shared" si="98"/>
        <v>1110000</v>
      </c>
      <c r="AL375" s="4">
        <f t="shared" si="99"/>
        <v>1110000</v>
      </c>
      <c r="AM375" s="4">
        <f t="shared" si="100"/>
        <v>0</v>
      </c>
      <c r="AN375" s="4">
        <f t="shared" si="100"/>
        <v>54000</v>
      </c>
      <c r="AO375" s="4">
        <f t="shared" si="100"/>
        <v>0</v>
      </c>
      <c r="AP375" s="4">
        <f t="shared" si="100"/>
        <v>0</v>
      </c>
      <c r="AQ375" s="4">
        <f t="shared" si="101"/>
        <v>0</v>
      </c>
      <c r="AR375" s="4">
        <f t="shared" si="101"/>
        <v>1164000</v>
      </c>
      <c r="AS375" s="4">
        <f t="shared" si="101"/>
        <v>1164000</v>
      </c>
      <c r="AT375" s="4">
        <f t="shared" si="101"/>
        <v>0</v>
      </c>
      <c r="AV375" s="4">
        <f t="shared" si="102"/>
        <v>570000</v>
      </c>
      <c r="AW375" s="4">
        <f>'დამტკ. ბიუჯ.'!G375</f>
        <v>570000</v>
      </c>
      <c r="AX375" s="4">
        <f>'დამტკ. საკუთ.'!G375</f>
        <v>0</v>
      </c>
      <c r="AY375" s="4">
        <f>'ცვლილ. ბიუჯ.'!H375</f>
        <v>300000</v>
      </c>
      <c r="AZ375" s="4">
        <f>'ცვლილ. საკუთ.'!H375</f>
        <v>0</v>
      </c>
      <c r="BA375" s="4">
        <f>'მთავრ. ფონდი'!H375</f>
        <v>0</v>
      </c>
      <c r="BB375" s="4">
        <f>'პრეზ. ფონდი'!H375</f>
        <v>0</v>
      </c>
      <c r="BC375" s="4">
        <f>'დაზუსტ. ნაერთი'!G375</f>
        <v>870000</v>
      </c>
      <c r="BD375" s="4">
        <f>'დაზუსტ. ბიუჯ.'!G375</f>
        <v>870000</v>
      </c>
      <c r="BE375" s="4">
        <f>'დაზუსტ. საკუთ.'!G375</f>
        <v>0</v>
      </c>
      <c r="BG375" s="4">
        <f t="shared" si="103"/>
        <v>1680000</v>
      </c>
      <c r="BH375" s="4">
        <f t="shared" si="103"/>
        <v>1680000</v>
      </c>
      <c r="BI375" s="4">
        <f t="shared" si="103"/>
        <v>0</v>
      </c>
      <c r="BJ375" s="4">
        <f t="shared" si="103"/>
        <v>354000</v>
      </c>
      <c r="BK375" s="4">
        <f t="shared" si="104"/>
        <v>0</v>
      </c>
      <c r="BL375" s="4">
        <f t="shared" si="104"/>
        <v>0</v>
      </c>
      <c r="BM375" s="4">
        <f t="shared" si="104"/>
        <v>0</v>
      </c>
      <c r="BN375" s="4">
        <f t="shared" si="104"/>
        <v>2034000</v>
      </c>
      <c r="BO375" s="4">
        <f t="shared" si="107"/>
        <v>2034000</v>
      </c>
      <c r="BP375" s="4">
        <f t="shared" si="106"/>
        <v>0</v>
      </c>
      <c r="BR375" s="4">
        <f t="shared" si="105"/>
        <v>570000</v>
      </c>
      <c r="BS375" s="4">
        <f>'დამტკ. ბიუჯ.'!H375</f>
        <v>570000</v>
      </c>
      <c r="BT375" s="4">
        <f>'დამტკ. საკუთ.'!H375</f>
        <v>0</v>
      </c>
      <c r="BU375" s="4">
        <f>'ცვლილ. ბიუჯ.'!I375</f>
        <v>160500</v>
      </c>
      <c r="BV375" s="4">
        <f>'ცვლილ. საკუთ.'!I375</f>
        <v>0</v>
      </c>
      <c r="BW375" s="4">
        <f>'მთავრ. ფონდი'!I375</f>
        <v>0</v>
      </c>
      <c r="BX375" s="4">
        <f>'პრეზ. ფონდი'!I375</f>
        <v>0</v>
      </c>
      <c r="BY375" s="4">
        <f>'დაზუსტ. ნაერთი'!H375</f>
        <v>730500</v>
      </c>
      <c r="BZ375" s="4">
        <f>'დაზუსტ. ბიუჯ.'!H375</f>
        <v>730500</v>
      </c>
      <c r="CA375" s="4">
        <f>'დაზუსტ. საკუთ.'!H375</f>
        <v>0</v>
      </c>
    </row>
    <row r="376" spans="1:79" ht="15.75" thickTop="1" x14ac:dyDescent="0.25">
      <c r="A376" t="str">
        <f t="shared" si="91"/>
        <v>a</v>
      </c>
      <c r="B376" s="5"/>
      <c r="C376" s="6" t="s">
        <v>10</v>
      </c>
      <c r="D376" s="7">
        <f t="shared" si="92"/>
        <v>2250000</v>
      </c>
      <c r="E376" s="7">
        <f t="shared" si="93"/>
        <v>2250000</v>
      </c>
      <c r="F376" s="7">
        <f t="shared" si="94"/>
        <v>0</v>
      </c>
      <c r="G376" s="7">
        <f t="shared" si="94"/>
        <v>514500</v>
      </c>
      <c r="H376" s="7">
        <f t="shared" si="94"/>
        <v>0</v>
      </c>
      <c r="I376" s="7">
        <f t="shared" si="94"/>
        <v>0</v>
      </c>
      <c r="J376" s="7">
        <f t="shared" si="95"/>
        <v>0</v>
      </c>
      <c r="K376" s="7">
        <f t="shared" si="95"/>
        <v>2764500</v>
      </c>
      <c r="L376" s="7">
        <f t="shared" si="95"/>
        <v>2764500</v>
      </c>
      <c r="M376" s="7">
        <f t="shared" si="95"/>
        <v>0</v>
      </c>
      <c r="O376" s="7">
        <f t="shared" si="96"/>
        <v>541000</v>
      </c>
      <c r="P376" s="7">
        <f>'დამტკ. ბიუჯ.'!E376</f>
        <v>541000</v>
      </c>
      <c r="Q376" s="7">
        <f>'დამტკ. საკუთ.'!E376</f>
        <v>0</v>
      </c>
      <c r="R376" s="7">
        <f>'ცვლილ. ბიუჯ.'!F376</f>
        <v>-341000</v>
      </c>
      <c r="S376" s="7">
        <f>'ცვლილ. საკუთ.'!F376</f>
        <v>0</v>
      </c>
      <c r="T376" s="7">
        <f>'მთავრ. ფონდი'!F376</f>
        <v>0</v>
      </c>
      <c r="U376" s="7">
        <f>'პრეზ. ფონდი'!F376</f>
        <v>0</v>
      </c>
      <c r="V376" s="7">
        <f>'დაზუსტ. ნაერთი'!E376</f>
        <v>200000</v>
      </c>
      <c r="W376" s="7">
        <f>'დაზუსტ. ბიუჯ.'!E376</f>
        <v>200000</v>
      </c>
      <c r="X376" s="7">
        <f>'დაზუსტ. საკუთ.'!E376</f>
        <v>0</v>
      </c>
      <c r="Z376" s="7">
        <f t="shared" si="97"/>
        <v>569000</v>
      </c>
      <c r="AA376" s="7">
        <f>'დამტკ. ბიუჯ.'!F376</f>
        <v>569000</v>
      </c>
      <c r="AB376" s="7">
        <f>'დამტკ. საკუთ.'!F376</f>
        <v>0</v>
      </c>
      <c r="AC376" s="7">
        <f>'ცვლილ. ბიუჯ.'!G376</f>
        <v>395000</v>
      </c>
      <c r="AD376" s="7">
        <f>'ცვლილ. საკუთ.'!G376</f>
        <v>0</v>
      </c>
      <c r="AE376" s="7">
        <f>'მთავრ. ფონდი'!G376</f>
        <v>0</v>
      </c>
      <c r="AF376" s="7">
        <f>'პრეზ. ფონდი'!G376</f>
        <v>0</v>
      </c>
      <c r="AG376" s="7">
        <f>'დაზუსტ. ნაერთი'!F376</f>
        <v>964000</v>
      </c>
      <c r="AH376" s="7">
        <f>'დაზუსტ. ბიუჯ.'!F376</f>
        <v>964000</v>
      </c>
      <c r="AI376" s="7">
        <f>'დაზუსტ. საკუთ.'!F376</f>
        <v>0</v>
      </c>
      <c r="AK376" s="7">
        <f t="shared" si="98"/>
        <v>1110000</v>
      </c>
      <c r="AL376" s="7">
        <f t="shared" si="99"/>
        <v>1110000</v>
      </c>
      <c r="AM376" s="7">
        <f t="shared" si="100"/>
        <v>0</v>
      </c>
      <c r="AN376" s="7">
        <f t="shared" si="100"/>
        <v>54000</v>
      </c>
      <c r="AO376" s="7">
        <f t="shared" si="100"/>
        <v>0</v>
      </c>
      <c r="AP376" s="7">
        <f t="shared" si="100"/>
        <v>0</v>
      </c>
      <c r="AQ376" s="7">
        <f t="shared" si="101"/>
        <v>0</v>
      </c>
      <c r="AR376" s="7">
        <f t="shared" si="101"/>
        <v>1164000</v>
      </c>
      <c r="AS376" s="7">
        <f t="shared" si="101"/>
        <v>1164000</v>
      </c>
      <c r="AT376" s="7">
        <f t="shared" si="101"/>
        <v>0</v>
      </c>
      <c r="AV376" s="7">
        <f t="shared" si="102"/>
        <v>570000</v>
      </c>
      <c r="AW376" s="7">
        <f>'დამტკ. ბიუჯ.'!G376</f>
        <v>570000</v>
      </c>
      <c r="AX376" s="7">
        <f>'დამტკ. საკუთ.'!G376</f>
        <v>0</v>
      </c>
      <c r="AY376" s="7">
        <f>'ცვლილ. ბიუჯ.'!H376</f>
        <v>300000</v>
      </c>
      <c r="AZ376" s="7">
        <f>'ცვლილ. საკუთ.'!H376</f>
        <v>0</v>
      </c>
      <c r="BA376" s="7">
        <f>'მთავრ. ფონდი'!H376</f>
        <v>0</v>
      </c>
      <c r="BB376" s="7">
        <f>'პრეზ. ფონდი'!H376</f>
        <v>0</v>
      </c>
      <c r="BC376" s="7">
        <f>'დაზუსტ. ნაერთი'!G376</f>
        <v>870000</v>
      </c>
      <c r="BD376" s="7">
        <f>'დაზუსტ. ბიუჯ.'!G376</f>
        <v>870000</v>
      </c>
      <c r="BE376" s="7">
        <f>'დაზუსტ. საკუთ.'!G376</f>
        <v>0</v>
      </c>
      <c r="BG376" s="7">
        <f t="shared" si="103"/>
        <v>1680000</v>
      </c>
      <c r="BH376" s="7">
        <f t="shared" si="103"/>
        <v>1680000</v>
      </c>
      <c r="BI376" s="7">
        <f t="shared" si="103"/>
        <v>0</v>
      </c>
      <c r="BJ376" s="7">
        <f t="shared" si="103"/>
        <v>354000</v>
      </c>
      <c r="BK376" s="7">
        <f t="shared" si="104"/>
        <v>0</v>
      </c>
      <c r="BL376" s="7">
        <f t="shared" si="104"/>
        <v>0</v>
      </c>
      <c r="BM376" s="7">
        <f t="shared" si="104"/>
        <v>0</v>
      </c>
      <c r="BN376" s="7">
        <f t="shared" si="104"/>
        <v>2034000</v>
      </c>
      <c r="BO376" s="7">
        <f t="shared" si="107"/>
        <v>2034000</v>
      </c>
      <c r="BP376" s="7">
        <f t="shared" si="106"/>
        <v>0</v>
      </c>
      <c r="BR376" s="7">
        <f t="shared" si="105"/>
        <v>570000</v>
      </c>
      <c r="BS376" s="7">
        <f>'დამტკ. ბიუჯ.'!H376</f>
        <v>570000</v>
      </c>
      <c r="BT376" s="7">
        <f>'დამტკ. საკუთ.'!H376</f>
        <v>0</v>
      </c>
      <c r="BU376" s="7">
        <f>'ცვლილ. ბიუჯ.'!I376</f>
        <v>160500</v>
      </c>
      <c r="BV376" s="7">
        <f>'ცვლილ. საკუთ.'!I376</f>
        <v>0</v>
      </c>
      <c r="BW376" s="7">
        <f>'მთავრ. ფონდი'!I376</f>
        <v>0</v>
      </c>
      <c r="BX376" s="7">
        <f>'პრეზ. ფონდი'!I376</f>
        <v>0</v>
      </c>
      <c r="BY376" s="7">
        <f>'დაზუსტ. ნაერთი'!H376</f>
        <v>730500</v>
      </c>
      <c r="BZ376" s="7">
        <f>'დაზუსტ. ბიუჯ.'!H376</f>
        <v>730500</v>
      </c>
      <c r="CA376" s="7">
        <f>'დაზუსტ. საკუთ.'!H376</f>
        <v>0</v>
      </c>
    </row>
    <row r="377" spans="1:79" x14ac:dyDescent="0.25">
      <c r="A377" t="str">
        <f t="shared" si="91"/>
        <v>b</v>
      </c>
      <c r="B377" s="8"/>
      <c r="C377" s="9" t="s">
        <v>11</v>
      </c>
      <c r="D377" s="10">
        <f t="shared" si="92"/>
        <v>0</v>
      </c>
      <c r="E377" s="10">
        <f t="shared" si="93"/>
        <v>0</v>
      </c>
      <c r="F377" s="10">
        <f t="shared" si="94"/>
        <v>0</v>
      </c>
      <c r="G377" s="10">
        <f t="shared" si="94"/>
        <v>0</v>
      </c>
      <c r="H377" s="10">
        <f t="shared" si="94"/>
        <v>0</v>
      </c>
      <c r="I377" s="10">
        <f t="shared" si="94"/>
        <v>0</v>
      </c>
      <c r="J377" s="10">
        <f t="shared" si="95"/>
        <v>0</v>
      </c>
      <c r="K377" s="10">
        <f t="shared" si="95"/>
        <v>0</v>
      </c>
      <c r="L377" s="10">
        <f t="shared" si="95"/>
        <v>0</v>
      </c>
      <c r="M377" s="10">
        <f t="shared" si="95"/>
        <v>0</v>
      </c>
      <c r="O377" s="10">
        <f t="shared" si="96"/>
        <v>0</v>
      </c>
      <c r="P377" s="10">
        <f>'დამტკ. ბიუჯ.'!E377</f>
        <v>0</v>
      </c>
      <c r="Q377" s="10">
        <f>'დამტკ. საკუთ.'!E377</f>
        <v>0</v>
      </c>
      <c r="R377" s="10">
        <f>'ცვლილ. ბიუჯ.'!F377</f>
        <v>0</v>
      </c>
      <c r="S377" s="10">
        <f>'ცვლილ. საკუთ.'!F377</f>
        <v>0</v>
      </c>
      <c r="T377" s="10">
        <f>'მთავრ. ფონდი'!F377</f>
        <v>0</v>
      </c>
      <c r="U377" s="10">
        <f>'პრეზ. ფონდი'!F377</f>
        <v>0</v>
      </c>
      <c r="V377" s="10">
        <f>'დაზუსტ. ნაერთი'!E377</f>
        <v>0</v>
      </c>
      <c r="W377" s="10">
        <f>'დაზუსტ. ბიუჯ.'!E377</f>
        <v>0</v>
      </c>
      <c r="X377" s="10">
        <f>'დაზუსტ. საკუთ.'!E377</f>
        <v>0</v>
      </c>
      <c r="Z377" s="10">
        <f t="shared" si="97"/>
        <v>0</v>
      </c>
      <c r="AA377" s="10">
        <f>'დამტკ. ბიუჯ.'!F377</f>
        <v>0</v>
      </c>
      <c r="AB377" s="10">
        <f>'დამტკ. საკუთ.'!F377</f>
        <v>0</v>
      </c>
      <c r="AC377" s="10">
        <f>'ცვლილ. ბიუჯ.'!G377</f>
        <v>0</v>
      </c>
      <c r="AD377" s="10">
        <f>'ცვლილ. საკუთ.'!G377</f>
        <v>0</v>
      </c>
      <c r="AE377" s="10">
        <f>'მთავრ. ფონდი'!G377</f>
        <v>0</v>
      </c>
      <c r="AF377" s="10">
        <f>'პრეზ. ფონდი'!G377</f>
        <v>0</v>
      </c>
      <c r="AG377" s="10">
        <f>'დაზუსტ. ნაერთი'!F377</f>
        <v>0</v>
      </c>
      <c r="AH377" s="10">
        <f>'დაზუსტ. ბიუჯ.'!F377</f>
        <v>0</v>
      </c>
      <c r="AI377" s="10">
        <f>'დაზუსტ. საკუთ.'!F377</f>
        <v>0</v>
      </c>
      <c r="AK377" s="10">
        <f t="shared" si="98"/>
        <v>0</v>
      </c>
      <c r="AL377" s="10">
        <f t="shared" si="99"/>
        <v>0</v>
      </c>
      <c r="AM377" s="10">
        <f t="shared" si="100"/>
        <v>0</v>
      </c>
      <c r="AN377" s="10">
        <f t="shared" si="100"/>
        <v>0</v>
      </c>
      <c r="AO377" s="10">
        <f t="shared" si="100"/>
        <v>0</v>
      </c>
      <c r="AP377" s="10">
        <f t="shared" si="100"/>
        <v>0</v>
      </c>
      <c r="AQ377" s="10">
        <f t="shared" si="101"/>
        <v>0</v>
      </c>
      <c r="AR377" s="10">
        <f t="shared" si="101"/>
        <v>0</v>
      </c>
      <c r="AS377" s="10">
        <f t="shared" si="101"/>
        <v>0</v>
      </c>
      <c r="AT377" s="10">
        <f t="shared" si="101"/>
        <v>0</v>
      </c>
      <c r="AV377" s="10">
        <f t="shared" si="102"/>
        <v>0</v>
      </c>
      <c r="AW377" s="10">
        <f>'დამტკ. ბიუჯ.'!G377</f>
        <v>0</v>
      </c>
      <c r="AX377" s="10">
        <f>'დამტკ. საკუთ.'!G377</f>
        <v>0</v>
      </c>
      <c r="AY377" s="10">
        <f>'ცვლილ. ბიუჯ.'!H377</f>
        <v>0</v>
      </c>
      <c r="AZ377" s="10">
        <f>'ცვლილ. საკუთ.'!H377</f>
        <v>0</v>
      </c>
      <c r="BA377" s="10">
        <f>'მთავრ. ფონდი'!H377</f>
        <v>0</v>
      </c>
      <c r="BB377" s="10">
        <f>'პრეზ. ფონდი'!H377</f>
        <v>0</v>
      </c>
      <c r="BC377" s="10">
        <f>'დაზუსტ. ნაერთი'!G377</f>
        <v>0</v>
      </c>
      <c r="BD377" s="10">
        <f>'დაზუსტ. ბიუჯ.'!G377</f>
        <v>0</v>
      </c>
      <c r="BE377" s="10">
        <f>'დაზუსტ. საკუთ.'!G377</f>
        <v>0</v>
      </c>
      <c r="BG377" s="10">
        <f t="shared" si="103"/>
        <v>0</v>
      </c>
      <c r="BH377" s="10">
        <f t="shared" si="103"/>
        <v>0</v>
      </c>
      <c r="BI377" s="10">
        <f t="shared" si="103"/>
        <v>0</v>
      </c>
      <c r="BJ377" s="10">
        <f t="shared" si="103"/>
        <v>0</v>
      </c>
      <c r="BK377" s="10">
        <f t="shared" si="104"/>
        <v>0</v>
      </c>
      <c r="BL377" s="10">
        <f t="shared" si="104"/>
        <v>0</v>
      </c>
      <c r="BM377" s="10">
        <f t="shared" si="104"/>
        <v>0</v>
      </c>
      <c r="BN377" s="10">
        <f t="shared" si="104"/>
        <v>0</v>
      </c>
      <c r="BO377" s="10">
        <f t="shared" si="107"/>
        <v>0</v>
      </c>
      <c r="BP377" s="10">
        <f t="shared" si="106"/>
        <v>0</v>
      </c>
      <c r="BR377" s="10">
        <f t="shared" si="105"/>
        <v>0</v>
      </c>
      <c r="BS377" s="10">
        <f>'დამტკ. ბიუჯ.'!H377</f>
        <v>0</v>
      </c>
      <c r="BT377" s="10">
        <f>'დამტკ. საკუთ.'!H377</f>
        <v>0</v>
      </c>
      <c r="BU377" s="10">
        <f>'ცვლილ. ბიუჯ.'!I377</f>
        <v>0</v>
      </c>
      <c r="BV377" s="10">
        <f>'ცვლილ. საკუთ.'!I377</f>
        <v>0</v>
      </c>
      <c r="BW377" s="10">
        <f>'მთავრ. ფონდი'!I377</f>
        <v>0</v>
      </c>
      <c r="BX377" s="10">
        <f>'პრეზ. ფონდი'!I377</f>
        <v>0</v>
      </c>
      <c r="BY377" s="10">
        <f>'დაზუსტ. ნაერთი'!H377</f>
        <v>0</v>
      </c>
      <c r="BZ377" s="10">
        <f>'დაზუსტ. ბიუჯ.'!H377</f>
        <v>0</v>
      </c>
      <c r="CA377" s="10">
        <f>'დაზუსტ. საკუთ.'!H377</f>
        <v>0</v>
      </c>
    </row>
    <row r="378" spans="1:79" x14ac:dyDescent="0.25">
      <c r="A378" t="str">
        <f t="shared" si="91"/>
        <v>b</v>
      </c>
      <c r="B378" s="8"/>
      <c r="C378" s="9" t="s">
        <v>12</v>
      </c>
      <c r="D378" s="10">
        <f t="shared" si="92"/>
        <v>0</v>
      </c>
      <c r="E378" s="10">
        <f t="shared" si="93"/>
        <v>0</v>
      </c>
      <c r="F378" s="10">
        <f t="shared" si="94"/>
        <v>0</v>
      </c>
      <c r="G378" s="10">
        <f t="shared" si="94"/>
        <v>0</v>
      </c>
      <c r="H378" s="10">
        <f t="shared" si="94"/>
        <v>0</v>
      </c>
      <c r="I378" s="10">
        <f t="shared" si="94"/>
        <v>0</v>
      </c>
      <c r="J378" s="10">
        <f t="shared" si="95"/>
        <v>0</v>
      </c>
      <c r="K378" s="10">
        <f t="shared" si="95"/>
        <v>0</v>
      </c>
      <c r="L378" s="10">
        <f t="shared" si="95"/>
        <v>0</v>
      </c>
      <c r="M378" s="10">
        <f t="shared" si="95"/>
        <v>0</v>
      </c>
      <c r="O378" s="10">
        <f t="shared" si="96"/>
        <v>0</v>
      </c>
      <c r="P378" s="10">
        <f>'დამტკ. ბიუჯ.'!E378</f>
        <v>0</v>
      </c>
      <c r="Q378" s="10">
        <f>'დამტკ. საკუთ.'!E378</f>
        <v>0</v>
      </c>
      <c r="R378" s="10">
        <f>'ცვლილ. ბიუჯ.'!F378</f>
        <v>0</v>
      </c>
      <c r="S378" s="10">
        <f>'ცვლილ. საკუთ.'!F378</f>
        <v>0</v>
      </c>
      <c r="T378" s="10">
        <f>'მთავრ. ფონდი'!F378</f>
        <v>0</v>
      </c>
      <c r="U378" s="10">
        <f>'პრეზ. ფონდი'!F378</f>
        <v>0</v>
      </c>
      <c r="V378" s="10">
        <f>'დაზუსტ. ნაერთი'!E378</f>
        <v>0</v>
      </c>
      <c r="W378" s="10">
        <f>'დაზუსტ. ბიუჯ.'!E378</f>
        <v>0</v>
      </c>
      <c r="X378" s="10">
        <f>'დაზუსტ. საკუთ.'!E378</f>
        <v>0</v>
      </c>
      <c r="Z378" s="10">
        <f t="shared" si="97"/>
        <v>0</v>
      </c>
      <c r="AA378" s="10">
        <f>'დამტკ. ბიუჯ.'!F378</f>
        <v>0</v>
      </c>
      <c r="AB378" s="10">
        <f>'დამტკ. საკუთ.'!F378</f>
        <v>0</v>
      </c>
      <c r="AC378" s="10">
        <f>'ცვლილ. ბიუჯ.'!G378</f>
        <v>0</v>
      </c>
      <c r="AD378" s="10">
        <f>'ცვლილ. საკუთ.'!G378</f>
        <v>0</v>
      </c>
      <c r="AE378" s="10">
        <f>'მთავრ. ფონდი'!G378</f>
        <v>0</v>
      </c>
      <c r="AF378" s="10">
        <f>'პრეზ. ფონდი'!G378</f>
        <v>0</v>
      </c>
      <c r="AG378" s="10">
        <f>'დაზუსტ. ნაერთი'!F378</f>
        <v>0</v>
      </c>
      <c r="AH378" s="10">
        <f>'დაზუსტ. ბიუჯ.'!F378</f>
        <v>0</v>
      </c>
      <c r="AI378" s="10">
        <f>'დაზუსტ. საკუთ.'!F378</f>
        <v>0</v>
      </c>
      <c r="AK378" s="10">
        <f t="shared" si="98"/>
        <v>0</v>
      </c>
      <c r="AL378" s="10">
        <f t="shared" si="99"/>
        <v>0</v>
      </c>
      <c r="AM378" s="10">
        <f t="shared" si="100"/>
        <v>0</v>
      </c>
      <c r="AN378" s="10">
        <f t="shared" si="100"/>
        <v>0</v>
      </c>
      <c r="AO378" s="10">
        <f t="shared" si="100"/>
        <v>0</v>
      </c>
      <c r="AP378" s="10">
        <f t="shared" si="100"/>
        <v>0</v>
      </c>
      <c r="AQ378" s="10">
        <f t="shared" si="101"/>
        <v>0</v>
      </c>
      <c r="AR378" s="10">
        <f t="shared" si="101"/>
        <v>0</v>
      </c>
      <c r="AS378" s="10">
        <f t="shared" si="101"/>
        <v>0</v>
      </c>
      <c r="AT378" s="10">
        <f t="shared" si="101"/>
        <v>0</v>
      </c>
      <c r="AV378" s="10">
        <f t="shared" si="102"/>
        <v>0</v>
      </c>
      <c r="AW378" s="10">
        <f>'დამტკ. ბიუჯ.'!G378</f>
        <v>0</v>
      </c>
      <c r="AX378" s="10">
        <f>'დამტკ. საკუთ.'!G378</f>
        <v>0</v>
      </c>
      <c r="AY378" s="10">
        <f>'ცვლილ. ბიუჯ.'!H378</f>
        <v>0</v>
      </c>
      <c r="AZ378" s="10">
        <f>'ცვლილ. საკუთ.'!H378</f>
        <v>0</v>
      </c>
      <c r="BA378" s="10">
        <f>'მთავრ. ფონდი'!H378</f>
        <v>0</v>
      </c>
      <c r="BB378" s="10">
        <f>'პრეზ. ფონდი'!H378</f>
        <v>0</v>
      </c>
      <c r="BC378" s="10">
        <f>'დაზუსტ. ნაერთი'!G378</f>
        <v>0</v>
      </c>
      <c r="BD378" s="10">
        <f>'დაზუსტ. ბიუჯ.'!G378</f>
        <v>0</v>
      </c>
      <c r="BE378" s="10">
        <f>'დაზუსტ. საკუთ.'!G378</f>
        <v>0</v>
      </c>
      <c r="BG378" s="10">
        <f t="shared" si="103"/>
        <v>0</v>
      </c>
      <c r="BH378" s="10">
        <f t="shared" si="103"/>
        <v>0</v>
      </c>
      <c r="BI378" s="10">
        <f t="shared" si="103"/>
        <v>0</v>
      </c>
      <c r="BJ378" s="10">
        <f t="shared" si="103"/>
        <v>0</v>
      </c>
      <c r="BK378" s="10">
        <f t="shared" si="104"/>
        <v>0</v>
      </c>
      <c r="BL378" s="10">
        <f t="shared" si="104"/>
        <v>0</v>
      </c>
      <c r="BM378" s="10">
        <f t="shared" si="104"/>
        <v>0</v>
      </c>
      <c r="BN378" s="10">
        <f t="shared" si="104"/>
        <v>0</v>
      </c>
      <c r="BO378" s="10">
        <f t="shared" si="107"/>
        <v>0</v>
      </c>
      <c r="BP378" s="10">
        <f t="shared" si="106"/>
        <v>0</v>
      </c>
      <c r="BR378" s="10">
        <f t="shared" si="105"/>
        <v>0</v>
      </c>
      <c r="BS378" s="10">
        <f>'დამტკ. ბიუჯ.'!H378</f>
        <v>0</v>
      </c>
      <c r="BT378" s="10">
        <f>'დამტკ. საკუთ.'!H378</f>
        <v>0</v>
      </c>
      <c r="BU378" s="10">
        <f>'ცვლილ. ბიუჯ.'!I378</f>
        <v>0</v>
      </c>
      <c r="BV378" s="10">
        <f>'ცვლილ. საკუთ.'!I378</f>
        <v>0</v>
      </c>
      <c r="BW378" s="10">
        <f>'მთავრ. ფონდი'!I378</f>
        <v>0</v>
      </c>
      <c r="BX378" s="10">
        <f>'პრეზ. ფონდი'!I378</f>
        <v>0</v>
      </c>
      <c r="BY378" s="10">
        <f>'დაზუსტ. ნაერთი'!H378</f>
        <v>0</v>
      </c>
      <c r="BZ378" s="10">
        <f>'დაზუსტ. ბიუჯ.'!H378</f>
        <v>0</v>
      </c>
      <c r="CA378" s="10">
        <f>'დაზუსტ. საკუთ.'!H378</f>
        <v>0</v>
      </c>
    </row>
    <row r="379" spans="1:79" x14ac:dyDescent="0.25">
      <c r="A379" t="str">
        <f t="shared" si="91"/>
        <v>b</v>
      </c>
      <c r="B379" s="8"/>
      <c r="C379" s="9" t="s">
        <v>13</v>
      </c>
      <c r="D379" s="10">
        <f t="shared" si="92"/>
        <v>0</v>
      </c>
      <c r="E379" s="10">
        <f t="shared" si="93"/>
        <v>0</v>
      </c>
      <c r="F379" s="10">
        <f t="shared" si="94"/>
        <v>0</v>
      </c>
      <c r="G379" s="10">
        <f t="shared" si="94"/>
        <v>0</v>
      </c>
      <c r="H379" s="10">
        <f t="shared" si="94"/>
        <v>0</v>
      </c>
      <c r="I379" s="10">
        <f t="shared" si="94"/>
        <v>0</v>
      </c>
      <c r="J379" s="10">
        <f t="shared" si="95"/>
        <v>0</v>
      </c>
      <c r="K379" s="10">
        <f t="shared" si="95"/>
        <v>0</v>
      </c>
      <c r="L379" s="10">
        <f t="shared" si="95"/>
        <v>0</v>
      </c>
      <c r="M379" s="10">
        <f t="shared" si="95"/>
        <v>0</v>
      </c>
      <c r="O379" s="10">
        <f t="shared" si="96"/>
        <v>0</v>
      </c>
      <c r="P379" s="10">
        <f>'დამტკ. ბიუჯ.'!E379</f>
        <v>0</v>
      </c>
      <c r="Q379" s="10">
        <f>'დამტკ. საკუთ.'!E379</f>
        <v>0</v>
      </c>
      <c r="R379" s="10">
        <f>'ცვლილ. ბიუჯ.'!F379</f>
        <v>0</v>
      </c>
      <c r="S379" s="10">
        <f>'ცვლილ. საკუთ.'!F379</f>
        <v>0</v>
      </c>
      <c r="T379" s="10">
        <f>'მთავრ. ფონდი'!F379</f>
        <v>0</v>
      </c>
      <c r="U379" s="10">
        <f>'პრეზ. ფონდი'!F379</f>
        <v>0</v>
      </c>
      <c r="V379" s="10">
        <f>'დაზუსტ. ნაერთი'!E379</f>
        <v>0</v>
      </c>
      <c r="W379" s="10">
        <f>'დაზუსტ. ბიუჯ.'!E379</f>
        <v>0</v>
      </c>
      <c r="X379" s="10">
        <f>'დაზუსტ. საკუთ.'!E379</f>
        <v>0</v>
      </c>
      <c r="Z379" s="10">
        <f t="shared" si="97"/>
        <v>0</v>
      </c>
      <c r="AA379" s="10">
        <f>'დამტკ. ბიუჯ.'!F379</f>
        <v>0</v>
      </c>
      <c r="AB379" s="10">
        <f>'დამტკ. საკუთ.'!F379</f>
        <v>0</v>
      </c>
      <c r="AC379" s="10">
        <f>'ცვლილ. ბიუჯ.'!G379</f>
        <v>0</v>
      </c>
      <c r="AD379" s="10">
        <f>'ცვლილ. საკუთ.'!G379</f>
        <v>0</v>
      </c>
      <c r="AE379" s="10">
        <f>'მთავრ. ფონდი'!G379</f>
        <v>0</v>
      </c>
      <c r="AF379" s="10">
        <f>'პრეზ. ფონდი'!G379</f>
        <v>0</v>
      </c>
      <c r="AG379" s="10">
        <f>'დაზუსტ. ნაერთი'!F379</f>
        <v>0</v>
      </c>
      <c r="AH379" s="10">
        <f>'დაზუსტ. ბიუჯ.'!F379</f>
        <v>0</v>
      </c>
      <c r="AI379" s="10">
        <f>'დაზუსტ. საკუთ.'!F379</f>
        <v>0</v>
      </c>
      <c r="AK379" s="10">
        <f t="shared" si="98"/>
        <v>0</v>
      </c>
      <c r="AL379" s="10">
        <f t="shared" si="99"/>
        <v>0</v>
      </c>
      <c r="AM379" s="10">
        <f t="shared" si="100"/>
        <v>0</v>
      </c>
      <c r="AN379" s="10">
        <f t="shared" si="100"/>
        <v>0</v>
      </c>
      <c r="AO379" s="10">
        <f t="shared" si="100"/>
        <v>0</v>
      </c>
      <c r="AP379" s="10">
        <f t="shared" si="100"/>
        <v>0</v>
      </c>
      <c r="AQ379" s="10">
        <f t="shared" si="101"/>
        <v>0</v>
      </c>
      <c r="AR379" s="10">
        <f t="shared" si="101"/>
        <v>0</v>
      </c>
      <c r="AS379" s="10">
        <f t="shared" si="101"/>
        <v>0</v>
      </c>
      <c r="AT379" s="10">
        <f t="shared" si="101"/>
        <v>0</v>
      </c>
      <c r="AV379" s="10">
        <f t="shared" si="102"/>
        <v>0</v>
      </c>
      <c r="AW379" s="10">
        <f>'დამტკ. ბიუჯ.'!G379</f>
        <v>0</v>
      </c>
      <c r="AX379" s="10">
        <f>'დამტკ. საკუთ.'!G379</f>
        <v>0</v>
      </c>
      <c r="AY379" s="10">
        <f>'ცვლილ. ბიუჯ.'!H379</f>
        <v>0</v>
      </c>
      <c r="AZ379" s="10">
        <f>'ცვლილ. საკუთ.'!H379</f>
        <v>0</v>
      </c>
      <c r="BA379" s="10">
        <f>'მთავრ. ფონდი'!H379</f>
        <v>0</v>
      </c>
      <c r="BB379" s="10">
        <f>'პრეზ. ფონდი'!H379</f>
        <v>0</v>
      </c>
      <c r="BC379" s="10">
        <f>'დაზუსტ. ნაერთი'!G379</f>
        <v>0</v>
      </c>
      <c r="BD379" s="10">
        <f>'დაზუსტ. ბიუჯ.'!G379</f>
        <v>0</v>
      </c>
      <c r="BE379" s="10">
        <f>'დაზუსტ. საკუთ.'!G379</f>
        <v>0</v>
      </c>
      <c r="BG379" s="10">
        <f t="shared" si="103"/>
        <v>0</v>
      </c>
      <c r="BH379" s="10">
        <f t="shared" si="103"/>
        <v>0</v>
      </c>
      <c r="BI379" s="10">
        <f t="shared" si="103"/>
        <v>0</v>
      </c>
      <c r="BJ379" s="10">
        <f t="shared" si="103"/>
        <v>0</v>
      </c>
      <c r="BK379" s="10">
        <f t="shared" si="104"/>
        <v>0</v>
      </c>
      <c r="BL379" s="10">
        <f t="shared" si="104"/>
        <v>0</v>
      </c>
      <c r="BM379" s="10">
        <f t="shared" si="104"/>
        <v>0</v>
      </c>
      <c r="BN379" s="10">
        <f t="shared" si="104"/>
        <v>0</v>
      </c>
      <c r="BO379" s="10">
        <f t="shared" si="107"/>
        <v>0</v>
      </c>
      <c r="BP379" s="10">
        <f t="shared" si="106"/>
        <v>0</v>
      </c>
      <c r="BR379" s="10">
        <f t="shared" si="105"/>
        <v>0</v>
      </c>
      <c r="BS379" s="10">
        <f>'დამტკ. ბიუჯ.'!H379</f>
        <v>0</v>
      </c>
      <c r="BT379" s="10">
        <f>'დამტკ. საკუთ.'!H379</f>
        <v>0</v>
      </c>
      <c r="BU379" s="10">
        <f>'ცვლილ. ბიუჯ.'!I379</f>
        <v>0</v>
      </c>
      <c r="BV379" s="10">
        <f>'ცვლილ. საკუთ.'!I379</f>
        <v>0</v>
      </c>
      <c r="BW379" s="10">
        <f>'მთავრ. ფონდი'!I379</f>
        <v>0</v>
      </c>
      <c r="BX379" s="10">
        <f>'პრეზ. ფონდი'!I379</f>
        <v>0</v>
      </c>
      <c r="BY379" s="10">
        <f>'დაზუსტ. ნაერთი'!H379</f>
        <v>0</v>
      </c>
      <c r="BZ379" s="10">
        <f>'დაზუსტ. ბიუჯ.'!H379</f>
        <v>0</v>
      </c>
      <c r="CA379" s="10">
        <f>'დაზუსტ. საკუთ.'!H379</f>
        <v>0</v>
      </c>
    </row>
    <row r="380" spans="1:79" x14ac:dyDescent="0.25">
      <c r="A380" t="str">
        <f t="shared" si="91"/>
        <v>b</v>
      </c>
      <c r="B380" s="8"/>
      <c r="C380" s="9" t="s">
        <v>14</v>
      </c>
      <c r="D380" s="10">
        <f t="shared" si="92"/>
        <v>0</v>
      </c>
      <c r="E380" s="10">
        <f t="shared" si="93"/>
        <v>0</v>
      </c>
      <c r="F380" s="10">
        <f t="shared" si="94"/>
        <v>0</v>
      </c>
      <c r="G380" s="10">
        <f t="shared" si="94"/>
        <v>0</v>
      </c>
      <c r="H380" s="10">
        <f t="shared" si="94"/>
        <v>0</v>
      </c>
      <c r="I380" s="10">
        <f t="shared" si="94"/>
        <v>0</v>
      </c>
      <c r="J380" s="10">
        <f t="shared" si="95"/>
        <v>0</v>
      </c>
      <c r="K380" s="10">
        <f t="shared" si="95"/>
        <v>0</v>
      </c>
      <c r="L380" s="10">
        <f t="shared" si="95"/>
        <v>0</v>
      </c>
      <c r="M380" s="10">
        <f t="shared" si="95"/>
        <v>0</v>
      </c>
      <c r="O380" s="10">
        <f t="shared" si="96"/>
        <v>0</v>
      </c>
      <c r="P380" s="10">
        <f>'დამტკ. ბიუჯ.'!E380</f>
        <v>0</v>
      </c>
      <c r="Q380" s="10">
        <f>'დამტკ. საკუთ.'!E380</f>
        <v>0</v>
      </c>
      <c r="R380" s="10">
        <f>'ცვლილ. ბიუჯ.'!F380</f>
        <v>0</v>
      </c>
      <c r="S380" s="10">
        <f>'ცვლილ. საკუთ.'!F380</f>
        <v>0</v>
      </c>
      <c r="T380" s="10">
        <f>'მთავრ. ფონდი'!F380</f>
        <v>0</v>
      </c>
      <c r="U380" s="10">
        <f>'პრეზ. ფონდი'!F380</f>
        <v>0</v>
      </c>
      <c r="V380" s="10">
        <f>'დაზუსტ. ნაერთი'!E380</f>
        <v>0</v>
      </c>
      <c r="W380" s="10">
        <f>'დაზუსტ. ბიუჯ.'!E380</f>
        <v>0</v>
      </c>
      <c r="X380" s="10">
        <f>'დაზუსტ. საკუთ.'!E380</f>
        <v>0</v>
      </c>
      <c r="Z380" s="10">
        <f t="shared" si="97"/>
        <v>0</v>
      </c>
      <c r="AA380" s="10">
        <f>'დამტკ. ბიუჯ.'!F380</f>
        <v>0</v>
      </c>
      <c r="AB380" s="10">
        <f>'დამტკ. საკუთ.'!F380</f>
        <v>0</v>
      </c>
      <c r="AC380" s="10">
        <f>'ცვლილ. ბიუჯ.'!G380</f>
        <v>0</v>
      </c>
      <c r="AD380" s="10">
        <f>'ცვლილ. საკუთ.'!G380</f>
        <v>0</v>
      </c>
      <c r="AE380" s="10">
        <f>'მთავრ. ფონდი'!G380</f>
        <v>0</v>
      </c>
      <c r="AF380" s="10">
        <f>'პრეზ. ფონდი'!G380</f>
        <v>0</v>
      </c>
      <c r="AG380" s="10">
        <f>'დაზუსტ. ნაერთი'!F380</f>
        <v>0</v>
      </c>
      <c r="AH380" s="10">
        <f>'დაზუსტ. ბიუჯ.'!F380</f>
        <v>0</v>
      </c>
      <c r="AI380" s="10">
        <f>'დაზუსტ. საკუთ.'!F380</f>
        <v>0</v>
      </c>
      <c r="AK380" s="10">
        <f t="shared" si="98"/>
        <v>0</v>
      </c>
      <c r="AL380" s="10">
        <f t="shared" si="99"/>
        <v>0</v>
      </c>
      <c r="AM380" s="10">
        <f t="shared" si="100"/>
        <v>0</v>
      </c>
      <c r="AN380" s="10">
        <f t="shared" si="100"/>
        <v>0</v>
      </c>
      <c r="AO380" s="10">
        <f t="shared" si="100"/>
        <v>0</v>
      </c>
      <c r="AP380" s="10">
        <f t="shared" si="100"/>
        <v>0</v>
      </c>
      <c r="AQ380" s="10">
        <f t="shared" si="101"/>
        <v>0</v>
      </c>
      <c r="AR380" s="10">
        <f t="shared" si="101"/>
        <v>0</v>
      </c>
      <c r="AS380" s="10">
        <f t="shared" si="101"/>
        <v>0</v>
      </c>
      <c r="AT380" s="10">
        <f t="shared" si="101"/>
        <v>0</v>
      </c>
      <c r="AV380" s="10">
        <f t="shared" si="102"/>
        <v>0</v>
      </c>
      <c r="AW380" s="10">
        <f>'დამტკ. ბიუჯ.'!G380</f>
        <v>0</v>
      </c>
      <c r="AX380" s="10">
        <f>'დამტკ. საკუთ.'!G380</f>
        <v>0</v>
      </c>
      <c r="AY380" s="10">
        <f>'ცვლილ. ბიუჯ.'!H380</f>
        <v>0</v>
      </c>
      <c r="AZ380" s="10">
        <f>'ცვლილ. საკუთ.'!H380</f>
        <v>0</v>
      </c>
      <c r="BA380" s="10">
        <f>'მთავრ. ფონდი'!H380</f>
        <v>0</v>
      </c>
      <c r="BB380" s="10">
        <f>'პრეზ. ფონდი'!H380</f>
        <v>0</v>
      </c>
      <c r="BC380" s="10">
        <f>'დაზუსტ. ნაერთი'!G380</f>
        <v>0</v>
      </c>
      <c r="BD380" s="10">
        <f>'დაზუსტ. ბიუჯ.'!G380</f>
        <v>0</v>
      </c>
      <c r="BE380" s="10">
        <f>'დაზუსტ. საკუთ.'!G380</f>
        <v>0</v>
      </c>
      <c r="BG380" s="10">
        <f t="shared" si="103"/>
        <v>0</v>
      </c>
      <c r="BH380" s="10">
        <f t="shared" si="103"/>
        <v>0</v>
      </c>
      <c r="BI380" s="10">
        <f t="shared" si="103"/>
        <v>0</v>
      </c>
      <c r="BJ380" s="10">
        <f t="shared" si="103"/>
        <v>0</v>
      </c>
      <c r="BK380" s="10">
        <f t="shared" si="104"/>
        <v>0</v>
      </c>
      <c r="BL380" s="10">
        <f t="shared" si="104"/>
        <v>0</v>
      </c>
      <c r="BM380" s="10">
        <f t="shared" si="104"/>
        <v>0</v>
      </c>
      <c r="BN380" s="10">
        <f t="shared" si="104"/>
        <v>0</v>
      </c>
      <c r="BO380" s="10">
        <f t="shared" si="107"/>
        <v>0</v>
      </c>
      <c r="BP380" s="10">
        <f t="shared" si="106"/>
        <v>0</v>
      </c>
      <c r="BR380" s="10">
        <f t="shared" si="105"/>
        <v>0</v>
      </c>
      <c r="BS380" s="10">
        <f>'დამტკ. ბიუჯ.'!H380</f>
        <v>0</v>
      </c>
      <c r="BT380" s="10">
        <f>'დამტკ. საკუთ.'!H380</f>
        <v>0</v>
      </c>
      <c r="BU380" s="10">
        <f>'ცვლილ. ბიუჯ.'!I380</f>
        <v>0</v>
      </c>
      <c r="BV380" s="10">
        <f>'ცვლილ. საკუთ.'!I380</f>
        <v>0</v>
      </c>
      <c r="BW380" s="10">
        <f>'მთავრ. ფონდი'!I380</f>
        <v>0</v>
      </c>
      <c r="BX380" s="10">
        <f>'პრეზ. ფონდი'!I380</f>
        <v>0</v>
      </c>
      <c r="BY380" s="10">
        <f>'დაზუსტ. ნაერთი'!H380</f>
        <v>0</v>
      </c>
      <c r="BZ380" s="10">
        <f>'დაზუსტ. ბიუჯ.'!H380</f>
        <v>0</v>
      </c>
      <c r="CA380" s="10">
        <f>'დაზუსტ. საკუთ.'!H380</f>
        <v>0</v>
      </c>
    </row>
    <row r="381" spans="1:79" x14ac:dyDescent="0.25">
      <c r="A381" t="str">
        <f t="shared" si="91"/>
        <v>b</v>
      </c>
      <c r="B381" s="8"/>
      <c r="C381" s="9" t="s">
        <v>15</v>
      </c>
      <c r="D381" s="10">
        <f t="shared" si="92"/>
        <v>0</v>
      </c>
      <c r="E381" s="10">
        <f t="shared" si="93"/>
        <v>0</v>
      </c>
      <c r="F381" s="10">
        <f t="shared" si="94"/>
        <v>0</v>
      </c>
      <c r="G381" s="10">
        <f t="shared" si="94"/>
        <v>0</v>
      </c>
      <c r="H381" s="10">
        <f t="shared" si="94"/>
        <v>0</v>
      </c>
      <c r="I381" s="10">
        <f t="shared" si="94"/>
        <v>0</v>
      </c>
      <c r="J381" s="10">
        <f t="shared" si="95"/>
        <v>0</v>
      </c>
      <c r="K381" s="10">
        <f t="shared" si="95"/>
        <v>0</v>
      </c>
      <c r="L381" s="10">
        <f t="shared" si="95"/>
        <v>0</v>
      </c>
      <c r="M381" s="10">
        <f t="shared" si="95"/>
        <v>0</v>
      </c>
      <c r="O381" s="10">
        <f t="shared" si="96"/>
        <v>0</v>
      </c>
      <c r="P381" s="10">
        <f>'დამტკ. ბიუჯ.'!E381</f>
        <v>0</v>
      </c>
      <c r="Q381" s="10">
        <f>'დამტკ. საკუთ.'!E381</f>
        <v>0</v>
      </c>
      <c r="R381" s="10">
        <f>'ცვლილ. ბიუჯ.'!F381</f>
        <v>0</v>
      </c>
      <c r="S381" s="10">
        <f>'ცვლილ. საკუთ.'!F381</f>
        <v>0</v>
      </c>
      <c r="T381" s="10">
        <f>'მთავრ. ფონდი'!F381</f>
        <v>0</v>
      </c>
      <c r="U381" s="10">
        <f>'პრეზ. ფონდი'!F381</f>
        <v>0</v>
      </c>
      <c r="V381" s="10">
        <f>'დაზუსტ. ნაერთი'!E381</f>
        <v>0</v>
      </c>
      <c r="W381" s="10">
        <f>'დაზუსტ. ბიუჯ.'!E381</f>
        <v>0</v>
      </c>
      <c r="X381" s="10">
        <f>'დაზუსტ. საკუთ.'!E381</f>
        <v>0</v>
      </c>
      <c r="Z381" s="10">
        <f t="shared" si="97"/>
        <v>0</v>
      </c>
      <c r="AA381" s="10">
        <f>'დამტკ. ბიუჯ.'!F381</f>
        <v>0</v>
      </c>
      <c r="AB381" s="10">
        <f>'დამტკ. საკუთ.'!F381</f>
        <v>0</v>
      </c>
      <c r="AC381" s="10">
        <f>'ცვლილ. ბიუჯ.'!G381</f>
        <v>0</v>
      </c>
      <c r="AD381" s="10">
        <f>'ცვლილ. საკუთ.'!G381</f>
        <v>0</v>
      </c>
      <c r="AE381" s="10">
        <f>'მთავრ. ფონდი'!G381</f>
        <v>0</v>
      </c>
      <c r="AF381" s="10">
        <f>'პრეზ. ფონდი'!G381</f>
        <v>0</v>
      </c>
      <c r="AG381" s="10">
        <f>'დაზუსტ. ნაერთი'!F381</f>
        <v>0</v>
      </c>
      <c r="AH381" s="10">
        <f>'დაზუსტ. ბიუჯ.'!F381</f>
        <v>0</v>
      </c>
      <c r="AI381" s="10">
        <f>'დაზუსტ. საკუთ.'!F381</f>
        <v>0</v>
      </c>
      <c r="AK381" s="10">
        <f t="shared" si="98"/>
        <v>0</v>
      </c>
      <c r="AL381" s="10">
        <f t="shared" si="99"/>
        <v>0</v>
      </c>
      <c r="AM381" s="10">
        <f t="shared" si="100"/>
        <v>0</v>
      </c>
      <c r="AN381" s="10">
        <f t="shared" si="100"/>
        <v>0</v>
      </c>
      <c r="AO381" s="10">
        <f t="shared" si="100"/>
        <v>0</v>
      </c>
      <c r="AP381" s="10">
        <f t="shared" si="100"/>
        <v>0</v>
      </c>
      <c r="AQ381" s="10">
        <f t="shared" si="101"/>
        <v>0</v>
      </c>
      <c r="AR381" s="10">
        <f t="shared" si="101"/>
        <v>0</v>
      </c>
      <c r="AS381" s="10">
        <f t="shared" si="101"/>
        <v>0</v>
      </c>
      <c r="AT381" s="10">
        <f t="shared" si="101"/>
        <v>0</v>
      </c>
      <c r="AV381" s="10">
        <f t="shared" si="102"/>
        <v>0</v>
      </c>
      <c r="AW381" s="10">
        <f>'დამტკ. ბიუჯ.'!G381</f>
        <v>0</v>
      </c>
      <c r="AX381" s="10">
        <f>'დამტკ. საკუთ.'!G381</f>
        <v>0</v>
      </c>
      <c r="AY381" s="10">
        <f>'ცვლილ. ბიუჯ.'!H381</f>
        <v>0</v>
      </c>
      <c r="AZ381" s="10">
        <f>'ცვლილ. საკუთ.'!H381</f>
        <v>0</v>
      </c>
      <c r="BA381" s="10">
        <f>'მთავრ. ფონდი'!H381</f>
        <v>0</v>
      </c>
      <c r="BB381" s="10">
        <f>'პრეზ. ფონდი'!H381</f>
        <v>0</v>
      </c>
      <c r="BC381" s="10">
        <f>'დაზუსტ. ნაერთი'!G381</f>
        <v>0</v>
      </c>
      <c r="BD381" s="10">
        <f>'დაზუსტ. ბიუჯ.'!G381</f>
        <v>0</v>
      </c>
      <c r="BE381" s="10">
        <f>'დაზუსტ. საკუთ.'!G381</f>
        <v>0</v>
      </c>
      <c r="BG381" s="10">
        <f t="shared" si="103"/>
        <v>0</v>
      </c>
      <c r="BH381" s="10">
        <f t="shared" si="103"/>
        <v>0</v>
      </c>
      <c r="BI381" s="10">
        <f t="shared" si="103"/>
        <v>0</v>
      </c>
      <c r="BJ381" s="10">
        <f t="shared" si="103"/>
        <v>0</v>
      </c>
      <c r="BK381" s="10">
        <f t="shared" si="104"/>
        <v>0</v>
      </c>
      <c r="BL381" s="10">
        <f t="shared" si="104"/>
        <v>0</v>
      </c>
      <c r="BM381" s="10">
        <f t="shared" si="104"/>
        <v>0</v>
      </c>
      <c r="BN381" s="10">
        <f t="shared" si="104"/>
        <v>0</v>
      </c>
      <c r="BO381" s="10">
        <f t="shared" si="107"/>
        <v>0</v>
      </c>
      <c r="BP381" s="10">
        <f t="shared" si="106"/>
        <v>0</v>
      </c>
      <c r="BR381" s="10">
        <f t="shared" si="105"/>
        <v>0</v>
      </c>
      <c r="BS381" s="10">
        <f>'დამტკ. ბიუჯ.'!H381</f>
        <v>0</v>
      </c>
      <c r="BT381" s="10">
        <f>'დამტკ. საკუთ.'!H381</f>
        <v>0</v>
      </c>
      <c r="BU381" s="10">
        <f>'ცვლილ. ბიუჯ.'!I381</f>
        <v>0</v>
      </c>
      <c r="BV381" s="10">
        <f>'ცვლილ. საკუთ.'!I381</f>
        <v>0</v>
      </c>
      <c r="BW381" s="10">
        <f>'მთავრ. ფონდი'!I381</f>
        <v>0</v>
      </c>
      <c r="BX381" s="10">
        <f>'პრეზ. ფონდი'!I381</f>
        <v>0</v>
      </c>
      <c r="BY381" s="10">
        <f>'დაზუსტ. ნაერთი'!H381</f>
        <v>0</v>
      </c>
      <c r="BZ381" s="10">
        <f>'დაზუსტ. ბიუჯ.'!H381</f>
        <v>0</v>
      </c>
      <c r="CA381" s="10">
        <f>'დაზუსტ. საკუთ.'!H381</f>
        <v>0</v>
      </c>
    </row>
    <row r="382" spans="1:79" x14ac:dyDescent="0.25">
      <c r="A382" t="str">
        <f t="shared" si="91"/>
        <v>b</v>
      </c>
      <c r="B382" s="8"/>
      <c r="C382" s="9" t="s">
        <v>16</v>
      </c>
      <c r="D382" s="10">
        <f t="shared" si="92"/>
        <v>0</v>
      </c>
      <c r="E382" s="10">
        <f t="shared" si="93"/>
        <v>0</v>
      </c>
      <c r="F382" s="10">
        <f t="shared" si="94"/>
        <v>0</v>
      </c>
      <c r="G382" s="10">
        <f t="shared" si="94"/>
        <v>0</v>
      </c>
      <c r="H382" s="10">
        <f t="shared" si="94"/>
        <v>0</v>
      </c>
      <c r="I382" s="10">
        <f t="shared" si="94"/>
        <v>0</v>
      </c>
      <c r="J382" s="10">
        <f t="shared" si="95"/>
        <v>0</v>
      </c>
      <c r="K382" s="10">
        <f t="shared" si="95"/>
        <v>0</v>
      </c>
      <c r="L382" s="10">
        <f t="shared" si="95"/>
        <v>0</v>
      </c>
      <c r="M382" s="10">
        <f t="shared" si="95"/>
        <v>0</v>
      </c>
      <c r="O382" s="10">
        <f t="shared" si="96"/>
        <v>0</v>
      </c>
      <c r="P382" s="10">
        <f>'დამტკ. ბიუჯ.'!E382</f>
        <v>0</v>
      </c>
      <c r="Q382" s="10">
        <f>'დამტკ. საკუთ.'!E382</f>
        <v>0</v>
      </c>
      <c r="R382" s="10">
        <f>'ცვლილ. ბიუჯ.'!F382</f>
        <v>0</v>
      </c>
      <c r="S382" s="10">
        <f>'ცვლილ. საკუთ.'!F382</f>
        <v>0</v>
      </c>
      <c r="T382" s="10">
        <f>'მთავრ. ფონდი'!F382</f>
        <v>0</v>
      </c>
      <c r="U382" s="10">
        <f>'პრეზ. ფონდი'!F382</f>
        <v>0</v>
      </c>
      <c r="V382" s="10">
        <f>'დაზუსტ. ნაერთი'!E382</f>
        <v>0</v>
      </c>
      <c r="W382" s="10">
        <f>'დაზუსტ. ბიუჯ.'!E382</f>
        <v>0</v>
      </c>
      <c r="X382" s="10">
        <f>'დაზუსტ. საკუთ.'!E382</f>
        <v>0</v>
      </c>
      <c r="Z382" s="10">
        <f t="shared" si="97"/>
        <v>0</v>
      </c>
      <c r="AA382" s="10">
        <f>'დამტკ. ბიუჯ.'!F382</f>
        <v>0</v>
      </c>
      <c r="AB382" s="10">
        <f>'დამტკ. საკუთ.'!F382</f>
        <v>0</v>
      </c>
      <c r="AC382" s="10">
        <f>'ცვლილ. ბიუჯ.'!G382</f>
        <v>0</v>
      </c>
      <c r="AD382" s="10">
        <f>'ცვლილ. საკუთ.'!G382</f>
        <v>0</v>
      </c>
      <c r="AE382" s="10">
        <f>'მთავრ. ფონდი'!G382</f>
        <v>0</v>
      </c>
      <c r="AF382" s="10">
        <f>'პრეზ. ფონდი'!G382</f>
        <v>0</v>
      </c>
      <c r="AG382" s="10">
        <f>'დაზუსტ. ნაერთი'!F382</f>
        <v>0</v>
      </c>
      <c r="AH382" s="10">
        <f>'დაზუსტ. ბიუჯ.'!F382</f>
        <v>0</v>
      </c>
      <c r="AI382" s="10">
        <f>'დაზუსტ. საკუთ.'!F382</f>
        <v>0</v>
      </c>
      <c r="AK382" s="10">
        <f t="shared" si="98"/>
        <v>0</v>
      </c>
      <c r="AL382" s="10">
        <f t="shared" si="99"/>
        <v>0</v>
      </c>
      <c r="AM382" s="10">
        <f t="shared" si="100"/>
        <v>0</v>
      </c>
      <c r="AN382" s="10">
        <f t="shared" si="100"/>
        <v>0</v>
      </c>
      <c r="AO382" s="10">
        <f t="shared" si="100"/>
        <v>0</v>
      </c>
      <c r="AP382" s="10">
        <f t="shared" si="100"/>
        <v>0</v>
      </c>
      <c r="AQ382" s="10">
        <f t="shared" si="101"/>
        <v>0</v>
      </c>
      <c r="AR382" s="10">
        <f t="shared" si="101"/>
        <v>0</v>
      </c>
      <c r="AS382" s="10">
        <f t="shared" si="101"/>
        <v>0</v>
      </c>
      <c r="AT382" s="10">
        <f t="shared" si="101"/>
        <v>0</v>
      </c>
      <c r="AV382" s="10">
        <f t="shared" si="102"/>
        <v>0</v>
      </c>
      <c r="AW382" s="10">
        <f>'დამტკ. ბიუჯ.'!G382</f>
        <v>0</v>
      </c>
      <c r="AX382" s="10">
        <f>'დამტკ. საკუთ.'!G382</f>
        <v>0</v>
      </c>
      <c r="AY382" s="10">
        <f>'ცვლილ. ბიუჯ.'!H382</f>
        <v>0</v>
      </c>
      <c r="AZ382" s="10">
        <f>'ცვლილ. საკუთ.'!H382</f>
        <v>0</v>
      </c>
      <c r="BA382" s="10">
        <f>'მთავრ. ფონდი'!H382</f>
        <v>0</v>
      </c>
      <c r="BB382" s="10">
        <f>'პრეზ. ფონდი'!H382</f>
        <v>0</v>
      </c>
      <c r="BC382" s="10">
        <f>'დაზუსტ. ნაერთი'!G382</f>
        <v>0</v>
      </c>
      <c r="BD382" s="10">
        <f>'დაზუსტ. ბიუჯ.'!G382</f>
        <v>0</v>
      </c>
      <c r="BE382" s="10">
        <f>'დაზუსტ. საკუთ.'!G382</f>
        <v>0</v>
      </c>
      <c r="BG382" s="10">
        <f t="shared" si="103"/>
        <v>0</v>
      </c>
      <c r="BH382" s="10">
        <f t="shared" si="103"/>
        <v>0</v>
      </c>
      <c r="BI382" s="10">
        <f t="shared" si="103"/>
        <v>0</v>
      </c>
      <c r="BJ382" s="10">
        <f t="shared" si="103"/>
        <v>0</v>
      </c>
      <c r="BK382" s="10">
        <f t="shared" si="104"/>
        <v>0</v>
      </c>
      <c r="BL382" s="10">
        <f t="shared" si="104"/>
        <v>0</v>
      </c>
      <c r="BM382" s="10">
        <f t="shared" si="104"/>
        <v>0</v>
      </c>
      <c r="BN382" s="10">
        <f t="shared" si="104"/>
        <v>0</v>
      </c>
      <c r="BO382" s="10">
        <f t="shared" si="107"/>
        <v>0</v>
      </c>
      <c r="BP382" s="10">
        <f t="shared" si="106"/>
        <v>0</v>
      </c>
      <c r="BR382" s="10">
        <f t="shared" si="105"/>
        <v>0</v>
      </c>
      <c r="BS382" s="10">
        <f>'დამტკ. ბიუჯ.'!H382</f>
        <v>0</v>
      </c>
      <c r="BT382" s="10">
        <f>'დამტკ. საკუთ.'!H382</f>
        <v>0</v>
      </c>
      <c r="BU382" s="10">
        <f>'ცვლილ. ბიუჯ.'!I382</f>
        <v>0</v>
      </c>
      <c r="BV382" s="10">
        <f>'ცვლილ. საკუთ.'!I382</f>
        <v>0</v>
      </c>
      <c r="BW382" s="10">
        <f>'მთავრ. ფონდი'!I382</f>
        <v>0</v>
      </c>
      <c r="BX382" s="10">
        <f>'პრეზ. ფონდი'!I382</f>
        <v>0</v>
      </c>
      <c r="BY382" s="10">
        <f>'დაზუსტ. ნაერთი'!H382</f>
        <v>0</v>
      </c>
      <c r="BZ382" s="10">
        <f>'დაზუსტ. ბიუჯ.'!H382</f>
        <v>0</v>
      </c>
      <c r="CA382" s="10">
        <f>'დაზუსტ. საკუთ.'!H382</f>
        <v>0</v>
      </c>
    </row>
    <row r="383" spans="1:79" x14ac:dyDescent="0.25">
      <c r="A383" t="str">
        <f t="shared" si="91"/>
        <v>a</v>
      </c>
      <c r="B383" s="8"/>
      <c r="C383" s="9" t="s">
        <v>17</v>
      </c>
      <c r="D383" s="10">
        <f t="shared" si="92"/>
        <v>2250000</v>
      </c>
      <c r="E383" s="10">
        <f t="shared" si="93"/>
        <v>2250000</v>
      </c>
      <c r="F383" s="10">
        <f t="shared" si="94"/>
        <v>0</v>
      </c>
      <c r="G383" s="10">
        <f t="shared" si="94"/>
        <v>514500</v>
      </c>
      <c r="H383" s="10">
        <f t="shared" si="94"/>
        <v>0</v>
      </c>
      <c r="I383" s="10">
        <f t="shared" si="94"/>
        <v>0</v>
      </c>
      <c r="J383" s="10">
        <f t="shared" si="95"/>
        <v>0</v>
      </c>
      <c r="K383" s="10">
        <f t="shared" si="95"/>
        <v>2764500</v>
      </c>
      <c r="L383" s="10">
        <f t="shared" si="95"/>
        <v>2764500</v>
      </c>
      <c r="M383" s="10">
        <f t="shared" si="95"/>
        <v>0</v>
      </c>
      <c r="O383" s="10">
        <f t="shared" si="96"/>
        <v>541000</v>
      </c>
      <c r="P383" s="10">
        <f>'დამტკ. ბიუჯ.'!E383</f>
        <v>541000</v>
      </c>
      <c r="Q383" s="10">
        <f>'დამტკ. საკუთ.'!E383</f>
        <v>0</v>
      </c>
      <c r="R383" s="10">
        <f>'ცვლილ. ბიუჯ.'!F383</f>
        <v>-341000</v>
      </c>
      <c r="S383" s="10">
        <f>'ცვლილ. საკუთ.'!F383</f>
        <v>0</v>
      </c>
      <c r="T383" s="10">
        <f>'მთავრ. ფონდი'!F383</f>
        <v>0</v>
      </c>
      <c r="U383" s="10">
        <f>'პრეზ. ფონდი'!F383</f>
        <v>0</v>
      </c>
      <c r="V383" s="10">
        <f>'დაზუსტ. ნაერთი'!E383</f>
        <v>200000</v>
      </c>
      <c r="W383" s="10">
        <f>'დაზუსტ. ბიუჯ.'!E383</f>
        <v>200000</v>
      </c>
      <c r="X383" s="10">
        <f>'დაზუსტ. საკუთ.'!E383</f>
        <v>0</v>
      </c>
      <c r="Z383" s="10">
        <f t="shared" si="97"/>
        <v>569000</v>
      </c>
      <c r="AA383" s="10">
        <f>'დამტკ. ბიუჯ.'!F383</f>
        <v>569000</v>
      </c>
      <c r="AB383" s="10">
        <f>'დამტკ. საკუთ.'!F383</f>
        <v>0</v>
      </c>
      <c r="AC383" s="10">
        <f>'ცვლილ. ბიუჯ.'!G383</f>
        <v>395000</v>
      </c>
      <c r="AD383" s="10">
        <f>'ცვლილ. საკუთ.'!G383</f>
        <v>0</v>
      </c>
      <c r="AE383" s="10">
        <f>'მთავრ. ფონდი'!G383</f>
        <v>0</v>
      </c>
      <c r="AF383" s="10">
        <f>'პრეზ. ფონდი'!G383</f>
        <v>0</v>
      </c>
      <c r="AG383" s="10">
        <f>'დაზუსტ. ნაერთი'!F383</f>
        <v>964000</v>
      </c>
      <c r="AH383" s="10">
        <f>'დაზუსტ. ბიუჯ.'!F383</f>
        <v>964000</v>
      </c>
      <c r="AI383" s="10">
        <f>'დაზუსტ. საკუთ.'!F383</f>
        <v>0</v>
      </c>
      <c r="AK383" s="10">
        <f t="shared" si="98"/>
        <v>1110000</v>
      </c>
      <c r="AL383" s="10">
        <f t="shared" si="99"/>
        <v>1110000</v>
      </c>
      <c r="AM383" s="10">
        <f t="shared" si="100"/>
        <v>0</v>
      </c>
      <c r="AN383" s="10">
        <f t="shared" si="100"/>
        <v>54000</v>
      </c>
      <c r="AO383" s="10">
        <f t="shared" si="100"/>
        <v>0</v>
      </c>
      <c r="AP383" s="10">
        <f t="shared" si="100"/>
        <v>0</v>
      </c>
      <c r="AQ383" s="10">
        <f t="shared" si="101"/>
        <v>0</v>
      </c>
      <c r="AR383" s="10">
        <f t="shared" si="101"/>
        <v>1164000</v>
      </c>
      <c r="AS383" s="10">
        <f t="shared" si="101"/>
        <v>1164000</v>
      </c>
      <c r="AT383" s="10">
        <f t="shared" si="101"/>
        <v>0</v>
      </c>
      <c r="AV383" s="10">
        <f t="shared" si="102"/>
        <v>570000</v>
      </c>
      <c r="AW383" s="10">
        <f>'დამტკ. ბიუჯ.'!G383</f>
        <v>570000</v>
      </c>
      <c r="AX383" s="10">
        <f>'დამტკ. საკუთ.'!G383</f>
        <v>0</v>
      </c>
      <c r="AY383" s="10">
        <f>'ცვლილ. ბიუჯ.'!H383</f>
        <v>300000</v>
      </c>
      <c r="AZ383" s="10">
        <f>'ცვლილ. საკუთ.'!H383</f>
        <v>0</v>
      </c>
      <c r="BA383" s="10">
        <f>'მთავრ. ფონდი'!H383</f>
        <v>0</v>
      </c>
      <c r="BB383" s="10">
        <f>'პრეზ. ფონდი'!H383</f>
        <v>0</v>
      </c>
      <c r="BC383" s="10">
        <f>'დაზუსტ. ნაერთი'!G383</f>
        <v>870000</v>
      </c>
      <c r="BD383" s="10">
        <f>'დაზუსტ. ბიუჯ.'!G383</f>
        <v>870000</v>
      </c>
      <c r="BE383" s="10">
        <f>'დაზუსტ. საკუთ.'!G383</f>
        <v>0</v>
      </c>
      <c r="BG383" s="10">
        <f t="shared" si="103"/>
        <v>1680000</v>
      </c>
      <c r="BH383" s="10">
        <f t="shared" si="103"/>
        <v>1680000</v>
      </c>
      <c r="BI383" s="10">
        <f t="shared" si="103"/>
        <v>0</v>
      </c>
      <c r="BJ383" s="10">
        <f t="shared" si="103"/>
        <v>354000</v>
      </c>
      <c r="BK383" s="10">
        <f t="shared" si="104"/>
        <v>0</v>
      </c>
      <c r="BL383" s="10">
        <f t="shared" si="104"/>
        <v>0</v>
      </c>
      <c r="BM383" s="10">
        <f t="shared" si="104"/>
        <v>0</v>
      </c>
      <c r="BN383" s="10">
        <f t="shared" si="104"/>
        <v>2034000</v>
      </c>
      <c r="BO383" s="10">
        <f t="shared" si="107"/>
        <v>2034000</v>
      </c>
      <c r="BP383" s="10">
        <f t="shared" si="106"/>
        <v>0</v>
      </c>
      <c r="BR383" s="10">
        <f t="shared" si="105"/>
        <v>570000</v>
      </c>
      <c r="BS383" s="10">
        <f>'დამტკ. ბიუჯ.'!H383</f>
        <v>570000</v>
      </c>
      <c r="BT383" s="10">
        <f>'დამტკ. საკუთ.'!H383</f>
        <v>0</v>
      </c>
      <c r="BU383" s="10">
        <f>'ცვლილ. ბიუჯ.'!I383</f>
        <v>160500</v>
      </c>
      <c r="BV383" s="10">
        <f>'ცვლილ. საკუთ.'!I383</f>
        <v>0</v>
      </c>
      <c r="BW383" s="10">
        <f>'მთავრ. ფონდი'!I383</f>
        <v>0</v>
      </c>
      <c r="BX383" s="10">
        <f>'პრეზ. ფონდი'!I383</f>
        <v>0</v>
      </c>
      <c r="BY383" s="10">
        <f>'დაზუსტ. ნაერთი'!H383</f>
        <v>730500</v>
      </c>
      <c r="BZ383" s="10">
        <f>'დაზუსტ. ბიუჯ.'!H383</f>
        <v>730500</v>
      </c>
      <c r="CA383" s="10">
        <f>'დაზუსტ. საკუთ.'!H383</f>
        <v>0</v>
      </c>
    </row>
    <row r="384" spans="1:79" x14ac:dyDescent="0.25">
      <c r="A384" t="str">
        <f t="shared" si="91"/>
        <v>b</v>
      </c>
      <c r="B384" s="5"/>
      <c r="C384" s="6" t="s">
        <v>18</v>
      </c>
      <c r="D384" s="7">
        <f t="shared" si="92"/>
        <v>0</v>
      </c>
      <c r="E384" s="7">
        <f t="shared" si="93"/>
        <v>0</v>
      </c>
      <c r="F384" s="7">
        <f t="shared" si="94"/>
        <v>0</v>
      </c>
      <c r="G384" s="7">
        <f t="shared" si="94"/>
        <v>0</v>
      </c>
      <c r="H384" s="7">
        <f t="shared" si="94"/>
        <v>0</v>
      </c>
      <c r="I384" s="7">
        <f t="shared" si="94"/>
        <v>0</v>
      </c>
      <c r="J384" s="7">
        <f t="shared" si="95"/>
        <v>0</v>
      </c>
      <c r="K384" s="7">
        <f t="shared" si="95"/>
        <v>0</v>
      </c>
      <c r="L384" s="7">
        <f t="shared" si="95"/>
        <v>0</v>
      </c>
      <c r="M384" s="7">
        <f t="shared" si="95"/>
        <v>0</v>
      </c>
      <c r="O384" s="7">
        <f t="shared" si="96"/>
        <v>0</v>
      </c>
      <c r="P384" s="7">
        <f>'დამტკ. ბიუჯ.'!E384</f>
        <v>0</v>
      </c>
      <c r="Q384" s="7">
        <f>'დამტკ. საკუთ.'!E384</f>
        <v>0</v>
      </c>
      <c r="R384" s="7">
        <f>'ცვლილ. ბიუჯ.'!F384</f>
        <v>0</v>
      </c>
      <c r="S384" s="7">
        <f>'ცვლილ. საკუთ.'!F384</f>
        <v>0</v>
      </c>
      <c r="T384" s="7">
        <f>'მთავრ. ფონდი'!F384</f>
        <v>0</v>
      </c>
      <c r="U384" s="7">
        <f>'პრეზ. ფონდი'!F384</f>
        <v>0</v>
      </c>
      <c r="V384" s="7">
        <f>'დაზუსტ. ნაერთი'!E384</f>
        <v>0</v>
      </c>
      <c r="W384" s="7">
        <f>'დაზუსტ. ბიუჯ.'!E384</f>
        <v>0</v>
      </c>
      <c r="X384" s="7">
        <f>'დაზუსტ. საკუთ.'!E384</f>
        <v>0</v>
      </c>
      <c r="Z384" s="7">
        <f t="shared" si="97"/>
        <v>0</v>
      </c>
      <c r="AA384" s="7">
        <f>'დამტკ. ბიუჯ.'!F384</f>
        <v>0</v>
      </c>
      <c r="AB384" s="7">
        <f>'დამტკ. საკუთ.'!F384</f>
        <v>0</v>
      </c>
      <c r="AC384" s="7">
        <f>'ცვლილ. ბიუჯ.'!G384</f>
        <v>0</v>
      </c>
      <c r="AD384" s="7">
        <f>'ცვლილ. საკუთ.'!G384</f>
        <v>0</v>
      </c>
      <c r="AE384" s="7">
        <f>'მთავრ. ფონდი'!G384</f>
        <v>0</v>
      </c>
      <c r="AF384" s="7">
        <f>'პრეზ. ფონდი'!G384</f>
        <v>0</v>
      </c>
      <c r="AG384" s="7">
        <f>'დაზუსტ. ნაერთი'!F384</f>
        <v>0</v>
      </c>
      <c r="AH384" s="7">
        <f>'დაზუსტ. ბიუჯ.'!F384</f>
        <v>0</v>
      </c>
      <c r="AI384" s="7">
        <f>'დაზუსტ. საკუთ.'!F384</f>
        <v>0</v>
      </c>
      <c r="AK384" s="7">
        <f t="shared" si="98"/>
        <v>0</v>
      </c>
      <c r="AL384" s="7">
        <f t="shared" si="99"/>
        <v>0</v>
      </c>
      <c r="AM384" s="7">
        <f t="shared" si="100"/>
        <v>0</v>
      </c>
      <c r="AN384" s="7">
        <f t="shared" si="100"/>
        <v>0</v>
      </c>
      <c r="AO384" s="7">
        <f t="shared" si="100"/>
        <v>0</v>
      </c>
      <c r="AP384" s="7">
        <f t="shared" si="100"/>
        <v>0</v>
      </c>
      <c r="AQ384" s="7">
        <f t="shared" si="101"/>
        <v>0</v>
      </c>
      <c r="AR384" s="7">
        <f t="shared" si="101"/>
        <v>0</v>
      </c>
      <c r="AS384" s="7">
        <f t="shared" si="101"/>
        <v>0</v>
      </c>
      <c r="AT384" s="7">
        <f t="shared" si="101"/>
        <v>0</v>
      </c>
      <c r="AV384" s="7">
        <f t="shared" si="102"/>
        <v>0</v>
      </c>
      <c r="AW384" s="7">
        <f>'დამტკ. ბიუჯ.'!G384</f>
        <v>0</v>
      </c>
      <c r="AX384" s="7">
        <f>'დამტკ. საკუთ.'!G384</f>
        <v>0</v>
      </c>
      <c r="AY384" s="7">
        <f>'ცვლილ. ბიუჯ.'!H384</f>
        <v>0</v>
      </c>
      <c r="AZ384" s="7">
        <f>'ცვლილ. საკუთ.'!H384</f>
        <v>0</v>
      </c>
      <c r="BA384" s="7">
        <f>'მთავრ. ფონდი'!H384</f>
        <v>0</v>
      </c>
      <c r="BB384" s="7">
        <f>'პრეზ. ფონდი'!H384</f>
        <v>0</v>
      </c>
      <c r="BC384" s="7">
        <f>'დაზუსტ. ნაერთი'!G384</f>
        <v>0</v>
      </c>
      <c r="BD384" s="7">
        <f>'დაზუსტ. ბიუჯ.'!G384</f>
        <v>0</v>
      </c>
      <c r="BE384" s="7">
        <f>'დაზუსტ. საკუთ.'!G384</f>
        <v>0</v>
      </c>
      <c r="BG384" s="7">
        <f t="shared" si="103"/>
        <v>0</v>
      </c>
      <c r="BH384" s="7">
        <f t="shared" si="103"/>
        <v>0</v>
      </c>
      <c r="BI384" s="7">
        <f t="shared" si="103"/>
        <v>0</v>
      </c>
      <c r="BJ384" s="7">
        <f t="shared" si="103"/>
        <v>0</v>
      </c>
      <c r="BK384" s="7">
        <f t="shared" si="104"/>
        <v>0</v>
      </c>
      <c r="BL384" s="7">
        <f t="shared" si="104"/>
        <v>0</v>
      </c>
      <c r="BM384" s="7">
        <f t="shared" si="104"/>
        <v>0</v>
      </c>
      <c r="BN384" s="7">
        <f t="shared" si="104"/>
        <v>0</v>
      </c>
      <c r="BO384" s="7">
        <f t="shared" si="107"/>
        <v>0</v>
      </c>
      <c r="BP384" s="7">
        <f t="shared" si="106"/>
        <v>0</v>
      </c>
      <c r="BR384" s="7">
        <f t="shared" si="105"/>
        <v>0</v>
      </c>
      <c r="BS384" s="7">
        <f>'დამტკ. ბიუჯ.'!H384</f>
        <v>0</v>
      </c>
      <c r="BT384" s="7">
        <f>'დამტკ. საკუთ.'!H384</f>
        <v>0</v>
      </c>
      <c r="BU384" s="7">
        <f>'ცვლილ. ბიუჯ.'!I384</f>
        <v>0</v>
      </c>
      <c r="BV384" s="7">
        <f>'ცვლილ. საკუთ.'!I384</f>
        <v>0</v>
      </c>
      <c r="BW384" s="7">
        <f>'მთავრ. ფონდი'!I384</f>
        <v>0</v>
      </c>
      <c r="BX384" s="7">
        <f>'პრეზ. ფონდი'!I384</f>
        <v>0</v>
      </c>
      <c r="BY384" s="7">
        <f>'დაზუსტ. ნაერთი'!H384</f>
        <v>0</v>
      </c>
      <c r="BZ384" s="7">
        <f>'დაზუსტ. ბიუჯ.'!H384</f>
        <v>0</v>
      </c>
      <c r="CA384" s="7">
        <f>'დაზუსტ. საკუთ.'!H384</f>
        <v>0</v>
      </c>
    </row>
    <row r="385" spans="1:79" x14ac:dyDescent="0.25">
      <c r="A385" t="str">
        <f t="shared" si="91"/>
        <v>b</v>
      </c>
      <c r="B385" s="5"/>
      <c r="C385" s="6" t="s">
        <v>19</v>
      </c>
      <c r="D385" s="7">
        <f t="shared" si="92"/>
        <v>0</v>
      </c>
      <c r="E385" s="7">
        <f t="shared" si="93"/>
        <v>0</v>
      </c>
      <c r="F385" s="7">
        <f t="shared" si="94"/>
        <v>0</v>
      </c>
      <c r="G385" s="7">
        <f t="shared" si="94"/>
        <v>0</v>
      </c>
      <c r="H385" s="7">
        <f t="shared" si="94"/>
        <v>0</v>
      </c>
      <c r="I385" s="7">
        <f t="shared" si="94"/>
        <v>0</v>
      </c>
      <c r="J385" s="7">
        <f t="shared" si="95"/>
        <v>0</v>
      </c>
      <c r="K385" s="7">
        <f t="shared" si="95"/>
        <v>0</v>
      </c>
      <c r="L385" s="7">
        <f t="shared" si="95"/>
        <v>0</v>
      </c>
      <c r="M385" s="7">
        <f t="shared" si="95"/>
        <v>0</v>
      </c>
      <c r="O385" s="7">
        <f t="shared" si="96"/>
        <v>0</v>
      </c>
      <c r="P385" s="7">
        <f>'დამტკ. ბიუჯ.'!E385</f>
        <v>0</v>
      </c>
      <c r="Q385" s="7">
        <f>'დამტკ. საკუთ.'!E385</f>
        <v>0</v>
      </c>
      <c r="R385" s="7">
        <f>'ცვლილ. ბიუჯ.'!F385</f>
        <v>0</v>
      </c>
      <c r="S385" s="7">
        <f>'ცვლილ. საკუთ.'!F385</f>
        <v>0</v>
      </c>
      <c r="T385" s="7">
        <f>'მთავრ. ფონდი'!F385</f>
        <v>0</v>
      </c>
      <c r="U385" s="7">
        <f>'პრეზ. ფონდი'!F385</f>
        <v>0</v>
      </c>
      <c r="V385" s="7">
        <f>'დაზუსტ. ნაერთი'!E385</f>
        <v>0</v>
      </c>
      <c r="W385" s="7">
        <f>'დაზუსტ. ბიუჯ.'!E385</f>
        <v>0</v>
      </c>
      <c r="X385" s="7">
        <f>'დაზუსტ. საკუთ.'!E385</f>
        <v>0</v>
      </c>
      <c r="Z385" s="7">
        <f t="shared" si="97"/>
        <v>0</v>
      </c>
      <c r="AA385" s="7">
        <f>'დამტკ. ბიუჯ.'!F385</f>
        <v>0</v>
      </c>
      <c r="AB385" s="7">
        <f>'დამტკ. საკუთ.'!F385</f>
        <v>0</v>
      </c>
      <c r="AC385" s="7">
        <f>'ცვლილ. ბიუჯ.'!G385</f>
        <v>0</v>
      </c>
      <c r="AD385" s="7">
        <f>'ცვლილ. საკუთ.'!G385</f>
        <v>0</v>
      </c>
      <c r="AE385" s="7">
        <f>'მთავრ. ფონდი'!G385</f>
        <v>0</v>
      </c>
      <c r="AF385" s="7">
        <f>'პრეზ. ფონდი'!G385</f>
        <v>0</v>
      </c>
      <c r="AG385" s="7">
        <f>'დაზუსტ. ნაერთი'!F385</f>
        <v>0</v>
      </c>
      <c r="AH385" s="7">
        <f>'დაზუსტ. ბიუჯ.'!F385</f>
        <v>0</v>
      </c>
      <c r="AI385" s="7">
        <f>'დაზუსტ. საკუთ.'!F385</f>
        <v>0</v>
      </c>
      <c r="AK385" s="7">
        <f t="shared" si="98"/>
        <v>0</v>
      </c>
      <c r="AL385" s="7">
        <f t="shared" si="99"/>
        <v>0</v>
      </c>
      <c r="AM385" s="7">
        <f t="shared" si="100"/>
        <v>0</v>
      </c>
      <c r="AN385" s="7">
        <f t="shared" si="100"/>
        <v>0</v>
      </c>
      <c r="AO385" s="7">
        <f t="shared" si="100"/>
        <v>0</v>
      </c>
      <c r="AP385" s="7">
        <f t="shared" si="100"/>
        <v>0</v>
      </c>
      <c r="AQ385" s="7">
        <f t="shared" si="101"/>
        <v>0</v>
      </c>
      <c r="AR385" s="7">
        <f t="shared" si="101"/>
        <v>0</v>
      </c>
      <c r="AS385" s="7">
        <f t="shared" si="101"/>
        <v>0</v>
      </c>
      <c r="AT385" s="7">
        <f t="shared" si="101"/>
        <v>0</v>
      </c>
      <c r="AV385" s="7">
        <f t="shared" si="102"/>
        <v>0</v>
      </c>
      <c r="AW385" s="7">
        <f>'დამტკ. ბიუჯ.'!G385</f>
        <v>0</v>
      </c>
      <c r="AX385" s="7">
        <f>'დამტკ. საკუთ.'!G385</f>
        <v>0</v>
      </c>
      <c r="AY385" s="7">
        <f>'ცვლილ. ბიუჯ.'!H385</f>
        <v>0</v>
      </c>
      <c r="AZ385" s="7">
        <f>'ცვლილ. საკუთ.'!H385</f>
        <v>0</v>
      </c>
      <c r="BA385" s="7">
        <f>'მთავრ. ფონდი'!H385</f>
        <v>0</v>
      </c>
      <c r="BB385" s="7">
        <f>'პრეზ. ფონდი'!H385</f>
        <v>0</v>
      </c>
      <c r="BC385" s="7">
        <f>'დაზუსტ. ნაერთი'!G385</f>
        <v>0</v>
      </c>
      <c r="BD385" s="7">
        <f>'დაზუსტ. ბიუჯ.'!G385</f>
        <v>0</v>
      </c>
      <c r="BE385" s="7">
        <f>'დაზუსტ. საკუთ.'!G385</f>
        <v>0</v>
      </c>
      <c r="BG385" s="7">
        <f t="shared" si="103"/>
        <v>0</v>
      </c>
      <c r="BH385" s="7">
        <f t="shared" si="103"/>
        <v>0</v>
      </c>
      <c r="BI385" s="7">
        <f t="shared" si="103"/>
        <v>0</v>
      </c>
      <c r="BJ385" s="7">
        <f t="shared" si="103"/>
        <v>0</v>
      </c>
      <c r="BK385" s="7">
        <f t="shared" si="104"/>
        <v>0</v>
      </c>
      <c r="BL385" s="7">
        <f t="shared" si="104"/>
        <v>0</v>
      </c>
      <c r="BM385" s="7">
        <f t="shared" si="104"/>
        <v>0</v>
      </c>
      <c r="BN385" s="7">
        <f t="shared" si="104"/>
        <v>0</v>
      </c>
      <c r="BO385" s="7">
        <f t="shared" si="107"/>
        <v>0</v>
      </c>
      <c r="BP385" s="7">
        <f t="shared" si="106"/>
        <v>0</v>
      </c>
      <c r="BR385" s="7">
        <f t="shared" si="105"/>
        <v>0</v>
      </c>
      <c r="BS385" s="7">
        <f>'დამტკ. ბიუჯ.'!H385</f>
        <v>0</v>
      </c>
      <c r="BT385" s="7">
        <f>'დამტკ. საკუთ.'!H385</f>
        <v>0</v>
      </c>
      <c r="BU385" s="7">
        <f>'ცვლილ. ბიუჯ.'!I385</f>
        <v>0</v>
      </c>
      <c r="BV385" s="7">
        <f>'ცვლილ. საკუთ.'!I385</f>
        <v>0</v>
      </c>
      <c r="BW385" s="7">
        <f>'მთავრ. ფონდი'!I385</f>
        <v>0</v>
      </c>
      <c r="BX385" s="7">
        <f>'პრეზ. ფონდი'!I385</f>
        <v>0</v>
      </c>
      <c r="BY385" s="7">
        <f>'დაზუსტ. ნაერთი'!H385</f>
        <v>0</v>
      </c>
      <c r="BZ385" s="7">
        <f>'დაზუსტ. ბიუჯ.'!H385</f>
        <v>0</v>
      </c>
      <c r="CA385" s="7">
        <f>'დაზუსტ. საკუთ.'!H385</f>
        <v>0</v>
      </c>
    </row>
    <row r="386" spans="1:79" ht="15.75" thickBot="1" x14ac:dyDescent="0.3">
      <c r="A386" t="str">
        <f t="shared" si="91"/>
        <v>b</v>
      </c>
      <c r="B386" s="11"/>
      <c r="C386" s="12" t="s">
        <v>20</v>
      </c>
      <c r="D386" s="13">
        <f t="shared" si="92"/>
        <v>0</v>
      </c>
      <c r="E386" s="13">
        <f t="shared" si="93"/>
        <v>0</v>
      </c>
      <c r="F386" s="13">
        <f t="shared" si="94"/>
        <v>0</v>
      </c>
      <c r="G386" s="13">
        <f t="shared" si="94"/>
        <v>0</v>
      </c>
      <c r="H386" s="13">
        <f t="shared" si="94"/>
        <v>0</v>
      </c>
      <c r="I386" s="13">
        <f t="shared" si="94"/>
        <v>0</v>
      </c>
      <c r="J386" s="13">
        <f t="shared" si="95"/>
        <v>0</v>
      </c>
      <c r="K386" s="13">
        <f t="shared" si="95"/>
        <v>0</v>
      </c>
      <c r="L386" s="13">
        <f t="shared" si="95"/>
        <v>0</v>
      </c>
      <c r="M386" s="13">
        <f t="shared" si="95"/>
        <v>0</v>
      </c>
      <c r="O386" s="13">
        <f t="shared" si="96"/>
        <v>0</v>
      </c>
      <c r="P386" s="13">
        <f>'დამტკ. ბიუჯ.'!E386</f>
        <v>0</v>
      </c>
      <c r="Q386" s="13">
        <f>'დამტკ. საკუთ.'!E386</f>
        <v>0</v>
      </c>
      <c r="R386" s="13">
        <f>'ცვლილ. ბიუჯ.'!F386</f>
        <v>0</v>
      </c>
      <c r="S386" s="13">
        <f>'ცვლილ. საკუთ.'!F386</f>
        <v>0</v>
      </c>
      <c r="T386" s="13">
        <f>'მთავრ. ფონდი'!F386</f>
        <v>0</v>
      </c>
      <c r="U386" s="13">
        <f>'პრეზ. ფონდი'!F386</f>
        <v>0</v>
      </c>
      <c r="V386" s="13">
        <f>'დაზუსტ. ნაერთი'!E386</f>
        <v>0</v>
      </c>
      <c r="W386" s="13">
        <f>'დაზუსტ. ბიუჯ.'!E386</f>
        <v>0</v>
      </c>
      <c r="X386" s="13">
        <f>'დაზუსტ. საკუთ.'!E386</f>
        <v>0</v>
      </c>
      <c r="Z386" s="13">
        <f t="shared" si="97"/>
        <v>0</v>
      </c>
      <c r="AA386" s="13">
        <f>'დამტკ. ბიუჯ.'!F386</f>
        <v>0</v>
      </c>
      <c r="AB386" s="13">
        <f>'დამტკ. საკუთ.'!F386</f>
        <v>0</v>
      </c>
      <c r="AC386" s="13">
        <f>'ცვლილ. ბიუჯ.'!G386</f>
        <v>0</v>
      </c>
      <c r="AD386" s="13">
        <f>'ცვლილ. საკუთ.'!G386</f>
        <v>0</v>
      </c>
      <c r="AE386" s="13">
        <f>'მთავრ. ფონდი'!G386</f>
        <v>0</v>
      </c>
      <c r="AF386" s="13">
        <f>'პრეზ. ფონდი'!G386</f>
        <v>0</v>
      </c>
      <c r="AG386" s="13">
        <f>'დაზუსტ. ნაერთი'!F386</f>
        <v>0</v>
      </c>
      <c r="AH386" s="13">
        <f>'დაზუსტ. ბიუჯ.'!F386</f>
        <v>0</v>
      </c>
      <c r="AI386" s="13">
        <f>'დაზუსტ. საკუთ.'!F386</f>
        <v>0</v>
      </c>
      <c r="AK386" s="13">
        <f t="shared" si="98"/>
        <v>0</v>
      </c>
      <c r="AL386" s="13">
        <f t="shared" si="99"/>
        <v>0</v>
      </c>
      <c r="AM386" s="13">
        <f t="shared" si="100"/>
        <v>0</v>
      </c>
      <c r="AN386" s="13">
        <f t="shared" si="100"/>
        <v>0</v>
      </c>
      <c r="AO386" s="13">
        <f t="shared" si="100"/>
        <v>0</v>
      </c>
      <c r="AP386" s="13">
        <f t="shared" si="100"/>
        <v>0</v>
      </c>
      <c r="AQ386" s="13">
        <f t="shared" si="101"/>
        <v>0</v>
      </c>
      <c r="AR386" s="13">
        <f t="shared" si="101"/>
        <v>0</v>
      </c>
      <c r="AS386" s="13">
        <f t="shared" si="101"/>
        <v>0</v>
      </c>
      <c r="AT386" s="13">
        <f t="shared" si="101"/>
        <v>0</v>
      </c>
      <c r="AV386" s="13">
        <f t="shared" si="102"/>
        <v>0</v>
      </c>
      <c r="AW386" s="13">
        <f>'დამტკ. ბიუჯ.'!G386</f>
        <v>0</v>
      </c>
      <c r="AX386" s="13">
        <f>'დამტკ. საკუთ.'!G386</f>
        <v>0</v>
      </c>
      <c r="AY386" s="13">
        <f>'ცვლილ. ბიუჯ.'!H386</f>
        <v>0</v>
      </c>
      <c r="AZ386" s="13">
        <f>'ცვლილ. საკუთ.'!H386</f>
        <v>0</v>
      </c>
      <c r="BA386" s="13">
        <f>'მთავრ. ფონდი'!H386</f>
        <v>0</v>
      </c>
      <c r="BB386" s="13">
        <f>'პრეზ. ფონდი'!H386</f>
        <v>0</v>
      </c>
      <c r="BC386" s="13">
        <f>'დაზუსტ. ნაერთი'!G386</f>
        <v>0</v>
      </c>
      <c r="BD386" s="13">
        <f>'დაზუსტ. ბიუჯ.'!G386</f>
        <v>0</v>
      </c>
      <c r="BE386" s="13">
        <f>'დაზუსტ. საკუთ.'!G386</f>
        <v>0</v>
      </c>
      <c r="BG386" s="13">
        <f t="shared" si="103"/>
        <v>0</v>
      </c>
      <c r="BH386" s="13">
        <f t="shared" si="103"/>
        <v>0</v>
      </c>
      <c r="BI386" s="13">
        <f t="shared" si="103"/>
        <v>0</v>
      </c>
      <c r="BJ386" s="13">
        <f t="shared" si="103"/>
        <v>0</v>
      </c>
      <c r="BK386" s="13">
        <f t="shared" si="104"/>
        <v>0</v>
      </c>
      <c r="BL386" s="13">
        <f t="shared" si="104"/>
        <v>0</v>
      </c>
      <c r="BM386" s="13">
        <f t="shared" si="104"/>
        <v>0</v>
      </c>
      <c r="BN386" s="13">
        <f t="shared" si="104"/>
        <v>0</v>
      </c>
      <c r="BO386" s="13">
        <f t="shared" si="107"/>
        <v>0</v>
      </c>
      <c r="BP386" s="13">
        <f t="shared" si="106"/>
        <v>0</v>
      </c>
      <c r="BR386" s="13">
        <f t="shared" si="105"/>
        <v>0</v>
      </c>
      <c r="BS386" s="13">
        <f>'დამტკ. ბიუჯ.'!H386</f>
        <v>0</v>
      </c>
      <c r="BT386" s="13">
        <f>'დამტკ. საკუთ.'!H386</f>
        <v>0</v>
      </c>
      <c r="BU386" s="13">
        <f>'ცვლილ. ბიუჯ.'!I386</f>
        <v>0</v>
      </c>
      <c r="BV386" s="13">
        <f>'ცვლილ. საკუთ.'!I386</f>
        <v>0</v>
      </c>
      <c r="BW386" s="13">
        <f>'მთავრ. ფონდი'!I386</f>
        <v>0</v>
      </c>
      <c r="BX386" s="13">
        <f>'პრეზ. ფონდი'!I386</f>
        <v>0</v>
      </c>
      <c r="BY386" s="13">
        <f>'დაზუსტ. ნაერთი'!H386</f>
        <v>0</v>
      </c>
      <c r="BZ386" s="13">
        <f>'დაზუსტ. ბიუჯ.'!H386</f>
        <v>0</v>
      </c>
      <c r="CA386" s="13">
        <f>'დაზუსტ. საკუთ.'!H386</f>
        <v>0</v>
      </c>
    </row>
    <row r="387" spans="1:79" ht="16.5" thickTop="1" thickBot="1" x14ac:dyDescent="0.3">
      <c r="A387" t="str">
        <f t="shared" si="91"/>
        <v>a</v>
      </c>
      <c r="B387" s="3" t="s">
        <v>81</v>
      </c>
      <c r="C387" s="15" t="s">
        <v>82</v>
      </c>
      <c r="D387" s="4">
        <f t="shared" si="92"/>
        <v>60000</v>
      </c>
      <c r="E387" s="4">
        <f t="shared" si="93"/>
        <v>60000</v>
      </c>
      <c r="F387" s="4">
        <f t="shared" si="94"/>
        <v>0</v>
      </c>
      <c r="G387" s="4">
        <f t="shared" si="94"/>
        <v>-12000</v>
      </c>
      <c r="H387" s="4">
        <f t="shared" si="94"/>
        <v>0</v>
      </c>
      <c r="I387" s="4">
        <f t="shared" ref="I387:M450" si="108">SUM(T387,AE387,BA387,BW387)</f>
        <v>0</v>
      </c>
      <c r="J387" s="4">
        <f t="shared" si="95"/>
        <v>0</v>
      </c>
      <c r="K387" s="4">
        <f t="shared" si="95"/>
        <v>48000</v>
      </c>
      <c r="L387" s="4">
        <f t="shared" si="95"/>
        <v>48000</v>
      </c>
      <c r="M387" s="4">
        <f t="shared" si="95"/>
        <v>0</v>
      </c>
      <c r="O387" s="4">
        <f t="shared" si="96"/>
        <v>15000</v>
      </c>
      <c r="P387" s="4">
        <f>'დამტკ. ბიუჯ.'!E387</f>
        <v>15000</v>
      </c>
      <c r="Q387" s="4">
        <f>'დამტკ. საკუთ.'!E387</f>
        <v>0</v>
      </c>
      <c r="R387" s="4">
        <f>'ცვლილ. ბიუჯ.'!F387</f>
        <v>-3000</v>
      </c>
      <c r="S387" s="4">
        <f>'ცვლილ. საკუთ.'!F387</f>
        <v>0</v>
      </c>
      <c r="T387" s="4">
        <f>'მთავრ. ფონდი'!F387</f>
        <v>0</v>
      </c>
      <c r="U387" s="4">
        <f>'პრეზ. ფონდი'!F387</f>
        <v>0</v>
      </c>
      <c r="V387" s="4">
        <f>'დაზუსტ. ნაერთი'!E387</f>
        <v>12000</v>
      </c>
      <c r="W387" s="4">
        <f>'დაზუსტ. ბიუჯ.'!E387</f>
        <v>12000</v>
      </c>
      <c r="X387" s="4">
        <f>'დაზუსტ. საკუთ.'!E387</f>
        <v>0</v>
      </c>
      <c r="Z387" s="4">
        <f t="shared" si="97"/>
        <v>15000</v>
      </c>
      <c r="AA387" s="4">
        <f>'დამტკ. ბიუჯ.'!F387</f>
        <v>15000</v>
      </c>
      <c r="AB387" s="4">
        <f>'დამტკ. საკუთ.'!F387</f>
        <v>0</v>
      </c>
      <c r="AC387" s="4">
        <f>'ცვლილ. ბიუჯ.'!G387</f>
        <v>-3000</v>
      </c>
      <c r="AD387" s="4">
        <f>'ცვლილ. საკუთ.'!G387</f>
        <v>0</v>
      </c>
      <c r="AE387" s="4">
        <f>'მთავრ. ფონდი'!G387</f>
        <v>0</v>
      </c>
      <c r="AF387" s="4">
        <f>'პრეზ. ფონდი'!G387</f>
        <v>0</v>
      </c>
      <c r="AG387" s="4">
        <f>'დაზუსტ. ნაერთი'!F387</f>
        <v>12000</v>
      </c>
      <c r="AH387" s="4">
        <f>'დაზუსტ. ბიუჯ.'!F387</f>
        <v>12000</v>
      </c>
      <c r="AI387" s="4">
        <f>'დაზუსტ. საკუთ.'!F387</f>
        <v>0</v>
      </c>
      <c r="AK387" s="4">
        <f t="shared" si="98"/>
        <v>30000</v>
      </c>
      <c r="AL387" s="4">
        <f t="shared" si="99"/>
        <v>30000</v>
      </c>
      <c r="AM387" s="4">
        <f t="shared" si="100"/>
        <v>0</v>
      </c>
      <c r="AN387" s="4">
        <f t="shared" si="100"/>
        <v>-6000</v>
      </c>
      <c r="AO387" s="4">
        <f t="shared" si="100"/>
        <v>0</v>
      </c>
      <c r="AP387" s="4">
        <f t="shared" ref="AP387:AT450" si="109">SUM(T387,AE387)</f>
        <v>0</v>
      </c>
      <c r="AQ387" s="4">
        <f t="shared" si="101"/>
        <v>0</v>
      </c>
      <c r="AR387" s="4">
        <f t="shared" si="101"/>
        <v>24000</v>
      </c>
      <c r="AS387" s="4">
        <f t="shared" si="101"/>
        <v>24000</v>
      </c>
      <c r="AT387" s="4">
        <f t="shared" si="101"/>
        <v>0</v>
      </c>
      <c r="AV387" s="4">
        <f t="shared" si="102"/>
        <v>15000</v>
      </c>
      <c r="AW387" s="4">
        <f>'დამტკ. ბიუჯ.'!G387</f>
        <v>15000</v>
      </c>
      <c r="AX387" s="4">
        <f>'დამტკ. საკუთ.'!G387</f>
        <v>0</v>
      </c>
      <c r="AY387" s="4">
        <f>'ცვლილ. ბიუჯ.'!H387</f>
        <v>-3000</v>
      </c>
      <c r="AZ387" s="4">
        <f>'ცვლილ. საკუთ.'!H387</f>
        <v>0</v>
      </c>
      <c r="BA387" s="4">
        <f>'მთავრ. ფონდი'!H387</f>
        <v>0</v>
      </c>
      <c r="BB387" s="4">
        <f>'პრეზ. ფონდი'!H387</f>
        <v>0</v>
      </c>
      <c r="BC387" s="4">
        <f>'დაზუსტ. ნაერთი'!G387</f>
        <v>12000</v>
      </c>
      <c r="BD387" s="4">
        <f>'დაზუსტ. ბიუჯ.'!G387</f>
        <v>12000</v>
      </c>
      <c r="BE387" s="4">
        <f>'დაზუსტ. საკუთ.'!G387</f>
        <v>0</v>
      </c>
      <c r="BG387" s="4">
        <f t="shared" si="103"/>
        <v>45000</v>
      </c>
      <c r="BH387" s="4">
        <f t="shared" si="103"/>
        <v>45000</v>
      </c>
      <c r="BI387" s="4">
        <f t="shared" si="103"/>
        <v>0</v>
      </c>
      <c r="BJ387" s="4">
        <f t="shared" ref="BJ387:BN450" si="110">SUM(R387,AC387,AY387)</f>
        <v>-9000</v>
      </c>
      <c r="BK387" s="4">
        <f t="shared" si="104"/>
        <v>0</v>
      </c>
      <c r="BL387" s="4">
        <f t="shared" si="104"/>
        <v>0</v>
      </c>
      <c r="BM387" s="4">
        <f t="shared" si="104"/>
        <v>0</v>
      </c>
      <c r="BN387" s="4">
        <f t="shared" si="104"/>
        <v>36000</v>
      </c>
      <c r="BO387" s="4">
        <f t="shared" si="107"/>
        <v>36000</v>
      </c>
      <c r="BP387" s="4">
        <f t="shared" si="106"/>
        <v>0</v>
      </c>
      <c r="BR387" s="4">
        <f t="shared" si="105"/>
        <v>15000</v>
      </c>
      <c r="BS387" s="4">
        <f>'დამტკ. ბიუჯ.'!H387</f>
        <v>15000</v>
      </c>
      <c r="BT387" s="4">
        <f>'დამტკ. საკუთ.'!H387</f>
        <v>0</v>
      </c>
      <c r="BU387" s="4">
        <f>'ცვლილ. ბიუჯ.'!I387</f>
        <v>-3000</v>
      </c>
      <c r="BV387" s="4">
        <f>'ცვლილ. საკუთ.'!I387</f>
        <v>0</v>
      </c>
      <c r="BW387" s="4">
        <f>'მთავრ. ფონდი'!I387</f>
        <v>0</v>
      </c>
      <c r="BX387" s="4">
        <f>'პრეზ. ფონდი'!I387</f>
        <v>0</v>
      </c>
      <c r="BY387" s="4">
        <f>'დაზუსტ. ნაერთი'!H387</f>
        <v>12000</v>
      </c>
      <c r="BZ387" s="4">
        <f>'დაზუსტ. ბიუჯ.'!H387</f>
        <v>12000</v>
      </c>
      <c r="CA387" s="4">
        <f>'დაზუსტ. საკუთ.'!H387</f>
        <v>0</v>
      </c>
    </row>
    <row r="388" spans="1:79" ht="15.75" thickTop="1" x14ac:dyDescent="0.25">
      <c r="A388" t="str">
        <f t="shared" ref="A388:A451" si="111">IF(OR(D388&lt;&gt;0,K388&lt;&gt;0),"a","b")</f>
        <v>a</v>
      </c>
      <c r="B388" s="5"/>
      <c r="C388" s="6" t="s">
        <v>10</v>
      </c>
      <c r="D388" s="7">
        <f t="shared" ref="D388:D451" si="112">SUM(O388,Z388,AV388,BR388)</f>
        <v>60000</v>
      </c>
      <c r="E388" s="7">
        <f t="shared" ref="E388:E451" si="113">SUM(P388,AA388,AW388,BS388)</f>
        <v>60000</v>
      </c>
      <c r="F388" s="7">
        <f t="shared" ref="F388:L451" si="114">SUM(Q388,AB388,AX388,BT388)</f>
        <v>0</v>
      </c>
      <c r="G388" s="7">
        <f t="shared" si="114"/>
        <v>-12000</v>
      </c>
      <c r="H388" s="7">
        <f t="shared" si="114"/>
        <v>0</v>
      </c>
      <c r="I388" s="7">
        <f t="shared" si="108"/>
        <v>0</v>
      </c>
      <c r="J388" s="7">
        <f t="shared" si="108"/>
        <v>0</v>
      </c>
      <c r="K388" s="7">
        <f t="shared" si="108"/>
        <v>48000</v>
      </c>
      <c r="L388" s="7">
        <f t="shared" si="108"/>
        <v>48000</v>
      </c>
      <c r="M388" s="7">
        <f t="shared" si="108"/>
        <v>0</v>
      </c>
      <c r="O388" s="7">
        <f t="shared" ref="O388:O451" si="115">SUM(P388,Q388)</f>
        <v>15000</v>
      </c>
      <c r="P388" s="7">
        <f>'დამტკ. ბიუჯ.'!E388</f>
        <v>15000</v>
      </c>
      <c r="Q388" s="7">
        <f>'დამტკ. საკუთ.'!E388</f>
        <v>0</v>
      </c>
      <c r="R388" s="7">
        <f>'ცვლილ. ბიუჯ.'!F388</f>
        <v>-3000</v>
      </c>
      <c r="S388" s="7">
        <f>'ცვლილ. საკუთ.'!F388</f>
        <v>0</v>
      </c>
      <c r="T388" s="7">
        <f>'მთავრ. ფონდი'!F388</f>
        <v>0</v>
      </c>
      <c r="U388" s="7">
        <f>'პრეზ. ფონდი'!F388</f>
        <v>0</v>
      </c>
      <c r="V388" s="7">
        <f>'დაზუსტ. ნაერთი'!E388</f>
        <v>12000</v>
      </c>
      <c r="W388" s="7">
        <f>'დაზუსტ. ბიუჯ.'!E388</f>
        <v>12000</v>
      </c>
      <c r="X388" s="7">
        <f>'დაზუსტ. საკუთ.'!E388</f>
        <v>0</v>
      </c>
      <c r="Z388" s="7">
        <f t="shared" ref="Z388:Z451" si="116">SUM(AA388,AB388)</f>
        <v>15000</v>
      </c>
      <c r="AA388" s="7">
        <f>'დამტკ. ბიუჯ.'!F388</f>
        <v>15000</v>
      </c>
      <c r="AB388" s="7">
        <f>'დამტკ. საკუთ.'!F388</f>
        <v>0</v>
      </c>
      <c r="AC388" s="7">
        <f>'ცვლილ. ბიუჯ.'!G388</f>
        <v>-3000</v>
      </c>
      <c r="AD388" s="7">
        <f>'ცვლილ. საკუთ.'!G388</f>
        <v>0</v>
      </c>
      <c r="AE388" s="7">
        <f>'მთავრ. ფონდი'!G388</f>
        <v>0</v>
      </c>
      <c r="AF388" s="7">
        <f>'პრეზ. ფონდი'!G388</f>
        <v>0</v>
      </c>
      <c r="AG388" s="7">
        <f>'დაზუსტ. ნაერთი'!F388</f>
        <v>12000</v>
      </c>
      <c r="AH388" s="7">
        <f>'დაზუსტ. ბიუჯ.'!F388</f>
        <v>12000</v>
      </c>
      <c r="AI388" s="7">
        <f>'დაზუსტ. საკუთ.'!F388</f>
        <v>0</v>
      </c>
      <c r="AK388" s="7">
        <f t="shared" ref="AK388:AK451" si="117">SUM(O388,Z388)</f>
        <v>30000</v>
      </c>
      <c r="AL388" s="7">
        <f t="shared" ref="AL388:AL451" si="118">SUM(P388,AA388)</f>
        <v>30000</v>
      </c>
      <c r="AM388" s="7">
        <f t="shared" ref="AM388:AS451" si="119">SUM(Q388,AB388)</f>
        <v>0</v>
      </c>
      <c r="AN388" s="7">
        <f t="shared" si="119"/>
        <v>-6000</v>
      </c>
      <c r="AO388" s="7">
        <f t="shared" si="119"/>
        <v>0</v>
      </c>
      <c r="AP388" s="7">
        <f t="shared" si="109"/>
        <v>0</v>
      </c>
      <c r="AQ388" s="7">
        <f t="shared" si="109"/>
        <v>0</v>
      </c>
      <c r="AR388" s="7">
        <f t="shared" si="109"/>
        <v>24000</v>
      </c>
      <c r="AS388" s="7">
        <f t="shared" si="109"/>
        <v>24000</v>
      </c>
      <c r="AT388" s="7">
        <f t="shared" si="109"/>
        <v>0</v>
      </c>
      <c r="AV388" s="7">
        <f t="shared" ref="AV388:AV451" si="120">SUM(AW388,AX388)</f>
        <v>15000</v>
      </c>
      <c r="AW388" s="7">
        <f>'დამტკ. ბიუჯ.'!G388</f>
        <v>15000</v>
      </c>
      <c r="AX388" s="7">
        <f>'დამტკ. საკუთ.'!G388</f>
        <v>0</v>
      </c>
      <c r="AY388" s="7">
        <f>'ცვლილ. ბიუჯ.'!H388</f>
        <v>-3000</v>
      </c>
      <c r="AZ388" s="7">
        <f>'ცვლილ. საკუთ.'!H388</f>
        <v>0</v>
      </c>
      <c r="BA388" s="7">
        <f>'მთავრ. ფონდი'!H388</f>
        <v>0</v>
      </c>
      <c r="BB388" s="7">
        <f>'პრეზ. ფონდი'!H388</f>
        <v>0</v>
      </c>
      <c r="BC388" s="7">
        <f>'დაზუსტ. ნაერთი'!G388</f>
        <v>12000</v>
      </c>
      <c r="BD388" s="7">
        <f>'დაზუსტ. ბიუჯ.'!G388</f>
        <v>12000</v>
      </c>
      <c r="BE388" s="7">
        <f>'დაზუსტ. საკუთ.'!G388</f>
        <v>0</v>
      </c>
      <c r="BG388" s="7">
        <f t="shared" ref="BG388:BM451" si="121">SUM(O388,Z388,AV388)</f>
        <v>45000</v>
      </c>
      <c r="BH388" s="7">
        <f t="shared" si="121"/>
        <v>45000</v>
      </c>
      <c r="BI388" s="7">
        <f t="shared" si="121"/>
        <v>0</v>
      </c>
      <c r="BJ388" s="7">
        <f t="shared" si="110"/>
        <v>-9000</v>
      </c>
      <c r="BK388" s="7">
        <f t="shared" si="110"/>
        <v>0</v>
      </c>
      <c r="BL388" s="7">
        <f t="shared" si="110"/>
        <v>0</v>
      </c>
      <c r="BM388" s="7">
        <f t="shared" si="110"/>
        <v>0</v>
      </c>
      <c r="BN388" s="7">
        <f t="shared" si="110"/>
        <v>36000</v>
      </c>
      <c r="BO388" s="7">
        <f t="shared" si="107"/>
        <v>36000</v>
      </c>
      <c r="BP388" s="7">
        <f t="shared" si="106"/>
        <v>0</v>
      </c>
      <c r="BR388" s="7">
        <f t="shared" ref="BR388:BR451" si="122">SUM(BS388,BT388)</f>
        <v>15000</v>
      </c>
      <c r="BS388" s="7">
        <f>'დამტკ. ბიუჯ.'!H388</f>
        <v>15000</v>
      </c>
      <c r="BT388" s="7">
        <f>'დამტკ. საკუთ.'!H388</f>
        <v>0</v>
      </c>
      <c r="BU388" s="7">
        <f>'ცვლილ. ბიუჯ.'!I388</f>
        <v>-3000</v>
      </c>
      <c r="BV388" s="7">
        <f>'ცვლილ. საკუთ.'!I388</f>
        <v>0</v>
      </c>
      <c r="BW388" s="7">
        <f>'მთავრ. ფონდი'!I388</f>
        <v>0</v>
      </c>
      <c r="BX388" s="7">
        <f>'პრეზ. ფონდი'!I388</f>
        <v>0</v>
      </c>
      <c r="BY388" s="7">
        <f>'დაზუსტ. ნაერთი'!H388</f>
        <v>12000</v>
      </c>
      <c r="BZ388" s="7">
        <f>'დაზუსტ. ბიუჯ.'!H388</f>
        <v>12000</v>
      </c>
      <c r="CA388" s="7">
        <f>'დაზუსტ. საკუთ.'!H388</f>
        <v>0</v>
      </c>
    </row>
    <row r="389" spans="1:79" x14ac:dyDescent="0.25">
      <c r="A389" t="str">
        <f t="shared" si="111"/>
        <v>b</v>
      </c>
      <c r="B389" s="8"/>
      <c r="C389" s="9" t="s">
        <v>11</v>
      </c>
      <c r="D389" s="10">
        <f t="shared" si="112"/>
        <v>0</v>
      </c>
      <c r="E389" s="10">
        <f t="shared" si="113"/>
        <v>0</v>
      </c>
      <c r="F389" s="10">
        <f t="shared" si="114"/>
        <v>0</v>
      </c>
      <c r="G389" s="10">
        <f t="shared" si="114"/>
        <v>0</v>
      </c>
      <c r="H389" s="10">
        <f t="shared" si="114"/>
        <v>0</v>
      </c>
      <c r="I389" s="10">
        <f t="shared" si="108"/>
        <v>0</v>
      </c>
      <c r="J389" s="10">
        <f t="shared" si="108"/>
        <v>0</v>
      </c>
      <c r="K389" s="10">
        <f t="shared" si="108"/>
        <v>0</v>
      </c>
      <c r="L389" s="10">
        <f t="shared" si="108"/>
        <v>0</v>
      </c>
      <c r="M389" s="10">
        <f t="shared" si="108"/>
        <v>0</v>
      </c>
      <c r="O389" s="10">
        <f t="shared" si="115"/>
        <v>0</v>
      </c>
      <c r="P389" s="10">
        <f>'დამტკ. ბიუჯ.'!E389</f>
        <v>0</v>
      </c>
      <c r="Q389" s="10">
        <f>'დამტკ. საკუთ.'!E389</f>
        <v>0</v>
      </c>
      <c r="R389" s="10">
        <f>'ცვლილ. ბიუჯ.'!F389</f>
        <v>0</v>
      </c>
      <c r="S389" s="10">
        <f>'ცვლილ. საკუთ.'!F389</f>
        <v>0</v>
      </c>
      <c r="T389" s="10">
        <f>'მთავრ. ფონდი'!F389</f>
        <v>0</v>
      </c>
      <c r="U389" s="10">
        <f>'პრეზ. ფონდი'!F389</f>
        <v>0</v>
      </c>
      <c r="V389" s="10">
        <f>'დაზუსტ. ნაერთი'!E389</f>
        <v>0</v>
      </c>
      <c r="W389" s="10">
        <f>'დაზუსტ. ბიუჯ.'!E389</f>
        <v>0</v>
      </c>
      <c r="X389" s="10">
        <f>'დაზუსტ. საკუთ.'!E389</f>
        <v>0</v>
      </c>
      <c r="Z389" s="10">
        <f t="shared" si="116"/>
        <v>0</v>
      </c>
      <c r="AA389" s="10">
        <f>'დამტკ. ბიუჯ.'!F389</f>
        <v>0</v>
      </c>
      <c r="AB389" s="10">
        <f>'დამტკ. საკუთ.'!F389</f>
        <v>0</v>
      </c>
      <c r="AC389" s="10">
        <f>'ცვლილ. ბიუჯ.'!G389</f>
        <v>0</v>
      </c>
      <c r="AD389" s="10">
        <f>'ცვლილ. საკუთ.'!G389</f>
        <v>0</v>
      </c>
      <c r="AE389" s="10">
        <f>'მთავრ. ფონდი'!G389</f>
        <v>0</v>
      </c>
      <c r="AF389" s="10">
        <f>'პრეზ. ფონდი'!G389</f>
        <v>0</v>
      </c>
      <c r="AG389" s="10">
        <f>'დაზუსტ. ნაერთი'!F389</f>
        <v>0</v>
      </c>
      <c r="AH389" s="10">
        <f>'დაზუსტ. ბიუჯ.'!F389</f>
        <v>0</v>
      </c>
      <c r="AI389" s="10">
        <f>'დაზუსტ. საკუთ.'!F389</f>
        <v>0</v>
      </c>
      <c r="AK389" s="10">
        <f t="shared" si="117"/>
        <v>0</v>
      </c>
      <c r="AL389" s="10">
        <f t="shared" si="118"/>
        <v>0</v>
      </c>
      <c r="AM389" s="10">
        <f t="shared" si="119"/>
        <v>0</v>
      </c>
      <c r="AN389" s="10">
        <f t="shared" si="119"/>
        <v>0</v>
      </c>
      <c r="AO389" s="10">
        <f t="shared" si="119"/>
        <v>0</v>
      </c>
      <c r="AP389" s="10">
        <f t="shared" si="109"/>
        <v>0</v>
      </c>
      <c r="AQ389" s="10">
        <f t="shared" si="109"/>
        <v>0</v>
      </c>
      <c r="AR389" s="10">
        <f t="shared" si="109"/>
        <v>0</v>
      </c>
      <c r="AS389" s="10">
        <f t="shared" si="109"/>
        <v>0</v>
      </c>
      <c r="AT389" s="10">
        <f t="shared" si="109"/>
        <v>0</v>
      </c>
      <c r="AV389" s="10">
        <f t="shared" si="120"/>
        <v>0</v>
      </c>
      <c r="AW389" s="10">
        <f>'დამტკ. ბიუჯ.'!G389</f>
        <v>0</v>
      </c>
      <c r="AX389" s="10">
        <f>'დამტკ. საკუთ.'!G389</f>
        <v>0</v>
      </c>
      <c r="AY389" s="10">
        <f>'ცვლილ. ბიუჯ.'!H389</f>
        <v>0</v>
      </c>
      <c r="AZ389" s="10">
        <f>'ცვლილ. საკუთ.'!H389</f>
        <v>0</v>
      </c>
      <c r="BA389" s="10">
        <f>'მთავრ. ფონდი'!H389</f>
        <v>0</v>
      </c>
      <c r="BB389" s="10">
        <f>'პრეზ. ფონდი'!H389</f>
        <v>0</v>
      </c>
      <c r="BC389" s="10">
        <f>'დაზუსტ. ნაერთი'!G389</f>
        <v>0</v>
      </c>
      <c r="BD389" s="10">
        <f>'დაზუსტ. ბიუჯ.'!G389</f>
        <v>0</v>
      </c>
      <c r="BE389" s="10">
        <f>'დაზუსტ. საკუთ.'!G389</f>
        <v>0</v>
      </c>
      <c r="BG389" s="10">
        <f t="shared" si="121"/>
        <v>0</v>
      </c>
      <c r="BH389" s="10">
        <f t="shared" si="121"/>
        <v>0</v>
      </c>
      <c r="BI389" s="10">
        <f t="shared" si="121"/>
        <v>0</v>
      </c>
      <c r="BJ389" s="10">
        <f t="shared" si="110"/>
        <v>0</v>
      </c>
      <c r="BK389" s="10">
        <f t="shared" si="110"/>
        <v>0</v>
      </c>
      <c r="BL389" s="10">
        <f t="shared" si="110"/>
        <v>0</v>
      </c>
      <c r="BM389" s="10">
        <f t="shared" si="110"/>
        <v>0</v>
      </c>
      <c r="BN389" s="10">
        <f t="shared" si="110"/>
        <v>0</v>
      </c>
      <c r="BO389" s="10">
        <f t="shared" si="107"/>
        <v>0</v>
      </c>
      <c r="BP389" s="10">
        <f t="shared" si="106"/>
        <v>0</v>
      </c>
      <c r="BR389" s="10">
        <f t="shared" si="122"/>
        <v>0</v>
      </c>
      <c r="BS389" s="10">
        <f>'დამტკ. ბიუჯ.'!H389</f>
        <v>0</v>
      </c>
      <c r="BT389" s="10">
        <f>'დამტკ. საკუთ.'!H389</f>
        <v>0</v>
      </c>
      <c r="BU389" s="10">
        <f>'ცვლილ. ბიუჯ.'!I389</f>
        <v>0</v>
      </c>
      <c r="BV389" s="10">
        <f>'ცვლილ. საკუთ.'!I389</f>
        <v>0</v>
      </c>
      <c r="BW389" s="10">
        <f>'მთავრ. ფონდი'!I389</f>
        <v>0</v>
      </c>
      <c r="BX389" s="10">
        <f>'პრეზ. ფონდი'!I389</f>
        <v>0</v>
      </c>
      <c r="BY389" s="10">
        <f>'დაზუსტ. ნაერთი'!H389</f>
        <v>0</v>
      </c>
      <c r="BZ389" s="10">
        <f>'დაზუსტ. ბიუჯ.'!H389</f>
        <v>0</v>
      </c>
      <c r="CA389" s="10">
        <f>'დაზუსტ. საკუთ.'!H389</f>
        <v>0</v>
      </c>
    </row>
    <row r="390" spans="1:79" x14ac:dyDescent="0.25">
      <c r="A390" t="str">
        <f t="shared" si="111"/>
        <v>b</v>
      </c>
      <c r="B390" s="8"/>
      <c r="C390" s="9" t="s">
        <v>12</v>
      </c>
      <c r="D390" s="10">
        <f t="shared" si="112"/>
        <v>0</v>
      </c>
      <c r="E390" s="10">
        <f t="shared" si="113"/>
        <v>0</v>
      </c>
      <c r="F390" s="10">
        <f t="shared" si="114"/>
        <v>0</v>
      </c>
      <c r="G390" s="10">
        <f t="shared" si="114"/>
        <v>0</v>
      </c>
      <c r="H390" s="10">
        <f t="shared" si="114"/>
        <v>0</v>
      </c>
      <c r="I390" s="10">
        <f t="shared" si="108"/>
        <v>0</v>
      </c>
      <c r="J390" s="10">
        <f t="shared" si="108"/>
        <v>0</v>
      </c>
      <c r="K390" s="10">
        <f t="shared" si="108"/>
        <v>0</v>
      </c>
      <c r="L390" s="10">
        <f t="shared" si="108"/>
        <v>0</v>
      </c>
      <c r="M390" s="10">
        <f t="shared" ref="M390:M453" si="123">SUM(X390,AI390,BE390,CA390)</f>
        <v>0</v>
      </c>
      <c r="O390" s="10">
        <f t="shared" si="115"/>
        <v>0</v>
      </c>
      <c r="P390" s="10">
        <f>'დამტკ. ბიუჯ.'!E390</f>
        <v>0</v>
      </c>
      <c r="Q390" s="10">
        <f>'დამტკ. საკუთ.'!E390</f>
        <v>0</v>
      </c>
      <c r="R390" s="10">
        <f>'ცვლილ. ბიუჯ.'!F390</f>
        <v>0</v>
      </c>
      <c r="S390" s="10">
        <f>'ცვლილ. საკუთ.'!F390</f>
        <v>0</v>
      </c>
      <c r="T390" s="10">
        <f>'მთავრ. ფონდი'!F390</f>
        <v>0</v>
      </c>
      <c r="U390" s="10">
        <f>'პრეზ. ფონდი'!F390</f>
        <v>0</v>
      </c>
      <c r="V390" s="10">
        <f>'დაზუსტ. ნაერთი'!E390</f>
        <v>0</v>
      </c>
      <c r="W390" s="10">
        <f>'დაზუსტ. ბიუჯ.'!E390</f>
        <v>0</v>
      </c>
      <c r="X390" s="10">
        <f>'დაზუსტ. საკუთ.'!E390</f>
        <v>0</v>
      </c>
      <c r="Z390" s="10">
        <f t="shared" si="116"/>
        <v>0</v>
      </c>
      <c r="AA390" s="10">
        <f>'დამტკ. ბიუჯ.'!F390</f>
        <v>0</v>
      </c>
      <c r="AB390" s="10">
        <f>'დამტკ. საკუთ.'!F390</f>
        <v>0</v>
      </c>
      <c r="AC390" s="10">
        <f>'ცვლილ. ბიუჯ.'!G390</f>
        <v>0</v>
      </c>
      <c r="AD390" s="10">
        <f>'ცვლილ. საკუთ.'!G390</f>
        <v>0</v>
      </c>
      <c r="AE390" s="10">
        <f>'მთავრ. ფონდი'!G390</f>
        <v>0</v>
      </c>
      <c r="AF390" s="10">
        <f>'პრეზ. ფონდი'!G390</f>
        <v>0</v>
      </c>
      <c r="AG390" s="10">
        <f>'დაზუსტ. ნაერთი'!F390</f>
        <v>0</v>
      </c>
      <c r="AH390" s="10">
        <f>'დაზუსტ. ბიუჯ.'!F390</f>
        <v>0</v>
      </c>
      <c r="AI390" s="10">
        <f>'დაზუსტ. საკუთ.'!F390</f>
        <v>0</v>
      </c>
      <c r="AK390" s="10">
        <f t="shared" si="117"/>
        <v>0</v>
      </c>
      <c r="AL390" s="10">
        <f t="shared" si="118"/>
        <v>0</v>
      </c>
      <c r="AM390" s="10">
        <f t="shared" si="119"/>
        <v>0</v>
      </c>
      <c r="AN390" s="10">
        <f t="shared" si="119"/>
        <v>0</v>
      </c>
      <c r="AO390" s="10">
        <f t="shared" si="119"/>
        <v>0</v>
      </c>
      <c r="AP390" s="10">
        <f t="shared" si="109"/>
        <v>0</v>
      </c>
      <c r="AQ390" s="10">
        <f t="shared" si="109"/>
        <v>0</v>
      </c>
      <c r="AR390" s="10">
        <f t="shared" si="109"/>
        <v>0</v>
      </c>
      <c r="AS390" s="10">
        <f t="shared" si="109"/>
        <v>0</v>
      </c>
      <c r="AT390" s="10">
        <f t="shared" ref="AT390:AT453" si="124">SUM(X390,AI390)</f>
        <v>0</v>
      </c>
      <c r="AV390" s="10">
        <f t="shared" si="120"/>
        <v>0</v>
      </c>
      <c r="AW390" s="10">
        <f>'დამტკ. ბიუჯ.'!G390</f>
        <v>0</v>
      </c>
      <c r="AX390" s="10">
        <f>'დამტკ. საკუთ.'!G390</f>
        <v>0</v>
      </c>
      <c r="AY390" s="10">
        <f>'ცვლილ. ბიუჯ.'!H390</f>
        <v>0</v>
      </c>
      <c r="AZ390" s="10">
        <f>'ცვლილ. საკუთ.'!H390</f>
        <v>0</v>
      </c>
      <c r="BA390" s="10">
        <f>'მთავრ. ფონდი'!H390</f>
        <v>0</v>
      </c>
      <c r="BB390" s="10">
        <f>'პრეზ. ფონდი'!H390</f>
        <v>0</v>
      </c>
      <c r="BC390" s="10">
        <f>'დაზუსტ. ნაერთი'!G390</f>
        <v>0</v>
      </c>
      <c r="BD390" s="10">
        <f>'დაზუსტ. ბიუჯ.'!G390</f>
        <v>0</v>
      </c>
      <c r="BE390" s="10">
        <f>'დაზუსტ. საკუთ.'!G390</f>
        <v>0</v>
      </c>
      <c r="BG390" s="10">
        <f t="shared" si="121"/>
        <v>0</v>
      </c>
      <c r="BH390" s="10">
        <f t="shared" si="121"/>
        <v>0</v>
      </c>
      <c r="BI390" s="10">
        <f t="shared" si="121"/>
        <v>0</v>
      </c>
      <c r="BJ390" s="10">
        <f t="shared" si="110"/>
        <v>0</v>
      </c>
      <c r="BK390" s="10">
        <f t="shared" si="110"/>
        <v>0</v>
      </c>
      <c r="BL390" s="10">
        <f t="shared" si="110"/>
        <v>0</v>
      </c>
      <c r="BM390" s="10">
        <f t="shared" si="110"/>
        <v>0</v>
      </c>
      <c r="BN390" s="10">
        <f t="shared" ref="BN390:BP453" si="125">SUM(V390,AG390,BC390)</f>
        <v>0</v>
      </c>
      <c r="BO390" s="10">
        <f t="shared" si="107"/>
        <v>0</v>
      </c>
      <c r="BP390" s="10">
        <f t="shared" si="107"/>
        <v>0</v>
      </c>
      <c r="BR390" s="10">
        <f t="shared" si="122"/>
        <v>0</v>
      </c>
      <c r="BS390" s="10">
        <f>'დამტკ. ბიუჯ.'!H390</f>
        <v>0</v>
      </c>
      <c r="BT390" s="10">
        <f>'დამტკ. საკუთ.'!H390</f>
        <v>0</v>
      </c>
      <c r="BU390" s="10">
        <f>'ცვლილ. ბიუჯ.'!I390</f>
        <v>0</v>
      </c>
      <c r="BV390" s="10">
        <f>'ცვლილ. საკუთ.'!I390</f>
        <v>0</v>
      </c>
      <c r="BW390" s="10">
        <f>'მთავრ. ფონდი'!I390</f>
        <v>0</v>
      </c>
      <c r="BX390" s="10">
        <f>'პრეზ. ფონდი'!I390</f>
        <v>0</v>
      </c>
      <c r="BY390" s="10">
        <f>'დაზუსტ. ნაერთი'!H390</f>
        <v>0</v>
      </c>
      <c r="BZ390" s="10">
        <f>'დაზუსტ. ბიუჯ.'!H390</f>
        <v>0</v>
      </c>
      <c r="CA390" s="10">
        <f>'დაზუსტ. საკუთ.'!H390</f>
        <v>0</v>
      </c>
    </row>
    <row r="391" spans="1:79" x14ac:dyDescent="0.25">
      <c r="A391" t="str">
        <f t="shared" si="111"/>
        <v>b</v>
      </c>
      <c r="B391" s="8"/>
      <c r="C391" s="9" t="s">
        <v>13</v>
      </c>
      <c r="D391" s="10">
        <f t="shared" si="112"/>
        <v>0</v>
      </c>
      <c r="E391" s="10">
        <f t="shared" si="113"/>
        <v>0</v>
      </c>
      <c r="F391" s="10">
        <f t="shared" si="114"/>
        <v>0</v>
      </c>
      <c r="G391" s="10">
        <f t="shared" si="114"/>
        <v>0</v>
      </c>
      <c r="H391" s="10">
        <f t="shared" si="114"/>
        <v>0</v>
      </c>
      <c r="I391" s="10">
        <f t="shared" si="108"/>
        <v>0</v>
      </c>
      <c r="J391" s="10">
        <f t="shared" si="108"/>
        <v>0</v>
      </c>
      <c r="K391" s="10">
        <f t="shared" si="108"/>
        <v>0</v>
      </c>
      <c r="L391" s="10">
        <f t="shared" si="108"/>
        <v>0</v>
      </c>
      <c r="M391" s="10">
        <f t="shared" si="123"/>
        <v>0</v>
      </c>
      <c r="O391" s="10">
        <f t="shared" si="115"/>
        <v>0</v>
      </c>
      <c r="P391" s="10">
        <f>'დამტკ. ბიუჯ.'!E391</f>
        <v>0</v>
      </c>
      <c r="Q391" s="10">
        <f>'დამტკ. საკუთ.'!E391</f>
        <v>0</v>
      </c>
      <c r="R391" s="10">
        <f>'ცვლილ. ბიუჯ.'!F391</f>
        <v>0</v>
      </c>
      <c r="S391" s="10">
        <f>'ცვლილ. საკუთ.'!F391</f>
        <v>0</v>
      </c>
      <c r="T391" s="10">
        <f>'მთავრ. ფონდი'!F391</f>
        <v>0</v>
      </c>
      <c r="U391" s="10">
        <f>'პრეზ. ფონდი'!F391</f>
        <v>0</v>
      </c>
      <c r="V391" s="10">
        <f>'დაზუსტ. ნაერთი'!E391</f>
        <v>0</v>
      </c>
      <c r="W391" s="10">
        <f>'დაზუსტ. ბიუჯ.'!E391</f>
        <v>0</v>
      </c>
      <c r="X391" s="10">
        <f>'დაზუსტ. საკუთ.'!E391</f>
        <v>0</v>
      </c>
      <c r="Z391" s="10">
        <f t="shared" si="116"/>
        <v>0</v>
      </c>
      <c r="AA391" s="10">
        <f>'დამტკ. ბიუჯ.'!F391</f>
        <v>0</v>
      </c>
      <c r="AB391" s="10">
        <f>'დამტკ. საკუთ.'!F391</f>
        <v>0</v>
      </c>
      <c r="AC391" s="10">
        <f>'ცვლილ. ბიუჯ.'!G391</f>
        <v>0</v>
      </c>
      <c r="AD391" s="10">
        <f>'ცვლილ. საკუთ.'!G391</f>
        <v>0</v>
      </c>
      <c r="AE391" s="10">
        <f>'მთავრ. ფონდი'!G391</f>
        <v>0</v>
      </c>
      <c r="AF391" s="10">
        <f>'პრეზ. ფონდი'!G391</f>
        <v>0</v>
      </c>
      <c r="AG391" s="10">
        <f>'დაზუსტ. ნაერთი'!F391</f>
        <v>0</v>
      </c>
      <c r="AH391" s="10">
        <f>'დაზუსტ. ბიუჯ.'!F391</f>
        <v>0</v>
      </c>
      <c r="AI391" s="10">
        <f>'დაზუსტ. საკუთ.'!F391</f>
        <v>0</v>
      </c>
      <c r="AK391" s="10">
        <f t="shared" si="117"/>
        <v>0</v>
      </c>
      <c r="AL391" s="10">
        <f t="shared" si="118"/>
        <v>0</v>
      </c>
      <c r="AM391" s="10">
        <f t="shared" si="119"/>
        <v>0</v>
      </c>
      <c r="AN391" s="10">
        <f t="shared" si="119"/>
        <v>0</v>
      </c>
      <c r="AO391" s="10">
        <f t="shared" si="119"/>
        <v>0</v>
      </c>
      <c r="AP391" s="10">
        <f t="shared" si="109"/>
        <v>0</v>
      </c>
      <c r="AQ391" s="10">
        <f t="shared" si="109"/>
        <v>0</v>
      </c>
      <c r="AR391" s="10">
        <f t="shared" si="109"/>
        <v>0</v>
      </c>
      <c r="AS391" s="10">
        <f t="shared" si="109"/>
        <v>0</v>
      </c>
      <c r="AT391" s="10">
        <f t="shared" si="124"/>
        <v>0</v>
      </c>
      <c r="AV391" s="10">
        <f t="shared" si="120"/>
        <v>0</v>
      </c>
      <c r="AW391" s="10">
        <f>'დამტკ. ბიუჯ.'!G391</f>
        <v>0</v>
      </c>
      <c r="AX391" s="10">
        <f>'დამტკ. საკუთ.'!G391</f>
        <v>0</v>
      </c>
      <c r="AY391" s="10">
        <f>'ცვლილ. ბიუჯ.'!H391</f>
        <v>0</v>
      </c>
      <c r="AZ391" s="10">
        <f>'ცვლილ. საკუთ.'!H391</f>
        <v>0</v>
      </c>
      <c r="BA391" s="10">
        <f>'მთავრ. ფონდი'!H391</f>
        <v>0</v>
      </c>
      <c r="BB391" s="10">
        <f>'პრეზ. ფონდი'!H391</f>
        <v>0</v>
      </c>
      <c r="BC391" s="10">
        <f>'დაზუსტ. ნაერთი'!G391</f>
        <v>0</v>
      </c>
      <c r="BD391" s="10">
        <f>'დაზუსტ. ბიუჯ.'!G391</f>
        <v>0</v>
      </c>
      <c r="BE391" s="10">
        <f>'დაზუსტ. საკუთ.'!G391</f>
        <v>0</v>
      </c>
      <c r="BG391" s="10">
        <f t="shared" si="121"/>
        <v>0</v>
      </c>
      <c r="BH391" s="10">
        <f t="shared" si="121"/>
        <v>0</v>
      </c>
      <c r="BI391" s="10">
        <f t="shared" si="121"/>
        <v>0</v>
      </c>
      <c r="BJ391" s="10">
        <f t="shared" si="110"/>
        <v>0</v>
      </c>
      <c r="BK391" s="10">
        <f t="shared" si="110"/>
        <v>0</v>
      </c>
      <c r="BL391" s="10">
        <f t="shared" si="110"/>
        <v>0</v>
      </c>
      <c r="BM391" s="10">
        <f t="shared" si="110"/>
        <v>0</v>
      </c>
      <c r="BN391" s="10">
        <f t="shared" si="125"/>
        <v>0</v>
      </c>
      <c r="BO391" s="10">
        <f t="shared" si="125"/>
        <v>0</v>
      </c>
      <c r="BP391" s="10">
        <f t="shared" si="125"/>
        <v>0</v>
      </c>
      <c r="BR391" s="10">
        <f t="shared" si="122"/>
        <v>0</v>
      </c>
      <c r="BS391" s="10">
        <f>'დამტკ. ბიუჯ.'!H391</f>
        <v>0</v>
      </c>
      <c r="BT391" s="10">
        <f>'დამტკ. საკუთ.'!H391</f>
        <v>0</v>
      </c>
      <c r="BU391" s="10">
        <f>'ცვლილ. ბიუჯ.'!I391</f>
        <v>0</v>
      </c>
      <c r="BV391" s="10">
        <f>'ცვლილ. საკუთ.'!I391</f>
        <v>0</v>
      </c>
      <c r="BW391" s="10">
        <f>'მთავრ. ფონდი'!I391</f>
        <v>0</v>
      </c>
      <c r="BX391" s="10">
        <f>'პრეზ. ფონდი'!I391</f>
        <v>0</v>
      </c>
      <c r="BY391" s="10">
        <f>'დაზუსტ. ნაერთი'!H391</f>
        <v>0</v>
      </c>
      <c r="BZ391" s="10">
        <f>'დაზუსტ. ბიუჯ.'!H391</f>
        <v>0</v>
      </c>
      <c r="CA391" s="10">
        <f>'დაზუსტ. საკუთ.'!H391</f>
        <v>0</v>
      </c>
    </row>
    <row r="392" spans="1:79" x14ac:dyDescent="0.25">
      <c r="A392" t="str">
        <f t="shared" si="111"/>
        <v>b</v>
      </c>
      <c r="B392" s="8"/>
      <c r="C392" s="9" t="s">
        <v>14</v>
      </c>
      <c r="D392" s="10">
        <f t="shared" si="112"/>
        <v>0</v>
      </c>
      <c r="E392" s="10">
        <f t="shared" si="113"/>
        <v>0</v>
      </c>
      <c r="F392" s="10">
        <f t="shared" si="114"/>
        <v>0</v>
      </c>
      <c r="G392" s="10">
        <f t="shared" si="114"/>
        <v>0</v>
      </c>
      <c r="H392" s="10">
        <f t="shared" si="114"/>
        <v>0</v>
      </c>
      <c r="I392" s="10">
        <f t="shared" si="108"/>
        <v>0</v>
      </c>
      <c r="J392" s="10">
        <f t="shared" si="108"/>
        <v>0</v>
      </c>
      <c r="K392" s="10">
        <f t="shared" si="108"/>
        <v>0</v>
      </c>
      <c r="L392" s="10">
        <f t="shared" si="108"/>
        <v>0</v>
      </c>
      <c r="M392" s="10">
        <f t="shared" si="123"/>
        <v>0</v>
      </c>
      <c r="O392" s="10">
        <f t="shared" si="115"/>
        <v>0</v>
      </c>
      <c r="P392" s="10">
        <f>'დამტკ. ბიუჯ.'!E392</f>
        <v>0</v>
      </c>
      <c r="Q392" s="10">
        <f>'დამტკ. საკუთ.'!E392</f>
        <v>0</v>
      </c>
      <c r="R392" s="10">
        <f>'ცვლილ. ბიუჯ.'!F392</f>
        <v>0</v>
      </c>
      <c r="S392" s="10">
        <f>'ცვლილ. საკუთ.'!F392</f>
        <v>0</v>
      </c>
      <c r="T392" s="10">
        <f>'მთავრ. ფონდი'!F392</f>
        <v>0</v>
      </c>
      <c r="U392" s="10">
        <f>'პრეზ. ფონდი'!F392</f>
        <v>0</v>
      </c>
      <c r="V392" s="10">
        <f>'დაზუსტ. ნაერთი'!E392</f>
        <v>0</v>
      </c>
      <c r="W392" s="10">
        <f>'დაზუსტ. ბიუჯ.'!E392</f>
        <v>0</v>
      </c>
      <c r="X392" s="10">
        <f>'დაზუსტ. საკუთ.'!E392</f>
        <v>0</v>
      </c>
      <c r="Z392" s="10">
        <f t="shared" si="116"/>
        <v>0</v>
      </c>
      <c r="AA392" s="10">
        <f>'დამტკ. ბიუჯ.'!F392</f>
        <v>0</v>
      </c>
      <c r="AB392" s="10">
        <f>'დამტკ. საკუთ.'!F392</f>
        <v>0</v>
      </c>
      <c r="AC392" s="10">
        <f>'ცვლილ. ბიუჯ.'!G392</f>
        <v>0</v>
      </c>
      <c r="AD392" s="10">
        <f>'ცვლილ. საკუთ.'!G392</f>
        <v>0</v>
      </c>
      <c r="AE392" s="10">
        <f>'მთავრ. ფონდი'!G392</f>
        <v>0</v>
      </c>
      <c r="AF392" s="10">
        <f>'პრეზ. ფონდი'!G392</f>
        <v>0</v>
      </c>
      <c r="AG392" s="10">
        <f>'დაზუსტ. ნაერთი'!F392</f>
        <v>0</v>
      </c>
      <c r="AH392" s="10">
        <f>'დაზუსტ. ბიუჯ.'!F392</f>
        <v>0</v>
      </c>
      <c r="AI392" s="10">
        <f>'დაზუსტ. საკუთ.'!F392</f>
        <v>0</v>
      </c>
      <c r="AK392" s="10">
        <f t="shared" si="117"/>
        <v>0</v>
      </c>
      <c r="AL392" s="10">
        <f t="shared" si="118"/>
        <v>0</v>
      </c>
      <c r="AM392" s="10">
        <f t="shared" si="119"/>
        <v>0</v>
      </c>
      <c r="AN392" s="10">
        <f t="shared" si="119"/>
        <v>0</v>
      </c>
      <c r="AO392" s="10">
        <f t="shared" si="119"/>
        <v>0</v>
      </c>
      <c r="AP392" s="10">
        <f t="shared" si="109"/>
        <v>0</v>
      </c>
      <c r="AQ392" s="10">
        <f t="shared" si="109"/>
        <v>0</v>
      </c>
      <c r="AR392" s="10">
        <f t="shared" si="109"/>
        <v>0</v>
      </c>
      <c r="AS392" s="10">
        <f t="shared" si="109"/>
        <v>0</v>
      </c>
      <c r="AT392" s="10">
        <f t="shared" si="124"/>
        <v>0</v>
      </c>
      <c r="AV392" s="10">
        <f t="shared" si="120"/>
        <v>0</v>
      </c>
      <c r="AW392" s="10">
        <f>'დამტკ. ბიუჯ.'!G392</f>
        <v>0</v>
      </c>
      <c r="AX392" s="10">
        <f>'დამტკ. საკუთ.'!G392</f>
        <v>0</v>
      </c>
      <c r="AY392" s="10">
        <f>'ცვლილ. ბიუჯ.'!H392</f>
        <v>0</v>
      </c>
      <c r="AZ392" s="10">
        <f>'ცვლილ. საკუთ.'!H392</f>
        <v>0</v>
      </c>
      <c r="BA392" s="10">
        <f>'მთავრ. ფონდი'!H392</f>
        <v>0</v>
      </c>
      <c r="BB392" s="10">
        <f>'პრეზ. ფონდი'!H392</f>
        <v>0</v>
      </c>
      <c r="BC392" s="10">
        <f>'დაზუსტ. ნაერთი'!G392</f>
        <v>0</v>
      </c>
      <c r="BD392" s="10">
        <f>'დაზუსტ. ბიუჯ.'!G392</f>
        <v>0</v>
      </c>
      <c r="BE392" s="10">
        <f>'დაზუსტ. საკუთ.'!G392</f>
        <v>0</v>
      </c>
      <c r="BG392" s="10">
        <f t="shared" si="121"/>
        <v>0</v>
      </c>
      <c r="BH392" s="10">
        <f t="shared" si="121"/>
        <v>0</v>
      </c>
      <c r="BI392" s="10">
        <f t="shared" si="121"/>
        <v>0</v>
      </c>
      <c r="BJ392" s="10">
        <f t="shared" si="110"/>
        <v>0</v>
      </c>
      <c r="BK392" s="10">
        <f t="shared" si="110"/>
        <v>0</v>
      </c>
      <c r="BL392" s="10">
        <f t="shared" si="110"/>
        <v>0</v>
      </c>
      <c r="BM392" s="10">
        <f t="shared" si="110"/>
        <v>0</v>
      </c>
      <c r="BN392" s="10">
        <f t="shared" si="125"/>
        <v>0</v>
      </c>
      <c r="BO392" s="10">
        <f t="shared" si="125"/>
        <v>0</v>
      </c>
      <c r="BP392" s="10">
        <f t="shared" si="125"/>
        <v>0</v>
      </c>
      <c r="BR392" s="10">
        <f t="shared" si="122"/>
        <v>0</v>
      </c>
      <c r="BS392" s="10">
        <f>'დამტკ. ბიუჯ.'!H392</f>
        <v>0</v>
      </c>
      <c r="BT392" s="10">
        <f>'დამტკ. საკუთ.'!H392</f>
        <v>0</v>
      </c>
      <c r="BU392" s="10">
        <f>'ცვლილ. ბიუჯ.'!I392</f>
        <v>0</v>
      </c>
      <c r="BV392" s="10">
        <f>'ცვლილ. საკუთ.'!I392</f>
        <v>0</v>
      </c>
      <c r="BW392" s="10">
        <f>'მთავრ. ფონდი'!I392</f>
        <v>0</v>
      </c>
      <c r="BX392" s="10">
        <f>'პრეზ. ფონდი'!I392</f>
        <v>0</v>
      </c>
      <c r="BY392" s="10">
        <f>'დაზუსტ. ნაერთი'!H392</f>
        <v>0</v>
      </c>
      <c r="BZ392" s="10">
        <f>'დაზუსტ. ბიუჯ.'!H392</f>
        <v>0</v>
      </c>
      <c r="CA392" s="10">
        <f>'დაზუსტ. საკუთ.'!H392</f>
        <v>0</v>
      </c>
    </row>
    <row r="393" spans="1:79" x14ac:dyDescent="0.25">
      <c r="A393" t="str">
        <f t="shared" si="111"/>
        <v>b</v>
      </c>
      <c r="B393" s="8"/>
      <c r="C393" s="9" t="s">
        <v>15</v>
      </c>
      <c r="D393" s="10">
        <f t="shared" si="112"/>
        <v>0</v>
      </c>
      <c r="E393" s="10">
        <f t="shared" si="113"/>
        <v>0</v>
      </c>
      <c r="F393" s="10">
        <f t="shared" si="114"/>
        <v>0</v>
      </c>
      <c r="G393" s="10">
        <f t="shared" si="114"/>
        <v>0</v>
      </c>
      <c r="H393" s="10">
        <f t="shared" si="114"/>
        <v>0</v>
      </c>
      <c r="I393" s="10">
        <f t="shared" si="108"/>
        <v>0</v>
      </c>
      <c r="J393" s="10">
        <f t="shared" si="108"/>
        <v>0</v>
      </c>
      <c r="K393" s="10">
        <f t="shared" si="108"/>
        <v>0</v>
      </c>
      <c r="L393" s="10">
        <f t="shared" si="108"/>
        <v>0</v>
      </c>
      <c r="M393" s="10">
        <f t="shared" si="123"/>
        <v>0</v>
      </c>
      <c r="O393" s="10">
        <f t="shared" si="115"/>
        <v>0</v>
      </c>
      <c r="P393" s="10">
        <f>'დამტკ. ბიუჯ.'!E393</f>
        <v>0</v>
      </c>
      <c r="Q393" s="10">
        <f>'დამტკ. საკუთ.'!E393</f>
        <v>0</v>
      </c>
      <c r="R393" s="10">
        <f>'ცვლილ. ბიუჯ.'!F393</f>
        <v>0</v>
      </c>
      <c r="S393" s="10">
        <f>'ცვლილ. საკუთ.'!F393</f>
        <v>0</v>
      </c>
      <c r="T393" s="10">
        <f>'მთავრ. ფონდი'!F393</f>
        <v>0</v>
      </c>
      <c r="U393" s="10">
        <f>'პრეზ. ფონდი'!F393</f>
        <v>0</v>
      </c>
      <c r="V393" s="10">
        <f>'დაზუსტ. ნაერთი'!E393</f>
        <v>0</v>
      </c>
      <c r="W393" s="10">
        <f>'დაზუსტ. ბიუჯ.'!E393</f>
        <v>0</v>
      </c>
      <c r="X393" s="10">
        <f>'დაზუსტ. საკუთ.'!E393</f>
        <v>0</v>
      </c>
      <c r="Z393" s="10">
        <f t="shared" si="116"/>
        <v>0</v>
      </c>
      <c r="AA393" s="10">
        <f>'დამტკ. ბიუჯ.'!F393</f>
        <v>0</v>
      </c>
      <c r="AB393" s="10">
        <f>'დამტკ. საკუთ.'!F393</f>
        <v>0</v>
      </c>
      <c r="AC393" s="10">
        <f>'ცვლილ. ბიუჯ.'!G393</f>
        <v>0</v>
      </c>
      <c r="AD393" s="10">
        <f>'ცვლილ. საკუთ.'!G393</f>
        <v>0</v>
      </c>
      <c r="AE393" s="10">
        <f>'მთავრ. ფონდი'!G393</f>
        <v>0</v>
      </c>
      <c r="AF393" s="10">
        <f>'პრეზ. ფონდი'!G393</f>
        <v>0</v>
      </c>
      <c r="AG393" s="10">
        <f>'დაზუსტ. ნაერთი'!F393</f>
        <v>0</v>
      </c>
      <c r="AH393" s="10">
        <f>'დაზუსტ. ბიუჯ.'!F393</f>
        <v>0</v>
      </c>
      <c r="AI393" s="10">
        <f>'დაზუსტ. საკუთ.'!F393</f>
        <v>0</v>
      </c>
      <c r="AK393" s="10">
        <f t="shared" si="117"/>
        <v>0</v>
      </c>
      <c r="AL393" s="10">
        <f t="shared" si="118"/>
        <v>0</v>
      </c>
      <c r="AM393" s="10">
        <f t="shared" si="119"/>
        <v>0</v>
      </c>
      <c r="AN393" s="10">
        <f t="shared" si="119"/>
        <v>0</v>
      </c>
      <c r="AO393" s="10">
        <f t="shared" si="119"/>
        <v>0</v>
      </c>
      <c r="AP393" s="10">
        <f t="shared" si="109"/>
        <v>0</v>
      </c>
      <c r="AQ393" s="10">
        <f t="shared" si="109"/>
        <v>0</v>
      </c>
      <c r="AR393" s="10">
        <f t="shared" si="109"/>
        <v>0</v>
      </c>
      <c r="AS393" s="10">
        <f t="shared" si="109"/>
        <v>0</v>
      </c>
      <c r="AT393" s="10">
        <f t="shared" si="124"/>
        <v>0</v>
      </c>
      <c r="AV393" s="10">
        <f t="shared" si="120"/>
        <v>0</v>
      </c>
      <c r="AW393" s="10">
        <f>'დამტკ. ბიუჯ.'!G393</f>
        <v>0</v>
      </c>
      <c r="AX393" s="10">
        <f>'დამტკ. საკუთ.'!G393</f>
        <v>0</v>
      </c>
      <c r="AY393" s="10">
        <f>'ცვლილ. ბიუჯ.'!H393</f>
        <v>0</v>
      </c>
      <c r="AZ393" s="10">
        <f>'ცვლილ. საკუთ.'!H393</f>
        <v>0</v>
      </c>
      <c r="BA393" s="10">
        <f>'მთავრ. ფონდი'!H393</f>
        <v>0</v>
      </c>
      <c r="BB393" s="10">
        <f>'პრეზ. ფონდი'!H393</f>
        <v>0</v>
      </c>
      <c r="BC393" s="10">
        <f>'დაზუსტ. ნაერთი'!G393</f>
        <v>0</v>
      </c>
      <c r="BD393" s="10">
        <f>'დაზუსტ. ბიუჯ.'!G393</f>
        <v>0</v>
      </c>
      <c r="BE393" s="10">
        <f>'დაზუსტ. საკუთ.'!G393</f>
        <v>0</v>
      </c>
      <c r="BG393" s="10">
        <f t="shared" si="121"/>
        <v>0</v>
      </c>
      <c r="BH393" s="10">
        <f t="shared" si="121"/>
        <v>0</v>
      </c>
      <c r="BI393" s="10">
        <f t="shared" si="121"/>
        <v>0</v>
      </c>
      <c r="BJ393" s="10">
        <f t="shared" si="110"/>
        <v>0</v>
      </c>
      <c r="BK393" s="10">
        <f t="shared" si="110"/>
        <v>0</v>
      </c>
      <c r="BL393" s="10">
        <f t="shared" si="110"/>
        <v>0</v>
      </c>
      <c r="BM393" s="10">
        <f t="shared" si="110"/>
        <v>0</v>
      </c>
      <c r="BN393" s="10">
        <f t="shared" si="125"/>
        <v>0</v>
      </c>
      <c r="BO393" s="10">
        <f t="shared" si="125"/>
        <v>0</v>
      </c>
      <c r="BP393" s="10">
        <f t="shared" si="125"/>
        <v>0</v>
      </c>
      <c r="BR393" s="10">
        <f t="shared" si="122"/>
        <v>0</v>
      </c>
      <c r="BS393" s="10">
        <f>'დამტკ. ბიუჯ.'!H393</f>
        <v>0</v>
      </c>
      <c r="BT393" s="10">
        <f>'დამტკ. საკუთ.'!H393</f>
        <v>0</v>
      </c>
      <c r="BU393" s="10">
        <f>'ცვლილ. ბიუჯ.'!I393</f>
        <v>0</v>
      </c>
      <c r="BV393" s="10">
        <f>'ცვლილ. საკუთ.'!I393</f>
        <v>0</v>
      </c>
      <c r="BW393" s="10">
        <f>'მთავრ. ფონდი'!I393</f>
        <v>0</v>
      </c>
      <c r="BX393" s="10">
        <f>'პრეზ. ფონდი'!I393</f>
        <v>0</v>
      </c>
      <c r="BY393" s="10">
        <f>'დაზუსტ. ნაერთი'!H393</f>
        <v>0</v>
      </c>
      <c r="BZ393" s="10">
        <f>'დაზუსტ. ბიუჯ.'!H393</f>
        <v>0</v>
      </c>
      <c r="CA393" s="10">
        <f>'დაზუსტ. საკუთ.'!H393</f>
        <v>0</v>
      </c>
    </row>
    <row r="394" spans="1:79" x14ac:dyDescent="0.25">
      <c r="A394" t="str">
        <f t="shared" si="111"/>
        <v>a</v>
      </c>
      <c r="B394" s="8"/>
      <c r="C394" s="9" t="s">
        <v>16</v>
      </c>
      <c r="D394" s="10">
        <f t="shared" si="112"/>
        <v>60000</v>
      </c>
      <c r="E394" s="10">
        <f t="shared" si="113"/>
        <v>60000</v>
      </c>
      <c r="F394" s="10">
        <f t="shared" si="114"/>
        <v>0</v>
      </c>
      <c r="G394" s="10">
        <f t="shared" si="114"/>
        <v>-12000</v>
      </c>
      <c r="H394" s="10">
        <f t="shared" si="114"/>
        <v>0</v>
      </c>
      <c r="I394" s="10">
        <f t="shared" si="108"/>
        <v>0</v>
      </c>
      <c r="J394" s="10">
        <f t="shared" si="108"/>
        <v>0</v>
      </c>
      <c r="K394" s="10">
        <f t="shared" si="108"/>
        <v>48000</v>
      </c>
      <c r="L394" s="10">
        <f t="shared" si="108"/>
        <v>48000</v>
      </c>
      <c r="M394" s="10">
        <f t="shared" si="123"/>
        <v>0</v>
      </c>
      <c r="O394" s="10">
        <f t="shared" si="115"/>
        <v>15000</v>
      </c>
      <c r="P394" s="10">
        <f>'დამტკ. ბიუჯ.'!E394</f>
        <v>15000</v>
      </c>
      <c r="Q394" s="10">
        <f>'დამტკ. საკუთ.'!E394</f>
        <v>0</v>
      </c>
      <c r="R394" s="10">
        <f>'ცვლილ. ბიუჯ.'!F394</f>
        <v>-3000</v>
      </c>
      <c r="S394" s="10">
        <f>'ცვლილ. საკუთ.'!F394</f>
        <v>0</v>
      </c>
      <c r="T394" s="10">
        <f>'მთავრ. ფონდი'!F394</f>
        <v>0</v>
      </c>
      <c r="U394" s="10">
        <f>'პრეზ. ფონდი'!F394</f>
        <v>0</v>
      </c>
      <c r="V394" s="10">
        <f>'დაზუსტ. ნაერთი'!E394</f>
        <v>12000</v>
      </c>
      <c r="W394" s="10">
        <f>'დაზუსტ. ბიუჯ.'!E394</f>
        <v>12000</v>
      </c>
      <c r="X394" s="10">
        <f>'დაზუსტ. საკუთ.'!E394</f>
        <v>0</v>
      </c>
      <c r="Z394" s="10">
        <f t="shared" si="116"/>
        <v>15000</v>
      </c>
      <c r="AA394" s="10">
        <f>'დამტკ. ბიუჯ.'!F394</f>
        <v>15000</v>
      </c>
      <c r="AB394" s="10">
        <f>'დამტკ. საკუთ.'!F394</f>
        <v>0</v>
      </c>
      <c r="AC394" s="10">
        <f>'ცვლილ. ბიუჯ.'!G394</f>
        <v>-3000</v>
      </c>
      <c r="AD394" s="10">
        <f>'ცვლილ. საკუთ.'!G394</f>
        <v>0</v>
      </c>
      <c r="AE394" s="10">
        <f>'მთავრ. ფონდი'!G394</f>
        <v>0</v>
      </c>
      <c r="AF394" s="10">
        <f>'პრეზ. ფონდი'!G394</f>
        <v>0</v>
      </c>
      <c r="AG394" s="10">
        <f>'დაზუსტ. ნაერთი'!F394</f>
        <v>12000</v>
      </c>
      <c r="AH394" s="10">
        <f>'დაზუსტ. ბიუჯ.'!F394</f>
        <v>12000</v>
      </c>
      <c r="AI394" s="10">
        <f>'დაზუსტ. საკუთ.'!F394</f>
        <v>0</v>
      </c>
      <c r="AK394" s="10">
        <f t="shared" si="117"/>
        <v>30000</v>
      </c>
      <c r="AL394" s="10">
        <f t="shared" si="118"/>
        <v>30000</v>
      </c>
      <c r="AM394" s="10">
        <f t="shared" si="119"/>
        <v>0</v>
      </c>
      <c r="AN394" s="10">
        <f t="shared" si="119"/>
        <v>-6000</v>
      </c>
      <c r="AO394" s="10">
        <f t="shared" si="119"/>
        <v>0</v>
      </c>
      <c r="AP394" s="10">
        <f t="shared" si="109"/>
        <v>0</v>
      </c>
      <c r="AQ394" s="10">
        <f t="shared" si="109"/>
        <v>0</v>
      </c>
      <c r="AR394" s="10">
        <f t="shared" si="109"/>
        <v>24000</v>
      </c>
      <c r="AS394" s="10">
        <f t="shared" si="109"/>
        <v>24000</v>
      </c>
      <c r="AT394" s="10">
        <f t="shared" si="124"/>
        <v>0</v>
      </c>
      <c r="AV394" s="10">
        <f t="shared" si="120"/>
        <v>15000</v>
      </c>
      <c r="AW394" s="10">
        <f>'დამტკ. ბიუჯ.'!G394</f>
        <v>15000</v>
      </c>
      <c r="AX394" s="10">
        <f>'დამტკ. საკუთ.'!G394</f>
        <v>0</v>
      </c>
      <c r="AY394" s="10">
        <f>'ცვლილ. ბიუჯ.'!H394</f>
        <v>-3000</v>
      </c>
      <c r="AZ394" s="10">
        <f>'ცვლილ. საკუთ.'!H394</f>
        <v>0</v>
      </c>
      <c r="BA394" s="10">
        <f>'მთავრ. ფონდი'!H394</f>
        <v>0</v>
      </c>
      <c r="BB394" s="10">
        <f>'პრეზ. ფონდი'!H394</f>
        <v>0</v>
      </c>
      <c r="BC394" s="10">
        <f>'დაზუსტ. ნაერთი'!G394</f>
        <v>12000</v>
      </c>
      <c r="BD394" s="10">
        <f>'დაზუსტ. ბიუჯ.'!G394</f>
        <v>12000</v>
      </c>
      <c r="BE394" s="10">
        <f>'დაზუსტ. საკუთ.'!G394</f>
        <v>0</v>
      </c>
      <c r="BG394" s="10">
        <f t="shared" si="121"/>
        <v>45000</v>
      </c>
      <c r="BH394" s="10">
        <f t="shared" si="121"/>
        <v>45000</v>
      </c>
      <c r="BI394" s="10">
        <f t="shared" si="121"/>
        <v>0</v>
      </c>
      <c r="BJ394" s="10">
        <f t="shared" si="110"/>
        <v>-9000</v>
      </c>
      <c r="BK394" s="10">
        <f t="shared" si="110"/>
        <v>0</v>
      </c>
      <c r="BL394" s="10">
        <f t="shared" si="110"/>
        <v>0</v>
      </c>
      <c r="BM394" s="10">
        <f t="shared" si="110"/>
        <v>0</v>
      </c>
      <c r="BN394" s="10">
        <f t="shared" si="125"/>
        <v>36000</v>
      </c>
      <c r="BO394" s="10">
        <f t="shared" si="125"/>
        <v>36000</v>
      </c>
      <c r="BP394" s="10">
        <f t="shared" si="125"/>
        <v>0</v>
      </c>
      <c r="BR394" s="10">
        <f t="shared" si="122"/>
        <v>15000</v>
      </c>
      <c r="BS394" s="10">
        <f>'დამტკ. ბიუჯ.'!H394</f>
        <v>15000</v>
      </c>
      <c r="BT394" s="10">
        <f>'დამტკ. საკუთ.'!H394</f>
        <v>0</v>
      </c>
      <c r="BU394" s="10">
        <f>'ცვლილ. ბიუჯ.'!I394</f>
        <v>-3000</v>
      </c>
      <c r="BV394" s="10">
        <f>'ცვლილ. საკუთ.'!I394</f>
        <v>0</v>
      </c>
      <c r="BW394" s="10">
        <f>'მთავრ. ფონდი'!I394</f>
        <v>0</v>
      </c>
      <c r="BX394" s="10">
        <f>'პრეზ. ფონდი'!I394</f>
        <v>0</v>
      </c>
      <c r="BY394" s="10">
        <f>'დაზუსტ. ნაერთი'!H394</f>
        <v>12000</v>
      </c>
      <c r="BZ394" s="10">
        <f>'დაზუსტ. ბიუჯ.'!H394</f>
        <v>12000</v>
      </c>
      <c r="CA394" s="10">
        <f>'დაზუსტ. საკუთ.'!H394</f>
        <v>0</v>
      </c>
    </row>
    <row r="395" spans="1:79" x14ac:dyDescent="0.25">
      <c r="A395" t="str">
        <f t="shared" si="111"/>
        <v>b</v>
      </c>
      <c r="B395" s="8"/>
      <c r="C395" s="9" t="s">
        <v>17</v>
      </c>
      <c r="D395" s="10">
        <f t="shared" si="112"/>
        <v>0</v>
      </c>
      <c r="E395" s="10">
        <f t="shared" si="113"/>
        <v>0</v>
      </c>
      <c r="F395" s="10">
        <f t="shared" si="114"/>
        <v>0</v>
      </c>
      <c r="G395" s="10">
        <f t="shared" si="114"/>
        <v>0</v>
      </c>
      <c r="H395" s="10">
        <f t="shared" si="114"/>
        <v>0</v>
      </c>
      <c r="I395" s="10">
        <f t="shared" si="108"/>
        <v>0</v>
      </c>
      <c r="J395" s="10">
        <f t="shared" si="108"/>
        <v>0</v>
      </c>
      <c r="K395" s="10">
        <f t="shared" si="108"/>
        <v>0</v>
      </c>
      <c r="L395" s="10">
        <f t="shared" si="108"/>
        <v>0</v>
      </c>
      <c r="M395" s="10">
        <f t="shared" si="123"/>
        <v>0</v>
      </c>
      <c r="O395" s="10">
        <f t="shared" si="115"/>
        <v>0</v>
      </c>
      <c r="P395" s="10">
        <f>'დამტკ. ბიუჯ.'!E395</f>
        <v>0</v>
      </c>
      <c r="Q395" s="10">
        <f>'დამტკ. საკუთ.'!E395</f>
        <v>0</v>
      </c>
      <c r="R395" s="10">
        <f>'ცვლილ. ბიუჯ.'!F395</f>
        <v>0</v>
      </c>
      <c r="S395" s="10">
        <f>'ცვლილ. საკუთ.'!F395</f>
        <v>0</v>
      </c>
      <c r="T395" s="10">
        <f>'მთავრ. ფონდი'!F395</f>
        <v>0</v>
      </c>
      <c r="U395" s="10">
        <f>'პრეზ. ფონდი'!F395</f>
        <v>0</v>
      </c>
      <c r="V395" s="10">
        <f>'დაზუსტ. ნაერთი'!E395</f>
        <v>0</v>
      </c>
      <c r="W395" s="10">
        <f>'დაზუსტ. ბიუჯ.'!E395</f>
        <v>0</v>
      </c>
      <c r="X395" s="10">
        <f>'დაზუსტ. საკუთ.'!E395</f>
        <v>0</v>
      </c>
      <c r="Z395" s="10">
        <f t="shared" si="116"/>
        <v>0</v>
      </c>
      <c r="AA395" s="10">
        <f>'დამტკ. ბიუჯ.'!F395</f>
        <v>0</v>
      </c>
      <c r="AB395" s="10">
        <f>'დამტკ. საკუთ.'!F395</f>
        <v>0</v>
      </c>
      <c r="AC395" s="10">
        <f>'ცვლილ. ბიუჯ.'!G395</f>
        <v>0</v>
      </c>
      <c r="AD395" s="10">
        <f>'ცვლილ. საკუთ.'!G395</f>
        <v>0</v>
      </c>
      <c r="AE395" s="10">
        <f>'მთავრ. ფონდი'!G395</f>
        <v>0</v>
      </c>
      <c r="AF395" s="10">
        <f>'პრეზ. ფონდი'!G395</f>
        <v>0</v>
      </c>
      <c r="AG395" s="10">
        <f>'დაზუსტ. ნაერთი'!F395</f>
        <v>0</v>
      </c>
      <c r="AH395" s="10">
        <f>'დაზუსტ. ბიუჯ.'!F395</f>
        <v>0</v>
      </c>
      <c r="AI395" s="10">
        <f>'დაზუსტ. საკუთ.'!F395</f>
        <v>0</v>
      </c>
      <c r="AK395" s="10">
        <f t="shared" si="117"/>
        <v>0</v>
      </c>
      <c r="AL395" s="10">
        <f t="shared" si="118"/>
        <v>0</v>
      </c>
      <c r="AM395" s="10">
        <f t="shared" si="119"/>
        <v>0</v>
      </c>
      <c r="AN395" s="10">
        <f t="shared" si="119"/>
        <v>0</v>
      </c>
      <c r="AO395" s="10">
        <f t="shared" si="119"/>
        <v>0</v>
      </c>
      <c r="AP395" s="10">
        <f t="shared" si="109"/>
        <v>0</v>
      </c>
      <c r="AQ395" s="10">
        <f t="shared" si="109"/>
        <v>0</v>
      </c>
      <c r="AR395" s="10">
        <f t="shared" si="109"/>
        <v>0</v>
      </c>
      <c r="AS395" s="10">
        <f t="shared" si="109"/>
        <v>0</v>
      </c>
      <c r="AT395" s="10">
        <f t="shared" si="124"/>
        <v>0</v>
      </c>
      <c r="AV395" s="10">
        <f t="shared" si="120"/>
        <v>0</v>
      </c>
      <c r="AW395" s="10">
        <f>'დამტკ. ბიუჯ.'!G395</f>
        <v>0</v>
      </c>
      <c r="AX395" s="10">
        <f>'დამტკ. საკუთ.'!G395</f>
        <v>0</v>
      </c>
      <c r="AY395" s="10">
        <f>'ცვლილ. ბიუჯ.'!H395</f>
        <v>0</v>
      </c>
      <c r="AZ395" s="10">
        <f>'ცვლილ. საკუთ.'!H395</f>
        <v>0</v>
      </c>
      <c r="BA395" s="10">
        <f>'მთავრ. ფონდი'!H395</f>
        <v>0</v>
      </c>
      <c r="BB395" s="10">
        <f>'პრეზ. ფონდი'!H395</f>
        <v>0</v>
      </c>
      <c r="BC395" s="10">
        <f>'დაზუსტ. ნაერთი'!G395</f>
        <v>0</v>
      </c>
      <c r="BD395" s="10">
        <f>'დაზუსტ. ბიუჯ.'!G395</f>
        <v>0</v>
      </c>
      <c r="BE395" s="10">
        <f>'დაზუსტ. საკუთ.'!G395</f>
        <v>0</v>
      </c>
      <c r="BG395" s="10">
        <f t="shared" si="121"/>
        <v>0</v>
      </c>
      <c r="BH395" s="10">
        <f t="shared" si="121"/>
        <v>0</v>
      </c>
      <c r="BI395" s="10">
        <f t="shared" si="121"/>
        <v>0</v>
      </c>
      <c r="BJ395" s="10">
        <f t="shared" si="110"/>
        <v>0</v>
      </c>
      <c r="BK395" s="10">
        <f t="shared" si="110"/>
        <v>0</v>
      </c>
      <c r="BL395" s="10">
        <f t="shared" si="110"/>
        <v>0</v>
      </c>
      <c r="BM395" s="10">
        <f t="shared" si="110"/>
        <v>0</v>
      </c>
      <c r="BN395" s="10">
        <f t="shared" si="125"/>
        <v>0</v>
      </c>
      <c r="BO395" s="10">
        <f t="shared" si="125"/>
        <v>0</v>
      </c>
      <c r="BP395" s="10">
        <f t="shared" si="125"/>
        <v>0</v>
      </c>
      <c r="BR395" s="10">
        <f t="shared" si="122"/>
        <v>0</v>
      </c>
      <c r="BS395" s="10">
        <f>'დამტკ. ბიუჯ.'!H395</f>
        <v>0</v>
      </c>
      <c r="BT395" s="10">
        <f>'დამტკ. საკუთ.'!H395</f>
        <v>0</v>
      </c>
      <c r="BU395" s="10">
        <f>'ცვლილ. ბიუჯ.'!I395</f>
        <v>0</v>
      </c>
      <c r="BV395" s="10">
        <f>'ცვლილ. საკუთ.'!I395</f>
        <v>0</v>
      </c>
      <c r="BW395" s="10">
        <f>'მთავრ. ფონდი'!I395</f>
        <v>0</v>
      </c>
      <c r="BX395" s="10">
        <f>'პრეზ. ფონდი'!I395</f>
        <v>0</v>
      </c>
      <c r="BY395" s="10">
        <f>'დაზუსტ. ნაერთი'!H395</f>
        <v>0</v>
      </c>
      <c r="BZ395" s="10">
        <f>'დაზუსტ. ბიუჯ.'!H395</f>
        <v>0</v>
      </c>
      <c r="CA395" s="10">
        <f>'დაზუსტ. საკუთ.'!H395</f>
        <v>0</v>
      </c>
    </row>
    <row r="396" spans="1:79" x14ac:dyDescent="0.25">
      <c r="A396" t="str">
        <f t="shared" si="111"/>
        <v>b</v>
      </c>
      <c r="B396" s="5"/>
      <c r="C396" s="6" t="s">
        <v>18</v>
      </c>
      <c r="D396" s="7">
        <f t="shared" si="112"/>
        <v>0</v>
      </c>
      <c r="E396" s="7">
        <f t="shared" si="113"/>
        <v>0</v>
      </c>
      <c r="F396" s="7">
        <f t="shared" si="114"/>
        <v>0</v>
      </c>
      <c r="G396" s="7">
        <f t="shared" si="114"/>
        <v>0</v>
      </c>
      <c r="H396" s="7">
        <f t="shared" si="114"/>
        <v>0</v>
      </c>
      <c r="I396" s="7">
        <f t="shared" si="108"/>
        <v>0</v>
      </c>
      <c r="J396" s="7">
        <f t="shared" si="108"/>
        <v>0</v>
      </c>
      <c r="K396" s="7">
        <f t="shared" si="108"/>
        <v>0</v>
      </c>
      <c r="L396" s="7">
        <f t="shared" si="108"/>
        <v>0</v>
      </c>
      <c r="M396" s="7">
        <f t="shared" si="123"/>
        <v>0</v>
      </c>
      <c r="O396" s="7">
        <f t="shared" si="115"/>
        <v>0</v>
      </c>
      <c r="P396" s="7">
        <f>'დამტკ. ბიუჯ.'!E396</f>
        <v>0</v>
      </c>
      <c r="Q396" s="7">
        <f>'დამტკ. საკუთ.'!E396</f>
        <v>0</v>
      </c>
      <c r="R396" s="7">
        <f>'ცვლილ. ბიუჯ.'!F396</f>
        <v>0</v>
      </c>
      <c r="S396" s="7">
        <f>'ცვლილ. საკუთ.'!F396</f>
        <v>0</v>
      </c>
      <c r="T396" s="7">
        <f>'მთავრ. ფონდი'!F396</f>
        <v>0</v>
      </c>
      <c r="U396" s="7">
        <f>'პრეზ. ფონდი'!F396</f>
        <v>0</v>
      </c>
      <c r="V396" s="7">
        <f>'დაზუსტ. ნაერთი'!E396</f>
        <v>0</v>
      </c>
      <c r="W396" s="7">
        <f>'დაზუსტ. ბიუჯ.'!E396</f>
        <v>0</v>
      </c>
      <c r="X396" s="7">
        <f>'დაზუსტ. საკუთ.'!E396</f>
        <v>0</v>
      </c>
      <c r="Z396" s="7">
        <f t="shared" si="116"/>
        <v>0</v>
      </c>
      <c r="AA396" s="7">
        <f>'დამტკ. ბიუჯ.'!F396</f>
        <v>0</v>
      </c>
      <c r="AB396" s="7">
        <f>'დამტკ. საკუთ.'!F396</f>
        <v>0</v>
      </c>
      <c r="AC396" s="7">
        <f>'ცვლილ. ბიუჯ.'!G396</f>
        <v>0</v>
      </c>
      <c r="AD396" s="7">
        <f>'ცვლილ. საკუთ.'!G396</f>
        <v>0</v>
      </c>
      <c r="AE396" s="7">
        <f>'მთავრ. ფონდი'!G396</f>
        <v>0</v>
      </c>
      <c r="AF396" s="7">
        <f>'პრეზ. ფონდი'!G396</f>
        <v>0</v>
      </c>
      <c r="AG396" s="7">
        <f>'დაზუსტ. ნაერთი'!F396</f>
        <v>0</v>
      </c>
      <c r="AH396" s="7">
        <f>'დაზუსტ. ბიუჯ.'!F396</f>
        <v>0</v>
      </c>
      <c r="AI396" s="7">
        <f>'დაზუსტ. საკუთ.'!F396</f>
        <v>0</v>
      </c>
      <c r="AK396" s="7">
        <f t="shared" si="117"/>
        <v>0</v>
      </c>
      <c r="AL396" s="7">
        <f t="shared" si="118"/>
        <v>0</v>
      </c>
      <c r="AM396" s="7">
        <f t="shared" si="119"/>
        <v>0</v>
      </c>
      <c r="AN396" s="7">
        <f t="shared" si="119"/>
        <v>0</v>
      </c>
      <c r="AO396" s="7">
        <f t="shared" si="119"/>
        <v>0</v>
      </c>
      <c r="AP396" s="7">
        <f t="shared" si="109"/>
        <v>0</v>
      </c>
      <c r="AQ396" s="7">
        <f t="shared" si="109"/>
        <v>0</v>
      </c>
      <c r="AR396" s="7">
        <f t="shared" si="109"/>
        <v>0</v>
      </c>
      <c r="AS396" s="7">
        <f t="shared" si="109"/>
        <v>0</v>
      </c>
      <c r="AT396" s="7">
        <f t="shared" si="124"/>
        <v>0</v>
      </c>
      <c r="AV396" s="7">
        <f t="shared" si="120"/>
        <v>0</v>
      </c>
      <c r="AW396" s="7">
        <f>'დამტკ. ბიუჯ.'!G396</f>
        <v>0</v>
      </c>
      <c r="AX396" s="7">
        <f>'დამტკ. საკუთ.'!G396</f>
        <v>0</v>
      </c>
      <c r="AY396" s="7">
        <f>'ცვლილ. ბიუჯ.'!H396</f>
        <v>0</v>
      </c>
      <c r="AZ396" s="7">
        <f>'ცვლილ. საკუთ.'!H396</f>
        <v>0</v>
      </c>
      <c r="BA396" s="7">
        <f>'მთავრ. ფონდი'!H396</f>
        <v>0</v>
      </c>
      <c r="BB396" s="7">
        <f>'პრეზ. ფონდი'!H396</f>
        <v>0</v>
      </c>
      <c r="BC396" s="7">
        <f>'დაზუსტ. ნაერთი'!G396</f>
        <v>0</v>
      </c>
      <c r="BD396" s="7">
        <f>'დაზუსტ. ბიუჯ.'!G396</f>
        <v>0</v>
      </c>
      <c r="BE396" s="7">
        <f>'დაზუსტ. საკუთ.'!G396</f>
        <v>0</v>
      </c>
      <c r="BG396" s="7">
        <f t="shared" si="121"/>
        <v>0</v>
      </c>
      <c r="BH396" s="7">
        <f t="shared" si="121"/>
        <v>0</v>
      </c>
      <c r="BI396" s="7">
        <f t="shared" si="121"/>
        <v>0</v>
      </c>
      <c r="BJ396" s="7">
        <f t="shared" si="110"/>
        <v>0</v>
      </c>
      <c r="BK396" s="7">
        <f t="shared" si="110"/>
        <v>0</v>
      </c>
      <c r="BL396" s="7">
        <f t="shared" si="110"/>
        <v>0</v>
      </c>
      <c r="BM396" s="7">
        <f t="shared" si="110"/>
        <v>0</v>
      </c>
      <c r="BN396" s="7">
        <f t="shared" si="125"/>
        <v>0</v>
      </c>
      <c r="BO396" s="7">
        <f t="shared" si="125"/>
        <v>0</v>
      </c>
      <c r="BP396" s="7">
        <f t="shared" si="125"/>
        <v>0</v>
      </c>
      <c r="BR396" s="7">
        <f t="shared" si="122"/>
        <v>0</v>
      </c>
      <c r="BS396" s="7">
        <f>'დამტკ. ბიუჯ.'!H396</f>
        <v>0</v>
      </c>
      <c r="BT396" s="7">
        <f>'დამტკ. საკუთ.'!H396</f>
        <v>0</v>
      </c>
      <c r="BU396" s="7">
        <f>'ცვლილ. ბიუჯ.'!I396</f>
        <v>0</v>
      </c>
      <c r="BV396" s="7">
        <f>'ცვლილ. საკუთ.'!I396</f>
        <v>0</v>
      </c>
      <c r="BW396" s="7">
        <f>'მთავრ. ფონდი'!I396</f>
        <v>0</v>
      </c>
      <c r="BX396" s="7">
        <f>'პრეზ. ფონდი'!I396</f>
        <v>0</v>
      </c>
      <c r="BY396" s="7">
        <f>'დაზუსტ. ნაერთი'!H396</f>
        <v>0</v>
      </c>
      <c r="BZ396" s="7">
        <f>'დაზუსტ. ბიუჯ.'!H396</f>
        <v>0</v>
      </c>
      <c r="CA396" s="7">
        <f>'დაზუსტ. საკუთ.'!H396</f>
        <v>0</v>
      </c>
    </row>
    <row r="397" spans="1:79" x14ac:dyDescent="0.25">
      <c r="A397" t="str">
        <f t="shared" si="111"/>
        <v>b</v>
      </c>
      <c r="B397" s="5"/>
      <c r="C397" s="6" t="s">
        <v>19</v>
      </c>
      <c r="D397" s="7">
        <f t="shared" si="112"/>
        <v>0</v>
      </c>
      <c r="E397" s="7">
        <f t="shared" si="113"/>
        <v>0</v>
      </c>
      <c r="F397" s="7">
        <f t="shared" si="114"/>
        <v>0</v>
      </c>
      <c r="G397" s="7">
        <f t="shared" si="114"/>
        <v>0</v>
      </c>
      <c r="H397" s="7">
        <f t="shared" si="114"/>
        <v>0</v>
      </c>
      <c r="I397" s="7">
        <f t="shared" si="108"/>
        <v>0</v>
      </c>
      <c r="J397" s="7">
        <f t="shared" si="108"/>
        <v>0</v>
      </c>
      <c r="K397" s="7">
        <f t="shared" si="108"/>
        <v>0</v>
      </c>
      <c r="L397" s="7">
        <f t="shared" si="108"/>
        <v>0</v>
      </c>
      <c r="M397" s="7">
        <f t="shared" si="123"/>
        <v>0</v>
      </c>
      <c r="O397" s="7">
        <f t="shared" si="115"/>
        <v>0</v>
      </c>
      <c r="P397" s="7">
        <f>'დამტკ. ბიუჯ.'!E397</f>
        <v>0</v>
      </c>
      <c r="Q397" s="7">
        <f>'დამტკ. საკუთ.'!E397</f>
        <v>0</v>
      </c>
      <c r="R397" s="7">
        <f>'ცვლილ. ბიუჯ.'!F397</f>
        <v>0</v>
      </c>
      <c r="S397" s="7">
        <f>'ცვლილ. საკუთ.'!F397</f>
        <v>0</v>
      </c>
      <c r="T397" s="7">
        <f>'მთავრ. ფონდი'!F397</f>
        <v>0</v>
      </c>
      <c r="U397" s="7">
        <f>'პრეზ. ფონდი'!F397</f>
        <v>0</v>
      </c>
      <c r="V397" s="7">
        <f>'დაზუსტ. ნაერთი'!E397</f>
        <v>0</v>
      </c>
      <c r="W397" s="7">
        <f>'დაზუსტ. ბიუჯ.'!E397</f>
        <v>0</v>
      </c>
      <c r="X397" s="7">
        <f>'დაზუსტ. საკუთ.'!E397</f>
        <v>0</v>
      </c>
      <c r="Z397" s="7">
        <f t="shared" si="116"/>
        <v>0</v>
      </c>
      <c r="AA397" s="7">
        <f>'დამტკ. ბიუჯ.'!F397</f>
        <v>0</v>
      </c>
      <c r="AB397" s="7">
        <f>'დამტკ. საკუთ.'!F397</f>
        <v>0</v>
      </c>
      <c r="AC397" s="7">
        <f>'ცვლილ. ბიუჯ.'!G397</f>
        <v>0</v>
      </c>
      <c r="AD397" s="7">
        <f>'ცვლილ. საკუთ.'!G397</f>
        <v>0</v>
      </c>
      <c r="AE397" s="7">
        <f>'მთავრ. ფონდი'!G397</f>
        <v>0</v>
      </c>
      <c r="AF397" s="7">
        <f>'პრეზ. ფონდი'!G397</f>
        <v>0</v>
      </c>
      <c r="AG397" s="7">
        <f>'დაზუსტ. ნაერთი'!F397</f>
        <v>0</v>
      </c>
      <c r="AH397" s="7">
        <f>'დაზუსტ. ბიუჯ.'!F397</f>
        <v>0</v>
      </c>
      <c r="AI397" s="7">
        <f>'დაზუსტ. საკუთ.'!F397</f>
        <v>0</v>
      </c>
      <c r="AK397" s="7">
        <f t="shared" si="117"/>
        <v>0</v>
      </c>
      <c r="AL397" s="7">
        <f t="shared" si="118"/>
        <v>0</v>
      </c>
      <c r="AM397" s="7">
        <f t="shared" si="119"/>
        <v>0</v>
      </c>
      <c r="AN397" s="7">
        <f t="shared" si="119"/>
        <v>0</v>
      </c>
      <c r="AO397" s="7">
        <f t="shared" si="119"/>
        <v>0</v>
      </c>
      <c r="AP397" s="7">
        <f t="shared" si="109"/>
        <v>0</v>
      </c>
      <c r="AQ397" s="7">
        <f t="shared" si="109"/>
        <v>0</v>
      </c>
      <c r="AR397" s="7">
        <f t="shared" si="109"/>
        <v>0</v>
      </c>
      <c r="AS397" s="7">
        <f t="shared" si="109"/>
        <v>0</v>
      </c>
      <c r="AT397" s="7">
        <f t="shared" si="124"/>
        <v>0</v>
      </c>
      <c r="AV397" s="7">
        <f t="shared" si="120"/>
        <v>0</v>
      </c>
      <c r="AW397" s="7">
        <f>'დამტკ. ბიუჯ.'!G397</f>
        <v>0</v>
      </c>
      <c r="AX397" s="7">
        <f>'დამტკ. საკუთ.'!G397</f>
        <v>0</v>
      </c>
      <c r="AY397" s="7">
        <f>'ცვლილ. ბიუჯ.'!H397</f>
        <v>0</v>
      </c>
      <c r="AZ397" s="7">
        <f>'ცვლილ. საკუთ.'!H397</f>
        <v>0</v>
      </c>
      <c r="BA397" s="7">
        <f>'მთავრ. ფონდი'!H397</f>
        <v>0</v>
      </c>
      <c r="BB397" s="7">
        <f>'პრეზ. ფონდი'!H397</f>
        <v>0</v>
      </c>
      <c r="BC397" s="7">
        <f>'დაზუსტ. ნაერთი'!G397</f>
        <v>0</v>
      </c>
      <c r="BD397" s="7">
        <f>'დაზუსტ. ბიუჯ.'!G397</f>
        <v>0</v>
      </c>
      <c r="BE397" s="7">
        <f>'დაზუსტ. საკუთ.'!G397</f>
        <v>0</v>
      </c>
      <c r="BG397" s="7">
        <f t="shared" si="121"/>
        <v>0</v>
      </c>
      <c r="BH397" s="7">
        <f t="shared" si="121"/>
        <v>0</v>
      </c>
      <c r="BI397" s="7">
        <f t="shared" si="121"/>
        <v>0</v>
      </c>
      <c r="BJ397" s="7">
        <f t="shared" si="110"/>
        <v>0</v>
      </c>
      <c r="BK397" s="7">
        <f t="shared" si="110"/>
        <v>0</v>
      </c>
      <c r="BL397" s="7">
        <f t="shared" si="110"/>
        <v>0</v>
      </c>
      <c r="BM397" s="7">
        <f t="shared" si="110"/>
        <v>0</v>
      </c>
      <c r="BN397" s="7">
        <f t="shared" si="125"/>
        <v>0</v>
      </c>
      <c r="BO397" s="7">
        <f t="shared" si="125"/>
        <v>0</v>
      </c>
      <c r="BP397" s="7">
        <f t="shared" si="125"/>
        <v>0</v>
      </c>
      <c r="BR397" s="7">
        <f t="shared" si="122"/>
        <v>0</v>
      </c>
      <c r="BS397" s="7">
        <f>'დამტკ. ბიუჯ.'!H397</f>
        <v>0</v>
      </c>
      <c r="BT397" s="7">
        <f>'დამტკ. საკუთ.'!H397</f>
        <v>0</v>
      </c>
      <c r="BU397" s="7">
        <f>'ცვლილ. ბიუჯ.'!I397</f>
        <v>0</v>
      </c>
      <c r="BV397" s="7">
        <f>'ცვლილ. საკუთ.'!I397</f>
        <v>0</v>
      </c>
      <c r="BW397" s="7">
        <f>'მთავრ. ფონდი'!I397</f>
        <v>0</v>
      </c>
      <c r="BX397" s="7">
        <f>'პრეზ. ფონდი'!I397</f>
        <v>0</v>
      </c>
      <c r="BY397" s="7">
        <f>'დაზუსტ. ნაერთი'!H397</f>
        <v>0</v>
      </c>
      <c r="BZ397" s="7">
        <f>'დაზუსტ. ბიუჯ.'!H397</f>
        <v>0</v>
      </c>
      <c r="CA397" s="7">
        <f>'დაზუსტ. საკუთ.'!H397</f>
        <v>0</v>
      </c>
    </row>
    <row r="398" spans="1:79" ht="15.75" thickBot="1" x14ac:dyDescent="0.3">
      <c r="A398" t="str">
        <f t="shared" si="111"/>
        <v>b</v>
      </c>
      <c r="B398" s="11"/>
      <c r="C398" s="12" t="s">
        <v>20</v>
      </c>
      <c r="D398" s="13">
        <f t="shared" si="112"/>
        <v>0</v>
      </c>
      <c r="E398" s="13">
        <f t="shared" si="113"/>
        <v>0</v>
      </c>
      <c r="F398" s="13">
        <f t="shared" si="114"/>
        <v>0</v>
      </c>
      <c r="G398" s="13">
        <f t="shared" si="114"/>
        <v>0</v>
      </c>
      <c r="H398" s="13">
        <f t="shared" si="114"/>
        <v>0</v>
      </c>
      <c r="I398" s="13">
        <f t="shared" si="108"/>
        <v>0</v>
      </c>
      <c r="J398" s="13">
        <f t="shared" si="108"/>
        <v>0</v>
      </c>
      <c r="K398" s="13">
        <f t="shared" si="108"/>
        <v>0</v>
      </c>
      <c r="L398" s="13">
        <f t="shared" si="108"/>
        <v>0</v>
      </c>
      <c r="M398" s="13">
        <f t="shared" si="123"/>
        <v>0</v>
      </c>
      <c r="O398" s="13">
        <f t="shared" si="115"/>
        <v>0</v>
      </c>
      <c r="P398" s="13">
        <f>'დამტკ. ბიუჯ.'!E398</f>
        <v>0</v>
      </c>
      <c r="Q398" s="13">
        <f>'დამტკ. საკუთ.'!E398</f>
        <v>0</v>
      </c>
      <c r="R398" s="13">
        <f>'ცვლილ. ბიუჯ.'!F398</f>
        <v>0</v>
      </c>
      <c r="S398" s="13">
        <f>'ცვლილ. საკუთ.'!F398</f>
        <v>0</v>
      </c>
      <c r="T398" s="13">
        <f>'მთავრ. ფონდი'!F398</f>
        <v>0</v>
      </c>
      <c r="U398" s="13">
        <f>'პრეზ. ფონდი'!F398</f>
        <v>0</v>
      </c>
      <c r="V398" s="13">
        <f>'დაზუსტ. ნაერთი'!E398</f>
        <v>0</v>
      </c>
      <c r="W398" s="13">
        <f>'დაზუსტ. ბიუჯ.'!E398</f>
        <v>0</v>
      </c>
      <c r="X398" s="13">
        <f>'დაზუსტ. საკუთ.'!E398</f>
        <v>0</v>
      </c>
      <c r="Z398" s="13">
        <f t="shared" si="116"/>
        <v>0</v>
      </c>
      <c r="AA398" s="13">
        <f>'დამტკ. ბიუჯ.'!F398</f>
        <v>0</v>
      </c>
      <c r="AB398" s="13">
        <f>'დამტკ. საკუთ.'!F398</f>
        <v>0</v>
      </c>
      <c r="AC398" s="13">
        <f>'ცვლილ. ბიუჯ.'!G398</f>
        <v>0</v>
      </c>
      <c r="AD398" s="13">
        <f>'ცვლილ. საკუთ.'!G398</f>
        <v>0</v>
      </c>
      <c r="AE398" s="13">
        <f>'მთავრ. ფონდი'!G398</f>
        <v>0</v>
      </c>
      <c r="AF398" s="13">
        <f>'პრეზ. ფონდი'!G398</f>
        <v>0</v>
      </c>
      <c r="AG398" s="13">
        <f>'დაზუსტ. ნაერთი'!F398</f>
        <v>0</v>
      </c>
      <c r="AH398" s="13">
        <f>'დაზუსტ. ბიუჯ.'!F398</f>
        <v>0</v>
      </c>
      <c r="AI398" s="13">
        <f>'დაზუსტ. საკუთ.'!F398</f>
        <v>0</v>
      </c>
      <c r="AK398" s="13">
        <f t="shared" si="117"/>
        <v>0</v>
      </c>
      <c r="AL398" s="13">
        <f t="shared" si="118"/>
        <v>0</v>
      </c>
      <c r="AM398" s="13">
        <f t="shared" si="119"/>
        <v>0</v>
      </c>
      <c r="AN398" s="13">
        <f t="shared" si="119"/>
        <v>0</v>
      </c>
      <c r="AO398" s="13">
        <f t="shared" si="119"/>
        <v>0</v>
      </c>
      <c r="AP398" s="13">
        <f t="shared" si="109"/>
        <v>0</v>
      </c>
      <c r="AQ398" s="13">
        <f t="shared" si="109"/>
        <v>0</v>
      </c>
      <c r="AR398" s="13">
        <f t="shared" si="109"/>
        <v>0</v>
      </c>
      <c r="AS398" s="13">
        <f t="shared" si="109"/>
        <v>0</v>
      </c>
      <c r="AT398" s="13">
        <f t="shared" si="124"/>
        <v>0</v>
      </c>
      <c r="AV398" s="13">
        <f t="shared" si="120"/>
        <v>0</v>
      </c>
      <c r="AW398" s="13">
        <f>'დამტკ. ბიუჯ.'!G398</f>
        <v>0</v>
      </c>
      <c r="AX398" s="13">
        <f>'დამტკ. საკუთ.'!G398</f>
        <v>0</v>
      </c>
      <c r="AY398" s="13">
        <f>'ცვლილ. ბიუჯ.'!H398</f>
        <v>0</v>
      </c>
      <c r="AZ398" s="13">
        <f>'ცვლილ. საკუთ.'!H398</f>
        <v>0</v>
      </c>
      <c r="BA398" s="13">
        <f>'მთავრ. ფონდი'!H398</f>
        <v>0</v>
      </c>
      <c r="BB398" s="13">
        <f>'პრეზ. ფონდი'!H398</f>
        <v>0</v>
      </c>
      <c r="BC398" s="13">
        <f>'დაზუსტ. ნაერთი'!G398</f>
        <v>0</v>
      </c>
      <c r="BD398" s="13">
        <f>'დაზუსტ. ბიუჯ.'!G398</f>
        <v>0</v>
      </c>
      <c r="BE398" s="13">
        <f>'დაზუსტ. საკუთ.'!G398</f>
        <v>0</v>
      </c>
      <c r="BG398" s="13">
        <f t="shared" si="121"/>
        <v>0</v>
      </c>
      <c r="BH398" s="13">
        <f t="shared" si="121"/>
        <v>0</v>
      </c>
      <c r="BI398" s="13">
        <f t="shared" si="121"/>
        <v>0</v>
      </c>
      <c r="BJ398" s="13">
        <f t="shared" si="110"/>
        <v>0</v>
      </c>
      <c r="BK398" s="13">
        <f t="shared" si="110"/>
        <v>0</v>
      </c>
      <c r="BL398" s="13">
        <f t="shared" si="110"/>
        <v>0</v>
      </c>
      <c r="BM398" s="13">
        <f t="shared" si="110"/>
        <v>0</v>
      </c>
      <c r="BN398" s="13">
        <f t="shared" si="125"/>
        <v>0</v>
      </c>
      <c r="BO398" s="13">
        <f t="shared" si="125"/>
        <v>0</v>
      </c>
      <c r="BP398" s="13">
        <f t="shared" si="125"/>
        <v>0</v>
      </c>
      <c r="BR398" s="13">
        <f t="shared" si="122"/>
        <v>0</v>
      </c>
      <c r="BS398" s="13">
        <f>'დამტკ. ბიუჯ.'!H398</f>
        <v>0</v>
      </c>
      <c r="BT398" s="13">
        <f>'დამტკ. საკუთ.'!H398</f>
        <v>0</v>
      </c>
      <c r="BU398" s="13">
        <f>'ცვლილ. ბიუჯ.'!I398</f>
        <v>0</v>
      </c>
      <c r="BV398" s="13">
        <f>'ცვლილ. საკუთ.'!I398</f>
        <v>0</v>
      </c>
      <c r="BW398" s="13">
        <f>'მთავრ. ფონდი'!I398</f>
        <v>0</v>
      </c>
      <c r="BX398" s="13">
        <f>'პრეზ. ფონდი'!I398</f>
        <v>0</v>
      </c>
      <c r="BY398" s="13">
        <f>'დაზუსტ. ნაერთი'!H398</f>
        <v>0</v>
      </c>
      <c r="BZ398" s="13">
        <f>'დაზუსტ. ბიუჯ.'!H398</f>
        <v>0</v>
      </c>
      <c r="CA398" s="13">
        <f>'დაზუსტ. საკუთ.'!H398</f>
        <v>0</v>
      </c>
    </row>
    <row r="399" spans="1:79" ht="31.5" thickTop="1" thickBot="1" x14ac:dyDescent="0.3">
      <c r="A399" t="str">
        <f t="shared" si="111"/>
        <v>a</v>
      </c>
      <c r="B399" s="3" t="s">
        <v>83</v>
      </c>
      <c r="C399" s="15" t="s">
        <v>84</v>
      </c>
      <c r="D399" s="4">
        <f t="shared" si="112"/>
        <v>400000</v>
      </c>
      <c r="E399" s="4">
        <f t="shared" si="113"/>
        <v>400000</v>
      </c>
      <c r="F399" s="4">
        <f t="shared" si="114"/>
        <v>0</v>
      </c>
      <c r="G399" s="4">
        <f t="shared" si="114"/>
        <v>-33500</v>
      </c>
      <c r="H399" s="4">
        <f t="shared" si="114"/>
        <v>0</v>
      </c>
      <c r="I399" s="4">
        <f t="shared" si="108"/>
        <v>0</v>
      </c>
      <c r="J399" s="4">
        <f t="shared" si="108"/>
        <v>0</v>
      </c>
      <c r="K399" s="4">
        <f t="shared" si="108"/>
        <v>366500</v>
      </c>
      <c r="L399" s="4">
        <f t="shared" si="108"/>
        <v>366500</v>
      </c>
      <c r="M399" s="4">
        <f t="shared" si="123"/>
        <v>0</v>
      </c>
      <c r="O399" s="4">
        <f t="shared" si="115"/>
        <v>100000</v>
      </c>
      <c r="P399" s="4">
        <f>'დამტკ. ბიუჯ.'!E399</f>
        <v>100000</v>
      </c>
      <c r="Q399" s="4">
        <f>'დამტკ. საკუთ.'!E399</f>
        <v>0</v>
      </c>
      <c r="R399" s="4">
        <f>'ცვლილ. ბიუჯ.'!F399</f>
        <v>-15500</v>
      </c>
      <c r="S399" s="4">
        <f>'ცვლილ. საკუთ.'!F399</f>
        <v>0</v>
      </c>
      <c r="T399" s="4">
        <f>'მთავრ. ფონდი'!F399</f>
        <v>0</v>
      </c>
      <c r="U399" s="4">
        <f>'პრეზ. ფონდი'!F399</f>
        <v>0</v>
      </c>
      <c r="V399" s="4">
        <f>'დაზუსტ. ნაერთი'!E399</f>
        <v>84500</v>
      </c>
      <c r="W399" s="4">
        <f>'დაზუსტ. ბიუჯ.'!E399</f>
        <v>84500</v>
      </c>
      <c r="X399" s="4">
        <f>'დაზუსტ. საკუთ.'!E399</f>
        <v>0</v>
      </c>
      <c r="Z399" s="4">
        <f t="shared" si="116"/>
        <v>100000</v>
      </c>
      <c r="AA399" s="4">
        <f>'დამტკ. ბიუჯ.'!F399</f>
        <v>100000</v>
      </c>
      <c r="AB399" s="4">
        <f>'დამტკ. საკუთ.'!F399</f>
        <v>0</v>
      </c>
      <c r="AC399" s="4">
        <f>'ცვლილ. ბიუჯ.'!G399</f>
        <v>-6000</v>
      </c>
      <c r="AD399" s="4">
        <f>'ცვლილ. საკუთ.'!G399</f>
        <v>0</v>
      </c>
      <c r="AE399" s="4">
        <f>'მთავრ. ფონდი'!G399</f>
        <v>0</v>
      </c>
      <c r="AF399" s="4">
        <f>'პრეზ. ფონდი'!G399</f>
        <v>0</v>
      </c>
      <c r="AG399" s="4">
        <f>'დაზუსტ. ნაერთი'!F399</f>
        <v>94000</v>
      </c>
      <c r="AH399" s="4">
        <f>'დაზუსტ. ბიუჯ.'!F399</f>
        <v>94000</v>
      </c>
      <c r="AI399" s="4">
        <f>'დაზუსტ. საკუთ.'!F399</f>
        <v>0</v>
      </c>
      <c r="AK399" s="4">
        <f t="shared" si="117"/>
        <v>200000</v>
      </c>
      <c r="AL399" s="4">
        <f t="shared" si="118"/>
        <v>200000</v>
      </c>
      <c r="AM399" s="4">
        <f t="shared" si="119"/>
        <v>0</v>
      </c>
      <c r="AN399" s="4">
        <f t="shared" si="119"/>
        <v>-21500</v>
      </c>
      <c r="AO399" s="4">
        <f t="shared" si="119"/>
        <v>0</v>
      </c>
      <c r="AP399" s="4">
        <f t="shared" si="109"/>
        <v>0</v>
      </c>
      <c r="AQ399" s="4">
        <f t="shared" si="109"/>
        <v>0</v>
      </c>
      <c r="AR399" s="4">
        <f t="shared" si="109"/>
        <v>178500</v>
      </c>
      <c r="AS399" s="4">
        <f t="shared" si="109"/>
        <v>178500</v>
      </c>
      <c r="AT399" s="4">
        <f t="shared" si="124"/>
        <v>0</v>
      </c>
      <c r="AV399" s="4">
        <f t="shared" si="120"/>
        <v>100000</v>
      </c>
      <c r="AW399" s="4">
        <f>'დამტკ. ბიუჯ.'!G399</f>
        <v>100000</v>
      </c>
      <c r="AX399" s="4">
        <f>'დამტკ. საკუთ.'!G399</f>
        <v>0</v>
      </c>
      <c r="AY399" s="4">
        <f>'ცვლილ. ბიუჯ.'!H399</f>
        <v>-6000</v>
      </c>
      <c r="AZ399" s="4">
        <f>'ცვლილ. საკუთ.'!H399</f>
        <v>0</v>
      </c>
      <c r="BA399" s="4">
        <f>'მთავრ. ფონდი'!H399</f>
        <v>0</v>
      </c>
      <c r="BB399" s="4">
        <f>'პრეზ. ფონდი'!H399</f>
        <v>0</v>
      </c>
      <c r="BC399" s="4">
        <f>'დაზუსტ. ნაერთი'!G399</f>
        <v>94000</v>
      </c>
      <c r="BD399" s="4">
        <f>'დაზუსტ. ბიუჯ.'!G399</f>
        <v>94000</v>
      </c>
      <c r="BE399" s="4">
        <f>'დაზუსტ. საკუთ.'!G399</f>
        <v>0</v>
      </c>
      <c r="BG399" s="4">
        <f t="shared" si="121"/>
        <v>300000</v>
      </c>
      <c r="BH399" s="4">
        <f t="shared" si="121"/>
        <v>300000</v>
      </c>
      <c r="BI399" s="4">
        <f t="shared" si="121"/>
        <v>0</v>
      </c>
      <c r="BJ399" s="4">
        <f t="shared" si="110"/>
        <v>-27500</v>
      </c>
      <c r="BK399" s="4">
        <f t="shared" si="110"/>
        <v>0</v>
      </c>
      <c r="BL399" s="4">
        <f t="shared" si="110"/>
        <v>0</v>
      </c>
      <c r="BM399" s="4">
        <f t="shared" si="110"/>
        <v>0</v>
      </c>
      <c r="BN399" s="4">
        <f t="shared" si="125"/>
        <v>272500</v>
      </c>
      <c r="BO399" s="4">
        <f t="shared" si="125"/>
        <v>272500</v>
      </c>
      <c r="BP399" s="4">
        <f t="shared" si="125"/>
        <v>0</v>
      </c>
      <c r="BR399" s="4">
        <f t="shared" si="122"/>
        <v>100000</v>
      </c>
      <c r="BS399" s="4">
        <f>'დამტკ. ბიუჯ.'!H399</f>
        <v>100000</v>
      </c>
      <c r="BT399" s="4">
        <f>'დამტკ. საკუთ.'!H399</f>
        <v>0</v>
      </c>
      <c r="BU399" s="4">
        <f>'ცვლილ. ბიუჯ.'!I399</f>
        <v>-6000</v>
      </c>
      <c r="BV399" s="4">
        <f>'ცვლილ. საკუთ.'!I399</f>
        <v>0</v>
      </c>
      <c r="BW399" s="4">
        <f>'მთავრ. ფონდი'!I399</f>
        <v>0</v>
      </c>
      <c r="BX399" s="4">
        <f>'პრეზ. ფონდი'!I399</f>
        <v>0</v>
      </c>
      <c r="BY399" s="4">
        <f>'დაზუსტ. ნაერთი'!H399</f>
        <v>94000</v>
      </c>
      <c r="BZ399" s="4">
        <f>'დაზუსტ. ბიუჯ.'!H399</f>
        <v>94000</v>
      </c>
      <c r="CA399" s="4">
        <f>'დაზუსტ. საკუთ.'!H399</f>
        <v>0</v>
      </c>
    </row>
    <row r="400" spans="1:79" ht="15.75" thickTop="1" x14ac:dyDescent="0.25">
      <c r="A400" t="str">
        <f t="shared" si="111"/>
        <v>a</v>
      </c>
      <c r="B400" s="5"/>
      <c r="C400" s="6" t="s">
        <v>10</v>
      </c>
      <c r="D400" s="7">
        <f t="shared" si="112"/>
        <v>400000</v>
      </c>
      <c r="E400" s="7">
        <f t="shared" si="113"/>
        <v>400000</v>
      </c>
      <c r="F400" s="7">
        <f t="shared" si="114"/>
        <v>0</v>
      </c>
      <c r="G400" s="7">
        <f t="shared" si="114"/>
        <v>-33500</v>
      </c>
      <c r="H400" s="7">
        <f t="shared" si="114"/>
        <v>0</v>
      </c>
      <c r="I400" s="7">
        <f t="shared" si="108"/>
        <v>0</v>
      </c>
      <c r="J400" s="7">
        <f t="shared" si="108"/>
        <v>0</v>
      </c>
      <c r="K400" s="7">
        <f t="shared" si="108"/>
        <v>366500</v>
      </c>
      <c r="L400" s="7">
        <f t="shared" si="108"/>
        <v>366500</v>
      </c>
      <c r="M400" s="7">
        <f t="shared" si="123"/>
        <v>0</v>
      </c>
      <c r="O400" s="7">
        <f t="shared" si="115"/>
        <v>100000</v>
      </c>
      <c r="P400" s="7">
        <f>'დამტკ. ბიუჯ.'!E400</f>
        <v>100000</v>
      </c>
      <c r="Q400" s="7">
        <f>'დამტკ. საკუთ.'!E400</f>
        <v>0</v>
      </c>
      <c r="R400" s="7">
        <f>'ცვლილ. ბიუჯ.'!F400</f>
        <v>-15500</v>
      </c>
      <c r="S400" s="7">
        <f>'ცვლილ. საკუთ.'!F400</f>
        <v>0</v>
      </c>
      <c r="T400" s="7">
        <f>'მთავრ. ფონდი'!F400</f>
        <v>0</v>
      </c>
      <c r="U400" s="7">
        <f>'პრეზ. ფონდი'!F400</f>
        <v>0</v>
      </c>
      <c r="V400" s="7">
        <f>'დაზუსტ. ნაერთი'!E400</f>
        <v>84500</v>
      </c>
      <c r="W400" s="7">
        <f>'დაზუსტ. ბიუჯ.'!E400</f>
        <v>84500</v>
      </c>
      <c r="X400" s="7">
        <f>'დაზუსტ. საკუთ.'!E400</f>
        <v>0</v>
      </c>
      <c r="Z400" s="7">
        <f t="shared" si="116"/>
        <v>100000</v>
      </c>
      <c r="AA400" s="7">
        <f>'დამტკ. ბიუჯ.'!F400</f>
        <v>100000</v>
      </c>
      <c r="AB400" s="7">
        <f>'დამტკ. საკუთ.'!F400</f>
        <v>0</v>
      </c>
      <c r="AC400" s="7">
        <f>'ცვლილ. ბიუჯ.'!G400</f>
        <v>-6000</v>
      </c>
      <c r="AD400" s="7">
        <f>'ცვლილ. საკუთ.'!G400</f>
        <v>0</v>
      </c>
      <c r="AE400" s="7">
        <f>'მთავრ. ფონდი'!G400</f>
        <v>0</v>
      </c>
      <c r="AF400" s="7">
        <f>'პრეზ. ფონდი'!G400</f>
        <v>0</v>
      </c>
      <c r="AG400" s="7">
        <f>'დაზუსტ. ნაერთი'!F400</f>
        <v>94000</v>
      </c>
      <c r="AH400" s="7">
        <f>'დაზუსტ. ბიუჯ.'!F400</f>
        <v>94000</v>
      </c>
      <c r="AI400" s="7">
        <f>'დაზუსტ. საკუთ.'!F400</f>
        <v>0</v>
      </c>
      <c r="AK400" s="7">
        <f t="shared" si="117"/>
        <v>200000</v>
      </c>
      <c r="AL400" s="7">
        <f t="shared" si="118"/>
        <v>200000</v>
      </c>
      <c r="AM400" s="7">
        <f t="shared" si="119"/>
        <v>0</v>
      </c>
      <c r="AN400" s="7">
        <f t="shared" si="119"/>
        <v>-21500</v>
      </c>
      <c r="AO400" s="7">
        <f t="shared" si="119"/>
        <v>0</v>
      </c>
      <c r="AP400" s="7">
        <f t="shared" si="109"/>
        <v>0</v>
      </c>
      <c r="AQ400" s="7">
        <f t="shared" si="109"/>
        <v>0</v>
      </c>
      <c r="AR400" s="7">
        <f t="shared" si="109"/>
        <v>178500</v>
      </c>
      <c r="AS400" s="7">
        <f t="shared" si="109"/>
        <v>178500</v>
      </c>
      <c r="AT400" s="7">
        <f t="shared" si="124"/>
        <v>0</v>
      </c>
      <c r="AV400" s="7">
        <f t="shared" si="120"/>
        <v>100000</v>
      </c>
      <c r="AW400" s="7">
        <f>'დამტკ. ბიუჯ.'!G400</f>
        <v>100000</v>
      </c>
      <c r="AX400" s="7">
        <f>'დამტკ. საკუთ.'!G400</f>
        <v>0</v>
      </c>
      <c r="AY400" s="7">
        <f>'ცვლილ. ბიუჯ.'!H400</f>
        <v>-6000</v>
      </c>
      <c r="AZ400" s="7">
        <f>'ცვლილ. საკუთ.'!H400</f>
        <v>0</v>
      </c>
      <c r="BA400" s="7">
        <f>'მთავრ. ფონდი'!H400</f>
        <v>0</v>
      </c>
      <c r="BB400" s="7">
        <f>'პრეზ. ფონდი'!H400</f>
        <v>0</v>
      </c>
      <c r="BC400" s="7">
        <f>'დაზუსტ. ნაერთი'!G400</f>
        <v>94000</v>
      </c>
      <c r="BD400" s="7">
        <f>'დაზუსტ. ბიუჯ.'!G400</f>
        <v>94000</v>
      </c>
      <c r="BE400" s="7">
        <f>'დაზუსტ. საკუთ.'!G400</f>
        <v>0</v>
      </c>
      <c r="BG400" s="7">
        <f t="shared" si="121"/>
        <v>300000</v>
      </c>
      <c r="BH400" s="7">
        <f t="shared" si="121"/>
        <v>300000</v>
      </c>
      <c r="BI400" s="7">
        <f t="shared" si="121"/>
        <v>0</v>
      </c>
      <c r="BJ400" s="7">
        <f t="shared" si="110"/>
        <v>-27500</v>
      </c>
      <c r="BK400" s="7">
        <f t="shared" si="110"/>
        <v>0</v>
      </c>
      <c r="BL400" s="7">
        <f t="shared" si="110"/>
        <v>0</v>
      </c>
      <c r="BM400" s="7">
        <f t="shared" si="110"/>
        <v>0</v>
      </c>
      <c r="BN400" s="7">
        <f t="shared" si="125"/>
        <v>272500</v>
      </c>
      <c r="BO400" s="7">
        <f t="shared" si="125"/>
        <v>272500</v>
      </c>
      <c r="BP400" s="7">
        <f t="shared" si="125"/>
        <v>0</v>
      </c>
      <c r="BR400" s="7">
        <f t="shared" si="122"/>
        <v>100000</v>
      </c>
      <c r="BS400" s="7">
        <f>'დამტკ. ბიუჯ.'!H400</f>
        <v>100000</v>
      </c>
      <c r="BT400" s="7">
        <f>'დამტკ. საკუთ.'!H400</f>
        <v>0</v>
      </c>
      <c r="BU400" s="7">
        <f>'ცვლილ. ბიუჯ.'!I400</f>
        <v>-6000</v>
      </c>
      <c r="BV400" s="7">
        <f>'ცვლილ. საკუთ.'!I400</f>
        <v>0</v>
      </c>
      <c r="BW400" s="7">
        <f>'მთავრ. ფონდი'!I400</f>
        <v>0</v>
      </c>
      <c r="BX400" s="7">
        <f>'პრეზ. ფონდი'!I400</f>
        <v>0</v>
      </c>
      <c r="BY400" s="7">
        <f>'დაზუსტ. ნაერთი'!H400</f>
        <v>94000</v>
      </c>
      <c r="BZ400" s="7">
        <f>'დაზუსტ. ბიუჯ.'!H400</f>
        <v>94000</v>
      </c>
      <c r="CA400" s="7">
        <f>'დაზუსტ. საკუთ.'!H400</f>
        <v>0</v>
      </c>
    </row>
    <row r="401" spans="1:79" x14ac:dyDescent="0.25">
      <c r="A401" t="str">
        <f t="shared" si="111"/>
        <v>b</v>
      </c>
      <c r="B401" s="8"/>
      <c r="C401" s="9" t="s">
        <v>11</v>
      </c>
      <c r="D401" s="10">
        <f t="shared" si="112"/>
        <v>0</v>
      </c>
      <c r="E401" s="10">
        <f t="shared" si="113"/>
        <v>0</v>
      </c>
      <c r="F401" s="10">
        <f t="shared" si="114"/>
        <v>0</v>
      </c>
      <c r="G401" s="10">
        <f t="shared" si="114"/>
        <v>0</v>
      </c>
      <c r="H401" s="10">
        <f t="shared" si="114"/>
        <v>0</v>
      </c>
      <c r="I401" s="10">
        <f t="shared" si="108"/>
        <v>0</v>
      </c>
      <c r="J401" s="10">
        <f t="shared" si="108"/>
        <v>0</v>
      </c>
      <c r="K401" s="10">
        <f t="shared" si="108"/>
        <v>0</v>
      </c>
      <c r="L401" s="10">
        <f t="shared" si="108"/>
        <v>0</v>
      </c>
      <c r="M401" s="10">
        <f t="shared" si="123"/>
        <v>0</v>
      </c>
      <c r="O401" s="10">
        <f t="shared" si="115"/>
        <v>0</v>
      </c>
      <c r="P401" s="10">
        <f>'დამტკ. ბიუჯ.'!E401</f>
        <v>0</v>
      </c>
      <c r="Q401" s="10">
        <f>'დამტკ. საკუთ.'!E401</f>
        <v>0</v>
      </c>
      <c r="R401" s="10">
        <f>'ცვლილ. ბიუჯ.'!F401</f>
        <v>0</v>
      </c>
      <c r="S401" s="10">
        <f>'ცვლილ. საკუთ.'!F401</f>
        <v>0</v>
      </c>
      <c r="T401" s="10">
        <f>'მთავრ. ფონდი'!F401</f>
        <v>0</v>
      </c>
      <c r="U401" s="10">
        <f>'პრეზ. ფონდი'!F401</f>
        <v>0</v>
      </c>
      <c r="V401" s="10">
        <f>'დაზუსტ. ნაერთი'!E401</f>
        <v>0</v>
      </c>
      <c r="W401" s="10">
        <f>'დაზუსტ. ბიუჯ.'!E401</f>
        <v>0</v>
      </c>
      <c r="X401" s="10">
        <f>'დაზუსტ. საკუთ.'!E401</f>
        <v>0</v>
      </c>
      <c r="Z401" s="10">
        <f t="shared" si="116"/>
        <v>0</v>
      </c>
      <c r="AA401" s="10">
        <f>'დამტკ. ბიუჯ.'!F401</f>
        <v>0</v>
      </c>
      <c r="AB401" s="10">
        <f>'დამტკ. საკუთ.'!F401</f>
        <v>0</v>
      </c>
      <c r="AC401" s="10">
        <f>'ცვლილ. ბიუჯ.'!G401</f>
        <v>0</v>
      </c>
      <c r="AD401" s="10">
        <f>'ცვლილ. საკუთ.'!G401</f>
        <v>0</v>
      </c>
      <c r="AE401" s="10">
        <f>'მთავრ. ფონდი'!G401</f>
        <v>0</v>
      </c>
      <c r="AF401" s="10">
        <f>'პრეზ. ფონდი'!G401</f>
        <v>0</v>
      </c>
      <c r="AG401" s="10">
        <f>'დაზუსტ. ნაერთი'!F401</f>
        <v>0</v>
      </c>
      <c r="AH401" s="10">
        <f>'დაზუსტ. ბიუჯ.'!F401</f>
        <v>0</v>
      </c>
      <c r="AI401" s="10">
        <f>'დაზუსტ. საკუთ.'!F401</f>
        <v>0</v>
      </c>
      <c r="AK401" s="10">
        <f t="shared" si="117"/>
        <v>0</v>
      </c>
      <c r="AL401" s="10">
        <f t="shared" si="118"/>
        <v>0</v>
      </c>
      <c r="AM401" s="10">
        <f t="shared" si="119"/>
        <v>0</v>
      </c>
      <c r="AN401" s="10">
        <f t="shared" si="119"/>
        <v>0</v>
      </c>
      <c r="AO401" s="10">
        <f t="shared" si="119"/>
        <v>0</v>
      </c>
      <c r="AP401" s="10">
        <f t="shared" si="109"/>
        <v>0</v>
      </c>
      <c r="AQ401" s="10">
        <f t="shared" si="109"/>
        <v>0</v>
      </c>
      <c r="AR401" s="10">
        <f t="shared" si="109"/>
        <v>0</v>
      </c>
      <c r="AS401" s="10">
        <f t="shared" si="109"/>
        <v>0</v>
      </c>
      <c r="AT401" s="10">
        <f t="shared" si="124"/>
        <v>0</v>
      </c>
      <c r="AV401" s="10">
        <f t="shared" si="120"/>
        <v>0</v>
      </c>
      <c r="AW401" s="10">
        <f>'დამტკ. ბიუჯ.'!G401</f>
        <v>0</v>
      </c>
      <c r="AX401" s="10">
        <f>'დამტკ. საკუთ.'!G401</f>
        <v>0</v>
      </c>
      <c r="AY401" s="10">
        <f>'ცვლილ. ბიუჯ.'!H401</f>
        <v>0</v>
      </c>
      <c r="AZ401" s="10">
        <f>'ცვლილ. საკუთ.'!H401</f>
        <v>0</v>
      </c>
      <c r="BA401" s="10">
        <f>'მთავრ. ფონდი'!H401</f>
        <v>0</v>
      </c>
      <c r="BB401" s="10">
        <f>'პრეზ. ფონდი'!H401</f>
        <v>0</v>
      </c>
      <c r="BC401" s="10">
        <f>'დაზუსტ. ნაერთი'!G401</f>
        <v>0</v>
      </c>
      <c r="BD401" s="10">
        <f>'დაზუსტ. ბიუჯ.'!G401</f>
        <v>0</v>
      </c>
      <c r="BE401" s="10">
        <f>'დაზუსტ. საკუთ.'!G401</f>
        <v>0</v>
      </c>
      <c r="BG401" s="10">
        <f t="shared" si="121"/>
        <v>0</v>
      </c>
      <c r="BH401" s="10">
        <f t="shared" si="121"/>
        <v>0</v>
      </c>
      <c r="BI401" s="10">
        <f t="shared" si="121"/>
        <v>0</v>
      </c>
      <c r="BJ401" s="10">
        <f t="shared" si="110"/>
        <v>0</v>
      </c>
      <c r="BK401" s="10">
        <f t="shared" si="110"/>
        <v>0</v>
      </c>
      <c r="BL401" s="10">
        <f t="shared" si="110"/>
        <v>0</v>
      </c>
      <c r="BM401" s="10">
        <f t="shared" si="110"/>
        <v>0</v>
      </c>
      <c r="BN401" s="10">
        <f t="shared" si="125"/>
        <v>0</v>
      </c>
      <c r="BO401" s="10">
        <f t="shared" si="125"/>
        <v>0</v>
      </c>
      <c r="BP401" s="10">
        <f t="shared" si="125"/>
        <v>0</v>
      </c>
      <c r="BR401" s="10">
        <f t="shared" si="122"/>
        <v>0</v>
      </c>
      <c r="BS401" s="10">
        <f>'დამტკ. ბიუჯ.'!H401</f>
        <v>0</v>
      </c>
      <c r="BT401" s="10">
        <f>'დამტკ. საკუთ.'!H401</f>
        <v>0</v>
      </c>
      <c r="BU401" s="10">
        <f>'ცვლილ. ბიუჯ.'!I401</f>
        <v>0</v>
      </c>
      <c r="BV401" s="10">
        <f>'ცვლილ. საკუთ.'!I401</f>
        <v>0</v>
      </c>
      <c r="BW401" s="10">
        <f>'მთავრ. ფონდი'!I401</f>
        <v>0</v>
      </c>
      <c r="BX401" s="10">
        <f>'პრეზ. ფონდი'!I401</f>
        <v>0</v>
      </c>
      <c r="BY401" s="10">
        <f>'დაზუსტ. ნაერთი'!H401</f>
        <v>0</v>
      </c>
      <c r="BZ401" s="10">
        <f>'დაზუსტ. ბიუჯ.'!H401</f>
        <v>0</v>
      </c>
      <c r="CA401" s="10">
        <f>'დაზუსტ. საკუთ.'!H401</f>
        <v>0</v>
      </c>
    </row>
    <row r="402" spans="1:79" x14ac:dyDescent="0.25">
      <c r="A402" t="str">
        <f t="shared" si="111"/>
        <v>b</v>
      </c>
      <c r="B402" s="8"/>
      <c r="C402" s="9" t="s">
        <v>12</v>
      </c>
      <c r="D402" s="10">
        <f t="shared" si="112"/>
        <v>0</v>
      </c>
      <c r="E402" s="10">
        <f t="shared" si="113"/>
        <v>0</v>
      </c>
      <c r="F402" s="10">
        <f t="shared" si="114"/>
        <v>0</v>
      </c>
      <c r="G402" s="10">
        <f t="shared" si="114"/>
        <v>0</v>
      </c>
      <c r="H402" s="10">
        <f t="shared" si="114"/>
        <v>0</v>
      </c>
      <c r="I402" s="10">
        <f t="shared" si="108"/>
        <v>0</v>
      </c>
      <c r="J402" s="10">
        <f t="shared" si="108"/>
        <v>0</v>
      </c>
      <c r="K402" s="10">
        <f t="shared" si="108"/>
        <v>0</v>
      </c>
      <c r="L402" s="10">
        <f t="shared" si="108"/>
        <v>0</v>
      </c>
      <c r="M402" s="10">
        <f t="shared" si="123"/>
        <v>0</v>
      </c>
      <c r="O402" s="10">
        <f t="shared" si="115"/>
        <v>0</v>
      </c>
      <c r="P402" s="10">
        <f>'დამტკ. ბიუჯ.'!E402</f>
        <v>0</v>
      </c>
      <c r="Q402" s="10">
        <f>'დამტკ. საკუთ.'!E402</f>
        <v>0</v>
      </c>
      <c r="R402" s="10">
        <f>'ცვლილ. ბიუჯ.'!F402</f>
        <v>0</v>
      </c>
      <c r="S402" s="10">
        <f>'ცვლილ. საკუთ.'!F402</f>
        <v>0</v>
      </c>
      <c r="T402" s="10">
        <f>'მთავრ. ფონდი'!F402</f>
        <v>0</v>
      </c>
      <c r="U402" s="10">
        <f>'პრეზ. ფონდი'!F402</f>
        <v>0</v>
      </c>
      <c r="V402" s="10">
        <f>'დაზუსტ. ნაერთი'!E402</f>
        <v>0</v>
      </c>
      <c r="W402" s="10">
        <f>'დაზუსტ. ბიუჯ.'!E402</f>
        <v>0</v>
      </c>
      <c r="X402" s="10">
        <f>'დაზუსტ. საკუთ.'!E402</f>
        <v>0</v>
      </c>
      <c r="Z402" s="10">
        <f t="shared" si="116"/>
        <v>0</v>
      </c>
      <c r="AA402" s="10">
        <f>'დამტკ. ბიუჯ.'!F402</f>
        <v>0</v>
      </c>
      <c r="AB402" s="10">
        <f>'დამტკ. საკუთ.'!F402</f>
        <v>0</v>
      </c>
      <c r="AC402" s="10">
        <f>'ცვლილ. ბიუჯ.'!G402</f>
        <v>0</v>
      </c>
      <c r="AD402" s="10">
        <f>'ცვლილ. საკუთ.'!G402</f>
        <v>0</v>
      </c>
      <c r="AE402" s="10">
        <f>'მთავრ. ფონდი'!G402</f>
        <v>0</v>
      </c>
      <c r="AF402" s="10">
        <f>'პრეზ. ფონდი'!G402</f>
        <v>0</v>
      </c>
      <c r="AG402" s="10">
        <f>'დაზუსტ. ნაერთი'!F402</f>
        <v>0</v>
      </c>
      <c r="AH402" s="10">
        <f>'დაზუსტ. ბიუჯ.'!F402</f>
        <v>0</v>
      </c>
      <c r="AI402" s="10">
        <f>'დაზუსტ. საკუთ.'!F402</f>
        <v>0</v>
      </c>
      <c r="AK402" s="10">
        <f t="shared" si="117"/>
        <v>0</v>
      </c>
      <c r="AL402" s="10">
        <f t="shared" si="118"/>
        <v>0</v>
      </c>
      <c r="AM402" s="10">
        <f t="shared" si="119"/>
        <v>0</v>
      </c>
      <c r="AN402" s="10">
        <f t="shared" si="119"/>
        <v>0</v>
      </c>
      <c r="AO402" s="10">
        <f t="shared" si="119"/>
        <v>0</v>
      </c>
      <c r="AP402" s="10">
        <f t="shared" si="109"/>
        <v>0</v>
      </c>
      <c r="AQ402" s="10">
        <f t="shared" si="109"/>
        <v>0</v>
      </c>
      <c r="AR402" s="10">
        <f t="shared" si="109"/>
        <v>0</v>
      </c>
      <c r="AS402" s="10">
        <f t="shared" si="109"/>
        <v>0</v>
      </c>
      <c r="AT402" s="10">
        <f t="shared" si="124"/>
        <v>0</v>
      </c>
      <c r="AV402" s="10">
        <f t="shared" si="120"/>
        <v>0</v>
      </c>
      <c r="AW402" s="10">
        <f>'დამტკ. ბიუჯ.'!G402</f>
        <v>0</v>
      </c>
      <c r="AX402" s="10">
        <f>'დამტკ. საკუთ.'!G402</f>
        <v>0</v>
      </c>
      <c r="AY402" s="10">
        <f>'ცვლილ. ბიუჯ.'!H402</f>
        <v>0</v>
      </c>
      <c r="AZ402" s="10">
        <f>'ცვლილ. საკუთ.'!H402</f>
        <v>0</v>
      </c>
      <c r="BA402" s="10">
        <f>'მთავრ. ფონდი'!H402</f>
        <v>0</v>
      </c>
      <c r="BB402" s="10">
        <f>'პრეზ. ფონდი'!H402</f>
        <v>0</v>
      </c>
      <c r="BC402" s="10">
        <f>'დაზუსტ. ნაერთი'!G402</f>
        <v>0</v>
      </c>
      <c r="BD402" s="10">
        <f>'დაზუსტ. ბიუჯ.'!G402</f>
        <v>0</v>
      </c>
      <c r="BE402" s="10">
        <f>'დაზუსტ. საკუთ.'!G402</f>
        <v>0</v>
      </c>
      <c r="BG402" s="10">
        <f t="shared" si="121"/>
        <v>0</v>
      </c>
      <c r="BH402" s="10">
        <f t="shared" si="121"/>
        <v>0</v>
      </c>
      <c r="BI402" s="10">
        <f t="shared" si="121"/>
        <v>0</v>
      </c>
      <c r="BJ402" s="10">
        <f t="shared" si="110"/>
        <v>0</v>
      </c>
      <c r="BK402" s="10">
        <f t="shared" si="110"/>
        <v>0</v>
      </c>
      <c r="BL402" s="10">
        <f t="shared" si="110"/>
        <v>0</v>
      </c>
      <c r="BM402" s="10">
        <f t="shared" si="110"/>
        <v>0</v>
      </c>
      <c r="BN402" s="10">
        <f t="shared" si="125"/>
        <v>0</v>
      </c>
      <c r="BO402" s="10">
        <f t="shared" si="125"/>
        <v>0</v>
      </c>
      <c r="BP402" s="10">
        <f t="shared" si="125"/>
        <v>0</v>
      </c>
      <c r="BR402" s="10">
        <f t="shared" si="122"/>
        <v>0</v>
      </c>
      <c r="BS402" s="10">
        <f>'დამტკ. ბიუჯ.'!H402</f>
        <v>0</v>
      </c>
      <c r="BT402" s="10">
        <f>'დამტკ. საკუთ.'!H402</f>
        <v>0</v>
      </c>
      <c r="BU402" s="10">
        <f>'ცვლილ. ბიუჯ.'!I402</f>
        <v>0</v>
      </c>
      <c r="BV402" s="10">
        <f>'ცვლილ. საკუთ.'!I402</f>
        <v>0</v>
      </c>
      <c r="BW402" s="10">
        <f>'მთავრ. ფონდი'!I402</f>
        <v>0</v>
      </c>
      <c r="BX402" s="10">
        <f>'პრეზ. ფონდი'!I402</f>
        <v>0</v>
      </c>
      <c r="BY402" s="10">
        <f>'დაზუსტ. ნაერთი'!H402</f>
        <v>0</v>
      </c>
      <c r="BZ402" s="10">
        <f>'დაზუსტ. ბიუჯ.'!H402</f>
        <v>0</v>
      </c>
      <c r="CA402" s="10">
        <f>'დაზუსტ. საკუთ.'!H402</f>
        <v>0</v>
      </c>
    </row>
    <row r="403" spans="1:79" x14ac:dyDescent="0.25">
      <c r="A403" t="str">
        <f t="shared" si="111"/>
        <v>b</v>
      </c>
      <c r="B403" s="8"/>
      <c r="C403" s="9" t="s">
        <v>13</v>
      </c>
      <c r="D403" s="10">
        <f t="shared" si="112"/>
        <v>0</v>
      </c>
      <c r="E403" s="10">
        <f t="shared" si="113"/>
        <v>0</v>
      </c>
      <c r="F403" s="10">
        <f t="shared" si="114"/>
        <v>0</v>
      </c>
      <c r="G403" s="10">
        <f t="shared" si="114"/>
        <v>0</v>
      </c>
      <c r="H403" s="10">
        <f t="shared" si="114"/>
        <v>0</v>
      </c>
      <c r="I403" s="10">
        <f t="shared" si="108"/>
        <v>0</v>
      </c>
      <c r="J403" s="10">
        <f t="shared" si="108"/>
        <v>0</v>
      </c>
      <c r="K403" s="10">
        <f t="shared" si="108"/>
        <v>0</v>
      </c>
      <c r="L403" s="10">
        <f t="shared" si="108"/>
        <v>0</v>
      </c>
      <c r="M403" s="10">
        <f t="shared" si="123"/>
        <v>0</v>
      </c>
      <c r="O403" s="10">
        <f t="shared" si="115"/>
        <v>0</v>
      </c>
      <c r="P403" s="10">
        <f>'დამტკ. ბიუჯ.'!E403</f>
        <v>0</v>
      </c>
      <c r="Q403" s="10">
        <f>'დამტკ. საკუთ.'!E403</f>
        <v>0</v>
      </c>
      <c r="R403" s="10">
        <f>'ცვლილ. ბიუჯ.'!F403</f>
        <v>0</v>
      </c>
      <c r="S403" s="10">
        <f>'ცვლილ. საკუთ.'!F403</f>
        <v>0</v>
      </c>
      <c r="T403" s="10">
        <f>'მთავრ. ფონდი'!F403</f>
        <v>0</v>
      </c>
      <c r="U403" s="10">
        <f>'პრეზ. ფონდი'!F403</f>
        <v>0</v>
      </c>
      <c r="V403" s="10">
        <f>'დაზუსტ. ნაერთი'!E403</f>
        <v>0</v>
      </c>
      <c r="W403" s="10">
        <f>'დაზუსტ. ბიუჯ.'!E403</f>
        <v>0</v>
      </c>
      <c r="X403" s="10">
        <f>'დაზუსტ. საკუთ.'!E403</f>
        <v>0</v>
      </c>
      <c r="Z403" s="10">
        <f t="shared" si="116"/>
        <v>0</v>
      </c>
      <c r="AA403" s="10">
        <f>'დამტკ. ბიუჯ.'!F403</f>
        <v>0</v>
      </c>
      <c r="AB403" s="10">
        <f>'დამტკ. საკუთ.'!F403</f>
        <v>0</v>
      </c>
      <c r="AC403" s="10">
        <f>'ცვლილ. ბიუჯ.'!G403</f>
        <v>0</v>
      </c>
      <c r="AD403" s="10">
        <f>'ცვლილ. საკუთ.'!G403</f>
        <v>0</v>
      </c>
      <c r="AE403" s="10">
        <f>'მთავრ. ფონდი'!G403</f>
        <v>0</v>
      </c>
      <c r="AF403" s="10">
        <f>'პრეზ. ფონდი'!G403</f>
        <v>0</v>
      </c>
      <c r="AG403" s="10">
        <f>'დაზუსტ. ნაერთი'!F403</f>
        <v>0</v>
      </c>
      <c r="AH403" s="10">
        <f>'დაზუსტ. ბიუჯ.'!F403</f>
        <v>0</v>
      </c>
      <c r="AI403" s="10">
        <f>'დაზუსტ. საკუთ.'!F403</f>
        <v>0</v>
      </c>
      <c r="AK403" s="10">
        <f t="shared" si="117"/>
        <v>0</v>
      </c>
      <c r="AL403" s="10">
        <f t="shared" si="118"/>
        <v>0</v>
      </c>
      <c r="AM403" s="10">
        <f t="shared" si="119"/>
        <v>0</v>
      </c>
      <c r="AN403" s="10">
        <f t="shared" si="119"/>
        <v>0</v>
      </c>
      <c r="AO403" s="10">
        <f t="shared" si="119"/>
        <v>0</v>
      </c>
      <c r="AP403" s="10">
        <f t="shared" si="109"/>
        <v>0</v>
      </c>
      <c r="AQ403" s="10">
        <f t="shared" si="109"/>
        <v>0</v>
      </c>
      <c r="AR403" s="10">
        <f t="shared" si="109"/>
        <v>0</v>
      </c>
      <c r="AS403" s="10">
        <f t="shared" si="109"/>
        <v>0</v>
      </c>
      <c r="AT403" s="10">
        <f t="shared" si="124"/>
        <v>0</v>
      </c>
      <c r="AV403" s="10">
        <f t="shared" si="120"/>
        <v>0</v>
      </c>
      <c r="AW403" s="10">
        <f>'დამტკ. ბიუჯ.'!G403</f>
        <v>0</v>
      </c>
      <c r="AX403" s="10">
        <f>'დამტკ. საკუთ.'!G403</f>
        <v>0</v>
      </c>
      <c r="AY403" s="10">
        <f>'ცვლილ. ბიუჯ.'!H403</f>
        <v>0</v>
      </c>
      <c r="AZ403" s="10">
        <f>'ცვლილ. საკუთ.'!H403</f>
        <v>0</v>
      </c>
      <c r="BA403" s="10">
        <f>'მთავრ. ფონდი'!H403</f>
        <v>0</v>
      </c>
      <c r="BB403" s="10">
        <f>'პრეზ. ფონდი'!H403</f>
        <v>0</v>
      </c>
      <c r="BC403" s="10">
        <f>'დაზუსტ. ნაერთი'!G403</f>
        <v>0</v>
      </c>
      <c r="BD403" s="10">
        <f>'დაზუსტ. ბიუჯ.'!G403</f>
        <v>0</v>
      </c>
      <c r="BE403" s="10">
        <f>'დაზუსტ. საკუთ.'!G403</f>
        <v>0</v>
      </c>
      <c r="BG403" s="10">
        <f t="shared" si="121"/>
        <v>0</v>
      </c>
      <c r="BH403" s="10">
        <f t="shared" si="121"/>
        <v>0</v>
      </c>
      <c r="BI403" s="10">
        <f t="shared" si="121"/>
        <v>0</v>
      </c>
      <c r="BJ403" s="10">
        <f t="shared" si="110"/>
        <v>0</v>
      </c>
      <c r="BK403" s="10">
        <f t="shared" si="110"/>
        <v>0</v>
      </c>
      <c r="BL403" s="10">
        <f t="shared" si="110"/>
        <v>0</v>
      </c>
      <c r="BM403" s="10">
        <f t="shared" si="110"/>
        <v>0</v>
      </c>
      <c r="BN403" s="10">
        <f t="shared" si="125"/>
        <v>0</v>
      </c>
      <c r="BO403" s="10">
        <f t="shared" si="125"/>
        <v>0</v>
      </c>
      <c r="BP403" s="10">
        <f t="shared" si="125"/>
        <v>0</v>
      </c>
      <c r="BR403" s="10">
        <f t="shared" si="122"/>
        <v>0</v>
      </c>
      <c r="BS403" s="10">
        <f>'დამტკ. ბიუჯ.'!H403</f>
        <v>0</v>
      </c>
      <c r="BT403" s="10">
        <f>'დამტკ. საკუთ.'!H403</f>
        <v>0</v>
      </c>
      <c r="BU403" s="10">
        <f>'ცვლილ. ბიუჯ.'!I403</f>
        <v>0</v>
      </c>
      <c r="BV403" s="10">
        <f>'ცვლილ. საკუთ.'!I403</f>
        <v>0</v>
      </c>
      <c r="BW403" s="10">
        <f>'მთავრ. ფონდი'!I403</f>
        <v>0</v>
      </c>
      <c r="BX403" s="10">
        <f>'პრეზ. ფონდი'!I403</f>
        <v>0</v>
      </c>
      <c r="BY403" s="10">
        <f>'დაზუსტ. ნაერთი'!H403</f>
        <v>0</v>
      </c>
      <c r="BZ403" s="10">
        <f>'დაზუსტ. ბიუჯ.'!H403</f>
        <v>0</v>
      </c>
      <c r="CA403" s="10">
        <f>'დაზუსტ. საკუთ.'!H403</f>
        <v>0</v>
      </c>
    </row>
    <row r="404" spans="1:79" x14ac:dyDescent="0.25">
      <c r="A404" t="str">
        <f t="shared" si="111"/>
        <v>b</v>
      </c>
      <c r="B404" s="8"/>
      <c r="C404" s="9" t="s">
        <v>14</v>
      </c>
      <c r="D404" s="10">
        <f t="shared" si="112"/>
        <v>0</v>
      </c>
      <c r="E404" s="10">
        <f t="shared" si="113"/>
        <v>0</v>
      </c>
      <c r="F404" s="10">
        <f t="shared" si="114"/>
        <v>0</v>
      </c>
      <c r="G404" s="10">
        <f t="shared" si="114"/>
        <v>0</v>
      </c>
      <c r="H404" s="10">
        <f t="shared" si="114"/>
        <v>0</v>
      </c>
      <c r="I404" s="10">
        <f t="shared" si="108"/>
        <v>0</v>
      </c>
      <c r="J404" s="10">
        <f t="shared" si="108"/>
        <v>0</v>
      </c>
      <c r="K404" s="10">
        <f t="shared" si="108"/>
        <v>0</v>
      </c>
      <c r="L404" s="10">
        <f t="shared" si="108"/>
        <v>0</v>
      </c>
      <c r="M404" s="10">
        <f t="shared" si="123"/>
        <v>0</v>
      </c>
      <c r="O404" s="10">
        <f t="shared" si="115"/>
        <v>0</v>
      </c>
      <c r="P404" s="10">
        <f>'დამტკ. ბიუჯ.'!E404</f>
        <v>0</v>
      </c>
      <c r="Q404" s="10">
        <f>'დამტკ. საკუთ.'!E404</f>
        <v>0</v>
      </c>
      <c r="R404" s="10">
        <f>'ცვლილ. ბიუჯ.'!F404</f>
        <v>0</v>
      </c>
      <c r="S404" s="10">
        <f>'ცვლილ. საკუთ.'!F404</f>
        <v>0</v>
      </c>
      <c r="T404" s="10">
        <f>'მთავრ. ფონდი'!F404</f>
        <v>0</v>
      </c>
      <c r="U404" s="10">
        <f>'პრეზ. ფონდი'!F404</f>
        <v>0</v>
      </c>
      <c r="V404" s="10">
        <f>'დაზუსტ. ნაერთი'!E404</f>
        <v>0</v>
      </c>
      <c r="W404" s="10">
        <f>'დაზუსტ. ბიუჯ.'!E404</f>
        <v>0</v>
      </c>
      <c r="X404" s="10">
        <f>'დაზუსტ. საკუთ.'!E404</f>
        <v>0</v>
      </c>
      <c r="Z404" s="10">
        <f t="shared" si="116"/>
        <v>0</v>
      </c>
      <c r="AA404" s="10">
        <f>'დამტკ. ბიუჯ.'!F404</f>
        <v>0</v>
      </c>
      <c r="AB404" s="10">
        <f>'დამტკ. საკუთ.'!F404</f>
        <v>0</v>
      </c>
      <c r="AC404" s="10">
        <f>'ცვლილ. ბიუჯ.'!G404</f>
        <v>0</v>
      </c>
      <c r="AD404" s="10">
        <f>'ცვლილ. საკუთ.'!G404</f>
        <v>0</v>
      </c>
      <c r="AE404" s="10">
        <f>'მთავრ. ფონდი'!G404</f>
        <v>0</v>
      </c>
      <c r="AF404" s="10">
        <f>'პრეზ. ფონდი'!G404</f>
        <v>0</v>
      </c>
      <c r="AG404" s="10">
        <f>'დაზუსტ. ნაერთი'!F404</f>
        <v>0</v>
      </c>
      <c r="AH404" s="10">
        <f>'დაზუსტ. ბიუჯ.'!F404</f>
        <v>0</v>
      </c>
      <c r="AI404" s="10">
        <f>'დაზუსტ. საკუთ.'!F404</f>
        <v>0</v>
      </c>
      <c r="AK404" s="10">
        <f t="shared" si="117"/>
        <v>0</v>
      </c>
      <c r="AL404" s="10">
        <f t="shared" si="118"/>
        <v>0</v>
      </c>
      <c r="AM404" s="10">
        <f t="shared" si="119"/>
        <v>0</v>
      </c>
      <c r="AN404" s="10">
        <f t="shared" si="119"/>
        <v>0</v>
      </c>
      <c r="AO404" s="10">
        <f t="shared" si="119"/>
        <v>0</v>
      </c>
      <c r="AP404" s="10">
        <f t="shared" si="109"/>
        <v>0</v>
      </c>
      <c r="AQ404" s="10">
        <f t="shared" si="109"/>
        <v>0</v>
      </c>
      <c r="AR404" s="10">
        <f t="shared" si="109"/>
        <v>0</v>
      </c>
      <c r="AS404" s="10">
        <f t="shared" si="109"/>
        <v>0</v>
      </c>
      <c r="AT404" s="10">
        <f t="shared" si="124"/>
        <v>0</v>
      </c>
      <c r="AV404" s="10">
        <f t="shared" si="120"/>
        <v>0</v>
      </c>
      <c r="AW404" s="10">
        <f>'დამტკ. ბიუჯ.'!G404</f>
        <v>0</v>
      </c>
      <c r="AX404" s="10">
        <f>'დამტკ. საკუთ.'!G404</f>
        <v>0</v>
      </c>
      <c r="AY404" s="10">
        <f>'ცვლილ. ბიუჯ.'!H404</f>
        <v>0</v>
      </c>
      <c r="AZ404" s="10">
        <f>'ცვლილ. საკუთ.'!H404</f>
        <v>0</v>
      </c>
      <c r="BA404" s="10">
        <f>'მთავრ. ფონდი'!H404</f>
        <v>0</v>
      </c>
      <c r="BB404" s="10">
        <f>'პრეზ. ფონდი'!H404</f>
        <v>0</v>
      </c>
      <c r="BC404" s="10">
        <f>'დაზუსტ. ნაერთი'!G404</f>
        <v>0</v>
      </c>
      <c r="BD404" s="10">
        <f>'დაზუსტ. ბიუჯ.'!G404</f>
        <v>0</v>
      </c>
      <c r="BE404" s="10">
        <f>'დაზუსტ. საკუთ.'!G404</f>
        <v>0</v>
      </c>
      <c r="BG404" s="10">
        <f t="shared" si="121"/>
        <v>0</v>
      </c>
      <c r="BH404" s="10">
        <f t="shared" si="121"/>
        <v>0</v>
      </c>
      <c r="BI404" s="10">
        <f t="shared" si="121"/>
        <v>0</v>
      </c>
      <c r="BJ404" s="10">
        <f t="shared" si="110"/>
        <v>0</v>
      </c>
      <c r="BK404" s="10">
        <f t="shared" si="110"/>
        <v>0</v>
      </c>
      <c r="BL404" s="10">
        <f t="shared" si="110"/>
        <v>0</v>
      </c>
      <c r="BM404" s="10">
        <f t="shared" si="110"/>
        <v>0</v>
      </c>
      <c r="BN404" s="10">
        <f t="shared" si="125"/>
        <v>0</v>
      </c>
      <c r="BO404" s="10">
        <f t="shared" si="125"/>
        <v>0</v>
      </c>
      <c r="BP404" s="10">
        <f t="shared" si="125"/>
        <v>0</v>
      </c>
      <c r="BR404" s="10">
        <f t="shared" si="122"/>
        <v>0</v>
      </c>
      <c r="BS404" s="10">
        <f>'დამტკ. ბიუჯ.'!H404</f>
        <v>0</v>
      </c>
      <c r="BT404" s="10">
        <f>'დამტკ. საკუთ.'!H404</f>
        <v>0</v>
      </c>
      <c r="BU404" s="10">
        <f>'ცვლილ. ბიუჯ.'!I404</f>
        <v>0</v>
      </c>
      <c r="BV404" s="10">
        <f>'ცვლილ. საკუთ.'!I404</f>
        <v>0</v>
      </c>
      <c r="BW404" s="10">
        <f>'მთავრ. ფონდი'!I404</f>
        <v>0</v>
      </c>
      <c r="BX404" s="10">
        <f>'პრეზ. ფონდი'!I404</f>
        <v>0</v>
      </c>
      <c r="BY404" s="10">
        <f>'დაზუსტ. ნაერთი'!H404</f>
        <v>0</v>
      </c>
      <c r="BZ404" s="10">
        <f>'დაზუსტ. ბიუჯ.'!H404</f>
        <v>0</v>
      </c>
      <c r="CA404" s="10">
        <f>'დაზუსტ. საკუთ.'!H404</f>
        <v>0</v>
      </c>
    </row>
    <row r="405" spans="1:79" x14ac:dyDescent="0.25">
      <c r="A405" t="str">
        <f t="shared" si="111"/>
        <v>b</v>
      </c>
      <c r="B405" s="8"/>
      <c r="C405" s="9" t="s">
        <v>15</v>
      </c>
      <c r="D405" s="10">
        <f t="shared" si="112"/>
        <v>0</v>
      </c>
      <c r="E405" s="10">
        <f t="shared" si="113"/>
        <v>0</v>
      </c>
      <c r="F405" s="10">
        <f t="shared" si="114"/>
        <v>0</v>
      </c>
      <c r="G405" s="10">
        <f t="shared" si="114"/>
        <v>0</v>
      </c>
      <c r="H405" s="10">
        <f t="shared" si="114"/>
        <v>0</v>
      </c>
      <c r="I405" s="10">
        <f t="shared" si="108"/>
        <v>0</v>
      </c>
      <c r="J405" s="10">
        <f t="shared" si="108"/>
        <v>0</v>
      </c>
      <c r="K405" s="10">
        <f t="shared" si="108"/>
        <v>0</v>
      </c>
      <c r="L405" s="10">
        <f t="shared" si="108"/>
        <v>0</v>
      </c>
      <c r="M405" s="10">
        <f t="shared" si="123"/>
        <v>0</v>
      </c>
      <c r="O405" s="10">
        <f t="shared" si="115"/>
        <v>0</v>
      </c>
      <c r="P405" s="10">
        <f>'დამტკ. ბიუჯ.'!E405</f>
        <v>0</v>
      </c>
      <c r="Q405" s="10">
        <f>'დამტკ. საკუთ.'!E405</f>
        <v>0</v>
      </c>
      <c r="R405" s="10">
        <f>'ცვლილ. ბიუჯ.'!F405</f>
        <v>0</v>
      </c>
      <c r="S405" s="10">
        <f>'ცვლილ. საკუთ.'!F405</f>
        <v>0</v>
      </c>
      <c r="T405" s="10">
        <f>'მთავრ. ფონდი'!F405</f>
        <v>0</v>
      </c>
      <c r="U405" s="10">
        <f>'პრეზ. ფონდი'!F405</f>
        <v>0</v>
      </c>
      <c r="V405" s="10">
        <f>'დაზუსტ. ნაერთი'!E405</f>
        <v>0</v>
      </c>
      <c r="W405" s="10">
        <f>'დაზუსტ. ბიუჯ.'!E405</f>
        <v>0</v>
      </c>
      <c r="X405" s="10">
        <f>'დაზუსტ. საკუთ.'!E405</f>
        <v>0</v>
      </c>
      <c r="Z405" s="10">
        <f t="shared" si="116"/>
        <v>0</v>
      </c>
      <c r="AA405" s="10">
        <f>'დამტკ. ბიუჯ.'!F405</f>
        <v>0</v>
      </c>
      <c r="AB405" s="10">
        <f>'დამტკ. საკუთ.'!F405</f>
        <v>0</v>
      </c>
      <c r="AC405" s="10">
        <f>'ცვლილ. ბიუჯ.'!G405</f>
        <v>0</v>
      </c>
      <c r="AD405" s="10">
        <f>'ცვლილ. საკუთ.'!G405</f>
        <v>0</v>
      </c>
      <c r="AE405" s="10">
        <f>'მთავრ. ფონდი'!G405</f>
        <v>0</v>
      </c>
      <c r="AF405" s="10">
        <f>'პრეზ. ფონდი'!G405</f>
        <v>0</v>
      </c>
      <c r="AG405" s="10">
        <f>'დაზუსტ. ნაერთი'!F405</f>
        <v>0</v>
      </c>
      <c r="AH405" s="10">
        <f>'დაზუსტ. ბიუჯ.'!F405</f>
        <v>0</v>
      </c>
      <c r="AI405" s="10">
        <f>'დაზუსტ. საკუთ.'!F405</f>
        <v>0</v>
      </c>
      <c r="AK405" s="10">
        <f t="shared" si="117"/>
        <v>0</v>
      </c>
      <c r="AL405" s="10">
        <f t="shared" si="118"/>
        <v>0</v>
      </c>
      <c r="AM405" s="10">
        <f t="shared" si="119"/>
        <v>0</v>
      </c>
      <c r="AN405" s="10">
        <f t="shared" si="119"/>
        <v>0</v>
      </c>
      <c r="AO405" s="10">
        <f t="shared" si="119"/>
        <v>0</v>
      </c>
      <c r="AP405" s="10">
        <f t="shared" si="109"/>
        <v>0</v>
      </c>
      <c r="AQ405" s="10">
        <f t="shared" si="109"/>
        <v>0</v>
      </c>
      <c r="AR405" s="10">
        <f t="shared" si="109"/>
        <v>0</v>
      </c>
      <c r="AS405" s="10">
        <f t="shared" si="109"/>
        <v>0</v>
      </c>
      <c r="AT405" s="10">
        <f t="shared" si="124"/>
        <v>0</v>
      </c>
      <c r="AV405" s="10">
        <f t="shared" si="120"/>
        <v>0</v>
      </c>
      <c r="AW405" s="10">
        <f>'დამტკ. ბიუჯ.'!G405</f>
        <v>0</v>
      </c>
      <c r="AX405" s="10">
        <f>'დამტკ. საკუთ.'!G405</f>
        <v>0</v>
      </c>
      <c r="AY405" s="10">
        <f>'ცვლილ. ბიუჯ.'!H405</f>
        <v>0</v>
      </c>
      <c r="AZ405" s="10">
        <f>'ცვლილ. საკუთ.'!H405</f>
        <v>0</v>
      </c>
      <c r="BA405" s="10">
        <f>'მთავრ. ფონდი'!H405</f>
        <v>0</v>
      </c>
      <c r="BB405" s="10">
        <f>'პრეზ. ფონდი'!H405</f>
        <v>0</v>
      </c>
      <c r="BC405" s="10">
        <f>'დაზუსტ. ნაერთი'!G405</f>
        <v>0</v>
      </c>
      <c r="BD405" s="10">
        <f>'დაზუსტ. ბიუჯ.'!G405</f>
        <v>0</v>
      </c>
      <c r="BE405" s="10">
        <f>'დაზუსტ. საკუთ.'!G405</f>
        <v>0</v>
      </c>
      <c r="BG405" s="10">
        <f t="shared" si="121"/>
        <v>0</v>
      </c>
      <c r="BH405" s="10">
        <f t="shared" si="121"/>
        <v>0</v>
      </c>
      <c r="BI405" s="10">
        <f t="shared" si="121"/>
        <v>0</v>
      </c>
      <c r="BJ405" s="10">
        <f t="shared" si="110"/>
        <v>0</v>
      </c>
      <c r="BK405" s="10">
        <f t="shared" si="110"/>
        <v>0</v>
      </c>
      <c r="BL405" s="10">
        <f t="shared" si="110"/>
        <v>0</v>
      </c>
      <c r="BM405" s="10">
        <f t="shared" si="110"/>
        <v>0</v>
      </c>
      <c r="BN405" s="10">
        <f t="shared" si="125"/>
        <v>0</v>
      </c>
      <c r="BO405" s="10">
        <f t="shared" si="125"/>
        <v>0</v>
      </c>
      <c r="BP405" s="10">
        <f t="shared" si="125"/>
        <v>0</v>
      </c>
      <c r="BR405" s="10">
        <f t="shared" si="122"/>
        <v>0</v>
      </c>
      <c r="BS405" s="10">
        <f>'დამტკ. ბიუჯ.'!H405</f>
        <v>0</v>
      </c>
      <c r="BT405" s="10">
        <f>'დამტკ. საკუთ.'!H405</f>
        <v>0</v>
      </c>
      <c r="BU405" s="10">
        <f>'ცვლილ. ბიუჯ.'!I405</f>
        <v>0</v>
      </c>
      <c r="BV405" s="10">
        <f>'ცვლილ. საკუთ.'!I405</f>
        <v>0</v>
      </c>
      <c r="BW405" s="10">
        <f>'მთავრ. ფონდი'!I405</f>
        <v>0</v>
      </c>
      <c r="BX405" s="10">
        <f>'პრეზ. ფონდი'!I405</f>
        <v>0</v>
      </c>
      <c r="BY405" s="10">
        <f>'დაზუსტ. ნაერთი'!H405</f>
        <v>0</v>
      </c>
      <c r="BZ405" s="10">
        <f>'დაზუსტ. ბიუჯ.'!H405</f>
        <v>0</v>
      </c>
      <c r="CA405" s="10">
        <f>'დაზუსტ. საკუთ.'!H405</f>
        <v>0</v>
      </c>
    </row>
    <row r="406" spans="1:79" x14ac:dyDescent="0.25">
      <c r="A406" t="str">
        <f t="shared" si="111"/>
        <v>a</v>
      </c>
      <c r="B406" s="8"/>
      <c r="C406" s="9" t="s">
        <v>16</v>
      </c>
      <c r="D406" s="10">
        <f t="shared" si="112"/>
        <v>400000</v>
      </c>
      <c r="E406" s="10">
        <f t="shared" si="113"/>
        <v>400000</v>
      </c>
      <c r="F406" s="10">
        <f t="shared" si="114"/>
        <v>0</v>
      </c>
      <c r="G406" s="10">
        <f t="shared" si="114"/>
        <v>-33500</v>
      </c>
      <c r="H406" s="10">
        <f t="shared" si="114"/>
        <v>0</v>
      </c>
      <c r="I406" s="10">
        <f t="shared" si="108"/>
        <v>0</v>
      </c>
      <c r="J406" s="10">
        <f t="shared" si="108"/>
        <v>0</v>
      </c>
      <c r="K406" s="10">
        <f t="shared" si="108"/>
        <v>366500</v>
      </c>
      <c r="L406" s="10">
        <f t="shared" si="108"/>
        <v>366500</v>
      </c>
      <c r="M406" s="10">
        <f t="shared" si="123"/>
        <v>0</v>
      </c>
      <c r="O406" s="10">
        <f t="shared" si="115"/>
        <v>100000</v>
      </c>
      <c r="P406" s="10">
        <f>'დამტკ. ბიუჯ.'!E406</f>
        <v>100000</v>
      </c>
      <c r="Q406" s="10">
        <f>'დამტკ. საკუთ.'!E406</f>
        <v>0</v>
      </c>
      <c r="R406" s="10">
        <f>'ცვლილ. ბიუჯ.'!F406</f>
        <v>-15500</v>
      </c>
      <c r="S406" s="10">
        <f>'ცვლილ. საკუთ.'!F406</f>
        <v>0</v>
      </c>
      <c r="T406" s="10">
        <f>'მთავრ. ფონდი'!F406</f>
        <v>0</v>
      </c>
      <c r="U406" s="10">
        <f>'პრეზ. ფონდი'!F406</f>
        <v>0</v>
      </c>
      <c r="V406" s="10">
        <f>'დაზუსტ. ნაერთი'!E406</f>
        <v>84500</v>
      </c>
      <c r="W406" s="10">
        <f>'დაზუსტ. ბიუჯ.'!E406</f>
        <v>84500</v>
      </c>
      <c r="X406" s="10">
        <f>'დაზუსტ. საკუთ.'!E406</f>
        <v>0</v>
      </c>
      <c r="Z406" s="10">
        <f t="shared" si="116"/>
        <v>100000</v>
      </c>
      <c r="AA406" s="10">
        <f>'დამტკ. ბიუჯ.'!F406</f>
        <v>100000</v>
      </c>
      <c r="AB406" s="10">
        <f>'დამტკ. საკუთ.'!F406</f>
        <v>0</v>
      </c>
      <c r="AC406" s="10">
        <f>'ცვლილ. ბიუჯ.'!G406</f>
        <v>-6000</v>
      </c>
      <c r="AD406" s="10">
        <f>'ცვლილ. საკუთ.'!G406</f>
        <v>0</v>
      </c>
      <c r="AE406" s="10">
        <f>'მთავრ. ფონდი'!G406</f>
        <v>0</v>
      </c>
      <c r="AF406" s="10">
        <f>'პრეზ. ფონდი'!G406</f>
        <v>0</v>
      </c>
      <c r="AG406" s="10">
        <f>'დაზუსტ. ნაერთი'!F406</f>
        <v>94000</v>
      </c>
      <c r="AH406" s="10">
        <f>'დაზუსტ. ბიუჯ.'!F406</f>
        <v>94000</v>
      </c>
      <c r="AI406" s="10">
        <f>'დაზუსტ. საკუთ.'!F406</f>
        <v>0</v>
      </c>
      <c r="AK406" s="10">
        <f t="shared" si="117"/>
        <v>200000</v>
      </c>
      <c r="AL406" s="10">
        <f t="shared" si="118"/>
        <v>200000</v>
      </c>
      <c r="AM406" s="10">
        <f t="shared" si="119"/>
        <v>0</v>
      </c>
      <c r="AN406" s="10">
        <f t="shared" si="119"/>
        <v>-21500</v>
      </c>
      <c r="AO406" s="10">
        <f t="shared" si="119"/>
        <v>0</v>
      </c>
      <c r="AP406" s="10">
        <f t="shared" si="109"/>
        <v>0</v>
      </c>
      <c r="AQ406" s="10">
        <f t="shared" si="109"/>
        <v>0</v>
      </c>
      <c r="AR406" s="10">
        <f t="shared" si="109"/>
        <v>178500</v>
      </c>
      <c r="AS406" s="10">
        <f t="shared" si="109"/>
        <v>178500</v>
      </c>
      <c r="AT406" s="10">
        <f t="shared" si="124"/>
        <v>0</v>
      </c>
      <c r="AV406" s="10">
        <f t="shared" si="120"/>
        <v>100000</v>
      </c>
      <c r="AW406" s="10">
        <f>'დამტკ. ბიუჯ.'!G406</f>
        <v>100000</v>
      </c>
      <c r="AX406" s="10">
        <f>'დამტკ. საკუთ.'!G406</f>
        <v>0</v>
      </c>
      <c r="AY406" s="10">
        <f>'ცვლილ. ბიუჯ.'!H406</f>
        <v>-6000</v>
      </c>
      <c r="AZ406" s="10">
        <f>'ცვლილ. საკუთ.'!H406</f>
        <v>0</v>
      </c>
      <c r="BA406" s="10">
        <f>'მთავრ. ფონდი'!H406</f>
        <v>0</v>
      </c>
      <c r="BB406" s="10">
        <f>'პრეზ. ფონდი'!H406</f>
        <v>0</v>
      </c>
      <c r="BC406" s="10">
        <f>'დაზუსტ. ნაერთი'!G406</f>
        <v>94000</v>
      </c>
      <c r="BD406" s="10">
        <f>'დაზუსტ. ბიუჯ.'!G406</f>
        <v>94000</v>
      </c>
      <c r="BE406" s="10">
        <f>'დაზუსტ. საკუთ.'!G406</f>
        <v>0</v>
      </c>
      <c r="BG406" s="10">
        <f t="shared" si="121"/>
        <v>300000</v>
      </c>
      <c r="BH406" s="10">
        <f t="shared" si="121"/>
        <v>300000</v>
      </c>
      <c r="BI406" s="10">
        <f t="shared" si="121"/>
        <v>0</v>
      </c>
      <c r="BJ406" s="10">
        <f t="shared" si="110"/>
        <v>-27500</v>
      </c>
      <c r="BK406" s="10">
        <f t="shared" si="110"/>
        <v>0</v>
      </c>
      <c r="BL406" s="10">
        <f t="shared" si="110"/>
        <v>0</v>
      </c>
      <c r="BM406" s="10">
        <f t="shared" si="110"/>
        <v>0</v>
      </c>
      <c r="BN406" s="10">
        <f t="shared" si="125"/>
        <v>272500</v>
      </c>
      <c r="BO406" s="10">
        <f t="shared" si="125"/>
        <v>272500</v>
      </c>
      <c r="BP406" s="10">
        <f t="shared" si="125"/>
        <v>0</v>
      </c>
      <c r="BR406" s="10">
        <f t="shared" si="122"/>
        <v>100000</v>
      </c>
      <c r="BS406" s="10">
        <f>'დამტკ. ბიუჯ.'!H406</f>
        <v>100000</v>
      </c>
      <c r="BT406" s="10">
        <f>'დამტკ. საკუთ.'!H406</f>
        <v>0</v>
      </c>
      <c r="BU406" s="10">
        <f>'ცვლილ. ბიუჯ.'!I406</f>
        <v>-6000</v>
      </c>
      <c r="BV406" s="10">
        <f>'ცვლილ. საკუთ.'!I406</f>
        <v>0</v>
      </c>
      <c r="BW406" s="10">
        <f>'მთავრ. ფონდი'!I406</f>
        <v>0</v>
      </c>
      <c r="BX406" s="10">
        <f>'პრეზ. ფონდი'!I406</f>
        <v>0</v>
      </c>
      <c r="BY406" s="10">
        <f>'დაზუსტ. ნაერთი'!H406</f>
        <v>94000</v>
      </c>
      <c r="BZ406" s="10">
        <f>'დაზუსტ. ბიუჯ.'!H406</f>
        <v>94000</v>
      </c>
      <c r="CA406" s="10">
        <f>'დაზუსტ. საკუთ.'!H406</f>
        <v>0</v>
      </c>
    </row>
    <row r="407" spans="1:79" x14ac:dyDescent="0.25">
      <c r="A407" t="str">
        <f t="shared" si="111"/>
        <v>b</v>
      </c>
      <c r="B407" s="8"/>
      <c r="C407" s="9" t="s">
        <v>17</v>
      </c>
      <c r="D407" s="10">
        <f t="shared" si="112"/>
        <v>0</v>
      </c>
      <c r="E407" s="10">
        <f t="shared" si="113"/>
        <v>0</v>
      </c>
      <c r="F407" s="10">
        <f t="shared" si="114"/>
        <v>0</v>
      </c>
      <c r="G407" s="10">
        <f t="shared" si="114"/>
        <v>0</v>
      </c>
      <c r="H407" s="10">
        <f t="shared" si="114"/>
        <v>0</v>
      </c>
      <c r="I407" s="10">
        <f t="shared" si="108"/>
        <v>0</v>
      </c>
      <c r="J407" s="10">
        <f t="shared" si="108"/>
        <v>0</v>
      </c>
      <c r="K407" s="10">
        <f t="shared" si="108"/>
        <v>0</v>
      </c>
      <c r="L407" s="10">
        <f t="shared" si="108"/>
        <v>0</v>
      </c>
      <c r="M407" s="10">
        <f t="shared" si="123"/>
        <v>0</v>
      </c>
      <c r="O407" s="10">
        <f t="shared" si="115"/>
        <v>0</v>
      </c>
      <c r="P407" s="10">
        <f>'დამტკ. ბიუჯ.'!E407</f>
        <v>0</v>
      </c>
      <c r="Q407" s="10">
        <f>'დამტკ. საკუთ.'!E407</f>
        <v>0</v>
      </c>
      <c r="R407" s="10">
        <f>'ცვლილ. ბიუჯ.'!F407</f>
        <v>0</v>
      </c>
      <c r="S407" s="10">
        <f>'ცვლილ. საკუთ.'!F407</f>
        <v>0</v>
      </c>
      <c r="T407" s="10">
        <f>'მთავრ. ფონდი'!F407</f>
        <v>0</v>
      </c>
      <c r="U407" s="10">
        <f>'პრეზ. ფონდი'!F407</f>
        <v>0</v>
      </c>
      <c r="V407" s="10">
        <f>'დაზუსტ. ნაერთი'!E407</f>
        <v>0</v>
      </c>
      <c r="W407" s="10">
        <f>'დაზუსტ. ბიუჯ.'!E407</f>
        <v>0</v>
      </c>
      <c r="X407" s="10">
        <f>'დაზუსტ. საკუთ.'!E407</f>
        <v>0</v>
      </c>
      <c r="Z407" s="10">
        <f t="shared" si="116"/>
        <v>0</v>
      </c>
      <c r="AA407" s="10">
        <f>'დამტკ. ბიუჯ.'!F407</f>
        <v>0</v>
      </c>
      <c r="AB407" s="10">
        <f>'დამტკ. საკუთ.'!F407</f>
        <v>0</v>
      </c>
      <c r="AC407" s="10">
        <f>'ცვლილ. ბიუჯ.'!G407</f>
        <v>0</v>
      </c>
      <c r="AD407" s="10">
        <f>'ცვლილ. საკუთ.'!G407</f>
        <v>0</v>
      </c>
      <c r="AE407" s="10">
        <f>'მთავრ. ფონდი'!G407</f>
        <v>0</v>
      </c>
      <c r="AF407" s="10">
        <f>'პრეზ. ფონდი'!G407</f>
        <v>0</v>
      </c>
      <c r="AG407" s="10">
        <f>'დაზუსტ. ნაერთი'!F407</f>
        <v>0</v>
      </c>
      <c r="AH407" s="10">
        <f>'დაზუსტ. ბიუჯ.'!F407</f>
        <v>0</v>
      </c>
      <c r="AI407" s="10">
        <f>'დაზუსტ. საკუთ.'!F407</f>
        <v>0</v>
      </c>
      <c r="AK407" s="10">
        <f t="shared" si="117"/>
        <v>0</v>
      </c>
      <c r="AL407" s="10">
        <f t="shared" si="118"/>
        <v>0</v>
      </c>
      <c r="AM407" s="10">
        <f t="shared" si="119"/>
        <v>0</v>
      </c>
      <c r="AN407" s="10">
        <f t="shared" si="119"/>
        <v>0</v>
      </c>
      <c r="AO407" s="10">
        <f t="shared" si="119"/>
        <v>0</v>
      </c>
      <c r="AP407" s="10">
        <f t="shared" si="109"/>
        <v>0</v>
      </c>
      <c r="AQ407" s="10">
        <f t="shared" si="109"/>
        <v>0</v>
      </c>
      <c r="AR407" s="10">
        <f t="shared" si="109"/>
        <v>0</v>
      </c>
      <c r="AS407" s="10">
        <f t="shared" si="109"/>
        <v>0</v>
      </c>
      <c r="AT407" s="10">
        <f t="shared" si="124"/>
        <v>0</v>
      </c>
      <c r="AV407" s="10">
        <f t="shared" si="120"/>
        <v>0</v>
      </c>
      <c r="AW407" s="10">
        <f>'დამტკ. ბიუჯ.'!G407</f>
        <v>0</v>
      </c>
      <c r="AX407" s="10">
        <f>'დამტკ. საკუთ.'!G407</f>
        <v>0</v>
      </c>
      <c r="AY407" s="10">
        <f>'ცვლილ. ბიუჯ.'!H407</f>
        <v>0</v>
      </c>
      <c r="AZ407" s="10">
        <f>'ცვლილ. საკუთ.'!H407</f>
        <v>0</v>
      </c>
      <c r="BA407" s="10">
        <f>'მთავრ. ფონდი'!H407</f>
        <v>0</v>
      </c>
      <c r="BB407" s="10">
        <f>'პრეზ. ფონდი'!H407</f>
        <v>0</v>
      </c>
      <c r="BC407" s="10">
        <f>'დაზუსტ. ნაერთი'!G407</f>
        <v>0</v>
      </c>
      <c r="BD407" s="10">
        <f>'დაზუსტ. ბიუჯ.'!G407</f>
        <v>0</v>
      </c>
      <c r="BE407" s="10">
        <f>'დაზუსტ. საკუთ.'!G407</f>
        <v>0</v>
      </c>
      <c r="BG407" s="10">
        <f t="shared" si="121"/>
        <v>0</v>
      </c>
      <c r="BH407" s="10">
        <f t="shared" si="121"/>
        <v>0</v>
      </c>
      <c r="BI407" s="10">
        <f t="shared" si="121"/>
        <v>0</v>
      </c>
      <c r="BJ407" s="10">
        <f t="shared" si="110"/>
        <v>0</v>
      </c>
      <c r="BK407" s="10">
        <f t="shared" si="110"/>
        <v>0</v>
      </c>
      <c r="BL407" s="10">
        <f t="shared" si="110"/>
        <v>0</v>
      </c>
      <c r="BM407" s="10">
        <f t="shared" si="110"/>
        <v>0</v>
      </c>
      <c r="BN407" s="10">
        <f t="shared" si="125"/>
        <v>0</v>
      </c>
      <c r="BO407" s="10">
        <f t="shared" si="125"/>
        <v>0</v>
      </c>
      <c r="BP407" s="10">
        <f t="shared" si="125"/>
        <v>0</v>
      </c>
      <c r="BR407" s="10">
        <f t="shared" si="122"/>
        <v>0</v>
      </c>
      <c r="BS407" s="10">
        <f>'დამტკ. ბიუჯ.'!H407</f>
        <v>0</v>
      </c>
      <c r="BT407" s="10">
        <f>'დამტკ. საკუთ.'!H407</f>
        <v>0</v>
      </c>
      <c r="BU407" s="10">
        <f>'ცვლილ. ბიუჯ.'!I407</f>
        <v>0</v>
      </c>
      <c r="BV407" s="10">
        <f>'ცვლილ. საკუთ.'!I407</f>
        <v>0</v>
      </c>
      <c r="BW407" s="10">
        <f>'მთავრ. ფონდი'!I407</f>
        <v>0</v>
      </c>
      <c r="BX407" s="10">
        <f>'პრეზ. ფონდი'!I407</f>
        <v>0</v>
      </c>
      <c r="BY407" s="10">
        <f>'დაზუსტ. ნაერთი'!H407</f>
        <v>0</v>
      </c>
      <c r="BZ407" s="10">
        <f>'დაზუსტ. ბიუჯ.'!H407</f>
        <v>0</v>
      </c>
      <c r="CA407" s="10">
        <f>'დაზუსტ. საკუთ.'!H407</f>
        <v>0</v>
      </c>
    </row>
    <row r="408" spans="1:79" x14ac:dyDescent="0.25">
      <c r="A408" t="str">
        <f t="shared" si="111"/>
        <v>b</v>
      </c>
      <c r="B408" s="5"/>
      <c r="C408" s="6" t="s">
        <v>18</v>
      </c>
      <c r="D408" s="7">
        <f t="shared" si="112"/>
        <v>0</v>
      </c>
      <c r="E408" s="7">
        <f t="shared" si="113"/>
        <v>0</v>
      </c>
      <c r="F408" s="7">
        <f t="shared" si="114"/>
        <v>0</v>
      </c>
      <c r="G408" s="7">
        <f t="shared" si="114"/>
        <v>0</v>
      </c>
      <c r="H408" s="7">
        <f t="shared" si="114"/>
        <v>0</v>
      </c>
      <c r="I408" s="7">
        <f t="shared" si="108"/>
        <v>0</v>
      </c>
      <c r="J408" s="7">
        <f t="shared" si="108"/>
        <v>0</v>
      </c>
      <c r="K408" s="7">
        <f t="shared" si="108"/>
        <v>0</v>
      </c>
      <c r="L408" s="7">
        <f t="shared" si="108"/>
        <v>0</v>
      </c>
      <c r="M408" s="7">
        <f t="shared" si="123"/>
        <v>0</v>
      </c>
      <c r="O408" s="7">
        <f t="shared" si="115"/>
        <v>0</v>
      </c>
      <c r="P408" s="7">
        <f>'დამტკ. ბიუჯ.'!E408</f>
        <v>0</v>
      </c>
      <c r="Q408" s="7">
        <f>'დამტკ. საკუთ.'!E408</f>
        <v>0</v>
      </c>
      <c r="R408" s="7">
        <f>'ცვლილ. ბიუჯ.'!F408</f>
        <v>0</v>
      </c>
      <c r="S408" s="7">
        <f>'ცვლილ. საკუთ.'!F408</f>
        <v>0</v>
      </c>
      <c r="T408" s="7">
        <f>'მთავრ. ფონდი'!F408</f>
        <v>0</v>
      </c>
      <c r="U408" s="7">
        <f>'პრეზ. ფონდი'!F408</f>
        <v>0</v>
      </c>
      <c r="V408" s="7">
        <f>'დაზუსტ. ნაერთი'!E408</f>
        <v>0</v>
      </c>
      <c r="W408" s="7">
        <f>'დაზუსტ. ბიუჯ.'!E408</f>
        <v>0</v>
      </c>
      <c r="X408" s="7">
        <f>'დაზუსტ. საკუთ.'!E408</f>
        <v>0</v>
      </c>
      <c r="Z408" s="7">
        <f t="shared" si="116"/>
        <v>0</v>
      </c>
      <c r="AA408" s="7">
        <f>'დამტკ. ბიუჯ.'!F408</f>
        <v>0</v>
      </c>
      <c r="AB408" s="7">
        <f>'დამტკ. საკუთ.'!F408</f>
        <v>0</v>
      </c>
      <c r="AC408" s="7">
        <f>'ცვლილ. ბიუჯ.'!G408</f>
        <v>0</v>
      </c>
      <c r="AD408" s="7">
        <f>'ცვლილ. საკუთ.'!G408</f>
        <v>0</v>
      </c>
      <c r="AE408" s="7">
        <f>'მთავრ. ფონდი'!G408</f>
        <v>0</v>
      </c>
      <c r="AF408" s="7">
        <f>'პრეზ. ფონდი'!G408</f>
        <v>0</v>
      </c>
      <c r="AG408" s="7">
        <f>'დაზუსტ. ნაერთი'!F408</f>
        <v>0</v>
      </c>
      <c r="AH408" s="7">
        <f>'დაზუსტ. ბიუჯ.'!F408</f>
        <v>0</v>
      </c>
      <c r="AI408" s="7">
        <f>'დაზუსტ. საკუთ.'!F408</f>
        <v>0</v>
      </c>
      <c r="AK408" s="7">
        <f t="shared" si="117"/>
        <v>0</v>
      </c>
      <c r="AL408" s="7">
        <f t="shared" si="118"/>
        <v>0</v>
      </c>
      <c r="AM408" s="7">
        <f t="shared" si="119"/>
        <v>0</v>
      </c>
      <c r="AN408" s="7">
        <f t="shared" si="119"/>
        <v>0</v>
      </c>
      <c r="AO408" s="7">
        <f t="shared" si="119"/>
        <v>0</v>
      </c>
      <c r="AP408" s="7">
        <f t="shared" si="109"/>
        <v>0</v>
      </c>
      <c r="AQ408" s="7">
        <f t="shared" si="109"/>
        <v>0</v>
      </c>
      <c r="AR408" s="7">
        <f t="shared" si="109"/>
        <v>0</v>
      </c>
      <c r="AS408" s="7">
        <f t="shared" si="109"/>
        <v>0</v>
      </c>
      <c r="AT408" s="7">
        <f t="shared" si="124"/>
        <v>0</v>
      </c>
      <c r="AV408" s="7">
        <f t="shared" si="120"/>
        <v>0</v>
      </c>
      <c r="AW408" s="7">
        <f>'დამტკ. ბიუჯ.'!G408</f>
        <v>0</v>
      </c>
      <c r="AX408" s="7">
        <f>'დამტკ. საკუთ.'!G408</f>
        <v>0</v>
      </c>
      <c r="AY408" s="7">
        <f>'ცვლილ. ბიუჯ.'!H408</f>
        <v>0</v>
      </c>
      <c r="AZ408" s="7">
        <f>'ცვლილ. საკუთ.'!H408</f>
        <v>0</v>
      </c>
      <c r="BA408" s="7">
        <f>'მთავრ. ფონდი'!H408</f>
        <v>0</v>
      </c>
      <c r="BB408" s="7">
        <f>'პრეზ. ფონდი'!H408</f>
        <v>0</v>
      </c>
      <c r="BC408" s="7">
        <f>'დაზუსტ. ნაერთი'!G408</f>
        <v>0</v>
      </c>
      <c r="BD408" s="7">
        <f>'დაზუსტ. ბიუჯ.'!G408</f>
        <v>0</v>
      </c>
      <c r="BE408" s="7">
        <f>'დაზუსტ. საკუთ.'!G408</f>
        <v>0</v>
      </c>
      <c r="BG408" s="7">
        <f t="shared" si="121"/>
        <v>0</v>
      </c>
      <c r="BH408" s="7">
        <f t="shared" si="121"/>
        <v>0</v>
      </c>
      <c r="BI408" s="7">
        <f t="shared" si="121"/>
        <v>0</v>
      </c>
      <c r="BJ408" s="7">
        <f t="shared" si="110"/>
        <v>0</v>
      </c>
      <c r="BK408" s="7">
        <f t="shared" si="110"/>
        <v>0</v>
      </c>
      <c r="BL408" s="7">
        <f t="shared" si="110"/>
        <v>0</v>
      </c>
      <c r="BM408" s="7">
        <f t="shared" si="110"/>
        <v>0</v>
      </c>
      <c r="BN408" s="7">
        <f t="shared" si="125"/>
        <v>0</v>
      </c>
      <c r="BO408" s="7">
        <f t="shared" si="125"/>
        <v>0</v>
      </c>
      <c r="BP408" s="7">
        <f t="shared" si="125"/>
        <v>0</v>
      </c>
      <c r="BR408" s="7">
        <f t="shared" si="122"/>
        <v>0</v>
      </c>
      <c r="BS408" s="7">
        <f>'დამტკ. ბიუჯ.'!H408</f>
        <v>0</v>
      </c>
      <c r="BT408" s="7">
        <f>'დამტკ. საკუთ.'!H408</f>
        <v>0</v>
      </c>
      <c r="BU408" s="7">
        <f>'ცვლილ. ბიუჯ.'!I408</f>
        <v>0</v>
      </c>
      <c r="BV408" s="7">
        <f>'ცვლილ. საკუთ.'!I408</f>
        <v>0</v>
      </c>
      <c r="BW408" s="7">
        <f>'მთავრ. ფონდი'!I408</f>
        <v>0</v>
      </c>
      <c r="BX408" s="7">
        <f>'პრეზ. ფონდი'!I408</f>
        <v>0</v>
      </c>
      <c r="BY408" s="7">
        <f>'დაზუსტ. ნაერთი'!H408</f>
        <v>0</v>
      </c>
      <c r="BZ408" s="7">
        <f>'დაზუსტ. ბიუჯ.'!H408</f>
        <v>0</v>
      </c>
      <c r="CA408" s="7">
        <f>'დაზუსტ. საკუთ.'!H408</f>
        <v>0</v>
      </c>
    </row>
    <row r="409" spans="1:79" x14ac:dyDescent="0.25">
      <c r="A409" t="str">
        <f t="shared" si="111"/>
        <v>b</v>
      </c>
      <c r="B409" s="5"/>
      <c r="C409" s="6" t="s">
        <v>19</v>
      </c>
      <c r="D409" s="7">
        <f t="shared" si="112"/>
        <v>0</v>
      </c>
      <c r="E409" s="7">
        <f t="shared" si="113"/>
        <v>0</v>
      </c>
      <c r="F409" s="7">
        <f t="shared" si="114"/>
        <v>0</v>
      </c>
      <c r="G409" s="7">
        <f t="shared" si="114"/>
        <v>0</v>
      </c>
      <c r="H409" s="7">
        <f t="shared" si="114"/>
        <v>0</v>
      </c>
      <c r="I409" s="7">
        <f t="shared" si="108"/>
        <v>0</v>
      </c>
      <c r="J409" s="7">
        <f t="shared" si="108"/>
        <v>0</v>
      </c>
      <c r="K409" s="7">
        <f t="shared" si="108"/>
        <v>0</v>
      </c>
      <c r="L409" s="7">
        <f t="shared" si="108"/>
        <v>0</v>
      </c>
      <c r="M409" s="7">
        <f t="shared" si="123"/>
        <v>0</v>
      </c>
      <c r="O409" s="7">
        <f t="shared" si="115"/>
        <v>0</v>
      </c>
      <c r="P409" s="7">
        <f>'დამტკ. ბიუჯ.'!E409</f>
        <v>0</v>
      </c>
      <c r="Q409" s="7">
        <f>'დამტკ. საკუთ.'!E409</f>
        <v>0</v>
      </c>
      <c r="R409" s="7">
        <f>'ცვლილ. ბიუჯ.'!F409</f>
        <v>0</v>
      </c>
      <c r="S409" s="7">
        <f>'ცვლილ. საკუთ.'!F409</f>
        <v>0</v>
      </c>
      <c r="T409" s="7">
        <f>'მთავრ. ფონდი'!F409</f>
        <v>0</v>
      </c>
      <c r="U409" s="7">
        <f>'პრეზ. ფონდი'!F409</f>
        <v>0</v>
      </c>
      <c r="V409" s="7">
        <f>'დაზუსტ. ნაერთი'!E409</f>
        <v>0</v>
      </c>
      <c r="W409" s="7">
        <f>'დაზუსტ. ბიუჯ.'!E409</f>
        <v>0</v>
      </c>
      <c r="X409" s="7">
        <f>'დაზუსტ. საკუთ.'!E409</f>
        <v>0</v>
      </c>
      <c r="Z409" s="7">
        <f t="shared" si="116"/>
        <v>0</v>
      </c>
      <c r="AA409" s="7">
        <f>'დამტკ. ბიუჯ.'!F409</f>
        <v>0</v>
      </c>
      <c r="AB409" s="7">
        <f>'დამტკ. საკუთ.'!F409</f>
        <v>0</v>
      </c>
      <c r="AC409" s="7">
        <f>'ცვლილ. ბიუჯ.'!G409</f>
        <v>0</v>
      </c>
      <c r="AD409" s="7">
        <f>'ცვლილ. საკუთ.'!G409</f>
        <v>0</v>
      </c>
      <c r="AE409" s="7">
        <f>'მთავრ. ფონდი'!G409</f>
        <v>0</v>
      </c>
      <c r="AF409" s="7">
        <f>'პრეზ. ფონდი'!G409</f>
        <v>0</v>
      </c>
      <c r="AG409" s="7">
        <f>'დაზუსტ. ნაერთი'!F409</f>
        <v>0</v>
      </c>
      <c r="AH409" s="7">
        <f>'დაზუსტ. ბიუჯ.'!F409</f>
        <v>0</v>
      </c>
      <c r="AI409" s="7">
        <f>'დაზუსტ. საკუთ.'!F409</f>
        <v>0</v>
      </c>
      <c r="AK409" s="7">
        <f t="shared" si="117"/>
        <v>0</v>
      </c>
      <c r="AL409" s="7">
        <f t="shared" si="118"/>
        <v>0</v>
      </c>
      <c r="AM409" s="7">
        <f t="shared" si="119"/>
        <v>0</v>
      </c>
      <c r="AN409" s="7">
        <f t="shared" si="119"/>
        <v>0</v>
      </c>
      <c r="AO409" s="7">
        <f t="shared" si="119"/>
        <v>0</v>
      </c>
      <c r="AP409" s="7">
        <f t="shared" si="109"/>
        <v>0</v>
      </c>
      <c r="AQ409" s="7">
        <f t="shared" si="109"/>
        <v>0</v>
      </c>
      <c r="AR409" s="7">
        <f t="shared" si="109"/>
        <v>0</v>
      </c>
      <c r="AS409" s="7">
        <f t="shared" si="109"/>
        <v>0</v>
      </c>
      <c r="AT409" s="7">
        <f t="shared" si="124"/>
        <v>0</v>
      </c>
      <c r="AV409" s="7">
        <f t="shared" si="120"/>
        <v>0</v>
      </c>
      <c r="AW409" s="7">
        <f>'დამტკ. ბიუჯ.'!G409</f>
        <v>0</v>
      </c>
      <c r="AX409" s="7">
        <f>'დამტკ. საკუთ.'!G409</f>
        <v>0</v>
      </c>
      <c r="AY409" s="7">
        <f>'ცვლილ. ბიუჯ.'!H409</f>
        <v>0</v>
      </c>
      <c r="AZ409" s="7">
        <f>'ცვლილ. საკუთ.'!H409</f>
        <v>0</v>
      </c>
      <c r="BA409" s="7">
        <f>'მთავრ. ფონდი'!H409</f>
        <v>0</v>
      </c>
      <c r="BB409" s="7">
        <f>'პრეზ. ფონდი'!H409</f>
        <v>0</v>
      </c>
      <c r="BC409" s="7">
        <f>'დაზუსტ. ნაერთი'!G409</f>
        <v>0</v>
      </c>
      <c r="BD409" s="7">
        <f>'დაზუსტ. ბიუჯ.'!G409</f>
        <v>0</v>
      </c>
      <c r="BE409" s="7">
        <f>'დაზუსტ. საკუთ.'!G409</f>
        <v>0</v>
      </c>
      <c r="BG409" s="7">
        <f t="shared" si="121"/>
        <v>0</v>
      </c>
      <c r="BH409" s="7">
        <f t="shared" si="121"/>
        <v>0</v>
      </c>
      <c r="BI409" s="7">
        <f t="shared" si="121"/>
        <v>0</v>
      </c>
      <c r="BJ409" s="7">
        <f t="shared" si="110"/>
        <v>0</v>
      </c>
      <c r="BK409" s="7">
        <f t="shared" si="110"/>
        <v>0</v>
      </c>
      <c r="BL409" s="7">
        <f t="shared" si="110"/>
        <v>0</v>
      </c>
      <c r="BM409" s="7">
        <f t="shared" si="110"/>
        <v>0</v>
      </c>
      <c r="BN409" s="7">
        <f t="shared" si="125"/>
        <v>0</v>
      </c>
      <c r="BO409" s="7">
        <f t="shared" si="125"/>
        <v>0</v>
      </c>
      <c r="BP409" s="7">
        <f t="shared" si="125"/>
        <v>0</v>
      </c>
      <c r="BR409" s="7">
        <f t="shared" si="122"/>
        <v>0</v>
      </c>
      <c r="BS409" s="7">
        <f>'დამტკ. ბიუჯ.'!H409</f>
        <v>0</v>
      </c>
      <c r="BT409" s="7">
        <f>'დამტკ. საკუთ.'!H409</f>
        <v>0</v>
      </c>
      <c r="BU409" s="7">
        <f>'ცვლილ. ბიუჯ.'!I409</f>
        <v>0</v>
      </c>
      <c r="BV409" s="7">
        <f>'ცვლილ. საკუთ.'!I409</f>
        <v>0</v>
      </c>
      <c r="BW409" s="7">
        <f>'მთავრ. ფონდი'!I409</f>
        <v>0</v>
      </c>
      <c r="BX409" s="7">
        <f>'პრეზ. ფონდი'!I409</f>
        <v>0</v>
      </c>
      <c r="BY409" s="7">
        <f>'დაზუსტ. ნაერთი'!H409</f>
        <v>0</v>
      </c>
      <c r="BZ409" s="7">
        <f>'დაზუსტ. ბიუჯ.'!H409</f>
        <v>0</v>
      </c>
      <c r="CA409" s="7">
        <f>'დაზუსტ. საკუთ.'!H409</f>
        <v>0</v>
      </c>
    </row>
    <row r="410" spans="1:79" ht="15.75" thickBot="1" x14ac:dyDescent="0.3">
      <c r="A410" t="str">
        <f t="shared" si="111"/>
        <v>b</v>
      </c>
      <c r="B410" s="11"/>
      <c r="C410" s="12" t="s">
        <v>20</v>
      </c>
      <c r="D410" s="13">
        <f t="shared" si="112"/>
        <v>0</v>
      </c>
      <c r="E410" s="13">
        <f t="shared" si="113"/>
        <v>0</v>
      </c>
      <c r="F410" s="13">
        <f t="shared" si="114"/>
        <v>0</v>
      </c>
      <c r="G410" s="13">
        <f t="shared" si="114"/>
        <v>0</v>
      </c>
      <c r="H410" s="13">
        <f t="shared" si="114"/>
        <v>0</v>
      </c>
      <c r="I410" s="13">
        <f t="shared" si="108"/>
        <v>0</v>
      </c>
      <c r="J410" s="13">
        <f t="shared" si="108"/>
        <v>0</v>
      </c>
      <c r="K410" s="13">
        <f t="shared" si="108"/>
        <v>0</v>
      </c>
      <c r="L410" s="13">
        <f t="shared" si="108"/>
        <v>0</v>
      </c>
      <c r="M410" s="13">
        <f t="shared" si="123"/>
        <v>0</v>
      </c>
      <c r="O410" s="13">
        <f t="shared" si="115"/>
        <v>0</v>
      </c>
      <c r="P410" s="13">
        <f>'დამტკ. ბიუჯ.'!E410</f>
        <v>0</v>
      </c>
      <c r="Q410" s="13">
        <f>'დამტკ. საკუთ.'!E410</f>
        <v>0</v>
      </c>
      <c r="R410" s="13">
        <f>'ცვლილ. ბიუჯ.'!F410</f>
        <v>0</v>
      </c>
      <c r="S410" s="13">
        <f>'ცვლილ. საკუთ.'!F410</f>
        <v>0</v>
      </c>
      <c r="T410" s="13">
        <f>'მთავრ. ფონდი'!F410</f>
        <v>0</v>
      </c>
      <c r="U410" s="13">
        <f>'პრეზ. ფონდი'!F410</f>
        <v>0</v>
      </c>
      <c r="V410" s="13">
        <f>'დაზუსტ. ნაერთი'!E410</f>
        <v>0</v>
      </c>
      <c r="W410" s="13">
        <f>'დაზუსტ. ბიუჯ.'!E410</f>
        <v>0</v>
      </c>
      <c r="X410" s="13">
        <f>'დაზუსტ. საკუთ.'!E410</f>
        <v>0</v>
      </c>
      <c r="Z410" s="13">
        <f t="shared" si="116"/>
        <v>0</v>
      </c>
      <c r="AA410" s="13">
        <f>'დამტკ. ბიუჯ.'!F410</f>
        <v>0</v>
      </c>
      <c r="AB410" s="13">
        <f>'დამტკ. საკუთ.'!F410</f>
        <v>0</v>
      </c>
      <c r="AC410" s="13">
        <f>'ცვლილ. ბიუჯ.'!G410</f>
        <v>0</v>
      </c>
      <c r="AD410" s="13">
        <f>'ცვლილ. საკუთ.'!G410</f>
        <v>0</v>
      </c>
      <c r="AE410" s="13">
        <f>'მთავრ. ფონდი'!G410</f>
        <v>0</v>
      </c>
      <c r="AF410" s="13">
        <f>'პრეზ. ფონდი'!G410</f>
        <v>0</v>
      </c>
      <c r="AG410" s="13">
        <f>'დაზუსტ. ნაერთი'!F410</f>
        <v>0</v>
      </c>
      <c r="AH410" s="13">
        <f>'დაზუსტ. ბიუჯ.'!F410</f>
        <v>0</v>
      </c>
      <c r="AI410" s="13">
        <f>'დაზუსტ. საკუთ.'!F410</f>
        <v>0</v>
      </c>
      <c r="AK410" s="13">
        <f t="shared" si="117"/>
        <v>0</v>
      </c>
      <c r="AL410" s="13">
        <f t="shared" si="118"/>
        <v>0</v>
      </c>
      <c r="AM410" s="13">
        <f t="shared" si="119"/>
        <v>0</v>
      </c>
      <c r="AN410" s="13">
        <f t="shared" si="119"/>
        <v>0</v>
      </c>
      <c r="AO410" s="13">
        <f t="shared" si="119"/>
        <v>0</v>
      </c>
      <c r="AP410" s="13">
        <f t="shared" si="109"/>
        <v>0</v>
      </c>
      <c r="AQ410" s="13">
        <f t="shared" si="109"/>
        <v>0</v>
      </c>
      <c r="AR410" s="13">
        <f t="shared" si="109"/>
        <v>0</v>
      </c>
      <c r="AS410" s="13">
        <f t="shared" si="109"/>
        <v>0</v>
      </c>
      <c r="AT410" s="13">
        <f t="shared" si="124"/>
        <v>0</v>
      </c>
      <c r="AV410" s="13">
        <f t="shared" si="120"/>
        <v>0</v>
      </c>
      <c r="AW410" s="13">
        <f>'დამტკ. ბიუჯ.'!G410</f>
        <v>0</v>
      </c>
      <c r="AX410" s="13">
        <f>'დამტკ. საკუთ.'!G410</f>
        <v>0</v>
      </c>
      <c r="AY410" s="13">
        <f>'ცვლილ. ბიუჯ.'!H410</f>
        <v>0</v>
      </c>
      <c r="AZ410" s="13">
        <f>'ცვლილ. საკუთ.'!H410</f>
        <v>0</v>
      </c>
      <c r="BA410" s="13">
        <f>'მთავრ. ფონდი'!H410</f>
        <v>0</v>
      </c>
      <c r="BB410" s="13">
        <f>'პრეზ. ფონდი'!H410</f>
        <v>0</v>
      </c>
      <c r="BC410" s="13">
        <f>'დაზუსტ. ნაერთი'!G410</f>
        <v>0</v>
      </c>
      <c r="BD410" s="13">
        <f>'დაზუსტ. ბიუჯ.'!G410</f>
        <v>0</v>
      </c>
      <c r="BE410" s="13">
        <f>'დაზუსტ. საკუთ.'!G410</f>
        <v>0</v>
      </c>
      <c r="BG410" s="13">
        <f t="shared" si="121"/>
        <v>0</v>
      </c>
      <c r="BH410" s="13">
        <f t="shared" si="121"/>
        <v>0</v>
      </c>
      <c r="BI410" s="13">
        <f t="shared" si="121"/>
        <v>0</v>
      </c>
      <c r="BJ410" s="13">
        <f t="shared" si="110"/>
        <v>0</v>
      </c>
      <c r="BK410" s="13">
        <f t="shared" si="110"/>
        <v>0</v>
      </c>
      <c r="BL410" s="13">
        <f t="shared" si="110"/>
        <v>0</v>
      </c>
      <c r="BM410" s="13">
        <f t="shared" si="110"/>
        <v>0</v>
      </c>
      <c r="BN410" s="13">
        <f t="shared" si="125"/>
        <v>0</v>
      </c>
      <c r="BO410" s="13">
        <f t="shared" si="125"/>
        <v>0</v>
      </c>
      <c r="BP410" s="13">
        <f t="shared" si="125"/>
        <v>0</v>
      </c>
      <c r="BR410" s="13">
        <f t="shared" si="122"/>
        <v>0</v>
      </c>
      <c r="BS410" s="13">
        <f>'დამტკ. ბიუჯ.'!H410</f>
        <v>0</v>
      </c>
      <c r="BT410" s="13">
        <f>'დამტკ. საკუთ.'!H410</f>
        <v>0</v>
      </c>
      <c r="BU410" s="13">
        <f>'ცვლილ. ბიუჯ.'!I410</f>
        <v>0</v>
      </c>
      <c r="BV410" s="13">
        <f>'ცვლილ. საკუთ.'!I410</f>
        <v>0</v>
      </c>
      <c r="BW410" s="13">
        <f>'მთავრ. ფონდი'!I410</f>
        <v>0</v>
      </c>
      <c r="BX410" s="13">
        <f>'პრეზ. ფონდი'!I410</f>
        <v>0</v>
      </c>
      <c r="BY410" s="13">
        <f>'დაზუსტ. ნაერთი'!H410</f>
        <v>0</v>
      </c>
      <c r="BZ410" s="13">
        <f>'დაზუსტ. ბიუჯ.'!H410</f>
        <v>0</v>
      </c>
      <c r="CA410" s="13">
        <f>'დაზუსტ. საკუთ.'!H410</f>
        <v>0</v>
      </c>
    </row>
    <row r="411" spans="1:79" ht="16.5" thickTop="1" thickBot="1" x14ac:dyDescent="0.3">
      <c r="A411" t="str">
        <f t="shared" si="111"/>
        <v>a</v>
      </c>
      <c r="B411" s="3" t="s">
        <v>85</v>
      </c>
      <c r="C411" s="4" t="s">
        <v>86</v>
      </c>
      <c r="D411" s="4">
        <f t="shared" si="112"/>
        <v>5500000</v>
      </c>
      <c r="E411" s="4">
        <f t="shared" si="113"/>
        <v>5500000</v>
      </c>
      <c r="F411" s="4">
        <f t="shared" si="114"/>
        <v>0</v>
      </c>
      <c r="G411" s="4">
        <f t="shared" si="114"/>
        <v>1754000</v>
      </c>
      <c r="H411" s="4">
        <f t="shared" si="114"/>
        <v>0</v>
      </c>
      <c r="I411" s="4">
        <f t="shared" si="108"/>
        <v>0</v>
      </c>
      <c r="J411" s="4">
        <f t="shared" si="108"/>
        <v>0</v>
      </c>
      <c r="K411" s="4">
        <f t="shared" si="108"/>
        <v>7254000</v>
      </c>
      <c r="L411" s="4">
        <f t="shared" si="108"/>
        <v>7254000</v>
      </c>
      <c r="M411" s="4">
        <f t="shared" si="123"/>
        <v>0</v>
      </c>
      <c r="O411" s="4">
        <f t="shared" si="115"/>
        <v>1375000</v>
      </c>
      <c r="P411" s="4">
        <f>'დამტკ. ბიუჯ.'!E411</f>
        <v>1375000</v>
      </c>
      <c r="Q411" s="4">
        <f>'დამტკ. საკუთ.'!E411</f>
        <v>0</v>
      </c>
      <c r="R411" s="4">
        <f>'ცვლილ. ბიუჯ.'!F411</f>
        <v>348000</v>
      </c>
      <c r="S411" s="4">
        <f>'ცვლილ. საკუთ.'!F411</f>
        <v>0</v>
      </c>
      <c r="T411" s="4">
        <f>'მთავრ. ფონდი'!F411</f>
        <v>0</v>
      </c>
      <c r="U411" s="4">
        <f>'პრეზ. ფონდი'!F411</f>
        <v>0</v>
      </c>
      <c r="V411" s="4">
        <f>'დაზუსტ. ნაერთი'!E411</f>
        <v>1723000</v>
      </c>
      <c r="W411" s="4">
        <f>'დაზუსტ. ბიუჯ.'!E411</f>
        <v>1723000</v>
      </c>
      <c r="X411" s="4">
        <f>'დაზუსტ. საკუთ.'!E411</f>
        <v>0</v>
      </c>
      <c r="Z411" s="4">
        <f t="shared" si="116"/>
        <v>1375000</v>
      </c>
      <c r="AA411" s="4">
        <f>'დამტკ. ბიუჯ.'!F411</f>
        <v>1375000</v>
      </c>
      <c r="AB411" s="4">
        <f>'დამტკ. საკუთ.'!F411</f>
        <v>0</v>
      </c>
      <c r="AC411" s="4">
        <f>'ცვლილ. ბიუჯ.'!G411</f>
        <v>444500</v>
      </c>
      <c r="AD411" s="4">
        <f>'ცვლილ. საკუთ.'!G411</f>
        <v>0</v>
      </c>
      <c r="AE411" s="4">
        <f>'მთავრ. ფონდი'!G411</f>
        <v>0</v>
      </c>
      <c r="AF411" s="4">
        <f>'პრეზ. ფონდი'!G411</f>
        <v>0</v>
      </c>
      <c r="AG411" s="4">
        <f>'დაზუსტ. ნაერთი'!F411</f>
        <v>1819500</v>
      </c>
      <c r="AH411" s="4">
        <f>'დაზუსტ. ბიუჯ.'!F411</f>
        <v>1819500</v>
      </c>
      <c r="AI411" s="4">
        <f>'დაზუსტ. საკუთ.'!F411</f>
        <v>0</v>
      </c>
      <c r="AK411" s="4">
        <f t="shared" si="117"/>
        <v>2750000</v>
      </c>
      <c r="AL411" s="4">
        <f t="shared" si="118"/>
        <v>2750000</v>
      </c>
      <c r="AM411" s="4">
        <f t="shared" si="119"/>
        <v>0</v>
      </c>
      <c r="AN411" s="4">
        <f t="shared" si="119"/>
        <v>792500</v>
      </c>
      <c r="AO411" s="4">
        <f t="shared" si="119"/>
        <v>0</v>
      </c>
      <c r="AP411" s="4">
        <f t="shared" si="109"/>
        <v>0</v>
      </c>
      <c r="AQ411" s="4">
        <f t="shared" si="109"/>
        <v>0</v>
      </c>
      <c r="AR411" s="4">
        <f t="shared" si="109"/>
        <v>3542500</v>
      </c>
      <c r="AS411" s="4">
        <f t="shared" si="109"/>
        <v>3542500</v>
      </c>
      <c r="AT411" s="4">
        <f t="shared" si="124"/>
        <v>0</v>
      </c>
      <c r="AV411" s="4">
        <f t="shared" si="120"/>
        <v>1375000</v>
      </c>
      <c r="AW411" s="4">
        <f>'დამტკ. ბიუჯ.'!G411</f>
        <v>1375000</v>
      </c>
      <c r="AX411" s="4">
        <f>'დამტკ. საკუთ.'!G411</f>
        <v>0</v>
      </c>
      <c r="AY411" s="4">
        <f>'ცვლილ. ბიუჯ.'!H411</f>
        <v>455000</v>
      </c>
      <c r="AZ411" s="4">
        <f>'ცვლილ. საკუთ.'!H411</f>
        <v>0</v>
      </c>
      <c r="BA411" s="4">
        <f>'მთავრ. ფონდი'!H411</f>
        <v>0</v>
      </c>
      <c r="BB411" s="4">
        <f>'პრეზ. ფონდი'!H411</f>
        <v>0</v>
      </c>
      <c r="BC411" s="4">
        <f>'დაზუსტ. ნაერთი'!G411</f>
        <v>1830000</v>
      </c>
      <c r="BD411" s="4">
        <f>'დაზუსტ. ბიუჯ.'!G411</f>
        <v>1830000</v>
      </c>
      <c r="BE411" s="4">
        <f>'დაზუსტ. საკუთ.'!G411</f>
        <v>0</v>
      </c>
      <c r="BG411" s="4">
        <f t="shared" si="121"/>
        <v>4125000</v>
      </c>
      <c r="BH411" s="4">
        <f t="shared" si="121"/>
        <v>4125000</v>
      </c>
      <c r="BI411" s="4">
        <f t="shared" si="121"/>
        <v>0</v>
      </c>
      <c r="BJ411" s="4">
        <f t="shared" si="110"/>
        <v>1247500</v>
      </c>
      <c r="BK411" s="4">
        <f t="shared" si="110"/>
        <v>0</v>
      </c>
      <c r="BL411" s="4">
        <f t="shared" si="110"/>
        <v>0</v>
      </c>
      <c r="BM411" s="4">
        <f t="shared" si="110"/>
        <v>0</v>
      </c>
      <c r="BN411" s="4">
        <f t="shared" si="125"/>
        <v>5372500</v>
      </c>
      <c r="BO411" s="4">
        <f t="shared" si="125"/>
        <v>5372500</v>
      </c>
      <c r="BP411" s="4">
        <f t="shared" si="125"/>
        <v>0</v>
      </c>
      <c r="BR411" s="4">
        <f t="shared" si="122"/>
        <v>1375000</v>
      </c>
      <c r="BS411" s="4">
        <f>'დამტკ. ბიუჯ.'!H411</f>
        <v>1375000</v>
      </c>
      <c r="BT411" s="4">
        <f>'დამტკ. საკუთ.'!H411</f>
        <v>0</v>
      </c>
      <c r="BU411" s="4">
        <f>'ცვლილ. ბიუჯ.'!I411</f>
        <v>506500</v>
      </c>
      <c r="BV411" s="4">
        <f>'ცვლილ. საკუთ.'!I411</f>
        <v>0</v>
      </c>
      <c r="BW411" s="4">
        <f>'მთავრ. ფონდი'!I411</f>
        <v>0</v>
      </c>
      <c r="BX411" s="4">
        <f>'პრეზ. ფონდი'!I411</f>
        <v>0</v>
      </c>
      <c r="BY411" s="4">
        <f>'დაზუსტ. ნაერთი'!H411</f>
        <v>1881500</v>
      </c>
      <c r="BZ411" s="4">
        <f>'დაზუსტ. ბიუჯ.'!H411</f>
        <v>1881500</v>
      </c>
      <c r="CA411" s="4">
        <f>'დაზუსტ. საკუთ.'!H411</f>
        <v>0</v>
      </c>
    </row>
    <row r="412" spans="1:79" ht="15.75" thickTop="1" x14ac:dyDescent="0.25">
      <c r="A412" t="str">
        <f t="shared" si="111"/>
        <v>a</v>
      </c>
      <c r="B412" s="5"/>
      <c r="C412" s="6" t="s">
        <v>10</v>
      </c>
      <c r="D412" s="7">
        <f t="shared" si="112"/>
        <v>5500000</v>
      </c>
      <c r="E412" s="7">
        <f t="shared" si="113"/>
        <v>5500000</v>
      </c>
      <c r="F412" s="7">
        <f t="shared" si="114"/>
        <v>0</v>
      </c>
      <c r="G412" s="7">
        <f t="shared" si="114"/>
        <v>1754000</v>
      </c>
      <c r="H412" s="7">
        <f t="shared" si="114"/>
        <v>0</v>
      </c>
      <c r="I412" s="7">
        <f t="shared" si="108"/>
        <v>0</v>
      </c>
      <c r="J412" s="7">
        <f t="shared" si="108"/>
        <v>0</v>
      </c>
      <c r="K412" s="7">
        <f t="shared" si="108"/>
        <v>7254000</v>
      </c>
      <c r="L412" s="7">
        <f t="shared" si="108"/>
        <v>7254000</v>
      </c>
      <c r="M412" s="7">
        <f t="shared" si="123"/>
        <v>0</v>
      </c>
      <c r="O412" s="7">
        <f t="shared" si="115"/>
        <v>1375000</v>
      </c>
      <c r="P412" s="7">
        <f>'დამტკ. ბიუჯ.'!E412</f>
        <v>1375000</v>
      </c>
      <c r="Q412" s="7">
        <f>'დამტკ. საკუთ.'!E412</f>
        <v>0</v>
      </c>
      <c r="R412" s="7">
        <f>'ცვლილ. ბიუჯ.'!F412</f>
        <v>348000</v>
      </c>
      <c r="S412" s="7">
        <f>'ცვლილ. საკუთ.'!F412</f>
        <v>0</v>
      </c>
      <c r="T412" s="7">
        <f>'მთავრ. ფონდი'!F412</f>
        <v>0</v>
      </c>
      <c r="U412" s="7">
        <f>'პრეზ. ფონდი'!F412</f>
        <v>0</v>
      </c>
      <c r="V412" s="7">
        <f>'დაზუსტ. ნაერთი'!E412</f>
        <v>1723000</v>
      </c>
      <c r="W412" s="7">
        <f>'დაზუსტ. ბიუჯ.'!E412</f>
        <v>1723000</v>
      </c>
      <c r="X412" s="7">
        <f>'დაზუსტ. საკუთ.'!E412</f>
        <v>0</v>
      </c>
      <c r="Z412" s="7">
        <f t="shared" si="116"/>
        <v>1375000</v>
      </c>
      <c r="AA412" s="7">
        <f>'დამტკ. ბიუჯ.'!F412</f>
        <v>1375000</v>
      </c>
      <c r="AB412" s="7">
        <f>'დამტკ. საკუთ.'!F412</f>
        <v>0</v>
      </c>
      <c r="AC412" s="7">
        <f>'ცვლილ. ბიუჯ.'!G412</f>
        <v>444500</v>
      </c>
      <c r="AD412" s="7">
        <f>'ცვლილ. საკუთ.'!G412</f>
        <v>0</v>
      </c>
      <c r="AE412" s="7">
        <f>'მთავრ. ფონდი'!G412</f>
        <v>0</v>
      </c>
      <c r="AF412" s="7">
        <f>'პრეზ. ფონდი'!G412</f>
        <v>0</v>
      </c>
      <c r="AG412" s="7">
        <f>'დაზუსტ. ნაერთი'!F412</f>
        <v>1819500</v>
      </c>
      <c r="AH412" s="7">
        <f>'დაზუსტ. ბიუჯ.'!F412</f>
        <v>1819500</v>
      </c>
      <c r="AI412" s="7">
        <f>'დაზუსტ. საკუთ.'!F412</f>
        <v>0</v>
      </c>
      <c r="AK412" s="7">
        <f t="shared" si="117"/>
        <v>2750000</v>
      </c>
      <c r="AL412" s="7">
        <f t="shared" si="118"/>
        <v>2750000</v>
      </c>
      <c r="AM412" s="7">
        <f t="shared" si="119"/>
        <v>0</v>
      </c>
      <c r="AN412" s="7">
        <f t="shared" si="119"/>
        <v>792500</v>
      </c>
      <c r="AO412" s="7">
        <f t="shared" si="119"/>
        <v>0</v>
      </c>
      <c r="AP412" s="7">
        <f t="shared" si="109"/>
        <v>0</v>
      </c>
      <c r="AQ412" s="7">
        <f t="shared" si="109"/>
        <v>0</v>
      </c>
      <c r="AR412" s="7">
        <f t="shared" si="109"/>
        <v>3542500</v>
      </c>
      <c r="AS412" s="7">
        <f t="shared" si="109"/>
        <v>3542500</v>
      </c>
      <c r="AT412" s="7">
        <f t="shared" si="124"/>
        <v>0</v>
      </c>
      <c r="AV412" s="7">
        <f t="shared" si="120"/>
        <v>1375000</v>
      </c>
      <c r="AW412" s="7">
        <f>'დამტკ. ბიუჯ.'!G412</f>
        <v>1375000</v>
      </c>
      <c r="AX412" s="7">
        <f>'დამტკ. საკუთ.'!G412</f>
        <v>0</v>
      </c>
      <c r="AY412" s="7">
        <f>'ცვლილ. ბიუჯ.'!H412</f>
        <v>455000</v>
      </c>
      <c r="AZ412" s="7">
        <f>'ცვლილ. საკუთ.'!H412</f>
        <v>0</v>
      </c>
      <c r="BA412" s="7">
        <f>'მთავრ. ფონდი'!H412</f>
        <v>0</v>
      </c>
      <c r="BB412" s="7">
        <f>'პრეზ. ფონდი'!H412</f>
        <v>0</v>
      </c>
      <c r="BC412" s="7">
        <f>'დაზუსტ. ნაერთი'!G412</f>
        <v>1830000</v>
      </c>
      <c r="BD412" s="7">
        <f>'დაზუსტ. ბიუჯ.'!G412</f>
        <v>1830000</v>
      </c>
      <c r="BE412" s="7">
        <f>'დაზუსტ. საკუთ.'!G412</f>
        <v>0</v>
      </c>
      <c r="BG412" s="7">
        <f t="shared" si="121"/>
        <v>4125000</v>
      </c>
      <c r="BH412" s="7">
        <f t="shared" si="121"/>
        <v>4125000</v>
      </c>
      <c r="BI412" s="7">
        <f t="shared" si="121"/>
        <v>0</v>
      </c>
      <c r="BJ412" s="7">
        <f t="shared" si="110"/>
        <v>1247500</v>
      </c>
      <c r="BK412" s="7">
        <f t="shared" si="110"/>
        <v>0</v>
      </c>
      <c r="BL412" s="7">
        <f t="shared" si="110"/>
        <v>0</v>
      </c>
      <c r="BM412" s="7">
        <f t="shared" si="110"/>
        <v>0</v>
      </c>
      <c r="BN412" s="7">
        <f t="shared" si="125"/>
        <v>5372500</v>
      </c>
      <c r="BO412" s="7">
        <f t="shared" si="125"/>
        <v>5372500</v>
      </c>
      <c r="BP412" s="7">
        <f t="shared" si="125"/>
        <v>0</v>
      </c>
      <c r="BR412" s="7">
        <f t="shared" si="122"/>
        <v>1375000</v>
      </c>
      <c r="BS412" s="7">
        <f>'დამტკ. ბიუჯ.'!H412</f>
        <v>1375000</v>
      </c>
      <c r="BT412" s="7">
        <f>'დამტკ. საკუთ.'!H412</f>
        <v>0</v>
      </c>
      <c r="BU412" s="7">
        <f>'ცვლილ. ბიუჯ.'!I412</f>
        <v>506500</v>
      </c>
      <c r="BV412" s="7">
        <f>'ცვლილ. საკუთ.'!I412</f>
        <v>0</v>
      </c>
      <c r="BW412" s="7">
        <f>'მთავრ. ფონდი'!I412</f>
        <v>0</v>
      </c>
      <c r="BX412" s="7">
        <f>'პრეზ. ფონდი'!I412</f>
        <v>0</v>
      </c>
      <c r="BY412" s="7">
        <f>'დაზუსტ. ნაერთი'!H412</f>
        <v>1881500</v>
      </c>
      <c r="BZ412" s="7">
        <f>'დაზუსტ. ბიუჯ.'!H412</f>
        <v>1881500</v>
      </c>
      <c r="CA412" s="7">
        <f>'დაზუსტ. საკუთ.'!H412</f>
        <v>0</v>
      </c>
    </row>
    <row r="413" spans="1:79" x14ac:dyDescent="0.25">
      <c r="A413" t="str">
        <f t="shared" si="111"/>
        <v>b</v>
      </c>
      <c r="B413" s="8"/>
      <c r="C413" s="9" t="s">
        <v>11</v>
      </c>
      <c r="D413" s="10">
        <f t="shared" si="112"/>
        <v>0</v>
      </c>
      <c r="E413" s="10">
        <f t="shared" si="113"/>
        <v>0</v>
      </c>
      <c r="F413" s="10">
        <f t="shared" si="114"/>
        <v>0</v>
      </c>
      <c r="G413" s="10">
        <f t="shared" si="114"/>
        <v>0</v>
      </c>
      <c r="H413" s="10">
        <f t="shared" si="114"/>
        <v>0</v>
      </c>
      <c r="I413" s="10">
        <f t="shared" si="108"/>
        <v>0</v>
      </c>
      <c r="J413" s="10">
        <f t="shared" si="108"/>
        <v>0</v>
      </c>
      <c r="K413" s="10">
        <f t="shared" si="108"/>
        <v>0</v>
      </c>
      <c r="L413" s="10">
        <f t="shared" si="108"/>
        <v>0</v>
      </c>
      <c r="M413" s="10">
        <f t="shared" si="123"/>
        <v>0</v>
      </c>
      <c r="O413" s="10">
        <f t="shared" si="115"/>
        <v>0</v>
      </c>
      <c r="P413" s="10">
        <f>'დამტკ. ბიუჯ.'!E413</f>
        <v>0</v>
      </c>
      <c r="Q413" s="10">
        <f>'დამტკ. საკუთ.'!E413</f>
        <v>0</v>
      </c>
      <c r="R413" s="10">
        <f>'ცვლილ. ბიუჯ.'!F413</f>
        <v>0</v>
      </c>
      <c r="S413" s="10">
        <f>'ცვლილ. საკუთ.'!F413</f>
        <v>0</v>
      </c>
      <c r="T413" s="10">
        <f>'მთავრ. ფონდი'!F413</f>
        <v>0</v>
      </c>
      <c r="U413" s="10">
        <f>'პრეზ. ფონდი'!F413</f>
        <v>0</v>
      </c>
      <c r="V413" s="10">
        <f>'დაზუსტ. ნაერთი'!E413</f>
        <v>0</v>
      </c>
      <c r="W413" s="10">
        <f>'დაზუსტ. ბიუჯ.'!E413</f>
        <v>0</v>
      </c>
      <c r="X413" s="10">
        <f>'დაზუსტ. საკუთ.'!E413</f>
        <v>0</v>
      </c>
      <c r="Z413" s="10">
        <f t="shared" si="116"/>
        <v>0</v>
      </c>
      <c r="AA413" s="10">
        <f>'დამტკ. ბიუჯ.'!F413</f>
        <v>0</v>
      </c>
      <c r="AB413" s="10">
        <f>'დამტკ. საკუთ.'!F413</f>
        <v>0</v>
      </c>
      <c r="AC413" s="10">
        <f>'ცვლილ. ბიუჯ.'!G413</f>
        <v>0</v>
      </c>
      <c r="AD413" s="10">
        <f>'ცვლილ. საკუთ.'!G413</f>
        <v>0</v>
      </c>
      <c r="AE413" s="10">
        <f>'მთავრ. ფონდი'!G413</f>
        <v>0</v>
      </c>
      <c r="AF413" s="10">
        <f>'პრეზ. ფონდი'!G413</f>
        <v>0</v>
      </c>
      <c r="AG413" s="10">
        <f>'დაზუსტ. ნაერთი'!F413</f>
        <v>0</v>
      </c>
      <c r="AH413" s="10">
        <f>'დაზუსტ. ბიუჯ.'!F413</f>
        <v>0</v>
      </c>
      <c r="AI413" s="10">
        <f>'დაზუსტ. საკუთ.'!F413</f>
        <v>0</v>
      </c>
      <c r="AK413" s="10">
        <f t="shared" si="117"/>
        <v>0</v>
      </c>
      <c r="AL413" s="10">
        <f t="shared" si="118"/>
        <v>0</v>
      </c>
      <c r="AM413" s="10">
        <f t="shared" si="119"/>
        <v>0</v>
      </c>
      <c r="AN413" s="10">
        <f t="shared" si="119"/>
        <v>0</v>
      </c>
      <c r="AO413" s="10">
        <f t="shared" si="119"/>
        <v>0</v>
      </c>
      <c r="AP413" s="10">
        <f t="shared" si="109"/>
        <v>0</v>
      </c>
      <c r="AQ413" s="10">
        <f t="shared" si="109"/>
        <v>0</v>
      </c>
      <c r="AR413" s="10">
        <f t="shared" si="109"/>
        <v>0</v>
      </c>
      <c r="AS413" s="10">
        <f t="shared" si="109"/>
        <v>0</v>
      </c>
      <c r="AT413" s="10">
        <f t="shared" si="124"/>
        <v>0</v>
      </c>
      <c r="AV413" s="10">
        <f t="shared" si="120"/>
        <v>0</v>
      </c>
      <c r="AW413" s="10">
        <f>'დამტკ. ბიუჯ.'!G413</f>
        <v>0</v>
      </c>
      <c r="AX413" s="10">
        <f>'დამტკ. საკუთ.'!G413</f>
        <v>0</v>
      </c>
      <c r="AY413" s="10">
        <f>'ცვლილ. ბიუჯ.'!H413</f>
        <v>0</v>
      </c>
      <c r="AZ413" s="10">
        <f>'ცვლილ. საკუთ.'!H413</f>
        <v>0</v>
      </c>
      <c r="BA413" s="10">
        <f>'მთავრ. ფონდი'!H413</f>
        <v>0</v>
      </c>
      <c r="BB413" s="10">
        <f>'პრეზ. ფონდი'!H413</f>
        <v>0</v>
      </c>
      <c r="BC413" s="10">
        <f>'დაზუსტ. ნაერთი'!G413</f>
        <v>0</v>
      </c>
      <c r="BD413" s="10">
        <f>'დაზუსტ. ბიუჯ.'!G413</f>
        <v>0</v>
      </c>
      <c r="BE413" s="10">
        <f>'დაზუსტ. საკუთ.'!G413</f>
        <v>0</v>
      </c>
      <c r="BG413" s="10">
        <f t="shared" si="121"/>
        <v>0</v>
      </c>
      <c r="BH413" s="10">
        <f t="shared" si="121"/>
        <v>0</v>
      </c>
      <c r="BI413" s="10">
        <f t="shared" si="121"/>
        <v>0</v>
      </c>
      <c r="BJ413" s="10">
        <f t="shared" si="110"/>
        <v>0</v>
      </c>
      <c r="BK413" s="10">
        <f t="shared" si="110"/>
        <v>0</v>
      </c>
      <c r="BL413" s="10">
        <f t="shared" si="110"/>
        <v>0</v>
      </c>
      <c r="BM413" s="10">
        <f t="shared" si="110"/>
        <v>0</v>
      </c>
      <c r="BN413" s="10">
        <f t="shared" si="125"/>
        <v>0</v>
      </c>
      <c r="BO413" s="10">
        <f t="shared" si="125"/>
        <v>0</v>
      </c>
      <c r="BP413" s="10">
        <f t="shared" si="125"/>
        <v>0</v>
      </c>
      <c r="BR413" s="10">
        <f t="shared" si="122"/>
        <v>0</v>
      </c>
      <c r="BS413" s="10">
        <f>'დამტკ. ბიუჯ.'!H413</f>
        <v>0</v>
      </c>
      <c r="BT413" s="10">
        <f>'დამტკ. საკუთ.'!H413</f>
        <v>0</v>
      </c>
      <c r="BU413" s="10">
        <f>'ცვლილ. ბიუჯ.'!I413</f>
        <v>0</v>
      </c>
      <c r="BV413" s="10">
        <f>'ცვლილ. საკუთ.'!I413</f>
        <v>0</v>
      </c>
      <c r="BW413" s="10">
        <f>'მთავრ. ფონდი'!I413</f>
        <v>0</v>
      </c>
      <c r="BX413" s="10">
        <f>'პრეზ. ფონდი'!I413</f>
        <v>0</v>
      </c>
      <c r="BY413" s="10">
        <f>'დაზუსტ. ნაერთი'!H413</f>
        <v>0</v>
      </c>
      <c r="BZ413" s="10">
        <f>'დაზუსტ. ბიუჯ.'!H413</f>
        <v>0</v>
      </c>
      <c r="CA413" s="10">
        <f>'დაზუსტ. საკუთ.'!H413</f>
        <v>0</v>
      </c>
    </row>
    <row r="414" spans="1:79" x14ac:dyDescent="0.25">
      <c r="A414" t="str">
        <f t="shared" si="111"/>
        <v>b</v>
      </c>
      <c r="B414" s="8"/>
      <c r="C414" s="9" t="s">
        <v>12</v>
      </c>
      <c r="D414" s="10">
        <f t="shared" si="112"/>
        <v>0</v>
      </c>
      <c r="E414" s="10">
        <f t="shared" si="113"/>
        <v>0</v>
      </c>
      <c r="F414" s="10">
        <f t="shared" si="114"/>
        <v>0</v>
      </c>
      <c r="G414" s="10">
        <f t="shared" si="114"/>
        <v>0</v>
      </c>
      <c r="H414" s="10">
        <f t="shared" si="114"/>
        <v>0</v>
      </c>
      <c r="I414" s="10">
        <f t="shared" si="108"/>
        <v>0</v>
      </c>
      <c r="J414" s="10">
        <f t="shared" si="108"/>
        <v>0</v>
      </c>
      <c r="K414" s="10">
        <f t="shared" si="108"/>
        <v>0</v>
      </c>
      <c r="L414" s="10">
        <f t="shared" si="108"/>
        <v>0</v>
      </c>
      <c r="M414" s="10">
        <f t="shared" si="123"/>
        <v>0</v>
      </c>
      <c r="O414" s="10">
        <f t="shared" si="115"/>
        <v>0</v>
      </c>
      <c r="P414" s="10">
        <f>'დამტკ. ბიუჯ.'!E414</f>
        <v>0</v>
      </c>
      <c r="Q414" s="10">
        <f>'დამტკ. საკუთ.'!E414</f>
        <v>0</v>
      </c>
      <c r="R414" s="10">
        <f>'ცვლილ. ბიუჯ.'!F414</f>
        <v>0</v>
      </c>
      <c r="S414" s="10">
        <f>'ცვლილ. საკუთ.'!F414</f>
        <v>0</v>
      </c>
      <c r="T414" s="10">
        <f>'მთავრ. ფონდი'!F414</f>
        <v>0</v>
      </c>
      <c r="U414" s="10">
        <f>'პრეზ. ფონდი'!F414</f>
        <v>0</v>
      </c>
      <c r="V414" s="10">
        <f>'დაზუსტ. ნაერთი'!E414</f>
        <v>0</v>
      </c>
      <c r="W414" s="10">
        <f>'დაზუსტ. ბიუჯ.'!E414</f>
        <v>0</v>
      </c>
      <c r="X414" s="10">
        <f>'დაზუსტ. საკუთ.'!E414</f>
        <v>0</v>
      </c>
      <c r="Z414" s="10">
        <f t="shared" si="116"/>
        <v>0</v>
      </c>
      <c r="AA414" s="10">
        <f>'დამტკ. ბიუჯ.'!F414</f>
        <v>0</v>
      </c>
      <c r="AB414" s="10">
        <f>'დამტკ. საკუთ.'!F414</f>
        <v>0</v>
      </c>
      <c r="AC414" s="10">
        <f>'ცვლილ. ბიუჯ.'!G414</f>
        <v>0</v>
      </c>
      <c r="AD414" s="10">
        <f>'ცვლილ. საკუთ.'!G414</f>
        <v>0</v>
      </c>
      <c r="AE414" s="10">
        <f>'მთავრ. ფონდი'!G414</f>
        <v>0</v>
      </c>
      <c r="AF414" s="10">
        <f>'პრეზ. ფონდი'!G414</f>
        <v>0</v>
      </c>
      <c r="AG414" s="10">
        <f>'დაზუსტ. ნაერთი'!F414</f>
        <v>0</v>
      </c>
      <c r="AH414" s="10">
        <f>'დაზუსტ. ბიუჯ.'!F414</f>
        <v>0</v>
      </c>
      <c r="AI414" s="10">
        <f>'დაზუსტ. საკუთ.'!F414</f>
        <v>0</v>
      </c>
      <c r="AK414" s="10">
        <f t="shared" si="117"/>
        <v>0</v>
      </c>
      <c r="AL414" s="10">
        <f t="shared" si="118"/>
        <v>0</v>
      </c>
      <c r="AM414" s="10">
        <f t="shared" si="119"/>
        <v>0</v>
      </c>
      <c r="AN414" s="10">
        <f t="shared" si="119"/>
        <v>0</v>
      </c>
      <c r="AO414" s="10">
        <f t="shared" si="119"/>
        <v>0</v>
      </c>
      <c r="AP414" s="10">
        <f t="shared" si="109"/>
        <v>0</v>
      </c>
      <c r="AQ414" s="10">
        <f t="shared" si="109"/>
        <v>0</v>
      </c>
      <c r="AR414" s="10">
        <f t="shared" si="109"/>
        <v>0</v>
      </c>
      <c r="AS414" s="10">
        <f t="shared" si="109"/>
        <v>0</v>
      </c>
      <c r="AT414" s="10">
        <f t="shared" si="124"/>
        <v>0</v>
      </c>
      <c r="AV414" s="10">
        <f t="shared" si="120"/>
        <v>0</v>
      </c>
      <c r="AW414" s="10">
        <f>'დამტკ. ბიუჯ.'!G414</f>
        <v>0</v>
      </c>
      <c r="AX414" s="10">
        <f>'დამტკ. საკუთ.'!G414</f>
        <v>0</v>
      </c>
      <c r="AY414" s="10">
        <f>'ცვლილ. ბიუჯ.'!H414</f>
        <v>0</v>
      </c>
      <c r="AZ414" s="10">
        <f>'ცვლილ. საკუთ.'!H414</f>
        <v>0</v>
      </c>
      <c r="BA414" s="10">
        <f>'მთავრ. ფონდი'!H414</f>
        <v>0</v>
      </c>
      <c r="BB414" s="10">
        <f>'პრეზ. ფონდი'!H414</f>
        <v>0</v>
      </c>
      <c r="BC414" s="10">
        <f>'დაზუსტ. ნაერთი'!G414</f>
        <v>0</v>
      </c>
      <c r="BD414" s="10">
        <f>'დაზუსტ. ბიუჯ.'!G414</f>
        <v>0</v>
      </c>
      <c r="BE414" s="10">
        <f>'დაზუსტ. საკუთ.'!G414</f>
        <v>0</v>
      </c>
      <c r="BG414" s="10">
        <f t="shared" si="121"/>
        <v>0</v>
      </c>
      <c r="BH414" s="10">
        <f t="shared" si="121"/>
        <v>0</v>
      </c>
      <c r="BI414" s="10">
        <f t="shared" si="121"/>
        <v>0</v>
      </c>
      <c r="BJ414" s="10">
        <f t="shared" si="110"/>
        <v>0</v>
      </c>
      <c r="BK414" s="10">
        <f t="shared" si="110"/>
        <v>0</v>
      </c>
      <c r="BL414" s="10">
        <f t="shared" si="110"/>
        <v>0</v>
      </c>
      <c r="BM414" s="10">
        <f t="shared" si="110"/>
        <v>0</v>
      </c>
      <c r="BN414" s="10">
        <f t="shared" si="125"/>
        <v>0</v>
      </c>
      <c r="BO414" s="10">
        <f t="shared" si="125"/>
        <v>0</v>
      </c>
      <c r="BP414" s="10">
        <f t="shared" si="125"/>
        <v>0</v>
      </c>
      <c r="BR414" s="10">
        <f t="shared" si="122"/>
        <v>0</v>
      </c>
      <c r="BS414" s="10">
        <f>'დამტკ. ბიუჯ.'!H414</f>
        <v>0</v>
      </c>
      <c r="BT414" s="10">
        <f>'დამტკ. საკუთ.'!H414</f>
        <v>0</v>
      </c>
      <c r="BU414" s="10">
        <f>'ცვლილ. ბიუჯ.'!I414</f>
        <v>0</v>
      </c>
      <c r="BV414" s="10">
        <f>'ცვლილ. საკუთ.'!I414</f>
        <v>0</v>
      </c>
      <c r="BW414" s="10">
        <f>'მთავრ. ფონდი'!I414</f>
        <v>0</v>
      </c>
      <c r="BX414" s="10">
        <f>'პრეზ. ფონდი'!I414</f>
        <v>0</v>
      </c>
      <c r="BY414" s="10">
        <f>'დაზუსტ. ნაერთი'!H414</f>
        <v>0</v>
      </c>
      <c r="BZ414" s="10">
        <f>'დაზუსტ. ბიუჯ.'!H414</f>
        <v>0</v>
      </c>
      <c r="CA414" s="10">
        <f>'დაზუსტ. საკუთ.'!H414</f>
        <v>0</v>
      </c>
    </row>
    <row r="415" spans="1:79" x14ac:dyDescent="0.25">
      <c r="A415" t="str">
        <f t="shared" si="111"/>
        <v>b</v>
      </c>
      <c r="B415" s="8"/>
      <c r="C415" s="9" t="s">
        <v>13</v>
      </c>
      <c r="D415" s="10">
        <f t="shared" si="112"/>
        <v>0</v>
      </c>
      <c r="E415" s="10">
        <f t="shared" si="113"/>
        <v>0</v>
      </c>
      <c r="F415" s="10">
        <f t="shared" si="114"/>
        <v>0</v>
      </c>
      <c r="G415" s="10">
        <f t="shared" si="114"/>
        <v>0</v>
      </c>
      <c r="H415" s="10">
        <f t="shared" si="114"/>
        <v>0</v>
      </c>
      <c r="I415" s="10">
        <f t="shared" si="108"/>
        <v>0</v>
      </c>
      <c r="J415" s="10">
        <f t="shared" si="108"/>
        <v>0</v>
      </c>
      <c r="K415" s="10">
        <f t="shared" si="108"/>
        <v>0</v>
      </c>
      <c r="L415" s="10">
        <f t="shared" si="108"/>
        <v>0</v>
      </c>
      <c r="M415" s="10">
        <f t="shared" si="123"/>
        <v>0</v>
      </c>
      <c r="O415" s="10">
        <f t="shared" si="115"/>
        <v>0</v>
      </c>
      <c r="P415" s="10">
        <f>'დამტკ. ბიუჯ.'!E415</f>
        <v>0</v>
      </c>
      <c r="Q415" s="10">
        <f>'დამტკ. საკუთ.'!E415</f>
        <v>0</v>
      </c>
      <c r="R415" s="10">
        <f>'ცვლილ. ბიუჯ.'!F415</f>
        <v>0</v>
      </c>
      <c r="S415" s="10">
        <f>'ცვლილ. საკუთ.'!F415</f>
        <v>0</v>
      </c>
      <c r="T415" s="10">
        <f>'მთავრ. ფონდი'!F415</f>
        <v>0</v>
      </c>
      <c r="U415" s="10">
        <f>'პრეზ. ფონდი'!F415</f>
        <v>0</v>
      </c>
      <c r="V415" s="10">
        <f>'დაზუსტ. ნაერთი'!E415</f>
        <v>0</v>
      </c>
      <c r="W415" s="10">
        <f>'დაზუსტ. ბიუჯ.'!E415</f>
        <v>0</v>
      </c>
      <c r="X415" s="10">
        <f>'დაზუსტ. საკუთ.'!E415</f>
        <v>0</v>
      </c>
      <c r="Z415" s="10">
        <f t="shared" si="116"/>
        <v>0</v>
      </c>
      <c r="AA415" s="10">
        <f>'დამტკ. ბიუჯ.'!F415</f>
        <v>0</v>
      </c>
      <c r="AB415" s="10">
        <f>'დამტკ. საკუთ.'!F415</f>
        <v>0</v>
      </c>
      <c r="AC415" s="10">
        <f>'ცვლილ. ბიუჯ.'!G415</f>
        <v>0</v>
      </c>
      <c r="AD415" s="10">
        <f>'ცვლილ. საკუთ.'!G415</f>
        <v>0</v>
      </c>
      <c r="AE415" s="10">
        <f>'მთავრ. ფონდი'!G415</f>
        <v>0</v>
      </c>
      <c r="AF415" s="10">
        <f>'პრეზ. ფონდი'!G415</f>
        <v>0</v>
      </c>
      <c r="AG415" s="10">
        <f>'დაზუსტ. ნაერთი'!F415</f>
        <v>0</v>
      </c>
      <c r="AH415" s="10">
        <f>'დაზუსტ. ბიუჯ.'!F415</f>
        <v>0</v>
      </c>
      <c r="AI415" s="10">
        <f>'დაზუსტ. საკუთ.'!F415</f>
        <v>0</v>
      </c>
      <c r="AK415" s="10">
        <f t="shared" si="117"/>
        <v>0</v>
      </c>
      <c r="AL415" s="10">
        <f t="shared" si="118"/>
        <v>0</v>
      </c>
      <c r="AM415" s="10">
        <f t="shared" si="119"/>
        <v>0</v>
      </c>
      <c r="AN415" s="10">
        <f t="shared" si="119"/>
        <v>0</v>
      </c>
      <c r="AO415" s="10">
        <f t="shared" si="119"/>
        <v>0</v>
      </c>
      <c r="AP415" s="10">
        <f t="shared" si="109"/>
        <v>0</v>
      </c>
      <c r="AQ415" s="10">
        <f t="shared" si="109"/>
        <v>0</v>
      </c>
      <c r="AR415" s="10">
        <f t="shared" si="109"/>
        <v>0</v>
      </c>
      <c r="AS415" s="10">
        <f t="shared" si="109"/>
        <v>0</v>
      </c>
      <c r="AT415" s="10">
        <f t="shared" si="124"/>
        <v>0</v>
      </c>
      <c r="AV415" s="10">
        <f t="shared" si="120"/>
        <v>0</v>
      </c>
      <c r="AW415" s="10">
        <f>'დამტკ. ბიუჯ.'!G415</f>
        <v>0</v>
      </c>
      <c r="AX415" s="10">
        <f>'დამტკ. საკუთ.'!G415</f>
        <v>0</v>
      </c>
      <c r="AY415" s="10">
        <f>'ცვლილ. ბიუჯ.'!H415</f>
        <v>0</v>
      </c>
      <c r="AZ415" s="10">
        <f>'ცვლილ. საკუთ.'!H415</f>
        <v>0</v>
      </c>
      <c r="BA415" s="10">
        <f>'მთავრ. ფონდი'!H415</f>
        <v>0</v>
      </c>
      <c r="BB415" s="10">
        <f>'პრეზ. ფონდი'!H415</f>
        <v>0</v>
      </c>
      <c r="BC415" s="10">
        <f>'დაზუსტ. ნაერთი'!G415</f>
        <v>0</v>
      </c>
      <c r="BD415" s="10">
        <f>'დაზუსტ. ბიუჯ.'!G415</f>
        <v>0</v>
      </c>
      <c r="BE415" s="10">
        <f>'დაზუსტ. საკუთ.'!G415</f>
        <v>0</v>
      </c>
      <c r="BG415" s="10">
        <f t="shared" si="121"/>
        <v>0</v>
      </c>
      <c r="BH415" s="10">
        <f t="shared" si="121"/>
        <v>0</v>
      </c>
      <c r="BI415" s="10">
        <f t="shared" si="121"/>
        <v>0</v>
      </c>
      <c r="BJ415" s="10">
        <f t="shared" si="110"/>
        <v>0</v>
      </c>
      <c r="BK415" s="10">
        <f t="shared" si="110"/>
        <v>0</v>
      </c>
      <c r="BL415" s="10">
        <f t="shared" si="110"/>
        <v>0</v>
      </c>
      <c r="BM415" s="10">
        <f t="shared" si="110"/>
        <v>0</v>
      </c>
      <c r="BN415" s="10">
        <f t="shared" si="125"/>
        <v>0</v>
      </c>
      <c r="BO415" s="10">
        <f t="shared" si="125"/>
        <v>0</v>
      </c>
      <c r="BP415" s="10">
        <f t="shared" si="125"/>
        <v>0</v>
      </c>
      <c r="BR415" s="10">
        <f t="shared" si="122"/>
        <v>0</v>
      </c>
      <c r="BS415" s="10">
        <f>'დამტკ. ბიუჯ.'!H415</f>
        <v>0</v>
      </c>
      <c r="BT415" s="10">
        <f>'დამტკ. საკუთ.'!H415</f>
        <v>0</v>
      </c>
      <c r="BU415" s="10">
        <f>'ცვლილ. ბიუჯ.'!I415</f>
        <v>0</v>
      </c>
      <c r="BV415" s="10">
        <f>'ცვლილ. საკუთ.'!I415</f>
        <v>0</v>
      </c>
      <c r="BW415" s="10">
        <f>'მთავრ. ფონდი'!I415</f>
        <v>0</v>
      </c>
      <c r="BX415" s="10">
        <f>'პრეზ. ფონდი'!I415</f>
        <v>0</v>
      </c>
      <c r="BY415" s="10">
        <f>'დაზუსტ. ნაერთი'!H415</f>
        <v>0</v>
      </c>
      <c r="BZ415" s="10">
        <f>'დაზუსტ. ბიუჯ.'!H415</f>
        <v>0</v>
      </c>
      <c r="CA415" s="10">
        <f>'დაზუსტ. საკუთ.'!H415</f>
        <v>0</v>
      </c>
    </row>
    <row r="416" spans="1:79" x14ac:dyDescent="0.25">
      <c r="A416" t="str">
        <f t="shared" si="111"/>
        <v>b</v>
      </c>
      <c r="B416" s="8"/>
      <c r="C416" s="9" t="s">
        <v>14</v>
      </c>
      <c r="D416" s="10">
        <f t="shared" si="112"/>
        <v>0</v>
      </c>
      <c r="E416" s="10">
        <f t="shared" si="113"/>
        <v>0</v>
      </c>
      <c r="F416" s="10">
        <f t="shared" si="114"/>
        <v>0</v>
      </c>
      <c r="G416" s="10">
        <f t="shared" si="114"/>
        <v>0</v>
      </c>
      <c r="H416" s="10">
        <f t="shared" si="114"/>
        <v>0</v>
      </c>
      <c r="I416" s="10">
        <f t="shared" si="108"/>
        <v>0</v>
      </c>
      <c r="J416" s="10">
        <f t="shared" si="108"/>
        <v>0</v>
      </c>
      <c r="K416" s="10">
        <f t="shared" si="108"/>
        <v>0</v>
      </c>
      <c r="L416" s="10">
        <f t="shared" si="108"/>
        <v>0</v>
      </c>
      <c r="M416" s="10">
        <f t="shared" si="123"/>
        <v>0</v>
      </c>
      <c r="O416" s="10">
        <f t="shared" si="115"/>
        <v>0</v>
      </c>
      <c r="P416" s="10">
        <f>'დამტკ. ბიუჯ.'!E416</f>
        <v>0</v>
      </c>
      <c r="Q416" s="10">
        <f>'დამტკ. საკუთ.'!E416</f>
        <v>0</v>
      </c>
      <c r="R416" s="10">
        <f>'ცვლილ. ბიუჯ.'!F416</f>
        <v>0</v>
      </c>
      <c r="S416" s="10">
        <f>'ცვლილ. საკუთ.'!F416</f>
        <v>0</v>
      </c>
      <c r="T416" s="10">
        <f>'მთავრ. ფონდი'!F416</f>
        <v>0</v>
      </c>
      <c r="U416" s="10">
        <f>'პრეზ. ფონდი'!F416</f>
        <v>0</v>
      </c>
      <c r="V416" s="10">
        <f>'დაზუსტ. ნაერთი'!E416</f>
        <v>0</v>
      </c>
      <c r="W416" s="10">
        <f>'დაზუსტ. ბიუჯ.'!E416</f>
        <v>0</v>
      </c>
      <c r="X416" s="10">
        <f>'დაზუსტ. საკუთ.'!E416</f>
        <v>0</v>
      </c>
      <c r="Z416" s="10">
        <f t="shared" si="116"/>
        <v>0</v>
      </c>
      <c r="AA416" s="10">
        <f>'დამტკ. ბიუჯ.'!F416</f>
        <v>0</v>
      </c>
      <c r="AB416" s="10">
        <f>'დამტკ. საკუთ.'!F416</f>
        <v>0</v>
      </c>
      <c r="AC416" s="10">
        <f>'ცვლილ. ბიუჯ.'!G416</f>
        <v>0</v>
      </c>
      <c r="AD416" s="10">
        <f>'ცვლილ. საკუთ.'!G416</f>
        <v>0</v>
      </c>
      <c r="AE416" s="10">
        <f>'მთავრ. ფონდი'!G416</f>
        <v>0</v>
      </c>
      <c r="AF416" s="10">
        <f>'პრეზ. ფონდი'!G416</f>
        <v>0</v>
      </c>
      <c r="AG416" s="10">
        <f>'დაზუსტ. ნაერთი'!F416</f>
        <v>0</v>
      </c>
      <c r="AH416" s="10">
        <f>'დაზუსტ. ბიუჯ.'!F416</f>
        <v>0</v>
      </c>
      <c r="AI416" s="10">
        <f>'დაზუსტ. საკუთ.'!F416</f>
        <v>0</v>
      </c>
      <c r="AK416" s="10">
        <f t="shared" si="117"/>
        <v>0</v>
      </c>
      <c r="AL416" s="10">
        <f t="shared" si="118"/>
        <v>0</v>
      </c>
      <c r="AM416" s="10">
        <f t="shared" si="119"/>
        <v>0</v>
      </c>
      <c r="AN416" s="10">
        <f t="shared" si="119"/>
        <v>0</v>
      </c>
      <c r="AO416" s="10">
        <f t="shared" si="119"/>
        <v>0</v>
      </c>
      <c r="AP416" s="10">
        <f t="shared" si="109"/>
        <v>0</v>
      </c>
      <c r="AQ416" s="10">
        <f t="shared" si="109"/>
        <v>0</v>
      </c>
      <c r="AR416" s="10">
        <f t="shared" si="109"/>
        <v>0</v>
      </c>
      <c r="AS416" s="10">
        <f t="shared" si="109"/>
        <v>0</v>
      </c>
      <c r="AT416" s="10">
        <f t="shared" si="124"/>
        <v>0</v>
      </c>
      <c r="AV416" s="10">
        <f t="shared" si="120"/>
        <v>0</v>
      </c>
      <c r="AW416" s="10">
        <f>'დამტკ. ბიუჯ.'!G416</f>
        <v>0</v>
      </c>
      <c r="AX416" s="10">
        <f>'დამტკ. საკუთ.'!G416</f>
        <v>0</v>
      </c>
      <c r="AY416" s="10">
        <f>'ცვლილ. ბიუჯ.'!H416</f>
        <v>0</v>
      </c>
      <c r="AZ416" s="10">
        <f>'ცვლილ. საკუთ.'!H416</f>
        <v>0</v>
      </c>
      <c r="BA416" s="10">
        <f>'მთავრ. ფონდი'!H416</f>
        <v>0</v>
      </c>
      <c r="BB416" s="10">
        <f>'პრეზ. ფონდი'!H416</f>
        <v>0</v>
      </c>
      <c r="BC416" s="10">
        <f>'დაზუსტ. ნაერთი'!G416</f>
        <v>0</v>
      </c>
      <c r="BD416" s="10">
        <f>'დაზუსტ. ბიუჯ.'!G416</f>
        <v>0</v>
      </c>
      <c r="BE416" s="10">
        <f>'დაზუსტ. საკუთ.'!G416</f>
        <v>0</v>
      </c>
      <c r="BG416" s="10">
        <f t="shared" si="121"/>
        <v>0</v>
      </c>
      <c r="BH416" s="10">
        <f t="shared" si="121"/>
        <v>0</v>
      </c>
      <c r="BI416" s="10">
        <f t="shared" si="121"/>
        <v>0</v>
      </c>
      <c r="BJ416" s="10">
        <f t="shared" si="110"/>
        <v>0</v>
      </c>
      <c r="BK416" s="10">
        <f t="shared" si="110"/>
        <v>0</v>
      </c>
      <c r="BL416" s="10">
        <f t="shared" si="110"/>
        <v>0</v>
      </c>
      <c r="BM416" s="10">
        <f t="shared" si="110"/>
        <v>0</v>
      </c>
      <c r="BN416" s="10">
        <f t="shared" si="125"/>
        <v>0</v>
      </c>
      <c r="BO416" s="10">
        <f t="shared" si="125"/>
        <v>0</v>
      </c>
      <c r="BP416" s="10">
        <f t="shared" si="125"/>
        <v>0</v>
      </c>
      <c r="BR416" s="10">
        <f t="shared" si="122"/>
        <v>0</v>
      </c>
      <c r="BS416" s="10">
        <f>'დამტკ. ბიუჯ.'!H416</f>
        <v>0</v>
      </c>
      <c r="BT416" s="10">
        <f>'დამტკ. საკუთ.'!H416</f>
        <v>0</v>
      </c>
      <c r="BU416" s="10">
        <f>'ცვლილ. ბიუჯ.'!I416</f>
        <v>0</v>
      </c>
      <c r="BV416" s="10">
        <f>'ცვლილ. საკუთ.'!I416</f>
        <v>0</v>
      </c>
      <c r="BW416" s="10">
        <f>'მთავრ. ფონდი'!I416</f>
        <v>0</v>
      </c>
      <c r="BX416" s="10">
        <f>'პრეზ. ფონდი'!I416</f>
        <v>0</v>
      </c>
      <c r="BY416" s="10">
        <f>'დაზუსტ. ნაერთი'!H416</f>
        <v>0</v>
      </c>
      <c r="BZ416" s="10">
        <f>'დაზუსტ. ბიუჯ.'!H416</f>
        <v>0</v>
      </c>
      <c r="CA416" s="10">
        <f>'დაზუსტ. საკუთ.'!H416</f>
        <v>0</v>
      </c>
    </row>
    <row r="417" spans="1:79" x14ac:dyDescent="0.25">
      <c r="A417" t="str">
        <f t="shared" si="111"/>
        <v>b</v>
      </c>
      <c r="B417" s="8"/>
      <c r="C417" s="9" t="s">
        <v>15</v>
      </c>
      <c r="D417" s="10">
        <f t="shared" si="112"/>
        <v>0</v>
      </c>
      <c r="E417" s="10">
        <f t="shared" si="113"/>
        <v>0</v>
      </c>
      <c r="F417" s="10">
        <f t="shared" si="114"/>
        <v>0</v>
      </c>
      <c r="G417" s="10">
        <f t="shared" si="114"/>
        <v>0</v>
      </c>
      <c r="H417" s="10">
        <f t="shared" si="114"/>
        <v>0</v>
      </c>
      <c r="I417" s="10">
        <f t="shared" si="108"/>
        <v>0</v>
      </c>
      <c r="J417" s="10">
        <f t="shared" si="108"/>
        <v>0</v>
      </c>
      <c r="K417" s="10">
        <f t="shared" si="108"/>
        <v>0</v>
      </c>
      <c r="L417" s="10">
        <f t="shared" si="108"/>
        <v>0</v>
      </c>
      <c r="M417" s="10">
        <f t="shared" si="123"/>
        <v>0</v>
      </c>
      <c r="O417" s="10">
        <f t="shared" si="115"/>
        <v>0</v>
      </c>
      <c r="P417" s="10">
        <f>'დამტკ. ბიუჯ.'!E417</f>
        <v>0</v>
      </c>
      <c r="Q417" s="10">
        <f>'დამტკ. საკუთ.'!E417</f>
        <v>0</v>
      </c>
      <c r="R417" s="10">
        <f>'ცვლილ. ბიუჯ.'!F417</f>
        <v>0</v>
      </c>
      <c r="S417" s="10">
        <f>'ცვლილ. საკუთ.'!F417</f>
        <v>0</v>
      </c>
      <c r="T417" s="10">
        <f>'მთავრ. ფონდი'!F417</f>
        <v>0</v>
      </c>
      <c r="U417" s="10">
        <f>'პრეზ. ფონდი'!F417</f>
        <v>0</v>
      </c>
      <c r="V417" s="10">
        <f>'დაზუსტ. ნაერთი'!E417</f>
        <v>0</v>
      </c>
      <c r="W417" s="10">
        <f>'დაზუსტ. ბიუჯ.'!E417</f>
        <v>0</v>
      </c>
      <c r="X417" s="10">
        <f>'დაზუსტ. საკუთ.'!E417</f>
        <v>0</v>
      </c>
      <c r="Z417" s="10">
        <f t="shared" si="116"/>
        <v>0</v>
      </c>
      <c r="AA417" s="10">
        <f>'დამტკ. ბიუჯ.'!F417</f>
        <v>0</v>
      </c>
      <c r="AB417" s="10">
        <f>'დამტკ. საკუთ.'!F417</f>
        <v>0</v>
      </c>
      <c r="AC417" s="10">
        <f>'ცვლილ. ბიუჯ.'!G417</f>
        <v>0</v>
      </c>
      <c r="AD417" s="10">
        <f>'ცვლილ. საკუთ.'!G417</f>
        <v>0</v>
      </c>
      <c r="AE417" s="10">
        <f>'მთავრ. ფონდი'!G417</f>
        <v>0</v>
      </c>
      <c r="AF417" s="10">
        <f>'პრეზ. ფონდი'!G417</f>
        <v>0</v>
      </c>
      <c r="AG417" s="10">
        <f>'დაზუსტ. ნაერთი'!F417</f>
        <v>0</v>
      </c>
      <c r="AH417" s="10">
        <f>'დაზუსტ. ბიუჯ.'!F417</f>
        <v>0</v>
      </c>
      <c r="AI417" s="10">
        <f>'დაზუსტ. საკუთ.'!F417</f>
        <v>0</v>
      </c>
      <c r="AK417" s="10">
        <f t="shared" si="117"/>
        <v>0</v>
      </c>
      <c r="AL417" s="10">
        <f t="shared" si="118"/>
        <v>0</v>
      </c>
      <c r="AM417" s="10">
        <f t="shared" si="119"/>
        <v>0</v>
      </c>
      <c r="AN417" s="10">
        <f t="shared" si="119"/>
        <v>0</v>
      </c>
      <c r="AO417" s="10">
        <f t="shared" si="119"/>
        <v>0</v>
      </c>
      <c r="AP417" s="10">
        <f t="shared" si="109"/>
        <v>0</v>
      </c>
      <c r="AQ417" s="10">
        <f t="shared" si="109"/>
        <v>0</v>
      </c>
      <c r="AR417" s="10">
        <f t="shared" si="109"/>
        <v>0</v>
      </c>
      <c r="AS417" s="10">
        <f t="shared" si="109"/>
        <v>0</v>
      </c>
      <c r="AT417" s="10">
        <f t="shared" si="124"/>
        <v>0</v>
      </c>
      <c r="AV417" s="10">
        <f t="shared" si="120"/>
        <v>0</v>
      </c>
      <c r="AW417" s="10">
        <f>'დამტკ. ბიუჯ.'!G417</f>
        <v>0</v>
      </c>
      <c r="AX417" s="10">
        <f>'დამტკ. საკუთ.'!G417</f>
        <v>0</v>
      </c>
      <c r="AY417" s="10">
        <f>'ცვლილ. ბიუჯ.'!H417</f>
        <v>0</v>
      </c>
      <c r="AZ417" s="10">
        <f>'ცვლილ. საკუთ.'!H417</f>
        <v>0</v>
      </c>
      <c r="BA417" s="10">
        <f>'მთავრ. ფონდი'!H417</f>
        <v>0</v>
      </c>
      <c r="BB417" s="10">
        <f>'პრეზ. ფონდი'!H417</f>
        <v>0</v>
      </c>
      <c r="BC417" s="10">
        <f>'დაზუსტ. ნაერთი'!G417</f>
        <v>0</v>
      </c>
      <c r="BD417" s="10">
        <f>'დაზუსტ. ბიუჯ.'!G417</f>
        <v>0</v>
      </c>
      <c r="BE417" s="10">
        <f>'დაზუსტ. საკუთ.'!G417</f>
        <v>0</v>
      </c>
      <c r="BG417" s="10">
        <f t="shared" si="121"/>
        <v>0</v>
      </c>
      <c r="BH417" s="10">
        <f t="shared" si="121"/>
        <v>0</v>
      </c>
      <c r="BI417" s="10">
        <f t="shared" si="121"/>
        <v>0</v>
      </c>
      <c r="BJ417" s="10">
        <f t="shared" si="110"/>
        <v>0</v>
      </c>
      <c r="BK417" s="10">
        <f t="shared" si="110"/>
        <v>0</v>
      </c>
      <c r="BL417" s="10">
        <f t="shared" si="110"/>
        <v>0</v>
      </c>
      <c r="BM417" s="10">
        <f t="shared" si="110"/>
        <v>0</v>
      </c>
      <c r="BN417" s="10">
        <f t="shared" si="125"/>
        <v>0</v>
      </c>
      <c r="BO417" s="10">
        <f t="shared" si="125"/>
        <v>0</v>
      </c>
      <c r="BP417" s="10">
        <f t="shared" si="125"/>
        <v>0</v>
      </c>
      <c r="BR417" s="10">
        <f t="shared" si="122"/>
        <v>0</v>
      </c>
      <c r="BS417" s="10">
        <f>'დამტკ. ბიუჯ.'!H417</f>
        <v>0</v>
      </c>
      <c r="BT417" s="10">
        <f>'დამტკ. საკუთ.'!H417</f>
        <v>0</v>
      </c>
      <c r="BU417" s="10">
        <f>'ცვლილ. ბიუჯ.'!I417</f>
        <v>0</v>
      </c>
      <c r="BV417" s="10">
        <f>'ცვლილ. საკუთ.'!I417</f>
        <v>0</v>
      </c>
      <c r="BW417" s="10">
        <f>'მთავრ. ფონდი'!I417</f>
        <v>0</v>
      </c>
      <c r="BX417" s="10">
        <f>'პრეზ. ფონდი'!I417</f>
        <v>0</v>
      </c>
      <c r="BY417" s="10">
        <f>'დაზუსტ. ნაერთი'!H417</f>
        <v>0</v>
      </c>
      <c r="BZ417" s="10">
        <f>'დაზუსტ. ბიუჯ.'!H417</f>
        <v>0</v>
      </c>
      <c r="CA417" s="10">
        <f>'დაზუსტ. საკუთ.'!H417</f>
        <v>0</v>
      </c>
    </row>
    <row r="418" spans="1:79" x14ac:dyDescent="0.25">
      <c r="A418" t="str">
        <f t="shared" si="111"/>
        <v>a</v>
      </c>
      <c r="B418" s="8"/>
      <c r="C418" s="9" t="s">
        <v>16</v>
      </c>
      <c r="D418" s="10">
        <f t="shared" si="112"/>
        <v>5500000</v>
      </c>
      <c r="E418" s="10">
        <f t="shared" si="113"/>
        <v>5500000</v>
      </c>
      <c r="F418" s="10">
        <f t="shared" si="114"/>
        <v>0</v>
      </c>
      <c r="G418" s="10">
        <f t="shared" si="114"/>
        <v>1754000</v>
      </c>
      <c r="H418" s="10">
        <f t="shared" si="114"/>
        <v>0</v>
      </c>
      <c r="I418" s="10">
        <f t="shared" si="108"/>
        <v>0</v>
      </c>
      <c r="J418" s="10">
        <f t="shared" si="108"/>
        <v>0</v>
      </c>
      <c r="K418" s="10">
        <f t="shared" si="108"/>
        <v>7254000</v>
      </c>
      <c r="L418" s="10">
        <f t="shared" si="108"/>
        <v>7254000</v>
      </c>
      <c r="M418" s="10">
        <f t="shared" si="123"/>
        <v>0</v>
      </c>
      <c r="O418" s="10">
        <f t="shared" si="115"/>
        <v>1375000</v>
      </c>
      <c r="P418" s="10">
        <f>'დამტკ. ბიუჯ.'!E418</f>
        <v>1375000</v>
      </c>
      <c r="Q418" s="10">
        <f>'დამტკ. საკუთ.'!E418</f>
        <v>0</v>
      </c>
      <c r="R418" s="10">
        <f>'ცვლილ. ბიუჯ.'!F418</f>
        <v>348000</v>
      </c>
      <c r="S418" s="10">
        <f>'ცვლილ. საკუთ.'!F418</f>
        <v>0</v>
      </c>
      <c r="T418" s="10">
        <f>'მთავრ. ფონდი'!F418</f>
        <v>0</v>
      </c>
      <c r="U418" s="10">
        <f>'პრეზ. ფონდი'!F418</f>
        <v>0</v>
      </c>
      <c r="V418" s="10">
        <f>'დაზუსტ. ნაერთი'!E418</f>
        <v>1723000</v>
      </c>
      <c r="W418" s="10">
        <f>'დაზუსტ. ბიუჯ.'!E418</f>
        <v>1723000</v>
      </c>
      <c r="X418" s="10">
        <f>'დაზუსტ. საკუთ.'!E418</f>
        <v>0</v>
      </c>
      <c r="Z418" s="10">
        <f t="shared" si="116"/>
        <v>1375000</v>
      </c>
      <c r="AA418" s="10">
        <f>'დამტკ. ბიუჯ.'!F418</f>
        <v>1375000</v>
      </c>
      <c r="AB418" s="10">
        <f>'დამტკ. საკუთ.'!F418</f>
        <v>0</v>
      </c>
      <c r="AC418" s="10">
        <f>'ცვლილ. ბიუჯ.'!G418</f>
        <v>444500</v>
      </c>
      <c r="AD418" s="10">
        <f>'ცვლილ. საკუთ.'!G418</f>
        <v>0</v>
      </c>
      <c r="AE418" s="10">
        <f>'მთავრ. ფონდი'!G418</f>
        <v>0</v>
      </c>
      <c r="AF418" s="10">
        <f>'პრეზ. ფონდი'!G418</f>
        <v>0</v>
      </c>
      <c r="AG418" s="10">
        <f>'დაზუსტ. ნაერთი'!F418</f>
        <v>1819500</v>
      </c>
      <c r="AH418" s="10">
        <f>'დაზუსტ. ბიუჯ.'!F418</f>
        <v>1819500</v>
      </c>
      <c r="AI418" s="10">
        <f>'დაზუსტ. საკუთ.'!F418</f>
        <v>0</v>
      </c>
      <c r="AK418" s="10">
        <f t="shared" si="117"/>
        <v>2750000</v>
      </c>
      <c r="AL418" s="10">
        <f t="shared" si="118"/>
        <v>2750000</v>
      </c>
      <c r="AM418" s="10">
        <f t="shared" si="119"/>
        <v>0</v>
      </c>
      <c r="AN418" s="10">
        <f t="shared" si="119"/>
        <v>792500</v>
      </c>
      <c r="AO418" s="10">
        <f t="shared" si="119"/>
        <v>0</v>
      </c>
      <c r="AP418" s="10">
        <f t="shared" si="109"/>
        <v>0</v>
      </c>
      <c r="AQ418" s="10">
        <f t="shared" si="109"/>
        <v>0</v>
      </c>
      <c r="AR418" s="10">
        <f t="shared" si="109"/>
        <v>3542500</v>
      </c>
      <c r="AS418" s="10">
        <f t="shared" si="109"/>
        <v>3542500</v>
      </c>
      <c r="AT418" s="10">
        <f t="shared" si="124"/>
        <v>0</v>
      </c>
      <c r="AV418" s="10">
        <f t="shared" si="120"/>
        <v>1375000</v>
      </c>
      <c r="AW418" s="10">
        <f>'დამტკ. ბიუჯ.'!G418</f>
        <v>1375000</v>
      </c>
      <c r="AX418" s="10">
        <f>'დამტკ. საკუთ.'!G418</f>
        <v>0</v>
      </c>
      <c r="AY418" s="10">
        <f>'ცვლილ. ბიუჯ.'!H418</f>
        <v>455000</v>
      </c>
      <c r="AZ418" s="10">
        <f>'ცვლილ. საკუთ.'!H418</f>
        <v>0</v>
      </c>
      <c r="BA418" s="10">
        <f>'მთავრ. ფონდი'!H418</f>
        <v>0</v>
      </c>
      <c r="BB418" s="10">
        <f>'პრეზ. ფონდი'!H418</f>
        <v>0</v>
      </c>
      <c r="BC418" s="10">
        <f>'დაზუსტ. ნაერთი'!G418</f>
        <v>1830000</v>
      </c>
      <c r="BD418" s="10">
        <f>'დაზუსტ. ბიუჯ.'!G418</f>
        <v>1830000</v>
      </c>
      <c r="BE418" s="10">
        <f>'დაზუსტ. საკუთ.'!G418</f>
        <v>0</v>
      </c>
      <c r="BG418" s="10">
        <f t="shared" si="121"/>
        <v>4125000</v>
      </c>
      <c r="BH418" s="10">
        <f t="shared" si="121"/>
        <v>4125000</v>
      </c>
      <c r="BI418" s="10">
        <f t="shared" si="121"/>
        <v>0</v>
      </c>
      <c r="BJ418" s="10">
        <f t="shared" si="110"/>
        <v>1247500</v>
      </c>
      <c r="BK418" s="10">
        <f t="shared" si="110"/>
        <v>0</v>
      </c>
      <c r="BL418" s="10">
        <f t="shared" si="110"/>
        <v>0</v>
      </c>
      <c r="BM418" s="10">
        <f t="shared" si="110"/>
        <v>0</v>
      </c>
      <c r="BN418" s="10">
        <f t="shared" si="125"/>
        <v>5372500</v>
      </c>
      <c r="BO418" s="10">
        <f t="shared" si="125"/>
        <v>5372500</v>
      </c>
      <c r="BP418" s="10">
        <f t="shared" si="125"/>
        <v>0</v>
      </c>
      <c r="BR418" s="10">
        <f t="shared" si="122"/>
        <v>1375000</v>
      </c>
      <c r="BS418" s="10">
        <f>'დამტკ. ბიუჯ.'!H418</f>
        <v>1375000</v>
      </c>
      <c r="BT418" s="10">
        <f>'დამტკ. საკუთ.'!H418</f>
        <v>0</v>
      </c>
      <c r="BU418" s="10">
        <f>'ცვლილ. ბიუჯ.'!I418</f>
        <v>506500</v>
      </c>
      <c r="BV418" s="10">
        <f>'ცვლილ. საკუთ.'!I418</f>
        <v>0</v>
      </c>
      <c r="BW418" s="10">
        <f>'მთავრ. ფონდი'!I418</f>
        <v>0</v>
      </c>
      <c r="BX418" s="10">
        <f>'პრეზ. ფონდი'!I418</f>
        <v>0</v>
      </c>
      <c r="BY418" s="10">
        <f>'დაზუსტ. ნაერთი'!H418</f>
        <v>1881500</v>
      </c>
      <c r="BZ418" s="10">
        <f>'დაზუსტ. ბიუჯ.'!H418</f>
        <v>1881500</v>
      </c>
      <c r="CA418" s="10">
        <f>'დაზუსტ. საკუთ.'!H418</f>
        <v>0</v>
      </c>
    </row>
    <row r="419" spans="1:79" x14ac:dyDescent="0.25">
      <c r="A419" t="str">
        <f t="shared" si="111"/>
        <v>b</v>
      </c>
      <c r="B419" s="8"/>
      <c r="C419" s="9" t="s">
        <v>17</v>
      </c>
      <c r="D419" s="10">
        <f t="shared" si="112"/>
        <v>0</v>
      </c>
      <c r="E419" s="10">
        <f t="shared" si="113"/>
        <v>0</v>
      </c>
      <c r="F419" s="10">
        <f t="shared" si="114"/>
        <v>0</v>
      </c>
      <c r="G419" s="10">
        <f t="shared" si="114"/>
        <v>0</v>
      </c>
      <c r="H419" s="10">
        <f t="shared" si="114"/>
        <v>0</v>
      </c>
      <c r="I419" s="10">
        <f t="shared" si="108"/>
        <v>0</v>
      </c>
      <c r="J419" s="10">
        <f t="shared" si="108"/>
        <v>0</v>
      </c>
      <c r="K419" s="10">
        <f t="shared" si="108"/>
        <v>0</v>
      </c>
      <c r="L419" s="10">
        <f t="shared" si="108"/>
        <v>0</v>
      </c>
      <c r="M419" s="10">
        <f t="shared" si="123"/>
        <v>0</v>
      </c>
      <c r="O419" s="10">
        <f t="shared" si="115"/>
        <v>0</v>
      </c>
      <c r="P419" s="10">
        <f>'დამტკ. ბიუჯ.'!E419</f>
        <v>0</v>
      </c>
      <c r="Q419" s="10">
        <f>'დამტკ. საკუთ.'!E419</f>
        <v>0</v>
      </c>
      <c r="R419" s="10">
        <f>'ცვლილ. ბიუჯ.'!F419</f>
        <v>0</v>
      </c>
      <c r="S419" s="10">
        <f>'ცვლილ. საკუთ.'!F419</f>
        <v>0</v>
      </c>
      <c r="T419" s="10">
        <f>'მთავრ. ფონდი'!F419</f>
        <v>0</v>
      </c>
      <c r="U419" s="10">
        <f>'პრეზ. ფონდი'!F419</f>
        <v>0</v>
      </c>
      <c r="V419" s="10">
        <f>'დაზუსტ. ნაერთი'!E419</f>
        <v>0</v>
      </c>
      <c r="W419" s="10">
        <f>'დაზუსტ. ბიუჯ.'!E419</f>
        <v>0</v>
      </c>
      <c r="X419" s="10">
        <f>'დაზუსტ. საკუთ.'!E419</f>
        <v>0</v>
      </c>
      <c r="Z419" s="10">
        <f t="shared" si="116"/>
        <v>0</v>
      </c>
      <c r="AA419" s="10">
        <f>'დამტკ. ბიუჯ.'!F419</f>
        <v>0</v>
      </c>
      <c r="AB419" s="10">
        <f>'დამტკ. საკუთ.'!F419</f>
        <v>0</v>
      </c>
      <c r="AC419" s="10">
        <f>'ცვლილ. ბიუჯ.'!G419</f>
        <v>0</v>
      </c>
      <c r="AD419" s="10">
        <f>'ცვლილ. საკუთ.'!G419</f>
        <v>0</v>
      </c>
      <c r="AE419" s="10">
        <f>'მთავრ. ფონდი'!G419</f>
        <v>0</v>
      </c>
      <c r="AF419" s="10">
        <f>'პრეზ. ფონდი'!G419</f>
        <v>0</v>
      </c>
      <c r="AG419" s="10">
        <f>'დაზუსტ. ნაერთი'!F419</f>
        <v>0</v>
      </c>
      <c r="AH419" s="10">
        <f>'დაზუსტ. ბიუჯ.'!F419</f>
        <v>0</v>
      </c>
      <c r="AI419" s="10">
        <f>'დაზუსტ. საკუთ.'!F419</f>
        <v>0</v>
      </c>
      <c r="AK419" s="10">
        <f t="shared" si="117"/>
        <v>0</v>
      </c>
      <c r="AL419" s="10">
        <f t="shared" si="118"/>
        <v>0</v>
      </c>
      <c r="AM419" s="10">
        <f t="shared" si="119"/>
        <v>0</v>
      </c>
      <c r="AN419" s="10">
        <f t="shared" si="119"/>
        <v>0</v>
      </c>
      <c r="AO419" s="10">
        <f t="shared" si="119"/>
        <v>0</v>
      </c>
      <c r="AP419" s="10">
        <f t="shared" si="109"/>
        <v>0</v>
      </c>
      <c r="AQ419" s="10">
        <f t="shared" si="109"/>
        <v>0</v>
      </c>
      <c r="AR419" s="10">
        <f t="shared" si="109"/>
        <v>0</v>
      </c>
      <c r="AS419" s="10">
        <f t="shared" si="109"/>
        <v>0</v>
      </c>
      <c r="AT419" s="10">
        <f t="shared" si="124"/>
        <v>0</v>
      </c>
      <c r="AV419" s="10">
        <f t="shared" si="120"/>
        <v>0</v>
      </c>
      <c r="AW419" s="10">
        <f>'დამტკ. ბიუჯ.'!G419</f>
        <v>0</v>
      </c>
      <c r="AX419" s="10">
        <f>'დამტკ. საკუთ.'!G419</f>
        <v>0</v>
      </c>
      <c r="AY419" s="10">
        <f>'ცვლილ. ბიუჯ.'!H419</f>
        <v>0</v>
      </c>
      <c r="AZ419" s="10">
        <f>'ცვლილ. საკუთ.'!H419</f>
        <v>0</v>
      </c>
      <c r="BA419" s="10">
        <f>'მთავრ. ფონდი'!H419</f>
        <v>0</v>
      </c>
      <c r="BB419" s="10">
        <f>'პრეზ. ფონდი'!H419</f>
        <v>0</v>
      </c>
      <c r="BC419" s="10">
        <f>'დაზუსტ. ნაერთი'!G419</f>
        <v>0</v>
      </c>
      <c r="BD419" s="10">
        <f>'დაზუსტ. ბიუჯ.'!G419</f>
        <v>0</v>
      </c>
      <c r="BE419" s="10">
        <f>'დაზუსტ. საკუთ.'!G419</f>
        <v>0</v>
      </c>
      <c r="BG419" s="10">
        <f t="shared" si="121"/>
        <v>0</v>
      </c>
      <c r="BH419" s="10">
        <f t="shared" si="121"/>
        <v>0</v>
      </c>
      <c r="BI419" s="10">
        <f t="shared" si="121"/>
        <v>0</v>
      </c>
      <c r="BJ419" s="10">
        <f t="shared" si="110"/>
        <v>0</v>
      </c>
      <c r="BK419" s="10">
        <f t="shared" si="110"/>
        <v>0</v>
      </c>
      <c r="BL419" s="10">
        <f t="shared" si="110"/>
        <v>0</v>
      </c>
      <c r="BM419" s="10">
        <f t="shared" si="110"/>
        <v>0</v>
      </c>
      <c r="BN419" s="10">
        <f t="shared" si="125"/>
        <v>0</v>
      </c>
      <c r="BO419" s="10">
        <f t="shared" si="125"/>
        <v>0</v>
      </c>
      <c r="BP419" s="10">
        <f t="shared" si="125"/>
        <v>0</v>
      </c>
      <c r="BR419" s="10">
        <f t="shared" si="122"/>
        <v>0</v>
      </c>
      <c r="BS419" s="10">
        <f>'დამტკ. ბიუჯ.'!H419</f>
        <v>0</v>
      </c>
      <c r="BT419" s="10">
        <f>'დამტკ. საკუთ.'!H419</f>
        <v>0</v>
      </c>
      <c r="BU419" s="10">
        <f>'ცვლილ. ბიუჯ.'!I419</f>
        <v>0</v>
      </c>
      <c r="BV419" s="10">
        <f>'ცვლილ. საკუთ.'!I419</f>
        <v>0</v>
      </c>
      <c r="BW419" s="10">
        <f>'მთავრ. ფონდი'!I419</f>
        <v>0</v>
      </c>
      <c r="BX419" s="10">
        <f>'პრეზ. ფონდი'!I419</f>
        <v>0</v>
      </c>
      <c r="BY419" s="10">
        <f>'დაზუსტ. ნაერთი'!H419</f>
        <v>0</v>
      </c>
      <c r="BZ419" s="10">
        <f>'დაზუსტ. ბიუჯ.'!H419</f>
        <v>0</v>
      </c>
      <c r="CA419" s="10">
        <f>'დაზუსტ. საკუთ.'!H419</f>
        <v>0</v>
      </c>
    </row>
    <row r="420" spans="1:79" x14ac:dyDescent="0.25">
      <c r="A420" t="str">
        <f t="shared" si="111"/>
        <v>b</v>
      </c>
      <c r="B420" s="5"/>
      <c r="C420" s="6" t="s">
        <v>18</v>
      </c>
      <c r="D420" s="7">
        <f t="shared" si="112"/>
        <v>0</v>
      </c>
      <c r="E420" s="7">
        <f t="shared" si="113"/>
        <v>0</v>
      </c>
      <c r="F420" s="7">
        <f t="shared" si="114"/>
        <v>0</v>
      </c>
      <c r="G420" s="7">
        <f t="shared" si="114"/>
        <v>0</v>
      </c>
      <c r="H420" s="7">
        <f t="shared" si="114"/>
        <v>0</v>
      </c>
      <c r="I420" s="7">
        <f t="shared" si="108"/>
        <v>0</v>
      </c>
      <c r="J420" s="7">
        <f t="shared" si="108"/>
        <v>0</v>
      </c>
      <c r="K420" s="7">
        <f t="shared" si="108"/>
        <v>0</v>
      </c>
      <c r="L420" s="7">
        <f t="shared" si="108"/>
        <v>0</v>
      </c>
      <c r="M420" s="7">
        <f t="shared" si="123"/>
        <v>0</v>
      </c>
      <c r="O420" s="7">
        <f t="shared" si="115"/>
        <v>0</v>
      </c>
      <c r="P420" s="7">
        <f>'დამტკ. ბიუჯ.'!E420</f>
        <v>0</v>
      </c>
      <c r="Q420" s="7">
        <f>'დამტკ. საკუთ.'!E420</f>
        <v>0</v>
      </c>
      <c r="R420" s="7">
        <f>'ცვლილ. ბიუჯ.'!F420</f>
        <v>0</v>
      </c>
      <c r="S420" s="7">
        <f>'ცვლილ. საკუთ.'!F420</f>
        <v>0</v>
      </c>
      <c r="T420" s="7">
        <f>'მთავრ. ფონდი'!F420</f>
        <v>0</v>
      </c>
      <c r="U420" s="7">
        <f>'პრეზ. ფონდი'!F420</f>
        <v>0</v>
      </c>
      <c r="V420" s="7">
        <f>'დაზუსტ. ნაერთი'!E420</f>
        <v>0</v>
      </c>
      <c r="W420" s="7">
        <f>'დაზუსტ. ბიუჯ.'!E420</f>
        <v>0</v>
      </c>
      <c r="X420" s="7">
        <f>'დაზუსტ. საკუთ.'!E420</f>
        <v>0</v>
      </c>
      <c r="Z420" s="7">
        <f t="shared" si="116"/>
        <v>0</v>
      </c>
      <c r="AA420" s="7">
        <f>'დამტკ. ბიუჯ.'!F420</f>
        <v>0</v>
      </c>
      <c r="AB420" s="7">
        <f>'დამტკ. საკუთ.'!F420</f>
        <v>0</v>
      </c>
      <c r="AC420" s="7">
        <f>'ცვლილ. ბიუჯ.'!G420</f>
        <v>0</v>
      </c>
      <c r="AD420" s="7">
        <f>'ცვლილ. საკუთ.'!G420</f>
        <v>0</v>
      </c>
      <c r="AE420" s="7">
        <f>'მთავრ. ფონდი'!G420</f>
        <v>0</v>
      </c>
      <c r="AF420" s="7">
        <f>'პრეზ. ფონდი'!G420</f>
        <v>0</v>
      </c>
      <c r="AG420" s="7">
        <f>'დაზუსტ. ნაერთი'!F420</f>
        <v>0</v>
      </c>
      <c r="AH420" s="7">
        <f>'დაზუსტ. ბიუჯ.'!F420</f>
        <v>0</v>
      </c>
      <c r="AI420" s="7">
        <f>'დაზუსტ. საკუთ.'!F420</f>
        <v>0</v>
      </c>
      <c r="AK420" s="7">
        <f t="shared" si="117"/>
        <v>0</v>
      </c>
      <c r="AL420" s="7">
        <f t="shared" si="118"/>
        <v>0</v>
      </c>
      <c r="AM420" s="7">
        <f t="shared" si="119"/>
        <v>0</v>
      </c>
      <c r="AN420" s="7">
        <f t="shared" si="119"/>
        <v>0</v>
      </c>
      <c r="AO420" s="7">
        <f t="shared" si="119"/>
        <v>0</v>
      </c>
      <c r="AP420" s="7">
        <f t="shared" si="109"/>
        <v>0</v>
      </c>
      <c r="AQ420" s="7">
        <f t="shared" si="109"/>
        <v>0</v>
      </c>
      <c r="AR420" s="7">
        <f t="shared" si="109"/>
        <v>0</v>
      </c>
      <c r="AS420" s="7">
        <f t="shared" si="109"/>
        <v>0</v>
      </c>
      <c r="AT420" s="7">
        <f t="shared" si="124"/>
        <v>0</v>
      </c>
      <c r="AV420" s="7">
        <f t="shared" si="120"/>
        <v>0</v>
      </c>
      <c r="AW420" s="7">
        <f>'დამტკ. ბიუჯ.'!G420</f>
        <v>0</v>
      </c>
      <c r="AX420" s="7">
        <f>'დამტკ. საკუთ.'!G420</f>
        <v>0</v>
      </c>
      <c r="AY420" s="7">
        <f>'ცვლილ. ბიუჯ.'!H420</f>
        <v>0</v>
      </c>
      <c r="AZ420" s="7">
        <f>'ცვლილ. საკუთ.'!H420</f>
        <v>0</v>
      </c>
      <c r="BA420" s="7">
        <f>'მთავრ. ფონდი'!H420</f>
        <v>0</v>
      </c>
      <c r="BB420" s="7">
        <f>'პრეზ. ფონდი'!H420</f>
        <v>0</v>
      </c>
      <c r="BC420" s="7">
        <f>'დაზუსტ. ნაერთი'!G420</f>
        <v>0</v>
      </c>
      <c r="BD420" s="7">
        <f>'დაზუსტ. ბიუჯ.'!G420</f>
        <v>0</v>
      </c>
      <c r="BE420" s="7">
        <f>'დაზუსტ. საკუთ.'!G420</f>
        <v>0</v>
      </c>
      <c r="BG420" s="7">
        <f t="shared" si="121"/>
        <v>0</v>
      </c>
      <c r="BH420" s="7">
        <f t="shared" si="121"/>
        <v>0</v>
      </c>
      <c r="BI420" s="7">
        <f t="shared" si="121"/>
        <v>0</v>
      </c>
      <c r="BJ420" s="7">
        <f t="shared" si="110"/>
        <v>0</v>
      </c>
      <c r="BK420" s="7">
        <f t="shared" si="110"/>
        <v>0</v>
      </c>
      <c r="BL420" s="7">
        <f t="shared" si="110"/>
        <v>0</v>
      </c>
      <c r="BM420" s="7">
        <f t="shared" si="110"/>
        <v>0</v>
      </c>
      <c r="BN420" s="7">
        <f t="shared" si="125"/>
        <v>0</v>
      </c>
      <c r="BO420" s="7">
        <f t="shared" si="125"/>
        <v>0</v>
      </c>
      <c r="BP420" s="7">
        <f t="shared" si="125"/>
        <v>0</v>
      </c>
      <c r="BR420" s="7">
        <f t="shared" si="122"/>
        <v>0</v>
      </c>
      <c r="BS420" s="7">
        <f>'დამტკ. ბიუჯ.'!H420</f>
        <v>0</v>
      </c>
      <c r="BT420" s="7">
        <f>'დამტკ. საკუთ.'!H420</f>
        <v>0</v>
      </c>
      <c r="BU420" s="7">
        <f>'ცვლილ. ბიუჯ.'!I420</f>
        <v>0</v>
      </c>
      <c r="BV420" s="7">
        <f>'ცვლილ. საკუთ.'!I420</f>
        <v>0</v>
      </c>
      <c r="BW420" s="7">
        <f>'მთავრ. ფონდი'!I420</f>
        <v>0</v>
      </c>
      <c r="BX420" s="7">
        <f>'პრეზ. ფონდი'!I420</f>
        <v>0</v>
      </c>
      <c r="BY420" s="7">
        <f>'დაზუსტ. ნაერთი'!H420</f>
        <v>0</v>
      </c>
      <c r="BZ420" s="7">
        <f>'დაზუსტ. ბიუჯ.'!H420</f>
        <v>0</v>
      </c>
      <c r="CA420" s="7">
        <f>'დაზუსტ. საკუთ.'!H420</f>
        <v>0</v>
      </c>
    </row>
    <row r="421" spans="1:79" x14ac:dyDescent="0.25">
      <c r="A421" t="str">
        <f t="shared" si="111"/>
        <v>b</v>
      </c>
      <c r="B421" s="5"/>
      <c r="C421" s="6" t="s">
        <v>19</v>
      </c>
      <c r="D421" s="7">
        <f t="shared" si="112"/>
        <v>0</v>
      </c>
      <c r="E421" s="7">
        <f t="shared" si="113"/>
        <v>0</v>
      </c>
      <c r="F421" s="7">
        <f t="shared" si="114"/>
        <v>0</v>
      </c>
      <c r="G421" s="7">
        <f t="shared" si="114"/>
        <v>0</v>
      </c>
      <c r="H421" s="7">
        <f t="shared" si="114"/>
        <v>0</v>
      </c>
      <c r="I421" s="7">
        <f t="shared" si="108"/>
        <v>0</v>
      </c>
      <c r="J421" s="7">
        <f t="shared" si="108"/>
        <v>0</v>
      </c>
      <c r="K421" s="7">
        <f t="shared" si="108"/>
        <v>0</v>
      </c>
      <c r="L421" s="7">
        <f t="shared" si="108"/>
        <v>0</v>
      </c>
      <c r="M421" s="7">
        <f t="shared" si="123"/>
        <v>0</v>
      </c>
      <c r="O421" s="7">
        <f t="shared" si="115"/>
        <v>0</v>
      </c>
      <c r="P421" s="7">
        <f>'დამტკ. ბიუჯ.'!E421</f>
        <v>0</v>
      </c>
      <c r="Q421" s="7">
        <f>'დამტკ. საკუთ.'!E421</f>
        <v>0</v>
      </c>
      <c r="R421" s="7">
        <f>'ცვლილ. ბიუჯ.'!F421</f>
        <v>0</v>
      </c>
      <c r="S421" s="7">
        <f>'ცვლილ. საკუთ.'!F421</f>
        <v>0</v>
      </c>
      <c r="T421" s="7">
        <f>'მთავრ. ფონდი'!F421</f>
        <v>0</v>
      </c>
      <c r="U421" s="7">
        <f>'პრეზ. ფონდი'!F421</f>
        <v>0</v>
      </c>
      <c r="V421" s="7">
        <f>'დაზუსტ. ნაერთი'!E421</f>
        <v>0</v>
      </c>
      <c r="W421" s="7">
        <f>'დაზუსტ. ბიუჯ.'!E421</f>
        <v>0</v>
      </c>
      <c r="X421" s="7">
        <f>'დაზუსტ. საკუთ.'!E421</f>
        <v>0</v>
      </c>
      <c r="Z421" s="7">
        <f t="shared" si="116"/>
        <v>0</v>
      </c>
      <c r="AA421" s="7">
        <f>'დამტკ. ბიუჯ.'!F421</f>
        <v>0</v>
      </c>
      <c r="AB421" s="7">
        <f>'დამტკ. საკუთ.'!F421</f>
        <v>0</v>
      </c>
      <c r="AC421" s="7">
        <f>'ცვლილ. ბიუჯ.'!G421</f>
        <v>0</v>
      </c>
      <c r="AD421" s="7">
        <f>'ცვლილ. საკუთ.'!G421</f>
        <v>0</v>
      </c>
      <c r="AE421" s="7">
        <f>'მთავრ. ფონდი'!G421</f>
        <v>0</v>
      </c>
      <c r="AF421" s="7">
        <f>'პრეზ. ფონდი'!G421</f>
        <v>0</v>
      </c>
      <c r="AG421" s="7">
        <f>'დაზუსტ. ნაერთი'!F421</f>
        <v>0</v>
      </c>
      <c r="AH421" s="7">
        <f>'დაზუსტ. ბიუჯ.'!F421</f>
        <v>0</v>
      </c>
      <c r="AI421" s="7">
        <f>'დაზუსტ. საკუთ.'!F421</f>
        <v>0</v>
      </c>
      <c r="AK421" s="7">
        <f t="shared" si="117"/>
        <v>0</v>
      </c>
      <c r="AL421" s="7">
        <f t="shared" si="118"/>
        <v>0</v>
      </c>
      <c r="AM421" s="7">
        <f t="shared" si="119"/>
        <v>0</v>
      </c>
      <c r="AN421" s="7">
        <f t="shared" si="119"/>
        <v>0</v>
      </c>
      <c r="AO421" s="7">
        <f t="shared" si="119"/>
        <v>0</v>
      </c>
      <c r="AP421" s="7">
        <f t="shared" si="109"/>
        <v>0</v>
      </c>
      <c r="AQ421" s="7">
        <f t="shared" si="109"/>
        <v>0</v>
      </c>
      <c r="AR421" s="7">
        <f t="shared" si="109"/>
        <v>0</v>
      </c>
      <c r="AS421" s="7">
        <f t="shared" si="109"/>
        <v>0</v>
      </c>
      <c r="AT421" s="7">
        <f t="shared" si="124"/>
        <v>0</v>
      </c>
      <c r="AV421" s="7">
        <f t="shared" si="120"/>
        <v>0</v>
      </c>
      <c r="AW421" s="7">
        <f>'დამტკ. ბიუჯ.'!G421</f>
        <v>0</v>
      </c>
      <c r="AX421" s="7">
        <f>'დამტკ. საკუთ.'!G421</f>
        <v>0</v>
      </c>
      <c r="AY421" s="7">
        <f>'ცვლილ. ბიუჯ.'!H421</f>
        <v>0</v>
      </c>
      <c r="AZ421" s="7">
        <f>'ცვლილ. საკუთ.'!H421</f>
        <v>0</v>
      </c>
      <c r="BA421" s="7">
        <f>'მთავრ. ფონდი'!H421</f>
        <v>0</v>
      </c>
      <c r="BB421" s="7">
        <f>'პრეზ. ფონდი'!H421</f>
        <v>0</v>
      </c>
      <c r="BC421" s="7">
        <f>'დაზუსტ. ნაერთი'!G421</f>
        <v>0</v>
      </c>
      <c r="BD421" s="7">
        <f>'დაზუსტ. ბიუჯ.'!G421</f>
        <v>0</v>
      </c>
      <c r="BE421" s="7">
        <f>'დაზუსტ. საკუთ.'!G421</f>
        <v>0</v>
      </c>
      <c r="BG421" s="7">
        <f t="shared" si="121"/>
        <v>0</v>
      </c>
      <c r="BH421" s="7">
        <f t="shared" si="121"/>
        <v>0</v>
      </c>
      <c r="BI421" s="7">
        <f t="shared" si="121"/>
        <v>0</v>
      </c>
      <c r="BJ421" s="7">
        <f t="shared" si="110"/>
        <v>0</v>
      </c>
      <c r="BK421" s="7">
        <f t="shared" si="110"/>
        <v>0</v>
      </c>
      <c r="BL421" s="7">
        <f t="shared" si="110"/>
        <v>0</v>
      </c>
      <c r="BM421" s="7">
        <f t="shared" si="110"/>
        <v>0</v>
      </c>
      <c r="BN421" s="7">
        <f t="shared" si="125"/>
        <v>0</v>
      </c>
      <c r="BO421" s="7">
        <f t="shared" si="125"/>
        <v>0</v>
      </c>
      <c r="BP421" s="7">
        <f t="shared" si="125"/>
        <v>0</v>
      </c>
      <c r="BR421" s="7">
        <f t="shared" si="122"/>
        <v>0</v>
      </c>
      <c r="BS421" s="7">
        <f>'დამტკ. ბიუჯ.'!H421</f>
        <v>0</v>
      </c>
      <c r="BT421" s="7">
        <f>'დამტკ. საკუთ.'!H421</f>
        <v>0</v>
      </c>
      <c r="BU421" s="7">
        <f>'ცვლილ. ბიუჯ.'!I421</f>
        <v>0</v>
      </c>
      <c r="BV421" s="7">
        <f>'ცვლილ. საკუთ.'!I421</f>
        <v>0</v>
      </c>
      <c r="BW421" s="7">
        <f>'მთავრ. ფონდი'!I421</f>
        <v>0</v>
      </c>
      <c r="BX421" s="7">
        <f>'პრეზ. ფონდი'!I421</f>
        <v>0</v>
      </c>
      <c r="BY421" s="7">
        <f>'დაზუსტ. ნაერთი'!H421</f>
        <v>0</v>
      </c>
      <c r="BZ421" s="7">
        <f>'დაზუსტ. ბიუჯ.'!H421</f>
        <v>0</v>
      </c>
      <c r="CA421" s="7">
        <f>'დაზუსტ. საკუთ.'!H421</f>
        <v>0</v>
      </c>
    </row>
    <row r="422" spans="1:79" ht="15.75" thickBot="1" x14ac:dyDescent="0.3">
      <c r="A422" t="str">
        <f t="shared" si="111"/>
        <v>b</v>
      </c>
      <c r="B422" s="11"/>
      <c r="C422" s="12" t="s">
        <v>20</v>
      </c>
      <c r="D422" s="13">
        <f t="shared" si="112"/>
        <v>0</v>
      </c>
      <c r="E422" s="13">
        <f t="shared" si="113"/>
        <v>0</v>
      </c>
      <c r="F422" s="13">
        <f t="shared" si="114"/>
        <v>0</v>
      </c>
      <c r="G422" s="13">
        <f t="shared" si="114"/>
        <v>0</v>
      </c>
      <c r="H422" s="13">
        <f t="shared" si="114"/>
        <v>0</v>
      </c>
      <c r="I422" s="13">
        <f t="shared" si="108"/>
        <v>0</v>
      </c>
      <c r="J422" s="13">
        <f t="shared" si="108"/>
        <v>0</v>
      </c>
      <c r="K422" s="13">
        <f t="shared" si="108"/>
        <v>0</v>
      </c>
      <c r="L422" s="13">
        <f t="shared" si="108"/>
        <v>0</v>
      </c>
      <c r="M422" s="13">
        <f t="shared" si="123"/>
        <v>0</v>
      </c>
      <c r="O422" s="13">
        <f t="shared" si="115"/>
        <v>0</v>
      </c>
      <c r="P422" s="13">
        <f>'დამტკ. ბიუჯ.'!E422</f>
        <v>0</v>
      </c>
      <c r="Q422" s="13">
        <f>'დამტკ. საკუთ.'!E422</f>
        <v>0</v>
      </c>
      <c r="R422" s="13">
        <f>'ცვლილ. ბიუჯ.'!F422</f>
        <v>0</v>
      </c>
      <c r="S422" s="13">
        <f>'ცვლილ. საკუთ.'!F422</f>
        <v>0</v>
      </c>
      <c r="T422" s="13">
        <f>'მთავრ. ფონდი'!F422</f>
        <v>0</v>
      </c>
      <c r="U422" s="13">
        <f>'პრეზ. ფონდი'!F422</f>
        <v>0</v>
      </c>
      <c r="V422" s="13">
        <f>'დაზუსტ. ნაერთი'!E422</f>
        <v>0</v>
      </c>
      <c r="W422" s="13">
        <f>'დაზუსტ. ბიუჯ.'!E422</f>
        <v>0</v>
      </c>
      <c r="X422" s="13">
        <f>'დაზუსტ. საკუთ.'!E422</f>
        <v>0</v>
      </c>
      <c r="Z422" s="13">
        <f t="shared" si="116"/>
        <v>0</v>
      </c>
      <c r="AA422" s="13">
        <f>'დამტკ. ბიუჯ.'!F422</f>
        <v>0</v>
      </c>
      <c r="AB422" s="13">
        <f>'დამტკ. საკუთ.'!F422</f>
        <v>0</v>
      </c>
      <c r="AC422" s="13">
        <f>'ცვლილ. ბიუჯ.'!G422</f>
        <v>0</v>
      </c>
      <c r="AD422" s="13">
        <f>'ცვლილ. საკუთ.'!G422</f>
        <v>0</v>
      </c>
      <c r="AE422" s="13">
        <f>'მთავრ. ფონდი'!G422</f>
        <v>0</v>
      </c>
      <c r="AF422" s="13">
        <f>'პრეზ. ფონდი'!G422</f>
        <v>0</v>
      </c>
      <c r="AG422" s="13">
        <f>'დაზუსტ. ნაერთი'!F422</f>
        <v>0</v>
      </c>
      <c r="AH422" s="13">
        <f>'დაზუსტ. ბიუჯ.'!F422</f>
        <v>0</v>
      </c>
      <c r="AI422" s="13">
        <f>'დაზუსტ. საკუთ.'!F422</f>
        <v>0</v>
      </c>
      <c r="AK422" s="13">
        <f t="shared" si="117"/>
        <v>0</v>
      </c>
      <c r="AL422" s="13">
        <f t="shared" si="118"/>
        <v>0</v>
      </c>
      <c r="AM422" s="13">
        <f t="shared" si="119"/>
        <v>0</v>
      </c>
      <c r="AN422" s="13">
        <f t="shared" si="119"/>
        <v>0</v>
      </c>
      <c r="AO422" s="13">
        <f t="shared" si="119"/>
        <v>0</v>
      </c>
      <c r="AP422" s="13">
        <f t="shared" si="109"/>
        <v>0</v>
      </c>
      <c r="AQ422" s="13">
        <f t="shared" si="109"/>
        <v>0</v>
      </c>
      <c r="AR422" s="13">
        <f t="shared" si="109"/>
        <v>0</v>
      </c>
      <c r="AS422" s="13">
        <f t="shared" si="109"/>
        <v>0</v>
      </c>
      <c r="AT422" s="13">
        <f t="shared" si="124"/>
        <v>0</v>
      </c>
      <c r="AV422" s="13">
        <f t="shared" si="120"/>
        <v>0</v>
      </c>
      <c r="AW422" s="13">
        <f>'დამტკ. ბიუჯ.'!G422</f>
        <v>0</v>
      </c>
      <c r="AX422" s="13">
        <f>'დამტკ. საკუთ.'!G422</f>
        <v>0</v>
      </c>
      <c r="AY422" s="13">
        <f>'ცვლილ. ბიუჯ.'!H422</f>
        <v>0</v>
      </c>
      <c r="AZ422" s="13">
        <f>'ცვლილ. საკუთ.'!H422</f>
        <v>0</v>
      </c>
      <c r="BA422" s="13">
        <f>'მთავრ. ფონდი'!H422</f>
        <v>0</v>
      </c>
      <c r="BB422" s="13">
        <f>'პრეზ. ფონდი'!H422</f>
        <v>0</v>
      </c>
      <c r="BC422" s="13">
        <f>'დაზუსტ. ნაერთი'!G422</f>
        <v>0</v>
      </c>
      <c r="BD422" s="13">
        <f>'დაზუსტ. ბიუჯ.'!G422</f>
        <v>0</v>
      </c>
      <c r="BE422" s="13">
        <f>'დაზუსტ. საკუთ.'!G422</f>
        <v>0</v>
      </c>
      <c r="BG422" s="13">
        <f t="shared" si="121"/>
        <v>0</v>
      </c>
      <c r="BH422" s="13">
        <f t="shared" si="121"/>
        <v>0</v>
      </c>
      <c r="BI422" s="13">
        <f t="shared" si="121"/>
        <v>0</v>
      </c>
      <c r="BJ422" s="13">
        <f t="shared" si="110"/>
        <v>0</v>
      </c>
      <c r="BK422" s="13">
        <f t="shared" si="110"/>
        <v>0</v>
      </c>
      <c r="BL422" s="13">
        <f t="shared" si="110"/>
        <v>0</v>
      </c>
      <c r="BM422" s="13">
        <f t="shared" si="110"/>
        <v>0</v>
      </c>
      <c r="BN422" s="13">
        <f t="shared" si="125"/>
        <v>0</v>
      </c>
      <c r="BO422" s="13">
        <f t="shared" si="125"/>
        <v>0</v>
      </c>
      <c r="BP422" s="13">
        <f t="shared" si="125"/>
        <v>0</v>
      </c>
      <c r="BR422" s="13">
        <f t="shared" si="122"/>
        <v>0</v>
      </c>
      <c r="BS422" s="13">
        <f>'დამტკ. ბიუჯ.'!H422</f>
        <v>0</v>
      </c>
      <c r="BT422" s="13">
        <f>'დამტკ. საკუთ.'!H422</f>
        <v>0</v>
      </c>
      <c r="BU422" s="13">
        <f>'ცვლილ. ბიუჯ.'!I422</f>
        <v>0</v>
      </c>
      <c r="BV422" s="13">
        <f>'ცვლილ. საკუთ.'!I422</f>
        <v>0</v>
      </c>
      <c r="BW422" s="13">
        <f>'მთავრ. ფონდი'!I422</f>
        <v>0</v>
      </c>
      <c r="BX422" s="13">
        <f>'პრეზ. ფონდი'!I422</f>
        <v>0</v>
      </c>
      <c r="BY422" s="13">
        <f>'დაზუსტ. ნაერთი'!H422</f>
        <v>0</v>
      </c>
      <c r="BZ422" s="13">
        <f>'დაზუსტ. ბიუჯ.'!H422</f>
        <v>0</v>
      </c>
      <c r="CA422" s="13">
        <f>'დაზუსტ. საკუთ.'!H422</f>
        <v>0</v>
      </c>
    </row>
    <row r="423" spans="1:79" ht="16.5" thickTop="1" thickBot="1" x14ac:dyDescent="0.3">
      <c r="A423" t="str">
        <f t="shared" si="111"/>
        <v>a</v>
      </c>
      <c r="B423" s="3" t="s">
        <v>87</v>
      </c>
      <c r="C423" s="4" t="s">
        <v>88</v>
      </c>
      <c r="D423" s="4">
        <f t="shared" si="112"/>
        <v>2600000</v>
      </c>
      <c r="E423" s="4">
        <f t="shared" si="113"/>
        <v>2600000</v>
      </c>
      <c r="F423" s="4">
        <f t="shared" si="114"/>
        <v>0</v>
      </c>
      <c r="G423" s="4">
        <f t="shared" si="114"/>
        <v>-320000</v>
      </c>
      <c r="H423" s="4">
        <f t="shared" si="114"/>
        <v>0</v>
      </c>
      <c r="I423" s="4">
        <f t="shared" si="108"/>
        <v>0</v>
      </c>
      <c r="J423" s="4">
        <f t="shared" si="108"/>
        <v>0</v>
      </c>
      <c r="K423" s="4">
        <f t="shared" si="108"/>
        <v>2280000</v>
      </c>
      <c r="L423" s="4">
        <f t="shared" si="108"/>
        <v>2280000</v>
      </c>
      <c r="M423" s="4">
        <f t="shared" si="123"/>
        <v>0</v>
      </c>
      <c r="O423" s="4">
        <f t="shared" si="115"/>
        <v>650000</v>
      </c>
      <c r="P423" s="4">
        <f>'დამტკ. ბიუჯ.'!E423</f>
        <v>650000</v>
      </c>
      <c r="Q423" s="4">
        <f>'დამტკ. საკუთ.'!E423</f>
        <v>0</v>
      </c>
      <c r="R423" s="4">
        <f>'ცვლილ. ბიუჯ.'!F423</f>
        <v>-95000</v>
      </c>
      <c r="S423" s="4">
        <f>'ცვლილ. საკუთ.'!F423</f>
        <v>0</v>
      </c>
      <c r="T423" s="4">
        <f>'მთავრ. ფონდი'!F423</f>
        <v>0</v>
      </c>
      <c r="U423" s="4">
        <f>'პრეზ. ფონდი'!F423</f>
        <v>0</v>
      </c>
      <c r="V423" s="4">
        <f>'დაზუსტ. ნაერთი'!E423</f>
        <v>555000</v>
      </c>
      <c r="W423" s="4">
        <f>'დაზუსტ. ბიუჯ.'!E423</f>
        <v>555000</v>
      </c>
      <c r="X423" s="4">
        <f>'დაზუსტ. საკუთ.'!E423</f>
        <v>0</v>
      </c>
      <c r="Z423" s="4">
        <f t="shared" si="116"/>
        <v>650000</v>
      </c>
      <c r="AA423" s="4">
        <f>'დამტკ. ბიუჯ.'!F423</f>
        <v>650000</v>
      </c>
      <c r="AB423" s="4">
        <f>'დამტკ. საკუთ.'!F423</f>
        <v>0</v>
      </c>
      <c r="AC423" s="4">
        <f>'ცვლილ. ბიუჯ.'!G423</f>
        <v>-75000</v>
      </c>
      <c r="AD423" s="4">
        <f>'ცვლილ. საკუთ.'!G423</f>
        <v>0</v>
      </c>
      <c r="AE423" s="4">
        <f>'მთავრ. ფონდი'!G423</f>
        <v>0</v>
      </c>
      <c r="AF423" s="4">
        <f>'პრეზ. ფონდი'!G423</f>
        <v>0</v>
      </c>
      <c r="AG423" s="4">
        <f>'დაზუსტ. ნაერთი'!F423</f>
        <v>575000</v>
      </c>
      <c r="AH423" s="4">
        <f>'დაზუსტ. ბიუჯ.'!F423</f>
        <v>575000</v>
      </c>
      <c r="AI423" s="4">
        <f>'დაზუსტ. საკუთ.'!F423</f>
        <v>0</v>
      </c>
      <c r="AK423" s="4">
        <f t="shared" si="117"/>
        <v>1300000</v>
      </c>
      <c r="AL423" s="4">
        <f t="shared" si="118"/>
        <v>1300000</v>
      </c>
      <c r="AM423" s="4">
        <f t="shared" si="119"/>
        <v>0</v>
      </c>
      <c r="AN423" s="4">
        <f t="shared" si="119"/>
        <v>-170000</v>
      </c>
      <c r="AO423" s="4">
        <f t="shared" si="119"/>
        <v>0</v>
      </c>
      <c r="AP423" s="4">
        <f t="shared" si="109"/>
        <v>0</v>
      </c>
      <c r="AQ423" s="4">
        <f t="shared" si="109"/>
        <v>0</v>
      </c>
      <c r="AR423" s="4">
        <f t="shared" si="109"/>
        <v>1130000</v>
      </c>
      <c r="AS423" s="4">
        <f t="shared" si="109"/>
        <v>1130000</v>
      </c>
      <c r="AT423" s="4">
        <f t="shared" si="124"/>
        <v>0</v>
      </c>
      <c r="AV423" s="4">
        <f t="shared" si="120"/>
        <v>650000</v>
      </c>
      <c r="AW423" s="4">
        <f>'დამტკ. ბიუჯ.'!G423</f>
        <v>650000</v>
      </c>
      <c r="AX423" s="4">
        <f>'დამტკ. საკუთ.'!G423</f>
        <v>0</v>
      </c>
      <c r="AY423" s="4">
        <f>'ცვლილ. ბიუჯ.'!H423</f>
        <v>-75000</v>
      </c>
      <c r="AZ423" s="4">
        <f>'ცვლილ. საკუთ.'!H423</f>
        <v>0</v>
      </c>
      <c r="BA423" s="4">
        <f>'მთავრ. ფონდი'!H423</f>
        <v>0</v>
      </c>
      <c r="BB423" s="4">
        <f>'პრეზ. ფონდი'!H423</f>
        <v>0</v>
      </c>
      <c r="BC423" s="4">
        <f>'დაზუსტ. ნაერთი'!G423</f>
        <v>575000</v>
      </c>
      <c r="BD423" s="4">
        <f>'დაზუსტ. ბიუჯ.'!G423</f>
        <v>575000</v>
      </c>
      <c r="BE423" s="4">
        <f>'დაზუსტ. საკუთ.'!G423</f>
        <v>0</v>
      </c>
      <c r="BG423" s="4">
        <f t="shared" si="121"/>
        <v>1950000</v>
      </c>
      <c r="BH423" s="4">
        <f t="shared" si="121"/>
        <v>1950000</v>
      </c>
      <c r="BI423" s="4">
        <f t="shared" si="121"/>
        <v>0</v>
      </c>
      <c r="BJ423" s="4">
        <f t="shared" si="110"/>
        <v>-245000</v>
      </c>
      <c r="BK423" s="4">
        <f t="shared" si="110"/>
        <v>0</v>
      </c>
      <c r="BL423" s="4">
        <f t="shared" si="110"/>
        <v>0</v>
      </c>
      <c r="BM423" s="4">
        <f t="shared" si="110"/>
        <v>0</v>
      </c>
      <c r="BN423" s="4">
        <f t="shared" si="125"/>
        <v>1705000</v>
      </c>
      <c r="BO423" s="4">
        <f t="shared" si="125"/>
        <v>1705000</v>
      </c>
      <c r="BP423" s="4">
        <f t="shared" si="125"/>
        <v>0</v>
      </c>
      <c r="BR423" s="4">
        <f t="shared" si="122"/>
        <v>650000</v>
      </c>
      <c r="BS423" s="4">
        <f>'დამტკ. ბიუჯ.'!H423</f>
        <v>650000</v>
      </c>
      <c r="BT423" s="4">
        <f>'დამტკ. საკუთ.'!H423</f>
        <v>0</v>
      </c>
      <c r="BU423" s="4">
        <f>'ცვლილ. ბიუჯ.'!I423</f>
        <v>-75000</v>
      </c>
      <c r="BV423" s="4">
        <f>'ცვლილ. საკუთ.'!I423</f>
        <v>0</v>
      </c>
      <c r="BW423" s="4">
        <f>'მთავრ. ფონდი'!I423</f>
        <v>0</v>
      </c>
      <c r="BX423" s="4">
        <f>'პრეზ. ფონდი'!I423</f>
        <v>0</v>
      </c>
      <c r="BY423" s="4">
        <f>'დაზუსტ. ნაერთი'!H423</f>
        <v>575000</v>
      </c>
      <c r="BZ423" s="4">
        <f>'დაზუსტ. ბიუჯ.'!H423</f>
        <v>575000</v>
      </c>
      <c r="CA423" s="4">
        <f>'დაზუსტ. საკუთ.'!H423</f>
        <v>0</v>
      </c>
    </row>
    <row r="424" spans="1:79" ht="15.75" thickTop="1" x14ac:dyDescent="0.25">
      <c r="A424" t="str">
        <f t="shared" si="111"/>
        <v>a</v>
      </c>
      <c r="B424" s="5"/>
      <c r="C424" s="6" t="s">
        <v>10</v>
      </c>
      <c r="D424" s="7">
        <f t="shared" si="112"/>
        <v>2600000</v>
      </c>
      <c r="E424" s="7">
        <f t="shared" si="113"/>
        <v>2600000</v>
      </c>
      <c r="F424" s="7">
        <f t="shared" si="114"/>
        <v>0</v>
      </c>
      <c r="G424" s="7">
        <f t="shared" si="114"/>
        <v>-320000</v>
      </c>
      <c r="H424" s="7">
        <f t="shared" si="114"/>
        <v>0</v>
      </c>
      <c r="I424" s="7">
        <f t="shared" si="108"/>
        <v>0</v>
      </c>
      <c r="J424" s="7">
        <f t="shared" si="108"/>
        <v>0</v>
      </c>
      <c r="K424" s="7">
        <f t="shared" si="108"/>
        <v>2280000</v>
      </c>
      <c r="L424" s="7">
        <f t="shared" si="108"/>
        <v>2280000</v>
      </c>
      <c r="M424" s="7">
        <f t="shared" si="123"/>
        <v>0</v>
      </c>
      <c r="O424" s="7">
        <f t="shared" si="115"/>
        <v>650000</v>
      </c>
      <c r="P424" s="7">
        <f>'დამტკ. ბიუჯ.'!E424</f>
        <v>650000</v>
      </c>
      <c r="Q424" s="7">
        <f>'დამტკ. საკუთ.'!E424</f>
        <v>0</v>
      </c>
      <c r="R424" s="7">
        <f>'ცვლილ. ბიუჯ.'!F424</f>
        <v>-95000</v>
      </c>
      <c r="S424" s="7">
        <f>'ცვლილ. საკუთ.'!F424</f>
        <v>0</v>
      </c>
      <c r="T424" s="7">
        <f>'მთავრ. ფონდი'!F424</f>
        <v>0</v>
      </c>
      <c r="U424" s="7">
        <f>'პრეზ. ფონდი'!F424</f>
        <v>0</v>
      </c>
      <c r="V424" s="7">
        <f>'დაზუსტ. ნაერთი'!E424</f>
        <v>555000</v>
      </c>
      <c r="W424" s="7">
        <f>'დაზუსტ. ბიუჯ.'!E424</f>
        <v>555000</v>
      </c>
      <c r="X424" s="7">
        <f>'დაზუსტ. საკუთ.'!E424</f>
        <v>0</v>
      </c>
      <c r="Z424" s="7">
        <f t="shared" si="116"/>
        <v>650000</v>
      </c>
      <c r="AA424" s="7">
        <f>'დამტკ. ბიუჯ.'!F424</f>
        <v>650000</v>
      </c>
      <c r="AB424" s="7">
        <f>'დამტკ. საკუთ.'!F424</f>
        <v>0</v>
      </c>
      <c r="AC424" s="7">
        <f>'ცვლილ. ბიუჯ.'!G424</f>
        <v>-75000</v>
      </c>
      <c r="AD424" s="7">
        <f>'ცვლილ. საკუთ.'!G424</f>
        <v>0</v>
      </c>
      <c r="AE424" s="7">
        <f>'მთავრ. ფონდი'!G424</f>
        <v>0</v>
      </c>
      <c r="AF424" s="7">
        <f>'პრეზ. ფონდი'!G424</f>
        <v>0</v>
      </c>
      <c r="AG424" s="7">
        <f>'დაზუსტ. ნაერთი'!F424</f>
        <v>575000</v>
      </c>
      <c r="AH424" s="7">
        <f>'დაზუსტ. ბიუჯ.'!F424</f>
        <v>575000</v>
      </c>
      <c r="AI424" s="7">
        <f>'დაზუსტ. საკუთ.'!F424</f>
        <v>0</v>
      </c>
      <c r="AK424" s="7">
        <f t="shared" si="117"/>
        <v>1300000</v>
      </c>
      <c r="AL424" s="7">
        <f t="shared" si="118"/>
        <v>1300000</v>
      </c>
      <c r="AM424" s="7">
        <f t="shared" si="119"/>
        <v>0</v>
      </c>
      <c r="AN424" s="7">
        <f t="shared" si="119"/>
        <v>-170000</v>
      </c>
      <c r="AO424" s="7">
        <f t="shared" si="119"/>
        <v>0</v>
      </c>
      <c r="AP424" s="7">
        <f t="shared" si="109"/>
        <v>0</v>
      </c>
      <c r="AQ424" s="7">
        <f t="shared" si="109"/>
        <v>0</v>
      </c>
      <c r="AR424" s="7">
        <f t="shared" si="109"/>
        <v>1130000</v>
      </c>
      <c r="AS424" s="7">
        <f t="shared" si="109"/>
        <v>1130000</v>
      </c>
      <c r="AT424" s="7">
        <f t="shared" si="124"/>
        <v>0</v>
      </c>
      <c r="AV424" s="7">
        <f t="shared" si="120"/>
        <v>650000</v>
      </c>
      <c r="AW424" s="7">
        <f>'დამტკ. ბიუჯ.'!G424</f>
        <v>650000</v>
      </c>
      <c r="AX424" s="7">
        <f>'დამტკ. საკუთ.'!G424</f>
        <v>0</v>
      </c>
      <c r="AY424" s="7">
        <f>'ცვლილ. ბიუჯ.'!H424</f>
        <v>-75000</v>
      </c>
      <c r="AZ424" s="7">
        <f>'ცვლილ. საკუთ.'!H424</f>
        <v>0</v>
      </c>
      <c r="BA424" s="7">
        <f>'მთავრ. ფონდი'!H424</f>
        <v>0</v>
      </c>
      <c r="BB424" s="7">
        <f>'პრეზ. ფონდი'!H424</f>
        <v>0</v>
      </c>
      <c r="BC424" s="7">
        <f>'დაზუსტ. ნაერთი'!G424</f>
        <v>575000</v>
      </c>
      <c r="BD424" s="7">
        <f>'დაზუსტ. ბიუჯ.'!G424</f>
        <v>575000</v>
      </c>
      <c r="BE424" s="7">
        <f>'დაზუსტ. საკუთ.'!G424</f>
        <v>0</v>
      </c>
      <c r="BG424" s="7">
        <f t="shared" si="121"/>
        <v>1950000</v>
      </c>
      <c r="BH424" s="7">
        <f t="shared" si="121"/>
        <v>1950000</v>
      </c>
      <c r="BI424" s="7">
        <f t="shared" si="121"/>
        <v>0</v>
      </c>
      <c r="BJ424" s="7">
        <f t="shared" si="110"/>
        <v>-245000</v>
      </c>
      <c r="BK424" s="7">
        <f t="shared" si="110"/>
        <v>0</v>
      </c>
      <c r="BL424" s="7">
        <f t="shared" si="110"/>
        <v>0</v>
      </c>
      <c r="BM424" s="7">
        <f t="shared" si="110"/>
        <v>0</v>
      </c>
      <c r="BN424" s="7">
        <f t="shared" si="125"/>
        <v>1705000</v>
      </c>
      <c r="BO424" s="7">
        <f t="shared" si="125"/>
        <v>1705000</v>
      </c>
      <c r="BP424" s="7">
        <f t="shared" si="125"/>
        <v>0</v>
      </c>
      <c r="BR424" s="7">
        <f t="shared" si="122"/>
        <v>650000</v>
      </c>
      <c r="BS424" s="7">
        <f>'დამტკ. ბიუჯ.'!H424</f>
        <v>650000</v>
      </c>
      <c r="BT424" s="7">
        <f>'დამტკ. საკუთ.'!H424</f>
        <v>0</v>
      </c>
      <c r="BU424" s="7">
        <f>'ცვლილ. ბიუჯ.'!I424</f>
        <v>-75000</v>
      </c>
      <c r="BV424" s="7">
        <f>'ცვლილ. საკუთ.'!I424</f>
        <v>0</v>
      </c>
      <c r="BW424" s="7">
        <f>'მთავრ. ფონდი'!I424</f>
        <v>0</v>
      </c>
      <c r="BX424" s="7">
        <f>'პრეზ. ფონდი'!I424</f>
        <v>0</v>
      </c>
      <c r="BY424" s="7">
        <f>'დაზუსტ. ნაერთი'!H424</f>
        <v>575000</v>
      </c>
      <c r="BZ424" s="7">
        <f>'დაზუსტ. ბიუჯ.'!H424</f>
        <v>575000</v>
      </c>
      <c r="CA424" s="7">
        <f>'დაზუსტ. საკუთ.'!H424</f>
        <v>0</v>
      </c>
    </row>
    <row r="425" spans="1:79" x14ac:dyDescent="0.25">
      <c r="A425" t="str">
        <f t="shared" si="111"/>
        <v>b</v>
      </c>
      <c r="B425" s="8"/>
      <c r="C425" s="9" t="s">
        <v>11</v>
      </c>
      <c r="D425" s="10">
        <f t="shared" si="112"/>
        <v>0</v>
      </c>
      <c r="E425" s="10">
        <f t="shared" si="113"/>
        <v>0</v>
      </c>
      <c r="F425" s="10">
        <f t="shared" si="114"/>
        <v>0</v>
      </c>
      <c r="G425" s="10">
        <f t="shared" si="114"/>
        <v>0</v>
      </c>
      <c r="H425" s="10">
        <f t="shared" si="114"/>
        <v>0</v>
      </c>
      <c r="I425" s="10">
        <f t="shared" si="108"/>
        <v>0</v>
      </c>
      <c r="J425" s="10">
        <f t="shared" si="108"/>
        <v>0</v>
      </c>
      <c r="K425" s="10">
        <f t="shared" si="108"/>
        <v>0</v>
      </c>
      <c r="L425" s="10">
        <f t="shared" si="108"/>
        <v>0</v>
      </c>
      <c r="M425" s="10">
        <f t="shared" si="123"/>
        <v>0</v>
      </c>
      <c r="O425" s="10">
        <f t="shared" si="115"/>
        <v>0</v>
      </c>
      <c r="P425" s="10">
        <f>'დამტკ. ბიუჯ.'!E425</f>
        <v>0</v>
      </c>
      <c r="Q425" s="10">
        <f>'დამტკ. საკუთ.'!E425</f>
        <v>0</v>
      </c>
      <c r="R425" s="10">
        <f>'ცვლილ. ბიუჯ.'!F425</f>
        <v>0</v>
      </c>
      <c r="S425" s="10">
        <f>'ცვლილ. საკუთ.'!F425</f>
        <v>0</v>
      </c>
      <c r="T425" s="10">
        <f>'მთავრ. ფონდი'!F425</f>
        <v>0</v>
      </c>
      <c r="U425" s="10">
        <f>'პრეზ. ფონდი'!F425</f>
        <v>0</v>
      </c>
      <c r="V425" s="10">
        <f>'დაზუსტ. ნაერთი'!E425</f>
        <v>0</v>
      </c>
      <c r="W425" s="10">
        <f>'დაზუსტ. ბიუჯ.'!E425</f>
        <v>0</v>
      </c>
      <c r="X425" s="10">
        <f>'დაზუსტ. საკუთ.'!E425</f>
        <v>0</v>
      </c>
      <c r="Z425" s="10">
        <f t="shared" si="116"/>
        <v>0</v>
      </c>
      <c r="AA425" s="10">
        <f>'დამტკ. ბიუჯ.'!F425</f>
        <v>0</v>
      </c>
      <c r="AB425" s="10">
        <f>'დამტკ. საკუთ.'!F425</f>
        <v>0</v>
      </c>
      <c r="AC425" s="10">
        <f>'ცვლილ. ბიუჯ.'!G425</f>
        <v>0</v>
      </c>
      <c r="AD425" s="10">
        <f>'ცვლილ. საკუთ.'!G425</f>
        <v>0</v>
      </c>
      <c r="AE425" s="10">
        <f>'მთავრ. ფონდი'!G425</f>
        <v>0</v>
      </c>
      <c r="AF425" s="10">
        <f>'პრეზ. ფონდი'!G425</f>
        <v>0</v>
      </c>
      <c r="AG425" s="10">
        <f>'დაზუსტ. ნაერთი'!F425</f>
        <v>0</v>
      </c>
      <c r="AH425" s="10">
        <f>'დაზუსტ. ბიუჯ.'!F425</f>
        <v>0</v>
      </c>
      <c r="AI425" s="10">
        <f>'დაზუსტ. საკუთ.'!F425</f>
        <v>0</v>
      </c>
      <c r="AK425" s="10">
        <f t="shared" si="117"/>
        <v>0</v>
      </c>
      <c r="AL425" s="10">
        <f t="shared" si="118"/>
        <v>0</v>
      </c>
      <c r="AM425" s="10">
        <f t="shared" si="119"/>
        <v>0</v>
      </c>
      <c r="AN425" s="10">
        <f t="shared" si="119"/>
        <v>0</v>
      </c>
      <c r="AO425" s="10">
        <f t="shared" si="119"/>
        <v>0</v>
      </c>
      <c r="AP425" s="10">
        <f t="shared" si="109"/>
        <v>0</v>
      </c>
      <c r="AQ425" s="10">
        <f t="shared" si="109"/>
        <v>0</v>
      </c>
      <c r="AR425" s="10">
        <f t="shared" si="109"/>
        <v>0</v>
      </c>
      <c r="AS425" s="10">
        <f t="shared" si="109"/>
        <v>0</v>
      </c>
      <c r="AT425" s="10">
        <f t="shared" si="124"/>
        <v>0</v>
      </c>
      <c r="AV425" s="10">
        <f t="shared" si="120"/>
        <v>0</v>
      </c>
      <c r="AW425" s="10">
        <f>'დამტკ. ბიუჯ.'!G425</f>
        <v>0</v>
      </c>
      <c r="AX425" s="10">
        <f>'დამტკ. საკუთ.'!G425</f>
        <v>0</v>
      </c>
      <c r="AY425" s="10">
        <f>'ცვლილ. ბიუჯ.'!H425</f>
        <v>0</v>
      </c>
      <c r="AZ425" s="10">
        <f>'ცვლილ. საკუთ.'!H425</f>
        <v>0</v>
      </c>
      <c r="BA425" s="10">
        <f>'მთავრ. ფონდი'!H425</f>
        <v>0</v>
      </c>
      <c r="BB425" s="10">
        <f>'პრეზ. ფონდი'!H425</f>
        <v>0</v>
      </c>
      <c r="BC425" s="10">
        <f>'დაზუსტ. ნაერთი'!G425</f>
        <v>0</v>
      </c>
      <c r="BD425" s="10">
        <f>'დაზუსტ. ბიუჯ.'!G425</f>
        <v>0</v>
      </c>
      <c r="BE425" s="10">
        <f>'დაზუსტ. საკუთ.'!G425</f>
        <v>0</v>
      </c>
      <c r="BG425" s="10">
        <f t="shared" si="121"/>
        <v>0</v>
      </c>
      <c r="BH425" s="10">
        <f t="shared" si="121"/>
        <v>0</v>
      </c>
      <c r="BI425" s="10">
        <f t="shared" si="121"/>
        <v>0</v>
      </c>
      <c r="BJ425" s="10">
        <f t="shared" si="110"/>
        <v>0</v>
      </c>
      <c r="BK425" s="10">
        <f t="shared" si="110"/>
        <v>0</v>
      </c>
      <c r="BL425" s="10">
        <f t="shared" si="110"/>
        <v>0</v>
      </c>
      <c r="BM425" s="10">
        <f t="shared" si="110"/>
        <v>0</v>
      </c>
      <c r="BN425" s="10">
        <f t="shared" si="125"/>
        <v>0</v>
      </c>
      <c r="BO425" s="10">
        <f t="shared" si="125"/>
        <v>0</v>
      </c>
      <c r="BP425" s="10">
        <f t="shared" si="125"/>
        <v>0</v>
      </c>
      <c r="BR425" s="10">
        <f t="shared" si="122"/>
        <v>0</v>
      </c>
      <c r="BS425" s="10">
        <f>'დამტკ. ბიუჯ.'!H425</f>
        <v>0</v>
      </c>
      <c r="BT425" s="10">
        <f>'დამტკ. საკუთ.'!H425</f>
        <v>0</v>
      </c>
      <c r="BU425" s="10">
        <f>'ცვლილ. ბიუჯ.'!I425</f>
        <v>0</v>
      </c>
      <c r="BV425" s="10">
        <f>'ცვლილ. საკუთ.'!I425</f>
        <v>0</v>
      </c>
      <c r="BW425" s="10">
        <f>'მთავრ. ფონდი'!I425</f>
        <v>0</v>
      </c>
      <c r="BX425" s="10">
        <f>'პრეზ. ფონდი'!I425</f>
        <v>0</v>
      </c>
      <c r="BY425" s="10">
        <f>'დაზუსტ. ნაერთი'!H425</f>
        <v>0</v>
      </c>
      <c r="BZ425" s="10">
        <f>'დაზუსტ. ბიუჯ.'!H425</f>
        <v>0</v>
      </c>
      <c r="CA425" s="10">
        <f>'დაზუსტ. საკუთ.'!H425</f>
        <v>0</v>
      </c>
    </row>
    <row r="426" spans="1:79" x14ac:dyDescent="0.25">
      <c r="A426" t="str">
        <f t="shared" si="111"/>
        <v>b</v>
      </c>
      <c r="B426" s="8"/>
      <c r="C426" s="9" t="s">
        <v>12</v>
      </c>
      <c r="D426" s="10">
        <f t="shared" si="112"/>
        <v>0</v>
      </c>
      <c r="E426" s="10">
        <f t="shared" si="113"/>
        <v>0</v>
      </c>
      <c r="F426" s="10">
        <f t="shared" si="114"/>
        <v>0</v>
      </c>
      <c r="G426" s="10">
        <f t="shared" si="114"/>
        <v>0</v>
      </c>
      <c r="H426" s="10">
        <f t="shared" si="114"/>
        <v>0</v>
      </c>
      <c r="I426" s="10">
        <f t="shared" si="108"/>
        <v>0</v>
      </c>
      <c r="J426" s="10">
        <f t="shared" si="108"/>
        <v>0</v>
      </c>
      <c r="K426" s="10">
        <f t="shared" si="108"/>
        <v>0</v>
      </c>
      <c r="L426" s="10">
        <f t="shared" si="108"/>
        <v>0</v>
      </c>
      <c r="M426" s="10">
        <f t="shared" si="123"/>
        <v>0</v>
      </c>
      <c r="O426" s="10">
        <f t="shared" si="115"/>
        <v>0</v>
      </c>
      <c r="P426" s="10">
        <f>'დამტკ. ბიუჯ.'!E426</f>
        <v>0</v>
      </c>
      <c r="Q426" s="10">
        <f>'დამტკ. საკუთ.'!E426</f>
        <v>0</v>
      </c>
      <c r="R426" s="10">
        <f>'ცვლილ. ბიუჯ.'!F426</f>
        <v>0</v>
      </c>
      <c r="S426" s="10">
        <f>'ცვლილ. საკუთ.'!F426</f>
        <v>0</v>
      </c>
      <c r="T426" s="10">
        <f>'მთავრ. ფონდი'!F426</f>
        <v>0</v>
      </c>
      <c r="U426" s="10">
        <f>'პრეზ. ფონდი'!F426</f>
        <v>0</v>
      </c>
      <c r="V426" s="10">
        <f>'დაზუსტ. ნაერთი'!E426</f>
        <v>0</v>
      </c>
      <c r="W426" s="10">
        <f>'დაზუსტ. ბიუჯ.'!E426</f>
        <v>0</v>
      </c>
      <c r="X426" s="10">
        <f>'დაზუსტ. საკუთ.'!E426</f>
        <v>0</v>
      </c>
      <c r="Z426" s="10">
        <f t="shared" si="116"/>
        <v>0</v>
      </c>
      <c r="AA426" s="10">
        <f>'დამტკ. ბიუჯ.'!F426</f>
        <v>0</v>
      </c>
      <c r="AB426" s="10">
        <f>'დამტკ. საკუთ.'!F426</f>
        <v>0</v>
      </c>
      <c r="AC426" s="10">
        <f>'ცვლილ. ბიუჯ.'!G426</f>
        <v>0</v>
      </c>
      <c r="AD426" s="10">
        <f>'ცვლილ. საკუთ.'!G426</f>
        <v>0</v>
      </c>
      <c r="AE426" s="10">
        <f>'მთავრ. ფონდი'!G426</f>
        <v>0</v>
      </c>
      <c r="AF426" s="10">
        <f>'პრეზ. ფონდი'!G426</f>
        <v>0</v>
      </c>
      <c r="AG426" s="10">
        <f>'დაზუსტ. ნაერთი'!F426</f>
        <v>0</v>
      </c>
      <c r="AH426" s="10">
        <f>'დაზუსტ. ბიუჯ.'!F426</f>
        <v>0</v>
      </c>
      <c r="AI426" s="10">
        <f>'დაზუსტ. საკუთ.'!F426</f>
        <v>0</v>
      </c>
      <c r="AK426" s="10">
        <f t="shared" si="117"/>
        <v>0</v>
      </c>
      <c r="AL426" s="10">
        <f t="shared" si="118"/>
        <v>0</v>
      </c>
      <c r="AM426" s="10">
        <f t="shared" si="119"/>
        <v>0</v>
      </c>
      <c r="AN426" s="10">
        <f t="shared" si="119"/>
        <v>0</v>
      </c>
      <c r="AO426" s="10">
        <f t="shared" si="119"/>
        <v>0</v>
      </c>
      <c r="AP426" s="10">
        <f t="shared" si="109"/>
        <v>0</v>
      </c>
      <c r="AQ426" s="10">
        <f t="shared" si="109"/>
        <v>0</v>
      </c>
      <c r="AR426" s="10">
        <f t="shared" si="109"/>
        <v>0</v>
      </c>
      <c r="AS426" s="10">
        <f t="shared" si="109"/>
        <v>0</v>
      </c>
      <c r="AT426" s="10">
        <f t="shared" si="124"/>
        <v>0</v>
      </c>
      <c r="AV426" s="10">
        <f t="shared" si="120"/>
        <v>0</v>
      </c>
      <c r="AW426" s="10">
        <f>'დამტკ. ბიუჯ.'!G426</f>
        <v>0</v>
      </c>
      <c r="AX426" s="10">
        <f>'დამტკ. საკუთ.'!G426</f>
        <v>0</v>
      </c>
      <c r="AY426" s="10">
        <f>'ცვლილ. ბიუჯ.'!H426</f>
        <v>0</v>
      </c>
      <c r="AZ426" s="10">
        <f>'ცვლილ. საკუთ.'!H426</f>
        <v>0</v>
      </c>
      <c r="BA426" s="10">
        <f>'მთავრ. ფონდი'!H426</f>
        <v>0</v>
      </c>
      <c r="BB426" s="10">
        <f>'პრეზ. ფონდი'!H426</f>
        <v>0</v>
      </c>
      <c r="BC426" s="10">
        <f>'დაზუსტ. ნაერთი'!G426</f>
        <v>0</v>
      </c>
      <c r="BD426" s="10">
        <f>'დაზუსტ. ბიუჯ.'!G426</f>
        <v>0</v>
      </c>
      <c r="BE426" s="10">
        <f>'დაზუსტ. საკუთ.'!G426</f>
        <v>0</v>
      </c>
      <c r="BG426" s="10">
        <f t="shared" si="121"/>
        <v>0</v>
      </c>
      <c r="BH426" s="10">
        <f t="shared" si="121"/>
        <v>0</v>
      </c>
      <c r="BI426" s="10">
        <f t="shared" si="121"/>
        <v>0</v>
      </c>
      <c r="BJ426" s="10">
        <f t="shared" si="110"/>
        <v>0</v>
      </c>
      <c r="BK426" s="10">
        <f t="shared" si="110"/>
        <v>0</v>
      </c>
      <c r="BL426" s="10">
        <f t="shared" si="110"/>
        <v>0</v>
      </c>
      <c r="BM426" s="10">
        <f t="shared" si="110"/>
        <v>0</v>
      </c>
      <c r="BN426" s="10">
        <f t="shared" si="125"/>
        <v>0</v>
      </c>
      <c r="BO426" s="10">
        <f t="shared" si="125"/>
        <v>0</v>
      </c>
      <c r="BP426" s="10">
        <f t="shared" si="125"/>
        <v>0</v>
      </c>
      <c r="BR426" s="10">
        <f t="shared" si="122"/>
        <v>0</v>
      </c>
      <c r="BS426" s="10">
        <f>'დამტკ. ბიუჯ.'!H426</f>
        <v>0</v>
      </c>
      <c r="BT426" s="10">
        <f>'დამტკ. საკუთ.'!H426</f>
        <v>0</v>
      </c>
      <c r="BU426" s="10">
        <f>'ცვლილ. ბიუჯ.'!I426</f>
        <v>0</v>
      </c>
      <c r="BV426" s="10">
        <f>'ცვლილ. საკუთ.'!I426</f>
        <v>0</v>
      </c>
      <c r="BW426" s="10">
        <f>'მთავრ. ფონდი'!I426</f>
        <v>0</v>
      </c>
      <c r="BX426" s="10">
        <f>'პრეზ. ფონდი'!I426</f>
        <v>0</v>
      </c>
      <c r="BY426" s="10">
        <f>'დაზუსტ. ნაერთი'!H426</f>
        <v>0</v>
      </c>
      <c r="BZ426" s="10">
        <f>'დაზუსტ. ბიუჯ.'!H426</f>
        <v>0</v>
      </c>
      <c r="CA426" s="10">
        <f>'დაზუსტ. საკუთ.'!H426</f>
        <v>0</v>
      </c>
    </row>
    <row r="427" spans="1:79" x14ac:dyDescent="0.25">
      <c r="A427" t="str">
        <f t="shared" si="111"/>
        <v>b</v>
      </c>
      <c r="B427" s="8"/>
      <c r="C427" s="9" t="s">
        <v>13</v>
      </c>
      <c r="D427" s="10">
        <f t="shared" si="112"/>
        <v>0</v>
      </c>
      <c r="E427" s="10">
        <f t="shared" si="113"/>
        <v>0</v>
      </c>
      <c r="F427" s="10">
        <f t="shared" si="114"/>
        <v>0</v>
      </c>
      <c r="G427" s="10">
        <f t="shared" si="114"/>
        <v>0</v>
      </c>
      <c r="H427" s="10">
        <f t="shared" si="114"/>
        <v>0</v>
      </c>
      <c r="I427" s="10">
        <f t="shared" si="108"/>
        <v>0</v>
      </c>
      <c r="J427" s="10">
        <f t="shared" si="108"/>
        <v>0</v>
      </c>
      <c r="K427" s="10">
        <f t="shared" si="108"/>
        <v>0</v>
      </c>
      <c r="L427" s="10">
        <f t="shared" si="108"/>
        <v>0</v>
      </c>
      <c r="M427" s="10">
        <f t="shared" si="123"/>
        <v>0</v>
      </c>
      <c r="O427" s="10">
        <f t="shared" si="115"/>
        <v>0</v>
      </c>
      <c r="P427" s="10">
        <f>'დამტკ. ბიუჯ.'!E427</f>
        <v>0</v>
      </c>
      <c r="Q427" s="10">
        <f>'დამტკ. საკუთ.'!E427</f>
        <v>0</v>
      </c>
      <c r="R427" s="10">
        <f>'ცვლილ. ბიუჯ.'!F427</f>
        <v>0</v>
      </c>
      <c r="S427" s="10">
        <f>'ცვლილ. საკუთ.'!F427</f>
        <v>0</v>
      </c>
      <c r="T427" s="10">
        <f>'მთავრ. ფონდი'!F427</f>
        <v>0</v>
      </c>
      <c r="U427" s="10">
        <f>'პრეზ. ფონდი'!F427</f>
        <v>0</v>
      </c>
      <c r="V427" s="10">
        <f>'დაზუსტ. ნაერთი'!E427</f>
        <v>0</v>
      </c>
      <c r="W427" s="10">
        <f>'დაზუსტ. ბიუჯ.'!E427</f>
        <v>0</v>
      </c>
      <c r="X427" s="10">
        <f>'დაზუსტ. საკუთ.'!E427</f>
        <v>0</v>
      </c>
      <c r="Z427" s="10">
        <f t="shared" si="116"/>
        <v>0</v>
      </c>
      <c r="AA427" s="10">
        <f>'დამტკ. ბიუჯ.'!F427</f>
        <v>0</v>
      </c>
      <c r="AB427" s="10">
        <f>'დამტკ. საკუთ.'!F427</f>
        <v>0</v>
      </c>
      <c r="AC427" s="10">
        <f>'ცვლილ. ბიუჯ.'!G427</f>
        <v>0</v>
      </c>
      <c r="AD427" s="10">
        <f>'ცვლილ. საკუთ.'!G427</f>
        <v>0</v>
      </c>
      <c r="AE427" s="10">
        <f>'მთავრ. ფონდი'!G427</f>
        <v>0</v>
      </c>
      <c r="AF427" s="10">
        <f>'პრეზ. ფონდი'!G427</f>
        <v>0</v>
      </c>
      <c r="AG427" s="10">
        <f>'დაზუსტ. ნაერთი'!F427</f>
        <v>0</v>
      </c>
      <c r="AH427" s="10">
        <f>'დაზუსტ. ბიუჯ.'!F427</f>
        <v>0</v>
      </c>
      <c r="AI427" s="10">
        <f>'დაზუსტ. საკუთ.'!F427</f>
        <v>0</v>
      </c>
      <c r="AK427" s="10">
        <f t="shared" si="117"/>
        <v>0</v>
      </c>
      <c r="AL427" s="10">
        <f t="shared" si="118"/>
        <v>0</v>
      </c>
      <c r="AM427" s="10">
        <f t="shared" si="119"/>
        <v>0</v>
      </c>
      <c r="AN427" s="10">
        <f t="shared" si="119"/>
        <v>0</v>
      </c>
      <c r="AO427" s="10">
        <f t="shared" si="119"/>
        <v>0</v>
      </c>
      <c r="AP427" s="10">
        <f t="shared" si="109"/>
        <v>0</v>
      </c>
      <c r="AQ427" s="10">
        <f t="shared" si="109"/>
        <v>0</v>
      </c>
      <c r="AR427" s="10">
        <f t="shared" si="109"/>
        <v>0</v>
      </c>
      <c r="AS427" s="10">
        <f t="shared" si="109"/>
        <v>0</v>
      </c>
      <c r="AT427" s="10">
        <f t="shared" si="124"/>
        <v>0</v>
      </c>
      <c r="AV427" s="10">
        <f t="shared" si="120"/>
        <v>0</v>
      </c>
      <c r="AW427" s="10">
        <f>'დამტკ. ბიუჯ.'!G427</f>
        <v>0</v>
      </c>
      <c r="AX427" s="10">
        <f>'დამტკ. საკუთ.'!G427</f>
        <v>0</v>
      </c>
      <c r="AY427" s="10">
        <f>'ცვლილ. ბიუჯ.'!H427</f>
        <v>0</v>
      </c>
      <c r="AZ427" s="10">
        <f>'ცვლილ. საკუთ.'!H427</f>
        <v>0</v>
      </c>
      <c r="BA427" s="10">
        <f>'მთავრ. ფონდი'!H427</f>
        <v>0</v>
      </c>
      <c r="BB427" s="10">
        <f>'პრეზ. ფონდი'!H427</f>
        <v>0</v>
      </c>
      <c r="BC427" s="10">
        <f>'დაზუსტ. ნაერთი'!G427</f>
        <v>0</v>
      </c>
      <c r="BD427" s="10">
        <f>'დაზუსტ. ბიუჯ.'!G427</f>
        <v>0</v>
      </c>
      <c r="BE427" s="10">
        <f>'დაზუსტ. საკუთ.'!G427</f>
        <v>0</v>
      </c>
      <c r="BG427" s="10">
        <f t="shared" si="121"/>
        <v>0</v>
      </c>
      <c r="BH427" s="10">
        <f t="shared" si="121"/>
        <v>0</v>
      </c>
      <c r="BI427" s="10">
        <f t="shared" si="121"/>
        <v>0</v>
      </c>
      <c r="BJ427" s="10">
        <f t="shared" si="110"/>
        <v>0</v>
      </c>
      <c r="BK427" s="10">
        <f t="shared" si="110"/>
        <v>0</v>
      </c>
      <c r="BL427" s="10">
        <f t="shared" si="110"/>
        <v>0</v>
      </c>
      <c r="BM427" s="10">
        <f t="shared" si="110"/>
        <v>0</v>
      </c>
      <c r="BN427" s="10">
        <f t="shared" si="125"/>
        <v>0</v>
      </c>
      <c r="BO427" s="10">
        <f t="shared" si="125"/>
        <v>0</v>
      </c>
      <c r="BP427" s="10">
        <f t="shared" si="125"/>
        <v>0</v>
      </c>
      <c r="BR427" s="10">
        <f t="shared" si="122"/>
        <v>0</v>
      </c>
      <c r="BS427" s="10">
        <f>'დამტკ. ბიუჯ.'!H427</f>
        <v>0</v>
      </c>
      <c r="BT427" s="10">
        <f>'დამტკ. საკუთ.'!H427</f>
        <v>0</v>
      </c>
      <c r="BU427" s="10">
        <f>'ცვლილ. ბიუჯ.'!I427</f>
        <v>0</v>
      </c>
      <c r="BV427" s="10">
        <f>'ცვლილ. საკუთ.'!I427</f>
        <v>0</v>
      </c>
      <c r="BW427" s="10">
        <f>'მთავრ. ფონდი'!I427</f>
        <v>0</v>
      </c>
      <c r="BX427" s="10">
        <f>'პრეზ. ფონდი'!I427</f>
        <v>0</v>
      </c>
      <c r="BY427" s="10">
        <f>'დაზუსტ. ნაერთი'!H427</f>
        <v>0</v>
      </c>
      <c r="BZ427" s="10">
        <f>'დაზუსტ. ბიუჯ.'!H427</f>
        <v>0</v>
      </c>
      <c r="CA427" s="10">
        <f>'დაზუსტ. საკუთ.'!H427</f>
        <v>0</v>
      </c>
    </row>
    <row r="428" spans="1:79" x14ac:dyDescent="0.25">
      <c r="A428" t="str">
        <f t="shared" si="111"/>
        <v>b</v>
      </c>
      <c r="B428" s="8"/>
      <c r="C428" s="9" t="s">
        <v>14</v>
      </c>
      <c r="D428" s="10">
        <f t="shared" si="112"/>
        <v>0</v>
      </c>
      <c r="E428" s="10">
        <f t="shared" si="113"/>
        <v>0</v>
      </c>
      <c r="F428" s="10">
        <f t="shared" si="114"/>
        <v>0</v>
      </c>
      <c r="G428" s="10">
        <f t="shared" si="114"/>
        <v>0</v>
      </c>
      <c r="H428" s="10">
        <f t="shared" si="114"/>
        <v>0</v>
      </c>
      <c r="I428" s="10">
        <f t="shared" si="108"/>
        <v>0</v>
      </c>
      <c r="J428" s="10">
        <f t="shared" si="108"/>
        <v>0</v>
      </c>
      <c r="K428" s="10">
        <f t="shared" si="108"/>
        <v>0</v>
      </c>
      <c r="L428" s="10">
        <f t="shared" si="108"/>
        <v>0</v>
      </c>
      <c r="M428" s="10">
        <f t="shared" si="123"/>
        <v>0</v>
      </c>
      <c r="O428" s="10">
        <f t="shared" si="115"/>
        <v>0</v>
      </c>
      <c r="P428" s="10">
        <f>'დამტკ. ბიუჯ.'!E428</f>
        <v>0</v>
      </c>
      <c r="Q428" s="10">
        <f>'დამტკ. საკუთ.'!E428</f>
        <v>0</v>
      </c>
      <c r="R428" s="10">
        <f>'ცვლილ. ბიუჯ.'!F428</f>
        <v>0</v>
      </c>
      <c r="S428" s="10">
        <f>'ცვლილ. საკუთ.'!F428</f>
        <v>0</v>
      </c>
      <c r="T428" s="10">
        <f>'მთავრ. ფონდი'!F428</f>
        <v>0</v>
      </c>
      <c r="U428" s="10">
        <f>'პრეზ. ფონდი'!F428</f>
        <v>0</v>
      </c>
      <c r="V428" s="10">
        <f>'დაზუსტ. ნაერთი'!E428</f>
        <v>0</v>
      </c>
      <c r="W428" s="10">
        <f>'დაზუსტ. ბიუჯ.'!E428</f>
        <v>0</v>
      </c>
      <c r="X428" s="10">
        <f>'დაზუსტ. საკუთ.'!E428</f>
        <v>0</v>
      </c>
      <c r="Z428" s="10">
        <f t="shared" si="116"/>
        <v>0</v>
      </c>
      <c r="AA428" s="10">
        <f>'დამტკ. ბიუჯ.'!F428</f>
        <v>0</v>
      </c>
      <c r="AB428" s="10">
        <f>'დამტკ. საკუთ.'!F428</f>
        <v>0</v>
      </c>
      <c r="AC428" s="10">
        <f>'ცვლილ. ბიუჯ.'!G428</f>
        <v>0</v>
      </c>
      <c r="AD428" s="10">
        <f>'ცვლილ. საკუთ.'!G428</f>
        <v>0</v>
      </c>
      <c r="AE428" s="10">
        <f>'მთავრ. ფონდი'!G428</f>
        <v>0</v>
      </c>
      <c r="AF428" s="10">
        <f>'პრეზ. ფონდი'!G428</f>
        <v>0</v>
      </c>
      <c r="AG428" s="10">
        <f>'დაზუსტ. ნაერთი'!F428</f>
        <v>0</v>
      </c>
      <c r="AH428" s="10">
        <f>'დაზუსტ. ბიუჯ.'!F428</f>
        <v>0</v>
      </c>
      <c r="AI428" s="10">
        <f>'დაზუსტ. საკუთ.'!F428</f>
        <v>0</v>
      </c>
      <c r="AK428" s="10">
        <f t="shared" si="117"/>
        <v>0</v>
      </c>
      <c r="AL428" s="10">
        <f t="shared" si="118"/>
        <v>0</v>
      </c>
      <c r="AM428" s="10">
        <f t="shared" si="119"/>
        <v>0</v>
      </c>
      <c r="AN428" s="10">
        <f t="shared" si="119"/>
        <v>0</v>
      </c>
      <c r="AO428" s="10">
        <f t="shared" si="119"/>
        <v>0</v>
      </c>
      <c r="AP428" s="10">
        <f t="shared" si="109"/>
        <v>0</v>
      </c>
      <c r="AQ428" s="10">
        <f t="shared" si="109"/>
        <v>0</v>
      </c>
      <c r="AR428" s="10">
        <f t="shared" si="109"/>
        <v>0</v>
      </c>
      <c r="AS428" s="10">
        <f t="shared" si="109"/>
        <v>0</v>
      </c>
      <c r="AT428" s="10">
        <f t="shared" si="124"/>
        <v>0</v>
      </c>
      <c r="AV428" s="10">
        <f t="shared" si="120"/>
        <v>0</v>
      </c>
      <c r="AW428" s="10">
        <f>'დამტკ. ბიუჯ.'!G428</f>
        <v>0</v>
      </c>
      <c r="AX428" s="10">
        <f>'დამტკ. საკუთ.'!G428</f>
        <v>0</v>
      </c>
      <c r="AY428" s="10">
        <f>'ცვლილ. ბიუჯ.'!H428</f>
        <v>0</v>
      </c>
      <c r="AZ428" s="10">
        <f>'ცვლილ. საკუთ.'!H428</f>
        <v>0</v>
      </c>
      <c r="BA428" s="10">
        <f>'მთავრ. ფონდი'!H428</f>
        <v>0</v>
      </c>
      <c r="BB428" s="10">
        <f>'პრეზ. ფონდი'!H428</f>
        <v>0</v>
      </c>
      <c r="BC428" s="10">
        <f>'დაზუსტ. ნაერთი'!G428</f>
        <v>0</v>
      </c>
      <c r="BD428" s="10">
        <f>'დაზუსტ. ბიუჯ.'!G428</f>
        <v>0</v>
      </c>
      <c r="BE428" s="10">
        <f>'დაზუსტ. საკუთ.'!G428</f>
        <v>0</v>
      </c>
      <c r="BG428" s="10">
        <f t="shared" si="121"/>
        <v>0</v>
      </c>
      <c r="BH428" s="10">
        <f t="shared" si="121"/>
        <v>0</v>
      </c>
      <c r="BI428" s="10">
        <f t="shared" si="121"/>
        <v>0</v>
      </c>
      <c r="BJ428" s="10">
        <f t="shared" si="110"/>
        <v>0</v>
      </c>
      <c r="BK428" s="10">
        <f t="shared" si="110"/>
        <v>0</v>
      </c>
      <c r="BL428" s="10">
        <f t="shared" si="110"/>
        <v>0</v>
      </c>
      <c r="BM428" s="10">
        <f t="shared" si="110"/>
        <v>0</v>
      </c>
      <c r="BN428" s="10">
        <f t="shared" si="125"/>
        <v>0</v>
      </c>
      <c r="BO428" s="10">
        <f t="shared" si="125"/>
        <v>0</v>
      </c>
      <c r="BP428" s="10">
        <f t="shared" si="125"/>
        <v>0</v>
      </c>
      <c r="BR428" s="10">
        <f t="shared" si="122"/>
        <v>0</v>
      </c>
      <c r="BS428" s="10">
        <f>'დამტკ. ბიუჯ.'!H428</f>
        <v>0</v>
      </c>
      <c r="BT428" s="10">
        <f>'დამტკ. საკუთ.'!H428</f>
        <v>0</v>
      </c>
      <c r="BU428" s="10">
        <f>'ცვლილ. ბიუჯ.'!I428</f>
        <v>0</v>
      </c>
      <c r="BV428" s="10">
        <f>'ცვლილ. საკუთ.'!I428</f>
        <v>0</v>
      </c>
      <c r="BW428" s="10">
        <f>'მთავრ. ფონდი'!I428</f>
        <v>0</v>
      </c>
      <c r="BX428" s="10">
        <f>'პრეზ. ფონდი'!I428</f>
        <v>0</v>
      </c>
      <c r="BY428" s="10">
        <f>'დაზუსტ. ნაერთი'!H428</f>
        <v>0</v>
      </c>
      <c r="BZ428" s="10">
        <f>'დაზუსტ. ბიუჯ.'!H428</f>
        <v>0</v>
      </c>
      <c r="CA428" s="10">
        <f>'დაზუსტ. საკუთ.'!H428</f>
        <v>0</v>
      </c>
    </row>
    <row r="429" spans="1:79" x14ac:dyDescent="0.25">
      <c r="A429" t="str">
        <f t="shared" si="111"/>
        <v>b</v>
      </c>
      <c r="B429" s="8"/>
      <c r="C429" s="9" t="s">
        <v>15</v>
      </c>
      <c r="D429" s="10">
        <f t="shared" si="112"/>
        <v>0</v>
      </c>
      <c r="E429" s="10">
        <f t="shared" si="113"/>
        <v>0</v>
      </c>
      <c r="F429" s="10">
        <f t="shared" si="114"/>
        <v>0</v>
      </c>
      <c r="G429" s="10">
        <f t="shared" si="114"/>
        <v>0</v>
      </c>
      <c r="H429" s="10">
        <f t="shared" si="114"/>
        <v>0</v>
      </c>
      <c r="I429" s="10">
        <f t="shared" si="108"/>
        <v>0</v>
      </c>
      <c r="J429" s="10">
        <f t="shared" si="108"/>
        <v>0</v>
      </c>
      <c r="K429" s="10">
        <f t="shared" si="108"/>
        <v>0</v>
      </c>
      <c r="L429" s="10">
        <f t="shared" si="108"/>
        <v>0</v>
      </c>
      <c r="M429" s="10">
        <f t="shared" si="123"/>
        <v>0</v>
      </c>
      <c r="O429" s="10">
        <f t="shared" si="115"/>
        <v>0</v>
      </c>
      <c r="P429" s="10">
        <f>'დამტკ. ბიუჯ.'!E429</f>
        <v>0</v>
      </c>
      <c r="Q429" s="10">
        <f>'დამტკ. საკუთ.'!E429</f>
        <v>0</v>
      </c>
      <c r="R429" s="10">
        <f>'ცვლილ. ბიუჯ.'!F429</f>
        <v>0</v>
      </c>
      <c r="S429" s="10">
        <f>'ცვლილ. საკუთ.'!F429</f>
        <v>0</v>
      </c>
      <c r="T429" s="10">
        <f>'მთავრ. ფონდი'!F429</f>
        <v>0</v>
      </c>
      <c r="U429" s="10">
        <f>'პრეზ. ფონდი'!F429</f>
        <v>0</v>
      </c>
      <c r="V429" s="10">
        <f>'დაზუსტ. ნაერთი'!E429</f>
        <v>0</v>
      </c>
      <c r="W429" s="10">
        <f>'დაზუსტ. ბიუჯ.'!E429</f>
        <v>0</v>
      </c>
      <c r="X429" s="10">
        <f>'დაზუსტ. საკუთ.'!E429</f>
        <v>0</v>
      </c>
      <c r="Z429" s="10">
        <f t="shared" si="116"/>
        <v>0</v>
      </c>
      <c r="AA429" s="10">
        <f>'დამტკ. ბიუჯ.'!F429</f>
        <v>0</v>
      </c>
      <c r="AB429" s="10">
        <f>'დამტკ. საკუთ.'!F429</f>
        <v>0</v>
      </c>
      <c r="AC429" s="10">
        <f>'ცვლილ. ბიუჯ.'!G429</f>
        <v>0</v>
      </c>
      <c r="AD429" s="10">
        <f>'ცვლილ. საკუთ.'!G429</f>
        <v>0</v>
      </c>
      <c r="AE429" s="10">
        <f>'მთავრ. ფონდი'!G429</f>
        <v>0</v>
      </c>
      <c r="AF429" s="10">
        <f>'პრეზ. ფონდი'!G429</f>
        <v>0</v>
      </c>
      <c r="AG429" s="10">
        <f>'დაზუსტ. ნაერთი'!F429</f>
        <v>0</v>
      </c>
      <c r="AH429" s="10">
        <f>'დაზუსტ. ბიუჯ.'!F429</f>
        <v>0</v>
      </c>
      <c r="AI429" s="10">
        <f>'დაზუსტ. საკუთ.'!F429</f>
        <v>0</v>
      </c>
      <c r="AK429" s="10">
        <f t="shared" si="117"/>
        <v>0</v>
      </c>
      <c r="AL429" s="10">
        <f t="shared" si="118"/>
        <v>0</v>
      </c>
      <c r="AM429" s="10">
        <f t="shared" si="119"/>
        <v>0</v>
      </c>
      <c r="AN429" s="10">
        <f t="shared" si="119"/>
        <v>0</v>
      </c>
      <c r="AO429" s="10">
        <f t="shared" si="119"/>
        <v>0</v>
      </c>
      <c r="AP429" s="10">
        <f t="shared" si="109"/>
        <v>0</v>
      </c>
      <c r="AQ429" s="10">
        <f t="shared" si="109"/>
        <v>0</v>
      </c>
      <c r="AR429" s="10">
        <f t="shared" si="109"/>
        <v>0</v>
      </c>
      <c r="AS429" s="10">
        <f t="shared" si="109"/>
        <v>0</v>
      </c>
      <c r="AT429" s="10">
        <f t="shared" si="124"/>
        <v>0</v>
      </c>
      <c r="AV429" s="10">
        <f t="shared" si="120"/>
        <v>0</v>
      </c>
      <c r="AW429" s="10">
        <f>'დამტკ. ბიუჯ.'!G429</f>
        <v>0</v>
      </c>
      <c r="AX429" s="10">
        <f>'დამტკ. საკუთ.'!G429</f>
        <v>0</v>
      </c>
      <c r="AY429" s="10">
        <f>'ცვლილ. ბიუჯ.'!H429</f>
        <v>0</v>
      </c>
      <c r="AZ429" s="10">
        <f>'ცვლილ. საკუთ.'!H429</f>
        <v>0</v>
      </c>
      <c r="BA429" s="10">
        <f>'მთავრ. ფონდი'!H429</f>
        <v>0</v>
      </c>
      <c r="BB429" s="10">
        <f>'პრეზ. ფონდი'!H429</f>
        <v>0</v>
      </c>
      <c r="BC429" s="10">
        <f>'დაზუსტ. ნაერთი'!G429</f>
        <v>0</v>
      </c>
      <c r="BD429" s="10">
        <f>'დაზუსტ. ბიუჯ.'!G429</f>
        <v>0</v>
      </c>
      <c r="BE429" s="10">
        <f>'დაზუსტ. საკუთ.'!G429</f>
        <v>0</v>
      </c>
      <c r="BG429" s="10">
        <f t="shared" si="121"/>
        <v>0</v>
      </c>
      <c r="BH429" s="10">
        <f t="shared" si="121"/>
        <v>0</v>
      </c>
      <c r="BI429" s="10">
        <f t="shared" si="121"/>
        <v>0</v>
      </c>
      <c r="BJ429" s="10">
        <f t="shared" si="110"/>
        <v>0</v>
      </c>
      <c r="BK429" s="10">
        <f t="shared" si="110"/>
        <v>0</v>
      </c>
      <c r="BL429" s="10">
        <f t="shared" si="110"/>
        <v>0</v>
      </c>
      <c r="BM429" s="10">
        <f t="shared" si="110"/>
        <v>0</v>
      </c>
      <c r="BN429" s="10">
        <f t="shared" si="125"/>
        <v>0</v>
      </c>
      <c r="BO429" s="10">
        <f t="shared" si="125"/>
        <v>0</v>
      </c>
      <c r="BP429" s="10">
        <f t="shared" si="125"/>
        <v>0</v>
      </c>
      <c r="BR429" s="10">
        <f t="shared" si="122"/>
        <v>0</v>
      </c>
      <c r="BS429" s="10">
        <f>'დამტკ. ბიუჯ.'!H429</f>
        <v>0</v>
      </c>
      <c r="BT429" s="10">
        <f>'დამტკ. საკუთ.'!H429</f>
        <v>0</v>
      </c>
      <c r="BU429" s="10">
        <f>'ცვლილ. ბიუჯ.'!I429</f>
        <v>0</v>
      </c>
      <c r="BV429" s="10">
        <f>'ცვლილ. საკუთ.'!I429</f>
        <v>0</v>
      </c>
      <c r="BW429" s="10">
        <f>'მთავრ. ფონდი'!I429</f>
        <v>0</v>
      </c>
      <c r="BX429" s="10">
        <f>'პრეზ. ფონდი'!I429</f>
        <v>0</v>
      </c>
      <c r="BY429" s="10">
        <f>'დაზუსტ. ნაერთი'!H429</f>
        <v>0</v>
      </c>
      <c r="BZ429" s="10">
        <f>'დაზუსტ. ბიუჯ.'!H429</f>
        <v>0</v>
      </c>
      <c r="CA429" s="10">
        <f>'დაზუსტ. საკუთ.'!H429</f>
        <v>0</v>
      </c>
    </row>
    <row r="430" spans="1:79" x14ac:dyDescent="0.25">
      <c r="A430" t="str">
        <f t="shared" si="111"/>
        <v>a</v>
      </c>
      <c r="B430" s="8"/>
      <c r="C430" s="9" t="s">
        <v>16</v>
      </c>
      <c r="D430" s="10">
        <f t="shared" si="112"/>
        <v>2600000</v>
      </c>
      <c r="E430" s="10">
        <f t="shared" si="113"/>
        <v>2600000</v>
      </c>
      <c r="F430" s="10">
        <f t="shared" si="114"/>
        <v>0</v>
      </c>
      <c r="G430" s="10">
        <f t="shared" si="114"/>
        <v>-320000</v>
      </c>
      <c r="H430" s="10">
        <f t="shared" si="114"/>
        <v>0</v>
      </c>
      <c r="I430" s="10">
        <f t="shared" si="108"/>
        <v>0</v>
      </c>
      <c r="J430" s="10">
        <f t="shared" si="108"/>
        <v>0</v>
      </c>
      <c r="K430" s="10">
        <f t="shared" si="108"/>
        <v>2280000</v>
      </c>
      <c r="L430" s="10">
        <f t="shared" si="108"/>
        <v>2280000</v>
      </c>
      <c r="M430" s="10">
        <f t="shared" si="123"/>
        <v>0</v>
      </c>
      <c r="O430" s="10">
        <f t="shared" si="115"/>
        <v>650000</v>
      </c>
      <c r="P430" s="10">
        <f>'დამტკ. ბიუჯ.'!E430</f>
        <v>650000</v>
      </c>
      <c r="Q430" s="10">
        <f>'დამტკ. საკუთ.'!E430</f>
        <v>0</v>
      </c>
      <c r="R430" s="10">
        <f>'ცვლილ. ბიუჯ.'!F430</f>
        <v>-95000</v>
      </c>
      <c r="S430" s="10">
        <f>'ცვლილ. საკუთ.'!F430</f>
        <v>0</v>
      </c>
      <c r="T430" s="10">
        <f>'მთავრ. ფონდი'!F430</f>
        <v>0</v>
      </c>
      <c r="U430" s="10">
        <f>'პრეზ. ფონდი'!F430</f>
        <v>0</v>
      </c>
      <c r="V430" s="10">
        <f>'დაზუსტ. ნაერთი'!E430</f>
        <v>555000</v>
      </c>
      <c r="W430" s="10">
        <f>'დაზუსტ. ბიუჯ.'!E430</f>
        <v>555000</v>
      </c>
      <c r="X430" s="10">
        <f>'დაზუსტ. საკუთ.'!E430</f>
        <v>0</v>
      </c>
      <c r="Z430" s="10">
        <f t="shared" si="116"/>
        <v>650000</v>
      </c>
      <c r="AA430" s="10">
        <f>'დამტკ. ბიუჯ.'!F430</f>
        <v>650000</v>
      </c>
      <c r="AB430" s="10">
        <f>'დამტკ. საკუთ.'!F430</f>
        <v>0</v>
      </c>
      <c r="AC430" s="10">
        <f>'ცვლილ. ბიუჯ.'!G430</f>
        <v>-75000</v>
      </c>
      <c r="AD430" s="10">
        <f>'ცვლილ. საკუთ.'!G430</f>
        <v>0</v>
      </c>
      <c r="AE430" s="10">
        <f>'მთავრ. ფონდი'!G430</f>
        <v>0</v>
      </c>
      <c r="AF430" s="10">
        <f>'პრეზ. ფონდი'!G430</f>
        <v>0</v>
      </c>
      <c r="AG430" s="10">
        <f>'დაზუსტ. ნაერთი'!F430</f>
        <v>575000</v>
      </c>
      <c r="AH430" s="10">
        <f>'დაზუსტ. ბიუჯ.'!F430</f>
        <v>575000</v>
      </c>
      <c r="AI430" s="10">
        <f>'დაზუსტ. საკუთ.'!F430</f>
        <v>0</v>
      </c>
      <c r="AK430" s="10">
        <f t="shared" si="117"/>
        <v>1300000</v>
      </c>
      <c r="AL430" s="10">
        <f t="shared" si="118"/>
        <v>1300000</v>
      </c>
      <c r="AM430" s="10">
        <f t="shared" si="119"/>
        <v>0</v>
      </c>
      <c r="AN430" s="10">
        <f t="shared" si="119"/>
        <v>-170000</v>
      </c>
      <c r="AO430" s="10">
        <f t="shared" si="119"/>
        <v>0</v>
      </c>
      <c r="AP430" s="10">
        <f t="shared" si="109"/>
        <v>0</v>
      </c>
      <c r="AQ430" s="10">
        <f t="shared" si="109"/>
        <v>0</v>
      </c>
      <c r="AR430" s="10">
        <f t="shared" si="109"/>
        <v>1130000</v>
      </c>
      <c r="AS430" s="10">
        <f t="shared" si="109"/>
        <v>1130000</v>
      </c>
      <c r="AT430" s="10">
        <f t="shared" si="124"/>
        <v>0</v>
      </c>
      <c r="AV430" s="10">
        <f t="shared" si="120"/>
        <v>650000</v>
      </c>
      <c r="AW430" s="10">
        <f>'დამტკ. ბიუჯ.'!G430</f>
        <v>650000</v>
      </c>
      <c r="AX430" s="10">
        <f>'დამტკ. საკუთ.'!G430</f>
        <v>0</v>
      </c>
      <c r="AY430" s="10">
        <f>'ცვლილ. ბიუჯ.'!H430</f>
        <v>-75000</v>
      </c>
      <c r="AZ430" s="10">
        <f>'ცვლილ. საკუთ.'!H430</f>
        <v>0</v>
      </c>
      <c r="BA430" s="10">
        <f>'მთავრ. ფონდი'!H430</f>
        <v>0</v>
      </c>
      <c r="BB430" s="10">
        <f>'პრეზ. ფონდი'!H430</f>
        <v>0</v>
      </c>
      <c r="BC430" s="10">
        <f>'დაზუსტ. ნაერთი'!G430</f>
        <v>575000</v>
      </c>
      <c r="BD430" s="10">
        <f>'დაზუსტ. ბიუჯ.'!G430</f>
        <v>575000</v>
      </c>
      <c r="BE430" s="10">
        <f>'დაზუსტ. საკუთ.'!G430</f>
        <v>0</v>
      </c>
      <c r="BG430" s="10">
        <f t="shared" si="121"/>
        <v>1950000</v>
      </c>
      <c r="BH430" s="10">
        <f t="shared" si="121"/>
        <v>1950000</v>
      </c>
      <c r="BI430" s="10">
        <f t="shared" si="121"/>
        <v>0</v>
      </c>
      <c r="BJ430" s="10">
        <f t="shared" si="110"/>
        <v>-245000</v>
      </c>
      <c r="BK430" s="10">
        <f t="shared" si="110"/>
        <v>0</v>
      </c>
      <c r="BL430" s="10">
        <f t="shared" si="110"/>
        <v>0</v>
      </c>
      <c r="BM430" s="10">
        <f t="shared" si="110"/>
        <v>0</v>
      </c>
      <c r="BN430" s="10">
        <f t="shared" si="125"/>
        <v>1705000</v>
      </c>
      <c r="BO430" s="10">
        <f t="shared" si="125"/>
        <v>1705000</v>
      </c>
      <c r="BP430" s="10">
        <f t="shared" si="125"/>
        <v>0</v>
      </c>
      <c r="BR430" s="10">
        <f t="shared" si="122"/>
        <v>650000</v>
      </c>
      <c r="BS430" s="10">
        <f>'დამტკ. ბიუჯ.'!H430</f>
        <v>650000</v>
      </c>
      <c r="BT430" s="10">
        <f>'დამტკ. საკუთ.'!H430</f>
        <v>0</v>
      </c>
      <c r="BU430" s="10">
        <f>'ცვლილ. ბიუჯ.'!I430</f>
        <v>-75000</v>
      </c>
      <c r="BV430" s="10">
        <f>'ცვლილ. საკუთ.'!I430</f>
        <v>0</v>
      </c>
      <c r="BW430" s="10">
        <f>'მთავრ. ფონდი'!I430</f>
        <v>0</v>
      </c>
      <c r="BX430" s="10">
        <f>'პრეზ. ფონდი'!I430</f>
        <v>0</v>
      </c>
      <c r="BY430" s="10">
        <f>'დაზუსტ. ნაერთი'!H430</f>
        <v>575000</v>
      </c>
      <c r="BZ430" s="10">
        <f>'დაზუსტ. ბიუჯ.'!H430</f>
        <v>575000</v>
      </c>
      <c r="CA430" s="10">
        <f>'დაზუსტ. საკუთ.'!H430</f>
        <v>0</v>
      </c>
    </row>
    <row r="431" spans="1:79" x14ac:dyDescent="0.25">
      <c r="A431" t="str">
        <f t="shared" si="111"/>
        <v>b</v>
      </c>
      <c r="B431" s="8"/>
      <c r="C431" s="9" t="s">
        <v>17</v>
      </c>
      <c r="D431" s="10">
        <f t="shared" si="112"/>
        <v>0</v>
      </c>
      <c r="E431" s="10">
        <f t="shared" si="113"/>
        <v>0</v>
      </c>
      <c r="F431" s="10">
        <f t="shared" si="114"/>
        <v>0</v>
      </c>
      <c r="G431" s="10">
        <f t="shared" si="114"/>
        <v>0</v>
      </c>
      <c r="H431" s="10">
        <f t="shared" si="114"/>
        <v>0</v>
      </c>
      <c r="I431" s="10">
        <f t="shared" si="108"/>
        <v>0</v>
      </c>
      <c r="J431" s="10">
        <f t="shared" si="108"/>
        <v>0</v>
      </c>
      <c r="K431" s="10">
        <f t="shared" si="108"/>
        <v>0</v>
      </c>
      <c r="L431" s="10">
        <f t="shared" si="108"/>
        <v>0</v>
      </c>
      <c r="M431" s="10">
        <f t="shared" si="123"/>
        <v>0</v>
      </c>
      <c r="O431" s="10">
        <f t="shared" si="115"/>
        <v>0</v>
      </c>
      <c r="P431" s="10">
        <f>'დამტკ. ბიუჯ.'!E431</f>
        <v>0</v>
      </c>
      <c r="Q431" s="10">
        <f>'დამტკ. საკუთ.'!E431</f>
        <v>0</v>
      </c>
      <c r="R431" s="10">
        <f>'ცვლილ. ბიუჯ.'!F431</f>
        <v>0</v>
      </c>
      <c r="S431" s="10">
        <f>'ცვლილ. საკუთ.'!F431</f>
        <v>0</v>
      </c>
      <c r="T431" s="10">
        <f>'მთავრ. ფონდი'!F431</f>
        <v>0</v>
      </c>
      <c r="U431" s="10">
        <f>'პრეზ. ფონდი'!F431</f>
        <v>0</v>
      </c>
      <c r="V431" s="10">
        <f>'დაზუსტ. ნაერთი'!E431</f>
        <v>0</v>
      </c>
      <c r="W431" s="10">
        <f>'დაზუსტ. ბიუჯ.'!E431</f>
        <v>0</v>
      </c>
      <c r="X431" s="10">
        <f>'დაზუსტ. საკუთ.'!E431</f>
        <v>0</v>
      </c>
      <c r="Z431" s="10">
        <f t="shared" si="116"/>
        <v>0</v>
      </c>
      <c r="AA431" s="10">
        <f>'დამტკ. ბიუჯ.'!F431</f>
        <v>0</v>
      </c>
      <c r="AB431" s="10">
        <f>'დამტკ. საკუთ.'!F431</f>
        <v>0</v>
      </c>
      <c r="AC431" s="10">
        <f>'ცვლილ. ბიუჯ.'!G431</f>
        <v>0</v>
      </c>
      <c r="AD431" s="10">
        <f>'ცვლილ. საკუთ.'!G431</f>
        <v>0</v>
      </c>
      <c r="AE431" s="10">
        <f>'მთავრ. ფონდი'!G431</f>
        <v>0</v>
      </c>
      <c r="AF431" s="10">
        <f>'პრეზ. ფონდი'!G431</f>
        <v>0</v>
      </c>
      <c r="AG431" s="10">
        <f>'დაზუსტ. ნაერთი'!F431</f>
        <v>0</v>
      </c>
      <c r="AH431" s="10">
        <f>'დაზუსტ. ბიუჯ.'!F431</f>
        <v>0</v>
      </c>
      <c r="AI431" s="10">
        <f>'დაზუსტ. საკუთ.'!F431</f>
        <v>0</v>
      </c>
      <c r="AK431" s="10">
        <f t="shared" si="117"/>
        <v>0</v>
      </c>
      <c r="AL431" s="10">
        <f t="shared" si="118"/>
        <v>0</v>
      </c>
      <c r="AM431" s="10">
        <f t="shared" si="119"/>
        <v>0</v>
      </c>
      <c r="AN431" s="10">
        <f t="shared" si="119"/>
        <v>0</v>
      </c>
      <c r="AO431" s="10">
        <f t="shared" si="119"/>
        <v>0</v>
      </c>
      <c r="AP431" s="10">
        <f t="shared" si="109"/>
        <v>0</v>
      </c>
      <c r="AQ431" s="10">
        <f t="shared" si="109"/>
        <v>0</v>
      </c>
      <c r="AR431" s="10">
        <f t="shared" si="109"/>
        <v>0</v>
      </c>
      <c r="AS431" s="10">
        <f t="shared" si="109"/>
        <v>0</v>
      </c>
      <c r="AT431" s="10">
        <f t="shared" si="124"/>
        <v>0</v>
      </c>
      <c r="AV431" s="10">
        <f t="shared" si="120"/>
        <v>0</v>
      </c>
      <c r="AW431" s="10">
        <f>'დამტკ. ბიუჯ.'!G431</f>
        <v>0</v>
      </c>
      <c r="AX431" s="10">
        <f>'დამტკ. საკუთ.'!G431</f>
        <v>0</v>
      </c>
      <c r="AY431" s="10">
        <f>'ცვლილ. ბიუჯ.'!H431</f>
        <v>0</v>
      </c>
      <c r="AZ431" s="10">
        <f>'ცვლილ. საკუთ.'!H431</f>
        <v>0</v>
      </c>
      <c r="BA431" s="10">
        <f>'მთავრ. ფონდი'!H431</f>
        <v>0</v>
      </c>
      <c r="BB431" s="10">
        <f>'პრეზ. ფონდი'!H431</f>
        <v>0</v>
      </c>
      <c r="BC431" s="10">
        <f>'დაზუსტ. ნაერთი'!G431</f>
        <v>0</v>
      </c>
      <c r="BD431" s="10">
        <f>'დაზუსტ. ბიუჯ.'!G431</f>
        <v>0</v>
      </c>
      <c r="BE431" s="10">
        <f>'დაზუსტ. საკუთ.'!G431</f>
        <v>0</v>
      </c>
      <c r="BG431" s="10">
        <f t="shared" si="121"/>
        <v>0</v>
      </c>
      <c r="BH431" s="10">
        <f t="shared" si="121"/>
        <v>0</v>
      </c>
      <c r="BI431" s="10">
        <f t="shared" si="121"/>
        <v>0</v>
      </c>
      <c r="BJ431" s="10">
        <f t="shared" si="110"/>
        <v>0</v>
      </c>
      <c r="BK431" s="10">
        <f t="shared" si="110"/>
        <v>0</v>
      </c>
      <c r="BL431" s="10">
        <f t="shared" si="110"/>
        <v>0</v>
      </c>
      <c r="BM431" s="10">
        <f t="shared" si="110"/>
        <v>0</v>
      </c>
      <c r="BN431" s="10">
        <f t="shared" si="125"/>
        <v>0</v>
      </c>
      <c r="BO431" s="10">
        <f t="shared" si="125"/>
        <v>0</v>
      </c>
      <c r="BP431" s="10">
        <f t="shared" si="125"/>
        <v>0</v>
      </c>
      <c r="BR431" s="10">
        <f t="shared" si="122"/>
        <v>0</v>
      </c>
      <c r="BS431" s="10">
        <f>'დამტკ. ბიუჯ.'!H431</f>
        <v>0</v>
      </c>
      <c r="BT431" s="10">
        <f>'დამტკ. საკუთ.'!H431</f>
        <v>0</v>
      </c>
      <c r="BU431" s="10">
        <f>'ცვლილ. ბიუჯ.'!I431</f>
        <v>0</v>
      </c>
      <c r="BV431" s="10">
        <f>'ცვლილ. საკუთ.'!I431</f>
        <v>0</v>
      </c>
      <c r="BW431" s="10">
        <f>'მთავრ. ფონდი'!I431</f>
        <v>0</v>
      </c>
      <c r="BX431" s="10">
        <f>'პრეზ. ფონდი'!I431</f>
        <v>0</v>
      </c>
      <c r="BY431" s="10">
        <f>'დაზუსტ. ნაერთი'!H431</f>
        <v>0</v>
      </c>
      <c r="BZ431" s="10">
        <f>'დაზუსტ. ბიუჯ.'!H431</f>
        <v>0</v>
      </c>
      <c r="CA431" s="10">
        <f>'დაზუსტ. საკუთ.'!H431</f>
        <v>0</v>
      </c>
    </row>
    <row r="432" spans="1:79" x14ac:dyDescent="0.25">
      <c r="A432" t="str">
        <f t="shared" si="111"/>
        <v>b</v>
      </c>
      <c r="B432" s="5"/>
      <c r="C432" s="6" t="s">
        <v>18</v>
      </c>
      <c r="D432" s="7">
        <f t="shared" si="112"/>
        <v>0</v>
      </c>
      <c r="E432" s="7">
        <f t="shared" si="113"/>
        <v>0</v>
      </c>
      <c r="F432" s="7">
        <f t="shared" si="114"/>
        <v>0</v>
      </c>
      <c r="G432" s="7">
        <f t="shared" si="114"/>
        <v>0</v>
      </c>
      <c r="H432" s="7">
        <f t="shared" si="114"/>
        <v>0</v>
      </c>
      <c r="I432" s="7">
        <f t="shared" si="108"/>
        <v>0</v>
      </c>
      <c r="J432" s="7">
        <f t="shared" si="108"/>
        <v>0</v>
      </c>
      <c r="K432" s="7">
        <f t="shared" si="108"/>
        <v>0</v>
      </c>
      <c r="L432" s="7">
        <f t="shared" si="108"/>
        <v>0</v>
      </c>
      <c r="M432" s="7">
        <f t="shared" si="123"/>
        <v>0</v>
      </c>
      <c r="O432" s="7">
        <f t="shared" si="115"/>
        <v>0</v>
      </c>
      <c r="P432" s="7">
        <f>'დამტკ. ბიუჯ.'!E432</f>
        <v>0</v>
      </c>
      <c r="Q432" s="7">
        <f>'დამტკ. საკუთ.'!E432</f>
        <v>0</v>
      </c>
      <c r="R432" s="7">
        <f>'ცვლილ. ბიუჯ.'!F432</f>
        <v>0</v>
      </c>
      <c r="S432" s="7">
        <f>'ცვლილ. საკუთ.'!F432</f>
        <v>0</v>
      </c>
      <c r="T432" s="7">
        <f>'მთავრ. ფონდი'!F432</f>
        <v>0</v>
      </c>
      <c r="U432" s="7">
        <f>'პრეზ. ფონდი'!F432</f>
        <v>0</v>
      </c>
      <c r="V432" s="7">
        <f>'დაზუსტ. ნაერთი'!E432</f>
        <v>0</v>
      </c>
      <c r="W432" s="7">
        <f>'დაზუსტ. ბიუჯ.'!E432</f>
        <v>0</v>
      </c>
      <c r="X432" s="7">
        <f>'დაზუსტ. საკუთ.'!E432</f>
        <v>0</v>
      </c>
      <c r="Z432" s="7">
        <f t="shared" si="116"/>
        <v>0</v>
      </c>
      <c r="AA432" s="7">
        <f>'დამტკ. ბიუჯ.'!F432</f>
        <v>0</v>
      </c>
      <c r="AB432" s="7">
        <f>'დამტკ. საკუთ.'!F432</f>
        <v>0</v>
      </c>
      <c r="AC432" s="7">
        <f>'ცვლილ. ბიუჯ.'!G432</f>
        <v>0</v>
      </c>
      <c r="AD432" s="7">
        <f>'ცვლილ. საკუთ.'!G432</f>
        <v>0</v>
      </c>
      <c r="AE432" s="7">
        <f>'მთავრ. ფონდი'!G432</f>
        <v>0</v>
      </c>
      <c r="AF432" s="7">
        <f>'პრეზ. ფონდი'!G432</f>
        <v>0</v>
      </c>
      <c r="AG432" s="7">
        <f>'დაზუსტ. ნაერთი'!F432</f>
        <v>0</v>
      </c>
      <c r="AH432" s="7">
        <f>'დაზუსტ. ბიუჯ.'!F432</f>
        <v>0</v>
      </c>
      <c r="AI432" s="7">
        <f>'დაზუსტ. საკუთ.'!F432</f>
        <v>0</v>
      </c>
      <c r="AK432" s="7">
        <f t="shared" si="117"/>
        <v>0</v>
      </c>
      <c r="AL432" s="7">
        <f t="shared" si="118"/>
        <v>0</v>
      </c>
      <c r="AM432" s="7">
        <f t="shared" si="119"/>
        <v>0</v>
      </c>
      <c r="AN432" s="7">
        <f t="shared" si="119"/>
        <v>0</v>
      </c>
      <c r="AO432" s="7">
        <f t="shared" si="119"/>
        <v>0</v>
      </c>
      <c r="AP432" s="7">
        <f t="shared" si="109"/>
        <v>0</v>
      </c>
      <c r="AQ432" s="7">
        <f t="shared" si="109"/>
        <v>0</v>
      </c>
      <c r="AR432" s="7">
        <f t="shared" si="109"/>
        <v>0</v>
      </c>
      <c r="AS432" s="7">
        <f t="shared" si="109"/>
        <v>0</v>
      </c>
      <c r="AT432" s="7">
        <f t="shared" si="124"/>
        <v>0</v>
      </c>
      <c r="AV432" s="7">
        <f t="shared" si="120"/>
        <v>0</v>
      </c>
      <c r="AW432" s="7">
        <f>'დამტკ. ბიუჯ.'!G432</f>
        <v>0</v>
      </c>
      <c r="AX432" s="7">
        <f>'დამტკ. საკუთ.'!G432</f>
        <v>0</v>
      </c>
      <c r="AY432" s="7">
        <f>'ცვლილ. ბიუჯ.'!H432</f>
        <v>0</v>
      </c>
      <c r="AZ432" s="7">
        <f>'ცვლილ. საკუთ.'!H432</f>
        <v>0</v>
      </c>
      <c r="BA432" s="7">
        <f>'მთავრ. ფონდი'!H432</f>
        <v>0</v>
      </c>
      <c r="BB432" s="7">
        <f>'პრეზ. ფონდი'!H432</f>
        <v>0</v>
      </c>
      <c r="BC432" s="7">
        <f>'დაზუსტ. ნაერთი'!G432</f>
        <v>0</v>
      </c>
      <c r="BD432" s="7">
        <f>'დაზუსტ. ბიუჯ.'!G432</f>
        <v>0</v>
      </c>
      <c r="BE432" s="7">
        <f>'დაზუსტ. საკუთ.'!G432</f>
        <v>0</v>
      </c>
      <c r="BG432" s="7">
        <f t="shared" si="121"/>
        <v>0</v>
      </c>
      <c r="BH432" s="7">
        <f t="shared" si="121"/>
        <v>0</v>
      </c>
      <c r="BI432" s="7">
        <f t="shared" si="121"/>
        <v>0</v>
      </c>
      <c r="BJ432" s="7">
        <f t="shared" si="110"/>
        <v>0</v>
      </c>
      <c r="BK432" s="7">
        <f t="shared" si="110"/>
        <v>0</v>
      </c>
      <c r="BL432" s="7">
        <f t="shared" si="110"/>
        <v>0</v>
      </c>
      <c r="BM432" s="7">
        <f t="shared" si="110"/>
        <v>0</v>
      </c>
      <c r="BN432" s="7">
        <f t="shared" si="125"/>
        <v>0</v>
      </c>
      <c r="BO432" s="7">
        <f t="shared" si="125"/>
        <v>0</v>
      </c>
      <c r="BP432" s="7">
        <f t="shared" si="125"/>
        <v>0</v>
      </c>
      <c r="BR432" s="7">
        <f t="shared" si="122"/>
        <v>0</v>
      </c>
      <c r="BS432" s="7">
        <f>'დამტკ. ბიუჯ.'!H432</f>
        <v>0</v>
      </c>
      <c r="BT432" s="7">
        <f>'დამტკ. საკუთ.'!H432</f>
        <v>0</v>
      </c>
      <c r="BU432" s="7">
        <f>'ცვლილ. ბიუჯ.'!I432</f>
        <v>0</v>
      </c>
      <c r="BV432" s="7">
        <f>'ცვლილ. საკუთ.'!I432</f>
        <v>0</v>
      </c>
      <c r="BW432" s="7">
        <f>'მთავრ. ფონდი'!I432</f>
        <v>0</v>
      </c>
      <c r="BX432" s="7">
        <f>'პრეზ. ფონდი'!I432</f>
        <v>0</v>
      </c>
      <c r="BY432" s="7">
        <f>'დაზუსტ. ნაერთი'!H432</f>
        <v>0</v>
      </c>
      <c r="BZ432" s="7">
        <f>'დაზუსტ. ბიუჯ.'!H432</f>
        <v>0</v>
      </c>
      <c r="CA432" s="7">
        <f>'დაზუსტ. საკუთ.'!H432</f>
        <v>0</v>
      </c>
    </row>
    <row r="433" spans="1:79" x14ac:dyDescent="0.25">
      <c r="A433" t="str">
        <f t="shared" si="111"/>
        <v>b</v>
      </c>
      <c r="B433" s="5"/>
      <c r="C433" s="6" t="s">
        <v>19</v>
      </c>
      <c r="D433" s="7">
        <f t="shared" si="112"/>
        <v>0</v>
      </c>
      <c r="E433" s="7">
        <f t="shared" si="113"/>
        <v>0</v>
      </c>
      <c r="F433" s="7">
        <f t="shared" si="114"/>
        <v>0</v>
      </c>
      <c r="G433" s="7">
        <f t="shared" si="114"/>
        <v>0</v>
      </c>
      <c r="H433" s="7">
        <f t="shared" si="114"/>
        <v>0</v>
      </c>
      <c r="I433" s="7">
        <f t="shared" si="108"/>
        <v>0</v>
      </c>
      <c r="J433" s="7">
        <f t="shared" si="108"/>
        <v>0</v>
      </c>
      <c r="K433" s="7">
        <f t="shared" si="108"/>
        <v>0</v>
      </c>
      <c r="L433" s="7">
        <f t="shared" si="108"/>
        <v>0</v>
      </c>
      <c r="M433" s="7">
        <f t="shared" si="123"/>
        <v>0</v>
      </c>
      <c r="O433" s="7">
        <f t="shared" si="115"/>
        <v>0</v>
      </c>
      <c r="P433" s="7">
        <f>'დამტკ. ბიუჯ.'!E433</f>
        <v>0</v>
      </c>
      <c r="Q433" s="7">
        <f>'დამტკ. საკუთ.'!E433</f>
        <v>0</v>
      </c>
      <c r="R433" s="7">
        <f>'ცვლილ. ბიუჯ.'!F433</f>
        <v>0</v>
      </c>
      <c r="S433" s="7">
        <f>'ცვლილ. საკუთ.'!F433</f>
        <v>0</v>
      </c>
      <c r="T433" s="7">
        <f>'მთავრ. ფონდი'!F433</f>
        <v>0</v>
      </c>
      <c r="U433" s="7">
        <f>'პრეზ. ფონდი'!F433</f>
        <v>0</v>
      </c>
      <c r="V433" s="7">
        <f>'დაზუსტ. ნაერთი'!E433</f>
        <v>0</v>
      </c>
      <c r="W433" s="7">
        <f>'დაზუსტ. ბიუჯ.'!E433</f>
        <v>0</v>
      </c>
      <c r="X433" s="7">
        <f>'დაზუსტ. საკუთ.'!E433</f>
        <v>0</v>
      </c>
      <c r="Z433" s="7">
        <f t="shared" si="116"/>
        <v>0</v>
      </c>
      <c r="AA433" s="7">
        <f>'დამტკ. ბიუჯ.'!F433</f>
        <v>0</v>
      </c>
      <c r="AB433" s="7">
        <f>'დამტკ. საკუთ.'!F433</f>
        <v>0</v>
      </c>
      <c r="AC433" s="7">
        <f>'ცვლილ. ბიუჯ.'!G433</f>
        <v>0</v>
      </c>
      <c r="AD433" s="7">
        <f>'ცვლილ. საკუთ.'!G433</f>
        <v>0</v>
      </c>
      <c r="AE433" s="7">
        <f>'მთავრ. ფონდი'!G433</f>
        <v>0</v>
      </c>
      <c r="AF433" s="7">
        <f>'პრეზ. ფონდი'!G433</f>
        <v>0</v>
      </c>
      <c r="AG433" s="7">
        <f>'დაზუსტ. ნაერთი'!F433</f>
        <v>0</v>
      </c>
      <c r="AH433" s="7">
        <f>'დაზუსტ. ბიუჯ.'!F433</f>
        <v>0</v>
      </c>
      <c r="AI433" s="7">
        <f>'დაზუსტ. საკუთ.'!F433</f>
        <v>0</v>
      </c>
      <c r="AK433" s="7">
        <f t="shared" si="117"/>
        <v>0</v>
      </c>
      <c r="AL433" s="7">
        <f t="shared" si="118"/>
        <v>0</v>
      </c>
      <c r="AM433" s="7">
        <f t="shared" si="119"/>
        <v>0</v>
      </c>
      <c r="AN433" s="7">
        <f t="shared" si="119"/>
        <v>0</v>
      </c>
      <c r="AO433" s="7">
        <f t="shared" si="119"/>
        <v>0</v>
      </c>
      <c r="AP433" s="7">
        <f t="shared" si="109"/>
        <v>0</v>
      </c>
      <c r="AQ433" s="7">
        <f t="shared" si="109"/>
        <v>0</v>
      </c>
      <c r="AR433" s="7">
        <f t="shared" si="109"/>
        <v>0</v>
      </c>
      <c r="AS433" s="7">
        <f t="shared" si="109"/>
        <v>0</v>
      </c>
      <c r="AT433" s="7">
        <f t="shared" si="124"/>
        <v>0</v>
      </c>
      <c r="AV433" s="7">
        <f t="shared" si="120"/>
        <v>0</v>
      </c>
      <c r="AW433" s="7">
        <f>'დამტკ. ბიუჯ.'!G433</f>
        <v>0</v>
      </c>
      <c r="AX433" s="7">
        <f>'დამტკ. საკუთ.'!G433</f>
        <v>0</v>
      </c>
      <c r="AY433" s="7">
        <f>'ცვლილ. ბიუჯ.'!H433</f>
        <v>0</v>
      </c>
      <c r="AZ433" s="7">
        <f>'ცვლილ. საკუთ.'!H433</f>
        <v>0</v>
      </c>
      <c r="BA433" s="7">
        <f>'მთავრ. ფონდი'!H433</f>
        <v>0</v>
      </c>
      <c r="BB433" s="7">
        <f>'პრეზ. ფონდი'!H433</f>
        <v>0</v>
      </c>
      <c r="BC433" s="7">
        <f>'დაზუსტ. ნაერთი'!G433</f>
        <v>0</v>
      </c>
      <c r="BD433" s="7">
        <f>'დაზუსტ. ბიუჯ.'!G433</f>
        <v>0</v>
      </c>
      <c r="BE433" s="7">
        <f>'დაზუსტ. საკუთ.'!G433</f>
        <v>0</v>
      </c>
      <c r="BG433" s="7">
        <f t="shared" si="121"/>
        <v>0</v>
      </c>
      <c r="BH433" s="7">
        <f t="shared" si="121"/>
        <v>0</v>
      </c>
      <c r="BI433" s="7">
        <f t="shared" si="121"/>
        <v>0</v>
      </c>
      <c r="BJ433" s="7">
        <f t="shared" si="110"/>
        <v>0</v>
      </c>
      <c r="BK433" s="7">
        <f t="shared" si="110"/>
        <v>0</v>
      </c>
      <c r="BL433" s="7">
        <f t="shared" si="110"/>
        <v>0</v>
      </c>
      <c r="BM433" s="7">
        <f t="shared" si="110"/>
        <v>0</v>
      </c>
      <c r="BN433" s="7">
        <f t="shared" si="125"/>
        <v>0</v>
      </c>
      <c r="BO433" s="7">
        <f t="shared" si="125"/>
        <v>0</v>
      </c>
      <c r="BP433" s="7">
        <f t="shared" si="125"/>
        <v>0</v>
      </c>
      <c r="BR433" s="7">
        <f t="shared" si="122"/>
        <v>0</v>
      </c>
      <c r="BS433" s="7">
        <f>'დამტკ. ბიუჯ.'!H433</f>
        <v>0</v>
      </c>
      <c r="BT433" s="7">
        <f>'დამტკ. საკუთ.'!H433</f>
        <v>0</v>
      </c>
      <c r="BU433" s="7">
        <f>'ცვლილ. ბიუჯ.'!I433</f>
        <v>0</v>
      </c>
      <c r="BV433" s="7">
        <f>'ცვლილ. საკუთ.'!I433</f>
        <v>0</v>
      </c>
      <c r="BW433" s="7">
        <f>'მთავრ. ფონდი'!I433</f>
        <v>0</v>
      </c>
      <c r="BX433" s="7">
        <f>'პრეზ. ფონდი'!I433</f>
        <v>0</v>
      </c>
      <c r="BY433" s="7">
        <f>'დაზუსტ. ნაერთი'!H433</f>
        <v>0</v>
      </c>
      <c r="BZ433" s="7">
        <f>'დაზუსტ. ბიუჯ.'!H433</f>
        <v>0</v>
      </c>
      <c r="CA433" s="7">
        <f>'დაზუსტ. საკუთ.'!H433</f>
        <v>0</v>
      </c>
    </row>
    <row r="434" spans="1:79" ht="15.75" thickBot="1" x14ac:dyDescent="0.3">
      <c r="A434" t="str">
        <f t="shared" si="111"/>
        <v>b</v>
      </c>
      <c r="B434" s="11"/>
      <c r="C434" s="12" t="s">
        <v>20</v>
      </c>
      <c r="D434" s="13">
        <f t="shared" si="112"/>
        <v>0</v>
      </c>
      <c r="E434" s="13">
        <f t="shared" si="113"/>
        <v>0</v>
      </c>
      <c r="F434" s="13">
        <f t="shared" si="114"/>
        <v>0</v>
      </c>
      <c r="G434" s="13">
        <f t="shared" si="114"/>
        <v>0</v>
      </c>
      <c r="H434" s="13">
        <f t="shared" si="114"/>
        <v>0</v>
      </c>
      <c r="I434" s="13">
        <f t="shared" si="108"/>
        <v>0</v>
      </c>
      <c r="J434" s="13">
        <f t="shared" si="108"/>
        <v>0</v>
      </c>
      <c r="K434" s="13">
        <f t="shared" si="108"/>
        <v>0</v>
      </c>
      <c r="L434" s="13">
        <f t="shared" si="108"/>
        <v>0</v>
      </c>
      <c r="M434" s="13">
        <f t="shared" si="123"/>
        <v>0</v>
      </c>
      <c r="O434" s="13">
        <f t="shared" si="115"/>
        <v>0</v>
      </c>
      <c r="P434" s="13">
        <f>'დამტკ. ბიუჯ.'!E434</f>
        <v>0</v>
      </c>
      <c r="Q434" s="13">
        <f>'დამტკ. საკუთ.'!E434</f>
        <v>0</v>
      </c>
      <c r="R434" s="13">
        <f>'ცვლილ. ბიუჯ.'!F434</f>
        <v>0</v>
      </c>
      <c r="S434" s="13">
        <f>'ცვლილ. საკუთ.'!F434</f>
        <v>0</v>
      </c>
      <c r="T434" s="13">
        <f>'მთავრ. ფონდი'!F434</f>
        <v>0</v>
      </c>
      <c r="U434" s="13">
        <f>'პრეზ. ფონდი'!F434</f>
        <v>0</v>
      </c>
      <c r="V434" s="13">
        <f>'დაზუსტ. ნაერთი'!E434</f>
        <v>0</v>
      </c>
      <c r="W434" s="13">
        <f>'დაზუსტ. ბიუჯ.'!E434</f>
        <v>0</v>
      </c>
      <c r="X434" s="13">
        <f>'დაზუსტ. საკუთ.'!E434</f>
        <v>0</v>
      </c>
      <c r="Z434" s="13">
        <f t="shared" si="116"/>
        <v>0</v>
      </c>
      <c r="AA434" s="13">
        <f>'დამტკ. ბიუჯ.'!F434</f>
        <v>0</v>
      </c>
      <c r="AB434" s="13">
        <f>'დამტკ. საკუთ.'!F434</f>
        <v>0</v>
      </c>
      <c r="AC434" s="13">
        <f>'ცვლილ. ბიუჯ.'!G434</f>
        <v>0</v>
      </c>
      <c r="AD434" s="13">
        <f>'ცვლილ. საკუთ.'!G434</f>
        <v>0</v>
      </c>
      <c r="AE434" s="13">
        <f>'მთავრ. ფონდი'!G434</f>
        <v>0</v>
      </c>
      <c r="AF434" s="13">
        <f>'პრეზ. ფონდი'!G434</f>
        <v>0</v>
      </c>
      <c r="AG434" s="13">
        <f>'დაზუსტ. ნაერთი'!F434</f>
        <v>0</v>
      </c>
      <c r="AH434" s="13">
        <f>'დაზუსტ. ბიუჯ.'!F434</f>
        <v>0</v>
      </c>
      <c r="AI434" s="13">
        <f>'დაზუსტ. საკუთ.'!F434</f>
        <v>0</v>
      </c>
      <c r="AK434" s="13">
        <f t="shared" si="117"/>
        <v>0</v>
      </c>
      <c r="AL434" s="13">
        <f t="shared" si="118"/>
        <v>0</v>
      </c>
      <c r="AM434" s="13">
        <f t="shared" si="119"/>
        <v>0</v>
      </c>
      <c r="AN434" s="13">
        <f t="shared" si="119"/>
        <v>0</v>
      </c>
      <c r="AO434" s="13">
        <f t="shared" si="119"/>
        <v>0</v>
      </c>
      <c r="AP434" s="13">
        <f t="shared" si="109"/>
        <v>0</v>
      </c>
      <c r="AQ434" s="13">
        <f t="shared" si="109"/>
        <v>0</v>
      </c>
      <c r="AR434" s="13">
        <f t="shared" si="109"/>
        <v>0</v>
      </c>
      <c r="AS434" s="13">
        <f t="shared" si="109"/>
        <v>0</v>
      </c>
      <c r="AT434" s="13">
        <f t="shared" si="124"/>
        <v>0</v>
      </c>
      <c r="AV434" s="13">
        <f t="shared" si="120"/>
        <v>0</v>
      </c>
      <c r="AW434" s="13">
        <f>'დამტკ. ბიუჯ.'!G434</f>
        <v>0</v>
      </c>
      <c r="AX434" s="13">
        <f>'დამტკ. საკუთ.'!G434</f>
        <v>0</v>
      </c>
      <c r="AY434" s="13">
        <f>'ცვლილ. ბიუჯ.'!H434</f>
        <v>0</v>
      </c>
      <c r="AZ434" s="13">
        <f>'ცვლილ. საკუთ.'!H434</f>
        <v>0</v>
      </c>
      <c r="BA434" s="13">
        <f>'მთავრ. ფონდი'!H434</f>
        <v>0</v>
      </c>
      <c r="BB434" s="13">
        <f>'პრეზ. ფონდი'!H434</f>
        <v>0</v>
      </c>
      <c r="BC434" s="13">
        <f>'დაზუსტ. ნაერთი'!G434</f>
        <v>0</v>
      </c>
      <c r="BD434" s="13">
        <f>'დაზუსტ. ბიუჯ.'!G434</f>
        <v>0</v>
      </c>
      <c r="BE434" s="13">
        <f>'დაზუსტ. საკუთ.'!G434</f>
        <v>0</v>
      </c>
      <c r="BG434" s="13">
        <f t="shared" si="121"/>
        <v>0</v>
      </c>
      <c r="BH434" s="13">
        <f t="shared" si="121"/>
        <v>0</v>
      </c>
      <c r="BI434" s="13">
        <f t="shared" si="121"/>
        <v>0</v>
      </c>
      <c r="BJ434" s="13">
        <f t="shared" si="110"/>
        <v>0</v>
      </c>
      <c r="BK434" s="13">
        <f t="shared" si="110"/>
        <v>0</v>
      </c>
      <c r="BL434" s="13">
        <f t="shared" si="110"/>
        <v>0</v>
      </c>
      <c r="BM434" s="13">
        <f t="shared" si="110"/>
        <v>0</v>
      </c>
      <c r="BN434" s="13">
        <f t="shared" si="125"/>
        <v>0</v>
      </c>
      <c r="BO434" s="13">
        <f t="shared" si="125"/>
        <v>0</v>
      </c>
      <c r="BP434" s="13">
        <f t="shared" si="125"/>
        <v>0</v>
      </c>
      <c r="BR434" s="13">
        <f t="shared" si="122"/>
        <v>0</v>
      </c>
      <c r="BS434" s="13">
        <f>'დამტკ. ბიუჯ.'!H434</f>
        <v>0</v>
      </c>
      <c r="BT434" s="13">
        <f>'დამტკ. საკუთ.'!H434</f>
        <v>0</v>
      </c>
      <c r="BU434" s="13">
        <f>'ცვლილ. ბიუჯ.'!I434</f>
        <v>0</v>
      </c>
      <c r="BV434" s="13">
        <f>'ცვლილ. საკუთ.'!I434</f>
        <v>0</v>
      </c>
      <c r="BW434" s="13">
        <f>'მთავრ. ფონდი'!I434</f>
        <v>0</v>
      </c>
      <c r="BX434" s="13">
        <f>'პრეზ. ფონდი'!I434</f>
        <v>0</v>
      </c>
      <c r="BY434" s="13">
        <f>'დაზუსტ. ნაერთი'!H434</f>
        <v>0</v>
      </c>
      <c r="BZ434" s="13">
        <f>'დაზუსტ. ბიუჯ.'!H434</f>
        <v>0</v>
      </c>
      <c r="CA434" s="13">
        <f>'დაზუსტ. საკუთ.'!H434</f>
        <v>0</v>
      </c>
    </row>
    <row r="435" spans="1:79" ht="31.5" thickTop="1" thickBot="1" x14ac:dyDescent="0.3">
      <c r="A435" t="str">
        <f t="shared" si="111"/>
        <v>a</v>
      </c>
      <c r="B435" s="3" t="s">
        <v>89</v>
      </c>
      <c r="C435" s="15" t="s">
        <v>90</v>
      </c>
      <c r="D435" s="4">
        <f t="shared" si="112"/>
        <v>760000</v>
      </c>
      <c r="E435" s="4">
        <f t="shared" si="113"/>
        <v>760000</v>
      </c>
      <c r="F435" s="4">
        <f t="shared" si="114"/>
        <v>0</v>
      </c>
      <c r="G435" s="4">
        <f t="shared" si="114"/>
        <v>-140000</v>
      </c>
      <c r="H435" s="4">
        <f t="shared" si="114"/>
        <v>0</v>
      </c>
      <c r="I435" s="4">
        <f t="shared" si="108"/>
        <v>0</v>
      </c>
      <c r="J435" s="4">
        <f t="shared" si="108"/>
        <v>0</v>
      </c>
      <c r="K435" s="4">
        <f t="shared" si="108"/>
        <v>620000</v>
      </c>
      <c r="L435" s="4">
        <f t="shared" si="108"/>
        <v>620000</v>
      </c>
      <c r="M435" s="4">
        <f t="shared" si="123"/>
        <v>0</v>
      </c>
      <c r="O435" s="4">
        <f t="shared" si="115"/>
        <v>190000</v>
      </c>
      <c r="P435" s="4">
        <f>'დამტკ. ბიუჯ.'!E435</f>
        <v>190000</v>
      </c>
      <c r="Q435" s="4">
        <f>'დამტკ. საკუთ.'!E435</f>
        <v>0</v>
      </c>
      <c r="R435" s="4">
        <f>'ცვლილ. ბიუჯ.'!F435</f>
        <v>-35000</v>
      </c>
      <c r="S435" s="4">
        <f>'ცვლილ. საკუთ.'!F435</f>
        <v>0</v>
      </c>
      <c r="T435" s="4">
        <f>'მთავრ. ფონდი'!F435</f>
        <v>0</v>
      </c>
      <c r="U435" s="4">
        <f>'პრეზ. ფონდი'!F435</f>
        <v>0</v>
      </c>
      <c r="V435" s="4">
        <f>'დაზუსტ. ნაერთი'!E435</f>
        <v>155000</v>
      </c>
      <c r="W435" s="4">
        <f>'დაზუსტ. ბიუჯ.'!E435</f>
        <v>155000</v>
      </c>
      <c r="X435" s="4">
        <f>'დაზუსტ. საკუთ.'!E435</f>
        <v>0</v>
      </c>
      <c r="Z435" s="4">
        <f t="shared" si="116"/>
        <v>190000</v>
      </c>
      <c r="AA435" s="4">
        <f>'დამტკ. ბიუჯ.'!F435</f>
        <v>190000</v>
      </c>
      <c r="AB435" s="4">
        <f>'დამტკ. საკუთ.'!F435</f>
        <v>0</v>
      </c>
      <c r="AC435" s="4">
        <f>'ცვლილ. ბიუჯ.'!G435</f>
        <v>-28690</v>
      </c>
      <c r="AD435" s="4">
        <f>'ცვლილ. საკუთ.'!G435</f>
        <v>0</v>
      </c>
      <c r="AE435" s="4">
        <f>'მთავრ. ფონდი'!G435</f>
        <v>0</v>
      </c>
      <c r="AF435" s="4">
        <f>'პრეზ. ფონდი'!G435</f>
        <v>0</v>
      </c>
      <c r="AG435" s="4">
        <f>'დაზუსტ. ნაერთი'!F435</f>
        <v>161310</v>
      </c>
      <c r="AH435" s="4">
        <f>'დაზუსტ. ბიუჯ.'!F435</f>
        <v>161310</v>
      </c>
      <c r="AI435" s="4">
        <f>'დაზუსტ. საკუთ.'!F435</f>
        <v>0</v>
      </c>
      <c r="AK435" s="4">
        <f t="shared" si="117"/>
        <v>380000</v>
      </c>
      <c r="AL435" s="4">
        <f t="shared" si="118"/>
        <v>380000</v>
      </c>
      <c r="AM435" s="4">
        <f t="shared" si="119"/>
        <v>0</v>
      </c>
      <c r="AN435" s="4">
        <f t="shared" si="119"/>
        <v>-63690</v>
      </c>
      <c r="AO435" s="4">
        <f t="shared" si="119"/>
        <v>0</v>
      </c>
      <c r="AP435" s="4">
        <f t="shared" si="109"/>
        <v>0</v>
      </c>
      <c r="AQ435" s="4">
        <f t="shared" si="109"/>
        <v>0</v>
      </c>
      <c r="AR435" s="4">
        <f t="shared" si="109"/>
        <v>316310</v>
      </c>
      <c r="AS435" s="4">
        <f t="shared" si="109"/>
        <v>316310</v>
      </c>
      <c r="AT435" s="4">
        <f t="shared" si="124"/>
        <v>0</v>
      </c>
      <c r="AV435" s="4">
        <f t="shared" si="120"/>
        <v>190000</v>
      </c>
      <c r="AW435" s="4">
        <f>'დამტკ. ბიუჯ.'!G435</f>
        <v>190000</v>
      </c>
      <c r="AX435" s="4">
        <f>'დამტკ. საკუთ.'!G435</f>
        <v>0</v>
      </c>
      <c r="AY435" s="4">
        <f>'ცვლილ. ბიუჯ.'!H435</f>
        <v>-35000</v>
      </c>
      <c r="AZ435" s="4">
        <f>'ცვლილ. საკუთ.'!H435</f>
        <v>0</v>
      </c>
      <c r="BA435" s="4">
        <f>'მთავრ. ფონდი'!H435</f>
        <v>0</v>
      </c>
      <c r="BB435" s="4">
        <f>'პრეზ. ფონდი'!H435</f>
        <v>0</v>
      </c>
      <c r="BC435" s="4">
        <f>'დაზუსტ. ნაერთი'!G435</f>
        <v>155000</v>
      </c>
      <c r="BD435" s="4">
        <f>'დაზუსტ. ბიუჯ.'!G435</f>
        <v>155000</v>
      </c>
      <c r="BE435" s="4">
        <f>'დაზუსტ. საკუთ.'!G435</f>
        <v>0</v>
      </c>
      <c r="BG435" s="4">
        <f t="shared" si="121"/>
        <v>570000</v>
      </c>
      <c r="BH435" s="4">
        <f t="shared" si="121"/>
        <v>570000</v>
      </c>
      <c r="BI435" s="4">
        <f t="shared" si="121"/>
        <v>0</v>
      </c>
      <c r="BJ435" s="4">
        <f t="shared" si="110"/>
        <v>-98690</v>
      </c>
      <c r="BK435" s="4">
        <f t="shared" si="110"/>
        <v>0</v>
      </c>
      <c r="BL435" s="4">
        <f t="shared" si="110"/>
        <v>0</v>
      </c>
      <c r="BM435" s="4">
        <f t="shared" si="110"/>
        <v>0</v>
      </c>
      <c r="BN435" s="4">
        <f t="shared" si="125"/>
        <v>471310</v>
      </c>
      <c r="BO435" s="4">
        <f t="shared" si="125"/>
        <v>471310</v>
      </c>
      <c r="BP435" s="4">
        <f t="shared" si="125"/>
        <v>0</v>
      </c>
      <c r="BR435" s="4">
        <f t="shared" si="122"/>
        <v>190000</v>
      </c>
      <c r="BS435" s="4">
        <f>'დამტკ. ბიუჯ.'!H435</f>
        <v>190000</v>
      </c>
      <c r="BT435" s="4">
        <f>'დამტკ. საკუთ.'!H435</f>
        <v>0</v>
      </c>
      <c r="BU435" s="4">
        <f>'ცვლილ. ბიუჯ.'!I435</f>
        <v>-41310</v>
      </c>
      <c r="BV435" s="4">
        <f>'ცვლილ. საკუთ.'!I435</f>
        <v>0</v>
      </c>
      <c r="BW435" s="4">
        <f>'მთავრ. ფონდი'!I435</f>
        <v>0</v>
      </c>
      <c r="BX435" s="4">
        <f>'პრეზ. ფონდი'!I435</f>
        <v>0</v>
      </c>
      <c r="BY435" s="4">
        <f>'დაზუსტ. ნაერთი'!H435</f>
        <v>148690</v>
      </c>
      <c r="BZ435" s="4">
        <f>'დაზუსტ. ბიუჯ.'!H435</f>
        <v>148690</v>
      </c>
      <c r="CA435" s="4">
        <f>'დაზუსტ. საკუთ.'!H435</f>
        <v>0</v>
      </c>
    </row>
    <row r="436" spans="1:79" ht="15.75" thickTop="1" x14ac:dyDescent="0.25">
      <c r="A436" t="str">
        <f t="shared" si="111"/>
        <v>a</v>
      </c>
      <c r="B436" s="5"/>
      <c r="C436" s="6" t="s">
        <v>10</v>
      </c>
      <c r="D436" s="7">
        <f t="shared" si="112"/>
        <v>760000</v>
      </c>
      <c r="E436" s="7">
        <f t="shared" si="113"/>
        <v>760000</v>
      </c>
      <c r="F436" s="7">
        <f t="shared" si="114"/>
        <v>0</v>
      </c>
      <c r="G436" s="7">
        <f t="shared" si="114"/>
        <v>-140000</v>
      </c>
      <c r="H436" s="7">
        <f t="shared" si="114"/>
        <v>0</v>
      </c>
      <c r="I436" s="7">
        <f t="shared" si="108"/>
        <v>0</v>
      </c>
      <c r="J436" s="7">
        <f t="shared" si="108"/>
        <v>0</v>
      </c>
      <c r="K436" s="7">
        <f t="shared" si="108"/>
        <v>620000</v>
      </c>
      <c r="L436" s="7">
        <f t="shared" si="108"/>
        <v>620000</v>
      </c>
      <c r="M436" s="7">
        <f t="shared" si="123"/>
        <v>0</v>
      </c>
      <c r="O436" s="7">
        <f t="shared" si="115"/>
        <v>190000</v>
      </c>
      <c r="P436" s="7">
        <f>'დამტკ. ბიუჯ.'!E436</f>
        <v>190000</v>
      </c>
      <c r="Q436" s="7">
        <f>'დამტკ. საკუთ.'!E436</f>
        <v>0</v>
      </c>
      <c r="R436" s="7">
        <f>'ცვლილ. ბიუჯ.'!F436</f>
        <v>-35000</v>
      </c>
      <c r="S436" s="7">
        <f>'ცვლილ. საკუთ.'!F436</f>
        <v>0</v>
      </c>
      <c r="T436" s="7">
        <f>'მთავრ. ფონდი'!F436</f>
        <v>0</v>
      </c>
      <c r="U436" s="7">
        <f>'პრეზ. ფონდი'!F436</f>
        <v>0</v>
      </c>
      <c r="V436" s="7">
        <f>'დაზუსტ. ნაერთი'!E436</f>
        <v>155000</v>
      </c>
      <c r="W436" s="7">
        <f>'დაზუსტ. ბიუჯ.'!E436</f>
        <v>155000</v>
      </c>
      <c r="X436" s="7">
        <f>'დაზუსტ. საკუთ.'!E436</f>
        <v>0</v>
      </c>
      <c r="Z436" s="7">
        <f t="shared" si="116"/>
        <v>190000</v>
      </c>
      <c r="AA436" s="7">
        <f>'დამტკ. ბიუჯ.'!F436</f>
        <v>190000</v>
      </c>
      <c r="AB436" s="7">
        <f>'დამტკ. საკუთ.'!F436</f>
        <v>0</v>
      </c>
      <c r="AC436" s="7">
        <f>'ცვლილ. ბიუჯ.'!G436</f>
        <v>-28690</v>
      </c>
      <c r="AD436" s="7">
        <f>'ცვლილ. საკუთ.'!G436</f>
        <v>0</v>
      </c>
      <c r="AE436" s="7">
        <f>'მთავრ. ფონდი'!G436</f>
        <v>0</v>
      </c>
      <c r="AF436" s="7">
        <f>'პრეზ. ფონდი'!G436</f>
        <v>0</v>
      </c>
      <c r="AG436" s="7">
        <f>'დაზუსტ. ნაერთი'!F436</f>
        <v>161310</v>
      </c>
      <c r="AH436" s="7">
        <f>'დაზუსტ. ბიუჯ.'!F436</f>
        <v>161310</v>
      </c>
      <c r="AI436" s="7">
        <f>'დაზუსტ. საკუთ.'!F436</f>
        <v>0</v>
      </c>
      <c r="AK436" s="7">
        <f t="shared" si="117"/>
        <v>380000</v>
      </c>
      <c r="AL436" s="7">
        <f t="shared" si="118"/>
        <v>380000</v>
      </c>
      <c r="AM436" s="7">
        <f t="shared" si="119"/>
        <v>0</v>
      </c>
      <c r="AN436" s="7">
        <f t="shared" si="119"/>
        <v>-63690</v>
      </c>
      <c r="AO436" s="7">
        <f t="shared" si="119"/>
        <v>0</v>
      </c>
      <c r="AP436" s="7">
        <f t="shared" si="109"/>
        <v>0</v>
      </c>
      <c r="AQ436" s="7">
        <f t="shared" si="109"/>
        <v>0</v>
      </c>
      <c r="AR436" s="7">
        <f t="shared" si="109"/>
        <v>316310</v>
      </c>
      <c r="AS436" s="7">
        <f t="shared" si="109"/>
        <v>316310</v>
      </c>
      <c r="AT436" s="7">
        <f t="shared" si="124"/>
        <v>0</v>
      </c>
      <c r="AV436" s="7">
        <f t="shared" si="120"/>
        <v>190000</v>
      </c>
      <c r="AW436" s="7">
        <f>'დამტკ. ბიუჯ.'!G436</f>
        <v>190000</v>
      </c>
      <c r="AX436" s="7">
        <f>'დამტკ. საკუთ.'!G436</f>
        <v>0</v>
      </c>
      <c r="AY436" s="7">
        <f>'ცვლილ. ბიუჯ.'!H436</f>
        <v>-35000</v>
      </c>
      <c r="AZ436" s="7">
        <f>'ცვლილ. საკუთ.'!H436</f>
        <v>0</v>
      </c>
      <c r="BA436" s="7">
        <f>'მთავრ. ფონდი'!H436</f>
        <v>0</v>
      </c>
      <c r="BB436" s="7">
        <f>'პრეზ. ფონდი'!H436</f>
        <v>0</v>
      </c>
      <c r="BC436" s="7">
        <f>'დაზუსტ. ნაერთი'!G436</f>
        <v>155000</v>
      </c>
      <c r="BD436" s="7">
        <f>'დაზუსტ. ბიუჯ.'!G436</f>
        <v>155000</v>
      </c>
      <c r="BE436" s="7">
        <f>'დაზუსტ. საკუთ.'!G436</f>
        <v>0</v>
      </c>
      <c r="BG436" s="7">
        <f t="shared" si="121"/>
        <v>570000</v>
      </c>
      <c r="BH436" s="7">
        <f t="shared" si="121"/>
        <v>570000</v>
      </c>
      <c r="BI436" s="7">
        <f t="shared" si="121"/>
        <v>0</v>
      </c>
      <c r="BJ436" s="7">
        <f t="shared" si="110"/>
        <v>-98690</v>
      </c>
      <c r="BK436" s="7">
        <f t="shared" si="110"/>
        <v>0</v>
      </c>
      <c r="BL436" s="7">
        <f t="shared" si="110"/>
        <v>0</v>
      </c>
      <c r="BM436" s="7">
        <f t="shared" si="110"/>
        <v>0</v>
      </c>
      <c r="BN436" s="7">
        <f t="shared" si="125"/>
        <v>471310</v>
      </c>
      <c r="BO436" s="7">
        <f t="shared" si="125"/>
        <v>471310</v>
      </c>
      <c r="BP436" s="7">
        <f t="shared" si="125"/>
        <v>0</v>
      </c>
      <c r="BR436" s="7">
        <f t="shared" si="122"/>
        <v>190000</v>
      </c>
      <c r="BS436" s="7">
        <f>'დამტკ. ბიუჯ.'!H436</f>
        <v>190000</v>
      </c>
      <c r="BT436" s="7">
        <f>'დამტკ. საკუთ.'!H436</f>
        <v>0</v>
      </c>
      <c r="BU436" s="7">
        <f>'ცვლილ. ბიუჯ.'!I436</f>
        <v>-41310</v>
      </c>
      <c r="BV436" s="7">
        <f>'ცვლილ. საკუთ.'!I436</f>
        <v>0</v>
      </c>
      <c r="BW436" s="7">
        <f>'მთავრ. ფონდი'!I436</f>
        <v>0</v>
      </c>
      <c r="BX436" s="7">
        <f>'პრეზ. ფონდი'!I436</f>
        <v>0</v>
      </c>
      <c r="BY436" s="7">
        <f>'დაზუსტ. ნაერთი'!H436</f>
        <v>148690</v>
      </c>
      <c r="BZ436" s="7">
        <f>'დაზუსტ. ბიუჯ.'!H436</f>
        <v>148690</v>
      </c>
      <c r="CA436" s="7">
        <f>'დაზუსტ. საკუთ.'!H436</f>
        <v>0</v>
      </c>
    </row>
    <row r="437" spans="1:79" x14ac:dyDescent="0.25">
      <c r="A437" t="str">
        <f t="shared" si="111"/>
        <v>b</v>
      </c>
      <c r="B437" s="8"/>
      <c r="C437" s="9" t="s">
        <v>11</v>
      </c>
      <c r="D437" s="10">
        <f t="shared" si="112"/>
        <v>0</v>
      </c>
      <c r="E437" s="10">
        <f t="shared" si="113"/>
        <v>0</v>
      </c>
      <c r="F437" s="10">
        <f t="shared" si="114"/>
        <v>0</v>
      </c>
      <c r="G437" s="10">
        <f t="shared" si="114"/>
        <v>0</v>
      </c>
      <c r="H437" s="10">
        <f t="shared" si="114"/>
        <v>0</v>
      </c>
      <c r="I437" s="10">
        <f t="shared" si="108"/>
        <v>0</v>
      </c>
      <c r="J437" s="10">
        <f t="shared" si="108"/>
        <v>0</v>
      </c>
      <c r="K437" s="10">
        <f t="shared" si="108"/>
        <v>0</v>
      </c>
      <c r="L437" s="10">
        <f t="shared" si="108"/>
        <v>0</v>
      </c>
      <c r="M437" s="10">
        <f t="shared" si="123"/>
        <v>0</v>
      </c>
      <c r="O437" s="10">
        <f t="shared" si="115"/>
        <v>0</v>
      </c>
      <c r="P437" s="10">
        <f>'დამტკ. ბიუჯ.'!E437</f>
        <v>0</v>
      </c>
      <c r="Q437" s="10">
        <f>'დამტკ. საკუთ.'!E437</f>
        <v>0</v>
      </c>
      <c r="R437" s="10">
        <f>'ცვლილ. ბიუჯ.'!F437</f>
        <v>0</v>
      </c>
      <c r="S437" s="10">
        <f>'ცვლილ. საკუთ.'!F437</f>
        <v>0</v>
      </c>
      <c r="T437" s="10">
        <f>'მთავრ. ფონდი'!F437</f>
        <v>0</v>
      </c>
      <c r="U437" s="10">
        <f>'პრეზ. ფონდი'!F437</f>
        <v>0</v>
      </c>
      <c r="V437" s="10">
        <f>'დაზუსტ. ნაერთი'!E437</f>
        <v>0</v>
      </c>
      <c r="W437" s="10">
        <f>'დაზუსტ. ბიუჯ.'!E437</f>
        <v>0</v>
      </c>
      <c r="X437" s="10">
        <f>'დაზუსტ. საკუთ.'!E437</f>
        <v>0</v>
      </c>
      <c r="Z437" s="10">
        <f t="shared" si="116"/>
        <v>0</v>
      </c>
      <c r="AA437" s="10">
        <f>'დამტკ. ბიუჯ.'!F437</f>
        <v>0</v>
      </c>
      <c r="AB437" s="10">
        <f>'დამტკ. საკუთ.'!F437</f>
        <v>0</v>
      </c>
      <c r="AC437" s="10">
        <f>'ცვლილ. ბიუჯ.'!G437</f>
        <v>0</v>
      </c>
      <c r="AD437" s="10">
        <f>'ცვლილ. საკუთ.'!G437</f>
        <v>0</v>
      </c>
      <c r="AE437" s="10">
        <f>'მთავრ. ფონდი'!G437</f>
        <v>0</v>
      </c>
      <c r="AF437" s="10">
        <f>'პრეზ. ფონდი'!G437</f>
        <v>0</v>
      </c>
      <c r="AG437" s="10">
        <f>'დაზუსტ. ნაერთი'!F437</f>
        <v>0</v>
      </c>
      <c r="AH437" s="10">
        <f>'დაზუსტ. ბიუჯ.'!F437</f>
        <v>0</v>
      </c>
      <c r="AI437" s="10">
        <f>'დაზუსტ. საკუთ.'!F437</f>
        <v>0</v>
      </c>
      <c r="AK437" s="10">
        <f t="shared" si="117"/>
        <v>0</v>
      </c>
      <c r="AL437" s="10">
        <f t="shared" si="118"/>
        <v>0</v>
      </c>
      <c r="AM437" s="10">
        <f t="shared" si="119"/>
        <v>0</v>
      </c>
      <c r="AN437" s="10">
        <f t="shared" si="119"/>
        <v>0</v>
      </c>
      <c r="AO437" s="10">
        <f t="shared" si="119"/>
        <v>0</v>
      </c>
      <c r="AP437" s="10">
        <f t="shared" si="109"/>
        <v>0</v>
      </c>
      <c r="AQ437" s="10">
        <f t="shared" si="109"/>
        <v>0</v>
      </c>
      <c r="AR437" s="10">
        <f t="shared" si="109"/>
        <v>0</v>
      </c>
      <c r="AS437" s="10">
        <f t="shared" si="109"/>
        <v>0</v>
      </c>
      <c r="AT437" s="10">
        <f t="shared" si="124"/>
        <v>0</v>
      </c>
      <c r="AV437" s="10">
        <f t="shared" si="120"/>
        <v>0</v>
      </c>
      <c r="AW437" s="10">
        <f>'დამტკ. ბიუჯ.'!G437</f>
        <v>0</v>
      </c>
      <c r="AX437" s="10">
        <f>'დამტკ. საკუთ.'!G437</f>
        <v>0</v>
      </c>
      <c r="AY437" s="10">
        <f>'ცვლილ. ბიუჯ.'!H437</f>
        <v>0</v>
      </c>
      <c r="AZ437" s="10">
        <f>'ცვლილ. საკუთ.'!H437</f>
        <v>0</v>
      </c>
      <c r="BA437" s="10">
        <f>'მთავრ. ფონდი'!H437</f>
        <v>0</v>
      </c>
      <c r="BB437" s="10">
        <f>'პრეზ. ფონდი'!H437</f>
        <v>0</v>
      </c>
      <c r="BC437" s="10">
        <f>'დაზუსტ. ნაერთი'!G437</f>
        <v>0</v>
      </c>
      <c r="BD437" s="10">
        <f>'დაზუსტ. ბიუჯ.'!G437</f>
        <v>0</v>
      </c>
      <c r="BE437" s="10">
        <f>'დაზუსტ. საკუთ.'!G437</f>
        <v>0</v>
      </c>
      <c r="BG437" s="10">
        <f t="shared" si="121"/>
        <v>0</v>
      </c>
      <c r="BH437" s="10">
        <f t="shared" si="121"/>
        <v>0</v>
      </c>
      <c r="BI437" s="10">
        <f t="shared" si="121"/>
        <v>0</v>
      </c>
      <c r="BJ437" s="10">
        <f t="shared" si="110"/>
        <v>0</v>
      </c>
      <c r="BK437" s="10">
        <f t="shared" si="110"/>
        <v>0</v>
      </c>
      <c r="BL437" s="10">
        <f t="shared" si="110"/>
        <v>0</v>
      </c>
      <c r="BM437" s="10">
        <f t="shared" si="110"/>
        <v>0</v>
      </c>
      <c r="BN437" s="10">
        <f t="shared" si="125"/>
        <v>0</v>
      </c>
      <c r="BO437" s="10">
        <f t="shared" si="125"/>
        <v>0</v>
      </c>
      <c r="BP437" s="10">
        <f t="shared" si="125"/>
        <v>0</v>
      </c>
      <c r="BR437" s="10">
        <f t="shared" si="122"/>
        <v>0</v>
      </c>
      <c r="BS437" s="10">
        <f>'დამტკ. ბიუჯ.'!H437</f>
        <v>0</v>
      </c>
      <c r="BT437" s="10">
        <f>'დამტკ. საკუთ.'!H437</f>
        <v>0</v>
      </c>
      <c r="BU437" s="10">
        <f>'ცვლილ. ბიუჯ.'!I437</f>
        <v>0</v>
      </c>
      <c r="BV437" s="10">
        <f>'ცვლილ. საკუთ.'!I437</f>
        <v>0</v>
      </c>
      <c r="BW437" s="10">
        <f>'მთავრ. ფონდი'!I437</f>
        <v>0</v>
      </c>
      <c r="BX437" s="10">
        <f>'პრეზ. ფონდი'!I437</f>
        <v>0</v>
      </c>
      <c r="BY437" s="10">
        <f>'დაზუსტ. ნაერთი'!H437</f>
        <v>0</v>
      </c>
      <c r="BZ437" s="10">
        <f>'დაზუსტ. ბიუჯ.'!H437</f>
        <v>0</v>
      </c>
      <c r="CA437" s="10">
        <f>'დაზუსტ. საკუთ.'!H437</f>
        <v>0</v>
      </c>
    </row>
    <row r="438" spans="1:79" x14ac:dyDescent="0.25">
      <c r="A438" t="str">
        <f t="shared" si="111"/>
        <v>a</v>
      </c>
      <c r="B438" s="8"/>
      <c r="C438" s="9" t="s">
        <v>12</v>
      </c>
      <c r="D438" s="10">
        <f t="shared" si="112"/>
        <v>760000</v>
      </c>
      <c r="E438" s="10">
        <f t="shared" si="113"/>
        <v>760000</v>
      </c>
      <c r="F438" s="10">
        <f t="shared" si="114"/>
        <v>0</v>
      </c>
      <c r="G438" s="10">
        <f t="shared" si="114"/>
        <v>-140000</v>
      </c>
      <c r="H438" s="10">
        <f t="shared" si="114"/>
        <v>0</v>
      </c>
      <c r="I438" s="10">
        <f t="shared" si="108"/>
        <v>0</v>
      </c>
      <c r="J438" s="10">
        <f t="shared" si="108"/>
        <v>0</v>
      </c>
      <c r="K438" s="10">
        <f t="shared" si="108"/>
        <v>620000</v>
      </c>
      <c r="L438" s="10">
        <f t="shared" si="108"/>
        <v>620000</v>
      </c>
      <c r="M438" s="10">
        <f t="shared" si="123"/>
        <v>0</v>
      </c>
      <c r="O438" s="10">
        <f t="shared" si="115"/>
        <v>190000</v>
      </c>
      <c r="P438" s="10">
        <f>'დამტკ. ბიუჯ.'!E438</f>
        <v>190000</v>
      </c>
      <c r="Q438" s="10">
        <f>'დამტკ. საკუთ.'!E438</f>
        <v>0</v>
      </c>
      <c r="R438" s="10">
        <f>'ცვლილ. ბიუჯ.'!F438</f>
        <v>-35000</v>
      </c>
      <c r="S438" s="10">
        <f>'ცვლილ. საკუთ.'!F438</f>
        <v>0</v>
      </c>
      <c r="T438" s="10">
        <f>'მთავრ. ფონდი'!F438</f>
        <v>0</v>
      </c>
      <c r="U438" s="10">
        <f>'პრეზ. ფონდი'!F438</f>
        <v>0</v>
      </c>
      <c r="V438" s="10">
        <f>'დაზუსტ. ნაერთი'!E438</f>
        <v>155000</v>
      </c>
      <c r="W438" s="10">
        <f>'დაზუსტ. ბიუჯ.'!E438</f>
        <v>155000</v>
      </c>
      <c r="X438" s="10">
        <f>'დაზუსტ. საკუთ.'!E438</f>
        <v>0</v>
      </c>
      <c r="Z438" s="10">
        <f t="shared" si="116"/>
        <v>190000</v>
      </c>
      <c r="AA438" s="10">
        <f>'დამტკ. ბიუჯ.'!F438</f>
        <v>190000</v>
      </c>
      <c r="AB438" s="10">
        <f>'დამტკ. საკუთ.'!F438</f>
        <v>0</v>
      </c>
      <c r="AC438" s="10">
        <f>'ცვლილ. ბიუჯ.'!G438</f>
        <v>-28690</v>
      </c>
      <c r="AD438" s="10">
        <f>'ცვლილ. საკუთ.'!G438</f>
        <v>0</v>
      </c>
      <c r="AE438" s="10">
        <f>'მთავრ. ფონდი'!G438</f>
        <v>0</v>
      </c>
      <c r="AF438" s="10">
        <f>'პრეზ. ფონდი'!G438</f>
        <v>0</v>
      </c>
      <c r="AG438" s="10">
        <f>'დაზუსტ. ნაერთი'!F438</f>
        <v>161310</v>
      </c>
      <c r="AH438" s="10">
        <f>'დაზუსტ. ბიუჯ.'!F438</f>
        <v>161310</v>
      </c>
      <c r="AI438" s="10">
        <f>'დაზუსტ. საკუთ.'!F438</f>
        <v>0</v>
      </c>
      <c r="AK438" s="10">
        <f t="shared" si="117"/>
        <v>380000</v>
      </c>
      <c r="AL438" s="10">
        <f t="shared" si="118"/>
        <v>380000</v>
      </c>
      <c r="AM438" s="10">
        <f t="shared" si="119"/>
        <v>0</v>
      </c>
      <c r="AN438" s="10">
        <f t="shared" si="119"/>
        <v>-63690</v>
      </c>
      <c r="AO438" s="10">
        <f t="shared" si="119"/>
        <v>0</v>
      </c>
      <c r="AP438" s="10">
        <f t="shared" si="109"/>
        <v>0</v>
      </c>
      <c r="AQ438" s="10">
        <f t="shared" si="109"/>
        <v>0</v>
      </c>
      <c r="AR438" s="10">
        <f t="shared" si="109"/>
        <v>316310</v>
      </c>
      <c r="AS438" s="10">
        <f t="shared" si="109"/>
        <v>316310</v>
      </c>
      <c r="AT438" s="10">
        <f t="shared" si="124"/>
        <v>0</v>
      </c>
      <c r="AV438" s="10">
        <f t="shared" si="120"/>
        <v>190000</v>
      </c>
      <c r="AW438" s="10">
        <f>'დამტკ. ბიუჯ.'!G438</f>
        <v>190000</v>
      </c>
      <c r="AX438" s="10">
        <f>'დამტკ. საკუთ.'!G438</f>
        <v>0</v>
      </c>
      <c r="AY438" s="10">
        <f>'ცვლილ. ბიუჯ.'!H438</f>
        <v>-35000</v>
      </c>
      <c r="AZ438" s="10">
        <f>'ცვლილ. საკუთ.'!H438</f>
        <v>0</v>
      </c>
      <c r="BA438" s="10">
        <f>'მთავრ. ფონდი'!H438</f>
        <v>0</v>
      </c>
      <c r="BB438" s="10">
        <f>'პრეზ. ფონდი'!H438</f>
        <v>0</v>
      </c>
      <c r="BC438" s="10">
        <f>'დაზუსტ. ნაერთი'!G438</f>
        <v>155000</v>
      </c>
      <c r="BD438" s="10">
        <f>'დაზუსტ. ბიუჯ.'!G438</f>
        <v>155000</v>
      </c>
      <c r="BE438" s="10">
        <f>'დაზუსტ. საკუთ.'!G438</f>
        <v>0</v>
      </c>
      <c r="BG438" s="10">
        <f t="shared" si="121"/>
        <v>570000</v>
      </c>
      <c r="BH438" s="10">
        <f t="shared" si="121"/>
        <v>570000</v>
      </c>
      <c r="BI438" s="10">
        <f t="shared" si="121"/>
        <v>0</v>
      </c>
      <c r="BJ438" s="10">
        <f t="shared" si="110"/>
        <v>-98690</v>
      </c>
      <c r="BK438" s="10">
        <f t="shared" si="110"/>
        <v>0</v>
      </c>
      <c r="BL438" s="10">
        <f t="shared" si="110"/>
        <v>0</v>
      </c>
      <c r="BM438" s="10">
        <f t="shared" si="110"/>
        <v>0</v>
      </c>
      <c r="BN438" s="10">
        <f t="shared" si="125"/>
        <v>471310</v>
      </c>
      <c r="BO438" s="10">
        <f t="shared" si="125"/>
        <v>471310</v>
      </c>
      <c r="BP438" s="10">
        <f t="shared" si="125"/>
        <v>0</v>
      </c>
      <c r="BR438" s="10">
        <f t="shared" si="122"/>
        <v>190000</v>
      </c>
      <c r="BS438" s="10">
        <f>'დამტკ. ბიუჯ.'!H438</f>
        <v>190000</v>
      </c>
      <c r="BT438" s="10">
        <f>'დამტკ. საკუთ.'!H438</f>
        <v>0</v>
      </c>
      <c r="BU438" s="10">
        <f>'ცვლილ. ბიუჯ.'!I438</f>
        <v>-41310</v>
      </c>
      <c r="BV438" s="10">
        <f>'ცვლილ. საკუთ.'!I438</f>
        <v>0</v>
      </c>
      <c r="BW438" s="10">
        <f>'მთავრ. ფონდი'!I438</f>
        <v>0</v>
      </c>
      <c r="BX438" s="10">
        <f>'პრეზ. ფონდი'!I438</f>
        <v>0</v>
      </c>
      <c r="BY438" s="10">
        <f>'დაზუსტ. ნაერთი'!H438</f>
        <v>148690</v>
      </c>
      <c r="BZ438" s="10">
        <f>'დაზუსტ. ბიუჯ.'!H438</f>
        <v>148690</v>
      </c>
      <c r="CA438" s="10">
        <f>'დაზუსტ. საკუთ.'!H438</f>
        <v>0</v>
      </c>
    </row>
    <row r="439" spans="1:79" x14ac:dyDescent="0.25">
      <c r="A439" t="str">
        <f t="shared" si="111"/>
        <v>b</v>
      </c>
      <c r="B439" s="8"/>
      <c r="C439" s="9" t="s">
        <v>13</v>
      </c>
      <c r="D439" s="10">
        <f t="shared" si="112"/>
        <v>0</v>
      </c>
      <c r="E439" s="10">
        <f t="shared" si="113"/>
        <v>0</v>
      </c>
      <c r="F439" s="10">
        <f t="shared" si="114"/>
        <v>0</v>
      </c>
      <c r="G439" s="10">
        <f t="shared" si="114"/>
        <v>0</v>
      </c>
      <c r="H439" s="10">
        <f t="shared" si="114"/>
        <v>0</v>
      </c>
      <c r="I439" s="10">
        <f t="shared" si="108"/>
        <v>0</v>
      </c>
      <c r="J439" s="10">
        <f t="shared" si="108"/>
        <v>0</v>
      </c>
      <c r="K439" s="10">
        <f t="shared" si="108"/>
        <v>0</v>
      </c>
      <c r="L439" s="10">
        <f t="shared" si="108"/>
        <v>0</v>
      </c>
      <c r="M439" s="10">
        <f t="shared" si="123"/>
        <v>0</v>
      </c>
      <c r="O439" s="10">
        <f t="shared" si="115"/>
        <v>0</v>
      </c>
      <c r="P439" s="10">
        <f>'დამტკ. ბიუჯ.'!E439</f>
        <v>0</v>
      </c>
      <c r="Q439" s="10">
        <f>'დამტკ. საკუთ.'!E439</f>
        <v>0</v>
      </c>
      <c r="R439" s="10">
        <f>'ცვლილ. ბიუჯ.'!F439</f>
        <v>0</v>
      </c>
      <c r="S439" s="10">
        <f>'ცვლილ. საკუთ.'!F439</f>
        <v>0</v>
      </c>
      <c r="T439" s="10">
        <f>'მთავრ. ფონდი'!F439</f>
        <v>0</v>
      </c>
      <c r="U439" s="10">
        <f>'პრეზ. ფონდი'!F439</f>
        <v>0</v>
      </c>
      <c r="V439" s="10">
        <f>'დაზუსტ. ნაერთი'!E439</f>
        <v>0</v>
      </c>
      <c r="W439" s="10">
        <f>'დაზუსტ. ბიუჯ.'!E439</f>
        <v>0</v>
      </c>
      <c r="X439" s="10">
        <f>'დაზუსტ. საკუთ.'!E439</f>
        <v>0</v>
      </c>
      <c r="Z439" s="10">
        <f t="shared" si="116"/>
        <v>0</v>
      </c>
      <c r="AA439" s="10">
        <f>'დამტკ. ბიუჯ.'!F439</f>
        <v>0</v>
      </c>
      <c r="AB439" s="10">
        <f>'დამტკ. საკუთ.'!F439</f>
        <v>0</v>
      </c>
      <c r="AC439" s="10">
        <f>'ცვლილ. ბიუჯ.'!G439</f>
        <v>0</v>
      </c>
      <c r="AD439" s="10">
        <f>'ცვლილ. საკუთ.'!G439</f>
        <v>0</v>
      </c>
      <c r="AE439" s="10">
        <f>'მთავრ. ფონდი'!G439</f>
        <v>0</v>
      </c>
      <c r="AF439" s="10">
        <f>'პრეზ. ფონდი'!G439</f>
        <v>0</v>
      </c>
      <c r="AG439" s="10">
        <f>'დაზუსტ. ნაერთი'!F439</f>
        <v>0</v>
      </c>
      <c r="AH439" s="10">
        <f>'დაზუსტ. ბიუჯ.'!F439</f>
        <v>0</v>
      </c>
      <c r="AI439" s="10">
        <f>'დაზუსტ. საკუთ.'!F439</f>
        <v>0</v>
      </c>
      <c r="AK439" s="10">
        <f t="shared" si="117"/>
        <v>0</v>
      </c>
      <c r="AL439" s="10">
        <f t="shared" si="118"/>
        <v>0</v>
      </c>
      <c r="AM439" s="10">
        <f t="shared" si="119"/>
        <v>0</v>
      </c>
      <c r="AN439" s="10">
        <f t="shared" si="119"/>
        <v>0</v>
      </c>
      <c r="AO439" s="10">
        <f t="shared" si="119"/>
        <v>0</v>
      </c>
      <c r="AP439" s="10">
        <f t="shared" si="109"/>
        <v>0</v>
      </c>
      <c r="AQ439" s="10">
        <f t="shared" si="109"/>
        <v>0</v>
      </c>
      <c r="AR439" s="10">
        <f t="shared" si="109"/>
        <v>0</v>
      </c>
      <c r="AS439" s="10">
        <f t="shared" si="109"/>
        <v>0</v>
      </c>
      <c r="AT439" s="10">
        <f t="shared" si="124"/>
        <v>0</v>
      </c>
      <c r="AV439" s="10">
        <f t="shared" si="120"/>
        <v>0</v>
      </c>
      <c r="AW439" s="10">
        <f>'დამტკ. ბიუჯ.'!G439</f>
        <v>0</v>
      </c>
      <c r="AX439" s="10">
        <f>'დამტკ. საკუთ.'!G439</f>
        <v>0</v>
      </c>
      <c r="AY439" s="10">
        <f>'ცვლილ. ბიუჯ.'!H439</f>
        <v>0</v>
      </c>
      <c r="AZ439" s="10">
        <f>'ცვლილ. საკუთ.'!H439</f>
        <v>0</v>
      </c>
      <c r="BA439" s="10">
        <f>'მთავრ. ფონდი'!H439</f>
        <v>0</v>
      </c>
      <c r="BB439" s="10">
        <f>'პრეზ. ფონდი'!H439</f>
        <v>0</v>
      </c>
      <c r="BC439" s="10">
        <f>'დაზუსტ. ნაერთი'!G439</f>
        <v>0</v>
      </c>
      <c r="BD439" s="10">
        <f>'დაზუსტ. ბიუჯ.'!G439</f>
        <v>0</v>
      </c>
      <c r="BE439" s="10">
        <f>'დაზუსტ. საკუთ.'!G439</f>
        <v>0</v>
      </c>
      <c r="BG439" s="10">
        <f t="shared" si="121"/>
        <v>0</v>
      </c>
      <c r="BH439" s="10">
        <f t="shared" si="121"/>
        <v>0</v>
      </c>
      <c r="BI439" s="10">
        <f t="shared" si="121"/>
        <v>0</v>
      </c>
      <c r="BJ439" s="10">
        <f t="shared" si="110"/>
        <v>0</v>
      </c>
      <c r="BK439" s="10">
        <f t="shared" si="110"/>
        <v>0</v>
      </c>
      <c r="BL439" s="10">
        <f t="shared" si="110"/>
        <v>0</v>
      </c>
      <c r="BM439" s="10">
        <f t="shared" si="110"/>
        <v>0</v>
      </c>
      <c r="BN439" s="10">
        <f t="shared" si="125"/>
        <v>0</v>
      </c>
      <c r="BO439" s="10">
        <f t="shared" si="125"/>
        <v>0</v>
      </c>
      <c r="BP439" s="10">
        <f t="shared" si="125"/>
        <v>0</v>
      </c>
      <c r="BR439" s="10">
        <f t="shared" si="122"/>
        <v>0</v>
      </c>
      <c r="BS439" s="10">
        <f>'დამტკ. ბიუჯ.'!H439</f>
        <v>0</v>
      </c>
      <c r="BT439" s="10">
        <f>'დამტკ. საკუთ.'!H439</f>
        <v>0</v>
      </c>
      <c r="BU439" s="10">
        <f>'ცვლილ. ბიუჯ.'!I439</f>
        <v>0</v>
      </c>
      <c r="BV439" s="10">
        <f>'ცვლილ. საკუთ.'!I439</f>
        <v>0</v>
      </c>
      <c r="BW439" s="10">
        <f>'მთავრ. ფონდი'!I439</f>
        <v>0</v>
      </c>
      <c r="BX439" s="10">
        <f>'პრეზ. ფონდი'!I439</f>
        <v>0</v>
      </c>
      <c r="BY439" s="10">
        <f>'დაზუსტ. ნაერთი'!H439</f>
        <v>0</v>
      </c>
      <c r="BZ439" s="10">
        <f>'დაზუსტ. ბიუჯ.'!H439</f>
        <v>0</v>
      </c>
      <c r="CA439" s="10">
        <f>'დაზუსტ. საკუთ.'!H439</f>
        <v>0</v>
      </c>
    </row>
    <row r="440" spans="1:79" x14ac:dyDescent="0.25">
      <c r="A440" t="str">
        <f t="shared" si="111"/>
        <v>b</v>
      </c>
      <c r="B440" s="8"/>
      <c r="C440" s="9" t="s">
        <v>14</v>
      </c>
      <c r="D440" s="10">
        <f t="shared" si="112"/>
        <v>0</v>
      </c>
      <c r="E440" s="10">
        <f t="shared" si="113"/>
        <v>0</v>
      </c>
      <c r="F440" s="10">
        <f t="shared" si="114"/>
        <v>0</v>
      </c>
      <c r="G440" s="10">
        <f t="shared" si="114"/>
        <v>0</v>
      </c>
      <c r="H440" s="10">
        <f t="shared" si="114"/>
        <v>0</v>
      </c>
      <c r="I440" s="10">
        <f t="shared" si="108"/>
        <v>0</v>
      </c>
      <c r="J440" s="10">
        <f t="shared" si="108"/>
        <v>0</v>
      </c>
      <c r="K440" s="10">
        <f t="shared" si="108"/>
        <v>0</v>
      </c>
      <c r="L440" s="10">
        <f t="shared" si="108"/>
        <v>0</v>
      </c>
      <c r="M440" s="10">
        <f t="shared" si="123"/>
        <v>0</v>
      </c>
      <c r="O440" s="10">
        <f t="shared" si="115"/>
        <v>0</v>
      </c>
      <c r="P440" s="10">
        <f>'დამტკ. ბიუჯ.'!E440</f>
        <v>0</v>
      </c>
      <c r="Q440" s="10">
        <f>'დამტკ. საკუთ.'!E440</f>
        <v>0</v>
      </c>
      <c r="R440" s="10">
        <f>'ცვლილ. ბიუჯ.'!F440</f>
        <v>0</v>
      </c>
      <c r="S440" s="10">
        <f>'ცვლილ. საკუთ.'!F440</f>
        <v>0</v>
      </c>
      <c r="T440" s="10">
        <f>'მთავრ. ფონდი'!F440</f>
        <v>0</v>
      </c>
      <c r="U440" s="10">
        <f>'პრეზ. ფონდი'!F440</f>
        <v>0</v>
      </c>
      <c r="V440" s="10">
        <f>'დაზუსტ. ნაერთი'!E440</f>
        <v>0</v>
      </c>
      <c r="W440" s="10">
        <f>'დაზუსტ. ბიუჯ.'!E440</f>
        <v>0</v>
      </c>
      <c r="X440" s="10">
        <f>'დაზუსტ. საკუთ.'!E440</f>
        <v>0</v>
      </c>
      <c r="Z440" s="10">
        <f t="shared" si="116"/>
        <v>0</v>
      </c>
      <c r="AA440" s="10">
        <f>'დამტკ. ბიუჯ.'!F440</f>
        <v>0</v>
      </c>
      <c r="AB440" s="10">
        <f>'დამტკ. საკუთ.'!F440</f>
        <v>0</v>
      </c>
      <c r="AC440" s="10">
        <f>'ცვლილ. ბიუჯ.'!G440</f>
        <v>0</v>
      </c>
      <c r="AD440" s="10">
        <f>'ცვლილ. საკუთ.'!G440</f>
        <v>0</v>
      </c>
      <c r="AE440" s="10">
        <f>'მთავრ. ფონდი'!G440</f>
        <v>0</v>
      </c>
      <c r="AF440" s="10">
        <f>'პრეზ. ფონდი'!G440</f>
        <v>0</v>
      </c>
      <c r="AG440" s="10">
        <f>'დაზუსტ. ნაერთი'!F440</f>
        <v>0</v>
      </c>
      <c r="AH440" s="10">
        <f>'დაზუსტ. ბიუჯ.'!F440</f>
        <v>0</v>
      </c>
      <c r="AI440" s="10">
        <f>'დაზუსტ. საკუთ.'!F440</f>
        <v>0</v>
      </c>
      <c r="AK440" s="10">
        <f t="shared" si="117"/>
        <v>0</v>
      </c>
      <c r="AL440" s="10">
        <f t="shared" si="118"/>
        <v>0</v>
      </c>
      <c r="AM440" s="10">
        <f t="shared" si="119"/>
        <v>0</v>
      </c>
      <c r="AN440" s="10">
        <f t="shared" si="119"/>
        <v>0</v>
      </c>
      <c r="AO440" s="10">
        <f t="shared" si="119"/>
        <v>0</v>
      </c>
      <c r="AP440" s="10">
        <f t="shared" si="109"/>
        <v>0</v>
      </c>
      <c r="AQ440" s="10">
        <f t="shared" si="109"/>
        <v>0</v>
      </c>
      <c r="AR440" s="10">
        <f t="shared" si="109"/>
        <v>0</v>
      </c>
      <c r="AS440" s="10">
        <f t="shared" si="109"/>
        <v>0</v>
      </c>
      <c r="AT440" s="10">
        <f t="shared" si="124"/>
        <v>0</v>
      </c>
      <c r="AV440" s="10">
        <f t="shared" si="120"/>
        <v>0</v>
      </c>
      <c r="AW440" s="10">
        <f>'დამტკ. ბიუჯ.'!G440</f>
        <v>0</v>
      </c>
      <c r="AX440" s="10">
        <f>'დამტკ. საკუთ.'!G440</f>
        <v>0</v>
      </c>
      <c r="AY440" s="10">
        <f>'ცვლილ. ბიუჯ.'!H440</f>
        <v>0</v>
      </c>
      <c r="AZ440" s="10">
        <f>'ცვლილ. საკუთ.'!H440</f>
        <v>0</v>
      </c>
      <c r="BA440" s="10">
        <f>'მთავრ. ფონდი'!H440</f>
        <v>0</v>
      </c>
      <c r="BB440" s="10">
        <f>'პრეზ. ფონდი'!H440</f>
        <v>0</v>
      </c>
      <c r="BC440" s="10">
        <f>'დაზუსტ. ნაერთი'!G440</f>
        <v>0</v>
      </c>
      <c r="BD440" s="10">
        <f>'დაზუსტ. ბიუჯ.'!G440</f>
        <v>0</v>
      </c>
      <c r="BE440" s="10">
        <f>'დაზუსტ. საკუთ.'!G440</f>
        <v>0</v>
      </c>
      <c r="BG440" s="10">
        <f t="shared" si="121"/>
        <v>0</v>
      </c>
      <c r="BH440" s="10">
        <f t="shared" si="121"/>
        <v>0</v>
      </c>
      <c r="BI440" s="10">
        <f t="shared" si="121"/>
        <v>0</v>
      </c>
      <c r="BJ440" s="10">
        <f t="shared" si="110"/>
        <v>0</v>
      </c>
      <c r="BK440" s="10">
        <f t="shared" si="110"/>
        <v>0</v>
      </c>
      <c r="BL440" s="10">
        <f t="shared" si="110"/>
        <v>0</v>
      </c>
      <c r="BM440" s="10">
        <f t="shared" si="110"/>
        <v>0</v>
      </c>
      <c r="BN440" s="10">
        <f t="shared" si="125"/>
        <v>0</v>
      </c>
      <c r="BO440" s="10">
        <f t="shared" si="125"/>
        <v>0</v>
      </c>
      <c r="BP440" s="10">
        <f t="shared" si="125"/>
        <v>0</v>
      </c>
      <c r="BR440" s="10">
        <f t="shared" si="122"/>
        <v>0</v>
      </c>
      <c r="BS440" s="10">
        <f>'დამტკ. ბიუჯ.'!H440</f>
        <v>0</v>
      </c>
      <c r="BT440" s="10">
        <f>'დამტკ. საკუთ.'!H440</f>
        <v>0</v>
      </c>
      <c r="BU440" s="10">
        <f>'ცვლილ. ბიუჯ.'!I440</f>
        <v>0</v>
      </c>
      <c r="BV440" s="10">
        <f>'ცვლილ. საკუთ.'!I440</f>
        <v>0</v>
      </c>
      <c r="BW440" s="10">
        <f>'მთავრ. ფონდი'!I440</f>
        <v>0</v>
      </c>
      <c r="BX440" s="10">
        <f>'პრეზ. ფონდი'!I440</f>
        <v>0</v>
      </c>
      <c r="BY440" s="10">
        <f>'დაზუსტ. ნაერთი'!H440</f>
        <v>0</v>
      </c>
      <c r="BZ440" s="10">
        <f>'დაზუსტ. ბიუჯ.'!H440</f>
        <v>0</v>
      </c>
      <c r="CA440" s="10">
        <f>'დაზუსტ. საკუთ.'!H440</f>
        <v>0</v>
      </c>
    </row>
    <row r="441" spans="1:79" x14ac:dyDescent="0.25">
      <c r="A441" t="str">
        <f t="shared" si="111"/>
        <v>b</v>
      </c>
      <c r="B441" s="8"/>
      <c r="C441" s="9" t="s">
        <v>15</v>
      </c>
      <c r="D441" s="10">
        <f t="shared" si="112"/>
        <v>0</v>
      </c>
      <c r="E441" s="10">
        <f t="shared" si="113"/>
        <v>0</v>
      </c>
      <c r="F441" s="10">
        <f t="shared" si="114"/>
        <v>0</v>
      </c>
      <c r="G441" s="10">
        <f t="shared" si="114"/>
        <v>0</v>
      </c>
      <c r="H441" s="10">
        <f t="shared" si="114"/>
        <v>0</v>
      </c>
      <c r="I441" s="10">
        <f t="shared" si="108"/>
        <v>0</v>
      </c>
      <c r="J441" s="10">
        <f t="shared" si="108"/>
        <v>0</v>
      </c>
      <c r="K441" s="10">
        <f t="shared" si="108"/>
        <v>0</v>
      </c>
      <c r="L441" s="10">
        <f t="shared" si="108"/>
        <v>0</v>
      </c>
      <c r="M441" s="10">
        <f t="shared" si="123"/>
        <v>0</v>
      </c>
      <c r="O441" s="10">
        <f t="shared" si="115"/>
        <v>0</v>
      </c>
      <c r="P441" s="10">
        <f>'დამტკ. ბიუჯ.'!E441</f>
        <v>0</v>
      </c>
      <c r="Q441" s="10">
        <f>'დამტკ. საკუთ.'!E441</f>
        <v>0</v>
      </c>
      <c r="R441" s="10">
        <f>'ცვლილ. ბიუჯ.'!F441</f>
        <v>0</v>
      </c>
      <c r="S441" s="10">
        <f>'ცვლილ. საკუთ.'!F441</f>
        <v>0</v>
      </c>
      <c r="T441" s="10">
        <f>'მთავრ. ფონდი'!F441</f>
        <v>0</v>
      </c>
      <c r="U441" s="10">
        <f>'პრეზ. ფონდი'!F441</f>
        <v>0</v>
      </c>
      <c r="V441" s="10">
        <f>'დაზუსტ. ნაერთი'!E441</f>
        <v>0</v>
      </c>
      <c r="W441" s="10">
        <f>'დაზუსტ. ბიუჯ.'!E441</f>
        <v>0</v>
      </c>
      <c r="X441" s="10">
        <f>'დაზუსტ. საკუთ.'!E441</f>
        <v>0</v>
      </c>
      <c r="Z441" s="10">
        <f t="shared" si="116"/>
        <v>0</v>
      </c>
      <c r="AA441" s="10">
        <f>'დამტკ. ბიუჯ.'!F441</f>
        <v>0</v>
      </c>
      <c r="AB441" s="10">
        <f>'დამტკ. საკუთ.'!F441</f>
        <v>0</v>
      </c>
      <c r="AC441" s="10">
        <f>'ცვლილ. ბიუჯ.'!G441</f>
        <v>0</v>
      </c>
      <c r="AD441" s="10">
        <f>'ცვლილ. საკუთ.'!G441</f>
        <v>0</v>
      </c>
      <c r="AE441" s="10">
        <f>'მთავრ. ფონდი'!G441</f>
        <v>0</v>
      </c>
      <c r="AF441" s="10">
        <f>'პრეზ. ფონდი'!G441</f>
        <v>0</v>
      </c>
      <c r="AG441" s="10">
        <f>'დაზუსტ. ნაერთი'!F441</f>
        <v>0</v>
      </c>
      <c r="AH441" s="10">
        <f>'დაზუსტ. ბიუჯ.'!F441</f>
        <v>0</v>
      </c>
      <c r="AI441" s="10">
        <f>'დაზუსტ. საკუთ.'!F441</f>
        <v>0</v>
      </c>
      <c r="AK441" s="10">
        <f t="shared" si="117"/>
        <v>0</v>
      </c>
      <c r="AL441" s="10">
        <f t="shared" si="118"/>
        <v>0</v>
      </c>
      <c r="AM441" s="10">
        <f t="shared" si="119"/>
        <v>0</v>
      </c>
      <c r="AN441" s="10">
        <f t="shared" si="119"/>
        <v>0</v>
      </c>
      <c r="AO441" s="10">
        <f t="shared" si="119"/>
        <v>0</v>
      </c>
      <c r="AP441" s="10">
        <f t="shared" si="109"/>
        <v>0</v>
      </c>
      <c r="AQ441" s="10">
        <f t="shared" si="109"/>
        <v>0</v>
      </c>
      <c r="AR441" s="10">
        <f t="shared" si="109"/>
        <v>0</v>
      </c>
      <c r="AS441" s="10">
        <f t="shared" si="109"/>
        <v>0</v>
      </c>
      <c r="AT441" s="10">
        <f t="shared" si="124"/>
        <v>0</v>
      </c>
      <c r="AV441" s="10">
        <f t="shared" si="120"/>
        <v>0</v>
      </c>
      <c r="AW441" s="10">
        <f>'დამტკ. ბიუჯ.'!G441</f>
        <v>0</v>
      </c>
      <c r="AX441" s="10">
        <f>'დამტკ. საკუთ.'!G441</f>
        <v>0</v>
      </c>
      <c r="AY441" s="10">
        <f>'ცვლილ. ბიუჯ.'!H441</f>
        <v>0</v>
      </c>
      <c r="AZ441" s="10">
        <f>'ცვლილ. საკუთ.'!H441</f>
        <v>0</v>
      </c>
      <c r="BA441" s="10">
        <f>'მთავრ. ფონდი'!H441</f>
        <v>0</v>
      </c>
      <c r="BB441" s="10">
        <f>'პრეზ. ფონდი'!H441</f>
        <v>0</v>
      </c>
      <c r="BC441" s="10">
        <f>'დაზუსტ. ნაერთი'!G441</f>
        <v>0</v>
      </c>
      <c r="BD441" s="10">
        <f>'დაზუსტ. ბიუჯ.'!G441</f>
        <v>0</v>
      </c>
      <c r="BE441" s="10">
        <f>'დაზუსტ. საკუთ.'!G441</f>
        <v>0</v>
      </c>
      <c r="BG441" s="10">
        <f t="shared" si="121"/>
        <v>0</v>
      </c>
      <c r="BH441" s="10">
        <f t="shared" si="121"/>
        <v>0</v>
      </c>
      <c r="BI441" s="10">
        <f t="shared" si="121"/>
        <v>0</v>
      </c>
      <c r="BJ441" s="10">
        <f t="shared" si="110"/>
        <v>0</v>
      </c>
      <c r="BK441" s="10">
        <f t="shared" si="110"/>
        <v>0</v>
      </c>
      <c r="BL441" s="10">
        <f t="shared" si="110"/>
        <v>0</v>
      </c>
      <c r="BM441" s="10">
        <f t="shared" si="110"/>
        <v>0</v>
      </c>
      <c r="BN441" s="10">
        <f t="shared" si="125"/>
        <v>0</v>
      </c>
      <c r="BO441" s="10">
        <f t="shared" si="125"/>
        <v>0</v>
      </c>
      <c r="BP441" s="10">
        <f t="shared" si="125"/>
        <v>0</v>
      </c>
      <c r="BR441" s="10">
        <f t="shared" si="122"/>
        <v>0</v>
      </c>
      <c r="BS441" s="10">
        <f>'დამტკ. ბიუჯ.'!H441</f>
        <v>0</v>
      </c>
      <c r="BT441" s="10">
        <f>'დამტკ. საკუთ.'!H441</f>
        <v>0</v>
      </c>
      <c r="BU441" s="10">
        <f>'ცვლილ. ბიუჯ.'!I441</f>
        <v>0</v>
      </c>
      <c r="BV441" s="10">
        <f>'ცვლილ. საკუთ.'!I441</f>
        <v>0</v>
      </c>
      <c r="BW441" s="10">
        <f>'მთავრ. ფონდი'!I441</f>
        <v>0</v>
      </c>
      <c r="BX441" s="10">
        <f>'პრეზ. ფონდი'!I441</f>
        <v>0</v>
      </c>
      <c r="BY441" s="10">
        <f>'დაზუსტ. ნაერთი'!H441</f>
        <v>0</v>
      </c>
      <c r="BZ441" s="10">
        <f>'დაზუსტ. ბიუჯ.'!H441</f>
        <v>0</v>
      </c>
      <c r="CA441" s="10">
        <f>'დაზუსტ. საკუთ.'!H441</f>
        <v>0</v>
      </c>
    </row>
    <row r="442" spans="1:79" x14ac:dyDescent="0.25">
      <c r="A442" t="str">
        <f t="shared" si="111"/>
        <v>b</v>
      </c>
      <c r="B442" s="8"/>
      <c r="C442" s="9" t="s">
        <v>16</v>
      </c>
      <c r="D442" s="10">
        <f t="shared" si="112"/>
        <v>0</v>
      </c>
      <c r="E442" s="10">
        <f t="shared" si="113"/>
        <v>0</v>
      </c>
      <c r="F442" s="10">
        <f t="shared" si="114"/>
        <v>0</v>
      </c>
      <c r="G442" s="10">
        <f t="shared" si="114"/>
        <v>0</v>
      </c>
      <c r="H442" s="10">
        <f t="shared" si="114"/>
        <v>0</v>
      </c>
      <c r="I442" s="10">
        <f t="shared" si="108"/>
        <v>0</v>
      </c>
      <c r="J442" s="10">
        <f t="shared" si="108"/>
        <v>0</v>
      </c>
      <c r="K442" s="10">
        <f t="shared" si="108"/>
        <v>0</v>
      </c>
      <c r="L442" s="10">
        <f t="shared" si="108"/>
        <v>0</v>
      </c>
      <c r="M442" s="10">
        <f t="shared" si="123"/>
        <v>0</v>
      </c>
      <c r="O442" s="10">
        <f t="shared" si="115"/>
        <v>0</v>
      </c>
      <c r="P442" s="10">
        <f>'დამტკ. ბიუჯ.'!E442</f>
        <v>0</v>
      </c>
      <c r="Q442" s="10">
        <f>'დამტკ. საკუთ.'!E442</f>
        <v>0</v>
      </c>
      <c r="R442" s="10">
        <f>'ცვლილ. ბიუჯ.'!F442</f>
        <v>0</v>
      </c>
      <c r="S442" s="10">
        <f>'ცვლილ. საკუთ.'!F442</f>
        <v>0</v>
      </c>
      <c r="T442" s="10">
        <f>'მთავრ. ფონდი'!F442</f>
        <v>0</v>
      </c>
      <c r="U442" s="10">
        <f>'პრეზ. ფონდი'!F442</f>
        <v>0</v>
      </c>
      <c r="V442" s="10">
        <f>'დაზუსტ. ნაერთი'!E442</f>
        <v>0</v>
      </c>
      <c r="W442" s="10">
        <f>'დაზუსტ. ბიუჯ.'!E442</f>
        <v>0</v>
      </c>
      <c r="X442" s="10">
        <f>'დაზუსტ. საკუთ.'!E442</f>
        <v>0</v>
      </c>
      <c r="Z442" s="10">
        <f t="shared" si="116"/>
        <v>0</v>
      </c>
      <c r="AA442" s="10">
        <f>'დამტკ. ბიუჯ.'!F442</f>
        <v>0</v>
      </c>
      <c r="AB442" s="10">
        <f>'დამტკ. საკუთ.'!F442</f>
        <v>0</v>
      </c>
      <c r="AC442" s="10">
        <f>'ცვლილ. ბიუჯ.'!G442</f>
        <v>0</v>
      </c>
      <c r="AD442" s="10">
        <f>'ცვლილ. საკუთ.'!G442</f>
        <v>0</v>
      </c>
      <c r="AE442" s="10">
        <f>'მთავრ. ფონდი'!G442</f>
        <v>0</v>
      </c>
      <c r="AF442" s="10">
        <f>'პრეზ. ფონდი'!G442</f>
        <v>0</v>
      </c>
      <c r="AG442" s="10">
        <f>'დაზუსტ. ნაერთი'!F442</f>
        <v>0</v>
      </c>
      <c r="AH442" s="10">
        <f>'დაზუსტ. ბიუჯ.'!F442</f>
        <v>0</v>
      </c>
      <c r="AI442" s="10">
        <f>'დაზუსტ. საკუთ.'!F442</f>
        <v>0</v>
      </c>
      <c r="AK442" s="10">
        <f t="shared" si="117"/>
        <v>0</v>
      </c>
      <c r="AL442" s="10">
        <f t="shared" si="118"/>
        <v>0</v>
      </c>
      <c r="AM442" s="10">
        <f t="shared" si="119"/>
        <v>0</v>
      </c>
      <c r="AN442" s="10">
        <f t="shared" si="119"/>
        <v>0</v>
      </c>
      <c r="AO442" s="10">
        <f t="shared" si="119"/>
        <v>0</v>
      </c>
      <c r="AP442" s="10">
        <f t="shared" si="109"/>
        <v>0</v>
      </c>
      <c r="AQ442" s="10">
        <f t="shared" si="109"/>
        <v>0</v>
      </c>
      <c r="AR442" s="10">
        <f t="shared" si="109"/>
        <v>0</v>
      </c>
      <c r="AS442" s="10">
        <f t="shared" si="109"/>
        <v>0</v>
      </c>
      <c r="AT442" s="10">
        <f t="shared" si="124"/>
        <v>0</v>
      </c>
      <c r="AV442" s="10">
        <f t="shared" si="120"/>
        <v>0</v>
      </c>
      <c r="AW442" s="10">
        <f>'დამტკ. ბიუჯ.'!G442</f>
        <v>0</v>
      </c>
      <c r="AX442" s="10">
        <f>'დამტკ. საკუთ.'!G442</f>
        <v>0</v>
      </c>
      <c r="AY442" s="10">
        <f>'ცვლილ. ბიუჯ.'!H442</f>
        <v>0</v>
      </c>
      <c r="AZ442" s="10">
        <f>'ცვლილ. საკუთ.'!H442</f>
        <v>0</v>
      </c>
      <c r="BA442" s="10">
        <f>'მთავრ. ფონდი'!H442</f>
        <v>0</v>
      </c>
      <c r="BB442" s="10">
        <f>'პრეზ. ფონდი'!H442</f>
        <v>0</v>
      </c>
      <c r="BC442" s="10">
        <f>'დაზუსტ. ნაერთი'!G442</f>
        <v>0</v>
      </c>
      <c r="BD442" s="10">
        <f>'დაზუსტ. ბიუჯ.'!G442</f>
        <v>0</v>
      </c>
      <c r="BE442" s="10">
        <f>'დაზუსტ. საკუთ.'!G442</f>
        <v>0</v>
      </c>
      <c r="BG442" s="10">
        <f t="shared" si="121"/>
        <v>0</v>
      </c>
      <c r="BH442" s="10">
        <f t="shared" si="121"/>
        <v>0</v>
      </c>
      <c r="BI442" s="10">
        <f t="shared" si="121"/>
        <v>0</v>
      </c>
      <c r="BJ442" s="10">
        <f t="shared" si="110"/>
        <v>0</v>
      </c>
      <c r="BK442" s="10">
        <f t="shared" si="110"/>
        <v>0</v>
      </c>
      <c r="BL442" s="10">
        <f t="shared" si="110"/>
        <v>0</v>
      </c>
      <c r="BM442" s="10">
        <f t="shared" si="110"/>
        <v>0</v>
      </c>
      <c r="BN442" s="10">
        <f t="shared" si="125"/>
        <v>0</v>
      </c>
      <c r="BO442" s="10">
        <f t="shared" si="125"/>
        <v>0</v>
      </c>
      <c r="BP442" s="10">
        <f t="shared" si="125"/>
        <v>0</v>
      </c>
      <c r="BR442" s="10">
        <f t="shared" si="122"/>
        <v>0</v>
      </c>
      <c r="BS442" s="10">
        <f>'დამტკ. ბიუჯ.'!H442</f>
        <v>0</v>
      </c>
      <c r="BT442" s="10">
        <f>'დამტკ. საკუთ.'!H442</f>
        <v>0</v>
      </c>
      <c r="BU442" s="10">
        <f>'ცვლილ. ბიუჯ.'!I442</f>
        <v>0</v>
      </c>
      <c r="BV442" s="10">
        <f>'ცვლილ. საკუთ.'!I442</f>
        <v>0</v>
      </c>
      <c r="BW442" s="10">
        <f>'მთავრ. ფონდი'!I442</f>
        <v>0</v>
      </c>
      <c r="BX442" s="10">
        <f>'პრეზ. ფონდი'!I442</f>
        <v>0</v>
      </c>
      <c r="BY442" s="10">
        <f>'დაზუსტ. ნაერთი'!H442</f>
        <v>0</v>
      </c>
      <c r="BZ442" s="10">
        <f>'დაზუსტ. ბიუჯ.'!H442</f>
        <v>0</v>
      </c>
      <c r="CA442" s="10">
        <f>'დაზუსტ. საკუთ.'!H442</f>
        <v>0</v>
      </c>
    </row>
    <row r="443" spans="1:79" x14ac:dyDescent="0.25">
      <c r="A443" t="str">
        <f t="shared" si="111"/>
        <v>b</v>
      </c>
      <c r="B443" s="8"/>
      <c r="C443" s="9" t="s">
        <v>17</v>
      </c>
      <c r="D443" s="10">
        <f t="shared" si="112"/>
        <v>0</v>
      </c>
      <c r="E443" s="10">
        <f t="shared" si="113"/>
        <v>0</v>
      </c>
      <c r="F443" s="10">
        <f t="shared" si="114"/>
        <v>0</v>
      </c>
      <c r="G443" s="10">
        <f t="shared" si="114"/>
        <v>0</v>
      </c>
      <c r="H443" s="10">
        <f t="shared" si="114"/>
        <v>0</v>
      </c>
      <c r="I443" s="10">
        <f t="shared" si="108"/>
        <v>0</v>
      </c>
      <c r="J443" s="10">
        <f t="shared" si="108"/>
        <v>0</v>
      </c>
      <c r="K443" s="10">
        <f t="shared" si="108"/>
        <v>0</v>
      </c>
      <c r="L443" s="10">
        <f t="shared" si="108"/>
        <v>0</v>
      </c>
      <c r="M443" s="10">
        <f t="shared" si="123"/>
        <v>0</v>
      </c>
      <c r="O443" s="10">
        <f t="shared" si="115"/>
        <v>0</v>
      </c>
      <c r="P443" s="10">
        <f>'დამტკ. ბიუჯ.'!E443</f>
        <v>0</v>
      </c>
      <c r="Q443" s="10">
        <f>'დამტკ. საკუთ.'!E443</f>
        <v>0</v>
      </c>
      <c r="R443" s="10">
        <f>'ცვლილ. ბიუჯ.'!F443</f>
        <v>0</v>
      </c>
      <c r="S443" s="10">
        <f>'ცვლილ. საკუთ.'!F443</f>
        <v>0</v>
      </c>
      <c r="T443" s="10">
        <f>'მთავრ. ფონდი'!F443</f>
        <v>0</v>
      </c>
      <c r="U443" s="10">
        <f>'პრეზ. ფონდი'!F443</f>
        <v>0</v>
      </c>
      <c r="V443" s="10">
        <f>'დაზუსტ. ნაერთი'!E443</f>
        <v>0</v>
      </c>
      <c r="W443" s="10">
        <f>'დაზუსტ. ბიუჯ.'!E443</f>
        <v>0</v>
      </c>
      <c r="X443" s="10">
        <f>'დაზუსტ. საკუთ.'!E443</f>
        <v>0</v>
      </c>
      <c r="Z443" s="10">
        <f t="shared" si="116"/>
        <v>0</v>
      </c>
      <c r="AA443" s="10">
        <f>'დამტკ. ბიუჯ.'!F443</f>
        <v>0</v>
      </c>
      <c r="AB443" s="10">
        <f>'დამტკ. საკუთ.'!F443</f>
        <v>0</v>
      </c>
      <c r="AC443" s="10">
        <f>'ცვლილ. ბიუჯ.'!G443</f>
        <v>0</v>
      </c>
      <c r="AD443" s="10">
        <f>'ცვლილ. საკუთ.'!G443</f>
        <v>0</v>
      </c>
      <c r="AE443" s="10">
        <f>'მთავრ. ფონდი'!G443</f>
        <v>0</v>
      </c>
      <c r="AF443" s="10">
        <f>'პრეზ. ფონდი'!G443</f>
        <v>0</v>
      </c>
      <c r="AG443" s="10">
        <f>'დაზუსტ. ნაერთი'!F443</f>
        <v>0</v>
      </c>
      <c r="AH443" s="10">
        <f>'დაზუსტ. ბიუჯ.'!F443</f>
        <v>0</v>
      </c>
      <c r="AI443" s="10">
        <f>'დაზუსტ. საკუთ.'!F443</f>
        <v>0</v>
      </c>
      <c r="AK443" s="10">
        <f t="shared" si="117"/>
        <v>0</v>
      </c>
      <c r="AL443" s="10">
        <f t="shared" si="118"/>
        <v>0</v>
      </c>
      <c r="AM443" s="10">
        <f t="shared" si="119"/>
        <v>0</v>
      </c>
      <c r="AN443" s="10">
        <f t="shared" si="119"/>
        <v>0</v>
      </c>
      <c r="AO443" s="10">
        <f t="shared" si="119"/>
        <v>0</v>
      </c>
      <c r="AP443" s="10">
        <f t="shared" si="109"/>
        <v>0</v>
      </c>
      <c r="AQ443" s="10">
        <f t="shared" si="109"/>
        <v>0</v>
      </c>
      <c r="AR443" s="10">
        <f t="shared" si="109"/>
        <v>0</v>
      </c>
      <c r="AS443" s="10">
        <f t="shared" si="109"/>
        <v>0</v>
      </c>
      <c r="AT443" s="10">
        <f t="shared" si="124"/>
        <v>0</v>
      </c>
      <c r="AV443" s="10">
        <f t="shared" si="120"/>
        <v>0</v>
      </c>
      <c r="AW443" s="10">
        <f>'დამტკ. ბიუჯ.'!G443</f>
        <v>0</v>
      </c>
      <c r="AX443" s="10">
        <f>'დამტკ. საკუთ.'!G443</f>
        <v>0</v>
      </c>
      <c r="AY443" s="10">
        <f>'ცვლილ. ბიუჯ.'!H443</f>
        <v>0</v>
      </c>
      <c r="AZ443" s="10">
        <f>'ცვლილ. საკუთ.'!H443</f>
        <v>0</v>
      </c>
      <c r="BA443" s="10">
        <f>'მთავრ. ფონდი'!H443</f>
        <v>0</v>
      </c>
      <c r="BB443" s="10">
        <f>'პრეზ. ფონდი'!H443</f>
        <v>0</v>
      </c>
      <c r="BC443" s="10">
        <f>'დაზუსტ. ნაერთი'!G443</f>
        <v>0</v>
      </c>
      <c r="BD443" s="10">
        <f>'დაზუსტ. ბიუჯ.'!G443</f>
        <v>0</v>
      </c>
      <c r="BE443" s="10">
        <f>'დაზუსტ. საკუთ.'!G443</f>
        <v>0</v>
      </c>
      <c r="BG443" s="10">
        <f t="shared" si="121"/>
        <v>0</v>
      </c>
      <c r="BH443" s="10">
        <f t="shared" si="121"/>
        <v>0</v>
      </c>
      <c r="BI443" s="10">
        <f t="shared" si="121"/>
        <v>0</v>
      </c>
      <c r="BJ443" s="10">
        <f t="shared" si="110"/>
        <v>0</v>
      </c>
      <c r="BK443" s="10">
        <f t="shared" si="110"/>
        <v>0</v>
      </c>
      <c r="BL443" s="10">
        <f t="shared" si="110"/>
        <v>0</v>
      </c>
      <c r="BM443" s="10">
        <f t="shared" si="110"/>
        <v>0</v>
      </c>
      <c r="BN443" s="10">
        <f t="shared" si="125"/>
        <v>0</v>
      </c>
      <c r="BO443" s="10">
        <f t="shared" si="125"/>
        <v>0</v>
      </c>
      <c r="BP443" s="10">
        <f t="shared" si="125"/>
        <v>0</v>
      </c>
      <c r="BR443" s="10">
        <f t="shared" si="122"/>
        <v>0</v>
      </c>
      <c r="BS443" s="10">
        <f>'დამტკ. ბიუჯ.'!H443</f>
        <v>0</v>
      </c>
      <c r="BT443" s="10">
        <f>'დამტკ. საკუთ.'!H443</f>
        <v>0</v>
      </c>
      <c r="BU443" s="10">
        <f>'ცვლილ. ბიუჯ.'!I443</f>
        <v>0</v>
      </c>
      <c r="BV443" s="10">
        <f>'ცვლილ. საკუთ.'!I443</f>
        <v>0</v>
      </c>
      <c r="BW443" s="10">
        <f>'მთავრ. ფონდი'!I443</f>
        <v>0</v>
      </c>
      <c r="BX443" s="10">
        <f>'პრეზ. ფონდი'!I443</f>
        <v>0</v>
      </c>
      <c r="BY443" s="10">
        <f>'დაზუსტ. ნაერთი'!H443</f>
        <v>0</v>
      </c>
      <c r="BZ443" s="10">
        <f>'დაზუსტ. ბიუჯ.'!H443</f>
        <v>0</v>
      </c>
      <c r="CA443" s="10">
        <f>'დაზუსტ. საკუთ.'!H443</f>
        <v>0</v>
      </c>
    </row>
    <row r="444" spans="1:79" x14ac:dyDescent="0.25">
      <c r="A444" t="str">
        <f t="shared" si="111"/>
        <v>b</v>
      </c>
      <c r="B444" s="5"/>
      <c r="C444" s="6" t="s">
        <v>18</v>
      </c>
      <c r="D444" s="7">
        <f t="shared" si="112"/>
        <v>0</v>
      </c>
      <c r="E444" s="7">
        <f t="shared" si="113"/>
        <v>0</v>
      </c>
      <c r="F444" s="7">
        <f t="shared" si="114"/>
        <v>0</v>
      </c>
      <c r="G444" s="7">
        <f t="shared" si="114"/>
        <v>0</v>
      </c>
      <c r="H444" s="7">
        <f t="shared" si="114"/>
        <v>0</v>
      </c>
      <c r="I444" s="7">
        <f t="shared" si="108"/>
        <v>0</v>
      </c>
      <c r="J444" s="7">
        <f t="shared" si="108"/>
        <v>0</v>
      </c>
      <c r="K444" s="7">
        <f t="shared" si="108"/>
        <v>0</v>
      </c>
      <c r="L444" s="7">
        <f t="shared" si="108"/>
        <v>0</v>
      </c>
      <c r="M444" s="7">
        <f t="shared" si="123"/>
        <v>0</v>
      </c>
      <c r="O444" s="7">
        <f t="shared" si="115"/>
        <v>0</v>
      </c>
      <c r="P444" s="7">
        <f>'დამტკ. ბიუჯ.'!E444</f>
        <v>0</v>
      </c>
      <c r="Q444" s="7">
        <f>'დამტკ. საკუთ.'!E444</f>
        <v>0</v>
      </c>
      <c r="R444" s="7">
        <f>'ცვლილ. ბიუჯ.'!F444</f>
        <v>0</v>
      </c>
      <c r="S444" s="7">
        <f>'ცვლილ. საკუთ.'!F444</f>
        <v>0</v>
      </c>
      <c r="T444" s="7">
        <f>'მთავრ. ფონდი'!F444</f>
        <v>0</v>
      </c>
      <c r="U444" s="7">
        <f>'პრეზ. ფონდი'!F444</f>
        <v>0</v>
      </c>
      <c r="V444" s="7">
        <f>'დაზუსტ. ნაერთი'!E444</f>
        <v>0</v>
      </c>
      <c r="W444" s="7">
        <f>'დაზუსტ. ბიუჯ.'!E444</f>
        <v>0</v>
      </c>
      <c r="X444" s="7">
        <f>'დაზუსტ. საკუთ.'!E444</f>
        <v>0</v>
      </c>
      <c r="Z444" s="7">
        <f t="shared" si="116"/>
        <v>0</v>
      </c>
      <c r="AA444" s="7">
        <f>'დამტკ. ბიუჯ.'!F444</f>
        <v>0</v>
      </c>
      <c r="AB444" s="7">
        <f>'დამტკ. საკუთ.'!F444</f>
        <v>0</v>
      </c>
      <c r="AC444" s="7">
        <f>'ცვლილ. ბიუჯ.'!G444</f>
        <v>0</v>
      </c>
      <c r="AD444" s="7">
        <f>'ცვლილ. საკუთ.'!G444</f>
        <v>0</v>
      </c>
      <c r="AE444" s="7">
        <f>'მთავრ. ფონდი'!G444</f>
        <v>0</v>
      </c>
      <c r="AF444" s="7">
        <f>'პრეზ. ფონდი'!G444</f>
        <v>0</v>
      </c>
      <c r="AG444" s="7">
        <f>'დაზუსტ. ნაერთი'!F444</f>
        <v>0</v>
      </c>
      <c r="AH444" s="7">
        <f>'დაზუსტ. ბიუჯ.'!F444</f>
        <v>0</v>
      </c>
      <c r="AI444" s="7">
        <f>'დაზუსტ. საკუთ.'!F444</f>
        <v>0</v>
      </c>
      <c r="AK444" s="7">
        <f t="shared" si="117"/>
        <v>0</v>
      </c>
      <c r="AL444" s="7">
        <f t="shared" si="118"/>
        <v>0</v>
      </c>
      <c r="AM444" s="7">
        <f t="shared" si="119"/>
        <v>0</v>
      </c>
      <c r="AN444" s="7">
        <f t="shared" si="119"/>
        <v>0</v>
      </c>
      <c r="AO444" s="7">
        <f t="shared" si="119"/>
        <v>0</v>
      </c>
      <c r="AP444" s="7">
        <f t="shared" si="109"/>
        <v>0</v>
      </c>
      <c r="AQ444" s="7">
        <f t="shared" si="109"/>
        <v>0</v>
      </c>
      <c r="AR444" s="7">
        <f t="shared" si="109"/>
        <v>0</v>
      </c>
      <c r="AS444" s="7">
        <f t="shared" si="109"/>
        <v>0</v>
      </c>
      <c r="AT444" s="7">
        <f t="shared" si="124"/>
        <v>0</v>
      </c>
      <c r="AV444" s="7">
        <f t="shared" si="120"/>
        <v>0</v>
      </c>
      <c r="AW444" s="7">
        <f>'დამტკ. ბიუჯ.'!G444</f>
        <v>0</v>
      </c>
      <c r="AX444" s="7">
        <f>'დამტკ. საკუთ.'!G444</f>
        <v>0</v>
      </c>
      <c r="AY444" s="7">
        <f>'ცვლილ. ბიუჯ.'!H444</f>
        <v>0</v>
      </c>
      <c r="AZ444" s="7">
        <f>'ცვლილ. საკუთ.'!H444</f>
        <v>0</v>
      </c>
      <c r="BA444" s="7">
        <f>'მთავრ. ფონდი'!H444</f>
        <v>0</v>
      </c>
      <c r="BB444" s="7">
        <f>'პრეზ. ფონდი'!H444</f>
        <v>0</v>
      </c>
      <c r="BC444" s="7">
        <f>'დაზუსტ. ნაერთი'!G444</f>
        <v>0</v>
      </c>
      <c r="BD444" s="7">
        <f>'დაზუსტ. ბიუჯ.'!G444</f>
        <v>0</v>
      </c>
      <c r="BE444" s="7">
        <f>'დაზუსტ. საკუთ.'!G444</f>
        <v>0</v>
      </c>
      <c r="BG444" s="7">
        <f t="shared" si="121"/>
        <v>0</v>
      </c>
      <c r="BH444" s="7">
        <f t="shared" si="121"/>
        <v>0</v>
      </c>
      <c r="BI444" s="7">
        <f t="shared" si="121"/>
        <v>0</v>
      </c>
      <c r="BJ444" s="7">
        <f t="shared" si="110"/>
        <v>0</v>
      </c>
      <c r="BK444" s="7">
        <f t="shared" si="110"/>
        <v>0</v>
      </c>
      <c r="BL444" s="7">
        <f t="shared" si="110"/>
        <v>0</v>
      </c>
      <c r="BM444" s="7">
        <f t="shared" si="110"/>
        <v>0</v>
      </c>
      <c r="BN444" s="7">
        <f t="shared" si="125"/>
        <v>0</v>
      </c>
      <c r="BO444" s="7">
        <f t="shared" si="125"/>
        <v>0</v>
      </c>
      <c r="BP444" s="7">
        <f t="shared" si="125"/>
        <v>0</v>
      </c>
      <c r="BR444" s="7">
        <f t="shared" si="122"/>
        <v>0</v>
      </c>
      <c r="BS444" s="7">
        <f>'დამტკ. ბიუჯ.'!H444</f>
        <v>0</v>
      </c>
      <c r="BT444" s="7">
        <f>'დამტკ. საკუთ.'!H444</f>
        <v>0</v>
      </c>
      <c r="BU444" s="7">
        <f>'ცვლილ. ბიუჯ.'!I444</f>
        <v>0</v>
      </c>
      <c r="BV444" s="7">
        <f>'ცვლილ. საკუთ.'!I444</f>
        <v>0</v>
      </c>
      <c r="BW444" s="7">
        <f>'მთავრ. ფონდი'!I444</f>
        <v>0</v>
      </c>
      <c r="BX444" s="7">
        <f>'პრეზ. ფონდი'!I444</f>
        <v>0</v>
      </c>
      <c r="BY444" s="7">
        <f>'დაზუსტ. ნაერთი'!H444</f>
        <v>0</v>
      </c>
      <c r="BZ444" s="7">
        <f>'დაზუსტ. ბიუჯ.'!H444</f>
        <v>0</v>
      </c>
      <c r="CA444" s="7">
        <f>'დაზუსტ. საკუთ.'!H444</f>
        <v>0</v>
      </c>
    </row>
    <row r="445" spans="1:79" x14ac:dyDescent="0.25">
      <c r="A445" t="str">
        <f t="shared" si="111"/>
        <v>b</v>
      </c>
      <c r="B445" s="5"/>
      <c r="C445" s="6" t="s">
        <v>19</v>
      </c>
      <c r="D445" s="7">
        <f t="shared" si="112"/>
        <v>0</v>
      </c>
      <c r="E445" s="7">
        <f t="shared" si="113"/>
        <v>0</v>
      </c>
      <c r="F445" s="7">
        <f t="shared" si="114"/>
        <v>0</v>
      </c>
      <c r="G445" s="7">
        <f t="shared" si="114"/>
        <v>0</v>
      </c>
      <c r="H445" s="7">
        <f t="shared" si="114"/>
        <v>0</v>
      </c>
      <c r="I445" s="7">
        <f t="shared" si="108"/>
        <v>0</v>
      </c>
      <c r="J445" s="7">
        <f t="shared" si="108"/>
        <v>0</v>
      </c>
      <c r="K445" s="7">
        <f t="shared" si="108"/>
        <v>0</v>
      </c>
      <c r="L445" s="7">
        <f t="shared" si="108"/>
        <v>0</v>
      </c>
      <c r="M445" s="7">
        <f t="shared" si="123"/>
        <v>0</v>
      </c>
      <c r="O445" s="7">
        <f t="shared" si="115"/>
        <v>0</v>
      </c>
      <c r="P445" s="7">
        <f>'დამტკ. ბიუჯ.'!E445</f>
        <v>0</v>
      </c>
      <c r="Q445" s="7">
        <f>'დამტკ. საკუთ.'!E445</f>
        <v>0</v>
      </c>
      <c r="R445" s="7">
        <f>'ცვლილ. ბიუჯ.'!F445</f>
        <v>0</v>
      </c>
      <c r="S445" s="7">
        <f>'ცვლილ. საკუთ.'!F445</f>
        <v>0</v>
      </c>
      <c r="T445" s="7">
        <f>'მთავრ. ფონდი'!F445</f>
        <v>0</v>
      </c>
      <c r="U445" s="7">
        <f>'პრეზ. ფონდი'!F445</f>
        <v>0</v>
      </c>
      <c r="V445" s="7">
        <f>'დაზუსტ. ნაერთი'!E445</f>
        <v>0</v>
      </c>
      <c r="W445" s="7">
        <f>'დაზუსტ. ბიუჯ.'!E445</f>
        <v>0</v>
      </c>
      <c r="X445" s="7">
        <f>'დაზუსტ. საკუთ.'!E445</f>
        <v>0</v>
      </c>
      <c r="Z445" s="7">
        <f t="shared" si="116"/>
        <v>0</v>
      </c>
      <c r="AA445" s="7">
        <f>'დამტკ. ბიუჯ.'!F445</f>
        <v>0</v>
      </c>
      <c r="AB445" s="7">
        <f>'დამტკ. საკუთ.'!F445</f>
        <v>0</v>
      </c>
      <c r="AC445" s="7">
        <f>'ცვლილ. ბიუჯ.'!G445</f>
        <v>0</v>
      </c>
      <c r="AD445" s="7">
        <f>'ცვლილ. საკუთ.'!G445</f>
        <v>0</v>
      </c>
      <c r="AE445" s="7">
        <f>'მთავრ. ფონდი'!G445</f>
        <v>0</v>
      </c>
      <c r="AF445" s="7">
        <f>'პრეზ. ფონდი'!G445</f>
        <v>0</v>
      </c>
      <c r="AG445" s="7">
        <f>'დაზუსტ. ნაერთი'!F445</f>
        <v>0</v>
      </c>
      <c r="AH445" s="7">
        <f>'დაზუსტ. ბიუჯ.'!F445</f>
        <v>0</v>
      </c>
      <c r="AI445" s="7">
        <f>'დაზუსტ. საკუთ.'!F445</f>
        <v>0</v>
      </c>
      <c r="AK445" s="7">
        <f t="shared" si="117"/>
        <v>0</v>
      </c>
      <c r="AL445" s="7">
        <f t="shared" si="118"/>
        <v>0</v>
      </c>
      <c r="AM445" s="7">
        <f t="shared" si="119"/>
        <v>0</v>
      </c>
      <c r="AN445" s="7">
        <f t="shared" si="119"/>
        <v>0</v>
      </c>
      <c r="AO445" s="7">
        <f t="shared" si="119"/>
        <v>0</v>
      </c>
      <c r="AP445" s="7">
        <f t="shared" si="109"/>
        <v>0</v>
      </c>
      <c r="AQ445" s="7">
        <f t="shared" si="109"/>
        <v>0</v>
      </c>
      <c r="AR445" s="7">
        <f t="shared" si="109"/>
        <v>0</v>
      </c>
      <c r="AS445" s="7">
        <f t="shared" si="109"/>
        <v>0</v>
      </c>
      <c r="AT445" s="7">
        <f t="shared" si="124"/>
        <v>0</v>
      </c>
      <c r="AV445" s="7">
        <f t="shared" si="120"/>
        <v>0</v>
      </c>
      <c r="AW445" s="7">
        <f>'დამტკ. ბიუჯ.'!G445</f>
        <v>0</v>
      </c>
      <c r="AX445" s="7">
        <f>'დამტკ. საკუთ.'!G445</f>
        <v>0</v>
      </c>
      <c r="AY445" s="7">
        <f>'ცვლილ. ბიუჯ.'!H445</f>
        <v>0</v>
      </c>
      <c r="AZ445" s="7">
        <f>'ცვლილ. საკუთ.'!H445</f>
        <v>0</v>
      </c>
      <c r="BA445" s="7">
        <f>'მთავრ. ფონდი'!H445</f>
        <v>0</v>
      </c>
      <c r="BB445" s="7">
        <f>'პრეზ. ფონდი'!H445</f>
        <v>0</v>
      </c>
      <c r="BC445" s="7">
        <f>'დაზუსტ. ნაერთი'!G445</f>
        <v>0</v>
      </c>
      <c r="BD445" s="7">
        <f>'დაზუსტ. ბიუჯ.'!G445</f>
        <v>0</v>
      </c>
      <c r="BE445" s="7">
        <f>'დაზუსტ. საკუთ.'!G445</f>
        <v>0</v>
      </c>
      <c r="BG445" s="7">
        <f t="shared" si="121"/>
        <v>0</v>
      </c>
      <c r="BH445" s="7">
        <f t="shared" si="121"/>
        <v>0</v>
      </c>
      <c r="BI445" s="7">
        <f t="shared" si="121"/>
        <v>0</v>
      </c>
      <c r="BJ445" s="7">
        <f t="shared" si="110"/>
        <v>0</v>
      </c>
      <c r="BK445" s="7">
        <f t="shared" si="110"/>
        <v>0</v>
      </c>
      <c r="BL445" s="7">
        <f t="shared" si="110"/>
        <v>0</v>
      </c>
      <c r="BM445" s="7">
        <f t="shared" si="110"/>
        <v>0</v>
      </c>
      <c r="BN445" s="7">
        <f t="shared" si="125"/>
        <v>0</v>
      </c>
      <c r="BO445" s="7">
        <f t="shared" si="125"/>
        <v>0</v>
      </c>
      <c r="BP445" s="7">
        <f t="shared" si="125"/>
        <v>0</v>
      </c>
      <c r="BR445" s="7">
        <f t="shared" si="122"/>
        <v>0</v>
      </c>
      <c r="BS445" s="7">
        <f>'დამტკ. ბიუჯ.'!H445</f>
        <v>0</v>
      </c>
      <c r="BT445" s="7">
        <f>'დამტკ. საკუთ.'!H445</f>
        <v>0</v>
      </c>
      <c r="BU445" s="7">
        <f>'ცვლილ. ბიუჯ.'!I445</f>
        <v>0</v>
      </c>
      <c r="BV445" s="7">
        <f>'ცვლილ. საკუთ.'!I445</f>
        <v>0</v>
      </c>
      <c r="BW445" s="7">
        <f>'მთავრ. ფონდი'!I445</f>
        <v>0</v>
      </c>
      <c r="BX445" s="7">
        <f>'პრეზ. ფონდი'!I445</f>
        <v>0</v>
      </c>
      <c r="BY445" s="7">
        <f>'დაზუსტ. ნაერთი'!H445</f>
        <v>0</v>
      </c>
      <c r="BZ445" s="7">
        <f>'დაზუსტ. ბიუჯ.'!H445</f>
        <v>0</v>
      </c>
      <c r="CA445" s="7">
        <f>'დაზუსტ. საკუთ.'!H445</f>
        <v>0</v>
      </c>
    </row>
    <row r="446" spans="1:79" ht="15.75" thickBot="1" x14ac:dyDescent="0.3">
      <c r="A446" t="str">
        <f t="shared" si="111"/>
        <v>b</v>
      </c>
      <c r="B446" s="11"/>
      <c r="C446" s="12" t="s">
        <v>20</v>
      </c>
      <c r="D446" s="13">
        <f t="shared" si="112"/>
        <v>0</v>
      </c>
      <c r="E446" s="13">
        <f t="shared" si="113"/>
        <v>0</v>
      </c>
      <c r="F446" s="13">
        <f t="shared" si="114"/>
        <v>0</v>
      </c>
      <c r="G446" s="13">
        <f t="shared" si="114"/>
        <v>0</v>
      </c>
      <c r="H446" s="13">
        <f t="shared" si="114"/>
        <v>0</v>
      </c>
      <c r="I446" s="13">
        <f t="shared" si="108"/>
        <v>0</v>
      </c>
      <c r="J446" s="13">
        <f t="shared" si="108"/>
        <v>0</v>
      </c>
      <c r="K446" s="13">
        <f t="shared" si="108"/>
        <v>0</v>
      </c>
      <c r="L446" s="13">
        <f t="shared" si="108"/>
        <v>0</v>
      </c>
      <c r="M446" s="13">
        <f t="shared" si="123"/>
        <v>0</v>
      </c>
      <c r="O446" s="13">
        <f t="shared" si="115"/>
        <v>0</v>
      </c>
      <c r="P446" s="13">
        <f>'დამტკ. ბიუჯ.'!E446</f>
        <v>0</v>
      </c>
      <c r="Q446" s="13">
        <f>'დამტკ. საკუთ.'!E446</f>
        <v>0</v>
      </c>
      <c r="R446" s="13">
        <f>'ცვლილ. ბიუჯ.'!F446</f>
        <v>0</v>
      </c>
      <c r="S446" s="13">
        <f>'ცვლილ. საკუთ.'!F446</f>
        <v>0</v>
      </c>
      <c r="T446" s="13">
        <f>'მთავრ. ფონდი'!F446</f>
        <v>0</v>
      </c>
      <c r="U446" s="13">
        <f>'პრეზ. ფონდი'!F446</f>
        <v>0</v>
      </c>
      <c r="V446" s="13">
        <f>'დაზუსტ. ნაერთი'!E446</f>
        <v>0</v>
      </c>
      <c r="W446" s="13">
        <f>'დაზუსტ. ბიუჯ.'!E446</f>
        <v>0</v>
      </c>
      <c r="X446" s="13">
        <f>'დაზუსტ. საკუთ.'!E446</f>
        <v>0</v>
      </c>
      <c r="Z446" s="13">
        <f t="shared" si="116"/>
        <v>0</v>
      </c>
      <c r="AA446" s="13">
        <f>'დამტკ. ბიუჯ.'!F446</f>
        <v>0</v>
      </c>
      <c r="AB446" s="13">
        <f>'დამტკ. საკუთ.'!F446</f>
        <v>0</v>
      </c>
      <c r="AC446" s="13">
        <f>'ცვლილ. ბიუჯ.'!G446</f>
        <v>0</v>
      </c>
      <c r="AD446" s="13">
        <f>'ცვლილ. საკუთ.'!G446</f>
        <v>0</v>
      </c>
      <c r="AE446" s="13">
        <f>'მთავრ. ფონდი'!G446</f>
        <v>0</v>
      </c>
      <c r="AF446" s="13">
        <f>'პრეზ. ფონდი'!G446</f>
        <v>0</v>
      </c>
      <c r="AG446" s="13">
        <f>'დაზუსტ. ნაერთი'!F446</f>
        <v>0</v>
      </c>
      <c r="AH446" s="13">
        <f>'დაზუსტ. ბიუჯ.'!F446</f>
        <v>0</v>
      </c>
      <c r="AI446" s="13">
        <f>'დაზუსტ. საკუთ.'!F446</f>
        <v>0</v>
      </c>
      <c r="AK446" s="13">
        <f t="shared" si="117"/>
        <v>0</v>
      </c>
      <c r="AL446" s="13">
        <f t="shared" si="118"/>
        <v>0</v>
      </c>
      <c r="AM446" s="13">
        <f t="shared" si="119"/>
        <v>0</v>
      </c>
      <c r="AN446" s="13">
        <f t="shared" si="119"/>
        <v>0</v>
      </c>
      <c r="AO446" s="13">
        <f t="shared" si="119"/>
        <v>0</v>
      </c>
      <c r="AP446" s="13">
        <f t="shared" si="109"/>
        <v>0</v>
      </c>
      <c r="AQ446" s="13">
        <f t="shared" si="109"/>
        <v>0</v>
      </c>
      <c r="AR446" s="13">
        <f t="shared" si="109"/>
        <v>0</v>
      </c>
      <c r="AS446" s="13">
        <f t="shared" si="109"/>
        <v>0</v>
      </c>
      <c r="AT446" s="13">
        <f t="shared" si="124"/>
        <v>0</v>
      </c>
      <c r="AV446" s="13">
        <f t="shared" si="120"/>
        <v>0</v>
      </c>
      <c r="AW446" s="13">
        <f>'დამტკ. ბიუჯ.'!G446</f>
        <v>0</v>
      </c>
      <c r="AX446" s="13">
        <f>'დამტკ. საკუთ.'!G446</f>
        <v>0</v>
      </c>
      <c r="AY446" s="13">
        <f>'ცვლილ. ბიუჯ.'!H446</f>
        <v>0</v>
      </c>
      <c r="AZ446" s="13">
        <f>'ცვლილ. საკუთ.'!H446</f>
        <v>0</v>
      </c>
      <c r="BA446" s="13">
        <f>'მთავრ. ფონდი'!H446</f>
        <v>0</v>
      </c>
      <c r="BB446" s="13">
        <f>'პრეზ. ფონდი'!H446</f>
        <v>0</v>
      </c>
      <c r="BC446" s="13">
        <f>'დაზუსტ. ნაერთი'!G446</f>
        <v>0</v>
      </c>
      <c r="BD446" s="13">
        <f>'დაზუსტ. ბიუჯ.'!G446</f>
        <v>0</v>
      </c>
      <c r="BE446" s="13">
        <f>'დაზუსტ. საკუთ.'!G446</f>
        <v>0</v>
      </c>
      <c r="BG446" s="13">
        <f t="shared" si="121"/>
        <v>0</v>
      </c>
      <c r="BH446" s="13">
        <f t="shared" si="121"/>
        <v>0</v>
      </c>
      <c r="BI446" s="13">
        <f t="shared" si="121"/>
        <v>0</v>
      </c>
      <c r="BJ446" s="13">
        <f t="shared" si="110"/>
        <v>0</v>
      </c>
      <c r="BK446" s="13">
        <f t="shared" si="110"/>
        <v>0</v>
      </c>
      <c r="BL446" s="13">
        <f t="shared" si="110"/>
        <v>0</v>
      </c>
      <c r="BM446" s="13">
        <f t="shared" si="110"/>
        <v>0</v>
      </c>
      <c r="BN446" s="13">
        <f t="shared" si="125"/>
        <v>0</v>
      </c>
      <c r="BO446" s="13">
        <f t="shared" si="125"/>
        <v>0</v>
      </c>
      <c r="BP446" s="13">
        <f t="shared" si="125"/>
        <v>0</v>
      </c>
      <c r="BR446" s="13">
        <f t="shared" si="122"/>
        <v>0</v>
      </c>
      <c r="BS446" s="13">
        <f>'დამტკ. ბიუჯ.'!H446</f>
        <v>0</v>
      </c>
      <c r="BT446" s="13">
        <f>'დამტკ. საკუთ.'!H446</f>
        <v>0</v>
      </c>
      <c r="BU446" s="13">
        <f>'ცვლილ. ბიუჯ.'!I446</f>
        <v>0</v>
      </c>
      <c r="BV446" s="13">
        <f>'ცვლილ. საკუთ.'!I446</f>
        <v>0</v>
      </c>
      <c r="BW446" s="13">
        <f>'მთავრ. ფონდი'!I446</f>
        <v>0</v>
      </c>
      <c r="BX446" s="13">
        <f>'პრეზ. ფონდი'!I446</f>
        <v>0</v>
      </c>
      <c r="BY446" s="13">
        <f>'დაზუსტ. ნაერთი'!H446</f>
        <v>0</v>
      </c>
      <c r="BZ446" s="13">
        <f>'დაზუსტ. ბიუჯ.'!H446</f>
        <v>0</v>
      </c>
      <c r="CA446" s="13">
        <f>'დაზუსტ. საკუთ.'!H446</f>
        <v>0</v>
      </c>
    </row>
    <row r="447" spans="1:79" ht="16.5" thickTop="1" thickBot="1" x14ac:dyDescent="0.3">
      <c r="A447" t="str">
        <f t="shared" si="111"/>
        <v>a</v>
      </c>
      <c r="B447" s="3" t="s">
        <v>91</v>
      </c>
      <c r="C447" s="4" t="s">
        <v>92</v>
      </c>
      <c r="D447" s="4">
        <f t="shared" si="112"/>
        <v>1500000</v>
      </c>
      <c r="E447" s="4">
        <f t="shared" si="113"/>
        <v>1500000</v>
      </c>
      <c r="F447" s="4">
        <f t="shared" si="114"/>
        <v>0</v>
      </c>
      <c r="G447" s="4">
        <f t="shared" si="114"/>
        <v>-170000</v>
      </c>
      <c r="H447" s="4">
        <f t="shared" si="114"/>
        <v>0</v>
      </c>
      <c r="I447" s="4">
        <f t="shared" si="108"/>
        <v>0</v>
      </c>
      <c r="J447" s="4">
        <f t="shared" si="108"/>
        <v>0</v>
      </c>
      <c r="K447" s="4">
        <f t="shared" si="108"/>
        <v>1330000</v>
      </c>
      <c r="L447" s="4">
        <f t="shared" si="108"/>
        <v>1330000</v>
      </c>
      <c r="M447" s="4">
        <f t="shared" si="123"/>
        <v>0</v>
      </c>
      <c r="O447" s="4">
        <f t="shared" si="115"/>
        <v>375000</v>
      </c>
      <c r="P447" s="4">
        <f>'დამტკ. ბიუჯ.'!E447</f>
        <v>375000</v>
      </c>
      <c r="Q447" s="4">
        <f>'დამტკ. საკუთ.'!E447</f>
        <v>0</v>
      </c>
      <c r="R447" s="4">
        <f>'ცვლილ. ბიუჯ.'!F447</f>
        <v>-70000</v>
      </c>
      <c r="S447" s="4">
        <f>'ცვლილ. საკუთ.'!F447</f>
        <v>0</v>
      </c>
      <c r="T447" s="4">
        <f>'მთავრ. ფონდი'!F447</f>
        <v>0</v>
      </c>
      <c r="U447" s="4">
        <f>'პრეზ. ფონდი'!F447</f>
        <v>0</v>
      </c>
      <c r="V447" s="4">
        <f>'დაზუსტ. ნაერთი'!E447</f>
        <v>305000</v>
      </c>
      <c r="W447" s="4">
        <f>'დაზუსტ. ბიუჯ.'!E447</f>
        <v>305000</v>
      </c>
      <c r="X447" s="4">
        <f>'დაზუსტ. საკუთ.'!E447</f>
        <v>0</v>
      </c>
      <c r="Z447" s="4">
        <f t="shared" si="116"/>
        <v>375000</v>
      </c>
      <c r="AA447" s="4">
        <f>'დამტკ. ბიუჯ.'!F447</f>
        <v>375000</v>
      </c>
      <c r="AB447" s="4">
        <f>'დამტკ. საკუთ.'!F447</f>
        <v>0</v>
      </c>
      <c r="AC447" s="4">
        <f>'ცვლილ. ბიუჯ.'!G447</f>
        <v>-35000</v>
      </c>
      <c r="AD447" s="4">
        <f>'ცვლილ. საკუთ.'!G447</f>
        <v>0</v>
      </c>
      <c r="AE447" s="4">
        <f>'მთავრ. ფონდი'!G447</f>
        <v>0</v>
      </c>
      <c r="AF447" s="4">
        <f>'პრეზ. ფონდი'!G447</f>
        <v>0</v>
      </c>
      <c r="AG447" s="4">
        <f>'დაზუსტ. ნაერთი'!F447</f>
        <v>340000</v>
      </c>
      <c r="AH447" s="4">
        <f>'დაზუსტ. ბიუჯ.'!F447</f>
        <v>340000</v>
      </c>
      <c r="AI447" s="4">
        <f>'დაზუსტ. საკუთ.'!F447</f>
        <v>0</v>
      </c>
      <c r="AK447" s="4">
        <f t="shared" si="117"/>
        <v>750000</v>
      </c>
      <c r="AL447" s="4">
        <f t="shared" si="118"/>
        <v>750000</v>
      </c>
      <c r="AM447" s="4">
        <f t="shared" si="119"/>
        <v>0</v>
      </c>
      <c r="AN447" s="4">
        <f t="shared" si="119"/>
        <v>-105000</v>
      </c>
      <c r="AO447" s="4">
        <f t="shared" si="119"/>
        <v>0</v>
      </c>
      <c r="AP447" s="4">
        <f t="shared" si="109"/>
        <v>0</v>
      </c>
      <c r="AQ447" s="4">
        <f t="shared" si="109"/>
        <v>0</v>
      </c>
      <c r="AR447" s="4">
        <f t="shared" si="109"/>
        <v>645000</v>
      </c>
      <c r="AS447" s="4">
        <f t="shared" si="109"/>
        <v>645000</v>
      </c>
      <c r="AT447" s="4">
        <f t="shared" si="124"/>
        <v>0</v>
      </c>
      <c r="AV447" s="4">
        <f t="shared" si="120"/>
        <v>375000</v>
      </c>
      <c r="AW447" s="4">
        <f>'დამტკ. ბიუჯ.'!G447</f>
        <v>375000</v>
      </c>
      <c r="AX447" s="4">
        <f>'დამტკ. საკუთ.'!G447</f>
        <v>0</v>
      </c>
      <c r="AY447" s="4">
        <f>'ცვლილ. ბიუჯ.'!H447</f>
        <v>-30000</v>
      </c>
      <c r="AZ447" s="4">
        <f>'ცვლილ. საკუთ.'!H447</f>
        <v>0</v>
      </c>
      <c r="BA447" s="4">
        <f>'მთავრ. ფონდი'!H447</f>
        <v>0</v>
      </c>
      <c r="BB447" s="4">
        <f>'პრეზ. ფონდი'!H447</f>
        <v>0</v>
      </c>
      <c r="BC447" s="4">
        <f>'დაზუსტ. ნაერთი'!G447</f>
        <v>345000</v>
      </c>
      <c r="BD447" s="4">
        <f>'დაზუსტ. ბიუჯ.'!G447</f>
        <v>345000</v>
      </c>
      <c r="BE447" s="4">
        <f>'დაზუსტ. საკუთ.'!G447</f>
        <v>0</v>
      </c>
      <c r="BG447" s="4">
        <f t="shared" si="121"/>
        <v>1125000</v>
      </c>
      <c r="BH447" s="4">
        <f t="shared" si="121"/>
        <v>1125000</v>
      </c>
      <c r="BI447" s="4">
        <f t="shared" si="121"/>
        <v>0</v>
      </c>
      <c r="BJ447" s="4">
        <f t="shared" si="110"/>
        <v>-135000</v>
      </c>
      <c r="BK447" s="4">
        <f t="shared" si="110"/>
        <v>0</v>
      </c>
      <c r="BL447" s="4">
        <f t="shared" si="110"/>
        <v>0</v>
      </c>
      <c r="BM447" s="4">
        <f t="shared" si="110"/>
        <v>0</v>
      </c>
      <c r="BN447" s="4">
        <f t="shared" si="125"/>
        <v>990000</v>
      </c>
      <c r="BO447" s="4">
        <f t="shared" si="125"/>
        <v>990000</v>
      </c>
      <c r="BP447" s="4">
        <f t="shared" si="125"/>
        <v>0</v>
      </c>
      <c r="BR447" s="4">
        <f t="shared" si="122"/>
        <v>375000</v>
      </c>
      <c r="BS447" s="4">
        <f>'დამტკ. ბიუჯ.'!H447</f>
        <v>375000</v>
      </c>
      <c r="BT447" s="4">
        <f>'დამტკ. საკუთ.'!H447</f>
        <v>0</v>
      </c>
      <c r="BU447" s="4">
        <f>'ცვლილ. ბიუჯ.'!I447</f>
        <v>-35000</v>
      </c>
      <c r="BV447" s="4">
        <f>'ცვლილ. საკუთ.'!I447</f>
        <v>0</v>
      </c>
      <c r="BW447" s="4">
        <f>'მთავრ. ფონდი'!I447</f>
        <v>0</v>
      </c>
      <c r="BX447" s="4">
        <f>'პრეზ. ფონდი'!I447</f>
        <v>0</v>
      </c>
      <c r="BY447" s="4">
        <f>'დაზუსტ. ნაერთი'!H447</f>
        <v>340000</v>
      </c>
      <c r="BZ447" s="4">
        <f>'დაზუსტ. ბიუჯ.'!H447</f>
        <v>340000</v>
      </c>
      <c r="CA447" s="4">
        <f>'დაზუსტ. საკუთ.'!H447</f>
        <v>0</v>
      </c>
    </row>
    <row r="448" spans="1:79" ht="15.75" thickTop="1" x14ac:dyDescent="0.25">
      <c r="A448" t="str">
        <f t="shared" si="111"/>
        <v>a</v>
      </c>
      <c r="B448" s="5"/>
      <c r="C448" s="6" t="s">
        <v>10</v>
      </c>
      <c r="D448" s="7">
        <f t="shared" si="112"/>
        <v>1500000</v>
      </c>
      <c r="E448" s="7">
        <f t="shared" si="113"/>
        <v>1500000</v>
      </c>
      <c r="F448" s="7">
        <f t="shared" si="114"/>
        <v>0</v>
      </c>
      <c r="G448" s="7">
        <f t="shared" si="114"/>
        <v>-170000</v>
      </c>
      <c r="H448" s="7">
        <f t="shared" si="114"/>
        <v>0</v>
      </c>
      <c r="I448" s="7">
        <f t="shared" si="108"/>
        <v>0</v>
      </c>
      <c r="J448" s="7">
        <f t="shared" si="108"/>
        <v>0</v>
      </c>
      <c r="K448" s="7">
        <f t="shared" si="108"/>
        <v>1330000</v>
      </c>
      <c r="L448" s="7">
        <f t="shared" si="108"/>
        <v>1330000</v>
      </c>
      <c r="M448" s="7">
        <f t="shared" si="123"/>
        <v>0</v>
      </c>
      <c r="O448" s="7">
        <f t="shared" si="115"/>
        <v>375000</v>
      </c>
      <c r="P448" s="7">
        <f>'დამტკ. ბიუჯ.'!E448</f>
        <v>375000</v>
      </c>
      <c r="Q448" s="7">
        <f>'დამტკ. საკუთ.'!E448</f>
        <v>0</v>
      </c>
      <c r="R448" s="7">
        <f>'ცვლილ. ბიუჯ.'!F448</f>
        <v>-70000</v>
      </c>
      <c r="S448" s="7">
        <f>'ცვლილ. საკუთ.'!F448</f>
        <v>0</v>
      </c>
      <c r="T448" s="7">
        <f>'მთავრ. ფონდი'!F448</f>
        <v>0</v>
      </c>
      <c r="U448" s="7">
        <f>'პრეზ. ფონდი'!F448</f>
        <v>0</v>
      </c>
      <c r="V448" s="7">
        <f>'დაზუსტ. ნაერთი'!E448</f>
        <v>305000</v>
      </c>
      <c r="W448" s="7">
        <f>'დაზუსტ. ბიუჯ.'!E448</f>
        <v>305000</v>
      </c>
      <c r="X448" s="7">
        <f>'დაზუსტ. საკუთ.'!E448</f>
        <v>0</v>
      </c>
      <c r="Z448" s="7">
        <f t="shared" si="116"/>
        <v>375000</v>
      </c>
      <c r="AA448" s="7">
        <f>'დამტკ. ბიუჯ.'!F448</f>
        <v>375000</v>
      </c>
      <c r="AB448" s="7">
        <f>'დამტკ. საკუთ.'!F448</f>
        <v>0</v>
      </c>
      <c r="AC448" s="7">
        <f>'ცვლილ. ბიუჯ.'!G448</f>
        <v>-35000</v>
      </c>
      <c r="AD448" s="7">
        <f>'ცვლილ. საკუთ.'!G448</f>
        <v>0</v>
      </c>
      <c r="AE448" s="7">
        <f>'მთავრ. ფონდი'!G448</f>
        <v>0</v>
      </c>
      <c r="AF448" s="7">
        <f>'პრეზ. ფონდი'!G448</f>
        <v>0</v>
      </c>
      <c r="AG448" s="7">
        <f>'დაზუსტ. ნაერთი'!F448</f>
        <v>340000</v>
      </c>
      <c r="AH448" s="7">
        <f>'დაზუსტ. ბიუჯ.'!F448</f>
        <v>340000</v>
      </c>
      <c r="AI448" s="7">
        <f>'დაზუსტ. საკუთ.'!F448</f>
        <v>0</v>
      </c>
      <c r="AK448" s="7">
        <f t="shared" si="117"/>
        <v>750000</v>
      </c>
      <c r="AL448" s="7">
        <f t="shared" si="118"/>
        <v>750000</v>
      </c>
      <c r="AM448" s="7">
        <f t="shared" si="119"/>
        <v>0</v>
      </c>
      <c r="AN448" s="7">
        <f t="shared" si="119"/>
        <v>-105000</v>
      </c>
      <c r="AO448" s="7">
        <f t="shared" si="119"/>
        <v>0</v>
      </c>
      <c r="AP448" s="7">
        <f t="shared" si="109"/>
        <v>0</v>
      </c>
      <c r="AQ448" s="7">
        <f t="shared" si="109"/>
        <v>0</v>
      </c>
      <c r="AR448" s="7">
        <f t="shared" si="109"/>
        <v>645000</v>
      </c>
      <c r="AS448" s="7">
        <f t="shared" si="109"/>
        <v>645000</v>
      </c>
      <c r="AT448" s="7">
        <f t="shared" si="124"/>
        <v>0</v>
      </c>
      <c r="AV448" s="7">
        <f t="shared" si="120"/>
        <v>375000</v>
      </c>
      <c r="AW448" s="7">
        <f>'დამტკ. ბიუჯ.'!G448</f>
        <v>375000</v>
      </c>
      <c r="AX448" s="7">
        <f>'დამტკ. საკუთ.'!G448</f>
        <v>0</v>
      </c>
      <c r="AY448" s="7">
        <f>'ცვლილ. ბიუჯ.'!H448</f>
        <v>-30000</v>
      </c>
      <c r="AZ448" s="7">
        <f>'ცვლილ. საკუთ.'!H448</f>
        <v>0</v>
      </c>
      <c r="BA448" s="7">
        <f>'მთავრ. ფონდი'!H448</f>
        <v>0</v>
      </c>
      <c r="BB448" s="7">
        <f>'პრეზ. ფონდი'!H448</f>
        <v>0</v>
      </c>
      <c r="BC448" s="7">
        <f>'დაზუსტ. ნაერთი'!G448</f>
        <v>345000</v>
      </c>
      <c r="BD448" s="7">
        <f>'დაზუსტ. ბიუჯ.'!G448</f>
        <v>345000</v>
      </c>
      <c r="BE448" s="7">
        <f>'დაზუსტ. საკუთ.'!G448</f>
        <v>0</v>
      </c>
      <c r="BG448" s="7">
        <f t="shared" si="121"/>
        <v>1125000</v>
      </c>
      <c r="BH448" s="7">
        <f t="shared" si="121"/>
        <v>1125000</v>
      </c>
      <c r="BI448" s="7">
        <f t="shared" si="121"/>
        <v>0</v>
      </c>
      <c r="BJ448" s="7">
        <f t="shared" si="110"/>
        <v>-135000</v>
      </c>
      <c r="BK448" s="7">
        <f t="shared" si="110"/>
        <v>0</v>
      </c>
      <c r="BL448" s="7">
        <f t="shared" si="110"/>
        <v>0</v>
      </c>
      <c r="BM448" s="7">
        <f t="shared" si="110"/>
        <v>0</v>
      </c>
      <c r="BN448" s="7">
        <f t="shared" si="125"/>
        <v>990000</v>
      </c>
      <c r="BO448" s="7">
        <f t="shared" si="125"/>
        <v>990000</v>
      </c>
      <c r="BP448" s="7">
        <f t="shared" si="125"/>
        <v>0</v>
      </c>
      <c r="BR448" s="7">
        <f t="shared" si="122"/>
        <v>375000</v>
      </c>
      <c r="BS448" s="7">
        <f>'დამტკ. ბიუჯ.'!H448</f>
        <v>375000</v>
      </c>
      <c r="BT448" s="7">
        <f>'დამტკ. საკუთ.'!H448</f>
        <v>0</v>
      </c>
      <c r="BU448" s="7">
        <f>'ცვლილ. ბიუჯ.'!I448</f>
        <v>-35000</v>
      </c>
      <c r="BV448" s="7">
        <f>'ცვლილ. საკუთ.'!I448</f>
        <v>0</v>
      </c>
      <c r="BW448" s="7">
        <f>'მთავრ. ფონდი'!I448</f>
        <v>0</v>
      </c>
      <c r="BX448" s="7">
        <f>'პრეზ. ფონდი'!I448</f>
        <v>0</v>
      </c>
      <c r="BY448" s="7">
        <f>'დაზუსტ. ნაერთი'!H448</f>
        <v>340000</v>
      </c>
      <c r="BZ448" s="7">
        <f>'დაზუსტ. ბიუჯ.'!H448</f>
        <v>340000</v>
      </c>
      <c r="CA448" s="7">
        <f>'დაზუსტ. საკუთ.'!H448</f>
        <v>0</v>
      </c>
    </row>
    <row r="449" spans="1:79" x14ac:dyDescent="0.25">
      <c r="A449" t="str">
        <f t="shared" si="111"/>
        <v>b</v>
      </c>
      <c r="B449" s="8"/>
      <c r="C449" s="9" t="s">
        <v>11</v>
      </c>
      <c r="D449" s="10">
        <f t="shared" si="112"/>
        <v>0</v>
      </c>
      <c r="E449" s="10">
        <f t="shared" si="113"/>
        <v>0</v>
      </c>
      <c r="F449" s="10">
        <f t="shared" si="114"/>
        <v>0</v>
      </c>
      <c r="G449" s="10">
        <f t="shared" si="114"/>
        <v>0</v>
      </c>
      <c r="H449" s="10">
        <f t="shared" si="114"/>
        <v>0</v>
      </c>
      <c r="I449" s="10">
        <f t="shared" si="108"/>
        <v>0</v>
      </c>
      <c r="J449" s="10">
        <f t="shared" si="108"/>
        <v>0</v>
      </c>
      <c r="K449" s="10">
        <f t="shared" si="108"/>
        <v>0</v>
      </c>
      <c r="L449" s="10">
        <f t="shared" si="108"/>
        <v>0</v>
      </c>
      <c r="M449" s="10">
        <f t="shared" si="123"/>
        <v>0</v>
      </c>
      <c r="O449" s="10">
        <f t="shared" si="115"/>
        <v>0</v>
      </c>
      <c r="P449" s="10">
        <f>'დამტკ. ბიუჯ.'!E449</f>
        <v>0</v>
      </c>
      <c r="Q449" s="10">
        <f>'დამტკ. საკუთ.'!E449</f>
        <v>0</v>
      </c>
      <c r="R449" s="10">
        <f>'ცვლილ. ბიუჯ.'!F449</f>
        <v>0</v>
      </c>
      <c r="S449" s="10">
        <f>'ცვლილ. საკუთ.'!F449</f>
        <v>0</v>
      </c>
      <c r="T449" s="10">
        <f>'მთავრ. ფონდი'!F449</f>
        <v>0</v>
      </c>
      <c r="U449" s="10">
        <f>'პრეზ. ფონდი'!F449</f>
        <v>0</v>
      </c>
      <c r="V449" s="10">
        <f>'დაზუსტ. ნაერთი'!E449</f>
        <v>0</v>
      </c>
      <c r="W449" s="10">
        <f>'დაზუსტ. ბიუჯ.'!E449</f>
        <v>0</v>
      </c>
      <c r="X449" s="10">
        <f>'დაზუსტ. საკუთ.'!E449</f>
        <v>0</v>
      </c>
      <c r="Z449" s="10">
        <f t="shared" si="116"/>
        <v>0</v>
      </c>
      <c r="AA449" s="10">
        <f>'დამტკ. ბიუჯ.'!F449</f>
        <v>0</v>
      </c>
      <c r="AB449" s="10">
        <f>'დამტკ. საკუთ.'!F449</f>
        <v>0</v>
      </c>
      <c r="AC449" s="10">
        <f>'ცვლილ. ბიუჯ.'!G449</f>
        <v>0</v>
      </c>
      <c r="AD449" s="10">
        <f>'ცვლილ. საკუთ.'!G449</f>
        <v>0</v>
      </c>
      <c r="AE449" s="10">
        <f>'მთავრ. ფონდი'!G449</f>
        <v>0</v>
      </c>
      <c r="AF449" s="10">
        <f>'პრეზ. ფონდი'!G449</f>
        <v>0</v>
      </c>
      <c r="AG449" s="10">
        <f>'დაზუსტ. ნაერთი'!F449</f>
        <v>0</v>
      </c>
      <c r="AH449" s="10">
        <f>'დაზუსტ. ბიუჯ.'!F449</f>
        <v>0</v>
      </c>
      <c r="AI449" s="10">
        <f>'დაზუსტ. საკუთ.'!F449</f>
        <v>0</v>
      </c>
      <c r="AK449" s="10">
        <f t="shared" si="117"/>
        <v>0</v>
      </c>
      <c r="AL449" s="10">
        <f t="shared" si="118"/>
        <v>0</v>
      </c>
      <c r="AM449" s="10">
        <f t="shared" si="119"/>
        <v>0</v>
      </c>
      <c r="AN449" s="10">
        <f t="shared" si="119"/>
        <v>0</v>
      </c>
      <c r="AO449" s="10">
        <f t="shared" si="119"/>
        <v>0</v>
      </c>
      <c r="AP449" s="10">
        <f t="shared" si="109"/>
        <v>0</v>
      </c>
      <c r="AQ449" s="10">
        <f t="shared" si="109"/>
        <v>0</v>
      </c>
      <c r="AR449" s="10">
        <f t="shared" si="109"/>
        <v>0</v>
      </c>
      <c r="AS449" s="10">
        <f t="shared" si="109"/>
        <v>0</v>
      </c>
      <c r="AT449" s="10">
        <f t="shared" si="124"/>
        <v>0</v>
      </c>
      <c r="AV449" s="10">
        <f t="shared" si="120"/>
        <v>0</v>
      </c>
      <c r="AW449" s="10">
        <f>'დამტკ. ბიუჯ.'!G449</f>
        <v>0</v>
      </c>
      <c r="AX449" s="10">
        <f>'დამტკ. საკუთ.'!G449</f>
        <v>0</v>
      </c>
      <c r="AY449" s="10">
        <f>'ცვლილ. ბიუჯ.'!H449</f>
        <v>0</v>
      </c>
      <c r="AZ449" s="10">
        <f>'ცვლილ. საკუთ.'!H449</f>
        <v>0</v>
      </c>
      <c r="BA449" s="10">
        <f>'მთავრ. ფონდი'!H449</f>
        <v>0</v>
      </c>
      <c r="BB449" s="10">
        <f>'პრეზ. ფონდი'!H449</f>
        <v>0</v>
      </c>
      <c r="BC449" s="10">
        <f>'დაზუსტ. ნაერთი'!G449</f>
        <v>0</v>
      </c>
      <c r="BD449" s="10">
        <f>'დაზუსტ. ბიუჯ.'!G449</f>
        <v>0</v>
      </c>
      <c r="BE449" s="10">
        <f>'დაზუსტ. საკუთ.'!G449</f>
        <v>0</v>
      </c>
      <c r="BG449" s="10">
        <f t="shared" si="121"/>
        <v>0</v>
      </c>
      <c r="BH449" s="10">
        <f t="shared" si="121"/>
        <v>0</v>
      </c>
      <c r="BI449" s="10">
        <f t="shared" si="121"/>
        <v>0</v>
      </c>
      <c r="BJ449" s="10">
        <f t="shared" si="110"/>
        <v>0</v>
      </c>
      <c r="BK449" s="10">
        <f t="shared" si="110"/>
        <v>0</v>
      </c>
      <c r="BL449" s="10">
        <f t="shared" si="110"/>
        <v>0</v>
      </c>
      <c r="BM449" s="10">
        <f t="shared" si="110"/>
        <v>0</v>
      </c>
      <c r="BN449" s="10">
        <f t="shared" si="125"/>
        <v>0</v>
      </c>
      <c r="BO449" s="10">
        <f t="shared" si="125"/>
        <v>0</v>
      </c>
      <c r="BP449" s="10">
        <f t="shared" si="125"/>
        <v>0</v>
      </c>
      <c r="BR449" s="10">
        <f t="shared" si="122"/>
        <v>0</v>
      </c>
      <c r="BS449" s="10">
        <f>'დამტკ. ბიუჯ.'!H449</f>
        <v>0</v>
      </c>
      <c r="BT449" s="10">
        <f>'დამტკ. საკუთ.'!H449</f>
        <v>0</v>
      </c>
      <c r="BU449" s="10">
        <f>'ცვლილ. ბიუჯ.'!I449</f>
        <v>0</v>
      </c>
      <c r="BV449" s="10">
        <f>'ცვლილ. საკუთ.'!I449</f>
        <v>0</v>
      </c>
      <c r="BW449" s="10">
        <f>'მთავრ. ფონდი'!I449</f>
        <v>0</v>
      </c>
      <c r="BX449" s="10">
        <f>'პრეზ. ფონდი'!I449</f>
        <v>0</v>
      </c>
      <c r="BY449" s="10">
        <f>'დაზუსტ. ნაერთი'!H449</f>
        <v>0</v>
      </c>
      <c r="BZ449" s="10">
        <f>'დაზუსტ. ბიუჯ.'!H449</f>
        <v>0</v>
      </c>
      <c r="CA449" s="10">
        <f>'დაზუსტ. საკუთ.'!H449</f>
        <v>0</v>
      </c>
    </row>
    <row r="450" spans="1:79" x14ac:dyDescent="0.25">
      <c r="A450" t="str">
        <f t="shared" si="111"/>
        <v>b</v>
      </c>
      <c r="B450" s="8"/>
      <c r="C450" s="9" t="s">
        <v>12</v>
      </c>
      <c r="D450" s="10">
        <f t="shared" si="112"/>
        <v>0</v>
      </c>
      <c r="E450" s="10">
        <f t="shared" si="113"/>
        <v>0</v>
      </c>
      <c r="F450" s="10">
        <f t="shared" si="114"/>
        <v>0</v>
      </c>
      <c r="G450" s="10">
        <f t="shared" si="114"/>
        <v>0</v>
      </c>
      <c r="H450" s="10">
        <f t="shared" si="114"/>
        <v>0</v>
      </c>
      <c r="I450" s="10">
        <f t="shared" si="108"/>
        <v>0</v>
      </c>
      <c r="J450" s="10">
        <f t="shared" si="108"/>
        <v>0</v>
      </c>
      <c r="K450" s="10">
        <f t="shared" si="108"/>
        <v>0</v>
      </c>
      <c r="L450" s="10">
        <f t="shared" si="108"/>
        <v>0</v>
      </c>
      <c r="M450" s="10">
        <f t="shared" si="123"/>
        <v>0</v>
      </c>
      <c r="O450" s="10">
        <f t="shared" si="115"/>
        <v>0</v>
      </c>
      <c r="P450" s="10">
        <f>'დამტკ. ბიუჯ.'!E450</f>
        <v>0</v>
      </c>
      <c r="Q450" s="10">
        <f>'დამტკ. საკუთ.'!E450</f>
        <v>0</v>
      </c>
      <c r="R450" s="10">
        <f>'ცვლილ. ბიუჯ.'!F450</f>
        <v>0</v>
      </c>
      <c r="S450" s="10">
        <f>'ცვლილ. საკუთ.'!F450</f>
        <v>0</v>
      </c>
      <c r="T450" s="10">
        <f>'მთავრ. ფონდი'!F450</f>
        <v>0</v>
      </c>
      <c r="U450" s="10">
        <f>'პრეზ. ფონდი'!F450</f>
        <v>0</v>
      </c>
      <c r="V450" s="10">
        <f>'დაზუსტ. ნაერთი'!E450</f>
        <v>0</v>
      </c>
      <c r="W450" s="10">
        <f>'დაზუსტ. ბიუჯ.'!E450</f>
        <v>0</v>
      </c>
      <c r="X450" s="10">
        <f>'დაზუსტ. საკუთ.'!E450</f>
        <v>0</v>
      </c>
      <c r="Z450" s="10">
        <f t="shared" si="116"/>
        <v>0</v>
      </c>
      <c r="AA450" s="10">
        <f>'დამტკ. ბიუჯ.'!F450</f>
        <v>0</v>
      </c>
      <c r="AB450" s="10">
        <f>'დამტკ. საკუთ.'!F450</f>
        <v>0</v>
      </c>
      <c r="AC450" s="10">
        <f>'ცვლილ. ბიუჯ.'!G450</f>
        <v>0</v>
      </c>
      <c r="AD450" s="10">
        <f>'ცვლილ. საკუთ.'!G450</f>
        <v>0</v>
      </c>
      <c r="AE450" s="10">
        <f>'მთავრ. ფონდი'!G450</f>
        <v>0</v>
      </c>
      <c r="AF450" s="10">
        <f>'პრეზ. ფონდი'!G450</f>
        <v>0</v>
      </c>
      <c r="AG450" s="10">
        <f>'დაზუსტ. ნაერთი'!F450</f>
        <v>0</v>
      </c>
      <c r="AH450" s="10">
        <f>'დაზუსტ. ბიუჯ.'!F450</f>
        <v>0</v>
      </c>
      <c r="AI450" s="10">
        <f>'დაზუსტ. საკუთ.'!F450</f>
        <v>0</v>
      </c>
      <c r="AK450" s="10">
        <f t="shared" si="117"/>
        <v>0</v>
      </c>
      <c r="AL450" s="10">
        <f t="shared" si="118"/>
        <v>0</v>
      </c>
      <c r="AM450" s="10">
        <f t="shared" si="119"/>
        <v>0</v>
      </c>
      <c r="AN450" s="10">
        <f t="shared" si="119"/>
        <v>0</v>
      </c>
      <c r="AO450" s="10">
        <f t="shared" si="119"/>
        <v>0</v>
      </c>
      <c r="AP450" s="10">
        <f t="shared" si="109"/>
        <v>0</v>
      </c>
      <c r="AQ450" s="10">
        <f t="shared" si="109"/>
        <v>0</v>
      </c>
      <c r="AR450" s="10">
        <f t="shared" si="109"/>
        <v>0</v>
      </c>
      <c r="AS450" s="10">
        <f t="shared" si="109"/>
        <v>0</v>
      </c>
      <c r="AT450" s="10">
        <f t="shared" si="124"/>
        <v>0</v>
      </c>
      <c r="AV450" s="10">
        <f t="shared" si="120"/>
        <v>0</v>
      </c>
      <c r="AW450" s="10">
        <f>'დამტკ. ბიუჯ.'!G450</f>
        <v>0</v>
      </c>
      <c r="AX450" s="10">
        <f>'დამტკ. საკუთ.'!G450</f>
        <v>0</v>
      </c>
      <c r="AY450" s="10">
        <f>'ცვლილ. ბიუჯ.'!H450</f>
        <v>0</v>
      </c>
      <c r="AZ450" s="10">
        <f>'ცვლილ. საკუთ.'!H450</f>
        <v>0</v>
      </c>
      <c r="BA450" s="10">
        <f>'მთავრ. ფონდი'!H450</f>
        <v>0</v>
      </c>
      <c r="BB450" s="10">
        <f>'პრეზ. ფონდი'!H450</f>
        <v>0</v>
      </c>
      <c r="BC450" s="10">
        <f>'დაზუსტ. ნაერთი'!G450</f>
        <v>0</v>
      </c>
      <c r="BD450" s="10">
        <f>'დაზუსტ. ბიუჯ.'!G450</f>
        <v>0</v>
      </c>
      <c r="BE450" s="10">
        <f>'დაზუსტ. საკუთ.'!G450</f>
        <v>0</v>
      </c>
      <c r="BG450" s="10">
        <f t="shared" si="121"/>
        <v>0</v>
      </c>
      <c r="BH450" s="10">
        <f t="shared" si="121"/>
        <v>0</v>
      </c>
      <c r="BI450" s="10">
        <f t="shared" si="121"/>
        <v>0</v>
      </c>
      <c r="BJ450" s="10">
        <f t="shared" si="110"/>
        <v>0</v>
      </c>
      <c r="BK450" s="10">
        <f t="shared" si="110"/>
        <v>0</v>
      </c>
      <c r="BL450" s="10">
        <f t="shared" si="110"/>
        <v>0</v>
      </c>
      <c r="BM450" s="10">
        <f t="shared" si="110"/>
        <v>0</v>
      </c>
      <c r="BN450" s="10">
        <f t="shared" si="125"/>
        <v>0</v>
      </c>
      <c r="BO450" s="10">
        <f t="shared" si="125"/>
        <v>0</v>
      </c>
      <c r="BP450" s="10">
        <f t="shared" si="125"/>
        <v>0</v>
      </c>
      <c r="BR450" s="10">
        <f t="shared" si="122"/>
        <v>0</v>
      </c>
      <c r="BS450" s="10">
        <f>'დამტკ. ბიუჯ.'!H450</f>
        <v>0</v>
      </c>
      <c r="BT450" s="10">
        <f>'დამტკ. საკუთ.'!H450</f>
        <v>0</v>
      </c>
      <c r="BU450" s="10">
        <f>'ცვლილ. ბიუჯ.'!I450</f>
        <v>0</v>
      </c>
      <c r="BV450" s="10">
        <f>'ცვლილ. საკუთ.'!I450</f>
        <v>0</v>
      </c>
      <c r="BW450" s="10">
        <f>'მთავრ. ფონდი'!I450</f>
        <v>0</v>
      </c>
      <c r="BX450" s="10">
        <f>'პრეზ. ფონდი'!I450</f>
        <v>0</v>
      </c>
      <c r="BY450" s="10">
        <f>'დაზუსტ. ნაერთი'!H450</f>
        <v>0</v>
      </c>
      <c r="BZ450" s="10">
        <f>'დაზუსტ. ბიუჯ.'!H450</f>
        <v>0</v>
      </c>
      <c r="CA450" s="10">
        <f>'დაზუსტ. საკუთ.'!H450</f>
        <v>0</v>
      </c>
    </row>
    <row r="451" spans="1:79" x14ac:dyDescent="0.25">
      <c r="A451" t="str">
        <f t="shared" si="111"/>
        <v>b</v>
      </c>
      <c r="B451" s="8"/>
      <c r="C451" s="9" t="s">
        <v>13</v>
      </c>
      <c r="D451" s="10">
        <f t="shared" si="112"/>
        <v>0</v>
      </c>
      <c r="E451" s="10">
        <f t="shared" si="113"/>
        <v>0</v>
      </c>
      <c r="F451" s="10">
        <f t="shared" si="114"/>
        <v>0</v>
      </c>
      <c r="G451" s="10">
        <f t="shared" si="114"/>
        <v>0</v>
      </c>
      <c r="H451" s="10">
        <f t="shared" si="114"/>
        <v>0</v>
      </c>
      <c r="I451" s="10">
        <f t="shared" si="114"/>
        <v>0</v>
      </c>
      <c r="J451" s="10">
        <f t="shared" si="114"/>
        <v>0</v>
      </c>
      <c r="K451" s="10">
        <f t="shared" si="114"/>
        <v>0</v>
      </c>
      <c r="L451" s="10">
        <f t="shared" si="114"/>
        <v>0</v>
      </c>
      <c r="M451" s="10">
        <f t="shared" si="123"/>
        <v>0</v>
      </c>
      <c r="O451" s="10">
        <f t="shared" si="115"/>
        <v>0</v>
      </c>
      <c r="P451" s="10">
        <f>'დამტკ. ბიუჯ.'!E451</f>
        <v>0</v>
      </c>
      <c r="Q451" s="10">
        <f>'დამტკ. საკუთ.'!E451</f>
        <v>0</v>
      </c>
      <c r="R451" s="10">
        <f>'ცვლილ. ბიუჯ.'!F451</f>
        <v>0</v>
      </c>
      <c r="S451" s="10">
        <f>'ცვლილ. საკუთ.'!F451</f>
        <v>0</v>
      </c>
      <c r="T451" s="10">
        <f>'მთავრ. ფონდი'!F451</f>
        <v>0</v>
      </c>
      <c r="U451" s="10">
        <f>'პრეზ. ფონდი'!F451</f>
        <v>0</v>
      </c>
      <c r="V451" s="10">
        <f>'დაზუსტ. ნაერთი'!E451</f>
        <v>0</v>
      </c>
      <c r="W451" s="10">
        <f>'დაზუსტ. ბიუჯ.'!E451</f>
        <v>0</v>
      </c>
      <c r="X451" s="10">
        <f>'დაზუსტ. საკუთ.'!E451</f>
        <v>0</v>
      </c>
      <c r="Z451" s="10">
        <f t="shared" si="116"/>
        <v>0</v>
      </c>
      <c r="AA451" s="10">
        <f>'დამტკ. ბიუჯ.'!F451</f>
        <v>0</v>
      </c>
      <c r="AB451" s="10">
        <f>'დამტკ. საკუთ.'!F451</f>
        <v>0</v>
      </c>
      <c r="AC451" s="10">
        <f>'ცვლილ. ბიუჯ.'!G451</f>
        <v>0</v>
      </c>
      <c r="AD451" s="10">
        <f>'ცვლილ. საკუთ.'!G451</f>
        <v>0</v>
      </c>
      <c r="AE451" s="10">
        <f>'მთავრ. ფონდი'!G451</f>
        <v>0</v>
      </c>
      <c r="AF451" s="10">
        <f>'პრეზ. ფონდი'!G451</f>
        <v>0</v>
      </c>
      <c r="AG451" s="10">
        <f>'დაზუსტ. ნაერთი'!F451</f>
        <v>0</v>
      </c>
      <c r="AH451" s="10">
        <f>'დაზუსტ. ბიუჯ.'!F451</f>
        <v>0</v>
      </c>
      <c r="AI451" s="10">
        <f>'დაზუსტ. საკუთ.'!F451</f>
        <v>0</v>
      </c>
      <c r="AK451" s="10">
        <f t="shared" si="117"/>
        <v>0</v>
      </c>
      <c r="AL451" s="10">
        <f t="shared" si="118"/>
        <v>0</v>
      </c>
      <c r="AM451" s="10">
        <f t="shared" si="119"/>
        <v>0</v>
      </c>
      <c r="AN451" s="10">
        <f t="shared" si="119"/>
        <v>0</v>
      </c>
      <c r="AO451" s="10">
        <f t="shared" si="119"/>
        <v>0</v>
      </c>
      <c r="AP451" s="10">
        <f t="shared" si="119"/>
        <v>0</v>
      </c>
      <c r="AQ451" s="10">
        <f t="shared" si="119"/>
        <v>0</v>
      </c>
      <c r="AR451" s="10">
        <f t="shared" si="119"/>
        <v>0</v>
      </c>
      <c r="AS451" s="10">
        <f t="shared" si="119"/>
        <v>0</v>
      </c>
      <c r="AT451" s="10">
        <f t="shared" si="124"/>
        <v>0</v>
      </c>
      <c r="AV451" s="10">
        <f t="shared" si="120"/>
        <v>0</v>
      </c>
      <c r="AW451" s="10">
        <f>'დამტკ. ბიუჯ.'!G451</f>
        <v>0</v>
      </c>
      <c r="AX451" s="10">
        <f>'დამტკ. საკუთ.'!G451</f>
        <v>0</v>
      </c>
      <c r="AY451" s="10">
        <f>'ცვლილ. ბიუჯ.'!H451</f>
        <v>0</v>
      </c>
      <c r="AZ451" s="10">
        <f>'ცვლილ. საკუთ.'!H451</f>
        <v>0</v>
      </c>
      <c r="BA451" s="10">
        <f>'მთავრ. ფონდი'!H451</f>
        <v>0</v>
      </c>
      <c r="BB451" s="10">
        <f>'პრეზ. ფონდი'!H451</f>
        <v>0</v>
      </c>
      <c r="BC451" s="10">
        <f>'დაზუსტ. ნაერთი'!G451</f>
        <v>0</v>
      </c>
      <c r="BD451" s="10">
        <f>'დაზუსტ. ბიუჯ.'!G451</f>
        <v>0</v>
      </c>
      <c r="BE451" s="10">
        <f>'დაზუსტ. საკუთ.'!G451</f>
        <v>0</v>
      </c>
      <c r="BG451" s="10">
        <f t="shared" si="121"/>
        <v>0</v>
      </c>
      <c r="BH451" s="10">
        <f t="shared" si="121"/>
        <v>0</v>
      </c>
      <c r="BI451" s="10">
        <f t="shared" si="121"/>
        <v>0</v>
      </c>
      <c r="BJ451" s="10">
        <f t="shared" si="121"/>
        <v>0</v>
      </c>
      <c r="BK451" s="10">
        <f t="shared" si="121"/>
        <v>0</v>
      </c>
      <c r="BL451" s="10">
        <f t="shared" si="121"/>
        <v>0</v>
      </c>
      <c r="BM451" s="10">
        <f t="shared" si="121"/>
        <v>0</v>
      </c>
      <c r="BN451" s="10">
        <f t="shared" si="125"/>
        <v>0</v>
      </c>
      <c r="BO451" s="10">
        <f t="shared" si="125"/>
        <v>0</v>
      </c>
      <c r="BP451" s="10">
        <f t="shared" si="125"/>
        <v>0</v>
      </c>
      <c r="BR451" s="10">
        <f t="shared" si="122"/>
        <v>0</v>
      </c>
      <c r="BS451" s="10">
        <f>'დამტკ. ბიუჯ.'!H451</f>
        <v>0</v>
      </c>
      <c r="BT451" s="10">
        <f>'დამტკ. საკუთ.'!H451</f>
        <v>0</v>
      </c>
      <c r="BU451" s="10">
        <f>'ცვლილ. ბიუჯ.'!I451</f>
        <v>0</v>
      </c>
      <c r="BV451" s="10">
        <f>'ცვლილ. საკუთ.'!I451</f>
        <v>0</v>
      </c>
      <c r="BW451" s="10">
        <f>'მთავრ. ფონდი'!I451</f>
        <v>0</v>
      </c>
      <c r="BX451" s="10">
        <f>'პრეზ. ფონდი'!I451</f>
        <v>0</v>
      </c>
      <c r="BY451" s="10">
        <f>'დაზუსტ. ნაერთი'!H451</f>
        <v>0</v>
      </c>
      <c r="BZ451" s="10">
        <f>'დაზუსტ. ბიუჯ.'!H451</f>
        <v>0</v>
      </c>
      <c r="CA451" s="10">
        <f>'დაზუსტ. საკუთ.'!H451</f>
        <v>0</v>
      </c>
    </row>
    <row r="452" spans="1:79" x14ac:dyDescent="0.25">
      <c r="A452" t="str">
        <f t="shared" ref="A452:A575" si="126">IF(OR(D452&lt;&gt;0,K452&lt;&gt;0),"a","b")</f>
        <v>b</v>
      </c>
      <c r="B452" s="8"/>
      <c r="C452" s="9" t="s">
        <v>14</v>
      </c>
      <c r="D452" s="10">
        <f t="shared" ref="D452:D575" si="127">SUM(O452,Z452,AV452,BR452)</f>
        <v>0</v>
      </c>
      <c r="E452" s="10">
        <f t="shared" ref="E452:E575" si="128">SUM(P452,AA452,AW452,BS452)</f>
        <v>0</v>
      </c>
      <c r="F452" s="10">
        <f t="shared" ref="F452:I575" si="129">SUM(Q452,AB452,AX452,BT452)</f>
        <v>0</v>
      </c>
      <c r="G452" s="10">
        <f t="shared" si="129"/>
        <v>0</v>
      </c>
      <c r="H452" s="10">
        <f t="shared" si="129"/>
        <v>0</v>
      </c>
      <c r="I452" s="10">
        <f t="shared" si="129"/>
        <v>0</v>
      </c>
      <c r="J452" s="10">
        <f t="shared" ref="J452:M575" si="130">SUM(U452,AF452,BB452,BX452)</f>
        <v>0</v>
      </c>
      <c r="K452" s="10">
        <f t="shared" si="130"/>
        <v>0</v>
      </c>
      <c r="L452" s="10">
        <f t="shared" si="130"/>
        <v>0</v>
      </c>
      <c r="M452" s="10">
        <f t="shared" si="123"/>
        <v>0</v>
      </c>
      <c r="O452" s="10">
        <f t="shared" ref="O452:O575" si="131">SUM(P452,Q452)</f>
        <v>0</v>
      </c>
      <c r="P452" s="10">
        <f>'დამტკ. ბიუჯ.'!E452</f>
        <v>0</v>
      </c>
      <c r="Q452" s="10">
        <f>'დამტკ. საკუთ.'!E452</f>
        <v>0</v>
      </c>
      <c r="R452" s="10">
        <f>'ცვლილ. ბიუჯ.'!F452</f>
        <v>0</v>
      </c>
      <c r="S452" s="10">
        <f>'ცვლილ. საკუთ.'!F452</f>
        <v>0</v>
      </c>
      <c r="T452" s="10">
        <f>'მთავრ. ფონდი'!F452</f>
        <v>0</v>
      </c>
      <c r="U452" s="10">
        <f>'პრეზ. ფონდი'!F452</f>
        <v>0</v>
      </c>
      <c r="V452" s="10">
        <f>'დაზუსტ. ნაერთი'!E452</f>
        <v>0</v>
      </c>
      <c r="W452" s="10">
        <f>'დაზუსტ. ბიუჯ.'!E452</f>
        <v>0</v>
      </c>
      <c r="X452" s="10">
        <f>'დაზუსტ. საკუთ.'!E452</f>
        <v>0</v>
      </c>
      <c r="Z452" s="10">
        <f t="shared" ref="Z452:Z575" si="132">SUM(AA452,AB452)</f>
        <v>0</v>
      </c>
      <c r="AA452" s="10">
        <f>'დამტკ. ბიუჯ.'!F452</f>
        <v>0</v>
      </c>
      <c r="AB452" s="10">
        <f>'დამტკ. საკუთ.'!F452</f>
        <v>0</v>
      </c>
      <c r="AC452" s="10">
        <f>'ცვლილ. ბიუჯ.'!G452</f>
        <v>0</v>
      </c>
      <c r="AD452" s="10">
        <f>'ცვლილ. საკუთ.'!G452</f>
        <v>0</v>
      </c>
      <c r="AE452" s="10">
        <f>'მთავრ. ფონდი'!G452</f>
        <v>0</v>
      </c>
      <c r="AF452" s="10">
        <f>'პრეზ. ფონდი'!G452</f>
        <v>0</v>
      </c>
      <c r="AG452" s="10">
        <f>'დაზუსტ. ნაერთი'!F452</f>
        <v>0</v>
      </c>
      <c r="AH452" s="10">
        <f>'დაზუსტ. ბიუჯ.'!F452</f>
        <v>0</v>
      </c>
      <c r="AI452" s="10">
        <f>'დაზუსტ. საკუთ.'!F452</f>
        <v>0</v>
      </c>
      <c r="AK452" s="10">
        <f t="shared" ref="AK452:AK575" si="133">SUM(O452,Z452)</f>
        <v>0</v>
      </c>
      <c r="AL452" s="10">
        <f t="shared" ref="AL452:AL575" si="134">SUM(P452,AA452)</f>
        <v>0</v>
      </c>
      <c r="AM452" s="10">
        <f t="shared" ref="AM452:AP575" si="135">SUM(Q452,AB452)</f>
        <v>0</v>
      </c>
      <c r="AN452" s="10">
        <f t="shared" si="135"/>
        <v>0</v>
      </c>
      <c r="AO452" s="10">
        <f t="shared" si="135"/>
        <v>0</v>
      </c>
      <c r="AP452" s="10">
        <f t="shared" si="135"/>
        <v>0</v>
      </c>
      <c r="AQ452" s="10">
        <f t="shared" ref="AQ452:AT575" si="136">SUM(U452,AF452)</f>
        <v>0</v>
      </c>
      <c r="AR452" s="10">
        <f t="shared" si="136"/>
        <v>0</v>
      </c>
      <c r="AS452" s="10">
        <f t="shared" si="136"/>
        <v>0</v>
      </c>
      <c r="AT452" s="10">
        <f t="shared" si="124"/>
        <v>0</v>
      </c>
      <c r="AV452" s="10">
        <f t="shared" ref="AV452:AV575" si="137">SUM(AW452,AX452)</f>
        <v>0</v>
      </c>
      <c r="AW452" s="10">
        <f>'დამტკ. ბიუჯ.'!G452</f>
        <v>0</v>
      </c>
      <c r="AX452" s="10">
        <f>'დამტკ. საკუთ.'!G452</f>
        <v>0</v>
      </c>
      <c r="AY452" s="10">
        <f>'ცვლილ. ბიუჯ.'!H452</f>
        <v>0</v>
      </c>
      <c r="AZ452" s="10">
        <f>'ცვლილ. საკუთ.'!H452</f>
        <v>0</v>
      </c>
      <c r="BA452" s="10">
        <f>'მთავრ. ფონდი'!H452</f>
        <v>0</v>
      </c>
      <c r="BB452" s="10">
        <f>'პრეზ. ფონდი'!H452</f>
        <v>0</v>
      </c>
      <c r="BC452" s="10">
        <f>'დაზუსტ. ნაერთი'!G452</f>
        <v>0</v>
      </c>
      <c r="BD452" s="10">
        <f>'დაზუსტ. ბიუჯ.'!G452</f>
        <v>0</v>
      </c>
      <c r="BE452" s="10">
        <f>'დაზუსტ. საკუთ.'!G452</f>
        <v>0</v>
      </c>
      <c r="BG452" s="10">
        <f t="shared" ref="BG452:BJ575" si="138">SUM(O452,Z452,AV452)</f>
        <v>0</v>
      </c>
      <c r="BH452" s="10">
        <f t="shared" si="138"/>
        <v>0</v>
      </c>
      <c r="BI452" s="10">
        <f t="shared" si="138"/>
        <v>0</v>
      </c>
      <c r="BJ452" s="10">
        <f t="shared" si="138"/>
        <v>0</v>
      </c>
      <c r="BK452" s="10">
        <f t="shared" ref="BK452:BO575" si="139">SUM(S452,AD452,AZ452)</f>
        <v>0</v>
      </c>
      <c r="BL452" s="10">
        <f t="shared" si="139"/>
        <v>0</v>
      </c>
      <c r="BM452" s="10">
        <f t="shared" si="139"/>
        <v>0</v>
      </c>
      <c r="BN452" s="10">
        <f t="shared" si="125"/>
        <v>0</v>
      </c>
      <c r="BO452" s="10">
        <f t="shared" si="125"/>
        <v>0</v>
      </c>
      <c r="BP452" s="10">
        <f t="shared" si="125"/>
        <v>0</v>
      </c>
      <c r="BR452" s="10">
        <f t="shared" ref="BR452:BR575" si="140">SUM(BS452,BT452)</f>
        <v>0</v>
      </c>
      <c r="BS452" s="10">
        <f>'დამტკ. ბიუჯ.'!H452</f>
        <v>0</v>
      </c>
      <c r="BT452" s="10">
        <f>'დამტკ. საკუთ.'!H452</f>
        <v>0</v>
      </c>
      <c r="BU452" s="10">
        <f>'ცვლილ. ბიუჯ.'!I452</f>
        <v>0</v>
      </c>
      <c r="BV452" s="10">
        <f>'ცვლილ. საკუთ.'!I452</f>
        <v>0</v>
      </c>
      <c r="BW452" s="10">
        <f>'მთავრ. ფონდი'!I452</f>
        <v>0</v>
      </c>
      <c r="BX452" s="10">
        <f>'პრეზ. ფონდი'!I452</f>
        <v>0</v>
      </c>
      <c r="BY452" s="10">
        <f>'დაზუსტ. ნაერთი'!H452</f>
        <v>0</v>
      </c>
      <c r="BZ452" s="10">
        <f>'დაზუსტ. ბიუჯ.'!H452</f>
        <v>0</v>
      </c>
      <c r="CA452" s="10">
        <f>'დაზუსტ. საკუთ.'!H452</f>
        <v>0</v>
      </c>
    </row>
    <row r="453" spans="1:79" x14ac:dyDescent="0.25">
      <c r="A453" t="str">
        <f t="shared" si="126"/>
        <v>b</v>
      </c>
      <c r="B453" s="8"/>
      <c r="C453" s="9" t="s">
        <v>15</v>
      </c>
      <c r="D453" s="10">
        <f t="shared" si="127"/>
        <v>0</v>
      </c>
      <c r="E453" s="10">
        <f t="shared" si="128"/>
        <v>0</v>
      </c>
      <c r="F453" s="10">
        <f t="shared" si="129"/>
        <v>0</v>
      </c>
      <c r="G453" s="10">
        <f t="shared" si="129"/>
        <v>0</v>
      </c>
      <c r="H453" s="10">
        <f t="shared" si="129"/>
        <v>0</v>
      </c>
      <c r="I453" s="10">
        <f t="shared" si="129"/>
        <v>0</v>
      </c>
      <c r="J453" s="10">
        <f t="shared" si="130"/>
        <v>0</v>
      </c>
      <c r="K453" s="10">
        <f t="shared" si="130"/>
        <v>0</v>
      </c>
      <c r="L453" s="10">
        <f t="shared" si="130"/>
        <v>0</v>
      </c>
      <c r="M453" s="10">
        <f t="shared" si="123"/>
        <v>0</v>
      </c>
      <c r="O453" s="10">
        <f t="shared" si="131"/>
        <v>0</v>
      </c>
      <c r="P453" s="10">
        <f>'დამტკ. ბიუჯ.'!E453</f>
        <v>0</v>
      </c>
      <c r="Q453" s="10">
        <f>'დამტკ. საკუთ.'!E453</f>
        <v>0</v>
      </c>
      <c r="R453" s="10">
        <f>'ცვლილ. ბიუჯ.'!F453</f>
        <v>0</v>
      </c>
      <c r="S453" s="10">
        <f>'ცვლილ. საკუთ.'!F453</f>
        <v>0</v>
      </c>
      <c r="T453" s="10">
        <f>'მთავრ. ფონდი'!F453</f>
        <v>0</v>
      </c>
      <c r="U453" s="10">
        <f>'პრეზ. ფონდი'!F453</f>
        <v>0</v>
      </c>
      <c r="V453" s="10">
        <f>'დაზუსტ. ნაერთი'!E453</f>
        <v>0</v>
      </c>
      <c r="W453" s="10">
        <f>'დაზუსტ. ბიუჯ.'!E453</f>
        <v>0</v>
      </c>
      <c r="X453" s="10">
        <f>'დაზუსტ. საკუთ.'!E453</f>
        <v>0</v>
      </c>
      <c r="Z453" s="10">
        <f t="shared" si="132"/>
        <v>0</v>
      </c>
      <c r="AA453" s="10">
        <f>'დამტკ. ბიუჯ.'!F453</f>
        <v>0</v>
      </c>
      <c r="AB453" s="10">
        <f>'დამტკ. საკუთ.'!F453</f>
        <v>0</v>
      </c>
      <c r="AC453" s="10">
        <f>'ცვლილ. ბიუჯ.'!G453</f>
        <v>0</v>
      </c>
      <c r="AD453" s="10">
        <f>'ცვლილ. საკუთ.'!G453</f>
        <v>0</v>
      </c>
      <c r="AE453" s="10">
        <f>'მთავრ. ფონდი'!G453</f>
        <v>0</v>
      </c>
      <c r="AF453" s="10">
        <f>'პრეზ. ფონდი'!G453</f>
        <v>0</v>
      </c>
      <c r="AG453" s="10">
        <f>'დაზუსტ. ნაერთი'!F453</f>
        <v>0</v>
      </c>
      <c r="AH453" s="10">
        <f>'დაზუსტ. ბიუჯ.'!F453</f>
        <v>0</v>
      </c>
      <c r="AI453" s="10">
        <f>'დაზუსტ. საკუთ.'!F453</f>
        <v>0</v>
      </c>
      <c r="AK453" s="10">
        <f t="shared" si="133"/>
        <v>0</v>
      </c>
      <c r="AL453" s="10">
        <f t="shared" si="134"/>
        <v>0</v>
      </c>
      <c r="AM453" s="10">
        <f t="shared" si="135"/>
        <v>0</v>
      </c>
      <c r="AN453" s="10">
        <f t="shared" si="135"/>
        <v>0</v>
      </c>
      <c r="AO453" s="10">
        <f t="shared" si="135"/>
        <v>0</v>
      </c>
      <c r="AP453" s="10">
        <f t="shared" si="135"/>
        <v>0</v>
      </c>
      <c r="AQ453" s="10">
        <f t="shared" si="136"/>
        <v>0</v>
      </c>
      <c r="AR453" s="10">
        <f t="shared" si="136"/>
        <v>0</v>
      </c>
      <c r="AS453" s="10">
        <f t="shared" si="136"/>
        <v>0</v>
      </c>
      <c r="AT453" s="10">
        <f t="shared" si="124"/>
        <v>0</v>
      </c>
      <c r="AV453" s="10">
        <f t="shared" si="137"/>
        <v>0</v>
      </c>
      <c r="AW453" s="10">
        <f>'დამტკ. ბიუჯ.'!G453</f>
        <v>0</v>
      </c>
      <c r="AX453" s="10">
        <f>'დამტკ. საკუთ.'!G453</f>
        <v>0</v>
      </c>
      <c r="AY453" s="10">
        <f>'ცვლილ. ბიუჯ.'!H453</f>
        <v>0</v>
      </c>
      <c r="AZ453" s="10">
        <f>'ცვლილ. საკუთ.'!H453</f>
        <v>0</v>
      </c>
      <c r="BA453" s="10">
        <f>'მთავრ. ფონდი'!H453</f>
        <v>0</v>
      </c>
      <c r="BB453" s="10">
        <f>'პრეზ. ფონდი'!H453</f>
        <v>0</v>
      </c>
      <c r="BC453" s="10">
        <f>'დაზუსტ. ნაერთი'!G453</f>
        <v>0</v>
      </c>
      <c r="BD453" s="10">
        <f>'დაზუსტ. ბიუჯ.'!G453</f>
        <v>0</v>
      </c>
      <c r="BE453" s="10">
        <f>'დაზუსტ. საკუთ.'!G453</f>
        <v>0</v>
      </c>
      <c r="BG453" s="10">
        <f t="shared" si="138"/>
        <v>0</v>
      </c>
      <c r="BH453" s="10">
        <f t="shared" si="138"/>
        <v>0</v>
      </c>
      <c r="BI453" s="10">
        <f t="shared" si="138"/>
        <v>0</v>
      </c>
      <c r="BJ453" s="10">
        <f t="shared" si="138"/>
        <v>0</v>
      </c>
      <c r="BK453" s="10">
        <f t="shared" si="139"/>
        <v>0</v>
      </c>
      <c r="BL453" s="10">
        <f t="shared" si="139"/>
        <v>0</v>
      </c>
      <c r="BM453" s="10">
        <f t="shared" si="139"/>
        <v>0</v>
      </c>
      <c r="BN453" s="10">
        <f t="shared" si="125"/>
        <v>0</v>
      </c>
      <c r="BO453" s="10">
        <f t="shared" si="125"/>
        <v>0</v>
      </c>
      <c r="BP453" s="10">
        <f t="shared" si="125"/>
        <v>0</v>
      </c>
      <c r="BR453" s="10">
        <f t="shared" si="140"/>
        <v>0</v>
      </c>
      <c r="BS453" s="10">
        <f>'დამტკ. ბიუჯ.'!H453</f>
        <v>0</v>
      </c>
      <c r="BT453" s="10">
        <f>'დამტკ. საკუთ.'!H453</f>
        <v>0</v>
      </c>
      <c r="BU453" s="10">
        <f>'ცვლილ. ბიუჯ.'!I453</f>
        <v>0</v>
      </c>
      <c r="BV453" s="10">
        <f>'ცვლილ. საკუთ.'!I453</f>
        <v>0</v>
      </c>
      <c r="BW453" s="10">
        <f>'მთავრ. ფონდი'!I453</f>
        <v>0</v>
      </c>
      <c r="BX453" s="10">
        <f>'პრეზ. ფონდი'!I453</f>
        <v>0</v>
      </c>
      <c r="BY453" s="10">
        <f>'დაზუსტ. ნაერთი'!H453</f>
        <v>0</v>
      </c>
      <c r="BZ453" s="10">
        <f>'დაზუსტ. ბიუჯ.'!H453</f>
        <v>0</v>
      </c>
      <c r="CA453" s="10">
        <f>'დაზუსტ. საკუთ.'!H453</f>
        <v>0</v>
      </c>
    </row>
    <row r="454" spans="1:79" x14ac:dyDescent="0.25">
      <c r="A454" t="str">
        <f t="shared" si="126"/>
        <v>a</v>
      </c>
      <c r="B454" s="8"/>
      <c r="C454" s="9" t="s">
        <v>16</v>
      </c>
      <c r="D454" s="10">
        <f t="shared" si="127"/>
        <v>1500000</v>
      </c>
      <c r="E454" s="10">
        <f t="shared" si="128"/>
        <v>1500000</v>
      </c>
      <c r="F454" s="10">
        <f t="shared" si="129"/>
        <v>0</v>
      </c>
      <c r="G454" s="10">
        <f t="shared" si="129"/>
        <v>-170000</v>
      </c>
      <c r="H454" s="10">
        <f t="shared" si="129"/>
        <v>0</v>
      </c>
      <c r="I454" s="10">
        <f t="shared" si="129"/>
        <v>0</v>
      </c>
      <c r="J454" s="10">
        <f t="shared" si="130"/>
        <v>0</v>
      </c>
      <c r="K454" s="10">
        <f t="shared" si="130"/>
        <v>1330000</v>
      </c>
      <c r="L454" s="10">
        <f t="shared" si="130"/>
        <v>1330000</v>
      </c>
      <c r="M454" s="10">
        <f t="shared" si="130"/>
        <v>0</v>
      </c>
      <c r="O454" s="10">
        <f t="shared" si="131"/>
        <v>375000</v>
      </c>
      <c r="P454" s="10">
        <f>'დამტკ. ბიუჯ.'!E454</f>
        <v>375000</v>
      </c>
      <c r="Q454" s="10">
        <f>'დამტკ. საკუთ.'!E454</f>
        <v>0</v>
      </c>
      <c r="R454" s="10">
        <f>'ცვლილ. ბიუჯ.'!F454</f>
        <v>-70000</v>
      </c>
      <c r="S454" s="10">
        <f>'ცვლილ. საკუთ.'!F454</f>
        <v>0</v>
      </c>
      <c r="T454" s="10">
        <f>'მთავრ. ფონდი'!F454</f>
        <v>0</v>
      </c>
      <c r="U454" s="10">
        <f>'პრეზ. ფონდი'!F454</f>
        <v>0</v>
      </c>
      <c r="V454" s="10">
        <f>'დაზუსტ. ნაერთი'!E454</f>
        <v>305000</v>
      </c>
      <c r="W454" s="10">
        <f>'დაზუსტ. ბიუჯ.'!E454</f>
        <v>305000</v>
      </c>
      <c r="X454" s="10">
        <f>'დაზუსტ. საკუთ.'!E454</f>
        <v>0</v>
      </c>
      <c r="Z454" s="10">
        <f t="shared" si="132"/>
        <v>375000</v>
      </c>
      <c r="AA454" s="10">
        <f>'დამტკ. ბიუჯ.'!F454</f>
        <v>375000</v>
      </c>
      <c r="AB454" s="10">
        <f>'დამტკ. საკუთ.'!F454</f>
        <v>0</v>
      </c>
      <c r="AC454" s="10">
        <f>'ცვლილ. ბიუჯ.'!G454</f>
        <v>-35000</v>
      </c>
      <c r="AD454" s="10">
        <f>'ცვლილ. საკუთ.'!G454</f>
        <v>0</v>
      </c>
      <c r="AE454" s="10">
        <f>'მთავრ. ფონდი'!G454</f>
        <v>0</v>
      </c>
      <c r="AF454" s="10">
        <f>'პრეზ. ფონდი'!G454</f>
        <v>0</v>
      </c>
      <c r="AG454" s="10">
        <f>'დაზუსტ. ნაერთი'!F454</f>
        <v>340000</v>
      </c>
      <c r="AH454" s="10">
        <f>'დაზუსტ. ბიუჯ.'!F454</f>
        <v>340000</v>
      </c>
      <c r="AI454" s="10">
        <f>'დაზუსტ. საკუთ.'!F454</f>
        <v>0</v>
      </c>
      <c r="AK454" s="10">
        <f t="shared" si="133"/>
        <v>750000</v>
      </c>
      <c r="AL454" s="10">
        <f t="shared" si="134"/>
        <v>750000</v>
      </c>
      <c r="AM454" s="10">
        <f t="shared" si="135"/>
        <v>0</v>
      </c>
      <c r="AN454" s="10">
        <f t="shared" si="135"/>
        <v>-105000</v>
      </c>
      <c r="AO454" s="10">
        <f t="shared" si="135"/>
        <v>0</v>
      </c>
      <c r="AP454" s="10">
        <f t="shared" si="135"/>
        <v>0</v>
      </c>
      <c r="AQ454" s="10">
        <f t="shared" si="136"/>
        <v>0</v>
      </c>
      <c r="AR454" s="10">
        <f t="shared" si="136"/>
        <v>645000</v>
      </c>
      <c r="AS454" s="10">
        <f t="shared" si="136"/>
        <v>645000</v>
      </c>
      <c r="AT454" s="10">
        <f t="shared" si="136"/>
        <v>0</v>
      </c>
      <c r="AV454" s="10">
        <f t="shared" si="137"/>
        <v>375000</v>
      </c>
      <c r="AW454" s="10">
        <f>'დამტკ. ბიუჯ.'!G454</f>
        <v>375000</v>
      </c>
      <c r="AX454" s="10">
        <f>'დამტკ. საკუთ.'!G454</f>
        <v>0</v>
      </c>
      <c r="AY454" s="10">
        <f>'ცვლილ. ბიუჯ.'!H454</f>
        <v>-30000</v>
      </c>
      <c r="AZ454" s="10">
        <f>'ცვლილ. საკუთ.'!H454</f>
        <v>0</v>
      </c>
      <c r="BA454" s="10">
        <f>'მთავრ. ფონდი'!H454</f>
        <v>0</v>
      </c>
      <c r="BB454" s="10">
        <f>'პრეზ. ფონდი'!H454</f>
        <v>0</v>
      </c>
      <c r="BC454" s="10">
        <f>'დაზუსტ. ნაერთი'!G454</f>
        <v>345000</v>
      </c>
      <c r="BD454" s="10">
        <f>'დაზუსტ. ბიუჯ.'!G454</f>
        <v>345000</v>
      </c>
      <c r="BE454" s="10">
        <f>'დაზუსტ. საკუთ.'!G454</f>
        <v>0</v>
      </c>
      <c r="BG454" s="10">
        <f t="shared" si="138"/>
        <v>1125000</v>
      </c>
      <c r="BH454" s="10">
        <f t="shared" si="138"/>
        <v>1125000</v>
      </c>
      <c r="BI454" s="10">
        <f t="shared" si="138"/>
        <v>0</v>
      </c>
      <c r="BJ454" s="10">
        <f t="shared" si="138"/>
        <v>-135000</v>
      </c>
      <c r="BK454" s="10">
        <f t="shared" si="139"/>
        <v>0</v>
      </c>
      <c r="BL454" s="10">
        <f t="shared" si="139"/>
        <v>0</v>
      </c>
      <c r="BM454" s="10">
        <f t="shared" si="139"/>
        <v>0</v>
      </c>
      <c r="BN454" s="10">
        <f t="shared" si="139"/>
        <v>990000</v>
      </c>
      <c r="BO454" s="10">
        <f t="shared" si="139"/>
        <v>990000</v>
      </c>
      <c r="BP454" s="10">
        <f t="shared" ref="BP454:BP577" si="141">SUM(X454,AI454,BE454)</f>
        <v>0</v>
      </c>
      <c r="BR454" s="10">
        <f t="shared" si="140"/>
        <v>375000</v>
      </c>
      <c r="BS454" s="10">
        <f>'დამტკ. ბიუჯ.'!H454</f>
        <v>375000</v>
      </c>
      <c r="BT454" s="10">
        <f>'დამტკ. საკუთ.'!H454</f>
        <v>0</v>
      </c>
      <c r="BU454" s="10">
        <f>'ცვლილ. ბიუჯ.'!I454</f>
        <v>-35000</v>
      </c>
      <c r="BV454" s="10">
        <f>'ცვლილ. საკუთ.'!I454</f>
        <v>0</v>
      </c>
      <c r="BW454" s="10">
        <f>'მთავრ. ფონდი'!I454</f>
        <v>0</v>
      </c>
      <c r="BX454" s="10">
        <f>'პრეზ. ფონდი'!I454</f>
        <v>0</v>
      </c>
      <c r="BY454" s="10">
        <f>'დაზუსტ. ნაერთი'!H454</f>
        <v>340000</v>
      </c>
      <c r="BZ454" s="10">
        <f>'დაზუსტ. ბიუჯ.'!H454</f>
        <v>340000</v>
      </c>
      <c r="CA454" s="10">
        <f>'დაზუსტ. საკუთ.'!H454</f>
        <v>0</v>
      </c>
    </row>
    <row r="455" spans="1:79" x14ac:dyDescent="0.25">
      <c r="A455" t="str">
        <f t="shared" si="126"/>
        <v>b</v>
      </c>
      <c r="B455" s="8"/>
      <c r="C455" s="9" t="s">
        <v>17</v>
      </c>
      <c r="D455" s="10">
        <f t="shared" si="127"/>
        <v>0</v>
      </c>
      <c r="E455" s="10">
        <f t="shared" si="128"/>
        <v>0</v>
      </c>
      <c r="F455" s="10">
        <f t="shared" si="129"/>
        <v>0</v>
      </c>
      <c r="G455" s="10">
        <f t="shared" si="129"/>
        <v>0</v>
      </c>
      <c r="H455" s="10">
        <f t="shared" si="129"/>
        <v>0</v>
      </c>
      <c r="I455" s="10">
        <f t="shared" si="129"/>
        <v>0</v>
      </c>
      <c r="J455" s="10">
        <f t="shared" si="130"/>
        <v>0</v>
      </c>
      <c r="K455" s="10">
        <f t="shared" si="130"/>
        <v>0</v>
      </c>
      <c r="L455" s="10">
        <f t="shared" si="130"/>
        <v>0</v>
      </c>
      <c r="M455" s="10">
        <f t="shared" si="130"/>
        <v>0</v>
      </c>
      <c r="O455" s="10">
        <f t="shared" si="131"/>
        <v>0</v>
      </c>
      <c r="P455" s="10">
        <f>'დამტკ. ბიუჯ.'!E455</f>
        <v>0</v>
      </c>
      <c r="Q455" s="10">
        <f>'დამტკ. საკუთ.'!E455</f>
        <v>0</v>
      </c>
      <c r="R455" s="10">
        <f>'ცვლილ. ბიუჯ.'!F455</f>
        <v>0</v>
      </c>
      <c r="S455" s="10">
        <f>'ცვლილ. საკუთ.'!F455</f>
        <v>0</v>
      </c>
      <c r="T455" s="10">
        <f>'მთავრ. ფონდი'!F455</f>
        <v>0</v>
      </c>
      <c r="U455" s="10">
        <f>'პრეზ. ფონდი'!F455</f>
        <v>0</v>
      </c>
      <c r="V455" s="10">
        <f>'დაზუსტ. ნაერთი'!E455</f>
        <v>0</v>
      </c>
      <c r="W455" s="10">
        <f>'დაზუსტ. ბიუჯ.'!E455</f>
        <v>0</v>
      </c>
      <c r="X455" s="10">
        <f>'დაზუსტ. საკუთ.'!E455</f>
        <v>0</v>
      </c>
      <c r="Z455" s="10">
        <f t="shared" si="132"/>
        <v>0</v>
      </c>
      <c r="AA455" s="10">
        <f>'დამტკ. ბიუჯ.'!F455</f>
        <v>0</v>
      </c>
      <c r="AB455" s="10">
        <f>'დამტკ. საკუთ.'!F455</f>
        <v>0</v>
      </c>
      <c r="AC455" s="10">
        <f>'ცვლილ. ბიუჯ.'!G455</f>
        <v>0</v>
      </c>
      <c r="AD455" s="10">
        <f>'ცვლილ. საკუთ.'!G455</f>
        <v>0</v>
      </c>
      <c r="AE455" s="10">
        <f>'მთავრ. ფონდი'!G455</f>
        <v>0</v>
      </c>
      <c r="AF455" s="10">
        <f>'პრეზ. ფონდი'!G455</f>
        <v>0</v>
      </c>
      <c r="AG455" s="10">
        <f>'დაზუსტ. ნაერთი'!F455</f>
        <v>0</v>
      </c>
      <c r="AH455" s="10">
        <f>'დაზუსტ. ბიუჯ.'!F455</f>
        <v>0</v>
      </c>
      <c r="AI455" s="10">
        <f>'დაზუსტ. საკუთ.'!F455</f>
        <v>0</v>
      </c>
      <c r="AK455" s="10">
        <f t="shared" si="133"/>
        <v>0</v>
      </c>
      <c r="AL455" s="10">
        <f t="shared" si="134"/>
        <v>0</v>
      </c>
      <c r="AM455" s="10">
        <f t="shared" si="135"/>
        <v>0</v>
      </c>
      <c r="AN455" s="10">
        <f t="shared" si="135"/>
        <v>0</v>
      </c>
      <c r="AO455" s="10">
        <f t="shared" si="135"/>
        <v>0</v>
      </c>
      <c r="AP455" s="10">
        <f t="shared" si="135"/>
        <v>0</v>
      </c>
      <c r="AQ455" s="10">
        <f t="shared" si="136"/>
        <v>0</v>
      </c>
      <c r="AR455" s="10">
        <f t="shared" si="136"/>
        <v>0</v>
      </c>
      <c r="AS455" s="10">
        <f t="shared" si="136"/>
        <v>0</v>
      </c>
      <c r="AT455" s="10">
        <f t="shared" si="136"/>
        <v>0</v>
      </c>
      <c r="AV455" s="10">
        <f t="shared" si="137"/>
        <v>0</v>
      </c>
      <c r="AW455" s="10">
        <f>'დამტკ. ბიუჯ.'!G455</f>
        <v>0</v>
      </c>
      <c r="AX455" s="10">
        <f>'დამტკ. საკუთ.'!G455</f>
        <v>0</v>
      </c>
      <c r="AY455" s="10">
        <f>'ცვლილ. ბიუჯ.'!H455</f>
        <v>0</v>
      </c>
      <c r="AZ455" s="10">
        <f>'ცვლილ. საკუთ.'!H455</f>
        <v>0</v>
      </c>
      <c r="BA455" s="10">
        <f>'მთავრ. ფონდი'!H455</f>
        <v>0</v>
      </c>
      <c r="BB455" s="10">
        <f>'პრეზ. ფონდი'!H455</f>
        <v>0</v>
      </c>
      <c r="BC455" s="10">
        <f>'დაზუსტ. ნაერთი'!G455</f>
        <v>0</v>
      </c>
      <c r="BD455" s="10">
        <f>'დაზუსტ. ბიუჯ.'!G455</f>
        <v>0</v>
      </c>
      <c r="BE455" s="10">
        <f>'დაზუსტ. საკუთ.'!G455</f>
        <v>0</v>
      </c>
      <c r="BG455" s="10">
        <f t="shared" si="138"/>
        <v>0</v>
      </c>
      <c r="BH455" s="10">
        <f t="shared" si="138"/>
        <v>0</v>
      </c>
      <c r="BI455" s="10">
        <f t="shared" si="138"/>
        <v>0</v>
      </c>
      <c r="BJ455" s="10">
        <f t="shared" si="138"/>
        <v>0</v>
      </c>
      <c r="BK455" s="10">
        <f t="shared" si="139"/>
        <v>0</v>
      </c>
      <c r="BL455" s="10">
        <f t="shared" si="139"/>
        <v>0</v>
      </c>
      <c r="BM455" s="10">
        <f t="shared" si="139"/>
        <v>0</v>
      </c>
      <c r="BN455" s="10">
        <f t="shared" si="139"/>
        <v>0</v>
      </c>
      <c r="BO455" s="10">
        <f t="shared" ref="BO455:BP578" si="142">SUM(W455,AH455,BD455)</f>
        <v>0</v>
      </c>
      <c r="BP455" s="10">
        <f t="shared" si="141"/>
        <v>0</v>
      </c>
      <c r="BR455" s="10">
        <f t="shared" si="140"/>
        <v>0</v>
      </c>
      <c r="BS455" s="10">
        <f>'დამტკ. ბიუჯ.'!H455</f>
        <v>0</v>
      </c>
      <c r="BT455" s="10">
        <f>'დამტკ. საკუთ.'!H455</f>
        <v>0</v>
      </c>
      <c r="BU455" s="10">
        <f>'ცვლილ. ბიუჯ.'!I455</f>
        <v>0</v>
      </c>
      <c r="BV455" s="10">
        <f>'ცვლილ. საკუთ.'!I455</f>
        <v>0</v>
      </c>
      <c r="BW455" s="10">
        <f>'მთავრ. ფონდი'!I455</f>
        <v>0</v>
      </c>
      <c r="BX455" s="10">
        <f>'პრეზ. ფონდი'!I455</f>
        <v>0</v>
      </c>
      <c r="BY455" s="10">
        <f>'დაზუსტ. ნაერთი'!H455</f>
        <v>0</v>
      </c>
      <c r="BZ455" s="10">
        <f>'დაზუსტ. ბიუჯ.'!H455</f>
        <v>0</v>
      </c>
      <c r="CA455" s="10">
        <f>'დაზუსტ. საკუთ.'!H455</f>
        <v>0</v>
      </c>
    </row>
    <row r="456" spans="1:79" x14ac:dyDescent="0.25">
      <c r="A456" t="str">
        <f t="shared" si="126"/>
        <v>b</v>
      </c>
      <c r="B456" s="5"/>
      <c r="C456" s="6" t="s">
        <v>18</v>
      </c>
      <c r="D456" s="7">
        <f t="shared" si="127"/>
        <v>0</v>
      </c>
      <c r="E456" s="7">
        <f t="shared" si="128"/>
        <v>0</v>
      </c>
      <c r="F456" s="7">
        <f t="shared" si="129"/>
        <v>0</v>
      </c>
      <c r="G456" s="7">
        <f t="shared" si="129"/>
        <v>0</v>
      </c>
      <c r="H456" s="7">
        <f t="shared" si="129"/>
        <v>0</v>
      </c>
      <c r="I456" s="7">
        <f t="shared" si="129"/>
        <v>0</v>
      </c>
      <c r="J456" s="7">
        <f t="shared" si="130"/>
        <v>0</v>
      </c>
      <c r="K456" s="7">
        <f t="shared" si="130"/>
        <v>0</v>
      </c>
      <c r="L456" s="7">
        <f t="shared" si="130"/>
        <v>0</v>
      </c>
      <c r="M456" s="7">
        <f t="shared" si="130"/>
        <v>0</v>
      </c>
      <c r="O456" s="7">
        <f t="shared" si="131"/>
        <v>0</v>
      </c>
      <c r="P456" s="7">
        <f>'დამტკ. ბიუჯ.'!E456</f>
        <v>0</v>
      </c>
      <c r="Q456" s="7">
        <f>'დამტკ. საკუთ.'!E456</f>
        <v>0</v>
      </c>
      <c r="R456" s="7">
        <f>'ცვლილ. ბიუჯ.'!F456</f>
        <v>0</v>
      </c>
      <c r="S456" s="7">
        <f>'ცვლილ. საკუთ.'!F456</f>
        <v>0</v>
      </c>
      <c r="T456" s="7">
        <f>'მთავრ. ფონდი'!F456</f>
        <v>0</v>
      </c>
      <c r="U456" s="7">
        <f>'პრეზ. ფონდი'!F456</f>
        <v>0</v>
      </c>
      <c r="V456" s="7">
        <f>'დაზუსტ. ნაერთი'!E456</f>
        <v>0</v>
      </c>
      <c r="W456" s="7">
        <f>'დაზუსტ. ბიუჯ.'!E456</f>
        <v>0</v>
      </c>
      <c r="X456" s="7">
        <f>'დაზუსტ. საკუთ.'!E456</f>
        <v>0</v>
      </c>
      <c r="Z456" s="7">
        <f t="shared" si="132"/>
        <v>0</v>
      </c>
      <c r="AA456" s="7">
        <f>'დამტკ. ბიუჯ.'!F456</f>
        <v>0</v>
      </c>
      <c r="AB456" s="7">
        <f>'დამტკ. საკუთ.'!F456</f>
        <v>0</v>
      </c>
      <c r="AC456" s="7">
        <f>'ცვლილ. ბიუჯ.'!G456</f>
        <v>0</v>
      </c>
      <c r="AD456" s="7">
        <f>'ცვლილ. საკუთ.'!G456</f>
        <v>0</v>
      </c>
      <c r="AE456" s="7">
        <f>'მთავრ. ფონდი'!G456</f>
        <v>0</v>
      </c>
      <c r="AF456" s="7">
        <f>'პრეზ. ფონდი'!G456</f>
        <v>0</v>
      </c>
      <c r="AG456" s="7">
        <f>'დაზუსტ. ნაერთი'!F456</f>
        <v>0</v>
      </c>
      <c r="AH456" s="7">
        <f>'დაზუსტ. ბიუჯ.'!F456</f>
        <v>0</v>
      </c>
      <c r="AI456" s="7">
        <f>'დაზუსტ. საკუთ.'!F456</f>
        <v>0</v>
      </c>
      <c r="AK456" s="7">
        <f t="shared" si="133"/>
        <v>0</v>
      </c>
      <c r="AL456" s="7">
        <f t="shared" si="134"/>
        <v>0</v>
      </c>
      <c r="AM456" s="7">
        <f t="shared" si="135"/>
        <v>0</v>
      </c>
      <c r="AN456" s="7">
        <f t="shared" si="135"/>
        <v>0</v>
      </c>
      <c r="AO456" s="7">
        <f t="shared" si="135"/>
        <v>0</v>
      </c>
      <c r="AP456" s="7">
        <f t="shared" si="135"/>
        <v>0</v>
      </c>
      <c r="AQ456" s="7">
        <f t="shared" si="136"/>
        <v>0</v>
      </c>
      <c r="AR456" s="7">
        <f t="shared" si="136"/>
        <v>0</v>
      </c>
      <c r="AS456" s="7">
        <f t="shared" si="136"/>
        <v>0</v>
      </c>
      <c r="AT456" s="7">
        <f t="shared" si="136"/>
        <v>0</v>
      </c>
      <c r="AV456" s="7">
        <f t="shared" si="137"/>
        <v>0</v>
      </c>
      <c r="AW456" s="7">
        <f>'დამტკ. ბიუჯ.'!G456</f>
        <v>0</v>
      </c>
      <c r="AX456" s="7">
        <f>'დამტკ. საკუთ.'!G456</f>
        <v>0</v>
      </c>
      <c r="AY456" s="7">
        <f>'ცვლილ. ბიუჯ.'!H456</f>
        <v>0</v>
      </c>
      <c r="AZ456" s="7">
        <f>'ცვლილ. საკუთ.'!H456</f>
        <v>0</v>
      </c>
      <c r="BA456" s="7">
        <f>'მთავრ. ფონდი'!H456</f>
        <v>0</v>
      </c>
      <c r="BB456" s="7">
        <f>'პრეზ. ფონდი'!H456</f>
        <v>0</v>
      </c>
      <c r="BC456" s="7">
        <f>'დაზუსტ. ნაერთი'!G456</f>
        <v>0</v>
      </c>
      <c r="BD456" s="7">
        <f>'დაზუსტ. ბიუჯ.'!G456</f>
        <v>0</v>
      </c>
      <c r="BE456" s="7">
        <f>'დაზუსტ. საკუთ.'!G456</f>
        <v>0</v>
      </c>
      <c r="BG456" s="7">
        <f t="shared" si="138"/>
        <v>0</v>
      </c>
      <c r="BH456" s="7">
        <f t="shared" si="138"/>
        <v>0</v>
      </c>
      <c r="BI456" s="7">
        <f t="shared" si="138"/>
        <v>0</v>
      </c>
      <c r="BJ456" s="7">
        <f t="shared" si="138"/>
        <v>0</v>
      </c>
      <c r="BK456" s="7">
        <f t="shared" si="139"/>
        <v>0</v>
      </c>
      <c r="BL456" s="7">
        <f t="shared" si="139"/>
        <v>0</v>
      </c>
      <c r="BM456" s="7">
        <f t="shared" si="139"/>
        <v>0</v>
      </c>
      <c r="BN456" s="7">
        <f t="shared" si="139"/>
        <v>0</v>
      </c>
      <c r="BO456" s="7">
        <f t="shared" si="142"/>
        <v>0</v>
      </c>
      <c r="BP456" s="7">
        <f t="shared" si="141"/>
        <v>0</v>
      </c>
      <c r="BR456" s="7">
        <f t="shared" si="140"/>
        <v>0</v>
      </c>
      <c r="BS456" s="7">
        <f>'დამტკ. ბიუჯ.'!H456</f>
        <v>0</v>
      </c>
      <c r="BT456" s="7">
        <f>'დამტკ. საკუთ.'!H456</f>
        <v>0</v>
      </c>
      <c r="BU456" s="7">
        <f>'ცვლილ. ბიუჯ.'!I456</f>
        <v>0</v>
      </c>
      <c r="BV456" s="7">
        <f>'ცვლილ. საკუთ.'!I456</f>
        <v>0</v>
      </c>
      <c r="BW456" s="7">
        <f>'მთავრ. ფონდი'!I456</f>
        <v>0</v>
      </c>
      <c r="BX456" s="7">
        <f>'პრეზ. ფონდი'!I456</f>
        <v>0</v>
      </c>
      <c r="BY456" s="7">
        <f>'დაზუსტ. ნაერთი'!H456</f>
        <v>0</v>
      </c>
      <c r="BZ456" s="7">
        <f>'დაზუსტ. ბიუჯ.'!H456</f>
        <v>0</v>
      </c>
      <c r="CA456" s="7">
        <f>'დაზუსტ. საკუთ.'!H456</f>
        <v>0</v>
      </c>
    </row>
    <row r="457" spans="1:79" x14ac:dyDescent="0.25">
      <c r="A457" t="str">
        <f t="shared" si="126"/>
        <v>b</v>
      </c>
      <c r="B457" s="5"/>
      <c r="C457" s="6" t="s">
        <v>19</v>
      </c>
      <c r="D457" s="7">
        <f t="shared" si="127"/>
        <v>0</v>
      </c>
      <c r="E457" s="7">
        <f t="shared" si="128"/>
        <v>0</v>
      </c>
      <c r="F457" s="7">
        <f t="shared" si="129"/>
        <v>0</v>
      </c>
      <c r="G457" s="7">
        <f t="shared" si="129"/>
        <v>0</v>
      </c>
      <c r="H457" s="7">
        <f t="shared" si="129"/>
        <v>0</v>
      </c>
      <c r="I457" s="7">
        <f t="shared" si="129"/>
        <v>0</v>
      </c>
      <c r="J457" s="7">
        <f t="shared" si="130"/>
        <v>0</v>
      </c>
      <c r="K457" s="7">
        <f t="shared" si="130"/>
        <v>0</v>
      </c>
      <c r="L457" s="7">
        <f t="shared" si="130"/>
        <v>0</v>
      </c>
      <c r="M457" s="7">
        <f t="shared" si="130"/>
        <v>0</v>
      </c>
      <c r="O457" s="7">
        <f t="shared" si="131"/>
        <v>0</v>
      </c>
      <c r="P457" s="7">
        <f>'დამტკ. ბიუჯ.'!E457</f>
        <v>0</v>
      </c>
      <c r="Q457" s="7">
        <f>'დამტკ. საკუთ.'!E457</f>
        <v>0</v>
      </c>
      <c r="R457" s="7">
        <f>'ცვლილ. ბიუჯ.'!F457</f>
        <v>0</v>
      </c>
      <c r="S457" s="7">
        <f>'ცვლილ. საკუთ.'!F457</f>
        <v>0</v>
      </c>
      <c r="T457" s="7">
        <f>'მთავრ. ფონდი'!F457</f>
        <v>0</v>
      </c>
      <c r="U457" s="7">
        <f>'პრეზ. ფონდი'!F457</f>
        <v>0</v>
      </c>
      <c r="V457" s="7">
        <f>'დაზუსტ. ნაერთი'!E457</f>
        <v>0</v>
      </c>
      <c r="W457" s="7">
        <f>'დაზუსტ. ბიუჯ.'!E457</f>
        <v>0</v>
      </c>
      <c r="X457" s="7">
        <f>'დაზუსტ. საკუთ.'!E457</f>
        <v>0</v>
      </c>
      <c r="Z457" s="7">
        <f t="shared" si="132"/>
        <v>0</v>
      </c>
      <c r="AA457" s="7">
        <f>'დამტკ. ბიუჯ.'!F457</f>
        <v>0</v>
      </c>
      <c r="AB457" s="7">
        <f>'დამტკ. საკუთ.'!F457</f>
        <v>0</v>
      </c>
      <c r="AC457" s="7">
        <f>'ცვლილ. ბიუჯ.'!G457</f>
        <v>0</v>
      </c>
      <c r="AD457" s="7">
        <f>'ცვლილ. საკუთ.'!G457</f>
        <v>0</v>
      </c>
      <c r="AE457" s="7">
        <f>'მთავრ. ფონდი'!G457</f>
        <v>0</v>
      </c>
      <c r="AF457" s="7">
        <f>'პრეზ. ფონდი'!G457</f>
        <v>0</v>
      </c>
      <c r="AG457" s="7">
        <f>'დაზუსტ. ნაერთი'!F457</f>
        <v>0</v>
      </c>
      <c r="AH457" s="7">
        <f>'დაზუსტ. ბიუჯ.'!F457</f>
        <v>0</v>
      </c>
      <c r="AI457" s="7">
        <f>'დაზუსტ. საკუთ.'!F457</f>
        <v>0</v>
      </c>
      <c r="AK457" s="7">
        <f t="shared" si="133"/>
        <v>0</v>
      </c>
      <c r="AL457" s="7">
        <f t="shared" si="134"/>
        <v>0</v>
      </c>
      <c r="AM457" s="7">
        <f t="shared" si="135"/>
        <v>0</v>
      </c>
      <c r="AN457" s="7">
        <f t="shared" si="135"/>
        <v>0</v>
      </c>
      <c r="AO457" s="7">
        <f t="shared" si="135"/>
        <v>0</v>
      </c>
      <c r="AP457" s="7">
        <f t="shared" si="135"/>
        <v>0</v>
      </c>
      <c r="AQ457" s="7">
        <f t="shared" si="136"/>
        <v>0</v>
      </c>
      <c r="AR457" s="7">
        <f t="shared" si="136"/>
        <v>0</v>
      </c>
      <c r="AS457" s="7">
        <f t="shared" si="136"/>
        <v>0</v>
      </c>
      <c r="AT457" s="7">
        <f t="shared" si="136"/>
        <v>0</v>
      </c>
      <c r="AV457" s="7">
        <f t="shared" si="137"/>
        <v>0</v>
      </c>
      <c r="AW457" s="7">
        <f>'დამტკ. ბიუჯ.'!G457</f>
        <v>0</v>
      </c>
      <c r="AX457" s="7">
        <f>'დამტკ. საკუთ.'!G457</f>
        <v>0</v>
      </c>
      <c r="AY457" s="7">
        <f>'ცვლილ. ბიუჯ.'!H457</f>
        <v>0</v>
      </c>
      <c r="AZ457" s="7">
        <f>'ცვლილ. საკუთ.'!H457</f>
        <v>0</v>
      </c>
      <c r="BA457" s="7">
        <f>'მთავრ. ფონდი'!H457</f>
        <v>0</v>
      </c>
      <c r="BB457" s="7">
        <f>'პრეზ. ფონდი'!H457</f>
        <v>0</v>
      </c>
      <c r="BC457" s="7">
        <f>'დაზუსტ. ნაერთი'!G457</f>
        <v>0</v>
      </c>
      <c r="BD457" s="7">
        <f>'დაზუსტ. ბიუჯ.'!G457</f>
        <v>0</v>
      </c>
      <c r="BE457" s="7">
        <f>'დაზუსტ. საკუთ.'!G457</f>
        <v>0</v>
      </c>
      <c r="BG457" s="7">
        <f t="shared" si="138"/>
        <v>0</v>
      </c>
      <c r="BH457" s="7">
        <f t="shared" si="138"/>
        <v>0</v>
      </c>
      <c r="BI457" s="7">
        <f t="shared" si="138"/>
        <v>0</v>
      </c>
      <c r="BJ457" s="7">
        <f t="shared" si="138"/>
        <v>0</v>
      </c>
      <c r="BK457" s="7">
        <f t="shared" si="139"/>
        <v>0</v>
      </c>
      <c r="BL457" s="7">
        <f t="shared" si="139"/>
        <v>0</v>
      </c>
      <c r="BM457" s="7">
        <f t="shared" si="139"/>
        <v>0</v>
      </c>
      <c r="BN457" s="7">
        <f t="shared" si="139"/>
        <v>0</v>
      </c>
      <c r="BO457" s="7">
        <f t="shared" si="142"/>
        <v>0</v>
      </c>
      <c r="BP457" s="7">
        <f t="shared" si="141"/>
        <v>0</v>
      </c>
      <c r="BR457" s="7">
        <f t="shared" si="140"/>
        <v>0</v>
      </c>
      <c r="BS457" s="7">
        <f>'დამტკ. ბიუჯ.'!H457</f>
        <v>0</v>
      </c>
      <c r="BT457" s="7">
        <f>'დამტკ. საკუთ.'!H457</f>
        <v>0</v>
      </c>
      <c r="BU457" s="7">
        <f>'ცვლილ. ბიუჯ.'!I457</f>
        <v>0</v>
      </c>
      <c r="BV457" s="7">
        <f>'ცვლილ. საკუთ.'!I457</f>
        <v>0</v>
      </c>
      <c r="BW457" s="7">
        <f>'მთავრ. ფონდი'!I457</f>
        <v>0</v>
      </c>
      <c r="BX457" s="7">
        <f>'პრეზ. ფონდი'!I457</f>
        <v>0</v>
      </c>
      <c r="BY457" s="7">
        <f>'დაზუსტ. ნაერთი'!H457</f>
        <v>0</v>
      </c>
      <c r="BZ457" s="7">
        <f>'დაზუსტ. ბიუჯ.'!H457</f>
        <v>0</v>
      </c>
      <c r="CA457" s="7">
        <f>'დაზუსტ. საკუთ.'!H457</f>
        <v>0</v>
      </c>
    </row>
    <row r="458" spans="1:79" ht="15.75" thickBot="1" x14ac:dyDescent="0.3">
      <c r="A458" t="str">
        <f t="shared" si="126"/>
        <v>b</v>
      </c>
      <c r="B458" s="11"/>
      <c r="C458" s="12" t="s">
        <v>20</v>
      </c>
      <c r="D458" s="13">
        <f t="shared" si="127"/>
        <v>0</v>
      </c>
      <c r="E458" s="13">
        <f t="shared" si="128"/>
        <v>0</v>
      </c>
      <c r="F458" s="13">
        <f t="shared" si="129"/>
        <v>0</v>
      </c>
      <c r="G458" s="13">
        <f t="shared" si="129"/>
        <v>0</v>
      </c>
      <c r="H458" s="13">
        <f t="shared" si="129"/>
        <v>0</v>
      </c>
      <c r="I458" s="13">
        <f t="shared" si="129"/>
        <v>0</v>
      </c>
      <c r="J458" s="13">
        <f t="shared" si="130"/>
        <v>0</v>
      </c>
      <c r="K458" s="13">
        <f t="shared" si="130"/>
        <v>0</v>
      </c>
      <c r="L458" s="13">
        <f t="shared" si="130"/>
        <v>0</v>
      </c>
      <c r="M458" s="13">
        <f t="shared" si="130"/>
        <v>0</v>
      </c>
      <c r="O458" s="13">
        <f t="shared" si="131"/>
        <v>0</v>
      </c>
      <c r="P458" s="13">
        <f>'დამტკ. ბიუჯ.'!E458</f>
        <v>0</v>
      </c>
      <c r="Q458" s="13">
        <f>'დამტკ. საკუთ.'!E458</f>
        <v>0</v>
      </c>
      <c r="R458" s="13">
        <f>'ცვლილ. ბიუჯ.'!F458</f>
        <v>0</v>
      </c>
      <c r="S458" s="13">
        <f>'ცვლილ. საკუთ.'!F458</f>
        <v>0</v>
      </c>
      <c r="T458" s="13">
        <f>'მთავრ. ფონდი'!F458</f>
        <v>0</v>
      </c>
      <c r="U458" s="13">
        <f>'პრეზ. ფონდი'!F458</f>
        <v>0</v>
      </c>
      <c r="V458" s="13">
        <f>'დაზუსტ. ნაერთი'!E458</f>
        <v>0</v>
      </c>
      <c r="W458" s="13">
        <f>'დაზუსტ. ბიუჯ.'!E458</f>
        <v>0</v>
      </c>
      <c r="X458" s="13">
        <f>'დაზუსტ. საკუთ.'!E458</f>
        <v>0</v>
      </c>
      <c r="Z458" s="13">
        <f t="shared" si="132"/>
        <v>0</v>
      </c>
      <c r="AA458" s="13">
        <f>'დამტკ. ბიუჯ.'!F458</f>
        <v>0</v>
      </c>
      <c r="AB458" s="13">
        <f>'დამტკ. საკუთ.'!F458</f>
        <v>0</v>
      </c>
      <c r="AC458" s="13">
        <f>'ცვლილ. ბიუჯ.'!G458</f>
        <v>0</v>
      </c>
      <c r="AD458" s="13">
        <f>'ცვლილ. საკუთ.'!G458</f>
        <v>0</v>
      </c>
      <c r="AE458" s="13">
        <f>'მთავრ. ფონდი'!G458</f>
        <v>0</v>
      </c>
      <c r="AF458" s="13">
        <f>'პრეზ. ფონდი'!G458</f>
        <v>0</v>
      </c>
      <c r="AG458" s="13">
        <f>'დაზუსტ. ნაერთი'!F458</f>
        <v>0</v>
      </c>
      <c r="AH458" s="13">
        <f>'დაზუსტ. ბიუჯ.'!F458</f>
        <v>0</v>
      </c>
      <c r="AI458" s="13">
        <f>'დაზუსტ. საკუთ.'!F458</f>
        <v>0</v>
      </c>
      <c r="AK458" s="13">
        <f t="shared" si="133"/>
        <v>0</v>
      </c>
      <c r="AL458" s="13">
        <f t="shared" si="134"/>
        <v>0</v>
      </c>
      <c r="AM458" s="13">
        <f t="shared" si="135"/>
        <v>0</v>
      </c>
      <c r="AN458" s="13">
        <f t="shared" si="135"/>
        <v>0</v>
      </c>
      <c r="AO458" s="13">
        <f t="shared" si="135"/>
        <v>0</v>
      </c>
      <c r="AP458" s="13">
        <f t="shared" si="135"/>
        <v>0</v>
      </c>
      <c r="AQ458" s="13">
        <f t="shared" si="136"/>
        <v>0</v>
      </c>
      <c r="AR458" s="13">
        <f t="shared" si="136"/>
        <v>0</v>
      </c>
      <c r="AS458" s="13">
        <f t="shared" si="136"/>
        <v>0</v>
      </c>
      <c r="AT458" s="13">
        <f t="shared" si="136"/>
        <v>0</v>
      </c>
      <c r="AV458" s="13">
        <f t="shared" si="137"/>
        <v>0</v>
      </c>
      <c r="AW458" s="13">
        <f>'დამტკ. ბიუჯ.'!G458</f>
        <v>0</v>
      </c>
      <c r="AX458" s="13">
        <f>'დამტკ. საკუთ.'!G458</f>
        <v>0</v>
      </c>
      <c r="AY458" s="13">
        <f>'ცვლილ. ბიუჯ.'!H458</f>
        <v>0</v>
      </c>
      <c r="AZ458" s="13">
        <f>'ცვლილ. საკუთ.'!H458</f>
        <v>0</v>
      </c>
      <c r="BA458" s="13">
        <f>'მთავრ. ფონდი'!H458</f>
        <v>0</v>
      </c>
      <c r="BB458" s="13">
        <f>'პრეზ. ფონდი'!H458</f>
        <v>0</v>
      </c>
      <c r="BC458" s="13">
        <f>'დაზუსტ. ნაერთი'!G458</f>
        <v>0</v>
      </c>
      <c r="BD458" s="13">
        <f>'დაზუსტ. ბიუჯ.'!G458</f>
        <v>0</v>
      </c>
      <c r="BE458" s="13">
        <f>'დაზუსტ. საკუთ.'!G458</f>
        <v>0</v>
      </c>
      <c r="BG458" s="13">
        <f t="shared" si="138"/>
        <v>0</v>
      </c>
      <c r="BH458" s="13">
        <f t="shared" si="138"/>
        <v>0</v>
      </c>
      <c r="BI458" s="13">
        <f t="shared" si="138"/>
        <v>0</v>
      </c>
      <c r="BJ458" s="13">
        <f t="shared" si="138"/>
        <v>0</v>
      </c>
      <c r="BK458" s="13">
        <f t="shared" si="139"/>
        <v>0</v>
      </c>
      <c r="BL458" s="13">
        <f t="shared" si="139"/>
        <v>0</v>
      </c>
      <c r="BM458" s="13">
        <f t="shared" si="139"/>
        <v>0</v>
      </c>
      <c r="BN458" s="13">
        <f t="shared" si="139"/>
        <v>0</v>
      </c>
      <c r="BO458" s="13">
        <f t="shared" si="142"/>
        <v>0</v>
      </c>
      <c r="BP458" s="13">
        <f t="shared" si="141"/>
        <v>0</v>
      </c>
      <c r="BR458" s="13">
        <f t="shared" si="140"/>
        <v>0</v>
      </c>
      <c r="BS458" s="13">
        <f>'დამტკ. ბიუჯ.'!H458</f>
        <v>0</v>
      </c>
      <c r="BT458" s="13">
        <f>'დამტკ. საკუთ.'!H458</f>
        <v>0</v>
      </c>
      <c r="BU458" s="13">
        <f>'ცვლილ. ბიუჯ.'!I458</f>
        <v>0</v>
      </c>
      <c r="BV458" s="13">
        <f>'ცვლილ. საკუთ.'!I458</f>
        <v>0</v>
      </c>
      <c r="BW458" s="13">
        <f>'მთავრ. ფონდი'!I458</f>
        <v>0</v>
      </c>
      <c r="BX458" s="13">
        <f>'პრეზ. ფონდი'!I458</f>
        <v>0</v>
      </c>
      <c r="BY458" s="13">
        <f>'დაზუსტ. ნაერთი'!H458</f>
        <v>0</v>
      </c>
      <c r="BZ458" s="13">
        <f>'დაზუსტ. ბიუჯ.'!H458</f>
        <v>0</v>
      </c>
      <c r="CA458" s="13">
        <f>'დაზუსტ. საკუთ.'!H458</f>
        <v>0</v>
      </c>
    </row>
    <row r="459" spans="1:79" ht="46.5" thickTop="1" thickBot="1" x14ac:dyDescent="0.3">
      <c r="A459" t="str">
        <f t="shared" si="126"/>
        <v>a</v>
      </c>
      <c r="B459" s="3" t="s">
        <v>93</v>
      </c>
      <c r="C459" s="14" t="s">
        <v>94</v>
      </c>
      <c r="D459" s="4">
        <f t="shared" si="127"/>
        <v>144000</v>
      </c>
      <c r="E459" s="4">
        <f t="shared" si="128"/>
        <v>144000</v>
      </c>
      <c r="F459" s="4">
        <f t="shared" si="129"/>
        <v>0</v>
      </c>
      <c r="G459" s="4">
        <f t="shared" si="129"/>
        <v>0</v>
      </c>
      <c r="H459" s="4">
        <f t="shared" si="129"/>
        <v>0</v>
      </c>
      <c r="I459" s="4">
        <f t="shared" si="129"/>
        <v>0</v>
      </c>
      <c r="J459" s="4">
        <f t="shared" si="130"/>
        <v>0</v>
      </c>
      <c r="K459" s="4">
        <f t="shared" si="130"/>
        <v>144000</v>
      </c>
      <c r="L459" s="4">
        <f t="shared" si="130"/>
        <v>144000</v>
      </c>
      <c r="M459" s="4">
        <f t="shared" si="130"/>
        <v>0</v>
      </c>
      <c r="O459" s="4">
        <f t="shared" si="131"/>
        <v>36000</v>
      </c>
      <c r="P459" s="4">
        <f>'დამტკ. ბიუჯ.'!E459</f>
        <v>36000</v>
      </c>
      <c r="Q459" s="4">
        <f>'დამტკ. საკუთ.'!E459</f>
        <v>0</v>
      </c>
      <c r="R459" s="4">
        <f>'ცვლილ. ბიუჯ.'!F459</f>
        <v>0</v>
      </c>
      <c r="S459" s="4">
        <f>'ცვლილ. საკუთ.'!F459</f>
        <v>0</v>
      </c>
      <c r="T459" s="4">
        <f>'მთავრ. ფონდი'!F459</f>
        <v>0</v>
      </c>
      <c r="U459" s="4">
        <f>'პრეზ. ფონდი'!F459</f>
        <v>0</v>
      </c>
      <c r="V459" s="4">
        <f>'დაზუსტ. ნაერთი'!E459</f>
        <v>36000</v>
      </c>
      <c r="W459" s="4">
        <f>'დაზუსტ. ბიუჯ.'!E459</f>
        <v>36000</v>
      </c>
      <c r="X459" s="4">
        <f>'დაზუსტ. საკუთ.'!E459</f>
        <v>0</v>
      </c>
      <c r="Z459" s="4">
        <f t="shared" si="132"/>
        <v>36000</v>
      </c>
      <c r="AA459" s="4">
        <f>'დამტკ. ბიუჯ.'!F459</f>
        <v>36000</v>
      </c>
      <c r="AB459" s="4">
        <f>'დამტკ. საკუთ.'!F459</f>
        <v>0</v>
      </c>
      <c r="AC459" s="4">
        <f>'ცვლილ. ბიუჯ.'!G459</f>
        <v>0</v>
      </c>
      <c r="AD459" s="4">
        <f>'ცვლილ. საკუთ.'!G459</f>
        <v>0</v>
      </c>
      <c r="AE459" s="4">
        <f>'მთავრ. ფონდი'!G459</f>
        <v>0</v>
      </c>
      <c r="AF459" s="4">
        <f>'პრეზ. ფონდი'!G459</f>
        <v>0</v>
      </c>
      <c r="AG459" s="4">
        <f>'დაზუსტ. ნაერთი'!F459</f>
        <v>36000</v>
      </c>
      <c r="AH459" s="4">
        <f>'დაზუსტ. ბიუჯ.'!F459</f>
        <v>36000</v>
      </c>
      <c r="AI459" s="4">
        <f>'დაზუსტ. საკუთ.'!F459</f>
        <v>0</v>
      </c>
      <c r="AK459" s="4">
        <f t="shared" si="133"/>
        <v>72000</v>
      </c>
      <c r="AL459" s="4">
        <f t="shared" si="134"/>
        <v>72000</v>
      </c>
      <c r="AM459" s="4">
        <f t="shared" si="135"/>
        <v>0</v>
      </c>
      <c r="AN459" s="4">
        <f t="shared" si="135"/>
        <v>0</v>
      </c>
      <c r="AO459" s="4">
        <f t="shared" si="135"/>
        <v>0</v>
      </c>
      <c r="AP459" s="4">
        <f t="shared" si="135"/>
        <v>0</v>
      </c>
      <c r="AQ459" s="4">
        <f t="shared" si="136"/>
        <v>0</v>
      </c>
      <c r="AR459" s="4">
        <f t="shared" si="136"/>
        <v>72000</v>
      </c>
      <c r="AS459" s="4">
        <f t="shared" si="136"/>
        <v>72000</v>
      </c>
      <c r="AT459" s="4">
        <f t="shared" si="136"/>
        <v>0</v>
      </c>
      <c r="AV459" s="4">
        <f t="shared" si="137"/>
        <v>36000</v>
      </c>
      <c r="AW459" s="4">
        <f>'დამტკ. ბიუჯ.'!G459</f>
        <v>36000</v>
      </c>
      <c r="AX459" s="4">
        <f>'დამტკ. საკუთ.'!G459</f>
        <v>0</v>
      </c>
      <c r="AY459" s="4">
        <f>'ცვლილ. ბიუჯ.'!H459</f>
        <v>0</v>
      </c>
      <c r="AZ459" s="4">
        <f>'ცვლილ. საკუთ.'!H459</f>
        <v>0</v>
      </c>
      <c r="BA459" s="4">
        <f>'მთავრ. ფონდი'!H459</f>
        <v>0</v>
      </c>
      <c r="BB459" s="4">
        <f>'პრეზ. ფონდი'!H459</f>
        <v>0</v>
      </c>
      <c r="BC459" s="4">
        <f>'დაზუსტ. ნაერთი'!G459</f>
        <v>36000</v>
      </c>
      <c r="BD459" s="4">
        <f>'დაზუსტ. ბიუჯ.'!G459</f>
        <v>36000</v>
      </c>
      <c r="BE459" s="4">
        <f>'დაზუსტ. საკუთ.'!G459</f>
        <v>0</v>
      </c>
      <c r="BG459" s="4">
        <f t="shared" si="138"/>
        <v>108000</v>
      </c>
      <c r="BH459" s="4">
        <f t="shared" si="138"/>
        <v>108000</v>
      </c>
      <c r="BI459" s="4">
        <f t="shared" si="138"/>
        <v>0</v>
      </c>
      <c r="BJ459" s="4">
        <f t="shared" si="138"/>
        <v>0</v>
      </c>
      <c r="BK459" s="4">
        <f t="shared" si="139"/>
        <v>0</v>
      </c>
      <c r="BL459" s="4">
        <f t="shared" si="139"/>
        <v>0</v>
      </c>
      <c r="BM459" s="4">
        <f t="shared" si="139"/>
        <v>0</v>
      </c>
      <c r="BN459" s="4">
        <f t="shared" si="139"/>
        <v>108000</v>
      </c>
      <c r="BO459" s="4">
        <f t="shared" si="142"/>
        <v>108000</v>
      </c>
      <c r="BP459" s="4">
        <f t="shared" si="141"/>
        <v>0</v>
      </c>
      <c r="BR459" s="4">
        <f t="shared" si="140"/>
        <v>36000</v>
      </c>
      <c r="BS459" s="4">
        <f>'დამტკ. ბიუჯ.'!H459</f>
        <v>36000</v>
      </c>
      <c r="BT459" s="4">
        <f>'დამტკ. საკუთ.'!H459</f>
        <v>0</v>
      </c>
      <c r="BU459" s="4">
        <f>'ცვლილ. ბიუჯ.'!I459</f>
        <v>0</v>
      </c>
      <c r="BV459" s="4">
        <f>'ცვლილ. საკუთ.'!I459</f>
        <v>0</v>
      </c>
      <c r="BW459" s="4">
        <f>'მთავრ. ფონდი'!I459</f>
        <v>0</v>
      </c>
      <c r="BX459" s="4">
        <f>'პრეზ. ფონდი'!I459</f>
        <v>0</v>
      </c>
      <c r="BY459" s="4">
        <f>'დაზუსტ. ნაერთი'!H459</f>
        <v>36000</v>
      </c>
      <c r="BZ459" s="4">
        <f>'დაზუსტ. ბიუჯ.'!H459</f>
        <v>36000</v>
      </c>
      <c r="CA459" s="4">
        <f>'დაზუსტ. საკუთ.'!H459</f>
        <v>0</v>
      </c>
    </row>
    <row r="460" spans="1:79" ht="15.75" thickTop="1" x14ac:dyDescent="0.25">
      <c r="A460" t="str">
        <f t="shared" si="126"/>
        <v>a</v>
      </c>
      <c r="B460" s="5"/>
      <c r="C460" s="6" t="s">
        <v>10</v>
      </c>
      <c r="D460" s="7">
        <f t="shared" si="127"/>
        <v>144000</v>
      </c>
      <c r="E460" s="7">
        <f t="shared" si="128"/>
        <v>144000</v>
      </c>
      <c r="F460" s="7">
        <f t="shared" si="129"/>
        <v>0</v>
      </c>
      <c r="G460" s="7">
        <f t="shared" si="129"/>
        <v>0</v>
      </c>
      <c r="H460" s="7">
        <f t="shared" si="129"/>
        <v>0</v>
      </c>
      <c r="I460" s="7">
        <f t="shared" si="129"/>
        <v>0</v>
      </c>
      <c r="J460" s="7">
        <f t="shared" si="130"/>
        <v>0</v>
      </c>
      <c r="K460" s="7">
        <f t="shared" si="130"/>
        <v>144000</v>
      </c>
      <c r="L460" s="7">
        <f t="shared" si="130"/>
        <v>144000</v>
      </c>
      <c r="M460" s="7">
        <f t="shared" si="130"/>
        <v>0</v>
      </c>
      <c r="O460" s="7">
        <f t="shared" si="131"/>
        <v>36000</v>
      </c>
      <c r="P460" s="7">
        <f>'დამტკ. ბიუჯ.'!E460</f>
        <v>36000</v>
      </c>
      <c r="Q460" s="7">
        <f>'დამტკ. საკუთ.'!E460</f>
        <v>0</v>
      </c>
      <c r="R460" s="7">
        <f>'ცვლილ. ბიუჯ.'!F460</f>
        <v>0</v>
      </c>
      <c r="S460" s="7">
        <f>'ცვლილ. საკუთ.'!F460</f>
        <v>0</v>
      </c>
      <c r="T460" s="7">
        <f>'მთავრ. ფონდი'!F460</f>
        <v>0</v>
      </c>
      <c r="U460" s="7">
        <f>'პრეზ. ფონდი'!F460</f>
        <v>0</v>
      </c>
      <c r="V460" s="7">
        <f>'დაზუსტ. ნაერთი'!E460</f>
        <v>36000</v>
      </c>
      <c r="W460" s="7">
        <f>'დაზუსტ. ბიუჯ.'!E460</f>
        <v>36000</v>
      </c>
      <c r="X460" s="7">
        <f>'დაზუსტ. საკუთ.'!E460</f>
        <v>0</v>
      </c>
      <c r="Z460" s="7">
        <f t="shared" si="132"/>
        <v>36000</v>
      </c>
      <c r="AA460" s="7">
        <f>'დამტკ. ბიუჯ.'!F460</f>
        <v>36000</v>
      </c>
      <c r="AB460" s="7">
        <f>'დამტკ. საკუთ.'!F460</f>
        <v>0</v>
      </c>
      <c r="AC460" s="7">
        <f>'ცვლილ. ბიუჯ.'!G460</f>
        <v>0</v>
      </c>
      <c r="AD460" s="7">
        <f>'ცვლილ. საკუთ.'!G460</f>
        <v>0</v>
      </c>
      <c r="AE460" s="7">
        <f>'მთავრ. ფონდი'!G460</f>
        <v>0</v>
      </c>
      <c r="AF460" s="7">
        <f>'პრეზ. ფონდი'!G460</f>
        <v>0</v>
      </c>
      <c r="AG460" s="7">
        <f>'დაზუსტ. ნაერთი'!F460</f>
        <v>36000</v>
      </c>
      <c r="AH460" s="7">
        <f>'დაზუსტ. ბიუჯ.'!F460</f>
        <v>36000</v>
      </c>
      <c r="AI460" s="7">
        <f>'დაზუსტ. საკუთ.'!F460</f>
        <v>0</v>
      </c>
      <c r="AK460" s="7">
        <f t="shared" si="133"/>
        <v>72000</v>
      </c>
      <c r="AL460" s="7">
        <f t="shared" si="134"/>
        <v>72000</v>
      </c>
      <c r="AM460" s="7">
        <f t="shared" si="135"/>
        <v>0</v>
      </c>
      <c r="AN460" s="7">
        <f t="shared" si="135"/>
        <v>0</v>
      </c>
      <c r="AO460" s="7">
        <f t="shared" si="135"/>
        <v>0</v>
      </c>
      <c r="AP460" s="7">
        <f t="shared" si="135"/>
        <v>0</v>
      </c>
      <c r="AQ460" s="7">
        <f t="shared" si="136"/>
        <v>0</v>
      </c>
      <c r="AR460" s="7">
        <f t="shared" si="136"/>
        <v>72000</v>
      </c>
      <c r="AS460" s="7">
        <f t="shared" si="136"/>
        <v>72000</v>
      </c>
      <c r="AT460" s="7">
        <f t="shared" si="136"/>
        <v>0</v>
      </c>
      <c r="AV460" s="7">
        <f t="shared" si="137"/>
        <v>36000</v>
      </c>
      <c r="AW460" s="7">
        <f>'დამტკ. ბიუჯ.'!G460</f>
        <v>36000</v>
      </c>
      <c r="AX460" s="7">
        <f>'დამტკ. საკუთ.'!G460</f>
        <v>0</v>
      </c>
      <c r="AY460" s="7">
        <f>'ცვლილ. ბიუჯ.'!H460</f>
        <v>0</v>
      </c>
      <c r="AZ460" s="7">
        <f>'ცვლილ. საკუთ.'!H460</f>
        <v>0</v>
      </c>
      <c r="BA460" s="7">
        <f>'მთავრ. ფონდი'!H460</f>
        <v>0</v>
      </c>
      <c r="BB460" s="7">
        <f>'პრეზ. ფონდი'!H460</f>
        <v>0</v>
      </c>
      <c r="BC460" s="7">
        <f>'დაზუსტ. ნაერთი'!G460</f>
        <v>36000</v>
      </c>
      <c r="BD460" s="7">
        <f>'დაზუსტ. ბიუჯ.'!G460</f>
        <v>36000</v>
      </c>
      <c r="BE460" s="7">
        <f>'დაზუსტ. საკუთ.'!G460</f>
        <v>0</v>
      </c>
      <c r="BG460" s="7">
        <f t="shared" si="138"/>
        <v>108000</v>
      </c>
      <c r="BH460" s="7">
        <f t="shared" si="138"/>
        <v>108000</v>
      </c>
      <c r="BI460" s="7">
        <f t="shared" si="138"/>
        <v>0</v>
      </c>
      <c r="BJ460" s="7">
        <f t="shared" si="138"/>
        <v>0</v>
      </c>
      <c r="BK460" s="7">
        <f t="shared" si="139"/>
        <v>0</v>
      </c>
      <c r="BL460" s="7">
        <f t="shared" si="139"/>
        <v>0</v>
      </c>
      <c r="BM460" s="7">
        <f t="shared" si="139"/>
        <v>0</v>
      </c>
      <c r="BN460" s="7">
        <f t="shared" si="139"/>
        <v>108000</v>
      </c>
      <c r="BO460" s="7">
        <f t="shared" si="142"/>
        <v>108000</v>
      </c>
      <c r="BP460" s="7">
        <f t="shared" si="141"/>
        <v>0</v>
      </c>
      <c r="BR460" s="7">
        <f t="shared" si="140"/>
        <v>36000</v>
      </c>
      <c r="BS460" s="7">
        <f>'დამტკ. ბიუჯ.'!H460</f>
        <v>36000</v>
      </c>
      <c r="BT460" s="7">
        <f>'დამტკ. საკუთ.'!H460</f>
        <v>0</v>
      </c>
      <c r="BU460" s="7">
        <f>'ცვლილ. ბიუჯ.'!I460</f>
        <v>0</v>
      </c>
      <c r="BV460" s="7">
        <f>'ცვლილ. საკუთ.'!I460</f>
        <v>0</v>
      </c>
      <c r="BW460" s="7">
        <f>'მთავრ. ფონდი'!I460</f>
        <v>0</v>
      </c>
      <c r="BX460" s="7">
        <f>'პრეზ. ფონდი'!I460</f>
        <v>0</v>
      </c>
      <c r="BY460" s="7">
        <f>'დაზუსტ. ნაერთი'!H460</f>
        <v>36000</v>
      </c>
      <c r="BZ460" s="7">
        <f>'დაზუსტ. ბიუჯ.'!H460</f>
        <v>36000</v>
      </c>
      <c r="CA460" s="7">
        <f>'დაზუსტ. საკუთ.'!H460</f>
        <v>0</v>
      </c>
    </row>
    <row r="461" spans="1:79" x14ac:dyDescent="0.25">
      <c r="A461" t="str">
        <f t="shared" si="126"/>
        <v>b</v>
      </c>
      <c r="B461" s="8"/>
      <c r="C461" s="9" t="s">
        <v>11</v>
      </c>
      <c r="D461" s="10">
        <f t="shared" si="127"/>
        <v>0</v>
      </c>
      <c r="E461" s="10">
        <f t="shared" si="128"/>
        <v>0</v>
      </c>
      <c r="F461" s="10">
        <f t="shared" si="129"/>
        <v>0</v>
      </c>
      <c r="G461" s="10">
        <f t="shared" si="129"/>
        <v>0</v>
      </c>
      <c r="H461" s="10">
        <f t="shared" si="129"/>
        <v>0</v>
      </c>
      <c r="I461" s="10">
        <f t="shared" si="129"/>
        <v>0</v>
      </c>
      <c r="J461" s="10">
        <f t="shared" si="130"/>
        <v>0</v>
      </c>
      <c r="K461" s="10">
        <f t="shared" si="130"/>
        <v>0</v>
      </c>
      <c r="L461" s="10">
        <f t="shared" si="130"/>
        <v>0</v>
      </c>
      <c r="M461" s="10">
        <f t="shared" si="130"/>
        <v>0</v>
      </c>
      <c r="O461" s="10">
        <f t="shared" si="131"/>
        <v>0</v>
      </c>
      <c r="P461" s="10">
        <f>'დამტკ. ბიუჯ.'!E461</f>
        <v>0</v>
      </c>
      <c r="Q461" s="10">
        <f>'დამტკ. საკუთ.'!E461</f>
        <v>0</v>
      </c>
      <c r="R461" s="10">
        <f>'ცვლილ. ბიუჯ.'!F461</f>
        <v>0</v>
      </c>
      <c r="S461" s="10">
        <f>'ცვლილ. საკუთ.'!F461</f>
        <v>0</v>
      </c>
      <c r="T461" s="10">
        <f>'მთავრ. ფონდი'!F461</f>
        <v>0</v>
      </c>
      <c r="U461" s="10">
        <f>'პრეზ. ფონდი'!F461</f>
        <v>0</v>
      </c>
      <c r="V461" s="10">
        <f>'დაზუსტ. ნაერთი'!E461</f>
        <v>0</v>
      </c>
      <c r="W461" s="10">
        <f>'დაზუსტ. ბიუჯ.'!E461</f>
        <v>0</v>
      </c>
      <c r="X461" s="10">
        <f>'დაზუსტ. საკუთ.'!E461</f>
        <v>0</v>
      </c>
      <c r="Z461" s="10">
        <f t="shared" si="132"/>
        <v>0</v>
      </c>
      <c r="AA461" s="10">
        <f>'დამტკ. ბიუჯ.'!F461</f>
        <v>0</v>
      </c>
      <c r="AB461" s="10">
        <f>'დამტკ. საკუთ.'!F461</f>
        <v>0</v>
      </c>
      <c r="AC461" s="10">
        <f>'ცვლილ. ბიუჯ.'!G461</f>
        <v>0</v>
      </c>
      <c r="AD461" s="10">
        <f>'ცვლილ. საკუთ.'!G461</f>
        <v>0</v>
      </c>
      <c r="AE461" s="10">
        <f>'მთავრ. ფონდი'!G461</f>
        <v>0</v>
      </c>
      <c r="AF461" s="10">
        <f>'პრეზ. ფონდი'!G461</f>
        <v>0</v>
      </c>
      <c r="AG461" s="10">
        <f>'დაზუსტ. ნაერთი'!F461</f>
        <v>0</v>
      </c>
      <c r="AH461" s="10">
        <f>'დაზუსტ. ბიუჯ.'!F461</f>
        <v>0</v>
      </c>
      <c r="AI461" s="10">
        <f>'დაზუსტ. საკუთ.'!F461</f>
        <v>0</v>
      </c>
      <c r="AK461" s="10">
        <f t="shared" si="133"/>
        <v>0</v>
      </c>
      <c r="AL461" s="10">
        <f t="shared" si="134"/>
        <v>0</v>
      </c>
      <c r="AM461" s="10">
        <f t="shared" si="135"/>
        <v>0</v>
      </c>
      <c r="AN461" s="10">
        <f t="shared" si="135"/>
        <v>0</v>
      </c>
      <c r="AO461" s="10">
        <f t="shared" si="135"/>
        <v>0</v>
      </c>
      <c r="AP461" s="10">
        <f t="shared" si="135"/>
        <v>0</v>
      </c>
      <c r="AQ461" s="10">
        <f t="shared" si="136"/>
        <v>0</v>
      </c>
      <c r="AR461" s="10">
        <f t="shared" si="136"/>
        <v>0</v>
      </c>
      <c r="AS461" s="10">
        <f t="shared" si="136"/>
        <v>0</v>
      </c>
      <c r="AT461" s="10">
        <f t="shared" si="136"/>
        <v>0</v>
      </c>
      <c r="AV461" s="10">
        <f t="shared" si="137"/>
        <v>0</v>
      </c>
      <c r="AW461" s="10">
        <f>'დამტკ. ბიუჯ.'!G461</f>
        <v>0</v>
      </c>
      <c r="AX461" s="10">
        <f>'დამტკ. საკუთ.'!G461</f>
        <v>0</v>
      </c>
      <c r="AY461" s="10">
        <f>'ცვლილ. ბიუჯ.'!H461</f>
        <v>0</v>
      </c>
      <c r="AZ461" s="10">
        <f>'ცვლილ. საკუთ.'!H461</f>
        <v>0</v>
      </c>
      <c r="BA461" s="10">
        <f>'მთავრ. ფონდი'!H461</f>
        <v>0</v>
      </c>
      <c r="BB461" s="10">
        <f>'პრეზ. ფონდი'!H461</f>
        <v>0</v>
      </c>
      <c r="BC461" s="10">
        <f>'დაზუსტ. ნაერთი'!G461</f>
        <v>0</v>
      </c>
      <c r="BD461" s="10">
        <f>'დაზუსტ. ბიუჯ.'!G461</f>
        <v>0</v>
      </c>
      <c r="BE461" s="10">
        <f>'დაზუსტ. საკუთ.'!G461</f>
        <v>0</v>
      </c>
      <c r="BG461" s="10">
        <f t="shared" si="138"/>
        <v>0</v>
      </c>
      <c r="BH461" s="10">
        <f t="shared" si="138"/>
        <v>0</v>
      </c>
      <c r="BI461" s="10">
        <f t="shared" si="138"/>
        <v>0</v>
      </c>
      <c r="BJ461" s="10">
        <f t="shared" si="138"/>
        <v>0</v>
      </c>
      <c r="BK461" s="10">
        <f t="shared" si="139"/>
        <v>0</v>
      </c>
      <c r="BL461" s="10">
        <f t="shared" si="139"/>
        <v>0</v>
      </c>
      <c r="BM461" s="10">
        <f t="shared" si="139"/>
        <v>0</v>
      </c>
      <c r="BN461" s="10">
        <f t="shared" si="139"/>
        <v>0</v>
      </c>
      <c r="BO461" s="10">
        <f t="shared" si="142"/>
        <v>0</v>
      </c>
      <c r="BP461" s="10">
        <f t="shared" si="141"/>
        <v>0</v>
      </c>
      <c r="BR461" s="10">
        <f t="shared" si="140"/>
        <v>0</v>
      </c>
      <c r="BS461" s="10">
        <f>'დამტკ. ბიუჯ.'!H461</f>
        <v>0</v>
      </c>
      <c r="BT461" s="10">
        <f>'დამტკ. საკუთ.'!H461</f>
        <v>0</v>
      </c>
      <c r="BU461" s="10">
        <f>'ცვლილ. ბიუჯ.'!I461</f>
        <v>0</v>
      </c>
      <c r="BV461" s="10">
        <f>'ცვლილ. საკუთ.'!I461</f>
        <v>0</v>
      </c>
      <c r="BW461" s="10">
        <f>'მთავრ. ფონდი'!I461</f>
        <v>0</v>
      </c>
      <c r="BX461" s="10">
        <f>'პრეზ. ფონდი'!I461</f>
        <v>0</v>
      </c>
      <c r="BY461" s="10">
        <f>'დაზუსტ. ნაერთი'!H461</f>
        <v>0</v>
      </c>
      <c r="BZ461" s="10">
        <f>'დაზუსტ. ბიუჯ.'!H461</f>
        <v>0</v>
      </c>
      <c r="CA461" s="10">
        <f>'დაზუსტ. საკუთ.'!H461</f>
        <v>0</v>
      </c>
    </row>
    <row r="462" spans="1:79" x14ac:dyDescent="0.25">
      <c r="A462" t="str">
        <f t="shared" si="126"/>
        <v>b</v>
      </c>
      <c r="B462" s="8"/>
      <c r="C462" s="9" t="s">
        <v>12</v>
      </c>
      <c r="D462" s="10">
        <f t="shared" si="127"/>
        <v>0</v>
      </c>
      <c r="E462" s="10">
        <f t="shared" si="128"/>
        <v>0</v>
      </c>
      <c r="F462" s="10">
        <f t="shared" si="129"/>
        <v>0</v>
      </c>
      <c r="G462" s="10">
        <f t="shared" si="129"/>
        <v>0</v>
      </c>
      <c r="H462" s="10">
        <f t="shared" si="129"/>
        <v>0</v>
      </c>
      <c r="I462" s="10">
        <f t="shared" si="129"/>
        <v>0</v>
      </c>
      <c r="J462" s="10">
        <f t="shared" si="130"/>
        <v>0</v>
      </c>
      <c r="K462" s="10">
        <f t="shared" si="130"/>
        <v>0</v>
      </c>
      <c r="L462" s="10">
        <f t="shared" si="130"/>
        <v>0</v>
      </c>
      <c r="M462" s="10">
        <f t="shared" si="130"/>
        <v>0</v>
      </c>
      <c r="O462" s="10">
        <f t="shared" si="131"/>
        <v>0</v>
      </c>
      <c r="P462" s="10">
        <f>'დამტკ. ბიუჯ.'!E462</f>
        <v>0</v>
      </c>
      <c r="Q462" s="10">
        <f>'დამტკ. საკუთ.'!E462</f>
        <v>0</v>
      </c>
      <c r="R462" s="10">
        <f>'ცვლილ. ბიუჯ.'!F462</f>
        <v>0</v>
      </c>
      <c r="S462" s="10">
        <f>'ცვლილ. საკუთ.'!F462</f>
        <v>0</v>
      </c>
      <c r="T462" s="10">
        <f>'მთავრ. ფონდი'!F462</f>
        <v>0</v>
      </c>
      <c r="U462" s="10">
        <f>'პრეზ. ფონდი'!F462</f>
        <v>0</v>
      </c>
      <c r="V462" s="10">
        <f>'დაზუსტ. ნაერთი'!E462</f>
        <v>0</v>
      </c>
      <c r="W462" s="10">
        <f>'დაზუსტ. ბიუჯ.'!E462</f>
        <v>0</v>
      </c>
      <c r="X462" s="10">
        <f>'დაზუსტ. საკუთ.'!E462</f>
        <v>0</v>
      </c>
      <c r="Z462" s="10">
        <f t="shared" si="132"/>
        <v>0</v>
      </c>
      <c r="AA462" s="10">
        <f>'დამტკ. ბიუჯ.'!F462</f>
        <v>0</v>
      </c>
      <c r="AB462" s="10">
        <f>'დამტკ. საკუთ.'!F462</f>
        <v>0</v>
      </c>
      <c r="AC462" s="10">
        <f>'ცვლილ. ბიუჯ.'!G462</f>
        <v>0</v>
      </c>
      <c r="AD462" s="10">
        <f>'ცვლილ. საკუთ.'!G462</f>
        <v>0</v>
      </c>
      <c r="AE462" s="10">
        <f>'მთავრ. ფონდი'!G462</f>
        <v>0</v>
      </c>
      <c r="AF462" s="10">
        <f>'პრეზ. ფონდი'!G462</f>
        <v>0</v>
      </c>
      <c r="AG462" s="10">
        <f>'დაზუსტ. ნაერთი'!F462</f>
        <v>0</v>
      </c>
      <c r="AH462" s="10">
        <f>'დაზუსტ. ბიუჯ.'!F462</f>
        <v>0</v>
      </c>
      <c r="AI462" s="10">
        <f>'დაზუსტ. საკუთ.'!F462</f>
        <v>0</v>
      </c>
      <c r="AK462" s="10">
        <f t="shared" si="133"/>
        <v>0</v>
      </c>
      <c r="AL462" s="10">
        <f t="shared" si="134"/>
        <v>0</v>
      </c>
      <c r="AM462" s="10">
        <f t="shared" si="135"/>
        <v>0</v>
      </c>
      <c r="AN462" s="10">
        <f t="shared" si="135"/>
        <v>0</v>
      </c>
      <c r="AO462" s="10">
        <f t="shared" si="135"/>
        <v>0</v>
      </c>
      <c r="AP462" s="10">
        <f t="shared" si="135"/>
        <v>0</v>
      </c>
      <c r="AQ462" s="10">
        <f t="shared" si="136"/>
        <v>0</v>
      </c>
      <c r="AR462" s="10">
        <f t="shared" si="136"/>
        <v>0</v>
      </c>
      <c r="AS462" s="10">
        <f t="shared" si="136"/>
        <v>0</v>
      </c>
      <c r="AT462" s="10">
        <f t="shared" si="136"/>
        <v>0</v>
      </c>
      <c r="AV462" s="10">
        <f t="shared" si="137"/>
        <v>0</v>
      </c>
      <c r="AW462" s="10">
        <f>'დამტკ. ბიუჯ.'!G462</f>
        <v>0</v>
      </c>
      <c r="AX462" s="10">
        <f>'დამტკ. საკუთ.'!G462</f>
        <v>0</v>
      </c>
      <c r="AY462" s="10">
        <f>'ცვლილ. ბიუჯ.'!H462</f>
        <v>0</v>
      </c>
      <c r="AZ462" s="10">
        <f>'ცვლილ. საკუთ.'!H462</f>
        <v>0</v>
      </c>
      <c r="BA462" s="10">
        <f>'მთავრ. ფონდი'!H462</f>
        <v>0</v>
      </c>
      <c r="BB462" s="10">
        <f>'პრეზ. ფონდი'!H462</f>
        <v>0</v>
      </c>
      <c r="BC462" s="10">
        <f>'დაზუსტ. ნაერთი'!G462</f>
        <v>0</v>
      </c>
      <c r="BD462" s="10">
        <f>'დაზუსტ. ბიუჯ.'!G462</f>
        <v>0</v>
      </c>
      <c r="BE462" s="10">
        <f>'დაზუსტ. საკუთ.'!G462</f>
        <v>0</v>
      </c>
      <c r="BG462" s="10">
        <f t="shared" si="138"/>
        <v>0</v>
      </c>
      <c r="BH462" s="10">
        <f t="shared" si="138"/>
        <v>0</v>
      </c>
      <c r="BI462" s="10">
        <f t="shared" si="138"/>
        <v>0</v>
      </c>
      <c r="BJ462" s="10">
        <f t="shared" si="138"/>
        <v>0</v>
      </c>
      <c r="BK462" s="10">
        <f t="shared" si="139"/>
        <v>0</v>
      </c>
      <c r="BL462" s="10">
        <f t="shared" si="139"/>
        <v>0</v>
      </c>
      <c r="BM462" s="10">
        <f t="shared" si="139"/>
        <v>0</v>
      </c>
      <c r="BN462" s="10">
        <f t="shared" si="139"/>
        <v>0</v>
      </c>
      <c r="BO462" s="10">
        <f t="shared" si="142"/>
        <v>0</v>
      </c>
      <c r="BP462" s="10">
        <f t="shared" si="141"/>
        <v>0</v>
      </c>
      <c r="BR462" s="10">
        <f t="shared" si="140"/>
        <v>0</v>
      </c>
      <c r="BS462" s="10">
        <f>'დამტკ. ბიუჯ.'!H462</f>
        <v>0</v>
      </c>
      <c r="BT462" s="10">
        <f>'დამტკ. საკუთ.'!H462</f>
        <v>0</v>
      </c>
      <c r="BU462" s="10">
        <f>'ცვლილ. ბიუჯ.'!I462</f>
        <v>0</v>
      </c>
      <c r="BV462" s="10">
        <f>'ცვლილ. საკუთ.'!I462</f>
        <v>0</v>
      </c>
      <c r="BW462" s="10">
        <f>'მთავრ. ფონდი'!I462</f>
        <v>0</v>
      </c>
      <c r="BX462" s="10">
        <f>'პრეზ. ფონდი'!I462</f>
        <v>0</v>
      </c>
      <c r="BY462" s="10">
        <f>'დაზუსტ. ნაერთი'!H462</f>
        <v>0</v>
      </c>
      <c r="BZ462" s="10">
        <f>'დაზუსტ. ბიუჯ.'!H462</f>
        <v>0</v>
      </c>
      <c r="CA462" s="10">
        <f>'დაზუსტ. საკუთ.'!H462</f>
        <v>0</v>
      </c>
    </row>
    <row r="463" spans="1:79" x14ac:dyDescent="0.25">
      <c r="A463" t="str">
        <f t="shared" si="126"/>
        <v>b</v>
      </c>
      <c r="B463" s="8"/>
      <c r="C463" s="9" t="s">
        <v>13</v>
      </c>
      <c r="D463" s="10">
        <f t="shared" si="127"/>
        <v>0</v>
      </c>
      <c r="E463" s="10">
        <f t="shared" si="128"/>
        <v>0</v>
      </c>
      <c r="F463" s="10">
        <f t="shared" si="129"/>
        <v>0</v>
      </c>
      <c r="G463" s="10">
        <f t="shared" si="129"/>
        <v>0</v>
      </c>
      <c r="H463" s="10">
        <f t="shared" si="129"/>
        <v>0</v>
      </c>
      <c r="I463" s="10">
        <f t="shared" si="129"/>
        <v>0</v>
      </c>
      <c r="J463" s="10">
        <f t="shared" si="130"/>
        <v>0</v>
      </c>
      <c r="K463" s="10">
        <f t="shared" si="130"/>
        <v>0</v>
      </c>
      <c r="L463" s="10">
        <f t="shared" si="130"/>
        <v>0</v>
      </c>
      <c r="M463" s="10">
        <f t="shared" si="130"/>
        <v>0</v>
      </c>
      <c r="O463" s="10">
        <f t="shared" si="131"/>
        <v>0</v>
      </c>
      <c r="P463" s="10">
        <f>'დამტკ. ბიუჯ.'!E463</f>
        <v>0</v>
      </c>
      <c r="Q463" s="10">
        <f>'დამტკ. საკუთ.'!E463</f>
        <v>0</v>
      </c>
      <c r="R463" s="10">
        <f>'ცვლილ. ბიუჯ.'!F463</f>
        <v>0</v>
      </c>
      <c r="S463" s="10">
        <f>'ცვლილ. საკუთ.'!F463</f>
        <v>0</v>
      </c>
      <c r="T463" s="10">
        <f>'მთავრ. ფონდი'!F463</f>
        <v>0</v>
      </c>
      <c r="U463" s="10">
        <f>'პრეზ. ფონდი'!F463</f>
        <v>0</v>
      </c>
      <c r="V463" s="10">
        <f>'დაზუსტ. ნაერთი'!E463</f>
        <v>0</v>
      </c>
      <c r="W463" s="10">
        <f>'დაზუსტ. ბიუჯ.'!E463</f>
        <v>0</v>
      </c>
      <c r="X463" s="10">
        <f>'დაზუსტ. საკუთ.'!E463</f>
        <v>0</v>
      </c>
      <c r="Z463" s="10">
        <f t="shared" si="132"/>
        <v>0</v>
      </c>
      <c r="AA463" s="10">
        <f>'დამტკ. ბიუჯ.'!F463</f>
        <v>0</v>
      </c>
      <c r="AB463" s="10">
        <f>'დამტკ. საკუთ.'!F463</f>
        <v>0</v>
      </c>
      <c r="AC463" s="10">
        <f>'ცვლილ. ბიუჯ.'!G463</f>
        <v>0</v>
      </c>
      <c r="AD463" s="10">
        <f>'ცვლილ. საკუთ.'!G463</f>
        <v>0</v>
      </c>
      <c r="AE463" s="10">
        <f>'მთავრ. ფონდი'!G463</f>
        <v>0</v>
      </c>
      <c r="AF463" s="10">
        <f>'პრეზ. ფონდი'!G463</f>
        <v>0</v>
      </c>
      <c r="AG463" s="10">
        <f>'დაზუსტ. ნაერთი'!F463</f>
        <v>0</v>
      </c>
      <c r="AH463" s="10">
        <f>'დაზუსტ. ბიუჯ.'!F463</f>
        <v>0</v>
      </c>
      <c r="AI463" s="10">
        <f>'დაზუსტ. საკუთ.'!F463</f>
        <v>0</v>
      </c>
      <c r="AK463" s="10">
        <f t="shared" si="133"/>
        <v>0</v>
      </c>
      <c r="AL463" s="10">
        <f t="shared" si="134"/>
        <v>0</v>
      </c>
      <c r="AM463" s="10">
        <f t="shared" si="135"/>
        <v>0</v>
      </c>
      <c r="AN463" s="10">
        <f t="shared" si="135"/>
        <v>0</v>
      </c>
      <c r="AO463" s="10">
        <f t="shared" si="135"/>
        <v>0</v>
      </c>
      <c r="AP463" s="10">
        <f t="shared" si="135"/>
        <v>0</v>
      </c>
      <c r="AQ463" s="10">
        <f t="shared" si="136"/>
        <v>0</v>
      </c>
      <c r="AR463" s="10">
        <f t="shared" si="136"/>
        <v>0</v>
      </c>
      <c r="AS463" s="10">
        <f t="shared" si="136"/>
        <v>0</v>
      </c>
      <c r="AT463" s="10">
        <f t="shared" si="136"/>
        <v>0</v>
      </c>
      <c r="AV463" s="10">
        <f t="shared" si="137"/>
        <v>0</v>
      </c>
      <c r="AW463" s="10">
        <f>'დამტკ. ბიუჯ.'!G463</f>
        <v>0</v>
      </c>
      <c r="AX463" s="10">
        <f>'დამტკ. საკუთ.'!G463</f>
        <v>0</v>
      </c>
      <c r="AY463" s="10">
        <f>'ცვლილ. ბიუჯ.'!H463</f>
        <v>0</v>
      </c>
      <c r="AZ463" s="10">
        <f>'ცვლილ. საკუთ.'!H463</f>
        <v>0</v>
      </c>
      <c r="BA463" s="10">
        <f>'მთავრ. ფონდი'!H463</f>
        <v>0</v>
      </c>
      <c r="BB463" s="10">
        <f>'პრეზ. ფონდი'!H463</f>
        <v>0</v>
      </c>
      <c r="BC463" s="10">
        <f>'დაზუსტ. ნაერთი'!G463</f>
        <v>0</v>
      </c>
      <c r="BD463" s="10">
        <f>'დაზუსტ. ბიუჯ.'!G463</f>
        <v>0</v>
      </c>
      <c r="BE463" s="10">
        <f>'დაზუსტ. საკუთ.'!G463</f>
        <v>0</v>
      </c>
      <c r="BG463" s="10">
        <f t="shared" si="138"/>
        <v>0</v>
      </c>
      <c r="BH463" s="10">
        <f t="shared" si="138"/>
        <v>0</v>
      </c>
      <c r="BI463" s="10">
        <f t="shared" si="138"/>
        <v>0</v>
      </c>
      <c r="BJ463" s="10">
        <f t="shared" si="138"/>
        <v>0</v>
      </c>
      <c r="BK463" s="10">
        <f t="shared" si="139"/>
        <v>0</v>
      </c>
      <c r="BL463" s="10">
        <f t="shared" si="139"/>
        <v>0</v>
      </c>
      <c r="BM463" s="10">
        <f t="shared" si="139"/>
        <v>0</v>
      </c>
      <c r="BN463" s="10">
        <f t="shared" si="139"/>
        <v>0</v>
      </c>
      <c r="BO463" s="10">
        <f t="shared" si="142"/>
        <v>0</v>
      </c>
      <c r="BP463" s="10">
        <f t="shared" si="141"/>
        <v>0</v>
      </c>
      <c r="BR463" s="10">
        <f t="shared" si="140"/>
        <v>0</v>
      </c>
      <c r="BS463" s="10">
        <f>'დამტკ. ბიუჯ.'!H463</f>
        <v>0</v>
      </c>
      <c r="BT463" s="10">
        <f>'დამტკ. საკუთ.'!H463</f>
        <v>0</v>
      </c>
      <c r="BU463" s="10">
        <f>'ცვლილ. ბიუჯ.'!I463</f>
        <v>0</v>
      </c>
      <c r="BV463" s="10">
        <f>'ცვლილ. საკუთ.'!I463</f>
        <v>0</v>
      </c>
      <c r="BW463" s="10">
        <f>'მთავრ. ფონდი'!I463</f>
        <v>0</v>
      </c>
      <c r="BX463" s="10">
        <f>'პრეზ. ფონდი'!I463</f>
        <v>0</v>
      </c>
      <c r="BY463" s="10">
        <f>'დაზუსტ. ნაერთი'!H463</f>
        <v>0</v>
      </c>
      <c r="BZ463" s="10">
        <f>'დაზუსტ. ბიუჯ.'!H463</f>
        <v>0</v>
      </c>
      <c r="CA463" s="10">
        <f>'დაზუსტ. საკუთ.'!H463</f>
        <v>0</v>
      </c>
    </row>
    <row r="464" spans="1:79" x14ac:dyDescent="0.25">
      <c r="A464" t="str">
        <f t="shared" si="126"/>
        <v>b</v>
      </c>
      <c r="B464" s="8"/>
      <c r="C464" s="9" t="s">
        <v>14</v>
      </c>
      <c r="D464" s="10">
        <f t="shared" si="127"/>
        <v>0</v>
      </c>
      <c r="E464" s="10">
        <f t="shared" si="128"/>
        <v>0</v>
      </c>
      <c r="F464" s="10">
        <f t="shared" si="129"/>
        <v>0</v>
      </c>
      <c r="G464" s="10">
        <f t="shared" si="129"/>
        <v>0</v>
      </c>
      <c r="H464" s="10">
        <f t="shared" si="129"/>
        <v>0</v>
      </c>
      <c r="I464" s="10">
        <f t="shared" si="129"/>
        <v>0</v>
      </c>
      <c r="J464" s="10">
        <f t="shared" si="130"/>
        <v>0</v>
      </c>
      <c r="K464" s="10">
        <f t="shared" si="130"/>
        <v>0</v>
      </c>
      <c r="L464" s="10">
        <f t="shared" si="130"/>
        <v>0</v>
      </c>
      <c r="M464" s="10">
        <f t="shared" si="130"/>
        <v>0</v>
      </c>
      <c r="O464" s="10">
        <f t="shared" si="131"/>
        <v>0</v>
      </c>
      <c r="P464" s="10">
        <f>'დამტკ. ბიუჯ.'!E464</f>
        <v>0</v>
      </c>
      <c r="Q464" s="10">
        <f>'დამტკ. საკუთ.'!E464</f>
        <v>0</v>
      </c>
      <c r="R464" s="10">
        <f>'ცვლილ. ბიუჯ.'!F464</f>
        <v>0</v>
      </c>
      <c r="S464" s="10">
        <f>'ცვლილ. საკუთ.'!F464</f>
        <v>0</v>
      </c>
      <c r="T464" s="10">
        <f>'მთავრ. ფონდი'!F464</f>
        <v>0</v>
      </c>
      <c r="U464" s="10">
        <f>'პრეზ. ფონდი'!F464</f>
        <v>0</v>
      </c>
      <c r="V464" s="10">
        <f>'დაზუსტ. ნაერთი'!E464</f>
        <v>0</v>
      </c>
      <c r="W464" s="10">
        <f>'დაზუსტ. ბიუჯ.'!E464</f>
        <v>0</v>
      </c>
      <c r="X464" s="10">
        <f>'დაზუსტ. საკუთ.'!E464</f>
        <v>0</v>
      </c>
      <c r="Z464" s="10">
        <f t="shared" si="132"/>
        <v>0</v>
      </c>
      <c r="AA464" s="10">
        <f>'დამტკ. ბიუჯ.'!F464</f>
        <v>0</v>
      </c>
      <c r="AB464" s="10">
        <f>'დამტკ. საკუთ.'!F464</f>
        <v>0</v>
      </c>
      <c r="AC464" s="10">
        <f>'ცვლილ. ბიუჯ.'!G464</f>
        <v>0</v>
      </c>
      <c r="AD464" s="10">
        <f>'ცვლილ. საკუთ.'!G464</f>
        <v>0</v>
      </c>
      <c r="AE464" s="10">
        <f>'მთავრ. ფონდი'!G464</f>
        <v>0</v>
      </c>
      <c r="AF464" s="10">
        <f>'პრეზ. ფონდი'!G464</f>
        <v>0</v>
      </c>
      <c r="AG464" s="10">
        <f>'დაზუსტ. ნაერთი'!F464</f>
        <v>0</v>
      </c>
      <c r="AH464" s="10">
        <f>'დაზუსტ. ბიუჯ.'!F464</f>
        <v>0</v>
      </c>
      <c r="AI464" s="10">
        <f>'დაზუსტ. საკუთ.'!F464</f>
        <v>0</v>
      </c>
      <c r="AK464" s="10">
        <f t="shared" si="133"/>
        <v>0</v>
      </c>
      <c r="AL464" s="10">
        <f t="shared" si="134"/>
        <v>0</v>
      </c>
      <c r="AM464" s="10">
        <f t="shared" si="135"/>
        <v>0</v>
      </c>
      <c r="AN464" s="10">
        <f t="shared" si="135"/>
        <v>0</v>
      </c>
      <c r="AO464" s="10">
        <f t="shared" si="135"/>
        <v>0</v>
      </c>
      <c r="AP464" s="10">
        <f t="shared" si="135"/>
        <v>0</v>
      </c>
      <c r="AQ464" s="10">
        <f t="shared" si="136"/>
        <v>0</v>
      </c>
      <c r="AR464" s="10">
        <f t="shared" si="136"/>
        <v>0</v>
      </c>
      <c r="AS464" s="10">
        <f t="shared" si="136"/>
        <v>0</v>
      </c>
      <c r="AT464" s="10">
        <f t="shared" si="136"/>
        <v>0</v>
      </c>
      <c r="AV464" s="10">
        <f t="shared" si="137"/>
        <v>0</v>
      </c>
      <c r="AW464" s="10">
        <f>'დამტკ. ბიუჯ.'!G464</f>
        <v>0</v>
      </c>
      <c r="AX464" s="10">
        <f>'დამტკ. საკუთ.'!G464</f>
        <v>0</v>
      </c>
      <c r="AY464" s="10">
        <f>'ცვლილ. ბიუჯ.'!H464</f>
        <v>0</v>
      </c>
      <c r="AZ464" s="10">
        <f>'ცვლილ. საკუთ.'!H464</f>
        <v>0</v>
      </c>
      <c r="BA464" s="10">
        <f>'მთავრ. ფონდი'!H464</f>
        <v>0</v>
      </c>
      <c r="BB464" s="10">
        <f>'პრეზ. ფონდი'!H464</f>
        <v>0</v>
      </c>
      <c r="BC464" s="10">
        <f>'დაზუსტ. ნაერთი'!G464</f>
        <v>0</v>
      </c>
      <c r="BD464" s="10">
        <f>'დაზუსტ. ბიუჯ.'!G464</f>
        <v>0</v>
      </c>
      <c r="BE464" s="10">
        <f>'დაზუსტ. საკუთ.'!G464</f>
        <v>0</v>
      </c>
      <c r="BG464" s="10">
        <f t="shared" si="138"/>
        <v>0</v>
      </c>
      <c r="BH464" s="10">
        <f t="shared" si="138"/>
        <v>0</v>
      </c>
      <c r="BI464" s="10">
        <f t="shared" si="138"/>
        <v>0</v>
      </c>
      <c r="BJ464" s="10">
        <f t="shared" si="138"/>
        <v>0</v>
      </c>
      <c r="BK464" s="10">
        <f t="shared" si="139"/>
        <v>0</v>
      </c>
      <c r="BL464" s="10">
        <f t="shared" si="139"/>
        <v>0</v>
      </c>
      <c r="BM464" s="10">
        <f t="shared" si="139"/>
        <v>0</v>
      </c>
      <c r="BN464" s="10">
        <f t="shared" si="139"/>
        <v>0</v>
      </c>
      <c r="BO464" s="10">
        <f t="shared" si="142"/>
        <v>0</v>
      </c>
      <c r="BP464" s="10">
        <f t="shared" si="141"/>
        <v>0</v>
      </c>
      <c r="BR464" s="10">
        <f t="shared" si="140"/>
        <v>0</v>
      </c>
      <c r="BS464" s="10">
        <f>'დამტკ. ბიუჯ.'!H464</f>
        <v>0</v>
      </c>
      <c r="BT464" s="10">
        <f>'დამტკ. საკუთ.'!H464</f>
        <v>0</v>
      </c>
      <c r="BU464" s="10">
        <f>'ცვლილ. ბიუჯ.'!I464</f>
        <v>0</v>
      </c>
      <c r="BV464" s="10">
        <f>'ცვლილ. საკუთ.'!I464</f>
        <v>0</v>
      </c>
      <c r="BW464" s="10">
        <f>'მთავრ. ფონდი'!I464</f>
        <v>0</v>
      </c>
      <c r="BX464" s="10">
        <f>'პრეზ. ფონდი'!I464</f>
        <v>0</v>
      </c>
      <c r="BY464" s="10">
        <f>'დაზუსტ. ნაერთი'!H464</f>
        <v>0</v>
      </c>
      <c r="BZ464" s="10">
        <f>'დაზუსტ. ბიუჯ.'!H464</f>
        <v>0</v>
      </c>
      <c r="CA464" s="10">
        <f>'დაზუსტ. საკუთ.'!H464</f>
        <v>0</v>
      </c>
    </row>
    <row r="465" spans="1:79" x14ac:dyDescent="0.25">
      <c r="A465" t="str">
        <f t="shared" si="126"/>
        <v>b</v>
      </c>
      <c r="B465" s="8"/>
      <c r="C465" s="9" t="s">
        <v>15</v>
      </c>
      <c r="D465" s="10">
        <f t="shared" si="127"/>
        <v>0</v>
      </c>
      <c r="E465" s="10">
        <f t="shared" si="128"/>
        <v>0</v>
      </c>
      <c r="F465" s="10">
        <f t="shared" si="129"/>
        <v>0</v>
      </c>
      <c r="G465" s="10">
        <f t="shared" si="129"/>
        <v>0</v>
      </c>
      <c r="H465" s="10">
        <f t="shared" si="129"/>
        <v>0</v>
      </c>
      <c r="I465" s="10">
        <f t="shared" si="129"/>
        <v>0</v>
      </c>
      <c r="J465" s="10">
        <f t="shared" si="130"/>
        <v>0</v>
      </c>
      <c r="K465" s="10">
        <f t="shared" si="130"/>
        <v>0</v>
      </c>
      <c r="L465" s="10">
        <f t="shared" si="130"/>
        <v>0</v>
      </c>
      <c r="M465" s="10">
        <f t="shared" si="130"/>
        <v>0</v>
      </c>
      <c r="O465" s="10">
        <f t="shared" si="131"/>
        <v>0</v>
      </c>
      <c r="P465" s="10">
        <f>'დამტკ. ბიუჯ.'!E465</f>
        <v>0</v>
      </c>
      <c r="Q465" s="10">
        <f>'დამტკ. საკუთ.'!E465</f>
        <v>0</v>
      </c>
      <c r="R465" s="10">
        <f>'ცვლილ. ბიუჯ.'!F465</f>
        <v>0</v>
      </c>
      <c r="S465" s="10">
        <f>'ცვლილ. საკუთ.'!F465</f>
        <v>0</v>
      </c>
      <c r="T465" s="10">
        <f>'მთავრ. ფონდი'!F465</f>
        <v>0</v>
      </c>
      <c r="U465" s="10">
        <f>'პრეზ. ფონდი'!F465</f>
        <v>0</v>
      </c>
      <c r="V465" s="10">
        <f>'დაზუსტ. ნაერთი'!E465</f>
        <v>0</v>
      </c>
      <c r="W465" s="10">
        <f>'დაზუსტ. ბიუჯ.'!E465</f>
        <v>0</v>
      </c>
      <c r="X465" s="10">
        <f>'დაზუსტ. საკუთ.'!E465</f>
        <v>0</v>
      </c>
      <c r="Z465" s="10">
        <f t="shared" si="132"/>
        <v>0</v>
      </c>
      <c r="AA465" s="10">
        <f>'დამტკ. ბიუჯ.'!F465</f>
        <v>0</v>
      </c>
      <c r="AB465" s="10">
        <f>'დამტკ. საკუთ.'!F465</f>
        <v>0</v>
      </c>
      <c r="AC465" s="10">
        <f>'ცვლილ. ბიუჯ.'!G465</f>
        <v>0</v>
      </c>
      <c r="AD465" s="10">
        <f>'ცვლილ. საკუთ.'!G465</f>
        <v>0</v>
      </c>
      <c r="AE465" s="10">
        <f>'მთავრ. ფონდი'!G465</f>
        <v>0</v>
      </c>
      <c r="AF465" s="10">
        <f>'პრეზ. ფონდი'!G465</f>
        <v>0</v>
      </c>
      <c r="AG465" s="10">
        <f>'დაზუსტ. ნაერთი'!F465</f>
        <v>0</v>
      </c>
      <c r="AH465" s="10">
        <f>'დაზუსტ. ბიუჯ.'!F465</f>
        <v>0</v>
      </c>
      <c r="AI465" s="10">
        <f>'დაზუსტ. საკუთ.'!F465</f>
        <v>0</v>
      </c>
      <c r="AK465" s="10">
        <f t="shared" si="133"/>
        <v>0</v>
      </c>
      <c r="AL465" s="10">
        <f t="shared" si="134"/>
        <v>0</v>
      </c>
      <c r="AM465" s="10">
        <f t="shared" si="135"/>
        <v>0</v>
      </c>
      <c r="AN465" s="10">
        <f t="shared" si="135"/>
        <v>0</v>
      </c>
      <c r="AO465" s="10">
        <f t="shared" si="135"/>
        <v>0</v>
      </c>
      <c r="AP465" s="10">
        <f t="shared" si="135"/>
        <v>0</v>
      </c>
      <c r="AQ465" s="10">
        <f t="shared" si="136"/>
        <v>0</v>
      </c>
      <c r="AR465" s="10">
        <f t="shared" si="136"/>
        <v>0</v>
      </c>
      <c r="AS465" s="10">
        <f t="shared" si="136"/>
        <v>0</v>
      </c>
      <c r="AT465" s="10">
        <f t="shared" si="136"/>
        <v>0</v>
      </c>
      <c r="AV465" s="10">
        <f t="shared" si="137"/>
        <v>0</v>
      </c>
      <c r="AW465" s="10">
        <f>'დამტკ. ბიუჯ.'!G465</f>
        <v>0</v>
      </c>
      <c r="AX465" s="10">
        <f>'დამტკ. საკუთ.'!G465</f>
        <v>0</v>
      </c>
      <c r="AY465" s="10">
        <f>'ცვლილ. ბიუჯ.'!H465</f>
        <v>0</v>
      </c>
      <c r="AZ465" s="10">
        <f>'ცვლილ. საკუთ.'!H465</f>
        <v>0</v>
      </c>
      <c r="BA465" s="10">
        <f>'მთავრ. ფონდი'!H465</f>
        <v>0</v>
      </c>
      <c r="BB465" s="10">
        <f>'პრეზ. ფონდი'!H465</f>
        <v>0</v>
      </c>
      <c r="BC465" s="10">
        <f>'დაზუსტ. ნაერთი'!G465</f>
        <v>0</v>
      </c>
      <c r="BD465" s="10">
        <f>'დაზუსტ. ბიუჯ.'!G465</f>
        <v>0</v>
      </c>
      <c r="BE465" s="10">
        <f>'დაზუსტ. საკუთ.'!G465</f>
        <v>0</v>
      </c>
      <c r="BG465" s="10">
        <f t="shared" si="138"/>
        <v>0</v>
      </c>
      <c r="BH465" s="10">
        <f t="shared" si="138"/>
        <v>0</v>
      </c>
      <c r="BI465" s="10">
        <f t="shared" si="138"/>
        <v>0</v>
      </c>
      <c r="BJ465" s="10">
        <f t="shared" si="138"/>
        <v>0</v>
      </c>
      <c r="BK465" s="10">
        <f t="shared" si="139"/>
        <v>0</v>
      </c>
      <c r="BL465" s="10">
        <f t="shared" si="139"/>
        <v>0</v>
      </c>
      <c r="BM465" s="10">
        <f t="shared" si="139"/>
        <v>0</v>
      </c>
      <c r="BN465" s="10">
        <f t="shared" si="139"/>
        <v>0</v>
      </c>
      <c r="BO465" s="10">
        <f t="shared" si="142"/>
        <v>0</v>
      </c>
      <c r="BP465" s="10">
        <f t="shared" si="141"/>
        <v>0</v>
      </c>
      <c r="BR465" s="10">
        <f t="shared" si="140"/>
        <v>0</v>
      </c>
      <c r="BS465" s="10">
        <f>'დამტკ. ბიუჯ.'!H465</f>
        <v>0</v>
      </c>
      <c r="BT465" s="10">
        <f>'დამტკ. საკუთ.'!H465</f>
        <v>0</v>
      </c>
      <c r="BU465" s="10">
        <f>'ცვლილ. ბიუჯ.'!I465</f>
        <v>0</v>
      </c>
      <c r="BV465" s="10">
        <f>'ცვლილ. საკუთ.'!I465</f>
        <v>0</v>
      </c>
      <c r="BW465" s="10">
        <f>'მთავრ. ფონდი'!I465</f>
        <v>0</v>
      </c>
      <c r="BX465" s="10">
        <f>'პრეზ. ფონდი'!I465</f>
        <v>0</v>
      </c>
      <c r="BY465" s="10">
        <f>'დაზუსტ. ნაერთი'!H465</f>
        <v>0</v>
      </c>
      <c r="BZ465" s="10">
        <f>'დაზუსტ. ბიუჯ.'!H465</f>
        <v>0</v>
      </c>
      <c r="CA465" s="10">
        <f>'დაზუსტ. საკუთ.'!H465</f>
        <v>0</v>
      </c>
    </row>
    <row r="466" spans="1:79" x14ac:dyDescent="0.25">
      <c r="A466" t="str">
        <f t="shared" si="126"/>
        <v>a</v>
      </c>
      <c r="B466" s="8"/>
      <c r="C466" s="9" t="s">
        <v>16</v>
      </c>
      <c r="D466" s="10">
        <f t="shared" si="127"/>
        <v>144000</v>
      </c>
      <c r="E466" s="10">
        <f t="shared" si="128"/>
        <v>144000</v>
      </c>
      <c r="F466" s="10">
        <f t="shared" si="129"/>
        <v>0</v>
      </c>
      <c r="G466" s="10">
        <f t="shared" si="129"/>
        <v>0</v>
      </c>
      <c r="H466" s="10">
        <f t="shared" si="129"/>
        <v>0</v>
      </c>
      <c r="I466" s="10">
        <f t="shared" si="129"/>
        <v>0</v>
      </c>
      <c r="J466" s="10">
        <f t="shared" si="130"/>
        <v>0</v>
      </c>
      <c r="K466" s="10">
        <f t="shared" si="130"/>
        <v>144000</v>
      </c>
      <c r="L466" s="10">
        <f t="shared" si="130"/>
        <v>144000</v>
      </c>
      <c r="M466" s="10">
        <f t="shared" si="130"/>
        <v>0</v>
      </c>
      <c r="O466" s="10">
        <f t="shared" si="131"/>
        <v>36000</v>
      </c>
      <c r="P466" s="10">
        <f>'დამტკ. ბიუჯ.'!E466</f>
        <v>36000</v>
      </c>
      <c r="Q466" s="10">
        <f>'დამტკ. საკუთ.'!E466</f>
        <v>0</v>
      </c>
      <c r="R466" s="10">
        <f>'ცვლილ. ბიუჯ.'!F466</f>
        <v>0</v>
      </c>
      <c r="S466" s="10">
        <f>'ცვლილ. საკუთ.'!F466</f>
        <v>0</v>
      </c>
      <c r="T466" s="10">
        <f>'მთავრ. ფონდი'!F466</f>
        <v>0</v>
      </c>
      <c r="U466" s="10">
        <f>'პრეზ. ფონდი'!F466</f>
        <v>0</v>
      </c>
      <c r="V466" s="10">
        <f>'დაზუსტ. ნაერთი'!E466</f>
        <v>36000</v>
      </c>
      <c r="W466" s="10">
        <f>'დაზუსტ. ბიუჯ.'!E466</f>
        <v>36000</v>
      </c>
      <c r="X466" s="10">
        <f>'დაზუსტ. საკუთ.'!E466</f>
        <v>0</v>
      </c>
      <c r="Z466" s="10">
        <f t="shared" si="132"/>
        <v>36000</v>
      </c>
      <c r="AA466" s="10">
        <f>'დამტკ. ბიუჯ.'!F466</f>
        <v>36000</v>
      </c>
      <c r="AB466" s="10">
        <f>'დამტკ. საკუთ.'!F466</f>
        <v>0</v>
      </c>
      <c r="AC466" s="10">
        <f>'ცვლილ. ბიუჯ.'!G466</f>
        <v>0</v>
      </c>
      <c r="AD466" s="10">
        <f>'ცვლილ. საკუთ.'!G466</f>
        <v>0</v>
      </c>
      <c r="AE466" s="10">
        <f>'მთავრ. ფონდი'!G466</f>
        <v>0</v>
      </c>
      <c r="AF466" s="10">
        <f>'პრეზ. ფონდი'!G466</f>
        <v>0</v>
      </c>
      <c r="AG466" s="10">
        <f>'დაზუსტ. ნაერთი'!F466</f>
        <v>36000</v>
      </c>
      <c r="AH466" s="10">
        <f>'დაზუსტ. ბიუჯ.'!F466</f>
        <v>36000</v>
      </c>
      <c r="AI466" s="10">
        <f>'დაზუსტ. საკუთ.'!F466</f>
        <v>0</v>
      </c>
      <c r="AK466" s="10">
        <f t="shared" si="133"/>
        <v>72000</v>
      </c>
      <c r="AL466" s="10">
        <f t="shared" si="134"/>
        <v>72000</v>
      </c>
      <c r="AM466" s="10">
        <f t="shared" si="135"/>
        <v>0</v>
      </c>
      <c r="AN466" s="10">
        <f t="shared" si="135"/>
        <v>0</v>
      </c>
      <c r="AO466" s="10">
        <f t="shared" si="135"/>
        <v>0</v>
      </c>
      <c r="AP466" s="10">
        <f t="shared" si="135"/>
        <v>0</v>
      </c>
      <c r="AQ466" s="10">
        <f t="shared" si="136"/>
        <v>0</v>
      </c>
      <c r="AR466" s="10">
        <f t="shared" si="136"/>
        <v>72000</v>
      </c>
      <c r="AS466" s="10">
        <f t="shared" si="136"/>
        <v>72000</v>
      </c>
      <c r="AT466" s="10">
        <f t="shared" si="136"/>
        <v>0</v>
      </c>
      <c r="AV466" s="10">
        <f t="shared" si="137"/>
        <v>36000</v>
      </c>
      <c r="AW466" s="10">
        <f>'დამტკ. ბიუჯ.'!G466</f>
        <v>36000</v>
      </c>
      <c r="AX466" s="10">
        <f>'დამტკ. საკუთ.'!G466</f>
        <v>0</v>
      </c>
      <c r="AY466" s="10">
        <f>'ცვლილ. ბიუჯ.'!H466</f>
        <v>0</v>
      </c>
      <c r="AZ466" s="10">
        <f>'ცვლილ. საკუთ.'!H466</f>
        <v>0</v>
      </c>
      <c r="BA466" s="10">
        <f>'მთავრ. ფონდი'!H466</f>
        <v>0</v>
      </c>
      <c r="BB466" s="10">
        <f>'პრეზ. ფონდი'!H466</f>
        <v>0</v>
      </c>
      <c r="BC466" s="10">
        <f>'დაზუსტ. ნაერთი'!G466</f>
        <v>36000</v>
      </c>
      <c r="BD466" s="10">
        <f>'დაზუსტ. ბიუჯ.'!G466</f>
        <v>36000</v>
      </c>
      <c r="BE466" s="10">
        <f>'დაზუსტ. საკუთ.'!G466</f>
        <v>0</v>
      </c>
      <c r="BG466" s="10">
        <f t="shared" si="138"/>
        <v>108000</v>
      </c>
      <c r="BH466" s="10">
        <f t="shared" si="138"/>
        <v>108000</v>
      </c>
      <c r="BI466" s="10">
        <f t="shared" si="138"/>
        <v>0</v>
      </c>
      <c r="BJ466" s="10">
        <f t="shared" si="138"/>
        <v>0</v>
      </c>
      <c r="BK466" s="10">
        <f t="shared" si="139"/>
        <v>0</v>
      </c>
      <c r="BL466" s="10">
        <f t="shared" si="139"/>
        <v>0</v>
      </c>
      <c r="BM466" s="10">
        <f t="shared" si="139"/>
        <v>0</v>
      </c>
      <c r="BN466" s="10">
        <f t="shared" si="139"/>
        <v>108000</v>
      </c>
      <c r="BO466" s="10">
        <f t="shared" si="142"/>
        <v>108000</v>
      </c>
      <c r="BP466" s="10">
        <f t="shared" si="141"/>
        <v>0</v>
      </c>
      <c r="BR466" s="10">
        <f t="shared" si="140"/>
        <v>36000</v>
      </c>
      <c r="BS466" s="10">
        <f>'დამტკ. ბიუჯ.'!H466</f>
        <v>36000</v>
      </c>
      <c r="BT466" s="10">
        <f>'დამტკ. საკუთ.'!H466</f>
        <v>0</v>
      </c>
      <c r="BU466" s="10">
        <f>'ცვლილ. ბიუჯ.'!I466</f>
        <v>0</v>
      </c>
      <c r="BV466" s="10">
        <f>'ცვლილ. საკუთ.'!I466</f>
        <v>0</v>
      </c>
      <c r="BW466" s="10">
        <f>'მთავრ. ფონდი'!I466</f>
        <v>0</v>
      </c>
      <c r="BX466" s="10">
        <f>'პრეზ. ფონდი'!I466</f>
        <v>0</v>
      </c>
      <c r="BY466" s="10">
        <f>'დაზუსტ. ნაერთი'!H466</f>
        <v>36000</v>
      </c>
      <c r="BZ466" s="10">
        <f>'დაზუსტ. ბიუჯ.'!H466</f>
        <v>36000</v>
      </c>
      <c r="CA466" s="10">
        <f>'დაზუსტ. საკუთ.'!H466</f>
        <v>0</v>
      </c>
    </row>
    <row r="467" spans="1:79" x14ac:dyDescent="0.25">
      <c r="A467" t="str">
        <f t="shared" si="126"/>
        <v>b</v>
      </c>
      <c r="B467" s="8"/>
      <c r="C467" s="9" t="s">
        <v>17</v>
      </c>
      <c r="D467" s="10">
        <f t="shared" si="127"/>
        <v>0</v>
      </c>
      <c r="E467" s="10">
        <f t="shared" si="128"/>
        <v>0</v>
      </c>
      <c r="F467" s="10">
        <f t="shared" si="129"/>
        <v>0</v>
      </c>
      <c r="G467" s="10">
        <f t="shared" si="129"/>
        <v>0</v>
      </c>
      <c r="H467" s="10">
        <f t="shared" si="129"/>
        <v>0</v>
      </c>
      <c r="I467" s="10">
        <f t="shared" si="129"/>
        <v>0</v>
      </c>
      <c r="J467" s="10">
        <f t="shared" si="130"/>
        <v>0</v>
      </c>
      <c r="K467" s="10">
        <f t="shared" si="130"/>
        <v>0</v>
      </c>
      <c r="L467" s="10">
        <f t="shared" si="130"/>
        <v>0</v>
      </c>
      <c r="M467" s="10">
        <f t="shared" si="130"/>
        <v>0</v>
      </c>
      <c r="O467" s="10">
        <f t="shared" si="131"/>
        <v>0</v>
      </c>
      <c r="P467" s="10">
        <f>'დამტკ. ბიუჯ.'!E467</f>
        <v>0</v>
      </c>
      <c r="Q467" s="10">
        <f>'დამტკ. საკუთ.'!E467</f>
        <v>0</v>
      </c>
      <c r="R467" s="10">
        <f>'ცვლილ. ბიუჯ.'!F467</f>
        <v>0</v>
      </c>
      <c r="S467" s="10">
        <f>'ცვლილ. საკუთ.'!F467</f>
        <v>0</v>
      </c>
      <c r="T467" s="10">
        <f>'მთავრ. ფონდი'!F467</f>
        <v>0</v>
      </c>
      <c r="U467" s="10">
        <f>'პრეზ. ფონდი'!F467</f>
        <v>0</v>
      </c>
      <c r="V467" s="10">
        <f>'დაზუსტ. ნაერთი'!E467</f>
        <v>0</v>
      </c>
      <c r="W467" s="10">
        <f>'დაზუსტ. ბიუჯ.'!E467</f>
        <v>0</v>
      </c>
      <c r="X467" s="10">
        <f>'დაზუსტ. საკუთ.'!E467</f>
        <v>0</v>
      </c>
      <c r="Z467" s="10">
        <f t="shared" si="132"/>
        <v>0</v>
      </c>
      <c r="AA467" s="10">
        <f>'დამტკ. ბიუჯ.'!F467</f>
        <v>0</v>
      </c>
      <c r="AB467" s="10">
        <f>'დამტკ. საკუთ.'!F467</f>
        <v>0</v>
      </c>
      <c r="AC467" s="10">
        <f>'ცვლილ. ბიუჯ.'!G467</f>
        <v>0</v>
      </c>
      <c r="AD467" s="10">
        <f>'ცვლილ. საკუთ.'!G467</f>
        <v>0</v>
      </c>
      <c r="AE467" s="10">
        <f>'მთავრ. ფონდი'!G467</f>
        <v>0</v>
      </c>
      <c r="AF467" s="10">
        <f>'პრეზ. ფონდი'!G467</f>
        <v>0</v>
      </c>
      <c r="AG467" s="10">
        <f>'დაზუსტ. ნაერთი'!F467</f>
        <v>0</v>
      </c>
      <c r="AH467" s="10">
        <f>'დაზუსტ. ბიუჯ.'!F467</f>
        <v>0</v>
      </c>
      <c r="AI467" s="10">
        <f>'დაზუსტ. საკუთ.'!F467</f>
        <v>0</v>
      </c>
      <c r="AK467" s="10">
        <f t="shared" si="133"/>
        <v>0</v>
      </c>
      <c r="AL467" s="10">
        <f t="shared" si="134"/>
        <v>0</v>
      </c>
      <c r="AM467" s="10">
        <f t="shared" si="135"/>
        <v>0</v>
      </c>
      <c r="AN467" s="10">
        <f t="shared" si="135"/>
        <v>0</v>
      </c>
      <c r="AO467" s="10">
        <f t="shared" si="135"/>
        <v>0</v>
      </c>
      <c r="AP467" s="10">
        <f t="shared" si="135"/>
        <v>0</v>
      </c>
      <c r="AQ467" s="10">
        <f t="shared" si="136"/>
        <v>0</v>
      </c>
      <c r="AR467" s="10">
        <f t="shared" si="136"/>
        <v>0</v>
      </c>
      <c r="AS467" s="10">
        <f t="shared" si="136"/>
        <v>0</v>
      </c>
      <c r="AT467" s="10">
        <f t="shared" si="136"/>
        <v>0</v>
      </c>
      <c r="AV467" s="10">
        <f t="shared" si="137"/>
        <v>0</v>
      </c>
      <c r="AW467" s="10">
        <f>'დამტკ. ბიუჯ.'!G467</f>
        <v>0</v>
      </c>
      <c r="AX467" s="10">
        <f>'დამტკ. საკუთ.'!G467</f>
        <v>0</v>
      </c>
      <c r="AY467" s="10">
        <f>'ცვლილ. ბიუჯ.'!H467</f>
        <v>0</v>
      </c>
      <c r="AZ467" s="10">
        <f>'ცვლილ. საკუთ.'!H467</f>
        <v>0</v>
      </c>
      <c r="BA467" s="10">
        <f>'მთავრ. ფონდი'!H467</f>
        <v>0</v>
      </c>
      <c r="BB467" s="10">
        <f>'პრეზ. ფონდი'!H467</f>
        <v>0</v>
      </c>
      <c r="BC467" s="10">
        <f>'დაზუსტ. ნაერთი'!G467</f>
        <v>0</v>
      </c>
      <c r="BD467" s="10">
        <f>'დაზუსტ. ბიუჯ.'!G467</f>
        <v>0</v>
      </c>
      <c r="BE467" s="10">
        <f>'დაზუსტ. საკუთ.'!G467</f>
        <v>0</v>
      </c>
      <c r="BG467" s="10">
        <f t="shared" si="138"/>
        <v>0</v>
      </c>
      <c r="BH467" s="10">
        <f t="shared" si="138"/>
        <v>0</v>
      </c>
      <c r="BI467" s="10">
        <f t="shared" si="138"/>
        <v>0</v>
      </c>
      <c r="BJ467" s="10">
        <f t="shared" si="138"/>
        <v>0</v>
      </c>
      <c r="BK467" s="10">
        <f t="shared" si="139"/>
        <v>0</v>
      </c>
      <c r="BL467" s="10">
        <f t="shared" si="139"/>
        <v>0</v>
      </c>
      <c r="BM467" s="10">
        <f t="shared" si="139"/>
        <v>0</v>
      </c>
      <c r="BN467" s="10">
        <f t="shared" si="139"/>
        <v>0</v>
      </c>
      <c r="BO467" s="10">
        <f t="shared" si="142"/>
        <v>0</v>
      </c>
      <c r="BP467" s="10">
        <f t="shared" si="141"/>
        <v>0</v>
      </c>
      <c r="BR467" s="10">
        <f t="shared" si="140"/>
        <v>0</v>
      </c>
      <c r="BS467" s="10">
        <f>'დამტკ. ბიუჯ.'!H467</f>
        <v>0</v>
      </c>
      <c r="BT467" s="10">
        <f>'დამტკ. საკუთ.'!H467</f>
        <v>0</v>
      </c>
      <c r="BU467" s="10">
        <f>'ცვლილ. ბიუჯ.'!I467</f>
        <v>0</v>
      </c>
      <c r="BV467" s="10">
        <f>'ცვლილ. საკუთ.'!I467</f>
        <v>0</v>
      </c>
      <c r="BW467" s="10">
        <f>'მთავრ. ფონდი'!I467</f>
        <v>0</v>
      </c>
      <c r="BX467" s="10">
        <f>'პრეზ. ფონდი'!I467</f>
        <v>0</v>
      </c>
      <c r="BY467" s="10">
        <f>'დაზუსტ. ნაერთი'!H467</f>
        <v>0</v>
      </c>
      <c r="BZ467" s="10">
        <f>'დაზუსტ. ბიუჯ.'!H467</f>
        <v>0</v>
      </c>
      <c r="CA467" s="10">
        <f>'დაზუსტ. საკუთ.'!H467</f>
        <v>0</v>
      </c>
    </row>
    <row r="468" spans="1:79" x14ac:dyDescent="0.25">
      <c r="A468" t="str">
        <f t="shared" si="126"/>
        <v>b</v>
      </c>
      <c r="B468" s="5"/>
      <c r="C468" s="6" t="s">
        <v>18</v>
      </c>
      <c r="D468" s="7">
        <f t="shared" si="127"/>
        <v>0</v>
      </c>
      <c r="E468" s="7">
        <f t="shared" si="128"/>
        <v>0</v>
      </c>
      <c r="F468" s="7">
        <f t="shared" si="129"/>
        <v>0</v>
      </c>
      <c r="G468" s="7">
        <f t="shared" si="129"/>
        <v>0</v>
      </c>
      <c r="H468" s="7">
        <f t="shared" si="129"/>
        <v>0</v>
      </c>
      <c r="I468" s="7">
        <f t="shared" si="129"/>
        <v>0</v>
      </c>
      <c r="J468" s="7">
        <f t="shared" si="130"/>
        <v>0</v>
      </c>
      <c r="K468" s="7">
        <f t="shared" si="130"/>
        <v>0</v>
      </c>
      <c r="L468" s="7">
        <f t="shared" si="130"/>
        <v>0</v>
      </c>
      <c r="M468" s="7">
        <f t="shared" si="130"/>
        <v>0</v>
      </c>
      <c r="O468" s="7">
        <f t="shared" si="131"/>
        <v>0</v>
      </c>
      <c r="P468" s="7">
        <f>'დამტკ. ბიუჯ.'!E468</f>
        <v>0</v>
      </c>
      <c r="Q468" s="7">
        <f>'დამტკ. საკუთ.'!E468</f>
        <v>0</v>
      </c>
      <c r="R468" s="7">
        <f>'ცვლილ. ბიუჯ.'!F468</f>
        <v>0</v>
      </c>
      <c r="S468" s="7">
        <f>'ცვლილ. საკუთ.'!F468</f>
        <v>0</v>
      </c>
      <c r="T468" s="7">
        <f>'მთავრ. ფონდი'!F468</f>
        <v>0</v>
      </c>
      <c r="U468" s="7">
        <f>'პრეზ. ფონდი'!F468</f>
        <v>0</v>
      </c>
      <c r="V468" s="7">
        <f>'დაზუსტ. ნაერთი'!E468</f>
        <v>0</v>
      </c>
      <c r="W468" s="7">
        <f>'დაზუსტ. ბიუჯ.'!E468</f>
        <v>0</v>
      </c>
      <c r="X468" s="7">
        <f>'დაზუსტ. საკუთ.'!E468</f>
        <v>0</v>
      </c>
      <c r="Z468" s="7">
        <f t="shared" si="132"/>
        <v>0</v>
      </c>
      <c r="AA468" s="7">
        <f>'დამტკ. ბიუჯ.'!F468</f>
        <v>0</v>
      </c>
      <c r="AB468" s="7">
        <f>'დამტკ. საკუთ.'!F468</f>
        <v>0</v>
      </c>
      <c r="AC468" s="7">
        <f>'ცვლილ. ბიუჯ.'!G468</f>
        <v>0</v>
      </c>
      <c r="AD468" s="7">
        <f>'ცვლილ. საკუთ.'!G468</f>
        <v>0</v>
      </c>
      <c r="AE468" s="7">
        <f>'მთავრ. ფონდი'!G468</f>
        <v>0</v>
      </c>
      <c r="AF468" s="7">
        <f>'პრეზ. ფონდი'!G468</f>
        <v>0</v>
      </c>
      <c r="AG468" s="7">
        <f>'დაზუსტ. ნაერთი'!F468</f>
        <v>0</v>
      </c>
      <c r="AH468" s="7">
        <f>'დაზუსტ. ბიუჯ.'!F468</f>
        <v>0</v>
      </c>
      <c r="AI468" s="7">
        <f>'დაზუსტ. საკუთ.'!F468</f>
        <v>0</v>
      </c>
      <c r="AK468" s="7">
        <f t="shared" si="133"/>
        <v>0</v>
      </c>
      <c r="AL468" s="7">
        <f t="shared" si="134"/>
        <v>0</v>
      </c>
      <c r="AM468" s="7">
        <f t="shared" si="135"/>
        <v>0</v>
      </c>
      <c r="AN468" s="7">
        <f t="shared" si="135"/>
        <v>0</v>
      </c>
      <c r="AO468" s="7">
        <f t="shared" si="135"/>
        <v>0</v>
      </c>
      <c r="AP468" s="7">
        <f t="shared" si="135"/>
        <v>0</v>
      </c>
      <c r="AQ468" s="7">
        <f t="shared" si="136"/>
        <v>0</v>
      </c>
      <c r="AR468" s="7">
        <f t="shared" si="136"/>
        <v>0</v>
      </c>
      <c r="AS468" s="7">
        <f t="shared" si="136"/>
        <v>0</v>
      </c>
      <c r="AT468" s="7">
        <f t="shared" si="136"/>
        <v>0</v>
      </c>
      <c r="AV468" s="7">
        <f t="shared" si="137"/>
        <v>0</v>
      </c>
      <c r="AW468" s="7">
        <f>'დამტკ. ბიუჯ.'!G468</f>
        <v>0</v>
      </c>
      <c r="AX468" s="7">
        <f>'დამტკ. საკუთ.'!G468</f>
        <v>0</v>
      </c>
      <c r="AY468" s="7">
        <f>'ცვლილ. ბიუჯ.'!H468</f>
        <v>0</v>
      </c>
      <c r="AZ468" s="7">
        <f>'ცვლილ. საკუთ.'!H468</f>
        <v>0</v>
      </c>
      <c r="BA468" s="7">
        <f>'მთავრ. ფონდი'!H468</f>
        <v>0</v>
      </c>
      <c r="BB468" s="7">
        <f>'პრეზ. ფონდი'!H468</f>
        <v>0</v>
      </c>
      <c r="BC468" s="7">
        <f>'დაზუსტ. ნაერთი'!G468</f>
        <v>0</v>
      </c>
      <c r="BD468" s="7">
        <f>'დაზუსტ. ბიუჯ.'!G468</f>
        <v>0</v>
      </c>
      <c r="BE468" s="7">
        <f>'დაზუსტ. საკუთ.'!G468</f>
        <v>0</v>
      </c>
      <c r="BG468" s="7">
        <f t="shared" si="138"/>
        <v>0</v>
      </c>
      <c r="BH468" s="7">
        <f t="shared" si="138"/>
        <v>0</v>
      </c>
      <c r="BI468" s="7">
        <f t="shared" si="138"/>
        <v>0</v>
      </c>
      <c r="BJ468" s="7">
        <f t="shared" si="138"/>
        <v>0</v>
      </c>
      <c r="BK468" s="7">
        <f t="shared" si="139"/>
        <v>0</v>
      </c>
      <c r="BL468" s="7">
        <f t="shared" si="139"/>
        <v>0</v>
      </c>
      <c r="BM468" s="7">
        <f t="shared" si="139"/>
        <v>0</v>
      </c>
      <c r="BN468" s="7">
        <f t="shared" si="139"/>
        <v>0</v>
      </c>
      <c r="BO468" s="7">
        <f t="shared" si="142"/>
        <v>0</v>
      </c>
      <c r="BP468" s="7">
        <f t="shared" si="141"/>
        <v>0</v>
      </c>
      <c r="BR468" s="7">
        <f t="shared" si="140"/>
        <v>0</v>
      </c>
      <c r="BS468" s="7">
        <f>'დამტკ. ბიუჯ.'!H468</f>
        <v>0</v>
      </c>
      <c r="BT468" s="7">
        <f>'დამტკ. საკუთ.'!H468</f>
        <v>0</v>
      </c>
      <c r="BU468" s="7">
        <f>'ცვლილ. ბიუჯ.'!I468</f>
        <v>0</v>
      </c>
      <c r="BV468" s="7">
        <f>'ცვლილ. საკუთ.'!I468</f>
        <v>0</v>
      </c>
      <c r="BW468" s="7">
        <f>'მთავრ. ფონდი'!I468</f>
        <v>0</v>
      </c>
      <c r="BX468" s="7">
        <f>'პრეზ. ფონდი'!I468</f>
        <v>0</v>
      </c>
      <c r="BY468" s="7">
        <f>'დაზუსტ. ნაერთი'!H468</f>
        <v>0</v>
      </c>
      <c r="BZ468" s="7">
        <f>'დაზუსტ. ბიუჯ.'!H468</f>
        <v>0</v>
      </c>
      <c r="CA468" s="7">
        <f>'დაზუსტ. საკუთ.'!H468</f>
        <v>0</v>
      </c>
    </row>
    <row r="469" spans="1:79" x14ac:dyDescent="0.25">
      <c r="A469" t="str">
        <f t="shared" si="126"/>
        <v>b</v>
      </c>
      <c r="B469" s="5"/>
      <c r="C469" s="6" t="s">
        <v>19</v>
      </c>
      <c r="D469" s="7">
        <f t="shared" si="127"/>
        <v>0</v>
      </c>
      <c r="E469" s="7">
        <f t="shared" si="128"/>
        <v>0</v>
      </c>
      <c r="F469" s="7">
        <f t="shared" si="129"/>
        <v>0</v>
      </c>
      <c r="G469" s="7">
        <f t="shared" si="129"/>
        <v>0</v>
      </c>
      <c r="H469" s="7">
        <f t="shared" si="129"/>
        <v>0</v>
      </c>
      <c r="I469" s="7">
        <f t="shared" si="129"/>
        <v>0</v>
      </c>
      <c r="J469" s="7">
        <f t="shared" si="130"/>
        <v>0</v>
      </c>
      <c r="K469" s="7">
        <f t="shared" si="130"/>
        <v>0</v>
      </c>
      <c r="L469" s="7">
        <f t="shared" si="130"/>
        <v>0</v>
      </c>
      <c r="M469" s="7">
        <f t="shared" si="130"/>
        <v>0</v>
      </c>
      <c r="O469" s="7">
        <f t="shared" si="131"/>
        <v>0</v>
      </c>
      <c r="P469" s="7">
        <f>'დამტკ. ბიუჯ.'!E469</f>
        <v>0</v>
      </c>
      <c r="Q469" s="7">
        <f>'დამტკ. საკუთ.'!E469</f>
        <v>0</v>
      </c>
      <c r="R469" s="7">
        <f>'ცვლილ. ბიუჯ.'!F469</f>
        <v>0</v>
      </c>
      <c r="S469" s="7">
        <f>'ცვლილ. საკუთ.'!F469</f>
        <v>0</v>
      </c>
      <c r="T469" s="7">
        <f>'მთავრ. ფონდი'!F469</f>
        <v>0</v>
      </c>
      <c r="U469" s="7">
        <f>'პრეზ. ფონდი'!F469</f>
        <v>0</v>
      </c>
      <c r="V469" s="7">
        <f>'დაზუსტ. ნაერთი'!E469</f>
        <v>0</v>
      </c>
      <c r="W469" s="7">
        <f>'დაზუსტ. ბიუჯ.'!E469</f>
        <v>0</v>
      </c>
      <c r="X469" s="7">
        <f>'დაზუსტ. საკუთ.'!E469</f>
        <v>0</v>
      </c>
      <c r="Z469" s="7">
        <f t="shared" si="132"/>
        <v>0</v>
      </c>
      <c r="AA469" s="7">
        <f>'დამტკ. ბიუჯ.'!F469</f>
        <v>0</v>
      </c>
      <c r="AB469" s="7">
        <f>'დამტკ. საკუთ.'!F469</f>
        <v>0</v>
      </c>
      <c r="AC469" s="7">
        <f>'ცვლილ. ბიუჯ.'!G469</f>
        <v>0</v>
      </c>
      <c r="AD469" s="7">
        <f>'ცვლილ. საკუთ.'!G469</f>
        <v>0</v>
      </c>
      <c r="AE469" s="7">
        <f>'მთავრ. ფონდი'!G469</f>
        <v>0</v>
      </c>
      <c r="AF469" s="7">
        <f>'პრეზ. ფონდი'!G469</f>
        <v>0</v>
      </c>
      <c r="AG469" s="7">
        <f>'დაზუსტ. ნაერთი'!F469</f>
        <v>0</v>
      </c>
      <c r="AH469" s="7">
        <f>'დაზუსტ. ბიუჯ.'!F469</f>
        <v>0</v>
      </c>
      <c r="AI469" s="7">
        <f>'დაზუსტ. საკუთ.'!F469</f>
        <v>0</v>
      </c>
      <c r="AK469" s="7">
        <f t="shared" si="133"/>
        <v>0</v>
      </c>
      <c r="AL469" s="7">
        <f t="shared" si="134"/>
        <v>0</v>
      </c>
      <c r="AM469" s="7">
        <f t="shared" si="135"/>
        <v>0</v>
      </c>
      <c r="AN469" s="7">
        <f t="shared" si="135"/>
        <v>0</v>
      </c>
      <c r="AO469" s="7">
        <f t="shared" si="135"/>
        <v>0</v>
      </c>
      <c r="AP469" s="7">
        <f t="shared" si="135"/>
        <v>0</v>
      </c>
      <c r="AQ469" s="7">
        <f t="shared" si="136"/>
        <v>0</v>
      </c>
      <c r="AR469" s="7">
        <f t="shared" si="136"/>
        <v>0</v>
      </c>
      <c r="AS469" s="7">
        <f t="shared" si="136"/>
        <v>0</v>
      </c>
      <c r="AT469" s="7">
        <f t="shared" si="136"/>
        <v>0</v>
      </c>
      <c r="AV469" s="7">
        <f t="shared" si="137"/>
        <v>0</v>
      </c>
      <c r="AW469" s="7">
        <f>'დამტკ. ბიუჯ.'!G469</f>
        <v>0</v>
      </c>
      <c r="AX469" s="7">
        <f>'დამტკ. საკუთ.'!G469</f>
        <v>0</v>
      </c>
      <c r="AY469" s="7">
        <f>'ცვლილ. ბიუჯ.'!H469</f>
        <v>0</v>
      </c>
      <c r="AZ469" s="7">
        <f>'ცვლილ. საკუთ.'!H469</f>
        <v>0</v>
      </c>
      <c r="BA469" s="7">
        <f>'მთავრ. ფონდი'!H469</f>
        <v>0</v>
      </c>
      <c r="BB469" s="7">
        <f>'პრეზ. ფონდი'!H469</f>
        <v>0</v>
      </c>
      <c r="BC469" s="7">
        <f>'დაზუსტ. ნაერთი'!G469</f>
        <v>0</v>
      </c>
      <c r="BD469" s="7">
        <f>'დაზუსტ. ბიუჯ.'!G469</f>
        <v>0</v>
      </c>
      <c r="BE469" s="7">
        <f>'დაზუსტ. საკუთ.'!G469</f>
        <v>0</v>
      </c>
      <c r="BG469" s="7">
        <f t="shared" si="138"/>
        <v>0</v>
      </c>
      <c r="BH469" s="7">
        <f t="shared" si="138"/>
        <v>0</v>
      </c>
      <c r="BI469" s="7">
        <f t="shared" si="138"/>
        <v>0</v>
      </c>
      <c r="BJ469" s="7">
        <f t="shared" si="138"/>
        <v>0</v>
      </c>
      <c r="BK469" s="7">
        <f t="shared" si="139"/>
        <v>0</v>
      </c>
      <c r="BL469" s="7">
        <f t="shared" si="139"/>
        <v>0</v>
      </c>
      <c r="BM469" s="7">
        <f t="shared" si="139"/>
        <v>0</v>
      </c>
      <c r="BN469" s="7">
        <f t="shared" si="139"/>
        <v>0</v>
      </c>
      <c r="BO469" s="7">
        <f t="shared" si="142"/>
        <v>0</v>
      </c>
      <c r="BP469" s="7">
        <f t="shared" si="141"/>
        <v>0</v>
      </c>
      <c r="BR469" s="7">
        <f t="shared" si="140"/>
        <v>0</v>
      </c>
      <c r="BS469" s="7">
        <f>'დამტკ. ბიუჯ.'!H469</f>
        <v>0</v>
      </c>
      <c r="BT469" s="7">
        <f>'დამტკ. საკუთ.'!H469</f>
        <v>0</v>
      </c>
      <c r="BU469" s="7">
        <f>'ცვლილ. ბიუჯ.'!I469</f>
        <v>0</v>
      </c>
      <c r="BV469" s="7">
        <f>'ცვლილ. საკუთ.'!I469</f>
        <v>0</v>
      </c>
      <c r="BW469" s="7">
        <f>'მთავრ. ფონდი'!I469</f>
        <v>0</v>
      </c>
      <c r="BX469" s="7">
        <f>'პრეზ. ფონდი'!I469</f>
        <v>0</v>
      </c>
      <c r="BY469" s="7">
        <f>'დაზუსტ. ნაერთი'!H469</f>
        <v>0</v>
      </c>
      <c r="BZ469" s="7">
        <f>'დაზუსტ. ბიუჯ.'!H469</f>
        <v>0</v>
      </c>
      <c r="CA469" s="7">
        <f>'დაზუსტ. საკუთ.'!H469</f>
        <v>0</v>
      </c>
    </row>
    <row r="470" spans="1:79" ht="15.75" thickBot="1" x14ac:dyDescent="0.3">
      <c r="A470" t="str">
        <f t="shared" si="126"/>
        <v>b</v>
      </c>
      <c r="B470" s="11"/>
      <c r="C470" s="12" t="s">
        <v>20</v>
      </c>
      <c r="D470" s="13">
        <f t="shared" si="127"/>
        <v>0</v>
      </c>
      <c r="E470" s="13">
        <f t="shared" si="128"/>
        <v>0</v>
      </c>
      <c r="F470" s="13">
        <f t="shared" si="129"/>
        <v>0</v>
      </c>
      <c r="G470" s="13">
        <f t="shared" si="129"/>
        <v>0</v>
      </c>
      <c r="H470" s="13">
        <f t="shared" si="129"/>
        <v>0</v>
      </c>
      <c r="I470" s="13">
        <f t="shared" si="129"/>
        <v>0</v>
      </c>
      <c r="J470" s="13">
        <f t="shared" si="130"/>
        <v>0</v>
      </c>
      <c r="K470" s="13">
        <f t="shared" si="130"/>
        <v>0</v>
      </c>
      <c r="L470" s="13">
        <f t="shared" si="130"/>
        <v>0</v>
      </c>
      <c r="M470" s="13">
        <f t="shared" si="130"/>
        <v>0</v>
      </c>
      <c r="O470" s="13">
        <f t="shared" si="131"/>
        <v>0</v>
      </c>
      <c r="P470" s="13">
        <f>'დამტკ. ბიუჯ.'!E470</f>
        <v>0</v>
      </c>
      <c r="Q470" s="13">
        <f>'დამტკ. საკუთ.'!E470</f>
        <v>0</v>
      </c>
      <c r="R470" s="13">
        <f>'ცვლილ. ბიუჯ.'!F470</f>
        <v>0</v>
      </c>
      <c r="S470" s="13">
        <f>'ცვლილ. საკუთ.'!F470</f>
        <v>0</v>
      </c>
      <c r="T470" s="13">
        <f>'მთავრ. ფონდი'!F470</f>
        <v>0</v>
      </c>
      <c r="U470" s="13">
        <f>'პრეზ. ფონდი'!F470</f>
        <v>0</v>
      </c>
      <c r="V470" s="13">
        <f>'დაზუსტ. ნაერთი'!E470</f>
        <v>0</v>
      </c>
      <c r="W470" s="13">
        <f>'დაზუსტ. ბიუჯ.'!E470</f>
        <v>0</v>
      </c>
      <c r="X470" s="13">
        <f>'დაზუსტ. საკუთ.'!E470</f>
        <v>0</v>
      </c>
      <c r="Z470" s="13">
        <f t="shared" si="132"/>
        <v>0</v>
      </c>
      <c r="AA470" s="13">
        <f>'დამტკ. ბიუჯ.'!F470</f>
        <v>0</v>
      </c>
      <c r="AB470" s="13">
        <f>'დამტკ. საკუთ.'!F470</f>
        <v>0</v>
      </c>
      <c r="AC470" s="13">
        <f>'ცვლილ. ბიუჯ.'!G470</f>
        <v>0</v>
      </c>
      <c r="AD470" s="13">
        <f>'ცვლილ. საკუთ.'!G470</f>
        <v>0</v>
      </c>
      <c r="AE470" s="13">
        <f>'მთავრ. ფონდი'!G470</f>
        <v>0</v>
      </c>
      <c r="AF470" s="13">
        <f>'პრეზ. ფონდი'!G470</f>
        <v>0</v>
      </c>
      <c r="AG470" s="13">
        <f>'დაზუსტ. ნაერთი'!F470</f>
        <v>0</v>
      </c>
      <c r="AH470" s="13">
        <f>'დაზუსტ. ბიუჯ.'!F470</f>
        <v>0</v>
      </c>
      <c r="AI470" s="13">
        <f>'დაზუსტ. საკუთ.'!F470</f>
        <v>0</v>
      </c>
      <c r="AK470" s="13">
        <f t="shared" si="133"/>
        <v>0</v>
      </c>
      <c r="AL470" s="13">
        <f t="shared" si="134"/>
        <v>0</v>
      </c>
      <c r="AM470" s="13">
        <f t="shared" si="135"/>
        <v>0</v>
      </c>
      <c r="AN470" s="13">
        <f t="shared" si="135"/>
        <v>0</v>
      </c>
      <c r="AO470" s="13">
        <f t="shared" si="135"/>
        <v>0</v>
      </c>
      <c r="AP470" s="13">
        <f t="shared" si="135"/>
        <v>0</v>
      </c>
      <c r="AQ470" s="13">
        <f t="shared" si="136"/>
        <v>0</v>
      </c>
      <c r="AR470" s="13">
        <f t="shared" si="136"/>
        <v>0</v>
      </c>
      <c r="AS470" s="13">
        <f t="shared" si="136"/>
        <v>0</v>
      </c>
      <c r="AT470" s="13">
        <f t="shared" si="136"/>
        <v>0</v>
      </c>
      <c r="AV470" s="13">
        <f t="shared" si="137"/>
        <v>0</v>
      </c>
      <c r="AW470" s="13">
        <f>'დამტკ. ბიუჯ.'!G470</f>
        <v>0</v>
      </c>
      <c r="AX470" s="13">
        <f>'დამტკ. საკუთ.'!G470</f>
        <v>0</v>
      </c>
      <c r="AY470" s="13">
        <f>'ცვლილ. ბიუჯ.'!H470</f>
        <v>0</v>
      </c>
      <c r="AZ470" s="13">
        <f>'ცვლილ. საკუთ.'!H470</f>
        <v>0</v>
      </c>
      <c r="BA470" s="13">
        <f>'მთავრ. ფონდი'!H470</f>
        <v>0</v>
      </c>
      <c r="BB470" s="13">
        <f>'პრეზ. ფონდი'!H470</f>
        <v>0</v>
      </c>
      <c r="BC470" s="13">
        <f>'დაზუსტ. ნაერთი'!G470</f>
        <v>0</v>
      </c>
      <c r="BD470" s="13">
        <f>'დაზუსტ. ბიუჯ.'!G470</f>
        <v>0</v>
      </c>
      <c r="BE470" s="13">
        <f>'დაზუსტ. საკუთ.'!G470</f>
        <v>0</v>
      </c>
      <c r="BG470" s="13">
        <f t="shared" si="138"/>
        <v>0</v>
      </c>
      <c r="BH470" s="13">
        <f t="shared" si="138"/>
        <v>0</v>
      </c>
      <c r="BI470" s="13">
        <f t="shared" si="138"/>
        <v>0</v>
      </c>
      <c r="BJ470" s="13">
        <f t="shared" si="138"/>
        <v>0</v>
      </c>
      <c r="BK470" s="13">
        <f t="shared" si="139"/>
        <v>0</v>
      </c>
      <c r="BL470" s="13">
        <f t="shared" si="139"/>
        <v>0</v>
      </c>
      <c r="BM470" s="13">
        <f t="shared" si="139"/>
        <v>0</v>
      </c>
      <c r="BN470" s="13">
        <f t="shared" si="139"/>
        <v>0</v>
      </c>
      <c r="BO470" s="13">
        <f t="shared" si="142"/>
        <v>0</v>
      </c>
      <c r="BP470" s="13">
        <f t="shared" si="141"/>
        <v>0</v>
      </c>
      <c r="BR470" s="13">
        <f t="shared" si="140"/>
        <v>0</v>
      </c>
      <c r="BS470" s="13">
        <f>'დამტკ. ბიუჯ.'!H470</f>
        <v>0</v>
      </c>
      <c r="BT470" s="13">
        <f>'დამტკ. საკუთ.'!H470</f>
        <v>0</v>
      </c>
      <c r="BU470" s="13">
        <f>'ცვლილ. ბიუჯ.'!I470</f>
        <v>0</v>
      </c>
      <c r="BV470" s="13">
        <f>'ცვლილ. საკუთ.'!I470</f>
        <v>0</v>
      </c>
      <c r="BW470" s="13">
        <f>'მთავრ. ფონდი'!I470</f>
        <v>0</v>
      </c>
      <c r="BX470" s="13">
        <f>'პრეზ. ფონდი'!I470</f>
        <v>0</v>
      </c>
      <c r="BY470" s="13">
        <f>'დაზუსტ. ნაერთი'!H470</f>
        <v>0</v>
      </c>
      <c r="BZ470" s="13">
        <f>'დაზუსტ. ბიუჯ.'!H470</f>
        <v>0</v>
      </c>
      <c r="CA470" s="13">
        <f>'დაზუსტ. საკუთ.'!H470</f>
        <v>0</v>
      </c>
    </row>
    <row r="471" spans="1:79" ht="31.5" thickTop="1" thickBot="1" x14ac:dyDescent="0.3">
      <c r="A471" t="str">
        <f t="shared" si="126"/>
        <v>a</v>
      </c>
      <c r="B471" s="3" t="s">
        <v>95</v>
      </c>
      <c r="C471" s="14" t="s">
        <v>96</v>
      </c>
      <c r="D471" s="4">
        <f t="shared" si="127"/>
        <v>46000</v>
      </c>
      <c r="E471" s="4">
        <f t="shared" si="128"/>
        <v>46000</v>
      </c>
      <c r="F471" s="4">
        <f t="shared" si="129"/>
        <v>0</v>
      </c>
      <c r="G471" s="4">
        <f t="shared" si="129"/>
        <v>103000</v>
      </c>
      <c r="H471" s="4">
        <f t="shared" si="129"/>
        <v>0</v>
      </c>
      <c r="I471" s="4">
        <f t="shared" si="129"/>
        <v>0</v>
      </c>
      <c r="J471" s="4">
        <f t="shared" si="130"/>
        <v>0</v>
      </c>
      <c r="K471" s="4">
        <f t="shared" si="130"/>
        <v>149000</v>
      </c>
      <c r="L471" s="4">
        <f t="shared" si="130"/>
        <v>149000</v>
      </c>
      <c r="M471" s="4">
        <f t="shared" si="130"/>
        <v>0</v>
      </c>
      <c r="O471" s="4">
        <f t="shared" si="131"/>
        <v>11500</v>
      </c>
      <c r="P471" s="4">
        <f>'დამტკ. ბიუჯ.'!E471</f>
        <v>11500</v>
      </c>
      <c r="Q471" s="4">
        <f>'დამტკ. საკუთ.'!E471</f>
        <v>0</v>
      </c>
      <c r="R471" s="4">
        <f>'ცვლილ. ბიუჯ.'!F471</f>
        <v>14800</v>
      </c>
      <c r="S471" s="4">
        <f>'ცვლილ. საკუთ.'!F471</f>
        <v>0</v>
      </c>
      <c r="T471" s="4">
        <f>'მთავრ. ფონდი'!F471</f>
        <v>0</v>
      </c>
      <c r="U471" s="4">
        <f>'პრეზ. ფონდი'!F471</f>
        <v>0</v>
      </c>
      <c r="V471" s="4">
        <f>'დაზუსტ. ნაერთი'!E471</f>
        <v>26300</v>
      </c>
      <c r="W471" s="4">
        <f>'დაზუსტ. ბიუჯ.'!E471</f>
        <v>26300</v>
      </c>
      <c r="X471" s="4">
        <f>'დაზუსტ. საკუთ.'!E471</f>
        <v>0</v>
      </c>
      <c r="Z471" s="4">
        <f t="shared" si="132"/>
        <v>11500</v>
      </c>
      <c r="AA471" s="4">
        <f>'დამტკ. ბიუჯ.'!F471</f>
        <v>11500</v>
      </c>
      <c r="AB471" s="4">
        <f>'დამტკ. საკუთ.'!F471</f>
        <v>0</v>
      </c>
      <c r="AC471" s="4">
        <f>'ცვლილ. ბიუჯ.'!G471</f>
        <v>24500</v>
      </c>
      <c r="AD471" s="4">
        <f>'ცვლილ. საკუთ.'!G471</f>
        <v>0</v>
      </c>
      <c r="AE471" s="4">
        <f>'მთავრ. ფონდი'!G471</f>
        <v>0</v>
      </c>
      <c r="AF471" s="4">
        <f>'პრეზ. ფონდი'!G471</f>
        <v>0</v>
      </c>
      <c r="AG471" s="4">
        <f>'დაზუსტ. ნაერთი'!F471</f>
        <v>36000</v>
      </c>
      <c r="AH471" s="4">
        <f>'დაზუსტ. ბიუჯ.'!F471</f>
        <v>36000</v>
      </c>
      <c r="AI471" s="4">
        <f>'დაზუსტ. საკუთ.'!F471</f>
        <v>0</v>
      </c>
      <c r="AK471" s="4">
        <f t="shared" si="133"/>
        <v>23000</v>
      </c>
      <c r="AL471" s="4">
        <f t="shared" si="134"/>
        <v>23000</v>
      </c>
      <c r="AM471" s="4">
        <f t="shared" si="135"/>
        <v>0</v>
      </c>
      <c r="AN471" s="4">
        <f t="shared" si="135"/>
        <v>39300</v>
      </c>
      <c r="AO471" s="4">
        <f t="shared" si="135"/>
        <v>0</v>
      </c>
      <c r="AP471" s="4">
        <f t="shared" si="135"/>
        <v>0</v>
      </c>
      <c r="AQ471" s="4">
        <f t="shared" si="136"/>
        <v>0</v>
      </c>
      <c r="AR471" s="4">
        <f t="shared" si="136"/>
        <v>62300</v>
      </c>
      <c r="AS471" s="4">
        <f t="shared" si="136"/>
        <v>62300</v>
      </c>
      <c r="AT471" s="4">
        <f t="shared" si="136"/>
        <v>0</v>
      </c>
      <c r="AV471" s="4">
        <f t="shared" si="137"/>
        <v>11500</v>
      </c>
      <c r="AW471" s="4">
        <f>'დამტკ. ბიუჯ.'!G471</f>
        <v>11500</v>
      </c>
      <c r="AX471" s="4">
        <f>'დამტკ. საკუთ.'!G471</f>
        <v>0</v>
      </c>
      <c r="AY471" s="4">
        <f>'ცვლილ. ბიუჯ.'!H471</f>
        <v>24500</v>
      </c>
      <c r="AZ471" s="4">
        <f>'ცვლილ. საკუთ.'!H471</f>
        <v>0</v>
      </c>
      <c r="BA471" s="4">
        <f>'მთავრ. ფონდი'!H471</f>
        <v>0</v>
      </c>
      <c r="BB471" s="4">
        <f>'პრეზ. ფონდი'!H471</f>
        <v>0</v>
      </c>
      <c r="BC471" s="4">
        <f>'დაზუსტ. ნაერთი'!G471</f>
        <v>36000</v>
      </c>
      <c r="BD471" s="4">
        <f>'დაზუსტ. ბიუჯ.'!G471</f>
        <v>36000</v>
      </c>
      <c r="BE471" s="4">
        <f>'დაზუსტ. საკუთ.'!G471</f>
        <v>0</v>
      </c>
      <c r="BG471" s="4">
        <f t="shared" si="138"/>
        <v>34500</v>
      </c>
      <c r="BH471" s="4">
        <f t="shared" si="138"/>
        <v>34500</v>
      </c>
      <c r="BI471" s="4">
        <f t="shared" si="138"/>
        <v>0</v>
      </c>
      <c r="BJ471" s="4">
        <f t="shared" si="138"/>
        <v>63800</v>
      </c>
      <c r="BK471" s="4">
        <f t="shared" si="139"/>
        <v>0</v>
      </c>
      <c r="BL471" s="4">
        <f t="shared" si="139"/>
        <v>0</v>
      </c>
      <c r="BM471" s="4">
        <f t="shared" si="139"/>
        <v>0</v>
      </c>
      <c r="BN471" s="4">
        <f t="shared" si="139"/>
        <v>98300</v>
      </c>
      <c r="BO471" s="4">
        <f t="shared" si="142"/>
        <v>98300</v>
      </c>
      <c r="BP471" s="4">
        <f t="shared" si="141"/>
        <v>0</v>
      </c>
      <c r="BR471" s="4">
        <f t="shared" si="140"/>
        <v>11500</v>
      </c>
      <c r="BS471" s="4">
        <f>'დამტკ. ბიუჯ.'!H471</f>
        <v>11500</v>
      </c>
      <c r="BT471" s="4">
        <f>'დამტკ. საკუთ.'!H471</f>
        <v>0</v>
      </c>
      <c r="BU471" s="4">
        <f>'ცვლილ. ბიუჯ.'!I471</f>
        <v>39200</v>
      </c>
      <c r="BV471" s="4">
        <f>'ცვლილ. საკუთ.'!I471</f>
        <v>0</v>
      </c>
      <c r="BW471" s="4">
        <f>'მთავრ. ფონდი'!I471</f>
        <v>0</v>
      </c>
      <c r="BX471" s="4">
        <f>'პრეზ. ფონდი'!I471</f>
        <v>0</v>
      </c>
      <c r="BY471" s="4">
        <f>'დაზუსტ. ნაერთი'!H471</f>
        <v>50700</v>
      </c>
      <c r="BZ471" s="4">
        <f>'დაზუსტ. ბიუჯ.'!H471</f>
        <v>50700</v>
      </c>
      <c r="CA471" s="4">
        <f>'დაზუსტ. საკუთ.'!H471</f>
        <v>0</v>
      </c>
    </row>
    <row r="472" spans="1:79" ht="15.75" thickTop="1" x14ac:dyDescent="0.25">
      <c r="A472" t="str">
        <f t="shared" si="126"/>
        <v>a</v>
      </c>
      <c r="B472" s="5"/>
      <c r="C472" s="6" t="s">
        <v>10</v>
      </c>
      <c r="D472" s="7">
        <f t="shared" si="127"/>
        <v>46000</v>
      </c>
      <c r="E472" s="7">
        <f t="shared" si="128"/>
        <v>46000</v>
      </c>
      <c r="F472" s="7">
        <f t="shared" si="129"/>
        <v>0</v>
      </c>
      <c r="G472" s="7">
        <f t="shared" si="129"/>
        <v>103000</v>
      </c>
      <c r="H472" s="7">
        <f t="shared" si="129"/>
        <v>0</v>
      </c>
      <c r="I472" s="7">
        <f t="shared" si="129"/>
        <v>0</v>
      </c>
      <c r="J472" s="7">
        <f t="shared" si="130"/>
        <v>0</v>
      </c>
      <c r="K472" s="7">
        <f t="shared" si="130"/>
        <v>149000</v>
      </c>
      <c r="L472" s="7">
        <f t="shared" si="130"/>
        <v>149000</v>
      </c>
      <c r="M472" s="7">
        <f t="shared" si="130"/>
        <v>0</v>
      </c>
      <c r="O472" s="7">
        <f t="shared" si="131"/>
        <v>11500</v>
      </c>
      <c r="P472" s="7">
        <f>'დამტკ. ბიუჯ.'!E472</f>
        <v>11500</v>
      </c>
      <c r="Q472" s="7">
        <f>'დამტკ. საკუთ.'!E472</f>
        <v>0</v>
      </c>
      <c r="R472" s="7">
        <f>'ცვლილ. ბიუჯ.'!F472</f>
        <v>14800</v>
      </c>
      <c r="S472" s="7">
        <f>'ცვლილ. საკუთ.'!F472</f>
        <v>0</v>
      </c>
      <c r="T472" s="7">
        <f>'მთავრ. ფონდი'!F472</f>
        <v>0</v>
      </c>
      <c r="U472" s="7">
        <f>'პრეზ. ფონდი'!F472</f>
        <v>0</v>
      </c>
      <c r="V472" s="7">
        <f>'დაზუსტ. ნაერთი'!E472</f>
        <v>26300</v>
      </c>
      <c r="W472" s="7">
        <f>'დაზუსტ. ბიუჯ.'!E472</f>
        <v>26300</v>
      </c>
      <c r="X472" s="7">
        <f>'დაზუსტ. საკუთ.'!E472</f>
        <v>0</v>
      </c>
      <c r="Z472" s="7">
        <f t="shared" si="132"/>
        <v>11500</v>
      </c>
      <c r="AA472" s="7">
        <f>'დამტკ. ბიუჯ.'!F472</f>
        <v>11500</v>
      </c>
      <c r="AB472" s="7">
        <f>'დამტკ. საკუთ.'!F472</f>
        <v>0</v>
      </c>
      <c r="AC472" s="7">
        <f>'ცვლილ. ბიუჯ.'!G472</f>
        <v>24500</v>
      </c>
      <c r="AD472" s="7">
        <f>'ცვლილ. საკუთ.'!G472</f>
        <v>0</v>
      </c>
      <c r="AE472" s="7">
        <f>'მთავრ. ფონდი'!G472</f>
        <v>0</v>
      </c>
      <c r="AF472" s="7">
        <f>'პრეზ. ფონდი'!G472</f>
        <v>0</v>
      </c>
      <c r="AG472" s="7">
        <f>'დაზუსტ. ნაერთი'!F472</f>
        <v>36000</v>
      </c>
      <c r="AH472" s="7">
        <f>'დაზუსტ. ბიუჯ.'!F472</f>
        <v>36000</v>
      </c>
      <c r="AI472" s="7">
        <f>'დაზუსტ. საკუთ.'!F472</f>
        <v>0</v>
      </c>
      <c r="AK472" s="7">
        <f t="shared" si="133"/>
        <v>23000</v>
      </c>
      <c r="AL472" s="7">
        <f t="shared" si="134"/>
        <v>23000</v>
      </c>
      <c r="AM472" s="7">
        <f t="shared" si="135"/>
        <v>0</v>
      </c>
      <c r="AN472" s="7">
        <f t="shared" si="135"/>
        <v>39300</v>
      </c>
      <c r="AO472" s="7">
        <f t="shared" si="135"/>
        <v>0</v>
      </c>
      <c r="AP472" s="7">
        <f t="shared" si="135"/>
        <v>0</v>
      </c>
      <c r="AQ472" s="7">
        <f t="shared" si="136"/>
        <v>0</v>
      </c>
      <c r="AR472" s="7">
        <f t="shared" si="136"/>
        <v>62300</v>
      </c>
      <c r="AS472" s="7">
        <f t="shared" si="136"/>
        <v>62300</v>
      </c>
      <c r="AT472" s="7">
        <f t="shared" si="136"/>
        <v>0</v>
      </c>
      <c r="AV472" s="7">
        <f t="shared" si="137"/>
        <v>11500</v>
      </c>
      <c r="AW472" s="7">
        <f>'დამტკ. ბიუჯ.'!G472</f>
        <v>11500</v>
      </c>
      <c r="AX472" s="7">
        <f>'დამტკ. საკუთ.'!G472</f>
        <v>0</v>
      </c>
      <c r="AY472" s="7">
        <f>'ცვლილ. ბიუჯ.'!H472</f>
        <v>24500</v>
      </c>
      <c r="AZ472" s="7">
        <f>'ცვლილ. საკუთ.'!H472</f>
        <v>0</v>
      </c>
      <c r="BA472" s="7">
        <f>'მთავრ. ფონდი'!H472</f>
        <v>0</v>
      </c>
      <c r="BB472" s="7">
        <f>'პრეზ. ფონდი'!H472</f>
        <v>0</v>
      </c>
      <c r="BC472" s="7">
        <f>'დაზუსტ. ნაერთი'!G472</f>
        <v>36000</v>
      </c>
      <c r="BD472" s="7">
        <f>'დაზუსტ. ბიუჯ.'!G472</f>
        <v>36000</v>
      </c>
      <c r="BE472" s="7">
        <f>'დაზუსტ. საკუთ.'!G472</f>
        <v>0</v>
      </c>
      <c r="BG472" s="7">
        <f t="shared" si="138"/>
        <v>34500</v>
      </c>
      <c r="BH472" s="7">
        <f t="shared" si="138"/>
        <v>34500</v>
      </c>
      <c r="BI472" s="7">
        <f t="shared" si="138"/>
        <v>0</v>
      </c>
      <c r="BJ472" s="7">
        <f t="shared" si="138"/>
        <v>63800</v>
      </c>
      <c r="BK472" s="7">
        <f t="shared" si="139"/>
        <v>0</v>
      </c>
      <c r="BL472" s="7">
        <f t="shared" si="139"/>
        <v>0</v>
      </c>
      <c r="BM472" s="7">
        <f t="shared" si="139"/>
        <v>0</v>
      </c>
      <c r="BN472" s="7">
        <f t="shared" si="139"/>
        <v>98300</v>
      </c>
      <c r="BO472" s="7">
        <f t="shared" si="142"/>
        <v>98300</v>
      </c>
      <c r="BP472" s="7">
        <f t="shared" si="141"/>
        <v>0</v>
      </c>
      <c r="BR472" s="7">
        <f t="shared" si="140"/>
        <v>11500</v>
      </c>
      <c r="BS472" s="7">
        <f>'დამტკ. ბიუჯ.'!H472</f>
        <v>11500</v>
      </c>
      <c r="BT472" s="7">
        <f>'დამტკ. საკუთ.'!H472</f>
        <v>0</v>
      </c>
      <c r="BU472" s="7">
        <f>'ცვლილ. ბიუჯ.'!I472</f>
        <v>39200</v>
      </c>
      <c r="BV472" s="7">
        <f>'ცვლილ. საკუთ.'!I472</f>
        <v>0</v>
      </c>
      <c r="BW472" s="7">
        <f>'მთავრ. ფონდი'!I472</f>
        <v>0</v>
      </c>
      <c r="BX472" s="7">
        <f>'პრეზ. ფონდი'!I472</f>
        <v>0</v>
      </c>
      <c r="BY472" s="7">
        <f>'დაზუსტ. ნაერთი'!H472</f>
        <v>50700</v>
      </c>
      <c r="BZ472" s="7">
        <f>'დაზუსტ. ბიუჯ.'!H472</f>
        <v>50700</v>
      </c>
      <c r="CA472" s="7">
        <f>'დაზუსტ. საკუთ.'!H472</f>
        <v>0</v>
      </c>
    </row>
    <row r="473" spans="1:79" x14ac:dyDescent="0.25">
      <c r="A473" t="str">
        <f t="shared" si="126"/>
        <v>b</v>
      </c>
      <c r="B473" s="8"/>
      <c r="C473" s="9" t="s">
        <v>11</v>
      </c>
      <c r="D473" s="10">
        <f t="shared" si="127"/>
        <v>0</v>
      </c>
      <c r="E473" s="10">
        <f t="shared" si="128"/>
        <v>0</v>
      </c>
      <c r="F473" s="10">
        <f t="shared" si="129"/>
        <v>0</v>
      </c>
      <c r="G473" s="10">
        <f t="shared" si="129"/>
        <v>0</v>
      </c>
      <c r="H473" s="10">
        <f t="shared" si="129"/>
        <v>0</v>
      </c>
      <c r="I473" s="10">
        <f t="shared" si="129"/>
        <v>0</v>
      </c>
      <c r="J473" s="10">
        <f t="shared" si="130"/>
        <v>0</v>
      </c>
      <c r="K473" s="10">
        <f t="shared" si="130"/>
        <v>0</v>
      </c>
      <c r="L473" s="10">
        <f t="shared" si="130"/>
        <v>0</v>
      </c>
      <c r="M473" s="10">
        <f t="shared" si="130"/>
        <v>0</v>
      </c>
      <c r="O473" s="10">
        <f t="shared" si="131"/>
        <v>0</v>
      </c>
      <c r="P473" s="10">
        <f>'დამტკ. ბიუჯ.'!E473</f>
        <v>0</v>
      </c>
      <c r="Q473" s="10">
        <f>'დამტკ. საკუთ.'!E473</f>
        <v>0</v>
      </c>
      <c r="R473" s="10">
        <f>'ცვლილ. ბიუჯ.'!F473</f>
        <v>0</v>
      </c>
      <c r="S473" s="10">
        <f>'ცვლილ. საკუთ.'!F473</f>
        <v>0</v>
      </c>
      <c r="T473" s="10">
        <f>'მთავრ. ფონდი'!F473</f>
        <v>0</v>
      </c>
      <c r="U473" s="10">
        <f>'პრეზ. ფონდი'!F473</f>
        <v>0</v>
      </c>
      <c r="V473" s="10">
        <f>'დაზუსტ. ნაერთი'!E473</f>
        <v>0</v>
      </c>
      <c r="W473" s="10">
        <f>'დაზუსტ. ბიუჯ.'!E473</f>
        <v>0</v>
      </c>
      <c r="X473" s="10">
        <f>'დაზუსტ. საკუთ.'!E473</f>
        <v>0</v>
      </c>
      <c r="Z473" s="10">
        <f t="shared" si="132"/>
        <v>0</v>
      </c>
      <c r="AA473" s="10">
        <f>'დამტკ. ბიუჯ.'!F473</f>
        <v>0</v>
      </c>
      <c r="AB473" s="10">
        <f>'დამტკ. საკუთ.'!F473</f>
        <v>0</v>
      </c>
      <c r="AC473" s="10">
        <f>'ცვლილ. ბიუჯ.'!G473</f>
        <v>0</v>
      </c>
      <c r="AD473" s="10">
        <f>'ცვლილ. საკუთ.'!G473</f>
        <v>0</v>
      </c>
      <c r="AE473" s="10">
        <f>'მთავრ. ფონდი'!G473</f>
        <v>0</v>
      </c>
      <c r="AF473" s="10">
        <f>'პრეზ. ფონდი'!G473</f>
        <v>0</v>
      </c>
      <c r="AG473" s="10">
        <f>'დაზუსტ. ნაერთი'!F473</f>
        <v>0</v>
      </c>
      <c r="AH473" s="10">
        <f>'დაზუსტ. ბიუჯ.'!F473</f>
        <v>0</v>
      </c>
      <c r="AI473" s="10">
        <f>'დაზუსტ. საკუთ.'!F473</f>
        <v>0</v>
      </c>
      <c r="AK473" s="10">
        <f t="shared" si="133"/>
        <v>0</v>
      </c>
      <c r="AL473" s="10">
        <f t="shared" si="134"/>
        <v>0</v>
      </c>
      <c r="AM473" s="10">
        <f t="shared" si="135"/>
        <v>0</v>
      </c>
      <c r="AN473" s="10">
        <f t="shared" si="135"/>
        <v>0</v>
      </c>
      <c r="AO473" s="10">
        <f t="shared" si="135"/>
        <v>0</v>
      </c>
      <c r="AP473" s="10">
        <f t="shared" si="135"/>
        <v>0</v>
      </c>
      <c r="AQ473" s="10">
        <f t="shared" si="136"/>
        <v>0</v>
      </c>
      <c r="AR473" s="10">
        <f t="shared" si="136"/>
        <v>0</v>
      </c>
      <c r="AS473" s="10">
        <f t="shared" si="136"/>
        <v>0</v>
      </c>
      <c r="AT473" s="10">
        <f t="shared" si="136"/>
        <v>0</v>
      </c>
      <c r="AV473" s="10">
        <f t="shared" si="137"/>
        <v>0</v>
      </c>
      <c r="AW473" s="10">
        <f>'დამტკ. ბიუჯ.'!G473</f>
        <v>0</v>
      </c>
      <c r="AX473" s="10">
        <f>'დამტკ. საკუთ.'!G473</f>
        <v>0</v>
      </c>
      <c r="AY473" s="10">
        <f>'ცვლილ. ბიუჯ.'!H473</f>
        <v>0</v>
      </c>
      <c r="AZ473" s="10">
        <f>'ცვლილ. საკუთ.'!H473</f>
        <v>0</v>
      </c>
      <c r="BA473" s="10">
        <f>'მთავრ. ფონდი'!H473</f>
        <v>0</v>
      </c>
      <c r="BB473" s="10">
        <f>'პრეზ. ფონდი'!H473</f>
        <v>0</v>
      </c>
      <c r="BC473" s="10">
        <f>'დაზუსტ. ნაერთი'!G473</f>
        <v>0</v>
      </c>
      <c r="BD473" s="10">
        <f>'დაზუსტ. ბიუჯ.'!G473</f>
        <v>0</v>
      </c>
      <c r="BE473" s="10">
        <f>'დაზუსტ. საკუთ.'!G473</f>
        <v>0</v>
      </c>
      <c r="BG473" s="10">
        <f t="shared" si="138"/>
        <v>0</v>
      </c>
      <c r="BH473" s="10">
        <f t="shared" si="138"/>
        <v>0</v>
      </c>
      <c r="BI473" s="10">
        <f t="shared" si="138"/>
        <v>0</v>
      </c>
      <c r="BJ473" s="10">
        <f t="shared" si="138"/>
        <v>0</v>
      </c>
      <c r="BK473" s="10">
        <f t="shared" si="139"/>
        <v>0</v>
      </c>
      <c r="BL473" s="10">
        <f t="shared" si="139"/>
        <v>0</v>
      </c>
      <c r="BM473" s="10">
        <f t="shared" si="139"/>
        <v>0</v>
      </c>
      <c r="BN473" s="10">
        <f t="shared" si="139"/>
        <v>0</v>
      </c>
      <c r="BO473" s="10">
        <f t="shared" si="142"/>
        <v>0</v>
      </c>
      <c r="BP473" s="10">
        <f t="shared" si="141"/>
        <v>0</v>
      </c>
      <c r="BR473" s="10">
        <f t="shared" si="140"/>
        <v>0</v>
      </c>
      <c r="BS473" s="10">
        <f>'დამტკ. ბიუჯ.'!H473</f>
        <v>0</v>
      </c>
      <c r="BT473" s="10">
        <f>'დამტკ. საკუთ.'!H473</f>
        <v>0</v>
      </c>
      <c r="BU473" s="10">
        <f>'ცვლილ. ბიუჯ.'!I473</f>
        <v>0</v>
      </c>
      <c r="BV473" s="10">
        <f>'ცვლილ. საკუთ.'!I473</f>
        <v>0</v>
      </c>
      <c r="BW473" s="10">
        <f>'მთავრ. ფონდი'!I473</f>
        <v>0</v>
      </c>
      <c r="BX473" s="10">
        <f>'პრეზ. ფონდი'!I473</f>
        <v>0</v>
      </c>
      <c r="BY473" s="10">
        <f>'დაზუსტ. ნაერთი'!H473</f>
        <v>0</v>
      </c>
      <c r="BZ473" s="10">
        <f>'დაზუსტ. ბიუჯ.'!H473</f>
        <v>0</v>
      </c>
      <c r="CA473" s="10">
        <f>'დაზუსტ. საკუთ.'!H473</f>
        <v>0</v>
      </c>
    </row>
    <row r="474" spans="1:79" x14ac:dyDescent="0.25">
      <c r="A474" t="str">
        <f t="shared" si="126"/>
        <v>b</v>
      </c>
      <c r="B474" s="8"/>
      <c r="C474" s="9" t="s">
        <v>12</v>
      </c>
      <c r="D474" s="10">
        <f t="shared" si="127"/>
        <v>0</v>
      </c>
      <c r="E474" s="10">
        <f t="shared" si="128"/>
        <v>0</v>
      </c>
      <c r="F474" s="10">
        <f t="shared" si="129"/>
        <v>0</v>
      </c>
      <c r="G474" s="10">
        <f t="shared" si="129"/>
        <v>0</v>
      </c>
      <c r="H474" s="10">
        <f t="shared" si="129"/>
        <v>0</v>
      </c>
      <c r="I474" s="10">
        <f t="shared" si="129"/>
        <v>0</v>
      </c>
      <c r="J474" s="10">
        <f t="shared" si="130"/>
        <v>0</v>
      </c>
      <c r="K474" s="10">
        <f t="shared" si="130"/>
        <v>0</v>
      </c>
      <c r="L474" s="10">
        <f t="shared" si="130"/>
        <v>0</v>
      </c>
      <c r="M474" s="10">
        <f t="shared" si="130"/>
        <v>0</v>
      </c>
      <c r="O474" s="10">
        <f t="shared" si="131"/>
        <v>0</v>
      </c>
      <c r="P474" s="10">
        <f>'დამტკ. ბიუჯ.'!E474</f>
        <v>0</v>
      </c>
      <c r="Q474" s="10">
        <f>'დამტკ. საკუთ.'!E474</f>
        <v>0</v>
      </c>
      <c r="R474" s="10">
        <f>'ცვლილ. ბიუჯ.'!F474</f>
        <v>0</v>
      </c>
      <c r="S474" s="10">
        <f>'ცვლილ. საკუთ.'!F474</f>
        <v>0</v>
      </c>
      <c r="T474" s="10">
        <f>'მთავრ. ფონდი'!F474</f>
        <v>0</v>
      </c>
      <c r="U474" s="10">
        <f>'პრეზ. ფონდი'!F474</f>
        <v>0</v>
      </c>
      <c r="V474" s="10">
        <f>'დაზუსტ. ნაერთი'!E474</f>
        <v>0</v>
      </c>
      <c r="W474" s="10">
        <f>'დაზუსტ. ბიუჯ.'!E474</f>
        <v>0</v>
      </c>
      <c r="X474" s="10">
        <f>'დაზუსტ. საკუთ.'!E474</f>
        <v>0</v>
      </c>
      <c r="Z474" s="10">
        <f t="shared" si="132"/>
        <v>0</v>
      </c>
      <c r="AA474" s="10">
        <f>'დამტკ. ბიუჯ.'!F474</f>
        <v>0</v>
      </c>
      <c r="AB474" s="10">
        <f>'დამტკ. საკუთ.'!F474</f>
        <v>0</v>
      </c>
      <c r="AC474" s="10">
        <f>'ცვლილ. ბიუჯ.'!G474</f>
        <v>0</v>
      </c>
      <c r="AD474" s="10">
        <f>'ცვლილ. საკუთ.'!G474</f>
        <v>0</v>
      </c>
      <c r="AE474" s="10">
        <f>'მთავრ. ფონდი'!G474</f>
        <v>0</v>
      </c>
      <c r="AF474" s="10">
        <f>'პრეზ. ფონდი'!G474</f>
        <v>0</v>
      </c>
      <c r="AG474" s="10">
        <f>'დაზუსტ. ნაერთი'!F474</f>
        <v>0</v>
      </c>
      <c r="AH474" s="10">
        <f>'დაზუსტ. ბიუჯ.'!F474</f>
        <v>0</v>
      </c>
      <c r="AI474" s="10">
        <f>'დაზუსტ. საკუთ.'!F474</f>
        <v>0</v>
      </c>
      <c r="AK474" s="10">
        <f t="shared" si="133"/>
        <v>0</v>
      </c>
      <c r="AL474" s="10">
        <f t="shared" si="134"/>
        <v>0</v>
      </c>
      <c r="AM474" s="10">
        <f t="shared" si="135"/>
        <v>0</v>
      </c>
      <c r="AN474" s="10">
        <f t="shared" si="135"/>
        <v>0</v>
      </c>
      <c r="AO474" s="10">
        <f t="shared" si="135"/>
        <v>0</v>
      </c>
      <c r="AP474" s="10">
        <f t="shared" si="135"/>
        <v>0</v>
      </c>
      <c r="AQ474" s="10">
        <f t="shared" si="136"/>
        <v>0</v>
      </c>
      <c r="AR474" s="10">
        <f t="shared" si="136"/>
        <v>0</v>
      </c>
      <c r="AS474" s="10">
        <f t="shared" si="136"/>
        <v>0</v>
      </c>
      <c r="AT474" s="10">
        <f t="shared" si="136"/>
        <v>0</v>
      </c>
      <c r="AV474" s="10">
        <f t="shared" si="137"/>
        <v>0</v>
      </c>
      <c r="AW474" s="10">
        <f>'დამტკ. ბიუჯ.'!G474</f>
        <v>0</v>
      </c>
      <c r="AX474" s="10">
        <f>'დამტკ. საკუთ.'!G474</f>
        <v>0</v>
      </c>
      <c r="AY474" s="10">
        <f>'ცვლილ. ბიუჯ.'!H474</f>
        <v>0</v>
      </c>
      <c r="AZ474" s="10">
        <f>'ცვლილ. საკუთ.'!H474</f>
        <v>0</v>
      </c>
      <c r="BA474" s="10">
        <f>'მთავრ. ფონდი'!H474</f>
        <v>0</v>
      </c>
      <c r="BB474" s="10">
        <f>'პრეზ. ფონდი'!H474</f>
        <v>0</v>
      </c>
      <c r="BC474" s="10">
        <f>'დაზუსტ. ნაერთი'!G474</f>
        <v>0</v>
      </c>
      <c r="BD474" s="10">
        <f>'დაზუსტ. ბიუჯ.'!G474</f>
        <v>0</v>
      </c>
      <c r="BE474" s="10">
        <f>'დაზუსტ. საკუთ.'!G474</f>
        <v>0</v>
      </c>
      <c r="BG474" s="10">
        <f t="shared" si="138"/>
        <v>0</v>
      </c>
      <c r="BH474" s="10">
        <f t="shared" si="138"/>
        <v>0</v>
      </c>
      <c r="BI474" s="10">
        <f t="shared" si="138"/>
        <v>0</v>
      </c>
      <c r="BJ474" s="10">
        <f t="shared" si="138"/>
        <v>0</v>
      </c>
      <c r="BK474" s="10">
        <f t="shared" si="139"/>
        <v>0</v>
      </c>
      <c r="BL474" s="10">
        <f t="shared" si="139"/>
        <v>0</v>
      </c>
      <c r="BM474" s="10">
        <f t="shared" si="139"/>
        <v>0</v>
      </c>
      <c r="BN474" s="10">
        <f t="shared" si="139"/>
        <v>0</v>
      </c>
      <c r="BO474" s="10">
        <f t="shared" si="142"/>
        <v>0</v>
      </c>
      <c r="BP474" s="10">
        <f t="shared" si="141"/>
        <v>0</v>
      </c>
      <c r="BR474" s="10">
        <f t="shared" si="140"/>
        <v>0</v>
      </c>
      <c r="BS474" s="10">
        <f>'დამტკ. ბიუჯ.'!H474</f>
        <v>0</v>
      </c>
      <c r="BT474" s="10">
        <f>'დამტკ. საკუთ.'!H474</f>
        <v>0</v>
      </c>
      <c r="BU474" s="10">
        <f>'ცვლილ. ბიუჯ.'!I474</f>
        <v>0</v>
      </c>
      <c r="BV474" s="10">
        <f>'ცვლილ. საკუთ.'!I474</f>
        <v>0</v>
      </c>
      <c r="BW474" s="10">
        <f>'მთავრ. ფონდი'!I474</f>
        <v>0</v>
      </c>
      <c r="BX474" s="10">
        <f>'პრეზ. ფონდი'!I474</f>
        <v>0</v>
      </c>
      <c r="BY474" s="10">
        <f>'დაზუსტ. ნაერთი'!H474</f>
        <v>0</v>
      </c>
      <c r="BZ474" s="10">
        <f>'დაზუსტ. ბიუჯ.'!H474</f>
        <v>0</v>
      </c>
      <c r="CA474" s="10">
        <f>'დაზუსტ. საკუთ.'!H474</f>
        <v>0</v>
      </c>
    </row>
    <row r="475" spans="1:79" x14ac:dyDescent="0.25">
      <c r="A475" t="str">
        <f t="shared" si="126"/>
        <v>b</v>
      </c>
      <c r="B475" s="8"/>
      <c r="C475" s="9" t="s">
        <v>13</v>
      </c>
      <c r="D475" s="10">
        <f t="shared" si="127"/>
        <v>0</v>
      </c>
      <c r="E475" s="10">
        <f t="shared" si="128"/>
        <v>0</v>
      </c>
      <c r="F475" s="10">
        <f t="shared" si="129"/>
        <v>0</v>
      </c>
      <c r="G475" s="10">
        <f t="shared" si="129"/>
        <v>0</v>
      </c>
      <c r="H475" s="10">
        <f t="shared" si="129"/>
        <v>0</v>
      </c>
      <c r="I475" s="10">
        <f t="shared" si="129"/>
        <v>0</v>
      </c>
      <c r="J475" s="10">
        <f t="shared" si="130"/>
        <v>0</v>
      </c>
      <c r="K475" s="10">
        <f t="shared" si="130"/>
        <v>0</v>
      </c>
      <c r="L475" s="10">
        <f t="shared" si="130"/>
        <v>0</v>
      </c>
      <c r="M475" s="10">
        <f t="shared" si="130"/>
        <v>0</v>
      </c>
      <c r="O475" s="10">
        <f t="shared" si="131"/>
        <v>0</v>
      </c>
      <c r="P475" s="10">
        <f>'დამტკ. ბიუჯ.'!E475</f>
        <v>0</v>
      </c>
      <c r="Q475" s="10">
        <f>'დამტკ. საკუთ.'!E475</f>
        <v>0</v>
      </c>
      <c r="R475" s="10">
        <f>'ცვლილ. ბიუჯ.'!F475</f>
        <v>0</v>
      </c>
      <c r="S475" s="10">
        <f>'ცვლილ. საკუთ.'!F475</f>
        <v>0</v>
      </c>
      <c r="T475" s="10">
        <f>'მთავრ. ფონდი'!F475</f>
        <v>0</v>
      </c>
      <c r="U475" s="10">
        <f>'პრეზ. ფონდი'!F475</f>
        <v>0</v>
      </c>
      <c r="V475" s="10">
        <f>'დაზუსტ. ნაერთი'!E475</f>
        <v>0</v>
      </c>
      <c r="W475" s="10">
        <f>'დაზუსტ. ბიუჯ.'!E475</f>
        <v>0</v>
      </c>
      <c r="X475" s="10">
        <f>'დაზუსტ. საკუთ.'!E475</f>
        <v>0</v>
      </c>
      <c r="Z475" s="10">
        <f t="shared" si="132"/>
        <v>0</v>
      </c>
      <c r="AA475" s="10">
        <f>'დამტკ. ბიუჯ.'!F475</f>
        <v>0</v>
      </c>
      <c r="AB475" s="10">
        <f>'დამტკ. საკუთ.'!F475</f>
        <v>0</v>
      </c>
      <c r="AC475" s="10">
        <f>'ცვლილ. ბიუჯ.'!G475</f>
        <v>0</v>
      </c>
      <c r="AD475" s="10">
        <f>'ცვლილ. საკუთ.'!G475</f>
        <v>0</v>
      </c>
      <c r="AE475" s="10">
        <f>'მთავრ. ფონდი'!G475</f>
        <v>0</v>
      </c>
      <c r="AF475" s="10">
        <f>'პრეზ. ფონდი'!G475</f>
        <v>0</v>
      </c>
      <c r="AG475" s="10">
        <f>'დაზუსტ. ნაერთი'!F475</f>
        <v>0</v>
      </c>
      <c r="AH475" s="10">
        <f>'დაზუსტ. ბიუჯ.'!F475</f>
        <v>0</v>
      </c>
      <c r="AI475" s="10">
        <f>'დაზუსტ. საკუთ.'!F475</f>
        <v>0</v>
      </c>
      <c r="AK475" s="10">
        <f t="shared" si="133"/>
        <v>0</v>
      </c>
      <c r="AL475" s="10">
        <f t="shared" si="134"/>
        <v>0</v>
      </c>
      <c r="AM475" s="10">
        <f t="shared" si="135"/>
        <v>0</v>
      </c>
      <c r="AN475" s="10">
        <f t="shared" si="135"/>
        <v>0</v>
      </c>
      <c r="AO475" s="10">
        <f t="shared" si="135"/>
        <v>0</v>
      </c>
      <c r="AP475" s="10">
        <f t="shared" si="135"/>
        <v>0</v>
      </c>
      <c r="AQ475" s="10">
        <f t="shared" si="136"/>
        <v>0</v>
      </c>
      <c r="AR475" s="10">
        <f t="shared" si="136"/>
        <v>0</v>
      </c>
      <c r="AS475" s="10">
        <f t="shared" si="136"/>
        <v>0</v>
      </c>
      <c r="AT475" s="10">
        <f t="shared" si="136"/>
        <v>0</v>
      </c>
      <c r="AV475" s="10">
        <f t="shared" si="137"/>
        <v>0</v>
      </c>
      <c r="AW475" s="10">
        <f>'დამტკ. ბიუჯ.'!G475</f>
        <v>0</v>
      </c>
      <c r="AX475" s="10">
        <f>'დამტკ. საკუთ.'!G475</f>
        <v>0</v>
      </c>
      <c r="AY475" s="10">
        <f>'ცვლილ. ბიუჯ.'!H475</f>
        <v>0</v>
      </c>
      <c r="AZ475" s="10">
        <f>'ცვლილ. საკუთ.'!H475</f>
        <v>0</v>
      </c>
      <c r="BA475" s="10">
        <f>'მთავრ. ფონდი'!H475</f>
        <v>0</v>
      </c>
      <c r="BB475" s="10">
        <f>'პრეზ. ფონდი'!H475</f>
        <v>0</v>
      </c>
      <c r="BC475" s="10">
        <f>'დაზუსტ. ნაერთი'!G475</f>
        <v>0</v>
      </c>
      <c r="BD475" s="10">
        <f>'დაზუსტ. ბიუჯ.'!G475</f>
        <v>0</v>
      </c>
      <c r="BE475" s="10">
        <f>'დაზუსტ. საკუთ.'!G475</f>
        <v>0</v>
      </c>
      <c r="BG475" s="10">
        <f t="shared" si="138"/>
        <v>0</v>
      </c>
      <c r="BH475" s="10">
        <f t="shared" si="138"/>
        <v>0</v>
      </c>
      <c r="BI475" s="10">
        <f t="shared" si="138"/>
        <v>0</v>
      </c>
      <c r="BJ475" s="10">
        <f t="shared" si="138"/>
        <v>0</v>
      </c>
      <c r="BK475" s="10">
        <f t="shared" si="139"/>
        <v>0</v>
      </c>
      <c r="BL475" s="10">
        <f t="shared" si="139"/>
        <v>0</v>
      </c>
      <c r="BM475" s="10">
        <f t="shared" si="139"/>
        <v>0</v>
      </c>
      <c r="BN475" s="10">
        <f t="shared" si="139"/>
        <v>0</v>
      </c>
      <c r="BO475" s="10">
        <f t="shared" si="142"/>
        <v>0</v>
      </c>
      <c r="BP475" s="10">
        <f t="shared" si="141"/>
        <v>0</v>
      </c>
      <c r="BR475" s="10">
        <f t="shared" si="140"/>
        <v>0</v>
      </c>
      <c r="BS475" s="10">
        <f>'დამტკ. ბიუჯ.'!H475</f>
        <v>0</v>
      </c>
      <c r="BT475" s="10">
        <f>'დამტკ. საკუთ.'!H475</f>
        <v>0</v>
      </c>
      <c r="BU475" s="10">
        <f>'ცვლილ. ბიუჯ.'!I475</f>
        <v>0</v>
      </c>
      <c r="BV475" s="10">
        <f>'ცვლილ. საკუთ.'!I475</f>
        <v>0</v>
      </c>
      <c r="BW475" s="10">
        <f>'მთავრ. ფონდი'!I475</f>
        <v>0</v>
      </c>
      <c r="BX475" s="10">
        <f>'პრეზ. ფონდი'!I475</f>
        <v>0</v>
      </c>
      <c r="BY475" s="10">
        <f>'დაზუსტ. ნაერთი'!H475</f>
        <v>0</v>
      </c>
      <c r="BZ475" s="10">
        <f>'დაზუსტ. ბიუჯ.'!H475</f>
        <v>0</v>
      </c>
      <c r="CA475" s="10">
        <f>'დაზუსტ. საკუთ.'!H475</f>
        <v>0</v>
      </c>
    </row>
    <row r="476" spans="1:79" x14ac:dyDescent="0.25">
      <c r="A476" t="str">
        <f t="shared" si="126"/>
        <v>b</v>
      </c>
      <c r="B476" s="8"/>
      <c r="C476" s="9" t="s">
        <v>14</v>
      </c>
      <c r="D476" s="10">
        <f t="shared" si="127"/>
        <v>0</v>
      </c>
      <c r="E476" s="10">
        <f t="shared" si="128"/>
        <v>0</v>
      </c>
      <c r="F476" s="10">
        <f t="shared" si="129"/>
        <v>0</v>
      </c>
      <c r="G476" s="10">
        <f t="shared" si="129"/>
        <v>0</v>
      </c>
      <c r="H476" s="10">
        <f t="shared" si="129"/>
        <v>0</v>
      </c>
      <c r="I476" s="10">
        <f t="shared" si="129"/>
        <v>0</v>
      </c>
      <c r="J476" s="10">
        <f t="shared" si="130"/>
        <v>0</v>
      </c>
      <c r="K476" s="10">
        <f t="shared" si="130"/>
        <v>0</v>
      </c>
      <c r="L476" s="10">
        <f t="shared" si="130"/>
        <v>0</v>
      </c>
      <c r="M476" s="10">
        <f t="shared" si="130"/>
        <v>0</v>
      </c>
      <c r="O476" s="10">
        <f t="shared" si="131"/>
        <v>0</v>
      </c>
      <c r="P476" s="10">
        <f>'დამტკ. ბიუჯ.'!E476</f>
        <v>0</v>
      </c>
      <c r="Q476" s="10">
        <f>'დამტკ. საკუთ.'!E476</f>
        <v>0</v>
      </c>
      <c r="R476" s="10">
        <f>'ცვლილ. ბიუჯ.'!F476</f>
        <v>0</v>
      </c>
      <c r="S476" s="10">
        <f>'ცვლილ. საკუთ.'!F476</f>
        <v>0</v>
      </c>
      <c r="T476" s="10">
        <f>'მთავრ. ფონდი'!F476</f>
        <v>0</v>
      </c>
      <c r="U476" s="10">
        <f>'პრეზ. ფონდი'!F476</f>
        <v>0</v>
      </c>
      <c r="V476" s="10">
        <f>'დაზუსტ. ნაერთი'!E476</f>
        <v>0</v>
      </c>
      <c r="W476" s="10">
        <f>'დაზუსტ. ბიუჯ.'!E476</f>
        <v>0</v>
      </c>
      <c r="X476" s="10">
        <f>'დაზუსტ. საკუთ.'!E476</f>
        <v>0</v>
      </c>
      <c r="Z476" s="10">
        <f t="shared" si="132"/>
        <v>0</v>
      </c>
      <c r="AA476" s="10">
        <f>'დამტკ. ბიუჯ.'!F476</f>
        <v>0</v>
      </c>
      <c r="AB476" s="10">
        <f>'დამტკ. საკუთ.'!F476</f>
        <v>0</v>
      </c>
      <c r="AC476" s="10">
        <f>'ცვლილ. ბიუჯ.'!G476</f>
        <v>0</v>
      </c>
      <c r="AD476" s="10">
        <f>'ცვლილ. საკუთ.'!G476</f>
        <v>0</v>
      </c>
      <c r="AE476" s="10">
        <f>'მთავრ. ფონდი'!G476</f>
        <v>0</v>
      </c>
      <c r="AF476" s="10">
        <f>'პრეზ. ფონდი'!G476</f>
        <v>0</v>
      </c>
      <c r="AG476" s="10">
        <f>'დაზუსტ. ნაერთი'!F476</f>
        <v>0</v>
      </c>
      <c r="AH476" s="10">
        <f>'დაზუსტ. ბიუჯ.'!F476</f>
        <v>0</v>
      </c>
      <c r="AI476" s="10">
        <f>'დაზუსტ. საკუთ.'!F476</f>
        <v>0</v>
      </c>
      <c r="AK476" s="10">
        <f t="shared" si="133"/>
        <v>0</v>
      </c>
      <c r="AL476" s="10">
        <f t="shared" si="134"/>
        <v>0</v>
      </c>
      <c r="AM476" s="10">
        <f t="shared" si="135"/>
        <v>0</v>
      </c>
      <c r="AN476" s="10">
        <f t="shared" si="135"/>
        <v>0</v>
      </c>
      <c r="AO476" s="10">
        <f t="shared" si="135"/>
        <v>0</v>
      </c>
      <c r="AP476" s="10">
        <f t="shared" si="135"/>
        <v>0</v>
      </c>
      <c r="AQ476" s="10">
        <f t="shared" si="136"/>
        <v>0</v>
      </c>
      <c r="AR476" s="10">
        <f t="shared" si="136"/>
        <v>0</v>
      </c>
      <c r="AS476" s="10">
        <f t="shared" si="136"/>
        <v>0</v>
      </c>
      <c r="AT476" s="10">
        <f t="shared" si="136"/>
        <v>0</v>
      </c>
      <c r="AV476" s="10">
        <f t="shared" si="137"/>
        <v>0</v>
      </c>
      <c r="AW476" s="10">
        <f>'დამტკ. ბიუჯ.'!G476</f>
        <v>0</v>
      </c>
      <c r="AX476" s="10">
        <f>'დამტკ. საკუთ.'!G476</f>
        <v>0</v>
      </c>
      <c r="AY476" s="10">
        <f>'ცვლილ. ბიუჯ.'!H476</f>
        <v>0</v>
      </c>
      <c r="AZ476" s="10">
        <f>'ცვლილ. საკუთ.'!H476</f>
        <v>0</v>
      </c>
      <c r="BA476" s="10">
        <f>'მთავრ. ფონდი'!H476</f>
        <v>0</v>
      </c>
      <c r="BB476" s="10">
        <f>'პრეზ. ფონდი'!H476</f>
        <v>0</v>
      </c>
      <c r="BC476" s="10">
        <f>'დაზუსტ. ნაერთი'!G476</f>
        <v>0</v>
      </c>
      <c r="BD476" s="10">
        <f>'დაზუსტ. ბიუჯ.'!G476</f>
        <v>0</v>
      </c>
      <c r="BE476" s="10">
        <f>'დაზუსტ. საკუთ.'!G476</f>
        <v>0</v>
      </c>
      <c r="BG476" s="10">
        <f t="shared" si="138"/>
        <v>0</v>
      </c>
      <c r="BH476" s="10">
        <f t="shared" si="138"/>
        <v>0</v>
      </c>
      <c r="BI476" s="10">
        <f t="shared" si="138"/>
        <v>0</v>
      </c>
      <c r="BJ476" s="10">
        <f t="shared" si="138"/>
        <v>0</v>
      </c>
      <c r="BK476" s="10">
        <f t="shared" si="139"/>
        <v>0</v>
      </c>
      <c r="BL476" s="10">
        <f t="shared" si="139"/>
        <v>0</v>
      </c>
      <c r="BM476" s="10">
        <f t="shared" si="139"/>
        <v>0</v>
      </c>
      <c r="BN476" s="10">
        <f t="shared" si="139"/>
        <v>0</v>
      </c>
      <c r="BO476" s="10">
        <f t="shared" si="142"/>
        <v>0</v>
      </c>
      <c r="BP476" s="10">
        <f t="shared" si="141"/>
        <v>0</v>
      </c>
      <c r="BR476" s="10">
        <f t="shared" si="140"/>
        <v>0</v>
      </c>
      <c r="BS476" s="10">
        <f>'დამტკ. ბიუჯ.'!H476</f>
        <v>0</v>
      </c>
      <c r="BT476" s="10">
        <f>'დამტკ. საკუთ.'!H476</f>
        <v>0</v>
      </c>
      <c r="BU476" s="10">
        <f>'ცვლილ. ბიუჯ.'!I476</f>
        <v>0</v>
      </c>
      <c r="BV476" s="10">
        <f>'ცვლილ. საკუთ.'!I476</f>
        <v>0</v>
      </c>
      <c r="BW476" s="10">
        <f>'მთავრ. ფონდი'!I476</f>
        <v>0</v>
      </c>
      <c r="BX476" s="10">
        <f>'პრეზ. ფონდი'!I476</f>
        <v>0</v>
      </c>
      <c r="BY476" s="10">
        <f>'დაზუსტ. ნაერთი'!H476</f>
        <v>0</v>
      </c>
      <c r="BZ476" s="10">
        <f>'დაზუსტ. ბიუჯ.'!H476</f>
        <v>0</v>
      </c>
      <c r="CA476" s="10">
        <f>'დაზუსტ. საკუთ.'!H476</f>
        <v>0</v>
      </c>
    </row>
    <row r="477" spans="1:79" x14ac:dyDescent="0.25">
      <c r="A477" t="str">
        <f t="shared" si="126"/>
        <v>b</v>
      </c>
      <c r="B477" s="8"/>
      <c r="C477" s="9" t="s">
        <v>15</v>
      </c>
      <c r="D477" s="10">
        <f t="shared" si="127"/>
        <v>0</v>
      </c>
      <c r="E477" s="10">
        <f t="shared" si="128"/>
        <v>0</v>
      </c>
      <c r="F477" s="10">
        <f t="shared" si="129"/>
        <v>0</v>
      </c>
      <c r="G477" s="10">
        <f t="shared" si="129"/>
        <v>0</v>
      </c>
      <c r="H477" s="10">
        <f t="shared" si="129"/>
        <v>0</v>
      </c>
      <c r="I477" s="10">
        <f t="shared" si="129"/>
        <v>0</v>
      </c>
      <c r="J477" s="10">
        <f t="shared" si="130"/>
        <v>0</v>
      </c>
      <c r="K477" s="10">
        <f t="shared" si="130"/>
        <v>0</v>
      </c>
      <c r="L477" s="10">
        <f t="shared" si="130"/>
        <v>0</v>
      </c>
      <c r="M477" s="10">
        <f t="shared" si="130"/>
        <v>0</v>
      </c>
      <c r="O477" s="10">
        <f t="shared" si="131"/>
        <v>0</v>
      </c>
      <c r="P477" s="10">
        <f>'დამტკ. ბიუჯ.'!E477</f>
        <v>0</v>
      </c>
      <c r="Q477" s="10">
        <f>'დამტკ. საკუთ.'!E477</f>
        <v>0</v>
      </c>
      <c r="R477" s="10">
        <f>'ცვლილ. ბიუჯ.'!F477</f>
        <v>0</v>
      </c>
      <c r="S477" s="10">
        <f>'ცვლილ. საკუთ.'!F477</f>
        <v>0</v>
      </c>
      <c r="T477" s="10">
        <f>'მთავრ. ფონდი'!F477</f>
        <v>0</v>
      </c>
      <c r="U477" s="10">
        <f>'პრეზ. ფონდი'!F477</f>
        <v>0</v>
      </c>
      <c r="V477" s="10">
        <f>'დაზუსტ. ნაერთი'!E477</f>
        <v>0</v>
      </c>
      <c r="W477" s="10">
        <f>'დაზუსტ. ბიუჯ.'!E477</f>
        <v>0</v>
      </c>
      <c r="X477" s="10">
        <f>'დაზუსტ. საკუთ.'!E477</f>
        <v>0</v>
      </c>
      <c r="Z477" s="10">
        <f t="shared" si="132"/>
        <v>0</v>
      </c>
      <c r="AA477" s="10">
        <f>'დამტკ. ბიუჯ.'!F477</f>
        <v>0</v>
      </c>
      <c r="AB477" s="10">
        <f>'დამტკ. საკუთ.'!F477</f>
        <v>0</v>
      </c>
      <c r="AC477" s="10">
        <f>'ცვლილ. ბიუჯ.'!G477</f>
        <v>0</v>
      </c>
      <c r="AD477" s="10">
        <f>'ცვლილ. საკუთ.'!G477</f>
        <v>0</v>
      </c>
      <c r="AE477" s="10">
        <f>'მთავრ. ფონდი'!G477</f>
        <v>0</v>
      </c>
      <c r="AF477" s="10">
        <f>'პრეზ. ფონდი'!G477</f>
        <v>0</v>
      </c>
      <c r="AG477" s="10">
        <f>'დაზუსტ. ნაერთი'!F477</f>
        <v>0</v>
      </c>
      <c r="AH477" s="10">
        <f>'დაზუსტ. ბიუჯ.'!F477</f>
        <v>0</v>
      </c>
      <c r="AI477" s="10">
        <f>'დაზუსტ. საკუთ.'!F477</f>
        <v>0</v>
      </c>
      <c r="AK477" s="10">
        <f t="shared" si="133"/>
        <v>0</v>
      </c>
      <c r="AL477" s="10">
        <f t="shared" si="134"/>
        <v>0</v>
      </c>
      <c r="AM477" s="10">
        <f t="shared" si="135"/>
        <v>0</v>
      </c>
      <c r="AN477" s="10">
        <f t="shared" si="135"/>
        <v>0</v>
      </c>
      <c r="AO477" s="10">
        <f t="shared" si="135"/>
        <v>0</v>
      </c>
      <c r="AP477" s="10">
        <f t="shared" si="135"/>
        <v>0</v>
      </c>
      <c r="AQ477" s="10">
        <f t="shared" si="136"/>
        <v>0</v>
      </c>
      <c r="AR477" s="10">
        <f t="shared" si="136"/>
        <v>0</v>
      </c>
      <c r="AS477" s="10">
        <f t="shared" si="136"/>
        <v>0</v>
      </c>
      <c r="AT477" s="10">
        <f t="shared" si="136"/>
        <v>0</v>
      </c>
      <c r="AV477" s="10">
        <f t="shared" si="137"/>
        <v>0</v>
      </c>
      <c r="AW477" s="10">
        <f>'დამტკ. ბიუჯ.'!G477</f>
        <v>0</v>
      </c>
      <c r="AX477" s="10">
        <f>'დამტკ. საკუთ.'!G477</f>
        <v>0</v>
      </c>
      <c r="AY477" s="10">
        <f>'ცვლილ. ბიუჯ.'!H477</f>
        <v>0</v>
      </c>
      <c r="AZ477" s="10">
        <f>'ცვლილ. საკუთ.'!H477</f>
        <v>0</v>
      </c>
      <c r="BA477" s="10">
        <f>'მთავრ. ფონდი'!H477</f>
        <v>0</v>
      </c>
      <c r="BB477" s="10">
        <f>'პრეზ. ფონდი'!H477</f>
        <v>0</v>
      </c>
      <c r="BC477" s="10">
        <f>'დაზუსტ. ნაერთი'!G477</f>
        <v>0</v>
      </c>
      <c r="BD477" s="10">
        <f>'დაზუსტ. ბიუჯ.'!G477</f>
        <v>0</v>
      </c>
      <c r="BE477" s="10">
        <f>'დაზუსტ. საკუთ.'!G477</f>
        <v>0</v>
      </c>
      <c r="BG477" s="10">
        <f t="shared" si="138"/>
        <v>0</v>
      </c>
      <c r="BH477" s="10">
        <f t="shared" si="138"/>
        <v>0</v>
      </c>
      <c r="BI477" s="10">
        <f t="shared" si="138"/>
        <v>0</v>
      </c>
      <c r="BJ477" s="10">
        <f t="shared" si="138"/>
        <v>0</v>
      </c>
      <c r="BK477" s="10">
        <f t="shared" si="139"/>
        <v>0</v>
      </c>
      <c r="BL477" s="10">
        <f t="shared" si="139"/>
        <v>0</v>
      </c>
      <c r="BM477" s="10">
        <f t="shared" si="139"/>
        <v>0</v>
      </c>
      <c r="BN477" s="10">
        <f t="shared" si="139"/>
        <v>0</v>
      </c>
      <c r="BO477" s="10">
        <f t="shared" si="142"/>
        <v>0</v>
      </c>
      <c r="BP477" s="10">
        <f t="shared" si="141"/>
        <v>0</v>
      </c>
      <c r="BR477" s="10">
        <f t="shared" si="140"/>
        <v>0</v>
      </c>
      <c r="BS477" s="10">
        <f>'დამტკ. ბიუჯ.'!H477</f>
        <v>0</v>
      </c>
      <c r="BT477" s="10">
        <f>'დამტკ. საკუთ.'!H477</f>
        <v>0</v>
      </c>
      <c r="BU477" s="10">
        <f>'ცვლილ. ბიუჯ.'!I477</f>
        <v>0</v>
      </c>
      <c r="BV477" s="10">
        <f>'ცვლილ. საკუთ.'!I477</f>
        <v>0</v>
      </c>
      <c r="BW477" s="10">
        <f>'მთავრ. ფონდი'!I477</f>
        <v>0</v>
      </c>
      <c r="BX477" s="10">
        <f>'პრეზ. ფონდი'!I477</f>
        <v>0</v>
      </c>
      <c r="BY477" s="10">
        <f>'დაზუსტ. ნაერთი'!H477</f>
        <v>0</v>
      </c>
      <c r="BZ477" s="10">
        <f>'დაზუსტ. ბიუჯ.'!H477</f>
        <v>0</v>
      </c>
      <c r="CA477" s="10">
        <f>'დაზუსტ. საკუთ.'!H477</f>
        <v>0</v>
      </c>
    </row>
    <row r="478" spans="1:79" x14ac:dyDescent="0.25">
      <c r="A478" t="str">
        <f t="shared" si="126"/>
        <v>a</v>
      </c>
      <c r="B478" s="8"/>
      <c r="C478" s="9" t="s">
        <v>16</v>
      </c>
      <c r="D478" s="10">
        <f t="shared" si="127"/>
        <v>46000</v>
      </c>
      <c r="E478" s="10">
        <f t="shared" si="128"/>
        <v>46000</v>
      </c>
      <c r="F478" s="10">
        <f t="shared" si="129"/>
        <v>0</v>
      </c>
      <c r="G478" s="10">
        <f t="shared" si="129"/>
        <v>103000</v>
      </c>
      <c r="H478" s="10">
        <f t="shared" si="129"/>
        <v>0</v>
      </c>
      <c r="I478" s="10">
        <f t="shared" si="129"/>
        <v>0</v>
      </c>
      <c r="J478" s="10">
        <f t="shared" si="130"/>
        <v>0</v>
      </c>
      <c r="K478" s="10">
        <f t="shared" si="130"/>
        <v>149000</v>
      </c>
      <c r="L478" s="10">
        <f t="shared" si="130"/>
        <v>149000</v>
      </c>
      <c r="M478" s="10">
        <f t="shared" si="130"/>
        <v>0</v>
      </c>
      <c r="O478" s="10">
        <f t="shared" si="131"/>
        <v>11500</v>
      </c>
      <c r="P478" s="10">
        <f>'დამტკ. ბიუჯ.'!E478</f>
        <v>11500</v>
      </c>
      <c r="Q478" s="10">
        <f>'დამტკ. საკუთ.'!E478</f>
        <v>0</v>
      </c>
      <c r="R478" s="10">
        <f>'ცვლილ. ბიუჯ.'!F478</f>
        <v>14800</v>
      </c>
      <c r="S478" s="10">
        <f>'ცვლილ. საკუთ.'!F478</f>
        <v>0</v>
      </c>
      <c r="T478" s="10">
        <f>'მთავრ. ფონდი'!F478</f>
        <v>0</v>
      </c>
      <c r="U478" s="10">
        <f>'პრეზ. ფონდი'!F478</f>
        <v>0</v>
      </c>
      <c r="V478" s="10">
        <f>'დაზუსტ. ნაერთი'!E478</f>
        <v>26300</v>
      </c>
      <c r="W478" s="10">
        <f>'დაზუსტ. ბიუჯ.'!E478</f>
        <v>26300</v>
      </c>
      <c r="X478" s="10">
        <f>'დაზუსტ. საკუთ.'!E478</f>
        <v>0</v>
      </c>
      <c r="Z478" s="10">
        <f t="shared" si="132"/>
        <v>11500</v>
      </c>
      <c r="AA478" s="10">
        <f>'დამტკ. ბიუჯ.'!F478</f>
        <v>11500</v>
      </c>
      <c r="AB478" s="10">
        <f>'დამტკ. საკუთ.'!F478</f>
        <v>0</v>
      </c>
      <c r="AC478" s="10">
        <f>'ცვლილ. ბიუჯ.'!G478</f>
        <v>24500</v>
      </c>
      <c r="AD478" s="10">
        <f>'ცვლილ. საკუთ.'!G478</f>
        <v>0</v>
      </c>
      <c r="AE478" s="10">
        <f>'მთავრ. ფონდი'!G478</f>
        <v>0</v>
      </c>
      <c r="AF478" s="10">
        <f>'პრეზ. ფონდი'!G478</f>
        <v>0</v>
      </c>
      <c r="AG478" s="10">
        <f>'დაზუსტ. ნაერთი'!F478</f>
        <v>36000</v>
      </c>
      <c r="AH478" s="10">
        <f>'დაზუსტ. ბიუჯ.'!F478</f>
        <v>36000</v>
      </c>
      <c r="AI478" s="10">
        <f>'დაზუსტ. საკუთ.'!F478</f>
        <v>0</v>
      </c>
      <c r="AK478" s="10">
        <f t="shared" si="133"/>
        <v>23000</v>
      </c>
      <c r="AL478" s="10">
        <f t="shared" si="134"/>
        <v>23000</v>
      </c>
      <c r="AM478" s="10">
        <f t="shared" si="135"/>
        <v>0</v>
      </c>
      <c r="AN478" s="10">
        <f t="shared" si="135"/>
        <v>39300</v>
      </c>
      <c r="AO478" s="10">
        <f t="shared" si="135"/>
        <v>0</v>
      </c>
      <c r="AP478" s="10">
        <f t="shared" si="135"/>
        <v>0</v>
      </c>
      <c r="AQ478" s="10">
        <f t="shared" si="136"/>
        <v>0</v>
      </c>
      <c r="AR478" s="10">
        <f t="shared" si="136"/>
        <v>62300</v>
      </c>
      <c r="AS478" s="10">
        <f t="shared" si="136"/>
        <v>62300</v>
      </c>
      <c r="AT478" s="10">
        <f t="shared" si="136"/>
        <v>0</v>
      </c>
      <c r="AV478" s="10">
        <f t="shared" si="137"/>
        <v>11500</v>
      </c>
      <c r="AW478" s="10">
        <f>'დამტკ. ბიუჯ.'!G478</f>
        <v>11500</v>
      </c>
      <c r="AX478" s="10">
        <f>'დამტკ. საკუთ.'!G478</f>
        <v>0</v>
      </c>
      <c r="AY478" s="10">
        <f>'ცვლილ. ბიუჯ.'!H478</f>
        <v>24500</v>
      </c>
      <c r="AZ478" s="10">
        <f>'ცვლილ. საკუთ.'!H478</f>
        <v>0</v>
      </c>
      <c r="BA478" s="10">
        <f>'მთავრ. ფონდი'!H478</f>
        <v>0</v>
      </c>
      <c r="BB478" s="10">
        <f>'პრეზ. ფონდი'!H478</f>
        <v>0</v>
      </c>
      <c r="BC478" s="10">
        <f>'დაზუსტ. ნაერთი'!G478</f>
        <v>36000</v>
      </c>
      <c r="BD478" s="10">
        <f>'დაზუსტ. ბიუჯ.'!G478</f>
        <v>36000</v>
      </c>
      <c r="BE478" s="10">
        <f>'დაზუსტ. საკუთ.'!G478</f>
        <v>0</v>
      </c>
      <c r="BG478" s="10">
        <f t="shared" si="138"/>
        <v>34500</v>
      </c>
      <c r="BH478" s="10">
        <f t="shared" si="138"/>
        <v>34500</v>
      </c>
      <c r="BI478" s="10">
        <f t="shared" si="138"/>
        <v>0</v>
      </c>
      <c r="BJ478" s="10">
        <f t="shared" si="138"/>
        <v>63800</v>
      </c>
      <c r="BK478" s="10">
        <f t="shared" si="139"/>
        <v>0</v>
      </c>
      <c r="BL478" s="10">
        <f t="shared" si="139"/>
        <v>0</v>
      </c>
      <c r="BM478" s="10">
        <f t="shared" si="139"/>
        <v>0</v>
      </c>
      <c r="BN478" s="10">
        <f t="shared" si="139"/>
        <v>98300</v>
      </c>
      <c r="BO478" s="10">
        <f t="shared" si="142"/>
        <v>98300</v>
      </c>
      <c r="BP478" s="10">
        <f t="shared" si="141"/>
        <v>0</v>
      </c>
      <c r="BR478" s="10">
        <f t="shared" si="140"/>
        <v>11500</v>
      </c>
      <c r="BS478" s="10">
        <f>'დამტკ. ბიუჯ.'!H478</f>
        <v>11500</v>
      </c>
      <c r="BT478" s="10">
        <f>'დამტკ. საკუთ.'!H478</f>
        <v>0</v>
      </c>
      <c r="BU478" s="10">
        <f>'ცვლილ. ბიუჯ.'!I478</f>
        <v>39200</v>
      </c>
      <c r="BV478" s="10">
        <f>'ცვლილ. საკუთ.'!I478</f>
        <v>0</v>
      </c>
      <c r="BW478" s="10">
        <f>'მთავრ. ფონდი'!I478</f>
        <v>0</v>
      </c>
      <c r="BX478" s="10">
        <f>'პრეზ. ფონდი'!I478</f>
        <v>0</v>
      </c>
      <c r="BY478" s="10">
        <f>'დაზუსტ. ნაერთი'!H478</f>
        <v>50700</v>
      </c>
      <c r="BZ478" s="10">
        <f>'დაზუსტ. ბიუჯ.'!H478</f>
        <v>50700</v>
      </c>
      <c r="CA478" s="10">
        <f>'დაზუსტ. საკუთ.'!H478</f>
        <v>0</v>
      </c>
    </row>
    <row r="479" spans="1:79" x14ac:dyDescent="0.25">
      <c r="A479" t="str">
        <f t="shared" si="126"/>
        <v>b</v>
      </c>
      <c r="B479" s="8"/>
      <c r="C479" s="9" t="s">
        <v>17</v>
      </c>
      <c r="D479" s="10">
        <f t="shared" si="127"/>
        <v>0</v>
      </c>
      <c r="E479" s="10">
        <f t="shared" si="128"/>
        <v>0</v>
      </c>
      <c r="F479" s="10">
        <f t="shared" si="129"/>
        <v>0</v>
      </c>
      <c r="G479" s="10">
        <f t="shared" si="129"/>
        <v>0</v>
      </c>
      <c r="H479" s="10">
        <f t="shared" si="129"/>
        <v>0</v>
      </c>
      <c r="I479" s="10">
        <f t="shared" si="129"/>
        <v>0</v>
      </c>
      <c r="J479" s="10">
        <f t="shared" si="130"/>
        <v>0</v>
      </c>
      <c r="K479" s="10">
        <f t="shared" si="130"/>
        <v>0</v>
      </c>
      <c r="L479" s="10">
        <f t="shared" si="130"/>
        <v>0</v>
      </c>
      <c r="M479" s="10">
        <f t="shared" si="130"/>
        <v>0</v>
      </c>
      <c r="O479" s="10">
        <f t="shared" si="131"/>
        <v>0</v>
      </c>
      <c r="P479" s="10">
        <f>'დამტკ. ბიუჯ.'!E479</f>
        <v>0</v>
      </c>
      <c r="Q479" s="10">
        <f>'დამტკ. საკუთ.'!E479</f>
        <v>0</v>
      </c>
      <c r="R479" s="10">
        <f>'ცვლილ. ბიუჯ.'!F479</f>
        <v>0</v>
      </c>
      <c r="S479" s="10">
        <f>'ცვლილ. საკუთ.'!F479</f>
        <v>0</v>
      </c>
      <c r="T479" s="10">
        <f>'მთავრ. ფონდი'!F479</f>
        <v>0</v>
      </c>
      <c r="U479" s="10">
        <f>'პრეზ. ფონდი'!F479</f>
        <v>0</v>
      </c>
      <c r="V479" s="10">
        <f>'დაზუსტ. ნაერთი'!E479</f>
        <v>0</v>
      </c>
      <c r="W479" s="10">
        <f>'დაზუსტ. ბიუჯ.'!E479</f>
        <v>0</v>
      </c>
      <c r="X479" s="10">
        <f>'დაზუსტ. საკუთ.'!E479</f>
        <v>0</v>
      </c>
      <c r="Z479" s="10">
        <f t="shared" si="132"/>
        <v>0</v>
      </c>
      <c r="AA479" s="10">
        <f>'დამტკ. ბიუჯ.'!F479</f>
        <v>0</v>
      </c>
      <c r="AB479" s="10">
        <f>'დამტკ. საკუთ.'!F479</f>
        <v>0</v>
      </c>
      <c r="AC479" s="10">
        <f>'ცვლილ. ბიუჯ.'!G479</f>
        <v>0</v>
      </c>
      <c r="AD479" s="10">
        <f>'ცვლილ. საკუთ.'!G479</f>
        <v>0</v>
      </c>
      <c r="AE479" s="10">
        <f>'მთავრ. ფონდი'!G479</f>
        <v>0</v>
      </c>
      <c r="AF479" s="10">
        <f>'პრეზ. ფონდი'!G479</f>
        <v>0</v>
      </c>
      <c r="AG479" s="10">
        <f>'დაზუსტ. ნაერთი'!F479</f>
        <v>0</v>
      </c>
      <c r="AH479" s="10">
        <f>'დაზუსტ. ბიუჯ.'!F479</f>
        <v>0</v>
      </c>
      <c r="AI479" s="10">
        <f>'დაზუსტ. საკუთ.'!F479</f>
        <v>0</v>
      </c>
      <c r="AK479" s="10">
        <f t="shared" si="133"/>
        <v>0</v>
      </c>
      <c r="AL479" s="10">
        <f t="shared" si="134"/>
        <v>0</v>
      </c>
      <c r="AM479" s="10">
        <f t="shared" si="135"/>
        <v>0</v>
      </c>
      <c r="AN479" s="10">
        <f t="shared" si="135"/>
        <v>0</v>
      </c>
      <c r="AO479" s="10">
        <f t="shared" si="135"/>
        <v>0</v>
      </c>
      <c r="AP479" s="10">
        <f t="shared" si="135"/>
        <v>0</v>
      </c>
      <c r="AQ479" s="10">
        <f t="shared" si="136"/>
        <v>0</v>
      </c>
      <c r="AR479" s="10">
        <f t="shared" si="136"/>
        <v>0</v>
      </c>
      <c r="AS479" s="10">
        <f t="shared" si="136"/>
        <v>0</v>
      </c>
      <c r="AT479" s="10">
        <f t="shared" si="136"/>
        <v>0</v>
      </c>
      <c r="AV479" s="10">
        <f t="shared" si="137"/>
        <v>0</v>
      </c>
      <c r="AW479" s="10">
        <f>'დამტკ. ბიუჯ.'!G479</f>
        <v>0</v>
      </c>
      <c r="AX479" s="10">
        <f>'დამტკ. საკუთ.'!G479</f>
        <v>0</v>
      </c>
      <c r="AY479" s="10">
        <f>'ცვლილ. ბიუჯ.'!H479</f>
        <v>0</v>
      </c>
      <c r="AZ479" s="10">
        <f>'ცვლილ. საკუთ.'!H479</f>
        <v>0</v>
      </c>
      <c r="BA479" s="10">
        <f>'მთავრ. ფონდი'!H479</f>
        <v>0</v>
      </c>
      <c r="BB479" s="10">
        <f>'პრეზ. ფონდი'!H479</f>
        <v>0</v>
      </c>
      <c r="BC479" s="10">
        <f>'დაზუსტ. ნაერთი'!G479</f>
        <v>0</v>
      </c>
      <c r="BD479" s="10">
        <f>'დაზუსტ. ბიუჯ.'!G479</f>
        <v>0</v>
      </c>
      <c r="BE479" s="10">
        <f>'დაზუსტ. საკუთ.'!G479</f>
        <v>0</v>
      </c>
      <c r="BG479" s="10">
        <f t="shared" si="138"/>
        <v>0</v>
      </c>
      <c r="BH479" s="10">
        <f t="shared" si="138"/>
        <v>0</v>
      </c>
      <c r="BI479" s="10">
        <f t="shared" si="138"/>
        <v>0</v>
      </c>
      <c r="BJ479" s="10">
        <f t="shared" si="138"/>
        <v>0</v>
      </c>
      <c r="BK479" s="10">
        <f t="shared" si="139"/>
        <v>0</v>
      </c>
      <c r="BL479" s="10">
        <f t="shared" si="139"/>
        <v>0</v>
      </c>
      <c r="BM479" s="10">
        <f t="shared" si="139"/>
        <v>0</v>
      </c>
      <c r="BN479" s="10">
        <f t="shared" si="139"/>
        <v>0</v>
      </c>
      <c r="BO479" s="10">
        <f t="shared" si="142"/>
        <v>0</v>
      </c>
      <c r="BP479" s="10">
        <f t="shared" si="141"/>
        <v>0</v>
      </c>
      <c r="BR479" s="10">
        <f t="shared" si="140"/>
        <v>0</v>
      </c>
      <c r="BS479" s="10">
        <f>'დამტკ. ბიუჯ.'!H479</f>
        <v>0</v>
      </c>
      <c r="BT479" s="10">
        <f>'დამტკ. საკუთ.'!H479</f>
        <v>0</v>
      </c>
      <c r="BU479" s="10">
        <f>'ცვლილ. ბიუჯ.'!I479</f>
        <v>0</v>
      </c>
      <c r="BV479" s="10">
        <f>'ცვლილ. საკუთ.'!I479</f>
        <v>0</v>
      </c>
      <c r="BW479" s="10">
        <f>'მთავრ. ფონდი'!I479</f>
        <v>0</v>
      </c>
      <c r="BX479" s="10">
        <f>'პრეზ. ფონდი'!I479</f>
        <v>0</v>
      </c>
      <c r="BY479" s="10">
        <f>'დაზუსტ. ნაერთი'!H479</f>
        <v>0</v>
      </c>
      <c r="BZ479" s="10">
        <f>'დაზუსტ. ბიუჯ.'!H479</f>
        <v>0</v>
      </c>
      <c r="CA479" s="10">
        <f>'დაზუსტ. საკუთ.'!H479</f>
        <v>0</v>
      </c>
    </row>
    <row r="480" spans="1:79" x14ac:dyDescent="0.25">
      <c r="A480" t="str">
        <f t="shared" si="126"/>
        <v>b</v>
      </c>
      <c r="B480" s="5"/>
      <c r="C480" s="6" t="s">
        <v>18</v>
      </c>
      <c r="D480" s="7">
        <f t="shared" si="127"/>
        <v>0</v>
      </c>
      <c r="E480" s="7">
        <f t="shared" si="128"/>
        <v>0</v>
      </c>
      <c r="F480" s="7">
        <f t="shared" si="129"/>
        <v>0</v>
      </c>
      <c r="G480" s="7">
        <f t="shared" si="129"/>
        <v>0</v>
      </c>
      <c r="H480" s="7">
        <f t="shared" si="129"/>
        <v>0</v>
      </c>
      <c r="I480" s="7">
        <f t="shared" si="129"/>
        <v>0</v>
      </c>
      <c r="J480" s="7">
        <f t="shared" si="130"/>
        <v>0</v>
      </c>
      <c r="K480" s="7">
        <f t="shared" si="130"/>
        <v>0</v>
      </c>
      <c r="L480" s="7">
        <f t="shared" si="130"/>
        <v>0</v>
      </c>
      <c r="M480" s="7">
        <f t="shared" si="130"/>
        <v>0</v>
      </c>
      <c r="O480" s="7">
        <f t="shared" si="131"/>
        <v>0</v>
      </c>
      <c r="P480" s="7">
        <f>'დამტკ. ბიუჯ.'!E480</f>
        <v>0</v>
      </c>
      <c r="Q480" s="7">
        <f>'დამტკ. საკუთ.'!E480</f>
        <v>0</v>
      </c>
      <c r="R480" s="7">
        <f>'ცვლილ. ბიუჯ.'!F480</f>
        <v>0</v>
      </c>
      <c r="S480" s="7">
        <f>'ცვლილ. საკუთ.'!F480</f>
        <v>0</v>
      </c>
      <c r="T480" s="7">
        <f>'მთავრ. ფონდი'!F480</f>
        <v>0</v>
      </c>
      <c r="U480" s="7">
        <f>'პრეზ. ფონდი'!F480</f>
        <v>0</v>
      </c>
      <c r="V480" s="7">
        <f>'დაზუსტ. ნაერთი'!E480</f>
        <v>0</v>
      </c>
      <c r="W480" s="7">
        <f>'დაზუსტ. ბიუჯ.'!E480</f>
        <v>0</v>
      </c>
      <c r="X480" s="7">
        <f>'დაზუსტ. საკუთ.'!E480</f>
        <v>0</v>
      </c>
      <c r="Z480" s="7">
        <f t="shared" si="132"/>
        <v>0</v>
      </c>
      <c r="AA480" s="7">
        <f>'დამტკ. ბიუჯ.'!F480</f>
        <v>0</v>
      </c>
      <c r="AB480" s="7">
        <f>'დამტკ. საკუთ.'!F480</f>
        <v>0</v>
      </c>
      <c r="AC480" s="7">
        <f>'ცვლილ. ბიუჯ.'!G480</f>
        <v>0</v>
      </c>
      <c r="AD480" s="7">
        <f>'ცვლილ. საკუთ.'!G480</f>
        <v>0</v>
      </c>
      <c r="AE480" s="7">
        <f>'მთავრ. ფონდი'!G480</f>
        <v>0</v>
      </c>
      <c r="AF480" s="7">
        <f>'პრეზ. ფონდი'!G480</f>
        <v>0</v>
      </c>
      <c r="AG480" s="7">
        <f>'დაზუსტ. ნაერთი'!F480</f>
        <v>0</v>
      </c>
      <c r="AH480" s="7">
        <f>'დაზუსტ. ბიუჯ.'!F480</f>
        <v>0</v>
      </c>
      <c r="AI480" s="7">
        <f>'დაზუსტ. საკუთ.'!F480</f>
        <v>0</v>
      </c>
      <c r="AK480" s="7">
        <f t="shared" si="133"/>
        <v>0</v>
      </c>
      <c r="AL480" s="7">
        <f t="shared" si="134"/>
        <v>0</v>
      </c>
      <c r="AM480" s="7">
        <f t="shared" si="135"/>
        <v>0</v>
      </c>
      <c r="AN480" s="7">
        <f t="shared" si="135"/>
        <v>0</v>
      </c>
      <c r="AO480" s="7">
        <f t="shared" si="135"/>
        <v>0</v>
      </c>
      <c r="AP480" s="7">
        <f t="shared" si="135"/>
        <v>0</v>
      </c>
      <c r="AQ480" s="7">
        <f t="shared" si="136"/>
        <v>0</v>
      </c>
      <c r="AR480" s="7">
        <f t="shared" si="136"/>
        <v>0</v>
      </c>
      <c r="AS480" s="7">
        <f t="shared" si="136"/>
        <v>0</v>
      </c>
      <c r="AT480" s="7">
        <f t="shared" si="136"/>
        <v>0</v>
      </c>
      <c r="AV480" s="7">
        <f t="shared" si="137"/>
        <v>0</v>
      </c>
      <c r="AW480" s="7">
        <f>'დამტკ. ბიუჯ.'!G480</f>
        <v>0</v>
      </c>
      <c r="AX480" s="7">
        <f>'დამტკ. საკუთ.'!G480</f>
        <v>0</v>
      </c>
      <c r="AY480" s="7">
        <f>'ცვლილ. ბიუჯ.'!H480</f>
        <v>0</v>
      </c>
      <c r="AZ480" s="7">
        <f>'ცვლილ. საკუთ.'!H480</f>
        <v>0</v>
      </c>
      <c r="BA480" s="7">
        <f>'მთავრ. ფონდი'!H480</f>
        <v>0</v>
      </c>
      <c r="BB480" s="7">
        <f>'პრეზ. ფონდი'!H480</f>
        <v>0</v>
      </c>
      <c r="BC480" s="7">
        <f>'დაზუსტ. ნაერთი'!G480</f>
        <v>0</v>
      </c>
      <c r="BD480" s="7">
        <f>'დაზუსტ. ბიუჯ.'!G480</f>
        <v>0</v>
      </c>
      <c r="BE480" s="7">
        <f>'დაზუსტ. საკუთ.'!G480</f>
        <v>0</v>
      </c>
      <c r="BG480" s="7">
        <f t="shared" si="138"/>
        <v>0</v>
      </c>
      <c r="BH480" s="7">
        <f t="shared" si="138"/>
        <v>0</v>
      </c>
      <c r="BI480" s="7">
        <f t="shared" si="138"/>
        <v>0</v>
      </c>
      <c r="BJ480" s="7">
        <f t="shared" si="138"/>
        <v>0</v>
      </c>
      <c r="BK480" s="7">
        <f t="shared" si="139"/>
        <v>0</v>
      </c>
      <c r="BL480" s="7">
        <f t="shared" si="139"/>
        <v>0</v>
      </c>
      <c r="BM480" s="7">
        <f t="shared" si="139"/>
        <v>0</v>
      </c>
      <c r="BN480" s="7">
        <f t="shared" si="139"/>
        <v>0</v>
      </c>
      <c r="BO480" s="7">
        <f t="shared" si="142"/>
        <v>0</v>
      </c>
      <c r="BP480" s="7">
        <f t="shared" si="141"/>
        <v>0</v>
      </c>
      <c r="BR480" s="7">
        <f t="shared" si="140"/>
        <v>0</v>
      </c>
      <c r="BS480" s="7">
        <f>'დამტკ. ბიუჯ.'!H480</f>
        <v>0</v>
      </c>
      <c r="BT480" s="7">
        <f>'დამტკ. საკუთ.'!H480</f>
        <v>0</v>
      </c>
      <c r="BU480" s="7">
        <f>'ცვლილ. ბიუჯ.'!I480</f>
        <v>0</v>
      </c>
      <c r="BV480" s="7">
        <f>'ცვლილ. საკუთ.'!I480</f>
        <v>0</v>
      </c>
      <c r="BW480" s="7">
        <f>'მთავრ. ფონდი'!I480</f>
        <v>0</v>
      </c>
      <c r="BX480" s="7">
        <f>'პრეზ. ფონდი'!I480</f>
        <v>0</v>
      </c>
      <c r="BY480" s="7">
        <f>'დაზუსტ. ნაერთი'!H480</f>
        <v>0</v>
      </c>
      <c r="BZ480" s="7">
        <f>'დაზუსტ. ბიუჯ.'!H480</f>
        <v>0</v>
      </c>
      <c r="CA480" s="7">
        <f>'დაზუსტ. საკუთ.'!H480</f>
        <v>0</v>
      </c>
    </row>
    <row r="481" spans="1:79" x14ac:dyDescent="0.25">
      <c r="A481" t="str">
        <f t="shared" si="126"/>
        <v>b</v>
      </c>
      <c r="B481" s="5"/>
      <c r="C481" s="6" t="s">
        <v>19</v>
      </c>
      <c r="D481" s="7">
        <f t="shared" si="127"/>
        <v>0</v>
      </c>
      <c r="E481" s="7">
        <f t="shared" si="128"/>
        <v>0</v>
      </c>
      <c r="F481" s="7">
        <f t="shared" si="129"/>
        <v>0</v>
      </c>
      <c r="G481" s="7">
        <f t="shared" si="129"/>
        <v>0</v>
      </c>
      <c r="H481" s="7">
        <f t="shared" si="129"/>
        <v>0</v>
      </c>
      <c r="I481" s="7">
        <f t="shared" si="129"/>
        <v>0</v>
      </c>
      <c r="J481" s="7">
        <f t="shared" si="130"/>
        <v>0</v>
      </c>
      <c r="K481" s="7">
        <f t="shared" si="130"/>
        <v>0</v>
      </c>
      <c r="L481" s="7">
        <f t="shared" si="130"/>
        <v>0</v>
      </c>
      <c r="M481" s="7">
        <f t="shared" si="130"/>
        <v>0</v>
      </c>
      <c r="O481" s="7">
        <f t="shared" si="131"/>
        <v>0</v>
      </c>
      <c r="P481" s="7">
        <f>'დამტკ. ბიუჯ.'!E481</f>
        <v>0</v>
      </c>
      <c r="Q481" s="7">
        <f>'დამტკ. საკუთ.'!E481</f>
        <v>0</v>
      </c>
      <c r="R481" s="7">
        <f>'ცვლილ. ბიუჯ.'!F481</f>
        <v>0</v>
      </c>
      <c r="S481" s="7">
        <f>'ცვლილ. საკუთ.'!F481</f>
        <v>0</v>
      </c>
      <c r="T481" s="7">
        <f>'მთავრ. ფონდი'!F481</f>
        <v>0</v>
      </c>
      <c r="U481" s="7">
        <f>'პრეზ. ფონდი'!F481</f>
        <v>0</v>
      </c>
      <c r="V481" s="7">
        <f>'დაზუსტ. ნაერთი'!E481</f>
        <v>0</v>
      </c>
      <c r="W481" s="7">
        <f>'დაზუსტ. ბიუჯ.'!E481</f>
        <v>0</v>
      </c>
      <c r="X481" s="7">
        <f>'დაზუსტ. საკუთ.'!E481</f>
        <v>0</v>
      </c>
      <c r="Z481" s="7">
        <f t="shared" si="132"/>
        <v>0</v>
      </c>
      <c r="AA481" s="7">
        <f>'დამტკ. ბიუჯ.'!F481</f>
        <v>0</v>
      </c>
      <c r="AB481" s="7">
        <f>'დამტკ. საკუთ.'!F481</f>
        <v>0</v>
      </c>
      <c r="AC481" s="7">
        <f>'ცვლილ. ბიუჯ.'!G481</f>
        <v>0</v>
      </c>
      <c r="AD481" s="7">
        <f>'ცვლილ. საკუთ.'!G481</f>
        <v>0</v>
      </c>
      <c r="AE481" s="7">
        <f>'მთავრ. ფონდი'!G481</f>
        <v>0</v>
      </c>
      <c r="AF481" s="7">
        <f>'პრეზ. ფონდი'!G481</f>
        <v>0</v>
      </c>
      <c r="AG481" s="7">
        <f>'დაზუსტ. ნაერთი'!F481</f>
        <v>0</v>
      </c>
      <c r="AH481" s="7">
        <f>'დაზუსტ. ბიუჯ.'!F481</f>
        <v>0</v>
      </c>
      <c r="AI481" s="7">
        <f>'დაზუსტ. საკუთ.'!F481</f>
        <v>0</v>
      </c>
      <c r="AK481" s="7">
        <f t="shared" si="133"/>
        <v>0</v>
      </c>
      <c r="AL481" s="7">
        <f t="shared" si="134"/>
        <v>0</v>
      </c>
      <c r="AM481" s="7">
        <f t="shared" si="135"/>
        <v>0</v>
      </c>
      <c r="AN481" s="7">
        <f t="shared" si="135"/>
        <v>0</v>
      </c>
      <c r="AO481" s="7">
        <f t="shared" si="135"/>
        <v>0</v>
      </c>
      <c r="AP481" s="7">
        <f t="shared" si="135"/>
        <v>0</v>
      </c>
      <c r="AQ481" s="7">
        <f t="shared" si="136"/>
        <v>0</v>
      </c>
      <c r="AR481" s="7">
        <f t="shared" si="136"/>
        <v>0</v>
      </c>
      <c r="AS481" s="7">
        <f t="shared" si="136"/>
        <v>0</v>
      </c>
      <c r="AT481" s="7">
        <f t="shared" si="136"/>
        <v>0</v>
      </c>
      <c r="AV481" s="7">
        <f t="shared" si="137"/>
        <v>0</v>
      </c>
      <c r="AW481" s="7">
        <f>'დამტკ. ბიუჯ.'!G481</f>
        <v>0</v>
      </c>
      <c r="AX481" s="7">
        <f>'დამტკ. საკუთ.'!G481</f>
        <v>0</v>
      </c>
      <c r="AY481" s="7">
        <f>'ცვლილ. ბიუჯ.'!H481</f>
        <v>0</v>
      </c>
      <c r="AZ481" s="7">
        <f>'ცვლილ. საკუთ.'!H481</f>
        <v>0</v>
      </c>
      <c r="BA481" s="7">
        <f>'მთავრ. ფონდი'!H481</f>
        <v>0</v>
      </c>
      <c r="BB481" s="7">
        <f>'პრეზ. ფონდი'!H481</f>
        <v>0</v>
      </c>
      <c r="BC481" s="7">
        <f>'დაზუსტ. ნაერთი'!G481</f>
        <v>0</v>
      </c>
      <c r="BD481" s="7">
        <f>'დაზუსტ. ბიუჯ.'!G481</f>
        <v>0</v>
      </c>
      <c r="BE481" s="7">
        <f>'დაზუსტ. საკუთ.'!G481</f>
        <v>0</v>
      </c>
      <c r="BG481" s="7">
        <f t="shared" si="138"/>
        <v>0</v>
      </c>
      <c r="BH481" s="7">
        <f t="shared" si="138"/>
        <v>0</v>
      </c>
      <c r="BI481" s="7">
        <f t="shared" si="138"/>
        <v>0</v>
      </c>
      <c r="BJ481" s="7">
        <f t="shared" si="138"/>
        <v>0</v>
      </c>
      <c r="BK481" s="7">
        <f t="shared" si="139"/>
        <v>0</v>
      </c>
      <c r="BL481" s="7">
        <f t="shared" si="139"/>
        <v>0</v>
      </c>
      <c r="BM481" s="7">
        <f t="shared" si="139"/>
        <v>0</v>
      </c>
      <c r="BN481" s="7">
        <f t="shared" si="139"/>
        <v>0</v>
      </c>
      <c r="BO481" s="7">
        <f t="shared" si="142"/>
        <v>0</v>
      </c>
      <c r="BP481" s="7">
        <f t="shared" si="141"/>
        <v>0</v>
      </c>
      <c r="BR481" s="7">
        <f t="shared" si="140"/>
        <v>0</v>
      </c>
      <c r="BS481" s="7">
        <f>'დამტკ. ბიუჯ.'!H481</f>
        <v>0</v>
      </c>
      <c r="BT481" s="7">
        <f>'დამტკ. საკუთ.'!H481</f>
        <v>0</v>
      </c>
      <c r="BU481" s="7">
        <f>'ცვლილ. ბიუჯ.'!I481</f>
        <v>0</v>
      </c>
      <c r="BV481" s="7">
        <f>'ცვლილ. საკუთ.'!I481</f>
        <v>0</v>
      </c>
      <c r="BW481" s="7">
        <f>'მთავრ. ფონდი'!I481</f>
        <v>0</v>
      </c>
      <c r="BX481" s="7">
        <f>'პრეზ. ფონდი'!I481</f>
        <v>0</v>
      </c>
      <c r="BY481" s="7">
        <f>'დაზუსტ. ნაერთი'!H481</f>
        <v>0</v>
      </c>
      <c r="BZ481" s="7">
        <f>'დაზუსტ. ბიუჯ.'!H481</f>
        <v>0</v>
      </c>
      <c r="CA481" s="7">
        <f>'დაზუსტ. საკუთ.'!H481</f>
        <v>0</v>
      </c>
    </row>
    <row r="482" spans="1:79" ht="15.75" thickBot="1" x14ac:dyDescent="0.3">
      <c r="A482" t="str">
        <f t="shared" si="126"/>
        <v>b</v>
      </c>
      <c r="B482" s="11"/>
      <c r="C482" s="12" t="s">
        <v>20</v>
      </c>
      <c r="D482" s="13">
        <f t="shared" si="127"/>
        <v>0</v>
      </c>
      <c r="E482" s="13">
        <f t="shared" si="128"/>
        <v>0</v>
      </c>
      <c r="F482" s="13">
        <f t="shared" si="129"/>
        <v>0</v>
      </c>
      <c r="G482" s="13">
        <f t="shared" si="129"/>
        <v>0</v>
      </c>
      <c r="H482" s="13">
        <f t="shared" si="129"/>
        <v>0</v>
      </c>
      <c r="I482" s="13">
        <f t="shared" si="129"/>
        <v>0</v>
      </c>
      <c r="J482" s="13">
        <f t="shared" si="130"/>
        <v>0</v>
      </c>
      <c r="K482" s="13">
        <f t="shared" si="130"/>
        <v>0</v>
      </c>
      <c r="L482" s="13">
        <f t="shared" si="130"/>
        <v>0</v>
      </c>
      <c r="M482" s="13">
        <f t="shared" si="130"/>
        <v>0</v>
      </c>
      <c r="O482" s="13">
        <f t="shared" si="131"/>
        <v>0</v>
      </c>
      <c r="P482" s="13">
        <f>'დამტკ. ბიუჯ.'!E482</f>
        <v>0</v>
      </c>
      <c r="Q482" s="13">
        <f>'დამტკ. საკუთ.'!E482</f>
        <v>0</v>
      </c>
      <c r="R482" s="13">
        <f>'ცვლილ. ბიუჯ.'!F482</f>
        <v>0</v>
      </c>
      <c r="S482" s="13">
        <f>'ცვლილ. საკუთ.'!F482</f>
        <v>0</v>
      </c>
      <c r="T482" s="13">
        <f>'მთავრ. ფონდი'!F482</f>
        <v>0</v>
      </c>
      <c r="U482" s="13">
        <f>'პრეზ. ფონდი'!F482</f>
        <v>0</v>
      </c>
      <c r="V482" s="13">
        <f>'დაზუსტ. ნაერთი'!E482</f>
        <v>0</v>
      </c>
      <c r="W482" s="13">
        <f>'დაზუსტ. ბიუჯ.'!E482</f>
        <v>0</v>
      </c>
      <c r="X482" s="13">
        <f>'დაზუსტ. საკუთ.'!E482</f>
        <v>0</v>
      </c>
      <c r="Z482" s="13">
        <f t="shared" si="132"/>
        <v>0</v>
      </c>
      <c r="AA482" s="13">
        <f>'დამტკ. ბიუჯ.'!F482</f>
        <v>0</v>
      </c>
      <c r="AB482" s="13">
        <f>'დამტკ. საკუთ.'!F482</f>
        <v>0</v>
      </c>
      <c r="AC482" s="13">
        <f>'ცვლილ. ბიუჯ.'!G482</f>
        <v>0</v>
      </c>
      <c r="AD482" s="13">
        <f>'ცვლილ. საკუთ.'!G482</f>
        <v>0</v>
      </c>
      <c r="AE482" s="13">
        <f>'მთავრ. ფონდი'!G482</f>
        <v>0</v>
      </c>
      <c r="AF482" s="13">
        <f>'პრეზ. ფონდი'!G482</f>
        <v>0</v>
      </c>
      <c r="AG482" s="13">
        <f>'დაზუსტ. ნაერთი'!F482</f>
        <v>0</v>
      </c>
      <c r="AH482" s="13">
        <f>'დაზუსტ. ბიუჯ.'!F482</f>
        <v>0</v>
      </c>
      <c r="AI482" s="13">
        <f>'დაზუსტ. საკუთ.'!F482</f>
        <v>0</v>
      </c>
      <c r="AK482" s="13">
        <f t="shared" si="133"/>
        <v>0</v>
      </c>
      <c r="AL482" s="13">
        <f t="shared" si="134"/>
        <v>0</v>
      </c>
      <c r="AM482" s="13">
        <f t="shared" si="135"/>
        <v>0</v>
      </c>
      <c r="AN482" s="13">
        <f t="shared" si="135"/>
        <v>0</v>
      </c>
      <c r="AO482" s="13">
        <f t="shared" si="135"/>
        <v>0</v>
      </c>
      <c r="AP482" s="13">
        <f t="shared" si="135"/>
        <v>0</v>
      </c>
      <c r="AQ482" s="13">
        <f t="shared" si="136"/>
        <v>0</v>
      </c>
      <c r="AR482" s="13">
        <f t="shared" si="136"/>
        <v>0</v>
      </c>
      <c r="AS482" s="13">
        <f t="shared" si="136"/>
        <v>0</v>
      </c>
      <c r="AT482" s="13">
        <f t="shared" si="136"/>
        <v>0</v>
      </c>
      <c r="AV482" s="13">
        <f t="shared" si="137"/>
        <v>0</v>
      </c>
      <c r="AW482" s="13">
        <f>'დამტკ. ბიუჯ.'!G482</f>
        <v>0</v>
      </c>
      <c r="AX482" s="13">
        <f>'დამტკ. საკუთ.'!G482</f>
        <v>0</v>
      </c>
      <c r="AY482" s="13">
        <f>'ცვლილ. ბიუჯ.'!H482</f>
        <v>0</v>
      </c>
      <c r="AZ482" s="13">
        <f>'ცვლილ. საკუთ.'!H482</f>
        <v>0</v>
      </c>
      <c r="BA482" s="13">
        <f>'მთავრ. ფონდი'!H482</f>
        <v>0</v>
      </c>
      <c r="BB482" s="13">
        <f>'პრეზ. ფონდი'!H482</f>
        <v>0</v>
      </c>
      <c r="BC482" s="13">
        <f>'დაზუსტ. ნაერთი'!G482</f>
        <v>0</v>
      </c>
      <c r="BD482" s="13">
        <f>'დაზუსტ. ბიუჯ.'!G482</f>
        <v>0</v>
      </c>
      <c r="BE482" s="13">
        <f>'დაზუსტ. საკუთ.'!G482</f>
        <v>0</v>
      </c>
      <c r="BG482" s="13">
        <f t="shared" si="138"/>
        <v>0</v>
      </c>
      <c r="BH482" s="13">
        <f t="shared" si="138"/>
        <v>0</v>
      </c>
      <c r="BI482" s="13">
        <f t="shared" si="138"/>
        <v>0</v>
      </c>
      <c r="BJ482" s="13">
        <f t="shared" si="138"/>
        <v>0</v>
      </c>
      <c r="BK482" s="13">
        <f t="shared" si="139"/>
        <v>0</v>
      </c>
      <c r="BL482" s="13">
        <f t="shared" si="139"/>
        <v>0</v>
      </c>
      <c r="BM482" s="13">
        <f t="shared" si="139"/>
        <v>0</v>
      </c>
      <c r="BN482" s="13">
        <f t="shared" si="139"/>
        <v>0</v>
      </c>
      <c r="BO482" s="13">
        <f t="shared" si="142"/>
        <v>0</v>
      </c>
      <c r="BP482" s="13">
        <f t="shared" si="141"/>
        <v>0</v>
      </c>
      <c r="BR482" s="13">
        <f t="shared" si="140"/>
        <v>0</v>
      </c>
      <c r="BS482" s="13">
        <f>'დამტკ. ბიუჯ.'!H482</f>
        <v>0</v>
      </c>
      <c r="BT482" s="13">
        <f>'დამტკ. საკუთ.'!H482</f>
        <v>0</v>
      </c>
      <c r="BU482" s="13">
        <f>'ცვლილ. ბიუჯ.'!I482</f>
        <v>0</v>
      </c>
      <c r="BV482" s="13">
        <f>'ცვლილ. საკუთ.'!I482</f>
        <v>0</v>
      </c>
      <c r="BW482" s="13">
        <f>'მთავრ. ფონდი'!I482</f>
        <v>0</v>
      </c>
      <c r="BX482" s="13">
        <f>'პრეზ. ფონდი'!I482</f>
        <v>0</v>
      </c>
      <c r="BY482" s="13">
        <f>'დაზუსტ. ნაერთი'!H482</f>
        <v>0</v>
      </c>
      <c r="BZ482" s="13">
        <f>'დაზუსტ. ბიუჯ.'!H482</f>
        <v>0</v>
      </c>
      <c r="CA482" s="13">
        <f>'დაზუსტ. საკუთ.'!H482</f>
        <v>0</v>
      </c>
    </row>
    <row r="483" spans="1:79" ht="31.5" thickTop="1" thickBot="1" x14ac:dyDescent="0.3">
      <c r="A483" t="str">
        <f t="shared" si="126"/>
        <v>a</v>
      </c>
      <c r="B483" s="16" t="s">
        <v>239</v>
      </c>
      <c r="C483" s="4" t="s">
        <v>244</v>
      </c>
      <c r="D483" s="4">
        <f t="shared" si="127"/>
        <v>55000000</v>
      </c>
      <c r="E483" s="4">
        <f t="shared" si="128"/>
        <v>55000000</v>
      </c>
      <c r="F483" s="4">
        <f t="shared" ref="F483:F494" si="143">SUM(Q483,AB483,AX483,BT483)</f>
        <v>0</v>
      </c>
      <c r="G483" s="4">
        <f t="shared" ref="G483:G494" si="144">SUM(R483,AC483,AY483,BU483)</f>
        <v>0</v>
      </c>
      <c r="H483" s="4">
        <f t="shared" ref="H483:H494" si="145">SUM(S483,AD483,AZ483,BV483)</f>
        <v>0</v>
      </c>
      <c r="I483" s="4">
        <f t="shared" ref="I483:I494" si="146">SUM(T483,AE483,BA483,BW483)</f>
        <v>0</v>
      </c>
      <c r="J483" s="4">
        <f t="shared" ref="J483:J494" si="147">SUM(U483,AF483,BB483,BX483)</f>
        <v>0</v>
      </c>
      <c r="K483" s="4">
        <f t="shared" ref="K483:K494" si="148">SUM(V483,AG483,BC483,BY483)</f>
        <v>55000000</v>
      </c>
      <c r="L483" s="4">
        <f t="shared" ref="L483:L494" si="149">SUM(W483,AH483,BD483,BZ483)</f>
        <v>55000000</v>
      </c>
      <c r="M483" s="4">
        <f t="shared" ref="M483:M494" si="150">SUM(X483,AI483,BE483,CA483)</f>
        <v>0</v>
      </c>
      <c r="O483" s="4">
        <f t="shared" si="131"/>
        <v>14000000</v>
      </c>
      <c r="P483" s="4">
        <f>'დამტკ. ბიუჯ.'!E483</f>
        <v>14000000</v>
      </c>
      <c r="Q483" s="4">
        <f>'დამტკ. საკუთ.'!E483</f>
        <v>0</v>
      </c>
      <c r="R483" s="4">
        <f>'ცვლილ. ბიუჯ.'!F483</f>
        <v>-4460500</v>
      </c>
      <c r="S483" s="4">
        <f>'ცვლილ. საკუთ.'!F483</f>
        <v>0</v>
      </c>
      <c r="T483" s="4">
        <f>'მთავრ. ფონდი'!F483</f>
        <v>0</v>
      </c>
      <c r="U483" s="4">
        <f>'პრეზ. ფონდი'!F483</f>
        <v>0</v>
      </c>
      <c r="V483" s="4">
        <f>'დაზუსტ. ნაერთი'!E483</f>
        <v>9539500</v>
      </c>
      <c r="W483" s="4">
        <f>'დაზუსტ. ბიუჯ.'!E483</f>
        <v>9539500</v>
      </c>
      <c r="X483" s="4">
        <f>'დაზუსტ. საკუთ.'!E483</f>
        <v>0</v>
      </c>
      <c r="Z483" s="4">
        <f t="shared" si="132"/>
        <v>13500000</v>
      </c>
      <c r="AA483" s="4">
        <f>'დამტკ. ბიუჯ.'!F483</f>
        <v>13500000</v>
      </c>
      <c r="AB483" s="4">
        <f>'დამტკ. საკუთ.'!F483</f>
        <v>0</v>
      </c>
      <c r="AC483" s="4">
        <f>'ცვლილ. ბიუჯ.'!G483</f>
        <v>-3024000</v>
      </c>
      <c r="AD483" s="4">
        <f>'ცვლილ. საკუთ.'!G483</f>
        <v>0</v>
      </c>
      <c r="AE483" s="4">
        <f>'მთავრ. ფონდი'!G483</f>
        <v>0</v>
      </c>
      <c r="AF483" s="4">
        <f>'პრეზ. ფონდი'!G483</f>
        <v>0</v>
      </c>
      <c r="AG483" s="4">
        <f>'დაზუსტ. ნაერთი'!F483</f>
        <v>10476000</v>
      </c>
      <c r="AH483" s="4">
        <f>'დაზუსტ. ბიუჯ.'!F483</f>
        <v>10476000</v>
      </c>
      <c r="AI483" s="4">
        <f>'დაზუსტ. საკუთ.'!F483</f>
        <v>0</v>
      </c>
      <c r="AK483" s="4">
        <f t="shared" si="133"/>
        <v>27500000</v>
      </c>
      <c r="AL483" s="4">
        <f t="shared" si="134"/>
        <v>27500000</v>
      </c>
      <c r="AM483" s="4">
        <f t="shared" ref="AM483:AM494" si="151">SUM(Q483,AB483)</f>
        <v>0</v>
      </c>
      <c r="AN483" s="4">
        <f t="shared" ref="AN483:AN494" si="152">SUM(R483,AC483)</f>
        <v>-7484500</v>
      </c>
      <c r="AO483" s="4">
        <f t="shared" ref="AO483:AO494" si="153">SUM(S483,AD483)</f>
        <v>0</v>
      </c>
      <c r="AP483" s="4">
        <f t="shared" ref="AP483:AP494" si="154">SUM(T483,AE483)</f>
        <v>0</v>
      </c>
      <c r="AQ483" s="4">
        <f t="shared" ref="AQ483:AQ494" si="155">SUM(U483,AF483)</f>
        <v>0</v>
      </c>
      <c r="AR483" s="4">
        <f t="shared" ref="AR483:AR494" si="156">SUM(V483,AG483)</f>
        <v>20015500</v>
      </c>
      <c r="AS483" s="4">
        <f t="shared" ref="AS483:AS494" si="157">SUM(W483,AH483)</f>
        <v>20015500</v>
      </c>
      <c r="AT483" s="4">
        <f t="shared" ref="AT483:AT494" si="158">SUM(X483,AI483)</f>
        <v>0</v>
      </c>
      <c r="AV483" s="4">
        <f t="shared" si="137"/>
        <v>13500000</v>
      </c>
      <c r="AW483" s="4">
        <f>'დამტკ. ბიუჯ.'!G483</f>
        <v>13500000</v>
      </c>
      <c r="AX483" s="4">
        <f>'დამტკ. საკუთ.'!G483</f>
        <v>0</v>
      </c>
      <c r="AY483" s="4">
        <f>'ცვლილ. ბიუჯ.'!H483</f>
        <v>500000</v>
      </c>
      <c r="AZ483" s="4">
        <f>'ცვლილ. საკუთ.'!H483</f>
        <v>0</v>
      </c>
      <c r="BA483" s="4">
        <f>'მთავრ. ფონდი'!H483</f>
        <v>0</v>
      </c>
      <c r="BB483" s="4">
        <f>'პრეზ. ფონდი'!H483</f>
        <v>0</v>
      </c>
      <c r="BC483" s="4">
        <f>'დაზუსტ. ნაერთი'!G483</f>
        <v>14000000</v>
      </c>
      <c r="BD483" s="4">
        <f>'დაზუსტ. ბიუჯ.'!G483</f>
        <v>14000000</v>
      </c>
      <c r="BE483" s="4">
        <f>'დაზუსტ. საკუთ.'!G483</f>
        <v>0</v>
      </c>
      <c r="BG483" s="4">
        <f t="shared" ref="BG483:BG494" si="159">SUM(O483,Z483,AV483)</f>
        <v>41000000</v>
      </c>
      <c r="BH483" s="4">
        <f t="shared" ref="BH483:BH494" si="160">SUM(P483,AA483,AW483)</f>
        <v>41000000</v>
      </c>
      <c r="BI483" s="4">
        <f t="shared" ref="BI483:BI494" si="161">SUM(Q483,AB483,AX483)</f>
        <v>0</v>
      </c>
      <c r="BJ483" s="4">
        <f t="shared" ref="BJ483:BJ494" si="162">SUM(R483,AC483,AY483)</f>
        <v>-6984500</v>
      </c>
      <c r="BK483" s="4">
        <f t="shared" ref="BK483:BK494" si="163">SUM(S483,AD483,AZ483)</f>
        <v>0</v>
      </c>
      <c r="BL483" s="4">
        <f t="shared" ref="BL483:BL494" si="164">SUM(T483,AE483,BA483)</f>
        <v>0</v>
      </c>
      <c r="BM483" s="4">
        <f t="shared" ref="BM483:BM494" si="165">SUM(U483,AF483,BB483)</f>
        <v>0</v>
      </c>
      <c r="BN483" s="4">
        <f t="shared" ref="BN483:BN494" si="166">SUM(V483,AG483,BC483)</f>
        <v>34015500</v>
      </c>
      <c r="BO483" s="4">
        <f t="shared" si="142"/>
        <v>34015500</v>
      </c>
      <c r="BP483" s="4">
        <f t="shared" si="141"/>
        <v>0</v>
      </c>
      <c r="BR483" s="4">
        <f t="shared" si="140"/>
        <v>14000000</v>
      </c>
      <c r="BS483" s="4">
        <f>'დამტკ. ბიუჯ.'!H483</f>
        <v>14000000</v>
      </c>
      <c r="BT483" s="4">
        <f>'დამტკ. საკუთ.'!H483</f>
        <v>0</v>
      </c>
      <c r="BU483" s="4">
        <f>'ცვლილ. ბიუჯ.'!I483</f>
        <v>6984500</v>
      </c>
      <c r="BV483" s="4">
        <f>'ცვლილ. საკუთ.'!I483</f>
        <v>0</v>
      </c>
      <c r="BW483" s="4">
        <f>'მთავრ. ფონდი'!I483</f>
        <v>0</v>
      </c>
      <c r="BX483" s="4">
        <f>'პრეზ. ფონდი'!I483</f>
        <v>0</v>
      </c>
      <c r="BY483" s="4">
        <f>'დაზუსტ. ნაერთი'!H483</f>
        <v>20984500</v>
      </c>
      <c r="BZ483" s="4">
        <f>'დაზუსტ. ბიუჯ.'!H483</f>
        <v>20984500</v>
      </c>
      <c r="CA483" s="4">
        <f>'დაზუსტ. საკუთ.'!H483</f>
        <v>0</v>
      </c>
    </row>
    <row r="484" spans="1:79" ht="15.75" thickTop="1" x14ac:dyDescent="0.25">
      <c r="A484" t="str">
        <f t="shared" si="126"/>
        <v>a</v>
      </c>
      <c r="B484" s="5"/>
      <c r="C484" s="6" t="s">
        <v>10</v>
      </c>
      <c r="D484" s="7">
        <f t="shared" si="127"/>
        <v>55000000</v>
      </c>
      <c r="E484" s="7">
        <f t="shared" si="128"/>
        <v>55000000</v>
      </c>
      <c r="F484" s="7">
        <f t="shared" si="143"/>
        <v>0</v>
      </c>
      <c r="G484" s="7">
        <f t="shared" si="144"/>
        <v>0</v>
      </c>
      <c r="H484" s="7">
        <f t="shared" si="145"/>
        <v>0</v>
      </c>
      <c r="I484" s="7">
        <f t="shared" si="146"/>
        <v>0</v>
      </c>
      <c r="J484" s="7">
        <f t="shared" si="147"/>
        <v>0</v>
      </c>
      <c r="K484" s="7">
        <f t="shared" si="148"/>
        <v>55000000</v>
      </c>
      <c r="L484" s="7">
        <f t="shared" si="149"/>
        <v>55000000</v>
      </c>
      <c r="M484" s="7">
        <f t="shared" si="150"/>
        <v>0</v>
      </c>
      <c r="O484" s="7">
        <f t="shared" si="131"/>
        <v>14000000</v>
      </c>
      <c r="P484" s="7">
        <f>'დამტკ. ბიუჯ.'!E484</f>
        <v>14000000</v>
      </c>
      <c r="Q484" s="7">
        <f>'დამტკ. საკუთ.'!E484</f>
        <v>0</v>
      </c>
      <c r="R484" s="7">
        <f>'ცვლილ. ბიუჯ.'!F484</f>
        <v>-4460500</v>
      </c>
      <c r="S484" s="7">
        <f>'ცვლილ. საკუთ.'!F484</f>
        <v>0</v>
      </c>
      <c r="T484" s="7">
        <f>'მთავრ. ფონდი'!F484</f>
        <v>0</v>
      </c>
      <c r="U484" s="7">
        <f>'პრეზ. ფონდი'!F484</f>
        <v>0</v>
      </c>
      <c r="V484" s="7">
        <f>'დაზუსტ. ნაერთი'!E484</f>
        <v>9539500</v>
      </c>
      <c r="W484" s="7">
        <f>'დაზუსტ. ბიუჯ.'!E484</f>
        <v>9539500</v>
      </c>
      <c r="X484" s="7">
        <f>'დაზუსტ. საკუთ.'!E484</f>
        <v>0</v>
      </c>
      <c r="Z484" s="7">
        <f t="shared" si="132"/>
        <v>13500000</v>
      </c>
      <c r="AA484" s="7">
        <f>'დამტკ. ბიუჯ.'!F484</f>
        <v>13500000</v>
      </c>
      <c r="AB484" s="7">
        <f>'დამტკ. საკუთ.'!F484</f>
        <v>0</v>
      </c>
      <c r="AC484" s="7">
        <f>'ცვლილ. ბიუჯ.'!G484</f>
        <v>-3024000</v>
      </c>
      <c r="AD484" s="7">
        <f>'ცვლილ. საკუთ.'!G484</f>
        <v>0</v>
      </c>
      <c r="AE484" s="7">
        <f>'მთავრ. ფონდი'!G484</f>
        <v>0</v>
      </c>
      <c r="AF484" s="7">
        <f>'პრეზ. ფონდი'!G484</f>
        <v>0</v>
      </c>
      <c r="AG484" s="7">
        <f>'დაზუსტ. ნაერთი'!F484</f>
        <v>10476000</v>
      </c>
      <c r="AH484" s="7">
        <f>'დაზუსტ. ბიუჯ.'!F484</f>
        <v>10476000</v>
      </c>
      <c r="AI484" s="7">
        <f>'დაზუსტ. საკუთ.'!F484</f>
        <v>0</v>
      </c>
      <c r="AK484" s="7">
        <f t="shared" si="133"/>
        <v>27500000</v>
      </c>
      <c r="AL484" s="7">
        <f t="shared" si="134"/>
        <v>27500000</v>
      </c>
      <c r="AM484" s="7">
        <f t="shared" si="151"/>
        <v>0</v>
      </c>
      <c r="AN484" s="7">
        <f t="shared" si="152"/>
        <v>-7484500</v>
      </c>
      <c r="AO484" s="7">
        <f t="shared" si="153"/>
        <v>0</v>
      </c>
      <c r="AP484" s="7">
        <f t="shared" si="154"/>
        <v>0</v>
      </c>
      <c r="AQ484" s="7">
        <f t="shared" si="155"/>
        <v>0</v>
      </c>
      <c r="AR484" s="7">
        <f t="shared" si="156"/>
        <v>20015500</v>
      </c>
      <c r="AS484" s="7">
        <f t="shared" si="157"/>
        <v>20015500</v>
      </c>
      <c r="AT484" s="7">
        <f t="shared" si="158"/>
        <v>0</v>
      </c>
      <c r="AV484" s="7">
        <f t="shared" si="137"/>
        <v>13500000</v>
      </c>
      <c r="AW484" s="7">
        <f>'დამტკ. ბიუჯ.'!G484</f>
        <v>13500000</v>
      </c>
      <c r="AX484" s="7">
        <f>'დამტკ. საკუთ.'!G484</f>
        <v>0</v>
      </c>
      <c r="AY484" s="7">
        <f>'ცვლილ. ბიუჯ.'!H484</f>
        <v>500000</v>
      </c>
      <c r="AZ484" s="7">
        <f>'ცვლილ. საკუთ.'!H484</f>
        <v>0</v>
      </c>
      <c r="BA484" s="7">
        <f>'მთავრ. ფონდი'!H484</f>
        <v>0</v>
      </c>
      <c r="BB484" s="7">
        <f>'პრეზ. ფონდი'!H484</f>
        <v>0</v>
      </c>
      <c r="BC484" s="7">
        <f>'დაზუსტ. ნაერთი'!G484</f>
        <v>14000000</v>
      </c>
      <c r="BD484" s="7">
        <f>'დაზუსტ. ბიუჯ.'!G484</f>
        <v>14000000</v>
      </c>
      <c r="BE484" s="7">
        <f>'დაზუსტ. საკუთ.'!G484</f>
        <v>0</v>
      </c>
      <c r="BG484" s="7">
        <f t="shared" si="159"/>
        <v>41000000</v>
      </c>
      <c r="BH484" s="7">
        <f t="shared" si="160"/>
        <v>41000000</v>
      </c>
      <c r="BI484" s="7">
        <f t="shared" si="161"/>
        <v>0</v>
      </c>
      <c r="BJ484" s="7">
        <f t="shared" si="162"/>
        <v>-6984500</v>
      </c>
      <c r="BK484" s="7">
        <f t="shared" si="163"/>
        <v>0</v>
      </c>
      <c r="BL484" s="7">
        <f t="shared" si="164"/>
        <v>0</v>
      </c>
      <c r="BM484" s="7">
        <f t="shared" si="165"/>
        <v>0</v>
      </c>
      <c r="BN484" s="7">
        <f t="shared" si="166"/>
        <v>34015500</v>
      </c>
      <c r="BO484" s="7">
        <f t="shared" si="142"/>
        <v>34015500</v>
      </c>
      <c r="BP484" s="7">
        <f t="shared" si="141"/>
        <v>0</v>
      </c>
      <c r="BR484" s="7">
        <f t="shared" si="140"/>
        <v>14000000</v>
      </c>
      <c r="BS484" s="7">
        <f>'დამტკ. ბიუჯ.'!H484</f>
        <v>14000000</v>
      </c>
      <c r="BT484" s="7">
        <f>'დამტკ. საკუთ.'!H484</f>
        <v>0</v>
      </c>
      <c r="BU484" s="7">
        <f>'ცვლილ. ბიუჯ.'!I484</f>
        <v>6984500</v>
      </c>
      <c r="BV484" s="7">
        <f>'ცვლილ. საკუთ.'!I484</f>
        <v>0</v>
      </c>
      <c r="BW484" s="7">
        <f>'მთავრ. ფონდი'!I484</f>
        <v>0</v>
      </c>
      <c r="BX484" s="7">
        <f>'პრეზ. ფონდი'!I484</f>
        <v>0</v>
      </c>
      <c r="BY484" s="7">
        <f>'დაზუსტ. ნაერთი'!H484</f>
        <v>20984500</v>
      </c>
      <c r="BZ484" s="7">
        <f>'დაზუსტ. ბიუჯ.'!H484</f>
        <v>20984500</v>
      </c>
      <c r="CA484" s="7">
        <f>'დაზუსტ. საკუთ.'!H484</f>
        <v>0</v>
      </c>
    </row>
    <row r="485" spans="1:79" x14ac:dyDescent="0.25">
      <c r="A485" t="str">
        <f t="shared" si="126"/>
        <v>b</v>
      </c>
      <c r="B485" s="8"/>
      <c r="C485" s="9" t="s">
        <v>11</v>
      </c>
      <c r="D485" s="10">
        <f t="shared" si="127"/>
        <v>0</v>
      </c>
      <c r="E485" s="10">
        <f t="shared" si="128"/>
        <v>0</v>
      </c>
      <c r="F485" s="10">
        <f t="shared" si="143"/>
        <v>0</v>
      </c>
      <c r="G485" s="10">
        <f t="shared" si="144"/>
        <v>0</v>
      </c>
      <c r="H485" s="10">
        <f t="shared" si="145"/>
        <v>0</v>
      </c>
      <c r="I485" s="10">
        <f t="shared" si="146"/>
        <v>0</v>
      </c>
      <c r="J485" s="10">
        <f t="shared" si="147"/>
        <v>0</v>
      </c>
      <c r="K485" s="10">
        <f t="shared" si="148"/>
        <v>0</v>
      </c>
      <c r="L485" s="10">
        <f t="shared" si="149"/>
        <v>0</v>
      </c>
      <c r="M485" s="10">
        <f t="shared" si="150"/>
        <v>0</v>
      </c>
      <c r="O485" s="10">
        <f t="shared" si="131"/>
        <v>0</v>
      </c>
      <c r="P485" s="10">
        <f>'დამტკ. ბიუჯ.'!E485</f>
        <v>0</v>
      </c>
      <c r="Q485" s="10">
        <f>'დამტკ. საკუთ.'!E485</f>
        <v>0</v>
      </c>
      <c r="R485" s="10">
        <f>'ცვლილ. ბიუჯ.'!F485</f>
        <v>0</v>
      </c>
      <c r="S485" s="10">
        <f>'ცვლილ. საკუთ.'!F485</f>
        <v>0</v>
      </c>
      <c r="T485" s="10">
        <f>'მთავრ. ფონდი'!F485</f>
        <v>0</v>
      </c>
      <c r="U485" s="10">
        <f>'პრეზ. ფონდი'!F485</f>
        <v>0</v>
      </c>
      <c r="V485" s="10">
        <f>'დაზუსტ. ნაერთი'!E485</f>
        <v>0</v>
      </c>
      <c r="W485" s="10">
        <f>'დაზუსტ. ბიუჯ.'!E485</f>
        <v>0</v>
      </c>
      <c r="X485" s="10">
        <f>'დაზუსტ. საკუთ.'!E485</f>
        <v>0</v>
      </c>
      <c r="Z485" s="10">
        <f t="shared" si="132"/>
        <v>0</v>
      </c>
      <c r="AA485" s="10">
        <f>'დამტკ. ბიუჯ.'!F485</f>
        <v>0</v>
      </c>
      <c r="AB485" s="10">
        <f>'დამტკ. საკუთ.'!F485</f>
        <v>0</v>
      </c>
      <c r="AC485" s="10">
        <f>'ცვლილ. ბიუჯ.'!G485</f>
        <v>0</v>
      </c>
      <c r="AD485" s="10">
        <f>'ცვლილ. საკუთ.'!G485</f>
        <v>0</v>
      </c>
      <c r="AE485" s="10">
        <f>'მთავრ. ფონდი'!G485</f>
        <v>0</v>
      </c>
      <c r="AF485" s="10">
        <f>'პრეზ. ფონდი'!G485</f>
        <v>0</v>
      </c>
      <c r="AG485" s="10">
        <f>'დაზუსტ. ნაერთი'!F485</f>
        <v>0</v>
      </c>
      <c r="AH485" s="10">
        <f>'დაზუსტ. ბიუჯ.'!F485</f>
        <v>0</v>
      </c>
      <c r="AI485" s="10">
        <f>'დაზუსტ. საკუთ.'!F485</f>
        <v>0</v>
      </c>
      <c r="AK485" s="10">
        <f t="shared" si="133"/>
        <v>0</v>
      </c>
      <c r="AL485" s="10">
        <f t="shared" si="134"/>
        <v>0</v>
      </c>
      <c r="AM485" s="10">
        <f t="shared" si="151"/>
        <v>0</v>
      </c>
      <c r="AN485" s="10">
        <f t="shared" si="152"/>
        <v>0</v>
      </c>
      <c r="AO485" s="10">
        <f t="shared" si="153"/>
        <v>0</v>
      </c>
      <c r="AP485" s="10">
        <f t="shared" si="154"/>
        <v>0</v>
      </c>
      <c r="AQ485" s="10">
        <f t="shared" si="155"/>
        <v>0</v>
      </c>
      <c r="AR485" s="10">
        <f t="shared" si="156"/>
        <v>0</v>
      </c>
      <c r="AS485" s="10">
        <f t="shared" si="157"/>
        <v>0</v>
      </c>
      <c r="AT485" s="10">
        <f t="shared" si="158"/>
        <v>0</v>
      </c>
      <c r="AV485" s="10">
        <f t="shared" si="137"/>
        <v>0</v>
      </c>
      <c r="AW485" s="10">
        <f>'დამტკ. ბიუჯ.'!G485</f>
        <v>0</v>
      </c>
      <c r="AX485" s="10">
        <f>'დამტკ. საკუთ.'!G485</f>
        <v>0</v>
      </c>
      <c r="AY485" s="10">
        <f>'ცვლილ. ბიუჯ.'!H485</f>
        <v>0</v>
      </c>
      <c r="AZ485" s="10">
        <f>'ცვლილ. საკუთ.'!H485</f>
        <v>0</v>
      </c>
      <c r="BA485" s="10">
        <f>'მთავრ. ფონდი'!H485</f>
        <v>0</v>
      </c>
      <c r="BB485" s="10">
        <f>'პრეზ. ფონდი'!H485</f>
        <v>0</v>
      </c>
      <c r="BC485" s="10">
        <f>'დაზუსტ. ნაერთი'!G485</f>
        <v>0</v>
      </c>
      <c r="BD485" s="10">
        <f>'დაზუსტ. ბიუჯ.'!G485</f>
        <v>0</v>
      </c>
      <c r="BE485" s="10">
        <f>'დაზუსტ. საკუთ.'!G485</f>
        <v>0</v>
      </c>
      <c r="BG485" s="10">
        <f t="shared" si="159"/>
        <v>0</v>
      </c>
      <c r="BH485" s="10">
        <f t="shared" si="160"/>
        <v>0</v>
      </c>
      <c r="BI485" s="10">
        <f t="shared" si="161"/>
        <v>0</v>
      </c>
      <c r="BJ485" s="10">
        <f t="shared" si="162"/>
        <v>0</v>
      </c>
      <c r="BK485" s="10">
        <f t="shared" si="163"/>
        <v>0</v>
      </c>
      <c r="BL485" s="10">
        <f t="shared" si="164"/>
        <v>0</v>
      </c>
      <c r="BM485" s="10">
        <f t="shared" si="165"/>
        <v>0</v>
      </c>
      <c r="BN485" s="10">
        <f t="shared" si="166"/>
        <v>0</v>
      </c>
      <c r="BO485" s="10">
        <f t="shared" si="142"/>
        <v>0</v>
      </c>
      <c r="BP485" s="10">
        <f t="shared" si="141"/>
        <v>0</v>
      </c>
      <c r="BR485" s="10">
        <f t="shared" si="140"/>
        <v>0</v>
      </c>
      <c r="BS485" s="10">
        <f>'დამტკ. ბიუჯ.'!H485</f>
        <v>0</v>
      </c>
      <c r="BT485" s="10">
        <f>'დამტკ. საკუთ.'!H485</f>
        <v>0</v>
      </c>
      <c r="BU485" s="10">
        <f>'ცვლილ. ბიუჯ.'!I485</f>
        <v>0</v>
      </c>
      <c r="BV485" s="10">
        <f>'ცვლილ. საკუთ.'!I485</f>
        <v>0</v>
      </c>
      <c r="BW485" s="10">
        <f>'მთავრ. ფონდი'!I485</f>
        <v>0</v>
      </c>
      <c r="BX485" s="10">
        <f>'პრეზ. ფონდი'!I485</f>
        <v>0</v>
      </c>
      <c r="BY485" s="10">
        <f>'დაზუსტ. ნაერთი'!H485</f>
        <v>0</v>
      </c>
      <c r="BZ485" s="10">
        <f>'დაზუსტ. ბიუჯ.'!H485</f>
        <v>0</v>
      </c>
      <c r="CA485" s="10">
        <f>'დაზუსტ. საკუთ.'!H485</f>
        <v>0</v>
      </c>
    </row>
    <row r="486" spans="1:79" x14ac:dyDescent="0.25">
      <c r="A486" t="str">
        <f t="shared" si="126"/>
        <v>b</v>
      </c>
      <c r="B486" s="8"/>
      <c r="C486" s="9" t="s">
        <v>12</v>
      </c>
      <c r="D486" s="10">
        <f t="shared" si="127"/>
        <v>0</v>
      </c>
      <c r="E486" s="10">
        <f t="shared" si="128"/>
        <v>0</v>
      </c>
      <c r="F486" s="10">
        <f t="shared" si="143"/>
        <v>0</v>
      </c>
      <c r="G486" s="10">
        <f t="shared" si="144"/>
        <v>0</v>
      </c>
      <c r="H486" s="10">
        <f t="shared" si="145"/>
        <v>0</v>
      </c>
      <c r="I486" s="10">
        <f t="shared" si="146"/>
        <v>0</v>
      </c>
      <c r="J486" s="10">
        <f t="shared" si="147"/>
        <v>0</v>
      </c>
      <c r="K486" s="10">
        <f t="shared" si="148"/>
        <v>0</v>
      </c>
      <c r="L486" s="10">
        <f t="shared" si="149"/>
        <v>0</v>
      </c>
      <c r="M486" s="10">
        <f t="shared" si="150"/>
        <v>0</v>
      </c>
      <c r="O486" s="10">
        <f t="shared" si="131"/>
        <v>0</v>
      </c>
      <c r="P486" s="10">
        <f>'დამტკ. ბიუჯ.'!E486</f>
        <v>0</v>
      </c>
      <c r="Q486" s="10">
        <f>'დამტკ. საკუთ.'!E486</f>
        <v>0</v>
      </c>
      <c r="R486" s="10">
        <f>'ცვლილ. ბიუჯ.'!F486</f>
        <v>0</v>
      </c>
      <c r="S486" s="10">
        <f>'ცვლილ. საკუთ.'!F486</f>
        <v>0</v>
      </c>
      <c r="T486" s="10">
        <f>'მთავრ. ფონდი'!F486</f>
        <v>0</v>
      </c>
      <c r="U486" s="10">
        <f>'პრეზ. ფონდი'!F486</f>
        <v>0</v>
      </c>
      <c r="V486" s="10">
        <f>'დაზუსტ. ნაერთი'!E486</f>
        <v>0</v>
      </c>
      <c r="W486" s="10">
        <f>'დაზუსტ. ბიუჯ.'!E486</f>
        <v>0</v>
      </c>
      <c r="X486" s="10">
        <f>'დაზუსტ. საკუთ.'!E486</f>
        <v>0</v>
      </c>
      <c r="Z486" s="10">
        <f t="shared" si="132"/>
        <v>0</v>
      </c>
      <c r="AA486" s="10">
        <f>'დამტკ. ბიუჯ.'!F486</f>
        <v>0</v>
      </c>
      <c r="AB486" s="10">
        <f>'დამტკ. საკუთ.'!F486</f>
        <v>0</v>
      </c>
      <c r="AC486" s="10">
        <f>'ცვლილ. ბიუჯ.'!G486</f>
        <v>0</v>
      </c>
      <c r="AD486" s="10">
        <f>'ცვლილ. საკუთ.'!G486</f>
        <v>0</v>
      </c>
      <c r="AE486" s="10">
        <f>'მთავრ. ფონდი'!G486</f>
        <v>0</v>
      </c>
      <c r="AF486" s="10">
        <f>'პრეზ. ფონდი'!G486</f>
        <v>0</v>
      </c>
      <c r="AG486" s="10">
        <f>'დაზუსტ. ნაერთი'!F486</f>
        <v>0</v>
      </c>
      <c r="AH486" s="10">
        <f>'დაზუსტ. ბიუჯ.'!F486</f>
        <v>0</v>
      </c>
      <c r="AI486" s="10">
        <f>'დაზუსტ. საკუთ.'!F486</f>
        <v>0</v>
      </c>
      <c r="AK486" s="10">
        <f t="shared" si="133"/>
        <v>0</v>
      </c>
      <c r="AL486" s="10">
        <f t="shared" si="134"/>
        <v>0</v>
      </c>
      <c r="AM486" s="10">
        <f t="shared" si="151"/>
        <v>0</v>
      </c>
      <c r="AN486" s="10">
        <f t="shared" si="152"/>
        <v>0</v>
      </c>
      <c r="AO486" s="10">
        <f t="shared" si="153"/>
        <v>0</v>
      </c>
      <c r="AP486" s="10">
        <f t="shared" si="154"/>
        <v>0</v>
      </c>
      <c r="AQ486" s="10">
        <f t="shared" si="155"/>
        <v>0</v>
      </c>
      <c r="AR486" s="10">
        <f t="shared" si="156"/>
        <v>0</v>
      </c>
      <c r="AS486" s="10">
        <f t="shared" si="157"/>
        <v>0</v>
      </c>
      <c r="AT486" s="10">
        <f t="shared" si="158"/>
        <v>0</v>
      </c>
      <c r="AV486" s="10">
        <f t="shared" si="137"/>
        <v>0</v>
      </c>
      <c r="AW486" s="10">
        <f>'დამტკ. ბიუჯ.'!G486</f>
        <v>0</v>
      </c>
      <c r="AX486" s="10">
        <f>'დამტკ. საკუთ.'!G486</f>
        <v>0</v>
      </c>
      <c r="AY486" s="10">
        <f>'ცვლილ. ბიუჯ.'!H486</f>
        <v>0</v>
      </c>
      <c r="AZ486" s="10">
        <f>'ცვლილ. საკუთ.'!H486</f>
        <v>0</v>
      </c>
      <c r="BA486" s="10">
        <f>'მთავრ. ფონდი'!H486</f>
        <v>0</v>
      </c>
      <c r="BB486" s="10">
        <f>'პრეზ. ფონდი'!H486</f>
        <v>0</v>
      </c>
      <c r="BC486" s="10">
        <f>'დაზუსტ. ნაერთი'!G486</f>
        <v>0</v>
      </c>
      <c r="BD486" s="10">
        <f>'დაზუსტ. ბიუჯ.'!G486</f>
        <v>0</v>
      </c>
      <c r="BE486" s="10">
        <f>'დაზუსტ. საკუთ.'!G486</f>
        <v>0</v>
      </c>
      <c r="BG486" s="10">
        <f t="shared" si="159"/>
        <v>0</v>
      </c>
      <c r="BH486" s="10">
        <f t="shared" si="160"/>
        <v>0</v>
      </c>
      <c r="BI486" s="10">
        <f t="shared" si="161"/>
        <v>0</v>
      </c>
      <c r="BJ486" s="10">
        <f t="shared" si="162"/>
        <v>0</v>
      </c>
      <c r="BK486" s="10">
        <f t="shared" si="163"/>
        <v>0</v>
      </c>
      <c r="BL486" s="10">
        <f t="shared" si="164"/>
        <v>0</v>
      </c>
      <c r="BM486" s="10">
        <f t="shared" si="165"/>
        <v>0</v>
      </c>
      <c r="BN486" s="10">
        <f t="shared" si="166"/>
        <v>0</v>
      </c>
      <c r="BO486" s="10">
        <f t="shared" si="142"/>
        <v>0</v>
      </c>
      <c r="BP486" s="10">
        <f t="shared" si="141"/>
        <v>0</v>
      </c>
      <c r="BR486" s="10">
        <f t="shared" si="140"/>
        <v>0</v>
      </c>
      <c r="BS486" s="10">
        <f>'დამტკ. ბიუჯ.'!H486</f>
        <v>0</v>
      </c>
      <c r="BT486" s="10">
        <f>'დამტკ. საკუთ.'!H486</f>
        <v>0</v>
      </c>
      <c r="BU486" s="10">
        <f>'ცვლილ. ბიუჯ.'!I486</f>
        <v>0</v>
      </c>
      <c r="BV486" s="10">
        <f>'ცვლილ. საკუთ.'!I486</f>
        <v>0</v>
      </c>
      <c r="BW486" s="10">
        <f>'მთავრ. ფონდი'!I486</f>
        <v>0</v>
      </c>
      <c r="BX486" s="10">
        <f>'პრეზ. ფონდი'!I486</f>
        <v>0</v>
      </c>
      <c r="BY486" s="10">
        <f>'დაზუსტ. ნაერთი'!H486</f>
        <v>0</v>
      </c>
      <c r="BZ486" s="10">
        <f>'დაზუსტ. ბიუჯ.'!H486</f>
        <v>0</v>
      </c>
      <c r="CA486" s="10">
        <f>'დაზუსტ. საკუთ.'!H486</f>
        <v>0</v>
      </c>
    </row>
    <row r="487" spans="1:79" x14ac:dyDescent="0.25">
      <c r="A487" t="str">
        <f t="shared" si="126"/>
        <v>b</v>
      </c>
      <c r="B487" s="8"/>
      <c r="C487" s="9" t="s">
        <v>13</v>
      </c>
      <c r="D487" s="10">
        <f t="shared" si="127"/>
        <v>0</v>
      </c>
      <c r="E487" s="10">
        <f t="shared" si="128"/>
        <v>0</v>
      </c>
      <c r="F487" s="10">
        <f t="shared" si="143"/>
        <v>0</v>
      </c>
      <c r="G487" s="10">
        <f t="shared" si="144"/>
        <v>0</v>
      </c>
      <c r="H487" s="10">
        <f t="shared" si="145"/>
        <v>0</v>
      </c>
      <c r="I487" s="10">
        <f t="shared" si="146"/>
        <v>0</v>
      </c>
      <c r="J487" s="10">
        <f t="shared" si="147"/>
        <v>0</v>
      </c>
      <c r="K487" s="10">
        <f t="shared" si="148"/>
        <v>0</v>
      </c>
      <c r="L487" s="10">
        <f t="shared" si="149"/>
        <v>0</v>
      </c>
      <c r="M487" s="10">
        <f t="shared" si="150"/>
        <v>0</v>
      </c>
      <c r="O487" s="10">
        <f t="shared" si="131"/>
        <v>0</v>
      </c>
      <c r="P487" s="10">
        <f>'დამტკ. ბიუჯ.'!E487</f>
        <v>0</v>
      </c>
      <c r="Q487" s="10">
        <f>'დამტკ. საკუთ.'!E487</f>
        <v>0</v>
      </c>
      <c r="R487" s="10">
        <f>'ცვლილ. ბიუჯ.'!F487</f>
        <v>0</v>
      </c>
      <c r="S487" s="10">
        <f>'ცვლილ. საკუთ.'!F487</f>
        <v>0</v>
      </c>
      <c r="T487" s="10">
        <f>'მთავრ. ფონდი'!F487</f>
        <v>0</v>
      </c>
      <c r="U487" s="10">
        <f>'პრეზ. ფონდი'!F487</f>
        <v>0</v>
      </c>
      <c r="V487" s="10">
        <f>'დაზუსტ. ნაერთი'!E487</f>
        <v>0</v>
      </c>
      <c r="W487" s="10">
        <f>'დაზუსტ. ბიუჯ.'!E487</f>
        <v>0</v>
      </c>
      <c r="X487" s="10">
        <f>'დაზუსტ. საკუთ.'!E487</f>
        <v>0</v>
      </c>
      <c r="Z487" s="10">
        <f t="shared" si="132"/>
        <v>0</v>
      </c>
      <c r="AA487" s="10">
        <f>'დამტკ. ბიუჯ.'!F487</f>
        <v>0</v>
      </c>
      <c r="AB487" s="10">
        <f>'დამტკ. საკუთ.'!F487</f>
        <v>0</v>
      </c>
      <c r="AC487" s="10">
        <f>'ცვლილ. ბიუჯ.'!G487</f>
        <v>0</v>
      </c>
      <c r="AD487" s="10">
        <f>'ცვლილ. საკუთ.'!G487</f>
        <v>0</v>
      </c>
      <c r="AE487" s="10">
        <f>'მთავრ. ფონდი'!G487</f>
        <v>0</v>
      </c>
      <c r="AF487" s="10">
        <f>'პრეზ. ფონდი'!G487</f>
        <v>0</v>
      </c>
      <c r="AG487" s="10">
        <f>'დაზუსტ. ნაერთი'!F487</f>
        <v>0</v>
      </c>
      <c r="AH487" s="10">
        <f>'დაზუსტ. ბიუჯ.'!F487</f>
        <v>0</v>
      </c>
      <c r="AI487" s="10">
        <f>'დაზუსტ. საკუთ.'!F487</f>
        <v>0</v>
      </c>
      <c r="AK487" s="10">
        <f t="shared" si="133"/>
        <v>0</v>
      </c>
      <c r="AL487" s="10">
        <f t="shared" si="134"/>
        <v>0</v>
      </c>
      <c r="AM487" s="10">
        <f t="shared" si="151"/>
        <v>0</v>
      </c>
      <c r="AN487" s="10">
        <f t="shared" si="152"/>
        <v>0</v>
      </c>
      <c r="AO487" s="10">
        <f t="shared" si="153"/>
        <v>0</v>
      </c>
      <c r="AP487" s="10">
        <f t="shared" si="154"/>
        <v>0</v>
      </c>
      <c r="AQ487" s="10">
        <f t="shared" si="155"/>
        <v>0</v>
      </c>
      <c r="AR487" s="10">
        <f t="shared" si="156"/>
        <v>0</v>
      </c>
      <c r="AS487" s="10">
        <f t="shared" si="157"/>
        <v>0</v>
      </c>
      <c r="AT487" s="10">
        <f t="shared" si="158"/>
        <v>0</v>
      </c>
      <c r="AV487" s="10">
        <f t="shared" si="137"/>
        <v>0</v>
      </c>
      <c r="AW487" s="10">
        <f>'დამტკ. ბიუჯ.'!G487</f>
        <v>0</v>
      </c>
      <c r="AX487" s="10">
        <f>'დამტკ. საკუთ.'!G487</f>
        <v>0</v>
      </c>
      <c r="AY487" s="10">
        <f>'ცვლილ. ბიუჯ.'!H487</f>
        <v>0</v>
      </c>
      <c r="AZ487" s="10">
        <f>'ცვლილ. საკუთ.'!H487</f>
        <v>0</v>
      </c>
      <c r="BA487" s="10">
        <f>'მთავრ. ფონდი'!H487</f>
        <v>0</v>
      </c>
      <c r="BB487" s="10">
        <f>'პრეზ. ფონდი'!H487</f>
        <v>0</v>
      </c>
      <c r="BC487" s="10">
        <f>'დაზუსტ. ნაერთი'!G487</f>
        <v>0</v>
      </c>
      <c r="BD487" s="10">
        <f>'დაზუსტ. ბიუჯ.'!G487</f>
        <v>0</v>
      </c>
      <c r="BE487" s="10">
        <f>'დაზუსტ. საკუთ.'!G487</f>
        <v>0</v>
      </c>
      <c r="BG487" s="10">
        <f t="shared" si="159"/>
        <v>0</v>
      </c>
      <c r="BH487" s="10">
        <f t="shared" si="160"/>
        <v>0</v>
      </c>
      <c r="BI487" s="10">
        <f t="shared" si="161"/>
        <v>0</v>
      </c>
      <c r="BJ487" s="10">
        <f t="shared" si="162"/>
        <v>0</v>
      </c>
      <c r="BK487" s="10">
        <f t="shared" si="163"/>
        <v>0</v>
      </c>
      <c r="BL487" s="10">
        <f t="shared" si="164"/>
        <v>0</v>
      </c>
      <c r="BM487" s="10">
        <f t="shared" si="165"/>
        <v>0</v>
      </c>
      <c r="BN487" s="10">
        <f t="shared" si="166"/>
        <v>0</v>
      </c>
      <c r="BO487" s="10">
        <f t="shared" si="142"/>
        <v>0</v>
      </c>
      <c r="BP487" s="10">
        <f t="shared" si="141"/>
        <v>0</v>
      </c>
      <c r="BR487" s="10">
        <f t="shared" si="140"/>
        <v>0</v>
      </c>
      <c r="BS487" s="10">
        <f>'დამტკ. ბიუჯ.'!H487</f>
        <v>0</v>
      </c>
      <c r="BT487" s="10">
        <f>'დამტკ. საკუთ.'!H487</f>
        <v>0</v>
      </c>
      <c r="BU487" s="10">
        <f>'ცვლილ. ბიუჯ.'!I487</f>
        <v>0</v>
      </c>
      <c r="BV487" s="10">
        <f>'ცვლილ. საკუთ.'!I487</f>
        <v>0</v>
      </c>
      <c r="BW487" s="10">
        <f>'მთავრ. ფონდი'!I487</f>
        <v>0</v>
      </c>
      <c r="BX487" s="10">
        <f>'პრეზ. ფონდი'!I487</f>
        <v>0</v>
      </c>
      <c r="BY487" s="10">
        <f>'დაზუსტ. ნაერთი'!H487</f>
        <v>0</v>
      </c>
      <c r="BZ487" s="10">
        <f>'დაზუსტ. ბიუჯ.'!H487</f>
        <v>0</v>
      </c>
      <c r="CA487" s="10">
        <f>'დაზუსტ. საკუთ.'!H487</f>
        <v>0</v>
      </c>
    </row>
    <row r="488" spans="1:79" x14ac:dyDescent="0.25">
      <c r="A488" t="str">
        <f t="shared" si="126"/>
        <v>b</v>
      </c>
      <c r="B488" s="8"/>
      <c r="C488" s="9" t="s">
        <v>14</v>
      </c>
      <c r="D488" s="10">
        <f t="shared" si="127"/>
        <v>0</v>
      </c>
      <c r="E488" s="10">
        <f t="shared" si="128"/>
        <v>0</v>
      </c>
      <c r="F488" s="10">
        <f t="shared" si="143"/>
        <v>0</v>
      </c>
      <c r="G488" s="10">
        <f t="shared" si="144"/>
        <v>0</v>
      </c>
      <c r="H488" s="10">
        <f t="shared" si="145"/>
        <v>0</v>
      </c>
      <c r="I488" s="10">
        <f t="shared" si="146"/>
        <v>0</v>
      </c>
      <c r="J488" s="10">
        <f t="shared" si="147"/>
        <v>0</v>
      </c>
      <c r="K488" s="10">
        <f t="shared" si="148"/>
        <v>0</v>
      </c>
      <c r="L488" s="10">
        <f t="shared" si="149"/>
        <v>0</v>
      </c>
      <c r="M488" s="10">
        <f t="shared" si="150"/>
        <v>0</v>
      </c>
      <c r="O488" s="10">
        <f t="shared" si="131"/>
        <v>0</v>
      </c>
      <c r="P488" s="10">
        <f>'დამტკ. ბიუჯ.'!E488</f>
        <v>0</v>
      </c>
      <c r="Q488" s="10">
        <f>'დამტკ. საკუთ.'!E488</f>
        <v>0</v>
      </c>
      <c r="R488" s="10">
        <f>'ცვლილ. ბიუჯ.'!F488</f>
        <v>0</v>
      </c>
      <c r="S488" s="10">
        <f>'ცვლილ. საკუთ.'!F488</f>
        <v>0</v>
      </c>
      <c r="T488" s="10">
        <f>'მთავრ. ფონდი'!F488</f>
        <v>0</v>
      </c>
      <c r="U488" s="10">
        <f>'პრეზ. ფონდი'!F488</f>
        <v>0</v>
      </c>
      <c r="V488" s="10">
        <f>'დაზუსტ. ნაერთი'!E488</f>
        <v>0</v>
      </c>
      <c r="W488" s="10">
        <f>'დაზუსტ. ბიუჯ.'!E488</f>
        <v>0</v>
      </c>
      <c r="X488" s="10">
        <f>'დაზუსტ. საკუთ.'!E488</f>
        <v>0</v>
      </c>
      <c r="Z488" s="10">
        <f t="shared" si="132"/>
        <v>0</v>
      </c>
      <c r="AA488" s="10">
        <f>'დამტკ. ბიუჯ.'!F488</f>
        <v>0</v>
      </c>
      <c r="AB488" s="10">
        <f>'დამტკ. საკუთ.'!F488</f>
        <v>0</v>
      </c>
      <c r="AC488" s="10">
        <f>'ცვლილ. ბიუჯ.'!G488</f>
        <v>0</v>
      </c>
      <c r="AD488" s="10">
        <f>'ცვლილ. საკუთ.'!G488</f>
        <v>0</v>
      </c>
      <c r="AE488" s="10">
        <f>'მთავრ. ფონდი'!G488</f>
        <v>0</v>
      </c>
      <c r="AF488" s="10">
        <f>'პრეზ. ფონდი'!G488</f>
        <v>0</v>
      </c>
      <c r="AG488" s="10">
        <f>'დაზუსტ. ნაერთი'!F488</f>
        <v>0</v>
      </c>
      <c r="AH488" s="10">
        <f>'დაზუსტ. ბიუჯ.'!F488</f>
        <v>0</v>
      </c>
      <c r="AI488" s="10">
        <f>'დაზუსტ. საკუთ.'!F488</f>
        <v>0</v>
      </c>
      <c r="AK488" s="10">
        <f t="shared" si="133"/>
        <v>0</v>
      </c>
      <c r="AL488" s="10">
        <f t="shared" si="134"/>
        <v>0</v>
      </c>
      <c r="AM488" s="10">
        <f t="shared" si="151"/>
        <v>0</v>
      </c>
      <c r="AN488" s="10">
        <f t="shared" si="152"/>
        <v>0</v>
      </c>
      <c r="AO488" s="10">
        <f t="shared" si="153"/>
        <v>0</v>
      </c>
      <c r="AP488" s="10">
        <f t="shared" si="154"/>
        <v>0</v>
      </c>
      <c r="AQ488" s="10">
        <f t="shared" si="155"/>
        <v>0</v>
      </c>
      <c r="AR488" s="10">
        <f t="shared" si="156"/>
        <v>0</v>
      </c>
      <c r="AS488" s="10">
        <f t="shared" si="157"/>
        <v>0</v>
      </c>
      <c r="AT488" s="10">
        <f t="shared" si="158"/>
        <v>0</v>
      </c>
      <c r="AV488" s="10">
        <f t="shared" si="137"/>
        <v>0</v>
      </c>
      <c r="AW488" s="10">
        <f>'დამტკ. ბიუჯ.'!G488</f>
        <v>0</v>
      </c>
      <c r="AX488" s="10">
        <f>'დამტკ. საკუთ.'!G488</f>
        <v>0</v>
      </c>
      <c r="AY488" s="10">
        <f>'ცვლილ. ბიუჯ.'!H488</f>
        <v>0</v>
      </c>
      <c r="AZ488" s="10">
        <f>'ცვლილ. საკუთ.'!H488</f>
        <v>0</v>
      </c>
      <c r="BA488" s="10">
        <f>'მთავრ. ფონდი'!H488</f>
        <v>0</v>
      </c>
      <c r="BB488" s="10">
        <f>'პრეზ. ფონდი'!H488</f>
        <v>0</v>
      </c>
      <c r="BC488" s="10">
        <f>'დაზუსტ. ნაერთი'!G488</f>
        <v>0</v>
      </c>
      <c r="BD488" s="10">
        <f>'დაზუსტ. ბიუჯ.'!G488</f>
        <v>0</v>
      </c>
      <c r="BE488" s="10">
        <f>'დაზუსტ. საკუთ.'!G488</f>
        <v>0</v>
      </c>
      <c r="BG488" s="10">
        <f t="shared" si="159"/>
        <v>0</v>
      </c>
      <c r="BH488" s="10">
        <f t="shared" si="160"/>
        <v>0</v>
      </c>
      <c r="BI488" s="10">
        <f t="shared" si="161"/>
        <v>0</v>
      </c>
      <c r="BJ488" s="10">
        <f t="shared" si="162"/>
        <v>0</v>
      </c>
      <c r="BK488" s="10">
        <f t="shared" si="163"/>
        <v>0</v>
      </c>
      <c r="BL488" s="10">
        <f t="shared" si="164"/>
        <v>0</v>
      </c>
      <c r="BM488" s="10">
        <f t="shared" si="165"/>
        <v>0</v>
      </c>
      <c r="BN488" s="10">
        <f t="shared" si="166"/>
        <v>0</v>
      </c>
      <c r="BO488" s="10">
        <f t="shared" si="142"/>
        <v>0</v>
      </c>
      <c r="BP488" s="10">
        <f t="shared" si="141"/>
        <v>0</v>
      </c>
      <c r="BR488" s="10">
        <f t="shared" si="140"/>
        <v>0</v>
      </c>
      <c r="BS488" s="10">
        <f>'დამტკ. ბიუჯ.'!H488</f>
        <v>0</v>
      </c>
      <c r="BT488" s="10">
        <f>'დამტკ. საკუთ.'!H488</f>
        <v>0</v>
      </c>
      <c r="BU488" s="10">
        <f>'ცვლილ. ბიუჯ.'!I488</f>
        <v>0</v>
      </c>
      <c r="BV488" s="10">
        <f>'ცვლილ. საკუთ.'!I488</f>
        <v>0</v>
      </c>
      <c r="BW488" s="10">
        <f>'მთავრ. ფონდი'!I488</f>
        <v>0</v>
      </c>
      <c r="BX488" s="10">
        <f>'პრეზ. ფონდი'!I488</f>
        <v>0</v>
      </c>
      <c r="BY488" s="10">
        <f>'დაზუსტ. ნაერთი'!H488</f>
        <v>0</v>
      </c>
      <c r="BZ488" s="10">
        <f>'დაზუსტ. ბიუჯ.'!H488</f>
        <v>0</v>
      </c>
      <c r="CA488" s="10">
        <f>'დაზუსტ. საკუთ.'!H488</f>
        <v>0</v>
      </c>
    </row>
    <row r="489" spans="1:79" x14ac:dyDescent="0.25">
      <c r="A489" t="str">
        <f t="shared" si="126"/>
        <v>b</v>
      </c>
      <c r="B489" s="8"/>
      <c r="C489" s="9" t="s">
        <v>15</v>
      </c>
      <c r="D489" s="10">
        <f t="shared" si="127"/>
        <v>0</v>
      </c>
      <c r="E489" s="10">
        <f t="shared" si="128"/>
        <v>0</v>
      </c>
      <c r="F489" s="10">
        <f t="shared" si="143"/>
        <v>0</v>
      </c>
      <c r="G489" s="10">
        <f t="shared" si="144"/>
        <v>0</v>
      </c>
      <c r="H489" s="10">
        <f t="shared" si="145"/>
        <v>0</v>
      </c>
      <c r="I489" s="10">
        <f t="shared" si="146"/>
        <v>0</v>
      </c>
      <c r="J489" s="10">
        <f t="shared" si="147"/>
        <v>0</v>
      </c>
      <c r="K489" s="10">
        <f t="shared" si="148"/>
        <v>0</v>
      </c>
      <c r="L489" s="10">
        <f t="shared" si="149"/>
        <v>0</v>
      </c>
      <c r="M489" s="10">
        <f t="shared" si="150"/>
        <v>0</v>
      </c>
      <c r="O489" s="10">
        <f t="shared" si="131"/>
        <v>0</v>
      </c>
      <c r="P489" s="10">
        <f>'დამტკ. ბიუჯ.'!E489</f>
        <v>0</v>
      </c>
      <c r="Q489" s="10">
        <f>'დამტკ. საკუთ.'!E489</f>
        <v>0</v>
      </c>
      <c r="R489" s="10">
        <f>'ცვლილ. ბიუჯ.'!F489</f>
        <v>0</v>
      </c>
      <c r="S489" s="10">
        <f>'ცვლილ. საკუთ.'!F489</f>
        <v>0</v>
      </c>
      <c r="T489" s="10">
        <f>'მთავრ. ფონდი'!F489</f>
        <v>0</v>
      </c>
      <c r="U489" s="10">
        <f>'პრეზ. ფონდი'!F489</f>
        <v>0</v>
      </c>
      <c r="V489" s="10">
        <f>'დაზუსტ. ნაერთი'!E489</f>
        <v>0</v>
      </c>
      <c r="W489" s="10">
        <f>'დაზუსტ. ბიუჯ.'!E489</f>
        <v>0</v>
      </c>
      <c r="X489" s="10">
        <f>'დაზუსტ. საკუთ.'!E489</f>
        <v>0</v>
      </c>
      <c r="Z489" s="10">
        <f t="shared" si="132"/>
        <v>0</v>
      </c>
      <c r="AA489" s="10">
        <f>'დამტკ. ბიუჯ.'!F489</f>
        <v>0</v>
      </c>
      <c r="AB489" s="10">
        <f>'დამტკ. საკუთ.'!F489</f>
        <v>0</v>
      </c>
      <c r="AC489" s="10">
        <f>'ცვლილ. ბიუჯ.'!G489</f>
        <v>0</v>
      </c>
      <c r="AD489" s="10">
        <f>'ცვლილ. საკუთ.'!G489</f>
        <v>0</v>
      </c>
      <c r="AE489" s="10">
        <f>'მთავრ. ფონდი'!G489</f>
        <v>0</v>
      </c>
      <c r="AF489" s="10">
        <f>'პრეზ. ფონდი'!G489</f>
        <v>0</v>
      </c>
      <c r="AG489" s="10">
        <f>'დაზუსტ. ნაერთი'!F489</f>
        <v>0</v>
      </c>
      <c r="AH489" s="10">
        <f>'დაზუსტ. ბიუჯ.'!F489</f>
        <v>0</v>
      </c>
      <c r="AI489" s="10">
        <f>'დაზუსტ. საკუთ.'!F489</f>
        <v>0</v>
      </c>
      <c r="AK489" s="10">
        <f t="shared" si="133"/>
        <v>0</v>
      </c>
      <c r="AL489" s="10">
        <f t="shared" si="134"/>
        <v>0</v>
      </c>
      <c r="AM489" s="10">
        <f t="shared" si="151"/>
        <v>0</v>
      </c>
      <c r="AN489" s="10">
        <f t="shared" si="152"/>
        <v>0</v>
      </c>
      <c r="AO489" s="10">
        <f t="shared" si="153"/>
        <v>0</v>
      </c>
      <c r="AP489" s="10">
        <f t="shared" si="154"/>
        <v>0</v>
      </c>
      <c r="AQ489" s="10">
        <f t="shared" si="155"/>
        <v>0</v>
      </c>
      <c r="AR489" s="10">
        <f t="shared" si="156"/>
        <v>0</v>
      </c>
      <c r="AS489" s="10">
        <f t="shared" si="157"/>
        <v>0</v>
      </c>
      <c r="AT489" s="10">
        <f t="shared" si="158"/>
        <v>0</v>
      </c>
      <c r="AV489" s="10">
        <f t="shared" si="137"/>
        <v>0</v>
      </c>
      <c r="AW489" s="10">
        <f>'დამტკ. ბიუჯ.'!G489</f>
        <v>0</v>
      </c>
      <c r="AX489" s="10">
        <f>'დამტკ. საკუთ.'!G489</f>
        <v>0</v>
      </c>
      <c r="AY489" s="10">
        <f>'ცვლილ. ბიუჯ.'!H489</f>
        <v>0</v>
      </c>
      <c r="AZ489" s="10">
        <f>'ცვლილ. საკუთ.'!H489</f>
        <v>0</v>
      </c>
      <c r="BA489" s="10">
        <f>'მთავრ. ფონდი'!H489</f>
        <v>0</v>
      </c>
      <c r="BB489" s="10">
        <f>'პრეზ. ფონდი'!H489</f>
        <v>0</v>
      </c>
      <c r="BC489" s="10">
        <f>'დაზუსტ. ნაერთი'!G489</f>
        <v>0</v>
      </c>
      <c r="BD489" s="10">
        <f>'დაზუსტ. ბიუჯ.'!G489</f>
        <v>0</v>
      </c>
      <c r="BE489" s="10">
        <f>'დაზუსტ. საკუთ.'!G489</f>
        <v>0</v>
      </c>
      <c r="BG489" s="10">
        <f t="shared" si="159"/>
        <v>0</v>
      </c>
      <c r="BH489" s="10">
        <f t="shared" si="160"/>
        <v>0</v>
      </c>
      <c r="BI489" s="10">
        <f t="shared" si="161"/>
        <v>0</v>
      </c>
      <c r="BJ489" s="10">
        <f t="shared" si="162"/>
        <v>0</v>
      </c>
      <c r="BK489" s="10">
        <f t="shared" si="163"/>
        <v>0</v>
      </c>
      <c r="BL489" s="10">
        <f t="shared" si="164"/>
        <v>0</v>
      </c>
      <c r="BM489" s="10">
        <f t="shared" si="165"/>
        <v>0</v>
      </c>
      <c r="BN489" s="10">
        <f t="shared" si="166"/>
        <v>0</v>
      </c>
      <c r="BO489" s="10">
        <f t="shared" si="142"/>
        <v>0</v>
      </c>
      <c r="BP489" s="10">
        <f t="shared" si="141"/>
        <v>0</v>
      </c>
      <c r="BR489" s="10">
        <f t="shared" si="140"/>
        <v>0</v>
      </c>
      <c r="BS489" s="10">
        <f>'დამტკ. ბიუჯ.'!H489</f>
        <v>0</v>
      </c>
      <c r="BT489" s="10">
        <f>'დამტკ. საკუთ.'!H489</f>
        <v>0</v>
      </c>
      <c r="BU489" s="10">
        <f>'ცვლილ. ბიუჯ.'!I489</f>
        <v>0</v>
      </c>
      <c r="BV489" s="10">
        <f>'ცვლილ. საკუთ.'!I489</f>
        <v>0</v>
      </c>
      <c r="BW489" s="10">
        <f>'მთავრ. ფონდი'!I489</f>
        <v>0</v>
      </c>
      <c r="BX489" s="10">
        <f>'პრეზ. ფონდი'!I489</f>
        <v>0</v>
      </c>
      <c r="BY489" s="10">
        <f>'დაზუსტ. ნაერთი'!H489</f>
        <v>0</v>
      </c>
      <c r="BZ489" s="10">
        <f>'დაზუსტ. ბიუჯ.'!H489</f>
        <v>0</v>
      </c>
      <c r="CA489" s="10">
        <f>'დაზუსტ. საკუთ.'!H489</f>
        <v>0</v>
      </c>
    </row>
    <row r="490" spans="1:79" x14ac:dyDescent="0.25">
      <c r="A490" t="str">
        <f t="shared" si="126"/>
        <v>a</v>
      </c>
      <c r="B490" s="8"/>
      <c r="C490" s="9" t="s">
        <v>16</v>
      </c>
      <c r="D490" s="10">
        <f t="shared" si="127"/>
        <v>55000000</v>
      </c>
      <c r="E490" s="10">
        <f t="shared" si="128"/>
        <v>55000000</v>
      </c>
      <c r="F490" s="10">
        <f t="shared" si="143"/>
        <v>0</v>
      </c>
      <c r="G490" s="10">
        <f t="shared" si="144"/>
        <v>0</v>
      </c>
      <c r="H490" s="10">
        <f t="shared" si="145"/>
        <v>0</v>
      </c>
      <c r="I490" s="10">
        <f t="shared" si="146"/>
        <v>0</v>
      </c>
      <c r="J490" s="10">
        <f t="shared" si="147"/>
        <v>0</v>
      </c>
      <c r="K490" s="10">
        <f t="shared" si="148"/>
        <v>55000000</v>
      </c>
      <c r="L490" s="10">
        <f t="shared" si="149"/>
        <v>55000000</v>
      </c>
      <c r="M490" s="10">
        <f t="shared" si="150"/>
        <v>0</v>
      </c>
      <c r="O490" s="10">
        <f t="shared" si="131"/>
        <v>14000000</v>
      </c>
      <c r="P490" s="10">
        <f>'დამტკ. ბიუჯ.'!E490</f>
        <v>14000000</v>
      </c>
      <c r="Q490" s="10">
        <f>'დამტკ. საკუთ.'!E490</f>
        <v>0</v>
      </c>
      <c r="R490" s="10">
        <f>'ცვლილ. ბიუჯ.'!F490</f>
        <v>-4460500</v>
      </c>
      <c r="S490" s="10">
        <f>'ცვლილ. საკუთ.'!F490</f>
        <v>0</v>
      </c>
      <c r="T490" s="10">
        <f>'მთავრ. ფონდი'!F490</f>
        <v>0</v>
      </c>
      <c r="U490" s="10">
        <f>'პრეზ. ფონდი'!F490</f>
        <v>0</v>
      </c>
      <c r="V490" s="10">
        <f>'დაზუსტ. ნაერთი'!E490</f>
        <v>9539500</v>
      </c>
      <c r="W490" s="10">
        <f>'დაზუსტ. ბიუჯ.'!E490</f>
        <v>9539500</v>
      </c>
      <c r="X490" s="10">
        <f>'დაზუსტ. საკუთ.'!E490</f>
        <v>0</v>
      </c>
      <c r="Z490" s="10">
        <f t="shared" si="132"/>
        <v>13500000</v>
      </c>
      <c r="AA490" s="10">
        <f>'დამტკ. ბიუჯ.'!F490</f>
        <v>13500000</v>
      </c>
      <c r="AB490" s="10">
        <f>'დამტკ. საკუთ.'!F490</f>
        <v>0</v>
      </c>
      <c r="AC490" s="10">
        <f>'ცვლილ. ბიუჯ.'!G490</f>
        <v>-3024000</v>
      </c>
      <c r="AD490" s="10">
        <f>'ცვლილ. საკუთ.'!G490</f>
        <v>0</v>
      </c>
      <c r="AE490" s="10">
        <f>'მთავრ. ფონდი'!G490</f>
        <v>0</v>
      </c>
      <c r="AF490" s="10">
        <f>'პრეზ. ფონდი'!G490</f>
        <v>0</v>
      </c>
      <c r="AG490" s="10">
        <f>'დაზუსტ. ნაერთი'!F490</f>
        <v>10476000</v>
      </c>
      <c r="AH490" s="10">
        <f>'დაზუსტ. ბიუჯ.'!F490</f>
        <v>10476000</v>
      </c>
      <c r="AI490" s="10">
        <f>'დაზუსტ. საკუთ.'!F490</f>
        <v>0</v>
      </c>
      <c r="AK490" s="10">
        <f t="shared" si="133"/>
        <v>27500000</v>
      </c>
      <c r="AL490" s="10">
        <f t="shared" si="134"/>
        <v>27500000</v>
      </c>
      <c r="AM490" s="10">
        <f t="shared" si="151"/>
        <v>0</v>
      </c>
      <c r="AN490" s="10">
        <f t="shared" si="152"/>
        <v>-7484500</v>
      </c>
      <c r="AO490" s="10">
        <f t="shared" si="153"/>
        <v>0</v>
      </c>
      <c r="AP490" s="10">
        <f t="shared" si="154"/>
        <v>0</v>
      </c>
      <c r="AQ490" s="10">
        <f t="shared" si="155"/>
        <v>0</v>
      </c>
      <c r="AR490" s="10">
        <f t="shared" si="156"/>
        <v>20015500</v>
      </c>
      <c r="AS490" s="10">
        <f t="shared" si="157"/>
        <v>20015500</v>
      </c>
      <c r="AT490" s="10">
        <f t="shared" si="158"/>
        <v>0</v>
      </c>
      <c r="AV490" s="10">
        <f t="shared" si="137"/>
        <v>13500000</v>
      </c>
      <c r="AW490" s="10">
        <f>'დამტკ. ბიუჯ.'!G490</f>
        <v>13500000</v>
      </c>
      <c r="AX490" s="10">
        <f>'დამტკ. საკუთ.'!G490</f>
        <v>0</v>
      </c>
      <c r="AY490" s="10">
        <f>'ცვლილ. ბიუჯ.'!H490</f>
        <v>500000</v>
      </c>
      <c r="AZ490" s="10">
        <f>'ცვლილ. საკუთ.'!H490</f>
        <v>0</v>
      </c>
      <c r="BA490" s="10">
        <f>'მთავრ. ფონდი'!H490</f>
        <v>0</v>
      </c>
      <c r="BB490" s="10">
        <f>'პრეზ. ფონდი'!H490</f>
        <v>0</v>
      </c>
      <c r="BC490" s="10">
        <f>'დაზუსტ. ნაერთი'!G490</f>
        <v>14000000</v>
      </c>
      <c r="BD490" s="10">
        <f>'დაზუსტ. ბიუჯ.'!G490</f>
        <v>14000000</v>
      </c>
      <c r="BE490" s="10">
        <f>'დაზუსტ. საკუთ.'!G490</f>
        <v>0</v>
      </c>
      <c r="BG490" s="10">
        <f t="shared" si="159"/>
        <v>41000000</v>
      </c>
      <c r="BH490" s="10">
        <f t="shared" si="160"/>
        <v>41000000</v>
      </c>
      <c r="BI490" s="10">
        <f t="shared" si="161"/>
        <v>0</v>
      </c>
      <c r="BJ490" s="10">
        <f t="shared" si="162"/>
        <v>-6984500</v>
      </c>
      <c r="BK490" s="10">
        <f t="shared" si="163"/>
        <v>0</v>
      </c>
      <c r="BL490" s="10">
        <f t="shared" si="164"/>
        <v>0</v>
      </c>
      <c r="BM490" s="10">
        <f t="shared" si="165"/>
        <v>0</v>
      </c>
      <c r="BN490" s="10">
        <f t="shared" si="166"/>
        <v>34015500</v>
      </c>
      <c r="BO490" s="10">
        <f t="shared" si="142"/>
        <v>34015500</v>
      </c>
      <c r="BP490" s="10">
        <f t="shared" si="141"/>
        <v>0</v>
      </c>
      <c r="BR490" s="10">
        <f t="shared" si="140"/>
        <v>14000000</v>
      </c>
      <c r="BS490" s="10">
        <f>'დამტკ. ბიუჯ.'!H490</f>
        <v>14000000</v>
      </c>
      <c r="BT490" s="10">
        <f>'დამტკ. საკუთ.'!H490</f>
        <v>0</v>
      </c>
      <c r="BU490" s="10">
        <f>'ცვლილ. ბიუჯ.'!I490</f>
        <v>6984500</v>
      </c>
      <c r="BV490" s="10">
        <f>'ცვლილ. საკუთ.'!I490</f>
        <v>0</v>
      </c>
      <c r="BW490" s="10">
        <f>'მთავრ. ფონდი'!I490</f>
        <v>0</v>
      </c>
      <c r="BX490" s="10">
        <f>'პრეზ. ფონდი'!I490</f>
        <v>0</v>
      </c>
      <c r="BY490" s="10">
        <f>'დაზუსტ. ნაერთი'!H490</f>
        <v>20984500</v>
      </c>
      <c r="BZ490" s="10">
        <f>'დაზუსტ. ბიუჯ.'!H490</f>
        <v>20984500</v>
      </c>
      <c r="CA490" s="10">
        <f>'დაზუსტ. საკუთ.'!H490</f>
        <v>0</v>
      </c>
    </row>
    <row r="491" spans="1:79" x14ac:dyDescent="0.25">
      <c r="A491" t="str">
        <f t="shared" si="126"/>
        <v>b</v>
      </c>
      <c r="B491" s="8"/>
      <c r="C491" s="9" t="s">
        <v>17</v>
      </c>
      <c r="D491" s="10">
        <f t="shared" si="127"/>
        <v>0</v>
      </c>
      <c r="E491" s="10">
        <f t="shared" si="128"/>
        <v>0</v>
      </c>
      <c r="F491" s="10">
        <f t="shared" si="143"/>
        <v>0</v>
      </c>
      <c r="G491" s="10">
        <f t="shared" si="144"/>
        <v>0</v>
      </c>
      <c r="H491" s="10">
        <f t="shared" si="145"/>
        <v>0</v>
      </c>
      <c r="I491" s="10">
        <f t="shared" si="146"/>
        <v>0</v>
      </c>
      <c r="J491" s="10">
        <f t="shared" si="147"/>
        <v>0</v>
      </c>
      <c r="K491" s="10">
        <f t="shared" si="148"/>
        <v>0</v>
      </c>
      <c r="L491" s="10">
        <f t="shared" si="149"/>
        <v>0</v>
      </c>
      <c r="M491" s="10">
        <f t="shared" si="150"/>
        <v>0</v>
      </c>
      <c r="O491" s="10">
        <f t="shared" si="131"/>
        <v>0</v>
      </c>
      <c r="P491" s="10">
        <f>'დამტკ. ბიუჯ.'!E491</f>
        <v>0</v>
      </c>
      <c r="Q491" s="10">
        <f>'დამტკ. საკუთ.'!E491</f>
        <v>0</v>
      </c>
      <c r="R491" s="10">
        <f>'ცვლილ. ბიუჯ.'!F491</f>
        <v>0</v>
      </c>
      <c r="S491" s="10">
        <f>'ცვლილ. საკუთ.'!F491</f>
        <v>0</v>
      </c>
      <c r="T491" s="10">
        <f>'მთავრ. ფონდი'!F491</f>
        <v>0</v>
      </c>
      <c r="U491" s="10">
        <f>'პრეზ. ფონდი'!F491</f>
        <v>0</v>
      </c>
      <c r="V491" s="10">
        <f>'დაზუსტ. ნაერთი'!E491</f>
        <v>0</v>
      </c>
      <c r="W491" s="10">
        <f>'დაზუსტ. ბიუჯ.'!E491</f>
        <v>0</v>
      </c>
      <c r="X491" s="10">
        <f>'დაზუსტ. საკუთ.'!E491</f>
        <v>0</v>
      </c>
      <c r="Z491" s="10">
        <f t="shared" si="132"/>
        <v>0</v>
      </c>
      <c r="AA491" s="10">
        <f>'დამტკ. ბიუჯ.'!F491</f>
        <v>0</v>
      </c>
      <c r="AB491" s="10">
        <f>'დამტკ. საკუთ.'!F491</f>
        <v>0</v>
      </c>
      <c r="AC491" s="10">
        <f>'ცვლილ. ბიუჯ.'!G491</f>
        <v>0</v>
      </c>
      <c r="AD491" s="10">
        <f>'ცვლილ. საკუთ.'!G491</f>
        <v>0</v>
      </c>
      <c r="AE491" s="10">
        <f>'მთავრ. ფონდი'!G491</f>
        <v>0</v>
      </c>
      <c r="AF491" s="10">
        <f>'პრეზ. ფონდი'!G491</f>
        <v>0</v>
      </c>
      <c r="AG491" s="10">
        <f>'დაზუსტ. ნაერთი'!F491</f>
        <v>0</v>
      </c>
      <c r="AH491" s="10">
        <f>'დაზუსტ. ბიუჯ.'!F491</f>
        <v>0</v>
      </c>
      <c r="AI491" s="10">
        <f>'დაზუსტ. საკუთ.'!F491</f>
        <v>0</v>
      </c>
      <c r="AK491" s="10">
        <f t="shared" si="133"/>
        <v>0</v>
      </c>
      <c r="AL491" s="10">
        <f t="shared" si="134"/>
        <v>0</v>
      </c>
      <c r="AM491" s="10">
        <f t="shared" si="151"/>
        <v>0</v>
      </c>
      <c r="AN491" s="10">
        <f t="shared" si="152"/>
        <v>0</v>
      </c>
      <c r="AO491" s="10">
        <f t="shared" si="153"/>
        <v>0</v>
      </c>
      <c r="AP491" s="10">
        <f t="shared" si="154"/>
        <v>0</v>
      </c>
      <c r="AQ491" s="10">
        <f t="shared" si="155"/>
        <v>0</v>
      </c>
      <c r="AR491" s="10">
        <f t="shared" si="156"/>
        <v>0</v>
      </c>
      <c r="AS491" s="10">
        <f t="shared" si="157"/>
        <v>0</v>
      </c>
      <c r="AT491" s="10">
        <f t="shared" si="158"/>
        <v>0</v>
      </c>
      <c r="AV491" s="10">
        <f t="shared" si="137"/>
        <v>0</v>
      </c>
      <c r="AW491" s="10">
        <f>'დამტკ. ბიუჯ.'!G491</f>
        <v>0</v>
      </c>
      <c r="AX491" s="10">
        <f>'დამტკ. საკუთ.'!G491</f>
        <v>0</v>
      </c>
      <c r="AY491" s="10">
        <f>'ცვლილ. ბიუჯ.'!H491</f>
        <v>0</v>
      </c>
      <c r="AZ491" s="10">
        <f>'ცვლილ. საკუთ.'!H491</f>
        <v>0</v>
      </c>
      <c r="BA491" s="10">
        <f>'მთავრ. ფონდი'!H491</f>
        <v>0</v>
      </c>
      <c r="BB491" s="10">
        <f>'პრეზ. ფონდი'!H491</f>
        <v>0</v>
      </c>
      <c r="BC491" s="10">
        <f>'დაზუსტ. ნაერთი'!G491</f>
        <v>0</v>
      </c>
      <c r="BD491" s="10">
        <f>'დაზუსტ. ბიუჯ.'!G491</f>
        <v>0</v>
      </c>
      <c r="BE491" s="10">
        <f>'დაზუსტ. საკუთ.'!G491</f>
        <v>0</v>
      </c>
      <c r="BG491" s="10">
        <f t="shared" si="159"/>
        <v>0</v>
      </c>
      <c r="BH491" s="10">
        <f t="shared" si="160"/>
        <v>0</v>
      </c>
      <c r="BI491" s="10">
        <f t="shared" si="161"/>
        <v>0</v>
      </c>
      <c r="BJ491" s="10">
        <f t="shared" si="162"/>
        <v>0</v>
      </c>
      <c r="BK491" s="10">
        <f t="shared" si="163"/>
        <v>0</v>
      </c>
      <c r="BL491" s="10">
        <f t="shared" si="164"/>
        <v>0</v>
      </c>
      <c r="BM491" s="10">
        <f t="shared" si="165"/>
        <v>0</v>
      </c>
      <c r="BN491" s="10">
        <f t="shared" si="166"/>
        <v>0</v>
      </c>
      <c r="BO491" s="10">
        <f t="shared" si="142"/>
        <v>0</v>
      </c>
      <c r="BP491" s="10">
        <f t="shared" si="141"/>
        <v>0</v>
      </c>
      <c r="BR491" s="10">
        <f t="shared" si="140"/>
        <v>0</v>
      </c>
      <c r="BS491" s="10">
        <f>'დამტკ. ბიუჯ.'!H491</f>
        <v>0</v>
      </c>
      <c r="BT491" s="10">
        <f>'დამტკ. საკუთ.'!H491</f>
        <v>0</v>
      </c>
      <c r="BU491" s="10">
        <f>'ცვლილ. ბიუჯ.'!I491</f>
        <v>0</v>
      </c>
      <c r="BV491" s="10">
        <f>'ცვლილ. საკუთ.'!I491</f>
        <v>0</v>
      </c>
      <c r="BW491" s="10">
        <f>'მთავრ. ფონდი'!I491</f>
        <v>0</v>
      </c>
      <c r="BX491" s="10">
        <f>'პრეზ. ფონდი'!I491</f>
        <v>0</v>
      </c>
      <c r="BY491" s="10">
        <f>'დაზუსტ. ნაერთი'!H491</f>
        <v>0</v>
      </c>
      <c r="BZ491" s="10">
        <f>'დაზუსტ. ბიუჯ.'!H491</f>
        <v>0</v>
      </c>
      <c r="CA491" s="10">
        <f>'დაზუსტ. საკუთ.'!H491</f>
        <v>0</v>
      </c>
    </row>
    <row r="492" spans="1:79" x14ac:dyDescent="0.25">
      <c r="A492" t="str">
        <f t="shared" si="126"/>
        <v>b</v>
      </c>
      <c r="B492" s="5"/>
      <c r="C492" s="6" t="s">
        <v>18</v>
      </c>
      <c r="D492" s="7">
        <f t="shared" si="127"/>
        <v>0</v>
      </c>
      <c r="E492" s="7">
        <f t="shared" si="128"/>
        <v>0</v>
      </c>
      <c r="F492" s="7">
        <f t="shared" si="143"/>
        <v>0</v>
      </c>
      <c r="G492" s="7">
        <f t="shared" si="144"/>
        <v>0</v>
      </c>
      <c r="H492" s="7">
        <f t="shared" si="145"/>
        <v>0</v>
      </c>
      <c r="I492" s="7">
        <f t="shared" si="146"/>
        <v>0</v>
      </c>
      <c r="J492" s="7">
        <f t="shared" si="147"/>
        <v>0</v>
      </c>
      <c r="K492" s="7">
        <f t="shared" si="148"/>
        <v>0</v>
      </c>
      <c r="L492" s="7">
        <f t="shared" si="149"/>
        <v>0</v>
      </c>
      <c r="M492" s="7">
        <f t="shared" si="150"/>
        <v>0</v>
      </c>
      <c r="O492" s="7">
        <f t="shared" si="131"/>
        <v>0</v>
      </c>
      <c r="P492" s="7">
        <f>'დამტკ. ბიუჯ.'!E492</f>
        <v>0</v>
      </c>
      <c r="Q492" s="7">
        <f>'დამტკ. საკუთ.'!E492</f>
        <v>0</v>
      </c>
      <c r="R492" s="7">
        <f>'ცვლილ. ბიუჯ.'!F492</f>
        <v>0</v>
      </c>
      <c r="S492" s="7">
        <f>'ცვლილ. საკუთ.'!F492</f>
        <v>0</v>
      </c>
      <c r="T492" s="7">
        <f>'მთავრ. ფონდი'!F492</f>
        <v>0</v>
      </c>
      <c r="U492" s="7">
        <f>'პრეზ. ფონდი'!F492</f>
        <v>0</v>
      </c>
      <c r="V492" s="7">
        <f>'დაზუსტ. ნაერთი'!E492</f>
        <v>0</v>
      </c>
      <c r="W492" s="7">
        <f>'დაზუსტ. ბიუჯ.'!E492</f>
        <v>0</v>
      </c>
      <c r="X492" s="7">
        <f>'დაზუსტ. საკუთ.'!E492</f>
        <v>0</v>
      </c>
      <c r="Z492" s="7">
        <f t="shared" si="132"/>
        <v>0</v>
      </c>
      <c r="AA492" s="7">
        <f>'დამტკ. ბიუჯ.'!F492</f>
        <v>0</v>
      </c>
      <c r="AB492" s="7">
        <f>'დამტკ. საკუთ.'!F492</f>
        <v>0</v>
      </c>
      <c r="AC492" s="7">
        <f>'ცვლილ. ბიუჯ.'!G492</f>
        <v>0</v>
      </c>
      <c r="AD492" s="7">
        <f>'ცვლილ. საკუთ.'!G492</f>
        <v>0</v>
      </c>
      <c r="AE492" s="7">
        <f>'მთავრ. ფონდი'!G492</f>
        <v>0</v>
      </c>
      <c r="AF492" s="7">
        <f>'პრეზ. ფონდი'!G492</f>
        <v>0</v>
      </c>
      <c r="AG492" s="7">
        <f>'დაზუსტ. ნაერთი'!F492</f>
        <v>0</v>
      </c>
      <c r="AH492" s="7">
        <f>'დაზუსტ. ბიუჯ.'!F492</f>
        <v>0</v>
      </c>
      <c r="AI492" s="7">
        <f>'დაზუსტ. საკუთ.'!F492</f>
        <v>0</v>
      </c>
      <c r="AK492" s="7">
        <f t="shared" si="133"/>
        <v>0</v>
      </c>
      <c r="AL492" s="7">
        <f t="shared" si="134"/>
        <v>0</v>
      </c>
      <c r="AM492" s="7">
        <f t="shared" si="151"/>
        <v>0</v>
      </c>
      <c r="AN492" s="7">
        <f t="shared" si="152"/>
        <v>0</v>
      </c>
      <c r="AO492" s="7">
        <f t="shared" si="153"/>
        <v>0</v>
      </c>
      <c r="AP492" s="7">
        <f t="shared" si="154"/>
        <v>0</v>
      </c>
      <c r="AQ492" s="7">
        <f t="shared" si="155"/>
        <v>0</v>
      </c>
      <c r="AR492" s="7">
        <f t="shared" si="156"/>
        <v>0</v>
      </c>
      <c r="AS492" s="7">
        <f t="shared" si="157"/>
        <v>0</v>
      </c>
      <c r="AT492" s="7">
        <f t="shared" si="158"/>
        <v>0</v>
      </c>
      <c r="AV492" s="7">
        <f t="shared" si="137"/>
        <v>0</v>
      </c>
      <c r="AW492" s="7">
        <f>'დამტკ. ბიუჯ.'!G492</f>
        <v>0</v>
      </c>
      <c r="AX492" s="7">
        <f>'დამტკ. საკუთ.'!G492</f>
        <v>0</v>
      </c>
      <c r="AY492" s="7">
        <f>'ცვლილ. ბიუჯ.'!H492</f>
        <v>0</v>
      </c>
      <c r="AZ492" s="7">
        <f>'ცვლილ. საკუთ.'!H492</f>
        <v>0</v>
      </c>
      <c r="BA492" s="7">
        <f>'მთავრ. ფონდი'!H492</f>
        <v>0</v>
      </c>
      <c r="BB492" s="7">
        <f>'პრეზ. ფონდი'!H492</f>
        <v>0</v>
      </c>
      <c r="BC492" s="7">
        <f>'დაზუსტ. ნაერთი'!G492</f>
        <v>0</v>
      </c>
      <c r="BD492" s="7">
        <f>'დაზუსტ. ბიუჯ.'!G492</f>
        <v>0</v>
      </c>
      <c r="BE492" s="7">
        <f>'დაზუსტ. საკუთ.'!G492</f>
        <v>0</v>
      </c>
      <c r="BG492" s="7">
        <f t="shared" si="159"/>
        <v>0</v>
      </c>
      <c r="BH492" s="7">
        <f t="shared" si="160"/>
        <v>0</v>
      </c>
      <c r="BI492" s="7">
        <f t="shared" si="161"/>
        <v>0</v>
      </c>
      <c r="BJ492" s="7">
        <f t="shared" si="162"/>
        <v>0</v>
      </c>
      <c r="BK492" s="7">
        <f t="shared" si="163"/>
        <v>0</v>
      </c>
      <c r="BL492" s="7">
        <f t="shared" si="164"/>
        <v>0</v>
      </c>
      <c r="BM492" s="7">
        <f t="shared" si="165"/>
        <v>0</v>
      </c>
      <c r="BN492" s="7">
        <f t="shared" si="166"/>
        <v>0</v>
      </c>
      <c r="BO492" s="7">
        <f t="shared" si="142"/>
        <v>0</v>
      </c>
      <c r="BP492" s="7">
        <f t="shared" si="141"/>
        <v>0</v>
      </c>
      <c r="BR492" s="7">
        <f t="shared" si="140"/>
        <v>0</v>
      </c>
      <c r="BS492" s="7">
        <f>'დამტკ. ბიუჯ.'!H492</f>
        <v>0</v>
      </c>
      <c r="BT492" s="7">
        <f>'დამტკ. საკუთ.'!H492</f>
        <v>0</v>
      </c>
      <c r="BU492" s="7">
        <f>'ცვლილ. ბიუჯ.'!I492</f>
        <v>0</v>
      </c>
      <c r="BV492" s="7">
        <f>'ცვლილ. საკუთ.'!I492</f>
        <v>0</v>
      </c>
      <c r="BW492" s="7">
        <f>'მთავრ. ფონდი'!I492</f>
        <v>0</v>
      </c>
      <c r="BX492" s="7">
        <f>'პრეზ. ფონდი'!I492</f>
        <v>0</v>
      </c>
      <c r="BY492" s="7">
        <f>'დაზუსტ. ნაერთი'!H492</f>
        <v>0</v>
      </c>
      <c r="BZ492" s="7">
        <f>'დაზუსტ. ბიუჯ.'!H492</f>
        <v>0</v>
      </c>
      <c r="CA492" s="7">
        <f>'დაზუსტ. საკუთ.'!H492</f>
        <v>0</v>
      </c>
    </row>
    <row r="493" spans="1:79" x14ac:dyDescent="0.25">
      <c r="A493" t="str">
        <f t="shared" si="126"/>
        <v>b</v>
      </c>
      <c r="B493" s="5"/>
      <c r="C493" s="6" t="s">
        <v>19</v>
      </c>
      <c r="D493" s="7">
        <f t="shared" si="127"/>
        <v>0</v>
      </c>
      <c r="E493" s="7">
        <f t="shared" si="128"/>
        <v>0</v>
      </c>
      <c r="F493" s="7">
        <f t="shared" si="143"/>
        <v>0</v>
      </c>
      <c r="G493" s="7">
        <f t="shared" si="144"/>
        <v>0</v>
      </c>
      <c r="H493" s="7">
        <f t="shared" si="145"/>
        <v>0</v>
      </c>
      <c r="I493" s="7">
        <f t="shared" si="146"/>
        <v>0</v>
      </c>
      <c r="J493" s="7">
        <f t="shared" si="147"/>
        <v>0</v>
      </c>
      <c r="K493" s="7">
        <f t="shared" si="148"/>
        <v>0</v>
      </c>
      <c r="L493" s="7">
        <f t="shared" si="149"/>
        <v>0</v>
      </c>
      <c r="M493" s="7">
        <f t="shared" si="150"/>
        <v>0</v>
      </c>
      <c r="O493" s="7">
        <f t="shared" si="131"/>
        <v>0</v>
      </c>
      <c r="P493" s="7">
        <f>'დამტკ. ბიუჯ.'!E493</f>
        <v>0</v>
      </c>
      <c r="Q493" s="7">
        <f>'დამტკ. საკუთ.'!E493</f>
        <v>0</v>
      </c>
      <c r="R493" s="7">
        <f>'ცვლილ. ბიუჯ.'!F493</f>
        <v>0</v>
      </c>
      <c r="S493" s="7">
        <f>'ცვლილ. საკუთ.'!F493</f>
        <v>0</v>
      </c>
      <c r="T493" s="7">
        <f>'მთავრ. ფონდი'!F493</f>
        <v>0</v>
      </c>
      <c r="U493" s="7">
        <f>'პრეზ. ფონდი'!F493</f>
        <v>0</v>
      </c>
      <c r="V493" s="7">
        <f>'დაზუსტ. ნაერთი'!E493</f>
        <v>0</v>
      </c>
      <c r="W493" s="7">
        <f>'დაზუსტ. ბიუჯ.'!E493</f>
        <v>0</v>
      </c>
      <c r="X493" s="7">
        <f>'დაზუსტ. საკუთ.'!E493</f>
        <v>0</v>
      </c>
      <c r="Z493" s="7">
        <f t="shared" si="132"/>
        <v>0</v>
      </c>
      <c r="AA493" s="7">
        <f>'დამტკ. ბიუჯ.'!F493</f>
        <v>0</v>
      </c>
      <c r="AB493" s="7">
        <f>'დამტკ. საკუთ.'!F493</f>
        <v>0</v>
      </c>
      <c r="AC493" s="7">
        <f>'ცვლილ. ბიუჯ.'!G493</f>
        <v>0</v>
      </c>
      <c r="AD493" s="7">
        <f>'ცვლილ. საკუთ.'!G493</f>
        <v>0</v>
      </c>
      <c r="AE493" s="7">
        <f>'მთავრ. ფონდი'!G493</f>
        <v>0</v>
      </c>
      <c r="AF493" s="7">
        <f>'პრეზ. ფონდი'!G493</f>
        <v>0</v>
      </c>
      <c r="AG493" s="7">
        <f>'დაზუსტ. ნაერთი'!F493</f>
        <v>0</v>
      </c>
      <c r="AH493" s="7">
        <f>'დაზუსტ. ბიუჯ.'!F493</f>
        <v>0</v>
      </c>
      <c r="AI493" s="7">
        <f>'დაზუსტ. საკუთ.'!F493</f>
        <v>0</v>
      </c>
      <c r="AK493" s="7">
        <f t="shared" si="133"/>
        <v>0</v>
      </c>
      <c r="AL493" s="7">
        <f t="shared" si="134"/>
        <v>0</v>
      </c>
      <c r="AM493" s="7">
        <f t="shared" si="151"/>
        <v>0</v>
      </c>
      <c r="AN493" s="7">
        <f t="shared" si="152"/>
        <v>0</v>
      </c>
      <c r="AO493" s="7">
        <f t="shared" si="153"/>
        <v>0</v>
      </c>
      <c r="AP493" s="7">
        <f t="shared" si="154"/>
        <v>0</v>
      </c>
      <c r="AQ493" s="7">
        <f t="shared" si="155"/>
        <v>0</v>
      </c>
      <c r="AR493" s="7">
        <f t="shared" si="156"/>
        <v>0</v>
      </c>
      <c r="AS493" s="7">
        <f t="shared" si="157"/>
        <v>0</v>
      </c>
      <c r="AT493" s="7">
        <f t="shared" si="158"/>
        <v>0</v>
      </c>
      <c r="AV493" s="7">
        <f t="shared" si="137"/>
        <v>0</v>
      </c>
      <c r="AW493" s="7">
        <f>'დამტკ. ბიუჯ.'!G493</f>
        <v>0</v>
      </c>
      <c r="AX493" s="7">
        <f>'დამტკ. საკუთ.'!G493</f>
        <v>0</v>
      </c>
      <c r="AY493" s="7">
        <f>'ცვლილ. ბიუჯ.'!H493</f>
        <v>0</v>
      </c>
      <c r="AZ493" s="7">
        <f>'ცვლილ. საკუთ.'!H493</f>
        <v>0</v>
      </c>
      <c r="BA493" s="7">
        <f>'მთავრ. ფონდი'!H493</f>
        <v>0</v>
      </c>
      <c r="BB493" s="7">
        <f>'პრეზ. ფონდი'!H493</f>
        <v>0</v>
      </c>
      <c r="BC493" s="7">
        <f>'დაზუსტ. ნაერთი'!G493</f>
        <v>0</v>
      </c>
      <c r="BD493" s="7">
        <f>'დაზუსტ. ბიუჯ.'!G493</f>
        <v>0</v>
      </c>
      <c r="BE493" s="7">
        <f>'დაზუსტ. საკუთ.'!G493</f>
        <v>0</v>
      </c>
      <c r="BG493" s="7">
        <f t="shared" si="159"/>
        <v>0</v>
      </c>
      <c r="BH493" s="7">
        <f t="shared" si="160"/>
        <v>0</v>
      </c>
      <c r="BI493" s="7">
        <f t="shared" si="161"/>
        <v>0</v>
      </c>
      <c r="BJ493" s="7">
        <f t="shared" si="162"/>
        <v>0</v>
      </c>
      <c r="BK493" s="7">
        <f t="shared" si="163"/>
        <v>0</v>
      </c>
      <c r="BL493" s="7">
        <f t="shared" si="164"/>
        <v>0</v>
      </c>
      <c r="BM493" s="7">
        <f t="shared" si="165"/>
        <v>0</v>
      </c>
      <c r="BN493" s="7">
        <f t="shared" si="166"/>
        <v>0</v>
      </c>
      <c r="BO493" s="7">
        <f t="shared" si="142"/>
        <v>0</v>
      </c>
      <c r="BP493" s="7">
        <f t="shared" si="141"/>
        <v>0</v>
      </c>
      <c r="BR493" s="7">
        <f t="shared" si="140"/>
        <v>0</v>
      </c>
      <c r="BS493" s="7">
        <f>'დამტკ. ბიუჯ.'!H493</f>
        <v>0</v>
      </c>
      <c r="BT493" s="7">
        <f>'დამტკ. საკუთ.'!H493</f>
        <v>0</v>
      </c>
      <c r="BU493" s="7">
        <f>'ცვლილ. ბიუჯ.'!I493</f>
        <v>0</v>
      </c>
      <c r="BV493" s="7">
        <f>'ცვლილ. საკუთ.'!I493</f>
        <v>0</v>
      </c>
      <c r="BW493" s="7">
        <f>'მთავრ. ფონდი'!I493</f>
        <v>0</v>
      </c>
      <c r="BX493" s="7">
        <f>'პრეზ. ფონდი'!I493</f>
        <v>0</v>
      </c>
      <c r="BY493" s="7">
        <f>'დაზუსტ. ნაერთი'!H493</f>
        <v>0</v>
      </c>
      <c r="BZ493" s="7">
        <f>'დაზუსტ. ბიუჯ.'!H493</f>
        <v>0</v>
      </c>
      <c r="CA493" s="7">
        <f>'დაზუსტ. საკუთ.'!H493</f>
        <v>0</v>
      </c>
    </row>
    <row r="494" spans="1:79" ht="15.75" thickBot="1" x14ac:dyDescent="0.3">
      <c r="A494" t="str">
        <f t="shared" si="126"/>
        <v>b</v>
      </c>
      <c r="B494" s="11"/>
      <c r="C494" s="12" t="s">
        <v>20</v>
      </c>
      <c r="D494" s="13">
        <f t="shared" si="127"/>
        <v>0</v>
      </c>
      <c r="E494" s="13">
        <f t="shared" si="128"/>
        <v>0</v>
      </c>
      <c r="F494" s="13">
        <f t="shared" si="143"/>
        <v>0</v>
      </c>
      <c r="G494" s="13">
        <f t="shared" si="144"/>
        <v>0</v>
      </c>
      <c r="H494" s="13">
        <f t="shared" si="145"/>
        <v>0</v>
      </c>
      <c r="I494" s="13">
        <f t="shared" si="146"/>
        <v>0</v>
      </c>
      <c r="J494" s="13">
        <f t="shared" si="147"/>
        <v>0</v>
      </c>
      <c r="K494" s="13">
        <f t="shared" si="148"/>
        <v>0</v>
      </c>
      <c r="L494" s="13">
        <f t="shared" si="149"/>
        <v>0</v>
      </c>
      <c r="M494" s="13">
        <f t="shared" si="150"/>
        <v>0</v>
      </c>
      <c r="O494" s="13">
        <f t="shared" si="131"/>
        <v>0</v>
      </c>
      <c r="P494" s="13">
        <f>'დამტკ. ბიუჯ.'!E494</f>
        <v>0</v>
      </c>
      <c r="Q494" s="13">
        <f>'დამტკ. საკუთ.'!E494</f>
        <v>0</v>
      </c>
      <c r="R494" s="13">
        <f>'ცვლილ. ბიუჯ.'!F494</f>
        <v>0</v>
      </c>
      <c r="S494" s="13">
        <f>'ცვლილ. საკუთ.'!F494</f>
        <v>0</v>
      </c>
      <c r="T494" s="13">
        <f>'მთავრ. ფონდი'!F494</f>
        <v>0</v>
      </c>
      <c r="U494" s="13">
        <f>'პრეზ. ფონდი'!F494</f>
        <v>0</v>
      </c>
      <c r="V494" s="13">
        <f>'დაზუსტ. ნაერთი'!E494</f>
        <v>0</v>
      </c>
      <c r="W494" s="13">
        <f>'დაზუსტ. ბიუჯ.'!E494</f>
        <v>0</v>
      </c>
      <c r="X494" s="13">
        <f>'დაზუსტ. საკუთ.'!E494</f>
        <v>0</v>
      </c>
      <c r="Z494" s="13">
        <f t="shared" si="132"/>
        <v>0</v>
      </c>
      <c r="AA494" s="13">
        <f>'დამტკ. ბიუჯ.'!F494</f>
        <v>0</v>
      </c>
      <c r="AB494" s="13">
        <f>'დამტკ. საკუთ.'!F494</f>
        <v>0</v>
      </c>
      <c r="AC494" s="13">
        <f>'ცვლილ. ბიუჯ.'!G494</f>
        <v>0</v>
      </c>
      <c r="AD494" s="13">
        <f>'ცვლილ. საკუთ.'!G494</f>
        <v>0</v>
      </c>
      <c r="AE494" s="13">
        <f>'მთავრ. ფონდი'!G494</f>
        <v>0</v>
      </c>
      <c r="AF494" s="13">
        <f>'პრეზ. ფონდი'!G494</f>
        <v>0</v>
      </c>
      <c r="AG494" s="13">
        <f>'დაზუსტ. ნაერთი'!F494</f>
        <v>0</v>
      </c>
      <c r="AH494" s="13">
        <f>'დაზუსტ. ბიუჯ.'!F494</f>
        <v>0</v>
      </c>
      <c r="AI494" s="13">
        <f>'დაზუსტ. საკუთ.'!F494</f>
        <v>0</v>
      </c>
      <c r="AK494" s="13">
        <f t="shared" si="133"/>
        <v>0</v>
      </c>
      <c r="AL494" s="13">
        <f t="shared" si="134"/>
        <v>0</v>
      </c>
      <c r="AM494" s="13">
        <f t="shared" si="151"/>
        <v>0</v>
      </c>
      <c r="AN494" s="13">
        <f t="shared" si="152"/>
        <v>0</v>
      </c>
      <c r="AO494" s="13">
        <f t="shared" si="153"/>
        <v>0</v>
      </c>
      <c r="AP494" s="13">
        <f t="shared" si="154"/>
        <v>0</v>
      </c>
      <c r="AQ494" s="13">
        <f t="shared" si="155"/>
        <v>0</v>
      </c>
      <c r="AR494" s="13">
        <f t="shared" si="156"/>
        <v>0</v>
      </c>
      <c r="AS494" s="13">
        <f t="shared" si="157"/>
        <v>0</v>
      </c>
      <c r="AT494" s="13">
        <f t="shared" si="158"/>
        <v>0</v>
      </c>
      <c r="AV494" s="13">
        <f t="shared" si="137"/>
        <v>0</v>
      </c>
      <c r="AW494" s="13">
        <f>'დამტკ. ბიუჯ.'!G494</f>
        <v>0</v>
      </c>
      <c r="AX494" s="13">
        <f>'დამტკ. საკუთ.'!G494</f>
        <v>0</v>
      </c>
      <c r="AY494" s="13">
        <f>'ცვლილ. ბიუჯ.'!H494</f>
        <v>0</v>
      </c>
      <c r="AZ494" s="13">
        <f>'ცვლილ. საკუთ.'!H494</f>
        <v>0</v>
      </c>
      <c r="BA494" s="13">
        <f>'მთავრ. ფონდი'!H494</f>
        <v>0</v>
      </c>
      <c r="BB494" s="13">
        <f>'პრეზ. ფონდი'!H494</f>
        <v>0</v>
      </c>
      <c r="BC494" s="13">
        <f>'დაზუსტ. ნაერთი'!G494</f>
        <v>0</v>
      </c>
      <c r="BD494" s="13">
        <f>'დაზუსტ. ბიუჯ.'!G494</f>
        <v>0</v>
      </c>
      <c r="BE494" s="13">
        <f>'დაზუსტ. საკუთ.'!G494</f>
        <v>0</v>
      </c>
      <c r="BG494" s="13">
        <f t="shared" si="159"/>
        <v>0</v>
      </c>
      <c r="BH494" s="13">
        <f t="shared" si="160"/>
        <v>0</v>
      </c>
      <c r="BI494" s="13">
        <f t="shared" si="161"/>
        <v>0</v>
      </c>
      <c r="BJ494" s="13">
        <f t="shared" si="162"/>
        <v>0</v>
      </c>
      <c r="BK494" s="13">
        <f t="shared" si="163"/>
        <v>0</v>
      </c>
      <c r="BL494" s="13">
        <f t="shared" si="164"/>
        <v>0</v>
      </c>
      <c r="BM494" s="13">
        <f t="shared" si="165"/>
        <v>0</v>
      </c>
      <c r="BN494" s="13">
        <f t="shared" si="166"/>
        <v>0</v>
      </c>
      <c r="BO494" s="13">
        <f t="shared" si="142"/>
        <v>0</v>
      </c>
      <c r="BP494" s="13">
        <f t="shared" si="141"/>
        <v>0</v>
      </c>
      <c r="BR494" s="13">
        <f t="shared" si="140"/>
        <v>0</v>
      </c>
      <c r="BS494" s="13">
        <f>'დამტკ. ბიუჯ.'!H494</f>
        <v>0</v>
      </c>
      <c r="BT494" s="13">
        <f>'დამტკ. საკუთ.'!H494</f>
        <v>0</v>
      </c>
      <c r="BU494" s="13">
        <f>'ცვლილ. ბიუჯ.'!I494</f>
        <v>0</v>
      </c>
      <c r="BV494" s="13">
        <f>'ცვლილ. საკუთ.'!I494</f>
        <v>0</v>
      </c>
      <c r="BW494" s="13">
        <f>'მთავრ. ფონდი'!I494</f>
        <v>0</v>
      </c>
      <c r="BX494" s="13">
        <f>'პრეზ. ფონდი'!I494</f>
        <v>0</v>
      </c>
      <c r="BY494" s="13">
        <f>'დაზუსტ. ნაერთი'!H494</f>
        <v>0</v>
      </c>
      <c r="BZ494" s="13">
        <f>'დაზუსტ. ბიუჯ.'!H494</f>
        <v>0</v>
      </c>
      <c r="CA494" s="13">
        <f>'დაზუსტ. საკუთ.'!H494</f>
        <v>0</v>
      </c>
    </row>
    <row r="495" spans="1:79" ht="64.5" customHeight="1" thickTop="1" thickBot="1" x14ac:dyDescent="0.3">
      <c r="A495" t="str">
        <f t="shared" ref="A495:A506" si="167">IF(OR(D495&lt;&gt;0,K495&lt;&gt;0),"a","b")</f>
        <v>a</v>
      </c>
      <c r="B495" s="16" t="s">
        <v>240</v>
      </c>
      <c r="C495" s="4" t="s">
        <v>243</v>
      </c>
      <c r="D495" s="4">
        <f t="shared" ref="D495:D506" si="168">SUM(O495,Z495,AV495,BR495)</f>
        <v>30000000</v>
      </c>
      <c r="E495" s="4">
        <f t="shared" ref="E495:E506" si="169">SUM(P495,AA495,AW495,BS495)</f>
        <v>30000000</v>
      </c>
      <c r="F495" s="4">
        <f t="shared" ref="F495:F506" si="170">SUM(Q495,AB495,AX495,BT495)</f>
        <v>0</v>
      </c>
      <c r="G495" s="4">
        <f t="shared" ref="G495:G506" si="171">SUM(R495,AC495,AY495,BU495)</f>
        <v>0</v>
      </c>
      <c r="H495" s="4">
        <f t="shared" ref="H495:H506" si="172">SUM(S495,AD495,AZ495,BV495)</f>
        <v>0</v>
      </c>
      <c r="I495" s="4">
        <f t="shared" ref="I495:J506" si="173">SUM(T495,AE495,BA495,BW495)</f>
        <v>0</v>
      </c>
      <c r="J495" s="4">
        <f t="shared" si="173"/>
        <v>0</v>
      </c>
      <c r="K495" s="4">
        <f t="shared" ref="K495:K506" si="174">SUM(V495,AG495,BC495,BY495)</f>
        <v>30000000</v>
      </c>
      <c r="L495" s="4">
        <f t="shared" ref="L495:L506" si="175">SUM(W495,AH495,BD495,BZ495)</f>
        <v>30000000</v>
      </c>
      <c r="M495" s="4">
        <f t="shared" ref="M495:M506" si="176">SUM(X495,AI495,BE495,CA495)</f>
        <v>0</v>
      </c>
      <c r="O495" s="4">
        <f t="shared" ref="O495:O506" si="177">SUM(P495,Q495)</f>
        <v>7500000</v>
      </c>
      <c r="P495" s="4">
        <f>'დამტკ. ბიუჯ.'!E495</f>
        <v>7500000</v>
      </c>
      <c r="Q495" s="4">
        <f>'დამტკ. საკუთ.'!E495</f>
        <v>0</v>
      </c>
      <c r="R495" s="4">
        <f>'ცვლილ. ბიუჯ.'!F495</f>
        <v>-570000</v>
      </c>
      <c r="S495" s="4">
        <f>'ცვლილ. საკუთ.'!F495</f>
        <v>0</v>
      </c>
      <c r="T495" s="4">
        <f>'მთავრ. ფონდი'!F495</f>
        <v>0</v>
      </c>
      <c r="U495" s="4">
        <f>'პრეზ. ფონდი'!F495</f>
        <v>0</v>
      </c>
      <c r="V495" s="4">
        <f>'დაზუსტ. ნაერთი'!E495</f>
        <v>6930000</v>
      </c>
      <c r="W495" s="4">
        <f>'დაზუსტ. ბიუჯ.'!E495</f>
        <v>6930000</v>
      </c>
      <c r="X495" s="4">
        <f>'დაზუსტ. საკუთ.'!E495</f>
        <v>0</v>
      </c>
      <c r="Z495" s="4">
        <f t="shared" ref="Z495:Z506" si="178">SUM(AA495,AB495)</f>
        <v>7500000</v>
      </c>
      <c r="AA495" s="4">
        <f>'დამტკ. ბიუჯ.'!F495</f>
        <v>7500000</v>
      </c>
      <c r="AB495" s="4">
        <f>'დამტკ. საკუთ.'!F495</f>
        <v>0</v>
      </c>
      <c r="AC495" s="4">
        <f>'ცვლილ. ბიუჯ.'!G495</f>
        <v>-496900</v>
      </c>
      <c r="AD495" s="4">
        <f>'ცვლილ. საკუთ.'!G495</f>
        <v>0</v>
      </c>
      <c r="AE495" s="4">
        <f>'მთავრ. ფონდი'!G495</f>
        <v>0</v>
      </c>
      <c r="AF495" s="4">
        <f>'პრეზ. ფონდი'!G495</f>
        <v>0</v>
      </c>
      <c r="AG495" s="4">
        <f>'დაზუსტ. ნაერთი'!F495</f>
        <v>7003100</v>
      </c>
      <c r="AH495" s="4">
        <f>'დაზუსტ. ბიუჯ.'!F495</f>
        <v>7003100</v>
      </c>
      <c r="AI495" s="4">
        <f>'დაზუსტ. საკუთ.'!F495</f>
        <v>0</v>
      </c>
      <c r="AK495" s="4">
        <f t="shared" ref="AK495:AK506" si="179">SUM(O495,Z495)</f>
        <v>15000000</v>
      </c>
      <c r="AL495" s="4">
        <f t="shared" ref="AL495:AL506" si="180">SUM(P495,AA495)</f>
        <v>15000000</v>
      </c>
      <c r="AM495" s="4">
        <f t="shared" ref="AM495:AM506" si="181">SUM(Q495,AB495)</f>
        <v>0</v>
      </c>
      <c r="AN495" s="4">
        <f t="shared" ref="AN495:AN506" si="182">SUM(R495,AC495)</f>
        <v>-1066900</v>
      </c>
      <c r="AO495" s="4">
        <f t="shared" ref="AO495:AO506" si="183">SUM(S495,AD495)</f>
        <v>0</v>
      </c>
      <c r="AP495" s="4">
        <f t="shared" ref="AP495:AQ506" si="184">SUM(T495,AE495)</f>
        <v>0</v>
      </c>
      <c r="AQ495" s="4">
        <f t="shared" si="184"/>
        <v>0</v>
      </c>
      <c r="AR495" s="4">
        <f t="shared" ref="AR495:AR506" si="185">SUM(V495,AG495)</f>
        <v>13933100</v>
      </c>
      <c r="AS495" s="4">
        <f t="shared" ref="AS495:AS506" si="186">SUM(W495,AH495)</f>
        <v>13933100</v>
      </c>
      <c r="AT495" s="4">
        <f t="shared" ref="AT495:AT506" si="187">SUM(X495,AI495)</f>
        <v>0</v>
      </c>
      <c r="AV495" s="4">
        <f t="shared" ref="AV495:AV506" si="188">SUM(AW495,AX495)</f>
        <v>7500000</v>
      </c>
      <c r="AW495" s="4">
        <f>'დამტკ. ბიუჯ.'!G495</f>
        <v>7500000</v>
      </c>
      <c r="AX495" s="4">
        <f>'დამტკ. საკუთ.'!G495</f>
        <v>0</v>
      </c>
      <c r="AY495" s="4">
        <f>'ცვლილ. ბიუჯ.'!H495</f>
        <v>0</v>
      </c>
      <c r="AZ495" s="4">
        <f>'ცვლილ. საკუთ.'!H495</f>
        <v>0</v>
      </c>
      <c r="BA495" s="4">
        <f>'მთავრ. ფონდი'!H495</f>
        <v>0</v>
      </c>
      <c r="BB495" s="4">
        <f>'პრეზ. ფონდი'!H495</f>
        <v>0</v>
      </c>
      <c r="BC495" s="4">
        <f>'დაზუსტ. ნაერთი'!G495</f>
        <v>7500000</v>
      </c>
      <c r="BD495" s="4">
        <f>'დაზუსტ. ბიუჯ.'!G495</f>
        <v>7500000</v>
      </c>
      <c r="BE495" s="4">
        <f>'დაზუსტ. საკუთ.'!G495</f>
        <v>0</v>
      </c>
      <c r="BG495" s="4">
        <f t="shared" ref="BG495:BG506" si="189">SUM(O495,Z495,AV495)</f>
        <v>22500000</v>
      </c>
      <c r="BH495" s="4">
        <f t="shared" ref="BH495:BH506" si="190">SUM(P495,AA495,AW495)</f>
        <v>22500000</v>
      </c>
      <c r="BI495" s="4">
        <f t="shared" ref="BI495:BI506" si="191">SUM(Q495,AB495,AX495)</f>
        <v>0</v>
      </c>
      <c r="BJ495" s="4">
        <f t="shared" ref="BJ495:BJ506" si="192">SUM(R495,AC495,AY495)</f>
        <v>-1066900</v>
      </c>
      <c r="BK495" s="4">
        <f t="shared" ref="BK495:BK506" si="193">SUM(S495,AD495,AZ495)</f>
        <v>0</v>
      </c>
      <c r="BL495" s="4">
        <f t="shared" ref="BL495:BL506" si="194">SUM(T495,AE495,BA495)</f>
        <v>0</v>
      </c>
      <c r="BM495" s="4">
        <f t="shared" ref="BM495:BM506" si="195">SUM(U495,AF495,BB495)</f>
        <v>0</v>
      </c>
      <c r="BN495" s="4">
        <f t="shared" ref="BN495:BN506" si="196">SUM(V495,AG495,BC495)</f>
        <v>21433100</v>
      </c>
      <c r="BO495" s="4">
        <f t="shared" ref="BO495:BO506" si="197">SUM(W495,AH495,BD495)</f>
        <v>21433100</v>
      </c>
      <c r="BP495" s="4">
        <f t="shared" ref="BP495:BP506" si="198">SUM(X495,AI495,BE495)</f>
        <v>0</v>
      </c>
      <c r="BR495" s="4">
        <f t="shared" ref="BR495:BR506" si="199">SUM(BS495,BT495)</f>
        <v>7500000</v>
      </c>
      <c r="BS495" s="4">
        <f>'დამტკ. ბიუჯ.'!H495</f>
        <v>7500000</v>
      </c>
      <c r="BT495" s="4">
        <f>'დამტკ. საკუთ.'!H495</f>
        <v>0</v>
      </c>
      <c r="BU495" s="4">
        <f>'ცვლილ. ბიუჯ.'!I495</f>
        <v>1066900</v>
      </c>
      <c r="BV495" s="4">
        <f>'ცვლილ. საკუთ.'!I495</f>
        <v>0</v>
      </c>
      <c r="BW495" s="4">
        <f>'მთავრ. ფონდი'!I495</f>
        <v>0</v>
      </c>
      <c r="BX495" s="4">
        <f>'პრეზ. ფონდი'!I495</f>
        <v>0</v>
      </c>
      <c r="BY495" s="4">
        <f>'დაზუსტ. ნაერთი'!H495</f>
        <v>8566900</v>
      </c>
      <c r="BZ495" s="4">
        <f>'დაზუსტ. ბიუჯ.'!H495</f>
        <v>8566900</v>
      </c>
      <c r="CA495" s="4">
        <f>'დაზუსტ. საკუთ.'!H495</f>
        <v>0</v>
      </c>
    </row>
    <row r="496" spans="1:79" ht="15.75" thickTop="1" x14ac:dyDescent="0.25">
      <c r="A496" t="str">
        <f t="shared" si="167"/>
        <v>a</v>
      </c>
      <c r="B496" s="5"/>
      <c r="C496" s="6" t="s">
        <v>10</v>
      </c>
      <c r="D496" s="7">
        <f t="shared" si="168"/>
        <v>30000000</v>
      </c>
      <c r="E496" s="7">
        <f t="shared" si="169"/>
        <v>30000000</v>
      </c>
      <c r="F496" s="7">
        <f t="shared" si="170"/>
        <v>0</v>
      </c>
      <c r="G496" s="7">
        <f t="shared" si="171"/>
        <v>0</v>
      </c>
      <c r="H496" s="7">
        <f t="shared" si="172"/>
        <v>0</v>
      </c>
      <c r="I496" s="7">
        <f t="shared" si="173"/>
        <v>0</v>
      </c>
      <c r="J496" s="7">
        <f t="shared" si="173"/>
        <v>0</v>
      </c>
      <c r="K496" s="7">
        <f t="shared" si="174"/>
        <v>30000000</v>
      </c>
      <c r="L496" s="7">
        <f t="shared" si="175"/>
        <v>30000000</v>
      </c>
      <c r="M496" s="7">
        <f t="shared" si="176"/>
        <v>0</v>
      </c>
      <c r="O496" s="7">
        <f t="shared" si="177"/>
        <v>7500000</v>
      </c>
      <c r="P496" s="7">
        <f>'დამტკ. ბიუჯ.'!E496</f>
        <v>7500000</v>
      </c>
      <c r="Q496" s="7">
        <f>'დამტკ. საკუთ.'!E496</f>
        <v>0</v>
      </c>
      <c r="R496" s="7">
        <f>'ცვლილ. ბიუჯ.'!F496</f>
        <v>-570000</v>
      </c>
      <c r="S496" s="7">
        <f>'ცვლილ. საკუთ.'!F496</f>
        <v>0</v>
      </c>
      <c r="T496" s="7">
        <f>'მთავრ. ფონდი'!F496</f>
        <v>0</v>
      </c>
      <c r="U496" s="7">
        <f>'პრეზ. ფონდი'!F496</f>
        <v>0</v>
      </c>
      <c r="V496" s="7">
        <f>'დაზუსტ. ნაერთი'!E496</f>
        <v>6930000</v>
      </c>
      <c r="W496" s="7">
        <f>'დაზუსტ. ბიუჯ.'!E496</f>
        <v>6930000</v>
      </c>
      <c r="X496" s="7">
        <f>'დაზუსტ. საკუთ.'!E496</f>
        <v>0</v>
      </c>
      <c r="Z496" s="7">
        <f t="shared" si="178"/>
        <v>7500000</v>
      </c>
      <c r="AA496" s="7">
        <f>'დამტკ. ბიუჯ.'!F496</f>
        <v>7500000</v>
      </c>
      <c r="AB496" s="7">
        <f>'დამტკ. საკუთ.'!F496</f>
        <v>0</v>
      </c>
      <c r="AC496" s="7">
        <f>'ცვლილ. ბიუჯ.'!G496</f>
        <v>-496900</v>
      </c>
      <c r="AD496" s="7">
        <f>'ცვლილ. საკუთ.'!G496</f>
        <v>0</v>
      </c>
      <c r="AE496" s="7">
        <f>'მთავრ. ფონდი'!G496</f>
        <v>0</v>
      </c>
      <c r="AF496" s="7">
        <f>'პრეზ. ფონდი'!G496</f>
        <v>0</v>
      </c>
      <c r="AG496" s="7">
        <f>'დაზუსტ. ნაერთი'!F496</f>
        <v>7003100</v>
      </c>
      <c r="AH496" s="7">
        <f>'დაზუსტ. ბიუჯ.'!F496</f>
        <v>7003100</v>
      </c>
      <c r="AI496" s="7">
        <f>'დაზუსტ. საკუთ.'!F496</f>
        <v>0</v>
      </c>
      <c r="AK496" s="7">
        <f t="shared" si="179"/>
        <v>15000000</v>
      </c>
      <c r="AL496" s="7">
        <f t="shared" si="180"/>
        <v>15000000</v>
      </c>
      <c r="AM496" s="7">
        <f t="shared" si="181"/>
        <v>0</v>
      </c>
      <c r="AN496" s="7">
        <f t="shared" si="182"/>
        <v>-1066900</v>
      </c>
      <c r="AO496" s="7">
        <f t="shared" si="183"/>
        <v>0</v>
      </c>
      <c r="AP496" s="7">
        <f t="shared" si="184"/>
        <v>0</v>
      </c>
      <c r="AQ496" s="7">
        <f t="shared" si="184"/>
        <v>0</v>
      </c>
      <c r="AR496" s="7">
        <f t="shared" si="185"/>
        <v>13933100</v>
      </c>
      <c r="AS496" s="7">
        <f t="shared" si="186"/>
        <v>13933100</v>
      </c>
      <c r="AT496" s="7">
        <f t="shared" si="187"/>
        <v>0</v>
      </c>
      <c r="AV496" s="7">
        <f t="shared" si="188"/>
        <v>7500000</v>
      </c>
      <c r="AW496" s="7">
        <f>'დამტკ. ბიუჯ.'!G496</f>
        <v>7500000</v>
      </c>
      <c r="AX496" s="7">
        <f>'დამტკ. საკუთ.'!G496</f>
        <v>0</v>
      </c>
      <c r="AY496" s="7">
        <f>'ცვლილ. ბიუჯ.'!H496</f>
        <v>0</v>
      </c>
      <c r="AZ496" s="7">
        <f>'ცვლილ. საკუთ.'!H496</f>
        <v>0</v>
      </c>
      <c r="BA496" s="7">
        <f>'მთავრ. ფონდი'!H496</f>
        <v>0</v>
      </c>
      <c r="BB496" s="7">
        <f>'პრეზ. ფონდი'!H496</f>
        <v>0</v>
      </c>
      <c r="BC496" s="7">
        <f>'დაზუსტ. ნაერთი'!G496</f>
        <v>7500000</v>
      </c>
      <c r="BD496" s="7">
        <f>'დაზუსტ. ბიუჯ.'!G496</f>
        <v>7500000</v>
      </c>
      <c r="BE496" s="7">
        <f>'დაზუსტ. საკუთ.'!G496</f>
        <v>0</v>
      </c>
      <c r="BG496" s="7">
        <f t="shared" si="189"/>
        <v>22500000</v>
      </c>
      <c r="BH496" s="7">
        <f t="shared" si="190"/>
        <v>22500000</v>
      </c>
      <c r="BI496" s="7">
        <f t="shared" si="191"/>
        <v>0</v>
      </c>
      <c r="BJ496" s="7">
        <f t="shared" si="192"/>
        <v>-1066900</v>
      </c>
      <c r="BK496" s="7">
        <f t="shared" si="193"/>
        <v>0</v>
      </c>
      <c r="BL496" s="7">
        <f t="shared" si="194"/>
        <v>0</v>
      </c>
      <c r="BM496" s="7">
        <f t="shared" si="195"/>
        <v>0</v>
      </c>
      <c r="BN496" s="7">
        <f t="shared" si="196"/>
        <v>21433100</v>
      </c>
      <c r="BO496" s="7">
        <f t="shared" si="197"/>
        <v>21433100</v>
      </c>
      <c r="BP496" s="7">
        <f t="shared" si="198"/>
        <v>0</v>
      </c>
      <c r="BR496" s="7">
        <f t="shared" si="199"/>
        <v>7500000</v>
      </c>
      <c r="BS496" s="7">
        <f>'დამტკ. ბიუჯ.'!H496</f>
        <v>7500000</v>
      </c>
      <c r="BT496" s="7">
        <f>'დამტკ. საკუთ.'!H496</f>
        <v>0</v>
      </c>
      <c r="BU496" s="7">
        <f>'ცვლილ. ბიუჯ.'!I496</f>
        <v>1066900</v>
      </c>
      <c r="BV496" s="7">
        <f>'ცვლილ. საკუთ.'!I496</f>
        <v>0</v>
      </c>
      <c r="BW496" s="7">
        <f>'მთავრ. ფონდი'!I496</f>
        <v>0</v>
      </c>
      <c r="BX496" s="7">
        <f>'პრეზ. ფონდი'!I496</f>
        <v>0</v>
      </c>
      <c r="BY496" s="7">
        <f>'დაზუსტ. ნაერთი'!H496</f>
        <v>8566900</v>
      </c>
      <c r="BZ496" s="7">
        <f>'დაზუსტ. ბიუჯ.'!H496</f>
        <v>8566900</v>
      </c>
      <c r="CA496" s="7">
        <f>'დაზუსტ. საკუთ.'!H496</f>
        <v>0</v>
      </c>
    </row>
    <row r="497" spans="1:79" x14ac:dyDescent="0.25">
      <c r="A497" t="str">
        <f t="shared" si="167"/>
        <v>b</v>
      </c>
      <c r="B497" s="8"/>
      <c r="C497" s="9" t="s">
        <v>11</v>
      </c>
      <c r="D497" s="10">
        <f t="shared" si="168"/>
        <v>0</v>
      </c>
      <c r="E497" s="10">
        <f t="shared" si="169"/>
        <v>0</v>
      </c>
      <c r="F497" s="10">
        <f t="shared" si="170"/>
        <v>0</v>
      </c>
      <c r="G497" s="10">
        <f t="shared" si="171"/>
        <v>0</v>
      </c>
      <c r="H497" s="10">
        <f t="shared" si="172"/>
        <v>0</v>
      </c>
      <c r="I497" s="10">
        <f t="shared" si="173"/>
        <v>0</v>
      </c>
      <c r="J497" s="10">
        <f t="shared" si="173"/>
        <v>0</v>
      </c>
      <c r="K497" s="10">
        <f t="shared" si="174"/>
        <v>0</v>
      </c>
      <c r="L497" s="10">
        <f t="shared" si="175"/>
        <v>0</v>
      </c>
      <c r="M497" s="10">
        <f t="shared" si="176"/>
        <v>0</v>
      </c>
      <c r="O497" s="10">
        <f t="shared" si="177"/>
        <v>0</v>
      </c>
      <c r="P497" s="10">
        <f>'დამტკ. ბიუჯ.'!E497</f>
        <v>0</v>
      </c>
      <c r="Q497" s="10">
        <f>'დამტკ. საკუთ.'!E497</f>
        <v>0</v>
      </c>
      <c r="R497" s="10">
        <f>'ცვლილ. ბიუჯ.'!F497</f>
        <v>0</v>
      </c>
      <c r="S497" s="10">
        <f>'ცვლილ. საკუთ.'!F497</f>
        <v>0</v>
      </c>
      <c r="T497" s="10">
        <f>'მთავრ. ფონდი'!F497</f>
        <v>0</v>
      </c>
      <c r="U497" s="10">
        <f>'პრეზ. ფონდი'!F497</f>
        <v>0</v>
      </c>
      <c r="V497" s="10">
        <f>'დაზუსტ. ნაერთი'!E497</f>
        <v>0</v>
      </c>
      <c r="W497" s="10">
        <f>'დაზუსტ. ბიუჯ.'!E497</f>
        <v>0</v>
      </c>
      <c r="X497" s="10">
        <f>'დაზუსტ. საკუთ.'!E497</f>
        <v>0</v>
      </c>
      <c r="Z497" s="10">
        <f t="shared" si="178"/>
        <v>0</v>
      </c>
      <c r="AA497" s="10">
        <f>'დამტკ. ბიუჯ.'!F497</f>
        <v>0</v>
      </c>
      <c r="AB497" s="10">
        <f>'დამტკ. საკუთ.'!F497</f>
        <v>0</v>
      </c>
      <c r="AC497" s="10">
        <f>'ცვლილ. ბიუჯ.'!G497</f>
        <v>0</v>
      </c>
      <c r="AD497" s="10">
        <f>'ცვლილ. საკუთ.'!G497</f>
        <v>0</v>
      </c>
      <c r="AE497" s="10">
        <f>'მთავრ. ფონდი'!G497</f>
        <v>0</v>
      </c>
      <c r="AF497" s="10">
        <f>'პრეზ. ფონდი'!G497</f>
        <v>0</v>
      </c>
      <c r="AG497" s="10">
        <f>'დაზუსტ. ნაერთი'!F497</f>
        <v>0</v>
      </c>
      <c r="AH497" s="10">
        <f>'დაზუსტ. ბიუჯ.'!F497</f>
        <v>0</v>
      </c>
      <c r="AI497" s="10">
        <f>'დაზუსტ. საკუთ.'!F497</f>
        <v>0</v>
      </c>
      <c r="AK497" s="10">
        <f t="shared" si="179"/>
        <v>0</v>
      </c>
      <c r="AL497" s="10">
        <f t="shared" si="180"/>
        <v>0</v>
      </c>
      <c r="AM497" s="10">
        <f t="shared" si="181"/>
        <v>0</v>
      </c>
      <c r="AN497" s="10">
        <f t="shared" si="182"/>
        <v>0</v>
      </c>
      <c r="AO497" s="10">
        <f t="shared" si="183"/>
        <v>0</v>
      </c>
      <c r="AP497" s="10">
        <f t="shared" si="184"/>
        <v>0</v>
      </c>
      <c r="AQ497" s="10">
        <f t="shared" si="184"/>
        <v>0</v>
      </c>
      <c r="AR497" s="10">
        <f t="shared" si="185"/>
        <v>0</v>
      </c>
      <c r="AS497" s="10">
        <f t="shared" si="186"/>
        <v>0</v>
      </c>
      <c r="AT497" s="10">
        <f t="shared" si="187"/>
        <v>0</v>
      </c>
      <c r="AV497" s="10">
        <f t="shared" si="188"/>
        <v>0</v>
      </c>
      <c r="AW497" s="10">
        <f>'დამტკ. ბიუჯ.'!G497</f>
        <v>0</v>
      </c>
      <c r="AX497" s="10">
        <f>'დამტკ. საკუთ.'!G497</f>
        <v>0</v>
      </c>
      <c r="AY497" s="10">
        <f>'ცვლილ. ბიუჯ.'!H497</f>
        <v>0</v>
      </c>
      <c r="AZ497" s="10">
        <f>'ცვლილ. საკუთ.'!H497</f>
        <v>0</v>
      </c>
      <c r="BA497" s="10">
        <f>'მთავრ. ფონდი'!H497</f>
        <v>0</v>
      </c>
      <c r="BB497" s="10">
        <f>'პრეზ. ფონდი'!H497</f>
        <v>0</v>
      </c>
      <c r="BC497" s="10">
        <f>'დაზუსტ. ნაერთი'!G497</f>
        <v>0</v>
      </c>
      <c r="BD497" s="10">
        <f>'დაზუსტ. ბიუჯ.'!G497</f>
        <v>0</v>
      </c>
      <c r="BE497" s="10">
        <f>'დაზუსტ. საკუთ.'!G497</f>
        <v>0</v>
      </c>
      <c r="BG497" s="10">
        <f t="shared" si="189"/>
        <v>0</v>
      </c>
      <c r="BH497" s="10">
        <f t="shared" si="190"/>
        <v>0</v>
      </c>
      <c r="BI497" s="10">
        <f t="shared" si="191"/>
        <v>0</v>
      </c>
      <c r="BJ497" s="10">
        <f t="shared" si="192"/>
        <v>0</v>
      </c>
      <c r="BK497" s="10">
        <f t="shared" si="193"/>
        <v>0</v>
      </c>
      <c r="BL497" s="10">
        <f t="shared" si="194"/>
        <v>0</v>
      </c>
      <c r="BM497" s="10">
        <f t="shared" si="195"/>
        <v>0</v>
      </c>
      <c r="BN497" s="10">
        <f t="shared" si="196"/>
        <v>0</v>
      </c>
      <c r="BO497" s="10">
        <f t="shared" si="197"/>
        <v>0</v>
      </c>
      <c r="BP497" s="10">
        <f t="shared" si="198"/>
        <v>0</v>
      </c>
      <c r="BR497" s="10">
        <f t="shared" si="199"/>
        <v>0</v>
      </c>
      <c r="BS497" s="10">
        <f>'დამტკ. ბიუჯ.'!H497</f>
        <v>0</v>
      </c>
      <c r="BT497" s="10">
        <f>'დამტკ. საკუთ.'!H497</f>
        <v>0</v>
      </c>
      <c r="BU497" s="10">
        <f>'ცვლილ. ბიუჯ.'!I497</f>
        <v>0</v>
      </c>
      <c r="BV497" s="10">
        <f>'ცვლილ. საკუთ.'!I497</f>
        <v>0</v>
      </c>
      <c r="BW497" s="10">
        <f>'მთავრ. ფონდი'!I497</f>
        <v>0</v>
      </c>
      <c r="BX497" s="10">
        <f>'პრეზ. ფონდი'!I497</f>
        <v>0</v>
      </c>
      <c r="BY497" s="10">
        <f>'დაზუსტ. ნაერთი'!H497</f>
        <v>0</v>
      </c>
      <c r="BZ497" s="10">
        <f>'დაზუსტ. ბიუჯ.'!H497</f>
        <v>0</v>
      </c>
      <c r="CA497" s="10">
        <f>'დაზუსტ. საკუთ.'!H497</f>
        <v>0</v>
      </c>
    </row>
    <row r="498" spans="1:79" x14ac:dyDescent="0.25">
      <c r="A498" t="str">
        <f t="shared" si="167"/>
        <v>b</v>
      </c>
      <c r="B498" s="8"/>
      <c r="C498" s="9" t="s">
        <v>12</v>
      </c>
      <c r="D498" s="10">
        <f t="shared" si="168"/>
        <v>0</v>
      </c>
      <c r="E498" s="10">
        <f t="shared" si="169"/>
        <v>0</v>
      </c>
      <c r="F498" s="10">
        <f t="shared" si="170"/>
        <v>0</v>
      </c>
      <c r="G498" s="10">
        <f t="shared" si="171"/>
        <v>0</v>
      </c>
      <c r="H498" s="10">
        <f t="shared" si="172"/>
        <v>0</v>
      </c>
      <c r="I498" s="10">
        <f t="shared" si="173"/>
        <v>0</v>
      </c>
      <c r="J498" s="10">
        <f t="shared" si="173"/>
        <v>0</v>
      </c>
      <c r="K498" s="10">
        <f t="shared" si="174"/>
        <v>0</v>
      </c>
      <c r="L498" s="10">
        <f t="shared" si="175"/>
        <v>0</v>
      </c>
      <c r="M498" s="10">
        <f t="shared" si="176"/>
        <v>0</v>
      </c>
      <c r="O498" s="10">
        <f t="shared" si="177"/>
        <v>0</v>
      </c>
      <c r="P498" s="10">
        <f>'დამტკ. ბიუჯ.'!E498</f>
        <v>0</v>
      </c>
      <c r="Q498" s="10">
        <f>'დამტკ. საკუთ.'!E498</f>
        <v>0</v>
      </c>
      <c r="R498" s="10">
        <f>'ცვლილ. ბიუჯ.'!F498</f>
        <v>0</v>
      </c>
      <c r="S498" s="10">
        <f>'ცვლილ. საკუთ.'!F498</f>
        <v>0</v>
      </c>
      <c r="T498" s="10">
        <f>'მთავრ. ფონდი'!F498</f>
        <v>0</v>
      </c>
      <c r="U498" s="10">
        <f>'პრეზ. ფონდი'!F498</f>
        <v>0</v>
      </c>
      <c r="V498" s="10">
        <f>'დაზუსტ. ნაერთი'!E498</f>
        <v>0</v>
      </c>
      <c r="W498" s="10">
        <f>'დაზუსტ. ბიუჯ.'!E498</f>
        <v>0</v>
      </c>
      <c r="X498" s="10">
        <f>'დაზუსტ. საკუთ.'!E498</f>
        <v>0</v>
      </c>
      <c r="Z498" s="10">
        <f t="shared" si="178"/>
        <v>0</v>
      </c>
      <c r="AA498" s="10">
        <f>'დამტკ. ბიუჯ.'!F498</f>
        <v>0</v>
      </c>
      <c r="AB498" s="10">
        <f>'დამტკ. საკუთ.'!F498</f>
        <v>0</v>
      </c>
      <c r="AC498" s="10">
        <f>'ცვლილ. ბიუჯ.'!G498</f>
        <v>0</v>
      </c>
      <c r="AD498" s="10">
        <f>'ცვლილ. საკუთ.'!G498</f>
        <v>0</v>
      </c>
      <c r="AE498" s="10">
        <f>'მთავრ. ფონდი'!G498</f>
        <v>0</v>
      </c>
      <c r="AF498" s="10">
        <f>'პრეზ. ფონდი'!G498</f>
        <v>0</v>
      </c>
      <c r="AG498" s="10">
        <f>'დაზუსტ. ნაერთი'!F498</f>
        <v>0</v>
      </c>
      <c r="AH498" s="10">
        <f>'დაზუსტ. ბიუჯ.'!F498</f>
        <v>0</v>
      </c>
      <c r="AI498" s="10">
        <f>'დაზუსტ. საკუთ.'!F498</f>
        <v>0</v>
      </c>
      <c r="AK498" s="10">
        <f t="shared" si="179"/>
        <v>0</v>
      </c>
      <c r="AL498" s="10">
        <f t="shared" si="180"/>
        <v>0</v>
      </c>
      <c r="AM498" s="10">
        <f t="shared" si="181"/>
        <v>0</v>
      </c>
      <c r="AN498" s="10">
        <f t="shared" si="182"/>
        <v>0</v>
      </c>
      <c r="AO498" s="10">
        <f t="shared" si="183"/>
        <v>0</v>
      </c>
      <c r="AP498" s="10">
        <f t="shared" si="184"/>
        <v>0</v>
      </c>
      <c r="AQ498" s="10">
        <f t="shared" si="184"/>
        <v>0</v>
      </c>
      <c r="AR498" s="10">
        <f t="shared" si="185"/>
        <v>0</v>
      </c>
      <c r="AS498" s="10">
        <f t="shared" si="186"/>
        <v>0</v>
      </c>
      <c r="AT498" s="10">
        <f t="shared" si="187"/>
        <v>0</v>
      </c>
      <c r="AV498" s="10">
        <f t="shared" si="188"/>
        <v>0</v>
      </c>
      <c r="AW498" s="10">
        <f>'დამტკ. ბიუჯ.'!G498</f>
        <v>0</v>
      </c>
      <c r="AX498" s="10">
        <f>'დამტკ. საკუთ.'!G498</f>
        <v>0</v>
      </c>
      <c r="AY498" s="10">
        <f>'ცვლილ. ბიუჯ.'!H498</f>
        <v>0</v>
      </c>
      <c r="AZ498" s="10">
        <f>'ცვლილ. საკუთ.'!H498</f>
        <v>0</v>
      </c>
      <c r="BA498" s="10">
        <f>'მთავრ. ფონდი'!H498</f>
        <v>0</v>
      </c>
      <c r="BB498" s="10">
        <f>'პრეზ. ფონდი'!H498</f>
        <v>0</v>
      </c>
      <c r="BC498" s="10">
        <f>'დაზუსტ. ნაერთი'!G498</f>
        <v>0</v>
      </c>
      <c r="BD498" s="10">
        <f>'დაზუსტ. ბიუჯ.'!G498</f>
        <v>0</v>
      </c>
      <c r="BE498" s="10">
        <f>'დაზუსტ. საკუთ.'!G498</f>
        <v>0</v>
      </c>
      <c r="BG498" s="10">
        <f t="shared" si="189"/>
        <v>0</v>
      </c>
      <c r="BH498" s="10">
        <f t="shared" si="190"/>
        <v>0</v>
      </c>
      <c r="BI498" s="10">
        <f t="shared" si="191"/>
        <v>0</v>
      </c>
      <c r="BJ498" s="10">
        <f t="shared" si="192"/>
        <v>0</v>
      </c>
      <c r="BK498" s="10">
        <f t="shared" si="193"/>
        <v>0</v>
      </c>
      <c r="BL498" s="10">
        <f t="shared" si="194"/>
        <v>0</v>
      </c>
      <c r="BM498" s="10">
        <f t="shared" si="195"/>
        <v>0</v>
      </c>
      <c r="BN498" s="10">
        <f t="shared" si="196"/>
        <v>0</v>
      </c>
      <c r="BO498" s="10">
        <f t="shared" si="197"/>
        <v>0</v>
      </c>
      <c r="BP498" s="10">
        <f t="shared" si="198"/>
        <v>0</v>
      </c>
      <c r="BR498" s="10">
        <f t="shared" si="199"/>
        <v>0</v>
      </c>
      <c r="BS498" s="10">
        <f>'დამტკ. ბიუჯ.'!H498</f>
        <v>0</v>
      </c>
      <c r="BT498" s="10">
        <f>'დამტკ. საკუთ.'!H498</f>
        <v>0</v>
      </c>
      <c r="BU498" s="10">
        <f>'ცვლილ. ბიუჯ.'!I498</f>
        <v>0</v>
      </c>
      <c r="BV498" s="10">
        <f>'ცვლილ. საკუთ.'!I498</f>
        <v>0</v>
      </c>
      <c r="BW498" s="10">
        <f>'მთავრ. ფონდი'!I498</f>
        <v>0</v>
      </c>
      <c r="BX498" s="10">
        <f>'პრეზ. ფონდი'!I498</f>
        <v>0</v>
      </c>
      <c r="BY498" s="10">
        <f>'დაზუსტ. ნაერთი'!H498</f>
        <v>0</v>
      </c>
      <c r="BZ498" s="10">
        <f>'დაზუსტ. ბიუჯ.'!H498</f>
        <v>0</v>
      </c>
      <c r="CA498" s="10">
        <f>'დაზუსტ. საკუთ.'!H498</f>
        <v>0</v>
      </c>
    </row>
    <row r="499" spans="1:79" x14ac:dyDescent="0.25">
      <c r="A499" t="str">
        <f t="shared" si="167"/>
        <v>b</v>
      </c>
      <c r="B499" s="8"/>
      <c r="C499" s="9" t="s">
        <v>13</v>
      </c>
      <c r="D499" s="10">
        <f t="shared" si="168"/>
        <v>0</v>
      </c>
      <c r="E499" s="10">
        <f t="shared" si="169"/>
        <v>0</v>
      </c>
      <c r="F499" s="10">
        <f t="shared" si="170"/>
        <v>0</v>
      </c>
      <c r="G499" s="10">
        <f t="shared" si="171"/>
        <v>0</v>
      </c>
      <c r="H499" s="10">
        <f t="shared" si="172"/>
        <v>0</v>
      </c>
      <c r="I499" s="10">
        <f t="shared" si="173"/>
        <v>0</v>
      </c>
      <c r="J499" s="10">
        <f t="shared" si="173"/>
        <v>0</v>
      </c>
      <c r="K499" s="10">
        <f t="shared" si="174"/>
        <v>0</v>
      </c>
      <c r="L499" s="10">
        <f t="shared" si="175"/>
        <v>0</v>
      </c>
      <c r="M499" s="10">
        <f t="shared" si="176"/>
        <v>0</v>
      </c>
      <c r="O499" s="10">
        <f t="shared" si="177"/>
        <v>0</v>
      </c>
      <c r="P499" s="10">
        <f>'დამტკ. ბიუჯ.'!E499</f>
        <v>0</v>
      </c>
      <c r="Q499" s="10">
        <f>'დამტკ. საკუთ.'!E499</f>
        <v>0</v>
      </c>
      <c r="R499" s="10">
        <f>'ცვლილ. ბიუჯ.'!F499</f>
        <v>0</v>
      </c>
      <c r="S499" s="10">
        <f>'ცვლილ. საკუთ.'!F499</f>
        <v>0</v>
      </c>
      <c r="T499" s="10">
        <f>'მთავრ. ფონდი'!F499</f>
        <v>0</v>
      </c>
      <c r="U499" s="10">
        <f>'პრეზ. ფონდი'!F499</f>
        <v>0</v>
      </c>
      <c r="V499" s="10">
        <f>'დაზუსტ. ნაერთი'!E499</f>
        <v>0</v>
      </c>
      <c r="W499" s="10">
        <f>'დაზუსტ. ბიუჯ.'!E499</f>
        <v>0</v>
      </c>
      <c r="X499" s="10">
        <f>'დაზუსტ. საკუთ.'!E499</f>
        <v>0</v>
      </c>
      <c r="Z499" s="10">
        <f t="shared" si="178"/>
        <v>0</v>
      </c>
      <c r="AA499" s="10">
        <f>'დამტკ. ბიუჯ.'!F499</f>
        <v>0</v>
      </c>
      <c r="AB499" s="10">
        <f>'დამტკ. საკუთ.'!F499</f>
        <v>0</v>
      </c>
      <c r="AC499" s="10">
        <f>'ცვლილ. ბიუჯ.'!G499</f>
        <v>0</v>
      </c>
      <c r="AD499" s="10">
        <f>'ცვლილ. საკუთ.'!G499</f>
        <v>0</v>
      </c>
      <c r="AE499" s="10">
        <f>'მთავრ. ფონდი'!G499</f>
        <v>0</v>
      </c>
      <c r="AF499" s="10">
        <f>'პრეზ. ფონდი'!G499</f>
        <v>0</v>
      </c>
      <c r="AG499" s="10">
        <f>'დაზუსტ. ნაერთი'!F499</f>
        <v>0</v>
      </c>
      <c r="AH499" s="10">
        <f>'დაზუსტ. ბიუჯ.'!F499</f>
        <v>0</v>
      </c>
      <c r="AI499" s="10">
        <f>'დაზუსტ. საკუთ.'!F499</f>
        <v>0</v>
      </c>
      <c r="AK499" s="10">
        <f t="shared" si="179"/>
        <v>0</v>
      </c>
      <c r="AL499" s="10">
        <f t="shared" si="180"/>
        <v>0</v>
      </c>
      <c r="AM499" s="10">
        <f t="shared" si="181"/>
        <v>0</v>
      </c>
      <c r="AN499" s="10">
        <f t="shared" si="182"/>
        <v>0</v>
      </c>
      <c r="AO499" s="10">
        <f t="shared" si="183"/>
        <v>0</v>
      </c>
      <c r="AP499" s="10">
        <f t="shared" si="184"/>
        <v>0</v>
      </c>
      <c r="AQ499" s="10">
        <f t="shared" si="184"/>
        <v>0</v>
      </c>
      <c r="AR499" s="10">
        <f t="shared" si="185"/>
        <v>0</v>
      </c>
      <c r="AS499" s="10">
        <f t="shared" si="186"/>
        <v>0</v>
      </c>
      <c r="AT499" s="10">
        <f t="shared" si="187"/>
        <v>0</v>
      </c>
      <c r="AV499" s="10">
        <f t="shared" si="188"/>
        <v>0</v>
      </c>
      <c r="AW499" s="10">
        <f>'დამტკ. ბიუჯ.'!G499</f>
        <v>0</v>
      </c>
      <c r="AX499" s="10">
        <f>'დამტკ. საკუთ.'!G499</f>
        <v>0</v>
      </c>
      <c r="AY499" s="10">
        <f>'ცვლილ. ბიუჯ.'!H499</f>
        <v>0</v>
      </c>
      <c r="AZ499" s="10">
        <f>'ცვლილ. საკუთ.'!H499</f>
        <v>0</v>
      </c>
      <c r="BA499" s="10">
        <f>'მთავრ. ფონდი'!H499</f>
        <v>0</v>
      </c>
      <c r="BB499" s="10">
        <f>'პრეზ. ფონდი'!H499</f>
        <v>0</v>
      </c>
      <c r="BC499" s="10">
        <f>'დაზუსტ. ნაერთი'!G499</f>
        <v>0</v>
      </c>
      <c r="BD499" s="10">
        <f>'დაზუსტ. ბიუჯ.'!G499</f>
        <v>0</v>
      </c>
      <c r="BE499" s="10">
        <f>'დაზუსტ. საკუთ.'!G499</f>
        <v>0</v>
      </c>
      <c r="BG499" s="10">
        <f t="shared" si="189"/>
        <v>0</v>
      </c>
      <c r="BH499" s="10">
        <f t="shared" si="190"/>
        <v>0</v>
      </c>
      <c r="BI499" s="10">
        <f t="shared" si="191"/>
        <v>0</v>
      </c>
      <c r="BJ499" s="10">
        <f t="shared" si="192"/>
        <v>0</v>
      </c>
      <c r="BK499" s="10">
        <f t="shared" si="193"/>
        <v>0</v>
      </c>
      <c r="BL499" s="10">
        <f t="shared" si="194"/>
        <v>0</v>
      </c>
      <c r="BM499" s="10">
        <f t="shared" si="195"/>
        <v>0</v>
      </c>
      <c r="BN499" s="10">
        <f t="shared" si="196"/>
        <v>0</v>
      </c>
      <c r="BO499" s="10">
        <f t="shared" si="197"/>
        <v>0</v>
      </c>
      <c r="BP499" s="10">
        <f t="shared" si="198"/>
        <v>0</v>
      </c>
      <c r="BR499" s="10">
        <f t="shared" si="199"/>
        <v>0</v>
      </c>
      <c r="BS499" s="10">
        <f>'დამტკ. ბიუჯ.'!H499</f>
        <v>0</v>
      </c>
      <c r="BT499" s="10">
        <f>'დამტკ. საკუთ.'!H499</f>
        <v>0</v>
      </c>
      <c r="BU499" s="10">
        <f>'ცვლილ. ბიუჯ.'!I499</f>
        <v>0</v>
      </c>
      <c r="BV499" s="10">
        <f>'ცვლილ. საკუთ.'!I499</f>
        <v>0</v>
      </c>
      <c r="BW499" s="10">
        <f>'მთავრ. ფონდი'!I499</f>
        <v>0</v>
      </c>
      <c r="BX499" s="10">
        <f>'პრეზ. ფონდი'!I499</f>
        <v>0</v>
      </c>
      <c r="BY499" s="10">
        <f>'დაზუსტ. ნაერთი'!H499</f>
        <v>0</v>
      </c>
      <c r="BZ499" s="10">
        <f>'დაზუსტ. ბიუჯ.'!H499</f>
        <v>0</v>
      </c>
      <c r="CA499" s="10">
        <f>'დაზუსტ. საკუთ.'!H499</f>
        <v>0</v>
      </c>
    </row>
    <row r="500" spans="1:79" x14ac:dyDescent="0.25">
      <c r="A500" t="str">
        <f t="shared" si="167"/>
        <v>b</v>
      </c>
      <c r="B500" s="8"/>
      <c r="C500" s="9" t="s">
        <v>14</v>
      </c>
      <c r="D500" s="10">
        <f t="shared" si="168"/>
        <v>0</v>
      </c>
      <c r="E500" s="10">
        <f t="shared" si="169"/>
        <v>0</v>
      </c>
      <c r="F500" s="10">
        <f t="shared" si="170"/>
        <v>0</v>
      </c>
      <c r="G500" s="10">
        <f t="shared" si="171"/>
        <v>0</v>
      </c>
      <c r="H500" s="10">
        <f t="shared" si="172"/>
        <v>0</v>
      </c>
      <c r="I500" s="10">
        <f t="shared" si="173"/>
        <v>0</v>
      </c>
      <c r="J500" s="10">
        <f t="shared" si="173"/>
        <v>0</v>
      </c>
      <c r="K500" s="10">
        <f t="shared" si="174"/>
        <v>0</v>
      </c>
      <c r="L500" s="10">
        <f t="shared" si="175"/>
        <v>0</v>
      </c>
      <c r="M500" s="10">
        <f t="shared" si="176"/>
        <v>0</v>
      </c>
      <c r="O500" s="10">
        <f t="shared" si="177"/>
        <v>0</v>
      </c>
      <c r="P500" s="10">
        <f>'დამტკ. ბიუჯ.'!E500</f>
        <v>0</v>
      </c>
      <c r="Q500" s="10">
        <f>'დამტკ. საკუთ.'!E500</f>
        <v>0</v>
      </c>
      <c r="R500" s="10">
        <f>'ცვლილ. ბიუჯ.'!F500</f>
        <v>0</v>
      </c>
      <c r="S500" s="10">
        <f>'ცვლილ. საკუთ.'!F500</f>
        <v>0</v>
      </c>
      <c r="T500" s="10">
        <f>'მთავრ. ფონდი'!F500</f>
        <v>0</v>
      </c>
      <c r="U500" s="10">
        <f>'პრეზ. ფონდი'!F500</f>
        <v>0</v>
      </c>
      <c r="V500" s="10">
        <f>'დაზუსტ. ნაერთი'!E500</f>
        <v>0</v>
      </c>
      <c r="W500" s="10">
        <f>'დაზუსტ. ბიუჯ.'!E500</f>
        <v>0</v>
      </c>
      <c r="X500" s="10">
        <f>'დაზუსტ. საკუთ.'!E500</f>
        <v>0</v>
      </c>
      <c r="Z500" s="10">
        <f t="shared" si="178"/>
        <v>0</v>
      </c>
      <c r="AA500" s="10">
        <f>'დამტკ. ბიუჯ.'!F500</f>
        <v>0</v>
      </c>
      <c r="AB500" s="10">
        <f>'დამტკ. საკუთ.'!F500</f>
        <v>0</v>
      </c>
      <c r="AC500" s="10">
        <f>'ცვლილ. ბიუჯ.'!G500</f>
        <v>0</v>
      </c>
      <c r="AD500" s="10">
        <f>'ცვლილ. საკუთ.'!G500</f>
        <v>0</v>
      </c>
      <c r="AE500" s="10">
        <f>'მთავრ. ფონდი'!G500</f>
        <v>0</v>
      </c>
      <c r="AF500" s="10">
        <f>'პრეზ. ფონდი'!G500</f>
        <v>0</v>
      </c>
      <c r="AG500" s="10">
        <f>'დაზუსტ. ნაერთი'!F500</f>
        <v>0</v>
      </c>
      <c r="AH500" s="10">
        <f>'დაზუსტ. ბიუჯ.'!F500</f>
        <v>0</v>
      </c>
      <c r="AI500" s="10">
        <f>'დაზუსტ. საკუთ.'!F500</f>
        <v>0</v>
      </c>
      <c r="AK500" s="10">
        <f t="shared" si="179"/>
        <v>0</v>
      </c>
      <c r="AL500" s="10">
        <f t="shared" si="180"/>
        <v>0</v>
      </c>
      <c r="AM500" s="10">
        <f t="shared" si="181"/>
        <v>0</v>
      </c>
      <c r="AN500" s="10">
        <f t="shared" si="182"/>
        <v>0</v>
      </c>
      <c r="AO500" s="10">
        <f t="shared" si="183"/>
        <v>0</v>
      </c>
      <c r="AP500" s="10">
        <f t="shared" si="184"/>
        <v>0</v>
      </c>
      <c r="AQ500" s="10">
        <f t="shared" si="184"/>
        <v>0</v>
      </c>
      <c r="AR500" s="10">
        <f t="shared" si="185"/>
        <v>0</v>
      </c>
      <c r="AS500" s="10">
        <f t="shared" si="186"/>
        <v>0</v>
      </c>
      <c r="AT500" s="10">
        <f t="shared" si="187"/>
        <v>0</v>
      </c>
      <c r="AV500" s="10">
        <f t="shared" si="188"/>
        <v>0</v>
      </c>
      <c r="AW500" s="10">
        <f>'დამტკ. ბიუჯ.'!G500</f>
        <v>0</v>
      </c>
      <c r="AX500" s="10">
        <f>'დამტკ. საკუთ.'!G500</f>
        <v>0</v>
      </c>
      <c r="AY500" s="10">
        <f>'ცვლილ. ბიუჯ.'!H500</f>
        <v>0</v>
      </c>
      <c r="AZ500" s="10">
        <f>'ცვლილ. საკუთ.'!H500</f>
        <v>0</v>
      </c>
      <c r="BA500" s="10">
        <f>'მთავრ. ფონდი'!H500</f>
        <v>0</v>
      </c>
      <c r="BB500" s="10">
        <f>'პრეზ. ფონდი'!H500</f>
        <v>0</v>
      </c>
      <c r="BC500" s="10">
        <f>'დაზუსტ. ნაერთი'!G500</f>
        <v>0</v>
      </c>
      <c r="BD500" s="10">
        <f>'დაზუსტ. ბიუჯ.'!G500</f>
        <v>0</v>
      </c>
      <c r="BE500" s="10">
        <f>'დაზუსტ. საკუთ.'!G500</f>
        <v>0</v>
      </c>
      <c r="BG500" s="10">
        <f t="shared" si="189"/>
        <v>0</v>
      </c>
      <c r="BH500" s="10">
        <f t="shared" si="190"/>
        <v>0</v>
      </c>
      <c r="BI500" s="10">
        <f t="shared" si="191"/>
        <v>0</v>
      </c>
      <c r="BJ500" s="10">
        <f t="shared" si="192"/>
        <v>0</v>
      </c>
      <c r="BK500" s="10">
        <f t="shared" si="193"/>
        <v>0</v>
      </c>
      <c r="BL500" s="10">
        <f t="shared" si="194"/>
        <v>0</v>
      </c>
      <c r="BM500" s="10">
        <f t="shared" si="195"/>
        <v>0</v>
      </c>
      <c r="BN500" s="10">
        <f t="shared" si="196"/>
        <v>0</v>
      </c>
      <c r="BO500" s="10">
        <f t="shared" si="197"/>
        <v>0</v>
      </c>
      <c r="BP500" s="10">
        <f t="shared" si="198"/>
        <v>0</v>
      </c>
      <c r="BR500" s="10">
        <f t="shared" si="199"/>
        <v>0</v>
      </c>
      <c r="BS500" s="10">
        <f>'დამტკ. ბიუჯ.'!H500</f>
        <v>0</v>
      </c>
      <c r="BT500" s="10">
        <f>'დამტკ. საკუთ.'!H500</f>
        <v>0</v>
      </c>
      <c r="BU500" s="10">
        <f>'ცვლილ. ბიუჯ.'!I500</f>
        <v>0</v>
      </c>
      <c r="BV500" s="10">
        <f>'ცვლილ. საკუთ.'!I500</f>
        <v>0</v>
      </c>
      <c r="BW500" s="10">
        <f>'მთავრ. ფონდი'!I500</f>
        <v>0</v>
      </c>
      <c r="BX500" s="10">
        <f>'პრეზ. ფონდი'!I500</f>
        <v>0</v>
      </c>
      <c r="BY500" s="10">
        <f>'დაზუსტ. ნაერთი'!H500</f>
        <v>0</v>
      </c>
      <c r="BZ500" s="10">
        <f>'დაზუსტ. ბიუჯ.'!H500</f>
        <v>0</v>
      </c>
      <c r="CA500" s="10">
        <f>'დაზუსტ. საკუთ.'!H500</f>
        <v>0</v>
      </c>
    </row>
    <row r="501" spans="1:79" x14ac:dyDescent="0.25">
      <c r="A501" t="str">
        <f t="shared" si="167"/>
        <v>b</v>
      </c>
      <c r="B501" s="8"/>
      <c r="C501" s="9" t="s">
        <v>15</v>
      </c>
      <c r="D501" s="10">
        <f t="shared" si="168"/>
        <v>0</v>
      </c>
      <c r="E501" s="10">
        <f t="shared" si="169"/>
        <v>0</v>
      </c>
      <c r="F501" s="10">
        <f t="shared" si="170"/>
        <v>0</v>
      </c>
      <c r="G501" s="10">
        <f t="shared" si="171"/>
        <v>0</v>
      </c>
      <c r="H501" s="10">
        <f t="shared" si="172"/>
        <v>0</v>
      </c>
      <c r="I501" s="10">
        <f t="shared" si="173"/>
        <v>0</v>
      </c>
      <c r="J501" s="10">
        <f t="shared" si="173"/>
        <v>0</v>
      </c>
      <c r="K501" s="10">
        <f t="shared" si="174"/>
        <v>0</v>
      </c>
      <c r="L501" s="10">
        <f t="shared" si="175"/>
        <v>0</v>
      </c>
      <c r="M501" s="10">
        <f t="shared" si="176"/>
        <v>0</v>
      </c>
      <c r="O501" s="10">
        <f t="shared" si="177"/>
        <v>0</v>
      </c>
      <c r="P501" s="10">
        <f>'დამტკ. ბიუჯ.'!E501</f>
        <v>0</v>
      </c>
      <c r="Q501" s="10">
        <f>'დამტკ. საკუთ.'!E501</f>
        <v>0</v>
      </c>
      <c r="R501" s="10">
        <f>'ცვლილ. ბიუჯ.'!F501</f>
        <v>0</v>
      </c>
      <c r="S501" s="10">
        <f>'ცვლილ. საკუთ.'!F501</f>
        <v>0</v>
      </c>
      <c r="T501" s="10">
        <f>'მთავრ. ფონდი'!F501</f>
        <v>0</v>
      </c>
      <c r="U501" s="10">
        <f>'პრეზ. ფონდი'!F501</f>
        <v>0</v>
      </c>
      <c r="V501" s="10">
        <f>'დაზუსტ. ნაერთი'!E501</f>
        <v>0</v>
      </c>
      <c r="W501" s="10">
        <f>'დაზუსტ. ბიუჯ.'!E501</f>
        <v>0</v>
      </c>
      <c r="X501" s="10">
        <f>'დაზუსტ. საკუთ.'!E501</f>
        <v>0</v>
      </c>
      <c r="Z501" s="10">
        <f t="shared" si="178"/>
        <v>0</v>
      </c>
      <c r="AA501" s="10">
        <f>'დამტკ. ბიუჯ.'!F501</f>
        <v>0</v>
      </c>
      <c r="AB501" s="10">
        <f>'დამტკ. საკუთ.'!F501</f>
        <v>0</v>
      </c>
      <c r="AC501" s="10">
        <f>'ცვლილ. ბიუჯ.'!G501</f>
        <v>0</v>
      </c>
      <c r="AD501" s="10">
        <f>'ცვლილ. საკუთ.'!G501</f>
        <v>0</v>
      </c>
      <c r="AE501" s="10">
        <f>'მთავრ. ფონდი'!G501</f>
        <v>0</v>
      </c>
      <c r="AF501" s="10">
        <f>'პრეზ. ფონდი'!G501</f>
        <v>0</v>
      </c>
      <c r="AG501" s="10">
        <f>'დაზუსტ. ნაერთი'!F501</f>
        <v>0</v>
      </c>
      <c r="AH501" s="10">
        <f>'დაზუსტ. ბიუჯ.'!F501</f>
        <v>0</v>
      </c>
      <c r="AI501" s="10">
        <f>'დაზუსტ. საკუთ.'!F501</f>
        <v>0</v>
      </c>
      <c r="AK501" s="10">
        <f t="shared" si="179"/>
        <v>0</v>
      </c>
      <c r="AL501" s="10">
        <f t="shared" si="180"/>
        <v>0</v>
      </c>
      <c r="AM501" s="10">
        <f t="shared" si="181"/>
        <v>0</v>
      </c>
      <c r="AN501" s="10">
        <f t="shared" si="182"/>
        <v>0</v>
      </c>
      <c r="AO501" s="10">
        <f t="shared" si="183"/>
        <v>0</v>
      </c>
      <c r="AP501" s="10">
        <f t="shared" si="184"/>
        <v>0</v>
      </c>
      <c r="AQ501" s="10">
        <f t="shared" si="184"/>
        <v>0</v>
      </c>
      <c r="AR501" s="10">
        <f t="shared" si="185"/>
        <v>0</v>
      </c>
      <c r="AS501" s="10">
        <f t="shared" si="186"/>
        <v>0</v>
      </c>
      <c r="AT501" s="10">
        <f t="shared" si="187"/>
        <v>0</v>
      </c>
      <c r="AV501" s="10">
        <f t="shared" si="188"/>
        <v>0</v>
      </c>
      <c r="AW501" s="10">
        <f>'დამტკ. ბიუჯ.'!G501</f>
        <v>0</v>
      </c>
      <c r="AX501" s="10">
        <f>'დამტკ. საკუთ.'!G501</f>
        <v>0</v>
      </c>
      <c r="AY501" s="10">
        <f>'ცვლილ. ბიუჯ.'!H501</f>
        <v>0</v>
      </c>
      <c r="AZ501" s="10">
        <f>'ცვლილ. საკუთ.'!H501</f>
        <v>0</v>
      </c>
      <c r="BA501" s="10">
        <f>'მთავრ. ფონდი'!H501</f>
        <v>0</v>
      </c>
      <c r="BB501" s="10">
        <f>'პრეზ. ფონდი'!H501</f>
        <v>0</v>
      </c>
      <c r="BC501" s="10">
        <f>'დაზუსტ. ნაერთი'!G501</f>
        <v>0</v>
      </c>
      <c r="BD501" s="10">
        <f>'დაზუსტ. ბიუჯ.'!G501</f>
        <v>0</v>
      </c>
      <c r="BE501" s="10">
        <f>'დაზუსტ. საკუთ.'!G501</f>
        <v>0</v>
      </c>
      <c r="BG501" s="10">
        <f t="shared" si="189"/>
        <v>0</v>
      </c>
      <c r="BH501" s="10">
        <f t="shared" si="190"/>
        <v>0</v>
      </c>
      <c r="BI501" s="10">
        <f t="shared" si="191"/>
        <v>0</v>
      </c>
      <c r="BJ501" s="10">
        <f t="shared" si="192"/>
        <v>0</v>
      </c>
      <c r="BK501" s="10">
        <f t="shared" si="193"/>
        <v>0</v>
      </c>
      <c r="BL501" s="10">
        <f t="shared" si="194"/>
        <v>0</v>
      </c>
      <c r="BM501" s="10">
        <f t="shared" si="195"/>
        <v>0</v>
      </c>
      <c r="BN501" s="10">
        <f t="shared" si="196"/>
        <v>0</v>
      </c>
      <c r="BO501" s="10">
        <f t="shared" si="197"/>
        <v>0</v>
      </c>
      <c r="BP501" s="10">
        <f t="shared" si="198"/>
        <v>0</v>
      </c>
      <c r="BR501" s="10">
        <f t="shared" si="199"/>
        <v>0</v>
      </c>
      <c r="BS501" s="10">
        <f>'დამტკ. ბიუჯ.'!H501</f>
        <v>0</v>
      </c>
      <c r="BT501" s="10">
        <f>'დამტკ. საკუთ.'!H501</f>
        <v>0</v>
      </c>
      <c r="BU501" s="10">
        <f>'ცვლილ. ბიუჯ.'!I501</f>
        <v>0</v>
      </c>
      <c r="BV501" s="10">
        <f>'ცვლილ. საკუთ.'!I501</f>
        <v>0</v>
      </c>
      <c r="BW501" s="10">
        <f>'მთავრ. ფონდი'!I501</f>
        <v>0</v>
      </c>
      <c r="BX501" s="10">
        <f>'პრეზ. ფონდი'!I501</f>
        <v>0</v>
      </c>
      <c r="BY501" s="10">
        <f>'დაზუსტ. ნაერთი'!H501</f>
        <v>0</v>
      </c>
      <c r="BZ501" s="10">
        <f>'დაზუსტ. ბიუჯ.'!H501</f>
        <v>0</v>
      </c>
      <c r="CA501" s="10">
        <f>'დაზუსტ. საკუთ.'!H501</f>
        <v>0</v>
      </c>
    </row>
    <row r="502" spans="1:79" x14ac:dyDescent="0.25">
      <c r="A502" t="str">
        <f t="shared" si="167"/>
        <v>a</v>
      </c>
      <c r="B502" s="8"/>
      <c r="C502" s="9" t="s">
        <v>16</v>
      </c>
      <c r="D502" s="10">
        <f t="shared" si="168"/>
        <v>30000000</v>
      </c>
      <c r="E502" s="10">
        <f t="shared" si="169"/>
        <v>30000000</v>
      </c>
      <c r="F502" s="10">
        <f t="shared" si="170"/>
        <v>0</v>
      </c>
      <c r="G502" s="10">
        <f t="shared" si="171"/>
        <v>0</v>
      </c>
      <c r="H502" s="10">
        <f t="shared" si="172"/>
        <v>0</v>
      </c>
      <c r="I502" s="10">
        <f t="shared" si="173"/>
        <v>0</v>
      </c>
      <c r="J502" s="10">
        <f t="shared" si="173"/>
        <v>0</v>
      </c>
      <c r="K502" s="10">
        <f t="shared" si="174"/>
        <v>30000000</v>
      </c>
      <c r="L502" s="10">
        <f t="shared" si="175"/>
        <v>30000000</v>
      </c>
      <c r="M502" s="10">
        <f t="shared" si="176"/>
        <v>0</v>
      </c>
      <c r="O502" s="10">
        <f t="shared" si="177"/>
        <v>7500000</v>
      </c>
      <c r="P502" s="10">
        <f>'დამტკ. ბიუჯ.'!E502</f>
        <v>7500000</v>
      </c>
      <c r="Q502" s="10">
        <f>'დამტკ. საკუთ.'!E502</f>
        <v>0</v>
      </c>
      <c r="R502" s="10">
        <f>'ცვლილ. ბიუჯ.'!F502</f>
        <v>-570000</v>
      </c>
      <c r="S502" s="10">
        <f>'ცვლილ. საკუთ.'!F502</f>
        <v>0</v>
      </c>
      <c r="T502" s="10">
        <f>'მთავრ. ფონდი'!F502</f>
        <v>0</v>
      </c>
      <c r="U502" s="10">
        <f>'პრეზ. ფონდი'!F502</f>
        <v>0</v>
      </c>
      <c r="V502" s="10">
        <f>'დაზუსტ. ნაერთი'!E502</f>
        <v>6930000</v>
      </c>
      <c r="W502" s="10">
        <f>'დაზუსტ. ბიუჯ.'!E502</f>
        <v>6930000</v>
      </c>
      <c r="X502" s="10">
        <f>'დაზუსტ. საკუთ.'!E502</f>
        <v>0</v>
      </c>
      <c r="Z502" s="10">
        <f t="shared" si="178"/>
        <v>7500000</v>
      </c>
      <c r="AA502" s="10">
        <f>'დამტკ. ბიუჯ.'!F502</f>
        <v>7500000</v>
      </c>
      <c r="AB502" s="10">
        <f>'დამტკ. საკუთ.'!F502</f>
        <v>0</v>
      </c>
      <c r="AC502" s="10">
        <f>'ცვლილ. ბიუჯ.'!G502</f>
        <v>-496900</v>
      </c>
      <c r="AD502" s="10">
        <f>'ცვლილ. საკუთ.'!G502</f>
        <v>0</v>
      </c>
      <c r="AE502" s="10">
        <f>'მთავრ. ფონდი'!G502</f>
        <v>0</v>
      </c>
      <c r="AF502" s="10">
        <f>'პრეზ. ფონდი'!G502</f>
        <v>0</v>
      </c>
      <c r="AG502" s="10">
        <f>'დაზუსტ. ნაერთი'!F502</f>
        <v>7003100</v>
      </c>
      <c r="AH502" s="10">
        <f>'დაზუსტ. ბიუჯ.'!F502</f>
        <v>7003100</v>
      </c>
      <c r="AI502" s="10">
        <f>'დაზუსტ. საკუთ.'!F502</f>
        <v>0</v>
      </c>
      <c r="AK502" s="10">
        <f t="shared" si="179"/>
        <v>15000000</v>
      </c>
      <c r="AL502" s="10">
        <f t="shared" si="180"/>
        <v>15000000</v>
      </c>
      <c r="AM502" s="10">
        <f t="shared" si="181"/>
        <v>0</v>
      </c>
      <c r="AN502" s="10">
        <f t="shared" si="182"/>
        <v>-1066900</v>
      </c>
      <c r="AO502" s="10">
        <f t="shared" si="183"/>
        <v>0</v>
      </c>
      <c r="AP502" s="10">
        <f t="shared" si="184"/>
        <v>0</v>
      </c>
      <c r="AQ502" s="10">
        <f t="shared" si="184"/>
        <v>0</v>
      </c>
      <c r="AR502" s="10">
        <f t="shared" si="185"/>
        <v>13933100</v>
      </c>
      <c r="AS502" s="10">
        <f t="shared" si="186"/>
        <v>13933100</v>
      </c>
      <c r="AT502" s="10">
        <f t="shared" si="187"/>
        <v>0</v>
      </c>
      <c r="AV502" s="10">
        <f t="shared" si="188"/>
        <v>7500000</v>
      </c>
      <c r="AW502" s="10">
        <f>'დამტკ. ბიუჯ.'!G502</f>
        <v>7500000</v>
      </c>
      <c r="AX502" s="10">
        <f>'დამტკ. საკუთ.'!G502</f>
        <v>0</v>
      </c>
      <c r="AY502" s="10">
        <f>'ცვლილ. ბიუჯ.'!H502</f>
        <v>0</v>
      </c>
      <c r="AZ502" s="10">
        <f>'ცვლილ. საკუთ.'!H502</f>
        <v>0</v>
      </c>
      <c r="BA502" s="10">
        <f>'მთავრ. ფონდი'!H502</f>
        <v>0</v>
      </c>
      <c r="BB502" s="10">
        <f>'პრეზ. ფონდი'!H502</f>
        <v>0</v>
      </c>
      <c r="BC502" s="10">
        <f>'დაზუსტ. ნაერთი'!G502</f>
        <v>7500000</v>
      </c>
      <c r="BD502" s="10">
        <f>'დაზუსტ. ბიუჯ.'!G502</f>
        <v>7500000</v>
      </c>
      <c r="BE502" s="10">
        <f>'დაზუსტ. საკუთ.'!G502</f>
        <v>0</v>
      </c>
      <c r="BG502" s="10">
        <f t="shared" si="189"/>
        <v>22500000</v>
      </c>
      <c r="BH502" s="10">
        <f t="shared" si="190"/>
        <v>22500000</v>
      </c>
      <c r="BI502" s="10">
        <f t="shared" si="191"/>
        <v>0</v>
      </c>
      <c r="BJ502" s="10">
        <f t="shared" si="192"/>
        <v>-1066900</v>
      </c>
      <c r="BK502" s="10">
        <f t="shared" si="193"/>
        <v>0</v>
      </c>
      <c r="BL502" s="10">
        <f t="shared" si="194"/>
        <v>0</v>
      </c>
      <c r="BM502" s="10">
        <f t="shared" si="195"/>
        <v>0</v>
      </c>
      <c r="BN502" s="10">
        <f t="shared" si="196"/>
        <v>21433100</v>
      </c>
      <c r="BO502" s="10">
        <f t="shared" si="197"/>
        <v>21433100</v>
      </c>
      <c r="BP502" s="10">
        <f t="shared" si="198"/>
        <v>0</v>
      </c>
      <c r="BR502" s="10">
        <f t="shared" si="199"/>
        <v>7500000</v>
      </c>
      <c r="BS502" s="10">
        <f>'დამტკ. ბიუჯ.'!H502</f>
        <v>7500000</v>
      </c>
      <c r="BT502" s="10">
        <f>'დამტკ. საკუთ.'!H502</f>
        <v>0</v>
      </c>
      <c r="BU502" s="10">
        <f>'ცვლილ. ბიუჯ.'!I502</f>
        <v>1066900</v>
      </c>
      <c r="BV502" s="10">
        <f>'ცვლილ. საკუთ.'!I502</f>
        <v>0</v>
      </c>
      <c r="BW502" s="10">
        <f>'მთავრ. ფონდი'!I502</f>
        <v>0</v>
      </c>
      <c r="BX502" s="10">
        <f>'პრეზ. ფონდი'!I502</f>
        <v>0</v>
      </c>
      <c r="BY502" s="10">
        <f>'დაზუსტ. ნაერთი'!H502</f>
        <v>8566900</v>
      </c>
      <c r="BZ502" s="10">
        <f>'დაზუსტ. ბიუჯ.'!H502</f>
        <v>8566900</v>
      </c>
      <c r="CA502" s="10">
        <f>'დაზუსტ. საკუთ.'!H502</f>
        <v>0</v>
      </c>
    </row>
    <row r="503" spans="1:79" x14ac:dyDescent="0.25">
      <c r="A503" t="str">
        <f t="shared" si="167"/>
        <v>b</v>
      </c>
      <c r="B503" s="8"/>
      <c r="C503" s="9" t="s">
        <v>17</v>
      </c>
      <c r="D503" s="10">
        <f t="shared" si="168"/>
        <v>0</v>
      </c>
      <c r="E503" s="10">
        <f t="shared" si="169"/>
        <v>0</v>
      </c>
      <c r="F503" s="10">
        <f t="shared" si="170"/>
        <v>0</v>
      </c>
      <c r="G503" s="10">
        <f t="shared" si="171"/>
        <v>0</v>
      </c>
      <c r="H503" s="10">
        <f t="shared" si="172"/>
        <v>0</v>
      </c>
      <c r="I503" s="10">
        <f t="shared" si="173"/>
        <v>0</v>
      </c>
      <c r="J503" s="10">
        <f t="shared" si="173"/>
        <v>0</v>
      </c>
      <c r="K503" s="10">
        <f t="shared" si="174"/>
        <v>0</v>
      </c>
      <c r="L503" s="10">
        <f t="shared" si="175"/>
        <v>0</v>
      </c>
      <c r="M503" s="10">
        <f t="shared" si="176"/>
        <v>0</v>
      </c>
      <c r="O503" s="10">
        <f t="shared" si="177"/>
        <v>0</v>
      </c>
      <c r="P503" s="10">
        <f>'დამტკ. ბიუჯ.'!E503</f>
        <v>0</v>
      </c>
      <c r="Q503" s="10">
        <f>'დამტკ. საკუთ.'!E503</f>
        <v>0</v>
      </c>
      <c r="R503" s="10">
        <f>'ცვლილ. ბიუჯ.'!F503</f>
        <v>0</v>
      </c>
      <c r="S503" s="10">
        <f>'ცვლილ. საკუთ.'!F503</f>
        <v>0</v>
      </c>
      <c r="T503" s="10">
        <f>'მთავრ. ფონდი'!F503</f>
        <v>0</v>
      </c>
      <c r="U503" s="10">
        <f>'პრეზ. ფონდი'!F503</f>
        <v>0</v>
      </c>
      <c r="V503" s="10">
        <f>'დაზუსტ. ნაერთი'!E503</f>
        <v>0</v>
      </c>
      <c r="W503" s="10">
        <f>'დაზუსტ. ბიუჯ.'!E503</f>
        <v>0</v>
      </c>
      <c r="X503" s="10">
        <f>'დაზუსტ. საკუთ.'!E503</f>
        <v>0</v>
      </c>
      <c r="Z503" s="10">
        <f t="shared" si="178"/>
        <v>0</v>
      </c>
      <c r="AA503" s="10">
        <f>'დამტკ. ბიუჯ.'!F503</f>
        <v>0</v>
      </c>
      <c r="AB503" s="10">
        <f>'დამტკ. საკუთ.'!F503</f>
        <v>0</v>
      </c>
      <c r="AC503" s="10">
        <f>'ცვლილ. ბიუჯ.'!G503</f>
        <v>0</v>
      </c>
      <c r="AD503" s="10">
        <f>'ცვლილ. საკუთ.'!G503</f>
        <v>0</v>
      </c>
      <c r="AE503" s="10">
        <f>'მთავრ. ფონდი'!G503</f>
        <v>0</v>
      </c>
      <c r="AF503" s="10">
        <f>'პრეზ. ფონდი'!G503</f>
        <v>0</v>
      </c>
      <c r="AG503" s="10">
        <f>'დაზუსტ. ნაერთი'!F503</f>
        <v>0</v>
      </c>
      <c r="AH503" s="10">
        <f>'დაზუსტ. ბიუჯ.'!F503</f>
        <v>0</v>
      </c>
      <c r="AI503" s="10">
        <f>'დაზუსტ. საკუთ.'!F503</f>
        <v>0</v>
      </c>
      <c r="AK503" s="10">
        <f t="shared" si="179"/>
        <v>0</v>
      </c>
      <c r="AL503" s="10">
        <f t="shared" si="180"/>
        <v>0</v>
      </c>
      <c r="AM503" s="10">
        <f t="shared" si="181"/>
        <v>0</v>
      </c>
      <c r="AN503" s="10">
        <f t="shared" si="182"/>
        <v>0</v>
      </c>
      <c r="AO503" s="10">
        <f t="shared" si="183"/>
        <v>0</v>
      </c>
      <c r="AP503" s="10">
        <f t="shared" si="184"/>
        <v>0</v>
      </c>
      <c r="AQ503" s="10">
        <f t="shared" si="184"/>
        <v>0</v>
      </c>
      <c r="AR503" s="10">
        <f t="shared" si="185"/>
        <v>0</v>
      </c>
      <c r="AS503" s="10">
        <f t="shared" si="186"/>
        <v>0</v>
      </c>
      <c r="AT503" s="10">
        <f t="shared" si="187"/>
        <v>0</v>
      </c>
      <c r="AV503" s="10">
        <f t="shared" si="188"/>
        <v>0</v>
      </c>
      <c r="AW503" s="10">
        <f>'დამტკ. ბიუჯ.'!G503</f>
        <v>0</v>
      </c>
      <c r="AX503" s="10">
        <f>'დამტკ. საკუთ.'!G503</f>
        <v>0</v>
      </c>
      <c r="AY503" s="10">
        <f>'ცვლილ. ბიუჯ.'!H503</f>
        <v>0</v>
      </c>
      <c r="AZ503" s="10">
        <f>'ცვლილ. საკუთ.'!H503</f>
        <v>0</v>
      </c>
      <c r="BA503" s="10">
        <f>'მთავრ. ფონდი'!H503</f>
        <v>0</v>
      </c>
      <c r="BB503" s="10">
        <f>'პრეზ. ფონდი'!H503</f>
        <v>0</v>
      </c>
      <c r="BC503" s="10">
        <f>'დაზუსტ. ნაერთი'!G503</f>
        <v>0</v>
      </c>
      <c r="BD503" s="10">
        <f>'დაზუსტ. ბიუჯ.'!G503</f>
        <v>0</v>
      </c>
      <c r="BE503" s="10">
        <f>'დაზუსტ. საკუთ.'!G503</f>
        <v>0</v>
      </c>
      <c r="BG503" s="10">
        <f t="shared" si="189"/>
        <v>0</v>
      </c>
      <c r="BH503" s="10">
        <f t="shared" si="190"/>
        <v>0</v>
      </c>
      <c r="BI503" s="10">
        <f t="shared" si="191"/>
        <v>0</v>
      </c>
      <c r="BJ503" s="10">
        <f t="shared" si="192"/>
        <v>0</v>
      </c>
      <c r="BK503" s="10">
        <f t="shared" si="193"/>
        <v>0</v>
      </c>
      <c r="BL503" s="10">
        <f t="shared" si="194"/>
        <v>0</v>
      </c>
      <c r="BM503" s="10">
        <f t="shared" si="195"/>
        <v>0</v>
      </c>
      <c r="BN503" s="10">
        <f t="shared" si="196"/>
        <v>0</v>
      </c>
      <c r="BO503" s="10">
        <f t="shared" si="197"/>
        <v>0</v>
      </c>
      <c r="BP503" s="10">
        <f t="shared" si="198"/>
        <v>0</v>
      </c>
      <c r="BR503" s="10">
        <f t="shared" si="199"/>
        <v>0</v>
      </c>
      <c r="BS503" s="10">
        <f>'დამტკ. ბიუჯ.'!H503</f>
        <v>0</v>
      </c>
      <c r="BT503" s="10">
        <f>'დამტკ. საკუთ.'!H503</f>
        <v>0</v>
      </c>
      <c r="BU503" s="10">
        <f>'ცვლილ. ბიუჯ.'!I503</f>
        <v>0</v>
      </c>
      <c r="BV503" s="10">
        <f>'ცვლილ. საკუთ.'!I503</f>
        <v>0</v>
      </c>
      <c r="BW503" s="10">
        <f>'მთავრ. ფონდი'!I503</f>
        <v>0</v>
      </c>
      <c r="BX503" s="10">
        <f>'პრეზ. ფონდი'!I503</f>
        <v>0</v>
      </c>
      <c r="BY503" s="10">
        <f>'დაზუსტ. ნაერთი'!H503</f>
        <v>0</v>
      </c>
      <c r="BZ503" s="10">
        <f>'დაზუსტ. ბიუჯ.'!H503</f>
        <v>0</v>
      </c>
      <c r="CA503" s="10">
        <f>'დაზუსტ. საკუთ.'!H503</f>
        <v>0</v>
      </c>
    </row>
    <row r="504" spans="1:79" x14ac:dyDescent="0.25">
      <c r="A504" t="str">
        <f t="shared" si="167"/>
        <v>b</v>
      </c>
      <c r="B504" s="5"/>
      <c r="C504" s="6" t="s">
        <v>18</v>
      </c>
      <c r="D504" s="7">
        <f t="shared" si="168"/>
        <v>0</v>
      </c>
      <c r="E504" s="7">
        <f t="shared" si="169"/>
        <v>0</v>
      </c>
      <c r="F504" s="7">
        <f t="shared" si="170"/>
        <v>0</v>
      </c>
      <c r="G504" s="7">
        <f t="shared" si="171"/>
        <v>0</v>
      </c>
      <c r="H504" s="7">
        <f t="shared" si="172"/>
        <v>0</v>
      </c>
      <c r="I504" s="7">
        <f t="shared" si="173"/>
        <v>0</v>
      </c>
      <c r="J504" s="7">
        <f t="shared" si="173"/>
        <v>0</v>
      </c>
      <c r="K504" s="7">
        <f t="shared" si="174"/>
        <v>0</v>
      </c>
      <c r="L504" s="7">
        <f t="shared" si="175"/>
        <v>0</v>
      </c>
      <c r="M504" s="7">
        <f t="shared" si="176"/>
        <v>0</v>
      </c>
      <c r="O504" s="7">
        <f t="shared" si="177"/>
        <v>0</v>
      </c>
      <c r="P504" s="7">
        <f>'დამტკ. ბიუჯ.'!E504</f>
        <v>0</v>
      </c>
      <c r="Q504" s="7">
        <f>'დამტკ. საკუთ.'!E504</f>
        <v>0</v>
      </c>
      <c r="R504" s="7">
        <f>'ცვლილ. ბიუჯ.'!F504</f>
        <v>0</v>
      </c>
      <c r="S504" s="7">
        <f>'ცვლილ. საკუთ.'!F504</f>
        <v>0</v>
      </c>
      <c r="T504" s="7">
        <f>'მთავრ. ფონდი'!F504</f>
        <v>0</v>
      </c>
      <c r="U504" s="7">
        <f>'პრეზ. ფონდი'!F504</f>
        <v>0</v>
      </c>
      <c r="V504" s="7">
        <f>'დაზუსტ. ნაერთი'!E504</f>
        <v>0</v>
      </c>
      <c r="W504" s="7">
        <f>'დაზუსტ. ბიუჯ.'!E504</f>
        <v>0</v>
      </c>
      <c r="X504" s="7">
        <f>'დაზუსტ. საკუთ.'!E504</f>
        <v>0</v>
      </c>
      <c r="Z504" s="7">
        <f t="shared" si="178"/>
        <v>0</v>
      </c>
      <c r="AA504" s="7">
        <f>'დამტკ. ბიუჯ.'!F504</f>
        <v>0</v>
      </c>
      <c r="AB504" s="7">
        <f>'დამტკ. საკუთ.'!F504</f>
        <v>0</v>
      </c>
      <c r="AC504" s="7">
        <f>'ცვლილ. ბიუჯ.'!G504</f>
        <v>0</v>
      </c>
      <c r="AD504" s="7">
        <f>'ცვლილ. საკუთ.'!G504</f>
        <v>0</v>
      </c>
      <c r="AE504" s="7">
        <f>'მთავრ. ფონდი'!G504</f>
        <v>0</v>
      </c>
      <c r="AF504" s="7">
        <f>'პრეზ. ფონდი'!G504</f>
        <v>0</v>
      </c>
      <c r="AG504" s="7">
        <f>'დაზუსტ. ნაერთი'!F504</f>
        <v>0</v>
      </c>
      <c r="AH504" s="7">
        <f>'დაზუსტ. ბიუჯ.'!F504</f>
        <v>0</v>
      </c>
      <c r="AI504" s="7">
        <f>'დაზუსტ. საკუთ.'!F504</f>
        <v>0</v>
      </c>
      <c r="AK504" s="7">
        <f t="shared" si="179"/>
        <v>0</v>
      </c>
      <c r="AL504" s="7">
        <f t="shared" si="180"/>
        <v>0</v>
      </c>
      <c r="AM504" s="7">
        <f t="shared" si="181"/>
        <v>0</v>
      </c>
      <c r="AN504" s="7">
        <f t="shared" si="182"/>
        <v>0</v>
      </c>
      <c r="AO504" s="7">
        <f t="shared" si="183"/>
        <v>0</v>
      </c>
      <c r="AP504" s="7">
        <f t="shared" si="184"/>
        <v>0</v>
      </c>
      <c r="AQ504" s="7">
        <f t="shared" si="184"/>
        <v>0</v>
      </c>
      <c r="AR504" s="7">
        <f t="shared" si="185"/>
        <v>0</v>
      </c>
      <c r="AS504" s="7">
        <f t="shared" si="186"/>
        <v>0</v>
      </c>
      <c r="AT504" s="7">
        <f t="shared" si="187"/>
        <v>0</v>
      </c>
      <c r="AV504" s="7">
        <f t="shared" si="188"/>
        <v>0</v>
      </c>
      <c r="AW504" s="7">
        <f>'დამტკ. ბიუჯ.'!G504</f>
        <v>0</v>
      </c>
      <c r="AX504" s="7">
        <f>'დამტკ. საკუთ.'!G504</f>
        <v>0</v>
      </c>
      <c r="AY504" s="7">
        <f>'ცვლილ. ბიუჯ.'!H504</f>
        <v>0</v>
      </c>
      <c r="AZ504" s="7">
        <f>'ცვლილ. საკუთ.'!H504</f>
        <v>0</v>
      </c>
      <c r="BA504" s="7">
        <f>'მთავრ. ფონდი'!H504</f>
        <v>0</v>
      </c>
      <c r="BB504" s="7">
        <f>'პრეზ. ფონდი'!H504</f>
        <v>0</v>
      </c>
      <c r="BC504" s="7">
        <f>'დაზუსტ. ნაერთი'!G504</f>
        <v>0</v>
      </c>
      <c r="BD504" s="7">
        <f>'დაზუსტ. ბიუჯ.'!G504</f>
        <v>0</v>
      </c>
      <c r="BE504" s="7">
        <f>'დაზუსტ. საკუთ.'!G504</f>
        <v>0</v>
      </c>
      <c r="BG504" s="7">
        <f t="shared" si="189"/>
        <v>0</v>
      </c>
      <c r="BH504" s="7">
        <f t="shared" si="190"/>
        <v>0</v>
      </c>
      <c r="BI504" s="7">
        <f t="shared" si="191"/>
        <v>0</v>
      </c>
      <c r="BJ504" s="7">
        <f t="shared" si="192"/>
        <v>0</v>
      </c>
      <c r="BK504" s="7">
        <f t="shared" si="193"/>
        <v>0</v>
      </c>
      <c r="BL504" s="7">
        <f t="shared" si="194"/>
        <v>0</v>
      </c>
      <c r="BM504" s="7">
        <f t="shared" si="195"/>
        <v>0</v>
      </c>
      <c r="BN504" s="7">
        <f t="shared" si="196"/>
        <v>0</v>
      </c>
      <c r="BO504" s="7">
        <f t="shared" si="197"/>
        <v>0</v>
      </c>
      <c r="BP504" s="7">
        <f t="shared" si="198"/>
        <v>0</v>
      </c>
      <c r="BR504" s="7">
        <f t="shared" si="199"/>
        <v>0</v>
      </c>
      <c r="BS504" s="7">
        <f>'დამტკ. ბიუჯ.'!H504</f>
        <v>0</v>
      </c>
      <c r="BT504" s="7">
        <f>'დამტკ. საკუთ.'!H504</f>
        <v>0</v>
      </c>
      <c r="BU504" s="7">
        <f>'ცვლილ. ბიუჯ.'!I504</f>
        <v>0</v>
      </c>
      <c r="BV504" s="7">
        <f>'ცვლილ. საკუთ.'!I504</f>
        <v>0</v>
      </c>
      <c r="BW504" s="7">
        <f>'მთავრ. ფონდი'!I504</f>
        <v>0</v>
      </c>
      <c r="BX504" s="7">
        <f>'პრეზ. ფონდი'!I504</f>
        <v>0</v>
      </c>
      <c r="BY504" s="7">
        <f>'დაზუსტ. ნაერთი'!H504</f>
        <v>0</v>
      </c>
      <c r="BZ504" s="7">
        <f>'დაზუსტ. ბიუჯ.'!H504</f>
        <v>0</v>
      </c>
      <c r="CA504" s="7">
        <f>'დაზუსტ. საკუთ.'!H504</f>
        <v>0</v>
      </c>
    </row>
    <row r="505" spans="1:79" x14ac:dyDescent="0.25">
      <c r="A505" t="str">
        <f t="shared" si="167"/>
        <v>b</v>
      </c>
      <c r="B505" s="5"/>
      <c r="C505" s="6" t="s">
        <v>19</v>
      </c>
      <c r="D505" s="7">
        <f t="shared" si="168"/>
        <v>0</v>
      </c>
      <c r="E505" s="7">
        <f t="shared" si="169"/>
        <v>0</v>
      </c>
      <c r="F505" s="7">
        <f t="shared" si="170"/>
        <v>0</v>
      </c>
      <c r="G505" s="7">
        <f t="shared" si="171"/>
        <v>0</v>
      </c>
      <c r="H505" s="7">
        <f t="shared" si="172"/>
        <v>0</v>
      </c>
      <c r="I505" s="7">
        <f t="shared" si="173"/>
        <v>0</v>
      </c>
      <c r="J505" s="7">
        <f t="shared" si="173"/>
        <v>0</v>
      </c>
      <c r="K505" s="7">
        <f t="shared" si="174"/>
        <v>0</v>
      </c>
      <c r="L505" s="7">
        <f t="shared" si="175"/>
        <v>0</v>
      </c>
      <c r="M505" s="7">
        <f t="shared" si="176"/>
        <v>0</v>
      </c>
      <c r="O505" s="7">
        <f t="shared" si="177"/>
        <v>0</v>
      </c>
      <c r="P505" s="7">
        <f>'დამტკ. ბიუჯ.'!E505</f>
        <v>0</v>
      </c>
      <c r="Q505" s="7">
        <f>'დამტკ. საკუთ.'!E505</f>
        <v>0</v>
      </c>
      <c r="R505" s="7">
        <f>'ცვლილ. ბიუჯ.'!F505</f>
        <v>0</v>
      </c>
      <c r="S505" s="7">
        <f>'ცვლილ. საკუთ.'!F505</f>
        <v>0</v>
      </c>
      <c r="T505" s="7">
        <f>'მთავრ. ფონდი'!F505</f>
        <v>0</v>
      </c>
      <c r="U505" s="7">
        <f>'პრეზ. ფონდი'!F505</f>
        <v>0</v>
      </c>
      <c r="V505" s="7">
        <f>'დაზუსტ. ნაერთი'!E505</f>
        <v>0</v>
      </c>
      <c r="W505" s="7">
        <f>'დაზუსტ. ბიუჯ.'!E505</f>
        <v>0</v>
      </c>
      <c r="X505" s="7">
        <f>'დაზუსტ. საკუთ.'!E505</f>
        <v>0</v>
      </c>
      <c r="Z505" s="7">
        <f t="shared" si="178"/>
        <v>0</v>
      </c>
      <c r="AA505" s="7">
        <f>'დამტკ. ბიუჯ.'!F505</f>
        <v>0</v>
      </c>
      <c r="AB505" s="7">
        <f>'დამტკ. საკუთ.'!F505</f>
        <v>0</v>
      </c>
      <c r="AC505" s="7">
        <f>'ცვლილ. ბიუჯ.'!G505</f>
        <v>0</v>
      </c>
      <c r="AD505" s="7">
        <f>'ცვლილ. საკუთ.'!G505</f>
        <v>0</v>
      </c>
      <c r="AE505" s="7">
        <f>'მთავრ. ფონდი'!G505</f>
        <v>0</v>
      </c>
      <c r="AF505" s="7">
        <f>'პრეზ. ფონდი'!G505</f>
        <v>0</v>
      </c>
      <c r="AG505" s="7">
        <f>'დაზუსტ. ნაერთი'!F505</f>
        <v>0</v>
      </c>
      <c r="AH505" s="7">
        <f>'დაზუსტ. ბიუჯ.'!F505</f>
        <v>0</v>
      </c>
      <c r="AI505" s="7">
        <f>'დაზუსტ. საკუთ.'!F505</f>
        <v>0</v>
      </c>
      <c r="AK505" s="7">
        <f t="shared" si="179"/>
        <v>0</v>
      </c>
      <c r="AL505" s="7">
        <f t="shared" si="180"/>
        <v>0</v>
      </c>
      <c r="AM505" s="7">
        <f t="shared" si="181"/>
        <v>0</v>
      </c>
      <c r="AN505" s="7">
        <f t="shared" si="182"/>
        <v>0</v>
      </c>
      <c r="AO505" s="7">
        <f t="shared" si="183"/>
        <v>0</v>
      </c>
      <c r="AP505" s="7">
        <f t="shared" si="184"/>
        <v>0</v>
      </c>
      <c r="AQ505" s="7">
        <f t="shared" si="184"/>
        <v>0</v>
      </c>
      <c r="AR505" s="7">
        <f t="shared" si="185"/>
        <v>0</v>
      </c>
      <c r="AS505" s="7">
        <f t="shared" si="186"/>
        <v>0</v>
      </c>
      <c r="AT505" s="7">
        <f t="shared" si="187"/>
        <v>0</v>
      </c>
      <c r="AV505" s="7">
        <f t="shared" si="188"/>
        <v>0</v>
      </c>
      <c r="AW505" s="7">
        <f>'დამტკ. ბიუჯ.'!G505</f>
        <v>0</v>
      </c>
      <c r="AX505" s="7">
        <f>'დამტკ. საკუთ.'!G505</f>
        <v>0</v>
      </c>
      <c r="AY505" s="7">
        <f>'ცვლილ. ბიუჯ.'!H505</f>
        <v>0</v>
      </c>
      <c r="AZ505" s="7">
        <f>'ცვლილ. საკუთ.'!H505</f>
        <v>0</v>
      </c>
      <c r="BA505" s="7">
        <f>'მთავრ. ფონდი'!H505</f>
        <v>0</v>
      </c>
      <c r="BB505" s="7">
        <f>'პრეზ. ფონდი'!H505</f>
        <v>0</v>
      </c>
      <c r="BC505" s="7">
        <f>'დაზუსტ. ნაერთი'!G505</f>
        <v>0</v>
      </c>
      <c r="BD505" s="7">
        <f>'დაზუსტ. ბიუჯ.'!G505</f>
        <v>0</v>
      </c>
      <c r="BE505" s="7">
        <f>'დაზუსტ. საკუთ.'!G505</f>
        <v>0</v>
      </c>
      <c r="BG505" s="7">
        <f t="shared" si="189"/>
        <v>0</v>
      </c>
      <c r="BH505" s="7">
        <f t="shared" si="190"/>
        <v>0</v>
      </c>
      <c r="BI505" s="7">
        <f t="shared" si="191"/>
        <v>0</v>
      </c>
      <c r="BJ505" s="7">
        <f t="shared" si="192"/>
        <v>0</v>
      </c>
      <c r="BK505" s="7">
        <f t="shared" si="193"/>
        <v>0</v>
      </c>
      <c r="BL505" s="7">
        <f t="shared" si="194"/>
        <v>0</v>
      </c>
      <c r="BM505" s="7">
        <f t="shared" si="195"/>
        <v>0</v>
      </c>
      <c r="BN505" s="7">
        <f t="shared" si="196"/>
        <v>0</v>
      </c>
      <c r="BO505" s="7">
        <f t="shared" si="197"/>
        <v>0</v>
      </c>
      <c r="BP505" s="7">
        <f t="shared" si="198"/>
        <v>0</v>
      </c>
      <c r="BR505" s="7">
        <f t="shared" si="199"/>
        <v>0</v>
      </c>
      <c r="BS505" s="7">
        <f>'დამტკ. ბიუჯ.'!H505</f>
        <v>0</v>
      </c>
      <c r="BT505" s="7">
        <f>'დამტკ. საკუთ.'!H505</f>
        <v>0</v>
      </c>
      <c r="BU505" s="7">
        <f>'ცვლილ. ბიუჯ.'!I505</f>
        <v>0</v>
      </c>
      <c r="BV505" s="7">
        <f>'ცვლილ. საკუთ.'!I505</f>
        <v>0</v>
      </c>
      <c r="BW505" s="7">
        <f>'მთავრ. ფონდი'!I505</f>
        <v>0</v>
      </c>
      <c r="BX505" s="7">
        <f>'პრეზ. ფონდი'!I505</f>
        <v>0</v>
      </c>
      <c r="BY505" s="7">
        <f>'დაზუსტ. ნაერთი'!H505</f>
        <v>0</v>
      </c>
      <c r="BZ505" s="7">
        <f>'დაზუსტ. ბიუჯ.'!H505</f>
        <v>0</v>
      </c>
      <c r="CA505" s="7">
        <f>'დაზუსტ. საკუთ.'!H505</f>
        <v>0</v>
      </c>
    </row>
    <row r="506" spans="1:79" ht="15.75" thickBot="1" x14ac:dyDescent="0.3">
      <c r="A506" t="str">
        <f t="shared" si="167"/>
        <v>b</v>
      </c>
      <c r="B506" s="11"/>
      <c r="C506" s="12" t="s">
        <v>20</v>
      </c>
      <c r="D506" s="13">
        <f t="shared" si="168"/>
        <v>0</v>
      </c>
      <c r="E506" s="13">
        <f t="shared" si="169"/>
        <v>0</v>
      </c>
      <c r="F506" s="13">
        <f t="shared" si="170"/>
        <v>0</v>
      </c>
      <c r="G506" s="13">
        <f t="shared" si="171"/>
        <v>0</v>
      </c>
      <c r="H506" s="13">
        <f t="shared" si="172"/>
        <v>0</v>
      </c>
      <c r="I506" s="13">
        <f t="shared" si="173"/>
        <v>0</v>
      </c>
      <c r="J506" s="13">
        <f t="shared" si="173"/>
        <v>0</v>
      </c>
      <c r="K506" s="13">
        <f t="shared" si="174"/>
        <v>0</v>
      </c>
      <c r="L506" s="13">
        <f t="shared" si="175"/>
        <v>0</v>
      </c>
      <c r="M506" s="13">
        <f t="shared" si="176"/>
        <v>0</v>
      </c>
      <c r="O506" s="13">
        <f t="shared" si="177"/>
        <v>0</v>
      </c>
      <c r="P506" s="13">
        <f>'დამტკ. ბიუჯ.'!E506</f>
        <v>0</v>
      </c>
      <c r="Q506" s="13">
        <f>'დამტკ. საკუთ.'!E506</f>
        <v>0</v>
      </c>
      <c r="R506" s="13">
        <f>'ცვლილ. ბიუჯ.'!F506</f>
        <v>0</v>
      </c>
      <c r="S506" s="13">
        <f>'ცვლილ. საკუთ.'!F506</f>
        <v>0</v>
      </c>
      <c r="T506" s="13">
        <f>'მთავრ. ფონდი'!F506</f>
        <v>0</v>
      </c>
      <c r="U506" s="13">
        <f>'პრეზ. ფონდი'!F506</f>
        <v>0</v>
      </c>
      <c r="V506" s="13">
        <f>'დაზუსტ. ნაერთი'!E506</f>
        <v>0</v>
      </c>
      <c r="W506" s="13">
        <f>'დაზუსტ. ბიუჯ.'!E506</f>
        <v>0</v>
      </c>
      <c r="X506" s="13">
        <f>'დაზუსტ. საკუთ.'!E506</f>
        <v>0</v>
      </c>
      <c r="Z506" s="13">
        <f t="shared" si="178"/>
        <v>0</v>
      </c>
      <c r="AA506" s="13">
        <f>'დამტკ. ბიუჯ.'!F506</f>
        <v>0</v>
      </c>
      <c r="AB506" s="13">
        <f>'დამტკ. საკუთ.'!F506</f>
        <v>0</v>
      </c>
      <c r="AC506" s="13">
        <f>'ცვლილ. ბიუჯ.'!G506</f>
        <v>0</v>
      </c>
      <c r="AD506" s="13">
        <f>'ცვლილ. საკუთ.'!G506</f>
        <v>0</v>
      </c>
      <c r="AE506" s="13">
        <f>'მთავრ. ფონდი'!G506</f>
        <v>0</v>
      </c>
      <c r="AF506" s="13">
        <f>'პრეზ. ფონდი'!G506</f>
        <v>0</v>
      </c>
      <c r="AG506" s="13">
        <f>'დაზუსტ. ნაერთი'!F506</f>
        <v>0</v>
      </c>
      <c r="AH506" s="13">
        <f>'დაზუსტ. ბიუჯ.'!F506</f>
        <v>0</v>
      </c>
      <c r="AI506" s="13">
        <f>'დაზუსტ. საკუთ.'!F506</f>
        <v>0</v>
      </c>
      <c r="AK506" s="13">
        <f t="shared" si="179"/>
        <v>0</v>
      </c>
      <c r="AL506" s="13">
        <f t="shared" si="180"/>
        <v>0</v>
      </c>
      <c r="AM506" s="13">
        <f t="shared" si="181"/>
        <v>0</v>
      </c>
      <c r="AN506" s="13">
        <f t="shared" si="182"/>
        <v>0</v>
      </c>
      <c r="AO506" s="13">
        <f t="shared" si="183"/>
        <v>0</v>
      </c>
      <c r="AP506" s="13">
        <f t="shared" si="184"/>
        <v>0</v>
      </c>
      <c r="AQ506" s="13">
        <f t="shared" si="184"/>
        <v>0</v>
      </c>
      <c r="AR506" s="13">
        <f t="shared" si="185"/>
        <v>0</v>
      </c>
      <c r="AS506" s="13">
        <f t="shared" si="186"/>
        <v>0</v>
      </c>
      <c r="AT506" s="13">
        <f t="shared" si="187"/>
        <v>0</v>
      </c>
      <c r="AV506" s="13">
        <f t="shared" si="188"/>
        <v>0</v>
      </c>
      <c r="AW506" s="13">
        <f>'დამტკ. ბიუჯ.'!G506</f>
        <v>0</v>
      </c>
      <c r="AX506" s="13">
        <f>'დამტკ. საკუთ.'!G506</f>
        <v>0</v>
      </c>
      <c r="AY506" s="13">
        <f>'ცვლილ. ბიუჯ.'!H506</f>
        <v>0</v>
      </c>
      <c r="AZ506" s="13">
        <f>'ცვლილ. საკუთ.'!H506</f>
        <v>0</v>
      </c>
      <c r="BA506" s="13">
        <f>'მთავრ. ფონდი'!H506</f>
        <v>0</v>
      </c>
      <c r="BB506" s="13">
        <f>'პრეზ. ფონდი'!H506</f>
        <v>0</v>
      </c>
      <c r="BC506" s="13">
        <f>'დაზუსტ. ნაერთი'!G506</f>
        <v>0</v>
      </c>
      <c r="BD506" s="13">
        <f>'დაზუსტ. ბიუჯ.'!G506</f>
        <v>0</v>
      </c>
      <c r="BE506" s="13">
        <f>'დაზუსტ. საკუთ.'!G506</f>
        <v>0</v>
      </c>
      <c r="BG506" s="13">
        <f t="shared" si="189"/>
        <v>0</v>
      </c>
      <c r="BH506" s="13">
        <f t="shared" si="190"/>
        <v>0</v>
      </c>
      <c r="BI506" s="13">
        <f t="shared" si="191"/>
        <v>0</v>
      </c>
      <c r="BJ506" s="13">
        <f t="shared" si="192"/>
        <v>0</v>
      </c>
      <c r="BK506" s="13">
        <f t="shared" si="193"/>
        <v>0</v>
      </c>
      <c r="BL506" s="13">
        <f t="shared" si="194"/>
        <v>0</v>
      </c>
      <c r="BM506" s="13">
        <f t="shared" si="195"/>
        <v>0</v>
      </c>
      <c r="BN506" s="13">
        <f t="shared" si="196"/>
        <v>0</v>
      </c>
      <c r="BO506" s="13">
        <f t="shared" si="197"/>
        <v>0</v>
      </c>
      <c r="BP506" s="13">
        <f t="shared" si="198"/>
        <v>0</v>
      </c>
      <c r="BR506" s="13">
        <f t="shared" si="199"/>
        <v>0</v>
      </c>
      <c r="BS506" s="13">
        <f>'დამტკ. ბიუჯ.'!H506</f>
        <v>0</v>
      </c>
      <c r="BT506" s="13">
        <f>'დამტკ. საკუთ.'!H506</f>
        <v>0</v>
      </c>
      <c r="BU506" s="13">
        <f>'ცვლილ. ბიუჯ.'!I506</f>
        <v>0</v>
      </c>
      <c r="BV506" s="13">
        <f>'ცვლილ. საკუთ.'!I506</f>
        <v>0</v>
      </c>
      <c r="BW506" s="13">
        <f>'მთავრ. ფონდი'!I506</f>
        <v>0</v>
      </c>
      <c r="BX506" s="13">
        <f>'პრეზ. ფონდი'!I506</f>
        <v>0</v>
      </c>
      <c r="BY506" s="13">
        <f>'დაზუსტ. ნაერთი'!H506</f>
        <v>0</v>
      </c>
      <c r="BZ506" s="13">
        <f>'დაზუსტ. ბიუჯ.'!H506</f>
        <v>0</v>
      </c>
      <c r="CA506" s="13">
        <f>'დაზუსტ. საკუთ.'!H506</f>
        <v>0</v>
      </c>
    </row>
    <row r="507" spans="1:79" ht="65.25" customHeight="1" thickTop="1" thickBot="1" x14ac:dyDescent="0.3">
      <c r="A507" t="str">
        <f t="shared" si="126"/>
        <v>a</v>
      </c>
      <c r="B507" s="16" t="s">
        <v>241</v>
      </c>
      <c r="C507" s="4" t="s">
        <v>245</v>
      </c>
      <c r="D507" s="4">
        <f t="shared" si="127"/>
        <v>5000000</v>
      </c>
      <c r="E507" s="4">
        <f t="shared" si="128"/>
        <v>5000000</v>
      </c>
      <c r="F507" s="4">
        <f t="shared" ref="F507:F518" si="200">SUM(Q507,AB507,AX507,BT507)</f>
        <v>0</v>
      </c>
      <c r="G507" s="4">
        <f t="shared" ref="G507:G518" si="201">SUM(R507,AC507,AY507,BU507)</f>
        <v>0</v>
      </c>
      <c r="H507" s="4">
        <f t="shared" ref="H507:H518" si="202">SUM(S507,AD507,AZ507,BV507)</f>
        <v>0</v>
      </c>
      <c r="I507" s="4">
        <f t="shared" ref="I507:I518" si="203">SUM(T507,AE507,BA507,BW507)</f>
        <v>0</v>
      </c>
      <c r="J507" s="4">
        <f t="shared" si="130"/>
        <v>0</v>
      </c>
      <c r="K507" s="4">
        <f t="shared" ref="K507:K518" si="204">SUM(V507,AG507,BC507,BY507)</f>
        <v>5000000</v>
      </c>
      <c r="L507" s="4">
        <f t="shared" ref="L507:L518" si="205">SUM(W507,AH507,BD507,BZ507)</f>
        <v>5000000</v>
      </c>
      <c r="M507" s="4">
        <f t="shared" ref="M507:M518" si="206">SUM(X507,AI507,BE507,CA507)</f>
        <v>0</v>
      </c>
      <c r="O507" s="4">
        <f t="shared" si="131"/>
        <v>1250000</v>
      </c>
      <c r="P507" s="4">
        <f>'დამტკ. ბიუჯ.'!E507</f>
        <v>1250000</v>
      </c>
      <c r="Q507" s="4">
        <f>'დამტკ. საკუთ.'!E507</f>
        <v>0</v>
      </c>
      <c r="R507" s="4">
        <f>'ცვლილ. ბიუჯ.'!F507</f>
        <v>-387000</v>
      </c>
      <c r="S507" s="4">
        <f>'ცვლილ. საკუთ.'!F507</f>
        <v>0</v>
      </c>
      <c r="T507" s="4">
        <f>'მთავრ. ფონდი'!F507</f>
        <v>0</v>
      </c>
      <c r="U507" s="4">
        <f>'პრეზ. ფონდი'!F507</f>
        <v>0</v>
      </c>
      <c r="V507" s="4">
        <f>'დაზუსტ. ნაერთი'!E507</f>
        <v>863000</v>
      </c>
      <c r="W507" s="4">
        <f>'დაზუსტ. ბიუჯ.'!E507</f>
        <v>863000</v>
      </c>
      <c r="X507" s="4">
        <f>'დაზუსტ. საკუთ.'!E507</f>
        <v>0</v>
      </c>
      <c r="Z507" s="4">
        <f t="shared" si="132"/>
        <v>1250000</v>
      </c>
      <c r="AA507" s="4">
        <f>'დამტკ. ბიუჯ.'!F507</f>
        <v>1250000</v>
      </c>
      <c r="AB507" s="4">
        <f>'დამტკ. საკუთ.'!F507</f>
        <v>0</v>
      </c>
      <c r="AC507" s="4">
        <f>'ცვლილ. ბიუჯ.'!G507</f>
        <v>-372100</v>
      </c>
      <c r="AD507" s="4">
        <f>'ცვლილ. საკუთ.'!G507</f>
        <v>0</v>
      </c>
      <c r="AE507" s="4">
        <f>'მთავრ. ფონდი'!G507</f>
        <v>0</v>
      </c>
      <c r="AF507" s="4">
        <f>'პრეზ. ფონდი'!G507</f>
        <v>0</v>
      </c>
      <c r="AG507" s="4">
        <f>'დაზუსტ. ნაერთი'!F507</f>
        <v>877900</v>
      </c>
      <c r="AH507" s="4">
        <f>'დაზუსტ. ბიუჯ.'!F507</f>
        <v>877900</v>
      </c>
      <c r="AI507" s="4">
        <f>'დაზუსტ. საკუთ.'!F507</f>
        <v>0</v>
      </c>
      <c r="AK507" s="4">
        <f t="shared" si="133"/>
        <v>2500000</v>
      </c>
      <c r="AL507" s="4">
        <f t="shared" si="134"/>
        <v>2500000</v>
      </c>
      <c r="AM507" s="4">
        <f t="shared" ref="AM507:AM518" si="207">SUM(Q507,AB507)</f>
        <v>0</v>
      </c>
      <c r="AN507" s="4">
        <f t="shared" ref="AN507:AN518" si="208">SUM(R507,AC507)</f>
        <v>-759100</v>
      </c>
      <c r="AO507" s="4">
        <f t="shared" ref="AO507:AO518" si="209">SUM(S507,AD507)</f>
        <v>0</v>
      </c>
      <c r="AP507" s="4">
        <f t="shared" ref="AP507:AP518" si="210">SUM(T507,AE507)</f>
        <v>0</v>
      </c>
      <c r="AQ507" s="4">
        <f t="shared" si="136"/>
        <v>0</v>
      </c>
      <c r="AR507" s="4">
        <f t="shared" ref="AR507:AR518" si="211">SUM(V507,AG507)</f>
        <v>1740900</v>
      </c>
      <c r="AS507" s="4">
        <f t="shared" ref="AS507:AS518" si="212">SUM(W507,AH507)</f>
        <v>1740900</v>
      </c>
      <c r="AT507" s="4">
        <f t="shared" ref="AT507:AT518" si="213">SUM(X507,AI507)</f>
        <v>0</v>
      </c>
      <c r="AV507" s="4">
        <f t="shared" si="137"/>
        <v>1250000</v>
      </c>
      <c r="AW507" s="4">
        <f>'დამტკ. ბიუჯ.'!G507</f>
        <v>1250000</v>
      </c>
      <c r="AX507" s="4">
        <f>'დამტკ. საკუთ.'!G507</f>
        <v>0</v>
      </c>
      <c r="AY507" s="4">
        <f>'ცვლილ. ბიუჯ.'!H507</f>
        <v>0</v>
      </c>
      <c r="AZ507" s="4">
        <f>'ცვლილ. საკუთ.'!H507</f>
        <v>0</v>
      </c>
      <c r="BA507" s="4">
        <f>'მთავრ. ფონდი'!H507</f>
        <v>0</v>
      </c>
      <c r="BB507" s="4">
        <f>'პრეზ. ფონდი'!H507</f>
        <v>0</v>
      </c>
      <c r="BC507" s="4">
        <f>'დაზუსტ. ნაერთი'!G507</f>
        <v>1250000</v>
      </c>
      <c r="BD507" s="4">
        <f>'დაზუსტ. ბიუჯ.'!G507</f>
        <v>1250000</v>
      </c>
      <c r="BE507" s="4">
        <f>'დაზუსტ. საკუთ.'!G507</f>
        <v>0</v>
      </c>
      <c r="BG507" s="4">
        <f t="shared" ref="BG507:BG518" si="214">SUM(O507,Z507,AV507)</f>
        <v>3750000</v>
      </c>
      <c r="BH507" s="4">
        <f t="shared" ref="BH507:BH518" si="215">SUM(P507,AA507,AW507)</f>
        <v>3750000</v>
      </c>
      <c r="BI507" s="4">
        <f t="shared" ref="BI507:BI518" si="216">SUM(Q507,AB507,AX507)</f>
        <v>0</v>
      </c>
      <c r="BJ507" s="4">
        <f t="shared" ref="BJ507:BJ518" si="217">SUM(R507,AC507,AY507)</f>
        <v>-759100</v>
      </c>
      <c r="BK507" s="4">
        <f t="shared" ref="BK507:BK518" si="218">SUM(S507,AD507,AZ507)</f>
        <v>0</v>
      </c>
      <c r="BL507" s="4">
        <f t="shared" ref="BL507:BL518" si="219">SUM(T507,AE507,BA507)</f>
        <v>0</v>
      </c>
      <c r="BM507" s="4">
        <f t="shared" ref="BM507:BM518" si="220">SUM(U507,AF507,BB507)</f>
        <v>0</v>
      </c>
      <c r="BN507" s="4">
        <f t="shared" ref="BN507:BN518" si="221">SUM(V507,AG507,BC507)</f>
        <v>2990900</v>
      </c>
      <c r="BO507" s="4">
        <f t="shared" si="142"/>
        <v>2990900</v>
      </c>
      <c r="BP507" s="4">
        <f t="shared" si="141"/>
        <v>0</v>
      </c>
      <c r="BR507" s="4">
        <f t="shared" si="140"/>
        <v>1250000</v>
      </c>
      <c r="BS507" s="4">
        <f>'დამტკ. ბიუჯ.'!H507</f>
        <v>1250000</v>
      </c>
      <c r="BT507" s="4">
        <f>'დამტკ. საკუთ.'!H507</f>
        <v>0</v>
      </c>
      <c r="BU507" s="4">
        <f>'ცვლილ. ბიუჯ.'!I507</f>
        <v>759100</v>
      </c>
      <c r="BV507" s="4">
        <f>'ცვლილ. საკუთ.'!I507</f>
        <v>0</v>
      </c>
      <c r="BW507" s="4">
        <f>'მთავრ. ფონდი'!I507</f>
        <v>0</v>
      </c>
      <c r="BX507" s="4">
        <f>'პრეზ. ფონდი'!I507</f>
        <v>0</v>
      </c>
      <c r="BY507" s="4">
        <f>'დაზუსტ. ნაერთი'!H507</f>
        <v>2009100</v>
      </c>
      <c r="BZ507" s="4">
        <f>'დაზუსტ. ბიუჯ.'!H507</f>
        <v>2009100</v>
      </c>
      <c r="CA507" s="4">
        <f>'დაზუსტ. საკუთ.'!H507</f>
        <v>0</v>
      </c>
    </row>
    <row r="508" spans="1:79" ht="15.75" thickTop="1" x14ac:dyDescent="0.25">
      <c r="A508" t="str">
        <f t="shared" si="126"/>
        <v>a</v>
      </c>
      <c r="B508" s="5"/>
      <c r="C508" s="6" t="s">
        <v>10</v>
      </c>
      <c r="D508" s="7">
        <f t="shared" si="127"/>
        <v>5000000</v>
      </c>
      <c r="E508" s="7">
        <f t="shared" si="128"/>
        <v>5000000</v>
      </c>
      <c r="F508" s="7">
        <f t="shared" si="200"/>
        <v>0</v>
      </c>
      <c r="G508" s="7">
        <f t="shared" si="201"/>
        <v>0</v>
      </c>
      <c r="H508" s="7">
        <f t="shared" si="202"/>
        <v>0</v>
      </c>
      <c r="I508" s="7">
        <f t="shared" si="203"/>
        <v>0</v>
      </c>
      <c r="J508" s="7">
        <f t="shared" ref="J508:J518" si="222">SUM(U508,AF508,BB508,BX508)</f>
        <v>0</v>
      </c>
      <c r="K508" s="7">
        <f t="shared" si="204"/>
        <v>5000000</v>
      </c>
      <c r="L508" s="7">
        <f t="shared" si="205"/>
        <v>5000000</v>
      </c>
      <c r="M508" s="7">
        <f t="shared" si="206"/>
        <v>0</v>
      </c>
      <c r="O508" s="7">
        <f t="shared" si="131"/>
        <v>1250000</v>
      </c>
      <c r="P508" s="7">
        <f>'დამტკ. ბიუჯ.'!E508</f>
        <v>1250000</v>
      </c>
      <c r="Q508" s="7">
        <f>'დამტკ. საკუთ.'!E508</f>
        <v>0</v>
      </c>
      <c r="R508" s="7">
        <f>'ცვლილ. ბიუჯ.'!F508</f>
        <v>-387000</v>
      </c>
      <c r="S508" s="7">
        <f>'ცვლილ. საკუთ.'!F508</f>
        <v>0</v>
      </c>
      <c r="T508" s="7">
        <f>'მთავრ. ფონდი'!F508</f>
        <v>0</v>
      </c>
      <c r="U508" s="7">
        <f>'პრეზ. ფონდი'!F508</f>
        <v>0</v>
      </c>
      <c r="V508" s="7">
        <f>'დაზუსტ. ნაერთი'!E508</f>
        <v>863000</v>
      </c>
      <c r="W508" s="7">
        <f>'დაზუსტ. ბიუჯ.'!E508</f>
        <v>863000</v>
      </c>
      <c r="X508" s="7">
        <f>'დაზუსტ. საკუთ.'!E508</f>
        <v>0</v>
      </c>
      <c r="Z508" s="7">
        <f t="shared" si="132"/>
        <v>1250000</v>
      </c>
      <c r="AA508" s="7">
        <f>'დამტკ. ბიუჯ.'!F508</f>
        <v>1250000</v>
      </c>
      <c r="AB508" s="7">
        <f>'დამტკ. საკუთ.'!F508</f>
        <v>0</v>
      </c>
      <c r="AC508" s="7">
        <f>'ცვლილ. ბიუჯ.'!G508</f>
        <v>-372100</v>
      </c>
      <c r="AD508" s="7">
        <f>'ცვლილ. საკუთ.'!G508</f>
        <v>0</v>
      </c>
      <c r="AE508" s="7">
        <f>'მთავრ. ფონდი'!G508</f>
        <v>0</v>
      </c>
      <c r="AF508" s="7">
        <f>'პრეზ. ფონდი'!G508</f>
        <v>0</v>
      </c>
      <c r="AG508" s="7">
        <f>'დაზუსტ. ნაერთი'!F508</f>
        <v>877900</v>
      </c>
      <c r="AH508" s="7">
        <f>'დაზუსტ. ბიუჯ.'!F508</f>
        <v>877900</v>
      </c>
      <c r="AI508" s="7">
        <f>'დაზუსტ. საკუთ.'!F508</f>
        <v>0</v>
      </c>
      <c r="AK508" s="7">
        <f t="shared" si="133"/>
        <v>2500000</v>
      </c>
      <c r="AL508" s="7">
        <f t="shared" si="134"/>
        <v>2500000</v>
      </c>
      <c r="AM508" s="7">
        <f t="shared" si="207"/>
        <v>0</v>
      </c>
      <c r="AN508" s="7">
        <f t="shared" si="208"/>
        <v>-759100</v>
      </c>
      <c r="AO508" s="7">
        <f t="shared" si="209"/>
        <v>0</v>
      </c>
      <c r="AP508" s="7">
        <f t="shared" si="210"/>
        <v>0</v>
      </c>
      <c r="AQ508" s="7">
        <f t="shared" ref="AQ508:AQ518" si="223">SUM(U508,AF508)</f>
        <v>0</v>
      </c>
      <c r="AR508" s="7">
        <f t="shared" si="211"/>
        <v>1740900</v>
      </c>
      <c r="AS508" s="7">
        <f t="shared" si="212"/>
        <v>1740900</v>
      </c>
      <c r="AT508" s="7">
        <f t="shared" si="213"/>
        <v>0</v>
      </c>
      <c r="AV508" s="7">
        <f t="shared" si="137"/>
        <v>1250000</v>
      </c>
      <c r="AW508" s="7">
        <f>'დამტკ. ბიუჯ.'!G508</f>
        <v>1250000</v>
      </c>
      <c r="AX508" s="7">
        <f>'დამტკ. საკუთ.'!G508</f>
        <v>0</v>
      </c>
      <c r="AY508" s="7">
        <f>'ცვლილ. ბიუჯ.'!H508</f>
        <v>0</v>
      </c>
      <c r="AZ508" s="7">
        <f>'ცვლილ. საკუთ.'!H508</f>
        <v>0</v>
      </c>
      <c r="BA508" s="7">
        <f>'მთავრ. ფონდი'!H508</f>
        <v>0</v>
      </c>
      <c r="BB508" s="7">
        <f>'პრეზ. ფონდი'!H508</f>
        <v>0</v>
      </c>
      <c r="BC508" s="7">
        <f>'დაზუსტ. ნაერთი'!G508</f>
        <v>1250000</v>
      </c>
      <c r="BD508" s="7">
        <f>'დაზუსტ. ბიუჯ.'!G508</f>
        <v>1250000</v>
      </c>
      <c r="BE508" s="7">
        <f>'დაზუსტ. საკუთ.'!G508</f>
        <v>0</v>
      </c>
      <c r="BG508" s="7">
        <f t="shared" si="214"/>
        <v>3750000</v>
      </c>
      <c r="BH508" s="7">
        <f t="shared" si="215"/>
        <v>3750000</v>
      </c>
      <c r="BI508" s="7">
        <f t="shared" si="216"/>
        <v>0</v>
      </c>
      <c r="BJ508" s="7">
        <f t="shared" si="217"/>
        <v>-759100</v>
      </c>
      <c r="BK508" s="7">
        <f t="shared" si="218"/>
        <v>0</v>
      </c>
      <c r="BL508" s="7">
        <f t="shared" si="219"/>
        <v>0</v>
      </c>
      <c r="BM508" s="7">
        <f t="shared" si="220"/>
        <v>0</v>
      </c>
      <c r="BN508" s="7">
        <f t="shared" si="221"/>
        <v>2990900</v>
      </c>
      <c r="BO508" s="7">
        <f t="shared" si="142"/>
        <v>2990900</v>
      </c>
      <c r="BP508" s="7">
        <f t="shared" si="141"/>
        <v>0</v>
      </c>
      <c r="BR508" s="7">
        <f t="shared" si="140"/>
        <v>1250000</v>
      </c>
      <c r="BS508" s="7">
        <f>'დამტკ. ბიუჯ.'!H508</f>
        <v>1250000</v>
      </c>
      <c r="BT508" s="7">
        <f>'დამტკ. საკუთ.'!H508</f>
        <v>0</v>
      </c>
      <c r="BU508" s="7">
        <f>'ცვლილ. ბიუჯ.'!I508</f>
        <v>759100</v>
      </c>
      <c r="BV508" s="7">
        <f>'ცვლილ. საკუთ.'!I508</f>
        <v>0</v>
      </c>
      <c r="BW508" s="7">
        <f>'მთავრ. ფონდი'!I508</f>
        <v>0</v>
      </c>
      <c r="BX508" s="7">
        <f>'პრეზ. ფონდი'!I508</f>
        <v>0</v>
      </c>
      <c r="BY508" s="7">
        <f>'დაზუსტ. ნაერთი'!H508</f>
        <v>2009100</v>
      </c>
      <c r="BZ508" s="7">
        <f>'დაზუსტ. ბიუჯ.'!H508</f>
        <v>2009100</v>
      </c>
      <c r="CA508" s="7">
        <f>'დაზუსტ. საკუთ.'!H508</f>
        <v>0</v>
      </c>
    </row>
    <row r="509" spans="1:79" x14ac:dyDescent="0.25">
      <c r="A509" t="str">
        <f t="shared" si="126"/>
        <v>b</v>
      </c>
      <c r="B509" s="8"/>
      <c r="C509" s="9" t="s">
        <v>11</v>
      </c>
      <c r="D509" s="10">
        <f t="shared" si="127"/>
        <v>0</v>
      </c>
      <c r="E509" s="10">
        <f t="shared" si="128"/>
        <v>0</v>
      </c>
      <c r="F509" s="10">
        <f t="shared" si="200"/>
        <v>0</v>
      </c>
      <c r="G509" s="10">
        <f t="shared" si="201"/>
        <v>0</v>
      </c>
      <c r="H509" s="10">
        <f t="shared" si="202"/>
        <v>0</v>
      </c>
      <c r="I509" s="10">
        <f t="shared" si="203"/>
        <v>0</v>
      </c>
      <c r="J509" s="10">
        <f t="shared" si="222"/>
        <v>0</v>
      </c>
      <c r="K509" s="10">
        <f t="shared" si="204"/>
        <v>0</v>
      </c>
      <c r="L509" s="10">
        <f t="shared" si="205"/>
        <v>0</v>
      </c>
      <c r="M509" s="10">
        <f t="shared" si="206"/>
        <v>0</v>
      </c>
      <c r="O509" s="10">
        <f t="shared" si="131"/>
        <v>0</v>
      </c>
      <c r="P509" s="10">
        <f>'დამტკ. ბიუჯ.'!E509</f>
        <v>0</v>
      </c>
      <c r="Q509" s="10">
        <f>'დამტკ. საკუთ.'!E509</f>
        <v>0</v>
      </c>
      <c r="R509" s="10">
        <f>'ცვლილ. ბიუჯ.'!F509</f>
        <v>0</v>
      </c>
      <c r="S509" s="10">
        <f>'ცვლილ. საკუთ.'!F509</f>
        <v>0</v>
      </c>
      <c r="T509" s="10">
        <f>'მთავრ. ფონდი'!F509</f>
        <v>0</v>
      </c>
      <c r="U509" s="10">
        <f>'პრეზ. ფონდი'!F509</f>
        <v>0</v>
      </c>
      <c r="V509" s="10">
        <f>'დაზუსტ. ნაერთი'!E509</f>
        <v>0</v>
      </c>
      <c r="W509" s="10">
        <f>'დაზუსტ. ბიუჯ.'!E509</f>
        <v>0</v>
      </c>
      <c r="X509" s="10">
        <f>'დაზუსტ. საკუთ.'!E509</f>
        <v>0</v>
      </c>
      <c r="Z509" s="10">
        <f t="shared" si="132"/>
        <v>0</v>
      </c>
      <c r="AA509" s="10">
        <f>'დამტკ. ბიუჯ.'!F509</f>
        <v>0</v>
      </c>
      <c r="AB509" s="10">
        <f>'დამტკ. საკუთ.'!F509</f>
        <v>0</v>
      </c>
      <c r="AC509" s="10">
        <f>'ცვლილ. ბიუჯ.'!G509</f>
        <v>0</v>
      </c>
      <c r="AD509" s="10">
        <f>'ცვლილ. საკუთ.'!G509</f>
        <v>0</v>
      </c>
      <c r="AE509" s="10">
        <f>'მთავრ. ფონდი'!G509</f>
        <v>0</v>
      </c>
      <c r="AF509" s="10">
        <f>'პრეზ. ფონდი'!G509</f>
        <v>0</v>
      </c>
      <c r="AG509" s="10">
        <f>'დაზუსტ. ნაერთი'!F509</f>
        <v>0</v>
      </c>
      <c r="AH509" s="10">
        <f>'დაზუსტ. ბიუჯ.'!F509</f>
        <v>0</v>
      </c>
      <c r="AI509" s="10">
        <f>'დაზუსტ. საკუთ.'!F509</f>
        <v>0</v>
      </c>
      <c r="AK509" s="10">
        <f t="shared" si="133"/>
        <v>0</v>
      </c>
      <c r="AL509" s="10">
        <f t="shared" si="134"/>
        <v>0</v>
      </c>
      <c r="AM509" s="10">
        <f t="shared" si="207"/>
        <v>0</v>
      </c>
      <c r="AN509" s="10">
        <f t="shared" si="208"/>
        <v>0</v>
      </c>
      <c r="AO509" s="10">
        <f t="shared" si="209"/>
        <v>0</v>
      </c>
      <c r="AP509" s="10">
        <f t="shared" si="210"/>
        <v>0</v>
      </c>
      <c r="AQ509" s="10">
        <f t="shared" si="223"/>
        <v>0</v>
      </c>
      <c r="AR509" s="10">
        <f t="shared" si="211"/>
        <v>0</v>
      </c>
      <c r="AS509" s="10">
        <f t="shared" si="212"/>
        <v>0</v>
      </c>
      <c r="AT509" s="10">
        <f t="shared" si="213"/>
        <v>0</v>
      </c>
      <c r="AV509" s="10">
        <f t="shared" si="137"/>
        <v>0</v>
      </c>
      <c r="AW509" s="10">
        <f>'დამტკ. ბიუჯ.'!G509</f>
        <v>0</v>
      </c>
      <c r="AX509" s="10">
        <f>'დამტკ. საკუთ.'!G509</f>
        <v>0</v>
      </c>
      <c r="AY509" s="10">
        <f>'ცვლილ. ბიუჯ.'!H509</f>
        <v>0</v>
      </c>
      <c r="AZ509" s="10">
        <f>'ცვლილ. საკუთ.'!H509</f>
        <v>0</v>
      </c>
      <c r="BA509" s="10">
        <f>'მთავრ. ფონდი'!H509</f>
        <v>0</v>
      </c>
      <c r="BB509" s="10">
        <f>'პრეზ. ფონდი'!H509</f>
        <v>0</v>
      </c>
      <c r="BC509" s="10">
        <f>'დაზუსტ. ნაერთი'!G509</f>
        <v>0</v>
      </c>
      <c r="BD509" s="10">
        <f>'დაზუსტ. ბიუჯ.'!G509</f>
        <v>0</v>
      </c>
      <c r="BE509" s="10">
        <f>'დაზუსტ. საკუთ.'!G509</f>
        <v>0</v>
      </c>
      <c r="BG509" s="10">
        <f t="shared" si="214"/>
        <v>0</v>
      </c>
      <c r="BH509" s="10">
        <f t="shared" si="215"/>
        <v>0</v>
      </c>
      <c r="BI509" s="10">
        <f t="shared" si="216"/>
        <v>0</v>
      </c>
      <c r="BJ509" s="10">
        <f t="shared" si="217"/>
        <v>0</v>
      </c>
      <c r="BK509" s="10">
        <f t="shared" si="218"/>
        <v>0</v>
      </c>
      <c r="BL509" s="10">
        <f t="shared" si="219"/>
        <v>0</v>
      </c>
      <c r="BM509" s="10">
        <f t="shared" si="220"/>
        <v>0</v>
      </c>
      <c r="BN509" s="10">
        <f t="shared" si="221"/>
        <v>0</v>
      </c>
      <c r="BO509" s="10">
        <f t="shared" si="142"/>
        <v>0</v>
      </c>
      <c r="BP509" s="10">
        <f t="shared" si="141"/>
        <v>0</v>
      </c>
      <c r="BR509" s="10">
        <f t="shared" si="140"/>
        <v>0</v>
      </c>
      <c r="BS509" s="10">
        <f>'დამტკ. ბიუჯ.'!H509</f>
        <v>0</v>
      </c>
      <c r="BT509" s="10">
        <f>'დამტკ. საკუთ.'!H509</f>
        <v>0</v>
      </c>
      <c r="BU509" s="10">
        <f>'ცვლილ. ბიუჯ.'!I509</f>
        <v>0</v>
      </c>
      <c r="BV509" s="10">
        <f>'ცვლილ. საკუთ.'!I509</f>
        <v>0</v>
      </c>
      <c r="BW509" s="10">
        <f>'მთავრ. ფონდი'!I509</f>
        <v>0</v>
      </c>
      <c r="BX509" s="10">
        <f>'პრეზ. ფონდი'!I509</f>
        <v>0</v>
      </c>
      <c r="BY509" s="10">
        <f>'დაზუსტ. ნაერთი'!H509</f>
        <v>0</v>
      </c>
      <c r="BZ509" s="10">
        <f>'დაზუსტ. ბიუჯ.'!H509</f>
        <v>0</v>
      </c>
      <c r="CA509" s="10">
        <f>'დაზუსტ. საკუთ.'!H509</f>
        <v>0</v>
      </c>
    </row>
    <row r="510" spans="1:79" x14ac:dyDescent="0.25">
      <c r="A510" t="str">
        <f t="shared" si="126"/>
        <v>b</v>
      </c>
      <c r="B510" s="8"/>
      <c r="C510" s="9" t="s">
        <v>12</v>
      </c>
      <c r="D510" s="10">
        <f t="shared" si="127"/>
        <v>0</v>
      </c>
      <c r="E510" s="10">
        <f t="shared" si="128"/>
        <v>0</v>
      </c>
      <c r="F510" s="10">
        <f t="shared" si="200"/>
        <v>0</v>
      </c>
      <c r="G510" s="10">
        <f t="shared" si="201"/>
        <v>0</v>
      </c>
      <c r="H510" s="10">
        <f t="shared" si="202"/>
        <v>0</v>
      </c>
      <c r="I510" s="10">
        <f t="shared" si="203"/>
        <v>0</v>
      </c>
      <c r="J510" s="10">
        <f t="shared" si="222"/>
        <v>0</v>
      </c>
      <c r="K510" s="10">
        <f t="shared" si="204"/>
        <v>0</v>
      </c>
      <c r="L510" s="10">
        <f t="shared" si="205"/>
        <v>0</v>
      </c>
      <c r="M510" s="10">
        <f t="shared" si="206"/>
        <v>0</v>
      </c>
      <c r="O510" s="10">
        <f t="shared" si="131"/>
        <v>0</v>
      </c>
      <c r="P510" s="10">
        <f>'დამტკ. ბიუჯ.'!E510</f>
        <v>0</v>
      </c>
      <c r="Q510" s="10">
        <f>'დამტკ. საკუთ.'!E510</f>
        <v>0</v>
      </c>
      <c r="R510" s="10">
        <f>'ცვლილ. ბიუჯ.'!F510</f>
        <v>0</v>
      </c>
      <c r="S510" s="10">
        <f>'ცვლილ. საკუთ.'!F510</f>
        <v>0</v>
      </c>
      <c r="T510" s="10">
        <f>'მთავრ. ფონდი'!F510</f>
        <v>0</v>
      </c>
      <c r="U510" s="10">
        <f>'პრეზ. ფონდი'!F510</f>
        <v>0</v>
      </c>
      <c r="V510" s="10">
        <f>'დაზუსტ. ნაერთი'!E510</f>
        <v>0</v>
      </c>
      <c r="W510" s="10">
        <f>'დაზუსტ. ბიუჯ.'!E510</f>
        <v>0</v>
      </c>
      <c r="X510" s="10">
        <f>'დაზუსტ. საკუთ.'!E510</f>
        <v>0</v>
      </c>
      <c r="Z510" s="10">
        <f t="shared" si="132"/>
        <v>0</v>
      </c>
      <c r="AA510" s="10">
        <f>'დამტკ. ბიუჯ.'!F510</f>
        <v>0</v>
      </c>
      <c r="AB510" s="10">
        <f>'დამტკ. საკუთ.'!F510</f>
        <v>0</v>
      </c>
      <c r="AC510" s="10">
        <f>'ცვლილ. ბიუჯ.'!G510</f>
        <v>0</v>
      </c>
      <c r="AD510" s="10">
        <f>'ცვლილ. საკუთ.'!G510</f>
        <v>0</v>
      </c>
      <c r="AE510" s="10">
        <f>'მთავრ. ფონდი'!G510</f>
        <v>0</v>
      </c>
      <c r="AF510" s="10">
        <f>'პრეზ. ფონდი'!G510</f>
        <v>0</v>
      </c>
      <c r="AG510" s="10">
        <f>'დაზუსტ. ნაერთი'!F510</f>
        <v>0</v>
      </c>
      <c r="AH510" s="10">
        <f>'დაზუსტ. ბიუჯ.'!F510</f>
        <v>0</v>
      </c>
      <c r="AI510" s="10">
        <f>'დაზუსტ. საკუთ.'!F510</f>
        <v>0</v>
      </c>
      <c r="AK510" s="10">
        <f t="shared" si="133"/>
        <v>0</v>
      </c>
      <c r="AL510" s="10">
        <f t="shared" si="134"/>
        <v>0</v>
      </c>
      <c r="AM510" s="10">
        <f t="shared" si="207"/>
        <v>0</v>
      </c>
      <c r="AN510" s="10">
        <f t="shared" si="208"/>
        <v>0</v>
      </c>
      <c r="AO510" s="10">
        <f t="shared" si="209"/>
        <v>0</v>
      </c>
      <c r="AP510" s="10">
        <f t="shared" si="210"/>
        <v>0</v>
      </c>
      <c r="AQ510" s="10">
        <f t="shared" si="223"/>
        <v>0</v>
      </c>
      <c r="AR510" s="10">
        <f t="shared" si="211"/>
        <v>0</v>
      </c>
      <c r="AS510" s="10">
        <f t="shared" si="212"/>
        <v>0</v>
      </c>
      <c r="AT510" s="10">
        <f t="shared" si="213"/>
        <v>0</v>
      </c>
      <c r="AV510" s="10">
        <f t="shared" si="137"/>
        <v>0</v>
      </c>
      <c r="AW510" s="10">
        <f>'დამტკ. ბიუჯ.'!G510</f>
        <v>0</v>
      </c>
      <c r="AX510" s="10">
        <f>'დამტკ. საკუთ.'!G510</f>
        <v>0</v>
      </c>
      <c r="AY510" s="10">
        <f>'ცვლილ. ბიუჯ.'!H510</f>
        <v>0</v>
      </c>
      <c r="AZ510" s="10">
        <f>'ცვლილ. საკუთ.'!H510</f>
        <v>0</v>
      </c>
      <c r="BA510" s="10">
        <f>'მთავრ. ფონდი'!H510</f>
        <v>0</v>
      </c>
      <c r="BB510" s="10">
        <f>'პრეზ. ფონდი'!H510</f>
        <v>0</v>
      </c>
      <c r="BC510" s="10">
        <f>'დაზუსტ. ნაერთი'!G510</f>
        <v>0</v>
      </c>
      <c r="BD510" s="10">
        <f>'დაზუსტ. ბიუჯ.'!G510</f>
        <v>0</v>
      </c>
      <c r="BE510" s="10">
        <f>'დაზუსტ. საკუთ.'!G510</f>
        <v>0</v>
      </c>
      <c r="BG510" s="10">
        <f t="shared" si="214"/>
        <v>0</v>
      </c>
      <c r="BH510" s="10">
        <f t="shared" si="215"/>
        <v>0</v>
      </c>
      <c r="BI510" s="10">
        <f t="shared" si="216"/>
        <v>0</v>
      </c>
      <c r="BJ510" s="10">
        <f t="shared" si="217"/>
        <v>0</v>
      </c>
      <c r="BK510" s="10">
        <f t="shared" si="218"/>
        <v>0</v>
      </c>
      <c r="BL510" s="10">
        <f t="shared" si="219"/>
        <v>0</v>
      </c>
      <c r="BM510" s="10">
        <f t="shared" si="220"/>
        <v>0</v>
      </c>
      <c r="BN510" s="10">
        <f t="shared" si="221"/>
        <v>0</v>
      </c>
      <c r="BO510" s="10">
        <f t="shared" si="142"/>
        <v>0</v>
      </c>
      <c r="BP510" s="10">
        <f t="shared" si="141"/>
        <v>0</v>
      </c>
      <c r="BR510" s="10">
        <f t="shared" si="140"/>
        <v>0</v>
      </c>
      <c r="BS510" s="10">
        <f>'დამტკ. ბიუჯ.'!H510</f>
        <v>0</v>
      </c>
      <c r="BT510" s="10">
        <f>'დამტკ. საკუთ.'!H510</f>
        <v>0</v>
      </c>
      <c r="BU510" s="10">
        <f>'ცვლილ. ბიუჯ.'!I510</f>
        <v>0</v>
      </c>
      <c r="BV510" s="10">
        <f>'ცვლილ. საკუთ.'!I510</f>
        <v>0</v>
      </c>
      <c r="BW510" s="10">
        <f>'მთავრ. ფონდი'!I510</f>
        <v>0</v>
      </c>
      <c r="BX510" s="10">
        <f>'პრეზ. ფონდი'!I510</f>
        <v>0</v>
      </c>
      <c r="BY510" s="10">
        <f>'დაზუსტ. ნაერთი'!H510</f>
        <v>0</v>
      </c>
      <c r="BZ510" s="10">
        <f>'დაზუსტ. ბიუჯ.'!H510</f>
        <v>0</v>
      </c>
      <c r="CA510" s="10">
        <f>'დაზუსტ. საკუთ.'!H510</f>
        <v>0</v>
      </c>
    </row>
    <row r="511" spans="1:79" x14ac:dyDescent="0.25">
      <c r="A511" t="str">
        <f t="shared" si="126"/>
        <v>b</v>
      </c>
      <c r="B511" s="8"/>
      <c r="C511" s="9" t="s">
        <v>13</v>
      </c>
      <c r="D511" s="10">
        <f t="shared" si="127"/>
        <v>0</v>
      </c>
      <c r="E511" s="10">
        <f t="shared" si="128"/>
        <v>0</v>
      </c>
      <c r="F511" s="10">
        <f t="shared" si="200"/>
        <v>0</v>
      </c>
      <c r="G511" s="10">
        <f t="shared" si="201"/>
        <v>0</v>
      </c>
      <c r="H511" s="10">
        <f t="shared" si="202"/>
        <v>0</v>
      </c>
      <c r="I511" s="10">
        <f t="shared" si="203"/>
        <v>0</v>
      </c>
      <c r="J511" s="10">
        <f t="shared" si="222"/>
        <v>0</v>
      </c>
      <c r="K511" s="10">
        <f t="shared" si="204"/>
        <v>0</v>
      </c>
      <c r="L511" s="10">
        <f t="shared" si="205"/>
        <v>0</v>
      </c>
      <c r="M511" s="10">
        <f t="shared" si="206"/>
        <v>0</v>
      </c>
      <c r="O511" s="10">
        <f t="shared" si="131"/>
        <v>0</v>
      </c>
      <c r="P511" s="10">
        <f>'დამტკ. ბიუჯ.'!E511</f>
        <v>0</v>
      </c>
      <c r="Q511" s="10">
        <f>'დამტკ. საკუთ.'!E511</f>
        <v>0</v>
      </c>
      <c r="R511" s="10">
        <f>'ცვლილ. ბიუჯ.'!F511</f>
        <v>0</v>
      </c>
      <c r="S511" s="10">
        <f>'ცვლილ. საკუთ.'!F511</f>
        <v>0</v>
      </c>
      <c r="T511" s="10">
        <f>'მთავრ. ფონდი'!F511</f>
        <v>0</v>
      </c>
      <c r="U511" s="10">
        <f>'პრეზ. ფონდი'!F511</f>
        <v>0</v>
      </c>
      <c r="V511" s="10">
        <f>'დაზუსტ. ნაერთი'!E511</f>
        <v>0</v>
      </c>
      <c r="W511" s="10">
        <f>'დაზუსტ. ბიუჯ.'!E511</f>
        <v>0</v>
      </c>
      <c r="X511" s="10">
        <f>'დაზუსტ. საკუთ.'!E511</f>
        <v>0</v>
      </c>
      <c r="Z511" s="10">
        <f t="shared" si="132"/>
        <v>0</v>
      </c>
      <c r="AA511" s="10">
        <f>'დამტკ. ბიუჯ.'!F511</f>
        <v>0</v>
      </c>
      <c r="AB511" s="10">
        <f>'დამტკ. საკუთ.'!F511</f>
        <v>0</v>
      </c>
      <c r="AC511" s="10">
        <f>'ცვლილ. ბიუჯ.'!G511</f>
        <v>0</v>
      </c>
      <c r="AD511" s="10">
        <f>'ცვლილ. საკუთ.'!G511</f>
        <v>0</v>
      </c>
      <c r="AE511" s="10">
        <f>'მთავრ. ფონდი'!G511</f>
        <v>0</v>
      </c>
      <c r="AF511" s="10">
        <f>'პრეზ. ფონდი'!G511</f>
        <v>0</v>
      </c>
      <c r="AG511" s="10">
        <f>'დაზუსტ. ნაერთი'!F511</f>
        <v>0</v>
      </c>
      <c r="AH511" s="10">
        <f>'დაზუსტ. ბიუჯ.'!F511</f>
        <v>0</v>
      </c>
      <c r="AI511" s="10">
        <f>'დაზუსტ. საკუთ.'!F511</f>
        <v>0</v>
      </c>
      <c r="AK511" s="10">
        <f t="shared" si="133"/>
        <v>0</v>
      </c>
      <c r="AL511" s="10">
        <f t="shared" si="134"/>
        <v>0</v>
      </c>
      <c r="AM511" s="10">
        <f t="shared" si="207"/>
        <v>0</v>
      </c>
      <c r="AN511" s="10">
        <f t="shared" si="208"/>
        <v>0</v>
      </c>
      <c r="AO511" s="10">
        <f t="shared" si="209"/>
        <v>0</v>
      </c>
      <c r="AP511" s="10">
        <f t="shared" si="210"/>
        <v>0</v>
      </c>
      <c r="AQ511" s="10">
        <f t="shared" si="223"/>
        <v>0</v>
      </c>
      <c r="AR511" s="10">
        <f t="shared" si="211"/>
        <v>0</v>
      </c>
      <c r="AS511" s="10">
        <f t="shared" si="212"/>
        <v>0</v>
      </c>
      <c r="AT511" s="10">
        <f t="shared" si="213"/>
        <v>0</v>
      </c>
      <c r="AV511" s="10">
        <f t="shared" si="137"/>
        <v>0</v>
      </c>
      <c r="AW511" s="10">
        <f>'დამტკ. ბიუჯ.'!G511</f>
        <v>0</v>
      </c>
      <c r="AX511" s="10">
        <f>'დამტკ. საკუთ.'!G511</f>
        <v>0</v>
      </c>
      <c r="AY511" s="10">
        <f>'ცვლილ. ბიუჯ.'!H511</f>
        <v>0</v>
      </c>
      <c r="AZ511" s="10">
        <f>'ცვლილ. საკუთ.'!H511</f>
        <v>0</v>
      </c>
      <c r="BA511" s="10">
        <f>'მთავრ. ფონდი'!H511</f>
        <v>0</v>
      </c>
      <c r="BB511" s="10">
        <f>'პრეზ. ფონდი'!H511</f>
        <v>0</v>
      </c>
      <c r="BC511" s="10">
        <f>'დაზუსტ. ნაერთი'!G511</f>
        <v>0</v>
      </c>
      <c r="BD511" s="10">
        <f>'დაზუსტ. ბიუჯ.'!G511</f>
        <v>0</v>
      </c>
      <c r="BE511" s="10">
        <f>'დაზუსტ. საკუთ.'!G511</f>
        <v>0</v>
      </c>
      <c r="BG511" s="10">
        <f t="shared" si="214"/>
        <v>0</v>
      </c>
      <c r="BH511" s="10">
        <f t="shared" si="215"/>
        <v>0</v>
      </c>
      <c r="BI511" s="10">
        <f t="shared" si="216"/>
        <v>0</v>
      </c>
      <c r="BJ511" s="10">
        <f t="shared" si="217"/>
        <v>0</v>
      </c>
      <c r="BK511" s="10">
        <f t="shared" si="218"/>
        <v>0</v>
      </c>
      <c r="BL511" s="10">
        <f t="shared" si="219"/>
        <v>0</v>
      </c>
      <c r="BM511" s="10">
        <f t="shared" si="220"/>
        <v>0</v>
      </c>
      <c r="BN511" s="10">
        <f t="shared" si="221"/>
        <v>0</v>
      </c>
      <c r="BO511" s="10">
        <f t="shared" si="142"/>
        <v>0</v>
      </c>
      <c r="BP511" s="10">
        <f t="shared" si="141"/>
        <v>0</v>
      </c>
      <c r="BR511" s="10">
        <f t="shared" si="140"/>
        <v>0</v>
      </c>
      <c r="BS511" s="10">
        <f>'დამტკ. ბიუჯ.'!H511</f>
        <v>0</v>
      </c>
      <c r="BT511" s="10">
        <f>'დამტკ. საკუთ.'!H511</f>
        <v>0</v>
      </c>
      <c r="BU511" s="10">
        <f>'ცვლილ. ბიუჯ.'!I511</f>
        <v>0</v>
      </c>
      <c r="BV511" s="10">
        <f>'ცვლილ. საკუთ.'!I511</f>
        <v>0</v>
      </c>
      <c r="BW511" s="10">
        <f>'მთავრ. ფონდი'!I511</f>
        <v>0</v>
      </c>
      <c r="BX511" s="10">
        <f>'პრეზ. ფონდი'!I511</f>
        <v>0</v>
      </c>
      <c r="BY511" s="10">
        <f>'დაზუსტ. ნაერთი'!H511</f>
        <v>0</v>
      </c>
      <c r="BZ511" s="10">
        <f>'დაზუსტ. ბიუჯ.'!H511</f>
        <v>0</v>
      </c>
      <c r="CA511" s="10">
        <f>'დაზუსტ. საკუთ.'!H511</f>
        <v>0</v>
      </c>
    </row>
    <row r="512" spans="1:79" x14ac:dyDescent="0.25">
      <c r="A512" t="str">
        <f t="shared" si="126"/>
        <v>b</v>
      </c>
      <c r="B512" s="8"/>
      <c r="C512" s="9" t="s">
        <v>14</v>
      </c>
      <c r="D512" s="10">
        <f t="shared" si="127"/>
        <v>0</v>
      </c>
      <c r="E512" s="10">
        <f t="shared" si="128"/>
        <v>0</v>
      </c>
      <c r="F512" s="10">
        <f t="shared" si="200"/>
        <v>0</v>
      </c>
      <c r="G512" s="10">
        <f t="shared" si="201"/>
        <v>0</v>
      </c>
      <c r="H512" s="10">
        <f t="shared" si="202"/>
        <v>0</v>
      </c>
      <c r="I512" s="10">
        <f t="shared" si="203"/>
        <v>0</v>
      </c>
      <c r="J512" s="10">
        <f t="shared" si="222"/>
        <v>0</v>
      </c>
      <c r="K512" s="10">
        <f t="shared" si="204"/>
        <v>0</v>
      </c>
      <c r="L512" s="10">
        <f t="shared" si="205"/>
        <v>0</v>
      </c>
      <c r="M512" s="10">
        <f t="shared" si="206"/>
        <v>0</v>
      </c>
      <c r="O512" s="10">
        <f t="shared" si="131"/>
        <v>0</v>
      </c>
      <c r="P512" s="10">
        <f>'დამტკ. ბიუჯ.'!E512</f>
        <v>0</v>
      </c>
      <c r="Q512" s="10">
        <f>'დამტკ. საკუთ.'!E512</f>
        <v>0</v>
      </c>
      <c r="R512" s="10">
        <f>'ცვლილ. ბიუჯ.'!F512</f>
        <v>0</v>
      </c>
      <c r="S512" s="10">
        <f>'ცვლილ. საკუთ.'!F512</f>
        <v>0</v>
      </c>
      <c r="T512" s="10">
        <f>'მთავრ. ფონდი'!F512</f>
        <v>0</v>
      </c>
      <c r="U512" s="10">
        <f>'პრეზ. ფონდი'!F512</f>
        <v>0</v>
      </c>
      <c r="V512" s="10">
        <f>'დაზუსტ. ნაერთი'!E512</f>
        <v>0</v>
      </c>
      <c r="W512" s="10">
        <f>'დაზუსტ. ბიუჯ.'!E512</f>
        <v>0</v>
      </c>
      <c r="X512" s="10">
        <f>'დაზუსტ. საკუთ.'!E512</f>
        <v>0</v>
      </c>
      <c r="Z512" s="10">
        <f t="shared" si="132"/>
        <v>0</v>
      </c>
      <c r="AA512" s="10">
        <f>'დამტკ. ბიუჯ.'!F512</f>
        <v>0</v>
      </c>
      <c r="AB512" s="10">
        <f>'დამტკ. საკუთ.'!F512</f>
        <v>0</v>
      </c>
      <c r="AC512" s="10">
        <f>'ცვლილ. ბიუჯ.'!G512</f>
        <v>0</v>
      </c>
      <c r="AD512" s="10">
        <f>'ცვლილ. საკუთ.'!G512</f>
        <v>0</v>
      </c>
      <c r="AE512" s="10">
        <f>'მთავრ. ფონდი'!G512</f>
        <v>0</v>
      </c>
      <c r="AF512" s="10">
        <f>'პრეზ. ფონდი'!G512</f>
        <v>0</v>
      </c>
      <c r="AG512" s="10">
        <f>'დაზუსტ. ნაერთი'!F512</f>
        <v>0</v>
      </c>
      <c r="AH512" s="10">
        <f>'დაზუსტ. ბიუჯ.'!F512</f>
        <v>0</v>
      </c>
      <c r="AI512" s="10">
        <f>'დაზუსტ. საკუთ.'!F512</f>
        <v>0</v>
      </c>
      <c r="AK512" s="10">
        <f t="shared" si="133"/>
        <v>0</v>
      </c>
      <c r="AL512" s="10">
        <f t="shared" si="134"/>
        <v>0</v>
      </c>
      <c r="AM512" s="10">
        <f t="shared" si="207"/>
        <v>0</v>
      </c>
      <c r="AN512" s="10">
        <f t="shared" si="208"/>
        <v>0</v>
      </c>
      <c r="AO512" s="10">
        <f t="shared" si="209"/>
        <v>0</v>
      </c>
      <c r="AP512" s="10">
        <f t="shared" si="210"/>
        <v>0</v>
      </c>
      <c r="AQ512" s="10">
        <f t="shared" si="223"/>
        <v>0</v>
      </c>
      <c r="AR512" s="10">
        <f t="shared" si="211"/>
        <v>0</v>
      </c>
      <c r="AS512" s="10">
        <f t="shared" si="212"/>
        <v>0</v>
      </c>
      <c r="AT512" s="10">
        <f t="shared" si="213"/>
        <v>0</v>
      </c>
      <c r="AV512" s="10">
        <f t="shared" si="137"/>
        <v>0</v>
      </c>
      <c r="AW512" s="10">
        <f>'დამტკ. ბიუჯ.'!G512</f>
        <v>0</v>
      </c>
      <c r="AX512" s="10">
        <f>'დამტკ. საკუთ.'!G512</f>
        <v>0</v>
      </c>
      <c r="AY512" s="10">
        <f>'ცვლილ. ბიუჯ.'!H512</f>
        <v>0</v>
      </c>
      <c r="AZ512" s="10">
        <f>'ცვლილ. საკუთ.'!H512</f>
        <v>0</v>
      </c>
      <c r="BA512" s="10">
        <f>'მთავრ. ფონდი'!H512</f>
        <v>0</v>
      </c>
      <c r="BB512" s="10">
        <f>'პრეზ. ფონდი'!H512</f>
        <v>0</v>
      </c>
      <c r="BC512" s="10">
        <f>'დაზუსტ. ნაერთი'!G512</f>
        <v>0</v>
      </c>
      <c r="BD512" s="10">
        <f>'დაზუსტ. ბიუჯ.'!G512</f>
        <v>0</v>
      </c>
      <c r="BE512" s="10">
        <f>'დაზუსტ. საკუთ.'!G512</f>
        <v>0</v>
      </c>
      <c r="BG512" s="10">
        <f t="shared" si="214"/>
        <v>0</v>
      </c>
      <c r="BH512" s="10">
        <f t="shared" si="215"/>
        <v>0</v>
      </c>
      <c r="BI512" s="10">
        <f t="shared" si="216"/>
        <v>0</v>
      </c>
      <c r="BJ512" s="10">
        <f t="shared" si="217"/>
        <v>0</v>
      </c>
      <c r="BK512" s="10">
        <f t="shared" si="218"/>
        <v>0</v>
      </c>
      <c r="BL512" s="10">
        <f t="shared" si="219"/>
        <v>0</v>
      </c>
      <c r="BM512" s="10">
        <f t="shared" si="220"/>
        <v>0</v>
      </c>
      <c r="BN512" s="10">
        <f t="shared" si="221"/>
        <v>0</v>
      </c>
      <c r="BO512" s="10">
        <f t="shared" si="142"/>
        <v>0</v>
      </c>
      <c r="BP512" s="10">
        <f t="shared" si="141"/>
        <v>0</v>
      </c>
      <c r="BR512" s="10">
        <f t="shared" si="140"/>
        <v>0</v>
      </c>
      <c r="BS512" s="10">
        <f>'დამტკ. ბიუჯ.'!H512</f>
        <v>0</v>
      </c>
      <c r="BT512" s="10">
        <f>'დამტკ. საკუთ.'!H512</f>
        <v>0</v>
      </c>
      <c r="BU512" s="10">
        <f>'ცვლილ. ბიუჯ.'!I512</f>
        <v>0</v>
      </c>
      <c r="BV512" s="10">
        <f>'ცვლილ. საკუთ.'!I512</f>
        <v>0</v>
      </c>
      <c r="BW512" s="10">
        <f>'მთავრ. ფონდი'!I512</f>
        <v>0</v>
      </c>
      <c r="BX512" s="10">
        <f>'პრეზ. ფონდი'!I512</f>
        <v>0</v>
      </c>
      <c r="BY512" s="10">
        <f>'დაზუსტ. ნაერთი'!H512</f>
        <v>0</v>
      </c>
      <c r="BZ512" s="10">
        <f>'დაზუსტ. ბიუჯ.'!H512</f>
        <v>0</v>
      </c>
      <c r="CA512" s="10">
        <f>'დაზუსტ. საკუთ.'!H512</f>
        <v>0</v>
      </c>
    </row>
    <row r="513" spans="1:79" x14ac:dyDescent="0.25">
      <c r="A513" t="str">
        <f t="shared" si="126"/>
        <v>b</v>
      </c>
      <c r="B513" s="8"/>
      <c r="C513" s="9" t="s">
        <v>15</v>
      </c>
      <c r="D513" s="10">
        <f t="shared" si="127"/>
        <v>0</v>
      </c>
      <c r="E513" s="10">
        <f t="shared" si="128"/>
        <v>0</v>
      </c>
      <c r="F513" s="10">
        <f t="shared" si="200"/>
        <v>0</v>
      </c>
      <c r="G513" s="10">
        <f t="shared" si="201"/>
        <v>0</v>
      </c>
      <c r="H513" s="10">
        <f t="shared" si="202"/>
        <v>0</v>
      </c>
      <c r="I513" s="10">
        <f t="shared" si="203"/>
        <v>0</v>
      </c>
      <c r="J513" s="10">
        <f t="shared" si="222"/>
        <v>0</v>
      </c>
      <c r="K513" s="10">
        <f t="shared" si="204"/>
        <v>0</v>
      </c>
      <c r="L513" s="10">
        <f t="shared" si="205"/>
        <v>0</v>
      </c>
      <c r="M513" s="10">
        <f t="shared" si="206"/>
        <v>0</v>
      </c>
      <c r="O513" s="10">
        <f t="shared" si="131"/>
        <v>0</v>
      </c>
      <c r="P513" s="10">
        <f>'დამტკ. ბიუჯ.'!E513</f>
        <v>0</v>
      </c>
      <c r="Q513" s="10">
        <f>'დამტკ. საკუთ.'!E513</f>
        <v>0</v>
      </c>
      <c r="R513" s="10">
        <f>'ცვლილ. ბიუჯ.'!F513</f>
        <v>0</v>
      </c>
      <c r="S513" s="10">
        <f>'ცვლილ. საკუთ.'!F513</f>
        <v>0</v>
      </c>
      <c r="T513" s="10">
        <f>'მთავრ. ფონდი'!F513</f>
        <v>0</v>
      </c>
      <c r="U513" s="10">
        <f>'პრეზ. ფონდი'!F513</f>
        <v>0</v>
      </c>
      <c r="V513" s="10">
        <f>'დაზუსტ. ნაერთი'!E513</f>
        <v>0</v>
      </c>
      <c r="W513" s="10">
        <f>'დაზუსტ. ბიუჯ.'!E513</f>
        <v>0</v>
      </c>
      <c r="X513" s="10">
        <f>'დაზუსტ. საკუთ.'!E513</f>
        <v>0</v>
      </c>
      <c r="Z513" s="10">
        <f t="shared" si="132"/>
        <v>0</v>
      </c>
      <c r="AA513" s="10">
        <f>'დამტკ. ბიუჯ.'!F513</f>
        <v>0</v>
      </c>
      <c r="AB513" s="10">
        <f>'დამტკ. საკუთ.'!F513</f>
        <v>0</v>
      </c>
      <c r="AC513" s="10">
        <f>'ცვლილ. ბიუჯ.'!G513</f>
        <v>0</v>
      </c>
      <c r="AD513" s="10">
        <f>'ცვლილ. საკუთ.'!G513</f>
        <v>0</v>
      </c>
      <c r="AE513" s="10">
        <f>'მთავრ. ფონდი'!G513</f>
        <v>0</v>
      </c>
      <c r="AF513" s="10">
        <f>'პრეზ. ფონდი'!G513</f>
        <v>0</v>
      </c>
      <c r="AG513" s="10">
        <f>'დაზუსტ. ნაერთი'!F513</f>
        <v>0</v>
      </c>
      <c r="AH513" s="10">
        <f>'დაზუსტ. ბიუჯ.'!F513</f>
        <v>0</v>
      </c>
      <c r="AI513" s="10">
        <f>'დაზუსტ. საკუთ.'!F513</f>
        <v>0</v>
      </c>
      <c r="AK513" s="10">
        <f t="shared" si="133"/>
        <v>0</v>
      </c>
      <c r="AL513" s="10">
        <f t="shared" si="134"/>
        <v>0</v>
      </c>
      <c r="AM513" s="10">
        <f t="shared" si="207"/>
        <v>0</v>
      </c>
      <c r="AN513" s="10">
        <f t="shared" si="208"/>
        <v>0</v>
      </c>
      <c r="AO513" s="10">
        <f t="shared" si="209"/>
        <v>0</v>
      </c>
      <c r="AP513" s="10">
        <f t="shared" si="210"/>
        <v>0</v>
      </c>
      <c r="AQ513" s="10">
        <f t="shared" si="223"/>
        <v>0</v>
      </c>
      <c r="AR513" s="10">
        <f t="shared" si="211"/>
        <v>0</v>
      </c>
      <c r="AS513" s="10">
        <f t="shared" si="212"/>
        <v>0</v>
      </c>
      <c r="AT513" s="10">
        <f t="shared" si="213"/>
        <v>0</v>
      </c>
      <c r="AV513" s="10">
        <f t="shared" si="137"/>
        <v>0</v>
      </c>
      <c r="AW513" s="10">
        <f>'დამტკ. ბიუჯ.'!G513</f>
        <v>0</v>
      </c>
      <c r="AX513" s="10">
        <f>'დამტკ. საკუთ.'!G513</f>
        <v>0</v>
      </c>
      <c r="AY513" s="10">
        <f>'ცვლილ. ბიუჯ.'!H513</f>
        <v>0</v>
      </c>
      <c r="AZ513" s="10">
        <f>'ცვლილ. საკუთ.'!H513</f>
        <v>0</v>
      </c>
      <c r="BA513" s="10">
        <f>'მთავრ. ფონდი'!H513</f>
        <v>0</v>
      </c>
      <c r="BB513" s="10">
        <f>'პრეზ. ფონდი'!H513</f>
        <v>0</v>
      </c>
      <c r="BC513" s="10">
        <f>'დაზუსტ. ნაერთი'!G513</f>
        <v>0</v>
      </c>
      <c r="BD513" s="10">
        <f>'დაზუსტ. ბიუჯ.'!G513</f>
        <v>0</v>
      </c>
      <c r="BE513" s="10">
        <f>'დაზუსტ. საკუთ.'!G513</f>
        <v>0</v>
      </c>
      <c r="BG513" s="10">
        <f t="shared" si="214"/>
        <v>0</v>
      </c>
      <c r="BH513" s="10">
        <f t="shared" si="215"/>
        <v>0</v>
      </c>
      <c r="BI513" s="10">
        <f t="shared" si="216"/>
        <v>0</v>
      </c>
      <c r="BJ513" s="10">
        <f t="shared" si="217"/>
        <v>0</v>
      </c>
      <c r="BK513" s="10">
        <f t="shared" si="218"/>
        <v>0</v>
      </c>
      <c r="BL513" s="10">
        <f t="shared" si="219"/>
        <v>0</v>
      </c>
      <c r="BM513" s="10">
        <f t="shared" si="220"/>
        <v>0</v>
      </c>
      <c r="BN513" s="10">
        <f t="shared" si="221"/>
        <v>0</v>
      </c>
      <c r="BO513" s="10">
        <f t="shared" si="142"/>
        <v>0</v>
      </c>
      <c r="BP513" s="10">
        <f t="shared" si="141"/>
        <v>0</v>
      </c>
      <c r="BR513" s="10">
        <f t="shared" si="140"/>
        <v>0</v>
      </c>
      <c r="BS513" s="10">
        <f>'დამტკ. ბიუჯ.'!H513</f>
        <v>0</v>
      </c>
      <c r="BT513" s="10">
        <f>'დამტკ. საკუთ.'!H513</f>
        <v>0</v>
      </c>
      <c r="BU513" s="10">
        <f>'ცვლილ. ბიუჯ.'!I513</f>
        <v>0</v>
      </c>
      <c r="BV513" s="10">
        <f>'ცვლილ. საკუთ.'!I513</f>
        <v>0</v>
      </c>
      <c r="BW513" s="10">
        <f>'მთავრ. ფონდი'!I513</f>
        <v>0</v>
      </c>
      <c r="BX513" s="10">
        <f>'პრეზ. ფონდი'!I513</f>
        <v>0</v>
      </c>
      <c r="BY513" s="10">
        <f>'დაზუსტ. ნაერთი'!H513</f>
        <v>0</v>
      </c>
      <c r="BZ513" s="10">
        <f>'დაზუსტ. ბიუჯ.'!H513</f>
        <v>0</v>
      </c>
      <c r="CA513" s="10">
        <f>'დაზუსტ. საკუთ.'!H513</f>
        <v>0</v>
      </c>
    </row>
    <row r="514" spans="1:79" x14ac:dyDescent="0.25">
      <c r="A514" t="str">
        <f t="shared" si="126"/>
        <v>a</v>
      </c>
      <c r="B514" s="8"/>
      <c r="C514" s="9" t="s">
        <v>16</v>
      </c>
      <c r="D514" s="10">
        <f t="shared" si="127"/>
        <v>5000000</v>
      </c>
      <c r="E514" s="10">
        <f t="shared" si="128"/>
        <v>5000000</v>
      </c>
      <c r="F514" s="10">
        <f t="shared" si="200"/>
        <v>0</v>
      </c>
      <c r="G514" s="10">
        <f t="shared" si="201"/>
        <v>0</v>
      </c>
      <c r="H514" s="10">
        <f t="shared" si="202"/>
        <v>0</v>
      </c>
      <c r="I514" s="10">
        <f t="shared" si="203"/>
        <v>0</v>
      </c>
      <c r="J514" s="10">
        <f t="shared" si="222"/>
        <v>0</v>
      </c>
      <c r="K514" s="10">
        <f t="shared" si="204"/>
        <v>5000000</v>
      </c>
      <c r="L514" s="10">
        <f t="shared" si="205"/>
        <v>5000000</v>
      </c>
      <c r="M514" s="10">
        <f t="shared" si="206"/>
        <v>0</v>
      </c>
      <c r="O514" s="10">
        <f t="shared" si="131"/>
        <v>1250000</v>
      </c>
      <c r="P514" s="10">
        <f>'დამტკ. ბიუჯ.'!E514</f>
        <v>1250000</v>
      </c>
      <c r="Q514" s="10">
        <f>'დამტკ. საკუთ.'!E514</f>
        <v>0</v>
      </c>
      <c r="R514" s="10">
        <f>'ცვლილ. ბიუჯ.'!F514</f>
        <v>-387000</v>
      </c>
      <c r="S514" s="10">
        <f>'ცვლილ. საკუთ.'!F514</f>
        <v>0</v>
      </c>
      <c r="T514" s="10">
        <f>'მთავრ. ფონდი'!F514</f>
        <v>0</v>
      </c>
      <c r="U514" s="10">
        <f>'პრეზ. ფონდი'!F514</f>
        <v>0</v>
      </c>
      <c r="V514" s="10">
        <f>'დაზუსტ. ნაერთი'!E514</f>
        <v>863000</v>
      </c>
      <c r="W514" s="10">
        <f>'დაზუსტ. ბიუჯ.'!E514</f>
        <v>863000</v>
      </c>
      <c r="X514" s="10">
        <f>'დაზუსტ. საკუთ.'!E514</f>
        <v>0</v>
      </c>
      <c r="Z514" s="10">
        <f t="shared" si="132"/>
        <v>1250000</v>
      </c>
      <c r="AA514" s="10">
        <f>'დამტკ. ბიუჯ.'!F514</f>
        <v>1250000</v>
      </c>
      <c r="AB514" s="10">
        <f>'დამტკ. საკუთ.'!F514</f>
        <v>0</v>
      </c>
      <c r="AC514" s="10">
        <f>'ცვლილ. ბიუჯ.'!G514</f>
        <v>-372100</v>
      </c>
      <c r="AD514" s="10">
        <f>'ცვლილ. საკუთ.'!G514</f>
        <v>0</v>
      </c>
      <c r="AE514" s="10">
        <f>'მთავრ. ფონდი'!G514</f>
        <v>0</v>
      </c>
      <c r="AF514" s="10">
        <f>'პრეზ. ფონდი'!G514</f>
        <v>0</v>
      </c>
      <c r="AG514" s="10">
        <f>'დაზუსტ. ნაერთი'!F514</f>
        <v>877900</v>
      </c>
      <c r="AH514" s="10">
        <f>'დაზუსტ. ბიუჯ.'!F514</f>
        <v>877900</v>
      </c>
      <c r="AI514" s="10">
        <f>'დაზუსტ. საკუთ.'!F514</f>
        <v>0</v>
      </c>
      <c r="AK514" s="10">
        <f t="shared" si="133"/>
        <v>2500000</v>
      </c>
      <c r="AL514" s="10">
        <f t="shared" si="134"/>
        <v>2500000</v>
      </c>
      <c r="AM514" s="10">
        <f t="shared" si="207"/>
        <v>0</v>
      </c>
      <c r="AN514" s="10">
        <f t="shared" si="208"/>
        <v>-759100</v>
      </c>
      <c r="AO514" s="10">
        <f t="shared" si="209"/>
        <v>0</v>
      </c>
      <c r="AP514" s="10">
        <f t="shared" si="210"/>
        <v>0</v>
      </c>
      <c r="AQ514" s="10">
        <f t="shared" si="223"/>
        <v>0</v>
      </c>
      <c r="AR514" s="10">
        <f t="shared" si="211"/>
        <v>1740900</v>
      </c>
      <c r="AS514" s="10">
        <f t="shared" si="212"/>
        <v>1740900</v>
      </c>
      <c r="AT514" s="10">
        <f t="shared" si="213"/>
        <v>0</v>
      </c>
      <c r="AV514" s="10">
        <f t="shared" si="137"/>
        <v>1250000</v>
      </c>
      <c r="AW514" s="10">
        <f>'დამტკ. ბიუჯ.'!G514</f>
        <v>1250000</v>
      </c>
      <c r="AX514" s="10">
        <f>'დამტკ. საკუთ.'!G514</f>
        <v>0</v>
      </c>
      <c r="AY514" s="10">
        <f>'ცვლილ. ბიუჯ.'!H514</f>
        <v>0</v>
      </c>
      <c r="AZ514" s="10">
        <f>'ცვლილ. საკუთ.'!H514</f>
        <v>0</v>
      </c>
      <c r="BA514" s="10">
        <f>'მთავრ. ფონდი'!H514</f>
        <v>0</v>
      </c>
      <c r="BB514" s="10">
        <f>'პრეზ. ფონდი'!H514</f>
        <v>0</v>
      </c>
      <c r="BC514" s="10">
        <f>'დაზუსტ. ნაერთი'!G514</f>
        <v>1250000</v>
      </c>
      <c r="BD514" s="10">
        <f>'დაზუსტ. ბიუჯ.'!G514</f>
        <v>1250000</v>
      </c>
      <c r="BE514" s="10">
        <f>'დაზუსტ. საკუთ.'!G514</f>
        <v>0</v>
      </c>
      <c r="BG514" s="10">
        <f t="shared" si="214"/>
        <v>3750000</v>
      </c>
      <c r="BH514" s="10">
        <f t="shared" si="215"/>
        <v>3750000</v>
      </c>
      <c r="BI514" s="10">
        <f t="shared" si="216"/>
        <v>0</v>
      </c>
      <c r="BJ514" s="10">
        <f t="shared" si="217"/>
        <v>-759100</v>
      </c>
      <c r="BK514" s="10">
        <f t="shared" si="218"/>
        <v>0</v>
      </c>
      <c r="BL514" s="10">
        <f t="shared" si="219"/>
        <v>0</v>
      </c>
      <c r="BM514" s="10">
        <f t="shared" si="220"/>
        <v>0</v>
      </c>
      <c r="BN514" s="10">
        <f t="shared" si="221"/>
        <v>2990900</v>
      </c>
      <c r="BO514" s="10">
        <f t="shared" si="142"/>
        <v>2990900</v>
      </c>
      <c r="BP514" s="10">
        <f t="shared" si="141"/>
        <v>0</v>
      </c>
      <c r="BR514" s="10">
        <f t="shared" si="140"/>
        <v>1250000</v>
      </c>
      <c r="BS514" s="10">
        <f>'დამტკ. ბიუჯ.'!H514</f>
        <v>1250000</v>
      </c>
      <c r="BT514" s="10">
        <f>'დამტკ. საკუთ.'!H514</f>
        <v>0</v>
      </c>
      <c r="BU514" s="10">
        <f>'ცვლილ. ბიუჯ.'!I514</f>
        <v>759100</v>
      </c>
      <c r="BV514" s="10">
        <f>'ცვლილ. საკუთ.'!I514</f>
        <v>0</v>
      </c>
      <c r="BW514" s="10">
        <f>'მთავრ. ფონდი'!I514</f>
        <v>0</v>
      </c>
      <c r="BX514" s="10">
        <f>'პრეზ. ფონდი'!I514</f>
        <v>0</v>
      </c>
      <c r="BY514" s="10">
        <f>'დაზუსტ. ნაერთი'!H514</f>
        <v>2009100</v>
      </c>
      <c r="BZ514" s="10">
        <f>'დაზუსტ. ბიუჯ.'!H514</f>
        <v>2009100</v>
      </c>
      <c r="CA514" s="10">
        <f>'დაზუსტ. საკუთ.'!H514</f>
        <v>0</v>
      </c>
    </row>
    <row r="515" spans="1:79" x14ac:dyDescent="0.25">
      <c r="A515" t="str">
        <f t="shared" si="126"/>
        <v>b</v>
      </c>
      <c r="B515" s="8"/>
      <c r="C515" s="9" t="s">
        <v>17</v>
      </c>
      <c r="D515" s="10">
        <f t="shared" si="127"/>
        <v>0</v>
      </c>
      <c r="E515" s="10">
        <f t="shared" si="128"/>
        <v>0</v>
      </c>
      <c r="F515" s="10">
        <f t="shared" si="200"/>
        <v>0</v>
      </c>
      <c r="G515" s="10">
        <f t="shared" si="201"/>
        <v>0</v>
      </c>
      <c r="H515" s="10">
        <f t="shared" si="202"/>
        <v>0</v>
      </c>
      <c r="I515" s="10">
        <f t="shared" si="203"/>
        <v>0</v>
      </c>
      <c r="J515" s="10">
        <f t="shared" si="222"/>
        <v>0</v>
      </c>
      <c r="K515" s="10">
        <f t="shared" si="204"/>
        <v>0</v>
      </c>
      <c r="L515" s="10">
        <f t="shared" si="205"/>
        <v>0</v>
      </c>
      <c r="M515" s="10">
        <f t="shared" si="206"/>
        <v>0</v>
      </c>
      <c r="O515" s="10">
        <f t="shared" si="131"/>
        <v>0</v>
      </c>
      <c r="P515" s="10">
        <f>'დამტკ. ბიუჯ.'!E515</f>
        <v>0</v>
      </c>
      <c r="Q515" s="10">
        <f>'დამტკ. საკუთ.'!E515</f>
        <v>0</v>
      </c>
      <c r="R515" s="10">
        <f>'ცვლილ. ბიუჯ.'!F515</f>
        <v>0</v>
      </c>
      <c r="S515" s="10">
        <f>'ცვლილ. საკუთ.'!F515</f>
        <v>0</v>
      </c>
      <c r="T515" s="10">
        <f>'მთავრ. ფონდი'!F515</f>
        <v>0</v>
      </c>
      <c r="U515" s="10">
        <f>'პრეზ. ფონდი'!F515</f>
        <v>0</v>
      </c>
      <c r="V515" s="10">
        <f>'დაზუსტ. ნაერთი'!E515</f>
        <v>0</v>
      </c>
      <c r="W515" s="10">
        <f>'დაზუსტ. ბიუჯ.'!E515</f>
        <v>0</v>
      </c>
      <c r="X515" s="10">
        <f>'დაზუსტ. საკუთ.'!E515</f>
        <v>0</v>
      </c>
      <c r="Z515" s="10">
        <f t="shared" si="132"/>
        <v>0</v>
      </c>
      <c r="AA515" s="10">
        <f>'დამტკ. ბიუჯ.'!F515</f>
        <v>0</v>
      </c>
      <c r="AB515" s="10">
        <f>'დამტკ. საკუთ.'!F515</f>
        <v>0</v>
      </c>
      <c r="AC515" s="10">
        <f>'ცვლილ. ბიუჯ.'!G515</f>
        <v>0</v>
      </c>
      <c r="AD515" s="10">
        <f>'ცვლილ. საკუთ.'!G515</f>
        <v>0</v>
      </c>
      <c r="AE515" s="10">
        <f>'მთავრ. ფონდი'!G515</f>
        <v>0</v>
      </c>
      <c r="AF515" s="10">
        <f>'პრეზ. ფონდი'!G515</f>
        <v>0</v>
      </c>
      <c r="AG515" s="10">
        <f>'დაზუსტ. ნაერთი'!F515</f>
        <v>0</v>
      </c>
      <c r="AH515" s="10">
        <f>'დაზუსტ. ბიუჯ.'!F515</f>
        <v>0</v>
      </c>
      <c r="AI515" s="10">
        <f>'დაზუსტ. საკუთ.'!F515</f>
        <v>0</v>
      </c>
      <c r="AK515" s="10">
        <f t="shared" si="133"/>
        <v>0</v>
      </c>
      <c r="AL515" s="10">
        <f t="shared" si="134"/>
        <v>0</v>
      </c>
      <c r="AM515" s="10">
        <f t="shared" si="207"/>
        <v>0</v>
      </c>
      <c r="AN515" s="10">
        <f t="shared" si="208"/>
        <v>0</v>
      </c>
      <c r="AO515" s="10">
        <f t="shared" si="209"/>
        <v>0</v>
      </c>
      <c r="AP515" s="10">
        <f t="shared" si="210"/>
        <v>0</v>
      </c>
      <c r="AQ515" s="10">
        <f t="shared" si="223"/>
        <v>0</v>
      </c>
      <c r="AR515" s="10">
        <f t="shared" si="211"/>
        <v>0</v>
      </c>
      <c r="AS515" s="10">
        <f t="shared" si="212"/>
        <v>0</v>
      </c>
      <c r="AT515" s="10">
        <f t="shared" si="213"/>
        <v>0</v>
      </c>
      <c r="AV515" s="10">
        <f t="shared" si="137"/>
        <v>0</v>
      </c>
      <c r="AW515" s="10">
        <f>'დამტკ. ბიუჯ.'!G515</f>
        <v>0</v>
      </c>
      <c r="AX515" s="10">
        <f>'დამტკ. საკუთ.'!G515</f>
        <v>0</v>
      </c>
      <c r="AY515" s="10">
        <f>'ცვლილ. ბიუჯ.'!H515</f>
        <v>0</v>
      </c>
      <c r="AZ515" s="10">
        <f>'ცვლილ. საკუთ.'!H515</f>
        <v>0</v>
      </c>
      <c r="BA515" s="10">
        <f>'მთავრ. ფონდი'!H515</f>
        <v>0</v>
      </c>
      <c r="BB515" s="10">
        <f>'პრეზ. ფონდი'!H515</f>
        <v>0</v>
      </c>
      <c r="BC515" s="10">
        <f>'დაზუსტ. ნაერთი'!G515</f>
        <v>0</v>
      </c>
      <c r="BD515" s="10">
        <f>'დაზუსტ. ბიუჯ.'!G515</f>
        <v>0</v>
      </c>
      <c r="BE515" s="10">
        <f>'დაზუსტ. საკუთ.'!G515</f>
        <v>0</v>
      </c>
      <c r="BG515" s="10">
        <f t="shared" si="214"/>
        <v>0</v>
      </c>
      <c r="BH515" s="10">
        <f t="shared" si="215"/>
        <v>0</v>
      </c>
      <c r="BI515" s="10">
        <f t="shared" si="216"/>
        <v>0</v>
      </c>
      <c r="BJ515" s="10">
        <f t="shared" si="217"/>
        <v>0</v>
      </c>
      <c r="BK515" s="10">
        <f t="shared" si="218"/>
        <v>0</v>
      </c>
      <c r="BL515" s="10">
        <f t="shared" si="219"/>
        <v>0</v>
      </c>
      <c r="BM515" s="10">
        <f t="shared" si="220"/>
        <v>0</v>
      </c>
      <c r="BN515" s="10">
        <f t="shared" si="221"/>
        <v>0</v>
      </c>
      <c r="BO515" s="10">
        <f t="shared" si="142"/>
        <v>0</v>
      </c>
      <c r="BP515" s="10">
        <f t="shared" si="141"/>
        <v>0</v>
      </c>
      <c r="BR515" s="10">
        <f t="shared" si="140"/>
        <v>0</v>
      </c>
      <c r="BS515" s="10">
        <f>'დამტკ. ბიუჯ.'!H515</f>
        <v>0</v>
      </c>
      <c r="BT515" s="10">
        <f>'დამტკ. საკუთ.'!H515</f>
        <v>0</v>
      </c>
      <c r="BU515" s="10">
        <f>'ცვლილ. ბიუჯ.'!I515</f>
        <v>0</v>
      </c>
      <c r="BV515" s="10">
        <f>'ცვლილ. საკუთ.'!I515</f>
        <v>0</v>
      </c>
      <c r="BW515" s="10">
        <f>'მთავრ. ფონდი'!I515</f>
        <v>0</v>
      </c>
      <c r="BX515" s="10">
        <f>'პრეზ. ფონდი'!I515</f>
        <v>0</v>
      </c>
      <c r="BY515" s="10">
        <f>'დაზუსტ. ნაერთი'!H515</f>
        <v>0</v>
      </c>
      <c r="BZ515" s="10">
        <f>'დაზუსტ. ბიუჯ.'!H515</f>
        <v>0</v>
      </c>
      <c r="CA515" s="10">
        <f>'დაზუსტ. საკუთ.'!H515</f>
        <v>0</v>
      </c>
    </row>
    <row r="516" spans="1:79" x14ac:dyDescent="0.25">
      <c r="A516" t="str">
        <f t="shared" si="126"/>
        <v>b</v>
      </c>
      <c r="B516" s="5"/>
      <c r="C516" s="6" t="s">
        <v>18</v>
      </c>
      <c r="D516" s="7">
        <f t="shared" si="127"/>
        <v>0</v>
      </c>
      <c r="E516" s="7">
        <f t="shared" si="128"/>
        <v>0</v>
      </c>
      <c r="F516" s="7">
        <f t="shared" si="200"/>
        <v>0</v>
      </c>
      <c r="G516" s="7">
        <f t="shared" si="201"/>
        <v>0</v>
      </c>
      <c r="H516" s="7">
        <f t="shared" si="202"/>
        <v>0</v>
      </c>
      <c r="I516" s="7">
        <f t="shared" si="203"/>
        <v>0</v>
      </c>
      <c r="J516" s="7">
        <f t="shared" si="222"/>
        <v>0</v>
      </c>
      <c r="K516" s="7">
        <f t="shared" si="204"/>
        <v>0</v>
      </c>
      <c r="L516" s="7">
        <f t="shared" si="205"/>
        <v>0</v>
      </c>
      <c r="M516" s="7">
        <f t="shared" si="206"/>
        <v>0</v>
      </c>
      <c r="O516" s="7">
        <f t="shared" si="131"/>
        <v>0</v>
      </c>
      <c r="P516" s="7">
        <f>'დამტკ. ბიუჯ.'!E516</f>
        <v>0</v>
      </c>
      <c r="Q516" s="7">
        <f>'დამტკ. საკუთ.'!E516</f>
        <v>0</v>
      </c>
      <c r="R516" s="7">
        <f>'ცვლილ. ბიუჯ.'!F516</f>
        <v>0</v>
      </c>
      <c r="S516" s="7">
        <f>'ცვლილ. საკუთ.'!F516</f>
        <v>0</v>
      </c>
      <c r="T516" s="7">
        <f>'მთავრ. ფონდი'!F516</f>
        <v>0</v>
      </c>
      <c r="U516" s="7">
        <f>'პრეზ. ფონდი'!F516</f>
        <v>0</v>
      </c>
      <c r="V516" s="7">
        <f>'დაზუსტ. ნაერთი'!E516</f>
        <v>0</v>
      </c>
      <c r="W516" s="7">
        <f>'დაზუსტ. ბიუჯ.'!E516</f>
        <v>0</v>
      </c>
      <c r="X516" s="7">
        <f>'დაზუსტ. საკუთ.'!E516</f>
        <v>0</v>
      </c>
      <c r="Z516" s="7">
        <f t="shared" si="132"/>
        <v>0</v>
      </c>
      <c r="AA516" s="7">
        <f>'დამტკ. ბიუჯ.'!F516</f>
        <v>0</v>
      </c>
      <c r="AB516" s="7">
        <f>'დამტკ. საკუთ.'!F516</f>
        <v>0</v>
      </c>
      <c r="AC516" s="7">
        <f>'ცვლილ. ბიუჯ.'!G516</f>
        <v>0</v>
      </c>
      <c r="AD516" s="7">
        <f>'ცვლილ. საკუთ.'!G516</f>
        <v>0</v>
      </c>
      <c r="AE516" s="7">
        <f>'მთავრ. ფონდი'!G516</f>
        <v>0</v>
      </c>
      <c r="AF516" s="7">
        <f>'პრეზ. ფონდი'!G516</f>
        <v>0</v>
      </c>
      <c r="AG516" s="7">
        <f>'დაზუსტ. ნაერთი'!F516</f>
        <v>0</v>
      </c>
      <c r="AH516" s="7">
        <f>'დაზუსტ. ბიუჯ.'!F516</f>
        <v>0</v>
      </c>
      <c r="AI516" s="7">
        <f>'დაზუსტ. საკუთ.'!F516</f>
        <v>0</v>
      </c>
      <c r="AK516" s="7">
        <f t="shared" si="133"/>
        <v>0</v>
      </c>
      <c r="AL516" s="7">
        <f t="shared" si="134"/>
        <v>0</v>
      </c>
      <c r="AM516" s="7">
        <f t="shared" si="207"/>
        <v>0</v>
      </c>
      <c r="AN516" s="7">
        <f t="shared" si="208"/>
        <v>0</v>
      </c>
      <c r="AO516" s="7">
        <f t="shared" si="209"/>
        <v>0</v>
      </c>
      <c r="AP516" s="7">
        <f t="shared" si="210"/>
        <v>0</v>
      </c>
      <c r="AQ516" s="7">
        <f t="shared" si="223"/>
        <v>0</v>
      </c>
      <c r="AR516" s="7">
        <f t="shared" si="211"/>
        <v>0</v>
      </c>
      <c r="AS516" s="7">
        <f t="shared" si="212"/>
        <v>0</v>
      </c>
      <c r="AT516" s="7">
        <f t="shared" si="213"/>
        <v>0</v>
      </c>
      <c r="AV516" s="7">
        <f t="shared" si="137"/>
        <v>0</v>
      </c>
      <c r="AW516" s="7">
        <f>'დამტკ. ბიუჯ.'!G516</f>
        <v>0</v>
      </c>
      <c r="AX516" s="7">
        <f>'დამტკ. საკუთ.'!G516</f>
        <v>0</v>
      </c>
      <c r="AY516" s="7">
        <f>'ცვლილ. ბიუჯ.'!H516</f>
        <v>0</v>
      </c>
      <c r="AZ516" s="7">
        <f>'ცვლილ. საკუთ.'!H516</f>
        <v>0</v>
      </c>
      <c r="BA516" s="7">
        <f>'მთავრ. ფონდი'!H516</f>
        <v>0</v>
      </c>
      <c r="BB516" s="7">
        <f>'პრეზ. ფონდი'!H516</f>
        <v>0</v>
      </c>
      <c r="BC516" s="7">
        <f>'დაზუსტ. ნაერთი'!G516</f>
        <v>0</v>
      </c>
      <c r="BD516" s="7">
        <f>'დაზუსტ. ბიუჯ.'!G516</f>
        <v>0</v>
      </c>
      <c r="BE516" s="7">
        <f>'დაზუსტ. საკუთ.'!G516</f>
        <v>0</v>
      </c>
      <c r="BG516" s="7">
        <f t="shared" si="214"/>
        <v>0</v>
      </c>
      <c r="BH516" s="7">
        <f t="shared" si="215"/>
        <v>0</v>
      </c>
      <c r="BI516" s="7">
        <f t="shared" si="216"/>
        <v>0</v>
      </c>
      <c r="BJ516" s="7">
        <f t="shared" si="217"/>
        <v>0</v>
      </c>
      <c r="BK516" s="7">
        <f t="shared" si="218"/>
        <v>0</v>
      </c>
      <c r="BL516" s="7">
        <f t="shared" si="219"/>
        <v>0</v>
      </c>
      <c r="BM516" s="7">
        <f t="shared" si="220"/>
        <v>0</v>
      </c>
      <c r="BN516" s="7">
        <f t="shared" si="221"/>
        <v>0</v>
      </c>
      <c r="BO516" s="7">
        <f t="shared" si="142"/>
        <v>0</v>
      </c>
      <c r="BP516" s="7">
        <f t="shared" si="141"/>
        <v>0</v>
      </c>
      <c r="BR516" s="7">
        <f t="shared" si="140"/>
        <v>0</v>
      </c>
      <c r="BS516" s="7">
        <f>'დამტკ. ბიუჯ.'!H516</f>
        <v>0</v>
      </c>
      <c r="BT516" s="7">
        <f>'დამტკ. საკუთ.'!H516</f>
        <v>0</v>
      </c>
      <c r="BU516" s="7">
        <f>'ცვლილ. ბიუჯ.'!I516</f>
        <v>0</v>
      </c>
      <c r="BV516" s="7">
        <f>'ცვლილ. საკუთ.'!I516</f>
        <v>0</v>
      </c>
      <c r="BW516" s="7">
        <f>'მთავრ. ფონდი'!I516</f>
        <v>0</v>
      </c>
      <c r="BX516" s="7">
        <f>'პრეზ. ფონდი'!I516</f>
        <v>0</v>
      </c>
      <c r="BY516" s="7">
        <f>'დაზუსტ. ნაერთი'!H516</f>
        <v>0</v>
      </c>
      <c r="BZ516" s="7">
        <f>'დაზუსტ. ბიუჯ.'!H516</f>
        <v>0</v>
      </c>
      <c r="CA516" s="7">
        <f>'დაზუსტ. საკუთ.'!H516</f>
        <v>0</v>
      </c>
    </row>
    <row r="517" spans="1:79" x14ac:dyDescent="0.25">
      <c r="A517" t="str">
        <f t="shared" si="126"/>
        <v>b</v>
      </c>
      <c r="B517" s="5"/>
      <c r="C517" s="6" t="s">
        <v>19</v>
      </c>
      <c r="D517" s="7">
        <f t="shared" si="127"/>
        <v>0</v>
      </c>
      <c r="E517" s="7">
        <f t="shared" si="128"/>
        <v>0</v>
      </c>
      <c r="F517" s="7">
        <f t="shared" si="200"/>
        <v>0</v>
      </c>
      <c r="G517" s="7">
        <f t="shared" si="201"/>
        <v>0</v>
      </c>
      <c r="H517" s="7">
        <f t="shared" si="202"/>
        <v>0</v>
      </c>
      <c r="I517" s="7">
        <f t="shared" si="203"/>
        <v>0</v>
      </c>
      <c r="J517" s="7">
        <f t="shared" si="222"/>
        <v>0</v>
      </c>
      <c r="K517" s="7">
        <f t="shared" si="204"/>
        <v>0</v>
      </c>
      <c r="L517" s="7">
        <f t="shared" si="205"/>
        <v>0</v>
      </c>
      <c r="M517" s="7">
        <f t="shared" si="206"/>
        <v>0</v>
      </c>
      <c r="O517" s="7">
        <f t="shared" si="131"/>
        <v>0</v>
      </c>
      <c r="P517" s="7">
        <f>'დამტკ. ბიუჯ.'!E517</f>
        <v>0</v>
      </c>
      <c r="Q517" s="7">
        <f>'დამტკ. საკუთ.'!E517</f>
        <v>0</v>
      </c>
      <c r="R517" s="7">
        <f>'ცვლილ. ბიუჯ.'!F517</f>
        <v>0</v>
      </c>
      <c r="S517" s="7">
        <f>'ცვლილ. საკუთ.'!F517</f>
        <v>0</v>
      </c>
      <c r="T517" s="7">
        <f>'მთავრ. ფონდი'!F517</f>
        <v>0</v>
      </c>
      <c r="U517" s="7">
        <f>'პრეზ. ფონდი'!F517</f>
        <v>0</v>
      </c>
      <c r="V517" s="7">
        <f>'დაზუსტ. ნაერთი'!E517</f>
        <v>0</v>
      </c>
      <c r="W517" s="7">
        <f>'დაზუსტ. ბიუჯ.'!E517</f>
        <v>0</v>
      </c>
      <c r="X517" s="7">
        <f>'დაზუსტ. საკუთ.'!E517</f>
        <v>0</v>
      </c>
      <c r="Z517" s="7">
        <f t="shared" si="132"/>
        <v>0</v>
      </c>
      <c r="AA517" s="7">
        <f>'დამტკ. ბიუჯ.'!F517</f>
        <v>0</v>
      </c>
      <c r="AB517" s="7">
        <f>'დამტკ. საკუთ.'!F517</f>
        <v>0</v>
      </c>
      <c r="AC517" s="7">
        <f>'ცვლილ. ბიუჯ.'!G517</f>
        <v>0</v>
      </c>
      <c r="AD517" s="7">
        <f>'ცვლილ. საკუთ.'!G517</f>
        <v>0</v>
      </c>
      <c r="AE517" s="7">
        <f>'მთავრ. ფონდი'!G517</f>
        <v>0</v>
      </c>
      <c r="AF517" s="7">
        <f>'პრეზ. ფონდი'!G517</f>
        <v>0</v>
      </c>
      <c r="AG517" s="7">
        <f>'დაზუსტ. ნაერთი'!F517</f>
        <v>0</v>
      </c>
      <c r="AH517" s="7">
        <f>'დაზუსტ. ბიუჯ.'!F517</f>
        <v>0</v>
      </c>
      <c r="AI517" s="7">
        <f>'დაზუსტ. საკუთ.'!F517</f>
        <v>0</v>
      </c>
      <c r="AK517" s="7">
        <f t="shared" si="133"/>
        <v>0</v>
      </c>
      <c r="AL517" s="7">
        <f t="shared" si="134"/>
        <v>0</v>
      </c>
      <c r="AM517" s="7">
        <f t="shared" si="207"/>
        <v>0</v>
      </c>
      <c r="AN517" s="7">
        <f t="shared" si="208"/>
        <v>0</v>
      </c>
      <c r="AO517" s="7">
        <f t="shared" si="209"/>
        <v>0</v>
      </c>
      <c r="AP517" s="7">
        <f t="shared" si="210"/>
        <v>0</v>
      </c>
      <c r="AQ517" s="7">
        <f t="shared" si="223"/>
        <v>0</v>
      </c>
      <c r="AR517" s="7">
        <f t="shared" si="211"/>
        <v>0</v>
      </c>
      <c r="AS517" s="7">
        <f t="shared" si="212"/>
        <v>0</v>
      </c>
      <c r="AT517" s="7">
        <f t="shared" si="213"/>
        <v>0</v>
      </c>
      <c r="AV517" s="7">
        <f t="shared" si="137"/>
        <v>0</v>
      </c>
      <c r="AW517" s="7">
        <f>'დამტკ. ბიუჯ.'!G517</f>
        <v>0</v>
      </c>
      <c r="AX517" s="7">
        <f>'დამტკ. საკუთ.'!G517</f>
        <v>0</v>
      </c>
      <c r="AY517" s="7">
        <f>'ცვლილ. ბიუჯ.'!H517</f>
        <v>0</v>
      </c>
      <c r="AZ517" s="7">
        <f>'ცვლილ. საკუთ.'!H517</f>
        <v>0</v>
      </c>
      <c r="BA517" s="7">
        <f>'მთავრ. ფონდი'!H517</f>
        <v>0</v>
      </c>
      <c r="BB517" s="7">
        <f>'პრეზ. ფონდი'!H517</f>
        <v>0</v>
      </c>
      <c r="BC517" s="7">
        <f>'დაზუსტ. ნაერთი'!G517</f>
        <v>0</v>
      </c>
      <c r="BD517" s="7">
        <f>'დაზუსტ. ბიუჯ.'!G517</f>
        <v>0</v>
      </c>
      <c r="BE517" s="7">
        <f>'დაზუსტ. საკუთ.'!G517</f>
        <v>0</v>
      </c>
      <c r="BG517" s="7">
        <f t="shared" si="214"/>
        <v>0</v>
      </c>
      <c r="BH517" s="7">
        <f t="shared" si="215"/>
        <v>0</v>
      </c>
      <c r="BI517" s="7">
        <f t="shared" si="216"/>
        <v>0</v>
      </c>
      <c r="BJ517" s="7">
        <f t="shared" si="217"/>
        <v>0</v>
      </c>
      <c r="BK517" s="7">
        <f t="shared" si="218"/>
        <v>0</v>
      </c>
      <c r="BL517" s="7">
        <f t="shared" si="219"/>
        <v>0</v>
      </c>
      <c r="BM517" s="7">
        <f t="shared" si="220"/>
        <v>0</v>
      </c>
      <c r="BN517" s="7">
        <f t="shared" si="221"/>
        <v>0</v>
      </c>
      <c r="BO517" s="7">
        <f t="shared" si="142"/>
        <v>0</v>
      </c>
      <c r="BP517" s="7">
        <f t="shared" si="141"/>
        <v>0</v>
      </c>
      <c r="BR517" s="7">
        <f t="shared" si="140"/>
        <v>0</v>
      </c>
      <c r="BS517" s="7">
        <f>'დამტკ. ბიუჯ.'!H517</f>
        <v>0</v>
      </c>
      <c r="BT517" s="7">
        <f>'დამტკ. საკუთ.'!H517</f>
        <v>0</v>
      </c>
      <c r="BU517" s="7">
        <f>'ცვლილ. ბიუჯ.'!I517</f>
        <v>0</v>
      </c>
      <c r="BV517" s="7">
        <f>'ცვლილ. საკუთ.'!I517</f>
        <v>0</v>
      </c>
      <c r="BW517" s="7">
        <f>'მთავრ. ფონდი'!I517</f>
        <v>0</v>
      </c>
      <c r="BX517" s="7">
        <f>'პრეზ. ფონდი'!I517</f>
        <v>0</v>
      </c>
      <c r="BY517" s="7">
        <f>'დაზუსტ. ნაერთი'!H517</f>
        <v>0</v>
      </c>
      <c r="BZ517" s="7">
        <f>'დაზუსტ. ბიუჯ.'!H517</f>
        <v>0</v>
      </c>
      <c r="CA517" s="7">
        <f>'დაზუსტ. საკუთ.'!H517</f>
        <v>0</v>
      </c>
    </row>
    <row r="518" spans="1:79" ht="15.75" thickBot="1" x14ac:dyDescent="0.3">
      <c r="A518" t="str">
        <f t="shared" si="126"/>
        <v>b</v>
      </c>
      <c r="B518" s="11"/>
      <c r="C518" s="12" t="s">
        <v>20</v>
      </c>
      <c r="D518" s="13">
        <f t="shared" si="127"/>
        <v>0</v>
      </c>
      <c r="E518" s="13">
        <f t="shared" si="128"/>
        <v>0</v>
      </c>
      <c r="F518" s="13">
        <f t="shared" si="200"/>
        <v>0</v>
      </c>
      <c r="G518" s="13">
        <f t="shared" si="201"/>
        <v>0</v>
      </c>
      <c r="H518" s="13">
        <f t="shared" si="202"/>
        <v>0</v>
      </c>
      <c r="I518" s="13">
        <f t="shared" si="203"/>
        <v>0</v>
      </c>
      <c r="J518" s="13">
        <f t="shared" si="222"/>
        <v>0</v>
      </c>
      <c r="K518" s="13">
        <f t="shared" si="204"/>
        <v>0</v>
      </c>
      <c r="L518" s="13">
        <f t="shared" si="205"/>
        <v>0</v>
      </c>
      <c r="M518" s="13">
        <f t="shared" si="206"/>
        <v>0</v>
      </c>
      <c r="O518" s="13">
        <f t="shared" si="131"/>
        <v>0</v>
      </c>
      <c r="P518" s="13">
        <f>'დამტკ. ბიუჯ.'!E518</f>
        <v>0</v>
      </c>
      <c r="Q518" s="13">
        <f>'დამტკ. საკუთ.'!E518</f>
        <v>0</v>
      </c>
      <c r="R518" s="13">
        <f>'ცვლილ. ბიუჯ.'!F518</f>
        <v>0</v>
      </c>
      <c r="S518" s="13">
        <f>'ცვლილ. საკუთ.'!F518</f>
        <v>0</v>
      </c>
      <c r="T518" s="13">
        <f>'მთავრ. ფონდი'!F518</f>
        <v>0</v>
      </c>
      <c r="U518" s="13">
        <f>'პრეზ. ფონდი'!F518</f>
        <v>0</v>
      </c>
      <c r="V518" s="13">
        <f>'დაზუსტ. ნაერთი'!E518</f>
        <v>0</v>
      </c>
      <c r="W518" s="13">
        <f>'დაზუსტ. ბიუჯ.'!E518</f>
        <v>0</v>
      </c>
      <c r="X518" s="13">
        <f>'დაზუსტ. საკუთ.'!E518</f>
        <v>0</v>
      </c>
      <c r="Z518" s="13">
        <f t="shared" si="132"/>
        <v>0</v>
      </c>
      <c r="AA518" s="13">
        <f>'დამტკ. ბიუჯ.'!F518</f>
        <v>0</v>
      </c>
      <c r="AB518" s="13">
        <f>'დამტკ. საკუთ.'!F518</f>
        <v>0</v>
      </c>
      <c r="AC518" s="13">
        <f>'ცვლილ. ბიუჯ.'!G518</f>
        <v>0</v>
      </c>
      <c r="AD518" s="13">
        <f>'ცვლილ. საკუთ.'!G518</f>
        <v>0</v>
      </c>
      <c r="AE518" s="13">
        <f>'მთავრ. ფონდი'!G518</f>
        <v>0</v>
      </c>
      <c r="AF518" s="13">
        <f>'პრეზ. ფონდი'!G518</f>
        <v>0</v>
      </c>
      <c r="AG518" s="13">
        <f>'დაზუსტ. ნაერთი'!F518</f>
        <v>0</v>
      </c>
      <c r="AH518" s="13">
        <f>'დაზუსტ. ბიუჯ.'!F518</f>
        <v>0</v>
      </c>
      <c r="AI518" s="13">
        <f>'დაზუსტ. საკუთ.'!F518</f>
        <v>0</v>
      </c>
      <c r="AK518" s="13">
        <f t="shared" si="133"/>
        <v>0</v>
      </c>
      <c r="AL518" s="13">
        <f t="shared" si="134"/>
        <v>0</v>
      </c>
      <c r="AM518" s="13">
        <f t="shared" si="207"/>
        <v>0</v>
      </c>
      <c r="AN518" s="13">
        <f t="shared" si="208"/>
        <v>0</v>
      </c>
      <c r="AO518" s="13">
        <f t="shared" si="209"/>
        <v>0</v>
      </c>
      <c r="AP518" s="13">
        <f t="shared" si="210"/>
        <v>0</v>
      </c>
      <c r="AQ518" s="13">
        <f t="shared" si="223"/>
        <v>0</v>
      </c>
      <c r="AR518" s="13">
        <f t="shared" si="211"/>
        <v>0</v>
      </c>
      <c r="AS518" s="13">
        <f t="shared" si="212"/>
        <v>0</v>
      </c>
      <c r="AT518" s="13">
        <f t="shared" si="213"/>
        <v>0</v>
      </c>
      <c r="AV518" s="13">
        <f t="shared" si="137"/>
        <v>0</v>
      </c>
      <c r="AW518" s="13">
        <f>'დამტკ. ბიუჯ.'!G518</f>
        <v>0</v>
      </c>
      <c r="AX518" s="13">
        <f>'დამტკ. საკუთ.'!G518</f>
        <v>0</v>
      </c>
      <c r="AY518" s="13">
        <f>'ცვლილ. ბიუჯ.'!H518</f>
        <v>0</v>
      </c>
      <c r="AZ518" s="13">
        <f>'ცვლილ. საკუთ.'!H518</f>
        <v>0</v>
      </c>
      <c r="BA518" s="13">
        <f>'მთავრ. ფონდი'!H518</f>
        <v>0</v>
      </c>
      <c r="BB518" s="13">
        <f>'პრეზ. ფონდი'!H518</f>
        <v>0</v>
      </c>
      <c r="BC518" s="13">
        <f>'დაზუსტ. ნაერთი'!G518</f>
        <v>0</v>
      </c>
      <c r="BD518" s="13">
        <f>'დაზუსტ. ბიუჯ.'!G518</f>
        <v>0</v>
      </c>
      <c r="BE518" s="13">
        <f>'დაზუსტ. საკუთ.'!G518</f>
        <v>0</v>
      </c>
      <c r="BG518" s="13">
        <f t="shared" si="214"/>
        <v>0</v>
      </c>
      <c r="BH518" s="13">
        <f t="shared" si="215"/>
        <v>0</v>
      </c>
      <c r="BI518" s="13">
        <f t="shared" si="216"/>
        <v>0</v>
      </c>
      <c r="BJ518" s="13">
        <f t="shared" si="217"/>
        <v>0</v>
      </c>
      <c r="BK518" s="13">
        <f t="shared" si="218"/>
        <v>0</v>
      </c>
      <c r="BL518" s="13">
        <f t="shared" si="219"/>
        <v>0</v>
      </c>
      <c r="BM518" s="13">
        <f t="shared" si="220"/>
        <v>0</v>
      </c>
      <c r="BN518" s="13">
        <f t="shared" si="221"/>
        <v>0</v>
      </c>
      <c r="BO518" s="13">
        <f t="shared" si="142"/>
        <v>0</v>
      </c>
      <c r="BP518" s="13">
        <f t="shared" si="141"/>
        <v>0</v>
      </c>
      <c r="BR518" s="13">
        <f t="shared" si="140"/>
        <v>0</v>
      </c>
      <c r="BS518" s="13">
        <f>'დამტკ. ბიუჯ.'!H518</f>
        <v>0</v>
      </c>
      <c r="BT518" s="13">
        <f>'დამტკ. საკუთ.'!H518</f>
        <v>0</v>
      </c>
      <c r="BU518" s="13">
        <f>'ცვლილ. ბიუჯ.'!I518</f>
        <v>0</v>
      </c>
      <c r="BV518" s="13">
        <f>'ცვლილ. საკუთ.'!I518</f>
        <v>0</v>
      </c>
      <c r="BW518" s="13">
        <f>'მთავრ. ფონდი'!I518</f>
        <v>0</v>
      </c>
      <c r="BX518" s="13">
        <f>'პრეზ. ფონდი'!I518</f>
        <v>0</v>
      </c>
      <c r="BY518" s="13">
        <f>'დაზუსტ. ნაერთი'!H518</f>
        <v>0</v>
      </c>
      <c r="BZ518" s="13">
        <f>'დაზუსტ. ბიუჯ.'!H518</f>
        <v>0</v>
      </c>
      <c r="CA518" s="13">
        <f>'დაზუსტ. საკუთ.'!H518</f>
        <v>0</v>
      </c>
    </row>
    <row r="519" spans="1:79" ht="76.5" customHeight="1" thickTop="1" thickBot="1" x14ac:dyDescent="0.3">
      <c r="A519" t="str">
        <f t="shared" ref="A519:A542" si="224">IF(OR(D519&lt;&gt;0,K519&lt;&gt;0),"a","b")</f>
        <v>a</v>
      </c>
      <c r="B519" s="16" t="s">
        <v>260</v>
      </c>
      <c r="C519" s="4" t="s">
        <v>249</v>
      </c>
      <c r="D519" s="4">
        <f t="shared" ref="D519:D542" si="225">SUM(O519,Z519,AV519,BR519)</f>
        <v>5000000</v>
      </c>
      <c r="E519" s="4">
        <f t="shared" ref="E519:I534" si="226">SUM(P519,AA519,AW519,BS519)</f>
        <v>5000000</v>
      </c>
      <c r="F519" s="4">
        <f t="shared" si="226"/>
        <v>0</v>
      </c>
      <c r="G519" s="4">
        <f t="shared" si="226"/>
        <v>0</v>
      </c>
      <c r="H519" s="4">
        <f t="shared" si="226"/>
        <v>0</v>
      </c>
      <c r="I519" s="4">
        <f t="shared" si="226"/>
        <v>0</v>
      </c>
      <c r="J519" s="4">
        <f t="shared" ref="J519:M534" si="227">SUM(U519,AF519,BB519,BX519)</f>
        <v>0</v>
      </c>
      <c r="K519" s="4">
        <f t="shared" ref="K519:K530" si="228">SUM(V519,AG519,BC519,BY519)</f>
        <v>5000000</v>
      </c>
      <c r="L519" s="4">
        <f t="shared" ref="L519:L530" si="229">SUM(W519,AH519,BD519,BZ519)</f>
        <v>5000000</v>
      </c>
      <c r="M519" s="4">
        <f t="shared" ref="M519:M530" si="230">SUM(X519,AI519,BE519,CA519)</f>
        <v>0</v>
      </c>
      <c r="O519" s="4">
        <f t="shared" ref="O519:O542" si="231">SUM(P519,Q519)</f>
        <v>1250000</v>
      </c>
      <c r="P519" s="4">
        <f>'დამტკ. ბიუჯ.'!E519</f>
        <v>1250000</v>
      </c>
      <c r="Q519" s="4">
        <f>'დამტკ. საკუთ.'!E519</f>
        <v>0</v>
      </c>
      <c r="R519" s="4">
        <f>'ცვლილ. ბიუჯ.'!F519</f>
        <v>-199500</v>
      </c>
      <c r="S519" s="4">
        <f>'ცვლილ. საკუთ.'!F519</f>
        <v>0</v>
      </c>
      <c r="T519" s="4">
        <f>'მთავრ. ფონდი'!F519</f>
        <v>0</v>
      </c>
      <c r="U519" s="4">
        <f>'პრეზ. ფონდი'!F519</f>
        <v>0</v>
      </c>
      <c r="V519" s="4">
        <f>'დაზუსტ. ნაერთი'!E519</f>
        <v>1050500</v>
      </c>
      <c r="W519" s="4">
        <f>'დაზუსტ. ბიუჯ.'!E519</f>
        <v>1050500</v>
      </c>
      <c r="X519" s="4">
        <f>'დაზუსტ. საკუთ.'!E519</f>
        <v>0</v>
      </c>
      <c r="Z519" s="4">
        <f t="shared" ref="Z519:Z542" si="232">SUM(AA519,AB519)</f>
        <v>1250000</v>
      </c>
      <c r="AA519" s="4">
        <f>'დამტკ. ბიუჯ.'!F519</f>
        <v>1250000</v>
      </c>
      <c r="AB519" s="4">
        <f>'დამტკ. საკუთ.'!F519</f>
        <v>0</v>
      </c>
      <c r="AC519" s="4">
        <f>'ცვლილ. ბიუჯ.'!G519</f>
        <v>-155000</v>
      </c>
      <c r="AD519" s="4">
        <f>'ცვლილ. საკუთ.'!G519</f>
        <v>0</v>
      </c>
      <c r="AE519" s="4">
        <f>'მთავრ. ფონდი'!G519</f>
        <v>0</v>
      </c>
      <c r="AF519" s="4">
        <f>'პრეზ. ფონდი'!G519</f>
        <v>0</v>
      </c>
      <c r="AG519" s="4">
        <f>'დაზუსტ. ნაერთი'!F519</f>
        <v>1095000</v>
      </c>
      <c r="AH519" s="4">
        <f>'დაზუსტ. ბიუჯ.'!F519</f>
        <v>1095000</v>
      </c>
      <c r="AI519" s="4">
        <f>'დაზუსტ. საკუთ.'!F519</f>
        <v>0</v>
      </c>
      <c r="AK519" s="4">
        <f t="shared" ref="AK519:AK542" si="233">SUM(O519,Z519)</f>
        <v>2500000</v>
      </c>
      <c r="AL519" s="4">
        <f t="shared" ref="AL519:AP534" si="234">SUM(P519,AA519)</f>
        <v>2500000</v>
      </c>
      <c r="AM519" s="4">
        <f t="shared" si="234"/>
        <v>0</v>
      </c>
      <c r="AN519" s="4">
        <f t="shared" si="234"/>
        <v>-354500</v>
      </c>
      <c r="AO519" s="4">
        <f t="shared" si="234"/>
        <v>0</v>
      </c>
      <c r="AP519" s="4">
        <f t="shared" si="234"/>
        <v>0</v>
      </c>
      <c r="AQ519" s="4">
        <f t="shared" ref="AQ519:AT534" si="235">SUM(U519,AF519)</f>
        <v>0</v>
      </c>
      <c r="AR519" s="4">
        <f t="shared" ref="AR519:AR530" si="236">SUM(V519,AG519)</f>
        <v>2145500</v>
      </c>
      <c r="AS519" s="4">
        <f t="shared" ref="AS519:AS530" si="237">SUM(W519,AH519)</f>
        <v>2145500</v>
      </c>
      <c r="AT519" s="4">
        <f t="shared" ref="AT519:AT530" si="238">SUM(X519,AI519)</f>
        <v>0</v>
      </c>
      <c r="AV519" s="4">
        <f t="shared" ref="AV519:AV542" si="239">SUM(AW519,AX519)</f>
        <v>1250000</v>
      </c>
      <c r="AW519" s="4">
        <f>'დამტკ. ბიუჯ.'!G519</f>
        <v>1250000</v>
      </c>
      <c r="AX519" s="4">
        <f>'დამტკ. საკუთ.'!G519</f>
        <v>0</v>
      </c>
      <c r="AY519" s="4">
        <f>'ცვლილ. ბიუჯ.'!H519</f>
        <v>0</v>
      </c>
      <c r="AZ519" s="4">
        <f>'ცვლილ. საკუთ.'!H519</f>
        <v>0</v>
      </c>
      <c r="BA519" s="4">
        <f>'მთავრ. ფონდი'!H519</f>
        <v>0</v>
      </c>
      <c r="BB519" s="4">
        <f>'პრეზ. ფონდი'!H519</f>
        <v>0</v>
      </c>
      <c r="BC519" s="4">
        <f>'დაზუსტ. ნაერთი'!G519</f>
        <v>1250000</v>
      </c>
      <c r="BD519" s="4">
        <f>'დაზუსტ. ბიუჯ.'!G519</f>
        <v>1250000</v>
      </c>
      <c r="BE519" s="4">
        <f>'დაზუსტ. საკუთ.'!G519</f>
        <v>0</v>
      </c>
      <c r="BG519" s="4">
        <f t="shared" ref="BG519:BN534" si="240">SUM(O519,Z519,AV519)</f>
        <v>3750000</v>
      </c>
      <c r="BH519" s="4">
        <f t="shared" si="240"/>
        <v>3750000</v>
      </c>
      <c r="BI519" s="4">
        <f t="shared" si="240"/>
        <v>0</v>
      </c>
      <c r="BJ519" s="4">
        <f t="shared" si="240"/>
        <v>-354500</v>
      </c>
      <c r="BK519" s="4">
        <f t="shared" si="240"/>
        <v>0</v>
      </c>
      <c r="BL519" s="4">
        <f t="shared" si="240"/>
        <v>0</v>
      </c>
      <c r="BM519" s="4">
        <f t="shared" si="240"/>
        <v>0</v>
      </c>
      <c r="BN519" s="4">
        <f t="shared" si="240"/>
        <v>3395500</v>
      </c>
      <c r="BO519" s="4">
        <f t="shared" ref="BO519:BO542" si="241">SUM(W519,AH519,BD519)</f>
        <v>3395500</v>
      </c>
      <c r="BP519" s="4">
        <f t="shared" ref="BP519:BP542" si="242">SUM(X519,AI519,BE519)</f>
        <v>0</v>
      </c>
      <c r="BR519" s="4">
        <f t="shared" ref="BR519:BR542" si="243">SUM(BS519,BT519)</f>
        <v>1250000</v>
      </c>
      <c r="BS519" s="4">
        <f>'დამტკ. ბიუჯ.'!H519</f>
        <v>1250000</v>
      </c>
      <c r="BT519" s="4">
        <f>'დამტკ. საკუთ.'!H519</f>
        <v>0</v>
      </c>
      <c r="BU519" s="4">
        <f>'ცვლილ. ბიუჯ.'!I519</f>
        <v>354500</v>
      </c>
      <c r="BV519" s="4">
        <f>'ცვლილ. საკუთ.'!I519</f>
        <v>0</v>
      </c>
      <c r="BW519" s="4">
        <f>'მთავრ. ფონდი'!I519</f>
        <v>0</v>
      </c>
      <c r="BX519" s="4">
        <f>'პრეზ. ფონდი'!I519</f>
        <v>0</v>
      </c>
      <c r="BY519" s="4">
        <f>'დაზუსტ. ნაერთი'!H519</f>
        <v>1604500</v>
      </c>
      <c r="BZ519" s="4">
        <f>'დაზუსტ. ბიუჯ.'!H519</f>
        <v>1604500</v>
      </c>
      <c r="CA519" s="4">
        <f>'დაზუსტ. საკუთ.'!H519</f>
        <v>0</v>
      </c>
    </row>
    <row r="520" spans="1:79" ht="15.75" thickTop="1" x14ac:dyDescent="0.25">
      <c r="A520" t="str">
        <f t="shared" si="224"/>
        <v>a</v>
      </c>
      <c r="B520" s="5"/>
      <c r="C520" s="6" t="s">
        <v>10</v>
      </c>
      <c r="D520" s="7">
        <f t="shared" si="225"/>
        <v>5000000</v>
      </c>
      <c r="E520" s="7">
        <f t="shared" si="226"/>
        <v>5000000</v>
      </c>
      <c r="F520" s="7">
        <f t="shared" si="226"/>
        <v>0</v>
      </c>
      <c r="G520" s="7">
        <f t="shared" si="226"/>
        <v>0</v>
      </c>
      <c r="H520" s="7">
        <f t="shared" si="226"/>
        <v>0</v>
      </c>
      <c r="I520" s="7">
        <f t="shared" si="226"/>
        <v>0</v>
      </c>
      <c r="J520" s="7">
        <f t="shared" si="227"/>
        <v>0</v>
      </c>
      <c r="K520" s="7">
        <f t="shared" si="228"/>
        <v>5000000</v>
      </c>
      <c r="L520" s="7">
        <f t="shared" si="229"/>
        <v>5000000</v>
      </c>
      <c r="M520" s="7">
        <f t="shared" si="230"/>
        <v>0</v>
      </c>
      <c r="O520" s="7">
        <f t="shared" si="231"/>
        <v>1250000</v>
      </c>
      <c r="P520" s="7">
        <f>'დამტკ. ბიუჯ.'!E520</f>
        <v>1250000</v>
      </c>
      <c r="Q520" s="7">
        <f>'დამტკ. საკუთ.'!E520</f>
        <v>0</v>
      </c>
      <c r="R520" s="7">
        <f>'ცვლილ. ბიუჯ.'!F520</f>
        <v>-199500</v>
      </c>
      <c r="S520" s="7">
        <f>'ცვლილ. საკუთ.'!F520</f>
        <v>0</v>
      </c>
      <c r="T520" s="7">
        <f>'მთავრ. ფონდი'!F520</f>
        <v>0</v>
      </c>
      <c r="U520" s="7">
        <f>'პრეზ. ფონდი'!F520</f>
        <v>0</v>
      </c>
      <c r="V520" s="7">
        <f>'დაზუსტ. ნაერთი'!E520</f>
        <v>1050500</v>
      </c>
      <c r="W520" s="7">
        <f>'დაზუსტ. ბიუჯ.'!E520</f>
        <v>1050500</v>
      </c>
      <c r="X520" s="7">
        <f>'დაზუსტ. საკუთ.'!E520</f>
        <v>0</v>
      </c>
      <c r="Z520" s="7">
        <f t="shared" si="232"/>
        <v>1250000</v>
      </c>
      <c r="AA520" s="7">
        <f>'დამტკ. ბიუჯ.'!F520</f>
        <v>1250000</v>
      </c>
      <c r="AB520" s="7">
        <f>'დამტკ. საკუთ.'!F520</f>
        <v>0</v>
      </c>
      <c r="AC520" s="7">
        <f>'ცვლილ. ბიუჯ.'!G520</f>
        <v>-155000</v>
      </c>
      <c r="AD520" s="7">
        <f>'ცვლილ. საკუთ.'!G520</f>
        <v>0</v>
      </c>
      <c r="AE520" s="7">
        <f>'მთავრ. ფონდი'!G520</f>
        <v>0</v>
      </c>
      <c r="AF520" s="7">
        <f>'პრეზ. ფონდი'!G520</f>
        <v>0</v>
      </c>
      <c r="AG520" s="7">
        <f>'დაზუსტ. ნაერთი'!F520</f>
        <v>1095000</v>
      </c>
      <c r="AH520" s="7">
        <f>'დაზუსტ. ბიუჯ.'!F520</f>
        <v>1095000</v>
      </c>
      <c r="AI520" s="7">
        <f>'დაზუსტ. საკუთ.'!F520</f>
        <v>0</v>
      </c>
      <c r="AK520" s="7">
        <f t="shared" si="233"/>
        <v>2500000</v>
      </c>
      <c r="AL520" s="7">
        <f t="shared" si="234"/>
        <v>2500000</v>
      </c>
      <c r="AM520" s="7">
        <f t="shared" si="234"/>
        <v>0</v>
      </c>
      <c r="AN520" s="7">
        <f t="shared" si="234"/>
        <v>-354500</v>
      </c>
      <c r="AO520" s="7">
        <f t="shared" si="234"/>
        <v>0</v>
      </c>
      <c r="AP520" s="7">
        <f t="shared" si="234"/>
        <v>0</v>
      </c>
      <c r="AQ520" s="7">
        <f t="shared" si="235"/>
        <v>0</v>
      </c>
      <c r="AR520" s="7">
        <f t="shared" si="236"/>
        <v>2145500</v>
      </c>
      <c r="AS520" s="7">
        <f t="shared" si="237"/>
        <v>2145500</v>
      </c>
      <c r="AT520" s="7">
        <f t="shared" si="238"/>
        <v>0</v>
      </c>
      <c r="AV520" s="7">
        <f t="shared" si="239"/>
        <v>1250000</v>
      </c>
      <c r="AW520" s="7">
        <f>'დამტკ. ბიუჯ.'!G520</f>
        <v>1250000</v>
      </c>
      <c r="AX520" s="7">
        <f>'დამტკ. საკუთ.'!G520</f>
        <v>0</v>
      </c>
      <c r="AY520" s="7">
        <f>'ცვლილ. ბიუჯ.'!H520</f>
        <v>0</v>
      </c>
      <c r="AZ520" s="7">
        <f>'ცვლილ. საკუთ.'!H520</f>
        <v>0</v>
      </c>
      <c r="BA520" s="7">
        <f>'მთავრ. ფონდი'!H520</f>
        <v>0</v>
      </c>
      <c r="BB520" s="7">
        <f>'პრეზ. ფონდი'!H520</f>
        <v>0</v>
      </c>
      <c r="BC520" s="7">
        <f>'დაზუსტ. ნაერთი'!G520</f>
        <v>1250000</v>
      </c>
      <c r="BD520" s="7">
        <f>'დაზუსტ. ბიუჯ.'!G520</f>
        <v>1250000</v>
      </c>
      <c r="BE520" s="7">
        <f>'დაზუსტ. საკუთ.'!G520</f>
        <v>0</v>
      </c>
      <c r="BG520" s="7">
        <f t="shared" si="240"/>
        <v>3750000</v>
      </c>
      <c r="BH520" s="7">
        <f t="shared" si="240"/>
        <v>3750000</v>
      </c>
      <c r="BI520" s="7">
        <f t="shared" si="240"/>
        <v>0</v>
      </c>
      <c r="BJ520" s="7">
        <f t="shared" si="240"/>
        <v>-354500</v>
      </c>
      <c r="BK520" s="7">
        <f t="shared" si="240"/>
        <v>0</v>
      </c>
      <c r="BL520" s="7">
        <f t="shared" si="240"/>
        <v>0</v>
      </c>
      <c r="BM520" s="7">
        <f t="shared" si="240"/>
        <v>0</v>
      </c>
      <c r="BN520" s="7">
        <f t="shared" si="240"/>
        <v>3395500</v>
      </c>
      <c r="BO520" s="7">
        <f t="shared" si="241"/>
        <v>3395500</v>
      </c>
      <c r="BP520" s="7">
        <f t="shared" si="242"/>
        <v>0</v>
      </c>
      <c r="BR520" s="7">
        <f t="shared" si="243"/>
        <v>1250000</v>
      </c>
      <c r="BS520" s="7">
        <f>'დამტკ. ბიუჯ.'!H520</f>
        <v>1250000</v>
      </c>
      <c r="BT520" s="7">
        <f>'დამტკ. საკუთ.'!H520</f>
        <v>0</v>
      </c>
      <c r="BU520" s="7">
        <f>'ცვლილ. ბიუჯ.'!I520</f>
        <v>354500</v>
      </c>
      <c r="BV520" s="7">
        <f>'ცვლილ. საკუთ.'!I520</f>
        <v>0</v>
      </c>
      <c r="BW520" s="7">
        <f>'მთავრ. ფონდი'!I520</f>
        <v>0</v>
      </c>
      <c r="BX520" s="7">
        <f>'პრეზ. ფონდი'!I520</f>
        <v>0</v>
      </c>
      <c r="BY520" s="7">
        <f>'დაზუსტ. ნაერთი'!H520</f>
        <v>1604500</v>
      </c>
      <c r="BZ520" s="7">
        <f>'დაზუსტ. ბიუჯ.'!H520</f>
        <v>1604500</v>
      </c>
      <c r="CA520" s="7">
        <f>'დაზუსტ. საკუთ.'!H520</f>
        <v>0</v>
      </c>
    </row>
    <row r="521" spans="1:79" x14ac:dyDescent="0.25">
      <c r="A521" t="str">
        <f t="shared" si="224"/>
        <v>b</v>
      </c>
      <c r="B521" s="8"/>
      <c r="C521" s="9" t="s">
        <v>11</v>
      </c>
      <c r="D521" s="10">
        <f t="shared" si="225"/>
        <v>0</v>
      </c>
      <c r="E521" s="10">
        <f t="shared" si="226"/>
        <v>0</v>
      </c>
      <c r="F521" s="10">
        <f t="shared" si="226"/>
        <v>0</v>
      </c>
      <c r="G521" s="10">
        <f t="shared" si="226"/>
        <v>0</v>
      </c>
      <c r="H521" s="10">
        <f t="shared" si="226"/>
        <v>0</v>
      </c>
      <c r="I521" s="10">
        <f t="shared" si="226"/>
        <v>0</v>
      </c>
      <c r="J521" s="10">
        <f t="shared" si="227"/>
        <v>0</v>
      </c>
      <c r="K521" s="10">
        <f t="shared" si="228"/>
        <v>0</v>
      </c>
      <c r="L521" s="10">
        <f t="shared" si="229"/>
        <v>0</v>
      </c>
      <c r="M521" s="10">
        <f t="shared" si="230"/>
        <v>0</v>
      </c>
      <c r="O521" s="10">
        <f t="shared" si="231"/>
        <v>0</v>
      </c>
      <c r="P521" s="10">
        <f>'დამტკ. ბიუჯ.'!E521</f>
        <v>0</v>
      </c>
      <c r="Q521" s="10">
        <f>'დამტკ. საკუთ.'!E521</f>
        <v>0</v>
      </c>
      <c r="R521" s="10">
        <f>'ცვლილ. ბიუჯ.'!F521</f>
        <v>0</v>
      </c>
      <c r="S521" s="10">
        <f>'ცვლილ. საკუთ.'!F521</f>
        <v>0</v>
      </c>
      <c r="T521" s="10">
        <f>'მთავრ. ფონდი'!F521</f>
        <v>0</v>
      </c>
      <c r="U521" s="10">
        <f>'პრეზ. ფონდი'!F521</f>
        <v>0</v>
      </c>
      <c r="V521" s="10">
        <f>'დაზუსტ. ნაერთი'!E521</f>
        <v>0</v>
      </c>
      <c r="W521" s="10">
        <f>'დაზუსტ. ბიუჯ.'!E521</f>
        <v>0</v>
      </c>
      <c r="X521" s="10">
        <f>'დაზუსტ. საკუთ.'!E521</f>
        <v>0</v>
      </c>
      <c r="Z521" s="10">
        <f t="shared" si="232"/>
        <v>0</v>
      </c>
      <c r="AA521" s="10">
        <f>'დამტკ. ბიუჯ.'!F521</f>
        <v>0</v>
      </c>
      <c r="AB521" s="10">
        <f>'დამტკ. საკუთ.'!F521</f>
        <v>0</v>
      </c>
      <c r="AC521" s="10">
        <f>'ცვლილ. ბიუჯ.'!G521</f>
        <v>0</v>
      </c>
      <c r="AD521" s="10">
        <f>'ცვლილ. საკუთ.'!G521</f>
        <v>0</v>
      </c>
      <c r="AE521" s="10">
        <f>'მთავრ. ფონდი'!G521</f>
        <v>0</v>
      </c>
      <c r="AF521" s="10">
        <f>'პრეზ. ფონდი'!G521</f>
        <v>0</v>
      </c>
      <c r="AG521" s="10">
        <f>'დაზუსტ. ნაერთი'!F521</f>
        <v>0</v>
      </c>
      <c r="AH521" s="10">
        <f>'დაზუსტ. ბიუჯ.'!F521</f>
        <v>0</v>
      </c>
      <c r="AI521" s="10">
        <f>'დაზუსტ. საკუთ.'!F521</f>
        <v>0</v>
      </c>
      <c r="AK521" s="10">
        <f t="shared" si="233"/>
        <v>0</v>
      </c>
      <c r="AL521" s="10">
        <f t="shared" si="234"/>
        <v>0</v>
      </c>
      <c r="AM521" s="10">
        <f t="shared" si="234"/>
        <v>0</v>
      </c>
      <c r="AN521" s="10">
        <f t="shared" si="234"/>
        <v>0</v>
      </c>
      <c r="AO521" s="10">
        <f t="shared" si="234"/>
        <v>0</v>
      </c>
      <c r="AP521" s="10">
        <f t="shared" si="234"/>
        <v>0</v>
      </c>
      <c r="AQ521" s="10">
        <f t="shared" si="235"/>
        <v>0</v>
      </c>
      <c r="AR521" s="10">
        <f t="shared" si="236"/>
        <v>0</v>
      </c>
      <c r="AS521" s="10">
        <f t="shared" si="237"/>
        <v>0</v>
      </c>
      <c r="AT521" s="10">
        <f t="shared" si="238"/>
        <v>0</v>
      </c>
      <c r="AV521" s="10">
        <f t="shared" si="239"/>
        <v>0</v>
      </c>
      <c r="AW521" s="10">
        <f>'დამტკ. ბიუჯ.'!G521</f>
        <v>0</v>
      </c>
      <c r="AX521" s="10">
        <f>'დამტკ. საკუთ.'!G521</f>
        <v>0</v>
      </c>
      <c r="AY521" s="10">
        <f>'ცვლილ. ბიუჯ.'!H521</f>
        <v>0</v>
      </c>
      <c r="AZ521" s="10">
        <f>'ცვლილ. საკუთ.'!H521</f>
        <v>0</v>
      </c>
      <c r="BA521" s="10">
        <f>'მთავრ. ფონდი'!H521</f>
        <v>0</v>
      </c>
      <c r="BB521" s="10">
        <f>'პრეზ. ფონდი'!H521</f>
        <v>0</v>
      </c>
      <c r="BC521" s="10">
        <f>'დაზუსტ. ნაერთი'!G521</f>
        <v>0</v>
      </c>
      <c r="BD521" s="10">
        <f>'დაზუსტ. ბიუჯ.'!G521</f>
        <v>0</v>
      </c>
      <c r="BE521" s="10">
        <f>'დაზუსტ. საკუთ.'!G521</f>
        <v>0</v>
      </c>
      <c r="BG521" s="10">
        <f t="shared" si="240"/>
        <v>0</v>
      </c>
      <c r="BH521" s="10">
        <f t="shared" si="240"/>
        <v>0</v>
      </c>
      <c r="BI521" s="10">
        <f t="shared" si="240"/>
        <v>0</v>
      </c>
      <c r="BJ521" s="10">
        <f t="shared" si="240"/>
        <v>0</v>
      </c>
      <c r="BK521" s="10">
        <f t="shared" si="240"/>
        <v>0</v>
      </c>
      <c r="BL521" s="10">
        <f t="shared" si="240"/>
        <v>0</v>
      </c>
      <c r="BM521" s="10">
        <f t="shared" si="240"/>
        <v>0</v>
      </c>
      <c r="BN521" s="10">
        <f t="shared" si="240"/>
        <v>0</v>
      </c>
      <c r="BO521" s="10">
        <f t="shared" si="241"/>
        <v>0</v>
      </c>
      <c r="BP521" s="10">
        <f t="shared" si="242"/>
        <v>0</v>
      </c>
      <c r="BR521" s="10">
        <f t="shared" si="243"/>
        <v>0</v>
      </c>
      <c r="BS521" s="10">
        <f>'დამტკ. ბიუჯ.'!H521</f>
        <v>0</v>
      </c>
      <c r="BT521" s="10">
        <f>'დამტკ. საკუთ.'!H521</f>
        <v>0</v>
      </c>
      <c r="BU521" s="10">
        <f>'ცვლილ. ბიუჯ.'!I521</f>
        <v>0</v>
      </c>
      <c r="BV521" s="10">
        <f>'ცვლილ. საკუთ.'!I521</f>
        <v>0</v>
      </c>
      <c r="BW521" s="10">
        <f>'მთავრ. ფონდი'!I521</f>
        <v>0</v>
      </c>
      <c r="BX521" s="10">
        <f>'პრეზ. ფონდი'!I521</f>
        <v>0</v>
      </c>
      <c r="BY521" s="10">
        <f>'დაზუსტ. ნაერთი'!H521</f>
        <v>0</v>
      </c>
      <c r="BZ521" s="10">
        <f>'დაზუსტ. ბიუჯ.'!H521</f>
        <v>0</v>
      </c>
      <c r="CA521" s="10">
        <f>'დაზუსტ. საკუთ.'!H521</f>
        <v>0</v>
      </c>
    </row>
    <row r="522" spans="1:79" x14ac:dyDescent="0.25">
      <c r="A522" t="str">
        <f t="shared" si="224"/>
        <v>b</v>
      </c>
      <c r="B522" s="8"/>
      <c r="C522" s="9" t="s">
        <v>12</v>
      </c>
      <c r="D522" s="10">
        <f t="shared" si="225"/>
        <v>0</v>
      </c>
      <c r="E522" s="10">
        <f t="shared" si="226"/>
        <v>0</v>
      </c>
      <c r="F522" s="10">
        <f t="shared" si="226"/>
        <v>0</v>
      </c>
      <c r="G522" s="10">
        <f t="shared" si="226"/>
        <v>0</v>
      </c>
      <c r="H522" s="10">
        <f t="shared" si="226"/>
        <v>0</v>
      </c>
      <c r="I522" s="10">
        <f t="shared" si="226"/>
        <v>0</v>
      </c>
      <c r="J522" s="10">
        <f t="shared" si="227"/>
        <v>0</v>
      </c>
      <c r="K522" s="10">
        <f t="shared" si="228"/>
        <v>0</v>
      </c>
      <c r="L522" s="10">
        <f t="shared" si="229"/>
        <v>0</v>
      </c>
      <c r="M522" s="10">
        <f t="shared" si="230"/>
        <v>0</v>
      </c>
      <c r="O522" s="10">
        <f t="shared" si="231"/>
        <v>0</v>
      </c>
      <c r="P522" s="10">
        <f>'დამტკ. ბიუჯ.'!E522</f>
        <v>0</v>
      </c>
      <c r="Q522" s="10">
        <f>'დამტკ. საკუთ.'!E522</f>
        <v>0</v>
      </c>
      <c r="R522" s="10">
        <f>'ცვლილ. ბიუჯ.'!F522</f>
        <v>0</v>
      </c>
      <c r="S522" s="10">
        <f>'ცვლილ. საკუთ.'!F522</f>
        <v>0</v>
      </c>
      <c r="T522" s="10">
        <f>'მთავრ. ფონდი'!F522</f>
        <v>0</v>
      </c>
      <c r="U522" s="10">
        <f>'პრეზ. ფონდი'!F522</f>
        <v>0</v>
      </c>
      <c r="V522" s="10">
        <f>'დაზუსტ. ნაერთი'!E522</f>
        <v>0</v>
      </c>
      <c r="W522" s="10">
        <f>'დაზუსტ. ბიუჯ.'!E522</f>
        <v>0</v>
      </c>
      <c r="X522" s="10">
        <f>'დაზუსტ. საკუთ.'!E522</f>
        <v>0</v>
      </c>
      <c r="Z522" s="10">
        <f t="shared" si="232"/>
        <v>0</v>
      </c>
      <c r="AA522" s="10">
        <f>'დამტკ. ბიუჯ.'!F522</f>
        <v>0</v>
      </c>
      <c r="AB522" s="10">
        <f>'დამტკ. საკუთ.'!F522</f>
        <v>0</v>
      </c>
      <c r="AC522" s="10">
        <f>'ცვლილ. ბიუჯ.'!G522</f>
        <v>0</v>
      </c>
      <c r="AD522" s="10">
        <f>'ცვლილ. საკუთ.'!G522</f>
        <v>0</v>
      </c>
      <c r="AE522" s="10">
        <f>'მთავრ. ფონდი'!G522</f>
        <v>0</v>
      </c>
      <c r="AF522" s="10">
        <f>'პრეზ. ფონდი'!G522</f>
        <v>0</v>
      </c>
      <c r="AG522" s="10">
        <f>'დაზუსტ. ნაერთი'!F522</f>
        <v>0</v>
      </c>
      <c r="AH522" s="10">
        <f>'დაზუსტ. ბიუჯ.'!F522</f>
        <v>0</v>
      </c>
      <c r="AI522" s="10">
        <f>'დაზუსტ. საკუთ.'!F522</f>
        <v>0</v>
      </c>
      <c r="AK522" s="10">
        <f t="shared" si="233"/>
        <v>0</v>
      </c>
      <c r="AL522" s="10">
        <f t="shared" si="234"/>
        <v>0</v>
      </c>
      <c r="AM522" s="10">
        <f t="shared" si="234"/>
        <v>0</v>
      </c>
      <c r="AN522" s="10">
        <f t="shared" si="234"/>
        <v>0</v>
      </c>
      <c r="AO522" s="10">
        <f t="shared" si="234"/>
        <v>0</v>
      </c>
      <c r="AP522" s="10">
        <f t="shared" si="234"/>
        <v>0</v>
      </c>
      <c r="AQ522" s="10">
        <f t="shared" si="235"/>
        <v>0</v>
      </c>
      <c r="AR522" s="10">
        <f t="shared" si="236"/>
        <v>0</v>
      </c>
      <c r="AS522" s="10">
        <f t="shared" si="237"/>
        <v>0</v>
      </c>
      <c r="AT522" s="10">
        <f t="shared" si="238"/>
        <v>0</v>
      </c>
      <c r="AV522" s="10">
        <f t="shared" si="239"/>
        <v>0</v>
      </c>
      <c r="AW522" s="10">
        <f>'დამტკ. ბიუჯ.'!G522</f>
        <v>0</v>
      </c>
      <c r="AX522" s="10">
        <f>'დამტკ. საკუთ.'!G522</f>
        <v>0</v>
      </c>
      <c r="AY522" s="10">
        <f>'ცვლილ. ბიუჯ.'!H522</f>
        <v>0</v>
      </c>
      <c r="AZ522" s="10">
        <f>'ცვლილ. საკუთ.'!H522</f>
        <v>0</v>
      </c>
      <c r="BA522" s="10">
        <f>'მთავრ. ფონდი'!H522</f>
        <v>0</v>
      </c>
      <c r="BB522" s="10">
        <f>'პრეზ. ფონდი'!H522</f>
        <v>0</v>
      </c>
      <c r="BC522" s="10">
        <f>'დაზუსტ. ნაერთი'!G522</f>
        <v>0</v>
      </c>
      <c r="BD522" s="10">
        <f>'დაზუსტ. ბიუჯ.'!G522</f>
        <v>0</v>
      </c>
      <c r="BE522" s="10">
        <f>'დაზუსტ. საკუთ.'!G522</f>
        <v>0</v>
      </c>
      <c r="BG522" s="10">
        <f t="shared" si="240"/>
        <v>0</v>
      </c>
      <c r="BH522" s="10">
        <f t="shared" si="240"/>
        <v>0</v>
      </c>
      <c r="BI522" s="10">
        <f t="shared" si="240"/>
        <v>0</v>
      </c>
      <c r="BJ522" s="10">
        <f t="shared" si="240"/>
        <v>0</v>
      </c>
      <c r="BK522" s="10">
        <f t="shared" si="240"/>
        <v>0</v>
      </c>
      <c r="BL522" s="10">
        <f t="shared" si="240"/>
        <v>0</v>
      </c>
      <c r="BM522" s="10">
        <f t="shared" si="240"/>
        <v>0</v>
      </c>
      <c r="BN522" s="10">
        <f t="shared" si="240"/>
        <v>0</v>
      </c>
      <c r="BO522" s="10">
        <f t="shared" si="241"/>
        <v>0</v>
      </c>
      <c r="BP522" s="10">
        <f t="shared" si="242"/>
        <v>0</v>
      </c>
      <c r="BR522" s="10">
        <f t="shared" si="243"/>
        <v>0</v>
      </c>
      <c r="BS522" s="10">
        <f>'დამტკ. ბიუჯ.'!H522</f>
        <v>0</v>
      </c>
      <c r="BT522" s="10">
        <f>'დამტკ. საკუთ.'!H522</f>
        <v>0</v>
      </c>
      <c r="BU522" s="10">
        <f>'ცვლილ. ბიუჯ.'!I522</f>
        <v>0</v>
      </c>
      <c r="BV522" s="10">
        <f>'ცვლილ. საკუთ.'!I522</f>
        <v>0</v>
      </c>
      <c r="BW522" s="10">
        <f>'მთავრ. ფონდი'!I522</f>
        <v>0</v>
      </c>
      <c r="BX522" s="10">
        <f>'პრეზ. ფონდი'!I522</f>
        <v>0</v>
      </c>
      <c r="BY522" s="10">
        <f>'დაზუსტ. ნაერთი'!H522</f>
        <v>0</v>
      </c>
      <c r="BZ522" s="10">
        <f>'დაზუსტ. ბიუჯ.'!H522</f>
        <v>0</v>
      </c>
      <c r="CA522" s="10">
        <f>'დაზუსტ. საკუთ.'!H522</f>
        <v>0</v>
      </c>
    </row>
    <row r="523" spans="1:79" x14ac:dyDescent="0.25">
      <c r="A523" t="str">
        <f t="shared" si="224"/>
        <v>b</v>
      </c>
      <c r="B523" s="8"/>
      <c r="C523" s="9" t="s">
        <v>13</v>
      </c>
      <c r="D523" s="10">
        <f t="shared" si="225"/>
        <v>0</v>
      </c>
      <c r="E523" s="10">
        <f t="shared" si="226"/>
        <v>0</v>
      </c>
      <c r="F523" s="10">
        <f t="shared" si="226"/>
        <v>0</v>
      </c>
      <c r="G523" s="10">
        <f t="shared" si="226"/>
        <v>0</v>
      </c>
      <c r="H523" s="10">
        <f t="shared" si="226"/>
        <v>0</v>
      </c>
      <c r="I523" s="10">
        <f t="shared" si="226"/>
        <v>0</v>
      </c>
      <c r="J523" s="10">
        <f t="shared" si="227"/>
        <v>0</v>
      </c>
      <c r="K523" s="10">
        <f t="shared" si="228"/>
        <v>0</v>
      </c>
      <c r="L523" s="10">
        <f t="shared" si="229"/>
        <v>0</v>
      </c>
      <c r="M523" s="10">
        <f t="shared" si="230"/>
        <v>0</v>
      </c>
      <c r="O523" s="10">
        <f t="shared" si="231"/>
        <v>0</v>
      </c>
      <c r="P523" s="10">
        <f>'დამტკ. ბიუჯ.'!E523</f>
        <v>0</v>
      </c>
      <c r="Q523" s="10">
        <f>'დამტკ. საკუთ.'!E523</f>
        <v>0</v>
      </c>
      <c r="R523" s="10">
        <f>'ცვლილ. ბიუჯ.'!F523</f>
        <v>0</v>
      </c>
      <c r="S523" s="10">
        <f>'ცვლილ. საკუთ.'!F523</f>
        <v>0</v>
      </c>
      <c r="T523" s="10">
        <f>'მთავრ. ფონდი'!F523</f>
        <v>0</v>
      </c>
      <c r="U523" s="10">
        <f>'პრეზ. ფონდი'!F523</f>
        <v>0</v>
      </c>
      <c r="V523" s="10">
        <f>'დაზუსტ. ნაერთი'!E523</f>
        <v>0</v>
      </c>
      <c r="W523" s="10">
        <f>'დაზუსტ. ბიუჯ.'!E523</f>
        <v>0</v>
      </c>
      <c r="X523" s="10">
        <f>'დაზუსტ. საკუთ.'!E523</f>
        <v>0</v>
      </c>
      <c r="Z523" s="10">
        <f t="shared" si="232"/>
        <v>0</v>
      </c>
      <c r="AA523" s="10">
        <f>'დამტკ. ბიუჯ.'!F523</f>
        <v>0</v>
      </c>
      <c r="AB523" s="10">
        <f>'დამტკ. საკუთ.'!F523</f>
        <v>0</v>
      </c>
      <c r="AC523" s="10">
        <f>'ცვლილ. ბიუჯ.'!G523</f>
        <v>0</v>
      </c>
      <c r="AD523" s="10">
        <f>'ცვლილ. საკუთ.'!G523</f>
        <v>0</v>
      </c>
      <c r="AE523" s="10">
        <f>'მთავრ. ფონდი'!G523</f>
        <v>0</v>
      </c>
      <c r="AF523" s="10">
        <f>'პრეზ. ფონდი'!G523</f>
        <v>0</v>
      </c>
      <c r="AG523" s="10">
        <f>'დაზუსტ. ნაერთი'!F523</f>
        <v>0</v>
      </c>
      <c r="AH523" s="10">
        <f>'დაზუსტ. ბიუჯ.'!F523</f>
        <v>0</v>
      </c>
      <c r="AI523" s="10">
        <f>'დაზუსტ. საკუთ.'!F523</f>
        <v>0</v>
      </c>
      <c r="AK523" s="10">
        <f t="shared" si="233"/>
        <v>0</v>
      </c>
      <c r="AL523" s="10">
        <f t="shared" si="234"/>
        <v>0</v>
      </c>
      <c r="AM523" s="10">
        <f t="shared" si="234"/>
        <v>0</v>
      </c>
      <c r="AN523" s="10">
        <f t="shared" si="234"/>
        <v>0</v>
      </c>
      <c r="AO523" s="10">
        <f t="shared" si="234"/>
        <v>0</v>
      </c>
      <c r="AP523" s="10">
        <f t="shared" si="234"/>
        <v>0</v>
      </c>
      <c r="AQ523" s="10">
        <f t="shared" si="235"/>
        <v>0</v>
      </c>
      <c r="AR523" s="10">
        <f t="shared" si="236"/>
        <v>0</v>
      </c>
      <c r="AS523" s="10">
        <f t="shared" si="237"/>
        <v>0</v>
      </c>
      <c r="AT523" s="10">
        <f t="shared" si="238"/>
        <v>0</v>
      </c>
      <c r="AV523" s="10">
        <f t="shared" si="239"/>
        <v>0</v>
      </c>
      <c r="AW523" s="10">
        <f>'დამტკ. ბიუჯ.'!G523</f>
        <v>0</v>
      </c>
      <c r="AX523" s="10">
        <f>'დამტკ. საკუთ.'!G523</f>
        <v>0</v>
      </c>
      <c r="AY523" s="10">
        <f>'ცვლილ. ბიუჯ.'!H523</f>
        <v>0</v>
      </c>
      <c r="AZ523" s="10">
        <f>'ცვლილ. საკუთ.'!H523</f>
        <v>0</v>
      </c>
      <c r="BA523" s="10">
        <f>'მთავრ. ფონდი'!H523</f>
        <v>0</v>
      </c>
      <c r="BB523" s="10">
        <f>'პრეზ. ფონდი'!H523</f>
        <v>0</v>
      </c>
      <c r="BC523" s="10">
        <f>'დაზუსტ. ნაერთი'!G523</f>
        <v>0</v>
      </c>
      <c r="BD523" s="10">
        <f>'დაზუსტ. ბიუჯ.'!G523</f>
        <v>0</v>
      </c>
      <c r="BE523" s="10">
        <f>'დაზუსტ. საკუთ.'!G523</f>
        <v>0</v>
      </c>
      <c r="BG523" s="10">
        <f t="shared" si="240"/>
        <v>0</v>
      </c>
      <c r="BH523" s="10">
        <f t="shared" si="240"/>
        <v>0</v>
      </c>
      <c r="BI523" s="10">
        <f t="shared" si="240"/>
        <v>0</v>
      </c>
      <c r="BJ523" s="10">
        <f t="shared" si="240"/>
        <v>0</v>
      </c>
      <c r="BK523" s="10">
        <f t="shared" si="240"/>
        <v>0</v>
      </c>
      <c r="BL523" s="10">
        <f t="shared" si="240"/>
        <v>0</v>
      </c>
      <c r="BM523" s="10">
        <f t="shared" si="240"/>
        <v>0</v>
      </c>
      <c r="BN523" s="10">
        <f t="shared" si="240"/>
        <v>0</v>
      </c>
      <c r="BO523" s="10">
        <f t="shared" si="241"/>
        <v>0</v>
      </c>
      <c r="BP523" s="10">
        <f t="shared" si="242"/>
        <v>0</v>
      </c>
      <c r="BR523" s="10">
        <f t="shared" si="243"/>
        <v>0</v>
      </c>
      <c r="BS523" s="10">
        <f>'დამტკ. ბიუჯ.'!H523</f>
        <v>0</v>
      </c>
      <c r="BT523" s="10">
        <f>'დამტკ. საკუთ.'!H523</f>
        <v>0</v>
      </c>
      <c r="BU523" s="10">
        <f>'ცვლილ. ბიუჯ.'!I523</f>
        <v>0</v>
      </c>
      <c r="BV523" s="10">
        <f>'ცვლილ. საკუთ.'!I523</f>
        <v>0</v>
      </c>
      <c r="BW523" s="10">
        <f>'მთავრ. ფონდი'!I523</f>
        <v>0</v>
      </c>
      <c r="BX523" s="10">
        <f>'პრეზ. ფონდი'!I523</f>
        <v>0</v>
      </c>
      <c r="BY523" s="10">
        <f>'დაზუსტ. ნაერთი'!H523</f>
        <v>0</v>
      </c>
      <c r="BZ523" s="10">
        <f>'დაზუსტ. ბიუჯ.'!H523</f>
        <v>0</v>
      </c>
      <c r="CA523" s="10">
        <f>'დაზუსტ. საკუთ.'!H523</f>
        <v>0</v>
      </c>
    </row>
    <row r="524" spans="1:79" x14ac:dyDescent="0.25">
      <c r="A524" t="str">
        <f t="shared" si="224"/>
        <v>b</v>
      </c>
      <c r="B524" s="8"/>
      <c r="C524" s="9" t="s">
        <v>14</v>
      </c>
      <c r="D524" s="10">
        <f t="shared" si="225"/>
        <v>0</v>
      </c>
      <c r="E524" s="10">
        <f t="shared" si="226"/>
        <v>0</v>
      </c>
      <c r="F524" s="10">
        <f t="shared" si="226"/>
        <v>0</v>
      </c>
      <c r="G524" s="10">
        <f t="shared" si="226"/>
        <v>0</v>
      </c>
      <c r="H524" s="10">
        <f t="shared" si="226"/>
        <v>0</v>
      </c>
      <c r="I524" s="10">
        <f t="shared" si="226"/>
        <v>0</v>
      </c>
      <c r="J524" s="10">
        <f t="shared" si="227"/>
        <v>0</v>
      </c>
      <c r="K524" s="10">
        <f t="shared" si="228"/>
        <v>0</v>
      </c>
      <c r="L524" s="10">
        <f t="shared" si="229"/>
        <v>0</v>
      </c>
      <c r="M524" s="10">
        <f t="shared" si="230"/>
        <v>0</v>
      </c>
      <c r="O524" s="10">
        <f t="shared" si="231"/>
        <v>0</v>
      </c>
      <c r="P524" s="10">
        <f>'დამტკ. ბიუჯ.'!E524</f>
        <v>0</v>
      </c>
      <c r="Q524" s="10">
        <f>'დამტკ. საკუთ.'!E524</f>
        <v>0</v>
      </c>
      <c r="R524" s="10">
        <f>'ცვლილ. ბიუჯ.'!F524</f>
        <v>0</v>
      </c>
      <c r="S524" s="10">
        <f>'ცვლილ. საკუთ.'!F524</f>
        <v>0</v>
      </c>
      <c r="T524" s="10">
        <f>'მთავრ. ფონდი'!F524</f>
        <v>0</v>
      </c>
      <c r="U524" s="10">
        <f>'პრეზ. ფონდი'!F524</f>
        <v>0</v>
      </c>
      <c r="V524" s="10">
        <f>'დაზუსტ. ნაერთი'!E524</f>
        <v>0</v>
      </c>
      <c r="W524" s="10">
        <f>'დაზუსტ. ბიუჯ.'!E524</f>
        <v>0</v>
      </c>
      <c r="X524" s="10">
        <f>'დაზუსტ. საკუთ.'!E524</f>
        <v>0</v>
      </c>
      <c r="Z524" s="10">
        <f t="shared" si="232"/>
        <v>0</v>
      </c>
      <c r="AA524" s="10">
        <f>'დამტკ. ბიუჯ.'!F524</f>
        <v>0</v>
      </c>
      <c r="AB524" s="10">
        <f>'დამტკ. საკუთ.'!F524</f>
        <v>0</v>
      </c>
      <c r="AC524" s="10">
        <f>'ცვლილ. ბიუჯ.'!G524</f>
        <v>0</v>
      </c>
      <c r="AD524" s="10">
        <f>'ცვლილ. საკუთ.'!G524</f>
        <v>0</v>
      </c>
      <c r="AE524" s="10">
        <f>'მთავრ. ფონდი'!G524</f>
        <v>0</v>
      </c>
      <c r="AF524" s="10">
        <f>'პრეზ. ფონდი'!G524</f>
        <v>0</v>
      </c>
      <c r="AG524" s="10">
        <f>'დაზუსტ. ნაერთი'!F524</f>
        <v>0</v>
      </c>
      <c r="AH524" s="10">
        <f>'დაზუსტ. ბიუჯ.'!F524</f>
        <v>0</v>
      </c>
      <c r="AI524" s="10">
        <f>'დაზუსტ. საკუთ.'!F524</f>
        <v>0</v>
      </c>
      <c r="AK524" s="10">
        <f t="shared" si="233"/>
        <v>0</v>
      </c>
      <c r="AL524" s="10">
        <f t="shared" si="234"/>
        <v>0</v>
      </c>
      <c r="AM524" s="10">
        <f t="shared" si="234"/>
        <v>0</v>
      </c>
      <c r="AN524" s="10">
        <f t="shared" si="234"/>
        <v>0</v>
      </c>
      <c r="AO524" s="10">
        <f t="shared" si="234"/>
        <v>0</v>
      </c>
      <c r="AP524" s="10">
        <f t="shared" si="234"/>
        <v>0</v>
      </c>
      <c r="AQ524" s="10">
        <f t="shared" si="235"/>
        <v>0</v>
      </c>
      <c r="AR524" s="10">
        <f t="shared" si="236"/>
        <v>0</v>
      </c>
      <c r="AS524" s="10">
        <f t="shared" si="237"/>
        <v>0</v>
      </c>
      <c r="AT524" s="10">
        <f t="shared" si="238"/>
        <v>0</v>
      </c>
      <c r="AV524" s="10">
        <f t="shared" si="239"/>
        <v>0</v>
      </c>
      <c r="AW524" s="10">
        <f>'დამტკ. ბიუჯ.'!G524</f>
        <v>0</v>
      </c>
      <c r="AX524" s="10">
        <f>'დამტკ. საკუთ.'!G524</f>
        <v>0</v>
      </c>
      <c r="AY524" s="10">
        <f>'ცვლილ. ბიუჯ.'!H524</f>
        <v>0</v>
      </c>
      <c r="AZ524" s="10">
        <f>'ცვლილ. საკუთ.'!H524</f>
        <v>0</v>
      </c>
      <c r="BA524" s="10">
        <f>'მთავრ. ფონდი'!H524</f>
        <v>0</v>
      </c>
      <c r="BB524" s="10">
        <f>'პრეზ. ფონდი'!H524</f>
        <v>0</v>
      </c>
      <c r="BC524" s="10">
        <f>'დაზუსტ. ნაერთი'!G524</f>
        <v>0</v>
      </c>
      <c r="BD524" s="10">
        <f>'დაზუსტ. ბიუჯ.'!G524</f>
        <v>0</v>
      </c>
      <c r="BE524" s="10">
        <f>'დაზუსტ. საკუთ.'!G524</f>
        <v>0</v>
      </c>
      <c r="BG524" s="10">
        <f t="shared" si="240"/>
        <v>0</v>
      </c>
      <c r="BH524" s="10">
        <f t="shared" si="240"/>
        <v>0</v>
      </c>
      <c r="BI524" s="10">
        <f t="shared" si="240"/>
        <v>0</v>
      </c>
      <c r="BJ524" s="10">
        <f t="shared" si="240"/>
        <v>0</v>
      </c>
      <c r="BK524" s="10">
        <f t="shared" si="240"/>
        <v>0</v>
      </c>
      <c r="BL524" s="10">
        <f t="shared" si="240"/>
        <v>0</v>
      </c>
      <c r="BM524" s="10">
        <f t="shared" si="240"/>
        <v>0</v>
      </c>
      <c r="BN524" s="10">
        <f t="shared" si="240"/>
        <v>0</v>
      </c>
      <c r="BO524" s="10">
        <f t="shared" si="241"/>
        <v>0</v>
      </c>
      <c r="BP524" s="10">
        <f t="shared" si="242"/>
        <v>0</v>
      </c>
      <c r="BR524" s="10">
        <f t="shared" si="243"/>
        <v>0</v>
      </c>
      <c r="BS524" s="10">
        <f>'დამტკ. ბიუჯ.'!H524</f>
        <v>0</v>
      </c>
      <c r="BT524" s="10">
        <f>'დამტკ. საკუთ.'!H524</f>
        <v>0</v>
      </c>
      <c r="BU524" s="10">
        <f>'ცვლილ. ბიუჯ.'!I524</f>
        <v>0</v>
      </c>
      <c r="BV524" s="10">
        <f>'ცვლილ. საკუთ.'!I524</f>
        <v>0</v>
      </c>
      <c r="BW524" s="10">
        <f>'მთავრ. ფონდი'!I524</f>
        <v>0</v>
      </c>
      <c r="BX524" s="10">
        <f>'პრეზ. ფონდი'!I524</f>
        <v>0</v>
      </c>
      <c r="BY524" s="10">
        <f>'დაზუსტ. ნაერთი'!H524</f>
        <v>0</v>
      </c>
      <c r="BZ524" s="10">
        <f>'დაზუსტ. ბიუჯ.'!H524</f>
        <v>0</v>
      </c>
      <c r="CA524" s="10">
        <f>'დაზუსტ. საკუთ.'!H524</f>
        <v>0</v>
      </c>
    </row>
    <row r="525" spans="1:79" x14ac:dyDescent="0.25">
      <c r="A525" t="str">
        <f t="shared" si="224"/>
        <v>b</v>
      </c>
      <c r="B525" s="8"/>
      <c r="C525" s="9" t="s">
        <v>15</v>
      </c>
      <c r="D525" s="10">
        <f t="shared" si="225"/>
        <v>0</v>
      </c>
      <c r="E525" s="10">
        <f t="shared" si="226"/>
        <v>0</v>
      </c>
      <c r="F525" s="10">
        <f t="shared" si="226"/>
        <v>0</v>
      </c>
      <c r="G525" s="10">
        <f t="shared" si="226"/>
        <v>0</v>
      </c>
      <c r="H525" s="10">
        <f t="shared" si="226"/>
        <v>0</v>
      </c>
      <c r="I525" s="10">
        <f t="shared" si="226"/>
        <v>0</v>
      </c>
      <c r="J525" s="10">
        <f t="shared" si="227"/>
        <v>0</v>
      </c>
      <c r="K525" s="10">
        <f t="shared" si="228"/>
        <v>0</v>
      </c>
      <c r="L525" s="10">
        <f t="shared" si="229"/>
        <v>0</v>
      </c>
      <c r="M525" s="10">
        <f t="shared" si="230"/>
        <v>0</v>
      </c>
      <c r="O525" s="10">
        <f t="shared" si="231"/>
        <v>0</v>
      </c>
      <c r="P525" s="10">
        <f>'დამტკ. ბიუჯ.'!E525</f>
        <v>0</v>
      </c>
      <c r="Q525" s="10">
        <f>'დამტკ. საკუთ.'!E525</f>
        <v>0</v>
      </c>
      <c r="R525" s="10">
        <f>'ცვლილ. ბიუჯ.'!F525</f>
        <v>0</v>
      </c>
      <c r="S525" s="10">
        <f>'ცვლილ. საკუთ.'!F525</f>
        <v>0</v>
      </c>
      <c r="T525" s="10">
        <f>'მთავრ. ფონდი'!F525</f>
        <v>0</v>
      </c>
      <c r="U525" s="10">
        <f>'პრეზ. ფონდი'!F525</f>
        <v>0</v>
      </c>
      <c r="V525" s="10">
        <f>'დაზუსტ. ნაერთი'!E525</f>
        <v>0</v>
      </c>
      <c r="W525" s="10">
        <f>'დაზუსტ. ბიუჯ.'!E525</f>
        <v>0</v>
      </c>
      <c r="X525" s="10">
        <f>'დაზუსტ. საკუთ.'!E525</f>
        <v>0</v>
      </c>
      <c r="Z525" s="10">
        <f t="shared" si="232"/>
        <v>0</v>
      </c>
      <c r="AA525" s="10">
        <f>'დამტკ. ბიუჯ.'!F525</f>
        <v>0</v>
      </c>
      <c r="AB525" s="10">
        <f>'დამტკ. საკუთ.'!F525</f>
        <v>0</v>
      </c>
      <c r="AC525" s="10">
        <f>'ცვლილ. ბიუჯ.'!G525</f>
        <v>0</v>
      </c>
      <c r="AD525" s="10">
        <f>'ცვლილ. საკუთ.'!G525</f>
        <v>0</v>
      </c>
      <c r="AE525" s="10">
        <f>'მთავრ. ფონდი'!G525</f>
        <v>0</v>
      </c>
      <c r="AF525" s="10">
        <f>'პრეზ. ფონდი'!G525</f>
        <v>0</v>
      </c>
      <c r="AG525" s="10">
        <f>'დაზუსტ. ნაერთი'!F525</f>
        <v>0</v>
      </c>
      <c r="AH525" s="10">
        <f>'დაზუსტ. ბიუჯ.'!F525</f>
        <v>0</v>
      </c>
      <c r="AI525" s="10">
        <f>'დაზუსტ. საკუთ.'!F525</f>
        <v>0</v>
      </c>
      <c r="AK525" s="10">
        <f t="shared" si="233"/>
        <v>0</v>
      </c>
      <c r="AL525" s="10">
        <f t="shared" si="234"/>
        <v>0</v>
      </c>
      <c r="AM525" s="10">
        <f t="shared" si="234"/>
        <v>0</v>
      </c>
      <c r="AN525" s="10">
        <f t="shared" si="234"/>
        <v>0</v>
      </c>
      <c r="AO525" s="10">
        <f t="shared" si="234"/>
        <v>0</v>
      </c>
      <c r="AP525" s="10">
        <f t="shared" si="234"/>
        <v>0</v>
      </c>
      <c r="AQ525" s="10">
        <f t="shared" si="235"/>
        <v>0</v>
      </c>
      <c r="AR525" s="10">
        <f t="shared" si="236"/>
        <v>0</v>
      </c>
      <c r="AS525" s="10">
        <f t="shared" si="237"/>
        <v>0</v>
      </c>
      <c r="AT525" s="10">
        <f t="shared" si="238"/>
        <v>0</v>
      </c>
      <c r="AV525" s="10">
        <f t="shared" si="239"/>
        <v>0</v>
      </c>
      <c r="AW525" s="10">
        <f>'დამტკ. ბიუჯ.'!G525</f>
        <v>0</v>
      </c>
      <c r="AX525" s="10">
        <f>'დამტკ. საკუთ.'!G525</f>
        <v>0</v>
      </c>
      <c r="AY525" s="10">
        <f>'ცვლილ. ბიუჯ.'!H525</f>
        <v>0</v>
      </c>
      <c r="AZ525" s="10">
        <f>'ცვლილ. საკუთ.'!H525</f>
        <v>0</v>
      </c>
      <c r="BA525" s="10">
        <f>'მთავრ. ფონდი'!H525</f>
        <v>0</v>
      </c>
      <c r="BB525" s="10">
        <f>'პრეზ. ფონდი'!H525</f>
        <v>0</v>
      </c>
      <c r="BC525" s="10">
        <f>'დაზუსტ. ნაერთი'!G525</f>
        <v>0</v>
      </c>
      <c r="BD525" s="10">
        <f>'დაზუსტ. ბიუჯ.'!G525</f>
        <v>0</v>
      </c>
      <c r="BE525" s="10">
        <f>'დაზუსტ. საკუთ.'!G525</f>
        <v>0</v>
      </c>
      <c r="BG525" s="10">
        <f t="shared" si="240"/>
        <v>0</v>
      </c>
      <c r="BH525" s="10">
        <f t="shared" si="240"/>
        <v>0</v>
      </c>
      <c r="BI525" s="10">
        <f t="shared" si="240"/>
        <v>0</v>
      </c>
      <c r="BJ525" s="10">
        <f t="shared" si="240"/>
        <v>0</v>
      </c>
      <c r="BK525" s="10">
        <f t="shared" si="240"/>
        <v>0</v>
      </c>
      <c r="BL525" s="10">
        <f t="shared" si="240"/>
        <v>0</v>
      </c>
      <c r="BM525" s="10">
        <f t="shared" si="240"/>
        <v>0</v>
      </c>
      <c r="BN525" s="10">
        <f t="shared" si="240"/>
        <v>0</v>
      </c>
      <c r="BO525" s="10">
        <f t="shared" si="241"/>
        <v>0</v>
      </c>
      <c r="BP525" s="10">
        <f t="shared" si="242"/>
        <v>0</v>
      </c>
      <c r="BR525" s="10">
        <f t="shared" si="243"/>
        <v>0</v>
      </c>
      <c r="BS525" s="10">
        <f>'დამტკ. ბიუჯ.'!H525</f>
        <v>0</v>
      </c>
      <c r="BT525" s="10">
        <f>'დამტკ. საკუთ.'!H525</f>
        <v>0</v>
      </c>
      <c r="BU525" s="10">
        <f>'ცვლილ. ბიუჯ.'!I525</f>
        <v>0</v>
      </c>
      <c r="BV525" s="10">
        <f>'ცვლილ. საკუთ.'!I525</f>
        <v>0</v>
      </c>
      <c r="BW525" s="10">
        <f>'მთავრ. ფონდი'!I525</f>
        <v>0</v>
      </c>
      <c r="BX525" s="10">
        <f>'პრეზ. ფონდი'!I525</f>
        <v>0</v>
      </c>
      <c r="BY525" s="10">
        <f>'დაზუსტ. ნაერთი'!H525</f>
        <v>0</v>
      </c>
      <c r="BZ525" s="10">
        <f>'დაზუსტ. ბიუჯ.'!H525</f>
        <v>0</v>
      </c>
      <c r="CA525" s="10">
        <f>'დაზუსტ. საკუთ.'!H525</f>
        <v>0</v>
      </c>
    </row>
    <row r="526" spans="1:79" x14ac:dyDescent="0.25">
      <c r="A526" t="str">
        <f t="shared" si="224"/>
        <v>a</v>
      </c>
      <c r="B526" s="8"/>
      <c r="C526" s="9" t="s">
        <v>16</v>
      </c>
      <c r="D526" s="10">
        <f t="shared" si="225"/>
        <v>5000000</v>
      </c>
      <c r="E526" s="10">
        <f t="shared" si="226"/>
        <v>5000000</v>
      </c>
      <c r="F526" s="10">
        <f t="shared" si="226"/>
        <v>0</v>
      </c>
      <c r="G526" s="10">
        <f t="shared" si="226"/>
        <v>0</v>
      </c>
      <c r="H526" s="10">
        <f t="shared" si="226"/>
        <v>0</v>
      </c>
      <c r="I526" s="10">
        <f t="shared" si="226"/>
        <v>0</v>
      </c>
      <c r="J526" s="10">
        <f t="shared" si="227"/>
        <v>0</v>
      </c>
      <c r="K526" s="10">
        <f t="shared" si="228"/>
        <v>5000000</v>
      </c>
      <c r="L526" s="10">
        <f t="shared" si="229"/>
        <v>5000000</v>
      </c>
      <c r="M526" s="10">
        <f t="shared" si="230"/>
        <v>0</v>
      </c>
      <c r="O526" s="10">
        <f t="shared" si="231"/>
        <v>1250000</v>
      </c>
      <c r="P526" s="10">
        <f>'დამტკ. ბიუჯ.'!E526</f>
        <v>1250000</v>
      </c>
      <c r="Q526" s="10">
        <f>'დამტკ. საკუთ.'!E526</f>
        <v>0</v>
      </c>
      <c r="R526" s="10">
        <f>'ცვლილ. ბიუჯ.'!F526</f>
        <v>-199500</v>
      </c>
      <c r="S526" s="10">
        <f>'ცვლილ. საკუთ.'!F526</f>
        <v>0</v>
      </c>
      <c r="T526" s="10">
        <f>'მთავრ. ფონდი'!F526</f>
        <v>0</v>
      </c>
      <c r="U526" s="10">
        <f>'პრეზ. ფონდი'!F526</f>
        <v>0</v>
      </c>
      <c r="V526" s="10">
        <f>'დაზუსტ. ნაერთი'!E526</f>
        <v>1050500</v>
      </c>
      <c r="W526" s="10">
        <f>'დაზუსტ. ბიუჯ.'!E526</f>
        <v>1050500</v>
      </c>
      <c r="X526" s="10">
        <f>'დაზუსტ. საკუთ.'!E526</f>
        <v>0</v>
      </c>
      <c r="Z526" s="10">
        <f t="shared" si="232"/>
        <v>1250000</v>
      </c>
      <c r="AA526" s="10">
        <f>'დამტკ. ბიუჯ.'!F526</f>
        <v>1250000</v>
      </c>
      <c r="AB526" s="10">
        <f>'დამტკ. საკუთ.'!F526</f>
        <v>0</v>
      </c>
      <c r="AC526" s="10">
        <f>'ცვლილ. ბიუჯ.'!G526</f>
        <v>-155000</v>
      </c>
      <c r="AD526" s="10">
        <f>'ცვლილ. საკუთ.'!G526</f>
        <v>0</v>
      </c>
      <c r="AE526" s="10">
        <f>'მთავრ. ფონდი'!G526</f>
        <v>0</v>
      </c>
      <c r="AF526" s="10">
        <f>'პრეზ. ფონდი'!G526</f>
        <v>0</v>
      </c>
      <c r="AG526" s="10">
        <f>'დაზუსტ. ნაერთი'!F526</f>
        <v>1095000</v>
      </c>
      <c r="AH526" s="10">
        <f>'დაზუსტ. ბიუჯ.'!F526</f>
        <v>1095000</v>
      </c>
      <c r="AI526" s="10">
        <f>'დაზუსტ. საკუთ.'!F526</f>
        <v>0</v>
      </c>
      <c r="AK526" s="10">
        <f t="shared" si="233"/>
        <v>2500000</v>
      </c>
      <c r="AL526" s="10">
        <f t="shared" si="234"/>
        <v>2500000</v>
      </c>
      <c r="AM526" s="10">
        <f t="shared" si="234"/>
        <v>0</v>
      </c>
      <c r="AN526" s="10">
        <f t="shared" si="234"/>
        <v>-354500</v>
      </c>
      <c r="AO526" s="10">
        <f t="shared" si="234"/>
        <v>0</v>
      </c>
      <c r="AP526" s="10">
        <f t="shared" si="234"/>
        <v>0</v>
      </c>
      <c r="AQ526" s="10">
        <f t="shared" si="235"/>
        <v>0</v>
      </c>
      <c r="AR526" s="10">
        <f t="shared" si="236"/>
        <v>2145500</v>
      </c>
      <c r="AS526" s="10">
        <f t="shared" si="237"/>
        <v>2145500</v>
      </c>
      <c r="AT526" s="10">
        <f t="shared" si="238"/>
        <v>0</v>
      </c>
      <c r="AV526" s="10">
        <f t="shared" si="239"/>
        <v>1250000</v>
      </c>
      <c r="AW526" s="10">
        <f>'დამტკ. ბიუჯ.'!G526</f>
        <v>1250000</v>
      </c>
      <c r="AX526" s="10">
        <f>'დამტკ. საკუთ.'!G526</f>
        <v>0</v>
      </c>
      <c r="AY526" s="10">
        <f>'ცვლილ. ბიუჯ.'!H526</f>
        <v>0</v>
      </c>
      <c r="AZ526" s="10">
        <f>'ცვლილ. საკუთ.'!H526</f>
        <v>0</v>
      </c>
      <c r="BA526" s="10">
        <f>'მთავრ. ფონდი'!H526</f>
        <v>0</v>
      </c>
      <c r="BB526" s="10">
        <f>'პრეზ. ფონდი'!H526</f>
        <v>0</v>
      </c>
      <c r="BC526" s="10">
        <f>'დაზუსტ. ნაერთი'!G526</f>
        <v>1250000</v>
      </c>
      <c r="BD526" s="10">
        <f>'დაზუსტ. ბიუჯ.'!G526</f>
        <v>1250000</v>
      </c>
      <c r="BE526" s="10">
        <f>'დაზუსტ. საკუთ.'!G526</f>
        <v>0</v>
      </c>
      <c r="BG526" s="10">
        <f t="shared" si="240"/>
        <v>3750000</v>
      </c>
      <c r="BH526" s="10">
        <f t="shared" si="240"/>
        <v>3750000</v>
      </c>
      <c r="BI526" s="10">
        <f t="shared" si="240"/>
        <v>0</v>
      </c>
      <c r="BJ526" s="10">
        <f t="shared" si="240"/>
        <v>-354500</v>
      </c>
      <c r="BK526" s="10">
        <f t="shared" si="240"/>
        <v>0</v>
      </c>
      <c r="BL526" s="10">
        <f t="shared" si="240"/>
        <v>0</v>
      </c>
      <c r="BM526" s="10">
        <f t="shared" si="240"/>
        <v>0</v>
      </c>
      <c r="BN526" s="10">
        <f t="shared" si="240"/>
        <v>3395500</v>
      </c>
      <c r="BO526" s="10">
        <f t="shared" si="241"/>
        <v>3395500</v>
      </c>
      <c r="BP526" s="10">
        <f t="shared" si="242"/>
        <v>0</v>
      </c>
      <c r="BR526" s="10">
        <f t="shared" si="243"/>
        <v>1250000</v>
      </c>
      <c r="BS526" s="10">
        <f>'დამტკ. ბიუჯ.'!H526</f>
        <v>1250000</v>
      </c>
      <c r="BT526" s="10">
        <f>'დამტკ. საკუთ.'!H526</f>
        <v>0</v>
      </c>
      <c r="BU526" s="10">
        <f>'ცვლილ. ბიუჯ.'!I526</f>
        <v>354500</v>
      </c>
      <c r="BV526" s="10">
        <f>'ცვლილ. საკუთ.'!I526</f>
        <v>0</v>
      </c>
      <c r="BW526" s="10">
        <f>'მთავრ. ფონდი'!I526</f>
        <v>0</v>
      </c>
      <c r="BX526" s="10">
        <f>'პრეზ. ფონდი'!I526</f>
        <v>0</v>
      </c>
      <c r="BY526" s="10">
        <f>'დაზუსტ. ნაერთი'!H526</f>
        <v>1604500</v>
      </c>
      <c r="BZ526" s="10">
        <f>'დაზუსტ. ბიუჯ.'!H526</f>
        <v>1604500</v>
      </c>
      <c r="CA526" s="10">
        <f>'დაზუსტ. საკუთ.'!H526</f>
        <v>0</v>
      </c>
    </row>
    <row r="527" spans="1:79" x14ac:dyDescent="0.25">
      <c r="A527" t="str">
        <f t="shared" si="224"/>
        <v>b</v>
      </c>
      <c r="B527" s="8"/>
      <c r="C527" s="9" t="s">
        <v>17</v>
      </c>
      <c r="D527" s="10">
        <f t="shared" si="225"/>
        <v>0</v>
      </c>
      <c r="E527" s="10">
        <f t="shared" si="226"/>
        <v>0</v>
      </c>
      <c r="F527" s="10">
        <f t="shared" si="226"/>
        <v>0</v>
      </c>
      <c r="G527" s="10">
        <f t="shared" si="226"/>
        <v>0</v>
      </c>
      <c r="H527" s="10">
        <f t="shared" si="226"/>
        <v>0</v>
      </c>
      <c r="I527" s="10">
        <f t="shared" si="226"/>
        <v>0</v>
      </c>
      <c r="J527" s="10">
        <f t="shared" si="227"/>
        <v>0</v>
      </c>
      <c r="K527" s="10">
        <f t="shared" si="228"/>
        <v>0</v>
      </c>
      <c r="L527" s="10">
        <f t="shared" si="229"/>
        <v>0</v>
      </c>
      <c r="M527" s="10">
        <f t="shared" si="230"/>
        <v>0</v>
      </c>
      <c r="O527" s="10">
        <f t="shared" si="231"/>
        <v>0</v>
      </c>
      <c r="P527" s="10">
        <f>'დამტკ. ბიუჯ.'!E527</f>
        <v>0</v>
      </c>
      <c r="Q527" s="10">
        <f>'დამტკ. საკუთ.'!E527</f>
        <v>0</v>
      </c>
      <c r="R527" s="10">
        <f>'ცვლილ. ბიუჯ.'!F527</f>
        <v>0</v>
      </c>
      <c r="S527" s="10">
        <f>'ცვლილ. საკუთ.'!F527</f>
        <v>0</v>
      </c>
      <c r="T527" s="10">
        <f>'მთავრ. ფონდი'!F527</f>
        <v>0</v>
      </c>
      <c r="U527" s="10">
        <f>'პრეზ. ფონდი'!F527</f>
        <v>0</v>
      </c>
      <c r="V527" s="10">
        <f>'დაზუსტ. ნაერთი'!E527</f>
        <v>0</v>
      </c>
      <c r="W527" s="10">
        <f>'დაზუსტ. ბიუჯ.'!E527</f>
        <v>0</v>
      </c>
      <c r="X527" s="10">
        <f>'დაზუსტ. საკუთ.'!E527</f>
        <v>0</v>
      </c>
      <c r="Z527" s="10">
        <f t="shared" si="232"/>
        <v>0</v>
      </c>
      <c r="AA527" s="10">
        <f>'დამტკ. ბიუჯ.'!F527</f>
        <v>0</v>
      </c>
      <c r="AB527" s="10">
        <f>'დამტკ. საკუთ.'!F527</f>
        <v>0</v>
      </c>
      <c r="AC527" s="10">
        <f>'ცვლილ. ბიუჯ.'!G527</f>
        <v>0</v>
      </c>
      <c r="AD527" s="10">
        <f>'ცვლილ. საკუთ.'!G527</f>
        <v>0</v>
      </c>
      <c r="AE527" s="10">
        <f>'მთავრ. ფონდი'!G527</f>
        <v>0</v>
      </c>
      <c r="AF527" s="10">
        <f>'პრეზ. ფონდი'!G527</f>
        <v>0</v>
      </c>
      <c r="AG527" s="10">
        <f>'დაზუსტ. ნაერთი'!F527</f>
        <v>0</v>
      </c>
      <c r="AH527" s="10">
        <f>'დაზუსტ. ბიუჯ.'!F527</f>
        <v>0</v>
      </c>
      <c r="AI527" s="10">
        <f>'დაზუსტ. საკუთ.'!F527</f>
        <v>0</v>
      </c>
      <c r="AK527" s="10">
        <f t="shared" si="233"/>
        <v>0</v>
      </c>
      <c r="AL527" s="10">
        <f t="shared" si="234"/>
        <v>0</v>
      </c>
      <c r="AM527" s="10">
        <f t="shared" si="234"/>
        <v>0</v>
      </c>
      <c r="AN527" s="10">
        <f t="shared" si="234"/>
        <v>0</v>
      </c>
      <c r="AO527" s="10">
        <f t="shared" si="234"/>
        <v>0</v>
      </c>
      <c r="AP527" s="10">
        <f t="shared" si="234"/>
        <v>0</v>
      </c>
      <c r="AQ527" s="10">
        <f t="shared" si="235"/>
        <v>0</v>
      </c>
      <c r="AR527" s="10">
        <f t="shared" si="236"/>
        <v>0</v>
      </c>
      <c r="AS527" s="10">
        <f t="shared" si="237"/>
        <v>0</v>
      </c>
      <c r="AT527" s="10">
        <f t="shared" si="238"/>
        <v>0</v>
      </c>
      <c r="AV527" s="10">
        <f t="shared" si="239"/>
        <v>0</v>
      </c>
      <c r="AW527" s="10">
        <f>'დამტკ. ბიუჯ.'!G527</f>
        <v>0</v>
      </c>
      <c r="AX527" s="10">
        <f>'დამტკ. საკუთ.'!G527</f>
        <v>0</v>
      </c>
      <c r="AY527" s="10">
        <f>'ცვლილ. ბიუჯ.'!H527</f>
        <v>0</v>
      </c>
      <c r="AZ527" s="10">
        <f>'ცვლილ. საკუთ.'!H527</f>
        <v>0</v>
      </c>
      <c r="BA527" s="10">
        <f>'მთავრ. ფონდი'!H527</f>
        <v>0</v>
      </c>
      <c r="BB527" s="10">
        <f>'პრეზ. ფონდი'!H527</f>
        <v>0</v>
      </c>
      <c r="BC527" s="10">
        <f>'დაზუსტ. ნაერთი'!G527</f>
        <v>0</v>
      </c>
      <c r="BD527" s="10">
        <f>'დაზუსტ. ბიუჯ.'!G527</f>
        <v>0</v>
      </c>
      <c r="BE527" s="10">
        <f>'დაზუსტ. საკუთ.'!G527</f>
        <v>0</v>
      </c>
      <c r="BG527" s="10">
        <f t="shared" si="240"/>
        <v>0</v>
      </c>
      <c r="BH527" s="10">
        <f t="shared" si="240"/>
        <v>0</v>
      </c>
      <c r="BI527" s="10">
        <f t="shared" si="240"/>
        <v>0</v>
      </c>
      <c r="BJ527" s="10">
        <f t="shared" si="240"/>
        <v>0</v>
      </c>
      <c r="BK527" s="10">
        <f t="shared" si="240"/>
        <v>0</v>
      </c>
      <c r="BL527" s="10">
        <f t="shared" si="240"/>
        <v>0</v>
      </c>
      <c r="BM527" s="10">
        <f t="shared" si="240"/>
        <v>0</v>
      </c>
      <c r="BN527" s="10">
        <f t="shared" si="240"/>
        <v>0</v>
      </c>
      <c r="BO527" s="10">
        <f t="shared" si="241"/>
        <v>0</v>
      </c>
      <c r="BP527" s="10">
        <f t="shared" si="242"/>
        <v>0</v>
      </c>
      <c r="BR527" s="10">
        <f t="shared" si="243"/>
        <v>0</v>
      </c>
      <c r="BS527" s="10">
        <f>'დამტკ. ბიუჯ.'!H527</f>
        <v>0</v>
      </c>
      <c r="BT527" s="10">
        <f>'დამტკ. საკუთ.'!H527</f>
        <v>0</v>
      </c>
      <c r="BU527" s="10">
        <f>'ცვლილ. ბიუჯ.'!I527</f>
        <v>0</v>
      </c>
      <c r="BV527" s="10">
        <f>'ცვლილ. საკუთ.'!I527</f>
        <v>0</v>
      </c>
      <c r="BW527" s="10">
        <f>'მთავრ. ფონდი'!I527</f>
        <v>0</v>
      </c>
      <c r="BX527" s="10">
        <f>'პრეზ. ფონდი'!I527</f>
        <v>0</v>
      </c>
      <c r="BY527" s="10">
        <f>'დაზუსტ. ნაერთი'!H527</f>
        <v>0</v>
      </c>
      <c r="BZ527" s="10">
        <f>'დაზუსტ. ბიუჯ.'!H527</f>
        <v>0</v>
      </c>
      <c r="CA527" s="10">
        <f>'დაზუსტ. საკუთ.'!H527</f>
        <v>0</v>
      </c>
    </row>
    <row r="528" spans="1:79" x14ac:dyDescent="0.25">
      <c r="A528" t="str">
        <f t="shared" si="224"/>
        <v>b</v>
      </c>
      <c r="B528" s="5"/>
      <c r="C528" s="6" t="s">
        <v>18</v>
      </c>
      <c r="D528" s="7">
        <f t="shared" si="225"/>
        <v>0</v>
      </c>
      <c r="E528" s="7">
        <f t="shared" si="226"/>
        <v>0</v>
      </c>
      <c r="F528" s="7">
        <f t="shared" si="226"/>
        <v>0</v>
      </c>
      <c r="G528" s="7">
        <f t="shared" si="226"/>
        <v>0</v>
      </c>
      <c r="H528" s="7">
        <f t="shared" si="226"/>
        <v>0</v>
      </c>
      <c r="I528" s="7">
        <f t="shared" si="226"/>
        <v>0</v>
      </c>
      <c r="J528" s="7">
        <f t="shared" si="227"/>
        <v>0</v>
      </c>
      <c r="K528" s="7">
        <f t="shared" si="228"/>
        <v>0</v>
      </c>
      <c r="L528" s="7">
        <f t="shared" si="229"/>
        <v>0</v>
      </c>
      <c r="M528" s="7">
        <f t="shared" si="230"/>
        <v>0</v>
      </c>
      <c r="O528" s="7">
        <f t="shared" si="231"/>
        <v>0</v>
      </c>
      <c r="P528" s="7">
        <f>'დამტკ. ბიუჯ.'!E528</f>
        <v>0</v>
      </c>
      <c r="Q528" s="7">
        <f>'დამტკ. საკუთ.'!E528</f>
        <v>0</v>
      </c>
      <c r="R528" s="7">
        <f>'ცვლილ. ბიუჯ.'!F528</f>
        <v>0</v>
      </c>
      <c r="S528" s="7">
        <f>'ცვლილ. საკუთ.'!F528</f>
        <v>0</v>
      </c>
      <c r="T528" s="7">
        <f>'მთავრ. ფონდი'!F528</f>
        <v>0</v>
      </c>
      <c r="U528" s="7">
        <f>'პრეზ. ფონდი'!F528</f>
        <v>0</v>
      </c>
      <c r="V528" s="7">
        <f>'დაზუსტ. ნაერთი'!E528</f>
        <v>0</v>
      </c>
      <c r="W528" s="7">
        <f>'დაზუსტ. ბიუჯ.'!E528</f>
        <v>0</v>
      </c>
      <c r="X528" s="7">
        <f>'დაზუსტ. საკუთ.'!E528</f>
        <v>0</v>
      </c>
      <c r="Z528" s="7">
        <f t="shared" si="232"/>
        <v>0</v>
      </c>
      <c r="AA528" s="7">
        <f>'დამტკ. ბიუჯ.'!F528</f>
        <v>0</v>
      </c>
      <c r="AB528" s="7">
        <f>'დამტკ. საკუთ.'!F528</f>
        <v>0</v>
      </c>
      <c r="AC528" s="7">
        <f>'ცვლილ. ბიუჯ.'!G528</f>
        <v>0</v>
      </c>
      <c r="AD528" s="7">
        <f>'ცვლილ. საკუთ.'!G528</f>
        <v>0</v>
      </c>
      <c r="AE528" s="7">
        <f>'მთავრ. ფონდი'!G528</f>
        <v>0</v>
      </c>
      <c r="AF528" s="7">
        <f>'პრეზ. ფონდი'!G528</f>
        <v>0</v>
      </c>
      <c r="AG528" s="7">
        <f>'დაზუსტ. ნაერთი'!F528</f>
        <v>0</v>
      </c>
      <c r="AH528" s="7">
        <f>'დაზუსტ. ბიუჯ.'!F528</f>
        <v>0</v>
      </c>
      <c r="AI528" s="7">
        <f>'დაზუსტ. საკუთ.'!F528</f>
        <v>0</v>
      </c>
      <c r="AK528" s="7">
        <f t="shared" si="233"/>
        <v>0</v>
      </c>
      <c r="AL528" s="7">
        <f t="shared" si="234"/>
        <v>0</v>
      </c>
      <c r="AM528" s="7">
        <f t="shared" si="234"/>
        <v>0</v>
      </c>
      <c r="AN528" s="7">
        <f t="shared" si="234"/>
        <v>0</v>
      </c>
      <c r="AO528" s="7">
        <f t="shared" si="234"/>
        <v>0</v>
      </c>
      <c r="AP528" s="7">
        <f t="shared" si="234"/>
        <v>0</v>
      </c>
      <c r="AQ528" s="7">
        <f t="shared" si="235"/>
        <v>0</v>
      </c>
      <c r="AR528" s="7">
        <f t="shared" si="236"/>
        <v>0</v>
      </c>
      <c r="AS528" s="7">
        <f t="shared" si="237"/>
        <v>0</v>
      </c>
      <c r="AT528" s="7">
        <f t="shared" si="238"/>
        <v>0</v>
      </c>
      <c r="AV528" s="7">
        <f t="shared" si="239"/>
        <v>0</v>
      </c>
      <c r="AW528" s="7">
        <f>'დამტკ. ბიუჯ.'!G528</f>
        <v>0</v>
      </c>
      <c r="AX528" s="7">
        <f>'დამტკ. საკუთ.'!G528</f>
        <v>0</v>
      </c>
      <c r="AY528" s="7">
        <f>'ცვლილ. ბიუჯ.'!H528</f>
        <v>0</v>
      </c>
      <c r="AZ528" s="7">
        <f>'ცვლილ. საკუთ.'!H528</f>
        <v>0</v>
      </c>
      <c r="BA528" s="7">
        <f>'მთავრ. ფონდი'!H528</f>
        <v>0</v>
      </c>
      <c r="BB528" s="7">
        <f>'პრეზ. ფონდი'!H528</f>
        <v>0</v>
      </c>
      <c r="BC528" s="7">
        <f>'დაზუსტ. ნაერთი'!G528</f>
        <v>0</v>
      </c>
      <c r="BD528" s="7">
        <f>'დაზუსტ. ბიუჯ.'!G528</f>
        <v>0</v>
      </c>
      <c r="BE528" s="7">
        <f>'დაზუსტ. საკუთ.'!G528</f>
        <v>0</v>
      </c>
      <c r="BG528" s="7">
        <f t="shared" si="240"/>
        <v>0</v>
      </c>
      <c r="BH528" s="7">
        <f t="shared" si="240"/>
        <v>0</v>
      </c>
      <c r="BI528" s="7">
        <f t="shared" si="240"/>
        <v>0</v>
      </c>
      <c r="BJ528" s="7">
        <f t="shared" si="240"/>
        <v>0</v>
      </c>
      <c r="BK528" s="7">
        <f t="shared" si="240"/>
        <v>0</v>
      </c>
      <c r="BL528" s="7">
        <f t="shared" si="240"/>
        <v>0</v>
      </c>
      <c r="BM528" s="7">
        <f t="shared" si="240"/>
        <v>0</v>
      </c>
      <c r="BN528" s="7">
        <f t="shared" si="240"/>
        <v>0</v>
      </c>
      <c r="BO528" s="7">
        <f t="shared" si="241"/>
        <v>0</v>
      </c>
      <c r="BP528" s="7">
        <f t="shared" si="242"/>
        <v>0</v>
      </c>
      <c r="BR528" s="7">
        <f t="shared" si="243"/>
        <v>0</v>
      </c>
      <c r="BS528" s="7">
        <f>'დამტკ. ბიუჯ.'!H528</f>
        <v>0</v>
      </c>
      <c r="BT528" s="7">
        <f>'დამტკ. საკუთ.'!H528</f>
        <v>0</v>
      </c>
      <c r="BU528" s="7">
        <f>'ცვლილ. ბიუჯ.'!I528</f>
        <v>0</v>
      </c>
      <c r="BV528" s="7">
        <f>'ცვლილ. საკუთ.'!I528</f>
        <v>0</v>
      </c>
      <c r="BW528" s="7">
        <f>'მთავრ. ფონდი'!I528</f>
        <v>0</v>
      </c>
      <c r="BX528" s="7">
        <f>'პრეზ. ფონდი'!I528</f>
        <v>0</v>
      </c>
      <c r="BY528" s="7">
        <f>'დაზუსტ. ნაერთი'!H528</f>
        <v>0</v>
      </c>
      <c r="BZ528" s="7">
        <f>'დაზუსტ. ბიუჯ.'!H528</f>
        <v>0</v>
      </c>
      <c r="CA528" s="7">
        <f>'დაზუსტ. საკუთ.'!H528</f>
        <v>0</v>
      </c>
    </row>
    <row r="529" spans="1:79" x14ac:dyDescent="0.25">
      <c r="A529" t="str">
        <f t="shared" si="224"/>
        <v>b</v>
      </c>
      <c r="B529" s="5"/>
      <c r="C529" s="6" t="s">
        <v>19</v>
      </c>
      <c r="D529" s="7">
        <f t="shared" si="225"/>
        <v>0</v>
      </c>
      <c r="E529" s="7">
        <f t="shared" si="226"/>
        <v>0</v>
      </c>
      <c r="F529" s="7">
        <f t="shared" si="226"/>
        <v>0</v>
      </c>
      <c r="G529" s="7">
        <f t="shared" si="226"/>
        <v>0</v>
      </c>
      <c r="H529" s="7">
        <f t="shared" si="226"/>
        <v>0</v>
      </c>
      <c r="I529" s="7">
        <f t="shared" si="226"/>
        <v>0</v>
      </c>
      <c r="J529" s="7">
        <f t="shared" si="227"/>
        <v>0</v>
      </c>
      <c r="K529" s="7">
        <f t="shared" si="228"/>
        <v>0</v>
      </c>
      <c r="L529" s="7">
        <f t="shared" si="229"/>
        <v>0</v>
      </c>
      <c r="M529" s="7">
        <f t="shared" si="230"/>
        <v>0</v>
      </c>
      <c r="O529" s="7">
        <f t="shared" si="231"/>
        <v>0</v>
      </c>
      <c r="P529" s="7">
        <f>'დამტკ. ბიუჯ.'!E529</f>
        <v>0</v>
      </c>
      <c r="Q529" s="7">
        <f>'დამტკ. საკუთ.'!E529</f>
        <v>0</v>
      </c>
      <c r="R529" s="7">
        <f>'ცვლილ. ბიუჯ.'!F529</f>
        <v>0</v>
      </c>
      <c r="S529" s="7">
        <f>'ცვლილ. საკუთ.'!F529</f>
        <v>0</v>
      </c>
      <c r="T529" s="7">
        <f>'მთავრ. ფონდი'!F529</f>
        <v>0</v>
      </c>
      <c r="U529" s="7">
        <f>'პრეზ. ფონდი'!F529</f>
        <v>0</v>
      </c>
      <c r="V529" s="7">
        <f>'დაზუსტ. ნაერთი'!E529</f>
        <v>0</v>
      </c>
      <c r="W529" s="7">
        <f>'დაზუსტ. ბიუჯ.'!E529</f>
        <v>0</v>
      </c>
      <c r="X529" s="7">
        <f>'დაზუსტ. საკუთ.'!E529</f>
        <v>0</v>
      </c>
      <c r="Z529" s="7">
        <f t="shared" si="232"/>
        <v>0</v>
      </c>
      <c r="AA529" s="7">
        <f>'დამტკ. ბიუჯ.'!F529</f>
        <v>0</v>
      </c>
      <c r="AB529" s="7">
        <f>'დამტკ. საკუთ.'!F529</f>
        <v>0</v>
      </c>
      <c r="AC529" s="7">
        <f>'ცვლილ. ბიუჯ.'!G529</f>
        <v>0</v>
      </c>
      <c r="AD529" s="7">
        <f>'ცვლილ. საკუთ.'!G529</f>
        <v>0</v>
      </c>
      <c r="AE529" s="7">
        <f>'მთავრ. ფონდი'!G529</f>
        <v>0</v>
      </c>
      <c r="AF529" s="7">
        <f>'პრეზ. ფონდი'!G529</f>
        <v>0</v>
      </c>
      <c r="AG529" s="7">
        <f>'დაზუსტ. ნაერთი'!F529</f>
        <v>0</v>
      </c>
      <c r="AH529" s="7">
        <f>'დაზუსტ. ბიუჯ.'!F529</f>
        <v>0</v>
      </c>
      <c r="AI529" s="7">
        <f>'დაზუსტ. საკუთ.'!F529</f>
        <v>0</v>
      </c>
      <c r="AK529" s="7">
        <f t="shared" si="233"/>
        <v>0</v>
      </c>
      <c r="AL529" s="7">
        <f t="shared" si="234"/>
        <v>0</v>
      </c>
      <c r="AM529" s="7">
        <f t="shared" si="234"/>
        <v>0</v>
      </c>
      <c r="AN529" s="7">
        <f t="shared" si="234"/>
        <v>0</v>
      </c>
      <c r="AO529" s="7">
        <f t="shared" si="234"/>
        <v>0</v>
      </c>
      <c r="AP529" s="7">
        <f t="shared" si="234"/>
        <v>0</v>
      </c>
      <c r="AQ529" s="7">
        <f t="shared" si="235"/>
        <v>0</v>
      </c>
      <c r="AR529" s="7">
        <f t="shared" si="236"/>
        <v>0</v>
      </c>
      <c r="AS529" s="7">
        <f t="shared" si="237"/>
        <v>0</v>
      </c>
      <c r="AT529" s="7">
        <f t="shared" si="238"/>
        <v>0</v>
      </c>
      <c r="AV529" s="7">
        <f t="shared" si="239"/>
        <v>0</v>
      </c>
      <c r="AW529" s="7">
        <f>'დამტკ. ბიუჯ.'!G529</f>
        <v>0</v>
      </c>
      <c r="AX529" s="7">
        <f>'დამტკ. საკუთ.'!G529</f>
        <v>0</v>
      </c>
      <c r="AY529" s="7">
        <f>'ცვლილ. ბიუჯ.'!H529</f>
        <v>0</v>
      </c>
      <c r="AZ529" s="7">
        <f>'ცვლილ. საკუთ.'!H529</f>
        <v>0</v>
      </c>
      <c r="BA529" s="7">
        <f>'მთავრ. ფონდი'!H529</f>
        <v>0</v>
      </c>
      <c r="BB529" s="7">
        <f>'პრეზ. ფონდი'!H529</f>
        <v>0</v>
      </c>
      <c r="BC529" s="7">
        <f>'დაზუსტ. ნაერთი'!G529</f>
        <v>0</v>
      </c>
      <c r="BD529" s="7">
        <f>'დაზუსტ. ბიუჯ.'!G529</f>
        <v>0</v>
      </c>
      <c r="BE529" s="7">
        <f>'დაზუსტ. საკუთ.'!G529</f>
        <v>0</v>
      </c>
      <c r="BG529" s="7">
        <f t="shared" si="240"/>
        <v>0</v>
      </c>
      <c r="BH529" s="7">
        <f t="shared" si="240"/>
        <v>0</v>
      </c>
      <c r="BI529" s="7">
        <f t="shared" si="240"/>
        <v>0</v>
      </c>
      <c r="BJ529" s="7">
        <f t="shared" si="240"/>
        <v>0</v>
      </c>
      <c r="BK529" s="7">
        <f t="shared" si="240"/>
        <v>0</v>
      </c>
      <c r="BL529" s="7">
        <f t="shared" si="240"/>
        <v>0</v>
      </c>
      <c r="BM529" s="7">
        <f t="shared" si="240"/>
        <v>0</v>
      </c>
      <c r="BN529" s="7">
        <f t="shared" si="240"/>
        <v>0</v>
      </c>
      <c r="BO529" s="7">
        <f t="shared" si="241"/>
        <v>0</v>
      </c>
      <c r="BP529" s="7">
        <f t="shared" si="242"/>
        <v>0</v>
      </c>
      <c r="BR529" s="7">
        <f t="shared" si="243"/>
        <v>0</v>
      </c>
      <c r="BS529" s="7">
        <f>'დამტკ. ბიუჯ.'!H529</f>
        <v>0</v>
      </c>
      <c r="BT529" s="7">
        <f>'დამტკ. საკუთ.'!H529</f>
        <v>0</v>
      </c>
      <c r="BU529" s="7">
        <f>'ცვლილ. ბიუჯ.'!I529</f>
        <v>0</v>
      </c>
      <c r="BV529" s="7">
        <f>'ცვლილ. საკუთ.'!I529</f>
        <v>0</v>
      </c>
      <c r="BW529" s="7">
        <f>'მთავრ. ფონდი'!I529</f>
        <v>0</v>
      </c>
      <c r="BX529" s="7">
        <f>'პრეზ. ფონდი'!I529</f>
        <v>0</v>
      </c>
      <c r="BY529" s="7">
        <f>'დაზუსტ. ნაერთი'!H529</f>
        <v>0</v>
      </c>
      <c r="BZ529" s="7">
        <f>'დაზუსტ. ბიუჯ.'!H529</f>
        <v>0</v>
      </c>
      <c r="CA529" s="7">
        <f>'დაზუსტ. საკუთ.'!H529</f>
        <v>0</v>
      </c>
    </row>
    <row r="530" spans="1:79" ht="15.75" thickBot="1" x14ac:dyDescent="0.3">
      <c r="A530" t="str">
        <f t="shared" si="224"/>
        <v>b</v>
      </c>
      <c r="B530" s="11"/>
      <c r="C530" s="12" t="s">
        <v>20</v>
      </c>
      <c r="D530" s="13">
        <f t="shared" si="225"/>
        <v>0</v>
      </c>
      <c r="E530" s="13">
        <f t="shared" si="226"/>
        <v>0</v>
      </c>
      <c r="F530" s="13">
        <f t="shared" si="226"/>
        <v>0</v>
      </c>
      <c r="G530" s="13">
        <f t="shared" si="226"/>
        <v>0</v>
      </c>
      <c r="H530" s="13">
        <f t="shared" si="226"/>
        <v>0</v>
      </c>
      <c r="I530" s="13">
        <f t="shared" si="226"/>
        <v>0</v>
      </c>
      <c r="J530" s="13">
        <f t="shared" si="227"/>
        <v>0</v>
      </c>
      <c r="K530" s="13">
        <f t="shared" si="228"/>
        <v>0</v>
      </c>
      <c r="L530" s="13">
        <f t="shared" si="229"/>
        <v>0</v>
      </c>
      <c r="M530" s="13">
        <f t="shared" si="230"/>
        <v>0</v>
      </c>
      <c r="O530" s="13">
        <f t="shared" si="231"/>
        <v>0</v>
      </c>
      <c r="P530" s="13">
        <f>'დამტკ. ბიუჯ.'!E530</f>
        <v>0</v>
      </c>
      <c r="Q530" s="13">
        <f>'დამტკ. საკუთ.'!E530</f>
        <v>0</v>
      </c>
      <c r="R530" s="13">
        <f>'ცვლილ. ბიუჯ.'!F530</f>
        <v>0</v>
      </c>
      <c r="S530" s="13">
        <f>'ცვლილ. საკუთ.'!F530</f>
        <v>0</v>
      </c>
      <c r="T530" s="13">
        <f>'მთავრ. ფონდი'!F530</f>
        <v>0</v>
      </c>
      <c r="U530" s="13">
        <f>'პრეზ. ფონდი'!F530</f>
        <v>0</v>
      </c>
      <c r="V530" s="13">
        <f>'დაზუსტ. ნაერთი'!E530</f>
        <v>0</v>
      </c>
      <c r="W530" s="13">
        <f>'დაზუსტ. ბიუჯ.'!E530</f>
        <v>0</v>
      </c>
      <c r="X530" s="13">
        <f>'დაზუსტ. საკუთ.'!E530</f>
        <v>0</v>
      </c>
      <c r="Z530" s="13">
        <f t="shared" si="232"/>
        <v>0</v>
      </c>
      <c r="AA530" s="13">
        <f>'დამტკ. ბიუჯ.'!F530</f>
        <v>0</v>
      </c>
      <c r="AB530" s="13">
        <f>'დამტკ. საკუთ.'!F530</f>
        <v>0</v>
      </c>
      <c r="AC530" s="13">
        <f>'ცვლილ. ბიუჯ.'!G530</f>
        <v>0</v>
      </c>
      <c r="AD530" s="13">
        <f>'ცვლილ. საკუთ.'!G530</f>
        <v>0</v>
      </c>
      <c r="AE530" s="13">
        <f>'მთავრ. ფონდი'!G530</f>
        <v>0</v>
      </c>
      <c r="AF530" s="13">
        <f>'პრეზ. ფონდი'!G530</f>
        <v>0</v>
      </c>
      <c r="AG530" s="13">
        <f>'დაზუსტ. ნაერთი'!F530</f>
        <v>0</v>
      </c>
      <c r="AH530" s="13">
        <f>'დაზუსტ. ბიუჯ.'!F530</f>
        <v>0</v>
      </c>
      <c r="AI530" s="13">
        <f>'დაზუსტ. საკუთ.'!F530</f>
        <v>0</v>
      </c>
      <c r="AK530" s="13">
        <f t="shared" si="233"/>
        <v>0</v>
      </c>
      <c r="AL530" s="13">
        <f t="shared" si="234"/>
        <v>0</v>
      </c>
      <c r="AM530" s="13">
        <f t="shared" si="234"/>
        <v>0</v>
      </c>
      <c r="AN530" s="13">
        <f t="shared" si="234"/>
        <v>0</v>
      </c>
      <c r="AO530" s="13">
        <f t="shared" si="234"/>
        <v>0</v>
      </c>
      <c r="AP530" s="13">
        <f t="shared" si="234"/>
        <v>0</v>
      </c>
      <c r="AQ530" s="13">
        <f t="shared" si="235"/>
        <v>0</v>
      </c>
      <c r="AR530" s="13">
        <f t="shared" si="236"/>
        <v>0</v>
      </c>
      <c r="AS530" s="13">
        <f t="shared" si="237"/>
        <v>0</v>
      </c>
      <c r="AT530" s="13">
        <f t="shared" si="238"/>
        <v>0</v>
      </c>
      <c r="AV530" s="13">
        <f t="shared" si="239"/>
        <v>0</v>
      </c>
      <c r="AW530" s="13">
        <f>'დამტკ. ბიუჯ.'!G530</f>
        <v>0</v>
      </c>
      <c r="AX530" s="13">
        <f>'დამტკ. საკუთ.'!G530</f>
        <v>0</v>
      </c>
      <c r="AY530" s="13">
        <f>'ცვლილ. ბიუჯ.'!H530</f>
        <v>0</v>
      </c>
      <c r="AZ530" s="13">
        <f>'ცვლილ. საკუთ.'!H530</f>
        <v>0</v>
      </c>
      <c r="BA530" s="13">
        <f>'მთავრ. ფონდი'!H530</f>
        <v>0</v>
      </c>
      <c r="BB530" s="13">
        <f>'პრეზ. ფონდი'!H530</f>
        <v>0</v>
      </c>
      <c r="BC530" s="13">
        <f>'დაზუსტ. ნაერთი'!G530</f>
        <v>0</v>
      </c>
      <c r="BD530" s="13">
        <f>'დაზუსტ. ბიუჯ.'!G530</f>
        <v>0</v>
      </c>
      <c r="BE530" s="13">
        <f>'დაზუსტ. საკუთ.'!G530</f>
        <v>0</v>
      </c>
      <c r="BG530" s="13">
        <f t="shared" si="240"/>
        <v>0</v>
      </c>
      <c r="BH530" s="13">
        <f t="shared" si="240"/>
        <v>0</v>
      </c>
      <c r="BI530" s="13">
        <f t="shared" si="240"/>
        <v>0</v>
      </c>
      <c r="BJ530" s="13">
        <f t="shared" si="240"/>
        <v>0</v>
      </c>
      <c r="BK530" s="13">
        <f t="shared" si="240"/>
        <v>0</v>
      </c>
      <c r="BL530" s="13">
        <f t="shared" si="240"/>
        <v>0</v>
      </c>
      <c r="BM530" s="13">
        <f t="shared" si="240"/>
        <v>0</v>
      </c>
      <c r="BN530" s="13">
        <f t="shared" si="240"/>
        <v>0</v>
      </c>
      <c r="BO530" s="13">
        <f t="shared" si="241"/>
        <v>0</v>
      </c>
      <c r="BP530" s="13">
        <f t="shared" si="242"/>
        <v>0</v>
      </c>
      <c r="BR530" s="13">
        <f t="shared" si="243"/>
        <v>0</v>
      </c>
      <c r="BS530" s="13">
        <f>'დამტკ. ბიუჯ.'!H530</f>
        <v>0</v>
      </c>
      <c r="BT530" s="13">
        <f>'დამტკ. საკუთ.'!H530</f>
        <v>0</v>
      </c>
      <c r="BU530" s="13">
        <f>'ცვლილ. ბიუჯ.'!I530</f>
        <v>0</v>
      </c>
      <c r="BV530" s="13">
        <f>'ცვლილ. საკუთ.'!I530</f>
        <v>0</v>
      </c>
      <c r="BW530" s="13">
        <f>'მთავრ. ფონდი'!I530</f>
        <v>0</v>
      </c>
      <c r="BX530" s="13">
        <f>'პრეზ. ფონდი'!I530</f>
        <v>0</v>
      </c>
      <c r="BY530" s="13">
        <f>'დაზუსტ. ნაერთი'!H530</f>
        <v>0</v>
      </c>
      <c r="BZ530" s="13">
        <f>'დაზუსტ. ბიუჯ.'!H530</f>
        <v>0</v>
      </c>
      <c r="CA530" s="13">
        <f>'დაზუსტ. საკუთ.'!H530</f>
        <v>0</v>
      </c>
    </row>
    <row r="531" spans="1:79" ht="16.5" thickTop="1" thickBot="1" x14ac:dyDescent="0.3">
      <c r="A531" t="str">
        <f t="shared" si="224"/>
        <v>a</v>
      </c>
      <c r="B531" s="16" t="s">
        <v>97</v>
      </c>
      <c r="C531" s="4" t="s">
        <v>98</v>
      </c>
      <c r="D531" s="4">
        <f t="shared" si="225"/>
        <v>15000000</v>
      </c>
      <c r="E531" s="4">
        <f t="shared" si="226"/>
        <v>15000000</v>
      </c>
      <c r="F531" s="4">
        <f t="shared" si="226"/>
        <v>0</v>
      </c>
      <c r="G531" s="4">
        <f t="shared" si="226"/>
        <v>0</v>
      </c>
      <c r="H531" s="4">
        <f t="shared" si="226"/>
        <v>0</v>
      </c>
      <c r="I531" s="4">
        <f t="shared" si="226"/>
        <v>0</v>
      </c>
      <c r="J531" s="4">
        <f t="shared" si="227"/>
        <v>0</v>
      </c>
      <c r="K531" s="4">
        <f t="shared" si="227"/>
        <v>15000000</v>
      </c>
      <c r="L531" s="4">
        <f t="shared" si="227"/>
        <v>15000000</v>
      </c>
      <c r="M531" s="4">
        <f t="shared" si="227"/>
        <v>0</v>
      </c>
      <c r="O531" s="4">
        <f t="shared" si="231"/>
        <v>4000000</v>
      </c>
      <c r="P531" s="4">
        <f>'დამტკ. ბიუჯ.'!E531</f>
        <v>4000000</v>
      </c>
      <c r="Q531" s="4">
        <f>'დამტკ. საკუთ.'!E531</f>
        <v>0</v>
      </c>
      <c r="R531" s="4">
        <f>'ცვლილ. ბიუჯ.'!F531</f>
        <v>-3304000</v>
      </c>
      <c r="S531" s="4">
        <f>'ცვლილ. საკუთ.'!F531</f>
        <v>0</v>
      </c>
      <c r="T531" s="4">
        <f>'მთავრ. ფონდი'!F531</f>
        <v>0</v>
      </c>
      <c r="U531" s="4">
        <f>'პრეზ. ფონდი'!F531</f>
        <v>0</v>
      </c>
      <c r="V531" s="4">
        <f>'დაზუსტ. ნაერთი'!E531</f>
        <v>696000</v>
      </c>
      <c r="W531" s="4">
        <f>'დაზუსტ. ბიუჯ.'!E531</f>
        <v>696000</v>
      </c>
      <c r="X531" s="4">
        <f>'დაზუსტ. საკუთ.'!E531</f>
        <v>0</v>
      </c>
      <c r="Z531" s="4">
        <f t="shared" si="232"/>
        <v>3500000</v>
      </c>
      <c r="AA531" s="4">
        <f>'დამტკ. ბიუჯ.'!F531</f>
        <v>3500000</v>
      </c>
      <c r="AB531" s="4">
        <f>'დამტკ. საკუთ.'!F531</f>
        <v>0</v>
      </c>
      <c r="AC531" s="4">
        <f>'ცვლილ. ბიუჯ.'!G531</f>
        <v>-2000000</v>
      </c>
      <c r="AD531" s="4">
        <f>'ცვლილ. საკუთ.'!G531</f>
        <v>0</v>
      </c>
      <c r="AE531" s="4">
        <f>'მთავრ. ფონდი'!G531</f>
        <v>0</v>
      </c>
      <c r="AF531" s="4">
        <f>'პრეზ. ფონდი'!G531</f>
        <v>0</v>
      </c>
      <c r="AG531" s="4">
        <f>'დაზუსტ. ნაერთი'!F531</f>
        <v>1500000</v>
      </c>
      <c r="AH531" s="4">
        <f>'დაზუსტ. ბიუჯ.'!F531</f>
        <v>1500000</v>
      </c>
      <c r="AI531" s="4">
        <f>'დაზუსტ. საკუთ.'!F531</f>
        <v>0</v>
      </c>
      <c r="AK531" s="4">
        <f t="shared" si="233"/>
        <v>7500000</v>
      </c>
      <c r="AL531" s="4">
        <f t="shared" si="234"/>
        <v>7500000</v>
      </c>
      <c r="AM531" s="4">
        <f t="shared" si="234"/>
        <v>0</v>
      </c>
      <c r="AN531" s="4">
        <f t="shared" si="234"/>
        <v>-5304000</v>
      </c>
      <c r="AO531" s="4">
        <f t="shared" si="234"/>
        <v>0</v>
      </c>
      <c r="AP531" s="4">
        <f t="shared" si="234"/>
        <v>0</v>
      </c>
      <c r="AQ531" s="4">
        <f t="shared" si="235"/>
        <v>0</v>
      </c>
      <c r="AR531" s="4">
        <f t="shared" si="235"/>
        <v>2196000</v>
      </c>
      <c r="AS531" s="4">
        <f t="shared" si="235"/>
        <v>2196000</v>
      </c>
      <c r="AT531" s="4">
        <f t="shared" si="235"/>
        <v>0</v>
      </c>
      <c r="AV531" s="4">
        <f t="shared" si="239"/>
        <v>3500000</v>
      </c>
      <c r="AW531" s="4">
        <f>'დამტკ. ბიუჯ.'!G531</f>
        <v>3500000</v>
      </c>
      <c r="AX531" s="4">
        <f>'დამტკ. საკუთ.'!G531</f>
        <v>0</v>
      </c>
      <c r="AY531" s="4">
        <f>'ცვლილ. ბიუჯ.'!H531</f>
        <v>500000</v>
      </c>
      <c r="AZ531" s="4">
        <f>'ცვლილ. საკუთ.'!H531</f>
        <v>0</v>
      </c>
      <c r="BA531" s="4">
        <f>'მთავრ. ფონდი'!H531</f>
        <v>0</v>
      </c>
      <c r="BB531" s="4">
        <f>'პრეზ. ფონდი'!H531</f>
        <v>0</v>
      </c>
      <c r="BC531" s="4">
        <f>'დაზუსტ. ნაერთი'!G531</f>
        <v>4000000</v>
      </c>
      <c r="BD531" s="4">
        <f>'დაზუსტ. ბიუჯ.'!G531</f>
        <v>4000000</v>
      </c>
      <c r="BE531" s="4">
        <f>'დაზუსტ. საკუთ.'!G531</f>
        <v>0</v>
      </c>
      <c r="BG531" s="4">
        <f t="shared" si="240"/>
        <v>11000000</v>
      </c>
      <c r="BH531" s="4">
        <f t="shared" si="240"/>
        <v>11000000</v>
      </c>
      <c r="BI531" s="4">
        <f t="shared" si="240"/>
        <v>0</v>
      </c>
      <c r="BJ531" s="4">
        <f t="shared" si="240"/>
        <v>-4804000</v>
      </c>
      <c r="BK531" s="4">
        <f t="shared" si="240"/>
        <v>0</v>
      </c>
      <c r="BL531" s="4">
        <f t="shared" si="240"/>
        <v>0</v>
      </c>
      <c r="BM531" s="4">
        <f t="shared" si="240"/>
        <v>0</v>
      </c>
      <c r="BN531" s="4">
        <f t="shared" si="240"/>
        <v>6196000</v>
      </c>
      <c r="BO531" s="4">
        <f t="shared" si="241"/>
        <v>6196000</v>
      </c>
      <c r="BP531" s="4">
        <f t="shared" si="242"/>
        <v>0</v>
      </c>
      <c r="BR531" s="4">
        <f t="shared" si="243"/>
        <v>4000000</v>
      </c>
      <c r="BS531" s="4">
        <f>'დამტკ. ბიუჯ.'!H531</f>
        <v>4000000</v>
      </c>
      <c r="BT531" s="4">
        <f>'დამტკ. საკუთ.'!H531</f>
        <v>0</v>
      </c>
      <c r="BU531" s="4">
        <f>'ცვლილ. ბიუჯ.'!I531</f>
        <v>4804000</v>
      </c>
      <c r="BV531" s="4">
        <f>'ცვლილ. საკუთ.'!I531</f>
        <v>0</v>
      </c>
      <c r="BW531" s="4">
        <f>'მთავრ. ფონდი'!I531</f>
        <v>0</v>
      </c>
      <c r="BX531" s="4">
        <f>'პრეზ. ფონდი'!I531</f>
        <v>0</v>
      </c>
      <c r="BY531" s="4">
        <f>'დაზუსტ. ნაერთი'!H531</f>
        <v>8804000</v>
      </c>
      <c r="BZ531" s="4">
        <f>'დაზუსტ. ბიუჯ.'!H531</f>
        <v>8804000</v>
      </c>
      <c r="CA531" s="4">
        <f>'დაზუსტ. საკუთ.'!H531</f>
        <v>0</v>
      </c>
    </row>
    <row r="532" spans="1:79" ht="15.75" thickTop="1" x14ac:dyDescent="0.25">
      <c r="A532" t="str">
        <f t="shared" si="224"/>
        <v>a</v>
      </c>
      <c r="B532" s="5"/>
      <c r="C532" s="6" t="s">
        <v>10</v>
      </c>
      <c r="D532" s="7">
        <f t="shared" si="225"/>
        <v>15000000</v>
      </c>
      <c r="E532" s="7">
        <f t="shared" si="226"/>
        <v>15000000</v>
      </c>
      <c r="F532" s="7">
        <f t="shared" si="226"/>
        <v>0</v>
      </c>
      <c r="G532" s="7">
        <f t="shared" si="226"/>
        <v>0</v>
      </c>
      <c r="H532" s="7">
        <f t="shared" si="226"/>
        <v>0</v>
      </c>
      <c r="I532" s="7">
        <f t="shared" si="226"/>
        <v>0</v>
      </c>
      <c r="J532" s="7">
        <f t="shared" si="227"/>
        <v>0</v>
      </c>
      <c r="K532" s="7">
        <f t="shared" si="227"/>
        <v>15000000</v>
      </c>
      <c r="L532" s="7">
        <f t="shared" si="227"/>
        <v>15000000</v>
      </c>
      <c r="M532" s="7">
        <f t="shared" si="227"/>
        <v>0</v>
      </c>
      <c r="O532" s="7">
        <f t="shared" si="231"/>
        <v>4000000</v>
      </c>
      <c r="P532" s="7">
        <f>'დამტკ. ბიუჯ.'!E532</f>
        <v>4000000</v>
      </c>
      <c r="Q532" s="7">
        <f>'დამტკ. საკუთ.'!E532</f>
        <v>0</v>
      </c>
      <c r="R532" s="7">
        <f>'ცვლილ. ბიუჯ.'!F532</f>
        <v>-3304000</v>
      </c>
      <c r="S532" s="7">
        <f>'ცვლილ. საკუთ.'!F532</f>
        <v>0</v>
      </c>
      <c r="T532" s="7">
        <f>'მთავრ. ფონდი'!F532</f>
        <v>0</v>
      </c>
      <c r="U532" s="7">
        <f>'პრეზ. ფონდი'!F532</f>
        <v>0</v>
      </c>
      <c r="V532" s="7">
        <f>'დაზუსტ. ნაერთი'!E532</f>
        <v>696000</v>
      </c>
      <c r="W532" s="7">
        <f>'დაზუსტ. ბიუჯ.'!E532</f>
        <v>696000</v>
      </c>
      <c r="X532" s="7">
        <f>'დაზუსტ. საკუთ.'!E532</f>
        <v>0</v>
      </c>
      <c r="Z532" s="7">
        <f t="shared" si="232"/>
        <v>3500000</v>
      </c>
      <c r="AA532" s="7">
        <f>'დამტკ. ბიუჯ.'!F532</f>
        <v>3500000</v>
      </c>
      <c r="AB532" s="7">
        <f>'დამტკ. საკუთ.'!F532</f>
        <v>0</v>
      </c>
      <c r="AC532" s="7">
        <f>'ცვლილ. ბიუჯ.'!G532</f>
        <v>-2000000</v>
      </c>
      <c r="AD532" s="7">
        <f>'ცვლილ. საკუთ.'!G532</f>
        <v>0</v>
      </c>
      <c r="AE532" s="7">
        <f>'მთავრ. ფონდი'!G532</f>
        <v>0</v>
      </c>
      <c r="AF532" s="7">
        <f>'პრეზ. ფონდი'!G532</f>
        <v>0</v>
      </c>
      <c r="AG532" s="7">
        <f>'დაზუსტ. ნაერთი'!F532</f>
        <v>1500000</v>
      </c>
      <c r="AH532" s="7">
        <f>'დაზუსტ. ბიუჯ.'!F532</f>
        <v>1500000</v>
      </c>
      <c r="AI532" s="7">
        <f>'დაზუსტ. საკუთ.'!F532</f>
        <v>0</v>
      </c>
      <c r="AK532" s="7">
        <f t="shared" si="233"/>
        <v>7500000</v>
      </c>
      <c r="AL532" s="7">
        <f t="shared" si="234"/>
        <v>7500000</v>
      </c>
      <c r="AM532" s="7">
        <f t="shared" si="234"/>
        <v>0</v>
      </c>
      <c r="AN532" s="7">
        <f t="shared" si="234"/>
        <v>-5304000</v>
      </c>
      <c r="AO532" s="7">
        <f t="shared" si="234"/>
        <v>0</v>
      </c>
      <c r="AP532" s="7">
        <f t="shared" si="234"/>
        <v>0</v>
      </c>
      <c r="AQ532" s="7">
        <f t="shared" si="235"/>
        <v>0</v>
      </c>
      <c r="AR532" s="7">
        <f t="shared" si="235"/>
        <v>2196000</v>
      </c>
      <c r="AS532" s="7">
        <f t="shared" si="235"/>
        <v>2196000</v>
      </c>
      <c r="AT532" s="7">
        <f t="shared" si="235"/>
        <v>0</v>
      </c>
      <c r="AV532" s="7">
        <f t="shared" si="239"/>
        <v>3500000</v>
      </c>
      <c r="AW532" s="7">
        <f>'დამტკ. ბიუჯ.'!G532</f>
        <v>3500000</v>
      </c>
      <c r="AX532" s="7">
        <f>'დამტკ. საკუთ.'!G532</f>
        <v>0</v>
      </c>
      <c r="AY532" s="7">
        <f>'ცვლილ. ბიუჯ.'!H532</f>
        <v>500000</v>
      </c>
      <c r="AZ532" s="7">
        <f>'ცვლილ. საკუთ.'!H532</f>
        <v>0</v>
      </c>
      <c r="BA532" s="7">
        <f>'მთავრ. ფონდი'!H532</f>
        <v>0</v>
      </c>
      <c r="BB532" s="7">
        <f>'პრეზ. ფონდი'!H532</f>
        <v>0</v>
      </c>
      <c r="BC532" s="7">
        <f>'დაზუსტ. ნაერთი'!G532</f>
        <v>4000000</v>
      </c>
      <c r="BD532" s="7">
        <f>'დაზუსტ. ბიუჯ.'!G532</f>
        <v>4000000</v>
      </c>
      <c r="BE532" s="7">
        <f>'დაზუსტ. საკუთ.'!G532</f>
        <v>0</v>
      </c>
      <c r="BG532" s="7">
        <f t="shared" si="240"/>
        <v>11000000</v>
      </c>
      <c r="BH532" s="7">
        <f t="shared" si="240"/>
        <v>11000000</v>
      </c>
      <c r="BI532" s="7">
        <f t="shared" si="240"/>
        <v>0</v>
      </c>
      <c r="BJ532" s="7">
        <f t="shared" si="240"/>
        <v>-4804000</v>
      </c>
      <c r="BK532" s="7">
        <f t="shared" si="240"/>
        <v>0</v>
      </c>
      <c r="BL532" s="7">
        <f t="shared" si="240"/>
        <v>0</v>
      </c>
      <c r="BM532" s="7">
        <f t="shared" si="240"/>
        <v>0</v>
      </c>
      <c r="BN532" s="7">
        <f t="shared" si="240"/>
        <v>6196000</v>
      </c>
      <c r="BO532" s="7">
        <f t="shared" si="241"/>
        <v>6196000</v>
      </c>
      <c r="BP532" s="7">
        <f t="shared" si="242"/>
        <v>0</v>
      </c>
      <c r="BR532" s="7">
        <f t="shared" si="243"/>
        <v>4000000</v>
      </c>
      <c r="BS532" s="7">
        <f>'დამტკ. ბიუჯ.'!H532</f>
        <v>4000000</v>
      </c>
      <c r="BT532" s="7">
        <f>'დამტკ. საკუთ.'!H532</f>
        <v>0</v>
      </c>
      <c r="BU532" s="7">
        <f>'ცვლილ. ბიუჯ.'!I532</f>
        <v>4804000</v>
      </c>
      <c r="BV532" s="7">
        <f>'ცვლილ. საკუთ.'!I532</f>
        <v>0</v>
      </c>
      <c r="BW532" s="7">
        <f>'მთავრ. ფონდი'!I532</f>
        <v>0</v>
      </c>
      <c r="BX532" s="7">
        <f>'პრეზ. ფონდი'!I532</f>
        <v>0</v>
      </c>
      <c r="BY532" s="7">
        <f>'დაზუსტ. ნაერთი'!H532</f>
        <v>8804000</v>
      </c>
      <c r="BZ532" s="7">
        <f>'დაზუსტ. ბიუჯ.'!H532</f>
        <v>8804000</v>
      </c>
      <c r="CA532" s="7">
        <f>'დაზუსტ. საკუთ.'!H532</f>
        <v>0</v>
      </c>
    </row>
    <row r="533" spans="1:79" x14ac:dyDescent="0.25">
      <c r="A533" t="str">
        <f t="shared" si="224"/>
        <v>b</v>
      </c>
      <c r="B533" s="8"/>
      <c r="C533" s="9" t="s">
        <v>11</v>
      </c>
      <c r="D533" s="10">
        <f t="shared" si="225"/>
        <v>0</v>
      </c>
      <c r="E533" s="10">
        <f t="shared" si="226"/>
        <v>0</v>
      </c>
      <c r="F533" s="10">
        <f t="shared" si="226"/>
        <v>0</v>
      </c>
      <c r="G533" s="10">
        <f t="shared" si="226"/>
        <v>0</v>
      </c>
      <c r="H533" s="10">
        <f t="shared" si="226"/>
        <v>0</v>
      </c>
      <c r="I533" s="10">
        <f t="shared" si="226"/>
        <v>0</v>
      </c>
      <c r="J533" s="10">
        <f t="shared" si="227"/>
        <v>0</v>
      </c>
      <c r="K533" s="10">
        <f t="shared" si="227"/>
        <v>0</v>
      </c>
      <c r="L533" s="10">
        <f t="shared" si="227"/>
        <v>0</v>
      </c>
      <c r="M533" s="10">
        <f t="shared" si="227"/>
        <v>0</v>
      </c>
      <c r="O533" s="10">
        <f t="shared" si="231"/>
        <v>0</v>
      </c>
      <c r="P533" s="10">
        <f>'დამტკ. ბიუჯ.'!E533</f>
        <v>0</v>
      </c>
      <c r="Q533" s="10">
        <f>'დამტკ. საკუთ.'!E533</f>
        <v>0</v>
      </c>
      <c r="R533" s="10">
        <f>'ცვლილ. ბიუჯ.'!F533</f>
        <v>0</v>
      </c>
      <c r="S533" s="10">
        <f>'ცვლილ. საკუთ.'!F533</f>
        <v>0</v>
      </c>
      <c r="T533" s="10">
        <f>'მთავრ. ფონდი'!F533</f>
        <v>0</v>
      </c>
      <c r="U533" s="10">
        <f>'პრეზ. ფონდი'!F533</f>
        <v>0</v>
      </c>
      <c r="V533" s="10">
        <f>'დაზუსტ. ნაერთი'!E533</f>
        <v>0</v>
      </c>
      <c r="W533" s="10">
        <f>'დაზუსტ. ბიუჯ.'!E533</f>
        <v>0</v>
      </c>
      <c r="X533" s="10">
        <f>'დაზუსტ. საკუთ.'!E533</f>
        <v>0</v>
      </c>
      <c r="Z533" s="10">
        <f t="shared" si="232"/>
        <v>0</v>
      </c>
      <c r="AA533" s="10">
        <f>'დამტკ. ბიუჯ.'!F533</f>
        <v>0</v>
      </c>
      <c r="AB533" s="10">
        <f>'დამტკ. საკუთ.'!F533</f>
        <v>0</v>
      </c>
      <c r="AC533" s="10">
        <f>'ცვლილ. ბიუჯ.'!G533</f>
        <v>0</v>
      </c>
      <c r="AD533" s="10">
        <f>'ცვლილ. საკუთ.'!G533</f>
        <v>0</v>
      </c>
      <c r="AE533" s="10">
        <f>'მთავრ. ფონდი'!G533</f>
        <v>0</v>
      </c>
      <c r="AF533" s="10">
        <f>'პრეზ. ფონდი'!G533</f>
        <v>0</v>
      </c>
      <c r="AG533" s="10">
        <f>'დაზუსტ. ნაერთი'!F533</f>
        <v>0</v>
      </c>
      <c r="AH533" s="10">
        <f>'დაზუსტ. ბიუჯ.'!F533</f>
        <v>0</v>
      </c>
      <c r="AI533" s="10">
        <f>'დაზუსტ. საკუთ.'!F533</f>
        <v>0</v>
      </c>
      <c r="AK533" s="10">
        <f t="shared" si="233"/>
        <v>0</v>
      </c>
      <c r="AL533" s="10">
        <f t="shared" si="234"/>
        <v>0</v>
      </c>
      <c r="AM533" s="10">
        <f t="shared" si="234"/>
        <v>0</v>
      </c>
      <c r="AN533" s="10">
        <f t="shared" si="234"/>
        <v>0</v>
      </c>
      <c r="AO533" s="10">
        <f t="shared" si="234"/>
        <v>0</v>
      </c>
      <c r="AP533" s="10">
        <f t="shared" si="234"/>
        <v>0</v>
      </c>
      <c r="AQ533" s="10">
        <f t="shared" si="235"/>
        <v>0</v>
      </c>
      <c r="AR533" s="10">
        <f t="shared" si="235"/>
        <v>0</v>
      </c>
      <c r="AS533" s="10">
        <f t="shared" si="235"/>
        <v>0</v>
      </c>
      <c r="AT533" s="10">
        <f t="shared" si="235"/>
        <v>0</v>
      </c>
      <c r="AV533" s="10">
        <f t="shared" si="239"/>
        <v>0</v>
      </c>
      <c r="AW533" s="10">
        <f>'დამტკ. ბიუჯ.'!G533</f>
        <v>0</v>
      </c>
      <c r="AX533" s="10">
        <f>'დამტკ. საკუთ.'!G533</f>
        <v>0</v>
      </c>
      <c r="AY533" s="10">
        <f>'ცვლილ. ბიუჯ.'!H533</f>
        <v>0</v>
      </c>
      <c r="AZ533" s="10">
        <f>'ცვლილ. საკუთ.'!H533</f>
        <v>0</v>
      </c>
      <c r="BA533" s="10">
        <f>'მთავრ. ფონდი'!H533</f>
        <v>0</v>
      </c>
      <c r="BB533" s="10">
        <f>'პრეზ. ფონდი'!H533</f>
        <v>0</v>
      </c>
      <c r="BC533" s="10">
        <f>'დაზუსტ. ნაერთი'!G533</f>
        <v>0</v>
      </c>
      <c r="BD533" s="10">
        <f>'დაზუსტ. ბიუჯ.'!G533</f>
        <v>0</v>
      </c>
      <c r="BE533" s="10">
        <f>'დაზუსტ. საკუთ.'!G533</f>
        <v>0</v>
      </c>
      <c r="BG533" s="10">
        <f t="shared" si="240"/>
        <v>0</v>
      </c>
      <c r="BH533" s="10">
        <f t="shared" si="240"/>
        <v>0</v>
      </c>
      <c r="BI533" s="10">
        <f t="shared" si="240"/>
        <v>0</v>
      </c>
      <c r="BJ533" s="10">
        <f t="shared" si="240"/>
        <v>0</v>
      </c>
      <c r="BK533" s="10">
        <f t="shared" si="240"/>
        <v>0</v>
      </c>
      <c r="BL533" s="10">
        <f t="shared" si="240"/>
        <v>0</v>
      </c>
      <c r="BM533" s="10">
        <f t="shared" si="240"/>
        <v>0</v>
      </c>
      <c r="BN533" s="10">
        <f t="shared" si="240"/>
        <v>0</v>
      </c>
      <c r="BO533" s="10">
        <f t="shared" si="241"/>
        <v>0</v>
      </c>
      <c r="BP533" s="10">
        <f t="shared" si="242"/>
        <v>0</v>
      </c>
      <c r="BR533" s="10">
        <f t="shared" si="243"/>
        <v>0</v>
      </c>
      <c r="BS533" s="10">
        <f>'დამტკ. ბიუჯ.'!H533</f>
        <v>0</v>
      </c>
      <c r="BT533" s="10">
        <f>'დამტკ. საკუთ.'!H533</f>
        <v>0</v>
      </c>
      <c r="BU533" s="10">
        <f>'ცვლილ. ბიუჯ.'!I533</f>
        <v>0</v>
      </c>
      <c r="BV533" s="10">
        <f>'ცვლილ. საკუთ.'!I533</f>
        <v>0</v>
      </c>
      <c r="BW533" s="10">
        <f>'მთავრ. ფონდი'!I533</f>
        <v>0</v>
      </c>
      <c r="BX533" s="10">
        <f>'პრეზ. ფონდი'!I533</f>
        <v>0</v>
      </c>
      <c r="BY533" s="10">
        <f>'დაზუსტ. ნაერთი'!H533</f>
        <v>0</v>
      </c>
      <c r="BZ533" s="10">
        <f>'დაზუსტ. ბიუჯ.'!H533</f>
        <v>0</v>
      </c>
      <c r="CA533" s="10">
        <f>'დაზუსტ. საკუთ.'!H533</f>
        <v>0</v>
      </c>
    </row>
    <row r="534" spans="1:79" x14ac:dyDescent="0.25">
      <c r="A534" t="str">
        <f t="shared" si="224"/>
        <v>b</v>
      </c>
      <c r="B534" s="8"/>
      <c r="C534" s="9" t="s">
        <v>12</v>
      </c>
      <c r="D534" s="10">
        <f t="shared" si="225"/>
        <v>0</v>
      </c>
      <c r="E534" s="10">
        <f t="shared" si="226"/>
        <v>0</v>
      </c>
      <c r="F534" s="10">
        <f t="shared" si="226"/>
        <v>0</v>
      </c>
      <c r="G534" s="10">
        <f t="shared" si="226"/>
        <v>0</v>
      </c>
      <c r="H534" s="10">
        <f t="shared" si="226"/>
        <v>0</v>
      </c>
      <c r="I534" s="10">
        <f t="shared" si="226"/>
        <v>0</v>
      </c>
      <c r="J534" s="10">
        <f t="shared" si="227"/>
        <v>0</v>
      </c>
      <c r="K534" s="10">
        <f t="shared" si="227"/>
        <v>0</v>
      </c>
      <c r="L534" s="10">
        <f t="shared" si="227"/>
        <v>0</v>
      </c>
      <c r="M534" s="10">
        <f t="shared" si="227"/>
        <v>0</v>
      </c>
      <c r="O534" s="10">
        <f t="shared" si="231"/>
        <v>0</v>
      </c>
      <c r="P534" s="10">
        <f>'დამტკ. ბიუჯ.'!E534</f>
        <v>0</v>
      </c>
      <c r="Q534" s="10">
        <f>'დამტკ. საკუთ.'!E534</f>
        <v>0</v>
      </c>
      <c r="R534" s="10">
        <f>'ცვლილ. ბიუჯ.'!F534</f>
        <v>0</v>
      </c>
      <c r="S534" s="10">
        <f>'ცვლილ. საკუთ.'!F534</f>
        <v>0</v>
      </c>
      <c r="T534" s="10">
        <f>'მთავრ. ფონდი'!F534</f>
        <v>0</v>
      </c>
      <c r="U534" s="10">
        <f>'პრეზ. ფონდი'!F534</f>
        <v>0</v>
      </c>
      <c r="V534" s="10">
        <f>'დაზუსტ. ნაერთი'!E534</f>
        <v>0</v>
      </c>
      <c r="W534" s="10">
        <f>'დაზუსტ. ბიუჯ.'!E534</f>
        <v>0</v>
      </c>
      <c r="X534" s="10">
        <f>'დაზუსტ. საკუთ.'!E534</f>
        <v>0</v>
      </c>
      <c r="Z534" s="10">
        <f t="shared" si="232"/>
        <v>0</v>
      </c>
      <c r="AA534" s="10">
        <f>'დამტკ. ბიუჯ.'!F534</f>
        <v>0</v>
      </c>
      <c r="AB534" s="10">
        <f>'დამტკ. საკუთ.'!F534</f>
        <v>0</v>
      </c>
      <c r="AC534" s="10">
        <f>'ცვლილ. ბიუჯ.'!G534</f>
        <v>0</v>
      </c>
      <c r="AD534" s="10">
        <f>'ცვლილ. საკუთ.'!G534</f>
        <v>0</v>
      </c>
      <c r="AE534" s="10">
        <f>'მთავრ. ფონდი'!G534</f>
        <v>0</v>
      </c>
      <c r="AF534" s="10">
        <f>'პრეზ. ფონდი'!G534</f>
        <v>0</v>
      </c>
      <c r="AG534" s="10">
        <f>'დაზუსტ. ნაერთი'!F534</f>
        <v>0</v>
      </c>
      <c r="AH534" s="10">
        <f>'დაზუსტ. ბიუჯ.'!F534</f>
        <v>0</v>
      </c>
      <c r="AI534" s="10">
        <f>'დაზუსტ. საკუთ.'!F534</f>
        <v>0</v>
      </c>
      <c r="AK534" s="10">
        <f t="shared" si="233"/>
        <v>0</v>
      </c>
      <c r="AL534" s="10">
        <f t="shared" si="234"/>
        <v>0</v>
      </c>
      <c r="AM534" s="10">
        <f t="shared" si="234"/>
        <v>0</v>
      </c>
      <c r="AN534" s="10">
        <f t="shared" si="234"/>
        <v>0</v>
      </c>
      <c r="AO534" s="10">
        <f t="shared" si="234"/>
        <v>0</v>
      </c>
      <c r="AP534" s="10">
        <f t="shared" si="234"/>
        <v>0</v>
      </c>
      <c r="AQ534" s="10">
        <f t="shared" si="235"/>
        <v>0</v>
      </c>
      <c r="AR534" s="10">
        <f t="shared" si="235"/>
        <v>0</v>
      </c>
      <c r="AS534" s="10">
        <f t="shared" si="235"/>
        <v>0</v>
      </c>
      <c r="AT534" s="10">
        <f t="shared" si="235"/>
        <v>0</v>
      </c>
      <c r="AV534" s="10">
        <f t="shared" si="239"/>
        <v>0</v>
      </c>
      <c r="AW534" s="10">
        <f>'დამტკ. ბიუჯ.'!G534</f>
        <v>0</v>
      </c>
      <c r="AX534" s="10">
        <f>'დამტკ. საკუთ.'!G534</f>
        <v>0</v>
      </c>
      <c r="AY534" s="10">
        <f>'ცვლილ. ბიუჯ.'!H534</f>
        <v>0</v>
      </c>
      <c r="AZ534" s="10">
        <f>'ცვლილ. საკუთ.'!H534</f>
        <v>0</v>
      </c>
      <c r="BA534" s="10">
        <f>'მთავრ. ფონდი'!H534</f>
        <v>0</v>
      </c>
      <c r="BB534" s="10">
        <f>'პრეზ. ფონდი'!H534</f>
        <v>0</v>
      </c>
      <c r="BC534" s="10">
        <f>'დაზუსტ. ნაერთი'!G534</f>
        <v>0</v>
      </c>
      <c r="BD534" s="10">
        <f>'დაზუსტ. ბიუჯ.'!G534</f>
        <v>0</v>
      </c>
      <c r="BE534" s="10">
        <f>'დაზუსტ. საკუთ.'!G534</f>
        <v>0</v>
      </c>
      <c r="BG534" s="10">
        <f t="shared" si="240"/>
        <v>0</v>
      </c>
      <c r="BH534" s="10">
        <f t="shared" si="240"/>
        <v>0</v>
      </c>
      <c r="BI534" s="10">
        <f t="shared" si="240"/>
        <v>0</v>
      </c>
      <c r="BJ534" s="10">
        <f t="shared" si="240"/>
        <v>0</v>
      </c>
      <c r="BK534" s="10">
        <f t="shared" si="240"/>
        <v>0</v>
      </c>
      <c r="BL534" s="10">
        <f t="shared" si="240"/>
        <v>0</v>
      </c>
      <c r="BM534" s="10">
        <f t="shared" si="240"/>
        <v>0</v>
      </c>
      <c r="BN534" s="10">
        <f t="shared" si="240"/>
        <v>0</v>
      </c>
      <c r="BO534" s="10">
        <f t="shared" si="241"/>
        <v>0</v>
      </c>
      <c r="BP534" s="10">
        <f t="shared" si="242"/>
        <v>0</v>
      </c>
      <c r="BR534" s="10">
        <f t="shared" si="243"/>
        <v>0</v>
      </c>
      <c r="BS534" s="10">
        <f>'დამტკ. ბიუჯ.'!H534</f>
        <v>0</v>
      </c>
      <c r="BT534" s="10">
        <f>'დამტკ. საკუთ.'!H534</f>
        <v>0</v>
      </c>
      <c r="BU534" s="10">
        <f>'ცვლილ. ბიუჯ.'!I534</f>
        <v>0</v>
      </c>
      <c r="BV534" s="10">
        <f>'ცვლილ. საკუთ.'!I534</f>
        <v>0</v>
      </c>
      <c r="BW534" s="10">
        <f>'მთავრ. ფონდი'!I534</f>
        <v>0</v>
      </c>
      <c r="BX534" s="10">
        <f>'პრეზ. ფონდი'!I534</f>
        <v>0</v>
      </c>
      <c r="BY534" s="10">
        <f>'დაზუსტ. ნაერთი'!H534</f>
        <v>0</v>
      </c>
      <c r="BZ534" s="10">
        <f>'დაზუსტ. ბიუჯ.'!H534</f>
        <v>0</v>
      </c>
      <c r="CA534" s="10">
        <f>'დაზუსტ. საკუთ.'!H534</f>
        <v>0</v>
      </c>
    </row>
    <row r="535" spans="1:79" x14ac:dyDescent="0.25">
      <c r="A535" t="str">
        <f t="shared" si="224"/>
        <v>b</v>
      </c>
      <c r="B535" s="8"/>
      <c r="C535" s="9" t="s">
        <v>13</v>
      </c>
      <c r="D535" s="10">
        <f t="shared" si="225"/>
        <v>0</v>
      </c>
      <c r="E535" s="10">
        <f t="shared" ref="E535:M542" si="244">SUM(P535,AA535,AW535,BS535)</f>
        <v>0</v>
      </c>
      <c r="F535" s="10">
        <f t="shared" si="244"/>
        <v>0</v>
      </c>
      <c r="G535" s="10">
        <f t="shared" si="244"/>
        <v>0</v>
      </c>
      <c r="H535" s="10">
        <f t="shared" si="244"/>
        <v>0</v>
      </c>
      <c r="I535" s="10">
        <f t="shared" si="244"/>
        <v>0</v>
      </c>
      <c r="J535" s="10">
        <f t="shared" si="244"/>
        <v>0</v>
      </c>
      <c r="K535" s="10">
        <f t="shared" si="244"/>
        <v>0</v>
      </c>
      <c r="L535" s="10">
        <f t="shared" si="244"/>
        <v>0</v>
      </c>
      <c r="M535" s="10">
        <f t="shared" si="244"/>
        <v>0</v>
      </c>
      <c r="O535" s="10">
        <f t="shared" si="231"/>
        <v>0</v>
      </c>
      <c r="P535" s="10">
        <f>'დამტკ. ბიუჯ.'!E535</f>
        <v>0</v>
      </c>
      <c r="Q535" s="10">
        <f>'დამტკ. საკუთ.'!E535</f>
        <v>0</v>
      </c>
      <c r="R535" s="10">
        <f>'ცვლილ. ბიუჯ.'!F535</f>
        <v>0</v>
      </c>
      <c r="S535" s="10">
        <f>'ცვლილ. საკუთ.'!F535</f>
        <v>0</v>
      </c>
      <c r="T535" s="10">
        <f>'მთავრ. ფონდი'!F535</f>
        <v>0</v>
      </c>
      <c r="U535" s="10">
        <f>'პრეზ. ფონდი'!F535</f>
        <v>0</v>
      </c>
      <c r="V535" s="10">
        <f>'დაზუსტ. ნაერთი'!E535</f>
        <v>0</v>
      </c>
      <c r="W535" s="10">
        <f>'დაზუსტ. ბიუჯ.'!E535</f>
        <v>0</v>
      </c>
      <c r="X535" s="10">
        <f>'დაზუსტ. საკუთ.'!E535</f>
        <v>0</v>
      </c>
      <c r="Z535" s="10">
        <f t="shared" si="232"/>
        <v>0</v>
      </c>
      <c r="AA535" s="10">
        <f>'დამტკ. ბიუჯ.'!F535</f>
        <v>0</v>
      </c>
      <c r="AB535" s="10">
        <f>'დამტკ. საკუთ.'!F535</f>
        <v>0</v>
      </c>
      <c r="AC535" s="10">
        <f>'ცვლილ. ბიუჯ.'!G535</f>
        <v>0</v>
      </c>
      <c r="AD535" s="10">
        <f>'ცვლილ. საკუთ.'!G535</f>
        <v>0</v>
      </c>
      <c r="AE535" s="10">
        <f>'მთავრ. ფონდი'!G535</f>
        <v>0</v>
      </c>
      <c r="AF535" s="10">
        <f>'პრეზ. ფონდი'!G535</f>
        <v>0</v>
      </c>
      <c r="AG535" s="10">
        <f>'დაზუსტ. ნაერთი'!F535</f>
        <v>0</v>
      </c>
      <c r="AH535" s="10">
        <f>'დაზუსტ. ბიუჯ.'!F535</f>
        <v>0</v>
      </c>
      <c r="AI535" s="10">
        <f>'დაზუსტ. საკუთ.'!F535</f>
        <v>0</v>
      </c>
      <c r="AK535" s="10">
        <f t="shared" si="233"/>
        <v>0</v>
      </c>
      <c r="AL535" s="10">
        <f t="shared" ref="AL535:AT542" si="245">SUM(P535,AA535)</f>
        <v>0</v>
      </c>
      <c r="AM535" s="10">
        <f t="shared" si="245"/>
        <v>0</v>
      </c>
      <c r="AN535" s="10">
        <f t="shared" si="245"/>
        <v>0</v>
      </c>
      <c r="AO535" s="10">
        <f t="shared" si="245"/>
        <v>0</v>
      </c>
      <c r="AP535" s="10">
        <f t="shared" si="245"/>
        <v>0</v>
      </c>
      <c r="AQ535" s="10">
        <f t="shared" si="245"/>
        <v>0</v>
      </c>
      <c r="AR535" s="10">
        <f t="shared" si="245"/>
        <v>0</v>
      </c>
      <c r="AS535" s="10">
        <f t="shared" si="245"/>
        <v>0</v>
      </c>
      <c r="AT535" s="10">
        <f t="shared" si="245"/>
        <v>0</v>
      </c>
      <c r="AV535" s="10">
        <f t="shared" si="239"/>
        <v>0</v>
      </c>
      <c r="AW535" s="10">
        <f>'დამტკ. ბიუჯ.'!G535</f>
        <v>0</v>
      </c>
      <c r="AX535" s="10">
        <f>'დამტკ. საკუთ.'!G535</f>
        <v>0</v>
      </c>
      <c r="AY535" s="10">
        <f>'ცვლილ. ბიუჯ.'!H535</f>
        <v>0</v>
      </c>
      <c r="AZ535" s="10">
        <f>'ცვლილ. საკუთ.'!H535</f>
        <v>0</v>
      </c>
      <c r="BA535" s="10">
        <f>'მთავრ. ფონდი'!H535</f>
        <v>0</v>
      </c>
      <c r="BB535" s="10">
        <f>'პრეზ. ფონდი'!H535</f>
        <v>0</v>
      </c>
      <c r="BC535" s="10">
        <f>'დაზუსტ. ნაერთი'!G535</f>
        <v>0</v>
      </c>
      <c r="BD535" s="10">
        <f>'დაზუსტ. ბიუჯ.'!G535</f>
        <v>0</v>
      </c>
      <c r="BE535" s="10">
        <f>'დაზუსტ. საკუთ.'!G535</f>
        <v>0</v>
      </c>
      <c r="BG535" s="10">
        <f t="shared" ref="BG535:BN542" si="246">SUM(O535,Z535,AV535)</f>
        <v>0</v>
      </c>
      <c r="BH535" s="10">
        <f t="shared" si="246"/>
        <v>0</v>
      </c>
      <c r="BI535" s="10">
        <f t="shared" si="246"/>
        <v>0</v>
      </c>
      <c r="BJ535" s="10">
        <f t="shared" si="246"/>
        <v>0</v>
      </c>
      <c r="BK535" s="10">
        <f t="shared" si="246"/>
        <v>0</v>
      </c>
      <c r="BL535" s="10">
        <f t="shared" si="246"/>
        <v>0</v>
      </c>
      <c r="BM535" s="10">
        <f t="shared" si="246"/>
        <v>0</v>
      </c>
      <c r="BN535" s="10">
        <f t="shared" si="246"/>
        <v>0</v>
      </c>
      <c r="BO535" s="10">
        <f t="shared" si="241"/>
        <v>0</v>
      </c>
      <c r="BP535" s="10">
        <f t="shared" si="242"/>
        <v>0</v>
      </c>
      <c r="BR535" s="10">
        <f t="shared" si="243"/>
        <v>0</v>
      </c>
      <c r="BS535" s="10">
        <f>'დამტკ. ბიუჯ.'!H535</f>
        <v>0</v>
      </c>
      <c r="BT535" s="10">
        <f>'დამტკ. საკუთ.'!H535</f>
        <v>0</v>
      </c>
      <c r="BU535" s="10">
        <f>'ცვლილ. ბიუჯ.'!I535</f>
        <v>0</v>
      </c>
      <c r="BV535" s="10">
        <f>'ცვლილ. საკუთ.'!I535</f>
        <v>0</v>
      </c>
      <c r="BW535" s="10">
        <f>'მთავრ. ფონდი'!I535</f>
        <v>0</v>
      </c>
      <c r="BX535" s="10">
        <f>'პრეზ. ფონდი'!I535</f>
        <v>0</v>
      </c>
      <c r="BY535" s="10">
        <f>'დაზუსტ. ნაერთი'!H535</f>
        <v>0</v>
      </c>
      <c r="BZ535" s="10">
        <f>'დაზუსტ. ბიუჯ.'!H535</f>
        <v>0</v>
      </c>
      <c r="CA535" s="10">
        <f>'დაზუსტ. საკუთ.'!H535</f>
        <v>0</v>
      </c>
    </row>
    <row r="536" spans="1:79" x14ac:dyDescent="0.25">
      <c r="A536" t="str">
        <f t="shared" si="224"/>
        <v>b</v>
      </c>
      <c r="B536" s="8"/>
      <c r="C536" s="9" t="s">
        <v>14</v>
      </c>
      <c r="D536" s="10">
        <f t="shared" si="225"/>
        <v>0</v>
      </c>
      <c r="E536" s="10">
        <f t="shared" si="244"/>
        <v>0</v>
      </c>
      <c r="F536" s="10">
        <f t="shared" si="244"/>
        <v>0</v>
      </c>
      <c r="G536" s="10">
        <f t="shared" si="244"/>
        <v>0</v>
      </c>
      <c r="H536" s="10">
        <f t="shared" si="244"/>
        <v>0</v>
      </c>
      <c r="I536" s="10">
        <f t="shared" si="244"/>
        <v>0</v>
      </c>
      <c r="J536" s="10">
        <f t="shared" si="244"/>
        <v>0</v>
      </c>
      <c r="K536" s="10">
        <f t="shared" si="244"/>
        <v>0</v>
      </c>
      <c r="L536" s="10">
        <f t="shared" si="244"/>
        <v>0</v>
      </c>
      <c r="M536" s="10">
        <f t="shared" si="244"/>
        <v>0</v>
      </c>
      <c r="O536" s="10">
        <f t="shared" si="231"/>
        <v>0</v>
      </c>
      <c r="P536" s="10">
        <f>'დამტკ. ბიუჯ.'!E536</f>
        <v>0</v>
      </c>
      <c r="Q536" s="10">
        <f>'დამტკ. საკუთ.'!E536</f>
        <v>0</v>
      </c>
      <c r="R536" s="10">
        <f>'ცვლილ. ბიუჯ.'!F536</f>
        <v>0</v>
      </c>
      <c r="S536" s="10">
        <f>'ცვლილ. საკუთ.'!F536</f>
        <v>0</v>
      </c>
      <c r="T536" s="10">
        <f>'მთავრ. ფონდი'!F536</f>
        <v>0</v>
      </c>
      <c r="U536" s="10">
        <f>'პრეზ. ფონდი'!F536</f>
        <v>0</v>
      </c>
      <c r="V536" s="10">
        <f>'დაზუსტ. ნაერთი'!E536</f>
        <v>0</v>
      </c>
      <c r="W536" s="10">
        <f>'დაზუსტ. ბიუჯ.'!E536</f>
        <v>0</v>
      </c>
      <c r="X536" s="10">
        <f>'დაზუსტ. საკუთ.'!E536</f>
        <v>0</v>
      </c>
      <c r="Z536" s="10">
        <f t="shared" si="232"/>
        <v>0</v>
      </c>
      <c r="AA536" s="10">
        <f>'დამტკ. ბიუჯ.'!F536</f>
        <v>0</v>
      </c>
      <c r="AB536" s="10">
        <f>'დამტკ. საკუთ.'!F536</f>
        <v>0</v>
      </c>
      <c r="AC536" s="10">
        <f>'ცვლილ. ბიუჯ.'!G536</f>
        <v>0</v>
      </c>
      <c r="AD536" s="10">
        <f>'ცვლილ. საკუთ.'!G536</f>
        <v>0</v>
      </c>
      <c r="AE536" s="10">
        <f>'მთავრ. ფონდი'!G536</f>
        <v>0</v>
      </c>
      <c r="AF536" s="10">
        <f>'პრეზ. ფონდი'!G536</f>
        <v>0</v>
      </c>
      <c r="AG536" s="10">
        <f>'დაზუსტ. ნაერთი'!F536</f>
        <v>0</v>
      </c>
      <c r="AH536" s="10">
        <f>'დაზუსტ. ბიუჯ.'!F536</f>
        <v>0</v>
      </c>
      <c r="AI536" s="10">
        <f>'დაზუსტ. საკუთ.'!F536</f>
        <v>0</v>
      </c>
      <c r="AK536" s="10">
        <f t="shared" si="233"/>
        <v>0</v>
      </c>
      <c r="AL536" s="10">
        <f t="shared" si="245"/>
        <v>0</v>
      </c>
      <c r="AM536" s="10">
        <f t="shared" si="245"/>
        <v>0</v>
      </c>
      <c r="AN536" s="10">
        <f t="shared" si="245"/>
        <v>0</v>
      </c>
      <c r="AO536" s="10">
        <f t="shared" si="245"/>
        <v>0</v>
      </c>
      <c r="AP536" s="10">
        <f t="shared" si="245"/>
        <v>0</v>
      </c>
      <c r="AQ536" s="10">
        <f t="shared" si="245"/>
        <v>0</v>
      </c>
      <c r="AR536" s="10">
        <f t="shared" si="245"/>
        <v>0</v>
      </c>
      <c r="AS536" s="10">
        <f t="shared" si="245"/>
        <v>0</v>
      </c>
      <c r="AT536" s="10">
        <f t="shared" si="245"/>
        <v>0</v>
      </c>
      <c r="AV536" s="10">
        <f t="shared" si="239"/>
        <v>0</v>
      </c>
      <c r="AW536" s="10">
        <f>'დამტკ. ბიუჯ.'!G536</f>
        <v>0</v>
      </c>
      <c r="AX536" s="10">
        <f>'დამტკ. საკუთ.'!G536</f>
        <v>0</v>
      </c>
      <c r="AY536" s="10">
        <f>'ცვლილ. ბიუჯ.'!H536</f>
        <v>0</v>
      </c>
      <c r="AZ536" s="10">
        <f>'ცვლილ. საკუთ.'!H536</f>
        <v>0</v>
      </c>
      <c r="BA536" s="10">
        <f>'მთავრ. ფონდი'!H536</f>
        <v>0</v>
      </c>
      <c r="BB536" s="10">
        <f>'პრეზ. ფონდი'!H536</f>
        <v>0</v>
      </c>
      <c r="BC536" s="10">
        <f>'დაზუსტ. ნაერთი'!G536</f>
        <v>0</v>
      </c>
      <c r="BD536" s="10">
        <f>'დაზუსტ. ბიუჯ.'!G536</f>
        <v>0</v>
      </c>
      <c r="BE536" s="10">
        <f>'დაზუსტ. საკუთ.'!G536</f>
        <v>0</v>
      </c>
      <c r="BG536" s="10">
        <f t="shared" si="246"/>
        <v>0</v>
      </c>
      <c r="BH536" s="10">
        <f t="shared" si="246"/>
        <v>0</v>
      </c>
      <c r="BI536" s="10">
        <f t="shared" si="246"/>
        <v>0</v>
      </c>
      <c r="BJ536" s="10">
        <f t="shared" si="246"/>
        <v>0</v>
      </c>
      <c r="BK536" s="10">
        <f t="shared" si="246"/>
        <v>0</v>
      </c>
      <c r="BL536" s="10">
        <f t="shared" si="246"/>
        <v>0</v>
      </c>
      <c r="BM536" s="10">
        <f t="shared" si="246"/>
        <v>0</v>
      </c>
      <c r="BN536" s="10">
        <f t="shared" si="246"/>
        <v>0</v>
      </c>
      <c r="BO536" s="10">
        <f t="shared" si="241"/>
        <v>0</v>
      </c>
      <c r="BP536" s="10">
        <f t="shared" si="242"/>
        <v>0</v>
      </c>
      <c r="BR536" s="10">
        <f t="shared" si="243"/>
        <v>0</v>
      </c>
      <c r="BS536" s="10">
        <f>'დამტკ. ბიუჯ.'!H536</f>
        <v>0</v>
      </c>
      <c r="BT536" s="10">
        <f>'დამტკ. საკუთ.'!H536</f>
        <v>0</v>
      </c>
      <c r="BU536" s="10">
        <f>'ცვლილ. ბიუჯ.'!I536</f>
        <v>0</v>
      </c>
      <c r="BV536" s="10">
        <f>'ცვლილ. საკუთ.'!I536</f>
        <v>0</v>
      </c>
      <c r="BW536" s="10">
        <f>'მთავრ. ფონდი'!I536</f>
        <v>0</v>
      </c>
      <c r="BX536" s="10">
        <f>'პრეზ. ფონდი'!I536</f>
        <v>0</v>
      </c>
      <c r="BY536" s="10">
        <f>'დაზუსტ. ნაერთი'!H536</f>
        <v>0</v>
      </c>
      <c r="BZ536" s="10">
        <f>'დაზუსტ. ბიუჯ.'!H536</f>
        <v>0</v>
      </c>
      <c r="CA536" s="10">
        <f>'დაზუსტ. საკუთ.'!H536</f>
        <v>0</v>
      </c>
    </row>
    <row r="537" spans="1:79" x14ac:dyDescent="0.25">
      <c r="A537" t="str">
        <f t="shared" si="224"/>
        <v>b</v>
      </c>
      <c r="B537" s="8"/>
      <c r="C537" s="9" t="s">
        <v>15</v>
      </c>
      <c r="D537" s="10">
        <f t="shared" si="225"/>
        <v>0</v>
      </c>
      <c r="E537" s="10">
        <f t="shared" si="244"/>
        <v>0</v>
      </c>
      <c r="F537" s="10">
        <f t="shared" si="244"/>
        <v>0</v>
      </c>
      <c r="G537" s="10">
        <f t="shared" si="244"/>
        <v>0</v>
      </c>
      <c r="H537" s="10">
        <f t="shared" si="244"/>
        <v>0</v>
      </c>
      <c r="I537" s="10">
        <f t="shared" si="244"/>
        <v>0</v>
      </c>
      <c r="J537" s="10">
        <f t="shared" si="244"/>
        <v>0</v>
      </c>
      <c r="K537" s="10">
        <f t="shared" si="244"/>
        <v>0</v>
      </c>
      <c r="L537" s="10">
        <f t="shared" si="244"/>
        <v>0</v>
      </c>
      <c r="M537" s="10">
        <f t="shared" si="244"/>
        <v>0</v>
      </c>
      <c r="O537" s="10">
        <f t="shared" si="231"/>
        <v>0</v>
      </c>
      <c r="P537" s="10">
        <f>'დამტკ. ბიუჯ.'!E537</f>
        <v>0</v>
      </c>
      <c r="Q537" s="10">
        <f>'დამტკ. საკუთ.'!E537</f>
        <v>0</v>
      </c>
      <c r="R537" s="10">
        <f>'ცვლილ. ბიუჯ.'!F537</f>
        <v>0</v>
      </c>
      <c r="S537" s="10">
        <f>'ცვლილ. საკუთ.'!F537</f>
        <v>0</v>
      </c>
      <c r="T537" s="10">
        <f>'მთავრ. ფონდი'!F537</f>
        <v>0</v>
      </c>
      <c r="U537" s="10">
        <f>'პრეზ. ფონდი'!F537</f>
        <v>0</v>
      </c>
      <c r="V537" s="10">
        <f>'დაზუსტ. ნაერთი'!E537</f>
        <v>0</v>
      </c>
      <c r="W537" s="10">
        <f>'დაზუსტ. ბიუჯ.'!E537</f>
        <v>0</v>
      </c>
      <c r="X537" s="10">
        <f>'დაზუსტ. საკუთ.'!E537</f>
        <v>0</v>
      </c>
      <c r="Z537" s="10">
        <f t="shared" si="232"/>
        <v>0</v>
      </c>
      <c r="AA537" s="10">
        <f>'დამტკ. ბიუჯ.'!F537</f>
        <v>0</v>
      </c>
      <c r="AB537" s="10">
        <f>'დამტკ. საკუთ.'!F537</f>
        <v>0</v>
      </c>
      <c r="AC537" s="10">
        <f>'ცვლილ. ბიუჯ.'!G537</f>
        <v>0</v>
      </c>
      <c r="AD537" s="10">
        <f>'ცვლილ. საკუთ.'!G537</f>
        <v>0</v>
      </c>
      <c r="AE537" s="10">
        <f>'მთავრ. ფონდი'!G537</f>
        <v>0</v>
      </c>
      <c r="AF537" s="10">
        <f>'პრეზ. ფონდი'!G537</f>
        <v>0</v>
      </c>
      <c r="AG537" s="10">
        <f>'დაზუსტ. ნაერთი'!F537</f>
        <v>0</v>
      </c>
      <c r="AH537" s="10">
        <f>'დაზუსტ. ბიუჯ.'!F537</f>
        <v>0</v>
      </c>
      <c r="AI537" s="10">
        <f>'დაზუსტ. საკუთ.'!F537</f>
        <v>0</v>
      </c>
      <c r="AK537" s="10">
        <f t="shared" si="233"/>
        <v>0</v>
      </c>
      <c r="AL537" s="10">
        <f t="shared" si="245"/>
        <v>0</v>
      </c>
      <c r="AM537" s="10">
        <f t="shared" si="245"/>
        <v>0</v>
      </c>
      <c r="AN537" s="10">
        <f t="shared" si="245"/>
        <v>0</v>
      </c>
      <c r="AO537" s="10">
        <f t="shared" si="245"/>
        <v>0</v>
      </c>
      <c r="AP537" s="10">
        <f t="shared" si="245"/>
        <v>0</v>
      </c>
      <c r="AQ537" s="10">
        <f t="shared" si="245"/>
        <v>0</v>
      </c>
      <c r="AR537" s="10">
        <f t="shared" si="245"/>
        <v>0</v>
      </c>
      <c r="AS537" s="10">
        <f t="shared" si="245"/>
        <v>0</v>
      </c>
      <c r="AT537" s="10">
        <f t="shared" si="245"/>
        <v>0</v>
      </c>
      <c r="AV537" s="10">
        <f t="shared" si="239"/>
        <v>0</v>
      </c>
      <c r="AW537" s="10">
        <f>'დამტკ. ბიუჯ.'!G537</f>
        <v>0</v>
      </c>
      <c r="AX537" s="10">
        <f>'დამტკ. საკუთ.'!G537</f>
        <v>0</v>
      </c>
      <c r="AY537" s="10">
        <f>'ცვლილ. ბიუჯ.'!H537</f>
        <v>0</v>
      </c>
      <c r="AZ537" s="10">
        <f>'ცვლილ. საკუთ.'!H537</f>
        <v>0</v>
      </c>
      <c r="BA537" s="10">
        <f>'მთავრ. ფონდი'!H537</f>
        <v>0</v>
      </c>
      <c r="BB537" s="10">
        <f>'პრეზ. ფონდი'!H537</f>
        <v>0</v>
      </c>
      <c r="BC537" s="10">
        <f>'დაზუსტ. ნაერთი'!G537</f>
        <v>0</v>
      </c>
      <c r="BD537" s="10">
        <f>'დაზუსტ. ბიუჯ.'!G537</f>
        <v>0</v>
      </c>
      <c r="BE537" s="10">
        <f>'დაზუსტ. საკუთ.'!G537</f>
        <v>0</v>
      </c>
      <c r="BG537" s="10">
        <f t="shared" si="246"/>
        <v>0</v>
      </c>
      <c r="BH537" s="10">
        <f t="shared" si="246"/>
        <v>0</v>
      </c>
      <c r="BI537" s="10">
        <f t="shared" si="246"/>
        <v>0</v>
      </c>
      <c r="BJ537" s="10">
        <f t="shared" si="246"/>
        <v>0</v>
      </c>
      <c r="BK537" s="10">
        <f t="shared" si="246"/>
        <v>0</v>
      </c>
      <c r="BL537" s="10">
        <f t="shared" si="246"/>
        <v>0</v>
      </c>
      <c r="BM537" s="10">
        <f t="shared" si="246"/>
        <v>0</v>
      </c>
      <c r="BN537" s="10">
        <f t="shared" si="246"/>
        <v>0</v>
      </c>
      <c r="BO537" s="10">
        <f t="shared" si="241"/>
        <v>0</v>
      </c>
      <c r="BP537" s="10">
        <f t="shared" si="242"/>
        <v>0</v>
      </c>
      <c r="BR537" s="10">
        <f t="shared" si="243"/>
        <v>0</v>
      </c>
      <c r="BS537" s="10">
        <f>'დამტკ. ბიუჯ.'!H537</f>
        <v>0</v>
      </c>
      <c r="BT537" s="10">
        <f>'დამტკ. საკუთ.'!H537</f>
        <v>0</v>
      </c>
      <c r="BU537" s="10">
        <f>'ცვლილ. ბიუჯ.'!I537</f>
        <v>0</v>
      </c>
      <c r="BV537" s="10">
        <f>'ცვლილ. საკუთ.'!I537</f>
        <v>0</v>
      </c>
      <c r="BW537" s="10">
        <f>'მთავრ. ფონდი'!I537</f>
        <v>0</v>
      </c>
      <c r="BX537" s="10">
        <f>'პრეზ. ფონდი'!I537</f>
        <v>0</v>
      </c>
      <c r="BY537" s="10">
        <f>'დაზუსტ. ნაერთი'!H537</f>
        <v>0</v>
      </c>
      <c r="BZ537" s="10">
        <f>'დაზუსტ. ბიუჯ.'!H537</f>
        <v>0</v>
      </c>
      <c r="CA537" s="10">
        <f>'დაზუსტ. საკუთ.'!H537</f>
        <v>0</v>
      </c>
    </row>
    <row r="538" spans="1:79" x14ac:dyDescent="0.25">
      <c r="A538" t="str">
        <f t="shared" si="224"/>
        <v>a</v>
      </c>
      <c r="B538" s="8"/>
      <c r="C538" s="9" t="s">
        <v>16</v>
      </c>
      <c r="D538" s="10">
        <f t="shared" si="225"/>
        <v>15000000</v>
      </c>
      <c r="E538" s="10">
        <f t="shared" si="244"/>
        <v>15000000</v>
      </c>
      <c r="F538" s="10">
        <f t="shared" si="244"/>
        <v>0</v>
      </c>
      <c r="G538" s="10">
        <f t="shared" si="244"/>
        <v>0</v>
      </c>
      <c r="H538" s="10">
        <f t="shared" si="244"/>
        <v>0</v>
      </c>
      <c r="I538" s="10">
        <f t="shared" si="244"/>
        <v>0</v>
      </c>
      <c r="J538" s="10">
        <f t="shared" si="244"/>
        <v>0</v>
      </c>
      <c r="K538" s="10">
        <f t="shared" si="244"/>
        <v>15000000</v>
      </c>
      <c r="L538" s="10">
        <f t="shared" si="244"/>
        <v>15000000</v>
      </c>
      <c r="M538" s="10">
        <f t="shared" si="244"/>
        <v>0</v>
      </c>
      <c r="O538" s="10">
        <f t="shared" si="231"/>
        <v>4000000</v>
      </c>
      <c r="P538" s="10">
        <f>'დამტკ. ბიუჯ.'!E538</f>
        <v>4000000</v>
      </c>
      <c r="Q538" s="10">
        <f>'დამტკ. საკუთ.'!E538</f>
        <v>0</v>
      </c>
      <c r="R538" s="10">
        <f>'ცვლილ. ბიუჯ.'!F538</f>
        <v>-3304000</v>
      </c>
      <c r="S538" s="10">
        <f>'ცვლილ. საკუთ.'!F538</f>
        <v>0</v>
      </c>
      <c r="T538" s="10">
        <f>'მთავრ. ფონდი'!F538</f>
        <v>0</v>
      </c>
      <c r="U538" s="10">
        <f>'პრეზ. ფონდი'!F538</f>
        <v>0</v>
      </c>
      <c r="V538" s="10">
        <f>'დაზუსტ. ნაერთი'!E538</f>
        <v>696000</v>
      </c>
      <c r="W538" s="10">
        <f>'დაზუსტ. ბიუჯ.'!E538</f>
        <v>696000</v>
      </c>
      <c r="X538" s="10">
        <f>'დაზუსტ. საკუთ.'!E538</f>
        <v>0</v>
      </c>
      <c r="Z538" s="10">
        <f t="shared" si="232"/>
        <v>3500000</v>
      </c>
      <c r="AA538" s="10">
        <f>'დამტკ. ბიუჯ.'!F538</f>
        <v>3500000</v>
      </c>
      <c r="AB538" s="10">
        <f>'დამტკ. საკუთ.'!F538</f>
        <v>0</v>
      </c>
      <c r="AC538" s="10">
        <f>'ცვლილ. ბიუჯ.'!G538</f>
        <v>-2000000</v>
      </c>
      <c r="AD538" s="10">
        <f>'ცვლილ. საკუთ.'!G538</f>
        <v>0</v>
      </c>
      <c r="AE538" s="10">
        <f>'მთავრ. ფონდი'!G538</f>
        <v>0</v>
      </c>
      <c r="AF538" s="10">
        <f>'პრეზ. ფონდი'!G538</f>
        <v>0</v>
      </c>
      <c r="AG538" s="10">
        <f>'დაზუსტ. ნაერთი'!F538</f>
        <v>1500000</v>
      </c>
      <c r="AH538" s="10">
        <f>'დაზუსტ. ბიუჯ.'!F538</f>
        <v>1500000</v>
      </c>
      <c r="AI538" s="10">
        <f>'დაზუსტ. საკუთ.'!F538</f>
        <v>0</v>
      </c>
      <c r="AK538" s="10">
        <f t="shared" si="233"/>
        <v>7500000</v>
      </c>
      <c r="AL538" s="10">
        <f t="shared" si="245"/>
        <v>7500000</v>
      </c>
      <c r="AM538" s="10">
        <f t="shared" si="245"/>
        <v>0</v>
      </c>
      <c r="AN538" s="10">
        <f t="shared" si="245"/>
        <v>-5304000</v>
      </c>
      <c r="AO538" s="10">
        <f t="shared" si="245"/>
        <v>0</v>
      </c>
      <c r="AP538" s="10">
        <f t="shared" si="245"/>
        <v>0</v>
      </c>
      <c r="AQ538" s="10">
        <f t="shared" si="245"/>
        <v>0</v>
      </c>
      <c r="AR538" s="10">
        <f t="shared" si="245"/>
        <v>2196000</v>
      </c>
      <c r="AS538" s="10">
        <f t="shared" si="245"/>
        <v>2196000</v>
      </c>
      <c r="AT538" s="10">
        <f t="shared" si="245"/>
        <v>0</v>
      </c>
      <c r="AV538" s="10">
        <f t="shared" si="239"/>
        <v>3500000</v>
      </c>
      <c r="AW538" s="10">
        <f>'დამტკ. ბიუჯ.'!G538</f>
        <v>3500000</v>
      </c>
      <c r="AX538" s="10">
        <f>'დამტკ. საკუთ.'!G538</f>
        <v>0</v>
      </c>
      <c r="AY538" s="10">
        <f>'ცვლილ. ბიუჯ.'!H538</f>
        <v>500000</v>
      </c>
      <c r="AZ538" s="10">
        <f>'ცვლილ. საკუთ.'!H538</f>
        <v>0</v>
      </c>
      <c r="BA538" s="10">
        <f>'მთავრ. ფონდი'!H538</f>
        <v>0</v>
      </c>
      <c r="BB538" s="10">
        <f>'პრეზ. ფონდი'!H538</f>
        <v>0</v>
      </c>
      <c r="BC538" s="10">
        <f>'დაზუსტ. ნაერთი'!G538</f>
        <v>4000000</v>
      </c>
      <c r="BD538" s="10">
        <f>'დაზუსტ. ბიუჯ.'!G538</f>
        <v>4000000</v>
      </c>
      <c r="BE538" s="10">
        <f>'დაზუსტ. საკუთ.'!G538</f>
        <v>0</v>
      </c>
      <c r="BG538" s="10">
        <f t="shared" si="246"/>
        <v>11000000</v>
      </c>
      <c r="BH538" s="10">
        <f t="shared" si="246"/>
        <v>11000000</v>
      </c>
      <c r="BI538" s="10">
        <f t="shared" si="246"/>
        <v>0</v>
      </c>
      <c r="BJ538" s="10">
        <f t="shared" si="246"/>
        <v>-4804000</v>
      </c>
      <c r="BK538" s="10">
        <f t="shared" si="246"/>
        <v>0</v>
      </c>
      <c r="BL538" s="10">
        <f t="shared" si="246"/>
        <v>0</v>
      </c>
      <c r="BM538" s="10">
        <f t="shared" si="246"/>
        <v>0</v>
      </c>
      <c r="BN538" s="10">
        <f t="shared" si="246"/>
        <v>6196000</v>
      </c>
      <c r="BO538" s="10">
        <f t="shared" si="241"/>
        <v>6196000</v>
      </c>
      <c r="BP538" s="10">
        <f t="shared" si="242"/>
        <v>0</v>
      </c>
      <c r="BR538" s="10">
        <f t="shared" si="243"/>
        <v>4000000</v>
      </c>
      <c r="BS538" s="10">
        <f>'დამტკ. ბიუჯ.'!H538</f>
        <v>4000000</v>
      </c>
      <c r="BT538" s="10">
        <f>'დამტკ. საკუთ.'!H538</f>
        <v>0</v>
      </c>
      <c r="BU538" s="10">
        <f>'ცვლილ. ბიუჯ.'!I538</f>
        <v>4804000</v>
      </c>
      <c r="BV538" s="10">
        <f>'ცვლილ. საკუთ.'!I538</f>
        <v>0</v>
      </c>
      <c r="BW538" s="10">
        <f>'მთავრ. ფონდი'!I538</f>
        <v>0</v>
      </c>
      <c r="BX538" s="10">
        <f>'პრეზ. ფონდი'!I538</f>
        <v>0</v>
      </c>
      <c r="BY538" s="10">
        <f>'დაზუსტ. ნაერთი'!H538</f>
        <v>8804000</v>
      </c>
      <c r="BZ538" s="10">
        <f>'დაზუსტ. ბიუჯ.'!H538</f>
        <v>8804000</v>
      </c>
      <c r="CA538" s="10">
        <f>'დაზუსტ. საკუთ.'!H538</f>
        <v>0</v>
      </c>
    </row>
    <row r="539" spans="1:79" x14ac:dyDescent="0.25">
      <c r="A539" t="str">
        <f t="shared" si="224"/>
        <v>b</v>
      </c>
      <c r="B539" s="8"/>
      <c r="C539" s="9" t="s">
        <v>17</v>
      </c>
      <c r="D539" s="10">
        <f t="shared" si="225"/>
        <v>0</v>
      </c>
      <c r="E539" s="10">
        <f t="shared" si="244"/>
        <v>0</v>
      </c>
      <c r="F539" s="10">
        <f t="shared" si="244"/>
        <v>0</v>
      </c>
      <c r="G539" s="10">
        <f t="shared" si="244"/>
        <v>0</v>
      </c>
      <c r="H539" s="10">
        <f t="shared" si="244"/>
        <v>0</v>
      </c>
      <c r="I539" s="10">
        <f t="shared" si="244"/>
        <v>0</v>
      </c>
      <c r="J539" s="10">
        <f t="shared" si="244"/>
        <v>0</v>
      </c>
      <c r="K539" s="10">
        <f t="shared" si="244"/>
        <v>0</v>
      </c>
      <c r="L539" s="10">
        <f t="shared" si="244"/>
        <v>0</v>
      </c>
      <c r="M539" s="10">
        <f t="shared" si="244"/>
        <v>0</v>
      </c>
      <c r="O539" s="10">
        <f t="shared" si="231"/>
        <v>0</v>
      </c>
      <c r="P539" s="10">
        <f>'დამტკ. ბიუჯ.'!E539</f>
        <v>0</v>
      </c>
      <c r="Q539" s="10">
        <f>'დამტკ. საკუთ.'!E539</f>
        <v>0</v>
      </c>
      <c r="R539" s="10">
        <f>'ცვლილ. ბიუჯ.'!F539</f>
        <v>0</v>
      </c>
      <c r="S539" s="10">
        <f>'ცვლილ. საკუთ.'!F539</f>
        <v>0</v>
      </c>
      <c r="T539" s="10">
        <f>'მთავრ. ფონდი'!F539</f>
        <v>0</v>
      </c>
      <c r="U539" s="10">
        <f>'პრეზ. ფონდი'!F539</f>
        <v>0</v>
      </c>
      <c r="V539" s="10">
        <f>'დაზუსტ. ნაერთი'!E539</f>
        <v>0</v>
      </c>
      <c r="W539" s="10">
        <f>'დაზუსტ. ბიუჯ.'!E539</f>
        <v>0</v>
      </c>
      <c r="X539" s="10">
        <f>'დაზუსტ. საკუთ.'!E539</f>
        <v>0</v>
      </c>
      <c r="Z539" s="10">
        <f t="shared" si="232"/>
        <v>0</v>
      </c>
      <c r="AA539" s="10">
        <f>'დამტკ. ბიუჯ.'!F539</f>
        <v>0</v>
      </c>
      <c r="AB539" s="10">
        <f>'დამტკ. საკუთ.'!F539</f>
        <v>0</v>
      </c>
      <c r="AC539" s="10">
        <f>'ცვლილ. ბიუჯ.'!G539</f>
        <v>0</v>
      </c>
      <c r="AD539" s="10">
        <f>'ცვლილ. საკუთ.'!G539</f>
        <v>0</v>
      </c>
      <c r="AE539" s="10">
        <f>'მთავრ. ფონდი'!G539</f>
        <v>0</v>
      </c>
      <c r="AF539" s="10">
        <f>'პრეზ. ფონდი'!G539</f>
        <v>0</v>
      </c>
      <c r="AG539" s="10">
        <f>'დაზუსტ. ნაერთი'!F539</f>
        <v>0</v>
      </c>
      <c r="AH539" s="10">
        <f>'დაზუსტ. ბიუჯ.'!F539</f>
        <v>0</v>
      </c>
      <c r="AI539" s="10">
        <f>'დაზუსტ. საკუთ.'!F539</f>
        <v>0</v>
      </c>
      <c r="AK539" s="10">
        <f t="shared" si="233"/>
        <v>0</v>
      </c>
      <c r="AL539" s="10">
        <f t="shared" si="245"/>
        <v>0</v>
      </c>
      <c r="AM539" s="10">
        <f t="shared" si="245"/>
        <v>0</v>
      </c>
      <c r="AN539" s="10">
        <f t="shared" si="245"/>
        <v>0</v>
      </c>
      <c r="AO539" s="10">
        <f t="shared" si="245"/>
        <v>0</v>
      </c>
      <c r="AP539" s="10">
        <f t="shared" si="245"/>
        <v>0</v>
      </c>
      <c r="AQ539" s="10">
        <f t="shared" si="245"/>
        <v>0</v>
      </c>
      <c r="AR539" s="10">
        <f t="shared" si="245"/>
        <v>0</v>
      </c>
      <c r="AS539" s="10">
        <f t="shared" si="245"/>
        <v>0</v>
      </c>
      <c r="AT539" s="10">
        <f t="shared" si="245"/>
        <v>0</v>
      </c>
      <c r="AV539" s="10">
        <f t="shared" si="239"/>
        <v>0</v>
      </c>
      <c r="AW539" s="10">
        <f>'დამტკ. ბიუჯ.'!G539</f>
        <v>0</v>
      </c>
      <c r="AX539" s="10">
        <f>'დამტკ. საკუთ.'!G539</f>
        <v>0</v>
      </c>
      <c r="AY539" s="10">
        <f>'ცვლილ. ბიუჯ.'!H539</f>
        <v>0</v>
      </c>
      <c r="AZ539" s="10">
        <f>'ცვლილ. საკუთ.'!H539</f>
        <v>0</v>
      </c>
      <c r="BA539" s="10">
        <f>'მთავრ. ფონდი'!H539</f>
        <v>0</v>
      </c>
      <c r="BB539" s="10">
        <f>'პრეზ. ფონდი'!H539</f>
        <v>0</v>
      </c>
      <c r="BC539" s="10">
        <f>'დაზუსტ. ნაერთი'!G539</f>
        <v>0</v>
      </c>
      <c r="BD539" s="10">
        <f>'დაზუსტ. ბიუჯ.'!G539</f>
        <v>0</v>
      </c>
      <c r="BE539" s="10">
        <f>'დაზუსტ. საკუთ.'!G539</f>
        <v>0</v>
      </c>
      <c r="BG539" s="10">
        <f t="shared" si="246"/>
        <v>0</v>
      </c>
      <c r="BH539" s="10">
        <f t="shared" si="246"/>
        <v>0</v>
      </c>
      <c r="BI539" s="10">
        <f t="shared" si="246"/>
        <v>0</v>
      </c>
      <c r="BJ539" s="10">
        <f t="shared" si="246"/>
        <v>0</v>
      </c>
      <c r="BK539" s="10">
        <f t="shared" si="246"/>
        <v>0</v>
      </c>
      <c r="BL539" s="10">
        <f t="shared" si="246"/>
        <v>0</v>
      </c>
      <c r="BM539" s="10">
        <f t="shared" si="246"/>
        <v>0</v>
      </c>
      <c r="BN539" s="10">
        <f t="shared" si="246"/>
        <v>0</v>
      </c>
      <c r="BO539" s="10">
        <f t="shared" si="241"/>
        <v>0</v>
      </c>
      <c r="BP539" s="10">
        <f t="shared" si="242"/>
        <v>0</v>
      </c>
      <c r="BR539" s="10">
        <f t="shared" si="243"/>
        <v>0</v>
      </c>
      <c r="BS539" s="10">
        <f>'დამტკ. ბიუჯ.'!H539</f>
        <v>0</v>
      </c>
      <c r="BT539" s="10">
        <f>'დამტკ. საკუთ.'!H539</f>
        <v>0</v>
      </c>
      <c r="BU539" s="10">
        <f>'ცვლილ. ბიუჯ.'!I539</f>
        <v>0</v>
      </c>
      <c r="BV539" s="10">
        <f>'ცვლილ. საკუთ.'!I539</f>
        <v>0</v>
      </c>
      <c r="BW539" s="10">
        <f>'მთავრ. ფონდი'!I539</f>
        <v>0</v>
      </c>
      <c r="BX539" s="10">
        <f>'პრეზ. ფონდი'!I539</f>
        <v>0</v>
      </c>
      <c r="BY539" s="10">
        <f>'დაზუსტ. ნაერთი'!H539</f>
        <v>0</v>
      </c>
      <c r="BZ539" s="10">
        <f>'დაზუსტ. ბიუჯ.'!H539</f>
        <v>0</v>
      </c>
      <c r="CA539" s="10">
        <f>'დაზუსტ. საკუთ.'!H539</f>
        <v>0</v>
      </c>
    </row>
    <row r="540" spans="1:79" x14ac:dyDescent="0.25">
      <c r="A540" t="str">
        <f t="shared" si="224"/>
        <v>b</v>
      </c>
      <c r="B540" s="5"/>
      <c r="C540" s="6" t="s">
        <v>18</v>
      </c>
      <c r="D540" s="7">
        <f t="shared" si="225"/>
        <v>0</v>
      </c>
      <c r="E540" s="7">
        <f t="shared" si="244"/>
        <v>0</v>
      </c>
      <c r="F540" s="7">
        <f t="shared" si="244"/>
        <v>0</v>
      </c>
      <c r="G540" s="7">
        <f t="shared" si="244"/>
        <v>0</v>
      </c>
      <c r="H540" s="7">
        <f t="shared" si="244"/>
        <v>0</v>
      </c>
      <c r="I540" s="7">
        <f t="shared" si="244"/>
        <v>0</v>
      </c>
      <c r="J540" s="7">
        <f t="shared" si="244"/>
        <v>0</v>
      </c>
      <c r="K540" s="7">
        <f t="shared" si="244"/>
        <v>0</v>
      </c>
      <c r="L540" s="7">
        <f t="shared" si="244"/>
        <v>0</v>
      </c>
      <c r="M540" s="7">
        <f t="shared" si="244"/>
        <v>0</v>
      </c>
      <c r="O540" s="7">
        <f t="shared" si="231"/>
        <v>0</v>
      </c>
      <c r="P540" s="7">
        <f>'დამტკ. ბიუჯ.'!E540</f>
        <v>0</v>
      </c>
      <c r="Q540" s="7">
        <f>'დამტკ. საკუთ.'!E540</f>
        <v>0</v>
      </c>
      <c r="R540" s="7">
        <f>'ცვლილ. ბიუჯ.'!F540</f>
        <v>0</v>
      </c>
      <c r="S540" s="7">
        <f>'ცვლილ. საკუთ.'!F540</f>
        <v>0</v>
      </c>
      <c r="T540" s="7">
        <f>'მთავრ. ფონდი'!F540</f>
        <v>0</v>
      </c>
      <c r="U540" s="7">
        <f>'პრეზ. ფონდი'!F540</f>
        <v>0</v>
      </c>
      <c r="V540" s="7">
        <f>'დაზუსტ. ნაერთი'!E540</f>
        <v>0</v>
      </c>
      <c r="W540" s="7">
        <f>'დაზუსტ. ბიუჯ.'!E540</f>
        <v>0</v>
      </c>
      <c r="X540" s="7">
        <f>'დაზუსტ. საკუთ.'!E540</f>
        <v>0</v>
      </c>
      <c r="Z540" s="7">
        <f t="shared" si="232"/>
        <v>0</v>
      </c>
      <c r="AA540" s="7">
        <f>'დამტკ. ბიუჯ.'!F540</f>
        <v>0</v>
      </c>
      <c r="AB540" s="7">
        <f>'დამტკ. საკუთ.'!F540</f>
        <v>0</v>
      </c>
      <c r="AC540" s="7">
        <f>'ცვლილ. ბიუჯ.'!G540</f>
        <v>0</v>
      </c>
      <c r="AD540" s="7">
        <f>'ცვლილ. საკუთ.'!G540</f>
        <v>0</v>
      </c>
      <c r="AE540" s="7">
        <f>'მთავრ. ფონდი'!G540</f>
        <v>0</v>
      </c>
      <c r="AF540" s="7">
        <f>'პრეზ. ფონდი'!G540</f>
        <v>0</v>
      </c>
      <c r="AG540" s="7">
        <f>'დაზუსტ. ნაერთი'!F540</f>
        <v>0</v>
      </c>
      <c r="AH540" s="7">
        <f>'დაზუსტ. ბიუჯ.'!F540</f>
        <v>0</v>
      </c>
      <c r="AI540" s="7">
        <f>'დაზუსტ. საკუთ.'!F540</f>
        <v>0</v>
      </c>
      <c r="AK540" s="7">
        <f t="shared" si="233"/>
        <v>0</v>
      </c>
      <c r="AL540" s="7">
        <f t="shared" si="245"/>
        <v>0</v>
      </c>
      <c r="AM540" s="7">
        <f t="shared" si="245"/>
        <v>0</v>
      </c>
      <c r="AN540" s="7">
        <f t="shared" si="245"/>
        <v>0</v>
      </c>
      <c r="AO540" s="7">
        <f t="shared" si="245"/>
        <v>0</v>
      </c>
      <c r="AP540" s="7">
        <f t="shared" si="245"/>
        <v>0</v>
      </c>
      <c r="AQ540" s="7">
        <f t="shared" si="245"/>
        <v>0</v>
      </c>
      <c r="AR540" s="7">
        <f t="shared" si="245"/>
        <v>0</v>
      </c>
      <c r="AS540" s="7">
        <f t="shared" si="245"/>
        <v>0</v>
      </c>
      <c r="AT540" s="7">
        <f t="shared" si="245"/>
        <v>0</v>
      </c>
      <c r="AV540" s="7">
        <f t="shared" si="239"/>
        <v>0</v>
      </c>
      <c r="AW540" s="7">
        <f>'დამტკ. ბიუჯ.'!G540</f>
        <v>0</v>
      </c>
      <c r="AX540" s="7">
        <f>'დამტკ. საკუთ.'!G540</f>
        <v>0</v>
      </c>
      <c r="AY540" s="7">
        <f>'ცვლილ. ბიუჯ.'!H540</f>
        <v>0</v>
      </c>
      <c r="AZ540" s="7">
        <f>'ცვლილ. საკუთ.'!H540</f>
        <v>0</v>
      </c>
      <c r="BA540" s="7">
        <f>'მთავრ. ფონდი'!H540</f>
        <v>0</v>
      </c>
      <c r="BB540" s="7">
        <f>'პრეზ. ფონდი'!H540</f>
        <v>0</v>
      </c>
      <c r="BC540" s="7">
        <f>'დაზუსტ. ნაერთი'!G540</f>
        <v>0</v>
      </c>
      <c r="BD540" s="7">
        <f>'დაზუსტ. ბიუჯ.'!G540</f>
        <v>0</v>
      </c>
      <c r="BE540" s="7">
        <f>'დაზუსტ. საკუთ.'!G540</f>
        <v>0</v>
      </c>
      <c r="BG540" s="7">
        <f t="shared" si="246"/>
        <v>0</v>
      </c>
      <c r="BH540" s="7">
        <f t="shared" si="246"/>
        <v>0</v>
      </c>
      <c r="BI540" s="7">
        <f t="shared" si="246"/>
        <v>0</v>
      </c>
      <c r="BJ540" s="7">
        <f t="shared" si="246"/>
        <v>0</v>
      </c>
      <c r="BK540" s="7">
        <f t="shared" si="246"/>
        <v>0</v>
      </c>
      <c r="BL540" s="7">
        <f t="shared" si="246"/>
        <v>0</v>
      </c>
      <c r="BM540" s="7">
        <f t="shared" si="246"/>
        <v>0</v>
      </c>
      <c r="BN540" s="7">
        <f t="shared" si="246"/>
        <v>0</v>
      </c>
      <c r="BO540" s="7">
        <f t="shared" si="241"/>
        <v>0</v>
      </c>
      <c r="BP540" s="7">
        <f t="shared" si="242"/>
        <v>0</v>
      </c>
      <c r="BR540" s="7">
        <f t="shared" si="243"/>
        <v>0</v>
      </c>
      <c r="BS540" s="7">
        <f>'დამტკ. ბიუჯ.'!H540</f>
        <v>0</v>
      </c>
      <c r="BT540" s="7">
        <f>'დამტკ. საკუთ.'!H540</f>
        <v>0</v>
      </c>
      <c r="BU540" s="7">
        <f>'ცვლილ. ბიუჯ.'!I540</f>
        <v>0</v>
      </c>
      <c r="BV540" s="7">
        <f>'ცვლილ. საკუთ.'!I540</f>
        <v>0</v>
      </c>
      <c r="BW540" s="7">
        <f>'მთავრ. ფონდი'!I540</f>
        <v>0</v>
      </c>
      <c r="BX540" s="7">
        <f>'პრეზ. ფონდი'!I540</f>
        <v>0</v>
      </c>
      <c r="BY540" s="7">
        <f>'დაზუსტ. ნაერთი'!H540</f>
        <v>0</v>
      </c>
      <c r="BZ540" s="7">
        <f>'დაზუსტ. ბიუჯ.'!H540</f>
        <v>0</v>
      </c>
      <c r="CA540" s="7">
        <f>'დაზუსტ. საკუთ.'!H540</f>
        <v>0</v>
      </c>
    </row>
    <row r="541" spans="1:79" x14ac:dyDescent="0.25">
      <c r="A541" t="str">
        <f t="shared" si="224"/>
        <v>b</v>
      </c>
      <c r="B541" s="5"/>
      <c r="C541" s="6" t="s">
        <v>19</v>
      </c>
      <c r="D541" s="7">
        <f t="shared" si="225"/>
        <v>0</v>
      </c>
      <c r="E541" s="7">
        <f t="shared" si="244"/>
        <v>0</v>
      </c>
      <c r="F541" s="7">
        <f t="shared" si="244"/>
        <v>0</v>
      </c>
      <c r="G541" s="7">
        <f t="shared" si="244"/>
        <v>0</v>
      </c>
      <c r="H541" s="7">
        <f t="shared" si="244"/>
        <v>0</v>
      </c>
      <c r="I541" s="7">
        <f t="shared" si="244"/>
        <v>0</v>
      </c>
      <c r="J541" s="7">
        <f t="shared" si="244"/>
        <v>0</v>
      </c>
      <c r="K541" s="7">
        <f t="shared" si="244"/>
        <v>0</v>
      </c>
      <c r="L541" s="7">
        <f t="shared" si="244"/>
        <v>0</v>
      </c>
      <c r="M541" s="7">
        <f t="shared" si="244"/>
        <v>0</v>
      </c>
      <c r="O541" s="7">
        <f t="shared" si="231"/>
        <v>0</v>
      </c>
      <c r="P541" s="7">
        <f>'დამტკ. ბიუჯ.'!E541</f>
        <v>0</v>
      </c>
      <c r="Q541" s="7">
        <f>'დამტკ. საკუთ.'!E541</f>
        <v>0</v>
      </c>
      <c r="R541" s="7">
        <f>'ცვლილ. ბიუჯ.'!F541</f>
        <v>0</v>
      </c>
      <c r="S541" s="7">
        <f>'ცვლილ. საკუთ.'!F541</f>
        <v>0</v>
      </c>
      <c r="T541" s="7">
        <f>'მთავრ. ფონდი'!F541</f>
        <v>0</v>
      </c>
      <c r="U541" s="7">
        <f>'პრეზ. ფონდი'!F541</f>
        <v>0</v>
      </c>
      <c r="V541" s="7">
        <f>'დაზუსტ. ნაერთი'!E541</f>
        <v>0</v>
      </c>
      <c r="W541" s="7">
        <f>'დაზუსტ. ბიუჯ.'!E541</f>
        <v>0</v>
      </c>
      <c r="X541" s="7">
        <f>'დაზუსტ. საკუთ.'!E541</f>
        <v>0</v>
      </c>
      <c r="Z541" s="7">
        <f t="shared" si="232"/>
        <v>0</v>
      </c>
      <c r="AA541" s="7">
        <f>'დამტკ. ბიუჯ.'!F541</f>
        <v>0</v>
      </c>
      <c r="AB541" s="7">
        <f>'დამტკ. საკუთ.'!F541</f>
        <v>0</v>
      </c>
      <c r="AC541" s="7">
        <f>'ცვლილ. ბიუჯ.'!G541</f>
        <v>0</v>
      </c>
      <c r="AD541" s="7">
        <f>'ცვლილ. საკუთ.'!G541</f>
        <v>0</v>
      </c>
      <c r="AE541" s="7">
        <f>'მთავრ. ფონდი'!G541</f>
        <v>0</v>
      </c>
      <c r="AF541" s="7">
        <f>'პრეზ. ფონდი'!G541</f>
        <v>0</v>
      </c>
      <c r="AG541" s="7">
        <f>'დაზუსტ. ნაერთი'!F541</f>
        <v>0</v>
      </c>
      <c r="AH541" s="7">
        <f>'დაზუსტ. ბიუჯ.'!F541</f>
        <v>0</v>
      </c>
      <c r="AI541" s="7">
        <f>'დაზუსტ. საკუთ.'!F541</f>
        <v>0</v>
      </c>
      <c r="AK541" s="7">
        <f t="shared" si="233"/>
        <v>0</v>
      </c>
      <c r="AL541" s="7">
        <f t="shared" si="245"/>
        <v>0</v>
      </c>
      <c r="AM541" s="7">
        <f t="shared" si="245"/>
        <v>0</v>
      </c>
      <c r="AN541" s="7">
        <f t="shared" si="245"/>
        <v>0</v>
      </c>
      <c r="AO541" s="7">
        <f t="shared" si="245"/>
        <v>0</v>
      </c>
      <c r="AP541" s="7">
        <f t="shared" si="245"/>
        <v>0</v>
      </c>
      <c r="AQ541" s="7">
        <f t="shared" si="245"/>
        <v>0</v>
      </c>
      <c r="AR541" s="7">
        <f t="shared" si="245"/>
        <v>0</v>
      </c>
      <c r="AS541" s="7">
        <f t="shared" si="245"/>
        <v>0</v>
      </c>
      <c r="AT541" s="7">
        <f t="shared" si="245"/>
        <v>0</v>
      </c>
      <c r="AV541" s="7">
        <f t="shared" si="239"/>
        <v>0</v>
      </c>
      <c r="AW541" s="7">
        <f>'დამტკ. ბიუჯ.'!G541</f>
        <v>0</v>
      </c>
      <c r="AX541" s="7">
        <f>'დამტკ. საკუთ.'!G541</f>
        <v>0</v>
      </c>
      <c r="AY541" s="7">
        <f>'ცვლილ. ბიუჯ.'!H541</f>
        <v>0</v>
      </c>
      <c r="AZ541" s="7">
        <f>'ცვლილ. საკუთ.'!H541</f>
        <v>0</v>
      </c>
      <c r="BA541" s="7">
        <f>'მთავრ. ფონდი'!H541</f>
        <v>0</v>
      </c>
      <c r="BB541" s="7">
        <f>'პრეზ. ფონდი'!H541</f>
        <v>0</v>
      </c>
      <c r="BC541" s="7">
        <f>'დაზუსტ. ნაერთი'!G541</f>
        <v>0</v>
      </c>
      <c r="BD541" s="7">
        <f>'დაზუსტ. ბიუჯ.'!G541</f>
        <v>0</v>
      </c>
      <c r="BE541" s="7">
        <f>'დაზუსტ. საკუთ.'!G541</f>
        <v>0</v>
      </c>
      <c r="BG541" s="7">
        <f t="shared" si="246"/>
        <v>0</v>
      </c>
      <c r="BH541" s="7">
        <f t="shared" si="246"/>
        <v>0</v>
      </c>
      <c r="BI541" s="7">
        <f t="shared" si="246"/>
        <v>0</v>
      </c>
      <c r="BJ541" s="7">
        <f t="shared" si="246"/>
        <v>0</v>
      </c>
      <c r="BK541" s="7">
        <f t="shared" si="246"/>
        <v>0</v>
      </c>
      <c r="BL541" s="7">
        <f t="shared" si="246"/>
        <v>0</v>
      </c>
      <c r="BM541" s="7">
        <f t="shared" si="246"/>
        <v>0</v>
      </c>
      <c r="BN541" s="7">
        <f t="shared" si="246"/>
        <v>0</v>
      </c>
      <c r="BO541" s="7">
        <f t="shared" si="241"/>
        <v>0</v>
      </c>
      <c r="BP541" s="7">
        <f t="shared" si="242"/>
        <v>0</v>
      </c>
      <c r="BR541" s="7">
        <f t="shared" si="243"/>
        <v>0</v>
      </c>
      <c r="BS541" s="7">
        <f>'დამტკ. ბიუჯ.'!H541</f>
        <v>0</v>
      </c>
      <c r="BT541" s="7">
        <f>'დამტკ. საკუთ.'!H541</f>
        <v>0</v>
      </c>
      <c r="BU541" s="7">
        <f>'ცვლილ. ბიუჯ.'!I541</f>
        <v>0</v>
      </c>
      <c r="BV541" s="7">
        <f>'ცვლილ. საკუთ.'!I541</f>
        <v>0</v>
      </c>
      <c r="BW541" s="7">
        <f>'მთავრ. ფონდი'!I541</f>
        <v>0</v>
      </c>
      <c r="BX541" s="7">
        <f>'პრეზ. ფონდი'!I541</f>
        <v>0</v>
      </c>
      <c r="BY541" s="7">
        <f>'დაზუსტ. ნაერთი'!H541</f>
        <v>0</v>
      </c>
      <c r="BZ541" s="7">
        <f>'დაზუსტ. ბიუჯ.'!H541</f>
        <v>0</v>
      </c>
      <c r="CA541" s="7">
        <f>'დაზუსტ. საკუთ.'!H541</f>
        <v>0</v>
      </c>
    </row>
    <row r="542" spans="1:79" ht="15.75" thickBot="1" x14ac:dyDescent="0.3">
      <c r="A542" t="str">
        <f t="shared" si="224"/>
        <v>b</v>
      </c>
      <c r="B542" s="11"/>
      <c r="C542" s="12" t="s">
        <v>20</v>
      </c>
      <c r="D542" s="13">
        <f t="shared" si="225"/>
        <v>0</v>
      </c>
      <c r="E542" s="13">
        <f t="shared" si="244"/>
        <v>0</v>
      </c>
      <c r="F542" s="13">
        <f t="shared" si="244"/>
        <v>0</v>
      </c>
      <c r="G542" s="13">
        <f t="shared" si="244"/>
        <v>0</v>
      </c>
      <c r="H542" s="13">
        <f t="shared" si="244"/>
        <v>0</v>
      </c>
      <c r="I542" s="13">
        <f t="shared" si="244"/>
        <v>0</v>
      </c>
      <c r="J542" s="13">
        <f t="shared" si="244"/>
        <v>0</v>
      </c>
      <c r="K542" s="13">
        <f t="shared" si="244"/>
        <v>0</v>
      </c>
      <c r="L542" s="13">
        <f t="shared" si="244"/>
        <v>0</v>
      </c>
      <c r="M542" s="13">
        <f t="shared" si="244"/>
        <v>0</v>
      </c>
      <c r="O542" s="13">
        <f t="shared" si="231"/>
        <v>0</v>
      </c>
      <c r="P542" s="13">
        <f>'დამტკ. ბიუჯ.'!E542</f>
        <v>0</v>
      </c>
      <c r="Q542" s="13">
        <f>'დამტკ. საკუთ.'!E542</f>
        <v>0</v>
      </c>
      <c r="R542" s="13">
        <f>'ცვლილ. ბიუჯ.'!F542</f>
        <v>0</v>
      </c>
      <c r="S542" s="13">
        <f>'ცვლილ. საკუთ.'!F542</f>
        <v>0</v>
      </c>
      <c r="T542" s="13">
        <f>'მთავრ. ფონდი'!F542</f>
        <v>0</v>
      </c>
      <c r="U542" s="13">
        <f>'პრეზ. ფონდი'!F542</f>
        <v>0</v>
      </c>
      <c r="V542" s="13">
        <f>'დაზუსტ. ნაერთი'!E542</f>
        <v>0</v>
      </c>
      <c r="W542" s="13">
        <f>'დაზუსტ. ბიუჯ.'!E542</f>
        <v>0</v>
      </c>
      <c r="X542" s="13">
        <f>'დაზუსტ. საკუთ.'!E542</f>
        <v>0</v>
      </c>
      <c r="Z542" s="13">
        <f t="shared" si="232"/>
        <v>0</v>
      </c>
      <c r="AA542" s="13">
        <f>'დამტკ. ბიუჯ.'!F542</f>
        <v>0</v>
      </c>
      <c r="AB542" s="13">
        <f>'დამტკ. საკუთ.'!F542</f>
        <v>0</v>
      </c>
      <c r="AC542" s="13">
        <f>'ცვლილ. ბიუჯ.'!G542</f>
        <v>0</v>
      </c>
      <c r="AD542" s="13">
        <f>'ცვლილ. საკუთ.'!G542</f>
        <v>0</v>
      </c>
      <c r="AE542" s="13">
        <f>'მთავრ. ფონდი'!G542</f>
        <v>0</v>
      </c>
      <c r="AF542" s="13">
        <f>'პრეზ. ფონდი'!G542</f>
        <v>0</v>
      </c>
      <c r="AG542" s="13">
        <f>'დაზუსტ. ნაერთი'!F542</f>
        <v>0</v>
      </c>
      <c r="AH542" s="13">
        <f>'დაზუსტ. ბიუჯ.'!F542</f>
        <v>0</v>
      </c>
      <c r="AI542" s="13">
        <f>'დაზუსტ. საკუთ.'!F542</f>
        <v>0</v>
      </c>
      <c r="AK542" s="13">
        <f t="shared" si="233"/>
        <v>0</v>
      </c>
      <c r="AL542" s="13">
        <f t="shared" si="245"/>
        <v>0</v>
      </c>
      <c r="AM542" s="13">
        <f t="shared" si="245"/>
        <v>0</v>
      </c>
      <c r="AN542" s="13">
        <f t="shared" si="245"/>
        <v>0</v>
      </c>
      <c r="AO542" s="13">
        <f t="shared" si="245"/>
        <v>0</v>
      </c>
      <c r="AP542" s="13">
        <f t="shared" si="245"/>
        <v>0</v>
      </c>
      <c r="AQ542" s="13">
        <f t="shared" si="245"/>
        <v>0</v>
      </c>
      <c r="AR542" s="13">
        <f t="shared" si="245"/>
        <v>0</v>
      </c>
      <c r="AS542" s="13">
        <f t="shared" si="245"/>
        <v>0</v>
      </c>
      <c r="AT542" s="13">
        <f t="shared" si="245"/>
        <v>0</v>
      </c>
      <c r="AV542" s="13">
        <f t="shared" si="239"/>
        <v>0</v>
      </c>
      <c r="AW542" s="13">
        <f>'დამტკ. ბიუჯ.'!G542</f>
        <v>0</v>
      </c>
      <c r="AX542" s="13">
        <f>'დამტკ. საკუთ.'!G542</f>
        <v>0</v>
      </c>
      <c r="AY542" s="13">
        <f>'ცვლილ. ბიუჯ.'!H542</f>
        <v>0</v>
      </c>
      <c r="AZ542" s="13">
        <f>'ცვლილ. საკუთ.'!H542</f>
        <v>0</v>
      </c>
      <c r="BA542" s="13">
        <f>'მთავრ. ფონდი'!H542</f>
        <v>0</v>
      </c>
      <c r="BB542" s="13">
        <f>'პრეზ. ფონდი'!H542</f>
        <v>0</v>
      </c>
      <c r="BC542" s="13">
        <f>'დაზუსტ. ნაერთი'!G542</f>
        <v>0</v>
      </c>
      <c r="BD542" s="13">
        <f>'დაზუსტ. ბიუჯ.'!G542</f>
        <v>0</v>
      </c>
      <c r="BE542" s="13">
        <f>'დაზუსტ. საკუთ.'!G542</f>
        <v>0</v>
      </c>
      <c r="BG542" s="13">
        <f t="shared" si="246"/>
        <v>0</v>
      </c>
      <c r="BH542" s="13">
        <f t="shared" si="246"/>
        <v>0</v>
      </c>
      <c r="BI542" s="13">
        <f t="shared" si="246"/>
        <v>0</v>
      </c>
      <c r="BJ542" s="13">
        <f t="shared" si="246"/>
        <v>0</v>
      </c>
      <c r="BK542" s="13">
        <f t="shared" si="246"/>
        <v>0</v>
      </c>
      <c r="BL542" s="13">
        <f t="shared" si="246"/>
        <v>0</v>
      </c>
      <c r="BM542" s="13">
        <f t="shared" si="246"/>
        <v>0</v>
      </c>
      <c r="BN542" s="13">
        <f t="shared" si="246"/>
        <v>0</v>
      </c>
      <c r="BO542" s="13">
        <f t="shared" si="241"/>
        <v>0</v>
      </c>
      <c r="BP542" s="13">
        <f t="shared" si="242"/>
        <v>0</v>
      </c>
      <c r="BR542" s="13">
        <f t="shared" si="243"/>
        <v>0</v>
      </c>
      <c r="BS542" s="13">
        <f>'დამტკ. ბიუჯ.'!H542</f>
        <v>0</v>
      </c>
      <c r="BT542" s="13">
        <f>'დამტკ. საკუთ.'!H542</f>
        <v>0</v>
      </c>
      <c r="BU542" s="13">
        <f>'ცვლილ. ბიუჯ.'!I542</f>
        <v>0</v>
      </c>
      <c r="BV542" s="13">
        <f>'ცვლილ. საკუთ.'!I542</f>
        <v>0</v>
      </c>
      <c r="BW542" s="13">
        <f>'მთავრ. ფონდი'!I542</f>
        <v>0</v>
      </c>
      <c r="BX542" s="13">
        <f>'პრეზ. ფონდი'!I542</f>
        <v>0</v>
      </c>
      <c r="BY542" s="13">
        <f>'დაზუსტ. ნაერთი'!H542</f>
        <v>0</v>
      </c>
      <c r="BZ542" s="13">
        <f>'დაზუსტ. ბიუჯ.'!H542</f>
        <v>0</v>
      </c>
      <c r="CA542" s="13">
        <f>'დაზუსტ. საკუთ.'!H542</f>
        <v>0</v>
      </c>
    </row>
    <row r="543" spans="1:79" ht="16.5" thickTop="1" thickBot="1" x14ac:dyDescent="0.3">
      <c r="A543" t="str">
        <f t="shared" si="126"/>
        <v>a</v>
      </c>
      <c r="B543" s="16" t="s">
        <v>97</v>
      </c>
      <c r="C543" s="4" t="s">
        <v>98</v>
      </c>
      <c r="D543" s="4">
        <f t="shared" si="127"/>
        <v>894454000</v>
      </c>
      <c r="E543" s="4">
        <f t="shared" si="128"/>
        <v>894454000</v>
      </c>
      <c r="F543" s="4">
        <f t="shared" si="129"/>
        <v>0</v>
      </c>
      <c r="G543" s="4">
        <f t="shared" si="129"/>
        <v>37230</v>
      </c>
      <c r="H543" s="4">
        <f t="shared" si="129"/>
        <v>201870</v>
      </c>
      <c r="I543" s="4">
        <f t="shared" si="129"/>
        <v>0</v>
      </c>
      <c r="J543" s="4">
        <f t="shared" si="130"/>
        <v>0</v>
      </c>
      <c r="K543" s="4">
        <f t="shared" si="130"/>
        <v>894693100</v>
      </c>
      <c r="L543" s="4">
        <f t="shared" si="130"/>
        <v>894491230</v>
      </c>
      <c r="M543" s="4">
        <f t="shared" si="130"/>
        <v>201870</v>
      </c>
      <c r="O543" s="4">
        <f t="shared" si="131"/>
        <v>247129800</v>
      </c>
      <c r="P543" s="4">
        <f>'დამტკ. ბიუჯ.'!E543</f>
        <v>247129800</v>
      </c>
      <c r="Q543" s="4">
        <f>'დამტკ. საკუთ.'!E543</f>
        <v>0</v>
      </c>
      <c r="R543" s="4">
        <f>'ცვლილ. ბიუჯ.'!F543</f>
        <v>-22271500</v>
      </c>
      <c r="S543" s="4">
        <f>'ცვლილ. საკუთ.'!F543</f>
        <v>51870</v>
      </c>
      <c r="T543" s="4">
        <f>'მთავრ. ფონდი'!F543</f>
        <v>0</v>
      </c>
      <c r="U543" s="4">
        <f>'პრეზ. ფონდი'!F543</f>
        <v>0</v>
      </c>
      <c r="V543" s="4">
        <f>'დაზუსტ. ნაერთი'!E543</f>
        <v>224910170</v>
      </c>
      <c r="W543" s="4">
        <f>'დაზუსტ. ბიუჯ.'!E543</f>
        <v>224858300</v>
      </c>
      <c r="X543" s="4">
        <f>'დაზუსტ. საკუთ.'!E543</f>
        <v>51870</v>
      </c>
      <c r="Z543" s="4">
        <f t="shared" si="132"/>
        <v>219943200</v>
      </c>
      <c r="AA543" s="4">
        <f>'დამტკ. ბიუჯ.'!F543</f>
        <v>219943200</v>
      </c>
      <c r="AB543" s="4">
        <f>'დამტკ. საკუთ.'!F543</f>
        <v>0</v>
      </c>
      <c r="AC543" s="4">
        <f>'ცვლილ. ბიუჯ.'!G543</f>
        <v>19068730</v>
      </c>
      <c r="AD543" s="4">
        <f>'ცვლილ. საკუთ.'!G543</f>
        <v>50000</v>
      </c>
      <c r="AE543" s="4">
        <f>'მთავრ. ფონდი'!G543</f>
        <v>0</v>
      </c>
      <c r="AF543" s="4">
        <f>'პრეზ. ფონდი'!G543</f>
        <v>0</v>
      </c>
      <c r="AG543" s="4">
        <f>'დაზუსტ. ნაერთი'!F543</f>
        <v>239061930</v>
      </c>
      <c r="AH543" s="4">
        <f>'დაზუსტ. ბიუჯ.'!F543</f>
        <v>239011930</v>
      </c>
      <c r="AI543" s="4">
        <f>'დაზუსტ. საკუთ.'!F543</f>
        <v>50000</v>
      </c>
      <c r="AK543" s="4">
        <f t="shared" si="133"/>
        <v>467073000</v>
      </c>
      <c r="AL543" s="4">
        <f t="shared" si="134"/>
        <v>467073000</v>
      </c>
      <c r="AM543" s="4">
        <f t="shared" si="135"/>
        <v>0</v>
      </c>
      <c r="AN543" s="4">
        <f t="shared" si="135"/>
        <v>-3202770</v>
      </c>
      <c r="AO543" s="4">
        <f t="shared" si="135"/>
        <v>101870</v>
      </c>
      <c r="AP543" s="4">
        <f t="shared" si="135"/>
        <v>0</v>
      </c>
      <c r="AQ543" s="4">
        <f t="shared" si="136"/>
        <v>0</v>
      </c>
      <c r="AR543" s="4">
        <f t="shared" si="136"/>
        <v>463972100</v>
      </c>
      <c r="AS543" s="4">
        <f t="shared" si="136"/>
        <v>463870230</v>
      </c>
      <c r="AT543" s="4">
        <f t="shared" si="136"/>
        <v>101870</v>
      </c>
      <c r="AV543" s="4">
        <f t="shared" si="137"/>
        <v>214138900</v>
      </c>
      <c r="AW543" s="4">
        <f>'დამტკ. ბიუჯ.'!G543</f>
        <v>214138900</v>
      </c>
      <c r="AX543" s="4">
        <f>'დამტკ. საკუთ.'!G543</f>
        <v>0</v>
      </c>
      <c r="AY543" s="4">
        <f>'ცვლილ. ბიუჯ.'!H543</f>
        <v>3571000</v>
      </c>
      <c r="AZ543" s="4">
        <f>'ცვლილ. საკუთ.'!H543</f>
        <v>50000</v>
      </c>
      <c r="BA543" s="4">
        <f>'მთავრ. ფონდი'!H543</f>
        <v>0</v>
      </c>
      <c r="BB543" s="4">
        <f>'პრეზ. ფონდი'!H543</f>
        <v>0</v>
      </c>
      <c r="BC543" s="4">
        <f>'დაზუსტ. ნაერთი'!G543</f>
        <v>217759900</v>
      </c>
      <c r="BD543" s="4">
        <f>'დაზუსტ. ბიუჯ.'!G543</f>
        <v>217709900</v>
      </c>
      <c r="BE543" s="4">
        <f>'დაზუსტ. საკუთ.'!G543</f>
        <v>50000</v>
      </c>
      <c r="BG543" s="4">
        <f t="shared" si="138"/>
        <v>681211900</v>
      </c>
      <c r="BH543" s="4">
        <f t="shared" si="138"/>
        <v>681211900</v>
      </c>
      <c r="BI543" s="4">
        <f t="shared" si="138"/>
        <v>0</v>
      </c>
      <c r="BJ543" s="4">
        <f t="shared" si="138"/>
        <v>368230</v>
      </c>
      <c r="BK543" s="4">
        <f t="shared" si="139"/>
        <v>151870</v>
      </c>
      <c r="BL543" s="4">
        <f t="shared" si="139"/>
        <v>0</v>
      </c>
      <c r="BM543" s="4">
        <f t="shared" si="139"/>
        <v>0</v>
      </c>
      <c r="BN543" s="4">
        <f t="shared" si="139"/>
        <v>681732000</v>
      </c>
      <c r="BO543" s="4">
        <f t="shared" si="142"/>
        <v>681580130</v>
      </c>
      <c r="BP543" s="4">
        <f t="shared" si="141"/>
        <v>151870</v>
      </c>
      <c r="BR543" s="4">
        <f t="shared" si="140"/>
        <v>213242100</v>
      </c>
      <c r="BS543" s="4">
        <f>'დამტკ. ბიუჯ.'!H543</f>
        <v>213242100</v>
      </c>
      <c r="BT543" s="4">
        <f>'დამტკ. საკუთ.'!H543</f>
        <v>0</v>
      </c>
      <c r="BU543" s="4">
        <f>'ცვლილ. ბიუჯ.'!I543</f>
        <v>-331000</v>
      </c>
      <c r="BV543" s="4">
        <f>'ცვლილ. საკუთ.'!I543</f>
        <v>50000</v>
      </c>
      <c r="BW543" s="4">
        <f>'მთავრ. ფონდი'!I543</f>
        <v>0</v>
      </c>
      <c r="BX543" s="4">
        <f>'პრეზ. ფონდი'!I543</f>
        <v>0</v>
      </c>
      <c r="BY543" s="4">
        <f>'დაზუსტ. ნაერთი'!H543</f>
        <v>212961100</v>
      </c>
      <c r="BZ543" s="4">
        <f>'დაზუსტ. ბიუჯ.'!H543</f>
        <v>212911100</v>
      </c>
      <c r="CA543" s="4">
        <f>'დაზუსტ. საკუთ.'!H543</f>
        <v>50000</v>
      </c>
    </row>
    <row r="544" spans="1:79" ht="15.75" thickTop="1" x14ac:dyDescent="0.25">
      <c r="A544" t="str">
        <f t="shared" si="126"/>
        <v>a</v>
      </c>
      <c r="B544" s="5"/>
      <c r="C544" s="6" t="s">
        <v>10</v>
      </c>
      <c r="D544" s="7">
        <f t="shared" si="127"/>
        <v>894424000</v>
      </c>
      <c r="E544" s="7">
        <f t="shared" si="128"/>
        <v>894424000</v>
      </c>
      <c r="F544" s="7">
        <f t="shared" si="129"/>
        <v>0</v>
      </c>
      <c r="G544" s="7">
        <f t="shared" si="129"/>
        <v>-257968</v>
      </c>
      <c r="H544" s="7">
        <f t="shared" si="129"/>
        <v>195000</v>
      </c>
      <c r="I544" s="7">
        <f t="shared" si="129"/>
        <v>0</v>
      </c>
      <c r="J544" s="7">
        <f t="shared" si="130"/>
        <v>0</v>
      </c>
      <c r="K544" s="7">
        <f t="shared" si="130"/>
        <v>894361032</v>
      </c>
      <c r="L544" s="7">
        <f t="shared" si="130"/>
        <v>894166032</v>
      </c>
      <c r="M544" s="7">
        <f t="shared" si="130"/>
        <v>195000</v>
      </c>
      <c r="O544" s="7">
        <f t="shared" si="131"/>
        <v>247114800</v>
      </c>
      <c r="P544" s="7">
        <f>'დამტკ. ბიუჯ.'!E544</f>
        <v>247114800</v>
      </c>
      <c r="Q544" s="7">
        <f>'დამტკ. საკუთ.'!E544</f>
        <v>0</v>
      </c>
      <c r="R544" s="7">
        <f>'ცვლილ. ბიუჯ.'!F544</f>
        <v>-22529468</v>
      </c>
      <c r="S544" s="7">
        <f>'ცვლილ. საკუთ.'!F544</f>
        <v>47000</v>
      </c>
      <c r="T544" s="7">
        <f>'მთავრ. ფონდი'!F544</f>
        <v>0</v>
      </c>
      <c r="U544" s="7">
        <f>'პრეზ. ფონდი'!F544</f>
        <v>0</v>
      </c>
      <c r="V544" s="7">
        <f>'დაზუსტ. ნაერთი'!E544</f>
        <v>224632332</v>
      </c>
      <c r="W544" s="7">
        <f>'დაზუსტ. ბიუჯ.'!E544</f>
        <v>224585332</v>
      </c>
      <c r="X544" s="7">
        <f>'დაზუსტ. საკუთ.'!E544</f>
        <v>47000</v>
      </c>
      <c r="Z544" s="7">
        <f t="shared" si="132"/>
        <v>219938200</v>
      </c>
      <c r="AA544" s="7">
        <f>'დამტკ. ბიუჯ.'!F544</f>
        <v>219938200</v>
      </c>
      <c r="AB544" s="7">
        <f>'დამტკ. საკუთ.'!F544</f>
        <v>0</v>
      </c>
      <c r="AC544" s="7">
        <f>'ცვლილ. ბიუჯ.'!G544</f>
        <v>19031500</v>
      </c>
      <c r="AD544" s="7">
        <f>'ცვლილ. საკუთ.'!G544</f>
        <v>48000</v>
      </c>
      <c r="AE544" s="7">
        <f>'მთავრ. ფონდი'!G544</f>
        <v>0</v>
      </c>
      <c r="AF544" s="7">
        <f>'პრეზ. ფონდი'!G544</f>
        <v>0</v>
      </c>
      <c r="AG544" s="7">
        <f>'დაზუსტ. ნაერთი'!F544</f>
        <v>239017700</v>
      </c>
      <c r="AH544" s="7">
        <f>'დაზუსტ. ბიუჯ.'!F544</f>
        <v>238969700</v>
      </c>
      <c r="AI544" s="7">
        <f>'დაზუსტ. საკუთ.'!F544</f>
        <v>48000</v>
      </c>
      <c r="AK544" s="7">
        <f t="shared" si="133"/>
        <v>467053000</v>
      </c>
      <c r="AL544" s="7">
        <f t="shared" si="134"/>
        <v>467053000</v>
      </c>
      <c r="AM544" s="7">
        <f t="shared" si="135"/>
        <v>0</v>
      </c>
      <c r="AN544" s="7">
        <f t="shared" si="135"/>
        <v>-3497968</v>
      </c>
      <c r="AO544" s="7">
        <f t="shared" si="135"/>
        <v>95000</v>
      </c>
      <c r="AP544" s="7">
        <f t="shared" si="135"/>
        <v>0</v>
      </c>
      <c r="AQ544" s="7">
        <f t="shared" si="136"/>
        <v>0</v>
      </c>
      <c r="AR544" s="7">
        <f t="shared" si="136"/>
        <v>463650032</v>
      </c>
      <c r="AS544" s="7">
        <f t="shared" si="136"/>
        <v>463555032</v>
      </c>
      <c r="AT544" s="7">
        <f t="shared" si="136"/>
        <v>95000</v>
      </c>
      <c r="AV544" s="7">
        <f t="shared" si="137"/>
        <v>214133900</v>
      </c>
      <c r="AW544" s="7">
        <f>'დამტკ. ბიუჯ.'!G544</f>
        <v>214133900</v>
      </c>
      <c r="AX544" s="7">
        <f>'დამტკ. საკუთ.'!G544</f>
        <v>0</v>
      </c>
      <c r="AY544" s="7">
        <f>'ცვლილ. ბიუჯ.'!H544</f>
        <v>3571000</v>
      </c>
      <c r="AZ544" s="7">
        <f>'ცვლილ. საკუთ.'!H544</f>
        <v>50000</v>
      </c>
      <c r="BA544" s="7">
        <f>'მთავრ. ფონდი'!H544</f>
        <v>0</v>
      </c>
      <c r="BB544" s="7">
        <f>'პრეზ. ფონდი'!H544</f>
        <v>0</v>
      </c>
      <c r="BC544" s="7">
        <f>'დაზუსტ. ნაერთი'!G544</f>
        <v>217754900</v>
      </c>
      <c r="BD544" s="7">
        <f>'დაზუსტ. ბიუჯ.'!G544</f>
        <v>217704900</v>
      </c>
      <c r="BE544" s="7">
        <f>'დაზუსტ. საკუთ.'!G544</f>
        <v>50000</v>
      </c>
      <c r="BG544" s="7">
        <f t="shared" si="138"/>
        <v>681186900</v>
      </c>
      <c r="BH544" s="7">
        <f t="shared" si="138"/>
        <v>681186900</v>
      </c>
      <c r="BI544" s="7">
        <f t="shared" si="138"/>
        <v>0</v>
      </c>
      <c r="BJ544" s="7">
        <f t="shared" si="138"/>
        <v>73032</v>
      </c>
      <c r="BK544" s="7">
        <f t="shared" si="139"/>
        <v>145000</v>
      </c>
      <c r="BL544" s="7">
        <f t="shared" si="139"/>
        <v>0</v>
      </c>
      <c r="BM544" s="7">
        <f t="shared" si="139"/>
        <v>0</v>
      </c>
      <c r="BN544" s="7">
        <f t="shared" si="139"/>
        <v>681404932</v>
      </c>
      <c r="BO544" s="7">
        <f t="shared" si="142"/>
        <v>681259932</v>
      </c>
      <c r="BP544" s="7">
        <f t="shared" si="141"/>
        <v>145000</v>
      </c>
      <c r="BR544" s="7">
        <f t="shared" si="140"/>
        <v>213237100</v>
      </c>
      <c r="BS544" s="7">
        <f>'დამტკ. ბიუჯ.'!H544</f>
        <v>213237100</v>
      </c>
      <c r="BT544" s="7">
        <f>'დამტკ. საკუთ.'!H544</f>
        <v>0</v>
      </c>
      <c r="BU544" s="7">
        <f>'ცვლილ. ბიუჯ.'!I544</f>
        <v>-331000</v>
      </c>
      <c r="BV544" s="7">
        <f>'ცვლილ. საკუთ.'!I544</f>
        <v>50000</v>
      </c>
      <c r="BW544" s="7">
        <f>'მთავრ. ფონდი'!I544</f>
        <v>0</v>
      </c>
      <c r="BX544" s="7">
        <f>'პრეზ. ფონდი'!I544</f>
        <v>0</v>
      </c>
      <c r="BY544" s="7">
        <f>'დაზუსტ. ნაერთი'!H544</f>
        <v>212956100</v>
      </c>
      <c r="BZ544" s="7">
        <f>'დაზუსტ. ბიუჯ.'!H544</f>
        <v>212906100</v>
      </c>
      <c r="CA544" s="7">
        <f>'დაზუსტ. საკუთ.'!H544</f>
        <v>50000</v>
      </c>
    </row>
    <row r="545" spans="1:79" x14ac:dyDescent="0.25">
      <c r="A545" t="str">
        <f t="shared" si="126"/>
        <v>b</v>
      </c>
      <c r="B545" s="8"/>
      <c r="C545" s="9" t="s">
        <v>11</v>
      </c>
      <c r="D545" s="10">
        <f t="shared" si="127"/>
        <v>0</v>
      </c>
      <c r="E545" s="10">
        <f t="shared" si="128"/>
        <v>0</v>
      </c>
      <c r="F545" s="10">
        <f t="shared" si="129"/>
        <v>0</v>
      </c>
      <c r="G545" s="10">
        <f t="shared" si="129"/>
        <v>0</v>
      </c>
      <c r="H545" s="10">
        <f t="shared" si="129"/>
        <v>0</v>
      </c>
      <c r="I545" s="10">
        <f t="shared" si="129"/>
        <v>0</v>
      </c>
      <c r="J545" s="10">
        <f t="shared" si="130"/>
        <v>0</v>
      </c>
      <c r="K545" s="10">
        <f t="shared" si="130"/>
        <v>0</v>
      </c>
      <c r="L545" s="10">
        <f t="shared" si="130"/>
        <v>0</v>
      </c>
      <c r="M545" s="10">
        <f t="shared" si="130"/>
        <v>0</v>
      </c>
      <c r="O545" s="10">
        <f t="shared" si="131"/>
        <v>0</v>
      </c>
      <c r="P545" s="10">
        <f>'დამტკ. ბიუჯ.'!E545</f>
        <v>0</v>
      </c>
      <c r="Q545" s="10">
        <f>'დამტკ. საკუთ.'!E545</f>
        <v>0</v>
      </c>
      <c r="R545" s="10">
        <f>'ცვლილ. ბიუჯ.'!F545</f>
        <v>0</v>
      </c>
      <c r="S545" s="10">
        <f>'ცვლილ. საკუთ.'!F545</f>
        <v>0</v>
      </c>
      <c r="T545" s="10">
        <f>'მთავრ. ფონდი'!F545</f>
        <v>0</v>
      </c>
      <c r="U545" s="10">
        <f>'პრეზ. ფონდი'!F545</f>
        <v>0</v>
      </c>
      <c r="V545" s="10">
        <f>'დაზუსტ. ნაერთი'!E545</f>
        <v>0</v>
      </c>
      <c r="W545" s="10">
        <f>'დაზუსტ. ბიუჯ.'!E545</f>
        <v>0</v>
      </c>
      <c r="X545" s="10">
        <f>'დაზუსტ. საკუთ.'!E545</f>
        <v>0</v>
      </c>
      <c r="Z545" s="10">
        <f t="shared" si="132"/>
        <v>0</v>
      </c>
      <c r="AA545" s="10">
        <f>'დამტკ. ბიუჯ.'!F545</f>
        <v>0</v>
      </c>
      <c r="AB545" s="10">
        <f>'დამტკ. საკუთ.'!F545</f>
        <v>0</v>
      </c>
      <c r="AC545" s="10">
        <f>'ცვლილ. ბიუჯ.'!G545</f>
        <v>0</v>
      </c>
      <c r="AD545" s="10">
        <f>'ცვლილ. საკუთ.'!G545</f>
        <v>0</v>
      </c>
      <c r="AE545" s="10">
        <f>'მთავრ. ფონდი'!G545</f>
        <v>0</v>
      </c>
      <c r="AF545" s="10">
        <f>'პრეზ. ფონდი'!G545</f>
        <v>0</v>
      </c>
      <c r="AG545" s="10">
        <f>'დაზუსტ. ნაერთი'!F545</f>
        <v>0</v>
      </c>
      <c r="AH545" s="10">
        <f>'დაზუსტ. ბიუჯ.'!F545</f>
        <v>0</v>
      </c>
      <c r="AI545" s="10">
        <f>'დაზუსტ. საკუთ.'!F545</f>
        <v>0</v>
      </c>
      <c r="AK545" s="10">
        <f t="shared" si="133"/>
        <v>0</v>
      </c>
      <c r="AL545" s="10">
        <f t="shared" si="134"/>
        <v>0</v>
      </c>
      <c r="AM545" s="10">
        <f t="shared" si="135"/>
        <v>0</v>
      </c>
      <c r="AN545" s="10">
        <f t="shared" si="135"/>
        <v>0</v>
      </c>
      <c r="AO545" s="10">
        <f t="shared" si="135"/>
        <v>0</v>
      </c>
      <c r="AP545" s="10">
        <f t="shared" si="135"/>
        <v>0</v>
      </c>
      <c r="AQ545" s="10">
        <f t="shared" si="136"/>
        <v>0</v>
      </c>
      <c r="AR545" s="10">
        <f t="shared" si="136"/>
        <v>0</v>
      </c>
      <c r="AS545" s="10">
        <f t="shared" si="136"/>
        <v>0</v>
      </c>
      <c r="AT545" s="10">
        <f t="shared" si="136"/>
        <v>0</v>
      </c>
      <c r="AV545" s="10">
        <f t="shared" si="137"/>
        <v>0</v>
      </c>
      <c r="AW545" s="10">
        <f>'დამტკ. ბიუჯ.'!G545</f>
        <v>0</v>
      </c>
      <c r="AX545" s="10">
        <f>'დამტკ. საკუთ.'!G545</f>
        <v>0</v>
      </c>
      <c r="AY545" s="10">
        <f>'ცვლილ. ბიუჯ.'!H545</f>
        <v>0</v>
      </c>
      <c r="AZ545" s="10">
        <f>'ცვლილ. საკუთ.'!H545</f>
        <v>0</v>
      </c>
      <c r="BA545" s="10">
        <f>'მთავრ. ფონდი'!H545</f>
        <v>0</v>
      </c>
      <c r="BB545" s="10">
        <f>'პრეზ. ფონდი'!H545</f>
        <v>0</v>
      </c>
      <c r="BC545" s="10">
        <f>'დაზუსტ. ნაერთი'!G545</f>
        <v>0</v>
      </c>
      <c r="BD545" s="10">
        <f>'დაზუსტ. ბიუჯ.'!G545</f>
        <v>0</v>
      </c>
      <c r="BE545" s="10">
        <f>'დაზუსტ. საკუთ.'!G545</f>
        <v>0</v>
      </c>
      <c r="BG545" s="10">
        <f t="shared" si="138"/>
        <v>0</v>
      </c>
      <c r="BH545" s="10">
        <f t="shared" si="138"/>
        <v>0</v>
      </c>
      <c r="BI545" s="10">
        <f t="shared" si="138"/>
        <v>0</v>
      </c>
      <c r="BJ545" s="10">
        <f t="shared" si="138"/>
        <v>0</v>
      </c>
      <c r="BK545" s="10">
        <f t="shared" si="139"/>
        <v>0</v>
      </c>
      <c r="BL545" s="10">
        <f t="shared" si="139"/>
        <v>0</v>
      </c>
      <c r="BM545" s="10">
        <f t="shared" si="139"/>
        <v>0</v>
      </c>
      <c r="BN545" s="10">
        <f t="shared" si="139"/>
        <v>0</v>
      </c>
      <c r="BO545" s="10">
        <f t="shared" si="142"/>
        <v>0</v>
      </c>
      <c r="BP545" s="10">
        <f t="shared" si="141"/>
        <v>0</v>
      </c>
      <c r="BR545" s="10">
        <f t="shared" si="140"/>
        <v>0</v>
      </c>
      <c r="BS545" s="10">
        <f>'დამტკ. ბიუჯ.'!H545</f>
        <v>0</v>
      </c>
      <c r="BT545" s="10">
        <f>'დამტკ. საკუთ.'!H545</f>
        <v>0</v>
      </c>
      <c r="BU545" s="10">
        <f>'ცვლილ. ბიუჯ.'!I545</f>
        <v>0</v>
      </c>
      <c r="BV545" s="10">
        <f>'ცვლილ. საკუთ.'!I545</f>
        <v>0</v>
      </c>
      <c r="BW545" s="10">
        <f>'მთავრ. ფონდი'!I545</f>
        <v>0</v>
      </c>
      <c r="BX545" s="10">
        <f>'პრეზ. ფონდი'!I545</f>
        <v>0</v>
      </c>
      <c r="BY545" s="10">
        <f>'დაზუსტ. ნაერთი'!H545</f>
        <v>0</v>
      </c>
      <c r="BZ545" s="10">
        <f>'დაზუსტ. ბიუჯ.'!H545</f>
        <v>0</v>
      </c>
      <c r="CA545" s="10">
        <f>'დაზუსტ. საკუთ.'!H545</f>
        <v>0</v>
      </c>
    </row>
    <row r="546" spans="1:79" x14ac:dyDescent="0.25">
      <c r="A546" t="str">
        <f t="shared" si="126"/>
        <v>a</v>
      </c>
      <c r="B546" s="8"/>
      <c r="C546" s="9" t="s">
        <v>12</v>
      </c>
      <c r="D546" s="10">
        <f t="shared" si="127"/>
        <v>59692000</v>
      </c>
      <c r="E546" s="10">
        <f t="shared" si="128"/>
        <v>59692000</v>
      </c>
      <c r="F546" s="10">
        <f t="shared" si="129"/>
        <v>0</v>
      </c>
      <c r="G546" s="10">
        <f t="shared" si="129"/>
        <v>1086626</v>
      </c>
      <c r="H546" s="10">
        <f t="shared" si="129"/>
        <v>190000</v>
      </c>
      <c r="I546" s="10">
        <f t="shared" si="129"/>
        <v>0</v>
      </c>
      <c r="J546" s="10">
        <f t="shared" si="130"/>
        <v>0</v>
      </c>
      <c r="K546" s="10">
        <f t="shared" si="130"/>
        <v>60968626</v>
      </c>
      <c r="L546" s="10">
        <f t="shared" si="130"/>
        <v>60778626</v>
      </c>
      <c r="M546" s="10">
        <f t="shared" si="130"/>
        <v>190000</v>
      </c>
      <c r="O546" s="10">
        <f t="shared" si="131"/>
        <v>22254300</v>
      </c>
      <c r="P546" s="10">
        <f>'დამტკ. ბიუჯ.'!E546</f>
        <v>22254300</v>
      </c>
      <c r="Q546" s="10">
        <f>'დამტკ. საკუთ.'!E546</f>
        <v>0</v>
      </c>
      <c r="R546" s="10">
        <f>'ცვლილ. ბიუჯ.'!F546</f>
        <v>-455384</v>
      </c>
      <c r="S546" s="10">
        <f>'ცვლილ. საკუთ.'!F546</f>
        <v>45000</v>
      </c>
      <c r="T546" s="10">
        <f>'მთავრ. ფონდი'!F546</f>
        <v>0</v>
      </c>
      <c r="U546" s="10">
        <f>'პრეზ. ფონდი'!F546</f>
        <v>0</v>
      </c>
      <c r="V546" s="10">
        <f>'დაზუსტ. ნაერთი'!E546</f>
        <v>21843916</v>
      </c>
      <c r="W546" s="10">
        <f>'დაზუსტ. ბიუჯ.'!E546</f>
        <v>21798916</v>
      </c>
      <c r="X546" s="10">
        <f>'დაზუსტ. საკუთ.'!E546</f>
        <v>45000</v>
      </c>
      <c r="Z546" s="10">
        <f t="shared" si="132"/>
        <v>13469500</v>
      </c>
      <c r="AA546" s="10">
        <f>'დამტკ. ბიუჯ.'!F546</f>
        <v>13469500</v>
      </c>
      <c r="AB546" s="10">
        <f>'დამტკ. საკუთ.'!F546</f>
        <v>0</v>
      </c>
      <c r="AC546" s="10">
        <f>'ცვლილ. ბიუჯ.'!G546</f>
        <v>474010</v>
      </c>
      <c r="AD546" s="10">
        <f>'ცვლილ. საკუთ.'!G546</f>
        <v>47000</v>
      </c>
      <c r="AE546" s="10">
        <f>'მთავრ. ფონდი'!G546</f>
        <v>0</v>
      </c>
      <c r="AF546" s="10">
        <f>'პრეზ. ფონდი'!G546</f>
        <v>0</v>
      </c>
      <c r="AG546" s="10">
        <f>'დაზუსტ. ნაერთი'!F546</f>
        <v>13990510</v>
      </c>
      <c r="AH546" s="10">
        <f>'დაზუსტ. ბიუჯ.'!F546</f>
        <v>13943510</v>
      </c>
      <c r="AI546" s="10">
        <f>'დაზუსტ. საკუთ.'!F546</f>
        <v>47000</v>
      </c>
      <c r="AK546" s="10">
        <f t="shared" si="133"/>
        <v>35723800</v>
      </c>
      <c r="AL546" s="10">
        <f t="shared" si="134"/>
        <v>35723800</v>
      </c>
      <c r="AM546" s="10">
        <f t="shared" si="135"/>
        <v>0</v>
      </c>
      <c r="AN546" s="10">
        <f t="shared" si="135"/>
        <v>18626</v>
      </c>
      <c r="AO546" s="10">
        <f t="shared" si="135"/>
        <v>92000</v>
      </c>
      <c r="AP546" s="10">
        <f t="shared" si="135"/>
        <v>0</v>
      </c>
      <c r="AQ546" s="10">
        <f t="shared" si="136"/>
        <v>0</v>
      </c>
      <c r="AR546" s="10">
        <f t="shared" si="136"/>
        <v>35834426</v>
      </c>
      <c r="AS546" s="10">
        <f t="shared" si="136"/>
        <v>35742426</v>
      </c>
      <c r="AT546" s="10">
        <f t="shared" si="136"/>
        <v>92000</v>
      </c>
      <c r="AV546" s="10">
        <f t="shared" si="137"/>
        <v>10257700</v>
      </c>
      <c r="AW546" s="10">
        <f>'დამტკ. ბიუჯ.'!G546</f>
        <v>10257700</v>
      </c>
      <c r="AX546" s="10">
        <f>'დამტკ. საკუთ.'!G546</f>
        <v>0</v>
      </c>
      <c r="AY546" s="10">
        <f>'ცვლილ. ბიუჯ.'!H546</f>
        <v>454000</v>
      </c>
      <c r="AZ546" s="10">
        <f>'ცვლილ. საკუთ.'!H546</f>
        <v>49000</v>
      </c>
      <c r="BA546" s="10">
        <f>'მთავრ. ფონდი'!H546</f>
        <v>0</v>
      </c>
      <c r="BB546" s="10">
        <f>'პრეზ. ფონდი'!H546</f>
        <v>0</v>
      </c>
      <c r="BC546" s="10">
        <f>'დაზუსტ. ნაერთი'!G546</f>
        <v>10760700</v>
      </c>
      <c r="BD546" s="10">
        <f>'დაზუსტ. ბიუჯ.'!G546</f>
        <v>10711700</v>
      </c>
      <c r="BE546" s="10">
        <f>'დაზუსტ. საკუთ.'!G546</f>
        <v>49000</v>
      </c>
      <c r="BG546" s="10">
        <f t="shared" si="138"/>
        <v>45981500</v>
      </c>
      <c r="BH546" s="10">
        <f t="shared" si="138"/>
        <v>45981500</v>
      </c>
      <c r="BI546" s="10">
        <f t="shared" si="138"/>
        <v>0</v>
      </c>
      <c r="BJ546" s="10">
        <f t="shared" si="138"/>
        <v>472626</v>
      </c>
      <c r="BK546" s="10">
        <f t="shared" si="139"/>
        <v>141000</v>
      </c>
      <c r="BL546" s="10">
        <f t="shared" si="139"/>
        <v>0</v>
      </c>
      <c r="BM546" s="10">
        <f t="shared" si="139"/>
        <v>0</v>
      </c>
      <c r="BN546" s="10">
        <f t="shared" si="139"/>
        <v>46595126</v>
      </c>
      <c r="BO546" s="10">
        <f t="shared" si="142"/>
        <v>46454126</v>
      </c>
      <c r="BP546" s="10">
        <f t="shared" si="141"/>
        <v>141000</v>
      </c>
      <c r="BR546" s="10">
        <f t="shared" si="140"/>
        <v>13710500</v>
      </c>
      <c r="BS546" s="10">
        <f>'დამტკ. ბიუჯ.'!H546</f>
        <v>13710500</v>
      </c>
      <c r="BT546" s="10">
        <f>'დამტკ. საკუთ.'!H546</f>
        <v>0</v>
      </c>
      <c r="BU546" s="10">
        <f>'ცვლილ. ბიუჯ.'!I546</f>
        <v>614000</v>
      </c>
      <c r="BV546" s="10">
        <f>'ცვლილ. საკუთ.'!I546</f>
        <v>49000</v>
      </c>
      <c r="BW546" s="10">
        <f>'მთავრ. ფონდი'!I546</f>
        <v>0</v>
      </c>
      <c r="BX546" s="10">
        <f>'პრეზ. ფონდი'!I546</f>
        <v>0</v>
      </c>
      <c r="BY546" s="10">
        <f>'დაზუსტ. ნაერთი'!H546</f>
        <v>14373500</v>
      </c>
      <c r="BZ546" s="10">
        <f>'დაზუსტ. ბიუჯ.'!H546</f>
        <v>14324500</v>
      </c>
      <c r="CA546" s="10">
        <f>'დაზუსტ. საკუთ.'!H546</f>
        <v>49000</v>
      </c>
    </row>
    <row r="547" spans="1:79" x14ac:dyDescent="0.25">
      <c r="A547" t="str">
        <f t="shared" si="126"/>
        <v>b</v>
      </c>
      <c r="B547" s="8"/>
      <c r="C547" s="9" t="s">
        <v>13</v>
      </c>
      <c r="D547" s="10">
        <f t="shared" si="127"/>
        <v>0</v>
      </c>
      <c r="E547" s="10">
        <f t="shared" si="128"/>
        <v>0</v>
      </c>
      <c r="F547" s="10">
        <f t="shared" si="129"/>
        <v>0</v>
      </c>
      <c r="G547" s="10">
        <f t="shared" si="129"/>
        <v>0</v>
      </c>
      <c r="H547" s="10">
        <f t="shared" si="129"/>
        <v>0</v>
      </c>
      <c r="I547" s="10">
        <f t="shared" si="129"/>
        <v>0</v>
      </c>
      <c r="J547" s="10">
        <f t="shared" si="130"/>
        <v>0</v>
      </c>
      <c r="K547" s="10">
        <f t="shared" si="130"/>
        <v>0</v>
      </c>
      <c r="L547" s="10">
        <f t="shared" si="130"/>
        <v>0</v>
      </c>
      <c r="M547" s="10">
        <f t="shared" si="130"/>
        <v>0</v>
      </c>
      <c r="O547" s="10">
        <f t="shared" si="131"/>
        <v>0</v>
      </c>
      <c r="P547" s="10">
        <f>'დამტკ. ბიუჯ.'!E547</f>
        <v>0</v>
      </c>
      <c r="Q547" s="10">
        <f>'დამტკ. საკუთ.'!E547</f>
        <v>0</v>
      </c>
      <c r="R547" s="10">
        <f>'ცვლილ. ბიუჯ.'!F547</f>
        <v>0</v>
      </c>
      <c r="S547" s="10">
        <f>'ცვლილ. საკუთ.'!F547</f>
        <v>0</v>
      </c>
      <c r="T547" s="10">
        <f>'მთავრ. ფონდი'!F547</f>
        <v>0</v>
      </c>
      <c r="U547" s="10">
        <f>'პრეზ. ფონდი'!F547</f>
        <v>0</v>
      </c>
      <c r="V547" s="10">
        <f>'დაზუსტ. ნაერთი'!E547</f>
        <v>0</v>
      </c>
      <c r="W547" s="10">
        <f>'დაზუსტ. ბიუჯ.'!E547</f>
        <v>0</v>
      </c>
      <c r="X547" s="10">
        <f>'დაზუსტ. საკუთ.'!E547</f>
        <v>0</v>
      </c>
      <c r="Z547" s="10">
        <f t="shared" si="132"/>
        <v>0</v>
      </c>
      <c r="AA547" s="10">
        <f>'დამტკ. ბიუჯ.'!F547</f>
        <v>0</v>
      </c>
      <c r="AB547" s="10">
        <f>'დამტკ. საკუთ.'!F547</f>
        <v>0</v>
      </c>
      <c r="AC547" s="10">
        <f>'ცვლილ. ბიუჯ.'!G547</f>
        <v>0</v>
      </c>
      <c r="AD547" s="10">
        <f>'ცვლილ. საკუთ.'!G547</f>
        <v>0</v>
      </c>
      <c r="AE547" s="10">
        <f>'მთავრ. ფონდი'!G547</f>
        <v>0</v>
      </c>
      <c r="AF547" s="10">
        <f>'პრეზ. ფონდი'!G547</f>
        <v>0</v>
      </c>
      <c r="AG547" s="10">
        <f>'დაზუსტ. ნაერთი'!F547</f>
        <v>0</v>
      </c>
      <c r="AH547" s="10">
        <f>'დაზუსტ. ბიუჯ.'!F547</f>
        <v>0</v>
      </c>
      <c r="AI547" s="10">
        <f>'დაზუსტ. საკუთ.'!F547</f>
        <v>0</v>
      </c>
      <c r="AK547" s="10">
        <f t="shared" si="133"/>
        <v>0</v>
      </c>
      <c r="AL547" s="10">
        <f t="shared" si="134"/>
        <v>0</v>
      </c>
      <c r="AM547" s="10">
        <f t="shared" si="135"/>
        <v>0</v>
      </c>
      <c r="AN547" s="10">
        <f t="shared" si="135"/>
        <v>0</v>
      </c>
      <c r="AO547" s="10">
        <f t="shared" si="135"/>
        <v>0</v>
      </c>
      <c r="AP547" s="10">
        <f t="shared" si="135"/>
        <v>0</v>
      </c>
      <c r="AQ547" s="10">
        <f t="shared" si="136"/>
        <v>0</v>
      </c>
      <c r="AR547" s="10">
        <f t="shared" si="136"/>
        <v>0</v>
      </c>
      <c r="AS547" s="10">
        <f t="shared" si="136"/>
        <v>0</v>
      </c>
      <c r="AT547" s="10">
        <f t="shared" si="136"/>
        <v>0</v>
      </c>
      <c r="AV547" s="10">
        <f t="shared" si="137"/>
        <v>0</v>
      </c>
      <c r="AW547" s="10">
        <f>'დამტკ. ბიუჯ.'!G547</f>
        <v>0</v>
      </c>
      <c r="AX547" s="10">
        <f>'დამტკ. საკუთ.'!G547</f>
        <v>0</v>
      </c>
      <c r="AY547" s="10">
        <f>'ცვლილ. ბიუჯ.'!H547</f>
        <v>0</v>
      </c>
      <c r="AZ547" s="10">
        <f>'ცვლილ. საკუთ.'!H547</f>
        <v>0</v>
      </c>
      <c r="BA547" s="10">
        <f>'მთავრ. ფონდი'!H547</f>
        <v>0</v>
      </c>
      <c r="BB547" s="10">
        <f>'პრეზ. ფონდი'!H547</f>
        <v>0</v>
      </c>
      <c r="BC547" s="10">
        <f>'დაზუსტ. ნაერთი'!G547</f>
        <v>0</v>
      </c>
      <c r="BD547" s="10">
        <f>'დაზუსტ. ბიუჯ.'!G547</f>
        <v>0</v>
      </c>
      <c r="BE547" s="10">
        <f>'დაზუსტ. საკუთ.'!G547</f>
        <v>0</v>
      </c>
      <c r="BG547" s="10">
        <f t="shared" si="138"/>
        <v>0</v>
      </c>
      <c r="BH547" s="10">
        <f t="shared" si="138"/>
        <v>0</v>
      </c>
      <c r="BI547" s="10">
        <f t="shared" si="138"/>
        <v>0</v>
      </c>
      <c r="BJ547" s="10">
        <f t="shared" si="138"/>
        <v>0</v>
      </c>
      <c r="BK547" s="10">
        <f t="shared" si="139"/>
        <v>0</v>
      </c>
      <c r="BL547" s="10">
        <f t="shared" si="139"/>
        <v>0</v>
      </c>
      <c r="BM547" s="10">
        <f t="shared" si="139"/>
        <v>0</v>
      </c>
      <c r="BN547" s="10">
        <f t="shared" si="139"/>
        <v>0</v>
      </c>
      <c r="BO547" s="10">
        <f t="shared" si="142"/>
        <v>0</v>
      </c>
      <c r="BP547" s="10">
        <f t="shared" si="141"/>
        <v>0</v>
      </c>
      <c r="BR547" s="10">
        <f t="shared" si="140"/>
        <v>0</v>
      </c>
      <c r="BS547" s="10">
        <f>'დამტკ. ბიუჯ.'!H547</f>
        <v>0</v>
      </c>
      <c r="BT547" s="10">
        <f>'დამტკ. საკუთ.'!H547</f>
        <v>0</v>
      </c>
      <c r="BU547" s="10">
        <f>'ცვლილ. ბიუჯ.'!I547</f>
        <v>0</v>
      </c>
      <c r="BV547" s="10">
        <f>'ცვლილ. საკუთ.'!I547</f>
        <v>0</v>
      </c>
      <c r="BW547" s="10">
        <f>'მთავრ. ფონდი'!I547</f>
        <v>0</v>
      </c>
      <c r="BX547" s="10">
        <f>'პრეზ. ფონდი'!I547</f>
        <v>0</v>
      </c>
      <c r="BY547" s="10">
        <f>'დაზუსტ. ნაერთი'!H547</f>
        <v>0</v>
      </c>
      <c r="BZ547" s="10">
        <f>'დაზუსტ. ბიუჯ.'!H547</f>
        <v>0</v>
      </c>
      <c r="CA547" s="10">
        <f>'დაზუსტ. საკუთ.'!H547</f>
        <v>0</v>
      </c>
    </row>
    <row r="548" spans="1:79" x14ac:dyDescent="0.25">
      <c r="A548" t="str">
        <f t="shared" si="126"/>
        <v>b</v>
      </c>
      <c r="B548" s="8"/>
      <c r="C548" s="9" t="s">
        <v>14</v>
      </c>
      <c r="D548" s="10">
        <f t="shared" si="127"/>
        <v>0</v>
      </c>
      <c r="E548" s="10">
        <f t="shared" si="128"/>
        <v>0</v>
      </c>
      <c r="F548" s="10">
        <f t="shared" si="129"/>
        <v>0</v>
      </c>
      <c r="G548" s="10">
        <f t="shared" si="129"/>
        <v>0</v>
      </c>
      <c r="H548" s="10">
        <f t="shared" si="129"/>
        <v>0</v>
      </c>
      <c r="I548" s="10">
        <f t="shared" si="129"/>
        <v>0</v>
      </c>
      <c r="J548" s="10">
        <f t="shared" si="130"/>
        <v>0</v>
      </c>
      <c r="K548" s="10">
        <f t="shared" si="130"/>
        <v>0</v>
      </c>
      <c r="L548" s="10">
        <f t="shared" si="130"/>
        <v>0</v>
      </c>
      <c r="M548" s="10">
        <f t="shared" si="130"/>
        <v>0</v>
      </c>
      <c r="O548" s="10">
        <f t="shared" si="131"/>
        <v>0</v>
      </c>
      <c r="P548" s="10">
        <f>'დამტკ. ბიუჯ.'!E548</f>
        <v>0</v>
      </c>
      <c r="Q548" s="10">
        <f>'დამტკ. საკუთ.'!E548</f>
        <v>0</v>
      </c>
      <c r="R548" s="10">
        <f>'ცვლილ. ბიუჯ.'!F548</f>
        <v>0</v>
      </c>
      <c r="S548" s="10">
        <f>'ცვლილ. საკუთ.'!F548</f>
        <v>0</v>
      </c>
      <c r="T548" s="10">
        <f>'მთავრ. ფონდი'!F548</f>
        <v>0</v>
      </c>
      <c r="U548" s="10">
        <f>'პრეზ. ფონდი'!F548</f>
        <v>0</v>
      </c>
      <c r="V548" s="10">
        <f>'დაზუსტ. ნაერთი'!E548</f>
        <v>0</v>
      </c>
      <c r="W548" s="10">
        <f>'დაზუსტ. ბიუჯ.'!E548</f>
        <v>0</v>
      </c>
      <c r="X548" s="10">
        <f>'დაზუსტ. საკუთ.'!E548</f>
        <v>0</v>
      </c>
      <c r="Z548" s="10">
        <f t="shared" si="132"/>
        <v>0</v>
      </c>
      <c r="AA548" s="10">
        <f>'დამტკ. ბიუჯ.'!F548</f>
        <v>0</v>
      </c>
      <c r="AB548" s="10">
        <f>'დამტკ. საკუთ.'!F548</f>
        <v>0</v>
      </c>
      <c r="AC548" s="10">
        <f>'ცვლილ. ბიუჯ.'!G548</f>
        <v>0</v>
      </c>
      <c r="AD548" s="10">
        <f>'ცვლილ. საკუთ.'!G548</f>
        <v>0</v>
      </c>
      <c r="AE548" s="10">
        <f>'მთავრ. ფონდი'!G548</f>
        <v>0</v>
      </c>
      <c r="AF548" s="10">
        <f>'პრეზ. ფონდი'!G548</f>
        <v>0</v>
      </c>
      <c r="AG548" s="10">
        <f>'დაზუსტ. ნაერთი'!F548</f>
        <v>0</v>
      </c>
      <c r="AH548" s="10">
        <f>'დაზუსტ. ბიუჯ.'!F548</f>
        <v>0</v>
      </c>
      <c r="AI548" s="10">
        <f>'დაზუსტ. საკუთ.'!F548</f>
        <v>0</v>
      </c>
      <c r="AK548" s="10">
        <f t="shared" si="133"/>
        <v>0</v>
      </c>
      <c r="AL548" s="10">
        <f t="shared" si="134"/>
        <v>0</v>
      </c>
      <c r="AM548" s="10">
        <f t="shared" si="135"/>
        <v>0</v>
      </c>
      <c r="AN548" s="10">
        <f t="shared" si="135"/>
        <v>0</v>
      </c>
      <c r="AO548" s="10">
        <f t="shared" si="135"/>
        <v>0</v>
      </c>
      <c r="AP548" s="10">
        <f t="shared" si="135"/>
        <v>0</v>
      </c>
      <c r="AQ548" s="10">
        <f t="shared" si="136"/>
        <v>0</v>
      </c>
      <c r="AR548" s="10">
        <f t="shared" si="136"/>
        <v>0</v>
      </c>
      <c r="AS548" s="10">
        <f t="shared" si="136"/>
        <v>0</v>
      </c>
      <c r="AT548" s="10">
        <f t="shared" si="136"/>
        <v>0</v>
      </c>
      <c r="AV548" s="10">
        <f t="shared" si="137"/>
        <v>0</v>
      </c>
      <c r="AW548" s="10">
        <f>'დამტკ. ბიუჯ.'!G548</f>
        <v>0</v>
      </c>
      <c r="AX548" s="10">
        <f>'დამტკ. საკუთ.'!G548</f>
        <v>0</v>
      </c>
      <c r="AY548" s="10">
        <f>'ცვლილ. ბიუჯ.'!H548</f>
        <v>0</v>
      </c>
      <c r="AZ548" s="10">
        <f>'ცვლილ. საკუთ.'!H548</f>
        <v>0</v>
      </c>
      <c r="BA548" s="10">
        <f>'მთავრ. ფონდი'!H548</f>
        <v>0</v>
      </c>
      <c r="BB548" s="10">
        <f>'პრეზ. ფონდი'!H548</f>
        <v>0</v>
      </c>
      <c r="BC548" s="10">
        <f>'დაზუსტ. ნაერთი'!G548</f>
        <v>0</v>
      </c>
      <c r="BD548" s="10">
        <f>'დაზუსტ. ბიუჯ.'!G548</f>
        <v>0</v>
      </c>
      <c r="BE548" s="10">
        <f>'დაზუსტ. საკუთ.'!G548</f>
        <v>0</v>
      </c>
      <c r="BG548" s="10">
        <f t="shared" si="138"/>
        <v>0</v>
      </c>
      <c r="BH548" s="10">
        <f t="shared" si="138"/>
        <v>0</v>
      </c>
      <c r="BI548" s="10">
        <f t="shared" si="138"/>
        <v>0</v>
      </c>
      <c r="BJ548" s="10">
        <f t="shared" si="138"/>
        <v>0</v>
      </c>
      <c r="BK548" s="10">
        <f t="shared" si="139"/>
        <v>0</v>
      </c>
      <c r="BL548" s="10">
        <f t="shared" si="139"/>
        <v>0</v>
      </c>
      <c r="BM548" s="10">
        <f t="shared" si="139"/>
        <v>0</v>
      </c>
      <c r="BN548" s="10">
        <f t="shared" si="139"/>
        <v>0</v>
      </c>
      <c r="BO548" s="10">
        <f t="shared" si="142"/>
        <v>0</v>
      </c>
      <c r="BP548" s="10">
        <f t="shared" si="141"/>
        <v>0</v>
      </c>
      <c r="BR548" s="10">
        <f t="shared" si="140"/>
        <v>0</v>
      </c>
      <c r="BS548" s="10">
        <f>'დამტკ. ბიუჯ.'!H548</f>
        <v>0</v>
      </c>
      <c r="BT548" s="10">
        <f>'დამტკ. საკუთ.'!H548</f>
        <v>0</v>
      </c>
      <c r="BU548" s="10">
        <f>'ცვლილ. ბიუჯ.'!I548</f>
        <v>0</v>
      </c>
      <c r="BV548" s="10">
        <f>'ცვლილ. საკუთ.'!I548</f>
        <v>0</v>
      </c>
      <c r="BW548" s="10">
        <f>'მთავრ. ფონდი'!I548</f>
        <v>0</v>
      </c>
      <c r="BX548" s="10">
        <f>'პრეზ. ფონდი'!I548</f>
        <v>0</v>
      </c>
      <c r="BY548" s="10">
        <f>'დაზუსტ. ნაერთი'!H548</f>
        <v>0</v>
      </c>
      <c r="BZ548" s="10">
        <f>'დაზუსტ. ბიუჯ.'!H548</f>
        <v>0</v>
      </c>
      <c r="CA548" s="10">
        <f>'დაზუსტ. საკუთ.'!H548</f>
        <v>0</v>
      </c>
    </row>
    <row r="549" spans="1:79" x14ac:dyDescent="0.25">
      <c r="A549" t="str">
        <f t="shared" si="126"/>
        <v>b</v>
      </c>
      <c r="B549" s="8"/>
      <c r="C549" s="9" t="s">
        <v>15</v>
      </c>
      <c r="D549" s="10">
        <f t="shared" si="127"/>
        <v>0</v>
      </c>
      <c r="E549" s="10">
        <f t="shared" si="128"/>
        <v>0</v>
      </c>
      <c r="F549" s="10">
        <f t="shared" si="129"/>
        <v>0</v>
      </c>
      <c r="G549" s="10">
        <f t="shared" si="129"/>
        <v>0</v>
      </c>
      <c r="H549" s="10">
        <f t="shared" si="129"/>
        <v>0</v>
      </c>
      <c r="I549" s="10">
        <f t="shared" si="129"/>
        <v>0</v>
      </c>
      <c r="J549" s="10">
        <f t="shared" si="130"/>
        <v>0</v>
      </c>
      <c r="K549" s="10">
        <f t="shared" si="130"/>
        <v>0</v>
      </c>
      <c r="L549" s="10">
        <f t="shared" si="130"/>
        <v>0</v>
      </c>
      <c r="M549" s="10">
        <f t="shared" si="130"/>
        <v>0</v>
      </c>
      <c r="O549" s="10">
        <f t="shared" si="131"/>
        <v>0</v>
      </c>
      <c r="P549" s="10">
        <f>'დამტკ. ბიუჯ.'!E549</f>
        <v>0</v>
      </c>
      <c r="Q549" s="10">
        <f>'დამტკ. საკუთ.'!E549</f>
        <v>0</v>
      </c>
      <c r="R549" s="10">
        <f>'ცვლილ. ბიუჯ.'!F549</f>
        <v>0</v>
      </c>
      <c r="S549" s="10">
        <f>'ცვლილ. საკუთ.'!F549</f>
        <v>0</v>
      </c>
      <c r="T549" s="10">
        <f>'მთავრ. ფონდი'!F549</f>
        <v>0</v>
      </c>
      <c r="U549" s="10">
        <f>'პრეზ. ფონდი'!F549</f>
        <v>0</v>
      </c>
      <c r="V549" s="10">
        <f>'დაზუსტ. ნაერთი'!E549</f>
        <v>0</v>
      </c>
      <c r="W549" s="10">
        <f>'დაზუსტ. ბიუჯ.'!E549</f>
        <v>0</v>
      </c>
      <c r="X549" s="10">
        <f>'დაზუსტ. საკუთ.'!E549</f>
        <v>0</v>
      </c>
      <c r="Z549" s="10">
        <f t="shared" si="132"/>
        <v>0</v>
      </c>
      <c r="AA549" s="10">
        <f>'დამტკ. ბიუჯ.'!F549</f>
        <v>0</v>
      </c>
      <c r="AB549" s="10">
        <f>'დამტკ. საკუთ.'!F549</f>
        <v>0</v>
      </c>
      <c r="AC549" s="10">
        <f>'ცვლილ. ბიუჯ.'!G549</f>
        <v>0</v>
      </c>
      <c r="AD549" s="10">
        <f>'ცვლილ. საკუთ.'!G549</f>
        <v>0</v>
      </c>
      <c r="AE549" s="10">
        <f>'მთავრ. ფონდი'!G549</f>
        <v>0</v>
      </c>
      <c r="AF549" s="10">
        <f>'პრეზ. ფონდი'!G549</f>
        <v>0</v>
      </c>
      <c r="AG549" s="10">
        <f>'დაზუსტ. ნაერთი'!F549</f>
        <v>0</v>
      </c>
      <c r="AH549" s="10">
        <f>'დაზუსტ. ბიუჯ.'!F549</f>
        <v>0</v>
      </c>
      <c r="AI549" s="10">
        <f>'დაზუსტ. საკუთ.'!F549</f>
        <v>0</v>
      </c>
      <c r="AK549" s="10">
        <f t="shared" si="133"/>
        <v>0</v>
      </c>
      <c r="AL549" s="10">
        <f t="shared" si="134"/>
        <v>0</v>
      </c>
      <c r="AM549" s="10">
        <f t="shared" si="135"/>
        <v>0</v>
      </c>
      <c r="AN549" s="10">
        <f t="shared" si="135"/>
        <v>0</v>
      </c>
      <c r="AO549" s="10">
        <f t="shared" si="135"/>
        <v>0</v>
      </c>
      <c r="AP549" s="10">
        <f t="shared" si="135"/>
        <v>0</v>
      </c>
      <c r="AQ549" s="10">
        <f t="shared" si="136"/>
        <v>0</v>
      </c>
      <c r="AR549" s="10">
        <f t="shared" si="136"/>
        <v>0</v>
      </c>
      <c r="AS549" s="10">
        <f t="shared" si="136"/>
        <v>0</v>
      </c>
      <c r="AT549" s="10">
        <f t="shared" si="136"/>
        <v>0</v>
      </c>
      <c r="AV549" s="10">
        <f t="shared" si="137"/>
        <v>0</v>
      </c>
      <c r="AW549" s="10">
        <f>'დამტკ. ბიუჯ.'!G549</f>
        <v>0</v>
      </c>
      <c r="AX549" s="10">
        <f>'დამტკ. საკუთ.'!G549</f>
        <v>0</v>
      </c>
      <c r="AY549" s="10">
        <f>'ცვლილ. ბიუჯ.'!H549</f>
        <v>0</v>
      </c>
      <c r="AZ549" s="10">
        <f>'ცვლილ. საკუთ.'!H549</f>
        <v>0</v>
      </c>
      <c r="BA549" s="10">
        <f>'მთავრ. ფონდი'!H549</f>
        <v>0</v>
      </c>
      <c r="BB549" s="10">
        <f>'პრეზ. ფონდი'!H549</f>
        <v>0</v>
      </c>
      <c r="BC549" s="10">
        <f>'დაზუსტ. ნაერთი'!G549</f>
        <v>0</v>
      </c>
      <c r="BD549" s="10">
        <f>'დაზუსტ. ბიუჯ.'!G549</f>
        <v>0</v>
      </c>
      <c r="BE549" s="10">
        <f>'დაზუსტ. საკუთ.'!G549</f>
        <v>0</v>
      </c>
      <c r="BG549" s="10">
        <f t="shared" si="138"/>
        <v>0</v>
      </c>
      <c r="BH549" s="10">
        <f t="shared" si="138"/>
        <v>0</v>
      </c>
      <c r="BI549" s="10">
        <f t="shared" si="138"/>
        <v>0</v>
      </c>
      <c r="BJ549" s="10">
        <f t="shared" si="138"/>
        <v>0</v>
      </c>
      <c r="BK549" s="10">
        <f t="shared" si="139"/>
        <v>0</v>
      </c>
      <c r="BL549" s="10">
        <f t="shared" si="139"/>
        <v>0</v>
      </c>
      <c r="BM549" s="10">
        <f t="shared" si="139"/>
        <v>0</v>
      </c>
      <c r="BN549" s="10">
        <f t="shared" si="139"/>
        <v>0</v>
      </c>
      <c r="BO549" s="10">
        <f t="shared" si="142"/>
        <v>0</v>
      </c>
      <c r="BP549" s="10">
        <f t="shared" si="141"/>
        <v>0</v>
      </c>
      <c r="BR549" s="10">
        <f t="shared" si="140"/>
        <v>0</v>
      </c>
      <c r="BS549" s="10">
        <f>'დამტკ. ბიუჯ.'!H549</f>
        <v>0</v>
      </c>
      <c r="BT549" s="10">
        <f>'დამტკ. საკუთ.'!H549</f>
        <v>0</v>
      </c>
      <c r="BU549" s="10">
        <f>'ცვლილ. ბიუჯ.'!I549</f>
        <v>0</v>
      </c>
      <c r="BV549" s="10">
        <f>'ცვლილ. საკუთ.'!I549</f>
        <v>0</v>
      </c>
      <c r="BW549" s="10">
        <f>'მთავრ. ფონდი'!I549</f>
        <v>0</v>
      </c>
      <c r="BX549" s="10">
        <f>'პრეზ. ფონდი'!I549</f>
        <v>0</v>
      </c>
      <c r="BY549" s="10">
        <f>'დაზუსტ. ნაერთი'!H549</f>
        <v>0</v>
      </c>
      <c r="BZ549" s="10">
        <f>'დაზუსტ. ბიუჯ.'!H549</f>
        <v>0</v>
      </c>
      <c r="CA549" s="10">
        <f>'დაზუსტ. საკუთ.'!H549</f>
        <v>0</v>
      </c>
    </row>
    <row r="550" spans="1:79" x14ac:dyDescent="0.25">
      <c r="A550" t="str">
        <f t="shared" si="126"/>
        <v>a</v>
      </c>
      <c r="B550" s="8"/>
      <c r="C550" s="9" t="s">
        <v>16</v>
      </c>
      <c r="D550" s="10">
        <f t="shared" si="127"/>
        <v>834072000</v>
      </c>
      <c r="E550" s="10">
        <f t="shared" si="128"/>
        <v>834072000</v>
      </c>
      <c r="F550" s="10">
        <f t="shared" si="129"/>
        <v>0</v>
      </c>
      <c r="G550" s="10">
        <f t="shared" si="129"/>
        <v>3635450</v>
      </c>
      <c r="H550" s="10">
        <f t="shared" si="129"/>
        <v>0</v>
      </c>
      <c r="I550" s="10">
        <f t="shared" si="129"/>
        <v>0</v>
      </c>
      <c r="J550" s="10">
        <f t="shared" si="130"/>
        <v>0</v>
      </c>
      <c r="K550" s="10">
        <f t="shared" si="130"/>
        <v>837707450</v>
      </c>
      <c r="L550" s="10">
        <f t="shared" si="130"/>
        <v>837707450</v>
      </c>
      <c r="M550" s="10">
        <f t="shared" si="130"/>
        <v>0</v>
      </c>
      <c r="O550" s="10">
        <f t="shared" si="131"/>
        <v>224733500</v>
      </c>
      <c r="P550" s="10">
        <f>'დამტკ. ბიუჯ.'!E550</f>
        <v>224733500</v>
      </c>
      <c r="Q550" s="10">
        <f>'დამტკ. საკუთ.'!E550</f>
        <v>0</v>
      </c>
      <c r="R550" s="10">
        <f>'ცვლილ. ბიუჯ.'!F550</f>
        <v>-22084040</v>
      </c>
      <c r="S550" s="10">
        <f>'ცვლილ. საკუთ.'!F550</f>
        <v>0</v>
      </c>
      <c r="T550" s="10">
        <f>'მთავრ. ფონდი'!F550</f>
        <v>0</v>
      </c>
      <c r="U550" s="10">
        <f>'პრეზ. ფონდი'!F550</f>
        <v>0</v>
      </c>
      <c r="V550" s="10">
        <f>'დაზუსტ. ნაერთი'!E550</f>
        <v>202649460</v>
      </c>
      <c r="W550" s="10">
        <f>'დაზუსტ. ბიუჯ.'!E550</f>
        <v>202649460</v>
      </c>
      <c r="X550" s="10">
        <f>'დაზუსტ. საკუთ.'!E550</f>
        <v>0</v>
      </c>
      <c r="Z550" s="10">
        <f t="shared" si="132"/>
        <v>206302700</v>
      </c>
      <c r="AA550" s="10">
        <f>'დამტკ. ბიუჯ.'!F550</f>
        <v>206302700</v>
      </c>
      <c r="AB550" s="10">
        <f>'დამტკ. საკუთ.'!F550</f>
        <v>0</v>
      </c>
      <c r="AC550" s="10">
        <f>'ცვლილ. ბიუჯ.'!G550</f>
        <v>18547490</v>
      </c>
      <c r="AD550" s="10">
        <f>'ცვლილ. საკუთ.'!G550</f>
        <v>0</v>
      </c>
      <c r="AE550" s="10">
        <f>'მთავრ. ფონდი'!G550</f>
        <v>0</v>
      </c>
      <c r="AF550" s="10">
        <f>'პრეზ. ფონდი'!G550</f>
        <v>0</v>
      </c>
      <c r="AG550" s="10">
        <f>'დაზუსტ. ნაერთი'!F550</f>
        <v>224850190</v>
      </c>
      <c r="AH550" s="10">
        <f>'დაზუსტ. ბიუჯ.'!F550</f>
        <v>224850190</v>
      </c>
      <c r="AI550" s="10">
        <f>'დაზუსტ. საკუთ.'!F550</f>
        <v>0</v>
      </c>
      <c r="AK550" s="10">
        <f t="shared" si="133"/>
        <v>431036200</v>
      </c>
      <c r="AL550" s="10">
        <f t="shared" si="134"/>
        <v>431036200</v>
      </c>
      <c r="AM550" s="10">
        <f t="shared" si="135"/>
        <v>0</v>
      </c>
      <c r="AN550" s="10">
        <f t="shared" si="135"/>
        <v>-3536550</v>
      </c>
      <c r="AO550" s="10">
        <f t="shared" si="135"/>
        <v>0</v>
      </c>
      <c r="AP550" s="10">
        <f t="shared" si="135"/>
        <v>0</v>
      </c>
      <c r="AQ550" s="10">
        <f t="shared" si="136"/>
        <v>0</v>
      </c>
      <c r="AR550" s="10">
        <f t="shared" si="136"/>
        <v>427499650</v>
      </c>
      <c r="AS550" s="10">
        <f t="shared" si="136"/>
        <v>427499650</v>
      </c>
      <c r="AT550" s="10">
        <f t="shared" si="136"/>
        <v>0</v>
      </c>
      <c r="AV550" s="10">
        <f t="shared" si="137"/>
        <v>203726200</v>
      </c>
      <c r="AW550" s="10">
        <f>'დამტკ. ბიუჯ.'!G550</f>
        <v>203726200</v>
      </c>
      <c r="AX550" s="10">
        <f>'დამტკ. საკუთ.'!G550</f>
        <v>0</v>
      </c>
      <c r="AY550" s="10">
        <f>'ცვლილ. ბიუჯ.'!H550</f>
        <v>3117000</v>
      </c>
      <c r="AZ550" s="10">
        <f>'ცვლილ. საკუთ.'!H550</f>
        <v>0</v>
      </c>
      <c r="BA550" s="10">
        <f>'მთავრ. ფონდი'!H550</f>
        <v>0</v>
      </c>
      <c r="BB550" s="10">
        <f>'პრეზ. ფონდი'!H550</f>
        <v>0</v>
      </c>
      <c r="BC550" s="10">
        <f>'დაზუსტ. ნაერთი'!G550</f>
        <v>206843200</v>
      </c>
      <c r="BD550" s="10">
        <f>'დაზუსტ. ბიუჯ.'!G550</f>
        <v>206843200</v>
      </c>
      <c r="BE550" s="10">
        <f>'დაზუსტ. საკუთ.'!G550</f>
        <v>0</v>
      </c>
      <c r="BG550" s="10">
        <f t="shared" si="138"/>
        <v>634762400</v>
      </c>
      <c r="BH550" s="10">
        <f t="shared" si="138"/>
        <v>634762400</v>
      </c>
      <c r="BI550" s="10">
        <f t="shared" si="138"/>
        <v>0</v>
      </c>
      <c r="BJ550" s="10">
        <f t="shared" si="138"/>
        <v>-419550</v>
      </c>
      <c r="BK550" s="10">
        <f t="shared" si="139"/>
        <v>0</v>
      </c>
      <c r="BL550" s="10">
        <f t="shared" si="139"/>
        <v>0</v>
      </c>
      <c r="BM550" s="10">
        <f t="shared" si="139"/>
        <v>0</v>
      </c>
      <c r="BN550" s="10">
        <f t="shared" si="139"/>
        <v>634342850</v>
      </c>
      <c r="BO550" s="10">
        <f t="shared" si="142"/>
        <v>634342850</v>
      </c>
      <c r="BP550" s="10">
        <f t="shared" si="141"/>
        <v>0</v>
      </c>
      <c r="BR550" s="10">
        <f t="shared" si="140"/>
        <v>199309600</v>
      </c>
      <c r="BS550" s="10">
        <f>'დამტკ. ბიუჯ.'!H550</f>
        <v>199309600</v>
      </c>
      <c r="BT550" s="10">
        <f>'დამტკ. საკუთ.'!H550</f>
        <v>0</v>
      </c>
      <c r="BU550" s="10">
        <f>'ცვლილ. ბიუჯ.'!I550</f>
        <v>4055000</v>
      </c>
      <c r="BV550" s="10">
        <f>'ცვლილ. საკუთ.'!I550</f>
        <v>0</v>
      </c>
      <c r="BW550" s="10">
        <f>'მთავრ. ფონდი'!I550</f>
        <v>0</v>
      </c>
      <c r="BX550" s="10">
        <f>'პრეზ. ფონდი'!I550</f>
        <v>0</v>
      </c>
      <c r="BY550" s="10">
        <f>'დაზუსტ. ნაერთი'!H550</f>
        <v>203364600</v>
      </c>
      <c r="BZ550" s="10">
        <f>'დაზუსტ. ბიუჯ.'!H550</f>
        <v>203364600</v>
      </c>
      <c r="CA550" s="10">
        <f>'დაზუსტ. საკუთ.'!H550</f>
        <v>0</v>
      </c>
    </row>
    <row r="551" spans="1:79" x14ac:dyDescent="0.25">
      <c r="A551" t="str">
        <f t="shared" si="126"/>
        <v>a</v>
      </c>
      <c r="B551" s="8"/>
      <c r="C551" s="9" t="s">
        <v>17</v>
      </c>
      <c r="D551" s="10">
        <f t="shared" si="127"/>
        <v>660000</v>
      </c>
      <c r="E551" s="10">
        <f t="shared" si="128"/>
        <v>660000</v>
      </c>
      <c r="F551" s="10">
        <f t="shared" si="129"/>
        <v>0</v>
      </c>
      <c r="G551" s="10">
        <f t="shared" si="129"/>
        <v>-4980044</v>
      </c>
      <c r="H551" s="10">
        <f t="shared" si="129"/>
        <v>5000</v>
      </c>
      <c r="I551" s="10">
        <f t="shared" si="129"/>
        <v>0</v>
      </c>
      <c r="J551" s="10">
        <f t="shared" si="130"/>
        <v>0</v>
      </c>
      <c r="K551" s="10">
        <f t="shared" si="130"/>
        <v>-4315044</v>
      </c>
      <c r="L551" s="10">
        <f t="shared" si="130"/>
        <v>-4320044</v>
      </c>
      <c r="M551" s="10">
        <f t="shared" si="130"/>
        <v>5000</v>
      </c>
      <c r="O551" s="10">
        <f t="shared" si="131"/>
        <v>127000</v>
      </c>
      <c r="P551" s="10">
        <f>'დამტკ. ბიუჯ.'!E551</f>
        <v>127000</v>
      </c>
      <c r="Q551" s="10">
        <f>'დამტკ. საკუთ.'!E551</f>
        <v>0</v>
      </c>
      <c r="R551" s="10">
        <f>'ცვლილ. ბიუჯ.'!F551</f>
        <v>9956</v>
      </c>
      <c r="S551" s="10">
        <f>'ცვლილ. საკუთ.'!F551</f>
        <v>2000</v>
      </c>
      <c r="T551" s="10">
        <f>'მთავრ. ფონდი'!F551</f>
        <v>0</v>
      </c>
      <c r="U551" s="10">
        <f>'პრეზ. ფონდი'!F551</f>
        <v>0</v>
      </c>
      <c r="V551" s="10">
        <f>'დაზუსტ. ნაერთი'!E551</f>
        <v>138956</v>
      </c>
      <c r="W551" s="10">
        <f>'დაზუსტ. ბიუჯ.'!E551</f>
        <v>136956</v>
      </c>
      <c r="X551" s="10">
        <f>'დაზუსტ. საკუთ.'!E551</f>
        <v>2000</v>
      </c>
      <c r="Z551" s="10">
        <f t="shared" si="132"/>
        <v>166000</v>
      </c>
      <c r="AA551" s="10">
        <f>'დამტკ. ბიუჯ.'!F551</f>
        <v>166000</v>
      </c>
      <c r="AB551" s="10">
        <f>'დამტკ. საკუთ.'!F551</f>
        <v>0</v>
      </c>
      <c r="AC551" s="10">
        <f>'ცვლილ. ბიუჯ.'!G551</f>
        <v>10000</v>
      </c>
      <c r="AD551" s="10">
        <f>'ცვლილ. საკუთ.'!G551</f>
        <v>1000</v>
      </c>
      <c r="AE551" s="10">
        <f>'მთავრ. ფონდი'!G551</f>
        <v>0</v>
      </c>
      <c r="AF551" s="10">
        <f>'პრეზ. ფონდი'!G551</f>
        <v>0</v>
      </c>
      <c r="AG551" s="10">
        <f>'დაზუსტ. ნაერთი'!F551</f>
        <v>177000</v>
      </c>
      <c r="AH551" s="10">
        <f>'დაზუსტ. ბიუჯ.'!F551</f>
        <v>176000</v>
      </c>
      <c r="AI551" s="10">
        <f>'დაზუსტ. საკუთ.'!F551</f>
        <v>1000</v>
      </c>
      <c r="AK551" s="10">
        <f t="shared" si="133"/>
        <v>293000</v>
      </c>
      <c r="AL551" s="10">
        <f t="shared" si="134"/>
        <v>293000</v>
      </c>
      <c r="AM551" s="10">
        <f t="shared" si="135"/>
        <v>0</v>
      </c>
      <c r="AN551" s="10">
        <f t="shared" si="135"/>
        <v>19956</v>
      </c>
      <c r="AO551" s="10">
        <f t="shared" si="135"/>
        <v>3000</v>
      </c>
      <c r="AP551" s="10">
        <f t="shared" si="135"/>
        <v>0</v>
      </c>
      <c r="AQ551" s="10">
        <f t="shared" si="136"/>
        <v>0</v>
      </c>
      <c r="AR551" s="10">
        <f t="shared" si="136"/>
        <v>315956</v>
      </c>
      <c r="AS551" s="10">
        <f t="shared" si="136"/>
        <v>312956</v>
      </c>
      <c r="AT551" s="10">
        <f t="shared" si="136"/>
        <v>3000</v>
      </c>
      <c r="AV551" s="10">
        <f t="shared" si="137"/>
        <v>150000</v>
      </c>
      <c r="AW551" s="10">
        <f>'დამტკ. ბიუჯ.'!G551</f>
        <v>150000</v>
      </c>
      <c r="AX551" s="10">
        <f>'დამტკ. საკუთ.'!G551</f>
        <v>0</v>
      </c>
      <c r="AY551" s="10">
        <f>'ცვლილ. ბიუჯ.'!H551</f>
        <v>0</v>
      </c>
      <c r="AZ551" s="10">
        <f>'ცვლილ. საკუთ.'!H551</f>
        <v>1000</v>
      </c>
      <c r="BA551" s="10">
        <f>'მთავრ. ფონდი'!H551</f>
        <v>0</v>
      </c>
      <c r="BB551" s="10">
        <f>'პრეზ. ფონდი'!H551</f>
        <v>0</v>
      </c>
      <c r="BC551" s="10">
        <f>'დაზუსტ. ნაერთი'!G551</f>
        <v>151000</v>
      </c>
      <c r="BD551" s="10">
        <f>'დაზუსტ. ბიუჯ.'!G551</f>
        <v>150000</v>
      </c>
      <c r="BE551" s="10">
        <f>'დაზუსტ. საკუთ.'!G551</f>
        <v>1000</v>
      </c>
      <c r="BG551" s="10">
        <f t="shared" si="138"/>
        <v>443000</v>
      </c>
      <c r="BH551" s="10">
        <f t="shared" si="138"/>
        <v>443000</v>
      </c>
      <c r="BI551" s="10">
        <f t="shared" si="138"/>
        <v>0</v>
      </c>
      <c r="BJ551" s="10">
        <f t="shared" si="138"/>
        <v>19956</v>
      </c>
      <c r="BK551" s="10">
        <f t="shared" si="139"/>
        <v>4000</v>
      </c>
      <c r="BL551" s="10">
        <f t="shared" si="139"/>
        <v>0</v>
      </c>
      <c r="BM551" s="10">
        <f t="shared" si="139"/>
        <v>0</v>
      </c>
      <c r="BN551" s="10">
        <f t="shared" si="139"/>
        <v>466956</v>
      </c>
      <c r="BO551" s="10">
        <f t="shared" si="142"/>
        <v>462956</v>
      </c>
      <c r="BP551" s="10">
        <f t="shared" si="141"/>
        <v>4000</v>
      </c>
      <c r="BR551" s="10">
        <f t="shared" si="140"/>
        <v>217000</v>
      </c>
      <c r="BS551" s="10">
        <f>'დამტკ. ბიუჯ.'!H551</f>
        <v>217000</v>
      </c>
      <c r="BT551" s="10">
        <f>'დამტკ. საკუთ.'!H551</f>
        <v>0</v>
      </c>
      <c r="BU551" s="10">
        <f>'ცვლილ. ბიუჯ.'!I551</f>
        <v>-5000000</v>
      </c>
      <c r="BV551" s="10">
        <f>'ცვლილ. საკუთ.'!I551</f>
        <v>1000</v>
      </c>
      <c r="BW551" s="10">
        <f>'მთავრ. ფონდი'!I551</f>
        <v>0</v>
      </c>
      <c r="BX551" s="10">
        <f>'პრეზ. ფონდი'!I551</f>
        <v>0</v>
      </c>
      <c r="BY551" s="10">
        <f>'დაზუსტ. ნაერთი'!H551</f>
        <v>-4782000</v>
      </c>
      <c r="BZ551" s="10">
        <f>'დაზუსტ. ბიუჯ.'!H551</f>
        <v>-4783000</v>
      </c>
      <c r="CA551" s="10">
        <f>'დაზუსტ. საკუთ.'!H551</f>
        <v>1000</v>
      </c>
    </row>
    <row r="552" spans="1:79" x14ac:dyDescent="0.25">
      <c r="A552" t="str">
        <f t="shared" si="126"/>
        <v>a</v>
      </c>
      <c r="B552" s="5"/>
      <c r="C552" s="6" t="s">
        <v>18</v>
      </c>
      <c r="D552" s="7">
        <f t="shared" si="127"/>
        <v>30000</v>
      </c>
      <c r="E552" s="7">
        <f t="shared" si="128"/>
        <v>30000</v>
      </c>
      <c r="F552" s="7">
        <f t="shared" si="129"/>
        <v>0</v>
      </c>
      <c r="G552" s="7">
        <f t="shared" si="129"/>
        <v>37230</v>
      </c>
      <c r="H552" s="7">
        <f t="shared" si="129"/>
        <v>5000</v>
      </c>
      <c r="I552" s="7">
        <f t="shared" si="129"/>
        <v>0</v>
      </c>
      <c r="J552" s="7">
        <f t="shared" si="130"/>
        <v>0</v>
      </c>
      <c r="K552" s="7">
        <f t="shared" si="130"/>
        <v>72230</v>
      </c>
      <c r="L552" s="7">
        <f t="shared" si="130"/>
        <v>67230</v>
      </c>
      <c r="M552" s="7">
        <f t="shared" si="130"/>
        <v>5000</v>
      </c>
      <c r="O552" s="7">
        <f t="shared" si="131"/>
        <v>15000</v>
      </c>
      <c r="P552" s="7">
        <f>'დამტკ. ბიუჯ.'!E552</f>
        <v>15000</v>
      </c>
      <c r="Q552" s="7">
        <f>'დამტკ. საკუთ.'!E552</f>
        <v>0</v>
      </c>
      <c r="R552" s="7">
        <f>'ცვლილ. ბიუჯ.'!F552</f>
        <v>0</v>
      </c>
      <c r="S552" s="7">
        <f>'ცვლილ. საკუთ.'!F552</f>
        <v>3000</v>
      </c>
      <c r="T552" s="7">
        <f>'მთავრ. ფონდი'!F552</f>
        <v>0</v>
      </c>
      <c r="U552" s="7">
        <f>'პრეზ. ფონდი'!F552</f>
        <v>0</v>
      </c>
      <c r="V552" s="7">
        <f>'დაზუსტ. ნაერთი'!E552</f>
        <v>18000</v>
      </c>
      <c r="W552" s="7">
        <f>'დაზუსტ. ბიუჯ.'!E552</f>
        <v>15000</v>
      </c>
      <c r="X552" s="7">
        <f>'დაზუსტ. საკუთ.'!E552</f>
        <v>3000</v>
      </c>
      <c r="Z552" s="7">
        <f t="shared" si="132"/>
        <v>5000</v>
      </c>
      <c r="AA552" s="7">
        <f>'დამტკ. ბიუჯ.'!F552</f>
        <v>5000</v>
      </c>
      <c r="AB552" s="7">
        <f>'დამტკ. საკუთ.'!F552</f>
        <v>0</v>
      </c>
      <c r="AC552" s="7">
        <f>'ცვლილ. ბიუჯ.'!G552</f>
        <v>37230</v>
      </c>
      <c r="AD552" s="7">
        <f>'ცვლილ. საკუთ.'!G552</f>
        <v>2000</v>
      </c>
      <c r="AE552" s="7">
        <f>'მთავრ. ფონდი'!G552</f>
        <v>0</v>
      </c>
      <c r="AF552" s="7">
        <f>'პრეზ. ფონდი'!G552</f>
        <v>0</v>
      </c>
      <c r="AG552" s="7">
        <f>'დაზუსტ. ნაერთი'!F552</f>
        <v>44230</v>
      </c>
      <c r="AH552" s="7">
        <f>'დაზუსტ. ბიუჯ.'!F552</f>
        <v>42230</v>
      </c>
      <c r="AI552" s="7">
        <f>'დაზუსტ. საკუთ.'!F552</f>
        <v>2000</v>
      </c>
      <c r="AK552" s="7">
        <f t="shared" si="133"/>
        <v>20000</v>
      </c>
      <c r="AL552" s="7">
        <f t="shared" si="134"/>
        <v>20000</v>
      </c>
      <c r="AM552" s="7">
        <f t="shared" si="135"/>
        <v>0</v>
      </c>
      <c r="AN552" s="7">
        <f t="shared" si="135"/>
        <v>37230</v>
      </c>
      <c r="AO552" s="7">
        <f t="shared" si="135"/>
        <v>5000</v>
      </c>
      <c r="AP552" s="7">
        <f t="shared" si="135"/>
        <v>0</v>
      </c>
      <c r="AQ552" s="7">
        <f t="shared" si="136"/>
        <v>0</v>
      </c>
      <c r="AR552" s="7">
        <f t="shared" si="136"/>
        <v>62230</v>
      </c>
      <c r="AS552" s="7">
        <f t="shared" si="136"/>
        <v>57230</v>
      </c>
      <c r="AT552" s="7">
        <f t="shared" si="136"/>
        <v>5000</v>
      </c>
      <c r="AV552" s="7">
        <f t="shared" si="137"/>
        <v>5000</v>
      </c>
      <c r="AW552" s="7">
        <f>'დამტკ. ბიუჯ.'!G552</f>
        <v>5000</v>
      </c>
      <c r="AX552" s="7">
        <f>'დამტკ. საკუთ.'!G552</f>
        <v>0</v>
      </c>
      <c r="AY552" s="7">
        <f>'ცვლილ. ბიუჯ.'!H552</f>
        <v>0</v>
      </c>
      <c r="AZ552" s="7">
        <f>'ცვლილ. საკუთ.'!H552</f>
        <v>0</v>
      </c>
      <c r="BA552" s="7">
        <f>'მთავრ. ფონდი'!H552</f>
        <v>0</v>
      </c>
      <c r="BB552" s="7">
        <f>'პრეზ. ფონდი'!H552</f>
        <v>0</v>
      </c>
      <c r="BC552" s="7">
        <f>'დაზუსტ. ნაერთი'!G552</f>
        <v>5000</v>
      </c>
      <c r="BD552" s="7">
        <f>'დაზუსტ. ბიუჯ.'!G552</f>
        <v>5000</v>
      </c>
      <c r="BE552" s="7">
        <f>'დაზუსტ. საკუთ.'!G552</f>
        <v>0</v>
      </c>
      <c r="BG552" s="7">
        <f t="shared" si="138"/>
        <v>25000</v>
      </c>
      <c r="BH552" s="7">
        <f t="shared" si="138"/>
        <v>25000</v>
      </c>
      <c r="BI552" s="7">
        <f t="shared" si="138"/>
        <v>0</v>
      </c>
      <c r="BJ552" s="7">
        <f t="shared" si="138"/>
        <v>37230</v>
      </c>
      <c r="BK552" s="7">
        <f t="shared" si="139"/>
        <v>5000</v>
      </c>
      <c r="BL552" s="7">
        <f t="shared" si="139"/>
        <v>0</v>
      </c>
      <c r="BM552" s="7">
        <f t="shared" si="139"/>
        <v>0</v>
      </c>
      <c r="BN552" s="7">
        <f t="shared" si="139"/>
        <v>67230</v>
      </c>
      <c r="BO552" s="7">
        <f t="shared" si="142"/>
        <v>62230</v>
      </c>
      <c r="BP552" s="7">
        <f t="shared" si="141"/>
        <v>5000</v>
      </c>
      <c r="BR552" s="7">
        <f t="shared" si="140"/>
        <v>5000</v>
      </c>
      <c r="BS552" s="7">
        <f>'დამტკ. ბიუჯ.'!H552</f>
        <v>5000</v>
      </c>
      <c r="BT552" s="7">
        <f>'დამტკ. საკუთ.'!H552</f>
        <v>0</v>
      </c>
      <c r="BU552" s="7">
        <f>'ცვლილ. ბიუჯ.'!I552</f>
        <v>0</v>
      </c>
      <c r="BV552" s="7">
        <f>'ცვლილ. საკუთ.'!I552</f>
        <v>0</v>
      </c>
      <c r="BW552" s="7">
        <f>'მთავრ. ფონდი'!I552</f>
        <v>0</v>
      </c>
      <c r="BX552" s="7">
        <f>'პრეზ. ფონდი'!I552</f>
        <v>0</v>
      </c>
      <c r="BY552" s="7">
        <f>'დაზუსტ. ნაერთი'!H552</f>
        <v>5000</v>
      </c>
      <c r="BZ552" s="7">
        <f>'დაზუსტ. ბიუჯ.'!H552</f>
        <v>5000</v>
      </c>
      <c r="CA552" s="7">
        <f>'დაზუსტ. საკუთ.'!H552</f>
        <v>0</v>
      </c>
    </row>
    <row r="553" spans="1:79" x14ac:dyDescent="0.25">
      <c r="A553" t="str">
        <f t="shared" si="126"/>
        <v>b</v>
      </c>
      <c r="B553" s="5"/>
      <c r="C553" s="6" t="s">
        <v>19</v>
      </c>
      <c r="D553" s="7">
        <f t="shared" si="127"/>
        <v>0</v>
      </c>
      <c r="E553" s="7">
        <f t="shared" si="128"/>
        <v>0</v>
      </c>
      <c r="F553" s="7">
        <f t="shared" si="129"/>
        <v>0</v>
      </c>
      <c r="G553" s="7">
        <f t="shared" si="129"/>
        <v>0</v>
      </c>
      <c r="H553" s="7">
        <f t="shared" si="129"/>
        <v>0</v>
      </c>
      <c r="I553" s="7">
        <f t="shared" si="129"/>
        <v>0</v>
      </c>
      <c r="J553" s="7">
        <f t="shared" si="130"/>
        <v>0</v>
      </c>
      <c r="K553" s="7">
        <f t="shared" si="130"/>
        <v>0</v>
      </c>
      <c r="L553" s="7">
        <f t="shared" si="130"/>
        <v>0</v>
      </c>
      <c r="M553" s="7">
        <f t="shared" si="130"/>
        <v>0</v>
      </c>
      <c r="O553" s="7">
        <f t="shared" si="131"/>
        <v>0</v>
      </c>
      <c r="P553" s="7">
        <f>'დამტკ. ბიუჯ.'!E553</f>
        <v>0</v>
      </c>
      <c r="Q553" s="7">
        <f>'დამტკ. საკუთ.'!E553</f>
        <v>0</v>
      </c>
      <c r="R553" s="7">
        <f>'ცვლილ. ბიუჯ.'!F553</f>
        <v>0</v>
      </c>
      <c r="S553" s="7">
        <f>'ცვლილ. საკუთ.'!F553</f>
        <v>0</v>
      </c>
      <c r="T553" s="7">
        <f>'მთავრ. ფონდი'!F553</f>
        <v>0</v>
      </c>
      <c r="U553" s="7">
        <f>'პრეზ. ფონდი'!F553</f>
        <v>0</v>
      </c>
      <c r="V553" s="7">
        <f>'დაზუსტ. ნაერთი'!E553</f>
        <v>0</v>
      </c>
      <c r="W553" s="7">
        <f>'დაზუსტ. ბიუჯ.'!E553</f>
        <v>0</v>
      </c>
      <c r="X553" s="7">
        <f>'დაზუსტ. საკუთ.'!E553</f>
        <v>0</v>
      </c>
      <c r="Z553" s="7">
        <f t="shared" si="132"/>
        <v>0</v>
      </c>
      <c r="AA553" s="7">
        <f>'დამტკ. ბიუჯ.'!F553</f>
        <v>0</v>
      </c>
      <c r="AB553" s="7">
        <f>'დამტკ. საკუთ.'!F553</f>
        <v>0</v>
      </c>
      <c r="AC553" s="7">
        <f>'ცვლილ. ბიუჯ.'!G553</f>
        <v>0</v>
      </c>
      <c r="AD553" s="7">
        <f>'ცვლილ. საკუთ.'!G553</f>
        <v>0</v>
      </c>
      <c r="AE553" s="7">
        <f>'მთავრ. ფონდი'!G553</f>
        <v>0</v>
      </c>
      <c r="AF553" s="7">
        <f>'პრეზ. ფონდი'!G553</f>
        <v>0</v>
      </c>
      <c r="AG553" s="7">
        <f>'დაზუსტ. ნაერთი'!F553</f>
        <v>0</v>
      </c>
      <c r="AH553" s="7">
        <f>'დაზუსტ. ბიუჯ.'!F553</f>
        <v>0</v>
      </c>
      <c r="AI553" s="7">
        <f>'დაზუსტ. საკუთ.'!F553</f>
        <v>0</v>
      </c>
      <c r="AK553" s="7">
        <f t="shared" si="133"/>
        <v>0</v>
      </c>
      <c r="AL553" s="7">
        <f t="shared" si="134"/>
        <v>0</v>
      </c>
      <c r="AM553" s="7">
        <f t="shared" si="135"/>
        <v>0</v>
      </c>
      <c r="AN553" s="7">
        <f t="shared" si="135"/>
        <v>0</v>
      </c>
      <c r="AO553" s="7">
        <f t="shared" si="135"/>
        <v>0</v>
      </c>
      <c r="AP553" s="7">
        <f t="shared" si="135"/>
        <v>0</v>
      </c>
      <c r="AQ553" s="7">
        <f t="shared" si="136"/>
        <v>0</v>
      </c>
      <c r="AR553" s="7">
        <f t="shared" si="136"/>
        <v>0</v>
      </c>
      <c r="AS553" s="7">
        <f t="shared" si="136"/>
        <v>0</v>
      </c>
      <c r="AT553" s="7">
        <f t="shared" si="136"/>
        <v>0</v>
      </c>
      <c r="AV553" s="7">
        <f t="shared" si="137"/>
        <v>0</v>
      </c>
      <c r="AW553" s="7">
        <f>'დამტკ. ბიუჯ.'!G553</f>
        <v>0</v>
      </c>
      <c r="AX553" s="7">
        <f>'დამტკ. საკუთ.'!G553</f>
        <v>0</v>
      </c>
      <c r="AY553" s="7">
        <f>'ცვლილ. ბიუჯ.'!H553</f>
        <v>0</v>
      </c>
      <c r="AZ553" s="7">
        <f>'ცვლილ. საკუთ.'!H553</f>
        <v>0</v>
      </c>
      <c r="BA553" s="7">
        <f>'მთავრ. ფონდი'!H553</f>
        <v>0</v>
      </c>
      <c r="BB553" s="7">
        <f>'პრეზ. ფონდი'!H553</f>
        <v>0</v>
      </c>
      <c r="BC553" s="7">
        <f>'დაზუსტ. ნაერთი'!G553</f>
        <v>0</v>
      </c>
      <c r="BD553" s="7">
        <f>'დაზუსტ. ბიუჯ.'!G553</f>
        <v>0</v>
      </c>
      <c r="BE553" s="7">
        <f>'დაზუსტ. საკუთ.'!G553</f>
        <v>0</v>
      </c>
      <c r="BG553" s="7">
        <f t="shared" si="138"/>
        <v>0</v>
      </c>
      <c r="BH553" s="7">
        <f t="shared" si="138"/>
        <v>0</v>
      </c>
      <c r="BI553" s="7">
        <f t="shared" si="138"/>
        <v>0</v>
      </c>
      <c r="BJ553" s="7">
        <f t="shared" si="138"/>
        <v>0</v>
      </c>
      <c r="BK553" s="7">
        <f t="shared" si="139"/>
        <v>0</v>
      </c>
      <c r="BL553" s="7">
        <f t="shared" si="139"/>
        <v>0</v>
      </c>
      <c r="BM553" s="7">
        <f t="shared" si="139"/>
        <v>0</v>
      </c>
      <c r="BN553" s="7">
        <f t="shared" si="139"/>
        <v>0</v>
      </c>
      <c r="BO553" s="7">
        <f t="shared" si="142"/>
        <v>0</v>
      </c>
      <c r="BP553" s="7">
        <f t="shared" si="141"/>
        <v>0</v>
      </c>
      <c r="BR553" s="7">
        <f t="shared" si="140"/>
        <v>0</v>
      </c>
      <c r="BS553" s="7">
        <f>'დამტკ. ბიუჯ.'!H553</f>
        <v>0</v>
      </c>
      <c r="BT553" s="7">
        <f>'დამტკ. საკუთ.'!H553</f>
        <v>0</v>
      </c>
      <c r="BU553" s="7">
        <f>'ცვლილ. ბიუჯ.'!I553</f>
        <v>0</v>
      </c>
      <c r="BV553" s="7">
        <f>'ცვლილ. საკუთ.'!I553</f>
        <v>0</v>
      </c>
      <c r="BW553" s="7">
        <f>'მთავრ. ფონდი'!I553</f>
        <v>0</v>
      </c>
      <c r="BX553" s="7">
        <f>'პრეზ. ფონდი'!I553</f>
        <v>0</v>
      </c>
      <c r="BY553" s="7">
        <f>'დაზუსტ. ნაერთი'!H553</f>
        <v>0</v>
      </c>
      <c r="BZ553" s="7">
        <f>'დაზუსტ. ბიუჯ.'!H553</f>
        <v>0</v>
      </c>
      <c r="CA553" s="7">
        <f>'დაზუსტ. საკუთ.'!H553</f>
        <v>0</v>
      </c>
    </row>
    <row r="554" spans="1:79" ht="15.75" thickBot="1" x14ac:dyDescent="0.3">
      <c r="A554" t="str">
        <f t="shared" si="126"/>
        <v>a</v>
      </c>
      <c r="B554" s="11"/>
      <c r="C554" s="12" t="s">
        <v>20</v>
      </c>
      <c r="D554" s="13">
        <f t="shared" si="127"/>
        <v>0</v>
      </c>
      <c r="E554" s="13">
        <f t="shared" si="128"/>
        <v>0</v>
      </c>
      <c r="F554" s="13">
        <f t="shared" si="129"/>
        <v>0</v>
      </c>
      <c r="G554" s="13">
        <f t="shared" si="129"/>
        <v>257968</v>
      </c>
      <c r="H554" s="13">
        <f t="shared" si="129"/>
        <v>1870</v>
      </c>
      <c r="I554" s="13">
        <f t="shared" si="129"/>
        <v>0</v>
      </c>
      <c r="J554" s="13">
        <f t="shared" si="130"/>
        <v>0</v>
      </c>
      <c r="K554" s="13">
        <f t="shared" si="130"/>
        <v>259838</v>
      </c>
      <c r="L554" s="13">
        <f t="shared" si="130"/>
        <v>257968</v>
      </c>
      <c r="M554" s="13">
        <f t="shared" si="130"/>
        <v>1870</v>
      </c>
      <c r="O554" s="13">
        <f t="shared" si="131"/>
        <v>0</v>
      </c>
      <c r="P554" s="13">
        <f>'დამტკ. ბიუჯ.'!E554</f>
        <v>0</v>
      </c>
      <c r="Q554" s="13">
        <f>'დამტკ. საკუთ.'!E554</f>
        <v>0</v>
      </c>
      <c r="R554" s="13">
        <f>'ცვლილ. ბიუჯ.'!F554</f>
        <v>257968</v>
      </c>
      <c r="S554" s="13">
        <f>'ცვლილ. საკუთ.'!F554</f>
        <v>1870</v>
      </c>
      <c r="T554" s="13">
        <f>'მთავრ. ფონდი'!F554</f>
        <v>0</v>
      </c>
      <c r="U554" s="13">
        <f>'პრეზ. ფონდი'!F554</f>
        <v>0</v>
      </c>
      <c r="V554" s="13">
        <f>'დაზუსტ. ნაერთი'!E554</f>
        <v>259838</v>
      </c>
      <c r="W554" s="13">
        <f>'დაზუსტ. ბიუჯ.'!E554</f>
        <v>257968</v>
      </c>
      <c r="X554" s="13">
        <f>'დაზუსტ. საკუთ.'!E554</f>
        <v>1870</v>
      </c>
      <c r="Z554" s="13">
        <f t="shared" si="132"/>
        <v>0</v>
      </c>
      <c r="AA554" s="13">
        <f>'დამტკ. ბიუჯ.'!F554</f>
        <v>0</v>
      </c>
      <c r="AB554" s="13">
        <f>'დამტკ. საკუთ.'!F554</f>
        <v>0</v>
      </c>
      <c r="AC554" s="13">
        <f>'ცვლილ. ბიუჯ.'!G554</f>
        <v>0</v>
      </c>
      <c r="AD554" s="13">
        <f>'ცვლილ. საკუთ.'!G554</f>
        <v>0</v>
      </c>
      <c r="AE554" s="13">
        <f>'მთავრ. ფონდი'!G554</f>
        <v>0</v>
      </c>
      <c r="AF554" s="13">
        <f>'პრეზ. ფონდი'!G554</f>
        <v>0</v>
      </c>
      <c r="AG554" s="13">
        <f>'დაზუსტ. ნაერთი'!F554</f>
        <v>0</v>
      </c>
      <c r="AH554" s="13">
        <f>'დაზუსტ. ბიუჯ.'!F554</f>
        <v>0</v>
      </c>
      <c r="AI554" s="13">
        <f>'დაზუსტ. საკუთ.'!F554</f>
        <v>0</v>
      </c>
      <c r="AK554" s="13">
        <f t="shared" si="133"/>
        <v>0</v>
      </c>
      <c r="AL554" s="13">
        <f t="shared" si="134"/>
        <v>0</v>
      </c>
      <c r="AM554" s="13">
        <f t="shared" si="135"/>
        <v>0</v>
      </c>
      <c r="AN554" s="13">
        <f t="shared" si="135"/>
        <v>257968</v>
      </c>
      <c r="AO554" s="13">
        <f t="shared" si="135"/>
        <v>1870</v>
      </c>
      <c r="AP554" s="13">
        <f t="shared" si="135"/>
        <v>0</v>
      </c>
      <c r="AQ554" s="13">
        <f t="shared" si="136"/>
        <v>0</v>
      </c>
      <c r="AR554" s="13">
        <f t="shared" si="136"/>
        <v>259838</v>
      </c>
      <c r="AS554" s="13">
        <f t="shared" si="136"/>
        <v>257968</v>
      </c>
      <c r="AT554" s="13">
        <f t="shared" si="136"/>
        <v>1870</v>
      </c>
      <c r="AV554" s="13">
        <f t="shared" si="137"/>
        <v>0</v>
      </c>
      <c r="AW554" s="13">
        <f>'დამტკ. ბიუჯ.'!G554</f>
        <v>0</v>
      </c>
      <c r="AX554" s="13">
        <f>'დამტკ. საკუთ.'!G554</f>
        <v>0</v>
      </c>
      <c r="AY554" s="13">
        <f>'ცვლილ. ბიუჯ.'!H554</f>
        <v>0</v>
      </c>
      <c r="AZ554" s="13">
        <f>'ცვლილ. საკუთ.'!H554</f>
        <v>0</v>
      </c>
      <c r="BA554" s="13">
        <f>'მთავრ. ფონდი'!H554</f>
        <v>0</v>
      </c>
      <c r="BB554" s="13">
        <f>'პრეზ. ფონდი'!H554</f>
        <v>0</v>
      </c>
      <c r="BC554" s="13">
        <f>'დაზუსტ. ნაერთი'!G554</f>
        <v>0</v>
      </c>
      <c r="BD554" s="13">
        <f>'დაზუსტ. ბიუჯ.'!G554</f>
        <v>0</v>
      </c>
      <c r="BE554" s="13">
        <f>'დაზუსტ. საკუთ.'!G554</f>
        <v>0</v>
      </c>
      <c r="BG554" s="13">
        <f t="shared" si="138"/>
        <v>0</v>
      </c>
      <c r="BH554" s="13">
        <f t="shared" si="138"/>
        <v>0</v>
      </c>
      <c r="BI554" s="13">
        <f t="shared" si="138"/>
        <v>0</v>
      </c>
      <c r="BJ554" s="13">
        <f t="shared" si="138"/>
        <v>257968</v>
      </c>
      <c r="BK554" s="13">
        <f t="shared" si="139"/>
        <v>1870</v>
      </c>
      <c r="BL554" s="13">
        <f t="shared" si="139"/>
        <v>0</v>
      </c>
      <c r="BM554" s="13">
        <f t="shared" si="139"/>
        <v>0</v>
      </c>
      <c r="BN554" s="13">
        <f t="shared" si="139"/>
        <v>259838</v>
      </c>
      <c r="BO554" s="13">
        <f t="shared" si="142"/>
        <v>257968</v>
      </c>
      <c r="BP554" s="13">
        <f t="shared" si="141"/>
        <v>1870</v>
      </c>
      <c r="BR554" s="13">
        <f t="shared" si="140"/>
        <v>0</v>
      </c>
      <c r="BS554" s="13">
        <f>'დამტკ. ბიუჯ.'!H554</f>
        <v>0</v>
      </c>
      <c r="BT554" s="13">
        <f>'დამტკ. საკუთ.'!H554</f>
        <v>0</v>
      </c>
      <c r="BU554" s="13">
        <f>'ცვლილ. ბიუჯ.'!I554</f>
        <v>0</v>
      </c>
      <c r="BV554" s="13">
        <f>'ცვლილ. საკუთ.'!I554</f>
        <v>0</v>
      </c>
      <c r="BW554" s="13">
        <f>'მთავრ. ფონდი'!I554</f>
        <v>0</v>
      </c>
      <c r="BX554" s="13">
        <f>'პრეზ. ფონდი'!I554</f>
        <v>0</v>
      </c>
      <c r="BY554" s="13">
        <f>'დაზუსტ. ნაერთი'!H554</f>
        <v>0</v>
      </c>
      <c r="BZ554" s="13">
        <f>'დაზუსტ. ბიუჯ.'!H554</f>
        <v>0</v>
      </c>
      <c r="CA554" s="13">
        <f>'დაზუსტ. საკუთ.'!H554</f>
        <v>0</v>
      </c>
    </row>
    <row r="555" spans="1:79" ht="16.5" thickTop="1" thickBot="1" x14ac:dyDescent="0.3">
      <c r="A555" t="str">
        <f t="shared" si="126"/>
        <v>a</v>
      </c>
      <c r="B555" s="3" t="s">
        <v>99</v>
      </c>
      <c r="C555" s="14" t="s">
        <v>100</v>
      </c>
      <c r="D555" s="4">
        <f t="shared" si="127"/>
        <v>660000000</v>
      </c>
      <c r="E555" s="4">
        <f t="shared" si="128"/>
        <v>660000000</v>
      </c>
      <c r="F555" s="4">
        <f t="shared" si="129"/>
        <v>0</v>
      </c>
      <c r="G555" s="4">
        <f t="shared" si="129"/>
        <v>1500000</v>
      </c>
      <c r="H555" s="4">
        <f t="shared" si="129"/>
        <v>0</v>
      </c>
      <c r="I555" s="4">
        <f t="shared" si="129"/>
        <v>0</v>
      </c>
      <c r="J555" s="4">
        <f t="shared" si="130"/>
        <v>0</v>
      </c>
      <c r="K555" s="4">
        <f t="shared" si="130"/>
        <v>661500000</v>
      </c>
      <c r="L555" s="4">
        <f t="shared" si="130"/>
        <v>661500000</v>
      </c>
      <c r="M555" s="4">
        <f t="shared" si="130"/>
        <v>0</v>
      </c>
      <c r="O555" s="4">
        <f t="shared" si="131"/>
        <v>178500000</v>
      </c>
      <c r="P555" s="4">
        <f>'დამტკ. ბიუჯ.'!E555</f>
        <v>178500000</v>
      </c>
      <c r="Q555" s="4">
        <f>'დამტკ. საკუთ.'!E555</f>
        <v>0</v>
      </c>
      <c r="R555" s="4">
        <f>'ცვლილ. ბიუჯ.'!F555</f>
        <v>-14193000</v>
      </c>
      <c r="S555" s="4">
        <f>'ცვლილ. საკუთ.'!F555</f>
        <v>0</v>
      </c>
      <c r="T555" s="4">
        <f>'მთავრ. ფონდი'!F555</f>
        <v>0</v>
      </c>
      <c r="U555" s="4">
        <f>'პრეზ. ფონდი'!F555</f>
        <v>0</v>
      </c>
      <c r="V555" s="4">
        <f>'დაზუსტ. ნაერთი'!E555</f>
        <v>164307000</v>
      </c>
      <c r="W555" s="4">
        <f>'დაზუსტ. ბიუჯ.'!E555</f>
        <v>164307000</v>
      </c>
      <c r="X555" s="4">
        <f>'დაზუსტ. საკუთ.'!E555</f>
        <v>0</v>
      </c>
      <c r="Z555" s="4">
        <f t="shared" si="132"/>
        <v>160500000</v>
      </c>
      <c r="AA555" s="4">
        <f>'დამტკ. ბიუჯ.'!F555</f>
        <v>160500000</v>
      </c>
      <c r="AB555" s="4">
        <f>'დამტკ. საკუთ.'!F555</f>
        <v>0</v>
      </c>
      <c r="AC555" s="4">
        <f>'ცვლილ. ბიუჯ.'!G555</f>
        <v>11000000</v>
      </c>
      <c r="AD555" s="4">
        <f>'ცვლილ. საკუთ.'!G555</f>
        <v>0</v>
      </c>
      <c r="AE555" s="4">
        <f>'მთავრ. ფონდი'!G555</f>
        <v>0</v>
      </c>
      <c r="AF555" s="4">
        <f>'პრეზ. ფონდი'!G555</f>
        <v>0</v>
      </c>
      <c r="AG555" s="4">
        <f>'დაზუსტ. ნაერთი'!F555</f>
        <v>171500000</v>
      </c>
      <c r="AH555" s="4">
        <f>'დაზუსტ. ბიუჯ.'!F555</f>
        <v>171500000</v>
      </c>
      <c r="AI555" s="4">
        <f>'დაზუსტ. საკუთ.'!F555</f>
        <v>0</v>
      </c>
      <c r="AK555" s="4">
        <f t="shared" si="133"/>
        <v>339000000</v>
      </c>
      <c r="AL555" s="4">
        <f t="shared" si="134"/>
        <v>339000000</v>
      </c>
      <c r="AM555" s="4">
        <f t="shared" si="135"/>
        <v>0</v>
      </c>
      <c r="AN555" s="4">
        <f t="shared" si="135"/>
        <v>-3193000</v>
      </c>
      <c r="AO555" s="4">
        <f t="shared" si="135"/>
        <v>0</v>
      </c>
      <c r="AP555" s="4">
        <f t="shared" si="135"/>
        <v>0</v>
      </c>
      <c r="AQ555" s="4">
        <f t="shared" si="136"/>
        <v>0</v>
      </c>
      <c r="AR555" s="4">
        <f t="shared" si="136"/>
        <v>335807000</v>
      </c>
      <c r="AS555" s="4">
        <f t="shared" si="136"/>
        <v>335807000</v>
      </c>
      <c r="AT555" s="4">
        <f t="shared" si="136"/>
        <v>0</v>
      </c>
      <c r="AV555" s="4">
        <f t="shared" si="137"/>
        <v>160500000</v>
      </c>
      <c r="AW555" s="4">
        <f>'დამტკ. ბიუჯ.'!G555</f>
        <v>160500000</v>
      </c>
      <c r="AX555" s="4">
        <f>'დამტკ. საკუთ.'!G555</f>
        <v>0</v>
      </c>
      <c r="AY555" s="4">
        <f>'ცვლილ. ბიუჯ.'!H555</f>
        <v>4000000</v>
      </c>
      <c r="AZ555" s="4">
        <f>'ცვლილ. საკუთ.'!H555</f>
        <v>0</v>
      </c>
      <c r="BA555" s="4">
        <f>'მთავრ. ფონდი'!H555</f>
        <v>0</v>
      </c>
      <c r="BB555" s="4">
        <f>'პრეზ. ფონდი'!H555</f>
        <v>0</v>
      </c>
      <c r="BC555" s="4">
        <f>'დაზუსტ. ნაერთი'!G555</f>
        <v>164500000</v>
      </c>
      <c r="BD555" s="4">
        <f>'დაზუსტ. ბიუჯ.'!G555</f>
        <v>164500000</v>
      </c>
      <c r="BE555" s="4">
        <f>'დაზუსტ. საკუთ.'!G555</f>
        <v>0</v>
      </c>
      <c r="BG555" s="4">
        <f t="shared" si="138"/>
        <v>499500000</v>
      </c>
      <c r="BH555" s="4">
        <f t="shared" si="138"/>
        <v>499500000</v>
      </c>
      <c r="BI555" s="4">
        <f t="shared" si="138"/>
        <v>0</v>
      </c>
      <c r="BJ555" s="4">
        <f t="shared" si="138"/>
        <v>807000</v>
      </c>
      <c r="BK555" s="4">
        <f t="shared" si="139"/>
        <v>0</v>
      </c>
      <c r="BL555" s="4">
        <f t="shared" si="139"/>
        <v>0</v>
      </c>
      <c r="BM555" s="4">
        <f t="shared" si="139"/>
        <v>0</v>
      </c>
      <c r="BN555" s="4">
        <f t="shared" si="139"/>
        <v>500307000</v>
      </c>
      <c r="BO555" s="4">
        <f t="shared" si="142"/>
        <v>500307000</v>
      </c>
      <c r="BP555" s="4">
        <f t="shared" si="141"/>
        <v>0</v>
      </c>
      <c r="BR555" s="4">
        <f t="shared" si="140"/>
        <v>160500000</v>
      </c>
      <c r="BS555" s="4">
        <f>'დამტკ. ბიუჯ.'!H555</f>
        <v>160500000</v>
      </c>
      <c r="BT555" s="4">
        <f>'დამტკ. საკუთ.'!H555</f>
        <v>0</v>
      </c>
      <c r="BU555" s="4">
        <f>'ცვლილ. ბიუჯ.'!I555</f>
        <v>693000</v>
      </c>
      <c r="BV555" s="4">
        <f>'ცვლილ. საკუთ.'!I555</f>
        <v>0</v>
      </c>
      <c r="BW555" s="4">
        <f>'მთავრ. ფონდი'!I555</f>
        <v>0</v>
      </c>
      <c r="BX555" s="4">
        <f>'პრეზ. ფონდი'!I555</f>
        <v>0</v>
      </c>
      <c r="BY555" s="4">
        <f>'დაზუსტ. ნაერთი'!H555</f>
        <v>161193000</v>
      </c>
      <c r="BZ555" s="4">
        <f>'დაზუსტ. ბიუჯ.'!H555</f>
        <v>161193000</v>
      </c>
      <c r="CA555" s="4">
        <f>'დაზუსტ. საკუთ.'!H555</f>
        <v>0</v>
      </c>
    </row>
    <row r="556" spans="1:79" ht="15.75" thickTop="1" x14ac:dyDescent="0.25">
      <c r="A556" t="str">
        <f t="shared" si="126"/>
        <v>a</v>
      </c>
      <c r="B556" s="5"/>
      <c r="C556" s="6" t="s">
        <v>10</v>
      </c>
      <c r="D556" s="7">
        <f t="shared" si="127"/>
        <v>660000000</v>
      </c>
      <c r="E556" s="7">
        <f t="shared" si="128"/>
        <v>660000000</v>
      </c>
      <c r="F556" s="7">
        <f t="shared" si="129"/>
        <v>0</v>
      </c>
      <c r="G556" s="7">
        <f t="shared" si="129"/>
        <v>1500000</v>
      </c>
      <c r="H556" s="7">
        <f t="shared" si="129"/>
        <v>0</v>
      </c>
      <c r="I556" s="7">
        <f t="shared" si="129"/>
        <v>0</v>
      </c>
      <c r="J556" s="7">
        <f t="shared" si="130"/>
        <v>0</v>
      </c>
      <c r="K556" s="7">
        <f t="shared" si="130"/>
        <v>661500000</v>
      </c>
      <c r="L556" s="7">
        <f t="shared" si="130"/>
        <v>661500000</v>
      </c>
      <c r="M556" s="7">
        <f t="shared" si="130"/>
        <v>0</v>
      </c>
      <c r="O556" s="7">
        <f t="shared" si="131"/>
        <v>178500000</v>
      </c>
      <c r="P556" s="7">
        <f>'დამტკ. ბიუჯ.'!E556</f>
        <v>178500000</v>
      </c>
      <c r="Q556" s="7">
        <f>'დამტკ. საკუთ.'!E556</f>
        <v>0</v>
      </c>
      <c r="R556" s="7">
        <f>'ცვლილ. ბიუჯ.'!F556</f>
        <v>-14193000</v>
      </c>
      <c r="S556" s="7">
        <f>'ცვლილ. საკუთ.'!F556</f>
        <v>0</v>
      </c>
      <c r="T556" s="7">
        <f>'მთავრ. ფონდი'!F556</f>
        <v>0</v>
      </c>
      <c r="U556" s="7">
        <f>'პრეზ. ფონდი'!F556</f>
        <v>0</v>
      </c>
      <c r="V556" s="7">
        <f>'დაზუსტ. ნაერთი'!E556</f>
        <v>164307000</v>
      </c>
      <c r="W556" s="7">
        <f>'დაზუსტ. ბიუჯ.'!E556</f>
        <v>164307000</v>
      </c>
      <c r="X556" s="7">
        <f>'დაზუსტ. საკუთ.'!E556</f>
        <v>0</v>
      </c>
      <c r="Z556" s="7">
        <f t="shared" si="132"/>
        <v>160500000</v>
      </c>
      <c r="AA556" s="7">
        <f>'დამტკ. ბიუჯ.'!F556</f>
        <v>160500000</v>
      </c>
      <c r="AB556" s="7">
        <f>'დამტკ. საკუთ.'!F556</f>
        <v>0</v>
      </c>
      <c r="AC556" s="7">
        <f>'ცვლილ. ბიუჯ.'!G556</f>
        <v>11000000</v>
      </c>
      <c r="AD556" s="7">
        <f>'ცვლილ. საკუთ.'!G556</f>
        <v>0</v>
      </c>
      <c r="AE556" s="7">
        <f>'მთავრ. ფონდი'!G556</f>
        <v>0</v>
      </c>
      <c r="AF556" s="7">
        <f>'პრეზ. ფონდი'!G556</f>
        <v>0</v>
      </c>
      <c r="AG556" s="7">
        <f>'დაზუსტ. ნაერთი'!F556</f>
        <v>171500000</v>
      </c>
      <c r="AH556" s="7">
        <f>'დაზუსტ. ბიუჯ.'!F556</f>
        <v>171500000</v>
      </c>
      <c r="AI556" s="7">
        <f>'დაზუსტ. საკუთ.'!F556</f>
        <v>0</v>
      </c>
      <c r="AK556" s="7">
        <f t="shared" si="133"/>
        <v>339000000</v>
      </c>
      <c r="AL556" s="7">
        <f t="shared" si="134"/>
        <v>339000000</v>
      </c>
      <c r="AM556" s="7">
        <f t="shared" si="135"/>
        <v>0</v>
      </c>
      <c r="AN556" s="7">
        <f t="shared" si="135"/>
        <v>-3193000</v>
      </c>
      <c r="AO556" s="7">
        <f t="shared" si="135"/>
        <v>0</v>
      </c>
      <c r="AP556" s="7">
        <f t="shared" si="135"/>
        <v>0</v>
      </c>
      <c r="AQ556" s="7">
        <f t="shared" si="136"/>
        <v>0</v>
      </c>
      <c r="AR556" s="7">
        <f t="shared" si="136"/>
        <v>335807000</v>
      </c>
      <c r="AS556" s="7">
        <f t="shared" si="136"/>
        <v>335807000</v>
      </c>
      <c r="AT556" s="7">
        <f t="shared" si="136"/>
        <v>0</v>
      </c>
      <c r="AV556" s="7">
        <f t="shared" si="137"/>
        <v>160500000</v>
      </c>
      <c r="AW556" s="7">
        <f>'დამტკ. ბიუჯ.'!G556</f>
        <v>160500000</v>
      </c>
      <c r="AX556" s="7">
        <f>'დამტკ. საკუთ.'!G556</f>
        <v>0</v>
      </c>
      <c r="AY556" s="7">
        <f>'ცვლილ. ბიუჯ.'!H556</f>
        <v>4000000</v>
      </c>
      <c r="AZ556" s="7">
        <f>'ცვლილ. საკუთ.'!H556</f>
        <v>0</v>
      </c>
      <c r="BA556" s="7">
        <f>'მთავრ. ფონდი'!H556</f>
        <v>0</v>
      </c>
      <c r="BB556" s="7">
        <f>'პრეზ. ფონდი'!H556</f>
        <v>0</v>
      </c>
      <c r="BC556" s="7">
        <f>'დაზუსტ. ნაერთი'!G556</f>
        <v>164500000</v>
      </c>
      <c r="BD556" s="7">
        <f>'დაზუსტ. ბიუჯ.'!G556</f>
        <v>164500000</v>
      </c>
      <c r="BE556" s="7">
        <f>'დაზუსტ. საკუთ.'!G556</f>
        <v>0</v>
      </c>
      <c r="BG556" s="7">
        <f t="shared" si="138"/>
        <v>499500000</v>
      </c>
      <c r="BH556" s="7">
        <f t="shared" si="138"/>
        <v>499500000</v>
      </c>
      <c r="BI556" s="7">
        <f t="shared" si="138"/>
        <v>0</v>
      </c>
      <c r="BJ556" s="7">
        <f t="shared" si="138"/>
        <v>807000</v>
      </c>
      <c r="BK556" s="7">
        <f t="shared" si="139"/>
        <v>0</v>
      </c>
      <c r="BL556" s="7">
        <f t="shared" si="139"/>
        <v>0</v>
      </c>
      <c r="BM556" s="7">
        <f t="shared" si="139"/>
        <v>0</v>
      </c>
      <c r="BN556" s="7">
        <f t="shared" si="139"/>
        <v>500307000</v>
      </c>
      <c r="BO556" s="7">
        <f t="shared" si="142"/>
        <v>500307000</v>
      </c>
      <c r="BP556" s="7">
        <f t="shared" si="141"/>
        <v>0</v>
      </c>
      <c r="BR556" s="7">
        <f t="shared" si="140"/>
        <v>160500000</v>
      </c>
      <c r="BS556" s="7">
        <f>'დამტკ. ბიუჯ.'!H556</f>
        <v>160500000</v>
      </c>
      <c r="BT556" s="7">
        <f>'დამტკ. საკუთ.'!H556</f>
        <v>0</v>
      </c>
      <c r="BU556" s="7">
        <f>'ცვლილ. ბიუჯ.'!I556</f>
        <v>693000</v>
      </c>
      <c r="BV556" s="7">
        <f>'ცვლილ. საკუთ.'!I556</f>
        <v>0</v>
      </c>
      <c r="BW556" s="7">
        <f>'მთავრ. ფონდი'!I556</f>
        <v>0</v>
      </c>
      <c r="BX556" s="7">
        <f>'პრეზ. ფონდი'!I556</f>
        <v>0</v>
      </c>
      <c r="BY556" s="7">
        <f>'დაზუსტ. ნაერთი'!H556</f>
        <v>161193000</v>
      </c>
      <c r="BZ556" s="7">
        <f>'დაზუსტ. ბიუჯ.'!H556</f>
        <v>161193000</v>
      </c>
      <c r="CA556" s="7">
        <f>'დაზუსტ. საკუთ.'!H556</f>
        <v>0</v>
      </c>
    </row>
    <row r="557" spans="1:79" x14ac:dyDescent="0.25">
      <c r="A557" t="str">
        <f t="shared" si="126"/>
        <v>b</v>
      </c>
      <c r="B557" s="8"/>
      <c r="C557" s="9" t="s">
        <v>11</v>
      </c>
      <c r="D557" s="10">
        <f t="shared" si="127"/>
        <v>0</v>
      </c>
      <c r="E557" s="10">
        <f t="shared" si="128"/>
        <v>0</v>
      </c>
      <c r="F557" s="10">
        <f t="shared" si="129"/>
        <v>0</v>
      </c>
      <c r="G557" s="10">
        <f t="shared" si="129"/>
        <v>0</v>
      </c>
      <c r="H557" s="10">
        <f t="shared" si="129"/>
        <v>0</v>
      </c>
      <c r="I557" s="10">
        <f t="shared" si="129"/>
        <v>0</v>
      </c>
      <c r="J557" s="10">
        <f t="shared" si="130"/>
        <v>0</v>
      </c>
      <c r="K557" s="10">
        <f t="shared" si="130"/>
        <v>0</v>
      </c>
      <c r="L557" s="10">
        <f t="shared" si="130"/>
        <v>0</v>
      </c>
      <c r="M557" s="10">
        <f t="shared" si="130"/>
        <v>0</v>
      </c>
      <c r="O557" s="10">
        <f t="shared" si="131"/>
        <v>0</v>
      </c>
      <c r="P557" s="10">
        <f>'დამტკ. ბიუჯ.'!E557</f>
        <v>0</v>
      </c>
      <c r="Q557" s="10">
        <f>'დამტკ. საკუთ.'!E557</f>
        <v>0</v>
      </c>
      <c r="R557" s="10">
        <f>'ცვლილ. ბიუჯ.'!F557</f>
        <v>0</v>
      </c>
      <c r="S557" s="10">
        <f>'ცვლილ. საკუთ.'!F557</f>
        <v>0</v>
      </c>
      <c r="T557" s="10">
        <f>'მთავრ. ფონდი'!F557</f>
        <v>0</v>
      </c>
      <c r="U557" s="10">
        <f>'პრეზ. ფონდი'!F557</f>
        <v>0</v>
      </c>
      <c r="V557" s="10">
        <f>'დაზუსტ. ნაერთი'!E557</f>
        <v>0</v>
      </c>
      <c r="W557" s="10">
        <f>'დაზუსტ. ბიუჯ.'!E557</f>
        <v>0</v>
      </c>
      <c r="X557" s="10">
        <f>'დაზუსტ. საკუთ.'!E557</f>
        <v>0</v>
      </c>
      <c r="Z557" s="10">
        <f t="shared" si="132"/>
        <v>0</v>
      </c>
      <c r="AA557" s="10">
        <f>'დამტკ. ბიუჯ.'!F557</f>
        <v>0</v>
      </c>
      <c r="AB557" s="10">
        <f>'დამტკ. საკუთ.'!F557</f>
        <v>0</v>
      </c>
      <c r="AC557" s="10">
        <f>'ცვლილ. ბიუჯ.'!G557</f>
        <v>0</v>
      </c>
      <c r="AD557" s="10">
        <f>'ცვლილ. საკუთ.'!G557</f>
        <v>0</v>
      </c>
      <c r="AE557" s="10">
        <f>'მთავრ. ფონდი'!G557</f>
        <v>0</v>
      </c>
      <c r="AF557" s="10">
        <f>'პრეზ. ფონდი'!G557</f>
        <v>0</v>
      </c>
      <c r="AG557" s="10">
        <f>'დაზუსტ. ნაერთი'!F557</f>
        <v>0</v>
      </c>
      <c r="AH557" s="10">
        <f>'დაზუსტ. ბიუჯ.'!F557</f>
        <v>0</v>
      </c>
      <c r="AI557" s="10">
        <f>'დაზუსტ. საკუთ.'!F557</f>
        <v>0</v>
      </c>
      <c r="AK557" s="10">
        <f t="shared" si="133"/>
        <v>0</v>
      </c>
      <c r="AL557" s="10">
        <f t="shared" si="134"/>
        <v>0</v>
      </c>
      <c r="AM557" s="10">
        <f t="shared" si="135"/>
        <v>0</v>
      </c>
      <c r="AN557" s="10">
        <f t="shared" si="135"/>
        <v>0</v>
      </c>
      <c r="AO557" s="10">
        <f t="shared" si="135"/>
        <v>0</v>
      </c>
      <c r="AP557" s="10">
        <f t="shared" si="135"/>
        <v>0</v>
      </c>
      <c r="AQ557" s="10">
        <f t="shared" si="136"/>
        <v>0</v>
      </c>
      <c r="AR557" s="10">
        <f t="shared" si="136"/>
        <v>0</v>
      </c>
      <c r="AS557" s="10">
        <f t="shared" si="136"/>
        <v>0</v>
      </c>
      <c r="AT557" s="10">
        <f t="shared" si="136"/>
        <v>0</v>
      </c>
      <c r="AV557" s="10">
        <f t="shared" si="137"/>
        <v>0</v>
      </c>
      <c r="AW557" s="10">
        <f>'დამტკ. ბიუჯ.'!G557</f>
        <v>0</v>
      </c>
      <c r="AX557" s="10">
        <f>'დამტკ. საკუთ.'!G557</f>
        <v>0</v>
      </c>
      <c r="AY557" s="10">
        <f>'ცვლილ. ბიუჯ.'!H557</f>
        <v>0</v>
      </c>
      <c r="AZ557" s="10">
        <f>'ცვლილ. საკუთ.'!H557</f>
        <v>0</v>
      </c>
      <c r="BA557" s="10">
        <f>'მთავრ. ფონდი'!H557</f>
        <v>0</v>
      </c>
      <c r="BB557" s="10">
        <f>'პრეზ. ფონდი'!H557</f>
        <v>0</v>
      </c>
      <c r="BC557" s="10">
        <f>'დაზუსტ. ნაერთი'!G557</f>
        <v>0</v>
      </c>
      <c r="BD557" s="10">
        <f>'დაზუსტ. ბიუჯ.'!G557</f>
        <v>0</v>
      </c>
      <c r="BE557" s="10">
        <f>'დაზუსტ. საკუთ.'!G557</f>
        <v>0</v>
      </c>
      <c r="BG557" s="10">
        <f t="shared" si="138"/>
        <v>0</v>
      </c>
      <c r="BH557" s="10">
        <f t="shared" si="138"/>
        <v>0</v>
      </c>
      <c r="BI557" s="10">
        <f t="shared" si="138"/>
        <v>0</v>
      </c>
      <c r="BJ557" s="10">
        <f t="shared" si="138"/>
        <v>0</v>
      </c>
      <c r="BK557" s="10">
        <f t="shared" si="139"/>
        <v>0</v>
      </c>
      <c r="BL557" s="10">
        <f t="shared" si="139"/>
        <v>0</v>
      </c>
      <c r="BM557" s="10">
        <f t="shared" si="139"/>
        <v>0</v>
      </c>
      <c r="BN557" s="10">
        <f t="shared" si="139"/>
        <v>0</v>
      </c>
      <c r="BO557" s="10">
        <f t="shared" si="142"/>
        <v>0</v>
      </c>
      <c r="BP557" s="10">
        <f t="shared" si="141"/>
        <v>0</v>
      </c>
      <c r="BR557" s="10">
        <f t="shared" si="140"/>
        <v>0</v>
      </c>
      <c r="BS557" s="10">
        <f>'დამტკ. ბიუჯ.'!H557</f>
        <v>0</v>
      </c>
      <c r="BT557" s="10">
        <f>'დამტკ. საკუთ.'!H557</f>
        <v>0</v>
      </c>
      <c r="BU557" s="10">
        <f>'ცვლილ. ბიუჯ.'!I557</f>
        <v>0</v>
      </c>
      <c r="BV557" s="10">
        <f>'ცვლილ. საკუთ.'!I557</f>
        <v>0</v>
      </c>
      <c r="BW557" s="10">
        <f>'მთავრ. ფონდი'!I557</f>
        <v>0</v>
      </c>
      <c r="BX557" s="10">
        <f>'პრეზ. ფონდი'!I557</f>
        <v>0</v>
      </c>
      <c r="BY557" s="10">
        <f>'დაზუსტ. ნაერთი'!H557</f>
        <v>0</v>
      </c>
      <c r="BZ557" s="10">
        <f>'დაზუსტ. ბიუჯ.'!H557</f>
        <v>0</v>
      </c>
      <c r="CA557" s="10">
        <f>'დაზუსტ. საკუთ.'!H557</f>
        <v>0</v>
      </c>
    </row>
    <row r="558" spans="1:79" x14ac:dyDescent="0.25">
      <c r="A558" t="str">
        <f t="shared" si="126"/>
        <v>a</v>
      </c>
      <c r="B558" s="8"/>
      <c r="C558" s="9" t="s">
        <v>12</v>
      </c>
      <c r="D558" s="10">
        <f t="shared" si="127"/>
        <v>4000000</v>
      </c>
      <c r="E558" s="10">
        <f t="shared" si="128"/>
        <v>4000000</v>
      </c>
      <c r="F558" s="10">
        <f t="shared" si="129"/>
        <v>0</v>
      </c>
      <c r="G558" s="10">
        <f t="shared" si="129"/>
        <v>-175000</v>
      </c>
      <c r="H558" s="10">
        <f t="shared" si="129"/>
        <v>0</v>
      </c>
      <c r="I558" s="10">
        <f t="shared" si="129"/>
        <v>0</v>
      </c>
      <c r="J558" s="10">
        <f t="shared" si="130"/>
        <v>0</v>
      </c>
      <c r="K558" s="10">
        <f t="shared" si="130"/>
        <v>3825000</v>
      </c>
      <c r="L558" s="10">
        <f t="shared" si="130"/>
        <v>3825000</v>
      </c>
      <c r="M558" s="10">
        <f t="shared" si="130"/>
        <v>0</v>
      </c>
      <c r="O558" s="10">
        <f t="shared" si="131"/>
        <v>1000000</v>
      </c>
      <c r="P558" s="10">
        <f>'დამტკ. ბიუჯ.'!E558</f>
        <v>1000000</v>
      </c>
      <c r="Q558" s="10">
        <f>'დამტკ. საკუთ.'!E558</f>
        <v>0</v>
      </c>
      <c r="R558" s="10">
        <f>'ცვლილ. ბიუჯ.'!F558</f>
        <v>-193000</v>
      </c>
      <c r="S558" s="10">
        <f>'ცვლილ. საკუთ.'!F558</f>
        <v>0</v>
      </c>
      <c r="T558" s="10">
        <f>'მთავრ. ფონდი'!F558</f>
        <v>0</v>
      </c>
      <c r="U558" s="10">
        <f>'პრეზ. ფონდი'!F558</f>
        <v>0</v>
      </c>
      <c r="V558" s="10">
        <f>'დაზუსტ. ნაერთი'!E558</f>
        <v>807000</v>
      </c>
      <c r="W558" s="10">
        <f>'დაზუსტ. ბიუჯ.'!E558</f>
        <v>807000</v>
      </c>
      <c r="X558" s="10">
        <f>'დაზუსტ. საკუთ.'!E558</f>
        <v>0</v>
      </c>
      <c r="Z558" s="10">
        <f t="shared" si="132"/>
        <v>1000000</v>
      </c>
      <c r="AA558" s="10">
        <f>'დამტკ. ბიუჯ.'!F558</f>
        <v>1000000</v>
      </c>
      <c r="AB558" s="10">
        <f>'დამტკ. საკუთ.'!F558</f>
        <v>0</v>
      </c>
      <c r="AC558" s="10">
        <f>'ცვლილ. ბიუჯ.'!G558</f>
        <v>-175000</v>
      </c>
      <c r="AD558" s="10">
        <f>'ცვლილ. საკუთ.'!G558</f>
        <v>0</v>
      </c>
      <c r="AE558" s="10">
        <f>'მთავრ. ფონდი'!G558</f>
        <v>0</v>
      </c>
      <c r="AF558" s="10">
        <f>'პრეზ. ფონდი'!G558</f>
        <v>0</v>
      </c>
      <c r="AG558" s="10">
        <f>'დაზუსტ. ნაერთი'!F558</f>
        <v>825000</v>
      </c>
      <c r="AH558" s="10">
        <f>'დაზუსტ. ბიუჯ.'!F558</f>
        <v>825000</v>
      </c>
      <c r="AI558" s="10">
        <f>'დაზუსტ. საკუთ.'!F558</f>
        <v>0</v>
      </c>
      <c r="AK558" s="10">
        <f t="shared" si="133"/>
        <v>2000000</v>
      </c>
      <c r="AL558" s="10">
        <f t="shared" si="134"/>
        <v>2000000</v>
      </c>
      <c r="AM558" s="10">
        <f t="shared" si="135"/>
        <v>0</v>
      </c>
      <c r="AN558" s="10">
        <f t="shared" si="135"/>
        <v>-368000</v>
      </c>
      <c r="AO558" s="10">
        <f t="shared" si="135"/>
        <v>0</v>
      </c>
      <c r="AP558" s="10">
        <f t="shared" si="135"/>
        <v>0</v>
      </c>
      <c r="AQ558" s="10">
        <f t="shared" si="136"/>
        <v>0</v>
      </c>
      <c r="AR558" s="10">
        <f t="shared" si="136"/>
        <v>1632000</v>
      </c>
      <c r="AS558" s="10">
        <f t="shared" si="136"/>
        <v>1632000</v>
      </c>
      <c r="AT558" s="10">
        <f t="shared" si="136"/>
        <v>0</v>
      </c>
      <c r="AV558" s="10">
        <f t="shared" si="137"/>
        <v>1000000</v>
      </c>
      <c r="AW558" s="10">
        <f>'დამტკ. ბიუჯ.'!G558</f>
        <v>1000000</v>
      </c>
      <c r="AX558" s="10">
        <f>'დამტკ. საკუთ.'!G558</f>
        <v>0</v>
      </c>
      <c r="AY558" s="10">
        <f>'ცვლილ. ბიუჯ.'!H558</f>
        <v>0</v>
      </c>
      <c r="AZ558" s="10">
        <f>'ცვლილ. საკუთ.'!H558</f>
        <v>0</v>
      </c>
      <c r="BA558" s="10">
        <f>'მთავრ. ფონდი'!H558</f>
        <v>0</v>
      </c>
      <c r="BB558" s="10">
        <f>'პრეზ. ფონდი'!H558</f>
        <v>0</v>
      </c>
      <c r="BC558" s="10">
        <f>'დაზუსტ. ნაერთი'!G558</f>
        <v>1000000</v>
      </c>
      <c r="BD558" s="10">
        <f>'დაზუსტ. ბიუჯ.'!G558</f>
        <v>1000000</v>
      </c>
      <c r="BE558" s="10">
        <f>'დაზუსტ. საკუთ.'!G558</f>
        <v>0</v>
      </c>
      <c r="BG558" s="10">
        <f t="shared" si="138"/>
        <v>3000000</v>
      </c>
      <c r="BH558" s="10">
        <f t="shared" si="138"/>
        <v>3000000</v>
      </c>
      <c r="BI558" s="10">
        <f t="shared" si="138"/>
        <v>0</v>
      </c>
      <c r="BJ558" s="10">
        <f t="shared" si="138"/>
        <v>-368000</v>
      </c>
      <c r="BK558" s="10">
        <f t="shared" si="139"/>
        <v>0</v>
      </c>
      <c r="BL558" s="10">
        <f t="shared" si="139"/>
        <v>0</v>
      </c>
      <c r="BM558" s="10">
        <f t="shared" si="139"/>
        <v>0</v>
      </c>
      <c r="BN558" s="10">
        <f t="shared" si="139"/>
        <v>2632000</v>
      </c>
      <c r="BO558" s="10">
        <f t="shared" si="142"/>
        <v>2632000</v>
      </c>
      <c r="BP558" s="10">
        <f t="shared" si="141"/>
        <v>0</v>
      </c>
      <c r="BR558" s="10">
        <f t="shared" si="140"/>
        <v>1000000</v>
      </c>
      <c r="BS558" s="10">
        <f>'დამტკ. ბიუჯ.'!H558</f>
        <v>1000000</v>
      </c>
      <c r="BT558" s="10">
        <f>'დამტკ. საკუთ.'!H558</f>
        <v>0</v>
      </c>
      <c r="BU558" s="10">
        <f>'ცვლილ. ბიუჯ.'!I558</f>
        <v>193000</v>
      </c>
      <c r="BV558" s="10">
        <f>'ცვლილ. საკუთ.'!I558</f>
        <v>0</v>
      </c>
      <c r="BW558" s="10">
        <f>'მთავრ. ფონდი'!I558</f>
        <v>0</v>
      </c>
      <c r="BX558" s="10">
        <f>'პრეზ. ფონდი'!I558</f>
        <v>0</v>
      </c>
      <c r="BY558" s="10">
        <f>'დაზუსტ. ნაერთი'!H558</f>
        <v>1193000</v>
      </c>
      <c r="BZ558" s="10">
        <f>'დაზუსტ. ბიუჯ.'!H558</f>
        <v>1193000</v>
      </c>
      <c r="CA558" s="10">
        <f>'დაზუსტ. საკუთ.'!H558</f>
        <v>0</v>
      </c>
    </row>
    <row r="559" spans="1:79" x14ac:dyDescent="0.25">
      <c r="A559" t="str">
        <f t="shared" si="126"/>
        <v>b</v>
      </c>
      <c r="B559" s="8"/>
      <c r="C559" s="9" t="s">
        <v>13</v>
      </c>
      <c r="D559" s="10">
        <f t="shared" si="127"/>
        <v>0</v>
      </c>
      <c r="E559" s="10">
        <f t="shared" si="128"/>
        <v>0</v>
      </c>
      <c r="F559" s="10">
        <f t="shared" si="129"/>
        <v>0</v>
      </c>
      <c r="G559" s="10">
        <f t="shared" si="129"/>
        <v>0</v>
      </c>
      <c r="H559" s="10">
        <f t="shared" si="129"/>
        <v>0</v>
      </c>
      <c r="I559" s="10">
        <f t="shared" si="129"/>
        <v>0</v>
      </c>
      <c r="J559" s="10">
        <f t="shared" si="130"/>
        <v>0</v>
      </c>
      <c r="K559" s="10">
        <f t="shared" si="130"/>
        <v>0</v>
      </c>
      <c r="L559" s="10">
        <f t="shared" si="130"/>
        <v>0</v>
      </c>
      <c r="M559" s="10">
        <f t="shared" si="130"/>
        <v>0</v>
      </c>
      <c r="O559" s="10">
        <f t="shared" si="131"/>
        <v>0</v>
      </c>
      <c r="P559" s="10">
        <f>'დამტკ. ბიუჯ.'!E559</f>
        <v>0</v>
      </c>
      <c r="Q559" s="10">
        <f>'დამტკ. საკუთ.'!E559</f>
        <v>0</v>
      </c>
      <c r="R559" s="10">
        <f>'ცვლილ. ბიუჯ.'!F559</f>
        <v>0</v>
      </c>
      <c r="S559" s="10">
        <f>'ცვლილ. საკუთ.'!F559</f>
        <v>0</v>
      </c>
      <c r="T559" s="10">
        <f>'მთავრ. ფონდი'!F559</f>
        <v>0</v>
      </c>
      <c r="U559" s="10">
        <f>'პრეზ. ფონდი'!F559</f>
        <v>0</v>
      </c>
      <c r="V559" s="10">
        <f>'დაზუსტ. ნაერთი'!E559</f>
        <v>0</v>
      </c>
      <c r="W559" s="10">
        <f>'დაზუსტ. ბიუჯ.'!E559</f>
        <v>0</v>
      </c>
      <c r="X559" s="10">
        <f>'დაზუსტ. საკუთ.'!E559</f>
        <v>0</v>
      </c>
      <c r="Z559" s="10">
        <f t="shared" si="132"/>
        <v>0</v>
      </c>
      <c r="AA559" s="10">
        <f>'დამტკ. ბიუჯ.'!F559</f>
        <v>0</v>
      </c>
      <c r="AB559" s="10">
        <f>'დამტკ. საკუთ.'!F559</f>
        <v>0</v>
      </c>
      <c r="AC559" s="10">
        <f>'ცვლილ. ბიუჯ.'!G559</f>
        <v>0</v>
      </c>
      <c r="AD559" s="10">
        <f>'ცვლილ. საკუთ.'!G559</f>
        <v>0</v>
      </c>
      <c r="AE559" s="10">
        <f>'მთავრ. ფონდი'!G559</f>
        <v>0</v>
      </c>
      <c r="AF559" s="10">
        <f>'პრეზ. ფონდი'!G559</f>
        <v>0</v>
      </c>
      <c r="AG559" s="10">
        <f>'დაზუსტ. ნაერთი'!F559</f>
        <v>0</v>
      </c>
      <c r="AH559" s="10">
        <f>'დაზუსტ. ბიუჯ.'!F559</f>
        <v>0</v>
      </c>
      <c r="AI559" s="10">
        <f>'დაზუსტ. საკუთ.'!F559</f>
        <v>0</v>
      </c>
      <c r="AK559" s="10">
        <f t="shared" si="133"/>
        <v>0</v>
      </c>
      <c r="AL559" s="10">
        <f t="shared" si="134"/>
        <v>0</v>
      </c>
      <c r="AM559" s="10">
        <f t="shared" si="135"/>
        <v>0</v>
      </c>
      <c r="AN559" s="10">
        <f t="shared" si="135"/>
        <v>0</v>
      </c>
      <c r="AO559" s="10">
        <f t="shared" si="135"/>
        <v>0</v>
      </c>
      <c r="AP559" s="10">
        <f t="shared" si="135"/>
        <v>0</v>
      </c>
      <c r="AQ559" s="10">
        <f t="shared" si="136"/>
        <v>0</v>
      </c>
      <c r="AR559" s="10">
        <f t="shared" si="136"/>
        <v>0</v>
      </c>
      <c r="AS559" s="10">
        <f t="shared" si="136"/>
        <v>0</v>
      </c>
      <c r="AT559" s="10">
        <f t="shared" si="136"/>
        <v>0</v>
      </c>
      <c r="AV559" s="10">
        <f t="shared" si="137"/>
        <v>0</v>
      </c>
      <c r="AW559" s="10">
        <f>'დამტკ. ბიუჯ.'!G559</f>
        <v>0</v>
      </c>
      <c r="AX559" s="10">
        <f>'დამტკ. საკუთ.'!G559</f>
        <v>0</v>
      </c>
      <c r="AY559" s="10">
        <f>'ცვლილ. ბიუჯ.'!H559</f>
        <v>0</v>
      </c>
      <c r="AZ559" s="10">
        <f>'ცვლილ. საკუთ.'!H559</f>
        <v>0</v>
      </c>
      <c r="BA559" s="10">
        <f>'მთავრ. ფონდი'!H559</f>
        <v>0</v>
      </c>
      <c r="BB559" s="10">
        <f>'პრეზ. ფონდი'!H559</f>
        <v>0</v>
      </c>
      <c r="BC559" s="10">
        <f>'დაზუსტ. ნაერთი'!G559</f>
        <v>0</v>
      </c>
      <c r="BD559" s="10">
        <f>'დაზუსტ. ბიუჯ.'!G559</f>
        <v>0</v>
      </c>
      <c r="BE559" s="10">
        <f>'დაზუსტ. საკუთ.'!G559</f>
        <v>0</v>
      </c>
      <c r="BG559" s="10">
        <f t="shared" si="138"/>
        <v>0</v>
      </c>
      <c r="BH559" s="10">
        <f t="shared" si="138"/>
        <v>0</v>
      </c>
      <c r="BI559" s="10">
        <f t="shared" si="138"/>
        <v>0</v>
      </c>
      <c r="BJ559" s="10">
        <f t="shared" si="138"/>
        <v>0</v>
      </c>
      <c r="BK559" s="10">
        <f t="shared" si="139"/>
        <v>0</v>
      </c>
      <c r="BL559" s="10">
        <f t="shared" si="139"/>
        <v>0</v>
      </c>
      <c r="BM559" s="10">
        <f t="shared" si="139"/>
        <v>0</v>
      </c>
      <c r="BN559" s="10">
        <f t="shared" si="139"/>
        <v>0</v>
      </c>
      <c r="BO559" s="10">
        <f t="shared" si="142"/>
        <v>0</v>
      </c>
      <c r="BP559" s="10">
        <f t="shared" si="141"/>
        <v>0</v>
      </c>
      <c r="BR559" s="10">
        <f t="shared" si="140"/>
        <v>0</v>
      </c>
      <c r="BS559" s="10">
        <f>'დამტკ. ბიუჯ.'!H559</f>
        <v>0</v>
      </c>
      <c r="BT559" s="10">
        <f>'დამტკ. საკუთ.'!H559</f>
        <v>0</v>
      </c>
      <c r="BU559" s="10">
        <f>'ცვლილ. ბიუჯ.'!I559</f>
        <v>0</v>
      </c>
      <c r="BV559" s="10">
        <f>'ცვლილ. საკუთ.'!I559</f>
        <v>0</v>
      </c>
      <c r="BW559" s="10">
        <f>'მთავრ. ფონდი'!I559</f>
        <v>0</v>
      </c>
      <c r="BX559" s="10">
        <f>'პრეზ. ფონდი'!I559</f>
        <v>0</v>
      </c>
      <c r="BY559" s="10">
        <f>'დაზუსტ. ნაერთი'!H559</f>
        <v>0</v>
      </c>
      <c r="BZ559" s="10">
        <f>'დაზუსტ. ბიუჯ.'!H559</f>
        <v>0</v>
      </c>
      <c r="CA559" s="10">
        <f>'დაზუსტ. საკუთ.'!H559</f>
        <v>0</v>
      </c>
    </row>
    <row r="560" spans="1:79" x14ac:dyDescent="0.25">
      <c r="A560" t="str">
        <f t="shared" si="126"/>
        <v>b</v>
      </c>
      <c r="B560" s="8"/>
      <c r="C560" s="9" t="s">
        <v>14</v>
      </c>
      <c r="D560" s="10">
        <f t="shared" si="127"/>
        <v>0</v>
      </c>
      <c r="E560" s="10">
        <f t="shared" si="128"/>
        <v>0</v>
      </c>
      <c r="F560" s="10">
        <f t="shared" si="129"/>
        <v>0</v>
      </c>
      <c r="G560" s="10">
        <f t="shared" si="129"/>
        <v>0</v>
      </c>
      <c r="H560" s="10">
        <f t="shared" si="129"/>
        <v>0</v>
      </c>
      <c r="I560" s="10">
        <f t="shared" si="129"/>
        <v>0</v>
      </c>
      <c r="J560" s="10">
        <f t="shared" si="130"/>
        <v>0</v>
      </c>
      <c r="K560" s="10">
        <f t="shared" si="130"/>
        <v>0</v>
      </c>
      <c r="L560" s="10">
        <f t="shared" si="130"/>
        <v>0</v>
      </c>
      <c r="M560" s="10">
        <f t="shared" si="130"/>
        <v>0</v>
      </c>
      <c r="O560" s="10">
        <f t="shared" si="131"/>
        <v>0</v>
      </c>
      <c r="P560" s="10">
        <f>'დამტკ. ბიუჯ.'!E560</f>
        <v>0</v>
      </c>
      <c r="Q560" s="10">
        <f>'დამტკ. საკუთ.'!E560</f>
        <v>0</v>
      </c>
      <c r="R560" s="10">
        <f>'ცვლილ. ბიუჯ.'!F560</f>
        <v>0</v>
      </c>
      <c r="S560" s="10">
        <f>'ცვლილ. საკუთ.'!F560</f>
        <v>0</v>
      </c>
      <c r="T560" s="10">
        <f>'მთავრ. ფონდი'!F560</f>
        <v>0</v>
      </c>
      <c r="U560" s="10">
        <f>'პრეზ. ფონდი'!F560</f>
        <v>0</v>
      </c>
      <c r="V560" s="10">
        <f>'დაზუსტ. ნაერთი'!E560</f>
        <v>0</v>
      </c>
      <c r="W560" s="10">
        <f>'დაზუსტ. ბიუჯ.'!E560</f>
        <v>0</v>
      </c>
      <c r="X560" s="10">
        <f>'დაზუსტ. საკუთ.'!E560</f>
        <v>0</v>
      </c>
      <c r="Z560" s="10">
        <f t="shared" si="132"/>
        <v>0</v>
      </c>
      <c r="AA560" s="10">
        <f>'დამტკ. ბიუჯ.'!F560</f>
        <v>0</v>
      </c>
      <c r="AB560" s="10">
        <f>'დამტკ. საკუთ.'!F560</f>
        <v>0</v>
      </c>
      <c r="AC560" s="10">
        <f>'ცვლილ. ბიუჯ.'!G560</f>
        <v>0</v>
      </c>
      <c r="AD560" s="10">
        <f>'ცვლილ. საკუთ.'!G560</f>
        <v>0</v>
      </c>
      <c r="AE560" s="10">
        <f>'მთავრ. ფონდი'!G560</f>
        <v>0</v>
      </c>
      <c r="AF560" s="10">
        <f>'პრეზ. ფონდი'!G560</f>
        <v>0</v>
      </c>
      <c r="AG560" s="10">
        <f>'დაზუსტ. ნაერთი'!F560</f>
        <v>0</v>
      </c>
      <c r="AH560" s="10">
        <f>'დაზუსტ. ბიუჯ.'!F560</f>
        <v>0</v>
      </c>
      <c r="AI560" s="10">
        <f>'დაზუსტ. საკუთ.'!F560</f>
        <v>0</v>
      </c>
      <c r="AK560" s="10">
        <f t="shared" si="133"/>
        <v>0</v>
      </c>
      <c r="AL560" s="10">
        <f t="shared" si="134"/>
        <v>0</v>
      </c>
      <c r="AM560" s="10">
        <f t="shared" si="135"/>
        <v>0</v>
      </c>
      <c r="AN560" s="10">
        <f t="shared" si="135"/>
        <v>0</v>
      </c>
      <c r="AO560" s="10">
        <f t="shared" si="135"/>
        <v>0</v>
      </c>
      <c r="AP560" s="10">
        <f t="shared" si="135"/>
        <v>0</v>
      </c>
      <c r="AQ560" s="10">
        <f t="shared" si="136"/>
        <v>0</v>
      </c>
      <c r="AR560" s="10">
        <f t="shared" si="136"/>
        <v>0</v>
      </c>
      <c r="AS560" s="10">
        <f t="shared" si="136"/>
        <v>0</v>
      </c>
      <c r="AT560" s="10">
        <f t="shared" si="136"/>
        <v>0</v>
      </c>
      <c r="AV560" s="10">
        <f t="shared" si="137"/>
        <v>0</v>
      </c>
      <c r="AW560" s="10">
        <f>'დამტკ. ბიუჯ.'!G560</f>
        <v>0</v>
      </c>
      <c r="AX560" s="10">
        <f>'დამტკ. საკუთ.'!G560</f>
        <v>0</v>
      </c>
      <c r="AY560" s="10">
        <f>'ცვლილ. ბიუჯ.'!H560</f>
        <v>0</v>
      </c>
      <c r="AZ560" s="10">
        <f>'ცვლილ. საკუთ.'!H560</f>
        <v>0</v>
      </c>
      <c r="BA560" s="10">
        <f>'მთავრ. ფონდი'!H560</f>
        <v>0</v>
      </c>
      <c r="BB560" s="10">
        <f>'პრეზ. ფონდი'!H560</f>
        <v>0</v>
      </c>
      <c r="BC560" s="10">
        <f>'დაზუსტ. ნაერთი'!G560</f>
        <v>0</v>
      </c>
      <c r="BD560" s="10">
        <f>'დაზუსტ. ბიუჯ.'!G560</f>
        <v>0</v>
      </c>
      <c r="BE560" s="10">
        <f>'დაზუსტ. საკუთ.'!G560</f>
        <v>0</v>
      </c>
      <c r="BG560" s="10">
        <f t="shared" si="138"/>
        <v>0</v>
      </c>
      <c r="BH560" s="10">
        <f t="shared" si="138"/>
        <v>0</v>
      </c>
      <c r="BI560" s="10">
        <f t="shared" si="138"/>
        <v>0</v>
      </c>
      <c r="BJ560" s="10">
        <f t="shared" si="138"/>
        <v>0</v>
      </c>
      <c r="BK560" s="10">
        <f t="shared" si="139"/>
        <v>0</v>
      </c>
      <c r="BL560" s="10">
        <f t="shared" si="139"/>
        <v>0</v>
      </c>
      <c r="BM560" s="10">
        <f t="shared" si="139"/>
        <v>0</v>
      </c>
      <c r="BN560" s="10">
        <f t="shared" si="139"/>
        <v>0</v>
      </c>
      <c r="BO560" s="10">
        <f t="shared" si="142"/>
        <v>0</v>
      </c>
      <c r="BP560" s="10">
        <f t="shared" si="141"/>
        <v>0</v>
      </c>
      <c r="BR560" s="10">
        <f t="shared" si="140"/>
        <v>0</v>
      </c>
      <c r="BS560" s="10">
        <f>'დამტკ. ბიუჯ.'!H560</f>
        <v>0</v>
      </c>
      <c r="BT560" s="10">
        <f>'დამტკ. საკუთ.'!H560</f>
        <v>0</v>
      </c>
      <c r="BU560" s="10">
        <f>'ცვლილ. ბიუჯ.'!I560</f>
        <v>0</v>
      </c>
      <c r="BV560" s="10">
        <f>'ცვლილ. საკუთ.'!I560</f>
        <v>0</v>
      </c>
      <c r="BW560" s="10">
        <f>'მთავრ. ფონდი'!I560</f>
        <v>0</v>
      </c>
      <c r="BX560" s="10">
        <f>'პრეზ. ფონდი'!I560</f>
        <v>0</v>
      </c>
      <c r="BY560" s="10">
        <f>'დაზუსტ. ნაერთი'!H560</f>
        <v>0</v>
      </c>
      <c r="BZ560" s="10">
        <f>'დაზუსტ. ბიუჯ.'!H560</f>
        <v>0</v>
      </c>
      <c r="CA560" s="10">
        <f>'დაზუსტ. საკუთ.'!H560</f>
        <v>0</v>
      </c>
    </row>
    <row r="561" spans="1:79" x14ac:dyDescent="0.25">
      <c r="A561" t="str">
        <f t="shared" si="126"/>
        <v>b</v>
      </c>
      <c r="B561" s="8"/>
      <c r="C561" s="9" t="s">
        <v>15</v>
      </c>
      <c r="D561" s="10">
        <f t="shared" si="127"/>
        <v>0</v>
      </c>
      <c r="E561" s="10">
        <f t="shared" si="128"/>
        <v>0</v>
      </c>
      <c r="F561" s="10">
        <f t="shared" si="129"/>
        <v>0</v>
      </c>
      <c r="G561" s="10">
        <f t="shared" si="129"/>
        <v>0</v>
      </c>
      <c r="H561" s="10">
        <f t="shared" si="129"/>
        <v>0</v>
      </c>
      <c r="I561" s="10">
        <f t="shared" si="129"/>
        <v>0</v>
      </c>
      <c r="J561" s="10">
        <f t="shared" si="130"/>
        <v>0</v>
      </c>
      <c r="K561" s="10">
        <f t="shared" si="130"/>
        <v>0</v>
      </c>
      <c r="L561" s="10">
        <f t="shared" si="130"/>
        <v>0</v>
      </c>
      <c r="M561" s="10">
        <f t="shared" si="130"/>
        <v>0</v>
      </c>
      <c r="O561" s="10">
        <f t="shared" si="131"/>
        <v>0</v>
      </c>
      <c r="P561" s="10">
        <f>'დამტკ. ბიუჯ.'!E561</f>
        <v>0</v>
      </c>
      <c r="Q561" s="10">
        <f>'დამტკ. საკუთ.'!E561</f>
        <v>0</v>
      </c>
      <c r="R561" s="10">
        <f>'ცვლილ. ბიუჯ.'!F561</f>
        <v>0</v>
      </c>
      <c r="S561" s="10">
        <f>'ცვლილ. საკუთ.'!F561</f>
        <v>0</v>
      </c>
      <c r="T561" s="10">
        <f>'მთავრ. ფონდი'!F561</f>
        <v>0</v>
      </c>
      <c r="U561" s="10">
        <f>'პრეზ. ფონდი'!F561</f>
        <v>0</v>
      </c>
      <c r="V561" s="10">
        <f>'დაზუსტ. ნაერთი'!E561</f>
        <v>0</v>
      </c>
      <c r="W561" s="10">
        <f>'დაზუსტ. ბიუჯ.'!E561</f>
        <v>0</v>
      </c>
      <c r="X561" s="10">
        <f>'დაზუსტ. საკუთ.'!E561</f>
        <v>0</v>
      </c>
      <c r="Z561" s="10">
        <f t="shared" si="132"/>
        <v>0</v>
      </c>
      <c r="AA561" s="10">
        <f>'დამტკ. ბიუჯ.'!F561</f>
        <v>0</v>
      </c>
      <c r="AB561" s="10">
        <f>'დამტკ. საკუთ.'!F561</f>
        <v>0</v>
      </c>
      <c r="AC561" s="10">
        <f>'ცვლილ. ბიუჯ.'!G561</f>
        <v>0</v>
      </c>
      <c r="AD561" s="10">
        <f>'ცვლილ. საკუთ.'!G561</f>
        <v>0</v>
      </c>
      <c r="AE561" s="10">
        <f>'მთავრ. ფონდი'!G561</f>
        <v>0</v>
      </c>
      <c r="AF561" s="10">
        <f>'პრეზ. ფონდი'!G561</f>
        <v>0</v>
      </c>
      <c r="AG561" s="10">
        <f>'დაზუსტ. ნაერთი'!F561</f>
        <v>0</v>
      </c>
      <c r="AH561" s="10">
        <f>'დაზუსტ. ბიუჯ.'!F561</f>
        <v>0</v>
      </c>
      <c r="AI561" s="10">
        <f>'დაზუსტ. საკუთ.'!F561</f>
        <v>0</v>
      </c>
      <c r="AK561" s="10">
        <f t="shared" si="133"/>
        <v>0</v>
      </c>
      <c r="AL561" s="10">
        <f t="shared" si="134"/>
        <v>0</v>
      </c>
      <c r="AM561" s="10">
        <f t="shared" si="135"/>
        <v>0</v>
      </c>
      <c r="AN561" s="10">
        <f t="shared" si="135"/>
        <v>0</v>
      </c>
      <c r="AO561" s="10">
        <f t="shared" si="135"/>
        <v>0</v>
      </c>
      <c r="AP561" s="10">
        <f t="shared" si="135"/>
        <v>0</v>
      </c>
      <c r="AQ561" s="10">
        <f t="shared" si="136"/>
        <v>0</v>
      </c>
      <c r="AR561" s="10">
        <f t="shared" si="136"/>
        <v>0</v>
      </c>
      <c r="AS561" s="10">
        <f t="shared" si="136"/>
        <v>0</v>
      </c>
      <c r="AT561" s="10">
        <f t="shared" si="136"/>
        <v>0</v>
      </c>
      <c r="AV561" s="10">
        <f t="shared" si="137"/>
        <v>0</v>
      </c>
      <c r="AW561" s="10">
        <f>'დამტკ. ბიუჯ.'!G561</f>
        <v>0</v>
      </c>
      <c r="AX561" s="10">
        <f>'დამტკ. საკუთ.'!G561</f>
        <v>0</v>
      </c>
      <c r="AY561" s="10">
        <f>'ცვლილ. ბიუჯ.'!H561</f>
        <v>0</v>
      </c>
      <c r="AZ561" s="10">
        <f>'ცვლილ. საკუთ.'!H561</f>
        <v>0</v>
      </c>
      <c r="BA561" s="10">
        <f>'მთავრ. ფონდი'!H561</f>
        <v>0</v>
      </c>
      <c r="BB561" s="10">
        <f>'პრეზ. ფონდი'!H561</f>
        <v>0</v>
      </c>
      <c r="BC561" s="10">
        <f>'დაზუსტ. ნაერთი'!G561</f>
        <v>0</v>
      </c>
      <c r="BD561" s="10">
        <f>'დაზუსტ. ბიუჯ.'!G561</f>
        <v>0</v>
      </c>
      <c r="BE561" s="10">
        <f>'დაზუსტ. საკუთ.'!G561</f>
        <v>0</v>
      </c>
      <c r="BG561" s="10">
        <f t="shared" si="138"/>
        <v>0</v>
      </c>
      <c r="BH561" s="10">
        <f t="shared" si="138"/>
        <v>0</v>
      </c>
      <c r="BI561" s="10">
        <f t="shared" si="138"/>
        <v>0</v>
      </c>
      <c r="BJ561" s="10">
        <f t="shared" si="138"/>
        <v>0</v>
      </c>
      <c r="BK561" s="10">
        <f t="shared" si="139"/>
        <v>0</v>
      </c>
      <c r="BL561" s="10">
        <f t="shared" si="139"/>
        <v>0</v>
      </c>
      <c r="BM561" s="10">
        <f t="shared" si="139"/>
        <v>0</v>
      </c>
      <c r="BN561" s="10">
        <f t="shared" si="139"/>
        <v>0</v>
      </c>
      <c r="BO561" s="10">
        <f t="shared" si="142"/>
        <v>0</v>
      </c>
      <c r="BP561" s="10">
        <f t="shared" si="141"/>
        <v>0</v>
      </c>
      <c r="BR561" s="10">
        <f t="shared" si="140"/>
        <v>0</v>
      </c>
      <c r="BS561" s="10">
        <f>'დამტკ. ბიუჯ.'!H561</f>
        <v>0</v>
      </c>
      <c r="BT561" s="10">
        <f>'დამტკ. საკუთ.'!H561</f>
        <v>0</v>
      </c>
      <c r="BU561" s="10">
        <f>'ცვლილ. ბიუჯ.'!I561</f>
        <v>0</v>
      </c>
      <c r="BV561" s="10">
        <f>'ცვლილ. საკუთ.'!I561</f>
        <v>0</v>
      </c>
      <c r="BW561" s="10">
        <f>'მთავრ. ფონდი'!I561</f>
        <v>0</v>
      </c>
      <c r="BX561" s="10">
        <f>'პრეზ. ფონდი'!I561</f>
        <v>0</v>
      </c>
      <c r="BY561" s="10">
        <f>'დაზუსტ. ნაერთი'!H561</f>
        <v>0</v>
      </c>
      <c r="BZ561" s="10">
        <f>'დაზუსტ. ბიუჯ.'!H561</f>
        <v>0</v>
      </c>
      <c r="CA561" s="10">
        <f>'დაზუსტ. საკუთ.'!H561</f>
        <v>0</v>
      </c>
    </row>
    <row r="562" spans="1:79" x14ac:dyDescent="0.25">
      <c r="A562" t="str">
        <f t="shared" si="126"/>
        <v>a</v>
      </c>
      <c r="B562" s="8"/>
      <c r="C562" s="9" t="s">
        <v>16</v>
      </c>
      <c r="D562" s="10">
        <f t="shared" si="127"/>
        <v>656000000</v>
      </c>
      <c r="E562" s="10">
        <f t="shared" si="128"/>
        <v>656000000</v>
      </c>
      <c r="F562" s="10">
        <f t="shared" si="129"/>
        <v>0</v>
      </c>
      <c r="G562" s="10">
        <f t="shared" si="129"/>
        <v>6675000</v>
      </c>
      <c r="H562" s="10">
        <f t="shared" si="129"/>
        <v>0</v>
      </c>
      <c r="I562" s="10">
        <f t="shared" si="129"/>
        <v>0</v>
      </c>
      <c r="J562" s="10">
        <f t="shared" si="130"/>
        <v>0</v>
      </c>
      <c r="K562" s="10">
        <f t="shared" si="130"/>
        <v>662675000</v>
      </c>
      <c r="L562" s="10">
        <f t="shared" si="130"/>
        <v>662675000</v>
      </c>
      <c r="M562" s="10">
        <f t="shared" si="130"/>
        <v>0</v>
      </c>
      <c r="O562" s="10">
        <f t="shared" si="131"/>
        <v>177500000</v>
      </c>
      <c r="P562" s="10">
        <f>'დამტკ. ბიუჯ.'!E562</f>
        <v>177500000</v>
      </c>
      <c r="Q562" s="10">
        <f>'დამტკ. საკუთ.'!E562</f>
        <v>0</v>
      </c>
      <c r="R562" s="10">
        <f>'ცვლილ. ბიუჯ.'!F562</f>
        <v>-14000000</v>
      </c>
      <c r="S562" s="10">
        <f>'ცვლილ. საკუთ.'!F562</f>
        <v>0</v>
      </c>
      <c r="T562" s="10">
        <f>'მთავრ. ფონდი'!F562</f>
        <v>0</v>
      </c>
      <c r="U562" s="10">
        <f>'პრეზ. ფონდი'!F562</f>
        <v>0</v>
      </c>
      <c r="V562" s="10">
        <f>'დაზუსტ. ნაერთი'!E562</f>
        <v>163500000</v>
      </c>
      <c r="W562" s="10">
        <f>'დაზუსტ. ბიუჯ.'!E562</f>
        <v>163500000</v>
      </c>
      <c r="X562" s="10">
        <f>'დაზუსტ. საკუთ.'!E562</f>
        <v>0</v>
      </c>
      <c r="Z562" s="10">
        <f t="shared" si="132"/>
        <v>159500000</v>
      </c>
      <c r="AA562" s="10">
        <f>'დამტკ. ბიუჯ.'!F562</f>
        <v>159500000</v>
      </c>
      <c r="AB562" s="10">
        <f>'დამტკ. საკუთ.'!F562</f>
        <v>0</v>
      </c>
      <c r="AC562" s="10">
        <f>'ცვლილ. ბიუჯ.'!G562</f>
        <v>11175000</v>
      </c>
      <c r="AD562" s="10">
        <f>'ცვლილ. საკუთ.'!G562</f>
        <v>0</v>
      </c>
      <c r="AE562" s="10">
        <f>'მთავრ. ფონდი'!G562</f>
        <v>0</v>
      </c>
      <c r="AF562" s="10">
        <f>'პრეზ. ფონდი'!G562</f>
        <v>0</v>
      </c>
      <c r="AG562" s="10">
        <f>'დაზუსტ. ნაერთი'!F562</f>
        <v>170675000</v>
      </c>
      <c r="AH562" s="10">
        <f>'დაზუსტ. ბიუჯ.'!F562</f>
        <v>170675000</v>
      </c>
      <c r="AI562" s="10">
        <f>'დაზუსტ. საკუთ.'!F562</f>
        <v>0</v>
      </c>
      <c r="AK562" s="10">
        <f t="shared" si="133"/>
        <v>337000000</v>
      </c>
      <c r="AL562" s="10">
        <f t="shared" si="134"/>
        <v>337000000</v>
      </c>
      <c r="AM562" s="10">
        <f t="shared" si="135"/>
        <v>0</v>
      </c>
      <c r="AN562" s="10">
        <f t="shared" si="135"/>
        <v>-2825000</v>
      </c>
      <c r="AO562" s="10">
        <f t="shared" si="135"/>
        <v>0</v>
      </c>
      <c r="AP562" s="10">
        <f t="shared" si="135"/>
        <v>0</v>
      </c>
      <c r="AQ562" s="10">
        <f t="shared" si="136"/>
        <v>0</v>
      </c>
      <c r="AR562" s="10">
        <f t="shared" si="136"/>
        <v>334175000</v>
      </c>
      <c r="AS562" s="10">
        <f t="shared" si="136"/>
        <v>334175000</v>
      </c>
      <c r="AT562" s="10">
        <f t="shared" si="136"/>
        <v>0</v>
      </c>
      <c r="AV562" s="10">
        <f t="shared" si="137"/>
        <v>159500000</v>
      </c>
      <c r="AW562" s="10">
        <f>'დამტკ. ბიუჯ.'!G562</f>
        <v>159500000</v>
      </c>
      <c r="AX562" s="10">
        <f>'დამტკ. საკუთ.'!G562</f>
        <v>0</v>
      </c>
      <c r="AY562" s="10">
        <f>'ცვლილ. ბიუჯ.'!H562</f>
        <v>4000000</v>
      </c>
      <c r="AZ562" s="10">
        <f>'ცვლილ. საკუთ.'!H562</f>
        <v>0</v>
      </c>
      <c r="BA562" s="10">
        <f>'მთავრ. ფონდი'!H562</f>
        <v>0</v>
      </c>
      <c r="BB562" s="10">
        <f>'პრეზ. ფონდი'!H562</f>
        <v>0</v>
      </c>
      <c r="BC562" s="10">
        <f>'დაზუსტ. ნაერთი'!G562</f>
        <v>163500000</v>
      </c>
      <c r="BD562" s="10">
        <f>'დაზუსტ. ბიუჯ.'!G562</f>
        <v>163500000</v>
      </c>
      <c r="BE562" s="10">
        <f>'დაზუსტ. საკუთ.'!G562</f>
        <v>0</v>
      </c>
      <c r="BG562" s="10">
        <f t="shared" si="138"/>
        <v>496500000</v>
      </c>
      <c r="BH562" s="10">
        <f t="shared" si="138"/>
        <v>496500000</v>
      </c>
      <c r="BI562" s="10">
        <f t="shared" si="138"/>
        <v>0</v>
      </c>
      <c r="BJ562" s="10">
        <f t="shared" si="138"/>
        <v>1175000</v>
      </c>
      <c r="BK562" s="10">
        <f t="shared" si="139"/>
        <v>0</v>
      </c>
      <c r="BL562" s="10">
        <f t="shared" si="139"/>
        <v>0</v>
      </c>
      <c r="BM562" s="10">
        <f t="shared" si="139"/>
        <v>0</v>
      </c>
      <c r="BN562" s="10">
        <f t="shared" si="139"/>
        <v>497675000</v>
      </c>
      <c r="BO562" s="10">
        <f t="shared" si="142"/>
        <v>497675000</v>
      </c>
      <c r="BP562" s="10">
        <f t="shared" si="141"/>
        <v>0</v>
      </c>
      <c r="BR562" s="10">
        <f t="shared" si="140"/>
        <v>159500000</v>
      </c>
      <c r="BS562" s="10">
        <f>'დამტკ. ბიუჯ.'!H562</f>
        <v>159500000</v>
      </c>
      <c r="BT562" s="10">
        <f>'დამტკ. საკუთ.'!H562</f>
        <v>0</v>
      </c>
      <c r="BU562" s="10">
        <f>'ცვლილ. ბიუჯ.'!I562</f>
        <v>5500000</v>
      </c>
      <c r="BV562" s="10">
        <f>'ცვლილ. საკუთ.'!I562</f>
        <v>0</v>
      </c>
      <c r="BW562" s="10">
        <f>'მთავრ. ფონდი'!I562</f>
        <v>0</v>
      </c>
      <c r="BX562" s="10">
        <f>'პრეზ. ფონდი'!I562</f>
        <v>0</v>
      </c>
      <c r="BY562" s="10">
        <f>'დაზუსტ. ნაერთი'!H562</f>
        <v>165000000</v>
      </c>
      <c r="BZ562" s="10">
        <f>'დაზუსტ. ბიუჯ.'!H562</f>
        <v>165000000</v>
      </c>
      <c r="CA562" s="10">
        <f>'დაზუსტ. საკუთ.'!H562</f>
        <v>0</v>
      </c>
    </row>
    <row r="563" spans="1:79" x14ac:dyDescent="0.25">
      <c r="A563" t="str">
        <f t="shared" si="126"/>
        <v>a</v>
      </c>
      <c r="B563" s="8"/>
      <c r="C563" s="9" t="s">
        <v>17</v>
      </c>
      <c r="D563" s="10">
        <f t="shared" si="127"/>
        <v>0</v>
      </c>
      <c r="E563" s="10">
        <f t="shared" si="128"/>
        <v>0</v>
      </c>
      <c r="F563" s="10">
        <f t="shared" si="129"/>
        <v>0</v>
      </c>
      <c r="G563" s="10">
        <f t="shared" si="129"/>
        <v>-5000000</v>
      </c>
      <c r="H563" s="10">
        <f t="shared" si="129"/>
        <v>0</v>
      </c>
      <c r="I563" s="10">
        <f t="shared" si="129"/>
        <v>0</v>
      </c>
      <c r="J563" s="10">
        <f t="shared" si="130"/>
        <v>0</v>
      </c>
      <c r="K563" s="10">
        <f t="shared" si="130"/>
        <v>-5000000</v>
      </c>
      <c r="L563" s="10">
        <f t="shared" si="130"/>
        <v>-5000000</v>
      </c>
      <c r="M563" s="10">
        <f t="shared" si="130"/>
        <v>0</v>
      </c>
      <c r="O563" s="10">
        <f t="shared" si="131"/>
        <v>0</v>
      </c>
      <c r="P563" s="10">
        <f>'დამტკ. ბიუჯ.'!E563</f>
        <v>0</v>
      </c>
      <c r="Q563" s="10">
        <f>'დამტკ. საკუთ.'!E563</f>
        <v>0</v>
      </c>
      <c r="R563" s="10">
        <f>'ცვლილ. ბიუჯ.'!F563</f>
        <v>0</v>
      </c>
      <c r="S563" s="10">
        <f>'ცვლილ. საკუთ.'!F563</f>
        <v>0</v>
      </c>
      <c r="T563" s="10">
        <f>'მთავრ. ფონდი'!F563</f>
        <v>0</v>
      </c>
      <c r="U563" s="10">
        <f>'პრეზ. ფონდი'!F563</f>
        <v>0</v>
      </c>
      <c r="V563" s="10">
        <f>'დაზუსტ. ნაერთი'!E563</f>
        <v>0</v>
      </c>
      <c r="W563" s="10">
        <f>'დაზუსტ. ბიუჯ.'!E563</f>
        <v>0</v>
      </c>
      <c r="X563" s="10">
        <f>'დაზუსტ. საკუთ.'!E563</f>
        <v>0</v>
      </c>
      <c r="Z563" s="10">
        <f t="shared" si="132"/>
        <v>0</v>
      </c>
      <c r="AA563" s="10">
        <f>'დამტკ. ბიუჯ.'!F563</f>
        <v>0</v>
      </c>
      <c r="AB563" s="10">
        <f>'დამტკ. საკუთ.'!F563</f>
        <v>0</v>
      </c>
      <c r="AC563" s="10">
        <f>'ცვლილ. ბიუჯ.'!G563</f>
        <v>0</v>
      </c>
      <c r="AD563" s="10">
        <f>'ცვლილ. საკუთ.'!G563</f>
        <v>0</v>
      </c>
      <c r="AE563" s="10">
        <f>'მთავრ. ფონდი'!G563</f>
        <v>0</v>
      </c>
      <c r="AF563" s="10">
        <f>'პრეზ. ფონდი'!G563</f>
        <v>0</v>
      </c>
      <c r="AG563" s="10">
        <f>'დაზუსტ. ნაერთი'!F563</f>
        <v>0</v>
      </c>
      <c r="AH563" s="10">
        <f>'დაზუსტ. ბიუჯ.'!F563</f>
        <v>0</v>
      </c>
      <c r="AI563" s="10">
        <f>'დაზუსტ. საკუთ.'!F563</f>
        <v>0</v>
      </c>
      <c r="AK563" s="10">
        <f t="shared" si="133"/>
        <v>0</v>
      </c>
      <c r="AL563" s="10">
        <f t="shared" si="134"/>
        <v>0</v>
      </c>
      <c r="AM563" s="10">
        <f t="shared" si="135"/>
        <v>0</v>
      </c>
      <c r="AN563" s="10">
        <f t="shared" si="135"/>
        <v>0</v>
      </c>
      <c r="AO563" s="10">
        <f t="shared" si="135"/>
        <v>0</v>
      </c>
      <c r="AP563" s="10">
        <f t="shared" si="135"/>
        <v>0</v>
      </c>
      <c r="AQ563" s="10">
        <f t="shared" si="136"/>
        <v>0</v>
      </c>
      <c r="AR563" s="10">
        <f t="shared" si="136"/>
        <v>0</v>
      </c>
      <c r="AS563" s="10">
        <f t="shared" si="136"/>
        <v>0</v>
      </c>
      <c r="AT563" s="10">
        <f t="shared" si="136"/>
        <v>0</v>
      </c>
      <c r="AV563" s="10">
        <f t="shared" si="137"/>
        <v>0</v>
      </c>
      <c r="AW563" s="10">
        <f>'დამტკ. ბიუჯ.'!G563</f>
        <v>0</v>
      </c>
      <c r="AX563" s="10">
        <f>'დამტკ. საკუთ.'!G563</f>
        <v>0</v>
      </c>
      <c r="AY563" s="10">
        <f>'ცვლილ. ბიუჯ.'!H563</f>
        <v>0</v>
      </c>
      <c r="AZ563" s="10">
        <f>'ცვლილ. საკუთ.'!H563</f>
        <v>0</v>
      </c>
      <c r="BA563" s="10">
        <f>'მთავრ. ფონდი'!H563</f>
        <v>0</v>
      </c>
      <c r="BB563" s="10">
        <f>'პრეზ. ფონდი'!H563</f>
        <v>0</v>
      </c>
      <c r="BC563" s="10">
        <f>'დაზუსტ. ნაერთი'!G563</f>
        <v>0</v>
      </c>
      <c r="BD563" s="10">
        <f>'დაზუსტ. ბიუჯ.'!G563</f>
        <v>0</v>
      </c>
      <c r="BE563" s="10">
        <f>'დაზუსტ. საკუთ.'!G563</f>
        <v>0</v>
      </c>
      <c r="BG563" s="10">
        <f t="shared" si="138"/>
        <v>0</v>
      </c>
      <c r="BH563" s="10">
        <f t="shared" si="138"/>
        <v>0</v>
      </c>
      <c r="BI563" s="10">
        <f t="shared" si="138"/>
        <v>0</v>
      </c>
      <c r="BJ563" s="10">
        <f t="shared" si="138"/>
        <v>0</v>
      </c>
      <c r="BK563" s="10">
        <f t="shared" si="139"/>
        <v>0</v>
      </c>
      <c r="BL563" s="10">
        <f t="shared" si="139"/>
        <v>0</v>
      </c>
      <c r="BM563" s="10">
        <f t="shared" si="139"/>
        <v>0</v>
      </c>
      <c r="BN563" s="10">
        <f t="shared" si="139"/>
        <v>0</v>
      </c>
      <c r="BO563" s="10">
        <f t="shared" si="142"/>
        <v>0</v>
      </c>
      <c r="BP563" s="10">
        <f t="shared" si="141"/>
        <v>0</v>
      </c>
      <c r="BR563" s="10">
        <f t="shared" si="140"/>
        <v>0</v>
      </c>
      <c r="BS563" s="10">
        <f>'დამტკ. ბიუჯ.'!H563</f>
        <v>0</v>
      </c>
      <c r="BT563" s="10">
        <f>'დამტკ. საკუთ.'!H563</f>
        <v>0</v>
      </c>
      <c r="BU563" s="10">
        <f>'ცვლილ. ბიუჯ.'!I563</f>
        <v>-5000000</v>
      </c>
      <c r="BV563" s="10">
        <f>'ცვლილ. საკუთ.'!I563</f>
        <v>0</v>
      </c>
      <c r="BW563" s="10">
        <f>'მთავრ. ფონდი'!I563</f>
        <v>0</v>
      </c>
      <c r="BX563" s="10">
        <f>'პრეზ. ფონდი'!I563</f>
        <v>0</v>
      </c>
      <c r="BY563" s="10">
        <f>'დაზუსტ. ნაერთი'!H563</f>
        <v>-5000000</v>
      </c>
      <c r="BZ563" s="10">
        <f>'დაზუსტ. ბიუჯ.'!H563</f>
        <v>-5000000</v>
      </c>
      <c r="CA563" s="10">
        <f>'დაზუსტ. საკუთ.'!H563</f>
        <v>0</v>
      </c>
    </row>
    <row r="564" spans="1:79" x14ac:dyDescent="0.25">
      <c r="A564" t="str">
        <f t="shared" si="126"/>
        <v>b</v>
      </c>
      <c r="B564" s="5"/>
      <c r="C564" s="6" t="s">
        <v>18</v>
      </c>
      <c r="D564" s="7">
        <f t="shared" si="127"/>
        <v>0</v>
      </c>
      <c r="E564" s="7">
        <f t="shared" si="128"/>
        <v>0</v>
      </c>
      <c r="F564" s="7">
        <f t="shared" si="129"/>
        <v>0</v>
      </c>
      <c r="G564" s="7">
        <f t="shared" si="129"/>
        <v>0</v>
      </c>
      <c r="H564" s="7">
        <f t="shared" si="129"/>
        <v>0</v>
      </c>
      <c r="I564" s="7">
        <f t="shared" si="129"/>
        <v>0</v>
      </c>
      <c r="J564" s="7">
        <f t="shared" si="130"/>
        <v>0</v>
      </c>
      <c r="K564" s="7">
        <f t="shared" si="130"/>
        <v>0</v>
      </c>
      <c r="L564" s="7">
        <f t="shared" si="130"/>
        <v>0</v>
      </c>
      <c r="M564" s="7">
        <f t="shared" si="130"/>
        <v>0</v>
      </c>
      <c r="O564" s="7">
        <f t="shared" si="131"/>
        <v>0</v>
      </c>
      <c r="P564" s="7">
        <f>'დამტკ. ბიუჯ.'!E564</f>
        <v>0</v>
      </c>
      <c r="Q564" s="7">
        <f>'დამტკ. საკუთ.'!E564</f>
        <v>0</v>
      </c>
      <c r="R564" s="7">
        <f>'ცვლილ. ბიუჯ.'!F564</f>
        <v>0</v>
      </c>
      <c r="S564" s="7">
        <f>'ცვლილ. საკუთ.'!F564</f>
        <v>0</v>
      </c>
      <c r="T564" s="7">
        <f>'მთავრ. ფონდი'!F564</f>
        <v>0</v>
      </c>
      <c r="U564" s="7">
        <f>'პრეზ. ფონდი'!F564</f>
        <v>0</v>
      </c>
      <c r="V564" s="7">
        <f>'დაზუსტ. ნაერთი'!E564</f>
        <v>0</v>
      </c>
      <c r="W564" s="7">
        <f>'დაზუსტ. ბიუჯ.'!E564</f>
        <v>0</v>
      </c>
      <c r="X564" s="7">
        <f>'დაზუსტ. საკუთ.'!E564</f>
        <v>0</v>
      </c>
      <c r="Z564" s="7">
        <f t="shared" si="132"/>
        <v>0</v>
      </c>
      <c r="AA564" s="7">
        <f>'დამტკ. ბიუჯ.'!F564</f>
        <v>0</v>
      </c>
      <c r="AB564" s="7">
        <f>'დამტკ. საკუთ.'!F564</f>
        <v>0</v>
      </c>
      <c r="AC564" s="7">
        <f>'ცვლილ. ბიუჯ.'!G564</f>
        <v>0</v>
      </c>
      <c r="AD564" s="7">
        <f>'ცვლილ. საკუთ.'!G564</f>
        <v>0</v>
      </c>
      <c r="AE564" s="7">
        <f>'მთავრ. ფონდი'!G564</f>
        <v>0</v>
      </c>
      <c r="AF564" s="7">
        <f>'პრეზ. ფონდი'!G564</f>
        <v>0</v>
      </c>
      <c r="AG564" s="7">
        <f>'დაზუსტ. ნაერთი'!F564</f>
        <v>0</v>
      </c>
      <c r="AH564" s="7">
        <f>'დაზუსტ. ბიუჯ.'!F564</f>
        <v>0</v>
      </c>
      <c r="AI564" s="7">
        <f>'დაზუსტ. საკუთ.'!F564</f>
        <v>0</v>
      </c>
      <c r="AK564" s="7">
        <f t="shared" si="133"/>
        <v>0</v>
      </c>
      <c r="AL564" s="7">
        <f t="shared" si="134"/>
        <v>0</v>
      </c>
      <c r="AM564" s="7">
        <f t="shared" si="135"/>
        <v>0</v>
      </c>
      <c r="AN564" s="7">
        <f t="shared" si="135"/>
        <v>0</v>
      </c>
      <c r="AO564" s="7">
        <f t="shared" si="135"/>
        <v>0</v>
      </c>
      <c r="AP564" s="7">
        <f t="shared" si="135"/>
        <v>0</v>
      </c>
      <c r="AQ564" s="7">
        <f t="shared" si="136"/>
        <v>0</v>
      </c>
      <c r="AR564" s="7">
        <f t="shared" si="136"/>
        <v>0</v>
      </c>
      <c r="AS564" s="7">
        <f t="shared" si="136"/>
        <v>0</v>
      </c>
      <c r="AT564" s="7">
        <f t="shared" si="136"/>
        <v>0</v>
      </c>
      <c r="AV564" s="7">
        <f t="shared" si="137"/>
        <v>0</v>
      </c>
      <c r="AW564" s="7">
        <f>'დამტკ. ბიუჯ.'!G564</f>
        <v>0</v>
      </c>
      <c r="AX564" s="7">
        <f>'დამტკ. საკუთ.'!G564</f>
        <v>0</v>
      </c>
      <c r="AY564" s="7">
        <f>'ცვლილ. ბიუჯ.'!H564</f>
        <v>0</v>
      </c>
      <c r="AZ564" s="7">
        <f>'ცვლილ. საკუთ.'!H564</f>
        <v>0</v>
      </c>
      <c r="BA564" s="7">
        <f>'მთავრ. ფონდი'!H564</f>
        <v>0</v>
      </c>
      <c r="BB564" s="7">
        <f>'პრეზ. ფონდი'!H564</f>
        <v>0</v>
      </c>
      <c r="BC564" s="7">
        <f>'დაზუსტ. ნაერთი'!G564</f>
        <v>0</v>
      </c>
      <c r="BD564" s="7">
        <f>'დაზუსტ. ბიუჯ.'!G564</f>
        <v>0</v>
      </c>
      <c r="BE564" s="7">
        <f>'დაზუსტ. საკუთ.'!G564</f>
        <v>0</v>
      </c>
      <c r="BG564" s="7">
        <f t="shared" si="138"/>
        <v>0</v>
      </c>
      <c r="BH564" s="7">
        <f t="shared" si="138"/>
        <v>0</v>
      </c>
      <c r="BI564" s="7">
        <f t="shared" si="138"/>
        <v>0</v>
      </c>
      <c r="BJ564" s="7">
        <f t="shared" si="138"/>
        <v>0</v>
      </c>
      <c r="BK564" s="7">
        <f t="shared" si="139"/>
        <v>0</v>
      </c>
      <c r="BL564" s="7">
        <f t="shared" si="139"/>
        <v>0</v>
      </c>
      <c r="BM564" s="7">
        <f t="shared" si="139"/>
        <v>0</v>
      </c>
      <c r="BN564" s="7">
        <f t="shared" si="139"/>
        <v>0</v>
      </c>
      <c r="BO564" s="7">
        <f t="shared" si="142"/>
        <v>0</v>
      </c>
      <c r="BP564" s="7">
        <f t="shared" si="141"/>
        <v>0</v>
      </c>
      <c r="BR564" s="7">
        <f t="shared" si="140"/>
        <v>0</v>
      </c>
      <c r="BS564" s="7">
        <f>'დამტკ. ბიუჯ.'!H564</f>
        <v>0</v>
      </c>
      <c r="BT564" s="7">
        <f>'დამტკ. საკუთ.'!H564</f>
        <v>0</v>
      </c>
      <c r="BU564" s="7">
        <f>'ცვლილ. ბიუჯ.'!I564</f>
        <v>0</v>
      </c>
      <c r="BV564" s="7">
        <f>'ცვლილ. საკუთ.'!I564</f>
        <v>0</v>
      </c>
      <c r="BW564" s="7">
        <f>'მთავრ. ფონდი'!I564</f>
        <v>0</v>
      </c>
      <c r="BX564" s="7">
        <f>'პრეზ. ფონდი'!I564</f>
        <v>0</v>
      </c>
      <c r="BY564" s="7">
        <f>'დაზუსტ. ნაერთი'!H564</f>
        <v>0</v>
      </c>
      <c r="BZ564" s="7">
        <f>'დაზუსტ. ბიუჯ.'!H564</f>
        <v>0</v>
      </c>
      <c r="CA564" s="7">
        <f>'დაზუსტ. საკუთ.'!H564</f>
        <v>0</v>
      </c>
    </row>
    <row r="565" spans="1:79" x14ac:dyDescent="0.25">
      <c r="A565" t="str">
        <f t="shared" si="126"/>
        <v>b</v>
      </c>
      <c r="B565" s="5"/>
      <c r="C565" s="6" t="s">
        <v>19</v>
      </c>
      <c r="D565" s="7">
        <f t="shared" si="127"/>
        <v>0</v>
      </c>
      <c r="E565" s="7">
        <f t="shared" si="128"/>
        <v>0</v>
      </c>
      <c r="F565" s="7">
        <f t="shared" si="129"/>
        <v>0</v>
      </c>
      <c r="G565" s="7">
        <f t="shared" si="129"/>
        <v>0</v>
      </c>
      <c r="H565" s="7">
        <f t="shared" si="129"/>
        <v>0</v>
      </c>
      <c r="I565" s="7">
        <f t="shared" si="129"/>
        <v>0</v>
      </c>
      <c r="J565" s="7">
        <f t="shared" si="130"/>
        <v>0</v>
      </c>
      <c r="K565" s="7">
        <f t="shared" si="130"/>
        <v>0</v>
      </c>
      <c r="L565" s="7">
        <f t="shared" si="130"/>
        <v>0</v>
      </c>
      <c r="M565" s="7">
        <f t="shared" si="130"/>
        <v>0</v>
      </c>
      <c r="O565" s="7">
        <f t="shared" si="131"/>
        <v>0</v>
      </c>
      <c r="P565" s="7">
        <f>'დამტკ. ბიუჯ.'!E565</f>
        <v>0</v>
      </c>
      <c r="Q565" s="7">
        <f>'დამტკ. საკუთ.'!E565</f>
        <v>0</v>
      </c>
      <c r="R565" s="7">
        <f>'ცვლილ. ბიუჯ.'!F565</f>
        <v>0</v>
      </c>
      <c r="S565" s="7">
        <f>'ცვლილ. საკუთ.'!F565</f>
        <v>0</v>
      </c>
      <c r="T565" s="7">
        <f>'მთავრ. ფონდი'!F565</f>
        <v>0</v>
      </c>
      <c r="U565" s="7">
        <f>'პრეზ. ფონდი'!F565</f>
        <v>0</v>
      </c>
      <c r="V565" s="7">
        <f>'დაზუსტ. ნაერთი'!E565</f>
        <v>0</v>
      </c>
      <c r="W565" s="7">
        <f>'დაზუსტ. ბიუჯ.'!E565</f>
        <v>0</v>
      </c>
      <c r="X565" s="7">
        <f>'დაზუსტ. საკუთ.'!E565</f>
        <v>0</v>
      </c>
      <c r="Z565" s="7">
        <f t="shared" si="132"/>
        <v>0</v>
      </c>
      <c r="AA565" s="7">
        <f>'დამტკ. ბიუჯ.'!F565</f>
        <v>0</v>
      </c>
      <c r="AB565" s="7">
        <f>'დამტკ. საკუთ.'!F565</f>
        <v>0</v>
      </c>
      <c r="AC565" s="7">
        <f>'ცვლილ. ბიუჯ.'!G565</f>
        <v>0</v>
      </c>
      <c r="AD565" s="7">
        <f>'ცვლილ. საკუთ.'!G565</f>
        <v>0</v>
      </c>
      <c r="AE565" s="7">
        <f>'მთავრ. ფონდი'!G565</f>
        <v>0</v>
      </c>
      <c r="AF565" s="7">
        <f>'პრეზ. ფონდი'!G565</f>
        <v>0</v>
      </c>
      <c r="AG565" s="7">
        <f>'დაზუსტ. ნაერთი'!F565</f>
        <v>0</v>
      </c>
      <c r="AH565" s="7">
        <f>'დაზუსტ. ბიუჯ.'!F565</f>
        <v>0</v>
      </c>
      <c r="AI565" s="7">
        <f>'დაზუსტ. საკუთ.'!F565</f>
        <v>0</v>
      </c>
      <c r="AK565" s="7">
        <f t="shared" si="133"/>
        <v>0</v>
      </c>
      <c r="AL565" s="7">
        <f t="shared" si="134"/>
        <v>0</v>
      </c>
      <c r="AM565" s="7">
        <f t="shared" si="135"/>
        <v>0</v>
      </c>
      <c r="AN565" s="7">
        <f t="shared" si="135"/>
        <v>0</v>
      </c>
      <c r="AO565" s="7">
        <f t="shared" si="135"/>
        <v>0</v>
      </c>
      <c r="AP565" s="7">
        <f t="shared" si="135"/>
        <v>0</v>
      </c>
      <c r="AQ565" s="7">
        <f t="shared" si="136"/>
        <v>0</v>
      </c>
      <c r="AR565" s="7">
        <f t="shared" si="136"/>
        <v>0</v>
      </c>
      <c r="AS565" s="7">
        <f t="shared" si="136"/>
        <v>0</v>
      </c>
      <c r="AT565" s="7">
        <f t="shared" si="136"/>
        <v>0</v>
      </c>
      <c r="AV565" s="7">
        <f t="shared" si="137"/>
        <v>0</v>
      </c>
      <c r="AW565" s="7">
        <f>'დამტკ. ბიუჯ.'!G565</f>
        <v>0</v>
      </c>
      <c r="AX565" s="7">
        <f>'დამტკ. საკუთ.'!G565</f>
        <v>0</v>
      </c>
      <c r="AY565" s="7">
        <f>'ცვლილ. ბიუჯ.'!H565</f>
        <v>0</v>
      </c>
      <c r="AZ565" s="7">
        <f>'ცვლილ. საკუთ.'!H565</f>
        <v>0</v>
      </c>
      <c r="BA565" s="7">
        <f>'მთავრ. ფონდი'!H565</f>
        <v>0</v>
      </c>
      <c r="BB565" s="7">
        <f>'პრეზ. ფონდი'!H565</f>
        <v>0</v>
      </c>
      <c r="BC565" s="7">
        <f>'დაზუსტ. ნაერთი'!G565</f>
        <v>0</v>
      </c>
      <c r="BD565" s="7">
        <f>'დაზუსტ. ბიუჯ.'!G565</f>
        <v>0</v>
      </c>
      <c r="BE565" s="7">
        <f>'დაზუსტ. საკუთ.'!G565</f>
        <v>0</v>
      </c>
      <c r="BG565" s="7">
        <f t="shared" si="138"/>
        <v>0</v>
      </c>
      <c r="BH565" s="7">
        <f t="shared" si="138"/>
        <v>0</v>
      </c>
      <c r="BI565" s="7">
        <f t="shared" si="138"/>
        <v>0</v>
      </c>
      <c r="BJ565" s="7">
        <f t="shared" si="138"/>
        <v>0</v>
      </c>
      <c r="BK565" s="7">
        <f t="shared" si="139"/>
        <v>0</v>
      </c>
      <c r="BL565" s="7">
        <f t="shared" si="139"/>
        <v>0</v>
      </c>
      <c r="BM565" s="7">
        <f t="shared" si="139"/>
        <v>0</v>
      </c>
      <c r="BN565" s="7">
        <f t="shared" si="139"/>
        <v>0</v>
      </c>
      <c r="BO565" s="7">
        <f t="shared" si="142"/>
        <v>0</v>
      </c>
      <c r="BP565" s="7">
        <f t="shared" si="141"/>
        <v>0</v>
      </c>
      <c r="BR565" s="7">
        <f t="shared" si="140"/>
        <v>0</v>
      </c>
      <c r="BS565" s="7">
        <f>'დამტკ. ბიუჯ.'!H565</f>
        <v>0</v>
      </c>
      <c r="BT565" s="7">
        <f>'დამტკ. საკუთ.'!H565</f>
        <v>0</v>
      </c>
      <c r="BU565" s="7">
        <f>'ცვლილ. ბიუჯ.'!I565</f>
        <v>0</v>
      </c>
      <c r="BV565" s="7">
        <f>'ცვლილ. საკუთ.'!I565</f>
        <v>0</v>
      </c>
      <c r="BW565" s="7">
        <f>'მთავრ. ფონდი'!I565</f>
        <v>0</v>
      </c>
      <c r="BX565" s="7">
        <f>'პრეზ. ფონდი'!I565</f>
        <v>0</v>
      </c>
      <c r="BY565" s="7">
        <f>'დაზუსტ. ნაერთი'!H565</f>
        <v>0</v>
      </c>
      <c r="BZ565" s="7">
        <f>'დაზუსტ. ბიუჯ.'!H565</f>
        <v>0</v>
      </c>
      <c r="CA565" s="7">
        <f>'დაზუსტ. საკუთ.'!H565</f>
        <v>0</v>
      </c>
    </row>
    <row r="566" spans="1:79" ht="15.75" thickBot="1" x14ac:dyDescent="0.3">
      <c r="A566" t="str">
        <f t="shared" si="126"/>
        <v>b</v>
      </c>
      <c r="B566" s="11"/>
      <c r="C566" s="12" t="s">
        <v>20</v>
      </c>
      <c r="D566" s="13">
        <f t="shared" si="127"/>
        <v>0</v>
      </c>
      <c r="E566" s="13">
        <f t="shared" si="128"/>
        <v>0</v>
      </c>
      <c r="F566" s="13">
        <f t="shared" si="129"/>
        <v>0</v>
      </c>
      <c r="G566" s="13">
        <f t="shared" si="129"/>
        <v>0</v>
      </c>
      <c r="H566" s="13">
        <f t="shared" si="129"/>
        <v>0</v>
      </c>
      <c r="I566" s="13">
        <f t="shared" si="129"/>
        <v>0</v>
      </c>
      <c r="J566" s="13">
        <f t="shared" si="130"/>
        <v>0</v>
      </c>
      <c r="K566" s="13">
        <f t="shared" si="130"/>
        <v>0</v>
      </c>
      <c r="L566" s="13">
        <f t="shared" si="130"/>
        <v>0</v>
      </c>
      <c r="M566" s="13">
        <f t="shared" si="130"/>
        <v>0</v>
      </c>
      <c r="O566" s="13">
        <f t="shared" si="131"/>
        <v>0</v>
      </c>
      <c r="P566" s="13">
        <f>'დამტკ. ბიუჯ.'!E566</f>
        <v>0</v>
      </c>
      <c r="Q566" s="13">
        <f>'დამტკ. საკუთ.'!E566</f>
        <v>0</v>
      </c>
      <c r="R566" s="13">
        <f>'ცვლილ. ბიუჯ.'!F566</f>
        <v>0</v>
      </c>
      <c r="S566" s="13">
        <f>'ცვლილ. საკუთ.'!F566</f>
        <v>0</v>
      </c>
      <c r="T566" s="13">
        <f>'მთავრ. ფონდი'!F566</f>
        <v>0</v>
      </c>
      <c r="U566" s="13">
        <f>'პრეზ. ფონდი'!F566</f>
        <v>0</v>
      </c>
      <c r="V566" s="13">
        <f>'დაზუსტ. ნაერთი'!E566</f>
        <v>0</v>
      </c>
      <c r="W566" s="13">
        <f>'დაზუსტ. ბიუჯ.'!E566</f>
        <v>0</v>
      </c>
      <c r="X566" s="13">
        <f>'დაზუსტ. საკუთ.'!E566</f>
        <v>0</v>
      </c>
      <c r="Z566" s="13">
        <f t="shared" si="132"/>
        <v>0</v>
      </c>
      <c r="AA566" s="13">
        <f>'დამტკ. ბიუჯ.'!F566</f>
        <v>0</v>
      </c>
      <c r="AB566" s="13">
        <f>'დამტკ. საკუთ.'!F566</f>
        <v>0</v>
      </c>
      <c r="AC566" s="13">
        <f>'ცვლილ. ბიუჯ.'!G566</f>
        <v>0</v>
      </c>
      <c r="AD566" s="13">
        <f>'ცვლილ. საკუთ.'!G566</f>
        <v>0</v>
      </c>
      <c r="AE566" s="13">
        <f>'მთავრ. ფონდი'!G566</f>
        <v>0</v>
      </c>
      <c r="AF566" s="13">
        <f>'პრეზ. ფონდი'!G566</f>
        <v>0</v>
      </c>
      <c r="AG566" s="13">
        <f>'დაზუსტ. ნაერთი'!F566</f>
        <v>0</v>
      </c>
      <c r="AH566" s="13">
        <f>'დაზუსტ. ბიუჯ.'!F566</f>
        <v>0</v>
      </c>
      <c r="AI566" s="13">
        <f>'დაზუსტ. საკუთ.'!F566</f>
        <v>0</v>
      </c>
      <c r="AK566" s="13">
        <f t="shared" si="133"/>
        <v>0</v>
      </c>
      <c r="AL566" s="13">
        <f t="shared" si="134"/>
        <v>0</v>
      </c>
      <c r="AM566" s="13">
        <f t="shared" si="135"/>
        <v>0</v>
      </c>
      <c r="AN566" s="13">
        <f t="shared" si="135"/>
        <v>0</v>
      </c>
      <c r="AO566" s="13">
        <f t="shared" si="135"/>
        <v>0</v>
      </c>
      <c r="AP566" s="13">
        <f t="shared" si="135"/>
        <v>0</v>
      </c>
      <c r="AQ566" s="13">
        <f t="shared" si="136"/>
        <v>0</v>
      </c>
      <c r="AR566" s="13">
        <f t="shared" si="136"/>
        <v>0</v>
      </c>
      <c r="AS566" s="13">
        <f t="shared" si="136"/>
        <v>0</v>
      </c>
      <c r="AT566" s="13">
        <f t="shared" si="136"/>
        <v>0</v>
      </c>
      <c r="AV566" s="13">
        <f t="shared" si="137"/>
        <v>0</v>
      </c>
      <c r="AW566" s="13">
        <f>'დამტკ. ბიუჯ.'!G566</f>
        <v>0</v>
      </c>
      <c r="AX566" s="13">
        <f>'დამტკ. საკუთ.'!G566</f>
        <v>0</v>
      </c>
      <c r="AY566" s="13">
        <f>'ცვლილ. ბიუჯ.'!H566</f>
        <v>0</v>
      </c>
      <c r="AZ566" s="13">
        <f>'ცვლილ. საკუთ.'!H566</f>
        <v>0</v>
      </c>
      <c r="BA566" s="13">
        <f>'მთავრ. ფონდი'!H566</f>
        <v>0</v>
      </c>
      <c r="BB566" s="13">
        <f>'პრეზ. ფონდი'!H566</f>
        <v>0</v>
      </c>
      <c r="BC566" s="13">
        <f>'დაზუსტ. ნაერთი'!G566</f>
        <v>0</v>
      </c>
      <c r="BD566" s="13">
        <f>'დაზუსტ. ბიუჯ.'!G566</f>
        <v>0</v>
      </c>
      <c r="BE566" s="13">
        <f>'დაზუსტ. საკუთ.'!G566</f>
        <v>0</v>
      </c>
      <c r="BG566" s="13">
        <f t="shared" si="138"/>
        <v>0</v>
      </c>
      <c r="BH566" s="13">
        <f t="shared" si="138"/>
        <v>0</v>
      </c>
      <c r="BI566" s="13">
        <f t="shared" si="138"/>
        <v>0</v>
      </c>
      <c r="BJ566" s="13">
        <f t="shared" si="138"/>
        <v>0</v>
      </c>
      <c r="BK566" s="13">
        <f t="shared" si="139"/>
        <v>0</v>
      </c>
      <c r="BL566" s="13">
        <f t="shared" si="139"/>
        <v>0</v>
      </c>
      <c r="BM566" s="13">
        <f t="shared" si="139"/>
        <v>0</v>
      </c>
      <c r="BN566" s="13">
        <f t="shared" si="139"/>
        <v>0</v>
      </c>
      <c r="BO566" s="13">
        <f t="shared" si="142"/>
        <v>0</v>
      </c>
      <c r="BP566" s="13">
        <f t="shared" si="141"/>
        <v>0</v>
      </c>
      <c r="BR566" s="13">
        <f t="shared" si="140"/>
        <v>0</v>
      </c>
      <c r="BS566" s="13">
        <f>'დამტკ. ბიუჯ.'!H566</f>
        <v>0</v>
      </c>
      <c r="BT566" s="13">
        <f>'დამტკ. საკუთ.'!H566</f>
        <v>0</v>
      </c>
      <c r="BU566" s="13">
        <f>'ცვლილ. ბიუჯ.'!I566</f>
        <v>0</v>
      </c>
      <c r="BV566" s="13">
        <f>'ცვლილ. საკუთ.'!I566</f>
        <v>0</v>
      </c>
      <c r="BW566" s="13">
        <f>'მთავრ. ფონდი'!I566</f>
        <v>0</v>
      </c>
      <c r="BX566" s="13">
        <f>'პრეზ. ფონდი'!I566</f>
        <v>0</v>
      </c>
      <c r="BY566" s="13">
        <f>'დაზუსტ. ნაერთი'!H566</f>
        <v>0</v>
      </c>
      <c r="BZ566" s="13">
        <f>'დაზუსტ. ბიუჯ.'!H566</f>
        <v>0</v>
      </c>
      <c r="CA566" s="13">
        <f>'დაზუსტ. საკუთ.'!H566</f>
        <v>0</v>
      </c>
    </row>
    <row r="567" spans="1:79" ht="16.5" thickTop="1" thickBot="1" x14ac:dyDescent="0.3">
      <c r="A567" t="str">
        <f t="shared" si="126"/>
        <v>a</v>
      </c>
      <c r="B567" s="16" t="s">
        <v>101</v>
      </c>
      <c r="C567" s="4" t="s">
        <v>102</v>
      </c>
      <c r="D567" s="4">
        <f t="shared" si="127"/>
        <v>84102000</v>
      </c>
      <c r="E567" s="4">
        <f t="shared" si="128"/>
        <v>84102000</v>
      </c>
      <c r="F567" s="4">
        <f t="shared" si="129"/>
        <v>0</v>
      </c>
      <c r="G567" s="4">
        <f t="shared" si="129"/>
        <v>-5160000</v>
      </c>
      <c r="H567" s="4">
        <f t="shared" si="129"/>
        <v>0</v>
      </c>
      <c r="I567" s="4">
        <f t="shared" si="129"/>
        <v>0</v>
      </c>
      <c r="J567" s="4">
        <f t="shared" si="130"/>
        <v>0</v>
      </c>
      <c r="K567" s="4">
        <f t="shared" si="130"/>
        <v>78942000</v>
      </c>
      <c r="L567" s="4">
        <f t="shared" si="130"/>
        <v>78942000</v>
      </c>
      <c r="M567" s="4">
        <f t="shared" si="130"/>
        <v>0</v>
      </c>
      <c r="O567" s="4">
        <f t="shared" si="131"/>
        <v>28706000</v>
      </c>
      <c r="P567" s="4">
        <f>'დამტკ. ბიუჯ.'!E567</f>
        <v>28706000</v>
      </c>
      <c r="Q567" s="4">
        <f>'დამტკ. საკუთ.'!E567</f>
        <v>0</v>
      </c>
      <c r="R567" s="4">
        <f>'ცვლილ. ბიუჯ.'!F567</f>
        <v>-4421000</v>
      </c>
      <c r="S567" s="4">
        <f>'ცვლილ. საკუთ.'!F567</f>
        <v>0</v>
      </c>
      <c r="T567" s="4">
        <f>'მთავრ. ფონდი'!F567</f>
        <v>0</v>
      </c>
      <c r="U567" s="4">
        <f>'პრეზ. ფონდი'!F567</f>
        <v>0</v>
      </c>
      <c r="V567" s="4">
        <f>'დაზუსტ. ნაერთი'!E567</f>
        <v>24285000</v>
      </c>
      <c r="W567" s="4">
        <f>'დაზუსტ. ბიუჯ.'!E567</f>
        <v>24285000</v>
      </c>
      <c r="X567" s="4">
        <f>'დაზუსტ. საკუთ.'!E567</f>
        <v>0</v>
      </c>
      <c r="Z567" s="4">
        <f t="shared" si="132"/>
        <v>20320000</v>
      </c>
      <c r="AA567" s="4">
        <f>'დამტკ. ბიუჯ.'!F567</f>
        <v>20320000</v>
      </c>
      <c r="AB567" s="4">
        <f>'დამტკ. საკუთ.'!F567</f>
        <v>0</v>
      </c>
      <c r="AC567" s="4">
        <f>'ცვლილ. ბიუჯ.'!G567</f>
        <v>1721000</v>
      </c>
      <c r="AD567" s="4">
        <f>'ცვლილ. საკუთ.'!G567</f>
        <v>0</v>
      </c>
      <c r="AE567" s="4">
        <f>'მთავრ. ფონდი'!G567</f>
        <v>0</v>
      </c>
      <c r="AF567" s="4">
        <f>'პრეზ. ფონდი'!G567</f>
        <v>0</v>
      </c>
      <c r="AG567" s="4">
        <f>'დაზუსტ. ნაერთი'!F567</f>
        <v>22041000</v>
      </c>
      <c r="AH567" s="4">
        <f>'დაზუსტ. ბიუჯ.'!F567</f>
        <v>22041000</v>
      </c>
      <c r="AI567" s="4">
        <f>'დაზუსტ. საკუთ.'!F567</f>
        <v>0</v>
      </c>
      <c r="AK567" s="4">
        <f t="shared" si="133"/>
        <v>49026000</v>
      </c>
      <c r="AL567" s="4">
        <f t="shared" si="134"/>
        <v>49026000</v>
      </c>
      <c r="AM567" s="4">
        <f t="shared" si="135"/>
        <v>0</v>
      </c>
      <c r="AN567" s="4">
        <f t="shared" si="135"/>
        <v>-2700000</v>
      </c>
      <c r="AO567" s="4">
        <f t="shared" si="135"/>
        <v>0</v>
      </c>
      <c r="AP567" s="4">
        <f t="shared" si="135"/>
        <v>0</v>
      </c>
      <c r="AQ567" s="4">
        <f t="shared" si="136"/>
        <v>0</v>
      </c>
      <c r="AR567" s="4">
        <f t="shared" si="136"/>
        <v>46326000</v>
      </c>
      <c r="AS567" s="4">
        <f t="shared" si="136"/>
        <v>46326000</v>
      </c>
      <c r="AT567" s="4">
        <f t="shared" si="136"/>
        <v>0</v>
      </c>
      <c r="AV567" s="4">
        <f t="shared" si="137"/>
        <v>15989500</v>
      </c>
      <c r="AW567" s="4">
        <f>'დამტკ. ბიუჯ.'!G567</f>
        <v>15989500</v>
      </c>
      <c r="AX567" s="4">
        <f>'დამტკ. საკუთ.'!G567</f>
        <v>0</v>
      </c>
      <c r="AY567" s="4">
        <f>'ცვლილ. ბიუჯ.'!H567</f>
        <v>-2275000</v>
      </c>
      <c r="AZ567" s="4">
        <f>'ცვლილ. საკუთ.'!H567</f>
        <v>0</v>
      </c>
      <c r="BA567" s="4">
        <f>'მთავრ. ფონდი'!H567</f>
        <v>0</v>
      </c>
      <c r="BB567" s="4">
        <f>'პრეზ. ფონდი'!H567</f>
        <v>0</v>
      </c>
      <c r="BC567" s="4">
        <f>'დაზუსტ. ნაერთი'!G567</f>
        <v>13714500</v>
      </c>
      <c r="BD567" s="4">
        <f>'დაზუსტ. ბიუჯ.'!G567</f>
        <v>13714500</v>
      </c>
      <c r="BE567" s="4">
        <f>'დაზუსტ. საკუთ.'!G567</f>
        <v>0</v>
      </c>
      <c r="BG567" s="4">
        <f t="shared" si="138"/>
        <v>65015500</v>
      </c>
      <c r="BH567" s="4">
        <f t="shared" si="138"/>
        <v>65015500</v>
      </c>
      <c r="BI567" s="4">
        <f t="shared" si="138"/>
        <v>0</v>
      </c>
      <c r="BJ567" s="4">
        <f t="shared" si="138"/>
        <v>-4975000</v>
      </c>
      <c r="BK567" s="4">
        <f t="shared" si="139"/>
        <v>0</v>
      </c>
      <c r="BL567" s="4">
        <f t="shared" si="139"/>
        <v>0</v>
      </c>
      <c r="BM567" s="4">
        <f t="shared" si="139"/>
        <v>0</v>
      </c>
      <c r="BN567" s="4">
        <f t="shared" si="139"/>
        <v>60040500</v>
      </c>
      <c r="BO567" s="4">
        <f t="shared" si="142"/>
        <v>60040500</v>
      </c>
      <c r="BP567" s="4">
        <f t="shared" si="141"/>
        <v>0</v>
      </c>
      <c r="BR567" s="4">
        <f t="shared" si="140"/>
        <v>19086500</v>
      </c>
      <c r="BS567" s="4">
        <f>'დამტკ. ბიუჯ.'!H567</f>
        <v>19086500</v>
      </c>
      <c r="BT567" s="4">
        <f>'დამტკ. საკუთ.'!H567</f>
        <v>0</v>
      </c>
      <c r="BU567" s="4">
        <f>'ცვლილ. ბიუჯ.'!I567</f>
        <v>-185000</v>
      </c>
      <c r="BV567" s="4">
        <f>'ცვლილ. საკუთ.'!I567</f>
        <v>0</v>
      </c>
      <c r="BW567" s="4">
        <f>'მთავრ. ფონდი'!I567</f>
        <v>0</v>
      </c>
      <c r="BX567" s="4">
        <f>'პრეზ. ფონდი'!I567</f>
        <v>0</v>
      </c>
      <c r="BY567" s="4">
        <f>'დაზუსტ. ნაერთი'!H567</f>
        <v>18901500</v>
      </c>
      <c r="BZ567" s="4">
        <f>'დაზუსტ. ბიუჯ.'!H567</f>
        <v>18901500</v>
      </c>
      <c r="CA567" s="4">
        <f>'დაზუსტ. საკუთ.'!H567</f>
        <v>0</v>
      </c>
    </row>
    <row r="568" spans="1:79" ht="15.75" thickTop="1" x14ac:dyDescent="0.25">
      <c r="A568" t="str">
        <f t="shared" si="126"/>
        <v>a</v>
      </c>
      <c r="B568" s="5"/>
      <c r="C568" s="6" t="s">
        <v>10</v>
      </c>
      <c r="D568" s="7">
        <f t="shared" si="127"/>
        <v>84102000</v>
      </c>
      <c r="E568" s="7">
        <f t="shared" si="128"/>
        <v>84102000</v>
      </c>
      <c r="F568" s="7">
        <f t="shared" si="129"/>
        <v>0</v>
      </c>
      <c r="G568" s="7">
        <f t="shared" si="129"/>
        <v>-5160000</v>
      </c>
      <c r="H568" s="7">
        <f t="shared" si="129"/>
        <v>0</v>
      </c>
      <c r="I568" s="7">
        <f t="shared" si="129"/>
        <v>0</v>
      </c>
      <c r="J568" s="7">
        <f t="shared" si="130"/>
        <v>0</v>
      </c>
      <c r="K568" s="7">
        <f t="shared" si="130"/>
        <v>78942000</v>
      </c>
      <c r="L568" s="7">
        <f t="shared" si="130"/>
        <v>78942000</v>
      </c>
      <c r="M568" s="7">
        <f t="shared" si="130"/>
        <v>0</v>
      </c>
      <c r="O568" s="7">
        <f t="shared" si="131"/>
        <v>28706000</v>
      </c>
      <c r="P568" s="7">
        <f>'დამტკ. ბიუჯ.'!E568</f>
        <v>28706000</v>
      </c>
      <c r="Q568" s="7">
        <f>'დამტკ. საკუთ.'!E568</f>
        <v>0</v>
      </c>
      <c r="R568" s="7">
        <f>'ცვლილ. ბიუჯ.'!F568</f>
        <v>-4421000</v>
      </c>
      <c r="S568" s="7">
        <f>'ცვლილ. საკუთ.'!F568</f>
        <v>0</v>
      </c>
      <c r="T568" s="7">
        <f>'მთავრ. ფონდი'!F568</f>
        <v>0</v>
      </c>
      <c r="U568" s="7">
        <f>'პრეზ. ფონდი'!F568</f>
        <v>0</v>
      </c>
      <c r="V568" s="7">
        <f>'დაზუსტ. ნაერთი'!E568</f>
        <v>24285000</v>
      </c>
      <c r="W568" s="7">
        <f>'დაზუსტ. ბიუჯ.'!E568</f>
        <v>24285000</v>
      </c>
      <c r="X568" s="7">
        <f>'დაზუსტ. საკუთ.'!E568</f>
        <v>0</v>
      </c>
      <c r="Z568" s="7">
        <f t="shared" si="132"/>
        <v>20320000</v>
      </c>
      <c r="AA568" s="7">
        <f>'დამტკ. ბიუჯ.'!F568</f>
        <v>20320000</v>
      </c>
      <c r="AB568" s="7">
        <f>'დამტკ. საკუთ.'!F568</f>
        <v>0</v>
      </c>
      <c r="AC568" s="7">
        <f>'ცვლილ. ბიუჯ.'!G568</f>
        <v>1721000</v>
      </c>
      <c r="AD568" s="7">
        <f>'ცვლილ. საკუთ.'!G568</f>
        <v>0</v>
      </c>
      <c r="AE568" s="7">
        <f>'მთავრ. ფონდი'!G568</f>
        <v>0</v>
      </c>
      <c r="AF568" s="7">
        <f>'პრეზ. ფონდი'!G568</f>
        <v>0</v>
      </c>
      <c r="AG568" s="7">
        <f>'დაზუსტ. ნაერთი'!F568</f>
        <v>22041000</v>
      </c>
      <c r="AH568" s="7">
        <f>'დაზუსტ. ბიუჯ.'!F568</f>
        <v>22041000</v>
      </c>
      <c r="AI568" s="7">
        <f>'დაზუსტ. საკუთ.'!F568</f>
        <v>0</v>
      </c>
      <c r="AK568" s="7">
        <f t="shared" si="133"/>
        <v>49026000</v>
      </c>
      <c r="AL568" s="7">
        <f t="shared" si="134"/>
        <v>49026000</v>
      </c>
      <c r="AM568" s="7">
        <f t="shared" si="135"/>
        <v>0</v>
      </c>
      <c r="AN568" s="7">
        <f t="shared" si="135"/>
        <v>-2700000</v>
      </c>
      <c r="AO568" s="7">
        <f t="shared" si="135"/>
        <v>0</v>
      </c>
      <c r="AP568" s="7">
        <f t="shared" si="135"/>
        <v>0</v>
      </c>
      <c r="AQ568" s="7">
        <f t="shared" si="136"/>
        <v>0</v>
      </c>
      <c r="AR568" s="7">
        <f t="shared" si="136"/>
        <v>46326000</v>
      </c>
      <c r="AS568" s="7">
        <f t="shared" si="136"/>
        <v>46326000</v>
      </c>
      <c r="AT568" s="7">
        <f t="shared" si="136"/>
        <v>0</v>
      </c>
      <c r="AV568" s="7">
        <f t="shared" si="137"/>
        <v>15989500</v>
      </c>
      <c r="AW568" s="7">
        <f>'დამტკ. ბიუჯ.'!G568</f>
        <v>15989500</v>
      </c>
      <c r="AX568" s="7">
        <f>'დამტკ. საკუთ.'!G568</f>
        <v>0</v>
      </c>
      <c r="AY568" s="7">
        <f>'ცვლილ. ბიუჯ.'!H568</f>
        <v>-2275000</v>
      </c>
      <c r="AZ568" s="7">
        <f>'ცვლილ. საკუთ.'!H568</f>
        <v>0</v>
      </c>
      <c r="BA568" s="7">
        <f>'მთავრ. ფონდი'!H568</f>
        <v>0</v>
      </c>
      <c r="BB568" s="7">
        <f>'პრეზ. ფონდი'!H568</f>
        <v>0</v>
      </c>
      <c r="BC568" s="7">
        <f>'დაზუსტ. ნაერთი'!G568</f>
        <v>13714500</v>
      </c>
      <c r="BD568" s="7">
        <f>'დაზუსტ. ბიუჯ.'!G568</f>
        <v>13714500</v>
      </c>
      <c r="BE568" s="7">
        <f>'დაზუსტ. საკუთ.'!G568</f>
        <v>0</v>
      </c>
      <c r="BG568" s="7">
        <f t="shared" si="138"/>
        <v>65015500</v>
      </c>
      <c r="BH568" s="7">
        <f t="shared" si="138"/>
        <v>65015500</v>
      </c>
      <c r="BI568" s="7">
        <f t="shared" si="138"/>
        <v>0</v>
      </c>
      <c r="BJ568" s="7">
        <f t="shared" si="138"/>
        <v>-4975000</v>
      </c>
      <c r="BK568" s="7">
        <f t="shared" si="139"/>
        <v>0</v>
      </c>
      <c r="BL568" s="7">
        <f t="shared" si="139"/>
        <v>0</v>
      </c>
      <c r="BM568" s="7">
        <f t="shared" si="139"/>
        <v>0</v>
      </c>
      <c r="BN568" s="7">
        <f t="shared" si="139"/>
        <v>60040500</v>
      </c>
      <c r="BO568" s="7">
        <f t="shared" si="142"/>
        <v>60040500</v>
      </c>
      <c r="BP568" s="7">
        <f t="shared" si="141"/>
        <v>0</v>
      </c>
      <c r="BR568" s="7">
        <f t="shared" si="140"/>
        <v>19086500</v>
      </c>
      <c r="BS568" s="7">
        <f>'დამტკ. ბიუჯ.'!H568</f>
        <v>19086500</v>
      </c>
      <c r="BT568" s="7">
        <f>'დამტკ. საკუთ.'!H568</f>
        <v>0</v>
      </c>
      <c r="BU568" s="7">
        <f>'ცვლილ. ბიუჯ.'!I568</f>
        <v>-185000</v>
      </c>
      <c r="BV568" s="7">
        <f>'ცვლილ. საკუთ.'!I568</f>
        <v>0</v>
      </c>
      <c r="BW568" s="7">
        <f>'მთავრ. ფონდი'!I568</f>
        <v>0</v>
      </c>
      <c r="BX568" s="7">
        <f>'პრეზ. ფონდი'!I568</f>
        <v>0</v>
      </c>
      <c r="BY568" s="7">
        <f>'დაზუსტ. ნაერთი'!H568</f>
        <v>18901500</v>
      </c>
      <c r="BZ568" s="7">
        <f>'დაზუსტ. ბიუჯ.'!H568</f>
        <v>18901500</v>
      </c>
      <c r="CA568" s="7">
        <f>'დაზუსტ. საკუთ.'!H568</f>
        <v>0</v>
      </c>
    </row>
    <row r="569" spans="1:79" x14ac:dyDescent="0.25">
      <c r="A569" t="str">
        <f t="shared" si="126"/>
        <v>b</v>
      </c>
      <c r="B569" s="8"/>
      <c r="C569" s="9" t="s">
        <v>11</v>
      </c>
      <c r="D569" s="10">
        <f t="shared" si="127"/>
        <v>0</v>
      </c>
      <c r="E569" s="10">
        <f t="shared" si="128"/>
        <v>0</v>
      </c>
      <c r="F569" s="10">
        <f t="shared" si="129"/>
        <v>0</v>
      </c>
      <c r="G569" s="10">
        <f t="shared" si="129"/>
        <v>0</v>
      </c>
      <c r="H569" s="10">
        <f t="shared" si="129"/>
        <v>0</v>
      </c>
      <c r="I569" s="10">
        <f t="shared" si="129"/>
        <v>0</v>
      </c>
      <c r="J569" s="10">
        <f t="shared" si="130"/>
        <v>0</v>
      </c>
      <c r="K569" s="10">
        <f t="shared" si="130"/>
        <v>0</v>
      </c>
      <c r="L569" s="10">
        <f t="shared" si="130"/>
        <v>0</v>
      </c>
      <c r="M569" s="10">
        <f t="shared" si="130"/>
        <v>0</v>
      </c>
      <c r="O569" s="10">
        <f t="shared" si="131"/>
        <v>0</v>
      </c>
      <c r="P569" s="10">
        <f>'დამტკ. ბიუჯ.'!E569</f>
        <v>0</v>
      </c>
      <c r="Q569" s="10">
        <f>'დამტკ. საკუთ.'!E569</f>
        <v>0</v>
      </c>
      <c r="R569" s="10">
        <f>'ცვლილ. ბიუჯ.'!F569</f>
        <v>0</v>
      </c>
      <c r="S569" s="10">
        <f>'ცვლილ. საკუთ.'!F569</f>
        <v>0</v>
      </c>
      <c r="T569" s="10">
        <f>'მთავრ. ფონდი'!F569</f>
        <v>0</v>
      </c>
      <c r="U569" s="10">
        <f>'პრეზ. ფონდი'!F569</f>
        <v>0</v>
      </c>
      <c r="V569" s="10">
        <f>'დაზუსტ. ნაერთი'!E569</f>
        <v>0</v>
      </c>
      <c r="W569" s="10">
        <f>'დაზუსტ. ბიუჯ.'!E569</f>
        <v>0</v>
      </c>
      <c r="X569" s="10">
        <f>'დაზუსტ. საკუთ.'!E569</f>
        <v>0</v>
      </c>
      <c r="Z569" s="10">
        <f t="shared" si="132"/>
        <v>0</v>
      </c>
      <c r="AA569" s="10">
        <f>'დამტკ. ბიუჯ.'!F569</f>
        <v>0</v>
      </c>
      <c r="AB569" s="10">
        <f>'დამტკ. საკუთ.'!F569</f>
        <v>0</v>
      </c>
      <c r="AC569" s="10">
        <f>'ცვლილ. ბიუჯ.'!G569</f>
        <v>0</v>
      </c>
      <c r="AD569" s="10">
        <f>'ცვლილ. საკუთ.'!G569</f>
        <v>0</v>
      </c>
      <c r="AE569" s="10">
        <f>'მთავრ. ფონდი'!G569</f>
        <v>0</v>
      </c>
      <c r="AF569" s="10">
        <f>'პრეზ. ფონდი'!G569</f>
        <v>0</v>
      </c>
      <c r="AG569" s="10">
        <f>'დაზუსტ. ნაერთი'!F569</f>
        <v>0</v>
      </c>
      <c r="AH569" s="10">
        <f>'დაზუსტ. ბიუჯ.'!F569</f>
        <v>0</v>
      </c>
      <c r="AI569" s="10">
        <f>'დაზუსტ. საკუთ.'!F569</f>
        <v>0</v>
      </c>
      <c r="AK569" s="10">
        <f t="shared" si="133"/>
        <v>0</v>
      </c>
      <c r="AL569" s="10">
        <f t="shared" si="134"/>
        <v>0</v>
      </c>
      <c r="AM569" s="10">
        <f t="shared" si="135"/>
        <v>0</v>
      </c>
      <c r="AN569" s="10">
        <f t="shared" si="135"/>
        <v>0</v>
      </c>
      <c r="AO569" s="10">
        <f t="shared" si="135"/>
        <v>0</v>
      </c>
      <c r="AP569" s="10">
        <f t="shared" si="135"/>
        <v>0</v>
      </c>
      <c r="AQ569" s="10">
        <f t="shared" si="136"/>
        <v>0</v>
      </c>
      <c r="AR569" s="10">
        <f t="shared" si="136"/>
        <v>0</v>
      </c>
      <c r="AS569" s="10">
        <f t="shared" si="136"/>
        <v>0</v>
      </c>
      <c r="AT569" s="10">
        <f t="shared" si="136"/>
        <v>0</v>
      </c>
      <c r="AV569" s="10">
        <f t="shared" si="137"/>
        <v>0</v>
      </c>
      <c r="AW569" s="10">
        <f>'დამტკ. ბიუჯ.'!G569</f>
        <v>0</v>
      </c>
      <c r="AX569" s="10">
        <f>'დამტკ. საკუთ.'!G569</f>
        <v>0</v>
      </c>
      <c r="AY569" s="10">
        <f>'ცვლილ. ბიუჯ.'!H569</f>
        <v>0</v>
      </c>
      <c r="AZ569" s="10">
        <f>'ცვლილ. საკუთ.'!H569</f>
        <v>0</v>
      </c>
      <c r="BA569" s="10">
        <f>'მთავრ. ფონდი'!H569</f>
        <v>0</v>
      </c>
      <c r="BB569" s="10">
        <f>'პრეზ. ფონდი'!H569</f>
        <v>0</v>
      </c>
      <c r="BC569" s="10">
        <f>'დაზუსტ. ნაერთი'!G569</f>
        <v>0</v>
      </c>
      <c r="BD569" s="10">
        <f>'დაზუსტ. ბიუჯ.'!G569</f>
        <v>0</v>
      </c>
      <c r="BE569" s="10">
        <f>'დაზუსტ. საკუთ.'!G569</f>
        <v>0</v>
      </c>
      <c r="BG569" s="10">
        <f t="shared" si="138"/>
        <v>0</v>
      </c>
      <c r="BH569" s="10">
        <f t="shared" si="138"/>
        <v>0</v>
      </c>
      <c r="BI569" s="10">
        <f t="shared" si="138"/>
        <v>0</v>
      </c>
      <c r="BJ569" s="10">
        <f t="shared" si="138"/>
        <v>0</v>
      </c>
      <c r="BK569" s="10">
        <f t="shared" si="139"/>
        <v>0</v>
      </c>
      <c r="BL569" s="10">
        <f t="shared" si="139"/>
        <v>0</v>
      </c>
      <c r="BM569" s="10">
        <f t="shared" si="139"/>
        <v>0</v>
      </c>
      <c r="BN569" s="10">
        <f t="shared" si="139"/>
        <v>0</v>
      </c>
      <c r="BO569" s="10">
        <f t="shared" si="142"/>
        <v>0</v>
      </c>
      <c r="BP569" s="10">
        <f t="shared" si="141"/>
        <v>0</v>
      </c>
      <c r="BR569" s="10">
        <f t="shared" si="140"/>
        <v>0</v>
      </c>
      <c r="BS569" s="10">
        <f>'დამტკ. ბიუჯ.'!H569</f>
        <v>0</v>
      </c>
      <c r="BT569" s="10">
        <f>'დამტკ. საკუთ.'!H569</f>
        <v>0</v>
      </c>
      <c r="BU569" s="10">
        <f>'ცვლილ. ბიუჯ.'!I569</f>
        <v>0</v>
      </c>
      <c r="BV569" s="10">
        <f>'ცვლილ. საკუთ.'!I569</f>
        <v>0</v>
      </c>
      <c r="BW569" s="10">
        <f>'მთავრ. ფონდი'!I569</f>
        <v>0</v>
      </c>
      <c r="BX569" s="10">
        <f>'პრეზ. ფონდი'!I569</f>
        <v>0</v>
      </c>
      <c r="BY569" s="10">
        <f>'დაზუსტ. ნაერთი'!H569</f>
        <v>0</v>
      </c>
      <c r="BZ569" s="10">
        <f>'დაზუსტ. ბიუჯ.'!H569</f>
        <v>0</v>
      </c>
      <c r="CA569" s="10">
        <f>'დაზუსტ. საკუთ.'!H569</f>
        <v>0</v>
      </c>
    </row>
    <row r="570" spans="1:79" x14ac:dyDescent="0.25">
      <c r="A570" t="str">
        <f t="shared" si="126"/>
        <v>a</v>
      </c>
      <c r="B570" s="8"/>
      <c r="C570" s="9" t="s">
        <v>12</v>
      </c>
      <c r="D570" s="10">
        <f t="shared" si="127"/>
        <v>28395000</v>
      </c>
      <c r="E570" s="10">
        <f t="shared" si="128"/>
        <v>28395000</v>
      </c>
      <c r="F570" s="10">
        <f t="shared" si="129"/>
        <v>0</v>
      </c>
      <c r="G570" s="10">
        <f t="shared" si="129"/>
        <v>645000</v>
      </c>
      <c r="H570" s="10">
        <f t="shared" si="129"/>
        <v>0</v>
      </c>
      <c r="I570" s="10">
        <f t="shared" si="129"/>
        <v>0</v>
      </c>
      <c r="J570" s="10">
        <f t="shared" si="130"/>
        <v>0</v>
      </c>
      <c r="K570" s="10">
        <f t="shared" si="130"/>
        <v>29040000</v>
      </c>
      <c r="L570" s="10">
        <f t="shared" si="130"/>
        <v>29040000</v>
      </c>
      <c r="M570" s="10">
        <f t="shared" si="130"/>
        <v>0</v>
      </c>
      <c r="O570" s="10">
        <f t="shared" si="131"/>
        <v>14871000</v>
      </c>
      <c r="P570" s="10">
        <f>'დამტკ. ბიუჯ.'!E570</f>
        <v>14871000</v>
      </c>
      <c r="Q570" s="10">
        <f>'დამტკ. საკუთ.'!E570</f>
        <v>0</v>
      </c>
      <c r="R570" s="10">
        <f>'ცვლილ. ბიუჯ.'!F570</f>
        <v>-15000</v>
      </c>
      <c r="S570" s="10">
        <f>'ცვლილ. საკუთ.'!F570</f>
        <v>0</v>
      </c>
      <c r="T570" s="10">
        <f>'მთავრ. ფონდი'!F570</f>
        <v>0</v>
      </c>
      <c r="U570" s="10">
        <f>'პრეზ. ფონდი'!F570</f>
        <v>0</v>
      </c>
      <c r="V570" s="10">
        <f>'დაზუსტ. ნაერთი'!E570</f>
        <v>14856000</v>
      </c>
      <c r="W570" s="10">
        <f>'დაზუსტ. ბიუჯ.'!E570</f>
        <v>14856000</v>
      </c>
      <c r="X570" s="10">
        <f>'დაზუსტ. საკუთ.'!E570</f>
        <v>0</v>
      </c>
      <c r="Z570" s="10">
        <f t="shared" si="132"/>
        <v>5871000</v>
      </c>
      <c r="AA570" s="10">
        <f>'დამტკ. ბიუჯ.'!F570</f>
        <v>5871000</v>
      </c>
      <c r="AB570" s="10">
        <f>'დამტკ. საკუთ.'!F570</f>
        <v>0</v>
      </c>
      <c r="AC570" s="10">
        <f>'ცვლილ. ბიუჯ.'!G570</f>
        <v>591000</v>
      </c>
      <c r="AD570" s="10">
        <f>'ცვლილ. საკუთ.'!G570</f>
        <v>0</v>
      </c>
      <c r="AE570" s="10">
        <f>'მთავრ. ფონდი'!G570</f>
        <v>0</v>
      </c>
      <c r="AF570" s="10">
        <f>'პრეზ. ფონდი'!G570</f>
        <v>0</v>
      </c>
      <c r="AG570" s="10">
        <f>'დაზუსტ. ნაერთი'!F570</f>
        <v>6462000</v>
      </c>
      <c r="AH570" s="10">
        <f>'დაზუსტ. ბიუჯ.'!F570</f>
        <v>6462000</v>
      </c>
      <c r="AI570" s="10">
        <f>'დაზუსტ. საკუთ.'!F570</f>
        <v>0</v>
      </c>
      <c r="AK570" s="10">
        <f t="shared" si="133"/>
        <v>20742000</v>
      </c>
      <c r="AL570" s="10">
        <f t="shared" si="134"/>
        <v>20742000</v>
      </c>
      <c r="AM570" s="10">
        <f t="shared" si="135"/>
        <v>0</v>
      </c>
      <c r="AN570" s="10">
        <f t="shared" si="135"/>
        <v>576000</v>
      </c>
      <c r="AO570" s="10">
        <f t="shared" si="135"/>
        <v>0</v>
      </c>
      <c r="AP570" s="10">
        <f t="shared" si="135"/>
        <v>0</v>
      </c>
      <c r="AQ570" s="10">
        <f t="shared" si="136"/>
        <v>0</v>
      </c>
      <c r="AR570" s="10">
        <f t="shared" si="136"/>
        <v>21318000</v>
      </c>
      <c r="AS570" s="10">
        <f t="shared" si="136"/>
        <v>21318000</v>
      </c>
      <c r="AT570" s="10">
        <f t="shared" si="136"/>
        <v>0</v>
      </c>
      <c r="AV570" s="10">
        <f t="shared" si="137"/>
        <v>2441000</v>
      </c>
      <c r="AW570" s="10">
        <f>'დამტკ. ბიუჯ.'!G570</f>
        <v>2441000</v>
      </c>
      <c r="AX570" s="10">
        <f>'დამტკ. საკუთ.'!G570</f>
        <v>0</v>
      </c>
      <c r="AY570" s="10">
        <f>'ცვლილ. ბიუჯ.'!H570</f>
        <v>33000</v>
      </c>
      <c r="AZ570" s="10">
        <f>'ცვლილ. საკუთ.'!H570</f>
        <v>0</v>
      </c>
      <c r="BA570" s="10">
        <f>'მთავრ. ფონდი'!H570</f>
        <v>0</v>
      </c>
      <c r="BB570" s="10">
        <f>'პრეზ. ფონდი'!H570</f>
        <v>0</v>
      </c>
      <c r="BC570" s="10">
        <f>'დაზუსტ. ნაერთი'!G570</f>
        <v>2474000</v>
      </c>
      <c r="BD570" s="10">
        <f>'დაზუსტ. ბიუჯ.'!G570</f>
        <v>2474000</v>
      </c>
      <c r="BE570" s="10">
        <f>'დაზუსტ. საკუთ.'!G570</f>
        <v>0</v>
      </c>
      <c r="BG570" s="10">
        <f t="shared" si="138"/>
        <v>23183000</v>
      </c>
      <c r="BH570" s="10">
        <f t="shared" si="138"/>
        <v>23183000</v>
      </c>
      <c r="BI570" s="10">
        <f t="shared" si="138"/>
        <v>0</v>
      </c>
      <c r="BJ570" s="10">
        <f t="shared" si="138"/>
        <v>609000</v>
      </c>
      <c r="BK570" s="10">
        <f t="shared" si="139"/>
        <v>0</v>
      </c>
      <c r="BL570" s="10">
        <f t="shared" si="139"/>
        <v>0</v>
      </c>
      <c r="BM570" s="10">
        <f t="shared" si="139"/>
        <v>0</v>
      </c>
      <c r="BN570" s="10">
        <f t="shared" si="139"/>
        <v>23792000</v>
      </c>
      <c r="BO570" s="10">
        <f t="shared" si="142"/>
        <v>23792000</v>
      </c>
      <c r="BP570" s="10">
        <f t="shared" si="141"/>
        <v>0</v>
      </c>
      <c r="BR570" s="10">
        <f t="shared" si="140"/>
        <v>5212000</v>
      </c>
      <c r="BS570" s="10">
        <f>'დამტკ. ბიუჯ.'!H570</f>
        <v>5212000</v>
      </c>
      <c r="BT570" s="10">
        <f>'დამტკ. საკუთ.'!H570</f>
        <v>0</v>
      </c>
      <c r="BU570" s="10">
        <f>'ცვლილ. ბიუჯ.'!I570</f>
        <v>36000</v>
      </c>
      <c r="BV570" s="10">
        <f>'ცვლილ. საკუთ.'!I570</f>
        <v>0</v>
      </c>
      <c r="BW570" s="10">
        <f>'მთავრ. ფონდი'!I570</f>
        <v>0</v>
      </c>
      <c r="BX570" s="10">
        <f>'პრეზ. ფონდი'!I570</f>
        <v>0</v>
      </c>
      <c r="BY570" s="10">
        <f>'დაზუსტ. ნაერთი'!H570</f>
        <v>5248000</v>
      </c>
      <c r="BZ570" s="10">
        <f>'დაზუსტ. ბიუჯ.'!H570</f>
        <v>5248000</v>
      </c>
      <c r="CA570" s="10">
        <f>'დაზუსტ. საკუთ.'!H570</f>
        <v>0</v>
      </c>
    </row>
    <row r="571" spans="1:79" x14ac:dyDescent="0.25">
      <c r="A571" t="str">
        <f t="shared" si="126"/>
        <v>b</v>
      </c>
      <c r="B571" s="8"/>
      <c r="C571" s="9" t="s">
        <v>13</v>
      </c>
      <c r="D571" s="10">
        <f t="shared" si="127"/>
        <v>0</v>
      </c>
      <c r="E571" s="10">
        <f t="shared" si="128"/>
        <v>0</v>
      </c>
      <c r="F571" s="10">
        <f t="shared" si="129"/>
        <v>0</v>
      </c>
      <c r="G571" s="10">
        <f t="shared" si="129"/>
        <v>0</v>
      </c>
      <c r="H571" s="10">
        <f t="shared" si="129"/>
        <v>0</v>
      </c>
      <c r="I571" s="10">
        <f t="shared" si="129"/>
        <v>0</v>
      </c>
      <c r="J571" s="10">
        <f t="shared" si="130"/>
        <v>0</v>
      </c>
      <c r="K571" s="10">
        <f t="shared" si="130"/>
        <v>0</v>
      </c>
      <c r="L571" s="10">
        <f t="shared" si="130"/>
        <v>0</v>
      </c>
      <c r="M571" s="10">
        <f t="shared" si="130"/>
        <v>0</v>
      </c>
      <c r="O571" s="10">
        <f t="shared" si="131"/>
        <v>0</v>
      </c>
      <c r="P571" s="10">
        <f>'დამტკ. ბიუჯ.'!E571</f>
        <v>0</v>
      </c>
      <c r="Q571" s="10">
        <f>'დამტკ. საკუთ.'!E571</f>
        <v>0</v>
      </c>
      <c r="R571" s="10">
        <f>'ცვლილ. ბიუჯ.'!F571</f>
        <v>0</v>
      </c>
      <c r="S571" s="10">
        <f>'ცვლილ. საკუთ.'!F571</f>
        <v>0</v>
      </c>
      <c r="T571" s="10">
        <f>'მთავრ. ფონდი'!F571</f>
        <v>0</v>
      </c>
      <c r="U571" s="10">
        <f>'პრეზ. ფონდი'!F571</f>
        <v>0</v>
      </c>
      <c r="V571" s="10">
        <f>'დაზუსტ. ნაერთი'!E571</f>
        <v>0</v>
      </c>
      <c r="W571" s="10">
        <f>'დაზუსტ. ბიუჯ.'!E571</f>
        <v>0</v>
      </c>
      <c r="X571" s="10">
        <f>'დაზუსტ. საკუთ.'!E571</f>
        <v>0</v>
      </c>
      <c r="Z571" s="10">
        <f t="shared" si="132"/>
        <v>0</v>
      </c>
      <c r="AA571" s="10">
        <f>'დამტკ. ბიუჯ.'!F571</f>
        <v>0</v>
      </c>
      <c r="AB571" s="10">
        <f>'დამტკ. საკუთ.'!F571</f>
        <v>0</v>
      </c>
      <c r="AC571" s="10">
        <f>'ცვლილ. ბიუჯ.'!G571</f>
        <v>0</v>
      </c>
      <c r="AD571" s="10">
        <f>'ცვლილ. საკუთ.'!G571</f>
        <v>0</v>
      </c>
      <c r="AE571" s="10">
        <f>'მთავრ. ფონდი'!G571</f>
        <v>0</v>
      </c>
      <c r="AF571" s="10">
        <f>'პრეზ. ფონდი'!G571</f>
        <v>0</v>
      </c>
      <c r="AG571" s="10">
        <f>'დაზუსტ. ნაერთი'!F571</f>
        <v>0</v>
      </c>
      <c r="AH571" s="10">
        <f>'დაზუსტ. ბიუჯ.'!F571</f>
        <v>0</v>
      </c>
      <c r="AI571" s="10">
        <f>'დაზუსტ. საკუთ.'!F571</f>
        <v>0</v>
      </c>
      <c r="AK571" s="10">
        <f t="shared" si="133"/>
        <v>0</v>
      </c>
      <c r="AL571" s="10">
        <f t="shared" si="134"/>
        <v>0</v>
      </c>
      <c r="AM571" s="10">
        <f t="shared" si="135"/>
        <v>0</v>
      </c>
      <c r="AN571" s="10">
        <f t="shared" si="135"/>
        <v>0</v>
      </c>
      <c r="AO571" s="10">
        <f t="shared" si="135"/>
        <v>0</v>
      </c>
      <c r="AP571" s="10">
        <f t="shared" si="135"/>
        <v>0</v>
      </c>
      <c r="AQ571" s="10">
        <f t="shared" si="136"/>
        <v>0</v>
      </c>
      <c r="AR571" s="10">
        <f t="shared" si="136"/>
        <v>0</v>
      </c>
      <c r="AS571" s="10">
        <f t="shared" si="136"/>
        <v>0</v>
      </c>
      <c r="AT571" s="10">
        <f t="shared" si="136"/>
        <v>0</v>
      </c>
      <c r="AV571" s="10">
        <f t="shared" si="137"/>
        <v>0</v>
      </c>
      <c r="AW571" s="10">
        <f>'დამტკ. ბიუჯ.'!G571</f>
        <v>0</v>
      </c>
      <c r="AX571" s="10">
        <f>'დამტკ. საკუთ.'!G571</f>
        <v>0</v>
      </c>
      <c r="AY571" s="10">
        <f>'ცვლილ. ბიუჯ.'!H571</f>
        <v>0</v>
      </c>
      <c r="AZ571" s="10">
        <f>'ცვლილ. საკუთ.'!H571</f>
        <v>0</v>
      </c>
      <c r="BA571" s="10">
        <f>'მთავრ. ფონდი'!H571</f>
        <v>0</v>
      </c>
      <c r="BB571" s="10">
        <f>'პრეზ. ფონდი'!H571</f>
        <v>0</v>
      </c>
      <c r="BC571" s="10">
        <f>'დაზუსტ. ნაერთი'!G571</f>
        <v>0</v>
      </c>
      <c r="BD571" s="10">
        <f>'დაზუსტ. ბიუჯ.'!G571</f>
        <v>0</v>
      </c>
      <c r="BE571" s="10">
        <f>'დაზუსტ. საკუთ.'!G571</f>
        <v>0</v>
      </c>
      <c r="BG571" s="10">
        <f t="shared" si="138"/>
        <v>0</v>
      </c>
      <c r="BH571" s="10">
        <f t="shared" si="138"/>
        <v>0</v>
      </c>
      <c r="BI571" s="10">
        <f t="shared" si="138"/>
        <v>0</v>
      </c>
      <c r="BJ571" s="10">
        <f t="shared" si="138"/>
        <v>0</v>
      </c>
      <c r="BK571" s="10">
        <f t="shared" si="139"/>
        <v>0</v>
      </c>
      <c r="BL571" s="10">
        <f t="shared" si="139"/>
        <v>0</v>
      </c>
      <c r="BM571" s="10">
        <f t="shared" si="139"/>
        <v>0</v>
      </c>
      <c r="BN571" s="10">
        <f t="shared" si="139"/>
        <v>0</v>
      </c>
      <c r="BO571" s="10">
        <f t="shared" si="142"/>
        <v>0</v>
      </c>
      <c r="BP571" s="10">
        <f t="shared" si="141"/>
        <v>0</v>
      </c>
      <c r="BR571" s="10">
        <f t="shared" si="140"/>
        <v>0</v>
      </c>
      <c r="BS571" s="10">
        <f>'დამტკ. ბიუჯ.'!H571</f>
        <v>0</v>
      </c>
      <c r="BT571" s="10">
        <f>'დამტკ. საკუთ.'!H571</f>
        <v>0</v>
      </c>
      <c r="BU571" s="10">
        <f>'ცვლილ. ბიუჯ.'!I571</f>
        <v>0</v>
      </c>
      <c r="BV571" s="10">
        <f>'ცვლილ. საკუთ.'!I571</f>
        <v>0</v>
      </c>
      <c r="BW571" s="10">
        <f>'მთავრ. ფონდი'!I571</f>
        <v>0</v>
      </c>
      <c r="BX571" s="10">
        <f>'პრეზ. ფონდი'!I571</f>
        <v>0</v>
      </c>
      <c r="BY571" s="10">
        <f>'დაზუსტ. ნაერთი'!H571</f>
        <v>0</v>
      </c>
      <c r="BZ571" s="10">
        <f>'დაზუსტ. ბიუჯ.'!H571</f>
        <v>0</v>
      </c>
      <c r="CA571" s="10">
        <f>'დაზუსტ. საკუთ.'!H571</f>
        <v>0</v>
      </c>
    </row>
    <row r="572" spans="1:79" x14ac:dyDescent="0.25">
      <c r="A572" t="str">
        <f t="shared" si="126"/>
        <v>b</v>
      </c>
      <c r="B572" s="8"/>
      <c r="C572" s="9" t="s">
        <v>14</v>
      </c>
      <c r="D572" s="10">
        <f t="shared" si="127"/>
        <v>0</v>
      </c>
      <c r="E572" s="10">
        <f t="shared" si="128"/>
        <v>0</v>
      </c>
      <c r="F572" s="10">
        <f t="shared" si="129"/>
        <v>0</v>
      </c>
      <c r="G572" s="10">
        <f t="shared" si="129"/>
        <v>0</v>
      </c>
      <c r="H572" s="10">
        <f t="shared" si="129"/>
        <v>0</v>
      </c>
      <c r="I572" s="10">
        <f t="shared" si="129"/>
        <v>0</v>
      </c>
      <c r="J572" s="10">
        <f t="shared" si="130"/>
        <v>0</v>
      </c>
      <c r="K572" s="10">
        <f t="shared" si="130"/>
        <v>0</v>
      </c>
      <c r="L572" s="10">
        <f t="shared" si="130"/>
        <v>0</v>
      </c>
      <c r="M572" s="10">
        <f t="shared" si="130"/>
        <v>0</v>
      </c>
      <c r="O572" s="10">
        <f t="shared" si="131"/>
        <v>0</v>
      </c>
      <c r="P572" s="10">
        <f>'დამტკ. ბიუჯ.'!E572</f>
        <v>0</v>
      </c>
      <c r="Q572" s="10">
        <f>'დამტკ. საკუთ.'!E572</f>
        <v>0</v>
      </c>
      <c r="R572" s="10">
        <f>'ცვლილ. ბიუჯ.'!F572</f>
        <v>0</v>
      </c>
      <c r="S572" s="10">
        <f>'ცვლილ. საკუთ.'!F572</f>
        <v>0</v>
      </c>
      <c r="T572" s="10">
        <f>'მთავრ. ფონდი'!F572</f>
        <v>0</v>
      </c>
      <c r="U572" s="10">
        <f>'პრეზ. ფონდი'!F572</f>
        <v>0</v>
      </c>
      <c r="V572" s="10">
        <f>'დაზუსტ. ნაერთი'!E572</f>
        <v>0</v>
      </c>
      <c r="W572" s="10">
        <f>'დაზუსტ. ბიუჯ.'!E572</f>
        <v>0</v>
      </c>
      <c r="X572" s="10">
        <f>'დაზუსტ. საკუთ.'!E572</f>
        <v>0</v>
      </c>
      <c r="Z572" s="10">
        <f t="shared" si="132"/>
        <v>0</v>
      </c>
      <c r="AA572" s="10">
        <f>'დამტკ. ბიუჯ.'!F572</f>
        <v>0</v>
      </c>
      <c r="AB572" s="10">
        <f>'დამტკ. საკუთ.'!F572</f>
        <v>0</v>
      </c>
      <c r="AC572" s="10">
        <f>'ცვლილ. ბიუჯ.'!G572</f>
        <v>0</v>
      </c>
      <c r="AD572" s="10">
        <f>'ცვლილ. საკუთ.'!G572</f>
        <v>0</v>
      </c>
      <c r="AE572" s="10">
        <f>'მთავრ. ფონდი'!G572</f>
        <v>0</v>
      </c>
      <c r="AF572" s="10">
        <f>'პრეზ. ფონდი'!G572</f>
        <v>0</v>
      </c>
      <c r="AG572" s="10">
        <f>'დაზუსტ. ნაერთი'!F572</f>
        <v>0</v>
      </c>
      <c r="AH572" s="10">
        <f>'დაზუსტ. ბიუჯ.'!F572</f>
        <v>0</v>
      </c>
      <c r="AI572" s="10">
        <f>'დაზუსტ. საკუთ.'!F572</f>
        <v>0</v>
      </c>
      <c r="AK572" s="10">
        <f t="shared" si="133"/>
        <v>0</v>
      </c>
      <c r="AL572" s="10">
        <f t="shared" si="134"/>
        <v>0</v>
      </c>
      <c r="AM572" s="10">
        <f t="shared" si="135"/>
        <v>0</v>
      </c>
      <c r="AN572" s="10">
        <f t="shared" si="135"/>
        <v>0</v>
      </c>
      <c r="AO572" s="10">
        <f t="shared" si="135"/>
        <v>0</v>
      </c>
      <c r="AP572" s="10">
        <f t="shared" si="135"/>
        <v>0</v>
      </c>
      <c r="AQ572" s="10">
        <f t="shared" si="136"/>
        <v>0</v>
      </c>
      <c r="AR572" s="10">
        <f t="shared" si="136"/>
        <v>0</v>
      </c>
      <c r="AS572" s="10">
        <f t="shared" si="136"/>
        <v>0</v>
      </c>
      <c r="AT572" s="10">
        <f t="shared" si="136"/>
        <v>0</v>
      </c>
      <c r="AV572" s="10">
        <f t="shared" si="137"/>
        <v>0</v>
      </c>
      <c r="AW572" s="10">
        <f>'დამტკ. ბიუჯ.'!G572</f>
        <v>0</v>
      </c>
      <c r="AX572" s="10">
        <f>'დამტკ. საკუთ.'!G572</f>
        <v>0</v>
      </c>
      <c r="AY572" s="10">
        <f>'ცვლილ. ბიუჯ.'!H572</f>
        <v>0</v>
      </c>
      <c r="AZ572" s="10">
        <f>'ცვლილ. საკუთ.'!H572</f>
        <v>0</v>
      </c>
      <c r="BA572" s="10">
        <f>'მთავრ. ფონდი'!H572</f>
        <v>0</v>
      </c>
      <c r="BB572" s="10">
        <f>'პრეზ. ფონდი'!H572</f>
        <v>0</v>
      </c>
      <c r="BC572" s="10">
        <f>'დაზუსტ. ნაერთი'!G572</f>
        <v>0</v>
      </c>
      <c r="BD572" s="10">
        <f>'დაზუსტ. ბიუჯ.'!G572</f>
        <v>0</v>
      </c>
      <c r="BE572" s="10">
        <f>'დაზუსტ. საკუთ.'!G572</f>
        <v>0</v>
      </c>
      <c r="BG572" s="10">
        <f t="shared" si="138"/>
        <v>0</v>
      </c>
      <c r="BH572" s="10">
        <f t="shared" si="138"/>
        <v>0</v>
      </c>
      <c r="BI572" s="10">
        <f t="shared" si="138"/>
        <v>0</v>
      </c>
      <c r="BJ572" s="10">
        <f t="shared" si="138"/>
        <v>0</v>
      </c>
      <c r="BK572" s="10">
        <f t="shared" si="139"/>
        <v>0</v>
      </c>
      <c r="BL572" s="10">
        <f t="shared" si="139"/>
        <v>0</v>
      </c>
      <c r="BM572" s="10">
        <f t="shared" si="139"/>
        <v>0</v>
      </c>
      <c r="BN572" s="10">
        <f t="shared" si="139"/>
        <v>0</v>
      </c>
      <c r="BO572" s="10">
        <f t="shared" si="142"/>
        <v>0</v>
      </c>
      <c r="BP572" s="10">
        <f t="shared" si="141"/>
        <v>0</v>
      </c>
      <c r="BR572" s="10">
        <f t="shared" si="140"/>
        <v>0</v>
      </c>
      <c r="BS572" s="10">
        <f>'დამტკ. ბიუჯ.'!H572</f>
        <v>0</v>
      </c>
      <c r="BT572" s="10">
        <f>'დამტკ. საკუთ.'!H572</f>
        <v>0</v>
      </c>
      <c r="BU572" s="10">
        <f>'ცვლილ. ბიუჯ.'!I572</f>
        <v>0</v>
      </c>
      <c r="BV572" s="10">
        <f>'ცვლილ. საკუთ.'!I572</f>
        <v>0</v>
      </c>
      <c r="BW572" s="10">
        <f>'მთავრ. ფონდი'!I572</f>
        <v>0</v>
      </c>
      <c r="BX572" s="10">
        <f>'პრეზ. ფონდი'!I572</f>
        <v>0</v>
      </c>
      <c r="BY572" s="10">
        <f>'დაზუსტ. ნაერთი'!H572</f>
        <v>0</v>
      </c>
      <c r="BZ572" s="10">
        <f>'დაზუსტ. ბიუჯ.'!H572</f>
        <v>0</v>
      </c>
      <c r="CA572" s="10">
        <f>'დაზუსტ. საკუთ.'!H572</f>
        <v>0</v>
      </c>
    </row>
    <row r="573" spans="1:79" x14ac:dyDescent="0.25">
      <c r="A573" t="str">
        <f t="shared" si="126"/>
        <v>b</v>
      </c>
      <c r="B573" s="8"/>
      <c r="C573" s="9" t="s">
        <v>15</v>
      </c>
      <c r="D573" s="10">
        <f t="shared" si="127"/>
        <v>0</v>
      </c>
      <c r="E573" s="10">
        <f t="shared" si="128"/>
        <v>0</v>
      </c>
      <c r="F573" s="10">
        <f t="shared" si="129"/>
        <v>0</v>
      </c>
      <c r="G573" s="10">
        <f t="shared" si="129"/>
        <v>0</v>
      </c>
      <c r="H573" s="10">
        <f t="shared" si="129"/>
        <v>0</v>
      </c>
      <c r="I573" s="10">
        <f t="shared" si="129"/>
        <v>0</v>
      </c>
      <c r="J573" s="10">
        <f t="shared" si="130"/>
        <v>0</v>
      </c>
      <c r="K573" s="10">
        <f t="shared" si="130"/>
        <v>0</v>
      </c>
      <c r="L573" s="10">
        <f t="shared" si="130"/>
        <v>0</v>
      </c>
      <c r="M573" s="10">
        <f t="shared" si="130"/>
        <v>0</v>
      </c>
      <c r="O573" s="10">
        <f t="shared" si="131"/>
        <v>0</v>
      </c>
      <c r="P573" s="10">
        <f>'დამტკ. ბიუჯ.'!E573</f>
        <v>0</v>
      </c>
      <c r="Q573" s="10">
        <f>'დამტკ. საკუთ.'!E573</f>
        <v>0</v>
      </c>
      <c r="R573" s="10">
        <f>'ცვლილ. ბიუჯ.'!F573</f>
        <v>0</v>
      </c>
      <c r="S573" s="10">
        <f>'ცვლილ. საკუთ.'!F573</f>
        <v>0</v>
      </c>
      <c r="T573" s="10">
        <f>'მთავრ. ფონდი'!F573</f>
        <v>0</v>
      </c>
      <c r="U573" s="10">
        <f>'პრეზ. ფონდი'!F573</f>
        <v>0</v>
      </c>
      <c r="V573" s="10">
        <f>'დაზუსტ. ნაერთი'!E573</f>
        <v>0</v>
      </c>
      <c r="W573" s="10">
        <f>'დაზუსტ. ბიუჯ.'!E573</f>
        <v>0</v>
      </c>
      <c r="X573" s="10">
        <f>'დაზუსტ. საკუთ.'!E573</f>
        <v>0</v>
      </c>
      <c r="Z573" s="10">
        <f t="shared" si="132"/>
        <v>0</v>
      </c>
      <c r="AA573" s="10">
        <f>'დამტკ. ბიუჯ.'!F573</f>
        <v>0</v>
      </c>
      <c r="AB573" s="10">
        <f>'დამტკ. საკუთ.'!F573</f>
        <v>0</v>
      </c>
      <c r="AC573" s="10">
        <f>'ცვლილ. ბიუჯ.'!G573</f>
        <v>0</v>
      </c>
      <c r="AD573" s="10">
        <f>'ცვლილ. საკუთ.'!G573</f>
        <v>0</v>
      </c>
      <c r="AE573" s="10">
        <f>'მთავრ. ფონდი'!G573</f>
        <v>0</v>
      </c>
      <c r="AF573" s="10">
        <f>'პრეზ. ფონდი'!G573</f>
        <v>0</v>
      </c>
      <c r="AG573" s="10">
        <f>'დაზუსტ. ნაერთი'!F573</f>
        <v>0</v>
      </c>
      <c r="AH573" s="10">
        <f>'დაზუსტ. ბიუჯ.'!F573</f>
        <v>0</v>
      </c>
      <c r="AI573" s="10">
        <f>'დაზუსტ. საკუთ.'!F573</f>
        <v>0</v>
      </c>
      <c r="AK573" s="10">
        <f t="shared" si="133"/>
        <v>0</v>
      </c>
      <c r="AL573" s="10">
        <f t="shared" si="134"/>
        <v>0</v>
      </c>
      <c r="AM573" s="10">
        <f t="shared" si="135"/>
        <v>0</v>
      </c>
      <c r="AN573" s="10">
        <f t="shared" si="135"/>
        <v>0</v>
      </c>
      <c r="AO573" s="10">
        <f t="shared" si="135"/>
        <v>0</v>
      </c>
      <c r="AP573" s="10">
        <f t="shared" si="135"/>
        <v>0</v>
      </c>
      <c r="AQ573" s="10">
        <f t="shared" si="136"/>
        <v>0</v>
      </c>
      <c r="AR573" s="10">
        <f t="shared" si="136"/>
        <v>0</v>
      </c>
      <c r="AS573" s="10">
        <f t="shared" si="136"/>
        <v>0</v>
      </c>
      <c r="AT573" s="10">
        <f t="shared" si="136"/>
        <v>0</v>
      </c>
      <c r="AV573" s="10">
        <f t="shared" si="137"/>
        <v>0</v>
      </c>
      <c r="AW573" s="10">
        <f>'დამტკ. ბიუჯ.'!G573</f>
        <v>0</v>
      </c>
      <c r="AX573" s="10">
        <f>'დამტკ. საკუთ.'!G573</f>
        <v>0</v>
      </c>
      <c r="AY573" s="10">
        <f>'ცვლილ. ბიუჯ.'!H573</f>
        <v>0</v>
      </c>
      <c r="AZ573" s="10">
        <f>'ცვლილ. საკუთ.'!H573</f>
        <v>0</v>
      </c>
      <c r="BA573" s="10">
        <f>'მთავრ. ფონდი'!H573</f>
        <v>0</v>
      </c>
      <c r="BB573" s="10">
        <f>'პრეზ. ფონდი'!H573</f>
        <v>0</v>
      </c>
      <c r="BC573" s="10">
        <f>'დაზუსტ. ნაერთი'!G573</f>
        <v>0</v>
      </c>
      <c r="BD573" s="10">
        <f>'დაზუსტ. ბიუჯ.'!G573</f>
        <v>0</v>
      </c>
      <c r="BE573" s="10">
        <f>'დაზუსტ. საკუთ.'!G573</f>
        <v>0</v>
      </c>
      <c r="BG573" s="10">
        <f t="shared" si="138"/>
        <v>0</v>
      </c>
      <c r="BH573" s="10">
        <f t="shared" si="138"/>
        <v>0</v>
      </c>
      <c r="BI573" s="10">
        <f t="shared" si="138"/>
        <v>0</v>
      </c>
      <c r="BJ573" s="10">
        <f t="shared" si="138"/>
        <v>0</v>
      </c>
      <c r="BK573" s="10">
        <f t="shared" si="139"/>
        <v>0</v>
      </c>
      <c r="BL573" s="10">
        <f t="shared" si="139"/>
        <v>0</v>
      </c>
      <c r="BM573" s="10">
        <f t="shared" si="139"/>
        <v>0</v>
      </c>
      <c r="BN573" s="10">
        <f t="shared" si="139"/>
        <v>0</v>
      </c>
      <c r="BO573" s="10">
        <f t="shared" si="142"/>
        <v>0</v>
      </c>
      <c r="BP573" s="10">
        <f t="shared" si="141"/>
        <v>0</v>
      </c>
      <c r="BR573" s="10">
        <f t="shared" si="140"/>
        <v>0</v>
      </c>
      <c r="BS573" s="10">
        <f>'დამტკ. ბიუჯ.'!H573</f>
        <v>0</v>
      </c>
      <c r="BT573" s="10">
        <f>'დამტკ. საკუთ.'!H573</f>
        <v>0</v>
      </c>
      <c r="BU573" s="10">
        <f>'ცვლილ. ბიუჯ.'!I573</f>
        <v>0</v>
      </c>
      <c r="BV573" s="10">
        <f>'ცვლილ. საკუთ.'!I573</f>
        <v>0</v>
      </c>
      <c r="BW573" s="10">
        <f>'მთავრ. ფონდი'!I573</f>
        <v>0</v>
      </c>
      <c r="BX573" s="10">
        <f>'პრეზ. ფონდი'!I573</f>
        <v>0</v>
      </c>
      <c r="BY573" s="10">
        <f>'დაზუსტ. ნაერთი'!H573</f>
        <v>0</v>
      </c>
      <c r="BZ573" s="10">
        <f>'დაზუსტ. ბიუჯ.'!H573</f>
        <v>0</v>
      </c>
      <c r="CA573" s="10">
        <f>'დაზუსტ. საკუთ.'!H573</f>
        <v>0</v>
      </c>
    </row>
    <row r="574" spans="1:79" x14ac:dyDescent="0.25">
      <c r="A574" t="str">
        <f t="shared" si="126"/>
        <v>a</v>
      </c>
      <c r="B574" s="8"/>
      <c r="C574" s="9" t="s">
        <v>16</v>
      </c>
      <c r="D574" s="10">
        <f t="shared" si="127"/>
        <v>55707000</v>
      </c>
      <c r="E574" s="10">
        <f t="shared" si="128"/>
        <v>55707000</v>
      </c>
      <c r="F574" s="10">
        <f t="shared" si="129"/>
        <v>0</v>
      </c>
      <c r="G574" s="10">
        <f t="shared" si="129"/>
        <v>-5805000</v>
      </c>
      <c r="H574" s="10">
        <f t="shared" si="129"/>
        <v>0</v>
      </c>
      <c r="I574" s="10">
        <f t="shared" si="129"/>
        <v>0</v>
      </c>
      <c r="J574" s="10">
        <f t="shared" si="130"/>
        <v>0</v>
      </c>
      <c r="K574" s="10">
        <f t="shared" si="130"/>
        <v>49902000</v>
      </c>
      <c r="L574" s="10">
        <f t="shared" si="130"/>
        <v>49902000</v>
      </c>
      <c r="M574" s="10">
        <f t="shared" si="130"/>
        <v>0</v>
      </c>
      <c r="O574" s="10">
        <f t="shared" si="131"/>
        <v>13835000</v>
      </c>
      <c r="P574" s="10">
        <f>'დამტკ. ბიუჯ.'!E574</f>
        <v>13835000</v>
      </c>
      <c r="Q574" s="10">
        <f>'დამტკ. საკუთ.'!E574</f>
        <v>0</v>
      </c>
      <c r="R574" s="10">
        <f>'ცვლილ. ბიუჯ.'!F574</f>
        <v>-4406000</v>
      </c>
      <c r="S574" s="10">
        <f>'ცვლილ. საკუთ.'!F574</f>
        <v>0</v>
      </c>
      <c r="T574" s="10">
        <f>'მთავრ. ფონდი'!F574</f>
        <v>0</v>
      </c>
      <c r="U574" s="10">
        <f>'პრეზ. ფონდი'!F574</f>
        <v>0</v>
      </c>
      <c r="V574" s="10">
        <f>'დაზუსტ. ნაერთი'!E574</f>
        <v>9429000</v>
      </c>
      <c r="W574" s="10">
        <f>'დაზუსტ. ბიუჯ.'!E574</f>
        <v>9429000</v>
      </c>
      <c r="X574" s="10">
        <f>'დაზუსტ. საკუთ.'!E574</f>
        <v>0</v>
      </c>
      <c r="Z574" s="10">
        <f t="shared" si="132"/>
        <v>14449000</v>
      </c>
      <c r="AA574" s="10">
        <f>'დამტკ. ბიუჯ.'!F574</f>
        <v>14449000</v>
      </c>
      <c r="AB574" s="10">
        <f>'დამტკ. საკუთ.'!F574</f>
        <v>0</v>
      </c>
      <c r="AC574" s="10">
        <f>'ცვლილ. ბიუჯ.'!G574</f>
        <v>1130000</v>
      </c>
      <c r="AD574" s="10">
        <f>'ცვლილ. საკუთ.'!G574</f>
        <v>0</v>
      </c>
      <c r="AE574" s="10">
        <f>'მთავრ. ფონდი'!G574</f>
        <v>0</v>
      </c>
      <c r="AF574" s="10">
        <f>'პრეზ. ფონდი'!G574</f>
        <v>0</v>
      </c>
      <c r="AG574" s="10">
        <f>'დაზუსტ. ნაერთი'!F574</f>
        <v>15579000</v>
      </c>
      <c r="AH574" s="10">
        <f>'დაზუსტ. ბიუჯ.'!F574</f>
        <v>15579000</v>
      </c>
      <c r="AI574" s="10">
        <f>'დაზუსტ. საკუთ.'!F574</f>
        <v>0</v>
      </c>
      <c r="AK574" s="10">
        <f t="shared" si="133"/>
        <v>28284000</v>
      </c>
      <c r="AL574" s="10">
        <f t="shared" si="134"/>
        <v>28284000</v>
      </c>
      <c r="AM574" s="10">
        <f t="shared" si="135"/>
        <v>0</v>
      </c>
      <c r="AN574" s="10">
        <f t="shared" si="135"/>
        <v>-3276000</v>
      </c>
      <c r="AO574" s="10">
        <f t="shared" si="135"/>
        <v>0</v>
      </c>
      <c r="AP574" s="10">
        <f t="shared" si="135"/>
        <v>0</v>
      </c>
      <c r="AQ574" s="10">
        <f t="shared" si="136"/>
        <v>0</v>
      </c>
      <c r="AR574" s="10">
        <f t="shared" si="136"/>
        <v>25008000</v>
      </c>
      <c r="AS574" s="10">
        <f t="shared" si="136"/>
        <v>25008000</v>
      </c>
      <c r="AT574" s="10">
        <f t="shared" si="136"/>
        <v>0</v>
      </c>
      <c r="AV574" s="10">
        <f t="shared" si="137"/>
        <v>13548500</v>
      </c>
      <c r="AW574" s="10">
        <f>'დამტკ. ბიუჯ.'!G574</f>
        <v>13548500</v>
      </c>
      <c r="AX574" s="10">
        <f>'დამტკ. საკუთ.'!G574</f>
        <v>0</v>
      </c>
      <c r="AY574" s="10">
        <f>'ცვლილ. ბიუჯ.'!H574</f>
        <v>-2308000</v>
      </c>
      <c r="AZ574" s="10">
        <f>'ცვლილ. საკუთ.'!H574</f>
        <v>0</v>
      </c>
      <c r="BA574" s="10">
        <f>'მთავრ. ფონდი'!H574</f>
        <v>0</v>
      </c>
      <c r="BB574" s="10">
        <f>'პრეზ. ფონდი'!H574</f>
        <v>0</v>
      </c>
      <c r="BC574" s="10">
        <f>'დაზუსტ. ნაერთი'!G574</f>
        <v>11240500</v>
      </c>
      <c r="BD574" s="10">
        <f>'დაზუსტ. ბიუჯ.'!G574</f>
        <v>11240500</v>
      </c>
      <c r="BE574" s="10">
        <f>'დაზუსტ. საკუთ.'!G574</f>
        <v>0</v>
      </c>
      <c r="BG574" s="10">
        <f t="shared" si="138"/>
        <v>41832500</v>
      </c>
      <c r="BH574" s="10">
        <f t="shared" si="138"/>
        <v>41832500</v>
      </c>
      <c r="BI574" s="10">
        <f t="shared" si="138"/>
        <v>0</v>
      </c>
      <c r="BJ574" s="10">
        <f t="shared" si="138"/>
        <v>-5584000</v>
      </c>
      <c r="BK574" s="10">
        <f t="shared" si="139"/>
        <v>0</v>
      </c>
      <c r="BL574" s="10">
        <f t="shared" si="139"/>
        <v>0</v>
      </c>
      <c r="BM574" s="10">
        <f t="shared" si="139"/>
        <v>0</v>
      </c>
      <c r="BN574" s="10">
        <f t="shared" si="139"/>
        <v>36248500</v>
      </c>
      <c r="BO574" s="10">
        <f t="shared" si="142"/>
        <v>36248500</v>
      </c>
      <c r="BP574" s="10">
        <f t="shared" si="141"/>
        <v>0</v>
      </c>
      <c r="BR574" s="10">
        <f t="shared" si="140"/>
        <v>13874500</v>
      </c>
      <c r="BS574" s="10">
        <f>'დამტკ. ბიუჯ.'!H574</f>
        <v>13874500</v>
      </c>
      <c r="BT574" s="10">
        <f>'დამტკ. საკუთ.'!H574</f>
        <v>0</v>
      </c>
      <c r="BU574" s="10">
        <f>'ცვლილ. ბიუჯ.'!I574</f>
        <v>-221000</v>
      </c>
      <c r="BV574" s="10">
        <f>'ცვლილ. საკუთ.'!I574</f>
        <v>0</v>
      </c>
      <c r="BW574" s="10">
        <f>'მთავრ. ფონდი'!I574</f>
        <v>0</v>
      </c>
      <c r="BX574" s="10">
        <f>'პრეზ. ფონდი'!I574</f>
        <v>0</v>
      </c>
      <c r="BY574" s="10">
        <f>'დაზუსტ. ნაერთი'!H574</f>
        <v>13653500</v>
      </c>
      <c r="BZ574" s="10">
        <f>'დაზუსტ. ბიუჯ.'!H574</f>
        <v>13653500</v>
      </c>
      <c r="CA574" s="10">
        <f>'დაზუსტ. საკუთ.'!H574</f>
        <v>0</v>
      </c>
    </row>
    <row r="575" spans="1:79" x14ac:dyDescent="0.25">
      <c r="A575" t="str">
        <f t="shared" si="126"/>
        <v>b</v>
      </c>
      <c r="B575" s="8"/>
      <c r="C575" s="9" t="s">
        <v>17</v>
      </c>
      <c r="D575" s="10">
        <f t="shared" si="127"/>
        <v>0</v>
      </c>
      <c r="E575" s="10">
        <f t="shared" si="128"/>
        <v>0</v>
      </c>
      <c r="F575" s="10">
        <f t="shared" si="129"/>
        <v>0</v>
      </c>
      <c r="G575" s="10">
        <f t="shared" si="129"/>
        <v>0</v>
      </c>
      <c r="H575" s="10">
        <f t="shared" si="129"/>
        <v>0</v>
      </c>
      <c r="I575" s="10">
        <f t="shared" ref="I575:M638" si="247">SUM(T575,AE575,BA575,BW575)</f>
        <v>0</v>
      </c>
      <c r="J575" s="10">
        <f t="shared" si="130"/>
        <v>0</v>
      </c>
      <c r="K575" s="10">
        <f t="shared" si="130"/>
        <v>0</v>
      </c>
      <c r="L575" s="10">
        <f t="shared" si="130"/>
        <v>0</v>
      </c>
      <c r="M575" s="10">
        <f t="shared" si="130"/>
        <v>0</v>
      </c>
      <c r="O575" s="10">
        <f t="shared" si="131"/>
        <v>0</v>
      </c>
      <c r="P575" s="10">
        <f>'დამტკ. ბიუჯ.'!E575</f>
        <v>0</v>
      </c>
      <c r="Q575" s="10">
        <f>'დამტკ. საკუთ.'!E575</f>
        <v>0</v>
      </c>
      <c r="R575" s="10">
        <f>'ცვლილ. ბიუჯ.'!F575</f>
        <v>0</v>
      </c>
      <c r="S575" s="10">
        <f>'ცვლილ. საკუთ.'!F575</f>
        <v>0</v>
      </c>
      <c r="T575" s="10">
        <f>'მთავრ. ფონდი'!F575</f>
        <v>0</v>
      </c>
      <c r="U575" s="10">
        <f>'პრეზ. ფონდი'!F575</f>
        <v>0</v>
      </c>
      <c r="V575" s="10">
        <f>'დაზუსტ. ნაერთი'!E575</f>
        <v>0</v>
      </c>
      <c r="W575" s="10">
        <f>'დაზუსტ. ბიუჯ.'!E575</f>
        <v>0</v>
      </c>
      <c r="X575" s="10">
        <f>'დაზუსტ. საკუთ.'!E575</f>
        <v>0</v>
      </c>
      <c r="Z575" s="10">
        <f t="shared" si="132"/>
        <v>0</v>
      </c>
      <c r="AA575" s="10">
        <f>'დამტკ. ბიუჯ.'!F575</f>
        <v>0</v>
      </c>
      <c r="AB575" s="10">
        <f>'დამტკ. საკუთ.'!F575</f>
        <v>0</v>
      </c>
      <c r="AC575" s="10">
        <f>'ცვლილ. ბიუჯ.'!G575</f>
        <v>0</v>
      </c>
      <c r="AD575" s="10">
        <f>'ცვლილ. საკუთ.'!G575</f>
        <v>0</v>
      </c>
      <c r="AE575" s="10">
        <f>'მთავრ. ფონდი'!G575</f>
        <v>0</v>
      </c>
      <c r="AF575" s="10">
        <f>'პრეზ. ფონდი'!G575</f>
        <v>0</v>
      </c>
      <c r="AG575" s="10">
        <f>'დაზუსტ. ნაერთი'!F575</f>
        <v>0</v>
      </c>
      <c r="AH575" s="10">
        <f>'დაზუსტ. ბიუჯ.'!F575</f>
        <v>0</v>
      </c>
      <c r="AI575" s="10">
        <f>'დაზუსტ. საკუთ.'!F575</f>
        <v>0</v>
      </c>
      <c r="AK575" s="10">
        <f t="shared" si="133"/>
        <v>0</v>
      </c>
      <c r="AL575" s="10">
        <f t="shared" si="134"/>
        <v>0</v>
      </c>
      <c r="AM575" s="10">
        <f t="shared" si="135"/>
        <v>0</v>
      </c>
      <c r="AN575" s="10">
        <f t="shared" si="135"/>
        <v>0</v>
      </c>
      <c r="AO575" s="10">
        <f t="shared" si="135"/>
        <v>0</v>
      </c>
      <c r="AP575" s="10">
        <f t="shared" ref="AP575:AT638" si="248">SUM(T575,AE575)</f>
        <v>0</v>
      </c>
      <c r="AQ575" s="10">
        <f t="shared" si="136"/>
        <v>0</v>
      </c>
      <c r="AR575" s="10">
        <f t="shared" si="136"/>
        <v>0</v>
      </c>
      <c r="AS575" s="10">
        <f t="shared" si="136"/>
        <v>0</v>
      </c>
      <c r="AT575" s="10">
        <f t="shared" si="136"/>
        <v>0</v>
      </c>
      <c r="AV575" s="10">
        <f t="shared" si="137"/>
        <v>0</v>
      </c>
      <c r="AW575" s="10">
        <f>'დამტკ. ბიუჯ.'!G575</f>
        <v>0</v>
      </c>
      <c r="AX575" s="10">
        <f>'დამტკ. საკუთ.'!G575</f>
        <v>0</v>
      </c>
      <c r="AY575" s="10">
        <f>'ცვლილ. ბიუჯ.'!H575</f>
        <v>0</v>
      </c>
      <c r="AZ575" s="10">
        <f>'ცვლილ. საკუთ.'!H575</f>
        <v>0</v>
      </c>
      <c r="BA575" s="10">
        <f>'მთავრ. ფონდი'!H575</f>
        <v>0</v>
      </c>
      <c r="BB575" s="10">
        <f>'პრეზ. ფონდი'!H575</f>
        <v>0</v>
      </c>
      <c r="BC575" s="10">
        <f>'დაზუსტ. ნაერთი'!G575</f>
        <v>0</v>
      </c>
      <c r="BD575" s="10">
        <f>'დაზუსტ. ბიუჯ.'!G575</f>
        <v>0</v>
      </c>
      <c r="BE575" s="10">
        <f>'დაზუსტ. საკუთ.'!G575</f>
        <v>0</v>
      </c>
      <c r="BG575" s="10">
        <f t="shared" si="138"/>
        <v>0</v>
      </c>
      <c r="BH575" s="10">
        <f t="shared" si="138"/>
        <v>0</v>
      </c>
      <c r="BI575" s="10">
        <f t="shared" si="138"/>
        <v>0</v>
      </c>
      <c r="BJ575" s="10">
        <f t="shared" ref="BJ575:BN638" si="249">SUM(R575,AC575,AY575)</f>
        <v>0</v>
      </c>
      <c r="BK575" s="10">
        <f t="shared" si="139"/>
        <v>0</v>
      </c>
      <c r="BL575" s="10">
        <f t="shared" si="139"/>
        <v>0</v>
      </c>
      <c r="BM575" s="10">
        <f t="shared" si="139"/>
        <v>0</v>
      </c>
      <c r="BN575" s="10">
        <f t="shared" si="139"/>
        <v>0</v>
      </c>
      <c r="BO575" s="10">
        <f t="shared" si="142"/>
        <v>0</v>
      </c>
      <c r="BP575" s="10">
        <f t="shared" si="141"/>
        <v>0</v>
      </c>
      <c r="BR575" s="10">
        <f t="shared" si="140"/>
        <v>0</v>
      </c>
      <c r="BS575" s="10">
        <f>'დამტკ. ბიუჯ.'!H575</f>
        <v>0</v>
      </c>
      <c r="BT575" s="10">
        <f>'დამტკ. საკუთ.'!H575</f>
        <v>0</v>
      </c>
      <c r="BU575" s="10">
        <f>'ცვლილ. ბიუჯ.'!I575</f>
        <v>0</v>
      </c>
      <c r="BV575" s="10">
        <f>'ცვლილ. საკუთ.'!I575</f>
        <v>0</v>
      </c>
      <c r="BW575" s="10">
        <f>'მთავრ. ფონდი'!I575</f>
        <v>0</v>
      </c>
      <c r="BX575" s="10">
        <f>'პრეზ. ფონდი'!I575</f>
        <v>0</v>
      </c>
      <c r="BY575" s="10">
        <f>'დაზუსტ. ნაერთი'!H575</f>
        <v>0</v>
      </c>
      <c r="BZ575" s="10">
        <f>'დაზუსტ. ბიუჯ.'!H575</f>
        <v>0</v>
      </c>
      <c r="CA575" s="10">
        <f>'დაზუსტ. საკუთ.'!H575</f>
        <v>0</v>
      </c>
    </row>
    <row r="576" spans="1:79" x14ac:dyDescent="0.25">
      <c r="A576" t="str">
        <f t="shared" ref="A576:A639" si="250">IF(OR(D576&lt;&gt;0,K576&lt;&gt;0),"a","b")</f>
        <v>b</v>
      </c>
      <c r="B576" s="5"/>
      <c r="C576" s="6" t="s">
        <v>18</v>
      </c>
      <c r="D576" s="7">
        <f t="shared" ref="D576:D639" si="251">SUM(O576,Z576,AV576,BR576)</f>
        <v>0</v>
      </c>
      <c r="E576" s="7">
        <f t="shared" ref="E576:E639" si="252">SUM(P576,AA576,AW576,BS576)</f>
        <v>0</v>
      </c>
      <c r="F576" s="7">
        <f t="shared" ref="F576:L639" si="253">SUM(Q576,AB576,AX576,BT576)</f>
        <v>0</v>
      </c>
      <c r="G576" s="7">
        <f t="shared" si="253"/>
        <v>0</v>
      </c>
      <c r="H576" s="7">
        <f t="shared" si="253"/>
        <v>0</v>
      </c>
      <c r="I576" s="7">
        <f t="shared" si="247"/>
        <v>0</v>
      </c>
      <c r="J576" s="7">
        <f t="shared" si="247"/>
        <v>0</v>
      </c>
      <c r="K576" s="7">
        <f t="shared" si="247"/>
        <v>0</v>
      </c>
      <c r="L576" s="7">
        <f t="shared" si="247"/>
        <v>0</v>
      </c>
      <c r="M576" s="7">
        <f t="shared" si="247"/>
        <v>0</v>
      </c>
      <c r="O576" s="7">
        <f t="shared" ref="O576:O639" si="254">SUM(P576,Q576)</f>
        <v>0</v>
      </c>
      <c r="P576" s="7">
        <f>'დამტკ. ბიუჯ.'!E576</f>
        <v>0</v>
      </c>
      <c r="Q576" s="7">
        <f>'დამტკ. საკუთ.'!E576</f>
        <v>0</v>
      </c>
      <c r="R576" s="7">
        <f>'ცვლილ. ბიუჯ.'!F576</f>
        <v>0</v>
      </c>
      <c r="S576" s="7">
        <f>'ცვლილ. საკუთ.'!F576</f>
        <v>0</v>
      </c>
      <c r="T576" s="7">
        <f>'მთავრ. ფონდი'!F576</f>
        <v>0</v>
      </c>
      <c r="U576" s="7">
        <f>'პრეზ. ფონდი'!F576</f>
        <v>0</v>
      </c>
      <c r="V576" s="7">
        <f>'დაზუსტ. ნაერთი'!E576</f>
        <v>0</v>
      </c>
      <c r="W576" s="7">
        <f>'დაზუსტ. ბიუჯ.'!E576</f>
        <v>0</v>
      </c>
      <c r="X576" s="7">
        <f>'დაზუსტ. საკუთ.'!E576</f>
        <v>0</v>
      </c>
      <c r="Z576" s="7">
        <f t="shared" ref="Z576:Z639" si="255">SUM(AA576,AB576)</f>
        <v>0</v>
      </c>
      <c r="AA576" s="7">
        <f>'დამტკ. ბიუჯ.'!F576</f>
        <v>0</v>
      </c>
      <c r="AB576" s="7">
        <f>'დამტკ. საკუთ.'!F576</f>
        <v>0</v>
      </c>
      <c r="AC576" s="7">
        <f>'ცვლილ. ბიუჯ.'!G576</f>
        <v>0</v>
      </c>
      <c r="AD576" s="7">
        <f>'ცვლილ. საკუთ.'!G576</f>
        <v>0</v>
      </c>
      <c r="AE576" s="7">
        <f>'მთავრ. ფონდი'!G576</f>
        <v>0</v>
      </c>
      <c r="AF576" s="7">
        <f>'პრეზ. ფონდი'!G576</f>
        <v>0</v>
      </c>
      <c r="AG576" s="7">
        <f>'დაზუსტ. ნაერთი'!F576</f>
        <v>0</v>
      </c>
      <c r="AH576" s="7">
        <f>'დაზუსტ. ბიუჯ.'!F576</f>
        <v>0</v>
      </c>
      <c r="AI576" s="7">
        <f>'დაზუსტ. საკუთ.'!F576</f>
        <v>0</v>
      </c>
      <c r="AK576" s="7">
        <f t="shared" ref="AK576:AK639" si="256">SUM(O576,Z576)</f>
        <v>0</v>
      </c>
      <c r="AL576" s="7">
        <f t="shared" ref="AL576:AL639" si="257">SUM(P576,AA576)</f>
        <v>0</v>
      </c>
      <c r="AM576" s="7">
        <f t="shared" ref="AM576:AS639" si="258">SUM(Q576,AB576)</f>
        <v>0</v>
      </c>
      <c r="AN576" s="7">
        <f t="shared" si="258"/>
        <v>0</v>
      </c>
      <c r="AO576" s="7">
        <f t="shared" si="258"/>
        <v>0</v>
      </c>
      <c r="AP576" s="7">
        <f t="shared" si="248"/>
        <v>0</v>
      </c>
      <c r="AQ576" s="7">
        <f t="shared" si="248"/>
        <v>0</v>
      </c>
      <c r="AR576" s="7">
        <f t="shared" si="248"/>
        <v>0</v>
      </c>
      <c r="AS576" s="7">
        <f t="shared" si="248"/>
        <v>0</v>
      </c>
      <c r="AT576" s="7">
        <f t="shared" si="248"/>
        <v>0</v>
      </c>
      <c r="AV576" s="7">
        <f t="shared" ref="AV576:AV639" si="259">SUM(AW576,AX576)</f>
        <v>0</v>
      </c>
      <c r="AW576" s="7">
        <f>'დამტკ. ბიუჯ.'!G576</f>
        <v>0</v>
      </c>
      <c r="AX576" s="7">
        <f>'დამტკ. საკუთ.'!G576</f>
        <v>0</v>
      </c>
      <c r="AY576" s="7">
        <f>'ცვლილ. ბიუჯ.'!H576</f>
        <v>0</v>
      </c>
      <c r="AZ576" s="7">
        <f>'ცვლილ. საკუთ.'!H576</f>
        <v>0</v>
      </c>
      <c r="BA576" s="7">
        <f>'მთავრ. ფონდი'!H576</f>
        <v>0</v>
      </c>
      <c r="BB576" s="7">
        <f>'პრეზ. ფონდი'!H576</f>
        <v>0</v>
      </c>
      <c r="BC576" s="7">
        <f>'დაზუსტ. ნაერთი'!G576</f>
        <v>0</v>
      </c>
      <c r="BD576" s="7">
        <f>'დაზუსტ. ბიუჯ.'!G576</f>
        <v>0</v>
      </c>
      <c r="BE576" s="7">
        <f>'დაზუსტ. საკუთ.'!G576</f>
        <v>0</v>
      </c>
      <c r="BG576" s="7">
        <f t="shared" ref="BG576:BM639" si="260">SUM(O576,Z576,AV576)</f>
        <v>0</v>
      </c>
      <c r="BH576" s="7">
        <f t="shared" si="260"/>
        <v>0</v>
      </c>
      <c r="BI576" s="7">
        <f t="shared" si="260"/>
        <v>0</v>
      </c>
      <c r="BJ576" s="7">
        <f t="shared" si="249"/>
        <v>0</v>
      </c>
      <c r="BK576" s="7">
        <f t="shared" si="249"/>
        <v>0</v>
      </c>
      <c r="BL576" s="7">
        <f t="shared" si="249"/>
        <v>0</v>
      </c>
      <c r="BM576" s="7">
        <f t="shared" si="249"/>
        <v>0</v>
      </c>
      <c r="BN576" s="7">
        <f t="shared" si="249"/>
        <v>0</v>
      </c>
      <c r="BO576" s="7">
        <f t="shared" si="142"/>
        <v>0</v>
      </c>
      <c r="BP576" s="7">
        <f t="shared" si="141"/>
        <v>0</v>
      </c>
      <c r="BR576" s="7">
        <f t="shared" ref="BR576:BR639" si="261">SUM(BS576,BT576)</f>
        <v>0</v>
      </c>
      <c r="BS576" s="7">
        <f>'დამტკ. ბიუჯ.'!H576</f>
        <v>0</v>
      </c>
      <c r="BT576" s="7">
        <f>'დამტკ. საკუთ.'!H576</f>
        <v>0</v>
      </c>
      <c r="BU576" s="7">
        <f>'ცვლილ. ბიუჯ.'!I576</f>
        <v>0</v>
      </c>
      <c r="BV576" s="7">
        <f>'ცვლილ. საკუთ.'!I576</f>
        <v>0</v>
      </c>
      <c r="BW576" s="7">
        <f>'მთავრ. ფონდი'!I576</f>
        <v>0</v>
      </c>
      <c r="BX576" s="7">
        <f>'პრეზ. ფონდი'!I576</f>
        <v>0</v>
      </c>
      <c r="BY576" s="7">
        <f>'დაზუსტ. ნაერთი'!H576</f>
        <v>0</v>
      </c>
      <c r="BZ576" s="7">
        <f>'დაზუსტ. ბიუჯ.'!H576</f>
        <v>0</v>
      </c>
      <c r="CA576" s="7">
        <f>'დაზუსტ. საკუთ.'!H576</f>
        <v>0</v>
      </c>
    </row>
    <row r="577" spans="1:79" x14ac:dyDescent="0.25">
      <c r="A577" t="str">
        <f t="shared" si="250"/>
        <v>b</v>
      </c>
      <c r="B577" s="5"/>
      <c r="C577" s="6" t="s">
        <v>19</v>
      </c>
      <c r="D577" s="7">
        <f t="shared" si="251"/>
        <v>0</v>
      </c>
      <c r="E577" s="7">
        <f t="shared" si="252"/>
        <v>0</v>
      </c>
      <c r="F577" s="7">
        <f t="shared" si="253"/>
        <v>0</v>
      </c>
      <c r="G577" s="7">
        <f t="shared" si="253"/>
        <v>0</v>
      </c>
      <c r="H577" s="7">
        <f t="shared" si="253"/>
        <v>0</v>
      </c>
      <c r="I577" s="7">
        <f t="shared" si="247"/>
        <v>0</v>
      </c>
      <c r="J577" s="7">
        <f t="shared" si="247"/>
        <v>0</v>
      </c>
      <c r="K577" s="7">
        <f t="shared" si="247"/>
        <v>0</v>
      </c>
      <c r="L577" s="7">
        <f t="shared" si="247"/>
        <v>0</v>
      </c>
      <c r="M577" s="7">
        <f t="shared" si="247"/>
        <v>0</v>
      </c>
      <c r="O577" s="7">
        <f t="shared" si="254"/>
        <v>0</v>
      </c>
      <c r="P577" s="7">
        <f>'დამტკ. ბიუჯ.'!E577</f>
        <v>0</v>
      </c>
      <c r="Q577" s="7">
        <f>'დამტკ. საკუთ.'!E577</f>
        <v>0</v>
      </c>
      <c r="R577" s="7">
        <f>'ცვლილ. ბიუჯ.'!F577</f>
        <v>0</v>
      </c>
      <c r="S577" s="7">
        <f>'ცვლილ. საკუთ.'!F577</f>
        <v>0</v>
      </c>
      <c r="T577" s="7">
        <f>'მთავრ. ფონდი'!F577</f>
        <v>0</v>
      </c>
      <c r="U577" s="7">
        <f>'პრეზ. ფონდი'!F577</f>
        <v>0</v>
      </c>
      <c r="V577" s="7">
        <f>'დაზუსტ. ნაერთი'!E577</f>
        <v>0</v>
      </c>
      <c r="W577" s="7">
        <f>'დაზუსტ. ბიუჯ.'!E577</f>
        <v>0</v>
      </c>
      <c r="X577" s="7">
        <f>'დაზუსტ. საკუთ.'!E577</f>
        <v>0</v>
      </c>
      <c r="Z577" s="7">
        <f t="shared" si="255"/>
        <v>0</v>
      </c>
      <c r="AA577" s="7">
        <f>'დამტკ. ბიუჯ.'!F577</f>
        <v>0</v>
      </c>
      <c r="AB577" s="7">
        <f>'დამტკ. საკუთ.'!F577</f>
        <v>0</v>
      </c>
      <c r="AC577" s="7">
        <f>'ცვლილ. ბიუჯ.'!G577</f>
        <v>0</v>
      </c>
      <c r="AD577" s="7">
        <f>'ცვლილ. საკუთ.'!G577</f>
        <v>0</v>
      </c>
      <c r="AE577" s="7">
        <f>'მთავრ. ფონდი'!G577</f>
        <v>0</v>
      </c>
      <c r="AF577" s="7">
        <f>'პრეზ. ფონდი'!G577</f>
        <v>0</v>
      </c>
      <c r="AG577" s="7">
        <f>'დაზუსტ. ნაერთი'!F577</f>
        <v>0</v>
      </c>
      <c r="AH577" s="7">
        <f>'დაზუსტ. ბიუჯ.'!F577</f>
        <v>0</v>
      </c>
      <c r="AI577" s="7">
        <f>'დაზუსტ. საკუთ.'!F577</f>
        <v>0</v>
      </c>
      <c r="AK577" s="7">
        <f t="shared" si="256"/>
        <v>0</v>
      </c>
      <c r="AL577" s="7">
        <f t="shared" si="257"/>
        <v>0</v>
      </c>
      <c r="AM577" s="7">
        <f t="shared" si="258"/>
        <v>0</v>
      </c>
      <c r="AN577" s="7">
        <f t="shared" si="258"/>
        <v>0</v>
      </c>
      <c r="AO577" s="7">
        <f t="shared" si="258"/>
        <v>0</v>
      </c>
      <c r="AP577" s="7">
        <f t="shared" si="248"/>
        <v>0</v>
      </c>
      <c r="AQ577" s="7">
        <f t="shared" si="248"/>
        <v>0</v>
      </c>
      <c r="AR577" s="7">
        <f t="shared" si="248"/>
        <v>0</v>
      </c>
      <c r="AS577" s="7">
        <f t="shared" si="248"/>
        <v>0</v>
      </c>
      <c r="AT577" s="7">
        <f t="shared" si="248"/>
        <v>0</v>
      </c>
      <c r="AV577" s="7">
        <f t="shared" si="259"/>
        <v>0</v>
      </c>
      <c r="AW577" s="7">
        <f>'დამტკ. ბიუჯ.'!G577</f>
        <v>0</v>
      </c>
      <c r="AX577" s="7">
        <f>'დამტკ. საკუთ.'!G577</f>
        <v>0</v>
      </c>
      <c r="AY577" s="7">
        <f>'ცვლილ. ბიუჯ.'!H577</f>
        <v>0</v>
      </c>
      <c r="AZ577" s="7">
        <f>'ცვლილ. საკუთ.'!H577</f>
        <v>0</v>
      </c>
      <c r="BA577" s="7">
        <f>'მთავრ. ფონდი'!H577</f>
        <v>0</v>
      </c>
      <c r="BB577" s="7">
        <f>'პრეზ. ფონდი'!H577</f>
        <v>0</v>
      </c>
      <c r="BC577" s="7">
        <f>'დაზუსტ. ნაერთი'!G577</f>
        <v>0</v>
      </c>
      <c r="BD577" s="7">
        <f>'დაზუსტ. ბიუჯ.'!G577</f>
        <v>0</v>
      </c>
      <c r="BE577" s="7">
        <f>'დაზუსტ. საკუთ.'!G577</f>
        <v>0</v>
      </c>
      <c r="BG577" s="7">
        <f t="shared" si="260"/>
        <v>0</v>
      </c>
      <c r="BH577" s="7">
        <f t="shared" si="260"/>
        <v>0</v>
      </c>
      <c r="BI577" s="7">
        <f t="shared" si="260"/>
        <v>0</v>
      </c>
      <c r="BJ577" s="7">
        <f t="shared" si="249"/>
        <v>0</v>
      </c>
      <c r="BK577" s="7">
        <f t="shared" si="249"/>
        <v>0</v>
      </c>
      <c r="BL577" s="7">
        <f t="shared" si="249"/>
        <v>0</v>
      </c>
      <c r="BM577" s="7">
        <f t="shared" si="249"/>
        <v>0</v>
      </c>
      <c r="BN577" s="7">
        <f t="shared" si="249"/>
        <v>0</v>
      </c>
      <c r="BO577" s="7">
        <f t="shared" si="142"/>
        <v>0</v>
      </c>
      <c r="BP577" s="7">
        <f t="shared" si="141"/>
        <v>0</v>
      </c>
      <c r="BR577" s="7">
        <f t="shared" si="261"/>
        <v>0</v>
      </c>
      <c r="BS577" s="7">
        <f>'დამტკ. ბიუჯ.'!H577</f>
        <v>0</v>
      </c>
      <c r="BT577" s="7">
        <f>'დამტკ. საკუთ.'!H577</f>
        <v>0</v>
      </c>
      <c r="BU577" s="7">
        <f>'ცვლილ. ბიუჯ.'!I577</f>
        <v>0</v>
      </c>
      <c r="BV577" s="7">
        <f>'ცვლილ. საკუთ.'!I577</f>
        <v>0</v>
      </c>
      <c r="BW577" s="7">
        <f>'მთავრ. ფონდი'!I577</f>
        <v>0</v>
      </c>
      <c r="BX577" s="7">
        <f>'პრეზ. ფონდი'!I577</f>
        <v>0</v>
      </c>
      <c r="BY577" s="7">
        <f>'დაზუსტ. ნაერთი'!H577</f>
        <v>0</v>
      </c>
      <c r="BZ577" s="7">
        <f>'დაზუსტ. ბიუჯ.'!H577</f>
        <v>0</v>
      </c>
      <c r="CA577" s="7">
        <f>'დაზუსტ. საკუთ.'!H577</f>
        <v>0</v>
      </c>
    </row>
    <row r="578" spans="1:79" ht="15.75" thickBot="1" x14ac:dyDescent="0.3">
      <c r="A578" t="str">
        <f t="shared" si="250"/>
        <v>b</v>
      </c>
      <c r="B578" s="11"/>
      <c r="C578" s="12" t="s">
        <v>20</v>
      </c>
      <c r="D578" s="13">
        <f t="shared" si="251"/>
        <v>0</v>
      </c>
      <c r="E578" s="13">
        <f t="shared" si="252"/>
        <v>0</v>
      </c>
      <c r="F578" s="13">
        <f t="shared" si="253"/>
        <v>0</v>
      </c>
      <c r="G578" s="13">
        <f t="shared" si="253"/>
        <v>0</v>
      </c>
      <c r="H578" s="13">
        <f t="shared" si="253"/>
        <v>0</v>
      </c>
      <c r="I578" s="13">
        <f t="shared" si="247"/>
        <v>0</v>
      </c>
      <c r="J578" s="13">
        <f t="shared" si="247"/>
        <v>0</v>
      </c>
      <c r="K578" s="13">
        <f t="shared" si="247"/>
        <v>0</v>
      </c>
      <c r="L578" s="13">
        <f t="shared" si="247"/>
        <v>0</v>
      </c>
      <c r="M578" s="13">
        <f t="shared" ref="M578:M641" si="262">SUM(X578,AI578,BE578,CA578)</f>
        <v>0</v>
      </c>
      <c r="O578" s="13">
        <f t="shared" si="254"/>
        <v>0</v>
      </c>
      <c r="P578" s="13">
        <f>'დამტკ. ბიუჯ.'!E578</f>
        <v>0</v>
      </c>
      <c r="Q578" s="13">
        <f>'დამტკ. საკუთ.'!E578</f>
        <v>0</v>
      </c>
      <c r="R578" s="13">
        <f>'ცვლილ. ბიუჯ.'!F578</f>
        <v>0</v>
      </c>
      <c r="S578" s="13">
        <f>'ცვლილ. საკუთ.'!F578</f>
        <v>0</v>
      </c>
      <c r="T578" s="13">
        <f>'მთავრ. ფონდი'!F578</f>
        <v>0</v>
      </c>
      <c r="U578" s="13">
        <f>'პრეზ. ფონდი'!F578</f>
        <v>0</v>
      </c>
      <c r="V578" s="13">
        <f>'დაზუსტ. ნაერთი'!E578</f>
        <v>0</v>
      </c>
      <c r="W578" s="13">
        <f>'დაზუსტ. ბიუჯ.'!E578</f>
        <v>0</v>
      </c>
      <c r="X578" s="13">
        <f>'დაზუსტ. საკუთ.'!E578</f>
        <v>0</v>
      </c>
      <c r="Z578" s="13">
        <f t="shared" si="255"/>
        <v>0</v>
      </c>
      <c r="AA578" s="13">
        <f>'დამტკ. ბიუჯ.'!F578</f>
        <v>0</v>
      </c>
      <c r="AB578" s="13">
        <f>'დამტკ. საკუთ.'!F578</f>
        <v>0</v>
      </c>
      <c r="AC578" s="13">
        <f>'ცვლილ. ბიუჯ.'!G578</f>
        <v>0</v>
      </c>
      <c r="AD578" s="13">
        <f>'ცვლილ. საკუთ.'!G578</f>
        <v>0</v>
      </c>
      <c r="AE578" s="13">
        <f>'მთავრ. ფონდი'!G578</f>
        <v>0</v>
      </c>
      <c r="AF578" s="13">
        <f>'პრეზ. ფონდი'!G578</f>
        <v>0</v>
      </c>
      <c r="AG578" s="13">
        <f>'დაზუსტ. ნაერთი'!F578</f>
        <v>0</v>
      </c>
      <c r="AH578" s="13">
        <f>'დაზუსტ. ბიუჯ.'!F578</f>
        <v>0</v>
      </c>
      <c r="AI578" s="13">
        <f>'დაზუსტ. საკუთ.'!F578</f>
        <v>0</v>
      </c>
      <c r="AK578" s="13">
        <f t="shared" si="256"/>
        <v>0</v>
      </c>
      <c r="AL578" s="13">
        <f t="shared" si="257"/>
        <v>0</v>
      </c>
      <c r="AM578" s="13">
        <f t="shared" si="258"/>
        <v>0</v>
      </c>
      <c r="AN578" s="13">
        <f t="shared" si="258"/>
        <v>0</v>
      </c>
      <c r="AO578" s="13">
        <f t="shared" si="258"/>
        <v>0</v>
      </c>
      <c r="AP578" s="13">
        <f t="shared" si="248"/>
        <v>0</v>
      </c>
      <c r="AQ578" s="13">
        <f t="shared" si="248"/>
        <v>0</v>
      </c>
      <c r="AR578" s="13">
        <f t="shared" si="248"/>
        <v>0</v>
      </c>
      <c r="AS578" s="13">
        <f t="shared" si="248"/>
        <v>0</v>
      </c>
      <c r="AT578" s="13">
        <f t="shared" ref="AT578:AT641" si="263">SUM(X578,AI578)</f>
        <v>0</v>
      </c>
      <c r="AV578" s="13">
        <f t="shared" si="259"/>
        <v>0</v>
      </c>
      <c r="AW578" s="13">
        <f>'დამტკ. ბიუჯ.'!G578</f>
        <v>0</v>
      </c>
      <c r="AX578" s="13">
        <f>'დამტკ. საკუთ.'!G578</f>
        <v>0</v>
      </c>
      <c r="AY578" s="13">
        <f>'ცვლილ. ბიუჯ.'!H578</f>
        <v>0</v>
      </c>
      <c r="AZ578" s="13">
        <f>'ცვლილ. საკუთ.'!H578</f>
        <v>0</v>
      </c>
      <c r="BA578" s="13">
        <f>'მთავრ. ფონდი'!H578</f>
        <v>0</v>
      </c>
      <c r="BB578" s="13">
        <f>'პრეზ. ფონდი'!H578</f>
        <v>0</v>
      </c>
      <c r="BC578" s="13">
        <f>'დაზუსტ. ნაერთი'!G578</f>
        <v>0</v>
      </c>
      <c r="BD578" s="13">
        <f>'დაზუსტ. ბიუჯ.'!G578</f>
        <v>0</v>
      </c>
      <c r="BE578" s="13">
        <f>'დაზუსტ. საკუთ.'!G578</f>
        <v>0</v>
      </c>
      <c r="BG578" s="13">
        <f t="shared" si="260"/>
        <v>0</v>
      </c>
      <c r="BH578" s="13">
        <f t="shared" si="260"/>
        <v>0</v>
      </c>
      <c r="BI578" s="13">
        <f t="shared" si="260"/>
        <v>0</v>
      </c>
      <c r="BJ578" s="13">
        <f t="shared" si="249"/>
        <v>0</v>
      </c>
      <c r="BK578" s="13">
        <f t="shared" si="249"/>
        <v>0</v>
      </c>
      <c r="BL578" s="13">
        <f t="shared" si="249"/>
        <v>0</v>
      </c>
      <c r="BM578" s="13">
        <f t="shared" si="249"/>
        <v>0</v>
      </c>
      <c r="BN578" s="13">
        <f t="shared" ref="BN578:BP641" si="264">SUM(V578,AG578,BC578)</f>
        <v>0</v>
      </c>
      <c r="BO578" s="13">
        <f t="shared" si="142"/>
        <v>0</v>
      </c>
      <c r="BP578" s="13">
        <f t="shared" si="142"/>
        <v>0</v>
      </c>
      <c r="BR578" s="13">
        <f t="shared" si="261"/>
        <v>0</v>
      </c>
      <c r="BS578" s="13">
        <f>'დამტკ. ბიუჯ.'!H578</f>
        <v>0</v>
      </c>
      <c r="BT578" s="13">
        <f>'დამტკ. საკუთ.'!H578</f>
        <v>0</v>
      </c>
      <c r="BU578" s="13">
        <f>'ცვლილ. ბიუჯ.'!I578</f>
        <v>0</v>
      </c>
      <c r="BV578" s="13">
        <f>'ცვლილ. საკუთ.'!I578</f>
        <v>0</v>
      </c>
      <c r="BW578" s="13">
        <f>'მთავრ. ფონდი'!I578</f>
        <v>0</v>
      </c>
      <c r="BX578" s="13">
        <f>'პრეზ. ფონდი'!I578</f>
        <v>0</v>
      </c>
      <c r="BY578" s="13">
        <f>'დაზუსტ. ნაერთი'!H578</f>
        <v>0</v>
      </c>
      <c r="BZ578" s="13">
        <f>'დაზუსტ. ბიუჯ.'!H578</f>
        <v>0</v>
      </c>
      <c r="CA578" s="13">
        <f>'დაზუსტ. საკუთ.'!H578</f>
        <v>0</v>
      </c>
    </row>
    <row r="579" spans="1:79" ht="16.5" thickTop="1" thickBot="1" x14ac:dyDescent="0.3">
      <c r="A579" t="str">
        <f t="shared" si="250"/>
        <v>a</v>
      </c>
      <c r="B579" s="3" t="s">
        <v>103</v>
      </c>
      <c r="C579" s="15" t="s">
        <v>104</v>
      </c>
      <c r="D579" s="4">
        <f t="shared" si="251"/>
        <v>1900000</v>
      </c>
      <c r="E579" s="4">
        <f t="shared" si="252"/>
        <v>1900000</v>
      </c>
      <c r="F579" s="4">
        <f t="shared" si="253"/>
        <v>0</v>
      </c>
      <c r="G579" s="4">
        <f t="shared" si="253"/>
        <v>0</v>
      </c>
      <c r="H579" s="4">
        <f t="shared" si="253"/>
        <v>0</v>
      </c>
      <c r="I579" s="4">
        <f t="shared" si="247"/>
        <v>0</v>
      </c>
      <c r="J579" s="4">
        <f t="shared" si="247"/>
        <v>0</v>
      </c>
      <c r="K579" s="4">
        <f t="shared" si="247"/>
        <v>1900000</v>
      </c>
      <c r="L579" s="4">
        <f t="shared" si="247"/>
        <v>1900000</v>
      </c>
      <c r="M579" s="4">
        <f t="shared" si="262"/>
        <v>0</v>
      </c>
      <c r="O579" s="4">
        <f t="shared" si="254"/>
        <v>500000</v>
      </c>
      <c r="P579" s="4">
        <f>'დამტკ. ბიუჯ.'!E579</f>
        <v>500000</v>
      </c>
      <c r="Q579" s="4">
        <f>'დამტკ. საკუთ.'!E579</f>
        <v>0</v>
      </c>
      <c r="R579" s="4">
        <f>'ცვლილ. ბიუჯ.'!F579</f>
        <v>0</v>
      </c>
      <c r="S579" s="4">
        <f>'ცვლილ. საკუთ.'!F579</f>
        <v>0</v>
      </c>
      <c r="T579" s="4">
        <f>'მთავრ. ფონდი'!F579</f>
        <v>0</v>
      </c>
      <c r="U579" s="4">
        <f>'პრეზ. ფონდი'!F579</f>
        <v>0</v>
      </c>
      <c r="V579" s="4">
        <f>'დაზუსტ. ნაერთი'!E579</f>
        <v>500000</v>
      </c>
      <c r="W579" s="4">
        <f>'დაზუსტ. ბიუჯ.'!E579</f>
        <v>500000</v>
      </c>
      <c r="X579" s="4">
        <f>'დაზუსტ. საკუთ.'!E579</f>
        <v>0</v>
      </c>
      <c r="Z579" s="4">
        <f t="shared" si="255"/>
        <v>600000</v>
      </c>
      <c r="AA579" s="4">
        <f>'დამტკ. ბიუჯ.'!F579</f>
        <v>600000</v>
      </c>
      <c r="AB579" s="4">
        <f>'დამტკ. საკუთ.'!F579</f>
        <v>0</v>
      </c>
      <c r="AC579" s="4">
        <f>'ცვლილ. ბიუჯ.'!G579</f>
        <v>0</v>
      </c>
      <c r="AD579" s="4">
        <f>'ცვლილ. საკუთ.'!G579</f>
        <v>0</v>
      </c>
      <c r="AE579" s="4">
        <f>'მთავრ. ფონდი'!G579</f>
        <v>0</v>
      </c>
      <c r="AF579" s="4">
        <f>'პრეზ. ფონდი'!G579</f>
        <v>0</v>
      </c>
      <c r="AG579" s="4">
        <f>'დაზუსტ. ნაერთი'!F579</f>
        <v>600000</v>
      </c>
      <c r="AH579" s="4">
        <f>'დაზუსტ. ბიუჯ.'!F579</f>
        <v>600000</v>
      </c>
      <c r="AI579" s="4">
        <f>'დაზუსტ. საკუთ.'!F579</f>
        <v>0</v>
      </c>
      <c r="AK579" s="4">
        <f t="shared" si="256"/>
        <v>1100000</v>
      </c>
      <c r="AL579" s="4">
        <f t="shared" si="257"/>
        <v>1100000</v>
      </c>
      <c r="AM579" s="4">
        <f t="shared" si="258"/>
        <v>0</v>
      </c>
      <c r="AN579" s="4">
        <f t="shared" si="258"/>
        <v>0</v>
      </c>
      <c r="AO579" s="4">
        <f t="shared" si="258"/>
        <v>0</v>
      </c>
      <c r="AP579" s="4">
        <f t="shared" si="248"/>
        <v>0</v>
      </c>
      <c r="AQ579" s="4">
        <f t="shared" si="248"/>
        <v>0</v>
      </c>
      <c r="AR579" s="4">
        <f t="shared" si="248"/>
        <v>1100000</v>
      </c>
      <c r="AS579" s="4">
        <f t="shared" si="248"/>
        <v>1100000</v>
      </c>
      <c r="AT579" s="4">
        <f t="shared" si="263"/>
        <v>0</v>
      </c>
      <c r="AV579" s="4">
        <f t="shared" si="259"/>
        <v>500000</v>
      </c>
      <c r="AW579" s="4">
        <f>'დამტკ. ბიუჯ.'!G579</f>
        <v>500000</v>
      </c>
      <c r="AX579" s="4">
        <f>'დამტკ. საკუთ.'!G579</f>
        <v>0</v>
      </c>
      <c r="AY579" s="4">
        <f>'ცვლილ. ბიუჯ.'!H579</f>
        <v>0</v>
      </c>
      <c r="AZ579" s="4">
        <f>'ცვლილ. საკუთ.'!H579</f>
        <v>0</v>
      </c>
      <c r="BA579" s="4">
        <f>'მთავრ. ფონდი'!H579</f>
        <v>0</v>
      </c>
      <c r="BB579" s="4">
        <f>'პრეზ. ფონდი'!H579</f>
        <v>0</v>
      </c>
      <c r="BC579" s="4">
        <f>'დაზუსტ. ნაერთი'!G579</f>
        <v>500000</v>
      </c>
      <c r="BD579" s="4">
        <f>'დაზუსტ. ბიუჯ.'!G579</f>
        <v>500000</v>
      </c>
      <c r="BE579" s="4">
        <f>'დაზუსტ. საკუთ.'!G579</f>
        <v>0</v>
      </c>
      <c r="BG579" s="4">
        <f t="shared" si="260"/>
        <v>1600000</v>
      </c>
      <c r="BH579" s="4">
        <f t="shared" si="260"/>
        <v>1600000</v>
      </c>
      <c r="BI579" s="4">
        <f t="shared" si="260"/>
        <v>0</v>
      </c>
      <c r="BJ579" s="4">
        <f t="shared" si="249"/>
        <v>0</v>
      </c>
      <c r="BK579" s="4">
        <f t="shared" si="249"/>
        <v>0</v>
      </c>
      <c r="BL579" s="4">
        <f t="shared" si="249"/>
        <v>0</v>
      </c>
      <c r="BM579" s="4">
        <f t="shared" si="249"/>
        <v>0</v>
      </c>
      <c r="BN579" s="4">
        <f t="shared" si="264"/>
        <v>1600000</v>
      </c>
      <c r="BO579" s="4">
        <f t="shared" si="264"/>
        <v>1600000</v>
      </c>
      <c r="BP579" s="4">
        <f t="shared" si="264"/>
        <v>0</v>
      </c>
      <c r="BR579" s="4">
        <f t="shared" si="261"/>
        <v>300000</v>
      </c>
      <c r="BS579" s="4">
        <f>'დამტკ. ბიუჯ.'!H579</f>
        <v>300000</v>
      </c>
      <c r="BT579" s="4">
        <f>'დამტკ. საკუთ.'!H579</f>
        <v>0</v>
      </c>
      <c r="BU579" s="4">
        <f>'ცვლილ. ბიუჯ.'!I579</f>
        <v>0</v>
      </c>
      <c r="BV579" s="4">
        <f>'ცვლილ. საკუთ.'!I579</f>
        <v>0</v>
      </c>
      <c r="BW579" s="4">
        <f>'მთავრ. ფონდი'!I579</f>
        <v>0</v>
      </c>
      <c r="BX579" s="4">
        <f>'პრეზ. ფონდი'!I579</f>
        <v>0</v>
      </c>
      <c r="BY579" s="4">
        <f>'დაზუსტ. ნაერთი'!H579</f>
        <v>300000</v>
      </c>
      <c r="BZ579" s="4">
        <f>'დაზუსტ. ბიუჯ.'!H579</f>
        <v>300000</v>
      </c>
      <c r="CA579" s="4">
        <f>'დაზუსტ. საკუთ.'!H579</f>
        <v>0</v>
      </c>
    </row>
    <row r="580" spans="1:79" ht="15.75" thickTop="1" x14ac:dyDescent="0.25">
      <c r="A580" t="str">
        <f t="shared" si="250"/>
        <v>a</v>
      </c>
      <c r="B580" s="5"/>
      <c r="C580" s="6" t="s">
        <v>10</v>
      </c>
      <c r="D580" s="7">
        <f t="shared" si="251"/>
        <v>1900000</v>
      </c>
      <c r="E580" s="7">
        <f t="shared" si="252"/>
        <v>1900000</v>
      </c>
      <c r="F580" s="7">
        <f t="shared" si="253"/>
        <v>0</v>
      </c>
      <c r="G580" s="7">
        <f t="shared" si="253"/>
        <v>0</v>
      </c>
      <c r="H580" s="7">
        <f t="shared" si="253"/>
        <v>0</v>
      </c>
      <c r="I580" s="7">
        <f t="shared" si="247"/>
        <v>0</v>
      </c>
      <c r="J580" s="7">
        <f t="shared" si="247"/>
        <v>0</v>
      </c>
      <c r="K580" s="7">
        <f t="shared" si="247"/>
        <v>1900000</v>
      </c>
      <c r="L580" s="7">
        <f t="shared" si="247"/>
        <v>1900000</v>
      </c>
      <c r="M580" s="7">
        <f t="shared" si="262"/>
        <v>0</v>
      </c>
      <c r="O580" s="7">
        <f t="shared" si="254"/>
        <v>500000</v>
      </c>
      <c r="P580" s="7">
        <f>'დამტკ. ბიუჯ.'!E580</f>
        <v>500000</v>
      </c>
      <c r="Q580" s="7">
        <f>'დამტკ. საკუთ.'!E580</f>
        <v>0</v>
      </c>
      <c r="R580" s="7">
        <f>'ცვლილ. ბიუჯ.'!F580</f>
        <v>0</v>
      </c>
      <c r="S580" s="7">
        <f>'ცვლილ. საკუთ.'!F580</f>
        <v>0</v>
      </c>
      <c r="T580" s="7">
        <f>'მთავრ. ფონდი'!F580</f>
        <v>0</v>
      </c>
      <c r="U580" s="7">
        <f>'პრეზ. ფონდი'!F580</f>
        <v>0</v>
      </c>
      <c r="V580" s="7">
        <f>'დაზუსტ. ნაერთი'!E580</f>
        <v>500000</v>
      </c>
      <c r="W580" s="7">
        <f>'დაზუსტ. ბიუჯ.'!E580</f>
        <v>500000</v>
      </c>
      <c r="X580" s="7">
        <f>'დაზუსტ. საკუთ.'!E580</f>
        <v>0</v>
      </c>
      <c r="Z580" s="7">
        <f t="shared" si="255"/>
        <v>600000</v>
      </c>
      <c r="AA580" s="7">
        <f>'დამტკ. ბიუჯ.'!F580</f>
        <v>600000</v>
      </c>
      <c r="AB580" s="7">
        <f>'დამტკ. საკუთ.'!F580</f>
        <v>0</v>
      </c>
      <c r="AC580" s="7">
        <f>'ცვლილ. ბიუჯ.'!G580</f>
        <v>0</v>
      </c>
      <c r="AD580" s="7">
        <f>'ცვლილ. საკუთ.'!G580</f>
        <v>0</v>
      </c>
      <c r="AE580" s="7">
        <f>'მთავრ. ფონდი'!G580</f>
        <v>0</v>
      </c>
      <c r="AF580" s="7">
        <f>'პრეზ. ფონდი'!G580</f>
        <v>0</v>
      </c>
      <c r="AG580" s="7">
        <f>'დაზუსტ. ნაერთი'!F580</f>
        <v>600000</v>
      </c>
      <c r="AH580" s="7">
        <f>'დაზუსტ. ბიუჯ.'!F580</f>
        <v>600000</v>
      </c>
      <c r="AI580" s="7">
        <f>'დაზუსტ. საკუთ.'!F580</f>
        <v>0</v>
      </c>
      <c r="AK580" s="7">
        <f t="shared" si="256"/>
        <v>1100000</v>
      </c>
      <c r="AL580" s="7">
        <f t="shared" si="257"/>
        <v>1100000</v>
      </c>
      <c r="AM580" s="7">
        <f t="shared" si="258"/>
        <v>0</v>
      </c>
      <c r="AN580" s="7">
        <f t="shared" si="258"/>
        <v>0</v>
      </c>
      <c r="AO580" s="7">
        <f t="shared" si="258"/>
        <v>0</v>
      </c>
      <c r="AP580" s="7">
        <f t="shared" si="248"/>
        <v>0</v>
      </c>
      <c r="AQ580" s="7">
        <f t="shared" si="248"/>
        <v>0</v>
      </c>
      <c r="AR580" s="7">
        <f t="shared" si="248"/>
        <v>1100000</v>
      </c>
      <c r="AS580" s="7">
        <f t="shared" si="248"/>
        <v>1100000</v>
      </c>
      <c r="AT580" s="7">
        <f t="shared" si="263"/>
        <v>0</v>
      </c>
      <c r="AV580" s="7">
        <f t="shared" si="259"/>
        <v>500000</v>
      </c>
      <c r="AW580" s="7">
        <f>'დამტკ. ბიუჯ.'!G580</f>
        <v>500000</v>
      </c>
      <c r="AX580" s="7">
        <f>'დამტკ. საკუთ.'!G580</f>
        <v>0</v>
      </c>
      <c r="AY580" s="7">
        <f>'ცვლილ. ბიუჯ.'!H580</f>
        <v>0</v>
      </c>
      <c r="AZ580" s="7">
        <f>'ცვლილ. საკუთ.'!H580</f>
        <v>0</v>
      </c>
      <c r="BA580" s="7">
        <f>'მთავრ. ფონდი'!H580</f>
        <v>0</v>
      </c>
      <c r="BB580" s="7">
        <f>'პრეზ. ფონდი'!H580</f>
        <v>0</v>
      </c>
      <c r="BC580" s="7">
        <f>'დაზუსტ. ნაერთი'!G580</f>
        <v>500000</v>
      </c>
      <c r="BD580" s="7">
        <f>'დაზუსტ. ბიუჯ.'!G580</f>
        <v>500000</v>
      </c>
      <c r="BE580" s="7">
        <f>'დაზუსტ. საკუთ.'!G580</f>
        <v>0</v>
      </c>
      <c r="BG580" s="7">
        <f t="shared" si="260"/>
        <v>1600000</v>
      </c>
      <c r="BH580" s="7">
        <f t="shared" si="260"/>
        <v>1600000</v>
      </c>
      <c r="BI580" s="7">
        <f t="shared" si="260"/>
        <v>0</v>
      </c>
      <c r="BJ580" s="7">
        <f t="shared" si="249"/>
        <v>0</v>
      </c>
      <c r="BK580" s="7">
        <f t="shared" si="249"/>
        <v>0</v>
      </c>
      <c r="BL580" s="7">
        <f t="shared" si="249"/>
        <v>0</v>
      </c>
      <c r="BM580" s="7">
        <f t="shared" si="249"/>
        <v>0</v>
      </c>
      <c r="BN580" s="7">
        <f t="shared" si="264"/>
        <v>1600000</v>
      </c>
      <c r="BO580" s="7">
        <f t="shared" si="264"/>
        <v>1600000</v>
      </c>
      <c r="BP580" s="7">
        <f t="shared" si="264"/>
        <v>0</v>
      </c>
      <c r="BR580" s="7">
        <f t="shared" si="261"/>
        <v>300000</v>
      </c>
      <c r="BS580" s="7">
        <f>'დამტკ. ბიუჯ.'!H580</f>
        <v>300000</v>
      </c>
      <c r="BT580" s="7">
        <f>'დამტკ. საკუთ.'!H580</f>
        <v>0</v>
      </c>
      <c r="BU580" s="7">
        <f>'ცვლილ. ბიუჯ.'!I580</f>
        <v>0</v>
      </c>
      <c r="BV580" s="7">
        <f>'ცვლილ. საკუთ.'!I580</f>
        <v>0</v>
      </c>
      <c r="BW580" s="7">
        <f>'მთავრ. ფონდი'!I580</f>
        <v>0</v>
      </c>
      <c r="BX580" s="7">
        <f>'პრეზ. ფონდი'!I580</f>
        <v>0</v>
      </c>
      <c r="BY580" s="7">
        <f>'დაზუსტ. ნაერთი'!H580</f>
        <v>300000</v>
      </c>
      <c r="BZ580" s="7">
        <f>'დაზუსტ. ბიუჯ.'!H580</f>
        <v>300000</v>
      </c>
      <c r="CA580" s="7">
        <f>'დაზუსტ. საკუთ.'!H580</f>
        <v>0</v>
      </c>
    </row>
    <row r="581" spans="1:79" x14ac:dyDescent="0.25">
      <c r="A581" t="str">
        <f t="shared" si="250"/>
        <v>b</v>
      </c>
      <c r="B581" s="8"/>
      <c r="C581" s="9" t="s">
        <v>11</v>
      </c>
      <c r="D581" s="10">
        <f t="shared" si="251"/>
        <v>0</v>
      </c>
      <c r="E581" s="10">
        <f t="shared" si="252"/>
        <v>0</v>
      </c>
      <c r="F581" s="10">
        <f t="shared" si="253"/>
        <v>0</v>
      </c>
      <c r="G581" s="10">
        <f t="shared" si="253"/>
        <v>0</v>
      </c>
      <c r="H581" s="10">
        <f t="shared" si="253"/>
        <v>0</v>
      </c>
      <c r="I581" s="10">
        <f t="shared" si="247"/>
        <v>0</v>
      </c>
      <c r="J581" s="10">
        <f t="shared" si="247"/>
        <v>0</v>
      </c>
      <c r="K581" s="10">
        <f t="shared" si="247"/>
        <v>0</v>
      </c>
      <c r="L581" s="10">
        <f t="shared" si="247"/>
        <v>0</v>
      </c>
      <c r="M581" s="10">
        <f t="shared" si="262"/>
        <v>0</v>
      </c>
      <c r="O581" s="10">
        <f t="shared" si="254"/>
        <v>0</v>
      </c>
      <c r="P581" s="10">
        <f>'დამტკ. ბიუჯ.'!E581</f>
        <v>0</v>
      </c>
      <c r="Q581" s="10">
        <f>'დამტკ. საკუთ.'!E581</f>
        <v>0</v>
      </c>
      <c r="R581" s="10">
        <f>'ცვლილ. ბიუჯ.'!F581</f>
        <v>0</v>
      </c>
      <c r="S581" s="10">
        <f>'ცვლილ. საკუთ.'!F581</f>
        <v>0</v>
      </c>
      <c r="T581" s="10">
        <f>'მთავრ. ფონდი'!F581</f>
        <v>0</v>
      </c>
      <c r="U581" s="10">
        <f>'პრეზ. ფონდი'!F581</f>
        <v>0</v>
      </c>
      <c r="V581" s="10">
        <f>'დაზუსტ. ნაერთი'!E581</f>
        <v>0</v>
      </c>
      <c r="W581" s="10">
        <f>'დაზუსტ. ბიუჯ.'!E581</f>
        <v>0</v>
      </c>
      <c r="X581" s="10">
        <f>'დაზუსტ. საკუთ.'!E581</f>
        <v>0</v>
      </c>
      <c r="Z581" s="10">
        <f t="shared" si="255"/>
        <v>0</v>
      </c>
      <c r="AA581" s="10">
        <f>'დამტკ. ბიუჯ.'!F581</f>
        <v>0</v>
      </c>
      <c r="AB581" s="10">
        <f>'დამტკ. საკუთ.'!F581</f>
        <v>0</v>
      </c>
      <c r="AC581" s="10">
        <f>'ცვლილ. ბიუჯ.'!G581</f>
        <v>0</v>
      </c>
      <c r="AD581" s="10">
        <f>'ცვლილ. საკუთ.'!G581</f>
        <v>0</v>
      </c>
      <c r="AE581" s="10">
        <f>'მთავრ. ფონდი'!G581</f>
        <v>0</v>
      </c>
      <c r="AF581" s="10">
        <f>'პრეზ. ფონდი'!G581</f>
        <v>0</v>
      </c>
      <c r="AG581" s="10">
        <f>'დაზუსტ. ნაერთი'!F581</f>
        <v>0</v>
      </c>
      <c r="AH581" s="10">
        <f>'დაზუსტ. ბიუჯ.'!F581</f>
        <v>0</v>
      </c>
      <c r="AI581" s="10">
        <f>'დაზუსტ. საკუთ.'!F581</f>
        <v>0</v>
      </c>
      <c r="AK581" s="10">
        <f t="shared" si="256"/>
        <v>0</v>
      </c>
      <c r="AL581" s="10">
        <f t="shared" si="257"/>
        <v>0</v>
      </c>
      <c r="AM581" s="10">
        <f t="shared" si="258"/>
        <v>0</v>
      </c>
      <c r="AN581" s="10">
        <f t="shared" si="258"/>
        <v>0</v>
      </c>
      <c r="AO581" s="10">
        <f t="shared" si="258"/>
        <v>0</v>
      </c>
      <c r="AP581" s="10">
        <f t="shared" si="248"/>
        <v>0</v>
      </c>
      <c r="AQ581" s="10">
        <f t="shared" si="248"/>
        <v>0</v>
      </c>
      <c r="AR581" s="10">
        <f t="shared" si="248"/>
        <v>0</v>
      </c>
      <c r="AS581" s="10">
        <f t="shared" si="248"/>
        <v>0</v>
      </c>
      <c r="AT581" s="10">
        <f t="shared" si="263"/>
        <v>0</v>
      </c>
      <c r="AV581" s="10">
        <f t="shared" si="259"/>
        <v>0</v>
      </c>
      <c r="AW581" s="10">
        <f>'დამტკ. ბიუჯ.'!G581</f>
        <v>0</v>
      </c>
      <c r="AX581" s="10">
        <f>'დამტკ. საკუთ.'!G581</f>
        <v>0</v>
      </c>
      <c r="AY581" s="10">
        <f>'ცვლილ. ბიუჯ.'!H581</f>
        <v>0</v>
      </c>
      <c r="AZ581" s="10">
        <f>'ცვლილ. საკუთ.'!H581</f>
        <v>0</v>
      </c>
      <c r="BA581" s="10">
        <f>'მთავრ. ფონდი'!H581</f>
        <v>0</v>
      </c>
      <c r="BB581" s="10">
        <f>'პრეზ. ფონდი'!H581</f>
        <v>0</v>
      </c>
      <c r="BC581" s="10">
        <f>'დაზუსტ. ნაერთი'!G581</f>
        <v>0</v>
      </c>
      <c r="BD581" s="10">
        <f>'დაზუსტ. ბიუჯ.'!G581</f>
        <v>0</v>
      </c>
      <c r="BE581" s="10">
        <f>'დაზუსტ. საკუთ.'!G581</f>
        <v>0</v>
      </c>
      <c r="BG581" s="10">
        <f t="shared" si="260"/>
        <v>0</v>
      </c>
      <c r="BH581" s="10">
        <f t="shared" si="260"/>
        <v>0</v>
      </c>
      <c r="BI581" s="10">
        <f t="shared" si="260"/>
        <v>0</v>
      </c>
      <c r="BJ581" s="10">
        <f t="shared" si="249"/>
        <v>0</v>
      </c>
      <c r="BK581" s="10">
        <f t="shared" si="249"/>
        <v>0</v>
      </c>
      <c r="BL581" s="10">
        <f t="shared" si="249"/>
        <v>0</v>
      </c>
      <c r="BM581" s="10">
        <f t="shared" si="249"/>
        <v>0</v>
      </c>
      <c r="BN581" s="10">
        <f t="shared" si="264"/>
        <v>0</v>
      </c>
      <c r="BO581" s="10">
        <f t="shared" si="264"/>
        <v>0</v>
      </c>
      <c r="BP581" s="10">
        <f t="shared" si="264"/>
        <v>0</v>
      </c>
      <c r="BR581" s="10">
        <f t="shared" si="261"/>
        <v>0</v>
      </c>
      <c r="BS581" s="10">
        <f>'დამტკ. ბიუჯ.'!H581</f>
        <v>0</v>
      </c>
      <c r="BT581" s="10">
        <f>'დამტკ. საკუთ.'!H581</f>
        <v>0</v>
      </c>
      <c r="BU581" s="10">
        <f>'ცვლილ. ბიუჯ.'!I581</f>
        <v>0</v>
      </c>
      <c r="BV581" s="10">
        <f>'ცვლილ. საკუთ.'!I581</f>
        <v>0</v>
      </c>
      <c r="BW581" s="10">
        <f>'მთავრ. ფონდი'!I581</f>
        <v>0</v>
      </c>
      <c r="BX581" s="10">
        <f>'პრეზ. ფონდი'!I581</f>
        <v>0</v>
      </c>
      <c r="BY581" s="10">
        <f>'დაზუსტ. ნაერთი'!H581</f>
        <v>0</v>
      </c>
      <c r="BZ581" s="10">
        <f>'დაზუსტ. ბიუჯ.'!H581</f>
        <v>0</v>
      </c>
      <c r="CA581" s="10">
        <f>'დაზუსტ. საკუთ.'!H581</f>
        <v>0</v>
      </c>
    </row>
    <row r="582" spans="1:79" x14ac:dyDescent="0.25">
      <c r="A582" t="str">
        <f t="shared" si="250"/>
        <v>a</v>
      </c>
      <c r="B582" s="8"/>
      <c r="C582" s="9" t="s">
        <v>12</v>
      </c>
      <c r="D582" s="10">
        <f t="shared" si="251"/>
        <v>1900000</v>
      </c>
      <c r="E582" s="10">
        <f t="shared" si="252"/>
        <v>1900000</v>
      </c>
      <c r="F582" s="10">
        <f t="shared" si="253"/>
        <v>0</v>
      </c>
      <c r="G582" s="10">
        <f t="shared" si="253"/>
        <v>0</v>
      </c>
      <c r="H582" s="10">
        <f t="shared" si="253"/>
        <v>0</v>
      </c>
      <c r="I582" s="10">
        <f t="shared" si="247"/>
        <v>0</v>
      </c>
      <c r="J582" s="10">
        <f t="shared" si="247"/>
        <v>0</v>
      </c>
      <c r="K582" s="10">
        <f t="shared" si="247"/>
        <v>1900000</v>
      </c>
      <c r="L582" s="10">
        <f t="shared" si="247"/>
        <v>1900000</v>
      </c>
      <c r="M582" s="10">
        <f t="shared" si="262"/>
        <v>0</v>
      </c>
      <c r="O582" s="10">
        <f t="shared" si="254"/>
        <v>500000</v>
      </c>
      <c r="P582" s="10">
        <f>'დამტკ. ბიუჯ.'!E582</f>
        <v>500000</v>
      </c>
      <c r="Q582" s="10">
        <f>'დამტკ. საკუთ.'!E582</f>
        <v>0</v>
      </c>
      <c r="R582" s="10">
        <f>'ცვლილ. ბიუჯ.'!F582</f>
        <v>0</v>
      </c>
      <c r="S582" s="10">
        <f>'ცვლილ. საკუთ.'!F582</f>
        <v>0</v>
      </c>
      <c r="T582" s="10">
        <f>'მთავრ. ფონდი'!F582</f>
        <v>0</v>
      </c>
      <c r="U582" s="10">
        <f>'პრეზ. ფონდი'!F582</f>
        <v>0</v>
      </c>
      <c r="V582" s="10">
        <f>'დაზუსტ. ნაერთი'!E582</f>
        <v>500000</v>
      </c>
      <c r="W582" s="10">
        <f>'დაზუსტ. ბიუჯ.'!E582</f>
        <v>500000</v>
      </c>
      <c r="X582" s="10">
        <f>'დაზუსტ. საკუთ.'!E582</f>
        <v>0</v>
      </c>
      <c r="Z582" s="10">
        <f t="shared" si="255"/>
        <v>600000</v>
      </c>
      <c r="AA582" s="10">
        <f>'დამტკ. ბიუჯ.'!F582</f>
        <v>600000</v>
      </c>
      <c r="AB582" s="10">
        <f>'დამტკ. საკუთ.'!F582</f>
        <v>0</v>
      </c>
      <c r="AC582" s="10">
        <f>'ცვლილ. ბიუჯ.'!G582</f>
        <v>0</v>
      </c>
      <c r="AD582" s="10">
        <f>'ცვლილ. საკუთ.'!G582</f>
        <v>0</v>
      </c>
      <c r="AE582" s="10">
        <f>'მთავრ. ფონდი'!G582</f>
        <v>0</v>
      </c>
      <c r="AF582" s="10">
        <f>'პრეზ. ფონდი'!G582</f>
        <v>0</v>
      </c>
      <c r="AG582" s="10">
        <f>'დაზუსტ. ნაერთი'!F582</f>
        <v>600000</v>
      </c>
      <c r="AH582" s="10">
        <f>'დაზუსტ. ბიუჯ.'!F582</f>
        <v>600000</v>
      </c>
      <c r="AI582" s="10">
        <f>'დაზუსტ. საკუთ.'!F582</f>
        <v>0</v>
      </c>
      <c r="AK582" s="10">
        <f t="shared" si="256"/>
        <v>1100000</v>
      </c>
      <c r="AL582" s="10">
        <f t="shared" si="257"/>
        <v>1100000</v>
      </c>
      <c r="AM582" s="10">
        <f t="shared" si="258"/>
        <v>0</v>
      </c>
      <c r="AN582" s="10">
        <f t="shared" si="258"/>
        <v>0</v>
      </c>
      <c r="AO582" s="10">
        <f t="shared" si="258"/>
        <v>0</v>
      </c>
      <c r="AP582" s="10">
        <f t="shared" si="248"/>
        <v>0</v>
      </c>
      <c r="AQ582" s="10">
        <f t="shared" si="248"/>
        <v>0</v>
      </c>
      <c r="AR582" s="10">
        <f t="shared" si="248"/>
        <v>1100000</v>
      </c>
      <c r="AS582" s="10">
        <f t="shared" si="248"/>
        <v>1100000</v>
      </c>
      <c r="AT582" s="10">
        <f t="shared" si="263"/>
        <v>0</v>
      </c>
      <c r="AV582" s="10">
        <f t="shared" si="259"/>
        <v>500000</v>
      </c>
      <c r="AW582" s="10">
        <f>'დამტკ. ბიუჯ.'!G582</f>
        <v>500000</v>
      </c>
      <c r="AX582" s="10">
        <f>'დამტკ. საკუთ.'!G582</f>
        <v>0</v>
      </c>
      <c r="AY582" s="10">
        <f>'ცვლილ. ბიუჯ.'!H582</f>
        <v>0</v>
      </c>
      <c r="AZ582" s="10">
        <f>'ცვლილ. საკუთ.'!H582</f>
        <v>0</v>
      </c>
      <c r="BA582" s="10">
        <f>'მთავრ. ფონდი'!H582</f>
        <v>0</v>
      </c>
      <c r="BB582" s="10">
        <f>'პრეზ. ფონდი'!H582</f>
        <v>0</v>
      </c>
      <c r="BC582" s="10">
        <f>'დაზუსტ. ნაერთი'!G582</f>
        <v>500000</v>
      </c>
      <c r="BD582" s="10">
        <f>'დაზუსტ. ბიუჯ.'!G582</f>
        <v>500000</v>
      </c>
      <c r="BE582" s="10">
        <f>'დაზუსტ. საკუთ.'!G582</f>
        <v>0</v>
      </c>
      <c r="BG582" s="10">
        <f t="shared" si="260"/>
        <v>1600000</v>
      </c>
      <c r="BH582" s="10">
        <f t="shared" si="260"/>
        <v>1600000</v>
      </c>
      <c r="BI582" s="10">
        <f t="shared" si="260"/>
        <v>0</v>
      </c>
      <c r="BJ582" s="10">
        <f t="shared" si="249"/>
        <v>0</v>
      </c>
      <c r="BK582" s="10">
        <f t="shared" si="249"/>
        <v>0</v>
      </c>
      <c r="BL582" s="10">
        <f t="shared" si="249"/>
        <v>0</v>
      </c>
      <c r="BM582" s="10">
        <f t="shared" si="249"/>
        <v>0</v>
      </c>
      <c r="BN582" s="10">
        <f t="shared" si="264"/>
        <v>1600000</v>
      </c>
      <c r="BO582" s="10">
        <f t="shared" si="264"/>
        <v>1600000</v>
      </c>
      <c r="BP582" s="10">
        <f t="shared" si="264"/>
        <v>0</v>
      </c>
      <c r="BR582" s="10">
        <f t="shared" si="261"/>
        <v>300000</v>
      </c>
      <c r="BS582" s="10">
        <f>'დამტკ. ბიუჯ.'!H582</f>
        <v>300000</v>
      </c>
      <c r="BT582" s="10">
        <f>'დამტკ. საკუთ.'!H582</f>
        <v>0</v>
      </c>
      <c r="BU582" s="10">
        <f>'ცვლილ. ბიუჯ.'!I582</f>
        <v>0</v>
      </c>
      <c r="BV582" s="10">
        <f>'ცვლილ. საკუთ.'!I582</f>
        <v>0</v>
      </c>
      <c r="BW582" s="10">
        <f>'მთავრ. ფონდი'!I582</f>
        <v>0</v>
      </c>
      <c r="BX582" s="10">
        <f>'პრეზ. ფონდი'!I582</f>
        <v>0</v>
      </c>
      <c r="BY582" s="10">
        <f>'დაზუსტ. ნაერთი'!H582</f>
        <v>300000</v>
      </c>
      <c r="BZ582" s="10">
        <f>'დაზუსტ. ბიუჯ.'!H582</f>
        <v>300000</v>
      </c>
      <c r="CA582" s="10">
        <f>'დაზუსტ. საკუთ.'!H582</f>
        <v>0</v>
      </c>
    </row>
    <row r="583" spans="1:79" x14ac:dyDescent="0.25">
      <c r="A583" t="str">
        <f t="shared" si="250"/>
        <v>b</v>
      </c>
      <c r="B583" s="8"/>
      <c r="C583" s="9" t="s">
        <v>13</v>
      </c>
      <c r="D583" s="10">
        <f t="shared" si="251"/>
        <v>0</v>
      </c>
      <c r="E583" s="10">
        <f t="shared" si="252"/>
        <v>0</v>
      </c>
      <c r="F583" s="10">
        <f t="shared" si="253"/>
        <v>0</v>
      </c>
      <c r="G583" s="10">
        <f t="shared" si="253"/>
        <v>0</v>
      </c>
      <c r="H583" s="10">
        <f t="shared" si="253"/>
        <v>0</v>
      </c>
      <c r="I583" s="10">
        <f t="shared" si="247"/>
        <v>0</v>
      </c>
      <c r="J583" s="10">
        <f t="shared" si="247"/>
        <v>0</v>
      </c>
      <c r="K583" s="10">
        <f t="shared" si="247"/>
        <v>0</v>
      </c>
      <c r="L583" s="10">
        <f t="shared" si="247"/>
        <v>0</v>
      </c>
      <c r="M583" s="10">
        <f t="shared" si="262"/>
        <v>0</v>
      </c>
      <c r="O583" s="10">
        <f t="shared" si="254"/>
        <v>0</v>
      </c>
      <c r="P583" s="10">
        <f>'დამტკ. ბიუჯ.'!E583</f>
        <v>0</v>
      </c>
      <c r="Q583" s="10">
        <f>'დამტკ. საკუთ.'!E583</f>
        <v>0</v>
      </c>
      <c r="R583" s="10">
        <f>'ცვლილ. ბიუჯ.'!F583</f>
        <v>0</v>
      </c>
      <c r="S583" s="10">
        <f>'ცვლილ. საკუთ.'!F583</f>
        <v>0</v>
      </c>
      <c r="T583" s="10">
        <f>'მთავრ. ფონდი'!F583</f>
        <v>0</v>
      </c>
      <c r="U583" s="10">
        <f>'პრეზ. ფონდი'!F583</f>
        <v>0</v>
      </c>
      <c r="V583" s="10">
        <f>'დაზუსტ. ნაერთი'!E583</f>
        <v>0</v>
      </c>
      <c r="W583" s="10">
        <f>'დაზუსტ. ბიუჯ.'!E583</f>
        <v>0</v>
      </c>
      <c r="X583" s="10">
        <f>'დაზუსტ. საკუთ.'!E583</f>
        <v>0</v>
      </c>
      <c r="Z583" s="10">
        <f t="shared" si="255"/>
        <v>0</v>
      </c>
      <c r="AA583" s="10">
        <f>'დამტკ. ბიუჯ.'!F583</f>
        <v>0</v>
      </c>
      <c r="AB583" s="10">
        <f>'დამტკ. საკუთ.'!F583</f>
        <v>0</v>
      </c>
      <c r="AC583" s="10">
        <f>'ცვლილ. ბიუჯ.'!G583</f>
        <v>0</v>
      </c>
      <c r="AD583" s="10">
        <f>'ცვლილ. საკუთ.'!G583</f>
        <v>0</v>
      </c>
      <c r="AE583" s="10">
        <f>'მთავრ. ფონდი'!G583</f>
        <v>0</v>
      </c>
      <c r="AF583" s="10">
        <f>'პრეზ. ფონდი'!G583</f>
        <v>0</v>
      </c>
      <c r="AG583" s="10">
        <f>'დაზუსტ. ნაერთი'!F583</f>
        <v>0</v>
      </c>
      <c r="AH583" s="10">
        <f>'დაზუსტ. ბიუჯ.'!F583</f>
        <v>0</v>
      </c>
      <c r="AI583" s="10">
        <f>'დაზუსტ. საკუთ.'!F583</f>
        <v>0</v>
      </c>
      <c r="AK583" s="10">
        <f t="shared" si="256"/>
        <v>0</v>
      </c>
      <c r="AL583" s="10">
        <f t="shared" si="257"/>
        <v>0</v>
      </c>
      <c r="AM583" s="10">
        <f t="shared" si="258"/>
        <v>0</v>
      </c>
      <c r="AN583" s="10">
        <f t="shared" si="258"/>
        <v>0</v>
      </c>
      <c r="AO583" s="10">
        <f t="shared" si="258"/>
        <v>0</v>
      </c>
      <c r="AP583" s="10">
        <f t="shared" si="248"/>
        <v>0</v>
      </c>
      <c r="AQ583" s="10">
        <f t="shared" si="248"/>
        <v>0</v>
      </c>
      <c r="AR583" s="10">
        <f t="shared" si="248"/>
        <v>0</v>
      </c>
      <c r="AS583" s="10">
        <f t="shared" si="248"/>
        <v>0</v>
      </c>
      <c r="AT583" s="10">
        <f t="shared" si="263"/>
        <v>0</v>
      </c>
      <c r="AV583" s="10">
        <f t="shared" si="259"/>
        <v>0</v>
      </c>
      <c r="AW583" s="10">
        <f>'დამტკ. ბიუჯ.'!G583</f>
        <v>0</v>
      </c>
      <c r="AX583" s="10">
        <f>'დამტკ. საკუთ.'!G583</f>
        <v>0</v>
      </c>
      <c r="AY583" s="10">
        <f>'ცვლილ. ბიუჯ.'!H583</f>
        <v>0</v>
      </c>
      <c r="AZ583" s="10">
        <f>'ცვლილ. საკუთ.'!H583</f>
        <v>0</v>
      </c>
      <c r="BA583" s="10">
        <f>'მთავრ. ფონდი'!H583</f>
        <v>0</v>
      </c>
      <c r="BB583" s="10">
        <f>'პრეზ. ფონდი'!H583</f>
        <v>0</v>
      </c>
      <c r="BC583" s="10">
        <f>'დაზუსტ. ნაერთი'!G583</f>
        <v>0</v>
      </c>
      <c r="BD583" s="10">
        <f>'დაზუსტ. ბიუჯ.'!G583</f>
        <v>0</v>
      </c>
      <c r="BE583" s="10">
        <f>'დაზუსტ. საკუთ.'!G583</f>
        <v>0</v>
      </c>
      <c r="BG583" s="10">
        <f t="shared" si="260"/>
        <v>0</v>
      </c>
      <c r="BH583" s="10">
        <f t="shared" si="260"/>
        <v>0</v>
      </c>
      <c r="BI583" s="10">
        <f t="shared" si="260"/>
        <v>0</v>
      </c>
      <c r="BJ583" s="10">
        <f t="shared" si="249"/>
        <v>0</v>
      </c>
      <c r="BK583" s="10">
        <f t="shared" si="249"/>
        <v>0</v>
      </c>
      <c r="BL583" s="10">
        <f t="shared" si="249"/>
        <v>0</v>
      </c>
      <c r="BM583" s="10">
        <f t="shared" si="249"/>
        <v>0</v>
      </c>
      <c r="BN583" s="10">
        <f t="shared" si="264"/>
        <v>0</v>
      </c>
      <c r="BO583" s="10">
        <f t="shared" si="264"/>
        <v>0</v>
      </c>
      <c r="BP583" s="10">
        <f t="shared" si="264"/>
        <v>0</v>
      </c>
      <c r="BR583" s="10">
        <f t="shared" si="261"/>
        <v>0</v>
      </c>
      <c r="BS583" s="10">
        <f>'დამტკ. ბიუჯ.'!H583</f>
        <v>0</v>
      </c>
      <c r="BT583" s="10">
        <f>'დამტკ. საკუთ.'!H583</f>
        <v>0</v>
      </c>
      <c r="BU583" s="10">
        <f>'ცვლილ. ბიუჯ.'!I583</f>
        <v>0</v>
      </c>
      <c r="BV583" s="10">
        <f>'ცვლილ. საკუთ.'!I583</f>
        <v>0</v>
      </c>
      <c r="BW583" s="10">
        <f>'მთავრ. ფონდი'!I583</f>
        <v>0</v>
      </c>
      <c r="BX583" s="10">
        <f>'პრეზ. ფონდი'!I583</f>
        <v>0</v>
      </c>
      <c r="BY583" s="10">
        <f>'დაზუსტ. ნაერთი'!H583</f>
        <v>0</v>
      </c>
      <c r="BZ583" s="10">
        <f>'დაზუსტ. ბიუჯ.'!H583</f>
        <v>0</v>
      </c>
      <c r="CA583" s="10">
        <f>'დაზუსტ. საკუთ.'!H583</f>
        <v>0</v>
      </c>
    </row>
    <row r="584" spans="1:79" x14ac:dyDescent="0.25">
      <c r="A584" t="str">
        <f t="shared" si="250"/>
        <v>b</v>
      </c>
      <c r="B584" s="8"/>
      <c r="C584" s="9" t="s">
        <v>14</v>
      </c>
      <c r="D584" s="10">
        <f t="shared" si="251"/>
        <v>0</v>
      </c>
      <c r="E584" s="10">
        <f t="shared" si="252"/>
        <v>0</v>
      </c>
      <c r="F584" s="10">
        <f t="shared" si="253"/>
        <v>0</v>
      </c>
      <c r="G584" s="10">
        <f t="shared" si="253"/>
        <v>0</v>
      </c>
      <c r="H584" s="10">
        <f t="shared" si="253"/>
        <v>0</v>
      </c>
      <c r="I584" s="10">
        <f t="shared" si="247"/>
        <v>0</v>
      </c>
      <c r="J584" s="10">
        <f t="shared" si="247"/>
        <v>0</v>
      </c>
      <c r="K584" s="10">
        <f t="shared" si="247"/>
        <v>0</v>
      </c>
      <c r="L584" s="10">
        <f t="shared" si="247"/>
        <v>0</v>
      </c>
      <c r="M584" s="10">
        <f t="shared" si="262"/>
        <v>0</v>
      </c>
      <c r="O584" s="10">
        <f t="shared" si="254"/>
        <v>0</v>
      </c>
      <c r="P584" s="10">
        <f>'დამტკ. ბიუჯ.'!E584</f>
        <v>0</v>
      </c>
      <c r="Q584" s="10">
        <f>'დამტკ. საკუთ.'!E584</f>
        <v>0</v>
      </c>
      <c r="R584" s="10">
        <f>'ცვლილ. ბიუჯ.'!F584</f>
        <v>0</v>
      </c>
      <c r="S584" s="10">
        <f>'ცვლილ. საკუთ.'!F584</f>
        <v>0</v>
      </c>
      <c r="T584" s="10">
        <f>'მთავრ. ფონდი'!F584</f>
        <v>0</v>
      </c>
      <c r="U584" s="10">
        <f>'პრეზ. ფონდი'!F584</f>
        <v>0</v>
      </c>
      <c r="V584" s="10">
        <f>'დაზუსტ. ნაერთი'!E584</f>
        <v>0</v>
      </c>
      <c r="W584" s="10">
        <f>'დაზუსტ. ბიუჯ.'!E584</f>
        <v>0</v>
      </c>
      <c r="X584" s="10">
        <f>'დაზუსტ. საკუთ.'!E584</f>
        <v>0</v>
      </c>
      <c r="Z584" s="10">
        <f t="shared" si="255"/>
        <v>0</v>
      </c>
      <c r="AA584" s="10">
        <f>'დამტკ. ბიუჯ.'!F584</f>
        <v>0</v>
      </c>
      <c r="AB584" s="10">
        <f>'დამტკ. საკუთ.'!F584</f>
        <v>0</v>
      </c>
      <c r="AC584" s="10">
        <f>'ცვლილ. ბიუჯ.'!G584</f>
        <v>0</v>
      </c>
      <c r="AD584" s="10">
        <f>'ცვლილ. საკუთ.'!G584</f>
        <v>0</v>
      </c>
      <c r="AE584" s="10">
        <f>'მთავრ. ფონდი'!G584</f>
        <v>0</v>
      </c>
      <c r="AF584" s="10">
        <f>'პრეზ. ფონდი'!G584</f>
        <v>0</v>
      </c>
      <c r="AG584" s="10">
        <f>'დაზუსტ. ნაერთი'!F584</f>
        <v>0</v>
      </c>
      <c r="AH584" s="10">
        <f>'დაზუსტ. ბიუჯ.'!F584</f>
        <v>0</v>
      </c>
      <c r="AI584" s="10">
        <f>'დაზუსტ. საკუთ.'!F584</f>
        <v>0</v>
      </c>
      <c r="AK584" s="10">
        <f t="shared" si="256"/>
        <v>0</v>
      </c>
      <c r="AL584" s="10">
        <f t="shared" si="257"/>
        <v>0</v>
      </c>
      <c r="AM584" s="10">
        <f t="shared" si="258"/>
        <v>0</v>
      </c>
      <c r="AN584" s="10">
        <f t="shared" si="258"/>
        <v>0</v>
      </c>
      <c r="AO584" s="10">
        <f t="shared" si="258"/>
        <v>0</v>
      </c>
      <c r="AP584" s="10">
        <f t="shared" si="248"/>
        <v>0</v>
      </c>
      <c r="AQ584" s="10">
        <f t="shared" si="248"/>
        <v>0</v>
      </c>
      <c r="AR584" s="10">
        <f t="shared" si="248"/>
        <v>0</v>
      </c>
      <c r="AS584" s="10">
        <f t="shared" si="248"/>
        <v>0</v>
      </c>
      <c r="AT584" s="10">
        <f t="shared" si="263"/>
        <v>0</v>
      </c>
      <c r="AV584" s="10">
        <f t="shared" si="259"/>
        <v>0</v>
      </c>
      <c r="AW584" s="10">
        <f>'დამტკ. ბიუჯ.'!G584</f>
        <v>0</v>
      </c>
      <c r="AX584" s="10">
        <f>'დამტკ. საკუთ.'!G584</f>
        <v>0</v>
      </c>
      <c r="AY584" s="10">
        <f>'ცვლილ. ბიუჯ.'!H584</f>
        <v>0</v>
      </c>
      <c r="AZ584" s="10">
        <f>'ცვლილ. საკუთ.'!H584</f>
        <v>0</v>
      </c>
      <c r="BA584" s="10">
        <f>'მთავრ. ფონდი'!H584</f>
        <v>0</v>
      </c>
      <c r="BB584" s="10">
        <f>'პრეზ. ფონდი'!H584</f>
        <v>0</v>
      </c>
      <c r="BC584" s="10">
        <f>'დაზუსტ. ნაერთი'!G584</f>
        <v>0</v>
      </c>
      <c r="BD584" s="10">
        <f>'დაზუსტ. ბიუჯ.'!G584</f>
        <v>0</v>
      </c>
      <c r="BE584" s="10">
        <f>'დაზუსტ. საკუთ.'!G584</f>
        <v>0</v>
      </c>
      <c r="BG584" s="10">
        <f t="shared" si="260"/>
        <v>0</v>
      </c>
      <c r="BH584" s="10">
        <f t="shared" si="260"/>
        <v>0</v>
      </c>
      <c r="BI584" s="10">
        <f t="shared" si="260"/>
        <v>0</v>
      </c>
      <c r="BJ584" s="10">
        <f t="shared" si="249"/>
        <v>0</v>
      </c>
      <c r="BK584" s="10">
        <f t="shared" si="249"/>
        <v>0</v>
      </c>
      <c r="BL584" s="10">
        <f t="shared" si="249"/>
        <v>0</v>
      </c>
      <c r="BM584" s="10">
        <f t="shared" si="249"/>
        <v>0</v>
      </c>
      <c r="BN584" s="10">
        <f t="shared" si="264"/>
        <v>0</v>
      </c>
      <c r="BO584" s="10">
        <f t="shared" si="264"/>
        <v>0</v>
      </c>
      <c r="BP584" s="10">
        <f t="shared" si="264"/>
        <v>0</v>
      </c>
      <c r="BR584" s="10">
        <f t="shared" si="261"/>
        <v>0</v>
      </c>
      <c r="BS584" s="10">
        <f>'დამტკ. ბიუჯ.'!H584</f>
        <v>0</v>
      </c>
      <c r="BT584" s="10">
        <f>'დამტკ. საკუთ.'!H584</f>
        <v>0</v>
      </c>
      <c r="BU584" s="10">
        <f>'ცვლილ. ბიუჯ.'!I584</f>
        <v>0</v>
      </c>
      <c r="BV584" s="10">
        <f>'ცვლილ. საკუთ.'!I584</f>
        <v>0</v>
      </c>
      <c r="BW584" s="10">
        <f>'მთავრ. ფონდი'!I584</f>
        <v>0</v>
      </c>
      <c r="BX584" s="10">
        <f>'პრეზ. ფონდი'!I584</f>
        <v>0</v>
      </c>
      <c r="BY584" s="10">
        <f>'დაზუსტ. ნაერთი'!H584</f>
        <v>0</v>
      </c>
      <c r="BZ584" s="10">
        <f>'დაზუსტ. ბიუჯ.'!H584</f>
        <v>0</v>
      </c>
      <c r="CA584" s="10">
        <f>'დაზუსტ. საკუთ.'!H584</f>
        <v>0</v>
      </c>
    </row>
    <row r="585" spans="1:79" x14ac:dyDescent="0.25">
      <c r="A585" t="str">
        <f t="shared" si="250"/>
        <v>b</v>
      </c>
      <c r="B585" s="8"/>
      <c r="C585" s="9" t="s">
        <v>15</v>
      </c>
      <c r="D585" s="10">
        <f t="shared" si="251"/>
        <v>0</v>
      </c>
      <c r="E585" s="10">
        <f t="shared" si="252"/>
        <v>0</v>
      </c>
      <c r="F585" s="10">
        <f t="shared" si="253"/>
        <v>0</v>
      </c>
      <c r="G585" s="10">
        <f t="shared" si="253"/>
        <v>0</v>
      </c>
      <c r="H585" s="10">
        <f t="shared" si="253"/>
        <v>0</v>
      </c>
      <c r="I585" s="10">
        <f t="shared" si="247"/>
        <v>0</v>
      </c>
      <c r="J585" s="10">
        <f t="shared" si="247"/>
        <v>0</v>
      </c>
      <c r="K585" s="10">
        <f t="shared" si="247"/>
        <v>0</v>
      </c>
      <c r="L585" s="10">
        <f t="shared" si="247"/>
        <v>0</v>
      </c>
      <c r="M585" s="10">
        <f t="shared" si="262"/>
        <v>0</v>
      </c>
      <c r="O585" s="10">
        <f t="shared" si="254"/>
        <v>0</v>
      </c>
      <c r="P585" s="10">
        <f>'დამტკ. ბიუჯ.'!E585</f>
        <v>0</v>
      </c>
      <c r="Q585" s="10">
        <f>'დამტკ. საკუთ.'!E585</f>
        <v>0</v>
      </c>
      <c r="R585" s="10">
        <f>'ცვლილ. ბიუჯ.'!F585</f>
        <v>0</v>
      </c>
      <c r="S585" s="10">
        <f>'ცვლილ. საკუთ.'!F585</f>
        <v>0</v>
      </c>
      <c r="T585" s="10">
        <f>'მთავრ. ფონდი'!F585</f>
        <v>0</v>
      </c>
      <c r="U585" s="10">
        <f>'პრეზ. ფონდი'!F585</f>
        <v>0</v>
      </c>
      <c r="V585" s="10">
        <f>'დაზუსტ. ნაერთი'!E585</f>
        <v>0</v>
      </c>
      <c r="W585" s="10">
        <f>'დაზუსტ. ბიუჯ.'!E585</f>
        <v>0</v>
      </c>
      <c r="X585" s="10">
        <f>'დაზუსტ. საკუთ.'!E585</f>
        <v>0</v>
      </c>
      <c r="Z585" s="10">
        <f t="shared" si="255"/>
        <v>0</v>
      </c>
      <c r="AA585" s="10">
        <f>'დამტკ. ბიუჯ.'!F585</f>
        <v>0</v>
      </c>
      <c r="AB585" s="10">
        <f>'დამტკ. საკუთ.'!F585</f>
        <v>0</v>
      </c>
      <c r="AC585" s="10">
        <f>'ცვლილ. ბიუჯ.'!G585</f>
        <v>0</v>
      </c>
      <c r="AD585" s="10">
        <f>'ცვლილ. საკუთ.'!G585</f>
        <v>0</v>
      </c>
      <c r="AE585" s="10">
        <f>'მთავრ. ფონდი'!G585</f>
        <v>0</v>
      </c>
      <c r="AF585" s="10">
        <f>'პრეზ. ფონდი'!G585</f>
        <v>0</v>
      </c>
      <c r="AG585" s="10">
        <f>'დაზუსტ. ნაერთი'!F585</f>
        <v>0</v>
      </c>
      <c r="AH585" s="10">
        <f>'დაზუსტ. ბიუჯ.'!F585</f>
        <v>0</v>
      </c>
      <c r="AI585" s="10">
        <f>'დაზუსტ. საკუთ.'!F585</f>
        <v>0</v>
      </c>
      <c r="AK585" s="10">
        <f t="shared" si="256"/>
        <v>0</v>
      </c>
      <c r="AL585" s="10">
        <f t="shared" si="257"/>
        <v>0</v>
      </c>
      <c r="AM585" s="10">
        <f t="shared" si="258"/>
        <v>0</v>
      </c>
      <c r="AN585" s="10">
        <f t="shared" si="258"/>
        <v>0</v>
      </c>
      <c r="AO585" s="10">
        <f t="shared" si="258"/>
        <v>0</v>
      </c>
      <c r="AP585" s="10">
        <f t="shared" si="248"/>
        <v>0</v>
      </c>
      <c r="AQ585" s="10">
        <f t="shared" si="248"/>
        <v>0</v>
      </c>
      <c r="AR585" s="10">
        <f t="shared" si="248"/>
        <v>0</v>
      </c>
      <c r="AS585" s="10">
        <f t="shared" si="248"/>
        <v>0</v>
      </c>
      <c r="AT585" s="10">
        <f t="shared" si="263"/>
        <v>0</v>
      </c>
      <c r="AV585" s="10">
        <f t="shared" si="259"/>
        <v>0</v>
      </c>
      <c r="AW585" s="10">
        <f>'დამტკ. ბიუჯ.'!G585</f>
        <v>0</v>
      </c>
      <c r="AX585" s="10">
        <f>'დამტკ. საკუთ.'!G585</f>
        <v>0</v>
      </c>
      <c r="AY585" s="10">
        <f>'ცვლილ. ბიუჯ.'!H585</f>
        <v>0</v>
      </c>
      <c r="AZ585" s="10">
        <f>'ცვლილ. საკუთ.'!H585</f>
        <v>0</v>
      </c>
      <c r="BA585" s="10">
        <f>'მთავრ. ფონდი'!H585</f>
        <v>0</v>
      </c>
      <c r="BB585" s="10">
        <f>'პრეზ. ფონდი'!H585</f>
        <v>0</v>
      </c>
      <c r="BC585" s="10">
        <f>'დაზუსტ. ნაერთი'!G585</f>
        <v>0</v>
      </c>
      <c r="BD585" s="10">
        <f>'დაზუსტ. ბიუჯ.'!G585</f>
        <v>0</v>
      </c>
      <c r="BE585" s="10">
        <f>'დაზუსტ. საკუთ.'!G585</f>
        <v>0</v>
      </c>
      <c r="BG585" s="10">
        <f t="shared" si="260"/>
        <v>0</v>
      </c>
      <c r="BH585" s="10">
        <f t="shared" si="260"/>
        <v>0</v>
      </c>
      <c r="BI585" s="10">
        <f t="shared" si="260"/>
        <v>0</v>
      </c>
      <c r="BJ585" s="10">
        <f t="shared" si="249"/>
        <v>0</v>
      </c>
      <c r="BK585" s="10">
        <f t="shared" si="249"/>
        <v>0</v>
      </c>
      <c r="BL585" s="10">
        <f t="shared" si="249"/>
        <v>0</v>
      </c>
      <c r="BM585" s="10">
        <f t="shared" si="249"/>
        <v>0</v>
      </c>
      <c r="BN585" s="10">
        <f t="shared" si="264"/>
        <v>0</v>
      </c>
      <c r="BO585" s="10">
        <f t="shared" si="264"/>
        <v>0</v>
      </c>
      <c r="BP585" s="10">
        <f t="shared" si="264"/>
        <v>0</v>
      </c>
      <c r="BR585" s="10">
        <f t="shared" si="261"/>
        <v>0</v>
      </c>
      <c r="BS585" s="10">
        <f>'დამტკ. ბიუჯ.'!H585</f>
        <v>0</v>
      </c>
      <c r="BT585" s="10">
        <f>'დამტკ. საკუთ.'!H585</f>
        <v>0</v>
      </c>
      <c r="BU585" s="10">
        <f>'ცვლილ. ბიუჯ.'!I585</f>
        <v>0</v>
      </c>
      <c r="BV585" s="10">
        <f>'ცვლილ. საკუთ.'!I585</f>
        <v>0</v>
      </c>
      <c r="BW585" s="10">
        <f>'მთავრ. ფონდი'!I585</f>
        <v>0</v>
      </c>
      <c r="BX585" s="10">
        <f>'პრეზ. ფონდი'!I585</f>
        <v>0</v>
      </c>
      <c r="BY585" s="10">
        <f>'დაზუსტ. ნაერთი'!H585</f>
        <v>0</v>
      </c>
      <c r="BZ585" s="10">
        <f>'დაზუსტ. ბიუჯ.'!H585</f>
        <v>0</v>
      </c>
      <c r="CA585" s="10">
        <f>'დაზუსტ. საკუთ.'!H585</f>
        <v>0</v>
      </c>
    </row>
    <row r="586" spans="1:79" x14ac:dyDescent="0.25">
      <c r="A586" t="str">
        <f t="shared" si="250"/>
        <v>b</v>
      </c>
      <c r="B586" s="8"/>
      <c r="C586" s="9" t="s">
        <v>16</v>
      </c>
      <c r="D586" s="10">
        <f t="shared" si="251"/>
        <v>0</v>
      </c>
      <c r="E586" s="10">
        <f t="shared" si="252"/>
        <v>0</v>
      </c>
      <c r="F586" s="10">
        <f t="shared" si="253"/>
        <v>0</v>
      </c>
      <c r="G586" s="10">
        <f t="shared" si="253"/>
        <v>0</v>
      </c>
      <c r="H586" s="10">
        <f t="shared" si="253"/>
        <v>0</v>
      </c>
      <c r="I586" s="10">
        <f t="shared" si="247"/>
        <v>0</v>
      </c>
      <c r="J586" s="10">
        <f t="shared" si="247"/>
        <v>0</v>
      </c>
      <c r="K586" s="10">
        <f t="shared" si="247"/>
        <v>0</v>
      </c>
      <c r="L586" s="10">
        <f t="shared" si="247"/>
        <v>0</v>
      </c>
      <c r="M586" s="10">
        <f t="shared" si="262"/>
        <v>0</v>
      </c>
      <c r="O586" s="10">
        <f t="shared" si="254"/>
        <v>0</v>
      </c>
      <c r="P586" s="10">
        <f>'დამტკ. ბიუჯ.'!E586</f>
        <v>0</v>
      </c>
      <c r="Q586" s="10">
        <f>'დამტკ. საკუთ.'!E586</f>
        <v>0</v>
      </c>
      <c r="R586" s="10">
        <f>'ცვლილ. ბიუჯ.'!F586</f>
        <v>0</v>
      </c>
      <c r="S586" s="10">
        <f>'ცვლილ. საკუთ.'!F586</f>
        <v>0</v>
      </c>
      <c r="T586" s="10">
        <f>'მთავრ. ფონდი'!F586</f>
        <v>0</v>
      </c>
      <c r="U586" s="10">
        <f>'პრეზ. ფონდი'!F586</f>
        <v>0</v>
      </c>
      <c r="V586" s="10">
        <f>'დაზუსტ. ნაერთი'!E586</f>
        <v>0</v>
      </c>
      <c r="W586" s="10">
        <f>'დაზუსტ. ბიუჯ.'!E586</f>
        <v>0</v>
      </c>
      <c r="X586" s="10">
        <f>'დაზუსტ. საკუთ.'!E586</f>
        <v>0</v>
      </c>
      <c r="Z586" s="10">
        <f t="shared" si="255"/>
        <v>0</v>
      </c>
      <c r="AA586" s="10">
        <f>'დამტკ. ბიუჯ.'!F586</f>
        <v>0</v>
      </c>
      <c r="AB586" s="10">
        <f>'დამტკ. საკუთ.'!F586</f>
        <v>0</v>
      </c>
      <c r="AC586" s="10">
        <f>'ცვლილ. ბიუჯ.'!G586</f>
        <v>0</v>
      </c>
      <c r="AD586" s="10">
        <f>'ცვლილ. საკუთ.'!G586</f>
        <v>0</v>
      </c>
      <c r="AE586" s="10">
        <f>'მთავრ. ფონდი'!G586</f>
        <v>0</v>
      </c>
      <c r="AF586" s="10">
        <f>'პრეზ. ფონდი'!G586</f>
        <v>0</v>
      </c>
      <c r="AG586" s="10">
        <f>'დაზუსტ. ნაერთი'!F586</f>
        <v>0</v>
      </c>
      <c r="AH586" s="10">
        <f>'დაზუსტ. ბიუჯ.'!F586</f>
        <v>0</v>
      </c>
      <c r="AI586" s="10">
        <f>'დაზუსტ. საკუთ.'!F586</f>
        <v>0</v>
      </c>
      <c r="AK586" s="10">
        <f t="shared" si="256"/>
        <v>0</v>
      </c>
      <c r="AL586" s="10">
        <f t="shared" si="257"/>
        <v>0</v>
      </c>
      <c r="AM586" s="10">
        <f t="shared" si="258"/>
        <v>0</v>
      </c>
      <c r="AN586" s="10">
        <f t="shared" si="258"/>
        <v>0</v>
      </c>
      <c r="AO586" s="10">
        <f t="shared" si="258"/>
        <v>0</v>
      </c>
      <c r="AP586" s="10">
        <f t="shared" si="248"/>
        <v>0</v>
      </c>
      <c r="AQ586" s="10">
        <f t="shared" si="248"/>
        <v>0</v>
      </c>
      <c r="AR586" s="10">
        <f t="shared" si="248"/>
        <v>0</v>
      </c>
      <c r="AS586" s="10">
        <f t="shared" si="248"/>
        <v>0</v>
      </c>
      <c r="AT586" s="10">
        <f t="shared" si="263"/>
        <v>0</v>
      </c>
      <c r="AV586" s="10">
        <f t="shared" si="259"/>
        <v>0</v>
      </c>
      <c r="AW586" s="10">
        <f>'დამტკ. ბიუჯ.'!G586</f>
        <v>0</v>
      </c>
      <c r="AX586" s="10">
        <f>'დამტკ. საკუთ.'!G586</f>
        <v>0</v>
      </c>
      <c r="AY586" s="10">
        <f>'ცვლილ. ბიუჯ.'!H586</f>
        <v>0</v>
      </c>
      <c r="AZ586" s="10">
        <f>'ცვლილ. საკუთ.'!H586</f>
        <v>0</v>
      </c>
      <c r="BA586" s="10">
        <f>'მთავრ. ფონდი'!H586</f>
        <v>0</v>
      </c>
      <c r="BB586" s="10">
        <f>'პრეზ. ფონდი'!H586</f>
        <v>0</v>
      </c>
      <c r="BC586" s="10">
        <f>'დაზუსტ. ნაერთი'!G586</f>
        <v>0</v>
      </c>
      <c r="BD586" s="10">
        <f>'დაზუსტ. ბიუჯ.'!G586</f>
        <v>0</v>
      </c>
      <c r="BE586" s="10">
        <f>'დაზუსტ. საკუთ.'!G586</f>
        <v>0</v>
      </c>
      <c r="BG586" s="10">
        <f t="shared" si="260"/>
        <v>0</v>
      </c>
      <c r="BH586" s="10">
        <f t="shared" si="260"/>
        <v>0</v>
      </c>
      <c r="BI586" s="10">
        <f t="shared" si="260"/>
        <v>0</v>
      </c>
      <c r="BJ586" s="10">
        <f t="shared" si="249"/>
        <v>0</v>
      </c>
      <c r="BK586" s="10">
        <f t="shared" si="249"/>
        <v>0</v>
      </c>
      <c r="BL586" s="10">
        <f t="shared" si="249"/>
        <v>0</v>
      </c>
      <c r="BM586" s="10">
        <f t="shared" si="249"/>
        <v>0</v>
      </c>
      <c r="BN586" s="10">
        <f t="shared" si="264"/>
        <v>0</v>
      </c>
      <c r="BO586" s="10">
        <f t="shared" si="264"/>
        <v>0</v>
      </c>
      <c r="BP586" s="10">
        <f t="shared" si="264"/>
        <v>0</v>
      </c>
      <c r="BR586" s="10">
        <f t="shared" si="261"/>
        <v>0</v>
      </c>
      <c r="BS586" s="10">
        <f>'დამტკ. ბიუჯ.'!H586</f>
        <v>0</v>
      </c>
      <c r="BT586" s="10">
        <f>'დამტკ. საკუთ.'!H586</f>
        <v>0</v>
      </c>
      <c r="BU586" s="10">
        <f>'ცვლილ. ბიუჯ.'!I586</f>
        <v>0</v>
      </c>
      <c r="BV586" s="10">
        <f>'ცვლილ. საკუთ.'!I586</f>
        <v>0</v>
      </c>
      <c r="BW586" s="10">
        <f>'მთავრ. ფონდი'!I586</f>
        <v>0</v>
      </c>
      <c r="BX586" s="10">
        <f>'პრეზ. ფონდი'!I586</f>
        <v>0</v>
      </c>
      <c r="BY586" s="10">
        <f>'დაზუსტ. ნაერთი'!H586</f>
        <v>0</v>
      </c>
      <c r="BZ586" s="10">
        <f>'დაზუსტ. ბიუჯ.'!H586</f>
        <v>0</v>
      </c>
      <c r="CA586" s="10">
        <f>'დაზუსტ. საკუთ.'!H586</f>
        <v>0</v>
      </c>
    </row>
    <row r="587" spans="1:79" x14ac:dyDescent="0.25">
      <c r="A587" t="str">
        <f t="shared" si="250"/>
        <v>b</v>
      </c>
      <c r="B587" s="8"/>
      <c r="C587" s="9" t="s">
        <v>17</v>
      </c>
      <c r="D587" s="10">
        <f t="shared" si="251"/>
        <v>0</v>
      </c>
      <c r="E587" s="10">
        <f t="shared" si="252"/>
        <v>0</v>
      </c>
      <c r="F587" s="10">
        <f t="shared" si="253"/>
        <v>0</v>
      </c>
      <c r="G587" s="10">
        <f t="shared" si="253"/>
        <v>0</v>
      </c>
      <c r="H587" s="10">
        <f t="shared" si="253"/>
        <v>0</v>
      </c>
      <c r="I587" s="10">
        <f t="shared" si="247"/>
        <v>0</v>
      </c>
      <c r="J587" s="10">
        <f t="shared" si="247"/>
        <v>0</v>
      </c>
      <c r="K587" s="10">
        <f t="shared" si="247"/>
        <v>0</v>
      </c>
      <c r="L587" s="10">
        <f t="shared" si="247"/>
        <v>0</v>
      </c>
      <c r="M587" s="10">
        <f t="shared" si="262"/>
        <v>0</v>
      </c>
      <c r="O587" s="10">
        <f t="shared" si="254"/>
        <v>0</v>
      </c>
      <c r="P587" s="10">
        <f>'დამტკ. ბიუჯ.'!E587</f>
        <v>0</v>
      </c>
      <c r="Q587" s="10">
        <f>'დამტკ. საკუთ.'!E587</f>
        <v>0</v>
      </c>
      <c r="R587" s="10">
        <f>'ცვლილ. ბიუჯ.'!F587</f>
        <v>0</v>
      </c>
      <c r="S587" s="10">
        <f>'ცვლილ. საკუთ.'!F587</f>
        <v>0</v>
      </c>
      <c r="T587" s="10">
        <f>'მთავრ. ფონდი'!F587</f>
        <v>0</v>
      </c>
      <c r="U587" s="10">
        <f>'პრეზ. ფონდი'!F587</f>
        <v>0</v>
      </c>
      <c r="V587" s="10">
        <f>'დაზუსტ. ნაერთი'!E587</f>
        <v>0</v>
      </c>
      <c r="W587" s="10">
        <f>'დაზუსტ. ბიუჯ.'!E587</f>
        <v>0</v>
      </c>
      <c r="X587" s="10">
        <f>'დაზუსტ. საკუთ.'!E587</f>
        <v>0</v>
      </c>
      <c r="Z587" s="10">
        <f t="shared" si="255"/>
        <v>0</v>
      </c>
      <c r="AA587" s="10">
        <f>'დამტკ. ბიუჯ.'!F587</f>
        <v>0</v>
      </c>
      <c r="AB587" s="10">
        <f>'დამტკ. საკუთ.'!F587</f>
        <v>0</v>
      </c>
      <c r="AC587" s="10">
        <f>'ცვლილ. ბიუჯ.'!G587</f>
        <v>0</v>
      </c>
      <c r="AD587" s="10">
        <f>'ცვლილ. საკუთ.'!G587</f>
        <v>0</v>
      </c>
      <c r="AE587" s="10">
        <f>'მთავრ. ფონდი'!G587</f>
        <v>0</v>
      </c>
      <c r="AF587" s="10">
        <f>'პრეზ. ფონდი'!G587</f>
        <v>0</v>
      </c>
      <c r="AG587" s="10">
        <f>'დაზუსტ. ნაერთი'!F587</f>
        <v>0</v>
      </c>
      <c r="AH587" s="10">
        <f>'დაზუსტ. ბიუჯ.'!F587</f>
        <v>0</v>
      </c>
      <c r="AI587" s="10">
        <f>'დაზუსტ. საკუთ.'!F587</f>
        <v>0</v>
      </c>
      <c r="AK587" s="10">
        <f t="shared" si="256"/>
        <v>0</v>
      </c>
      <c r="AL587" s="10">
        <f t="shared" si="257"/>
        <v>0</v>
      </c>
      <c r="AM587" s="10">
        <f t="shared" si="258"/>
        <v>0</v>
      </c>
      <c r="AN587" s="10">
        <f t="shared" si="258"/>
        <v>0</v>
      </c>
      <c r="AO587" s="10">
        <f t="shared" si="258"/>
        <v>0</v>
      </c>
      <c r="AP587" s="10">
        <f t="shared" si="248"/>
        <v>0</v>
      </c>
      <c r="AQ587" s="10">
        <f t="shared" si="248"/>
        <v>0</v>
      </c>
      <c r="AR587" s="10">
        <f t="shared" si="248"/>
        <v>0</v>
      </c>
      <c r="AS587" s="10">
        <f t="shared" si="248"/>
        <v>0</v>
      </c>
      <c r="AT587" s="10">
        <f t="shared" si="263"/>
        <v>0</v>
      </c>
      <c r="AV587" s="10">
        <f t="shared" si="259"/>
        <v>0</v>
      </c>
      <c r="AW587" s="10">
        <f>'დამტკ. ბიუჯ.'!G587</f>
        <v>0</v>
      </c>
      <c r="AX587" s="10">
        <f>'დამტკ. საკუთ.'!G587</f>
        <v>0</v>
      </c>
      <c r="AY587" s="10">
        <f>'ცვლილ. ბიუჯ.'!H587</f>
        <v>0</v>
      </c>
      <c r="AZ587" s="10">
        <f>'ცვლილ. საკუთ.'!H587</f>
        <v>0</v>
      </c>
      <c r="BA587" s="10">
        <f>'მთავრ. ფონდი'!H587</f>
        <v>0</v>
      </c>
      <c r="BB587" s="10">
        <f>'პრეზ. ფონდი'!H587</f>
        <v>0</v>
      </c>
      <c r="BC587" s="10">
        <f>'დაზუსტ. ნაერთი'!G587</f>
        <v>0</v>
      </c>
      <c r="BD587" s="10">
        <f>'დაზუსტ. ბიუჯ.'!G587</f>
        <v>0</v>
      </c>
      <c r="BE587" s="10">
        <f>'დაზუსტ. საკუთ.'!G587</f>
        <v>0</v>
      </c>
      <c r="BG587" s="10">
        <f t="shared" si="260"/>
        <v>0</v>
      </c>
      <c r="BH587" s="10">
        <f t="shared" si="260"/>
        <v>0</v>
      </c>
      <c r="BI587" s="10">
        <f t="shared" si="260"/>
        <v>0</v>
      </c>
      <c r="BJ587" s="10">
        <f t="shared" si="249"/>
        <v>0</v>
      </c>
      <c r="BK587" s="10">
        <f t="shared" si="249"/>
        <v>0</v>
      </c>
      <c r="BL587" s="10">
        <f t="shared" si="249"/>
        <v>0</v>
      </c>
      <c r="BM587" s="10">
        <f t="shared" si="249"/>
        <v>0</v>
      </c>
      <c r="BN587" s="10">
        <f t="shared" si="264"/>
        <v>0</v>
      </c>
      <c r="BO587" s="10">
        <f t="shared" si="264"/>
        <v>0</v>
      </c>
      <c r="BP587" s="10">
        <f t="shared" si="264"/>
        <v>0</v>
      </c>
      <c r="BR587" s="10">
        <f t="shared" si="261"/>
        <v>0</v>
      </c>
      <c r="BS587" s="10">
        <f>'დამტკ. ბიუჯ.'!H587</f>
        <v>0</v>
      </c>
      <c r="BT587" s="10">
        <f>'დამტკ. საკუთ.'!H587</f>
        <v>0</v>
      </c>
      <c r="BU587" s="10">
        <f>'ცვლილ. ბიუჯ.'!I587</f>
        <v>0</v>
      </c>
      <c r="BV587" s="10">
        <f>'ცვლილ. საკუთ.'!I587</f>
        <v>0</v>
      </c>
      <c r="BW587" s="10">
        <f>'მთავრ. ფონდი'!I587</f>
        <v>0</v>
      </c>
      <c r="BX587" s="10">
        <f>'პრეზ. ფონდი'!I587</f>
        <v>0</v>
      </c>
      <c r="BY587" s="10">
        <f>'დაზუსტ. ნაერთი'!H587</f>
        <v>0</v>
      </c>
      <c r="BZ587" s="10">
        <f>'დაზუსტ. ბიუჯ.'!H587</f>
        <v>0</v>
      </c>
      <c r="CA587" s="10">
        <f>'დაზუსტ. საკუთ.'!H587</f>
        <v>0</v>
      </c>
    </row>
    <row r="588" spans="1:79" x14ac:dyDescent="0.25">
      <c r="A588" t="str">
        <f t="shared" si="250"/>
        <v>b</v>
      </c>
      <c r="B588" s="5"/>
      <c r="C588" s="6" t="s">
        <v>18</v>
      </c>
      <c r="D588" s="7">
        <f t="shared" si="251"/>
        <v>0</v>
      </c>
      <c r="E588" s="7">
        <f t="shared" si="252"/>
        <v>0</v>
      </c>
      <c r="F588" s="7">
        <f t="shared" si="253"/>
        <v>0</v>
      </c>
      <c r="G588" s="7">
        <f t="shared" si="253"/>
        <v>0</v>
      </c>
      <c r="H588" s="7">
        <f t="shared" si="253"/>
        <v>0</v>
      </c>
      <c r="I588" s="7">
        <f t="shared" si="247"/>
        <v>0</v>
      </c>
      <c r="J588" s="7">
        <f t="shared" si="247"/>
        <v>0</v>
      </c>
      <c r="K588" s="7">
        <f t="shared" si="247"/>
        <v>0</v>
      </c>
      <c r="L588" s="7">
        <f t="shared" si="247"/>
        <v>0</v>
      </c>
      <c r="M588" s="7">
        <f t="shared" si="262"/>
        <v>0</v>
      </c>
      <c r="O588" s="7">
        <f t="shared" si="254"/>
        <v>0</v>
      </c>
      <c r="P588" s="7">
        <f>'დამტკ. ბიუჯ.'!E588</f>
        <v>0</v>
      </c>
      <c r="Q588" s="7">
        <f>'დამტკ. საკუთ.'!E588</f>
        <v>0</v>
      </c>
      <c r="R588" s="7">
        <f>'ცვლილ. ბიუჯ.'!F588</f>
        <v>0</v>
      </c>
      <c r="S588" s="7">
        <f>'ცვლილ. საკუთ.'!F588</f>
        <v>0</v>
      </c>
      <c r="T588" s="7">
        <f>'მთავრ. ფონდი'!F588</f>
        <v>0</v>
      </c>
      <c r="U588" s="7">
        <f>'პრეზ. ფონდი'!F588</f>
        <v>0</v>
      </c>
      <c r="V588" s="7">
        <f>'დაზუსტ. ნაერთი'!E588</f>
        <v>0</v>
      </c>
      <c r="W588" s="7">
        <f>'დაზუსტ. ბიუჯ.'!E588</f>
        <v>0</v>
      </c>
      <c r="X588" s="7">
        <f>'დაზუსტ. საკუთ.'!E588</f>
        <v>0</v>
      </c>
      <c r="Z588" s="7">
        <f t="shared" si="255"/>
        <v>0</v>
      </c>
      <c r="AA588" s="7">
        <f>'დამტკ. ბიუჯ.'!F588</f>
        <v>0</v>
      </c>
      <c r="AB588" s="7">
        <f>'დამტკ. საკუთ.'!F588</f>
        <v>0</v>
      </c>
      <c r="AC588" s="7">
        <f>'ცვლილ. ბიუჯ.'!G588</f>
        <v>0</v>
      </c>
      <c r="AD588" s="7">
        <f>'ცვლილ. საკუთ.'!G588</f>
        <v>0</v>
      </c>
      <c r="AE588" s="7">
        <f>'მთავრ. ფონდი'!G588</f>
        <v>0</v>
      </c>
      <c r="AF588" s="7">
        <f>'პრეზ. ფონდი'!G588</f>
        <v>0</v>
      </c>
      <c r="AG588" s="7">
        <f>'დაზუსტ. ნაერთი'!F588</f>
        <v>0</v>
      </c>
      <c r="AH588" s="7">
        <f>'დაზუსტ. ბიუჯ.'!F588</f>
        <v>0</v>
      </c>
      <c r="AI588" s="7">
        <f>'დაზუსტ. საკუთ.'!F588</f>
        <v>0</v>
      </c>
      <c r="AK588" s="7">
        <f t="shared" si="256"/>
        <v>0</v>
      </c>
      <c r="AL588" s="7">
        <f t="shared" si="257"/>
        <v>0</v>
      </c>
      <c r="AM588" s="7">
        <f t="shared" si="258"/>
        <v>0</v>
      </c>
      <c r="AN588" s="7">
        <f t="shared" si="258"/>
        <v>0</v>
      </c>
      <c r="AO588" s="7">
        <f t="shared" si="258"/>
        <v>0</v>
      </c>
      <c r="AP588" s="7">
        <f t="shared" si="248"/>
        <v>0</v>
      </c>
      <c r="AQ588" s="7">
        <f t="shared" si="248"/>
        <v>0</v>
      </c>
      <c r="AR588" s="7">
        <f t="shared" si="248"/>
        <v>0</v>
      </c>
      <c r="AS588" s="7">
        <f t="shared" si="248"/>
        <v>0</v>
      </c>
      <c r="AT588" s="7">
        <f t="shared" si="263"/>
        <v>0</v>
      </c>
      <c r="AV588" s="7">
        <f t="shared" si="259"/>
        <v>0</v>
      </c>
      <c r="AW588" s="7">
        <f>'დამტკ. ბიუჯ.'!G588</f>
        <v>0</v>
      </c>
      <c r="AX588" s="7">
        <f>'დამტკ. საკუთ.'!G588</f>
        <v>0</v>
      </c>
      <c r="AY588" s="7">
        <f>'ცვლილ. ბიუჯ.'!H588</f>
        <v>0</v>
      </c>
      <c r="AZ588" s="7">
        <f>'ცვლილ. საკუთ.'!H588</f>
        <v>0</v>
      </c>
      <c r="BA588" s="7">
        <f>'მთავრ. ფონდი'!H588</f>
        <v>0</v>
      </c>
      <c r="BB588" s="7">
        <f>'პრეზ. ფონდი'!H588</f>
        <v>0</v>
      </c>
      <c r="BC588" s="7">
        <f>'დაზუსტ. ნაერთი'!G588</f>
        <v>0</v>
      </c>
      <c r="BD588" s="7">
        <f>'დაზუსტ. ბიუჯ.'!G588</f>
        <v>0</v>
      </c>
      <c r="BE588" s="7">
        <f>'დაზუსტ. საკუთ.'!G588</f>
        <v>0</v>
      </c>
      <c r="BG588" s="7">
        <f t="shared" si="260"/>
        <v>0</v>
      </c>
      <c r="BH588" s="7">
        <f t="shared" si="260"/>
        <v>0</v>
      </c>
      <c r="BI588" s="7">
        <f t="shared" si="260"/>
        <v>0</v>
      </c>
      <c r="BJ588" s="7">
        <f t="shared" si="249"/>
        <v>0</v>
      </c>
      <c r="BK588" s="7">
        <f t="shared" si="249"/>
        <v>0</v>
      </c>
      <c r="BL588" s="7">
        <f t="shared" si="249"/>
        <v>0</v>
      </c>
      <c r="BM588" s="7">
        <f t="shared" si="249"/>
        <v>0</v>
      </c>
      <c r="BN588" s="7">
        <f t="shared" si="264"/>
        <v>0</v>
      </c>
      <c r="BO588" s="7">
        <f t="shared" si="264"/>
        <v>0</v>
      </c>
      <c r="BP588" s="7">
        <f t="shared" si="264"/>
        <v>0</v>
      </c>
      <c r="BR588" s="7">
        <f t="shared" si="261"/>
        <v>0</v>
      </c>
      <c r="BS588" s="7">
        <f>'დამტკ. ბიუჯ.'!H588</f>
        <v>0</v>
      </c>
      <c r="BT588" s="7">
        <f>'დამტკ. საკუთ.'!H588</f>
        <v>0</v>
      </c>
      <c r="BU588" s="7">
        <f>'ცვლილ. ბიუჯ.'!I588</f>
        <v>0</v>
      </c>
      <c r="BV588" s="7">
        <f>'ცვლილ. საკუთ.'!I588</f>
        <v>0</v>
      </c>
      <c r="BW588" s="7">
        <f>'მთავრ. ფონდი'!I588</f>
        <v>0</v>
      </c>
      <c r="BX588" s="7">
        <f>'პრეზ. ფონდი'!I588</f>
        <v>0</v>
      </c>
      <c r="BY588" s="7">
        <f>'დაზუსტ. ნაერთი'!H588</f>
        <v>0</v>
      </c>
      <c r="BZ588" s="7">
        <f>'დაზუსტ. ბიუჯ.'!H588</f>
        <v>0</v>
      </c>
      <c r="CA588" s="7">
        <f>'დაზუსტ. საკუთ.'!H588</f>
        <v>0</v>
      </c>
    </row>
    <row r="589" spans="1:79" x14ac:dyDescent="0.25">
      <c r="A589" t="str">
        <f t="shared" si="250"/>
        <v>b</v>
      </c>
      <c r="B589" s="5"/>
      <c r="C589" s="6" t="s">
        <v>19</v>
      </c>
      <c r="D589" s="7">
        <f t="shared" si="251"/>
        <v>0</v>
      </c>
      <c r="E589" s="7">
        <f t="shared" si="252"/>
        <v>0</v>
      </c>
      <c r="F589" s="7">
        <f t="shared" si="253"/>
        <v>0</v>
      </c>
      <c r="G589" s="7">
        <f t="shared" si="253"/>
        <v>0</v>
      </c>
      <c r="H589" s="7">
        <f t="shared" si="253"/>
        <v>0</v>
      </c>
      <c r="I589" s="7">
        <f t="shared" si="247"/>
        <v>0</v>
      </c>
      <c r="J589" s="7">
        <f t="shared" si="247"/>
        <v>0</v>
      </c>
      <c r="K589" s="7">
        <f t="shared" si="247"/>
        <v>0</v>
      </c>
      <c r="L589" s="7">
        <f t="shared" si="247"/>
        <v>0</v>
      </c>
      <c r="M589" s="7">
        <f t="shared" si="262"/>
        <v>0</v>
      </c>
      <c r="O589" s="7">
        <f t="shared" si="254"/>
        <v>0</v>
      </c>
      <c r="P589" s="7">
        <f>'დამტკ. ბიუჯ.'!E589</f>
        <v>0</v>
      </c>
      <c r="Q589" s="7">
        <f>'დამტკ. საკუთ.'!E589</f>
        <v>0</v>
      </c>
      <c r="R589" s="7">
        <f>'ცვლილ. ბიუჯ.'!F589</f>
        <v>0</v>
      </c>
      <c r="S589" s="7">
        <f>'ცვლილ. საკუთ.'!F589</f>
        <v>0</v>
      </c>
      <c r="T589" s="7">
        <f>'მთავრ. ფონდი'!F589</f>
        <v>0</v>
      </c>
      <c r="U589" s="7">
        <f>'პრეზ. ფონდი'!F589</f>
        <v>0</v>
      </c>
      <c r="V589" s="7">
        <f>'დაზუსტ. ნაერთი'!E589</f>
        <v>0</v>
      </c>
      <c r="W589" s="7">
        <f>'დაზუსტ. ბიუჯ.'!E589</f>
        <v>0</v>
      </c>
      <c r="X589" s="7">
        <f>'დაზუსტ. საკუთ.'!E589</f>
        <v>0</v>
      </c>
      <c r="Z589" s="7">
        <f t="shared" si="255"/>
        <v>0</v>
      </c>
      <c r="AA589" s="7">
        <f>'დამტკ. ბიუჯ.'!F589</f>
        <v>0</v>
      </c>
      <c r="AB589" s="7">
        <f>'დამტკ. საკუთ.'!F589</f>
        <v>0</v>
      </c>
      <c r="AC589" s="7">
        <f>'ცვლილ. ბიუჯ.'!G589</f>
        <v>0</v>
      </c>
      <c r="AD589" s="7">
        <f>'ცვლილ. საკუთ.'!G589</f>
        <v>0</v>
      </c>
      <c r="AE589" s="7">
        <f>'მთავრ. ფონდი'!G589</f>
        <v>0</v>
      </c>
      <c r="AF589" s="7">
        <f>'პრეზ. ფონდი'!G589</f>
        <v>0</v>
      </c>
      <c r="AG589" s="7">
        <f>'დაზუსტ. ნაერთი'!F589</f>
        <v>0</v>
      </c>
      <c r="AH589" s="7">
        <f>'დაზუსტ. ბიუჯ.'!F589</f>
        <v>0</v>
      </c>
      <c r="AI589" s="7">
        <f>'დაზუსტ. საკუთ.'!F589</f>
        <v>0</v>
      </c>
      <c r="AK589" s="7">
        <f t="shared" si="256"/>
        <v>0</v>
      </c>
      <c r="AL589" s="7">
        <f t="shared" si="257"/>
        <v>0</v>
      </c>
      <c r="AM589" s="7">
        <f t="shared" si="258"/>
        <v>0</v>
      </c>
      <c r="AN589" s="7">
        <f t="shared" si="258"/>
        <v>0</v>
      </c>
      <c r="AO589" s="7">
        <f t="shared" si="258"/>
        <v>0</v>
      </c>
      <c r="AP589" s="7">
        <f t="shared" si="248"/>
        <v>0</v>
      </c>
      <c r="AQ589" s="7">
        <f t="shared" si="248"/>
        <v>0</v>
      </c>
      <c r="AR589" s="7">
        <f t="shared" si="248"/>
        <v>0</v>
      </c>
      <c r="AS589" s="7">
        <f t="shared" si="248"/>
        <v>0</v>
      </c>
      <c r="AT589" s="7">
        <f t="shared" si="263"/>
        <v>0</v>
      </c>
      <c r="AV589" s="7">
        <f t="shared" si="259"/>
        <v>0</v>
      </c>
      <c r="AW589" s="7">
        <f>'დამტკ. ბიუჯ.'!G589</f>
        <v>0</v>
      </c>
      <c r="AX589" s="7">
        <f>'დამტკ. საკუთ.'!G589</f>
        <v>0</v>
      </c>
      <c r="AY589" s="7">
        <f>'ცვლილ. ბიუჯ.'!H589</f>
        <v>0</v>
      </c>
      <c r="AZ589" s="7">
        <f>'ცვლილ. საკუთ.'!H589</f>
        <v>0</v>
      </c>
      <c r="BA589" s="7">
        <f>'მთავრ. ფონდი'!H589</f>
        <v>0</v>
      </c>
      <c r="BB589" s="7">
        <f>'პრეზ. ფონდი'!H589</f>
        <v>0</v>
      </c>
      <c r="BC589" s="7">
        <f>'დაზუსტ. ნაერთი'!G589</f>
        <v>0</v>
      </c>
      <c r="BD589" s="7">
        <f>'დაზუსტ. ბიუჯ.'!G589</f>
        <v>0</v>
      </c>
      <c r="BE589" s="7">
        <f>'დაზუსტ. საკუთ.'!G589</f>
        <v>0</v>
      </c>
      <c r="BG589" s="7">
        <f t="shared" si="260"/>
        <v>0</v>
      </c>
      <c r="BH589" s="7">
        <f t="shared" si="260"/>
        <v>0</v>
      </c>
      <c r="BI589" s="7">
        <f t="shared" si="260"/>
        <v>0</v>
      </c>
      <c r="BJ589" s="7">
        <f t="shared" si="249"/>
        <v>0</v>
      </c>
      <c r="BK589" s="7">
        <f t="shared" si="249"/>
        <v>0</v>
      </c>
      <c r="BL589" s="7">
        <f t="shared" si="249"/>
        <v>0</v>
      </c>
      <c r="BM589" s="7">
        <f t="shared" si="249"/>
        <v>0</v>
      </c>
      <c r="BN589" s="7">
        <f t="shared" si="264"/>
        <v>0</v>
      </c>
      <c r="BO589" s="7">
        <f t="shared" si="264"/>
        <v>0</v>
      </c>
      <c r="BP589" s="7">
        <f t="shared" si="264"/>
        <v>0</v>
      </c>
      <c r="BR589" s="7">
        <f t="shared" si="261"/>
        <v>0</v>
      </c>
      <c r="BS589" s="7">
        <f>'დამტკ. ბიუჯ.'!H589</f>
        <v>0</v>
      </c>
      <c r="BT589" s="7">
        <f>'დამტკ. საკუთ.'!H589</f>
        <v>0</v>
      </c>
      <c r="BU589" s="7">
        <f>'ცვლილ. ბიუჯ.'!I589</f>
        <v>0</v>
      </c>
      <c r="BV589" s="7">
        <f>'ცვლილ. საკუთ.'!I589</f>
        <v>0</v>
      </c>
      <c r="BW589" s="7">
        <f>'მთავრ. ფონდი'!I589</f>
        <v>0</v>
      </c>
      <c r="BX589" s="7">
        <f>'პრეზ. ფონდი'!I589</f>
        <v>0</v>
      </c>
      <c r="BY589" s="7">
        <f>'დაზუსტ. ნაერთი'!H589</f>
        <v>0</v>
      </c>
      <c r="BZ589" s="7">
        <f>'დაზუსტ. ბიუჯ.'!H589</f>
        <v>0</v>
      </c>
      <c r="CA589" s="7">
        <f>'დაზუსტ. საკუთ.'!H589</f>
        <v>0</v>
      </c>
    </row>
    <row r="590" spans="1:79" ht="15.75" thickBot="1" x14ac:dyDescent="0.3">
      <c r="A590" t="str">
        <f t="shared" si="250"/>
        <v>b</v>
      </c>
      <c r="B590" s="11"/>
      <c r="C590" s="12" t="s">
        <v>20</v>
      </c>
      <c r="D590" s="13">
        <f t="shared" si="251"/>
        <v>0</v>
      </c>
      <c r="E590" s="13">
        <f t="shared" si="252"/>
        <v>0</v>
      </c>
      <c r="F590" s="13">
        <f t="shared" si="253"/>
        <v>0</v>
      </c>
      <c r="G590" s="13">
        <f t="shared" si="253"/>
        <v>0</v>
      </c>
      <c r="H590" s="13">
        <f t="shared" si="253"/>
        <v>0</v>
      </c>
      <c r="I590" s="13">
        <f t="shared" si="247"/>
        <v>0</v>
      </c>
      <c r="J590" s="13">
        <f t="shared" si="247"/>
        <v>0</v>
      </c>
      <c r="K590" s="13">
        <f t="shared" si="247"/>
        <v>0</v>
      </c>
      <c r="L590" s="13">
        <f t="shared" si="247"/>
        <v>0</v>
      </c>
      <c r="M590" s="13">
        <f t="shared" si="262"/>
        <v>0</v>
      </c>
      <c r="O590" s="13">
        <f t="shared" si="254"/>
        <v>0</v>
      </c>
      <c r="P590" s="13">
        <f>'დამტკ. ბიუჯ.'!E590</f>
        <v>0</v>
      </c>
      <c r="Q590" s="13">
        <f>'დამტკ. საკუთ.'!E590</f>
        <v>0</v>
      </c>
      <c r="R590" s="13">
        <f>'ცვლილ. ბიუჯ.'!F590</f>
        <v>0</v>
      </c>
      <c r="S590" s="13">
        <f>'ცვლილ. საკუთ.'!F590</f>
        <v>0</v>
      </c>
      <c r="T590" s="13">
        <f>'მთავრ. ფონდი'!F590</f>
        <v>0</v>
      </c>
      <c r="U590" s="13">
        <f>'პრეზ. ფონდი'!F590</f>
        <v>0</v>
      </c>
      <c r="V590" s="13">
        <f>'დაზუსტ. ნაერთი'!E590</f>
        <v>0</v>
      </c>
      <c r="W590" s="13">
        <f>'დაზუსტ. ბიუჯ.'!E590</f>
        <v>0</v>
      </c>
      <c r="X590" s="13">
        <f>'დაზუსტ. საკუთ.'!E590</f>
        <v>0</v>
      </c>
      <c r="Z590" s="13">
        <f t="shared" si="255"/>
        <v>0</v>
      </c>
      <c r="AA590" s="13">
        <f>'დამტკ. ბიუჯ.'!F590</f>
        <v>0</v>
      </c>
      <c r="AB590" s="13">
        <f>'დამტკ. საკუთ.'!F590</f>
        <v>0</v>
      </c>
      <c r="AC590" s="13">
        <f>'ცვლილ. ბიუჯ.'!G590</f>
        <v>0</v>
      </c>
      <c r="AD590" s="13">
        <f>'ცვლილ. საკუთ.'!G590</f>
        <v>0</v>
      </c>
      <c r="AE590" s="13">
        <f>'მთავრ. ფონდი'!G590</f>
        <v>0</v>
      </c>
      <c r="AF590" s="13">
        <f>'პრეზ. ფონდი'!G590</f>
        <v>0</v>
      </c>
      <c r="AG590" s="13">
        <f>'დაზუსტ. ნაერთი'!F590</f>
        <v>0</v>
      </c>
      <c r="AH590" s="13">
        <f>'დაზუსტ. ბიუჯ.'!F590</f>
        <v>0</v>
      </c>
      <c r="AI590" s="13">
        <f>'დაზუსტ. საკუთ.'!F590</f>
        <v>0</v>
      </c>
      <c r="AK590" s="13">
        <f t="shared" si="256"/>
        <v>0</v>
      </c>
      <c r="AL590" s="13">
        <f t="shared" si="257"/>
        <v>0</v>
      </c>
      <c r="AM590" s="13">
        <f t="shared" si="258"/>
        <v>0</v>
      </c>
      <c r="AN590" s="13">
        <f t="shared" si="258"/>
        <v>0</v>
      </c>
      <c r="AO590" s="13">
        <f t="shared" si="258"/>
        <v>0</v>
      </c>
      <c r="AP590" s="13">
        <f t="shared" si="248"/>
        <v>0</v>
      </c>
      <c r="AQ590" s="13">
        <f t="shared" si="248"/>
        <v>0</v>
      </c>
      <c r="AR590" s="13">
        <f t="shared" si="248"/>
        <v>0</v>
      </c>
      <c r="AS590" s="13">
        <f t="shared" si="248"/>
        <v>0</v>
      </c>
      <c r="AT590" s="13">
        <f t="shared" si="263"/>
        <v>0</v>
      </c>
      <c r="AV590" s="13">
        <f t="shared" si="259"/>
        <v>0</v>
      </c>
      <c r="AW590" s="13">
        <f>'დამტკ. ბიუჯ.'!G590</f>
        <v>0</v>
      </c>
      <c r="AX590" s="13">
        <f>'დამტკ. საკუთ.'!G590</f>
        <v>0</v>
      </c>
      <c r="AY590" s="13">
        <f>'ცვლილ. ბიუჯ.'!H590</f>
        <v>0</v>
      </c>
      <c r="AZ590" s="13">
        <f>'ცვლილ. საკუთ.'!H590</f>
        <v>0</v>
      </c>
      <c r="BA590" s="13">
        <f>'მთავრ. ფონდი'!H590</f>
        <v>0</v>
      </c>
      <c r="BB590" s="13">
        <f>'პრეზ. ფონდი'!H590</f>
        <v>0</v>
      </c>
      <c r="BC590" s="13">
        <f>'დაზუსტ. ნაერთი'!G590</f>
        <v>0</v>
      </c>
      <c r="BD590" s="13">
        <f>'დაზუსტ. ბიუჯ.'!G590</f>
        <v>0</v>
      </c>
      <c r="BE590" s="13">
        <f>'დაზუსტ. საკუთ.'!G590</f>
        <v>0</v>
      </c>
      <c r="BG590" s="13">
        <f t="shared" si="260"/>
        <v>0</v>
      </c>
      <c r="BH590" s="13">
        <f t="shared" si="260"/>
        <v>0</v>
      </c>
      <c r="BI590" s="13">
        <f t="shared" si="260"/>
        <v>0</v>
      </c>
      <c r="BJ590" s="13">
        <f t="shared" si="249"/>
        <v>0</v>
      </c>
      <c r="BK590" s="13">
        <f t="shared" si="249"/>
        <v>0</v>
      </c>
      <c r="BL590" s="13">
        <f t="shared" si="249"/>
        <v>0</v>
      </c>
      <c r="BM590" s="13">
        <f t="shared" si="249"/>
        <v>0</v>
      </c>
      <c r="BN590" s="13">
        <f t="shared" si="264"/>
        <v>0</v>
      </c>
      <c r="BO590" s="13">
        <f t="shared" si="264"/>
        <v>0</v>
      </c>
      <c r="BP590" s="13">
        <f t="shared" si="264"/>
        <v>0</v>
      </c>
      <c r="BR590" s="13">
        <f t="shared" si="261"/>
        <v>0</v>
      </c>
      <c r="BS590" s="13">
        <f>'დამტკ. ბიუჯ.'!H590</f>
        <v>0</v>
      </c>
      <c r="BT590" s="13">
        <f>'დამტკ. საკუთ.'!H590</f>
        <v>0</v>
      </c>
      <c r="BU590" s="13">
        <f>'ცვლილ. ბიუჯ.'!I590</f>
        <v>0</v>
      </c>
      <c r="BV590" s="13">
        <f>'ცვლილ. საკუთ.'!I590</f>
        <v>0</v>
      </c>
      <c r="BW590" s="13">
        <f>'მთავრ. ფონდი'!I590</f>
        <v>0</v>
      </c>
      <c r="BX590" s="13">
        <f>'პრეზ. ფონდი'!I590</f>
        <v>0</v>
      </c>
      <c r="BY590" s="13">
        <f>'დაზუსტ. ნაერთი'!H590</f>
        <v>0</v>
      </c>
      <c r="BZ590" s="13">
        <f>'დაზუსტ. ბიუჯ.'!H590</f>
        <v>0</v>
      </c>
      <c r="CA590" s="13">
        <f>'დაზუსტ. საკუთ.'!H590</f>
        <v>0</v>
      </c>
    </row>
    <row r="591" spans="1:79" ht="16.5" thickTop="1" thickBot="1" x14ac:dyDescent="0.3">
      <c r="A591" t="str">
        <f t="shared" si="250"/>
        <v>a</v>
      </c>
      <c r="B591" s="16" t="s">
        <v>105</v>
      </c>
      <c r="C591" s="4" t="s">
        <v>106</v>
      </c>
      <c r="D591" s="4">
        <f t="shared" si="251"/>
        <v>16253000</v>
      </c>
      <c r="E591" s="4">
        <f t="shared" si="252"/>
        <v>16253000</v>
      </c>
      <c r="F591" s="4">
        <f t="shared" si="253"/>
        <v>0</v>
      </c>
      <c r="G591" s="4">
        <f t="shared" si="253"/>
        <v>0</v>
      </c>
      <c r="H591" s="4">
        <f t="shared" si="253"/>
        <v>0</v>
      </c>
      <c r="I591" s="4">
        <f t="shared" si="247"/>
        <v>0</v>
      </c>
      <c r="J591" s="4">
        <f t="shared" si="247"/>
        <v>0</v>
      </c>
      <c r="K591" s="4">
        <f t="shared" si="247"/>
        <v>16253000</v>
      </c>
      <c r="L591" s="4">
        <f t="shared" si="247"/>
        <v>16253000</v>
      </c>
      <c r="M591" s="4">
        <f t="shared" si="262"/>
        <v>0</v>
      </c>
      <c r="O591" s="4">
        <f t="shared" si="254"/>
        <v>13010000</v>
      </c>
      <c r="P591" s="4">
        <f>'დამტკ. ბიუჯ.'!E591</f>
        <v>13010000</v>
      </c>
      <c r="Q591" s="4">
        <f>'დამტკ. საკუთ.'!E591</f>
        <v>0</v>
      </c>
      <c r="R591" s="4">
        <f>'ცვლილ. ბიუჯ.'!F591</f>
        <v>0</v>
      </c>
      <c r="S591" s="4">
        <f>'ცვლილ. საკუთ.'!F591</f>
        <v>0</v>
      </c>
      <c r="T591" s="4">
        <f>'მთავრ. ფონდი'!F591</f>
        <v>0</v>
      </c>
      <c r="U591" s="4">
        <f>'პრეზ. ფონდი'!F591</f>
        <v>0</v>
      </c>
      <c r="V591" s="4">
        <f>'დაზუსტ. ნაერთი'!E591</f>
        <v>13010000</v>
      </c>
      <c r="W591" s="4">
        <f>'დაზუსტ. ბიუჯ.'!E591</f>
        <v>13010000</v>
      </c>
      <c r="X591" s="4">
        <f>'დაზუსტ. საკუთ.'!E591</f>
        <v>0</v>
      </c>
      <c r="Z591" s="4">
        <f t="shared" si="255"/>
        <v>2505000</v>
      </c>
      <c r="AA591" s="4">
        <f>'დამტკ. ბიუჯ.'!F591</f>
        <v>2505000</v>
      </c>
      <c r="AB591" s="4">
        <f>'დამტკ. საკუთ.'!F591</f>
        <v>0</v>
      </c>
      <c r="AC591" s="4">
        <f>'ცვლილ. ბიუჯ.'!G591</f>
        <v>0</v>
      </c>
      <c r="AD591" s="4">
        <f>'ცვლილ. საკუთ.'!G591</f>
        <v>0</v>
      </c>
      <c r="AE591" s="4">
        <f>'მთავრ. ფონდი'!G591</f>
        <v>0</v>
      </c>
      <c r="AF591" s="4">
        <f>'პრეზ. ფონდი'!G591</f>
        <v>0</v>
      </c>
      <c r="AG591" s="4">
        <f>'დაზუსტ. ნაერთი'!F591</f>
        <v>2505000</v>
      </c>
      <c r="AH591" s="4">
        <f>'დაზუსტ. ბიუჯ.'!F591</f>
        <v>2505000</v>
      </c>
      <c r="AI591" s="4">
        <f>'დაზუსტ. საკუთ.'!F591</f>
        <v>0</v>
      </c>
      <c r="AK591" s="4">
        <f t="shared" si="256"/>
        <v>15515000</v>
      </c>
      <c r="AL591" s="4">
        <f t="shared" si="257"/>
        <v>15515000</v>
      </c>
      <c r="AM591" s="4">
        <f t="shared" si="258"/>
        <v>0</v>
      </c>
      <c r="AN591" s="4">
        <f t="shared" si="258"/>
        <v>0</v>
      </c>
      <c r="AO591" s="4">
        <f t="shared" si="258"/>
        <v>0</v>
      </c>
      <c r="AP591" s="4">
        <f t="shared" si="248"/>
        <v>0</v>
      </c>
      <c r="AQ591" s="4">
        <f t="shared" si="248"/>
        <v>0</v>
      </c>
      <c r="AR591" s="4">
        <f t="shared" si="248"/>
        <v>15515000</v>
      </c>
      <c r="AS591" s="4">
        <f t="shared" si="248"/>
        <v>15515000</v>
      </c>
      <c r="AT591" s="4">
        <f t="shared" si="263"/>
        <v>0</v>
      </c>
      <c r="AV591" s="4">
        <f t="shared" si="259"/>
        <v>10000</v>
      </c>
      <c r="AW591" s="4">
        <f>'დამტკ. ბიუჯ.'!G591</f>
        <v>10000</v>
      </c>
      <c r="AX591" s="4">
        <f>'დამტკ. საკუთ.'!G591</f>
        <v>0</v>
      </c>
      <c r="AY591" s="4">
        <f>'ცვლილ. ბიუჯ.'!H591</f>
        <v>0</v>
      </c>
      <c r="AZ591" s="4">
        <f>'ცვლილ. საკუთ.'!H591</f>
        <v>0</v>
      </c>
      <c r="BA591" s="4">
        <f>'მთავრ. ფონდი'!H591</f>
        <v>0</v>
      </c>
      <c r="BB591" s="4">
        <f>'პრეზ. ფონდი'!H591</f>
        <v>0</v>
      </c>
      <c r="BC591" s="4">
        <f>'დაზუსტ. ნაერთი'!G591</f>
        <v>10000</v>
      </c>
      <c r="BD591" s="4">
        <f>'დაზუსტ. ბიუჯ.'!G591</f>
        <v>10000</v>
      </c>
      <c r="BE591" s="4">
        <f>'დაზუსტ. საკუთ.'!G591</f>
        <v>0</v>
      </c>
      <c r="BG591" s="4">
        <f t="shared" si="260"/>
        <v>15525000</v>
      </c>
      <c r="BH591" s="4">
        <f t="shared" si="260"/>
        <v>15525000</v>
      </c>
      <c r="BI591" s="4">
        <f t="shared" si="260"/>
        <v>0</v>
      </c>
      <c r="BJ591" s="4">
        <f t="shared" si="249"/>
        <v>0</v>
      </c>
      <c r="BK591" s="4">
        <f t="shared" si="249"/>
        <v>0</v>
      </c>
      <c r="BL591" s="4">
        <f t="shared" si="249"/>
        <v>0</v>
      </c>
      <c r="BM591" s="4">
        <f t="shared" si="249"/>
        <v>0</v>
      </c>
      <c r="BN591" s="4">
        <f t="shared" si="264"/>
        <v>15525000</v>
      </c>
      <c r="BO591" s="4">
        <f t="shared" si="264"/>
        <v>15525000</v>
      </c>
      <c r="BP591" s="4">
        <f t="shared" si="264"/>
        <v>0</v>
      </c>
      <c r="BR591" s="4">
        <f t="shared" si="261"/>
        <v>728000</v>
      </c>
      <c r="BS591" s="4">
        <f>'დამტკ. ბიუჯ.'!H591</f>
        <v>728000</v>
      </c>
      <c r="BT591" s="4">
        <f>'დამტკ. საკუთ.'!H591</f>
        <v>0</v>
      </c>
      <c r="BU591" s="4">
        <f>'ცვლილ. ბიუჯ.'!I591</f>
        <v>0</v>
      </c>
      <c r="BV591" s="4">
        <f>'ცვლილ. საკუთ.'!I591</f>
        <v>0</v>
      </c>
      <c r="BW591" s="4">
        <f>'მთავრ. ფონდი'!I591</f>
        <v>0</v>
      </c>
      <c r="BX591" s="4">
        <f>'პრეზ. ფონდი'!I591</f>
        <v>0</v>
      </c>
      <c r="BY591" s="4">
        <f>'დაზუსტ. ნაერთი'!H591</f>
        <v>728000</v>
      </c>
      <c r="BZ591" s="4">
        <f>'დაზუსტ. ბიუჯ.'!H591</f>
        <v>728000</v>
      </c>
      <c r="CA591" s="4">
        <f>'დაზუსტ. საკუთ.'!H591</f>
        <v>0</v>
      </c>
    </row>
    <row r="592" spans="1:79" ht="15.75" thickTop="1" x14ac:dyDescent="0.25">
      <c r="A592" t="str">
        <f t="shared" si="250"/>
        <v>a</v>
      </c>
      <c r="B592" s="5"/>
      <c r="C592" s="6" t="s">
        <v>10</v>
      </c>
      <c r="D592" s="7">
        <f t="shared" si="251"/>
        <v>16253000</v>
      </c>
      <c r="E592" s="7">
        <f t="shared" si="252"/>
        <v>16253000</v>
      </c>
      <c r="F592" s="7">
        <f t="shared" si="253"/>
        <v>0</v>
      </c>
      <c r="G592" s="7">
        <f t="shared" si="253"/>
        <v>0</v>
      </c>
      <c r="H592" s="7">
        <f t="shared" si="253"/>
        <v>0</v>
      </c>
      <c r="I592" s="7">
        <f t="shared" si="247"/>
        <v>0</v>
      </c>
      <c r="J592" s="7">
        <f t="shared" si="247"/>
        <v>0</v>
      </c>
      <c r="K592" s="7">
        <f t="shared" si="247"/>
        <v>16253000</v>
      </c>
      <c r="L592" s="7">
        <f t="shared" si="247"/>
        <v>16253000</v>
      </c>
      <c r="M592" s="7">
        <f t="shared" si="262"/>
        <v>0</v>
      </c>
      <c r="O592" s="7">
        <f t="shared" si="254"/>
        <v>13010000</v>
      </c>
      <c r="P592" s="7">
        <f>'დამტკ. ბიუჯ.'!E592</f>
        <v>13010000</v>
      </c>
      <c r="Q592" s="7">
        <f>'დამტკ. საკუთ.'!E592</f>
        <v>0</v>
      </c>
      <c r="R592" s="7">
        <f>'ცვლილ. ბიუჯ.'!F592</f>
        <v>0</v>
      </c>
      <c r="S592" s="7">
        <f>'ცვლილ. საკუთ.'!F592</f>
        <v>0</v>
      </c>
      <c r="T592" s="7">
        <f>'მთავრ. ფონდი'!F592</f>
        <v>0</v>
      </c>
      <c r="U592" s="7">
        <f>'პრეზ. ფონდი'!F592</f>
        <v>0</v>
      </c>
      <c r="V592" s="7">
        <f>'დაზუსტ. ნაერთი'!E592</f>
        <v>13010000</v>
      </c>
      <c r="W592" s="7">
        <f>'დაზუსტ. ბიუჯ.'!E592</f>
        <v>13010000</v>
      </c>
      <c r="X592" s="7">
        <f>'დაზუსტ. საკუთ.'!E592</f>
        <v>0</v>
      </c>
      <c r="Z592" s="7">
        <f t="shared" si="255"/>
        <v>2505000</v>
      </c>
      <c r="AA592" s="7">
        <f>'დამტკ. ბიუჯ.'!F592</f>
        <v>2505000</v>
      </c>
      <c r="AB592" s="7">
        <f>'დამტკ. საკუთ.'!F592</f>
        <v>0</v>
      </c>
      <c r="AC592" s="7">
        <f>'ცვლილ. ბიუჯ.'!G592</f>
        <v>0</v>
      </c>
      <c r="AD592" s="7">
        <f>'ცვლილ. საკუთ.'!G592</f>
        <v>0</v>
      </c>
      <c r="AE592" s="7">
        <f>'მთავრ. ფონდი'!G592</f>
        <v>0</v>
      </c>
      <c r="AF592" s="7">
        <f>'პრეზ. ფონდი'!G592</f>
        <v>0</v>
      </c>
      <c r="AG592" s="7">
        <f>'დაზუსტ. ნაერთი'!F592</f>
        <v>2505000</v>
      </c>
      <c r="AH592" s="7">
        <f>'დაზუსტ. ბიუჯ.'!F592</f>
        <v>2505000</v>
      </c>
      <c r="AI592" s="7">
        <f>'დაზუსტ. საკუთ.'!F592</f>
        <v>0</v>
      </c>
      <c r="AK592" s="7">
        <f t="shared" si="256"/>
        <v>15515000</v>
      </c>
      <c r="AL592" s="7">
        <f t="shared" si="257"/>
        <v>15515000</v>
      </c>
      <c r="AM592" s="7">
        <f t="shared" si="258"/>
        <v>0</v>
      </c>
      <c r="AN592" s="7">
        <f t="shared" si="258"/>
        <v>0</v>
      </c>
      <c r="AO592" s="7">
        <f t="shared" si="258"/>
        <v>0</v>
      </c>
      <c r="AP592" s="7">
        <f t="shared" si="248"/>
        <v>0</v>
      </c>
      <c r="AQ592" s="7">
        <f t="shared" si="248"/>
        <v>0</v>
      </c>
      <c r="AR592" s="7">
        <f t="shared" si="248"/>
        <v>15515000</v>
      </c>
      <c r="AS592" s="7">
        <f t="shared" si="248"/>
        <v>15515000</v>
      </c>
      <c r="AT592" s="7">
        <f t="shared" si="263"/>
        <v>0</v>
      </c>
      <c r="AV592" s="7">
        <f t="shared" si="259"/>
        <v>10000</v>
      </c>
      <c r="AW592" s="7">
        <f>'დამტკ. ბიუჯ.'!G592</f>
        <v>10000</v>
      </c>
      <c r="AX592" s="7">
        <f>'დამტკ. საკუთ.'!G592</f>
        <v>0</v>
      </c>
      <c r="AY592" s="7">
        <f>'ცვლილ. ბიუჯ.'!H592</f>
        <v>0</v>
      </c>
      <c r="AZ592" s="7">
        <f>'ცვლილ. საკუთ.'!H592</f>
        <v>0</v>
      </c>
      <c r="BA592" s="7">
        <f>'მთავრ. ფონდი'!H592</f>
        <v>0</v>
      </c>
      <c r="BB592" s="7">
        <f>'პრეზ. ფონდი'!H592</f>
        <v>0</v>
      </c>
      <c r="BC592" s="7">
        <f>'დაზუსტ. ნაერთი'!G592</f>
        <v>10000</v>
      </c>
      <c r="BD592" s="7">
        <f>'დაზუსტ. ბიუჯ.'!G592</f>
        <v>10000</v>
      </c>
      <c r="BE592" s="7">
        <f>'დაზუსტ. საკუთ.'!G592</f>
        <v>0</v>
      </c>
      <c r="BG592" s="7">
        <f t="shared" si="260"/>
        <v>15525000</v>
      </c>
      <c r="BH592" s="7">
        <f t="shared" si="260"/>
        <v>15525000</v>
      </c>
      <c r="BI592" s="7">
        <f t="shared" si="260"/>
        <v>0</v>
      </c>
      <c r="BJ592" s="7">
        <f t="shared" si="249"/>
        <v>0</v>
      </c>
      <c r="BK592" s="7">
        <f t="shared" si="249"/>
        <v>0</v>
      </c>
      <c r="BL592" s="7">
        <f t="shared" si="249"/>
        <v>0</v>
      </c>
      <c r="BM592" s="7">
        <f t="shared" si="249"/>
        <v>0</v>
      </c>
      <c r="BN592" s="7">
        <f t="shared" si="264"/>
        <v>15525000</v>
      </c>
      <c r="BO592" s="7">
        <f t="shared" si="264"/>
        <v>15525000</v>
      </c>
      <c r="BP592" s="7">
        <f t="shared" si="264"/>
        <v>0</v>
      </c>
      <c r="BR592" s="7">
        <f t="shared" si="261"/>
        <v>728000</v>
      </c>
      <c r="BS592" s="7">
        <f>'დამტკ. ბიუჯ.'!H592</f>
        <v>728000</v>
      </c>
      <c r="BT592" s="7">
        <f>'დამტკ. საკუთ.'!H592</f>
        <v>0</v>
      </c>
      <c r="BU592" s="7">
        <f>'ცვლილ. ბიუჯ.'!I592</f>
        <v>0</v>
      </c>
      <c r="BV592" s="7">
        <f>'ცვლილ. საკუთ.'!I592</f>
        <v>0</v>
      </c>
      <c r="BW592" s="7">
        <f>'მთავრ. ფონდი'!I592</f>
        <v>0</v>
      </c>
      <c r="BX592" s="7">
        <f>'პრეზ. ფონდი'!I592</f>
        <v>0</v>
      </c>
      <c r="BY592" s="7">
        <f>'დაზუსტ. ნაერთი'!H592</f>
        <v>728000</v>
      </c>
      <c r="BZ592" s="7">
        <f>'დაზუსტ. ბიუჯ.'!H592</f>
        <v>728000</v>
      </c>
      <c r="CA592" s="7">
        <f>'დაზუსტ. საკუთ.'!H592</f>
        <v>0</v>
      </c>
    </row>
    <row r="593" spans="1:79" x14ac:dyDescent="0.25">
      <c r="A593" t="str">
        <f t="shared" si="250"/>
        <v>b</v>
      </c>
      <c r="B593" s="8"/>
      <c r="C593" s="9" t="s">
        <v>11</v>
      </c>
      <c r="D593" s="10">
        <f t="shared" si="251"/>
        <v>0</v>
      </c>
      <c r="E593" s="10">
        <f t="shared" si="252"/>
        <v>0</v>
      </c>
      <c r="F593" s="10">
        <f t="shared" si="253"/>
        <v>0</v>
      </c>
      <c r="G593" s="10">
        <f t="shared" si="253"/>
        <v>0</v>
      </c>
      <c r="H593" s="10">
        <f t="shared" si="253"/>
        <v>0</v>
      </c>
      <c r="I593" s="10">
        <f t="shared" si="247"/>
        <v>0</v>
      </c>
      <c r="J593" s="10">
        <f t="shared" si="247"/>
        <v>0</v>
      </c>
      <c r="K593" s="10">
        <f t="shared" si="247"/>
        <v>0</v>
      </c>
      <c r="L593" s="10">
        <f t="shared" si="247"/>
        <v>0</v>
      </c>
      <c r="M593" s="10">
        <f t="shared" si="262"/>
        <v>0</v>
      </c>
      <c r="O593" s="10">
        <f t="shared" si="254"/>
        <v>0</v>
      </c>
      <c r="P593" s="10">
        <f>'დამტკ. ბიუჯ.'!E593</f>
        <v>0</v>
      </c>
      <c r="Q593" s="10">
        <f>'დამტკ. საკუთ.'!E593</f>
        <v>0</v>
      </c>
      <c r="R593" s="10">
        <f>'ცვლილ. ბიუჯ.'!F593</f>
        <v>0</v>
      </c>
      <c r="S593" s="10">
        <f>'ცვლილ. საკუთ.'!F593</f>
        <v>0</v>
      </c>
      <c r="T593" s="10">
        <f>'მთავრ. ფონდი'!F593</f>
        <v>0</v>
      </c>
      <c r="U593" s="10">
        <f>'პრეზ. ფონდი'!F593</f>
        <v>0</v>
      </c>
      <c r="V593" s="10">
        <f>'დაზუსტ. ნაერთი'!E593</f>
        <v>0</v>
      </c>
      <c r="W593" s="10">
        <f>'დაზუსტ. ბიუჯ.'!E593</f>
        <v>0</v>
      </c>
      <c r="X593" s="10">
        <f>'დაზუსტ. საკუთ.'!E593</f>
        <v>0</v>
      </c>
      <c r="Z593" s="10">
        <f t="shared" si="255"/>
        <v>0</v>
      </c>
      <c r="AA593" s="10">
        <f>'დამტკ. ბიუჯ.'!F593</f>
        <v>0</v>
      </c>
      <c r="AB593" s="10">
        <f>'დამტკ. საკუთ.'!F593</f>
        <v>0</v>
      </c>
      <c r="AC593" s="10">
        <f>'ცვლილ. ბიუჯ.'!G593</f>
        <v>0</v>
      </c>
      <c r="AD593" s="10">
        <f>'ცვლილ. საკუთ.'!G593</f>
        <v>0</v>
      </c>
      <c r="AE593" s="10">
        <f>'მთავრ. ფონდი'!G593</f>
        <v>0</v>
      </c>
      <c r="AF593" s="10">
        <f>'პრეზ. ფონდი'!G593</f>
        <v>0</v>
      </c>
      <c r="AG593" s="10">
        <f>'დაზუსტ. ნაერთი'!F593</f>
        <v>0</v>
      </c>
      <c r="AH593" s="10">
        <f>'დაზუსტ. ბიუჯ.'!F593</f>
        <v>0</v>
      </c>
      <c r="AI593" s="10">
        <f>'დაზუსტ. საკუთ.'!F593</f>
        <v>0</v>
      </c>
      <c r="AK593" s="10">
        <f t="shared" si="256"/>
        <v>0</v>
      </c>
      <c r="AL593" s="10">
        <f t="shared" si="257"/>
        <v>0</v>
      </c>
      <c r="AM593" s="10">
        <f t="shared" si="258"/>
        <v>0</v>
      </c>
      <c r="AN593" s="10">
        <f t="shared" si="258"/>
        <v>0</v>
      </c>
      <c r="AO593" s="10">
        <f t="shared" si="258"/>
        <v>0</v>
      </c>
      <c r="AP593" s="10">
        <f t="shared" si="248"/>
        <v>0</v>
      </c>
      <c r="AQ593" s="10">
        <f t="shared" si="248"/>
        <v>0</v>
      </c>
      <c r="AR593" s="10">
        <f t="shared" si="248"/>
        <v>0</v>
      </c>
      <c r="AS593" s="10">
        <f t="shared" si="248"/>
        <v>0</v>
      </c>
      <c r="AT593" s="10">
        <f t="shared" si="263"/>
        <v>0</v>
      </c>
      <c r="AV593" s="10">
        <f t="shared" si="259"/>
        <v>0</v>
      </c>
      <c r="AW593" s="10">
        <f>'დამტკ. ბიუჯ.'!G593</f>
        <v>0</v>
      </c>
      <c r="AX593" s="10">
        <f>'დამტკ. საკუთ.'!G593</f>
        <v>0</v>
      </c>
      <c r="AY593" s="10">
        <f>'ცვლილ. ბიუჯ.'!H593</f>
        <v>0</v>
      </c>
      <c r="AZ593" s="10">
        <f>'ცვლილ. საკუთ.'!H593</f>
        <v>0</v>
      </c>
      <c r="BA593" s="10">
        <f>'მთავრ. ფონდი'!H593</f>
        <v>0</v>
      </c>
      <c r="BB593" s="10">
        <f>'პრეზ. ფონდი'!H593</f>
        <v>0</v>
      </c>
      <c r="BC593" s="10">
        <f>'დაზუსტ. ნაერთი'!G593</f>
        <v>0</v>
      </c>
      <c r="BD593" s="10">
        <f>'დაზუსტ. ბიუჯ.'!G593</f>
        <v>0</v>
      </c>
      <c r="BE593" s="10">
        <f>'დაზუსტ. საკუთ.'!G593</f>
        <v>0</v>
      </c>
      <c r="BG593" s="10">
        <f t="shared" si="260"/>
        <v>0</v>
      </c>
      <c r="BH593" s="10">
        <f t="shared" si="260"/>
        <v>0</v>
      </c>
      <c r="BI593" s="10">
        <f t="shared" si="260"/>
        <v>0</v>
      </c>
      <c r="BJ593" s="10">
        <f t="shared" si="249"/>
        <v>0</v>
      </c>
      <c r="BK593" s="10">
        <f t="shared" si="249"/>
        <v>0</v>
      </c>
      <c r="BL593" s="10">
        <f t="shared" si="249"/>
        <v>0</v>
      </c>
      <c r="BM593" s="10">
        <f t="shared" si="249"/>
        <v>0</v>
      </c>
      <c r="BN593" s="10">
        <f t="shared" si="264"/>
        <v>0</v>
      </c>
      <c r="BO593" s="10">
        <f t="shared" si="264"/>
        <v>0</v>
      </c>
      <c r="BP593" s="10">
        <f t="shared" si="264"/>
        <v>0</v>
      </c>
      <c r="BR593" s="10">
        <f t="shared" si="261"/>
        <v>0</v>
      </c>
      <c r="BS593" s="10">
        <f>'დამტკ. ბიუჯ.'!H593</f>
        <v>0</v>
      </c>
      <c r="BT593" s="10">
        <f>'დამტკ. საკუთ.'!H593</f>
        <v>0</v>
      </c>
      <c r="BU593" s="10">
        <f>'ცვლილ. ბიუჯ.'!I593</f>
        <v>0</v>
      </c>
      <c r="BV593" s="10">
        <f>'ცვლილ. საკუთ.'!I593</f>
        <v>0</v>
      </c>
      <c r="BW593" s="10">
        <f>'მთავრ. ფონდი'!I593</f>
        <v>0</v>
      </c>
      <c r="BX593" s="10">
        <f>'პრეზ. ფონდი'!I593</f>
        <v>0</v>
      </c>
      <c r="BY593" s="10">
        <f>'დაზუსტ. ნაერთი'!H593</f>
        <v>0</v>
      </c>
      <c r="BZ593" s="10">
        <f>'დაზუსტ. ბიუჯ.'!H593</f>
        <v>0</v>
      </c>
      <c r="CA593" s="10">
        <f>'დაზუსტ. საკუთ.'!H593</f>
        <v>0</v>
      </c>
    </row>
    <row r="594" spans="1:79" x14ac:dyDescent="0.25">
      <c r="A594" t="str">
        <f t="shared" si="250"/>
        <v>a</v>
      </c>
      <c r="B594" s="8"/>
      <c r="C594" s="9" t="s">
        <v>12</v>
      </c>
      <c r="D594" s="10">
        <f t="shared" si="251"/>
        <v>16213000</v>
      </c>
      <c r="E594" s="10">
        <f t="shared" si="252"/>
        <v>16213000</v>
      </c>
      <c r="F594" s="10">
        <f t="shared" si="253"/>
        <v>0</v>
      </c>
      <c r="G594" s="10">
        <f t="shared" si="253"/>
        <v>0</v>
      </c>
      <c r="H594" s="10">
        <f t="shared" si="253"/>
        <v>0</v>
      </c>
      <c r="I594" s="10">
        <f t="shared" si="247"/>
        <v>0</v>
      </c>
      <c r="J594" s="10">
        <f t="shared" si="247"/>
        <v>0</v>
      </c>
      <c r="K594" s="10">
        <f t="shared" si="247"/>
        <v>16213000</v>
      </c>
      <c r="L594" s="10">
        <f t="shared" si="247"/>
        <v>16213000</v>
      </c>
      <c r="M594" s="10">
        <f t="shared" si="262"/>
        <v>0</v>
      </c>
      <c r="O594" s="10">
        <f t="shared" si="254"/>
        <v>13000000</v>
      </c>
      <c r="P594" s="10">
        <f>'დამტკ. ბიუჯ.'!E594</f>
        <v>13000000</v>
      </c>
      <c r="Q594" s="10">
        <f>'დამტკ. საკუთ.'!E594</f>
        <v>0</v>
      </c>
      <c r="R594" s="10">
        <f>'ცვლილ. ბიუჯ.'!F594</f>
        <v>0</v>
      </c>
      <c r="S594" s="10">
        <f>'ცვლილ. საკუთ.'!F594</f>
        <v>0</v>
      </c>
      <c r="T594" s="10">
        <f>'მთავრ. ფონდი'!F594</f>
        <v>0</v>
      </c>
      <c r="U594" s="10">
        <f>'პრეზ. ფონდი'!F594</f>
        <v>0</v>
      </c>
      <c r="V594" s="10">
        <f>'დაზუსტ. ნაერთი'!E594</f>
        <v>13000000</v>
      </c>
      <c r="W594" s="10">
        <f>'დაზუსტ. ბიუჯ.'!E594</f>
        <v>13000000</v>
      </c>
      <c r="X594" s="10">
        <f>'დაზუსტ. საკუთ.'!E594</f>
        <v>0</v>
      </c>
      <c r="Z594" s="10">
        <f t="shared" si="255"/>
        <v>2500000</v>
      </c>
      <c r="AA594" s="10">
        <f>'დამტკ. ბიუჯ.'!F594</f>
        <v>2500000</v>
      </c>
      <c r="AB594" s="10">
        <f>'დამტკ. საკუთ.'!F594</f>
        <v>0</v>
      </c>
      <c r="AC594" s="10">
        <f>'ცვლილ. ბიუჯ.'!G594</f>
        <v>0</v>
      </c>
      <c r="AD594" s="10">
        <f>'ცვლილ. საკუთ.'!G594</f>
        <v>0</v>
      </c>
      <c r="AE594" s="10">
        <f>'მთავრ. ფონდი'!G594</f>
        <v>0</v>
      </c>
      <c r="AF594" s="10">
        <f>'პრეზ. ფონდი'!G594</f>
        <v>0</v>
      </c>
      <c r="AG594" s="10">
        <f>'დაზუსტ. ნაერთი'!F594</f>
        <v>2500000</v>
      </c>
      <c r="AH594" s="10">
        <f>'დაზუსტ. ბიუჯ.'!F594</f>
        <v>2500000</v>
      </c>
      <c r="AI594" s="10">
        <f>'დაზუსტ. საკუთ.'!F594</f>
        <v>0</v>
      </c>
      <c r="AK594" s="10">
        <f t="shared" si="256"/>
        <v>15500000</v>
      </c>
      <c r="AL594" s="10">
        <f t="shared" si="257"/>
        <v>15500000</v>
      </c>
      <c r="AM594" s="10">
        <f t="shared" si="258"/>
        <v>0</v>
      </c>
      <c r="AN594" s="10">
        <f t="shared" si="258"/>
        <v>0</v>
      </c>
      <c r="AO594" s="10">
        <f t="shared" si="258"/>
        <v>0</v>
      </c>
      <c r="AP594" s="10">
        <f t="shared" si="248"/>
        <v>0</v>
      </c>
      <c r="AQ594" s="10">
        <f t="shared" si="248"/>
        <v>0</v>
      </c>
      <c r="AR594" s="10">
        <f t="shared" si="248"/>
        <v>15500000</v>
      </c>
      <c r="AS594" s="10">
        <f t="shared" si="248"/>
        <v>15500000</v>
      </c>
      <c r="AT594" s="10">
        <f t="shared" si="263"/>
        <v>0</v>
      </c>
      <c r="AV594" s="10">
        <f t="shared" si="259"/>
        <v>0</v>
      </c>
      <c r="AW594" s="10">
        <f>'დამტკ. ბიუჯ.'!G594</f>
        <v>0</v>
      </c>
      <c r="AX594" s="10">
        <f>'დამტკ. საკუთ.'!G594</f>
        <v>0</v>
      </c>
      <c r="AY594" s="10">
        <f>'ცვლილ. ბიუჯ.'!H594</f>
        <v>0</v>
      </c>
      <c r="AZ594" s="10">
        <f>'ცვლილ. საკუთ.'!H594</f>
        <v>0</v>
      </c>
      <c r="BA594" s="10">
        <f>'მთავრ. ფონდი'!H594</f>
        <v>0</v>
      </c>
      <c r="BB594" s="10">
        <f>'პრეზ. ფონდი'!H594</f>
        <v>0</v>
      </c>
      <c r="BC594" s="10">
        <f>'დაზუსტ. ნაერთი'!G594</f>
        <v>0</v>
      </c>
      <c r="BD594" s="10">
        <f>'დაზუსტ. ბიუჯ.'!G594</f>
        <v>0</v>
      </c>
      <c r="BE594" s="10">
        <f>'დაზუსტ. საკუთ.'!G594</f>
        <v>0</v>
      </c>
      <c r="BG594" s="10">
        <f t="shared" si="260"/>
        <v>15500000</v>
      </c>
      <c r="BH594" s="10">
        <f t="shared" si="260"/>
        <v>15500000</v>
      </c>
      <c r="BI594" s="10">
        <f t="shared" si="260"/>
        <v>0</v>
      </c>
      <c r="BJ594" s="10">
        <f t="shared" si="249"/>
        <v>0</v>
      </c>
      <c r="BK594" s="10">
        <f t="shared" si="249"/>
        <v>0</v>
      </c>
      <c r="BL594" s="10">
        <f t="shared" si="249"/>
        <v>0</v>
      </c>
      <c r="BM594" s="10">
        <f t="shared" si="249"/>
        <v>0</v>
      </c>
      <c r="BN594" s="10">
        <f t="shared" si="264"/>
        <v>15500000</v>
      </c>
      <c r="BO594" s="10">
        <f t="shared" si="264"/>
        <v>15500000</v>
      </c>
      <c r="BP594" s="10">
        <f t="shared" si="264"/>
        <v>0</v>
      </c>
      <c r="BR594" s="10">
        <f t="shared" si="261"/>
        <v>713000</v>
      </c>
      <c r="BS594" s="10">
        <f>'დამტკ. ბიუჯ.'!H594</f>
        <v>713000</v>
      </c>
      <c r="BT594" s="10">
        <f>'დამტკ. საკუთ.'!H594</f>
        <v>0</v>
      </c>
      <c r="BU594" s="10">
        <f>'ცვლილ. ბიუჯ.'!I594</f>
        <v>0</v>
      </c>
      <c r="BV594" s="10">
        <f>'ცვლილ. საკუთ.'!I594</f>
        <v>0</v>
      </c>
      <c r="BW594" s="10">
        <f>'მთავრ. ფონდი'!I594</f>
        <v>0</v>
      </c>
      <c r="BX594" s="10">
        <f>'პრეზ. ფონდი'!I594</f>
        <v>0</v>
      </c>
      <c r="BY594" s="10">
        <f>'დაზუსტ. ნაერთი'!H594</f>
        <v>713000</v>
      </c>
      <c r="BZ594" s="10">
        <f>'დაზუსტ. ბიუჯ.'!H594</f>
        <v>713000</v>
      </c>
      <c r="CA594" s="10">
        <f>'დაზუსტ. საკუთ.'!H594</f>
        <v>0</v>
      </c>
    </row>
    <row r="595" spans="1:79" x14ac:dyDescent="0.25">
      <c r="A595" t="str">
        <f t="shared" si="250"/>
        <v>b</v>
      </c>
      <c r="B595" s="8"/>
      <c r="C595" s="9" t="s">
        <v>13</v>
      </c>
      <c r="D595" s="10">
        <f t="shared" si="251"/>
        <v>0</v>
      </c>
      <c r="E595" s="10">
        <f t="shared" si="252"/>
        <v>0</v>
      </c>
      <c r="F595" s="10">
        <f t="shared" si="253"/>
        <v>0</v>
      </c>
      <c r="G595" s="10">
        <f t="shared" si="253"/>
        <v>0</v>
      </c>
      <c r="H595" s="10">
        <f t="shared" si="253"/>
        <v>0</v>
      </c>
      <c r="I595" s="10">
        <f t="shared" si="247"/>
        <v>0</v>
      </c>
      <c r="J595" s="10">
        <f t="shared" si="247"/>
        <v>0</v>
      </c>
      <c r="K595" s="10">
        <f t="shared" si="247"/>
        <v>0</v>
      </c>
      <c r="L595" s="10">
        <f t="shared" si="247"/>
        <v>0</v>
      </c>
      <c r="M595" s="10">
        <f t="shared" si="262"/>
        <v>0</v>
      </c>
      <c r="O595" s="10">
        <f t="shared" si="254"/>
        <v>0</v>
      </c>
      <c r="P595" s="10">
        <f>'დამტკ. ბიუჯ.'!E595</f>
        <v>0</v>
      </c>
      <c r="Q595" s="10">
        <f>'დამტკ. საკუთ.'!E595</f>
        <v>0</v>
      </c>
      <c r="R595" s="10">
        <f>'ცვლილ. ბიუჯ.'!F595</f>
        <v>0</v>
      </c>
      <c r="S595" s="10">
        <f>'ცვლილ. საკუთ.'!F595</f>
        <v>0</v>
      </c>
      <c r="T595" s="10">
        <f>'მთავრ. ფონდი'!F595</f>
        <v>0</v>
      </c>
      <c r="U595" s="10">
        <f>'პრეზ. ფონდი'!F595</f>
        <v>0</v>
      </c>
      <c r="V595" s="10">
        <f>'დაზუსტ. ნაერთი'!E595</f>
        <v>0</v>
      </c>
      <c r="W595" s="10">
        <f>'დაზუსტ. ბიუჯ.'!E595</f>
        <v>0</v>
      </c>
      <c r="X595" s="10">
        <f>'დაზუსტ. საკუთ.'!E595</f>
        <v>0</v>
      </c>
      <c r="Z595" s="10">
        <f t="shared" si="255"/>
        <v>0</v>
      </c>
      <c r="AA595" s="10">
        <f>'დამტკ. ბიუჯ.'!F595</f>
        <v>0</v>
      </c>
      <c r="AB595" s="10">
        <f>'დამტკ. საკუთ.'!F595</f>
        <v>0</v>
      </c>
      <c r="AC595" s="10">
        <f>'ცვლილ. ბიუჯ.'!G595</f>
        <v>0</v>
      </c>
      <c r="AD595" s="10">
        <f>'ცვლილ. საკუთ.'!G595</f>
        <v>0</v>
      </c>
      <c r="AE595" s="10">
        <f>'მთავრ. ფონდი'!G595</f>
        <v>0</v>
      </c>
      <c r="AF595" s="10">
        <f>'პრეზ. ფონდი'!G595</f>
        <v>0</v>
      </c>
      <c r="AG595" s="10">
        <f>'დაზუსტ. ნაერთი'!F595</f>
        <v>0</v>
      </c>
      <c r="AH595" s="10">
        <f>'დაზუსტ. ბიუჯ.'!F595</f>
        <v>0</v>
      </c>
      <c r="AI595" s="10">
        <f>'დაზუსტ. საკუთ.'!F595</f>
        <v>0</v>
      </c>
      <c r="AK595" s="10">
        <f t="shared" si="256"/>
        <v>0</v>
      </c>
      <c r="AL595" s="10">
        <f t="shared" si="257"/>
        <v>0</v>
      </c>
      <c r="AM595" s="10">
        <f t="shared" si="258"/>
        <v>0</v>
      </c>
      <c r="AN595" s="10">
        <f t="shared" si="258"/>
        <v>0</v>
      </c>
      <c r="AO595" s="10">
        <f t="shared" si="258"/>
        <v>0</v>
      </c>
      <c r="AP595" s="10">
        <f t="shared" si="248"/>
        <v>0</v>
      </c>
      <c r="AQ595" s="10">
        <f t="shared" si="248"/>
        <v>0</v>
      </c>
      <c r="AR595" s="10">
        <f t="shared" si="248"/>
        <v>0</v>
      </c>
      <c r="AS595" s="10">
        <f t="shared" si="248"/>
        <v>0</v>
      </c>
      <c r="AT595" s="10">
        <f t="shared" si="263"/>
        <v>0</v>
      </c>
      <c r="AV595" s="10">
        <f t="shared" si="259"/>
        <v>0</v>
      </c>
      <c r="AW595" s="10">
        <f>'დამტკ. ბიუჯ.'!G595</f>
        <v>0</v>
      </c>
      <c r="AX595" s="10">
        <f>'დამტკ. საკუთ.'!G595</f>
        <v>0</v>
      </c>
      <c r="AY595" s="10">
        <f>'ცვლილ. ბიუჯ.'!H595</f>
        <v>0</v>
      </c>
      <c r="AZ595" s="10">
        <f>'ცვლილ. საკუთ.'!H595</f>
        <v>0</v>
      </c>
      <c r="BA595" s="10">
        <f>'მთავრ. ფონდი'!H595</f>
        <v>0</v>
      </c>
      <c r="BB595" s="10">
        <f>'პრეზ. ფონდი'!H595</f>
        <v>0</v>
      </c>
      <c r="BC595" s="10">
        <f>'დაზუსტ. ნაერთი'!G595</f>
        <v>0</v>
      </c>
      <c r="BD595" s="10">
        <f>'დაზუსტ. ბიუჯ.'!G595</f>
        <v>0</v>
      </c>
      <c r="BE595" s="10">
        <f>'დაზუსტ. საკუთ.'!G595</f>
        <v>0</v>
      </c>
      <c r="BG595" s="10">
        <f t="shared" si="260"/>
        <v>0</v>
      </c>
      <c r="BH595" s="10">
        <f t="shared" si="260"/>
        <v>0</v>
      </c>
      <c r="BI595" s="10">
        <f t="shared" si="260"/>
        <v>0</v>
      </c>
      <c r="BJ595" s="10">
        <f t="shared" si="249"/>
        <v>0</v>
      </c>
      <c r="BK595" s="10">
        <f t="shared" si="249"/>
        <v>0</v>
      </c>
      <c r="BL595" s="10">
        <f t="shared" si="249"/>
        <v>0</v>
      </c>
      <c r="BM595" s="10">
        <f t="shared" si="249"/>
        <v>0</v>
      </c>
      <c r="BN595" s="10">
        <f t="shared" si="264"/>
        <v>0</v>
      </c>
      <c r="BO595" s="10">
        <f t="shared" si="264"/>
        <v>0</v>
      </c>
      <c r="BP595" s="10">
        <f t="shared" si="264"/>
        <v>0</v>
      </c>
      <c r="BR595" s="10">
        <f t="shared" si="261"/>
        <v>0</v>
      </c>
      <c r="BS595" s="10">
        <f>'დამტკ. ბიუჯ.'!H595</f>
        <v>0</v>
      </c>
      <c r="BT595" s="10">
        <f>'დამტკ. საკუთ.'!H595</f>
        <v>0</v>
      </c>
      <c r="BU595" s="10">
        <f>'ცვლილ. ბიუჯ.'!I595</f>
        <v>0</v>
      </c>
      <c r="BV595" s="10">
        <f>'ცვლილ. საკუთ.'!I595</f>
        <v>0</v>
      </c>
      <c r="BW595" s="10">
        <f>'მთავრ. ფონდი'!I595</f>
        <v>0</v>
      </c>
      <c r="BX595" s="10">
        <f>'პრეზ. ფონდი'!I595</f>
        <v>0</v>
      </c>
      <c r="BY595" s="10">
        <f>'დაზუსტ. ნაერთი'!H595</f>
        <v>0</v>
      </c>
      <c r="BZ595" s="10">
        <f>'დაზუსტ. ბიუჯ.'!H595</f>
        <v>0</v>
      </c>
      <c r="CA595" s="10">
        <f>'დაზუსტ. საკუთ.'!H595</f>
        <v>0</v>
      </c>
    </row>
    <row r="596" spans="1:79" x14ac:dyDescent="0.25">
      <c r="A596" t="str">
        <f t="shared" si="250"/>
        <v>b</v>
      </c>
      <c r="B596" s="8"/>
      <c r="C596" s="9" t="s">
        <v>14</v>
      </c>
      <c r="D596" s="10">
        <f t="shared" si="251"/>
        <v>0</v>
      </c>
      <c r="E596" s="10">
        <f t="shared" si="252"/>
        <v>0</v>
      </c>
      <c r="F596" s="10">
        <f t="shared" si="253"/>
        <v>0</v>
      </c>
      <c r="G596" s="10">
        <f t="shared" si="253"/>
        <v>0</v>
      </c>
      <c r="H596" s="10">
        <f t="shared" si="253"/>
        <v>0</v>
      </c>
      <c r="I596" s="10">
        <f t="shared" si="247"/>
        <v>0</v>
      </c>
      <c r="J596" s="10">
        <f t="shared" si="247"/>
        <v>0</v>
      </c>
      <c r="K596" s="10">
        <f t="shared" si="247"/>
        <v>0</v>
      </c>
      <c r="L596" s="10">
        <f t="shared" si="247"/>
        <v>0</v>
      </c>
      <c r="M596" s="10">
        <f t="shared" si="262"/>
        <v>0</v>
      </c>
      <c r="O596" s="10">
        <f t="shared" si="254"/>
        <v>0</v>
      </c>
      <c r="P596" s="10">
        <f>'დამტკ. ბიუჯ.'!E596</f>
        <v>0</v>
      </c>
      <c r="Q596" s="10">
        <f>'დამტკ. საკუთ.'!E596</f>
        <v>0</v>
      </c>
      <c r="R596" s="10">
        <f>'ცვლილ. ბიუჯ.'!F596</f>
        <v>0</v>
      </c>
      <c r="S596" s="10">
        <f>'ცვლილ. საკუთ.'!F596</f>
        <v>0</v>
      </c>
      <c r="T596" s="10">
        <f>'მთავრ. ფონდი'!F596</f>
        <v>0</v>
      </c>
      <c r="U596" s="10">
        <f>'პრეზ. ფონდი'!F596</f>
        <v>0</v>
      </c>
      <c r="V596" s="10">
        <f>'დაზუსტ. ნაერთი'!E596</f>
        <v>0</v>
      </c>
      <c r="W596" s="10">
        <f>'დაზუსტ. ბიუჯ.'!E596</f>
        <v>0</v>
      </c>
      <c r="X596" s="10">
        <f>'დაზუსტ. საკუთ.'!E596</f>
        <v>0</v>
      </c>
      <c r="Z596" s="10">
        <f t="shared" si="255"/>
        <v>0</v>
      </c>
      <c r="AA596" s="10">
        <f>'დამტკ. ბიუჯ.'!F596</f>
        <v>0</v>
      </c>
      <c r="AB596" s="10">
        <f>'დამტკ. საკუთ.'!F596</f>
        <v>0</v>
      </c>
      <c r="AC596" s="10">
        <f>'ცვლილ. ბიუჯ.'!G596</f>
        <v>0</v>
      </c>
      <c r="AD596" s="10">
        <f>'ცვლილ. საკუთ.'!G596</f>
        <v>0</v>
      </c>
      <c r="AE596" s="10">
        <f>'მთავრ. ფონდი'!G596</f>
        <v>0</v>
      </c>
      <c r="AF596" s="10">
        <f>'პრეზ. ფონდი'!G596</f>
        <v>0</v>
      </c>
      <c r="AG596" s="10">
        <f>'დაზუსტ. ნაერთი'!F596</f>
        <v>0</v>
      </c>
      <c r="AH596" s="10">
        <f>'დაზუსტ. ბიუჯ.'!F596</f>
        <v>0</v>
      </c>
      <c r="AI596" s="10">
        <f>'დაზუსტ. საკუთ.'!F596</f>
        <v>0</v>
      </c>
      <c r="AK596" s="10">
        <f t="shared" si="256"/>
        <v>0</v>
      </c>
      <c r="AL596" s="10">
        <f t="shared" si="257"/>
        <v>0</v>
      </c>
      <c r="AM596" s="10">
        <f t="shared" si="258"/>
        <v>0</v>
      </c>
      <c r="AN596" s="10">
        <f t="shared" si="258"/>
        <v>0</v>
      </c>
      <c r="AO596" s="10">
        <f t="shared" si="258"/>
        <v>0</v>
      </c>
      <c r="AP596" s="10">
        <f t="shared" si="248"/>
        <v>0</v>
      </c>
      <c r="AQ596" s="10">
        <f t="shared" si="248"/>
        <v>0</v>
      </c>
      <c r="AR596" s="10">
        <f t="shared" si="248"/>
        <v>0</v>
      </c>
      <c r="AS596" s="10">
        <f t="shared" si="248"/>
        <v>0</v>
      </c>
      <c r="AT596" s="10">
        <f t="shared" si="263"/>
        <v>0</v>
      </c>
      <c r="AV596" s="10">
        <f t="shared" si="259"/>
        <v>0</v>
      </c>
      <c r="AW596" s="10">
        <f>'დამტკ. ბიუჯ.'!G596</f>
        <v>0</v>
      </c>
      <c r="AX596" s="10">
        <f>'დამტკ. საკუთ.'!G596</f>
        <v>0</v>
      </c>
      <c r="AY596" s="10">
        <f>'ცვლილ. ბიუჯ.'!H596</f>
        <v>0</v>
      </c>
      <c r="AZ596" s="10">
        <f>'ცვლილ. საკუთ.'!H596</f>
        <v>0</v>
      </c>
      <c r="BA596" s="10">
        <f>'მთავრ. ფონდი'!H596</f>
        <v>0</v>
      </c>
      <c r="BB596" s="10">
        <f>'პრეზ. ფონდი'!H596</f>
        <v>0</v>
      </c>
      <c r="BC596" s="10">
        <f>'დაზუსტ. ნაერთი'!G596</f>
        <v>0</v>
      </c>
      <c r="BD596" s="10">
        <f>'დაზუსტ. ბიუჯ.'!G596</f>
        <v>0</v>
      </c>
      <c r="BE596" s="10">
        <f>'დაზუსტ. საკუთ.'!G596</f>
        <v>0</v>
      </c>
      <c r="BG596" s="10">
        <f t="shared" si="260"/>
        <v>0</v>
      </c>
      <c r="BH596" s="10">
        <f t="shared" si="260"/>
        <v>0</v>
      </c>
      <c r="BI596" s="10">
        <f t="shared" si="260"/>
        <v>0</v>
      </c>
      <c r="BJ596" s="10">
        <f t="shared" si="249"/>
        <v>0</v>
      </c>
      <c r="BK596" s="10">
        <f t="shared" si="249"/>
        <v>0</v>
      </c>
      <c r="BL596" s="10">
        <f t="shared" si="249"/>
        <v>0</v>
      </c>
      <c r="BM596" s="10">
        <f t="shared" si="249"/>
        <v>0</v>
      </c>
      <c r="BN596" s="10">
        <f t="shared" si="264"/>
        <v>0</v>
      </c>
      <c r="BO596" s="10">
        <f t="shared" si="264"/>
        <v>0</v>
      </c>
      <c r="BP596" s="10">
        <f t="shared" si="264"/>
        <v>0</v>
      </c>
      <c r="BR596" s="10">
        <f t="shared" si="261"/>
        <v>0</v>
      </c>
      <c r="BS596" s="10">
        <f>'დამტკ. ბიუჯ.'!H596</f>
        <v>0</v>
      </c>
      <c r="BT596" s="10">
        <f>'დამტკ. საკუთ.'!H596</f>
        <v>0</v>
      </c>
      <c r="BU596" s="10">
        <f>'ცვლილ. ბიუჯ.'!I596</f>
        <v>0</v>
      </c>
      <c r="BV596" s="10">
        <f>'ცვლილ. საკუთ.'!I596</f>
        <v>0</v>
      </c>
      <c r="BW596" s="10">
        <f>'მთავრ. ფონდი'!I596</f>
        <v>0</v>
      </c>
      <c r="BX596" s="10">
        <f>'პრეზ. ფონდი'!I596</f>
        <v>0</v>
      </c>
      <c r="BY596" s="10">
        <f>'დაზუსტ. ნაერთი'!H596</f>
        <v>0</v>
      </c>
      <c r="BZ596" s="10">
        <f>'დაზუსტ. ბიუჯ.'!H596</f>
        <v>0</v>
      </c>
      <c r="CA596" s="10">
        <f>'დაზუსტ. საკუთ.'!H596</f>
        <v>0</v>
      </c>
    </row>
    <row r="597" spans="1:79" x14ac:dyDescent="0.25">
      <c r="A597" t="str">
        <f t="shared" si="250"/>
        <v>b</v>
      </c>
      <c r="B597" s="8"/>
      <c r="C597" s="9" t="s">
        <v>15</v>
      </c>
      <c r="D597" s="10">
        <f t="shared" si="251"/>
        <v>0</v>
      </c>
      <c r="E597" s="10">
        <f t="shared" si="252"/>
        <v>0</v>
      </c>
      <c r="F597" s="10">
        <f t="shared" si="253"/>
        <v>0</v>
      </c>
      <c r="G597" s="10">
        <f t="shared" si="253"/>
        <v>0</v>
      </c>
      <c r="H597" s="10">
        <f t="shared" si="253"/>
        <v>0</v>
      </c>
      <c r="I597" s="10">
        <f t="shared" si="247"/>
        <v>0</v>
      </c>
      <c r="J597" s="10">
        <f t="shared" si="247"/>
        <v>0</v>
      </c>
      <c r="K597" s="10">
        <f t="shared" si="247"/>
        <v>0</v>
      </c>
      <c r="L597" s="10">
        <f t="shared" si="247"/>
        <v>0</v>
      </c>
      <c r="M597" s="10">
        <f t="shared" si="262"/>
        <v>0</v>
      </c>
      <c r="O597" s="10">
        <f t="shared" si="254"/>
        <v>0</v>
      </c>
      <c r="P597" s="10">
        <f>'დამტკ. ბიუჯ.'!E597</f>
        <v>0</v>
      </c>
      <c r="Q597" s="10">
        <f>'დამტკ. საკუთ.'!E597</f>
        <v>0</v>
      </c>
      <c r="R597" s="10">
        <f>'ცვლილ. ბიუჯ.'!F597</f>
        <v>0</v>
      </c>
      <c r="S597" s="10">
        <f>'ცვლილ. საკუთ.'!F597</f>
        <v>0</v>
      </c>
      <c r="T597" s="10">
        <f>'მთავრ. ფონდი'!F597</f>
        <v>0</v>
      </c>
      <c r="U597" s="10">
        <f>'პრეზ. ფონდი'!F597</f>
        <v>0</v>
      </c>
      <c r="V597" s="10">
        <f>'დაზუსტ. ნაერთი'!E597</f>
        <v>0</v>
      </c>
      <c r="W597" s="10">
        <f>'დაზუსტ. ბიუჯ.'!E597</f>
        <v>0</v>
      </c>
      <c r="X597" s="10">
        <f>'დაზუსტ. საკუთ.'!E597</f>
        <v>0</v>
      </c>
      <c r="Z597" s="10">
        <f t="shared" si="255"/>
        <v>0</v>
      </c>
      <c r="AA597" s="10">
        <f>'დამტკ. ბიუჯ.'!F597</f>
        <v>0</v>
      </c>
      <c r="AB597" s="10">
        <f>'დამტკ. საკუთ.'!F597</f>
        <v>0</v>
      </c>
      <c r="AC597" s="10">
        <f>'ცვლილ. ბიუჯ.'!G597</f>
        <v>0</v>
      </c>
      <c r="AD597" s="10">
        <f>'ცვლილ. საკუთ.'!G597</f>
        <v>0</v>
      </c>
      <c r="AE597" s="10">
        <f>'მთავრ. ფონდი'!G597</f>
        <v>0</v>
      </c>
      <c r="AF597" s="10">
        <f>'პრეზ. ფონდი'!G597</f>
        <v>0</v>
      </c>
      <c r="AG597" s="10">
        <f>'დაზუსტ. ნაერთი'!F597</f>
        <v>0</v>
      </c>
      <c r="AH597" s="10">
        <f>'დაზუსტ. ბიუჯ.'!F597</f>
        <v>0</v>
      </c>
      <c r="AI597" s="10">
        <f>'დაზუსტ. საკუთ.'!F597</f>
        <v>0</v>
      </c>
      <c r="AK597" s="10">
        <f t="shared" si="256"/>
        <v>0</v>
      </c>
      <c r="AL597" s="10">
        <f t="shared" si="257"/>
        <v>0</v>
      </c>
      <c r="AM597" s="10">
        <f t="shared" si="258"/>
        <v>0</v>
      </c>
      <c r="AN597" s="10">
        <f t="shared" si="258"/>
        <v>0</v>
      </c>
      <c r="AO597" s="10">
        <f t="shared" si="258"/>
        <v>0</v>
      </c>
      <c r="AP597" s="10">
        <f t="shared" si="248"/>
        <v>0</v>
      </c>
      <c r="AQ597" s="10">
        <f t="shared" si="248"/>
        <v>0</v>
      </c>
      <c r="AR597" s="10">
        <f t="shared" si="248"/>
        <v>0</v>
      </c>
      <c r="AS597" s="10">
        <f t="shared" si="248"/>
        <v>0</v>
      </c>
      <c r="AT597" s="10">
        <f t="shared" si="263"/>
        <v>0</v>
      </c>
      <c r="AV597" s="10">
        <f t="shared" si="259"/>
        <v>0</v>
      </c>
      <c r="AW597" s="10">
        <f>'დამტკ. ბიუჯ.'!G597</f>
        <v>0</v>
      </c>
      <c r="AX597" s="10">
        <f>'დამტკ. საკუთ.'!G597</f>
        <v>0</v>
      </c>
      <c r="AY597" s="10">
        <f>'ცვლილ. ბიუჯ.'!H597</f>
        <v>0</v>
      </c>
      <c r="AZ597" s="10">
        <f>'ცვლილ. საკუთ.'!H597</f>
        <v>0</v>
      </c>
      <c r="BA597" s="10">
        <f>'მთავრ. ფონდი'!H597</f>
        <v>0</v>
      </c>
      <c r="BB597" s="10">
        <f>'პრეზ. ფონდი'!H597</f>
        <v>0</v>
      </c>
      <c r="BC597" s="10">
        <f>'დაზუსტ. ნაერთი'!G597</f>
        <v>0</v>
      </c>
      <c r="BD597" s="10">
        <f>'დაზუსტ. ბიუჯ.'!G597</f>
        <v>0</v>
      </c>
      <c r="BE597" s="10">
        <f>'დაზუსტ. საკუთ.'!G597</f>
        <v>0</v>
      </c>
      <c r="BG597" s="10">
        <f t="shared" si="260"/>
        <v>0</v>
      </c>
      <c r="BH597" s="10">
        <f t="shared" si="260"/>
        <v>0</v>
      </c>
      <c r="BI597" s="10">
        <f t="shared" si="260"/>
        <v>0</v>
      </c>
      <c r="BJ597" s="10">
        <f t="shared" si="249"/>
        <v>0</v>
      </c>
      <c r="BK597" s="10">
        <f t="shared" si="249"/>
        <v>0</v>
      </c>
      <c r="BL597" s="10">
        <f t="shared" si="249"/>
        <v>0</v>
      </c>
      <c r="BM597" s="10">
        <f t="shared" si="249"/>
        <v>0</v>
      </c>
      <c r="BN597" s="10">
        <f t="shared" si="264"/>
        <v>0</v>
      </c>
      <c r="BO597" s="10">
        <f t="shared" si="264"/>
        <v>0</v>
      </c>
      <c r="BP597" s="10">
        <f t="shared" si="264"/>
        <v>0</v>
      </c>
      <c r="BR597" s="10">
        <f t="shared" si="261"/>
        <v>0</v>
      </c>
      <c r="BS597" s="10">
        <f>'დამტკ. ბიუჯ.'!H597</f>
        <v>0</v>
      </c>
      <c r="BT597" s="10">
        <f>'დამტკ. საკუთ.'!H597</f>
        <v>0</v>
      </c>
      <c r="BU597" s="10">
        <f>'ცვლილ. ბიუჯ.'!I597</f>
        <v>0</v>
      </c>
      <c r="BV597" s="10">
        <f>'ცვლილ. საკუთ.'!I597</f>
        <v>0</v>
      </c>
      <c r="BW597" s="10">
        <f>'მთავრ. ფონდი'!I597</f>
        <v>0</v>
      </c>
      <c r="BX597" s="10">
        <f>'პრეზ. ფონდი'!I597</f>
        <v>0</v>
      </c>
      <c r="BY597" s="10">
        <f>'დაზუსტ. ნაერთი'!H597</f>
        <v>0</v>
      </c>
      <c r="BZ597" s="10">
        <f>'დაზუსტ. ბიუჯ.'!H597</f>
        <v>0</v>
      </c>
      <c r="CA597" s="10">
        <f>'დაზუსტ. საკუთ.'!H597</f>
        <v>0</v>
      </c>
    </row>
    <row r="598" spans="1:79" x14ac:dyDescent="0.25">
      <c r="A598" t="str">
        <f t="shared" si="250"/>
        <v>a</v>
      </c>
      <c r="B598" s="8"/>
      <c r="C598" s="9" t="s">
        <v>16</v>
      </c>
      <c r="D598" s="10">
        <f t="shared" si="251"/>
        <v>40000</v>
      </c>
      <c r="E598" s="10">
        <f t="shared" si="252"/>
        <v>40000</v>
      </c>
      <c r="F598" s="10">
        <f t="shared" si="253"/>
        <v>0</v>
      </c>
      <c r="G598" s="10">
        <f t="shared" si="253"/>
        <v>0</v>
      </c>
      <c r="H598" s="10">
        <f t="shared" si="253"/>
        <v>0</v>
      </c>
      <c r="I598" s="10">
        <f t="shared" si="247"/>
        <v>0</v>
      </c>
      <c r="J598" s="10">
        <f t="shared" si="247"/>
        <v>0</v>
      </c>
      <c r="K598" s="10">
        <f t="shared" si="247"/>
        <v>40000</v>
      </c>
      <c r="L598" s="10">
        <f t="shared" si="247"/>
        <v>40000</v>
      </c>
      <c r="M598" s="10">
        <f t="shared" si="262"/>
        <v>0</v>
      </c>
      <c r="O598" s="10">
        <f t="shared" si="254"/>
        <v>10000</v>
      </c>
      <c r="P598" s="10">
        <f>'დამტკ. ბიუჯ.'!E598</f>
        <v>10000</v>
      </c>
      <c r="Q598" s="10">
        <f>'დამტკ. საკუთ.'!E598</f>
        <v>0</v>
      </c>
      <c r="R598" s="10">
        <f>'ცვლილ. ბიუჯ.'!F598</f>
        <v>0</v>
      </c>
      <c r="S598" s="10">
        <f>'ცვლილ. საკუთ.'!F598</f>
        <v>0</v>
      </c>
      <c r="T598" s="10">
        <f>'მთავრ. ფონდი'!F598</f>
        <v>0</v>
      </c>
      <c r="U598" s="10">
        <f>'პრეზ. ფონდი'!F598</f>
        <v>0</v>
      </c>
      <c r="V598" s="10">
        <f>'დაზუსტ. ნაერთი'!E598</f>
        <v>10000</v>
      </c>
      <c r="W598" s="10">
        <f>'დაზუსტ. ბიუჯ.'!E598</f>
        <v>10000</v>
      </c>
      <c r="X598" s="10">
        <f>'დაზუსტ. საკუთ.'!E598</f>
        <v>0</v>
      </c>
      <c r="Z598" s="10">
        <f t="shared" si="255"/>
        <v>5000</v>
      </c>
      <c r="AA598" s="10">
        <f>'დამტკ. ბიუჯ.'!F598</f>
        <v>5000</v>
      </c>
      <c r="AB598" s="10">
        <f>'დამტკ. საკუთ.'!F598</f>
        <v>0</v>
      </c>
      <c r="AC598" s="10">
        <f>'ცვლილ. ბიუჯ.'!G598</f>
        <v>0</v>
      </c>
      <c r="AD598" s="10">
        <f>'ცვლილ. საკუთ.'!G598</f>
        <v>0</v>
      </c>
      <c r="AE598" s="10">
        <f>'მთავრ. ფონდი'!G598</f>
        <v>0</v>
      </c>
      <c r="AF598" s="10">
        <f>'პრეზ. ფონდი'!G598</f>
        <v>0</v>
      </c>
      <c r="AG598" s="10">
        <f>'დაზუსტ. ნაერთი'!F598</f>
        <v>5000</v>
      </c>
      <c r="AH598" s="10">
        <f>'დაზუსტ. ბიუჯ.'!F598</f>
        <v>5000</v>
      </c>
      <c r="AI598" s="10">
        <f>'დაზუსტ. საკუთ.'!F598</f>
        <v>0</v>
      </c>
      <c r="AK598" s="10">
        <f t="shared" si="256"/>
        <v>15000</v>
      </c>
      <c r="AL598" s="10">
        <f t="shared" si="257"/>
        <v>15000</v>
      </c>
      <c r="AM598" s="10">
        <f t="shared" si="258"/>
        <v>0</v>
      </c>
      <c r="AN598" s="10">
        <f t="shared" si="258"/>
        <v>0</v>
      </c>
      <c r="AO598" s="10">
        <f t="shared" si="258"/>
        <v>0</v>
      </c>
      <c r="AP598" s="10">
        <f t="shared" si="248"/>
        <v>0</v>
      </c>
      <c r="AQ598" s="10">
        <f t="shared" si="248"/>
        <v>0</v>
      </c>
      <c r="AR598" s="10">
        <f t="shared" si="248"/>
        <v>15000</v>
      </c>
      <c r="AS598" s="10">
        <f t="shared" si="248"/>
        <v>15000</v>
      </c>
      <c r="AT598" s="10">
        <f t="shared" si="263"/>
        <v>0</v>
      </c>
      <c r="AV598" s="10">
        <f t="shared" si="259"/>
        <v>10000</v>
      </c>
      <c r="AW598" s="10">
        <f>'დამტკ. ბიუჯ.'!G598</f>
        <v>10000</v>
      </c>
      <c r="AX598" s="10">
        <f>'დამტკ. საკუთ.'!G598</f>
        <v>0</v>
      </c>
      <c r="AY598" s="10">
        <f>'ცვლილ. ბიუჯ.'!H598</f>
        <v>0</v>
      </c>
      <c r="AZ598" s="10">
        <f>'ცვლილ. საკუთ.'!H598</f>
        <v>0</v>
      </c>
      <c r="BA598" s="10">
        <f>'მთავრ. ფონდი'!H598</f>
        <v>0</v>
      </c>
      <c r="BB598" s="10">
        <f>'პრეზ. ფონდი'!H598</f>
        <v>0</v>
      </c>
      <c r="BC598" s="10">
        <f>'დაზუსტ. ნაერთი'!G598</f>
        <v>10000</v>
      </c>
      <c r="BD598" s="10">
        <f>'დაზუსტ. ბიუჯ.'!G598</f>
        <v>10000</v>
      </c>
      <c r="BE598" s="10">
        <f>'დაზუსტ. საკუთ.'!G598</f>
        <v>0</v>
      </c>
      <c r="BG598" s="10">
        <f t="shared" si="260"/>
        <v>25000</v>
      </c>
      <c r="BH598" s="10">
        <f t="shared" si="260"/>
        <v>25000</v>
      </c>
      <c r="BI598" s="10">
        <f t="shared" si="260"/>
        <v>0</v>
      </c>
      <c r="BJ598" s="10">
        <f t="shared" si="249"/>
        <v>0</v>
      </c>
      <c r="BK598" s="10">
        <f t="shared" si="249"/>
        <v>0</v>
      </c>
      <c r="BL598" s="10">
        <f t="shared" si="249"/>
        <v>0</v>
      </c>
      <c r="BM598" s="10">
        <f t="shared" si="249"/>
        <v>0</v>
      </c>
      <c r="BN598" s="10">
        <f t="shared" si="264"/>
        <v>25000</v>
      </c>
      <c r="BO598" s="10">
        <f t="shared" si="264"/>
        <v>25000</v>
      </c>
      <c r="BP598" s="10">
        <f t="shared" si="264"/>
        <v>0</v>
      </c>
      <c r="BR598" s="10">
        <f t="shared" si="261"/>
        <v>15000</v>
      </c>
      <c r="BS598" s="10">
        <f>'დამტკ. ბიუჯ.'!H598</f>
        <v>15000</v>
      </c>
      <c r="BT598" s="10">
        <f>'დამტკ. საკუთ.'!H598</f>
        <v>0</v>
      </c>
      <c r="BU598" s="10">
        <f>'ცვლილ. ბიუჯ.'!I598</f>
        <v>0</v>
      </c>
      <c r="BV598" s="10">
        <f>'ცვლილ. საკუთ.'!I598</f>
        <v>0</v>
      </c>
      <c r="BW598" s="10">
        <f>'მთავრ. ფონდი'!I598</f>
        <v>0</v>
      </c>
      <c r="BX598" s="10">
        <f>'პრეზ. ფონდი'!I598</f>
        <v>0</v>
      </c>
      <c r="BY598" s="10">
        <f>'დაზუსტ. ნაერთი'!H598</f>
        <v>15000</v>
      </c>
      <c r="BZ598" s="10">
        <f>'დაზუსტ. ბიუჯ.'!H598</f>
        <v>15000</v>
      </c>
      <c r="CA598" s="10">
        <f>'დაზუსტ. საკუთ.'!H598</f>
        <v>0</v>
      </c>
    </row>
    <row r="599" spans="1:79" x14ac:dyDescent="0.25">
      <c r="A599" t="str">
        <f t="shared" si="250"/>
        <v>b</v>
      </c>
      <c r="B599" s="8"/>
      <c r="C599" s="9" t="s">
        <v>17</v>
      </c>
      <c r="D599" s="10">
        <f t="shared" si="251"/>
        <v>0</v>
      </c>
      <c r="E599" s="10">
        <f t="shared" si="252"/>
        <v>0</v>
      </c>
      <c r="F599" s="10">
        <f t="shared" si="253"/>
        <v>0</v>
      </c>
      <c r="G599" s="10">
        <f t="shared" si="253"/>
        <v>0</v>
      </c>
      <c r="H599" s="10">
        <f t="shared" si="253"/>
        <v>0</v>
      </c>
      <c r="I599" s="10">
        <f t="shared" si="247"/>
        <v>0</v>
      </c>
      <c r="J599" s="10">
        <f t="shared" si="247"/>
        <v>0</v>
      </c>
      <c r="K599" s="10">
        <f t="shared" si="247"/>
        <v>0</v>
      </c>
      <c r="L599" s="10">
        <f t="shared" si="247"/>
        <v>0</v>
      </c>
      <c r="M599" s="10">
        <f t="shared" si="262"/>
        <v>0</v>
      </c>
      <c r="O599" s="10">
        <f t="shared" si="254"/>
        <v>0</v>
      </c>
      <c r="P599" s="10">
        <f>'დამტკ. ბიუჯ.'!E599</f>
        <v>0</v>
      </c>
      <c r="Q599" s="10">
        <f>'დამტკ. საკუთ.'!E599</f>
        <v>0</v>
      </c>
      <c r="R599" s="10">
        <f>'ცვლილ. ბიუჯ.'!F599</f>
        <v>0</v>
      </c>
      <c r="S599" s="10">
        <f>'ცვლილ. საკუთ.'!F599</f>
        <v>0</v>
      </c>
      <c r="T599" s="10">
        <f>'მთავრ. ფონდი'!F599</f>
        <v>0</v>
      </c>
      <c r="U599" s="10">
        <f>'პრეზ. ფონდი'!F599</f>
        <v>0</v>
      </c>
      <c r="V599" s="10">
        <f>'დაზუსტ. ნაერთი'!E599</f>
        <v>0</v>
      </c>
      <c r="W599" s="10">
        <f>'დაზუსტ. ბიუჯ.'!E599</f>
        <v>0</v>
      </c>
      <c r="X599" s="10">
        <f>'დაზუსტ. საკუთ.'!E599</f>
        <v>0</v>
      </c>
      <c r="Z599" s="10">
        <f t="shared" si="255"/>
        <v>0</v>
      </c>
      <c r="AA599" s="10">
        <f>'დამტკ. ბიუჯ.'!F599</f>
        <v>0</v>
      </c>
      <c r="AB599" s="10">
        <f>'დამტკ. საკუთ.'!F599</f>
        <v>0</v>
      </c>
      <c r="AC599" s="10">
        <f>'ცვლილ. ბიუჯ.'!G599</f>
        <v>0</v>
      </c>
      <c r="AD599" s="10">
        <f>'ცვლილ. საკუთ.'!G599</f>
        <v>0</v>
      </c>
      <c r="AE599" s="10">
        <f>'მთავრ. ფონდი'!G599</f>
        <v>0</v>
      </c>
      <c r="AF599" s="10">
        <f>'პრეზ. ფონდი'!G599</f>
        <v>0</v>
      </c>
      <c r="AG599" s="10">
        <f>'დაზუსტ. ნაერთი'!F599</f>
        <v>0</v>
      </c>
      <c r="AH599" s="10">
        <f>'დაზუსტ. ბიუჯ.'!F599</f>
        <v>0</v>
      </c>
      <c r="AI599" s="10">
        <f>'დაზუსტ. საკუთ.'!F599</f>
        <v>0</v>
      </c>
      <c r="AK599" s="10">
        <f t="shared" si="256"/>
        <v>0</v>
      </c>
      <c r="AL599" s="10">
        <f t="shared" si="257"/>
        <v>0</v>
      </c>
      <c r="AM599" s="10">
        <f t="shared" si="258"/>
        <v>0</v>
      </c>
      <c r="AN599" s="10">
        <f t="shared" si="258"/>
        <v>0</v>
      </c>
      <c r="AO599" s="10">
        <f t="shared" si="258"/>
        <v>0</v>
      </c>
      <c r="AP599" s="10">
        <f t="shared" si="248"/>
        <v>0</v>
      </c>
      <c r="AQ599" s="10">
        <f t="shared" si="248"/>
        <v>0</v>
      </c>
      <c r="AR599" s="10">
        <f t="shared" si="248"/>
        <v>0</v>
      </c>
      <c r="AS599" s="10">
        <f t="shared" si="248"/>
        <v>0</v>
      </c>
      <c r="AT599" s="10">
        <f t="shared" si="263"/>
        <v>0</v>
      </c>
      <c r="AV599" s="10">
        <f t="shared" si="259"/>
        <v>0</v>
      </c>
      <c r="AW599" s="10">
        <f>'დამტკ. ბიუჯ.'!G599</f>
        <v>0</v>
      </c>
      <c r="AX599" s="10">
        <f>'დამტკ. საკუთ.'!G599</f>
        <v>0</v>
      </c>
      <c r="AY599" s="10">
        <f>'ცვლილ. ბიუჯ.'!H599</f>
        <v>0</v>
      </c>
      <c r="AZ599" s="10">
        <f>'ცვლილ. საკუთ.'!H599</f>
        <v>0</v>
      </c>
      <c r="BA599" s="10">
        <f>'მთავრ. ფონდი'!H599</f>
        <v>0</v>
      </c>
      <c r="BB599" s="10">
        <f>'პრეზ. ფონდი'!H599</f>
        <v>0</v>
      </c>
      <c r="BC599" s="10">
        <f>'დაზუსტ. ნაერთი'!G599</f>
        <v>0</v>
      </c>
      <c r="BD599" s="10">
        <f>'დაზუსტ. ბიუჯ.'!G599</f>
        <v>0</v>
      </c>
      <c r="BE599" s="10">
        <f>'დაზუსტ. საკუთ.'!G599</f>
        <v>0</v>
      </c>
      <c r="BG599" s="10">
        <f t="shared" si="260"/>
        <v>0</v>
      </c>
      <c r="BH599" s="10">
        <f t="shared" si="260"/>
        <v>0</v>
      </c>
      <c r="BI599" s="10">
        <f t="shared" si="260"/>
        <v>0</v>
      </c>
      <c r="BJ599" s="10">
        <f t="shared" si="249"/>
        <v>0</v>
      </c>
      <c r="BK599" s="10">
        <f t="shared" si="249"/>
        <v>0</v>
      </c>
      <c r="BL599" s="10">
        <f t="shared" si="249"/>
        <v>0</v>
      </c>
      <c r="BM599" s="10">
        <f t="shared" si="249"/>
        <v>0</v>
      </c>
      <c r="BN599" s="10">
        <f t="shared" si="264"/>
        <v>0</v>
      </c>
      <c r="BO599" s="10">
        <f t="shared" si="264"/>
        <v>0</v>
      </c>
      <c r="BP599" s="10">
        <f t="shared" si="264"/>
        <v>0</v>
      </c>
      <c r="BR599" s="10">
        <f t="shared" si="261"/>
        <v>0</v>
      </c>
      <c r="BS599" s="10">
        <f>'დამტკ. ბიუჯ.'!H599</f>
        <v>0</v>
      </c>
      <c r="BT599" s="10">
        <f>'დამტკ. საკუთ.'!H599</f>
        <v>0</v>
      </c>
      <c r="BU599" s="10">
        <f>'ცვლილ. ბიუჯ.'!I599</f>
        <v>0</v>
      </c>
      <c r="BV599" s="10">
        <f>'ცვლილ. საკუთ.'!I599</f>
        <v>0</v>
      </c>
      <c r="BW599" s="10">
        <f>'მთავრ. ფონდი'!I599</f>
        <v>0</v>
      </c>
      <c r="BX599" s="10">
        <f>'პრეზ. ფონდი'!I599</f>
        <v>0</v>
      </c>
      <c r="BY599" s="10">
        <f>'დაზუსტ. ნაერთი'!H599</f>
        <v>0</v>
      </c>
      <c r="BZ599" s="10">
        <f>'დაზუსტ. ბიუჯ.'!H599</f>
        <v>0</v>
      </c>
      <c r="CA599" s="10">
        <f>'დაზუსტ. საკუთ.'!H599</f>
        <v>0</v>
      </c>
    </row>
    <row r="600" spans="1:79" x14ac:dyDescent="0.25">
      <c r="A600" t="str">
        <f t="shared" si="250"/>
        <v>b</v>
      </c>
      <c r="B600" s="5"/>
      <c r="C600" s="6" t="s">
        <v>18</v>
      </c>
      <c r="D600" s="7">
        <f t="shared" si="251"/>
        <v>0</v>
      </c>
      <c r="E600" s="7">
        <f t="shared" si="252"/>
        <v>0</v>
      </c>
      <c r="F600" s="7">
        <f t="shared" si="253"/>
        <v>0</v>
      </c>
      <c r="G600" s="7">
        <f t="shared" si="253"/>
        <v>0</v>
      </c>
      <c r="H600" s="7">
        <f t="shared" si="253"/>
        <v>0</v>
      </c>
      <c r="I600" s="7">
        <f t="shared" si="247"/>
        <v>0</v>
      </c>
      <c r="J600" s="7">
        <f t="shared" si="247"/>
        <v>0</v>
      </c>
      <c r="K600" s="7">
        <f t="shared" si="247"/>
        <v>0</v>
      </c>
      <c r="L600" s="7">
        <f t="shared" si="247"/>
        <v>0</v>
      </c>
      <c r="M600" s="7">
        <f t="shared" si="262"/>
        <v>0</v>
      </c>
      <c r="O600" s="7">
        <f t="shared" si="254"/>
        <v>0</v>
      </c>
      <c r="P600" s="7">
        <f>'დამტკ. ბიუჯ.'!E600</f>
        <v>0</v>
      </c>
      <c r="Q600" s="7">
        <f>'დამტკ. საკუთ.'!E600</f>
        <v>0</v>
      </c>
      <c r="R600" s="7">
        <f>'ცვლილ. ბიუჯ.'!F600</f>
        <v>0</v>
      </c>
      <c r="S600" s="7">
        <f>'ცვლილ. საკუთ.'!F600</f>
        <v>0</v>
      </c>
      <c r="T600" s="7">
        <f>'მთავრ. ფონდი'!F600</f>
        <v>0</v>
      </c>
      <c r="U600" s="7">
        <f>'პრეზ. ფონდი'!F600</f>
        <v>0</v>
      </c>
      <c r="V600" s="7">
        <f>'დაზუსტ. ნაერთი'!E600</f>
        <v>0</v>
      </c>
      <c r="W600" s="7">
        <f>'დაზუსტ. ბიუჯ.'!E600</f>
        <v>0</v>
      </c>
      <c r="X600" s="7">
        <f>'დაზუსტ. საკუთ.'!E600</f>
        <v>0</v>
      </c>
      <c r="Z600" s="7">
        <f t="shared" si="255"/>
        <v>0</v>
      </c>
      <c r="AA600" s="7">
        <f>'დამტკ. ბიუჯ.'!F600</f>
        <v>0</v>
      </c>
      <c r="AB600" s="7">
        <f>'დამტკ. საკუთ.'!F600</f>
        <v>0</v>
      </c>
      <c r="AC600" s="7">
        <f>'ცვლილ. ბიუჯ.'!G600</f>
        <v>0</v>
      </c>
      <c r="AD600" s="7">
        <f>'ცვლილ. საკუთ.'!G600</f>
        <v>0</v>
      </c>
      <c r="AE600" s="7">
        <f>'მთავრ. ფონდი'!G600</f>
        <v>0</v>
      </c>
      <c r="AF600" s="7">
        <f>'პრეზ. ფონდი'!G600</f>
        <v>0</v>
      </c>
      <c r="AG600" s="7">
        <f>'დაზუსტ. ნაერთი'!F600</f>
        <v>0</v>
      </c>
      <c r="AH600" s="7">
        <f>'დაზუსტ. ბიუჯ.'!F600</f>
        <v>0</v>
      </c>
      <c r="AI600" s="7">
        <f>'დაზუსტ. საკუთ.'!F600</f>
        <v>0</v>
      </c>
      <c r="AK600" s="7">
        <f t="shared" si="256"/>
        <v>0</v>
      </c>
      <c r="AL600" s="7">
        <f t="shared" si="257"/>
        <v>0</v>
      </c>
      <c r="AM600" s="7">
        <f t="shared" si="258"/>
        <v>0</v>
      </c>
      <c r="AN600" s="7">
        <f t="shared" si="258"/>
        <v>0</v>
      </c>
      <c r="AO600" s="7">
        <f t="shared" si="258"/>
        <v>0</v>
      </c>
      <c r="AP600" s="7">
        <f t="shared" si="248"/>
        <v>0</v>
      </c>
      <c r="AQ600" s="7">
        <f t="shared" si="248"/>
        <v>0</v>
      </c>
      <c r="AR600" s="7">
        <f t="shared" si="248"/>
        <v>0</v>
      </c>
      <c r="AS600" s="7">
        <f t="shared" si="248"/>
        <v>0</v>
      </c>
      <c r="AT600" s="7">
        <f t="shared" si="263"/>
        <v>0</v>
      </c>
      <c r="AV600" s="7">
        <f t="shared" si="259"/>
        <v>0</v>
      </c>
      <c r="AW600" s="7">
        <f>'დამტკ. ბიუჯ.'!G600</f>
        <v>0</v>
      </c>
      <c r="AX600" s="7">
        <f>'დამტკ. საკუთ.'!G600</f>
        <v>0</v>
      </c>
      <c r="AY600" s="7">
        <f>'ცვლილ. ბიუჯ.'!H600</f>
        <v>0</v>
      </c>
      <c r="AZ600" s="7">
        <f>'ცვლილ. საკუთ.'!H600</f>
        <v>0</v>
      </c>
      <c r="BA600" s="7">
        <f>'მთავრ. ფონდი'!H600</f>
        <v>0</v>
      </c>
      <c r="BB600" s="7">
        <f>'პრეზ. ფონდი'!H600</f>
        <v>0</v>
      </c>
      <c r="BC600" s="7">
        <f>'დაზუსტ. ნაერთი'!G600</f>
        <v>0</v>
      </c>
      <c r="BD600" s="7">
        <f>'დაზუსტ. ბიუჯ.'!G600</f>
        <v>0</v>
      </c>
      <c r="BE600" s="7">
        <f>'დაზუსტ. საკუთ.'!G600</f>
        <v>0</v>
      </c>
      <c r="BG600" s="7">
        <f t="shared" si="260"/>
        <v>0</v>
      </c>
      <c r="BH600" s="7">
        <f t="shared" si="260"/>
        <v>0</v>
      </c>
      <c r="BI600" s="7">
        <f t="shared" si="260"/>
        <v>0</v>
      </c>
      <c r="BJ600" s="7">
        <f t="shared" si="249"/>
        <v>0</v>
      </c>
      <c r="BK600" s="7">
        <f t="shared" si="249"/>
        <v>0</v>
      </c>
      <c r="BL600" s="7">
        <f t="shared" si="249"/>
        <v>0</v>
      </c>
      <c r="BM600" s="7">
        <f t="shared" si="249"/>
        <v>0</v>
      </c>
      <c r="BN600" s="7">
        <f t="shared" si="264"/>
        <v>0</v>
      </c>
      <c r="BO600" s="7">
        <f t="shared" si="264"/>
        <v>0</v>
      </c>
      <c r="BP600" s="7">
        <f t="shared" si="264"/>
        <v>0</v>
      </c>
      <c r="BR600" s="7">
        <f t="shared" si="261"/>
        <v>0</v>
      </c>
      <c r="BS600" s="7">
        <f>'დამტკ. ბიუჯ.'!H600</f>
        <v>0</v>
      </c>
      <c r="BT600" s="7">
        <f>'დამტკ. საკუთ.'!H600</f>
        <v>0</v>
      </c>
      <c r="BU600" s="7">
        <f>'ცვლილ. ბიუჯ.'!I600</f>
        <v>0</v>
      </c>
      <c r="BV600" s="7">
        <f>'ცვლილ. საკუთ.'!I600</f>
        <v>0</v>
      </c>
      <c r="BW600" s="7">
        <f>'მთავრ. ფონდი'!I600</f>
        <v>0</v>
      </c>
      <c r="BX600" s="7">
        <f>'პრეზ. ფონდი'!I600</f>
        <v>0</v>
      </c>
      <c r="BY600" s="7">
        <f>'დაზუსტ. ნაერთი'!H600</f>
        <v>0</v>
      </c>
      <c r="BZ600" s="7">
        <f>'დაზუსტ. ბიუჯ.'!H600</f>
        <v>0</v>
      </c>
      <c r="CA600" s="7">
        <f>'დაზუსტ. საკუთ.'!H600</f>
        <v>0</v>
      </c>
    </row>
    <row r="601" spans="1:79" x14ac:dyDescent="0.25">
      <c r="A601" t="str">
        <f t="shared" si="250"/>
        <v>b</v>
      </c>
      <c r="B601" s="5"/>
      <c r="C601" s="6" t="s">
        <v>19</v>
      </c>
      <c r="D601" s="7">
        <f t="shared" si="251"/>
        <v>0</v>
      </c>
      <c r="E601" s="7">
        <f t="shared" si="252"/>
        <v>0</v>
      </c>
      <c r="F601" s="7">
        <f t="shared" si="253"/>
        <v>0</v>
      </c>
      <c r="G601" s="7">
        <f t="shared" si="253"/>
        <v>0</v>
      </c>
      <c r="H601" s="7">
        <f t="shared" si="253"/>
        <v>0</v>
      </c>
      <c r="I601" s="7">
        <f t="shared" si="247"/>
        <v>0</v>
      </c>
      <c r="J601" s="7">
        <f t="shared" si="247"/>
        <v>0</v>
      </c>
      <c r="K601" s="7">
        <f t="shared" si="247"/>
        <v>0</v>
      </c>
      <c r="L601" s="7">
        <f t="shared" si="247"/>
        <v>0</v>
      </c>
      <c r="M601" s="7">
        <f t="shared" si="262"/>
        <v>0</v>
      </c>
      <c r="O601" s="7">
        <f t="shared" si="254"/>
        <v>0</v>
      </c>
      <c r="P601" s="7">
        <f>'დამტკ. ბიუჯ.'!E601</f>
        <v>0</v>
      </c>
      <c r="Q601" s="7">
        <f>'დამტკ. საკუთ.'!E601</f>
        <v>0</v>
      </c>
      <c r="R601" s="7">
        <f>'ცვლილ. ბიუჯ.'!F601</f>
        <v>0</v>
      </c>
      <c r="S601" s="7">
        <f>'ცვლილ. საკუთ.'!F601</f>
        <v>0</v>
      </c>
      <c r="T601" s="7">
        <f>'მთავრ. ფონდი'!F601</f>
        <v>0</v>
      </c>
      <c r="U601" s="7">
        <f>'პრეზ. ფონდი'!F601</f>
        <v>0</v>
      </c>
      <c r="V601" s="7">
        <f>'დაზუსტ. ნაერთი'!E601</f>
        <v>0</v>
      </c>
      <c r="W601" s="7">
        <f>'დაზუსტ. ბიუჯ.'!E601</f>
        <v>0</v>
      </c>
      <c r="X601" s="7">
        <f>'დაზუსტ. საკუთ.'!E601</f>
        <v>0</v>
      </c>
      <c r="Z601" s="7">
        <f t="shared" si="255"/>
        <v>0</v>
      </c>
      <c r="AA601" s="7">
        <f>'დამტკ. ბიუჯ.'!F601</f>
        <v>0</v>
      </c>
      <c r="AB601" s="7">
        <f>'დამტკ. საკუთ.'!F601</f>
        <v>0</v>
      </c>
      <c r="AC601" s="7">
        <f>'ცვლილ. ბიუჯ.'!G601</f>
        <v>0</v>
      </c>
      <c r="AD601" s="7">
        <f>'ცვლილ. საკუთ.'!G601</f>
        <v>0</v>
      </c>
      <c r="AE601" s="7">
        <f>'მთავრ. ფონდი'!G601</f>
        <v>0</v>
      </c>
      <c r="AF601" s="7">
        <f>'პრეზ. ფონდი'!G601</f>
        <v>0</v>
      </c>
      <c r="AG601" s="7">
        <f>'დაზუსტ. ნაერთი'!F601</f>
        <v>0</v>
      </c>
      <c r="AH601" s="7">
        <f>'დაზუსტ. ბიუჯ.'!F601</f>
        <v>0</v>
      </c>
      <c r="AI601" s="7">
        <f>'დაზუსტ. საკუთ.'!F601</f>
        <v>0</v>
      </c>
      <c r="AK601" s="7">
        <f t="shared" si="256"/>
        <v>0</v>
      </c>
      <c r="AL601" s="7">
        <f t="shared" si="257"/>
        <v>0</v>
      </c>
      <c r="AM601" s="7">
        <f t="shared" si="258"/>
        <v>0</v>
      </c>
      <c r="AN601" s="7">
        <f t="shared" si="258"/>
        <v>0</v>
      </c>
      <c r="AO601" s="7">
        <f t="shared" si="258"/>
        <v>0</v>
      </c>
      <c r="AP601" s="7">
        <f t="shared" si="248"/>
        <v>0</v>
      </c>
      <c r="AQ601" s="7">
        <f t="shared" si="248"/>
        <v>0</v>
      </c>
      <c r="AR601" s="7">
        <f t="shared" si="248"/>
        <v>0</v>
      </c>
      <c r="AS601" s="7">
        <f t="shared" si="248"/>
        <v>0</v>
      </c>
      <c r="AT601" s="7">
        <f t="shared" si="263"/>
        <v>0</v>
      </c>
      <c r="AV601" s="7">
        <f t="shared" si="259"/>
        <v>0</v>
      </c>
      <c r="AW601" s="7">
        <f>'დამტკ. ბიუჯ.'!G601</f>
        <v>0</v>
      </c>
      <c r="AX601" s="7">
        <f>'დამტკ. საკუთ.'!G601</f>
        <v>0</v>
      </c>
      <c r="AY601" s="7">
        <f>'ცვლილ. ბიუჯ.'!H601</f>
        <v>0</v>
      </c>
      <c r="AZ601" s="7">
        <f>'ცვლილ. საკუთ.'!H601</f>
        <v>0</v>
      </c>
      <c r="BA601" s="7">
        <f>'მთავრ. ფონდი'!H601</f>
        <v>0</v>
      </c>
      <c r="BB601" s="7">
        <f>'პრეზ. ფონდი'!H601</f>
        <v>0</v>
      </c>
      <c r="BC601" s="7">
        <f>'დაზუსტ. ნაერთი'!G601</f>
        <v>0</v>
      </c>
      <c r="BD601" s="7">
        <f>'დაზუსტ. ბიუჯ.'!G601</f>
        <v>0</v>
      </c>
      <c r="BE601" s="7">
        <f>'დაზუსტ. საკუთ.'!G601</f>
        <v>0</v>
      </c>
      <c r="BG601" s="7">
        <f t="shared" si="260"/>
        <v>0</v>
      </c>
      <c r="BH601" s="7">
        <f t="shared" si="260"/>
        <v>0</v>
      </c>
      <c r="BI601" s="7">
        <f t="shared" si="260"/>
        <v>0</v>
      </c>
      <c r="BJ601" s="7">
        <f t="shared" si="249"/>
        <v>0</v>
      </c>
      <c r="BK601" s="7">
        <f t="shared" si="249"/>
        <v>0</v>
      </c>
      <c r="BL601" s="7">
        <f t="shared" si="249"/>
        <v>0</v>
      </c>
      <c r="BM601" s="7">
        <f t="shared" si="249"/>
        <v>0</v>
      </c>
      <c r="BN601" s="7">
        <f t="shared" si="264"/>
        <v>0</v>
      </c>
      <c r="BO601" s="7">
        <f t="shared" si="264"/>
        <v>0</v>
      </c>
      <c r="BP601" s="7">
        <f t="shared" si="264"/>
        <v>0</v>
      </c>
      <c r="BR601" s="7">
        <f t="shared" si="261"/>
        <v>0</v>
      </c>
      <c r="BS601" s="7">
        <f>'დამტკ. ბიუჯ.'!H601</f>
        <v>0</v>
      </c>
      <c r="BT601" s="7">
        <f>'დამტკ. საკუთ.'!H601</f>
        <v>0</v>
      </c>
      <c r="BU601" s="7">
        <f>'ცვლილ. ბიუჯ.'!I601</f>
        <v>0</v>
      </c>
      <c r="BV601" s="7">
        <f>'ცვლილ. საკუთ.'!I601</f>
        <v>0</v>
      </c>
      <c r="BW601" s="7">
        <f>'მთავრ. ფონდი'!I601</f>
        <v>0</v>
      </c>
      <c r="BX601" s="7">
        <f>'პრეზ. ფონდი'!I601</f>
        <v>0</v>
      </c>
      <c r="BY601" s="7">
        <f>'დაზუსტ. ნაერთი'!H601</f>
        <v>0</v>
      </c>
      <c r="BZ601" s="7">
        <f>'დაზუსტ. ბიუჯ.'!H601</f>
        <v>0</v>
      </c>
      <c r="CA601" s="7">
        <f>'დაზუსტ. საკუთ.'!H601</f>
        <v>0</v>
      </c>
    </row>
    <row r="602" spans="1:79" ht="15.75" thickBot="1" x14ac:dyDescent="0.3">
      <c r="A602" t="str">
        <f t="shared" si="250"/>
        <v>b</v>
      </c>
      <c r="B602" s="11"/>
      <c r="C602" s="12" t="s">
        <v>20</v>
      </c>
      <c r="D602" s="13">
        <f t="shared" si="251"/>
        <v>0</v>
      </c>
      <c r="E602" s="13">
        <f t="shared" si="252"/>
        <v>0</v>
      </c>
      <c r="F602" s="13">
        <f t="shared" si="253"/>
        <v>0</v>
      </c>
      <c r="G602" s="13">
        <f t="shared" si="253"/>
        <v>0</v>
      </c>
      <c r="H602" s="13">
        <f t="shared" si="253"/>
        <v>0</v>
      </c>
      <c r="I602" s="13">
        <f t="shared" si="247"/>
        <v>0</v>
      </c>
      <c r="J602" s="13">
        <f t="shared" si="247"/>
        <v>0</v>
      </c>
      <c r="K602" s="13">
        <f t="shared" si="247"/>
        <v>0</v>
      </c>
      <c r="L602" s="13">
        <f t="shared" si="247"/>
        <v>0</v>
      </c>
      <c r="M602" s="13">
        <f t="shared" si="262"/>
        <v>0</v>
      </c>
      <c r="O602" s="13">
        <f t="shared" si="254"/>
        <v>0</v>
      </c>
      <c r="P602" s="13">
        <f>'დამტკ. ბიუჯ.'!E602</f>
        <v>0</v>
      </c>
      <c r="Q602" s="13">
        <f>'დამტკ. საკუთ.'!E602</f>
        <v>0</v>
      </c>
      <c r="R602" s="13">
        <f>'ცვლილ. ბიუჯ.'!F602</f>
        <v>0</v>
      </c>
      <c r="S602" s="13">
        <f>'ცვლილ. საკუთ.'!F602</f>
        <v>0</v>
      </c>
      <c r="T602" s="13">
        <f>'მთავრ. ფონდი'!F602</f>
        <v>0</v>
      </c>
      <c r="U602" s="13">
        <f>'პრეზ. ფონდი'!F602</f>
        <v>0</v>
      </c>
      <c r="V602" s="13">
        <f>'დაზუსტ. ნაერთი'!E602</f>
        <v>0</v>
      </c>
      <c r="W602" s="13">
        <f>'დაზუსტ. ბიუჯ.'!E602</f>
        <v>0</v>
      </c>
      <c r="X602" s="13">
        <f>'დაზუსტ. საკუთ.'!E602</f>
        <v>0</v>
      </c>
      <c r="Z602" s="13">
        <f t="shared" si="255"/>
        <v>0</v>
      </c>
      <c r="AA602" s="13">
        <f>'დამტკ. ბიუჯ.'!F602</f>
        <v>0</v>
      </c>
      <c r="AB602" s="13">
        <f>'დამტკ. საკუთ.'!F602</f>
        <v>0</v>
      </c>
      <c r="AC602" s="13">
        <f>'ცვლილ. ბიუჯ.'!G602</f>
        <v>0</v>
      </c>
      <c r="AD602" s="13">
        <f>'ცვლილ. საკუთ.'!G602</f>
        <v>0</v>
      </c>
      <c r="AE602" s="13">
        <f>'მთავრ. ფონდი'!G602</f>
        <v>0</v>
      </c>
      <c r="AF602" s="13">
        <f>'პრეზ. ფონდი'!G602</f>
        <v>0</v>
      </c>
      <c r="AG602" s="13">
        <f>'დაზუსტ. ნაერთი'!F602</f>
        <v>0</v>
      </c>
      <c r="AH602" s="13">
        <f>'დაზუსტ. ბიუჯ.'!F602</f>
        <v>0</v>
      </c>
      <c r="AI602" s="13">
        <f>'დაზუსტ. საკუთ.'!F602</f>
        <v>0</v>
      </c>
      <c r="AK602" s="13">
        <f t="shared" si="256"/>
        <v>0</v>
      </c>
      <c r="AL602" s="13">
        <f t="shared" si="257"/>
        <v>0</v>
      </c>
      <c r="AM602" s="13">
        <f t="shared" si="258"/>
        <v>0</v>
      </c>
      <c r="AN602" s="13">
        <f t="shared" si="258"/>
        <v>0</v>
      </c>
      <c r="AO602" s="13">
        <f t="shared" si="258"/>
        <v>0</v>
      </c>
      <c r="AP602" s="13">
        <f t="shared" si="248"/>
        <v>0</v>
      </c>
      <c r="AQ602" s="13">
        <f t="shared" si="248"/>
        <v>0</v>
      </c>
      <c r="AR602" s="13">
        <f t="shared" si="248"/>
        <v>0</v>
      </c>
      <c r="AS602" s="13">
        <f t="shared" si="248"/>
        <v>0</v>
      </c>
      <c r="AT602" s="13">
        <f t="shared" si="263"/>
        <v>0</v>
      </c>
      <c r="AV602" s="13">
        <f t="shared" si="259"/>
        <v>0</v>
      </c>
      <c r="AW602" s="13">
        <f>'დამტკ. ბიუჯ.'!G602</f>
        <v>0</v>
      </c>
      <c r="AX602" s="13">
        <f>'დამტკ. საკუთ.'!G602</f>
        <v>0</v>
      </c>
      <c r="AY602" s="13">
        <f>'ცვლილ. ბიუჯ.'!H602</f>
        <v>0</v>
      </c>
      <c r="AZ602" s="13">
        <f>'ცვლილ. საკუთ.'!H602</f>
        <v>0</v>
      </c>
      <c r="BA602" s="13">
        <f>'მთავრ. ფონდი'!H602</f>
        <v>0</v>
      </c>
      <c r="BB602" s="13">
        <f>'პრეზ. ფონდი'!H602</f>
        <v>0</v>
      </c>
      <c r="BC602" s="13">
        <f>'დაზუსტ. ნაერთი'!G602</f>
        <v>0</v>
      </c>
      <c r="BD602" s="13">
        <f>'დაზუსტ. ბიუჯ.'!G602</f>
        <v>0</v>
      </c>
      <c r="BE602" s="13">
        <f>'დაზუსტ. საკუთ.'!G602</f>
        <v>0</v>
      </c>
      <c r="BG602" s="13">
        <f t="shared" si="260"/>
        <v>0</v>
      </c>
      <c r="BH602" s="13">
        <f t="shared" si="260"/>
        <v>0</v>
      </c>
      <c r="BI602" s="13">
        <f t="shared" si="260"/>
        <v>0</v>
      </c>
      <c r="BJ602" s="13">
        <f t="shared" si="249"/>
        <v>0</v>
      </c>
      <c r="BK602" s="13">
        <f t="shared" si="249"/>
        <v>0</v>
      </c>
      <c r="BL602" s="13">
        <f t="shared" si="249"/>
        <v>0</v>
      </c>
      <c r="BM602" s="13">
        <f t="shared" si="249"/>
        <v>0</v>
      </c>
      <c r="BN602" s="13">
        <f t="shared" si="264"/>
        <v>0</v>
      </c>
      <c r="BO602" s="13">
        <f t="shared" si="264"/>
        <v>0</v>
      </c>
      <c r="BP602" s="13">
        <f t="shared" si="264"/>
        <v>0</v>
      </c>
      <c r="BR602" s="13">
        <f t="shared" si="261"/>
        <v>0</v>
      </c>
      <c r="BS602" s="13">
        <f>'დამტკ. ბიუჯ.'!H602</f>
        <v>0</v>
      </c>
      <c r="BT602" s="13">
        <f>'დამტკ. საკუთ.'!H602</f>
        <v>0</v>
      </c>
      <c r="BU602" s="13">
        <f>'ცვლილ. ბიუჯ.'!I602</f>
        <v>0</v>
      </c>
      <c r="BV602" s="13">
        <f>'ცვლილ. საკუთ.'!I602</f>
        <v>0</v>
      </c>
      <c r="BW602" s="13">
        <f>'მთავრ. ფონდი'!I602</f>
        <v>0</v>
      </c>
      <c r="BX602" s="13">
        <f>'პრეზ. ფონდი'!I602</f>
        <v>0</v>
      </c>
      <c r="BY602" s="13">
        <f>'დაზუსტ. ნაერთი'!H602</f>
        <v>0</v>
      </c>
      <c r="BZ602" s="13">
        <f>'დაზუსტ. ბიუჯ.'!H602</f>
        <v>0</v>
      </c>
      <c r="CA602" s="13">
        <f>'დაზუსტ. საკუთ.'!H602</f>
        <v>0</v>
      </c>
    </row>
    <row r="603" spans="1:79" ht="16.5" thickTop="1" thickBot="1" x14ac:dyDescent="0.3">
      <c r="A603" t="str">
        <f t="shared" si="250"/>
        <v>a</v>
      </c>
      <c r="B603" s="16" t="s">
        <v>107</v>
      </c>
      <c r="C603" s="4" t="s">
        <v>108</v>
      </c>
      <c r="D603" s="4">
        <f t="shared" si="251"/>
        <v>1779000</v>
      </c>
      <c r="E603" s="4">
        <f t="shared" si="252"/>
        <v>1779000</v>
      </c>
      <c r="F603" s="4">
        <f t="shared" si="253"/>
        <v>0</v>
      </c>
      <c r="G603" s="4">
        <f t="shared" si="253"/>
        <v>0</v>
      </c>
      <c r="H603" s="4">
        <f t="shared" si="253"/>
        <v>0</v>
      </c>
      <c r="I603" s="4">
        <f t="shared" si="247"/>
        <v>0</v>
      </c>
      <c r="J603" s="4">
        <f t="shared" si="247"/>
        <v>0</v>
      </c>
      <c r="K603" s="4">
        <f t="shared" si="247"/>
        <v>1779000</v>
      </c>
      <c r="L603" s="4">
        <f t="shared" si="247"/>
        <v>1779000</v>
      </c>
      <c r="M603" s="4">
        <f t="shared" si="262"/>
        <v>0</v>
      </c>
      <c r="O603" s="4">
        <f t="shared" si="254"/>
        <v>150000</v>
      </c>
      <c r="P603" s="4">
        <f>'დამტკ. ბიუჯ.'!E603</f>
        <v>150000</v>
      </c>
      <c r="Q603" s="4">
        <f>'დამტკ. საკუთ.'!E603</f>
        <v>0</v>
      </c>
      <c r="R603" s="4">
        <f>'ცვლილ. ბიუჯ.'!F603</f>
        <v>0</v>
      </c>
      <c r="S603" s="4">
        <f>'ცვლილ. საკუთ.'!F603</f>
        <v>0</v>
      </c>
      <c r="T603" s="4">
        <f>'მთავრ. ფონდი'!F603</f>
        <v>0</v>
      </c>
      <c r="U603" s="4">
        <f>'პრეზ. ფონდი'!F603</f>
        <v>0</v>
      </c>
      <c r="V603" s="4">
        <f>'დაზუსტ. ნაერთი'!E603</f>
        <v>150000</v>
      </c>
      <c r="W603" s="4">
        <f>'დაზუსტ. ბიუჯ.'!E603</f>
        <v>150000</v>
      </c>
      <c r="X603" s="4">
        <f>'დაზუსტ. საკუთ.'!E603</f>
        <v>0</v>
      </c>
      <c r="Z603" s="4">
        <f t="shared" si="255"/>
        <v>1020000</v>
      </c>
      <c r="AA603" s="4">
        <f>'დამტკ. ბიუჯ.'!F603</f>
        <v>1020000</v>
      </c>
      <c r="AB603" s="4">
        <f>'დამტკ. საკუთ.'!F603</f>
        <v>0</v>
      </c>
      <c r="AC603" s="4">
        <f>'ცვლილ. ბიუჯ.'!G603</f>
        <v>0</v>
      </c>
      <c r="AD603" s="4">
        <f>'ცვლილ. საკუთ.'!G603</f>
        <v>0</v>
      </c>
      <c r="AE603" s="4">
        <f>'მთავრ. ფონდი'!G603</f>
        <v>0</v>
      </c>
      <c r="AF603" s="4">
        <f>'პრეზ. ფონდი'!G603</f>
        <v>0</v>
      </c>
      <c r="AG603" s="4">
        <f>'დაზუსტ. ნაერთი'!F603</f>
        <v>1020000</v>
      </c>
      <c r="AH603" s="4">
        <f>'დაზუსტ. ბიუჯ.'!F603</f>
        <v>1020000</v>
      </c>
      <c r="AI603" s="4">
        <f>'დაზუსტ. საკუთ.'!F603</f>
        <v>0</v>
      </c>
      <c r="AK603" s="4">
        <f t="shared" si="256"/>
        <v>1170000</v>
      </c>
      <c r="AL603" s="4">
        <f t="shared" si="257"/>
        <v>1170000</v>
      </c>
      <c r="AM603" s="4">
        <f t="shared" si="258"/>
        <v>0</v>
      </c>
      <c r="AN603" s="4">
        <f t="shared" si="258"/>
        <v>0</v>
      </c>
      <c r="AO603" s="4">
        <f t="shared" si="258"/>
        <v>0</v>
      </c>
      <c r="AP603" s="4">
        <f t="shared" si="248"/>
        <v>0</v>
      </c>
      <c r="AQ603" s="4">
        <f t="shared" si="248"/>
        <v>0</v>
      </c>
      <c r="AR603" s="4">
        <f t="shared" si="248"/>
        <v>1170000</v>
      </c>
      <c r="AS603" s="4">
        <f t="shared" si="248"/>
        <v>1170000</v>
      </c>
      <c r="AT603" s="4">
        <f t="shared" si="263"/>
        <v>0</v>
      </c>
      <c r="AV603" s="4">
        <f t="shared" si="259"/>
        <v>400000</v>
      </c>
      <c r="AW603" s="4">
        <f>'დამტკ. ბიუჯ.'!G603</f>
        <v>400000</v>
      </c>
      <c r="AX603" s="4">
        <f>'დამტკ. საკუთ.'!G603</f>
        <v>0</v>
      </c>
      <c r="AY603" s="4">
        <f>'ცვლილ. ბიუჯ.'!H603</f>
        <v>0</v>
      </c>
      <c r="AZ603" s="4">
        <f>'ცვლილ. საკუთ.'!H603</f>
        <v>0</v>
      </c>
      <c r="BA603" s="4">
        <f>'მთავრ. ფონდი'!H603</f>
        <v>0</v>
      </c>
      <c r="BB603" s="4">
        <f>'პრეზ. ფონდი'!H603</f>
        <v>0</v>
      </c>
      <c r="BC603" s="4">
        <f>'დაზუსტ. ნაერთი'!G603</f>
        <v>400000</v>
      </c>
      <c r="BD603" s="4">
        <f>'დაზუსტ. ბიუჯ.'!G603</f>
        <v>400000</v>
      </c>
      <c r="BE603" s="4">
        <f>'დაზუსტ. საკუთ.'!G603</f>
        <v>0</v>
      </c>
      <c r="BG603" s="4">
        <f t="shared" si="260"/>
        <v>1570000</v>
      </c>
      <c r="BH603" s="4">
        <f t="shared" si="260"/>
        <v>1570000</v>
      </c>
      <c r="BI603" s="4">
        <f t="shared" si="260"/>
        <v>0</v>
      </c>
      <c r="BJ603" s="4">
        <f t="shared" si="249"/>
        <v>0</v>
      </c>
      <c r="BK603" s="4">
        <f t="shared" si="249"/>
        <v>0</v>
      </c>
      <c r="BL603" s="4">
        <f t="shared" si="249"/>
        <v>0</v>
      </c>
      <c r="BM603" s="4">
        <f t="shared" si="249"/>
        <v>0</v>
      </c>
      <c r="BN603" s="4">
        <f t="shared" si="264"/>
        <v>1570000</v>
      </c>
      <c r="BO603" s="4">
        <f t="shared" si="264"/>
        <v>1570000</v>
      </c>
      <c r="BP603" s="4">
        <f t="shared" si="264"/>
        <v>0</v>
      </c>
      <c r="BR603" s="4">
        <f t="shared" si="261"/>
        <v>209000</v>
      </c>
      <c r="BS603" s="4">
        <f>'დამტკ. ბიუჯ.'!H603</f>
        <v>209000</v>
      </c>
      <c r="BT603" s="4">
        <f>'დამტკ. საკუთ.'!H603</f>
        <v>0</v>
      </c>
      <c r="BU603" s="4">
        <f>'ცვლილ. ბიუჯ.'!I603</f>
        <v>0</v>
      </c>
      <c r="BV603" s="4">
        <f>'ცვლილ. საკუთ.'!I603</f>
        <v>0</v>
      </c>
      <c r="BW603" s="4">
        <f>'მთავრ. ფონდი'!I603</f>
        <v>0</v>
      </c>
      <c r="BX603" s="4">
        <f>'პრეზ. ფონდი'!I603</f>
        <v>0</v>
      </c>
      <c r="BY603" s="4">
        <f>'დაზუსტ. ნაერთი'!H603</f>
        <v>209000</v>
      </c>
      <c r="BZ603" s="4">
        <f>'დაზუსტ. ბიუჯ.'!H603</f>
        <v>209000</v>
      </c>
      <c r="CA603" s="4">
        <f>'დაზუსტ. საკუთ.'!H603</f>
        <v>0</v>
      </c>
    </row>
    <row r="604" spans="1:79" ht="15.75" thickTop="1" x14ac:dyDescent="0.25">
      <c r="A604" t="str">
        <f t="shared" si="250"/>
        <v>a</v>
      </c>
      <c r="B604" s="5"/>
      <c r="C604" s="6" t="s">
        <v>10</v>
      </c>
      <c r="D604" s="7">
        <f t="shared" si="251"/>
        <v>1779000</v>
      </c>
      <c r="E604" s="7">
        <f t="shared" si="252"/>
        <v>1779000</v>
      </c>
      <c r="F604" s="7">
        <f t="shared" si="253"/>
        <v>0</v>
      </c>
      <c r="G604" s="7">
        <f t="shared" si="253"/>
        <v>0</v>
      </c>
      <c r="H604" s="7">
        <f t="shared" si="253"/>
        <v>0</v>
      </c>
      <c r="I604" s="7">
        <f t="shared" si="247"/>
        <v>0</v>
      </c>
      <c r="J604" s="7">
        <f t="shared" si="247"/>
        <v>0</v>
      </c>
      <c r="K604" s="7">
        <f t="shared" si="247"/>
        <v>1779000</v>
      </c>
      <c r="L604" s="7">
        <f t="shared" si="247"/>
        <v>1779000</v>
      </c>
      <c r="M604" s="7">
        <f t="shared" si="262"/>
        <v>0</v>
      </c>
      <c r="O604" s="7">
        <f t="shared" si="254"/>
        <v>150000</v>
      </c>
      <c r="P604" s="7">
        <f>'დამტკ. ბიუჯ.'!E604</f>
        <v>150000</v>
      </c>
      <c r="Q604" s="7">
        <f>'დამტკ. საკუთ.'!E604</f>
        <v>0</v>
      </c>
      <c r="R604" s="7">
        <f>'ცვლილ. ბიუჯ.'!F604</f>
        <v>0</v>
      </c>
      <c r="S604" s="7">
        <f>'ცვლილ. საკუთ.'!F604</f>
        <v>0</v>
      </c>
      <c r="T604" s="7">
        <f>'მთავრ. ფონდი'!F604</f>
        <v>0</v>
      </c>
      <c r="U604" s="7">
        <f>'პრეზ. ფონდი'!F604</f>
        <v>0</v>
      </c>
      <c r="V604" s="7">
        <f>'დაზუსტ. ნაერთი'!E604</f>
        <v>150000</v>
      </c>
      <c r="W604" s="7">
        <f>'დაზუსტ. ბიუჯ.'!E604</f>
        <v>150000</v>
      </c>
      <c r="X604" s="7">
        <f>'დაზუსტ. საკუთ.'!E604</f>
        <v>0</v>
      </c>
      <c r="Z604" s="7">
        <f t="shared" si="255"/>
        <v>1020000</v>
      </c>
      <c r="AA604" s="7">
        <f>'დამტკ. ბიუჯ.'!F604</f>
        <v>1020000</v>
      </c>
      <c r="AB604" s="7">
        <f>'დამტკ. საკუთ.'!F604</f>
        <v>0</v>
      </c>
      <c r="AC604" s="7">
        <f>'ცვლილ. ბიუჯ.'!G604</f>
        <v>0</v>
      </c>
      <c r="AD604" s="7">
        <f>'ცვლილ. საკუთ.'!G604</f>
        <v>0</v>
      </c>
      <c r="AE604" s="7">
        <f>'მთავრ. ფონდი'!G604</f>
        <v>0</v>
      </c>
      <c r="AF604" s="7">
        <f>'პრეზ. ფონდი'!G604</f>
        <v>0</v>
      </c>
      <c r="AG604" s="7">
        <f>'დაზუსტ. ნაერთი'!F604</f>
        <v>1020000</v>
      </c>
      <c r="AH604" s="7">
        <f>'დაზუსტ. ბიუჯ.'!F604</f>
        <v>1020000</v>
      </c>
      <c r="AI604" s="7">
        <f>'დაზუსტ. საკუთ.'!F604</f>
        <v>0</v>
      </c>
      <c r="AK604" s="7">
        <f t="shared" si="256"/>
        <v>1170000</v>
      </c>
      <c r="AL604" s="7">
        <f t="shared" si="257"/>
        <v>1170000</v>
      </c>
      <c r="AM604" s="7">
        <f t="shared" si="258"/>
        <v>0</v>
      </c>
      <c r="AN604" s="7">
        <f t="shared" si="258"/>
        <v>0</v>
      </c>
      <c r="AO604" s="7">
        <f t="shared" si="258"/>
        <v>0</v>
      </c>
      <c r="AP604" s="7">
        <f t="shared" si="248"/>
        <v>0</v>
      </c>
      <c r="AQ604" s="7">
        <f t="shared" si="248"/>
        <v>0</v>
      </c>
      <c r="AR604" s="7">
        <f t="shared" si="248"/>
        <v>1170000</v>
      </c>
      <c r="AS604" s="7">
        <f t="shared" si="248"/>
        <v>1170000</v>
      </c>
      <c r="AT604" s="7">
        <f t="shared" si="263"/>
        <v>0</v>
      </c>
      <c r="AV604" s="7">
        <f t="shared" si="259"/>
        <v>400000</v>
      </c>
      <c r="AW604" s="7">
        <f>'დამტკ. ბიუჯ.'!G604</f>
        <v>400000</v>
      </c>
      <c r="AX604" s="7">
        <f>'დამტკ. საკუთ.'!G604</f>
        <v>0</v>
      </c>
      <c r="AY604" s="7">
        <f>'ცვლილ. ბიუჯ.'!H604</f>
        <v>0</v>
      </c>
      <c r="AZ604" s="7">
        <f>'ცვლილ. საკუთ.'!H604</f>
        <v>0</v>
      </c>
      <c r="BA604" s="7">
        <f>'მთავრ. ფონდი'!H604</f>
        <v>0</v>
      </c>
      <c r="BB604" s="7">
        <f>'პრეზ. ფონდი'!H604</f>
        <v>0</v>
      </c>
      <c r="BC604" s="7">
        <f>'დაზუსტ. ნაერთი'!G604</f>
        <v>400000</v>
      </c>
      <c r="BD604" s="7">
        <f>'დაზუსტ. ბიუჯ.'!G604</f>
        <v>400000</v>
      </c>
      <c r="BE604" s="7">
        <f>'დაზუსტ. საკუთ.'!G604</f>
        <v>0</v>
      </c>
      <c r="BG604" s="7">
        <f t="shared" si="260"/>
        <v>1570000</v>
      </c>
      <c r="BH604" s="7">
        <f t="shared" si="260"/>
        <v>1570000</v>
      </c>
      <c r="BI604" s="7">
        <f t="shared" si="260"/>
        <v>0</v>
      </c>
      <c r="BJ604" s="7">
        <f t="shared" si="249"/>
        <v>0</v>
      </c>
      <c r="BK604" s="7">
        <f t="shared" si="249"/>
        <v>0</v>
      </c>
      <c r="BL604" s="7">
        <f t="shared" si="249"/>
        <v>0</v>
      </c>
      <c r="BM604" s="7">
        <f t="shared" si="249"/>
        <v>0</v>
      </c>
      <c r="BN604" s="7">
        <f t="shared" si="264"/>
        <v>1570000</v>
      </c>
      <c r="BO604" s="7">
        <f t="shared" si="264"/>
        <v>1570000</v>
      </c>
      <c r="BP604" s="7">
        <f t="shared" si="264"/>
        <v>0</v>
      </c>
      <c r="BR604" s="7">
        <f t="shared" si="261"/>
        <v>209000</v>
      </c>
      <c r="BS604" s="7">
        <f>'დამტკ. ბიუჯ.'!H604</f>
        <v>209000</v>
      </c>
      <c r="BT604" s="7">
        <f>'დამტკ. საკუთ.'!H604</f>
        <v>0</v>
      </c>
      <c r="BU604" s="7">
        <f>'ცვლილ. ბიუჯ.'!I604</f>
        <v>0</v>
      </c>
      <c r="BV604" s="7">
        <f>'ცვლილ. საკუთ.'!I604</f>
        <v>0</v>
      </c>
      <c r="BW604" s="7">
        <f>'მთავრ. ფონდი'!I604</f>
        <v>0</v>
      </c>
      <c r="BX604" s="7">
        <f>'პრეზ. ფონდი'!I604</f>
        <v>0</v>
      </c>
      <c r="BY604" s="7">
        <f>'დაზუსტ. ნაერთი'!H604</f>
        <v>209000</v>
      </c>
      <c r="BZ604" s="7">
        <f>'დაზუსტ. ბიუჯ.'!H604</f>
        <v>209000</v>
      </c>
      <c r="CA604" s="7">
        <f>'დაზუსტ. საკუთ.'!H604</f>
        <v>0</v>
      </c>
    </row>
    <row r="605" spans="1:79" x14ac:dyDescent="0.25">
      <c r="A605" t="str">
        <f t="shared" si="250"/>
        <v>b</v>
      </c>
      <c r="B605" s="8"/>
      <c r="C605" s="9" t="s">
        <v>11</v>
      </c>
      <c r="D605" s="10">
        <f t="shared" si="251"/>
        <v>0</v>
      </c>
      <c r="E605" s="10">
        <f t="shared" si="252"/>
        <v>0</v>
      </c>
      <c r="F605" s="10">
        <f t="shared" si="253"/>
        <v>0</v>
      </c>
      <c r="G605" s="10">
        <f t="shared" si="253"/>
        <v>0</v>
      </c>
      <c r="H605" s="10">
        <f t="shared" si="253"/>
        <v>0</v>
      </c>
      <c r="I605" s="10">
        <f t="shared" si="247"/>
        <v>0</v>
      </c>
      <c r="J605" s="10">
        <f t="shared" si="247"/>
        <v>0</v>
      </c>
      <c r="K605" s="10">
        <f t="shared" si="247"/>
        <v>0</v>
      </c>
      <c r="L605" s="10">
        <f t="shared" si="247"/>
        <v>0</v>
      </c>
      <c r="M605" s="10">
        <f t="shared" si="262"/>
        <v>0</v>
      </c>
      <c r="O605" s="10">
        <f t="shared" si="254"/>
        <v>0</v>
      </c>
      <c r="P605" s="10">
        <f>'დამტკ. ბიუჯ.'!E605</f>
        <v>0</v>
      </c>
      <c r="Q605" s="10">
        <f>'დამტკ. საკუთ.'!E605</f>
        <v>0</v>
      </c>
      <c r="R605" s="10">
        <f>'ცვლილ. ბიუჯ.'!F605</f>
        <v>0</v>
      </c>
      <c r="S605" s="10">
        <f>'ცვლილ. საკუთ.'!F605</f>
        <v>0</v>
      </c>
      <c r="T605" s="10">
        <f>'მთავრ. ფონდი'!F605</f>
        <v>0</v>
      </c>
      <c r="U605" s="10">
        <f>'პრეზ. ფონდი'!F605</f>
        <v>0</v>
      </c>
      <c r="V605" s="10">
        <f>'დაზუსტ. ნაერთი'!E605</f>
        <v>0</v>
      </c>
      <c r="W605" s="10">
        <f>'დაზუსტ. ბიუჯ.'!E605</f>
        <v>0</v>
      </c>
      <c r="X605" s="10">
        <f>'დაზუსტ. საკუთ.'!E605</f>
        <v>0</v>
      </c>
      <c r="Z605" s="10">
        <f t="shared" si="255"/>
        <v>0</v>
      </c>
      <c r="AA605" s="10">
        <f>'დამტკ. ბიუჯ.'!F605</f>
        <v>0</v>
      </c>
      <c r="AB605" s="10">
        <f>'დამტკ. საკუთ.'!F605</f>
        <v>0</v>
      </c>
      <c r="AC605" s="10">
        <f>'ცვლილ. ბიუჯ.'!G605</f>
        <v>0</v>
      </c>
      <c r="AD605" s="10">
        <f>'ცვლილ. საკუთ.'!G605</f>
        <v>0</v>
      </c>
      <c r="AE605" s="10">
        <f>'მთავრ. ფონდი'!G605</f>
        <v>0</v>
      </c>
      <c r="AF605" s="10">
        <f>'პრეზ. ფონდი'!G605</f>
        <v>0</v>
      </c>
      <c r="AG605" s="10">
        <f>'დაზუსტ. ნაერთი'!F605</f>
        <v>0</v>
      </c>
      <c r="AH605" s="10">
        <f>'დაზუსტ. ბიუჯ.'!F605</f>
        <v>0</v>
      </c>
      <c r="AI605" s="10">
        <f>'დაზუსტ. საკუთ.'!F605</f>
        <v>0</v>
      </c>
      <c r="AK605" s="10">
        <f t="shared" si="256"/>
        <v>0</v>
      </c>
      <c r="AL605" s="10">
        <f t="shared" si="257"/>
        <v>0</v>
      </c>
      <c r="AM605" s="10">
        <f t="shared" si="258"/>
        <v>0</v>
      </c>
      <c r="AN605" s="10">
        <f t="shared" si="258"/>
        <v>0</v>
      </c>
      <c r="AO605" s="10">
        <f t="shared" si="258"/>
        <v>0</v>
      </c>
      <c r="AP605" s="10">
        <f t="shared" si="248"/>
        <v>0</v>
      </c>
      <c r="AQ605" s="10">
        <f t="shared" si="248"/>
        <v>0</v>
      </c>
      <c r="AR605" s="10">
        <f t="shared" si="248"/>
        <v>0</v>
      </c>
      <c r="AS605" s="10">
        <f t="shared" si="248"/>
        <v>0</v>
      </c>
      <c r="AT605" s="10">
        <f t="shared" si="263"/>
        <v>0</v>
      </c>
      <c r="AV605" s="10">
        <f t="shared" si="259"/>
        <v>0</v>
      </c>
      <c r="AW605" s="10">
        <f>'დამტკ. ბიუჯ.'!G605</f>
        <v>0</v>
      </c>
      <c r="AX605" s="10">
        <f>'დამტკ. საკუთ.'!G605</f>
        <v>0</v>
      </c>
      <c r="AY605" s="10">
        <f>'ცვლილ. ბიუჯ.'!H605</f>
        <v>0</v>
      </c>
      <c r="AZ605" s="10">
        <f>'ცვლილ. საკუთ.'!H605</f>
        <v>0</v>
      </c>
      <c r="BA605" s="10">
        <f>'მთავრ. ფონდი'!H605</f>
        <v>0</v>
      </c>
      <c r="BB605" s="10">
        <f>'პრეზ. ფონდი'!H605</f>
        <v>0</v>
      </c>
      <c r="BC605" s="10">
        <f>'დაზუსტ. ნაერთი'!G605</f>
        <v>0</v>
      </c>
      <c r="BD605" s="10">
        <f>'დაზუსტ. ბიუჯ.'!G605</f>
        <v>0</v>
      </c>
      <c r="BE605" s="10">
        <f>'დაზუსტ. საკუთ.'!G605</f>
        <v>0</v>
      </c>
      <c r="BG605" s="10">
        <f t="shared" si="260"/>
        <v>0</v>
      </c>
      <c r="BH605" s="10">
        <f t="shared" si="260"/>
        <v>0</v>
      </c>
      <c r="BI605" s="10">
        <f t="shared" si="260"/>
        <v>0</v>
      </c>
      <c r="BJ605" s="10">
        <f t="shared" si="249"/>
        <v>0</v>
      </c>
      <c r="BK605" s="10">
        <f t="shared" si="249"/>
        <v>0</v>
      </c>
      <c r="BL605" s="10">
        <f t="shared" si="249"/>
        <v>0</v>
      </c>
      <c r="BM605" s="10">
        <f t="shared" si="249"/>
        <v>0</v>
      </c>
      <c r="BN605" s="10">
        <f t="shared" si="264"/>
        <v>0</v>
      </c>
      <c r="BO605" s="10">
        <f t="shared" si="264"/>
        <v>0</v>
      </c>
      <c r="BP605" s="10">
        <f t="shared" si="264"/>
        <v>0</v>
      </c>
      <c r="BR605" s="10">
        <f t="shared" si="261"/>
        <v>0</v>
      </c>
      <c r="BS605" s="10">
        <f>'დამტკ. ბიუჯ.'!H605</f>
        <v>0</v>
      </c>
      <c r="BT605" s="10">
        <f>'დამტკ. საკუთ.'!H605</f>
        <v>0</v>
      </c>
      <c r="BU605" s="10">
        <f>'ცვლილ. ბიუჯ.'!I605</f>
        <v>0</v>
      </c>
      <c r="BV605" s="10">
        <f>'ცვლილ. საკუთ.'!I605</f>
        <v>0</v>
      </c>
      <c r="BW605" s="10">
        <f>'მთავრ. ფონდი'!I605</f>
        <v>0</v>
      </c>
      <c r="BX605" s="10">
        <f>'პრეზ. ფონდი'!I605</f>
        <v>0</v>
      </c>
      <c r="BY605" s="10">
        <f>'დაზუსტ. ნაერთი'!H605</f>
        <v>0</v>
      </c>
      <c r="BZ605" s="10">
        <f>'დაზუსტ. ბიუჯ.'!H605</f>
        <v>0</v>
      </c>
      <c r="CA605" s="10">
        <f>'დაზუსტ. საკუთ.'!H605</f>
        <v>0</v>
      </c>
    </row>
    <row r="606" spans="1:79" x14ac:dyDescent="0.25">
      <c r="A606" t="str">
        <f t="shared" si="250"/>
        <v>a</v>
      </c>
      <c r="B606" s="8"/>
      <c r="C606" s="9" t="s">
        <v>12</v>
      </c>
      <c r="D606" s="10">
        <f t="shared" si="251"/>
        <v>1779000</v>
      </c>
      <c r="E606" s="10">
        <f t="shared" si="252"/>
        <v>1779000</v>
      </c>
      <c r="F606" s="10">
        <f t="shared" si="253"/>
        <v>0</v>
      </c>
      <c r="G606" s="10">
        <f t="shared" si="253"/>
        <v>0</v>
      </c>
      <c r="H606" s="10">
        <f t="shared" si="253"/>
        <v>0</v>
      </c>
      <c r="I606" s="10">
        <f t="shared" si="247"/>
        <v>0</v>
      </c>
      <c r="J606" s="10">
        <f t="shared" si="247"/>
        <v>0</v>
      </c>
      <c r="K606" s="10">
        <f t="shared" si="247"/>
        <v>1779000</v>
      </c>
      <c r="L606" s="10">
        <f t="shared" si="247"/>
        <v>1779000</v>
      </c>
      <c r="M606" s="10">
        <f t="shared" si="262"/>
        <v>0</v>
      </c>
      <c r="O606" s="10">
        <f t="shared" si="254"/>
        <v>150000</v>
      </c>
      <c r="P606" s="10">
        <f>'დამტკ. ბიუჯ.'!E606</f>
        <v>150000</v>
      </c>
      <c r="Q606" s="10">
        <f>'დამტკ. საკუთ.'!E606</f>
        <v>0</v>
      </c>
      <c r="R606" s="10">
        <f>'ცვლილ. ბიუჯ.'!F606</f>
        <v>0</v>
      </c>
      <c r="S606" s="10">
        <f>'ცვლილ. საკუთ.'!F606</f>
        <v>0</v>
      </c>
      <c r="T606" s="10">
        <f>'მთავრ. ფონდი'!F606</f>
        <v>0</v>
      </c>
      <c r="U606" s="10">
        <f>'პრეზ. ფონდი'!F606</f>
        <v>0</v>
      </c>
      <c r="V606" s="10">
        <f>'დაზუსტ. ნაერთი'!E606</f>
        <v>150000</v>
      </c>
      <c r="W606" s="10">
        <f>'დაზუსტ. ბიუჯ.'!E606</f>
        <v>150000</v>
      </c>
      <c r="X606" s="10">
        <f>'დაზუსტ. საკუთ.'!E606</f>
        <v>0</v>
      </c>
      <c r="Z606" s="10">
        <f t="shared" si="255"/>
        <v>1020000</v>
      </c>
      <c r="AA606" s="10">
        <f>'დამტკ. ბიუჯ.'!F606</f>
        <v>1020000</v>
      </c>
      <c r="AB606" s="10">
        <f>'დამტკ. საკუთ.'!F606</f>
        <v>0</v>
      </c>
      <c r="AC606" s="10">
        <f>'ცვლილ. ბიუჯ.'!G606</f>
        <v>0</v>
      </c>
      <c r="AD606" s="10">
        <f>'ცვლილ. საკუთ.'!G606</f>
        <v>0</v>
      </c>
      <c r="AE606" s="10">
        <f>'მთავრ. ფონდი'!G606</f>
        <v>0</v>
      </c>
      <c r="AF606" s="10">
        <f>'პრეზ. ფონდი'!G606</f>
        <v>0</v>
      </c>
      <c r="AG606" s="10">
        <f>'დაზუსტ. ნაერთი'!F606</f>
        <v>1020000</v>
      </c>
      <c r="AH606" s="10">
        <f>'დაზუსტ. ბიუჯ.'!F606</f>
        <v>1020000</v>
      </c>
      <c r="AI606" s="10">
        <f>'დაზუსტ. საკუთ.'!F606</f>
        <v>0</v>
      </c>
      <c r="AK606" s="10">
        <f t="shared" si="256"/>
        <v>1170000</v>
      </c>
      <c r="AL606" s="10">
        <f t="shared" si="257"/>
        <v>1170000</v>
      </c>
      <c r="AM606" s="10">
        <f t="shared" si="258"/>
        <v>0</v>
      </c>
      <c r="AN606" s="10">
        <f t="shared" si="258"/>
        <v>0</v>
      </c>
      <c r="AO606" s="10">
        <f t="shared" si="258"/>
        <v>0</v>
      </c>
      <c r="AP606" s="10">
        <f t="shared" si="248"/>
        <v>0</v>
      </c>
      <c r="AQ606" s="10">
        <f t="shared" si="248"/>
        <v>0</v>
      </c>
      <c r="AR606" s="10">
        <f t="shared" si="248"/>
        <v>1170000</v>
      </c>
      <c r="AS606" s="10">
        <f t="shared" si="248"/>
        <v>1170000</v>
      </c>
      <c r="AT606" s="10">
        <f t="shared" si="263"/>
        <v>0</v>
      </c>
      <c r="AV606" s="10">
        <f t="shared" si="259"/>
        <v>400000</v>
      </c>
      <c r="AW606" s="10">
        <f>'დამტკ. ბიუჯ.'!G606</f>
        <v>400000</v>
      </c>
      <c r="AX606" s="10">
        <f>'დამტკ. საკუთ.'!G606</f>
        <v>0</v>
      </c>
      <c r="AY606" s="10">
        <f>'ცვლილ. ბიუჯ.'!H606</f>
        <v>0</v>
      </c>
      <c r="AZ606" s="10">
        <f>'ცვლილ. საკუთ.'!H606</f>
        <v>0</v>
      </c>
      <c r="BA606" s="10">
        <f>'მთავრ. ფონდი'!H606</f>
        <v>0</v>
      </c>
      <c r="BB606" s="10">
        <f>'პრეზ. ფონდი'!H606</f>
        <v>0</v>
      </c>
      <c r="BC606" s="10">
        <f>'დაზუსტ. ნაერთი'!G606</f>
        <v>400000</v>
      </c>
      <c r="BD606" s="10">
        <f>'დაზუსტ. ბიუჯ.'!G606</f>
        <v>400000</v>
      </c>
      <c r="BE606" s="10">
        <f>'დაზუსტ. საკუთ.'!G606</f>
        <v>0</v>
      </c>
      <c r="BG606" s="10">
        <f t="shared" si="260"/>
        <v>1570000</v>
      </c>
      <c r="BH606" s="10">
        <f t="shared" si="260"/>
        <v>1570000</v>
      </c>
      <c r="BI606" s="10">
        <f t="shared" si="260"/>
        <v>0</v>
      </c>
      <c r="BJ606" s="10">
        <f t="shared" si="249"/>
        <v>0</v>
      </c>
      <c r="BK606" s="10">
        <f t="shared" si="249"/>
        <v>0</v>
      </c>
      <c r="BL606" s="10">
        <f t="shared" si="249"/>
        <v>0</v>
      </c>
      <c r="BM606" s="10">
        <f t="shared" si="249"/>
        <v>0</v>
      </c>
      <c r="BN606" s="10">
        <f t="shared" si="264"/>
        <v>1570000</v>
      </c>
      <c r="BO606" s="10">
        <f t="shared" si="264"/>
        <v>1570000</v>
      </c>
      <c r="BP606" s="10">
        <f t="shared" si="264"/>
        <v>0</v>
      </c>
      <c r="BR606" s="10">
        <f t="shared" si="261"/>
        <v>209000</v>
      </c>
      <c r="BS606" s="10">
        <f>'დამტკ. ბიუჯ.'!H606</f>
        <v>209000</v>
      </c>
      <c r="BT606" s="10">
        <f>'დამტკ. საკუთ.'!H606</f>
        <v>0</v>
      </c>
      <c r="BU606" s="10">
        <f>'ცვლილ. ბიუჯ.'!I606</f>
        <v>0</v>
      </c>
      <c r="BV606" s="10">
        <f>'ცვლილ. საკუთ.'!I606</f>
        <v>0</v>
      </c>
      <c r="BW606" s="10">
        <f>'მთავრ. ფონდი'!I606</f>
        <v>0</v>
      </c>
      <c r="BX606" s="10">
        <f>'პრეზ. ფონდი'!I606</f>
        <v>0</v>
      </c>
      <c r="BY606" s="10">
        <f>'დაზუსტ. ნაერთი'!H606</f>
        <v>209000</v>
      </c>
      <c r="BZ606" s="10">
        <f>'დაზუსტ. ბიუჯ.'!H606</f>
        <v>209000</v>
      </c>
      <c r="CA606" s="10">
        <f>'დაზუსტ. საკუთ.'!H606</f>
        <v>0</v>
      </c>
    </row>
    <row r="607" spans="1:79" x14ac:dyDescent="0.25">
      <c r="A607" t="str">
        <f t="shared" si="250"/>
        <v>b</v>
      </c>
      <c r="B607" s="8"/>
      <c r="C607" s="9" t="s">
        <v>13</v>
      </c>
      <c r="D607" s="10">
        <f t="shared" si="251"/>
        <v>0</v>
      </c>
      <c r="E607" s="10">
        <f t="shared" si="252"/>
        <v>0</v>
      </c>
      <c r="F607" s="10">
        <f t="shared" si="253"/>
        <v>0</v>
      </c>
      <c r="G607" s="10">
        <f t="shared" si="253"/>
        <v>0</v>
      </c>
      <c r="H607" s="10">
        <f t="shared" si="253"/>
        <v>0</v>
      </c>
      <c r="I607" s="10">
        <f t="shared" si="247"/>
        <v>0</v>
      </c>
      <c r="J607" s="10">
        <f t="shared" si="247"/>
        <v>0</v>
      </c>
      <c r="K607" s="10">
        <f t="shared" si="247"/>
        <v>0</v>
      </c>
      <c r="L607" s="10">
        <f t="shared" si="247"/>
        <v>0</v>
      </c>
      <c r="M607" s="10">
        <f t="shared" si="262"/>
        <v>0</v>
      </c>
      <c r="O607" s="10">
        <f t="shared" si="254"/>
        <v>0</v>
      </c>
      <c r="P607" s="10">
        <f>'დამტკ. ბიუჯ.'!E607</f>
        <v>0</v>
      </c>
      <c r="Q607" s="10">
        <f>'დამტკ. საკუთ.'!E607</f>
        <v>0</v>
      </c>
      <c r="R607" s="10">
        <f>'ცვლილ. ბიუჯ.'!F607</f>
        <v>0</v>
      </c>
      <c r="S607" s="10">
        <f>'ცვლილ. საკუთ.'!F607</f>
        <v>0</v>
      </c>
      <c r="T607" s="10">
        <f>'მთავრ. ფონდი'!F607</f>
        <v>0</v>
      </c>
      <c r="U607" s="10">
        <f>'პრეზ. ფონდი'!F607</f>
        <v>0</v>
      </c>
      <c r="V607" s="10">
        <f>'დაზუსტ. ნაერთი'!E607</f>
        <v>0</v>
      </c>
      <c r="W607" s="10">
        <f>'დაზუსტ. ბიუჯ.'!E607</f>
        <v>0</v>
      </c>
      <c r="X607" s="10">
        <f>'დაზუსტ. საკუთ.'!E607</f>
        <v>0</v>
      </c>
      <c r="Z607" s="10">
        <f t="shared" si="255"/>
        <v>0</v>
      </c>
      <c r="AA607" s="10">
        <f>'დამტკ. ბიუჯ.'!F607</f>
        <v>0</v>
      </c>
      <c r="AB607" s="10">
        <f>'დამტკ. საკუთ.'!F607</f>
        <v>0</v>
      </c>
      <c r="AC607" s="10">
        <f>'ცვლილ. ბიუჯ.'!G607</f>
        <v>0</v>
      </c>
      <c r="AD607" s="10">
        <f>'ცვლილ. საკუთ.'!G607</f>
        <v>0</v>
      </c>
      <c r="AE607" s="10">
        <f>'მთავრ. ფონდი'!G607</f>
        <v>0</v>
      </c>
      <c r="AF607" s="10">
        <f>'პრეზ. ფონდი'!G607</f>
        <v>0</v>
      </c>
      <c r="AG607" s="10">
        <f>'დაზუსტ. ნაერთი'!F607</f>
        <v>0</v>
      </c>
      <c r="AH607" s="10">
        <f>'დაზუსტ. ბიუჯ.'!F607</f>
        <v>0</v>
      </c>
      <c r="AI607" s="10">
        <f>'დაზუსტ. საკუთ.'!F607</f>
        <v>0</v>
      </c>
      <c r="AK607" s="10">
        <f t="shared" si="256"/>
        <v>0</v>
      </c>
      <c r="AL607" s="10">
        <f t="shared" si="257"/>
        <v>0</v>
      </c>
      <c r="AM607" s="10">
        <f t="shared" si="258"/>
        <v>0</v>
      </c>
      <c r="AN607" s="10">
        <f t="shared" si="258"/>
        <v>0</v>
      </c>
      <c r="AO607" s="10">
        <f t="shared" si="258"/>
        <v>0</v>
      </c>
      <c r="AP607" s="10">
        <f t="shared" si="248"/>
        <v>0</v>
      </c>
      <c r="AQ607" s="10">
        <f t="shared" si="248"/>
        <v>0</v>
      </c>
      <c r="AR607" s="10">
        <f t="shared" si="248"/>
        <v>0</v>
      </c>
      <c r="AS607" s="10">
        <f t="shared" si="248"/>
        <v>0</v>
      </c>
      <c r="AT607" s="10">
        <f t="shared" si="263"/>
        <v>0</v>
      </c>
      <c r="AV607" s="10">
        <f t="shared" si="259"/>
        <v>0</v>
      </c>
      <c r="AW607" s="10">
        <f>'დამტკ. ბიუჯ.'!G607</f>
        <v>0</v>
      </c>
      <c r="AX607" s="10">
        <f>'დამტკ. საკუთ.'!G607</f>
        <v>0</v>
      </c>
      <c r="AY607" s="10">
        <f>'ცვლილ. ბიუჯ.'!H607</f>
        <v>0</v>
      </c>
      <c r="AZ607" s="10">
        <f>'ცვლილ. საკუთ.'!H607</f>
        <v>0</v>
      </c>
      <c r="BA607" s="10">
        <f>'მთავრ. ფონდი'!H607</f>
        <v>0</v>
      </c>
      <c r="BB607" s="10">
        <f>'პრეზ. ფონდი'!H607</f>
        <v>0</v>
      </c>
      <c r="BC607" s="10">
        <f>'დაზუსტ. ნაერთი'!G607</f>
        <v>0</v>
      </c>
      <c r="BD607" s="10">
        <f>'დაზუსტ. ბიუჯ.'!G607</f>
        <v>0</v>
      </c>
      <c r="BE607" s="10">
        <f>'დაზუსტ. საკუთ.'!G607</f>
        <v>0</v>
      </c>
      <c r="BG607" s="10">
        <f t="shared" si="260"/>
        <v>0</v>
      </c>
      <c r="BH607" s="10">
        <f t="shared" si="260"/>
        <v>0</v>
      </c>
      <c r="BI607" s="10">
        <f t="shared" si="260"/>
        <v>0</v>
      </c>
      <c r="BJ607" s="10">
        <f t="shared" si="249"/>
        <v>0</v>
      </c>
      <c r="BK607" s="10">
        <f t="shared" si="249"/>
        <v>0</v>
      </c>
      <c r="BL607" s="10">
        <f t="shared" si="249"/>
        <v>0</v>
      </c>
      <c r="BM607" s="10">
        <f t="shared" si="249"/>
        <v>0</v>
      </c>
      <c r="BN607" s="10">
        <f t="shared" si="264"/>
        <v>0</v>
      </c>
      <c r="BO607" s="10">
        <f t="shared" si="264"/>
        <v>0</v>
      </c>
      <c r="BP607" s="10">
        <f t="shared" si="264"/>
        <v>0</v>
      </c>
      <c r="BR607" s="10">
        <f t="shared" si="261"/>
        <v>0</v>
      </c>
      <c r="BS607" s="10">
        <f>'დამტკ. ბიუჯ.'!H607</f>
        <v>0</v>
      </c>
      <c r="BT607" s="10">
        <f>'დამტკ. საკუთ.'!H607</f>
        <v>0</v>
      </c>
      <c r="BU607" s="10">
        <f>'ცვლილ. ბიუჯ.'!I607</f>
        <v>0</v>
      </c>
      <c r="BV607" s="10">
        <f>'ცვლილ. საკუთ.'!I607</f>
        <v>0</v>
      </c>
      <c r="BW607" s="10">
        <f>'მთავრ. ფონდი'!I607</f>
        <v>0</v>
      </c>
      <c r="BX607" s="10">
        <f>'პრეზ. ფონდი'!I607</f>
        <v>0</v>
      </c>
      <c r="BY607" s="10">
        <f>'დაზუსტ. ნაერთი'!H607</f>
        <v>0</v>
      </c>
      <c r="BZ607" s="10">
        <f>'დაზუსტ. ბიუჯ.'!H607</f>
        <v>0</v>
      </c>
      <c r="CA607" s="10">
        <f>'დაზუსტ. საკუთ.'!H607</f>
        <v>0</v>
      </c>
    </row>
    <row r="608" spans="1:79" x14ac:dyDescent="0.25">
      <c r="A608" t="str">
        <f t="shared" si="250"/>
        <v>b</v>
      </c>
      <c r="B608" s="8"/>
      <c r="C608" s="9" t="s">
        <v>14</v>
      </c>
      <c r="D608" s="10">
        <f t="shared" si="251"/>
        <v>0</v>
      </c>
      <c r="E608" s="10">
        <f t="shared" si="252"/>
        <v>0</v>
      </c>
      <c r="F608" s="10">
        <f t="shared" si="253"/>
        <v>0</v>
      </c>
      <c r="G608" s="10">
        <f t="shared" si="253"/>
        <v>0</v>
      </c>
      <c r="H608" s="10">
        <f t="shared" si="253"/>
        <v>0</v>
      </c>
      <c r="I608" s="10">
        <f t="shared" si="247"/>
        <v>0</v>
      </c>
      <c r="J608" s="10">
        <f t="shared" si="247"/>
        <v>0</v>
      </c>
      <c r="K608" s="10">
        <f t="shared" si="247"/>
        <v>0</v>
      </c>
      <c r="L608" s="10">
        <f t="shared" si="247"/>
        <v>0</v>
      </c>
      <c r="M608" s="10">
        <f t="shared" si="262"/>
        <v>0</v>
      </c>
      <c r="O608" s="10">
        <f t="shared" si="254"/>
        <v>0</v>
      </c>
      <c r="P608" s="10">
        <f>'დამტკ. ბიუჯ.'!E608</f>
        <v>0</v>
      </c>
      <c r="Q608" s="10">
        <f>'დამტკ. საკუთ.'!E608</f>
        <v>0</v>
      </c>
      <c r="R608" s="10">
        <f>'ცვლილ. ბიუჯ.'!F608</f>
        <v>0</v>
      </c>
      <c r="S608" s="10">
        <f>'ცვლილ. საკუთ.'!F608</f>
        <v>0</v>
      </c>
      <c r="T608" s="10">
        <f>'მთავრ. ფონდი'!F608</f>
        <v>0</v>
      </c>
      <c r="U608" s="10">
        <f>'პრეზ. ფონდი'!F608</f>
        <v>0</v>
      </c>
      <c r="V608" s="10">
        <f>'დაზუსტ. ნაერთი'!E608</f>
        <v>0</v>
      </c>
      <c r="W608" s="10">
        <f>'დაზუსტ. ბიუჯ.'!E608</f>
        <v>0</v>
      </c>
      <c r="X608" s="10">
        <f>'დაზუსტ. საკუთ.'!E608</f>
        <v>0</v>
      </c>
      <c r="Z608" s="10">
        <f t="shared" si="255"/>
        <v>0</v>
      </c>
      <c r="AA608" s="10">
        <f>'დამტკ. ბიუჯ.'!F608</f>
        <v>0</v>
      </c>
      <c r="AB608" s="10">
        <f>'დამტკ. საკუთ.'!F608</f>
        <v>0</v>
      </c>
      <c r="AC608" s="10">
        <f>'ცვლილ. ბიუჯ.'!G608</f>
        <v>0</v>
      </c>
      <c r="AD608" s="10">
        <f>'ცვლილ. საკუთ.'!G608</f>
        <v>0</v>
      </c>
      <c r="AE608" s="10">
        <f>'მთავრ. ფონდი'!G608</f>
        <v>0</v>
      </c>
      <c r="AF608" s="10">
        <f>'პრეზ. ფონდი'!G608</f>
        <v>0</v>
      </c>
      <c r="AG608" s="10">
        <f>'დაზუსტ. ნაერთი'!F608</f>
        <v>0</v>
      </c>
      <c r="AH608" s="10">
        <f>'დაზუსტ. ბიუჯ.'!F608</f>
        <v>0</v>
      </c>
      <c r="AI608" s="10">
        <f>'დაზუსტ. საკუთ.'!F608</f>
        <v>0</v>
      </c>
      <c r="AK608" s="10">
        <f t="shared" si="256"/>
        <v>0</v>
      </c>
      <c r="AL608" s="10">
        <f t="shared" si="257"/>
        <v>0</v>
      </c>
      <c r="AM608" s="10">
        <f t="shared" si="258"/>
        <v>0</v>
      </c>
      <c r="AN608" s="10">
        <f t="shared" si="258"/>
        <v>0</v>
      </c>
      <c r="AO608" s="10">
        <f t="shared" si="258"/>
        <v>0</v>
      </c>
      <c r="AP608" s="10">
        <f t="shared" si="248"/>
        <v>0</v>
      </c>
      <c r="AQ608" s="10">
        <f t="shared" si="248"/>
        <v>0</v>
      </c>
      <c r="AR608" s="10">
        <f t="shared" si="248"/>
        <v>0</v>
      </c>
      <c r="AS608" s="10">
        <f t="shared" si="248"/>
        <v>0</v>
      </c>
      <c r="AT608" s="10">
        <f t="shared" si="263"/>
        <v>0</v>
      </c>
      <c r="AV608" s="10">
        <f t="shared" si="259"/>
        <v>0</v>
      </c>
      <c r="AW608" s="10">
        <f>'დამტკ. ბიუჯ.'!G608</f>
        <v>0</v>
      </c>
      <c r="AX608" s="10">
        <f>'დამტკ. საკუთ.'!G608</f>
        <v>0</v>
      </c>
      <c r="AY608" s="10">
        <f>'ცვლილ. ბიუჯ.'!H608</f>
        <v>0</v>
      </c>
      <c r="AZ608" s="10">
        <f>'ცვლილ. საკუთ.'!H608</f>
        <v>0</v>
      </c>
      <c r="BA608" s="10">
        <f>'მთავრ. ფონდი'!H608</f>
        <v>0</v>
      </c>
      <c r="BB608" s="10">
        <f>'პრეზ. ფონდი'!H608</f>
        <v>0</v>
      </c>
      <c r="BC608" s="10">
        <f>'დაზუსტ. ნაერთი'!G608</f>
        <v>0</v>
      </c>
      <c r="BD608" s="10">
        <f>'დაზუსტ. ბიუჯ.'!G608</f>
        <v>0</v>
      </c>
      <c r="BE608" s="10">
        <f>'დაზუსტ. საკუთ.'!G608</f>
        <v>0</v>
      </c>
      <c r="BG608" s="10">
        <f t="shared" si="260"/>
        <v>0</v>
      </c>
      <c r="BH608" s="10">
        <f t="shared" si="260"/>
        <v>0</v>
      </c>
      <c r="BI608" s="10">
        <f t="shared" si="260"/>
        <v>0</v>
      </c>
      <c r="BJ608" s="10">
        <f t="shared" si="249"/>
        <v>0</v>
      </c>
      <c r="BK608" s="10">
        <f t="shared" si="249"/>
        <v>0</v>
      </c>
      <c r="BL608" s="10">
        <f t="shared" si="249"/>
        <v>0</v>
      </c>
      <c r="BM608" s="10">
        <f t="shared" si="249"/>
        <v>0</v>
      </c>
      <c r="BN608" s="10">
        <f t="shared" si="264"/>
        <v>0</v>
      </c>
      <c r="BO608" s="10">
        <f t="shared" si="264"/>
        <v>0</v>
      </c>
      <c r="BP608" s="10">
        <f t="shared" si="264"/>
        <v>0</v>
      </c>
      <c r="BR608" s="10">
        <f t="shared" si="261"/>
        <v>0</v>
      </c>
      <c r="BS608" s="10">
        <f>'დამტკ. ბიუჯ.'!H608</f>
        <v>0</v>
      </c>
      <c r="BT608" s="10">
        <f>'დამტკ. საკუთ.'!H608</f>
        <v>0</v>
      </c>
      <c r="BU608" s="10">
        <f>'ცვლილ. ბიუჯ.'!I608</f>
        <v>0</v>
      </c>
      <c r="BV608" s="10">
        <f>'ცვლილ. საკუთ.'!I608</f>
        <v>0</v>
      </c>
      <c r="BW608" s="10">
        <f>'მთავრ. ფონდი'!I608</f>
        <v>0</v>
      </c>
      <c r="BX608" s="10">
        <f>'პრეზ. ფონდი'!I608</f>
        <v>0</v>
      </c>
      <c r="BY608" s="10">
        <f>'დაზუსტ. ნაერთი'!H608</f>
        <v>0</v>
      </c>
      <c r="BZ608" s="10">
        <f>'დაზუსტ. ბიუჯ.'!H608</f>
        <v>0</v>
      </c>
      <c r="CA608" s="10">
        <f>'დაზუსტ. საკუთ.'!H608</f>
        <v>0</v>
      </c>
    </row>
    <row r="609" spans="1:79" x14ac:dyDescent="0.25">
      <c r="A609" t="str">
        <f t="shared" si="250"/>
        <v>b</v>
      </c>
      <c r="B609" s="8"/>
      <c r="C609" s="9" t="s">
        <v>15</v>
      </c>
      <c r="D609" s="10">
        <f t="shared" si="251"/>
        <v>0</v>
      </c>
      <c r="E609" s="10">
        <f t="shared" si="252"/>
        <v>0</v>
      </c>
      <c r="F609" s="10">
        <f t="shared" si="253"/>
        <v>0</v>
      </c>
      <c r="G609" s="10">
        <f t="shared" si="253"/>
        <v>0</v>
      </c>
      <c r="H609" s="10">
        <f t="shared" si="253"/>
        <v>0</v>
      </c>
      <c r="I609" s="10">
        <f t="shared" si="247"/>
        <v>0</v>
      </c>
      <c r="J609" s="10">
        <f t="shared" si="247"/>
        <v>0</v>
      </c>
      <c r="K609" s="10">
        <f t="shared" si="247"/>
        <v>0</v>
      </c>
      <c r="L609" s="10">
        <f t="shared" si="247"/>
        <v>0</v>
      </c>
      <c r="M609" s="10">
        <f t="shared" si="262"/>
        <v>0</v>
      </c>
      <c r="O609" s="10">
        <f t="shared" si="254"/>
        <v>0</v>
      </c>
      <c r="P609" s="10">
        <f>'დამტკ. ბიუჯ.'!E609</f>
        <v>0</v>
      </c>
      <c r="Q609" s="10">
        <f>'დამტკ. საკუთ.'!E609</f>
        <v>0</v>
      </c>
      <c r="R609" s="10">
        <f>'ცვლილ. ბიუჯ.'!F609</f>
        <v>0</v>
      </c>
      <c r="S609" s="10">
        <f>'ცვლილ. საკუთ.'!F609</f>
        <v>0</v>
      </c>
      <c r="T609" s="10">
        <f>'მთავრ. ფონდი'!F609</f>
        <v>0</v>
      </c>
      <c r="U609" s="10">
        <f>'პრეზ. ფონდი'!F609</f>
        <v>0</v>
      </c>
      <c r="V609" s="10">
        <f>'დაზუსტ. ნაერთი'!E609</f>
        <v>0</v>
      </c>
      <c r="W609" s="10">
        <f>'დაზუსტ. ბიუჯ.'!E609</f>
        <v>0</v>
      </c>
      <c r="X609" s="10">
        <f>'დაზუსტ. საკუთ.'!E609</f>
        <v>0</v>
      </c>
      <c r="Z609" s="10">
        <f t="shared" si="255"/>
        <v>0</v>
      </c>
      <c r="AA609" s="10">
        <f>'დამტკ. ბიუჯ.'!F609</f>
        <v>0</v>
      </c>
      <c r="AB609" s="10">
        <f>'დამტკ. საკუთ.'!F609</f>
        <v>0</v>
      </c>
      <c r="AC609" s="10">
        <f>'ცვლილ. ბიუჯ.'!G609</f>
        <v>0</v>
      </c>
      <c r="AD609" s="10">
        <f>'ცვლილ. საკუთ.'!G609</f>
        <v>0</v>
      </c>
      <c r="AE609" s="10">
        <f>'მთავრ. ფონდი'!G609</f>
        <v>0</v>
      </c>
      <c r="AF609" s="10">
        <f>'პრეზ. ფონდი'!G609</f>
        <v>0</v>
      </c>
      <c r="AG609" s="10">
        <f>'დაზუსტ. ნაერთი'!F609</f>
        <v>0</v>
      </c>
      <c r="AH609" s="10">
        <f>'დაზუსტ. ბიუჯ.'!F609</f>
        <v>0</v>
      </c>
      <c r="AI609" s="10">
        <f>'დაზუსტ. საკუთ.'!F609</f>
        <v>0</v>
      </c>
      <c r="AK609" s="10">
        <f t="shared" si="256"/>
        <v>0</v>
      </c>
      <c r="AL609" s="10">
        <f t="shared" si="257"/>
        <v>0</v>
      </c>
      <c r="AM609" s="10">
        <f t="shared" si="258"/>
        <v>0</v>
      </c>
      <c r="AN609" s="10">
        <f t="shared" si="258"/>
        <v>0</v>
      </c>
      <c r="AO609" s="10">
        <f t="shared" si="258"/>
        <v>0</v>
      </c>
      <c r="AP609" s="10">
        <f t="shared" si="248"/>
        <v>0</v>
      </c>
      <c r="AQ609" s="10">
        <f t="shared" si="248"/>
        <v>0</v>
      </c>
      <c r="AR609" s="10">
        <f t="shared" si="248"/>
        <v>0</v>
      </c>
      <c r="AS609" s="10">
        <f t="shared" si="248"/>
        <v>0</v>
      </c>
      <c r="AT609" s="10">
        <f t="shared" si="263"/>
        <v>0</v>
      </c>
      <c r="AV609" s="10">
        <f t="shared" si="259"/>
        <v>0</v>
      </c>
      <c r="AW609" s="10">
        <f>'დამტკ. ბიუჯ.'!G609</f>
        <v>0</v>
      </c>
      <c r="AX609" s="10">
        <f>'დამტკ. საკუთ.'!G609</f>
        <v>0</v>
      </c>
      <c r="AY609" s="10">
        <f>'ცვლილ. ბიუჯ.'!H609</f>
        <v>0</v>
      </c>
      <c r="AZ609" s="10">
        <f>'ცვლილ. საკუთ.'!H609</f>
        <v>0</v>
      </c>
      <c r="BA609" s="10">
        <f>'მთავრ. ფონდი'!H609</f>
        <v>0</v>
      </c>
      <c r="BB609" s="10">
        <f>'პრეზ. ფონდი'!H609</f>
        <v>0</v>
      </c>
      <c r="BC609" s="10">
        <f>'დაზუსტ. ნაერთი'!G609</f>
        <v>0</v>
      </c>
      <c r="BD609" s="10">
        <f>'დაზუსტ. ბიუჯ.'!G609</f>
        <v>0</v>
      </c>
      <c r="BE609" s="10">
        <f>'დაზუსტ. საკუთ.'!G609</f>
        <v>0</v>
      </c>
      <c r="BG609" s="10">
        <f t="shared" si="260"/>
        <v>0</v>
      </c>
      <c r="BH609" s="10">
        <f t="shared" si="260"/>
        <v>0</v>
      </c>
      <c r="BI609" s="10">
        <f t="shared" si="260"/>
        <v>0</v>
      </c>
      <c r="BJ609" s="10">
        <f t="shared" si="249"/>
        <v>0</v>
      </c>
      <c r="BK609" s="10">
        <f t="shared" si="249"/>
        <v>0</v>
      </c>
      <c r="BL609" s="10">
        <f t="shared" si="249"/>
        <v>0</v>
      </c>
      <c r="BM609" s="10">
        <f t="shared" si="249"/>
        <v>0</v>
      </c>
      <c r="BN609" s="10">
        <f t="shared" si="264"/>
        <v>0</v>
      </c>
      <c r="BO609" s="10">
        <f t="shared" si="264"/>
        <v>0</v>
      </c>
      <c r="BP609" s="10">
        <f t="shared" si="264"/>
        <v>0</v>
      </c>
      <c r="BR609" s="10">
        <f t="shared" si="261"/>
        <v>0</v>
      </c>
      <c r="BS609" s="10">
        <f>'დამტკ. ბიუჯ.'!H609</f>
        <v>0</v>
      </c>
      <c r="BT609" s="10">
        <f>'დამტკ. საკუთ.'!H609</f>
        <v>0</v>
      </c>
      <c r="BU609" s="10">
        <f>'ცვლილ. ბიუჯ.'!I609</f>
        <v>0</v>
      </c>
      <c r="BV609" s="10">
        <f>'ცვლილ. საკუთ.'!I609</f>
        <v>0</v>
      </c>
      <c r="BW609" s="10">
        <f>'მთავრ. ფონდი'!I609</f>
        <v>0</v>
      </c>
      <c r="BX609" s="10">
        <f>'პრეზ. ფონდი'!I609</f>
        <v>0</v>
      </c>
      <c r="BY609" s="10">
        <f>'დაზუსტ. ნაერთი'!H609</f>
        <v>0</v>
      </c>
      <c r="BZ609" s="10">
        <f>'დაზუსტ. ბიუჯ.'!H609</f>
        <v>0</v>
      </c>
      <c r="CA609" s="10">
        <f>'დაზუსტ. საკუთ.'!H609</f>
        <v>0</v>
      </c>
    </row>
    <row r="610" spans="1:79" x14ac:dyDescent="0.25">
      <c r="A610" t="str">
        <f t="shared" si="250"/>
        <v>b</v>
      </c>
      <c r="B610" s="8"/>
      <c r="C610" s="9" t="s">
        <v>16</v>
      </c>
      <c r="D610" s="10">
        <f t="shared" si="251"/>
        <v>0</v>
      </c>
      <c r="E610" s="10">
        <f t="shared" si="252"/>
        <v>0</v>
      </c>
      <c r="F610" s="10">
        <f t="shared" si="253"/>
        <v>0</v>
      </c>
      <c r="G610" s="10">
        <f t="shared" si="253"/>
        <v>0</v>
      </c>
      <c r="H610" s="10">
        <f t="shared" si="253"/>
        <v>0</v>
      </c>
      <c r="I610" s="10">
        <f t="shared" si="247"/>
        <v>0</v>
      </c>
      <c r="J610" s="10">
        <f t="shared" si="247"/>
        <v>0</v>
      </c>
      <c r="K610" s="10">
        <f t="shared" si="247"/>
        <v>0</v>
      </c>
      <c r="L610" s="10">
        <f t="shared" si="247"/>
        <v>0</v>
      </c>
      <c r="M610" s="10">
        <f t="shared" si="262"/>
        <v>0</v>
      </c>
      <c r="O610" s="10">
        <f t="shared" si="254"/>
        <v>0</v>
      </c>
      <c r="P610" s="10">
        <f>'დამტკ. ბიუჯ.'!E610</f>
        <v>0</v>
      </c>
      <c r="Q610" s="10">
        <f>'დამტკ. საკუთ.'!E610</f>
        <v>0</v>
      </c>
      <c r="R610" s="10">
        <f>'ცვლილ. ბიუჯ.'!F610</f>
        <v>0</v>
      </c>
      <c r="S610" s="10">
        <f>'ცვლილ. საკუთ.'!F610</f>
        <v>0</v>
      </c>
      <c r="T610" s="10">
        <f>'მთავრ. ფონდი'!F610</f>
        <v>0</v>
      </c>
      <c r="U610" s="10">
        <f>'პრეზ. ფონდი'!F610</f>
        <v>0</v>
      </c>
      <c r="V610" s="10">
        <f>'დაზუსტ. ნაერთი'!E610</f>
        <v>0</v>
      </c>
      <c r="W610" s="10">
        <f>'დაზუსტ. ბიუჯ.'!E610</f>
        <v>0</v>
      </c>
      <c r="X610" s="10">
        <f>'დაზუსტ. საკუთ.'!E610</f>
        <v>0</v>
      </c>
      <c r="Z610" s="10">
        <f t="shared" si="255"/>
        <v>0</v>
      </c>
      <c r="AA610" s="10">
        <f>'დამტკ. ბიუჯ.'!F610</f>
        <v>0</v>
      </c>
      <c r="AB610" s="10">
        <f>'დამტკ. საკუთ.'!F610</f>
        <v>0</v>
      </c>
      <c r="AC610" s="10">
        <f>'ცვლილ. ბიუჯ.'!G610</f>
        <v>0</v>
      </c>
      <c r="AD610" s="10">
        <f>'ცვლილ. საკუთ.'!G610</f>
        <v>0</v>
      </c>
      <c r="AE610" s="10">
        <f>'მთავრ. ფონდი'!G610</f>
        <v>0</v>
      </c>
      <c r="AF610" s="10">
        <f>'პრეზ. ფონდი'!G610</f>
        <v>0</v>
      </c>
      <c r="AG610" s="10">
        <f>'დაზუსტ. ნაერთი'!F610</f>
        <v>0</v>
      </c>
      <c r="AH610" s="10">
        <f>'დაზუსტ. ბიუჯ.'!F610</f>
        <v>0</v>
      </c>
      <c r="AI610" s="10">
        <f>'დაზუსტ. საკუთ.'!F610</f>
        <v>0</v>
      </c>
      <c r="AK610" s="10">
        <f t="shared" si="256"/>
        <v>0</v>
      </c>
      <c r="AL610" s="10">
        <f t="shared" si="257"/>
        <v>0</v>
      </c>
      <c r="AM610" s="10">
        <f t="shared" si="258"/>
        <v>0</v>
      </c>
      <c r="AN610" s="10">
        <f t="shared" si="258"/>
        <v>0</v>
      </c>
      <c r="AO610" s="10">
        <f t="shared" si="258"/>
        <v>0</v>
      </c>
      <c r="AP610" s="10">
        <f t="shared" si="248"/>
        <v>0</v>
      </c>
      <c r="AQ610" s="10">
        <f t="shared" si="248"/>
        <v>0</v>
      </c>
      <c r="AR610" s="10">
        <f t="shared" si="248"/>
        <v>0</v>
      </c>
      <c r="AS610" s="10">
        <f t="shared" si="248"/>
        <v>0</v>
      </c>
      <c r="AT610" s="10">
        <f t="shared" si="263"/>
        <v>0</v>
      </c>
      <c r="AV610" s="10">
        <f t="shared" si="259"/>
        <v>0</v>
      </c>
      <c r="AW610" s="10">
        <f>'დამტკ. ბიუჯ.'!G610</f>
        <v>0</v>
      </c>
      <c r="AX610" s="10">
        <f>'დამტკ. საკუთ.'!G610</f>
        <v>0</v>
      </c>
      <c r="AY610" s="10">
        <f>'ცვლილ. ბიუჯ.'!H610</f>
        <v>0</v>
      </c>
      <c r="AZ610" s="10">
        <f>'ცვლილ. საკუთ.'!H610</f>
        <v>0</v>
      </c>
      <c r="BA610" s="10">
        <f>'მთავრ. ფონდი'!H610</f>
        <v>0</v>
      </c>
      <c r="BB610" s="10">
        <f>'პრეზ. ფონდი'!H610</f>
        <v>0</v>
      </c>
      <c r="BC610" s="10">
        <f>'დაზუსტ. ნაერთი'!G610</f>
        <v>0</v>
      </c>
      <c r="BD610" s="10">
        <f>'დაზუსტ. ბიუჯ.'!G610</f>
        <v>0</v>
      </c>
      <c r="BE610" s="10">
        <f>'დაზუსტ. საკუთ.'!G610</f>
        <v>0</v>
      </c>
      <c r="BG610" s="10">
        <f t="shared" si="260"/>
        <v>0</v>
      </c>
      <c r="BH610" s="10">
        <f t="shared" si="260"/>
        <v>0</v>
      </c>
      <c r="BI610" s="10">
        <f t="shared" si="260"/>
        <v>0</v>
      </c>
      <c r="BJ610" s="10">
        <f t="shared" si="249"/>
        <v>0</v>
      </c>
      <c r="BK610" s="10">
        <f t="shared" si="249"/>
        <v>0</v>
      </c>
      <c r="BL610" s="10">
        <f t="shared" si="249"/>
        <v>0</v>
      </c>
      <c r="BM610" s="10">
        <f t="shared" si="249"/>
        <v>0</v>
      </c>
      <c r="BN610" s="10">
        <f t="shared" si="264"/>
        <v>0</v>
      </c>
      <c r="BO610" s="10">
        <f t="shared" si="264"/>
        <v>0</v>
      </c>
      <c r="BP610" s="10">
        <f t="shared" si="264"/>
        <v>0</v>
      </c>
      <c r="BR610" s="10">
        <f t="shared" si="261"/>
        <v>0</v>
      </c>
      <c r="BS610" s="10">
        <f>'დამტკ. ბიუჯ.'!H610</f>
        <v>0</v>
      </c>
      <c r="BT610" s="10">
        <f>'დამტკ. საკუთ.'!H610</f>
        <v>0</v>
      </c>
      <c r="BU610" s="10">
        <f>'ცვლილ. ბიუჯ.'!I610</f>
        <v>0</v>
      </c>
      <c r="BV610" s="10">
        <f>'ცვლილ. საკუთ.'!I610</f>
        <v>0</v>
      </c>
      <c r="BW610" s="10">
        <f>'მთავრ. ფონდი'!I610</f>
        <v>0</v>
      </c>
      <c r="BX610" s="10">
        <f>'პრეზ. ფონდი'!I610</f>
        <v>0</v>
      </c>
      <c r="BY610" s="10">
        <f>'დაზუსტ. ნაერთი'!H610</f>
        <v>0</v>
      </c>
      <c r="BZ610" s="10">
        <f>'დაზუსტ. ბიუჯ.'!H610</f>
        <v>0</v>
      </c>
      <c r="CA610" s="10">
        <f>'დაზუსტ. საკუთ.'!H610</f>
        <v>0</v>
      </c>
    </row>
    <row r="611" spans="1:79" x14ac:dyDescent="0.25">
      <c r="A611" t="str">
        <f t="shared" si="250"/>
        <v>b</v>
      </c>
      <c r="B611" s="8"/>
      <c r="C611" s="9" t="s">
        <v>17</v>
      </c>
      <c r="D611" s="10">
        <f t="shared" si="251"/>
        <v>0</v>
      </c>
      <c r="E611" s="10">
        <f t="shared" si="252"/>
        <v>0</v>
      </c>
      <c r="F611" s="10">
        <f t="shared" si="253"/>
        <v>0</v>
      </c>
      <c r="G611" s="10">
        <f t="shared" si="253"/>
        <v>0</v>
      </c>
      <c r="H611" s="10">
        <f t="shared" si="253"/>
        <v>0</v>
      </c>
      <c r="I611" s="10">
        <f t="shared" si="247"/>
        <v>0</v>
      </c>
      <c r="J611" s="10">
        <f t="shared" si="247"/>
        <v>0</v>
      </c>
      <c r="K611" s="10">
        <f t="shared" si="247"/>
        <v>0</v>
      </c>
      <c r="L611" s="10">
        <f t="shared" si="247"/>
        <v>0</v>
      </c>
      <c r="M611" s="10">
        <f t="shared" si="262"/>
        <v>0</v>
      </c>
      <c r="O611" s="10">
        <f t="shared" si="254"/>
        <v>0</v>
      </c>
      <c r="P611" s="10">
        <f>'დამტკ. ბიუჯ.'!E611</f>
        <v>0</v>
      </c>
      <c r="Q611" s="10">
        <f>'დამტკ. საკუთ.'!E611</f>
        <v>0</v>
      </c>
      <c r="R611" s="10">
        <f>'ცვლილ. ბიუჯ.'!F611</f>
        <v>0</v>
      </c>
      <c r="S611" s="10">
        <f>'ცვლილ. საკუთ.'!F611</f>
        <v>0</v>
      </c>
      <c r="T611" s="10">
        <f>'მთავრ. ფონდი'!F611</f>
        <v>0</v>
      </c>
      <c r="U611" s="10">
        <f>'პრეზ. ფონდი'!F611</f>
        <v>0</v>
      </c>
      <c r="V611" s="10">
        <f>'დაზუსტ. ნაერთი'!E611</f>
        <v>0</v>
      </c>
      <c r="W611" s="10">
        <f>'დაზუსტ. ბიუჯ.'!E611</f>
        <v>0</v>
      </c>
      <c r="X611" s="10">
        <f>'დაზუსტ. საკუთ.'!E611</f>
        <v>0</v>
      </c>
      <c r="Z611" s="10">
        <f t="shared" si="255"/>
        <v>0</v>
      </c>
      <c r="AA611" s="10">
        <f>'დამტკ. ბიუჯ.'!F611</f>
        <v>0</v>
      </c>
      <c r="AB611" s="10">
        <f>'დამტკ. საკუთ.'!F611</f>
        <v>0</v>
      </c>
      <c r="AC611" s="10">
        <f>'ცვლილ. ბიუჯ.'!G611</f>
        <v>0</v>
      </c>
      <c r="AD611" s="10">
        <f>'ცვლილ. საკუთ.'!G611</f>
        <v>0</v>
      </c>
      <c r="AE611" s="10">
        <f>'მთავრ. ფონდი'!G611</f>
        <v>0</v>
      </c>
      <c r="AF611" s="10">
        <f>'პრეზ. ფონდი'!G611</f>
        <v>0</v>
      </c>
      <c r="AG611" s="10">
        <f>'დაზუსტ. ნაერთი'!F611</f>
        <v>0</v>
      </c>
      <c r="AH611" s="10">
        <f>'დაზუსტ. ბიუჯ.'!F611</f>
        <v>0</v>
      </c>
      <c r="AI611" s="10">
        <f>'დაზუსტ. საკუთ.'!F611</f>
        <v>0</v>
      </c>
      <c r="AK611" s="10">
        <f t="shared" si="256"/>
        <v>0</v>
      </c>
      <c r="AL611" s="10">
        <f t="shared" si="257"/>
        <v>0</v>
      </c>
      <c r="AM611" s="10">
        <f t="shared" si="258"/>
        <v>0</v>
      </c>
      <c r="AN611" s="10">
        <f t="shared" si="258"/>
        <v>0</v>
      </c>
      <c r="AO611" s="10">
        <f t="shared" si="258"/>
        <v>0</v>
      </c>
      <c r="AP611" s="10">
        <f t="shared" si="248"/>
        <v>0</v>
      </c>
      <c r="AQ611" s="10">
        <f t="shared" si="248"/>
        <v>0</v>
      </c>
      <c r="AR611" s="10">
        <f t="shared" si="248"/>
        <v>0</v>
      </c>
      <c r="AS611" s="10">
        <f t="shared" si="248"/>
        <v>0</v>
      </c>
      <c r="AT611" s="10">
        <f t="shared" si="263"/>
        <v>0</v>
      </c>
      <c r="AV611" s="10">
        <f t="shared" si="259"/>
        <v>0</v>
      </c>
      <c r="AW611" s="10">
        <f>'დამტკ. ბიუჯ.'!G611</f>
        <v>0</v>
      </c>
      <c r="AX611" s="10">
        <f>'დამტკ. საკუთ.'!G611</f>
        <v>0</v>
      </c>
      <c r="AY611" s="10">
        <f>'ცვლილ. ბიუჯ.'!H611</f>
        <v>0</v>
      </c>
      <c r="AZ611" s="10">
        <f>'ცვლილ. საკუთ.'!H611</f>
        <v>0</v>
      </c>
      <c r="BA611" s="10">
        <f>'მთავრ. ფონდი'!H611</f>
        <v>0</v>
      </c>
      <c r="BB611" s="10">
        <f>'პრეზ. ფონდი'!H611</f>
        <v>0</v>
      </c>
      <c r="BC611" s="10">
        <f>'დაზუსტ. ნაერთი'!G611</f>
        <v>0</v>
      </c>
      <c r="BD611" s="10">
        <f>'დაზუსტ. ბიუჯ.'!G611</f>
        <v>0</v>
      </c>
      <c r="BE611" s="10">
        <f>'დაზუსტ. საკუთ.'!G611</f>
        <v>0</v>
      </c>
      <c r="BG611" s="10">
        <f t="shared" si="260"/>
        <v>0</v>
      </c>
      <c r="BH611" s="10">
        <f t="shared" si="260"/>
        <v>0</v>
      </c>
      <c r="BI611" s="10">
        <f t="shared" si="260"/>
        <v>0</v>
      </c>
      <c r="BJ611" s="10">
        <f t="shared" si="249"/>
        <v>0</v>
      </c>
      <c r="BK611" s="10">
        <f t="shared" si="249"/>
        <v>0</v>
      </c>
      <c r="BL611" s="10">
        <f t="shared" si="249"/>
        <v>0</v>
      </c>
      <c r="BM611" s="10">
        <f t="shared" si="249"/>
        <v>0</v>
      </c>
      <c r="BN611" s="10">
        <f t="shared" si="264"/>
        <v>0</v>
      </c>
      <c r="BO611" s="10">
        <f t="shared" si="264"/>
        <v>0</v>
      </c>
      <c r="BP611" s="10">
        <f t="shared" si="264"/>
        <v>0</v>
      </c>
      <c r="BR611" s="10">
        <f t="shared" si="261"/>
        <v>0</v>
      </c>
      <c r="BS611" s="10">
        <f>'დამტკ. ბიუჯ.'!H611</f>
        <v>0</v>
      </c>
      <c r="BT611" s="10">
        <f>'დამტკ. საკუთ.'!H611</f>
        <v>0</v>
      </c>
      <c r="BU611" s="10">
        <f>'ცვლილ. ბიუჯ.'!I611</f>
        <v>0</v>
      </c>
      <c r="BV611" s="10">
        <f>'ცვლილ. საკუთ.'!I611</f>
        <v>0</v>
      </c>
      <c r="BW611" s="10">
        <f>'მთავრ. ფონდი'!I611</f>
        <v>0</v>
      </c>
      <c r="BX611" s="10">
        <f>'პრეზ. ფონდი'!I611</f>
        <v>0</v>
      </c>
      <c r="BY611" s="10">
        <f>'დაზუსტ. ნაერთი'!H611</f>
        <v>0</v>
      </c>
      <c r="BZ611" s="10">
        <f>'დაზუსტ. ბიუჯ.'!H611</f>
        <v>0</v>
      </c>
      <c r="CA611" s="10">
        <f>'დაზუსტ. საკუთ.'!H611</f>
        <v>0</v>
      </c>
    </row>
    <row r="612" spans="1:79" x14ac:dyDescent="0.25">
      <c r="A612" t="str">
        <f t="shared" si="250"/>
        <v>b</v>
      </c>
      <c r="B612" s="5"/>
      <c r="C612" s="6" t="s">
        <v>18</v>
      </c>
      <c r="D612" s="7">
        <f t="shared" si="251"/>
        <v>0</v>
      </c>
      <c r="E612" s="7">
        <f t="shared" si="252"/>
        <v>0</v>
      </c>
      <c r="F612" s="7">
        <f t="shared" si="253"/>
        <v>0</v>
      </c>
      <c r="G612" s="7">
        <f t="shared" si="253"/>
        <v>0</v>
      </c>
      <c r="H612" s="7">
        <f t="shared" si="253"/>
        <v>0</v>
      </c>
      <c r="I612" s="7">
        <f t="shared" si="247"/>
        <v>0</v>
      </c>
      <c r="J612" s="7">
        <f t="shared" si="247"/>
        <v>0</v>
      </c>
      <c r="K612" s="7">
        <f t="shared" si="247"/>
        <v>0</v>
      </c>
      <c r="L612" s="7">
        <f t="shared" si="247"/>
        <v>0</v>
      </c>
      <c r="M612" s="7">
        <f t="shared" si="262"/>
        <v>0</v>
      </c>
      <c r="O612" s="7">
        <f t="shared" si="254"/>
        <v>0</v>
      </c>
      <c r="P612" s="7">
        <f>'დამტკ. ბიუჯ.'!E612</f>
        <v>0</v>
      </c>
      <c r="Q612" s="7">
        <f>'დამტკ. საკუთ.'!E612</f>
        <v>0</v>
      </c>
      <c r="R612" s="7">
        <f>'ცვლილ. ბიუჯ.'!F612</f>
        <v>0</v>
      </c>
      <c r="S612" s="7">
        <f>'ცვლილ. საკუთ.'!F612</f>
        <v>0</v>
      </c>
      <c r="T612" s="7">
        <f>'მთავრ. ფონდი'!F612</f>
        <v>0</v>
      </c>
      <c r="U612" s="7">
        <f>'პრეზ. ფონდი'!F612</f>
        <v>0</v>
      </c>
      <c r="V612" s="7">
        <f>'დაზუსტ. ნაერთი'!E612</f>
        <v>0</v>
      </c>
      <c r="W612" s="7">
        <f>'დაზუსტ. ბიუჯ.'!E612</f>
        <v>0</v>
      </c>
      <c r="X612" s="7">
        <f>'დაზუსტ. საკუთ.'!E612</f>
        <v>0</v>
      </c>
      <c r="Z612" s="7">
        <f t="shared" si="255"/>
        <v>0</v>
      </c>
      <c r="AA612" s="7">
        <f>'დამტკ. ბიუჯ.'!F612</f>
        <v>0</v>
      </c>
      <c r="AB612" s="7">
        <f>'დამტკ. საკუთ.'!F612</f>
        <v>0</v>
      </c>
      <c r="AC612" s="7">
        <f>'ცვლილ. ბიუჯ.'!G612</f>
        <v>0</v>
      </c>
      <c r="AD612" s="7">
        <f>'ცვლილ. საკუთ.'!G612</f>
        <v>0</v>
      </c>
      <c r="AE612" s="7">
        <f>'მთავრ. ფონდი'!G612</f>
        <v>0</v>
      </c>
      <c r="AF612" s="7">
        <f>'პრეზ. ფონდი'!G612</f>
        <v>0</v>
      </c>
      <c r="AG612" s="7">
        <f>'დაზუსტ. ნაერთი'!F612</f>
        <v>0</v>
      </c>
      <c r="AH612" s="7">
        <f>'დაზუსტ. ბიუჯ.'!F612</f>
        <v>0</v>
      </c>
      <c r="AI612" s="7">
        <f>'დაზუსტ. საკუთ.'!F612</f>
        <v>0</v>
      </c>
      <c r="AK612" s="7">
        <f t="shared" si="256"/>
        <v>0</v>
      </c>
      <c r="AL612" s="7">
        <f t="shared" si="257"/>
        <v>0</v>
      </c>
      <c r="AM612" s="7">
        <f t="shared" si="258"/>
        <v>0</v>
      </c>
      <c r="AN612" s="7">
        <f t="shared" si="258"/>
        <v>0</v>
      </c>
      <c r="AO612" s="7">
        <f t="shared" si="258"/>
        <v>0</v>
      </c>
      <c r="AP612" s="7">
        <f t="shared" si="248"/>
        <v>0</v>
      </c>
      <c r="AQ612" s="7">
        <f t="shared" si="248"/>
        <v>0</v>
      </c>
      <c r="AR612" s="7">
        <f t="shared" si="248"/>
        <v>0</v>
      </c>
      <c r="AS612" s="7">
        <f t="shared" si="248"/>
        <v>0</v>
      </c>
      <c r="AT612" s="7">
        <f t="shared" si="263"/>
        <v>0</v>
      </c>
      <c r="AV612" s="7">
        <f t="shared" si="259"/>
        <v>0</v>
      </c>
      <c r="AW612" s="7">
        <f>'დამტკ. ბიუჯ.'!G612</f>
        <v>0</v>
      </c>
      <c r="AX612" s="7">
        <f>'დამტკ. საკუთ.'!G612</f>
        <v>0</v>
      </c>
      <c r="AY612" s="7">
        <f>'ცვლილ. ბიუჯ.'!H612</f>
        <v>0</v>
      </c>
      <c r="AZ612" s="7">
        <f>'ცვლილ. საკუთ.'!H612</f>
        <v>0</v>
      </c>
      <c r="BA612" s="7">
        <f>'მთავრ. ფონდი'!H612</f>
        <v>0</v>
      </c>
      <c r="BB612" s="7">
        <f>'პრეზ. ფონდი'!H612</f>
        <v>0</v>
      </c>
      <c r="BC612" s="7">
        <f>'დაზუსტ. ნაერთი'!G612</f>
        <v>0</v>
      </c>
      <c r="BD612" s="7">
        <f>'დაზუსტ. ბიუჯ.'!G612</f>
        <v>0</v>
      </c>
      <c r="BE612" s="7">
        <f>'დაზუსტ. საკუთ.'!G612</f>
        <v>0</v>
      </c>
      <c r="BG612" s="7">
        <f t="shared" si="260"/>
        <v>0</v>
      </c>
      <c r="BH612" s="7">
        <f t="shared" si="260"/>
        <v>0</v>
      </c>
      <c r="BI612" s="7">
        <f t="shared" si="260"/>
        <v>0</v>
      </c>
      <c r="BJ612" s="7">
        <f t="shared" si="249"/>
        <v>0</v>
      </c>
      <c r="BK612" s="7">
        <f t="shared" si="249"/>
        <v>0</v>
      </c>
      <c r="BL612" s="7">
        <f t="shared" si="249"/>
        <v>0</v>
      </c>
      <c r="BM612" s="7">
        <f t="shared" si="249"/>
        <v>0</v>
      </c>
      <c r="BN612" s="7">
        <f t="shared" si="264"/>
        <v>0</v>
      </c>
      <c r="BO612" s="7">
        <f t="shared" si="264"/>
        <v>0</v>
      </c>
      <c r="BP612" s="7">
        <f t="shared" si="264"/>
        <v>0</v>
      </c>
      <c r="BR612" s="7">
        <f t="shared" si="261"/>
        <v>0</v>
      </c>
      <c r="BS612" s="7">
        <f>'დამტკ. ბიუჯ.'!H612</f>
        <v>0</v>
      </c>
      <c r="BT612" s="7">
        <f>'დამტკ. საკუთ.'!H612</f>
        <v>0</v>
      </c>
      <c r="BU612" s="7">
        <f>'ცვლილ. ბიუჯ.'!I612</f>
        <v>0</v>
      </c>
      <c r="BV612" s="7">
        <f>'ცვლილ. საკუთ.'!I612</f>
        <v>0</v>
      </c>
      <c r="BW612" s="7">
        <f>'მთავრ. ფონდი'!I612</f>
        <v>0</v>
      </c>
      <c r="BX612" s="7">
        <f>'პრეზ. ფონდი'!I612</f>
        <v>0</v>
      </c>
      <c r="BY612" s="7">
        <f>'დაზუსტ. ნაერთი'!H612</f>
        <v>0</v>
      </c>
      <c r="BZ612" s="7">
        <f>'დაზუსტ. ბიუჯ.'!H612</f>
        <v>0</v>
      </c>
      <c r="CA612" s="7">
        <f>'დაზუსტ. საკუთ.'!H612</f>
        <v>0</v>
      </c>
    </row>
    <row r="613" spans="1:79" x14ac:dyDescent="0.25">
      <c r="A613" t="str">
        <f t="shared" si="250"/>
        <v>b</v>
      </c>
      <c r="B613" s="5"/>
      <c r="C613" s="6" t="s">
        <v>19</v>
      </c>
      <c r="D613" s="7">
        <f t="shared" si="251"/>
        <v>0</v>
      </c>
      <c r="E613" s="7">
        <f t="shared" si="252"/>
        <v>0</v>
      </c>
      <c r="F613" s="7">
        <f t="shared" si="253"/>
        <v>0</v>
      </c>
      <c r="G613" s="7">
        <f t="shared" si="253"/>
        <v>0</v>
      </c>
      <c r="H613" s="7">
        <f t="shared" si="253"/>
        <v>0</v>
      </c>
      <c r="I613" s="7">
        <f t="shared" si="247"/>
        <v>0</v>
      </c>
      <c r="J613" s="7">
        <f t="shared" si="247"/>
        <v>0</v>
      </c>
      <c r="K613" s="7">
        <f t="shared" si="247"/>
        <v>0</v>
      </c>
      <c r="L613" s="7">
        <f t="shared" si="247"/>
        <v>0</v>
      </c>
      <c r="M613" s="7">
        <f t="shared" si="262"/>
        <v>0</v>
      </c>
      <c r="O613" s="7">
        <f t="shared" si="254"/>
        <v>0</v>
      </c>
      <c r="P613" s="7">
        <f>'დამტკ. ბიუჯ.'!E613</f>
        <v>0</v>
      </c>
      <c r="Q613" s="7">
        <f>'დამტკ. საკუთ.'!E613</f>
        <v>0</v>
      </c>
      <c r="R613" s="7">
        <f>'ცვლილ. ბიუჯ.'!F613</f>
        <v>0</v>
      </c>
      <c r="S613" s="7">
        <f>'ცვლილ. საკუთ.'!F613</f>
        <v>0</v>
      </c>
      <c r="T613" s="7">
        <f>'მთავრ. ფონდი'!F613</f>
        <v>0</v>
      </c>
      <c r="U613" s="7">
        <f>'პრეზ. ფონდი'!F613</f>
        <v>0</v>
      </c>
      <c r="V613" s="7">
        <f>'დაზუსტ. ნაერთი'!E613</f>
        <v>0</v>
      </c>
      <c r="W613" s="7">
        <f>'დაზუსტ. ბიუჯ.'!E613</f>
        <v>0</v>
      </c>
      <c r="X613" s="7">
        <f>'დაზუსტ. საკუთ.'!E613</f>
        <v>0</v>
      </c>
      <c r="Z613" s="7">
        <f t="shared" si="255"/>
        <v>0</v>
      </c>
      <c r="AA613" s="7">
        <f>'დამტკ. ბიუჯ.'!F613</f>
        <v>0</v>
      </c>
      <c r="AB613" s="7">
        <f>'დამტკ. საკუთ.'!F613</f>
        <v>0</v>
      </c>
      <c r="AC613" s="7">
        <f>'ცვლილ. ბიუჯ.'!G613</f>
        <v>0</v>
      </c>
      <c r="AD613" s="7">
        <f>'ცვლილ. საკუთ.'!G613</f>
        <v>0</v>
      </c>
      <c r="AE613" s="7">
        <f>'მთავრ. ფონდი'!G613</f>
        <v>0</v>
      </c>
      <c r="AF613" s="7">
        <f>'პრეზ. ფონდი'!G613</f>
        <v>0</v>
      </c>
      <c r="AG613" s="7">
        <f>'დაზუსტ. ნაერთი'!F613</f>
        <v>0</v>
      </c>
      <c r="AH613" s="7">
        <f>'დაზუსტ. ბიუჯ.'!F613</f>
        <v>0</v>
      </c>
      <c r="AI613" s="7">
        <f>'დაზუსტ. საკუთ.'!F613</f>
        <v>0</v>
      </c>
      <c r="AK613" s="7">
        <f t="shared" si="256"/>
        <v>0</v>
      </c>
      <c r="AL613" s="7">
        <f t="shared" si="257"/>
        <v>0</v>
      </c>
      <c r="AM613" s="7">
        <f t="shared" si="258"/>
        <v>0</v>
      </c>
      <c r="AN613" s="7">
        <f t="shared" si="258"/>
        <v>0</v>
      </c>
      <c r="AO613" s="7">
        <f t="shared" si="258"/>
        <v>0</v>
      </c>
      <c r="AP613" s="7">
        <f t="shared" si="248"/>
        <v>0</v>
      </c>
      <c r="AQ613" s="7">
        <f t="shared" si="248"/>
        <v>0</v>
      </c>
      <c r="AR613" s="7">
        <f t="shared" si="248"/>
        <v>0</v>
      </c>
      <c r="AS613" s="7">
        <f t="shared" si="248"/>
        <v>0</v>
      </c>
      <c r="AT613" s="7">
        <f t="shared" si="263"/>
        <v>0</v>
      </c>
      <c r="AV613" s="7">
        <f t="shared" si="259"/>
        <v>0</v>
      </c>
      <c r="AW613" s="7">
        <f>'დამტკ. ბიუჯ.'!G613</f>
        <v>0</v>
      </c>
      <c r="AX613" s="7">
        <f>'დამტკ. საკუთ.'!G613</f>
        <v>0</v>
      </c>
      <c r="AY613" s="7">
        <f>'ცვლილ. ბიუჯ.'!H613</f>
        <v>0</v>
      </c>
      <c r="AZ613" s="7">
        <f>'ცვლილ. საკუთ.'!H613</f>
        <v>0</v>
      </c>
      <c r="BA613" s="7">
        <f>'მთავრ. ფონდი'!H613</f>
        <v>0</v>
      </c>
      <c r="BB613" s="7">
        <f>'პრეზ. ფონდი'!H613</f>
        <v>0</v>
      </c>
      <c r="BC613" s="7">
        <f>'დაზუსტ. ნაერთი'!G613</f>
        <v>0</v>
      </c>
      <c r="BD613" s="7">
        <f>'დაზუსტ. ბიუჯ.'!G613</f>
        <v>0</v>
      </c>
      <c r="BE613" s="7">
        <f>'დაზუსტ. საკუთ.'!G613</f>
        <v>0</v>
      </c>
      <c r="BG613" s="7">
        <f t="shared" si="260"/>
        <v>0</v>
      </c>
      <c r="BH613" s="7">
        <f t="shared" si="260"/>
        <v>0</v>
      </c>
      <c r="BI613" s="7">
        <f t="shared" si="260"/>
        <v>0</v>
      </c>
      <c r="BJ613" s="7">
        <f t="shared" si="249"/>
        <v>0</v>
      </c>
      <c r="BK613" s="7">
        <f t="shared" si="249"/>
        <v>0</v>
      </c>
      <c r="BL613" s="7">
        <f t="shared" si="249"/>
        <v>0</v>
      </c>
      <c r="BM613" s="7">
        <f t="shared" si="249"/>
        <v>0</v>
      </c>
      <c r="BN613" s="7">
        <f t="shared" si="264"/>
        <v>0</v>
      </c>
      <c r="BO613" s="7">
        <f t="shared" si="264"/>
        <v>0</v>
      </c>
      <c r="BP613" s="7">
        <f t="shared" si="264"/>
        <v>0</v>
      </c>
      <c r="BR613" s="7">
        <f t="shared" si="261"/>
        <v>0</v>
      </c>
      <c r="BS613" s="7">
        <f>'დამტკ. ბიუჯ.'!H613</f>
        <v>0</v>
      </c>
      <c r="BT613" s="7">
        <f>'დამტკ. საკუთ.'!H613</f>
        <v>0</v>
      </c>
      <c r="BU613" s="7">
        <f>'ცვლილ. ბიუჯ.'!I613</f>
        <v>0</v>
      </c>
      <c r="BV613" s="7">
        <f>'ცვლილ. საკუთ.'!I613</f>
        <v>0</v>
      </c>
      <c r="BW613" s="7">
        <f>'მთავრ. ფონდი'!I613</f>
        <v>0</v>
      </c>
      <c r="BX613" s="7">
        <f>'პრეზ. ფონდი'!I613</f>
        <v>0</v>
      </c>
      <c r="BY613" s="7">
        <f>'დაზუსტ. ნაერთი'!H613</f>
        <v>0</v>
      </c>
      <c r="BZ613" s="7">
        <f>'დაზუსტ. ბიუჯ.'!H613</f>
        <v>0</v>
      </c>
      <c r="CA613" s="7">
        <f>'დაზუსტ. საკუთ.'!H613</f>
        <v>0</v>
      </c>
    </row>
    <row r="614" spans="1:79" ht="15.75" thickBot="1" x14ac:dyDescent="0.3">
      <c r="A614" t="str">
        <f t="shared" si="250"/>
        <v>b</v>
      </c>
      <c r="B614" s="11"/>
      <c r="C614" s="12" t="s">
        <v>20</v>
      </c>
      <c r="D614" s="13">
        <f t="shared" si="251"/>
        <v>0</v>
      </c>
      <c r="E614" s="13">
        <f t="shared" si="252"/>
        <v>0</v>
      </c>
      <c r="F614" s="13">
        <f t="shared" si="253"/>
        <v>0</v>
      </c>
      <c r="G614" s="13">
        <f t="shared" si="253"/>
        <v>0</v>
      </c>
      <c r="H614" s="13">
        <f t="shared" si="253"/>
        <v>0</v>
      </c>
      <c r="I614" s="13">
        <f t="shared" si="247"/>
        <v>0</v>
      </c>
      <c r="J614" s="13">
        <f t="shared" si="247"/>
        <v>0</v>
      </c>
      <c r="K614" s="13">
        <f t="shared" si="247"/>
        <v>0</v>
      </c>
      <c r="L614" s="13">
        <f t="shared" si="247"/>
        <v>0</v>
      </c>
      <c r="M614" s="13">
        <f t="shared" si="262"/>
        <v>0</v>
      </c>
      <c r="O614" s="13">
        <f t="shared" si="254"/>
        <v>0</v>
      </c>
      <c r="P614" s="13">
        <f>'დამტკ. ბიუჯ.'!E614</f>
        <v>0</v>
      </c>
      <c r="Q614" s="13">
        <f>'დამტკ. საკუთ.'!E614</f>
        <v>0</v>
      </c>
      <c r="R614" s="13">
        <f>'ცვლილ. ბიუჯ.'!F614</f>
        <v>0</v>
      </c>
      <c r="S614" s="13">
        <f>'ცვლილ. საკუთ.'!F614</f>
        <v>0</v>
      </c>
      <c r="T614" s="13">
        <f>'მთავრ. ფონდი'!F614</f>
        <v>0</v>
      </c>
      <c r="U614" s="13">
        <f>'პრეზ. ფონდი'!F614</f>
        <v>0</v>
      </c>
      <c r="V614" s="13">
        <f>'დაზუსტ. ნაერთი'!E614</f>
        <v>0</v>
      </c>
      <c r="W614" s="13">
        <f>'დაზუსტ. ბიუჯ.'!E614</f>
        <v>0</v>
      </c>
      <c r="X614" s="13">
        <f>'დაზუსტ. საკუთ.'!E614</f>
        <v>0</v>
      </c>
      <c r="Z614" s="13">
        <f t="shared" si="255"/>
        <v>0</v>
      </c>
      <c r="AA614" s="13">
        <f>'დამტკ. ბიუჯ.'!F614</f>
        <v>0</v>
      </c>
      <c r="AB614" s="13">
        <f>'დამტკ. საკუთ.'!F614</f>
        <v>0</v>
      </c>
      <c r="AC614" s="13">
        <f>'ცვლილ. ბიუჯ.'!G614</f>
        <v>0</v>
      </c>
      <c r="AD614" s="13">
        <f>'ცვლილ. საკუთ.'!G614</f>
        <v>0</v>
      </c>
      <c r="AE614" s="13">
        <f>'მთავრ. ფონდი'!G614</f>
        <v>0</v>
      </c>
      <c r="AF614" s="13">
        <f>'პრეზ. ფონდი'!G614</f>
        <v>0</v>
      </c>
      <c r="AG614" s="13">
        <f>'დაზუსტ. ნაერთი'!F614</f>
        <v>0</v>
      </c>
      <c r="AH614" s="13">
        <f>'დაზუსტ. ბიუჯ.'!F614</f>
        <v>0</v>
      </c>
      <c r="AI614" s="13">
        <f>'დაზუსტ. საკუთ.'!F614</f>
        <v>0</v>
      </c>
      <c r="AK614" s="13">
        <f t="shared" si="256"/>
        <v>0</v>
      </c>
      <c r="AL614" s="13">
        <f t="shared" si="257"/>
        <v>0</v>
      </c>
      <c r="AM614" s="13">
        <f t="shared" si="258"/>
        <v>0</v>
      </c>
      <c r="AN614" s="13">
        <f t="shared" si="258"/>
        <v>0</v>
      </c>
      <c r="AO614" s="13">
        <f t="shared" si="258"/>
        <v>0</v>
      </c>
      <c r="AP614" s="13">
        <f t="shared" si="248"/>
        <v>0</v>
      </c>
      <c r="AQ614" s="13">
        <f t="shared" si="248"/>
        <v>0</v>
      </c>
      <c r="AR614" s="13">
        <f t="shared" si="248"/>
        <v>0</v>
      </c>
      <c r="AS614" s="13">
        <f t="shared" si="248"/>
        <v>0</v>
      </c>
      <c r="AT614" s="13">
        <f t="shared" si="263"/>
        <v>0</v>
      </c>
      <c r="AV614" s="13">
        <f t="shared" si="259"/>
        <v>0</v>
      </c>
      <c r="AW614" s="13">
        <f>'დამტკ. ბიუჯ.'!G614</f>
        <v>0</v>
      </c>
      <c r="AX614" s="13">
        <f>'დამტკ. საკუთ.'!G614</f>
        <v>0</v>
      </c>
      <c r="AY614" s="13">
        <f>'ცვლილ. ბიუჯ.'!H614</f>
        <v>0</v>
      </c>
      <c r="AZ614" s="13">
        <f>'ცვლილ. საკუთ.'!H614</f>
        <v>0</v>
      </c>
      <c r="BA614" s="13">
        <f>'მთავრ. ფონდი'!H614</f>
        <v>0</v>
      </c>
      <c r="BB614" s="13">
        <f>'პრეზ. ფონდი'!H614</f>
        <v>0</v>
      </c>
      <c r="BC614" s="13">
        <f>'დაზუსტ. ნაერთი'!G614</f>
        <v>0</v>
      </c>
      <c r="BD614" s="13">
        <f>'დაზუსტ. ბიუჯ.'!G614</f>
        <v>0</v>
      </c>
      <c r="BE614" s="13">
        <f>'დაზუსტ. საკუთ.'!G614</f>
        <v>0</v>
      </c>
      <c r="BG614" s="13">
        <f t="shared" si="260"/>
        <v>0</v>
      </c>
      <c r="BH614" s="13">
        <f t="shared" si="260"/>
        <v>0</v>
      </c>
      <c r="BI614" s="13">
        <f t="shared" si="260"/>
        <v>0</v>
      </c>
      <c r="BJ614" s="13">
        <f t="shared" si="249"/>
        <v>0</v>
      </c>
      <c r="BK614" s="13">
        <f t="shared" si="249"/>
        <v>0</v>
      </c>
      <c r="BL614" s="13">
        <f t="shared" si="249"/>
        <v>0</v>
      </c>
      <c r="BM614" s="13">
        <f t="shared" si="249"/>
        <v>0</v>
      </c>
      <c r="BN614" s="13">
        <f t="shared" si="264"/>
        <v>0</v>
      </c>
      <c r="BO614" s="13">
        <f t="shared" si="264"/>
        <v>0</v>
      </c>
      <c r="BP614" s="13">
        <f t="shared" si="264"/>
        <v>0</v>
      </c>
      <c r="BR614" s="13">
        <f t="shared" si="261"/>
        <v>0</v>
      </c>
      <c r="BS614" s="13">
        <f>'დამტკ. ბიუჯ.'!H614</f>
        <v>0</v>
      </c>
      <c r="BT614" s="13">
        <f>'დამტკ. საკუთ.'!H614</f>
        <v>0</v>
      </c>
      <c r="BU614" s="13">
        <f>'ცვლილ. ბიუჯ.'!I614</f>
        <v>0</v>
      </c>
      <c r="BV614" s="13">
        <f>'ცვლილ. საკუთ.'!I614</f>
        <v>0</v>
      </c>
      <c r="BW614" s="13">
        <f>'მთავრ. ფონდი'!I614</f>
        <v>0</v>
      </c>
      <c r="BX614" s="13">
        <f>'პრეზ. ფონდი'!I614</f>
        <v>0</v>
      </c>
      <c r="BY614" s="13">
        <f>'დაზუსტ. ნაერთი'!H614</f>
        <v>0</v>
      </c>
      <c r="BZ614" s="13">
        <f>'დაზუსტ. ბიუჯ.'!H614</f>
        <v>0</v>
      </c>
      <c r="CA614" s="13">
        <f>'დაზუსტ. საკუთ.'!H614</f>
        <v>0</v>
      </c>
    </row>
    <row r="615" spans="1:79" ht="16.5" thickTop="1" thickBot="1" x14ac:dyDescent="0.3">
      <c r="A615" t="str">
        <f t="shared" si="250"/>
        <v>a</v>
      </c>
      <c r="B615" s="16" t="s">
        <v>109</v>
      </c>
      <c r="C615" s="4" t="s">
        <v>110</v>
      </c>
      <c r="D615" s="4">
        <f t="shared" si="251"/>
        <v>1700000</v>
      </c>
      <c r="E615" s="4">
        <f t="shared" si="252"/>
        <v>1700000</v>
      </c>
      <c r="F615" s="4">
        <f t="shared" si="253"/>
        <v>0</v>
      </c>
      <c r="G615" s="4">
        <f t="shared" si="253"/>
        <v>0</v>
      </c>
      <c r="H615" s="4">
        <f t="shared" si="253"/>
        <v>0</v>
      </c>
      <c r="I615" s="4">
        <f t="shared" si="247"/>
        <v>0</v>
      </c>
      <c r="J615" s="4">
        <f t="shared" si="247"/>
        <v>0</v>
      </c>
      <c r="K615" s="4">
        <f t="shared" si="247"/>
        <v>1700000</v>
      </c>
      <c r="L615" s="4">
        <f t="shared" si="247"/>
        <v>1700000</v>
      </c>
      <c r="M615" s="4">
        <f t="shared" si="262"/>
        <v>0</v>
      </c>
      <c r="O615" s="4">
        <f t="shared" si="254"/>
        <v>370000</v>
      </c>
      <c r="P615" s="4">
        <f>'დამტკ. ბიუჯ.'!E615</f>
        <v>370000</v>
      </c>
      <c r="Q615" s="4">
        <f>'დამტკ. საკუთ.'!E615</f>
        <v>0</v>
      </c>
      <c r="R615" s="4">
        <f>'ცვლილ. ბიუჯ.'!F615</f>
        <v>0</v>
      </c>
      <c r="S615" s="4">
        <f>'ცვლილ. საკუთ.'!F615</f>
        <v>0</v>
      </c>
      <c r="T615" s="4">
        <f>'მთავრ. ფონდი'!F615</f>
        <v>0</v>
      </c>
      <c r="U615" s="4">
        <f>'პრეზ. ფონდი'!F615</f>
        <v>0</v>
      </c>
      <c r="V615" s="4">
        <f>'დაზუსტ. ნაერთი'!E615</f>
        <v>370000</v>
      </c>
      <c r="W615" s="4">
        <f>'დაზუსტ. ბიუჯ.'!E615</f>
        <v>370000</v>
      </c>
      <c r="X615" s="4">
        <f>'დაზუსტ. საკუთ.'!E615</f>
        <v>0</v>
      </c>
      <c r="Z615" s="4">
        <f t="shared" si="255"/>
        <v>480000</v>
      </c>
      <c r="AA615" s="4">
        <f>'დამტკ. ბიუჯ.'!F615</f>
        <v>480000</v>
      </c>
      <c r="AB615" s="4">
        <f>'დამტკ. საკუთ.'!F615</f>
        <v>0</v>
      </c>
      <c r="AC615" s="4">
        <f>'ცვლილ. ბიუჯ.'!G615</f>
        <v>0</v>
      </c>
      <c r="AD615" s="4">
        <f>'ცვლილ. საკუთ.'!G615</f>
        <v>0</v>
      </c>
      <c r="AE615" s="4">
        <f>'მთავრ. ფონდი'!G615</f>
        <v>0</v>
      </c>
      <c r="AF615" s="4">
        <f>'პრეზ. ფონდი'!G615</f>
        <v>0</v>
      </c>
      <c r="AG615" s="4">
        <f>'დაზუსტ. ნაერთი'!F615</f>
        <v>480000</v>
      </c>
      <c r="AH615" s="4">
        <f>'დაზუსტ. ბიუჯ.'!F615</f>
        <v>480000</v>
      </c>
      <c r="AI615" s="4">
        <f>'დაზუსტ. საკუთ.'!F615</f>
        <v>0</v>
      </c>
      <c r="AK615" s="4">
        <f t="shared" si="256"/>
        <v>850000</v>
      </c>
      <c r="AL615" s="4">
        <f t="shared" si="257"/>
        <v>850000</v>
      </c>
      <c r="AM615" s="4">
        <f t="shared" si="258"/>
        <v>0</v>
      </c>
      <c r="AN615" s="4">
        <f t="shared" si="258"/>
        <v>0</v>
      </c>
      <c r="AO615" s="4">
        <f t="shared" si="258"/>
        <v>0</v>
      </c>
      <c r="AP615" s="4">
        <f t="shared" si="248"/>
        <v>0</v>
      </c>
      <c r="AQ615" s="4">
        <f t="shared" si="248"/>
        <v>0</v>
      </c>
      <c r="AR615" s="4">
        <f t="shared" si="248"/>
        <v>850000</v>
      </c>
      <c r="AS615" s="4">
        <f t="shared" si="248"/>
        <v>850000</v>
      </c>
      <c r="AT615" s="4">
        <f t="shared" si="263"/>
        <v>0</v>
      </c>
      <c r="AV615" s="4">
        <f t="shared" si="259"/>
        <v>480000</v>
      </c>
      <c r="AW615" s="4">
        <f>'დამტკ. ბიუჯ.'!G615</f>
        <v>480000</v>
      </c>
      <c r="AX615" s="4">
        <f>'დამტკ. საკუთ.'!G615</f>
        <v>0</v>
      </c>
      <c r="AY615" s="4">
        <f>'ცვლილ. ბიუჯ.'!H615</f>
        <v>0</v>
      </c>
      <c r="AZ615" s="4">
        <f>'ცვლილ. საკუთ.'!H615</f>
        <v>0</v>
      </c>
      <c r="BA615" s="4">
        <f>'მთავრ. ფონდი'!H615</f>
        <v>0</v>
      </c>
      <c r="BB615" s="4">
        <f>'პრეზ. ფონდი'!H615</f>
        <v>0</v>
      </c>
      <c r="BC615" s="4">
        <f>'დაზუსტ. ნაერთი'!G615</f>
        <v>480000</v>
      </c>
      <c r="BD615" s="4">
        <f>'დაზუსტ. ბიუჯ.'!G615</f>
        <v>480000</v>
      </c>
      <c r="BE615" s="4">
        <f>'დაზუსტ. საკუთ.'!G615</f>
        <v>0</v>
      </c>
      <c r="BG615" s="4">
        <f t="shared" si="260"/>
        <v>1330000</v>
      </c>
      <c r="BH615" s="4">
        <f t="shared" si="260"/>
        <v>1330000</v>
      </c>
      <c r="BI615" s="4">
        <f t="shared" si="260"/>
        <v>0</v>
      </c>
      <c r="BJ615" s="4">
        <f t="shared" si="249"/>
        <v>0</v>
      </c>
      <c r="BK615" s="4">
        <f t="shared" si="249"/>
        <v>0</v>
      </c>
      <c r="BL615" s="4">
        <f t="shared" si="249"/>
        <v>0</v>
      </c>
      <c r="BM615" s="4">
        <f t="shared" si="249"/>
        <v>0</v>
      </c>
      <c r="BN615" s="4">
        <f t="shared" si="264"/>
        <v>1330000</v>
      </c>
      <c r="BO615" s="4">
        <f t="shared" si="264"/>
        <v>1330000</v>
      </c>
      <c r="BP615" s="4">
        <f t="shared" si="264"/>
        <v>0</v>
      </c>
      <c r="BR615" s="4">
        <f t="shared" si="261"/>
        <v>370000</v>
      </c>
      <c r="BS615" s="4">
        <f>'დამტკ. ბიუჯ.'!H615</f>
        <v>370000</v>
      </c>
      <c r="BT615" s="4">
        <f>'დამტკ. საკუთ.'!H615</f>
        <v>0</v>
      </c>
      <c r="BU615" s="4">
        <f>'ცვლილ. ბიუჯ.'!I615</f>
        <v>0</v>
      </c>
      <c r="BV615" s="4">
        <f>'ცვლილ. საკუთ.'!I615</f>
        <v>0</v>
      </c>
      <c r="BW615" s="4">
        <f>'მთავრ. ფონდი'!I615</f>
        <v>0</v>
      </c>
      <c r="BX615" s="4">
        <f>'პრეზ. ფონდი'!I615</f>
        <v>0</v>
      </c>
      <c r="BY615" s="4">
        <f>'დაზუსტ. ნაერთი'!H615</f>
        <v>370000</v>
      </c>
      <c r="BZ615" s="4">
        <f>'დაზუსტ. ბიუჯ.'!H615</f>
        <v>370000</v>
      </c>
      <c r="CA615" s="4">
        <f>'დაზუსტ. საკუთ.'!H615</f>
        <v>0</v>
      </c>
    </row>
    <row r="616" spans="1:79" ht="15.75" thickTop="1" x14ac:dyDescent="0.25">
      <c r="A616" t="str">
        <f t="shared" si="250"/>
        <v>a</v>
      </c>
      <c r="B616" s="5"/>
      <c r="C616" s="6" t="s">
        <v>10</v>
      </c>
      <c r="D616" s="7">
        <f t="shared" si="251"/>
        <v>1700000</v>
      </c>
      <c r="E616" s="7">
        <f t="shared" si="252"/>
        <v>1700000</v>
      </c>
      <c r="F616" s="7">
        <f t="shared" si="253"/>
        <v>0</v>
      </c>
      <c r="G616" s="7">
        <f t="shared" si="253"/>
        <v>0</v>
      </c>
      <c r="H616" s="7">
        <f t="shared" si="253"/>
        <v>0</v>
      </c>
      <c r="I616" s="7">
        <f t="shared" si="247"/>
        <v>0</v>
      </c>
      <c r="J616" s="7">
        <f t="shared" si="247"/>
        <v>0</v>
      </c>
      <c r="K616" s="7">
        <f t="shared" si="247"/>
        <v>1700000</v>
      </c>
      <c r="L616" s="7">
        <f t="shared" si="247"/>
        <v>1700000</v>
      </c>
      <c r="M616" s="7">
        <f t="shared" si="262"/>
        <v>0</v>
      </c>
      <c r="O616" s="7">
        <f t="shared" si="254"/>
        <v>370000</v>
      </c>
      <c r="P616" s="7">
        <f>'დამტკ. ბიუჯ.'!E616</f>
        <v>370000</v>
      </c>
      <c r="Q616" s="7">
        <f>'დამტკ. საკუთ.'!E616</f>
        <v>0</v>
      </c>
      <c r="R616" s="7">
        <f>'ცვლილ. ბიუჯ.'!F616</f>
        <v>0</v>
      </c>
      <c r="S616" s="7">
        <f>'ცვლილ. საკუთ.'!F616</f>
        <v>0</v>
      </c>
      <c r="T616" s="7">
        <f>'მთავრ. ფონდი'!F616</f>
        <v>0</v>
      </c>
      <c r="U616" s="7">
        <f>'პრეზ. ფონდი'!F616</f>
        <v>0</v>
      </c>
      <c r="V616" s="7">
        <f>'დაზუსტ. ნაერთი'!E616</f>
        <v>370000</v>
      </c>
      <c r="W616" s="7">
        <f>'დაზუსტ. ბიუჯ.'!E616</f>
        <v>370000</v>
      </c>
      <c r="X616" s="7">
        <f>'დაზუსტ. საკუთ.'!E616</f>
        <v>0</v>
      </c>
      <c r="Z616" s="7">
        <f t="shared" si="255"/>
        <v>480000</v>
      </c>
      <c r="AA616" s="7">
        <f>'დამტკ. ბიუჯ.'!F616</f>
        <v>480000</v>
      </c>
      <c r="AB616" s="7">
        <f>'დამტკ. საკუთ.'!F616</f>
        <v>0</v>
      </c>
      <c r="AC616" s="7">
        <f>'ცვლილ. ბიუჯ.'!G616</f>
        <v>0</v>
      </c>
      <c r="AD616" s="7">
        <f>'ცვლილ. საკუთ.'!G616</f>
        <v>0</v>
      </c>
      <c r="AE616" s="7">
        <f>'მთავრ. ფონდი'!G616</f>
        <v>0</v>
      </c>
      <c r="AF616" s="7">
        <f>'პრეზ. ფონდი'!G616</f>
        <v>0</v>
      </c>
      <c r="AG616" s="7">
        <f>'დაზუსტ. ნაერთი'!F616</f>
        <v>480000</v>
      </c>
      <c r="AH616" s="7">
        <f>'დაზუსტ. ბიუჯ.'!F616</f>
        <v>480000</v>
      </c>
      <c r="AI616" s="7">
        <f>'დაზუსტ. საკუთ.'!F616</f>
        <v>0</v>
      </c>
      <c r="AK616" s="7">
        <f t="shared" si="256"/>
        <v>850000</v>
      </c>
      <c r="AL616" s="7">
        <f t="shared" si="257"/>
        <v>850000</v>
      </c>
      <c r="AM616" s="7">
        <f t="shared" si="258"/>
        <v>0</v>
      </c>
      <c r="AN616" s="7">
        <f t="shared" si="258"/>
        <v>0</v>
      </c>
      <c r="AO616" s="7">
        <f t="shared" si="258"/>
        <v>0</v>
      </c>
      <c r="AP616" s="7">
        <f t="shared" si="248"/>
        <v>0</v>
      </c>
      <c r="AQ616" s="7">
        <f t="shared" si="248"/>
        <v>0</v>
      </c>
      <c r="AR616" s="7">
        <f t="shared" si="248"/>
        <v>850000</v>
      </c>
      <c r="AS616" s="7">
        <f t="shared" si="248"/>
        <v>850000</v>
      </c>
      <c r="AT616" s="7">
        <f t="shared" si="263"/>
        <v>0</v>
      </c>
      <c r="AV616" s="7">
        <f t="shared" si="259"/>
        <v>480000</v>
      </c>
      <c r="AW616" s="7">
        <f>'დამტკ. ბიუჯ.'!G616</f>
        <v>480000</v>
      </c>
      <c r="AX616" s="7">
        <f>'დამტკ. საკუთ.'!G616</f>
        <v>0</v>
      </c>
      <c r="AY616" s="7">
        <f>'ცვლილ. ბიუჯ.'!H616</f>
        <v>0</v>
      </c>
      <c r="AZ616" s="7">
        <f>'ცვლილ. საკუთ.'!H616</f>
        <v>0</v>
      </c>
      <c r="BA616" s="7">
        <f>'მთავრ. ფონდი'!H616</f>
        <v>0</v>
      </c>
      <c r="BB616" s="7">
        <f>'პრეზ. ფონდი'!H616</f>
        <v>0</v>
      </c>
      <c r="BC616" s="7">
        <f>'დაზუსტ. ნაერთი'!G616</f>
        <v>480000</v>
      </c>
      <c r="BD616" s="7">
        <f>'დაზუსტ. ბიუჯ.'!G616</f>
        <v>480000</v>
      </c>
      <c r="BE616" s="7">
        <f>'დაზუსტ. საკუთ.'!G616</f>
        <v>0</v>
      </c>
      <c r="BG616" s="7">
        <f t="shared" si="260"/>
        <v>1330000</v>
      </c>
      <c r="BH616" s="7">
        <f t="shared" si="260"/>
        <v>1330000</v>
      </c>
      <c r="BI616" s="7">
        <f t="shared" si="260"/>
        <v>0</v>
      </c>
      <c r="BJ616" s="7">
        <f t="shared" si="249"/>
        <v>0</v>
      </c>
      <c r="BK616" s="7">
        <f t="shared" si="249"/>
        <v>0</v>
      </c>
      <c r="BL616" s="7">
        <f t="shared" si="249"/>
        <v>0</v>
      </c>
      <c r="BM616" s="7">
        <f t="shared" si="249"/>
        <v>0</v>
      </c>
      <c r="BN616" s="7">
        <f t="shared" si="264"/>
        <v>1330000</v>
      </c>
      <c r="BO616" s="7">
        <f t="shared" si="264"/>
        <v>1330000</v>
      </c>
      <c r="BP616" s="7">
        <f t="shared" si="264"/>
        <v>0</v>
      </c>
      <c r="BR616" s="7">
        <f t="shared" si="261"/>
        <v>370000</v>
      </c>
      <c r="BS616" s="7">
        <f>'დამტკ. ბიუჯ.'!H616</f>
        <v>370000</v>
      </c>
      <c r="BT616" s="7">
        <f>'დამტკ. საკუთ.'!H616</f>
        <v>0</v>
      </c>
      <c r="BU616" s="7">
        <f>'ცვლილ. ბიუჯ.'!I616</f>
        <v>0</v>
      </c>
      <c r="BV616" s="7">
        <f>'ცვლილ. საკუთ.'!I616</f>
        <v>0</v>
      </c>
      <c r="BW616" s="7">
        <f>'მთავრ. ფონდი'!I616</f>
        <v>0</v>
      </c>
      <c r="BX616" s="7">
        <f>'პრეზ. ფონდი'!I616</f>
        <v>0</v>
      </c>
      <c r="BY616" s="7">
        <f>'დაზუსტ. ნაერთი'!H616</f>
        <v>370000</v>
      </c>
      <c r="BZ616" s="7">
        <f>'დაზუსტ. ბიუჯ.'!H616</f>
        <v>370000</v>
      </c>
      <c r="CA616" s="7">
        <f>'დაზუსტ. საკუთ.'!H616</f>
        <v>0</v>
      </c>
    </row>
    <row r="617" spans="1:79" x14ac:dyDescent="0.25">
      <c r="A617" t="str">
        <f t="shared" si="250"/>
        <v>b</v>
      </c>
      <c r="B617" s="8"/>
      <c r="C617" s="9" t="s">
        <v>11</v>
      </c>
      <c r="D617" s="10">
        <f t="shared" si="251"/>
        <v>0</v>
      </c>
      <c r="E617" s="10">
        <f t="shared" si="252"/>
        <v>0</v>
      </c>
      <c r="F617" s="10">
        <f t="shared" si="253"/>
        <v>0</v>
      </c>
      <c r="G617" s="10">
        <f t="shared" si="253"/>
        <v>0</v>
      </c>
      <c r="H617" s="10">
        <f t="shared" si="253"/>
        <v>0</v>
      </c>
      <c r="I617" s="10">
        <f t="shared" si="247"/>
        <v>0</v>
      </c>
      <c r="J617" s="10">
        <f t="shared" si="247"/>
        <v>0</v>
      </c>
      <c r="K617" s="10">
        <f t="shared" si="247"/>
        <v>0</v>
      </c>
      <c r="L617" s="10">
        <f t="shared" si="247"/>
        <v>0</v>
      </c>
      <c r="M617" s="10">
        <f t="shared" si="262"/>
        <v>0</v>
      </c>
      <c r="O617" s="10">
        <f t="shared" si="254"/>
        <v>0</v>
      </c>
      <c r="P617" s="10">
        <f>'დამტკ. ბიუჯ.'!E617</f>
        <v>0</v>
      </c>
      <c r="Q617" s="10">
        <f>'დამტკ. საკუთ.'!E617</f>
        <v>0</v>
      </c>
      <c r="R617" s="10">
        <f>'ცვლილ. ბიუჯ.'!F617</f>
        <v>0</v>
      </c>
      <c r="S617" s="10">
        <f>'ცვლილ. საკუთ.'!F617</f>
        <v>0</v>
      </c>
      <c r="T617" s="10">
        <f>'მთავრ. ფონდი'!F617</f>
        <v>0</v>
      </c>
      <c r="U617" s="10">
        <f>'პრეზ. ფონდი'!F617</f>
        <v>0</v>
      </c>
      <c r="V617" s="10">
        <f>'დაზუსტ. ნაერთი'!E617</f>
        <v>0</v>
      </c>
      <c r="W617" s="10">
        <f>'დაზუსტ. ბიუჯ.'!E617</f>
        <v>0</v>
      </c>
      <c r="X617" s="10">
        <f>'დაზუსტ. საკუთ.'!E617</f>
        <v>0</v>
      </c>
      <c r="Z617" s="10">
        <f t="shared" si="255"/>
        <v>0</v>
      </c>
      <c r="AA617" s="10">
        <f>'დამტკ. ბიუჯ.'!F617</f>
        <v>0</v>
      </c>
      <c r="AB617" s="10">
        <f>'დამტკ. საკუთ.'!F617</f>
        <v>0</v>
      </c>
      <c r="AC617" s="10">
        <f>'ცვლილ. ბიუჯ.'!G617</f>
        <v>0</v>
      </c>
      <c r="AD617" s="10">
        <f>'ცვლილ. საკუთ.'!G617</f>
        <v>0</v>
      </c>
      <c r="AE617" s="10">
        <f>'მთავრ. ფონდი'!G617</f>
        <v>0</v>
      </c>
      <c r="AF617" s="10">
        <f>'პრეზ. ფონდი'!G617</f>
        <v>0</v>
      </c>
      <c r="AG617" s="10">
        <f>'დაზუსტ. ნაერთი'!F617</f>
        <v>0</v>
      </c>
      <c r="AH617" s="10">
        <f>'დაზუსტ. ბიუჯ.'!F617</f>
        <v>0</v>
      </c>
      <c r="AI617" s="10">
        <f>'დაზუსტ. საკუთ.'!F617</f>
        <v>0</v>
      </c>
      <c r="AK617" s="10">
        <f t="shared" si="256"/>
        <v>0</v>
      </c>
      <c r="AL617" s="10">
        <f t="shared" si="257"/>
        <v>0</v>
      </c>
      <c r="AM617" s="10">
        <f t="shared" si="258"/>
        <v>0</v>
      </c>
      <c r="AN617" s="10">
        <f t="shared" si="258"/>
        <v>0</v>
      </c>
      <c r="AO617" s="10">
        <f t="shared" si="258"/>
        <v>0</v>
      </c>
      <c r="AP617" s="10">
        <f t="shared" si="248"/>
        <v>0</v>
      </c>
      <c r="AQ617" s="10">
        <f t="shared" si="248"/>
        <v>0</v>
      </c>
      <c r="AR617" s="10">
        <f t="shared" si="248"/>
        <v>0</v>
      </c>
      <c r="AS617" s="10">
        <f t="shared" si="248"/>
        <v>0</v>
      </c>
      <c r="AT617" s="10">
        <f t="shared" si="263"/>
        <v>0</v>
      </c>
      <c r="AV617" s="10">
        <f t="shared" si="259"/>
        <v>0</v>
      </c>
      <c r="AW617" s="10">
        <f>'დამტკ. ბიუჯ.'!G617</f>
        <v>0</v>
      </c>
      <c r="AX617" s="10">
        <f>'დამტკ. საკუთ.'!G617</f>
        <v>0</v>
      </c>
      <c r="AY617" s="10">
        <f>'ცვლილ. ბიუჯ.'!H617</f>
        <v>0</v>
      </c>
      <c r="AZ617" s="10">
        <f>'ცვლილ. საკუთ.'!H617</f>
        <v>0</v>
      </c>
      <c r="BA617" s="10">
        <f>'მთავრ. ფონდი'!H617</f>
        <v>0</v>
      </c>
      <c r="BB617" s="10">
        <f>'პრეზ. ფონდი'!H617</f>
        <v>0</v>
      </c>
      <c r="BC617" s="10">
        <f>'დაზუსტ. ნაერთი'!G617</f>
        <v>0</v>
      </c>
      <c r="BD617" s="10">
        <f>'დაზუსტ. ბიუჯ.'!G617</f>
        <v>0</v>
      </c>
      <c r="BE617" s="10">
        <f>'დაზუსტ. საკუთ.'!G617</f>
        <v>0</v>
      </c>
      <c r="BG617" s="10">
        <f t="shared" si="260"/>
        <v>0</v>
      </c>
      <c r="BH617" s="10">
        <f t="shared" si="260"/>
        <v>0</v>
      </c>
      <c r="BI617" s="10">
        <f t="shared" si="260"/>
        <v>0</v>
      </c>
      <c r="BJ617" s="10">
        <f t="shared" si="249"/>
        <v>0</v>
      </c>
      <c r="BK617" s="10">
        <f t="shared" si="249"/>
        <v>0</v>
      </c>
      <c r="BL617" s="10">
        <f t="shared" si="249"/>
        <v>0</v>
      </c>
      <c r="BM617" s="10">
        <f t="shared" si="249"/>
        <v>0</v>
      </c>
      <c r="BN617" s="10">
        <f t="shared" si="264"/>
        <v>0</v>
      </c>
      <c r="BO617" s="10">
        <f t="shared" si="264"/>
        <v>0</v>
      </c>
      <c r="BP617" s="10">
        <f t="shared" si="264"/>
        <v>0</v>
      </c>
      <c r="BR617" s="10">
        <f t="shared" si="261"/>
        <v>0</v>
      </c>
      <c r="BS617" s="10">
        <f>'დამტკ. ბიუჯ.'!H617</f>
        <v>0</v>
      </c>
      <c r="BT617" s="10">
        <f>'დამტკ. საკუთ.'!H617</f>
        <v>0</v>
      </c>
      <c r="BU617" s="10">
        <f>'ცვლილ. ბიუჯ.'!I617</f>
        <v>0</v>
      </c>
      <c r="BV617" s="10">
        <f>'ცვლილ. საკუთ.'!I617</f>
        <v>0</v>
      </c>
      <c r="BW617" s="10">
        <f>'მთავრ. ფონდი'!I617</f>
        <v>0</v>
      </c>
      <c r="BX617" s="10">
        <f>'პრეზ. ფონდი'!I617</f>
        <v>0</v>
      </c>
      <c r="BY617" s="10">
        <f>'დაზუსტ. ნაერთი'!H617</f>
        <v>0</v>
      </c>
      <c r="BZ617" s="10">
        <f>'დაზუსტ. ბიუჯ.'!H617</f>
        <v>0</v>
      </c>
      <c r="CA617" s="10">
        <f>'დაზუსტ. საკუთ.'!H617</f>
        <v>0</v>
      </c>
    </row>
    <row r="618" spans="1:79" x14ac:dyDescent="0.25">
      <c r="A618" t="str">
        <f t="shared" si="250"/>
        <v>a</v>
      </c>
      <c r="B618" s="8"/>
      <c r="C618" s="9" t="s">
        <v>12</v>
      </c>
      <c r="D618" s="10">
        <f t="shared" si="251"/>
        <v>1700000</v>
      </c>
      <c r="E618" s="10">
        <f t="shared" si="252"/>
        <v>1700000</v>
      </c>
      <c r="F618" s="10">
        <f t="shared" si="253"/>
        <v>0</v>
      </c>
      <c r="G618" s="10">
        <f t="shared" si="253"/>
        <v>0</v>
      </c>
      <c r="H618" s="10">
        <f t="shared" si="253"/>
        <v>0</v>
      </c>
      <c r="I618" s="10">
        <f t="shared" si="247"/>
        <v>0</v>
      </c>
      <c r="J618" s="10">
        <f t="shared" si="247"/>
        <v>0</v>
      </c>
      <c r="K618" s="10">
        <f t="shared" si="247"/>
        <v>1700000</v>
      </c>
      <c r="L618" s="10">
        <f t="shared" si="247"/>
        <v>1700000</v>
      </c>
      <c r="M618" s="10">
        <f t="shared" si="262"/>
        <v>0</v>
      </c>
      <c r="O618" s="10">
        <f t="shared" si="254"/>
        <v>370000</v>
      </c>
      <c r="P618" s="10">
        <f>'დამტკ. ბიუჯ.'!E618</f>
        <v>370000</v>
      </c>
      <c r="Q618" s="10">
        <f>'დამტკ. საკუთ.'!E618</f>
        <v>0</v>
      </c>
      <c r="R618" s="10">
        <f>'ცვლილ. ბიუჯ.'!F618</f>
        <v>0</v>
      </c>
      <c r="S618" s="10">
        <f>'ცვლილ. საკუთ.'!F618</f>
        <v>0</v>
      </c>
      <c r="T618" s="10">
        <f>'მთავრ. ფონდი'!F618</f>
        <v>0</v>
      </c>
      <c r="U618" s="10">
        <f>'პრეზ. ფონდი'!F618</f>
        <v>0</v>
      </c>
      <c r="V618" s="10">
        <f>'დაზუსტ. ნაერთი'!E618</f>
        <v>370000</v>
      </c>
      <c r="W618" s="10">
        <f>'დაზუსტ. ბიუჯ.'!E618</f>
        <v>370000</v>
      </c>
      <c r="X618" s="10">
        <f>'დაზუსტ. საკუთ.'!E618</f>
        <v>0</v>
      </c>
      <c r="Z618" s="10">
        <f t="shared" si="255"/>
        <v>480000</v>
      </c>
      <c r="AA618" s="10">
        <f>'დამტკ. ბიუჯ.'!F618</f>
        <v>480000</v>
      </c>
      <c r="AB618" s="10">
        <f>'დამტკ. საკუთ.'!F618</f>
        <v>0</v>
      </c>
      <c r="AC618" s="10">
        <f>'ცვლილ. ბიუჯ.'!G618</f>
        <v>0</v>
      </c>
      <c r="AD618" s="10">
        <f>'ცვლილ. საკუთ.'!G618</f>
        <v>0</v>
      </c>
      <c r="AE618" s="10">
        <f>'მთავრ. ფონდი'!G618</f>
        <v>0</v>
      </c>
      <c r="AF618" s="10">
        <f>'პრეზ. ფონდი'!G618</f>
        <v>0</v>
      </c>
      <c r="AG618" s="10">
        <f>'დაზუსტ. ნაერთი'!F618</f>
        <v>480000</v>
      </c>
      <c r="AH618" s="10">
        <f>'დაზუსტ. ბიუჯ.'!F618</f>
        <v>480000</v>
      </c>
      <c r="AI618" s="10">
        <f>'დაზუსტ. საკუთ.'!F618</f>
        <v>0</v>
      </c>
      <c r="AK618" s="10">
        <f t="shared" si="256"/>
        <v>850000</v>
      </c>
      <c r="AL618" s="10">
        <f t="shared" si="257"/>
        <v>850000</v>
      </c>
      <c r="AM618" s="10">
        <f t="shared" si="258"/>
        <v>0</v>
      </c>
      <c r="AN618" s="10">
        <f t="shared" si="258"/>
        <v>0</v>
      </c>
      <c r="AO618" s="10">
        <f t="shared" si="258"/>
        <v>0</v>
      </c>
      <c r="AP618" s="10">
        <f t="shared" si="248"/>
        <v>0</v>
      </c>
      <c r="AQ618" s="10">
        <f t="shared" si="248"/>
        <v>0</v>
      </c>
      <c r="AR618" s="10">
        <f t="shared" si="248"/>
        <v>850000</v>
      </c>
      <c r="AS618" s="10">
        <f t="shared" si="248"/>
        <v>850000</v>
      </c>
      <c r="AT618" s="10">
        <f t="shared" si="263"/>
        <v>0</v>
      </c>
      <c r="AV618" s="10">
        <f t="shared" si="259"/>
        <v>480000</v>
      </c>
      <c r="AW618" s="10">
        <f>'დამტკ. ბიუჯ.'!G618</f>
        <v>480000</v>
      </c>
      <c r="AX618" s="10">
        <f>'დამტკ. საკუთ.'!G618</f>
        <v>0</v>
      </c>
      <c r="AY618" s="10">
        <f>'ცვლილ. ბიუჯ.'!H618</f>
        <v>0</v>
      </c>
      <c r="AZ618" s="10">
        <f>'ცვლილ. საკუთ.'!H618</f>
        <v>0</v>
      </c>
      <c r="BA618" s="10">
        <f>'მთავრ. ფონდი'!H618</f>
        <v>0</v>
      </c>
      <c r="BB618" s="10">
        <f>'პრეზ. ფონდი'!H618</f>
        <v>0</v>
      </c>
      <c r="BC618" s="10">
        <f>'დაზუსტ. ნაერთი'!G618</f>
        <v>480000</v>
      </c>
      <c r="BD618" s="10">
        <f>'დაზუსტ. ბიუჯ.'!G618</f>
        <v>480000</v>
      </c>
      <c r="BE618" s="10">
        <f>'დაზუსტ. საკუთ.'!G618</f>
        <v>0</v>
      </c>
      <c r="BG618" s="10">
        <f t="shared" si="260"/>
        <v>1330000</v>
      </c>
      <c r="BH618" s="10">
        <f t="shared" si="260"/>
        <v>1330000</v>
      </c>
      <c r="BI618" s="10">
        <f t="shared" si="260"/>
        <v>0</v>
      </c>
      <c r="BJ618" s="10">
        <f t="shared" si="249"/>
        <v>0</v>
      </c>
      <c r="BK618" s="10">
        <f t="shared" si="249"/>
        <v>0</v>
      </c>
      <c r="BL618" s="10">
        <f t="shared" si="249"/>
        <v>0</v>
      </c>
      <c r="BM618" s="10">
        <f t="shared" si="249"/>
        <v>0</v>
      </c>
      <c r="BN618" s="10">
        <f t="shared" si="264"/>
        <v>1330000</v>
      </c>
      <c r="BO618" s="10">
        <f t="shared" si="264"/>
        <v>1330000</v>
      </c>
      <c r="BP618" s="10">
        <f t="shared" si="264"/>
        <v>0</v>
      </c>
      <c r="BR618" s="10">
        <f t="shared" si="261"/>
        <v>370000</v>
      </c>
      <c r="BS618" s="10">
        <f>'დამტკ. ბიუჯ.'!H618</f>
        <v>370000</v>
      </c>
      <c r="BT618" s="10">
        <f>'დამტკ. საკუთ.'!H618</f>
        <v>0</v>
      </c>
      <c r="BU618" s="10">
        <f>'ცვლილ. ბიუჯ.'!I618</f>
        <v>0</v>
      </c>
      <c r="BV618" s="10">
        <f>'ცვლილ. საკუთ.'!I618</f>
        <v>0</v>
      </c>
      <c r="BW618" s="10">
        <f>'მთავრ. ფონდი'!I618</f>
        <v>0</v>
      </c>
      <c r="BX618" s="10">
        <f>'პრეზ. ფონდი'!I618</f>
        <v>0</v>
      </c>
      <c r="BY618" s="10">
        <f>'დაზუსტ. ნაერთი'!H618</f>
        <v>370000</v>
      </c>
      <c r="BZ618" s="10">
        <f>'დაზუსტ. ბიუჯ.'!H618</f>
        <v>370000</v>
      </c>
      <c r="CA618" s="10">
        <f>'დაზუსტ. საკუთ.'!H618</f>
        <v>0</v>
      </c>
    </row>
    <row r="619" spans="1:79" x14ac:dyDescent="0.25">
      <c r="A619" t="str">
        <f t="shared" si="250"/>
        <v>b</v>
      </c>
      <c r="B619" s="8"/>
      <c r="C619" s="9" t="s">
        <v>13</v>
      </c>
      <c r="D619" s="10">
        <f t="shared" si="251"/>
        <v>0</v>
      </c>
      <c r="E619" s="10">
        <f t="shared" si="252"/>
        <v>0</v>
      </c>
      <c r="F619" s="10">
        <f t="shared" si="253"/>
        <v>0</v>
      </c>
      <c r="G619" s="10">
        <f t="shared" si="253"/>
        <v>0</v>
      </c>
      <c r="H619" s="10">
        <f t="shared" si="253"/>
        <v>0</v>
      </c>
      <c r="I619" s="10">
        <f t="shared" si="247"/>
        <v>0</v>
      </c>
      <c r="J619" s="10">
        <f t="shared" si="247"/>
        <v>0</v>
      </c>
      <c r="K619" s="10">
        <f t="shared" si="247"/>
        <v>0</v>
      </c>
      <c r="L619" s="10">
        <f t="shared" si="247"/>
        <v>0</v>
      </c>
      <c r="M619" s="10">
        <f t="shared" si="262"/>
        <v>0</v>
      </c>
      <c r="O619" s="10">
        <f t="shared" si="254"/>
        <v>0</v>
      </c>
      <c r="P619" s="10">
        <f>'დამტკ. ბიუჯ.'!E619</f>
        <v>0</v>
      </c>
      <c r="Q619" s="10">
        <f>'დამტკ. საკუთ.'!E619</f>
        <v>0</v>
      </c>
      <c r="R619" s="10">
        <f>'ცვლილ. ბიუჯ.'!F619</f>
        <v>0</v>
      </c>
      <c r="S619" s="10">
        <f>'ცვლილ. საკუთ.'!F619</f>
        <v>0</v>
      </c>
      <c r="T619" s="10">
        <f>'მთავრ. ფონდი'!F619</f>
        <v>0</v>
      </c>
      <c r="U619" s="10">
        <f>'პრეზ. ფონდი'!F619</f>
        <v>0</v>
      </c>
      <c r="V619" s="10">
        <f>'დაზუსტ. ნაერთი'!E619</f>
        <v>0</v>
      </c>
      <c r="W619" s="10">
        <f>'დაზუსტ. ბიუჯ.'!E619</f>
        <v>0</v>
      </c>
      <c r="X619" s="10">
        <f>'დაზუსტ. საკუთ.'!E619</f>
        <v>0</v>
      </c>
      <c r="Z619" s="10">
        <f t="shared" si="255"/>
        <v>0</v>
      </c>
      <c r="AA619" s="10">
        <f>'დამტკ. ბიუჯ.'!F619</f>
        <v>0</v>
      </c>
      <c r="AB619" s="10">
        <f>'დამტკ. საკუთ.'!F619</f>
        <v>0</v>
      </c>
      <c r="AC619" s="10">
        <f>'ცვლილ. ბიუჯ.'!G619</f>
        <v>0</v>
      </c>
      <c r="AD619" s="10">
        <f>'ცვლილ. საკუთ.'!G619</f>
        <v>0</v>
      </c>
      <c r="AE619" s="10">
        <f>'მთავრ. ფონდი'!G619</f>
        <v>0</v>
      </c>
      <c r="AF619" s="10">
        <f>'პრეზ. ფონდი'!G619</f>
        <v>0</v>
      </c>
      <c r="AG619" s="10">
        <f>'დაზუსტ. ნაერთი'!F619</f>
        <v>0</v>
      </c>
      <c r="AH619" s="10">
        <f>'დაზუსტ. ბიუჯ.'!F619</f>
        <v>0</v>
      </c>
      <c r="AI619" s="10">
        <f>'დაზუსტ. საკუთ.'!F619</f>
        <v>0</v>
      </c>
      <c r="AK619" s="10">
        <f t="shared" si="256"/>
        <v>0</v>
      </c>
      <c r="AL619" s="10">
        <f t="shared" si="257"/>
        <v>0</v>
      </c>
      <c r="AM619" s="10">
        <f t="shared" si="258"/>
        <v>0</v>
      </c>
      <c r="AN619" s="10">
        <f t="shared" si="258"/>
        <v>0</v>
      </c>
      <c r="AO619" s="10">
        <f t="shared" si="258"/>
        <v>0</v>
      </c>
      <c r="AP619" s="10">
        <f t="shared" si="248"/>
        <v>0</v>
      </c>
      <c r="AQ619" s="10">
        <f t="shared" si="248"/>
        <v>0</v>
      </c>
      <c r="AR619" s="10">
        <f t="shared" si="248"/>
        <v>0</v>
      </c>
      <c r="AS619" s="10">
        <f t="shared" si="248"/>
        <v>0</v>
      </c>
      <c r="AT619" s="10">
        <f t="shared" si="263"/>
        <v>0</v>
      </c>
      <c r="AV619" s="10">
        <f t="shared" si="259"/>
        <v>0</v>
      </c>
      <c r="AW619" s="10">
        <f>'დამტკ. ბიუჯ.'!G619</f>
        <v>0</v>
      </c>
      <c r="AX619" s="10">
        <f>'დამტკ. საკუთ.'!G619</f>
        <v>0</v>
      </c>
      <c r="AY619" s="10">
        <f>'ცვლილ. ბიუჯ.'!H619</f>
        <v>0</v>
      </c>
      <c r="AZ619" s="10">
        <f>'ცვლილ. საკუთ.'!H619</f>
        <v>0</v>
      </c>
      <c r="BA619" s="10">
        <f>'მთავრ. ფონდი'!H619</f>
        <v>0</v>
      </c>
      <c r="BB619" s="10">
        <f>'პრეზ. ფონდი'!H619</f>
        <v>0</v>
      </c>
      <c r="BC619" s="10">
        <f>'დაზუსტ. ნაერთი'!G619</f>
        <v>0</v>
      </c>
      <c r="BD619" s="10">
        <f>'დაზუსტ. ბიუჯ.'!G619</f>
        <v>0</v>
      </c>
      <c r="BE619" s="10">
        <f>'დაზუსტ. საკუთ.'!G619</f>
        <v>0</v>
      </c>
      <c r="BG619" s="10">
        <f t="shared" si="260"/>
        <v>0</v>
      </c>
      <c r="BH619" s="10">
        <f t="shared" si="260"/>
        <v>0</v>
      </c>
      <c r="BI619" s="10">
        <f t="shared" si="260"/>
        <v>0</v>
      </c>
      <c r="BJ619" s="10">
        <f t="shared" si="249"/>
        <v>0</v>
      </c>
      <c r="BK619" s="10">
        <f t="shared" si="249"/>
        <v>0</v>
      </c>
      <c r="BL619" s="10">
        <f t="shared" si="249"/>
        <v>0</v>
      </c>
      <c r="BM619" s="10">
        <f t="shared" si="249"/>
        <v>0</v>
      </c>
      <c r="BN619" s="10">
        <f t="shared" si="264"/>
        <v>0</v>
      </c>
      <c r="BO619" s="10">
        <f t="shared" si="264"/>
        <v>0</v>
      </c>
      <c r="BP619" s="10">
        <f t="shared" si="264"/>
        <v>0</v>
      </c>
      <c r="BR619" s="10">
        <f t="shared" si="261"/>
        <v>0</v>
      </c>
      <c r="BS619" s="10">
        <f>'დამტკ. ბიუჯ.'!H619</f>
        <v>0</v>
      </c>
      <c r="BT619" s="10">
        <f>'დამტკ. საკუთ.'!H619</f>
        <v>0</v>
      </c>
      <c r="BU619" s="10">
        <f>'ცვლილ. ბიუჯ.'!I619</f>
        <v>0</v>
      </c>
      <c r="BV619" s="10">
        <f>'ცვლილ. საკუთ.'!I619</f>
        <v>0</v>
      </c>
      <c r="BW619" s="10">
        <f>'მთავრ. ფონდი'!I619</f>
        <v>0</v>
      </c>
      <c r="BX619" s="10">
        <f>'პრეზ. ფონდი'!I619</f>
        <v>0</v>
      </c>
      <c r="BY619" s="10">
        <f>'დაზუსტ. ნაერთი'!H619</f>
        <v>0</v>
      </c>
      <c r="BZ619" s="10">
        <f>'დაზუსტ. ბიუჯ.'!H619</f>
        <v>0</v>
      </c>
      <c r="CA619" s="10">
        <f>'დაზუსტ. საკუთ.'!H619</f>
        <v>0</v>
      </c>
    </row>
    <row r="620" spans="1:79" x14ac:dyDescent="0.25">
      <c r="A620" t="str">
        <f t="shared" si="250"/>
        <v>b</v>
      </c>
      <c r="B620" s="8"/>
      <c r="C620" s="9" t="s">
        <v>14</v>
      </c>
      <c r="D620" s="10">
        <f t="shared" si="251"/>
        <v>0</v>
      </c>
      <c r="E620" s="10">
        <f t="shared" si="252"/>
        <v>0</v>
      </c>
      <c r="F620" s="10">
        <f t="shared" si="253"/>
        <v>0</v>
      </c>
      <c r="G620" s="10">
        <f t="shared" si="253"/>
        <v>0</v>
      </c>
      <c r="H620" s="10">
        <f t="shared" si="253"/>
        <v>0</v>
      </c>
      <c r="I620" s="10">
        <f t="shared" si="247"/>
        <v>0</v>
      </c>
      <c r="J620" s="10">
        <f t="shared" si="247"/>
        <v>0</v>
      </c>
      <c r="K620" s="10">
        <f t="shared" si="247"/>
        <v>0</v>
      </c>
      <c r="L620" s="10">
        <f t="shared" si="247"/>
        <v>0</v>
      </c>
      <c r="M620" s="10">
        <f t="shared" si="262"/>
        <v>0</v>
      </c>
      <c r="O620" s="10">
        <f t="shared" si="254"/>
        <v>0</v>
      </c>
      <c r="P620" s="10">
        <f>'დამტკ. ბიუჯ.'!E620</f>
        <v>0</v>
      </c>
      <c r="Q620" s="10">
        <f>'დამტკ. საკუთ.'!E620</f>
        <v>0</v>
      </c>
      <c r="R620" s="10">
        <f>'ცვლილ. ბიუჯ.'!F620</f>
        <v>0</v>
      </c>
      <c r="S620" s="10">
        <f>'ცვლილ. საკუთ.'!F620</f>
        <v>0</v>
      </c>
      <c r="T620" s="10">
        <f>'მთავრ. ფონდი'!F620</f>
        <v>0</v>
      </c>
      <c r="U620" s="10">
        <f>'პრეზ. ფონდი'!F620</f>
        <v>0</v>
      </c>
      <c r="V620" s="10">
        <f>'დაზუსტ. ნაერთი'!E620</f>
        <v>0</v>
      </c>
      <c r="W620" s="10">
        <f>'დაზუსტ. ბიუჯ.'!E620</f>
        <v>0</v>
      </c>
      <c r="X620" s="10">
        <f>'დაზუსტ. საკუთ.'!E620</f>
        <v>0</v>
      </c>
      <c r="Z620" s="10">
        <f t="shared" si="255"/>
        <v>0</v>
      </c>
      <c r="AA620" s="10">
        <f>'დამტკ. ბიუჯ.'!F620</f>
        <v>0</v>
      </c>
      <c r="AB620" s="10">
        <f>'დამტკ. საკუთ.'!F620</f>
        <v>0</v>
      </c>
      <c r="AC620" s="10">
        <f>'ცვლილ. ბიუჯ.'!G620</f>
        <v>0</v>
      </c>
      <c r="AD620" s="10">
        <f>'ცვლილ. საკუთ.'!G620</f>
        <v>0</v>
      </c>
      <c r="AE620" s="10">
        <f>'მთავრ. ფონდი'!G620</f>
        <v>0</v>
      </c>
      <c r="AF620" s="10">
        <f>'პრეზ. ფონდი'!G620</f>
        <v>0</v>
      </c>
      <c r="AG620" s="10">
        <f>'დაზუსტ. ნაერთი'!F620</f>
        <v>0</v>
      </c>
      <c r="AH620" s="10">
        <f>'დაზუსტ. ბიუჯ.'!F620</f>
        <v>0</v>
      </c>
      <c r="AI620" s="10">
        <f>'დაზუსტ. საკუთ.'!F620</f>
        <v>0</v>
      </c>
      <c r="AK620" s="10">
        <f t="shared" si="256"/>
        <v>0</v>
      </c>
      <c r="AL620" s="10">
        <f t="shared" si="257"/>
        <v>0</v>
      </c>
      <c r="AM620" s="10">
        <f t="shared" si="258"/>
        <v>0</v>
      </c>
      <c r="AN620" s="10">
        <f t="shared" si="258"/>
        <v>0</v>
      </c>
      <c r="AO620" s="10">
        <f t="shared" si="258"/>
        <v>0</v>
      </c>
      <c r="AP620" s="10">
        <f t="shared" si="248"/>
        <v>0</v>
      </c>
      <c r="AQ620" s="10">
        <f t="shared" si="248"/>
        <v>0</v>
      </c>
      <c r="AR620" s="10">
        <f t="shared" si="248"/>
        <v>0</v>
      </c>
      <c r="AS620" s="10">
        <f t="shared" si="248"/>
        <v>0</v>
      </c>
      <c r="AT620" s="10">
        <f t="shared" si="263"/>
        <v>0</v>
      </c>
      <c r="AV620" s="10">
        <f t="shared" si="259"/>
        <v>0</v>
      </c>
      <c r="AW620" s="10">
        <f>'დამტკ. ბიუჯ.'!G620</f>
        <v>0</v>
      </c>
      <c r="AX620" s="10">
        <f>'დამტკ. საკუთ.'!G620</f>
        <v>0</v>
      </c>
      <c r="AY620" s="10">
        <f>'ცვლილ. ბიუჯ.'!H620</f>
        <v>0</v>
      </c>
      <c r="AZ620" s="10">
        <f>'ცვლილ. საკუთ.'!H620</f>
        <v>0</v>
      </c>
      <c r="BA620" s="10">
        <f>'მთავრ. ფონდი'!H620</f>
        <v>0</v>
      </c>
      <c r="BB620" s="10">
        <f>'პრეზ. ფონდი'!H620</f>
        <v>0</v>
      </c>
      <c r="BC620" s="10">
        <f>'დაზუსტ. ნაერთი'!G620</f>
        <v>0</v>
      </c>
      <c r="BD620" s="10">
        <f>'დაზუსტ. ბიუჯ.'!G620</f>
        <v>0</v>
      </c>
      <c r="BE620" s="10">
        <f>'დაზუსტ. საკუთ.'!G620</f>
        <v>0</v>
      </c>
      <c r="BG620" s="10">
        <f t="shared" si="260"/>
        <v>0</v>
      </c>
      <c r="BH620" s="10">
        <f t="shared" si="260"/>
        <v>0</v>
      </c>
      <c r="BI620" s="10">
        <f t="shared" si="260"/>
        <v>0</v>
      </c>
      <c r="BJ620" s="10">
        <f t="shared" si="249"/>
        <v>0</v>
      </c>
      <c r="BK620" s="10">
        <f t="shared" si="249"/>
        <v>0</v>
      </c>
      <c r="BL620" s="10">
        <f t="shared" si="249"/>
        <v>0</v>
      </c>
      <c r="BM620" s="10">
        <f t="shared" si="249"/>
        <v>0</v>
      </c>
      <c r="BN620" s="10">
        <f t="shared" si="264"/>
        <v>0</v>
      </c>
      <c r="BO620" s="10">
        <f t="shared" si="264"/>
        <v>0</v>
      </c>
      <c r="BP620" s="10">
        <f t="shared" si="264"/>
        <v>0</v>
      </c>
      <c r="BR620" s="10">
        <f t="shared" si="261"/>
        <v>0</v>
      </c>
      <c r="BS620" s="10">
        <f>'დამტკ. ბიუჯ.'!H620</f>
        <v>0</v>
      </c>
      <c r="BT620" s="10">
        <f>'დამტკ. საკუთ.'!H620</f>
        <v>0</v>
      </c>
      <c r="BU620" s="10">
        <f>'ცვლილ. ბიუჯ.'!I620</f>
        <v>0</v>
      </c>
      <c r="BV620" s="10">
        <f>'ცვლილ. საკუთ.'!I620</f>
        <v>0</v>
      </c>
      <c r="BW620" s="10">
        <f>'მთავრ. ფონდი'!I620</f>
        <v>0</v>
      </c>
      <c r="BX620" s="10">
        <f>'პრეზ. ფონდი'!I620</f>
        <v>0</v>
      </c>
      <c r="BY620" s="10">
        <f>'დაზუსტ. ნაერთი'!H620</f>
        <v>0</v>
      </c>
      <c r="BZ620" s="10">
        <f>'დაზუსტ. ბიუჯ.'!H620</f>
        <v>0</v>
      </c>
      <c r="CA620" s="10">
        <f>'დაზუსტ. საკუთ.'!H620</f>
        <v>0</v>
      </c>
    </row>
    <row r="621" spans="1:79" x14ac:dyDescent="0.25">
      <c r="A621" t="str">
        <f t="shared" si="250"/>
        <v>b</v>
      </c>
      <c r="B621" s="8"/>
      <c r="C621" s="9" t="s">
        <v>15</v>
      </c>
      <c r="D621" s="10">
        <f t="shared" si="251"/>
        <v>0</v>
      </c>
      <c r="E621" s="10">
        <f t="shared" si="252"/>
        <v>0</v>
      </c>
      <c r="F621" s="10">
        <f t="shared" si="253"/>
        <v>0</v>
      </c>
      <c r="G621" s="10">
        <f t="shared" si="253"/>
        <v>0</v>
      </c>
      <c r="H621" s="10">
        <f t="shared" si="253"/>
        <v>0</v>
      </c>
      <c r="I621" s="10">
        <f t="shared" si="247"/>
        <v>0</v>
      </c>
      <c r="J621" s="10">
        <f t="shared" si="247"/>
        <v>0</v>
      </c>
      <c r="K621" s="10">
        <f t="shared" si="247"/>
        <v>0</v>
      </c>
      <c r="L621" s="10">
        <f t="shared" si="247"/>
        <v>0</v>
      </c>
      <c r="M621" s="10">
        <f t="shared" si="262"/>
        <v>0</v>
      </c>
      <c r="O621" s="10">
        <f t="shared" si="254"/>
        <v>0</v>
      </c>
      <c r="P621" s="10">
        <f>'დამტკ. ბიუჯ.'!E621</f>
        <v>0</v>
      </c>
      <c r="Q621" s="10">
        <f>'დამტკ. საკუთ.'!E621</f>
        <v>0</v>
      </c>
      <c r="R621" s="10">
        <f>'ცვლილ. ბიუჯ.'!F621</f>
        <v>0</v>
      </c>
      <c r="S621" s="10">
        <f>'ცვლილ. საკუთ.'!F621</f>
        <v>0</v>
      </c>
      <c r="T621" s="10">
        <f>'მთავრ. ფონდი'!F621</f>
        <v>0</v>
      </c>
      <c r="U621" s="10">
        <f>'პრეზ. ფონდი'!F621</f>
        <v>0</v>
      </c>
      <c r="V621" s="10">
        <f>'დაზუსტ. ნაერთი'!E621</f>
        <v>0</v>
      </c>
      <c r="W621" s="10">
        <f>'დაზუსტ. ბიუჯ.'!E621</f>
        <v>0</v>
      </c>
      <c r="X621" s="10">
        <f>'დაზუსტ. საკუთ.'!E621</f>
        <v>0</v>
      </c>
      <c r="Z621" s="10">
        <f t="shared" si="255"/>
        <v>0</v>
      </c>
      <c r="AA621" s="10">
        <f>'დამტკ. ბიუჯ.'!F621</f>
        <v>0</v>
      </c>
      <c r="AB621" s="10">
        <f>'დამტკ. საკუთ.'!F621</f>
        <v>0</v>
      </c>
      <c r="AC621" s="10">
        <f>'ცვლილ. ბიუჯ.'!G621</f>
        <v>0</v>
      </c>
      <c r="AD621" s="10">
        <f>'ცვლილ. საკუთ.'!G621</f>
        <v>0</v>
      </c>
      <c r="AE621" s="10">
        <f>'მთავრ. ფონდი'!G621</f>
        <v>0</v>
      </c>
      <c r="AF621" s="10">
        <f>'პრეზ. ფონდი'!G621</f>
        <v>0</v>
      </c>
      <c r="AG621" s="10">
        <f>'დაზუსტ. ნაერთი'!F621</f>
        <v>0</v>
      </c>
      <c r="AH621" s="10">
        <f>'დაზუსტ. ბიუჯ.'!F621</f>
        <v>0</v>
      </c>
      <c r="AI621" s="10">
        <f>'დაზუსტ. საკუთ.'!F621</f>
        <v>0</v>
      </c>
      <c r="AK621" s="10">
        <f t="shared" si="256"/>
        <v>0</v>
      </c>
      <c r="AL621" s="10">
        <f t="shared" si="257"/>
        <v>0</v>
      </c>
      <c r="AM621" s="10">
        <f t="shared" si="258"/>
        <v>0</v>
      </c>
      <c r="AN621" s="10">
        <f t="shared" si="258"/>
        <v>0</v>
      </c>
      <c r="AO621" s="10">
        <f t="shared" si="258"/>
        <v>0</v>
      </c>
      <c r="AP621" s="10">
        <f t="shared" si="248"/>
        <v>0</v>
      </c>
      <c r="AQ621" s="10">
        <f t="shared" si="248"/>
        <v>0</v>
      </c>
      <c r="AR621" s="10">
        <f t="shared" si="248"/>
        <v>0</v>
      </c>
      <c r="AS621" s="10">
        <f t="shared" si="248"/>
        <v>0</v>
      </c>
      <c r="AT621" s="10">
        <f t="shared" si="263"/>
        <v>0</v>
      </c>
      <c r="AV621" s="10">
        <f t="shared" si="259"/>
        <v>0</v>
      </c>
      <c r="AW621" s="10">
        <f>'დამტკ. ბიუჯ.'!G621</f>
        <v>0</v>
      </c>
      <c r="AX621" s="10">
        <f>'დამტკ. საკუთ.'!G621</f>
        <v>0</v>
      </c>
      <c r="AY621" s="10">
        <f>'ცვლილ. ბიუჯ.'!H621</f>
        <v>0</v>
      </c>
      <c r="AZ621" s="10">
        <f>'ცვლილ. საკუთ.'!H621</f>
        <v>0</v>
      </c>
      <c r="BA621" s="10">
        <f>'მთავრ. ფონდი'!H621</f>
        <v>0</v>
      </c>
      <c r="BB621" s="10">
        <f>'პრეზ. ფონდი'!H621</f>
        <v>0</v>
      </c>
      <c r="BC621" s="10">
        <f>'დაზუსტ. ნაერთი'!G621</f>
        <v>0</v>
      </c>
      <c r="BD621" s="10">
        <f>'დაზუსტ. ბიუჯ.'!G621</f>
        <v>0</v>
      </c>
      <c r="BE621" s="10">
        <f>'დაზუსტ. საკუთ.'!G621</f>
        <v>0</v>
      </c>
      <c r="BG621" s="10">
        <f t="shared" si="260"/>
        <v>0</v>
      </c>
      <c r="BH621" s="10">
        <f t="shared" si="260"/>
        <v>0</v>
      </c>
      <c r="BI621" s="10">
        <f t="shared" si="260"/>
        <v>0</v>
      </c>
      <c r="BJ621" s="10">
        <f t="shared" si="249"/>
        <v>0</v>
      </c>
      <c r="BK621" s="10">
        <f t="shared" si="249"/>
        <v>0</v>
      </c>
      <c r="BL621" s="10">
        <f t="shared" si="249"/>
        <v>0</v>
      </c>
      <c r="BM621" s="10">
        <f t="shared" si="249"/>
        <v>0</v>
      </c>
      <c r="BN621" s="10">
        <f t="shared" si="264"/>
        <v>0</v>
      </c>
      <c r="BO621" s="10">
        <f t="shared" si="264"/>
        <v>0</v>
      </c>
      <c r="BP621" s="10">
        <f t="shared" si="264"/>
        <v>0</v>
      </c>
      <c r="BR621" s="10">
        <f t="shared" si="261"/>
        <v>0</v>
      </c>
      <c r="BS621" s="10">
        <f>'დამტკ. ბიუჯ.'!H621</f>
        <v>0</v>
      </c>
      <c r="BT621" s="10">
        <f>'დამტკ. საკუთ.'!H621</f>
        <v>0</v>
      </c>
      <c r="BU621" s="10">
        <f>'ცვლილ. ბიუჯ.'!I621</f>
        <v>0</v>
      </c>
      <c r="BV621" s="10">
        <f>'ცვლილ. საკუთ.'!I621</f>
        <v>0</v>
      </c>
      <c r="BW621" s="10">
        <f>'მთავრ. ფონდი'!I621</f>
        <v>0</v>
      </c>
      <c r="BX621" s="10">
        <f>'პრეზ. ფონდი'!I621</f>
        <v>0</v>
      </c>
      <c r="BY621" s="10">
        <f>'დაზუსტ. ნაერთი'!H621</f>
        <v>0</v>
      </c>
      <c r="BZ621" s="10">
        <f>'დაზუსტ. ბიუჯ.'!H621</f>
        <v>0</v>
      </c>
      <c r="CA621" s="10">
        <f>'დაზუსტ. საკუთ.'!H621</f>
        <v>0</v>
      </c>
    </row>
    <row r="622" spans="1:79" x14ac:dyDescent="0.25">
      <c r="A622" t="str">
        <f t="shared" si="250"/>
        <v>b</v>
      </c>
      <c r="B622" s="8"/>
      <c r="C622" s="9" t="s">
        <v>16</v>
      </c>
      <c r="D622" s="10">
        <f t="shared" si="251"/>
        <v>0</v>
      </c>
      <c r="E622" s="10">
        <f t="shared" si="252"/>
        <v>0</v>
      </c>
      <c r="F622" s="10">
        <f t="shared" si="253"/>
        <v>0</v>
      </c>
      <c r="G622" s="10">
        <f t="shared" si="253"/>
        <v>0</v>
      </c>
      <c r="H622" s="10">
        <f t="shared" si="253"/>
        <v>0</v>
      </c>
      <c r="I622" s="10">
        <f t="shared" si="247"/>
        <v>0</v>
      </c>
      <c r="J622" s="10">
        <f t="shared" si="247"/>
        <v>0</v>
      </c>
      <c r="K622" s="10">
        <f t="shared" si="247"/>
        <v>0</v>
      </c>
      <c r="L622" s="10">
        <f t="shared" si="247"/>
        <v>0</v>
      </c>
      <c r="M622" s="10">
        <f t="shared" si="262"/>
        <v>0</v>
      </c>
      <c r="O622" s="10">
        <f t="shared" si="254"/>
        <v>0</v>
      </c>
      <c r="P622" s="10">
        <f>'დამტკ. ბიუჯ.'!E622</f>
        <v>0</v>
      </c>
      <c r="Q622" s="10">
        <f>'დამტკ. საკუთ.'!E622</f>
        <v>0</v>
      </c>
      <c r="R622" s="10">
        <f>'ცვლილ. ბიუჯ.'!F622</f>
        <v>0</v>
      </c>
      <c r="S622" s="10">
        <f>'ცვლილ. საკუთ.'!F622</f>
        <v>0</v>
      </c>
      <c r="T622" s="10">
        <f>'მთავრ. ფონდი'!F622</f>
        <v>0</v>
      </c>
      <c r="U622" s="10">
        <f>'პრეზ. ფონდი'!F622</f>
        <v>0</v>
      </c>
      <c r="V622" s="10">
        <f>'დაზუსტ. ნაერთი'!E622</f>
        <v>0</v>
      </c>
      <c r="W622" s="10">
        <f>'დაზუსტ. ბიუჯ.'!E622</f>
        <v>0</v>
      </c>
      <c r="X622" s="10">
        <f>'დაზუსტ. საკუთ.'!E622</f>
        <v>0</v>
      </c>
      <c r="Z622" s="10">
        <f t="shared" si="255"/>
        <v>0</v>
      </c>
      <c r="AA622" s="10">
        <f>'დამტკ. ბიუჯ.'!F622</f>
        <v>0</v>
      </c>
      <c r="AB622" s="10">
        <f>'დამტკ. საკუთ.'!F622</f>
        <v>0</v>
      </c>
      <c r="AC622" s="10">
        <f>'ცვლილ. ბიუჯ.'!G622</f>
        <v>0</v>
      </c>
      <c r="AD622" s="10">
        <f>'ცვლილ. საკუთ.'!G622</f>
        <v>0</v>
      </c>
      <c r="AE622" s="10">
        <f>'მთავრ. ფონდი'!G622</f>
        <v>0</v>
      </c>
      <c r="AF622" s="10">
        <f>'პრეზ. ფონდი'!G622</f>
        <v>0</v>
      </c>
      <c r="AG622" s="10">
        <f>'დაზუსტ. ნაერთი'!F622</f>
        <v>0</v>
      </c>
      <c r="AH622" s="10">
        <f>'დაზუსტ. ბიუჯ.'!F622</f>
        <v>0</v>
      </c>
      <c r="AI622" s="10">
        <f>'დაზუსტ. საკუთ.'!F622</f>
        <v>0</v>
      </c>
      <c r="AK622" s="10">
        <f t="shared" si="256"/>
        <v>0</v>
      </c>
      <c r="AL622" s="10">
        <f t="shared" si="257"/>
        <v>0</v>
      </c>
      <c r="AM622" s="10">
        <f t="shared" si="258"/>
        <v>0</v>
      </c>
      <c r="AN622" s="10">
        <f t="shared" si="258"/>
        <v>0</v>
      </c>
      <c r="AO622" s="10">
        <f t="shared" si="258"/>
        <v>0</v>
      </c>
      <c r="AP622" s="10">
        <f t="shared" si="248"/>
        <v>0</v>
      </c>
      <c r="AQ622" s="10">
        <f t="shared" si="248"/>
        <v>0</v>
      </c>
      <c r="AR622" s="10">
        <f t="shared" si="248"/>
        <v>0</v>
      </c>
      <c r="AS622" s="10">
        <f t="shared" si="248"/>
        <v>0</v>
      </c>
      <c r="AT622" s="10">
        <f t="shared" si="263"/>
        <v>0</v>
      </c>
      <c r="AV622" s="10">
        <f t="shared" si="259"/>
        <v>0</v>
      </c>
      <c r="AW622" s="10">
        <f>'დამტკ. ბიუჯ.'!G622</f>
        <v>0</v>
      </c>
      <c r="AX622" s="10">
        <f>'დამტკ. საკუთ.'!G622</f>
        <v>0</v>
      </c>
      <c r="AY622" s="10">
        <f>'ცვლილ. ბიუჯ.'!H622</f>
        <v>0</v>
      </c>
      <c r="AZ622" s="10">
        <f>'ცვლილ. საკუთ.'!H622</f>
        <v>0</v>
      </c>
      <c r="BA622" s="10">
        <f>'მთავრ. ფონდი'!H622</f>
        <v>0</v>
      </c>
      <c r="BB622" s="10">
        <f>'პრეზ. ფონდი'!H622</f>
        <v>0</v>
      </c>
      <c r="BC622" s="10">
        <f>'დაზუსტ. ნაერთი'!G622</f>
        <v>0</v>
      </c>
      <c r="BD622" s="10">
        <f>'დაზუსტ. ბიუჯ.'!G622</f>
        <v>0</v>
      </c>
      <c r="BE622" s="10">
        <f>'დაზუსტ. საკუთ.'!G622</f>
        <v>0</v>
      </c>
      <c r="BG622" s="10">
        <f t="shared" si="260"/>
        <v>0</v>
      </c>
      <c r="BH622" s="10">
        <f t="shared" si="260"/>
        <v>0</v>
      </c>
      <c r="BI622" s="10">
        <f t="shared" si="260"/>
        <v>0</v>
      </c>
      <c r="BJ622" s="10">
        <f t="shared" si="249"/>
        <v>0</v>
      </c>
      <c r="BK622" s="10">
        <f t="shared" si="249"/>
        <v>0</v>
      </c>
      <c r="BL622" s="10">
        <f t="shared" si="249"/>
        <v>0</v>
      </c>
      <c r="BM622" s="10">
        <f t="shared" si="249"/>
        <v>0</v>
      </c>
      <c r="BN622" s="10">
        <f t="shared" si="264"/>
        <v>0</v>
      </c>
      <c r="BO622" s="10">
        <f t="shared" si="264"/>
        <v>0</v>
      </c>
      <c r="BP622" s="10">
        <f t="shared" si="264"/>
        <v>0</v>
      </c>
      <c r="BR622" s="10">
        <f t="shared" si="261"/>
        <v>0</v>
      </c>
      <c r="BS622" s="10">
        <f>'დამტკ. ბიუჯ.'!H622</f>
        <v>0</v>
      </c>
      <c r="BT622" s="10">
        <f>'დამტკ. საკუთ.'!H622</f>
        <v>0</v>
      </c>
      <c r="BU622" s="10">
        <f>'ცვლილ. ბიუჯ.'!I622</f>
        <v>0</v>
      </c>
      <c r="BV622" s="10">
        <f>'ცვლილ. საკუთ.'!I622</f>
        <v>0</v>
      </c>
      <c r="BW622" s="10">
        <f>'მთავრ. ფონდი'!I622</f>
        <v>0</v>
      </c>
      <c r="BX622" s="10">
        <f>'პრეზ. ფონდი'!I622</f>
        <v>0</v>
      </c>
      <c r="BY622" s="10">
        <f>'დაზუსტ. ნაერთი'!H622</f>
        <v>0</v>
      </c>
      <c r="BZ622" s="10">
        <f>'დაზუსტ. ბიუჯ.'!H622</f>
        <v>0</v>
      </c>
      <c r="CA622" s="10">
        <f>'დაზუსტ. საკუთ.'!H622</f>
        <v>0</v>
      </c>
    </row>
    <row r="623" spans="1:79" x14ac:dyDescent="0.25">
      <c r="A623" t="str">
        <f t="shared" si="250"/>
        <v>b</v>
      </c>
      <c r="B623" s="8"/>
      <c r="C623" s="9" t="s">
        <v>17</v>
      </c>
      <c r="D623" s="10">
        <f t="shared" si="251"/>
        <v>0</v>
      </c>
      <c r="E623" s="10">
        <f t="shared" si="252"/>
        <v>0</v>
      </c>
      <c r="F623" s="10">
        <f t="shared" si="253"/>
        <v>0</v>
      </c>
      <c r="G623" s="10">
        <f t="shared" si="253"/>
        <v>0</v>
      </c>
      <c r="H623" s="10">
        <f t="shared" si="253"/>
        <v>0</v>
      </c>
      <c r="I623" s="10">
        <f t="shared" si="247"/>
        <v>0</v>
      </c>
      <c r="J623" s="10">
        <f t="shared" si="247"/>
        <v>0</v>
      </c>
      <c r="K623" s="10">
        <f t="shared" si="247"/>
        <v>0</v>
      </c>
      <c r="L623" s="10">
        <f t="shared" si="247"/>
        <v>0</v>
      </c>
      <c r="M623" s="10">
        <f t="shared" si="262"/>
        <v>0</v>
      </c>
      <c r="O623" s="10">
        <f t="shared" si="254"/>
        <v>0</v>
      </c>
      <c r="P623" s="10">
        <f>'დამტკ. ბიუჯ.'!E623</f>
        <v>0</v>
      </c>
      <c r="Q623" s="10">
        <f>'დამტკ. საკუთ.'!E623</f>
        <v>0</v>
      </c>
      <c r="R623" s="10">
        <f>'ცვლილ. ბიუჯ.'!F623</f>
        <v>0</v>
      </c>
      <c r="S623" s="10">
        <f>'ცვლილ. საკუთ.'!F623</f>
        <v>0</v>
      </c>
      <c r="T623" s="10">
        <f>'მთავრ. ფონდი'!F623</f>
        <v>0</v>
      </c>
      <c r="U623" s="10">
        <f>'პრეზ. ფონდი'!F623</f>
        <v>0</v>
      </c>
      <c r="V623" s="10">
        <f>'დაზუსტ. ნაერთი'!E623</f>
        <v>0</v>
      </c>
      <c r="W623" s="10">
        <f>'დაზუსტ. ბიუჯ.'!E623</f>
        <v>0</v>
      </c>
      <c r="X623" s="10">
        <f>'დაზუსტ. საკუთ.'!E623</f>
        <v>0</v>
      </c>
      <c r="Z623" s="10">
        <f t="shared" si="255"/>
        <v>0</v>
      </c>
      <c r="AA623" s="10">
        <f>'დამტკ. ბიუჯ.'!F623</f>
        <v>0</v>
      </c>
      <c r="AB623" s="10">
        <f>'დამტკ. საკუთ.'!F623</f>
        <v>0</v>
      </c>
      <c r="AC623" s="10">
        <f>'ცვლილ. ბიუჯ.'!G623</f>
        <v>0</v>
      </c>
      <c r="AD623" s="10">
        <f>'ცვლილ. საკუთ.'!G623</f>
        <v>0</v>
      </c>
      <c r="AE623" s="10">
        <f>'მთავრ. ფონდი'!G623</f>
        <v>0</v>
      </c>
      <c r="AF623" s="10">
        <f>'პრეზ. ფონდი'!G623</f>
        <v>0</v>
      </c>
      <c r="AG623" s="10">
        <f>'დაზუსტ. ნაერთი'!F623</f>
        <v>0</v>
      </c>
      <c r="AH623" s="10">
        <f>'დაზუსტ. ბიუჯ.'!F623</f>
        <v>0</v>
      </c>
      <c r="AI623" s="10">
        <f>'დაზუსტ. საკუთ.'!F623</f>
        <v>0</v>
      </c>
      <c r="AK623" s="10">
        <f t="shared" si="256"/>
        <v>0</v>
      </c>
      <c r="AL623" s="10">
        <f t="shared" si="257"/>
        <v>0</v>
      </c>
      <c r="AM623" s="10">
        <f t="shared" si="258"/>
        <v>0</v>
      </c>
      <c r="AN623" s="10">
        <f t="shared" si="258"/>
        <v>0</v>
      </c>
      <c r="AO623" s="10">
        <f t="shared" si="258"/>
        <v>0</v>
      </c>
      <c r="AP623" s="10">
        <f t="shared" si="248"/>
        <v>0</v>
      </c>
      <c r="AQ623" s="10">
        <f t="shared" si="248"/>
        <v>0</v>
      </c>
      <c r="AR623" s="10">
        <f t="shared" si="248"/>
        <v>0</v>
      </c>
      <c r="AS623" s="10">
        <f t="shared" si="248"/>
        <v>0</v>
      </c>
      <c r="AT623" s="10">
        <f t="shared" si="263"/>
        <v>0</v>
      </c>
      <c r="AV623" s="10">
        <f t="shared" si="259"/>
        <v>0</v>
      </c>
      <c r="AW623" s="10">
        <f>'დამტკ. ბიუჯ.'!G623</f>
        <v>0</v>
      </c>
      <c r="AX623" s="10">
        <f>'დამტკ. საკუთ.'!G623</f>
        <v>0</v>
      </c>
      <c r="AY623" s="10">
        <f>'ცვლილ. ბიუჯ.'!H623</f>
        <v>0</v>
      </c>
      <c r="AZ623" s="10">
        <f>'ცვლილ. საკუთ.'!H623</f>
        <v>0</v>
      </c>
      <c r="BA623" s="10">
        <f>'მთავრ. ფონდი'!H623</f>
        <v>0</v>
      </c>
      <c r="BB623" s="10">
        <f>'პრეზ. ფონდი'!H623</f>
        <v>0</v>
      </c>
      <c r="BC623" s="10">
        <f>'დაზუსტ. ნაერთი'!G623</f>
        <v>0</v>
      </c>
      <c r="BD623" s="10">
        <f>'დაზუსტ. ბიუჯ.'!G623</f>
        <v>0</v>
      </c>
      <c r="BE623" s="10">
        <f>'დაზუსტ. საკუთ.'!G623</f>
        <v>0</v>
      </c>
      <c r="BG623" s="10">
        <f t="shared" si="260"/>
        <v>0</v>
      </c>
      <c r="BH623" s="10">
        <f t="shared" si="260"/>
        <v>0</v>
      </c>
      <c r="BI623" s="10">
        <f t="shared" si="260"/>
        <v>0</v>
      </c>
      <c r="BJ623" s="10">
        <f t="shared" si="249"/>
        <v>0</v>
      </c>
      <c r="BK623" s="10">
        <f t="shared" si="249"/>
        <v>0</v>
      </c>
      <c r="BL623" s="10">
        <f t="shared" si="249"/>
        <v>0</v>
      </c>
      <c r="BM623" s="10">
        <f t="shared" si="249"/>
        <v>0</v>
      </c>
      <c r="BN623" s="10">
        <f t="shared" si="264"/>
        <v>0</v>
      </c>
      <c r="BO623" s="10">
        <f t="shared" si="264"/>
        <v>0</v>
      </c>
      <c r="BP623" s="10">
        <f t="shared" si="264"/>
        <v>0</v>
      </c>
      <c r="BR623" s="10">
        <f t="shared" si="261"/>
        <v>0</v>
      </c>
      <c r="BS623" s="10">
        <f>'დამტკ. ბიუჯ.'!H623</f>
        <v>0</v>
      </c>
      <c r="BT623" s="10">
        <f>'დამტკ. საკუთ.'!H623</f>
        <v>0</v>
      </c>
      <c r="BU623" s="10">
        <f>'ცვლილ. ბიუჯ.'!I623</f>
        <v>0</v>
      </c>
      <c r="BV623" s="10">
        <f>'ცვლილ. საკუთ.'!I623</f>
        <v>0</v>
      </c>
      <c r="BW623" s="10">
        <f>'მთავრ. ფონდი'!I623</f>
        <v>0</v>
      </c>
      <c r="BX623" s="10">
        <f>'პრეზ. ფონდი'!I623</f>
        <v>0</v>
      </c>
      <c r="BY623" s="10">
        <f>'დაზუსტ. ნაერთი'!H623</f>
        <v>0</v>
      </c>
      <c r="BZ623" s="10">
        <f>'დაზუსტ. ბიუჯ.'!H623</f>
        <v>0</v>
      </c>
      <c r="CA623" s="10">
        <f>'დაზუსტ. საკუთ.'!H623</f>
        <v>0</v>
      </c>
    </row>
    <row r="624" spans="1:79" x14ac:dyDescent="0.25">
      <c r="A624" t="str">
        <f t="shared" si="250"/>
        <v>b</v>
      </c>
      <c r="B624" s="5"/>
      <c r="C624" s="6" t="s">
        <v>18</v>
      </c>
      <c r="D624" s="7">
        <f t="shared" si="251"/>
        <v>0</v>
      </c>
      <c r="E624" s="7">
        <f t="shared" si="252"/>
        <v>0</v>
      </c>
      <c r="F624" s="7">
        <f t="shared" si="253"/>
        <v>0</v>
      </c>
      <c r="G624" s="7">
        <f t="shared" si="253"/>
        <v>0</v>
      </c>
      <c r="H624" s="7">
        <f t="shared" si="253"/>
        <v>0</v>
      </c>
      <c r="I624" s="7">
        <f t="shared" si="247"/>
        <v>0</v>
      </c>
      <c r="J624" s="7">
        <f t="shared" si="247"/>
        <v>0</v>
      </c>
      <c r="K624" s="7">
        <f t="shared" si="247"/>
        <v>0</v>
      </c>
      <c r="L624" s="7">
        <f t="shared" si="247"/>
        <v>0</v>
      </c>
      <c r="M624" s="7">
        <f t="shared" si="262"/>
        <v>0</v>
      </c>
      <c r="O624" s="7">
        <f t="shared" si="254"/>
        <v>0</v>
      </c>
      <c r="P624" s="7">
        <f>'დამტკ. ბიუჯ.'!E624</f>
        <v>0</v>
      </c>
      <c r="Q624" s="7">
        <f>'დამტკ. საკუთ.'!E624</f>
        <v>0</v>
      </c>
      <c r="R624" s="7">
        <f>'ცვლილ. ბიუჯ.'!F624</f>
        <v>0</v>
      </c>
      <c r="S624" s="7">
        <f>'ცვლილ. საკუთ.'!F624</f>
        <v>0</v>
      </c>
      <c r="T624" s="7">
        <f>'მთავრ. ფონდი'!F624</f>
        <v>0</v>
      </c>
      <c r="U624" s="7">
        <f>'პრეზ. ფონდი'!F624</f>
        <v>0</v>
      </c>
      <c r="V624" s="7">
        <f>'დაზუსტ. ნაერთი'!E624</f>
        <v>0</v>
      </c>
      <c r="W624" s="7">
        <f>'დაზუსტ. ბიუჯ.'!E624</f>
        <v>0</v>
      </c>
      <c r="X624" s="7">
        <f>'დაზუსტ. საკუთ.'!E624</f>
        <v>0</v>
      </c>
      <c r="Z624" s="7">
        <f t="shared" si="255"/>
        <v>0</v>
      </c>
      <c r="AA624" s="7">
        <f>'დამტკ. ბიუჯ.'!F624</f>
        <v>0</v>
      </c>
      <c r="AB624" s="7">
        <f>'დამტკ. საკუთ.'!F624</f>
        <v>0</v>
      </c>
      <c r="AC624" s="7">
        <f>'ცვლილ. ბიუჯ.'!G624</f>
        <v>0</v>
      </c>
      <c r="AD624" s="7">
        <f>'ცვლილ. საკუთ.'!G624</f>
        <v>0</v>
      </c>
      <c r="AE624" s="7">
        <f>'მთავრ. ფონდი'!G624</f>
        <v>0</v>
      </c>
      <c r="AF624" s="7">
        <f>'პრეზ. ფონდი'!G624</f>
        <v>0</v>
      </c>
      <c r="AG624" s="7">
        <f>'დაზუსტ. ნაერთი'!F624</f>
        <v>0</v>
      </c>
      <c r="AH624" s="7">
        <f>'დაზუსტ. ბიუჯ.'!F624</f>
        <v>0</v>
      </c>
      <c r="AI624" s="7">
        <f>'დაზუსტ. საკუთ.'!F624</f>
        <v>0</v>
      </c>
      <c r="AK624" s="7">
        <f t="shared" si="256"/>
        <v>0</v>
      </c>
      <c r="AL624" s="7">
        <f t="shared" si="257"/>
        <v>0</v>
      </c>
      <c r="AM624" s="7">
        <f t="shared" si="258"/>
        <v>0</v>
      </c>
      <c r="AN624" s="7">
        <f t="shared" si="258"/>
        <v>0</v>
      </c>
      <c r="AO624" s="7">
        <f t="shared" si="258"/>
        <v>0</v>
      </c>
      <c r="AP624" s="7">
        <f t="shared" si="248"/>
        <v>0</v>
      </c>
      <c r="AQ624" s="7">
        <f t="shared" si="248"/>
        <v>0</v>
      </c>
      <c r="AR624" s="7">
        <f t="shared" si="248"/>
        <v>0</v>
      </c>
      <c r="AS624" s="7">
        <f t="shared" si="248"/>
        <v>0</v>
      </c>
      <c r="AT624" s="7">
        <f t="shared" si="263"/>
        <v>0</v>
      </c>
      <c r="AV624" s="7">
        <f t="shared" si="259"/>
        <v>0</v>
      </c>
      <c r="AW624" s="7">
        <f>'დამტკ. ბიუჯ.'!G624</f>
        <v>0</v>
      </c>
      <c r="AX624" s="7">
        <f>'დამტკ. საკუთ.'!G624</f>
        <v>0</v>
      </c>
      <c r="AY624" s="7">
        <f>'ცვლილ. ბიუჯ.'!H624</f>
        <v>0</v>
      </c>
      <c r="AZ624" s="7">
        <f>'ცვლილ. საკუთ.'!H624</f>
        <v>0</v>
      </c>
      <c r="BA624" s="7">
        <f>'მთავრ. ფონდი'!H624</f>
        <v>0</v>
      </c>
      <c r="BB624" s="7">
        <f>'პრეზ. ფონდი'!H624</f>
        <v>0</v>
      </c>
      <c r="BC624" s="7">
        <f>'დაზუსტ. ნაერთი'!G624</f>
        <v>0</v>
      </c>
      <c r="BD624" s="7">
        <f>'დაზუსტ. ბიუჯ.'!G624</f>
        <v>0</v>
      </c>
      <c r="BE624" s="7">
        <f>'დაზუსტ. საკუთ.'!G624</f>
        <v>0</v>
      </c>
      <c r="BG624" s="7">
        <f t="shared" si="260"/>
        <v>0</v>
      </c>
      <c r="BH624" s="7">
        <f t="shared" si="260"/>
        <v>0</v>
      </c>
      <c r="BI624" s="7">
        <f t="shared" si="260"/>
        <v>0</v>
      </c>
      <c r="BJ624" s="7">
        <f t="shared" si="249"/>
        <v>0</v>
      </c>
      <c r="BK624" s="7">
        <f t="shared" si="249"/>
        <v>0</v>
      </c>
      <c r="BL624" s="7">
        <f t="shared" si="249"/>
        <v>0</v>
      </c>
      <c r="BM624" s="7">
        <f t="shared" si="249"/>
        <v>0</v>
      </c>
      <c r="BN624" s="7">
        <f t="shared" si="264"/>
        <v>0</v>
      </c>
      <c r="BO624" s="7">
        <f t="shared" si="264"/>
        <v>0</v>
      </c>
      <c r="BP624" s="7">
        <f t="shared" si="264"/>
        <v>0</v>
      </c>
      <c r="BR624" s="7">
        <f t="shared" si="261"/>
        <v>0</v>
      </c>
      <c r="BS624" s="7">
        <f>'დამტკ. ბიუჯ.'!H624</f>
        <v>0</v>
      </c>
      <c r="BT624" s="7">
        <f>'დამტკ. საკუთ.'!H624</f>
        <v>0</v>
      </c>
      <c r="BU624" s="7">
        <f>'ცვლილ. ბიუჯ.'!I624</f>
        <v>0</v>
      </c>
      <c r="BV624" s="7">
        <f>'ცვლილ. საკუთ.'!I624</f>
        <v>0</v>
      </c>
      <c r="BW624" s="7">
        <f>'მთავრ. ფონდი'!I624</f>
        <v>0</v>
      </c>
      <c r="BX624" s="7">
        <f>'პრეზ. ფონდი'!I624</f>
        <v>0</v>
      </c>
      <c r="BY624" s="7">
        <f>'დაზუსტ. ნაერთი'!H624</f>
        <v>0</v>
      </c>
      <c r="BZ624" s="7">
        <f>'დაზუსტ. ბიუჯ.'!H624</f>
        <v>0</v>
      </c>
      <c r="CA624" s="7">
        <f>'დაზუსტ. საკუთ.'!H624</f>
        <v>0</v>
      </c>
    </row>
    <row r="625" spans="1:79" x14ac:dyDescent="0.25">
      <c r="A625" t="str">
        <f t="shared" si="250"/>
        <v>b</v>
      </c>
      <c r="B625" s="5"/>
      <c r="C625" s="6" t="s">
        <v>19</v>
      </c>
      <c r="D625" s="7">
        <f t="shared" si="251"/>
        <v>0</v>
      </c>
      <c r="E625" s="7">
        <f t="shared" si="252"/>
        <v>0</v>
      </c>
      <c r="F625" s="7">
        <f t="shared" si="253"/>
        <v>0</v>
      </c>
      <c r="G625" s="7">
        <f t="shared" si="253"/>
        <v>0</v>
      </c>
      <c r="H625" s="7">
        <f t="shared" si="253"/>
        <v>0</v>
      </c>
      <c r="I625" s="7">
        <f t="shared" si="247"/>
        <v>0</v>
      </c>
      <c r="J625" s="7">
        <f t="shared" si="247"/>
        <v>0</v>
      </c>
      <c r="K625" s="7">
        <f t="shared" si="247"/>
        <v>0</v>
      </c>
      <c r="L625" s="7">
        <f t="shared" si="247"/>
        <v>0</v>
      </c>
      <c r="M625" s="7">
        <f t="shared" si="262"/>
        <v>0</v>
      </c>
      <c r="O625" s="7">
        <f t="shared" si="254"/>
        <v>0</v>
      </c>
      <c r="P625" s="7">
        <f>'დამტკ. ბიუჯ.'!E625</f>
        <v>0</v>
      </c>
      <c r="Q625" s="7">
        <f>'დამტკ. საკუთ.'!E625</f>
        <v>0</v>
      </c>
      <c r="R625" s="7">
        <f>'ცვლილ. ბიუჯ.'!F625</f>
        <v>0</v>
      </c>
      <c r="S625" s="7">
        <f>'ცვლილ. საკუთ.'!F625</f>
        <v>0</v>
      </c>
      <c r="T625" s="7">
        <f>'მთავრ. ფონდი'!F625</f>
        <v>0</v>
      </c>
      <c r="U625" s="7">
        <f>'პრეზ. ფონდი'!F625</f>
        <v>0</v>
      </c>
      <c r="V625" s="7">
        <f>'დაზუსტ. ნაერთი'!E625</f>
        <v>0</v>
      </c>
      <c r="W625" s="7">
        <f>'დაზუსტ. ბიუჯ.'!E625</f>
        <v>0</v>
      </c>
      <c r="X625" s="7">
        <f>'დაზუსტ. საკუთ.'!E625</f>
        <v>0</v>
      </c>
      <c r="Z625" s="7">
        <f t="shared" si="255"/>
        <v>0</v>
      </c>
      <c r="AA625" s="7">
        <f>'დამტკ. ბიუჯ.'!F625</f>
        <v>0</v>
      </c>
      <c r="AB625" s="7">
        <f>'დამტკ. საკუთ.'!F625</f>
        <v>0</v>
      </c>
      <c r="AC625" s="7">
        <f>'ცვლილ. ბიუჯ.'!G625</f>
        <v>0</v>
      </c>
      <c r="AD625" s="7">
        <f>'ცვლილ. საკუთ.'!G625</f>
        <v>0</v>
      </c>
      <c r="AE625" s="7">
        <f>'მთავრ. ფონდი'!G625</f>
        <v>0</v>
      </c>
      <c r="AF625" s="7">
        <f>'პრეზ. ფონდი'!G625</f>
        <v>0</v>
      </c>
      <c r="AG625" s="7">
        <f>'დაზუსტ. ნაერთი'!F625</f>
        <v>0</v>
      </c>
      <c r="AH625" s="7">
        <f>'დაზუსტ. ბიუჯ.'!F625</f>
        <v>0</v>
      </c>
      <c r="AI625" s="7">
        <f>'დაზუსტ. საკუთ.'!F625</f>
        <v>0</v>
      </c>
      <c r="AK625" s="7">
        <f t="shared" si="256"/>
        <v>0</v>
      </c>
      <c r="AL625" s="7">
        <f t="shared" si="257"/>
        <v>0</v>
      </c>
      <c r="AM625" s="7">
        <f t="shared" si="258"/>
        <v>0</v>
      </c>
      <c r="AN625" s="7">
        <f t="shared" si="258"/>
        <v>0</v>
      </c>
      <c r="AO625" s="7">
        <f t="shared" si="258"/>
        <v>0</v>
      </c>
      <c r="AP625" s="7">
        <f t="shared" si="248"/>
        <v>0</v>
      </c>
      <c r="AQ625" s="7">
        <f t="shared" si="248"/>
        <v>0</v>
      </c>
      <c r="AR625" s="7">
        <f t="shared" si="248"/>
        <v>0</v>
      </c>
      <c r="AS625" s="7">
        <f t="shared" si="248"/>
        <v>0</v>
      </c>
      <c r="AT625" s="7">
        <f t="shared" si="263"/>
        <v>0</v>
      </c>
      <c r="AV625" s="7">
        <f t="shared" si="259"/>
        <v>0</v>
      </c>
      <c r="AW625" s="7">
        <f>'დამტკ. ბიუჯ.'!G625</f>
        <v>0</v>
      </c>
      <c r="AX625" s="7">
        <f>'დამტკ. საკუთ.'!G625</f>
        <v>0</v>
      </c>
      <c r="AY625" s="7">
        <f>'ცვლილ. ბიუჯ.'!H625</f>
        <v>0</v>
      </c>
      <c r="AZ625" s="7">
        <f>'ცვლილ. საკუთ.'!H625</f>
        <v>0</v>
      </c>
      <c r="BA625" s="7">
        <f>'მთავრ. ფონდი'!H625</f>
        <v>0</v>
      </c>
      <c r="BB625" s="7">
        <f>'პრეზ. ფონდი'!H625</f>
        <v>0</v>
      </c>
      <c r="BC625" s="7">
        <f>'დაზუსტ. ნაერთი'!G625</f>
        <v>0</v>
      </c>
      <c r="BD625" s="7">
        <f>'დაზუსტ. ბიუჯ.'!G625</f>
        <v>0</v>
      </c>
      <c r="BE625" s="7">
        <f>'დაზუსტ. საკუთ.'!G625</f>
        <v>0</v>
      </c>
      <c r="BG625" s="7">
        <f t="shared" si="260"/>
        <v>0</v>
      </c>
      <c r="BH625" s="7">
        <f t="shared" si="260"/>
        <v>0</v>
      </c>
      <c r="BI625" s="7">
        <f t="shared" si="260"/>
        <v>0</v>
      </c>
      <c r="BJ625" s="7">
        <f t="shared" si="249"/>
        <v>0</v>
      </c>
      <c r="BK625" s="7">
        <f t="shared" si="249"/>
        <v>0</v>
      </c>
      <c r="BL625" s="7">
        <f t="shared" si="249"/>
        <v>0</v>
      </c>
      <c r="BM625" s="7">
        <f t="shared" si="249"/>
        <v>0</v>
      </c>
      <c r="BN625" s="7">
        <f t="shared" si="264"/>
        <v>0</v>
      </c>
      <c r="BO625" s="7">
        <f t="shared" si="264"/>
        <v>0</v>
      </c>
      <c r="BP625" s="7">
        <f t="shared" si="264"/>
        <v>0</v>
      </c>
      <c r="BR625" s="7">
        <f t="shared" si="261"/>
        <v>0</v>
      </c>
      <c r="BS625" s="7">
        <f>'დამტკ. ბიუჯ.'!H625</f>
        <v>0</v>
      </c>
      <c r="BT625" s="7">
        <f>'დამტკ. საკუთ.'!H625</f>
        <v>0</v>
      </c>
      <c r="BU625" s="7">
        <f>'ცვლილ. ბიუჯ.'!I625</f>
        <v>0</v>
      </c>
      <c r="BV625" s="7">
        <f>'ცვლილ. საკუთ.'!I625</f>
        <v>0</v>
      </c>
      <c r="BW625" s="7">
        <f>'მთავრ. ფონდი'!I625</f>
        <v>0</v>
      </c>
      <c r="BX625" s="7">
        <f>'პრეზ. ფონდი'!I625</f>
        <v>0</v>
      </c>
      <c r="BY625" s="7">
        <f>'დაზუსტ. ნაერთი'!H625</f>
        <v>0</v>
      </c>
      <c r="BZ625" s="7">
        <f>'დაზუსტ. ბიუჯ.'!H625</f>
        <v>0</v>
      </c>
      <c r="CA625" s="7">
        <f>'დაზუსტ. საკუთ.'!H625</f>
        <v>0</v>
      </c>
    </row>
    <row r="626" spans="1:79" ht="15.75" thickBot="1" x14ac:dyDescent="0.3">
      <c r="A626" t="str">
        <f t="shared" si="250"/>
        <v>b</v>
      </c>
      <c r="B626" s="11"/>
      <c r="C626" s="12" t="s">
        <v>20</v>
      </c>
      <c r="D626" s="13">
        <f t="shared" si="251"/>
        <v>0</v>
      </c>
      <c r="E626" s="13">
        <f t="shared" si="252"/>
        <v>0</v>
      </c>
      <c r="F626" s="13">
        <f t="shared" si="253"/>
        <v>0</v>
      </c>
      <c r="G626" s="13">
        <f t="shared" si="253"/>
        <v>0</v>
      </c>
      <c r="H626" s="13">
        <f t="shared" si="253"/>
        <v>0</v>
      </c>
      <c r="I626" s="13">
        <f t="shared" si="247"/>
        <v>0</v>
      </c>
      <c r="J626" s="13">
        <f t="shared" si="247"/>
        <v>0</v>
      </c>
      <c r="K626" s="13">
        <f t="shared" si="247"/>
        <v>0</v>
      </c>
      <c r="L626" s="13">
        <f t="shared" si="247"/>
        <v>0</v>
      </c>
      <c r="M626" s="13">
        <f t="shared" si="262"/>
        <v>0</v>
      </c>
      <c r="O626" s="13">
        <f t="shared" si="254"/>
        <v>0</v>
      </c>
      <c r="P626" s="13">
        <f>'დამტკ. ბიუჯ.'!E626</f>
        <v>0</v>
      </c>
      <c r="Q626" s="13">
        <f>'დამტკ. საკუთ.'!E626</f>
        <v>0</v>
      </c>
      <c r="R626" s="13">
        <f>'ცვლილ. ბიუჯ.'!F626</f>
        <v>0</v>
      </c>
      <c r="S626" s="13">
        <f>'ცვლილ. საკუთ.'!F626</f>
        <v>0</v>
      </c>
      <c r="T626" s="13">
        <f>'მთავრ. ფონდი'!F626</f>
        <v>0</v>
      </c>
      <c r="U626" s="13">
        <f>'პრეზ. ფონდი'!F626</f>
        <v>0</v>
      </c>
      <c r="V626" s="13">
        <f>'დაზუსტ. ნაერთი'!E626</f>
        <v>0</v>
      </c>
      <c r="W626" s="13">
        <f>'დაზუსტ. ბიუჯ.'!E626</f>
        <v>0</v>
      </c>
      <c r="X626" s="13">
        <f>'დაზუსტ. საკუთ.'!E626</f>
        <v>0</v>
      </c>
      <c r="Z626" s="13">
        <f t="shared" si="255"/>
        <v>0</v>
      </c>
      <c r="AA626" s="13">
        <f>'დამტკ. ბიუჯ.'!F626</f>
        <v>0</v>
      </c>
      <c r="AB626" s="13">
        <f>'დამტკ. საკუთ.'!F626</f>
        <v>0</v>
      </c>
      <c r="AC626" s="13">
        <f>'ცვლილ. ბიუჯ.'!G626</f>
        <v>0</v>
      </c>
      <c r="AD626" s="13">
        <f>'ცვლილ. საკუთ.'!G626</f>
        <v>0</v>
      </c>
      <c r="AE626" s="13">
        <f>'მთავრ. ფონდი'!G626</f>
        <v>0</v>
      </c>
      <c r="AF626" s="13">
        <f>'პრეზ. ფონდი'!G626</f>
        <v>0</v>
      </c>
      <c r="AG626" s="13">
        <f>'დაზუსტ. ნაერთი'!F626</f>
        <v>0</v>
      </c>
      <c r="AH626" s="13">
        <f>'დაზუსტ. ბიუჯ.'!F626</f>
        <v>0</v>
      </c>
      <c r="AI626" s="13">
        <f>'დაზუსტ. საკუთ.'!F626</f>
        <v>0</v>
      </c>
      <c r="AK626" s="13">
        <f t="shared" si="256"/>
        <v>0</v>
      </c>
      <c r="AL626" s="13">
        <f t="shared" si="257"/>
        <v>0</v>
      </c>
      <c r="AM626" s="13">
        <f t="shared" si="258"/>
        <v>0</v>
      </c>
      <c r="AN626" s="13">
        <f t="shared" si="258"/>
        <v>0</v>
      </c>
      <c r="AO626" s="13">
        <f t="shared" si="258"/>
        <v>0</v>
      </c>
      <c r="AP626" s="13">
        <f t="shared" si="248"/>
        <v>0</v>
      </c>
      <c r="AQ626" s="13">
        <f t="shared" si="248"/>
        <v>0</v>
      </c>
      <c r="AR626" s="13">
        <f t="shared" si="248"/>
        <v>0</v>
      </c>
      <c r="AS626" s="13">
        <f t="shared" si="248"/>
        <v>0</v>
      </c>
      <c r="AT626" s="13">
        <f t="shared" si="263"/>
        <v>0</v>
      </c>
      <c r="AV626" s="13">
        <f t="shared" si="259"/>
        <v>0</v>
      </c>
      <c r="AW626" s="13">
        <f>'დამტკ. ბიუჯ.'!G626</f>
        <v>0</v>
      </c>
      <c r="AX626" s="13">
        <f>'დამტკ. საკუთ.'!G626</f>
        <v>0</v>
      </c>
      <c r="AY626" s="13">
        <f>'ცვლილ. ბიუჯ.'!H626</f>
        <v>0</v>
      </c>
      <c r="AZ626" s="13">
        <f>'ცვლილ. საკუთ.'!H626</f>
        <v>0</v>
      </c>
      <c r="BA626" s="13">
        <f>'მთავრ. ფონდი'!H626</f>
        <v>0</v>
      </c>
      <c r="BB626" s="13">
        <f>'პრეზ. ფონდი'!H626</f>
        <v>0</v>
      </c>
      <c r="BC626" s="13">
        <f>'დაზუსტ. ნაერთი'!G626</f>
        <v>0</v>
      </c>
      <c r="BD626" s="13">
        <f>'დაზუსტ. ბიუჯ.'!G626</f>
        <v>0</v>
      </c>
      <c r="BE626" s="13">
        <f>'დაზუსტ. საკუთ.'!G626</f>
        <v>0</v>
      </c>
      <c r="BG626" s="13">
        <f t="shared" si="260"/>
        <v>0</v>
      </c>
      <c r="BH626" s="13">
        <f t="shared" si="260"/>
        <v>0</v>
      </c>
      <c r="BI626" s="13">
        <f t="shared" si="260"/>
        <v>0</v>
      </c>
      <c r="BJ626" s="13">
        <f t="shared" si="249"/>
        <v>0</v>
      </c>
      <c r="BK626" s="13">
        <f t="shared" si="249"/>
        <v>0</v>
      </c>
      <c r="BL626" s="13">
        <f t="shared" si="249"/>
        <v>0</v>
      </c>
      <c r="BM626" s="13">
        <f t="shared" si="249"/>
        <v>0</v>
      </c>
      <c r="BN626" s="13">
        <f t="shared" si="264"/>
        <v>0</v>
      </c>
      <c r="BO626" s="13">
        <f t="shared" si="264"/>
        <v>0</v>
      </c>
      <c r="BP626" s="13">
        <f t="shared" si="264"/>
        <v>0</v>
      </c>
      <c r="BR626" s="13">
        <f t="shared" si="261"/>
        <v>0</v>
      </c>
      <c r="BS626" s="13">
        <f>'დამტკ. ბიუჯ.'!H626</f>
        <v>0</v>
      </c>
      <c r="BT626" s="13">
        <f>'დამტკ. საკუთ.'!H626</f>
        <v>0</v>
      </c>
      <c r="BU626" s="13">
        <f>'ცვლილ. ბიუჯ.'!I626</f>
        <v>0</v>
      </c>
      <c r="BV626" s="13">
        <f>'ცვლილ. საკუთ.'!I626</f>
        <v>0</v>
      </c>
      <c r="BW626" s="13">
        <f>'მთავრ. ფონდი'!I626</f>
        <v>0</v>
      </c>
      <c r="BX626" s="13">
        <f>'პრეზ. ფონდი'!I626</f>
        <v>0</v>
      </c>
      <c r="BY626" s="13">
        <f>'დაზუსტ. ნაერთი'!H626</f>
        <v>0</v>
      </c>
      <c r="BZ626" s="13">
        <f>'დაზუსტ. ბიუჯ.'!H626</f>
        <v>0</v>
      </c>
      <c r="CA626" s="13">
        <f>'დაზუსტ. საკუთ.'!H626</f>
        <v>0</v>
      </c>
    </row>
    <row r="627" spans="1:79" ht="16.5" thickTop="1" thickBot="1" x14ac:dyDescent="0.3">
      <c r="A627" t="str">
        <f t="shared" si="250"/>
        <v>a</v>
      </c>
      <c r="B627" s="16" t="s">
        <v>111</v>
      </c>
      <c r="C627" s="4" t="s">
        <v>112</v>
      </c>
      <c r="D627" s="4">
        <f t="shared" si="251"/>
        <v>270000</v>
      </c>
      <c r="E627" s="4">
        <f t="shared" si="252"/>
        <v>270000</v>
      </c>
      <c r="F627" s="4">
        <f t="shared" si="253"/>
        <v>0</v>
      </c>
      <c r="G627" s="4">
        <f t="shared" si="253"/>
        <v>0</v>
      </c>
      <c r="H627" s="4">
        <f t="shared" si="253"/>
        <v>0</v>
      </c>
      <c r="I627" s="4">
        <f t="shared" si="247"/>
        <v>0</v>
      </c>
      <c r="J627" s="4">
        <f t="shared" si="247"/>
        <v>0</v>
      </c>
      <c r="K627" s="4">
        <f t="shared" si="247"/>
        <v>270000</v>
      </c>
      <c r="L627" s="4">
        <f t="shared" si="247"/>
        <v>270000</v>
      </c>
      <c r="M627" s="4">
        <f t="shared" si="262"/>
        <v>0</v>
      </c>
      <c r="O627" s="4">
        <f t="shared" si="254"/>
        <v>67500</v>
      </c>
      <c r="P627" s="4">
        <f>'დამტკ. ბიუჯ.'!E627</f>
        <v>67500</v>
      </c>
      <c r="Q627" s="4">
        <f>'დამტკ. საკუთ.'!E627</f>
        <v>0</v>
      </c>
      <c r="R627" s="4">
        <f>'ცვლილ. ბიუჯ.'!F627</f>
        <v>0</v>
      </c>
      <c r="S627" s="4">
        <f>'ცვლილ. საკუთ.'!F627</f>
        <v>0</v>
      </c>
      <c r="T627" s="4">
        <f>'მთავრ. ფონდი'!F627</f>
        <v>0</v>
      </c>
      <c r="U627" s="4">
        <f>'პრეზ. ფონდი'!F627</f>
        <v>0</v>
      </c>
      <c r="V627" s="4">
        <f>'დაზუსტ. ნაერთი'!E627</f>
        <v>67500</v>
      </c>
      <c r="W627" s="4">
        <f>'დაზუსტ. ბიუჯ.'!E627</f>
        <v>67500</v>
      </c>
      <c r="X627" s="4">
        <f>'დაზუსტ. საკუთ.'!E627</f>
        <v>0</v>
      </c>
      <c r="Z627" s="4">
        <f t="shared" si="255"/>
        <v>67500</v>
      </c>
      <c r="AA627" s="4">
        <f>'დამტკ. ბიუჯ.'!F627</f>
        <v>67500</v>
      </c>
      <c r="AB627" s="4">
        <f>'დამტკ. საკუთ.'!F627</f>
        <v>0</v>
      </c>
      <c r="AC627" s="4">
        <f>'ცვლილ. ბიუჯ.'!G627</f>
        <v>0</v>
      </c>
      <c r="AD627" s="4">
        <f>'ცვლილ. საკუთ.'!G627</f>
        <v>0</v>
      </c>
      <c r="AE627" s="4">
        <f>'მთავრ. ფონდი'!G627</f>
        <v>0</v>
      </c>
      <c r="AF627" s="4">
        <f>'პრეზ. ფონდი'!G627</f>
        <v>0</v>
      </c>
      <c r="AG627" s="4">
        <f>'დაზუსტ. ნაერთი'!F627</f>
        <v>67500</v>
      </c>
      <c r="AH627" s="4">
        <f>'დაზუსტ. ბიუჯ.'!F627</f>
        <v>67500</v>
      </c>
      <c r="AI627" s="4">
        <f>'დაზუსტ. საკუთ.'!F627</f>
        <v>0</v>
      </c>
      <c r="AK627" s="4">
        <f t="shared" si="256"/>
        <v>135000</v>
      </c>
      <c r="AL627" s="4">
        <f t="shared" si="257"/>
        <v>135000</v>
      </c>
      <c r="AM627" s="4">
        <f t="shared" si="258"/>
        <v>0</v>
      </c>
      <c r="AN627" s="4">
        <f t="shared" si="258"/>
        <v>0</v>
      </c>
      <c r="AO627" s="4">
        <f t="shared" si="258"/>
        <v>0</v>
      </c>
      <c r="AP627" s="4">
        <f t="shared" si="248"/>
        <v>0</v>
      </c>
      <c r="AQ627" s="4">
        <f t="shared" si="248"/>
        <v>0</v>
      </c>
      <c r="AR627" s="4">
        <f t="shared" si="248"/>
        <v>135000</v>
      </c>
      <c r="AS627" s="4">
        <f t="shared" si="248"/>
        <v>135000</v>
      </c>
      <c r="AT627" s="4">
        <f t="shared" si="263"/>
        <v>0</v>
      </c>
      <c r="AV627" s="4">
        <f t="shared" si="259"/>
        <v>67500</v>
      </c>
      <c r="AW627" s="4">
        <f>'დამტკ. ბიუჯ.'!G627</f>
        <v>67500</v>
      </c>
      <c r="AX627" s="4">
        <f>'დამტკ. საკუთ.'!G627</f>
        <v>0</v>
      </c>
      <c r="AY627" s="4">
        <f>'ცვლილ. ბიუჯ.'!H627</f>
        <v>0</v>
      </c>
      <c r="AZ627" s="4">
        <f>'ცვლილ. საკუთ.'!H627</f>
        <v>0</v>
      </c>
      <c r="BA627" s="4">
        <f>'მთავრ. ფონდი'!H627</f>
        <v>0</v>
      </c>
      <c r="BB627" s="4">
        <f>'პრეზ. ფონდი'!H627</f>
        <v>0</v>
      </c>
      <c r="BC627" s="4">
        <f>'დაზუსტ. ნაერთი'!G627</f>
        <v>67500</v>
      </c>
      <c r="BD627" s="4">
        <f>'დაზუსტ. ბიუჯ.'!G627</f>
        <v>67500</v>
      </c>
      <c r="BE627" s="4">
        <f>'დაზუსტ. საკუთ.'!G627</f>
        <v>0</v>
      </c>
      <c r="BG627" s="4">
        <f t="shared" si="260"/>
        <v>202500</v>
      </c>
      <c r="BH627" s="4">
        <f t="shared" si="260"/>
        <v>202500</v>
      </c>
      <c r="BI627" s="4">
        <f t="shared" si="260"/>
        <v>0</v>
      </c>
      <c r="BJ627" s="4">
        <f t="shared" si="249"/>
        <v>0</v>
      </c>
      <c r="BK627" s="4">
        <f t="shared" si="249"/>
        <v>0</v>
      </c>
      <c r="BL627" s="4">
        <f t="shared" si="249"/>
        <v>0</v>
      </c>
      <c r="BM627" s="4">
        <f t="shared" si="249"/>
        <v>0</v>
      </c>
      <c r="BN627" s="4">
        <f t="shared" si="264"/>
        <v>202500</v>
      </c>
      <c r="BO627" s="4">
        <f t="shared" si="264"/>
        <v>202500</v>
      </c>
      <c r="BP627" s="4">
        <f t="shared" si="264"/>
        <v>0</v>
      </c>
      <c r="BR627" s="4">
        <f t="shared" si="261"/>
        <v>67500</v>
      </c>
      <c r="BS627" s="4">
        <f>'დამტკ. ბიუჯ.'!H627</f>
        <v>67500</v>
      </c>
      <c r="BT627" s="4">
        <f>'დამტკ. საკუთ.'!H627</f>
        <v>0</v>
      </c>
      <c r="BU627" s="4">
        <f>'ცვლილ. ბიუჯ.'!I627</f>
        <v>0</v>
      </c>
      <c r="BV627" s="4">
        <f>'ცვლილ. საკუთ.'!I627</f>
        <v>0</v>
      </c>
      <c r="BW627" s="4">
        <f>'მთავრ. ფონდი'!I627</f>
        <v>0</v>
      </c>
      <c r="BX627" s="4">
        <f>'პრეზ. ფონდი'!I627</f>
        <v>0</v>
      </c>
      <c r="BY627" s="4">
        <f>'დაზუსტ. ნაერთი'!H627</f>
        <v>67500</v>
      </c>
      <c r="BZ627" s="4">
        <f>'დაზუსტ. ბიუჯ.'!H627</f>
        <v>67500</v>
      </c>
      <c r="CA627" s="4">
        <f>'დაზუსტ. საკუთ.'!H627</f>
        <v>0</v>
      </c>
    </row>
    <row r="628" spans="1:79" ht="15.75" thickTop="1" x14ac:dyDescent="0.25">
      <c r="A628" t="str">
        <f t="shared" si="250"/>
        <v>a</v>
      </c>
      <c r="B628" s="5"/>
      <c r="C628" s="6" t="s">
        <v>10</v>
      </c>
      <c r="D628" s="7">
        <f t="shared" si="251"/>
        <v>270000</v>
      </c>
      <c r="E628" s="7">
        <f t="shared" si="252"/>
        <v>270000</v>
      </c>
      <c r="F628" s="7">
        <f t="shared" si="253"/>
        <v>0</v>
      </c>
      <c r="G628" s="7">
        <f t="shared" si="253"/>
        <v>0</v>
      </c>
      <c r="H628" s="7">
        <f t="shared" si="253"/>
        <v>0</v>
      </c>
      <c r="I628" s="7">
        <f t="shared" si="247"/>
        <v>0</v>
      </c>
      <c r="J628" s="7">
        <f t="shared" si="247"/>
        <v>0</v>
      </c>
      <c r="K628" s="7">
        <f t="shared" si="247"/>
        <v>270000</v>
      </c>
      <c r="L628" s="7">
        <f t="shared" si="247"/>
        <v>270000</v>
      </c>
      <c r="M628" s="7">
        <f t="shared" si="262"/>
        <v>0</v>
      </c>
      <c r="O628" s="7">
        <f t="shared" si="254"/>
        <v>67500</v>
      </c>
      <c r="P628" s="7">
        <f>'დამტკ. ბიუჯ.'!E628</f>
        <v>67500</v>
      </c>
      <c r="Q628" s="7">
        <f>'დამტკ. საკუთ.'!E628</f>
        <v>0</v>
      </c>
      <c r="R628" s="7">
        <f>'ცვლილ. ბიუჯ.'!F628</f>
        <v>0</v>
      </c>
      <c r="S628" s="7">
        <f>'ცვლილ. საკუთ.'!F628</f>
        <v>0</v>
      </c>
      <c r="T628" s="7">
        <f>'მთავრ. ფონდი'!F628</f>
        <v>0</v>
      </c>
      <c r="U628" s="7">
        <f>'პრეზ. ფონდი'!F628</f>
        <v>0</v>
      </c>
      <c r="V628" s="7">
        <f>'დაზუსტ. ნაერთი'!E628</f>
        <v>67500</v>
      </c>
      <c r="W628" s="7">
        <f>'დაზუსტ. ბიუჯ.'!E628</f>
        <v>67500</v>
      </c>
      <c r="X628" s="7">
        <f>'დაზუსტ. საკუთ.'!E628</f>
        <v>0</v>
      </c>
      <c r="Z628" s="7">
        <f t="shared" si="255"/>
        <v>67500</v>
      </c>
      <c r="AA628" s="7">
        <f>'დამტკ. ბიუჯ.'!F628</f>
        <v>67500</v>
      </c>
      <c r="AB628" s="7">
        <f>'დამტკ. საკუთ.'!F628</f>
        <v>0</v>
      </c>
      <c r="AC628" s="7">
        <f>'ცვლილ. ბიუჯ.'!G628</f>
        <v>0</v>
      </c>
      <c r="AD628" s="7">
        <f>'ცვლილ. საკუთ.'!G628</f>
        <v>0</v>
      </c>
      <c r="AE628" s="7">
        <f>'მთავრ. ფონდი'!G628</f>
        <v>0</v>
      </c>
      <c r="AF628" s="7">
        <f>'პრეზ. ფონდი'!G628</f>
        <v>0</v>
      </c>
      <c r="AG628" s="7">
        <f>'დაზუსტ. ნაერთი'!F628</f>
        <v>67500</v>
      </c>
      <c r="AH628" s="7">
        <f>'დაზუსტ. ბიუჯ.'!F628</f>
        <v>67500</v>
      </c>
      <c r="AI628" s="7">
        <f>'დაზუსტ. საკუთ.'!F628</f>
        <v>0</v>
      </c>
      <c r="AK628" s="7">
        <f t="shared" si="256"/>
        <v>135000</v>
      </c>
      <c r="AL628" s="7">
        <f t="shared" si="257"/>
        <v>135000</v>
      </c>
      <c r="AM628" s="7">
        <f t="shared" si="258"/>
        <v>0</v>
      </c>
      <c r="AN628" s="7">
        <f t="shared" si="258"/>
        <v>0</v>
      </c>
      <c r="AO628" s="7">
        <f t="shared" si="258"/>
        <v>0</v>
      </c>
      <c r="AP628" s="7">
        <f t="shared" si="248"/>
        <v>0</v>
      </c>
      <c r="AQ628" s="7">
        <f t="shared" si="248"/>
        <v>0</v>
      </c>
      <c r="AR628" s="7">
        <f t="shared" si="248"/>
        <v>135000</v>
      </c>
      <c r="AS628" s="7">
        <f t="shared" si="248"/>
        <v>135000</v>
      </c>
      <c r="AT628" s="7">
        <f t="shared" si="263"/>
        <v>0</v>
      </c>
      <c r="AV628" s="7">
        <f t="shared" si="259"/>
        <v>67500</v>
      </c>
      <c r="AW628" s="7">
        <f>'დამტკ. ბიუჯ.'!G628</f>
        <v>67500</v>
      </c>
      <c r="AX628" s="7">
        <f>'დამტკ. საკუთ.'!G628</f>
        <v>0</v>
      </c>
      <c r="AY628" s="7">
        <f>'ცვლილ. ბიუჯ.'!H628</f>
        <v>0</v>
      </c>
      <c r="AZ628" s="7">
        <f>'ცვლილ. საკუთ.'!H628</f>
        <v>0</v>
      </c>
      <c r="BA628" s="7">
        <f>'მთავრ. ფონდი'!H628</f>
        <v>0</v>
      </c>
      <c r="BB628" s="7">
        <f>'პრეზ. ფონდი'!H628</f>
        <v>0</v>
      </c>
      <c r="BC628" s="7">
        <f>'დაზუსტ. ნაერთი'!G628</f>
        <v>67500</v>
      </c>
      <c r="BD628" s="7">
        <f>'დაზუსტ. ბიუჯ.'!G628</f>
        <v>67500</v>
      </c>
      <c r="BE628" s="7">
        <f>'დაზუსტ. საკუთ.'!G628</f>
        <v>0</v>
      </c>
      <c r="BG628" s="7">
        <f t="shared" si="260"/>
        <v>202500</v>
      </c>
      <c r="BH628" s="7">
        <f t="shared" si="260"/>
        <v>202500</v>
      </c>
      <c r="BI628" s="7">
        <f t="shared" si="260"/>
        <v>0</v>
      </c>
      <c r="BJ628" s="7">
        <f t="shared" si="249"/>
        <v>0</v>
      </c>
      <c r="BK628" s="7">
        <f t="shared" si="249"/>
        <v>0</v>
      </c>
      <c r="BL628" s="7">
        <f t="shared" si="249"/>
        <v>0</v>
      </c>
      <c r="BM628" s="7">
        <f t="shared" si="249"/>
        <v>0</v>
      </c>
      <c r="BN628" s="7">
        <f t="shared" si="264"/>
        <v>202500</v>
      </c>
      <c r="BO628" s="7">
        <f t="shared" si="264"/>
        <v>202500</v>
      </c>
      <c r="BP628" s="7">
        <f t="shared" si="264"/>
        <v>0</v>
      </c>
      <c r="BR628" s="7">
        <f t="shared" si="261"/>
        <v>67500</v>
      </c>
      <c r="BS628" s="7">
        <f>'დამტკ. ბიუჯ.'!H628</f>
        <v>67500</v>
      </c>
      <c r="BT628" s="7">
        <f>'დამტკ. საკუთ.'!H628</f>
        <v>0</v>
      </c>
      <c r="BU628" s="7">
        <f>'ცვლილ. ბიუჯ.'!I628</f>
        <v>0</v>
      </c>
      <c r="BV628" s="7">
        <f>'ცვლილ. საკუთ.'!I628</f>
        <v>0</v>
      </c>
      <c r="BW628" s="7">
        <f>'მთავრ. ფონდი'!I628</f>
        <v>0</v>
      </c>
      <c r="BX628" s="7">
        <f>'პრეზ. ფონდი'!I628</f>
        <v>0</v>
      </c>
      <c r="BY628" s="7">
        <f>'დაზუსტ. ნაერთი'!H628</f>
        <v>67500</v>
      </c>
      <c r="BZ628" s="7">
        <f>'დაზუსტ. ბიუჯ.'!H628</f>
        <v>67500</v>
      </c>
      <c r="CA628" s="7">
        <f>'დაზუსტ. საკუთ.'!H628</f>
        <v>0</v>
      </c>
    </row>
    <row r="629" spans="1:79" x14ac:dyDescent="0.25">
      <c r="A629" t="str">
        <f t="shared" si="250"/>
        <v>b</v>
      </c>
      <c r="B629" s="8"/>
      <c r="C629" s="9" t="s">
        <v>11</v>
      </c>
      <c r="D629" s="10">
        <f t="shared" si="251"/>
        <v>0</v>
      </c>
      <c r="E629" s="10">
        <f t="shared" si="252"/>
        <v>0</v>
      </c>
      <c r="F629" s="10">
        <f t="shared" si="253"/>
        <v>0</v>
      </c>
      <c r="G629" s="10">
        <f t="shared" si="253"/>
        <v>0</v>
      </c>
      <c r="H629" s="10">
        <f t="shared" si="253"/>
        <v>0</v>
      </c>
      <c r="I629" s="10">
        <f t="shared" si="247"/>
        <v>0</v>
      </c>
      <c r="J629" s="10">
        <f t="shared" si="247"/>
        <v>0</v>
      </c>
      <c r="K629" s="10">
        <f t="shared" si="247"/>
        <v>0</v>
      </c>
      <c r="L629" s="10">
        <f t="shared" si="247"/>
        <v>0</v>
      </c>
      <c r="M629" s="10">
        <f t="shared" si="262"/>
        <v>0</v>
      </c>
      <c r="O629" s="10">
        <f t="shared" si="254"/>
        <v>0</v>
      </c>
      <c r="P629" s="10">
        <f>'დამტკ. ბიუჯ.'!E629</f>
        <v>0</v>
      </c>
      <c r="Q629" s="10">
        <f>'დამტკ. საკუთ.'!E629</f>
        <v>0</v>
      </c>
      <c r="R629" s="10">
        <f>'ცვლილ. ბიუჯ.'!F629</f>
        <v>0</v>
      </c>
      <c r="S629" s="10">
        <f>'ცვლილ. საკუთ.'!F629</f>
        <v>0</v>
      </c>
      <c r="T629" s="10">
        <f>'მთავრ. ფონდი'!F629</f>
        <v>0</v>
      </c>
      <c r="U629" s="10">
        <f>'პრეზ. ფონდი'!F629</f>
        <v>0</v>
      </c>
      <c r="V629" s="10">
        <f>'დაზუსტ. ნაერთი'!E629</f>
        <v>0</v>
      </c>
      <c r="W629" s="10">
        <f>'დაზუსტ. ბიუჯ.'!E629</f>
        <v>0</v>
      </c>
      <c r="X629" s="10">
        <f>'დაზუსტ. საკუთ.'!E629</f>
        <v>0</v>
      </c>
      <c r="Z629" s="10">
        <f t="shared" si="255"/>
        <v>0</v>
      </c>
      <c r="AA629" s="10">
        <f>'დამტკ. ბიუჯ.'!F629</f>
        <v>0</v>
      </c>
      <c r="AB629" s="10">
        <f>'დამტკ. საკუთ.'!F629</f>
        <v>0</v>
      </c>
      <c r="AC629" s="10">
        <f>'ცვლილ. ბიუჯ.'!G629</f>
        <v>0</v>
      </c>
      <c r="AD629" s="10">
        <f>'ცვლილ. საკუთ.'!G629</f>
        <v>0</v>
      </c>
      <c r="AE629" s="10">
        <f>'მთავრ. ფონდი'!G629</f>
        <v>0</v>
      </c>
      <c r="AF629" s="10">
        <f>'პრეზ. ფონდი'!G629</f>
        <v>0</v>
      </c>
      <c r="AG629" s="10">
        <f>'დაზუსტ. ნაერთი'!F629</f>
        <v>0</v>
      </c>
      <c r="AH629" s="10">
        <f>'დაზუსტ. ბიუჯ.'!F629</f>
        <v>0</v>
      </c>
      <c r="AI629" s="10">
        <f>'დაზუსტ. საკუთ.'!F629</f>
        <v>0</v>
      </c>
      <c r="AK629" s="10">
        <f t="shared" si="256"/>
        <v>0</v>
      </c>
      <c r="AL629" s="10">
        <f t="shared" si="257"/>
        <v>0</v>
      </c>
      <c r="AM629" s="10">
        <f t="shared" si="258"/>
        <v>0</v>
      </c>
      <c r="AN629" s="10">
        <f t="shared" si="258"/>
        <v>0</v>
      </c>
      <c r="AO629" s="10">
        <f t="shared" si="258"/>
        <v>0</v>
      </c>
      <c r="AP629" s="10">
        <f t="shared" si="248"/>
        <v>0</v>
      </c>
      <c r="AQ629" s="10">
        <f t="shared" si="248"/>
        <v>0</v>
      </c>
      <c r="AR629" s="10">
        <f t="shared" si="248"/>
        <v>0</v>
      </c>
      <c r="AS629" s="10">
        <f t="shared" si="248"/>
        <v>0</v>
      </c>
      <c r="AT629" s="10">
        <f t="shared" si="263"/>
        <v>0</v>
      </c>
      <c r="AV629" s="10">
        <f t="shared" si="259"/>
        <v>0</v>
      </c>
      <c r="AW629" s="10">
        <f>'დამტკ. ბიუჯ.'!G629</f>
        <v>0</v>
      </c>
      <c r="AX629" s="10">
        <f>'დამტკ. საკუთ.'!G629</f>
        <v>0</v>
      </c>
      <c r="AY629" s="10">
        <f>'ცვლილ. ბიუჯ.'!H629</f>
        <v>0</v>
      </c>
      <c r="AZ629" s="10">
        <f>'ცვლილ. საკუთ.'!H629</f>
        <v>0</v>
      </c>
      <c r="BA629" s="10">
        <f>'მთავრ. ფონდი'!H629</f>
        <v>0</v>
      </c>
      <c r="BB629" s="10">
        <f>'პრეზ. ფონდი'!H629</f>
        <v>0</v>
      </c>
      <c r="BC629" s="10">
        <f>'დაზუსტ. ნაერთი'!G629</f>
        <v>0</v>
      </c>
      <c r="BD629" s="10">
        <f>'დაზუსტ. ბიუჯ.'!G629</f>
        <v>0</v>
      </c>
      <c r="BE629" s="10">
        <f>'დაზუსტ. საკუთ.'!G629</f>
        <v>0</v>
      </c>
      <c r="BG629" s="10">
        <f t="shared" si="260"/>
        <v>0</v>
      </c>
      <c r="BH629" s="10">
        <f t="shared" si="260"/>
        <v>0</v>
      </c>
      <c r="BI629" s="10">
        <f t="shared" si="260"/>
        <v>0</v>
      </c>
      <c r="BJ629" s="10">
        <f t="shared" si="249"/>
        <v>0</v>
      </c>
      <c r="BK629" s="10">
        <f t="shared" si="249"/>
        <v>0</v>
      </c>
      <c r="BL629" s="10">
        <f t="shared" si="249"/>
        <v>0</v>
      </c>
      <c r="BM629" s="10">
        <f t="shared" si="249"/>
        <v>0</v>
      </c>
      <c r="BN629" s="10">
        <f t="shared" si="264"/>
        <v>0</v>
      </c>
      <c r="BO629" s="10">
        <f t="shared" si="264"/>
        <v>0</v>
      </c>
      <c r="BP629" s="10">
        <f t="shared" si="264"/>
        <v>0</v>
      </c>
      <c r="BR629" s="10">
        <f t="shared" si="261"/>
        <v>0</v>
      </c>
      <c r="BS629" s="10">
        <f>'დამტკ. ბიუჯ.'!H629</f>
        <v>0</v>
      </c>
      <c r="BT629" s="10">
        <f>'დამტკ. საკუთ.'!H629</f>
        <v>0</v>
      </c>
      <c r="BU629" s="10">
        <f>'ცვლილ. ბიუჯ.'!I629</f>
        <v>0</v>
      </c>
      <c r="BV629" s="10">
        <f>'ცვლილ. საკუთ.'!I629</f>
        <v>0</v>
      </c>
      <c r="BW629" s="10">
        <f>'მთავრ. ფონდი'!I629</f>
        <v>0</v>
      </c>
      <c r="BX629" s="10">
        <f>'პრეზ. ფონდი'!I629</f>
        <v>0</v>
      </c>
      <c r="BY629" s="10">
        <f>'დაზუსტ. ნაერთი'!H629</f>
        <v>0</v>
      </c>
      <c r="BZ629" s="10">
        <f>'დაზუსტ. ბიუჯ.'!H629</f>
        <v>0</v>
      </c>
      <c r="CA629" s="10">
        <f>'დაზუსტ. საკუთ.'!H629</f>
        <v>0</v>
      </c>
    </row>
    <row r="630" spans="1:79" x14ac:dyDescent="0.25">
      <c r="A630" t="str">
        <f t="shared" si="250"/>
        <v>a</v>
      </c>
      <c r="B630" s="8"/>
      <c r="C630" s="9" t="s">
        <v>12</v>
      </c>
      <c r="D630" s="10">
        <f t="shared" si="251"/>
        <v>270000</v>
      </c>
      <c r="E630" s="10">
        <f t="shared" si="252"/>
        <v>270000</v>
      </c>
      <c r="F630" s="10">
        <f t="shared" si="253"/>
        <v>0</v>
      </c>
      <c r="G630" s="10">
        <f t="shared" si="253"/>
        <v>0</v>
      </c>
      <c r="H630" s="10">
        <f t="shared" si="253"/>
        <v>0</v>
      </c>
      <c r="I630" s="10">
        <f t="shared" si="247"/>
        <v>0</v>
      </c>
      <c r="J630" s="10">
        <f t="shared" si="247"/>
        <v>0</v>
      </c>
      <c r="K630" s="10">
        <f t="shared" si="247"/>
        <v>270000</v>
      </c>
      <c r="L630" s="10">
        <f t="shared" si="247"/>
        <v>270000</v>
      </c>
      <c r="M630" s="10">
        <f t="shared" si="262"/>
        <v>0</v>
      </c>
      <c r="O630" s="10">
        <f t="shared" si="254"/>
        <v>67500</v>
      </c>
      <c r="P630" s="10">
        <f>'დამტკ. ბიუჯ.'!E630</f>
        <v>67500</v>
      </c>
      <c r="Q630" s="10">
        <f>'დამტკ. საკუთ.'!E630</f>
        <v>0</v>
      </c>
      <c r="R630" s="10">
        <f>'ცვლილ. ბიუჯ.'!F630</f>
        <v>0</v>
      </c>
      <c r="S630" s="10">
        <f>'ცვლილ. საკუთ.'!F630</f>
        <v>0</v>
      </c>
      <c r="T630" s="10">
        <f>'მთავრ. ფონდი'!F630</f>
        <v>0</v>
      </c>
      <c r="U630" s="10">
        <f>'პრეზ. ფონდი'!F630</f>
        <v>0</v>
      </c>
      <c r="V630" s="10">
        <f>'დაზუსტ. ნაერთი'!E630</f>
        <v>67500</v>
      </c>
      <c r="W630" s="10">
        <f>'დაზუსტ. ბიუჯ.'!E630</f>
        <v>67500</v>
      </c>
      <c r="X630" s="10">
        <f>'დაზუსტ. საკუთ.'!E630</f>
        <v>0</v>
      </c>
      <c r="Z630" s="10">
        <f t="shared" si="255"/>
        <v>67500</v>
      </c>
      <c r="AA630" s="10">
        <f>'დამტკ. ბიუჯ.'!F630</f>
        <v>67500</v>
      </c>
      <c r="AB630" s="10">
        <f>'დამტკ. საკუთ.'!F630</f>
        <v>0</v>
      </c>
      <c r="AC630" s="10">
        <f>'ცვლილ. ბიუჯ.'!G630</f>
        <v>0</v>
      </c>
      <c r="AD630" s="10">
        <f>'ცვლილ. საკუთ.'!G630</f>
        <v>0</v>
      </c>
      <c r="AE630" s="10">
        <f>'მთავრ. ფონდი'!G630</f>
        <v>0</v>
      </c>
      <c r="AF630" s="10">
        <f>'პრეზ. ფონდი'!G630</f>
        <v>0</v>
      </c>
      <c r="AG630" s="10">
        <f>'დაზუსტ. ნაერთი'!F630</f>
        <v>67500</v>
      </c>
      <c r="AH630" s="10">
        <f>'დაზუსტ. ბიუჯ.'!F630</f>
        <v>67500</v>
      </c>
      <c r="AI630" s="10">
        <f>'დაზუსტ. საკუთ.'!F630</f>
        <v>0</v>
      </c>
      <c r="AK630" s="10">
        <f t="shared" si="256"/>
        <v>135000</v>
      </c>
      <c r="AL630" s="10">
        <f t="shared" si="257"/>
        <v>135000</v>
      </c>
      <c r="AM630" s="10">
        <f t="shared" si="258"/>
        <v>0</v>
      </c>
      <c r="AN630" s="10">
        <f t="shared" si="258"/>
        <v>0</v>
      </c>
      <c r="AO630" s="10">
        <f t="shared" si="258"/>
        <v>0</v>
      </c>
      <c r="AP630" s="10">
        <f t="shared" si="248"/>
        <v>0</v>
      </c>
      <c r="AQ630" s="10">
        <f t="shared" si="248"/>
        <v>0</v>
      </c>
      <c r="AR630" s="10">
        <f t="shared" si="248"/>
        <v>135000</v>
      </c>
      <c r="AS630" s="10">
        <f t="shared" si="248"/>
        <v>135000</v>
      </c>
      <c r="AT630" s="10">
        <f t="shared" si="263"/>
        <v>0</v>
      </c>
      <c r="AV630" s="10">
        <f t="shared" si="259"/>
        <v>67500</v>
      </c>
      <c r="AW630" s="10">
        <f>'დამტკ. ბიუჯ.'!G630</f>
        <v>67500</v>
      </c>
      <c r="AX630" s="10">
        <f>'დამტკ. საკუთ.'!G630</f>
        <v>0</v>
      </c>
      <c r="AY630" s="10">
        <f>'ცვლილ. ბიუჯ.'!H630</f>
        <v>0</v>
      </c>
      <c r="AZ630" s="10">
        <f>'ცვლილ. საკუთ.'!H630</f>
        <v>0</v>
      </c>
      <c r="BA630" s="10">
        <f>'მთავრ. ფონდი'!H630</f>
        <v>0</v>
      </c>
      <c r="BB630" s="10">
        <f>'პრეზ. ფონდი'!H630</f>
        <v>0</v>
      </c>
      <c r="BC630" s="10">
        <f>'დაზუსტ. ნაერთი'!G630</f>
        <v>67500</v>
      </c>
      <c r="BD630" s="10">
        <f>'დაზუსტ. ბიუჯ.'!G630</f>
        <v>67500</v>
      </c>
      <c r="BE630" s="10">
        <f>'დაზუსტ. საკუთ.'!G630</f>
        <v>0</v>
      </c>
      <c r="BG630" s="10">
        <f t="shared" si="260"/>
        <v>202500</v>
      </c>
      <c r="BH630" s="10">
        <f t="shared" si="260"/>
        <v>202500</v>
      </c>
      <c r="BI630" s="10">
        <f t="shared" si="260"/>
        <v>0</v>
      </c>
      <c r="BJ630" s="10">
        <f t="shared" si="249"/>
        <v>0</v>
      </c>
      <c r="BK630" s="10">
        <f t="shared" si="249"/>
        <v>0</v>
      </c>
      <c r="BL630" s="10">
        <f t="shared" si="249"/>
        <v>0</v>
      </c>
      <c r="BM630" s="10">
        <f t="shared" si="249"/>
        <v>0</v>
      </c>
      <c r="BN630" s="10">
        <f t="shared" si="264"/>
        <v>202500</v>
      </c>
      <c r="BO630" s="10">
        <f t="shared" si="264"/>
        <v>202500</v>
      </c>
      <c r="BP630" s="10">
        <f t="shared" si="264"/>
        <v>0</v>
      </c>
      <c r="BR630" s="10">
        <f t="shared" si="261"/>
        <v>67500</v>
      </c>
      <c r="BS630" s="10">
        <f>'დამტკ. ბიუჯ.'!H630</f>
        <v>67500</v>
      </c>
      <c r="BT630" s="10">
        <f>'დამტკ. საკუთ.'!H630</f>
        <v>0</v>
      </c>
      <c r="BU630" s="10">
        <f>'ცვლილ. ბიუჯ.'!I630</f>
        <v>0</v>
      </c>
      <c r="BV630" s="10">
        <f>'ცვლილ. საკუთ.'!I630</f>
        <v>0</v>
      </c>
      <c r="BW630" s="10">
        <f>'მთავრ. ფონდი'!I630</f>
        <v>0</v>
      </c>
      <c r="BX630" s="10">
        <f>'პრეზ. ფონდი'!I630</f>
        <v>0</v>
      </c>
      <c r="BY630" s="10">
        <f>'დაზუსტ. ნაერთი'!H630</f>
        <v>67500</v>
      </c>
      <c r="BZ630" s="10">
        <f>'დაზუსტ. ბიუჯ.'!H630</f>
        <v>67500</v>
      </c>
      <c r="CA630" s="10">
        <f>'დაზუსტ. საკუთ.'!H630</f>
        <v>0</v>
      </c>
    </row>
    <row r="631" spans="1:79" x14ac:dyDescent="0.25">
      <c r="A631" t="str">
        <f t="shared" si="250"/>
        <v>b</v>
      </c>
      <c r="B631" s="8"/>
      <c r="C631" s="9" t="s">
        <v>13</v>
      </c>
      <c r="D631" s="10">
        <f t="shared" si="251"/>
        <v>0</v>
      </c>
      <c r="E631" s="10">
        <f t="shared" si="252"/>
        <v>0</v>
      </c>
      <c r="F631" s="10">
        <f t="shared" si="253"/>
        <v>0</v>
      </c>
      <c r="G631" s="10">
        <f t="shared" si="253"/>
        <v>0</v>
      </c>
      <c r="H631" s="10">
        <f t="shared" si="253"/>
        <v>0</v>
      </c>
      <c r="I631" s="10">
        <f t="shared" si="247"/>
        <v>0</v>
      </c>
      <c r="J631" s="10">
        <f t="shared" si="247"/>
        <v>0</v>
      </c>
      <c r="K631" s="10">
        <f t="shared" si="247"/>
        <v>0</v>
      </c>
      <c r="L631" s="10">
        <f t="shared" si="247"/>
        <v>0</v>
      </c>
      <c r="M631" s="10">
        <f t="shared" si="262"/>
        <v>0</v>
      </c>
      <c r="O631" s="10">
        <f t="shared" si="254"/>
        <v>0</v>
      </c>
      <c r="P631" s="10">
        <f>'დამტკ. ბიუჯ.'!E631</f>
        <v>0</v>
      </c>
      <c r="Q631" s="10">
        <f>'დამტკ. საკუთ.'!E631</f>
        <v>0</v>
      </c>
      <c r="R631" s="10">
        <f>'ცვლილ. ბიუჯ.'!F631</f>
        <v>0</v>
      </c>
      <c r="S631" s="10">
        <f>'ცვლილ. საკუთ.'!F631</f>
        <v>0</v>
      </c>
      <c r="T631" s="10">
        <f>'მთავრ. ფონდი'!F631</f>
        <v>0</v>
      </c>
      <c r="U631" s="10">
        <f>'პრეზ. ფონდი'!F631</f>
        <v>0</v>
      </c>
      <c r="V631" s="10">
        <f>'დაზუსტ. ნაერთი'!E631</f>
        <v>0</v>
      </c>
      <c r="W631" s="10">
        <f>'დაზუსტ. ბიუჯ.'!E631</f>
        <v>0</v>
      </c>
      <c r="X631" s="10">
        <f>'დაზუსტ. საკუთ.'!E631</f>
        <v>0</v>
      </c>
      <c r="Z631" s="10">
        <f t="shared" si="255"/>
        <v>0</v>
      </c>
      <c r="AA631" s="10">
        <f>'დამტკ. ბიუჯ.'!F631</f>
        <v>0</v>
      </c>
      <c r="AB631" s="10">
        <f>'დამტკ. საკუთ.'!F631</f>
        <v>0</v>
      </c>
      <c r="AC631" s="10">
        <f>'ცვლილ. ბიუჯ.'!G631</f>
        <v>0</v>
      </c>
      <c r="AD631" s="10">
        <f>'ცვლილ. საკუთ.'!G631</f>
        <v>0</v>
      </c>
      <c r="AE631" s="10">
        <f>'მთავრ. ფონდი'!G631</f>
        <v>0</v>
      </c>
      <c r="AF631" s="10">
        <f>'პრეზ. ფონდი'!G631</f>
        <v>0</v>
      </c>
      <c r="AG631" s="10">
        <f>'დაზუსტ. ნაერთი'!F631</f>
        <v>0</v>
      </c>
      <c r="AH631" s="10">
        <f>'დაზუსტ. ბიუჯ.'!F631</f>
        <v>0</v>
      </c>
      <c r="AI631" s="10">
        <f>'დაზუსტ. საკუთ.'!F631</f>
        <v>0</v>
      </c>
      <c r="AK631" s="10">
        <f t="shared" si="256"/>
        <v>0</v>
      </c>
      <c r="AL631" s="10">
        <f t="shared" si="257"/>
        <v>0</v>
      </c>
      <c r="AM631" s="10">
        <f t="shared" si="258"/>
        <v>0</v>
      </c>
      <c r="AN631" s="10">
        <f t="shared" si="258"/>
        <v>0</v>
      </c>
      <c r="AO631" s="10">
        <f t="shared" si="258"/>
        <v>0</v>
      </c>
      <c r="AP631" s="10">
        <f t="shared" si="248"/>
        <v>0</v>
      </c>
      <c r="AQ631" s="10">
        <f t="shared" si="248"/>
        <v>0</v>
      </c>
      <c r="AR631" s="10">
        <f t="shared" si="248"/>
        <v>0</v>
      </c>
      <c r="AS631" s="10">
        <f t="shared" si="248"/>
        <v>0</v>
      </c>
      <c r="AT631" s="10">
        <f t="shared" si="263"/>
        <v>0</v>
      </c>
      <c r="AV631" s="10">
        <f t="shared" si="259"/>
        <v>0</v>
      </c>
      <c r="AW631" s="10">
        <f>'დამტკ. ბიუჯ.'!G631</f>
        <v>0</v>
      </c>
      <c r="AX631" s="10">
        <f>'დამტკ. საკუთ.'!G631</f>
        <v>0</v>
      </c>
      <c r="AY631" s="10">
        <f>'ცვლილ. ბიუჯ.'!H631</f>
        <v>0</v>
      </c>
      <c r="AZ631" s="10">
        <f>'ცვლილ. საკუთ.'!H631</f>
        <v>0</v>
      </c>
      <c r="BA631" s="10">
        <f>'მთავრ. ფონდი'!H631</f>
        <v>0</v>
      </c>
      <c r="BB631" s="10">
        <f>'პრეზ. ფონდი'!H631</f>
        <v>0</v>
      </c>
      <c r="BC631" s="10">
        <f>'დაზუსტ. ნაერთი'!G631</f>
        <v>0</v>
      </c>
      <c r="BD631" s="10">
        <f>'დაზუსტ. ბიუჯ.'!G631</f>
        <v>0</v>
      </c>
      <c r="BE631" s="10">
        <f>'დაზუსტ. საკუთ.'!G631</f>
        <v>0</v>
      </c>
      <c r="BG631" s="10">
        <f t="shared" si="260"/>
        <v>0</v>
      </c>
      <c r="BH631" s="10">
        <f t="shared" si="260"/>
        <v>0</v>
      </c>
      <c r="BI631" s="10">
        <f t="shared" si="260"/>
        <v>0</v>
      </c>
      <c r="BJ631" s="10">
        <f t="shared" si="249"/>
        <v>0</v>
      </c>
      <c r="BK631" s="10">
        <f t="shared" si="249"/>
        <v>0</v>
      </c>
      <c r="BL631" s="10">
        <f t="shared" si="249"/>
        <v>0</v>
      </c>
      <c r="BM631" s="10">
        <f t="shared" si="249"/>
        <v>0</v>
      </c>
      <c r="BN631" s="10">
        <f t="shared" si="264"/>
        <v>0</v>
      </c>
      <c r="BO631" s="10">
        <f t="shared" si="264"/>
        <v>0</v>
      </c>
      <c r="BP631" s="10">
        <f t="shared" si="264"/>
        <v>0</v>
      </c>
      <c r="BR631" s="10">
        <f t="shared" si="261"/>
        <v>0</v>
      </c>
      <c r="BS631" s="10">
        <f>'დამტკ. ბიუჯ.'!H631</f>
        <v>0</v>
      </c>
      <c r="BT631" s="10">
        <f>'დამტკ. საკუთ.'!H631</f>
        <v>0</v>
      </c>
      <c r="BU631" s="10">
        <f>'ცვლილ. ბიუჯ.'!I631</f>
        <v>0</v>
      </c>
      <c r="BV631" s="10">
        <f>'ცვლილ. საკუთ.'!I631</f>
        <v>0</v>
      </c>
      <c r="BW631" s="10">
        <f>'მთავრ. ფონდი'!I631</f>
        <v>0</v>
      </c>
      <c r="BX631" s="10">
        <f>'პრეზ. ფონდი'!I631</f>
        <v>0</v>
      </c>
      <c r="BY631" s="10">
        <f>'დაზუსტ. ნაერთი'!H631</f>
        <v>0</v>
      </c>
      <c r="BZ631" s="10">
        <f>'დაზუსტ. ბიუჯ.'!H631</f>
        <v>0</v>
      </c>
      <c r="CA631" s="10">
        <f>'დაზუსტ. საკუთ.'!H631</f>
        <v>0</v>
      </c>
    </row>
    <row r="632" spans="1:79" x14ac:dyDescent="0.25">
      <c r="A632" t="str">
        <f t="shared" si="250"/>
        <v>b</v>
      </c>
      <c r="B632" s="8"/>
      <c r="C632" s="9" t="s">
        <v>14</v>
      </c>
      <c r="D632" s="10">
        <f t="shared" si="251"/>
        <v>0</v>
      </c>
      <c r="E632" s="10">
        <f t="shared" si="252"/>
        <v>0</v>
      </c>
      <c r="F632" s="10">
        <f t="shared" si="253"/>
        <v>0</v>
      </c>
      <c r="G632" s="10">
        <f t="shared" si="253"/>
        <v>0</v>
      </c>
      <c r="H632" s="10">
        <f t="shared" si="253"/>
        <v>0</v>
      </c>
      <c r="I632" s="10">
        <f t="shared" si="247"/>
        <v>0</v>
      </c>
      <c r="J632" s="10">
        <f t="shared" si="247"/>
        <v>0</v>
      </c>
      <c r="K632" s="10">
        <f t="shared" si="247"/>
        <v>0</v>
      </c>
      <c r="L632" s="10">
        <f t="shared" si="247"/>
        <v>0</v>
      </c>
      <c r="M632" s="10">
        <f t="shared" si="262"/>
        <v>0</v>
      </c>
      <c r="O632" s="10">
        <f t="shared" si="254"/>
        <v>0</v>
      </c>
      <c r="P632" s="10">
        <f>'დამტკ. ბიუჯ.'!E632</f>
        <v>0</v>
      </c>
      <c r="Q632" s="10">
        <f>'დამტკ. საკუთ.'!E632</f>
        <v>0</v>
      </c>
      <c r="R632" s="10">
        <f>'ცვლილ. ბიუჯ.'!F632</f>
        <v>0</v>
      </c>
      <c r="S632" s="10">
        <f>'ცვლილ. საკუთ.'!F632</f>
        <v>0</v>
      </c>
      <c r="T632" s="10">
        <f>'მთავრ. ფონდი'!F632</f>
        <v>0</v>
      </c>
      <c r="U632" s="10">
        <f>'პრეზ. ფონდი'!F632</f>
        <v>0</v>
      </c>
      <c r="V632" s="10">
        <f>'დაზუსტ. ნაერთი'!E632</f>
        <v>0</v>
      </c>
      <c r="W632" s="10">
        <f>'დაზუსტ. ბიუჯ.'!E632</f>
        <v>0</v>
      </c>
      <c r="X632" s="10">
        <f>'დაზუსტ. საკუთ.'!E632</f>
        <v>0</v>
      </c>
      <c r="Z632" s="10">
        <f t="shared" si="255"/>
        <v>0</v>
      </c>
      <c r="AA632" s="10">
        <f>'დამტკ. ბიუჯ.'!F632</f>
        <v>0</v>
      </c>
      <c r="AB632" s="10">
        <f>'დამტკ. საკუთ.'!F632</f>
        <v>0</v>
      </c>
      <c r="AC632" s="10">
        <f>'ცვლილ. ბიუჯ.'!G632</f>
        <v>0</v>
      </c>
      <c r="AD632" s="10">
        <f>'ცვლილ. საკუთ.'!G632</f>
        <v>0</v>
      </c>
      <c r="AE632" s="10">
        <f>'მთავრ. ფონდი'!G632</f>
        <v>0</v>
      </c>
      <c r="AF632" s="10">
        <f>'პრეზ. ფონდი'!G632</f>
        <v>0</v>
      </c>
      <c r="AG632" s="10">
        <f>'დაზუსტ. ნაერთი'!F632</f>
        <v>0</v>
      </c>
      <c r="AH632" s="10">
        <f>'დაზუსტ. ბიუჯ.'!F632</f>
        <v>0</v>
      </c>
      <c r="AI632" s="10">
        <f>'დაზუსტ. საკუთ.'!F632</f>
        <v>0</v>
      </c>
      <c r="AK632" s="10">
        <f t="shared" si="256"/>
        <v>0</v>
      </c>
      <c r="AL632" s="10">
        <f t="shared" si="257"/>
        <v>0</v>
      </c>
      <c r="AM632" s="10">
        <f t="shared" si="258"/>
        <v>0</v>
      </c>
      <c r="AN632" s="10">
        <f t="shared" si="258"/>
        <v>0</v>
      </c>
      <c r="AO632" s="10">
        <f t="shared" si="258"/>
        <v>0</v>
      </c>
      <c r="AP632" s="10">
        <f t="shared" si="248"/>
        <v>0</v>
      </c>
      <c r="AQ632" s="10">
        <f t="shared" si="248"/>
        <v>0</v>
      </c>
      <c r="AR632" s="10">
        <f t="shared" si="248"/>
        <v>0</v>
      </c>
      <c r="AS632" s="10">
        <f t="shared" si="248"/>
        <v>0</v>
      </c>
      <c r="AT632" s="10">
        <f t="shared" si="263"/>
        <v>0</v>
      </c>
      <c r="AV632" s="10">
        <f t="shared" si="259"/>
        <v>0</v>
      </c>
      <c r="AW632" s="10">
        <f>'დამტკ. ბიუჯ.'!G632</f>
        <v>0</v>
      </c>
      <c r="AX632" s="10">
        <f>'დამტკ. საკუთ.'!G632</f>
        <v>0</v>
      </c>
      <c r="AY632" s="10">
        <f>'ცვლილ. ბიუჯ.'!H632</f>
        <v>0</v>
      </c>
      <c r="AZ632" s="10">
        <f>'ცვლილ. საკუთ.'!H632</f>
        <v>0</v>
      </c>
      <c r="BA632" s="10">
        <f>'მთავრ. ფონდი'!H632</f>
        <v>0</v>
      </c>
      <c r="BB632" s="10">
        <f>'პრეზ. ფონდი'!H632</f>
        <v>0</v>
      </c>
      <c r="BC632" s="10">
        <f>'დაზუსტ. ნაერთი'!G632</f>
        <v>0</v>
      </c>
      <c r="BD632" s="10">
        <f>'დაზუსტ. ბიუჯ.'!G632</f>
        <v>0</v>
      </c>
      <c r="BE632" s="10">
        <f>'დაზუსტ. საკუთ.'!G632</f>
        <v>0</v>
      </c>
      <c r="BG632" s="10">
        <f t="shared" si="260"/>
        <v>0</v>
      </c>
      <c r="BH632" s="10">
        <f t="shared" si="260"/>
        <v>0</v>
      </c>
      <c r="BI632" s="10">
        <f t="shared" si="260"/>
        <v>0</v>
      </c>
      <c r="BJ632" s="10">
        <f t="shared" si="249"/>
        <v>0</v>
      </c>
      <c r="BK632" s="10">
        <f t="shared" si="249"/>
        <v>0</v>
      </c>
      <c r="BL632" s="10">
        <f t="shared" si="249"/>
        <v>0</v>
      </c>
      <c r="BM632" s="10">
        <f t="shared" si="249"/>
        <v>0</v>
      </c>
      <c r="BN632" s="10">
        <f t="shared" si="264"/>
        <v>0</v>
      </c>
      <c r="BO632" s="10">
        <f t="shared" si="264"/>
        <v>0</v>
      </c>
      <c r="BP632" s="10">
        <f t="shared" si="264"/>
        <v>0</v>
      </c>
      <c r="BR632" s="10">
        <f t="shared" si="261"/>
        <v>0</v>
      </c>
      <c r="BS632" s="10">
        <f>'დამტკ. ბიუჯ.'!H632</f>
        <v>0</v>
      </c>
      <c r="BT632" s="10">
        <f>'დამტკ. საკუთ.'!H632</f>
        <v>0</v>
      </c>
      <c r="BU632" s="10">
        <f>'ცვლილ. ბიუჯ.'!I632</f>
        <v>0</v>
      </c>
      <c r="BV632" s="10">
        <f>'ცვლილ. საკუთ.'!I632</f>
        <v>0</v>
      </c>
      <c r="BW632" s="10">
        <f>'მთავრ. ფონდი'!I632</f>
        <v>0</v>
      </c>
      <c r="BX632" s="10">
        <f>'პრეზ. ფონდი'!I632</f>
        <v>0</v>
      </c>
      <c r="BY632" s="10">
        <f>'დაზუსტ. ნაერთი'!H632</f>
        <v>0</v>
      </c>
      <c r="BZ632" s="10">
        <f>'დაზუსტ. ბიუჯ.'!H632</f>
        <v>0</v>
      </c>
      <c r="CA632" s="10">
        <f>'დაზუსტ. საკუთ.'!H632</f>
        <v>0</v>
      </c>
    </row>
    <row r="633" spans="1:79" x14ac:dyDescent="0.25">
      <c r="A633" t="str">
        <f t="shared" si="250"/>
        <v>b</v>
      </c>
      <c r="B633" s="8"/>
      <c r="C633" s="9" t="s">
        <v>15</v>
      </c>
      <c r="D633" s="10">
        <f t="shared" si="251"/>
        <v>0</v>
      </c>
      <c r="E633" s="10">
        <f t="shared" si="252"/>
        <v>0</v>
      </c>
      <c r="F633" s="10">
        <f t="shared" si="253"/>
        <v>0</v>
      </c>
      <c r="G633" s="10">
        <f t="shared" si="253"/>
        <v>0</v>
      </c>
      <c r="H633" s="10">
        <f t="shared" si="253"/>
        <v>0</v>
      </c>
      <c r="I633" s="10">
        <f t="shared" si="247"/>
        <v>0</v>
      </c>
      <c r="J633" s="10">
        <f t="shared" si="247"/>
        <v>0</v>
      </c>
      <c r="K633" s="10">
        <f t="shared" si="247"/>
        <v>0</v>
      </c>
      <c r="L633" s="10">
        <f t="shared" si="247"/>
        <v>0</v>
      </c>
      <c r="M633" s="10">
        <f t="shared" si="262"/>
        <v>0</v>
      </c>
      <c r="O633" s="10">
        <f t="shared" si="254"/>
        <v>0</v>
      </c>
      <c r="P633" s="10">
        <f>'დამტკ. ბიუჯ.'!E633</f>
        <v>0</v>
      </c>
      <c r="Q633" s="10">
        <f>'დამტკ. საკუთ.'!E633</f>
        <v>0</v>
      </c>
      <c r="R633" s="10">
        <f>'ცვლილ. ბიუჯ.'!F633</f>
        <v>0</v>
      </c>
      <c r="S633" s="10">
        <f>'ცვლილ. საკუთ.'!F633</f>
        <v>0</v>
      </c>
      <c r="T633" s="10">
        <f>'მთავრ. ფონდი'!F633</f>
        <v>0</v>
      </c>
      <c r="U633" s="10">
        <f>'პრეზ. ფონდი'!F633</f>
        <v>0</v>
      </c>
      <c r="V633" s="10">
        <f>'დაზუსტ. ნაერთი'!E633</f>
        <v>0</v>
      </c>
      <c r="W633" s="10">
        <f>'დაზუსტ. ბიუჯ.'!E633</f>
        <v>0</v>
      </c>
      <c r="X633" s="10">
        <f>'დაზუსტ. საკუთ.'!E633</f>
        <v>0</v>
      </c>
      <c r="Z633" s="10">
        <f t="shared" si="255"/>
        <v>0</v>
      </c>
      <c r="AA633" s="10">
        <f>'დამტკ. ბიუჯ.'!F633</f>
        <v>0</v>
      </c>
      <c r="AB633" s="10">
        <f>'დამტკ. საკუთ.'!F633</f>
        <v>0</v>
      </c>
      <c r="AC633" s="10">
        <f>'ცვლილ. ბიუჯ.'!G633</f>
        <v>0</v>
      </c>
      <c r="AD633" s="10">
        <f>'ცვლილ. საკუთ.'!G633</f>
        <v>0</v>
      </c>
      <c r="AE633" s="10">
        <f>'მთავრ. ფონდი'!G633</f>
        <v>0</v>
      </c>
      <c r="AF633" s="10">
        <f>'პრეზ. ფონდი'!G633</f>
        <v>0</v>
      </c>
      <c r="AG633" s="10">
        <f>'დაზუსტ. ნაერთი'!F633</f>
        <v>0</v>
      </c>
      <c r="AH633" s="10">
        <f>'დაზუსტ. ბიუჯ.'!F633</f>
        <v>0</v>
      </c>
      <c r="AI633" s="10">
        <f>'დაზუსტ. საკუთ.'!F633</f>
        <v>0</v>
      </c>
      <c r="AK633" s="10">
        <f t="shared" si="256"/>
        <v>0</v>
      </c>
      <c r="AL633" s="10">
        <f t="shared" si="257"/>
        <v>0</v>
      </c>
      <c r="AM633" s="10">
        <f t="shared" si="258"/>
        <v>0</v>
      </c>
      <c r="AN633" s="10">
        <f t="shared" si="258"/>
        <v>0</v>
      </c>
      <c r="AO633" s="10">
        <f t="shared" si="258"/>
        <v>0</v>
      </c>
      <c r="AP633" s="10">
        <f t="shared" si="248"/>
        <v>0</v>
      </c>
      <c r="AQ633" s="10">
        <f t="shared" si="248"/>
        <v>0</v>
      </c>
      <c r="AR633" s="10">
        <f t="shared" si="248"/>
        <v>0</v>
      </c>
      <c r="AS633" s="10">
        <f t="shared" si="248"/>
        <v>0</v>
      </c>
      <c r="AT633" s="10">
        <f t="shared" si="263"/>
        <v>0</v>
      </c>
      <c r="AV633" s="10">
        <f t="shared" si="259"/>
        <v>0</v>
      </c>
      <c r="AW633" s="10">
        <f>'დამტკ. ბიუჯ.'!G633</f>
        <v>0</v>
      </c>
      <c r="AX633" s="10">
        <f>'დამტკ. საკუთ.'!G633</f>
        <v>0</v>
      </c>
      <c r="AY633" s="10">
        <f>'ცვლილ. ბიუჯ.'!H633</f>
        <v>0</v>
      </c>
      <c r="AZ633" s="10">
        <f>'ცვლილ. საკუთ.'!H633</f>
        <v>0</v>
      </c>
      <c r="BA633" s="10">
        <f>'მთავრ. ფონდი'!H633</f>
        <v>0</v>
      </c>
      <c r="BB633" s="10">
        <f>'პრეზ. ფონდი'!H633</f>
        <v>0</v>
      </c>
      <c r="BC633" s="10">
        <f>'დაზუსტ. ნაერთი'!G633</f>
        <v>0</v>
      </c>
      <c r="BD633" s="10">
        <f>'დაზუსტ. ბიუჯ.'!G633</f>
        <v>0</v>
      </c>
      <c r="BE633" s="10">
        <f>'დაზუსტ. საკუთ.'!G633</f>
        <v>0</v>
      </c>
      <c r="BG633" s="10">
        <f t="shared" si="260"/>
        <v>0</v>
      </c>
      <c r="BH633" s="10">
        <f t="shared" si="260"/>
        <v>0</v>
      </c>
      <c r="BI633" s="10">
        <f t="shared" si="260"/>
        <v>0</v>
      </c>
      <c r="BJ633" s="10">
        <f t="shared" si="249"/>
        <v>0</v>
      </c>
      <c r="BK633" s="10">
        <f t="shared" si="249"/>
        <v>0</v>
      </c>
      <c r="BL633" s="10">
        <f t="shared" si="249"/>
        <v>0</v>
      </c>
      <c r="BM633" s="10">
        <f t="shared" si="249"/>
        <v>0</v>
      </c>
      <c r="BN633" s="10">
        <f t="shared" si="264"/>
        <v>0</v>
      </c>
      <c r="BO633" s="10">
        <f t="shared" si="264"/>
        <v>0</v>
      </c>
      <c r="BP633" s="10">
        <f t="shared" si="264"/>
        <v>0</v>
      </c>
      <c r="BR633" s="10">
        <f t="shared" si="261"/>
        <v>0</v>
      </c>
      <c r="BS633" s="10">
        <f>'დამტკ. ბიუჯ.'!H633</f>
        <v>0</v>
      </c>
      <c r="BT633" s="10">
        <f>'დამტკ. საკუთ.'!H633</f>
        <v>0</v>
      </c>
      <c r="BU633" s="10">
        <f>'ცვლილ. ბიუჯ.'!I633</f>
        <v>0</v>
      </c>
      <c r="BV633" s="10">
        <f>'ცვლილ. საკუთ.'!I633</f>
        <v>0</v>
      </c>
      <c r="BW633" s="10">
        <f>'მთავრ. ფონდი'!I633</f>
        <v>0</v>
      </c>
      <c r="BX633" s="10">
        <f>'პრეზ. ფონდი'!I633</f>
        <v>0</v>
      </c>
      <c r="BY633" s="10">
        <f>'დაზუსტ. ნაერთი'!H633</f>
        <v>0</v>
      </c>
      <c r="BZ633" s="10">
        <f>'დაზუსტ. ბიუჯ.'!H633</f>
        <v>0</v>
      </c>
      <c r="CA633" s="10">
        <f>'დაზუსტ. საკუთ.'!H633</f>
        <v>0</v>
      </c>
    </row>
    <row r="634" spans="1:79" x14ac:dyDescent="0.25">
      <c r="A634" t="str">
        <f t="shared" si="250"/>
        <v>b</v>
      </c>
      <c r="B634" s="8"/>
      <c r="C634" s="9" t="s">
        <v>16</v>
      </c>
      <c r="D634" s="10">
        <f t="shared" si="251"/>
        <v>0</v>
      </c>
      <c r="E634" s="10">
        <f t="shared" si="252"/>
        <v>0</v>
      </c>
      <c r="F634" s="10">
        <f t="shared" si="253"/>
        <v>0</v>
      </c>
      <c r="G634" s="10">
        <f t="shared" si="253"/>
        <v>0</v>
      </c>
      <c r="H634" s="10">
        <f t="shared" si="253"/>
        <v>0</v>
      </c>
      <c r="I634" s="10">
        <f t="shared" si="247"/>
        <v>0</v>
      </c>
      <c r="J634" s="10">
        <f t="shared" si="247"/>
        <v>0</v>
      </c>
      <c r="K634" s="10">
        <f t="shared" si="247"/>
        <v>0</v>
      </c>
      <c r="L634" s="10">
        <f t="shared" si="247"/>
        <v>0</v>
      </c>
      <c r="M634" s="10">
        <f t="shared" si="262"/>
        <v>0</v>
      </c>
      <c r="O634" s="10">
        <f t="shared" si="254"/>
        <v>0</v>
      </c>
      <c r="P634" s="10">
        <f>'დამტკ. ბიუჯ.'!E634</f>
        <v>0</v>
      </c>
      <c r="Q634" s="10">
        <f>'დამტკ. საკუთ.'!E634</f>
        <v>0</v>
      </c>
      <c r="R634" s="10">
        <f>'ცვლილ. ბიუჯ.'!F634</f>
        <v>0</v>
      </c>
      <c r="S634" s="10">
        <f>'ცვლილ. საკუთ.'!F634</f>
        <v>0</v>
      </c>
      <c r="T634" s="10">
        <f>'მთავრ. ფონდი'!F634</f>
        <v>0</v>
      </c>
      <c r="U634" s="10">
        <f>'პრეზ. ფონდი'!F634</f>
        <v>0</v>
      </c>
      <c r="V634" s="10">
        <f>'დაზუსტ. ნაერთი'!E634</f>
        <v>0</v>
      </c>
      <c r="W634" s="10">
        <f>'დაზუსტ. ბიუჯ.'!E634</f>
        <v>0</v>
      </c>
      <c r="X634" s="10">
        <f>'დაზუსტ. საკუთ.'!E634</f>
        <v>0</v>
      </c>
      <c r="Z634" s="10">
        <f t="shared" si="255"/>
        <v>0</v>
      </c>
      <c r="AA634" s="10">
        <f>'დამტკ. ბიუჯ.'!F634</f>
        <v>0</v>
      </c>
      <c r="AB634" s="10">
        <f>'დამტკ. საკუთ.'!F634</f>
        <v>0</v>
      </c>
      <c r="AC634" s="10">
        <f>'ცვლილ. ბიუჯ.'!G634</f>
        <v>0</v>
      </c>
      <c r="AD634" s="10">
        <f>'ცვლილ. საკუთ.'!G634</f>
        <v>0</v>
      </c>
      <c r="AE634" s="10">
        <f>'მთავრ. ფონდი'!G634</f>
        <v>0</v>
      </c>
      <c r="AF634" s="10">
        <f>'პრეზ. ფონდი'!G634</f>
        <v>0</v>
      </c>
      <c r="AG634" s="10">
        <f>'დაზუსტ. ნაერთი'!F634</f>
        <v>0</v>
      </c>
      <c r="AH634" s="10">
        <f>'დაზუსტ. ბიუჯ.'!F634</f>
        <v>0</v>
      </c>
      <c r="AI634" s="10">
        <f>'დაზუსტ. საკუთ.'!F634</f>
        <v>0</v>
      </c>
      <c r="AK634" s="10">
        <f t="shared" si="256"/>
        <v>0</v>
      </c>
      <c r="AL634" s="10">
        <f t="shared" si="257"/>
        <v>0</v>
      </c>
      <c r="AM634" s="10">
        <f t="shared" si="258"/>
        <v>0</v>
      </c>
      <c r="AN634" s="10">
        <f t="shared" si="258"/>
        <v>0</v>
      </c>
      <c r="AO634" s="10">
        <f t="shared" si="258"/>
        <v>0</v>
      </c>
      <c r="AP634" s="10">
        <f t="shared" si="248"/>
        <v>0</v>
      </c>
      <c r="AQ634" s="10">
        <f t="shared" si="248"/>
        <v>0</v>
      </c>
      <c r="AR634" s="10">
        <f t="shared" si="248"/>
        <v>0</v>
      </c>
      <c r="AS634" s="10">
        <f t="shared" si="248"/>
        <v>0</v>
      </c>
      <c r="AT634" s="10">
        <f t="shared" si="263"/>
        <v>0</v>
      </c>
      <c r="AV634" s="10">
        <f t="shared" si="259"/>
        <v>0</v>
      </c>
      <c r="AW634" s="10">
        <f>'დამტკ. ბიუჯ.'!G634</f>
        <v>0</v>
      </c>
      <c r="AX634" s="10">
        <f>'დამტკ. საკუთ.'!G634</f>
        <v>0</v>
      </c>
      <c r="AY634" s="10">
        <f>'ცვლილ. ბიუჯ.'!H634</f>
        <v>0</v>
      </c>
      <c r="AZ634" s="10">
        <f>'ცვლილ. საკუთ.'!H634</f>
        <v>0</v>
      </c>
      <c r="BA634" s="10">
        <f>'მთავრ. ფონდი'!H634</f>
        <v>0</v>
      </c>
      <c r="BB634" s="10">
        <f>'პრეზ. ფონდი'!H634</f>
        <v>0</v>
      </c>
      <c r="BC634" s="10">
        <f>'დაზუსტ. ნაერთი'!G634</f>
        <v>0</v>
      </c>
      <c r="BD634" s="10">
        <f>'დაზუსტ. ბიუჯ.'!G634</f>
        <v>0</v>
      </c>
      <c r="BE634" s="10">
        <f>'დაზუსტ. საკუთ.'!G634</f>
        <v>0</v>
      </c>
      <c r="BG634" s="10">
        <f t="shared" si="260"/>
        <v>0</v>
      </c>
      <c r="BH634" s="10">
        <f t="shared" si="260"/>
        <v>0</v>
      </c>
      <c r="BI634" s="10">
        <f t="shared" si="260"/>
        <v>0</v>
      </c>
      <c r="BJ634" s="10">
        <f t="shared" si="249"/>
        <v>0</v>
      </c>
      <c r="BK634" s="10">
        <f t="shared" si="249"/>
        <v>0</v>
      </c>
      <c r="BL634" s="10">
        <f t="shared" si="249"/>
        <v>0</v>
      </c>
      <c r="BM634" s="10">
        <f t="shared" si="249"/>
        <v>0</v>
      </c>
      <c r="BN634" s="10">
        <f t="shared" si="264"/>
        <v>0</v>
      </c>
      <c r="BO634" s="10">
        <f t="shared" si="264"/>
        <v>0</v>
      </c>
      <c r="BP634" s="10">
        <f t="shared" si="264"/>
        <v>0</v>
      </c>
      <c r="BR634" s="10">
        <f t="shared" si="261"/>
        <v>0</v>
      </c>
      <c r="BS634" s="10">
        <f>'დამტკ. ბიუჯ.'!H634</f>
        <v>0</v>
      </c>
      <c r="BT634" s="10">
        <f>'დამტკ. საკუთ.'!H634</f>
        <v>0</v>
      </c>
      <c r="BU634" s="10">
        <f>'ცვლილ. ბიუჯ.'!I634</f>
        <v>0</v>
      </c>
      <c r="BV634" s="10">
        <f>'ცვლილ. საკუთ.'!I634</f>
        <v>0</v>
      </c>
      <c r="BW634" s="10">
        <f>'მთავრ. ფონდი'!I634</f>
        <v>0</v>
      </c>
      <c r="BX634" s="10">
        <f>'პრეზ. ფონდი'!I634</f>
        <v>0</v>
      </c>
      <c r="BY634" s="10">
        <f>'დაზუსტ. ნაერთი'!H634</f>
        <v>0</v>
      </c>
      <c r="BZ634" s="10">
        <f>'დაზუსტ. ბიუჯ.'!H634</f>
        <v>0</v>
      </c>
      <c r="CA634" s="10">
        <f>'დაზუსტ. საკუთ.'!H634</f>
        <v>0</v>
      </c>
    </row>
    <row r="635" spans="1:79" x14ac:dyDescent="0.25">
      <c r="A635" t="str">
        <f t="shared" si="250"/>
        <v>b</v>
      </c>
      <c r="B635" s="8"/>
      <c r="C635" s="9" t="s">
        <v>17</v>
      </c>
      <c r="D635" s="10">
        <f t="shared" si="251"/>
        <v>0</v>
      </c>
      <c r="E635" s="10">
        <f t="shared" si="252"/>
        <v>0</v>
      </c>
      <c r="F635" s="10">
        <f t="shared" si="253"/>
        <v>0</v>
      </c>
      <c r="G635" s="10">
        <f t="shared" si="253"/>
        <v>0</v>
      </c>
      <c r="H635" s="10">
        <f t="shared" si="253"/>
        <v>0</v>
      </c>
      <c r="I635" s="10">
        <f t="shared" si="247"/>
        <v>0</v>
      </c>
      <c r="J635" s="10">
        <f t="shared" si="247"/>
        <v>0</v>
      </c>
      <c r="K635" s="10">
        <f t="shared" si="247"/>
        <v>0</v>
      </c>
      <c r="L635" s="10">
        <f t="shared" si="247"/>
        <v>0</v>
      </c>
      <c r="M635" s="10">
        <f t="shared" si="262"/>
        <v>0</v>
      </c>
      <c r="O635" s="10">
        <f t="shared" si="254"/>
        <v>0</v>
      </c>
      <c r="P635" s="10">
        <f>'დამტკ. ბიუჯ.'!E635</f>
        <v>0</v>
      </c>
      <c r="Q635" s="10">
        <f>'დამტკ. საკუთ.'!E635</f>
        <v>0</v>
      </c>
      <c r="R635" s="10">
        <f>'ცვლილ. ბიუჯ.'!F635</f>
        <v>0</v>
      </c>
      <c r="S635" s="10">
        <f>'ცვლილ. საკუთ.'!F635</f>
        <v>0</v>
      </c>
      <c r="T635" s="10">
        <f>'მთავრ. ფონდი'!F635</f>
        <v>0</v>
      </c>
      <c r="U635" s="10">
        <f>'პრეზ. ფონდი'!F635</f>
        <v>0</v>
      </c>
      <c r="V635" s="10">
        <f>'დაზუსტ. ნაერთი'!E635</f>
        <v>0</v>
      </c>
      <c r="W635" s="10">
        <f>'დაზუსტ. ბიუჯ.'!E635</f>
        <v>0</v>
      </c>
      <c r="X635" s="10">
        <f>'დაზუსტ. საკუთ.'!E635</f>
        <v>0</v>
      </c>
      <c r="Z635" s="10">
        <f t="shared" si="255"/>
        <v>0</v>
      </c>
      <c r="AA635" s="10">
        <f>'დამტკ. ბიუჯ.'!F635</f>
        <v>0</v>
      </c>
      <c r="AB635" s="10">
        <f>'დამტკ. საკუთ.'!F635</f>
        <v>0</v>
      </c>
      <c r="AC635" s="10">
        <f>'ცვლილ. ბიუჯ.'!G635</f>
        <v>0</v>
      </c>
      <c r="AD635" s="10">
        <f>'ცვლილ. საკუთ.'!G635</f>
        <v>0</v>
      </c>
      <c r="AE635" s="10">
        <f>'მთავრ. ფონდი'!G635</f>
        <v>0</v>
      </c>
      <c r="AF635" s="10">
        <f>'პრეზ. ფონდი'!G635</f>
        <v>0</v>
      </c>
      <c r="AG635" s="10">
        <f>'დაზუსტ. ნაერთი'!F635</f>
        <v>0</v>
      </c>
      <c r="AH635" s="10">
        <f>'დაზუსტ. ბიუჯ.'!F635</f>
        <v>0</v>
      </c>
      <c r="AI635" s="10">
        <f>'დაზუსტ. საკუთ.'!F635</f>
        <v>0</v>
      </c>
      <c r="AK635" s="10">
        <f t="shared" si="256"/>
        <v>0</v>
      </c>
      <c r="AL635" s="10">
        <f t="shared" si="257"/>
        <v>0</v>
      </c>
      <c r="AM635" s="10">
        <f t="shared" si="258"/>
        <v>0</v>
      </c>
      <c r="AN635" s="10">
        <f t="shared" si="258"/>
        <v>0</v>
      </c>
      <c r="AO635" s="10">
        <f t="shared" si="258"/>
        <v>0</v>
      </c>
      <c r="AP635" s="10">
        <f t="shared" si="248"/>
        <v>0</v>
      </c>
      <c r="AQ635" s="10">
        <f t="shared" si="248"/>
        <v>0</v>
      </c>
      <c r="AR635" s="10">
        <f t="shared" si="248"/>
        <v>0</v>
      </c>
      <c r="AS635" s="10">
        <f t="shared" si="248"/>
        <v>0</v>
      </c>
      <c r="AT635" s="10">
        <f t="shared" si="263"/>
        <v>0</v>
      </c>
      <c r="AV635" s="10">
        <f t="shared" si="259"/>
        <v>0</v>
      </c>
      <c r="AW635" s="10">
        <f>'დამტკ. ბიუჯ.'!G635</f>
        <v>0</v>
      </c>
      <c r="AX635" s="10">
        <f>'დამტკ. საკუთ.'!G635</f>
        <v>0</v>
      </c>
      <c r="AY635" s="10">
        <f>'ცვლილ. ბიუჯ.'!H635</f>
        <v>0</v>
      </c>
      <c r="AZ635" s="10">
        <f>'ცვლილ. საკუთ.'!H635</f>
        <v>0</v>
      </c>
      <c r="BA635" s="10">
        <f>'მთავრ. ფონდი'!H635</f>
        <v>0</v>
      </c>
      <c r="BB635" s="10">
        <f>'პრეზ. ფონდი'!H635</f>
        <v>0</v>
      </c>
      <c r="BC635" s="10">
        <f>'დაზუსტ. ნაერთი'!G635</f>
        <v>0</v>
      </c>
      <c r="BD635" s="10">
        <f>'დაზუსტ. ბიუჯ.'!G635</f>
        <v>0</v>
      </c>
      <c r="BE635" s="10">
        <f>'დაზუსტ. საკუთ.'!G635</f>
        <v>0</v>
      </c>
      <c r="BG635" s="10">
        <f t="shared" si="260"/>
        <v>0</v>
      </c>
      <c r="BH635" s="10">
        <f t="shared" si="260"/>
        <v>0</v>
      </c>
      <c r="BI635" s="10">
        <f t="shared" si="260"/>
        <v>0</v>
      </c>
      <c r="BJ635" s="10">
        <f t="shared" si="249"/>
        <v>0</v>
      </c>
      <c r="BK635" s="10">
        <f t="shared" si="249"/>
        <v>0</v>
      </c>
      <c r="BL635" s="10">
        <f t="shared" si="249"/>
        <v>0</v>
      </c>
      <c r="BM635" s="10">
        <f t="shared" si="249"/>
        <v>0</v>
      </c>
      <c r="BN635" s="10">
        <f t="shared" si="264"/>
        <v>0</v>
      </c>
      <c r="BO635" s="10">
        <f t="shared" si="264"/>
        <v>0</v>
      </c>
      <c r="BP635" s="10">
        <f t="shared" si="264"/>
        <v>0</v>
      </c>
      <c r="BR635" s="10">
        <f t="shared" si="261"/>
        <v>0</v>
      </c>
      <c r="BS635" s="10">
        <f>'დამტკ. ბიუჯ.'!H635</f>
        <v>0</v>
      </c>
      <c r="BT635" s="10">
        <f>'დამტკ. საკუთ.'!H635</f>
        <v>0</v>
      </c>
      <c r="BU635" s="10">
        <f>'ცვლილ. ბიუჯ.'!I635</f>
        <v>0</v>
      </c>
      <c r="BV635" s="10">
        <f>'ცვლილ. საკუთ.'!I635</f>
        <v>0</v>
      </c>
      <c r="BW635" s="10">
        <f>'მთავრ. ფონდი'!I635</f>
        <v>0</v>
      </c>
      <c r="BX635" s="10">
        <f>'პრეზ. ფონდი'!I635</f>
        <v>0</v>
      </c>
      <c r="BY635" s="10">
        <f>'დაზუსტ. ნაერთი'!H635</f>
        <v>0</v>
      </c>
      <c r="BZ635" s="10">
        <f>'დაზუსტ. ბიუჯ.'!H635</f>
        <v>0</v>
      </c>
      <c r="CA635" s="10">
        <f>'დაზუსტ. საკუთ.'!H635</f>
        <v>0</v>
      </c>
    </row>
    <row r="636" spans="1:79" x14ac:dyDescent="0.25">
      <c r="A636" t="str">
        <f t="shared" si="250"/>
        <v>b</v>
      </c>
      <c r="B636" s="5"/>
      <c r="C636" s="6" t="s">
        <v>18</v>
      </c>
      <c r="D636" s="7">
        <f t="shared" si="251"/>
        <v>0</v>
      </c>
      <c r="E636" s="7">
        <f t="shared" si="252"/>
        <v>0</v>
      </c>
      <c r="F636" s="7">
        <f t="shared" si="253"/>
        <v>0</v>
      </c>
      <c r="G636" s="7">
        <f t="shared" si="253"/>
        <v>0</v>
      </c>
      <c r="H636" s="7">
        <f t="shared" si="253"/>
        <v>0</v>
      </c>
      <c r="I636" s="7">
        <f t="shared" si="247"/>
        <v>0</v>
      </c>
      <c r="J636" s="7">
        <f t="shared" si="247"/>
        <v>0</v>
      </c>
      <c r="K636" s="7">
        <f t="shared" si="247"/>
        <v>0</v>
      </c>
      <c r="L636" s="7">
        <f t="shared" si="247"/>
        <v>0</v>
      </c>
      <c r="M636" s="7">
        <f t="shared" si="262"/>
        <v>0</v>
      </c>
      <c r="O636" s="7">
        <f t="shared" si="254"/>
        <v>0</v>
      </c>
      <c r="P636" s="7">
        <f>'დამტკ. ბიუჯ.'!E636</f>
        <v>0</v>
      </c>
      <c r="Q636" s="7">
        <f>'დამტკ. საკუთ.'!E636</f>
        <v>0</v>
      </c>
      <c r="R636" s="7">
        <f>'ცვლილ. ბიუჯ.'!F636</f>
        <v>0</v>
      </c>
      <c r="S636" s="7">
        <f>'ცვლილ. საკუთ.'!F636</f>
        <v>0</v>
      </c>
      <c r="T636" s="7">
        <f>'მთავრ. ფონდი'!F636</f>
        <v>0</v>
      </c>
      <c r="U636" s="7">
        <f>'პრეზ. ფონდი'!F636</f>
        <v>0</v>
      </c>
      <c r="V636" s="7">
        <f>'დაზუსტ. ნაერთი'!E636</f>
        <v>0</v>
      </c>
      <c r="W636" s="7">
        <f>'დაზუსტ. ბიუჯ.'!E636</f>
        <v>0</v>
      </c>
      <c r="X636" s="7">
        <f>'დაზუსტ. საკუთ.'!E636</f>
        <v>0</v>
      </c>
      <c r="Z636" s="7">
        <f t="shared" si="255"/>
        <v>0</v>
      </c>
      <c r="AA636" s="7">
        <f>'დამტკ. ბიუჯ.'!F636</f>
        <v>0</v>
      </c>
      <c r="AB636" s="7">
        <f>'დამტკ. საკუთ.'!F636</f>
        <v>0</v>
      </c>
      <c r="AC636" s="7">
        <f>'ცვლილ. ბიუჯ.'!G636</f>
        <v>0</v>
      </c>
      <c r="AD636" s="7">
        <f>'ცვლილ. საკუთ.'!G636</f>
        <v>0</v>
      </c>
      <c r="AE636" s="7">
        <f>'მთავრ. ფონდი'!G636</f>
        <v>0</v>
      </c>
      <c r="AF636" s="7">
        <f>'პრეზ. ფონდი'!G636</f>
        <v>0</v>
      </c>
      <c r="AG636" s="7">
        <f>'დაზუსტ. ნაერთი'!F636</f>
        <v>0</v>
      </c>
      <c r="AH636" s="7">
        <f>'დაზუსტ. ბიუჯ.'!F636</f>
        <v>0</v>
      </c>
      <c r="AI636" s="7">
        <f>'დაზუსტ. საკუთ.'!F636</f>
        <v>0</v>
      </c>
      <c r="AK636" s="7">
        <f t="shared" si="256"/>
        <v>0</v>
      </c>
      <c r="AL636" s="7">
        <f t="shared" si="257"/>
        <v>0</v>
      </c>
      <c r="AM636" s="7">
        <f t="shared" si="258"/>
        <v>0</v>
      </c>
      <c r="AN636" s="7">
        <f t="shared" si="258"/>
        <v>0</v>
      </c>
      <c r="AO636" s="7">
        <f t="shared" si="258"/>
        <v>0</v>
      </c>
      <c r="AP636" s="7">
        <f t="shared" si="248"/>
        <v>0</v>
      </c>
      <c r="AQ636" s="7">
        <f t="shared" si="248"/>
        <v>0</v>
      </c>
      <c r="AR636" s="7">
        <f t="shared" si="248"/>
        <v>0</v>
      </c>
      <c r="AS636" s="7">
        <f t="shared" si="248"/>
        <v>0</v>
      </c>
      <c r="AT636" s="7">
        <f t="shared" si="263"/>
        <v>0</v>
      </c>
      <c r="AV636" s="7">
        <f t="shared" si="259"/>
        <v>0</v>
      </c>
      <c r="AW636" s="7">
        <f>'დამტკ. ბიუჯ.'!G636</f>
        <v>0</v>
      </c>
      <c r="AX636" s="7">
        <f>'დამტკ. საკუთ.'!G636</f>
        <v>0</v>
      </c>
      <c r="AY636" s="7">
        <f>'ცვლილ. ბიუჯ.'!H636</f>
        <v>0</v>
      </c>
      <c r="AZ636" s="7">
        <f>'ცვლილ. საკუთ.'!H636</f>
        <v>0</v>
      </c>
      <c r="BA636" s="7">
        <f>'მთავრ. ფონდი'!H636</f>
        <v>0</v>
      </c>
      <c r="BB636" s="7">
        <f>'პრეზ. ფონდი'!H636</f>
        <v>0</v>
      </c>
      <c r="BC636" s="7">
        <f>'დაზუსტ. ნაერთი'!G636</f>
        <v>0</v>
      </c>
      <c r="BD636" s="7">
        <f>'დაზუსტ. ბიუჯ.'!G636</f>
        <v>0</v>
      </c>
      <c r="BE636" s="7">
        <f>'დაზუსტ. საკუთ.'!G636</f>
        <v>0</v>
      </c>
      <c r="BG636" s="7">
        <f t="shared" si="260"/>
        <v>0</v>
      </c>
      <c r="BH636" s="7">
        <f t="shared" si="260"/>
        <v>0</v>
      </c>
      <c r="BI636" s="7">
        <f t="shared" si="260"/>
        <v>0</v>
      </c>
      <c r="BJ636" s="7">
        <f t="shared" si="249"/>
        <v>0</v>
      </c>
      <c r="BK636" s="7">
        <f t="shared" si="249"/>
        <v>0</v>
      </c>
      <c r="BL636" s="7">
        <f t="shared" si="249"/>
        <v>0</v>
      </c>
      <c r="BM636" s="7">
        <f t="shared" si="249"/>
        <v>0</v>
      </c>
      <c r="BN636" s="7">
        <f t="shared" si="264"/>
        <v>0</v>
      </c>
      <c r="BO636" s="7">
        <f t="shared" si="264"/>
        <v>0</v>
      </c>
      <c r="BP636" s="7">
        <f t="shared" si="264"/>
        <v>0</v>
      </c>
      <c r="BR636" s="7">
        <f t="shared" si="261"/>
        <v>0</v>
      </c>
      <c r="BS636" s="7">
        <f>'დამტკ. ბიუჯ.'!H636</f>
        <v>0</v>
      </c>
      <c r="BT636" s="7">
        <f>'დამტკ. საკუთ.'!H636</f>
        <v>0</v>
      </c>
      <c r="BU636" s="7">
        <f>'ცვლილ. ბიუჯ.'!I636</f>
        <v>0</v>
      </c>
      <c r="BV636" s="7">
        <f>'ცვლილ. საკუთ.'!I636</f>
        <v>0</v>
      </c>
      <c r="BW636" s="7">
        <f>'მთავრ. ფონდი'!I636</f>
        <v>0</v>
      </c>
      <c r="BX636" s="7">
        <f>'პრეზ. ფონდი'!I636</f>
        <v>0</v>
      </c>
      <c r="BY636" s="7">
        <f>'დაზუსტ. ნაერთი'!H636</f>
        <v>0</v>
      </c>
      <c r="BZ636" s="7">
        <f>'დაზუსტ. ბიუჯ.'!H636</f>
        <v>0</v>
      </c>
      <c r="CA636" s="7">
        <f>'დაზუსტ. საკუთ.'!H636</f>
        <v>0</v>
      </c>
    </row>
    <row r="637" spans="1:79" x14ac:dyDescent="0.25">
      <c r="A637" t="str">
        <f t="shared" si="250"/>
        <v>b</v>
      </c>
      <c r="B637" s="5"/>
      <c r="C637" s="6" t="s">
        <v>19</v>
      </c>
      <c r="D637" s="7">
        <f t="shared" si="251"/>
        <v>0</v>
      </c>
      <c r="E637" s="7">
        <f t="shared" si="252"/>
        <v>0</v>
      </c>
      <c r="F637" s="7">
        <f t="shared" si="253"/>
        <v>0</v>
      </c>
      <c r="G637" s="7">
        <f t="shared" si="253"/>
        <v>0</v>
      </c>
      <c r="H637" s="7">
        <f t="shared" si="253"/>
        <v>0</v>
      </c>
      <c r="I637" s="7">
        <f t="shared" si="247"/>
        <v>0</v>
      </c>
      <c r="J637" s="7">
        <f t="shared" si="247"/>
        <v>0</v>
      </c>
      <c r="K637" s="7">
        <f t="shared" si="247"/>
        <v>0</v>
      </c>
      <c r="L637" s="7">
        <f t="shared" si="247"/>
        <v>0</v>
      </c>
      <c r="M637" s="7">
        <f t="shared" si="262"/>
        <v>0</v>
      </c>
      <c r="O637" s="7">
        <f t="shared" si="254"/>
        <v>0</v>
      </c>
      <c r="P637" s="7">
        <f>'დამტკ. ბიუჯ.'!E637</f>
        <v>0</v>
      </c>
      <c r="Q637" s="7">
        <f>'დამტკ. საკუთ.'!E637</f>
        <v>0</v>
      </c>
      <c r="R637" s="7">
        <f>'ცვლილ. ბიუჯ.'!F637</f>
        <v>0</v>
      </c>
      <c r="S637" s="7">
        <f>'ცვლილ. საკუთ.'!F637</f>
        <v>0</v>
      </c>
      <c r="T637" s="7">
        <f>'მთავრ. ფონდი'!F637</f>
        <v>0</v>
      </c>
      <c r="U637" s="7">
        <f>'პრეზ. ფონდი'!F637</f>
        <v>0</v>
      </c>
      <c r="V637" s="7">
        <f>'დაზუსტ. ნაერთი'!E637</f>
        <v>0</v>
      </c>
      <c r="W637" s="7">
        <f>'დაზუსტ. ბიუჯ.'!E637</f>
        <v>0</v>
      </c>
      <c r="X637" s="7">
        <f>'დაზუსტ. საკუთ.'!E637</f>
        <v>0</v>
      </c>
      <c r="Z637" s="7">
        <f t="shared" si="255"/>
        <v>0</v>
      </c>
      <c r="AA637" s="7">
        <f>'დამტკ. ბიუჯ.'!F637</f>
        <v>0</v>
      </c>
      <c r="AB637" s="7">
        <f>'დამტკ. საკუთ.'!F637</f>
        <v>0</v>
      </c>
      <c r="AC637" s="7">
        <f>'ცვლილ. ბიუჯ.'!G637</f>
        <v>0</v>
      </c>
      <c r="AD637" s="7">
        <f>'ცვლილ. საკუთ.'!G637</f>
        <v>0</v>
      </c>
      <c r="AE637" s="7">
        <f>'მთავრ. ფონდი'!G637</f>
        <v>0</v>
      </c>
      <c r="AF637" s="7">
        <f>'პრეზ. ფონდი'!G637</f>
        <v>0</v>
      </c>
      <c r="AG637" s="7">
        <f>'დაზუსტ. ნაერთი'!F637</f>
        <v>0</v>
      </c>
      <c r="AH637" s="7">
        <f>'დაზუსტ. ბიუჯ.'!F637</f>
        <v>0</v>
      </c>
      <c r="AI637" s="7">
        <f>'დაზუსტ. საკუთ.'!F637</f>
        <v>0</v>
      </c>
      <c r="AK637" s="7">
        <f t="shared" si="256"/>
        <v>0</v>
      </c>
      <c r="AL637" s="7">
        <f t="shared" si="257"/>
        <v>0</v>
      </c>
      <c r="AM637" s="7">
        <f t="shared" si="258"/>
        <v>0</v>
      </c>
      <c r="AN637" s="7">
        <f t="shared" si="258"/>
        <v>0</v>
      </c>
      <c r="AO637" s="7">
        <f t="shared" si="258"/>
        <v>0</v>
      </c>
      <c r="AP637" s="7">
        <f t="shared" si="248"/>
        <v>0</v>
      </c>
      <c r="AQ637" s="7">
        <f t="shared" si="248"/>
        <v>0</v>
      </c>
      <c r="AR637" s="7">
        <f t="shared" si="248"/>
        <v>0</v>
      </c>
      <c r="AS637" s="7">
        <f t="shared" si="248"/>
        <v>0</v>
      </c>
      <c r="AT637" s="7">
        <f t="shared" si="263"/>
        <v>0</v>
      </c>
      <c r="AV637" s="7">
        <f t="shared" si="259"/>
        <v>0</v>
      </c>
      <c r="AW637" s="7">
        <f>'დამტკ. ბიუჯ.'!G637</f>
        <v>0</v>
      </c>
      <c r="AX637" s="7">
        <f>'დამტკ. საკუთ.'!G637</f>
        <v>0</v>
      </c>
      <c r="AY637" s="7">
        <f>'ცვლილ. ბიუჯ.'!H637</f>
        <v>0</v>
      </c>
      <c r="AZ637" s="7">
        <f>'ცვლილ. საკუთ.'!H637</f>
        <v>0</v>
      </c>
      <c r="BA637" s="7">
        <f>'მთავრ. ფონდი'!H637</f>
        <v>0</v>
      </c>
      <c r="BB637" s="7">
        <f>'პრეზ. ფონდი'!H637</f>
        <v>0</v>
      </c>
      <c r="BC637" s="7">
        <f>'დაზუსტ. ნაერთი'!G637</f>
        <v>0</v>
      </c>
      <c r="BD637" s="7">
        <f>'დაზუსტ. ბიუჯ.'!G637</f>
        <v>0</v>
      </c>
      <c r="BE637" s="7">
        <f>'დაზუსტ. საკუთ.'!G637</f>
        <v>0</v>
      </c>
      <c r="BG637" s="7">
        <f t="shared" si="260"/>
        <v>0</v>
      </c>
      <c r="BH637" s="7">
        <f t="shared" si="260"/>
        <v>0</v>
      </c>
      <c r="BI637" s="7">
        <f t="shared" si="260"/>
        <v>0</v>
      </c>
      <c r="BJ637" s="7">
        <f t="shared" si="249"/>
        <v>0</v>
      </c>
      <c r="BK637" s="7">
        <f t="shared" si="249"/>
        <v>0</v>
      </c>
      <c r="BL637" s="7">
        <f t="shared" si="249"/>
        <v>0</v>
      </c>
      <c r="BM637" s="7">
        <f t="shared" si="249"/>
        <v>0</v>
      </c>
      <c r="BN637" s="7">
        <f t="shared" si="264"/>
        <v>0</v>
      </c>
      <c r="BO637" s="7">
        <f t="shared" si="264"/>
        <v>0</v>
      </c>
      <c r="BP637" s="7">
        <f t="shared" si="264"/>
        <v>0</v>
      </c>
      <c r="BR637" s="7">
        <f t="shared" si="261"/>
        <v>0</v>
      </c>
      <c r="BS637" s="7">
        <f>'დამტკ. ბიუჯ.'!H637</f>
        <v>0</v>
      </c>
      <c r="BT637" s="7">
        <f>'დამტკ. საკუთ.'!H637</f>
        <v>0</v>
      </c>
      <c r="BU637" s="7">
        <f>'ცვლილ. ბიუჯ.'!I637</f>
        <v>0</v>
      </c>
      <c r="BV637" s="7">
        <f>'ცვლილ. საკუთ.'!I637</f>
        <v>0</v>
      </c>
      <c r="BW637" s="7">
        <f>'მთავრ. ფონდი'!I637</f>
        <v>0</v>
      </c>
      <c r="BX637" s="7">
        <f>'პრეზ. ფონდი'!I637</f>
        <v>0</v>
      </c>
      <c r="BY637" s="7">
        <f>'დაზუსტ. ნაერთი'!H637</f>
        <v>0</v>
      </c>
      <c r="BZ637" s="7">
        <f>'დაზუსტ. ბიუჯ.'!H637</f>
        <v>0</v>
      </c>
      <c r="CA637" s="7">
        <f>'დაზუსტ. საკუთ.'!H637</f>
        <v>0</v>
      </c>
    </row>
    <row r="638" spans="1:79" ht="15.75" thickBot="1" x14ac:dyDescent="0.3">
      <c r="A638" t="str">
        <f t="shared" si="250"/>
        <v>b</v>
      </c>
      <c r="B638" s="11"/>
      <c r="C638" s="12" t="s">
        <v>20</v>
      </c>
      <c r="D638" s="13">
        <f t="shared" si="251"/>
        <v>0</v>
      </c>
      <c r="E638" s="13">
        <f t="shared" si="252"/>
        <v>0</v>
      </c>
      <c r="F638" s="13">
        <f t="shared" si="253"/>
        <v>0</v>
      </c>
      <c r="G638" s="13">
        <f t="shared" si="253"/>
        <v>0</v>
      </c>
      <c r="H638" s="13">
        <f t="shared" si="253"/>
        <v>0</v>
      </c>
      <c r="I638" s="13">
        <f t="shared" si="247"/>
        <v>0</v>
      </c>
      <c r="J638" s="13">
        <f t="shared" si="247"/>
        <v>0</v>
      </c>
      <c r="K638" s="13">
        <f t="shared" si="247"/>
        <v>0</v>
      </c>
      <c r="L638" s="13">
        <f t="shared" si="247"/>
        <v>0</v>
      </c>
      <c r="M638" s="13">
        <f t="shared" si="262"/>
        <v>0</v>
      </c>
      <c r="O638" s="13">
        <f t="shared" si="254"/>
        <v>0</v>
      </c>
      <c r="P638" s="13">
        <f>'დამტკ. ბიუჯ.'!E638</f>
        <v>0</v>
      </c>
      <c r="Q638" s="13">
        <f>'დამტკ. საკუთ.'!E638</f>
        <v>0</v>
      </c>
      <c r="R638" s="13">
        <f>'ცვლილ. ბიუჯ.'!F638</f>
        <v>0</v>
      </c>
      <c r="S638" s="13">
        <f>'ცვლილ. საკუთ.'!F638</f>
        <v>0</v>
      </c>
      <c r="T638" s="13">
        <f>'მთავრ. ფონდი'!F638</f>
        <v>0</v>
      </c>
      <c r="U638" s="13">
        <f>'პრეზ. ფონდი'!F638</f>
        <v>0</v>
      </c>
      <c r="V638" s="13">
        <f>'დაზუსტ. ნაერთი'!E638</f>
        <v>0</v>
      </c>
      <c r="W638" s="13">
        <f>'დაზუსტ. ბიუჯ.'!E638</f>
        <v>0</v>
      </c>
      <c r="X638" s="13">
        <f>'დაზუსტ. საკუთ.'!E638</f>
        <v>0</v>
      </c>
      <c r="Z638" s="13">
        <f t="shared" si="255"/>
        <v>0</v>
      </c>
      <c r="AA638" s="13">
        <f>'დამტკ. ბიუჯ.'!F638</f>
        <v>0</v>
      </c>
      <c r="AB638" s="13">
        <f>'დამტკ. საკუთ.'!F638</f>
        <v>0</v>
      </c>
      <c r="AC638" s="13">
        <f>'ცვლილ. ბიუჯ.'!G638</f>
        <v>0</v>
      </c>
      <c r="AD638" s="13">
        <f>'ცვლილ. საკუთ.'!G638</f>
        <v>0</v>
      </c>
      <c r="AE638" s="13">
        <f>'მთავრ. ფონდი'!G638</f>
        <v>0</v>
      </c>
      <c r="AF638" s="13">
        <f>'პრეზ. ფონდი'!G638</f>
        <v>0</v>
      </c>
      <c r="AG638" s="13">
        <f>'დაზუსტ. ნაერთი'!F638</f>
        <v>0</v>
      </c>
      <c r="AH638" s="13">
        <f>'დაზუსტ. ბიუჯ.'!F638</f>
        <v>0</v>
      </c>
      <c r="AI638" s="13">
        <f>'დაზუსტ. საკუთ.'!F638</f>
        <v>0</v>
      </c>
      <c r="AK638" s="13">
        <f t="shared" si="256"/>
        <v>0</v>
      </c>
      <c r="AL638" s="13">
        <f t="shared" si="257"/>
        <v>0</v>
      </c>
      <c r="AM638" s="13">
        <f t="shared" si="258"/>
        <v>0</v>
      </c>
      <c r="AN638" s="13">
        <f t="shared" si="258"/>
        <v>0</v>
      </c>
      <c r="AO638" s="13">
        <f t="shared" si="258"/>
        <v>0</v>
      </c>
      <c r="AP638" s="13">
        <f t="shared" si="248"/>
        <v>0</v>
      </c>
      <c r="AQ638" s="13">
        <f t="shared" si="248"/>
        <v>0</v>
      </c>
      <c r="AR638" s="13">
        <f t="shared" si="248"/>
        <v>0</v>
      </c>
      <c r="AS638" s="13">
        <f t="shared" si="248"/>
        <v>0</v>
      </c>
      <c r="AT638" s="13">
        <f t="shared" si="263"/>
        <v>0</v>
      </c>
      <c r="AV638" s="13">
        <f t="shared" si="259"/>
        <v>0</v>
      </c>
      <c r="AW638" s="13">
        <f>'დამტკ. ბიუჯ.'!G638</f>
        <v>0</v>
      </c>
      <c r="AX638" s="13">
        <f>'დამტკ. საკუთ.'!G638</f>
        <v>0</v>
      </c>
      <c r="AY638" s="13">
        <f>'ცვლილ. ბიუჯ.'!H638</f>
        <v>0</v>
      </c>
      <c r="AZ638" s="13">
        <f>'ცვლილ. საკუთ.'!H638</f>
        <v>0</v>
      </c>
      <c r="BA638" s="13">
        <f>'მთავრ. ფონდი'!H638</f>
        <v>0</v>
      </c>
      <c r="BB638" s="13">
        <f>'პრეზ. ფონდი'!H638</f>
        <v>0</v>
      </c>
      <c r="BC638" s="13">
        <f>'დაზუსტ. ნაერთი'!G638</f>
        <v>0</v>
      </c>
      <c r="BD638" s="13">
        <f>'დაზუსტ. ბიუჯ.'!G638</f>
        <v>0</v>
      </c>
      <c r="BE638" s="13">
        <f>'დაზუსტ. საკუთ.'!G638</f>
        <v>0</v>
      </c>
      <c r="BG638" s="13">
        <f t="shared" si="260"/>
        <v>0</v>
      </c>
      <c r="BH638" s="13">
        <f t="shared" si="260"/>
        <v>0</v>
      </c>
      <c r="BI638" s="13">
        <f t="shared" si="260"/>
        <v>0</v>
      </c>
      <c r="BJ638" s="13">
        <f t="shared" si="249"/>
        <v>0</v>
      </c>
      <c r="BK638" s="13">
        <f t="shared" si="249"/>
        <v>0</v>
      </c>
      <c r="BL638" s="13">
        <f t="shared" si="249"/>
        <v>0</v>
      </c>
      <c r="BM638" s="13">
        <f t="shared" si="249"/>
        <v>0</v>
      </c>
      <c r="BN638" s="13">
        <f t="shared" si="264"/>
        <v>0</v>
      </c>
      <c r="BO638" s="13">
        <f t="shared" si="264"/>
        <v>0</v>
      </c>
      <c r="BP638" s="13">
        <f t="shared" si="264"/>
        <v>0</v>
      </c>
      <c r="BR638" s="13">
        <f t="shared" si="261"/>
        <v>0</v>
      </c>
      <c r="BS638" s="13">
        <f>'დამტკ. ბიუჯ.'!H638</f>
        <v>0</v>
      </c>
      <c r="BT638" s="13">
        <f>'დამტკ. საკუთ.'!H638</f>
        <v>0</v>
      </c>
      <c r="BU638" s="13">
        <f>'ცვლილ. ბიუჯ.'!I638</f>
        <v>0</v>
      </c>
      <c r="BV638" s="13">
        <f>'ცვლილ. საკუთ.'!I638</f>
        <v>0</v>
      </c>
      <c r="BW638" s="13">
        <f>'მთავრ. ფონდი'!I638</f>
        <v>0</v>
      </c>
      <c r="BX638" s="13">
        <f>'პრეზ. ფონდი'!I638</f>
        <v>0</v>
      </c>
      <c r="BY638" s="13">
        <f>'დაზუსტ. ნაერთი'!H638</f>
        <v>0</v>
      </c>
      <c r="BZ638" s="13">
        <f>'დაზუსტ. ბიუჯ.'!H638</f>
        <v>0</v>
      </c>
      <c r="CA638" s="13">
        <f>'დაზუსტ. საკუთ.'!H638</f>
        <v>0</v>
      </c>
    </row>
    <row r="639" spans="1:79" ht="16.5" thickTop="1" thickBot="1" x14ac:dyDescent="0.3">
      <c r="A639" t="str">
        <f t="shared" si="250"/>
        <v>a</v>
      </c>
      <c r="B639" s="16" t="s">
        <v>113</v>
      </c>
      <c r="C639" s="4" t="s">
        <v>114</v>
      </c>
      <c r="D639" s="4">
        <f t="shared" si="251"/>
        <v>9000000</v>
      </c>
      <c r="E639" s="4">
        <f t="shared" si="252"/>
        <v>9000000</v>
      </c>
      <c r="F639" s="4">
        <f t="shared" si="253"/>
        <v>0</v>
      </c>
      <c r="G639" s="4">
        <f t="shared" si="253"/>
        <v>0</v>
      </c>
      <c r="H639" s="4">
        <f t="shared" si="253"/>
        <v>0</v>
      </c>
      <c r="I639" s="4">
        <f t="shared" si="253"/>
        <v>0</v>
      </c>
      <c r="J639" s="4">
        <f t="shared" si="253"/>
        <v>0</v>
      </c>
      <c r="K639" s="4">
        <f t="shared" si="253"/>
        <v>9000000</v>
      </c>
      <c r="L639" s="4">
        <f t="shared" si="253"/>
        <v>9000000</v>
      </c>
      <c r="M639" s="4">
        <f t="shared" si="262"/>
        <v>0</v>
      </c>
      <c r="O639" s="4">
        <f t="shared" si="254"/>
        <v>2220000</v>
      </c>
      <c r="P639" s="4">
        <f>'დამტკ. ბიუჯ.'!E639</f>
        <v>2220000</v>
      </c>
      <c r="Q639" s="4">
        <f>'დამტკ. საკუთ.'!E639</f>
        <v>0</v>
      </c>
      <c r="R639" s="4">
        <f>'ცვლილ. ბიუჯ.'!F639</f>
        <v>-146000</v>
      </c>
      <c r="S639" s="4">
        <f>'ცვლილ. საკუთ.'!F639</f>
        <v>0</v>
      </c>
      <c r="T639" s="4">
        <f>'მთავრ. ფონდი'!F639</f>
        <v>0</v>
      </c>
      <c r="U639" s="4">
        <f>'პრეზ. ფონდი'!F639</f>
        <v>0</v>
      </c>
      <c r="V639" s="4">
        <f>'დაზუსტ. ნაერთი'!E639</f>
        <v>2074000</v>
      </c>
      <c r="W639" s="4">
        <f>'დაზუსტ. ბიუჯ.'!E639</f>
        <v>2074000</v>
      </c>
      <c r="X639" s="4">
        <f>'დაზუსტ. საკუთ.'!E639</f>
        <v>0</v>
      </c>
      <c r="Z639" s="4">
        <f t="shared" si="255"/>
        <v>2250000</v>
      </c>
      <c r="AA639" s="4">
        <f>'დამტკ. ბიუჯ.'!F639</f>
        <v>2250000</v>
      </c>
      <c r="AB639" s="4">
        <f>'დამტკ. საკუთ.'!F639</f>
        <v>0</v>
      </c>
      <c r="AC639" s="4">
        <f>'ცვლილ. ბიუჯ.'!G639</f>
        <v>146000</v>
      </c>
      <c r="AD639" s="4">
        <f>'ცვლილ. საკუთ.'!G639</f>
        <v>0</v>
      </c>
      <c r="AE639" s="4">
        <f>'მთავრ. ფონდი'!G639</f>
        <v>0</v>
      </c>
      <c r="AF639" s="4">
        <f>'პრეზ. ფონდი'!G639</f>
        <v>0</v>
      </c>
      <c r="AG639" s="4">
        <f>'დაზუსტ. ნაერთი'!F639</f>
        <v>2396000</v>
      </c>
      <c r="AH639" s="4">
        <f>'დაზუსტ. ბიუჯ.'!F639</f>
        <v>2396000</v>
      </c>
      <c r="AI639" s="4">
        <f>'დაზუსტ. საკუთ.'!F639</f>
        <v>0</v>
      </c>
      <c r="AK639" s="4">
        <f t="shared" si="256"/>
        <v>4470000</v>
      </c>
      <c r="AL639" s="4">
        <f t="shared" si="257"/>
        <v>4470000</v>
      </c>
      <c r="AM639" s="4">
        <f t="shared" si="258"/>
        <v>0</v>
      </c>
      <c r="AN639" s="4">
        <f t="shared" si="258"/>
        <v>0</v>
      </c>
      <c r="AO639" s="4">
        <f t="shared" si="258"/>
        <v>0</v>
      </c>
      <c r="AP639" s="4">
        <f t="shared" si="258"/>
        <v>0</v>
      </c>
      <c r="AQ639" s="4">
        <f t="shared" si="258"/>
        <v>0</v>
      </c>
      <c r="AR639" s="4">
        <f t="shared" si="258"/>
        <v>4470000</v>
      </c>
      <c r="AS639" s="4">
        <f t="shared" si="258"/>
        <v>4470000</v>
      </c>
      <c r="AT639" s="4">
        <f t="shared" si="263"/>
        <v>0</v>
      </c>
      <c r="AV639" s="4">
        <f t="shared" si="259"/>
        <v>2290000</v>
      </c>
      <c r="AW639" s="4">
        <f>'დამტკ. ბიუჯ.'!G639</f>
        <v>2290000</v>
      </c>
      <c r="AX639" s="4">
        <f>'დამტკ. საკუთ.'!G639</f>
        <v>0</v>
      </c>
      <c r="AY639" s="4">
        <f>'ცვლილ. ბიუჯ.'!H639</f>
        <v>0</v>
      </c>
      <c r="AZ639" s="4">
        <f>'ცვლილ. საკუთ.'!H639</f>
        <v>0</v>
      </c>
      <c r="BA639" s="4">
        <f>'მთავრ. ფონდი'!H639</f>
        <v>0</v>
      </c>
      <c r="BB639" s="4">
        <f>'პრეზ. ფონდი'!H639</f>
        <v>0</v>
      </c>
      <c r="BC639" s="4">
        <f>'დაზუსტ. ნაერთი'!G639</f>
        <v>2290000</v>
      </c>
      <c r="BD639" s="4">
        <f>'დაზუსტ. ბიუჯ.'!G639</f>
        <v>2290000</v>
      </c>
      <c r="BE639" s="4">
        <f>'დაზუსტ. საკუთ.'!G639</f>
        <v>0</v>
      </c>
      <c r="BG639" s="4">
        <f t="shared" si="260"/>
        <v>6760000</v>
      </c>
      <c r="BH639" s="4">
        <f t="shared" si="260"/>
        <v>6760000</v>
      </c>
      <c r="BI639" s="4">
        <f t="shared" si="260"/>
        <v>0</v>
      </c>
      <c r="BJ639" s="4">
        <f t="shared" si="260"/>
        <v>0</v>
      </c>
      <c r="BK639" s="4">
        <f t="shared" si="260"/>
        <v>0</v>
      </c>
      <c r="BL639" s="4">
        <f t="shared" si="260"/>
        <v>0</v>
      </c>
      <c r="BM639" s="4">
        <f t="shared" si="260"/>
        <v>0</v>
      </c>
      <c r="BN639" s="4">
        <f t="shared" si="264"/>
        <v>6760000</v>
      </c>
      <c r="BO639" s="4">
        <f t="shared" si="264"/>
        <v>6760000</v>
      </c>
      <c r="BP639" s="4">
        <f t="shared" si="264"/>
        <v>0</v>
      </c>
      <c r="BR639" s="4">
        <f t="shared" si="261"/>
        <v>2240000</v>
      </c>
      <c r="BS639" s="4">
        <f>'დამტკ. ბიუჯ.'!H639</f>
        <v>2240000</v>
      </c>
      <c r="BT639" s="4">
        <f>'დამტკ. საკუთ.'!H639</f>
        <v>0</v>
      </c>
      <c r="BU639" s="4">
        <f>'ცვლილ. ბიუჯ.'!I639</f>
        <v>0</v>
      </c>
      <c r="BV639" s="4">
        <f>'ცვლილ. საკუთ.'!I639</f>
        <v>0</v>
      </c>
      <c r="BW639" s="4">
        <f>'მთავრ. ფონდი'!I639</f>
        <v>0</v>
      </c>
      <c r="BX639" s="4">
        <f>'პრეზ. ფონდი'!I639</f>
        <v>0</v>
      </c>
      <c r="BY639" s="4">
        <f>'დაზუსტ. ნაერთი'!H639</f>
        <v>2240000</v>
      </c>
      <c r="BZ639" s="4">
        <f>'დაზუსტ. ბიუჯ.'!H639</f>
        <v>2240000</v>
      </c>
      <c r="CA639" s="4">
        <f>'დაზუსტ. საკუთ.'!H639</f>
        <v>0</v>
      </c>
    </row>
    <row r="640" spans="1:79" ht="15.75" thickTop="1" x14ac:dyDescent="0.25">
      <c r="A640" t="str">
        <f t="shared" ref="A640:A703" si="265">IF(OR(D640&lt;&gt;0,K640&lt;&gt;0),"a","b")</f>
        <v>a</v>
      </c>
      <c r="B640" s="5"/>
      <c r="C640" s="6" t="s">
        <v>10</v>
      </c>
      <c r="D640" s="7">
        <f t="shared" ref="D640:D703" si="266">SUM(O640,Z640,AV640,BR640)</f>
        <v>9000000</v>
      </c>
      <c r="E640" s="7">
        <f t="shared" ref="E640:E703" si="267">SUM(P640,AA640,AW640,BS640)</f>
        <v>9000000</v>
      </c>
      <c r="F640" s="7">
        <f t="shared" ref="F640:I703" si="268">SUM(Q640,AB640,AX640,BT640)</f>
        <v>0</v>
      </c>
      <c r="G640" s="7">
        <f t="shared" si="268"/>
        <v>0</v>
      </c>
      <c r="H640" s="7">
        <f t="shared" si="268"/>
        <v>0</v>
      </c>
      <c r="I640" s="7">
        <f t="shared" si="268"/>
        <v>0</v>
      </c>
      <c r="J640" s="7">
        <f t="shared" ref="J640:M703" si="269">SUM(U640,AF640,BB640,BX640)</f>
        <v>0</v>
      </c>
      <c r="K640" s="7">
        <f t="shared" si="269"/>
        <v>9000000</v>
      </c>
      <c r="L640" s="7">
        <f t="shared" si="269"/>
        <v>9000000</v>
      </c>
      <c r="M640" s="7">
        <f t="shared" si="262"/>
        <v>0</v>
      </c>
      <c r="O640" s="7">
        <f t="shared" ref="O640:O703" si="270">SUM(P640,Q640)</f>
        <v>2220000</v>
      </c>
      <c r="P640" s="7">
        <f>'დამტკ. ბიუჯ.'!E640</f>
        <v>2220000</v>
      </c>
      <c r="Q640" s="7">
        <f>'დამტკ. საკუთ.'!E640</f>
        <v>0</v>
      </c>
      <c r="R640" s="7">
        <f>'ცვლილ. ბიუჯ.'!F640</f>
        <v>-146000</v>
      </c>
      <c r="S640" s="7">
        <f>'ცვლილ. საკუთ.'!F640</f>
        <v>0</v>
      </c>
      <c r="T640" s="7">
        <f>'მთავრ. ფონდი'!F640</f>
        <v>0</v>
      </c>
      <c r="U640" s="7">
        <f>'პრეზ. ფონდი'!F640</f>
        <v>0</v>
      </c>
      <c r="V640" s="7">
        <f>'დაზუსტ. ნაერთი'!E640</f>
        <v>2074000</v>
      </c>
      <c r="W640" s="7">
        <f>'დაზუსტ. ბიუჯ.'!E640</f>
        <v>2074000</v>
      </c>
      <c r="X640" s="7">
        <f>'დაზუსტ. საკუთ.'!E640</f>
        <v>0</v>
      </c>
      <c r="Z640" s="7">
        <f t="shared" ref="Z640:Z703" si="271">SUM(AA640,AB640)</f>
        <v>2250000</v>
      </c>
      <c r="AA640" s="7">
        <f>'დამტკ. ბიუჯ.'!F640</f>
        <v>2250000</v>
      </c>
      <c r="AB640" s="7">
        <f>'დამტკ. საკუთ.'!F640</f>
        <v>0</v>
      </c>
      <c r="AC640" s="7">
        <f>'ცვლილ. ბიუჯ.'!G640</f>
        <v>146000</v>
      </c>
      <c r="AD640" s="7">
        <f>'ცვლილ. საკუთ.'!G640</f>
        <v>0</v>
      </c>
      <c r="AE640" s="7">
        <f>'მთავრ. ფონდი'!G640</f>
        <v>0</v>
      </c>
      <c r="AF640" s="7">
        <f>'პრეზ. ფონდი'!G640</f>
        <v>0</v>
      </c>
      <c r="AG640" s="7">
        <f>'დაზუსტ. ნაერთი'!F640</f>
        <v>2396000</v>
      </c>
      <c r="AH640" s="7">
        <f>'დაზუსტ. ბიუჯ.'!F640</f>
        <v>2396000</v>
      </c>
      <c r="AI640" s="7">
        <f>'დაზუსტ. საკუთ.'!F640</f>
        <v>0</v>
      </c>
      <c r="AK640" s="7">
        <f t="shared" ref="AK640:AK703" si="272">SUM(O640,Z640)</f>
        <v>4470000</v>
      </c>
      <c r="AL640" s="7">
        <f t="shared" ref="AL640:AL703" si="273">SUM(P640,AA640)</f>
        <v>4470000</v>
      </c>
      <c r="AM640" s="7">
        <f t="shared" ref="AM640:AP703" si="274">SUM(Q640,AB640)</f>
        <v>0</v>
      </c>
      <c r="AN640" s="7">
        <f t="shared" si="274"/>
        <v>0</v>
      </c>
      <c r="AO640" s="7">
        <f t="shared" si="274"/>
        <v>0</v>
      </c>
      <c r="AP640" s="7">
        <f t="shared" si="274"/>
        <v>0</v>
      </c>
      <c r="AQ640" s="7">
        <f t="shared" ref="AQ640:AT703" si="275">SUM(U640,AF640)</f>
        <v>0</v>
      </c>
      <c r="AR640" s="7">
        <f t="shared" si="275"/>
        <v>4470000</v>
      </c>
      <c r="AS640" s="7">
        <f t="shared" si="275"/>
        <v>4470000</v>
      </c>
      <c r="AT640" s="7">
        <f t="shared" si="263"/>
        <v>0</v>
      </c>
      <c r="AV640" s="7">
        <f t="shared" ref="AV640:AV703" si="276">SUM(AW640,AX640)</f>
        <v>2290000</v>
      </c>
      <c r="AW640" s="7">
        <f>'დამტკ. ბიუჯ.'!G640</f>
        <v>2290000</v>
      </c>
      <c r="AX640" s="7">
        <f>'დამტკ. საკუთ.'!G640</f>
        <v>0</v>
      </c>
      <c r="AY640" s="7">
        <f>'ცვლილ. ბიუჯ.'!H640</f>
        <v>0</v>
      </c>
      <c r="AZ640" s="7">
        <f>'ცვლილ. საკუთ.'!H640</f>
        <v>0</v>
      </c>
      <c r="BA640" s="7">
        <f>'მთავრ. ფონდი'!H640</f>
        <v>0</v>
      </c>
      <c r="BB640" s="7">
        <f>'პრეზ. ფონდი'!H640</f>
        <v>0</v>
      </c>
      <c r="BC640" s="7">
        <f>'დაზუსტ. ნაერთი'!G640</f>
        <v>2290000</v>
      </c>
      <c r="BD640" s="7">
        <f>'დაზუსტ. ბიუჯ.'!G640</f>
        <v>2290000</v>
      </c>
      <c r="BE640" s="7">
        <f>'დაზუსტ. საკუთ.'!G640</f>
        <v>0</v>
      </c>
      <c r="BG640" s="7">
        <f t="shared" ref="BG640:BJ703" si="277">SUM(O640,Z640,AV640)</f>
        <v>6760000</v>
      </c>
      <c r="BH640" s="7">
        <f t="shared" si="277"/>
        <v>6760000</v>
      </c>
      <c r="BI640" s="7">
        <f t="shared" si="277"/>
        <v>0</v>
      </c>
      <c r="BJ640" s="7">
        <f t="shared" si="277"/>
        <v>0</v>
      </c>
      <c r="BK640" s="7">
        <f t="shared" ref="BK640:BO703" si="278">SUM(S640,AD640,AZ640)</f>
        <v>0</v>
      </c>
      <c r="BL640" s="7">
        <f t="shared" si="278"/>
        <v>0</v>
      </c>
      <c r="BM640" s="7">
        <f t="shared" si="278"/>
        <v>0</v>
      </c>
      <c r="BN640" s="7">
        <f t="shared" si="264"/>
        <v>6760000</v>
      </c>
      <c r="BO640" s="7">
        <f t="shared" si="264"/>
        <v>6760000</v>
      </c>
      <c r="BP640" s="7">
        <f t="shared" si="264"/>
        <v>0</v>
      </c>
      <c r="BR640" s="7">
        <f t="shared" ref="BR640:BR703" si="279">SUM(BS640,BT640)</f>
        <v>2240000</v>
      </c>
      <c r="BS640" s="7">
        <f>'დამტკ. ბიუჯ.'!H640</f>
        <v>2240000</v>
      </c>
      <c r="BT640" s="7">
        <f>'დამტკ. საკუთ.'!H640</f>
        <v>0</v>
      </c>
      <c r="BU640" s="7">
        <f>'ცვლილ. ბიუჯ.'!I640</f>
        <v>0</v>
      </c>
      <c r="BV640" s="7">
        <f>'ცვლილ. საკუთ.'!I640</f>
        <v>0</v>
      </c>
      <c r="BW640" s="7">
        <f>'მთავრ. ფონდი'!I640</f>
        <v>0</v>
      </c>
      <c r="BX640" s="7">
        <f>'პრეზ. ფონდი'!I640</f>
        <v>0</v>
      </c>
      <c r="BY640" s="7">
        <f>'დაზუსტ. ნაერთი'!H640</f>
        <v>2240000</v>
      </c>
      <c r="BZ640" s="7">
        <f>'დაზუსტ. ბიუჯ.'!H640</f>
        <v>2240000</v>
      </c>
      <c r="CA640" s="7">
        <f>'დაზუსტ. საკუთ.'!H640</f>
        <v>0</v>
      </c>
    </row>
    <row r="641" spans="1:79" x14ac:dyDescent="0.25">
      <c r="A641" t="str">
        <f t="shared" si="265"/>
        <v>b</v>
      </c>
      <c r="B641" s="8"/>
      <c r="C641" s="9" t="s">
        <v>11</v>
      </c>
      <c r="D641" s="10">
        <f t="shared" si="266"/>
        <v>0</v>
      </c>
      <c r="E641" s="10">
        <f t="shared" si="267"/>
        <v>0</v>
      </c>
      <c r="F641" s="10">
        <f t="shared" si="268"/>
        <v>0</v>
      </c>
      <c r="G641" s="10">
        <f t="shared" si="268"/>
        <v>0</v>
      </c>
      <c r="H641" s="10">
        <f t="shared" si="268"/>
        <v>0</v>
      </c>
      <c r="I641" s="10">
        <f t="shared" si="268"/>
        <v>0</v>
      </c>
      <c r="J641" s="10">
        <f t="shared" si="269"/>
        <v>0</v>
      </c>
      <c r="K641" s="10">
        <f t="shared" si="269"/>
        <v>0</v>
      </c>
      <c r="L641" s="10">
        <f t="shared" si="269"/>
        <v>0</v>
      </c>
      <c r="M641" s="10">
        <f t="shared" si="262"/>
        <v>0</v>
      </c>
      <c r="O641" s="10">
        <f t="shared" si="270"/>
        <v>0</v>
      </c>
      <c r="P641" s="10">
        <f>'დამტკ. ბიუჯ.'!E641</f>
        <v>0</v>
      </c>
      <c r="Q641" s="10">
        <f>'დამტკ. საკუთ.'!E641</f>
        <v>0</v>
      </c>
      <c r="R641" s="10">
        <f>'ცვლილ. ბიუჯ.'!F641</f>
        <v>0</v>
      </c>
      <c r="S641" s="10">
        <f>'ცვლილ. საკუთ.'!F641</f>
        <v>0</v>
      </c>
      <c r="T641" s="10">
        <f>'მთავრ. ფონდი'!F641</f>
        <v>0</v>
      </c>
      <c r="U641" s="10">
        <f>'პრეზ. ფონდი'!F641</f>
        <v>0</v>
      </c>
      <c r="V641" s="10">
        <f>'დაზუსტ. ნაერთი'!E641</f>
        <v>0</v>
      </c>
      <c r="W641" s="10">
        <f>'დაზუსტ. ბიუჯ.'!E641</f>
        <v>0</v>
      </c>
      <c r="X641" s="10">
        <f>'დაზუსტ. საკუთ.'!E641</f>
        <v>0</v>
      </c>
      <c r="Z641" s="10">
        <f t="shared" si="271"/>
        <v>0</v>
      </c>
      <c r="AA641" s="10">
        <f>'დამტკ. ბიუჯ.'!F641</f>
        <v>0</v>
      </c>
      <c r="AB641" s="10">
        <f>'დამტკ. საკუთ.'!F641</f>
        <v>0</v>
      </c>
      <c r="AC641" s="10">
        <f>'ცვლილ. ბიუჯ.'!G641</f>
        <v>0</v>
      </c>
      <c r="AD641" s="10">
        <f>'ცვლილ. საკუთ.'!G641</f>
        <v>0</v>
      </c>
      <c r="AE641" s="10">
        <f>'მთავრ. ფონდი'!G641</f>
        <v>0</v>
      </c>
      <c r="AF641" s="10">
        <f>'პრეზ. ფონდი'!G641</f>
        <v>0</v>
      </c>
      <c r="AG641" s="10">
        <f>'დაზუსტ. ნაერთი'!F641</f>
        <v>0</v>
      </c>
      <c r="AH641" s="10">
        <f>'დაზუსტ. ბიუჯ.'!F641</f>
        <v>0</v>
      </c>
      <c r="AI641" s="10">
        <f>'დაზუსტ. საკუთ.'!F641</f>
        <v>0</v>
      </c>
      <c r="AK641" s="10">
        <f t="shared" si="272"/>
        <v>0</v>
      </c>
      <c r="AL641" s="10">
        <f t="shared" si="273"/>
        <v>0</v>
      </c>
      <c r="AM641" s="10">
        <f t="shared" si="274"/>
        <v>0</v>
      </c>
      <c r="AN641" s="10">
        <f t="shared" si="274"/>
        <v>0</v>
      </c>
      <c r="AO641" s="10">
        <f t="shared" si="274"/>
        <v>0</v>
      </c>
      <c r="AP641" s="10">
        <f t="shared" si="274"/>
        <v>0</v>
      </c>
      <c r="AQ641" s="10">
        <f t="shared" si="275"/>
        <v>0</v>
      </c>
      <c r="AR641" s="10">
        <f t="shared" si="275"/>
        <v>0</v>
      </c>
      <c r="AS641" s="10">
        <f t="shared" si="275"/>
        <v>0</v>
      </c>
      <c r="AT641" s="10">
        <f t="shared" si="263"/>
        <v>0</v>
      </c>
      <c r="AV641" s="10">
        <f t="shared" si="276"/>
        <v>0</v>
      </c>
      <c r="AW641" s="10">
        <f>'დამტკ. ბიუჯ.'!G641</f>
        <v>0</v>
      </c>
      <c r="AX641" s="10">
        <f>'დამტკ. საკუთ.'!G641</f>
        <v>0</v>
      </c>
      <c r="AY641" s="10">
        <f>'ცვლილ. ბიუჯ.'!H641</f>
        <v>0</v>
      </c>
      <c r="AZ641" s="10">
        <f>'ცვლილ. საკუთ.'!H641</f>
        <v>0</v>
      </c>
      <c r="BA641" s="10">
        <f>'მთავრ. ფონდი'!H641</f>
        <v>0</v>
      </c>
      <c r="BB641" s="10">
        <f>'პრეზ. ფონდი'!H641</f>
        <v>0</v>
      </c>
      <c r="BC641" s="10">
        <f>'დაზუსტ. ნაერთი'!G641</f>
        <v>0</v>
      </c>
      <c r="BD641" s="10">
        <f>'დაზუსტ. ბიუჯ.'!G641</f>
        <v>0</v>
      </c>
      <c r="BE641" s="10">
        <f>'დაზუსტ. საკუთ.'!G641</f>
        <v>0</v>
      </c>
      <c r="BG641" s="10">
        <f t="shared" si="277"/>
        <v>0</v>
      </c>
      <c r="BH641" s="10">
        <f t="shared" si="277"/>
        <v>0</v>
      </c>
      <c r="BI641" s="10">
        <f t="shared" si="277"/>
        <v>0</v>
      </c>
      <c r="BJ641" s="10">
        <f t="shared" si="277"/>
        <v>0</v>
      </c>
      <c r="BK641" s="10">
        <f t="shared" si="278"/>
        <v>0</v>
      </c>
      <c r="BL641" s="10">
        <f t="shared" si="278"/>
        <v>0</v>
      </c>
      <c r="BM641" s="10">
        <f t="shared" si="278"/>
        <v>0</v>
      </c>
      <c r="BN641" s="10">
        <f t="shared" si="264"/>
        <v>0</v>
      </c>
      <c r="BO641" s="10">
        <f t="shared" si="264"/>
        <v>0</v>
      </c>
      <c r="BP641" s="10">
        <f t="shared" si="264"/>
        <v>0</v>
      </c>
      <c r="BR641" s="10">
        <f t="shared" si="279"/>
        <v>0</v>
      </c>
      <c r="BS641" s="10">
        <f>'დამტკ. ბიუჯ.'!H641</f>
        <v>0</v>
      </c>
      <c r="BT641" s="10">
        <f>'დამტკ. საკუთ.'!H641</f>
        <v>0</v>
      </c>
      <c r="BU641" s="10">
        <f>'ცვლილ. ბიუჯ.'!I641</f>
        <v>0</v>
      </c>
      <c r="BV641" s="10">
        <f>'ცვლილ. საკუთ.'!I641</f>
        <v>0</v>
      </c>
      <c r="BW641" s="10">
        <f>'მთავრ. ფონდი'!I641</f>
        <v>0</v>
      </c>
      <c r="BX641" s="10">
        <f>'პრეზ. ფონდი'!I641</f>
        <v>0</v>
      </c>
      <c r="BY641" s="10">
        <f>'დაზუსტ. ნაერთი'!H641</f>
        <v>0</v>
      </c>
      <c r="BZ641" s="10">
        <f>'დაზუსტ. ბიუჯ.'!H641</f>
        <v>0</v>
      </c>
      <c r="CA641" s="10">
        <f>'დაზუსტ. საკუთ.'!H641</f>
        <v>0</v>
      </c>
    </row>
    <row r="642" spans="1:79" x14ac:dyDescent="0.25">
      <c r="A642" t="str">
        <f t="shared" si="265"/>
        <v>b</v>
      </c>
      <c r="B642" s="8"/>
      <c r="C642" s="9" t="s">
        <v>12</v>
      </c>
      <c r="D642" s="10">
        <f t="shared" si="266"/>
        <v>0</v>
      </c>
      <c r="E642" s="10">
        <f t="shared" si="267"/>
        <v>0</v>
      </c>
      <c r="F642" s="10">
        <f t="shared" si="268"/>
        <v>0</v>
      </c>
      <c r="G642" s="10">
        <f t="shared" si="268"/>
        <v>0</v>
      </c>
      <c r="H642" s="10">
        <f t="shared" si="268"/>
        <v>0</v>
      </c>
      <c r="I642" s="10">
        <f t="shared" si="268"/>
        <v>0</v>
      </c>
      <c r="J642" s="10">
        <f t="shared" si="269"/>
        <v>0</v>
      </c>
      <c r="K642" s="10">
        <f t="shared" si="269"/>
        <v>0</v>
      </c>
      <c r="L642" s="10">
        <f t="shared" si="269"/>
        <v>0</v>
      </c>
      <c r="M642" s="10">
        <f t="shared" si="269"/>
        <v>0</v>
      </c>
      <c r="O642" s="10">
        <f t="shared" si="270"/>
        <v>0</v>
      </c>
      <c r="P642" s="10">
        <f>'დამტკ. ბიუჯ.'!E642</f>
        <v>0</v>
      </c>
      <c r="Q642" s="10">
        <f>'დამტკ. საკუთ.'!E642</f>
        <v>0</v>
      </c>
      <c r="R642" s="10">
        <f>'ცვლილ. ბიუჯ.'!F642</f>
        <v>0</v>
      </c>
      <c r="S642" s="10">
        <f>'ცვლილ. საკუთ.'!F642</f>
        <v>0</v>
      </c>
      <c r="T642" s="10">
        <f>'მთავრ. ფონდი'!F642</f>
        <v>0</v>
      </c>
      <c r="U642" s="10">
        <f>'პრეზ. ფონდი'!F642</f>
        <v>0</v>
      </c>
      <c r="V642" s="10">
        <f>'დაზუსტ. ნაერთი'!E642</f>
        <v>0</v>
      </c>
      <c r="W642" s="10">
        <f>'დაზუსტ. ბიუჯ.'!E642</f>
        <v>0</v>
      </c>
      <c r="X642" s="10">
        <f>'დაზუსტ. საკუთ.'!E642</f>
        <v>0</v>
      </c>
      <c r="Z642" s="10">
        <f t="shared" si="271"/>
        <v>0</v>
      </c>
      <c r="AA642" s="10">
        <f>'დამტკ. ბიუჯ.'!F642</f>
        <v>0</v>
      </c>
      <c r="AB642" s="10">
        <f>'დამტკ. საკუთ.'!F642</f>
        <v>0</v>
      </c>
      <c r="AC642" s="10">
        <f>'ცვლილ. ბიუჯ.'!G642</f>
        <v>0</v>
      </c>
      <c r="AD642" s="10">
        <f>'ცვლილ. საკუთ.'!G642</f>
        <v>0</v>
      </c>
      <c r="AE642" s="10">
        <f>'მთავრ. ფონდი'!G642</f>
        <v>0</v>
      </c>
      <c r="AF642" s="10">
        <f>'პრეზ. ფონდი'!G642</f>
        <v>0</v>
      </c>
      <c r="AG642" s="10">
        <f>'დაზუსტ. ნაერთი'!F642</f>
        <v>0</v>
      </c>
      <c r="AH642" s="10">
        <f>'დაზუსტ. ბიუჯ.'!F642</f>
        <v>0</v>
      </c>
      <c r="AI642" s="10">
        <f>'დაზუსტ. საკუთ.'!F642</f>
        <v>0</v>
      </c>
      <c r="AK642" s="10">
        <f t="shared" si="272"/>
        <v>0</v>
      </c>
      <c r="AL642" s="10">
        <f t="shared" si="273"/>
        <v>0</v>
      </c>
      <c r="AM642" s="10">
        <f t="shared" si="274"/>
        <v>0</v>
      </c>
      <c r="AN642" s="10">
        <f t="shared" si="274"/>
        <v>0</v>
      </c>
      <c r="AO642" s="10">
        <f t="shared" si="274"/>
        <v>0</v>
      </c>
      <c r="AP642" s="10">
        <f t="shared" si="274"/>
        <v>0</v>
      </c>
      <c r="AQ642" s="10">
        <f t="shared" si="275"/>
        <v>0</v>
      </c>
      <c r="AR642" s="10">
        <f t="shared" si="275"/>
        <v>0</v>
      </c>
      <c r="AS642" s="10">
        <f t="shared" si="275"/>
        <v>0</v>
      </c>
      <c r="AT642" s="10">
        <f t="shared" si="275"/>
        <v>0</v>
      </c>
      <c r="AV642" s="10">
        <f t="shared" si="276"/>
        <v>0</v>
      </c>
      <c r="AW642" s="10">
        <f>'დამტკ. ბიუჯ.'!G642</f>
        <v>0</v>
      </c>
      <c r="AX642" s="10">
        <f>'დამტკ. საკუთ.'!G642</f>
        <v>0</v>
      </c>
      <c r="AY642" s="10">
        <f>'ცვლილ. ბიუჯ.'!H642</f>
        <v>0</v>
      </c>
      <c r="AZ642" s="10">
        <f>'ცვლილ. საკუთ.'!H642</f>
        <v>0</v>
      </c>
      <c r="BA642" s="10">
        <f>'მთავრ. ფონდი'!H642</f>
        <v>0</v>
      </c>
      <c r="BB642" s="10">
        <f>'პრეზ. ფონდი'!H642</f>
        <v>0</v>
      </c>
      <c r="BC642" s="10">
        <f>'დაზუსტ. ნაერთი'!G642</f>
        <v>0</v>
      </c>
      <c r="BD642" s="10">
        <f>'დაზუსტ. ბიუჯ.'!G642</f>
        <v>0</v>
      </c>
      <c r="BE642" s="10">
        <f>'დაზუსტ. საკუთ.'!G642</f>
        <v>0</v>
      </c>
      <c r="BG642" s="10">
        <f t="shared" si="277"/>
        <v>0</v>
      </c>
      <c r="BH642" s="10">
        <f t="shared" si="277"/>
        <v>0</v>
      </c>
      <c r="BI642" s="10">
        <f t="shared" si="277"/>
        <v>0</v>
      </c>
      <c r="BJ642" s="10">
        <f t="shared" si="277"/>
        <v>0</v>
      </c>
      <c r="BK642" s="10">
        <f t="shared" si="278"/>
        <v>0</v>
      </c>
      <c r="BL642" s="10">
        <f t="shared" si="278"/>
        <v>0</v>
      </c>
      <c r="BM642" s="10">
        <f t="shared" si="278"/>
        <v>0</v>
      </c>
      <c r="BN642" s="10">
        <f t="shared" si="278"/>
        <v>0</v>
      </c>
      <c r="BO642" s="10">
        <f t="shared" si="278"/>
        <v>0</v>
      </c>
      <c r="BP642" s="10">
        <f t="shared" ref="BP642:BP705" si="280">SUM(X642,AI642,BE642)</f>
        <v>0</v>
      </c>
      <c r="BR642" s="10">
        <f t="shared" si="279"/>
        <v>0</v>
      </c>
      <c r="BS642" s="10">
        <f>'დამტკ. ბიუჯ.'!H642</f>
        <v>0</v>
      </c>
      <c r="BT642" s="10">
        <f>'დამტკ. საკუთ.'!H642</f>
        <v>0</v>
      </c>
      <c r="BU642" s="10">
        <f>'ცვლილ. ბიუჯ.'!I642</f>
        <v>0</v>
      </c>
      <c r="BV642" s="10">
        <f>'ცვლილ. საკუთ.'!I642</f>
        <v>0</v>
      </c>
      <c r="BW642" s="10">
        <f>'მთავრ. ფონდი'!I642</f>
        <v>0</v>
      </c>
      <c r="BX642" s="10">
        <f>'პრეზ. ფონდი'!I642</f>
        <v>0</v>
      </c>
      <c r="BY642" s="10">
        <f>'დაზუსტ. ნაერთი'!H642</f>
        <v>0</v>
      </c>
      <c r="BZ642" s="10">
        <f>'დაზუსტ. ბიუჯ.'!H642</f>
        <v>0</v>
      </c>
      <c r="CA642" s="10">
        <f>'დაზუსტ. საკუთ.'!H642</f>
        <v>0</v>
      </c>
    </row>
    <row r="643" spans="1:79" x14ac:dyDescent="0.25">
      <c r="A643" t="str">
        <f t="shared" si="265"/>
        <v>b</v>
      </c>
      <c r="B643" s="8"/>
      <c r="C643" s="9" t="s">
        <v>13</v>
      </c>
      <c r="D643" s="10">
        <f t="shared" si="266"/>
        <v>0</v>
      </c>
      <c r="E643" s="10">
        <f t="shared" si="267"/>
        <v>0</v>
      </c>
      <c r="F643" s="10">
        <f t="shared" si="268"/>
        <v>0</v>
      </c>
      <c r="G643" s="10">
        <f t="shared" si="268"/>
        <v>0</v>
      </c>
      <c r="H643" s="10">
        <f t="shared" si="268"/>
        <v>0</v>
      </c>
      <c r="I643" s="10">
        <f t="shared" si="268"/>
        <v>0</v>
      </c>
      <c r="J643" s="10">
        <f t="shared" si="269"/>
        <v>0</v>
      </c>
      <c r="K643" s="10">
        <f t="shared" si="269"/>
        <v>0</v>
      </c>
      <c r="L643" s="10">
        <f t="shared" si="269"/>
        <v>0</v>
      </c>
      <c r="M643" s="10">
        <f t="shared" si="269"/>
        <v>0</v>
      </c>
      <c r="O643" s="10">
        <f t="shared" si="270"/>
        <v>0</v>
      </c>
      <c r="P643" s="10">
        <f>'დამტკ. ბიუჯ.'!E643</f>
        <v>0</v>
      </c>
      <c r="Q643" s="10">
        <f>'დამტკ. საკუთ.'!E643</f>
        <v>0</v>
      </c>
      <c r="R643" s="10">
        <f>'ცვლილ. ბიუჯ.'!F643</f>
        <v>0</v>
      </c>
      <c r="S643" s="10">
        <f>'ცვლილ. საკუთ.'!F643</f>
        <v>0</v>
      </c>
      <c r="T643" s="10">
        <f>'მთავრ. ფონდი'!F643</f>
        <v>0</v>
      </c>
      <c r="U643" s="10">
        <f>'პრეზ. ფონდი'!F643</f>
        <v>0</v>
      </c>
      <c r="V643" s="10">
        <f>'დაზუსტ. ნაერთი'!E643</f>
        <v>0</v>
      </c>
      <c r="W643" s="10">
        <f>'დაზუსტ. ბიუჯ.'!E643</f>
        <v>0</v>
      </c>
      <c r="X643" s="10">
        <f>'დაზუსტ. საკუთ.'!E643</f>
        <v>0</v>
      </c>
      <c r="Z643" s="10">
        <f t="shared" si="271"/>
        <v>0</v>
      </c>
      <c r="AA643" s="10">
        <f>'დამტკ. ბიუჯ.'!F643</f>
        <v>0</v>
      </c>
      <c r="AB643" s="10">
        <f>'დამტკ. საკუთ.'!F643</f>
        <v>0</v>
      </c>
      <c r="AC643" s="10">
        <f>'ცვლილ. ბიუჯ.'!G643</f>
        <v>0</v>
      </c>
      <c r="AD643" s="10">
        <f>'ცვლილ. საკუთ.'!G643</f>
        <v>0</v>
      </c>
      <c r="AE643" s="10">
        <f>'მთავრ. ფონდი'!G643</f>
        <v>0</v>
      </c>
      <c r="AF643" s="10">
        <f>'პრეზ. ფონდი'!G643</f>
        <v>0</v>
      </c>
      <c r="AG643" s="10">
        <f>'დაზუსტ. ნაერთი'!F643</f>
        <v>0</v>
      </c>
      <c r="AH643" s="10">
        <f>'დაზუსტ. ბიუჯ.'!F643</f>
        <v>0</v>
      </c>
      <c r="AI643" s="10">
        <f>'დაზუსტ. საკუთ.'!F643</f>
        <v>0</v>
      </c>
      <c r="AK643" s="10">
        <f t="shared" si="272"/>
        <v>0</v>
      </c>
      <c r="AL643" s="10">
        <f t="shared" si="273"/>
        <v>0</v>
      </c>
      <c r="AM643" s="10">
        <f t="shared" si="274"/>
        <v>0</v>
      </c>
      <c r="AN643" s="10">
        <f t="shared" si="274"/>
        <v>0</v>
      </c>
      <c r="AO643" s="10">
        <f t="shared" si="274"/>
        <v>0</v>
      </c>
      <c r="AP643" s="10">
        <f t="shared" si="274"/>
        <v>0</v>
      </c>
      <c r="AQ643" s="10">
        <f t="shared" si="275"/>
        <v>0</v>
      </c>
      <c r="AR643" s="10">
        <f t="shared" si="275"/>
        <v>0</v>
      </c>
      <c r="AS643" s="10">
        <f t="shared" si="275"/>
        <v>0</v>
      </c>
      <c r="AT643" s="10">
        <f t="shared" si="275"/>
        <v>0</v>
      </c>
      <c r="AV643" s="10">
        <f t="shared" si="276"/>
        <v>0</v>
      </c>
      <c r="AW643" s="10">
        <f>'დამტკ. ბიუჯ.'!G643</f>
        <v>0</v>
      </c>
      <c r="AX643" s="10">
        <f>'დამტკ. საკუთ.'!G643</f>
        <v>0</v>
      </c>
      <c r="AY643" s="10">
        <f>'ცვლილ. ბიუჯ.'!H643</f>
        <v>0</v>
      </c>
      <c r="AZ643" s="10">
        <f>'ცვლილ. საკუთ.'!H643</f>
        <v>0</v>
      </c>
      <c r="BA643" s="10">
        <f>'მთავრ. ფონდი'!H643</f>
        <v>0</v>
      </c>
      <c r="BB643" s="10">
        <f>'პრეზ. ფონდი'!H643</f>
        <v>0</v>
      </c>
      <c r="BC643" s="10">
        <f>'დაზუსტ. ნაერთი'!G643</f>
        <v>0</v>
      </c>
      <c r="BD643" s="10">
        <f>'დაზუსტ. ბიუჯ.'!G643</f>
        <v>0</v>
      </c>
      <c r="BE643" s="10">
        <f>'დაზუსტ. საკუთ.'!G643</f>
        <v>0</v>
      </c>
      <c r="BG643" s="10">
        <f t="shared" si="277"/>
        <v>0</v>
      </c>
      <c r="BH643" s="10">
        <f t="shared" si="277"/>
        <v>0</v>
      </c>
      <c r="BI643" s="10">
        <f t="shared" si="277"/>
        <v>0</v>
      </c>
      <c r="BJ643" s="10">
        <f t="shared" si="277"/>
        <v>0</v>
      </c>
      <c r="BK643" s="10">
        <f t="shared" si="278"/>
        <v>0</v>
      </c>
      <c r="BL643" s="10">
        <f t="shared" si="278"/>
        <v>0</v>
      </c>
      <c r="BM643" s="10">
        <f t="shared" si="278"/>
        <v>0</v>
      </c>
      <c r="BN643" s="10">
        <f t="shared" si="278"/>
        <v>0</v>
      </c>
      <c r="BO643" s="10">
        <f t="shared" ref="BO643:BP706" si="281">SUM(W643,AH643,BD643)</f>
        <v>0</v>
      </c>
      <c r="BP643" s="10">
        <f t="shared" si="280"/>
        <v>0</v>
      </c>
      <c r="BR643" s="10">
        <f t="shared" si="279"/>
        <v>0</v>
      </c>
      <c r="BS643" s="10">
        <f>'დამტკ. ბიუჯ.'!H643</f>
        <v>0</v>
      </c>
      <c r="BT643" s="10">
        <f>'დამტკ. საკუთ.'!H643</f>
        <v>0</v>
      </c>
      <c r="BU643" s="10">
        <f>'ცვლილ. ბიუჯ.'!I643</f>
        <v>0</v>
      </c>
      <c r="BV643" s="10">
        <f>'ცვლილ. საკუთ.'!I643</f>
        <v>0</v>
      </c>
      <c r="BW643" s="10">
        <f>'მთავრ. ფონდი'!I643</f>
        <v>0</v>
      </c>
      <c r="BX643" s="10">
        <f>'პრეზ. ფონდი'!I643</f>
        <v>0</v>
      </c>
      <c r="BY643" s="10">
        <f>'დაზუსტ. ნაერთი'!H643</f>
        <v>0</v>
      </c>
      <c r="BZ643" s="10">
        <f>'დაზუსტ. ბიუჯ.'!H643</f>
        <v>0</v>
      </c>
      <c r="CA643" s="10">
        <f>'დაზუსტ. საკუთ.'!H643</f>
        <v>0</v>
      </c>
    </row>
    <row r="644" spans="1:79" x14ac:dyDescent="0.25">
      <c r="A644" t="str">
        <f t="shared" si="265"/>
        <v>b</v>
      </c>
      <c r="B644" s="8"/>
      <c r="C644" s="9" t="s">
        <v>14</v>
      </c>
      <c r="D644" s="10">
        <f t="shared" si="266"/>
        <v>0</v>
      </c>
      <c r="E644" s="10">
        <f t="shared" si="267"/>
        <v>0</v>
      </c>
      <c r="F644" s="10">
        <f t="shared" si="268"/>
        <v>0</v>
      </c>
      <c r="G644" s="10">
        <f t="shared" si="268"/>
        <v>0</v>
      </c>
      <c r="H644" s="10">
        <f t="shared" si="268"/>
        <v>0</v>
      </c>
      <c r="I644" s="10">
        <f t="shared" si="268"/>
        <v>0</v>
      </c>
      <c r="J644" s="10">
        <f t="shared" si="269"/>
        <v>0</v>
      </c>
      <c r="K644" s="10">
        <f t="shared" si="269"/>
        <v>0</v>
      </c>
      <c r="L644" s="10">
        <f t="shared" si="269"/>
        <v>0</v>
      </c>
      <c r="M644" s="10">
        <f t="shared" si="269"/>
        <v>0</v>
      </c>
      <c r="O644" s="10">
        <f t="shared" si="270"/>
        <v>0</v>
      </c>
      <c r="P644" s="10">
        <f>'დამტკ. ბიუჯ.'!E644</f>
        <v>0</v>
      </c>
      <c r="Q644" s="10">
        <f>'დამტკ. საკუთ.'!E644</f>
        <v>0</v>
      </c>
      <c r="R644" s="10">
        <f>'ცვლილ. ბიუჯ.'!F644</f>
        <v>0</v>
      </c>
      <c r="S644" s="10">
        <f>'ცვლილ. საკუთ.'!F644</f>
        <v>0</v>
      </c>
      <c r="T644" s="10">
        <f>'მთავრ. ფონდი'!F644</f>
        <v>0</v>
      </c>
      <c r="U644" s="10">
        <f>'პრეზ. ფონდი'!F644</f>
        <v>0</v>
      </c>
      <c r="V644" s="10">
        <f>'დაზუსტ. ნაერთი'!E644</f>
        <v>0</v>
      </c>
      <c r="W644" s="10">
        <f>'დაზუსტ. ბიუჯ.'!E644</f>
        <v>0</v>
      </c>
      <c r="X644" s="10">
        <f>'დაზუსტ. საკუთ.'!E644</f>
        <v>0</v>
      </c>
      <c r="Z644" s="10">
        <f t="shared" si="271"/>
        <v>0</v>
      </c>
      <c r="AA644" s="10">
        <f>'დამტკ. ბიუჯ.'!F644</f>
        <v>0</v>
      </c>
      <c r="AB644" s="10">
        <f>'დამტკ. საკუთ.'!F644</f>
        <v>0</v>
      </c>
      <c r="AC644" s="10">
        <f>'ცვლილ. ბიუჯ.'!G644</f>
        <v>0</v>
      </c>
      <c r="AD644" s="10">
        <f>'ცვლილ. საკუთ.'!G644</f>
        <v>0</v>
      </c>
      <c r="AE644" s="10">
        <f>'მთავრ. ფონდი'!G644</f>
        <v>0</v>
      </c>
      <c r="AF644" s="10">
        <f>'პრეზ. ფონდი'!G644</f>
        <v>0</v>
      </c>
      <c r="AG644" s="10">
        <f>'დაზუსტ. ნაერთი'!F644</f>
        <v>0</v>
      </c>
      <c r="AH644" s="10">
        <f>'დაზუსტ. ბიუჯ.'!F644</f>
        <v>0</v>
      </c>
      <c r="AI644" s="10">
        <f>'დაზუსტ. საკუთ.'!F644</f>
        <v>0</v>
      </c>
      <c r="AK644" s="10">
        <f t="shared" si="272"/>
        <v>0</v>
      </c>
      <c r="AL644" s="10">
        <f t="shared" si="273"/>
        <v>0</v>
      </c>
      <c r="AM644" s="10">
        <f t="shared" si="274"/>
        <v>0</v>
      </c>
      <c r="AN644" s="10">
        <f t="shared" si="274"/>
        <v>0</v>
      </c>
      <c r="AO644" s="10">
        <f t="shared" si="274"/>
        <v>0</v>
      </c>
      <c r="AP644" s="10">
        <f t="shared" si="274"/>
        <v>0</v>
      </c>
      <c r="AQ644" s="10">
        <f t="shared" si="275"/>
        <v>0</v>
      </c>
      <c r="AR644" s="10">
        <f t="shared" si="275"/>
        <v>0</v>
      </c>
      <c r="AS644" s="10">
        <f t="shared" si="275"/>
        <v>0</v>
      </c>
      <c r="AT644" s="10">
        <f t="shared" si="275"/>
        <v>0</v>
      </c>
      <c r="AV644" s="10">
        <f t="shared" si="276"/>
        <v>0</v>
      </c>
      <c r="AW644" s="10">
        <f>'დამტკ. ბიუჯ.'!G644</f>
        <v>0</v>
      </c>
      <c r="AX644" s="10">
        <f>'დამტკ. საკუთ.'!G644</f>
        <v>0</v>
      </c>
      <c r="AY644" s="10">
        <f>'ცვლილ. ბიუჯ.'!H644</f>
        <v>0</v>
      </c>
      <c r="AZ644" s="10">
        <f>'ცვლილ. საკუთ.'!H644</f>
        <v>0</v>
      </c>
      <c r="BA644" s="10">
        <f>'მთავრ. ფონდი'!H644</f>
        <v>0</v>
      </c>
      <c r="BB644" s="10">
        <f>'პრეზ. ფონდი'!H644</f>
        <v>0</v>
      </c>
      <c r="BC644" s="10">
        <f>'დაზუსტ. ნაერთი'!G644</f>
        <v>0</v>
      </c>
      <c r="BD644" s="10">
        <f>'დაზუსტ. ბიუჯ.'!G644</f>
        <v>0</v>
      </c>
      <c r="BE644" s="10">
        <f>'დაზუსტ. საკუთ.'!G644</f>
        <v>0</v>
      </c>
      <c r="BG644" s="10">
        <f t="shared" si="277"/>
        <v>0</v>
      </c>
      <c r="BH644" s="10">
        <f t="shared" si="277"/>
        <v>0</v>
      </c>
      <c r="BI644" s="10">
        <f t="shared" si="277"/>
        <v>0</v>
      </c>
      <c r="BJ644" s="10">
        <f t="shared" si="277"/>
        <v>0</v>
      </c>
      <c r="BK644" s="10">
        <f t="shared" si="278"/>
        <v>0</v>
      </c>
      <c r="BL644" s="10">
        <f t="shared" si="278"/>
        <v>0</v>
      </c>
      <c r="BM644" s="10">
        <f t="shared" si="278"/>
        <v>0</v>
      </c>
      <c r="BN644" s="10">
        <f t="shared" si="278"/>
        <v>0</v>
      </c>
      <c r="BO644" s="10">
        <f t="shared" si="281"/>
        <v>0</v>
      </c>
      <c r="BP644" s="10">
        <f t="shared" si="280"/>
        <v>0</v>
      </c>
      <c r="BR644" s="10">
        <f t="shared" si="279"/>
        <v>0</v>
      </c>
      <c r="BS644" s="10">
        <f>'დამტკ. ბიუჯ.'!H644</f>
        <v>0</v>
      </c>
      <c r="BT644" s="10">
        <f>'დამტკ. საკუთ.'!H644</f>
        <v>0</v>
      </c>
      <c r="BU644" s="10">
        <f>'ცვლილ. ბიუჯ.'!I644</f>
        <v>0</v>
      </c>
      <c r="BV644" s="10">
        <f>'ცვლილ. საკუთ.'!I644</f>
        <v>0</v>
      </c>
      <c r="BW644" s="10">
        <f>'მთავრ. ფონდი'!I644</f>
        <v>0</v>
      </c>
      <c r="BX644" s="10">
        <f>'პრეზ. ფონდი'!I644</f>
        <v>0</v>
      </c>
      <c r="BY644" s="10">
        <f>'დაზუსტ. ნაერთი'!H644</f>
        <v>0</v>
      </c>
      <c r="BZ644" s="10">
        <f>'დაზუსტ. ბიუჯ.'!H644</f>
        <v>0</v>
      </c>
      <c r="CA644" s="10">
        <f>'დაზუსტ. საკუთ.'!H644</f>
        <v>0</v>
      </c>
    </row>
    <row r="645" spans="1:79" x14ac:dyDescent="0.25">
      <c r="A645" t="str">
        <f t="shared" si="265"/>
        <v>b</v>
      </c>
      <c r="B645" s="8"/>
      <c r="C645" s="9" t="s">
        <v>15</v>
      </c>
      <c r="D645" s="10">
        <f t="shared" si="266"/>
        <v>0</v>
      </c>
      <c r="E645" s="10">
        <f t="shared" si="267"/>
        <v>0</v>
      </c>
      <c r="F645" s="10">
        <f t="shared" si="268"/>
        <v>0</v>
      </c>
      <c r="G645" s="10">
        <f t="shared" si="268"/>
        <v>0</v>
      </c>
      <c r="H645" s="10">
        <f t="shared" si="268"/>
        <v>0</v>
      </c>
      <c r="I645" s="10">
        <f t="shared" si="268"/>
        <v>0</v>
      </c>
      <c r="J645" s="10">
        <f t="shared" si="269"/>
        <v>0</v>
      </c>
      <c r="K645" s="10">
        <f t="shared" si="269"/>
        <v>0</v>
      </c>
      <c r="L645" s="10">
        <f t="shared" si="269"/>
        <v>0</v>
      </c>
      <c r="M645" s="10">
        <f t="shared" si="269"/>
        <v>0</v>
      </c>
      <c r="O645" s="10">
        <f t="shared" si="270"/>
        <v>0</v>
      </c>
      <c r="P645" s="10">
        <f>'დამტკ. ბიუჯ.'!E645</f>
        <v>0</v>
      </c>
      <c r="Q645" s="10">
        <f>'დამტკ. საკუთ.'!E645</f>
        <v>0</v>
      </c>
      <c r="R645" s="10">
        <f>'ცვლილ. ბიუჯ.'!F645</f>
        <v>0</v>
      </c>
      <c r="S645" s="10">
        <f>'ცვლილ. საკუთ.'!F645</f>
        <v>0</v>
      </c>
      <c r="T645" s="10">
        <f>'მთავრ. ფონდი'!F645</f>
        <v>0</v>
      </c>
      <c r="U645" s="10">
        <f>'პრეზ. ფონდი'!F645</f>
        <v>0</v>
      </c>
      <c r="V645" s="10">
        <f>'დაზუსტ. ნაერთი'!E645</f>
        <v>0</v>
      </c>
      <c r="W645" s="10">
        <f>'დაზუსტ. ბიუჯ.'!E645</f>
        <v>0</v>
      </c>
      <c r="X645" s="10">
        <f>'დაზუსტ. საკუთ.'!E645</f>
        <v>0</v>
      </c>
      <c r="Z645" s="10">
        <f t="shared" si="271"/>
        <v>0</v>
      </c>
      <c r="AA645" s="10">
        <f>'დამტკ. ბიუჯ.'!F645</f>
        <v>0</v>
      </c>
      <c r="AB645" s="10">
        <f>'დამტკ. საკუთ.'!F645</f>
        <v>0</v>
      </c>
      <c r="AC645" s="10">
        <f>'ცვლილ. ბიუჯ.'!G645</f>
        <v>0</v>
      </c>
      <c r="AD645" s="10">
        <f>'ცვლილ. საკუთ.'!G645</f>
        <v>0</v>
      </c>
      <c r="AE645" s="10">
        <f>'მთავრ. ფონდი'!G645</f>
        <v>0</v>
      </c>
      <c r="AF645" s="10">
        <f>'პრეზ. ფონდი'!G645</f>
        <v>0</v>
      </c>
      <c r="AG645" s="10">
        <f>'დაზუსტ. ნაერთი'!F645</f>
        <v>0</v>
      </c>
      <c r="AH645" s="10">
        <f>'დაზუსტ. ბიუჯ.'!F645</f>
        <v>0</v>
      </c>
      <c r="AI645" s="10">
        <f>'დაზუსტ. საკუთ.'!F645</f>
        <v>0</v>
      </c>
      <c r="AK645" s="10">
        <f t="shared" si="272"/>
        <v>0</v>
      </c>
      <c r="AL645" s="10">
        <f t="shared" si="273"/>
        <v>0</v>
      </c>
      <c r="AM645" s="10">
        <f t="shared" si="274"/>
        <v>0</v>
      </c>
      <c r="AN645" s="10">
        <f t="shared" si="274"/>
        <v>0</v>
      </c>
      <c r="AO645" s="10">
        <f t="shared" si="274"/>
        <v>0</v>
      </c>
      <c r="AP645" s="10">
        <f t="shared" si="274"/>
        <v>0</v>
      </c>
      <c r="AQ645" s="10">
        <f t="shared" si="275"/>
        <v>0</v>
      </c>
      <c r="AR645" s="10">
        <f t="shared" si="275"/>
        <v>0</v>
      </c>
      <c r="AS645" s="10">
        <f t="shared" si="275"/>
        <v>0</v>
      </c>
      <c r="AT645" s="10">
        <f t="shared" si="275"/>
        <v>0</v>
      </c>
      <c r="AV645" s="10">
        <f t="shared" si="276"/>
        <v>0</v>
      </c>
      <c r="AW645" s="10">
        <f>'დამტკ. ბიუჯ.'!G645</f>
        <v>0</v>
      </c>
      <c r="AX645" s="10">
        <f>'დამტკ. საკუთ.'!G645</f>
        <v>0</v>
      </c>
      <c r="AY645" s="10">
        <f>'ცვლილ. ბიუჯ.'!H645</f>
        <v>0</v>
      </c>
      <c r="AZ645" s="10">
        <f>'ცვლილ. საკუთ.'!H645</f>
        <v>0</v>
      </c>
      <c r="BA645" s="10">
        <f>'მთავრ. ფონდი'!H645</f>
        <v>0</v>
      </c>
      <c r="BB645" s="10">
        <f>'პრეზ. ფონდი'!H645</f>
        <v>0</v>
      </c>
      <c r="BC645" s="10">
        <f>'დაზუსტ. ნაერთი'!G645</f>
        <v>0</v>
      </c>
      <c r="BD645" s="10">
        <f>'დაზუსტ. ბიუჯ.'!G645</f>
        <v>0</v>
      </c>
      <c r="BE645" s="10">
        <f>'დაზუსტ. საკუთ.'!G645</f>
        <v>0</v>
      </c>
      <c r="BG645" s="10">
        <f t="shared" si="277"/>
        <v>0</v>
      </c>
      <c r="BH645" s="10">
        <f t="shared" si="277"/>
        <v>0</v>
      </c>
      <c r="BI645" s="10">
        <f t="shared" si="277"/>
        <v>0</v>
      </c>
      <c r="BJ645" s="10">
        <f t="shared" si="277"/>
        <v>0</v>
      </c>
      <c r="BK645" s="10">
        <f t="shared" si="278"/>
        <v>0</v>
      </c>
      <c r="BL645" s="10">
        <f t="shared" si="278"/>
        <v>0</v>
      </c>
      <c r="BM645" s="10">
        <f t="shared" si="278"/>
        <v>0</v>
      </c>
      <c r="BN645" s="10">
        <f t="shared" si="278"/>
        <v>0</v>
      </c>
      <c r="BO645" s="10">
        <f t="shared" si="281"/>
        <v>0</v>
      </c>
      <c r="BP645" s="10">
        <f t="shared" si="280"/>
        <v>0</v>
      </c>
      <c r="BR645" s="10">
        <f t="shared" si="279"/>
        <v>0</v>
      </c>
      <c r="BS645" s="10">
        <f>'დამტკ. ბიუჯ.'!H645</f>
        <v>0</v>
      </c>
      <c r="BT645" s="10">
        <f>'დამტკ. საკუთ.'!H645</f>
        <v>0</v>
      </c>
      <c r="BU645" s="10">
        <f>'ცვლილ. ბიუჯ.'!I645</f>
        <v>0</v>
      </c>
      <c r="BV645" s="10">
        <f>'ცვლილ. საკუთ.'!I645</f>
        <v>0</v>
      </c>
      <c r="BW645" s="10">
        <f>'მთავრ. ფონდი'!I645</f>
        <v>0</v>
      </c>
      <c r="BX645" s="10">
        <f>'პრეზ. ფონდი'!I645</f>
        <v>0</v>
      </c>
      <c r="BY645" s="10">
        <f>'დაზუსტ. ნაერთი'!H645</f>
        <v>0</v>
      </c>
      <c r="BZ645" s="10">
        <f>'დაზუსტ. ბიუჯ.'!H645</f>
        <v>0</v>
      </c>
      <c r="CA645" s="10">
        <f>'დაზუსტ. საკუთ.'!H645</f>
        <v>0</v>
      </c>
    </row>
    <row r="646" spans="1:79" x14ac:dyDescent="0.25">
      <c r="A646" t="str">
        <f t="shared" si="265"/>
        <v>a</v>
      </c>
      <c r="B646" s="8"/>
      <c r="C646" s="9" t="s">
        <v>16</v>
      </c>
      <c r="D646" s="10">
        <f t="shared" si="266"/>
        <v>9000000</v>
      </c>
      <c r="E646" s="10">
        <f t="shared" si="267"/>
        <v>9000000</v>
      </c>
      <c r="F646" s="10">
        <f t="shared" si="268"/>
        <v>0</v>
      </c>
      <c r="G646" s="10">
        <f t="shared" si="268"/>
        <v>0</v>
      </c>
      <c r="H646" s="10">
        <f t="shared" si="268"/>
        <v>0</v>
      </c>
      <c r="I646" s="10">
        <f t="shared" si="268"/>
        <v>0</v>
      </c>
      <c r="J646" s="10">
        <f t="shared" si="269"/>
        <v>0</v>
      </c>
      <c r="K646" s="10">
        <f t="shared" si="269"/>
        <v>9000000</v>
      </c>
      <c r="L646" s="10">
        <f t="shared" si="269"/>
        <v>9000000</v>
      </c>
      <c r="M646" s="10">
        <f t="shared" si="269"/>
        <v>0</v>
      </c>
      <c r="O646" s="10">
        <f t="shared" si="270"/>
        <v>2220000</v>
      </c>
      <c r="P646" s="10">
        <f>'დამტკ. ბიუჯ.'!E646</f>
        <v>2220000</v>
      </c>
      <c r="Q646" s="10">
        <f>'დამტკ. საკუთ.'!E646</f>
        <v>0</v>
      </c>
      <c r="R646" s="10">
        <f>'ცვლილ. ბიუჯ.'!F646</f>
        <v>-146000</v>
      </c>
      <c r="S646" s="10">
        <f>'ცვლილ. საკუთ.'!F646</f>
        <v>0</v>
      </c>
      <c r="T646" s="10">
        <f>'მთავრ. ფონდი'!F646</f>
        <v>0</v>
      </c>
      <c r="U646" s="10">
        <f>'პრეზ. ფონდი'!F646</f>
        <v>0</v>
      </c>
      <c r="V646" s="10">
        <f>'დაზუსტ. ნაერთი'!E646</f>
        <v>2074000</v>
      </c>
      <c r="W646" s="10">
        <f>'დაზუსტ. ბიუჯ.'!E646</f>
        <v>2074000</v>
      </c>
      <c r="X646" s="10">
        <f>'დაზუსტ. საკუთ.'!E646</f>
        <v>0</v>
      </c>
      <c r="Z646" s="10">
        <f t="shared" si="271"/>
        <v>2250000</v>
      </c>
      <c r="AA646" s="10">
        <f>'დამტკ. ბიუჯ.'!F646</f>
        <v>2250000</v>
      </c>
      <c r="AB646" s="10">
        <f>'დამტკ. საკუთ.'!F646</f>
        <v>0</v>
      </c>
      <c r="AC646" s="10">
        <f>'ცვლილ. ბიუჯ.'!G646</f>
        <v>146000</v>
      </c>
      <c r="AD646" s="10">
        <f>'ცვლილ. საკუთ.'!G646</f>
        <v>0</v>
      </c>
      <c r="AE646" s="10">
        <f>'მთავრ. ფონდი'!G646</f>
        <v>0</v>
      </c>
      <c r="AF646" s="10">
        <f>'პრეზ. ფონდი'!G646</f>
        <v>0</v>
      </c>
      <c r="AG646" s="10">
        <f>'დაზუსტ. ნაერთი'!F646</f>
        <v>2396000</v>
      </c>
      <c r="AH646" s="10">
        <f>'დაზუსტ. ბიუჯ.'!F646</f>
        <v>2396000</v>
      </c>
      <c r="AI646" s="10">
        <f>'დაზუსტ. საკუთ.'!F646</f>
        <v>0</v>
      </c>
      <c r="AK646" s="10">
        <f t="shared" si="272"/>
        <v>4470000</v>
      </c>
      <c r="AL646" s="10">
        <f t="shared" si="273"/>
        <v>4470000</v>
      </c>
      <c r="AM646" s="10">
        <f t="shared" si="274"/>
        <v>0</v>
      </c>
      <c r="AN646" s="10">
        <f t="shared" si="274"/>
        <v>0</v>
      </c>
      <c r="AO646" s="10">
        <f t="shared" si="274"/>
        <v>0</v>
      </c>
      <c r="AP646" s="10">
        <f t="shared" si="274"/>
        <v>0</v>
      </c>
      <c r="AQ646" s="10">
        <f t="shared" si="275"/>
        <v>0</v>
      </c>
      <c r="AR646" s="10">
        <f t="shared" si="275"/>
        <v>4470000</v>
      </c>
      <c r="AS646" s="10">
        <f t="shared" si="275"/>
        <v>4470000</v>
      </c>
      <c r="AT646" s="10">
        <f t="shared" si="275"/>
        <v>0</v>
      </c>
      <c r="AV646" s="10">
        <f t="shared" si="276"/>
        <v>2290000</v>
      </c>
      <c r="AW646" s="10">
        <f>'დამტკ. ბიუჯ.'!G646</f>
        <v>2290000</v>
      </c>
      <c r="AX646" s="10">
        <f>'დამტკ. საკუთ.'!G646</f>
        <v>0</v>
      </c>
      <c r="AY646" s="10">
        <f>'ცვლილ. ბიუჯ.'!H646</f>
        <v>0</v>
      </c>
      <c r="AZ646" s="10">
        <f>'ცვლილ. საკუთ.'!H646</f>
        <v>0</v>
      </c>
      <c r="BA646" s="10">
        <f>'მთავრ. ფონდი'!H646</f>
        <v>0</v>
      </c>
      <c r="BB646" s="10">
        <f>'პრეზ. ფონდი'!H646</f>
        <v>0</v>
      </c>
      <c r="BC646" s="10">
        <f>'დაზუსტ. ნაერთი'!G646</f>
        <v>2290000</v>
      </c>
      <c r="BD646" s="10">
        <f>'დაზუსტ. ბიუჯ.'!G646</f>
        <v>2290000</v>
      </c>
      <c r="BE646" s="10">
        <f>'დაზუსტ. საკუთ.'!G646</f>
        <v>0</v>
      </c>
      <c r="BG646" s="10">
        <f t="shared" si="277"/>
        <v>6760000</v>
      </c>
      <c r="BH646" s="10">
        <f t="shared" si="277"/>
        <v>6760000</v>
      </c>
      <c r="BI646" s="10">
        <f t="shared" si="277"/>
        <v>0</v>
      </c>
      <c r="BJ646" s="10">
        <f t="shared" si="277"/>
        <v>0</v>
      </c>
      <c r="BK646" s="10">
        <f t="shared" si="278"/>
        <v>0</v>
      </c>
      <c r="BL646" s="10">
        <f t="shared" si="278"/>
        <v>0</v>
      </c>
      <c r="BM646" s="10">
        <f t="shared" si="278"/>
        <v>0</v>
      </c>
      <c r="BN646" s="10">
        <f t="shared" si="278"/>
        <v>6760000</v>
      </c>
      <c r="BO646" s="10">
        <f t="shared" si="281"/>
        <v>6760000</v>
      </c>
      <c r="BP646" s="10">
        <f t="shared" si="280"/>
        <v>0</v>
      </c>
      <c r="BR646" s="10">
        <f t="shared" si="279"/>
        <v>2240000</v>
      </c>
      <c r="BS646" s="10">
        <f>'დამტკ. ბიუჯ.'!H646</f>
        <v>2240000</v>
      </c>
      <c r="BT646" s="10">
        <f>'დამტკ. საკუთ.'!H646</f>
        <v>0</v>
      </c>
      <c r="BU646" s="10">
        <f>'ცვლილ. ბიუჯ.'!I646</f>
        <v>0</v>
      </c>
      <c r="BV646" s="10">
        <f>'ცვლილ. საკუთ.'!I646</f>
        <v>0</v>
      </c>
      <c r="BW646" s="10">
        <f>'მთავრ. ფონდი'!I646</f>
        <v>0</v>
      </c>
      <c r="BX646" s="10">
        <f>'პრეზ. ფონდი'!I646</f>
        <v>0</v>
      </c>
      <c r="BY646" s="10">
        <f>'დაზუსტ. ნაერთი'!H646</f>
        <v>2240000</v>
      </c>
      <c r="BZ646" s="10">
        <f>'დაზუსტ. ბიუჯ.'!H646</f>
        <v>2240000</v>
      </c>
      <c r="CA646" s="10">
        <f>'დაზუსტ. საკუთ.'!H646</f>
        <v>0</v>
      </c>
    </row>
    <row r="647" spans="1:79" x14ac:dyDescent="0.25">
      <c r="A647" t="str">
        <f t="shared" si="265"/>
        <v>b</v>
      </c>
      <c r="B647" s="8"/>
      <c r="C647" s="9" t="s">
        <v>17</v>
      </c>
      <c r="D647" s="10">
        <f t="shared" si="266"/>
        <v>0</v>
      </c>
      <c r="E647" s="10">
        <f t="shared" si="267"/>
        <v>0</v>
      </c>
      <c r="F647" s="10">
        <f t="shared" si="268"/>
        <v>0</v>
      </c>
      <c r="G647" s="10">
        <f t="shared" si="268"/>
        <v>0</v>
      </c>
      <c r="H647" s="10">
        <f t="shared" si="268"/>
        <v>0</v>
      </c>
      <c r="I647" s="10">
        <f t="shared" si="268"/>
        <v>0</v>
      </c>
      <c r="J647" s="10">
        <f t="shared" si="269"/>
        <v>0</v>
      </c>
      <c r="K647" s="10">
        <f t="shared" si="269"/>
        <v>0</v>
      </c>
      <c r="L647" s="10">
        <f t="shared" si="269"/>
        <v>0</v>
      </c>
      <c r="M647" s="10">
        <f t="shared" si="269"/>
        <v>0</v>
      </c>
      <c r="O647" s="10">
        <f t="shared" si="270"/>
        <v>0</v>
      </c>
      <c r="P647" s="10">
        <f>'დამტკ. ბიუჯ.'!E647</f>
        <v>0</v>
      </c>
      <c r="Q647" s="10">
        <f>'დამტკ. საკუთ.'!E647</f>
        <v>0</v>
      </c>
      <c r="R647" s="10">
        <f>'ცვლილ. ბიუჯ.'!F647</f>
        <v>0</v>
      </c>
      <c r="S647" s="10">
        <f>'ცვლილ. საკუთ.'!F647</f>
        <v>0</v>
      </c>
      <c r="T647" s="10">
        <f>'მთავრ. ფონდი'!F647</f>
        <v>0</v>
      </c>
      <c r="U647" s="10">
        <f>'პრეზ. ფონდი'!F647</f>
        <v>0</v>
      </c>
      <c r="V647" s="10">
        <f>'დაზუსტ. ნაერთი'!E647</f>
        <v>0</v>
      </c>
      <c r="W647" s="10">
        <f>'დაზუსტ. ბიუჯ.'!E647</f>
        <v>0</v>
      </c>
      <c r="X647" s="10">
        <f>'დაზუსტ. საკუთ.'!E647</f>
        <v>0</v>
      </c>
      <c r="Z647" s="10">
        <f t="shared" si="271"/>
        <v>0</v>
      </c>
      <c r="AA647" s="10">
        <f>'დამტკ. ბიუჯ.'!F647</f>
        <v>0</v>
      </c>
      <c r="AB647" s="10">
        <f>'დამტკ. საკუთ.'!F647</f>
        <v>0</v>
      </c>
      <c r="AC647" s="10">
        <f>'ცვლილ. ბიუჯ.'!G647</f>
        <v>0</v>
      </c>
      <c r="AD647" s="10">
        <f>'ცვლილ. საკუთ.'!G647</f>
        <v>0</v>
      </c>
      <c r="AE647" s="10">
        <f>'მთავრ. ფონდი'!G647</f>
        <v>0</v>
      </c>
      <c r="AF647" s="10">
        <f>'პრეზ. ფონდი'!G647</f>
        <v>0</v>
      </c>
      <c r="AG647" s="10">
        <f>'დაზუსტ. ნაერთი'!F647</f>
        <v>0</v>
      </c>
      <c r="AH647" s="10">
        <f>'დაზუსტ. ბიუჯ.'!F647</f>
        <v>0</v>
      </c>
      <c r="AI647" s="10">
        <f>'დაზუსტ. საკუთ.'!F647</f>
        <v>0</v>
      </c>
      <c r="AK647" s="10">
        <f t="shared" si="272"/>
        <v>0</v>
      </c>
      <c r="AL647" s="10">
        <f t="shared" si="273"/>
        <v>0</v>
      </c>
      <c r="AM647" s="10">
        <f t="shared" si="274"/>
        <v>0</v>
      </c>
      <c r="AN647" s="10">
        <f t="shared" si="274"/>
        <v>0</v>
      </c>
      <c r="AO647" s="10">
        <f t="shared" si="274"/>
        <v>0</v>
      </c>
      <c r="AP647" s="10">
        <f t="shared" si="274"/>
        <v>0</v>
      </c>
      <c r="AQ647" s="10">
        <f t="shared" si="275"/>
        <v>0</v>
      </c>
      <c r="AR647" s="10">
        <f t="shared" si="275"/>
        <v>0</v>
      </c>
      <c r="AS647" s="10">
        <f t="shared" si="275"/>
        <v>0</v>
      </c>
      <c r="AT647" s="10">
        <f t="shared" si="275"/>
        <v>0</v>
      </c>
      <c r="AV647" s="10">
        <f t="shared" si="276"/>
        <v>0</v>
      </c>
      <c r="AW647" s="10">
        <f>'დამტკ. ბიუჯ.'!G647</f>
        <v>0</v>
      </c>
      <c r="AX647" s="10">
        <f>'დამტკ. საკუთ.'!G647</f>
        <v>0</v>
      </c>
      <c r="AY647" s="10">
        <f>'ცვლილ. ბიუჯ.'!H647</f>
        <v>0</v>
      </c>
      <c r="AZ647" s="10">
        <f>'ცვლილ. საკუთ.'!H647</f>
        <v>0</v>
      </c>
      <c r="BA647" s="10">
        <f>'მთავრ. ფონდი'!H647</f>
        <v>0</v>
      </c>
      <c r="BB647" s="10">
        <f>'პრეზ. ფონდი'!H647</f>
        <v>0</v>
      </c>
      <c r="BC647" s="10">
        <f>'დაზუსტ. ნაერთი'!G647</f>
        <v>0</v>
      </c>
      <c r="BD647" s="10">
        <f>'დაზუსტ. ბიუჯ.'!G647</f>
        <v>0</v>
      </c>
      <c r="BE647" s="10">
        <f>'დაზუსტ. საკუთ.'!G647</f>
        <v>0</v>
      </c>
      <c r="BG647" s="10">
        <f t="shared" si="277"/>
        <v>0</v>
      </c>
      <c r="BH647" s="10">
        <f t="shared" si="277"/>
        <v>0</v>
      </c>
      <c r="BI647" s="10">
        <f t="shared" si="277"/>
        <v>0</v>
      </c>
      <c r="BJ647" s="10">
        <f t="shared" si="277"/>
        <v>0</v>
      </c>
      <c r="BK647" s="10">
        <f t="shared" si="278"/>
        <v>0</v>
      </c>
      <c r="BL647" s="10">
        <f t="shared" si="278"/>
        <v>0</v>
      </c>
      <c r="BM647" s="10">
        <f t="shared" si="278"/>
        <v>0</v>
      </c>
      <c r="BN647" s="10">
        <f t="shared" si="278"/>
        <v>0</v>
      </c>
      <c r="BO647" s="10">
        <f t="shared" si="281"/>
        <v>0</v>
      </c>
      <c r="BP647" s="10">
        <f t="shared" si="280"/>
        <v>0</v>
      </c>
      <c r="BR647" s="10">
        <f t="shared" si="279"/>
        <v>0</v>
      </c>
      <c r="BS647" s="10">
        <f>'დამტკ. ბიუჯ.'!H647</f>
        <v>0</v>
      </c>
      <c r="BT647" s="10">
        <f>'დამტკ. საკუთ.'!H647</f>
        <v>0</v>
      </c>
      <c r="BU647" s="10">
        <f>'ცვლილ. ბიუჯ.'!I647</f>
        <v>0</v>
      </c>
      <c r="BV647" s="10">
        <f>'ცვლილ. საკუთ.'!I647</f>
        <v>0</v>
      </c>
      <c r="BW647" s="10">
        <f>'მთავრ. ფონდი'!I647</f>
        <v>0</v>
      </c>
      <c r="BX647" s="10">
        <f>'პრეზ. ფონდი'!I647</f>
        <v>0</v>
      </c>
      <c r="BY647" s="10">
        <f>'დაზუსტ. ნაერთი'!H647</f>
        <v>0</v>
      </c>
      <c r="BZ647" s="10">
        <f>'დაზუსტ. ბიუჯ.'!H647</f>
        <v>0</v>
      </c>
      <c r="CA647" s="10">
        <f>'დაზუსტ. საკუთ.'!H647</f>
        <v>0</v>
      </c>
    </row>
    <row r="648" spans="1:79" x14ac:dyDescent="0.25">
      <c r="A648" t="str">
        <f t="shared" si="265"/>
        <v>b</v>
      </c>
      <c r="B648" s="5"/>
      <c r="C648" s="6" t="s">
        <v>18</v>
      </c>
      <c r="D648" s="7">
        <f t="shared" si="266"/>
        <v>0</v>
      </c>
      <c r="E648" s="7">
        <f t="shared" si="267"/>
        <v>0</v>
      </c>
      <c r="F648" s="7">
        <f t="shared" si="268"/>
        <v>0</v>
      </c>
      <c r="G648" s="7">
        <f t="shared" si="268"/>
        <v>0</v>
      </c>
      <c r="H648" s="7">
        <f t="shared" si="268"/>
        <v>0</v>
      </c>
      <c r="I648" s="7">
        <f t="shared" si="268"/>
        <v>0</v>
      </c>
      <c r="J648" s="7">
        <f t="shared" si="269"/>
        <v>0</v>
      </c>
      <c r="K648" s="7">
        <f t="shared" si="269"/>
        <v>0</v>
      </c>
      <c r="L648" s="7">
        <f t="shared" si="269"/>
        <v>0</v>
      </c>
      <c r="M648" s="7">
        <f t="shared" si="269"/>
        <v>0</v>
      </c>
      <c r="O648" s="7">
        <f t="shared" si="270"/>
        <v>0</v>
      </c>
      <c r="P648" s="7">
        <f>'დამტკ. ბიუჯ.'!E648</f>
        <v>0</v>
      </c>
      <c r="Q648" s="7">
        <f>'დამტკ. საკუთ.'!E648</f>
        <v>0</v>
      </c>
      <c r="R648" s="7">
        <f>'ცვლილ. ბიუჯ.'!F648</f>
        <v>0</v>
      </c>
      <c r="S648" s="7">
        <f>'ცვლილ. საკუთ.'!F648</f>
        <v>0</v>
      </c>
      <c r="T648" s="7">
        <f>'მთავრ. ფონდი'!F648</f>
        <v>0</v>
      </c>
      <c r="U648" s="7">
        <f>'პრეზ. ფონდი'!F648</f>
        <v>0</v>
      </c>
      <c r="V648" s="7">
        <f>'დაზუსტ. ნაერთი'!E648</f>
        <v>0</v>
      </c>
      <c r="W648" s="7">
        <f>'დაზუსტ. ბიუჯ.'!E648</f>
        <v>0</v>
      </c>
      <c r="X648" s="7">
        <f>'დაზუსტ. საკუთ.'!E648</f>
        <v>0</v>
      </c>
      <c r="Z648" s="7">
        <f t="shared" si="271"/>
        <v>0</v>
      </c>
      <c r="AA648" s="7">
        <f>'დამტკ. ბიუჯ.'!F648</f>
        <v>0</v>
      </c>
      <c r="AB648" s="7">
        <f>'დამტკ. საკუთ.'!F648</f>
        <v>0</v>
      </c>
      <c r="AC648" s="7">
        <f>'ცვლილ. ბიუჯ.'!G648</f>
        <v>0</v>
      </c>
      <c r="AD648" s="7">
        <f>'ცვლილ. საკუთ.'!G648</f>
        <v>0</v>
      </c>
      <c r="AE648" s="7">
        <f>'მთავრ. ფონდი'!G648</f>
        <v>0</v>
      </c>
      <c r="AF648" s="7">
        <f>'პრეზ. ფონდი'!G648</f>
        <v>0</v>
      </c>
      <c r="AG648" s="7">
        <f>'დაზუსტ. ნაერთი'!F648</f>
        <v>0</v>
      </c>
      <c r="AH648" s="7">
        <f>'დაზუსტ. ბიუჯ.'!F648</f>
        <v>0</v>
      </c>
      <c r="AI648" s="7">
        <f>'დაზუსტ. საკუთ.'!F648</f>
        <v>0</v>
      </c>
      <c r="AK648" s="7">
        <f t="shared" si="272"/>
        <v>0</v>
      </c>
      <c r="AL648" s="7">
        <f t="shared" si="273"/>
        <v>0</v>
      </c>
      <c r="AM648" s="7">
        <f t="shared" si="274"/>
        <v>0</v>
      </c>
      <c r="AN648" s="7">
        <f t="shared" si="274"/>
        <v>0</v>
      </c>
      <c r="AO648" s="7">
        <f t="shared" si="274"/>
        <v>0</v>
      </c>
      <c r="AP648" s="7">
        <f t="shared" si="274"/>
        <v>0</v>
      </c>
      <c r="AQ648" s="7">
        <f t="shared" si="275"/>
        <v>0</v>
      </c>
      <c r="AR648" s="7">
        <f t="shared" si="275"/>
        <v>0</v>
      </c>
      <c r="AS648" s="7">
        <f t="shared" si="275"/>
        <v>0</v>
      </c>
      <c r="AT648" s="7">
        <f t="shared" si="275"/>
        <v>0</v>
      </c>
      <c r="AV648" s="7">
        <f t="shared" si="276"/>
        <v>0</v>
      </c>
      <c r="AW648" s="7">
        <f>'დამტკ. ბიუჯ.'!G648</f>
        <v>0</v>
      </c>
      <c r="AX648" s="7">
        <f>'დამტკ. საკუთ.'!G648</f>
        <v>0</v>
      </c>
      <c r="AY648" s="7">
        <f>'ცვლილ. ბიუჯ.'!H648</f>
        <v>0</v>
      </c>
      <c r="AZ648" s="7">
        <f>'ცვლილ. საკუთ.'!H648</f>
        <v>0</v>
      </c>
      <c r="BA648" s="7">
        <f>'მთავრ. ფონდი'!H648</f>
        <v>0</v>
      </c>
      <c r="BB648" s="7">
        <f>'პრეზ. ფონდი'!H648</f>
        <v>0</v>
      </c>
      <c r="BC648" s="7">
        <f>'დაზუსტ. ნაერთი'!G648</f>
        <v>0</v>
      </c>
      <c r="BD648" s="7">
        <f>'დაზუსტ. ბიუჯ.'!G648</f>
        <v>0</v>
      </c>
      <c r="BE648" s="7">
        <f>'დაზუსტ. საკუთ.'!G648</f>
        <v>0</v>
      </c>
      <c r="BG648" s="7">
        <f t="shared" si="277"/>
        <v>0</v>
      </c>
      <c r="BH648" s="7">
        <f t="shared" si="277"/>
        <v>0</v>
      </c>
      <c r="BI648" s="7">
        <f t="shared" si="277"/>
        <v>0</v>
      </c>
      <c r="BJ648" s="7">
        <f t="shared" si="277"/>
        <v>0</v>
      </c>
      <c r="BK648" s="7">
        <f t="shared" si="278"/>
        <v>0</v>
      </c>
      <c r="BL648" s="7">
        <f t="shared" si="278"/>
        <v>0</v>
      </c>
      <c r="BM648" s="7">
        <f t="shared" si="278"/>
        <v>0</v>
      </c>
      <c r="BN648" s="7">
        <f t="shared" si="278"/>
        <v>0</v>
      </c>
      <c r="BO648" s="7">
        <f t="shared" si="281"/>
        <v>0</v>
      </c>
      <c r="BP648" s="7">
        <f t="shared" si="280"/>
        <v>0</v>
      </c>
      <c r="BR648" s="7">
        <f t="shared" si="279"/>
        <v>0</v>
      </c>
      <c r="BS648" s="7">
        <f>'დამტკ. ბიუჯ.'!H648</f>
        <v>0</v>
      </c>
      <c r="BT648" s="7">
        <f>'დამტკ. საკუთ.'!H648</f>
        <v>0</v>
      </c>
      <c r="BU648" s="7">
        <f>'ცვლილ. ბიუჯ.'!I648</f>
        <v>0</v>
      </c>
      <c r="BV648" s="7">
        <f>'ცვლილ. საკუთ.'!I648</f>
        <v>0</v>
      </c>
      <c r="BW648" s="7">
        <f>'მთავრ. ფონდი'!I648</f>
        <v>0</v>
      </c>
      <c r="BX648" s="7">
        <f>'პრეზ. ფონდი'!I648</f>
        <v>0</v>
      </c>
      <c r="BY648" s="7">
        <f>'დაზუსტ. ნაერთი'!H648</f>
        <v>0</v>
      </c>
      <c r="BZ648" s="7">
        <f>'დაზუსტ. ბიუჯ.'!H648</f>
        <v>0</v>
      </c>
      <c r="CA648" s="7">
        <f>'დაზუსტ. საკუთ.'!H648</f>
        <v>0</v>
      </c>
    </row>
    <row r="649" spans="1:79" x14ac:dyDescent="0.25">
      <c r="A649" t="str">
        <f t="shared" si="265"/>
        <v>b</v>
      </c>
      <c r="B649" s="5"/>
      <c r="C649" s="6" t="s">
        <v>19</v>
      </c>
      <c r="D649" s="7">
        <f t="shared" si="266"/>
        <v>0</v>
      </c>
      <c r="E649" s="7">
        <f t="shared" si="267"/>
        <v>0</v>
      </c>
      <c r="F649" s="7">
        <f t="shared" si="268"/>
        <v>0</v>
      </c>
      <c r="G649" s="7">
        <f t="shared" si="268"/>
        <v>0</v>
      </c>
      <c r="H649" s="7">
        <f t="shared" si="268"/>
        <v>0</v>
      </c>
      <c r="I649" s="7">
        <f t="shared" si="268"/>
        <v>0</v>
      </c>
      <c r="J649" s="7">
        <f t="shared" si="269"/>
        <v>0</v>
      </c>
      <c r="K649" s="7">
        <f t="shared" si="269"/>
        <v>0</v>
      </c>
      <c r="L649" s="7">
        <f t="shared" si="269"/>
        <v>0</v>
      </c>
      <c r="M649" s="7">
        <f t="shared" si="269"/>
        <v>0</v>
      </c>
      <c r="O649" s="7">
        <f t="shared" si="270"/>
        <v>0</v>
      </c>
      <c r="P649" s="7">
        <f>'დამტკ. ბიუჯ.'!E649</f>
        <v>0</v>
      </c>
      <c r="Q649" s="7">
        <f>'დამტკ. საკუთ.'!E649</f>
        <v>0</v>
      </c>
      <c r="R649" s="7">
        <f>'ცვლილ. ბიუჯ.'!F649</f>
        <v>0</v>
      </c>
      <c r="S649" s="7">
        <f>'ცვლილ. საკუთ.'!F649</f>
        <v>0</v>
      </c>
      <c r="T649" s="7">
        <f>'მთავრ. ფონდი'!F649</f>
        <v>0</v>
      </c>
      <c r="U649" s="7">
        <f>'პრეზ. ფონდი'!F649</f>
        <v>0</v>
      </c>
      <c r="V649" s="7">
        <f>'დაზუსტ. ნაერთი'!E649</f>
        <v>0</v>
      </c>
      <c r="W649" s="7">
        <f>'დაზუსტ. ბიუჯ.'!E649</f>
        <v>0</v>
      </c>
      <c r="X649" s="7">
        <f>'დაზუსტ. საკუთ.'!E649</f>
        <v>0</v>
      </c>
      <c r="Z649" s="7">
        <f t="shared" si="271"/>
        <v>0</v>
      </c>
      <c r="AA649" s="7">
        <f>'დამტკ. ბიუჯ.'!F649</f>
        <v>0</v>
      </c>
      <c r="AB649" s="7">
        <f>'დამტკ. საკუთ.'!F649</f>
        <v>0</v>
      </c>
      <c r="AC649" s="7">
        <f>'ცვლილ. ბიუჯ.'!G649</f>
        <v>0</v>
      </c>
      <c r="AD649" s="7">
        <f>'ცვლილ. საკუთ.'!G649</f>
        <v>0</v>
      </c>
      <c r="AE649" s="7">
        <f>'მთავრ. ფონდი'!G649</f>
        <v>0</v>
      </c>
      <c r="AF649" s="7">
        <f>'პრეზ. ფონდი'!G649</f>
        <v>0</v>
      </c>
      <c r="AG649" s="7">
        <f>'დაზუსტ. ნაერთი'!F649</f>
        <v>0</v>
      </c>
      <c r="AH649" s="7">
        <f>'დაზუსტ. ბიუჯ.'!F649</f>
        <v>0</v>
      </c>
      <c r="AI649" s="7">
        <f>'დაზუსტ. საკუთ.'!F649</f>
        <v>0</v>
      </c>
      <c r="AK649" s="7">
        <f t="shared" si="272"/>
        <v>0</v>
      </c>
      <c r="AL649" s="7">
        <f t="shared" si="273"/>
        <v>0</v>
      </c>
      <c r="AM649" s="7">
        <f t="shared" si="274"/>
        <v>0</v>
      </c>
      <c r="AN649" s="7">
        <f t="shared" si="274"/>
        <v>0</v>
      </c>
      <c r="AO649" s="7">
        <f t="shared" si="274"/>
        <v>0</v>
      </c>
      <c r="AP649" s="7">
        <f t="shared" si="274"/>
        <v>0</v>
      </c>
      <c r="AQ649" s="7">
        <f t="shared" si="275"/>
        <v>0</v>
      </c>
      <c r="AR649" s="7">
        <f t="shared" si="275"/>
        <v>0</v>
      </c>
      <c r="AS649" s="7">
        <f t="shared" si="275"/>
        <v>0</v>
      </c>
      <c r="AT649" s="7">
        <f t="shared" si="275"/>
        <v>0</v>
      </c>
      <c r="AV649" s="7">
        <f t="shared" si="276"/>
        <v>0</v>
      </c>
      <c r="AW649" s="7">
        <f>'დამტკ. ბიუჯ.'!G649</f>
        <v>0</v>
      </c>
      <c r="AX649" s="7">
        <f>'დამტკ. საკუთ.'!G649</f>
        <v>0</v>
      </c>
      <c r="AY649" s="7">
        <f>'ცვლილ. ბიუჯ.'!H649</f>
        <v>0</v>
      </c>
      <c r="AZ649" s="7">
        <f>'ცვლილ. საკუთ.'!H649</f>
        <v>0</v>
      </c>
      <c r="BA649" s="7">
        <f>'მთავრ. ფონდი'!H649</f>
        <v>0</v>
      </c>
      <c r="BB649" s="7">
        <f>'პრეზ. ფონდი'!H649</f>
        <v>0</v>
      </c>
      <c r="BC649" s="7">
        <f>'დაზუსტ. ნაერთი'!G649</f>
        <v>0</v>
      </c>
      <c r="BD649" s="7">
        <f>'დაზუსტ. ბიუჯ.'!G649</f>
        <v>0</v>
      </c>
      <c r="BE649" s="7">
        <f>'დაზუსტ. საკუთ.'!G649</f>
        <v>0</v>
      </c>
      <c r="BG649" s="7">
        <f t="shared" si="277"/>
        <v>0</v>
      </c>
      <c r="BH649" s="7">
        <f t="shared" si="277"/>
        <v>0</v>
      </c>
      <c r="BI649" s="7">
        <f t="shared" si="277"/>
        <v>0</v>
      </c>
      <c r="BJ649" s="7">
        <f t="shared" si="277"/>
        <v>0</v>
      </c>
      <c r="BK649" s="7">
        <f t="shared" si="278"/>
        <v>0</v>
      </c>
      <c r="BL649" s="7">
        <f t="shared" si="278"/>
        <v>0</v>
      </c>
      <c r="BM649" s="7">
        <f t="shared" si="278"/>
        <v>0</v>
      </c>
      <c r="BN649" s="7">
        <f t="shared" si="278"/>
        <v>0</v>
      </c>
      <c r="BO649" s="7">
        <f t="shared" si="281"/>
        <v>0</v>
      </c>
      <c r="BP649" s="7">
        <f t="shared" si="280"/>
        <v>0</v>
      </c>
      <c r="BR649" s="7">
        <f t="shared" si="279"/>
        <v>0</v>
      </c>
      <c r="BS649" s="7">
        <f>'დამტკ. ბიუჯ.'!H649</f>
        <v>0</v>
      </c>
      <c r="BT649" s="7">
        <f>'დამტკ. საკუთ.'!H649</f>
        <v>0</v>
      </c>
      <c r="BU649" s="7">
        <f>'ცვლილ. ბიუჯ.'!I649</f>
        <v>0</v>
      </c>
      <c r="BV649" s="7">
        <f>'ცვლილ. საკუთ.'!I649</f>
        <v>0</v>
      </c>
      <c r="BW649" s="7">
        <f>'მთავრ. ფონდი'!I649</f>
        <v>0</v>
      </c>
      <c r="BX649" s="7">
        <f>'პრეზ. ფონდი'!I649</f>
        <v>0</v>
      </c>
      <c r="BY649" s="7">
        <f>'დაზუსტ. ნაერთი'!H649</f>
        <v>0</v>
      </c>
      <c r="BZ649" s="7">
        <f>'დაზუსტ. ბიუჯ.'!H649</f>
        <v>0</v>
      </c>
      <c r="CA649" s="7">
        <f>'დაზუსტ. საკუთ.'!H649</f>
        <v>0</v>
      </c>
    </row>
    <row r="650" spans="1:79" ht="15.75" thickBot="1" x14ac:dyDescent="0.3">
      <c r="A650" t="str">
        <f t="shared" si="265"/>
        <v>b</v>
      </c>
      <c r="B650" s="11"/>
      <c r="C650" s="12" t="s">
        <v>20</v>
      </c>
      <c r="D650" s="13">
        <f t="shared" si="266"/>
        <v>0</v>
      </c>
      <c r="E650" s="13">
        <f t="shared" si="267"/>
        <v>0</v>
      </c>
      <c r="F650" s="13">
        <f t="shared" si="268"/>
        <v>0</v>
      </c>
      <c r="G650" s="13">
        <f t="shared" si="268"/>
        <v>0</v>
      </c>
      <c r="H650" s="13">
        <f t="shared" si="268"/>
        <v>0</v>
      </c>
      <c r="I650" s="13">
        <f t="shared" si="268"/>
        <v>0</v>
      </c>
      <c r="J650" s="13">
        <f t="shared" si="269"/>
        <v>0</v>
      </c>
      <c r="K650" s="13">
        <f t="shared" si="269"/>
        <v>0</v>
      </c>
      <c r="L650" s="13">
        <f t="shared" si="269"/>
        <v>0</v>
      </c>
      <c r="M650" s="13">
        <f t="shared" si="269"/>
        <v>0</v>
      </c>
      <c r="O650" s="13">
        <f t="shared" si="270"/>
        <v>0</v>
      </c>
      <c r="P650" s="13">
        <f>'დამტკ. ბიუჯ.'!E650</f>
        <v>0</v>
      </c>
      <c r="Q650" s="13">
        <f>'დამტკ. საკუთ.'!E650</f>
        <v>0</v>
      </c>
      <c r="R650" s="13">
        <f>'ცვლილ. ბიუჯ.'!F650</f>
        <v>0</v>
      </c>
      <c r="S650" s="13">
        <f>'ცვლილ. საკუთ.'!F650</f>
        <v>0</v>
      </c>
      <c r="T650" s="13">
        <f>'მთავრ. ფონდი'!F650</f>
        <v>0</v>
      </c>
      <c r="U650" s="13">
        <f>'პრეზ. ფონდი'!F650</f>
        <v>0</v>
      </c>
      <c r="V650" s="13">
        <f>'დაზუსტ. ნაერთი'!E650</f>
        <v>0</v>
      </c>
      <c r="W650" s="13">
        <f>'დაზუსტ. ბიუჯ.'!E650</f>
        <v>0</v>
      </c>
      <c r="X650" s="13">
        <f>'დაზუსტ. საკუთ.'!E650</f>
        <v>0</v>
      </c>
      <c r="Z650" s="13">
        <f t="shared" si="271"/>
        <v>0</v>
      </c>
      <c r="AA650" s="13">
        <f>'დამტკ. ბიუჯ.'!F650</f>
        <v>0</v>
      </c>
      <c r="AB650" s="13">
        <f>'დამტკ. საკუთ.'!F650</f>
        <v>0</v>
      </c>
      <c r="AC650" s="13">
        <f>'ცვლილ. ბიუჯ.'!G650</f>
        <v>0</v>
      </c>
      <c r="AD650" s="13">
        <f>'ცვლილ. საკუთ.'!G650</f>
        <v>0</v>
      </c>
      <c r="AE650" s="13">
        <f>'მთავრ. ფონდი'!G650</f>
        <v>0</v>
      </c>
      <c r="AF650" s="13">
        <f>'პრეზ. ფონდი'!G650</f>
        <v>0</v>
      </c>
      <c r="AG650" s="13">
        <f>'დაზუსტ. ნაერთი'!F650</f>
        <v>0</v>
      </c>
      <c r="AH650" s="13">
        <f>'დაზუსტ. ბიუჯ.'!F650</f>
        <v>0</v>
      </c>
      <c r="AI650" s="13">
        <f>'დაზუსტ. საკუთ.'!F650</f>
        <v>0</v>
      </c>
      <c r="AK650" s="13">
        <f t="shared" si="272"/>
        <v>0</v>
      </c>
      <c r="AL650" s="13">
        <f t="shared" si="273"/>
        <v>0</v>
      </c>
      <c r="AM650" s="13">
        <f t="shared" si="274"/>
        <v>0</v>
      </c>
      <c r="AN650" s="13">
        <f t="shared" si="274"/>
        <v>0</v>
      </c>
      <c r="AO650" s="13">
        <f t="shared" si="274"/>
        <v>0</v>
      </c>
      <c r="AP650" s="13">
        <f t="shared" si="274"/>
        <v>0</v>
      </c>
      <c r="AQ650" s="13">
        <f t="shared" si="275"/>
        <v>0</v>
      </c>
      <c r="AR650" s="13">
        <f t="shared" si="275"/>
        <v>0</v>
      </c>
      <c r="AS650" s="13">
        <f t="shared" si="275"/>
        <v>0</v>
      </c>
      <c r="AT650" s="13">
        <f t="shared" si="275"/>
        <v>0</v>
      </c>
      <c r="AV650" s="13">
        <f t="shared" si="276"/>
        <v>0</v>
      </c>
      <c r="AW650" s="13">
        <f>'დამტკ. ბიუჯ.'!G650</f>
        <v>0</v>
      </c>
      <c r="AX650" s="13">
        <f>'დამტკ. საკუთ.'!G650</f>
        <v>0</v>
      </c>
      <c r="AY650" s="13">
        <f>'ცვლილ. ბიუჯ.'!H650</f>
        <v>0</v>
      </c>
      <c r="AZ650" s="13">
        <f>'ცვლილ. საკუთ.'!H650</f>
        <v>0</v>
      </c>
      <c r="BA650" s="13">
        <f>'მთავრ. ფონდი'!H650</f>
        <v>0</v>
      </c>
      <c r="BB650" s="13">
        <f>'პრეზ. ფონდი'!H650</f>
        <v>0</v>
      </c>
      <c r="BC650" s="13">
        <f>'დაზუსტ. ნაერთი'!G650</f>
        <v>0</v>
      </c>
      <c r="BD650" s="13">
        <f>'დაზუსტ. ბიუჯ.'!G650</f>
        <v>0</v>
      </c>
      <c r="BE650" s="13">
        <f>'დაზუსტ. საკუთ.'!G650</f>
        <v>0</v>
      </c>
      <c r="BG650" s="13">
        <f t="shared" si="277"/>
        <v>0</v>
      </c>
      <c r="BH650" s="13">
        <f t="shared" si="277"/>
        <v>0</v>
      </c>
      <c r="BI650" s="13">
        <f t="shared" si="277"/>
        <v>0</v>
      </c>
      <c r="BJ650" s="13">
        <f t="shared" si="277"/>
        <v>0</v>
      </c>
      <c r="BK650" s="13">
        <f t="shared" si="278"/>
        <v>0</v>
      </c>
      <c r="BL650" s="13">
        <f t="shared" si="278"/>
        <v>0</v>
      </c>
      <c r="BM650" s="13">
        <f t="shared" si="278"/>
        <v>0</v>
      </c>
      <c r="BN650" s="13">
        <f t="shared" si="278"/>
        <v>0</v>
      </c>
      <c r="BO650" s="13">
        <f t="shared" si="281"/>
        <v>0</v>
      </c>
      <c r="BP650" s="13">
        <f t="shared" si="280"/>
        <v>0</v>
      </c>
      <c r="BR650" s="13">
        <f t="shared" si="279"/>
        <v>0</v>
      </c>
      <c r="BS650" s="13">
        <f>'დამტკ. ბიუჯ.'!H650</f>
        <v>0</v>
      </c>
      <c r="BT650" s="13">
        <f>'დამტკ. საკუთ.'!H650</f>
        <v>0</v>
      </c>
      <c r="BU650" s="13">
        <f>'ცვლილ. ბიუჯ.'!I650</f>
        <v>0</v>
      </c>
      <c r="BV650" s="13">
        <f>'ცვლილ. საკუთ.'!I650</f>
        <v>0</v>
      </c>
      <c r="BW650" s="13">
        <f>'მთავრ. ფონდი'!I650</f>
        <v>0</v>
      </c>
      <c r="BX650" s="13">
        <f>'პრეზ. ფონდი'!I650</f>
        <v>0</v>
      </c>
      <c r="BY650" s="13">
        <f>'დაზუსტ. ნაერთი'!H650</f>
        <v>0</v>
      </c>
      <c r="BZ650" s="13">
        <f>'დაზუსტ. ბიუჯ.'!H650</f>
        <v>0</v>
      </c>
      <c r="CA650" s="13">
        <f>'დაზუსტ. საკუთ.'!H650</f>
        <v>0</v>
      </c>
    </row>
    <row r="651" spans="1:79" ht="16.5" thickTop="1" thickBot="1" x14ac:dyDescent="0.3">
      <c r="A651" t="str">
        <f t="shared" si="265"/>
        <v>a</v>
      </c>
      <c r="B651" s="16" t="s">
        <v>115</v>
      </c>
      <c r="C651" s="4" t="s">
        <v>114</v>
      </c>
      <c r="D651" s="4">
        <f t="shared" si="266"/>
        <v>9000000</v>
      </c>
      <c r="E651" s="4">
        <f t="shared" si="267"/>
        <v>9000000</v>
      </c>
      <c r="F651" s="4">
        <f t="shared" si="268"/>
        <v>0</v>
      </c>
      <c r="G651" s="4">
        <f t="shared" si="268"/>
        <v>0</v>
      </c>
      <c r="H651" s="4">
        <f t="shared" si="268"/>
        <v>0</v>
      </c>
      <c r="I651" s="4">
        <f t="shared" si="268"/>
        <v>0</v>
      </c>
      <c r="J651" s="4">
        <f t="shared" si="269"/>
        <v>0</v>
      </c>
      <c r="K651" s="4">
        <f t="shared" si="269"/>
        <v>9000000</v>
      </c>
      <c r="L651" s="4">
        <f t="shared" si="269"/>
        <v>9000000</v>
      </c>
      <c r="M651" s="4">
        <f t="shared" si="269"/>
        <v>0</v>
      </c>
      <c r="O651" s="4">
        <f t="shared" si="270"/>
        <v>2220000</v>
      </c>
      <c r="P651" s="4">
        <f>'დამტკ. ბიუჯ.'!E651</f>
        <v>2220000</v>
      </c>
      <c r="Q651" s="4">
        <f>'დამტკ. საკუთ.'!E651</f>
        <v>0</v>
      </c>
      <c r="R651" s="4">
        <f>'ცვლილ. ბიუჯ.'!F651</f>
        <v>-146000</v>
      </c>
      <c r="S651" s="4">
        <f>'ცვლილ. საკუთ.'!F651</f>
        <v>0</v>
      </c>
      <c r="T651" s="4">
        <f>'მთავრ. ფონდი'!F651</f>
        <v>0</v>
      </c>
      <c r="U651" s="4">
        <f>'პრეზ. ფონდი'!F651</f>
        <v>0</v>
      </c>
      <c r="V651" s="4">
        <f>'დაზუსტ. ნაერთი'!E651</f>
        <v>2074000</v>
      </c>
      <c r="W651" s="4">
        <f>'დაზუსტ. ბიუჯ.'!E651</f>
        <v>2074000</v>
      </c>
      <c r="X651" s="4">
        <f>'დაზუსტ. საკუთ.'!E651</f>
        <v>0</v>
      </c>
      <c r="Z651" s="4">
        <f t="shared" si="271"/>
        <v>2250000</v>
      </c>
      <c r="AA651" s="4">
        <f>'დამტკ. ბიუჯ.'!F651</f>
        <v>2250000</v>
      </c>
      <c r="AB651" s="4">
        <f>'დამტკ. საკუთ.'!F651</f>
        <v>0</v>
      </c>
      <c r="AC651" s="4">
        <f>'ცვლილ. ბიუჯ.'!G651</f>
        <v>146000</v>
      </c>
      <c r="AD651" s="4">
        <f>'ცვლილ. საკუთ.'!G651</f>
        <v>0</v>
      </c>
      <c r="AE651" s="4">
        <f>'მთავრ. ფონდი'!G651</f>
        <v>0</v>
      </c>
      <c r="AF651" s="4">
        <f>'პრეზ. ფონდი'!G651</f>
        <v>0</v>
      </c>
      <c r="AG651" s="4">
        <f>'დაზუსტ. ნაერთი'!F651</f>
        <v>2396000</v>
      </c>
      <c r="AH651" s="4">
        <f>'დაზუსტ. ბიუჯ.'!F651</f>
        <v>2396000</v>
      </c>
      <c r="AI651" s="4">
        <f>'დაზუსტ. საკუთ.'!F651</f>
        <v>0</v>
      </c>
      <c r="AK651" s="4">
        <f t="shared" si="272"/>
        <v>4470000</v>
      </c>
      <c r="AL651" s="4">
        <f t="shared" si="273"/>
        <v>4470000</v>
      </c>
      <c r="AM651" s="4">
        <f t="shared" si="274"/>
        <v>0</v>
      </c>
      <c r="AN651" s="4">
        <f t="shared" si="274"/>
        <v>0</v>
      </c>
      <c r="AO651" s="4">
        <f t="shared" si="274"/>
        <v>0</v>
      </c>
      <c r="AP651" s="4">
        <f t="shared" si="274"/>
        <v>0</v>
      </c>
      <c r="AQ651" s="4">
        <f t="shared" si="275"/>
        <v>0</v>
      </c>
      <c r="AR651" s="4">
        <f t="shared" si="275"/>
        <v>4470000</v>
      </c>
      <c r="AS651" s="4">
        <f t="shared" si="275"/>
        <v>4470000</v>
      </c>
      <c r="AT651" s="4">
        <f t="shared" si="275"/>
        <v>0</v>
      </c>
      <c r="AV651" s="4">
        <f t="shared" si="276"/>
        <v>2290000</v>
      </c>
      <c r="AW651" s="4">
        <f>'დამტკ. ბიუჯ.'!G651</f>
        <v>2290000</v>
      </c>
      <c r="AX651" s="4">
        <f>'დამტკ. საკუთ.'!G651</f>
        <v>0</v>
      </c>
      <c r="AY651" s="4">
        <f>'ცვლილ. ბიუჯ.'!H651</f>
        <v>0</v>
      </c>
      <c r="AZ651" s="4">
        <f>'ცვლილ. საკუთ.'!H651</f>
        <v>0</v>
      </c>
      <c r="BA651" s="4">
        <f>'მთავრ. ფონდი'!H651</f>
        <v>0</v>
      </c>
      <c r="BB651" s="4">
        <f>'პრეზ. ფონდი'!H651</f>
        <v>0</v>
      </c>
      <c r="BC651" s="4">
        <f>'დაზუსტ. ნაერთი'!G651</f>
        <v>2290000</v>
      </c>
      <c r="BD651" s="4">
        <f>'დაზუსტ. ბიუჯ.'!G651</f>
        <v>2290000</v>
      </c>
      <c r="BE651" s="4">
        <f>'დაზუსტ. საკუთ.'!G651</f>
        <v>0</v>
      </c>
      <c r="BG651" s="4">
        <f t="shared" si="277"/>
        <v>6760000</v>
      </c>
      <c r="BH651" s="4">
        <f t="shared" si="277"/>
        <v>6760000</v>
      </c>
      <c r="BI651" s="4">
        <f t="shared" si="277"/>
        <v>0</v>
      </c>
      <c r="BJ651" s="4">
        <f t="shared" si="277"/>
        <v>0</v>
      </c>
      <c r="BK651" s="4">
        <f t="shared" si="278"/>
        <v>0</v>
      </c>
      <c r="BL651" s="4">
        <f t="shared" si="278"/>
        <v>0</v>
      </c>
      <c r="BM651" s="4">
        <f t="shared" si="278"/>
        <v>0</v>
      </c>
      <c r="BN651" s="4">
        <f t="shared" si="278"/>
        <v>6760000</v>
      </c>
      <c r="BO651" s="4">
        <f t="shared" si="281"/>
        <v>6760000</v>
      </c>
      <c r="BP651" s="4">
        <f t="shared" si="280"/>
        <v>0</v>
      </c>
      <c r="BR651" s="4">
        <f t="shared" si="279"/>
        <v>2240000</v>
      </c>
      <c r="BS651" s="4">
        <f>'დამტკ. ბიუჯ.'!H651</f>
        <v>2240000</v>
      </c>
      <c r="BT651" s="4">
        <f>'დამტკ. საკუთ.'!H651</f>
        <v>0</v>
      </c>
      <c r="BU651" s="4">
        <f>'ცვლილ. ბიუჯ.'!I651</f>
        <v>0</v>
      </c>
      <c r="BV651" s="4">
        <f>'ცვლილ. საკუთ.'!I651</f>
        <v>0</v>
      </c>
      <c r="BW651" s="4">
        <f>'მთავრ. ფონდი'!I651</f>
        <v>0</v>
      </c>
      <c r="BX651" s="4">
        <f>'პრეზ. ფონდი'!I651</f>
        <v>0</v>
      </c>
      <c r="BY651" s="4">
        <f>'დაზუსტ. ნაერთი'!H651</f>
        <v>2240000</v>
      </c>
      <c r="BZ651" s="4">
        <f>'დაზუსტ. ბიუჯ.'!H651</f>
        <v>2240000</v>
      </c>
      <c r="CA651" s="4">
        <f>'დაზუსტ. საკუთ.'!H651</f>
        <v>0</v>
      </c>
    </row>
    <row r="652" spans="1:79" ht="15.75" thickTop="1" x14ac:dyDescent="0.25">
      <c r="A652" t="str">
        <f t="shared" si="265"/>
        <v>a</v>
      </c>
      <c r="B652" s="5"/>
      <c r="C652" s="6" t="s">
        <v>10</v>
      </c>
      <c r="D652" s="7">
        <f t="shared" si="266"/>
        <v>9000000</v>
      </c>
      <c r="E652" s="7">
        <f t="shared" si="267"/>
        <v>9000000</v>
      </c>
      <c r="F652" s="7">
        <f t="shared" si="268"/>
        <v>0</v>
      </c>
      <c r="G652" s="7">
        <f t="shared" si="268"/>
        <v>0</v>
      </c>
      <c r="H652" s="7">
        <f t="shared" si="268"/>
        <v>0</v>
      </c>
      <c r="I652" s="7">
        <f t="shared" si="268"/>
        <v>0</v>
      </c>
      <c r="J652" s="7">
        <f t="shared" si="269"/>
        <v>0</v>
      </c>
      <c r="K652" s="7">
        <f t="shared" si="269"/>
        <v>9000000</v>
      </c>
      <c r="L652" s="7">
        <f t="shared" si="269"/>
        <v>9000000</v>
      </c>
      <c r="M652" s="7">
        <f t="shared" si="269"/>
        <v>0</v>
      </c>
      <c r="O652" s="7">
        <f t="shared" si="270"/>
        <v>2220000</v>
      </c>
      <c r="P652" s="7">
        <f>'დამტკ. ბიუჯ.'!E652</f>
        <v>2220000</v>
      </c>
      <c r="Q652" s="7">
        <f>'დამტკ. საკუთ.'!E652</f>
        <v>0</v>
      </c>
      <c r="R652" s="7">
        <f>'ცვლილ. ბიუჯ.'!F652</f>
        <v>-146000</v>
      </c>
      <c r="S652" s="7">
        <f>'ცვლილ. საკუთ.'!F652</f>
        <v>0</v>
      </c>
      <c r="T652" s="7">
        <f>'მთავრ. ფონდი'!F652</f>
        <v>0</v>
      </c>
      <c r="U652" s="7">
        <f>'პრეზ. ფონდი'!F652</f>
        <v>0</v>
      </c>
      <c r="V652" s="7">
        <f>'დაზუსტ. ნაერთი'!E652</f>
        <v>2074000</v>
      </c>
      <c r="W652" s="7">
        <f>'დაზუსტ. ბიუჯ.'!E652</f>
        <v>2074000</v>
      </c>
      <c r="X652" s="7">
        <f>'დაზუსტ. საკუთ.'!E652</f>
        <v>0</v>
      </c>
      <c r="Z652" s="7">
        <f t="shared" si="271"/>
        <v>2250000</v>
      </c>
      <c r="AA652" s="7">
        <f>'დამტკ. ბიუჯ.'!F652</f>
        <v>2250000</v>
      </c>
      <c r="AB652" s="7">
        <f>'დამტკ. საკუთ.'!F652</f>
        <v>0</v>
      </c>
      <c r="AC652" s="7">
        <f>'ცვლილ. ბიუჯ.'!G652</f>
        <v>146000</v>
      </c>
      <c r="AD652" s="7">
        <f>'ცვლილ. საკუთ.'!G652</f>
        <v>0</v>
      </c>
      <c r="AE652" s="7">
        <f>'მთავრ. ფონდი'!G652</f>
        <v>0</v>
      </c>
      <c r="AF652" s="7">
        <f>'პრეზ. ფონდი'!G652</f>
        <v>0</v>
      </c>
      <c r="AG652" s="7">
        <f>'დაზუსტ. ნაერთი'!F652</f>
        <v>2396000</v>
      </c>
      <c r="AH652" s="7">
        <f>'დაზუსტ. ბიუჯ.'!F652</f>
        <v>2396000</v>
      </c>
      <c r="AI652" s="7">
        <f>'დაზუსტ. საკუთ.'!F652</f>
        <v>0</v>
      </c>
      <c r="AK652" s="7">
        <f t="shared" si="272"/>
        <v>4470000</v>
      </c>
      <c r="AL652" s="7">
        <f t="shared" si="273"/>
        <v>4470000</v>
      </c>
      <c r="AM652" s="7">
        <f t="shared" si="274"/>
        <v>0</v>
      </c>
      <c r="AN652" s="7">
        <f t="shared" si="274"/>
        <v>0</v>
      </c>
      <c r="AO652" s="7">
        <f t="shared" si="274"/>
        <v>0</v>
      </c>
      <c r="AP652" s="7">
        <f t="shared" si="274"/>
        <v>0</v>
      </c>
      <c r="AQ652" s="7">
        <f t="shared" si="275"/>
        <v>0</v>
      </c>
      <c r="AR652" s="7">
        <f t="shared" si="275"/>
        <v>4470000</v>
      </c>
      <c r="AS652" s="7">
        <f t="shared" si="275"/>
        <v>4470000</v>
      </c>
      <c r="AT652" s="7">
        <f t="shared" si="275"/>
        <v>0</v>
      </c>
      <c r="AV652" s="7">
        <f t="shared" si="276"/>
        <v>2290000</v>
      </c>
      <c r="AW652" s="7">
        <f>'დამტკ. ბიუჯ.'!G652</f>
        <v>2290000</v>
      </c>
      <c r="AX652" s="7">
        <f>'დამტკ. საკუთ.'!G652</f>
        <v>0</v>
      </c>
      <c r="AY652" s="7">
        <f>'ცვლილ. ბიუჯ.'!H652</f>
        <v>0</v>
      </c>
      <c r="AZ652" s="7">
        <f>'ცვლილ. საკუთ.'!H652</f>
        <v>0</v>
      </c>
      <c r="BA652" s="7">
        <f>'მთავრ. ფონდი'!H652</f>
        <v>0</v>
      </c>
      <c r="BB652" s="7">
        <f>'პრეზ. ფონდი'!H652</f>
        <v>0</v>
      </c>
      <c r="BC652" s="7">
        <f>'დაზუსტ. ნაერთი'!G652</f>
        <v>2290000</v>
      </c>
      <c r="BD652" s="7">
        <f>'დაზუსტ. ბიუჯ.'!G652</f>
        <v>2290000</v>
      </c>
      <c r="BE652" s="7">
        <f>'დაზუსტ. საკუთ.'!G652</f>
        <v>0</v>
      </c>
      <c r="BG652" s="7">
        <f t="shared" si="277"/>
        <v>6760000</v>
      </c>
      <c r="BH652" s="7">
        <f t="shared" si="277"/>
        <v>6760000</v>
      </c>
      <c r="BI652" s="7">
        <f t="shared" si="277"/>
        <v>0</v>
      </c>
      <c r="BJ652" s="7">
        <f t="shared" si="277"/>
        <v>0</v>
      </c>
      <c r="BK652" s="7">
        <f t="shared" si="278"/>
        <v>0</v>
      </c>
      <c r="BL652" s="7">
        <f t="shared" si="278"/>
        <v>0</v>
      </c>
      <c r="BM652" s="7">
        <f t="shared" si="278"/>
        <v>0</v>
      </c>
      <c r="BN652" s="7">
        <f t="shared" si="278"/>
        <v>6760000</v>
      </c>
      <c r="BO652" s="7">
        <f t="shared" si="281"/>
        <v>6760000</v>
      </c>
      <c r="BP652" s="7">
        <f t="shared" si="280"/>
        <v>0</v>
      </c>
      <c r="BR652" s="7">
        <f t="shared" si="279"/>
        <v>2240000</v>
      </c>
      <c r="BS652" s="7">
        <f>'დამტკ. ბიუჯ.'!H652</f>
        <v>2240000</v>
      </c>
      <c r="BT652" s="7">
        <f>'დამტკ. საკუთ.'!H652</f>
        <v>0</v>
      </c>
      <c r="BU652" s="7">
        <f>'ცვლილ. ბიუჯ.'!I652</f>
        <v>0</v>
      </c>
      <c r="BV652" s="7">
        <f>'ცვლილ. საკუთ.'!I652</f>
        <v>0</v>
      </c>
      <c r="BW652" s="7">
        <f>'მთავრ. ფონდი'!I652</f>
        <v>0</v>
      </c>
      <c r="BX652" s="7">
        <f>'პრეზ. ფონდი'!I652</f>
        <v>0</v>
      </c>
      <c r="BY652" s="7">
        <f>'დაზუსტ. ნაერთი'!H652</f>
        <v>2240000</v>
      </c>
      <c r="BZ652" s="7">
        <f>'დაზუსტ. ბიუჯ.'!H652</f>
        <v>2240000</v>
      </c>
      <c r="CA652" s="7">
        <f>'დაზუსტ. საკუთ.'!H652</f>
        <v>0</v>
      </c>
    </row>
    <row r="653" spans="1:79" x14ac:dyDescent="0.25">
      <c r="A653" t="str">
        <f t="shared" si="265"/>
        <v>b</v>
      </c>
      <c r="B653" s="8"/>
      <c r="C653" s="9" t="s">
        <v>11</v>
      </c>
      <c r="D653" s="10">
        <f t="shared" si="266"/>
        <v>0</v>
      </c>
      <c r="E653" s="10">
        <f t="shared" si="267"/>
        <v>0</v>
      </c>
      <c r="F653" s="10">
        <f t="shared" si="268"/>
        <v>0</v>
      </c>
      <c r="G653" s="10">
        <f t="shared" si="268"/>
        <v>0</v>
      </c>
      <c r="H653" s="10">
        <f t="shared" si="268"/>
        <v>0</v>
      </c>
      <c r="I653" s="10">
        <f t="shared" si="268"/>
        <v>0</v>
      </c>
      <c r="J653" s="10">
        <f t="shared" si="269"/>
        <v>0</v>
      </c>
      <c r="K653" s="10">
        <f t="shared" si="269"/>
        <v>0</v>
      </c>
      <c r="L653" s="10">
        <f t="shared" si="269"/>
        <v>0</v>
      </c>
      <c r="M653" s="10">
        <f t="shared" si="269"/>
        <v>0</v>
      </c>
      <c r="O653" s="10">
        <f t="shared" si="270"/>
        <v>0</v>
      </c>
      <c r="P653" s="10">
        <f>'დამტკ. ბიუჯ.'!E653</f>
        <v>0</v>
      </c>
      <c r="Q653" s="10">
        <f>'დამტკ. საკუთ.'!E653</f>
        <v>0</v>
      </c>
      <c r="R653" s="10">
        <f>'ცვლილ. ბიუჯ.'!F653</f>
        <v>0</v>
      </c>
      <c r="S653" s="10">
        <f>'ცვლილ. საკუთ.'!F653</f>
        <v>0</v>
      </c>
      <c r="T653" s="10">
        <f>'მთავრ. ფონდი'!F653</f>
        <v>0</v>
      </c>
      <c r="U653" s="10">
        <f>'პრეზ. ფონდი'!F653</f>
        <v>0</v>
      </c>
      <c r="V653" s="10">
        <f>'დაზუსტ. ნაერთი'!E653</f>
        <v>0</v>
      </c>
      <c r="W653" s="10">
        <f>'დაზუსტ. ბიუჯ.'!E653</f>
        <v>0</v>
      </c>
      <c r="X653" s="10">
        <f>'დაზუსტ. საკუთ.'!E653</f>
        <v>0</v>
      </c>
      <c r="Z653" s="10">
        <f t="shared" si="271"/>
        <v>0</v>
      </c>
      <c r="AA653" s="10">
        <f>'დამტკ. ბიუჯ.'!F653</f>
        <v>0</v>
      </c>
      <c r="AB653" s="10">
        <f>'დამტკ. საკუთ.'!F653</f>
        <v>0</v>
      </c>
      <c r="AC653" s="10">
        <f>'ცვლილ. ბიუჯ.'!G653</f>
        <v>0</v>
      </c>
      <c r="AD653" s="10">
        <f>'ცვლილ. საკუთ.'!G653</f>
        <v>0</v>
      </c>
      <c r="AE653" s="10">
        <f>'მთავრ. ფონდი'!G653</f>
        <v>0</v>
      </c>
      <c r="AF653" s="10">
        <f>'პრეზ. ფონდი'!G653</f>
        <v>0</v>
      </c>
      <c r="AG653" s="10">
        <f>'დაზუსტ. ნაერთი'!F653</f>
        <v>0</v>
      </c>
      <c r="AH653" s="10">
        <f>'დაზუსტ. ბიუჯ.'!F653</f>
        <v>0</v>
      </c>
      <c r="AI653" s="10">
        <f>'დაზუსტ. საკუთ.'!F653</f>
        <v>0</v>
      </c>
      <c r="AK653" s="10">
        <f t="shared" si="272"/>
        <v>0</v>
      </c>
      <c r="AL653" s="10">
        <f t="shared" si="273"/>
        <v>0</v>
      </c>
      <c r="AM653" s="10">
        <f t="shared" si="274"/>
        <v>0</v>
      </c>
      <c r="AN653" s="10">
        <f t="shared" si="274"/>
        <v>0</v>
      </c>
      <c r="AO653" s="10">
        <f t="shared" si="274"/>
        <v>0</v>
      </c>
      <c r="AP653" s="10">
        <f t="shared" si="274"/>
        <v>0</v>
      </c>
      <c r="AQ653" s="10">
        <f t="shared" si="275"/>
        <v>0</v>
      </c>
      <c r="AR653" s="10">
        <f t="shared" si="275"/>
        <v>0</v>
      </c>
      <c r="AS653" s="10">
        <f t="shared" si="275"/>
        <v>0</v>
      </c>
      <c r="AT653" s="10">
        <f t="shared" si="275"/>
        <v>0</v>
      </c>
      <c r="AV653" s="10">
        <f t="shared" si="276"/>
        <v>0</v>
      </c>
      <c r="AW653" s="10">
        <f>'დამტკ. ბიუჯ.'!G653</f>
        <v>0</v>
      </c>
      <c r="AX653" s="10">
        <f>'დამტკ. საკუთ.'!G653</f>
        <v>0</v>
      </c>
      <c r="AY653" s="10">
        <f>'ცვლილ. ბიუჯ.'!H653</f>
        <v>0</v>
      </c>
      <c r="AZ653" s="10">
        <f>'ცვლილ. საკუთ.'!H653</f>
        <v>0</v>
      </c>
      <c r="BA653" s="10">
        <f>'მთავრ. ფონდი'!H653</f>
        <v>0</v>
      </c>
      <c r="BB653" s="10">
        <f>'პრეზ. ფონდი'!H653</f>
        <v>0</v>
      </c>
      <c r="BC653" s="10">
        <f>'დაზუსტ. ნაერთი'!G653</f>
        <v>0</v>
      </c>
      <c r="BD653" s="10">
        <f>'დაზუსტ. ბიუჯ.'!G653</f>
        <v>0</v>
      </c>
      <c r="BE653" s="10">
        <f>'დაზუსტ. საკუთ.'!G653</f>
        <v>0</v>
      </c>
      <c r="BG653" s="10">
        <f t="shared" si="277"/>
        <v>0</v>
      </c>
      <c r="BH653" s="10">
        <f t="shared" si="277"/>
        <v>0</v>
      </c>
      <c r="BI653" s="10">
        <f t="shared" si="277"/>
        <v>0</v>
      </c>
      <c r="BJ653" s="10">
        <f t="shared" si="277"/>
        <v>0</v>
      </c>
      <c r="BK653" s="10">
        <f t="shared" si="278"/>
        <v>0</v>
      </c>
      <c r="BL653" s="10">
        <f t="shared" si="278"/>
        <v>0</v>
      </c>
      <c r="BM653" s="10">
        <f t="shared" si="278"/>
        <v>0</v>
      </c>
      <c r="BN653" s="10">
        <f t="shared" si="278"/>
        <v>0</v>
      </c>
      <c r="BO653" s="10">
        <f t="shared" si="281"/>
        <v>0</v>
      </c>
      <c r="BP653" s="10">
        <f t="shared" si="280"/>
        <v>0</v>
      </c>
      <c r="BR653" s="10">
        <f t="shared" si="279"/>
        <v>0</v>
      </c>
      <c r="BS653" s="10">
        <f>'დამტკ. ბიუჯ.'!H653</f>
        <v>0</v>
      </c>
      <c r="BT653" s="10">
        <f>'დამტკ. საკუთ.'!H653</f>
        <v>0</v>
      </c>
      <c r="BU653" s="10">
        <f>'ცვლილ. ბიუჯ.'!I653</f>
        <v>0</v>
      </c>
      <c r="BV653" s="10">
        <f>'ცვლილ. საკუთ.'!I653</f>
        <v>0</v>
      </c>
      <c r="BW653" s="10">
        <f>'მთავრ. ფონდი'!I653</f>
        <v>0</v>
      </c>
      <c r="BX653" s="10">
        <f>'პრეზ. ფონდი'!I653</f>
        <v>0</v>
      </c>
      <c r="BY653" s="10">
        <f>'დაზუსტ. ნაერთი'!H653</f>
        <v>0</v>
      </c>
      <c r="BZ653" s="10">
        <f>'დაზუსტ. ბიუჯ.'!H653</f>
        <v>0</v>
      </c>
      <c r="CA653" s="10">
        <f>'დაზუსტ. საკუთ.'!H653</f>
        <v>0</v>
      </c>
    </row>
    <row r="654" spans="1:79" x14ac:dyDescent="0.25">
      <c r="A654" t="str">
        <f t="shared" si="265"/>
        <v>b</v>
      </c>
      <c r="B654" s="8"/>
      <c r="C654" s="9" t="s">
        <v>12</v>
      </c>
      <c r="D654" s="10">
        <f t="shared" si="266"/>
        <v>0</v>
      </c>
      <c r="E654" s="10">
        <f t="shared" si="267"/>
        <v>0</v>
      </c>
      <c r="F654" s="10">
        <f t="shared" si="268"/>
        <v>0</v>
      </c>
      <c r="G654" s="10">
        <f t="shared" si="268"/>
        <v>0</v>
      </c>
      <c r="H654" s="10">
        <f t="shared" si="268"/>
        <v>0</v>
      </c>
      <c r="I654" s="10">
        <f t="shared" si="268"/>
        <v>0</v>
      </c>
      <c r="J654" s="10">
        <f t="shared" si="269"/>
        <v>0</v>
      </c>
      <c r="K654" s="10">
        <f t="shared" si="269"/>
        <v>0</v>
      </c>
      <c r="L654" s="10">
        <f t="shared" si="269"/>
        <v>0</v>
      </c>
      <c r="M654" s="10">
        <f t="shared" si="269"/>
        <v>0</v>
      </c>
      <c r="O654" s="10">
        <f t="shared" si="270"/>
        <v>0</v>
      </c>
      <c r="P654" s="10">
        <f>'დამტკ. ბიუჯ.'!E654</f>
        <v>0</v>
      </c>
      <c r="Q654" s="10">
        <f>'დამტკ. საკუთ.'!E654</f>
        <v>0</v>
      </c>
      <c r="R654" s="10">
        <f>'ცვლილ. ბიუჯ.'!F654</f>
        <v>0</v>
      </c>
      <c r="S654" s="10">
        <f>'ცვლილ. საკუთ.'!F654</f>
        <v>0</v>
      </c>
      <c r="T654" s="10">
        <f>'მთავრ. ფონდი'!F654</f>
        <v>0</v>
      </c>
      <c r="U654" s="10">
        <f>'პრეზ. ფონდი'!F654</f>
        <v>0</v>
      </c>
      <c r="V654" s="10">
        <f>'დაზუსტ. ნაერთი'!E654</f>
        <v>0</v>
      </c>
      <c r="W654" s="10">
        <f>'დაზუსტ. ბიუჯ.'!E654</f>
        <v>0</v>
      </c>
      <c r="X654" s="10">
        <f>'დაზუსტ. საკუთ.'!E654</f>
        <v>0</v>
      </c>
      <c r="Z654" s="10">
        <f t="shared" si="271"/>
        <v>0</v>
      </c>
      <c r="AA654" s="10">
        <f>'დამტკ. ბიუჯ.'!F654</f>
        <v>0</v>
      </c>
      <c r="AB654" s="10">
        <f>'დამტკ. საკუთ.'!F654</f>
        <v>0</v>
      </c>
      <c r="AC654" s="10">
        <f>'ცვლილ. ბიუჯ.'!G654</f>
        <v>0</v>
      </c>
      <c r="AD654" s="10">
        <f>'ცვლილ. საკუთ.'!G654</f>
        <v>0</v>
      </c>
      <c r="AE654" s="10">
        <f>'მთავრ. ფონდი'!G654</f>
        <v>0</v>
      </c>
      <c r="AF654" s="10">
        <f>'პრეზ. ფონდი'!G654</f>
        <v>0</v>
      </c>
      <c r="AG654" s="10">
        <f>'დაზუსტ. ნაერთი'!F654</f>
        <v>0</v>
      </c>
      <c r="AH654" s="10">
        <f>'დაზუსტ. ბიუჯ.'!F654</f>
        <v>0</v>
      </c>
      <c r="AI654" s="10">
        <f>'დაზუსტ. საკუთ.'!F654</f>
        <v>0</v>
      </c>
      <c r="AK654" s="10">
        <f t="shared" si="272"/>
        <v>0</v>
      </c>
      <c r="AL654" s="10">
        <f t="shared" si="273"/>
        <v>0</v>
      </c>
      <c r="AM654" s="10">
        <f t="shared" si="274"/>
        <v>0</v>
      </c>
      <c r="AN654" s="10">
        <f t="shared" si="274"/>
        <v>0</v>
      </c>
      <c r="AO654" s="10">
        <f t="shared" si="274"/>
        <v>0</v>
      </c>
      <c r="AP654" s="10">
        <f t="shared" si="274"/>
        <v>0</v>
      </c>
      <c r="AQ654" s="10">
        <f t="shared" si="275"/>
        <v>0</v>
      </c>
      <c r="AR654" s="10">
        <f t="shared" si="275"/>
        <v>0</v>
      </c>
      <c r="AS654" s="10">
        <f t="shared" si="275"/>
        <v>0</v>
      </c>
      <c r="AT654" s="10">
        <f t="shared" si="275"/>
        <v>0</v>
      </c>
      <c r="AV654" s="10">
        <f t="shared" si="276"/>
        <v>0</v>
      </c>
      <c r="AW654" s="10">
        <f>'დამტკ. ბიუჯ.'!G654</f>
        <v>0</v>
      </c>
      <c r="AX654" s="10">
        <f>'დამტკ. საკუთ.'!G654</f>
        <v>0</v>
      </c>
      <c r="AY654" s="10">
        <f>'ცვლილ. ბიუჯ.'!H654</f>
        <v>0</v>
      </c>
      <c r="AZ654" s="10">
        <f>'ცვლილ. საკუთ.'!H654</f>
        <v>0</v>
      </c>
      <c r="BA654" s="10">
        <f>'მთავრ. ფონდი'!H654</f>
        <v>0</v>
      </c>
      <c r="BB654" s="10">
        <f>'პრეზ. ფონდი'!H654</f>
        <v>0</v>
      </c>
      <c r="BC654" s="10">
        <f>'დაზუსტ. ნაერთი'!G654</f>
        <v>0</v>
      </c>
      <c r="BD654" s="10">
        <f>'დაზუსტ. ბიუჯ.'!G654</f>
        <v>0</v>
      </c>
      <c r="BE654" s="10">
        <f>'დაზუსტ. საკუთ.'!G654</f>
        <v>0</v>
      </c>
      <c r="BG654" s="10">
        <f t="shared" si="277"/>
        <v>0</v>
      </c>
      <c r="BH654" s="10">
        <f t="shared" si="277"/>
        <v>0</v>
      </c>
      <c r="BI654" s="10">
        <f t="shared" si="277"/>
        <v>0</v>
      </c>
      <c r="BJ654" s="10">
        <f t="shared" si="277"/>
        <v>0</v>
      </c>
      <c r="BK654" s="10">
        <f t="shared" si="278"/>
        <v>0</v>
      </c>
      <c r="BL654" s="10">
        <f t="shared" si="278"/>
        <v>0</v>
      </c>
      <c r="BM654" s="10">
        <f t="shared" si="278"/>
        <v>0</v>
      </c>
      <c r="BN654" s="10">
        <f t="shared" si="278"/>
        <v>0</v>
      </c>
      <c r="BO654" s="10">
        <f t="shared" si="281"/>
        <v>0</v>
      </c>
      <c r="BP654" s="10">
        <f t="shared" si="280"/>
        <v>0</v>
      </c>
      <c r="BR654" s="10">
        <f t="shared" si="279"/>
        <v>0</v>
      </c>
      <c r="BS654" s="10">
        <f>'დამტკ. ბიუჯ.'!H654</f>
        <v>0</v>
      </c>
      <c r="BT654" s="10">
        <f>'დამტკ. საკუთ.'!H654</f>
        <v>0</v>
      </c>
      <c r="BU654" s="10">
        <f>'ცვლილ. ბიუჯ.'!I654</f>
        <v>0</v>
      </c>
      <c r="BV654" s="10">
        <f>'ცვლილ. საკუთ.'!I654</f>
        <v>0</v>
      </c>
      <c r="BW654" s="10">
        <f>'მთავრ. ფონდი'!I654</f>
        <v>0</v>
      </c>
      <c r="BX654" s="10">
        <f>'პრეზ. ფონდი'!I654</f>
        <v>0</v>
      </c>
      <c r="BY654" s="10">
        <f>'დაზუსტ. ნაერთი'!H654</f>
        <v>0</v>
      </c>
      <c r="BZ654" s="10">
        <f>'დაზუსტ. ბიუჯ.'!H654</f>
        <v>0</v>
      </c>
      <c r="CA654" s="10">
        <f>'დაზუსტ. საკუთ.'!H654</f>
        <v>0</v>
      </c>
    </row>
    <row r="655" spans="1:79" x14ac:dyDescent="0.25">
      <c r="A655" t="str">
        <f t="shared" si="265"/>
        <v>b</v>
      </c>
      <c r="B655" s="8"/>
      <c r="C655" s="9" t="s">
        <v>13</v>
      </c>
      <c r="D655" s="10">
        <f t="shared" si="266"/>
        <v>0</v>
      </c>
      <c r="E655" s="10">
        <f t="shared" si="267"/>
        <v>0</v>
      </c>
      <c r="F655" s="10">
        <f t="shared" si="268"/>
        <v>0</v>
      </c>
      <c r="G655" s="10">
        <f t="shared" si="268"/>
        <v>0</v>
      </c>
      <c r="H655" s="10">
        <f t="shared" si="268"/>
        <v>0</v>
      </c>
      <c r="I655" s="10">
        <f t="shared" si="268"/>
        <v>0</v>
      </c>
      <c r="J655" s="10">
        <f t="shared" si="269"/>
        <v>0</v>
      </c>
      <c r="K655" s="10">
        <f t="shared" si="269"/>
        <v>0</v>
      </c>
      <c r="L655" s="10">
        <f t="shared" si="269"/>
        <v>0</v>
      </c>
      <c r="M655" s="10">
        <f t="shared" si="269"/>
        <v>0</v>
      </c>
      <c r="O655" s="10">
        <f t="shared" si="270"/>
        <v>0</v>
      </c>
      <c r="P655" s="10">
        <f>'დამტკ. ბიუჯ.'!E655</f>
        <v>0</v>
      </c>
      <c r="Q655" s="10">
        <f>'დამტკ. საკუთ.'!E655</f>
        <v>0</v>
      </c>
      <c r="R655" s="10">
        <f>'ცვლილ. ბიუჯ.'!F655</f>
        <v>0</v>
      </c>
      <c r="S655" s="10">
        <f>'ცვლილ. საკუთ.'!F655</f>
        <v>0</v>
      </c>
      <c r="T655" s="10">
        <f>'მთავრ. ფონდი'!F655</f>
        <v>0</v>
      </c>
      <c r="U655" s="10">
        <f>'პრეზ. ფონდი'!F655</f>
        <v>0</v>
      </c>
      <c r="V655" s="10">
        <f>'დაზუსტ. ნაერთი'!E655</f>
        <v>0</v>
      </c>
      <c r="W655" s="10">
        <f>'დაზუსტ. ბიუჯ.'!E655</f>
        <v>0</v>
      </c>
      <c r="X655" s="10">
        <f>'დაზუსტ. საკუთ.'!E655</f>
        <v>0</v>
      </c>
      <c r="Z655" s="10">
        <f t="shared" si="271"/>
        <v>0</v>
      </c>
      <c r="AA655" s="10">
        <f>'დამტკ. ბიუჯ.'!F655</f>
        <v>0</v>
      </c>
      <c r="AB655" s="10">
        <f>'დამტკ. საკუთ.'!F655</f>
        <v>0</v>
      </c>
      <c r="AC655" s="10">
        <f>'ცვლილ. ბიუჯ.'!G655</f>
        <v>0</v>
      </c>
      <c r="AD655" s="10">
        <f>'ცვლილ. საკუთ.'!G655</f>
        <v>0</v>
      </c>
      <c r="AE655" s="10">
        <f>'მთავრ. ფონდი'!G655</f>
        <v>0</v>
      </c>
      <c r="AF655" s="10">
        <f>'პრეზ. ფონდი'!G655</f>
        <v>0</v>
      </c>
      <c r="AG655" s="10">
        <f>'დაზუსტ. ნაერთი'!F655</f>
        <v>0</v>
      </c>
      <c r="AH655" s="10">
        <f>'დაზუსტ. ბიუჯ.'!F655</f>
        <v>0</v>
      </c>
      <c r="AI655" s="10">
        <f>'დაზუსტ. საკუთ.'!F655</f>
        <v>0</v>
      </c>
      <c r="AK655" s="10">
        <f t="shared" si="272"/>
        <v>0</v>
      </c>
      <c r="AL655" s="10">
        <f t="shared" si="273"/>
        <v>0</v>
      </c>
      <c r="AM655" s="10">
        <f t="shared" si="274"/>
        <v>0</v>
      </c>
      <c r="AN655" s="10">
        <f t="shared" si="274"/>
        <v>0</v>
      </c>
      <c r="AO655" s="10">
        <f t="shared" si="274"/>
        <v>0</v>
      </c>
      <c r="AP655" s="10">
        <f t="shared" si="274"/>
        <v>0</v>
      </c>
      <c r="AQ655" s="10">
        <f t="shared" si="275"/>
        <v>0</v>
      </c>
      <c r="AR655" s="10">
        <f t="shared" si="275"/>
        <v>0</v>
      </c>
      <c r="AS655" s="10">
        <f t="shared" si="275"/>
        <v>0</v>
      </c>
      <c r="AT655" s="10">
        <f t="shared" si="275"/>
        <v>0</v>
      </c>
      <c r="AV655" s="10">
        <f t="shared" si="276"/>
        <v>0</v>
      </c>
      <c r="AW655" s="10">
        <f>'დამტკ. ბიუჯ.'!G655</f>
        <v>0</v>
      </c>
      <c r="AX655" s="10">
        <f>'დამტკ. საკუთ.'!G655</f>
        <v>0</v>
      </c>
      <c r="AY655" s="10">
        <f>'ცვლილ. ბიუჯ.'!H655</f>
        <v>0</v>
      </c>
      <c r="AZ655" s="10">
        <f>'ცვლილ. საკუთ.'!H655</f>
        <v>0</v>
      </c>
      <c r="BA655" s="10">
        <f>'მთავრ. ფონდი'!H655</f>
        <v>0</v>
      </c>
      <c r="BB655" s="10">
        <f>'პრეზ. ფონდი'!H655</f>
        <v>0</v>
      </c>
      <c r="BC655" s="10">
        <f>'დაზუსტ. ნაერთი'!G655</f>
        <v>0</v>
      </c>
      <c r="BD655" s="10">
        <f>'დაზუსტ. ბიუჯ.'!G655</f>
        <v>0</v>
      </c>
      <c r="BE655" s="10">
        <f>'დაზუსტ. საკუთ.'!G655</f>
        <v>0</v>
      </c>
      <c r="BG655" s="10">
        <f t="shared" si="277"/>
        <v>0</v>
      </c>
      <c r="BH655" s="10">
        <f t="shared" si="277"/>
        <v>0</v>
      </c>
      <c r="BI655" s="10">
        <f t="shared" si="277"/>
        <v>0</v>
      </c>
      <c r="BJ655" s="10">
        <f t="shared" si="277"/>
        <v>0</v>
      </c>
      <c r="BK655" s="10">
        <f t="shared" si="278"/>
        <v>0</v>
      </c>
      <c r="BL655" s="10">
        <f t="shared" si="278"/>
        <v>0</v>
      </c>
      <c r="BM655" s="10">
        <f t="shared" si="278"/>
        <v>0</v>
      </c>
      <c r="BN655" s="10">
        <f t="shared" si="278"/>
        <v>0</v>
      </c>
      <c r="BO655" s="10">
        <f t="shared" si="281"/>
        <v>0</v>
      </c>
      <c r="BP655" s="10">
        <f t="shared" si="280"/>
        <v>0</v>
      </c>
      <c r="BR655" s="10">
        <f t="shared" si="279"/>
        <v>0</v>
      </c>
      <c r="BS655" s="10">
        <f>'დამტკ. ბიუჯ.'!H655</f>
        <v>0</v>
      </c>
      <c r="BT655" s="10">
        <f>'დამტკ. საკუთ.'!H655</f>
        <v>0</v>
      </c>
      <c r="BU655" s="10">
        <f>'ცვლილ. ბიუჯ.'!I655</f>
        <v>0</v>
      </c>
      <c r="BV655" s="10">
        <f>'ცვლილ. საკუთ.'!I655</f>
        <v>0</v>
      </c>
      <c r="BW655" s="10">
        <f>'მთავრ. ფონდი'!I655</f>
        <v>0</v>
      </c>
      <c r="BX655" s="10">
        <f>'პრეზ. ფონდი'!I655</f>
        <v>0</v>
      </c>
      <c r="BY655" s="10">
        <f>'დაზუსტ. ნაერთი'!H655</f>
        <v>0</v>
      </c>
      <c r="BZ655" s="10">
        <f>'დაზუსტ. ბიუჯ.'!H655</f>
        <v>0</v>
      </c>
      <c r="CA655" s="10">
        <f>'დაზუსტ. საკუთ.'!H655</f>
        <v>0</v>
      </c>
    </row>
    <row r="656" spans="1:79" x14ac:dyDescent="0.25">
      <c r="A656" t="str">
        <f t="shared" si="265"/>
        <v>b</v>
      </c>
      <c r="B656" s="8"/>
      <c r="C656" s="9" t="s">
        <v>14</v>
      </c>
      <c r="D656" s="10">
        <f t="shared" si="266"/>
        <v>0</v>
      </c>
      <c r="E656" s="10">
        <f t="shared" si="267"/>
        <v>0</v>
      </c>
      <c r="F656" s="10">
        <f t="shared" si="268"/>
        <v>0</v>
      </c>
      <c r="G656" s="10">
        <f t="shared" si="268"/>
        <v>0</v>
      </c>
      <c r="H656" s="10">
        <f t="shared" si="268"/>
        <v>0</v>
      </c>
      <c r="I656" s="10">
        <f t="shared" si="268"/>
        <v>0</v>
      </c>
      <c r="J656" s="10">
        <f t="shared" si="269"/>
        <v>0</v>
      </c>
      <c r="K656" s="10">
        <f t="shared" si="269"/>
        <v>0</v>
      </c>
      <c r="L656" s="10">
        <f t="shared" si="269"/>
        <v>0</v>
      </c>
      <c r="M656" s="10">
        <f t="shared" si="269"/>
        <v>0</v>
      </c>
      <c r="O656" s="10">
        <f t="shared" si="270"/>
        <v>0</v>
      </c>
      <c r="P656" s="10">
        <f>'დამტკ. ბიუჯ.'!E656</f>
        <v>0</v>
      </c>
      <c r="Q656" s="10">
        <f>'დამტკ. საკუთ.'!E656</f>
        <v>0</v>
      </c>
      <c r="R656" s="10">
        <f>'ცვლილ. ბიუჯ.'!F656</f>
        <v>0</v>
      </c>
      <c r="S656" s="10">
        <f>'ცვლილ. საკუთ.'!F656</f>
        <v>0</v>
      </c>
      <c r="T656" s="10">
        <f>'მთავრ. ფონდი'!F656</f>
        <v>0</v>
      </c>
      <c r="U656" s="10">
        <f>'პრეზ. ფონდი'!F656</f>
        <v>0</v>
      </c>
      <c r="V656" s="10">
        <f>'დაზუსტ. ნაერთი'!E656</f>
        <v>0</v>
      </c>
      <c r="W656" s="10">
        <f>'დაზუსტ. ბიუჯ.'!E656</f>
        <v>0</v>
      </c>
      <c r="X656" s="10">
        <f>'დაზუსტ. საკუთ.'!E656</f>
        <v>0</v>
      </c>
      <c r="Z656" s="10">
        <f t="shared" si="271"/>
        <v>0</v>
      </c>
      <c r="AA656" s="10">
        <f>'დამტკ. ბიუჯ.'!F656</f>
        <v>0</v>
      </c>
      <c r="AB656" s="10">
        <f>'დამტკ. საკუთ.'!F656</f>
        <v>0</v>
      </c>
      <c r="AC656" s="10">
        <f>'ცვლილ. ბიუჯ.'!G656</f>
        <v>0</v>
      </c>
      <c r="AD656" s="10">
        <f>'ცვლილ. საკუთ.'!G656</f>
        <v>0</v>
      </c>
      <c r="AE656" s="10">
        <f>'მთავრ. ფონდი'!G656</f>
        <v>0</v>
      </c>
      <c r="AF656" s="10">
        <f>'პრეზ. ფონდი'!G656</f>
        <v>0</v>
      </c>
      <c r="AG656" s="10">
        <f>'დაზუსტ. ნაერთი'!F656</f>
        <v>0</v>
      </c>
      <c r="AH656" s="10">
        <f>'დაზუსტ. ბიუჯ.'!F656</f>
        <v>0</v>
      </c>
      <c r="AI656" s="10">
        <f>'დაზუსტ. საკუთ.'!F656</f>
        <v>0</v>
      </c>
      <c r="AK656" s="10">
        <f t="shared" si="272"/>
        <v>0</v>
      </c>
      <c r="AL656" s="10">
        <f t="shared" si="273"/>
        <v>0</v>
      </c>
      <c r="AM656" s="10">
        <f t="shared" si="274"/>
        <v>0</v>
      </c>
      <c r="AN656" s="10">
        <f t="shared" si="274"/>
        <v>0</v>
      </c>
      <c r="AO656" s="10">
        <f t="shared" si="274"/>
        <v>0</v>
      </c>
      <c r="AP656" s="10">
        <f t="shared" si="274"/>
        <v>0</v>
      </c>
      <c r="AQ656" s="10">
        <f t="shared" si="275"/>
        <v>0</v>
      </c>
      <c r="AR656" s="10">
        <f t="shared" si="275"/>
        <v>0</v>
      </c>
      <c r="AS656" s="10">
        <f t="shared" si="275"/>
        <v>0</v>
      </c>
      <c r="AT656" s="10">
        <f t="shared" si="275"/>
        <v>0</v>
      </c>
      <c r="AV656" s="10">
        <f t="shared" si="276"/>
        <v>0</v>
      </c>
      <c r="AW656" s="10">
        <f>'დამტკ. ბიუჯ.'!G656</f>
        <v>0</v>
      </c>
      <c r="AX656" s="10">
        <f>'დამტკ. საკუთ.'!G656</f>
        <v>0</v>
      </c>
      <c r="AY656" s="10">
        <f>'ცვლილ. ბიუჯ.'!H656</f>
        <v>0</v>
      </c>
      <c r="AZ656" s="10">
        <f>'ცვლილ. საკუთ.'!H656</f>
        <v>0</v>
      </c>
      <c r="BA656" s="10">
        <f>'მთავრ. ფონდი'!H656</f>
        <v>0</v>
      </c>
      <c r="BB656" s="10">
        <f>'პრეზ. ფონდი'!H656</f>
        <v>0</v>
      </c>
      <c r="BC656" s="10">
        <f>'დაზუსტ. ნაერთი'!G656</f>
        <v>0</v>
      </c>
      <c r="BD656" s="10">
        <f>'დაზუსტ. ბიუჯ.'!G656</f>
        <v>0</v>
      </c>
      <c r="BE656" s="10">
        <f>'დაზუსტ. საკუთ.'!G656</f>
        <v>0</v>
      </c>
      <c r="BG656" s="10">
        <f t="shared" si="277"/>
        <v>0</v>
      </c>
      <c r="BH656" s="10">
        <f t="shared" si="277"/>
        <v>0</v>
      </c>
      <c r="BI656" s="10">
        <f t="shared" si="277"/>
        <v>0</v>
      </c>
      <c r="BJ656" s="10">
        <f t="shared" si="277"/>
        <v>0</v>
      </c>
      <c r="BK656" s="10">
        <f t="shared" si="278"/>
        <v>0</v>
      </c>
      <c r="BL656" s="10">
        <f t="shared" si="278"/>
        <v>0</v>
      </c>
      <c r="BM656" s="10">
        <f t="shared" si="278"/>
        <v>0</v>
      </c>
      <c r="BN656" s="10">
        <f t="shared" si="278"/>
        <v>0</v>
      </c>
      <c r="BO656" s="10">
        <f t="shared" si="281"/>
        <v>0</v>
      </c>
      <c r="BP656" s="10">
        <f t="shared" si="280"/>
        <v>0</v>
      </c>
      <c r="BR656" s="10">
        <f t="shared" si="279"/>
        <v>0</v>
      </c>
      <c r="BS656" s="10">
        <f>'დამტკ. ბიუჯ.'!H656</f>
        <v>0</v>
      </c>
      <c r="BT656" s="10">
        <f>'დამტკ. საკუთ.'!H656</f>
        <v>0</v>
      </c>
      <c r="BU656" s="10">
        <f>'ცვლილ. ბიუჯ.'!I656</f>
        <v>0</v>
      </c>
      <c r="BV656" s="10">
        <f>'ცვლილ. საკუთ.'!I656</f>
        <v>0</v>
      </c>
      <c r="BW656" s="10">
        <f>'მთავრ. ფონდი'!I656</f>
        <v>0</v>
      </c>
      <c r="BX656" s="10">
        <f>'პრეზ. ფონდი'!I656</f>
        <v>0</v>
      </c>
      <c r="BY656" s="10">
        <f>'დაზუსტ. ნაერთი'!H656</f>
        <v>0</v>
      </c>
      <c r="BZ656" s="10">
        <f>'დაზუსტ. ბიუჯ.'!H656</f>
        <v>0</v>
      </c>
      <c r="CA656" s="10">
        <f>'დაზუსტ. საკუთ.'!H656</f>
        <v>0</v>
      </c>
    </row>
    <row r="657" spans="1:79" x14ac:dyDescent="0.25">
      <c r="A657" t="str">
        <f t="shared" si="265"/>
        <v>b</v>
      </c>
      <c r="B657" s="8"/>
      <c r="C657" s="9" t="s">
        <v>15</v>
      </c>
      <c r="D657" s="10">
        <f t="shared" si="266"/>
        <v>0</v>
      </c>
      <c r="E657" s="10">
        <f t="shared" si="267"/>
        <v>0</v>
      </c>
      <c r="F657" s="10">
        <f t="shared" si="268"/>
        <v>0</v>
      </c>
      <c r="G657" s="10">
        <f t="shared" si="268"/>
        <v>0</v>
      </c>
      <c r="H657" s="10">
        <f t="shared" si="268"/>
        <v>0</v>
      </c>
      <c r="I657" s="10">
        <f t="shared" si="268"/>
        <v>0</v>
      </c>
      <c r="J657" s="10">
        <f t="shared" si="269"/>
        <v>0</v>
      </c>
      <c r="K657" s="10">
        <f t="shared" si="269"/>
        <v>0</v>
      </c>
      <c r="L657" s="10">
        <f t="shared" si="269"/>
        <v>0</v>
      </c>
      <c r="M657" s="10">
        <f t="shared" si="269"/>
        <v>0</v>
      </c>
      <c r="O657" s="10">
        <f t="shared" si="270"/>
        <v>0</v>
      </c>
      <c r="P657" s="10">
        <f>'დამტკ. ბიუჯ.'!E657</f>
        <v>0</v>
      </c>
      <c r="Q657" s="10">
        <f>'დამტკ. საკუთ.'!E657</f>
        <v>0</v>
      </c>
      <c r="R657" s="10">
        <f>'ცვლილ. ბიუჯ.'!F657</f>
        <v>0</v>
      </c>
      <c r="S657" s="10">
        <f>'ცვლილ. საკუთ.'!F657</f>
        <v>0</v>
      </c>
      <c r="T657" s="10">
        <f>'მთავრ. ფონდი'!F657</f>
        <v>0</v>
      </c>
      <c r="U657" s="10">
        <f>'პრეზ. ფონდი'!F657</f>
        <v>0</v>
      </c>
      <c r="V657" s="10">
        <f>'დაზუსტ. ნაერთი'!E657</f>
        <v>0</v>
      </c>
      <c r="W657" s="10">
        <f>'დაზუსტ. ბიუჯ.'!E657</f>
        <v>0</v>
      </c>
      <c r="X657" s="10">
        <f>'დაზუსტ. საკუთ.'!E657</f>
        <v>0</v>
      </c>
      <c r="Z657" s="10">
        <f t="shared" si="271"/>
        <v>0</v>
      </c>
      <c r="AA657" s="10">
        <f>'დამტკ. ბიუჯ.'!F657</f>
        <v>0</v>
      </c>
      <c r="AB657" s="10">
        <f>'დამტკ. საკუთ.'!F657</f>
        <v>0</v>
      </c>
      <c r="AC657" s="10">
        <f>'ცვლილ. ბიუჯ.'!G657</f>
        <v>0</v>
      </c>
      <c r="AD657" s="10">
        <f>'ცვლილ. საკუთ.'!G657</f>
        <v>0</v>
      </c>
      <c r="AE657" s="10">
        <f>'მთავრ. ფონდი'!G657</f>
        <v>0</v>
      </c>
      <c r="AF657" s="10">
        <f>'პრეზ. ფონდი'!G657</f>
        <v>0</v>
      </c>
      <c r="AG657" s="10">
        <f>'დაზუსტ. ნაერთი'!F657</f>
        <v>0</v>
      </c>
      <c r="AH657" s="10">
        <f>'დაზუსტ. ბიუჯ.'!F657</f>
        <v>0</v>
      </c>
      <c r="AI657" s="10">
        <f>'დაზუსტ. საკუთ.'!F657</f>
        <v>0</v>
      </c>
      <c r="AK657" s="10">
        <f t="shared" si="272"/>
        <v>0</v>
      </c>
      <c r="AL657" s="10">
        <f t="shared" si="273"/>
        <v>0</v>
      </c>
      <c r="AM657" s="10">
        <f t="shared" si="274"/>
        <v>0</v>
      </c>
      <c r="AN657" s="10">
        <f t="shared" si="274"/>
        <v>0</v>
      </c>
      <c r="AO657" s="10">
        <f t="shared" si="274"/>
        <v>0</v>
      </c>
      <c r="AP657" s="10">
        <f t="shared" si="274"/>
        <v>0</v>
      </c>
      <c r="AQ657" s="10">
        <f t="shared" si="275"/>
        <v>0</v>
      </c>
      <c r="AR657" s="10">
        <f t="shared" si="275"/>
        <v>0</v>
      </c>
      <c r="AS657" s="10">
        <f t="shared" si="275"/>
        <v>0</v>
      </c>
      <c r="AT657" s="10">
        <f t="shared" si="275"/>
        <v>0</v>
      </c>
      <c r="AV657" s="10">
        <f t="shared" si="276"/>
        <v>0</v>
      </c>
      <c r="AW657" s="10">
        <f>'დამტკ. ბიუჯ.'!G657</f>
        <v>0</v>
      </c>
      <c r="AX657" s="10">
        <f>'დამტკ. საკუთ.'!G657</f>
        <v>0</v>
      </c>
      <c r="AY657" s="10">
        <f>'ცვლილ. ბიუჯ.'!H657</f>
        <v>0</v>
      </c>
      <c r="AZ657" s="10">
        <f>'ცვლილ. საკუთ.'!H657</f>
        <v>0</v>
      </c>
      <c r="BA657" s="10">
        <f>'მთავრ. ფონდი'!H657</f>
        <v>0</v>
      </c>
      <c r="BB657" s="10">
        <f>'პრეზ. ფონდი'!H657</f>
        <v>0</v>
      </c>
      <c r="BC657" s="10">
        <f>'დაზუსტ. ნაერთი'!G657</f>
        <v>0</v>
      </c>
      <c r="BD657" s="10">
        <f>'დაზუსტ. ბიუჯ.'!G657</f>
        <v>0</v>
      </c>
      <c r="BE657" s="10">
        <f>'დაზუსტ. საკუთ.'!G657</f>
        <v>0</v>
      </c>
      <c r="BG657" s="10">
        <f t="shared" si="277"/>
        <v>0</v>
      </c>
      <c r="BH657" s="10">
        <f t="shared" si="277"/>
        <v>0</v>
      </c>
      <c r="BI657" s="10">
        <f t="shared" si="277"/>
        <v>0</v>
      </c>
      <c r="BJ657" s="10">
        <f t="shared" si="277"/>
        <v>0</v>
      </c>
      <c r="BK657" s="10">
        <f t="shared" si="278"/>
        <v>0</v>
      </c>
      <c r="BL657" s="10">
        <f t="shared" si="278"/>
        <v>0</v>
      </c>
      <c r="BM657" s="10">
        <f t="shared" si="278"/>
        <v>0</v>
      </c>
      <c r="BN657" s="10">
        <f t="shared" si="278"/>
        <v>0</v>
      </c>
      <c r="BO657" s="10">
        <f t="shared" si="281"/>
        <v>0</v>
      </c>
      <c r="BP657" s="10">
        <f t="shared" si="280"/>
        <v>0</v>
      </c>
      <c r="BR657" s="10">
        <f t="shared" si="279"/>
        <v>0</v>
      </c>
      <c r="BS657" s="10">
        <f>'დამტკ. ბიუჯ.'!H657</f>
        <v>0</v>
      </c>
      <c r="BT657" s="10">
        <f>'დამტკ. საკუთ.'!H657</f>
        <v>0</v>
      </c>
      <c r="BU657" s="10">
        <f>'ცვლილ. ბიუჯ.'!I657</f>
        <v>0</v>
      </c>
      <c r="BV657" s="10">
        <f>'ცვლილ. საკუთ.'!I657</f>
        <v>0</v>
      </c>
      <c r="BW657" s="10">
        <f>'მთავრ. ფონდი'!I657</f>
        <v>0</v>
      </c>
      <c r="BX657" s="10">
        <f>'პრეზ. ფონდი'!I657</f>
        <v>0</v>
      </c>
      <c r="BY657" s="10">
        <f>'დაზუსტ. ნაერთი'!H657</f>
        <v>0</v>
      </c>
      <c r="BZ657" s="10">
        <f>'დაზუსტ. ბიუჯ.'!H657</f>
        <v>0</v>
      </c>
      <c r="CA657" s="10">
        <f>'დაზუსტ. საკუთ.'!H657</f>
        <v>0</v>
      </c>
    </row>
    <row r="658" spans="1:79" x14ac:dyDescent="0.25">
      <c r="A658" t="str">
        <f t="shared" si="265"/>
        <v>a</v>
      </c>
      <c r="B658" s="8"/>
      <c r="C658" s="9" t="s">
        <v>16</v>
      </c>
      <c r="D658" s="10">
        <f t="shared" si="266"/>
        <v>9000000</v>
      </c>
      <c r="E658" s="10">
        <f t="shared" si="267"/>
        <v>9000000</v>
      </c>
      <c r="F658" s="10">
        <f t="shared" si="268"/>
        <v>0</v>
      </c>
      <c r="G658" s="10">
        <f t="shared" si="268"/>
        <v>0</v>
      </c>
      <c r="H658" s="10">
        <f t="shared" si="268"/>
        <v>0</v>
      </c>
      <c r="I658" s="10">
        <f t="shared" si="268"/>
        <v>0</v>
      </c>
      <c r="J658" s="10">
        <f t="shared" si="269"/>
        <v>0</v>
      </c>
      <c r="K658" s="10">
        <f t="shared" si="269"/>
        <v>9000000</v>
      </c>
      <c r="L658" s="10">
        <f t="shared" si="269"/>
        <v>9000000</v>
      </c>
      <c r="M658" s="10">
        <f t="shared" si="269"/>
        <v>0</v>
      </c>
      <c r="O658" s="10">
        <f t="shared" si="270"/>
        <v>2220000</v>
      </c>
      <c r="P658" s="10">
        <f>'დამტკ. ბიუჯ.'!E658</f>
        <v>2220000</v>
      </c>
      <c r="Q658" s="10">
        <f>'დამტკ. საკუთ.'!E658</f>
        <v>0</v>
      </c>
      <c r="R658" s="10">
        <f>'ცვლილ. ბიუჯ.'!F658</f>
        <v>-146000</v>
      </c>
      <c r="S658" s="10">
        <f>'ცვლილ. საკუთ.'!F658</f>
        <v>0</v>
      </c>
      <c r="T658" s="10">
        <f>'მთავრ. ფონდი'!F658</f>
        <v>0</v>
      </c>
      <c r="U658" s="10">
        <f>'პრეზ. ფონდი'!F658</f>
        <v>0</v>
      </c>
      <c r="V658" s="10">
        <f>'დაზუსტ. ნაერთი'!E658</f>
        <v>2074000</v>
      </c>
      <c r="W658" s="10">
        <f>'დაზუსტ. ბიუჯ.'!E658</f>
        <v>2074000</v>
      </c>
      <c r="X658" s="10">
        <f>'დაზუსტ. საკუთ.'!E658</f>
        <v>0</v>
      </c>
      <c r="Z658" s="10">
        <f t="shared" si="271"/>
        <v>2250000</v>
      </c>
      <c r="AA658" s="10">
        <f>'დამტკ. ბიუჯ.'!F658</f>
        <v>2250000</v>
      </c>
      <c r="AB658" s="10">
        <f>'დამტკ. საკუთ.'!F658</f>
        <v>0</v>
      </c>
      <c r="AC658" s="10">
        <f>'ცვლილ. ბიუჯ.'!G658</f>
        <v>146000</v>
      </c>
      <c r="AD658" s="10">
        <f>'ცვლილ. საკუთ.'!G658</f>
        <v>0</v>
      </c>
      <c r="AE658" s="10">
        <f>'მთავრ. ფონდი'!G658</f>
        <v>0</v>
      </c>
      <c r="AF658" s="10">
        <f>'პრეზ. ფონდი'!G658</f>
        <v>0</v>
      </c>
      <c r="AG658" s="10">
        <f>'დაზუსტ. ნაერთი'!F658</f>
        <v>2396000</v>
      </c>
      <c r="AH658" s="10">
        <f>'დაზუსტ. ბიუჯ.'!F658</f>
        <v>2396000</v>
      </c>
      <c r="AI658" s="10">
        <f>'დაზუსტ. საკუთ.'!F658</f>
        <v>0</v>
      </c>
      <c r="AK658" s="10">
        <f t="shared" si="272"/>
        <v>4470000</v>
      </c>
      <c r="AL658" s="10">
        <f t="shared" si="273"/>
        <v>4470000</v>
      </c>
      <c r="AM658" s="10">
        <f t="shared" si="274"/>
        <v>0</v>
      </c>
      <c r="AN658" s="10">
        <f t="shared" si="274"/>
        <v>0</v>
      </c>
      <c r="AO658" s="10">
        <f t="shared" si="274"/>
        <v>0</v>
      </c>
      <c r="AP658" s="10">
        <f t="shared" si="274"/>
        <v>0</v>
      </c>
      <c r="AQ658" s="10">
        <f t="shared" si="275"/>
        <v>0</v>
      </c>
      <c r="AR658" s="10">
        <f t="shared" si="275"/>
        <v>4470000</v>
      </c>
      <c r="AS658" s="10">
        <f t="shared" si="275"/>
        <v>4470000</v>
      </c>
      <c r="AT658" s="10">
        <f t="shared" si="275"/>
        <v>0</v>
      </c>
      <c r="AV658" s="10">
        <f t="shared" si="276"/>
        <v>2290000</v>
      </c>
      <c r="AW658" s="10">
        <f>'დამტკ. ბიუჯ.'!G658</f>
        <v>2290000</v>
      </c>
      <c r="AX658" s="10">
        <f>'დამტკ. საკუთ.'!G658</f>
        <v>0</v>
      </c>
      <c r="AY658" s="10">
        <f>'ცვლილ. ბიუჯ.'!H658</f>
        <v>0</v>
      </c>
      <c r="AZ658" s="10">
        <f>'ცვლილ. საკუთ.'!H658</f>
        <v>0</v>
      </c>
      <c r="BA658" s="10">
        <f>'მთავრ. ფონდი'!H658</f>
        <v>0</v>
      </c>
      <c r="BB658" s="10">
        <f>'პრეზ. ფონდი'!H658</f>
        <v>0</v>
      </c>
      <c r="BC658" s="10">
        <f>'დაზუსტ. ნაერთი'!G658</f>
        <v>2290000</v>
      </c>
      <c r="BD658" s="10">
        <f>'დაზუსტ. ბიუჯ.'!G658</f>
        <v>2290000</v>
      </c>
      <c r="BE658" s="10">
        <f>'დაზუსტ. საკუთ.'!G658</f>
        <v>0</v>
      </c>
      <c r="BG658" s="10">
        <f t="shared" si="277"/>
        <v>6760000</v>
      </c>
      <c r="BH658" s="10">
        <f t="shared" si="277"/>
        <v>6760000</v>
      </c>
      <c r="BI658" s="10">
        <f t="shared" si="277"/>
        <v>0</v>
      </c>
      <c r="BJ658" s="10">
        <f t="shared" si="277"/>
        <v>0</v>
      </c>
      <c r="BK658" s="10">
        <f t="shared" si="278"/>
        <v>0</v>
      </c>
      <c r="BL658" s="10">
        <f t="shared" si="278"/>
        <v>0</v>
      </c>
      <c r="BM658" s="10">
        <f t="shared" si="278"/>
        <v>0</v>
      </c>
      <c r="BN658" s="10">
        <f t="shared" si="278"/>
        <v>6760000</v>
      </c>
      <c r="BO658" s="10">
        <f t="shared" si="281"/>
        <v>6760000</v>
      </c>
      <c r="BP658" s="10">
        <f t="shared" si="280"/>
        <v>0</v>
      </c>
      <c r="BR658" s="10">
        <f t="shared" si="279"/>
        <v>2240000</v>
      </c>
      <c r="BS658" s="10">
        <f>'დამტკ. ბიუჯ.'!H658</f>
        <v>2240000</v>
      </c>
      <c r="BT658" s="10">
        <f>'დამტკ. საკუთ.'!H658</f>
        <v>0</v>
      </c>
      <c r="BU658" s="10">
        <f>'ცვლილ. ბიუჯ.'!I658</f>
        <v>0</v>
      </c>
      <c r="BV658" s="10">
        <f>'ცვლილ. საკუთ.'!I658</f>
        <v>0</v>
      </c>
      <c r="BW658" s="10">
        <f>'მთავრ. ფონდი'!I658</f>
        <v>0</v>
      </c>
      <c r="BX658" s="10">
        <f>'პრეზ. ფონდი'!I658</f>
        <v>0</v>
      </c>
      <c r="BY658" s="10">
        <f>'დაზუსტ. ნაერთი'!H658</f>
        <v>2240000</v>
      </c>
      <c r="BZ658" s="10">
        <f>'დაზუსტ. ბიუჯ.'!H658</f>
        <v>2240000</v>
      </c>
      <c r="CA658" s="10">
        <f>'დაზუსტ. საკუთ.'!H658</f>
        <v>0</v>
      </c>
    </row>
    <row r="659" spans="1:79" x14ac:dyDescent="0.25">
      <c r="A659" t="str">
        <f t="shared" si="265"/>
        <v>b</v>
      </c>
      <c r="B659" s="8"/>
      <c r="C659" s="9" t="s">
        <v>17</v>
      </c>
      <c r="D659" s="10">
        <f t="shared" si="266"/>
        <v>0</v>
      </c>
      <c r="E659" s="10">
        <f t="shared" si="267"/>
        <v>0</v>
      </c>
      <c r="F659" s="10">
        <f t="shared" si="268"/>
        <v>0</v>
      </c>
      <c r="G659" s="10">
        <f t="shared" si="268"/>
        <v>0</v>
      </c>
      <c r="H659" s="10">
        <f t="shared" si="268"/>
        <v>0</v>
      </c>
      <c r="I659" s="10">
        <f t="shared" si="268"/>
        <v>0</v>
      </c>
      <c r="J659" s="10">
        <f t="shared" si="269"/>
        <v>0</v>
      </c>
      <c r="K659" s="10">
        <f t="shared" si="269"/>
        <v>0</v>
      </c>
      <c r="L659" s="10">
        <f t="shared" si="269"/>
        <v>0</v>
      </c>
      <c r="M659" s="10">
        <f t="shared" si="269"/>
        <v>0</v>
      </c>
      <c r="O659" s="10">
        <f t="shared" si="270"/>
        <v>0</v>
      </c>
      <c r="P659" s="10">
        <f>'დამტკ. ბიუჯ.'!E659</f>
        <v>0</v>
      </c>
      <c r="Q659" s="10">
        <f>'დამტკ. საკუთ.'!E659</f>
        <v>0</v>
      </c>
      <c r="R659" s="10">
        <f>'ცვლილ. ბიუჯ.'!F659</f>
        <v>0</v>
      </c>
      <c r="S659" s="10">
        <f>'ცვლილ. საკუთ.'!F659</f>
        <v>0</v>
      </c>
      <c r="T659" s="10">
        <f>'მთავრ. ფონდი'!F659</f>
        <v>0</v>
      </c>
      <c r="U659" s="10">
        <f>'პრეზ. ფონდი'!F659</f>
        <v>0</v>
      </c>
      <c r="V659" s="10">
        <f>'დაზუსტ. ნაერთი'!E659</f>
        <v>0</v>
      </c>
      <c r="W659" s="10">
        <f>'დაზუსტ. ბიუჯ.'!E659</f>
        <v>0</v>
      </c>
      <c r="X659" s="10">
        <f>'დაზუსტ. საკუთ.'!E659</f>
        <v>0</v>
      </c>
      <c r="Z659" s="10">
        <f t="shared" si="271"/>
        <v>0</v>
      </c>
      <c r="AA659" s="10">
        <f>'დამტკ. ბიუჯ.'!F659</f>
        <v>0</v>
      </c>
      <c r="AB659" s="10">
        <f>'დამტკ. საკუთ.'!F659</f>
        <v>0</v>
      </c>
      <c r="AC659" s="10">
        <f>'ცვლილ. ბიუჯ.'!G659</f>
        <v>0</v>
      </c>
      <c r="AD659" s="10">
        <f>'ცვლილ. საკუთ.'!G659</f>
        <v>0</v>
      </c>
      <c r="AE659" s="10">
        <f>'მთავრ. ფონდი'!G659</f>
        <v>0</v>
      </c>
      <c r="AF659" s="10">
        <f>'პრეზ. ფონდი'!G659</f>
        <v>0</v>
      </c>
      <c r="AG659" s="10">
        <f>'დაზუსტ. ნაერთი'!F659</f>
        <v>0</v>
      </c>
      <c r="AH659" s="10">
        <f>'დაზუსტ. ბიუჯ.'!F659</f>
        <v>0</v>
      </c>
      <c r="AI659" s="10">
        <f>'დაზუსტ. საკუთ.'!F659</f>
        <v>0</v>
      </c>
      <c r="AK659" s="10">
        <f t="shared" si="272"/>
        <v>0</v>
      </c>
      <c r="AL659" s="10">
        <f t="shared" si="273"/>
        <v>0</v>
      </c>
      <c r="AM659" s="10">
        <f t="shared" si="274"/>
        <v>0</v>
      </c>
      <c r="AN659" s="10">
        <f t="shared" si="274"/>
        <v>0</v>
      </c>
      <c r="AO659" s="10">
        <f t="shared" si="274"/>
        <v>0</v>
      </c>
      <c r="AP659" s="10">
        <f t="shared" si="274"/>
        <v>0</v>
      </c>
      <c r="AQ659" s="10">
        <f t="shared" si="275"/>
        <v>0</v>
      </c>
      <c r="AR659" s="10">
        <f t="shared" si="275"/>
        <v>0</v>
      </c>
      <c r="AS659" s="10">
        <f t="shared" si="275"/>
        <v>0</v>
      </c>
      <c r="AT659" s="10">
        <f t="shared" si="275"/>
        <v>0</v>
      </c>
      <c r="AV659" s="10">
        <f t="shared" si="276"/>
        <v>0</v>
      </c>
      <c r="AW659" s="10">
        <f>'დამტკ. ბიუჯ.'!G659</f>
        <v>0</v>
      </c>
      <c r="AX659" s="10">
        <f>'დამტკ. საკუთ.'!G659</f>
        <v>0</v>
      </c>
      <c r="AY659" s="10">
        <f>'ცვლილ. ბიუჯ.'!H659</f>
        <v>0</v>
      </c>
      <c r="AZ659" s="10">
        <f>'ცვლილ. საკუთ.'!H659</f>
        <v>0</v>
      </c>
      <c r="BA659" s="10">
        <f>'მთავრ. ფონდი'!H659</f>
        <v>0</v>
      </c>
      <c r="BB659" s="10">
        <f>'პრეზ. ფონდი'!H659</f>
        <v>0</v>
      </c>
      <c r="BC659" s="10">
        <f>'დაზუსტ. ნაერთი'!G659</f>
        <v>0</v>
      </c>
      <c r="BD659" s="10">
        <f>'დაზუსტ. ბიუჯ.'!G659</f>
        <v>0</v>
      </c>
      <c r="BE659" s="10">
        <f>'დაზუსტ. საკუთ.'!G659</f>
        <v>0</v>
      </c>
      <c r="BG659" s="10">
        <f t="shared" si="277"/>
        <v>0</v>
      </c>
      <c r="BH659" s="10">
        <f t="shared" si="277"/>
        <v>0</v>
      </c>
      <c r="BI659" s="10">
        <f t="shared" si="277"/>
        <v>0</v>
      </c>
      <c r="BJ659" s="10">
        <f t="shared" si="277"/>
        <v>0</v>
      </c>
      <c r="BK659" s="10">
        <f t="shared" si="278"/>
        <v>0</v>
      </c>
      <c r="BL659" s="10">
        <f t="shared" si="278"/>
        <v>0</v>
      </c>
      <c r="BM659" s="10">
        <f t="shared" si="278"/>
        <v>0</v>
      </c>
      <c r="BN659" s="10">
        <f t="shared" si="278"/>
        <v>0</v>
      </c>
      <c r="BO659" s="10">
        <f t="shared" si="281"/>
        <v>0</v>
      </c>
      <c r="BP659" s="10">
        <f t="shared" si="280"/>
        <v>0</v>
      </c>
      <c r="BR659" s="10">
        <f t="shared" si="279"/>
        <v>0</v>
      </c>
      <c r="BS659" s="10">
        <f>'დამტკ. ბიუჯ.'!H659</f>
        <v>0</v>
      </c>
      <c r="BT659" s="10">
        <f>'დამტკ. საკუთ.'!H659</f>
        <v>0</v>
      </c>
      <c r="BU659" s="10">
        <f>'ცვლილ. ბიუჯ.'!I659</f>
        <v>0</v>
      </c>
      <c r="BV659" s="10">
        <f>'ცვლილ. საკუთ.'!I659</f>
        <v>0</v>
      </c>
      <c r="BW659" s="10">
        <f>'მთავრ. ფონდი'!I659</f>
        <v>0</v>
      </c>
      <c r="BX659" s="10">
        <f>'პრეზ. ფონდი'!I659</f>
        <v>0</v>
      </c>
      <c r="BY659" s="10">
        <f>'დაზუსტ. ნაერთი'!H659</f>
        <v>0</v>
      </c>
      <c r="BZ659" s="10">
        <f>'დაზუსტ. ბიუჯ.'!H659</f>
        <v>0</v>
      </c>
      <c r="CA659" s="10">
        <f>'დაზუსტ. საკუთ.'!H659</f>
        <v>0</v>
      </c>
    </row>
    <row r="660" spans="1:79" x14ac:dyDescent="0.25">
      <c r="A660" t="str">
        <f t="shared" si="265"/>
        <v>b</v>
      </c>
      <c r="B660" s="5"/>
      <c r="C660" s="6" t="s">
        <v>18</v>
      </c>
      <c r="D660" s="7">
        <f t="shared" si="266"/>
        <v>0</v>
      </c>
      <c r="E660" s="7">
        <f t="shared" si="267"/>
        <v>0</v>
      </c>
      <c r="F660" s="7">
        <f t="shared" si="268"/>
        <v>0</v>
      </c>
      <c r="G660" s="7">
        <f t="shared" si="268"/>
        <v>0</v>
      </c>
      <c r="H660" s="7">
        <f t="shared" si="268"/>
        <v>0</v>
      </c>
      <c r="I660" s="7">
        <f t="shared" si="268"/>
        <v>0</v>
      </c>
      <c r="J660" s="7">
        <f t="shared" si="269"/>
        <v>0</v>
      </c>
      <c r="K660" s="7">
        <f t="shared" si="269"/>
        <v>0</v>
      </c>
      <c r="L660" s="7">
        <f t="shared" si="269"/>
        <v>0</v>
      </c>
      <c r="M660" s="7">
        <f t="shared" si="269"/>
        <v>0</v>
      </c>
      <c r="O660" s="7">
        <f t="shared" si="270"/>
        <v>0</v>
      </c>
      <c r="P660" s="7">
        <f>'დამტკ. ბიუჯ.'!E660</f>
        <v>0</v>
      </c>
      <c r="Q660" s="7">
        <f>'დამტკ. საკუთ.'!E660</f>
        <v>0</v>
      </c>
      <c r="R660" s="7">
        <f>'ცვლილ. ბიუჯ.'!F660</f>
        <v>0</v>
      </c>
      <c r="S660" s="7">
        <f>'ცვლილ. საკუთ.'!F660</f>
        <v>0</v>
      </c>
      <c r="T660" s="7">
        <f>'მთავრ. ფონდი'!F660</f>
        <v>0</v>
      </c>
      <c r="U660" s="7">
        <f>'პრეზ. ფონდი'!F660</f>
        <v>0</v>
      </c>
      <c r="V660" s="7">
        <f>'დაზუსტ. ნაერთი'!E660</f>
        <v>0</v>
      </c>
      <c r="W660" s="7">
        <f>'დაზუსტ. ბიუჯ.'!E660</f>
        <v>0</v>
      </c>
      <c r="X660" s="7">
        <f>'დაზუსტ. საკუთ.'!E660</f>
        <v>0</v>
      </c>
      <c r="Z660" s="7">
        <f t="shared" si="271"/>
        <v>0</v>
      </c>
      <c r="AA660" s="7">
        <f>'დამტკ. ბიუჯ.'!F660</f>
        <v>0</v>
      </c>
      <c r="AB660" s="7">
        <f>'დამტკ. საკუთ.'!F660</f>
        <v>0</v>
      </c>
      <c r="AC660" s="7">
        <f>'ცვლილ. ბიუჯ.'!G660</f>
        <v>0</v>
      </c>
      <c r="AD660" s="7">
        <f>'ცვლილ. საკუთ.'!G660</f>
        <v>0</v>
      </c>
      <c r="AE660" s="7">
        <f>'მთავრ. ფონდი'!G660</f>
        <v>0</v>
      </c>
      <c r="AF660" s="7">
        <f>'პრეზ. ფონდი'!G660</f>
        <v>0</v>
      </c>
      <c r="AG660" s="7">
        <f>'დაზუსტ. ნაერთი'!F660</f>
        <v>0</v>
      </c>
      <c r="AH660" s="7">
        <f>'დაზუსტ. ბიუჯ.'!F660</f>
        <v>0</v>
      </c>
      <c r="AI660" s="7">
        <f>'დაზუსტ. საკუთ.'!F660</f>
        <v>0</v>
      </c>
      <c r="AK660" s="7">
        <f t="shared" si="272"/>
        <v>0</v>
      </c>
      <c r="AL660" s="7">
        <f t="shared" si="273"/>
        <v>0</v>
      </c>
      <c r="AM660" s="7">
        <f t="shared" si="274"/>
        <v>0</v>
      </c>
      <c r="AN660" s="7">
        <f t="shared" si="274"/>
        <v>0</v>
      </c>
      <c r="AO660" s="7">
        <f t="shared" si="274"/>
        <v>0</v>
      </c>
      <c r="AP660" s="7">
        <f t="shared" si="274"/>
        <v>0</v>
      </c>
      <c r="AQ660" s="7">
        <f t="shared" si="275"/>
        <v>0</v>
      </c>
      <c r="AR660" s="7">
        <f t="shared" si="275"/>
        <v>0</v>
      </c>
      <c r="AS660" s="7">
        <f t="shared" si="275"/>
        <v>0</v>
      </c>
      <c r="AT660" s="7">
        <f t="shared" si="275"/>
        <v>0</v>
      </c>
      <c r="AV660" s="7">
        <f t="shared" si="276"/>
        <v>0</v>
      </c>
      <c r="AW660" s="7">
        <f>'დამტკ. ბიუჯ.'!G660</f>
        <v>0</v>
      </c>
      <c r="AX660" s="7">
        <f>'დამტკ. საკუთ.'!G660</f>
        <v>0</v>
      </c>
      <c r="AY660" s="7">
        <f>'ცვლილ. ბიუჯ.'!H660</f>
        <v>0</v>
      </c>
      <c r="AZ660" s="7">
        <f>'ცვლილ. საკუთ.'!H660</f>
        <v>0</v>
      </c>
      <c r="BA660" s="7">
        <f>'მთავრ. ფონდი'!H660</f>
        <v>0</v>
      </c>
      <c r="BB660" s="7">
        <f>'პრეზ. ფონდი'!H660</f>
        <v>0</v>
      </c>
      <c r="BC660" s="7">
        <f>'დაზუსტ. ნაერთი'!G660</f>
        <v>0</v>
      </c>
      <c r="BD660" s="7">
        <f>'დაზუსტ. ბიუჯ.'!G660</f>
        <v>0</v>
      </c>
      <c r="BE660" s="7">
        <f>'დაზუსტ. საკუთ.'!G660</f>
        <v>0</v>
      </c>
      <c r="BG660" s="7">
        <f t="shared" si="277"/>
        <v>0</v>
      </c>
      <c r="BH660" s="7">
        <f t="shared" si="277"/>
        <v>0</v>
      </c>
      <c r="BI660" s="7">
        <f t="shared" si="277"/>
        <v>0</v>
      </c>
      <c r="BJ660" s="7">
        <f t="shared" si="277"/>
        <v>0</v>
      </c>
      <c r="BK660" s="7">
        <f t="shared" si="278"/>
        <v>0</v>
      </c>
      <c r="BL660" s="7">
        <f t="shared" si="278"/>
        <v>0</v>
      </c>
      <c r="BM660" s="7">
        <f t="shared" si="278"/>
        <v>0</v>
      </c>
      <c r="BN660" s="7">
        <f t="shared" si="278"/>
        <v>0</v>
      </c>
      <c r="BO660" s="7">
        <f t="shared" si="281"/>
        <v>0</v>
      </c>
      <c r="BP660" s="7">
        <f t="shared" si="280"/>
        <v>0</v>
      </c>
      <c r="BR660" s="7">
        <f t="shared" si="279"/>
        <v>0</v>
      </c>
      <c r="BS660" s="7">
        <f>'დამტკ. ბიუჯ.'!H660</f>
        <v>0</v>
      </c>
      <c r="BT660" s="7">
        <f>'დამტკ. საკუთ.'!H660</f>
        <v>0</v>
      </c>
      <c r="BU660" s="7">
        <f>'ცვლილ. ბიუჯ.'!I660</f>
        <v>0</v>
      </c>
      <c r="BV660" s="7">
        <f>'ცვლილ. საკუთ.'!I660</f>
        <v>0</v>
      </c>
      <c r="BW660" s="7">
        <f>'მთავრ. ფონდი'!I660</f>
        <v>0</v>
      </c>
      <c r="BX660" s="7">
        <f>'პრეზ. ფონდი'!I660</f>
        <v>0</v>
      </c>
      <c r="BY660" s="7">
        <f>'დაზუსტ. ნაერთი'!H660</f>
        <v>0</v>
      </c>
      <c r="BZ660" s="7">
        <f>'დაზუსტ. ბიუჯ.'!H660</f>
        <v>0</v>
      </c>
      <c r="CA660" s="7">
        <f>'დაზუსტ. საკუთ.'!H660</f>
        <v>0</v>
      </c>
    </row>
    <row r="661" spans="1:79" x14ac:dyDescent="0.25">
      <c r="A661" t="str">
        <f t="shared" si="265"/>
        <v>b</v>
      </c>
      <c r="B661" s="5"/>
      <c r="C661" s="6" t="s">
        <v>19</v>
      </c>
      <c r="D661" s="7">
        <f t="shared" si="266"/>
        <v>0</v>
      </c>
      <c r="E661" s="7">
        <f t="shared" si="267"/>
        <v>0</v>
      </c>
      <c r="F661" s="7">
        <f t="shared" si="268"/>
        <v>0</v>
      </c>
      <c r="G661" s="7">
        <f t="shared" si="268"/>
        <v>0</v>
      </c>
      <c r="H661" s="7">
        <f t="shared" si="268"/>
        <v>0</v>
      </c>
      <c r="I661" s="7">
        <f t="shared" si="268"/>
        <v>0</v>
      </c>
      <c r="J661" s="7">
        <f t="shared" si="269"/>
        <v>0</v>
      </c>
      <c r="K661" s="7">
        <f t="shared" si="269"/>
        <v>0</v>
      </c>
      <c r="L661" s="7">
        <f t="shared" si="269"/>
        <v>0</v>
      </c>
      <c r="M661" s="7">
        <f t="shared" si="269"/>
        <v>0</v>
      </c>
      <c r="O661" s="7">
        <f t="shared" si="270"/>
        <v>0</v>
      </c>
      <c r="P661" s="7">
        <f>'დამტკ. ბიუჯ.'!E661</f>
        <v>0</v>
      </c>
      <c r="Q661" s="7">
        <f>'დამტკ. საკუთ.'!E661</f>
        <v>0</v>
      </c>
      <c r="R661" s="7">
        <f>'ცვლილ. ბიუჯ.'!F661</f>
        <v>0</v>
      </c>
      <c r="S661" s="7">
        <f>'ცვლილ. საკუთ.'!F661</f>
        <v>0</v>
      </c>
      <c r="T661" s="7">
        <f>'მთავრ. ფონდი'!F661</f>
        <v>0</v>
      </c>
      <c r="U661" s="7">
        <f>'პრეზ. ფონდი'!F661</f>
        <v>0</v>
      </c>
      <c r="V661" s="7">
        <f>'დაზუსტ. ნაერთი'!E661</f>
        <v>0</v>
      </c>
      <c r="W661" s="7">
        <f>'დაზუსტ. ბიუჯ.'!E661</f>
        <v>0</v>
      </c>
      <c r="X661" s="7">
        <f>'დაზუსტ. საკუთ.'!E661</f>
        <v>0</v>
      </c>
      <c r="Z661" s="7">
        <f t="shared" si="271"/>
        <v>0</v>
      </c>
      <c r="AA661" s="7">
        <f>'დამტკ. ბიუჯ.'!F661</f>
        <v>0</v>
      </c>
      <c r="AB661" s="7">
        <f>'დამტკ. საკუთ.'!F661</f>
        <v>0</v>
      </c>
      <c r="AC661" s="7">
        <f>'ცვლილ. ბიუჯ.'!G661</f>
        <v>0</v>
      </c>
      <c r="AD661" s="7">
        <f>'ცვლილ. საკუთ.'!G661</f>
        <v>0</v>
      </c>
      <c r="AE661" s="7">
        <f>'მთავრ. ფონდი'!G661</f>
        <v>0</v>
      </c>
      <c r="AF661" s="7">
        <f>'პრეზ. ფონდი'!G661</f>
        <v>0</v>
      </c>
      <c r="AG661" s="7">
        <f>'დაზუსტ. ნაერთი'!F661</f>
        <v>0</v>
      </c>
      <c r="AH661" s="7">
        <f>'დაზუსტ. ბიუჯ.'!F661</f>
        <v>0</v>
      </c>
      <c r="AI661" s="7">
        <f>'დაზუსტ. საკუთ.'!F661</f>
        <v>0</v>
      </c>
      <c r="AK661" s="7">
        <f t="shared" si="272"/>
        <v>0</v>
      </c>
      <c r="AL661" s="7">
        <f t="shared" si="273"/>
        <v>0</v>
      </c>
      <c r="AM661" s="7">
        <f t="shared" si="274"/>
        <v>0</v>
      </c>
      <c r="AN661" s="7">
        <f t="shared" si="274"/>
        <v>0</v>
      </c>
      <c r="AO661" s="7">
        <f t="shared" si="274"/>
        <v>0</v>
      </c>
      <c r="AP661" s="7">
        <f t="shared" si="274"/>
        <v>0</v>
      </c>
      <c r="AQ661" s="7">
        <f t="shared" si="275"/>
        <v>0</v>
      </c>
      <c r="AR661" s="7">
        <f t="shared" si="275"/>
        <v>0</v>
      </c>
      <c r="AS661" s="7">
        <f t="shared" si="275"/>
        <v>0</v>
      </c>
      <c r="AT661" s="7">
        <f t="shared" si="275"/>
        <v>0</v>
      </c>
      <c r="AV661" s="7">
        <f t="shared" si="276"/>
        <v>0</v>
      </c>
      <c r="AW661" s="7">
        <f>'დამტკ. ბიუჯ.'!G661</f>
        <v>0</v>
      </c>
      <c r="AX661" s="7">
        <f>'დამტკ. საკუთ.'!G661</f>
        <v>0</v>
      </c>
      <c r="AY661" s="7">
        <f>'ცვლილ. ბიუჯ.'!H661</f>
        <v>0</v>
      </c>
      <c r="AZ661" s="7">
        <f>'ცვლილ. საკუთ.'!H661</f>
        <v>0</v>
      </c>
      <c r="BA661" s="7">
        <f>'მთავრ. ფონდი'!H661</f>
        <v>0</v>
      </c>
      <c r="BB661" s="7">
        <f>'პრეზ. ფონდი'!H661</f>
        <v>0</v>
      </c>
      <c r="BC661" s="7">
        <f>'დაზუსტ. ნაერთი'!G661</f>
        <v>0</v>
      </c>
      <c r="BD661" s="7">
        <f>'დაზუსტ. ბიუჯ.'!G661</f>
        <v>0</v>
      </c>
      <c r="BE661" s="7">
        <f>'დაზუსტ. საკუთ.'!G661</f>
        <v>0</v>
      </c>
      <c r="BG661" s="7">
        <f t="shared" si="277"/>
        <v>0</v>
      </c>
      <c r="BH661" s="7">
        <f t="shared" si="277"/>
        <v>0</v>
      </c>
      <c r="BI661" s="7">
        <f t="shared" si="277"/>
        <v>0</v>
      </c>
      <c r="BJ661" s="7">
        <f t="shared" si="277"/>
        <v>0</v>
      </c>
      <c r="BK661" s="7">
        <f t="shared" si="278"/>
        <v>0</v>
      </c>
      <c r="BL661" s="7">
        <f t="shared" si="278"/>
        <v>0</v>
      </c>
      <c r="BM661" s="7">
        <f t="shared" si="278"/>
        <v>0</v>
      </c>
      <c r="BN661" s="7">
        <f t="shared" si="278"/>
        <v>0</v>
      </c>
      <c r="BO661" s="7">
        <f t="shared" si="281"/>
        <v>0</v>
      </c>
      <c r="BP661" s="7">
        <f t="shared" si="280"/>
        <v>0</v>
      </c>
      <c r="BR661" s="7">
        <f t="shared" si="279"/>
        <v>0</v>
      </c>
      <c r="BS661" s="7">
        <f>'დამტკ. ბიუჯ.'!H661</f>
        <v>0</v>
      </c>
      <c r="BT661" s="7">
        <f>'დამტკ. საკუთ.'!H661</f>
        <v>0</v>
      </c>
      <c r="BU661" s="7">
        <f>'ცვლილ. ბიუჯ.'!I661</f>
        <v>0</v>
      </c>
      <c r="BV661" s="7">
        <f>'ცვლილ. საკუთ.'!I661</f>
        <v>0</v>
      </c>
      <c r="BW661" s="7">
        <f>'მთავრ. ფონდი'!I661</f>
        <v>0</v>
      </c>
      <c r="BX661" s="7">
        <f>'პრეზ. ფონდი'!I661</f>
        <v>0</v>
      </c>
      <c r="BY661" s="7">
        <f>'დაზუსტ. ნაერთი'!H661</f>
        <v>0</v>
      </c>
      <c r="BZ661" s="7">
        <f>'დაზუსტ. ბიუჯ.'!H661</f>
        <v>0</v>
      </c>
      <c r="CA661" s="7">
        <f>'დაზუსტ. საკუთ.'!H661</f>
        <v>0</v>
      </c>
    </row>
    <row r="662" spans="1:79" ht="15.75" thickBot="1" x14ac:dyDescent="0.3">
      <c r="A662" t="str">
        <f t="shared" si="265"/>
        <v>b</v>
      </c>
      <c r="B662" s="11"/>
      <c r="C662" s="12" t="s">
        <v>20</v>
      </c>
      <c r="D662" s="13">
        <f t="shared" si="266"/>
        <v>0</v>
      </c>
      <c r="E662" s="13">
        <f t="shared" si="267"/>
        <v>0</v>
      </c>
      <c r="F662" s="13">
        <f t="shared" si="268"/>
        <v>0</v>
      </c>
      <c r="G662" s="13">
        <f t="shared" si="268"/>
        <v>0</v>
      </c>
      <c r="H662" s="13">
        <f t="shared" si="268"/>
        <v>0</v>
      </c>
      <c r="I662" s="13">
        <f t="shared" si="268"/>
        <v>0</v>
      </c>
      <c r="J662" s="13">
        <f t="shared" si="269"/>
        <v>0</v>
      </c>
      <c r="K662" s="13">
        <f t="shared" si="269"/>
        <v>0</v>
      </c>
      <c r="L662" s="13">
        <f t="shared" si="269"/>
        <v>0</v>
      </c>
      <c r="M662" s="13">
        <f t="shared" si="269"/>
        <v>0</v>
      </c>
      <c r="O662" s="13">
        <f t="shared" si="270"/>
        <v>0</v>
      </c>
      <c r="P662" s="13">
        <f>'დამტკ. ბიუჯ.'!E662</f>
        <v>0</v>
      </c>
      <c r="Q662" s="13">
        <f>'დამტკ. საკუთ.'!E662</f>
        <v>0</v>
      </c>
      <c r="R662" s="13">
        <f>'ცვლილ. ბიუჯ.'!F662</f>
        <v>0</v>
      </c>
      <c r="S662" s="13">
        <f>'ცვლილ. საკუთ.'!F662</f>
        <v>0</v>
      </c>
      <c r="T662" s="13">
        <f>'მთავრ. ფონდი'!F662</f>
        <v>0</v>
      </c>
      <c r="U662" s="13">
        <f>'პრეზ. ფონდი'!F662</f>
        <v>0</v>
      </c>
      <c r="V662" s="13">
        <f>'დაზუსტ. ნაერთი'!E662</f>
        <v>0</v>
      </c>
      <c r="W662" s="13">
        <f>'დაზუსტ. ბიუჯ.'!E662</f>
        <v>0</v>
      </c>
      <c r="X662" s="13">
        <f>'დაზუსტ. საკუთ.'!E662</f>
        <v>0</v>
      </c>
      <c r="Z662" s="13">
        <f t="shared" si="271"/>
        <v>0</v>
      </c>
      <c r="AA662" s="13">
        <f>'დამტკ. ბიუჯ.'!F662</f>
        <v>0</v>
      </c>
      <c r="AB662" s="13">
        <f>'დამტკ. საკუთ.'!F662</f>
        <v>0</v>
      </c>
      <c r="AC662" s="13">
        <f>'ცვლილ. ბიუჯ.'!G662</f>
        <v>0</v>
      </c>
      <c r="AD662" s="13">
        <f>'ცვლილ. საკუთ.'!G662</f>
        <v>0</v>
      </c>
      <c r="AE662" s="13">
        <f>'მთავრ. ფონდი'!G662</f>
        <v>0</v>
      </c>
      <c r="AF662" s="13">
        <f>'პრეზ. ფონდი'!G662</f>
        <v>0</v>
      </c>
      <c r="AG662" s="13">
        <f>'დაზუსტ. ნაერთი'!F662</f>
        <v>0</v>
      </c>
      <c r="AH662" s="13">
        <f>'დაზუსტ. ბიუჯ.'!F662</f>
        <v>0</v>
      </c>
      <c r="AI662" s="13">
        <f>'დაზუსტ. საკუთ.'!F662</f>
        <v>0</v>
      </c>
      <c r="AK662" s="13">
        <f t="shared" si="272"/>
        <v>0</v>
      </c>
      <c r="AL662" s="13">
        <f t="shared" si="273"/>
        <v>0</v>
      </c>
      <c r="AM662" s="13">
        <f t="shared" si="274"/>
        <v>0</v>
      </c>
      <c r="AN662" s="13">
        <f t="shared" si="274"/>
        <v>0</v>
      </c>
      <c r="AO662" s="13">
        <f t="shared" si="274"/>
        <v>0</v>
      </c>
      <c r="AP662" s="13">
        <f t="shared" si="274"/>
        <v>0</v>
      </c>
      <c r="AQ662" s="13">
        <f t="shared" si="275"/>
        <v>0</v>
      </c>
      <c r="AR662" s="13">
        <f t="shared" si="275"/>
        <v>0</v>
      </c>
      <c r="AS662" s="13">
        <f t="shared" si="275"/>
        <v>0</v>
      </c>
      <c r="AT662" s="13">
        <f t="shared" si="275"/>
        <v>0</v>
      </c>
      <c r="AV662" s="13">
        <f t="shared" si="276"/>
        <v>0</v>
      </c>
      <c r="AW662" s="13">
        <f>'დამტკ. ბიუჯ.'!G662</f>
        <v>0</v>
      </c>
      <c r="AX662" s="13">
        <f>'დამტკ. საკუთ.'!G662</f>
        <v>0</v>
      </c>
      <c r="AY662" s="13">
        <f>'ცვლილ. ბიუჯ.'!H662</f>
        <v>0</v>
      </c>
      <c r="AZ662" s="13">
        <f>'ცვლილ. საკუთ.'!H662</f>
        <v>0</v>
      </c>
      <c r="BA662" s="13">
        <f>'მთავრ. ფონდი'!H662</f>
        <v>0</v>
      </c>
      <c r="BB662" s="13">
        <f>'პრეზ. ფონდი'!H662</f>
        <v>0</v>
      </c>
      <c r="BC662" s="13">
        <f>'დაზუსტ. ნაერთი'!G662</f>
        <v>0</v>
      </c>
      <c r="BD662" s="13">
        <f>'დაზუსტ. ბიუჯ.'!G662</f>
        <v>0</v>
      </c>
      <c r="BE662" s="13">
        <f>'დაზუსტ. საკუთ.'!G662</f>
        <v>0</v>
      </c>
      <c r="BG662" s="13">
        <f t="shared" si="277"/>
        <v>0</v>
      </c>
      <c r="BH662" s="13">
        <f t="shared" si="277"/>
        <v>0</v>
      </c>
      <c r="BI662" s="13">
        <f t="shared" si="277"/>
        <v>0</v>
      </c>
      <c r="BJ662" s="13">
        <f t="shared" si="277"/>
        <v>0</v>
      </c>
      <c r="BK662" s="13">
        <f t="shared" si="278"/>
        <v>0</v>
      </c>
      <c r="BL662" s="13">
        <f t="shared" si="278"/>
        <v>0</v>
      </c>
      <c r="BM662" s="13">
        <f t="shared" si="278"/>
        <v>0</v>
      </c>
      <c r="BN662" s="13">
        <f t="shared" si="278"/>
        <v>0</v>
      </c>
      <c r="BO662" s="13">
        <f t="shared" si="281"/>
        <v>0</v>
      </c>
      <c r="BP662" s="13">
        <f t="shared" si="280"/>
        <v>0</v>
      </c>
      <c r="BR662" s="13">
        <f t="shared" si="279"/>
        <v>0</v>
      </c>
      <c r="BS662" s="13">
        <f>'დამტკ. ბიუჯ.'!H662</f>
        <v>0</v>
      </c>
      <c r="BT662" s="13">
        <f>'დამტკ. საკუთ.'!H662</f>
        <v>0</v>
      </c>
      <c r="BU662" s="13">
        <f>'ცვლილ. ბიუჯ.'!I662</f>
        <v>0</v>
      </c>
      <c r="BV662" s="13">
        <f>'ცვლილ. საკუთ.'!I662</f>
        <v>0</v>
      </c>
      <c r="BW662" s="13">
        <f>'მთავრ. ფონდი'!I662</f>
        <v>0</v>
      </c>
      <c r="BX662" s="13">
        <f>'პრეზ. ფონდი'!I662</f>
        <v>0</v>
      </c>
      <c r="BY662" s="13">
        <f>'დაზუსტ. ნაერთი'!H662</f>
        <v>0</v>
      </c>
      <c r="BZ662" s="13">
        <f>'დაზუსტ. ბიუჯ.'!H662</f>
        <v>0</v>
      </c>
      <c r="CA662" s="13">
        <f>'დაზუსტ. საკუთ.'!H662</f>
        <v>0</v>
      </c>
    </row>
    <row r="663" spans="1:79" ht="16.5" thickTop="1" thickBot="1" x14ac:dyDescent="0.3">
      <c r="A663" t="str">
        <f t="shared" si="265"/>
        <v>a</v>
      </c>
      <c r="B663" s="16" t="s">
        <v>116</v>
      </c>
      <c r="C663" s="4" t="s">
        <v>117</v>
      </c>
      <c r="D663" s="4">
        <f t="shared" si="266"/>
        <v>15400000</v>
      </c>
      <c r="E663" s="4">
        <f t="shared" si="267"/>
        <v>15400000</v>
      </c>
      <c r="F663" s="4">
        <f t="shared" si="268"/>
        <v>0</v>
      </c>
      <c r="G663" s="4">
        <f t="shared" si="268"/>
        <v>0</v>
      </c>
      <c r="H663" s="4">
        <f t="shared" si="268"/>
        <v>0</v>
      </c>
      <c r="I663" s="4">
        <f t="shared" si="268"/>
        <v>0</v>
      </c>
      <c r="J663" s="4">
        <f t="shared" si="269"/>
        <v>0</v>
      </c>
      <c r="K663" s="4">
        <f t="shared" si="269"/>
        <v>15400000</v>
      </c>
      <c r="L663" s="4">
        <f t="shared" si="269"/>
        <v>15400000</v>
      </c>
      <c r="M663" s="4">
        <f t="shared" si="269"/>
        <v>0</v>
      </c>
      <c r="O663" s="4">
        <f t="shared" si="270"/>
        <v>3482500</v>
      </c>
      <c r="P663" s="4">
        <f>'დამტკ. ბიუჯ.'!E663</f>
        <v>3482500</v>
      </c>
      <c r="Q663" s="4">
        <f>'დამტკ. საკუთ.'!E663</f>
        <v>0</v>
      </c>
      <c r="R663" s="4">
        <f>'ცვლილ. ბიუჯ.'!F663</f>
        <v>-443000</v>
      </c>
      <c r="S663" s="4">
        <f>'ცვლილ. საკუთ.'!F663</f>
        <v>0</v>
      </c>
      <c r="T663" s="4">
        <f>'მთავრ. ფონდი'!F663</f>
        <v>0</v>
      </c>
      <c r="U663" s="4">
        <f>'პრეზ. ფონდი'!F663</f>
        <v>0</v>
      </c>
      <c r="V663" s="4">
        <f>'დაზუსტ. ნაერთი'!E663</f>
        <v>3039500</v>
      </c>
      <c r="W663" s="4">
        <f>'დაზუსტ. ბიუჯ.'!E663</f>
        <v>3039500</v>
      </c>
      <c r="X663" s="4">
        <f>'დაზუსტ. საკუთ.'!E663</f>
        <v>0</v>
      </c>
      <c r="Z663" s="4">
        <f t="shared" si="271"/>
        <v>3802500</v>
      </c>
      <c r="AA663" s="4">
        <f>'დამტკ. ბიუჯ.'!F663</f>
        <v>3802500</v>
      </c>
      <c r="AB663" s="4">
        <f>'დამტკ. საკუთ.'!F663</f>
        <v>0</v>
      </c>
      <c r="AC663" s="4">
        <f>'ცვლილ. ბიუჯ.'!G663</f>
        <v>993000</v>
      </c>
      <c r="AD663" s="4">
        <f>'ცვლილ. საკუთ.'!G663</f>
        <v>0</v>
      </c>
      <c r="AE663" s="4">
        <f>'მთავრ. ფონდი'!G663</f>
        <v>0</v>
      </c>
      <c r="AF663" s="4">
        <f>'პრეზ. ფონდი'!G663</f>
        <v>0</v>
      </c>
      <c r="AG663" s="4">
        <f>'დაზუსტ. ნაერთი'!F663</f>
        <v>4795500</v>
      </c>
      <c r="AH663" s="4">
        <f>'დაზუსტ. ბიუჯ.'!F663</f>
        <v>4795500</v>
      </c>
      <c r="AI663" s="4">
        <f>'დაზუსტ. საკუთ.'!F663</f>
        <v>0</v>
      </c>
      <c r="AK663" s="4">
        <f t="shared" si="272"/>
        <v>7285000</v>
      </c>
      <c r="AL663" s="4">
        <f t="shared" si="273"/>
        <v>7285000</v>
      </c>
      <c r="AM663" s="4">
        <f t="shared" si="274"/>
        <v>0</v>
      </c>
      <c r="AN663" s="4">
        <f t="shared" si="274"/>
        <v>550000</v>
      </c>
      <c r="AO663" s="4">
        <f t="shared" si="274"/>
        <v>0</v>
      </c>
      <c r="AP663" s="4">
        <f t="shared" si="274"/>
        <v>0</v>
      </c>
      <c r="AQ663" s="4">
        <f t="shared" si="275"/>
        <v>0</v>
      </c>
      <c r="AR663" s="4">
        <f t="shared" si="275"/>
        <v>7835000</v>
      </c>
      <c r="AS663" s="4">
        <f t="shared" si="275"/>
        <v>7835000</v>
      </c>
      <c r="AT663" s="4">
        <f t="shared" si="275"/>
        <v>0</v>
      </c>
      <c r="AV663" s="4">
        <f t="shared" si="276"/>
        <v>3579500</v>
      </c>
      <c r="AW663" s="4">
        <f>'დამტკ. ბიუჯ.'!G663</f>
        <v>3579500</v>
      </c>
      <c r="AX663" s="4">
        <f>'დამტკ. საკუთ.'!G663</f>
        <v>0</v>
      </c>
      <c r="AY663" s="4">
        <f>'ცვლილ. ბიუჯ.'!H663</f>
        <v>0</v>
      </c>
      <c r="AZ663" s="4">
        <f>'ცვლილ. საკუთ.'!H663</f>
        <v>0</v>
      </c>
      <c r="BA663" s="4">
        <f>'მთავრ. ფონდი'!H663</f>
        <v>0</v>
      </c>
      <c r="BB663" s="4">
        <f>'პრეზ. ფონდი'!H663</f>
        <v>0</v>
      </c>
      <c r="BC663" s="4">
        <f>'დაზუსტ. ნაერთი'!G663</f>
        <v>3579500</v>
      </c>
      <c r="BD663" s="4">
        <f>'დაზუსტ. ბიუჯ.'!G663</f>
        <v>3579500</v>
      </c>
      <c r="BE663" s="4">
        <f>'დაზუსტ. საკუთ.'!G663</f>
        <v>0</v>
      </c>
      <c r="BG663" s="4">
        <f t="shared" si="277"/>
        <v>10864500</v>
      </c>
      <c r="BH663" s="4">
        <f t="shared" si="277"/>
        <v>10864500</v>
      </c>
      <c r="BI663" s="4">
        <f t="shared" si="277"/>
        <v>0</v>
      </c>
      <c r="BJ663" s="4">
        <f t="shared" si="277"/>
        <v>550000</v>
      </c>
      <c r="BK663" s="4">
        <f t="shared" si="278"/>
        <v>0</v>
      </c>
      <c r="BL663" s="4">
        <f t="shared" si="278"/>
        <v>0</v>
      </c>
      <c r="BM663" s="4">
        <f t="shared" si="278"/>
        <v>0</v>
      </c>
      <c r="BN663" s="4">
        <f t="shared" si="278"/>
        <v>11414500</v>
      </c>
      <c r="BO663" s="4">
        <f t="shared" si="281"/>
        <v>11414500</v>
      </c>
      <c r="BP663" s="4">
        <f t="shared" si="280"/>
        <v>0</v>
      </c>
      <c r="BR663" s="4">
        <f t="shared" si="279"/>
        <v>4535500</v>
      </c>
      <c r="BS663" s="4">
        <f>'დამტკ. ბიუჯ.'!H663</f>
        <v>4535500</v>
      </c>
      <c r="BT663" s="4">
        <f>'დამტკ. საკუთ.'!H663</f>
        <v>0</v>
      </c>
      <c r="BU663" s="4">
        <f>'ცვლილ. ბიუჯ.'!I663</f>
        <v>-550000</v>
      </c>
      <c r="BV663" s="4">
        <f>'ცვლილ. საკუთ.'!I663</f>
        <v>0</v>
      </c>
      <c r="BW663" s="4">
        <f>'მთავრ. ფონდი'!I663</f>
        <v>0</v>
      </c>
      <c r="BX663" s="4">
        <f>'პრეზ. ფონდი'!I663</f>
        <v>0</v>
      </c>
      <c r="BY663" s="4">
        <f>'დაზუსტ. ნაერთი'!H663</f>
        <v>3985500</v>
      </c>
      <c r="BZ663" s="4">
        <f>'დაზუსტ. ბიუჯ.'!H663</f>
        <v>3985500</v>
      </c>
      <c r="CA663" s="4">
        <f>'დაზუსტ. საკუთ.'!H663</f>
        <v>0</v>
      </c>
    </row>
    <row r="664" spans="1:79" ht="15.75" thickTop="1" x14ac:dyDescent="0.25">
      <c r="A664" t="str">
        <f t="shared" si="265"/>
        <v>a</v>
      </c>
      <c r="B664" s="5"/>
      <c r="C664" s="6" t="s">
        <v>10</v>
      </c>
      <c r="D664" s="7">
        <f t="shared" si="266"/>
        <v>15400000</v>
      </c>
      <c r="E664" s="7">
        <f t="shared" si="267"/>
        <v>15400000</v>
      </c>
      <c r="F664" s="7">
        <f t="shared" si="268"/>
        <v>0</v>
      </c>
      <c r="G664" s="7">
        <f t="shared" si="268"/>
        <v>0</v>
      </c>
      <c r="H664" s="7">
        <f t="shared" si="268"/>
        <v>0</v>
      </c>
      <c r="I664" s="7">
        <f t="shared" si="268"/>
        <v>0</v>
      </c>
      <c r="J664" s="7">
        <f t="shared" si="269"/>
        <v>0</v>
      </c>
      <c r="K664" s="7">
        <f t="shared" si="269"/>
        <v>15400000</v>
      </c>
      <c r="L664" s="7">
        <f t="shared" si="269"/>
        <v>15400000</v>
      </c>
      <c r="M664" s="7">
        <f t="shared" si="269"/>
        <v>0</v>
      </c>
      <c r="O664" s="7">
        <f t="shared" si="270"/>
        <v>3482500</v>
      </c>
      <c r="P664" s="7">
        <f>'დამტკ. ბიუჯ.'!E664</f>
        <v>3482500</v>
      </c>
      <c r="Q664" s="7">
        <f>'დამტკ. საკუთ.'!E664</f>
        <v>0</v>
      </c>
      <c r="R664" s="7">
        <f>'ცვლილ. ბიუჯ.'!F664</f>
        <v>-443000</v>
      </c>
      <c r="S664" s="7">
        <f>'ცვლილ. საკუთ.'!F664</f>
        <v>0</v>
      </c>
      <c r="T664" s="7">
        <f>'მთავრ. ფონდი'!F664</f>
        <v>0</v>
      </c>
      <c r="U664" s="7">
        <f>'პრეზ. ფონდი'!F664</f>
        <v>0</v>
      </c>
      <c r="V664" s="7">
        <f>'დაზუსტ. ნაერთი'!E664</f>
        <v>3039500</v>
      </c>
      <c r="W664" s="7">
        <f>'დაზუსტ. ბიუჯ.'!E664</f>
        <v>3039500</v>
      </c>
      <c r="X664" s="7">
        <f>'დაზუსტ. საკუთ.'!E664</f>
        <v>0</v>
      </c>
      <c r="Z664" s="7">
        <f t="shared" si="271"/>
        <v>3802500</v>
      </c>
      <c r="AA664" s="7">
        <f>'დამტკ. ბიუჯ.'!F664</f>
        <v>3802500</v>
      </c>
      <c r="AB664" s="7">
        <f>'დამტკ. საკუთ.'!F664</f>
        <v>0</v>
      </c>
      <c r="AC664" s="7">
        <f>'ცვლილ. ბიუჯ.'!G664</f>
        <v>993000</v>
      </c>
      <c r="AD664" s="7">
        <f>'ცვლილ. საკუთ.'!G664</f>
        <v>0</v>
      </c>
      <c r="AE664" s="7">
        <f>'მთავრ. ფონდი'!G664</f>
        <v>0</v>
      </c>
      <c r="AF664" s="7">
        <f>'პრეზ. ფონდი'!G664</f>
        <v>0</v>
      </c>
      <c r="AG664" s="7">
        <f>'დაზუსტ. ნაერთი'!F664</f>
        <v>4795500</v>
      </c>
      <c r="AH664" s="7">
        <f>'დაზუსტ. ბიუჯ.'!F664</f>
        <v>4795500</v>
      </c>
      <c r="AI664" s="7">
        <f>'დაზუსტ. საკუთ.'!F664</f>
        <v>0</v>
      </c>
      <c r="AK664" s="7">
        <f t="shared" si="272"/>
        <v>7285000</v>
      </c>
      <c r="AL664" s="7">
        <f t="shared" si="273"/>
        <v>7285000</v>
      </c>
      <c r="AM664" s="7">
        <f t="shared" si="274"/>
        <v>0</v>
      </c>
      <c r="AN664" s="7">
        <f t="shared" si="274"/>
        <v>550000</v>
      </c>
      <c r="AO664" s="7">
        <f t="shared" si="274"/>
        <v>0</v>
      </c>
      <c r="AP664" s="7">
        <f t="shared" si="274"/>
        <v>0</v>
      </c>
      <c r="AQ664" s="7">
        <f t="shared" si="275"/>
        <v>0</v>
      </c>
      <c r="AR664" s="7">
        <f t="shared" si="275"/>
        <v>7835000</v>
      </c>
      <c r="AS664" s="7">
        <f t="shared" si="275"/>
        <v>7835000</v>
      </c>
      <c r="AT664" s="7">
        <f t="shared" si="275"/>
        <v>0</v>
      </c>
      <c r="AV664" s="7">
        <f t="shared" si="276"/>
        <v>3579500</v>
      </c>
      <c r="AW664" s="7">
        <f>'დამტკ. ბიუჯ.'!G664</f>
        <v>3579500</v>
      </c>
      <c r="AX664" s="7">
        <f>'დამტკ. საკუთ.'!G664</f>
        <v>0</v>
      </c>
      <c r="AY664" s="7">
        <f>'ცვლილ. ბიუჯ.'!H664</f>
        <v>0</v>
      </c>
      <c r="AZ664" s="7">
        <f>'ცვლილ. საკუთ.'!H664</f>
        <v>0</v>
      </c>
      <c r="BA664" s="7">
        <f>'მთავრ. ფონდი'!H664</f>
        <v>0</v>
      </c>
      <c r="BB664" s="7">
        <f>'პრეზ. ფონდი'!H664</f>
        <v>0</v>
      </c>
      <c r="BC664" s="7">
        <f>'დაზუსტ. ნაერთი'!G664</f>
        <v>3579500</v>
      </c>
      <c r="BD664" s="7">
        <f>'დაზუსტ. ბიუჯ.'!G664</f>
        <v>3579500</v>
      </c>
      <c r="BE664" s="7">
        <f>'დაზუსტ. საკუთ.'!G664</f>
        <v>0</v>
      </c>
      <c r="BG664" s="7">
        <f t="shared" si="277"/>
        <v>10864500</v>
      </c>
      <c r="BH664" s="7">
        <f t="shared" si="277"/>
        <v>10864500</v>
      </c>
      <c r="BI664" s="7">
        <f t="shared" si="277"/>
        <v>0</v>
      </c>
      <c r="BJ664" s="7">
        <f t="shared" si="277"/>
        <v>550000</v>
      </c>
      <c r="BK664" s="7">
        <f t="shared" si="278"/>
        <v>0</v>
      </c>
      <c r="BL664" s="7">
        <f t="shared" si="278"/>
        <v>0</v>
      </c>
      <c r="BM664" s="7">
        <f t="shared" si="278"/>
        <v>0</v>
      </c>
      <c r="BN664" s="7">
        <f t="shared" si="278"/>
        <v>11414500</v>
      </c>
      <c r="BO664" s="7">
        <f t="shared" si="281"/>
        <v>11414500</v>
      </c>
      <c r="BP664" s="7">
        <f t="shared" si="280"/>
        <v>0</v>
      </c>
      <c r="BR664" s="7">
        <f t="shared" si="279"/>
        <v>4535500</v>
      </c>
      <c r="BS664" s="7">
        <f>'დამტკ. ბიუჯ.'!H664</f>
        <v>4535500</v>
      </c>
      <c r="BT664" s="7">
        <f>'დამტკ. საკუთ.'!H664</f>
        <v>0</v>
      </c>
      <c r="BU664" s="7">
        <f>'ცვლილ. ბიუჯ.'!I664</f>
        <v>-550000</v>
      </c>
      <c r="BV664" s="7">
        <f>'ცვლილ. საკუთ.'!I664</f>
        <v>0</v>
      </c>
      <c r="BW664" s="7">
        <f>'მთავრ. ფონდი'!I664</f>
        <v>0</v>
      </c>
      <c r="BX664" s="7">
        <f>'პრეზ. ფონდი'!I664</f>
        <v>0</v>
      </c>
      <c r="BY664" s="7">
        <f>'დაზუსტ. ნაერთი'!H664</f>
        <v>3985500</v>
      </c>
      <c r="BZ664" s="7">
        <f>'დაზუსტ. ბიუჯ.'!H664</f>
        <v>3985500</v>
      </c>
      <c r="CA664" s="7">
        <f>'დაზუსტ. საკუთ.'!H664</f>
        <v>0</v>
      </c>
    </row>
    <row r="665" spans="1:79" x14ac:dyDescent="0.25">
      <c r="A665" t="str">
        <f t="shared" si="265"/>
        <v>b</v>
      </c>
      <c r="B665" s="8"/>
      <c r="C665" s="9" t="s">
        <v>11</v>
      </c>
      <c r="D665" s="10">
        <f t="shared" si="266"/>
        <v>0</v>
      </c>
      <c r="E665" s="10">
        <f t="shared" si="267"/>
        <v>0</v>
      </c>
      <c r="F665" s="10">
        <f t="shared" si="268"/>
        <v>0</v>
      </c>
      <c r="G665" s="10">
        <f t="shared" si="268"/>
        <v>0</v>
      </c>
      <c r="H665" s="10">
        <f t="shared" si="268"/>
        <v>0</v>
      </c>
      <c r="I665" s="10">
        <f t="shared" si="268"/>
        <v>0</v>
      </c>
      <c r="J665" s="10">
        <f t="shared" si="269"/>
        <v>0</v>
      </c>
      <c r="K665" s="10">
        <f t="shared" si="269"/>
        <v>0</v>
      </c>
      <c r="L665" s="10">
        <f t="shared" si="269"/>
        <v>0</v>
      </c>
      <c r="M665" s="10">
        <f t="shared" si="269"/>
        <v>0</v>
      </c>
      <c r="O665" s="10">
        <f t="shared" si="270"/>
        <v>0</v>
      </c>
      <c r="P665" s="10">
        <f>'დამტკ. ბიუჯ.'!E665</f>
        <v>0</v>
      </c>
      <c r="Q665" s="10">
        <f>'დამტკ. საკუთ.'!E665</f>
        <v>0</v>
      </c>
      <c r="R665" s="10">
        <f>'ცვლილ. ბიუჯ.'!F665</f>
        <v>0</v>
      </c>
      <c r="S665" s="10">
        <f>'ცვლილ. საკუთ.'!F665</f>
        <v>0</v>
      </c>
      <c r="T665" s="10">
        <f>'მთავრ. ფონდი'!F665</f>
        <v>0</v>
      </c>
      <c r="U665" s="10">
        <f>'პრეზ. ფონდი'!F665</f>
        <v>0</v>
      </c>
      <c r="V665" s="10">
        <f>'დაზუსტ. ნაერთი'!E665</f>
        <v>0</v>
      </c>
      <c r="W665" s="10">
        <f>'დაზუსტ. ბიუჯ.'!E665</f>
        <v>0</v>
      </c>
      <c r="X665" s="10">
        <f>'დაზუსტ. საკუთ.'!E665</f>
        <v>0</v>
      </c>
      <c r="Z665" s="10">
        <f t="shared" si="271"/>
        <v>0</v>
      </c>
      <c r="AA665" s="10">
        <f>'დამტკ. ბიუჯ.'!F665</f>
        <v>0</v>
      </c>
      <c r="AB665" s="10">
        <f>'დამტკ. საკუთ.'!F665</f>
        <v>0</v>
      </c>
      <c r="AC665" s="10">
        <f>'ცვლილ. ბიუჯ.'!G665</f>
        <v>0</v>
      </c>
      <c r="AD665" s="10">
        <f>'ცვლილ. საკუთ.'!G665</f>
        <v>0</v>
      </c>
      <c r="AE665" s="10">
        <f>'მთავრ. ფონდი'!G665</f>
        <v>0</v>
      </c>
      <c r="AF665" s="10">
        <f>'პრეზ. ფონდი'!G665</f>
        <v>0</v>
      </c>
      <c r="AG665" s="10">
        <f>'დაზუსტ. ნაერთი'!F665</f>
        <v>0</v>
      </c>
      <c r="AH665" s="10">
        <f>'დაზუსტ. ბიუჯ.'!F665</f>
        <v>0</v>
      </c>
      <c r="AI665" s="10">
        <f>'დაზუსტ. საკუთ.'!F665</f>
        <v>0</v>
      </c>
      <c r="AK665" s="10">
        <f t="shared" si="272"/>
        <v>0</v>
      </c>
      <c r="AL665" s="10">
        <f t="shared" si="273"/>
        <v>0</v>
      </c>
      <c r="AM665" s="10">
        <f t="shared" si="274"/>
        <v>0</v>
      </c>
      <c r="AN665" s="10">
        <f t="shared" si="274"/>
        <v>0</v>
      </c>
      <c r="AO665" s="10">
        <f t="shared" si="274"/>
        <v>0</v>
      </c>
      <c r="AP665" s="10">
        <f t="shared" si="274"/>
        <v>0</v>
      </c>
      <c r="AQ665" s="10">
        <f t="shared" si="275"/>
        <v>0</v>
      </c>
      <c r="AR665" s="10">
        <f t="shared" si="275"/>
        <v>0</v>
      </c>
      <c r="AS665" s="10">
        <f t="shared" si="275"/>
        <v>0</v>
      </c>
      <c r="AT665" s="10">
        <f t="shared" si="275"/>
        <v>0</v>
      </c>
      <c r="AV665" s="10">
        <f t="shared" si="276"/>
        <v>0</v>
      </c>
      <c r="AW665" s="10">
        <f>'დამტკ. ბიუჯ.'!G665</f>
        <v>0</v>
      </c>
      <c r="AX665" s="10">
        <f>'დამტკ. საკუთ.'!G665</f>
        <v>0</v>
      </c>
      <c r="AY665" s="10">
        <f>'ცვლილ. ბიუჯ.'!H665</f>
        <v>0</v>
      </c>
      <c r="AZ665" s="10">
        <f>'ცვლილ. საკუთ.'!H665</f>
        <v>0</v>
      </c>
      <c r="BA665" s="10">
        <f>'მთავრ. ფონდი'!H665</f>
        <v>0</v>
      </c>
      <c r="BB665" s="10">
        <f>'პრეზ. ფონდი'!H665</f>
        <v>0</v>
      </c>
      <c r="BC665" s="10">
        <f>'დაზუსტ. ნაერთი'!G665</f>
        <v>0</v>
      </c>
      <c r="BD665" s="10">
        <f>'დაზუსტ. ბიუჯ.'!G665</f>
        <v>0</v>
      </c>
      <c r="BE665" s="10">
        <f>'დაზუსტ. საკუთ.'!G665</f>
        <v>0</v>
      </c>
      <c r="BG665" s="10">
        <f t="shared" si="277"/>
        <v>0</v>
      </c>
      <c r="BH665" s="10">
        <f t="shared" si="277"/>
        <v>0</v>
      </c>
      <c r="BI665" s="10">
        <f t="shared" si="277"/>
        <v>0</v>
      </c>
      <c r="BJ665" s="10">
        <f t="shared" si="277"/>
        <v>0</v>
      </c>
      <c r="BK665" s="10">
        <f t="shared" si="278"/>
        <v>0</v>
      </c>
      <c r="BL665" s="10">
        <f t="shared" si="278"/>
        <v>0</v>
      </c>
      <c r="BM665" s="10">
        <f t="shared" si="278"/>
        <v>0</v>
      </c>
      <c r="BN665" s="10">
        <f t="shared" si="278"/>
        <v>0</v>
      </c>
      <c r="BO665" s="10">
        <f t="shared" si="281"/>
        <v>0</v>
      </c>
      <c r="BP665" s="10">
        <f t="shared" si="280"/>
        <v>0</v>
      </c>
      <c r="BR665" s="10">
        <f t="shared" si="279"/>
        <v>0</v>
      </c>
      <c r="BS665" s="10">
        <f>'დამტკ. ბიუჯ.'!H665</f>
        <v>0</v>
      </c>
      <c r="BT665" s="10">
        <f>'დამტკ. საკუთ.'!H665</f>
        <v>0</v>
      </c>
      <c r="BU665" s="10">
        <f>'ცვლილ. ბიუჯ.'!I665</f>
        <v>0</v>
      </c>
      <c r="BV665" s="10">
        <f>'ცვლილ. საკუთ.'!I665</f>
        <v>0</v>
      </c>
      <c r="BW665" s="10">
        <f>'მთავრ. ფონდი'!I665</f>
        <v>0</v>
      </c>
      <c r="BX665" s="10">
        <f>'პრეზ. ფონდი'!I665</f>
        <v>0</v>
      </c>
      <c r="BY665" s="10">
        <f>'დაზუსტ. ნაერთი'!H665</f>
        <v>0</v>
      </c>
      <c r="BZ665" s="10">
        <f>'დაზუსტ. ბიუჯ.'!H665</f>
        <v>0</v>
      </c>
      <c r="CA665" s="10">
        <f>'დაზუსტ. საკუთ.'!H665</f>
        <v>0</v>
      </c>
    </row>
    <row r="666" spans="1:79" x14ac:dyDescent="0.25">
      <c r="A666" t="str">
        <f t="shared" si="265"/>
        <v>a</v>
      </c>
      <c r="B666" s="8"/>
      <c r="C666" s="9" t="s">
        <v>12</v>
      </c>
      <c r="D666" s="10">
        <f t="shared" si="266"/>
        <v>1816000</v>
      </c>
      <c r="E666" s="10">
        <f t="shared" si="267"/>
        <v>1816000</v>
      </c>
      <c r="F666" s="10">
        <f t="shared" si="268"/>
        <v>0</v>
      </c>
      <c r="G666" s="10">
        <f t="shared" si="268"/>
        <v>497000</v>
      </c>
      <c r="H666" s="10">
        <f t="shared" si="268"/>
        <v>0</v>
      </c>
      <c r="I666" s="10">
        <f t="shared" si="268"/>
        <v>0</v>
      </c>
      <c r="J666" s="10">
        <f t="shared" si="269"/>
        <v>0</v>
      </c>
      <c r="K666" s="10">
        <f t="shared" si="269"/>
        <v>2313000</v>
      </c>
      <c r="L666" s="10">
        <f t="shared" si="269"/>
        <v>2313000</v>
      </c>
      <c r="M666" s="10">
        <f t="shared" si="269"/>
        <v>0</v>
      </c>
      <c r="O666" s="10">
        <f t="shared" si="270"/>
        <v>270000</v>
      </c>
      <c r="P666" s="10">
        <f>'დამტკ. ბიუჯ.'!E666</f>
        <v>270000</v>
      </c>
      <c r="Q666" s="10">
        <f>'დამტკ. საკუთ.'!E666</f>
        <v>0</v>
      </c>
      <c r="R666" s="10">
        <f>'ცვლილ. ბიუჯ.'!F666</f>
        <v>0</v>
      </c>
      <c r="S666" s="10">
        <f>'ცვლილ. საკუთ.'!F666</f>
        <v>0</v>
      </c>
      <c r="T666" s="10">
        <f>'მთავრ. ფონდი'!F666</f>
        <v>0</v>
      </c>
      <c r="U666" s="10">
        <f>'პრეზ. ფონდი'!F666</f>
        <v>0</v>
      </c>
      <c r="V666" s="10">
        <f>'დაზუსტ. ნაერთი'!E666</f>
        <v>270000</v>
      </c>
      <c r="W666" s="10">
        <f>'დაზუსტ. ბიუჯ.'!E666</f>
        <v>270000</v>
      </c>
      <c r="X666" s="10">
        <f>'დაზუსტ. საკუთ.'!E666</f>
        <v>0</v>
      </c>
      <c r="Z666" s="10">
        <f t="shared" si="271"/>
        <v>310000</v>
      </c>
      <c r="AA666" s="10">
        <f>'დამტკ. ბიუჯ.'!F666</f>
        <v>310000</v>
      </c>
      <c r="AB666" s="10">
        <f>'დამტკ. საკუთ.'!F666</f>
        <v>0</v>
      </c>
      <c r="AC666" s="10">
        <f>'ცვლილ. ბიუჯ.'!G666</f>
        <v>550000</v>
      </c>
      <c r="AD666" s="10">
        <f>'ცვლილ. საკუთ.'!G666</f>
        <v>0</v>
      </c>
      <c r="AE666" s="10">
        <f>'მთავრ. ფონდი'!G666</f>
        <v>0</v>
      </c>
      <c r="AF666" s="10">
        <f>'პრეზ. ფონდი'!G666</f>
        <v>0</v>
      </c>
      <c r="AG666" s="10">
        <f>'დაზუსტ. ნაერთი'!F666</f>
        <v>860000</v>
      </c>
      <c r="AH666" s="10">
        <f>'დაზუსტ. ბიუჯ.'!F666</f>
        <v>860000</v>
      </c>
      <c r="AI666" s="10">
        <f>'დაზუსტ. საკუთ.'!F666</f>
        <v>0</v>
      </c>
      <c r="AK666" s="10">
        <f t="shared" si="272"/>
        <v>580000</v>
      </c>
      <c r="AL666" s="10">
        <f t="shared" si="273"/>
        <v>580000</v>
      </c>
      <c r="AM666" s="10">
        <f t="shared" si="274"/>
        <v>0</v>
      </c>
      <c r="AN666" s="10">
        <f t="shared" si="274"/>
        <v>550000</v>
      </c>
      <c r="AO666" s="10">
        <f t="shared" si="274"/>
        <v>0</v>
      </c>
      <c r="AP666" s="10">
        <f t="shared" si="274"/>
        <v>0</v>
      </c>
      <c r="AQ666" s="10">
        <f t="shared" si="275"/>
        <v>0</v>
      </c>
      <c r="AR666" s="10">
        <f t="shared" si="275"/>
        <v>1130000</v>
      </c>
      <c r="AS666" s="10">
        <f t="shared" si="275"/>
        <v>1130000</v>
      </c>
      <c r="AT666" s="10">
        <f t="shared" si="275"/>
        <v>0</v>
      </c>
      <c r="AV666" s="10">
        <f t="shared" si="276"/>
        <v>310000</v>
      </c>
      <c r="AW666" s="10">
        <f>'დამტკ. ბიუჯ.'!G666</f>
        <v>310000</v>
      </c>
      <c r="AX666" s="10">
        <f>'დამტკ. საკუთ.'!G666</f>
        <v>0</v>
      </c>
      <c r="AY666" s="10">
        <f>'ცვლილ. ბიუჯ.'!H666</f>
        <v>0</v>
      </c>
      <c r="AZ666" s="10">
        <f>'ცვლილ. საკუთ.'!H666</f>
        <v>0</v>
      </c>
      <c r="BA666" s="10">
        <f>'მთავრ. ფონდი'!H666</f>
        <v>0</v>
      </c>
      <c r="BB666" s="10">
        <f>'პრეზ. ფონდი'!H666</f>
        <v>0</v>
      </c>
      <c r="BC666" s="10">
        <f>'დაზუსტ. ნაერთი'!G666</f>
        <v>310000</v>
      </c>
      <c r="BD666" s="10">
        <f>'დაზუსტ. ბიუჯ.'!G666</f>
        <v>310000</v>
      </c>
      <c r="BE666" s="10">
        <f>'დაზუსტ. საკუთ.'!G666</f>
        <v>0</v>
      </c>
      <c r="BG666" s="10">
        <f t="shared" si="277"/>
        <v>890000</v>
      </c>
      <c r="BH666" s="10">
        <f t="shared" si="277"/>
        <v>890000</v>
      </c>
      <c r="BI666" s="10">
        <f t="shared" si="277"/>
        <v>0</v>
      </c>
      <c r="BJ666" s="10">
        <f t="shared" si="277"/>
        <v>550000</v>
      </c>
      <c r="BK666" s="10">
        <f t="shared" si="278"/>
        <v>0</v>
      </c>
      <c r="BL666" s="10">
        <f t="shared" si="278"/>
        <v>0</v>
      </c>
      <c r="BM666" s="10">
        <f t="shared" si="278"/>
        <v>0</v>
      </c>
      <c r="BN666" s="10">
        <f t="shared" si="278"/>
        <v>1440000</v>
      </c>
      <c r="BO666" s="10">
        <f t="shared" si="281"/>
        <v>1440000</v>
      </c>
      <c r="BP666" s="10">
        <f t="shared" si="280"/>
        <v>0</v>
      </c>
      <c r="BR666" s="10">
        <f t="shared" si="279"/>
        <v>926000</v>
      </c>
      <c r="BS666" s="10">
        <f>'დამტკ. ბიუჯ.'!H666</f>
        <v>926000</v>
      </c>
      <c r="BT666" s="10">
        <f>'დამტკ. საკუთ.'!H666</f>
        <v>0</v>
      </c>
      <c r="BU666" s="10">
        <f>'ცვლილ. ბიუჯ.'!I666</f>
        <v>-53000</v>
      </c>
      <c r="BV666" s="10">
        <f>'ცვლილ. საკუთ.'!I666</f>
        <v>0</v>
      </c>
      <c r="BW666" s="10">
        <f>'მთავრ. ფონდი'!I666</f>
        <v>0</v>
      </c>
      <c r="BX666" s="10">
        <f>'პრეზ. ფონდი'!I666</f>
        <v>0</v>
      </c>
      <c r="BY666" s="10">
        <f>'დაზუსტ. ნაერთი'!H666</f>
        <v>873000</v>
      </c>
      <c r="BZ666" s="10">
        <f>'დაზუსტ. ბიუჯ.'!H666</f>
        <v>873000</v>
      </c>
      <c r="CA666" s="10">
        <f>'დაზუსტ. საკუთ.'!H666</f>
        <v>0</v>
      </c>
    </row>
    <row r="667" spans="1:79" x14ac:dyDescent="0.25">
      <c r="A667" t="str">
        <f t="shared" si="265"/>
        <v>b</v>
      </c>
      <c r="B667" s="8"/>
      <c r="C667" s="9" t="s">
        <v>13</v>
      </c>
      <c r="D667" s="10">
        <f t="shared" si="266"/>
        <v>0</v>
      </c>
      <c r="E667" s="10">
        <f t="shared" si="267"/>
        <v>0</v>
      </c>
      <c r="F667" s="10">
        <f t="shared" si="268"/>
        <v>0</v>
      </c>
      <c r="G667" s="10">
        <f t="shared" si="268"/>
        <v>0</v>
      </c>
      <c r="H667" s="10">
        <f t="shared" si="268"/>
        <v>0</v>
      </c>
      <c r="I667" s="10">
        <f t="shared" si="268"/>
        <v>0</v>
      </c>
      <c r="J667" s="10">
        <f t="shared" si="269"/>
        <v>0</v>
      </c>
      <c r="K667" s="10">
        <f t="shared" si="269"/>
        <v>0</v>
      </c>
      <c r="L667" s="10">
        <f t="shared" si="269"/>
        <v>0</v>
      </c>
      <c r="M667" s="10">
        <f t="shared" si="269"/>
        <v>0</v>
      </c>
      <c r="O667" s="10">
        <f t="shared" si="270"/>
        <v>0</v>
      </c>
      <c r="P667" s="10">
        <f>'დამტკ. ბიუჯ.'!E667</f>
        <v>0</v>
      </c>
      <c r="Q667" s="10">
        <f>'დამტკ. საკუთ.'!E667</f>
        <v>0</v>
      </c>
      <c r="R667" s="10">
        <f>'ცვლილ. ბიუჯ.'!F667</f>
        <v>0</v>
      </c>
      <c r="S667" s="10">
        <f>'ცვლილ. საკუთ.'!F667</f>
        <v>0</v>
      </c>
      <c r="T667" s="10">
        <f>'მთავრ. ფონდი'!F667</f>
        <v>0</v>
      </c>
      <c r="U667" s="10">
        <f>'პრეზ. ფონდი'!F667</f>
        <v>0</v>
      </c>
      <c r="V667" s="10">
        <f>'დაზუსტ. ნაერთი'!E667</f>
        <v>0</v>
      </c>
      <c r="W667" s="10">
        <f>'დაზუსტ. ბიუჯ.'!E667</f>
        <v>0</v>
      </c>
      <c r="X667" s="10">
        <f>'დაზუსტ. საკუთ.'!E667</f>
        <v>0</v>
      </c>
      <c r="Z667" s="10">
        <f t="shared" si="271"/>
        <v>0</v>
      </c>
      <c r="AA667" s="10">
        <f>'დამტკ. ბიუჯ.'!F667</f>
        <v>0</v>
      </c>
      <c r="AB667" s="10">
        <f>'დამტკ. საკუთ.'!F667</f>
        <v>0</v>
      </c>
      <c r="AC667" s="10">
        <f>'ცვლილ. ბიუჯ.'!G667</f>
        <v>0</v>
      </c>
      <c r="AD667" s="10">
        <f>'ცვლილ. საკუთ.'!G667</f>
        <v>0</v>
      </c>
      <c r="AE667" s="10">
        <f>'მთავრ. ფონდი'!G667</f>
        <v>0</v>
      </c>
      <c r="AF667" s="10">
        <f>'პრეზ. ფონდი'!G667</f>
        <v>0</v>
      </c>
      <c r="AG667" s="10">
        <f>'დაზუსტ. ნაერთი'!F667</f>
        <v>0</v>
      </c>
      <c r="AH667" s="10">
        <f>'დაზუსტ. ბიუჯ.'!F667</f>
        <v>0</v>
      </c>
      <c r="AI667" s="10">
        <f>'დაზუსტ. საკუთ.'!F667</f>
        <v>0</v>
      </c>
      <c r="AK667" s="10">
        <f t="shared" si="272"/>
        <v>0</v>
      </c>
      <c r="AL667" s="10">
        <f t="shared" si="273"/>
        <v>0</v>
      </c>
      <c r="AM667" s="10">
        <f t="shared" si="274"/>
        <v>0</v>
      </c>
      <c r="AN667" s="10">
        <f t="shared" si="274"/>
        <v>0</v>
      </c>
      <c r="AO667" s="10">
        <f t="shared" si="274"/>
        <v>0</v>
      </c>
      <c r="AP667" s="10">
        <f t="shared" si="274"/>
        <v>0</v>
      </c>
      <c r="AQ667" s="10">
        <f t="shared" si="275"/>
        <v>0</v>
      </c>
      <c r="AR667" s="10">
        <f t="shared" si="275"/>
        <v>0</v>
      </c>
      <c r="AS667" s="10">
        <f t="shared" si="275"/>
        <v>0</v>
      </c>
      <c r="AT667" s="10">
        <f t="shared" si="275"/>
        <v>0</v>
      </c>
      <c r="AV667" s="10">
        <f t="shared" si="276"/>
        <v>0</v>
      </c>
      <c r="AW667" s="10">
        <f>'დამტკ. ბიუჯ.'!G667</f>
        <v>0</v>
      </c>
      <c r="AX667" s="10">
        <f>'დამტკ. საკუთ.'!G667</f>
        <v>0</v>
      </c>
      <c r="AY667" s="10">
        <f>'ცვლილ. ბიუჯ.'!H667</f>
        <v>0</v>
      </c>
      <c r="AZ667" s="10">
        <f>'ცვლილ. საკუთ.'!H667</f>
        <v>0</v>
      </c>
      <c r="BA667" s="10">
        <f>'მთავრ. ფონდი'!H667</f>
        <v>0</v>
      </c>
      <c r="BB667" s="10">
        <f>'პრეზ. ფონდი'!H667</f>
        <v>0</v>
      </c>
      <c r="BC667" s="10">
        <f>'დაზუსტ. ნაერთი'!G667</f>
        <v>0</v>
      </c>
      <c r="BD667" s="10">
        <f>'დაზუსტ. ბიუჯ.'!G667</f>
        <v>0</v>
      </c>
      <c r="BE667" s="10">
        <f>'დაზუსტ. საკუთ.'!G667</f>
        <v>0</v>
      </c>
      <c r="BG667" s="10">
        <f t="shared" si="277"/>
        <v>0</v>
      </c>
      <c r="BH667" s="10">
        <f t="shared" si="277"/>
        <v>0</v>
      </c>
      <c r="BI667" s="10">
        <f t="shared" si="277"/>
        <v>0</v>
      </c>
      <c r="BJ667" s="10">
        <f t="shared" si="277"/>
        <v>0</v>
      </c>
      <c r="BK667" s="10">
        <f t="shared" si="278"/>
        <v>0</v>
      </c>
      <c r="BL667" s="10">
        <f t="shared" si="278"/>
        <v>0</v>
      </c>
      <c r="BM667" s="10">
        <f t="shared" si="278"/>
        <v>0</v>
      </c>
      <c r="BN667" s="10">
        <f t="shared" si="278"/>
        <v>0</v>
      </c>
      <c r="BO667" s="10">
        <f t="shared" si="281"/>
        <v>0</v>
      </c>
      <c r="BP667" s="10">
        <f t="shared" si="280"/>
        <v>0</v>
      </c>
      <c r="BR667" s="10">
        <f t="shared" si="279"/>
        <v>0</v>
      </c>
      <c r="BS667" s="10">
        <f>'დამტკ. ბიუჯ.'!H667</f>
        <v>0</v>
      </c>
      <c r="BT667" s="10">
        <f>'დამტკ. საკუთ.'!H667</f>
        <v>0</v>
      </c>
      <c r="BU667" s="10">
        <f>'ცვლილ. ბიუჯ.'!I667</f>
        <v>0</v>
      </c>
      <c r="BV667" s="10">
        <f>'ცვლილ. საკუთ.'!I667</f>
        <v>0</v>
      </c>
      <c r="BW667" s="10">
        <f>'მთავრ. ფონდი'!I667</f>
        <v>0</v>
      </c>
      <c r="BX667" s="10">
        <f>'პრეზ. ფონდი'!I667</f>
        <v>0</v>
      </c>
      <c r="BY667" s="10">
        <f>'დაზუსტ. ნაერთი'!H667</f>
        <v>0</v>
      </c>
      <c r="BZ667" s="10">
        <f>'დაზუსტ. ბიუჯ.'!H667</f>
        <v>0</v>
      </c>
      <c r="CA667" s="10">
        <f>'დაზუსტ. საკუთ.'!H667</f>
        <v>0</v>
      </c>
    </row>
    <row r="668" spans="1:79" x14ac:dyDescent="0.25">
      <c r="A668" t="str">
        <f t="shared" si="265"/>
        <v>b</v>
      </c>
      <c r="B668" s="8"/>
      <c r="C668" s="9" t="s">
        <v>14</v>
      </c>
      <c r="D668" s="10">
        <f t="shared" si="266"/>
        <v>0</v>
      </c>
      <c r="E668" s="10">
        <f t="shared" si="267"/>
        <v>0</v>
      </c>
      <c r="F668" s="10">
        <f t="shared" si="268"/>
        <v>0</v>
      </c>
      <c r="G668" s="10">
        <f t="shared" si="268"/>
        <v>0</v>
      </c>
      <c r="H668" s="10">
        <f t="shared" si="268"/>
        <v>0</v>
      </c>
      <c r="I668" s="10">
        <f t="shared" si="268"/>
        <v>0</v>
      </c>
      <c r="J668" s="10">
        <f t="shared" si="269"/>
        <v>0</v>
      </c>
      <c r="K668" s="10">
        <f t="shared" si="269"/>
        <v>0</v>
      </c>
      <c r="L668" s="10">
        <f t="shared" si="269"/>
        <v>0</v>
      </c>
      <c r="M668" s="10">
        <f t="shared" si="269"/>
        <v>0</v>
      </c>
      <c r="O668" s="10">
        <f t="shared" si="270"/>
        <v>0</v>
      </c>
      <c r="P668" s="10">
        <f>'დამტკ. ბიუჯ.'!E668</f>
        <v>0</v>
      </c>
      <c r="Q668" s="10">
        <f>'დამტკ. საკუთ.'!E668</f>
        <v>0</v>
      </c>
      <c r="R668" s="10">
        <f>'ცვლილ. ბიუჯ.'!F668</f>
        <v>0</v>
      </c>
      <c r="S668" s="10">
        <f>'ცვლილ. საკუთ.'!F668</f>
        <v>0</v>
      </c>
      <c r="T668" s="10">
        <f>'მთავრ. ფონდი'!F668</f>
        <v>0</v>
      </c>
      <c r="U668" s="10">
        <f>'პრეზ. ფონდი'!F668</f>
        <v>0</v>
      </c>
      <c r="V668" s="10">
        <f>'დაზუსტ. ნაერთი'!E668</f>
        <v>0</v>
      </c>
      <c r="W668" s="10">
        <f>'დაზუსტ. ბიუჯ.'!E668</f>
        <v>0</v>
      </c>
      <c r="X668" s="10">
        <f>'დაზუსტ. საკუთ.'!E668</f>
        <v>0</v>
      </c>
      <c r="Z668" s="10">
        <f t="shared" si="271"/>
        <v>0</v>
      </c>
      <c r="AA668" s="10">
        <f>'დამტკ. ბიუჯ.'!F668</f>
        <v>0</v>
      </c>
      <c r="AB668" s="10">
        <f>'დამტკ. საკუთ.'!F668</f>
        <v>0</v>
      </c>
      <c r="AC668" s="10">
        <f>'ცვლილ. ბიუჯ.'!G668</f>
        <v>0</v>
      </c>
      <c r="AD668" s="10">
        <f>'ცვლილ. საკუთ.'!G668</f>
        <v>0</v>
      </c>
      <c r="AE668" s="10">
        <f>'მთავრ. ფონდი'!G668</f>
        <v>0</v>
      </c>
      <c r="AF668" s="10">
        <f>'პრეზ. ფონდი'!G668</f>
        <v>0</v>
      </c>
      <c r="AG668" s="10">
        <f>'დაზუსტ. ნაერთი'!F668</f>
        <v>0</v>
      </c>
      <c r="AH668" s="10">
        <f>'დაზუსტ. ბიუჯ.'!F668</f>
        <v>0</v>
      </c>
      <c r="AI668" s="10">
        <f>'დაზუსტ. საკუთ.'!F668</f>
        <v>0</v>
      </c>
      <c r="AK668" s="10">
        <f t="shared" si="272"/>
        <v>0</v>
      </c>
      <c r="AL668" s="10">
        <f t="shared" si="273"/>
        <v>0</v>
      </c>
      <c r="AM668" s="10">
        <f t="shared" si="274"/>
        <v>0</v>
      </c>
      <c r="AN668" s="10">
        <f t="shared" si="274"/>
        <v>0</v>
      </c>
      <c r="AO668" s="10">
        <f t="shared" si="274"/>
        <v>0</v>
      </c>
      <c r="AP668" s="10">
        <f t="shared" si="274"/>
        <v>0</v>
      </c>
      <c r="AQ668" s="10">
        <f t="shared" si="275"/>
        <v>0</v>
      </c>
      <c r="AR668" s="10">
        <f t="shared" si="275"/>
        <v>0</v>
      </c>
      <c r="AS668" s="10">
        <f t="shared" si="275"/>
        <v>0</v>
      </c>
      <c r="AT668" s="10">
        <f t="shared" si="275"/>
        <v>0</v>
      </c>
      <c r="AV668" s="10">
        <f t="shared" si="276"/>
        <v>0</v>
      </c>
      <c r="AW668" s="10">
        <f>'დამტკ. ბიუჯ.'!G668</f>
        <v>0</v>
      </c>
      <c r="AX668" s="10">
        <f>'დამტკ. საკუთ.'!G668</f>
        <v>0</v>
      </c>
      <c r="AY668" s="10">
        <f>'ცვლილ. ბიუჯ.'!H668</f>
        <v>0</v>
      </c>
      <c r="AZ668" s="10">
        <f>'ცვლილ. საკუთ.'!H668</f>
        <v>0</v>
      </c>
      <c r="BA668" s="10">
        <f>'მთავრ. ფონდი'!H668</f>
        <v>0</v>
      </c>
      <c r="BB668" s="10">
        <f>'პრეზ. ფონდი'!H668</f>
        <v>0</v>
      </c>
      <c r="BC668" s="10">
        <f>'დაზუსტ. ნაერთი'!G668</f>
        <v>0</v>
      </c>
      <c r="BD668" s="10">
        <f>'დაზუსტ. ბიუჯ.'!G668</f>
        <v>0</v>
      </c>
      <c r="BE668" s="10">
        <f>'დაზუსტ. საკუთ.'!G668</f>
        <v>0</v>
      </c>
      <c r="BG668" s="10">
        <f t="shared" si="277"/>
        <v>0</v>
      </c>
      <c r="BH668" s="10">
        <f t="shared" si="277"/>
        <v>0</v>
      </c>
      <c r="BI668" s="10">
        <f t="shared" si="277"/>
        <v>0</v>
      </c>
      <c r="BJ668" s="10">
        <f t="shared" si="277"/>
        <v>0</v>
      </c>
      <c r="BK668" s="10">
        <f t="shared" si="278"/>
        <v>0</v>
      </c>
      <c r="BL668" s="10">
        <f t="shared" si="278"/>
        <v>0</v>
      </c>
      <c r="BM668" s="10">
        <f t="shared" si="278"/>
        <v>0</v>
      </c>
      <c r="BN668" s="10">
        <f t="shared" si="278"/>
        <v>0</v>
      </c>
      <c r="BO668" s="10">
        <f t="shared" si="281"/>
        <v>0</v>
      </c>
      <c r="BP668" s="10">
        <f t="shared" si="280"/>
        <v>0</v>
      </c>
      <c r="BR668" s="10">
        <f t="shared" si="279"/>
        <v>0</v>
      </c>
      <c r="BS668" s="10">
        <f>'დამტკ. ბიუჯ.'!H668</f>
        <v>0</v>
      </c>
      <c r="BT668" s="10">
        <f>'დამტკ. საკუთ.'!H668</f>
        <v>0</v>
      </c>
      <c r="BU668" s="10">
        <f>'ცვლილ. ბიუჯ.'!I668</f>
        <v>0</v>
      </c>
      <c r="BV668" s="10">
        <f>'ცვლილ. საკუთ.'!I668</f>
        <v>0</v>
      </c>
      <c r="BW668" s="10">
        <f>'მთავრ. ფონდი'!I668</f>
        <v>0</v>
      </c>
      <c r="BX668" s="10">
        <f>'პრეზ. ფონდი'!I668</f>
        <v>0</v>
      </c>
      <c r="BY668" s="10">
        <f>'დაზუსტ. ნაერთი'!H668</f>
        <v>0</v>
      </c>
      <c r="BZ668" s="10">
        <f>'დაზუსტ. ბიუჯ.'!H668</f>
        <v>0</v>
      </c>
      <c r="CA668" s="10">
        <f>'დაზუსტ. საკუთ.'!H668</f>
        <v>0</v>
      </c>
    </row>
    <row r="669" spans="1:79" x14ac:dyDescent="0.25">
      <c r="A669" t="str">
        <f t="shared" si="265"/>
        <v>b</v>
      </c>
      <c r="B669" s="8"/>
      <c r="C669" s="9" t="s">
        <v>15</v>
      </c>
      <c r="D669" s="10">
        <f t="shared" si="266"/>
        <v>0</v>
      </c>
      <c r="E669" s="10">
        <f t="shared" si="267"/>
        <v>0</v>
      </c>
      <c r="F669" s="10">
        <f t="shared" si="268"/>
        <v>0</v>
      </c>
      <c r="G669" s="10">
        <f t="shared" si="268"/>
        <v>0</v>
      </c>
      <c r="H669" s="10">
        <f t="shared" si="268"/>
        <v>0</v>
      </c>
      <c r="I669" s="10">
        <f t="shared" si="268"/>
        <v>0</v>
      </c>
      <c r="J669" s="10">
        <f t="shared" si="269"/>
        <v>0</v>
      </c>
      <c r="K669" s="10">
        <f t="shared" si="269"/>
        <v>0</v>
      </c>
      <c r="L669" s="10">
        <f t="shared" si="269"/>
        <v>0</v>
      </c>
      <c r="M669" s="10">
        <f t="shared" si="269"/>
        <v>0</v>
      </c>
      <c r="O669" s="10">
        <f t="shared" si="270"/>
        <v>0</v>
      </c>
      <c r="P669" s="10">
        <f>'დამტკ. ბიუჯ.'!E669</f>
        <v>0</v>
      </c>
      <c r="Q669" s="10">
        <f>'დამტკ. საკუთ.'!E669</f>
        <v>0</v>
      </c>
      <c r="R669" s="10">
        <f>'ცვლილ. ბიუჯ.'!F669</f>
        <v>0</v>
      </c>
      <c r="S669" s="10">
        <f>'ცვლილ. საკუთ.'!F669</f>
        <v>0</v>
      </c>
      <c r="T669" s="10">
        <f>'მთავრ. ფონდი'!F669</f>
        <v>0</v>
      </c>
      <c r="U669" s="10">
        <f>'პრეზ. ფონდი'!F669</f>
        <v>0</v>
      </c>
      <c r="V669" s="10">
        <f>'დაზუსტ. ნაერთი'!E669</f>
        <v>0</v>
      </c>
      <c r="W669" s="10">
        <f>'დაზუსტ. ბიუჯ.'!E669</f>
        <v>0</v>
      </c>
      <c r="X669" s="10">
        <f>'დაზუსტ. საკუთ.'!E669</f>
        <v>0</v>
      </c>
      <c r="Z669" s="10">
        <f t="shared" si="271"/>
        <v>0</v>
      </c>
      <c r="AA669" s="10">
        <f>'დამტკ. ბიუჯ.'!F669</f>
        <v>0</v>
      </c>
      <c r="AB669" s="10">
        <f>'დამტკ. საკუთ.'!F669</f>
        <v>0</v>
      </c>
      <c r="AC669" s="10">
        <f>'ცვლილ. ბიუჯ.'!G669</f>
        <v>0</v>
      </c>
      <c r="AD669" s="10">
        <f>'ცვლილ. საკუთ.'!G669</f>
        <v>0</v>
      </c>
      <c r="AE669" s="10">
        <f>'მთავრ. ფონდი'!G669</f>
        <v>0</v>
      </c>
      <c r="AF669" s="10">
        <f>'პრეზ. ფონდი'!G669</f>
        <v>0</v>
      </c>
      <c r="AG669" s="10">
        <f>'დაზუსტ. ნაერთი'!F669</f>
        <v>0</v>
      </c>
      <c r="AH669" s="10">
        <f>'დაზუსტ. ბიუჯ.'!F669</f>
        <v>0</v>
      </c>
      <c r="AI669" s="10">
        <f>'დაზუსტ. საკუთ.'!F669</f>
        <v>0</v>
      </c>
      <c r="AK669" s="10">
        <f t="shared" si="272"/>
        <v>0</v>
      </c>
      <c r="AL669" s="10">
        <f t="shared" si="273"/>
        <v>0</v>
      </c>
      <c r="AM669" s="10">
        <f t="shared" si="274"/>
        <v>0</v>
      </c>
      <c r="AN669" s="10">
        <f t="shared" si="274"/>
        <v>0</v>
      </c>
      <c r="AO669" s="10">
        <f t="shared" si="274"/>
        <v>0</v>
      </c>
      <c r="AP669" s="10">
        <f t="shared" si="274"/>
        <v>0</v>
      </c>
      <c r="AQ669" s="10">
        <f t="shared" si="275"/>
        <v>0</v>
      </c>
      <c r="AR669" s="10">
        <f t="shared" si="275"/>
        <v>0</v>
      </c>
      <c r="AS669" s="10">
        <f t="shared" si="275"/>
        <v>0</v>
      </c>
      <c r="AT669" s="10">
        <f t="shared" si="275"/>
        <v>0</v>
      </c>
      <c r="AV669" s="10">
        <f t="shared" si="276"/>
        <v>0</v>
      </c>
      <c r="AW669" s="10">
        <f>'დამტკ. ბიუჯ.'!G669</f>
        <v>0</v>
      </c>
      <c r="AX669" s="10">
        <f>'დამტკ. საკუთ.'!G669</f>
        <v>0</v>
      </c>
      <c r="AY669" s="10">
        <f>'ცვლილ. ბიუჯ.'!H669</f>
        <v>0</v>
      </c>
      <c r="AZ669" s="10">
        <f>'ცვლილ. საკუთ.'!H669</f>
        <v>0</v>
      </c>
      <c r="BA669" s="10">
        <f>'მთავრ. ფონდი'!H669</f>
        <v>0</v>
      </c>
      <c r="BB669" s="10">
        <f>'პრეზ. ფონდი'!H669</f>
        <v>0</v>
      </c>
      <c r="BC669" s="10">
        <f>'დაზუსტ. ნაერთი'!G669</f>
        <v>0</v>
      </c>
      <c r="BD669" s="10">
        <f>'დაზუსტ. ბიუჯ.'!G669</f>
        <v>0</v>
      </c>
      <c r="BE669" s="10">
        <f>'დაზუსტ. საკუთ.'!G669</f>
        <v>0</v>
      </c>
      <c r="BG669" s="10">
        <f t="shared" si="277"/>
        <v>0</v>
      </c>
      <c r="BH669" s="10">
        <f t="shared" si="277"/>
        <v>0</v>
      </c>
      <c r="BI669" s="10">
        <f t="shared" si="277"/>
        <v>0</v>
      </c>
      <c r="BJ669" s="10">
        <f t="shared" si="277"/>
        <v>0</v>
      </c>
      <c r="BK669" s="10">
        <f t="shared" si="278"/>
        <v>0</v>
      </c>
      <c r="BL669" s="10">
        <f t="shared" si="278"/>
        <v>0</v>
      </c>
      <c r="BM669" s="10">
        <f t="shared" si="278"/>
        <v>0</v>
      </c>
      <c r="BN669" s="10">
        <f t="shared" si="278"/>
        <v>0</v>
      </c>
      <c r="BO669" s="10">
        <f t="shared" si="281"/>
        <v>0</v>
      </c>
      <c r="BP669" s="10">
        <f t="shared" si="280"/>
        <v>0</v>
      </c>
      <c r="BR669" s="10">
        <f t="shared" si="279"/>
        <v>0</v>
      </c>
      <c r="BS669" s="10">
        <f>'დამტკ. ბიუჯ.'!H669</f>
        <v>0</v>
      </c>
      <c r="BT669" s="10">
        <f>'დამტკ. საკუთ.'!H669</f>
        <v>0</v>
      </c>
      <c r="BU669" s="10">
        <f>'ცვლილ. ბიუჯ.'!I669</f>
        <v>0</v>
      </c>
      <c r="BV669" s="10">
        <f>'ცვლილ. საკუთ.'!I669</f>
        <v>0</v>
      </c>
      <c r="BW669" s="10">
        <f>'მთავრ. ფონდი'!I669</f>
        <v>0</v>
      </c>
      <c r="BX669" s="10">
        <f>'პრეზ. ფონდი'!I669</f>
        <v>0</v>
      </c>
      <c r="BY669" s="10">
        <f>'დაზუსტ. ნაერთი'!H669</f>
        <v>0</v>
      </c>
      <c r="BZ669" s="10">
        <f>'დაზუსტ. ბიუჯ.'!H669</f>
        <v>0</v>
      </c>
      <c r="CA669" s="10">
        <f>'დაზუსტ. საკუთ.'!H669</f>
        <v>0</v>
      </c>
    </row>
    <row r="670" spans="1:79" x14ac:dyDescent="0.25">
      <c r="A670" t="str">
        <f t="shared" si="265"/>
        <v>a</v>
      </c>
      <c r="B670" s="8"/>
      <c r="C670" s="9" t="s">
        <v>16</v>
      </c>
      <c r="D670" s="10">
        <f t="shared" si="266"/>
        <v>13584000</v>
      </c>
      <c r="E670" s="10">
        <f t="shared" si="267"/>
        <v>13584000</v>
      </c>
      <c r="F670" s="10">
        <f t="shared" si="268"/>
        <v>0</v>
      </c>
      <c r="G670" s="10">
        <f t="shared" si="268"/>
        <v>-497000</v>
      </c>
      <c r="H670" s="10">
        <f t="shared" si="268"/>
        <v>0</v>
      </c>
      <c r="I670" s="10">
        <f t="shared" si="268"/>
        <v>0</v>
      </c>
      <c r="J670" s="10">
        <f t="shared" si="269"/>
        <v>0</v>
      </c>
      <c r="K670" s="10">
        <f t="shared" si="269"/>
        <v>13087000</v>
      </c>
      <c r="L670" s="10">
        <f t="shared" si="269"/>
        <v>13087000</v>
      </c>
      <c r="M670" s="10">
        <f t="shared" si="269"/>
        <v>0</v>
      </c>
      <c r="O670" s="10">
        <f t="shared" si="270"/>
        <v>3212500</v>
      </c>
      <c r="P670" s="10">
        <f>'დამტკ. ბიუჯ.'!E670</f>
        <v>3212500</v>
      </c>
      <c r="Q670" s="10">
        <f>'დამტკ. საკუთ.'!E670</f>
        <v>0</v>
      </c>
      <c r="R670" s="10">
        <f>'ცვლილ. ბიუჯ.'!F670</f>
        <v>-443000</v>
      </c>
      <c r="S670" s="10">
        <f>'ცვლილ. საკუთ.'!F670</f>
        <v>0</v>
      </c>
      <c r="T670" s="10">
        <f>'მთავრ. ფონდი'!F670</f>
        <v>0</v>
      </c>
      <c r="U670" s="10">
        <f>'პრეზ. ფონდი'!F670</f>
        <v>0</v>
      </c>
      <c r="V670" s="10">
        <f>'დაზუსტ. ნაერთი'!E670</f>
        <v>2769500</v>
      </c>
      <c r="W670" s="10">
        <f>'დაზუსტ. ბიუჯ.'!E670</f>
        <v>2769500</v>
      </c>
      <c r="X670" s="10">
        <f>'დაზუსტ. საკუთ.'!E670</f>
        <v>0</v>
      </c>
      <c r="Z670" s="10">
        <f t="shared" si="271"/>
        <v>3492500</v>
      </c>
      <c r="AA670" s="10">
        <f>'დამტკ. ბიუჯ.'!F670</f>
        <v>3492500</v>
      </c>
      <c r="AB670" s="10">
        <f>'დამტკ. საკუთ.'!F670</f>
        <v>0</v>
      </c>
      <c r="AC670" s="10">
        <f>'ცვლილ. ბიუჯ.'!G670</f>
        <v>443000</v>
      </c>
      <c r="AD670" s="10">
        <f>'ცვლილ. საკუთ.'!G670</f>
        <v>0</v>
      </c>
      <c r="AE670" s="10">
        <f>'მთავრ. ფონდი'!G670</f>
        <v>0</v>
      </c>
      <c r="AF670" s="10">
        <f>'პრეზ. ფონდი'!G670</f>
        <v>0</v>
      </c>
      <c r="AG670" s="10">
        <f>'დაზუსტ. ნაერთი'!F670</f>
        <v>3935500</v>
      </c>
      <c r="AH670" s="10">
        <f>'დაზუსტ. ბიუჯ.'!F670</f>
        <v>3935500</v>
      </c>
      <c r="AI670" s="10">
        <f>'დაზუსტ. საკუთ.'!F670</f>
        <v>0</v>
      </c>
      <c r="AK670" s="10">
        <f t="shared" si="272"/>
        <v>6705000</v>
      </c>
      <c r="AL670" s="10">
        <f t="shared" si="273"/>
        <v>6705000</v>
      </c>
      <c r="AM670" s="10">
        <f t="shared" si="274"/>
        <v>0</v>
      </c>
      <c r="AN670" s="10">
        <f t="shared" si="274"/>
        <v>0</v>
      </c>
      <c r="AO670" s="10">
        <f t="shared" si="274"/>
        <v>0</v>
      </c>
      <c r="AP670" s="10">
        <f t="shared" si="274"/>
        <v>0</v>
      </c>
      <c r="AQ670" s="10">
        <f t="shared" si="275"/>
        <v>0</v>
      </c>
      <c r="AR670" s="10">
        <f t="shared" si="275"/>
        <v>6705000</v>
      </c>
      <c r="AS670" s="10">
        <f t="shared" si="275"/>
        <v>6705000</v>
      </c>
      <c r="AT670" s="10">
        <f t="shared" si="275"/>
        <v>0</v>
      </c>
      <c r="AV670" s="10">
        <f t="shared" si="276"/>
        <v>3269500</v>
      </c>
      <c r="AW670" s="10">
        <f>'დამტკ. ბიუჯ.'!G670</f>
        <v>3269500</v>
      </c>
      <c r="AX670" s="10">
        <f>'დამტკ. საკუთ.'!G670</f>
        <v>0</v>
      </c>
      <c r="AY670" s="10">
        <f>'ცვლილ. ბიუჯ.'!H670</f>
        <v>0</v>
      </c>
      <c r="AZ670" s="10">
        <f>'ცვლილ. საკუთ.'!H670</f>
        <v>0</v>
      </c>
      <c r="BA670" s="10">
        <f>'მთავრ. ფონდი'!H670</f>
        <v>0</v>
      </c>
      <c r="BB670" s="10">
        <f>'პრეზ. ფონდი'!H670</f>
        <v>0</v>
      </c>
      <c r="BC670" s="10">
        <f>'დაზუსტ. ნაერთი'!G670</f>
        <v>3269500</v>
      </c>
      <c r="BD670" s="10">
        <f>'დაზუსტ. ბიუჯ.'!G670</f>
        <v>3269500</v>
      </c>
      <c r="BE670" s="10">
        <f>'დაზუსტ. საკუთ.'!G670</f>
        <v>0</v>
      </c>
      <c r="BG670" s="10">
        <f t="shared" si="277"/>
        <v>9974500</v>
      </c>
      <c r="BH670" s="10">
        <f t="shared" si="277"/>
        <v>9974500</v>
      </c>
      <c r="BI670" s="10">
        <f t="shared" si="277"/>
        <v>0</v>
      </c>
      <c r="BJ670" s="10">
        <f t="shared" si="277"/>
        <v>0</v>
      </c>
      <c r="BK670" s="10">
        <f t="shared" si="278"/>
        <v>0</v>
      </c>
      <c r="BL670" s="10">
        <f t="shared" si="278"/>
        <v>0</v>
      </c>
      <c r="BM670" s="10">
        <f t="shared" si="278"/>
        <v>0</v>
      </c>
      <c r="BN670" s="10">
        <f t="shared" si="278"/>
        <v>9974500</v>
      </c>
      <c r="BO670" s="10">
        <f t="shared" si="281"/>
        <v>9974500</v>
      </c>
      <c r="BP670" s="10">
        <f t="shared" si="280"/>
        <v>0</v>
      </c>
      <c r="BR670" s="10">
        <f t="shared" si="279"/>
        <v>3609500</v>
      </c>
      <c r="BS670" s="10">
        <f>'დამტკ. ბიუჯ.'!H670</f>
        <v>3609500</v>
      </c>
      <c r="BT670" s="10">
        <f>'დამტკ. საკუთ.'!H670</f>
        <v>0</v>
      </c>
      <c r="BU670" s="10">
        <f>'ცვლილ. ბიუჯ.'!I670</f>
        <v>-497000</v>
      </c>
      <c r="BV670" s="10">
        <f>'ცვლილ. საკუთ.'!I670</f>
        <v>0</v>
      </c>
      <c r="BW670" s="10">
        <f>'მთავრ. ფონდი'!I670</f>
        <v>0</v>
      </c>
      <c r="BX670" s="10">
        <f>'პრეზ. ფონდი'!I670</f>
        <v>0</v>
      </c>
      <c r="BY670" s="10">
        <f>'დაზუსტ. ნაერთი'!H670</f>
        <v>3112500</v>
      </c>
      <c r="BZ670" s="10">
        <f>'დაზუსტ. ბიუჯ.'!H670</f>
        <v>3112500</v>
      </c>
      <c r="CA670" s="10">
        <f>'დაზუსტ. საკუთ.'!H670</f>
        <v>0</v>
      </c>
    </row>
    <row r="671" spans="1:79" x14ac:dyDescent="0.25">
      <c r="A671" t="str">
        <f t="shared" si="265"/>
        <v>b</v>
      </c>
      <c r="B671" s="8"/>
      <c r="C671" s="9" t="s">
        <v>17</v>
      </c>
      <c r="D671" s="10">
        <f t="shared" si="266"/>
        <v>0</v>
      </c>
      <c r="E671" s="10">
        <f t="shared" si="267"/>
        <v>0</v>
      </c>
      <c r="F671" s="10">
        <f t="shared" si="268"/>
        <v>0</v>
      </c>
      <c r="G671" s="10">
        <f t="shared" si="268"/>
        <v>0</v>
      </c>
      <c r="H671" s="10">
        <f t="shared" si="268"/>
        <v>0</v>
      </c>
      <c r="I671" s="10">
        <f t="shared" si="268"/>
        <v>0</v>
      </c>
      <c r="J671" s="10">
        <f t="shared" si="269"/>
        <v>0</v>
      </c>
      <c r="K671" s="10">
        <f t="shared" si="269"/>
        <v>0</v>
      </c>
      <c r="L671" s="10">
        <f t="shared" si="269"/>
        <v>0</v>
      </c>
      <c r="M671" s="10">
        <f t="shared" si="269"/>
        <v>0</v>
      </c>
      <c r="O671" s="10">
        <f t="shared" si="270"/>
        <v>0</v>
      </c>
      <c r="P671" s="10">
        <f>'დამტკ. ბიუჯ.'!E671</f>
        <v>0</v>
      </c>
      <c r="Q671" s="10">
        <f>'დამტკ. საკუთ.'!E671</f>
        <v>0</v>
      </c>
      <c r="R671" s="10">
        <f>'ცვლილ. ბიუჯ.'!F671</f>
        <v>0</v>
      </c>
      <c r="S671" s="10">
        <f>'ცვლილ. საკუთ.'!F671</f>
        <v>0</v>
      </c>
      <c r="T671" s="10">
        <f>'მთავრ. ფონდი'!F671</f>
        <v>0</v>
      </c>
      <c r="U671" s="10">
        <f>'პრეზ. ფონდი'!F671</f>
        <v>0</v>
      </c>
      <c r="V671" s="10">
        <f>'დაზუსტ. ნაერთი'!E671</f>
        <v>0</v>
      </c>
      <c r="W671" s="10">
        <f>'დაზუსტ. ბიუჯ.'!E671</f>
        <v>0</v>
      </c>
      <c r="X671" s="10">
        <f>'დაზუსტ. საკუთ.'!E671</f>
        <v>0</v>
      </c>
      <c r="Z671" s="10">
        <f t="shared" si="271"/>
        <v>0</v>
      </c>
      <c r="AA671" s="10">
        <f>'დამტკ. ბიუჯ.'!F671</f>
        <v>0</v>
      </c>
      <c r="AB671" s="10">
        <f>'დამტკ. საკუთ.'!F671</f>
        <v>0</v>
      </c>
      <c r="AC671" s="10">
        <f>'ცვლილ. ბიუჯ.'!G671</f>
        <v>0</v>
      </c>
      <c r="AD671" s="10">
        <f>'ცვლილ. საკუთ.'!G671</f>
        <v>0</v>
      </c>
      <c r="AE671" s="10">
        <f>'მთავრ. ფონდი'!G671</f>
        <v>0</v>
      </c>
      <c r="AF671" s="10">
        <f>'პრეზ. ფონდი'!G671</f>
        <v>0</v>
      </c>
      <c r="AG671" s="10">
        <f>'დაზუსტ. ნაერთი'!F671</f>
        <v>0</v>
      </c>
      <c r="AH671" s="10">
        <f>'დაზუსტ. ბიუჯ.'!F671</f>
        <v>0</v>
      </c>
      <c r="AI671" s="10">
        <f>'დაზუსტ. საკუთ.'!F671</f>
        <v>0</v>
      </c>
      <c r="AK671" s="10">
        <f t="shared" si="272"/>
        <v>0</v>
      </c>
      <c r="AL671" s="10">
        <f t="shared" si="273"/>
        <v>0</v>
      </c>
      <c r="AM671" s="10">
        <f t="shared" si="274"/>
        <v>0</v>
      </c>
      <c r="AN671" s="10">
        <f t="shared" si="274"/>
        <v>0</v>
      </c>
      <c r="AO671" s="10">
        <f t="shared" si="274"/>
        <v>0</v>
      </c>
      <c r="AP671" s="10">
        <f t="shared" si="274"/>
        <v>0</v>
      </c>
      <c r="AQ671" s="10">
        <f t="shared" si="275"/>
        <v>0</v>
      </c>
      <c r="AR671" s="10">
        <f t="shared" si="275"/>
        <v>0</v>
      </c>
      <c r="AS671" s="10">
        <f t="shared" si="275"/>
        <v>0</v>
      </c>
      <c r="AT671" s="10">
        <f t="shared" si="275"/>
        <v>0</v>
      </c>
      <c r="AV671" s="10">
        <f t="shared" si="276"/>
        <v>0</v>
      </c>
      <c r="AW671" s="10">
        <f>'დამტკ. ბიუჯ.'!G671</f>
        <v>0</v>
      </c>
      <c r="AX671" s="10">
        <f>'დამტკ. საკუთ.'!G671</f>
        <v>0</v>
      </c>
      <c r="AY671" s="10">
        <f>'ცვლილ. ბიუჯ.'!H671</f>
        <v>0</v>
      </c>
      <c r="AZ671" s="10">
        <f>'ცვლილ. საკუთ.'!H671</f>
        <v>0</v>
      </c>
      <c r="BA671" s="10">
        <f>'მთავრ. ფონდი'!H671</f>
        <v>0</v>
      </c>
      <c r="BB671" s="10">
        <f>'პრეზ. ფონდი'!H671</f>
        <v>0</v>
      </c>
      <c r="BC671" s="10">
        <f>'დაზუსტ. ნაერთი'!G671</f>
        <v>0</v>
      </c>
      <c r="BD671" s="10">
        <f>'დაზუსტ. ბიუჯ.'!G671</f>
        <v>0</v>
      </c>
      <c r="BE671" s="10">
        <f>'დაზუსტ. საკუთ.'!G671</f>
        <v>0</v>
      </c>
      <c r="BG671" s="10">
        <f t="shared" si="277"/>
        <v>0</v>
      </c>
      <c r="BH671" s="10">
        <f t="shared" si="277"/>
        <v>0</v>
      </c>
      <c r="BI671" s="10">
        <f t="shared" si="277"/>
        <v>0</v>
      </c>
      <c r="BJ671" s="10">
        <f t="shared" si="277"/>
        <v>0</v>
      </c>
      <c r="BK671" s="10">
        <f t="shared" si="278"/>
        <v>0</v>
      </c>
      <c r="BL671" s="10">
        <f t="shared" si="278"/>
        <v>0</v>
      </c>
      <c r="BM671" s="10">
        <f t="shared" si="278"/>
        <v>0</v>
      </c>
      <c r="BN671" s="10">
        <f t="shared" si="278"/>
        <v>0</v>
      </c>
      <c r="BO671" s="10">
        <f t="shared" si="281"/>
        <v>0</v>
      </c>
      <c r="BP671" s="10">
        <f t="shared" si="280"/>
        <v>0</v>
      </c>
      <c r="BR671" s="10">
        <f t="shared" si="279"/>
        <v>0</v>
      </c>
      <c r="BS671" s="10">
        <f>'დამტკ. ბიუჯ.'!H671</f>
        <v>0</v>
      </c>
      <c r="BT671" s="10">
        <f>'დამტკ. საკუთ.'!H671</f>
        <v>0</v>
      </c>
      <c r="BU671" s="10">
        <f>'ცვლილ. ბიუჯ.'!I671</f>
        <v>0</v>
      </c>
      <c r="BV671" s="10">
        <f>'ცვლილ. საკუთ.'!I671</f>
        <v>0</v>
      </c>
      <c r="BW671" s="10">
        <f>'მთავრ. ფონდი'!I671</f>
        <v>0</v>
      </c>
      <c r="BX671" s="10">
        <f>'პრეზ. ფონდი'!I671</f>
        <v>0</v>
      </c>
      <c r="BY671" s="10">
        <f>'დაზუსტ. ნაერთი'!H671</f>
        <v>0</v>
      </c>
      <c r="BZ671" s="10">
        <f>'დაზუსტ. ბიუჯ.'!H671</f>
        <v>0</v>
      </c>
      <c r="CA671" s="10">
        <f>'დაზუსტ. საკუთ.'!H671</f>
        <v>0</v>
      </c>
    </row>
    <row r="672" spans="1:79" x14ac:dyDescent="0.25">
      <c r="A672" t="str">
        <f t="shared" si="265"/>
        <v>b</v>
      </c>
      <c r="B672" s="5"/>
      <c r="C672" s="6" t="s">
        <v>18</v>
      </c>
      <c r="D672" s="7">
        <f t="shared" si="266"/>
        <v>0</v>
      </c>
      <c r="E672" s="7">
        <f t="shared" si="267"/>
        <v>0</v>
      </c>
      <c r="F672" s="7">
        <f t="shared" si="268"/>
        <v>0</v>
      </c>
      <c r="G672" s="7">
        <f t="shared" si="268"/>
        <v>0</v>
      </c>
      <c r="H672" s="7">
        <f t="shared" si="268"/>
        <v>0</v>
      </c>
      <c r="I672" s="7">
        <f t="shared" si="268"/>
        <v>0</v>
      </c>
      <c r="J672" s="7">
        <f t="shared" si="269"/>
        <v>0</v>
      </c>
      <c r="K672" s="7">
        <f t="shared" si="269"/>
        <v>0</v>
      </c>
      <c r="L672" s="7">
        <f t="shared" si="269"/>
        <v>0</v>
      </c>
      <c r="M672" s="7">
        <f t="shared" si="269"/>
        <v>0</v>
      </c>
      <c r="O672" s="7">
        <f t="shared" si="270"/>
        <v>0</v>
      </c>
      <c r="P672" s="7">
        <f>'დამტკ. ბიუჯ.'!E672</f>
        <v>0</v>
      </c>
      <c r="Q672" s="7">
        <f>'დამტკ. საკუთ.'!E672</f>
        <v>0</v>
      </c>
      <c r="R672" s="7">
        <f>'ცვლილ. ბიუჯ.'!F672</f>
        <v>0</v>
      </c>
      <c r="S672" s="7">
        <f>'ცვლილ. საკუთ.'!F672</f>
        <v>0</v>
      </c>
      <c r="T672" s="7">
        <f>'მთავრ. ფონდი'!F672</f>
        <v>0</v>
      </c>
      <c r="U672" s="7">
        <f>'პრეზ. ფონდი'!F672</f>
        <v>0</v>
      </c>
      <c r="V672" s="7">
        <f>'დაზუსტ. ნაერთი'!E672</f>
        <v>0</v>
      </c>
      <c r="W672" s="7">
        <f>'დაზუსტ. ბიუჯ.'!E672</f>
        <v>0</v>
      </c>
      <c r="X672" s="7">
        <f>'დაზუსტ. საკუთ.'!E672</f>
        <v>0</v>
      </c>
      <c r="Z672" s="7">
        <f t="shared" si="271"/>
        <v>0</v>
      </c>
      <c r="AA672" s="7">
        <f>'დამტკ. ბიუჯ.'!F672</f>
        <v>0</v>
      </c>
      <c r="AB672" s="7">
        <f>'დამტკ. საკუთ.'!F672</f>
        <v>0</v>
      </c>
      <c r="AC672" s="7">
        <f>'ცვლილ. ბიუჯ.'!G672</f>
        <v>0</v>
      </c>
      <c r="AD672" s="7">
        <f>'ცვლილ. საკუთ.'!G672</f>
        <v>0</v>
      </c>
      <c r="AE672" s="7">
        <f>'მთავრ. ფონდი'!G672</f>
        <v>0</v>
      </c>
      <c r="AF672" s="7">
        <f>'პრეზ. ფონდი'!G672</f>
        <v>0</v>
      </c>
      <c r="AG672" s="7">
        <f>'დაზუსტ. ნაერთი'!F672</f>
        <v>0</v>
      </c>
      <c r="AH672" s="7">
        <f>'დაზუსტ. ბიუჯ.'!F672</f>
        <v>0</v>
      </c>
      <c r="AI672" s="7">
        <f>'დაზუსტ. საკუთ.'!F672</f>
        <v>0</v>
      </c>
      <c r="AK672" s="7">
        <f t="shared" si="272"/>
        <v>0</v>
      </c>
      <c r="AL672" s="7">
        <f t="shared" si="273"/>
        <v>0</v>
      </c>
      <c r="AM672" s="7">
        <f t="shared" si="274"/>
        <v>0</v>
      </c>
      <c r="AN672" s="7">
        <f t="shared" si="274"/>
        <v>0</v>
      </c>
      <c r="AO672" s="7">
        <f t="shared" si="274"/>
        <v>0</v>
      </c>
      <c r="AP672" s="7">
        <f t="shared" si="274"/>
        <v>0</v>
      </c>
      <c r="AQ672" s="7">
        <f t="shared" si="275"/>
        <v>0</v>
      </c>
      <c r="AR672" s="7">
        <f t="shared" si="275"/>
        <v>0</v>
      </c>
      <c r="AS672" s="7">
        <f t="shared" si="275"/>
        <v>0</v>
      </c>
      <c r="AT672" s="7">
        <f t="shared" si="275"/>
        <v>0</v>
      </c>
      <c r="AV672" s="7">
        <f t="shared" si="276"/>
        <v>0</v>
      </c>
      <c r="AW672" s="7">
        <f>'დამტკ. ბიუჯ.'!G672</f>
        <v>0</v>
      </c>
      <c r="AX672" s="7">
        <f>'დამტკ. საკუთ.'!G672</f>
        <v>0</v>
      </c>
      <c r="AY672" s="7">
        <f>'ცვლილ. ბიუჯ.'!H672</f>
        <v>0</v>
      </c>
      <c r="AZ672" s="7">
        <f>'ცვლილ. საკუთ.'!H672</f>
        <v>0</v>
      </c>
      <c r="BA672" s="7">
        <f>'მთავრ. ფონდი'!H672</f>
        <v>0</v>
      </c>
      <c r="BB672" s="7">
        <f>'პრეზ. ფონდი'!H672</f>
        <v>0</v>
      </c>
      <c r="BC672" s="7">
        <f>'დაზუსტ. ნაერთი'!G672</f>
        <v>0</v>
      </c>
      <c r="BD672" s="7">
        <f>'დაზუსტ. ბიუჯ.'!G672</f>
        <v>0</v>
      </c>
      <c r="BE672" s="7">
        <f>'დაზუსტ. საკუთ.'!G672</f>
        <v>0</v>
      </c>
      <c r="BG672" s="7">
        <f t="shared" si="277"/>
        <v>0</v>
      </c>
      <c r="BH672" s="7">
        <f t="shared" si="277"/>
        <v>0</v>
      </c>
      <c r="BI672" s="7">
        <f t="shared" si="277"/>
        <v>0</v>
      </c>
      <c r="BJ672" s="7">
        <f t="shared" si="277"/>
        <v>0</v>
      </c>
      <c r="BK672" s="7">
        <f t="shared" si="278"/>
        <v>0</v>
      </c>
      <c r="BL672" s="7">
        <f t="shared" si="278"/>
        <v>0</v>
      </c>
      <c r="BM672" s="7">
        <f t="shared" si="278"/>
        <v>0</v>
      </c>
      <c r="BN672" s="7">
        <f t="shared" si="278"/>
        <v>0</v>
      </c>
      <c r="BO672" s="7">
        <f t="shared" si="281"/>
        <v>0</v>
      </c>
      <c r="BP672" s="7">
        <f t="shared" si="280"/>
        <v>0</v>
      </c>
      <c r="BR672" s="7">
        <f t="shared" si="279"/>
        <v>0</v>
      </c>
      <c r="BS672" s="7">
        <f>'დამტკ. ბიუჯ.'!H672</f>
        <v>0</v>
      </c>
      <c r="BT672" s="7">
        <f>'დამტკ. საკუთ.'!H672</f>
        <v>0</v>
      </c>
      <c r="BU672" s="7">
        <f>'ცვლილ. ბიუჯ.'!I672</f>
        <v>0</v>
      </c>
      <c r="BV672" s="7">
        <f>'ცვლილ. საკუთ.'!I672</f>
        <v>0</v>
      </c>
      <c r="BW672" s="7">
        <f>'მთავრ. ფონდი'!I672</f>
        <v>0</v>
      </c>
      <c r="BX672" s="7">
        <f>'პრეზ. ფონდი'!I672</f>
        <v>0</v>
      </c>
      <c r="BY672" s="7">
        <f>'დაზუსტ. ნაერთი'!H672</f>
        <v>0</v>
      </c>
      <c r="BZ672" s="7">
        <f>'დაზუსტ. ბიუჯ.'!H672</f>
        <v>0</v>
      </c>
      <c r="CA672" s="7">
        <f>'დაზუსტ. საკუთ.'!H672</f>
        <v>0</v>
      </c>
    </row>
    <row r="673" spans="1:79" x14ac:dyDescent="0.25">
      <c r="A673" t="str">
        <f t="shared" si="265"/>
        <v>b</v>
      </c>
      <c r="B673" s="5"/>
      <c r="C673" s="6" t="s">
        <v>19</v>
      </c>
      <c r="D673" s="7">
        <f t="shared" si="266"/>
        <v>0</v>
      </c>
      <c r="E673" s="7">
        <f t="shared" si="267"/>
        <v>0</v>
      </c>
      <c r="F673" s="7">
        <f t="shared" si="268"/>
        <v>0</v>
      </c>
      <c r="G673" s="7">
        <f t="shared" si="268"/>
        <v>0</v>
      </c>
      <c r="H673" s="7">
        <f t="shared" si="268"/>
        <v>0</v>
      </c>
      <c r="I673" s="7">
        <f t="shared" si="268"/>
        <v>0</v>
      </c>
      <c r="J673" s="7">
        <f t="shared" si="269"/>
        <v>0</v>
      </c>
      <c r="K673" s="7">
        <f t="shared" si="269"/>
        <v>0</v>
      </c>
      <c r="L673" s="7">
        <f t="shared" si="269"/>
        <v>0</v>
      </c>
      <c r="M673" s="7">
        <f t="shared" si="269"/>
        <v>0</v>
      </c>
      <c r="O673" s="7">
        <f t="shared" si="270"/>
        <v>0</v>
      </c>
      <c r="P673" s="7">
        <f>'დამტკ. ბიუჯ.'!E673</f>
        <v>0</v>
      </c>
      <c r="Q673" s="7">
        <f>'დამტკ. საკუთ.'!E673</f>
        <v>0</v>
      </c>
      <c r="R673" s="7">
        <f>'ცვლილ. ბიუჯ.'!F673</f>
        <v>0</v>
      </c>
      <c r="S673" s="7">
        <f>'ცვლილ. საკუთ.'!F673</f>
        <v>0</v>
      </c>
      <c r="T673" s="7">
        <f>'მთავრ. ფონდი'!F673</f>
        <v>0</v>
      </c>
      <c r="U673" s="7">
        <f>'პრეზ. ფონდი'!F673</f>
        <v>0</v>
      </c>
      <c r="V673" s="7">
        <f>'დაზუსტ. ნაერთი'!E673</f>
        <v>0</v>
      </c>
      <c r="W673" s="7">
        <f>'დაზუსტ. ბიუჯ.'!E673</f>
        <v>0</v>
      </c>
      <c r="X673" s="7">
        <f>'დაზუსტ. საკუთ.'!E673</f>
        <v>0</v>
      </c>
      <c r="Z673" s="7">
        <f t="shared" si="271"/>
        <v>0</v>
      </c>
      <c r="AA673" s="7">
        <f>'დამტკ. ბიუჯ.'!F673</f>
        <v>0</v>
      </c>
      <c r="AB673" s="7">
        <f>'დამტკ. საკუთ.'!F673</f>
        <v>0</v>
      </c>
      <c r="AC673" s="7">
        <f>'ცვლილ. ბიუჯ.'!G673</f>
        <v>0</v>
      </c>
      <c r="AD673" s="7">
        <f>'ცვლილ. საკუთ.'!G673</f>
        <v>0</v>
      </c>
      <c r="AE673" s="7">
        <f>'მთავრ. ფონდი'!G673</f>
        <v>0</v>
      </c>
      <c r="AF673" s="7">
        <f>'პრეზ. ფონდი'!G673</f>
        <v>0</v>
      </c>
      <c r="AG673" s="7">
        <f>'დაზუსტ. ნაერთი'!F673</f>
        <v>0</v>
      </c>
      <c r="AH673" s="7">
        <f>'დაზუსტ. ბიუჯ.'!F673</f>
        <v>0</v>
      </c>
      <c r="AI673" s="7">
        <f>'დაზუსტ. საკუთ.'!F673</f>
        <v>0</v>
      </c>
      <c r="AK673" s="7">
        <f t="shared" si="272"/>
        <v>0</v>
      </c>
      <c r="AL673" s="7">
        <f t="shared" si="273"/>
        <v>0</v>
      </c>
      <c r="AM673" s="7">
        <f t="shared" si="274"/>
        <v>0</v>
      </c>
      <c r="AN673" s="7">
        <f t="shared" si="274"/>
        <v>0</v>
      </c>
      <c r="AO673" s="7">
        <f t="shared" si="274"/>
        <v>0</v>
      </c>
      <c r="AP673" s="7">
        <f t="shared" si="274"/>
        <v>0</v>
      </c>
      <c r="AQ673" s="7">
        <f t="shared" si="275"/>
        <v>0</v>
      </c>
      <c r="AR673" s="7">
        <f t="shared" si="275"/>
        <v>0</v>
      </c>
      <c r="AS673" s="7">
        <f t="shared" si="275"/>
        <v>0</v>
      </c>
      <c r="AT673" s="7">
        <f t="shared" si="275"/>
        <v>0</v>
      </c>
      <c r="AV673" s="7">
        <f t="shared" si="276"/>
        <v>0</v>
      </c>
      <c r="AW673" s="7">
        <f>'დამტკ. ბიუჯ.'!G673</f>
        <v>0</v>
      </c>
      <c r="AX673" s="7">
        <f>'დამტკ. საკუთ.'!G673</f>
        <v>0</v>
      </c>
      <c r="AY673" s="7">
        <f>'ცვლილ. ბიუჯ.'!H673</f>
        <v>0</v>
      </c>
      <c r="AZ673" s="7">
        <f>'ცვლილ. საკუთ.'!H673</f>
        <v>0</v>
      </c>
      <c r="BA673" s="7">
        <f>'მთავრ. ფონდი'!H673</f>
        <v>0</v>
      </c>
      <c r="BB673" s="7">
        <f>'პრეზ. ფონდი'!H673</f>
        <v>0</v>
      </c>
      <c r="BC673" s="7">
        <f>'დაზუსტ. ნაერთი'!G673</f>
        <v>0</v>
      </c>
      <c r="BD673" s="7">
        <f>'დაზუსტ. ბიუჯ.'!G673</f>
        <v>0</v>
      </c>
      <c r="BE673" s="7">
        <f>'დაზუსტ. საკუთ.'!G673</f>
        <v>0</v>
      </c>
      <c r="BG673" s="7">
        <f t="shared" si="277"/>
        <v>0</v>
      </c>
      <c r="BH673" s="7">
        <f t="shared" si="277"/>
        <v>0</v>
      </c>
      <c r="BI673" s="7">
        <f t="shared" si="277"/>
        <v>0</v>
      </c>
      <c r="BJ673" s="7">
        <f t="shared" si="277"/>
        <v>0</v>
      </c>
      <c r="BK673" s="7">
        <f t="shared" si="278"/>
        <v>0</v>
      </c>
      <c r="BL673" s="7">
        <f t="shared" si="278"/>
        <v>0</v>
      </c>
      <c r="BM673" s="7">
        <f t="shared" si="278"/>
        <v>0</v>
      </c>
      <c r="BN673" s="7">
        <f t="shared" si="278"/>
        <v>0</v>
      </c>
      <c r="BO673" s="7">
        <f t="shared" si="281"/>
        <v>0</v>
      </c>
      <c r="BP673" s="7">
        <f t="shared" si="280"/>
        <v>0</v>
      </c>
      <c r="BR673" s="7">
        <f t="shared" si="279"/>
        <v>0</v>
      </c>
      <c r="BS673" s="7">
        <f>'დამტკ. ბიუჯ.'!H673</f>
        <v>0</v>
      </c>
      <c r="BT673" s="7">
        <f>'დამტკ. საკუთ.'!H673</f>
        <v>0</v>
      </c>
      <c r="BU673" s="7">
        <f>'ცვლილ. ბიუჯ.'!I673</f>
        <v>0</v>
      </c>
      <c r="BV673" s="7">
        <f>'ცვლილ. საკუთ.'!I673</f>
        <v>0</v>
      </c>
      <c r="BW673" s="7">
        <f>'მთავრ. ფონდი'!I673</f>
        <v>0</v>
      </c>
      <c r="BX673" s="7">
        <f>'პრეზ. ფონდი'!I673</f>
        <v>0</v>
      </c>
      <c r="BY673" s="7">
        <f>'დაზუსტ. ნაერთი'!H673</f>
        <v>0</v>
      </c>
      <c r="BZ673" s="7">
        <f>'დაზუსტ. ბიუჯ.'!H673</f>
        <v>0</v>
      </c>
      <c r="CA673" s="7">
        <f>'დაზუსტ. საკუთ.'!H673</f>
        <v>0</v>
      </c>
    </row>
    <row r="674" spans="1:79" ht="15.75" thickBot="1" x14ac:dyDescent="0.3">
      <c r="A674" t="str">
        <f t="shared" si="265"/>
        <v>b</v>
      </c>
      <c r="B674" s="11"/>
      <c r="C674" s="12" t="s">
        <v>20</v>
      </c>
      <c r="D674" s="13">
        <f t="shared" si="266"/>
        <v>0</v>
      </c>
      <c r="E674" s="13">
        <f t="shared" si="267"/>
        <v>0</v>
      </c>
      <c r="F674" s="13">
        <f t="shared" si="268"/>
        <v>0</v>
      </c>
      <c r="G674" s="13">
        <f t="shared" si="268"/>
        <v>0</v>
      </c>
      <c r="H674" s="13">
        <f t="shared" si="268"/>
        <v>0</v>
      </c>
      <c r="I674" s="13">
        <f t="shared" si="268"/>
        <v>0</v>
      </c>
      <c r="J674" s="13">
        <f t="shared" si="269"/>
        <v>0</v>
      </c>
      <c r="K674" s="13">
        <f t="shared" si="269"/>
        <v>0</v>
      </c>
      <c r="L674" s="13">
        <f t="shared" si="269"/>
        <v>0</v>
      </c>
      <c r="M674" s="13">
        <f t="shared" si="269"/>
        <v>0</v>
      </c>
      <c r="O674" s="13">
        <f t="shared" si="270"/>
        <v>0</v>
      </c>
      <c r="P674" s="13">
        <f>'დამტკ. ბიუჯ.'!E674</f>
        <v>0</v>
      </c>
      <c r="Q674" s="13">
        <f>'დამტკ. საკუთ.'!E674</f>
        <v>0</v>
      </c>
      <c r="R674" s="13">
        <f>'ცვლილ. ბიუჯ.'!F674</f>
        <v>0</v>
      </c>
      <c r="S674" s="13">
        <f>'ცვლილ. საკუთ.'!F674</f>
        <v>0</v>
      </c>
      <c r="T674" s="13">
        <f>'მთავრ. ფონდი'!F674</f>
        <v>0</v>
      </c>
      <c r="U674" s="13">
        <f>'პრეზ. ფონდი'!F674</f>
        <v>0</v>
      </c>
      <c r="V674" s="13">
        <f>'დაზუსტ. ნაერთი'!E674</f>
        <v>0</v>
      </c>
      <c r="W674" s="13">
        <f>'დაზუსტ. ბიუჯ.'!E674</f>
        <v>0</v>
      </c>
      <c r="X674" s="13">
        <f>'დაზუსტ. საკუთ.'!E674</f>
        <v>0</v>
      </c>
      <c r="Z674" s="13">
        <f t="shared" si="271"/>
        <v>0</v>
      </c>
      <c r="AA674" s="13">
        <f>'დამტკ. ბიუჯ.'!F674</f>
        <v>0</v>
      </c>
      <c r="AB674" s="13">
        <f>'დამტკ. საკუთ.'!F674</f>
        <v>0</v>
      </c>
      <c r="AC674" s="13">
        <f>'ცვლილ. ბიუჯ.'!G674</f>
        <v>0</v>
      </c>
      <c r="AD674" s="13">
        <f>'ცვლილ. საკუთ.'!G674</f>
        <v>0</v>
      </c>
      <c r="AE674" s="13">
        <f>'მთავრ. ფონდი'!G674</f>
        <v>0</v>
      </c>
      <c r="AF674" s="13">
        <f>'პრეზ. ფონდი'!G674</f>
        <v>0</v>
      </c>
      <c r="AG674" s="13">
        <f>'დაზუსტ. ნაერთი'!F674</f>
        <v>0</v>
      </c>
      <c r="AH674" s="13">
        <f>'დაზუსტ. ბიუჯ.'!F674</f>
        <v>0</v>
      </c>
      <c r="AI674" s="13">
        <f>'დაზუსტ. საკუთ.'!F674</f>
        <v>0</v>
      </c>
      <c r="AK674" s="13">
        <f t="shared" si="272"/>
        <v>0</v>
      </c>
      <c r="AL674" s="13">
        <f t="shared" si="273"/>
        <v>0</v>
      </c>
      <c r="AM674" s="13">
        <f t="shared" si="274"/>
        <v>0</v>
      </c>
      <c r="AN674" s="13">
        <f t="shared" si="274"/>
        <v>0</v>
      </c>
      <c r="AO674" s="13">
        <f t="shared" si="274"/>
        <v>0</v>
      </c>
      <c r="AP674" s="13">
        <f t="shared" si="274"/>
        <v>0</v>
      </c>
      <c r="AQ674" s="13">
        <f t="shared" si="275"/>
        <v>0</v>
      </c>
      <c r="AR674" s="13">
        <f t="shared" si="275"/>
        <v>0</v>
      </c>
      <c r="AS674" s="13">
        <f t="shared" si="275"/>
        <v>0</v>
      </c>
      <c r="AT674" s="13">
        <f t="shared" si="275"/>
        <v>0</v>
      </c>
      <c r="AV674" s="13">
        <f t="shared" si="276"/>
        <v>0</v>
      </c>
      <c r="AW674" s="13">
        <f>'დამტკ. ბიუჯ.'!G674</f>
        <v>0</v>
      </c>
      <c r="AX674" s="13">
        <f>'დამტკ. საკუთ.'!G674</f>
        <v>0</v>
      </c>
      <c r="AY674" s="13">
        <f>'ცვლილ. ბიუჯ.'!H674</f>
        <v>0</v>
      </c>
      <c r="AZ674" s="13">
        <f>'ცვლილ. საკუთ.'!H674</f>
        <v>0</v>
      </c>
      <c r="BA674" s="13">
        <f>'მთავრ. ფონდი'!H674</f>
        <v>0</v>
      </c>
      <c r="BB674" s="13">
        <f>'პრეზ. ფონდი'!H674</f>
        <v>0</v>
      </c>
      <c r="BC674" s="13">
        <f>'დაზუსტ. ნაერთი'!G674</f>
        <v>0</v>
      </c>
      <c r="BD674" s="13">
        <f>'დაზუსტ. ბიუჯ.'!G674</f>
        <v>0</v>
      </c>
      <c r="BE674" s="13">
        <f>'დაზუსტ. საკუთ.'!G674</f>
        <v>0</v>
      </c>
      <c r="BG674" s="13">
        <f t="shared" si="277"/>
        <v>0</v>
      </c>
      <c r="BH674" s="13">
        <f t="shared" si="277"/>
        <v>0</v>
      </c>
      <c r="BI674" s="13">
        <f t="shared" si="277"/>
        <v>0</v>
      </c>
      <c r="BJ674" s="13">
        <f t="shared" si="277"/>
        <v>0</v>
      </c>
      <c r="BK674" s="13">
        <f t="shared" si="278"/>
        <v>0</v>
      </c>
      <c r="BL674" s="13">
        <f t="shared" si="278"/>
        <v>0</v>
      </c>
      <c r="BM674" s="13">
        <f t="shared" si="278"/>
        <v>0</v>
      </c>
      <c r="BN674" s="13">
        <f t="shared" si="278"/>
        <v>0</v>
      </c>
      <c r="BO674" s="13">
        <f t="shared" si="281"/>
        <v>0</v>
      </c>
      <c r="BP674" s="13">
        <f t="shared" si="280"/>
        <v>0</v>
      </c>
      <c r="BR674" s="13">
        <f t="shared" si="279"/>
        <v>0</v>
      </c>
      <c r="BS674" s="13">
        <f>'დამტკ. ბიუჯ.'!H674</f>
        <v>0</v>
      </c>
      <c r="BT674" s="13">
        <f>'დამტკ. საკუთ.'!H674</f>
        <v>0</v>
      </c>
      <c r="BU674" s="13">
        <f>'ცვლილ. ბიუჯ.'!I674</f>
        <v>0</v>
      </c>
      <c r="BV674" s="13">
        <f>'ცვლილ. საკუთ.'!I674</f>
        <v>0</v>
      </c>
      <c r="BW674" s="13">
        <f>'მთავრ. ფონდი'!I674</f>
        <v>0</v>
      </c>
      <c r="BX674" s="13">
        <f>'პრეზ. ფონდი'!I674</f>
        <v>0</v>
      </c>
      <c r="BY674" s="13">
        <f>'დაზუსტ. ნაერთი'!H674</f>
        <v>0</v>
      </c>
      <c r="BZ674" s="13">
        <f>'დაზუსტ. ბიუჯ.'!H674</f>
        <v>0</v>
      </c>
      <c r="CA674" s="13">
        <f>'დაზუსტ. საკუთ.'!H674</f>
        <v>0</v>
      </c>
    </row>
    <row r="675" spans="1:79" ht="16.5" thickTop="1" thickBot="1" x14ac:dyDescent="0.3">
      <c r="A675" t="str">
        <f t="shared" si="265"/>
        <v>a</v>
      </c>
      <c r="B675" s="16" t="s">
        <v>118</v>
      </c>
      <c r="C675" s="4" t="s">
        <v>117</v>
      </c>
      <c r="D675" s="4">
        <f t="shared" si="266"/>
        <v>12637000</v>
      </c>
      <c r="E675" s="4">
        <f t="shared" si="267"/>
        <v>12637000</v>
      </c>
      <c r="F675" s="4">
        <f t="shared" si="268"/>
        <v>0</v>
      </c>
      <c r="G675" s="4">
        <f t="shared" si="268"/>
        <v>0</v>
      </c>
      <c r="H675" s="4">
        <f t="shared" si="268"/>
        <v>0</v>
      </c>
      <c r="I675" s="4">
        <f t="shared" si="268"/>
        <v>0</v>
      </c>
      <c r="J675" s="4">
        <f t="shared" si="269"/>
        <v>0</v>
      </c>
      <c r="K675" s="4">
        <f t="shared" si="269"/>
        <v>12637000</v>
      </c>
      <c r="L675" s="4">
        <f t="shared" si="269"/>
        <v>12637000</v>
      </c>
      <c r="M675" s="4">
        <f t="shared" si="269"/>
        <v>0</v>
      </c>
      <c r="O675" s="4">
        <f t="shared" si="270"/>
        <v>3100000</v>
      </c>
      <c r="P675" s="4">
        <f>'დამტკ. ბიუჯ.'!E675</f>
        <v>3100000</v>
      </c>
      <c r="Q675" s="4">
        <f>'დამტკ. საკუთ.'!E675</f>
        <v>0</v>
      </c>
      <c r="R675" s="4">
        <f>'ცვლილ. ბიუჯ.'!F675</f>
        <v>-443000</v>
      </c>
      <c r="S675" s="4">
        <f>'ცვლილ. საკუთ.'!F675</f>
        <v>0</v>
      </c>
      <c r="T675" s="4">
        <f>'მთავრ. ფონდი'!F675</f>
        <v>0</v>
      </c>
      <c r="U675" s="4">
        <f>'პრეზ. ფონდი'!F675</f>
        <v>0</v>
      </c>
      <c r="V675" s="4">
        <f>'დაზუსტ. ნაერთი'!E675</f>
        <v>2657000</v>
      </c>
      <c r="W675" s="4">
        <f>'დაზუსტ. ბიუჯ.'!E675</f>
        <v>2657000</v>
      </c>
      <c r="X675" s="4">
        <f>'დაზუსტ. საკუთ.'!E675</f>
        <v>0</v>
      </c>
      <c r="Z675" s="4">
        <f t="shared" si="271"/>
        <v>3380000</v>
      </c>
      <c r="AA675" s="4">
        <f>'დამტკ. ბიუჯ.'!F675</f>
        <v>3380000</v>
      </c>
      <c r="AB675" s="4">
        <f>'დამტკ. საკუთ.'!F675</f>
        <v>0</v>
      </c>
      <c r="AC675" s="4">
        <f>'ცვლილ. ბიუჯ.'!G675</f>
        <v>443000</v>
      </c>
      <c r="AD675" s="4">
        <f>'ცვლილ. საკუთ.'!G675</f>
        <v>0</v>
      </c>
      <c r="AE675" s="4">
        <f>'მთავრ. ფონდი'!G675</f>
        <v>0</v>
      </c>
      <c r="AF675" s="4">
        <f>'პრეზ. ფონდი'!G675</f>
        <v>0</v>
      </c>
      <c r="AG675" s="4">
        <f>'დაზუსტ. ნაერთი'!F675</f>
        <v>3823000</v>
      </c>
      <c r="AH675" s="4">
        <f>'დაზუსტ. ბიუჯ.'!F675</f>
        <v>3823000</v>
      </c>
      <c r="AI675" s="4">
        <f>'დაზუსტ. საკუთ.'!F675</f>
        <v>0</v>
      </c>
      <c r="AK675" s="4">
        <f t="shared" si="272"/>
        <v>6480000</v>
      </c>
      <c r="AL675" s="4">
        <f t="shared" si="273"/>
        <v>6480000</v>
      </c>
      <c r="AM675" s="4">
        <f t="shared" si="274"/>
        <v>0</v>
      </c>
      <c r="AN675" s="4">
        <f t="shared" si="274"/>
        <v>0</v>
      </c>
      <c r="AO675" s="4">
        <f t="shared" si="274"/>
        <v>0</v>
      </c>
      <c r="AP675" s="4">
        <f t="shared" si="274"/>
        <v>0</v>
      </c>
      <c r="AQ675" s="4">
        <f t="shared" si="275"/>
        <v>0</v>
      </c>
      <c r="AR675" s="4">
        <f t="shared" si="275"/>
        <v>6480000</v>
      </c>
      <c r="AS675" s="4">
        <f t="shared" si="275"/>
        <v>6480000</v>
      </c>
      <c r="AT675" s="4">
        <f t="shared" si="275"/>
        <v>0</v>
      </c>
      <c r="AV675" s="4">
        <f t="shared" si="276"/>
        <v>3157000</v>
      </c>
      <c r="AW675" s="4">
        <f>'დამტკ. ბიუჯ.'!G675</f>
        <v>3157000</v>
      </c>
      <c r="AX675" s="4">
        <f>'დამტკ. საკუთ.'!G675</f>
        <v>0</v>
      </c>
      <c r="AY675" s="4">
        <f>'ცვლილ. ბიუჯ.'!H675</f>
        <v>0</v>
      </c>
      <c r="AZ675" s="4">
        <f>'ცვლილ. საკუთ.'!H675</f>
        <v>0</v>
      </c>
      <c r="BA675" s="4">
        <f>'მთავრ. ფონდი'!H675</f>
        <v>0</v>
      </c>
      <c r="BB675" s="4">
        <f>'პრეზ. ფონდი'!H675</f>
        <v>0</v>
      </c>
      <c r="BC675" s="4">
        <f>'დაზუსტ. ნაერთი'!G675</f>
        <v>3157000</v>
      </c>
      <c r="BD675" s="4">
        <f>'დაზუსტ. ბიუჯ.'!G675</f>
        <v>3157000</v>
      </c>
      <c r="BE675" s="4">
        <f>'დაზუსტ. საკუთ.'!G675</f>
        <v>0</v>
      </c>
      <c r="BG675" s="4">
        <f t="shared" si="277"/>
        <v>9637000</v>
      </c>
      <c r="BH675" s="4">
        <f t="shared" si="277"/>
        <v>9637000</v>
      </c>
      <c r="BI675" s="4">
        <f t="shared" si="277"/>
        <v>0</v>
      </c>
      <c r="BJ675" s="4">
        <f t="shared" si="277"/>
        <v>0</v>
      </c>
      <c r="BK675" s="4">
        <f t="shared" si="278"/>
        <v>0</v>
      </c>
      <c r="BL675" s="4">
        <f t="shared" si="278"/>
        <v>0</v>
      </c>
      <c r="BM675" s="4">
        <f t="shared" si="278"/>
        <v>0</v>
      </c>
      <c r="BN675" s="4">
        <f t="shared" si="278"/>
        <v>9637000</v>
      </c>
      <c r="BO675" s="4">
        <f t="shared" si="281"/>
        <v>9637000</v>
      </c>
      <c r="BP675" s="4">
        <f t="shared" si="280"/>
        <v>0</v>
      </c>
      <c r="BR675" s="4">
        <f t="shared" si="279"/>
        <v>3000000</v>
      </c>
      <c r="BS675" s="4">
        <f>'დამტკ. ბიუჯ.'!H675</f>
        <v>3000000</v>
      </c>
      <c r="BT675" s="4">
        <f>'დამტკ. საკუთ.'!H675</f>
        <v>0</v>
      </c>
      <c r="BU675" s="4">
        <f>'ცვლილ. ბიუჯ.'!I675</f>
        <v>0</v>
      </c>
      <c r="BV675" s="4">
        <f>'ცვლილ. საკუთ.'!I675</f>
        <v>0</v>
      </c>
      <c r="BW675" s="4">
        <f>'მთავრ. ფონდი'!I675</f>
        <v>0</v>
      </c>
      <c r="BX675" s="4">
        <f>'პრეზ. ფონდი'!I675</f>
        <v>0</v>
      </c>
      <c r="BY675" s="4">
        <f>'დაზუსტ. ნაერთი'!H675</f>
        <v>3000000</v>
      </c>
      <c r="BZ675" s="4">
        <f>'დაზუსტ. ბიუჯ.'!H675</f>
        <v>3000000</v>
      </c>
      <c r="CA675" s="4">
        <f>'დაზუსტ. საკუთ.'!H675</f>
        <v>0</v>
      </c>
    </row>
    <row r="676" spans="1:79" ht="15.75" thickTop="1" x14ac:dyDescent="0.25">
      <c r="A676" t="str">
        <f t="shared" si="265"/>
        <v>a</v>
      </c>
      <c r="B676" s="5"/>
      <c r="C676" s="6" t="s">
        <v>10</v>
      </c>
      <c r="D676" s="7">
        <f t="shared" si="266"/>
        <v>12637000</v>
      </c>
      <c r="E676" s="7">
        <f t="shared" si="267"/>
        <v>12637000</v>
      </c>
      <c r="F676" s="7">
        <f t="shared" si="268"/>
        <v>0</v>
      </c>
      <c r="G676" s="7">
        <f t="shared" si="268"/>
        <v>0</v>
      </c>
      <c r="H676" s="7">
        <f t="shared" si="268"/>
        <v>0</v>
      </c>
      <c r="I676" s="7">
        <f t="shared" si="268"/>
        <v>0</v>
      </c>
      <c r="J676" s="7">
        <f t="shared" si="269"/>
        <v>0</v>
      </c>
      <c r="K676" s="7">
        <f t="shared" si="269"/>
        <v>12637000</v>
      </c>
      <c r="L676" s="7">
        <f t="shared" si="269"/>
        <v>12637000</v>
      </c>
      <c r="M676" s="7">
        <f t="shared" si="269"/>
        <v>0</v>
      </c>
      <c r="O676" s="7">
        <f t="shared" si="270"/>
        <v>3100000</v>
      </c>
      <c r="P676" s="7">
        <f>'დამტკ. ბიუჯ.'!E676</f>
        <v>3100000</v>
      </c>
      <c r="Q676" s="7">
        <f>'დამტკ. საკუთ.'!E676</f>
        <v>0</v>
      </c>
      <c r="R676" s="7">
        <f>'ცვლილ. ბიუჯ.'!F676</f>
        <v>-443000</v>
      </c>
      <c r="S676" s="7">
        <f>'ცვლილ. საკუთ.'!F676</f>
        <v>0</v>
      </c>
      <c r="T676" s="7">
        <f>'მთავრ. ფონდი'!F676</f>
        <v>0</v>
      </c>
      <c r="U676" s="7">
        <f>'პრეზ. ფონდი'!F676</f>
        <v>0</v>
      </c>
      <c r="V676" s="7">
        <f>'დაზუსტ. ნაერთი'!E676</f>
        <v>2657000</v>
      </c>
      <c r="W676" s="7">
        <f>'დაზუსტ. ბიუჯ.'!E676</f>
        <v>2657000</v>
      </c>
      <c r="X676" s="7">
        <f>'დაზუსტ. საკუთ.'!E676</f>
        <v>0</v>
      </c>
      <c r="Z676" s="7">
        <f t="shared" si="271"/>
        <v>3380000</v>
      </c>
      <c r="AA676" s="7">
        <f>'დამტკ. ბიუჯ.'!F676</f>
        <v>3380000</v>
      </c>
      <c r="AB676" s="7">
        <f>'დამტკ. საკუთ.'!F676</f>
        <v>0</v>
      </c>
      <c r="AC676" s="7">
        <f>'ცვლილ. ბიუჯ.'!G676</f>
        <v>443000</v>
      </c>
      <c r="AD676" s="7">
        <f>'ცვლილ. საკუთ.'!G676</f>
        <v>0</v>
      </c>
      <c r="AE676" s="7">
        <f>'მთავრ. ფონდი'!G676</f>
        <v>0</v>
      </c>
      <c r="AF676" s="7">
        <f>'პრეზ. ფონდი'!G676</f>
        <v>0</v>
      </c>
      <c r="AG676" s="7">
        <f>'დაზუსტ. ნაერთი'!F676</f>
        <v>3823000</v>
      </c>
      <c r="AH676" s="7">
        <f>'დაზუსტ. ბიუჯ.'!F676</f>
        <v>3823000</v>
      </c>
      <c r="AI676" s="7">
        <f>'დაზუსტ. საკუთ.'!F676</f>
        <v>0</v>
      </c>
      <c r="AK676" s="7">
        <f t="shared" si="272"/>
        <v>6480000</v>
      </c>
      <c r="AL676" s="7">
        <f t="shared" si="273"/>
        <v>6480000</v>
      </c>
      <c r="AM676" s="7">
        <f t="shared" si="274"/>
        <v>0</v>
      </c>
      <c r="AN676" s="7">
        <f t="shared" si="274"/>
        <v>0</v>
      </c>
      <c r="AO676" s="7">
        <f t="shared" si="274"/>
        <v>0</v>
      </c>
      <c r="AP676" s="7">
        <f t="shared" si="274"/>
        <v>0</v>
      </c>
      <c r="AQ676" s="7">
        <f t="shared" si="275"/>
        <v>0</v>
      </c>
      <c r="AR676" s="7">
        <f t="shared" si="275"/>
        <v>6480000</v>
      </c>
      <c r="AS676" s="7">
        <f t="shared" si="275"/>
        <v>6480000</v>
      </c>
      <c r="AT676" s="7">
        <f t="shared" si="275"/>
        <v>0</v>
      </c>
      <c r="AV676" s="7">
        <f t="shared" si="276"/>
        <v>3157000</v>
      </c>
      <c r="AW676" s="7">
        <f>'დამტკ. ბიუჯ.'!G676</f>
        <v>3157000</v>
      </c>
      <c r="AX676" s="7">
        <f>'დამტკ. საკუთ.'!G676</f>
        <v>0</v>
      </c>
      <c r="AY676" s="7">
        <f>'ცვლილ. ბიუჯ.'!H676</f>
        <v>0</v>
      </c>
      <c r="AZ676" s="7">
        <f>'ცვლილ. საკუთ.'!H676</f>
        <v>0</v>
      </c>
      <c r="BA676" s="7">
        <f>'მთავრ. ფონდი'!H676</f>
        <v>0</v>
      </c>
      <c r="BB676" s="7">
        <f>'პრეზ. ფონდი'!H676</f>
        <v>0</v>
      </c>
      <c r="BC676" s="7">
        <f>'დაზუსტ. ნაერთი'!G676</f>
        <v>3157000</v>
      </c>
      <c r="BD676" s="7">
        <f>'დაზუსტ. ბიუჯ.'!G676</f>
        <v>3157000</v>
      </c>
      <c r="BE676" s="7">
        <f>'დაზუსტ. საკუთ.'!G676</f>
        <v>0</v>
      </c>
      <c r="BG676" s="7">
        <f t="shared" si="277"/>
        <v>9637000</v>
      </c>
      <c r="BH676" s="7">
        <f t="shared" si="277"/>
        <v>9637000</v>
      </c>
      <c r="BI676" s="7">
        <f t="shared" si="277"/>
        <v>0</v>
      </c>
      <c r="BJ676" s="7">
        <f t="shared" si="277"/>
        <v>0</v>
      </c>
      <c r="BK676" s="7">
        <f t="shared" si="278"/>
        <v>0</v>
      </c>
      <c r="BL676" s="7">
        <f t="shared" si="278"/>
        <v>0</v>
      </c>
      <c r="BM676" s="7">
        <f t="shared" si="278"/>
        <v>0</v>
      </c>
      <c r="BN676" s="7">
        <f t="shared" si="278"/>
        <v>9637000</v>
      </c>
      <c r="BO676" s="7">
        <f t="shared" si="281"/>
        <v>9637000</v>
      </c>
      <c r="BP676" s="7">
        <f t="shared" si="280"/>
        <v>0</v>
      </c>
      <c r="BR676" s="7">
        <f t="shared" si="279"/>
        <v>3000000</v>
      </c>
      <c r="BS676" s="7">
        <f>'დამტკ. ბიუჯ.'!H676</f>
        <v>3000000</v>
      </c>
      <c r="BT676" s="7">
        <f>'დამტკ. საკუთ.'!H676</f>
        <v>0</v>
      </c>
      <c r="BU676" s="7">
        <f>'ცვლილ. ბიუჯ.'!I676</f>
        <v>0</v>
      </c>
      <c r="BV676" s="7">
        <f>'ცვლილ. საკუთ.'!I676</f>
        <v>0</v>
      </c>
      <c r="BW676" s="7">
        <f>'მთავრ. ფონდი'!I676</f>
        <v>0</v>
      </c>
      <c r="BX676" s="7">
        <f>'პრეზ. ფონდი'!I676</f>
        <v>0</v>
      </c>
      <c r="BY676" s="7">
        <f>'დაზუსტ. ნაერთი'!H676</f>
        <v>3000000</v>
      </c>
      <c r="BZ676" s="7">
        <f>'დაზუსტ. ბიუჯ.'!H676</f>
        <v>3000000</v>
      </c>
      <c r="CA676" s="7">
        <f>'დაზუსტ. საკუთ.'!H676</f>
        <v>0</v>
      </c>
    </row>
    <row r="677" spans="1:79" x14ac:dyDescent="0.25">
      <c r="A677" t="str">
        <f t="shared" si="265"/>
        <v>b</v>
      </c>
      <c r="B677" s="8"/>
      <c r="C677" s="9" t="s">
        <v>11</v>
      </c>
      <c r="D677" s="10">
        <f t="shared" si="266"/>
        <v>0</v>
      </c>
      <c r="E677" s="10">
        <f t="shared" si="267"/>
        <v>0</v>
      </c>
      <c r="F677" s="10">
        <f t="shared" si="268"/>
        <v>0</v>
      </c>
      <c r="G677" s="10">
        <f t="shared" si="268"/>
        <v>0</v>
      </c>
      <c r="H677" s="10">
        <f t="shared" si="268"/>
        <v>0</v>
      </c>
      <c r="I677" s="10">
        <f t="shared" si="268"/>
        <v>0</v>
      </c>
      <c r="J677" s="10">
        <f t="shared" si="269"/>
        <v>0</v>
      </c>
      <c r="K677" s="10">
        <f t="shared" si="269"/>
        <v>0</v>
      </c>
      <c r="L677" s="10">
        <f t="shared" si="269"/>
        <v>0</v>
      </c>
      <c r="M677" s="10">
        <f t="shared" si="269"/>
        <v>0</v>
      </c>
      <c r="O677" s="10">
        <f t="shared" si="270"/>
        <v>0</v>
      </c>
      <c r="P677" s="10">
        <f>'დამტკ. ბიუჯ.'!E677</f>
        <v>0</v>
      </c>
      <c r="Q677" s="10">
        <f>'დამტკ. საკუთ.'!E677</f>
        <v>0</v>
      </c>
      <c r="R677" s="10">
        <f>'ცვლილ. ბიუჯ.'!F677</f>
        <v>0</v>
      </c>
      <c r="S677" s="10">
        <f>'ცვლილ. საკუთ.'!F677</f>
        <v>0</v>
      </c>
      <c r="T677" s="10">
        <f>'მთავრ. ფონდი'!F677</f>
        <v>0</v>
      </c>
      <c r="U677" s="10">
        <f>'პრეზ. ფონდი'!F677</f>
        <v>0</v>
      </c>
      <c r="V677" s="10">
        <f>'დაზუსტ. ნაერთი'!E677</f>
        <v>0</v>
      </c>
      <c r="W677" s="10">
        <f>'დაზუსტ. ბიუჯ.'!E677</f>
        <v>0</v>
      </c>
      <c r="X677" s="10">
        <f>'დაზუსტ. საკუთ.'!E677</f>
        <v>0</v>
      </c>
      <c r="Z677" s="10">
        <f t="shared" si="271"/>
        <v>0</v>
      </c>
      <c r="AA677" s="10">
        <f>'დამტკ. ბიუჯ.'!F677</f>
        <v>0</v>
      </c>
      <c r="AB677" s="10">
        <f>'დამტკ. საკუთ.'!F677</f>
        <v>0</v>
      </c>
      <c r="AC677" s="10">
        <f>'ცვლილ. ბიუჯ.'!G677</f>
        <v>0</v>
      </c>
      <c r="AD677" s="10">
        <f>'ცვლილ. საკუთ.'!G677</f>
        <v>0</v>
      </c>
      <c r="AE677" s="10">
        <f>'მთავრ. ფონდი'!G677</f>
        <v>0</v>
      </c>
      <c r="AF677" s="10">
        <f>'პრეზ. ფონდი'!G677</f>
        <v>0</v>
      </c>
      <c r="AG677" s="10">
        <f>'დაზუსტ. ნაერთი'!F677</f>
        <v>0</v>
      </c>
      <c r="AH677" s="10">
        <f>'დაზუსტ. ბიუჯ.'!F677</f>
        <v>0</v>
      </c>
      <c r="AI677" s="10">
        <f>'დაზუსტ. საკუთ.'!F677</f>
        <v>0</v>
      </c>
      <c r="AK677" s="10">
        <f t="shared" si="272"/>
        <v>0</v>
      </c>
      <c r="AL677" s="10">
        <f t="shared" si="273"/>
        <v>0</v>
      </c>
      <c r="AM677" s="10">
        <f t="shared" si="274"/>
        <v>0</v>
      </c>
      <c r="AN677" s="10">
        <f t="shared" si="274"/>
        <v>0</v>
      </c>
      <c r="AO677" s="10">
        <f t="shared" si="274"/>
        <v>0</v>
      </c>
      <c r="AP677" s="10">
        <f t="shared" si="274"/>
        <v>0</v>
      </c>
      <c r="AQ677" s="10">
        <f t="shared" si="275"/>
        <v>0</v>
      </c>
      <c r="AR677" s="10">
        <f t="shared" si="275"/>
        <v>0</v>
      </c>
      <c r="AS677" s="10">
        <f t="shared" si="275"/>
        <v>0</v>
      </c>
      <c r="AT677" s="10">
        <f t="shared" si="275"/>
        <v>0</v>
      </c>
      <c r="AV677" s="10">
        <f t="shared" si="276"/>
        <v>0</v>
      </c>
      <c r="AW677" s="10">
        <f>'დამტკ. ბიუჯ.'!G677</f>
        <v>0</v>
      </c>
      <c r="AX677" s="10">
        <f>'დამტკ. საკუთ.'!G677</f>
        <v>0</v>
      </c>
      <c r="AY677" s="10">
        <f>'ცვლილ. ბიუჯ.'!H677</f>
        <v>0</v>
      </c>
      <c r="AZ677" s="10">
        <f>'ცვლილ. საკუთ.'!H677</f>
        <v>0</v>
      </c>
      <c r="BA677" s="10">
        <f>'მთავრ. ფონდი'!H677</f>
        <v>0</v>
      </c>
      <c r="BB677" s="10">
        <f>'პრეზ. ფონდი'!H677</f>
        <v>0</v>
      </c>
      <c r="BC677" s="10">
        <f>'დაზუსტ. ნაერთი'!G677</f>
        <v>0</v>
      </c>
      <c r="BD677" s="10">
        <f>'დაზუსტ. ბიუჯ.'!G677</f>
        <v>0</v>
      </c>
      <c r="BE677" s="10">
        <f>'დაზუსტ. საკუთ.'!G677</f>
        <v>0</v>
      </c>
      <c r="BG677" s="10">
        <f t="shared" si="277"/>
        <v>0</v>
      </c>
      <c r="BH677" s="10">
        <f t="shared" si="277"/>
        <v>0</v>
      </c>
      <c r="BI677" s="10">
        <f t="shared" si="277"/>
        <v>0</v>
      </c>
      <c r="BJ677" s="10">
        <f t="shared" si="277"/>
        <v>0</v>
      </c>
      <c r="BK677" s="10">
        <f t="shared" si="278"/>
        <v>0</v>
      </c>
      <c r="BL677" s="10">
        <f t="shared" si="278"/>
        <v>0</v>
      </c>
      <c r="BM677" s="10">
        <f t="shared" si="278"/>
        <v>0</v>
      </c>
      <c r="BN677" s="10">
        <f t="shared" si="278"/>
        <v>0</v>
      </c>
      <c r="BO677" s="10">
        <f t="shared" si="281"/>
        <v>0</v>
      </c>
      <c r="BP677" s="10">
        <f t="shared" si="280"/>
        <v>0</v>
      </c>
      <c r="BR677" s="10">
        <f t="shared" si="279"/>
        <v>0</v>
      </c>
      <c r="BS677" s="10">
        <f>'დამტკ. ბიუჯ.'!H677</f>
        <v>0</v>
      </c>
      <c r="BT677" s="10">
        <f>'დამტკ. საკუთ.'!H677</f>
        <v>0</v>
      </c>
      <c r="BU677" s="10">
        <f>'ცვლილ. ბიუჯ.'!I677</f>
        <v>0</v>
      </c>
      <c r="BV677" s="10">
        <f>'ცვლილ. საკუთ.'!I677</f>
        <v>0</v>
      </c>
      <c r="BW677" s="10">
        <f>'მთავრ. ფონდი'!I677</f>
        <v>0</v>
      </c>
      <c r="BX677" s="10">
        <f>'პრეზ. ფონდი'!I677</f>
        <v>0</v>
      </c>
      <c r="BY677" s="10">
        <f>'დაზუსტ. ნაერთი'!H677</f>
        <v>0</v>
      </c>
      <c r="BZ677" s="10">
        <f>'დაზუსტ. ბიუჯ.'!H677</f>
        <v>0</v>
      </c>
      <c r="CA677" s="10">
        <f>'დაზუსტ. საკუთ.'!H677</f>
        <v>0</v>
      </c>
    </row>
    <row r="678" spans="1:79" x14ac:dyDescent="0.25">
      <c r="A678" t="str">
        <f t="shared" si="265"/>
        <v>b</v>
      </c>
      <c r="B678" s="8"/>
      <c r="C678" s="9" t="s">
        <v>12</v>
      </c>
      <c r="D678" s="10">
        <f t="shared" si="266"/>
        <v>0</v>
      </c>
      <c r="E678" s="10">
        <f t="shared" si="267"/>
        <v>0</v>
      </c>
      <c r="F678" s="10">
        <f t="shared" si="268"/>
        <v>0</v>
      </c>
      <c r="G678" s="10">
        <f t="shared" si="268"/>
        <v>0</v>
      </c>
      <c r="H678" s="10">
        <f t="shared" si="268"/>
        <v>0</v>
      </c>
      <c r="I678" s="10">
        <f t="shared" si="268"/>
        <v>0</v>
      </c>
      <c r="J678" s="10">
        <f t="shared" si="269"/>
        <v>0</v>
      </c>
      <c r="K678" s="10">
        <f t="shared" si="269"/>
        <v>0</v>
      </c>
      <c r="L678" s="10">
        <f t="shared" si="269"/>
        <v>0</v>
      </c>
      <c r="M678" s="10">
        <f t="shared" si="269"/>
        <v>0</v>
      </c>
      <c r="O678" s="10">
        <f t="shared" si="270"/>
        <v>0</v>
      </c>
      <c r="P678" s="10">
        <f>'დამტკ. ბიუჯ.'!E678</f>
        <v>0</v>
      </c>
      <c r="Q678" s="10">
        <f>'დამტკ. საკუთ.'!E678</f>
        <v>0</v>
      </c>
      <c r="R678" s="10">
        <f>'ცვლილ. ბიუჯ.'!F678</f>
        <v>0</v>
      </c>
      <c r="S678" s="10">
        <f>'ცვლილ. საკუთ.'!F678</f>
        <v>0</v>
      </c>
      <c r="T678" s="10">
        <f>'მთავრ. ფონდი'!F678</f>
        <v>0</v>
      </c>
      <c r="U678" s="10">
        <f>'პრეზ. ფონდი'!F678</f>
        <v>0</v>
      </c>
      <c r="V678" s="10">
        <f>'დაზუსტ. ნაერთი'!E678</f>
        <v>0</v>
      </c>
      <c r="W678" s="10">
        <f>'დაზუსტ. ბიუჯ.'!E678</f>
        <v>0</v>
      </c>
      <c r="X678" s="10">
        <f>'დაზუსტ. საკუთ.'!E678</f>
        <v>0</v>
      </c>
      <c r="Z678" s="10">
        <f t="shared" si="271"/>
        <v>0</v>
      </c>
      <c r="AA678" s="10">
        <f>'დამტკ. ბიუჯ.'!F678</f>
        <v>0</v>
      </c>
      <c r="AB678" s="10">
        <f>'დამტკ. საკუთ.'!F678</f>
        <v>0</v>
      </c>
      <c r="AC678" s="10">
        <f>'ცვლილ. ბიუჯ.'!G678</f>
        <v>0</v>
      </c>
      <c r="AD678" s="10">
        <f>'ცვლილ. საკუთ.'!G678</f>
        <v>0</v>
      </c>
      <c r="AE678" s="10">
        <f>'მთავრ. ფონდი'!G678</f>
        <v>0</v>
      </c>
      <c r="AF678" s="10">
        <f>'პრეზ. ფონდი'!G678</f>
        <v>0</v>
      </c>
      <c r="AG678" s="10">
        <f>'დაზუსტ. ნაერთი'!F678</f>
        <v>0</v>
      </c>
      <c r="AH678" s="10">
        <f>'დაზუსტ. ბიუჯ.'!F678</f>
        <v>0</v>
      </c>
      <c r="AI678" s="10">
        <f>'დაზუსტ. საკუთ.'!F678</f>
        <v>0</v>
      </c>
      <c r="AK678" s="10">
        <f t="shared" si="272"/>
        <v>0</v>
      </c>
      <c r="AL678" s="10">
        <f t="shared" si="273"/>
        <v>0</v>
      </c>
      <c r="AM678" s="10">
        <f t="shared" si="274"/>
        <v>0</v>
      </c>
      <c r="AN678" s="10">
        <f t="shared" si="274"/>
        <v>0</v>
      </c>
      <c r="AO678" s="10">
        <f t="shared" si="274"/>
        <v>0</v>
      </c>
      <c r="AP678" s="10">
        <f t="shared" si="274"/>
        <v>0</v>
      </c>
      <c r="AQ678" s="10">
        <f t="shared" si="275"/>
        <v>0</v>
      </c>
      <c r="AR678" s="10">
        <f t="shared" si="275"/>
        <v>0</v>
      </c>
      <c r="AS678" s="10">
        <f t="shared" si="275"/>
        <v>0</v>
      </c>
      <c r="AT678" s="10">
        <f t="shared" si="275"/>
        <v>0</v>
      </c>
      <c r="AV678" s="10">
        <f t="shared" si="276"/>
        <v>0</v>
      </c>
      <c r="AW678" s="10">
        <f>'დამტკ. ბიუჯ.'!G678</f>
        <v>0</v>
      </c>
      <c r="AX678" s="10">
        <f>'დამტკ. საკუთ.'!G678</f>
        <v>0</v>
      </c>
      <c r="AY678" s="10">
        <f>'ცვლილ. ბიუჯ.'!H678</f>
        <v>0</v>
      </c>
      <c r="AZ678" s="10">
        <f>'ცვლილ. საკუთ.'!H678</f>
        <v>0</v>
      </c>
      <c r="BA678" s="10">
        <f>'მთავრ. ფონდი'!H678</f>
        <v>0</v>
      </c>
      <c r="BB678" s="10">
        <f>'პრეზ. ფონდი'!H678</f>
        <v>0</v>
      </c>
      <c r="BC678" s="10">
        <f>'დაზუსტ. ნაერთი'!G678</f>
        <v>0</v>
      </c>
      <c r="BD678" s="10">
        <f>'დაზუსტ. ბიუჯ.'!G678</f>
        <v>0</v>
      </c>
      <c r="BE678" s="10">
        <f>'დაზუსტ. საკუთ.'!G678</f>
        <v>0</v>
      </c>
      <c r="BG678" s="10">
        <f t="shared" si="277"/>
        <v>0</v>
      </c>
      <c r="BH678" s="10">
        <f t="shared" si="277"/>
        <v>0</v>
      </c>
      <c r="BI678" s="10">
        <f t="shared" si="277"/>
        <v>0</v>
      </c>
      <c r="BJ678" s="10">
        <f t="shared" si="277"/>
        <v>0</v>
      </c>
      <c r="BK678" s="10">
        <f t="shared" si="278"/>
        <v>0</v>
      </c>
      <c r="BL678" s="10">
        <f t="shared" si="278"/>
        <v>0</v>
      </c>
      <c r="BM678" s="10">
        <f t="shared" si="278"/>
        <v>0</v>
      </c>
      <c r="BN678" s="10">
        <f t="shared" si="278"/>
        <v>0</v>
      </c>
      <c r="BO678" s="10">
        <f t="shared" si="281"/>
        <v>0</v>
      </c>
      <c r="BP678" s="10">
        <f t="shared" si="280"/>
        <v>0</v>
      </c>
      <c r="BR678" s="10">
        <f t="shared" si="279"/>
        <v>0</v>
      </c>
      <c r="BS678" s="10">
        <f>'დამტკ. ბიუჯ.'!H678</f>
        <v>0</v>
      </c>
      <c r="BT678" s="10">
        <f>'დამტკ. საკუთ.'!H678</f>
        <v>0</v>
      </c>
      <c r="BU678" s="10">
        <f>'ცვლილ. ბიუჯ.'!I678</f>
        <v>0</v>
      </c>
      <c r="BV678" s="10">
        <f>'ცვლილ. საკუთ.'!I678</f>
        <v>0</v>
      </c>
      <c r="BW678" s="10">
        <f>'მთავრ. ფონდი'!I678</f>
        <v>0</v>
      </c>
      <c r="BX678" s="10">
        <f>'პრეზ. ფონდი'!I678</f>
        <v>0</v>
      </c>
      <c r="BY678" s="10">
        <f>'დაზუსტ. ნაერთი'!H678</f>
        <v>0</v>
      </c>
      <c r="BZ678" s="10">
        <f>'დაზუსტ. ბიუჯ.'!H678</f>
        <v>0</v>
      </c>
      <c r="CA678" s="10">
        <f>'დაზუსტ. საკუთ.'!H678</f>
        <v>0</v>
      </c>
    </row>
    <row r="679" spans="1:79" x14ac:dyDescent="0.25">
      <c r="A679" t="str">
        <f t="shared" si="265"/>
        <v>b</v>
      </c>
      <c r="B679" s="8"/>
      <c r="C679" s="9" t="s">
        <v>13</v>
      </c>
      <c r="D679" s="10">
        <f t="shared" si="266"/>
        <v>0</v>
      </c>
      <c r="E679" s="10">
        <f t="shared" si="267"/>
        <v>0</v>
      </c>
      <c r="F679" s="10">
        <f t="shared" si="268"/>
        <v>0</v>
      </c>
      <c r="G679" s="10">
        <f t="shared" si="268"/>
        <v>0</v>
      </c>
      <c r="H679" s="10">
        <f t="shared" si="268"/>
        <v>0</v>
      </c>
      <c r="I679" s="10">
        <f t="shared" si="268"/>
        <v>0</v>
      </c>
      <c r="J679" s="10">
        <f t="shared" si="269"/>
        <v>0</v>
      </c>
      <c r="K679" s="10">
        <f t="shared" si="269"/>
        <v>0</v>
      </c>
      <c r="L679" s="10">
        <f t="shared" si="269"/>
        <v>0</v>
      </c>
      <c r="M679" s="10">
        <f t="shared" si="269"/>
        <v>0</v>
      </c>
      <c r="O679" s="10">
        <f t="shared" si="270"/>
        <v>0</v>
      </c>
      <c r="P679" s="10">
        <f>'დამტკ. ბიუჯ.'!E679</f>
        <v>0</v>
      </c>
      <c r="Q679" s="10">
        <f>'დამტკ. საკუთ.'!E679</f>
        <v>0</v>
      </c>
      <c r="R679" s="10">
        <f>'ცვლილ. ბიუჯ.'!F679</f>
        <v>0</v>
      </c>
      <c r="S679" s="10">
        <f>'ცვლილ. საკუთ.'!F679</f>
        <v>0</v>
      </c>
      <c r="T679" s="10">
        <f>'მთავრ. ფონდი'!F679</f>
        <v>0</v>
      </c>
      <c r="U679" s="10">
        <f>'პრეზ. ფონდი'!F679</f>
        <v>0</v>
      </c>
      <c r="V679" s="10">
        <f>'დაზუსტ. ნაერთი'!E679</f>
        <v>0</v>
      </c>
      <c r="W679" s="10">
        <f>'დაზუსტ. ბიუჯ.'!E679</f>
        <v>0</v>
      </c>
      <c r="X679" s="10">
        <f>'დაზუსტ. საკუთ.'!E679</f>
        <v>0</v>
      </c>
      <c r="Z679" s="10">
        <f t="shared" si="271"/>
        <v>0</v>
      </c>
      <c r="AA679" s="10">
        <f>'დამტკ. ბიუჯ.'!F679</f>
        <v>0</v>
      </c>
      <c r="AB679" s="10">
        <f>'დამტკ. საკუთ.'!F679</f>
        <v>0</v>
      </c>
      <c r="AC679" s="10">
        <f>'ცვლილ. ბიუჯ.'!G679</f>
        <v>0</v>
      </c>
      <c r="AD679" s="10">
        <f>'ცვლილ. საკუთ.'!G679</f>
        <v>0</v>
      </c>
      <c r="AE679" s="10">
        <f>'მთავრ. ფონდი'!G679</f>
        <v>0</v>
      </c>
      <c r="AF679" s="10">
        <f>'პრეზ. ფონდი'!G679</f>
        <v>0</v>
      </c>
      <c r="AG679" s="10">
        <f>'დაზუსტ. ნაერთი'!F679</f>
        <v>0</v>
      </c>
      <c r="AH679" s="10">
        <f>'დაზუსტ. ბიუჯ.'!F679</f>
        <v>0</v>
      </c>
      <c r="AI679" s="10">
        <f>'დაზუსტ. საკუთ.'!F679</f>
        <v>0</v>
      </c>
      <c r="AK679" s="10">
        <f t="shared" si="272"/>
        <v>0</v>
      </c>
      <c r="AL679" s="10">
        <f t="shared" si="273"/>
        <v>0</v>
      </c>
      <c r="AM679" s="10">
        <f t="shared" si="274"/>
        <v>0</v>
      </c>
      <c r="AN679" s="10">
        <f t="shared" si="274"/>
        <v>0</v>
      </c>
      <c r="AO679" s="10">
        <f t="shared" si="274"/>
        <v>0</v>
      </c>
      <c r="AP679" s="10">
        <f t="shared" si="274"/>
        <v>0</v>
      </c>
      <c r="AQ679" s="10">
        <f t="shared" si="275"/>
        <v>0</v>
      </c>
      <c r="AR679" s="10">
        <f t="shared" si="275"/>
        <v>0</v>
      </c>
      <c r="AS679" s="10">
        <f t="shared" si="275"/>
        <v>0</v>
      </c>
      <c r="AT679" s="10">
        <f t="shared" si="275"/>
        <v>0</v>
      </c>
      <c r="AV679" s="10">
        <f t="shared" si="276"/>
        <v>0</v>
      </c>
      <c r="AW679" s="10">
        <f>'დამტკ. ბიუჯ.'!G679</f>
        <v>0</v>
      </c>
      <c r="AX679" s="10">
        <f>'დამტკ. საკუთ.'!G679</f>
        <v>0</v>
      </c>
      <c r="AY679" s="10">
        <f>'ცვლილ. ბიუჯ.'!H679</f>
        <v>0</v>
      </c>
      <c r="AZ679" s="10">
        <f>'ცვლილ. საკუთ.'!H679</f>
        <v>0</v>
      </c>
      <c r="BA679" s="10">
        <f>'მთავრ. ფონდი'!H679</f>
        <v>0</v>
      </c>
      <c r="BB679" s="10">
        <f>'პრეზ. ფონდი'!H679</f>
        <v>0</v>
      </c>
      <c r="BC679" s="10">
        <f>'დაზუსტ. ნაერთი'!G679</f>
        <v>0</v>
      </c>
      <c r="BD679" s="10">
        <f>'დაზუსტ. ბიუჯ.'!G679</f>
        <v>0</v>
      </c>
      <c r="BE679" s="10">
        <f>'დაზუსტ. საკუთ.'!G679</f>
        <v>0</v>
      </c>
      <c r="BG679" s="10">
        <f t="shared" si="277"/>
        <v>0</v>
      </c>
      <c r="BH679" s="10">
        <f t="shared" si="277"/>
        <v>0</v>
      </c>
      <c r="BI679" s="10">
        <f t="shared" si="277"/>
        <v>0</v>
      </c>
      <c r="BJ679" s="10">
        <f t="shared" si="277"/>
        <v>0</v>
      </c>
      <c r="BK679" s="10">
        <f t="shared" si="278"/>
        <v>0</v>
      </c>
      <c r="BL679" s="10">
        <f t="shared" si="278"/>
        <v>0</v>
      </c>
      <c r="BM679" s="10">
        <f t="shared" si="278"/>
        <v>0</v>
      </c>
      <c r="BN679" s="10">
        <f t="shared" si="278"/>
        <v>0</v>
      </c>
      <c r="BO679" s="10">
        <f t="shared" si="281"/>
        <v>0</v>
      </c>
      <c r="BP679" s="10">
        <f t="shared" si="280"/>
        <v>0</v>
      </c>
      <c r="BR679" s="10">
        <f t="shared" si="279"/>
        <v>0</v>
      </c>
      <c r="BS679" s="10">
        <f>'დამტკ. ბიუჯ.'!H679</f>
        <v>0</v>
      </c>
      <c r="BT679" s="10">
        <f>'დამტკ. საკუთ.'!H679</f>
        <v>0</v>
      </c>
      <c r="BU679" s="10">
        <f>'ცვლილ. ბიუჯ.'!I679</f>
        <v>0</v>
      </c>
      <c r="BV679" s="10">
        <f>'ცვლილ. საკუთ.'!I679</f>
        <v>0</v>
      </c>
      <c r="BW679" s="10">
        <f>'მთავრ. ფონდი'!I679</f>
        <v>0</v>
      </c>
      <c r="BX679" s="10">
        <f>'პრეზ. ფონდი'!I679</f>
        <v>0</v>
      </c>
      <c r="BY679" s="10">
        <f>'დაზუსტ. ნაერთი'!H679</f>
        <v>0</v>
      </c>
      <c r="BZ679" s="10">
        <f>'დაზუსტ. ბიუჯ.'!H679</f>
        <v>0</v>
      </c>
      <c r="CA679" s="10">
        <f>'დაზუსტ. საკუთ.'!H679</f>
        <v>0</v>
      </c>
    </row>
    <row r="680" spans="1:79" x14ac:dyDescent="0.25">
      <c r="A680" t="str">
        <f t="shared" si="265"/>
        <v>b</v>
      </c>
      <c r="B680" s="8"/>
      <c r="C680" s="9" t="s">
        <v>14</v>
      </c>
      <c r="D680" s="10">
        <f t="shared" si="266"/>
        <v>0</v>
      </c>
      <c r="E680" s="10">
        <f t="shared" si="267"/>
        <v>0</v>
      </c>
      <c r="F680" s="10">
        <f t="shared" si="268"/>
        <v>0</v>
      </c>
      <c r="G680" s="10">
        <f t="shared" si="268"/>
        <v>0</v>
      </c>
      <c r="H680" s="10">
        <f t="shared" si="268"/>
        <v>0</v>
      </c>
      <c r="I680" s="10">
        <f t="shared" si="268"/>
        <v>0</v>
      </c>
      <c r="J680" s="10">
        <f t="shared" si="269"/>
        <v>0</v>
      </c>
      <c r="K680" s="10">
        <f t="shared" si="269"/>
        <v>0</v>
      </c>
      <c r="L680" s="10">
        <f t="shared" si="269"/>
        <v>0</v>
      </c>
      <c r="M680" s="10">
        <f t="shared" si="269"/>
        <v>0</v>
      </c>
      <c r="O680" s="10">
        <f t="shared" si="270"/>
        <v>0</v>
      </c>
      <c r="P680" s="10">
        <f>'დამტკ. ბიუჯ.'!E680</f>
        <v>0</v>
      </c>
      <c r="Q680" s="10">
        <f>'დამტკ. საკუთ.'!E680</f>
        <v>0</v>
      </c>
      <c r="R680" s="10">
        <f>'ცვლილ. ბიუჯ.'!F680</f>
        <v>0</v>
      </c>
      <c r="S680" s="10">
        <f>'ცვლილ. საკუთ.'!F680</f>
        <v>0</v>
      </c>
      <c r="T680" s="10">
        <f>'მთავრ. ფონდი'!F680</f>
        <v>0</v>
      </c>
      <c r="U680" s="10">
        <f>'პრეზ. ფონდი'!F680</f>
        <v>0</v>
      </c>
      <c r="V680" s="10">
        <f>'დაზუსტ. ნაერთი'!E680</f>
        <v>0</v>
      </c>
      <c r="W680" s="10">
        <f>'დაზუსტ. ბიუჯ.'!E680</f>
        <v>0</v>
      </c>
      <c r="X680" s="10">
        <f>'დაზუსტ. საკუთ.'!E680</f>
        <v>0</v>
      </c>
      <c r="Z680" s="10">
        <f t="shared" si="271"/>
        <v>0</v>
      </c>
      <c r="AA680" s="10">
        <f>'დამტკ. ბიუჯ.'!F680</f>
        <v>0</v>
      </c>
      <c r="AB680" s="10">
        <f>'დამტკ. საკუთ.'!F680</f>
        <v>0</v>
      </c>
      <c r="AC680" s="10">
        <f>'ცვლილ. ბიუჯ.'!G680</f>
        <v>0</v>
      </c>
      <c r="AD680" s="10">
        <f>'ცვლილ. საკუთ.'!G680</f>
        <v>0</v>
      </c>
      <c r="AE680" s="10">
        <f>'მთავრ. ფონდი'!G680</f>
        <v>0</v>
      </c>
      <c r="AF680" s="10">
        <f>'პრეზ. ფონდი'!G680</f>
        <v>0</v>
      </c>
      <c r="AG680" s="10">
        <f>'დაზუსტ. ნაერთი'!F680</f>
        <v>0</v>
      </c>
      <c r="AH680" s="10">
        <f>'დაზუსტ. ბიუჯ.'!F680</f>
        <v>0</v>
      </c>
      <c r="AI680" s="10">
        <f>'დაზუსტ. საკუთ.'!F680</f>
        <v>0</v>
      </c>
      <c r="AK680" s="10">
        <f t="shared" si="272"/>
        <v>0</v>
      </c>
      <c r="AL680" s="10">
        <f t="shared" si="273"/>
        <v>0</v>
      </c>
      <c r="AM680" s="10">
        <f t="shared" si="274"/>
        <v>0</v>
      </c>
      <c r="AN680" s="10">
        <f t="shared" si="274"/>
        <v>0</v>
      </c>
      <c r="AO680" s="10">
        <f t="shared" si="274"/>
        <v>0</v>
      </c>
      <c r="AP680" s="10">
        <f t="shared" si="274"/>
        <v>0</v>
      </c>
      <c r="AQ680" s="10">
        <f t="shared" si="275"/>
        <v>0</v>
      </c>
      <c r="AR680" s="10">
        <f t="shared" si="275"/>
        <v>0</v>
      </c>
      <c r="AS680" s="10">
        <f t="shared" si="275"/>
        <v>0</v>
      </c>
      <c r="AT680" s="10">
        <f t="shared" si="275"/>
        <v>0</v>
      </c>
      <c r="AV680" s="10">
        <f t="shared" si="276"/>
        <v>0</v>
      </c>
      <c r="AW680" s="10">
        <f>'დამტკ. ბიუჯ.'!G680</f>
        <v>0</v>
      </c>
      <c r="AX680" s="10">
        <f>'დამტკ. საკუთ.'!G680</f>
        <v>0</v>
      </c>
      <c r="AY680" s="10">
        <f>'ცვლილ. ბიუჯ.'!H680</f>
        <v>0</v>
      </c>
      <c r="AZ680" s="10">
        <f>'ცვლილ. საკუთ.'!H680</f>
        <v>0</v>
      </c>
      <c r="BA680" s="10">
        <f>'მთავრ. ფონდი'!H680</f>
        <v>0</v>
      </c>
      <c r="BB680" s="10">
        <f>'პრეზ. ფონდი'!H680</f>
        <v>0</v>
      </c>
      <c r="BC680" s="10">
        <f>'დაზუსტ. ნაერთი'!G680</f>
        <v>0</v>
      </c>
      <c r="BD680" s="10">
        <f>'დაზუსტ. ბიუჯ.'!G680</f>
        <v>0</v>
      </c>
      <c r="BE680" s="10">
        <f>'დაზუსტ. საკუთ.'!G680</f>
        <v>0</v>
      </c>
      <c r="BG680" s="10">
        <f t="shared" si="277"/>
        <v>0</v>
      </c>
      <c r="BH680" s="10">
        <f t="shared" si="277"/>
        <v>0</v>
      </c>
      <c r="BI680" s="10">
        <f t="shared" si="277"/>
        <v>0</v>
      </c>
      <c r="BJ680" s="10">
        <f t="shared" si="277"/>
        <v>0</v>
      </c>
      <c r="BK680" s="10">
        <f t="shared" si="278"/>
        <v>0</v>
      </c>
      <c r="BL680" s="10">
        <f t="shared" si="278"/>
        <v>0</v>
      </c>
      <c r="BM680" s="10">
        <f t="shared" si="278"/>
        <v>0</v>
      </c>
      <c r="BN680" s="10">
        <f t="shared" si="278"/>
        <v>0</v>
      </c>
      <c r="BO680" s="10">
        <f t="shared" si="281"/>
        <v>0</v>
      </c>
      <c r="BP680" s="10">
        <f t="shared" si="280"/>
        <v>0</v>
      </c>
      <c r="BR680" s="10">
        <f t="shared" si="279"/>
        <v>0</v>
      </c>
      <c r="BS680" s="10">
        <f>'დამტკ. ბიუჯ.'!H680</f>
        <v>0</v>
      </c>
      <c r="BT680" s="10">
        <f>'დამტკ. საკუთ.'!H680</f>
        <v>0</v>
      </c>
      <c r="BU680" s="10">
        <f>'ცვლილ. ბიუჯ.'!I680</f>
        <v>0</v>
      </c>
      <c r="BV680" s="10">
        <f>'ცვლილ. საკუთ.'!I680</f>
        <v>0</v>
      </c>
      <c r="BW680" s="10">
        <f>'მთავრ. ფონდი'!I680</f>
        <v>0</v>
      </c>
      <c r="BX680" s="10">
        <f>'პრეზ. ფონდი'!I680</f>
        <v>0</v>
      </c>
      <c r="BY680" s="10">
        <f>'დაზუსტ. ნაერთი'!H680</f>
        <v>0</v>
      </c>
      <c r="BZ680" s="10">
        <f>'დაზუსტ. ბიუჯ.'!H680</f>
        <v>0</v>
      </c>
      <c r="CA680" s="10">
        <f>'დაზუსტ. საკუთ.'!H680</f>
        <v>0</v>
      </c>
    </row>
    <row r="681" spans="1:79" x14ac:dyDescent="0.25">
      <c r="A681" t="str">
        <f t="shared" si="265"/>
        <v>b</v>
      </c>
      <c r="B681" s="8"/>
      <c r="C681" s="9" t="s">
        <v>15</v>
      </c>
      <c r="D681" s="10">
        <f t="shared" si="266"/>
        <v>0</v>
      </c>
      <c r="E681" s="10">
        <f t="shared" si="267"/>
        <v>0</v>
      </c>
      <c r="F681" s="10">
        <f t="shared" si="268"/>
        <v>0</v>
      </c>
      <c r="G681" s="10">
        <f t="shared" si="268"/>
        <v>0</v>
      </c>
      <c r="H681" s="10">
        <f t="shared" si="268"/>
        <v>0</v>
      </c>
      <c r="I681" s="10">
        <f t="shared" si="268"/>
        <v>0</v>
      </c>
      <c r="J681" s="10">
        <f t="shared" si="269"/>
        <v>0</v>
      </c>
      <c r="K681" s="10">
        <f t="shared" si="269"/>
        <v>0</v>
      </c>
      <c r="L681" s="10">
        <f t="shared" si="269"/>
        <v>0</v>
      </c>
      <c r="M681" s="10">
        <f t="shared" si="269"/>
        <v>0</v>
      </c>
      <c r="O681" s="10">
        <f t="shared" si="270"/>
        <v>0</v>
      </c>
      <c r="P681" s="10">
        <f>'დამტკ. ბიუჯ.'!E681</f>
        <v>0</v>
      </c>
      <c r="Q681" s="10">
        <f>'დამტკ. საკუთ.'!E681</f>
        <v>0</v>
      </c>
      <c r="R681" s="10">
        <f>'ცვლილ. ბიუჯ.'!F681</f>
        <v>0</v>
      </c>
      <c r="S681" s="10">
        <f>'ცვლილ. საკუთ.'!F681</f>
        <v>0</v>
      </c>
      <c r="T681" s="10">
        <f>'მთავრ. ფონდი'!F681</f>
        <v>0</v>
      </c>
      <c r="U681" s="10">
        <f>'პრეზ. ფონდი'!F681</f>
        <v>0</v>
      </c>
      <c r="V681" s="10">
        <f>'დაზუსტ. ნაერთი'!E681</f>
        <v>0</v>
      </c>
      <c r="W681" s="10">
        <f>'დაზუსტ. ბიუჯ.'!E681</f>
        <v>0</v>
      </c>
      <c r="X681" s="10">
        <f>'დაზუსტ. საკუთ.'!E681</f>
        <v>0</v>
      </c>
      <c r="Z681" s="10">
        <f t="shared" si="271"/>
        <v>0</v>
      </c>
      <c r="AA681" s="10">
        <f>'დამტკ. ბიუჯ.'!F681</f>
        <v>0</v>
      </c>
      <c r="AB681" s="10">
        <f>'დამტკ. საკუთ.'!F681</f>
        <v>0</v>
      </c>
      <c r="AC681" s="10">
        <f>'ცვლილ. ბიუჯ.'!G681</f>
        <v>0</v>
      </c>
      <c r="AD681" s="10">
        <f>'ცვლილ. საკუთ.'!G681</f>
        <v>0</v>
      </c>
      <c r="AE681" s="10">
        <f>'მთავრ. ფონდი'!G681</f>
        <v>0</v>
      </c>
      <c r="AF681" s="10">
        <f>'პრეზ. ფონდი'!G681</f>
        <v>0</v>
      </c>
      <c r="AG681" s="10">
        <f>'დაზუსტ. ნაერთი'!F681</f>
        <v>0</v>
      </c>
      <c r="AH681" s="10">
        <f>'დაზუსტ. ბიუჯ.'!F681</f>
        <v>0</v>
      </c>
      <c r="AI681" s="10">
        <f>'დაზუსტ. საკუთ.'!F681</f>
        <v>0</v>
      </c>
      <c r="AK681" s="10">
        <f t="shared" si="272"/>
        <v>0</v>
      </c>
      <c r="AL681" s="10">
        <f t="shared" si="273"/>
        <v>0</v>
      </c>
      <c r="AM681" s="10">
        <f t="shared" si="274"/>
        <v>0</v>
      </c>
      <c r="AN681" s="10">
        <f t="shared" si="274"/>
        <v>0</v>
      </c>
      <c r="AO681" s="10">
        <f t="shared" si="274"/>
        <v>0</v>
      </c>
      <c r="AP681" s="10">
        <f t="shared" si="274"/>
        <v>0</v>
      </c>
      <c r="AQ681" s="10">
        <f t="shared" si="275"/>
        <v>0</v>
      </c>
      <c r="AR681" s="10">
        <f t="shared" si="275"/>
        <v>0</v>
      </c>
      <c r="AS681" s="10">
        <f t="shared" si="275"/>
        <v>0</v>
      </c>
      <c r="AT681" s="10">
        <f t="shared" si="275"/>
        <v>0</v>
      </c>
      <c r="AV681" s="10">
        <f t="shared" si="276"/>
        <v>0</v>
      </c>
      <c r="AW681" s="10">
        <f>'დამტკ. ბიუჯ.'!G681</f>
        <v>0</v>
      </c>
      <c r="AX681" s="10">
        <f>'დამტკ. საკუთ.'!G681</f>
        <v>0</v>
      </c>
      <c r="AY681" s="10">
        <f>'ცვლილ. ბიუჯ.'!H681</f>
        <v>0</v>
      </c>
      <c r="AZ681" s="10">
        <f>'ცვლილ. საკუთ.'!H681</f>
        <v>0</v>
      </c>
      <c r="BA681" s="10">
        <f>'მთავრ. ფონდი'!H681</f>
        <v>0</v>
      </c>
      <c r="BB681" s="10">
        <f>'პრეზ. ფონდი'!H681</f>
        <v>0</v>
      </c>
      <c r="BC681" s="10">
        <f>'დაზუსტ. ნაერთი'!G681</f>
        <v>0</v>
      </c>
      <c r="BD681" s="10">
        <f>'დაზუსტ. ბიუჯ.'!G681</f>
        <v>0</v>
      </c>
      <c r="BE681" s="10">
        <f>'დაზუსტ. საკუთ.'!G681</f>
        <v>0</v>
      </c>
      <c r="BG681" s="10">
        <f t="shared" si="277"/>
        <v>0</v>
      </c>
      <c r="BH681" s="10">
        <f t="shared" si="277"/>
        <v>0</v>
      </c>
      <c r="BI681" s="10">
        <f t="shared" si="277"/>
        <v>0</v>
      </c>
      <c r="BJ681" s="10">
        <f t="shared" si="277"/>
        <v>0</v>
      </c>
      <c r="BK681" s="10">
        <f t="shared" si="278"/>
        <v>0</v>
      </c>
      <c r="BL681" s="10">
        <f t="shared" si="278"/>
        <v>0</v>
      </c>
      <c r="BM681" s="10">
        <f t="shared" si="278"/>
        <v>0</v>
      </c>
      <c r="BN681" s="10">
        <f t="shared" si="278"/>
        <v>0</v>
      </c>
      <c r="BO681" s="10">
        <f t="shared" si="281"/>
        <v>0</v>
      </c>
      <c r="BP681" s="10">
        <f t="shared" si="280"/>
        <v>0</v>
      </c>
      <c r="BR681" s="10">
        <f t="shared" si="279"/>
        <v>0</v>
      </c>
      <c r="BS681" s="10">
        <f>'დამტკ. ბიუჯ.'!H681</f>
        <v>0</v>
      </c>
      <c r="BT681" s="10">
        <f>'დამტკ. საკუთ.'!H681</f>
        <v>0</v>
      </c>
      <c r="BU681" s="10">
        <f>'ცვლილ. ბიუჯ.'!I681</f>
        <v>0</v>
      </c>
      <c r="BV681" s="10">
        <f>'ცვლილ. საკუთ.'!I681</f>
        <v>0</v>
      </c>
      <c r="BW681" s="10">
        <f>'მთავრ. ფონდი'!I681</f>
        <v>0</v>
      </c>
      <c r="BX681" s="10">
        <f>'პრეზ. ფონდი'!I681</f>
        <v>0</v>
      </c>
      <c r="BY681" s="10">
        <f>'დაზუსტ. ნაერთი'!H681</f>
        <v>0</v>
      </c>
      <c r="BZ681" s="10">
        <f>'დაზუსტ. ბიუჯ.'!H681</f>
        <v>0</v>
      </c>
      <c r="CA681" s="10">
        <f>'დაზუსტ. საკუთ.'!H681</f>
        <v>0</v>
      </c>
    </row>
    <row r="682" spans="1:79" x14ac:dyDescent="0.25">
      <c r="A682" t="str">
        <f t="shared" si="265"/>
        <v>a</v>
      </c>
      <c r="B682" s="8"/>
      <c r="C682" s="9" t="s">
        <v>16</v>
      </c>
      <c r="D682" s="10">
        <f t="shared" si="266"/>
        <v>12637000</v>
      </c>
      <c r="E682" s="10">
        <f t="shared" si="267"/>
        <v>12637000</v>
      </c>
      <c r="F682" s="10">
        <f t="shared" si="268"/>
        <v>0</v>
      </c>
      <c r="G682" s="10">
        <f t="shared" si="268"/>
        <v>0</v>
      </c>
      <c r="H682" s="10">
        <f t="shared" si="268"/>
        <v>0</v>
      </c>
      <c r="I682" s="10">
        <f t="shared" si="268"/>
        <v>0</v>
      </c>
      <c r="J682" s="10">
        <f t="shared" si="269"/>
        <v>0</v>
      </c>
      <c r="K682" s="10">
        <f t="shared" si="269"/>
        <v>12637000</v>
      </c>
      <c r="L682" s="10">
        <f t="shared" si="269"/>
        <v>12637000</v>
      </c>
      <c r="M682" s="10">
        <f t="shared" si="269"/>
        <v>0</v>
      </c>
      <c r="O682" s="10">
        <f t="shared" si="270"/>
        <v>3100000</v>
      </c>
      <c r="P682" s="10">
        <f>'დამტკ. ბიუჯ.'!E682</f>
        <v>3100000</v>
      </c>
      <c r="Q682" s="10">
        <f>'დამტკ. საკუთ.'!E682</f>
        <v>0</v>
      </c>
      <c r="R682" s="10">
        <f>'ცვლილ. ბიუჯ.'!F682</f>
        <v>-443000</v>
      </c>
      <c r="S682" s="10">
        <f>'ცვლილ. საკუთ.'!F682</f>
        <v>0</v>
      </c>
      <c r="T682" s="10">
        <f>'მთავრ. ფონდი'!F682</f>
        <v>0</v>
      </c>
      <c r="U682" s="10">
        <f>'პრეზ. ფონდი'!F682</f>
        <v>0</v>
      </c>
      <c r="V682" s="10">
        <f>'დაზუსტ. ნაერთი'!E682</f>
        <v>2657000</v>
      </c>
      <c r="W682" s="10">
        <f>'დაზუსტ. ბიუჯ.'!E682</f>
        <v>2657000</v>
      </c>
      <c r="X682" s="10">
        <f>'დაზუსტ. საკუთ.'!E682</f>
        <v>0</v>
      </c>
      <c r="Z682" s="10">
        <f t="shared" si="271"/>
        <v>3380000</v>
      </c>
      <c r="AA682" s="10">
        <f>'დამტკ. ბიუჯ.'!F682</f>
        <v>3380000</v>
      </c>
      <c r="AB682" s="10">
        <f>'დამტკ. საკუთ.'!F682</f>
        <v>0</v>
      </c>
      <c r="AC682" s="10">
        <f>'ცვლილ. ბიუჯ.'!G682</f>
        <v>443000</v>
      </c>
      <c r="AD682" s="10">
        <f>'ცვლილ. საკუთ.'!G682</f>
        <v>0</v>
      </c>
      <c r="AE682" s="10">
        <f>'მთავრ. ფონდი'!G682</f>
        <v>0</v>
      </c>
      <c r="AF682" s="10">
        <f>'პრეზ. ფონდი'!G682</f>
        <v>0</v>
      </c>
      <c r="AG682" s="10">
        <f>'დაზუსტ. ნაერთი'!F682</f>
        <v>3823000</v>
      </c>
      <c r="AH682" s="10">
        <f>'დაზუსტ. ბიუჯ.'!F682</f>
        <v>3823000</v>
      </c>
      <c r="AI682" s="10">
        <f>'დაზუსტ. საკუთ.'!F682</f>
        <v>0</v>
      </c>
      <c r="AK682" s="10">
        <f t="shared" si="272"/>
        <v>6480000</v>
      </c>
      <c r="AL682" s="10">
        <f t="shared" si="273"/>
        <v>6480000</v>
      </c>
      <c r="AM682" s="10">
        <f t="shared" si="274"/>
        <v>0</v>
      </c>
      <c r="AN682" s="10">
        <f t="shared" si="274"/>
        <v>0</v>
      </c>
      <c r="AO682" s="10">
        <f t="shared" si="274"/>
        <v>0</v>
      </c>
      <c r="AP682" s="10">
        <f t="shared" si="274"/>
        <v>0</v>
      </c>
      <c r="AQ682" s="10">
        <f t="shared" si="275"/>
        <v>0</v>
      </c>
      <c r="AR682" s="10">
        <f t="shared" si="275"/>
        <v>6480000</v>
      </c>
      <c r="AS682" s="10">
        <f t="shared" si="275"/>
        <v>6480000</v>
      </c>
      <c r="AT682" s="10">
        <f t="shared" si="275"/>
        <v>0</v>
      </c>
      <c r="AV682" s="10">
        <f t="shared" si="276"/>
        <v>3157000</v>
      </c>
      <c r="AW682" s="10">
        <f>'დამტკ. ბიუჯ.'!G682</f>
        <v>3157000</v>
      </c>
      <c r="AX682" s="10">
        <f>'დამტკ. საკუთ.'!G682</f>
        <v>0</v>
      </c>
      <c r="AY682" s="10">
        <f>'ცვლილ. ბიუჯ.'!H682</f>
        <v>0</v>
      </c>
      <c r="AZ682" s="10">
        <f>'ცვლილ. საკუთ.'!H682</f>
        <v>0</v>
      </c>
      <c r="BA682" s="10">
        <f>'მთავრ. ფონდი'!H682</f>
        <v>0</v>
      </c>
      <c r="BB682" s="10">
        <f>'პრეზ. ფონდი'!H682</f>
        <v>0</v>
      </c>
      <c r="BC682" s="10">
        <f>'დაზუსტ. ნაერთი'!G682</f>
        <v>3157000</v>
      </c>
      <c r="BD682" s="10">
        <f>'დაზუსტ. ბიუჯ.'!G682</f>
        <v>3157000</v>
      </c>
      <c r="BE682" s="10">
        <f>'დაზუსტ. საკუთ.'!G682</f>
        <v>0</v>
      </c>
      <c r="BG682" s="10">
        <f t="shared" si="277"/>
        <v>9637000</v>
      </c>
      <c r="BH682" s="10">
        <f t="shared" si="277"/>
        <v>9637000</v>
      </c>
      <c r="BI682" s="10">
        <f t="shared" si="277"/>
        <v>0</v>
      </c>
      <c r="BJ682" s="10">
        <f t="shared" si="277"/>
        <v>0</v>
      </c>
      <c r="BK682" s="10">
        <f t="shared" si="278"/>
        <v>0</v>
      </c>
      <c r="BL682" s="10">
        <f t="shared" si="278"/>
        <v>0</v>
      </c>
      <c r="BM682" s="10">
        <f t="shared" si="278"/>
        <v>0</v>
      </c>
      <c r="BN682" s="10">
        <f t="shared" si="278"/>
        <v>9637000</v>
      </c>
      <c r="BO682" s="10">
        <f t="shared" si="281"/>
        <v>9637000</v>
      </c>
      <c r="BP682" s="10">
        <f t="shared" si="280"/>
        <v>0</v>
      </c>
      <c r="BR682" s="10">
        <f t="shared" si="279"/>
        <v>3000000</v>
      </c>
      <c r="BS682" s="10">
        <f>'დამტკ. ბიუჯ.'!H682</f>
        <v>3000000</v>
      </c>
      <c r="BT682" s="10">
        <f>'დამტკ. საკუთ.'!H682</f>
        <v>0</v>
      </c>
      <c r="BU682" s="10">
        <f>'ცვლილ. ბიუჯ.'!I682</f>
        <v>0</v>
      </c>
      <c r="BV682" s="10">
        <f>'ცვლილ. საკუთ.'!I682</f>
        <v>0</v>
      </c>
      <c r="BW682" s="10">
        <f>'მთავრ. ფონდი'!I682</f>
        <v>0</v>
      </c>
      <c r="BX682" s="10">
        <f>'პრეზ. ფონდი'!I682</f>
        <v>0</v>
      </c>
      <c r="BY682" s="10">
        <f>'დაზუსტ. ნაერთი'!H682</f>
        <v>3000000</v>
      </c>
      <c r="BZ682" s="10">
        <f>'დაზუსტ. ბიუჯ.'!H682</f>
        <v>3000000</v>
      </c>
      <c r="CA682" s="10">
        <f>'დაზუსტ. საკუთ.'!H682</f>
        <v>0</v>
      </c>
    </row>
    <row r="683" spans="1:79" x14ac:dyDescent="0.25">
      <c r="A683" t="str">
        <f t="shared" si="265"/>
        <v>b</v>
      </c>
      <c r="B683" s="8"/>
      <c r="C683" s="9" t="s">
        <v>17</v>
      </c>
      <c r="D683" s="10">
        <f t="shared" si="266"/>
        <v>0</v>
      </c>
      <c r="E683" s="10">
        <f t="shared" si="267"/>
        <v>0</v>
      </c>
      <c r="F683" s="10">
        <f t="shared" si="268"/>
        <v>0</v>
      </c>
      <c r="G683" s="10">
        <f t="shared" si="268"/>
        <v>0</v>
      </c>
      <c r="H683" s="10">
        <f t="shared" si="268"/>
        <v>0</v>
      </c>
      <c r="I683" s="10">
        <f t="shared" si="268"/>
        <v>0</v>
      </c>
      <c r="J683" s="10">
        <f t="shared" si="269"/>
        <v>0</v>
      </c>
      <c r="K683" s="10">
        <f t="shared" si="269"/>
        <v>0</v>
      </c>
      <c r="L683" s="10">
        <f t="shared" si="269"/>
        <v>0</v>
      </c>
      <c r="M683" s="10">
        <f t="shared" si="269"/>
        <v>0</v>
      </c>
      <c r="O683" s="10">
        <f t="shared" si="270"/>
        <v>0</v>
      </c>
      <c r="P683" s="10">
        <f>'დამტკ. ბიუჯ.'!E683</f>
        <v>0</v>
      </c>
      <c r="Q683" s="10">
        <f>'დამტკ. საკუთ.'!E683</f>
        <v>0</v>
      </c>
      <c r="R683" s="10">
        <f>'ცვლილ. ბიუჯ.'!F683</f>
        <v>0</v>
      </c>
      <c r="S683" s="10">
        <f>'ცვლილ. საკუთ.'!F683</f>
        <v>0</v>
      </c>
      <c r="T683" s="10">
        <f>'მთავრ. ფონდი'!F683</f>
        <v>0</v>
      </c>
      <c r="U683" s="10">
        <f>'პრეზ. ფონდი'!F683</f>
        <v>0</v>
      </c>
      <c r="V683" s="10">
        <f>'დაზუსტ. ნაერთი'!E683</f>
        <v>0</v>
      </c>
      <c r="W683" s="10">
        <f>'დაზუსტ. ბიუჯ.'!E683</f>
        <v>0</v>
      </c>
      <c r="X683" s="10">
        <f>'დაზუსტ. საკუთ.'!E683</f>
        <v>0</v>
      </c>
      <c r="Z683" s="10">
        <f t="shared" si="271"/>
        <v>0</v>
      </c>
      <c r="AA683" s="10">
        <f>'დამტკ. ბიუჯ.'!F683</f>
        <v>0</v>
      </c>
      <c r="AB683" s="10">
        <f>'დამტკ. საკუთ.'!F683</f>
        <v>0</v>
      </c>
      <c r="AC683" s="10">
        <f>'ცვლილ. ბიუჯ.'!G683</f>
        <v>0</v>
      </c>
      <c r="AD683" s="10">
        <f>'ცვლილ. საკუთ.'!G683</f>
        <v>0</v>
      </c>
      <c r="AE683" s="10">
        <f>'მთავრ. ფონდი'!G683</f>
        <v>0</v>
      </c>
      <c r="AF683" s="10">
        <f>'პრეზ. ფონდი'!G683</f>
        <v>0</v>
      </c>
      <c r="AG683" s="10">
        <f>'დაზუსტ. ნაერთი'!F683</f>
        <v>0</v>
      </c>
      <c r="AH683" s="10">
        <f>'დაზუსტ. ბიუჯ.'!F683</f>
        <v>0</v>
      </c>
      <c r="AI683" s="10">
        <f>'დაზუსტ. საკუთ.'!F683</f>
        <v>0</v>
      </c>
      <c r="AK683" s="10">
        <f t="shared" si="272"/>
        <v>0</v>
      </c>
      <c r="AL683" s="10">
        <f t="shared" si="273"/>
        <v>0</v>
      </c>
      <c r="AM683" s="10">
        <f t="shared" si="274"/>
        <v>0</v>
      </c>
      <c r="AN683" s="10">
        <f t="shared" si="274"/>
        <v>0</v>
      </c>
      <c r="AO683" s="10">
        <f t="shared" si="274"/>
        <v>0</v>
      </c>
      <c r="AP683" s="10">
        <f t="shared" si="274"/>
        <v>0</v>
      </c>
      <c r="AQ683" s="10">
        <f t="shared" si="275"/>
        <v>0</v>
      </c>
      <c r="AR683" s="10">
        <f t="shared" si="275"/>
        <v>0</v>
      </c>
      <c r="AS683" s="10">
        <f t="shared" si="275"/>
        <v>0</v>
      </c>
      <c r="AT683" s="10">
        <f t="shared" si="275"/>
        <v>0</v>
      </c>
      <c r="AV683" s="10">
        <f t="shared" si="276"/>
        <v>0</v>
      </c>
      <c r="AW683" s="10">
        <f>'დამტკ. ბიუჯ.'!G683</f>
        <v>0</v>
      </c>
      <c r="AX683" s="10">
        <f>'დამტკ. საკუთ.'!G683</f>
        <v>0</v>
      </c>
      <c r="AY683" s="10">
        <f>'ცვლილ. ბიუჯ.'!H683</f>
        <v>0</v>
      </c>
      <c r="AZ683" s="10">
        <f>'ცვლილ. საკუთ.'!H683</f>
        <v>0</v>
      </c>
      <c r="BA683" s="10">
        <f>'მთავრ. ფონდი'!H683</f>
        <v>0</v>
      </c>
      <c r="BB683" s="10">
        <f>'პრეზ. ფონდი'!H683</f>
        <v>0</v>
      </c>
      <c r="BC683" s="10">
        <f>'დაზუსტ. ნაერთი'!G683</f>
        <v>0</v>
      </c>
      <c r="BD683" s="10">
        <f>'დაზუსტ. ბიუჯ.'!G683</f>
        <v>0</v>
      </c>
      <c r="BE683" s="10">
        <f>'დაზუსტ. საკუთ.'!G683</f>
        <v>0</v>
      </c>
      <c r="BG683" s="10">
        <f t="shared" si="277"/>
        <v>0</v>
      </c>
      <c r="BH683" s="10">
        <f t="shared" si="277"/>
        <v>0</v>
      </c>
      <c r="BI683" s="10">
        <f t="shared" si="277"/>
        <v>0</v>
      </c>
      <c r="BJ683" s="10">
        <f t="shared" si="277"/>
        <v>0</v>
      </c>
      <c r="BK683" s="10">
        <f t="shared" si="278"/>
        <v>0</v>
      </c>
      <c r="BL683" s="10">
        <f t="shared" si="278"/>
        <v>0</v>
      </c>
      <c r="BM683" s="10">
        <f t="shared" si="278"/>
        <v>0</v>
      </c>
      <c r="BN683" s="10">
        <f t="shared" si="278"/>
        <v>0</v>
      </c>
      <c r="BO683" s="10">
        <f t="shared" si="281"/>
        <v>0</v>
      </c>
      <c r="BP683" s="10">
        <f t="shared" si="280"/>
        <v>0</v>
      </c>
      <c r="BR683" s="10">
        <f t="shared" si="279"/>
        <v>0</v>
      </c>
      <c r="BS683" s="10">
        <f>'დამტკ. ბიუჯ.'!H683</f>
        <v>0</v>
      </c>
      <c r="BT683" s="10">
        <f>'დამტკ. საკუთ.'!H683</f>
        <v>0</v>
      </c>
      <c r="BU683" s="10">
        <f>'ცვლილ. ბიუჯ.'!I683</f>
        <v>0</v>
      </c>
      <c r="BV683" s="10">
        <f>'ცვლილ. საკუთ.'!I683</f>
        <v>0</v>
      </c>
      <c r="BW683" s="10">
        <f>'მთავრ. ფონდი'!I683</f>
        <v>0</v>
      </c>
      <c r="BX683" s="10">
        <f>'პრეზ. ფონდი'!I683</f>
        <v>0</v>
      </c>
      <c r="BY683" s="10">
        <f>'დაზუსტ. ნაერთი'!H683</f>
        <v>0</v>
      </c>
      <c r="BZ683" s="10">
        <f>'დაზუსტ. ბიუჯ.'!H683</f>
        <v>0</v>
      </c>
      <c r="CA683" s="10">
        <f>'დაზუსტ. საკუთ.'!H683</f>
        <v>0</v>
      </c>
    </row>
    <row r="684" spans="1:79" x14ac:dyDescent="0.25">
      <c r="A684" t="str">
        <f t="shared" si="265"/>
        <v>b</v>
      </c>
      <c r="B684" s="5"/>
      <c r="C684" s="6" t="s">
        <v>18</v>
      </c>
      <c r="D684" s="7">
        <f t="shared" si="266"/>
        <v>0</v>
      </c>
      <c r="E684" s="7">
        <f t="shared" si="267"/>
        <v>0</v>
      </c>
      <c r="F684" s="7">
        <f t="shared" si="268"/>
        <v>0</v>
      </c>
      <c r="G684" s="7">
        <f t="shared" si="268"/>
        <v>0</v>
      </c>
      <c r="H684" s="7">
        <f t="shared" si="268"/>
        <v>0</v>
      </c>
      <c r="I684" s="7">
        <f t="shared" si="268"/>
        <v>0</v>
      </c>
      <c r="J684" s="7">
        <f t="shared" si="269"/>
        <v>0</v>
      </c>
      <c r="K684" s="7">
        <f t="shared" si="269"/>
        <v>0</v>
      </c>
      <c r="L684" s="7">
        <f t="shared" si="269"/>
        <v>0</v>
      </c>
      <c r="M684" s="7">
        <f t="shared" si="269"/>
        <v>0</v>
      </c>
      <c r="O684" s="7">
        <f t="shared" si="270"/>
        <v>0</v>
      </c>
      <c r="P684" s="7">
        <f>'დამტკ. ბიუჯ.'!E684</f>
        <v>0</v>
      </c>
      <c r="Q684" s="7">
        <f>'დამტკ. საკუთ.'!E684</f>
        <v>0</v>
      </c>
      <c r="R684" s="7">
        <f>'ცვლილ. ბიუჯ.'!F684</f>
        <v>0</v>
      </c>
      <c r="S684" s="7">
        <f>'ცვლილ. საკუთ.'!F684</f>
        <v>0</v>
      </c>
      <c r="T684" s="7">
        <f>'მთავრ. ფონდი'!F684</f>
        <v>0</v>
      </c>
      <c r="U684" s="7">
        <f>'პრეზ. ფონდი'!F684</f>
        <v>0</v>
      </c>
      <c r="V684" s="7">
        <f>'დაზუსტ. ნაერთი'!E684</f>
        <v>0</v>
      </c>
      <c r="W684" s="7">
        <f>'დაზუსტ. ბიუჯ.'!E684</f>
        <v>0</v>
      </c>
      <c r="X684" s="7">
        <f>'დაზუსტ. საკუთ.'!E684</f>
        <v>0</v>
      </c>
      <c r="Z684" s="7">
        <f t="shared" si="271"/>
        <v>0</v>
      </c>
      <c r="AA684" s="7">
        <f>'დამტკ. ბიუჯ.'!F684</f>
        <v>0</v>
      </c>
      <c r="AB684" s="7">
        <f>'დამტკ. საკუთ.'!F684</f>
        <v>0</v>
      </c>
      <c r="AC684" s="7">
        <f>'ცვლილ. ბიუჯ.'!G684</f>
        <v>0</v>
      </c>
      <c r="AD684" s="7">
        <f>'ცვლილ. საკუთ.'!G684</f>
        <v>0</v>
      </c>
      <c r="AE684" s="7">
        <f>'მთავრ. ფონდი'!G684</f>
        <v>0</v>
      </c>
      <c r="AF684" s="7">
        <f>'პრეზ. ფონდი'!G684</f>
        <v>0</v>
      </c>
      <c r="AG684" s="7">
        <f>'დაზუსტ. ნაერთი'!F684</f>
        <v>0</v>
      </c>
      <c r="AH684" s="7">
        <f>'დაზუსტ. ბიუჯ.'!F684</f>
        <v>0</v>
      </c>
      <c r="AI684" s="7">
        <f>'დაზუსტ. საკუთ.'!F684</f>
        <v>0</v>
      </c>
      <c r="AK684" s="7">
        <f t="shared" si="272"/>
        <v>0</v>
      </c>
      <c r="AL684" s="7">
        <f t="shared" si="273"/>
        <v>0</v>
      </c>
      <c r="AM684" s="7">
        <f t="shared" si="274"/>
        <v>0</v>
      </c>
      <c r="AN684" s="7">
        <f t="shared" si="274"/>
        <v>0</v>
      </c>
      <c r="AO684" s="7">
        <f t="shared" si="274"/>
        <v>0</v>
      </c>
      <c r="AP684" s="7">
        <f t="shared" si="274"/>
        <v>0</v>
      </c>
      <c r="AQ684" s="7">
        <f t="shared" si="275"/>
        <v>0</v>
      </c>
      <c r="AR684" s="7">
        <f t="shared" si="275"/>
        <v>0</v>
      </c>
      <c r="AS684" s="7">
        <f t="shared" si="275"/>
        <v>0</v>
      </c>
      <c r="AT684" s="7">
        <f t="shared" si="275"/>
        <v>0</v>
      </c>
      <c r="AV684" s="7">
        <f t="shared" si="276"/>
        <v>0</v>
      </c>
      <c r="AW684" s="7">
        <f>'დამტკ. ბიუჯ.'!G684</f>
        <v>0</v>
      </c>
      <c r="AX684" s="7">
        <f>'დამტკ. საკუთ.'!G684</f>
        <v>0</v>
      </c>
      <c r="AY684" s="7">
        <f>'ცვლილ. ბიუჯ.'!H684</f>
        <v>0</v>
      </c>
      <c r="AZ684" s="7">
        <f>'ცვლილ. საკუთ.'!H684</f>
        <v>0</v>
      </c>
      <c r="BA684" s="7">
        <f>'მთავრ. ფონდი'!H684</f>
        <v>0</v>
      </c>
      <c r="BB684" s="7">
        <f>'პრეზ. ფონდი'!H684</f>
        <v>0</v>
      </c>
      <c r="BC684" s="7">
        <f>'დაზუსტ. ნაერთი'!G684</f>
        <v>0</v>
      </c>
      <c r="BD684" s="7">
        <f>'დაზუსტ. ბიუჯ.'!G684</f>
        <v>0</v>
      </c>
      <c r="BE684" s="7">
        <f>'დაზუსტ. საკუთ.'!G684</f>
        <v>0</v>
      </c>
      <c r="BG684" s="7">
        <f t="shared" si="277"/>
        <v>0</v>
      </c>
      <c r="BH684" s="7">
        <f t="shared" si="277"/>
        <v>0</v>
      </c>
      <c r="BI684" s="7">
        <f t="shared" si="277"/>
        <v>0</v>
      </c>
      <c r="BJ684" s="7">
        <f t="shared" si="277"/>
        <v>0</v>
      </c>
      <c r="BK684" s="7">
        <f t="shared" si="278"/>
        <v>0</v>
      </c>
      <c r="BL684" s="7">
        <f t="shared" si="278"/>
        <v>0</v>
      </c>
      <c r="BM684" s="7">
        <f t="shared" si="278"/>
        <v>0</v>
      </c>
      <c r="BN684" s="7">
        <f t="shared" si="278"/>
        <v>0</v>
      </c>
      <c r="BO684" s="7">
        <f t="shared" si="281"/>
        <v>0</v>
      </c>
      <c r="BP684" s="7">
        <f t="shared" si="280"/>
        <v>0</v>
      </c>
      <c r="BR684" s="7">
        <f t="shared" si="279"/>
        <v>0</v>
      </c>
      <c r="BS684" s="7">
        <f>'დამტკ. ბიუჯ.'!H684</f>
        <v>0</v>
      </c>
      <c r="BT684" s="7">
        <f>'დამტკ. საკუთ.'!H684</f>
        <v>0</v>
      </c>
      <c r="BU684" s="7">
        <f>'ცვლილ. ბიუჯ.'!I684</f>
        <v>0</v>
      </c>
      <c r="BV684" s="7">
        <f>'ცვლილ. საკუთ.'!I684</f>
        <v>0</v>
      </c>
      <c r="BW684" s="7">
        <f>'მთავრ. ფონდი'!I684</f>
        <v>0</v>
      </c>
      <c r="BX684" s="7">
        <f>'პრეზ. ფონდი'!I684</f>
        <v>0</v>
      </c>
      <c r="BY684" s="7">
        <f>'დაზუსტ. ნაერთი'!H684</f>
        <v>0</v>
      </c>
      <c r="BZ684" s="7">
        <f>'დაზუსტ. ბიუჯ.'!H684</f>
        <v>0</v>
      </c>
      <c r="CA684" s="7">
        <f>'დაზუსტ. საკუთ.'!H684</f>
        <v>0</v>
      </c>
    </row>
    <row r="685" spans="1:79" x14ac:dyDescent="0.25">
      <c r="A685" t="str">
        <f t="shared" si="265"/>
        <v>b</v>
      </c>
      <c r="B685" s="5"/>
      <c r="C685" s="6" t="s">
        <v>19</v>
      </c>
      <c r="D685" s="7">
        <f t="shared" si="266"/>
        <v>0</v>
      </c>
      <c r="E685" s="7">
        <f t="shared" si="267"/>
        <v>0</v>
      </c>
      <c r="F685" s="7">
        <f t="shared" si="268"/>
        <v>0</v>
      </c>
      <c r="G685" s="7">
        <f t="shared" si="268"/>
        <v>0</v>
      </c>
      <c r="H685" s="7">
        <f t="shared" si="268"/>
        <v>0</v>
      </c>
      <c r="I685" s="7">
        <f t="shared" si="268"/>
        <v>0</v>
      </c>
      <c r="J685" s="7">
        <f t="shared" si="269"/>
        <v>0</v>
      </c>
      <c r="K685" s="7">
        <f t="shared" si="269"/>
        <v>0</v>
      </c>
      <c r="L685" s="7">
        <f t="shared" si="269"/>
        <v>0</v>
      </c>
      <c r="M685" s="7">
        <f t="shared" si="269"/>
        <v>0</v>
      </c>
      <c r="O685" s="7">
        <f t="shared" si="270"/>
        <v>0</v>
      </c>
      <c r="P685" s="7">
        <f>'დამტკ. ბიუჯ.'!E685</f>
        <v>0</v>
      </c>
      <c r="Q685" s="7">
        <f>'დამტკ. საკუთ.'!E685</f>
        <v>0</v>
      </c>
      <c r="R685" s="7">
        <f>'ცვლილ. ბიუჯ.'!F685</f>
        <v>0</v>
      </c>
      <c r="S685" s="7">
        <f>'ცვლილ. საკუთ.'!F685</f>
        <v>0</v>
      </c>
      <c r="T685" s="7">
        <f>'მთავრ. ფონდი'!F685</f>
        <v>0</v>
      </c>
      <c r="U685" s="7">
        <f>'პრეზ. ფონდი'!F685</f>
        <v>0</v>
      </c>
      <c r="V685" s="7">
        <f>'დაზუსტ. ნაერთი'!E685</f>
        <v>0</v>
      </c>
      <c r="W685" s="7">
        <f>'დაზუსტ. ბიუჯ.'!E685</f>
        <v>0</v>
      </c>
      <c r="X685" s="7">
        <f>'დაზუსტ. საკუთ.'!E685</f>
        <v>0</v>
      </c>
      <c r="Z685" s="7">
        <f t="shared" si="271"/>
        <v>0</v>
      </c>
      <c r="AA685" s="7">
        <f>'დამტკ. ბიუჯ.'!F685</f>
        <v>0</v>
      </c>
      <c r="AB685" s="7">
        <f>'დამტკ. საკუთ.'!F685</f>
        <v>0</v>
      </c>
      <c r="AC685" s="7">
        <f>'ცვლილ. ბიუჯ.'!G685</f>
        <v>0</v>
      </c>
      <c r="AD685" s="7">
        <f>'ცვლილ. საკუთ.'!G685</f>
        <v>0</v>
      </c>
      <c r="AE685" s="7">
        <f>'მთავრ. ფონდი'!G685</f>
        <v>0</v>
      </c>
      <c r="AF685" s="7">
        <f>'პრეზ. ფონდი'!G685</f>
        <v>0</v>
      </c>
      <c r="AG685" s="7">
        <f>'დაზუსტ. ნაერთი'!F685</f>
        <v>0</v>
      </c>
      <c r="AH685" s="7">
        <f>'დაზუსტ. ბიუჯ.'!F685</f>
        <v>0</v>
      </c>
      <c r="AI685" s="7">
        <f>'დაზუსტ. საკუთ.'!F685</f>
        <v>0</v>
      </c>
      <c r="AK685" s="7">
        <f t="shared" si="272"/>
        <v>0</v>
      </c>
      <c r="AL685" s="7">
        <f t="shared" si="273"/>
        <v>0</v>
      </c>
      <c r="AM685" s="7">
        <f t="shared" si="274"/>
        <v>0</v>
      </c>
      <c r="AN685" s="7">
        <f t="shared" si="274"/>
        <v>0</v>
      </c>
      <c r="AO685" s="7">
        <f t="shared" si="274"/>
        <v>0</v>
      </c>
      <c r="AP685" s="7">
        <f t="shared" si="274"/>
        <v>0</v>
      </c>
      <c r="AQ685" s="7">
        <f t="shared" si="275"/>
        <v>0</v>
      </c>
      <c r="AR685" s="7">
        <f t="shared" si="275"/>
        <v>0</v>
      </c>
      <c r="AS685" s="7">
        <f t="shared" si="275"/>
        <v>0</v>
      </c>
      <c r="AT685" s="7">
        <f t="shared" si="275"/>
        <v>0</v>
      </c>
      <c r="AV685" s="7">
        <f t="shared" si="276"/>
        <v>0</v>
      </c>
      <c r="AW685" s="7">
        <f>'დამტკ. ბიუჯ.'!G685</f>
        <v>0</v>
      </c>
      <c r="AX685" s="7">
        <f>'დამტკ. საკუთ.'!G685</f>
        <v>0</v>
      </c>
      <c r="AY685" s="7">
        <f>'ცვლილ. ბიუჯ.'!H685</f>
        <v>0</v>
      </c>
      <c r="AZ685" s="7">
        <f>'ცვლილ. საკუთ.'!H685</f>
        <v>0</v>
      </c>
      <c r="BA685" s="7">
        <f>'მთავრ. ფონდი'!H685</f>
        <v>0</v>
      </c>
      <c r="BB685" s="7">
        <f>'პრეზ. ფონდი'!H685</f>
        <v>0</v>
      </c>
      <c r="BC685" s="7">
        <f>'დაზუსტ. ნაერთი'!G685</f>
        <v>0</v>
      </c>
      <c r="BD685" s="7">
        <f>'დაზუსტ. ბიუჯ.'!G685</f>
        <v>0</v>
      </c>
      <c r="BE685" s="7">
        <f>'დაზუსტ. საკუთ.'!G685</f>
        <v>0</v>
      </c>
      <c r="BG685" s="7">
        <f t="shared" si="277"/>
        <v>0</v>
      </c>
      <c r="BH685" s="7">
        <f t="shared" si="277"/>
        <v>0</v>
      </c>
      <c r="BI685" s="7">
        <f t="shared" si="277"/>
        <v>0</v>
      </c>
      <c r="BJ685" s="7">
        <f t="shared" si="277"/>
        <v>0</v>
      </c>
      <c r="BK685" s="7">
        <f t="shared" si="278"/>
        <v>0</v>
      </c>
      <c r="BL685" s="7">
        <f t="shared" si="278"/>
        <v>0</v>
      </c>
      <c r="BM685" s="7">
        <f t="shared" si="278"/>
        <v>0</v>
      </c>
      <c r="BN685" s="7">
        <f t="shared" si="278"/>
        <v>0</v>
      </c>
      <c r="BO685" s="7">
        <f t="shared" si="281"/>
        <v>0</v>
      </c>
      <c r="BP685" s="7">
        <f t="shared" si="280"/>
        <v>0</v>
      </c>
      <c r="BR685" s="7">
        <f t="shared" si="279"/>
        <v>0</v>
      </c>
      <c r="BS685" s="7">
        <f>'დამტკ. ბიუჯ.'!H685</f>
        <v>0</v>
      </c>
      <c r="BT685" s="7">
        <f>'დამტკ. საკუთ.'!H685</f>
        <v>0</v>
      </c>
      <c r="BU685" s="7">
        <f>'ცვლილ. ბიუჯ.'!I685</f>
        <v>0</v>
      </c>
      <c r="BV685" s="7">
        <f>'ცვლილ. საკუთ.'!I685</f>
        <v>0</v>
      </c>
      <c r="BW685" s="7">
        <f>'მთავრ. ფონდი'!I685</f>
        <v>0</v>
      </c>
      <c r="BX685" s="7">
        <f>'პრეზ. ფონდი'!I685</f>
        <v>0</v>
      </c>
      <c r="BY685" s="7">
        <f>'დაზუსტ. ნაერთი'!H685</f>
        <v>0</v>
      </c>
      <c r="BZ685" s="7">
        <f>'დაზუსტ. ბიუჯ.'!H685</f>
        <v>0</v>
      </c>
      <c r="CA685" s="7">
        <f>'დაზუსტ. საკუთ.'!H685</f>
        <v>0</v>
      </c>
    </row>
    <row r="686" spans="1:79" ht="15.75" thickBot="1" x14ac:dyDescent="0.3">
      <c r="A686" t="str">
        <f t="shared" si="265"/>
        <v>b</v>
      </c>
      <c r="B686" s="11"/>
      <c r="C686" s="12" t="s">
        <v>20</v>
      </c>
      <c r="D686" s="13">
        <f t="shared" si="266"/>
        <v>0</v>
      </c>
      <c r="E686" s="13">
        <f t="shared" si="267"/>
        <v>0</v>
      </c>
      <c r="F686" s="13">
        <f t="shared" si="268"/>
        <v>0</v>
      </c>
      <c r="G686" s="13">
        <f t="shared" si="268"/>
        <v>0</v>
      </c>
      <c r="H686" s="13">
        <f t="shared" si="268"/>
        <v>0</v>
      </c>
      <c r="I686" s="13">
        <f t="shared" si="268"/>
        <v>0</v>
      </c>
      <c r="J686" s="13">
        <f t="shared" si="269"/>
        <v>0</v>
      </c>
      <c r="K686" s="13">
        <f t="shared" si="269"/>
        <v>0</v>
      </c>
      <c r="L686" s="13">
        <f t="shared" si="269"/>
        <v>0</v>
      </c>
      <c r="M686" s="13">
        <f t="shared" si="269"/>
        <v>0</v>
      </c>
      <c r="O686" s="13">
        <f t="shared" si="270"/>
        <v>0</v>
      </c>
      <c r="P686" s="13">
        <f>'დამტკ. ბიუჯ.'!E686</f>
        <v>0</v>
      </c>
      <c r="Q686" s="13">
        <f>'დამტკ. საკუთ.'!E686</f>
        <v>0</v>
      </c>
      <c r="R686" s="13">
        <f>'ცვლილ. ბიუჯ.'!F686</f>
        <v>0</v>
      </c>
      <c r="S686" s="13">
        <f>'ცვლილ. საკუთ.'!F686</f>
        <v>0</v>
      </c>
      <c r="T686" s="13">
        <f>'მთავრ. ფონდი'!F686</f>
        <v>0</v>
      </c>
      <c r="U686" s="13">
        <f>'პრეზ. ფონდი'!F686</f>
        <v>0</v>
      </c>
      <c r="V686" s="13">
        <f>'დაზუსტ. ნაერთი'!E686</f>
        <v>0</v>
      </c>
      <c r="W686" s="13">
        <f>'დაზუსტ. ბიუჯ.'!E686</f>
        <v>0</v>
      </c>
      <c r="X686" s="13">
        <f>'დაზუსტ. საკუთ.'!E686</f>
        <v>0</v>
      </c>
      <c r="Z686" s="13">
        <f t="shared" si="271"/>
        <v>0</v>
      </c>
      <c r="AA686" s="13">
        <f>'დამტკ. ბიუჯ.'!F686</f>
        <v>0</v>
      </c>
      <c r="AB686" s="13">
        <f>'დამტკ. საკუთ.'!F686</f>
        <v>0</v>
      </c>
      <c r="AC686" s="13">
        <f>'ცვლილ. ბიუჯ.'!G686</f>
        <v>0</v>
      </c>
      <c r="AD686" s="13">
        <f>'ცვლილ. საკუთ.'!G686</f>
        <v>0</v>
      </c>
      <c r="AE686" s="13">
        <f>'მთავრ. ფონდი'!G686</f>
        <v>0</v>
      </c>
      <c r="AF686" s="13">
        <f>'პრეზ. ფონდი'!G686</f>
        <v>0</v>
      </c>
      <c r="AG686" s="13">
        <f>'დაზუსტ. ნაერთი'!F686</f>
        <v>0</v>
      </c>
      <c r="AH686" s="13">
        <f>'დაზუსტ. ბიუჯ.'!F686</f>
        <v>0</v>
      </c>
      <c r="AI686" s="13">
        <f>'დაზუსტ. საკუთ.'!F686</f>
        <v>0</v>
      </c>
      <c r="AK686" s="13">
        <f t="shared" si="272"/>
        <v>0</v>
      </c>
      <c r="AL686" s="13">
        <f t="shared" si="273"/>
        <v>0</v>
      </c>
      <c r="AM686" s="13">
        <f t="shared" si="274"/>
        <v>0</v>
      </c>
      <c r="AN686" s="13">
        <f t="shared" si="274"/>
        <v>0</v>
      </c>
      <c r="AO686" s="13">
        <f t="shared" si="274"/>
        <v>0</v>
      </c>
      <c r="AP686" s="13">
        <f t="shared" si="274"/>
        <v>0</v>
      </c>
      <c r="AQ686" s="13">
        <f t="shared" si="275"/>
        <v>0</v>
      </c>
      <c r="AR686" s="13">
        <f t="shared" si="275"/>
        <v>0</v>
      </c>
      <c r="AS686" s="13">
        <f t="shared" si="275"/>
        <v>0</v>
      </c>
      <c r="AT686" s="13">
        <f t="shared" si="275"/>
        <v>0</v>
      </c>
      <c r="AV686" s="13">
        <f t="shared" si="276"/>
        <v>0</v>
      </c>
      <c r="AW686" s="13">
        <f>'დამტკ. ბიუჯ.'!G686</f>
        <v>0</v>
      </c>
      <c r="AX686" s="13">
        <f>'დამტკ. საკუთ.'!G686</f>
        <v>0</v>
      </c>
      <c r="AY686" s="13">
        <f>'ცვლილ. ბიუჯ.'!H686</f>
        <v>0</v>
      </c>
      <c r="AZ686" s="13">
        <f>'ცვლილ. საკუთ.'!H686</f>
        <v>0</v>
      </c>
      <c r="BA686" s="13">
        <f>'მთავრ. ფონდი'!H686</f>
        <v>0</v>
      </c>
      <c r="BB686" s="13">
        <f>'პრეზ. ფონდი'!H686</f>
        <v>0</v>
      </c>
      <c r="BC686" s="13">
        <f>'დაზუსტ. ნაერთი'!G686</f>
        <v>0</v>
      </c>
      <c r="BD686" s="13">
        <f>'დაზუსტ. ბიუჯ.'!G686</f>
        <v>0</v>
      </c>
      <c r="BE686" s="13">
        <f>'დაზუსტ. საკუთ.'!G686</f>
        <v>0</v>
      </c>
      <c r="BG686" s="13">
        <f t="shared" si="277"/>
        <v>0</v>
      </c>
      <c r="BH686" s="13">
        <f t="shared" si="277"/>
        <v>0</v>
      </c>
      <c r="BI686" s="13">
        <f t="shared" si="277"/>
        <v>0</v>
      </c>
      <c r="BJ686" s="13">
        <f t="shared" si="277"/>
        <v>0</v>
      </c>
      <c r="BK686" s="13">
        <f t="shared" si="278"/>
        <v>0</v>
      </c>
      <c r="BL686" s="13">
        <f t="shared" si="278"/>
        <v>0</v>
      </c>
      <c r="BM686" s="13">
        <f t="shared" si="278"/>
        <v>0</v>
      </c>
      <c r="BN686" s="13">
        <f t="shared" si="278"/>
        <v>0</v>
      </c>
      <c r="BO686" s="13">
        <f t="shared" si="281"/>
        <v>0</v>
      </c>
      <c r="BP686" s="13">
        <f t="shared" si="280"/>
        <v>0</v>
      </c>
      <c r="BR686" s="13">
        <f t="shared" si="279"/>
        <v>0</v>
      </c>
      <c r="BS686" s="13">
        <f>'დამტკ. ბიუჯ.'!H686</f>
        <v>0</v>
      </c>
      <c r="BT686" s="13">
        <f>'დამტკ. საკუთ.'!H686</f>
        <v>0</v>
      </c>
      <c r="BU686" s="13">
        <f>'ცვლილ. ბიუჯ.'!I686</f>
        <v>0</v>
      </c>
      <c r="BV686" s="13">
        <f>'ცვლილ. საკუთ.'!I686</f>
        <v>0</v>
      </c>
      <c r="BW686" s="13">
        <f>'მთავრ. ფონდი'!I686</f>
        <v>0</v>
      </c>
      <c r="BX686" s="13">
        <f>'პრეზ. ფონდი'!I686</f>
        <v>0</v>
      </c>
      <c r="BY686" s="13">
        <f>'დაზუსტ. ნაერთი'!H686</f>
        <v>0</v>
      </c>
      <c r="BZ686" s="13">
        <f>'დაზუსტ. ბიუჯ.'!H686</f>
        <v>0</v>
      </c>
      <c r="CA686" s="13">
        <f>'დაზუსტ. საკუთ.'!H686</f>
        <v>0</v>
      </c>
    </row>
    <row r="687" spans="1:79" ht="61.5" thickTop="1" thickBot="1" x14ac:dyDescent="0.3">
      <c r="A687" t="str">
        <f t="shared" si="265"/>
        <v>a</v>
      </c>
      <c r="B687" s="3" t="s">
        <v>119</v>
      </c>
      <c r="C687" s="14" t="s">
        <v>120</v>
      </c>
      <c r="D687" s="4">
        <f t="shared" si="266"/>
        <v>1366000</v>
      </c>
      <c r="E687" s="4">
        <f t="shared" si="267"/>
        <v>1366000</v>
      </c>
      <c r="F687" s="4">
        <f t="shared" si="268"/>
        <v>0</v>
      </c>
      <c r="G687" s="4">
        <f t="shared" si="268"/>
        <v>0</v>
      </c>
      <c r="H687" s="4">
        <f t="shared" si="268"/>
        <v>0</v>
      </c>
      <c r="I687" s="4">
        <f t="shared" si="268"/>
        <v>0</v>
      </c>
      <c r="J687" s="4">
        <f t="shared" si="269"/>
        <v>0</v>
      </c>
      <c r="K687" s="4">
        <f t="shared" si="269"/>
        <v>1366000</v>
      </c>
      <c r="L687" s="4">
        <f t="shared" si="269"/>
        <v>1366000</v>
      </c>
      <c r="M687" s="4">
        <f t="shared" si="269"/>
        <v>0</v>
      </c>
      <c r="O687" s="4">
        <f t="shared" si="270"/>
        <v>270000</v>
      </c>
      <c r="P687" s="4">
        <f>'დამტკ. ბიუჯ.'!E687</f>
        <v>270000</v>
      </c>
      <c r="Q687" s="4">
        <f>'დამტკ. საკუთ.'!E687</f>
        <v>0</v>
      </c>
      <c r="R687" s="4">
        <f>'ცვლილ. ბიუჯ.'!F687</f>
        <v>0</v>
      </c>
      <c r="S687" s="4">
        <f>'ცვლილ. საკუთ.'!F687</f>
        <v>0</v>
      </c>
      <c r="T687" s="4">
        <f>'მთავრ. ფონდი'!F687</f>
        <v>0</v>
      </c>
      <c r="U687" s="4">
        <f>'პრეზ. ფონდი'!F687</f>
        <v>0</v>
      </c>
      <c r="V687" s="4">
        <f>'დაზუსტ. ნაერთი'!E687</f>
        <v>270000</v>
      </c>
      <c r="W687" s="4">
        <f>'დაზუსტ. ბიუჯ.'!E687</f>
        <v>270000</v>
      </c>
      <c r="X687" s="4">
        <f>'დაზუსტ. საკუთ.'!E687</f>
        <v>0</v>
      </c>
      <c r="Z687" s="4">
        <f t="shared" si="271"/>
        <v>310000</v>
      </c>
      <c r="AA687" s="4">
        <f>'დამტკ. ბიუჯ.'!F687</f>
        <v>310000</v>
      </c>
      <c r="AB687" s="4">
        <f>'დამტკ. საკუთ.'!F687</f>
        <v>0</v>
      </c>
      <c r="AC687" s="4">
        <f>'ცვლილ. ბიუჯ.'!G687</f>
        <v>0</v>
      </c>
      <c r="AD687" s="4">
        <f>'ცვლილ. საკუთ.'!G687</f>
        <v>0</v>
      </c>
      <c r="AE687" s="4">
        <f>'მთავრ. ფონდი'!G687</f>
        <v>0</v>
      </c>
      <c r="AF687" s="4">
        <f>'პრეზ. ფონდი'!G687</f>
        <v>0</v>
      </c>
      <c r="AG687" s="4">
        <f>'დაზუსტ. ნაერთი'!F687</f>
        <v>310000</v>
      </c>
      <c r="AH687" s="4">
        <f>'დაზუსტ. ბიუჯ.'!F687</f>
        <v>310000</v>
      </c>
      <c r="AI687" s="4">
        <f>'დაზუსტ. საკუთ.'!F687</f>
        <v>0</v>
      </c>
      <c r="AK687" s="4">
        <f t="shared" si="272"/>
        <v>580000</v>
      </c>
      <c r="AL687" s="4">
        <f t="shared" si="273"/>
        <v>580000</v>
      </c>
      <c r="AM687" s="4">
        <f t="shared" si="274"/>
        <v>0</v>
      </c>
      <c r="AN687" s="4">
        <f t="shared" si="274"/>
        <v>0</v>
      </c>
      <c r="AO687" s="4">
        <f t="shared" si="274"/>
        <v>0</v>
      </c>
      <c r="AP687" s="4">
        <f t="shared" si="274"/>
        <v>0</v>
      </c>
      <c r="AQ687" s="4">
        <f t="shared" si="275"/>
        <v>0</v>
      </c>
      <c r="AR687" s="4">
        <f t="shared" si="275"/>
        <v>580000</v>
      </c>
      <c r="AS687" s="4">
        <f t="shared" si="275"/>
        <v>580000</v>
      </c>
      <c r="AT687" s="4">
        <f t="shared" si="275"/>
        <v>0</v>
      </c>
      <c r="AV687" s="4">
        <f t="shared" si="276"/>
        <v>310000</v>
      </c>
      <c r="AW687" s="4">
        <f>'დამტკ. ბიუჯ.'!G687</f>
        <v>310000</v>
      </c>
      <c r="AX687" s="4">
        <f>'დამტკ. საკუთ.'!G687</f>
        <v>0</v>
      </c>
      <c r="AY687" s="4">
        <f>'ცვლილ. ბიუჯ.'!H687</f>
        <v>0</v>
      </c>
      <c r="AZ687" s="4">
        <f>'ცვლილ. საკუთ.'!H687</f>
        <v>0</v>
      </c>
      <c r="BA687" s="4">
        <f>'მთავრ. ფონდი'!H687</f>
        <v>0</v>
      </c>
      <c r="BB687" s="4">
        <f>'პრეზ. ფონდი'!H687</f>
        <v>0</v>
      </c>
      <c r="BC687" s="4">
        <f>'დაზუსტ. ნაერთი'!G687</f>
        <v>310000</v>
      </c>
      <c r="BD687" s="4">
        <f>'დაზუსტ. ბიუჯ.'!G687</f>
        <v>310000</v>
      </c>
      <c r="BE687" s="4">
        <f>'დაზუსტ. საკუთ.'!G687</f>
        <v>0</v>
      </c>
      <c r="BG687" s="4">
        <f t="shared" si="277"/>
        <v>890000</v>
      </c>
      <c r="BH687" s="4">
        <f t="shared" si="277"/>
        <v>890000</v>
      </c>
      <c r="BI687" s="4">
        <f t="shared" si="277"/>
        <v>0</v>
      </c>
      <c r="BJ687" s="4">
        <f t="shared" si="277"/>
        <v>0</v>
      </c>
      <c r="BK687" s="4">
        <f t="shared" si="278"/>
        <v>0</v>
      </c>
      <c r="BL687" s="4">
        <f t="shared" si="278"/>
        <v>0</v>
      </c>
      <c r="BM687" s="4">
        <f t="shared" si="278"/>
        <v>0</v>
      </c>
      <c r="BN687" s="4">
        <f t="shared" si="278"/>
        <v>890000</v>
      </c>
      <c r="BO687" s="4">
        <f t="shared" si="281"/>
        <v>890000</v>
      </c>
      <c r="BP687" s="4">
        <f t="shared" si="280"/>
        <v>0</v>
      </c>
      <c r="BR687" s="4">
        <f t="shared" si="279"/>
        <v>476000</v>
      </c>
      <c r="BS687" s="4">
        <f>'დამტკ. ბიუჯ.'!H687</f>
        <v>476000</v>
      </c>
      <c r="BT687" s="4">
        <f>'დამტკ. საკუთ.'!H687</f>
        <v>0</v>
      </c>
      <c r="BU687" s="4">
        <f>'ცვლილ. ბიუჯ.'!I687</f>
        <v>0</v>
      </c>
      <c r="BV687" s="4">
        <f>'ცვლილ. საკუთ.'!I687</f>
        <v>0</v>
      </c>
      <c r="BW687" s="4">
        <f>'მთავრ. ფონდი'!I687</f>
        <v>0</v>
      </c>
      <c r="BX687" s="4">
        <f>'პრეზ. ფონდი'!I687</f>
        <v>0</v>
      </c>
      <c r="BY687" s="4">
        <f>'დაზუსტ. ნაერთი'!H687</f>
        <v>476000</v>
      </c>
      <c r="BZ687" s="4">
        <f>'დაზუსტ. ბიუჯ.'!H687</f>
        <v>476000</v>
      </c>
      <c r="CA687" s="4">
        <f>'დაზუსტ. საკუთ.'!H687</f>
        <v>0</v>
      </c>
    </row>
    <row r="688" spans="1:79" ht="15.75" thickTop="1" x14ac:dyDescent="0.25">
      <c r="A688" t="str">
        <f t="shared" si="265"/>
        <v>a</v>
      </c>
      <c r="B688" s="5"/>
      <c r="C688" s="6" t="s">
        <v>10</v>
      </c>
      <c r="D688" s="7">
        <f t="shared" si="266"/>
        <v>1366000</v>
      </c>
      <c r="E688" s="7">
        <f t="shared" si="267"/>
        <v>1366000</v>
      </c>
      <c r="F688" s="7">
        <f t="shared" si="268"/>
        <v>0</v>
      </c>
      <c r="G688" s="7">
        <f t="shared" si="268"/>
        <v>0</v>
      </c>
      <c r="H688" s="7">
        <f t="shared" si="268"/>
        <v>0</v>
      </c>
      <c r="I688" s="7">
        <f t="shared" si="268"/>
        <v>0</v>
      </c>
      <c r="J688" s="7">
        <f t="shared" si="269"/>
        <v>0</v>
      </c>
      <c r="K688" s="7">
        <f t="shared" si="269"/>
        <v>1366000</v>
      </c>
      <c r="L688" s="7">
        <f t="shared" si="269"/>
        <v>1366000</v>
      </c>
      <c r="M688" s="7">
        <f t="shared" si="269"/>
        <v>0</v>
      </c>
      <c r="O688" s="7">
        <f t="shared" si="270"/>
        <v>270000</v>
      </c>
      <c r="P688" s="7">
        <f>'დამტკ. ბიუჯ.'!E688</f>
        <v>270000</v>
      </c>
      <c r="Q688" s="7">
        <f>'დამტკ. საკუთ.'!E688</f>
        <v>0</v>
      </c>
      <c r="R688" s="7">
        <f>'ცვლილ. ბიუჯ.'!F688</f>
        <v>0</v>
      </c>
      <c r="S688" s="7">
        <f>'ცვლილ. საკუთ.'!F688</f>
        <v>0</v>
      </c>
      <c r="T688" s="7">
        <f>'მთავრ. ფონდი'!F688</f>
        <v>0</v>
      </c>
      <c r="U688" s="7">
        <f>'პრეზ. ფონდი'!F688</f>
        <v>0</v>
      </c>
      <c r="V688" s="7">
        <f>'დაზუსტ. ნაერთი'!E688</f>
        <v>270000</v>
      </c>
      <c r="W688" s="7">
        <f>'დაზუსტ. ბიუჯ.'!E688</f>
        <v>270000</v>
      </c>
      <c r="X688" s="7">
        <f>'დაზუსტ. საკუთ.'!E688</f>
        <v>0</v>
      </c>
      <c r="Z688" s="7">
        <f t="shared" si="271"/>
        <v>310000</v>
      </c>
      <c r="AA688" s="7">
        <f>'დამტკ. ბიუჯ.'!F688</f>
        <v>310000</v>
      </c>
      <c r="AB688" s="7">
        <f>'დამტკ. საკუთ.'!F688</f>
        <v>0</v>
      </c>
      <c r="AC688" s="7">
        <f>'ცვლილ. ბიუჯ.'!G688</f>
        <v>0</v>
      </c>
      <c r="AD688" s="7">
        <f>'ცვლილ. საკუთ.'!G688</f>
        <v>0</v>
      </c>
      <c r="AE688" s="7">
        <f>'მთავრ. ფონდი'!G688</f>
        <v>0</v>
      </c>
      <c r="AF688" s="7">
        <f>'პრეზ. ფონდი'!G688</f>
        <v>0</v>
      </c>
      <c r="AG688" s="7">
        <f>'დაზუსტ. ნაერთი'!F688</f>
        <v>310000</v>
      </c>
      <c r="AH688" s="7">
        <f>'დაზუსტ. ბიუჯ.'!F688</f>
        <v>310000</v>
      </c>
      <c r="AI688" s="7">
        <f>'დაზუსტ. საკუთ.'!F688</f>
        <v>0</v>
      </c>
      <c r="AK688" s="7">
        <f t="shared" si="272"/>
        <v>580000</v>
      </c>
      <c r="AL688" s="7">
        <f t="shared" si="273"/>
        <v>580000</v>
      </c>
      <c r="AM688" s="7">
        <f t="shared" si="274"/>
        <v>0</v>
      </c>
      <c r="AN688" s="7">
        <f t="shared" si="274"/>
        <v>0</v>
      </c>
      <c r="AO688" s="7">
        <f t="shared" si="274"/>
        <v>0</v>
      </c>
      <c r="AP688" s="7">
        <f t="shared" si="274"/>
        <v>0</v>
      </c>
      <c r="AQ688" s="7">
        <f t="shared" si="275"/>
        <v>0</v>
      </c>
      <c r="AR688" s="7">
        <f t="shared" si="275"/>
        <v>580000</v>
      </c>
      <c r="AS688" s="7">
        <f t="shared" si="275"/>
        <v>580000</v>
      </c>
      <c r="AT688" s="7">
        <f t="shared" si="275"/>
        <v>0</v>
      </c>
      <c r="AV688" s="7">
        <f t="shared" si="276"/>
        <v>310000</v>
      </c>
      <c r="AW688" s="7">
        <f>'დამტკ. ბიუჯ.'!G688</f>
        <v>310000</v>
      </c>
      <c r="AX688" s="7">
        <f>'დამტკ. საკუთ.'!G688</f>
        <v>0</v>
      </c>
      <c r="AY688" s="7">
        <f>'ცვლილ. ბიუჯ.'!H688</f>
        <v>0</v>
      </c>
      <c r="AZ688" s="7">
        <f>'ცვლილ. საკუთ.'!H688</f>
        <v>0</v>
      </c>
      <c r="BA688" s="7">
        <f>'მთავრ. ფონდი'!H688</f>
        <v>0</v>
      </c>
      <c r="BB688" s="7">
        <f>'პრეზ. ფონდი'!H688</f>
        <v>0</v>
      </c>
      <c r="BC688" s="7">
        <f>'დაზუსტ. ნაერთი'!G688</f>
        <v>310000</v>
      </c>
      <c r="BD688" s="7">
        <f>'დაზუსტ. ბიუჯ.'!G688</f>
        <v>310000</v>
      </c>
      <c r="BE688" s="7">
        <f>'დაზუსტ. საკუთ.'!G688</f>
        <v>0</v>
      </c>
      <c r="BG688" s="7">
        <f t="shared" si="277"/>
        <v>890000</v>
      </c>
      <c r="BH688" s="7">
        <f t="shared" si="277"/>
        <v>890000</v>
      </c>
      <c r="BI688" s="7">
        <f t="shared" si="277"/>
        <v>0</v>
      </c>
      <c r="BJ688" s="7">
        <f t="shared" si="277"/>
        <v>0</v>
      </c>
      <c r="BK688" s="7">
        <f t="shared" si="278"/>
        <v>0</v>
      </c>
      <c r="BL688" s="7">
        <f t="shared" si="278"/>
        <v>0</v>
      </c>
      <c r="BM688" s="7">
        <f t="shared" si="278"/>
        <v>0</v>
      </c>
      <c r="BN688" s="7">
        <f t="shared" si="278"/>
        <v>890000</v>
      </c>
      <c r="BO688" s="7">
        <f t="shared" si="281"/>
        <v>890000</v>
      </c>
      <c r="BP688" s="7">
        <f t="shared" si="280"/>
        <v>0</v>
      </c>
      <c r="BR688" s="7">
        <f t="shared" si="279"/>
        <v>476000</v>
      </c>
      <c r="BS688" s="7">
        <f>'დამტკ. ბიუჯ.'!H688</f>
        <v>476000</v>
      </c>
      <c r="BT688" s="7">
        <f>'დამტკ. საკუთ.'!H688</f>
        <v>0</v>
      </c>
      <c r="BU688" s="7">
        <f>'ცვლილ. ბიუჯ.'!I688</f>
        <v>0</v>
      </c>
      <c r="BV688" s="7">
        <f>'ცვლილ. საკუთ.'!I688</f>
        <v>0</v>
      </c>
      <c r="BW688" s="7">
        <f>'მთავრ. ფონდი'!I688</f>
        <v>0</v>
      </c>
      <c r="BX688" s="7">
        <f>'პრეზ. ფონდი'!I688</f>
        <v>0</v>
      </c>
      <c r="BY688" s="7">
        <f>'დაზუსტ. ნაერთი'!H688</f>
        <v>476000</v>
      </c>
      <c r="BZ688" s="7">
        <f>'დაზუსტ. ბიუჯ.'!H688</f>
        <v>476000</v>
      </c>
      <c r="CA688" s="7">
        <f>'დაზუსტ. საკუთ.'!H688</f>
        <v>0</v>
      </c>
    </row>
    <row r="689" spans="1:79" x14ac:dyDescent="0.25">
      <c r="A689" t="str">
        <f t="shared" si="265"/>
        <v>b</v>
      </c>
      <c r="B689" s="8"/>
      <c r="C689" s="9" t="s">
        <v>11</v>
      </c>
      <c r="D689" s="10">
        <f t="shared" si="266"/>
        <v>0</v>
      </c>
      <c r="E689" s="10">
        <f t="shared" si="267"/>
        <v>0</v>
      </c>
      <c r="F689" s="10">
        <f t="shared" si="268"/>
        <v>0</v>
      </c>
      <c r="G689" s="10">
        <f t="shared" si="268"/>
        <v>0</v>
      </c>
      <c r="H689" s="10">
        <f t="shared" si="268"/>
        <v>0</v>
      </c>
      <c r="I689" s="10">
        <f t="shared" si="268"/>
        <v>0</v>
      </c>
      <c r="J689" s="10">
        <f t="shared" si="269"/>
        <v>0</v>
      </c>
      <c r="K689" s="10">
        <f t="shared" si="269"/>
        <v>0</v>
      </c>
      <c r="L689" s="10">
        <f t="shared" si="269"/>
        <v>0</v>
      </c>
      <c r="M689" s="10">
        <f t="shared" si="269"/>
        <v>0</v>
      </c>
      <c r="O689" s="10">
        <f t="shared" si="270"/>
        <v>0</v>
      </c>
      <c r="P689" s="10">
        <f>'დამტკ. ბიუჯ.'!E689</f>
        <v>0</v>
      </c>
      <c r="Q689" s="10">
        <f>'დამტკ. საკუთ.'!E689</f>
        <v>0</v>
      </c>
      <c r="R689" s="10">
        <f>'ცვლილ. ბიუჯ.'!F689</f>
        <v>0</v>
      </c>
      <c r="S689" s="10">
        <f>'ცვლილ. საკუთ.'!F689</f>
        <v>0</v>
      </c>
      <c r="T689" s="10">
        <f>'მთავრ. ფონდი'!F689</f>
        <v>0</v>
      </c>
      <c r="U689" s="10">
        <f>'პრეზ. ფონდი'!F689</f>
        <v>0</v>
      </c>
      <c r="V689" s="10">
        <f>'დაზუსტ. ნაერთი'!E689</f>
        <v>0</v>
      </c>
      <c r="W689" s="10">
        <f>'დაზუსტ. ბიუჯ.'!E689</f>
        <v>0</v>
      </c>
      <c r="X689" s="10">
        <f>'დაზუსტ. საკუთ.'!E689</f>
        <v>0</v>
      </c>
      <c r="Z689" s="10">
        <f t="shared" si="271"/>
        <v>0</v>
      </c>
      <c r="AA689" s="10">
        <f>'დამტკ. ბიუჯ.'!F689</f>
        <v>0</v>
      </c>
      <c r="AB689" s="10">
        <f>'დამტკ. საკუთ.'!F689</f>
        <v>0</v>
      </c>
      <c r="AC689" s="10">
        <f>'ცვლილ. ბიუჯ.'!G689</f>
        <v>0</v>
      </c>
      <c r="AD689" s="10">
        <f>'ცვლილ. საკუთ.'!G689</f>
        <v>0</v>
      </c>
      <c r="AE689" s="10">
        <f>'მთავრ. ფონდი'!G689</f>
        <v>0</v>
      </c>
      <c r="AF689" s="10">
        <f>'პრეზ. ფონდი'!G689</f>
        <v>0</v>
      </c>
      <c r="AG689" s="10">
        <f>'დაზუსტ. ნაერთი'!F689</f>
        <v>0</v>
      </c>
      <c r="AH689" s="10">
        <f>'დაზუსტ. ბიუჯ.'!F689</f>
        <v>0</v>
      </c>
      <c r="AI689" s="10">
        <f>'დაზუსტ. საკუთ.'!F689</f>
        <v>0</v>
      </c>
      <c r="AK689" s="10">
        <f t="shared" si="272"/>
        <v>0</v>
      </c>
      <c r="AL689" s="10">
        <f t="shared" si="273"/>
        <v>0</v>
      </c>
      <c r="AM689" s="10">
        <f t="shared" si="274"/>
        <v>0</v>
      </c>
      <c r="AN689" s="10">
        <f t="shared" si="274"/>
        <v>0</v>
      </c>
      <c r="AO689" s="10">
        <f t="shared" si="274"/>
        <v>0</v>
      </c>
      <c r="AP689" s="10">
        <f t="shared" si="274"/>
        <v>0</v>
      </c>
      <c r="AQ689" s="10">
        <f t="shared" si="275"/>
        <v>0</v>
      </c>
      <c r="AR689" s="10">
        <f t="shared" si="275"/>
        <v>0</v>
      </c>
      <c r="AS689" s="10">
        <f t="shared" si="275"/>
        <v>0</v>
      </c>
      <c r="AT689" s="10">
        <f t="shared" si="275"/>
        <v>0</v>
      </c>
      <c r="AV689" s="10">
        <f t="shared" si="276"/>
        <v>0</v>
      </c>
      <c r="AW689" s="10">
        <f>'დამტკ. ბიუჯ.'!G689</f>
        <v>0</v>
      </c>
      <c r="AX689" s="10">
        <f>'დამტკ. საკუთ.'!G689</f>
        <v>0</v>
      </c>
      <c r="AY689" s="10">
        <f>'ცვლილ. ბიუჯ.'!H689</f>
        <v>0</v>
      </c>
      <c r="AZ689" s="10">
        <f>'ცვლილ. საკუთ.'!H689</f>
        <v>0</v>
      </c>
      <c r="BA689" s="10">
        <f>'მთავრ. ფონდი'!H689</f>
        <v>0</v>
      </c>
      <c r="BB689" s="10">
        <f>'პრეზ. ფონდი'!H689</f>
        <v>0</v>
      </c>
      <c r="BC689" s="10">
        <f>'დაზუსტ. ნაერთი'!G689</f>
        <v>0</v>
      </c>
      <c r="BD689" s="10">
        <f>'დაზუსტ. ბიუჯ.'!G689</f>
        <v>0</v>
      </c>
      <c r="BE689" s="10">
        <f>'დაზუსტ. საკუთ.'!G689</f>
        <v>0</v>
      </c>
      <c r="BG689" s="10">
        <f t="shared" si="277"/>
        <v>0</v>
      </c>
      <c r="BH689" s="10">
        <f t="shared" si="277"/>
        <v>0</v>
      </c>
      <c r="BI689" s="10">
        <f t="shared" si="277"/>
        <v>0</v>
      </c>
      <c r="BJ689" s="10">
        <f t="shared" si="277"/>
        <v>0</v>
      </c>
      <c r="BK689" s="10">
        <f t="shared" si="278"/>
        <v>0</v>
      </c>
      <c r="BL689" s="10">
        <f t="shared" si="278"/>
        <v>0</v>
      </c>
      <c r="BM689" s="10">
        <f t="shared" si="278"/>
        <v>0</v>
      </c>
      <c r="BN689" s="10">
        <f t="shared" si="278"/>
        <v>0</v>
      </c>
      <c r="BO689" s="10">
        <f t="shared" si="281"/>
        <v>0</v>
      </c>
      <c r="BP689" s="10">
        <f t="shared" si="280"/>
        <v>0</v>
      </c>
      <c r="BR689" s="10">
        <f t="shared" si="279"/>
        <v>0</v>
      </c>
      <c r="BS689" s="10">
        <f>'დამტკ. ბიუჯ.'!H689</f>
        <v>0</v>
      </c>
      <c r="BT689" s="10">
        <f>'დამტკ. საკუთ.'!H689</f>
        <v>0</v>
      </c>
      <c r="BU689" s="10">
        <f>'ცვლილ. ბიუჯ.'!I689</f>
        <v>0</v>
      </c>
      <c r="BV689" s="10">
        <f>'ცვლილ. საკუთ.'!I689</f>
        <v>0</v>
      </c>
      <c r="BW689" s="10">
        <f>'მთავრ. ფონდი'!I689</f>
        <v>0</v>
      </c>
      <c r="BX689" s="10">
        <f>'პრეზ. ფონდი'!I689</f>
        <v>0</v>
      </c>
      <c r="BY689" s="10">
        <f>'დაზუსტ. ნაერთი'!H689</f>
        <v>0</v>
      </c>
      <c r="BZ689" s="10">
        <f>'დაზუსტ. ბიუჯ.'!H689</f>
        <v>0</v>
      </c>
      <c r="CA689" s="10">
        <f>'დაზუსტ. საკუთ.'!H689</f>
        <v>0</v>
      </c>
    </row>
    <row r="690" spans="1:79" x14ac:dyDescent="0.25">
      <c r="A690" t="str">
        <f t="shared" si="265"/>
        <v>a</v>
      </c>
      <c r="B690" s="8"/>
      <c r="C690" s="9" t="s">
        <v>12</v>
      </c>
      <c r="D690" s="10">
        <f t="shared" si="266"/>
        <v>1366000</v>
      </c>
      <c r="E690" s="10">
        <f t="shared" si="267"/>
        <v>1366000</v>
      </c>
      <c r="F690" s="10">
        <f t="shared" si="268"/>
        <v>0</v>
      </c>
      <c r="G690" s="10">
        <f t="shared" si="268"/>
        <v>0</v>
      </c>
      <c r="H690" s="10">
        <f t="shared" si="268"/>
        <v>0</v>
      </c>
      <c r="I690" s="10">
        <f t="shared" si="268"/>
        <v>0</v>
      </c>
      <c r="J690" s="10">
        <f t="shared" si="269"/>
        <v>0</v>
      </c>
      <c r="K690" s="10">
        <f t="shared" si="269"/>
        <v>1366000</v>
      </c>
      <c r="L690" s="10">
        <f t="shared" si="269"/>
        <v>1366000</v>
      </c>
      <c r="M690" s="10">
        <f t="shared" si="269"/>
        <v>0</v>
      </c>
      <c r="O690" s="10">
        <f t="shared" si="270"/>
        <v>270000</v>
      </c>
      <c r="P690" s="10">
        <f>'დამტკ. ბიუჯ.'!E690</f>
        <v>270000</v>
      </c>
      <c r="Q690" s="10">
        <f>'დამტკ. საკუთ.'!E690</f>
        <v>0</v>
      </c>
      <c r="R690" s="10">
        <f>'ცვლილ. ბიუჯ.'!F690</f>
        <v>0</v>
      </c>
      <c r="S690" s="10">
        <f>'ცვლილ. საკუთ.'!F690</f>
        <v>0</v>
      </c>
      <c r="T690" s="10">
        <f>'მთავრ. ფონდი'!F690</f>
        <v>0</v>
      </c>
      <c r="U690" s="10">
        <f>'პრეზ. ფონდი'!F690</f>
        <v>0</v>
      </c>
      <c r="V690" s="10">
        <f>'დაზუსტ. ნაერთი'!E690</f>
        <v>270000</v>
      </c>
      <c r="W690" s="10">
        <f>'დაზუსტ. ბიუჯ.'!E690</f>
        <v>270000</v>
      </c>
      <c r="X690" s="10">
        <f>'დაზუსტ. საკუთ.'!E690</f>
        <v>0</v>
      </c>
      <c r="Z690" s="10">
        <f t="shared" si="271"/>
        <v>310000</v>
      </c>
      <c r="AA690" s="10">
        <f>'დამტკ. ბიუჯ.'!F690</f>
        <v>310000</v>
      </c>
      <c r="AB690" s="10">
        <f>'დამტკ. საკუთ.'!F690</f>
        <v>0</v>
      </c>
      <c r="AC690" s="10">
        <f>'ცვლილ. ბიუჯ.'!G690</f>
        <v>0</v>
      </c>
      <c r="AD690" s="10">
        <f>'ცვლილ. საკუთ.'!G690</f>
        <v>0</v>
      </c>
      <c r="AE690" s="10">
        <f>'მთავრ. ფონდი'!G690</f>
        <v>0</v>
      </c>
      <c r="AF690" s="10">
        <f>'პრეზ. ფონდი'!G690</f>
        <v>0</v>
      </c>
      <c r="AG690" s="10">
        <f>'დაზუსტ. ნაერთი'!F690</f>
        <v>310000</v>
      </c>
      <c r="AH690" s="10">
        <f>'დაზუსტ. ბიუჯ.'!F690</f>
        <v>310000</v>
      </c>
      <c r="AI690" s="10">
        <f>'დაზუსტ. საკუთ.'!F690</f>
        <v>0</v>
      </c>
      <c r="AK690" s="10">
        <f t="shared" si="272"/>
        <v>580000</v>
      </c>
      <c r="AL690" s="10">
        <f t="shared" si="273"/>
        <v>580000</v>
      </c>
      <c r="AM690" s="10">
        <f t="shared" si="274"/>
        <v>0</v>
      </c>
      <c r="AN690" s="10">
        <f t="shared" si="274"/>
        <v>0</v>
      </c>
      <c r="AO690" s="10">
        <f t="shared" si="274"/>
        <v>0</v>
      </c>
      <c r="AP690" s="10">
        <f t="shared" si="274"/>
        <v>0</v>
      </c>
      <c r="AQ690" s="10">
        <f t="shared" si="275"/>
        <v>0</v>
      </c>
      <c r="AR690" s="10">
        <f t="shared" si="275"/>
        <v>580000</v>
      </c>
      <c r="AS690" s="10">
        <f t="shared" si="275"/>
        <v>580000</v>
      </c>
      <c r="AT690" s="10">
        <f t="shared" si="275"/>
        <v>0</v>
      </c>
      <c r="AV690" s="10">
        <f t="shared" si="276"/>
        <v>310000</v>
      </c>
      <c r="AW690" s="10">
        <f>'დამტკ. ბიუჯ.'!G690</f>
        <v>310000</v>
      </c>
      <c r="AX690" s="10">
        <f>'დამტკ. საკუთ.'!G690</f>
        <v>0</v>
      </c>
      <c r="AY690" s="10">
        <f>'ცვლილ. ბიუჯ.'!H690</f>
        <v>0</v>
      </c>
      <c r="AZ690" s="10">
        <f>'ცვლილ. საკუთ.'!H690</f>
        <v>0</v>
      </c>
      <c r="BA690" s="10">
        <f>'მთავრ. ფონდი'!H690</f>
        <v>0</v>
      </c>
      <c r="BB690" s="10">
        <f>'პრეზ. ფონდი'!H690</f>
        <v>0</v>
      </c>
      <c r="BC690" s="10">
        <f>'დაზუსტ. ნაერთი'!G690</f>
        <v>310000</v>
      </c>
      <c r="BD690" s="10">
        <f>'დაზუსტ. ბიუჯ.'!G690</f>
        <v>310000</v>
      </c>
      <c r="BE690" s="10">
        <f>'დაზუსტ. საკუთ.'!G690</f>
        <v>0</v>
      </c>
      <c r="BG690" s="10">
        <f t="shared" si="277"/>
        <v>890000</v>
      </c>
      <c r="BH690" s="10">
        <f t="shared" si="277"/>
        <v>890000</v>
      </c>
      <c r="BI690" s="10">
        <f t="shared" si="277"/>
        <v>0</v>
      </c>
      <c r="BJ690" s="10">
        <f t="shared" si="277"/>
        <v>0</v>
      </c>
      <c r="BK690" s="10">
        <f t="shared" si="278"/>
        <v>0</v>
      </c>
      <c r="BL690" s="10">
        <f t="shared" si="278"/>
        <v>0</v>
      </c>
      <c r="BM690" s="10">
        <f t="shared" si="278"/>
        <v>0</v>
      </c>
      <c r="BN690" s="10">
        <f t="shared" si="278"/>
        <v>890000</v>
      </c>
      <c r="BO690" s="10">
        <f t="shared" si="281"/>
        <v>890000</v>
      </c>
      <c r="BP690" s="10">
        <f t="shared" si="280"/>
        <v>0</v>
      </c>
      <c r="BR690" s="10">
        <f t="shared" si="279"/>
        <v>476000</v>
      </c>
      <c r="BS690" s="10">
        <f>'დამტკ. ბიუჯ.'!H690</f>
        <v>476000</v>
      </c>
      <c r="BT690" s="10">
        <f>'დამტკ. საკუთ.'!H690</f>
        <v>0</v>
      </c>
      <c r="BU690" s="10">
        <f>'ცვლილ. ბიუჯ.'!I690</f>
        <v>0</v>
      </c>
      <c r="BV690" s="10">
        <f>'ცვლილ. საკუთ.'!I690</f>
        <v>0</v>
      </c>
      <c r="BW690" s="10">
        <f>'მთავრ. ფონდი'!I690</f>
        <v>0</v>
      </c>
      <c r="BX690" s="10">
        <f>'პრეზ. ფონდი'!I690</f>
        <v>0</v>
      </c>
      <c r="BY690" s="10">
        <f>'დაზუსტ. ნაერთი'!H690</f>
        <v>476000</v>
      </c>
      <c r="BZ690" s="10">
        <f>'დაზუსტ. ბიუჯ.'!H690</f>
        <v>476000</v>
      </c>
      <c r="CA690" s="10">
        <f>'დაზუსტ. საკუთ.'!H690</f>
        <v>0</v>
      </c>
    </row>
    <row r="691" spans="1:79" x14ac:dyDescent="0.25">
      <c r="A691" t="str">
        <f t="shared" si="265"/>
        <v>b</v>
      </c>
      <c r="B691" s="8"/>
      <c r="C691" s="9" t="s">
        <v>13</v>
      </c>
      <c r="D691" s="10">
        <f t="shared" si="266"/>
        <v>0</v>
      </c>
      <c r="E691" s="10">
        <f t="shared" si="267"/>
        <v>0</v>
      </c>
      <c r="F691" s="10">
        <f t="shared" si="268"/>
        <v>0</v>
      </c>
      <c r="G691" s="10">
        <f t="shared" si="268"/>
        <v>0</v>
      </c>
      <c r="H691" s="10">
        <f t="shared" si="268"/>
        <v>0</v>
      </c>
      <c r="I691" s="10">
        <f t="shared" si="268"/>
        <v>0</v>
      </c>
      <c r="J691" s="10">
        <f t="shared" si="269"/>
        <v>0</v>
      </c>
      <c r="K691" s="10">
        <f t="shared" si="269"/>
        <v>0</v>
      </c>
      <c r="L691" s="10">
        <f t="shared" si="269"/>
        <v>0</v>
      </c>
      <c r="M691" s="10">
        <f t="shared" si="269"/>
        <v>0</v>
      </c>
      <c r="O691" s="10">
        <f t="shared" si="270"/>
        <v>0</v>
      </c>
      <c r="P691" s="10">
        <f>'დამტკ. ბიუჯ.'!E691</f>
        <v>0</v>
      </c>
      <c r="Q691" s="10">
        <f>'დამტკ. საკუთ.'!E691</f>
        <v>0</v>
      </c>
      <c r="R691" s="10">
        <f>'ცვლილ. ბიუჯ.'!F691</f>
        <v>0</v>
      </c>
      <c r="S691" s="10">
        <f>'ცვლილ. საკუთ.'!F691</f>
        <v>0</v>
      </c>
      <c r="T691" s="10">
        <f>'მთავრ. ფონდი'!F691</f>
        <v>0</v>
      </c>
      <c r="U691" s="10">
        <f>'პრეზ. ფონდი'!F691</f>
        <v>0</v>
      </c>
      <c r="V691" s="10">
        <f>'დაზუსტ. ნაერთი'!E691</f>
        <v>0</v>
      </c>
      <c r="W691" s="10">
        <f>'დაზუსტ. ბიუჯ.'!E691</f>
        <v>0</v>
      </c>
      <c r="X691" s="10">
        <f>'დაზუსტ. საკუთ.'!E691</f>
        <v>0</v>
      </c>
      <c r="Z691" s="10">
        <f t="shared" si="271"/>
        <v>0</v>
      </c>
      <c r="AA691" s="10">
        <f>'დამტკ. ბიუჯ.'!F691</f>
        <v>0</v>
      </c>
      <c r="AB691" s="10">
        <f>'დამტკ. საკუთ.'!F691</f>
        <v>0</v>
      </c>
      <c r="AC691" s="10">
        <f>'ცვლილ. ბიუჯ.'!G691</f>
        <v>0</v>
      </c>
      <c r="AD691" s="10">
        <f>'ცვლილ. საკუთ.'!G691</f>
        <v>0</v>
      </c>
      <c r="AE691" s="10">
        <f>'მთავრ. ფონდი'!G691</f>
        <v>0</v>
      </c>
      <c r="AF691" s="10">
        <f>'პრეზ. ფონდი'!G691</f>
        <v>0</v>
      </c>
      <c r="AG691" s="10">
        <f>'დაზუსტ. ნაერთი'!F691</f>
        <v>0</v>
      </c>
      <c r="AH691" s="10">
        <f>'დაზუსტ. ბიუჯ.'!F691</f>
        <v>0</v>
      </c>
      <c r="AI691" s="10">
        <f>'დაზუსტ. საკუთ.'!F691</f>
        <v>0</v>
      </c>
      <c r="AK691" s="10">
        <f t="shared" si="272"/>
        <v>0</v>
      </c>
      <c r="AL691" s="10">
        <f t="shared" si="273"/>
        <v>0</v>
      </c>
      <c r="AM691" s="10">
        <f t="shared" si="274"/>
        <v>0</v>
      </c>
      <c r="AN691" s="10">
        <f t="shared" si="274"/>
        <v>0</v>
      </c>
      <c r="AO691" s="10">
        <f t="shared" si="274"/>
        <v>0</v>
      </c>
      <c r="AP691" s="10">
        <f t="shared" si="274"/>
        <v>0</v>
      </c>
      <c r="AQ691" s="10">
        <f t="shared" si="275"/>
        <v>0</v>
      </c>
      <c r="AR691" s="10">
        <f t="shared" si="275"/>
        <v>0</v>
      </c>
      <c r="AS691" s="10">
        <f t="shared" si="275"/>
        <v>0</v>
      </c>
      <c r="AT691" s="10">
        <f t="shared" si="275"/>
        <v>0</v>
      </c>
      <c r="AV691" s="10">
        <f t="shared" si="276"/>
        <v>0</v>
      </c>
      <c r="AW691" s="10">
        <f>'დამტკ. ბიუჯ.'!G691</f>
        <v>0</v>
      </c>
      <c r="AX691" s="10">
        <f>'დამტკ. საკუთ.'!G691</f>
        <v>0</v>
      </c>
      <c r="AY691" s="10">
        <f>'ცვლილ. ბიუჯ.'!H691</f>
        <v>0</v>
      </c>
      <c r="AZ691" s="10">
        <f>'ცვლილ. საკუთ.'!H691</f>
        <v>0</v>
      </c>
      <c r="BA691" s="10">
        <f>'მთავრ. ფონდი'!H691</f>
        <v>0</v>
      </c>
      <c r="BB691" s="10">
        <f>'პრეზ. ფონდი'!H691</f>
        <v>0</v>
      </c>
      <c r="BC691" s="10">
        <f>'დაზუსტ. ნაერთი'!G691</f>
        <v>0</v>
      </c>
      <c r="BD691" s="10">
        <f>'დაზუსტ. ბიუჯ.'!G691</f>
        <v>0</v>
      </c>
      <c r="BE691" s="10">
        <f>'დაზუსტ. საკუთ.'!G691</f>
        <v>0</v>
      </c>
      <c r="BG691" s="10">
        <f t="shared" si="277"/>
        <v>0</v>
      </c>
      <c r="BH691" s="10">
        <f t="shared" si="277"/>
        <v>0</v>
      </c>
      <c r="BI691" s="10">
        <f t="shared" si="277"/>
        <v>0</v>
      </c>
      <c r="BJ691" s="10">
        <f t="shared" si="277"/>
        <v>0</v>
      </c>
      <c r="BK691" s="10">
        <f t="shared" si="278"/>
        <v>0</v>
      </c>
      <c r="BL691" s="10">
        <f t="shared" si="278"/>
        <v>0</v>
      </c>
      <c r="BM691" s="10">
        <f t="shared" si="278"/>
        <v>0</v>
      </c>
      <c r="BN691" s="10">
        <f t="shared" si="278"/>
        <v>0</v>
      </c>
      <c r="BO691" s="10">
        <f t="shared" si="281"/>
        <v>0</v>
      </c>
      <c r="BP691" s="10">
        <f t="shared" si="280"/>
        <v>0</v>
      </c>
      <c r="BR691" s="10">
        <f t="shared" si="279"/>
        <v>0</v>
      </c>
      <c r="BS691" s="10">
        <f>'დამტკ. ბიუჯ.'!H691</f>
        <v>0</v>
      </c>
      <c r="BT691" s="10">
        <f>'დამტკ. საკუთ.'!H691</f>
        <v>0</v>
      </c>
      <c r="BU691" s="10">
        <f>'ცვლილ. ბიუჯ.'!I691</f>
        <v>0</v>
      </c>
      <c r="BV691" s="10">
        <f>'ცვლილ. საკუთ.'!I691</f>
        <v>0</v>
      </c>
      <c r="BW691" s="10">
        <f>'მთავრ. ფონდი'!I691</f>
        <v>0</v>
      </c>
      <c r="BX691" s="10">
        <f>'პრეზ. ფონდი'!I691</f>
        <v>0</v>
      </c>
      <c r="BY691" s="10">
        <f>'დაზუსტ. ნაერთი'!H691</f>
        <v>0</v>
      </c>
      <c r="BZ691" s="10">
        <f>'დაზუსტ. ბიუჯ.'!H691</f>
        <v>0</v>
      </c>
      <c r="CA691" s="10">
        <f>'დაზუსტ. საკუთ.'!H691</f>
        <v>0</v>
      </c>
    </row>
    <row r="692" spans="1:79" x14ac:dyDescent="0.25">
      <c r="A692" t="str">
        <f t="shared" si="265"/>
        <v>b</v>
      </c>
      <c r="B692" s="8"/>
      <c r="C692" s="9" t="s">
        <v>14</v>
      </c>
      <c r="D692" s="10">
        <f t="shared" si="266"/>
        <v>0</v>
      </c>
      <c r="E692" s="10">
        <f t="shared" si="267"/>
        <v>0</v>
      </c>
      <c r="F692" s="10">
        <f t="shared" si="268"/>
        <v>0</v>
      </c>
      <c r="G692" s="10">
        <f t="shared" si="268"/>
        <v>0</v>
      </c>
      <c r="H692" s="10">
        <f t="shared" si="268"/>
        <v>0</v>
      </c>
      <c r="I692" s="10">
        <f t="shared" si="268"/>
        <v>0</v>
      </c>
      <c r="J692" s="10">
        <f t="shared" si="269"/>
        <v>0</v>
      </c>
      <c r="K692" s="10">
        <f t="shared" si="269"/>
        <v>0</v>
      </c>
      <c r="L692" s="10">
        <f t="shared" si="269"/>
        <v>0</v>
      </c>
      <c r="M692" s="10">
        <f t="shared" si="269"/>
        <v>0</v>
      </c>
      <c r="O692" s="10">
        <f t="shared" si="270"/>
        <v>0</v>
      </c>
      <c r="P692" s="10">
        <f>'დამტკ. ბიუჯ.'!E692</f>
        <v>0</v>
      </c>
      <c r="Q692" s="10">
        <f>'დამტკ. საკუთ.'!E692</f>
        <v>0</v>
      </c>
      <c r="R692" s="10">
        <f>'ცვლილ. ბიუჯ.'!F692</f>
        <v>0</v>
      </c>
      <c r="S692" s="10">
        <f>'ცვლილ. საკუთ.'!F692</f>
        <v>0</v>
      </c>
      <c r="T692" s="10">
        <f>'მთავრ. ფონდი'!F692</f>
        <v>0</v>
      </c>
      <c r="U692" s="10">
        <f>'პრეზ. ფონდი'!F692</f>
        <v>0</v>
      </c>
      <c r="V692" s="10">
        <f>'დაზუსტ. ნაერთი'!E692</f>
        <v>0</v>
      </c>
      <c r="W692" s="10">
        <f>'დაზუსტ. ბიუჯ.'!E692</f>
        <v>0</v>
      </c>
      <c r="X692" s="10">
        <f>'დაზუსტ. საკუთ.'!E692</f>
        <v>0</v>
      </c>
      <c r="Z692" s="10">
        <f t="shared" si="271"/>
        <v>0</v>
      </c>
      <c r="AA692" s="10">
        <f>'დამტკ. ბიუჯ.'!F692</f>
        <v>0</v>
      </c>
      <c r="AB692" s="10">
        <f>'დამტკ. საკუთ.'!F692</f>
        <v>0</v>
      </c>
      <c r="AC692" s="10">
        <f>'ცვლილ. ბიუჯ.'!G692</f>
        <v>0</v>
      </c>
      <c r="AD692" s="10">
        <f>'ცვლილ. საკუთ.'!G692</f>
        <v>0</v>
      </c>
      <c r="AE692" s="10">
        <f>'მთავრ. ფონდი'!G692</f>
        <v>0</v>
      </c>
      <c r="AF692" s="10">
        <f>'პრეზ. ფონდი'!G692</f>
        <v>0</v>
      </c>
      <c r="AG692" s="10">
        <f>'დაზუსტ. ნაერთი'!F692</f>
        <v>0</v>
      </c>
      <c r="AH692" s="10">
        <f>'დაზუსტ. ბიუჯ.'!F692</f>
        <v>0</v>
      </c>
      <c r="AI692" s="10">
        <f>'დაზუსტ. საკუთ.'!F692</f>
        <v>0</v>
      </c>
      <c r="AK692" s="10">
        <f t="shared" si="272"/>
        <v>0</v>
      </c>
      <c r="AL692" s="10">
        <f t="shared" si="273"/>
        <v>0</v>
      </c>
      <c r="AM692" s="10">
        <f t="shared" si="274"/>
        <v>0</v>
      </c>
      <c r="AN692" s="10">
        <f t="shared" si="274"/>
        <v>0</v>
      </c>
      <c r="AO692" s="10">
        <f t="shared" si="274"/>
        <v>0</v>
      </c>
      <c r="AP692" s="10">
        <f t="shared" si="274"/>
        <v>0</v>
      </c>
      <c r="AQ692" s="10">
        <f t="shared" si="275"/>
        <v>0</v>
      </c>
      <c r="AR692" s="10">
        <f t="shared" si="275"/>
        <v>0</v>
      </c>
      <c r="AS692" s="10">
        <f t="shared" si="275"/>
        <v>0</v>
      </c>
      <c r="AT692" s="10">
        <f t="shared" si="275"/>
        <v>0</v>
      </c>
      <c r="AV692" s="10">
        <f t="shared" si="276"/>
        <v>0</v>
      </c>
      <c r="AW692" s="10">
        <f>'დამტკ. ბიუჯ.'!G692</f>
        <v>0</v>
      </c>
      <c r="AX692" s="10">
        <f>'დამტკ. საკუთ.'!G692</f>
        <v>0</v>
      </c>
      <c r="AY692" s="10">
        <f>'ცვლილ. ბიუჯ.'!H692</f>
        <v>0</v>
      </c>
      <c r="AZ692" s="10">
        <f>'ცვლილ. საკუთ.'!H692</f>
        <v>0</v>
      </c>
      <c r="BA692" s="10">
        <f>'მთავრ. ფონდი'!H692</f>
        <v>0</v>
      </c>
      <c r="BB692" s="10">
        <f>'პრეზ. ფონდი'!H692</f>
        <v>0</v>
      </c>
      <c r="BC692" s="10">
        <f>'დაზუსტ. ნაერთი'!G692</f>
        <v>0</v>
      </c>
      <c r="BD692" s="10">
        <f>'დაზუსტ. ბიუჯ.'!G692</f>
        <v>0</v>
      </c>
      <c r="BE692" s="10">
        <f>'დაზუსტ. საკუთ.'!G692</f>
        <v>0</v>
      </c>
      <c r="BG692" s="10">
        <f t="shared" si="277"/>
        <v>0</v>
      </c>
      <c r="BH692" s="10">
        <f t="shared" si="277"/>
        <v>0</v>
      </c>
      <c r="BI692" s="10">
        <f t="shared" si="277"/>
        <v>0</v>
      </c>
      <c r="BJ692" s="10">
        <f t="shared" si="277"/>
        <v>0</v>
      </c>
      <c r="BK692" s="10">
        <f t="shared" si="278"/>
        <v>0</v>
      </c>
      <c r="BL692" s="10">
        <f t="shared" si="278"/>
        <v>0</v>
      </c>
      <c r="BM692" s="10">
        <f t="shared" si="278"/>
        <v>0</v>
      </c>
      <c r="BN692" s="10">
        <f t="shared" si="278"/>
        <v>0</v>
      </c>
      <c r="BO692" s="10">
        <f t="shared" si="281"/>
        <v>0</v>
      </c>
      <c r="BP692" s="10">
        <f t="shared" si="280"/>
        <v>0</v>
      </c>
      <c r="BR692" s="10">
        <f t="shared" si="279"/>
        <v>0</v>
      </c>
      <c r="BS692" s="10">
        <f>'დამტკ. ბიუჯ.'!H692</f>
        <v>0</v>
      </c>
      <c r="BT692" s="10">
        <f>'დამტკ. საკუთ.'!H692</f>
        <v>0</v>
      </c>
      <c r="BU692" s="10">
        <f>'ცვლილ. ბიუჯ.'!I692</f>
        <v>0</v>
      </c>
      <c r="BV692" s="10">
        <f>'ცვლილ. საკუთ.'!I692</f>
        <v>0</v>
      </c>
      <c r="BW692" s="10">
        <f>'მთავრ. ფონდი'!I692</f>
        <v>0</v>
      </c>
      <c r="BX692" s="10">
        <f>'პრეზ. ფონდი'!I692</f>
        <v>0</v>
      </c>
      <c r="BY692" s="10">
        <f>'დაზუსტ. ნაერთი'!H692</f>
        <v>0</v>
      </c>
      <c r="BZ692" s="10">
        <f>'დაზუსტ. ბიუჯ.'!H692</f>
        <v>0</v>
      </c>
      <c r="CA692" s="10">
        <f>'დაზუსტ. საკუთ.'!H692</f>
        <v>0</v>
      </c>
    </row>
    <row r="693" spans="1:79" x14ac:dyDescent="0.25">
      <c r="A693" t="str">
        <f t="shared" si="265"/>
        <v>b</v>
      </c>
      <c r="B693" s="8"/>
      <c r="C693" s="9" t="s">
        <v>15</v>
      </c>
      <c r="D693" s="10">
        <f t="shared" si="266"/>
        <v>0</v>
      </c>
      <c r="E693" s="10">
        <f t="shared" si="267"/>
        <v>0</v>
      </c>
      <c r="F693" s="10">
        <f t="shared" si="268"/>
        <v>0</v>
      </c>
      <c r="G693" s="10">
        <f t="shared" si="268"/>
        <v>0</v>
      </c>
      <c r="H693" s="10">
        <f t="shared" si="268"/>
        <v>0</v>
      </c>
      <c r="I693" s="10">
        <f t="shared" si="268"/>
        <v>0</v>
      </c>
      <c r="J693" s="10">
        <f t="shared" si="269"/>
        <v>0</v>
      </c>
      <c r="K693" s="10">
        <f t="shared" si="269"/>
        <v>0</v>
      </c>
      <c r="L693" s="10">
        <f t="shared" si="269"/>
        <v>0</v>
      </c>
      <c r="M693" s="10">
        <f t="shared" si="269"/>
        <v>0</v>
      </c>
      <c r="O693" s="10">
        <f t="shared" si="270"/>
        <v>0</v>
      </c>
      <c r="P693" s="10">
        <f>'დამტკ. ბიუჯ.'!E693</f>
        <v>0</v>
      </c>
      <c r="Q693" s="10">
        <f>'დამტკ. საკუთ.'!E693</f>
        <v>0</v>
      </c>
      <c r="R693" s="10">
        <f>'ცვლილ. ბიუჯ.'!F693</f>
        <v>0</v>
      </c>
      <c r="S693" s="10">
        <f>'ცვლილ. საკუთ.'!F693</f>
        <v>0</v>
      </c>
      <c r="T693" s="10">
        <f>'მთავრ. ფონდი'!F693</f>
        <v>0</v>
      </c>
      <c r="U693" s="10">
        <f>'პრეზ. ფონდი'!F693</f>
        <v>0</v>
      </c>
      <c r="V693" s="10">
        <f>'დაზუსტ. ნაერთი'!E693</f>
        <v>0</v>
      </c>
      <c r="W693" s="10">
        <f>'დაზუსტ. ბიუჯ.'!E693</f>
        <v>0</v>
      </c>
      <c r="X693" s="10">
        <f>'დაზუსტ. საკუთ.'!E693</f>
        <v>0</v>
      </c>
      <c r="Z693" s="10">
        <f t="shared" si="271"/>
        <v>0</v>
      </c>
      <c r="AA693" s="10">
        <f>'დამტკ. ბიუჯ.'!F693</f>
        <v>0</v>
      </c>
      <c r="AB693" s="10">
        <f>'დამტკ. საკუთ.'!F693</f>
        <v>0</v>
      </c>
      <c r="AC693" s="10">
        <f>'ცვლილ. ბიუჯ.'!G693</f>
        <v>0</v>
      </c>
      <c r="AD693" s="10">
        <f>'ცვლილ. საკუთ.'!G693</f>
        <v>0</v>
      </c>
      <c r="AE693" s="10">
        <f>'მთავრ. ფონდი'!G693</f>
        <v>0</v>
      </c>
      <c r="AF693" s="10">
        <f>'პრეზ. ფონდი'!G693</f>
        <v>0</v>
      </c>
      <c r="AG693" s="10">
        <f>'დაზუსტ. ნაერთი'!F693</f>
        <v>0</v>
      </c>
      <c r="AH693" s="10">
        <f>'დაზუსტ. ბიუჯ.'!F693</f>
        <v>0</v>
      </c>
      <c r="AI693" s="10">
        <f>'დაზუსტ. საკუთ.'!F693</f>
        <v>0</v>
      </c>
      <c r="AK693" s="10">
        <f t="shared" si="272"/>
        <v>0</v>
      </c>
      <c r="AL693" s="10">
        <f t="shared" si="273"/>
        <v>0</v>
      </c>
      <c r="AM693" s="10">
        <f t="shared" si="274"/>
        <v>0</v>
      </c>
      <c r="AN693" s="10">
        <f t="shared" si="274"/>
        <v>0</v>
      </c>
      <c r="AO693" s="10">
        <f t="shared" si="274"/>
        <v>0</v>
      </c>
      <c r="AP693" s="10">
        <f t="shared" si="274"/>
        <v>0</v>
      </c>
      <c r="AQ693" s="10">
        <f t="shared" si="275"/>
        <v>0</v>
      </c>
      <c r="AR693" s="10">
        <f t="shared" si="275"/>
        <v>0</v>
      </c>
      <c r="AS693" s="10">
        <f t="shared" si="275"/>
        <v>0</v>
      </c>
      <c r="AT693" s="10">
        <f t="shared" si="275"/>
        <v>0</v>
      </c>
      <c r="AV693" s="10">
        <f t="shared" si="276"/>
        <v>0</v>
      </c>
      <c r="AW693" s="10">
        <f>'დამტკ. ბიუჯ.'!G693</f>
        <v>0</v>
      </c>
      <c r="AX693" s="10">
        <f>'დამტკ. საკუთ.'!G693</f>
        <v>0</v>
      </c>
      <c r="AY693" s="10">
        <f>'ცვლილ. ბიუჯ.'!H693</f>
        <v>0</v>
      </c>
      <c r="AZ693" s="10">
        <f>'ცვლილ. საკუთ.'!H693</f>
        <v>0</v>
      </c>
      <c r="BA693" s="10">
        <f>'მთავრ. ფონდი'!H693</f>
        <v>0</v>
      </c>
      <c r="BB693" s="10">
        <f>'პრეზ. ფონდი'!H693</f>
        <v>0</v>
      </c>
      <c r="BC693" s="10">
        <f>'დაზუსტ. ნაერთი'!G693</f>
        <v>0</v>
      </c>
      <c r="BD693" s="10">
        <f>'დაზუსტ. ბიუჯ.'!G693</f>
        <v>0</v>
      </c>
      <c r="BE693" s="10">
        <f>'დაზუსტ. საკუთ.'!G693</f>
        <v>0</v>
      </c>
      <c r="BG693" s="10">
        <f t="shared" si="277"/>
        <v>0</v>
      </c>
      <c r="BH693" s="10">
        <f t="shared" si="277"/>
        <v>0</v>
      </c>
      <c r="BI693" s="10">
        <f t="shared" si="277"/>
        <v>0</v>
      </c>
      <c r="BJ693" s="10">
        <f t="shared" si="277"/>
        <v>0</v>
      </c>
      <c r="BK693" s="10">
        <f t="shared" si="278"/>
        <v>0</v>
      </c>
      <c r="BL693" s="10">
        <f t="shared" si="278"/>
        <v>0</v>
      </c>
      <c r="BM693" s="10">
        <f t="shared" si="278"/>
        <v>0</v>
      </c>
      <c r="BN693" s="10">
        <f t="shared" si="278"/>
        <v>0</v>
      </c>
      <c r="BO693" s="10">
        <f t="shared" si="281"/>
        <v>0</v>
      </c>
      <c r="BP693" s="10">
        <f t="shared" si="280"/>
        <v>0</v>
      </c>
      <c r="BR693" s="10">
        <f t="shared" si="279"/>
        <v>0</v>
      </c>
      <c r="BS693" s="10">
        <f>'დამტკ. ბიუჯ.'!H693</f>
        <v>0</v>
      </c>
      <c r="BT693" s="10">
        <f>'დამტკ. საკუთ.'!H693</f>
        <v>0</v>
      </c>
      <c r="BU693" s="10">
        <f>'ცვლილ. ბიუჯ.'!I693</f>
        <v>0</v>
      </c>
      <c r="BV693" s="10">
        <f>'ცვლილ. საკუთ.'!I693</f>
        <v>0</v>
      </c>
      <c r="BW693" s="10">
        <f>'მთავრ. ფონდი'!I693</f>
        <v>0</v>
      </c>
      <c r="BX693" s="10">
        <f>'პრეზ. ფონდი'!I693</f>
        <v>0</v>
      </c>
      <c r="BY693" s="10">
        <f>'დაზუსტ. ნაერთი'!H693</f>
        <v>0</v>
      </c>
      <c r="BZ693" s="10">
        <f>'დაზუსტ. ბიუჯ.'!H693</f>
        <v>0</v>
      </c>
      <c r="CA693" s="10">
        <f>'დაზუსტ. საკუთ.'!H693</f>
        <v>0</v>
      </c>
    </row>
    <row r="694" spans="1:79" x14ac:dyDescent="0.25">
      <c r="A694" t="str">
        <f t="shared" si="265"/>
        <v>b</v>
      </c>
      <c r="B694" s="8"/>
      <c r="C694" s="9" t="s">
        <v>16</v>
      </c>
      <c r="D694" s="10">
        <f t="shared" si="266"/>
        <v>0</v>
      </c>
      <c r="E694" s="10">
        <f t="shared" si="267"/>
        <v>0</v>
      </c>
      <c r="F694" s="10">
        <f t="shared" si="268"/>
        <v>0</v>
      </c>
      <c r="G694" s="10">
        <f t="shared" si="268"/>
        <v>0</v>
      </c>
      <c r="H694" s="10">
        <f t="shared" si="268"/>
        <v>0</v>
      </c>
      <c r="I694" s="10">
        <f t="shared" si="268"/>
        <v>0</v>
      </c>
      <c r="J694" s="10">
        <f t="shared" si="269"/>
        <v>0</v>
      </c>
      <c r="K694" s="10">
        <f t="shared" si="269"/>
        <v>0</v>
      </c>
      <c r="L694" s="10">
        <f t="shared" si="269"/>
        <v>0</v>
      </c>
      <c r="M694" s="10">
        <f t="shared" si="269"/>
        <v>0</v>
      </c>
      <c r="O694" s="10">
        <f t="shared" si="270"/>
        <v>0</v>
      </c>
      <c r="P694" s="10">
        <f>'დამტკ. ბიუჯ.'!E694</f>
        <v>0</v>
      </c>
      <c r="Q694" s="10">
        <f>'დამტკ. საკუთ.'!E694</f>
        <v>0</v>
      </c>
      <c r="R694" s="10">
        <f>'ცვლილ. ბიუჯ.'!F694</f>
        <v>0</v>
      </c>
      <c r="S694" s="10">
        <f>'ცვლილ. საკუთ.'!F694</f>
        <v>0</v>
      </c>
      <c r="T694" s="10">
        <f>'მთავრ. ფონდი'!F694</f>
        <v>0</v>
      </c>
      <c r="U694" s="10">
        <f>'პრეზ. ფონდი'!F694</f>
        <v>0</v>
      </c>
      <c r="V694" s="10">
        <f>'დაზუსტ. ნაერთი'!E694</f>
        <v>0</v>
      </c>
      <c r="W694" s="10">
        <f>'დაზუსტ. ბიუჯ.'!E694</f>
        <v>0</v>
      </c>
      <c r="X694" s="10">
        <f>'დაზუსტ. საკუთ.'!E694</f>
        <v>0</v>
      </c>
      <c r="Z694" s="10">
        <f t="shared" si="271"/>
        <v>0</v>
      </c>
      <c r="AA694" s="10">
        <f>'დამტკ. ბიუჯ.'!F694</f>
        <v>0</v>
      </c>
      <c r="AB694" s="10">
        <f>'დამტკ. საკუთ.'!F694</f>
        <v>0</v>
      </c>
      <c r="AC694" s="10">
        <f>'ცვლილ. ბიუჯ.'!G694</f>
        <v>0</v>
      </c>
      <c r="AD694" s="10">
        <f>'ცვლილ. საკუთ.'!G694</f>
        <v>0</v>
      </c>
      <c r="AE694" s="10">
        <f>'მთავრ. ფონდი'!G694</f>
        <v>0</v>
      </c>
      <c r="AF694" s="10">
        <f>'პრეზ. ფონდი'!G694</f>
        <v>0</v>
      </c>
      <c r="AG694" s="10">
        <f>'დაზუსტ. ნაერთი'!F694</f>
        <v>0</v>
      </c>
      <c r="AH694" s="10">
        <f>'დაზუსტ. ბიუჯ.'!F694</f>
        <v>0</v>
      </c>
      <c r="AI694" s="10">
        <f>'დაზუსტ. საკუთ.'!F694</f>
        <v>0</v>
      </c>
      <c r="AK694" s="10">
        <f t="shared" si="272"/>
        <v>0</v>
      </c>
      <c r="AL694" s="10">
        <f t="shared" si="273"/>
        <v>0</v>
      </c>
      <c r="AM694" s="10">
        <f t="shared" si="274"/>
        <v>0</v>
      </c>
      <c r="AN694" s="10">
        <f t="shared" si="274"/>
        <v>0</v>
      </c>
      <c r="AO694" s="10">
        <f t="shared" si="274"/>
        <v>0</v>
      </c>
      <c r="AP694" s="10">
        <f t="shared" si="274"/>
        <v>0</v>
      </c>
      <c r="AQ694" s="10">
        <f t="shared" si="275"/>
        <v>0</v>
      </c>
      <c r="AR694" s="10">
        <f t="shared" si="275"/>
        <v>0</v>
      </c>
      <c r="AS694" s="10">
        <f t="shared" si="275"/>
        <v>0</v>
      </c>
      <c r="AT694" s="10">
        <f t="shared" si="275"/>
        <v>0</v>
      </c>
      <c r="AV694" s="10">
        <f t="shared" si="276"/>
        <v>0</v>
      </c>
      <c r="AW694" s="10">
        <f>'დამტკ. ბიუჯ.'!G694</f>
        <v>0</v>
      </c>
      <c r="AX694" s="10">
        <f>'დამტკ. საკუთ.'!G694</f>
        <v>0</v>
      </c>
      <c r="AY694" s="10">
        <f>'ცვლილ. ბიუჯ.'!H694</f>
        <v>0</v>
      </c>
      <c r="AZ694" s="10">
        <f>'ცვლილ. საკუთ.'!H694</f>
        <v>0</v>
      </c>
      <c r="BA694" s="10">
        <f>'მთავრ. ფონდი'!H694</f>
        <v>0</v>
      </c>
      <c r="BB694" s="10">
        <f>'პრეზ. ფონდი'!H694</f>
        <v>0</v>
      </c>
      <c r="BC694" s="10">
        <f>'დაზუსტ. ნაერთი'!G694</f>
        <v>0</v>
      </c>
      <c r="BD694" s="10">
        <f>'დაზუსტ. ბიუჯ.'!G694</f>
        <v>0</v>
      </c>
      <c r="BE694" s="10">
        <f>'დაზუსტ. საკუთ.'!G694</f>
        <v>0</v>
      </c>
      <c r="BG694" s="10">
        <f t="shared" si="277"/>
        <v>0</v>
      </c>
      <c r="BH694" s="10">
        <f t="shared" si="277"/>
        <v>0</v>
      </c>
      <c r="BI694" s="10">
        <f t="shared" si="277"/>
        <v>0</v>
      </c>
      <c r="BJ694" s="10">
        <f t="shared" si="277"/>
        <v>0</v>
      </c>
      <c r="BK694" s="10">
        <f t="shared" si="278"/>
        <v>0</v>
      </c>
      <c r="BL694" s="10">
        <f t="shared" si="278"/>
        <v>0</v>
      </c>
      <c r="BM694" s="10">
        <f t="shared" si="278"/>
        <v>0</v>
      </c>
      <c r="BN694" s="10">
        <f t="shared" si="278"/>
        <v>0</v>
      </c>
      <c r="BO694" s="10">
        <f t="shared" si="281"/>
        <v>0</v>
      </c>
      <c r="BP694" s="10">
        <f t="shared" si="280"/>
        <v>0</v>
      </c>
      <c r="BR694" s="10">
        <f t="shared" si="279"/>
        <v>0</v>
      </c>
      <c r="BS694" s="10">
        <f>'დამტკ. ბიუჯ.'!H694</f>
        <v>0</v>
      </c>
      <c r="BT694" s="10">
        <f>'დამტკ. საკუთ.'!H694</f>
        <v>0</v>
      </c>
      <c r="BU694" s="10">
        <f>'ცვლილ. ბიუჯ.'!I694</f>
        <v>0</v>
      </c>
      <c r="BV694" s="10">
        <f>'ცვლილ. საკუთ.'!I694</f>
        <v>0</v>
      </c>
      <c r="BW694" s="10">
        <f>'მთავრ. ფონდი'!I694</f>
        <v>0</v>
      </c>
      <c r="BX694" s="10">
        <f>'პრეზ. ფონდი'!I694</f>
        <v>0</v>
      </c>
      <c r="BY694" s="10">
        <f>'დაზუსტ. ნაერთი'!H694</f>
        <v>0</v>
      </c>
      <c r="BZ694" s="10">
        <f>'დაზუსტ. ბიუჯ.'!H694</f>
        <v>0</v>
      </c>
      <c r="CA694" s="10">
        <f>'დაზუსტ. საკუთ.'!H694</f>
        <v>0</v>
      </c>
    </row>
    <row r="695" spans="1:79" x14ac:dyDescent="0.25">
      <c r="A695" t="str">
        <f t="shared" si="265"/>
        <v>b</v>
      </c>
      <c r="B695" s="8"/>
      <c r="C695" s="9" t="s">
        <v>17</v>
      </c>
      <c r="D695" s="10">
        <f t="shared" si="266"/>
        <v>0</v>
      </c>
      <c r="E695" s="10">
        <f t="shared" si="267"/>
        <v>0</v>
      </c>
      <c r="F695" s="10">
        <f t="shared" si="268"/>
        <v>0</v>
      </c>
      <c r="G695" s="10">
        <f t="shared" si="268"/>
        <v>0</v>
      </c>
      <c r="H695" s="10">
        <f t="shared" si="268"/>
        <v>0</v>
      </c>
      <c r="I695" s="10">
        <f t="shared" si="268"/>
        <v>0</v>
      </c>
      <c r="J695" s="10">
        <f t="shared" si="269"/>
        <v>0</v>
      </c>
      <c r="K695" s="10">
        <f t="shared" si="269"/>
        <v>0</v>
      </c>
      <c r="L695" s="10">
        <f t="shared" si="269"/>
        <v>0</v>
      </c>
      <c r="M695" s="10">
        <f t="shared" si="269"/>
        <v>0</v>
      </c>
      <c r="O695" s="10">
        <f t="shared" si="270"/>
        <v>0</v>
      </c>
      <c r="P695" s="10">
        <f>'დამტკ. ბიუჯ.'!E695</f>
        <v>0</v>
      </c>
      <c r="Q695" s="10">
        <f>'დამტკ. საკუთ.'!E695</f>
        <v>0</v>
      </c>
      <c r="R695" s="10">
        <f>'ცვლილ. ბიუჯ.'!F695</f>
        <v>0</v>
      </c>
      <c r="S695" s="10">
        <f>'ცვლილ. საკუთ.'!F695</f>
        <v>0</v>
      </c>
      <c r="T695" s="10">
        <f>'მთავრ. ფონდი'!F695</f>
        <v>0</v>
      </c>
      <c r="U695" s="10">
        <f>'პრეზ. ფონდი'!F695</f>
        <v>0</v>
      </c>
      <c r="V695" s="10">
        <f>'დაზუსტ. ნაერთი'!E695</f>
        <v>0</v>
      </c>
      <c r="W695" s="10">
        <f>'დაზუსტ. ბიუჯ.'!E695</f>
        <v>0</v>
      </c>
      <c r="X695" s="10">
        <f>'დაზუსტ. საკუთ.'!E695</f>
        <v>0</v>
      </c>
      <c r="Z695" s="10">
        <f t="shared" si="271"/>
        <v>0</v>
      </c>
      <c r="AA695" s="10">
        <f>'დამტკ. ბიუჯ.'!F695</f>
        <v>0</v>
      </c>
      <c r="AB695" s="10">
        <f>'დამტკ. საკუთ.'!F695</f>
        <v>0</v>
      </c>
      <c r="AC695" s="10">
        <f>'ცვლილ. ბიუჯ.'!G695</f>
        <v>0</v>
      </c>
      <c r="AD695" s="10">
        <f>'ცვლილ. საკუთ.'!G695</f>
        <v>0</v>
      </c>
      <c r="AE695" s="10">
        <f>'მთავრ. ფონდი'!G695</f>
        <v>0</v>
      </c>
      <c r="AF695" s="10">
        <f>'პრეზ. ფონდი'!G695</f>
        <v>0</v>
      </c>
      <c r="AG695" s="10">
        <f>'დაზუსტ. ნაერთი'!F695</f>
        <v>0</v>
      </c>
      <c r="AH695" s="10">
        <f>'დაზუსტ. ბიუჯ.'!F695</f>
        <v>0</v>
      </c>
      <c r="AI695" s="10">
        <f>'დაზუსტ. საკუთ.'!F695</f>
        <v>0</v>
      </c>
      <c r="AK695" s="10">
        <f t="shared" si="272"/>
        <v>0</v>
      </c>
      <c r="AL695" s="10">
        <f t="shared" si="273"/>
        <v>0</v>
      </c>
      <c r="AM695" s="10">
        <f t="shared" si="274"/>
        <v>0</v>
      </c>
      <c r="AN695" s="10">
        <f t="shared" si="274"/>
        <v>0</v>
      </c>
      <c r="AO695" s="10">
        <f t="shared" si="274"/>
        <v>0</v>
      </c>
      <c r="AP695" s="10">
        <f t="shared" si="274"/>
        <v>0</v>
      </c>
      <c r="AQ695" s="10">
        <f t="shared" si="275"/>
        <v>0</v>
      </c>
      <c r="AR695" s="10">
        <f t="shared" si="275"/>
        <v>0</v>
      </c>
      <c r="AS695" s="10">
        <f t="shared" si="275"/>
        <v>0</v>
      </c>
      <c r="AT695" s="10">
        <f t="shared" si="275"/>
        <v>0</v>
      </c>
      <c r="AV695" s="10">
        <f t="shared" si="276"/>
        <v>0</v>
      </c>
      <c r="AW695" s="10">
        <f>'დამტკ. ბიუჯ.'!G695</f>
        <v>0</v>
      </c>
      <c r="AX695" s="10">
        <f>'დამტკ. საკუთ.'!G695</f>
        <v>0</v>
      </c>
      <c r="AY695" s="10">
        <f>'ცვლილ. ბიუჯ.'!H695</f>
        <v>0</v>
      </c>
      <c r="AZ695" s="10">
        <f>'ცვლილ. საკუთ.'!H695</f>
        <v>0</v>
      </c>
      <c r="BA695" s="10">
        <f>'მთავრ. ფონდი'!H695</f>
        <v>0</v>
      </c>
      <c r="BB695" s="10">
        <f>'პრეზ. ფონდი'!H695</f>
        <v>0</v>
      </c>
      <c r="BC695" s="10">
        <f>'დაზუსტ. ნაერთი'!G695</f>
        <v>0</v>
      </c>
      <c r="BD695" s="10">
        <f>'დაზუსტ. ბიუჯ.'!G695</f>
        <v>0</v>
      </c>
      <c r="BE695" s="10">
        <f>'დაზუსტ. საკუთ.'!G695</f>
        <v>0</v>
      </c>
      <c r="BG695" s="10">
        <f t="shared" si="277"/>
        <v>0</v>
      </c>
      <c r="BH695" s="10">
        <f t="shared" si="277"/>
        <v>0</v>
      </c>
      <c r="BI695" s="10">
        <f t="shared" si="277"/>
        <v>0</v>
      </c>
      <c r="BJ695" s="10">
        <f t="shared" si="277"/>
        <v>0</v>
      </c>
      <c r="BK695" s="10">
        <f t="shared" si="278"/>
        <v>0</v>
      </c>
      <c r="BL695" s="10">
        <f t="shared" si="278"/>
        <v>0</v>
      </c>
      <c r="BM695" s="10">
        <f t="shared" si="278"/>
        <v>0</v>
      </c>
      <c r="BN695" s="10">
        <f t="shared" si="278"/>
        <v>0</v>
      </c>
      <c r="BO695" s="10">
        <f t="shared" si="281"/>
        <v>0</v>
      </c>
      <c r="BP695" s="10">
        <f t="shared" si="280"/>
        <v>0</v>
      </c>
      <c r="BR695" s="10">
        <f t="shared" si="279"/>
        <v>0</v>
      </c>
      <c r="BS695" s="10">
        <f>'დამტკ. ბიუჯ.'!H695</f>
        <v>0</v>
      </c>
      <c r="BT695" s="10">
        <f>'დამტკ. საკუთ.'!H695</f>
        <v>0</v>
      </c>
      <c r="BU695" s="10">
        <f>'ცვლილ. ბიუჯ.'!I695</f>
        <v>0</v>
      </c>
      <c r="BV695" s="10">
        <f>'ცვლილ. საკუთ.'!I695</f>
        <v>0</v>
      </c>
      <c r="BW695" s="10">
        <f>'მთავრ. ფონდი'!I695</f>
        <v>0</v>
      </c>
      <c r="BX695" s="10">
        <f>'პრეზ. ფონდი'!I695</f>
        <v>0</v>
      </c>
      <c r="BY695" s="10">
        <f>'დაზუსტ. ნაერთი'!H695</f>
        <v>0</v>
      </c>
      <c r="BZ695" s="10">
        <f>'დაზუსტ. ბიუჯ.'!H695</f>
        <v>0</v>
      </c>
      <c r="CA695" s="10">
        <f>'დაზუსტ. საკუთ.'!H695</f>
        <v>0</v>
      </c>
    </row>
    <row r="696" spans="1:79" x14ac:dyDescent="0.25">
      <c r="A696" t="str">
        <f t="shared" si="265"/>
        <v>b</v>
      </c>
      <c r="B696" s="5"/>
      <c r="C696" s="6" t="s">
        <v>18</v>
      </c>
      <c r="D696" s="7">
        <f t="shared" si="266"/>
        <v>0</v>
      </c>
      <c r="E696" s="7">
        <f t="shared" si="267"/>
        <v>0</v>
      </c>
      <c r="F696" s="7">
        <f t="shared" si="268"/>
        <v>0</v>
      </c>
      <c r="G696" s="7">
        <f t="shared" si="268"/>
        <v>0</v>
      </c>
      <c r="H696" s="7">
        <f t="shared" si="268"/>
        <v>0</v>
      </c>
      <c r="I696" s="7">
        <f t="shared" si="268"/>
        <v>0</v>
      </c>
      <c r="J696" s="7">
        <f t="shared" si="269"/>
        <v>0</v>
      </c>
      <c r="K696" s="7">
        <f t="shared" si="269"/>
        <v>0</v>
      </c>
      <c r="L696" s="7">
        <f t="shared" si="269"/>
        <v>0</v>
      </c>
      <c r="M696" s="7">
        <f t="shared" si="269"/>
        <v>0</v>
      </c>
      <c r="O696" s="7">
        <f t="shared" si="270"/>
        <v>0</v>
      </c>
      <c r="P696" s="7">
        <f>'დამტკ. ბიუჯ.'!E696</f>
        <v>0</v>
      </c>
      <c r="Q696" s="7">
        <f>'დამტკ. საკუთ.'!E696</f>
        <v>0</v>
      </c>
      <c r="R696" s="7">
        <f>'ცვლილ. ბიუჯ.'!F696</f>
        <v>0</v>
      </c>
      <c r="S696" s="7">
        <f>'ცვლილ. საკუთ.'!F696</f>
        <v>0</v>
      </c>
      <c r="T696" s="7">
        <f>'მთავრ. ფონდი'!F696</f>
        <v>0</v>
      </c>
      <c r="U696" s="7">
        <f>'პრეზ. ფონდი'!F696</f>
        <v>0</v>
      </c>
      <c r="V696" s="7">
        <f>'დაზუსტ. ნაერთი'!E696</f>
        <v>0</v>
      </c>
      <c r="W696" s="7">
        <f>'დაზუსტ. ბიუჯ.'!E696</f>
        <v>0</v>
      </c>
      <c r="X696" s="7">
        <f>'დაზუსტ. საკუთ.'!E696</f>
        <v>0</v>
      </c>
      <c r="Z696" s="7">
        <f t="shared" si="271"/>
        <v>0</v>
      </c>
      <c r="AA696" s="7">
        <f>'დამტკ. ბიუჯ.'!F696</f>
        <v>0</v>
      </c>
      <c r="AB696" s="7">
        <f>'დამტკ. საკუთ.'!F696</f>
        <v>0</v>
      </c>
      <c r="AC696" s="7">
        <f>'ცვლილ. ბიუჯ.'!G696</f>
        <v>0</v>
      </c>
      <c r="AD696" s="7">
        <f>'ცვლილ. საკუთ.'!G696</f>
        <v>0</v>
      </c>
      <c r="AE696" s="7">
        <f>'მთავრ. ფონდი'!G696</f>
        <v>0</v>
      </c>
      <c r="AF696" s="7">
        <f>'პრეზ. ფონდი'!G696</f>
        <v>0</v>
      </c>
      <c r="AG696" s="7">
        <f>'დაზუსტ. ნაერთი'!F696</f>
        <v>0</v>
      </c>
      <c r="AH696" s="7">
        <f>'დაზუსტ. ბიუჯ.'!F696</f>
        <v>0</v>
      </c>
      <c r="AI696" s="7">
        <f>'დაზუსტ. საკუთ.'!F696</f>
        <v>0</v>
      </c>
      <c r="AK696" s="7">
        <f t="shared" si="272"/>
        <v>0</v>
      </c>
      <c r="AL696" s="7">
        <f t="shared" si="273"/>
        <v>0</v>
      </c>
      <c r="AM696" s="7">
        <f t="shared" si="274"/>
        <v>0</v>
      </c>
      <c r="AN696" s="7">
        <f t="shared" si="274"/>
        <v>0</v>
      </c>
      <c r="AO696" s="7">
        <f t="shared" si="274"/>
        <v>0</v>
      </c>
      <c r="AP696" s="7">
        <f t="shared" si="274"/>
        <v>0</v>
      </c>
      <c r="AQ696" s="7">
        <f t="shared" si="275"/>
        <v>0</v>
      </c>
      <c r="AR696" s="7">
        <f t="shared" si="275"/>
        <v>0</v>
      </c>
      <c r="AS696" s="7">
        <f t="shared" si="275"/>
        <v>0</v>
      </c>
      <c r="AT696" s="7">
        <f t="shared" si="275"/>
        <v>0</v>
      </c>
      <c r="AV696" s="7">
        <f t="shared" si="276"/>
        <v>0</v>
      </c>
      <c r="AW696" s="7">
        <f>'დამტკ. ბიუჯ.'!G696</f>
        <v>0</v>
      </c>
      <c r="AX696" s="7">
        <f>'დამტკ. საკუთ.'!G696</f>
        <v>0</v>
      </c>
      <c r="AY696" s="7">
        <f>'ცვლილ. ბიუჯ.'!H696</f>
        <v>0</v>
      </c>
      <c r="AZ696" s="7">
        <f>'ცვლილ. საკუთ.'!H696</f>
        <v>0</v>
      </c>
      <c r="BA696" s="7">
        <f>'მთავრ. ფონდი'!H696</f>
        <v>0</v>
      </c>
      <c r="BB696" s="7">
        <f>'პრეზ. ფონდი'!H696</f>
        <v>0</v>
      </c>
      <c r="BC696" s="7">
        <f>'დაზუსტ. ნაერთი'!G696</f>
        <v>0</v>
      </c>
      <c r="BD696" s="7">
        <f>'დაზუსტ. ბიუჯ.'!G696</f>
        <v>0</v>
      </c>
      <c r="BE696" s="7">
        <f>'დაზუსტ. საკუთ.'!G696</f>
        <v>0</v>
      </c>
      <c r="BG696" s="7">
        <f t="shared" si="277"/>
        <v>0</v>
      </c>
      <c r="BH696" s="7">
        <f t="shared" si="277"/>
        <v>0</v>
      </c>
      <c r="BI696" s="7">
        <f t="shared" si="277"/>
        <v>0</v>
      </c>
      <c r="BJ696" s="7">
        <f t="shared" si="277"/>
        <v>0</v>
      </c>
      <c r="BK696" s="7">
        <f t="shared" si="278"/>
        <v>0</v>
      </c>
      <c r="BL696" s="7">
        <f t="shared" si="278"/>
        <v>0</v>
      </c>
      <c r="BM696" s="7">
        <f t="shared" si="278"/>
        <v>0</v>
      </c>
      <c r="BN696" s="7">
        <f t="shared" si="278"/>
        <v>0</v>
      </c>
      <c r="BO696" s="7">
        <f t="shared" si="281"/>
        <v>0</v>
      </c>
      <c r="BP696" s="7">
        <f t="shared" si="280"/>
        <v>0</v>
      </c>
      <c r="BR696" s="7">
        <f t="shared" si="279"/>
        <v>0</v>
      </c>
      <c r="BS696" s="7">
        <f>'დამტკ. ბიუჯ.'!H696</f>
        <v>0</v>
      </c>
      <c r="BT696" s="7">
        <f>'დამტკ. საკუთ.'!H696</f>
        <v>0</v>
      </c>
      <c r="BU696" s="7">
        <f>'ცვლილ. ბიუჯ.'!I696</f>
        <v>0</v>
      </c>
      <c r="BV696" s="7">
        <f>'ცვლილ. საკუთ.'!I696</f>
        <v>0</v>
      </c>
      <c r="BW696" s="7">
        <f>'მთავრ. ფონდი'!I696</f>
        <v>0</v>
      </c>
      <c r="BX696" s="7">
        <f>'პრეზ. ფონდი'!I696</f>
        <v>0</v>
      </c>
      <c r="BY696" s="7">
        <f>'დაზუსტ. ნაერთი'!H696</f>
        <v>0</v>
      </c>
      <c r="BZ696" s="7">
        <f>'დაზუსტ. ბიუჯ.'!H696</f>
        <v>0</v>
      </c>
      <c r="CA696" s="7">
        <f>'დაზუსტ. საკუთ.'!H696</f>
        <v>0</v>
      </c>
    </row>
    <row r="697" spans="1:79" x14ac:dyDescent="0.25">
      <c r="A697" t="str">
        <f t="shared" si="265"/>
        <v>b</v>
      </c>
      <c r="B697" s="5"/>
      <c r="C697" s="6" t="s">
        <v>19</v>
      </c>
      <c r="D697" s="7">
        <f t="shared" si="266"/>
        <v>0</v>
      </c>
      <c r="E697" s="7">
        <f t="shared" si="267"/>
        <v>0</v>
      </c>
      <c r="F697" s="7">
        <f t="shared" si="268"/>
        <v>0</v>
      </c>
      <c r="G697" s="7">
        <f t="shared" si="268"/>
        <v>0</v>
      </c>
      <c r="H697" s="7">
        <f t="shared" si="268"/>
        <v>0</v>
      </c>
      <c r="I697" s="7">
        <f t="shared" si="268"/>
        <v>0</v>
      </c>
      <c r="J697" s="7">
        <f t="shared" si="269"/>
        <v>0</v>
      </c>
      <c r="K697" s="7">
        <f t="shared" si="269"/>
        <v>0</v>
      </c>
      <c r="L697" s="7">
        <f t="shared" si="269"/>
        <v>0</v>
      </c>
      <c r="M697" s="7">
        <f t="shared" si="269"/>
        <v>0</v>
      </c>
      <c r="O697" s="7">
        <f t="shared" si="270"/>
        <v>0</v>
      </c>
      <c r="P697" s="7">
        <f>'დამტკ. ბიუჯ.'!E697</f>
        <v>0</v>
      </c>
      <c r="Q697" s="7">
        <f>'დამტკ. საკუთ.'!E697</f>
        <v>0</v>
      </c>
      <c r="R697" s="7">
        <f>'ცვლილ. ბიუჯ.'!F697</f>
        <v>0</v>
      </c>
      <c r="S697" s="7">
        <f>'ცვლილ. საკუთ.'!F697</f>
        <v>0</v>
      </c>
      <c r="T697" s="7">
        <f>'მთავრ. ფონდი'!F697</f>
        <v>0</v>
      </c>
      <c r="U697" s="7">
        <f>'პრეზ. ფონდი'!F697</f>
        <v>0</v>
      </c>
      <c r="V697" s="7">
        <f>'დაზუსტ. ნაერთი'!E697</f>
        <v>0</v>
      </c>
      <c r="W697" s="7">
        <f>'დაზუსტ. ბიუჯ.'!E697</f>
        <v>0</v>
      </c>
      <c r="X697" s="7">
        <f>'დაზუსტ. საკუთ.'!E697</f>
        <v>0</v>
      </c>
      <c r="Z697" s="7">
        <f t="shared" si="271"/>
        <v>0</v>
      </c>
      <c r="AA697" s="7">
        <f>'დამტკ. ბიუჯ.'!F697</f>
        <v>0</v>
      </c>
      <c r="AB697" s="7">
        <f>'დამტკ. საკუთ.'!F697</f>
        <v>0</v>
      </c>
      <c r="AC697" s="7">
        <f>'ცვლილ. ბიუჯ.'!G697</f>
        <v>0</v>
      </c>
      <c r="AD697" s="7">
        <f>'ცვლილ. საკუთ.'!G697</f>
        <v>0</v>
      </c>
      <c r="AE697" s="7">
        <f>'მთავრ. ფონდი'!G697</f>
        <v>0</v>
      </c>
      <c r="AF697" s="7">
        <f>'პრეზ. ფონდი'!G697</f>
        <v>0</v>
      </c>
      <c r="AG697" s="7">
        <f>'დაზუსტ. ნაერთი'!F697</f>
        <v>0</v>
      </c>
      <c r="AH697" s="7">
        <f>'დაზუსტ. ბიუჯ.'!F697</f>
        <v>0</v>
      </c>
      <c r="AI697" s="7">
        <f>'დაზუსტ. საკუთ.'!F697</f>
        <v>0</v>
      </c>
      <c r="AK697" s="7">
        <f t="shared" si="272"/>
        <v>0</v>
      </c>
      <c r="AL697" s="7">
        <f t="shared" si="273"/>
        <v>0</v>
      </c>
      <c r="AM697" s="7">
        <f t="shared" si="274"/>
        <v>0</v>
      </c>
      <c r="AN697" s="7">
        <f t="shared" si="274"/>
        <v>0</v>
      </c>
      <c r="AO697" s="7">
        <f t="shared" si="274"/>
        <v>0</v>
      </c>
      <c r="AP697" s="7">
        <f t="shared" si="274"/>
        <v>0</v>
      </c>
      <c r="AQ697" s="7">
        <f t="shared" si="275"/>
        <v>0</v>
      </c>
      <c r="AR697" s="7">
        <f t="shared" si="275"/>
        <v>0</v>
      </c>
      <c r="AS697" s="7">
        <f t="shared" si="275"/>
        <v>0</v>
      </c>
      <c r="AT697" s="7">
        <f t="shared" si="275"/>
        <v>0</v>
      </c>
      <c r="AV697" s="7">
        <f t="shared" si="276"/>
        <v>0</v>
      </c>
      <c r="AW697" s="7">
        <f>'დამტკ. ბიუჯ.'!G697</f>
        <v>0</v>
      </c>
      <c r="AX697" s="7">
        <f>'დამტკ. საკუთ.'!G697</f>
        <v>0</v>
      </c>
      <c r="AY697" s="7">
        <f>'ცვლილ. ბიუჯ.'!H697</f>
        <v>0</v>
      </c>
      <c r="AZ697" s="7">
        <f>'ცვლილ. საკუთ.'!H697</f>
        <v>0</v>
      </c>
      <c r="BA697" s="7">
        <f>'მთავრ. ფონდი'!H697</f>
        <v>0</v>
      </c>
      <c r="BB697" s="7">
        <f>'პრეზ. ფონდი'!H697</f>
        <v>0</v>
      </c>
      <c r="BC697" s="7">
        <f>'დაზუსტ. ნაერთი'!G697</f>
        <v>0</v>
      </c>
      <c r="BD697" s="7">
        <f>'დაზუსტ. ბიუჯ.'!G697</f>
        <v>0</v>
      </c>
      <c r="BE697" s="7">
        <f>'დაზუსტ. საკუთ.'!G697</f>
        <v>0</v>
      </c>
      <c r="BG697" s="7">
        <f t="shared" si="277"/>
        <v>0</v>
      </c>
      <c r="BH697" s="7">
        <f t="shared" si="277"/>
        <v>0</v>
      </c>
      <c r="BI697" s="7">
        <f t="shared" si="277"/>
        <v>0</v>
      </c>
      <c r="BJ697" s="7">
        <f t="shared" si="277"/>
        <v>0</v>
      </c>
      <c r="BK697" s="7">
        <f t="shared" si="278"/>
        <v>0</v>
      </c>
      <c r="BL697" s="7">
        <f t="shared" si="278"/>
        <v>0</v>
      </c>
      <c r="BM697" s="7">
        <f t="shared" si="278"/>
        <v>0</v>
      </c>
      <c r="BN697" s="7">
        <f t="shared" si="278"/>
        <v>0</v>
      </c>
      <c r="BO697" s="7">
        <f t="shared" si="281"/>
        <v>0</v>
      </c>
      <c r="BP697" s="7">
        <f t="shared" si="280"/>
        <v>0</v>
      </c>
      <c r="BR697" s="7">
        <f t="shared" si="279"/>
        <v>0</v>
      </c>
      <c r="BS697" s="7">
        <f>'დამტკ. ბიუჯ.'!H697</f>
        <v>0</v>
      </c>
      <c r="BT697" s="7">
        <f>'დამტკ. საკუთ.'!H697</f>
        <v>0</v>
      </c>
      <c r="BU697" s="7">
        <f>'ცვლილ. ბიუჯ.'!I697</f>
        <v>0</v>
      </c>
      <c r="BV697" s="7">
        <f>'ცვლილ. საკუთ.'!I697</f>
        <v>0</v>
      </c>
      <c r="BW697" s="7">
        <f>'მთავრ. ფონდი'!I697</f>
        <v>0</v>
      </c>
      <c r="BX697" s="7">
        <f>'პრეზ. ფონდი'!I697</f>
        <v>0</v>
      </c>
      <c r="BY697" s="7">
        <f>'დაზუსტ. ნაერთი'!H697</f>
        <v>0</v>
      </c>
      <c r="BZ697" s="7">
        <f>'დაზუსტ. ბიუჯ.'!H697</f>
        <v>0</v>
      </c>
      <c r="CA697" s="7">
        <f>'დაზუსტ. საკუთ.'!H697</f>
        <v>0</v>
      </c>
    </row>
    <row r="698" spans="1:79" ht="15.75" thickBot="1" x14ac:dyDescent="0.3">
      <c r="A698" t="str">
        <f t="shared" si="265"/>
        <v>b</v>
      </c>
      <c r="B698" s="11"/>
      <c r="C698" s="12" t="s">
        <v>20</v>
      </c>
      <c r="D698" s="13">
        <f t="shared" si="266"/>
        <v>0</v>
      </c>
      <c r="E698" s="13">
        <f t="shared" si="267"/>
        <v>0</v>
      </c>
      <c r="F698" s="13">
        <f t="shared" si="268"/>
        <v>0</v>
      </c>
      <c r="G698" s="13">
        <f t="shared" si="268"/>
        <v>0</v>
      </c>
      <c r="H698" s="13">
        <f t="shared" si="268"/>
        <v>0</v>
      </c>
      <c r="I698" s="13">
        <f t="shared" si="268"/>
        <v>0</v>
      </c>
      <c r="J698" s="13">
        <f t="shared" si="269"/>
        <v>0</v>
      </c>
      <c r="K698" s="13">
        <f t="shared" si="269"/>
        <v>0</v>
      </c>
      <c r="L698" s="13">
        <f t="shared" si="269"/>
        <v>0</v>
      </c>
      <c r="M698" s="13">
        <f t="shared" si="269"/>
        <v>0</v>
      </c>
      <c r="O698" s="13">
        <f t="shared" si="270"/>
        <v>0</v>
      </c>
      <c r="P698" s="13">
        <f>'დამტკ. ბიუჯ.'!E698</f>
        <v>0</v>
      </c>
      <c r="Q698" s="13">
        <f>'დამტკ. საკუთ.'!E698</f>
        <v>0</v>
      </c>
      <c r="R698" s="13">
        <f>'ცვლილ. ბიუჯ.'!F698</f>
        <v>0</v>
      </c>
      <c r="S698" s="13">
        <f>'ცვლილ. საკუთ.'!F698</f>
        <v>0</v>
      </c>
      <c r="T698" s="13">
        <f>'მთავრ. ფონდი'!F698</f>
        <v>0</v>
      </c>
      <c r="U698" s="13">
        <f>'პრეზ. ფონდი'!F698</f>
        <v>0</v>
      </c>
      <c r="V698" s="13">
        <f>'დაზუსტ. ნაერთი'!E698</f>
        <v>0</v>
      </c>
      <c r="W698" s="13">
        <f>'დაზუსტ. ბიუჯ.'!E698</f>
        <v>0</v>
      </c>
      <c r="X698" s="13">
        <f>'დაზუსტ. საკუთ.'!E698</f>
        <v>0</v>
      </c>
      <c r="Z698" s="13">
        <f t="shared" si="271"/>
        <v>0</v>
      </c>
      <c r="AA698" s="13">
        <f>'დამტკ. ბიუჯ.'!F698</f>
        <v>0</v>
      </c>
      <c r="AB698" s="13">
        <f>'დამტკ. საკუთ.'!F698</f>
        <v>0</v>
      </c>
      <c r="AC698" s="13">
        <f>'ცვლილ. ბიუჯ.'!G698</f>
        <v>0</v>
      </c>
      <c r="AD698" s="13">
        <f>'ცვლილ. საკუთ.'!G698</f>
        <v>0</v>
      </c>
      <c r="AE698" s="13">
        <f>'მთავრ. ფონდი'!G698</f>
        <v>0</v>
      </c>
      <c r="AF698" s="13">
        <f>'პრეზ. ფონდი'!G698</f>
        <v>0</v>
      </c>
      <c r="AG698" s="13">
        <f>'დაზუსტ. ნაერთი'!F698</f>
        <v>0</v>
      </c>
      <c r="AH698" s="13">
        <f>'დაზუსტ. ბიუჯ.'!F698</f>
        <v>0</v>
      </c>
      <c r="AI698" s="13">
        <f>'დაზუსტ. საკუთ.'!F698</f>
        <v>0</v>
      </c>
      <c r="AK698" s="13">
        <f t="shared" si="272"/>
        <v>0</v>
      </c>
      <c r="AL698" s="13">
        <f t="shared" si="273"/>
        <v>0</v>
      </c>
      <c r="AM698" s="13">
        <f t="shared" si="274"/>
        <v>0</v>
      </c>
      <c r="AN698" s="13">
        <f t="shared" si="274"/>
        <v>0</v>
      </c>
      <c r="AO698" s="13">
        <f t="shared" si="274"/>
        <v>0</v>
      </c>
      <c r="AP698" s="13">
        <f t="shared" si="274"/>
        <v>0</v>
      </c>
      <c r="AQ698" s="13">
        <f t="shared" si="275"/>
        <v>0</v>
      </c>
      <c r="AR698" s="13">
        <f t="shared" si="275"/>
        <v>0</v>
      </c>
      <c r="AS698" s="13">
        <f t="shared" si="275"/>
        <v>0</v>
      </c>
      <c r="AT698" s="13">
        <f t="shared" si="275"/>
        <v>0</v>
      </c>
      <c r="AV698" s="13">
        <f t="shared" si="276"/>
        <v>0</v>
      </c>
      <c r="AW698" s="13">
        <f>'დამტკ. ბიუჯ.'!G698</f>
        <v>0</v>
      </c>
      <c r="AX698" s="13">
        <f>'დამტკ. საკუთ.'!G698</f>
        <v>0</v>
      </c>
      <c r="AY698" s="13">
        <f>'ცვლილ. ბიუჯ.'!H698</f>
        <v>0</v>
      </c>
      <c r="AZ698" s="13">
        <f>'ცვლილ. საკუთ.'!H698</f>
        <v>0</v>
      </c>
      <c r="BA698" s="13">
        <f>'მთავრ. ფონდი'!H698</f>
        <v>0</v>
      </c>
      <c r="BB698" s="13">
        <f>'პრეზ. ფონდი'!H698</f>
        <v>0</v>
      </c>
      <c r="BC698" s="13">
        <f>'დაზუსტ. ნაერთი'!G698</f>
        <v>0</v>
      </c>
      <c r="BD698" s="13">
        <f>'დაზუსტ. ბიუჯ.'!G698</f>
        <v>0</v>
      </c>
      <c r="BE698" s="13">
        <f>'დაზუსტ. საკუთ.'!G698</f>
        <v>0</v>
      </c>
      <c r="BG698" s="13">
        <f t="shared" si="277"/>
        <v>0</v>
      </c>
      <c r="BH698" s="13">
        <f t="shared" si="277"/>
        <v>0</v>
      </c>
      <c r="BI698" s="13">
        <f t="shared" si="277"/>
        <v>0</v>
      </c>
      <c r="BJ698" s="13">
        <f t="shared" si="277"/>
        <v>0</v>
      </c>
      <c r="BK698" s="13">
        <f t="shared" si="278"/>
        <v>0</v>
      </c>
      <c r="BL698" s="13">
        <f t="shared" si="278"/>
        <v>0</v>
      </c>
      <c r="BM698" s="13">
        <f t="shared" si="278"/>
        <v>0</v>
      </c>
      <c r="BN698" s="13">
        <f t="shared" si="278"/>
        <v>0</v>
      </c>
      <c r="BO698" s="13">
        <f t="shared" si="281"/>
        <v>0</v>
      </c>
      <c r="BP698" s="13">
        <f t="shared" si="280"/>
        <v>0</v>
      </c>
      <c r="BR698" s="13">
        <f t="shared" si="279"/>
        <v>0</v>
      </c>
      <c r="BS698" s="13">
        <f>'დამტკ. ბიუჯ.'!H698</f>
        <v>0</v>
      </c>
      <c r="BT698" s="13">
        <f>'დამტკ. საკუთ.'!H698</f>
        <v>0</v>
      </c>
      <c r="BU698" s="13">
        <f>'ცვლილ. ბიუჯ.'!I698</f>
        <v>0</v>
      </c>
      <c r="BV698" s="13">
        <f>'ცვლილ. საკუთ.'!I698</f>
        <v>0</v>
      </c>
      <c r="BW698" s="13">
        <f>'მთავრ. ფონდი'!I698</f>
        <v>0</v>
      </c>
      <c r="BX698" s="13">
        <f>'პრეზ. ფონდი'!I698</f>
        <v>0</v>
      </c>
      <c r="BY698" s="13">
        <f>'დაზუსტ. ნაერთი'!H698</f>
        <v>0</v>
      </c>
      <c r="BZ698" s="13">
        <f>'დაზუსტ. ბიუჯ.'!H698</f>
        <v>0</v>
      </c>
      <c r="CA698" s="13">
        <f>'დაზუსტ. საკუთ.'!H698</f>
        <v>0</v>
      </c>
    </row>
    <row r="699" spans="1:79" ht="46.5" thickTop="1" thickBot="1" x14ac:dyDescent="0.3">
      <c r="A699" t="str">
        <f t="shared" si="265"/>
        <v>a</v>
      </c>
      <c r="B699" s="3" t="s">
        <v>121</v>
      </c>
      <c r="C699" s="14" t="s">
        <v>122</v>
      </c>
      <c r="D699" s="4">
        <f t="shared" si="266"/>
        <v>1397000</v>
      </c>
      <c r="E699" s="4">
        <f t="shared" si="267"/>
        <v>1397000</v>
      </c>
      <c r="F699" s="4">
        <f t="shared" si="268"/>
        <v>0</v>
      </c>
      <c r="G699" s="4">
        <f t="shared" si="268"/>
        <v>0</v>
      </c>
      <c r="H699" s="4">
        <f t="shared" si="268"/>
        <v>0</v>
      </c>
      <c r="I699" s="4">
        <f t="shared" si="268"/>
        <v>0</v>
      </c>
      <c r="J699" s="4">
        <f t="shared" si="269"/>
        <v>0</v>
      </c>
      <c r="K699" s="4">
        <f t="shared" si="269"/>
        <v>1397000</v>
      </c>
      <c r="L699" s="4">
        <f t="shared" si="269"/>
        <v>1397000</v>
      </c>
      <c r="M699" s="4">
        <f t="shared" si="269"/>
        <v>0</v>
      </c>
      <c r="O699" s="4">
        <f t="shared" si="270"/>
        <v>112500</v>
      </c>
      <c r="P699" s="4">
        <f>'დამტკ. ბიუჯ.'!E699</f>
        <v>112500</v>
      </c>
      <c r="Q699" s="4">
        <f>'დამტკ. საკუთ.'!E699</f>
        <v>0</v>
      </c>
      <c r="R699" s="4">
        <f>'ცვლილ. ბიუჯ.'!F699</f>
        <v>0</v>
      </c>
      <c r="S699" s="4">
        <f>'ცვლილ. საკუთ.'!F699</f>
        <v>0</v>
      </c>
      <c r="T699" s="4">
        <f>'მთავრ. ფონდი'!F699</f>
        <v>0</v>
      </c>
      <c r="U699" s="4">
        <f>'პრეზ. ფონდი'!F699</f>
        <v>0</v>
      </c>
      <c r="V699" s="4">
        <f>'დაზუსტ. ნაერთი'!E699</f>
        <v>112500</v>
      </c>
      <c r="W699" s="4">
        <f>'დაზუსტ. ბიუჯ.'!E699</f>
        <v>112500</v>
      </c>
      <c r="X699" s="4">
        <f>'დაზუსტ. საკუთ.'!E699</f>
        <v>0</v>
      </c>
      <c r="Z699" s="4">
        <f t="shared" si="271"/>
        <v>112500</v>
      </c>
      <c r="AA699" s="4">
        <f>'დამტკ. ბიუჯ.'!F699</f>
        <v>112500</v>
      </c>
      <c r="AB699" s="4">
        <f>'დამტკ. საკუთ.'!F699</f>
        <v>0</v>
      </c>
      <c r="AC699" s="4">
        <f>'ცვლილ. ბიუჯ.'!G699</f>
        <v>550000</v>
      </c>
      <c r="AD699" s="4">
        <f>'ცვლილ. საკუთ.'!G699</f>
        <v>0</v>
      </c>
      <c r="AE699" s="4">
        <f>'მთავრ. ფონდი'!G699</f>
        <v>0</v>
      </c>
      <c r="AF699" s="4">
        <f>'პრეზ. ფონდი'!G699</f>
        <v>0</v>
      </c>
      <c r="AG699" s="4">
        <f>'დაზუსტ. ნაერთი'!F699</f>
        <v>662500</v>
      </c>
      <c r="AH699" s="4">
        <f>'დაზუსტ. ბიუჯ.'!F699</f>
        <v>662500</v>
      </c>
      <c r="AI699" s="4">
        <f>'დაზუსტ. საკუთ.'!F699</f>
        <v>0</v>
      </c>
      <c r="AK699" s="4">
        <f t="shared" si="272"/>
        <v>225000</v>
      </c>
      <c r="AL699" s="4">
        <f t="shared" si="273"/>
        <v>225000</v>
      </c>
      <c r="AM699" s="4">
        <f t="shared" si="274"/>
        <v>0</v>
      </c>
      <c r="AN699" s="4">
        <f t="shared" si="274"/>
        <v>550000</v>
      </c>
      <c r="AO699" s="4">
        <f t="shared" si="274"/>
        <v>0</v>
      </c>
      <c r="AP699" s="4">
        <f t="shared" si="274"/>
        <v>0</v>
      </c>
      <c r="AQ699" s="4">
        <f t="shared" si="275"/>
        <v>0</v>
      </c>
      <c r="AR699" s="4">
        <f t="shared" si="275"/>
        <v>775000</v>
      </c>
      <c r="AS699" s="4">
        <f t="shared" si="275"/>
        <v>775000</v>
      </c>
      <c r="AT699" s="4">
        <f t="shared" si="275"/>
        <v>0</v>
      </c>
      <c r="AV699" s="4">
        <f t="shared" si="276"/>
        <v>112500</v>
      </c>
      <c r="AW699" s="4">
        <f>'დამტკ. ბიუჯ.'!G699</f>
        <v>112500</v>
      </c>
      <c r="AX699" s="4">
        <f>'დამტკ. საკუთ.'!G699</f>
        <v>0</v>
      </c>
      <c r="AY699" s="4">
        <f>'ცვლილ. ბიუჯ.'!H699</f>
        <v>0</v>
      </c>
      <c r="AZ699" s="4">
        <f>'ცვლილ. საკუთ.'!H699</f>
        <v>0</v>
      </c>
      <c r="BA699" s="4">
        <f>'მთავრ. ფონდი'!H699</f>
        <v>0</v>
      </c>
      <c r="BB699" s="4">
        <f>'პრეზ. ფონდი'!H699</f>
        <v>0</v>
      </c>
      <c r="BC699" s="4">
        <f>'დაზუსტ. ნაერთი'!G699</f>
        <v>112500</v>
      </c>
      <c r="BD699" s="4">
        <f>'დაზუსტ. ბიუჯ.'!G699</f>
        <v>112500</v>
      </c>
      <c r="BE699" s="4">
        <f>'დაზუსტ. საკუთ.'!G699</f>
        <v>0</v>
      </c>
      <c r="BG699" s="4">
        <f t="shared" si="277"/>
        <v>337500</v>
      </c>
      <c r="BH699" s="4">
        <f t="shared" si="277"/>
        <v>337500</v>
      </c>
      <c r="BI699" s="4">
        <f t="shared" si="277"/>
        <v>0</v>
      </c>
      <c r="BJ699" s="4">
        <f t="shared" si="277"/>
        <v>550000</v>
      </c>
      <c r="BK699" s="4">
        <f t="shared" si="278"/>
        <v>0</v>
      </c>
      <c r="BL699" s="4">
        <f t="shared" si="278"/>
        <v>0</v>
      </c>
      <c r="BM699" s="4">
        <f t="shared" si="278"/>
        <v>0</v>
      </c>
      <c r="BN699" s="4">
        <f t="shared" si="278"/>
        <v>887500</v>
      </c>
      <c r="BO699" s="4">
        <f t="shared" si="281"/>
        <v>887500</v>
      </c>
      <c r="BP699" s="4">
        <f t="shared" si="280"/>
        <v>0</v>
      </c>
      <c r="BR699" s="4">
        <f t="shared" si="279"/>
        <v>1059500</v>
      </c>
      <c r="BS699" s="4">
        <f>'დამტკ. ბიუჯ.'!H699</f>
        <v>1059500</v>
      </c>
      <c r="BT699" s="4">
        <f>'დამტკ. საკუთ.'!H699</f>
        <v>0</v>
      </c>
      <c r="BU699" s="4">
        <f>'ცვლილ. ბიუჯ.'!I699</f>
        <v>-550000</v>
      </c>
      <c r="BV699" s="4">
        <f>'ცვლილ. საკუთ.'!I699</f>
        <v>0</v>
      </c>
      <c r="BW699" s="4">
        <f>'მთავრ. ფონდი'!I699</f>
        <v>0</v>
      </c>
      <c r="BX699" s="4">
        <f>'პრეზ. ფონდი'!I699</f>
        <v>0</v>
      </c>
      <c r="BY699" s="4">
        <f>'დაზუსტ. ნაერთი'!H699</f>
        <v>509500</v>
      </c>
      <c r="BZ699" s="4">
        <f>'დაზუსტ. ბიუჯ.'!H699</f>
        <v>509500</v>
      </c>
      <c r="CA699" s="4">
        <f>'დაზუსტ. საკუთ.'!H699</f>
        <v>0</v>
      </c>
    </row>
    <row r="700" spans="1:79" ht="15.75" thickTop="1" x14ac:dyDescent="0.25">
      <c r="A700" t="str">
        <f t="shared" si="265"/>
        <v>a</v>
      </c>
      <c r="B700" s="5"/>
      <c r="C700" s="6" t="s">
        <v>10</v>
      </c>
      <c r="D700" s="7">
        <f t="shared" si="266"/>
        <v>1397000</v>
      </c>
      <c r="E700" s="7">
        <f t="shared" si="267"/>
        <v>1397000</v>
      </c>
      <c r="F700" s="7">
        <f t="shared" si="268"/>
        <v>0</v>
      </c>
      <c r="G700" s="7">
        <f t="shared" si="268"/>
        <v>0</v>
      </c>
      <c r="H700" s="7">
        <f t="shared" si="268"/>
        <v>0</v>
      </c>
      <c r="I700" s="7">
        <f t="shared" si="268"/>
        <v>0</v>
      </c>
      <c r="J700" s="7">
        <f t="shared" si="269"/>
        <v>0</v>
      </c>
      <c r="K700" s="7">
        <f t="shared" si="269"/>
        <v>1397000</v>
      </c>
      <c r="L700" s="7">
        <f t="shared" si="269"/>
        <v>1397000</v>
      </c>
      <c r="M700" s="7">
        <f t="shared" si="269"/>
        <v>0</v>
      </c>
      <c r="O700" s="7">
        <f t="shared" si="270"/>
        <v>112500</v>
      </c>
      <c r="P700" s="7">
        <f>'დამტკ. ბიუჯ.'!E700</f>
        <v>112500</v>
      </c>
      <c r="Q700" s="7">
        <f>'დამტკ. საკუთ.'!E700</f>
        <v>0</v>
      </c>
      <c r="R700" s="7">
        <f>'ცვლილ. ბიუჯ.'!F700</f>
        <v>0</v>
      </c>
      <c r="S700" s="7">
        <f>'ცვლილ. საკუთ.'!F700</f>
        <v>0</v>
      </c>
      <c r="T700" s="7">
        <f>'მთავრ. ფონდი'!F700</f>
        <v>0</v>
      </c>
      <c r="U700" s="7">
        <f>'პრეზ. ფონდი'!F700</f>
        <v>0</v>
      </c>
      <c r="V700" s="7">
        <f>'დაზუსტ. ნაერთი'!E700</f>
        <v>112500</v>
      </c>
      <c r="W700" s="7">
        <f>'დაზუსტ. ბიუჯ.'!E700</f>
        <v>112500</v>
      </c>
      <c r="X700" s="7">
        <f>'დაზუსტ. საკუთ.'!E700</f>
        <v>0</v>
      </c>
      <c r="Z700" s="7">
        <f t="shared" si="271"/>
        <v>112500</v>
      </c>
      <c r="AA700" s="7">
        <f>'დამტკ. ბიუჯ.'!F700</f>
        <v>112500</v>
      </c>
      <c r="AB700" s="7">
        <f>'დამტკ. საკუთ.'!F700</f>
        <v>0</v>
      </c>
      <c r="AC700" s="7">
        <f>'ცვლილ. ბიუჯ.'!G700</f>
        <v>550000</v>
      </c>
      <c r="AD700" s="7">
        <f>'ცვლილ. საკუთ.'!G700</f>
        <v>0</v>
      </c>
      <c r="AE700" s="7">
        <f>'მთავრ. ფონდი'!G700</f>
        <v>0</v>
      </c>
      <c r="AF700" s="7">
        <f>'პრეზ. ფონდი'!G700</f>
        <v>0</v>
      </c>
      <c r="AG700" s="7">
        <f>'დაზუსტ. ნაერთი'!F700</f>
        <v>662500</v>
      </c>
      <c r="AH700" s="7">
        <f>'დაზუსტ. ბიუჯ.'!F700</f>
        <v>662500</v>
      </c>
      <c r="AI700" s="7">
        <f>'დაზუსტ. საკუთ.'!F700</f>
        <v>0</v>
      </c>
      <c r="AK700" s="7">
        <f t="shared" si="272"/>
        <v>225000</v>
      </c>
      <c r="AL700" s="7">
        <f t="shared" si="273"/>
        <v>225000</v>
      </c>
      <c r="AM700" s="7">
        <f t="shared" si="274"/>
        <v>0</v>
      </c>
      <c r="AN700" s="7">
        <f t="shared" si="274"/>
        <v>550000</v>
      </c>
      <c r="AO700" s="7">
        <f t="shared" si="274"/>
        <v>0</v>
      </c>
      <c r="AP700" s="7">
        <f t="shared" si="274"/>
        <v>0</v>
      </c>
      <c r="AQ700" s="7">
        <f t="shared" si="275"/>
        <v>0</v>
      </c>
      <c r="AR700" s="7">
        <f t="shared" si="275"/>
        <v>775000</v>
      </c>
      <c r="AS700" s="7">
        <f t="shared" si="275"/>
        <v>775000</v>
      </c>
      <c r="AT700" s="7">
        <f t="shared" si="275"/>
        <v>0</v>
      </c>
      <c r="AV700" s="7">
        <f t="shared" si="276"/>
        <v>112500</v>
      </c>
      <c r="AW700" s="7">
        <f>'დამტკ. ბიუჯ.'!G700</f>
        <v>112500</v>
      </c>
      <c r="AX700" s="7">
        <f>'დამტკ. საკუთ.'!G700</f>
        <v>0</v>
      </c>
      <c r="AY700" s="7">
        <f>'ცვლილ. ბიუჯ.'!H700</f>
        <v>0</v>
      </c>
      <c r="AZ700" s="7">
        <f>'ცვლილ. საკუთ.'!H700</f>
        <v>0</v>
      </c>
      <c r="BA700" s="7">
        <f>'მთავრ. ფონდი'!H700</f>
        <v>0</v>
      </c>
      <c r="BB700" s="7">
        <f>'პრეზ. ფონდი'!H700</f>
        <v>0</v>
      </c>
      <c r="BC700" s="7">
        <f>'დაზუსტ. ნაერთი'!G700</f>
        <v>112500</v>
      </c>
      <c r="BD700" s="7">
        <f>'დაზუსტ. ბიუჯ.'!G700</f>
        <v>112500</v>
      </c>
      <c r="BE700" s="7">
        <f>'დაზუსტ. საკუთ.'!G700</f>
        <v>0</v>
      </c>
      <c r="BG700" s="7">
        <f t="shared" si="277"/>
        <v>337500</v>
      </c>
      <c r="BH700" s="7">
        <f t="shared" si="277"/>
        <v>337500</v>
      </c>
      <c r="BI700" s="7">
        <f t="shared" si="277"/>
        <v>0</v>
      </c>
      <c r="BJ700" s="7">
        <f t="shared" si="277"/>
        <v>550000</v>
      </c>
      <c r="BK700" s="7">
        <f t="shared" si="278"/>
        <v>0</v>
      </c>
      <c r="BL700" s="7">
        <f t="shared" si="278"/>
        <v>0</v>
      </c>
      <c r="BM700" s="7">
        <f t="shared" si="278"/>
        <v>0</v>
      </c>
      <c r="BN700" s="7">
        <f t="shared" si="278"/>
        <v>887500</v>
      </c>
      <c r="BO700" s="7">
        <f t="shared" si="281"/>
        <v>887500</v>
      </c>
      <c r="BP700" s="7">
        <f t="shared" si="280"/>
        <v>0</v>
      </c>
      <c r="BR700" s="7">
        <f t="shared" si="279"/>
        <v>1059500</v>
      </c>
      <c r="BS700" s="7">
        <f>'დამტკ. ბიუჯ.'!H700</f>
        <v>1059500</v>
      </c>
      <c r="BT700" s="7">
        <f>'დამტკ. საკუთ.'!H700</f>
        <v>0</v>
      </c>
      <c r="BU700" s="7">
        <f>'ცვლილ. ბიუჯ.'!I700</f>
        <v>-550000</v>
      </c>
      <c r="BV700" s="7">
        <f>'ცვლილ. საკუთ.'!I700</f>
        <v>0</v>
      </c>
      <c r="BW700" s="7">
        <f>'მთავრ. ფონდი'!I700</f>
        <v>0</v>
      </c>
      <c r="BX700" s="7">
        <f>'პრეზ. ფონდი'!I700</f>
        <v>0</v>
      </c>
      <c r="BY700" s="7">
        <f>'დაზუსტ. ნაერთი'!H700</f>
        <v>509500</v>
      </c>
      <c r="BZ700" s="7">
        <f>'დაზუსტ. ბიუჯ.'!H700</f>
        <v>509500</v>
      </c>
      <c r="CA700" s="7">
        <f>'დაზუსტ. საკუთ.'!H700</f>
        <v>0</v>
      </c>
    </row>
    <row r="701" spans="1:79" x14ac:dyDescent="0.25">
      <c r="A701" t="str">
        <f t="shared" si="265"/>
        <v>b</v>
      </c>
      <c r="B701" s="8"/>
      <c r="C701" s="9" t="s">
        <v>11</v>
      </c>
      <c r="D701" s="10">
        <f t="shared" si="266"/>
        <v>0</v>
      </c>
      <c r="E701" s="10">
        <f t="shared" si="267"/>
        <v>0</v>
      </c>
      <c r="F701" s="10">
        <f t="shared" si="268"/>
        <v>0</v>
      </c>
      <c r="G701" s="10">
        <f t="shared" si="268"/>
        <v>0</v>
      </c>
      <c r="H701" s="10">
        <f t="shared" si="268"/>
        <v>0</v>
      </c>
      <c r="I701" s="10">
        <f t="shared" si="268"/>
        <v>0</v>
      </c>
      <c r="J701" s="10">
        <f t="shared" si="269"/>
        <v>0</v>
      </c>
      <c r="K701" s="10">
        <f t="shared" si="269"/>
        <v>0</v>
      </c>
      <c r="L701" s="10">
        <f t="shared" si="269"/>
        <v>0</v>
      </c>
      <c r="M701" s="10">
        <f t="shared" si="269"/>
        <v>0</v>
      </c>
      <c r="O701" s="10">
        <f t="shared" si="270"/>
        <v>0</v>
      </c>
      <c r="P701" s="10">
        <f>'დამტკ. ბიუჯ.'!E701</f>
        <v>0</v>
      </c>
      <c r="Q701" s="10">
        <f>'დამტკ. საკუთ.'!E701</f>
        <v>0</v>
      </c>
      <c r="R701" s="10">
        <f>'ცვლილ. ბიუჯ.'!F701</f>
        <v>0</v>
      </c>
      <c r="S701" s="10">
        <f>'ცვლილ. საკუთ.'!F701</f>
        <v>0</v>
      </c>
      <c r="T701" s="10">
        <f>'მთავრ. ფონდი'!F701</f>
        <v>0</v>
      </c>
      <c r="U701" s="10">
        <f>'პრეზ. ფონდი'!F701</f>
        <v>0</v>
      </c>
      <c r="V701" s="10">
        <f>'დაზუსტ. ნაერთი'!E701</f>
        <v>0</v>
      </c>
      <c r="W701" s="10">
        <f>'დაზუსტ. ბიუჯ.'!E701</f>
        <v>0</v>
      </c>
      <c r="X701" s="10">
        <f>'დაზუსტ. საკუთ.'!E701</f>
        <v>0</v>
      </c>
      <c r="Z701" s="10">
        <f t="shared" si="271"/>
        <v>0</v>
      </c>
      <c r="AA701" s="10">
        <f>'დამტკ. ბიუჯ.'!F701</f>
        <v>0</v>
      </c>
      <c r="AB701" s="10">
        <f>'დამტკ. საკუთ.'!F701</f>
        <v>0</v>
      </c>
      <c r="AC701" s="10">
        <f>'ცვლილ. ბიუჯ.'!G701</f>
        <v>0</v>
      </c>
      <c r="AD701" s="10">
        <f>'ცვლილ. საკუთ.'!G701</f>
        <v>0</v>
      </c>
      <c r="AE701" s="10">
        <f>'მთავრ. ფონდი'!G701</f>
        <v>0</v>
      </c>
      <c r="AF701" s="10">
        <f>'პრეზ. ფონდი'!G701</f>
        <v>0</v>
      </c>
      <c r="AG701" s="10">
        <f>'დაზუსტ. ნაერთი'!F701</f>
        <v>0</v>
      </c>
      <c r="AH701" s="10">
        <f>'დაზუსტ. ბიუჯ.'!F701</f>
        <v>0</v>
      </c>
      <c r="AI701" s="10">
        <f>'დაზუსტ. საკუთ.'!F701</f>
        <v>0</v>
      </c>
      <c r="AK701" s="10">
        <f t="shared" si="272"/>
        <v>0</v>
      </c>
      <c r="AL701" s="10">
        <f t="shared" si="273"/>
        <v>0</v>
      </c>
      <c r="AM701" s="10">
        <f t="shared" si="274"/>
        <v>0</v>
      </c>
      <c r="AN701" s="10">
        <f t="shared" si="274"/>
        <v>0</v>
      </c>
      <c r="AO701" s="10">
        <f t="shared" si="274"/>
        <v>0</v>
      </c>
      <c r="AP701" s="10">
        <f t="shared" si="274"/>
        <v>0</v>
      </c>
      <c r="AQ701" s="10">
        <f t="shared" si="275"/>
        <v>0</v>
      </c>
      <c r="AR701" s="10">
        <f t="shared" si="275"/>
        <v>0</v>
      </c>
      <c r="AS701" s="10">
        <f t="shared" si="275"/>
        <v>0</v>
      </c>
      <c r="AT701" s="10">
        <f t="shared" si="275"/>
        <v>0</v>
      </c>
      <c r="AV701" s="10">
        <f t="shared" si="276"/>
        <v>0</v>
      </c>
      <c r="AW701" s="10">
        <f>'დამტკ. ბიუჯ.'!G701</f>
        <v>0</v>
      </c>
      <c r="AX701" s="10">
        <f>'დამტკ. საკუთ.'!G701</f>
        <v>0</v>
      </c>
      <c r="AY701" s="10">
        <f>'ცვლილ. ბიუჯ.'!H701</f>
        <v>0</v>
      </c>
      <c r="AZ701" s="10">
        <f>'ცვლილ. საკუთ.'!H701</f>
        <v>0</v>
      </c>
      <c r="BA701" s="10">
        <f>'მთავრ. ფონდი'!H701</f>
        <v>0</v>
      </c>
      <c r="BB701" s="10">
        <f>'პრეზ. ფონდი'!H701</f>
        <v>0</v>
      </c>
      <c r="BC701" s="10">
        <f>'დაზუსტ. ნაერთი'!G701</f>
        <v>0</v>
      </c>
      <c r="BD701" s="10">
        <f>'დაზუსტ. ბიუჯ.'!G701</f>
        <v>0</v>
      </c>
      <c r="BE701" s="10">
        <f>'დაზუსტ. საკუთ.'!G701</f>
        <v>0</v>
      </c>
      <c r="BG701" s="10">
        <f t="shared" si="277"/>
        <v>0</v>
      </c>
      <c r="BH701" s="10">
        <f t="shared" si="277"/>
        <v>0</v>
      </c>
      <c r="BI701" s="10">
        <f t="shared" si="277"/>
        <v>0</v>
      </c>
      <c r="BJ701" s="10">
        <f t="shared" si="277"/>
        <v>0</v>
      </c>
      <c r="BK701" s="10">
        <f t="shared" si="278"/>
        <v>0</v>
      </c>
      <c r="BL701" s="10">
        <f t="shared" si="278"/>
        <v>0</v>
      </c>
      <c r="BM701" s="10">
        <f t="shared" si="278"/>
        <v>0</v>
      </c>
      <c r="BN701" s="10">
        <f t="shared" si="278"/>
        <v>0</v>
      </c>
      <c r="BO701" s="10">
        <f t="shared" si="281"/>
        <v>0</v>
      </c>
      <c r="BP701" s="10">
        <f t="shared" si="280"/>
        <v>0</v>
      </c>
      <c r="BR701" s="10">
        <f t="shared" si="279"/>
        <v>0</v>
      </c>
      <c r="BS701" s="10">
        <f>'დამტკ. ბიუჯ.'!H701</f>
        <v>0</v>
      </c>
      <c r="BT701" s="10">
        <f>'დამტკ. საკუთ.'!H701</f>
        <v>0</v>
      </c>
      <c r="BU701" s="10">
        <f>'ცვლილ. ბიუჯ.'!I701</f>
        <v>0</v>
      </c>
      <c r="BV701" s="10">
        <f>'ცვლილ. საკუთ.'!I701</f>
        <v>0</v>
      </c>
      <c r="BW701" s="10">
        <f>'მთავრ. ფონდი'!I701</f>
        <v>0</v>
      </c>
      <c r="BX701" s="10">
        <f>'პრეზ. ფონდი'!I701</f>
        <v>0</v>
      </c>
      <c r="BY701" s="10">
        <f>'დაზუსტ. ნაერთი'!H701</f>
        <v>0</v>
      </c>
      <c r="BZ701" s="10">
        <f>'დაზუსტ. ბიუჯ.'!H701</f>
        <v>0</v>
      </c>
      <c r="CA701" s="10">
        <f>'დაზუსტ. საკუთ.'!H701</f>
        <v>0</v>
      </c>
    </row>
    <row r="702" spans="1:79" x14ac:dyDescent="0.25">
      <c r="A702" t="str">
        <f t="shared" si="265"/>
        <v>a</v>
      </c>
      <c r="B702" s="8"/>
      <c r="C702" s="9" t="s">
        <v>12</v>
      </c>
      <c r="D702" s="10">
        <f t="shared" si="266"/>
        <v>450000</v>
      </c>
      <c r="E702" s="10">
        <f t="shared" si="267"/>
        <v>450000</v>
      </c>
      <c r="F702" s="10">
        <f t="shared" si="268"/>
        <v>0</v>
      </c>
      <c r="G702" s="10">
        <f t="shared" si="268"/>
        <v>497000</v>
      </c>
      <c r="H702" s="10">
        <f t="shared" si="268"/>
        <v>0</v>
      </c>
      <c r="I702" s="10">
        <f t="shared" si="268"/>
        <v>0</v>
      </c>
      <c r="J702" s="10">
        <f t="shared" si="269"/>
        <v>0</v>
      </c>
      <c r="K702" s="10">
        <f t="shared" si="269"/>
        <v>947000</v>
      </c>
      <c r="L702" s="10">
        <f t="shared" si="269"/>
        <v>947000</v>
      </c>
      <c r="M702" s="10">
        <f t="shared" si="269"/>
        <v>0</v>
      </c>
      <c r="O702" s="10">
        <f t="shared" si="270"/>
        <v>0</v>
      </c>
      <c r="P702" s="10">
        <f>'დამტკ. ბიუჯ.'!E702</f>
        <v>0</v>
      </c>
      <c r="Q702" s="10">
        <f>'დამტკ. საკუთ.'!E702</f>
        <v>0</v>
      </c>
      <c r="R702" s="10">
        <f>'ცვლილ. ბიუჯ.'!F702</f>
        <v>0</v>
      </c>
      <c r="S702" s="10">
        <f>'ცვლილ. საკუთ.'!F702</f>
        <v>0</v>
      </c>
      <c r="T702" s="10">
        <f>'მთავრ. ფონდი'!F702</f>
        <v>0</v>
      </c>
      <c r="U702" s="10">
        <f>'პრეზ. ფონდი'!F702</f>
        <v>0</v>
      </c>
      <c r="V702" s="10">
        <f>'დაზუსტ. ნაერთი'!E702</f>
        <v>0</v>
      </c>
      <c r="W702" s="10">
        <f>'დაზუსტ. ბიუჯ.'!E702</f>
        <v>0</v>
      </c>
      <c r="X702" s="10">
        <f>'დაზუსტ. საკუთ.'!E702</f>
        <v>0</v>
      </c>
      <c r="Z702" s="10">
        <f t="shared" si="271"/>
        <v>0</v>
      </c>
      <c r="AA702" s="10">
        <f>'დამტკ. ბიუჯ.'!F702</f>
        <v>0</v>
      </c>
      <c r="AB702" s="10">
        <f>'დამტკ. საკუთ.'!F702</f>
        <v>0</v>
      </c>
      <c r="AC702" s="10">
        <f>'ცვლილ. ბიუჯ.'!G702</f>
        <v>550000</v>
      </c>
      <c r="AD702" s="10">
        <f>'ცვლილ. საკუთ.'!G702</f>
        <v>0</v>
      </c>
      <c r="AE702" s="10">
        <f>'მთავრ. ფონდი'!G702</f>
        <v>0</v>
      </c>
      <c r="AF702" s="10">
        <f>'პრეზ. ფონდი'!G702</f>
        <v>0</v>
      </c>
      <c r="AG702" s="10">
        <f>'დაზუსტ. ნაერთი'!F702</f>
        <v>550000</v>
      </c>
      <c r="AH702" s="10">
        <f>'დაზუსტ. ბიუჯ.'!F702</f>
        <v>550000</v>
      </c>
      <c r="AI702" s="10">
        <f>'დაზუსტ. საკუთ.'!F702</f>
        <v>0</v>
      </c>
      <c r="AK702" s="10">
        <f t="shared" si="272"/>
        <v>0</v>
      </c>
      <c r="AL702" s="10">
        <f t="shared" si="273"/>
        <v>0</v>
      </c>
      <c r="AM702" s="10">
        <f t="shared" si="274"/>
        <v>0</v>
      </c>
      <c r="AN702" s="10">
        <f t="shared" si="274"/>
        <v>550000</v>
      </c>
      <c r="AO702" s="10">
        <f t="shared" si="274"/>
        <v>0</v>
      </c>
      <c r="AP702" s="10">
        <f t="shared" si="274"/>
        <v>0</v>
      </c>
      <c r="AQ702" s="10">
        <f t="shared" si="275"/>
        <v>0</v>
      </c>
      <c r="AR702" s="10">
        <f t="shared" si="275"/>
        <v>550000</v>
      </c>
      <c r="AS702" s="10">
        <f t="shared" si="275"/>
        <v>550000</v>
      </c>
      <c r="AT702" s="10">
        <f t="shared" si="275"/>
        <v>0</v>
      </c>
      <c r="AV702" s="10">
        <f t="shared" si="276"/>
        <v>0</v>
      </c>
      <c r="AW702" s="10">
        <f>'დამტკ. ბიუჯ.'!G702</f>
        <v>0</v>
      </c>
      <c r="AX702" s="10">
        <f>'დამტკ. საკუთ.'!G702</f>
        <v>0</v>
      </c>
      <c r="AY702" s="10">
        <f>'ცვლილ. ბიუჯ.'!H702</f>
        <v>0</v>
      </c>
      <c r="AZ702" s="10">
        <f>'ცვლილ. საკუთ.'!H702</f>
        <v>0</v>
      </c>
      <c r="BA702" s="10">
        <f>'მთავრ. ფონდი'!H702</f>
        <v>0</v>
      </c>
      <c r="BB702" s="10">
        <f>'პრეზ. ფონდი'!H702</f>
        <v>0</v>
      </c>
      <c r="BC702" s="10">
        <f>'დაზუსტ. ნაერთი'!G702</f>
        <v>0</v>
      </c>
      <c r="BD702" s="10">
        <f>'დაზუსტ. ბიუჯ.'!G702</f>
        <v>0</v>
      </c>
      <c r="BE702" s="10">
        <f>'დაზუსტ. საკუთ.'!G702</f>
        <v>0</v>
      </c>
      <c r="BG702" s="10">
        <f t="shared" si="277"/>
        <v>0</v>
      </c>
      <c r="BH702" s="10">
        <f t="shared" si="277"/>
        <v>0</v>
      </c>
      <c r="BI702" s="10">
        <f t="shared" si="277"/>
        <v>0</v>
      </c>
      <c r="BJ702" s="10">
        <f t="shared" si="277"/>
        <v>550000</v>
      </c>
      <c r="BK702" s="10">
        <f t="shared" si="278"/>
        <v>0</v>
      </c>
      <c r="BL702" s="10">
        <f t="shared" si="278"/>
        <v>0</v>
      </c>
      <c r="BM702" s="10">
        <f t="shared" si="278"/>
        <v>0</v>
      </c>
      <c r="BN702" s="10">
        <f t="shared" si="278"/>
        <v>550000</v>
      </c>
      <c r="BO702" s="10">
        <f t="shared" si="281"/>
        <v>550000</v>
      </c>
      <c r="BP702" s="10">
        <f t="shared" si="280"/>
        <v>0</v>
      </c>
      <c r="BR702" s="10">
        <f t="shared" si="279"/>
        <v>450000</v>
      </c>
      <c r="BS702" s="10">
        <f>'დამტკ. ბიუჯ.'!H702</f>
        <v>450000</v>
      </c>
      <c r="BT702" s="10">
        <f>'დამტკ. საკუთ.'!H702</f>
        <v>0</v>
      </c>
      <c r="BU702" s="10">
        <f>'ცვლილ. ბიუჯ.'!I702</f>
        <v>-53000</v>
      </c>
      <c r="BV702" s="10">
        <f>'ცვლილ. საკუთ.'!I702</f>
        <v>0</v>
      </c>
      <c r="BW702" s="10">
        <f>'მთავრ. ფონდი'!I702</f>
        <v>0</v>
      </c>
      <c r="BX702" s="10">
        <f>'პრეზ. ფონდი'!I702</f>
        <v>0</v>
      </c>
      <c r="BY702" s="10">
        <f>'დაზუსტ. ნაერთი'!H702</f>
        <v>397000</v>
      </c>
      <c r="BZ702" s="10">
        <f>'დაზუსტ. ბიუჯ.'!H702</f>
        <v>397000</v>
      </c>
      <c r="CA702" s="10">
        <f>'დაზუსტ. საკუთ.'!H702</f>
        <v>0</v>
      </c>
    </row>
    <row r="703" spans="1:79" x14ac:dyDescent="0.25">
      <c r="A703" t="str">
        <f t="shared" si="265"/>
        <v>b</v>
      </c>
      <c r="B703" s="8"/>
      <c r="C703" s="9" t="s">
        <v>13</v>
      </c>
      <c r="D703" s="10">
        <f t="shared" si="266"/>
        <v>0</v>
      </c>
      <c r="E703" s="10">
        <f t="shared" si="267"/>
        <v>0</v>
      </c>
      <c r="F703" s="10">
        <f t="shared" si="268"/>
        <v>0</v>
      </c>
      <c r="G703" s="10">
        <f t="shared" si="268"/>
        <v>0</v>
      </c>
      <c r="H703" s="10">
        <f t="shared" si="268"/>
        <v>0</v>
      </c>
      <c r="I703" s="10">
        <f t="shared" ref="I703:M766" si="282">SUM(T703,AE703,BA703,BW703)</f>
        <v>0</v>
      </c>
      <c r="J703" s="10">
        <f t="shared" si="269"/>
        <v>0</v>
      </c>
      <c r="K703" s="10">
        <f t="shared" si="269"/>
        <v>0</v>
      </c>
      <c r="L703" s="10">
        <f t="shared" si="269"/>
        <v>0</v>
      </c>
      <c r="M703" s="10">
        <f t="shared" si="269"/>
        <v>0</v>
      </c>
      <c r="O703" s="10">
        <f t="shared" si="270"/>
        <v>0</v>
      </c>
      <c r="P703" s="10">
        <f>'დამტკ. ბიუჯ.'!E703</f>
        <v>0</v>
      </c>
      <c r="Q703" s="10">
        <f>'დამტკ. საკუთ.'!E703</f>
        <v>0</v>
      </c>
      <c r="R703" s="10">
        <f>'ცვლილ. ბიუჯ.'!F703</f>
        <v>0</v>
      </c>
      <c r="S703" s="10">
        <f>'ცვლილ. საკუთ.'!F703</f>
        <v>0</v>
      </c>
      <c r="T703" s="10">
        <f>'მთავრ. ფონდი'!F703</f>
        <v>0</v>
      </c>
      <c r="U703" s="10">
        <f>'პრეზ. ფონდი'!F703</f>
        <v>0</v>
      </c>
      <c r="V703" s="10">
        <f>'დაზუსტ. ნაერთი'!E703</f>
        <v>0</v>
      </c>
      <c r="W703" s="10">
        <f>'დაზუსტ. ბიუჯ.'!E703</f>
        <v>0</v>
      </c>
      <c r="X703" s="10">
        <f>'დაზუსტ. საკუთ.'!E703</f>
        <v>0</v>
      </c>
      <c r="Z703" s="10">
        <f t="shared" si="271"/>
        <v>0</v>
      </c>
      <c r="AA703" s="10">
        <f>'დამტკ. ბიუჯ.'!F703</f>
        <v>0</v>
      </c>
      <c r="AB703" s="10">
        <f>'დამტკ. საკუთ.'!F703</f>
        <v>0</v>
      </c>
      <c r="AC703" s="10">
        <f>'ცვლილ. ბიუჯ.'!G703</f>
        <v>0</v>
      </c>
      <c r="AD703" s="10">
        <f>'ცვლილ. საკუთ.'!G703</f>
        <v>0</v>
      </c>
      <c r="AE703" s="10">
        <f>'მთავრ. ფონდი'!G703</f>
        <v>0</v>
      </c>
      <c r="AF703" s="10">
        <f>'პრეზ. ფონდი'!G703</f>
        <v>0</v>
      </c>
      <c r="AG703" s="10">
        <f>'დაზუსტ. ნაერთი'!F703</f>
        <v>0</v>
      </c>
      <c r="AH703" s="10">
        <f>'დაზუსტ. ბიუჯ.'!F703</f>
        <v>0</v>
      </c>
      <c r="AI703" s="10">
        <f>'დაზუსტ. საკუთ.'!F703</f>
        <v>0</v>
      </c>
      <c r="AK703" s="10">
        <f t="shared" si="272"/>
        <v>0</v>
      </c>
      <c r="AL703" s="10">
        <f t="shared" si="273"/>
        <v>0</v>
      </c>
      <c r="AM703" s="10">
        <f t="shared" si="274"/>
        <v>0</v>
      </c>
      <c r="AN703" s="10">
        <f t="shared" si="274"/>
        <v>0</v>
      </c>
      <c r="AO703" s="10">
        <f t="shared" si="274"/>
        <v>0</v>
      </c>
      <c r="AP703" s="10">
        <f t="shared" ref="AP703:AT766" si="283">SUM(T703,AE703)</f>
        <v>0</v>
      </c>
      <c r="AQ703" s="10">
        <f t="shared" si="275"/>
        <v>0</v>
      </c>
      <c r="AR703" s="10">
        <f t="shared" si="275"/>
        <v>0</v>
      </c>
      <c r="AS703" s="10">
        <f t="shared" si="275"/>
        <v>0</v>
      </c>
      <c r="AT703" s="10">
        <f t="shared" si="275"/>
        <v>0</v>
      </c>
      <c r="AV703" s="10">
        <f t="shared" si="276"/>
        <v>0</v>
      </c>
      <c r="AW703" s="10">
        <f>'დამტკ. ბიუჯ.'!G703</f>
        <v>0</v>
      </c>
      <c r="AX703" s="10">
        <f>'დამტკ. საკუთ.'!G703</f>
        <v>0</v>
      </c>
      <c r="AY703" s="10">
        <f>'ცვლილ. ბიუჯ.'!H703</f>
        <v>0</v>
      </c>
      <c r="AZ703" s="10">
        <f>'ცვლილ. საკუთ.'!H703</f>
        <v>0</v>
      </c>
      <c r="BA703" s="10">
        <f>'მთავრ. ფონდი'!H703</f>
        <v>0</v>
      </c>
      <c r="BB703" s="10">
        <f>'პრეზ. ფონდი'!H703</f>
        <v>0</v>
      </c>
      <c r="BC703" s="10">
        <f>'დაზუსტ. ნაერთი'!G703</f>
        <v>0</v>
      </c>
      <c r="BD703" s="10">
        <f>'დაზუსტ. ბიუჯ.'!G703</f>
        <v>0</v>
      </c>
      <c r="BE703" s="10">
        <f>'დაზუსტ. საკუთ.'!G703</f>
        <v>0</v>
      </c>
      <c r="BG703" s="10">
        <f t="shared" si="277"/>
        <v>0</v>
      </c>
      <c r="BH703" s="10">
        <f t="shared" si="277"/>
        <v>0</v>
      </c>
      <c r="BI703" s="10">
        <f t="shared" si="277"/>
        <v>0</v>
      </c>
      <c r="BJ703" s="10">
        <f t="shared" ref="BJ703:BN766" si="284">SUM(R703,AC703,AY703)</f>
        <v>0</v>
      </c>
      <c r="BK703" s="10">
        <f t="shared" si="278"/>
        <v>0</v>
      </c>
      <c r="BL703" s="10">
        <f t="shared" si="278"/>
        <v>0</v>
      </c>
      <c r="BM703" s="10">
        <f t="shared" si="278"/>
        <v>0</v>
      </c>
      <c r="BN703" s="10">
        <f t="shared" si="278"/>
        <v>0</v>
      </c>
      <c r="BO703" s="10">
        <f t="shared" si="281"/>
        <v>0</v>
      </c>
      <c r="BP703" s="10">
        <f t="shared" si="280"/>
        <v>0</v>
      </c>
      <c r="BR703" s="10">
        <f t="shared" si="279"/>
        <v>0</v>
      </c>
      <c r="BS703" s="10">
        <f>'დამტკ. ბიუჯ.'!H703</f>
        <v>0</v>
      </c>
      <c r="BT703" s="10">
        <f>'დამტკ. საკუთ.'!H703</f>
        <v>0</v>
      </c>
      <c r="BU703" s="10">
        <f>'ცვლილ. ბიუჯ.'!I703</f>
        <v>0</v>
      </c>
      <c r="BV703" s="10">
        <f>'ცვლილ. საკუთ.'!I703</f>
        <v>0</v>
      </c>
      <c r="BW703" s="10">
        <f>'მთავრ. ფონდი'!I703</f>
        <v>0</v>
      </c>
      <c r="BX703" s="10">
        <f>'პრეზ. ფონდი'!I703</f>
        <v>0</v>
      </c>
      <c r="BY703" s="10">
        <f>'დაზუსტ. ნაერთი'!H703</f>
        <v>0</v>
      </c>
      <c r="BZ703" s="10">
        <f>'დაზუსტ. ბიუჯ.'!H703</f>
        <v>0</v>
      </c>
      <c r="CA703" s="10">
        <f>'დაზუსტ. საკუთ.'!H703</f>
        <v>0</v>
      </c>
    </row>
    <row r="704" spans="1:79" x14ac:dyDescent="0.25">
      <c r="A704" t="str">
        <f t="shared" ref="A704:A767" si="285">IF(OR(D704&lt;&gt;0,K704&lt;&gt;0),"a","b")</f>
        <v>b</v>
      </c>
      <c r="B704" s="8"/>
      <c r="C704" s="9" t="s">
        <v>14</v>
      </c>
      <c r="D704" s="10">
        <f t="shared" ref="D704:D767" si="286">SUM(O704,Z704,AV704,BR704)</f>
        <v>0</v>
      </c>
      <c r="E704" s="10">
        <f t="shared" ref="E704:E767" si="287">SUM(P704,AA704,AW704,BS704)</f>
        <v>0</v>
      </c>
      <c r="F704" s="10">
        <f t="shared" ref="F704:L767" si="288">SUM(Q704,AB704,AX704,BT704)</f>
        <v>0</v>
      </c>
      <c r="G704" s="10">
        <f t="shared" si="288"/>
        <v>0</v>
      </c>
      <c r="H704" s="10">
        <f t="shared" si="288"/>
        <v>0</v>
      </c>
      <c r="I704" s="10">
        <f t="shared" si="282"/>
        <v>0</v>
      </c>
      <c r="J704" s="10">
        <f t="shared" si="282"/>
        <v>0</v>
      </c>
      <c r="K704" s="10">
        <f t="shared" si="282"/>
        <v>0</v>
      </c>
      <c r="L704" s="10">
        <f t="shared" si="282"/>
        <v>0</v>
      </c>
      <c r="M704" s="10">
        <f t="shared" si="282"/>
        <v>0</v>
      </c>
      <c r="O704" s="10">
        <f t="shared" ref="O704:O767" si="289">SUM(P704,Q704)</f>
        <v>0</v>
      </c>
      <c r="P704" s="10">
        <f>'დამტკ. ბიუჯ.'!E704</f>
        <v>0</v>
      </c>
      <c r="Q704" s="10">
        <f>'დამტკ. საკუთ.'!E704</f>
        <v>0</v>
      </c>
      <c r="R704" s="10">
        <f>'ცვლილ. ბიუჯ.'!F704</f>
        <v>0</v>
      </c>
      <c r="S704" s="10">
        <f>'ცვლილ. საკუთ.'!F704</f>
        <v>0</v>
      </c>
      <c r="T704" s="10">
        <f>'მთავრ. ფონდი'!F704</f>
        <v>0</v>
      </c>
      <c r="U704" s="10">
        <f>'პრეზ. ფონდი'!F704</f>
        <v>0</v>
      </c>
      <c r="V704" s="10">
        <f>'დაზუსტ. ნაერთი'!E704</f>
        <v>0</v>
      </c>
      <c r="W704" s="10">
        <f>'დაზუსტ. ბიუჯ.'!E704</f>
        <v>0</v>
      </c>
      <c r="X704" s="10">
        <f>'დაზუსტ. საკუთ.'!E704</f>
        <v>0</v>
      </c>
      <c r="Z704" s="10">
        <f t="shared" ref="Z704:Z767" si="290">SUM(AA704,AB704)</f>
        <v>0</v>
      </c>
      <c r="AA704" s="10">
        <f>'დამტკ. ბიუჯ.'!F704</f>
        <v>0</v>
      </c>
      <c r="AB704" s="10">
        <f>'დამტკ. საკუთ.'!F704</f>
        <v>0</v>
      </c>
      <c r="AC704" s="10">
        <f>'ცვლილ. ბიუჯ.'!G704</f>
        <v>0</v>
      </c>
      <c r="AD704" s="10">
        <f>'ცვლილ. საკუთ.'!G704</f>
        <v>0</v>
      </c>
      <c r="AE704" s="10">
        <f>'მთავრ. ფონდი'!G704</f>
        <v>0</v>
      </c>
      <c r="AF704" s="10">
        <f>'პრეზ. ფონდი'!G704</f>
        <v>0</v>
      </c>
      <c r="AG704" s="10">
        <f>'დაზუსტ. ნაერთი'!F704</f>
        <v>0</v>
      </c>
      <c r="AH704" s="10">
        <f>'დაზუსტ. ბიუჯ.'!F704</f>
        <v>0</v>
      </c>
      <c r="AI704" s="10">
        <f>'დაზუსტ. საკუთ.'!F704</f>
        <v>0</v>
      </c>
      <c r="AK704" s="10">
        <f t="shared" ref="AK704:AK767" si="291">SUM(O704,Z704)</f>
        <v>0</v>
      </c>
      <c r="AL704" s="10">
        <f t="shared" ref="AL704:AL767" si="292">SUM(P704,AA704)</f>
        <v>0</v>
      </c>
      <c r="AM704" s="10">
        <f t="shared" ref="AM704:AS767" si="293">SUM(Q704,AB704)</f>
        <v>0</v>
      </c>
      <c r="AN704" s="10">
        <f t="shared" si="293"/>
        <v>0</v>
      </c>
      <c r="AO704" s="10">
        <f t="shared" si="293"/>
        <v>0</v>
      </c>
      <c r="AP704" s="10">
        <f t="shared" si="283"/>
        <v>0</v>
      </c>
      <c r="AQ704" s="10">
        <f t="shared" si="283"/>
        <v>0</v>
      </c>
      <c r="AR704" s="10">
        <f t="shared" si="283"/>
        <v>0</v>
      </c>
      <c r="AS704" s="10">
        <f t="shared" si="283"/>
        <v>0</v>
      </c>
      <c r="AT704" s="10">
        <f t="shared" si="283"/>
        <v>0</v>
      </c>
      <c r="AV704" s="10">
        <f t="shared" ref="AV704:AV767" si="294">SUM(AW704,AX704)</f>
        <v>0</v>
      </c>
      <c r="AW704" s="10">
        <f>'დამტკ. ბიუჯ.'!G704</f>
        <v>0</v>
      </c>
      <c r="AX704" s="10">
        <f>'დამტკ. საკუთ.'!G704</f>
        <v>0</v>
      </c>
      <c r="AY704" s="10">
        <f>'ცვლილ. ბიუჯ.'!H704</f>
        <v>0</v>
      </c>
      <c r="AZ704" s="10">
        <f>'ცვლილ. საკუთ.'!H704</f>
        <v>0</v>
      </c>
      <c r="BA704" s="10">
        <f>'მთავრ. ფონდი'!H704</f>
        <v>0</v>
      </c>
      <c r="BB704" s="10">
        <f>'პრეზ. ფონდი'!H704</f>
        <v>0</v>
      </c>
      <c r="BC704" s="10">
        <f>'დაზუსტ. ნაერთი'!G704</f>
        <v>0</v>
      </c>
      <c r="BD704" s="10">
        <f>'დაზუსტ. ბიუჯ.'!G704</f>
        <v>0</v>
      </c>
      <c r="BE704" s="10">
        <f>'დაზუსტ. საკუთ.'!G704</f>
        <v>0</v>
      </c>
      <c r="BG704" s="10">
        <f t="shared" ref="BG704:BM767" si="295">SUM(O704,Z704,AV704)</f>
        <v>0</v>
      </c>
      <c r="BH704" s="10">
        <f t="shared" si="295"/>
        <v>0</v>
      </c>
      <c r="BI704" s="10">
        <f t="shared" si="295"/>
        <v>0</v>
      </c>
      <c r="BJ704" s="10">
        <f t="shared" si="284"/>
        <v>0</v>
      </c>
      <c r="BK704" s="10">
        <f t="shared" si="284"/>
        <v>0</v>
      </c>
      <c r="BL704" s="10">
        <f t="shared" si="284"/>
        <v>0</v>
      </c>
      <c r="BM704" s="10">
        <f t="shared" si="284"/>
        <v>0</v>
      </c>
      <c r="BN704" s="10">
        <f t="shared" si="284"/>
        <v>0</v>
      </c>
      <c r="BO704" s="10">
        <f t="shared" si="281"/>
        <v>0</v>
      </c>
      <c r="BP704" s="10">
        <f t="shared" si="280"/>
        <v>0</v>
      </c>
      <c r="BR704" s="10">
        <f t="shared" ref="BR704:BR767" si="296">SUM(BS704,BT704)</f>
        <v>0</v>
      </c>
      <c r="BS704" s="10">
        <f>'დამტკ. ბიუჯ.'!H704</f>
        <v>0</v>
      </c>
      <c r="BT704" s="10">
        <f>'დამტკ. საკუთ.'!H704</f>
        <v>0</v>
      </c>
      <c r="BU704" s="10">
        <f>'ცვლილ. ბიუჯ.'!I704</f>
        <v>0</v>
      </c>
      <c r="BV704" s="10">
        <f>'ცვლილ. საკუთ.'!I704</f>
        <v>0</v>
      </c>
      <c r="BW704" s="10">
        <f>'მთავრ. ფონდი'!I704</f>
        <v>0</v>
      </c>
      <c r="BX704" s="10">
        <f>'პრეზ. ფონდი'!I704</f>
        <v>0</v>
      </c>
      <c r="BY704" s="10">
        <f>'დაზუსტ. ნაერთი'!H704</f>
        <v>0</v>
      </c>
      <c r="BZ704" s="10">
        <f>'დაზუსტ. ბიუჯ.'!H704</f>
        <v>0</v>
      </c>
      <c r="CA704" s="10">
        <f>'დაზუსტ. საკუთ.'!H704</f>
        <v>0</v>
      </c>
    </row>
    <row r="705" spans="1:79" x14ac:dyDescent="0.25">
      <c r="A705" t="str">
        <f t="shared" si="285"/>
        <v>b</v>
      </c>
      <c r="B705" s="8"/>
      <c r="C705" s="9" t="s">
        <v>15</v>
      </c>
      <c r="D705" s="10">
        <f t="shared" si="286"/>
        <v>0</v>
      </c>
      <c r="E705" s="10">
        <f t="shared" si="287"/>
        <v>0</v>
      </c>
      <c r="F705" s="10">
        <f t="shared" si="288"/>
        <v>0</v>
      </c>
      <c r="G705" s="10">
        <f t="shared" si="288"/>
        <v>0</v>
      </c>
      <c r="H705" s="10">
        <f t="shared" si="288"/>
        <v>0</v>
      </c>
      <c r="I705" s="10">
        <f t="shared" si="282"/>
        <v>0</v>
      </c>
      <c r="J705" s="10">
        <f t="shared" si="282"/>
        <v>0</v>
      </c>
      <c r="K705" s="10">
        <f t="shared" si="282"/>
        <v>0</v>
      </c>
      <c r="L705" s="10">
        <f t="shared" si="282"/>
        <v>0</v>
      </c>
      <c r="M705" s="10">
        <f t="shared" si="282"/>
        <v>0</v>
      </c>
      <c r="O705" s="10">
        <f t="shared" si="289"/>
        <v>0</v>
      </c>
      <c r="P705" s="10">
        <f>'დამტკ. ბიუჯ.'!E705</f>
        <v>0</v>
      </c>
      <c r="Q705" s="10">
        <f>'დამტკ. საკუთ.'!E705</f>
        <v>0</v>
      </c>
      <c r="R705" s="10">
        <f>'ცვლილ. ბიუჯ.'!F705</f>
        <v>0</v>
      </c>
      <c r="S705" s="10">
        <f>'ცვლილ. საკუთ.'!F705</f>
        <v>0</v>
      </c>
      <c r="T705" s="10">
        <f>'მთავრ. ფონდი'!F705</f>
        <v>0</v>
      </c>
      <c r="U705" s="10">
        <f>'პრეზ. ფონდი'!F705</f>
        <v>0</v>
      </c>
      <c r="V705" s="10">
        <f>'დაზუსტ. ნაერთი'!E705</f>
        <v>0</v>
      </c>
      <c r="W705" s="10">
        <f>'დაზუსტ. ბიუჯ.'!E705</f>
        <v>0</v>
      </c>
      <c r="X705" s="10">
        <f>'დაზუსტ. საკუთ.'!E705</f>
        <v>0</v>
      </c>
      <c r="Z705" s="10">
        <f t="shared" si="290"/>
        <v>0</v>
      </c>
      <c r="AA705" s="10">
        <f>'დამტკ. ბიუჯ.'!F705</f>
        <v>0</v>
      </c>
      <c r="AB705" s="10">
        <f>'დამტკ. საკუთ.'!F705</f>
        <v>0</v>
      </c>
      <c r="AC705" s="10">
        <f>'ცვლილ. ბიუჯ.'!G705</f>
        <v>0</v>
      </c>
      <c r="AD705" s="10">
        <f>'ცვლილ. საკუთ.'!G705</f>
        <v>0</v>
      </c>
      <c r="AE705" s="10">
        <f>'მთავრ. ფონდი'!G705</f>
        <v>0</v>
      </c>
      <c r="AF705" s="10">
        <f>'პრეზ. ფონდი'!G705</f>
        <v>0</v>
      </c>
      <c r="AG705" s="10">
        <f>'დაზუსტ. ნაერთი'!F705</f>
        <v>0</v>
      </c>
      <c r="AH705" s="10">
        <f>'დაზუსტ. ბიუჯ.'!F705</f>
        <v>0</v>
      </c>
      <c r="AI705" s="10">
        <f>'დაზუსტ. საკუთ.'!F705</f>
        <v>0</v>
      </c>
      <c r="AK705" s="10">
        <f t="shared" si="291"/>
        <v>0</v>
      </c>
      <c r="AL705" s="10">
        <f t="shared" si="292"/>
        <v>0</v>
      </c>
      <c r="AM705" s="10">
        <f t="shared" si="293"/>
        <v>0</v>
      </c>
      <c r="AN705" s="10">
        <f t="shared" si="293"/>
        <v>0</v>
      </c>
      <c r="AO705" s="10">
        <f t="shared" si="293"/>
        <v>0</v>
      </c>
      <c r="AP705" s="10">
        <f t="shared" si="283"/>
        <v>0</v>
      </c>
      <c r="AQ705" s="10">
        <f t="shared" si="283"/>
        <v>0</v>
      </c>
      <c r="AR705" s="10">
        <f t="shared" si="283"/>
        <v>0</v>
      </c>
      <c r="AS705" s="10">
        <f t="shared" si="283"/>
        <v>0</v>
      </c>
      <c r="AT705" s="10">
        <f t="shared" si="283"/>
        <v>0</v>
      </c>
      <c r="AV705" s="10">
        <f t="shared" si="294"/>
        <v>0</v>
      </c>
      <c r="AW705" s="10">
        <f>'დამტკ. ბიუჯ.'!G705</f>
        <v>0</v>
      </c>
      <c r="AX705" s="10">
        <f>'დამტკ. საკუთ.'!G705</f>
        <v>0</v>
      </c>
      <c r="AY705" s="10">
        <f>'ცვლილ. ბიუჯ.'!H705</f>
        <v>0</v>
      </c>
      <c r="AZ705" s="10">
        <f>'ცვლილ. საკუთ.'!H705</f>
        <v>0</v>
      </c>
      <c r="BA705" s="10">
        <f>'მთავრ. ფონდი'!H705</f>
        <v>0</v>
      </c>
      <c r="BB705" s="10">
        <f>'პრეზ. ფონდი'!H705</f>
        <v>0</v>
      </c>
      <c r="BC705" s="10">
        <f>'დაზუსტ. ნაერთი'!G705</f>
        <v>0</v>
      </c>
      <c r="BD705" s="10">
        <f>'დაზუსტ. ბიუჯ.'!G705</f>
        <v>0</v>
      </c>
      <c r="BE705" s="10">
        <f>'დაზუსტ. საკუთ.'!G705</f>
        <v>0</v>
      </c>
      <c r="BG705" s="10">
        <f t="shared" si="295"/>
        <v>0</v>
      </c>
      <c r="BH705" s="10">
        <f t="shared" si="295"/>
        <v>0</v>
      </c>
      <c r="BI705" s="10">
        <f t="shared" si="295"/>
        <v>0</v>
      </c>
      <c r="BJ705" s="10">
        <f t="shared" si="284"/>
        <v>0</v>
      </c>
      <c r="BK705" s="10">
        <f t="shared" si="284"/>
        <v>0</v>
      </c>
      <c r="BL705" s="10">
        <f t="shared" si="284"/>
        <v>0</v>
      </c>
      <c r="BM705" s="10">
        <f t="shared" si="284"/>
        <v>0</v>
      </c>
      <c r="BN705" s="10">
        <f t="shared" si="284"/>
        <v>0</v>
      </c>
      <c r="BO705" s="10">
        <f t="shared" si="281"/>
        <v>0</v>
      </c>
      <c r="BP705" s="10">
        <f t="shared" si="280"/>
        <v>0</v>
      </c>
      <c r="BR705" s="10">
        <f t="shared" si="296"/>
        <v>0</v>
      </c>
      <c r="BS705" s="10">
        <f>'დამტკ. ბიუჯ.'!H705</f>
        <v>0</v>
      </c>
      <c r="BT705" s="10">
        <f>'დამტკ. საკუთ.'!H705</f>
        <v>0</v>
      </c>
      <c r="BU705" s="10">
        <f>'ცვლილ. ბიუჯ.'!I705</f>
        <v>0</v>
      </c>
      <c r="BV705" s="10">
        <f>'ცვლილ. საკუთ.'!I705</f>
        <v>0</v>
      </c>
      <c r="BW705" s="10">
        <f>'მთავრ. ფონდი'!I705</f>
        <v>0</v>
      </c>
      <c r="BX705" s="10">
        <f>'პრეზ. ფონდი'!I705</f>
        <v>0</v>
      </c>
      <c r="BY705" s="10">
        <f>'დაზუსტ. ნაერთი'!H705</f>
        <v>0</v>
      </c>
      <c r="BZ705" s="10">
        <f>'დაზუსტ. ბიუჯ.'!H705</f>
        <v>0</v>
      </c>
      <c r="CA705" s="10">
        <f>'დაზუსტ. საკუთ.'!H705</f>
        <v>0</v>
      </c>
    </row>
    <row r="706" spans="1:79" x14ac:dyDescent="0.25">
      <c r="A706" t="str">
        <f t="shared" si="285"/>
        <v>a</v>
      </c>
      <c r="B706" s="8"/>
      <c r="C706" s="9" t="s">
        <v>16</v>
      </c>
      <c r="D706" s="10">
        <f t="shared" si="286"/>
        <v>947000</v>
      </c>
      <c r="E706" s="10">
        <f t="shared" si="287"/>
        <v>947000</v>
      </c>
      <c r="F706" s="10">
        <f t="shared" si="288"/>
        <v>0</v>
      </c>
      <c r="G706" s="10">
        <f t="shared" si="288"/>
        <v>-497000</v>
      </c>
      <c r="H706" s="10">
        <f t="shared" si="288"/>
        <v>0</v>
      </c>
      <c r="I706" s="10">
        <f t="shared" si="282"/>
        <v>0</v>
      </c>
      <c r="J706" s="10">
        <f t="shared" si="282"/>
        <v>0</v>
      </c>
      <c r="K706" s="10">
        <f t="shared" si="282"/>
        <v>450000</v>
      </c>
      <c r="L706" s="10">
        <f t="shared" si="282"/>
        <v>450000</v>
      </c>
      <c r="M706" s="10">
        <f t="shared" ref="M706:M769" si="297">SUM(X706,AI706,BE706,CA706)</f>
        <v>0</v>
      </c>
      <c r="O706" s="10">
        <f t="shared" si="289"/>
        <v>112500</v>
      </c>
      <c r="P706" s="10">
        <f>'დამტკ. ბიუჯ.'!E706</f>
        <v>112500</v>
      </c>
      <c r="Q706" s="10">
        <f>'დამტკ. საკუთ.'!E706</f>
        <v>0</v>
      </c>
      <c r="R706" s="10">
        <f>'ცვლილ. ბიუჯ.'!F706</f>
        <v>0</v>
      </c>
      <c r="S706" s="10">
        <f>'ცვლილ. საკუთ.'!F706</f>
        <v>0</v>
      </c>
      <c r="T706" s="10">
        <f>'მთავრ. ფონდი'!F706</f>
        <v>0</v>
      </c>
      <c r="U706" s="10">
        <f>'პრეზ. ფონდი'!F706</f>
        <v>0</v>
      </c>
      <c r="V706" s="10">
        <f>'დაზუსტ. ნაერთი'!E706</f>
        <v>112500</v>
      </c>
      <c r="W706" s="10">
        <f>'დაზუსტ. ბიუჯ.'!E706</f>
        <v>112500</v>
      </c>
      <c r="X706" s="10">
        <f>'დაზუსტ. საკუთ.'!E706</f>
        <v>0</v>
      </c>
      <c r="Z706" s="10">
        <f t="shared" si="290"/>
        <v>112500</v>
      </c>
      <c r="AA706" s="10">
        <f>'დამტკ. ბიუჯ.'!F706</f>
        <v>112500</v>
      </c>
      <c r="AB706" s="10">
        <f>'დამტკ. საკუთ.'!F706</f>
        <v>0</v>
      </c>
      <c r="AC706" s="10">
        <f>'ცვლილ. ბიუჯ.'!G706</f>
        <v>0</v>
      </c>
      <c r="AD706" s="10">
        <f>'ცვლილ. საკუთ.'!G706</f>
        <v>0</v>
      </c>
      <c r="AE706" s="10">
        <f>'მთავრ. ფონდი'!G706</f>
        <v>0</v>
      </c>
      <c r="AF706" s="10">
        <f>'პრეზ. ფონდი'!G706</f>
        <v>0</v>
      </c>
      <c r="AG706" s="10">
        <f>'დაზუსტ. ნაერთი'!F706</f>
        <v>112500</v>
      </c>
      <c r="AH706" s="10">
        <f>'დაზუსტ. ბიუჯ.'!F706</f>
        <v>112500</v>
      </c>
      <c r="AI706" s="10">
        <f>'დაზუსტ. საკუთ.'!F706</f>
        <v>0</v>
      </c>
      <c r="AK706" s="10">
        <f t="shared" si="291"/>
        <v>225000</v>
      </c>
      <c r="AL706" s="10">
        <f t="shared" si="292"/>
        <v>225000</v>
      </c>
      <c r="AM706" s="10">
        <f t="shared" si="293"/>
        <v>0</v>
      </c>
      <c r="AN706" s="10">
        <f t="shared" si="293"/>
        <v>0</v>
      </c>
      <c r="AO706" s="10">
        <f t="shared" si="293"/>
        <v>0</v>
      </c>
      <c r="AP706" s="10">
        <f t="shared" si="283"/>
        <v>0</v>
      </c>
      <c r="AQ706" s="10">
        <f t="shared" si="283"/>
        <v>0</v>
      </c>
      <c r="AR706" s="10">
        <f t="shared" si="283"/>
        <v>225000</v>
      </c>
      <c r="AS706" s="10">
        <f t="shared" si="283"/>
        <v>225000</v>
      </c>
      <c r="AT706" s="10">
        <f t="shared" ref="AT706:AT769" si="298">SUM(X706,AI706)</f>
        <v>0</v>
      </c>
      <c r="AV706" s="10">
        <f t="shared" si="294"/>
        <v>112500</v>
      </c>
      <c r="AW706" s="10">
        <f>'დამტკ. ბიუჯ.'!G706</f>
        <v>112500</v>
      </c>
      <c r="AX706" s="10">
        <f>'დამტკ. საკუთ.'!G706</f>
        <v>0</v>
      </c>
      <c r="AY706" s="10">
        <f>'ცვლილ. ბიუჯ.'!H706</f>
        <v>0</v>
      </c>
      <c r="AZ706" s="10">
        <f>'ცვლილ. საკუთ.'!H706</f>
        <v>0</v>
      </c>
      <c r="BA706" s="10">
        <f>'მთავრ. ფონდი'!H706</f>
        <v>0</v>
      </c>
      <c r="BB706" s="10">
        <f>'პრეზ. ფონდი'!H706</f>
        <v>0</v>
      </c>
      <c r="BC706" s="10">
        <f>'დაზუსტ. ნაერთი'!G706</f>
        <v>112500</v>
      </c>
      <c r="BD706" s="10">
        <f>'დაზუსტ. ბიუჯ.'!G706</f>
        <v>112500</v>
      </c>
      <c r="BE706" s="10">
        <f>'დაზუსტ. საკუთ.'!G706</f>
        <v>0</v>
      </c>
      <c r="BG706" s="10">
        <f t="shared" si="295"/>
        <v>337500</v>
      </c>
      <c r="BH706" s="10">
        <f t="shared" si="295"/>
        <v>337500</v>
      </c>
      <c r="BI706" s="10">
        <f t="shared" si="295"/>
        <v>0</v>
      </c>
      <c r="BJ706" s="10">
        <f t="shared" si="284"/>
        <v>0</v>
      </c>
      <c r="BK706" s="10">
        <f t="shared" si="284"/>
        <v>0</v>
      </c>
      <c r="BL706" s="10">
        <f t="shared" si="284"/>
        <v>0</v>
      </c>
      <c r="BM706" s="10">
        <f t="shared" si="284"/>
        <v>0</v>
      </c>
      <c r="BN706" s="10">
        <f t="shared" ref="BN706:BP769" si="299">SUM(V706,AG706,BC706)</f>
        <v>337500</v>
      </c>
      <c r="BO706" s="10">
        <f t="shared" si="281"/>
        <v>337500</v>
      </c>
      <c r="BP706" s="10">
        <f t="shared" si="281"/>
        <v>0</v>
      </c>
      <c r="BR706" s="10">
        <f t="shared" si="296"/>
        <v>609500</v>
      </c>
      <c r="BS706" s="10">
        <f>'დამტკ. ბიუჯ.'!H706</f>
        <v>609500</v>
      </c>
      <c r="BT706" s="10">
        <f>'დამტკ. საკუთ.'!H706</f>
        <v>0</v>
      </c>
      <c r="BU706" s="10">
        <f>'ცვლილ. ბიუჯ.'!I706</f>
        <v>-497000</v>
      </c>
      <c r="BV706" s="10">
        <f>'ცვლილ. საკუთ.'!I706</f>
        <v>0</v>
      </c>
      <c r="BW706" s="10">
        <f>'მთავრ. ფონდი'!I706</f>
        <v>0</v>
      </c>
      <c r="BX706" s="10">
        <f>'პრეზ. ფონდი'!I706</f>
        <v>0</v>
      </c>
      <c r="BY706" s="10">
        <f>'დაზუსტ. ნაერთი'!H706</f>
        <v>112500</v>
      </c>
      <c r="BZ706" s="10">
        <f>'დაზუსტ. ბიუჯ.'!H706</f>
        <v>112500</v>
      </c>
      <c r="CA706" s="10">
        <f>'დაზუსტ. საკუთ.'!H706</f>
        <v>0</v>
      </c>
    </row>
    <row r="707" spans="1:79" x14ac:dyDescent="0.25">
      <c r="A707" t="str">
        <f t="shared" si="285"/>
        <v>b</v>
      </c>
      <c r="B707" s="8"/>
      <c r="C707" s="9" t="s">
        <v>17</v>
      </c>
      <c r="D707" s="10">
        <f t="shared" si="286"/>
        <v>0</v>
      </c>
      <c r="E707" s="10">
        <f t="shared" si="287"/>
        <v>0</v>
      </c>
      <c r="F707" s="10">
        <f t="shared" si="288"/>
        <v>0</v>
      </c>
      <c r="G707" s="10">
        <f t="shared" si="288"/>
        <v>0</v>
      </c>
      <c r="H707" s="10">
        <f t="shared" si="288"/>
        <v>0</v>
      </c>
      <c r="I707" s="10">
        <f t="shared" si="282"/>
        <v>0</v>
      </c>
      <c r="J707" s="10">
        <f t="shared" si="282"/>
        <v>0</v>
      </c>
      <c r="K707" s="10">
        <f t="shared" si="282"/>
        <v>0</v>
      </c>
      <c r="L707" s="10">
        <f t="shared" si="282"/>
        <v>0</v>
      </c>
      <c r="M707" s="10">
        <f t="shared" si="297"/>
        <v>0</v>
      </c>
      <c r="O707" s="10">
        <f t="shared" si="289"/>
        <v>0</v>
      </c>
      <c r="P707" s="10">
        <f>'დამტკ. ბიუჯ.'!E707</f>
        <v>0</v>
      </c>
      <c r="Q707" s="10">
        <f>'დამტკ. საკუთ.'!E707</f>
        <v>0</v>
      </c>
      <c r="R707" s="10">
        <f>'ცვლილ. ბიუჯ.'!F707</f>
        <v>0</v>
      </c>
      <c r="S707" s="10">
        <f>'ცვლილ. საკუთ.'!F707</f>
        <v>0</v>
      </c>
      <c r="T707" s="10">
        <f>'მთავრ. ფონდი'!F707</f>
        <v>0</v>
      </c>
      <c r="U707" s="10">
        <f>'პრეზ. ფონდი'!F707</f>
        <v>0</v>
      </c>
      <c r="V707" s="10">
        <f>'დაზუსტ. ნაერთი'!E707</f>
        <v>0</v>
      </c>
      <c r="W707" s="10">
        <f>'დაზუსტ. ბიუჯ.'!E707</f>
        <v>0</v>
      </c>
      <c r="X707" s="10">
        <f>'დაზუსტ. საკუთ.'!E707</f>
        <v>0</v>
      </c>
      <c r="Z707" s="10">
        <f t="shared" si="290"/>
        <v>0</v>
      </c>
      <c r="AA707" s="10">
        <f>'დამტკ. ბიუჯ.'!F707</f>
        <v>0</v>
      </c>
      <c r="AB707" s="10">
        <f>'დამტკ. საკუთ.'!F707</f>
        <v>0</v>
      </c>
      <c r="AC707" s="10">
        <f>'ცვლილ. ბიუჯ.'!G707</f>
        <v>0</v>
      </c>
      <c r="AD707" s="10">
        <f>'ცვლილ. საკუთ.'!G707</f>
        <v>0</v>
      </c>
      <c r="AE707" s="10">
        <f>'მთავრ. ფონდი'!G707</f>
        <v>0</v>
      </c>
      <c r="AF707" s="10">
        <f>'პრეზ. ფონდი'!G707</f>
        <v>0</v>
      </c>
      <c r="AG707" s="10">
        <f>'დაზუსტ. ნაერთი'!F707</f>
        <v>0</v>
      </c>
      <c r="AH707" s="10">
        <f>'დაზუსტ. ბიუჯ.'!F707</f>
        <v>0</v>
      </c>
      <c r="AI707" s="10">
        <f>'დაზუსტ. საკუთ.'!F707</f>
        <v>0</v>
      </c>
      <c r="AK707" s="10">
        <f t="shared" si="291"/>
        <v>0</v>
      </c>
      <c r="AL707" s="10">
        <f t="shared" si="292"/>
        <v>0</v>
      </c>
      <c r="AM707" s="10">
        <f t="shared" si="293"/>
        <v>0</v>
      </c>
      <c r="AN707" s="10">
        <f t="shared" si="293"/>
        <v>0</v>
      </c>
      <c r="AO707" s="10">
        <f t="shared" si="293"/>
        <v>0</v>
      </c>
      <c r="AP707" s="10">
        <f t="shared" si="283"/>
        <v>0</v>
      </c>
      <c r="AQ707" s="10">
        <f t="shared" si="283"/>
        <v>0</v>
      </c>
      <c r="AR707" s="10">
        <f t="shared" si="283"/>
        <v>0</v>
      </c>
      <c r="AS707" s="10">
        <f t="shared" si="283"/>
        <v>0</v>
      </c>
      <c r="AT707" s="10">
        <f t="shared" si="298"/>
        <v>0</v>
      </c>
      <c r="AV707" s="10">
        <f t="shared" si="294"/>
        <v>0</v>
      </c>
      <c r="AW707" s="10">
        <f>'დამტკ. ბიუჯ.'!G707</f>
        <v>0</v>
      </c>
      <c r="AX707" s="10">
        <f>'დამტკ. საკუთ.'!G707</f>
        <v>0</v>
      </c>
      <c r="AY707" s="10">
        <f>'ცვლილ. ბიუჯ.'!H707</f>
        <v>0</v>
      </c>
      <c r="AZ707" s="10">
        <f>'ცვლილ. საკუთ.'!H707</f>
        <v>0</v>
      </c>
      <c r="BA707" s="10">
        <f>'მთავრ. ფონდი'!H707</f>
        <v>0</v>
      </c>
      <c r="BB707" s="10">
        <f>'პრეზ. ფონდი'!H707</f>
        <v>0</v>
      </c>
      <c r="BC707" s="10">
        <f>'დაზუსტ. ნაერთი'!G707</f>
        <v>0</v>
      </c>
      <c r="BD707" s="10">
        <f>'დაზუსტ. ბიუჯ.'!G707</f>
        <v>0</v>
      </c>
      <c r="BE707" s="10">
        <f>'დაზუსტ. საკუთ.'!G707</f>
        <v>0</v>
      </c>
      <c r="BG707" s="10">
        <f t="shared" si="295"/>
        <v>0</v>
      </c>
      <c r="BH707" s="10">
        <f t="shared" si="295"/>
        <v>0</v>
      </c>
      <c r="BI707" s="10">
        <f t="shared" si="295"/>
        <v>0</v>
      </c>
      <c r="BJ707" s="10">
        <f t="shared" si="284"/>
        <v>0</v>
      </c>
      <c r="BK707" s="10">
        <f t="shared" si="284"/>
        <v>0</v>
      </c>
      <c r="BL707" s="10">
        <f t="shared" si="284"/>
        <v>0</v>
      </c>
      <c r="BM707" s="10">
        <f t="shared" si="284"/>
        <v>0</v>
      </c>
      <c r="BN707" s="10">
        <f t="shared" si="299"/>
        <v>0</v>
      </c>
      <c r="BO707" s="10">
        <f t="shared" si="299"/>
        <v>0</v>
      </c>
      <c r="BP707" s="10">
        <f t="shared" si="299"/>
        <v>0</v>
      </c>
      <c r="BR707" s="10">
        <f t="shared" si="296"/>
        <v>0</v>
      </c>
      <c r="BS707" s="10">
        <f>'დამტკ. ბიუჯ.'!H707</f>
        <v>0</v>
      </c>
      <c r="BT707" s="10">
        <f>'დამტკ. საკუთ.'!H707</f>
        <v>0</v>
      </c>
      <c r="BU707" s="10">
        <f>'ცვლილ. ბიუჯ.'!I707</f>
        <v>0</v>
      </c>
      <c r="BV707" s="10">
        <f>'ცვლილ. საკუთ.'!I707</f>
        <v>0</v>
      </c>
      <c r="BW707" s="10">
        <f>'მთავრ. ფონდი'!I707</f>
        <v>0</v>
      </c>
      <c r="BX707" s="10">
        <f>'პრეზ. ფონდი'!I707</f>
        <v>0</v>
      </c>
      <c r="BY707" s="10">
        <f>'დაზუსტ. ნაერთი'!H707</f>
        <v>0</v>
      </c>
      <c r="BZ707" s="10">
        <f>'დაზუსტ. ბიუჯ.'!H707</f>
        <v>0</v>
      </c>
      <c r="CA707" s="10">
        <f>'დაზუსტ. საკუთ.'!H707</f>
        <v>0</v>
      </c>
    </row>
    <row r="708" spans="1:79" x14ac:dyDescent="0.25">
      <c r="A708" t="str">
        <f t="shared" si="285"/>
        <v>b</v>
      </c>
      <c r="B708" s="5"/>
      <c r="C708" s="6" t="s">
        <v>18</v>
      </c>
      <c r="D708" s="7">
        <f t="shared" si="286"/>
        <v>0</v>
      </c>
      <c r="E708" s="7">
        <f t="shared" si="287"/>
        <v>0</v>
      </c>
      <c r="F708" s="7">
        <f t="shared" si="288"/>
        <v>0</v>
      </c>
      <c r="G708" s="7">
        <f t="shared" si="288"/>
        <v>0</v>
      </c>
      <c r="H708" s="7">
        <f t="shared" si="288"/>
        <v>0</v>
      </c>
      <c r="I708" s="7">
        <f t="shared" si="282"/>
        <v>0</v>
      </c>
      <c r="J708" s="7">
        <f t="shared" si="282"/>
        <v>0</v>
      </c>
      <c r="K708" s="7">
        <f t="shared" si="282"/>
        <v>0</v>
      </c>
      <c r="L708" s="7">
        <f t="shared" si="282"/>
        <v>0</v>
      </c>
      <c r="M708" s="7">
        <f t="shared" si="297"/>
        <v>0</v>
      </c>
      <c r="O708" s="7">
        <f t="shared" si="289"/>
        <v>0</v>
      </c>
      <c r="P708" s="7">
        <f>'დამტკ. ბიუჯ.'!E708</f>
        <v>0</v>
      </c>
      <c r="Q708" s="7">
        <f>'დამტკ. საკუთ.'!E708</f>
        <v>0</v>
      </c>
      <c r="R708" s="7">
        <f>'ცვლილ. ბიუჯ.'!F708</f>
        <v>0</v>
      </c>
      <c r="S708" s="7">
        <f>'ცვლილ. საკუთ.'!F708</f>
        <v>0</v>
      </c>
      <c r="T708" s="7">
        <f>'მთავრ. ფონდი'!F708</f>
        <v>0</v>
      </c>
      <c r="U708" s="7">
        <f>'პრეზ. ფონდი'!F708</f>
        <v>0</v>
      </c>
      <c r="V708" s="7">
        <f>'დაზუსტ. ნაერთი'!E708</f>
        <v>0</v>
      </c>
      <c r="W708" s="7">
        <f>'დაზუსტ. ბიუჯ.'!E708</f>
        <v>0</v>
      </c>
      <c r="X708" s="7">
        <f>'დაზუსტ. საკუთ.'!E708</f>
        <v>0</v>
      </c>
      <c r="Z708" s="7">
        <f t="shared" si="290"/>
        <v>0</v>
      </c>
      <c r="AA708" s="7">
        <f>'დამტკ. ბიუჯ.'!F708</f>
        <v>0</v>
      </c>
      <c r="AB708" s="7">
        <f>'დამტკ. საკუთ.'!F708</f>
        <v>0</v>
      </c>
      <c r="AC708" s="7">
        <f>'ცვლილ. ბიუჯ.'!G708</f>
        <v>0</v>
      </c>
      <c r="AD708" s="7">
        <f>'ცვლილ. საკუთ.'!G708</f>
        <v>0</v>
      </c>
      <c r="AE708" s="7">
        <f>'მთავრ. ფონდი'!G708</f>
        <v>0</v>
      </c>
      <c r="AF708" s="7">
        <f>'პრეზ. ფონდი'!G708</f>
        <v>0</v>
      </c>
      <c r="AG708" s="7">
        <f>'დაზუსტ. ნაერთი'!F708</f>
        <v>0</v>
      </c>
      <c r="AH708" s="7">
        <f>'დაზუსტ. ბიუჯ.'!F708</f>
        <v>0</v>
      </c>
      <c r="AI708" s="7">
        <f>'დაზუსტ. საკუთ.'!F708</f>
        <v>0</v>
      </c>
      <c r="AK708" s="7">
        <f t="shared" si="291"/>
        <v>0</v>
      </c>
      <c r="AL708" s="7">
        <f t="shared" si="292"/>
        <v>0</v>
      </c>
      <c r="AM708" s="7">
        <f t="shared" si="293"/>
        <v>0</v>
      </c>
      <c r="AN708" s="7">
        <f t="shared" si="293"/>
        <v>0</v>
      </c>
      <c r="AO708" s="7">
        <f t="shared" si="293"/>
        <v>0</v>
      </c>
      <c r="AP708" s="7">
        <f t="shared" si="283"/>
        <v>0</v>
      </c>
      <c r="AQ708" s="7">
        <f t="shared" si="283"/>
        <v>0</v>
      </c>
      <c r="AR708" s="7">
        <f t="shared" si="283"/>
        <v>0</v>
      </c>
      <c r="AS708" s="7">
        <f t="shared" si="283"/>
        <v>0</v>
      </c>
      <c r="AT708" s="7">
        <f t="shared" si="298"/>
        <v>0</v>
      </c>
      <c r="AV708" s="7">
        <f t="shared" si="294"/>
        <v>0</v>
      </c>
      <c r="AW708" s="7">
        <f>'დამტკ. ბიუჯ.'!G708</f>
        <v>0</v>
      </c>
      <c r="AX708" s="7">
        <f>'დამტკ. საკუთ.'!G708</f>
        <v>0</v>
      </c>
      <c r="AY708" s="7">
        <f>'ცვლილ. ბიუჯ.'!H708</f>
        <v>0</v>
      </c>
      <c r="AZ708" s="7">
        <f>'ცვლილ. საკუთ.'!H708</f>
        <v>0</v>
      </c>
      <c r="BA708" s="7">
        <f>'მთავრ. ფონდი'!H708</f>
        <v>0</v>
      </c>
      <c r="BB708" s="7">
        <f>'პრეზ. ფონდი'!H708</f>
        <v>0</v>
      </c>
      <c r="BC708" s="7">
        <f>'დაზუსტ. ნაერთი'!G708</f>
        <v>0</v>
      </c>
      <c r="BD708" s="7">
        <f>'დაზუსტ. ბიუჯ.'!G708</f>
        <v>0</v>
      </c>
      <c r="BE708" s="7">
        <f>'დაზუსტ. საკუთ.'!G708</f>
        <v>0</v>
      </c>
      <c r="BG708" s="7">
        <f t="shared" si="295"/>
        <v>0</v>
      </c>
      <c r="BH708" s="7">
        <f t="shared" si="295"/>
        <v>0</v>
      </c>
      <c r="BI708" s="7">
        <f t="shared" si="295"/>
        <v>0</v>
      </c>
      <c r="BJ708" s="7">
        <f t="shared" si="284"/>
        <v>0</v>
      </c>
      <c r="BK708" s="7">
        <f t="shared" si="284"/>
        <v>0</v>
      </c>
      <c r="BL708" s="7">
        <f t="shared" si="284"/>
        <v>0</v>
      </c>
      <c r="BM708" s="7">
        <f t="shared" si="284"/>
        <v>0</v>
      </c>
      <c r="BN708" s="7">
        <f t="shared" si="299"/>
        <v>0</v>
      </c>
      <c r="BO708" s="7">
        <f t="shared" si="299"/>
        <v>0</v>
      </c>
      <c r="BP708" s="7">
        <f t="shared" si="299"/>
        <v>0</v>
      </c>
      <c r="BR708" s="7">
        <f t="shared" si="296"/>
        <v>0</v>
      </c>
      <c r="BS708" s="7">
        <f>'დამტკ. ბიუჯ.'!H708</f>
        <v>0</v>
      </c>
      <c r="BT708" s="7">
        <f>'დამტკ. საკუთ.'!H708</f>
        <v>0</v>
      </c>
      <c r="BU708" s="7">
        <f>'ცვლილ. ბიუჯ.'!I708</f>
        <v>0</v>
      </c>
      <c r="BV708" s="7">
        <f>'ცვლილ. საკუთ.'!I708</f>
        <v>0</v>
      </c>
      <c r="BW708" s="7">
        <f>'მთავრ. ფონდი'!I708</f>
        <v>0</v>
      </c>
      <c r="BX708" s="7">
        <f>'პრეზ. ფონდი'!I708</f>
        <v>0</v>
      </c>
      <c r="BY708" s="7">
        <f>'დაზუსტ. ნაერთი'!H708</f>
        <v>0</v>
      </c>
      <c r="BZ708" s="7">
        <f>'დაზუსტ. ბიუჯ.'!H708</f>
        <v>0</v>
      </c>
      <c r="CA708" s="7">
        <f>'დაზუსტ. საკუთ.'!H708</f>
        <v>0</v>
      </c>
    </row>
    <row r="709" spans="1:79" x14ac:dyDescent="0.25">
      <c r="A709" t="str">
        <f t="shared" si="285"/>
        <v>b</v>
      </c>
      <c r="B709" s="5"/>
      <c r="C709" s="6" t="s">
        <v>19</v>
      </c>
      <c r="D709" s="7">
        <f t="shared" si="286"/>
        <v>0</v>
      </c>
      <c r="E709" s="7">
        <f t="shared" si="287"/>
        <v>0</v>
      </c>
      <c r="F709" s="7">
        <f t="shared" si="288"/>
        <v>0</v>
      </c>
      <c r="G709" s="7">
        <f t="shared" si="288"/>
        <v>0</v>
      </c>
      <c r="H709" s="7">
        <f t="shared" si="288"/>
        <v>0</v>
      </c>
      <c r="I709" s="7">
        <f t="shared" si="282"/>
        <v>0</v>
      </c>
      <c r="J709" s="7">
        <f t="shared" si="282"/>
        <v>0</v>
      </c>
      <c r="K709" s="7">
        <f t="shared" si="282"/>
        <v>0</v>
      </c>
      <c r="L709" s="7">
        <f t="shared" si="282"/>
        <v>0</v>
      </c>
      <c r="M709" s="7">
        <f t="shared" si="297"/>
        <v>0</v>
      </c>
      <c r="O709" s="7">
        <f t="shared" si="289"/>
        <v>0</v>
      </c>
      <c r="P709" s="7">
        <f>'დამტკ. ბიუჯ.'!E709</f>
        <v>0</v>
      </c>
      <c r="Q709" s="7">
        <f>'დამტკ. საკუთ.'!E709</f>
        <v>0</v>
      </c>
      <c r="R709" s="7">
        <f>'ცვლილ. ბიუჯ.'!F709</f>
        <v>0</v>
      </c>
      <c r="S709" s="7">
        <f>'ცვლილ. საკუთ.'!F709</f>
        <v>0</v>
      </c>
      <c r="T709" s="7">
        <f>'მთავრ. ფონდი'!F709</f>
        <v>0</v>
      </c>
      <c r="U709" s="7">
        <f>'პრეზ. ფონდი'!F709</f>
        <v>0</v>
      </c>
      <c r="V709" s="7">
        <f>'დაზუსტ. ნაერთი'!E709</f>
        <v>0</v>
      </c>
      <c r="W709" s="7">
        <f>'დაზუსტ. ბიუჯ.'!E709</f>
        <v>0</v>
      </c>
      <c r="X709" s="7">
        <f>'დაზუსტ. საკუთ.'!E709</f>
        <v>0</v>
      </c>
      <c r="Z709" s="7">
        <f t="shared" si="290"/>
        <v>0</v>
      </c>
      <c r="AA709" s="7">
        <f>'დამტკ. ბიუჯ.'!F709</f>
        <v>0</v>
      </c>
      <c r="AB709" s="7">
        <f>'დამტკ. საკუთ.'!F709</f>
        <v>0</v>
      </c>
      <c r="AC709" s="7">
        <f>'ცვლილ. ბიუჯ.'!G709</f>
        <v>0</v>
      </c>
      <c r="AD709" s="7">
        <f>'ცვლილ. საკუთ.'!G709</f>
        <v>0</v>
      </c>
      <c r="AE709" s="7">
        <f>'მთავრ. ფონდი'!G709</f>
        <v>0</v>
      </c>
      <c r="AF709" s="7">
        <f>'პრეზ. ფონდი'!G709</f>
        <v>0</v>
      </c>
      <c r="AG709" s="7">
        <f>'დაზუსტ. ნაერთი'!F709</f>
        <v>0</v>
      </c>
      <c r="AH709" s="7">
        <f>'დაზუსტ. ბიუჯ.'!F709</f>
        <v>0</v>
      </c>
      <c r="AI709" s="7">
        <f>'დაზუსტ. საკუთ.'!F709</f>
        <v>0</v>
      </c>
      <c r="AK709" s="7">
        <f t="shared" si="291"/>
        <v>0</v>
      </c>
      <c r="AL709" s="7">
        <f t="shared" si="292"/>
        <v>0</v>
      </c>
      <c r="AM709" s="7">
        <f t="shared" si="293"/>
        <v>0</v>
      </c>
      <c r="AN709" s="7">
        <f t="shared" si="293"/>
        <v>0</v>
      </c>
      <c r="AO709" s="7">
        <f t="shared" si="293"/>
        <v>0</v>
      </c>
      <c r="AP709" s="7">
        <f t="shared" si="283"/>
        <v>0</v>
      </c>
      <c r="AQ709" s="7">
        <f t="shared" si="283"/>
        <v>0</v>
      </c>
      <c r="AR709" s="7">
        <f t="shared" si="283"/>
        <v>0</v>
      </c>
      <c r="AS709" s="7">
        <f t="shared" si="283"/>
        <v>0</v>
      </c>
      <c r="AT709" s="7">
        <f t="shared" si="298"/>
        <v>0</v>
      </c>
      <c r="AV709" s="7">
        <f t="shared" si="294"/>
        <v>0</v>
      </c>
      <c r="AW709" s="7">
        <f>'დამტკ. ბიუჯ.'!G709</f>
        <v>0</v>
      </c>
      <c r="AX709" s="7">
        <f>'დამტკ. საკუთ.'!G709</f>
        <v>0</v>
      </c>
      <c r="AY709" s="7">
        <f>'ცვლილ. ბიუჯ.'!H709</f>
        <v>0</v>
      </c>
      <c r="AZ709" s="7">
        <f>'ცვლილ. საკუთ.'!H709</f>
        <v>0</v>
      </c>
      <c r="BA709" s="7">
        <f>'მთავრ. ფონდი'!H709</f>
        <v>0</v>
      </c>
      <c r="BB709" s="7">
        <f>'პრეზ. ფონდი'!H709</f>
        <v>0</v>
      </c>
      <c r="BC709" s="7">
        <f>'დაზუსტ. ნაერთი'!G709</f>
        <v>0</v>
      </c>
      <c r="BD709" s="7">
        <f>'დაზუსტ. ბიუჯ.'!G709</f>
        <v>0</v>
      </c>
      <c r="BE709" s="7">
        <f>'დაზუსტ. საკუთ.'!G709</f>
        <v>0</v>
      </c>
      <c r="BG709" s="7">
        <f t="shared" si="295"/>
        <v>0</v>
      </c>
      <c r="BH709" s="7">
        <f t="shared" si="295"/>
        <v>0</v>
      </c>
      <c r="BI709" s="7">
        <f t="shared" si="295"/>
        <v>0</v>
      </c>
      <c r="BJ709" s="7">
        <f t="shared" si="284"/>
        <v>0</v>
      </c>
      <c r="BK709" s="7">
        <f t="shared" si="284"/>
        <v>0</v>
      </c>
      <c r="BL709" s="7">
        <f t="shared" si="284"/>
        <v>0</v>
      </c>
      <c r="BM709" s="7">
        <f t="shared" si="284"/>
        <v>0</v>
      </c>
      <c r="BN709" s="7">
        <f t="shared" si="299"/>
        <v>0</v>
      </c>
      <c r="BO709" s="7">
        <f t="shared" si="299"/>
        <v>0</v>
      </c>
      <c r="BP709" s="7">
        <f t="shared" si="299"/>
        <v>0</v>
      </c>
      <c r="BR709" s="7">
        <f t="shared" si="296"/>
        <v>0</v>
      </c>
      <c r="BS709" s="7">
        <f>'დამტკ. ბიუჯ.'!H709</f>
        <v>0</v>
      </c>
      <c r="BT709" s="7">
        <f>'დამტკ. საკუთ.'!H709</f>
        <v>0</v>
      </c>
      <c r="BU709" s="7">
        <f>'ცვლილ. ბიუჯ.'!I709</f>
        <v>0</v>
      </c>
      <c r="BV709" s="7">
        <f>'ცვლილ. საკუთ.'!I709</f>
        <v>0</v>
      </c>
      <c r="BW709" s="7">
        <f>'მთავრ. ფონდი'!I709</f>
        <v>0</v>
      </c>
      <c r="BX709" s="7">
        <f>'პრეზ. ფონდი'!I709</f>
        <v>0</v>
      </c>
      <c r="BY709" s="7">
        <f>'დაზუსტ. ნაერთი'!H709</f>
        <v>0</v>
      </c>
      <c r="BZ709" s="7">
        <f>'დაზუსტ. ბიუჯ.'!H709</f>
        <v>0</v>
      </c>
      <c r="CA709" s="7">
        <f>'დაზუსტ. საკუთ.'!H709</f>
        <v>0</v>
      </c>
    </row>
    <row r="710" spans="1:79" ht="15.75" thickBot="1" x14ac:dyDescent="0.3">
      <c r="A710" t="str">
        <f t="shared" si="285"/>
        <v>b</v>
      </c>
      <c r="B710" s="11"/>
      <c r="C710" s="12" t="s">
        <v>20</v>
      </c>
      <c r="D710" s="13">
        <f t="shared" si="286"/>
        <v>0</v>
      </c>
      <c r="E710" s="13">
        <f t="shared" si="287"/>
        <v>0</v>
      </c>
      <c r="F710" s="13">
        <f t="shared" si="288"/>
        <v>0</v>
      </c>
      <c r="G710" s="13">
        <f t="shared" si="288"/>
        <v>0</v>
      </c>
      <c r="H710" s="13">
        <f t="shared" si="288"/>
        <v>0</v>
      </c>
      <c r="I710" s="13">
        <f t="shared" si="282"/>
        <v>0</v>
      </c>
      <c r="J710" s="13">
        <f t="shared" si="282"/>
        <v>0</v>
      </c>
      <c r="K710" s="13">
        <f t="shared" si="282"/>
        <v>0</v>
      </c>
      <c r="L710" s="13">
        <f t="shared" si="282"/>
        <v>0</v>
      </c>
      <c r="M710" s="13">
        <f t="shared" si="297"/>
        <v>0</v>
      </c>
      <c r="O710" s="13">
        <f t="shared" si="289"/>
        <v>0</v>
      </c>
      <c r="P710" s="13">
        <f>'დამტკ. ბიუჯ.'!E710</f>
        <v>0</v>
      </c>
      <c r="Q710" s="13">
        <f>'დამტკ. საკუთ.'!E710</f>
        <v>0</v>
      </c>
      <c r="R710" s="13">
        <f>'ცვლილ. ბიუჯ.'!F710</f>
        <v>0</v>
      </c>
      <c r="S710" s="13">
        <f>'ცვლილ. საკუთ.'!F710</f>
        <v>0</v>
      </c>
      <c r="T710" s="13">
        <f>'მთავრ. ფონდი'!F710</f>
        <v>0</v>
      </c>
      <c r="U710" s="13">
        <f>'პრეზ. ფონდი'!F710</f>
        <v>0</v>
      </c>
      <c r="V710" s="13">
        <f>'დაზუსტ. ნაერთი'!E710</f>
        <v>0</v>
      </c>
      <c r="W710" s="13">
        <f>'დაზუსტ. ბიუჯ.'!E710</f>
        <v>0</v>
      </c>
      <c r="X710" s="13">
        <f>'დაზუსტ. საკუთ.'!E710</f>
        <v>0</v>
      </c>
      <c r="Z710" s="13">
        <f t="shared" si="290"/>
        <v>0</v>
      </c>
      <c r="AA710" s="13">
        <f>'დამტკ. ბიუჯ.'!F710</f>
        <v>0</v>
      </c>
      <c r="AB710" s="13">
        <f>'დამტკ. საკუთ.'!F710</f>
        <v>0</v>
      </c>
      <c r="AC710" s="13">
        <f>'ცვლილ. ბიუჯ.'!G710</f>
        <v>0</v>
      </c>
      <c r="AD710" s="13">
        <f>'ცვლილ. საკუთ.'!G710</f>
        <v>0</v>
      </c>
      <c r="AE710" s="13">
        <f>'მთავრ. ფონდი'!G710</f>
        <v>0</v>
      </c>
      <c r="AF710" s="13">
        <f>'პრეზ. ფონდი'!G710</f>
        <v>0</v>
      </c>
      <c r="AG710" s="13">
        <f>'დაზუსტ. ნაერთი'!F710</f>
        <v>0</v>
      </c>
      <c r="AH710" s="13">
        <f>'დაზუსტ. ბიუჯ.'!F710</f>
        <v>0</v>
      </c>
      <c r="AI710" s="13">
        <f>'დაზუსტ. საკუთ.'!F710</f>
        <v>0</v>
      </c>
      <c r="AK710" s="13">
        <f t="shared" si="291"/>
        <v>0</v>
      </c>
      <c r="AL710" s="13">
        <f t="shared" si="292"/>
        <v>0</v>
      </c>
      <c r="AM710" s="13">
        <f t="shared" si="293"/>
        <v>0</v>
      </c>
      <c r="AN710" s="13">
        <f t="shared" si="293"/>
        <v>0</v>
      </c>
      <c r="AO710" s="13">
        <f t="shared" si="293"/>
        <v>0</v>
      </c>
      <c r="AP710" s="13">
        <f t="shared" si="283"/>
        <v>0</v>
      </c>
      <c r="AQ710" s="13">
        <f t="shared" si="283"/>
        <v>0</v>
      </c>
      <c r="AR710" s="13">
        <f t="shared" si="283"/>
        <v>0</v>
      </c>
      <c r="AS710" s="13">
        <f t="shared" si="283"/>
        <v>0</v>
      </c>
      <c r="AT710" s="13">
        <f t="shared" si="298"/>
        <v>0</v>
      </c>
      <c r="AV710" s="13">
        <f t="shared" si="294"/>
        <v>0</v>
      </c>
      <c r="AW710" s="13">
        <f>'დამტკ. ბიუჯ.'!G710</f>
        <v>0</v>
      </c>
      <c r="AX710" s="13">
        <f>'დამტკ. საკუთ.'!G710</f>
        <v>0</v>
      </c>
      <c r="AY710" s="13">
        <f>'ცვლილ. ბიუჯ.'!H710</f>
        <v>0</v>
      </c>
      <c r="AZ710" s="13">
        <f>'ცვლილ. საკუთ.'!H710</f>
        <v>0</v>
      </c>
      <c r="BA710" s="13">
        <f>'მთავრ. ფონდი'!H710</f>
        <v>0</v>
      </c>
      <c r="BB710" s="13">
        <f>'პრეზ. ფონდი'!H710</f>
        <v>0</v>
      </c>
      <c r="BC710" s="13">
        <f>'დაზუსტ. ნაერთი'!G710</f>
        <v>0</v>
      </c>
      <c r="BD710" s="13">
        <f>'დაზუსტ. ბიუჯ.'!G710</f>
        <v>0</v>
      </c>
      <c r="BE710" s="13">
        <f>'დაზუსტ. საკუთ.'!G710</f>
        <v>0</v>
      </c>
      <c r="BG710" s="13">
        <f t="shared" si="295"/>
        <v>0</v>
      </c>
      <c r="BH710" s="13">
        <f t="shared" si="295"/>
        <v>0</v>
      </c>
      <c r="BI710" s="13">
        <f t="shared" si="295"/>
        <v>0</v>
      </c>
      <c r="BJ710" s="13">
        <f t="shared" si="284"/>
        <v>0</v>
      </c>
      <c r="BK710" s="13">
        <f t="shared" si="284"/>
        <v>0</v>
      </c>
      <c r="BL710" s="13">
        <f t="shared" si="284"/>
        <v>0</v>
      </c>
      <c r="BM710" s="13">
        <f t="shared" si="284"/>
        <v>0</v>
      </c>
      <c r="BN710" s="13">
        <f t="shared" si="299"/>
        <v>0</v>
      </c>
      <c r="BO710" s="13">
        <f t="shared" si="299"/>
        <v>0</v>
      </c>
      <c r="BP710" s="13">
        <f t="shared" si="299"/>
        <v>0</v>
      </c>
      <c r="BR710" s="13">
        <f t="shared" si="296"/>
        <v>0</v>
      </c>
      <c r="BS710" s="13">
        <f>'დამტკ. ბიუჯ.'!H710</f>
        <v>0</v>
      </c>
      <c r="BT710" s="13">
        <f>'დამტკ. საკუთ.'!H710</f>
        <v>0</v>
      </c>
      <c r="BU710" s="13">
        <f>'ცვლილ. ბიუჯ.'!I710</f>
        <v>0</v>
      </c>
      <c r="BV710" s="13">
        <f>'ცვლილ. საკუთ.'!I710</f>
        <v>0</v>
      </c>
      <c r="BW710" s="13">
        <f>'მთავრ. ფონდი'!I710</f>
        <v>0</v>
      </c>
      <c r="BX710" s="13">
        <f>'პრეზ. ფონდი'!I710</f>
        <v>0</v>
      </c>
      <c r="BY710" s="13">
        <f>'დაზუსტ. ნაერთი'!H710</f>
        <v>0</v>
      </c>
      <c r="BZ710" s="13">
        <f>'დაზუსტ. ბიუჯ.'!H710</f>
        <v>0</v>
      </c>
      <c r="CA710" s="13">
        <f>'დაზუსტ. საკუთ.'!H710</f>
        <v>0</v>
      </c>
    </row>
    <row r="711" spans="1:79" ht="16.5" thickTop="1" thickBot="1" x14ac:dyDescent="0.3">
      <c r="A711" t="str">
        <f t="shared" si="285"/>
        <v>a</v>
      </c>
      <c r="B711" s="16" t="s">
        <v>123</v>
      </c>
      <c r="C711" s="4" t="s">
        <v>124</v>
      </c>
      <c r="D711" s="4">
        <f t="shared" si="286"/>
        <v>8600000</v>
      </c>
      <c r="E711" s="4">
        <f t="shared" si="287"/>
        <v>8600000</v>
      </c>
      <c r="F711" s="4">
        <f t="shared" si="288"/>
        <v>0</v>
      </c>
      <c r="G711" s="4">
        <f t="shared" si="288"/>
        <v>0</v>
      </c>
      <c r="H711" s="4">
        <f t="shared" si="288"/>
        <v>0</v>
      </c>
      <c r="I711" s="4">
        <f t="shared" si="282"/>
        <v>0</v>
      </c>
      <c r="J711" s="4">
        <f t="shared" si="282"/>
        <v>0</v>
      </c>
      <c r="K711" s="4">
        <f t="shared" si="282"/>
        <v>8600000</v>
      </c>
      <c r="L711" s="4">
        <f t="shared" si="282"/>
        <v>8600000</v>
      </c>
      <c r="M711" s="4">
        <f t="shared" si="297"/>
        <v>0</v>
      </c>
      <c r="O711" s="4">
        <f t="shared" si="289"/>
        <v>1500000</v>
      </c>
      <c r="P711" s="4">
        <f>'დამტკ. ბიუჯ.'!E711</f>
        <v>1500000</v>
      </c>
      <c r="Q711" s="4">
        <f>'დამტკ. საკუთ.'!E711</f>
        <v>0</v>
      </c>
      <c r="R711" s="4">
        <f>'ცვლილ. ბიუჯ.'!F711</f>
        <v>-318000</v>
      </c>
      <c r="S711" s="4">
        <f>'ცვლილ. საკუთ.'!F711</f>
        <v>0</v>
      </c>
      <c r="T711" s="4">
        <f>'მთავრ. ფონდი'!F711</f>
        <v>0</v>
      </c>
      <c r="U711" s="4">
        <f>'პრეზ. ფონდი'!F711</f>
        <v>0</v>
      </c>
      <c r="V711" s="4">
        <f>'დაზუსტ. ნაერთი'!E711</f>
        <v>1182000</v>
      </c>
      <c r="W711" s="4">
        <f>'დაზუსტ. ბიუჯ.'!E711</f>
        <v>1182000</v>
      </c>
      <c r="X711" s="4">
        <f>'დაზუსტ. საკუთ.'!E711</f>
        <v>0</v>
      </c>
      <c r="Z711" s="4">
        <f t="shared" si="290"/>
        <v>1840000</v>
      </c>
      <c r="AA711" s="4">
        <f>'დამტკ. ბიუჯ.'!F711</f>
        <v>1840000</v>
      </c>
      <c r="AB711" s="4">
        <f>'დამტკ. საკუთ.'!F711</f>
        <v>0</v>
      </c>
      <c r="AC711" s="4">
        <f>'ცვლილ. ბიუჯ.'!G711</f>
        <v>318000</v>
      </c>
      <c r="AD711" s="4">
        <f>'ცვლილ. საკუთ.'!G711</f>
        <v>0</v>
      </c>
      <c r="AE711" s="4">
        <f>'მთავრ. ფონდი'!G711</f>
        <v>0</v>
      </c>
      <c r="AF711" s="4">
        <f>'პრეზ. ფონდი'!G711</f>
        <v>0</v>
      </c>
      <c r="AG711" s="4">
        <f>'დაზუსტ. ნაერთი'!F711</f>
        <v>2158000</v>
      </c>
      <c r="AH711" s="4">
        <f>'დაზუსტ. ბიუჯ.'!F711</f>
        <v>2158000</v>
      </c>
      <c r="AI711" s="4">
        <f>'დაზუსტ. საკუთ.'!F711</f>
        <v>0</v>
      </c>
      <c r="AK711" s="4">
        <f t="shared" si="291"/>
        <v>3340000</v>
      </c>
      <c r="AL711" s="4">
        <f t="shared" si="292"/>
        <v>3340000</v>
      </c>
      <c r="AM711" s="4">
        <f t="shared" si="293"/>
        <v>0</v>
      </c>
      <c r="AN711" s="4">
        <f t="shared" si="293"/>
        <v>0</v>
      </c>
      <c r="AO711" s="4">
        <f t="shared" si="293"/>
        <v>0</v>
      </c>
      <c r="AP711" s="4">
        <f t="shared" si="283"/>
        <v>0</v>
      </c>
      <c r="AQ711" s="4">
        <f t="shared" si="283"/>
        <v>0</v>
      </c>
      <c r="AR711" s="4">
        <f t="shared" si="283"/>
        <v>3340000</v>
      </c>
      <c r="AS711" s="4">
        <f t="shared" si="283"/>
        <v>3340000</v>
      </c>
      <c r="AT711" s="4">
        <f t="shared" si="298"/>
        <v>0</v>
      </c>
      <c r="AV711" s="4">
        <f t="shared" si="294"/>
        <v>1540000</v>
      </c>
      <c r="AW711" s="4">
        <f>'დამტკ. ბიუჯ.'!G711</f>
        <v>1540000</v>
      </c>
      <c r="AX711" s="4">
        <f>'დამტკ. საკუთ.'!G711</f>
        <v>0</v>
      </c>
      <c r="AY711" s="4">
        <f>'ცვლილ. ბიუჯ.'!H711</f>
        <v>0</v>
      </c>
      <c r="AZ711" s="4">
        <f>'ცვლილ. საკუთ.'!H711</f>
        <v>0</v>
      </c>
      <c r="BA711" s="4">
        <f>'მთავრ. ფონდი'!H711</f>
        <v>0</v>
      </c>
      <c r="BB711" s="4">
        <f>'პრეზ. ფონდი'!H711</f>
        <v>0</v>
      </c>
      <c r="BC711" s="4">
        <f>'დაზუსტ. ნაერთი'!G711</f>
        <v>1540000</v>
      </c>
      <c r="BD711" s="4">
        <f>'დაზუსტ. ბიუჯ.'!G711</f>
        <v>1540000</v>
      </c>
      <c r="BE711" s="4">
        <f>'დაზუსტ. საკუთ.'!G711</f>
        <v>0</v>
      </c>
      <c r="BG711" s="4">
        <f t="shared" si="295"/>
        <v>4880000</v>
      </c>
      <c r="BH711" s="4">
        <f t="shared" si="295"/>
        <v>4880000</v>
      </c>
      <c r="BI711" s="4">
        <f t="shared" si="295"/>
        <v>0</v>
      </c>
      <c r="BJ711" s="4">
        <f t="shared" si="284"/>
        <v>0</v>
      </c>
      <c r="BK711" s="4">
        <f t="shared" si="284"/>
        <v>0</v>
      </c>
      <c r="BL711" s="4">
        <f t="shared" si="284"/>
        <v>0</v>
      </c>
      <c r="BM711" s="4">
        <f t="shared" si="284"/>
        <v>0</v>
      </c>
      <c r="BN711" s="4">
        <f t="shared" si="299"/>
        <v>4880000</v>
      </c>
      <c r="BO711" s="4">
        <f t="shared" si="299"/>
        <v>4880000</v>
      </c>
      <c r="BP711" s="4">
        <f t="shared" si="299"/>
        <v>0</v>
      </c>
      <c r="BR711" s="4">
        <f t="shared" si="296"/>
        <v>3720000</v>
      </c>
      <c r="BS711" s="4">
        <f>'დამტკ. ბიუჯ.'!H711</f>
        <v>3720000</v>
      </c>
      <c r="BT711" s="4">
        <f>'დამტკ. საკუთ.'!H711</f>
        <v>0</v>
      </c>
      <c r="BU711" s="4">
        <f>'ცვლილ. ბიუჯ.'!I711</f>
        <v>0</v>
      </c>
      <c r="BV711" s="4">
        <f>'ცვლილ. საკუთ.'!I711</f>
        <v>0</v>
      </c>
      <c r="BW711" s="4">
        <f>'მთავრ. ფონდი'!I711</f>
        <v>0</v>
      </c>
      <c r="BX711" s="4">
        <f>'პრეზ. ფონდი'!I711</f>
        <v>0</v>
      </c>
      <c r="BY711" s="4">
        <f>'დაზუსტ. ნაერთი'!H711</f>
        <v>3720000</v>
      </c>
      <c r="BZ711" s="4">
        <f>'დაზუსტ. ბიუჯ.'!H711</f>
        <v>3720000</v>
      </c>
      <c r="CA711" s="4">
        <f>'დაზუსტ. საკუთ.'!H711</f>
        <v>0</v>
      </c>
    </row>
    <row r="712" spans="1:79" ht="15.75" thickTop="1" x14ac:dyDescent="0.25">
      <c r="A712" t="str">
        <f t="shared" si="285"/>
        <v>a</v>
      </c>
      <c r="B712" s="5"/>
      <c r="C712" s="6" t="s">
        <v>10</v>
      </c>
      <c r="D712" s="7">
        <f t="shared" si="286"/>
        <v>8600000</v>
      </c>
      <c r="E712" s="7">
        <f t="shared" si="287"/>
        <v>8600000</v>
      </c>
      <c r="F712" s="7">
        <f t="shared" si="288"/>
        <v>0</v>
      </c>
      <c r="G712" s="7">
        <f t="shared" si="288"/>
        <v>0</v>
      </c>
      <c r="H712" s="7">
        <f t="shared" si="288"/>
        <v>0</v>
      </c>
      <c r="I712" s="7">
        <f t="shared" si="282"/>
        <v>0</v>
      </c>
      <c r="J712" s="7">
        <f t="shared" si="282"/>
        <v>0</v>
      </c>
      <c r="K712" s="7">
        <f t="shared" si="282"/>
        <v>8600000</v>
      </c>
      <c r="L712" s="7">
        <f t="shared" si="282"/>
        <v>8600000</v>
      </c>
      <c r="M712" s="7">
        <f t="shared" si="297"/>
        <v>0</v>
      </c>
      <c r="O712" s="7">
        <f t="shared" si="289"/>
        <v>1500000</v>
      </c>
      <c r="P712" s="7">
        <f>'დამტკ. ბიუჯ.'!E712</f>
        <v>1500000</v>
      </c>
      <c r="Q712" s="7">
        <f>'დამტკ. საკუთ.'!E712</f>
        <v>0</v>
      </c>
      <c r="R712" s="7">
        <f>'ცვლილ. ბიუჯ.'!F712</f>
        <v>-318000</v>
      </c>
      <c r="S712" s="7">
        <f>'ცვლილ. საკუთ.'!F712</f>
        <v>0</v>
      </c>
      <c r="T712" s="7">
        <f>'მთავრ. ფონდი'!F712</f>
        <v>0</v>
      </c>
      <c r="U712" s="7">
        <f>'პრეზ. ფონდი'!F712</f>
        <v>0</v>
      </c>
      <c r="V712" s="7">
        <f>'დაზუსტ. ნაერთი'!E712</f>
        <v>1182000</v>
      </c>
      <c r="W712" s="7">
        <f>'დაზუსტ. ბიუჯ.'!E712</f>
        <v>1182000</v>
      </c>
      <c r="X712" s="7">
        <f>'დაზუსტ. საკუთ.'!E712</f>
        <v>0</v>
      </c>
      <c r="Z712" s="7">
        <f t="shared" si="290"/>
        <v>1840000</v>
      </c>
      <c r="AA712" s="7">
        <f>'დამტკ. ბიუჯ.'!F712</f>
        <v>1840000</v>
      </c>
      <c r="AB712" s="7">
        <f>'დამტკ. საკუთ.'!F712</f>
        <v>0</v>
      </c>
      <c r="AC712" s="7">
        <f>'ცვლილ. ბიუჯ.'!G712</f>
        <v>318000</v>
      </c>
      <c r="AD712" s="7">
        <f>'ცვლილ. საკუთ.'!G712</f>
        <v>0</v>
      </c>
      <c r="AE712" s="7">
        <f>'მთავრ. ფონდი'!G712</f>
        <v>0</v>
      </c>
      <c r="AF712" s="7">
        <f>'პრეზ. ფონდი'!G712</f>
        <v>0</v>
      </c>
      <c r="AG712" s="7">
        <f>'დაზუსტ. ნაერთი'!F712</f>
        <v>2158000</v>
      </c>
      <c r="AH712" s="7">
        <f>'დაზუსტ. ბიუჯ.'!F712</f>
        <v>2158000</v>
      </c>
      <c r="AI712" s="7">
        <f>'დაზუსტ. საკუთ.'!F712</f>
        <v>0</v>
      </c>
      <c r="AK712" s="7">
        <f t="shared" si="291"/>
        <v>3340000</v>
      </c>
      <c r="AL712" s="7">
        <f t="shared" si="292"/>
        <v>3340000</v>
      </c>
      <c r="AM712" s="7">
        <f t="shared" si="293"/>
        <v>0</v>
      </c>
      <c r="AN712" s="7">
        <f t="shared" si="293"/>
        <v>0</v>
      </c>
      <c r="AO712" s="7">
        <f t="shared" si="293"/>
        <v>0</v>
      </c>
      <c r="AP712" s="7">
        <f t="shared" si="283"/>
        <v>0</v>
      </c>
      <c r="AQ712" s="7">
        <f t="shared" si="283"/>
        <v>0</v>
      </c>
      <c r="AR712" s="7">
        <f t="shared" si="283"/>
        <v>3340000</v>
      </c>
      <c r="AS712" s="7">
        <f t="shared" si="283"/>
        <v>3340000</v>
      </c>
      <c r="AT712" s="7">
        <f t="shared" si="298"/>
        <v>0</v>
      </c>
      <c r="AV712" s="7">
        <f t="shared" si="294"/>
        <v>1540000</v>
      </c>
      <c r="AW712" s="7">
        <f>'დამტკ. ბიუჯ.'!G712</f>
        <v>1540000</v>
      </c>
      <c r="AX712" s="7">
        <f>'დამტკ. საკუთ.'!G712</f>
        <v>0</v>
      </c>
      <c r="AY712" s="7">
        <f>'ცვლილ. ბიუჯ.'!H712</f>
        <v>0</v>
      </c>
      <c r="AZ712" s="7">
        <f>'ცვლილ. საკუთ.'!H712</f>
        <v>0</v>
      </c>
      <c r="BA712" s="7">
        <f>'მთავრ. ფონდი'!H712</f>
        <v>0</v>
      </c>
      <c r="BB712" s="7">
        <f>'პრეზ. ფონდი'!H712</f>
        <v>0</v>
      </c>
      <c r="BC712" s="7">
        <f>'დაზუსტ. ნაერთი'!G712</f>
        <v>1540000</v>
      </c>
      <c r="BD712" s="7">
        <f>'დაზუსტ. ბიუჯ.'!G712</f>
        <v>1540000</v>
      </c>
      <c r="BE712" s="7">
        <f>'დაზუსტ. საკუთ.'!G712</f>
        <v>0</v>
      </c>
      <c r="BG712" s="7">
        <f t="shared" si="295"/>
        <v>4880000</v>
      </c>
      <c r="BH712" s="7">
        <f t="shared" si="295"/>
        <v>4880000</v>
      </c>
      <c r="BI712" s="7">
        <f t="shared" si="295"/>
        <v>0</v>
      </c>
      <c r="BJ712" s="7">
        <f t="shared" si="284"/>
        <v>0</v>
      </c>
      <c r="BK712" s="7">
        <f t="shared" si="284"/>
        <v>0</v>
      </c>
      <c r="BL712" s="7">
        <f t="shared" si="284"/>
        <v>0</v>
      </c>
      <c r="BM712" s="7">
        <f t="shared" si="284"/>
        <v>0</v>
      </c>
      <c r="BN712" s="7">
        <f t="shared" si="299"/>
        <v>4880000</v>
      </c>
      <c r="BO712" s="7">
        <f t="shared" si="299"/>
        <v>4880000</v>
      </c>
      <c r="BP712" s="7">
        <f t="shared" si="299"/>
        <v>0</v>
      </c>
      <c r="BR712" s="7">
        <f t="shared" si="296"/>
        <v>3720000</v>
      </c>
      <c r="BS712" s="7">
        <f>'დამტკ. ბიუჯ.'!H712</f>
        <v>3720000</v>
      </c>
      <c r="BT712" s="7">
        <f>'დამტკ. საკუთ.'!H712</f>
        <v>0</v>
      </c>
      <c r="BU712" s="7">
        <f>'ცვლილ. ბიუჯ.'!I712</f>
        <v>0</v>
      </c>
      <c r="BV712" s="7">
        <f>'ცვლილ. საკუთ.'!I712</f>
        <v>0</v>
      </c>
      <c r="BW712" s="7">
        <f>'მთავრ. ფონდი'!I712</f>
        <v>0</v>
      </c>
      <c r="BX712" s="7">
        <f>'პრეზ. ფონდი'!I712</f>
        <v>0</v>
      </c>
      <c r="BY712" s="7">
        <f>'დაზუსტ. ნაერთი'!H712</f>
        <v>3720000</v>
      </c>
      <c r="BZ712" s="7">
        <f>'დაზუსტ. ბიუჯ.'!H712</f>
        <v>3720000</v>
      </c>
      <c r="CA712" s="7">
        <f>'დაზუსტ. საკუთ.'!H712</f>
        <v>0</v>
      </c>
    </row>
    <row r="713" spans="1:79" x14ac:dyDescent="0.25">
      <c r="A713" t="str">
        <f t="shared" si="285"/>
        <v>b</v>
      </c>
      <c r="B713" s="8"/>
      <c r="C713" s="9" t="s">
        <v>11</v>
      </c>
      <c r="D713" s="10">
        <f t="shared" si="286"/>
        <v>0</v>
      </c>
      <c r="E713" s="10">
        <f t="shared" si="287"/>
        <v>0</v>
      </c>
      <c r="F713" s="10">
        <f t="shared" si="288"/>
        <v>0</v>
      </c>
      <c r="G713" s="10">
        <f t="shared" si="288"/>
        <v>0</v>
      </c>
      <c r="H713" s="10">
        <f t="shared" si="288"/>
        <v>0</v>
      </c>
      <c r="I713" s="10">
        <f t="shared" si="282"/>
        <v>0</v>
      </c>
      <c r="J713" s="10">
        <f t="shared" si="282"/>
        <v>0</v>
      </c>
      <c r="K713" s="10">
        <f t="shared" si="282"/>
        <v>0</v>
      </c>
      <c r="L713" s="10">
        <f t="shared" si="282"/>
        <v>0</v>
      </c>
      <c r="M713" s="10">
        <f t="shared" si="297"/>
        <v>0</v>
      </c>
      <c r="O713" s="10">
        <f t="shared" si="289"/>
        <v>0</v>
      </c>
      <c r="P713" s="10">
        <f>'დამტკ. ბიუჯ.'!E713</f>
        <v>0</v>
      </c>
      <c r="Q713" s="10">
        <f>'დამტკ. საკუთ.'!E713</f>
        <v>0</v>
      </c>
      <c r="R713" s="10">
        <f>'ცვლილ. ბიუჯ.'!F713</f>
        <v>0</v>
      </c>
      <c r="S713" s="10">
        <f>'ცვლილ. საკუთ.'!F713</f>
        <v>0</v>
      </c>
      <c r="T713" s="10">
        <f>'მთავრ. ფონდი'!F713</f>
        <v>0</v>
      </c>
      <c r="U713" s="10">
        <f>'პრეზ. ფონდი'!F713</f>
        <v>0</v>
      </c>
      <c r="V713" s="10">
        <f>'დაზუსტ. ნაერთი'!E713</f>
        <v>0</v>
      </c>
      <c r="W713" s="10">
        <f>'დაზუსტ. ბიუჯ.'!E713</f>
        <v>0</v>
      </c>
      <c r="X713" s="10">
        <f>'დაზუსტ. საკუთ.'!E713</f>
        <v>0</v>
      </c>
      <c r="Z713" s="10">
        <f t="shared" si="290"/>
        <v>0</v>
      </c>
      <c r="AA713" s="10">
        <f>'დამტკ. ბიუჯ.'!F713</f>
        <v>0</v>
      </c>
      <c r="AB713" s="10">
        <f>'დამტკ. საკუთ.'!F713</f>
        <v>0</v>
      </c>
      <c r="AC713" s="10">
        <f>'ცვლილ. ბიუჯ.'!G713</f>
        <v>0</v>
      </c>
      <c r="AD713" s="10">
        <f>'ცვლილ. საკუთ.'!G713</f>
        <v>0</v>
      </c>
      <c r="AE713" s="10">
        <f>'მთავრ. ფონდი'!G713</f>
        <v>0</v>
      </c>
      <c r="AF713" s="10">
        <f>'პრეზ. ფონდი'!G713</f>
        <v>0</v>
      </c>
      <c r="AG713" s="10">
        <f>'დაზუსტ. ნაერთი'!F713</f>
        <v>0</v>
      </c>
      <c r="AH713" s="10">
        <f>'დაზუსტ. ბიუჯ.'!F713</f>
        <v>0</v>
      </c>
      <c r="AI713" s="10">
        <f>'დაზუსტ. საკუთ.'!F713</f>
        <v>0</v>
      </c>
      <c r="AK713" s="10">
        <f t="shared" si="291"/>
        <v>0</v>
      </c>
      <c r="AL713" s="10">
        <f t="shared" si="292"/>
        <v>0</v>
      </c>
      <c r="AM713" s="10">
        <f t="shared" si="293"/>
        <v>0</v>
      </c>
      <c r="AN713" s="10">
        <f t="shared" si="293"/>
        <v>0</v>
      </c>
      <c r="AO713" s="10">
        <f t="shared" si="293"/>
        <v>0</v>
      </c>
      <c r="AP713" s="10">
        <f t="shared" si="283"/>
        <v>0</v>
      </c>
      <c r="AQ713" s="10">
        <f t="shared" si="283"/>
        <v>0</v>
      </c>
      <c r="AR713" s="10">
        <f t="shared" si="283"/>
        <v>0</v>
      </c>
      <c r="AS713" s="10">
        <f t="shared" si="283"/>
        <v>0</v>
      </c>
      <c r="AT713" s="10">
        <f t="shared" si="298"/>
        <v>0</v>
      </c>
      <c r="AV713" s="10">
        <f t="shared" si="294"/>
        <v>0</v>
      </c>
      <c r="AW713" s="10">
        <f>'დამტკ. ბიუჯ.'!G713</f>
        <v>0</v>
      </c>
      <c r="AX713" s="10">
        <f>'დამტკ. საკუთ.'!G713</f>
        <v>0</v>
      </c>
      <c r="AY713" s="10">
        <f>'ცვლილ. ბიუჯ.'!H713</f>
        <v>0</v>
      </c>
      <c r="AZ713" s="10">
        <f>'ცვლილ. საკუთ.'!H713</f>
        <v>0</v>
      </c>
      <c r="BA713" s="10">
        <f>'მთავრ. ფონდი'!H713</f>
        <v>0</v>
      </c>
      <c r="BB713" s="10">
        <f>'პრეზ. ფონდი'!H713</f>
        <v>0</v>
      </c>
      <c r="BC713" s="10">
        <f>'დაზუსტ. ნაერთი'!G713</f>
        <v>0</v>
      </c>
      <c r="BD713" s="10">
        <f>'დაზუსტ. ბიუჯ.'!G713</f>
        <v>0</v>
      </c>
      <c r="BE713" s="10">
        <f>'დაზუსტ. საკუთ.'!G713</f>
        <v>0</v>
      </c>
      <c r="BG713" s="10">
        <f t="shared" si="295"/>
        <v>0</v>
      </c>
      <c r="BH713" s="10">
        <f t="shared" si="295"/>
        <v>0</v>
      </c>
      <c r="BI713" s="10">
        <f t="shared" si="295"/>
        <v>0</v>
      </c>
      <c r="BJ713" s="10">
        <f t="shared" si="284"/>
        <v>0</v>
      </c>
      <c r="BK713" s="10">
        <f t="shared" si="284"/>
        <v>0</v>
      </c>
      <c r="BL713" s="10">
        <f t="shared" si="284"/>
        <v>0</v>
      </c>
      <c r="BM713" s="10">
        <f t="shared" si="284"/>
        <v>0</v>
      </c>
      <c r="BN713" s="10">
        <f t="shared" si="299"/>
        <v>0</v>
      </c>
      <c r="BO713" s="10">
        <f t="shared" si="299"/>
        <v>0</v>
      </c>
      <c r="BP713" s="10">
        <f t="shared" si="299"/>
        <v>0</v>
      </c>
      <c r="BR713" s="10">
        <f t="shared" si="296"/>
        <v>0</v>
      </c>
      <c r="BS713" s="10">
        <f>'დამტკ. ბიუჯ.'!H713</f>
        <v>0</v>
      </c>
      <c r="BT713" s="10">
        <f>'დამტკ. საკუთ.'!H713</f>
        <v>0</v>
      </c>
      <c r="BU713" s="10">
        <f>'ცვლილ. ბიუჯ.'!I713</f>
        <v>0</v>
      </c>
      <c r="BV713" s="10">
        <f>'ცვლილ. საკუთ.'!I713</f>
        <v>0</v>
      </c>
      <c r="BW713" s="10">
        <f>'მთავრ. ფონდი'!I713</f>
        <v>0</v>
      </c>
      <c r="BX713" s="10">
        <f>'პრეზ. ფონდი'!I713</f>
        <v>0</v>
      </c>
      <c r="BY713" s="10">
        <f>'დაზუსტ. ნაერთი'!H713</f>
        <v>0</v>
      </c>
      <c r="BZ713" s="10">
        <f>'დაზუსტ. ბიუჯ.'!H713</f>
        <v>0</v>
      </c>
      <c r="CA713" s="10">
        <f>'დაზუსტ. საკუთ.'!H713</f>
        <v>0</v>
      </c>
    </row>
    <row r="714" spans="1:79" x14ac:dyDescent="0.25">
      <c r="A714" t="str">
        <f t="shared" si="285"/>
        <v>a</v>
      </c>
      <c r="B714" s="8"/>
      <c r="C714" s="9" t="s">
        <v>12</v>
      </c>
      <c r="D714" s="10">
        <f t="shared" si="286"/>
        <v>3200000</v>
      </c>
      <c r="E714" s="10">
        <f t="shared" si="287"/>
        <v>3200000</v>
      </c>
      <c r="F714" s="10">
        <f t="shared" si="288"/>
        <v>0</v>
      </c>
      <c r="G714" s="10">
        <f t="shared" si="288"/>
        <v>0</v>
      </c>
      <c r="H714" s="10">
        <f t="shared" si="288"/>
        <v>0</v>
      </c>
      <c r="I714" s="10">
        <f t="shared" si="282"/>
        <v>0</v>
      </c>
      <c r="J714" s="10">
        <f t="shared" si="282"/>
        <v>0</v>
      </c>
      <c r="K714" s="10">
        <f t="shared" si="282"/>
        <v>3200000</v>
      </c>
      <c r="L714" s="10">
        <f t="shared" si="282"/>
        <v>3200000</v>
      </c>
      <c r="M714" s="10">
        <f t="shared" si="297"/>
        <v>0</v>
      </c>
      <c r="O714" s="10">
        <f t="shared" si="289"/>
        <v>170000</v>
      </c>
      <c r="P714" s="10">
        <f>'დამტკ. ბიუჯ.'!E714</f>
        <v>170000</v>
      </c>
      <c r="Q714" s="10">
        <f>'დამტკ. საკუთ.'!E714</f>
        <v>0</v>
      </c>
      <c r="R714" s="10">
        <f>'ცვლილ. ბიუჯ.'!F714</f>
        <v>0</v>
      </c>
      <c r="S714" s="10">
        <f>'ცვლილ. საკუთ.'!F714</f>
        <v>0</v>
      </c>
      <c r="T714" s="10">
        <f>'მთავრ. ფონდი'!F714</f>
        <v>0</v>
      </c>
      <c r="U714" s="10">
        <f>'პრეზ. ფონდი'!F714</f>
        <v>0</v>
      </c>
      <c r="V714" s="10">
        <f>'დაზუსტ. ნაერთი'!E714</f>
        <v>170000</v>
      </c>
      <c r="W714" s="10">
        <f>'დაზუსტ. ბიუჯ.'!E714</f>
        <v>170000</v>
      </c>
      <c r="X714" s="10">
        <f>'დაზუსტ. საკუთ.'!E714</f>
        <v>0</v>
      </c>
      <c r="Z714" s="10">
        <f t="shared" si="290"/>
        <v>400000</v>
      </c>
      <c r="AA714" s="10">
        <f>'დამტკ. ბიუჯ.'!F714</f>
        <v>400000</v>
      </c>
      <c r="AB714" s="10">
        <f>'დამტკ. საკუთ.'!F714</f>
        <v>0</v>
      </c>
      <c r="AC714" s="10">
        <f>'ცვლილ. ბიუჯ.'!G714</f>
        <v>0</v>
      </c>
      <c r="AD714" s="10">
        <f>'ცვლილ. საკუთ.'!G714</f>
        <v>0</v>
      </c>
      <c r="AE714" s="10">
        <f>'მთავრ. ფონდი'!G714</f>
        <v>0</v>
      </c>
      <c r="AF714" s="10">
        <f>'პრეზ. ფონდი'!G714</f>
        <v>0</v>
      </c>
      <c r="AG714" s="10">
        <f>'დაზუსტ. ნაერთი'!F714</f>
        <v>400000</v>
      </c>
      <c r="AH714" s="10">
        <f>'დაზუსტ. ბიუჯ.'!F714</f>
        <v>400000</v>
      </c>
      <c r="AI714" s="10">
        <f>'დაზუსტ. საკუთ.'!F714</f>
        <v>0</v>
      </c>
      <c r="AK714" s="10">
        <f t="shared" si="291"/>
        <v>570000</v>
      </c>
      <c r="AL714" s="10">
        <f t="shared" si="292"/>
        <v>570000</v>
      </c>
      <c r="AM714" s="10">
        <f t="shared" si="293"/>
        <v>0</v>
      </c>
      <c r="AN714" s="10">
        <f t="shared" si="293"/>
        <v>0</v>
      </c>
      <c r="AO714" s="10">
        <f t="shared" si="293"/>
        <v>0</v>
      </c>
      <c r="AP714" s="10">
        <f t="shared" si="283"/>
        <v>0</v>
      </c>
      <c r="AQ714" s="10">
        <f t="shared" si="283"/>
        <v>0</v>
      </c>
      <c r="AR714" s="10">
        <f t="shared" si="283"/>
        <v>570000</v>
      </c>
      <c r="AS714" s="10">
        <f t="shared" si="283"/>
        <v>570000</v>
      </c>
      <c r="AT714" s="10">
        <f t="shared" si="298"/>
        <v>0</v>
      </c>
      <c r="AV714" s="10">
        <f t="shared" si="294"/>
        <v>240000</v>
      </c>
      <c r="AW714" s="10">
        <f>'დამტკ. ბიუჯ.'!G714</f>
        <v>240000</v>
      </c>
      <c r="AX714" s="10">
        <f>'დამტკ. საკუთ.'!G714</f>
        <v>0</v>
      </c>
      <c r="AY714" s="10">
        <f>'ცვლილ. ბიუჯ.'!H714</f>
        <v>0</v>
      </c>
      <c r="AZ714" s="10">
        <f>'ცვლილ. საკუთ.'!H714</f>
        <v>0</v>
      </c>
      <c r="BA714" s="10">
        <f>'მთავრ. ფონდი'!H714</f>
        <v>0</v>
      </c>
      <c r="BB714" s="10">
        <f>'პრეზ. ფონდი'!H714</f>
        <v>0</v>
      </c>
      <c r="BC714" s="10">
        <f>'დაზუსტ. ნაერთი'!G714</f>
        <v>240000</v>
      </c>
      <c r="BD714" s="10">
        <f>'დაზუსტ. ბიუჯ.'!G714</f>
        <v>240000</v>
      </c>
      <c r="BE714" s="10">
        <f>'დაზუსტ. საკუთ.'!G714</f>
        <v>0</v>
      </c>
      <c r="BG714" s="10">
        <f t="shared" si="295"/>
        <v>810000</v>
      </c>
      <c r="BH714" s="10">
        <f t="shared" si="295"/>
        <v>810000</v>
      </c>
      <c r="BI714" s="10">
        <f t="shared" si="295"/>
        <v>0</v>
      </c>
      <c r="BJ714" s="10">
        <f t="shared" si="284"/>
        <v>0</v>
      </c>
      <c r="BK714" s="10">
        <f t="shared" si="284"/>
        <v>0</v>
      </c>
      <c r="BL714" s="10">
        <f t="shared" si="284"/>
        <v>0</v>
      </c>
      <c r="BM714" s="10">
        <f t="shared" si="284"/>
        <v>0</v>
      </c>
      <c r="BN714" s="10">
        <f t="shared" si="299"/>
        <v>810000</v>
      </c>
      <c r="BO714" s="10">
        <f t="shared" si="299"/>
        <v>810000</v>
      </c>
      <c r="BP714" s="10">
        <f t="shared" si="299"/>
        <v>0</v>
      </c>
      <c r="BR714" s="10">
        <f t="shared" si="296"/>
        <v>2390000</v>
      </c>
      <c r="BS714" s="10">
        <f>'დამტკ. ბიუჯ.'!H714</f>
        <v>2390000</v>
      </c>
      <c r="BT714" s="10">
        <f>'დამტკ. საკუთ.'!H714</f>
        <v>0</v>
      </c>
      <c r="BU714" s="10">
        <f>'ცვლილ. ბიუჯ.'!I714</f>
        <v>0</v>
      </c>
      <c r="BV714" s="10">
        <f>'ცვლილ. საკუთ.'!I714</f>
        <v>0</v>
      </c>
      <c r="BW714" s="10">
        <f>'მთავრ. ფონდი'!I714</f>
        <v>0</v>
      </c>
      <c r="BX714" s="10">
        <f>'პრეზ. ფონდი'!I714</f>
        <v>0</v>
      </c>
      <c r="BY714" s="10">
        <f>'დაზუსტ. ნაერთი'!H714</f>
        <v>2390000</v>
      </c>
      <c r="BZ714" s="10">
        <f>'დაზუსტ. ბიუჯ.'!H714</f>
        <v>2390000</v>
      </c>
      <c r="CA714" s="10">
        <f>'დაზუსტ. საკუთ.'!H714</f>
        <v>0</v>
      </c>
    </row>
    <row r="715" spans="1:79" x14ac:dyDescent="0.25">
      <c r="A715" t="str">
        <f t="shared" si="285"/>
        <v>b</v>
      </c>
      <c r="B715" s="8"/>
      <c r="C715" s="9" t="s">
        <v>13</v>
      </c>
      <c r="D715" s="10">
        <f t="shared" si="286"/>
        <v>0</v>
      </c>
      <c r="E715" s="10">
        <f t="shared" si="287"/>
        <v>0</v>
      </c>
      <c r="F715" s="10">
        <f t="shared" si="288"/>
        <v>0</v>
      </c>
      <c r="G715" s="10">
        <f t="shared" si="288"/>
        <v>0</v>
      </c>
      <c r="H715" s="10">
        <f t="shared" si="288"/>
        <v>0</v>
      </c>
      <c r="I715" s="10">
        <f t="shared" si="282"/>
        <v>0</v>
      </c>
      <c r="J715" s="10">
        <f t="shared" si="282"/>
        <v>0</v>
      </c>
      <c r="K715" s="10">
        <f t="shared" si="282"/>
        <v>0</v>
      </c>
      <c r="L715" s="10">
        <f t="shared" si="282"/>
        <v>0</v>
      </c>
      <c r="M715" s="10">
        <f t="shared" si="297"/>
        <v>0</v>
      </c>
      <c r="O715" s="10">
        <f t="shared" si="289"/>
        <v>0</v>
      </c>
      <c r="P715" s="10">
        <f>'დამტკ. ბიუჯ.'!E715</f>
        <v>0</v>
      </c>
      <c r="Q715" s="10">
        <f>'დამტკ. საკუთ.'!E715</f>
        <v>0</v>
      </c>
      <c r="R715" s="10">
        <f>'ცვლილ. ბიუჯ.'!F715</f>
        <v>0</v>
      </c>
      <c r="S715" s="10">
        <f>'ცვლილ. საკუთ.'!F715</f>
        <v>0</v>
      </c>
      <c r="T715" s="10">
        <f>'მთავრ. ფონდი'!F715</f>
        <v>0</v>
      </c>
      <c r="U715" s="10">
        <f>'პრეზ. ფონდი'!F715</f>
        <v>0</v>
      </c>
      <c r="V715" s="10">
        <f>'დაზუსტ. ნაერთი'!E715</f>
        <v>0</v>
      </c>
      <c r="W715" s="10">
        <f>'დაზუსტ. ბიუჯ.'!E715</f>
        <v>0</v>
      </c>
      <c r="X715" s="10">
        <f>'დაზუსტ. საკუთ.'!E715</f>
        <v>0</v>
      </c>
      <c r="Z715" s="10">
        <f t="shared" si="290"/>
        <v>0</v>
      </c>
      <c r="AA715" s="10">
        <f>'დამტკ. ბიუჯ.'!F715</f>
        <v>0</v>
      </c>
      <c r="AB715" s="10">
        <f>'დამტკ. საკუთ.'!F715</f>
        <v>0</v>
      </c>
      <c r="AC715" s="10">
        <f>'ცვლილ. ბიუჯ.'!G715</f>
        <v>0</v>
      </c>
      <c r="AD715" s="10">
        <f>'ცვლილ. საკუთ.'!G715</f>
        <v>0</v>
      </c>
      <c r="AE715" s="10">
        <f>'მთავრ. ფონდი'!G715</f>
        <v>0</v>
      </c>
      <c r="AF715" s="10">
        <f>'პრეზ. ფონდი'!G715</f>
        <v>0</v>
      </c>
      <c r="AG715" s="10">
        <f>'დაზუსტ. ნაერთი'!F715</f>
        <v>0</v>
      </c>
      <c r="AH715" s="10">
        <f>'დაზუსტ. ბიუჯ.'!F715</f>
        <v>0</v>
      </c>
      <c r="AI715" s="10">
        <f>'დაზუსტ. საკუთ.'!F715</f>
        <v>0</v>
      </c>
      <c r="AK715" s="10">
        <f t="shared" si="291"/>
        <v>0</v>
      </c>
      <c r="AL715" s="10">
        <f t="shared" si="292"/>
        <v>0</v>
      </c>
      <c r="AM715" s="10">
        <f t="shared" si="293"/>
        <v>0</v>
      </c>
      <c r="AN715" s="10">
        <f t="shared" si="293"/>
        <v>0</v>
      </c>
      <c r="AO715" s="10">
        <f t="shared" si="293"/>
        <v>0</v>
      </c>
      <c r="AP715" s="10">
        <f t="shared" si="283"/>
        <v>0</v>
      </c>
      <c r="AQ715" s="10">
        <f t="shared" si="283"/>
        <v>0</v>
      </c>
      <c r="AR715" s="10">
        <f t="shared" si="283"/>
        <v>0</v>
      </c>
      <c r="AS715" s="10">
        <f t="shared" si="283"/>
        <v>0</v>
      </c>
      <c r="AT715" s="10">
        <f t="shared" si="298"/>
        <v>0</v>
      </c>
      <c r="AV715" s="10">
        <f t="shared" si="294"/>
        <v>0</v>
      </c>
      <c r="AW715" s="10">
        <f>'დამტკ. ბიუჯ.'!G715</f>
        <v>0</v>
      </c>
      <c r="AX715" s="10">
        <f>'დამტკ. საკუთ.'!G715</f>
        <v>0</v>
      </c>
      <c r="AY715" s="10">
        <f>'ცვლილ. ბიუჯ.'!H715</f>
        <v>0</v>
      </c>
      <c r="AZ715" s="10">
        <f>'ცვლილ. საკუთ.'!H715</f>
        <v>0</v>
      </c>
      <c r="BA715" s="10">
        <f>'მთავრ. ფონდი'!H715</f>
        <v>0</v>
      </c>
      <c r="BB715" s="10">
        <f>'პრეზ. ფონდი'!H715</f>
        <v>0</v>
      </c>
      <c r="BC715" s="10">
        <f>'დაზუსტ. ნაერთი'!G715</f>
        <v>0</v>
      </c>
      <c r="BD715" s="10">
        <f>'დაზუსტ. ბიუჯ.'!G715</f>
        <v>0</v>
      </c>
      <c r="BE715" s="10">
        <f>'დაზუსტ. საკუთ.'!G715</f>
        <v>0</v>
      </c>
      <c r="BG715" s="10">
        <f t="shared" si="295"/>
        <v>0</v>
      </c>
      <c r="BH715" s="10">
        <f t="shared" si="295"/>
        <v>0</v>
      </c>
      <c r="BI715" s="10">
        <f t="shared" si="295"/>
        <v>0</v>
      </c>
      <c r="BJ715" s="10">
        <f t="shared" si="284"/>
        <v>0</v>
      </c>
      <c r="BK715" s="10">
        <f t="shared" si="284"/>
        <v>0</v>
      </c>
      <c r="BL715" s="10">
        <f t="shared" si="284"/>
        <v>0</v>
      </c>
      <c r="BM715" s="10">
        <f t="shared" si="284"/>
        <v>0</v>
      </c>
      <c r="BN715" s="10">
        <f t="shared" si="299"/>
        <v>0</v>
      </c>
      <c r="BO715" s="10">
        <f t="shared" si="299"/>
        <v>0</v>
      </c>
      <c r="BP715" s="10">
        <f t="shared" si="299"/>
        <v>0</v>
      </c>
      <c r="BR715" s="10">
        <f t="shared" si="296"/>
        <v>0</v>
      </c>
      <c r="BS715" s="10">
        <f>'დამტკ. ბიუჯ.'!H715</f>
        <v>0</v>
      </c>
      <c r="BT715" s="10">
        <f>'დამტკ. საკუთ.'!H715</f>
        <v>0</v>
      </c>
      <c r="BU715" s="10">
        <f>'ცვლილ. ბიუჯ.'!I715</f>
        <v>0</v>
      </c>
      <c r="BV715" s="10">
        <f>'ცვლილ. საკუთ.'!I715</f>
        <v>0</v>
      </c>
      <c r="BW715" s="10">
        <f>'მთავრ. ფონდი'!I715</f>
        <v>0</v>
      </c>
      <c r="BX715" s="10">
        <f>'პრეზ. ფონდი'!I715</f>
        <v>0</v>
      </c>
      <c r="BY715" s="10">
        <f>'დაზუსტ. ნაერთი'!H715</f>
        <v>0</v>
      </c>
      <c r="BZ715" s="10">
        <f>'დაზუსტ. ბიუჯ.'!H715</f>
        <v>0</v>
      </c>
      <c r="CA715" s="10">
        <f>'დაზუსტ. საკუთ.'!H715</f>
        <v>0</v>
      </c>
    </row>
    <row r="716" spans="1:79" x14ac:dyDescent="0.25">
      <c r="A716" t="str">
        <f t="shared" si="285"/>
        <v>b</v>
      </c>
      <c r="B716" s="8"/>
      <c r="C716" s="9" t="s">
        <v>14</v>
      </c>
      <c r="D716" s="10">
        <f t="shared" si="286"/>
        <v>0</v>
      </c>
      <c r="E716" s="10">
        <f t="shared" si="287"/>
        <v>0</v>
      </c>
      <c r="F716" s="10">
        <f t="shared" si="288"/>
        <v>0</v>
      </c>
      <c r="G716" s="10">
        <f t="shared" si="288"/>
        <v>0</v>
      </c>
      <c r="H716" s="10">
        <f t="shared" si="288"/>
        <v>0</v>
      </c>
      <c r="I716" s="10">
        <f t="shared" si="282"/>
        <v>0</v>
      </c>
      <c r="J716" s="10">
        <f t="shared" si="282"/>
        <v>0</v>
      </c>
      <c r="K716" s="10">
        <f t="shared" si="282"/>
        <v>0</v>
      </c>
      <c r="L716" s="10">
        <f t="shared" si="282"/>
        <v>0</v>
      </c>
      <c r="M716" s="10">
        <f t="shared" si="297"/>
        <v>0</v>
      </c>
      <c r="O716" s="10">
        <f t="shared" si="289"/>
        <v>0</v>
      </c>
      <c r="P716" s="10">
        <f>'დამტკ. ბიუჯ.'!E716</f>
        <v>0</v>
      </c>
      <c r="Q716" s="10">
        <f>'დამტკ. საკუთ.'!E716</f>
        <v>0</v>
      </c>
      <c r="R716" s="10">
        <f>'ცვლილ. ბიუჯ.'!F716</f>
        <v>0</v>
      </c>
      <c r="S716" s="10">
        <f>'ცვლილ. საკუთ.'!F716</f>
        <v>0</v>
      </c>
      <c r="T716" s="10">
        <f>'მთავრ. ფონდი'!F716</f>
        <v>0</v>
      </c>
      <c r="U716" s="10">
        <f>'პრეზ. ფონდი'!F716</f>
        <v>0</v>
      </c>
      <c r="V716" s="10">
        <f>'დაზუსტ. ნაერთი'!E716</f>
        <v>0</v>
      </c>
      <c r="W716" s="10">
        <f>'დაზუსტ. ბიუჯ.'!E716</f>
        <v>0</v>
      </c>
      <c r="X716" s="10">
        <f>'დაზუსტ. საკუთ.'!E716</f>
        <v>0</v>
      </c>
      <c r="Z716" s="10">
        <f t="shared" si="290"/>
        <v>0</v>
      </c>
      <c r="AA716" s="10">
        <f>'დამტკ. ბიუჯ.'!F716</f>
        <v>0</v>
      </c>
      <c r="AB716" s="10">
        <f>'დამტკ. საკუთ.'!F716</f>
        <v>0</v>
      </c>
      <c r="AC716" s="10">
        <f>'ცვლილ. ბიუჯ.'!G716</f>
        <v>0</v>
      </c>
      <c r="AD716" s="10">
        <f>'ცვლილ. საკუთ.'!G716</f>
        <v>0</v>
      </c>
      <c r="AE716" s="10">
        <f>'მთავრ. ფონდი'!G716</f>
        <v>0</v>
      </c>
      <c r="AF716" s="10">
        <f>'პრეზ. ფონდი'!G716</f>
        <v>0</v>
      </c>
      <c r="AG716" s="10">
        <f>'დაზუსტ. ნაერთი'!F716</f>
        <v>0</v>
      </c>
      <c r="AH716" s="10">
        <f>'დაზუსტ. ბიუჯ.'!F716</f>
        <v>0</v>
      </c>
      <c r="AI716" s="10">
        <f>'დაზუსტ. საკუთ.'!F716</f>
        <v>0</v>
      </c>
      <c r="AK716" s="10">
        <f t="shared" si="291"/>
        <v>0</v>
      </c>
      <c r="AL716" s="10">
        <f t="shared" si="292"/>
        <v>0</v>
      </c>
      <c r="AM716" s="10">
        <f t="shared" si="293"/>
        <v>0</v>
      </c>
      <c r="AN716" s="10">
        <f t="shared" si="293"/>
        <v>0</v>
      </c>
      <c r="AO716" s="10">
        <f t="shared" si="293"/>
        <v>0</v>
      </c>
      <c r="AP716" s="10">
        <f t="shared" si="283"/>
        <v>0</v>
      </c>
      <c r="AQ716" s="10">
        <f t="shared" si="283"/>
        <v>0</v>
      </c>
      <c r="AR716" s="10">
        <f t="shared" si="283"/>
        <v>0</v>
      </c>
      <c r="AS716" s="10">
        <f t="shared" si="283"/>
        <v>0</v>
      </c>
      <c r="AT716" s="10">
        <f t="shared" si="298"/>
        <v>0</v>
      </c>
      <c r="AV716" s="10">
        <f t="shared" si="294"/>
        <v>0</v>
      </c>
      <c r="AW716" s="10">
        <f>'დამტკ. ბიუჯ.'!G716</f>
        <v>0</v>
      </c>
      <c r="AX716" s="10">
        <f>'დამტკ. საკუთ.'!G716</f>
        <v>0</v>
      </c>
      <c r="AY716" s="10">
        <f>'ცვლილ. ბიუჯ.'!H716</f>
        <v>0</v>
      </c>
      <c r="AZ716" s="10">
        <f>'ცვლილ. საკუთ.'!H716</f>
        <v>0</v>
      </c>
      <c r="BA716" s="10">
        <f>'მთავრ. ფონდი'!H716</f>
        <v>0</v>
      </c>
      <c r="BB716" s="10">
        <f>'პრეზ. ფონდი'!H716</f>
        <v>0</v>
      </c>
      <c r="BC716" s="10">
        <f>'დაზუსტ. ნაერთი'!G716</f>
        <v>0</v>
      </c>
      <c r="BD716" s="10">
        <f>'დაზუსტ. ბიუჯ.'!G716</f>
        <v>0</v>
      </c>
      <c r="BE716" s="10">
        <f>'დაზუსტ. საკუთ.'!G716</f>
        <v>0</v>
      </c>
      <c r="BG716" s="10">
        <f t="shared" si="295"/>
        <v>0</v>
      </c>
      <c r="BH716" s="10">
        <f t="shared" si="295"/>
        <v>0</v>
      </c>
      <c r="BI716" s="10">
        <f t="shared" si="295"/>
        <v>0</v>
      </c>
      <c r="BJ716" s="10">
        <f t="shared" si="284"/>
        <v>0</v>
      </c>
      <c r="BK716" s="10">
        <f t="shared" si="284"/>
        <v>0</v>
      </c>
      <c r="BL716" s="10">
        <f t="shared" si="284"/>
        <v>0</v>
      </c>
      <c r="BM716" s="10">
        <f t="shared" si="284"/>
        <v>0</v>
      </c>
      <c r="BN716" s="10">
        <f t="shared" si="299"/>
        <v>0</v>
      </c>
      <c r="BO716" s="10">
        <f t="shared" si="299"/>
        <v>0</v>
      </c>
      <c r="BP716" s="10">
        <f t="shared" si="299"/>
        <v>0</v>
      </c>
      <c r="BR716" s="10">
        <f t="shared" si="296"/>
        <v>0</v>
      </c>
      <c r="BS716" s="10">
        <f>'დამტკ. ბიუჯ.'!H716</f>
        <v>0</v>
      </c>
      <c r="BT716" s="10">
        <f>'დამტკ. საკუთ.'!H716</f>
        <v>0</v>
      </c>
      <c r="BU716" s="10">
        <f>'ცვლილ. ბიუჯ.'!I716</f>
        <v>0</v>
      </c>
      <c r="BV716" s="10">
        <f>'ცვლილ. საკუთ.'!I716</f>
        <v>0</v>
      </c>
      <c r="BW716" s="10">
        <f>'მთავრ. ფონდი'!I716</f>
        <v>0</v>
      </c>
      <c r="BX716" s="10">
        <f>'პრეზ. ფონდი'!I716</f>
        <v>0</v>
      </c>
      <c r="BY716" s="10">
        <f>'დაზუსტ. ნაერთი'!H716</f>
        <v>0</v>
      </c>
      <c r="BZ716" s="10">
        <f>'დაზუსტ. ბიუჯ.'!H716</f>
        <v>0</v>
      </c>
      <c r="CA716" s="10">
        <f>'დაზუსტ. საკუთ.'!H716</f>
        <v>0</v>
      </c>
    </row>
    <row r="717" spans="1:79" x14ac:dyDescent="0.25">
      <c r="A717" t="str">
        <f t="shared" si="285"/>
        <v>b</v>
      </c>
      <c r="B717" s="8"/>
      <c r="C717" s="9" t="s">
        <v>15</v>
      </c>
      <c r="D717" s="10">
        <f t="shared" si="286"/>
        <v>0</v>
      </c>
      <c r="E717" s="10">
        <f t="shared" si="287"/>
        <v>0</v>
      </c>
      <c r="F717" s="10">
        <f t="shared" si="288"/>
        <v>0</v>
      </c>
      <c r="G717" s="10">
        <f t="shared" si="288"/>
        <v>0</v>
      </c>
      <c r="H717" s="10">
        <f t="shared" si="288"/>
        <v>0</v>
      </c>
      <c r="I717" s="10">
        <f t="shared" si="282"/>
        <v>0</v>
      </c>
      <c r="J717" s="10">
        <f t="shared" si="282"/>
        <v>0</v>
      </c>
      <c r="K717" s="10">
        <f t="shared" si="282"/>
        <v>0</v>
      </c>
      <c r="L717" s="10">
        <f t="shared" si="282"/>
        <v>0</v>
      </c>
      <c r="M717" s="10">
        <f t="shared" si="297"/>
        <v>0</v>
      </c>
      <c r="O717" s="10">
        <f t="shared" si="289"/>
        <v>0</v>
      </c>
      <c r="P717" s="10">
        <f>'დამტკ. ბიუჯ.'!E717</f>
        <v>0</v>
      </c>
      <c r="Q717" s="10">
        <f>'დამტკ. საკუთ.'!E717</f>
        <v>0</v>
      </c>
      <c r="R717" s="10">
        <f>'ცვლილ. ბიუჯ.'!F717</f>
        <v>0</v>
      </c>
      <c r="S717" s="10">
        <f>'ცვლილ. საკუთ.'!F717</f>
        <v>0</v>
      </c>
      <c r="T717" s="10">
        <f>'მთავრ. ფონდი'!F717</f>
        <v>0</v>
      </c>
      <c r="U717" s="10">
        <f>'პრეზ. ფონდი'!F717</f>
        <v>0</v>
      </c>
      <c r="V717" s="10">
        <f>'დაზუსტ. ნაერთი'!E717</f>
        <v>0</v>
      </c>
      <c r="W717" s="10">
        <f>'დაზუსტ. ბიუჯ.'!E717</f>
        <v>0</v>
      </c>
      <c r="X717" s="10">
        <f>'დაზუსტ. საკუთ.'!E717</f>
        <v>0</v>
      </c>
      <c r="Z717" s="10">
        <f t="shared" si="290"/>
        <v>0</v>
      </c>
      <c r="AA717" s="10">
        <f>'დამტკ. ბიუჯ.'!F717</f>
        <v>0</v>
      </c>
      <c r="AB717" s="10">
        <f>'დამტკ. საკუთ.'!F717</f>
        <v>0</v>
      </c>
      <c r="AC717" s="10">
        <f>'ცვლილ. ბიუჯ.'!G717</f>
        <v>0</v>
      </c>
      <c r="AD717" s="10">
        <f>'ცვლილ. საკუთ.'!G717</f>
        <v>0</v>
      </c>
      <c r="AE717" s="10">
        <f>'მთავრ. ფონდი'!G717</f>
        <v>0</v>
      </c>
      <c r="AF717" s="10">
        <f>'პრეზ. ფონდი'!G717</f>
        <v>0</v>
      </c>
      <c r="AG717" s="10">
        <f>'დაზუსტ. ნაერთი'!F717</f>
        <v>0</v>
      </c>
      <c r="AH717" s="10">
        <f>'დაზუსტ. ბიუჯ.'!F717</f>
        <v>0</v>
      </c>
      <c r="AI717" s="10">
        <f>'დაზუსტ. საკუთ.'!F717</f>
        <v>0</v>
      </c>
      <c r="AK717" s="10">
        <f t="shared" si="291"/>
        <v>0</v>
      </c>
      <c r="AL717" s="10">
        <f t="shared" si="292"/>
        <v>0</v>
      </c>
      <c r="AM717" s="10">
        <f t="shared" si="293"/>
        <v>0</v>
      </c>
      <c r="AN717" s="10">
        <f t="shared" si="293"/>
        <v>0</v>
      </c>
      <c r="AO717" s="10">
        <f t="shared" si="293"/>
        <v>0</v>
      </c>
      <c r="AP717" s="10">
        <f t="shared" si="283"/>
        <v>0</v>
      </c>
      <c r="AQ717" s="10">
        <f t="shared" si="283"/>
        <v>0</v>
      </c>
      <c r="AR717" s="10">
        <f t="shared" si="283"/>
        <v>0</v>
      </c>
      <c r="AS717" s="10">
        <f t="shared" si="283"/>
        <v>0</v>
      </c>
      <c r="AT717" s="10">
        <f t="shared" si="298"/>
        <v>0</v>
      </c>
      <c r="AV717" s="10">
        <f t="shared" si="294"/>
        <v>0</v>
      </c>
      <c r="AW717" s="10">
        <f>'დამტკ. ბიუჯ.'!G717</f>
        <v>0</v>
      </c>
      <c r="AX717" s="10">
        <f>'დამტკ. საკუთ.'!G717</f>
        <v>0</v>
      </c>
      <c r="AY717" s="10">
        <f>'ცვლილ. ბიუჯ.'!H717</f>
        <v>0</v>
      </c>
      <c r="AZ717" s="10">
        <f>'ცვლილ. საკუთ.'!H717</f>
        <v>0</v>
      </c>
      <c r="BA717" s="10">
        <f>'მთავრ. ფონდი'!H717</f>
        <v>0</v>
      </c>
      <c r="BB717" s="10">
        <f>'პრეზ. ფონდი'!H717</f>
        <v>0</v>
      </c>
      <c r="BC717" s="10">
        <f>'დაზუსტ. ნაერთი'!G717</f>
        <v>0</v>
      </c>
      <c r="BD717" s="10">
        <f>'დაზუსტ. ბიუჯ.'!G717</f>
        <v>0</v>
      </c>
      <c r="BE717" s="10">
        <f>'დაზუსტ. საკუთ.'!G717</f>
        <v>0</v>
      </c>
      <c r="BG717" s="10">
        <f t="shared" si="295"/>
        <v>0</v>
      </c>
      <c r="BH717" s="10">
        <f t="shared" si="295"/>
        <v>0</v>
      </c>
      <c r="BI717" s="10">
        <f t="shared" si="295"/>
        <v>0</v>
      </c>
      <c r="BJ717" s="10">
        <f t="shared" si="284"/>
        <v>0</v>
      </c>
      <c r="BK717" s="10">
        <f t="shared" si="284"/>
        <v>0</v>
      </c>
      <c r="BL717" s="10">
        <f t="shared" si="284"/>
        <v>0</v>
      </c>
      <c r="BM717" s="10">
        <f t="shared" si="284"/>
        <v>0</v>
      </c>
      <c r="BN717" s="10">
        <f t="shared" si="299"/>
        <v>0</v>
      </c>
      <c r="BO717" s="10">
        <f t="shared" si="299"/>
        <v>0</v>
      </c>
      <c r="BP717" s="10">
        <f t="shared" si="299"/>
        <v>0</v>
      </c>
      <c r="BR717" s="10">
        <f t="shared" si="296"/>
        <v>0</v>
      </c>
      <c r="BS717" s="10">
        <f>'დამტკ. ბიუჯ.'!H717</f>
        <v>0</v>
      </c>
      <c r="BT717" s="10">
        <f>'დამტკ. საკუთ.'!H717</f>
        <v>0</v>
      </c>
      <c r="BU717" s="10">
        <f>'ცვლილ. ბიუჯ.'!I717</f>
        <v>0</v>
      </c>
      <c r="BV717" s="10">
        <f>'ცვლილ. საკუთ.'!I717</f>
        <v>0</v>
      </c>
      <c r="BW717" s="10">
        <f>'მთავრ. ფონდი'!I717</f>
        <v>0</v>
      </c>
      <c r="BX717" s="10">
        <f>'პრეზ. ფონდი'!I717</f>
        <v>0</v>
      </c>
      <c r="BY717" s="10">
        <f>'დაზუსტ. ნაერთი'!H717</f>
        <v>0</v>
      </c>
      <c r="BZ717" s="10">
        <f>'დაზუსტ. ბიუჯ.'!H717</f>
        <v>0</v>
      </c>
      <c r="CA717" s="10">
        <f>'დაზუსტ. საკუთ.'!H717</f>
        <v>0</v>
      </c>
    </row>
    <row r="718" spans="1:79" x14ac:dyDescent="0.25">
      <c r="A718" t="str">
        <f t="shared" si="285"/>
        <v>a</v>
      </c>
      <c r="B718" s="8"/>
      <c r="C718" s="9" t="s">
        <v>16</v>
      </c>
      <c r="D718" s="10">
        <f t="shared" si="286"/>
        <v>5400000</v>
      </c>
      <c r="E718" s="10">
        <f t="shared" si="287"/>
        <v>5400000</v>
      </c>
      <c r="F718" s="10">
        <f t="shared" si="288"/>
        <v>0</v>
      </c>
      <c r="G718" s="10">
        <f t="shared" si="288"/>
        <v>0</v>
      </c>
      <c r="H718" s="10">
        <f t="shared" si="288"/>
        <v>0</v>
      </c>
      <c r="I718" s="10">
        <f t="shared" si="282"/>
        <v>0</v>
      </c>
      <c r="J718" s="10">
        <f t="shared" si="282"/>
        <v>0</v>
      </c>
      <c r="K718" s="10">
        <f t="shared" si="282"/>
        <v>5400000</v>
      </c>
      <c r="L718" s="10">
        <f t="shared" si="282"/>
        <v>5400000</v>
      </c>
      <c r="M718" s="10">
        <f t="shared" si="297"/>
        <v>0</v>
      </c>
      <c r="O718" s="10">
        <f t="shared" si="289"/>
        <v>1330000</v>
      </c>
      <c r="P718" s="10">
        <f>'დამტკ. ბიუჯ.'!E718</f>
        <v>1330000</v>
      </c>
      <c r="Q718" s="10">
        <f>'დამტკ. საკუთ.'!E718</f>
        <v>0</v>
      </c>
      <c r="R718" s="10">
        <f>'ცვლილ. ბიუჯ.'!F718</f>
        <v>-318000</v>
      </c>
      <c r="S718" s="10">
        <f>'ცვლილ. საკუთ.'!F718</f>
        <v>0</v>
      </c>
      <c r="T718" s="10">
        <f>'მთავრ. ფონდი'!F718</f>
        <v>0</v>
      </c>
      <c r="U718" s="10">
        <f>'პრეზ. ფონდი'!F718</f>
        <v>0</v>
      </c>
      <c r="V718" s="10">
        <f>'დაზუსტ. ნაერთი'!E718</f>
        <v>1012000</v>
      </c>
      <c r="W718" s="10">
        <f>'დაზუსტ. ბიუჯ.'!E718</f>
        <v>1012000</v>
      </c>
      <c r="X718" s="10">
        <f>'დაზუსტ. საკუთ.'!E718</f>
        <v>0</v>
      </c>
      <c r="Z718" s="10">
        <f t="shared" si="290"/>
        <v>1440000</v>
      </c>
      <c r="AA718" s="10">
        <f>'დამტკ. ბიუჯ.'!F718</f>
        <v>1440000</v>
      </c>
      <c r="AB718" s="10">
        <f>'დამტკ. საკუთ.'!F718</f>
        <v>0</v>
      </c>
      <c r="AC718" s="10">
        <f>'ცვლილ. ბიუჯ.'!G718</f>
        <v>318000</v>
      </c>
      <c r="AD718" s="10">
        <f>'ცვლილ. საკუთ.'!G718</f>
        <v>0</v>
      </c>
      <c r="AE718" s="10">
        <f>'მთავრ. ფონდი'!G718</f>
        <v>0</v>
      </c>
      <c r="AF718" s="10">
        <f>'პრეზ. ფონდი'!G718</f>
        <v>0</v>
      </c>
      <c r="AG718" s="10">
        <f>'დაზუსტ. ნაერთი'!F718</f>
        <v>1758000</v>
      </c>
      <c r="AH718" s="10">
        <f>'დაზუსტ. ბიუჯ.'!F718</f>
        <v>1758000</v>
      </c>
      <c r="AI718" s="10">
        <f>'დაზუსტ. საკუთ.'!F718</f>
        <v>0</v>
      </c>
      <c r="AK718" s="10">
        <f t="shared" si="291"/>
        <v>2770000</v>
      </c>
      <c r="AL718" s="10">
        <f t="shared" si="292"/>
        <v>2770000</v>
      </c>
      <c r="AM718" s="10">
        <f t="shared" si="293"/>
        <v>0</v>
      </c>
      <c r="AN718" s="10">
        <f t="shared" si="293"/>
        <v>0</v>
      </c>
      <c r="AO718" s="10">
        <f t="shared" si="293"/>
        <v>0</v>
      </c>
      <c r="AP718" s="10">
        <f t="shared" si="283"/>
        <v>0</v>
      </c>
      <c r="AQ718" s="10">
        <f t="shared" si="283"/>
        <v>0</v>
      </c>
      <c r="AR718" s="10">
        <f t="shared" si="283"/>
        <v>2770000</v>
      </c>
      <c r="AS718" s="10">
        <f t="shared" si="283"/>
        <v>2770000</v>
      </c>
      <c r="AT718" s="10">
        <f t="shared" si="298"/>
        <v>0</v>
      </c>
      <c r="AV718" s="10">
        <f t="shared" si="294"/>
        <v>1300000</v>
      </c>
      <c r="AW718" s="10">
        <f>'დამტკ. ბიუჯ.'!G718</f>
        <v>1300000</v>
      </c>
      <c r="AX718" s="10">
        <f>'დამტკ. საკუთ.'!G718</f>
        <v>0</v>
      </c>
      <c r="AY718" s="10">
        <f>'ცვლილ. ბიუჯ.'!H718</f>
        <v>0</v>
      </c>
      <c r="AZ718" s="10">
        <f>'ცვლილ. საკუთ.'!H718</f>
        <v>0</v>
      </c>
      <c r="BA718" s="10">
        <f>'მთავრ. ფონდი'!H718</f>
        <v>0</v>
      </c>
      <c r="BB718" s="10">
        <f>'პრეზ. ფონდი'!H718</f>
        <v>0</v>
      </c>
      <c r="BC718" s="10">
        <f>'დაზუსტ. ნაერთი'!G718</f>
        <v>1300000</v>
      </c>
      <c r="BD718" s="10">
        <f>'დაზუსტ. ბიუჯ.'!G718</f>
        <v>1300000</v>
      </c>
      <c r="BE718" s="10">
        <f>'დაზუსტ. საკუთ.'!G718</f>
        <v>0</v>
      </c>
      <c r="BG718" s="10">
        <f t="shared" si="295"/>
        <v>4070000</v>
      </c>
      <c r="BH718" s="10">
        <f t="shared" si="295"/>
        <v>4070000</v>
      </c>
      <c r="BI718" s="10">
        <f t="shared" si="295"/>
        <v>0</v>
      </c>
      <c r="BJ718" s="10">
        <f t="shared" si="284"/>
        <v>0</v>
      </c>
      <c r="BK718" s="10">
        <f t="shared" si="284"/>
        <v>0</v>
      </c>
      <c r="BL718" s="10">
        <f t="shared" si="284"/>
        <v>0</v>
      </c>
      <c r="BM718" s="10">
        <f t="shared" si="284"/>
        <v>0</v>
      </c>
      <c r="BN718" s="10">
        <f t="shared" si="299"/>
        <v>4070000</v>
      </c>
      <c r="BO718" s="10">
        <f t="shared" si="299"/>
        <v>4070000</v>
      </c>
      <c r="BP718" s="10">
        <f t="shared" si="299"/>
        <v>0</v>
      </c>
      <c r="BR718" s="10">
        <f t="shared" si="296"/>
        <v>1330000</v>
      </c>
      <c r="BS718" s="10">
        <f>'დამტკ. ბიუჯ.'!H718</f>
        <v>1330000</v>
      </c>
      <c r="BT718" s="10">
        <f>'დამტკ. საკუთ.'!H718</f>
        <v>0</v>
      </c>
      <c r="BU718" s="10">
        <f>'ცვლილ. ბიუჯ.'!I718</f>
        <v>0</v>
      </c>
      <c r="BV718" s="10">
        <f>'ცვლილ. საკუთ.'!I718</f>
        <v>0</v>
      </c>
      <c r="BW718" s="10">
        <f>'მთავრ. ფონდი'!I718</f>
        <v>0</v>
      </c>
      <c r="BX718" s="10">
        <f>'პრეზ. ფონდი'!I718</f>
        <v>0</v>
      </c>
      <c r="BY718" s="10">
        <f>'დაზუსტ. ნაერთი'!H718</f>
        <v>1330000</v>
      </c>
      <c r="BZ718" s="10">
        <f>'დაზუსტ. ბიუჯ.'!H718</f>
        <v>1330000</v>
      </c>
      <c r="CA718" s="10">
        <f>'დაზუსტ. საკუთ.'!H718</f>
        <v>0</v>
      </c>
    </row>
    <row r="719" spans="1:79" x14ac:dyDescent="0.25">
      <c r="A719" t="str">
        <f t="shared" si="285"/>
        <v>b</v>
      </c>
      <c r="B719" s="8"/>
      <c r="C719" s="9" t="s">
        <v>17</v>
      </c>
      <c r="D719" s="10">
        <f t="shared" si="286"/>
        <v>0</v>
      </c>
      <c r="E719" s="10">
        <f t="shared" si="287"/>
        <v>0</v>
      </c>
      <c r="F719" s="10">
        <f t="shared" si="288"/>
        <v>0</v>
      </c>
      <c r="G719" s="10">
        <f t="shared" si="288"/>
        <v>0</v>
      </c>
      <c r="H719" s="10">
        <f t="shared" si="288"/>
        <v>0</v>
      </c>
      <c r="I719" s="10">
        <f t="shared" si="282"/>
        <v>0</v>
      </c>
      <c r="J719" s="10">
        <f t="shared" si="282"/>
        <v>0</v>
      </c>
      <c r="K719" s="10">
        <f t="shared" si="282"/>
        <v>0</v>
      </c>
      <c r="L719" s="10">
        <f t="shared" si="282"/>
        <v>0</v>
      </c>
      <c r="M719" s="10">
        <f t="shared" si="297"/>
        <v>0</v>
      </c>
      <c r="O719" s="10">
        <f t="shared" si="289"/>
        <v>0</v>
      </c>
      <c r="P719" s="10">
        <f>'დამტკ. ბიუჯ.'!E719</f>
        <v>0</v>
      </c>
      <c r="Q719" s="10">
        <f>'დამტკ. საკუთ.'!E719</f>
        <v>0</v>
      </c>
      <c r="R719" s="10">
        <f>'ცვლილ. ბიუჯ.'!F719</f>
        <v>0</v>
      </c>
      <c r="S719" s="10">
        <f>'ცვლილ. საკუთ.'!F719</f>
        <v>0</v>
      </c>
      <c r="T719" s="10">
        <f>'მთავრ. ფონდი'!F719</f>
        <v>0</v>
      </c>
      <c r="U719" s="10">
        <f>'პრეზ. ფონდი'!F719</f>
        <v>0</v>
      </c>
      <c r="V719" s="10">
        <f>'დაზუსტ. ნაერთი'!E719</f>
        <v>0</v>
      </c>
      <c r="W719" s="10">
        <f>'დაზუსტ. ბიუჯ.'!E719</f>
        <v>0</v>
      </c>
      <c r="X719" s="10">
        <f>'დაზუსტ. საკუთ.'!E719</f>
        <v>0</v>
      </c>
      <c r="Z719" s="10">
        <f t="shared" si="290"/>
        <v>0</v>
      </c>
      <c r="AA719" s="10">
        <f>'დამტკ. ბიუჯ.'!F719</f>
        <v>0</v>
      </c>
      <c r="AB719" s="10">
        <f>'დამტკ. საკუთ.'!F719</f>
        <v>0</v>
      </c>
      <c r="AC719" s="10">
        <f>'ცვლილ. ბიუჯ.'!G719</f>
        <v>0</v>
      </c>
      <c r="AD719" s="10">
        <f>'ცვლილ. საკუთ.'!G719</f>
        <v>0</v>
      </c>
      <c r="AE719" s="10">
        <f>'მთავრ. ფონდი'!G719</f>
        <v>0</v>
      </c>
      <c r="AF719" s="10">
        <f>'პრეზ. ფონდი'!G719</f>
        <v>0</v>
      </c>
      <c r="AG719" s="10">
        <f>'დაზუსტ. ნაერთი'!F719</f>
        <v>0</v>
      </c>
      <c r="AH719" s="10">
        <f>'დაზუსტ. ბიუჯ.'!F719</f>
        <v>0</v>
      </c>
      <c r="AI719" s="10">
        <f>'დაზუსტ. საკუთ.'!F719</f>
        <v>0</v>
      </c>
      <c r="AK719" s="10">
        <f t="shared" si="291"/>
        <v>0</v>
      </c>
      <c r="AL719" s="10">
        <f t="shared" si="292"/>
        <v>0</v>
      </c>
      <c r="AM719" s="10">
        <f t="shared" si="293"/>
        <v>0</v>
      </c>
      <c r="AN719" s="10">
        <f t="shared" si="293"/>
        <v>0</v>
      </c>
      <c r="AO719" s="10">
        <f t="shared" si="293"/>
        <v>0</v>
      </c>
      <c r="AP719" s="10">
        <f t="shared" si="283"/>
        <v>0</v>
      </c>
      <c r="AQ719" s="10">
        <f t="shared" si="283"/>
        <v>0</v>
      </c>
      <c r="AR719" s="10">
        <f t="shared" si="283"/>
        <v>0</v>
      </c>
      <c r="AS719" s="10">
        <f t="shared" si="283"/>
        <v>0</v>
      </c>
      <c r="AT719" s="10">
        <f t="shared" si="298"/>
        <v>0</v>
      </c>
      <c r="AV719" s="10">
        <f t="shared" si="294"/>
        <v>0</v>
      </c>
      <c r="AW719" s="10">
        <f>'დამტკ. ბიუჯ.'!G719</f>
        <v>0</v>
      </c>
      <c r="AX719" s="10">
        <f>'დამტკ. საკუთ.'!G719</f>
        <v>0</v>
      </c>
      <c r="AY719" s="10">
        <f>'ცვლილ. ბიუჯ.'!H719</f>
        <v>0</v>
      </c>
      <c r="AZ719" s="10">
        <f>'ცვლილ. საკუთ.'!H719</f>
        <v>0</v>
      </c>
      <c r="BA719" s="10">
        <f>'მთავრ. ფონდი'!H719</f>
        <v>0</v>
      </c>
      <c r="BB719" s="10">
        <f>'პრეზ. ფონდი'!H719</f>
        <v>0</v>
      </c>
      <c r="BC719" s="10">
        <f>'დაზუსტ. ნაერთი'!G719</f>
        <v>0</v>
      </c>
      <c r="BD719" s="10">
        <f>'დაზუსტ. ბიუჯ.'!G719</f>
        <v>0</v>
      </c>
      <c r="BE719" s="10">
        <f>'დაზუსტ. საკუთ.'!G719</f>
        <v>0</v>
      </c>
      <c r="BG719" s="10">
        <f t="shared" si="295"/>
        <v>0</v>
      </c>
      <c r="BH719" s="10">
        <f t="shared" si="295"/>
        <v>0</v>
      </c>
      <c r="BI719" s="10">
        <f t="shared" si="295"/>
        <v>0</v>
      </c>
      <c r="BJ719" s="10">
        <f t="shared" si="284"/>
        <v>0</v>
      </c>
      <c r="BK719" s="10">
        <f t="shared" si="284"/>
        <v>0</v>
      </c>
      <c r="BL719" s="10">
        <f t="shared" si="284"/>
        <v>0</v>
      </c>
      <c r="BM719" s="10">
        <f t="shared" si="284"/>
        <v>0</v>
      </c>
      <c r="BN719" s="10">
        <f t="shared" si="299"/>
        <v>0</v>
      </c>
      <c r="BO719" s="10">
        <f t="shared" si="299"/>
        <v>0</v>
      </c>
      <c r="BP719" s="10">
        <f t="shared" si="299"/>
        <v>0</v>
      </c>
      <c r="BR719" s="10">
        <f t="shared" si="296"/>
        <v>0</v>
      </c>
      <c r="BS719" s="10">
        <f>'დამტკ. ბიუჯ.'!H719</f>
        <v>0</v>
      </c>
      <c r="BT719" s="10">
        <f>'დამტკ. საკუთ.'!H719</f>
        <v>0</v>
      </c>
      <c r="BU719" s="10">
        <f>'ცვლილ. ბიუჯ.'!I719</f>
        <v>0</v>
      </c>
      <c r="BV719" s="10">
        <f>'ცვლილ. საკუთ.'!I719</f>
        <v>0</v>
      </c>
      <c r="BW719" s="10">
        <f>'მთავრ. ფონდი'!I719</f>
        <v>0</v>
      </c>
      <c r="BX719" s="10">
        <f>'პრეზ. ფონდი'!I719</f>
        <v>0</v>
      </c>
      <c r="BY719" s="10">
        <f>'დაზუსტ. ნაერთი'!H719</f>
        <v>0</v>
      </c>
      <c r="BZ719" s="10">
        <f>'დაზუსტ. ბიუჯ.'!H719</f>
        <v>0</v>
      </c>
      <c r="CA719" s="10">
        <f>'დაზუსტ. საკუთ.'!H719</f>
        <v>0</v>
      </c>
    </row>
    <row r="720" spans="1:79" x14ac:dyDescent="0.25">
      <c r="A720" t="str">
        <f t="shared" si="285"/>
        <v>b</v>
      </c>
      <c r="B720" s="5"/>
      <c r="C720" s="6" t="s">
        <v>18</v>
      </c>
      <c r="D720" s="7">
        <f t="shared" si="286"/>
        <v>0</v>
      </c>
      <c r="E720" s="7">
        <f t="shared" si="287"/>
        <v>0</v>
      </c>
      <c r="F720" s="7">
        <f t="shared" si="288"/>
        <v>0</v>
      </c>
      <c r="G720" s="7">
        <f t="shared" si="288"/>
        <v>0</v>
      </c>
      <c r="H720" s="7">
        <f t="shared" si="288"/>
        <v>0</v>
      </c>
      <c r="I720" s="7">
        <f t="shared" si="282"/>
        <v>0</v>
      </c>
      <c r="J720" s="7">
        <f t="shared" si="282"/>
        <v>0</v>
      </c>
      <c r="K720" s="7">
        <f t="shared" si="282"/>
        <v>0</v>
      </c>
      <c r="L720" s="7">
        <f t="shared" si="282"/>
        <v>0</v>
      </c>
      <c r="M720" s="7">
        <f t="shared" si="297"/>
        <v>0</v>
      </c>
      <c r="O720" s="7">
        <f t="shared" si="289"/>
        <v>0</v>
      </c>
      <c r="P720" s="7">
        <f>'დამტკ. ბიუჯ.'!E720</f>
        <v>0</v>
      </c>
      <c r="Q720" s="7">
        <f>'დამტკ. საკუთ.'!E720</f>
        <v>0</v>
      </c>
      <c r="R720" s="7">
        <f>'ცვლილ. ბიუჯ.'!F720</f>
        <v>0</v>
      </c>
      <c r="S720" s="7">
        <f>'ცვლილ. საკუთ.'!F720</f>
        <v>0</v>
      </c>
      <c r="T720" s="7">
        <f>'მთავრ. ფონდი'!F720</f>
        <v>0</v>
      </c>
      <c r="U720" s="7">
        <f>'პრეზ. ფონდი'!F720</f>
        <v>0</v>
      </c>
      <c r="V720" s="7">
        <f>'დაზუსტ. ნაერთი'!E720</f>
        <v>0</v>
      </c>
      <c r="W720" s="7">
        <f>'დაზუსტ. ბიუჯ.'!E720</f>
        <v>0</v>
      </c>
      <c r="X720" s="7">
        <f>'დაზუსტ. საკუთ.'!E720</f>
        <v>0</v>
      </c>
      <c r="Z720" s="7">
        <f t="shared" si="290"/>
        <v>0</v>
      </c>
      <c r="AA720" s="7">
        <f>'დამტკ. ბიუჯ.'!F720</f>
        <v>0</v>
      </c>
      <c r="AB720" s="7">
        <f>'დამტკ. საკუთ.'!F720</f>
        <v>0</v>
      </c>
      <c r="AC720" s="7">
        <f>'ცვლილ. ბიუჯ.'!G720</f>
        <v>0</v>
      </c>
      <c r="AD720" s="7">
        <f>'ცვლილ. საკუთ.'!G720</f>
        <v>0</v>
      </c>
      <c r="AE720" s="7">
        <f>'მთავრ. ფონდი'!G720</f>
        <v>0</v>
      </c>
      <c r="AF720" s="7">
        <f>'პრეზ. ფონდი'!G720</f>
        <v>0</v>
      </c>
      <c r="AG720" s="7">
        <f>'დაზუსტ. ნაერთი'!F720</f>
        <v>0</v>
      </c>
      <c r="AH720" s="7">
        <f>'დაზუსტ. ბიუჯ.'!F720</f>
        <v>0</v>
      </c>
      <c r="AI720" s="7">
        <f>'დაზუსტ. საკუთ.'!F720</f>
        <v>0</v>
      </c>
      <c r="AK720" s="7">
        <f t="shared" si="291"/>
        <v>0</v>
      </c>
      <c r="AL720" s="7">
        <f t="shared" si="292"/>
        <v>0</v>
      </c>
      <c r="AM720" s="7">
        <f t="shared" si="293"/>
        <v>0</v>
      </c>
      <c r="AN720" s="7">
        <f t="shared" si="293"/>
        <v>0</v>
      </c>
      <c r="AO720" s="7">
        <f t="shared" si="293"/>
        <v>0</v>
      </c>
      <c r="AP720" s="7">
        <f t="shared" si="283"/>
        <v>0</v>
      </c>
      <c r="AQ720" s="7">
        <f t="shared" si="283"/>
        <v>0</v>
      </c>
      <c r="AR720" s="7">
        <f t="shared" si="283"/>
        <v>0</v>
      </c>
      <c r="AS720" s="7">
        <f t="shared" si="283"/>
        <v>0</v>
      </c>
      <c r="AT720" s="7">
        <f t="shared" si="298"/>
        <v>0</v>
      </c>
      <c r="AV720" s="7">
        <f t="shared" si="294"/>
        <v>0</v>
      </c>
      <c r="AW720" s="7">
        <f>'დამტკ. ბიუჯ.'!G720</f>
        <v>0</v>
      </c>
      <c r="AX720" s="7">
        <f>'დამტკ. საკუთ.'!G720</f>
        <v>0</v>
      </c>
      <c r="AY720" s="7">
        <f>'ცვლილ. ბიუჯ.'!H720</f>
        <v>0</v>
      </c>
      <c r="AZ720" s="7">
        <f>'ცვლილ. საკუთ.'!H720</f>
        <v>0</v>
      </c>
      <c r="BA720" s="7">
        <f>'მთავრ. ფონდი'!H720</f>
        <v>0</v>
      </c>
      <c r="BB720" s="7">
        <f>'პრეზ. ფონდი'!H720</f>
        <v>0</v>
      </c>
      <c r="BC720" s="7">
        <f>'დაზუსტ. ნაერთი'!G720</f>
        <v>0</v>
      </c>
      <c r="BD720" s="7">
        <f>'დაზუსტ. ბიუჯ.'!G720</f>
        <v>0</v>
      </c>
      <c r="BE720" s="7">
        <f>'დაზუსტ. საკუთ.'!G720</f>
        <v>0</v>
      </c>
      <c r="BG720" s="7">
        <f t="shared" si="295"/>
        <v>0</v>
      </c>
      <c r="BH720" s="7">
        <f t="shared" si="295"/>
        <v>0</v>
      </c>
      <c r="BI720" s="7">
        <f t="shared" si="295"/>
        <v>0</v>
      </c>
      <c r="BJ720" s="7">
        <f t="shared" si="284"/>
        <v>0</v>
      </c>
      <c r="BK720" s="7">
        <f t="shared" si="284"/>
        <v>0</v>
      </c>
      <c r="BL720" s="7">
        <f t="shared" si="284"/>
        <v>0</v>
      </c>
      <c r="BM720" s="7">
        <f t="shared" si="284"/>
        <v>0</v>
      </c>
      <c r="BN720" s="7">
        <f t="shared" si="299"/>
        <v>0</v>
      </c>
      <c r="BO720" s="7">
        <f t="shared" si="299"/>
        <v>0</v>
      </c>
      <c r="BP720" s="7">
        <f t="shared" si="299"/>
        <v>0</v>
      </c>
      <c r="BR720" s="7">
        <f t="shared" si="296"/>
        <v>0</v>
      </c>
      <c r="BS720" s="7">
        <f>'დამტკ. ბიუჯ.'!H720</f>
        <v>0</v>
      </c>
      <c r="BT720" s="7">
        <f>'დამტკ. საკუთ.'!H720</f>
        <v>0</v>
      </c>
      <c r="BU720" s="7">
        <f>'ცვლილ. ბიუჯ.'!I720</f>
        <v>0</v>
      </c>
      <c r="BV720" s="7">
        <f>'ცვლილ. საკუთ.'!I720</f>
        <v>0</v>
      </c>
      <c r="BW720" s="7">
        <f>'მთავრ. ფონდი'!I720</f>
        <v>0</v>
      </c>
      <c r="BX720" s="7">
        <f>'პრეზ. ფონდი'!I720</f>
        <v>0</v>
      </c>
      <c r="BY720" s="7">
        <f>'დაზუსტ. ნაერთი'!H720</f>
        <v>0</v>
      </c>
      <c r="BZ720" s="7">
        <f>'დაზუსტ. ბიუჯ.'!H720</f>
        <v>0</v>
      </c>
      <c r="CA720" s="7">
        <f>'დაზუსტ. საკუთ.'!H720</f>
        <v>0</v>
      </c>
    </row>
    <row r="721" spans="1:79" x14ac:dyDescent="0.25">
      <c r="A721" t="str">
        <f t="shared" si="285"/>
        <v>b</v>
      </c>
      <c r="B721" s="5"/>
      <c r="C721" s="6" t="s">
        <v>19</v>
      </c>
      <c r="D721" s="7">
        <f t="shared" si="286"/>
        <v>0</v>
      </c>
      <c r="E721" s="7">
        <f t="shared" si="287"/>
        <v>0</v>
      </c>
      <c r="F721" s="7">
        <f t="shared" si="288"/>
        <v>0</v>
      </c>
      <c r="G721" s="7">
        <f t="shared" si="288"/>
        <v>0</v>
      </c>
      <c r="H721" s="7">
        <f t="shared" si="288"/>
        <v>0</v>
      </c>
      <c r="I721" s="7">
        <f t="shared" si="282"/>
        <v>0</v>
      </c>
      <c r="J721" s="7">
        <f t="shared" si="282"/>
        <v>0</v>
      </c>
      <c r="K721" s="7">
        <f t="shared" si="282"/>
        <v>0</v>
      </c>
      <c r="L721" s="7">
        <f t="shared" si="282"/>
        <v>0</v>
      </c>
      <c r="M721" s="7">
        <f t="shared" si="297"/>
        <v>0</v>
      </c>
      <c r="O721" s="7">
        <f t="shared" si="289"/>
        <v>0</v>
      </c>
      <c r="P721" s="7">
        <f>'დამტკ. ბიუჯ.'!E721</f>
        <v>0</v>
      </c>
      <c r="Q721" s="7">
        <f>'დამტკ. საკუთ.'!E721</f>
        <v>0</v>
      </c>
      <c r="R721" s="7">
        <f>'ცვლილ. ბიუჯ.'!F721</f>
        <v>0</v>
      </c>
      <c r="S721" s="7">
        <f>'ცვლილ. საკუთ.'!F721</f>
        <v>0</v>
      </c>
      <c r="T721" s="7">
        <f>'მთავრ. ფონდი'!F721</f>
        <v>0</v>
      </c>
      <c r="U721" s="7">
        <f>'პრეზ. ფონდი'!F721</f>
        <v>0</v>
      </c>
      <c r="V721" s="7">
        <f>'დაზუსტ. ნაერთი'!E721</f>
        <v>0</v>
      </c>
      <c r="W721" s="7">
        <f>'დაზუსტ. ბიუჯ.'!E721</f>
        <v>0</v>
      </c>
      <c r="X721" s="7">
        <f>'დაზუსტ. საკუთ.'!E721</f>
        <v>0</v>
      </c>
      <c r="Z721" s="7">
        <f t="shared" si="290"/>
        <v>0</v>
      </c>
      <c r="AA721" s="7">
        <f>'დამტკ. ბიუჯ.'!F721</f>
        <v>0</v>
      </c>
      <c r="AB721" s="7">
        <f>'დამტკ. საკუთ.'!F721</f>
        <v>0</v>
      </c>
      <c r="AC721" s="7">
        <f>'ცვლილ. ბიუჯ.'!G721</f>
        <v>0</v>
      </c>
      <c r="AD721" s="7">
        <f>'ცვლილ. საკუთ.'!G721</f>
        <v>0</v>
      </c>
      <c r="AE721" s="7">
        <f>'მთავრ. ფონდი'!G721</f>
        <v>0</v>
      </c>
      <c r="AF721" s="7">
        <f>'პრეზ. ფონდი'!G721</f>
        <v>0</v>
      </c>
      <c r="AG721" s="7">
        <f>'დაზუსტ. ნაერთი'!F721</f>
        <v>0</v>
      </c>
      <c r="AH721" s="7">
        <f>'დაზუსტ. ბიუჯ.'!F721</f>
        <v>0</v>
      </c>
      <c r="AI721" s="7">
        <f>'დაზუსტ. საკუთ.'!F721</f>
        <v>0</v>
      </c>
      <c r="AK721" s="7">
        <f t="shared" si="291"/>
        <v>0</v>
      </c>
      <c r="AL721" s="7">
        <f t="shared" si="292"/>
        <v>0</v>
      </c>
      <c r="AM721" s="7">
        <f t="shared" si="293"/>
        <v>0</v>
      </c>
      <c r="AN721" s="7">
        <f t="shared" si="293"/>
        <v>0</v>
      </c>
      <c r="AO721" s="7">
        <f t="shared" si="293"/>
        <v>0</v>
      </c>
      <c r="AP721" s="7">
        <f t="shared" si="283"/>
        <v>0</v>
      </c>
      <c r="AQ721" s="7">
        <f t="shared" si="283"/>
        <v>0</v>
      </c>
      <c r="AR721" s="7">
        <f t="shared" si="283"/>
        <v>0</v>
      </c>
      <c r="AS721" s="7">
        <f t="shared" si="283"/>
        <v>0</v>
      </c>
      <c r="AT721" s="7">
        <f t="shared" si="298"/>
        <v>0</v>
      </c>
      <c r="AV721" s="7">
        <f t="shared" si="294"/>
        <v>0</v>
      </c>
      <c r="AW721" s="7">
        <f>'დამტკ. ბიუჯ.'!G721</f>
        <v>0</v>
      </c>
      <c r="AX721" s="7">
        <f>'დამტკ. საკუთ.'!G721</f>
        <v>0</v>
      </c>
      <c r="AY721" s="7">
        <f>'ცვლილ. ბიუჯ.'!H721</f>
        <v>0</v>
      </c>
      <c r="AZ721" s="7">
        <f>'ცვლილ. საკუთ.'!H721</f>
        <v>0</v>
      </c>
      <c r="BA721" s="7">
        <f>'მთავრ. ფონდი'!H721</f>
        <v>0</v>
      </c>
      <c r="BB721" s="7">
        <f>'პრეზ. ფონდი'!H721</f>
        <v>0</v>
      </c>
      <c r="BC721" s="7">
        <f>'დაზუსტ. ნაერთი'!G721</f>
        <v>0</v>
      </c>
      <c r="BD721" s="7">
        <f>'დაზუსტ. ბიუჯ.'!G721</f>
        <v>0</v>
      </c>
      <c r="BE721" s="7">
        <f>'დაზუსტ. საკუთ.'!G721</f>
        <v>0</v>
      </c>
      <c r="BG721" s="7">
        <f t="shared" si="295"/>
        <v>0</v>
      </c>
      <c r="BH721" s="7">
        <f t="shared" si="295"/>
        <v>0</v>
      </c>
      <c r="BI721" s="7">
        <f t="shared" si="295"/>
        <v>0</v>
      </c>
      <c r="BJ721" s="7">
        <f t="shared" si="284"/>
        <v>0</v>
      </c>
      <c r="BK721" s="7">
        <f t="shared" si="284"/>
        <v>0</v>
      </c>
      <c r="BL721" s="7">
        <f t="shared" si="284"/>
        <v>0</v>
      </c>
      <c r="BM721" s="7">
        <f t="shared" si="284"/>
        <v>0</v>
      </c>
      <c r="BN721" s="7">
        <f t="shared" si="299"/>
        <v>0</v>
      </c>
      <c r="BO721" s="7">
        <f t="shared" si="299"/>
        <v>0</v>
      </c>
      <c r="BP721" s="7">
        <f t="shared" si="299"/>
        <v>0</v>
      </c>
      <c r="BR721" s="7">
        <f t="shared" si="296"/>
        <v>0</v>
      </c>
      <c r="BS721" s="7">
        <f>'დამტკ. ბიუჯ.'!H721</f>
        <v>0</v>
      </c>
      <c r="BT721" s="7">
        <f>'დამტკ. საკუთ.'!H721</f>
        <v>0</v>
      </c>
      <c r="BU721" s="7">
        <f>'ცვლილ. ბიუჯ.'!I721</f>
        <v>0</v>
      </c>
      <c r="BV721" s="7">
        <f>'ცვლილ. საკუთ.'!I721</f>
        <v>0</v>
      </c>
      <c r="BW721" s="7">
        <f>'მთავრ. ფონდი'!I721</f>
        <v>0</v>
      </c>
      <c r="BX721" s="7">
        <f>'პრეზ. ფონდი'!I721</f>
        <v>0</v>
      </c>
      <c r="BY721" s="7">
        <f>'დაზუსტ. ნაერთი'!H721</f>
        <v>0</v>
      </c>
      <c r="BZ721" s="7">
        <f>'დაზუსტ. ბიუჯ.'!H721</f>
        <v>0</v>
      </c>
      <c r="CA721" s="7">
        <f>'დაზუსტ. საკუთ.'!H721</f>
        <v>0</v>
      </c>
    </row>
    <row r="722" spans="1:79" ht="15.75" thickBot="1" x14ac:dyDescent="0.3">
      <c r="A722" t="str">
        <f t="shared" si="285"/>
        <v>b</v>
      </c>
      <c r="B722" s="11"/>
      <c r="C722" s="12" t="s">
        <v>20</v>
      </c>
      <c r="D722" s="13">
        <f t="shared" si="286"/>
        <v>0</v>
      </c>
      <c r="E722" s="13">
        <f t="shared" si="287"/>
        <v>0</v>
      </c>
      <c r="F722" s="13">
        <f t="shared" si="288"/>
        <v>0</v>
      </c>
      <c r="G722" s="13">
        <f t="shared" si="288"/>
        <v>0</v>
      </c>
      <c r="H722" s="13">
        <f t="shared" si="288"/>
        <v>0</v>
      </c>
      <c r="I722" s="13">
        <f t="shared" si="282"/>
        <v>0</v>
      </c>
      <c r="J722" s="13">
        <f t="shared" si="282"/>
        <v>0</v>
      </c>
      <c r="K722" s="13">
        <f t="shared" si="282"/>
        <v>0</v>
      </c>
      <c r="L722" s="13">
        <f t="shared" si="282"/>
        <v>0</v>
      </c>
      <c r="M722" s="13">
        <f t="shared" si="297"/>
        <v>0</v>
      </c>
      <c r="O722" s="13">
        <f t="shared" si="289"/>
        <v>0</v>
      </c>
      <c r="P722" s="13">
        <f>'დამტკ. ბიუჯ.'!E722</f>
        <v>0</v>
      </c>
      <c r="Q722" s="13">
        <f>'დამტკ. საკუთ.'!E722</f>
        <v>0</v>
      </c>
      <c r="R722" s="13">
        <f>'ცვლილ. ბიუჯ.'!F722</f>
        <v>0</v>
      </c>
      <c r="S722" s="13">
        <f>'ცვლილ. საკუთ.'!F722</f>
        <v>0</v>
      </c>
      <c r="T722" s="13">
        <f>'მთავრ. ფონდი'!F722</f>
        <v>0</v>
      </c>
      <c r="U722" s="13">
        <f>'პრეზ. ფონდი'!F722</f>
        <v>0</v>
      </c>
      <c r="V722" s="13">
        <f>'დაზუსტ. ნაერთი'!E722</f>
        <v>0</v>
      </c>
      <c r="W722" s="13">
        <f>'დაზუსტ. ბიუჯ.'!E722</f>
        <v>0</v>
      </c>
      <c r="X722" s="13">
        <f>'დაზუსტ. საკუთ.'!E722</f>
        <v>0</v>
      </c>
      <c r="Z722" s="13">
        <f t="shared" si="290"/>
        <v>0</v>
      </c>
      <c r="AA722" s="13">
        <f>'დამტკ. ბიუჯ.'!F722</f>
        <v>0</v>
      </c>
      <c r="AB722" s="13">
        <f>'დამტკ. საკუთ.'!F722</f>
        <v>0</v>
      </c>
      <c r="AC722" s="13">
        <f>'ცვლილ. ბიუჯ.'!G722</f>
        <v>0</v>
      </c>
      <c r="AD722" s="13">
        <f>'ცვლილ. საკუთ.'!G722</f>
        <v>0</v>
      </c>
      <c r="AE722" s="13">
        <f>'მთავრ. ფონდი'!G722</f>
        <v>0</v>
      </c>
      <c r="AF722" s="13">
        <f>'პრეზ. ფონდი'!G722</f>
        <v>0</v>
      </c>
      <c r="AG722" s="13">
        <f>'დაზუსტ. ნაერთი'!F722</f>
        <v>0</v>
      </c>
      <c r="AH722" s="13">
        <f>'დაზუსტ. ბიუჯ.'!F722</f>
        <v>0</v>
      </c>
      <c r="AI722" s="13">
        <f>'დაზუსტ. საკუთ.'!F722</f>
        <v>0</v>
      </c>
      <c r="AK722" s="13">
        <f t="shared" si="291"/>
        <v>0</v>
      </c>
      <c r="AL722" s="13">
        <f t="shared" si="292"/>
        <v>0</v>
      </c>
      <c r="AM722" s="13">
        <f t="shared" si="293"/>
        <v>0</v>
      </c>
      <c r="AN722" s="13">
        <f t="shared" si="293"/>
        <v>0</v>
      </c>
      <c r="AO722" s="13">
        <f t="shared" si="293"/>
        <v>0</v>
      </c>
      <c r="AP722" s="13">
        <f t="shared" si="283"/>
        <v>0</v>
      </c>
      <c r="AQ722" s="13">
        <f t="shared" si="283"/>
        <v>0</v>
      </c>
      <c r="AR722" s="13">
        <f t="shared" si="283"/>
        <v>0</v>
      </c>
      <c r="AS722" s="13">
        <f t="shared" si="283"/>
        <v>0</v>
      </c>
      <c r="AT722" s="13">
        <f t="shared" si="298"/>
        <v>0</v>
      </c>
      <c r="AV722" s="13">
        <f t="shared" si="294"/>
        <v>0</v>
      </c>
      <c r="AW722" s="13">
        <f>'დამტკ. ბიუჯ.'!G722</f>
        <v>0</v>
      </c>
      <c r="AX722" s="13">
        <f>'დამტკ. საკუთ.'!G722</f>
        <v>0</v>
      </c>
      <c r="AY722" s="13">
        <f>'ცვლილ. ბიუჯ.'!H722</f>
        <v>0</v>
      </c>
      <c r="AZ722" s="13">
        <f>'ცვლილ. საკუთ.'!H722</f>
        <v>0</v>
      </c>
      <c r="BA722" s="13">
        <f>'მთავრ. ფონდი'!H722</f>
        <v>0</v>
      </c>
      <c r="BB722" s="13">
        <f>'პრეზ. ფონდი'!H722</f>
        <v>0</v>
      </c>
      <c r="BC722" s="13">
        <f>'დაზუსტ. ნაერთი'!G722</f>
        <v>0</v>
      </c>
      <c r="BD722" s="13">
        <f>'დაზუსტ. ბიუჯ.'!G722</f>
        <v>0</v>
      </c>
      <c r="BE722" s="13">
        <f>'დაზუსტ. საკუთ.'!G722</f>
        <v>0</v>
      </c>
      <c r="BG722" s="13">
        <f t="shared" si="295"/>
        <v>0</v>
      </c>
      <c r="BH722" s="13">
        <f t="shared" si="295"/>
        <v>0</v>
      </c>
      <c r="BI722" s="13">
        <f t="shared" si="295"/>
        <v>0</v>
      </c>
      <c r="BJ722" s="13">
        <f t="shared" si="284"/>
        <v>0</v>
      </c>
      <c r="BK722" s="13">
        <f t="shared" si="284"/>
        <v>0</v>
      </c>
      <c r="BL722" s="13">
        <f t="shared" si="284"/>
        <v>0</v>
      </c>
      <c r="BM722" s="13">
        <f t="shared" si="284"/>
        <v>0</v>
      </c>
      <c r="BN722" s="13">
        <f t="shared" si="299"/>
        <v>0</v>
      </c>
      <c r="BO722" s="13">
        <f t="shared" si="299"/>
        <v>0</v>
      </c>
      <c r="BP722" s="13">
        <f t="shared" si="299"/>
        <v>0</v>
      </c>
      <c r="BR722" s="13">
        <f t="shared" si="296"/>
        <v>0</v>
      </c>
      <c r="BS722" s="13">
        <f>'დამტკ. ბიუჯ.'!H722</f>
        <v>0</v>
      </c>
      <c r="BT722" s="13">
        <f>'დამტკ. საკუთ.'!H722</f>
        <v>0</v>
      </c>
      <c r="BU722" s="13">
        <f>'ცვლილ. ბიუჯ.'!I722</f>
        <v>0</v>
      </c>
      <c r="BV722" s="13">
        <f>'ცვლილ. საკუთ.'!I722</f>
        <v>0</v>
      </c>
      <c r="BW722" s="13">
        <f>'მთავრ. ფონდი'!I722</f>
        <v>0</v>
      </c>
      <c r="BX722" s="13">
        <f>'პრეზ. ფონდი'!I722</f>
        <v>0</v>
      </c>
      <c r="BY722" s="13">
        <f>'დაზუსტ. ნაერთი'!H722</f>
        <v>0</v>
      </c>
      <c r="BZ722" s="13">
        <f>'დაზუსტ. ბიუჯ.'!H722</f>
        <v>0</v>
      </c>
      <c r="CA722" s="13">
        <f>'დაზუსტ. საკუთ.'!H722</f>
        <v>0</v>
      </c>
    </row>
    <row r="723" spans="1:79" ht="16.5" thickTop="1" thickBot="1" x14ac:dyDescent="0.3">
      <c r="A723" t="str">
        <f t="shared" si="285"/>
        <v>a</v>
      </c>
      <c r="B723" s="16" t="s">
        <v>125</v>
      </c>
      <c r="C723" s="4" t="s">
        <v>126</v>
      </c>
      <c r="D723" s="4">
        <f t="shared" si="286"/>
        <v>5400000</v>
      </c>
      <c r="E723" s="4">
        <f t="shared" si="287"/>
        <v>5400000</v>
      </c>
      <c r="F723" s="4">
        <f t="shared" si="288"/>
        <v>0</v>
      </c>
      <c r="G723" s="4">
        <f t="shared" si="288"/>
        <v>0</v>
      </c>
      <c r="H723" s="4">
        <f t="shared" si="288"/>
        <v>0</v>
      </c>
      <c r="I723" s="4">
        <f t="shared" si="282"/>
        <v>0</v>
      </c>
      <c r="J723" s="4">
        <f t="shared" si="282"/>
        <v>0</v>
      </c>
      <c r="K723" s="4">
        <f t="shared" si="282"/>
        <v>5400000</v>
      </c>
      <c r="L723" s="4">
        <f t="shared" si="282"/>
        <v>5400000</v>
      </c>
      <c r="M723" s="4">
        <f t="shared" si="297"/>
        <v>0</v>
      </c>
      <c r="O723" s="4">
        <f t="shared" si="289"/>
        <v>1330000</v>
      </c>
      <c r="P723" s="4">
        <f>'დამტკ. ბიუჯ.'!E723</f>
        <v>1330000</v>
      </c>
      <c r="Q723" s="4">
        <f>'დამტკ. საკუთ.'!E723</f>
        <v>0</v>
      </c>
      <c r="R723" s="4">
        <f>'ცვლილ. ბიუჯ.'!F723</f>
        <v>-318000</v>
      </c>
      <c r="S723" s="4">
        <f>'ცვლილ. საკუთ.'!F723</f>
        <v>0</v>
      </c>
      <c r="T723" s="4">
        <f>'მთავრ. ფონდი'!F723</f>
        <v>0</v>
      </c>
      <c r="U723" s="4">
        <f>'პრეზ. ფონდი'!F723</f>
        <v>0</v>
      </c>
      <c r="V723" s="4">
        <f>'დაზუსტ. ნაერთი'!E723</f>
        <v>1012000</v>
      </c>
      <c r="W723" s="4">
        <f>'დაზუსტ. ბიუჯ.'!E723</f>
        <v>1012000</v>
      </c>
      <c r="X723" s="4">
        <f>'დაზუსტ. საკუთ.'!E723</f>
        <v>0</v>
      </c>
      <c r="Z723" s="4">
        <f t="shared" si="290"/>
        <v>1440000</v>
      </c>
      <c r="AA723" s="4">
        <f>'დამტკ. ბიუჯ.'!F723</f>
        <v>1440000</v>
      </c>
      <c r="AB723" s="4">
        <f>'დამტკ. საკუთ.'!F723</f>
        <v>0</v>
      </c>
      <c r="AC723" s="4">
        <f>'ცვლილ. ბიუჯ.'!G723</f>
        <v>318000</v>
      </c>
      <c r="AD723" s="4">
        <f>'ცვლილ. საკუთ.'!G723</f>
        <v>0</v>
      </c>
      <c r="AE723" s="4">
        <f>'მთავრ. ფონდი'!G723</f>
        <v>0</v>
      </c>
      <c r="AF723" s="4">
        <f>'პრეზ. ფონდი'!G723</f>
        <v>0</v>
      </c>
      <c r="AG723" s="4">
        <f>'დაზუსტ. ნაერთი'!F723</f>
        <v>1758000</v>
      </c>
      <c r="AH723" s="4">
        <f>'დაზუსტ. ბიუჯ.'!F723</f>
        <v>1758000</v>
      </c>
      <c r="AI723" s="4">
        <f>'დაზუსტ. საკუთ.'!F723</f>
        <v>0</v>
      </c>
      <c r="AK723" s="4">
        <f t="shared" si="291"/>
        <v>2770000</v>
      </c>
      <c r="AL723" s="4">
        <f t="shared" si="292"/>
        <v>2770000</v>
      </c>
      <c r="AM723" s="4">
        <f t="shared" si="293"/>
        <v>0</v>
      </c>
      <c r="AN723" s="4">
        <f t="shared" si="293"/>
        <v>0</v>
      </c>
      <c r="AO723" s="4">
        <f t="shared" si="293"/>
        <v>0</v>
      </c>
      <c r="AP723" s="4">
        <f t="shared" si="283"/>
        <v>0</v>
      </c>
      <c r="AQ723" s="4">
        <f t="shared" si="283"/>
        <v>0</v>
      </c>
      <c r="AR723" s="4">
        <f t="shared" si="283"/>
        <v>2770000</v>
      </c>
      <c r="AS723" s="4">
        <f t="shared" si="283"/>
        <v>2770000</v>
      </c>
      <c r="AT723" s="4">
        <f t="shared" si="298"/>
        <v>0</v>
      </c>
      <c r="AV723" s="4">
        <f t="shared" si="294"/>
        <v>1300000</v>
      </c>
      <c r="AW723" s="4">
        <f>'დამტკ. ბიუჯ.'!G723</f>
        <v>1300000</v>
      </c>
      <c r="AX723" s="4">
        <f>'დამტკ. საკუთ.'!G723</f>
        <v>0</v>
      </c>
      <c r="AY723" s="4">
        <f>'ცვლილ. ბიუჯ.'!H723</f>
        <v>0</v>
      </c>
      <c r="AZ723" s="4">
        <f>'ცვლილ. საკუთ.'!H723</f>
        <v>0</v>
      </c>
      <c r="BA723" s="4">
        <f>'მთავრ. ფონდი'!H723</f>
        <v>0</v>
      </c>
      <c r="BB723" s="4">
        <f>'პრეზ. ფონდი'!H723</f>
        <v>0</v>
      </c>
      <c r="BC723" s="4">
        <f>'დაზუსტ. ნაერთი'!G723</f>
        <v>1300000</v>
      </c>
      <c r="BD723" s="4">
        <f>'დაზუსტ. ბიუჯ.'!G723</f>
        <v>1300000</v>
      </c>
      <c r="BE723" s="4">
        <f>'დაზუსტ. საკუთ.'!G723</f>
        <v>0</v>
      </c>
      <c r="BG723" s="4">
        <f t="shared" si="295"/>
        <v>4070000</v>
      </c>
      <c r="BH723" s="4">
        <f t="shared" si="295"/>
        <v>4070000</v>
      </c>
      <c r="BI723" s="4">
        <f t="shared" si="295"/>
        <v>0</v>
      </c>
      <c r="BJ723" s="4">
        <f t="shared" si="284"/>
        <v>0</v>
      </c>
      <c r="BK723" s="4">
        <f t="shared" si="284"/>
        <v>0</v>
      </c>
      <c r="BL723" s="4">
        <f t="shared" si="284"/>
        <v>0</v>
      </c>
      <c r="BM723" s="4">
        <f t="shared" si="284"/>
        <v>0</v>
      </c>
      <c r="BN723" s="4">
        <f t="shared" si="299"/>
        <v>4070000</v>
      </c>
      <c r="BO723" s="4">
        <f t="shared" si="299"/>
        <v>4070000</v>
      </c>
      <c r="BP723" s="4">
        <f t="shared" si="299"/>
        <v>0</v>
      </c>
      <c r="BR723" s="4">
        <f t="shared" si="296"/>
        <v>1330000</v>
      </c>
      <c r="BS723" s="4">
        <f>'დამტკ. ბიუჯ.'!H723</f>
        <v>1330000</v>
      </c>
      <c r="BT723" s="4">
        <f>'დამტკ. საკუთ.'!H723</f>
        <v>0</v>
      </c>
      <c r="BU723" s="4">
        <f>'ცვლილ. ბიუჯ.'!I723</f>
        <v>0</v>
      </c>
      <c r="BV723" s="4">
        <f>'ცვლილ. საკუთ.'!I723</f>
        <v>0</v>
      </c>
      <c r="BW723" s="4">
        <f>'მთავრ. ფონდი'!I723</f>
        <v>0</v>
      </c>
      <c r="BX723" s="4">
        <f>'პრეზ. ფონდი'!I723</f>
        <v>0</v>
      </c>
      <c r="BY723" s="4">
        <f>'დაზუსტ. ნაერთი'!H723</f>
        <v>1330000</v>
      </c>
      <c r="BZ723" s="4">
        <f>'დაზუსტ. ბიუჯ.'!H723</f>
        <v>1330000</v>
      </c>
      <c r="CA723" s="4">
        <f>'დაზუსტ. საკუთ.'!H723</f>
        <v>0</v>
      </c>
    </row>
    <row r="724" spans="1:79" ht="15.75" thickTop="1" x14ac:dyDescent="0.25">
      <c r="A724" t="str">
        <f t="shared" si="285"/>
        <v>a</v>
      </c>
      <c r="B724" s="5"/>
      <c r="C724" s="6" t="s">
        <v>10</v>
      </c>
      <c r="D724" s="7">
        <f t="shared" si="286"/>
        <v>5400000</v>
      </c>
      <c r="E724" s="7">
        <f t="shared" si="287"/>
        <v>5400000</v>
      </c>
      <c r="F724" s="7">
        <f t="shared" si="288"/>
        <v>0</v>
      </c>
      <c r="G724" s="7">
        <f t="shared" si="288"/>
        <v>0</v>
      </c>
      <c r="H724" s="7">
        <f t="shared" si="288"/>
        <v>0</v>
      </c>
      <c r="I724" s="7">
        <f t="shared" si="282"/>
        <v>0</v>
      </c>
      <c r="J724" s="7">
        <f t="shared" si="282"/>
        <v>0</v>
      </c>
      <c r="K724" s="7">
        <f t="shared" si="282"/>
        <v>5400000</v>
      </c>
      <c r="L724" s="7">
        <f t="shared" si="282"/>
        <v>5400000</v>
      </c>
      <c r="M724" s="7">
        <f t="shared" si="297"/>
        <v>0</v>
      </c>
      <c r="O724" s="7">
        <f t="shared" si="289"/>
        <v>1330000</v>
      </c>
      <c r="P724" s="7">
        <f>'დამტკ. ბიუჯ.'!E724</f>
        <v>1330000</v>
      </c>
      <c r="Q724" s="7">
        <f>'დამტკ. საკუთ.'!E724</f>
        <v>0</v>
      </c>
      <c r="R724" s="7">
        <f>'ცვლილ. ბიუჯ.'!F724</f>
        <v>-318000</v>
      </c>
      <c r="S724" s="7">
        <f>'ცვლილ. საკუთ.'!F724</f>
        <v>0</v>
      </c>
      <c r="T724" s="7">
        <f>'მთავრ. ფონდი'!F724</f>
        <v>0</v>
      </c>
      <c r="U724" s="7">
        <f>'პრეზ. ფონდი'!F724</f>
        <v>0</v>
      </c>
      <c r="V724" s="7">
        <f>'დაზუსტ. ნაერთი'!E724</f>
        <v>1012000</v>
      </c>
      <c r="W724" s="7">
        <f>'დაზუსტ. ბიუჯ.'!E724</f>
        <v>1012000</v>
      </c>
      <c r="X724" s="7">
        <f>'დაზუსტ. საკუთ.'!E724</f>
        <v>0</v>
      </c>
      <c r="Z724" s="7">
        <f t="shared" si="290"/>
        <v>1440000</v>
      </c>
      <c r="AA724" s="7">
        <f>'დამტკ. ბიუჯ.'!F724</f>
        <v>1440000</v>
      </c>
      <c r="AB724" s="7">
        <f>'დამტკ. საკუთ.'!F724</f>
        <v>0</v>
      </c>
      <c r="AC724" s="7">
        <f>'ცვლილ. ბიუჯ.'!G724</f>
        <v>318000</v>
      </c>
      <c r="AD724" s="7">
        <f>'ცვლილ. საკუთ.'!G724</f>
        <v>0</v>
      </c>
      <c r="AE724" s="7">
        <f>'მთავრ. ფონდი'!G724</f>
        <v>0</v>
      </c>
      <c r="AF724" s="7">
        <f>'პრეზ. ფონდი'!G724</f>
        <v>0</v>
      </c>
      <c r="AG724" s="7">
        <f>'დაზუსტ. ნაერთი'!F724</f>
        <v>1758000</v>
      </c>
      <c r="AH724" s="7">
        <f>'დაზუსტ. ბიუჯ.'!F724</f>
        <v>1758000</v>
      </c>
      <c r="AI724" s="7">
        <f>'დაზუსტ. საკუთ.'!F724</f>
        <v>0</v>
      </c>
      <c r="AK724" s="7">
        <f t="shared" si="291"/>
        <v>2770000</v>
      </c>
      <c r="AL724" s="7">
        <f t="shared" si="292"/>
        <v>2770000</v>
      </c>
      <c r="AM724" s="7">
        <f t="shared" si="293"/>
        <v>0</v>
      </c>
      <c r="AN724" s="7">
        <f t="shared" si="293"/>
        <v>0</v>
      </c>
      <c r="AO724" s="7">
        <f t="shared" si="293"/>
        <v>0</v>
      </c>
      <c r="AP724" s="7">
        <f t="shared" si="283"/>
        <v>0</v>
      </c>
      <c r="AQ724" s="7">
        <f t="shared" si="283"/>
        <v>0</v>
      </c>
      <c r="AR724" s="7">
        <f t="shared" si="283"/>
        <v>2770000</v>
      </c>
      <c r="AS724" s="7">
        <f t="shared" si="283"/>
        <v>2770000</v>
      </c>
      <c r="AT724" s="7">
        <f t="shared" si="298"/>
        <v>0</v>
      </c>
      <c r="AV724" s="7">
        <f t="shared" si="294"/>
        <v>1300000</v>
      </c>
      <c r="AW724" s="7">
        <f>'დამტკ. ბიუჯ.'!G724</f>
        <v>1300000</v>
      </c>
      <c r="AX724" s="7">
        <f>'დამტკ. საკუთ.'!G724</f>
        <v>0</v>
      </c>
      <c r="AY724" s="7">
        <f>'ცვლილ. ბიუჯ.'!H724</f>
        <v>0</v>
      </c>
      <c r="AZ724" s="7">
        <f>'ცვლილ. საკუთ.'!H724</f>
        <v>0</v>
      </c>
      <c r="BA724" s="7">
        <f>'მთავრ. ფონდი'!H724</f>
        <v>0</v>
      </c>
      <c r="BB724" s="7">
        <f>'პრეზ. ფონდი'!H724</f>
        <v>0</v>
      </c>
      <c r="BC724" s="7">
        <f>'დაზუსტ. ნაერთი'!G724</f>
        <v>1300000</v>
      </c>
      <c r="BD724" s="7">
        <f>'დაზუსტ. ბიუჯ.'!G724</f>
        <v>1300000</v>
      </c>
      <c r="BE724" s="7">
        <f>'დაზუსტ. საკუთ.'!G724</f>
        <v>0</v>
      </c>
      <c r="BG724" s="7">
        <f t="shared" si="295"/>
        <v>4070000</v>
      </c>
      <c r="BH724" s="7">
        <f t="shared" si="295"/>
        <v>4070000</v>
      </c>
      <c r="BI724" s="7">
        <f t="shared" si="295"/>
        <v>0</v>
      </c>
      <c r="BJ724" s="7">
        <f t="shared" si="284"/>
        <v>0</v>
      </c>
      <c r="BK724" s="7">
        <f t="shared" si="284"/>
        <v>0</v>
      </c>
      <c r="BL724" s="7">
        <f t="shared" si="284"/>
        <v>0</v>
      </c>
      <c r="BM724" s="7">
        <f t="shared" si="284"/>
        <v>0</v>
      </c>
      <c r="BN724" s="7">
        <f t="shared" si="299"/>
        <v>4070000</v>
      </c>
      <c r="BO724" s="7">
        <f t="shared" si="299"/>
        <v>4070000</v>
      </c>
      <c r="BP724" s="7">
        <f t="shared" si="299"/>
        <v>0</v>
      </c>
      <c r="BR724" s="7">
        <f t="shared" si="296"/>
        <v>1330000</v>
      </c>
      <c r="BS724" s="7">
        <f>'დამტკ. ბიუჯ.'!H724</f>
        <v>1330000</v>
      </c>
      <c r="BT724" s="7">
        <f>'დამტკ. საკუთ.'!H724</f>
        <v>0</v>
      </c>
      <c r="BU724" s="7">
        <f>'ცვლილ. ბიუჯ.'!I724</f>
        <v>0</v>
      </c>
      <c r="BV724" s="7">
        <f>'ცვლილ. საკუთ.'!I724</f>
        <v>0</v>
      </c>
      <c r="BW724" s="7">
        <f>'მთავრ. ფონდი'!I724</f>
        <v>0</v>
      </c>
      <c r="BX724" s="7">
        <f>'პრეზ. ფონდი'!I724</f>
        <v>0</v>
      </c>
      <c r="BY724" s="7">
        <f>'დაზუსტ. ნაერთი'!H724</f>
        <v>1330000</v>
      </c>
      <c r="BZ724" s="7">
        <f>'დაზუსტ. ბიუჯ.'!H724</f>
        <v>1330000</v>
      </c>
      <c r="CA724" s="7">
        <f>'დაზუსტ. საკუთ.'!H724</f>
        <v>0</v>
      </c>
    </row>
    <row r="725" spans="1:79" x14ac:dyDescent="0.25">
      <c r="A725" t="str">
        <f t="shared" si="285"/>
        <v>b</v>
      </c>
      <c r="B725" s="8"/>
      <c r="C725" s="9" t="s">
        <v>11</v>
      </c>
      <c r="D725" s="10">
        <f t="shared" si="286"/>
        <v>0</v>
      </c>
      <c r="E725" s="10">
        <f t="shared" si="287"/>
        <v>0</v>
      </c>
      <c r="F725" s="10">
        <f t="shared" si="288"/>
        <v>0</v>
      </c>
      <c r="G725" s="10">
        <f t="shared" si="288"/>
        <v>0</v>
      </c>
      <c r="H725" s="10">
        <f t="shared" si="288"/>
        <v>0</v>
      </c>
      <c r="I725" s="10">
        <f t="shared" si="282"/>
        <v>0</v>
      </c>
      <c r="J725" s="10">
        <f t="shared" si="282"/>
        <v>0</v>
      </c>
      <c r="K725" s="10">
        <f t="shared" si="282"/>
        <v>0</v>
      </c>
      <c r="L725" s="10">
        <f t="shared" si="282"/>
        <v>0</v>
      </c>
      <c r="M725" s="10">
        <f t="shared" si="297"/>
        <v>0</v>
      </c>
      <c r="O725" s="10">
        <f t="shared" si="289"/>
        <v>0</v>
      </c>
      <c r="P725" s="10">
        <f>'დამტკ. ბიუჯ.'!E725</f>
        <v>0</v>
      </c>
      <c r="Q725" s="10">
        <f>'დამტკ. საკუთ.'!E725</f>
        <v>0</v>
      </c>
      <c r="R725" s="10">
        <f>'ცვლილ. ბიუჯ.'!F725</f>
        <v>0</v>
      </c>
      <c r="S725" s="10">
        <f>'ცვლილ. საკუთ.'!F725</f>
        <v>0</v>
      </c>
      <c r="T725" s="10">
        <f>'მთავრ. ფონდი'!F725</f>
        <v>0</v>
      </c>
      <c r="U725" s="10">
        <f>'პრეზ. ფონდი'!F725</f>
        <v>0</v>
      </c>
      <c r="V725" s="10">
        <f>'დაზუსტ. ნაერთი'!E725</f>
        <v>0</v>
      </c>
      <c r="W725" s="10">
        <f>'დაზუსტ. ბიუჯ.'!E725</f>
        <v>0</v>
      </c>
      <c r="X725" s="10">
        <f>'დაზუსტ. საკუთ.'!E725</f>
        <v>0</v>
      </c>
      <c r="Z725" s="10">
        <f t="shared" si="290"/>
        <v>0</v>
      </c>
      <c r="AA725" s="10">
        <f>'დამტკ. ბიუჯ.'!F725</f>
        <v>0</v>
      </c>
      <c r="AB725" s="10">
        <f>'დამტკ. საკუთ.'!F725</f>
        <v>0</v>
      </c>
      <c r="AC725" s="10">
        <f>'ცვლილ. ბიუჯ.'!G725</f>
        <v>0</v>
      </c>
      <c r="AD725" s="10">
        <f>'ცვლილ. საკუთ.'!G725</f>
        <v>0</v>
      </c>
      <c r="AE725" s="10">
        <f>'მთავრ. ფონდი'!G725</f>
        <v>0</v>
      </c>
      <c r="AF725" s="10">
        <f>'პრეზ. ფონდი'!G725</f>
        <v>0</v>
      </c>
      <c r="AG725" s="10">
        <f>'დაზუსტ. ნაერთი'!F725</f>
        <v>0</v>
      </c>
      <c r="AH725" s="10">
        <f>'დაზუსტ. ბიუჯ.'!F725</f>
        <v>0</v>
      </c>
      <c r="AI725" s="10">
        <f>'დაზუსტ. საკუთ.'!F725</f>
        <v>0</v>
      </c>
      <c r="AK725" s="10">
        <f t="shared" si="291"/>
        <v>0</v>
      </c>
      <c r="AL725" s="10">
        <f t="shared" si="292"/>
        <v>0</v>
      </c>
      <c r="AM725" s="10">
        <f t="shared" si="293"/>
        <v>0</v>
      </c>
      <c r="AN725" s="10">
        <f t="shared" si="293"/>
        <v>0</v>
      </c>
      <c r="AO725" s="10">
        <f t="shared" si="293"/>
        <v>0</v>
      </c>
      <c r="AP725" s="10">
        <f t="shared" si="283"/>
        <v>0</v>
      </c>
      <c r="AQ725" s="10">
        <f t="shared" si="283"/>
        <v>0</v>
      </c>
      <c r="AR725" s="10">
        <f t="shared" si="283"/>
        <v>0</v>
      </c>
      <c r="AS725" s="10">
        <f t="shared" si="283"/>
        <v>0</v>
      </c>
      <c r="AT725" s="10">
        <f t="shared" si="298"/>
        <v>0</v>
      </c>
      <c r="AV725" s="10">
        <f t="shared" si="294"/>
        <v>0</v>
      </c>
      <c r="AW725" s="10">
        <f>'დამტკ. ბიუჯ.'!G725</f>
        <v>0</v>
      </c>
      <c r="AX725" s="10">
        <f>'დამტკ. საკუთ.'!G725</f>
        <v>0</v>
      </c>
      <c r="AY725" s="10">
        <f>'ცვლილ. ბიუჯ.'!H725</f>
        <v>0</v>
      </c>
      <c r="AZ725" s="10">
        <f>'ცვლილ. საკუთ.'!H725</f>
        <v>0</v>
      </c>
      <c r="BA725" s="10">
        <f>'მთავრ. ფონდი'!H725</f>
        <v>0</v>
      </c>
      <c r="BB725" s="10">
        <f>'პრეზ. ფონდი'!H725</f>
        <v>0</v>
      </c>
      <c r="BC725" s="10">
        <f>'დაზუსტ. ნაერთი'!G725</f>
        <v>0</v>
      </c>
      <c r="BD725" s="10">
        <f>'დაზუსტ. ბიუჯ.'!G725</f>
        <v>0</v>
      </c>
      <c r="BE725" s="10">
        <f>'დაზუსტ. საკუთ.'!G725</f>
        <v>0</v>
      </c>
      <c r="BG725" s="10">
        <f t="shared" si="295"/>
        <v>0</v>
      </c>
      <c r="BH725" s="10">
        <f t="shared" si="295"/>
        <v>0</v>
      </c>
      <c r="BI725" s="10">
        <f t="shared" si="295"/>
        <v>0</v>
      </c>
      <c r="BJ725" s="10">
        <f t="shared" si="284"/>
        <v>0</v>
      </c>
      <c r="BK725" s="10">
        <f t="shared" si="284"/>
        <v>0</v>
      </c>
      <c r="BL725" s="10">
        <f t="shared" si="284"/>
        <v>0</v>
      </c>
      <c r="BM725" s="10">
        <f t="shared" si="284"/>
        <v>0</v>
      </c>
      <c r="BN725" s="10">
        <f t="shared" si="299"/>
        <v>0</v>
      </c>
      <c r="BO725" s="10">
        <f t="shared" si="299"/>
        <v>0</v>
      </c>
      <c r="BP725" s="10">
        <f t="shared" si="299"/>
        <v>0</v>
      </c>
      <c r="BR725" s="10">
        <f t="shared" si="296"/>
        <v>0</v>
      </c>
      <c r="BS725" s="10">
        <f>'დამტკ. ბიუჯ.'!H725</f>
        <v>0</v>
      </c>
      <c r="BT725" s="10">
        <f>'დამტკ. საკუთ.'!H725</f>
        <v>0</v>
      </c>
      <c r="BU725" s="10">
        <f>'ცვლილ. ბიუჯ.'!I725</f>
        <v>0</v>
      </c>
      <c r="BV725" s="10">
        <f>'ცვლილ. საკუთ.'!I725</f>
        <v>0</v>
      </c>
      <c r="BW725" s="10">
        <f>'მთავრ. ფონდი'!I725</f>
        <v>0</v>
      </c>
      <c r="BX725" s="10">
        <f>'პრეზ. ფონდი'!I725</f>
        <v>0</v>
      </c>
      <c r="BY725" s="10">
        <f>'დაზუსტ. ნაერთი'!H725</f>
        <v>0</v>
      </c>
      <c r="BZ725" s="10">
        <f>'დაზუსტ. ბიუჯ.'!H725</f>
        <v>0</v>
      </c>
      <c r="CA725" s="10">
        <f>'დაზუსტ. საკუთ.'!H725</f>
        <v>0</v>
      </c>
    </row>
    <row r="726" spans="1:79" x14ac:dyDescent="0.25">
      <c r="A726" t="str">
        <f t="shared" si="285"/>
        <v>b</v>
      </c>
      <c r="B726" s="8"/>
      <c r="C726" s="9" t="s">
        <v>12</v>
      </c>
      <c r="D726" s="10">
        <f t="shared" si="286"/>
        <v>0</v>
      </c>
      <c r="E726" s="10">
        <f t="shared" si="287"/>
        <v>0</v>
      </c>
      <c r="F726" s="10">
        <f t="shared" si="288"/>
        <v>0</v>
      </c>
      <c r="G726" s="10">
        <f t="shared" si="288"/>
        <v>0</v>
      </c>
      <c r="H726" s="10">
        <f t="shared" si="288"/>
        <v>0</v>
      </c>
      <c r="I726" s="10">
        <f t="shared" si="282"/>
        <v>0</v>
      </c>
      <c r="J726" s="10">
        <f t="shared" si="282"/>
        <v>0</v>
      </c>
      <c r="K726" s="10">
        <f t="shared" si="282"/>
        <v>0</v>
      </c>
      <c r="L726" s="10">
        <f t="shared" si="282"/>
        <v>0</v>
      </c>
      <c r="M726" s="10">
        <f t="shared" si="297"/>
        <v>0</v>
      </c>
      <c r="O726" s="10">
        <f t="shared" si="289"/>
        <v>0</v>
      </c>
      <c r="P726" s="10">
        <f>'დამტკ. ბიუჯ.'!E726</f>
        <v>0</v>
      </c>
      <c r="Q726" s="10">
        <f>'დამტკ. საკუთ.'!E726</f>
        <v>0</v>
      </c>
      <c r="R726" s="10">
        <f>'ცვლილ. ბიუჯ.'!F726</f>
        <v>0</v>
      </c>
      <c r="S726" s="10">
        <f>'ცვლილ. საკუთ.'!F726</f>
        <v>0</v>
      </c>
      <c r="T726" s="10">
        <f>'მთავრ. ფონდი'!F726</f>
        <v>0</v>
      </c>
      <c r="U726" s="10">
        <f>'პრეზ. ფონდი'!F726</f>
        <v>0</v>
      </c>
      <c r="V726" s="10">
        <f>'დაზუსტ. ნაერთი'!E726</f>
        <v>0</v>
      </c>
      <c r="W726" s="10">
        <f>'დაზუსტ. ბიუჯ.'!E726</f>
        <v>0</v>
      </c>
      <c r="X726" s="10">
        <f>'დაზუსტ. საკუთ.'!E726</f>
        <v>0</v>
      </c>
      <c r="Z726" s="10">
        <f t="shared" si="290"/>
        <v>0</v>
      </c>
      <c r="AA726" s="10">
        <f>'დამტკ. ბიუჯ.'!F726</f>
        <v>0</v>
      </c>
      <c r="AB726" s="10">
        <f>'დამტკ. საკუთ.'!F726</f>
        <v>0</v>
      </c>
      <c r="AC726" s="10">
        <f>'ცვლილ. ბიუჯ.'!G726</f>
        <v>0</v>
      </c>
      <c r="AD726" s="10">
        <f>'ცვლილ. საკუთ.'!G726</f>
        <v>0</v>
      </c>
      <c r="AE726" s="10">
        <f>'მთავრ. ფონდი'!G726</f>
        <v>0</v>
      </c>
      <c r="AF726" s="10">
        <f>'პრეზ. ფონდი'!G726</f>
        <v>0</v>
      </c>
      <c r="AG726" s="10">
        <f>'დაზუსტ. ნაერთი'!F726</f>
        <v>0</v>
      </c>
      <c r="AH726" s="10">
        <f>'დაზუსტ. ბიუჯ.'!F726</f>
        <v>0</v>
      </c>
      <c r="AI726" s="10">
        <f>'დაზუსტ. საკუთ.'!F726</f>
        <v>0</v>
      </c>
      <c r="AK726" s="10">
        <f t="shared" si="291"/>
        <v>0</v>
      </c>
      <c r="AL726" s="10">
        <f t="shared" si="292"/>
        <v>0</v>
      </c>
      <c r="AM726" s="10">
        <f t="shared" si="293"/>
        <v>0</v>
      </c>
      <c r="AN726" s="10">
        <f t="shared" si="293"/>
        <v>0</v>
      </c>
      <c r="AO726" s="10">
        <f t="shared" si="293"/>
        <v>0</v>
      </c>
      <c r="AP726" s="10">
        <f t="shared" si="283"/>
        <v>0</v>
      </c>
      <c r="AQ726" s="10">
        <f t="shared" si="283"/>
        <v>0</v>
      </c>
      <c r="AR726" s="10">
        <f t="shared" si="283"/>
        <v>0</v>
      </c>
      <c r="AS726" s="10">
        <f t="shared" si="283"/>
        <v>0</v>
      </c>
      <c r="AT726" s="10">
        <f t="shared" si="298"/>
        <v>0</v>
      </c>
      <c r="AV726" s="10">
        <f t="shared" si="294"/>
        <v>0</v>
      </c>
      <c r="AW726" s="10">
        <f>'დამტკ. ბიუჯ.'!G726</f>
        <v>0</v>
      </c>
      <c r="AX726" s="10">
        <f>'დამტკ. საკუთ.'!G726</f>
        <v>0</v>
      </c>
      <c r="AY726" s="10">
        <f>'ცვლილ. ბიუჯ.'!H726</f>
        <v>0</v>
      </c>
      <c r="AZ726" s="10">
        <f>'ცვლილ. საკუთ.'!H726</f>
        <v>0</v>
      </c>
      <c r="BA726" s="10">
        <f>'მთავრ. ფონდი'!H726</f>
        <v>0</v>
      </c>
      <c r="BB726" s="10">
        <f>'პრეზ. ფონდი'!H726</f>
        <v>0</v>
      </c>
      <c r="BC726" s="10">
        <f>'დაზუსტ. ნაერთი'!G726</f>
        <v>0</v>
      </c>
      <c r="BD726" s="10">
        <f>'დაზუსტ. ბიუჯ.'!G726</f>
        <v>0</v>
      </c>
      <c r="BE726" s="10">
        <f>'დაზუსტ. საკუთ.'!G726</f>
        <v>0</v>
      </c>
      <c r="BG726" s="10">
        <f t="shared" si="295"/>
        <v>0</v>
      </c>
      <c r="BH726" s="10">
        <f t="shared" si="295"/>
        <v>0</v>
      </c>
      <c r="BI726" s="10">
        <f t="shared" si="295"/>
        <v>0</v>
      </c>
      <c r="BJ726" s="10">
        <f t="shared" si="284"/>
        <v>0</v>
      </c>
      <c r="BK726" s="10">
        <f t="shared" si="284"/>
        <v>0</v>
      </c>
      <c r="BL726" s="10">
        <f t="shared" si="284"/>
        <v>0</v>
      </c>
      <c r="BM726" s="10">
        <f t="shared" si="284"/>
        <v>0</v>
      </c>
      <c r="BN726" s="10">
        <f t="shared" si="299"/>
        <v>0</v>
      </c>
      <c r="BO726" s="10">
        <f t="shared" si="299"/>
        <v>0</v>
      </c>
      <c r="BP726" s="10">
        <f t="shared" si="299"/>
        <v>0</v>
      </c>
      <c r="BR726" s="10">
        <f t="shared" si="296"/>
        <v>0</v>
      </c>
      <c r="BS726" s="10">
        <f>'დამტკ. ბიუჯ.'!H726</f>
        <v>0</v>
      </c>
      <c r="BT726" s="10">
        <f>'დამტკ. საკუთ.'!H726</f>
        <v>0</v>
      </c>
      <c r="BU726" s="10">
        <f>'ცვლილ. ბიუჯ.'!I726</f>
        <v>0</v>
      </c>
      <c r="BV726" s="10">
        <f>'ცვლილ. საკუთ.'!I726</f>
        <v>0</v>
      </c>
      <c r="BW726" s="10">
        <f>'მთავრ. ფონდი'!I726</f>
        <v>0</v>
      </c>
      <c r="BX726" s="10">
        <f>'პრეზ. ფონდი'!I726</f>
        <v>0</v>
      </c>
      <c r="BY726" s="10">
        <f>'დაზუსტ. ნაერთი'!H726</f>
        <v>0</v>
      </c>
      <c r="BZ726" s="10">
        <f>'დაზუსტ. ბიუჯ.'!H726</f>
        <v>0</v>
      </c>
      <c r="CA726" s="10">
        <f>'დაზუსტ. საკუთ.'!H726</f>
        <v>0</v>
      </c>
    </row>
    <row r="727" spans="1:79" x14ac:dyDescent="0.25">
      <c r="A727" t="str">
        <f t="shared" si="285"/>
        <v>b</v>
      </c>
      <c r="B727" s="8"/>
      <c r="C727" s="9" t="s">
        <v>13</v>
      </c>
      <c r="D727" s="10">
        <f t="shared" si="286"/>
        <v>0</v>
      </c>
      <c r="E727" s="10">
        <f t="shared" si="287"/>
        <v>0</v>
      </c>
      <c r="F727" s="10">
        <f t="shared" si="288"/>
        <v>0</v>
      </c>
      <c r="G727" s="10">
        <f t="shared" si="288"/>
        <v>0</v>
      </c>
      <c r="H727" s="10">
        <f t="shared" si="288"/>
        <v>0</v>
      </c>
      <c r="I727" s="10">
        <f t="shared" si="282"/>
        <v>0</v>
      </c>
      <c r="J727" s="10">
        <f t="shared" si="282"/>
        <v>0</v>
      </c>
      <c r="K727" s="10">
        <f t="shared" si="282"/>
        <v>0</v>
      </c>
      <c r="L727" s="10">
        <f t="shared" si="282"/>
        <v>0</v>
      </c>
      <c r="M727" s="10">
        <f t="shared" si="297"/>
        <v>0</v>
      </c>
      <c r="O727" s="10">
        <f t="shared" si="289"/>
        <v>0</v>
      </c>
      <c r="P727" s="10">
        <f>'დამტკ. ბიუჯ.'!E727</f>
        <v>0</v>
      </c>
      <c r="Q727" s="10">
        <f>'დამტკ. საკუთ.'!E727</f>
        <v>0</v>
      </c>
      <c r="R727" s="10">
        <f>'ცვლილ. ბიუჯ.'!F727</f>
        <v>0</v>
      </c>
      <c r="S727" s="10">
        <f>'ცვლილ. საკუთ.'!F727</f>
        <v>0</v>
      </c>
      <c r="T727" s="10">
        <f>'მთავრ. ფონდი'!F727</f>
        <v>0</v>
      </c>
      <c r="U727" s="10">
        <f>'პრეზ. ფონდი'!F727</f>
        <v>0</v>
      </c>
      <c r="V727" s="10">
        <f>'დაზუსტ. ნაერთი'!E727</f>
        <v>0</v>
      </c>
      <c r="W727" s="10">
        <f>'დაზუსტ. ბიუჯ.'!E727</f>
        <v>0</v>
      </c>
      <c r="X727" s="10">
        <f>'დაზუსტ. საკუთ.'!E727</f>
        <v>0</v>
      </c>
      <c r="Z727" s="10">
        <f t="shared" si="290"/>
        <v>0</v>
      </c>
      <c r="AA727" s="10">
        <f>'დამტკ. ბიუჯ.'!F727</f>
        <v>0</v>
      </c>
      <c r="AB727" s="10">
        <f>'დამტკ. საკუთ.'!F727</f>
        <v>0</v>
      </c>
      <c r="AC727" s="10">
        <f>'ცვლილ. ბიუჯ.'!G727</f>
        <v>0</v>
      </c>
      <c r="AD727" s="10">
        <f>'ცვლილ. საკუთ.'!G727</f>
        <v>0</v>
      </c>
      <c r="AE727" s="10">
        <f>'მთავრ. ფონდი'!G727</f>
        <v>0</v>
      </c>
      <c r="AF727" s="10">
        <f>'პრეზ. ფონდი'!G727</f>
        <v>0</v>
      </c>
      <c r="AG727" s="10">
        <f>'დაზუსტ. ნაერთი'!F727</f>
        <v>0</v>
      </c>
      <c r="AH727" s="10">
        <f>'დაზუსტ. ბიუჯ.'!F727</f>
        <v>0</v>
      </c>
      <c r="AI727" s="10">
        <f>'დაზუსტ. საკუთ.'!F727</f>
        <v>0</v>
      </c>
      <c r="AK727" s="10">
        <f t="shared" si="291"/>
        <v>0</v>
      </c>
      <c r="AL727" s="10">
        <f t="shared" si="292"/>
        <v>0</v>
      </c>
      <c r="AM727" s="10">
        <f t="shared" si="293"/>
        <v>0</v>
      </c>
      <c r="AN727" s="10">
        <f t="shared" si="293"/>
        <v>0</v>
      </c>
      <c r="AO727" s="10">
        <f t="shared" si="293"/>
        <v>0</v>
      </c>
      <c r="AP727" s="10">
        <f t="shared" si="283"/>
        <v>0</v>
      </c>
      <c r="AQ727" s="10">
        <f t="shared" si="283"/>
        <v>0</v>
      </c>
      <c r="AR727" s="10">
        <f t="shared" si="283"/>
        <v>0</v>
      </c>
      <c r="AS727" s="10">
        <f t="shared" si="283"/>
        <v>0</v>
      </c>
      <c r="AT727" s="10">
        <f t="shared" si="298"/>
        <v>0</v>
      </c>
      <c r="AV727" s="10">
        <f t="shared" si="294"/>
        <v>0</v>
      </c>
      <c r="AW727" s="10">
        <f>'დამტკ. ბიუჯ.'!G727</f>
        <v>0</v>
      </c>
      <c r="AX727" s="10">
        <f>'დამტკ. საკუთ.'!G727</f>
        <v>0</v>
      </c>
      <c r="AY727" s="10">
        <f>'ცვლილ. ბიუჯ.'!H727</f>
        <v>0</v>
      </c>
      <c r="AZ727" s="10">
        <f>'ცვლილ. საკუთ.'!H727</f>
        <v>0</v>
      </c>
      <c r="BA727" s="10">
        <f>'მთავრ. ფონდი'!H727</f>
        <v>0</v>
      </c>
      <c r="BB727" s="10">
        <f>'პრეზ. ფონდი'!H727</f>
        <v>0</v>
      </c>
      <c r="BC727" s="10">
        <f>'დაზუსტ. ნაერთი'!G727</f>
        <v>0</v>
      </c>
      <c r="BD727" s="10">
        <f>'დაზუსტ. ბიუჯ.'!G727</f>
        <v>0</v>
      </c>
      <c r="BE727" s="10">
        <f>'დაზუსტ. საკუთ.'!G727</f>
        <v>0</v>
      </c>
      <c r="BG727" s="10">
        <f t="shared" si="295"/>
        <v>0</v>
      </c>
      <c r="BH727" s="10">
        <f t="shared" si="295"/>
        <v>0</v>
      </c>
      <c r="BI727" s="10">
        <f t="shared" si="295"/>
        <v>0</v>
      </c>
      <c r="BJ727" s="10">
        <f t="shared" si="284"/>
        <v>0</v>
      </c>
      <c r="BK727" s="10">
        <f t="shared" si="284"/>
        <v>0</v>
      </c>
      <c r="BL727" s="10">
        <f t="shared" si="284"/>
        <v>0</v>
      </c>
      <c r="BM727" s="10">
        <f t="shared" si="284"/>
        <v>0</v>
      </c>
      <c r="BN727" s="10">
        <f t="shared" si="299"/>
        <v>0</v>
      </c>
      <c r="BO727" s="10">
        <f t="shared" si="299"/>
        <v>0</v>
      </c>
      <c r="BP727" s="10">
        <f t="shared" si="299"/>
        <v>0</v>
      </c>
      <c r="BR727" s="10">
        <f t="shared" si="296"/>
        <v>0</v>
      </c>
      <c r="BS727" s="10">
        <f>'დამტკ. ბიუჯ.'!H727</f>
        <v>0</v>
      </c>
      <c r="BT727" s="10">
        <f>'დამტკ. საკუთ.'!H727</f>
        <v>0</v>
      </c>
      <c r="BU727" s="10">
        <f>'ცვლილ. ბიუჯ.'!I727</f>
        <v>0</v>
      </c>
      <c r="BV727" s="10">
        <f>'ცვლილ. საკუთ.'!I727</f>
        <v>0</v>
      </c>
      <c r="BW727" s="10">
        <f>'მთავრ. ფონდი'!I727</f>
        <v>0</v>
      </c>
      <c r="BX727" s="10">
        <f>'პრეზ. ფონდი'!I727</f>
        <v>0</v>
      </c>
      <c r="BY727" s="10">
        <f>'დაზუსტ. ნაერთი'!H727</f>
        <v>0</v>
      </c>
      <c r="BZ727" s="10">
        <f>'დაზუსტ. ბიუჯ.'!H727</f>
        <v>0</v>
      </c>
      <c r="CA727" s="10">
        <f>'დაზუსტ. საკუთ.'!H727</f>
        <v>0</v>
      </c>
    </row>
    <row r="728" spans="1:79" x14ac:dyDescent="0.25">
      <c r="A728" t="str">
        <f t="shared" si="285"/>
        <v>b</v>
      </c>
      <c r="B728" s="8"/>
      <c r="C728" s="9" t="s">
        <v>14</v>
      </c>
      <c r="D728" s="10">
        <f t="shared" si="286"/>
        <v>0</v>
      </c>
      <c r="E728" s="10">
        <f t="shared" si="287"/>
        <v>0</v>
      </c>
      <c r="F728" s="10">
        <f t="shared" si="288"/>
        <v>0</v>
      </c>
      <c r="G728" s="10">
        <f t="shared" si="288"/>
        <v>0</v>
      </c>
      <c r="H728" s="10">
        <f t="shared" si="288"/>
        <v>0</v>
      </c>
      <c r="I728" s="10">
        <f t="shared" si="282"/>
        <v>0</v>
      </c>
      <c r="J728" s="10">
        <f t="shared" si="282"/>
        <v>0</v>
      </c>
      <c r="K728" s="10">
        <f t="shared" si="282"/>
        <v>0</v>
      </c>
      <c r="L728" s="10">
        <f t="shared" si="282"/>
        <v>0</v>
      </c>
      <c r="M728" s="10">
        <f t="shared" si="297"/>
        <v>0</v>
      </c>
      <c r="O728" s="10">
        <f t="shared" si="289"/>
        <v>0</v>
      </c>
      <c r="P728" s="10">
        <f>'დამტკ. ბიუჯ.'!E728</f>
        <v>0</v>
      </c>
      <c r="Q728" s="10">
        <f>'დამტკ. საკუთ.'!E728</f>
        <v>0</v>
      </c>
      <c r="R728" s="10">
        <f>'ცვლილ. ბიუჯ.'!F728</f>
        <v>0</v>
      </c>
      <c r="S728" s="10">
        <f>'ცვლილ. საკუთ.'!F728</f>
        <v>0</v>
      </c>
      <c r="T728" s="10">
        <f>'მთავრ. ფონდი'!F728</f>
        <v>0</v>
      </c>
      <c r="U728" s="10">
        <f>'პრეზ. ფონდი'!F728</f>
        <v>0</v>
      </c>
      <c r="V728" s="10">
        <f>'დაზუსტ. ნაერთი'!E728</f>
        <v>0</v>
      </c>
      <c r="W728" s="10">
        <f>'დაზუსტ. ბიუჯ.'!E728</f>
        <v>0</v>
      </c>
      <c r="X728" s="10">
        <f>'დაზუსტ. საკუთ.'!E728</f>
        <v>0</v>
      </c>
      <c r="Z728" s="10">
        <f t="shared" si="290"/>
        <v>0</v>
      </c>
      <c r="AA728" s="10">
        <f>'დამტკ. ბიუჯ.'!F728</f>
        <v>0</v>
      </c>
      <c r="AB728" s="10">
        <f>'დამტკ. საკუთ.'!F728</f>
        <v>0</v>
      </c>
      <c r="AC728" s="10">
        <f>'ცვლილ. ბიუჯ.'!G728</f>
        <v>0</v>
      </c>
      <c r="AD728" s="10">
        <f>'ცვლილ. საკუთ.'!G728</f>
        <v>0</v>
      </c>
      <c r="AE728" s="10">
        <f>'მთავრ. ფონდი'!G728</f>
        <v>0</v>
      </c>
      <c r="AF728" s="10">
        <f>'პრეზ. ფონდი'!G728</f>
        <v>0</v>
      </c>
      <c r="AG728" s="10">
        <f>'დაზუსტ. ნაერთი'!F728</f>
        <v>0</v>
      </c>
      <c r="AH728" s="10">
        <f>'დაზუსტ. ბიუჯ.'!F728</f>
        <v>0</v>
      </c>
      <c r="AI728" s="10">
        <f>'დაზუსტ. საკუთ.'!F728</f>
        <v>0</v>
      </c>
      <c r="AK728" s="10">
        <f t="shared" si="291"/>
        <v>0</v>
      </c>
      <c r="AL728" s="10">
        <f t="shared" si="292"/>
        <v>0</v>
      </c>
      <c r="AM728" s="10">
        <f t="shared" si="293"/>
        <v>0</v>
      </c>
      <c r="AN728" s="10">
        <f t="shared" si="293"/>
        <v>0</v>
      </c>
      <c r="AO728" s="10">
        <f t="shared" si="293"/>
        <v>0</v>
      </c>
      <c r="AP728" s="10">
        <f t="shared" si="283"/>
        <v>0</v>
      </c>
      <c r="AQ728" s="10">
        <f t="shared" si="283"/>
        <v>0</v>
      </c>
      <c r="AR728" s="10">
        <f t="shared" si="283"/>
        <v>0</v>
      </c>
      <c r="AS728" s="10">
        <f t="shared" si="283"/>
        <v>0</v>
      </c>
      <c r="AT728" s="10">
        <f t="shared" si="298"/>
        <v>0</v>
      </c>
      <c r="AV728" s="10">
        <f t="shared" si="294"/>
        <v>0</v>
      </c>
      <c r="AW728" s="10">
        <f>'დამტკ. ბიუჯ.'!G728</f>
        <v>0</v>
      </c>
      <c r="AX728" s="10">
        <f>'დამტკ. საკუთ.'!G728</f>
        <v>0</v>
      </c>
      <c r="AY728" s="10">
        <f>'ცვლილ. ბიუჯ.'!H728</f>
        <v>0</v>
      </c>
      <c r="AZ728" s="10">
        <f>'ცვლილ. საკუთ.'!H728</f>
        <v>0</v>
      </c>
      <c r="BA728" s="10">
        <f>'მთავრ. ფონდი'!H728</f>
        <v>0</v>
      </c>
      <c r="BB728" s="10">
        <f>'პრეზ. ფონდი'!H728</f>
        <v>0</v>
      </c>
      <c r="BC728" s="10">
        <f>'დაზუსტ. ნაერთი'!G728</f>
        <v>0</v>
      </c>
      <c r="BD728" s="10">
        <f>'დაზუსტ. ბიუჯ.'!G728</f>
        <v>0</v>
      </c>
      <c r="BE728" s="10">
        <f>'დაზუსტ. საკუთ.'!G728</f>
        <v>0</v>
      </c>
      <c r="BG728" s="10">
        <f t="shared" si="295"/>
        <v>0</v>
      </c>
      <c r="BH728" s="10">
        <f t="shared" si="295"/>
        <v>0</v>
      </c>
      <c r="BI728" s="10">
        <f t="shared" si="295"/>
        <v>0</v>
      </c>
      <c r="BJ728" s="10">
        <f t="shared" si="284"/>
        <v>0</v>
      </c>
      <c r="BK728" s="10">
        <f t="shared" si="284"/>
        <v>0</v>
      </c>
      <c r="BL728" s="10">
        <f t="shared" si="284"/>
        <v>0</v>
      </c>
      <c r="BM728" s="10">
        <f t="shared" si="284"/>
        <v>0</v>
      </c>
      <c r="BN728" s="10">
        <f t="shared" si="299"/>
        <v>0</v>
      </c>
      <c r="BO728" s="10">
        <f t="shared" si="299"/>
        <v>0</v>
      </c>
      <c r="BP728" s="10">
        <f t="shared" si="299"/>
        <v>0</v>
      </c>
      <c r="BR728" s="10">
        <f t="shared" si="296"/>
        <v>0</v>
      </c>
      <c r="BS728" s="10">
        <f>'დამტკ. ბიუჯ.'!H728</f>
        <v>0</v>
      </c>
      <c r="BT728" s="10">
        <f>'დამტკ. საკუთ.'!H728</f>
        <v>0</v>
      </c>
      <c r="BU728" s="10">
        <f>'ცვლილ. ბიუჯ.'!I728</f>
        <v>0</v>
      </c>
      <c r="BV728" s="10">
        <f>'ცვლილ. საკუთ.'!I728</f>
        <v>0</v>
      </c>
      <c r="BW728" s="10">
        <f>'მთავრ. ფონდი'!I728</f>
        <v>0</v>
      </c>
      <c r="BX728" s="10">
        <f>'პრეზ. ფონდი'!I728</f>
        <v>0</v>
      </c>
      <c r="BY728" s="10">
        <f>'დაზუსტ. ნაერთი'!H728</f>
        <v>0</v>
      </c>
      <c r="BZ728" s="10">
        <f>'დაზუსტ. ბიუჯ.'!H728</f>
        <v>0</v>
      </c>
      <c r="CA728" s="10">
        <f>'დაზუსტ. საკუთ.'!H728</f>
        <v>0</v>
      </c>
    </row>
    <row r="729" spans="1:79" x14ac:dyDescent="0.25">
      <c r="A729" t="str">
        <f t="shared" si="285"/>
        <v>b</v>
      </c>
      <c r="B729" s="8"/>
      <c r="C729" s="9" t="s">
        <v>15</v>
      </c>
      <c r="D729" s="10">
        <f t="shared" si="286"/>
        <v>0</v>
      </c>
      <c r="E729" s="10">
        <f t="shared" si="287"/>
        <v>0</v>
      </c>
      <c r="F729" s="10">
        <f t="shared" si="288"/>
        <v>0</v>
      </c>
      <c r="G729" s="10">
        <f t="shared" si="288"/>
        <v>0</v>
      </c>
      <c r="H729" s="10">
        <f t="shared" si="288"/>
        <v>0</v>
      </c>
      <c r="I729" s="10">
        <f t="shared" si="282"/>
        <v>0</v>
      </c>
      <c r="J729" s="10">
        <f t="shared" si="282"/>
        <v>0</v>
      </c>
      <c r="K729" s="10">
        <f t="shared" si="282"/>
        <v>0</v>
      </c>
      <c r="L729" s="10">
        <f t="shared" si="282"/>
        <v>0</v>
      </c>
      <c r="M729" s="10">
        <f t="shared" si="297"/>
        <v>0</v>
      </c>
      <c r="O729" s="10">
        <f t="shared" si="289"/>
        <v>0</v>
      </c>
      <c r="P729" s="10">
        <f>'დამტკ. ბიუჯ.'!E729</f>
        <v>0</v>
      </c>
      <c r="Q729" s="10">
        <f>'დამტკ. საკუთ.'!E729</f>
        <v>0</v>
      </c>
      <c r="R729" s="10">
        <f>'ცვლილ. ბიუჯ.'!F729</f>
        <v>0</v>
      </c>
      <c r="S729" s="10">
        <f>'ცვლილ. საკუთ.'!F729</f>
        <v>0</v>
      </c>
      <c r="T729" s="10">
        <f>'მთავრ. ფონდი'!F729</f>
        <v>0</v>
      </c>
      <c r="U729" s="10">
        <f>'პრეზ. ფონდი'!F729</f>
        <v>0</v>
      </c>
      <c r="V729" s="10">
        <f>'დაზუსტ. ნაერთი'!E729</f>
        <v>0</v>
      </c>
      <c r="W729" s="10">
        <f>'დაზუსტ. ბიუჯ.'!E729</f>
        <v>0</v>
      </c>
      <c r="X729" s="10">
        <f>'დაზუსტ. საკუთ.'!E729</f>
        <v>0</v>
      </c>
      <c r="Z729" s="10">
        <f t="shared" si="290"/>
        <v>0</v>
      </c>
      <c r="AA729" s="10">
        <f>'დამტკ. ბიუჯ.'!F729</f>
        <v>0</v>
      </c>
      <c r="AB729" s="10">
        <f>'დამტკ. საკუთ.'!F729</f>
        <v>0</v>
      </c>
      <c r="AC729" s="10">
        <f>'ცვლილ. ბიუჯ.'!G729</f>
        <v>0</v>
      </c>
      <c r="AD729" s="10">
        <f>'ცვლილ. საკუთ.'!G729</f>
        <v>0</v>
      </c>
      <c r="AE729" s="10">
        <f>'მთავრ. ფონდი'!G729</f>
        <v>0</v>
      </c>
      <c r="AF729" s="10">
        <f>'პრეზ. ფონდი'!G729</f>
        <v>0</v>
      </c>
      <c r="AG729" s="10">
        <f>'დაზუსტ. ნაერთი'!F729</f>
        <v>0</v>
      </c>
      <c r="AH729" s="10">
        <f>'დაზუსტ. ბიუჯ.'!F729</f>
        <v>0</v>
      </c>
      <c r="AI729" s="10">
        <f>'დაზუსტ. საკუთ.'!F729</f>
        <v>0</v>
      </c>
      <c r="AK729" s="10">
        <f t="shared" si="291"/>
        <v>0</v>
      </c>
      <c r="AL729" s="10">
        <f t="shared" si="292"/>
        <v>0</v>
      </c>
      <c r="AM729" s="10">
        <f t="shared" si="293"/>
        <v>0</v>
      </c>
      <c r="AN729" s="10">
        <f t="shared" si="293"/>
        <v>0</v>
      </c>
      <c r="AO729" s="10">
        <f t="shared" si="293"/>
        <v>0</v>
      </c>
      <c r="AP729" s="10">
        <f t="shared" si="283"/>
        <v>0</v>
      </c>
      <c r="AQ729" s="10">
        <f t="shared" si="283"/>
        <v>0</v>
      </c>
      <c r="AR729" s="10">
        <f t="shared" si="283"/>
        <v>0</v>
      </c>
      <c r="AS729" s="10">
        <f t="shared" si="283"/>
        <v>0</v>
      </c>
      <c r="AT729" s="10">
        <f t="shared" si="298"/>
        <v>0</v>
      </c>
      <c r="AV729" s="10">
        <f t="shared" si="294"/>
        <v>0</v>
      </c>
      <c r="AW729" s="10">
        <f>'დამტკ. ბიუჯ.'!G729</f>
        <v>0</v>
      </c>
      <c r="AX729" s="10">
        <f>'დამტკ. საკუთ.'!G729</f>
        <v>0</v>
      </c>
      <c r="AY729" s="10">
        <f>'ცვლილ. ბიუჯ.'!H729</f>
        <v>0</v>
      </c>
      <c r="AZ729" s="10">
        <f>'ცვლილ. საკუთ.'!H729</f>
        <v>0</v>
      </c>
      <c r="BA729" s="10">
        <f>'მთავრ. ფონდი'!H729</f>
        <v>0</v>
      </c>
      <c r="BB729" s="10">
        <f>'პრეზ. ფონდი'!H729</f>
        <v>0</v>
      </c>
      <c r="BC729" s="10">
        <f>'დაზუსტ. ნაერთი'!G729</f>
        <v>0</v>
      </c>
      <c r="BD729" s="10">
        <f>'დაზუსტ. ბიუჯ.'!G729</f>
        <v>0</v>
      </c>
      <c r="BE729" s="10">
        <f>'დაზუსტ. საკუთ.'!G729</f>
        <v>0</v>
      </c>
      <c r="BG729" s="10">
        <f t="shared" si="295"/>
        <v>0</v>
      </c>
      <c r="BH729" s="10">
        <f t="shared" si="295"/>
        <v>0</v>
      </c>
      <c r="BI729" s="10">
        <f t="shared" si="295"/>
        <v>0</v>
      </c>
      <c r="BJ729" s="10">
        <f t="shared" si="284"/>
        <v>0</v>
      </c>
      <c r="BK729" s="10">
        <f t="shared" si="284"/>
        <v>0</v>
      </c>
      <c r="BL729" s="10">
        <f t="shared" si="284"/>
        <v>0</v>
      </c>
      <c r="BM729" s="10">
        <f t="shared" si="284"/>
        <v>0</v>
      </c>
      <c r="BN729" s="10">
        <f t="shared" si="299"/>
        <v>0</v>
      </c>
      <c r="BO729" s="10">
        <f t="shared" si="299"/>
        <v>0</v>
      </c>
      <c r="BP729" s="10">
        <f t="shared" si="299"/>
        <v>0</v>
      </c>
      <c r="BR729" s="10">
        <f t="shared" si="296"/>
        <v>0</v>
      </c>
      <c r="BS729" s="10">
        <f>'დამტკ. ბიუჯ.'!H729</f>
        <v>0</v>
      </c>
      <c r="BT729" s="10">
        <f>'დამტკ. საკუთ.'!H729</f>
        <v>0</v>
      </c>
      <c r="BU729" s="10">
        <f>'ცვლილ. ბიუჯ.'!I729</f>
        <v>0</v>
      </c>
      <c r="BV729" s="10">
        <f>'ცვლილ. საკუთ.'!I729</f>
        <v>0</v>
      </c>
      <c r="BW729" s="10">
        <f>'მთავრ. ფონდი'!I729</f>
        <v>0</v>
      </c>
      <c r="BX729" s="10">
        <f>'პრეზ. ფონდი'!I729</f>
        <v>0</v>
      </c>
      <c r="BY729" s="10">
        <f>'დაზუსტ. ნაერთი'!H729</f>
        <v>0</v>
      </c>
      <c r="BZ729" s="10">
        <f>'დაზუსტ. ბიუჯ.'!H729</f>
        <v>0</v>
      </c>
      <c r="CA729" s="10">
        <f>'დაზუსტ. საკუთ.'!H729</f>
        <v>0</v>
      </c>
    </row>
    <row r="730" spans="1:79" x14ac:dyDescent="0.25">
      <c r="A730" t="str">
        <f t="shared" si="285"/>
        <v>a</v>
      </c>
      <c r="B730" s="8"/>
      <c r="C730" s="9" t="s">
        <v>16</v>
      </c>
      <c r="D730" s="10">
        <f t="shared" si="286"/>
        <v>5400000</v>
      </c>
      <c r="E730" s="10">
        <f t="shared" si="287"/>
        <v>5400000</v>
      </c>
      <c r="F730" s="10">
        <f t="shared" si="288"/>
        <v>0</v>
      </c>
      <c r="G730" s="10">
        <f t="shared" si="288"/>
        <v>0</v>
      </c>
      <c r="H730" s="10">
        <f t="shared" si="288"/>
        <v>0</v>
      </c>
      <c r="I730" s="10">
        <f t="shared" si="282"/>
        <v>0</v>
      </c>
      <c r="J730" s="10">
        <f t="shared" si="282"/>
        <v>0</v>
      </c>
      <c r="K730" s="10">
        <f t="shared" si="282"/>
        <v>5400000</v>
      </c>
      <c r="L730" s="10">
        <f t="shared" si="282"/>
        <v>5400000</v>
      </c>
      <c r="M730" s="10">
        <f t="shared" si="297"/>
        <v>0</v>
      </c>
      <c r="O730" s="10">
        <f t="shared" si="289"/>
        <v>1330000</v>
      </c>
      <c r="P730" s="10">
        <f>'დამტკ. ბიუჯ.'!E730</f>
        <v>1330000</v>
      </c>
      <c r="Q730" s="10">
        <f>'დამტკ. საკუთ.'!E730</f>
        <v>0</v>
      </c>
      <c r="R730" s="10">
        <f>'ცვლილ. ბიუჯ.'!F730</f>
        <v>-318000</v>
      </c>
      <c r="S730" s="10">
        <f>'ცვლილ. საკუთ.'!F730</f>
        <v>0</v>
      </c>
      <c r="T730" s="10">
        <f>'მთავრ. ფონდი'!F730</f>
        <v>0</v>
      </c>
      <c r="U730" s="10">
        <f>'პრეზ. ფონდი'!F730</f>
        <v>0</v>
      </c>
      <c r="V730" s="10">
        <f>'დაზუსტ. ნაერთი'!E730</f>
        <v>1012000</v>
      </c>
      <c r="W730" s="10">
        <f>'დაზუსტ. ბიუჯ.'!E730</f>
        <v>1012000</v>
      </c>
      <c r="X730" s="10">
        <f>'დაზუსტ. საკუთ.'!E730</f>
        <v>0</v>
      </c>
      <c r="Z730" s="10">
        <f t="shared" si="290"/>
        <v>1440000</v>
      </c>
      <c r="AA730" s="10">
        <f>'დამტკ. ბიუჯ.'!F730</f>
        <v>1440000</v>
      </c>
      <c r="AB730" s="10">
        <f>'დამტკ. საკუთ.'!F730</f>
        <v>0</v>
      </c>
      <c r="AC730" s="10">
        <f>'ცვლილ. ბიუჯ.'!G730</f>
        <v>318000</v>
      </c>
      <c r="AD730" s="10">
        <f>'ცვლილ. საკუთ.'!G730</f>
        <v>0</v>
      </c>
      <c r="AE730" s="10">
        <f>'მთავრ. ფონდი'!G730</f>
        <v>0</v>
      </c>
      <c r="AF730" s="10">
        <f>'პრეზ. ფონდი'!G730</f>
        <v>0</v>
      </c>
      <c r="AG730" s="10">
        <f>'დაზუსტ. ნაერთი'!F730</f>
        <v>1758000</v>
      </c>
      <c r="AH730" s="10">
        <f>'დაზუსტ. ბიუჯ.'!F730</f>
        <v>1758000</v>
      </c>
      <c r="AI730" s="10">
        <f>'დაზუსტ. საკუთ.'!F730</f>
        <v>0</v>
      </c>
      <c r="AK730" s="10">
        <f t="shared" si="291"/>
        <v>2770000</v>
      </c>
      <c r="AL730" s="10">
        <f t="shared" si="292"/>
        <v>2770000</v>
      </c>
      <c r="AM730" s="10">
        <f t="shared" si="293"/>
        <v>0</v>
      </c>
      <c r="AN730" s="10">
        <f t="shared" si="293"/>
        <v>0</v>
      </c>
      <c r="AO730" s="10">
        <f t="shared" si="293"/>
        <v>0</v>
      </c>
      <c r="AP730" s="10">
        <f t="shared" si="283"/>
        <v>0</v>
      </c>
      <c r="AQ730" s="10">
        <f t="shared" si="283"/>
        <v>0</v>
      </c>
      <c r="AR730" s="10">
        <f t="shared" si="283"/>
        <v>2770000</v>
      </c>
      <c r="AS730" s="10">
        <f t="shared" si="283"/>
        <v>2770000</v>
      </c>
      <c r="AT730" s="10">
        <f t="shared" si="298"/>
        <v>0</v>
      </c>
      <c r="AV730" s="10">
        <f t="shared" si="294"/>
        <v>1300000</v>
      </c>
      <c r="AW730" s="10">
        <f>'დამტკ. ბიუჯ.'!G730</f>
        <v>1300000</v>
      </c>
      <c r="AX730" s="10">
        <f>'დამტკ. საკუთ.'!G730</f>
        <v>0</v>
      </c>
      <c r="AY730" s="10">
        <f>'ცვლილ. ბიუჯ.'!H730</f>
        <v>0</v>
      </c>
      <c r="AZ730" s="10">
        <f>'ცვლილ. საკუთ.'!H730</f>
        <v>0</v>
      </c>
      <c r="BA730" s="10">
        <f>'მთავრ. ფონდი'!H730</f>
        <v>0</v>
      </c>
      <c r="BB730" s="10">
        <f>'პრეზ. ფონდი'!H730</f>
        <v>0</v>
      </c>
      <c r="BC730" s="10">
        <f>'დაზუსტ. ნაერთი'!G730</f>
        <v>1300000</v>
      </c>
      <c r="BD730" s="10">
        <f>'დაზუსტ. ბიუჯ.'!G730</f>
        <v>1300000</v>
      </c>
      <c r="BE730" s="10">
        <f>'დაზუსტ. საკუთ.'!G730</f>
        <v>0</v>
      </c>
      <c r="BG730" s="10">
        <f t="shared" si="295"/>
        <v>4070000</v>
      </c>
      <c r="BH730" s="10">
        <f t="shared" si="295"/>
        <v>4070000</v>
      </c>
      <c r="BI730" s="10">
        <f t="shared" si="295"/>
        <v>0</v>
      </c>
      <c r="BJ730" s="10">
        <f t="shared" si="284"/>
        <v>0</v>
      </c>
      <c r="BK730" s="10">
        <f t="shared" si="284"/>
        <v>0</v>
      </c>
      <c r="BL730" s="10">
        <f t="shared" si="284"/>
        <v>0</v>
      </c>
      <c r="BM730" s="10">
        <f t="shared" si="284"/>
        <v>0</v>
      </c>
      <c r="BN730" s="10">
        <f t="shared" si="299"/>
        <v>4070000</v>
      </c>
      <c r="BO730" s="10">
        <f t="shared" si="299"/>
        <v>4070000</v>
      </c>
      <c r="BP730" s="10">
        <f t="shared" si="299"/>
        <v>0</v>
      </c>
      <c r="BR730" s="10">
        <f t="shared" si="296"/>
        <v>1330000</v>
      </c>
      <c r="BS730" s="10">
        <f>'დამტკ. ბიუჯ.'!H730</f>
        <v>1330000</v>
      </c>
      <c r="BT730" s="10">
        <f>'დამტკ. საკუთ.'!H730</f>
        <v>0</v>
      </c>
      <c r="BU730" s="10">
        <f>'ცვლილ. ბიუჯ.'!I730</f>
        <v>0</v>
      </c>
      <c r="BV730" s="10">
        <f>'ცვლილ. საკუთ.'!I730</f>
        <v>0</v>
      </c>
      <c r="BW730" s="10">
        <f>'მთავრ. ფონდი'!I730</f>
        <v>0</v>
      </c>
      <c r="BX730" s="10">
        <f>'პრეზ. ფონდი'!I730</f>
        <v>0</v>
      </c>
      <c r="BY730" s="10">
        <f>'დაზუსტ. ნაერთი'!H730</f>
        <v>1330000</v>
      </c>
      <c r="BZ730" s="10">
        <f>'დაზუსტ. ბიუჯ.'!H730</f>
        <v>1330000</v>
      </c>
      <c r="CA730" s="10">
        <f>'დაზუსტ. საკუთ.'!H730</f>
        <v>0</v>
      </c>
    </row>
    <row r="731" spans="1:79" x14ac:dyDescent="0.25">
      <c r="A731" t="str">
        <f t="shared" si="285"/>
        <v>b</v>
      </c>
      <c r="B731" s="8"/>
      <c r="C731" s="9" t="s">
        <v>17</v>
      </c>
      <c r="D731" s="10">
        <f t="shared" si="286"/>
        <v>0</v>
      </c>
      <c r="E731" s="10">
        <f t="shared" si="287"/>
        <v>0</v>
      </c>
      <c r="F731" s="10">
        <f t="shared" si="288"/>
        <v>0</v>
      </c>
      <c r="G731" s="10">
        <f t="shared" si="288"/>
        <v>0</v>
      </c>
      <c r="H731" s="10">
        <f t="shared" si="288"/>
        <v>0</v>
      </c>
      <c r="I731" s="10">
        <f t="shared" si="282"/>
        <v>0</v>
      </c>
      <c r="J731" s="10">
        <f t="shared" si="282"/>
        <v>0</v>
      </c>
      <c r="K731" s="10">
        <f t="shared" si="282"/>
        <v>0</v>
      </c>
      <c r="L731" s="10">
        <f t="shared" si="282"/>
        <v>0</v>
      </c>
      <c r="M731" s="10">
        <f t="shared" si="297"/>
        <v>0</v>
      </c>
      <c r="O731" s="10">
        <f t="shared" si="289"/>
        <v>0</v>
      </c>
      <c r="P731" s="10">
        <f>'დამტკ. ბიუჯ.'!E731</f>
        <v>0</v>
      </c>
      <c r="Q731" s="10">
        <f>'დამტკ. საკუთ.'!E731</f>
        <v>0</v>
      </c>
      <c r="R731" s="10">
        <f>'ცვლილ. ბიუჯ.'!F731</f>
        <v>0</v>
      </c>
      <c r="S731" s="10">
        <f>'ცვლილ. საკუთ.'!F731</f>
        <v>0</v>
      </c>
      <c r="T731" s="10">
        <f>'მთავრ. ფონდი'!F731</f>
        <v>0</v>
      </c>
      <c r="U731" s="10">
        <f>'პრეზ. ფონდი'!F731</f>
        <v>0</v>
      </c>
      <c r="V731" s="10">
        <f>'დაზუსტ. ნაერთი'!E731</f>
        <v>0</v>
      </c>
      <c r="W731" s="10">
        <f>'დაზუსტ. ბიუჯ.'!E731</f>
        <v>0</v>
      </c>
      <c r="X731" s="10">
        <f>'დაზუსტ. საკუთ.'!E731</f>
        <v>0</v>
      </c>
      <c r="Z731" s="10">
        <f t="shared" si="290"/>
        <v>0</v>
      </c>
      <c r="AA731" s="10">
        <f>'დამტკ. ბიუჯ.'!F731</f>
        <v>0</v>
      </c>
      <c r="AB731" s="10">
        <f>'დამტკ. საკუთ.'!F731</f>
        <v>0</v>
      </c>
      <c r="AC731" s="10">
        <f>'ცვლილ. ბიუჯ.'!G731</f>
        <v>0</v>
      </c>
      <c r="AD731" s="10">
        <f>'ცვლილ. საკუთ.'!G731</f>
        <v>0</v>
      </c>
      <c r="AE731" s="10">
        <f>'მთავრ. ფონდი'!G731</f>
        <v>0</v>
      </c>
      <c r="AF731" s="10">
        <f>'პრეზ. ფონდი'!G731</f>
        <v>0</v>
      </c>
      <c r="AG731" s="10">
        <f>'დაზუსტ. ნაერთი'!F731</f>
        <v>0</v>
      </c>
      <c r="AH731" s="10">
        <f>'დაზუსტ. ბიუჯ.'!F731</f>
        <v>0</v>
      </c>
      <c r="AI731" s="10">
        <f>'დაზუსტ. საკუთ.'!F731</f>
        <v>0</v>
      </c>
      <c r="AK731" s="10">
        <f t="shared" si="291"/>
        <v>0</v>
      </c>
      <c r="AL731" s="10">
        <f t="shared" si="292"/>
        <v>0</v>
      </c>
      <c r="AM731" s="10">
        <f t="shared" si="293"/>
        <v>0</v>
      </c>
      <c r="AN731" s="10">
        <f t="shared" si="293"/>
        <v>0</v>
      </c>
      <c r="AO731" s="10">
        <f t="shared" si="293"/>
        <v>0</v>
      </c>
      <c r="AP731" s="10">
        <f t="shared" si="283"/>
        <v>0</v>
      </c>
      <c r="AQ731" s="10">
        <f t="shared" si="283"/>
        <v>0</v>
      </c>
      <c r="AR731" s="10">
        <f t="shared" si="283"/>
        <v>0</v>
      </c>
      <c r="AS731" s="10">
        <f t="shared" si="283"/>
        <v>0</v>
      </c>
      <c r="AT731" s="10">
        <f t="shared" si="298"/>
        <v>0</v>
      </c>
      <c r="AV731" s="10">
        <f t="shared" si="294"/>
        <v>0</v>
      </c>
      <c r="AW731" s="10">
        <f>'დამტკ. ბიუჯ.'!G731</f>
        <v>0</v>
      </c>
      <c r="AX731" s="10">
        <f>'დამტკ. საკუთ.'!G731</f>
        <v>0</v>
      </c>
      <c r="AY731" s="10">
        <f>'ცვლილ. ბიუჯ.'!H731</f>
        <v>0</v>
      </c>
      <c r="AZ731" s="10">
        <f>'ცვლილ. საკუთ.'!H731</f>
        <v>0</v>
      </c>
      <c r="BA731" s="10">
        <f>'მთავრ. ფონდი'!H731</f>
        <v>0</v>
      </c>
      <c r="BB731" s="10">
        <f>'პრეზ. ფონდი'!H731</f>
        <v>0</v>
      </c>
      <c r="BC731" s="10">
        <f>'დაზუსტ. ნაერთი'!G731</f>
        <v>0</v>
      </c>
      <c r="BD731" s="10">
        <f>'დაზუსტ. ბიუჯ.'!G731</f>
        <v>0</v>
      </c>
      <c r="BE731" s="10">
        <f>'დაზუსტ. საკუთ.'!G731</f>
        <v>0</v>
      </c>
      <c r="BG731" s="10">
        <f t="shared" si="295"/>
        <v>0</v>
      </c>
      <c r="BH731" s="10">
        <f t="shared" si="295"/>
        <v>0</v>
      </c>
      <c r="BI731" s="10">
        <f t="shared" si="295"/>
        <v>0</v>
      </c>
      <c r="BJ731" s="10">
        <f t="shared" si="284"/>
        <v>0</v>
      </c>
      <c r="BK731" s="10">
        <f t="shared" si="284"/>
        <v>0</v>
      </c>
      <c r="BL731" s="10">
        <f t="shared" si="284"/>
        <v>0</v>
      </c>
      <c r="BM731" s="10">
        <f t="shared" si="284"/>
        <v>0</v>
      </c>
      <c r="BN731" s="10">
        <f t="shared" si="299"/>
        <v>0</v>
      </c>
      <c r="BO731" s="10">
        <f t="shared" si="299"/>
        <v>0</v>
      </c>
      <c r="BP731" s="10">
        <f t="shared" si="299"/>
        <v>0</v>
      </c>
      <c r="BR731" s="10">
        <f t="shared" si="296"/>
        <v>0</v>
      </c>
      <c r="BS731" s="10">
        <f>'დამტკ. ბიუჯ.'!H731</f>
        <v>0</v>
      </c>
      <c r="BT731" s="10">
        <f>'დამტკ. საკუთ.'!H731</f>
        <v>0</v>
      </c>
      <c r="BU731" s="10">
        <f>'ცვლილ. ბიუჯ.'!I731</f>
        <v>0</v>
      </c>
      <c r="BV731" s="10">
        <f>'ცვლილ. საკუთ.'!I731</f>
        <v>0</v>
      </c>
      <c r="BW731" s="10">
        <f>'მთავრ. ფონდი'!I731</f>
        <v>0</v>
      </c>
      <c r="BX731" s="10">
        <f>'პრეზ. ფონდი'!I731</f>
        <v>0</v>
      </c>
      <c r="BY731" s="10">
        <f>'დაზუსტ. ნაერთი'!H731</f>
        <v>0</v>
      </c>
      <c r="BZ731" s="10">
        <f>'დაზუსტ. ბიუჯ.'!H731</f>
        <v>0</v>
      </c>
      <c r="CA731" s="10">
        <f>'დაზუსტ. საკუთ.'!H731</f>
        <v>0</v>
      </c>
    </row>
    <row r="732" spans="1:79" x14ac:dyDescent="0.25">
      <c r="A732" t="str">
        <f t="shared" si="285"/>
        <v>b</v>
      </c>
      <c r="B732" s="5"/>
      <c r="C732" s="6" t="s">
        <v>18</v>
      </c>
      <c r="D732" s="7">
        <f t="shared" si="286"/>
        <v>0</v>
      </c>
      <c r="E732" s="7">
        <f t="shared" si="287"/>
        <v>0</v>
      </c>
      <c r="F732" s="7">
        <f t="shared" si="288"/>
        <v>0</v>
      </c>
      <c r="G732" s="7">
        <f t="shared" si="288"/>
        <v>0</v>
      </c>
      <c r="H732" s="7">
        <f t="shared" si="288"/>
        <v>0</v>
      </c>
      <c r="I732" s="7">
        <f t="shared" si="282"/>
        <v>0</v>
      </c>
      <c r="J732" s="7">
        <f t="shared" si="282"/>
        <v>0</v>
      </c>
      <c r="K732" s="7">
        <f t="shared" si="282"/>
        <v>0</v>
      </c>
      <c r="L732" s="7">
        <f t="shared" si="282"/>
        <v>0</v>
      </c>
      <c r="M732" s="7">
        <f t="shared" si="297"/>
        <v>0</v>
      </c>
      <c r="O732" s="7">
        <f t="shared" si="289"/>
        <v>0</v>
      </c>
      <c r="P732" s="7">
        <f>'დამტკ. ბიუჯ.'!E732</f>
        <v>0</v>
      </c>
      <c r="Q732" s="7">
        <f>'დამტკ. საკუთ.'!E732</f>
        <v>0</v>
      </c>
      <c r="R732" s="7">
        <f>'ცვლილ. ბიუჯ.'!F732</f>
        <v>0</v>
      </c>
      <c r="S732" s="7">
        <f>'ცვლილ. საკუთ.'!F732</f>
        <v>0</v>
      </c>
      <c r="T732" s="7">
        <f>'მთავრ. ფონდი'!F732</f>
        <v>0</v>
      </c>
      <c r="U732" s="7">
        <f>'პრეზ. ფონდი'!F732</f>
        <v>0</v>
      </c>
      <c r="V732" s="7">
        <f>'დაზუსტ. ნაერთი'!E732</f>
        <v>0</v>
      </c>
      <c r="W732" s="7">
        <f>'დაზუსტ. ბიუჯ.'!E732</f>
        <v>0</v>
      </c>
      <c r="X732" s="7">
        <f>'დაზუსტ. საკუთ.'!E732</f>
        <v>0</v>
      </c>
      <c r="Z732" s="7">
        <f t="shared" si="290"/>
        <v>0</v>
      </c>
      <c r="AA732" s="7">
        <f>'დამტკ. ბიუჯ.'!F732</f>
        <v>0</v>
      </c>
      <c r="AB732" s="7">
        <f>'დამტკ. საკუთ.'!F732</f>
        <v>0</v>
      </c>
      <c r="AC732" s="7">
        <f>'ცვლილ. ბიუჯ.'!G732</f>
        <v>0</v>
      </c>
      <c r="AD732" s="7">
        <f>'ცვლილ. საკუთ.'!G732</f>
        <v>0</v>
      </c>
      <c r="AE732" s="7">
        <f>'მთავრ. ფონდი'!G732</f>
        <v>0</v>
      </c>
      <c r="AF732" s="7">
        <f>'პრეზ. ფონდი'!G732</f>
        <v>0</v>
      </c>
      <c r="AG732" s="7">
        <f>'დაზუსტ. ნაერთი'!F732</f>
        <v>0</v>
      </c>
      <c r="AH732" s="7">
        <f>'დაზუსტ. ბიუჯ.'!F732</f>
        <v>0</v>
      </c>
      <c r="AI732" s="7">
        <f>'დაზუსტ. საკუთ.'!F732</f>
        <v>0</v>
      </c>
      <c r="AK732" s="7">
        <f t="shared" si="291"/>
        <v>0</v>
      </c>
      <c r="AL732" s="7">
        <f t="shared" si="292"/>
        <v>0</v>
      </c>
      <c r="AM732" s="7">
        <f t="shared" si="293"/>
        <v>0</v>
      </c>
      <c r="AN732" s="7">
        <f t="shared" si="293"/>
        <v>0</v>
      </c>
      <c r="AO732" s="7">
        <f t="shared" si="293"/>
        <v>0</v>
      </c>
      <c r="AP732" s="7">
        <f t="shared" si="283"/>
        <v>0</v>
      </c>
      <c r="AQ732" s="7">
        <f t="shared" si="283"/>
        <v>0</v>
      </c>
      <c r="AR732" s="7">
        <f t="shared" si="283"/>
        <v>0</v>
      </c>
      <c r="AS732" s="7">
        <f t="shared" si="283"/>
        <v>0</v>
      </c>
      <c r="AT732" s="7">
        <f t="shared" si="298"/>
        <v>0</v>
      </c>
      <c r="AV732" s="7">
        <f t="shared" si="294"/>
        <v>0</v>
      </c>
      <c r="AW732" s="7">
        <f>'დამტკ. ბიუჯ.'!G732</f>
        <v>0</v>
      </c>
      <c r="AX732" s="7">
        <f>'დამტკ. საკუთ.'!G732</f>
        <v>0</v>
      </c>
      <c r="AY732" s="7">
        <f>'ცვლილ. ბიუჯ.'!H732</f>
        <v>0</v>
      </c>
      <c r="AZ732" s="7">
        <f>'ცვლილ. საკუთ.'!H732</f>
        <v>0</v>
      </c>
      <c r="BA732" s="7">
        <f>'მთავრ. ფონდი'!H732</f>
        <v>0</v>
      </c>
      <c r="BB732" s="7">
        <f>'პრეზ. ფონდი'!H732</f>
        <v>0</v>
      </c>
      <c r="BC732" s="7">
        <f>'დაზუსტ. ნაერთი'!G732</f>
        <v>0</v>
      </c>
      <c r="BD732" s="7">
        <f>'დაზუსტ. ბიუჯ.'!G732</f>
        <v>0</v>
      </c>
      <c r="BE732" s="7">
        <f>'დაზუსტ. საკუთ.'!G732</f>
        <v>0</v>
      </c>
      <c r="BG732" s="7">
        <f t="shared" si="295"/>
        <v>0</v>
      </c>
      <c r="BH732" s="7">
        <f t="shared" si="295"/>
        <v>0</v>
      </c>
      <c r="BI732" s="7">
        <f t="shared" si="295"/>
        <v>0</v>
      </c>
      <c r="BJ732" s="7">
        <f t="shared" si="284"/>
        <v>0</v>
      </c>
      <c r="BK732" s="7">
        <f t="shared" si="284"/>
        <v>0</v>
      </c>
      <c r="BL732" s="7">
        <f t="shared" si="284"/>
        <v>0</v>
      </c>
      <c r="BM732" s="7">
        <f t="shared" si="284"/>
        <v>0</v>
      </c>
      <c r="BN732" s="7">
        <f t="shared" si="299"/>
        <v>0</v>
      </c>
      <c r="BO732" s="7">
        <f t="shared" si="299"/>
        <v>0</v>
      </c>
      <c r="BP732" s="7">
        <f t="shared" si="299"/>
        <v>0</v>
      </c>
      <c r="BR732" s="7">
        <f t="shared" si="296"/>
        <v>0</v>
      </c>
      <c r="BS732" s="7">
        <f>'დამტკ. ბიუჯ.'!H732</f>
        <v>0</v>
      </c>
      <c r="BT732" s="7">
        <f>'დამტკ. საკუთ.'!H732</f>
        <v>0</v>
      </c>
      <c r="BU732" s="7">
        <f>'ცვლილ. ბიუჯ.'!I732</f>
        <v>0</v>
      </c>
      <c r="BV732" s="7">
        <f>'ცვლილ. საკუთ.'!I732</f>
        <v>0</v>
      </c>
      <c r="BW732" s="7">
        <f>'მთავრ. ფონდი'!I732</f>
        <v>0</v>
      </c>
      <c r="BX732" s="7">
        <f>'პრეზ. ფონდი'!I732</f>
        <v>0</v>
      </c>
      <c r="BY732" s="7">
        <f>'დაზუსტ. ნაერთი'!H732</f>
        <v>0</v>
      </c>
      <c r="BZ732" s="7">
        <f>'დაზუსტ. ბიუჯ.'!H732</f>
        <v>0</v>
      </c>
      <c r="CA732" s="7">
        <f>'დაზუსტ. საკუთ.'!H732</f>
        <v>0</v>
      </c>
    </row>
    <row r="733" spans="1:79" x14ac:dyDescent="0.25">
      <c r="A733" t="str">
        <f t="shared" si="285"/>
        <v>b</v>
      </c>
      <c r="B733" s="5"/>
      <c r="C733" s="6" t="s">
        <v>19</v>
      </c>
      <c r="D733" s="7">
        <f t="shared" si="286"/>
        <v>0</v>
      </c>
      <c r="E733" s="7">
        <f t="shared" si="287"/>
        <v>0</v>
      </c>
      <c r="F733" s="7">
        <f t="shared" si="288"/>
        <v>0</v>
      </c>
      <c r="G733" s="7">
        <f t="shared" si="288"/>
        <v>0</v>
      </c>
      <c r="H733" s="7">
        <f t="shared" si="288"/>
        <v>0</v>
      </c>
      <c r="I733" s="7">
        <f t="shared" si="282"/>
        <v>0</v>
      </c>
      <c r="J733" s="7">
        <f t="shared" si="282"/>
        <v>0</v>
      </c>
      <c r="K733" s="7">
        <f t="shared" si="282"/>
        <v>0</v>
      </c>
      <c r="L733" s="7">
        <f t="shared" si="282"/>
        <v>0</v>
      </c>
      <c r="M733" s="7">
        <f t="shared" si="297"/>
        <v>0</v>
      </c>
      <c r="O733" s="7">
        <f t="shared" si="289"/>
        <v>0</v>
      </c>
      <c r="P733" s="7">
        <f>'დამტკ. ბიუჯ.'!E733</f>
        <v>0</v>
      </c>
      <c r="Q733" s="7">
        <f>'დამტკ. საკუთ.'!E733</f>
        <v>0</v>
      </c>
      <c r="R733" s="7">
        <f>'ცვლილ. ბიუჯ.'!F733</f>
        <v>0</v>
      </c>
      <c r="S733" s="7">
        <f>'ცვლილ. საკუთ.'!F733</f>
        <v>0</v>
      </c>
      <c r="T733" s="7">
        <f>'მთავრ. ფონდი'!F733</f>
        <v>0</v>
      </c>
      <c r="U733" s="7">
        <f>'პრეზ. ფონდი'!F733</f>
        <v>0</v>
      </c>
      <c r="V733" s="7">
        <f>'დაზუსტ. ნაერთი'!E733</f>
        <v>0</v>
      </c>
      <c r="W733" s="7">
        <f>'დაზუსტ. ბიუჯ.'!E733</f>
        <v>0</v>
      </c>
      <c r="X733" s="7">
        <f>'დაზუსტ. საკუთ.'!E733</f>
        <v>0</v>
      </c>
      <c r="Z733" s="7">
        <f t="shared" si="290"/>
        <v>0</v>
      </c>
      <c r="AA733" s="7">
        <f>'დამტკ. ბიუჯ.'!F733</f>
        <v>0</v>
      </c>
      <c r="AB733" s="7">
        <f>'დამტკ. საკუთ.'!F733</f>
        <v>0</v>
      </c>
      <c r="AC733" s="7">
        <f>'ცვლილ. ბიუჯ.'!G733</f>
        <v>0</v>
      </c>
      <c r="AD733" s="7">
        <f>'ცვლილ. საკუთ.'!G733</f>
        <v>0</v>
      </c>
      <c r="AE733" s="7">
        <f>'მთავრ. ფონდი'!G733</f>
        <v>0</v>
      </c>
      <c r="AF733" s="7">
        <f>'პრეზ. ფონდი'!G733</f>
        <v>0</v>
      </c>
      <c r="AG733" s="7">
        <f>'დაზუსტ. ნაერთი'!F733</f>
        <v>0</v>
      </c>
      <c r="AH733" s="7">
        <f>'დაზუსტ. ბიუჯ.'!F733</f>
        <v>0</v>
      </c>
      <c r="AI733" s="7">
        <f>'დაზუსტ. საკუთ.'!F733</f>
        <v>0</v>
      </c>
      <c r="AK733" s="7">
        <f t="shared" si="291"/>
        <v>0</v>
      </c>
      <c r="AL733" s="7">
        <f t="shared" si="292"/>
        <v>0</v>
      </c>
      <c r="AM733" s="7">
        <f t="shared" si="293"/>
        <v>0</v>
      </c>
      <c r="AN733" s="7">
        <f t="shared" si="293"/>
        <v>0</v>
      </c>
      <c r="AO733" s="7">
        <f t="shared" si="293"/>
        <v>0</v>
      </c>
      <c r="AP733" s="7">
        <f t="shared" si="283"/>
        <v>0</v>
      </c>
      <c r="AQ733" s="7">
        <f t="shared" si="283"/>
        <v>0</v>
      </c>
      <c r="AR733" s="7">
        <f t="shared" si="283"/>
        <v>0</v>
      </c>
      <c r="AS733" s="7">
        <f t="shared" si="283"/>
        <v>0</v>
      </c>
      <c r="AT733" s="7">
        <f t="shared" si="298"/>
        <v>0</v>
      </c>
      <c r="AV733" s="7">
        <f t="shared" si="294"/>
        <v>0</v>
      </c>
      <c r="AW733" s="7">
        <f>'დამტკ. ბიუჯ.'!G733</f>
        <v>0</v>
      </c>
      <c r="AX733" s="7">
        <f>'დამტკ. საკუთ.'!G733</f>
        <v>0</v>
      </c>
      <c r="AY733" s="7">
        <f>'ცვლილ. ბიუჯ.'!H733</f>
        <v>0</v>
      </c>
      <c r="AZ733" s="7">
        <f>'ცვლილ. საკუთ.'!H733</f>
        <v>0</v>
      </c>
      <c r="BA733" s="7">
        <f>'მთავრ. ფონდი'!H733</f>
        <v>0</v>
      </c>
      <c r="BB733" s="7">
        <f>'პრეზ. ფონდი'!H733</f>
        <v>0</v>
      </c>
      <c r="BC733" s="7">
        <f>'დაზუსტ. ნაერთი'!G733</f>
        <v>0</v>
      </c>
      <c r="BD733" s="7">
        <f>'დაზუსტ. ბიუჯ.'!G733</f>
        <v>0</v>
      </c>
      <c r="BE733" s="7">
        <f>'დაზუსტ. საკუთ.'!G733</f>
        <v>0</v>
      </c>
      <c r="BG733" s="7">
        <f t="shared" si="295"/>
        <v>0</v>
      </c>
      <c r="BH733" s="7">
        <f t="shared" si="295"/>
        <v>0</v>
      </c>
      <c r="BI733" s="7">
        <f t="shared" si="295"/>
        <v>0</v>
      </c>
      <c r="BJ733" s="7">
        <f t="shared" si="284"/>
        <v>0</v>
      </c>
      <c r="BK733" s="7">
        <f t="shared" si="284"/>
        <v>0</v>
      </c>
      <c r="BL733" s="7">
        <f t="shared" si="284"/>
        <v>0</v>
      </c>
      <c r="BM733" s="7">
        <f t="shared" si="284"/>
        <v>0</v>
      </c>
      <c r="BN733" s="7">
        <f t="shared" si="299"/>
        <v>0</v>
      </c>
      <c r="BO733" s="7">
        <f t="shared" si="299"/>
        <v>0</v>
      </c>
      <c r="BP733" s="7">
        <f t="shared" si="299"/>
        <v>0</v>
      </c>
      <c r="BR733" s="7">
        <f t="shared" si="296"/>
        <v>0</v>
      </c>
      <c r="BS733" s="7">
        <f>'დამტკ. ბიუჯ.'!H733</f>
        <v>0</v>
      </c>
      <c r="BT733" s="7">
        <f>'დამტკ. საკუთ.'!H733</f>
        <v>0</v>
      </c>
      <c r="BU733" s="7">
        <f>'ცვლილ. ბიუჯ.'!I733</f>
        <v>0</v>
      </c>
      <c r="BV733" s="7">
        <f>'ცვლილ. საკუთ.'!I733</f>
        <v>0</v>
      </c>
      <c r="BW733" s="7">
        <f>'მთავრ. ფონდი'!I733</f>
        <v>0</v>
      </c>
      <c r="BX733" s="7">
        <f>'პრეზ. ფონდი'!I733</f>
        <v>0</v>
      </c>
      <c r="BY733" s="7">
        <f>'დაზუსტ. ნაერთი'!H733</f>
        <v>0</v>
      </c>
      <c r="BZ733" s="7">
        <f>'დაზუსტ. ბიუჯ.'!H733</f>
        <v>0</v>
      </c>
      <c r="CA733" s="7">
        <f>'დაზუსტ. საკუთ.'!H733</f>
        <v>0</v>
      </c>
    </row>
    <row r="734" spans="1:79" ht="15.75" thickBot="1" x14ac:dyDescent="0.3">
      <c r="A734" t="str">
        <f t="shared" si="285"/>
        <v>b</v>
      </c>
      <c r="B734" s="11"/>
      <c r="C734" s="12" t="s">
        <v>20</v>
      </c>
      <c r="D734" s="13">
        <f t="shared" si="286"/>
        <v>0</v>
      </c>
      <c r="E734" s="13">
        <f t="shared" si="287"/>
        <v>0</v>
      </c>
      <c r="F734" s="13">
        <f t="shared" si="288"/>
        <v>0</v>
      </c>
      <c r="G734" s="13">
        <f t="shared" si="288"/>
        <v>0</v>
      </c>
      <c r="H734" s="13">
        <f t="shared" si="288"/>
        <v>0</v>
      </c>
      <c r="I734" s="13">
        <f t="shared" si="282"/>
        <v>0</v>
      </c>
      <c r="J734" s="13">
        <f t="shared" si="282"/>
        <v>0</v>
      </c>
      <c r="K734" s="13">
        <f t="shared" si="282"/>
        <v>0</v>
      </c>
      <c r="L734" s="13">
        <f t="shared" si="282"/>
        <v>0</v>
      </c>
      <c r="M734" s="13">
        <f t="shared" si="297"/>
        <v>0</v>
      </c>
      <c r="O734" s="13">
        <f t="shared" si="289"/>
        <v>0</v>
      </c>
      <c r="P734" s="13">
        <f>'დამტკ. ბიუჯ.'!E734</f>
        <v>0</v>
      </c>
      <c r="Q734" s="13">
        <f>'დამტკ. საკუთ.'!E734</f>
        <v>0</v>
      </c>
      <c r="R734" s="13">
        <f>'ცვლილ. ბიუჯ.'!F734</f>
        <v>0</v>
      </c>
      <c r="S734" s="13">
        <f>'ცვლილ. საკუთ.'!F734</f>
        <v>0</v>
      </c>
      <c r="T734" s="13">
        <f>'მთავრ. ფონდი'!F734</f>
        <v>0</v>
      </c>
      <c r="U734" s="13">
        <f>'პრეზ. ფონდი'!F734</f>
        <v>0</v>
      </c>
      <c r="V734" s="13">
        <f>'დაზუსტ. ნაერთი'!E734</f>
        <v>0</v>
      </c>
      <c r="W734" s="13">
        <f>'დაზუსტ. ბიუჯ.'!E734</f>
        <v>0</v>
      </c>
      <c r="X734" s="13">
        <f>'დაზუსტ. საკუთ.'!E734</f>
        <v>0</v>
      </c>
      <c r="Z734" s="13">
        <f t="shared" si="290"/>
        <v>0</v>
      </c>
      <c r="AA734" s="13">
        <f>'დამტკ. ბიუჯ.'!F734</f>
        <v>0</v>
      </c>
      <c r="AB734" s="13">
        <f>'დამტკ. საკუთ.'!F734</f>
        <v>0</v>
      </c>
      <c r="AC734" s="13">
        <f>'ცვლილ. ბიუჯ.'!G734</f>
        <v>0</v>
      </c>
      <c r="AD734" s="13">
        <f>'ცვლილ. საკუთ.'!G734</f>
        <v>0</v>
      </c>
      <c r="AE734" s="13">
        <f>'მთავრ. ფონდი'!G734</f>
        <v>0</v>
      </c>
      <c r="AF734" s="13">
        <f>'პრეზ. ფონდი'!G734</f>
        <v>0</v>
      </c>
      <c r="AG734" s="13">
        <f>'დაზუსტ. ნაერთი'!F734</f>
        <v>0</v>
      </c>
      <c r="AH734" s="13">
        <f>'დაზუსტ. ბიუჯ.'!F734</f>
        <v>0</v>
      </c>
      <c r="AI734" s="13">
        <f>'დაზუსტ. საკუთ.'!F734</f>
        <v>0</v>
      </c>
      <c r="AK734" s="13">
        <f t="shared" si="291"/>
        <v>0</v>
      </c>
      <c r="AL734" s="13">
        <f t="shared" si="292"/>
        <v>0</v>
      </c>
      <c r="AM734" s="13">
        <f t="shared" si="293"/>
        <v>0</v>
      </c>
      <c r="AN734" s="13">
        <f t="shared" si="293"/>
        <v>0</v>
      </c>
      <c r="AO734" s="13">
        <f t="shared" si="293"/>
        <v>0</v>
      </c>
      <c r="AP734" s="13">
        <f t="shared" si="283"/>
        <v>0</v>
      </c>
      <c r="AQ734" s="13">
        <f t="shared" si="283"/>
        <v>0</v>
      </c>
      <c r="AR734" s="13">
        <f t="shared" si="283"/>
        <v>0</v>
      </c>
      <c r="AS734" s="13">
        <f t="shared" si="283"/>
        <v>0</v>
      </c>
      <c r="AT734" s="13">
        <f t="shared" si="298"/>
        <v>0</v>
      </c>
      <c r="AV734" s="13">
        <f t="shared" si="294"/>
        <v>0</v>
      </c>
      <c r="AW734" s="13">
        <f>'დამტკ. ბიუჯ.'!G734</f>
        <v>0</v>
      </c>
      <c r="AX734" s="13">
        <f>'დამტკ. საკუთ.'!G734</f>
        <v>0</v>
      </c>
      <c r="AY734" s="13">
        <f>'ცვლილ. ბიუჯ.'!H734</f>
        <v>0</v>
      </c>
      <c r="AZ734" s="13">
        <f>'ცვლილ. საკუთ.'!H734</f>
        <v>0</v>
      </c>
      <c r="BA734" s="13">
        <f>'მთავრ. ფონდი'!H734</f>
        <v>0</v>
      </c>
      <c r="BB734" s="13">
        <f>'პრეზ. ფონდი'!H734</f>
        <v>0</v>
      </c>
      <c r="BC734" s="13">
        <f>'დაზუსტ. ნაერთი'!G734</f>
        <v>0</v>
      </c>
      <c r="BD734" s="13">
        <f>'დაზუსტ. ბიუჯ.'!G734</f>
        <v>0</v>
      </c>
      <c r="BE734" s="13">
        <f>'დაზუსტ. საკუთ.'!G734</f>
        <v>0</v>
      </c>
      <c r="BG734" s="13">
        <f t="shared" si="295"/>
        <v>0</v>
      </c>
      <c r="BH734" s="13">
        <f t="shared" si="295"/>
        <v>0</v>
      </c>
      <c r="BI734" s="13">
        <f t="shared" si="295"/>
        <v>0</v>
      </c>
      <c r="BJ734" s="13">
        <f t="shared" si="284"/>
        <v>0</v>
      </c>
      <c r="BK734" s="13">
        <f t="shared" si="284"/>
        <v>0</v>
      </c>
      <c r="BL734" s="13">
        <f t="shared" si="284"/>
        <v>0</v>
      </c>
      <c r="BM734" s="13">
        <f t="shared" si="284"/>
        <v>0</v>
      </c>
      <c r="BN734" s="13">
        <f t="shared" si="299"/>
        <v>0</v>
      </c>
      <c r="BO734" s="13">
        <f t="shared" si="299"/>
        <v>0</v>
      </c>
      <c r="BP734" s="13">
        <f t="shared" si="299"/>
        <v>0</v>
      </c>
      <c r="BR734" s="13">
        <f t="shared" si="296"/>
        <v>0</v>
      </c>
      <c r="BS734" s="13">
        <f>'დამტკ. ბიუჯ.'!H734</f>
        <v>0</v>
      </c>
      <c r="BT734" s="13">
        <f>'დამტკ. საკუთ.'!H734</f>
        <v>0</v>
      </c>
      <c r="BU734" s="13">
        <f>'ცვლილ. ბიუჯ.'!I734</f>
        <v>0</v>
      </c>
      <c r="BV734" s="13">
        <f>'ცვლილ. საკუთ.'!I734</f>
        <v>0</v>
      </c>
      <c r="BW734" s="13">
        <f>'მთავრ. ფონდი'!I734</f>
        <v>0</v>
      </c>
      <c r="BX734" s="13">
        <f>'პრეზ. ფონდი'!I734</f>
        <v>0</v>
      </c>
      <c r="BY734" s="13">
        <f>'დაზუსტ. ნაერთი'!H734</f>
        <v>0</v>
      </c>
      <c r="BZ734" s="13">
        <f>'დაზუსტ. ბიუჯ.'!H734</f>
        <v>0</v>
      </c>
      <c r="CA734" s="13">
        <f>'დაზუსტ. საკუთ.'!H734</f>
        <v>0</v>
      </c>
    </row>
    <row r="735" spans="1:79" ht="61.5" thickTop="1" thickBot="1" x14ac:dyDescent="0.3">
      <c r="A735" t="str">
        <f t="shared" si="285"/>
        <v>a</v>
      </c>
      <c r="B735" s="3" t="s">
        <v>127</v>
      </c>
      <c r="C735" s="14" t="s">
        <v>128</v>
      </c>
      <c r="D735" s="4">
        <f t="shared" si="286"/>
        <v>1200000</v>
      </c>
      <c r="E735" s="4">
        <f t="shared" si="287"/>
        <v>1200000</v>
      </c>
      <c r="F735" s="4">
        <f t="shared" si="288"/>
        <v>0</v>
      </c>
      <c r="G735" s="4">
        <f t="shared" si="288"/>
        <v>0</v>
      </c>
      <c r="H735" s="4">
        <f t="shared" si="288"/>
        <v>0</v>
      </c>
      <c r="I735" s="4">
        <f t="shared" si="282"/>
        <v>0</v>
      </c>
      <c r="J735" s="4">
        <f t="shared" si="282"/>
        <v>0</v>
      </c>
      <c r="K735" s="4">
        <f t="shared" si="282"/>
        <v>1200000</v>
      </c>
      <c r="L735" s="4">
        <f t="shared" si="282"/>
        <v>1200000</v>
      </c>
      <c r="M735" s="4">
        <f t="shared" si="297"/>
        <v>0</v>
      </c>
      <c r="O735" s="4">
        <f t="shared" si="289"/>
        <v>170000</v>
      </c>
      <c r="P735" s="4">
        <f>'დამტკ. ბიუჯ.'!E735</f>
        <v>170000</v>
      </c>
      <c r="Q735" s="4">
        <f>'დამტკ. საკუთ.'!E735</f>
        <v>0</v>
      </c>
      <c r="R735" s="4">
        <f>'ცვლილ. ბიუჯ.'!F735</f>
        <v>0</v>
      </c>
      <c r="S735" s="4">
        <f>'ცვლილ. საკუთ.'!F735</f>
        <v>0</v>
      </c>
      <c r="T735" s="4">
        <f>'მთავრ. ფონდი'!F735</f>
        <v>0</v>
      </c>
      <c r="U735" s="4">
        <f>'პრეზ. ფონდი'!F735</f>
        <v>0</v>
      </c>
      <c r="V735" s="4">
        <f>'დაზუსტ. ნაერთი'!E735</f>
        <v>170000</v>
      </c>
      <c r="W735" s="4">
        <f>'დაზუსტ. ბიუჯ.'!E735</f>
        <v>170000</v>
      </c>
      <c r="X735" s="4">
        <f>'დაზუსტ. საკუთ.'!E735</f>
        <v>0</v>
      </c>
      <c r="Z735" s="4">
        <f t="shared" si="290"/>
        <v>400000</v>
      </c>
      <c r="AA735" s="4">
        <f>'დამტკ. ბიუჯ.'!F735</f>
        <v>400000</v>
      </c>
      <c r="AB735" s="4">
        <f>'დამტკ. საკუთ.'!F735</f>
        <v>0</v>
      </c>
      <c r="AC735" s="4">
        <f>'ცვლილ. ბიუჯ.'!G735</f>
        <v>0</v>
      </c>
      <c r="AD735" s="4">
        <f>'ცვლილ. საკუთ.'!G735</f>
        <v>0</v>
      </c>
      <c r="AE735" s="4">
        <f>'მთავრ. ფონდი'!G735</f>
        <v>0</v>
      </c>
      <c r="AF735" s="4">
        <f>'პრეზ. ფონდი'!G735</f>
        <v>0</v>
      </c>
      <c r="AG735" s="4">
        <f>'დაზუსტ. ნაერთი'!F735</f>
        <v>400000</v>
      </c>
      <c r="AH735" s="4">
        <f>'დაზუსტ. ბიუჯ.'!F735</f>
        <v>400000</v>
      </c>
      <c r="AI735" s="4">
        <f>'დაზუსტ. საკუთ.'!F735</f>
        <v>0</v>
      </c>
      <c r="AK735" s="4">
        <f t="shared" si="291"/>
        <v>570000</v>
      </c>
      <c r="AL735" s="4">
        <f t="shared" si="292"/>
        <v>570000</v>
      </c>
      <c r="AM735" s="4">
        <f t="shared" si="293"/>
        <v>0</v>
      </c>
      <c r="AN735" s="4">
        <f t="shared" si="293"/>
        <v>0</v>
      </c>
      <c r="AO735" s="4">
        <f t="shared" si="293"/>
        <v>0</v>
      </c>
      <c r="AP735" s="4">
        <f t="shared" si="283"/>
        <v>0</v>
      </c>
      <c r="AQ735" s="4">
        <f t="shared" si="283"/>
        <v>0</v>
      </c>
      <c r="AR735" s="4">
        <f t="shared" si="283"/>
        <v>570000</v>
      </c>
      <c r="AS735" s="4">
        <f t="shared" si="283"/>
        <v>570000</v>
      </c>
      <c r="AT735" s="4">
        <f t="shared" si="298"/>
        <v>0</v>
      </c>
      <c r="AV735" s="4">
        <f t="shared" si="294"/>
        <v>240000</v>
      </c>
      <c r="AW735" s="4">
        <f>'დამტკ. ბიუჯ.'!G735</f>
        <v>240000</v>
      </c>
      <c r="AX735" s="4">
        <f>'დამტკ. საკუთ.'!G735</f>
        <v>0</v>
      </c>
      <c r="AY735" s="4">
        <f>'ცვლილ. ბიუჯ.'!H735</f>
        <v>0</v>
      </c>
      <c r="AZ735" s="4">
        <f>'ცვლილ. საკუთ.'!H735</f>
        <v>0</v>
      </c>
      <c r="BA735" s="4">
        <f>'მთავრ. ფონდი'!H735</f>
        <v>0</v>
      </c>
      <c r="BB735" s="4">
        <f>'პრეზ. ფონდი'!H735</f>
        <v>0</v>
      </c>
      <c r="BC735" s="4">
        <f>'დაზუსტ. ნაერთი'!G735</f>
        <v>240000</v>
      </c>
      <c r="BD735" s="4">
        <f>'დაზუსტ. ბიუჯ.'!G735</f>
        <v>240000</v>
      </c>
      <c r="BE735" s="4">
        <f>'დაზუსტ. საკუთ.'!G735</f>
        <v>0</v>
      </c>
      <c r="BG735" s="4">
        <f t="shared" si="295"/>
        <v>810000</v>
      </c>
      <c r="BH735" s="4">
        <f t="shared" si="295"/>
        <v>810000</v>
      </c>
      <c r="BI735" s="4">
        <f t="shared" si="295"/>
        <v>0</v>
      </c>
      <c r="BJ735" s="4">
        <f t="shared" si="284"/>
        <v>0</v>
      </c>
      <c r="BK735" s="4">
        <f t="shared" si="284"/>
        <v>0</v>
      </c>
      <c r="BL735" s="4">
        <f t="shared" si="284"/>
        <v>0</v>
      </c>
      <c r="BM735" s="4">
        <f t="shared" si="284"/>
        <v>0</v>
      </c>
      <c r="BN735" s="4">
        <f t="shared" si="299"/>
        <v>810000</v>
      </c>
      <c r="BO735" s="4">
        <f t="shared" si="299"/>
        <v>810000</v>
      </c>
      <c r="BP735" s="4">
        <f t="shared" si="299"/>
        <v>0</v>
      </c>
      <c r="BR735" s="4">
        <f t="shared" si="296"/>
        <v>390000</v>
      </c>
      <c r="BS735" s="4">
        <f>'დამტკ. ბიუჯ.'!H735</f>
        <v>390000</v>
      </c>
      <c r="BT735" s="4">
        <f>'დამტკ. საკუთ.'!H735</f>
        <v>0</v>
      </c>
      <c r="BU735" s="4">
        <f>'ცვლილ. ბიუჯ.'!I735</f>
        <v>0</v>
      </c>
      <c r="BV735" s="4">
        <f>'ცვლილ. საკუთ.'!I735</f>
        <v>0</v>
      </c>
      <c r="BW735" s="4">
        <f>'მთავრ. ფონდი'!I735</f>
        <v>0</v>
      </c>
      <c r="BX735" s="4">
        <f>'პრეზ. ფონდი'!I735</f>
        <v>0</v>
      </c>
      <c r="BY735" s="4">
        <f>'დაზუსტ. ნაერთი'!H735</f>
        <v>390000</v>
      </c>
      <c r="BZ735" s="4">
        <f>'დაზუსტ. ბიუჯ.'!H735</f>
        <v>390000</v>
      </c>
      <c r="CA735" s="4">
        <f>'დაზუსტ. საკუთ.'!H735</f>
        <v>0</v>
      </c>
    </row>
    <row r="736" spans="1:79" ht="15.75" thickTop="1" x14ac:dyDescent="0.25">
      <c r="A736" t="str">
        <f t="shared" si="285"/>
        <v>a</v>
      </c>
      <c r="B736" s="5"/>
      <c r="C736" s="6" t="s">
        <v>10</v>
      </c>
      <c r="D736" s="7">
        <f t="shared" si="286"/>
        <v>1200000</v>
      </c>
      <c r="E736" s="7">
        <f t="shared" si="287"/>
        <v>1200000</v>
      </c>
      <c r="F736" s="7">
        <f t="shared" si="288"/>
        <v>0</v>
      </c>
      <c r="G736" s="7">
        <f t="shared" si="288"/>
        <v>0</v>
      </c>
      <c r="H736" s="7">
        <f t="shared" si="288"/>
        <v>0</v>
      </c>
      <c r="I736" s="7">
        <f t="shared" si="282"/>
        <v>0</v>
      </c>
      <c r="J736" s="7">
        <f t="shared" si="282"/>
        <v>0</v>
      </c>
      <c r="K736" s="7">
        <f t="shared" si="282"/>
        <v>1200000</v>
      </c>
      <c r="L736" s="7">
        <f t="shared" si="282"/>
        <v>1200000</v>
      </c>
      <c r="M736" s="7">
        <f t="shared" si="297"/>
        <v>0</v>
      </c>
      <c r="O736" s="7">
        <f t="shared" si="289"/>
        <v>170000</v>
      </c>
      <c r="P736" s="7">
        <f>'დამტკ. ბიუჯ.'!E736</f>
        <v>170000</v>
      </c>
      <c r="Q736" s="7">
        <f>'დამტკ. საკუთ.'!E736</f>
        <v>0</v>
      </c>
      <c r="R736" s="7">
        <f>'ცვლილ. ბიუჯ.'!F736</f>
        <v>0</v>
      </c>
      <c r="S736" s="7">
        <f>'ცვლილ. საკუთ.'!F736</f>
        <v>0</v>
      </c>
      <c r="T736" s="7">
        <f>'მთავრ. ფონდი'!F736</f>
        <v>0</v>
      </c>
      <c r="U736" s="7">
        <f>'პრეზ. ფონდი'!F736</f>
        <v>0</v>
      </c>
      <c r="V736" s="7">
        <f>'დაზუსტ. ნაერთი'!E736</f>
        <v>170000</v>
      </c>
      <c r="W736" s="7">
        <f>'დაზუსტ. ბიუჯ.'!E736</f>
        <v>170000</v>
      </c>
      <c r="X736" s="7">
        <f>'დაზუსტ. საკუთ.'!E736</f>
        <v>0</v>
      </c>
      <c r="Z736" s="7">
        <f t="shared" si="290"/>
        <v>400000</v>
      </c>
      <c r="AA736" s="7">
        <f>'დამტკ. ბიუჯ.'!F736</f>
        <v>400000</v>
      </c>
      <c r="AB736" s="7">
        <f>'დამტკ. საკუთ.'!F736</f>
        <v>0</v>
      </c>
      <c r="AC736" s="7">
        <f>'ცვლილ. ბიუჯ.'!G736</f>
        <v>0</v>
      </c>
      <c r="AD736" s="7">
        <f>'ცვლილ. საკუთ.'!G736</f>
        <v>0</v>
      </c>
      <c r="AE736" s="7">
        <f>'მთავრ. ფონდი'!G736</f>
        <v>0</v>
      </c>
      <c r="AF736" s="7">
        <f>'პრეზ. ფონდი'!G736</f>
        <v>0</v>
      </c>
      <c r="AG736" s="7">
        <f>'დაზუსტ. ნაერთი'!F736</f>
        <v>400000</v>
      </c>
      <c r="AH736" s="7">
        <f>'დაზუსტ. ბიუჯ.'!F736</f>
        <v>400000</v>
      </c>
      <c r="AI736" s="7">
        <f>'დაზუსტ. საკუთ.'!F736</f>
        <v>0</v>
      </c>
      <c r="AK736" s="7">
        <f t="shared" si="291"/>
        <v>570000</v>
      </c>
      <c r="AL736" s="7">
        <f t="shared" si="292"/>
        <v>570000</v>
      </c>
      <c r="AM736" s="7">
        <f t="shared" si="293"/>
        <v>0</v>
      </c>
      <c r="AN736" s="7">
        <f t="shared" si="293"/>
        <v>0</v>
      </c>
      <c r="AO736" s="7">
        <f t="shared" si="293"/>
        <v>0</v>
      </c>
      <c r="AP736" s="7">
        <f t="shared" si="283"/>
        <v>0</v>
      </c>
      <c r="AQ736" s="7">
        <f t="shared" si="283"/>
        <v>0</v>
      </c>
      <c r="AR736" s="7">
        <f t="shared" si="283"/>
        <v>570000</v>
      </c>
      <c r="AS736" s="7">
        <f t="shared" si="283"/>
        <v>570000</v>
      </c>
      <c r="AT736" s="7">
        <f t="shared" si="298"/>
        <v>0</v>
      </c>
      <c r="AV736" s="7">
        <f t="shared" si="294"/>
        <v>240000</v>
      </c>
      <c r="AW736" s="7">
        <f>'დამტკ. ბიუჯ.'!G736</f>
        <v>240000</v>
      </c>
      <c r="AX736" s="7">
        <f>'დამტკ. საკუთ.'!G736</f>
        <v>0</v>
      </c>
      <c r="AY736" s="7">
        <f>'ცვლილ. ბიუჯ.'!H736</f>
        <v>0</v>
      </c>
      <c r="AZ736" s="7">
        <f>'ცვლილ. საკუთ.'!H736</f>
        <v>0</v>
      </c>
      <c r="BA736" s="7">
        <f>'მთავრ. ფონდი'!H736</f>
        <v>0</v>
      </c>
      <c r="BB736" s="7">
        <f>'პრეზ. ფონდი'!H736</f>
        <v>0</v>
      </c>
      <c r="BC736" s="7">
        <f>'დაზუსტ. ნაერთი'!G736</f>
        <v>240000</v>
      </c>
      <c r="BD736" s="7">
        <f>'დაზუსტ. ბიუჯ.'!G736</f>
        <v>240000</v>
      </c>
      <c r="BE736" s="7">
        <f>'დაზუსტ. საკუთ.'!G736</f>
        <v>0</v>
      </c>
      <c r="BG736" s="7">
        <f t="shared" si="295"/>
        <v>810000</v>
      </c>
      <c r="BH736" s="7">
        <f t="shared" si="295"/>
        <v>810000</v>
      </c>
      <c r="BI736" s="7">
        <f t="shared" si="295"/>
        <v>0</v>
      </c>
      <c r="BJ736" s="7">
        <f t="shared" si="284"/>
        <v>0</v>
      </c>
      <c r="BK736" s="7">
        <f t="shared" si="284"/>
        <v>0</v>
      </c>
      <c r="BL736" s="7">
        <f t="shared" si="284"/>
        <v>0</v>
      </c>
      <c r="BM736" s="7">
        <f t="shared" si="284"/>
        <v>0</v>
      </c>
      <c r="BN736" s="7">
        <f t="shared" si="299"/>
        <v>810000</v>
      </c>
      <c r="BO736" s="7">
        <f t="shared" si="299"/>
        <v>810000</v>
      </c>
      <c r="BP736" s="7">
        <f t="shared" si="299"/>
        <v>0</v>
      </c>
      <c r="BR736" s="7">
        <f t="shared" si="296"/>
        <v>390000</v>
      </c>
      <c r="BS736" s="7">
        <f>'დამტკ. ბიუჯ.'!H736</f>
        <v>390000</v>
      </c>
      <c r="BT736" s="7">
        <f>'დამტკ. საკუთ.'!H736</f>
        <v>0</v>
      </c>
      <c r="BU736" s="7">
        <f>'ცვლილ. ბიუჯ.'!I736</f>
        <v>0</v>
      </c>
      <c r="BV736" s="7">
        <f>'ცვლილ. საკუთ.'!I736</f>
        <v>0</v>
      </c>
      <c r="BW736" s="7">
        <f>'მთავრ. ფონდი'!I736</f>
        <v>0</v>
      </c>
      <c r="BX736" s="7">
        <f>'პრეზ. ფონდი'!I736</f>
        <v>0</v>
      </c>
      <c r="BY736" s="7">
        <f>'დაზუსტ. ნაერთი'!H736</f>
        <v>390000</v>
      </c>
      <c r="BZ736" s="7">
        <f>'დაზუსტ. ბიუჯ.'!H736</f>
        <v>390000</v>
      </c>
      <c r="CA736" s="7">
        <f>'დაზუსტ. საკუთ.'!H736</f>
        <v>0</v>
      </c>
    </row>
    <row r="737" spans="1:79" x14ac:dyDescent="0.25">
      <c r="A737" t="str">
        <f t="shared" si="285"/>
        <v>b</v>
      </c>
      <c r="B737" s="8"/>
      <c r="C737" s="9" t="s">
        <v>11</v>
      </c>
      <c r="D737" s="10">
        <f t="shared" si="286"/>
        <v>0</v>
      </c>
      <c r="E737" s="10">
        <f t="shared" si="287"/>
        <v>0</v>
      </c>
      <c r="F737" s="10">
        <f t="shared" si="288"/>
        <v>0</v>
      </c>
      <c r="G737" s="10">
        <f t="shared" si="288"/>
        <v>0</v>
      </c>
      <c r="H737" s="10">
        <f t="shared" si="288"/>
        <v>0</v>
      </c>
      <c r="I737" s="10">
        <f t="shared" si="282"/>
        <v>0</v>
      </c>
      <c r="J737" s="10">
        <f t="shared" si="282"/>
        <v>0</v>
      </c>
      <c r="K737" s="10">
        <f t="shared" si="282"/>
        <v>0</v>
      </c>
      <c r="L737" s="10">
        <f t="shared" si="282"/>
        <v>0</v>
      </c>
      <c r="M737" s="10">
        <f t="shared" si="297"/>
        <v>0</v>
      </c>
      <c r="O737" s="10">
        <f t="shared" si="289"/>
        <v>0</v>
      </c>
      <c r="P737" s="10">
        <f>'დამტკ. ბიუჯ.'!E737</f>
        <v>0</v>
      </c>
      <c r="Q737" s="10">
        <f>'დამტკ. საკუთ.'!E737</f>
        <v>0</v>
      </c>
      <c r="R737" s="10">
        <f>'ცვლილ. ბიუჯ.'!F737</f>
        <v>0</v>
      </c>
      <c r="S737" s="10">
        <f>'ცვლილ. საკუთ.'!F737</f>
        <v>0</v>
      </c>
      <c r="T737" s="10">
        <f>'მთავრ. ფონდი'!F737</f>
        <v>0</v>
      </c>
      <c r="U737" s="10">
        <f>'პრეზ. ფონდი'!F737</f>
        <v>0</v>
      </c>
      <c r="V737" s="10">
        <f>'დაზუსტ. ნაერთი'!E737</f>
        <v>0</v>
      </c>
      <c r="W737" s="10">
        <f>'დაზუსტ. ბიუჯ.'!E737</f>
        <v>0</v>
      </c>
      <c r="X737" s="10">
        <f>'დაზუსტ. საკუთ.'!E737</f>
        <v>0</v>
      </c>
      <c r="Z737" s="10">
        <f t="shared" si="290"/>
        <v>0</v>
      </c>
      <c r="AA737" s="10">
        <f>'დამტკ. ბიუჯ.'!F737</f>
        <v>0</v>
      </c>
      <c r="AB737" s="10">
        <f>'დამტკ. საკუთ.'!F737</f>
        <v>0</v>
      </c>
      <c r="AC737" s="10">
        <f>'ცვლილ. ბიუჯ.'!G737</f>
        <v>0</v>
      </c>
      <c r="AD737" s="10">
        <f>'ცვლილ. საკუთ.'!G737</f>
        <v>0</v>
      </c>
      <c r="AE737" s="10">
        <f>'მთავრ. ფონდი'!G737</f>
        <v>0</v>
      </c>
      <c r="AF737" s="10">
        <f>'პრეზ. ფონდი'!G737</f>
        <v>0</v>
      </c>
      <c r="AG737" s="10">
        <f>'დაზუსტ. ნაერთი'!F737</f>
        <v>0</v>
      </c>
      <c r="AH737" s="10">
        <f>'დაზუსტ. ბიუჯ.'!F737</f>
        <v>0</v>
      </c>
      <c r="AI737" s="10">
        <f>'დაზუსტ. საკუთ.'!F737</f>
        <v>0</v>
      </c>
      <c r="AK737" s="10">
        <f t="shared" si="291"/>
        <v>0</v>
      </c>
      <c r="AL737" s="10">
        <f t="shared" si="292"/>
        <v>0</v>
      </c>
      <c r="AM737" s="10">
        <f t="shared" si="293"/>
        <v>0</v>
      </c>
      <c r="AN737" s="10">
        <f t="shared" si="293"/>
        <v>0</v>
      </c>
      <c r="AO737" s="10">
        <f t="shared" si="293"/>
        <v>0</v>
      </c>
      <c r="AP737" s="10">
        <f t="shared" si="283"/>
        <v>0</v>
      </c>
      <c r="AQ737" s="10">
        <f t="shared" si="283"/>
        <v>0</v>
      </c>
      <c r="AR737" s="10">
        <f t="shared" si="283"/>
        <v>0</v>
      </c>
      <c r="AS737" s="10">
        <f t="shared" si="283"/>
        <v>0</v>
      </c>
      <c r="AT737" s="10">
        <f t="shared" si="298"/>
        <v>0</v>
      </c>
      <c r="AV737" s="10">
        <f t="shared" si="294"/>
        <v>0</v>
      </c>
      <c r="AW737" s="10">
        <f>'დამტკ. ბიუჯ.'!G737</f>
        <v>0</v>
      </c>
      <c r="AX737" s="10">
        <f>'დამტკ. საკუთ.'!G737</f>
        <v>0</v>
      </c>
      <c r="AY737" s="10">
        <f>'ცვლილ. ბიუჯ.'!H737</f>
        <v>0</v>
      </c>
      <c r="AZ737" s="10">
        <f>'ცვლილ. საკუთ.'!H737</f>
        <v>0</v>
      </c>
      <c r="BA737" s="10">
        <f>'მთავრ. ფონდი'!H737</f>
        <v>0</v>
      </c>
      <c r="BB737" s="10">
        <f>'პრეზ. ფონდი'!H737</f>
        <v>0</v>
      </c>
      <c r="BC737" s="10">
        <f>'დაზუსტ. ნაერთი'!G737</f>
        <v>0</v>
      </c>
      <c r="BD737" s="10">
        <f>'დაზუსტ. ბიუჯ.'!G737</f>
        <v>0</v>
      </c>
      <c r="BE737" s="10">
        <f>'დაზუსტ. საკუთ.'!G737</f>
        <v>0</v>
      </c>
      <c r="BG737" s="10">
        <f t="shared" si="295"/>
        <v>0</v>
      </c>
      <c r="BH737" s="10">
        <f t="shared" si="295"/>
        <v>0</v>
      </c>
      <c r="BI737" s="10">
        <f t="shared" si="295"/>
        <v>0</v>
      </c>
      <c r="BJ737" s="10">
        <f t="shared" si="284"/>
        <v>0</v>
      </c>
      <c r="BK737" s="10">
        <f t="shared" si="284"/>
        <v>0</v>
      </c>
      <c r="BL737" s="10">
        <f t="shared" si="284"/>
        <v>0</v>
      </c>
      <c r="BM737" s="10">
        <f t="shared" si="284"/>
        <v>0</v>
      </c>
      <c r="BN737" s="10">
        <f t="shared" si="299"/>
        <v>0</v>
      </c>
      <c r="BO737" s="10">
        <f t="shared" si="299"/>
        <v>0</v>
      </c>
      <c r="BP737" s="10">
        <f t="shared" si="299"/>
        <v>0</v>
      </c>
      <c r="BR737" s="10">
        <f t="shared" si="296"/>
        <v>0</v>
      </c>
      <c r="BS737" s="10">
        <f>'დამტკ. ბიუჯ.'!H737</f>
        <v>0</v>
      </c>
      <c r="BT737" s="10">
        <f>'დამტკ. საკუთ.'!H737</f>
        <v>0</v>
      </c>
      <c r="BU737" s="10">
        <f>'ცვლილ. ბიუჯ.'!I737</f>
        <v>0</v>
      </c>
      <c r="BV737" s="10">
        <f>'ცვლილ. საკუთ.'!I737</f>
        <v>0</v>
      </c>
      <c r="BW737" s="10">
        <f>'მთავრ. ფონდი'!I737</f>
        <v>0</v>
      </c>
      <c r="BX737" s="10">
        <f>'პრეზ. ფონდი'!I737</f>
        <v>0</v>
      </c>
      <c r="BY737" s="10">
        <f>'დაზუსტ. ნაერთი'!H737</f>
        <v>0</v>
      </c>
      <c r="BZ737" s="10">
        <f>'დაზუსტ. ბიუჯ.'!H737</f>
        <v>0</v>
      </c>
      <c r="CA737" s="10">
        <f>'დაზუსტ. საკუთ.'!H737</f>
        <v>0</v>
      </c>
    </row>
    <row r="738" spans="1:79" x14ac:dyDescent="0.25">
      <c r="A738" t="str">
        <f t="shared" si="285"/>
        <v>a</v>
      </c>
      <c r="B738" s="8"/>
      <c r="C738" s="9" t="s">
        <v>12</v>
      </c>
      <c r="D738" s="17">
        <f t="shared" si="286"/>
        <v>1200000</v>
      </c>
      <c r="E738" s="17">
        <f t="shared" si="287"/>
        <v>1200000</v>
      </c>
      <c r="F738" s="17">
        <f t="shared" si="288"/>
        <v>0</v>
      </c>
      <c r="G738" s="17">
        <f t="shared" si="288"/>
        <v>0</v>
      </c>
      <c r="H738" s="17">
        <f t="shared" si="288"/>
        <v>0</v>
      </c>
      <c r="I738" s="17">
        <f t="shared" si="282"/>
        <v>0</v>
      </c>
      <c r="J738" s="17">
        <f t="shared" si="282"/>
        <v>0</v>
      </c>
      <c r="K738" s="17">
        <f t="shared" si="282"/>
        <v>1200000</v>
      </c>
      <c r="L738" s="17">
        <f t="shared" si="282"/>
        <v>1200000</v>
      </c>
      <c r="M738" s="17">
        <f t="shared" si="297"/>
        <v>0</v>
      </c>
      <c r="O738" s="17">
        <f t="shared" si="289"/>
        <v>170000</v>
      </c>
      <c r="P738" s="10">
        <f>'დამტკ. ბიუჯ.'!E738</f>
        <v>170000</v>
      </c>
      <c r="Q738" s="10">
        <f>'დამტკ. საკუთ.'!E738</f>
        <v>0</v>
      </c>
      <c r="R738" s="10">
        <f>'ცვლილ. ბიუჯ.'!F738</f>
        <v>0</v>
      </c>
      <c r="S738" s="10">
        <f>'ცვლილ. საკუთ.'!F738</f>
        <v>0</v>
      </c>
      <c r="T738" s="10">
        <f>'მთავრ. ფონდი'!F738</f>
        <v>0</v>
      </c>
      <c r="U738" s="10">
        <f>'პრეზ. ფონდი'!F738</f>
        <v>0</v>
      </c>
      <c r="V738" s="10">
        <f>'დაზუსტ. ნაერთი'!E738</f>
        <v>170000</v>
      </c>
      <c r="W738" s="10">
        <f>'დაზუსტ. ბიუჯ.'!E738</f>
        <v>170000</v>
      </c>
      <c r="X738" s="10">
        <f>'დაზუსტ. საკუთ.'!E738</f>
        <v>0</v>
      </c>
      <c r="Z738" s="17">
        <f t="shared" si="290"/>
        <v>400000</v>
      </c>
      <c r="AA738" s="10">
        <f>'დამტკ. ბიუჯ.'!F738</f>
        <v>400000</v>
      </c>
      <c r="AB738" s="10">
        <f>'დამტკ. საკუთ.'!F738</f>
        <v>0</v>
      </c>
      <c r="AC738" s="10">
        <f>'ცვლილ. ბიუჯ.'!G738</f>
        <v>0</v>
      </c>
      <c r="AD738" s="10">
        <f>'ცვლილ. საკუთ.'!G738</f>
        <v>0</v>
      </c>
      <c r="AE738" s="10">
        <f>'მთავრ. ფონდი'!G738</f>
        <v>0</v>
      </c>
      <c r="AF738" s="10">
        <f>'პრეზ. ფონდი'!G738</f>
        <v>0</v>
      </c>
      <c r="AG738" s="10">
        <f>'დაზუსტ. ნაერთი'!F738</f>
        <v>400000</v>
      </c>
      <c r="AH738" s="10">
        <f>'დაზუსტ. ბიუჯ.'!F738</f>
        <v>400000</v>
      </c>
      <c r="AI738" s="10">
        <f>'დაზუსტ. საკუთ.'!F738</f>
        <v>0</v>
      </c>
      <c r="AK738" s="17">
        <f t="shared" si="291"/>
        <v>570000</v>
      </c>
      <c r="AL738" s="17">
        <f t="shared" si="292"/>
        <v>570000</v>
      </c>
      <c r="AM738" s="17">
        <f t="shared" si="293"/>
        <v>0</v>
      </c>
      <c r="AN738" s="17">
        <f t="shared" si="293"/>
        <v>0</v>
      </c>
      <c r="AO738" s="17">
        <f t="shared" si="293"/>
        <v>0</v>
      </c>
      <c r="AP738" s="17">
        <f t="shared" si="283"/>
        <v>0</v>
      </c>
      <c r="AQ738" s="17">
        <f t="shared" si="283"/>
        <v>0</v>
      </c>
      <c r="AR738" s="17">
        <f t="shared" si="283"/>
        <v>570000</v>
      </c>
      <c r="AS738" s="17">
        <f t="shared" si="283"/>
        <v>570000</v>
      </c>
      <c r="AT738" s="17">
        <f t="shared" si="298"/>
        <v>0</v>
      </c>
      <c r="AV738" s="17">
        <f t="shared" si="294"/>
        <v>240000</v>
      </c>
      <c r="AW738" s="10">
        <f>'დამტკ. ბიუჯ.'!G738</f>
        <v>240000</v>
      </c>
      <c r="AX738" s="10">
        <f>'დამტკ. საკუთ.'!G738</f>
        <v>0</v>
      </c>
      <c r="AY738" s="10">
        <f>'ცვლილ. ბიუჯ.'!H738</f>
        <v>0</v>
      </c>
      <c r="AZ738" s="10">
        <f>'ცვლილ. საკუთ.'!H738</f>
        <v>0</v>
      </c>
      <c r="BA738" s="10">
        <f>'მთავრ. ფონდი'!H738</f>
        <v>0</v>
      </c>
      <c r="BB738" s="10">
        <f>'პრეზ. ფონდი'!H738</f>
        <v>0</v>
      </c>
      <c r="BC738" s="10">
        <f>'დაზუსტ. ნაერთი'!G738</f>
        <v>240000</v>
      </c>
      <c r="BD738" s="10">
        <f>'დაზუსტ. ბიუჯ.'!G738</f>
        <v>240000</v>
      </c>
      <c r="BE738" s="10">
        <f>'დაზუსტ. საკუთ.'!G738</f>
        <v>0</v>
      </c>
      <c r="BG738" s="17">
        <f t="shared" si="295"/>
        <v>810000</v>
      </c>
      <c r="BH738" s="17">
        <f t="shared" si="295"/>
        <v>810000</v>
      </c>
      <c r="BI738" s="17">
        <f t="shared" si="295"/>
        <v>0</v>
      </c>
      <c r="BJ738" s="17">
        <f t="shared" si="284"/>
        <v>0</v>
      </c>
      <c r="BK738" s="17">
        <f t="shared" si="284"/>
        <v>0</v>
      </c>
      <c r="BL738" s="17">
        <f t="shared" si="284"/>
        <v>0</v>
      </c>
      <c r="BM738" s="17">
        <f t="shared" si="284"/>
        <v>0</v>
      </c>
      <c r="BN738" s="17">
        <f t="shared" si="299"/>
        <v>810000</v>
      </c>
      <c r="BO738" s="17">
        <f t="shared" si="299"/>
        <v>810000</v>
      </c>
      <c r="BP738" s="17">
        <f t="shared" si="299"/>
        <v>0</v>
      </c>
      <c r="BR738" s="17">
        <f t="shared" si="296"/>
        <v>390000</v>
      </c>
      <c r="BS738" s="10">
        <f>'დამტკ. ბიუჯ.'!H738</f>
        <v>390000</v>
      </c>
      <c r="BT738" s="10">
        <f>'დამტკ. საკუთ.'!H738</f>
        <v>0</v>
      </c>
      <c r="BU738" s="10">
        <f>'ცვლილ. ბიუჯ.'!I738</f>
        <v>0</v>
      </c>
      <c r="BV738" s="10">
        <f>'ცვლილ. საკუთ.'!I738</f>
        <v>0</v>
      </c>
      <c r="BW738" s="10">
        <f>'მთავრ. ფონდი'!I738</f>
        <v>0</v>
      </c>
      <c r="BX738" s="10">
        <f>'პრეზ. ფონდი'!I738</f>
        <v>0</v>
      </c>
      <c r="BY738" s="10">
        <f>'დაზუსტ. ნაერთი'!H738</f>
        <v>390000</v>
      </c>
      <c r="BZ738" s="10">
        <f>'დაზუსტ. ბიუჯ.'!H738</f>
        <v>390000</v>
      </c>
      <c r="CA738" s="10">
        <f>'დაზუსტ. საკუთ.'!H738</f>
        <v>0</v>
      </c>
    </row>
    <row r="739" spans="1:79" x14ac:dyDescent="0.25">
      <c r="A739" t="str">
        <f t="shared" si="285"/>
        <v>b</v>
      </c>
      <c r="B739" s="8"/>
      <c r="C739" s="9" t="s">
        <v>13</v>
      </c>
      <c r="D739" s="10">
        <f t="shared" si="286"/>
        <v>0</v>
      </c>
      <c r="E739" s="10">
        <f t="shared" si="287"/>
        <v>0</v>
      </c>
      <c r="F739" s="10">
        <f t="shared" si="288"/>
        <v>0</v>
      </c>
      <c r="G739" s="10">
        <f t="shared" si="288"/>
        <v>0</v>
      </c>
      <c r="H739" s="10">
        <f t="shared" si="288"/>
        <v>0</v>
      </c>
      <c r="I739" s="10">
        <f t="shared" si="282"/>
        <v>0</v>
      </c>
      <c r="J739" s="10">
        <f t="shared" si="282"/>
        <v>0</v>
      </c>
      <c r="K739" s="10">
        <f t="shared" si="282"/>
        <v>0</v>
      </c>
      <c r="L739" s="10">
        <f t="shared" si="282"/>
        <v>0</v>
      </c>
      <c r="M739" s="10">
        <f t="shared" si="297"/>
        <v>0</v>
      </c>
      <c r="O739" s="10">
        <f t="shared" si="289"/>
        <v>0</v>
      </c>
      <c r="P739" s="10">
        <f>'დამტკ. ბიუჯ.'!E739</f>
        <v>0</v>
      </c>
      <c r="Q739" s="10">
        <f>'დამტკ. საკუთ.'!E739</f>
        <v>0</v>
      </c>
      <c r="R739" s="10">
        <f>'ცვლილ. ბიუჯ.'!F739</f>
        <v>0</v>
      </c>
      <c r="S739" s="10">
        <f>'ცვლილ. საკუთ.'!F739</f>
        <v>0</v>
      </c>
      <c r="T739" s="10">
        <f>'მთავრ. ფონდი'!F739</f>
        <v>0</v>
      </c>
      <c r="U739" s="10">
        <f>'პრეზ. ფონდი'!F739</f>
        <v>0</v>
      </c>
      <c r="V739" s="10">
        <f>'დაზუსტ. ნაერთი'!E739</f>
        <v>0</v>
      </c>
      <c r="W739" s="10">
        <f>'დაზუსტ. ბიუჯ.'!E739</f>
        <v>0</v>
      </c>
      <c r="X739" s="10">
        <f>'დაზუსტ. საკუთ.'!E739</f>
        <v>0</v>
      </c>
      <c r="Z739" s="10">
        <f t="shared" si="290"/>
        <v>0</v>
      </c>
      <c r="AA739" s="10">
        <f>'დამტკ. ბიუჯ.'!F739</f>
        <v>0</v>
      </c>
      <c r="AB739" s="10">
        <f>'დამტკ. საკუთ.'!F739</f>
        <v>0</v>
      </c>
      <c r="AC739" s="10">
        <f>'ცვლილ. ბიუჯ.'!G739</f>
        <v>0</v>
      </c>
      <c r="AD739" s="10">
        <f>'ცვლილ. საკუთ.'!G739</f>
        <v>0</v>
      </c>
      <c r="AE739" s="10">
        <f>'მთავრ. ფონდი'!G739</f>
        <v>0</v>
      </c>
      <c r="AF739" s="10">
        <f>'პრეზ. ფონდი'!G739</f>
        <v>0</v>
      </c>
      <c r="AG739" s="10">
        <f>'დაზუსტ. ნაერთი'!F739</f>
        <v>0</v>
      </c>
      <c r="AH739" s="10">
        <f>'დაზუსტ. ბიუჯ.'!F739</f>
        <v>0</v>
      </c>
      <c r="AI739" s="10">
        <f>'დაზუსტ. საკუთ.'!F739</f>
        <v>0</v>
      </c>
      <c r="AK739" s="10">
        <f t="shared" si="291"/>
        <v>0</v>
      </c>
      <c r="AL739" s="10">
        <f t="shared" si="292"/>
        <v>0</v>
      </c>
      <c r="AM739" s="10">
        <f t="shared" si="293"/>
        <v>0</v>
      </c>
      <c r="AN739" s="10">
        <f t="shared" si="293"/>
        <v>0</v>
      </c>
      <c r="AO739" s="10">
        <f t="shared" si="293"/>
        <v>0</v>
      </c>
      <c r="AP739" s="10">
        <f t="shared" si="283"/>
        <v>0</v>
      </c>
      <c r="AQ739" s="10">
        <f t="shared" si="283"/>
        <v>0</v>
      </c>
      <c r="AR739" s="10">
        <f t="shared" si="283"/>
        <v>0</v>
      </c>
      <c r="AS739" s="10">
        <f t="shared" si="283"/>
        <v>0</v>
      </c>
      <c r="AT739" s="10">
        <f t="shared" si="298"/>
        <v>0</v>
      </c>
      <c r="AV739" s="10">
        <f t="shared" si="294"/>
        <v>0</v>
      </c>
      <c r="AW739" s="10">
        <f>'დამტკ. ბიუჯ.'!G739</f>
        <v>0</v>
      </c>
      <c r="AX739" s="10">
        <f>'დამტკ. საკუთ.'!G739</f>
        <v>0</v>
      </c>
      <c r="AY739" s="10">
        <f>'ცვლილ. ბიუჯ.'!H739</f>
        <v>0</v>
      </c>
      <c r="AZ739" s="10">
        <f>'ცვლილ. საკუთ.'!H739</f>
        <v>0</v>
      </c>
      <c r="BA739" s="10">
        <f>'მთავრ. ფონდი'!H739</f>
        <v>0</v>
      </c>
      <c r="BB739" s="10">
        <f>'პრეზ. ფონდი'!H739</f>
        <v>0</v>
      </c>
      <c r="BC739" s="10">
        <f>'დაზუსტ. ნაერთი'!G739</f>
        <v>0</v>
      </c>
      <c r="BD739" s="10">
        <f>'დაზუსტ. ბიუჯ.'!G739</f>
        <v>0</v>
      </c>
      <c r="BE739" s="10">
        <f>'დაზუსტ. საკუთ.'!G739</f>
        <v>0</v>
      </c>
      <c r="BG739" s="10">
        <f t="shared" si="295"/>
        <v>0</v>
      </c>
      <c r="BH739" s="10">
        <f t="shared" si="295"/>
        <v>0</v>
      </c>
      <c r="BI739" s="10">
        <f t="shared" si="295"/>
        <v>0</v>
      </c>
      <c r="BJ739" s="10">
        <f t="shared" si="284"/>
        <v>0</v>
      </c>
      <c r="BK739" s="10">
        <f t="shared" si="284"/>
        <v>0</v>
      </c>
      <c r="BL739" s="10">
        <f t="shared" si="284"/>
        <v>0</v>
      </c>
      <c r="BM739" s="10">
        <f t="shared" si="284"/>
        <v>0</v>
      </c>
      <c r="BN739" s="10">
        <f t="shared" si="299"/>
        <v>0</v>
      </c>
      <c r="BO739" s="10">
        <f t="shared" si="299"/>
        <v>0</v>
      </c>
      <c r="BP739" s="10">
        <f t="shared" si="299"/>
        <v>0</v>
      </c>
      <c r="BR739" s="10">
        <f t="shared" si="296"/>
        <v>0</v>
      </c>
      <c r="BS739" s="10">
        <f>'დამტკ. ბიუჯ.'!H739</f>
        <v>0</v>
      </c>
      <c r="BT739" s="10">
        <f>'დამტკ. საკუთ.'!H739</f>
        <v>0</v>
      </c>
      <c r="BU739" s="10">
        <f>'ცვლილ. ბიუჯ.'!I739</f>
        <v>0</v>
      </c>
      <c r="BV739" s="10">
        <f>'ცვლილ. საკუთ.'!I739</f>
        <v>0</v>
      </c>
      <c r="BW739" s="10">
        <f>'მთავრ. ფონდი'!I739</f>
        <v>0</v>
      </c>
      <c r="BX739" s="10">
        <f>'პრეზ. ფონდი'!I739</f>
        <v>0</v>
      </c>
      <c r="BY739" s="10">
        <f>'დაზუსტ. ნაერთი'!H739</f>
        <v>0</v>
      </c>
      <c r="BZ739" s="10">
        <f>'დაზუსტ. ბიუჯ.'!H739</f>
        <v>0</v>
      </c>
      <c r="CA739" s="10">
        <f>'დაზუსტ. საკუთ.'!H739</f>
        <v>0</v>
      </c>
    </row>
    <row r="740" spans="1:79" x14ac:dyDescent="0.25">
      <c r="A740" t="str">
        <f t="shared" si="285"/>
        <v>b</v>
      </c>
      <c r="B740" s="8"/>
      <c r="C740" s="9" t="s">
        <v>14</v>
      </c>
      <c r="D740" s="10">
        <f t="shared" si="286"/>
        <v>0</v>
      </c>
      <c r="E740" s="10">
        <f t="shared" si="287"/>
        <v>0</v>
      </c>
      <c r="F740" s="10">
        <f t="shared" si="288"/>
        <v>0</v>
      </c>
      <c r="G740" s="10">
        <f t="shared" si="288"/>
        <v>0</v>
      </c>
      <c r="H740" s="10">
        <f t="shared" si="288"/>
        <v>0</v>
      </c>
      <c r="I740" s="10">
        <f t="shared" si="282"/>
        <v>0</v>
      </c>
      <c r="J740" s="10">
        <f t="shared" si="282"/>
        <v>0</v>
      </c>
      <c r="K740" s="10">
        <f t="shared" si="282"/>
        <v>0</v>
      </c>
      <c r="L740" s="10">
        <f t="shared" si="282"/>
        <v>0</v>
      </c>
      <c r="M740" s="10">
        <f t="shared" si="297"/>
        <v>0</v>
      </c>
      <c r="O740" s="10">
        <f t="shared" si="289"/>
        <v>0</v>
      </c>
      <c r="P740" s="10">
        <f>'დამტკ. ბიუჯ.'!E740</f>
        <v>0</v>
      </c>
      <c r="Q740" s="10">
        <f>'დამტკ. საკუთ.'!E740</f>
        <v>0</v>
      </c>
      <c r="R740" s="10">
        <f>'ცვლილ. ბიუჯ.'!F740</f>
        <v>0</v>
      </c>
      <c r="S740" s="10">
        <f>'ცვლილ. საკუთ.'!F740</f>
        <v>0</v>
      </c>
      <c r="T740" s="10">
        <f>'მთავრ. ფონდი'!F740</f>
        <v>0</v>
      </c>
      <c r="U740" s="10">
        <f>'პრეზ. ფონდი'!F740</f>
        <v>0</v>
      </c>
      <c r="V740" s="10">
        <f>'დაზუსტ. ნაერთი'!E740</f>
        <v>0</v>
      </c>
      <c r="W740" s="10">
        <f>'დაზუსტ. ბიუჯ.'!E740</f>
        <v>0</v>
      </c>
      <c r="X740" s="10">
        <f>'დაზუსტ. საკუთ.'!E740</f>
        <v>0</v>
      </c>
      <c r="Z740" s="10">
        <f t="shared" si="290"/>
        <v>0</v>
      </c>
      <c r="AA740" s="10">
        <f>'დამტკ. ბიუჯ.'!F740</f>
        <v>0</v>
      </c>
      <c r="AB740" s="10">
        <f>'დამტკ. საკუთ.'!F740</f>
        <v>0</v>
      </c>
      <c r="AC740" s="10">
        <f>'ცვლილ. ბიუჯ.'!G740</f>
        <v>0</v>
      </c>
      <c r="AD740" s="10">
        <f>'ცვლილ. საკუთ.'!G740</f>
        <v>0</v>
      </c>
      <c r="AE740" s="10">
        <f>'მთავრ. ფონდი'!G740</f>
        <v>0</v>
      </c>
      <c r="AF740" s="10">
        <f>'პრეზ. ფონდი'!G740</f>
        <v>0</v>
      </c>
      <c r="AG740" s="10">
        <f>'დაზუსტ. ნაერთი'!F740</f>
        <v>0</v>
      </c>
      <c r="AH740" s="10">
        <f>'დაზუსტ. ბიუჯ.'!F740</f>
        <v>0</v>
      </c>
      <c r="AI740" s="10">
        <f>'დაზუსტ. საკუთ.'!F740</f>
        <v>0</v>
      </c>
      <c r="AK740" s="10">
        <f t="shared" si="291"/>
        <v>0</v>
      </c>
      <c r="AL740" s="10">
        <f t="shared" si="292"/>
        <v>0</v>
      </c>
      <c r="AM740" s="10">
        <f t="shared" si="293"/>
        <v>0</v>
      </c>
      <c r="AN740" s="10">
        <f t="shared" si="293"/>
        <v>0</v>
      </c>
      <c r="AO740" s="10">
        <f t="shared" si="293"/>
        <v>0</v>
      </c>
      <c r="AP740" s="10">
        <f t="shared" si="283"/>
        <v>0</v>
      </c>
      <c r="AQ740" s="10">
        <f t="shared" si="283"/>
        <v>0</v>
      </c>
      <c r="AR740" s="10">
        <f t="shared" si="283"/>
        <v>0</v>
      </c>
      <c r="AS740" s="10">
        <f t="shared" si="283"/>
        <v>0</v>
      </c>
      <c r="AT740" s="10">
        <f t="shared" si="298"/>
        <v>0</v>
      </c>
      <c r="AV740" s="10">
        <f t="shared" si="294"/>
        <v>0</v>
      </c>
      <c r="AW740" s="10">
        <f>'დამტკ. ბიუჯ.'!G740</f>
        <v>0</v>
      </c>
      <c r="AX740" s="10">
        <f>'დამტკ. საკუთ.'!G740</f>
        <v>0</v>
      </c>
      <c r="AY740" s="10">
        <f>'ცვლილ. ბიუჯ.'!H740</f>
        <v>0</v>
      </c>
      <c r="AZ740" s="10">
        <f>'ცვლილ. საკუთ.'!H740</f>
        <v>0</v>
      </c>
      <c r="BA740" s="10">
        <f>'მთავრ. ფონდი'!H740</f>
        <v>0</v>
      </c>
      <c r="BB740" s="10">
        <f>'პრეზ. ფონდი'!H740</f>
        <v>0</v>
      </c>
      <c r="BC740" s="10">
        <f>'დაზუსტ. ნაერთი'!G740</f>
        <v>0</v>
      </c>
      <c r="BD740" s="10">
        <f>'დაზუსტ. ბიუჯ.'!G740</f>
        <v>0</v>
      </c>
      <c r="BE740" s="10">
        <f>'დაზუსტ. საკუთ.'!G740</f>
        <v>0</v>
      </c>
      <c r="BG740" s="10">
        <f t="shared" si="295"/>
        <v>0</v>
      </c>
      <c r="BH740" s="10">
        <f t="shared" si="295"/>
        <v>0</v>
      </c>
      <c r="BI740" s="10">
        <f t="shared" si="295"/>
        <v>0</v>
      </c>
      <c r="BJ740" s="10">
        <f t="shared" si="284"/>
        <v>0</v>
      </c>
      <c r="BK740" s="10">
        <f t="shared" si="284"/>
        <v>0</v>
      </c>
      <c r="BL740" s="10">
        <f t="shared" si="284"/>
        <v>0</v>
      </c>
      <c r="BM740" s="10">
        <f t="shared" si="284"/>
        <v>0</v>
      </c>
      <c r="BN740" s="10">
        <f t="shared" si="299"/>
        <v>0</v>
      </c>
      <c r="BO740" s="10">
        <f t="shared" si="299"/>
        <v>0</v>
      </c>
      <c r="BP740" s="10">
        <f t="shared" si="299"/>
        <v>0</v>
      </c>
      <c r="BR740" s="10">
        <f t="shared" si="296"/>
        <v>0</v>
      </c>
      <c r="BS740" s="10">
        <f>'დამტკ. ბიუჯ.'!H740</f>
        <v>0</v>
      </c>
      <c r="BT740" s="10">
        <f>'დამტკ. საკუთ.'!H740</f>
        <v>0</v>
      </c>
      <c r="BU740" s="10">
        <f>'ცვლილ. ბიუჯ.'!I740</f>
        <v>0</v>
      </c>
      <c r="BV740" s="10">
        <f>'ცვლილ. საკუთ.'!I740</f>
        <v>0</v>
      </c>
      <c r="BW740" s="10">
        <f>'მთავრ. ფონდი'!I740</f>
        <v>0</v>
      </c>
      <c r="BX740" s="10">
        <f>'პრეზ. ფონდი'!I740</f>
        <v>0</v>
      </c>
      <c r="BY740" s="10">
        <f>'დაზუსტ. ნაერთი'!H740</f>
        <v>0</v>
      </c>
      <c r="BZ740" s="10">
        <f>'დაზუსტ. ბიუჯ.'!H740</f>
        <v>0</v>
      </c>
      <c r="CA740" s="10">
        <f>'დაზუსტ. საკუთ.'!H740</f>
        <v>0</v>
      </c>
    </row>
    <row r="741" spans="1:79" x14ac:dyDescent="0.25">
      <c r="A741" t="str">
        <f t="shared" si="285"/>
        <v>b</v>
      </c>
      <c r="B741" s="8"/>
      <c r="C741" s="9" t="s">
        <v>15</v>
      </c>
      <c r="D741" s="10">
        <f t="shared" si="286"/>
        <v>0</v>
      </c>
      <c r="E741" s="10">
        <f t="shared" si="287"/>
        <v>0</v>
      </c>
      <c r="F741" s="10">
        <f t="shared" si="288"/>
        <v>0</v>
      </c>
      <c r="G741" s="10">
        <f t="shared" si="288"/>
        <v>0</v>
      </c>
      <c r="H741" s="10">
        <f t="shared" si="288"/>
        <v>0</v>
      </c>
      <c r="I741" s="10">
        <f t="shared" si="282"/>
        <v>0</v>
      </c>
      <c r="J741" s="10">
        <f t="shared" si="282"/>
        <v>0</v>
      </c>
      <c r="K741" s="10">
        <f t="shared" si="282"/>
        <v>0</v>
      </c>
      <c r="L741" s="10">
        <f t="shared" si="282"/>
        <v>0</v>
      </c>
      <c r="M741" s="10">
        <f t="shared" si="297"/>
        <v>0</v>
      </c>
      <c r="O741" s="10">
        <f t="shared" si="289"/>
        <v>0</v>
      </c>
      <c r="P741" s="10">
        <f>'დამტკ. ბიუჯ.'!E741</f>
        <v>0</v>
      </c>
      <c r="Q741" s="10">
        <f>'დამტკ. საკუთ.'!E741</f>
        <v>0</v>
      </c>
      <c r="R741" s="10">
        <f>'ცვლილ. ბიუჯ.'!F741</f>
        <v>0</v>
      </c>
      <c r="S741" s="10">
        <f>'ცვლილ. საკუთ.'!F741</f>
        <v>0</v>
      </c>
      <c r="T741" s="10">
        <f>'მთავრ. ფონდი'!F741</f>
        <v>0</v>
      </c>
      <c r="U741" s="10">
        <f>'პრეზ. ფონდი'!F741</f>
        <v>0</v>
      </c>
      <c r="V741" s="10">
        <f>'დაზუსტ. ნაერთი'!E741</f>
        <v>0</v>
      </c>
      <c r="W741" s="10">
        <f>'დაზუსტ. ბიუჯ.'!E741</f>
        <v>0</v>
      </c>
      <c r="X741" s="10">
        <f>'დაზუსტ. საკუთ.'!E741</f>
        <v>0</v>
      </c>
      <c r="Z741" s="10">
        <f t="shared" si="290"/>
        <v>0</v>
      </c>
      <c r="AA741" s="10">
        <f>'დამტკ. ბიუჯ.'!F741</f>
        <v>0</v>
      </c>
      <c r="AB741" s="10">
        <f>'დამტკ. საკუთ.'!F741</f>
        <v>0</v>
      </c>
      <c r="AC741" s="10">
        <f>'ცვლილ. ბიუჯ.'!G741</f>
        <v>0</v>
      </c>
      <c r="AD741" s="10">
        <f>'ცვლილ. საკუთ.'!G741</f>
        <v>0</v>
      </c>
      <c r="AE741" s="10">
        <f>'მთავრ. ფონდი'!G741</f>
        <v>0</v>
      </c>
      <c r="AF741" s="10">
        <f>'პრეზ. ფონდი'!G741</f>
        <v>0</v>
      </c>
      <c r="AG741" s="10">
        <f>'დაზუსტ. ნაერთი'!F741</f>
        <v>0</v>
      </c>
      <c r="AH741" s="10">
        <f>'დაზუსტ. ბიუჯ.'!F741</f>
        <v>0</v>
      </c>
      <c r="AI741" s="10">
        <f>'დაზუსტ. საკუთ.'!F741</f>
        <v>0</v>
      </c>
      <c r="AK741" s="10">
        <f t="shared" si="291"/>
        <v>0</v>
      </c>
      <c r="AL741" s="10">
        <f t="shared" si="292"/>
        <v>0</v>
      </c>
      <c r="AM741" s="10">
        <f t="shared" si="293"/>
        <v>0</v>
      </c>
      <c r="AN741" s="10">
        <f t="shared" si="293"/>
        <v>0</v>
      </c>
      <c r="AO741" s="10">
        <f t="shared" si="293"/>
        <v>0</v>
      </c>
      <c r="AP741" s="10">
        <f t="shared" si="283"/>
        <v>0</v>
      </c>
      <c r="AQ741" s="10">
        <f t="shared" si="283"/>
        <v>0</v>
      </c>
      <c r="AR741" s="10">
        <f t="shared" si="283"/>
        <v>0</v>
      </c>
      <c r="AS741" s="10">
        <f t="shared" si="283"/>
        <v>0</v>
      </c>
      <c r="AT741" s="10">
        <f t="shared" si="298"/>
        <v>0</v>
      </c>
      <c r="AV741" s="10">
        <f t="shared" si="294"/>
        <v>0</v>
      </c>
      <c r="AW741" s="10">
        <f>'დამტკ. ბიუჯ.'!G741</f>
        <v>0</v>
      </c>
      <c r="AX741" s="10">
        <f>'დამტკ. საკუთ.'!G741</f>
        <v>0</v>
      </c>
      <c r="AY741" s="10">
        <f>'ცვლილ. ბიუჯ.'!H741</f>
        <v>0</v>
      </c>
      <c r="AZ741" s="10">
        <f>'ცვლილ. საკუთ.'!H741</f>
        <v>0</v>
      </c>
      <c r="BA741" s="10">
        <f>'მთავრ. ფონდი'!H741</f>
        <v>0</v>
      </c>
      <c r="BB741" s="10">
        <f>'პრეზ. ფონდი'!H741</f>
        <v>0</v>
      </c>
      <c r="BC741" s="10">
        <f>'დაზუსტ. ნაერთი'!G741</f>
        <v>0</v>
      </c>
      <c r="BD741" s="10">
        <f>'დაზუსტ. ბიუჯ.'!G741</f>
        <v>0</v>
      </c>
      <c r="BE741" s="10">
        <f>'დაზუსტ. საკუთ.'!G741</f>
        <v>0</v>
      </c>
      <c r="BG741" s="10">
        <f t="shared" si="295"/>
        <v>0</v>
      </c>
      <c r="BH741" s="10">
        <f t="shared" si="295"/>
        <v>0</v>
      </c>
      <c r="BI741" s="10">
        <f t="shared" si="295"/>
        <v>0</v>
      </c>
      <c r="BJ741" s="10">
        <f t="shared" si="284"/>
        <v>0</v>
      </c>
      <c r="BK741" s="10">
        <f t="shared" si="284"/>
        <v>0</v>
      </c>
      <c r="BL741" s="10">
        <f t="shared" si="284"/>
        <v>0</v>
      </c>
      <c r="BM741" s="10">
        <f t="shared" si="284"/>
        <v>0</v>
      </c>
      <c r="BN741" s="10">
        <f t="shared" si="299"/>
        <v>0</v>
      </c>
      <c r="BO741" s="10">
        <f t="shared" si="299"/>
        <v>0</v>
      </c>
      <c r="BP741" s="10">
        <f t="shared" si="299"/>
        <v>0</v>
      </c>
      <c r="BR741" s="10">
        <f t="shared" si="296"/>
        <v>0</v>
      </c>
      <c r="BS741" s="10">
        <f>'დამტკ. ბიუჯ.'!H741</f>
        <v>0</v>
      </c>
      <c r="BT741" s="10">
        <f>'დამტკ. საკუთ.'!H741</f>
        <v>0</v>
      </c>
      <c r="BU741" s="10">
        <f>'ცვლილ. ბიუჯ.'!I741</f>
        <v>0</v>
      </c>
      <c r="BV741" s="10">
        <f>'ცვლილ. საკუთ.'!I741</f>
        <v>0</v>
      </c>
      <c r="BW741" s="10">
        <f>'მთავრ. ფონდი'!I741</f>
        <v>0</v>
      </c>
      <c r="BX741" s="10">
        <f>'პრეზ. ფონდი'!I741</f>
        <v>0</v>
      </c>
      <c r="BY741" s="10">
        <f>'დაზუსტ. ნაერთი'!H741</f>
        <v>0</v>
      </c>
      <c r="BZ741" s="10">
        <f>'დაზუსტ. ბიუჯ.'!H741</f>
        <v>0</v>
      </c>
      <c r="CA741" s="10">
        <f>'დაზუსტ. საკუთ.'!H741</f>
        <v>0</v>
      </c>
    </row>
    <row r="742" spans="1:79" x14ac:dyDescent="0.25">
      <c r="A742" t="str">
        <f t="shared" si="285"/>
        <v>b</v>
      </c>
      <c r="B742" s="8"/>
      <c r="C742" s="9" t="s">
        <v>16</v>
      </c>
      <c r="D742" s="10">
        <f t="shared" si="286"/>
        <v>0</v>
      </c>
      <c r="E742" s="10">
        <f t="shared" si="287"/>
        <v>0</v>
      </c>
      <c r="F742" s="10">
        <f t="shared" si="288"/>
        <v>0</v>
      </c>
      <c r="G742" s="10">
        <f t="shared" si="288"/>
        <v>0</v>
      </c>
      <c r="H742" s="10">
        <f t="shared" si="288"/>
        <v>0</v>
      </c>
      <c r="I742" s="10">
        <f t="shared" si="282"/>
        <v>0</v>
      </c>
      <c r="J742" s="10">
        <f t="shared" si="282"/>
        <v>0</v>
      </c>
      <c r="K742" s="10">
        <f t="shared" si="282"/>
        <v>0</v>
      </c>
      <c r="L742" s="10">
        <f t="shared" si="282"/>
        <v>0</v>
      </c>
      <c r="M742" s="10">
        <f t="shared" si="297"/>
        <v>0</v>
      </c>
      <c r="O742" s="10">
        <f t="shared" si="289"/>
        <v>0</v>
      </c>
      <c r="P742" s="10">
        <f>'დამტკ. ბიუჯ.'!E742</f>
        <v>0</v>
      </c>
      <c r="Q742" s="10">
        <f>'დამტკ. საკუთ.'!E742</f>
        <v>0</v>
      </c>
      <c r="R742" s="10">
        <f>'ცვლილ. ბიუჯ.'!F742</f>
        <v>0</v>
      </c>
      <c r="S742" s="10">
        <f>'ცვლილ. საკუთ.'!F742</f>
        <v>0</v>
      </c>
      <c r="T742" s="10">
        <f>'მთავრ. ფონდი'!F742</f>
        <v>0</v>
      </c>
      <c r="U742" s="10">
        <f>'პრეზ. ფონდი'!F742</f>
        <v>0</v>
      </c>
      <c r="V742" s="10">
        <f>'დაზუსტ. ნაერთი'!E742</f>
        <v>0</v>
      </c>
      <c r="W742" s="10">
        <f>'დაზუსტ. ბიუჯ.'!E742</f>
        <v>0</v>
      </c>
      <c r="X742" s="10">
        <f>'დაზუსტ. საკუთ.'!E742</f>
        <v>0</v>
      </c>
      <c r="Z742" s="10">
        <f t="shared" si="290"/>
        <v>0</v>
      </c>
      <c r="AA742" s="10">
        <f>'დამტკ. ბიუჯ.'!F742</f>
        <v>0</v>
      </c>
      <c r="AB742" s="10">
        <f>'დამტკ. საკუთ.'!F742</f>
        <v>0</v>
      </c>
      <c r="AC742" s="10">
        <f>'ცვლილ. ბიუჯ.'!G742</f>
        <v>0</v>
      </c>
      <c r="AD742" s="10">
        <f>'ცვლილ. საკუთ.'!G742</f>
        <v>0</v>
      </c>
      <c r="AE742" s="10">
        <f>'მთავრ. ფონდი'!G742</f>
        <v>0</v>
      </c>
      <c r="AF742" s="10">
        <f>'პრეზ. ფონდი'!G742</f>
        <v>0</v>
      </c>
      <c r="AG742" s="10">
        <f>'დაზუსტ. ნაერთი'!F742</f>
        <v>0</v>
      </c>
      <c r="AH742" s="10">
        <f>'დაზუსტ. ბიუჯ.'!F742</f>
        <v>0</v>
      </c>
      <c r="AI742" s="10">
        <f>'დაზუსტ. საკუთ.'!F742</f>
        <v>0</v>
      </c>
      <c r="AK742" s="10">
        <f t="shared" si="291"/>
        <v>0</v>
      </c>
      <c r="AL742" s="10">
        <f t="shared" si="292"/>
        <v>0</v>
      </c>
      <c r="AM742" s="10">
        <f t="shared" si="293"/>
        <v>0</v>
      </c>
      <c r="AN742" s="10">
        <f t="shared" si="293"/>
        <v>0</v>
      </c>
      <c r="AO742" s="10">
        <f t="shared" si="293"/>
        <v>0</v>
      </c>
      <c r="AP742" s="10">
        <f t="shared" si="283"/>
        <v>0</v>
      </c>
      <c r="AQ742" s="10">
        <f t="shared" si="283"/>
        <v>0</v>
      </c>
      <c r="AR742" s="10">
        <f t="shared" si="283"/>
        <v>0</v>
      </c>
      <c r="AS742" s="10">
        <f t="shared" si="283"/>
        <v>0</v>
      </c>
      <c r="AT742" s="10">
        <f t="shared" si="298"/>
        <v>0</v>
      </c>
      <c r="AV742" s="10">
        <f t="shared" si="294"/>
        <v>0</v>
      </c>
      <c r="AW742" s="10">
        <f>'დამტკ. ბიუჯ.'!G742</f>
        <v>0</v>
      </c>
      <c r="AX742" s="10">
        <f>'დამტკ. საკუთ.'!G742</f>
        <v>0</v>
      </c>
      <c r="AY742" s="10">
        <f>'ცვლილ. ბიუჯ.'!H742</f>
        <v>0</v>
      </c>
      <c r="AZ742" s="10">
        <f>'ცვლილ. საკუთ.'!H742</f>
        <v>0</v>
      </c>
      <c r="BA742" s="10">
        <f>'მთავრ. ფონდი'!H742</f>
        <v>0</v>
      </c>
      <c r="BB742" s="10">
        <f>'პრეზ. ფონდი'!H742</f>
        <v>0</v>
      </c>
      <c r="BC742" s="10">
        <f>'დაზუსტ. ნაერთი'!G742</f>
        <v>0</v>
      </c>
      <c r="BD742" s="10">
        <f>'დაზუსტ. ბიუჯ.'!G742</f>
        <v>0</v>
      </c>
      <c r="BE742" s="10">
        <f>'დაზუსტ. საკუთ.'!G742</f>
        <v>0</v>
      </c>
      <c r="BG742" s="10">
        <f t="shared" si="295"/>
        <v>0</v>
      </c>
      <c r="BH742" s="10">
        <f t="shared" si="295"/>
        <v>0</v>
      </c>
      <c r="BI742" s="10">
        <f t="shared" si="295"/>
        <v>0</v>
      </c>
      <c r="BJ742" s="10">
        <f t="shared" si="284"/>
        <v>0</v>
      </c>
      <c r="BK742" s="10">
        <f t="shared" si="284"/>
        <v>0</v>
      </c>
      <c r="BL742" s="10">
        <f t="shared" si="284"/>
        <v>0</v>
      </c>
      <c r="BM742" s="10">
        <f t="shared" si="284"/>
        <v>0</v>
      </c>
      <c r="BN742" s="10">
        <f t="shared" si="299"/>
        <v>0</v>
      </c>
      <c r="BO742" s="10">
        <f t="shared" si="299"/>
        <v>0</v>
      </c>
      <c r="BP742" s="10">
        <f t="shared" si="299"/>
        <v>0</v>
      </c>
      <c r="BR742" s="10">
        <f t="shared" si="296"/>
        <v>0</v>
      </c>
      <c r="BS742" s="10">
        <f>'დამტკ. ბიუჯ.'!H742</f>
        <v>0</v>
      </c>
      <c r="BT742" s="10">
        <f>'დამტკ. საკუთ.'!H742</f>
        <v>0</v>
      </c>
      <c r="BU742" s="10">
        <f>'ცვლილ. ბიუჯ.'!I742</f>
        <v>0</v>
      </c>
      <c r="BV742" s="10">
        <f>'ცვლილ. საკუთ.'!I742</f>
        <v>0</v>
      </c>
      <c r="BW742" s="10">
        <f>'მთავრ. ფონდი'!I742</f>
        <v>0</v>
      </c>
      <c r="BX742" s="10">
        <f>'პრეზ. ფონდი'!I742</f>
        <v>0</v>
      </c>
      <c r="BY742" s="10">
        <f>'დაზუსტ. ნაერთი'!H742</f>
        <v>0</v>
      </c>
      <c r="BZ742" s="10">
        <f>'დაზუსტ. ბიუჯ.'!H742</f>
        <v>0</v>
      </c>
      <c r="CA742" s="10">
        <f>'დაზუსტ. საკუთ.'!H742</f>
        <v>0</v>
      </c>
    </row>
    <row r="743" spans="1:79" x14ac:dyDescent="0.25">
      <c r="A743" t="str">
        <f t="shared" si="285"/>
        <v>b</v>
      </c>
      <c r="B743" s="8"/>
      <c r="C743" s="9" t="s">
        <v>17</v>
      </c>
      <c r="D743" s="10">
        <f t="shared" si="286"/>
        <v>0</v>
      </c>
      <c r="E743" s="10">
        <f t="shared" si="287"/>
        <v>0</v>
      </c>
      <c r="F743" s="10">
        <f t="shared" si="288"/>
        <v>0</v>
      </c>
      <c r="G743" s="10">
        <f t="shared" si="288"/>
        <v>0</v>
      </c>
      <c r="H743" s="10">
        <f t="shared" si="288"/>
        <v>0</v>
      </c>
      <c r="I743" s="10">
        <f t="shared" si="282"/>
        <v>0</v>
      </c>
      <c r="J743" s="10">
        <f t="shared" si="282"/>
        <v>0</v>
      </c>
      <c r="K743" s="10">
        <f t="shared" si="282"/>
        <v>0</v>
      </c>
      <c r="L743" s="10">
        <f t="shared" si="282"/>
        <v>0</v>
      </c>
      <c r="M743" s="10">
        <f t="shared" si="297"/>
        <v>0</v>
      </c>
      <c r="O743" s="10">
        <f t="shared" si="289"/>
        <v>0</v>
      </c>
      <c r="P743" s="10">
        <f>'დამტკ. ბიუჯ.'!E743</f>
        <v>0</v>
      </c>
      <c r="Q743" s="10">
        <f>'დამტკ. საკუთ.'!E743</f>
        <v>0</v>
      </c>
      <c r="R743" s="10">
        <f>'ცვლილ. ბიუჯ.'!F743</f>
        <v>0</v>
      </c>
      <c r="S743" s="10">
        <f>'ცვლილ. საკუთ.'!F743</f>
        <v>0</v>
      </c>
      <c r="T743" s="10">
        <f>'მთავრ. ფონდი'!F743</f>
        <v>0</v>
      </c>
      <c r="U743" s="10">
        <f>'პრეზ. ფონდი'!F743</f>
        <v>0</v>
      </c>
      <c r="V743" s="10">
        <f>'დაზუსტ. ნაერთი'!E743</f>
        <v>0</v>
      </c>
      <c r="W743" s="10">
        <f>'დაზუსტ. ბიუჯ.'!E743</f>
        <v>0</v>
      </c>
      <c r="X743" s="10">
        <f>'დაზუსტ. საკუთ.'!E743</f>
        <v>0</v>
      </c>
      <c r="Z743" s="10">
        <f t="shared" si="290"/>
        <v>0</v>
      </c>
      <c r="AA743" s="10">
        <f>'დამტკ. ბიუჯ.'!F743</f>
        <v>0</v>
      </c>
      <c r="AB743" s="10">
        <f>'დამტკ. საკუთ.'!F743</f>
        <v>0</v>
      </c>
      <c r="AC743" s="10">
        <f>'ცვლილ. ბიუჯ.'!G743</f>
        <v>0</v>
      </c>
      <c r="AD743" s="10">
        <f>'ცვლილ. საკუთ.'!G743</f>
        <v>0</v>
      </c>
      <c r="AE743" s="10">
        <f>'მთავრ. ფონდი'!G743</f>
        <v>0</v>
      </c>
      <c r="AF743" s="10">
        <f>'პრეზ. ფონდი'!G743</f>
        <v>0</v>
      </c>
      <c r="AG743" s="10">
        <f>'დაზუსტ. ნაერთი'!F743</f>
        <v>0</v>
      </c>
      <c r="AH743" s="10">
        <f>'დაზუსტ. ბიუჯ.'!F743</f>
        <v>0</v>
      </c>
      <c r="AI743" s="10">
        <f>'დაზუსტ. საკუთ.'!F743</f>
        <v>0</v>
      </c>
      <c r="AK743" s="10">
        <f t="shared" si="291"/>
        <v>0</v>
      </c>
      <c r="AL743" s="10">
        <f t="shared" si="292"/>
        <v>0</v>
      </c>
      <c r="AM743" s="10">
        <f t="shared" si="293"/>
        <v>0</v>
      </c>
      <c r="AN743" s="10">
        <f t="shared" si="293"/>
        <v>0</v>
      </c>
      <c r="AO743" s="10">
        <f t="shared" si="293"/>
        <v>0</v>
      </c>
      <c r="AP743" s="10">
        <f t="shared" si="283"/>
        <v>0</v>
      </c>
      <c r="AQ743" s="10">
        <f t="shared" si="283"/>
        <v>0</v>
      </c>
      <c r="AR743" s="10">
        <f t="shared" si="283"/>
        <v>0</v>
      </c>
      <c r="AS743" s="10">
        <f t="shared" si="283"/>
        <v>0</v>
      </c>
      <c r="AT743" s="10">
        <f t="shared" si="298"/>
        <v>0</v>
      </c>
      <c r="AV743" s="10">
        <f t="shared" si="294"/>
        <v>0</v>
      </c>
      <c r="AW743" s="10">
        <f>'დამტკ. ბიუჯ.'!G743</f>
        <v>0</v>
      </c>
      <c r="AX743" s="10">
        <f>'დამტკ. საკუთ.'!G743</f>
        <v>0</v>
      </c>
      <c r="AY743" s="10">
        <f>'ცვლილ. ბიუჯ.'!H743</f>
        <v>0</v>
      </c>
      <c r="AZ743" s="10">
        <f>'ცვლილ. საკუთ.'!H743</f>
        <v>0</v>
      </c>
      <c r="BA743" s="10">
        <f>'მთავრ. ფონდი'!H743</f>
        <v>0</v>
      </c>
      <c r="BB743" s="10">
        <f>'პრეზ. ფონდი'!H743</f>
        <v>0</v>
      </c>
      <c r="BC743" s="10">
        <f>'დაზუსტ. ნაერთი'!G743</f>
        <v>0</v>
      </c>
      <c r="BD743" s="10">
        <f>'დაზუსტ. ბიუჯ.'!G743</f>
        <v>0</v>
      </c>
      <c r="BE743" s="10">
        <f>'დაზუსტ. საკუთ.'!G743</f>
        <v>0</v>
      </c>
      <c r="BG743" s="10">
        <f t="shared" si="295"/>
        <v>0</v>
      </c>
      <c r="BH743" s="10">
        <f t="shared" si="295"/>
        <v>0</v>
      </c>
      <c r="BI743" s="10">
        <f t="shared" si="295"/>
        <v>0</v>
      </c>
      <c r="BJ743" s="10">
        <f t="shared" si="284"/>
        <v>0</v>
      </c>
      <c r="BK743" s="10">
        <f t="shared" si="284"/>
        <v>0</v>
      </c>
      <c r="BL743" s="10">
        <f t="shared" si="284"/>
        <v>0</v>
      </c>
      <c r="BM743" s="10">
        <f t="shared" si="284"/>
        <v>0</v>
      </c>
      <c r="BN743" s="10">
        <f t="shared" si="299"/>
        <v>0</v>
      </c>
      <c r="BO743" s="10">
        <f t="shared" si="299"/>
        <v>0</v>
      </c>
      <c r="BP743" s="10">
        <f t="shared" si="299"/>
        <v>0</v>
      </c>
      <c r="BR743" s="10">
        <f t="shared" si="296"/>
        <v>0</v>
      </c>
      <c r="BS743" s="10">
        <f>'დამტკ. ბიუჯ.'!H743</f>
        <v>0</v>
      </c>
      <c r="BT743" s="10">
        <f>'დამტკ. საკუთ.'!H743</f>
        <v>0</v>
      </c>
      <c r="BU743" s="10">
        <f>'ცვლილ. ბიუჯ.'!I743</f>
        <v>0</v>
      </c>
      <c r="BV743" s="10">
        <f>'ცვლილ. საკუთ.'!I743</f>
        <v>0</v>
      </c>
      <c r="BW743" s="10">
        <f>'მთავრ. ფონდი'!I743</f>
        <v>0</v>
      </c>
      <c r="BX743" s="10">
        <f>'პრეზ. ფონდი'!I743</f>
        <v>0</v>
      </c>
      <c r="BY743" s="10">
        <f>'დაზუსტ. ნაერთი'!H743</f>
        <v>0</v>
      </c>
      <c r="BZ743" s="10">
        <f>'დაზუსტ. ბიუჯ.'!H743</f>
        <v>0</v>
      </c>
      <c r="CA743" s="10">
        <f>'დაზუსტ. საკუთ.'!H743</f>
        <v>0</v>
      </c>
    </row>
    <row r="744" spans="1:79" x14ac:dyDescent="0.25">
      <c r="A744" t="str">
        <f t="shared" si="285"/>
        <v>b</v>
      </c>
      <c r="B744" s="5"/>
      <c r="C744" s="6" t="s">
        <v>18</v>
      </c>
      <c r="D744" s="7">
        <f t="shared" si="286"/>
        <v>0</v>
      </c>
      <c r="E744" s="7">
        <f t="shared" si="287"/>
        <v>0</v>
      </c>
      <c r="F744" s="7">
        <f t="shared" si="288"/>
        <v>0</v>
      </c>
      <c r="G744" s="7">
        <f t="shared" si="288"/>
        <v>0</v>
      </c>
      <c r="H744" s="7">
        <f t="shared" si="288"/>
        <v>0</v>
      </c>
      <c r="I744" s="7">
        <f t="shared" si="282"/>
        <v>0</v>
      </c>
      <c r="J744" s="7">
        <f t="shared" si="282"/>
        <v>0</v>
      </c>
      <c r="K744" s="7">
        <f t="shared" si="282"/>
        <v>0</v>
      </c>
      <c r="L744" s="7">
        <f t="shared" si="282"/>
        <v>0</v>
      </c>
      <c r="M744" s="7">
        <f t="shared" si="297"/>
        <v>0</v>
      </c>
      <c r="O744" s="7">
        <f t="shared" si="289"/>
        <v>0</v>
      </c>
      <c r="P744" s="7">
        <f>'დამტკ. ბიუჯ.'!E744</f>
        <v>0</v>
      </c>
      <c r="Q744" s="7">
        <f>'დამტკ. საკუთ.'!E744</f>
        <v>0</v>
      </c>
      <c r="R744" s="7">
        <f>'ცვლილ. ბიუჯ.'!F744</f>
        <v>0</v>
      </c>
      <c r="S744" s="7">
        <f>'ცვლილ. საკუთ.'!F744</f>
        <v>0</v>
      </c>
      <c r="T744" s="7">
        <f>'მთავრ. ფონდი'!F744</f>
        <v>0</v>
      </c>
      <c r="U744" s="7">
        <f>'პრეზ. ფონდი'!F744</f>
        <v>0</v>
      </c>
      <c r="V744" s="7">
        <f>'დაზუსტ. ნაერთი'!E744</f>
        <v>0</v>
      </c>
      <c r="W744" s="7">
        <f>'დაზუსტ. ბიუჯ.'!E744</f>
        <v>0</v>
      </c>
      <c r="X744" s="7">
        <f>'დაზუსტ. საკუთ.'!E744</f>
        <v>0</v>
      </c>
      <c r="Z744" s="7">
        <f t="shared" si="290"/>
        <v>0</v>
      </c>
      <c r="AA744" s="7">
        <f>'დამტკ. ბიუჯ.'!F744</f>
        <v>0</v>
      </c>
      <c r="AB744" s="7">
        <f>'დამტკ. საკუთ.'!F744</f>
        <v>0</v>
      </c>
      <c r="AC744" s="7">
        <f>'ცვლილ. ბიუჯ.'!G744</f>
        <v>0</v>
      </c>
      <c r="AD744" s="7">
        <f>'ცვლილ. საკუთ.'!G744</f>
        <v>0</v>
      </c>
      <c r="AE744" s="7">
        <f>'მთავრ. ფონდი'!G744</f>
        <v>0</v>
      </c>
      <c r="AF744" s="7">
        <f>'პრეზ. ფონდი'!G744</f>
        <v>0</v>
      </c>
      <c r="AG744" s="7">
        <f>'დაზუსტ. ნაერთი'!F744</f>
        <v>0</v>
      </c>
      <c r="AH744" s="7">
        <f>'დაზუსტ. ბიუჯ.'!F744</f>
        <v>0</v>
      </c>
      <c r="AI744" s="7">
        <f>'დაზუსტ. საკუთ.'!F744</f>
        <v>0</v>
      </c>
      <c r="AK744" s="7">
        <f t="shared" si="291"/>
        <v>0</v>
      </c>
      <c r="AL744" s="7">
        <f t="shared" si="292"/>
        <v>0</v>
      </c>
      <c r="AM744" s="7">
        <f t="shared" si="293"/>
        <v>0</v>
      </c>
      <c r="AN744" s="7">
        <f t="shared" si="293"/>
        <v>0</v>
      </c>
      <c r="AO744" s="7">
        <f t="shared" si="293"/>
        <v>0</v>
      </c>
      <c r="AP744" s="7">
        <f t="shared" si="283"/>
        <v>0</v>
      </c>
      <c r="AQ744" s="7">
        <f t="shared" si="283"/>
        <v>0</v>
      </c>
      <c r="AR744" s="7">
        <f t="shared" si="283"/>
        <v>0</v>
      </c>
      <c r="AS744" s="7">
        <f t="shared" si="283"/>
        <v>0</v>
      </c>
      <c r="AT744" s="7">
        <f t="shared" si="298"/>
        <v>0</v>
      </c>
      <c r="AV744" s="7">
        <f t="shared" si="294"/>
        <v>0</v>
      </c>
      <c r="AW744" s="7">
        <f>'დამტკ. ბიუჯ.'!G744</f>
        <v>0</v>
      </c>
      <c r="AX744" s="7">
        <f>'დამტკ. საკუთ.'!G744</f>
        <v>0</v>
      </c>
      <c r="AY744" s="7">
        <f>'ცვლილ. ბიუჯ.'!H744</f>
        <v>0</v>
      </c>
      <c r="AZ744" s="7">
        <f>'ცვლილ. საკუთ.'!H744</f>
        <v>0</v>
      </c>
      <c r="BA744" s="7">
        <f>'მთავრ. ფონდი'!H744</f>
        <v>0</v>
      </c>
      <c r="BB744" s="7">
        <f>'პრეზ. ფონდი'!H744</f>
        <v>0</v>
      </c>
      <c r="BC744" s="7">
        <f>'დაზუსტ. ნაერთი'!G744</f>
        <v>0</v>
      </c>
      <c r="BD744" s="7">
        <f>'დაზუსტ. ბიუჯ.'!G744</f>
        <v>0</v>
      </c>
      <c r="BE744" s="7">
        <f>'დაზუსტ. საკუთ.'!G744</f>
        <v>0</v>
      </c>
      <c r="BG744" s="7">
        <f t="shared" si="295"/>
        <v>0</v>
      </c>
      <c r="BH744" s="7">
        <f t="shared" si="295"/>
        <v>0</v>
      </c>
      <c r="BI744" s="7">
        <f t="shared" si="295"/>
        <v>0</v>
      </c>
      <c r="BJ744" s="7">
        <f t="shared" si="284"/>
        <v>0</v>
      </c>
      <c r="BK744" s="7">
        <f t="shared" si="284"/>
        <v>0</v>
      </c>
      <c r="BL744" s="7">
        <f t="shared" si="284"/>
        <v>0</v>
      </c>
      <c r="BM744" s="7">
        <f t="shared" si="284"/>
        <v>0</v>
      </c>
      <c r="BN744" s="7">
        <f t="shared" si="299"/>
        <v>0</v>
      </c>
      <c r="BO744" s="7">
        <f t="shared" si="299"/>
        <v>0</v>
      </c>
      <c r="BP744" s="7">
        <f t="shared" si="299"/>
        <v>0</v>
      </c>
      <c r="BR744" s="7">
        <f t="shared" si="296"/>
        <v>0</v>
      </c>
      <c r="BS744" s="7">
        <f>'დამტკ. ბიუჯ.'!H744</f>
        <v>0</v>
      </c>
      <c r="BT744" s="7">
        <f>'დამტკ. საკუთ.'!H744</f>
        <v>0</v>
      </c>
      <c r="BU744" s="7">
        <f>'ცვლილ. ბიუჯ.'!I744</f>
        <v>0</v>
      </c>
      <c r="BV744" s="7">
        <f>'ცვლილ. საკუთ.'!I744</f>
        <v>0</v>
      </c>
      <c r="BW744" s="7">
        <f>'მთავრ. ფონდი'!I744</f>
        <v>0</v>
      </c>
      <c r="BX744" s="7">
        <f>'პრეზ. ფონდი'!I744</f>
        <v>0</v>
      </c>
      <c r="BY744" s="7">
        <f>'დაზუსტ. ნაერთი'!H744</f>
        <v>0</v>
      </c>
      <c r="BZ744" s="7">
        <f>'დაზუსტ. ბიუჯ.'!H744</f>
        <v>0</v>
      </c>
      <c r="CA744" s="7">
        <f>'დაზუსტ. საკუთ.'!H744</f>
        <v>0</v>
      </c>
    </row>
    <row r="745" spans="1:79" x14ac:dyDescent="0.25">
      <c r="A745" t="str">
        <f t="shared" si="285"/>
        <v>b</v>
      </c>
      <c r="B745" s="5"/>
      <c r="C745" s="6" t="s">
        <v>19</v>
      </c>
      <c r="D745" s="7">
        <f t="shared" si="286"/>
        <v>0</v>
      </c>
      <c r="E745" s="7">
        <f t="shared" si="287"/>
        <v>0</v>
      </c>
      <c r="F745" s="7">
        <f t="shared" si="288"/>
        <v>0</v>
      </c>
      <c r="G745" s="7">
        <f t="shared" si="288"/>
        <v>0</v>
      </c>
      <c r="H745" s="7">
        <f t="shared" si="288"/>
        <v>0</v>
      </c>
      <c r="I745" s="7">
        <f t="shared" si="282"/>
        <v>0</v>
      </c>
      <c r="J745" s="7">
        <f t="shared" si="282"/>
        <v>0</v>
      </c>
      <c r="K745" s="7">
        <f t="shared" si="282"/>
        <v>0</v>
      </c>
      <c r="L745" s="7">
        <f t="shared" si="282"/>
        <v>0</v>
      </c>
      <c r="M745" s="7">
        <f t="shared" si="297"/>
        <v>0</v>
      </c>
      <c r="O745" s="7">
        <f t="shared" si="289"/>
        <v>0</v>
      </c>
      <c r="P745" s="7">
        <f>'დამტკ. ბიუჯ.'!E745</f>
        <v>0</v>
      </c>
      <c r="Q745" s="7">
        <f>'დამტკ. საკუთ.'!E745</f>
        <v>0</v>
      </c>
      <c r="R745" s="7">
        <f>'ცვლილ. ბიუჯ.'!F745</f>
        <v>0</v>
      </c>
      <c r="S745" s="7">
        <f>'ცვლილ. საკუთ.'!F745</f>
        <v>0</v>
      </c>
      <c r="T745" s="7">
        <f>'მთავრ. ფონდი'!F745</f>
        <v>0</v>
      </c>
      <c r="U745" s="7">
        <f>'პრეზ. ფონდი'!F745</f>
        <v>0</v>
      </c>
      <c r="V745" s="7">
        <f>'დაზუსტ. ნაერთი'!E745</f>
        <v>0</v>
      </c>
      <c r="W745" s="7">
        <f>'დაზუსტ. ბიუჯ.'!E745</f>
        <v>0</v>
      </c>
      <c r="X745" s="7">
        <f>'დაზუსტ. საკუთ.'!E745</f>
        <v>0</v>
      </c>
      <c r="Z745" s="7">
        <f t="shared" si="290"/>
        <v>0</v>
      </c>
      <c r="AA745" s="7">
        <f>'დამტკ. ბიუჯ.'!F745</f>
        <v>0</v>
      </c>
      <c r="AB745" s="7">
        <f>'დამტკ. საკუთ.'!F745</f>
        <v>0</v>
      </c>
      <c r="AC745" s="7">
        <f>'ცვლილ. ბიუჯ.'!G745</f>
        <v>0</v>
      </c>
      <c r="AD745" s="7">
        <f>'ცვლილ. საკუთ.'!G745</f>
        <v>0</v>
      </c>
      <c r="AE745" s="7">
        <f>'მთავრ. ფონდი'!G745</f>
        <v>0</v>
      </c>
      <c r="AF745" s="7">
        <f>'პრეზ. ფონდი'!G745</f>
        <v>0</v>
      </c>
      <c r="AG745" s="7">
        <f>'დაზუსტ. ნაერთი'!F745</f>
        <v>0</v>
      </c>
      <c r="AH745" s="7">
        <f>'დაზუსტ. ბიუჯ.'!F745</f>
        <v>0</v>
      </c>
      <c r="AI745" s="7">
        <f>'დაზუსტ. საკუთ.'!F745</f>
        <v>0</v>
      </c>
      <c r="AK745" s="7">
        <f t="shared" si="291"/>
        <v>0</v>
      </c>
      <c r="AL745" s="7">
        <f t="shared" si="292"/>
        <v>0</v>
      </c>
      <c r="AM745" s="7">
        <f t="shared" si="293"/>
        <v>0</v>
      </c>
      <c r="AN745" s="7">
        <f t="shared" si="293"/>
        <v>0</v>
      </c>
      <c r="AO745" s="7">
        <f t="shared" si="293"/>
        <v>0</v>
      </c>
      <c r="AP745" s="7">
        <f t="shared" si="283"/>
        <v>0</v>
      </c>
      <c r="AQ745" s="7">
        <f t="shared" si="283"/>
        <v>0</v>
      </c>
      <c r="AR745" s="7">
        <f t="shared" si="283"/>
        <v>0</v>
      </c>
      <c r="AS745" s="7">
        <f t="shared" si="283"/>
        <v>0</v>
      </c>
      <c r="AT745" s="7">
        <f t="shared" si="298"/>
        <v>0</v>
      </c>
      <c r="AV745" s="7">
        <f t="shared" si="294"/>
        <v>0</v>
      </c>
      <c r="AW745" s="7">
        <f>'დამტკ. ბიუჯ.'!G745</f>
        <v>0</v>
      </c>
      <c r="AX745" s="7">
        <f>'დამტკ. საკუთ.'!G745</f>
        <v>0</v>
      </c>
      <c r="AY745" s="7">
        <f>'ცვლილ. ბიუჯ.'!H745</f>
        <v>0</v>
      </c>
      <c r="AZ745" s="7">
        <f>'ცვლილ. საკუთ.'!H745</f>
        <v>0</v>
      </c>
      <c r="BA745" s="7">
        <f>'მთავრ. ფონდი'!H745</f>
        <v>0</v>
      </c>
      <c r="BB745" s="7">
        <f>'პრეზ. ფონდი'!H745</f>
        <v>0</v>
      </c>
      <c r="BC745" s="7">
        <f>'დაზუსტ. ნაერთი'!G745</f>
        <v>0</v>
      </c>
      <c r="BD745" s="7">
        <f>'დაზუსტ. ბიუჯ.'!G745</f>
        <v>0</v>
      </c>
      <c r="BE745" s="7">
        <f>'დაზუსტ. საკუთ.'!G745</f>
        <v>0</v>
      </c>
      <c r="BG745" s="7">
        <f t="shared" si="295"/>
        <v>0</v>
      </c>
      <c r="BH745" s="7">
        <f t="shared" si="295"/>
        <v>0</v>
      </c>
      <c r="BI745" s="7">
        <f t="shared" si="295"/>
        <v>0</v>
      </c>
      <c r="BJ745" s="7">
        <f t="shared" si="284"/>
        <v>0</v>
      </c>
      <c r="BK745" s="7">
        <f t="shared" si="284"/>
        <v>0</v>
      </c>
      <c r="BL745" s="7">
        <f t="shared" si="284"/>
        <v>0</v>
      </c>
      <c r="BM745" s="7">
        <f t="shared" si="284"/>
        <v>0</v>
      </c>
      <c r="BN745" s="7">
        <f t="shared" si="299"/>
        <v>0</v>
      </c>
      <c r="BO745" s="7">
        <f t="shared" si="299"/>
        <v>0</v>
      </c>
      <c r="BP745" s="7">
        <f t="shared" si="299"/>
        <v>0</v>
      </c>
      <c r="BR745" s="7">
        <f t="shared" si="296"/>
        <v>0</v>
      </c>
      <c r="BS745" s="7">
        <f>'დამტკ. ბიუჯ.'!H745</f>
        <v>0</v>
      </c>
      <c r="BT745" s="7">
        <f>'დამტკ. საკუთ.'!H745</f>
        <v>0</v>
      </c>
      <c r="BU745" s="7">
        <f>'ცვლილ. ბიუჯ.'!I745</f>
        <v>0</v>
      </c>
      <c r="BV745" s="7">
        <f>'ცვლილ. საკუთ.'!I745</f>
        <v>0</v>
      </c>
      <c r="BW745" s="7">
        <f>'მთავრ. ფონდი'!I745</f>
        <v>0</v>
      </c>
      <c r="BX745" s="7">
        <f>'პრეზ. ფონდი'!I745</f>
        <v>0</v>
      </c>
      <c r="BY745" s="7">
        <f>'დაზუსტ. ნაერთი'!H745</f>
        <v>0</v>
      </c>
      <c r="BZ745" s="7">
        <f>'დაზუსტ. ბიუჯ.'!H745</f>
        <v>0</v>
      </c>
      <c r="CA745" s="7">
        <f>'დაზუსტ. საკუთ.'!H745</f>
        <v>0</v>
      </c>
    </row>
    <row r="746" spans="1:79" ht="15.75" thickBot="1" x14ac:dyDescent="0.3">
      <c r="A746" t="str">
        <f t="shared" si="285"/>
        <v>b</v>
      </c>
      <c r="B746" s="11"/>
      <c r="C746" s="12" t="s">
        <v>20</v>
      </c>
      <c r="D746" s="13">
        <f t="shared" si="286"/>
        <v>0</v>
      </c>
      <c r="E746" s="13">
        <f t="shared" si="287"/>
        <v>0</v>
      </c>
      <c r="F746" s="13">
        <f t="shared" si="288"/>
        <v>0</v>
      </c>
      <c r="G746" s="13">
        <f t="shared" si="288"/>
        <v>0</v>
      </c>
      <c r="H746" s="13">
        <f t="shared" si="288"/>
        <v>0</v>
      </c>
      <c r="I746" s="13">
        <f t="shared" si="282"/>
        <v>0</v>
      </c>
      <c r="J746" s="13">
        <f t="shared" si="282"/>
        <v>0</v>
      </c>
      <c r="K746" s="13">
        <f t="shared" si="282"/>
        <v>0</v>
      </c>
      <c r="L746" s="13">
        <f t="shared" si="282"/>
        <v>0</v>
      </c>
      <c r="M746" s="13">
        <f t="shared" si="297"/>
        <v>0</v>
      </c>
      <c r="O746" s="13">
        <f t="shared" si="289"/>
        <v>0</v>
      </c>
      <c r="P746" s="13">
        <f>'დამტკ. ბიუჯ.'!E746</f>
        <v>0</v>
      </c>
      <c r="Q746" s="13">
        <f>'დამტკ. საკუთ.'!E746</f>
        <v>0</v>
      </c>
      <c r="R746" s="13">
        <f>'ცვლილ. ბიუჯ.'!F746</f>
        <v>0</v>
      </c>
      <c r="S746" s="13">
        <f>'ცვლილ. საკუთ.'!F746</f>
        <v>0</v>
      </c>
      <c r="T746" s="13">
        <f>'მთავრ. ფონდი'!F746</f>
        <v>0</v>
      </c>
      <c r="U746" s="13">
        <f>'პრეზ. ფონდი'!F746</f>
        <v>0</v>
      </c>
      <c r="V746" s="13">
        <f>'დაზუსტ. ნაერთი'!E746</f>
        <v>0</v>
      </c>
      <c r="W746" s="13">
        <f>'დაზუსტ. ბიუჯ.'!E746</f>
        <v>0</v>
      </c>
      <c r="X746" s="13">
        <f>'დაზუსტ. საკუთ.'!E746</f>
        <v>0</v>
      </c>
      <c r="Z746" s="13">
        <f t="shared" si="290"/>
        <v>0</v>
      </c>
      <c r="AA746" s="13">
        <f>'დამტკ. ბიუჯ.'!F746</f>
        <v>0</v>
      </c>
      <c r="AB746" s="13">
        <f>'დამტკ. საკუთ.'!F746</f>
        <v>0</v>
      </c>
      <c r="AC746" s="13">
        <f>'ცვლილ. ბიუჯ.'!G746</f>
        <v>0</v>
      </c>
      <c r="AD746" s="13">
        <f>'ცვლილ. საკუთ.'!G746</f>
        <v>0</v>
      </c>
      <c r="AE746" s="13">
        <f>'მთავრ. ფონდი'!G746</f>
        <v>0</v>
      </c>
      <c r="AF746" s="13">
        <f>'პრეზ. ფონდი'!G746</f>
        <v>0</v>
      </c>
      <c r="AG746" s="13">
        <f>'დაზუსტ. ნაერთი'!F746</f>
        <v>0</v>
      </c>
      <c r="AH746" s="13">
        <f>'დაზუსტ. ბიუჯ.'!F746</f>
        <v>0</v>
      </c>
      <c r="AI746" s="13">
        <f>'დაზუსტ. საკუთ.'!F746</f>
        <v>0</v>
      </c>
      <c r="AK746" s="13">
        <f t="shared" si="291"/>
        <v>0</v>
      </c>
      <c r="AL746" s="13">
        <f t="shared" si="292"/>
        <v>0</v>
      </c>
      <c r="AM746" s="13">
        <f t="shared" si="293"/>
        <v>0</v>
      </c>
      <c r="AN746" s="13">
        <f t="shared" si="293"/>
        <v>0</v>
      </c>
      <c r="AO746" s="13">
        <f t="shared" si="293"/>
        <v>0</v>
      </c>
      <c r="AP746" s="13">
        <f t="shared" si="283"/>
        <v>0</v>
      </c>
      <c r="AQ746" s="13">
        <f t="shared" si="283"/>
        <v>0</v>
      </c>
      <c r="AR746" s="13">
        <f t="shared" si="283"/>
        <v>0</v>
      </c>
      <c r="AS746" s="13">
        <f t="shared" si="283"/>
        <v>0</v>
      </c>
      <c r="AT746" s="13">
        <f t="shared" si="298"/>
        <v>0</v>
      </c>
      <c r="AV746" s="13">
        <f t="shared" si="294"/>
        <v>0</v>
      </c>
      <c r="AW746" s="13">
        <f>'დამტკ. ბიუჯ.'!G746</f>
        <v>0</v>
      </c>
      <c r="AX746" s="13">
        <f>'დამტკ. საკუთ.'!G746</f>
        <v>0</v>
      </c>
      <c r="AY746" s="13">
        <f>'ცვლილ. ბიუჯ.'!H746</f>
        <v>0</v>
      </c>
      <c r="AZ746" s="13">
        <f>'ცვლილ. საკუთ.'!H746</f>
        <v>0</v>
      </c>
      <c r="BA746" s="13">
        <f>'მთავრ. ფონდი'!H746</f>
        <v>0</v>
      </c>
      <c r="BB746" s="13">
        <f>'პრეზ. ფონდი'!H746</f>
        <v>0</v>
      </c>
      <c r="BC746" s="13">
        <f>'დაზუსტ. ნაერთი'!G746</f>
        <v>0</v>
      </c>
      <c r="BD746" s="13">
        <f>'დაზუსტ. ბიუჯ.'!G746</f>
        <v>0</v>
      </c>
      <c r="BE746" s="13">
        <f>'დაზუსტ. საკუთ.'!G746</f>
        <v>0</v>
      </c>
      <c r="BG746" s="13">
        <f t="shared" si="295"/>
        <v>0</v>
      </c>
      <c r="BH746" s="13">
        <f t="shared" si="295"/>
        <v>0</v>
      </c>
      <c r="BI746" s="13">
        <f t="shared" si="295"/>
        <v>0</v>
      </c>
      <c r="BJ746" s="13">
        <f t="shared" si="284"/>
        <v>0</v>
      </c>
      <c r="BK746" s="13">
        <f t="shared" si="284"/>
        <v>0</v>
      </c>
      <c r="BL746" s="13">
        <f t="shared" si="284"/>
        <v>0</v>
      </c>
      <c r="BM746" s="13">
        <f t="shared" si="284"/>
        <v>0</v>
      </c>
      <c r="BN746" s="13">
        <f t="shared" si="299"/>
        <v>0</v>
      </c>
      <c r="BO746" s="13">
        <f t="shared" si="299"/>
        <v>0</v>
      </c>
      <c r="BP746" s="13">
        <f t="shared" si="299"/>
        <v>0</v>
      </c>
      <c r="BR746" s="13">
        <f t="shared" si="296"/>
        <v>0</v>
      </c>
      <c r="BS746" s="13">
        <f>'დამტკ. ბიუჯ.'!H746</f>
        <v>0</v>
      </c>
      <c r="BT746" s="13">
        <f>'დამტკ. საკუთ.'!H746</f>
        <v>0</v>
      </c>
      <c r="BU746" s="13">
        <f>'ცვლილ. ბიუჯ.'!I746</f>
        <v>0</v>
      </c>
      <c r="BV746" s="13">
        <f>'ცვლილ. საკუთ.'!I746</f>
        <v>0</v>
      </c>
      <c r="BW746" s="13">
        <f>'მთავრ. ფონდი'!I746</f>
        <v>0</v>
      </c>
      <c r="BX746" s="13">
        <f>'პრეზ. ფონდი'!I746</f>
        <v>0</v>
      </c>
      <c r="BY746" s="13">
        <f>'დაზუსტ. ნაერთი'!H746</f>
        <v>0</v>
      </c>
      <c r="BZ746" s="13">
        <f>'დაზუსტ. ბიუჯ.'!H746</f>
        <v>0</v>
      </c>
      <c r="CA746" s="13">
        <f>'დაზუსტ. საკუთ.'!H746</f>
        <v>0</v>
      </c>
    </row>
    <row r="747" spans="1:79" ht="91.5" thickTop="1" thickBot="1" x14ac:dyDescent="0.3">
      <c r="A747" t="str">
        <f t="shared" si="285"/>
        <v>a</v>
      </c>
      <c r="B747" s="3" t="s">
        <v>129</v>
      </c>
      <c r="C747" s="14" t="s">
        <v>130</v>
      </c>
      <c r="D747" s="4">
        <f t="shared" si="286"/>
        <v>2000000</v>
      </c>
      <c r="E747" s="4">
        <f t="shared" si="287"/>
        <v>2000000</v>
      </c>
      <c r="F747" s="4">
        <f t="shared" si="288"/>
        <v>0</v>
      </c>
      <c r="G747" s="4">
        <f t="shared" si="288"/>
        <v>0</v>
      </c>
      <c r="H747" s="4">
        <f t="shared" si="288"/>
        <v>0</v>
      </c>
      <c r="I747" s="4">
        <f t="shared" si="282"/>
        <v>0</v>
      </c>
      <c r="J747" s="4">
        <f t="shared" si="282"/>
        <v>0</v>
      </c>
      <c r="K747" s="4">
        <f t="shared" si="282"/>
        <v>2000000</v>
      </c>
      <c r="L747" s="4">
        <f t="shared" si="282"/>
        <v>2000000</v>
      </c>
      <c r="M747" s="4">
        <f t="shared" si="297"/>
        <v>0</v>
      </c>
      <c r="O747" s="4">
        <f t="shared" si="289"/>
        <v>0</v>
      </c>
      <c r="P747" s="4">
        <f>'დამტკ. ბიუჯ.'!E747</f>
        <v>0</v>
      </c>
      <c r="Q747" s="4">
        <f>'დამტკ. საკუთ.'!E747</f>
        <v>0</v>
      </c>
      <c r="R747" s="4">
        <f>'ცვლილ. ბიუჯ.'!F747</f>
        <v>0</v>
      </c>
      <c r="S747" s="4">
        <f>'ცვლილ. საკუთ.'!F747</f>
        <v>0</v>
      </c>
      <c r="T747" s="4">
        <f>'მთავრ. ფონდი'!F747</f>
        <v>0</v>
      </c>
      <c r="U747" s="4">
        <f>'პრეზ. ფონდი'!F747</f>
        <v>0</v>
      </c>
      <c r="V747" s="4">
        <f>'დაზუსტ. ნაერთი'!E747</f>
        <v>0</v>
      </c>
      <c r="W747" s="4">
        <f>'დაზუსტ. ბიუჯ.'!E747</f>
        <v>0</v>
      </c>
      <c r="X747" s="4">
        <f>'დაზუსტ. საკუთ.'!E747</f>
        <v>0</v>
      </c>
      <c r="Z747" s="4">
        <f t="shared" si="290"/>
        <v>0</v>
      </c>
      <c r="AA747" s="4">
        <f>'დამტკ. ბიუჯ.'!F747</f>
        <v>0</v>
      </c>
      <c r="AB747" s="4">
        <f>'დამტკ. საკუთ.'!F747</f>
        <v>0</v>
      </c>
      <c r="AC747" s="4">
        <f>'ცვლილ. ბიუჯ.'!G747</f>
        <v>0</v>
      </c>
      <c r="AD747" s="4">
        <f>'ცვლილ. საკუთ.'!G747</f>
        <v>0</v>
      </c>
      <c r="AE747" s="4">
        <f>'მთავრ. ფონდი'!G747</f>
        <v>0</v>
      </c>
      <c r="AF747" s="4">
        <f>'პრეზ. ფონდი'!G747</f>
        <v>0</v>
      </c>
      <c r="AG747" s="4">
        <f>'დაზუსტ. ნაერთი'!F747</f>
        <v>0</v>
      </c>
      <c r="AH747" s="4">
        <f>'დაზუსტ. ბიუჯ.'!F747</f>
        <v>0</v>
      </c>
      <c r="AI747" s="4">
        <f>'დაზუსტ. საკუთ.'!F747</f>
        <v>0</v>
      </c>
      <c r="AK747" s="4">
        <f t="shared" si="291"/>
        <v>0</v>
      </c>
      <c r="AL747" s="4">
        <f t="shared" si="292"/>
        <v>0</v>
      </c>
      <c r="AM747" s="4">
        <f t="shared" si="293"/>
        <v>0</v>
      </c>
      <c r="AN747" s="4">
        <f t="shared" si="293"/>
        <v>0</v>
      </c>
      <c r="AO747" s="4">
        <f t="shared" si="293"/>
        <v>0</v>
      </c>
      <c r="AP747" s="4">
        <f t="shared" si="283"/>
        <v>0</v>
      </c>
      <c r="AQ747" s="4">
        <f t="shared" si="283"/>
        <v>0</v>
      </c>
      <c r="AR747" s="4">
        <f t="shared" si="283"/>
        <v>0</v>
      </c>
      <c r="AS747" s="4">
        <f t="shared" si="283"/>
        <v>0</v>
      </c>
      <c r="AT747" s="4">
        <f t="shared" si="298"/>
        <v>0</v>
      </c>
      <c r="AV747" s="4">
        <f t="shared" si="294"/>
        <v>0</v>
      </c>
      <c r="AW747" s="4">
        <f>'დამტკ. ბიუჯ.'!G747</f>
        <v>0</v>
      </c>
      <c r="AX747" s="4">
        <f>'დამტკ. საკუთ.'!G747</f>
        <v>0</v>
      </c>
      <c r="AY747" s="4">
        <f>'ცვლილ. ბიუჯ.'!H747</f>
        <v>0</v>
      </c>
      <c r="AZ747" s="4">
        <f>'ცვლილ. საკუთ.'!H747</f>
        <v>0</v>
      </c>
      <c r="BA747" s="4">
        <f>'მთავრ. ფონდი'!H747</f>
        <v>0</v>
      </c>
      <c r="BB747" s="4">
        <f>'პრეზ. ფონდი'!H747</f>
        <v>0</v>
      </c>
      <c r="BC747" s="4">
        <f>'დაზუსტ. ნაერთი'!G747</f>
        <v>0</v>
      </c>
      <c r="BD747" s="4">
        <f>'დაზუსტ. ბიუჯ.'!G747</f>
        <v>0</v>
      </c>
      <c r="BE747" s="4">
        <f>'დაზუსტ. საკუთ.'!G747</f>
        <v>0</v>
      </c>
      <c r="BG747" s="4">
        <f t="shared" si="295"/>
        <v>0</v>
      </c>
      <c r="BH747" s="4">
        <f t="shared" si="295"/>
        <v>0</v>
      </c>
      <c r="BI747" s="4">
        <f t="shared" si="295"/>
        <v>0</v>
      </c>
      <c r="BJ747" s="4">
        <f t="shared" si="284"/>
        <v>0</v>
      </c>
      <c r="BK747" s="4">
        <f t="shared" si="284"/>
        <v>0</v>
      </c>
      <c r="BL747" s="4">
        <f t="shared" si="284"/>
        <v>0</v>
      </c>
      <c r="BM747" s="4">
        <f t="shared" si="284"/>
        <v>0</v>
      </c>
      <c r="BN747" s="4">
        <f t="shared" si="299"/>
        <v>0</v>
      </c>
      <c r="BO747" s="4">
        <f t="shared" si="299"/>
        <v>0</v>
      </c>
      <c r="BP747" s="4">
        <f t="shared" si="299"/>
        <v>0</v>
      </c>
      <c r="BR747" s="4">
        <f t="shared" si="296"/>
        <v>2000000</v>
      </c>
      <c r="BS747" s="4">
        <f>'დამტკ. ბიუჯ.'!H747</f>
        <v>2000000</v>
      </c>
      <c r="BT747" s="4">
        <f>'დამტკ. საკუთ.'!H747</f>
        <v>0</v>
      </c>
      <c r="BU747" s="4">
        <f>'ცვლილ. ბიუჯ.'!I747</f>
        <v>0</v>
      </c>
      <c r="BV747" s="4">
        <f>'ცვლილ. საკუთ.'!I747</f>
        <v>0</v>
      </c>
      <c r="BW747" s="4">
        <f>'მთავრ. ფონდი'!I747</f>
        <v>0</v>
      </c>
      <c r="BX747" s="4">
        <f>'პრეზ. ფონდი'!I747</f>
        <v>0</v>
      </c>
      <c r="BY747" s="4">
        <f>'დაზუსტ. ნაერთი'!H747</f>
        <v>2000000</v>
      </c>
      <c r="BZ747" s="4">
        <f>'დაზუსტ. ბიუჯ.'!H747</f>
        <v>2000000</v>
      </c>
      <c r="CA747" s="4">
        <f>'დაზუსტ. საკუთ.'!H747</f>
        <v>0</v>
      </c>
    </row>
    <row r="748" spans="1:79" ht="15.75" thickTop="1" x14ac:dyDescent="0.25">
      <c r="A748" t="str">
        <f t="shared" si="285"/>
        <v>a</v>
      </c>
      <c r="B748" s="5"/>
      <c r="C748" s="6" t="s">
        <v>10</v>
      </c>
      <c r="D748" s="7">
        <f t="shared" si="286"/>
        <v>2000000</v>
      </c>
      <c r="E748" s="7">
        <f t="shared" si="287"/>
        <v>2000000</v>
      </c>
      <c r="F748" s="7">
        <f t="shared" si="288"/>
        <v>0</v>
      </c>
      <c r="G748" s="7">
        <f t="shared" si="288"/>
        <v>0</v>
      </c>
      <c r="H748" s="7">
        <f t="shared" si="288"/>
        <v>0</v>
      </c>
      <c r="I748" s="7">
        <f t="shared" si="282"/>
        <v>0</v>
      </c>
      <c r="J748" s="7">
        <f t="shared" si="282"/>
        <v>0</v>
      </c>
      <c r="K748" s="7">
        <f t="shared" si="282"/>
        <v>2000000</v>
      </c>
      <c r="L748" s="7">
        <f t="shared" si="282"/>
        <v>2000000</v>
      </c>
      <c r="M748" s="7">
        <f t="shared" si="297"/>
        <v>0</v>
      </c>
      <c r="O748" s="7">
        <f t="shared" si="289"/>
        <v>0</v>
      </c>
      <c r="P748" s="7">
        <f>'დამტკ. ბიუჯ.'!E748</f>
        <v>0</v>
      </c>
      <c r="Q748" s="7">
        <f>'დამტკ. საკუთ.'!E748</f>
        <v>0</v>
      </c>
      <c r="R748" s="7">
        <f>'ცვლილ. ბიუჯ.'!F748</f>
        <v>0</v>
      </c>
      <c r="S748" s="7">
        <f>'ცვლილ. საკუთ.'!F748</f>
        <v>0</v>
      </c>
      <c r="T748" s="7">
        <f>'მთავრ. ფონდი'!F748</f>
        <v>0</v>
      </c>
      <c r="U748" s="7">
        <f>'პრეზ. ფონდი'!F748</f>
        <v>0</v>
      </c>
      <c r="V748" s="7">
        <f>'დაზუსტ. ნაერთი'!E748</f>
        <v>0</v>
      </c>
      <c r="W748" s="7">
        <f>'დაზუსტ. ბიუჯ.'!E748</f>
        <v>0</v>
      </c>
      <c r="X748" s="7">
        <f>'დაზუსტ. საკუთ.'!E748</f>
        <v>0</v>
      </c>
      <c r="Z748" s="7">
        <f t="shared" si="290"/>
        <v>0</v>
      </c>
      <c r="AA748" s="7">
        <f>'დამტკ. ბიუჯ.'!F748</f>
        <v>0</v>
      </c>
      <c r="AB748" s="7">
        <f>'დამტკ. საკუთ.'!F748</f>
        <v>0</v>
      </c>
      <c r="AC748" s="7">
        <f>'ცვლილ. ბიუჯ.'!G748</f>
        <v>0</v>
      </c>
      <c r="AD748" s="7">
        <f>'ცვლილ. საკუთ.'!G748</f>
        <v>0</v>
      </c>
      <c r="AE748" s="7">
        <f>'მთავრ. ფონდი'!G748</f>
        <v>0</v>
      </c>
      <c r="AF748" s="7">
        <f>'პრეზ. ფონდი'!G748</f>
        <v>0</v>
      </c>
      <c r="AG748" s="7">
        <f>'დაზუსტ. ნაერთი'!F748</f>
        <v>0</v>
      </c>
      <c r="AH748" s="7">
        <f>'დაზუსტ. ბიუჯ.'!F748</f>
        <v>0</v>
      </c>
      <c r="AI748" s="7">
        <f>'დაზუსტ. საკუთ.'!F748</f>
        <v>0</v>
      </c>
      <c r="AK748" s="7">
        <f t="shared" si="291"/>
        <v>0</v>
      </c>
      <c r="AL748" s="7">
        <f t="shared" si="292"/>
        <v>0</v>
      </c>
      <c r="AM748" s="7">
        <f t="shared" si="293"/>
        <v>0</v>
      </c>
      <c r="AN748" s="7">
        <f t="shared" si="293"/>
        <v>0</v>
      </c>
      <c r="AO748" s="7">
        <f t="shared" si="293"/>
        <v>0</v>
      </c>
      <c r="AP748" s="7">
        <f t="shared" si="283"/>
        <v>0</v>
      </c>
      <c r="AQ748" s="7">
        <f t="shared" si="283"/>
        <v>0</v>
      </c>
      <c r="AR748" s="7">
        <f t="shared" si="283"/>
        <v>0</v>
      </c>
      <c r="AS748" s="7">
        <f t="shared" si="283"/>
        <v>0</v>
      </c>
      <c r="AT748" s="7">
        <f t="shared" si="298"/>
        <v>0</v>
      </c>
      <c r="AV748" s="7">
        <f t="shared" si="294"/>
        <v>0</v>
      </c>
      <c r="AW748" s="7">
        <f>'დამტკ. ბიუჯ.'!G748</f>
        <v>0</v>
      </c>
      <c r="AX748" s="7">
        <f>'დამტკ. საკუთ.'!G748</f>
        <v>0</v>
      </c>
      <c r="AY748" s="7">
        <f>'ცვლილ. ბიუჯ.'!H748</f>
        <v>0</v>
      </c>
      <c r="AZ748" s="7">
        <f>'ცვლილ. საკუთ.'!H748</f>
        <v>0</v>
      </c>
      <c r="BA748" s="7">
        <f>'მთავრ. ფონდი'!H748</f>
        <v>0</v>
      </c>
      <c r="BB748" s="7">
        <f>'პრეზ. ფონდი'!H748</f>
        <v>0</v>
      </c>
      <c r="BC748" s="7">
        <f>'დაზუსტ. ნაერთი'!G748</f>
        <v>0</v>
      </c>
      <c r="BD748" s="7">
        <f>'დაზუსტ. ბიუჯ.'!G748</f>
        <v>0</v>
      </c>
      <c r="BE748" s="7">
        <f>'დაზუსტ. საკუთ.'!G748</f>
        <v>0</v>
      </c>
      <c r="BG748" s="7">
        <f t="shared" si="295"/>
        <v>0</v>
      </c>
      <c r="BH748" s="7">
        <f t="shared" si="295"/>
        <v>0</v>
      </c>
      <c r="BI748" s="7">
        <f t="shared" si="295"/>
        <v>0</v>
      </c>
      <c r="BJ748" s="7">
        <f t="shared" si="284"/>
        <v>0</v>
      </c>
      <c r="BK748" s="7">
        <f t="shared" si="284"/>
        <v>0</v>
      </c>
      <c r="BL748" s="7">
        <f t="shared" si="284"/>
        <v>0</v>
      </c>
      <c r="BM748" s="7">
        <f t="shared" si="284"/>
        <v>0</v>
      </c>
      <c r="BN748" s="7">
        <f t="shared" si="299"/>
        <v>0</v>
      </c>
      <c r="BO748" s="7">
        <f t="shared" si="299"/>
        <v>0</v>
      </c>
      <c r="BP748" s="7">
        <f t="shared" si="299"/>
        <v>0</v>
      </c>
      <c r="BR748" s="7">
        <f t="shared" si="296"/>
        <v>2000000</v>
      </c>
      <c r="BS748" s="7">
        <f>'დამტკ. ბიუჯ.'!H748</f>
        <v>2000000</v>
      </c>
      <c r="BT748" s="7">
        <f>'დამტკ. საკუთ.'!H748</f>
        <v>0</v>
      </c>
      <c r="BU748" s="7">
        <f>'ცვლილ. ბიუჯ.'!I748</f>
        <v>0</v>
      </c>
      <c r="BV748" s="7">
        <f>'ცვლილ. საკუთ.'!I748</f>
        <v>0</v>
      </c>
      <c r="BW748" s="7">
        <f>'მთავრ. ფონდი'!I748</f>
        <v>0</v>
      </c>
      <c r="BX748" s="7">
        <f>'პრეზ. ფონდი'!I748</f>
        <v>0</v>
      </c>
      <c r="BY748" s="7">
        <f>'დაზუსტ. ნაერთი'!H748</f>
        <v>2000000</v>
      </c>
      <c r="BZ748" s="7">
        <f>'დაზუსტ. ბიუჯ.'!H748</f>
        <v>2000000</v>
      </c>
      <c r="CA748" s="7">
        <f>'დაზუსტ. საკუთ.'!H748</f>
        <v>0</v>
      </c>
    </row>
    <row r="749" spans="1:79" x14ac:dyDescent="0.25">
      <c r="A749" t="str">
        <f t="shared" si="285"/>
        <v>b</v>
      </c>
      <c r="B749" s="8"/>
      <c r="C749" s="9" t="s">
        <v>11</v>
      </c>
      <c r="D749" s="10">
        <f t="shared" si="286"/>
        <v>0</v>
      </c>
      <c r="E749" s="10">
        <f t="shared" si="287"/>
        <v>0</v>
      </c>
      <c r="F749" s="10">
        <f t="shared" si="288"/>
        <v>0</v>
      </c>
      <c r="G749" s="10">
        <f t="shared" si="288"/>
        <v>0</v>
      </c>
      <c r="H749" s="10">
        <f t="shared" si="288"/>
        <v>0</v>
      </c>
      <c r="I749" s="10">
        <f t="shared" si="282"/>
        <v>0</v>
      </c>
      <c r="J749" s="10">
        <f t="shared" si="282"/>
        <v>0</v>
      </c>
      <c r="K749" s="10">
        <f t="shared" si="282"/>
        <v>0</v>
      </c>
      <c r="L749" s="10">
        <f t="shared" si="282"/>
        <v>0</v>
      </c>
      <c r="M749" s="10">
        <f t="shared" si="297"/>
        <v>0</v>
      </c>
      <c r="O749" s="10">
        <f t="shared" si="289"/>
        <v>0</v>
      </c>
      <c r="P749" s="10">
        <f>'დამტკ. ბიუჯ.'!E749</f>
        <v>0</v>
      </c>
      <c r="Q749" s="10">
        <f>'დამტკ. საკუთ.'!E749</f>
        <v>0</v>
      </c>
      <c r="R749" s="10">
        <f>'ცვლილ. ბიუჯ.'!F749</f>
        <v>0</v>
      </c>
      <c r="S749" s="10">
        <f>'ცვლილ. საკუთ.'!F749</f>
        <v>0</v>
      </c>
      <c r="T749" s="10">
        <f>'მთავრ. ფონდი'!F749</f>
        <v>0</v>
      </c>
      <c r="U749" s="10">
        <f>'პრეზ. ფონდი'!F749</f>
        <v>0</v>
      </c>
      <c r="V749" s="10">
        <f>'დაზუსტ. ნაერთი'!E749</f>
        <v>0</v>
      </c>
      <c r="W749" s="10">
        <f>'დაზუსტ. ბიუჯ.'!E749</f>
        <v>0</v>
      </c>
      <c r="X749" s="10">
        <f>'დაზუსტ. საკუთ.'!E749</f>
        <v>0</v>
      </c>
      <c r="Z749" s="10">
        <f t="shared" si="290"/>
        <v>0</v>
      </c>
      <c r="AA749" s="10">
        <f>'დამტკ. ბიუჯ.'!F749</f>
        <v>0</v>
      </c>
      <c r="AB749" s="10">
        <f>'დამტკ. საკუთ.'!F749</f>
        <v>0</v>
      </c>
      <c r="AC749" s="10">
        <f>'ცვლილ. ბიუჯ.'!G749</f>
        <v>0</v>
      </c>
      <c r="AD749" s="10">
        <f>'ცვლილ. საკუთ.'!G749</f>
        <v>0</v>
      </c>
      <c r="AE749" s="10">
        <f>'მთავრ. ფონდი'!G749</f>
        <v>0</v>
      </c>
      <c r="AF749" s="10">
        <f>'პრეზ. ფონდი'!G749</f>
        <v>0</v>
      </c>
      <c r="AG749" s="10">
        <f>'დაზუსტ. ნაერთი'!F749</f>
        <v>0</v>
      </c>
      <c r="AH749" s="10">
        <f>'დაზუსტ. ბიუჯ.'!F749</f>
        <v>0</v>
      </c>
      <c r="AI749" s="10">
        <f>'დაზუსტ. საკუთ.'!F749</f>
        <v>0</v>
      </c>
      <c r="AK749" s="10">
        <f t="shared" si="291"/>
        <v>0</v>
      </c>
      <c r="AL749" s="10">
        <f t="shared" si="292"/>
        <v>0</v>
      </c>
      <c r="AM749" s="10">
        <f t="shared" si="293"/>
        <v>0</v>
      </c>
      <c r="AN749" s="10">
        <f t="shared" si="293"/>
        <v>0</v>
      </c>
      <c r="AO749" s="10">
        <f t="shared" si="293"/>
        <v>0</v>
      </c>
      <c r="AP749" s="10">
        <f t="shared" si="283"/>
        <v>0</v>
      </c>
      <c r="AQ749" s="10">
        <f t="shared" si="283"/>
        <v>0</v>
      </c>
      <c r="AR749" s="10">
        <f t="shared" si="283"/>
        <v>0</v>
      </c>
      <c r="AS749" s="10">
        <f t="shared" si="283"/>
        <v>0</v>
      </c>
      <c r="AT749" s="10">
        <f t="shared" si="298"/>
        <v>0</v>
      </c>
      <c r="AV749" s="10">
        <f t="shared" si="294"/>
        <v>0</v>
      </c>
      <c r="AW749" s="10">
        <f>'დამტკ. ბიუჯ.'!G749</f>
        <v>0</v>
      </c>
      <c r="AX749" s="10">
        <f>'დამტკ. საკუთ.'!G749</f>
        <v>0</v>
      </c>
      <c r="AY749" s="10">
        <f>'ცვლილ. ბიუჯ.'!H749</f>
        <v>0</v>
      </c>
      <c r="AZ749" s="10">
        <f>'ცვლილ. საკუთ.'!H749</f>
        <v>0</v>
      </c>
      <c r="BA749" s="10">
        <f>'მთავრ. ფონდი'!H749</f>
        <v>0</v>
      </c>
      <c r="BB749" s="10">
        <f>'პრეზ. ფონდი'!H749</f>
        <v>0</v>
      </c>
      <c r="BC749" s="10">
        <f>'დაზუსტ. ნაერთი'!G749</f>
        <v>0</v>
      </c>
      <c r="BD749" s="10">
        <f>'დაზუსტ. ბიუჯ.'!G749</f>
        <v>0</v>
      </c>
      <c r="BE749" s="10">
        <f>'დაზუსტ. საკუთ.'!G749</f>
        <v>0</v>
      </c>
      <c r="BG749" s="10">
        <f t="shared" si="295"/>
        <v>0</v>
      </c>
      <c r="BH749" s="10">
        <f t="shared" si="295"/>
        <v>0</v>
      </c>
      <c r="BI749" s="10">
        <f t="shared" si="295"/>
        <v>0</v>
      </c>
      <c r="BJ749" s="10">
        <f t="shared" si="284"/>
        <v>0</v>
      </c>
      <c r="BK749" s="10">
        <f t="shared" si="284"/>
        <v>0</v>
      </c>
      <c r="BL749" s="10">
        <f t="shared" si="284"/>
        <v>0</v>
      </c>
      <c r="BM749" s="10">
        <f t="shared" si="284"/>
        <v>0</v>
      </c>
      <c r="BN749" s="10">
        <f t="shared" si="299"/>
        <v>0</v>
      </c>
      <c r="BO749" s="10">
        <f t="shared" si="299"/>
        <v>0</v>
      </c>
      <c r="BP749" s="10">
        <f t="shared" si="299"/>
        <v>0</v>
      </c>
      <c r="BR749" s="10">
        <f t="shared" si="296"/>
        <v>0</v>
      </c>
      <c r="BS749" s="10">
        <f>'დამტკ. ბიუჯ.'!H749</f>
        <v>0</v>
      </c>
      <c r="BT749" s="10">
        <f>'დამტკ. საკუთ.'!H749</f>
        <v>0</v>
      </c>
      <c r="BU749" s="10">
        <f>'ცვლილ. ბიუჯ.'!I749</f>
        <v>0</v>
      </c>
      <c r="BV749" s="10">
        <f>'ცვლილ. საკუთ.'!I749</f>
        <v>0</v>
      </c>
      <c r="BW749" s="10">
        <f>'მთავრ. ფონდი'!I749</f>
        <v>0</v>
      </c>
      <c r="BX749" s="10">
        <f>'პრეზ. ფონდი'!I749</f>
        <v>0</v>
      </c>
      <c r="BY749" s="10">
        <f>'დაზუსტ. ნაერთი'!H749</f>
        <v>0</v>
      </c>
      <c r="BZ749" s="10">
        <f>'დაზუსტ. ბიუჯ.'!H749</f>
        <v>0</v>
      </c>
      <c r="CA749" s="10">
        <f>'დაზუსტ. საკუთ.'!H749</f>
        <v>0</v>
      </c>
    </row>
    <row r="750" spans="1:79" x14ac:dyDescent="0.25">
      <c r="A750" t="str">
        <f t="shared" si="285"/>
        <v>a</v>
      </c>
      <c r="B750" s="8"/>
      <c r="C750" s="9" t="s">
        <v>12</v>
      </c>
      <c r="D750" s="10">
        <f t="shared" si="286"/>
        <v>2000000</v>
      </c>
      <c r="E750" s="10">
        <f t="shared" si="287"/>
        <v>2000000</v>
      </c>
      <c r="F750" s="10">
        <f t="shared" si="288"/>
        <v>0</v>
      </c>
      <c r="G750" s="10">
        <f t="shared" si="288"/>
        <v>0</v>
      </c>
      <c r="H750" s="10">
        <f t="shared" si="288"/>
        <v>0</v>
      </c>
      <c r="I750" s="10">
        <f t="shared" si="282"/>
        <v>0</v>
      </c>
      <c r="J750" s="10">
        <f t="shared" si="282"/>
        <v>0</v>
      </c>
      <c r="K750" s="10">
        <f t="shared" si="282"/>
        <v>2000000</v>
      </c>
      <c r="L750" s="10">
        <f t="shared" si="282"/>
        <v>2000000</v>
      </c>
      <c r="M750" s="10">
        <f t="shared" si="297"/>
        <v>0</v>
      </c>
      <c r="O750" s="10">
        <f t="shared" si="289"/>
        <v>0</v>
      </c>
      <c r="P750" s="10">
        <f>'დამტკ. ბიუჯ.'!E750</f>
        <v>0</v>
      </c>
      <c r="Q750" s="10">
        <f>'დამტკ. საკუთ.'!E750</f>
        <v>0</v>
      </c>
      <c r="R750" s="10">
        <f>'ცვლილ. ბიუჯ.'!F750</f>
        <v>0</v>
      </c>
      <c r="S750" s="10">
        <f>'ცვლილ. საკუთ.'!F750</f>
        <v>0</v>
      </c>
      <c r="T750" s="10">
        <f>'მთავრ. ფონდი'!F750</f>
        <v>0</v>
      </c>
      <c r="U750" s="10">
        <f>'პრეზ. ფონდი'!F750</f>
        <v>0</v>
      </c>
      <c r="V750" s="10">
        <f>'დაზუსტ. ნაერთი'!E750</f>
        <v>0</v>
      </c>
      <c r="W750" s="10">
        <f>'დაზუსტ. ბიუჯ.'!E750</f>
        <v>0</v>
      </c>
      <c r="X750" s="10">
        <f>'დაზუსტ. საკუთ.'!E750</f>
        <v>0</v>
      </c>
      <c r="Z750" s="10">
        <f t="shared" si="290"/>
        <v>0</v>
      </c>
      <c r="AA750" s="10">
        <f>'დამტკ. ბიუჯ.'!F750</f>
        <v>0</v>
      </c>
      <c r="AB750" s="10">
        <f>'დამტკ. საკუთ.'!F750</f>
        <v>0</v>
      </c>
      <c r="AC750" s="10">
        <f>'ცვლილ. ბიუჯ.'!G750</f>
        <v>0</v>
      </c>
      <c r="AD750" s="10">
        <f>'ცვლილ. საკუთ.'!G750</f>
        <v>0</v>
      </c>
      <c r="AE750" s="10">
        <f>'მთავრ. ფონდი'!G750</f>
        <v>0</v>
      </c>
      <c r="AF750" s="10">
        <f>'პრეზ. ფონდი'!G750</f>
        <v>0</v>
      </c>
      <c r="AG750" s="10">
        <f>'დაზუსტ. ნაერთი'!F750</f>
        <v>0</v>
      </c>
      <c r="AH750" s="10">
        <f>'დაზუსტ. ბიუჯ.'!F750</f>
        <v>0</v>
      </c>
      <c r="AI750" s="10">
        <f>'დაზუსტ. საკუთ.'!F750</f>
        <v>0</v>
      </c>
      <c r="AK750" s="10">
        <f t="shared" si="291"/>
        <v>0</v>
      </c>
      <c r="AL750" s="10">
        <f t="shared" si="292"/>
        <v>0</v>
      </c>
      <c r="AM750" s="10">
        <f t="shared" si="293"/>
        <v>0</v>
      </c>
      <c r="AN750" s="10">
        <f t="shared" si="293"/>
        <v>0</v>
      </c>
      <c r="AO750" s="10">
        <f t="shared" si="293"/>
        <v>0</v>
      </c>
      <c r="AP750" s="10">
        <f t="shared" si="283"/>
        <v>0</v>
      </c>
      <c r="AQ750" s="10">
        <f t="shared" si="283"/>
        <v>0</v>
      </c>
      <c r="AR750" s="10">
        <f t="shared" si="283"/>
        <v>0</v>
      </c>
      <c r="AS750" s="10">
        <f t="shared" si="283"/>
        <v>0</v>
      </c>
      <c r="AT750" s="10">
        <f t="shared" si="298"/>
        <v>0</v>
      </c>
      <c r="AV750" s="10">
        <f t="shared" si="294"/>
        <v>0</v>
      </c>
      <c r="AW750" s="10">
        <f>'დამტკ. ბიუჯ.'!G750</f>
        <v>0</v>
      </c>
      <c r="AX750" s="10">
        <f>'დამტკ. საკუთ.'!G750</f>
        <v>0</v>
      </c>
      <c r="AY750" s="10">
        <f>'ცვლილ. ბიუჯ.'!H750</f>
        <v>0</v>
      </c>
      <c r="AZ750" s="10">
        <f>'ცვლილ. საკუთ.'!H750</f>
        <v>0</v>
      </c>
      <c r="BA750" s="10">
        <f>'მთავრ. ფონდი'!H750</f>
        <v>0</v>
      </c>
      <c r="BB750" s="10">
        <f>'პრეზ. ფონდი'!H750</f>
        <v>0</v>
      </c>
      <c r="BC750" s="10">
        <f>'დაზუსტ. ნაერთი'!G750</f>
        <v>0</v>
      </c>
      <c r="BD750" s="10">
        <f>'დაზუსტ. ბიუჯ.'!G750</f>
        <v>0</v>
      </c>
      <c r="BE750" s="10">
        <f>'დაზუსტ. საკუთ.'!G750</f>
        <v>0</v>
      </c>
      <c r="BG750" s="10">
        <f t="shared" si="295"/>
        <v>0</v>
      </c>
      <c r="BH750" s="10">
        <f t="shared" si="295"/>
        <v>0</v>
      </c>
      <c r="BI750" s="10">
        <f t="shared" si="295"/>
        <v>0</v>
      </c>
      <c r="BJ750" s="10">
        <f t="shared" si="284"/>
        <v>0</v>
      </c>
      <c r="BK750" s="10">
        <f t="shared" si="284"/>
        <v>0</v>
      </c>
      <c r="BL750" s="10">
        <f t="shared" si="284"/>
        <v>0</v>
      </c>
      <c r="BM750" s="10">
        <f t="shared" si="284"/>
        <v>0</v>
      </c>
      <c r="BN750" s="10">
        <f t="shared" si="299"/>
        <v>0</v>
      </c>
      <c r="BO750" s="10">
        <f t="shared" si="299"/>
        <v>0</v>
      </c>
      <c r="BP750" s="10">
        <f t="shared" si="299"/>
        <v>0</v>
      </c>
      <c r="BR750" s="10">
        <f t="shared" si="296"/>
        <v>2000000</v>
      </c>
      <c r="BS750" s="10">
        <f>'დამტკ. ბიუჯ.'!H750</f>
        <v>2000000</v>
      </c>
      <c r="BT750" s="10">
        <f>'დამტკ. საკუთ.'!H750</f>
        <v>0</v>
      </c>
      <c r="BU750" s="10">
        <f>'ცვლილ. ბიუჯ.'!I750</f>
        <v>0</v>
      </c>
      <c r="BV750" s="10">
        <f>'ცვლილ. საკუთ.'!I750</f>
        <v>0</v>
      </c>
      <c r="BW750" s="10">
        <f>'მთავრ. ფონდი'!I750</f>
        <v>0</v>
      </c>
      <c r="BX750" s="10">
        <f>'პრეზ. ფონდი'!I750</f>
        <v>0</v>
      </c>
      <c r="BY750" s="10">
        <f>'დაზუსტ. ნაერთი'!H750</f>
        <v>2000000</v>
      </c>
      <c r="BZ750" s="10">
        <f>'დაზუსტ. ბიუჯ.'!H750</f>
        <v>2000000</v>
      </c>
      <c r="CA750" s="10">
        <f>'დაზუსტ. საკუთ.'!H750</f>
        <v>0</v>
      </c>
    </row>
    <row r="751" spans="1:79" x14ac:dyDescent="0.25">
      <c r="A751" t="str">
        <f t="shared" si="285"/>
        <v>b</v>
      </c>
      <c r="B751" s="8"/>
      <c r="C751" s="9" t="s">
        <v>13</v>
      </c>
      <c r="D751" s="10">
        <f t="shared" si="286"/>
        <v>0</v>
      </c>
      <c r="E751" s="10">
        <f t="shared" si="287"/>
        <v>0</v>
      </c>
      <c r="F751" s="10">
        <f t="shared" si="288"/>
        <v>0</v>
      </c>
      <c r="G751" s="10">
        <f t="shared" si="288"/>
        <v>0</v>
      </c>
      <c r="H751" s="10">
        <f t="shared" si="288"/>
        <v>0</v>
      </c>
      <c r="I751" s="10">
        <f t="shared" si="282"/>
        <v>0</v>
      </c>
      <c r="J751" s="10">
        <f t="shared" si="282"/>
        <v>0</v>
      </c>
      <c r="K751" s="10">
        <f t="shared" si="282"/>
        <v>0</v>
      </c>
      <c r="L751" s="10">
        <f t="shared" si="282"/>
        <v>0</v>
      </c>
      <c r="M751" s="10">
        <f t="shared" si="297"/>
        <v>0</v>
      </c>
      <c r="O751" s="10">
        <f t="shared" si="289"/>
        <v>0</v>
      </c>
      <c r="P751" s="10">
        <f>'დამტკ. ბიუჯ.'!E751</f>
        <v>0</v>
      </c>
      <c r="Q751" s="10">
        <f>'დამტკ. საკუთ.'!E751</f>
        <v>0</v>
      </c>
      <c r="R751" s="10">
        <f>'ცვლილ. ბიუჯ.'!F751</f>
        <v>0</v>
      </c>
      <c r="S751" s="10">
        <f>'ცვლილ. საკუთ.'!F751</f>
        <v>0</v>
      </c>
      <c r="T751" s="10">
        <f>'მთავრ. ფონდი'!F751</f>
        <v>0</v>
      </c>
      <c r="U751" s="10">
        <f>'პრეზ. ფონდი'!F751</f>
        <v>0</v>
      </c>
      <c r="V751" s="10">
        <f>'დაზუსტ. ნაერთი'!E751</f>
        <v>0</v>
      </c>
      <c r="W751" s="10">
        <f>'დაზუსტ. ბიუჯ.'!E751</f>
        <v>0</v>
      </c>
      <c r="X751" s="10">
        <f>'დაზუსტ. საკუთ.'!E751</f>
        <v>0</v>
      </c>
      <c r="Z751" s="10">
        <f t="shared" si="290"/>
        <v>0</v>
      </c>
      <c r="AA751" s="10">
        <f>'დამტკ. ბიუჯ.'!F751</f>
        <v>0</v>
      </c>
      <c r="AB751" s="10">
        <f>'დამტკ. საკუთ.'!F751</f>
        <v>0</v>
      </c>
      <c r="AC751" s="10">
        <f>'ცვლილ. ბიუჯ.'!G751</f>
        <v>0</v>
      </c>
      <c r="AD751" s="10">
        <f>'ცვლილ. საკუთ.'!G751</f>
        <v>0</v>
      </c>
      <c r="AE751" s="10">
        <f>'მთავრ. ფონდი'!G751</f>
        <v>0</v>
      </c>
      <c r="AF751" s="10">
        <f>'პრეზ. ფონდი'!G751</f>
        <v>0</v>
      </c>
      <c r="AG751" s="10">
        <f>'დაზუსტ. ნაერთი'!F751</f>
        <v>0</v>
      </c>
      <c r="AH751" s="10">
        <f>'დაზუსტ. ბიუჯ.'!F751</f>
        <v>0</v>
      </c>
      <c r="AI751" s="10">
        <f>'დაზუსტ. საკუთ.'!F751</f>
        <v>0</v>
      </c>
      <c r="AK751" s="10">
        <f t="shared" si="291"/>
        <v>0</v>
      </c>
      <c r="AL751" s="10">
        <f t="shared" si="292"/>
        <v>0</v>
      </c>
      <c r="AM751" s="10">
        <f t="shared" si="293"/>
        <v>0</v>
      </c>
      <c r="AN751" s="10">
        <f t="shared" si="293"/>
        <v>0</v>
      </c>
      <c r="AO751" s="10">
        <f t="shared" si="293"/>
        <v>0</v>
      </c>
      <c r="AP751" s="10">
        <f t="shared" si="283"/>
        <v>0</v>
      </c>
      <c r="AQ751" s="10">
        <f t="shared" si="283"/>
        <v>0</v>
      </c>
      <c r="AR751" s="10">
        <f t="shared" si="283"/>
        <v>0</v>
      </c>
      <c r="AS751" s="10">
        <f t="shared" si="283"/>
        <v>0</v>
      </c>
      <c r="AT751" s="10">
        <f t="shared" si="298"/>
        <v>0</v>
      </c>
      <c r="AV751" s="10">
        <f t="shared" si="294"/>
        <v>0</v>
      </c>
      <c r="AW751" s="10">
        <f>'დამტკ. ბიუჯ.'!G751</f>
        <v>0</v>
      </c>
      <c r="AX751" s="10">
        <f>'დამტკ. საკუთ.'!G751</f>
        <v>0</v>
      </c>
      <c r="AY751" s="10">
        <f>'ცვლილ. ბიუჯ.'!H751</f>
        <v>0</v>
      </c>
      <c r="AZ751" s="10">
        <f>'ცვლილ. საკუთ.'!H751</f>
        <v>0</v>
      </c>
      <c r="BA751" s="10">
        <f>'მთავრ. ფონდი'!H751</f>
        <v>0</v>
      </c>
      <c r="BB751" s="10">
        <f>'პრეზ. ფონდი'!H751</f>
        <v>0</v>
      </c>
      <c r="BC751" s="10">
        <f>'დაზუსტ. ნაერთი'!G751</f>
        <v>0</v>
      </c>
      <c r="BD751" s="10">
        <f>'დაზუსტ. ბიუჯ.'!G751</f>
        <v>0</v>
      </c>
      <c r="BE751" s="10">
        <f>'დაზუსტ. საკუთ.'!G751</f>
        <v>0</v>
      </c>
      <c r="BG751" s="10">
        <f t="shared" si="295"/>
        <v>0</v>
      </c>
      <c r="BH751" s="10">
        <f t="shared" si="295"/>
        <v>0</v>
      </c>
      <c r="BI751" s="10">
        <f t="shared" si="295"/>
        <v>0</v>
      </c>
      <c r="BJ751" s="10">
        <f t="shared" si="284"/>
        <v>0</v>
      </c>
      <c r="BK751" s="10">
        <f t="shared" si="284"/>
        <v>0</v>
      </c>
      <c r="BL751" s="10">
        <f t="shared" si="284"/>
        <v>0</v>
      </c>
      <c r="BM751" s="10">
        <f t="shared" si="284"/>
        <v>0</v>
      </c>
      <c r="BN751" s="10">
        <f t="shared" si="299"/>
        <v>0</v>
      </c>
      <c r="BO751" s="10">
        <f t="shared" si="299"/>
        <v>0</v>
      </c>
      <c r="BP751" s="10">
        <f t="shared" si="299"/>
        <v>0</v>
      </c>
      <c r="BR751" s="10">
        <f t="shared" si="296"/>
        <v>0</v>
      </c>
      <c r="BS751" s="10">
        <f>'დამტკ. ბიუჯ.'!H751</f>
        <v>0</v>
      </c>
      <c r="BT751" s="10">
        <f>'დამტკ. საკუთ.'!H751</f>
        <v>0</v>
      </c>
      <c r="BU751" s="10">
        <f>'ცვლილ. ბიუჯ.'!I751</f>
        <v>0</v>
      </c>
      <c r="BV751" s="10">
        <f>'ცვლილ. საკუთ.'!I751</f>
        <v>0</v>
      </c>
      <c r="BW751" s="10">
        <f>'მთავრ. ფონდი'!I751</f>
        <v>0</v>
      </c>
      <c r="BX751" s="10">
        <f>'პრეზ. ფონდი'!I751</f>
        <v>0</v>
      </c>
      <c r="BY751" s="10">
        <f>'დაზუსტ. ნაერთი'!H751</f>
        <v>0</v>
      </c>
      <c r="BZ751" s="10">
        <f>'დაზუსტ. ბიუჯ.'!H751</f>
        <v>0</v>
      </c>
      <c r="CA751" s="10">
        <f>'დაზუსტ. საკუთ.'!H751</f>
        <v>0</v>
      </c>
    </row>
    <row r="752" spans="1:79" x14ac:dyDescent="0.25">
      <c r="A752" t="str">
        <f t="shared" si="285"/>
        <v>b</v>
      </c>
      <c r="B752" s="8"/>
      <c r="C752" s="9" t="s">
        <v>14</v>
      </c>
      <c r="D752" s="10">
        <f t="shared" si="286"/>
        <v>0</v>
      </c>
      <c r="E752" s="10">
        <f t="shared" si="287"/>
        <v>0</v>
      </c>
      <c r="F752" s="10">
        <f t="shared" si="288"/>
        <v>0</v>
      </c>
      <c r="G752" s="10">
        <f t="shared" si="288"/>
        <v>0</v>
      </c>
      <c r="H752" s="10">
        <f t="shared" si="288"/>
        <v>0</v>
      </c>
      <c r="I752" s="10">
        <f t="shared" si="282"/>
        <v>0</v>
      </c>
      <c r="J752" s="10">
        <f t="shared" si="282"/>
        <v>0</v>
      </c>
      <c r="K752" s="10">
        <f t="shared" si="282"/>
        <v>0</v>
      </c>
      <c r="L752" s="10">
        <f t="shared" si="282"/>
        <v>0</v>
      </c>
      <c r="M752" s="10">
        <f t="shared" si="297"/>
        <v>0</v>
      </c>
      <c r="O752" s="10">
        <f t="shared" si="289"/>
        <v>0</v>
      </c>
      <c r="P752" s="10">
        <f>'დამტკ. ბიუჯ.'!E752</f>
        <v>0</v>
      </c>
      <c r="Q752" s="10">
        <f>'დამტკ. საკუთ.'!E752</f>
        <v>0</v>
      </c>
      <c r="R752" s="10">
        <f>'ცვლილ. ბიუჯ.'!F752</f>
        <v>0</v>
      </c>
      <c r="S752" s="10">
        <f>'ცვლილ. საკუთ.'!F752</f>
        <v>0</v>
      </c>
      <c r="T752" s="10">
        <f>'მთავრ. ფონდი'!F752</f>
        <v>0</v>
      </c>
      <c r="U752" s="10">
        <f>'პრეზ. ფონდი'!F752</f>
        <v>0</v>
      </c>
      <c r="V752" s="10">
        <f>'დაზუსტ. ნაერთი'!E752</f>
        <v>0</v>
      </c>
      <c r="W752" s="10">
        <f>'დაზუსტ. ბიუჯ.'!E752</f>
        <v>0</v>
      </c>
      <c r="X752" s="10">
        <f>'დაზუსტ. საკუთ.'!E752</f>
        <v>0</v>
      </c>
      <c r="Z752" s="10">
        <f t="shared" si="290"/>
        <v>0</v>
      </c>
      <c r="AA752" s="10">
        <f>'დამტკ. ბიუჯ.'!F752</f>
        <v>0</v>
      </c>
      <c r="AB752" s="10">
        <f>'დამტკ. საკუთ.'!F752</f>
        <v>0</v>
      </c>
      <c r="AC752" s="10">
        <f>'ცვლილ. ბიუჯ.'!G752</f>
        <v>0</v>
      </c>
      <c r="AD752" s="10">
        <f>'ცვლილ. საკუთ.'!G752</f>
        <v>0</v>
      </c>
      <c r="AE752" s="10">
        <f>'მთავრ. ფონდი'!G752</f>
        <v>0</v>
      </c>
      <c r="AF752" s="10">
        <f>'პრეზ. ფონდი'!G752</f>
        <v>0</v>
      </c>
      <c r="AG752" s="10">
        <f>'დაზუსტ. ნაერთი'!F752</f>
        <v>0</v>
      </c>
      <c r="AH752" s="10">
        <f>'დაზუსტ. ბიუჯ.'!F752</f>
        <v>0</v>
      </c>
      <c r="AI752" s="10">
        <f>'დაზუსტ. საკუთ.'!F752</f>
        <v>0</v>
      </c>
      <c r="AK752" s="10">
        <f t="shared" si="291"/>
        <v>0</v>
      </c>
      <c r="AL752" s="10">
        <f t="shared" si="292"/>
        <v>0</v>
      </c>
      <c r="AM752" s="10">
        <f t="shared" si="293"/>
        <v>0</v>
      </c>
      <c r="AN752" s="10">
        <f t="shared" si="293"/>
        <v>0</v>
      </c>
      <c r="AO752" s="10">
        <f t="shared" si="293"/>
        <v>0</v>
      </c>
      <c r="AP752" s="10">
        <f t="shared" si="283"/>
        <v>0</v>
      </c>
      <c r="AQ752" s="10">
        <f t="shared" si="283"/>
        <v>0</v>
      </c>
      <c r="AR752" s="10">
        <f t="shared" si="283"/>
        <v>0</v>
      </c>
      <c r="AS752" s="10">
        <f t="shared" si="283"/>
        <v>0</v>
      </c>
      <c r="AT752" s="10">
        <f t="shared" si="298"/>
        <v>0</v>
      </c>
      <c r="AV752" s="10">
        <f t="shared" si="294"/>
        <v>0</v>
      </c>
      <c r="AW752" s="10">
        <f>'დამტკ. ბიუჯ.'!G752</f>
        <v>0</v>
      </c>
      <c r="AX752" s="10">
        <f>'დამტკ. საკუთ.'!G752</f>
        <v>0</v>
      </c>
      <c r="AY752" s="10">
        <f>'ცვლილ. ბიუჯ.'!H752</f>
        <v>0</v>
      </c>
      <c r="AZ752" s="10">
        <f>'ცვლილ. საკუთ.'!H752</f>
        <v>0</v>
      </c>
      <c r="BA752" s="10">
        <f>'მთავრ. ფონდი'!H752</f>
        <v>0</v>
      </c>
      <c r="BB752" s="10">
        <f>'პრეზ. ფონდი'!H752</f>
        <v>0</v>
      </c>
      <c r="BC752" s="10">
        <f>'დაზუსტ. ნაერთი'!G752</f>
        <v>0</v>
      </c>
      <c r="BD752" s="10">
        <f>'დაზუსტ. ბიუჯ.'!G752</f>
        <v>0</v>
      </c>
      <c r="BE752" s="10">
        <f>'დაზუსტ. საკუთ.'!G752</f>
        <v>0</v>
      </c>
      <c r="BG752" s="10">
        <f t="shared" si="295"/>
        <v>0</v>
      </c>
      <c r="BH752" s="10">
        <f t="shared" si="295"/>
        <v>0</v>
      </c>
      <c r="BI752" s="10">
        <f t="shared" si="295"/>
        <v>0</v>
      </c>
      <c r="BJ752" s="10">
        <f t="shared" si="284"/>
        <v>0</v>
      </c>
      <c r="BK752" s="10">
        <f t="shared" si="284"/>
        <v>0</v>
      </c>
      <c r="BL752" s="10">
        <f t="shared" si="284"/>
        <v>0</v>
      </c>
      <c r="BM752" s="10">
        <f t="shared" si="284"/>
        <v>0</v>
      </c>
      <c r="BN752" s="10">
        <f t="shared" si="299"/>
        <v>0</v>
      </c>
      <c r="BO752" s="10">
        <f t="shared" si="299"/>
        <v>0</v>
      </c>
      <c r="BP752" s="10">
        <f t="shared" si="299"/>
        <v>0</v>
      </c>
      <c r="BR752" s="10">
        <f t="shared" si="296"/>
        <v>0</v>
      </c>
      <c r="BS752" s="10">
        <f>'დამტკ. ბიუჯ.'!H752</f>
        <v>0</v>
      </c>
      <c r="BT752" s="10">
        <f>'დამტკ. საკუთ.'!H752</f>
        <v>0</v>
      </c>
      <c r="BU752" s="10">
        <f>'ცვლილ. ბიუჯ.'!I752</f>
        <v>0</v>
      </c>
      <c r="BV752" s="10">
        <f>'ცვლილ. საკუთ.'!I752</f>
        <v>0</v>
      </c>
      <c r="BW752" s="10">
        <f>'მთავრ. ფონდი'!I752</f>
        <v>0</v>
      </c>
      <c r="BX752" s="10">
        <f>'პრეზ. ფონდი'!I752</f>
        <v>0</v>
      </c>
      <c r="BY752" s="10">
        <f>'დაზუსტ. ნაერთი'!H752</f>
        <v>0</v>
      </c>
      <c r="BZ752" s="10">
        <f>'დაზუსტ. ბიუჯ.'!H752</f>
        <v>0</v>
      </c>
      <c r="CA752" s="10">
        <f>'დაზუსტ. საკუთ.'!H752</f>
        <v>0</v>
      </c>
    </row>
    <row r="753" spans="1:79" x14ac:dyDescent="0.25">
      <c r="A753" t="str">
        <f t="shared" si="285"/>
        <v>b</v>
      </c>
      <c r="B753" s="8"/>
      <c r="C753" s="9" t="s">
        <v>15</v>
      </c>
      <c r="D753" s="10">
        <f t="shared" si="286"/>
        <v>0</v>
      </c>
      <c r="E753" s="10">
        <f t="shared" si="287"/>
        <v>0</v>
      </c>
      <c r="F753" s="10">
        <f t="shared" si="288"/>
        <v>0</v>
      </c>
      <c r="G753" s="10">
        <f t="shared" si="288"/>
        <v>0</v>
      </c>
      <c r="H753" s="10">
        <f t="shared" si="288"/>
        <v>0</v>
      </c>
      <c r="I753" s="10">
        <f t="shared" si="282"/>
        <v>0</v>
      </c>
      <c r="J753" s="10">
        <f t="shared" si="282"/>
        <v>0</v>
      </c>
      <c r="K753" s="10">
        <f t="shared" si="282"/>
        <v>0</v>
      </c>
      <c r="L753" s="10">
        <f t="shared" si="282"/>
        <v>0</v>
      </c>
      <c r="M753" s="10">
        <f t="shared" si="297"/>
        <v>0</v>
      </c>
      <c r="O753" s="10">
        <f t="shared" si="289"/>
        <v>0</v>
      </c>
      <c r="P753" s="10">
        <f>'დამტკ. ბიუჯ.'!E753</f>
        <v>0</v>
      </c>
      <c r="Q753" s="10">
        <f>'დამტკ. საკუთ.'!E753</f>
        <v>0</v>
      </c>
      <c r="R753" s="10">
        <f>'ცვლილ. ბიუჯ.'!F753</f>
        <v>0</v>
      </c>
      <c r="S753" s="10">
        <f>'ცვლილ. საკუთ.'!F753</f>
        <v>0</v>
      </c>
      <c r="T753" s="10">
        <f>'მთავრ. ფონდი'!F753</f>
        <v>0</v>
      </c>
      <c r="U753" s="10">
        <f>'პრეზ. ფონდი'!F753</f>
        <v>0</v>
      </c>
      <c r="V753" s="10">
        <f>'დაზუსტ. ნაერთი'!E753</f>
        <v>0</v>
      </c>
      <c r="W753" s="10">
        <f>'დაზუსტ. ბიუჯ.'!E753</f>
        <v>0</v>
      </c>
      <c r="X753" s="10">
        <f>'დაზუსტ. საკუთ.'!E753</f>
        <v>0</v>
      </c>
      <c r="Z753" s="10">
        <f t="shared" si="290"/>
        <v>0</v>
      </c>
      <c r="AA753" s="10">
        <f>'დამტკ. ბიუჯ.'!F753</f>
        <v>0</v>
      </c>
      <c r="AB753" s="10">
        <f>'დამტკ. საკუთ.'!F753</f>
        <v>0</v>
      </c>
      <c r="AC753" s="10">
        <f>'ცვლილ. ბიუჯ.'!G753</f>
        <v>0</v>
      </c>
      <c r="AD753" s="10">
        <f>'ცვლილ. საკუთ.'!G753</f>
        <v>0</v>
      </c>
      <c r="AE753" s="10">
        <f>'მთავრ. ფონდი'!G753</f>
        <v>0</v>
      </c>
      <c r="AF753" s="10">
        <f>'პრეზ. ფონდი'!G753</f>
        <v>0</v>
      </c>
      <c r="AG753" s="10">
        <f>'დაზუსტ. ნაერთი'!F753</f>
        <v>0</v>
      </c>
      <c r="AH753" s="10">
        <f>'დაზუსტ. ბიუჯ.'!F753</f>
        <v>0</v>
      </c>
      <c r="AI753" s="10">
        <f>'დაზუსტ. საკუთ.'!F753</f>
        <v>0</v>
      </c>
      <c r="AK753" s="10">
        <f t="shared" si="291"/>
        <v>0</v>
      </c>
      <c r="AL753" s="10">
        <f t="shared" si="292"/>
        <v>0</v>
      </c>
      <c r="AM753" s="10">
        <f t="shared" si="293"/>
        <v>0</v>
      </c>
      <c r="AN753" s="10">
        <f t="shared" si="293"/>
        <v>0</v>
      </c>
      <c r="AO753" s="10">
        <f t="shared" si="293"/>
        <v>0</v>
      </c>
      <c r="AP753" s="10">
        <f t="shared" si="283"/>
        <v>0</v>
      </c>
      <c r="AQ753" s="10">
        <f t="shared" si="283"/>
        <v>0</v>
      </c>
      <c r="AR753" s="10">
        <f t="shared" si="283"/>
        <v>0</v>
      </c>
      <c r="AS753" s="10">
        <f t="shared" si="283"/>
        <v>0</v>
      </c>
      <c r="AT753" s="10">
        <f t="shared" si="298"/>
        <v>0</v>
      </c>
      <c r="AV753" s="10">
        <f t="shared" si="294"/>
        <v>0</v>
      </c>
      <c r="AW753" s="10">
        <f>'დამტკ. ბიუჯ.'!G753</f>
        <v>0</v>
      </c>
      <c r="AX753" s="10">
        <f>'დამტკ. საკუთ.'!G753</f>
        <v>0</v>
      </c>
      <c r="AY753" s="10">
        <f>'ცვლილ. ბიუჯ.'!H753</f>
        <v>0</v>
      </c>
      <c r="AZ753" s="10">
        <f>'ცვლილ. საკუთ.'!H753</f>
        <v>0</v>
      </c>
      <c r="BA753" s="10">
        <f>'მთავრ. ფონდი'!H753</f>
        <v>0</v>
      </c>
      <c r="BB753" s="10">
        <f>'პრეზ. ფონდი'!H753</f>
        <v>0</v>
      </c>
      <c r="BC753" s="10">
        <f>'დაზუსტ. ნაერთი'!G753</f>
        <v>0</v>
      </c>
      <c r="BD753" s="10">
        <f>'დაზუსტ. ბიუჯ.'!G753</f>
        <v>0</v>
      </c>
      <c r="BE753" s="10">
        <f>'დაზუსტ. საკუთ.'!G753</f>
        <v>0</v>
      </c>
      <c r="BG753" s="10">
        <f t="shared" si="295"/>
        <v>0</v>
      </c>
      <c r="BH753" s="10">
        <f t="shared" si="295"/>
        <v>0</v>
      </c>
      <c r="BI753" s="10">
        <f t="shared" si="295"/>
        <v>0</v>
      </c>
      <c r="BJ753" s="10">
        <f t="shared" si="284"/>
        <v>0</v>
      </c>
      <c r="BK753" s="10">
        <f t="shared" si="284"/>
        <v>0</v>
      </c>
      <c r="BL753" s="10">
        <f t="shared" si="284"/>
        <v>0</v>
      </c>
      <c r="BM753" s="10">
        <f t="shared" si="284"/>
        <v>0</v>
      </c>
      <c r="BN753" s="10">
        <f t="shared" si="299"/>
        <v>0</v>
      </c>
      <c r="BO753" s="10">
        <f t="shared" si="299"/>
        <v>0</v>
      </c>
      <c r="BP753" s="10">
        <f t="shared" si="299"/>
        <v>0</v>
      </c>
      <c r="BR753" s="10">
        <f t="shared" si="296"/>
        <v>0</v>
      </c>
      <c r="BS753" s="10">
        <f>'დამტკ. ბიუჯ.'!H753</f>
        <v>0</v>
      </c>
      <c r="BT753" s="10">
        <f>'დამტკ. საკუთ.'!H753</f>
        <v>0</v>
      </c>
      <c r="BU753" s="10">
        <f>'ცვლილ. ბიუჯ.'!I753</f>
        <v>0</v>
      </c>
      <c r="BV753" s="10">
        <f>'ცვლილ. საკუთ.'!I753</f>
        <v>0</v>
      </c>
      <c r="BW753" s="10">
        <f>'მთავრ. ფონდი'!I753</f>
        <v>0</v>
      </c>
      <c r="BX753" s="10">
        <f>'პრეზ. ფონდი'!I753</f>
        <v>0</v>
      </c>
      <c r="BY753" s="10">
        <f>'დაზუსტ. ნაერთი'!H753</f>
        <v>0</v>
      </c>
      <c r="BZ753" s="10">
        <f>'დაზუსტ. ბიუჯ.'!H753</f>
        <v>0</v>
      </c>
      <c r="CA753" s="10">
        <f>'დაზუსტ. საკუთ.'!H753</f>
        <v>0</v>
      </c>
    </row>
    <row r="754" spans="1:79" x14ac:dyDescent="0.25">
      <c r="A754" t="str">
        <f t="shared" si="285"/>
        <v>b</v>
      </c>
      <c r="B754" s="8"/>
      <c r="C754" s="9" t="s">
        <v>16</v>
      </c>
      <c r="D754" s="10">
        <f t="shared" si="286"/>
        <v>0</v>
      </c>
      <c r="E754" s="10">
        <f t="shared" si="287"/>
        <v>0</v>
      </c>
      <c r="F754" s="10">
        <f t="shared" si="288"/>
        <v>0</v>
      </c>
      <c r="G754" s="10">
        <f t="shared" si="288"/>
        <v>0</v>
      </c>
      <c r="H754" s="10">
        <f t="shared" si="288"/>
        <v>0</v>
      </c>
      <c r="I754" s="10">
        <f t="shared" si="282"/>
        <v>0</v>
      </c>
      <c r="J754" s="10">
        <f t="shared" si="282"/>
        <v>0</v>
      </c>
      <c r="K754" s="10">
        <f t="shared" si="282"/>
        <v>0</v>
      </c>
      <c r="L754" s="10">
        <f t="shared" si="282"/>
        <v>0</v>
      </c>
      <c r="M754" s="10">
        <f t="shared" si="297"/>
        <v>0</v>
      </c>
      <c r="O754" s="10">
        <f t="shared" si="289"/>
        <v>0</v>
      </c>
      <c r="P754" s="10">
        <f>'დამტკ. ბიუჯ.'!E754</f>
        <v>0</v>
      </c>
      <c r="Q754" s="10">
        <f>'დამტკ. საკუთ.'!E754</f>
        <v>0</v>
      </c>
      <c r="R754" s="10">
        <f>'ცვლილ. ბიუჯ.'!F754</f>
        <v>0</v>
      </c>
      <c r="S754" s="10">
        <f>'ცვლილ. საკუთ.'!F754</f>
        <v>0</v>
      </c>
      <c r="T754" s="10">
        <f>'მთავრ. ფონდი'!F754</f>
        <v>0</v>
      </c>
      <c r="U754" s="10">
        <f>'პრეზ. ფონდი'!F754</f>
        <v>0</v>
      </c>
      <c r="V754" s="10">
        <f>'დაზუსტ. ნაერთი'!E754</f>
        <v>0</v>
      </c>
      <c r="W754" s="10">
        <f>'დაზუსტ. ბიუჯ.'!E754</f>
        <v>0</v>
      </c>
      <c r="X754" s="10">
        <f>'დაზუსტ. საკუთ.'!E754</f>
        <v>0</v>
      </c>
      <c r="Z754" s="10">
        <f t="shared" si="290"/>
        <v>0</v>
      </c>
      <c r="AA754" s="10">
        <f>'დამტკ. ბიუჯ.'!F754</f>
        <v>0</v>
      </c>
      <c r="AB754" s="10">
        <f>'დამტკ. საკუთ.'!F754</f>
        <v>0</v>
      </c>
      <c r="AC754" s="10">
        <f>'ცვლილ. ბიუჯ.'!G754</f>
        <v>0</v>
      </c>
      <c r="AD754" s="10">
        <f>'ცვლილ. საკუთ.'!G754</f>
        <v>0</v>
      </c>
      <c r="AE754" s="10">
        <f>'მთავრ. ფონდი'!G754</f>
        <v>0</v>
      </c>
      <c r="AF754" s="10">
        <f>'პრეზ. ფონდი'!G754</f>
        <v>0</v>
      </c>
      <c r="AG754" s="10">
        <f>'დაზუსტ. ნაერთი'!F754</f>
        <v>0</v>
      </c>
      <c r="AH754" s="10">
        <f>'დაზუსტ. ბიუჯ.'!F754</f>
        <v>0</v>
      </c>
      <c r="AI754" s="10">
        <f>'დაზუსტ. საკუთ.'!F754</f>
        <v>0</v>
      </c>
      <c r="AK754" s="10">
        <f t="shared" si="291"/>
        <v>0</v>
      </c>
      <c r="AL754" s="10">
        <f t="shared" si="292"/>
        <v>0</v>
      </c>
      <c r="AM754" s="10">
        <f t="shared" si="293"/>
        <v>0</v>
      </c>
      <c r="AN754" s="10">
        <f t="shared" si="293"/>
        <v>0</v>
      </c>
      <c r="AO754" s="10">
        <f t="shared" si="293"/>
        <v>0</v>
      </c>
      <c r="AP754" s="10">
        <f t="shared" si="283"/>
        <v>0</v>
      </c>
      <c r="AQ754" s="10">
        <f t="shared" si="283"/>
        <v>0</v>
      </c>
      <c r="AR754" s="10">
        <f t="shared" si="283"/>
        <v>0</v>
      </c>
      <c r="AS754" s="10">
        <f t="shared" si="283"/>
        <v>0</v>
      </c>
      <c r="AT754" s="10">
        <f t="shared" si="298"/>
        <v>0</v>
      </c>
      <c r="AV754" s="10">
        <f t="shared" si="294"/>
        <v>0</v>
      </c>
      <c r="AW754" s="10">
        <f>'დამტკ. ბიუჯ.'!G754</f>
        <v>0</v>
      </c>
      <c r="AX754" s="10">
        <f>'დამტკ. საკუთ.'!G754</f>
        <v>0</v>
      </c>
      <c r="AY754" s="10">
        <f>'ცვლილ. ბიუჯ.'!H754</f>
        <v>0</v>
      </c>
      <c r="AZ754" s="10">
        <f>'ცვლილ. საკუთ.'!H754</f>
        <v>0</v>
      </c>
      <c r="BA754" s="10">
        <f>'მთავრ. ფონდი'!H754</f>
        <v>0</v>
      </c>
      <c r="BB754" s="10">
        <f>'პრეზ. ფონდი'!H754</f>
        <v>0</v>
      </c>
      <c r="BC754" s="10">
        <f>'დაზუსტ. ნაერთი'!G754</f>
        <v>0</v>
      </c>
      <c r="BD754" s="10">
        <f>'დაზუსტ. ბიუჯ.'!G754</f>
        <v>0</v>
      </c>
      <c r="BE754" s="10">
        <f>'დაზუსტ. საკუთ.'!G754</f>
        <v>0</v>
      </c>
      <c r="BG754" s="10">
        <f t="shared" si="295"/>
        <v>0</v>
      </c>
      <c r="BH754" s="10">
        <f t="shared" si="295"/>
        <v>0</v>
      </c>
      <c r="BI754" s="10">
        <f t="shared" si="295"/>
        <v>0</v>
      </c>
      <c r="BJ754" s="10">
        <f t="shared" si="284"/>
        <v>0</v>
      </c>
      <c r="BK754" s="10">
        <f t="shared" si="284"/>
        <v>0</v>
      </c>
      <c r="BL754" s="10">
        <f t="shared" si="284"/>
        <v>0</v>
      </c>
      <c r="BM754" s="10">
        <f t="shared" si="284"/>
        <v>0</v>
      </c>
      <c r="BN754" s="10">
        <f t="shared" si="299"/>
        <v>0</v>
      </c>
      <c r="BO754" s="10">
        <f t="shared" si="299"/>
        <v>0</v>
      </c>
      <c r="BP754" s="10">
        <f t="shared" si="299"/>
        <v>0</v>
      </c>
      <c r="BR754" s="10">
        <f t="shared" si="296"/>
        <v>0</v>
      </c>
      <c r="BS754" s="10">
        <f>'დამტკ. ბიუჯ.'!H754</f>
        <v>0</v>
      </c>
      <c r="BT754" s="10">
        <f>'დამტკ. საკუთ.'!H754</f>
        <v>0</v>
      </c>
      <c r="BU754" s="10">
        <f>'ცვლილ. ბიუჯ.'!I754</f>
        <v>0</v>
      </c>
      <c r="BV754" s="10">
        <f>'ცვლილ. საკუთ.'!I754</f>
        <v>0</v>
      </c>
      <c r="BW754" s="10">
        <f>'მთავრ. ფონდი'!I754</f>
        <v>0</v>
      </c>
      <c r="BX754" s="10">
        <f>'პრეზ. ფონდი'!I754</f>
        <v>0</v>
      </c>
      <c r="BY754" s="10">
        <f>'დაზუსტ. ნაერთი'!H754</f>
        <v>0</v>
      </c>
      <c r="BZ754" s="10">
        <f>'დაზუსტ. ბიუჯ.'!H754</f>
        <v>0</v>
      </c>
      <c r="CA754" s="10">
        <f>'დაზუსტ. საკუთ.'!H754</f>
        <v>0</v>
      </c>
    </row>
    <row r="755" spans="1:79" x14ac:dyDescent="0.25">
      <c r="A755" t="str">
        <f t="shared" si="285"/>
        <v>b</v>
      </c>
      <c r="B755" s="8"/>
      <c r="C755" s="9" t="s">
        <v>17</v>
      </c>
      <c r="D755" s="10">
        <f t="shared" si="286"/>
        <v>0</v>
      </c>
      <c r="E755" s="10">
        <f t="shared" si="287"/>
        <v>0</v>
      </c>
      <c r="F755" s="10">
        <f t="shared" si="288"/>
        <v>0</v>
      </c>
      <c r="G755" s="10">
        <f t="shared" si="288"/>
        <v>0</v>
      </c>
      <c r="H755" s="10">
        <f t="shared" si="288"/>
        <v>0</v>
      </c>
      <c r="I755" s="10">
        <f t="shared" si="282"/>
        <v>0</v>
      </c>
      <c r="J755" s="10">
        <f t="shared" si="282"/>
        <v>0</v>
      </c>
      <c r="K755" s="10">
        <f t="shared" si="282"/>
        <v>0</v>
      </c>
      <c r="L755" s="10">
        <f t="shared" si="282"/>
        <v>0</v>
      </c>
      <c r="M755" s="10">
        <f t="shared" si="297"/>
        <v>0</v>
      </c>
      <c r="O755" s="10">
        <f t="shared" si="289"/>
        <v>0</v>
      </c>
      <c r="P755" s="10">
        <f>'დამტკ. ბიუჯ.'!E755</f>
        <v>0</v>
      </c>
      <c r="Q755" s="10">
        <f>'დამტკ. საკუთ.'!E755</f>
        <v>0</v>
      </c>
      <c r="R755" s="10">
        <f>'ცვლილ. ბიუჯ.'!F755</f>
        <v>0</v>
      </c>
      <c r="S755" s="10">
        <f>'ცვლილ. საკუთ.'!F755</f>
        <v>0</v>
      </c>
      <c r="T755" s="10">
        <f>'მთავრ. ფონდი'!F755</f>
        <v>0</v>
      </c>
      <c r="U755" s="10">
        <f>'პრეზ. ფონდი'!F755</f>
        <v>0</v>
      </c>
      <c r="V755" s="10">
        <f>'დაზუსტ. ნაერთი'!E755</f>
        <v>0</v>
      </c>
      <c r="W755" s="10">
        <f>'დაზუსტ. ბიუჯ.'!E755</f>
        <v>0</v>
      </c>
      <c r="X755" s="10">
        <f>'დაზუსტ. საკუთ.'!E755</f>
        <v>0</v>
      </c>
      <c r="Z755" s="10">
        <f t="shared" si="290"/>
        <v>0</v>
      </c>
      <c r="AA755" s="10">
        <f>'დამტკ. ბიუჯ.'!F755</f>
        <v>0</v>
      </c>
      <c r="AB755" s="10">
        <f>'დამტკ. საკუთ.'!F755</f>
        <v>0</v>
      </c>
      <c r="AC755" s="10">
        <f>'ცვლილ. ბიუჯ.'!G755</f>
        <v>0</v>
      </c>
      <c r="AD755" s="10">
        <f>'ცვლილ. საკუთ.'!G755</f>
        <v>0</v>
      </c>
      <c r="AE755" s="10">
        <f>'მთავრ. ფონდი'!G755</f>
        <v>0</v>
      </c>
      <c r="AF755" s="10">
        <f>'პრეზ. ფონდი'!G755</f>
        <v>0</v>
      </c>
      <c r="AG755" s="10">
        <f>'დაზუსტ. ნაერთი'!F755</f>
        <v>0</v>
      </c>
      <c r="AH755" s="10">
        <f>'დაზუსტ. ბიუჯ.'!F755</f>
        <v>0</v>
      </c>
      <c r="AI755" s="10">
        <f>'დაზუსტ. საკუთ.'!F755</f>
        <v>0</v>
      </c>
      <c r="AK755" s="10">
        <f t="shared" si="291"/>
        <v>0</v>
      </c>
      <c r="AL755" s="10">
        <f t="shared" si="292"/>
        <v>0</v>
      </c>
      <c r="AM755" s="10">
        <f t="shared" si="293"/>
        <v>0</v>
      </c>
      <c r="AN755" s="10">
        <f t="shared" si="293"/>
        <v>0</v>
      </c>
      <c r="AO755" s="10">
        <f t="shared" si="293"/>
        <v>0</v>
      </c>
      <c r="AP755" s="10">
        <f t="shared" si="283"/>
        <v>0</v>
      </c>
      <c r="AQ755" s="10">
        <f t="shared" si="283"/>
        <v>0</v>
      </c>
      <c r="AR755" s="10">
        <f t="shared" si="283"/>
        <v>0</v>
      </c>
      <c r="AS755" s="10">
        <f t="shared" si="283"/>
        <v>0</v>
      </c>
      <c r="AT755" s="10">
        <f t="shared" si="298"/>
        <v>0</v>
      </c>
      <c r="AV755" s="10">
        <f t="shared" si="294"/>
        <v>0</v>
      </c>
      <c r="AW755" s="10">
        <f>'დამტკ. ბიუჯ.'!G755</f>
        <v>0</v>
      </c>
      <c r="AX755" s="10">
        <f>'დამტკ. საკუთ.'!G755</f>
        <v>0</v>
      </c>
      <c r="AY755" s="10">
        <f>'ცვლილ. ბიუჯ.'!H755</f>
        <v>0</v>
      </c>
      <c r="AZ755" s="10">
        <f>'ცვლილ. საკუთ.'!H755</f>
        <v>0</v>
      </c>
      <c r="BA755" s="10">
        <f>'მთავრ. ფონდი'!H755</f>
        <v>0</v>
      </c>
      <c r="BB755" s="10">
        <f>'პრეზ. ფონდი'!H755</f>
        <v>0</v>
      </c>
      <c r="BC755" s="10">
        <f>'დაზუსტ. ნაერთი'!G755</f>
        <v>0</v>
      </c>
      <c r="BD755" s="10">
        <f>'დაზუსტ. ბიუჯ.'!G755</f>
        <v>0</v>
      </c>
      <c r="BE755" s="10">
        <f>'დაზუსტ. საკუთ.'!G755</f>
        <v>0</v>
      </c>
      <c r="BG755" s="10">
        <f t="shared" si="295"/>
        <v>0</v>
      </c>
      <c r="BH755" s="10">
        <f t="shared" si="295"/>
        <v>0</v>
      </c>
      <c r="BI755" s="10">
        <f t="shared" si="295"/>
        <v>0</v>
      </c>
      <c r="BJ755" s="10">
        <f t="shared" si="284"/>
        <v>0</v>
      </c>
      <c r="BK755" s="10">
        <f t="shared" si="284"/>
        <v>0</v>
      </c>
      <c r="BL755" s="10">
        <f t="shared" si="284"/>
        <v>0</v>
      </c>
      <c r="BM755" s="10">
        <f t="shared" si="284"/>
        <v>0</v>
      </c>
      <c r="BN755" s="10">
        <f t="shared" si="299"/>
        <v>0</v>
      </c>
      <c r="BO755" s="10">
        <f t="shared" si="299"/>
        <v>0</v>
      </c>
      <c r="BP755" s="10">
        <f t="shared" si="299"/>
        <v>0</v>
      </c>
      <c r="BR755" s="10">
        <f t="shared" si="296"/>
        <v>0</v>
      </c>
      <c r="BS755" s="10">
        <f>'დამტკ. ბიუჯ.'!H755</f>
        <v>0</v>
      </c>
      <c r="BT755" s="10">
        <f>'დამტკ. საკუთ.'!H755</f>
        <v>0</v>
      </c>
      <c r="BU755" s="10">
        <f>'ცვლილ. ბიუჯ.'!I755</f>
        <v>0</v>
      </c>
      <c r="BV755" s="10">
        <f>'ცვლილ. საკუთ.'!I755</f>
        <v>0</v>
      </c>
      <c r="BW755" s="10">
        <f>'მთავრ. ფონდი'!I755</f>
        <v>0</v>
      </c>
      <c r="BX755" s="10">
        <f>'პრეზ. ფონდი'!I755</f>
        <v>0</v>
      </c>
      <c r="BY755" s="10">
        <f>'დაზუსტ. ნაერთი'!H755</f>
        <v>0</v>
      </c>
      <c r="BZ755" s="10">
        <f>'დაზუსტ. ბიუჯ.'!H755</f>
        <v>0</v>
      </c>
      <c r="CA755" s="10">
        <f>'დაზუსტ. საკუთ.'!H755</f>
        <v>0</v>
      </c>
    </row>
    <row r="756" spans="1:79" x14ac:dyDescent="0.25">
      <c r="A756" t="str">
        <f t="shared" si="285"/>
        <v>b</v>
      </c>
      <c r="B756" s="5"/>
      <c r="C756" s="6" t="s">
        <v>18</v>
      </c>
      <c r="D756" s="7">
        <f t="shared" si="286"/>
        <v>0</v>
      </c>
      <c r="E756" s="7">
        <f t="shared" si="287"/>
        <v>0</v>
      </c>
      <c r="F756" s="7">
        <f t="shared" si="288"/>
        <v>0</v>
      </c>
      <c r="G756" s="7">
        <f t="shared" si="288"/>
        <v>0</v>
      </c>
      <c r="H756" s="7">
        <f t="shared" si="288"/>
        <v>0</v>
      </c>
      <c r="I756" s="7">
        <f t="shared" si="282"/>
        <v>0</v>
      </c>
      <c r="J756" s="7">
        <f t="shared" si="282"/>
        <v>0</v>
      </c>
      <c r="K756" s="7">
        <f t="shared" si="282"/>
        <v>0</v>
      </c>
      <c r="L756" s="7">
        <f t="shared" si="282"/>
        <v>0</v>
      </c>
      <c r="M756" s="7">
        <f t="shared" si="297"/>
        <v>0</v>
      </c>
      <c r="O756" s="7">
        <f t="shared" si="289"/>
        <v>0</v>
      </c>
      <c r="P756" s="7">
        <f>'დამტკ. ბიუჯ.'!E756</f>
        <v>0</v>
      </c>
      <c r="Q756" s="7">
        <f>'დამტკ. საკუთ.'!E756</f>
        <v>0</v>
      </c>
      <c r="R756" s="7">
        <f>'ცვლილ. ბიუჯ.'!F756</f>
        <v>0</v>
      </c>
      <c r="S756" s="7">
        <f>'ცვლილ. საკუთ.'!F756</f>
        <v>0</v>
      </c>
      <c r="T756" s="7">
        <f>'მთავრ. ფონდი'!F756</f>
        <v>0</v>
      </c>
      <c r="U756" s="7">
        <f>'პრეზ. ფონდი'!F756</f>
        <v>0</v>
      </c>
      <c r="V756" s="7">
        <f>'დაზუსტ. ნაერთი'!E756</f>
        <v>0</v>
      </c>
      <c r="W756" s="7">
        <f>'დაზუსტ. ბიუჯ.'!E756</f>
        <v>0</v>
      </c>
      <c r="X756" s="7">
        <f>'დაზუსტ. საკუთ.'!E756</f>
        <v>0</v>
      </c>
      <c r="Z756" s="7">
        <f t="shared" si="290"/>
        <v>0</v>
      </c>
      <c r="AA756" s="7">
        <f>'დამტკ. ბიუჯ.'!F756</f>
        <v>0</v>
      </c>
      <c r="AB756" s="7">
        <f>'დამტკ. საკუთ.'!F756</f>
        <v>0</v>
      </c>
      <c r="AC756" s="7">
        <f>'ცვლილ. ბიუჯ.'!G756</f>
        <v>0</v>
      </c>
      <c r="AD756" s="7">
        <f>'ცვლილ. საკუთ.'!G756</f>
        <v>0</v>
      </c>
      <c r="AE756" s="7">
        <f>'მთავრ. ფონდი'!G756</f>
        <v>0</v>
      </c>
      <c r="AF756" s="7">
        <f>'პრეზ. ფონდი'!G756</f>
        <v>0</v>
      </c>
      <c r="AG756" s="7">
        <f>'დაზუსტ. ნაერთი'!F756</f>
        <v>0</v>
      </c>
      <c r="AH756" s="7">
        <f>'დაზუსტ. ბიუჯ.'!F756</f>
        <v>0</v>
      </c>
      <c r="AI756" s="7">
        <f>'დაზუსტ. საკუთ.'!F756</f>
        <v>0</v>
      </c>
      <c r="AK756" s="7">
        <f t="shared" si="291"/>
        <v>0</v>
      </c>
      <c r="AL756" s="7">
        <f t="shared" si="292"/>
        <v>0</v>
      </c>
      <c r="AM756" s="7">
        <f t="shared" si="293"/>
        <v>0</v>
      </c>
      <c r="AN756" s="7">
        <f t="shared" si="293"/>
        <v>0</v>
      </c>
      <c r="AO756" s="7">
        <f t="shared" si="293"/>
        <v>0</v>
      </c>
      <c r="AP756" s="7">
        <f t="shared" si="283"/>
        <v>0</v>
      </c>
      <c r="AQ756" s="7">
        <f t="shared" si="283"/>
        <v>0</v>
      </c>
      <c r="AR756" s="7">
        <f t="shared" si="283"/>
        <v>0</v>
      </c>
      <c r="AS756" s="7">
        <f t="shared" si="283"/>
        <v>0</v>
      </c>
      <c r="AT756" s="7">
        <f t="shared" si="298"/>
        <v>0</v>
      </c>
      <c r="AV756" s="7">
        <f t="shared" si="294"/>
        <v>0</v>
      </c>
      <c r="AW756" s="7">
        <f>'დამტკ. ბიუჯ.'!G756</f>
        <v>0</v>
      </c>
      <c r="AX756" s="7">
        <f>'დამტკ. საკუთ.'!G756</f>
        <v>0</v>
      </c>
      <c r="AY756" s="7">
        <f>'ცვლილ. ბიუჯ.'!H756</f>
        <v>0</v>
      </c>
      <c r="AZ756" s="7">
        <f>'ცვლილ. საკუთ.'!H756</f>
        <v>0</v>
      </c>
      <c r="BA756" s="7">
        <f>'მთავრ. ფონდი'!H756</f>
        <v>0</v>
      </c>
      <c r="BB756" s="7">
        <f>'პრეზ. ფონდი'!H756</f>
        <v>0</v>
      </c>
      <c r="BC756" s="7">
        <f>'დაზუსტ. ნაერთი'!G756</f>
        <v>0</v>
      </c>
      <c r="BD756" s="7">
        <f>'დაზუსტ. ბიუჯ.'!G756</f>
        <v>0</v>
      </c>
      <c r="BE756" s="7">
        <f>'დაზუსტ. საკუთ.'!G756</f>
        <v>0</v>
      </c>
      <c r="BG756" s="7">
        <f t="shared" si="295"/>
        <v>0</v>
      </c>
      <c r="BH756" s="7">
        <f t="shared" si="295"/>
        <v>0</v>
      </c>
      <c r="BI756" s="7">
        <f t="shared" si="295"/>
        <v>0</v>
      </c>
      <c r="BJ756" s="7">
        <f t="shared" si="284"/>
        <v>0</v>
      </c>
      <c r="BK756" s="7">
        <f t="shared" si="284"/>
        <v>0</v>
      </c>
      <c r="BL756" s="7">
        <f t="shared" si="284"/>
        <v>0</v>
      </c>
      <c r="BM756" s="7">
        <f t="shared" si="284"/>
        <v>0</v>
      </c>
      <c r="BN756" s="7">
        <f t="shared" si="299"/>
        <v>0</v>
      </c>
      <c r="BO756" s="7">
        <f t="shared" si="299"/>
        <v>0</v>
      </c>
      <c r="BP756" s="7">
        <f t="shared" si="299"/>
        <v>0</v>
      </c>
      <c r="BR756" s="7">
        <f t="shared" si="296"/>
        <v>0</v>
      </c>
      <c r="BS756" s="7">
        <f>'დამტკ. ბიუჯ.'!H756</f>
        <v>0</v>
      </c>
      <c r="BT756" s="7">
        <f>'დამტკ. საკუთ.'!H756</f>
        <v>0</v>
      </c>
      <c r="BU756" s="7">
        <f>'ცვლილ. ბიუჯ.'!I756</f>
        <v>0</v>
      </c>
      <c r="BV756" s="7">
        <f>'ცვლილ. საკუთ.'!I756</f>
        <v>0</v>
      </c>
      <c r="BW756" s="7">
        <f>'მთავრ. ფონდი'!I756</f>
        <v>0</v>
      </c>
      <c r="BX756" s="7">
        <f>'პრეზ. ფონდი'!I756</f>
        <v>0</v>
      </c>
      <c r="BY756" s="7">
        <f>'დაზუსტ. ნაერთი'!H756</f>
        <v>0</v>
      </c>
      <c r="BZ756" s="7">
        <f>'დაზუსტ. ბიუჯ.'!H756</f>
        <v>0</v>
      </c>
      <c r="CA756" s="7">
        <f>'დაზუსტ. საკუთ.'!H756</f>
        <v>0</v>
      </c>
    </row>
    <row r="757" spans="1:79" x14ac:dyDescent="0.25">
      <c r="A757" t="str">
        <f t="shared" si="285"/>
        <v>b</v>
      </c>
      <c r="B757" s="5"/>
      <c r="C757" s="6" t="s">
        <v>19</v>
      </c>
      <c r="D757" s="7">
        <f t="shared" si="286"/>
        <v>0</v>
      </c>
      <c r="E757" s="7">
        <f t="shared" si="287"/>
        <v>0</v>
      </c>
      <c r="F757" s="7">
        <f t="shared" si="288"/>
        <v>0</v>
      </c>
      <c r="G757" s="7">
        <f t="shared" si="288"/>
        <v>0</v>
      </c>
      <c r="H757" s="7">
        <f t="shared" si="288"/>
        <v>0</v>
      </c>
      <c r="I757" s="7">
        <f t="shared" si="282"/>
        <v>0</v>
      </c>
      <c r="J757" s="7">
        <f t="shared" si="282"/>
        <v>0</v>
      </c>
      <c r="K757" s="7">
        <f t="shared" si="282"/>
        <v>0</v>
      </c>
      <c r="L757" s="7">
        <f t="shared" si="282"/>
        <v>0</v>
      </c>
      <c r="M757" s="7">
        <f t="shared" si="297"/>
        <v>0</v>
      </c>
      <c r="O757" s="7">
        <f t="shared" si="289"/>
        <v>0</v>
      </c>
      <c r="P757" s="7">
        <f>'დამტკ. ბიუჯ.'!E757</f>
        <v>0</v>
      </c>
      <c r="Q757" s="7">
        <f>'დამტკ. საკუთ.'!E757</f>
        <v>0</v>
      </c>
      <c r="R757" s="7">
        <f>'ცვლილ. ბიუჯ.'!F757</f>
        <v>0</v>
      </c>
      <c r="S757" s="7">
        <f>'ცვლილ. საკუთ.'!F757</f>
        <v>0</v>
      </c>
      <c r="T757" s="7">
        <f>'მთავრ. ფონდი'!F757</f>
        <v>0</v>
      </c>
      <c r="U757" s="7">
        <f>'პრეზ. ფონდი'!F757</f>
        <v>0</v>
      </c>
      <c r="V757" s="7">
        <f>'დაზუსტ. ნაერთი'!E757</f>
        <v>0</v>
      </c>
      <c r="W757" s="7">
        <f>'დაზუსტ. ბიუჯ.'!E757</f>
        <v>0</v>
      </c>
      <c r="X757" s="7">
        <f>'დაზუსტ. საკუთ.'!E757</f>
        <v>0</v>
      </c>
      <c r="Z757" s="7">
        <f t="shared" si="290"/>
        <v>0</v>
      </c>
      <c r="AA757" s="7">
        <f>'დამტკ. ბიუჯ.'!F757</f>
        <v>0</v>
      </c>
      <c r="AB757" s="7">
        <f>'დამტკ. საკუთ.'!F757</f>
        <v>0</v>
      </c>
      <c r="AC757" s="7">
        <f>'ცვლილ. ბიუჯ.'!G757</f>
        <v>0</v>
      </c>
      <c r="AD757" s="7">
        <f>'ცვლილ. საკუთ.'!G757</f>
        <v>0</v>
      </c>
      <c r="AE757" s="7">
        <f>'მთავრ. ფონდი'!G757</f>
        <v>0</v>
      </c>
      <c r="AF757" s="7">
        <f>'პრეზ. ფონდი'!G757</f>
        <v>0</v>
      </c>
      <c r="AG757" s="7">
        <f>'დაზუსტ. ნაერთი'!F757</f>
        <v>0</v>
      </c>
      <c r="AH757" s="7">
        <f>'დაზუსტ. ბიუჯ.'!F757</f>
        <v>0</v>
      </c>
      <c r="AI757" s="7">
        <f>'დაზუსტ. საკუთ.'!F757</f>
        <v>0</v>
      </c>
      <c r="AK757" s="7">
        <f t="shared" si="291"/>
        <v>0</v>
      </c>
      <c r="AL757" s="7">
        <f t="shared" si="292"/>
        <v>0</v>
      </c>
      <c r="AM757" s="7">
        <f t="shared" si="293"/>
        <v>0</v>
      </c>
      <c r="AN757" s="7">
        <f t="shared" si="293"/>
        <v>0</v>
      </c>
      <c r="AO757" s="7">
        <f t="shared" si="293"/>
        <v>0</v>
      </c>
      <c r="AP757" s="7">
        <f t="shared" si="283"/>
        <v>0</v>
      </c>
      <c r="AQ757" s="7">
        <f t="shared" si="283"/>
        <v>0</v>
      </c>
      <c r="AR757" s="7">
        <f t="shared" si="283"/>
        <v>0</v>
      </c>
      <c r="AS757" s="7">
        <f t="shared" si="283"/>
        <v>0</v>
      </c>
      <c r="AT757" s="7">
        <f t="shared" si="298"/>
        <v>0</v>
      </c>
      <c r="AV757" s="7">
        <f t="shared" si="294"/>
        <v>0</v>
      </c>
      <c r="AW757" s="7">
        <f>'დამტკ. ბიუჯ.'!G757</f>
        <v>0</v>
      </c>
      <c r="AX757" s="7">
        <f>'დამტკ. საკუთ.'!G757</f>
        <v>0</v>
      </c>
      <c r="AY757" s="7">
        <f>'ცვლილ. ბიუჯ.'!H757</f>
        <v>0</v>
      </c>
      <c r="AZ757" s="7">
        <f>'ცვლილ. საკუთ.'!H757</f>
        <v>0</v>
      </c>
      <c r="BA757" s="7">
        <f>'მთავრ. ფონდი'!H757</f>
        <v>0</v>
      </c>
      <c r="BB757" s="7">
        <f>'პრეზ. ფონდი'!H757</f>
        <v>0</v>
      </c>
      <c r="BC757" s="7">
        <f>'დაზუსტ. ნაერთი'!G757</f>
        <v>0</v>
      </c>
      <c r="BD757" s="7">
        <f>'დაზუსტ. ბიუჯ.'!G757</f>
        <v>0</v>
      </c>
      <c r="BE757" s="7">
        <f>'დაზუსტ. საკუთ.'!G757</f>
        <v>0</v>
      </c>
      <c r="BG757" s="7">
        <f t="shared" si="295"/>
        <v>0</v>
      </c>
      <c r="BH757" s="7">
        <f t="shared" si="295"/>
        <v>0</v>
      </c>
      <c r="BI757" s="7">
        <f t="shared" si="295"/>
        <v>0</v>
      </c>
      <c r="BJ757" s="7">
        <f t="shared" si="284"/>
        <v>0</v>
      </c>
      <c r="BK757" s="7">
        <f t="shared" si="284"/>
        <v>0</v>
      </c>
      <c r="BL757" s="7">
        <f t="shared" si="284"/>
        <v>0</v>
      </c>
      <c r="BM757" s="7">
        <f t="shared" si="284"/>
        <v>0</v>
      </c>
      <c r="BN757" s="7">
        <f t="shared" si="299"/>
        <v>0</v>
      </c>
      <c r="BO757" s="7">
        <f t="shared" si="299"/>
        <v>0</v>
      </c>
      <c r="BP757" s="7">
        <f t="shared" si="299"/>
        <v>0</v>
      </c>
      <c r="BR757" s="7">
        <f t="shared" si="296"/>
        <v>0</v>
      </c>
      <c r="BS757" s="7">
        <f>'დამტკ. ბიუჯ.'!H757</f>
        <v>0</v>
      </c>
      <c r="BT757" s="7">
        <f>'დამტკ. საკუთ.'!H757</f>
        <v>0</v>
      </c>
      <c r="BU757" s="7">
        <f>'ცვლილ. ბიუჯ.'!I757</f>
        <v>0</v>
      </c>
      <c r="BV757" s="7">
        <f>'ცვლილ. საკუთ.'!I757</f>
        <v>0</v>
      </c>
      <c r="BW757" s="7">
        <f>'მთავრ. ფონდი'!I757</f>
        <v>0</v>
      </c>
      <c r="BX757" s="7">
        <f>'პრეზ. ფონდი'!I757</f>
        <v>0</v>
      </c>
      <c r="BY757" s="7">
        <f>'დაზუსტ. ნაერთი'!H757</f>
        <v>0</v>
      </c>
      <c r="BZ757" s="7">
        <f>'დაზუსტ. ბიუჯ.'!H757</f>
        <v>0</v>
      </c>
      <c r="CA757" s="7">
        <f>'დაზუსტ. საკუთ.'!H757</f>
        <v>0</v>
      </c>
    </row>
    <row r="758" spans="1:79" ht="15.75" thickBot="1" x14ac:dyDescent="0.3">
      <c r="A758" t="str">
        <f t="shared" si="285"/>
        <v>b</v>
      </c>
      <c r="B758" s="11"/>
      <c r="C758" s="12" t="s">
        <v>20</v>
      </c>
      <c r="D758" s="13">
        <f t="shared" si="286"/>
        <v>0</v>
      </c>
      <c r="E758" s="13">
        <f t="shared" si="287"/>
        <v>0</v>
      </c>
      <c r="F758" s="13">
        <f t="shared" si="288"/>
        <v>0</v>
      </c>
      <c r="G758" s="13">
        <f t="shared" si="288"/>
        <v>0</v>
      </c>
      <c r="H758" s="13">
        <f t="shared" si="288"/>
        <v>0</v>
      </c>
      <c r="I758" s="13">
        <f t="shared" si="282"/>
        <v>0</v>
      </c>
      <c r="J758" s="13">
        <f t="shared" si="282"/>
        <v>0</v>
      </c>
      <c r="K758" s="13">
        <f t="shared" si="282"/>
        <v>0</v>
      </c>
      <c r="L758" s="13">
        <f t="shared" si="282"/>
        <v>0</v>
      </c>
      <c r="M758" s="13">
        <f t="shared" si="297"/>
        <v>0</v>
      </c>
      <c r="O758" s="13">
        <f t="shared" si="289"/>
        <v>0</v>
      </c>
      <c r="P758" s="13">
        <f>'დამტკ. ბიუჯ.'!E758</f>
        <v>0</v>
      </c>
      <c r="Q758" s="13">
        <f>'დამტკ. საკუთ.'!E758</f>
        <v>0</v>
      </c>
      <c r="R758" s="13">
        <f>'ცვლილ. ბიუჯ.'!F758</f>
        <v>0</v>
      </c>
      <c r="S758" s="13">
        <f>'ცვლილ. საკუთ.'!F758</f>
        <v>0</v>
      </c>
      <c r="T758" s="13">
        <f>'მთავრ. ფონდი'!F758</f>
        <v>0</v>
      </c>
      <c r="U758" s="13">
        <f>'პრეზ. ფონდი'!F758</f>
        <v>0</v>
      </c>
      <c r="V758" s="13">
        <f>'დაზუსტ. ნაერთი'!E758</f>
        <v>0</v>
      </c>
      <c r="W758" s="13">
        <f>'დაზუსტ. ბიუჯ.'!E758</f>
        <v>0</v>
      </c>
      <c r="X758" s="13">
        <f>'დაზუსტ. საკუთ.'!E758</f>
        <v>0</v>
      </c>
      <c r="Z758" s="13">
        <f t="shared" si="290"/>
        <v>0</v>
      </c>
      <c r="AA758" s="13">
        <f>'დამტკ. ბიუჯ.'!F758</f>
        <v>0</v>
      </c>
      <c r="AB758" s="13">
        <f>'დამტკ. საკუთ.'!F758</f>
        <v>0</v>
      </c>
      <c r="AC758" s="13">
        <f>'ცვლილ. ბიუჯ.'!G758</f>
        <v>0</v>
      </c>
      <c r="AD758" s="13">
        <f>'ცვლილ. საკუთ.'!G758</f>
        <v>0</v>
      </c>
      <c r="AE758" s="13">
        <f>'მთავრ. ფონდი'!G758</f>
        <v>0</v>
      </c>
      <c r="AF758" s="13">
        <f>'პრეზ. ფონდი'!G758</f>
        <v>0</v>
      </c>
      <c r="AG758" s="13">
        <f>'დაზუსტ. ნაერთი'!F758</f>
        <v>0</v>
      </c>
      <c r="AH758" s="13">
        <f>'დაზუსტ. ბიუჯ.'!F758</f>
        <v>0</v>
      </c>
      <c r="AI758" s="13">
        <f>'დაზუსტ. საკუთ.'!F758</f>
        <v>0</v>
      </c>
      <c r="AK758" s="13">
        <f t="shared" si="291"/>
        <v>0</v>
      </c>
      <c r="AL758" s="13">
        <f t="shared" si="292"/>
        <v>0</v>
      </c>
      <c r="AM758" s="13">
        <f t="shared" si="293"/>
        <v>0</v>
      </c>
      <c r="AN758" s="13">
        <f t="shared" si="293"/>
        <v>0</v>
      </c>
      <c r="AO758" s="13">
        <f t="shared" si="293"/>
        <v>0</v>
      </c>
      <c r="AP758" s="13">
        <f t="shared" si="283"/>
        <v>0</v>
      </c>
      <c r="AQ758" s="13">
        <f t="shared" si="283"/>
        <v>0</v>
      </c>
      <c r="AR758" s="13">
        <f t="shared" si="283"/>
        <v>0</v>
      </c>
      <c r="AS758" s="13">
        <f t="shared" si="283"/>
        <v>0</v>
      </c>
      <c r="AT758" s="13">
        <f t="shared" si="298"/>
        <v>0</v>
      </c>
      <c r="AV758" s="13">
        <f t="shared" si="294"/>
        <v>0</v>
      </c>
      <c r="AW758" s="13">
        <f>'დამტკ. ბიუჯ.'!G758</f>
        <v>0</v>
      </c>
      <c r="AX758" s="13">
        <f>'დამტკ. საკუთ.'!G758</f>
        <v>0</v>
      </c>
      <c r="AY758" s="13">
        <f>'ცვლილ. ბიუჯ.'!H758</f>
        <v>0</v>
      </c>
      <c r="AZ758" s="13">
        <f>'ცვლილ. საკუთ.'!H758</f>
        <v>0</v>
      </c>
      <c r="BA758" s="13">
        <f>'მთავრ. ფონდი'!H758</f>
        <v>0</v>
      </c>
      <c r="BB758" s="13">
        <f>'პრეზ. ფონდი'!H758</f>
        <v>0</v>
      </c>
      <c r="BC758" s="13">
        <f>'დაზუსტ. ნაერთი'!G758</f>
        <v>0</v>
      </c>
      <c r="BD758" s="13">
        <f>'დაზუსტ. ბიუჯ.'!G758</f>
        <v>0</v>
      </c>
      <c r="BE758" s="13">
        <f>'დაზუსტ. საკუთ.'!G758</f>
        <v>0</v>
      </c>
      <c r="BG758" s="13">
        <f t="shared" si="295"/>
        <v>0</v>
      </c>
      <c r="BH758" s="13">
        <f t="shared" si="295"/>
        <v>0</v>
      </c>
      <c r="BI758" s="13">
        <f t="shared" si="295"/>
        <v>0</v>
      </c>
      <c r="BJ758" s="13">
        <f t="shared" si="284"/>
        <v>0</v>
      </c>
      <c r="BK758" s="13">
        <f t="shared" si="284"/>
        <v>0</v>
      </c>
      <c r="BL758" s="13">
        <f t="shared" si="284"/>
        <v>0</v>
      </c>
      <c r="BM758" s="13">
        <f t="shared" si="284"/>
        <v>0</v>
      </c>
      <c r="BN758" s="13">
        <f t="shared" si="299"/>
        <v>0</v>
      </c>
      <c r="BO758" s="13">
        <f t="shared" si="299"/>
        <v>0</v>
      </c>
      <c r="BP758" s="13">
        <f t="shared" si="299"/>
        <v>0</v>
      </c>
      <c r="BR758" s="13">
        <f t="shared" si="296"/>
        <v>0</v>
      </c>
      <c r="BS758" s="13">
        <f>'დამტკ. ბიუჯ.'!H758</f>
        <v>0</v>
      </c>
      <c r="BT758" s="13">
        <f>'დამტკ. საკუთ.'!H758</f>
        <v>0</v>
      </c>
      <c r="BU758" s="13">
        <f>'ცვლილ. ბიუჯ.'!I758</f>
        <v>0</v>
      </c>
      <c r="BV758" s="13">
        <f>'ცვლილ. საკუთ.'!I758</f>
        <v>0</v>
      </c>
      <c r="BW758" s="13">
        <f>'მთავრ. ფონდი'!I758</f>
        <v>0</v>
      </c>
      <c r="BX758" s="13">
        <f>'პრეზ. ფონდი'!I758</f>
        <v>0</v>
      </c>
      <c r="BY758" s="13">
        <f>'დაზუსტ. ნაერთი'!H758</f>
        <v>0</v>
      </c>
      <c r="BZ758" s="13">
        <f>'დაზუსტ. ბიუჯ.'!H758</f>
        <v>0</v>
      </c>
      <c r="CA758" s="13">
        <f>'დაზუსტ. საკუთ.'!H758</f>
        <v>0</v>
      </c>
    </row>
    <row r="759" spans="1:79" ht="16.5" thickTop="1" thickBot="1" x14ac:dyDescent="0.3">
      <c r="A759" t="str">
        <f t="shared" si="285"/>
        <v>a</v>
      </c>
      <c r="B759" s="16" t="s">
        <v>131</v>
      </c>
      <c r="C759" s="4" t="s">
        <v>132</v>
      </c>
      <c r="D759" s="4">
        <f t="shared" si="286"/>
        <v>7000000</v>
      </c>
      <c r="E759" s="4">
        <f t="shared" si="287"/>
        <v>7000000</v>
      </c>
      <c r="F759" s="4">
        <f t="shared" si="288"/>
        <v>0</v>
      </c>
      <c r="G759" s="4">
        <f t="shared" si="288"/>
        <v>-1500000</v>
      </c>
      <c r="H759" s="4">
        <f t="shared" si="288"/>
        <v>0</v>
      </c>
      <c r="I759" s="4">
        <f t="shared" si="282"/>
        <v>0</v>
      </c>
      <c r="J759" s="4">
        <f t="shared" si="282"/>
        <v>0</v>
      </c>
      <c r="K759" s="4">
        <f t="shared" si="282"/>
        <v>5500000</v>
      </c>
      <c r="L759" s="4">
        <f t="shared" si="282"/>
        <v>5500000</v>
      </c>
      <c r="M759" s="4">
        <f t="shared" si="297"/>
        <v>0</v>
      </c>
      <c r="O759" s="4">
        <f t="shared" si="289"/>
        <v>1618000</v>
      </c>
      <c r="P759" s="4">
        <f>'დამტკ. ბიუჯ.'!E759</f>
        <v>1618000</v>
      </c>
      <c r="Q759" s="4">
        <f>'დამტკ. საკუთ.'!E759</f>
        <v>0</v>
      </c>
      <c r="R759" s="4">
        <f>'ცვლილ. ბიუჯ.'!F759</f>
        <v>-485000</v>
      </c>
      <c r="S759" s="4">
        <f>'ცვლილ. საკუთ.'!F759</f>
        <v>0</v>
      </c>
      <c r="T759" s="4">
        <f>'მთავრ. ფონდი'!F759</f>
        <v>0</v>
      </c>
      <c r="U759" s="4">
        <f>'პრეზ. ფონდი'!F759</f>
        <v>0</v>
      </c>
      <c r="V759" s="4">
        <f>'დაზუსტ. ნაერთი'!E759</f>
        <v>1133000</v>
      </c>
      <c r="W759" s="4">
        <f>'დაზუსტ. ბიუჯ.'!E759</f>
        <v>1133000</v>
      </c>
      <c r="X759" s="4">
        <f>'დაზუსტ. საკუთ.'!E759</f>
        <v>0</v>
      </c>
      <c r="Z759" s="4">
        <f t="shared" si="290"/>
        <v>1951000</v>
      </c>
      <c r="AA759" s="4">
        <f>'დამტკ. ბიუჯ.'!F759</f>
        <v>1951000</v>
      </c>
      <c r="AB759" s="4">
        <f>'დამტკ. საკუთ.'!F759</f>
        <v>0</v>
      </c>
      <c r="AC759" s="4">
        <f>'ცვლილ. ბიუჯ.'!G759</f>
        <v>-15000</v>
      </c>
      <c r="AD759" s="4">
        <f>'ცვლილ. საკუთ.'!G759</f>
        <v>0</v>
      </c>
      <c r="AE759" s="4">
        <f>'მთავრ. ფონდი'!G759</f>
        <v>0</v>
      </c>
      <c r="AF759" s="4">
        <f>'პრეზ. ფონდი'!G759</f>
        <v>0</v>
      </c>
      <c r="AG759" s="4">
        <f>'დაზუსტ. ნაერთი'!F759</f>
        <v>1936000</v>
      </c>
      <c r="AH759" s="4">
        <f>'დაზუსტ. ბიუჯ.'!F759</f>
        <v>1936000</v>
      </c>
      <c r="AI759" s="4">
        <f>'დაზუსტ. საკუთ.'!F759</f>
        <v>0</v>
      </c>
      <c r="AK759" s="4">
        <f t="shared" si="291"/>
        <v>3569000</v>
      </c>
      <c r="AL759" s="4">
        <f t="shared" si="292"/>
        <v>3569000</v>
      </c>
      <c r="AM759" s="4">
        <f t="shared" si="293"/>
        <v>0</v>
      </c>
      <c r="AN759" s="4">
        <f t="shared" si="293"/>
        <v>-500000</v>
      </c>
      <c r="AO759" s="4">
        <f t="shared" si="293"/>
        <v>0</v>
      </c>
      <c r="AP759" s="4">
        <f t="shared" si="283"/>
        <v>0</v>
      </c>
      <c r="AQ759" s="4">
        <f t="shared" si="283"/>
        <v>0</v>
      </c>
      <c r="AR759" s="4">
        <f t="shared" si="283"/>
        <v>3069000</v>
      </c>
      <c r="AS759" s="4">
        <f t="shared" si="283"/>
        <v>3069000</v>
      </c>
      <c r="AT759" s="4">
        <f t="shared" si="298"/>
        <v>0</v>
      </c>
      <c r="AV759" s="4">
        <f t="shared" si="294"/>
        <v>1668500</v>
      </c>
      <c r="AW759" s="4">
        <f>'დამტკ. ბიუჯ.'!G759</f>
        <v>1668500</v>
      </c>
      <c r="AX759" s="4">
        <f>'დამტკ. საკუთ.'!G759</f>
        <v>0</v>
      </c>
      <c r="AY759" s="4">
        <f>'ცვლილ. ბიუჯ.'!H759</f>
        <v>-500000</v>
      </c>
      <c r="AZ759" s="4">
        <f>'ცვლილ. საკუთ.'!H759</f>
        <v>0</v>
      </c>
      <c r="BA759" s="4">
        <f>'მთავრ. ფონდი'!H759</f>
        <v>0</v>
      </c>
      <c r="BB759" s="4">
        <f>'პრეზ. ფონდი'!H759</f>
        <v>0</v>
      </c>
      <c r="BC759" s="4">
        <f>'დაზუსტ. ნაერთი'!G759</f>
        <v>1168500</v>
      </c>
      <c r="BD759" s="4">
        <f>'დაზუსტ. ბიუჯ.'!G759</f>
        <v>1168500</v>
      </c>
      <c r="BE759" s="4">
        <f>'დაზუსტ. საკუთ.'!G759</f>
        <v>0</v>
      </c>
      <c r="BG759" s="4">
        <f t="shared" si="295"/>
        <v>5237500</v>
      </c>
      <c r="BH759" s="4">
        <f t="shared" si="295"/>
        <v>5237500</v>
      </c>
      <c r="BI759" s="4">
        <f t="shared" si="295"/>
        <v>0</v>
      </c>
      <c r="BJ759" s="4">
        <f t="shared" si="284"/>
        <v>-1000000</v>
      </c>
      <c r="BK759" s="4">
        <f t="shared" si="284"/>
        <v>0</v>
      </c>
      <c r="BL759" s="4">
        <f t="shared" si="284"/>
        <v>0</v>
      </c>
      <c r="BM759" s="4">
        <f t="shared" si="284"/>
        <v>0</v>
      </c>
      <c r="BN759" s="4">
        <f t="shared" si="299"/>
        <v>4237500</v>
      </c>
      <c r="BO759" s="4">
        <f t="shared" si="299"/>
        <v>4237500</v>
      </c>
      <c r="BP759" s="4">
        <f t="shared" si="299"/>
        <v>0</v>
      </c>
      <c r="BR759" s="4">
        <f t="shared" si="296"/>
        <v>1762500</v>
      </c>
      <c r="BS759" s="4">
        <f>'დამტკ. ბიუჯ.'!H759</f>
        <v>1762500</v>
      </c>
      <c r="BT759" s="4">
        <f>'დამტკ. საკუთ.'!H759</f>
        <v>0</v>
      </c>
      <c r="BU759" s="4">
        <f>'ცვლილ. ბიუჯ.'!I759</f>
        <v>-500000</v>
      </c>
      <c r="BV759" s="4">
        <f>'ცვლილ. საკუთ.'!I759</f>
        <v>0</v>
      </c>
      <c r="BW759" s="4">
        <f>'მთავრ. ფონდი'!I759</f>
        <v>0</v>
      </c>
      <c r="BX759" s="4">
        <f>'პრეზ. ფონდი'!I759</f>
        <v>0</v>
      </c>
      <c r="BY759" s="4">
        <f>'დაზუსტ. ნაერთი'!H759</f>
        <v>1262500</v>
      </c>
      <c r="BZ759" s="4">
        <f>'დაზუსტ. ბიუჯ.'!H759</f>
        <v>1262500</v>
      </c>
      <c r="CA759" s="4">
        <f>'დაზუსტ. საკუთ.'!H759</f>
        <v>0</v>
      </c>
    </row>
    <row r="760" spans="1:79" ht="15.75" thickTop="1" x14ac:dyDescent="0.25">
      <c r="A760" t="str">
        <f t="shared" si="285"/>
        <v>a</v>
      </c>
      <c r="B760" s="5"/>
      <c r="C760" s="6" t="s">
        <v>10</v>
      </c>
      <c r="D760" s="7">
        <f t="shared" si="286"/>
        <v>7000000</v>
      </c>
      <c r="E760" s="7">
        <f t="shared" si="287"/>
        <v>7000000</v>
      </c>
      <c r="F760" s="7">
        <f t="shared" si="288"/>
        <v>0</v>
      </c>
      <c r="G760" s="7">
        <f t="shared" si="288"/>
        <v>-1500000</v>
      </c>
      <c r="H760" s="7">
        <f t="shared" si="288"/>
        <v>0</v>
      </c>
      <c r="I760" s="7">
        <f t="shared" si="282"/>
        <v>0</v>
      </c>
      <c r="J760" s="7">
        <f t="shared" si="282"/>
        <v>0</v>
      </c>
      <c r="K760" s="7">
        <f t="shared" si="282"/>
        <v>5500000</v>
      </c>
      <c r="L760" s="7">
        <f t="shared" si="282"/>
        <v>5500000</v>
      </c>
      <c r="M760" s="7">
        <f t="shared" si="297"/>
        <v>0</v>
      </c>
      <c r="O760" s="7">
        <f t="shared" si="289"/>
        <v>1618000</v>
      </c>
      <c r="P760" s="7">
        <f>'დამტკ. ბიუჯ.'!E760</f>
        <v>1618000</v>
      </c>
      <c r="Q760" s="7">
        <f>'დამტკ. საკუთ.'!E760</f>
        <v>0</v>
      </c>
      <c r="R760" s="7">
        <f>'ცვლილ. ბიუჯ.'!F760</f>
        <v>-485000</v>
      </c>
      <c r="S760" s="7">
        <f>'ცვლილ. საკუთ.'!F760</f>
        <v>0</v>
      </c>
      <c r="T760" s="7">
        <f>'მთავრ. ფონდი'!F760</f>
        <v>0</v>
      </c>
      <c r="U760" s="7">
        <f>'პრეზ. ფონდი'!F760</f>
        <v>0</v>
      </c>
      <c r="V760" s="7">
        <f>'დაზუსტ. ნაერთი'!E760</f>
        <v>1133000</v>
      </c>
      <c r="W760" s="7">
        <f>'დაზუსტ. ბიუჯ.'!E760</f>
        <v>1133000</v>
      </c>
      <c r="X760" s="7">
        <f>'დაზუსტ. საკუთ.'!E760</f>
        <v>0</v>
      </c>
      <c r="Z760" s="7">
        <f t="shared" si="290"/>
        <v>1951000</v>
      </c>
      <c r="AA760" s="7">
        <f>'დამტკ. ბიუჯ.'!F760</f>
        <v>1951000</v>
      </c>
      <c r="AB760" s="7">
        <f>'დამტკ. საკუთ.'!F760</f>
        <v>0</v>
      </c>
      <c r="AC760" s="7">
        <f>'ცვლილ. ბიუჯ.'!G760</f>
        <v>-15000</v>
      </c>
      <c r="AD760" s="7">
        <f>'ცვლილ. საკუთ.'!G760</f>
        <v>0</v>
      </c>
      <c r="AE760" s="7">
        <f>'მთავრ. ფონდი'!G760</f>
        <v>0</v>
      </c>
      <c r="AF760" s="7">
        <f>'პრეზ. ფონდი'!G760</f>
        <v>0</v>
      </c>
      <c r="AG760" s="7">
        <f>'დაზუსტ. ნაერთი'!F760</f>
        <v>1936000</v>
      </c>
      <c r="AH760" s="7">
        <f>'დაზუსტ. ბიუჯ.'!F760</f>
        <v>1936000</v>
      </c>
      <c r="AI760" s="7">
        <f>'დაზუსტ. საკუთ.'!F760</f>
        <v>0</v>
      </c>
      <c r="AK760" s="7">
        <f t="shared" si="291"/>
        <v>3569000</v>
      </c>
      <c r="AL760" s="7">
        <f t="shared" si="292"/>
        <v>3569000</v>
      </c>
      <c r="AM760" s="7">
        <f t="shared" si="293"/>
        <v>0</v>
      </c>
      <c r="AN760" s="7">
        <f t="shared" si="293"/>
        <v>-500000</v>
      </c>
      <c r="AO760" s="7">
        <f t="shared" si="293"/>
        <v>0</v>
      </c>
      <c r="AP760" s="7">
        <f t="shared" si="283"/>
        <v>0</v>
      </c>
      <c r="AQ760" s="7">
        <f t="shared" si="283"/>
        <v>0</v>
      </c>
      <c r="AR760" s="7">
        <f t="shared" si="283"/>
        <v>3069000</v>
      </c>
      <c r="AS760" s="7">
        <f t="shared" si="283"/>
        <v>3069000</v>
      </c>
      <c r="AT760" s="7">
        <f t="shared" si="298"/>
        <v>0</v>
      </c>
      <c r="AV760" s="7">
        <f t="shared" si="294"/>
        <v>1668500</v>
      </c>
      <c r="AW760" s="7">
        <f>'დამტკ. ბიუჯ.'!G760</f>
        <v>1668500</v>
      </c>
      <c r="AX760" s="7">
        <f>'დამტკ. საკუთ.'!G760</f>
        <v>0</v>
      </c>
      <c r="AY760" s="7">
        <f>'ცვლილ. ბიუჯ.'!H760</f>
        <v>-500000</v>
      </c>
      <c r="AZ760" s="7">
        <f>'ცვლილ. საკუთ.'!H760</f>
        <v>0</v>
      </c>
      <c r="BA760" s="7">
        <f>'მთავრ. ფონდი'!H760</f>
        <v>0</v>
      </c>
      <c r="BB760" s="7">
        <f>'პრეზ. ფონდი'!H760</f>
        <v>0</v>
      </c>
      <c r="BC760" s="7">
        <f>'დაზუსტ. ნაერთი'!G760</f>
        <v>1168500</v>
      </c>
      <c r="BD760" s="7">
        <f>'დაზუსტ. ბიუჯ.'!G760</f>
        <v>1168500</v>
      </c>
      <c r="BE760" s="7">
        <f>'დაზუსტ. საკუთ.'!G760</f>
        <v>0</v>
      </c>
      <c r="BG760" s="7">
        <f t="shared" si="295"/>
        <v>5237500</v>
      </c>
      <c r="BH760" s="7">
        <f t="shared" si="295"/>
        <v>5237500</v>
      </c>
      <c r="BI760" s="7">
        <f t="shared" si="295"/>
        <v>0</v>
      </c>
      <c r="BJ760" s="7">
        <f t="shared" si="284"/>
        <v>-1000000</v>
      </c>
      <c r="BK760" s="7">
        <f t="shared" si="284"/>
        <v>0</v>
      </c>
      <c r="BL760" s="7">
        <f t="shared" si="284"/>
        <v>0</v>
      </c>
      <c r="BM760" s="7">
        <f t="shared" si="284"/>
        <v>0</v>
      </c>
      <c r="BN760" s="7">
        <f t="shared" si="299"/>
        <v>4237500</v>
      </c>
      <c r="BO760" s="7">
        <f t="shared" si="299"/>
        <v>4237500</v>
      </c>
      <c r="BP760" s="7">
        <f t="shared" si="299"/>
        <v>0</v>
      </c>
      <c r="BR760" s="7">
        <f t="shared" si="296"/>
        <v>1762500</v>
      </c>
      <c r="BS760" s="7">
        <f>'დამტკ. ბიუჯ.'!H760</f>
        <v>1762500</v>
      </c>
      <c r="BT760" s="7">
        <f>'დამტკ. საკუთ.'!H760</f>
        <v>0</v>
      </c>
      <c r="BU760" s="7">
        <f>'ცვლილ. ბიუჯ.'!I760</f>
        <v>-500000</v>
      </c>
      <c r="BV760" s="7">
        <f>'ცვლილ. საკუთ.'!I760</f>
        <v>0</v>
      </c>
      <c r="BW760" s="7">
        <f>'მთავრ. ფონდი'!I760</f>
        <v>0</v>
      </c>
      <c r="BX760" s="7">
        <f>'პრეზ. ფონდი'!I760</f>
        <v>0</v>
      </c>
      <c r="BY760" s="7">
        <f>'დაზუსტ. ნაერთი'!H760</f>
        <v>1262500</v>
      </c>
      <c r="BZ760" s="7">
        <f>'დაზუსტ. ბიუჯ.'!H760</f>
        <v>1262500</v>
      </c>
      <c r="CA760" s="7">
        <f>'დაზუსტ. საკუთ.'!H760</f>
        <v>0</v>
      </c>
    </row>
    <row r="761" spans="1:79" x14ac:dyDescent="0.25">
      <c r="A761" t="str">
        <f t="shared" si="285"/>
        <v>b</v>
      </c>
      <c r="B761" s="8"/>
      <c r="C761" s="9" t="s">
        <v>11</v>
      </c>
      <c r="D761" s="10">
        <f t="shared" si="286"/>
        <v>0</v>
      </c>
      <c r="E761" s="10">
        <f t="shared" si="287"/>
        <v>0</v>
      </c>
      <c r="F761" s="10">
        <f t="shared" si="288"/>
        <v>0</v>
      </c>
      <c r="G761" s="10">
        <f t="shared" si="288"/>
        <v>0</v>
      </c>
      <c r="H761" s="10">
        <f t="shared" si="288"/>
        <v>0</v>
      </c>
      <c r="I761" s="10">
        <f t="shared" si="282"/>
        <v>0</v>
      </c>
      <c r="J761" s="10">
        <f t="shared" si="282"/>
        <v>0</v>
      </c>
      <c r="K761" s="10">
        <f t="shared" si="282"/>
        <v>0</v>
      </c>
      <c r="L761" s="10">
        <f t="shared" si="282"/>
        <v>0</v>
      </c>
      <c r="M761" s="10">
        <f t="shared" si="297"/>
        <v>0</v>
      </c>
      <c r="O761" s="10">
        <f t="shared" si="289"/>
        <v>0</v>
      </c>
      <c r="P761" s="10">
        <f>'დამტკ. ბიუჯ.'!E761</f>
        <v>0</v>
      </c>
      <c r="Q761" s="10">
        <f>'დამტკ. საკუთ.'!E761</f>
        <v>0</v>
      </c>
      <c r="R761" s="10">
        <f>'ცვლილ. ბიუჯ.'!F761</f>
        <v>0</v>
      </c>
      <c r="S761" s="10">
        <f>'ცვლილ. საკუთ.'!F761</f>
        <v>0</v>
      </c>
      <c r="T761" s="10">
        <f>'მთავრ. ფონდი'!F761</f>
        <v>0</v>
      </c>
      <c r="U761" s="10">
        <f>'პრეზ. ფონდი'!F761</f>
        <v>0</v>
      </c>
      <c r="V761" s="10">
        <f>'დაზუსტ. ნაერთი'!E761</f>
        <v>0</v>
      </c>
      <c r="W761" s="10">
        <f>'დაზუსტ. ბიუჯ.'!E761</f>
        <v>0</v>
      </c>
      <c r="X761" s="10">
        <f>'დაზუსტ. საკუთ.'!E761</f>
        <v>0</v>
      </c>
      <c r="Z761" s="10">
        <f t="shared" si="290"/>
        <v>0</v>
      </c>
      <c r="AA761" s="10">
        <f>'დამტკ. ბიუჯ.'!F761</f>
        <v>0</v>
      </c>
      <c r="AB761" s="10">
        <f>'დამტკ. საკუთ.'!F761</f>
        <v>0</v>
      </c>
      <c r="AC761" s="10">
        <f>'ცვლილ. ბიუჯ.'!G761</f>
        <v>0</v>
      </c>
      <c r="AD761" s="10">
        <f>'ცვლილ. საკუთ.'!G761</f>
        <v>0</v>
      </c>
      <c r="AE761" s="10">
        <f>'მთავრ. ფონდი'!G761</f>
        <v>0</v>
      </c>
      <c r="AF761" s="10">
        <f>'პრეზ. ფონდი'!G761</f>
        <v>0</v>
      </c>
      <c r="AG761" s="10">
        <f>'დაზუსტ. ნაერთი'!F761</f>
        <v>0</v>
      </c>
      <c r="AH761" s="10">
        <f>'დაზუსტ. ბიუჯ.'!F761</f>
        <v>0</v>
      </c>
      <c r="AI761" s="10">
        <f>'დაზუსტ. საკუთ.'!F761</f>
        <v>0</v>
      </c>
      <c r="AK761" s="10">
        <f t="shared" si="291"/>
        <v>0</v>
      </c>
      <c r="AL761" s="10">
        <f t="shared" si="292"/>
        <v>0</v>
      </c>
      <c r="AM761" s="10">
        <f t="shared" si="293"/>
        <v>0</v>
      </c>
      <c r="AN761" s="10">
        <f t="shared" si="293"/>
        <v>0</v>
      </c>
      <c r="AO761" s="10">
        <f t="shared" si="293"/>
        <v>0</v>
      </c>
      <c r="AP761" s="10">
        <f t="shared" si="283"/>
        <v>0</v>
      </c>
      <c r="AQ761" s="10">
        <f t="shared" si="283"/>
        <v>0</v>
      </c>
      <c r="AR761" s="10">
        <f t="shared" si="283"/>
        <v>0</v>
      </c>
      <c r="AS761" s="10">
        <f t="shared" si="283"/>
        <v>0</v>
      </c>
      <c r="AT761" s="10">
        <f t="shared" si="298"/>
        <v>0</v>
      </c>
      <c r="AV761" s="10">
        <f t="shared" si="294"/>
        <v>0</v>
      </c>
      <c r="AW761" s="10">
        <f>'დამტკ. ბიუჯ.'!G761</f>
        <v>0</v>
      </c>
      <c r="AX761" s="10">
        <f>'დამტკ. საკუთ.'!G761</f>
        <v>0</v>
      </c>
      <c r="AY761" s="10">
        <f>'ცვლილ. ბიუჯ.'!H761</f>
        <v>0</v>
      </c>
      <c r="AZ761" s="10">
        <f>'ცვლილ. საკუთ.'!H761</f>
        <v>0</v>
      </c>
      <c r="BA761" s="10">
        <f>'მთავრ. ფონდი'!H761</f>
        <v>0</v>
      </c>
      <c r="BB761" s="10">
        <f>'პრეზ. ფონდი'!H761</f>
        <v>0</v>
      </c>
      <c r="BC761" s="10">
        <f>'დაზუსტ. ნაერთი'!G761</f>
        <v>0</v>
      </c>
      <c r="BD761" s="10">
        <f>'დაზუსტ. ბიუჯ.'!G761</f>
        <v>0</v>
      </c>
      <c r="BE761" s="10">
        <f>'დაზუსტ. საკუთ.'!G761</f>
        <v>0</v>
      </c>
      <c r="BG761" s="10">
        <f t="shared" si="295"/>
        <v>0</v>
      </c>
      <c r="BH761" s="10">
        <f t="shared" si="295"/>
        <v>0</v>
      </c>
      <c r="BI761" s="10">
        <f t="shared" si="295"/>
        <v>0</v>
      </c>
      <c r="BJ761" s="10">
        <f t="shared" si="284"/>
        <v>0</v>
      </c>
      <c r="BK761" s="10">
        <f t="shared" si="284"/>
        <v>0</v>
      </c>
      <c r="BL761" s="10">
        <f t="shared" si="284"/>
        <v>0</v>
      </c>
      <c r="BM761" s="10">
        <f t="shared" si="284"/>
        <v>0</v>
      </c>
      <c r="BN761" s="10">
        <f t="shared" si="299"/>
        <v>0</v>
      </c>
      <c r="BO761" s="10">
        <f t="shared" si="299"/>
        <v>0</v>
      </c>
      <c r="BP761" s="10">
        <f t="shared" si="299"/>
        <v>0</v>
      </c>
      <c r="BR761" s="10">
        <f t="shared" si="296"/>
        <v>0</v>
      </c>
      <c r="BS761" s="10">
        <f>'დამტკ. ბიუჯ.'!H761</f>
        <v>0</v>
      </c>
      <c r="BT761" s="10">
        <f>'დამტკ. საკუთ.'!H761</f>
        <v>0</v>
      </c>
      <c r="BU761" s="10">
        <f>'ცვლილ. ბიუჯ.'!I761</f>
        <v>0</v>
      </c>
      <c r="BV761" s="10">
        <f>'ცვლილ. საკუთ.'!I761</f>
        <v>0</v>
      </c>
      <c r="BW761" s="10">
        <f>'მთავრ. ფონდი'!I761</f>
        <v>0</v>
      </c>
      <c r="BX761" s="10">
        <f>'პრეზ. ფონდი'!I761</f>
        <v>0</v>
      </c>
      <c r="BY761" s="10">
        <f>'დაზუსტ. ნაერთი'!H761</f>
        <v>0</v>
      </c>
      <c r="BZ761" s="10">
        <f>'დაზუსტ. ბიუჯ.'!H761</f>
        <v>0</v>
      </c>
      <c r="CA761" s="10">
        <f>'დაზუსტ. საკუთ.'!H761</f>
        <v>0</v>
      </c>
    </row>
    <row r="762" spans="1:79" x14ac:dyDescent="0.25">
      <c r="A762" t="str">
        <f t="shared" si="285"/>
        <v>a</v>
      </c>
      <c r="B762" s="8"/>
      <c r="C762" s="9" t="s">
        <v>12</v>
      </c>
      <c r="D762" s="10">
        <f t="shared" si="286"/>
        <v>131000</v>
      </c>
      <c r="E762" s="10">
        <f t="shared" si="287"/>
        <v>131000</v>
      </c>
      <c r="F762" s="10">
        <f t="shared" si="288"/>
        <v>0</v>
      </c>
      <c r="G762" s="10">
        <f t="shared" si="288"/>
        <v>18000</v>
      </c>
      <c r="H762" s="10">
        <f t="shared" si="288"/>
        <v>0</v>
      </c>
      <c r="I762" s="10">
        <f t="shared" si="282"/>
        <v>0</v>
      </c>
      <c r="J762" s="10">
        <f t="shared" si="282"/>
        <v>0</v>
      </c>
      <c r="K762" s="10">
        <f t="shared" si="282"/>
        <v>149000</v>
      </c>
      <c r="L762" s="10">
        <f t="shared" si="282"/>
        <v>149000</v>
      </c>
      <c r="M762" s="10">
        <f t="shared" si="297"/>
        <v>0</v>
      </c>
      <c r="O762" s="10">
        <f t="shared" si="289"/>
        <v>34500</v>
      </c>
      <c r="P762" s="10">
        <f>'დამტკ. ბიუჯ.'!E762</f>
        <v>34500</v>
      </c>
      <c r="Q762" s="10">
        <f>'დამტკ. საკუთ.'!E762</f>
        <v>0</v>
      </c>
      <c r="R762" s="10">
        <f>'ცვლილ. ბიუჯ.'!F762</f>
        <v>3000</v>
      </c>
      <c r="S762" s="10">
        <f>'ცვლილ. საკუთ.'!F762</f>
        <v>0</v>
      </c>
      <c r="T762" s="10">
        <f>'მთავრ. ფონდი'!F762</f>
        <v>0</v>
      </c>
      <c r="U762" s="10">
        <f>'პრეზ. ფონდი'!F762</f>
        <v>0</v>
      </c>
      <c r="V762" s="10">
        <f>'დაზუსტ. ნაერთი'!E762</f>
        <v>37500</v>
      </c>
      <c r="W762" s="10">
        <f>'დაზუსტ. ბიუჯ.'!E762</f>
        <v>37500</v>
      </c>
      <c r="X762" s="10">
        <f>'დაზუსტ. საკუთ.'!E762</f>
        <v>0</v>
      </c>
      <c r="Z762" s="10">
        <f t="shared" si="290"/>
        <v>34500</v>
      </c>
      <c r="AA762" s="10">
        <f>'დამტკ. ბიუჯ.'!F762</f>
        <v>34500</v>
      </c>
      <c r="AB762" s="10">
        <f>'დამტკ. საკუთ.'!F762</f>
        <v>0</v>
      </c>
      <c r="AC762" s="10">
        <f>'ცვლილ. ბიუჯ.'!G762</f>
        <v>3000</v>
      </c>
      <c r="AD762" s="10">
        <f>'ცვლილ. საკუთ.'!G762</f>
        <v>0</v>
      </c>
      <c r="AE762" s="10">
        <f>'მთავრ. ფონდი'!G762</f>
        <v>0</v>
      </c>
      <c r="AF762" s="10">
        <f>'პრეზ. ფონდი'!G762</f>
        <v>0</v>
      </c>
      <c r="AG762" s="10">
        <f>'დაზუსტ. ნაერთი'!F762</f>
        <v>37500</v>
      </c>
      <c r="AH762" s="10">
        <f>'დაზუსტ. ბიუჯ.'!F762</f>
        <v>37500</v>
      </c>
      <c r="AI762" s="10">
        <f>'დაზუსტ. საკუთ.'!F762</f>
        <v>0</v>
      </c>
      <c r="AK762" s="10">
        <f t="shared" si="291"/>
        <v>69000</v>
      </c>
      <c r="AL762" s="10">
        <f t="shared" si="292"/>
        <v>69000</v>
      </c>
      <c r="AM762" s="10">
        <f t="shared" si="293"/>
        <v>0</v>
      </c>
      <c r="AN762" s="10">
        <f t="shared" si="293"/>
        <v>6000</v>
      </c>
      <c r="AO762" s="10">
        <f t="shared" si="293"/>
        <v>0</v>
      </c>
      <c r="AP762" s="10">
        <f t="shared" si="283"/>
        <v>0</v>
      </c>
      <c r="AQ762" s="10">
        <f t="shared" si="283"/>
        <v>0</v>
      </c>
      <c r="AR762" s="10">
        <f t="shared" si="283"/>
        <v>75000</v>
      </c>
      <c r="AS762" s="10">
        <f t="shared" si="283"/>
        <v>75000</v>
      </c>
      <c r="AT762" s="10">
        <f t="shared" si="298"/>
        <v>0</v>
      </c>
      <c r="AV762" s="10">
        <f t="shared" si="294"/>
        <v>34500</v>
      </c>
      <c r="AW762" s="10">
        <f>'დამტკ. ბიუჯ.'!G762</f>
        <v>34500</v>
      </c>
      <c r="AX762" s="10">
        <f>'დამტკ. საკუთ.'!G762</f>
        <v>0</v>
      </c>
      <c r="AY762" s="10">
        <f>'ცვლილ. ბიუჯ.'!H762</f>
        <v>3000</v>
      </c>
      <c r="AZ762" s="10">
        <f>'ცვლილ. საკუთ.'!H762</f>
        <v>0</v>
      </c>
      <c r="BA762" s="10">
        <f>'მთავრ. ფონდი'!H762</f>
        <v>0</v>
      </c>
      <c r="BB762" s="10">
        <f>'პრეზ. ფონდი'!H762</f>
        <v>0</v>
      </c>
      <c r="BC762" s="10">
        <f>'დაზუსტ. ნაერთი'!G762</f>
        <v>37500</v>
      </c>
      <c r="BD762" s="10">
        <f>'დაზუსტ. ბიუჯ.'!G762</f>
        <v>37500</v>
      </c>
      <c r="BE762" s="10">
        <f>'დაზუსტ. საკუთ.'!G762</f>
        <v>0</v>
      </c>
      <c r="BG762" s="10">
        <f t="shared" si="295"/>
        <v>103500</v>
      </c>
      <c r="BH762" s="10">
        <f t="shared" si="295"/>
        <v>103500</v>
      </c>
      <c r="BI762" s="10">
        <f t="shared" si="295"/>
        <v>0</v>
      </c>
      <c r="BJ762" s="10">
        <f t="shared" si="284"/>
        <v>9000</v>
      </c>
      <c r="BK762" s="10">
        <f t="shared" si="284"/>
        <v>0</v>
      </c>
      <c r="BL762" s="10">
        <f t="shared" si="284"/>
        <v>0</v>
      </c>
      <c r="BM762" s="10">
        <f t="shared" si="284"/>
        <v>0</v>
      </c>
      <c r="BN762" s="10">
        <f t="shared" si="299"/>
        <v>112500</v>
      </c>
      <c r="BO762" s="10">
        <f t="shared" si="299"/>
        <v>112500</v>
      </c>
      <c r="BP762" s="10">
        <f t="shared" si="299"/>
        <v>0</v>
      </c>
      <c r="BR762" s="10">
        <f t="shared" si="296"/>
        <v>27500</v>
      </c>
      <c r="BS762" s="10">
        <f>'დამტკ. ბიუჯ.'!H762</f>
        <v>27500</v>
      </c>
      <c r="BT762" s="10">
        <f>'დამტკ. საკუთ.'!H762</f>
        <v>0</v>
      </c>
      <c r="BU762" s="10">
        <f>'ცვლილ. ბიუჯ.'!I762</f>
        <v>9000</v>
      </c>
      <c r="BV762" s="10">
        <f>'ცვლილ. საკუთ.'!I762</f>
        <v>0</v>
      </c>
      <c r="BW762" s="10">
        <f>'მთავრ. ფონდი'!I762</f>
        <v>0</v>
      </c>
      <c r="BX762" s="10">
        <f>'პრეზ. ფონდი'!I762</f>
        <v>0</v>
      </c>
      <c r="BY762" s="10">
        <f>'დაზუსტ. ნაერთი'!H762</f>
        <v>36500</v>
      </c>
      <c r="BZ762" s="10">
        <f>'დაზუსტ. ბიუჯ.'!H762</f>
        <v>36500</v>
      </c>
      <c r="CA762" s="10">
        <f>'დაზუსტ. საკუთ.'!H762</f>
        <v>0</v>
      </c>
    </row>
    <row r="763" spans="1:79" x14ac:dyDescent="0.25">
      <c r="A763" t="str">
        <f t="shared" si="285"/>
        <v>b</v>
      </c>
      <c r="B763" s="8"/>
      <c r="C763" s="9" t="s">
        <v>13</v>
      </c>
      <c r="D763" s="10">
        <f t="shared" si="286"/>
        <v>0</v>
      </c>
      <c r="E763" s="10">
        <f t="shared" si="287"/>
        <v>0</v>
      </c>
      <c r="F763" s="10">
        <f t="shared" si="288"/>
        <v>0</v>
      </c>
      <c r="G763" s="10">
        <f t="shared" si="288"/>
        <v>0</v>
      </c>
      <c r="H763" s="10">
        <f t="shared" si="288"/>
        <v>0</v>
      </c>
      <c r="I763" s="10">
        <f t="shared" si="282"/>
        <v>0</v>
      </c>
      <c r="J763" s="10">
        <f t="shared" si="282"/>
        <v>0</v>
      </c>
      <c r="K763" s="10">
        <f t="shared" si="282"/>
        <v>0</v>
      </c>
      <c r="L763" s="10">
        <f t="shared" si="282"/>
        <v>0</v>
      </c>
      <c r="M763" s="10">
        <f t="shared" si="297"/>
        <v>0</v>
      </c>
      <c r="O763" s="10">
        <f t="shared" si="289"/>
        <v>0</v>
      </c>
      <c r="P763" s="10">
        <f>'დამტკ. ბიუჯ.'!E763</f>
        <v>0</v>
      </c>
      <c r="Q763" s="10">
        <f>'დამტკ. საკუთ.'!E763</f>
        <v>0</v>
      </c>
      <c r="R763" s="10">
        <f>'ცვლილ. ბიუჯ.'!F763</f>
        <v>0</v>
      </c>
      <c r="S763" s="10">
        <f>'ცვლილ. საკუთ.'!F763</f>
        <v>0</v>
      </c>
      <c r="T763" s="10">
        <f>'მთავრ. ფონდი'!F763</f>
        <v>0</v>
      </c>
      <c r="U763" s="10">
        <f>'პრეზ. ფონდი'!F763</f>
        <v>0</v>
      </c>
      <c r="V763" s="10">
        <f>'დაზუსტ. ნაერთი'!E763</f>
        <v>0</v>
      </c>
      <c r="W763" s="10">
        <f>'დაზუსტ. ბიუჯ.'!E763</f>
        <v>0</v>
      </c>
      <c r="X763" s="10">
        <f>'დაზუსტ. საკუთ.'!E763</f>
        <v>0</v>
      </c>
      <c r="Z763" s="10">
        <f t="shared" si="290"/>
        <v>0</v>
      </c>
      <c r="AA763" s="10">
        <f>'დამტკ. ბიუჯ.'!F763</f>
        <v>0</v>
      </c>
      <c r="AB763" s="10">
        <f>'დამტკ. საკუთ.'!F763</f>
        <v>0</v>
      </c>
      <c r="AC763" s="10">
        <f>'ცვლილ. ბიუჯ.'!G763</f>
        <v>0</v>
      </c>
      <c r="AD763" s="10">
        <f>'ცვლილ. საკუთ.'!G763</f>
        <v>0</v>
      </c>
      <c r="AE763" s="10">
        <f>'მთავრ. ფონდი'!G763</f>
        <v>0</v>
      </c>
      <c r="AF763" s="10">
        <f>'პრეზ. ფონდი'!G763</f>
        <v>0</v>
      </c>
      <c r="AG763" s="10">
        <f>'დაზუსტ. ნაერთი'!F763</f>
        <v>0</v>
      </c>
      <c r="AH763" s="10">
        <f>'დაზუსტ. ბიუჯ.'!F763</f>
        <v>0</v>
      </c>
      <c r="AI763" s="10">
        <f>'დაზუსტ. საკუთ.'!F763</f>
        <v>0</v>
      </c>
      <c r="AK763" s="10">
        <f t="shared" si="291"/>
        <v>0</v>
      </c>
      <c r="AL763" s="10">
        <f t="shared" si="292"/>
        <v>0</v>
      </c>
      <c r="AM763" s="10">
        <f t="shared" si="293"/>
        <v>0</v>
      </c>
      <c r="AN763" s="10">
        <f t="shared" si="293"/>
        <v>0</v>
      </c>
      <c r="AO763" s="10">
        <f t="shared" si="293"/>
        <v>0</v>
      </c>
      <c r="AP763" s="10">
        <f t="shared" si="283"/>
        <v>0</v>
      </c>
      <c r="AQ763" s="10">
        <f t="shared" si="283"/>
        <v>0</v>
      </c>
      <c r="AR763" s="10">
        <f t="shared" si="283"/>
        <v>0</v>
      </c>
      <c r="AS763" s="10">
        <f t="shared" si="283"/>
        <v>0</v>
      </c>
      <c r="AT763" s="10">
        <f t="shared" si="298"/>
        <v>0</v>
      </c>
      <c r="AV763" s="10">
        <f t="shared" si="294"/>
        <v>0</v>
      </c>
      <c r="AW763" s="10">
        <f>'დამტკ. ბიუჯ.'!G763</f>
        <v>0</v>
      </c>
      <c r="AX763" s="10">
        <f>'დამტკ. საკუთ.'!G763</f>
        <v>0</v>
      </c>
      <c r="AY763" s="10">
        <f>'ცვლილ. ბიუჯ.'!H763</f>
        <v>0</v>
      </c>
      <c r="AZ763" s="10">
        <f>'ცვლილ. საკუთ.'!H763</f>
        <v>0</v>
      </c>
      <c r="BA763" s="10">
        <f>'მთავრ. ფონდი'!H763</f>
        <v>0</v>
      </c>
      <c r="BB763" s="10">
        <f>'პრეზ. ფონდი'!H763</f>
        <v>0</v>
      </c>
      <c r="BC763" s="10">
        <f>'დაზუსტ. ნაერთი'!G763</f>
        <v>0</v>
      </c>
      <c r="BD763" s="10">
        <f>'დაზუსტ. ბიუჯ.'!G763</f>
        <v>0</v>
      </c>
      <c r="BE763" s="10">
        <f>'დაზუსტ. საკუთ.'!G763</f>
        <v>0</v>
      </c>
      <c r="BG763" s="10">
        <f t="shared" si="295"/>
        <v>0</v>
      </c>
      <c r="BH763" s="10">
        <f t="shared" si="295"/>
        <v>0</v>
      </c>
      <c r="BI763" s="10">
        <f t="shared" si="295"/>
        <v>0</v>
      </c>
      <c r="BJ763" s="10">
        <f t="shared" si="284"/>
        <v>0</v>
      </c>
      <c r="BK763" s="10">
        <f t="shared" si="284"/>
        <v>0</v>
      </c>
      <c r="BL763" s="10">
        <f t="shared" si="284"/>
        <v>0</v>
      </c>
      <c r="BM763" s="10">
        <f t="shared" si="284"/>
        <v>0</v>
      </c>
      <c r="BN763" s="10">
        <f t="shared" si="299"/>
        <v>0</v>
      </c>
      <c r="BO763" s="10">
        <f t="shared" si="299"/>
        <v>0</v>
      </c>
      <c r="BP763" s="10">
        <f t="shared" si="299"/>
        <v>0</v>
      </c>
      <c r="BR763" s="10">
        <f t="shared" si="296"/>
        <v>0</v>
      </c>
      <c r="BS763" s="10">
        <f>'დამტკ. ბიუჯ.'!H763</f>
        <v>0</v>
      </c>
      <c r="BT763" s="10">
        <f>'დამტკ. საკუთ.'!H763</f>
        <v>0</v>
      </c>
      <c r="BU763" s="10">
        <f>'ცვლილ. ბიუჯ.'!I763</f>
        <v>0</v>
      </c>
      <c r="BV763" s="10">
        <f>'ცვლილ. საკუთ.'!I763</f>
        <v>0</v>
      </c>
      <c r="BW763" s="10">
        <f>'მთავრ. ფონდი'!I763</f>
        <v>0</v>
      </c>
      <c r="BX763" s="10">
        <f>'პრეზ. ფონდი'!I763</f>
        <v>0</v>
      </c>
      <c r="BY763" s="10">
        <f>'დაზუსტ. ნაერთი'!H763</f>
        <v>0</v>
      </c>
      <c r="BZ763" s="10">
        <f>'დაზუსტ. ბიუჯ.'!H763</f>
        <v>0</v>
      </c>
      <c r="CA763" s="10">
        <f>'დაზუსტ. საკუთ.'!H763</f>
        <v>0</v>
      </c>
    </row>
    <row r="764" spans="1:79" x14ac:dyDescent="0.25">
      <c r="A764" t="str">
        <f t="shared" si="285"/>
        <v>b</v>
      </c>
      <c r="B764" s="8"/>
      <c r="C764" s="9" t="s">
        <v>14</v>
      </c>
      <c r="D764" s="10">
        <f t="shared" si="286"/>
        <v>0</v>
      </c>
      <c r="E764" s="10">
        <f t="shared" si="287"/>
        <v>0</v>
      </c>
      <c r="F764" s="10">
        <f t="shared" si="288"/>
        <v>0</v>
      </c>
      <c r="G764" s="10">
        <f t="shared" si="288"/>
        <v>0</v>
      </c>
      <c r="H764" s="10">
        <f t="shared" si="288"/>
        <v>0</v>
      </c>
      <c r="I764" s="10">
        <f t="shared" si="282"/>
        <v>0</v>
      </c>
      <c r="J764" s="10">
        <f t="shared" si="282"/>
        <v>0</v>
      </c>
      <c r="K764" s="10">
        <f t="shared" si="282"/>
        <v>0</v>
      </c>
      <c r="L764" s="10">
        <f t="shared" si="282"/>
        <v>0</v>
      </c>
      <c r="M764" s="10">
        <f t="shared" si="297"/>
        <v>0</v>
      </c>
      <c r="O764" s="10">
        <f t="shared" si="289"/>
        <v>0</v>
      </c>
      <c r="P764" s="10">
        <f>'დამტკ. ბიუჯ.'!E764</f>
        <v>0</v>
      </c>
      <c r="Q764" s="10">
        <f>'დამტკ. საკუთ.'!E764</f>
        <v>0</v>
      </c>
      <c r="R764" s="10">
        <f>'ცვლილ. ბიუჯ.'!F764</f>
        <v>0</v>
      </c>
      <c r="S764" s="10">
        <f>'ცვლილ. საკუთ.'!F764</f>
        <v>0</v>
      </c>
      <c r="T764" s="10">
        <f>'მთავრ. ფონდი'!F764</f>
        <v>0</v>
      </c>
      <c r="U764" s="10">
        <f>'პრეზ. ფონდი'!F764</f>
        <v>0</v>
      </c>
      <c r="V764" s="10">
        <f>'დაზუსტ. ნაერთი'!E764</f>
        <v>0</v>
      </c>
      <c r="W764" s="10">
        <f>'დაზუსტ. ბიუჯ.'!E764</f>
        <v>0</v>
      </c>
      <c r="X764" s="10">
        <f>'დაზუსტ. საკუთ.'!E764</f>
        <v>0</v>
      </c>
      <c r="Z764" s="10">
        <f t="shared" si="290"/>
        <v>0</v>
      </c>
      <c r="AA764" s="10">
        <f>'დამტკ. ბიუჯ.'!F764</f>
        <v>0</v>
      </c>
      <c r="AB764" s="10">
        <f>'დამტკ. საკუთ.'!F764</f>
        <v>0</v>
      </c>
      <c r="AC764" s="10">
        <f>'ცვლილ. ბიუჯ.'!G764</f>
        <v>0</v>
      </c>
      <c r="AD764" s="10">
        <f>'ცვლილ. საკუთ.'!G764</f>
        <v>0</v>
      </c>
      <c r="AE764" s="10">
        <f>'მთავრ. ფონდი'!G764</f>
        <v>0</v>
      </c>
      <c r="AF764" s="10">
        <f>'პრეზ. ფონდი'!G764</f>
        <v>0</v>
      </c>
      <c r="AG764" s="10">
        <f>'დაზუსტ. ნაერთი'!F764</f>
        <v>0</v>
      </c>
      <c r="AH764" s="10">
        <f>'დაზუსტ. ბიუჯ.'!F764</f>
        <v>0</v>
      </c>
      <c r="AI764" s="10">
        <f>'დაზუსტ. საკუთ.'!F764</f>
        <v>0</v>
      </c>
      <c r="AK764" s="10">
        <f t="shared" si="291"/>
        <v>0</v>
      </c>
      <c r="AL764" s="10">
        <f t="shared" si="292"/>
        <v>0</v>
      </c>
      <c r="AM764" s="10">
        <f t="shared" si="293"/>
        <v>0</v>
      </c>
      <c r="AN764" s="10">
        <f t="shared" si="293"/>
        <v>0</v>
      </c>
      <c r="AO764" s="10">
        <f t="shared" si="293"/>
        <v>0</v>
      </c>
      <c r="AP764" s="10">
        <f t="shared" si="283"/>
        <v>0</v>
      </c>
      <c r="AQ764" s="10">
        <f t="shared" si="283"/>
        <v>0</v>
      </c>
      <c r="AR764" s="10">
        <f t="shared" si="283"/>
        <v>0</v>
      </c>
      <c r="AS764" s="10">
        <f t="shared" si="283"/>
        <v>0</v>
      </c>
      <c r="AT764" s="10">
        <f t="shared" si="298"/>
        <v>0</v>
      </c>
      <c r="AV764" s="10">
        <f t="shared" si="294"/>
        <v>0</v>
      </c>
      <c r="AW764" s="10">
        <f>'დამტკ. ბიუჯ.'!G764</f>
        <v>0</v>
      </c>
      <c r="AX764" s="10">
        <f>'დამტკ. საკუთ.'!G764</f>
        <v>0</v>
      </c>
      <c r="AY764" s="10">
        <f>'ცვლილ. ბიუჯ.'!H764</f>
        <v>0</v>
      </c>
      <c r="AZ764" s="10">
        <f>'ცვლილ. საკუთ.'!H764</f>
        <v>0</v>
      </c>
      <c r="BA764" s="10">
        <f>'მთავრ. ფონდი'!H764</f>
        <v>0</v>
      </c>
      <c r="BB764" s="10">
        <f>'პრეზ. ფონდი'!H764</f>
        <v>0</v>
      </c>
      <c r="BC764" s="10">
        <f>'დაზუსტ. ნაერთი'!G764</f>
        <v>0</v>
      </c>
      <c r="BD764" s="10">
        <f>'დაზუსტ. ბიუჯ.'!G764</f>
        <v>0</v>
      </c>
      <c r="BE764" s="10">
        <f>'დაზუსტ. საკუთ.'!G764</f>
        <v>0</v>
      </c>
      <c r="BG764" s="10">
        <f t="shared" si="295"/>
        <v>0</v>
      </c>
      <c r="BH764" s="10">
        <f t="shared" si="295"/>
        <v>0</v>
      </c>
      <c r="BI764" s="10">
        <f t="shared" si="295"/>
        <v>0</v>
      </c>
      <c r="BJ764" s="10">
        <f t="shared" si="284"/>
        <v>0</v>
      </c>
      <c r="BK764" s="10">
        <f t="shared" si="284"/>
        <v>0</v>
      </c>
      <c r="BL764" s="10">
        <f t="shared" si="284"/>
        <v>0</v>
      </c>
      <c r="BM764" s="10">
        <f t="shared" si="284"/>
        <v>0</v>
      </c>
      <c r="BN764" s="10">
        <f t="shared" si="299"/>
        <v>0</v>
      </c>
      <c r="BO764" s="10">
        <f t="shared" si="299"/>
        <v>0</v>
      </c>
      <c r="BP764" s="10">
        <f t="shared" si="299"/>
        <v>0</v>
      </c>
      <c r="BR764" s="10">
        <f t="shared" si="296"/>
        <v>0</v>
      </c>
      <c r="BS764" s="10">
        <f>'დამტკ. ბიუჯ.'!H764</f>
        <v>0</v>
      </c>
      <c r="BT764" s="10">
        <f>'დამტკ. საკუთ.'!H764</f>
        <v>0</v>
      </c>
      <c r="BU764" s="10">
        <f>'ცვლილ. ბიუჯ.'!I764</f>
        <v>0</v>
      </c>
      <c r="BV764" s="10">
        <f>'ცვლილ. საკუთ.'!I764</f>
        <v>0</v>
      </c>
      <c r="BW764" s="10">
        <f>'მთავრ. ფონდი'!I764</f>
        <v>0</v>
      </c>
      <c r="BX764" s="10">
        <f>'პრეზ. ფონდი'!I764</f>
        <v>0</v>
      </c>
      <c r="BY764" s="10">
        <f>'დაზუსტ. ნაერთი'!H764</f>
        <v>0</v>
      </c>
      <c r="BZ764" s="10">
        <f>'დაზუსტ. ბიუჯ.'!H764</f>
        <v>0</v>
      </c>
      <c r="CA764" s="10">
        <f>'დაზუსტ. საკუთ.'!H764</f>
        <v>0</v>
      </c>
    </row>
    <row r="765" spans="1:79" x14ac:dyDescent="0.25">
      <c r="A765" t="str">
        <f t="shared" si="285"/>
        <v>b</v>
      </c>
      <c r="B765" s="8"/>
      <c r="C765" s="9" t="s">
        <v>15</v>
      </c>
      <c r="D765" s="10">
        <f t="shared" si="286"/>
        <v>0</v>
      </c>
      <c r="E765" s="10">
        <f t="shared" si="287"/>
        <v>0</v>
      </c>
      <c r="F765" s="10">
        <f t="shared" si="288"/>
        <v>0</v>
      </c>
      <c r="G765" s="10">
        <f t="shared" si="288"/>
        <v>0</v>
      </c>
      <c r="H765" s="10">
        <f t="shared" si="288"/>
        <v>0</v>
      </c>
      <c r="I765" s="10">
        <f t="shared" si="282"/>
        <v>0</v>
      </c>
      <c r="J765" s="10">
        <f t="shared" si="282"/>
        <v>0</v>
      </c>
      <c r="K765" s="10">
        <f t="shared" si="282"/>
        <v>0</v>
      </c>
      <c r="L765" s="10">
        <f t="shared" si="282"/>
        <v>0</v>
      </c>
      <c r="M765" s="10">
        <f t="shared" si="297"/>
        <v>0</v>
      </c>
      <c r="O765" s="10">
        <f t="shared" si="289"/>
        <v>0</v>
      </c>
      <c r="P765" s="10">
        <f>'დამტკ. ბიუჯ.'!E765</f>
        <v>0</v>
      </c>
      <c r="Q765" s="10">
        <f>'დამტკ. საკუთ.'!E765</f>
        <v>0</v>
      </c>
      <c r="R765" s="10">
        <f>'ცვლილ. ბიუჯ.'!F765</f>
        <v>0</v>
      </c>
      <c r="S765" s="10">
        <f>'ცვლილ. საკუთ.'!F765</f>
        <v>0</v>
      </c>
      <c r="T765" s="10">
        <f>'მთავრ. ფონდი'!F765</f>
        <v>0</v>
      </c>
      <c r="U765" s="10">
        <f>'პრეზ. ფონდი'!F765</f>
        <v>0</v>
      </c>
      <c r="V765" s="10">
        <f>'დაზუსტ. ნაერთი'!E765</f>
        <v>0</v>
      </c>
      <c r="W765" s="10">
        <f>'დაზუსტ. ბიუჯ.'!E765</f>
        <v>0</v>
      </c>
      <c r="X765" s="10">
        <f>'დაზუსტ. საკუთ.'!E765</f>
        <v>0</v>
      </c>
      <c r="Z765" s="10">
        <f t="shared" si="290"/>
        <v>0</v>
      </c>
      <c r="AA765" s="10">
        <f>'დამტკ. ბიუჯ.'!F765</f>
        <v>0</v>
      </c>
      <c r="AB765" s="10">
        <f>'დამტკ. საკუთ.'!F765</f>
        <v>0</v>
      </c>
      <c r="AC765" s="10">
        <f>'ცვლილ. ბიუჯ.'!G765</f>
        <v>0</v>
      </c>
      <c r="AD765" s="10">
        <f>'ცვლილ. საკუთ.'!G765</f>
        <v>0</v>
      </c>
      <c r="AE765" s="10">
        <f>'მთავრ. ფონდი'!G765</f>
        <v>0</v>
      </c>
      <c r="AF765" s="10">
        <f>'პრეზ. ფონდი'!G765</f>
        <v>0</v>
      </c>
      <c r="AG765" s="10">
        <f>'დაზუსტ. ნაერთი'!F765</f>
        <v>0</v>
      </c>
      <c r="AH765" s="10">
        <f>'დაზუსტ. ბიუჯ.'!F765</f>
        <v>0</v>
      </c>
      <c r="AI765" s="10">
        <f>'დაზუსტ. საკუთ.'!F765</f>
        <v>0</v>
      </c>
      <c r="AK765" s="10">
        <f t="shared" si="291"/>
        <v>0</v>
      </c>
      <c r="AL765" s="10">
        <f t="shared" si="292"/>
        <v>0</v>
      </c>
      <c r="AM765" s="10">
        <f t="shared" si="293"/>
        <v>0</v>
      </c>
      <c r="AN765" s="10">
        <f t="shared" si="293"/>
        <v>0</v>
      </c>
      <c r="AO765" s="10">
        <f t="shared" si="293"/>
        <v>0</v>
      </c>
      <c r="AP765" s="10">
        <f t="shared" si="283"/>
        <v>0</v>
      </c>
      <c r="AQ765" s="10">
        <f t="shared" si="283"/>
        <v>0</v>
      </c>
      <c r="AR765" s="10">
        <f t="shared" si="283"/>
        <v>0</v>
      </c>
      <c r="AS765" s="10">
        <f t="shared" si="283"/>
        <v>0</v>
      </c>
      <c r="AT765" s="10">
        <f t="shared" si="298"/>
        <v>0</v>
      </c>
      <c r="AV765" s="10">
        <f t="shared" si="294"/>
        <v>0</v>
      </c>
      <c r="AW765" s="10">
        <f>'დამტკ. ბიუჯ.'!G765</f>
        <v>0</v>
      </c>
      <c r="AX765" s="10">
        <f>'დამტკ. საკუთ.'!G765</f>
        <v>0</v>
      </c>
      <c r="AY765" s="10">
        <f>'ცვლილ. ბიუჯ.'!H765</f>
        <v>0</v>
      </c>
      <c r="AZ765" s="10">
        <f>'ცვლილ. საკუთ.'!H765</f>
        <v>0</v>
      </c>
      <c r="BA765" s="10">
        <f>'მთავრ. ფონდი'!H765</f>
        <v>0</v>
      </c>
      <c r="BB765" s="10">
        <f>'პრეზ. ფონდი'!H765</f>
        <v>0</v>
      </c>
      <c r="BC765" s="10">
        <f>'დაზუსტ. ნაერთი'!G765</f>
        <v>0</v>
      </c>
      <c r="BD765" s="10">
        <f>'დაზუსტ. ბიუჯ.'!G765</f>
        <v>0</v>
      </c>
      <c r="BE765" s="10">
        <f>'დაზუსტ. საკუთ.'!G765</f>
        <v>0</v>
      </c>
      <c r="BG765" s="10">
        <f t="shared" si="295"/>
        <v>0</v>
      </c>
      <c r="BH765" s="10">
        <f t="shared" si="295"/>
        <v>0</v>
      </c>
      <c r="BI765" s="10">
        <f t="shared" si="295"/>
        <v>0</v>
      </c>
      <c r="BJ765" s="10">
        <f t="shared" si="284"/>
        <v>0</v>
      </c>
      <c r="BK765" s="10">
        <f t="shared" si="284"/>
        <v>0</v>
      </c>
      <c r="BL765" s="10">
        <f t="shared" si="284"/>
        <v>0</v>
      </c>
      <c r="BM765" s="10">
        <f t="shared" si="284"/>
        <v>0</v>
      </c>
      <c r="BN765" s="10">
        <f t="shared" si="299"/>
        <v>0</v>
      </c>
      <c r="BO765" s="10">
        <f t="shared" si="299"/>
        <v>0</v>
      </c>
      <c r="BP765" s="10">
        <f t="shared" si="299"/>
        <v>0</v>
      </c>
      <c r="BR765" s="10">
        <f t="shared" si="296"/>
        <v>0</v>
      </c>
      <c r="BS765" s="10">
        <f>'დამტკ. ბიუჯ.'!H765</f>
        <v>0</v>
      </c>
      <c r="BT765" s="10">
        <f>'დამტკ. საკუთ.'!H765</f>
        <v>0</v>
      </c>
      <c r="BU765" s="10">
        <f>'ცვლილ. ბიუჯ.'!I765</f>
        <v>0</v>
      </c>
      <c r="BV765" s="10">
        <f>'ცვლილ. საკუთ.'!I765</f>
        <v>0</v>
      </c>
      <c r="BW765" s="10">
        <f>'მთავრ. ფონდი'!I765</f>
        <v>0</v>
      </c>
      <c r="BX765" s="10">
        <f>'პრეზ. ფონდი'!I765</f>
        <v>0</v>
      </c>
      <c r="BY765" s="10">
        <f>'დაზუსტ. ნაერთი'!H765</f>
        <v>0</v>
      </c>
      <c r="BZ765" s="10">
        <f>'დაზუსტ. ბიუჯ.'!H765</f>
        <v>0</v>
      </c>
      <c r="CA765" s="10">
        <f>'დაზუსტ. საკუთ.'!H765</f>
        <v>0</v>
      </c>
    </row>
    <row r="766" spans="1:79" x14ac:dyDescent="0.25">
      <c r="A766" t="str">
        <f t="shared" si="285"/>
        <v>a</v>
      </c>
      <c r="B766" s="8"/>
      <c r="C766" s="9" t="s">
        <v>16</v>
      </c>
      <c r="D766" s="10">
        <f t="shared" si="286"/>
        <v>6869000</v>
      </c>
      <c r="E766" s="10">
        <f t="shared" si="287"/>
        <v>6869000</v>
      </c>
      <c r="F766" s="10">
        <f t="shared" si="288"/>
        <v>0</v>
      </c>
      <c r="G766" s="10">
        <f t="shared" si="288"/>
        <v>-1518000</v>
      </c>
      <c r="H766" s="10">
        <f t="shared" si="288"/>
        <v>0</v>
      </c>
      <c r="I766" s="10">
        <f t="shared" si="282"/>
        <v>0</v>
      </c>
      <c r="J766" s="10">
        <f t="shared" si="282"/>
        <v>0</v>
      </c>
      <c r="K766" s="10">
        <f t="shared" si="282"/>
        <v>5351000</v>
      </c>
      <c r="L766" s="10">
        <f t="shared" si="282"/>
        <v>5351000</v>
      </c>
      <c r="M766" s="10">
        <f t="shared" si="297"/>
        <v>0</v>
      </c>
      <c r="O766" s="10">
        <f t="shared" si="289"/>
        <v>1583500</v>
      </c>
      <c r="P766" s="10">
        <f>'დამტკ. ბიუჯ.'!E766</f>
        <v>1583500</v>
      </c>
      <c r="Q766" s="10">
        <f>'დამტკ. საკუთ.'!E766</f>
        <v>0</v>
      </c>
      <c r="R766" s="10">
        <f>'ცვლილ. ბიუჯ.'!F766</f>
        <v>-488000</v>
      </c>
      <c r="S766" s="10">
        <f>'ცვლილ. საკუთ.'!F766</f>
        <v>0</v>
      </c>
      <c r="T766" s="10">
        <f>'მთავრ. ფონდი'!F766</f>
        <v>0</v>
      </c>
      <c r="U766" s="10">
        <f>'პრეზ. ფონდი'!F766</f>
        <v>0</v>
      </c>
      <c r="V766" s="10">
        <f>'დაზუსტ. ნაერთი'!E766</f>
        <v>1095500</v>
      </c>
      <c r="W766" s="10">
        <f>'დაზუსტ. ბიუჯ.'!E766</f>
        <v>1095500</v>
      </c>
      <c r="X766" s="10">
        <f>'დაზუსტ. საკუთ.'!E766</f>
        <v>0</v>
      </c>
      <c r="Z766" s="10">
        <f t="shared" si="290"/>
        <v>1916500</v>
      </c>
      <c r="AA766" s="10">
        <f>'დამტკ. ბიუჯ.'!F766</f>
        <v>1916500</v>
      </c>
      <c r="AB766" s="10">
        <f>'დამტკ. საკუთ.'!F766</f>
        <v>0</v>
      </c>
      <c r="AC766" s="10">
        <f>'ცვლილ. ბიუჯ.'!G766</f>
        <v>-18000</v>
      </c>
      <c r="AD766" s="10">
        <f>'ცვლილ. საკუთ.'!G766</f>
        <v>0</v>
      </c>
      <c r="AE766" s="10">
        <f>'მთავრ. ფონდი'!G766</f>
        <v>0</v>
      </c>
      <c r="AF766" s="10">
        <f>'პრეზ. ფონდი'!G766</f>
        <v>0</v>
      </c>
      <c r="AG766" s="10">
        <f>'დაზუსტ. ნაერთი'!F766</f>
        <v>1898500</v>
      </c>
      <c r="AH766" s="10">
        <f>'დაზუსტ. ბიუჯ.'!F766</f>
        <v>1898500</v>
      </c>
      <c r="AI766" s="10">
        <f>'დაზუსტ. საკუთ.'!F766</f>
        <v>0</v>
      </c>
      <c r="AK766" s="10">
        <f t="shared" si="291"/>
        <v>3500000</v>
      </c>
      <c r="AL766" s="10">
        <f t="shared" si="292"/>
        <v>3500000</v>
      </c>
      <c r="AM766" s="10">
        <f t="shared" si="293"/>
        <v>0</v>
      </c>
      <c r="AN766" s="10">
        <f t="shared" si="293"/>
        <v>-506000</v>
      </c>
      <c r="AO766" s="10">
        <f t="shared" si="293"/>
        <v>0</v>
      </c>
      <c r="AP766" s="10">
        <f t="shared" si="283"/>
        <v>0</v>
      </c>
      <c r="AQ766" s="10">
        <f t="shared" si="283"/>
        <v>0</v>
      </c>
      <c r="AR766" s="10">
        <f t="shared" si="283"/>
        <v>2994000</v>
      </c>
      <c r="AS766" s="10">
        <f t="shared" si="283"/>
        <v>2994000</v>
      </c>
      <c r="AT766" s="10">
        <f t="shared" si="298"/>
        <v>0</v>
      </c>
      <c r="AV766" s="10">
        <f t="shared" si="294"/>
        <v>1634000</v>
      </c>
      <c r="AW766" s="10">
        <f>'დამტკ. ბიუჯ.'!G766</f>
        <v>1634000</v>
      </c>
      <c r="AX766" s="10">
        <f>'დამტკ. საკუთ.'!G766</f>
        <v>0</v>
      </c>
      <c r="AY766" s="10">
        <f>'ცვლილ. ბიუჯ.'!H766</f>
        <v>-503000</v>
      </c>
      <c r="AZ766" s="10">
        <f>'ცვლილ. საკუთ.'!H766</f>
        <v>0</v>
      </c>
      <c r="BA766" s="10">
        <f>'მთავრ. ფონდი'!H766</f>
        <v>0</v>
      </c>
      <c r="BB766" s="10">
        <f>'პრეზ. ფონდი'!H766</f>
        <v>0</v>
      </c>
      <c r="BC766" s="10">
        <f>'დაზუსტ. ნაერთი'!G766</f>
        <v>1131000</v>
      </c>
      <c r="BD766" s="10">
        <f>'დაზუსტ. ბიუჯ.'!G766</f>
        <v>1131000</v>
      </c>
      <c r="BE766" s="10">
        <f>'დაზუსტ. საკუთ.'!G766</f>
        <v>0</v>
      </c>
      <c r="BG766" s="10">
        <f t="shared" si="295"/>
        <v>5134000</v>
      </c>
      <c r="BH766" s="10">
        <f t="shared" si="295"/>
        <v>5134000</v>
      </c>
      <c r="BI766" s="10">
        <f t="shared" si="295"/>
        <v>0</v>
      </c>
      <c r="BJ766" s="10">
        <f t="shared" si="284"/>
        <v>-1009000</v>
      </c>
      <c r="BK766" s="10">
        <f t="shared" si="284"/>
        <v>0</v>
      </c>
      <c r="BL766" s="10">
        <f t="shared" si="284"/>
        <v>0</v>
      </c>
      <c r="BM766" s="10">
        <f t="shared" si="284"/>
        <v>0</v>
      </c>
      <c r="BN766" s="10">
        <f t="shared" si="299"/>
        <v>4125000</v>
      </c>
      <c r="BO766" s="10">
        <f t="shared" si="299"/>
        <v>4125000</v>
      </c>
      <c r="BP766" s="10">
        <f t="shared" si="299"/>
        <v>0</v>
      </c>
      <c r="BR766" s="10">
        <f t="shared" si="296"/>
        <v>1735000</v>
      </c>
      <c r="BS766" s="10">
        <f>'დამტკ. ბიუჯ.'!H766</f>
        <v>1735000</v>
      </c>
      <c r="BT766" s="10">
        <f>'დამტკ. საკუთ.'!H766</f>
        <v>0</v>
      </c>
      <c r="BU766" s="10">
        <f>'ცვლილ. ბიუჯ.'!I766</f>
        <v>-509000</v>
      </c>
      <c r="BV766" s="10">
        <f>'ცვლილ. საკუთ.'!I766</f>
        <v>0</v>
      </c>
      <c r="BW766" s="10">
        <f>'მთავრ. ფონდი'!I766</f>
        <v>0</v>
      </c>
      <c r="BX766" s="10">
        <f>'პრეზ. ფონდი'!I766</f>
        <v>0</v>
      </c>
      <c r="BY766" s="10">
        <f>'დაზუსტ. ნაერთი'!H766</f>
        <v>1226000</v>
      </c>
      <c r="BZ766" s="10">
        <f>'დაზუსტ. ბიუჯ.'!H766</f>
        <v>1226000</v>
      </c>
      <c r="CA766" s="10">
        <f>'დაზუსტ. საკუთ.'!H766</f>
        <v>0</v>
      </c>
    </row>
    <row r="767" spans="1:79" x14ac:dyDescent="0.25">
      <c r="A767" t="str">
        <f t="shared" si="285"/>
        <v>b</v>
      </c>
      <c r="B767" s="8"/>
      <c r="C767" s="9" t="s">
        <v>17</v>
      </c>
      <c r="D767" s="10">
        <f t="shared" si="286"/>
        <v>0</v>
      </c>
      <c r="E767" s="10">
        <f t="shared" si="287"/>
        <v>0</v>
      </c>
      <c r="F767" s="10">
        <f t="shared" si="288"/>
        <v>0</v>
      </c>
      <c r="G767" s="10">
        <f t="shared" si="288"/>
        <v>0</v>
      </c>
      <c r="H767" s="10">
        <f t="shared" si="288"/>
        <v>0</v>
      </c>
      <c r="I767" s="10">
        <f t="shared" si="288"/>
        <v>0</v>
      </c>
      <c r="J767" s="10">
        <f t="shared" si="288"/>
        <v>0</v>
      </c>
      <c r="K767" s="10">
        <f t="shared" si="288"/>
        <v>0</v>
      </c>
      <c r="L767" s="10">
        <f t="shared" si="288"/>
        <v>0</v>
      </c>
      <c r="M767" s="10">
        <f t="shared" si="297"/>
        <v>0</v>
      </c>
      <c r="O767" s="10">
        <f t="shared" si="289"/>
        <v>0</v>
      </c>
      <c r="P767" s="10">
        <f>'დამტკ. ბიუჯ.'!E767</f>
        <v>0</v>
      </c>
      <c r="Q767" s="10">
        <f>'დამტკ. საკუთ.'!E767</f>
        <v>0</v>
      </c>
      <c r="R767" s="10">
        <f>'ცვლილ. ბიუჯ.'!F767</f>
        <v>0</v>
      </c>
      <c r="S767" s="10">
        <f>'ცვლილ. საკუთ.'!F767</f>
        <v>0</v>
      </c>
      <c r="T767" s="10">
        <f>'მთავრ. ფონდი'!F767</f>
        <v>0</v>
      </c>
      <c r="U767" s="10">
        <f>'პრეზ. ფონდი'!F767</f>
        <v>0</v>
      </c>
      <c r="V767" s="10">
        <f>'დაზუსტ. ნაერთი'!E767</f>
        <v>0</v>
      </c>
      <c r="W767" s="10">
        <f>'დაზუსტ. ბიუჯ.'!E767</f>
        <v>0</v>
      </c>
      <c r="X767" s="10">
        <f>'დაზუსტ. საკუთ.'!E767</f>
        <v>0</v>
      </c>
      <c r="Z767" s="10">
        <f t="shared" si="290"/>
        <v>0</v>
      </c>
      <c r="AA767" s="10">
        <f>'დამტკ. ბიუჯ.'!F767</f>
        <v>0</v>
      </c>
      <c r="AB767" s="10">
        <f>'დამტკ. საკუთ.'!F767</f>
        <v>0</v>
      </c>
      <c r="AC767" s="10">
        <f>'ცვლილ. ბიუჯ.'!G767</f>
        <v>0</v>
      </c>
      <c r="AD767" s="10">
        <f>'ცვლილ. საკუთ.'!G767</f>
        <v>0</v>
      </c>
      <c r="AE767" s="10">
        <f>'მთავრ. ფონდი'!G767</f>
        <v>0</v>
      </c>
      <c r="AF767" s="10">
        <f>'პრეზ. ფონდი'!G767</f>
        <v>0</v>
      </c>
      <c r="AG767" s="10">
        <f>'დაზუსტ. ნაერთი'!F767</f>
        <v>0</v>
      </c>
      <c r="AH767" s="10">
        <f>'დაზუსტ. ბიუჯ.'!F767</f>
        <v>0</v>
      </c>
      <c r="AI767" s="10">
        <f>'დაზუსტ. საკუთ.'!F767</f>
        <v>0</v>
      </c>
      <c r="AK767" s="10">
        <f t="shared" si="291"/>
        <v>0</v>
      </c>
      <c r="AL767" s="10">
        <f t="shared" si="292"/>
        <v>0</v>
      </c>
      <c r="AM767" s="10">
        <f t="shared" si="293"/>
        <v>0</v>
      </c>
      <c r="AN767" s="10">
        <f t="shared" si="293"/>
        <v>0</v>
      </c>
      <c r="AO767" s="10">
        <f t="shared" si="293"/>
        <v>0</v>
      </c>
      <c r="AP767" s="10">
        <f t="shared" si="293"/>
        <v>0</v>
      </c>
      <c r="AQ767" s="10">
        <f t="shared" si="293"/>
        <v>0</v>
      </c>
      <c r="AR767" s="10">
        <f t="shared" si="293"/>
        <v>0</v>
      </c>
      <c r="AS767" s="10">
        <f t="shared" si="293"/>
        <v>0</v>
      </c>
      <c r="AT767" s="10">
        <f t="shared" si="298"/>
        <v>0</v>
      </c>
      <c r="AV767" s="10">
        <f t="shared" si="294"/>
        <v>0</v>
      </c>
      <c r="AW767" s="10">
        <f>'დამტკ. ბიუჯ.'!G767</f>
        <v>0</v>
      </c>
      <c r="AX767" s="10">
        <f>'დამტკ. საკუთ.'!G767</f>
        <v>0</v>
      </c>
      <c r="AY767" s="10">
        <f>'ცვლილ. ბიუჯ.'!H767</f>
        <v>0</v>
      </c>
      <c r="AZ767" s="10">
        <f>'ცვლილ. საკუთ.'!H767</f>
        <v>0</v>
      </c>
      <c r="BA767" s="10">
        <f>'მთავრ. ფონდი'!H767</f>
        <v>0</v>
      </c>
      <c r="BB767" s="10">
        <f>'პრეზ. ფონდი'!H767</f>
        <v>0</v>
      </c>
      <c r="BC767" s="10">
        <f>'დაზუსტ. ნაერთი'!G767</f>
        <v>0</v>
      </c>
      <c r="BD767" s="10">
        <f>'დაზუსტ. ბიუჯ.'!G767</f>
        <v>0</v>
      </c>
      <c r="BE767" s="10">
        <f>'დაზუსტ. საკუთ.'!G767</f>
        <v>0</v>
      </c>
      <c r="BG767" s="10">
        <f t="shared" si="295"/>
        <v>0</v>
      </c>
      <c r="BH767" s="10">
        <f t="shared" si="295"/>
        <v>0</v>
      </c>
      <c r="BI767" s="10">
        <f t="shared" si="295"/>
        <v>0</v>
      </c>
      <c r="BJ767" s="10">
        <f t="shared" si="295"/>
        <v>0</v>
      </c>
      <c r="BK767" s="10">
        <f t="shared" si="295"/>
        <v>0</v>
      </c>
      <c r="BL767" s="10">
        <f t="shared" si="295"/>
        <v>0</v>
      </c>
      <c r="BM767" s="10">
        <f t="shared" si="295"/>
        <v>0</v>
      </c>
      <c r="BN767" s="10">
        <f t="shared" si="299"/>
        <v>0</v>
      </c>
      <c r="BO767" s="10">
        <f t="shared" si="299"/>
        <v>0</v>
      </c>
      <c r="BP767" s="10">
        <f t="shared" si="299"/>
        <v>0</v>
      </c>
      <c r="BR767" s="10">
        <f t="shared" si="296"/>
        <v>0</v>
      </c>
      <c r="BS767" s="10">
        <f>'დამტკ. ბიუჯ.'!H767</f>
        <v>0</v>
      </c>
      <c r="BT767" s="10">
        <f>'დამტკ. საკუთ.'!H767</f>
        <v>0</v>
      </c>
      <c r="BU767" s="10">
        <f>'ცვლილ. ბიუჯ.'!I767</f>
        <v>0</v>
      </c>
      <c r="BV767" s="10">
        <f>'ცვლილ. საკუთ.'!I767</f>
        <v>0</v>
      </c>
      <c r="BW767" s="10">
        <f>'მთავრ. ფონდი'!I767</f>
        <v>0</v>
      </c>
      <c r="BX767" s="10">
        <f>'პრეზ. ფონდი'!I767</f>
        <v>0</v>
      </c>
      <c r="BY767" s="10">
        <f>'დაზუსტ. ნაერთი'!H767</f>
        <v>0</v>
      </c>
      <c r="BZ767" s="10">
        <f>'დაზუსტ. ბიუჯ.'!H767</f>
        <v>0</v>
      </c>
      <c r="CA767" s="10">
        <f>'დაზუსტ. საკუთ.'!H767</f>
        <v>0</v>
      </c>
    </row>
    <row r="768" spans="1:79" x14ac:dyDescent="0.25">
      <c r="A768" t="str">
        <f t="shared" ref="A768:A855" si="300">IF(OR(D768&lt;&gt;0,K768&lt;&gt;0),"a","b")</f>
        <v>b</v>
      </c>
      <c r="B768" s="5"/>
      <c r="C768" s="6" t="s">
        <v>18</v>
      </c>
      <c r="D768" s="7">
        <f t="shared" ref="D768:D855" si="301">SUM(O768,Z768,AV768,BR768)</f>
        <v>0</v>
      </c>
      <c r="E768" s="7">
        <f t="shared" ref="E768:E855" si="302">SUM(P768,AA768,AW768,BS768)</f>
        <v>0</v>
      </c>
      <c r="F768" s="7">
        <f t="shared" ref="F768:I855" si="303">SUM(Q768,AB768,AX768,BT768)</f>
        <v>0</v>
      </c>
      <c r="G768" s="7">
        <f t="shared" si="303"/>
        <v>0</v>
      </c>
      <c r="H768" s="7">
        <f t="shared" si="303"/>
        <v>0</v>
      </c>
      <c r="I768" s="7">
        <f t="shared" si="303"/>
        <v>0</v>
      </c>
      <c r="J768" s="7">
        <f t="shared" ref="J768:M855" si="304">SUM(U768,AF768,BB768,BX768)</f>
        <v>0</v>
      </c>
      <c r="K768" s="7">
        <f t="shared" si="304"/>
        <v>0</v>
      </c>
      <c r="L768" s="7">
        <f t="shared" si="304"/>
        <v>0</v>
      </c>
      <c r="M768" s="7">
        <f t="shared" si="297"/>
        <v>0</v>
      </c>
      <c r="O768" s="7">
        <f t="shared" ref="O768:O855" si="305">SUM(P768,Q768)</f>
        <v>0</v>
      </c>
      <c r="P768" s="7">
        <f>'დამტკ. ბიუჯ.'!E768</f>
        <v>0</v>
      </c>
      <c r="Q768" s="7">
        <f>'დამტკ. საკუთ.'!E768</f>
        <v>0</v>
      </c>
      <c r="R768" s="7">
        <f>'ცვლილ. ბიუჯ.'!F768</f>
        <v>0</v>
      </c>
      <c r="S768" s="7">
        <f>'ცვლილ. საკუთ.'!F768</f>
        <v>0</v>
      </c>
      <c r="T768" s="7">
        <f>'მთავრ. ფონდი'!F768</f>
        <v>0</v>
      </c>
      <c r="U768" s="7">
        <f>'პრეზ. ფონდი'!F768</f>
        <v>0</v>
      </c>
      <c r="V768" s="7">
        <f>'დაზუსტ. ნაერთი'!E768</f>
        <v>0</v>
      </c>
      <c r="W768" s="7">
        <f>'დაზუსტ. ბიუჯ.'!E768</f>
        <v>0</v>
      </c>
      <c r="X768" s="7">
        <f>'დაზუსტ. საკუთ.'!E768</f>
        <v>0</v>
      </c>
      <c r="Z768" s="7">
        <f t="shared" ref="Z768:Z855" si="306">SUM(AA768,AB768)</f>
        <v>0</v>
      </c>
      <c r="AA768" s="7">
        <f>'დამტკ. ბიუჯ.'!F768</f>
        <v>0</v>
      </c>
      <c r="AB768" s="7">
        <f>'დამტკ. საკუთ.'!F768</f>
        <v>0</v>
      </c>
      <c r="AC768" s="7">
        <f>'ცვლილ. ბიუჯ.'!G768</f>
        <v>0</v>
      </c>
      <c r="AD768" s="7">
        <f>'ცვლილ. საკუთ.'!G768</f>
        <v>0</v>
      </c>
      <c r="AE768" s="7">
        <f>'მთავრ. ფონდი'!G768</f>
        <v>0</v>
      </c>
      <c r="AF768" s="7">
        <f>'პრეზ. ფონდი'!G768</f>
        <v>0</v>
      </c>
      <c r="AG768" s="7">
        <f>'დაზუსტ. ნაერთი'!F768</f>
        <v>0</v>
      </c>
      <c r="AH768" s="7">
        <f>'დაზუსტ. ბიუჯ.'!F768</f>
        <v>0</v>
      </c>
      <c r="AI768" s="7">
        <f>'დაზუსტ. საკუთ.'!F768</f>
        <v>0</v>
      </c>
      <c r="AK768" s="7">
        <f t="shared" ref="AK768:AK855" si="307">SUM(O768,Z768)</f>
        <v>0</v>
      </c>
      <c r="AL768" s="7">
        <f t="shared" ref="AL768:AL855" si="308">SUM(P768,AA768)</f>
        <v>0</v>
      </c>
      <c r="AM768" s="7">
        <f t="shared" ref="AM768:AP855" si="309">SUM(Q768,AB768)</f>
        <v>0</v>
      </c>
      <c r="AN768" s="7">
        <f t="shared" si="309"/>
        <v>0</v>
      </c>
      <c r="AO768" s="7">
        <f t="shared" si="309"/>
        <v>0</v>
      </c>
      <c r="AP768" s="7">
        <f t="shared" si="309"/>
        <v>0</v>
      </c>
      <c r="AQ768" s="7">
        <f t="shared" ref="AQ768:AT855" si="310">SUM(U768,AF768)</f>
        <v>0</v>
      </c>
      <c r="AR768" s="7">
        <f t="shared" si="310"/>
        <v>0</v>
      </c>
      <c r="AS768" s="7">
        <f t="shared" si="310"/>
        <v>0</v>
      </c>
      <c r="AT768" s="7">
        <f t="shared" si="298"/>
        <v>0</v>
      </c>
      <c r="AV768" s="7">
        <f t="shared" ref="AV768:AV855" si="311">SUM(AW768,AX768)</f>
        <v>0</v>
      </c>
      <c r="AW768" s="7">
        <f>'დამტკ. ბიუჯ.'!G768</f>
        <v>0</v>
      </c>
      <c r="AX768" s="7">
        <f>'დამტკ. საკუთ.'!G768</f>
        <v>0</v>
      </c>
      <c r="AY768" s="7">
        <f>'ცვლილ. ბიუჯ.'!H768</f>
        <v>0</v>
      </c>
      <c r="AZ768" s="7">
        <f>'ცვლილ. საკუთ.'!H768</f>
        <v>0</v>
      </c>
      <c r="BA768" s="7">
        <f>'მთავრ. ფონდი'!H768</f>
        <v>0</v>
      </c>
      <c r="BB768" s="7">
        <f>'პრეზ. ფონდი'!H768</f>
        <v>0</v>
      </c>
      <c r="BC768" s="7">
        <f>'დაზუსტ. ნაერთი'!G768</f>
        <v>0</v>
      </c>
      <c r="BD768" s="7">
        <f>'დაზუსტ. ბიუჯ.'!G768</f>
        <v>0</v>
      </c>
      <c r="BE768" s="7">
        <f>'დაზუსტ. საკუთ.'!G768</f>
        <v>0</v>
      </c>
      <c r="BG768" s="7">
        <f t="shared" ref="BG768:BJ855" si="312">SUM(O768,Z768,AV768)</f>
        <v>0</v>
      </c>
      <c r="BH768" s="7">
        <f t="shared" si="312"/>
        <v>0</v>
      </c>
      <c r="BI768" s="7">
        <f t="shared" si="312"/>
        <v>0</v>
      </c>
      <c r="BJ768" s="7">
        <f t="shared" si="312"/>
        <v>0</v>
      </c>
      <c r="BK768" s="7">
        <f t="shared" ref="BK768:BO855" si="313">SUM(S768,AD768,AZ768)</f>
        <v>0</v>
      </c>
      <c r="BL768" s="7">
        <f t="shared" si="313"/>
        <v>0</v>
      </c>
      <c r="BM768" s="7">
        <f t="shared" si="313"/>
        <v>0</v>
      </c>
      <c r="BN768" s="7">
        <f t="shared" si="299"/>
        <v>0</v>
      </c>
      <c r="BO768" s="7">
        <f t="shared" si="299"/>
        <v>0</v>
      </c>
      <c r="BP768" s="7">
        <f t="shared" si="299"/>
        <v>0</v>
      </c>
      <c r="BR768" s="7">
        <f t="shared" ref="BR768:BR855" si="314">SUM(BS768,BT768)</f>
        <v>0</v>
      </c>
      <c r="BS768" s="7">
        <f>'დამტკ. ბიუჯ.'!H768</f>
        <v>0</v>
      </c>
      <c r="BT768" s="7">
        <f>'დამტკ. საკუთ.'!H768</f>
        <v>0</v>
      </c>
      <c r="BU768" s="7">
        <f>'ცვლილ. ბიუჯ.'!I768</f>
        <v>0</v>
      </c>
      <c r="BV768" s="7">
        <f>'ცვლილ. საკუთ.'!I768</f>
        <v>0</v>
      </c>
      <c r="BW768" s="7">
        <f>'მთავრ. ფონდი'!I768</f>
        <v>0</v>
      </c>
      <c r="BX768" s="7">
        <f>'პრეზ. ფონდი'!I768</f>
        <v>0</v>
      </c>
      <c r="BY768" s="7">
        <f>'დაზუსტ. ნაერთი'!H768</f>
        <v>0</v>
      </c>
      <c r="BZ768" s="7">
        <f>'დაზუსტ. ბიუჯ.'!H768</f>
        <v>0</v>
      </c>
      <c r="CA768" s="7">
        <f>'დაზუსტ. საკუთ.'!H768</f>
        <v>0</v>
      </c>
    </row>
    <row r="769" spans="1:79" x14ac:dyDescent="0.25">
      <c r="A769" t="str">
        <f t="shared" si="300"/>
        <v>b</v>
      </c>
      <c r="B769" s="5"/>
      <c r="C769" s="6" t="s">
        <v>19</v>
      </c>
      <c r="D769" s="7">
        <f t="shared" si="301"/>
        <v>0</v>
      </c>
      <c r="E769" s="7">
        <f t="shared" si="302"/>
        <v>0</v>
      </c>
      <c r="F769" s="7">
        <f t="shared" si="303"/>
        <v>0</v>
      </c>
      <c r="G769" s="7">
        <f t="shared" si="303"/>
        <v>0</v>
      </c>
      <c r="H769" s="7">
        <f t="shared" si="303"/>
        <v>0</v>
      </c>
      <c r="I769" s="7">
        <f t="shared" si="303"/>
        <v>0</v>
      </c>
      <c r="J769" s="7">
        <f t="shared" si="304"/>
        <v>0</v>
      </c>
      <c r="K769" s="7">
        <f t="shared" si="304"/>
        <v>0</v>
      </c>
      <c r="L769" s="7">
        <f t="shared" si="304"/>
        <v>0</v>
      </c>
      <c r="M769" s="7">
        <f t="shared" si="297"/>
        <v>0</v>
      </c>
      <c r="O769" s="7">
        <f t="shared" si="305"/>
        <v>0</v>
      </c>
      <c r="P769" s="7">
        <f>'დამტკ. ბიუჯ.'!E769</f>
        <v>0</v>
      </c>
      <c r="Q769" s="7">
        <f>'დამტკ. საკუთ.'!E769</f>
        <v>0</v>
      </c>
      <c r="R769" s="7">
        <f>'ცვლილ. ბიუჯ.'!F769</f>
        <v>0</v>
      </c>
      <c r="S769" s="7">
        <f>'ცვლილ. საკუთ.'!F769</f>
        <v>0</v>
      </c>
      <c r="T769" s="7">
        <f>'მთავრ. ფონდი'!F769</f>
        <v>0</v>
      </c>
      <c r="U769" s="7">
        <f>'პრეზ. ფონდი'!F769</f>
        <v>0</v>
      </c>
      <c r="V769" s="7">
        <f>'დაზუსტ. ნაერთი'!E769</f>
        <v>0</v>
      </c>
      <c r="W769" s="7">
        <f>'დაზუსტ. ბიუჯ.'!E769</f>
        <v>0</v>
      </c>
      <c r="X769" s="7">
        <f>'დაზუსტ. საკუთ.'!E769</f>
        <v>0</v>
      </c>
      <c r="Z769" s="7">
        <f t="shared" si="306"/>
        <v>0</v>
      </c>
      <c r="AA769" s="7">
        <f>'დამტკ. ბიუჯ.'!F769</f>
        <v>0</v>
      </c>
      <c r="AB769" s="7">
        <f>'დამტკ. საკუთ.'!F769</f>
        <v>0</v>
      </c>
      <c r="AC769" s="7">
        <f>'ცვლილ. ბიუჯ.'!G769</f>
        <v>0</v>
      </c>
      <c r="AD769" s="7">
        <f>'ცვლილ. საკუთ.'!G769</f>
        <v>0</v>
      </c>
      <c r="AE769" s="7">
        <f>'მთავრ. ფონდი'!G769</f>
        <v>0</v>
      </c>
      <c r="AF769" s="7">
        <f>'პრეზ. ფონდი'!G769</f>
        <v>0</v>
      </c>
      <c r="AG769" s="7">
        <f>'დაზუსტ. ნაერთი'!F769</f>
        <v>0</v>
      </c>
      <c r="AH769" s="7">
        <f>'დაზუსტ. ბიუჯ.'!F769</f>
        <v>0</v>
      </c>
      <c r="AI769" s="7">
        <f>'დაზუსტ. საკუთ.'!F769</f>
        <v>0</v>
      </c>
      <c r="AK769" s="7">
        <f t="shared" si="307"/>
        <v>0</v>
      </c>
      <c r="AL769" s="7">
        <f t="shared" si="308"/>
        <v>0</v>
      </c>
      <c r="AM769" s="7">
        <f t="shared" si="309"/>
        <v>0</v>
      </c>
      <c r="AN769" s="7">
        <f t="shared" si="309"/>
        <v>0</v>
      </c>
      <c r="AO769" s="7">
        <f t="shared" si="309"/>
        <v>0</v>
      </c>
      <c r="AP769" s="7">
        <f t="shared" si="309"/>
        <v>0</v>
      </c>
      <c r="AQ769" s="7">
        <f t="shared" si="310"/>
        <v>0</v>
      </c>
      <c r="AR769" s="7">
        <f t="shared" si="310"/>
        <v>0</v>
      </c>
      <c r="AS769" s="7">
        <f t="shared" si="310"/>
        <v>0</v>
      </c>
      <c r="AT769" s="7">
        <f t="shared" si="298"/>
        <v>0</v>
      </c>
      <c r="AV769" s="7">
        <f t="shared" si="311"/>
        <v>0</v>
      </c>
      <c r="AW769" s="7">
        <f>'დამტკ. ბიუჯ.'!G769</f>
        <v>0</v>
      </c>
      <c r="AX769" s="7">
        <f>'დამტკ. საკუთ.'!G769</f>
        <v>0</v>
      </c>
      <c r="AY769" s="7">
        <f>'ცვლილ. ბიუჯ.'!H769</f>
        <v>0</v>
      </c>
      <c r="AZ769" s="7">
        <f>'ცვლილ. საკუთ.'!H769</f>
        <v>0</v>
      </c>
      <c r="BA769" s="7">
        <f>'მთავრ. ფონდი'!H769</f>
        <v>0</v>
      </c>
      <c r="BB769" s="7">
        <f>'პრეზ. ფონდი'!H769</f>
        <v>0</v>
      </c>
      <c r="BC769" s="7">
        <f>'დაზუსტ. ნაერთი'!G769</f>
        <v>0</v>
      </c>
      <c r="BD769" s="7">
        <f>'დაზუსტ. ბიუჯ.'!G769</f>
        <v>0</v>
      </c>
      <c r="BE769" s="7">
        <f>'დაზუსტ. საკუთ.'!G769</f>
        <v>0</v>
      </c>
      <c r="BG769" s="7">
        <f t="shared" si="312"/>
        <v>0</v>
      </c>
      <c r="BH769" s="7">
        <f t="shared" si="312"/>
        <v>0</v>
      </c>
      <c r="BI769" s="7">
        <f t="shared" si="312"/>
        <v>0</v>
      </c>
      <c r="BJ769" s="7">
        <f t="shared" si="312"/>
        <v>0</v>
      </c>
      <c r="BK769" s="7">
        <f t="shared" si="313"/>
        <v>0</v>
      </c>
      <c r="BL769" s="7">
        <f t="shared" si="313"/>
        <v>0</v>
      </c>
      <c r="BM769" s="7">
        <f t="shared" si="313"/>
        <v>0</v>
      </c>
      <c r="BN769" s="7">
        <f t="shared" si="299"/>
        <v>0</v>
      </c>
      <c r="BO769" s="7">
        <f t="shared" si="299"/>
        <v>0</v>
      </c>
      <c r="BP769" s="7">
        <f t="shared" si="299"/>
        <v>0</v>
      </c>
      <c r="BR769" s="7">
        <f t="shared" si="314"/>
        <v>0</v>
      </c>
      <c r="BS769" s="7">
        <f>'დამტკ. ბიუჯ.'!H769</f>
        <v>0</v>
      </c>
      <c r="BT769" s="7">
        <f>'დამტკ. საკუთ.'!H769</f>
        <v>0</v>
      </c>
      <c r="BU769" s="7">
        <f>'ცვლილ. ბიუჯ.'!I769</f>
        <v>0</v>
      </c>
      <c r="BV769" s="7">
        <f>'ცვლილ. საკუთ.'!I769</f>
        <v>0</v>
      </c>
      <c r="BW769" s="7">
        <f>'მთავრ. ფონდი'!I769</f>
        <v>0</v>
      </c>
      <c r="BX769" s="7">
        <f>'პრეზ. ფონდი'!I769</f>
        <v>0</v>
      </c>
      <c r="BY769" s="7">
        <f>'დაზუსტ. ნაერთი'!H769</f>
        <v>0</v>
      </c>
      <c r="BZ769" s="7">
        <f>'დაზუსტ. ბიუჯ.'!H769</f>
        <v>0</v>
      </c>
      <c r="CA769" s="7">
        <f>'დაზუსტ. საკუთ.'!H769</f>
        <v>0</v>
      </c>
    </row>
    <row r="770" spans="1:79" ht="15.75" thickBot="1" x14ac:dyDescent="0.3">
      <c r="A770" t="str">
        <f t="shared" si="300"/>
        <v>b</v>
      </c>
      <c r="B770" s="11"/>
      <c r="C770" s="12" t="s">
        <v>20</v>
      </c>
      <c r="D770" s="13">
        <f t="shared" si="301"/>
        <v>0</v>
      </c>
      <c r="E770" s="13">
        <f t="shared" si="302"/>
        <v>0</v>
      </c>
      <c r="F770" s="13">
        <f t="shared" si="303"/>
        <v>0</v>
      </c>
      <c r="G770" s="13">
        <f t="shared" si="303"/>
        <v>0</v>
      </c>
      <c r="H770" s="13">
        <f t="shared" si="303"/>
        <v>0</v>
      </c>
      <c r="I770" s="13">
        <f t="shared" si="303"/>
        <v>0</v>
      </c>
      <c r="J770" s="13">
        <f t="shared" si="304"/>
        <v>0</v>
      </c>
      <c r="K770" s="13">
        <f t="shared" si="304"/>
        <v>0</v>
      </c>
      <c r="L770" s="13">
        <f t="shared" si="304"/>
        <v>0</v>
      </c>
      <c r="M770" s="13">
        <f t="shared" si="304"/>
        <v>0</v>
      </c>
      <c r="O770" s="13">
        <f t="shared" si="305"/>
        <v>0</v>
      </c>
      <c r="P770" s="13">
        <f>'დამტკ. ბიუჯ.'!E770</f>
        <v>0</v>
      </c>
      <c r="Q770" s="13">
        <f>'დამტკ. საკუთ.'!E770</f>
        <v>0</v>
      </c>
      <c r="R770" s="13">
        <f>'ცვლილ. ბიუჯ.'!F770</f>
        <v>0</v>
      </c>
      <c r="S770" s="13">
        <f>'ცვლილ. საკუთ.'!F770</f>
        <v>0</v>
      </c>
      <c r="T770" s="13">
        <f>'მთავრ. ფონდი'!F770</f>
        <v>0</v>
      </c>
      <c r="U770" s="13">
        <f>'პრეზ. ფონდი'!F770</f>
        <v>0</v>
      </c>
      <c r="V770" s="13">
        <f>'დაზუსტ. ნაერთი'!E770</f>
        <v>0</v>
      </c>
      <c r="W770" s="13">
        <f>'დაზუსტ. ბიუჯ.'!E770</f>
        <v>0</v>
      </c>
      <c r="X770" s="13">
        <f>'დაზუსტ. საკუთ.'!E770</f>
        <v>0</v>
      </c>
      <c r="Z770" s="13">
        <f t="shared" si="306"/>
        <v>0</v>
      </c>
      <c r="AA770" s="13">
        <f>'დამტკ. ბიუჯ.'!F770</f>
        <v>0</v>
      </c>
      <c r="AB770" s="13">
        <f>'დამტკ. საკუთ.'!F770</f>
        <v>0</v>
      </c>
      <c r="AC770" s="13">
        <f>'ცვლილ. ბიუჯ.'!G770</f>
        <v>0</v>
      </c>
      <c r="AD770" s="13">
        <f>'ცვლილ. საკუთ.'!G770</f>
        <v>0</v>
      </c>
      <c r="AE770" s="13">
        <f>'მთავრ. ფონდი'!G770</f>
        <v>0</v>
      </c>
      <c r="AF770" s="13">
        <f>'პრეზ. ფონდი'!G770</f>
        <v>0</v>
      </c>
      <c r="AG770" s="13">
        <f>'დაზუსტ. ნაერთი'!F770</f>
        <v>0</v>
      </c>
      <c r="AH770" s="13">
        <f>'დაზუსტ. ბიუჯ.'!F770</f>
        <v>0</v>
      </c>
      <c r="AI770" s="13">
        <f>'დაზუსტ. საკუთ.'!F770</f>
        <v>0</v>
      </c>
      <c r="AK770" s="13">
        <f t="shared" si="307"/>
        <v>0</v>
      </c>
      <c r="AL770" s="13">
        <f t="shared" si="308"/>
        <v>0</v>
      </c>
      <c r="AM770" s="13">
        <f t="shared" si="309"/>
        <v>0</v>
      </c>
      <c r="AN770" s="13">
        <f t="shared" si="309"/>
        <v>0</v>
      </c>
      <c r="AO770" s="13">
        <f t="shared" si="309"/>
        <v>0</v>
      </c>
      <c r="AP770" s="13">
        <f t="shared" si="309"/>
        <v>0</v>
      </c>
      <c r="AQ770" s="13">
        <f t="shared" si="310"/>
        <v>0</v>
      </c>
      <c r="AR770" s="13">
        <f t="shared" si="310"/>
        <v>0</v>
      </c>
      <c r="AS770" s="13">
        <f t="shared" si="310"/>
        <v>0</v>
      </c>
      <c r="AT770" s="13">
        <f t="shared" si="310"/>
        <v>0</v>
      </c>
      <c r="AV770" s="13">
        <f t="shared" si="311"/>
        <v>0</v>
      </c>
      <c r="AW770" s="13">
        <f>'დამტკ. ბიუჯ.'!G770</f>
        <v>0</v>
      </c>
      <c r="AX770" s="13">
        <f>'დამტკ. საკუთ.'!G770</f>
        <v>0</v>
      </c>
      <c r="AY770" s="13">
        <f>'ცვლილ. ბიუჯ.'!H770</f>
        <v>0</v>
      </c>
      <c r="AZ770" s="13">
        <f>'ცვლილ. საკუთ.'!H770</f>
        <v>0</v>
      </c>
      <c r="BA770" s="13">
        <f>'მთავრ. ფონდი'!H770</f>
        <v>0</v>
      </c>
      <c r="BB770" s="13">
        <f>'პრეზ. ფონდი'!H770</f>
        <v>0</v>
      </c>
      <c r="BC770" s="13">
        <f>'დაზუსტ. ნაერთი'!G770</f>
        <v>0</v>
      </c>
      <c r="BD770" s="13">
        <f>'დაზუსტ. ბიუჯ.'!G770</f>
        <v>0</v>
      </c>
      <c r="BE770" s="13">
        <f>'დაზუსტ. საკუთ.'!G770</f>
        <v>0</v>
      </c>
      <c r="BG770" s="13">
        <f t="shared" si="312"/>
        <v>0</v>
      </c>
      <c r="BH770" s="13">
        <f t="shared" si="312"/>
        <v>0</v>
      </c>
      <c r="BI770" s="13">
        <f t="shared" si="312"/>
        <v>0</v>
      </c>
      <c r="BJ770" s="13">
        <f t="shared" si="312"/>
        <v>0</v>
      </c>
      <c r="BK770" s="13">
        <f t="shared" si="313"/>
        <v>0</v>
      </c>
      <c r="BL770" s="13">
        <f t="shared" si="313"/>
        <v>0</v>
      </c>
      <c r="BM770" s="13">
        <f t="shared" si="313"/>
        <v>0</v>
      </c>
      <c r="BN770" s="13">
        <f t="shared" si="313"/>
        <v>0</v>
      </c>
      <c r="BO770" s="13">
        <f t="shared" si="313"/>
        <v>0</v>
      </c>
      <c r="BP770" s="13">
        <f t="shared" ref="BP770:BP857" si="315">SUM(X770,AI770,BE770)</f>
        <v>0</v>
      </c>
      <c r="BR770" s="13">
        <f t="shared" si="314"/>
        <v>0</v>
      </c>
      <c r="BS770" s="13">
        <f>'დამტკ. ბიუჯ.'!H770</f>
        <v>0</v>
      </c>
      <c r="BT770" s="13">
        <f>'დამტკ. საკუთ.'!H770</f>
        <v>0</v>
      </c>
      <c r="BU770" s="13">
        <f>'ცვლილ. ბიუჯ.'!I770</f>
        <v>0</v>
      </c>
      <c r="BV770" s="13">
        <f>'ცვლილ. საკუთ.'!I770</f>
        <v>0</v>
      </c>
      <c r="BW770" s="13">
        <f>'მთავრ. ფონდი'!I770</f>
        <v>0</v>
      </c>
      <c r="BX770" s="13">
        <f>'პრეზ. ფონდი'!I770</f>
        <v>0</v>
      </c>
      <c r="BY770" s="13">
        <f>'დაზუსტ. ნაერთი'!H770</f>
        <v>0</v>
      </c>
      <c r="BZ770" s="13">
        <f>'დაზუსტ. ბიუჯ.'!H770</f>
        <v>0</v>
      </c>
      <c r="CA770" s="13">
        <f>'დაზუსტ. საკუთ.'!H770</f>
        <v>0</v>
      </c>
    </row>
    <row r="771" spans="1:79" ht="16.5" thickTop="1" thickBot="1" x14ac:dyDescent="0.3">
      <c r="A771" t="str">
        <f t="shared" si="300"/>
        <v>a</v>
      </c>
      <c r="B771" s="16" t="s">
        <v>133</v>
      </c>
      <c r="C771" s="4" t="s">
        <v>132</v>
      </c>
      <c r="D771" s="4">
        <f t="shared" si="301"/>
        <v>6526000</v>
      </c>
      <c r="E771" s="4">
        <f t="shared" si="302"/>
        <v>6526000</v>
      </c>
      <c r="F771" s="4">
        <f t="shared" si="303"/>
        <v>0</v>
      </c>
      <c r="G771" s="4">
        <f t="shared" si="303"/>
        <v>-1500000</v>
      </c>
      <c r="H771" s="4">
        <f t="shared" si="303"/>
        <v>0</v>
      </c>
      <c r="I771" s="4">
        <f t="shared" si="303"/>
        <v>0</v>
      </c>
      <c r="J771" s="4">
        <f t="shared" si="304"/>
        <v>0</v>
      </c>
      <c r="K771" s="4">
        <f t="shared" si="304"/>
        <v>5026000</v>
      </c>
      <c r="L771" s="4">
        <f t="shared" si="304"/>
        <v>5026000</v>
      </c>
      <c r="M771" s="4">
        <f t="shared" si="304"/>
        <v>0</v>
      </c>
      <c r="O771" s="4">
        <f t="shared" si="305"/>
        <v>1594000</v>
      </c>
      <c r="P771" s="4">
        <f>'დამტკ. ბიუჯ.'!E771</f>
        <v>1594000</v>
      </c>
      <c r="Q771" s="4">
        <f>'დამტკ. საკუთ.'!E771</f>
        <v>0</v>
      </c>
      <c r="R771" s="4">
        <f>'ცვლილ. ბიუჯ.'!F771</f>
        <v>-485000</v>
      </c>
      <c r="S771" s="4">
        <f>'ცვლილ. საკუთ.'!F771</f>
        <v>0</v>
      </c>
      <c r="T771" s="4">
        <f>'მთავრ. ფონდი'!F771</f>
        <v>0</v>
      </c>
      <c r="U771" s="4">
        <f>'პრეზ. ფონდი'!F771</f>
        <v>0</v>
      </c>
      <c r="V771" s="4">
        <f>'დაზუსტ. ნაერთი'!E771</f>
        <v>1109000</v>
      </c>
      <c r="W771" s="4">
        <f>'დაზუსტ. ბიუჯ.'!E771</f>
        <v>1109000</v>
      </c>
      <c r="X771" s="4">
        <f>'დაზუსტ. საკუთ.'!E771</f>
        <v>0</v>
      </c>
      <c r="Z771" s="4">
        <f t="shared" si="306"/>
        <v>1597000</v>
      </c>
      <c r="AA771" s="4">
        <f>'დამტკ. ბიუჯ.'!F771</f>
        <v>1597000</v>
      </c>
      <c r="AB771" s="4">
        <f>'დამტკ. საკუთ.'!F771</f>
        <v>0</v>
      </c>
      <c r="AC771" s="4">
        <f>'ცვლილ. ბიუჯ.'!G771</f>
        <v>-15000</v>
      </c>
      <c r="AD771" s="4">
        <f>'ცვლილ. საკუთ.'!G771</f>
        <v>0</v>
      </c>
      <c r="AE771" s="4">
        <f>'მთავრ. ფონდი'!G771</f>
        <v>0</v>
      </c>
      <c r="AF771" s="4">
        <f>'პრეზ. ფონდი'!G771</f>
        <v>0</v>
      </c>
      <c r="AG771" s="4">
        <f>'დაზუსტ. ნაერთი'!F771</f>
        <v>1582000</v>
      </c>
      <c r="AH771" s="4">
        <f>'დაზუსტ. ბიუჯ.'!F771</f>
        <v>1582000</v>
      </c>
      <c r="AI771" s="4">
        <f>'დაზუსტ. საკუთ.'!F771</f>
        <v>0</v>
      </c>
      <c r="AK771" s="4">
        <f t="shared" si="307"/>
        <v>3191000</v>
      </c>
      <c r="AL771" s="4">
        <f t="shared" si="308"/>
        <v>3191000</v>
      </c>
      <c r="AM771" s="4">
        <f t="shared" si="309"/>
        <v>0</v>
      </c>
      <c r="AN771" s="4">
        <f t="shared" si="309"/>
        <v>-500000</v>
      </c>
      <c r="AO771" s="4">
        <f t="shared" si="309"/>
        <v>0</v>
      </c>
      <c r="AP771" s="4">
        <f t="shared" si="309"/>
        <v>0</v>
      </c>
      <c r="AQ771" s="4">
        <f t="shared" si="310"/>
        <v>0</v>
      </c>
      <c r="AR771" s="4">
        <f t="shared" si="310"/>
        <v>2691000</v>
      </c>
      <c r="AS771" s="4">
        <f t="shared" si="310"/>
        <v>2691000</v>
      </c>
      <c r="AT771" s="4">
        <f t="shared" si="310"/>
        <v>0</v>
      </c>
      <c r="AV771" s="4">
        <f t="shared" si="311"/>
        <v>1602500</v>
      </c>
      <c r="AW771" s="4">
        <f>'დამტკ. ბიუჯ.'!G771</f>
        <v>1602500</v>
      </c>
      <c r="AX771" s="4">
        <f>'დამტკ. საკუთ.'!G771</f>
        <v>0</v>
      </c>
      <c r="AY771" s="4">
        <f>'ცვლილ. ბიუჯ.'!H771</f>
        <v>-500000</v>
      </c>
      <c r="AZ771" s="4">
        <f>'ცვლილ. საკუთ.'!H771</f>
        <v>0</v>
      </c>
      <c r="BA771" s="4">
        <f>'მთავრ. ფონდი'!H771</f>
        <v>0</v>
      </c>
      <c r="BB771" s="4">
        <f>'პრეზ. ფონდი'!H771</f>
        <v>0</v>
      </c>
      <c r="BC771" s="4">
        <f>'დაზუსტ. ნაერთი'!G771</f>
        <v>1102500</v>
      </c>
      <c r="BD771" s="4">
        <f>'დაზუსტ. ბიუჯ.'!G771</f>
        <v>1102500</v>
      </c>
      <c r="BE771" s="4">
        <f>'დაზუსტ. საკუთ.'!G771</f>
        <v>0</v>
      </c>
      <c r="BG771" s="4">
        <f t="shared" si="312"/>
        <v>4793500</v>
      </c>
      <c r="BH771" s="4">
        <f t="shared" si="312"/>
        <v>4793500</v>
      </c>
      <c r="BI771" s="4">
        <f t="shared" si="312"/>
        <v>0</v>
      </c>
      <c r="BJ771" s="4">
        <f t="shared" si="312"/>
        <v>-1000000</v>
      </c>
      <c r="BK771" s="4">
        <f t="shared" si="313"/>
        <v>0</v>
      </c>
      <c r="BL771" s="4">
        <f t="shared" si="313"/>
        <v>0</v>
      </c>
      <c r="BM771" s="4">
        <f t="shared" si="313"/>
        <v>0</v>
      </c>
      <c r="BN771" s="4">
        <f t="shared" si="313"/>
        <v>3793500</v>
      </c>
      <c r="BO771" s="4">
        <f t="shared" ref="BO771:BP858" si="316">SUM(W771,AH771,BD771)</f>
        <v>3793500</v>
      </c>
      <c r="BP771" s="4">
        <f t="shared" si="315"/>
        <v>0</v>
      </c>
      <c r="BR771" s="4">
        <f t="shared" si="314"/>
        <v>1732500</v>
      </c>
      <c r="BS771" s="4">
        <f>'დამტკ. ბიუჯ.'!H771</f>
        <v>1732500</v>
      </c>
      <c r="BT771" s="4">
        <f>'დამტკ. საკუთ.'!H771</f>
        <v>0</v>
      </c>
      <c r="BU771" s="4">
        <f>'ცვლილ. ბიუჯ.'!I771</f>
        <v>-500000</v>
      </c>
      <c r="BV771" s="4">
        <f>'ცვლილ. საკუთ.'!I771</f>
        <v>0</v>
      </c>
      <c r="BW771" s="4">
        <f>'მთავრ. ფონდი'!I771</f>
        <v>0</v>
      </c>
      <c r="BX771" s="4">
        <f>'პრეზ. ფონდი'!I771</f>
        <v>0</v>
      </c>
      <c r="BY771" s="4">
        <f>'დაზუსტ. ნაერთი'!H771</f>
        <v>1232500</v>
      </c>
      <c r="BZ771" s="4">
        <f>'დაზუსტ. ბიუჯ.'!H771</f>
        <v>1232500</v>
      </c>
      <c r="CA771" s="4">
        <f>'დაზუსტ. საკუთ.'!H771</f>
        <v>0</v>
      </c>
    </row>
    <row r="772" spans="1:79" ht="15.75" thickTop="1" x14ac:dyDescent="0.25">
      <c r="A772" t="str">
        <f t="shared" si="300"/>
        <v>a</v>
      </c>
      <c r="B772" s="5"/>
      <c r="C772" s="6" t="s">
        <v>10</v>
      </c>
      <c r="D772" s="7">
        <f t="shared" si="301"/>
        <v>6526000</v>
      </c>
      <c r="E772" s="7">
        <f t="shared" si="302"/>
        <v>6526000</v>
      </c>
      <c r="F772" s="7">
        <f t="shared" si="303"/>
        <v>0</v>
      </c>
      <c r="G772" s="7">
        <f t="shared" si="303"/>
        <v>-1500000</v>
      </c>
      <c r="H772" s="7">
        <f t="shared" si="303"/>
        <v>0</v>
      </c>
      <c r="I772" s="7">
        <f t="shared" si="303"/>
        <v>0</v>
      </c>
      <c r="J772" s="7">
        <f t="shared" si="304"/>
        <v>0</v>
      </c>
      <c r="K772" s="7">
        <f t="shared" si="304"/>
        <v>5026000</v>
      </c>
      <c r="L772" s="7">
        <f t="shared" si="304"/>
        <v>5026000</v>
      </c>
      <c r="M772" s="7">
        <f t="shared" si="304"/>
        <v>0</v>
      </c>
      <c r="O772" s="7">
        <f t="shared" si="305"/>
        <v>1594000</v>
      </c>
      <c r="P772" s="7">
        <f>'დამტკ. ბიუჯ.'!E772</f>
        <v>1594000</v>
      </c>
      <c r="Q772" s="7">
        <f>'დამტკ. საკუთ.'!E772</f>
        <v>0</v>
      </c>
      <c r="R772" s="7">
        <f>'ცვლილ. ბიუჯ.'!F772</f>
        <v>-485000</v>
      </c>
      <c r="S772" s="7">
        <f>'ცვლილ. საკუთ.'!F772</f>
        <v>0</v>
      </c>
      <c r="T772" s="7">
        <f>'მთავრ. ფონდი'!F772</f>
        <v>0</v>
      </c>
      <c r="U772" s="7">
        <f>'პრეზ. ფონდი'!F772</f>
        <v>0</v>
      </c>
      <c r="V772" s="7">
        <f>'დაზუსტ. ნაერთი'!E772</f>
        <v>1109000</v>
      </c>
      <c r="W772" s="7">
        <f>'დაზუსტ. ბიუჯ.'!E772</f>
        <v>1109000</v>
      </c>
      <c r="X772" s="7">
        <f>'დაზუსტ. საკუთ.'!E772</f>
        <v>0</v>
      </c>
      <c r="Z772" s="7">
        <f t="shared" si="306"/>
        <v>1597000</v>
      </c>
      <c r="AA772" s="7">
        <f>'დამტკ. ბიუჯ.'!F772</f>
        <v>1597000</v>
      </c>
      <c r="AB772" s="7">
        <f>'დამტკ. საკუთ.'!F772</f>
        <v>0</v>
      </c>
      <c r="AC772" s="7">
        <f>'ცვლილ. ბიუჯ.'!G772</f>
        <v>-15000</v>
      </c>
      <c r="AD772" s="7">
        <f>'ცვლილ. საკუთ.'!G772</f>
        <v>0</v>
      </c>
      <c r="AE772" s="7">
        <f>'მთავრ. ფონდი'!G772</f>
        <v>0</v>
      </c>
      <c r="AF772" s="7">
        <f>'პრეზ. ფონდი'!G772</f>
        <v>0</v>
      </c>
      <c r="AG772" s="7">
        <f>'დაზუსტ. ნაერთი'!F772</f>
        <v>1582000</v>
      </c>
      <c r="AH772" s="7">
        <f>'დაზუსტ. ბიუჯ.'!F772</f>
        <v>1582000</v>
      </c>
      <c r="AI772" s="7">
        <f>'დაზუსტ. საკუთ.'!F772</f>
        <v>0</v>
      </c>
      <c r="AK772" s="7">
        <f t="shared" si="307"/>
        <v>3191000</v>
      </c>
      <c r="AL772" s="7">
        <f t="shared" si="308"/>
        <v>3191000</v>
      </c>
      <c r="AM772" s="7">
        <f t="shared" si="309"/>
        <v>0</v>
      </c>
      <c r="AN772" s="7">
        <f t="shared" si="309"/>
        <v>-500000</v>
      </c>
      <c r="AO772" s="7">
        <f t="shared" si="309"/>
        <v>0</v>
      </c>
      <c r="AP772" s="7">
        <f t="shared" si="309"/>
        <v>0</v>
      </c>
      <c r="AQ772" s="7">
        <f t="shared" si="310"/>
        <v>0</v>
      </c>
      <c r="AR772" s="7">
        <f t="shared" si="310"/>
        <v>2691000</v>
      </c>
      <c r="AS772" s="7">
        <f t="shared" si="310"/>
        <v>2691000</v>
      </c>
      <c r="AT772" s="7">
        <f t="shared" si="310"/>
        <v>0</v>
      </c>
      <c r="AV772" s="7">
        <f t="shared" si="311"/>
        <v>1602500</v>
      </c>
      <c r="AW772" s="7">
        <f>'დამტკ. ბიუჯ.'!G772</f>
        <v>1602500</v>
      </c>
      <c r="AX772" s="7">
        <f>'დამტკ. საკუთ.'!G772</f>
        <v>0</v>
      </c>
      <c r="AY772" s="7">
        <f>'ცვლილ. ბიუჯ.'!H772</f>
        <v>-500000</v>
      </c>
      <c r="AZ772" s="7">
        <f>'ცვლილ. საკუთ.'!H772</f>
        <v>0</v>
      </c>
      <c r="BA772" s="7">
        <f>'მთავრ. ფონდი'!H772</f>
        <v>0</v>
      </c>
      <c r="BB772" s="7">
        <f>'პრეზ. ფონდი'!H772</f>
        <v>0</v>
      </c>
      <c r="BC772" s="7">
        <f>'დაზუსტ. ნაერთი'!G772</f>
        <v>1102500</v>
      </c>
      <c r="BD772" s="7">
        <f>'დაზუსტ. ბიუჯ.'!G772</f>
        <v>1102500</v>
      </c>
      <c r="BE772" s="7">
        <f>'დაზუსტ. საკუთ.'!G772</f>
        <v>0</v>
      </c>
      <c r="BG772" s="7">
        <f t="shared" si="312"/>
        <v>4793500</v>
      </c>
      <c r="BH772" s="7">
        <f t="shared" si="312"/>
        <v>4793500</v>
      </c>
      <c r="BI772" s="7">
        <f t="shared" si="312"/>
        <v>0</v>
      </c>
      <c r="BJ772" s="7">
        <f t="shared" si="312"/>
        <v>-1000000</v>
      </c>
      <c r="BK772" s="7">
        <f t="shared" si="313"/>
        <v>0</v>
      </c>
      <c r="BL772" s="7">
        <f t="shared" si="313"/>
        <v>0</v>
      </c>
      <c r="BM772" s="7">
        <f t="shared" si="313"/>
        <v>0</v>
      </c>
      <c r="BN772" s="7">
        <f t="shared" si="313"/>
        <v>3793500</v>
      </c>
      <c r="BO772" s="7">
        <f t="shared" si="316"/>
        <v>3793500</v>
      </c>
      <c r="BP772" s="7">
        <f t="shared" si="315"/>
        <v>0</v>
      </c>
      <c r="BR772" s="7">
        <f t="shared" si="314"/>
        <v>1732500</v>
      </c>
      <c r="BS772" s="7">
        <f>'დამტკ. ბიუჯ.'!H772</f>
        <v>1732500</v>
      </c>
      <c r="BT772" s="7">
        <f>'დამტკ. საკუთ.'!H772</f>
        <v>0</v>
      </c>
      <c r="BU772" s="7">
        <f>'ცვლილ. ბიუჯ.'!I772</f>
        <v>-500000</v>
      </c>
      <c r="BV772" s="7">
        <f>'ცვლილ. საკუთ.'!I772</f>
        <v>0</v>
      </c>
      <c r="BW772" s="7">
        <f>'მთავრ. ფონდი'!I772</f>
        <v>0</v>
      </c>
      <c r="BX772" s="7">
        <f>'პრეზ. ფონდი'!I772</f>
        <v>0</v>
      </c>
      <c r="BY772" s="7">
        <f>'დაზუსტ. ნაერთი'!H772</f>
        <v>1232500</v>
      </c>
      <c r="BZ772" s="7">
        <f>'დაზუსტ. ბიუჯ.'!H772</f>
        <v>1232500</v>
      </c>
      <c r="CA772" s="7">
        <f>'დაზუსტ. საკუთ.'!H772</f>
        <v>0</v>
      </c>
    </row>
    <row r="773" spans="1:79" x14ac:dyDescent="0.25">
      <c r="A773" t="str">
        <f t="shared" si="300"/>
        <v>b</v>
      </c>
      <c r="B773" s="8"/>
      <c r="C773" s="9" t="s">
        <v>11</v>
      </c>
      <c r="D773" s="10">
        <f t="shared" si="301"/>
        <v>0</v>
      </c>
      <c r="E773" s="10">
        <f t="shared" si="302"/>
        <v>0</v>
      </c>
      <c r="F773" s="10">
        <f t="shared" si="303"/>
        <v>0</v>
      </c>
      <c r="G773" s="10">
        <f t="shared" si="303"/>
        <v>0</v>
      </c>
      <c r="H773" s="10">
        <f t="shared" si="303"/>
        <v>0</v>
      </c>
      <c r="I773" s="10">
        <f t="shared" si="303"/>
        <v>0</v>
      </c>
      <c r="J773" s="10">
        <f t="shared" si="304"/>
        <v>0</v>
      </c>
      <c r="K773" s="10">
        <f t="shared" si="304"/>
        <v>0</v>
      </c>
      <c r="L773" s="10">
        <f t="shared" si="304"/>
        <v>0</v>
      </c>
      <c r="M773" s="10">
        <f t="shared" si="304"/>
        <v>0</v>
      </c>
      <c r="O773" s="10">
        <f t="shared" si="305"/>
        <v>0</v>
      </c>
      <c r="P773" s="10">
        <f>'დამტკ. ბიუჯ.'!E773</f>
        <v>0</v>
      </c>
      <c r="Q773" s="10">
        <f>'დამტკ. საკუთ.'!E773</f>
        <v>0</v>
      </c>
      <c r="R773" s="10">
        <f>'ცვლილ. ბიუჯ.'!F773</f>
        <v>0</v>
      </c>
      <c r="S773" s="10">
        <f>'ცვლილ. საკუთ.'!F773</f>
        <v>0</v>
      </c>
      <c r="T773" s="10">
        <f>'მთავრ. ფონდი'!F773</f>
        <v>0</v>
      </c>
      <c r="U773" s="10">
        <f>'პრეზ. ფონდი'!F773</f>
        <v>0</v>
      </c>
      <c r="V773" s="10">
        <f>'დაზუსტ. ნაერთი'!E773</f>
        <v>0</v>
      </c>
      <c r="W773" s="10">
        <f>'დაზუსტ. ბიუჯ.'!E773</f>
        <v>0</v>
      </c>
      <c r="X773" s="10">
        <f>'დაზუსტ. საკუთ.'!E773</f>
        <v>0</v>
      </c>
      <c r="Z773" s="10">
        <f t="shared" si="306"/>
        <v>0</v>
      </c>
      <c r="AA773" s="10">
        <f>'დამტკ. ბიუჯ.'!F773</f>
        <v>0</v>
      </c>
      <c r="AB773" s="10">
        <f>'დამტკ. საკუთ.'!F773</f>
        <v>0</v>
      </c>
      <c r="AC773" s="10">
        <f>'ცვლილ. ბიუჯ.'!G773</f>
        <v>0</v>
      </c>
      <c r="AD773" s="10">
        <f>'ცვლილ. საკუთ.'!G773</f>
        <v>0</v>
      </c>
      <c r="AE773" s="10">
        <f>'მთავრ. ფონდი'!G773</f>
        <v>0</v>
      </c>
      <c r="AF773" s="10">
        <f>'პრეზ. ფონდი'!G773</f>
        <v>0</v>
      </c>
      <c r="AG773" s="10">
        <f>'დაზუსტ. ნაერთი'!F773</f>
        <v>0</v>
      </c>
      <c r="AH773" s="10">
        <f>'დაზუსტ. ბიუჯ.'!F773</f>
        <v>0</v>
      </c>
      <c r="AI773" s="10">
        <f>'დაზუსტ. საკუთ.'!F773</f>
        <v>0</v>
      </c>
      <c r="AK773" s="10">
        <f t="shared" si="307"/>
        <v>0</v>
      </c>
      <c r="AL773" s="10">
        <f t="shared" si="308"/>
        <v>0</v>
      </c>
      <c r="AM773" s="10">
        <f t="shared" si="309"/>
        <v>0</v>
      </c>
      <c r="AN773" s="10">
        <f t="shared" si="309"/>
        <v>0</v>
      </c>
      <c r="AO773" s="10">
        <f t="shared" si="309"/>
        <v>0</v>
      </c>
      <c r="AP773" s="10">
        <f t="shared" si="309"/>
        <v>0</v>
      </c>
      <c r="AQ773" s="10">
        <f t="shared" si="310"/>
        <v>0</v>
      </c>
      <c r="AR773" s="10">
        <f t="shared" si="310"/>
        <v>0</v>
      </c>
      <c r="AS773" s="10">
        <f t="shared" si="310"/>
        <v>0</v>
      </c>
      <c r="AT773" s="10">
        <f t="shared" si="310"/>
        <v>0</v>
      </c>
      <c r="AV773" s="10">
        <f t="shared" si="311"/>
        <v>0</v>
      </c>
      <c r="AW773" s="10">
        <f>'დამტკ. ბიუჯ.'!G773</f>
        <v>0</v>
      </c>
      <c r="AX773" s="10">
        <f>'დამტკ. საკუთ.'!G773</f>
        <v>0</v>
      </c>
      <c r="AY773" s="10">
        <f>'ცვლილ. ბიუჯ.'!H773</f>
        <v>0</v>
      </c>
      <c r="AZ773" s="10">
        <f>'ცვლილ. საკუთ.'!H773</f>
        <v>0</v>
      </c>
      <c r="BA773" s="10">
        <f>'მთავრ. ფონდი'!H773</f>
        <v>0</v>
      </c>
      <c r="BB773" s="10">
        <f>'პრეზ. ფონდი'!H773</f>
        <v>0</v>
      </c>
      <c r="BC773" s="10">
        <f>'დაზუსტ. ნაერთი'!G773</f>
        <v>0</v>
      </c>
      <c r="BD773" s="10">
        <f>'დაზუსტ. ბიუჯ.'!G773</f>
        <v>0</v>
      </c>
      <c r="BE773" s="10">
        <f>'დაზუსტ. საკუთ.'!G773</f>
        <v>0</v>
      </c>
      <c r="BG773" s="10">
        <f t="shared" si="312"/>
        <v>0</v>
      </c>
      <c r="BH773" s="10">
        <f t="shared" si="312"/>
        <v>0</v>
      </c>
      <c r="BI773" s="10">
        <f t="shared" si="312"/>
        <v>0</v>
      </c>
      <c r="BJ773" s="10">
        <f t="shared" si="312"/>
        <v>0</v>
      </c>
      <c r="BK773" s="10">
        <f t="shared" si="313"/>
        <v>0</v>
      </c>
      <c r="BL773" s="10">
        <f t="shared" si="313"/>
        <v>0</v>
      </c>
      <c r="BM773" s="10">
        <f t="shared" si="313"/>
        <v>0</v>
      </c>
      <c r="BN773" s="10">
        <f t="shared" si="313"/>
        <v>0</v>
      </c>
      <c r="BO773" s="10">
        <f t="shared" si="316"/>
        <v>0</v>
      </c>
      <c r="BP773" s="10">
        <f t="shared" si="315"/>
        <v>0</v>
      </c>
      <c r="BR773" s="10">
        <f t="shared" si="314"/>
        <v>0</v>
      </c>
      <c r="BS773" s="10">
        <f>'დამტკ. ბიუჯ.'!H773</f>
        <v>0</v>
      </c>
      <c r="BT773" s="10">
        <f>'დამტკ. საკუთ.'!H773</f>
        <v>0</v>
      </c>
      <c r="BU773" s="10">
        <f>'ცვლილ. ბიუჯ.'!I773</f>
        <v>0</v>
      </c>
      <c r="BV773" s="10">
        <f>'ცვლილ. საკუთ.'!I773</f>
        <v>0</v>
      </c>
      <c r="BW773" s="10">
        <f>'მთავრ. ფონდი'!I773</f>
        <v>0</v>
      </c>
      <c r="BX773" s="10">
        <f>'პრეზ. ფონდი'!I773</f>
        <v>0</v>
      </c>
      <c r="BY773" s="10">
        <f>'დაზუსტ. ნაერთი'!H773</f>
        <v>0</v>
      </c>
      <c r="BZ773" s="10">
        <f>'დაზუსტ. ბიუჯ.'!H773</f>
        <v>0</v>
      </c>
      <c r="CA773" s="10">
        <f>'დაზუსტ. საკუთ.'!H773</f>
        <v>0</v>
      </c>
    </row>
    <row r="774" spans="1:79" x14ac:dyDescent="0.25">
      <c r="A774" t="str">
        <f t="shared" si="300"/>
        <v>a</v>
      </c>
      <c r="B774" s="8"/>
      <c r="C774" s="9" t="s">
        <v>12</v>
      </c>
      <c r="D774" s="10">
        <f t="shared" si="301"/>
        <v>36000</v>
      </c>
      <c r="E774" s="10">
        <f t="shared" si="302"/>
        <v>36000</v>
      </c>
      <c r="F774" s="10">
        <f t="shared" si="303"/>
        <v>0</v>
      </c>
      <c r="G774" s="10">
        <f t="shared" si="303"/>
        <v>18000</v>
      </c>
      <c r="H774" s="10">
        <f t="shared" si="303"/>
        <v>0</v>
      </c>
      <c r="I774" s="10">
        <f t="shared" si="303"/>
        <v>0</v>
      </c>
      <c r="J774" s="10">
        <f t="shared" si="304"/>
        <v>0</v>
      </c>
      <c r="K774" s="10">
        <f t="shared" si="304"/>
        <v>54000</v>
      </c>
      <c r="L774" s="10">
        <f t="shared" si="304"/>
        <v>54000</v>
      </c>
      <c r="M774" s="10">
        <f t="shared" si="304"/>
        <v>0</v>
      </c>
      <c r="O774" s="10">
        <f t="shared" si="305"/>
        <v>10500</v>
      </c>
      <c r="P774" s="10">
        <f>'დამტკ. ბიუჯ.'!E774</f>
        <v>10500</v>
      </c>
      <c r="Q774" s="10">
        <f>'დამტკ. საკუთ.'!E774</f>
        <v>0</v>
      </c>
      <c r="R774" s="10">
        <f>'ცვლილ. ბიუჯ.'!F774</f>
        <v>3000</v>
      </c>
      <c r="S774" s="10">
        <f>'ცვლილ. საკუთ.'!F774</f>
        <v>0</v>
      </c>
      <c r="T774" s="10">
        <f>'მთავრ. ფონდი'!F774</f>
        <v>0</v>
      </c>
      <c r="U774" s="10">
        <f>'პრეზ. ფონდი'!F774</f>
        <v>0</v>
      </c>
      <c r="V774" s="10">
        <f>'დაზუსტ. ნაერთი'!E774</f>
        <v>13500</v>
      </c>
      <c r="W774" s="10">
        <f>'დაზუსტ. ბიუჯ.'!E774</f>
        <v>13500</v>
      </c>
      <c r="X774" s="10">
        <f>'დაზუსტ. საკუთ.'!E774</f>
        <v>0</v>
      </c>
      <c r="Z774" s="10">
        <f t="shared" si="306"/>
        <v>10500</v>
      </c>
      <c r="AA774" s="10">
        <f>'დამტკ. ბიუჯ.'!F774</f>
        <v>10500</v>
      </c>
      <c r="AB774" s="10">
        <f>'დამტკ. საკუთ.'!F774</f>
        <v>0</v>
      </c>
      <c r="AC774" s="10">
        <f>'ცვლილ. ბიუჯ.'!G774</f>
        <v>3000</v>
      </c>
      <c r="AD774" s="10">
        <f>'ცვლილ. საკუთ.'!G774</f>
        <v>0</v>
      </c>
      <c r="AE774" s="10">
        <f>'მთავრ. ფონდი'!G774</f>
        <v>0</v>
      </c>
      <c r="AF774" s="10">
        <f>'პრეზ. ფონდი'!G774</f>
        <v>0</v>
      </c>
      <c r="AG774" s="10">
        <f>'დაზუსტ. ნაერთი'!F774</f>
        <v>13500</v>
      </c>
      <c r="AH774" s="10">
        <f>'დაზუსტ. ბიუჯ.'!F774</f>
        <v>13500</v>
      </c>
      <c r="AI774" s="10">
        <f>'დაზუსტ. საკუთ.'!F774</f>
        <v>0</v>
      </c>
      <c r="AK774" s="10">
        <f t="shared" si="307"/>
        <v>21000</v>
      </c>
      <c r="AL774" s="10">
        <f t="shared" si="308"/>
        <v>21000</v>
      </c>
      <c r="AM774" s="10">
        <f t="shared" si="309"/>
        <v>0</v>
      </c>
      <c r="AN774" s="10">
        <f t="shared" si="309"/>
        <v>6000</v>
      </c>
      <c r="AO774" s="10">
        <f t="shared" si="309"/>
        <v>0</v>
      </c>
      <c r="AP774" s="10">
        <f t="shared" si="309"/>
        <v>0</v>
      </c>
      <c r="AQ774" s="10">
        <f t="shared" si="310"/>
        <v>0</v>
      </c>
      <c r="AR774" s="10">
        <f t="shared" si="310"/>
        <v>27000</v>
      </c>
      <c r="AS774" s="10">
        <f t="shared" si="310"/>
        <v>27000</v>
      </c>
      <c r="AT774" s="10">
        <f t="shared" si="310"/>
        <v>0</v>
      </c>
      <c r="AV774" s="10">
        <f t="shared" si="311"/>
        <v>10500</v>
      </c>
      <c r="AW774" s="10">
        <f>'დამტკ. ბიუჯ.'!G774</f>
        <v>10500</v>
      </c>
      <c r="AX774" s="10">
        <f>'დამტკ. საკუთ.'!G774</f>
        <v>0</v>
      </c>
      <c r="AY774" s="10">
        <f>'ცვლილ. ბიუჯ.'!H774</f>
        <v>3000</v>
      </c>
      <c r="AZ774" s="10">
        <f>'ცვლილ. საკუთ.'!H774</f>
        <v>0</v>
      </c>
      <c r="BA774" s="10">
        <f>'მთავრ. ფონდი'!H774</f>
        <v>0</v>
      </c>
      <c r="BB774" s="10">
        <f>'პრეზ. ფონდი'!H774</f>
        <v>0</v>
      </c>
      <c r="BC774" s="10">
        <f>'დაზუსტ. ნაერთი'!G774</f>
        <v>13500</v>
      </c>
      <c r="BD774" s="10">
        <f>'დაზუსტ. ბიუჯ.'!G774</f>
        <v>13500</v>
      </c>
      <c r="BE774" s="10">
        <f>'დაზუსტ. საკუთ.'!G774</f>
        <v>0</v>
      </c>
      <c r="BG774" s="10">
        <f t="shared" si="312"/>
        <v>31500</v>
      </c>
      <c r="BH774" s="10">
        <f t="shared" si="312"/>
        <v>31500</v>
      </c>
      <c r="BI774" s="10">
        <f t="shared" si="312"/>
        <v>0</v>
      </c>
      <c r="BJ774" s="10">
        <f t="shared" si="312"/>
        <v>9000</v>
      </c>
      <c r="BK774" s="10">
        <f t="shared" si="313"/>
        <v>0</v>
      </c>
      <c r="BL774" s="10">
        <f t="shared" si="313"/>
        <v>0</v>
      </c>
      <c r="BM774" s="10">
        <f t="shared" si="313"/>
        <v>0</v>
      </c>
      <c r="BN774" s="10">
        <f t="shared" si="313"/>
        <v>40500</v>
      </c>
      <c r="BO774" s="10">
        <f t="shared" si="316"/>
        <v>40500</v>
      </c>
      <c r="BP774" s="10">
        <f t="shared" si="315"/>
        <v>0</v>
      </c>
      <c r="BR774" s="10">
        <f t="shared" si="314"/>
        <v>4500</v>
      </c>
      <c r="BS774" s="10">
        <f>'დამტკ. ბიუჯ.'!H774</f>
        <v>4500</v>
      </c>
      <c r="BT774" s="10">
        <f>'დამტკ. საკუთ.'!H774</f>
        <v>0</v>
      </c>
      <c r="BU774" s="10">
        <f>'ცვლილ. ბიუჯ.'!I774</f>
        <v>9000</v>
      </c>
      <c r="BV774" s="10">
        <f>'ცვლილ. საკუთ.'!I774</f>
        <v>0</v>
      </c>
      <c r="BW774" s="10">
        <f>'მთავრ. ფონდი'!I774</f>
        <v>0</v>
      </c>
      <c r="BX774" s="10">
        <f>'პრეზ. ფონდი'!I774</f>
        <v>0</v>
      </c>
      <c r="BY774" s="10">
        <f>'დაზუსტ. ნაერთი'!H774</f>
        <v>13500</v>
      </c>
      <c r="BZ774" s="10">
        <f>'დაზუსტ. ბიუჯ.'!H774</f>
        <v>13500</v>
      </c>
      <c r="CA774" s="10">
        <f>'დაზუსტ. საკუთ.'!H774</f>
        <v>0</v>
      </c>
    </row>
    <row r="775" spans="1:79" x14ac:dyDescent="0.25">
      <c r="A775" t="str">
        <f t="shared" si="300"/>
        <v>b</v>
      </c>
      <c r="B775" s="8"/>
      <c r="C775" s="9" t="s">
        <v>13</v>
      </c>
      <c r="D775" s="10">
        <f t="shared" si="301"/>
        <v>0</v>
      </c>
      <c r="E775" s="10">
        <f t="shared" si="302"/>
        <v>0</v>
      </c>
      <c r="F775" s="10">
        <f t="shared" si="303"/>
        <v>0</v>
      </c>
      <c r="G775" s="10">
        <f t="shared" si="303"/>
        <v>0</v>
      </c>
      <c r="H775" s="10">
        <f t="shared" si="303"/>
        <v>0</v>
      </c>
      <c r="I775" s="10">
        <f t="shared" si="303"/>
        <v>0</v>
      </c>
      <c r="J775" s="10">
        <f t="shared" si="304"/>
        <v>0</v>
      </c>
      <c r="K775" s="10">
        <f t="shared" si="304"/>
        <v>0</v>
      </c>
      <c r="L775" s="10">
        <f t="shared" si="304"/>
        <v>0</v>
      </c>
      <c r="M775" s="10">
        <f t="shared" si="304"/>
        <v>0</v>
      </c>
      <c r="O775" s="10">
        <f t="shared" si="305"/>
        <v>0</v>
      </c>
      <c r="P775" s="10">
        <f>'დამტკ. ბიუჯ.'!E775</f>
        <v>0</v>
      </c>
      <c r="Q775" s="10">
        <f>'დამტკ. საკუთ.'!E775</f>
        <v>0</v>
      </c>
      <c r="R775" s="10">
        <f>'ცვლილ. ბიუჯ.'!F775</f>
        <v>0</v>
      </c>
      <c r="S775" s="10">
        <f>'ცვლილ. საკუთ.'!F775</f>
        <v>0</v>
      </c>
      <c r="T775" s="10">
        <f>'მთავრ. ფონდი'!F775</f>
        <v>0</v>
      </c>
      <c r="U775" s="10">
        <f>'პრეზ. ფონდი'!F775</f>
        <v>0</v>
      </c>
      <c r="V775" s="10">
        <f>'დაზუსტ. ნაერთი'!E775</f>
        <v>0</v>
      </c>
      <c r="W775" s="10">
        <f>'დაზუსტ. ბიუჯ.'!E775</f>
        <v>0</v>
      </c>
      <c r="X775" s="10">
        <f>'დაზუსტ. საკუთ.'!E775</f>
        <v>0</v>
      </c>
      <c r="Z775" s="10">
        <f t="shared" si="306"/>
        <v>0</v>
      </c>
      <c r="AA775" s="10">
        <f>'დამტკ. ბიუჯ.'!F775</f>
        <v>0</v>
      </c>
      <c r="AB775" s="10">
        <f>'დამტკ. საკუთ.'!F775</f>
        <v>0</v>
      </c>
      <c r="AC775" s="10">
        <f>'ცვლილ. ბიუჯ.'!G775</f>
        <v>0</v>
      </c>
      <c r="AD775" s="10">
        <f>'ცვლილ. საკუთ.'!G775</f>
        <v>0</v>
      </c>
      <c r="AE775" s="10">
        <f>'მთავრ. ფონდი'!G775</f>
        <v>0</v>
      </c>
      <c r="AF775" s="10">
        <f>'პრეზ. ფონდი'!G775</f>
        <v>0</v>
      </c>
      <c r="AG775" s="10">
        <f>'დაზუსტ. ნაერთი'!F775</f>
        <v>0</v>
      </c>
      <c r="AH775" s="10">
        <f>'დაზუსტ. ბიუჯ.'!F775</f>
        <v>0</v>
      </c>
      <c r="AI775" s="10">
        <f>'დაზუსტ. საკუთ.'!F775</f>
        <v>0</v>
      </c>
      <c r="AK775" s="10">
        <f t="shared" si="307"/>
        <v>0</v>
      </c>
      <c r="AL775" s="10">
        <f t="shared" si="308"/>
        <v>0</v>
      </c>
      <c r="AM775" s="10">
        <f t="shared" si="309"/>
        <v>0</v>
      </c>
      <c r="AN775" s="10">
        <f t="shared" si="309"/>
        <v>0</v>
      </c>
      <c r="AO775" s="10">
        <f t="shared" si="309"/>
        <v>0</v>
      </c>
      <c r="AP775" s="10">
        <f t="shared" si="309"/>
        <v>0</v>
      </c>
      <c r="AQ775" s="10">
        <f t="shared" si="310"/>
        <v>0</v>
      </c>
      <c r="AR775" s="10">
        <f t="shared" si="310"/>
        <v>0</v>
      </c>
      <c r="AS775" s="10">
        <f t="shared" si="310"/>
        <v>0</v>
      </c>
      <c r="AT775" s="10">
        <f t="shared" si="310"/>
        <v>0</v>
      </c>
      <c r="AV775" s="10">
        <f t="shared" si="311"/>
        <v>0</v>
      </c>
      <c r="AW775" s="10">
        <f>'დამტკ. ბიუჯ.'!G775</f>
        <v>0</v>
      </c>
      <c r="AX775" s="10">
        <f>'დამტკ. საკუთ.'!G775</f>
        <v>0</v>
      </c>
      <c r="AY775" s="10">
        <f>'ცვლილ. ბიუჯ.'!H775</f>
        <v>0</v>
      </c>
      <c r="AZ775" s="10">
        <f>'ცვლილ. საკუთ.'!H775</f>
        <v>0</v>
      </c>
      <c r="BA775" s="10">
        <f>'მთავრ. ფონდი'!H775</f>
        <v>0</v>
      </c>
      <c r="BB775" s="10">
        <f>'პრეზ. ფონდი'!H775</f>
        <v>0</v>
      </c>
      <c r="BC775" s="10">
        <f>'დაზუსტ. ნაერთი'!G775</f>
        <v>0</v>
      </c>
      <c r="BD775" s="10">
        <f>'დაზუსტ. ბიუჯ.'!G775</f>
        <v>0</v>
      </c>
      <c r="BE775" s="10">
        <f>'დაზუსტ. საკუთ.'!G775</f>
        <v>0</v>
      </c>
      <c r="BG775" s="10">
        <f t="shared" si="312"/>
        <v>0</v>
      </c>
      <c r="BH775" s="10">
        <f t="shared" si="312"/>
        <v>0</v>
      </c>
      <c r="BI775" s="10">
        <f t="shared" si="312"/>
        <v>0</v>
      </c>
      <c r="BJ775" s="10">
        <f t="shared" si="312"/>
        <v>0</v>
      </c>
      <c r="BK775" s="10">
        <f t="shared" si="313"/>
        <v>0</v>
      </c>
      <c r="BL775" s="10">
        <f t="shared" si="313"/>
        <v>0</v>
      </c>
      <c r="BM775" s="10">
        <f t="shared" si="313"/>
        <v>0</v>
      </c>
      <c r="BN775" s="10">
        <f t="shared" si="313"/>
        <v>0</v>
      </c>
      <c r="BO775" s="10">
        <f t="shared" si="316"/>
        <v>0</v>
      </c>
      <c r="BP775" s="10">
        <f t="shared" si="315"/>
        <v>0</v>
      </c>
      <c r="BR775" s="10">
        <f t="shared" si="314"/>
        <v>0</v>
      </c>
      <c r="BS775" s="10">
        <f>'დამტკ. ბიუჯ.'!H775</f>
        <v>0</v>
      </c>
      <c r="BT775" s="10">
        <f>'დამტკ. საკუთ.'!H775</f>
        <v>0</v>
      </c>
      <c r="BU775" s="10">
        <f>'ცვლილ. ბიუჯ.'!I775</f>
        <v>0</v>
      </c>
      <c r="BV775" s="10">
        <f>'ცვლილ. საკუთ.'!I775</f>
        <v>0</v>
      </c>
      <c r="BW775" s="10">
        <f>'მთავრ. ფონდი'!I775</f>
        <v>0</v>
      </c>
      <c r="BX775" s="10">
        <f>'პრეზ. ფონდი'!I775</f>
        <v>0</v>
      </c>
      <c r="BY775" s="10">
        <f>'დაზუსტ. ნაერთი'!H775</f>
        <v>0</v>
      </c>
      <c r="BZ775" s="10">
        <f>'დაზუსტ. ბიუჯ.'!H775</f>
        <v>0</v>
      </c>
      <c r="CA775" s="10">
        <f>'დაზუსტ. საკუთ.'!H775</f>
        <v>0</v>
      </c>
    </row>
    <row r="776" spans="1:79" x14ac:dyDescent="0.25">
      <c r="A776" t="str">
        <f t="shared" si="300"/>
        <v>b</v>
      </c>
      <c r="B776" s="8"/>
      <c r="C776" s="9" t="s">
        <v>14</v>
      </c>
      <c r="D776" s="10">
        <f t="shared" si="301"/>
        <v>0</v>
      </c>
      <c r="E776" s="10">
        <f t="shared" si="302"/>
        <v>0</v>
      </c>
      <c r="F776" s="10">
        <f t="shared" si="303"/>
        <v>0</v>
      </c>
      <c r="G776" s="10">
        <f t="shared" si="303"/>
        <v>0</v>
      </c>
      <c r="H776" s="10">
        <f t="shared" si="303"/>
        <v>0</v>
      </c>
      <c r="I776" s="10">
        <f t="shared" si="303"/>
        <v>0</v>
      </c>
      <c r="J776" s="10">
        <f t="shared" si="304"/>
        <v>0</v>
      </c>
      <c r="K776" s="10">
        <f t="shared" si="304"/>
        <v>0</v>
      </c>
      <c r="L776" s="10">
        <f t="shared" si="304"/>
        <v>0</v>
      </c>
      <c r="M776" s="10">
        <f t="shared" si="304"/>
        <v>0</v>
      </c>
      <c r="O776" s="10">
        <f t="shared" si="305"/>
        <v>0</v>
      </c>
      <c r="P776" s="10">
        <f>'დამტკ. ბიუჯ.'!E776</f>
        <v>0</v>
      </c>
      <c r="Q776" s="10">
        <f>'დამტკ. საკუთ.'!E776</f>
        <v>0</v>
      </c>
      <c r="R776" s="10">
        <f>'ცვლილ. ბიუჯ.'!F776</f>
        <v>0</v>
      </c>
      <c r="S776" s="10">
        <f>'ცვლილ. საკუთ.'!F776</f>
        <v>0</v>
      </c>
      <c r="T776" s="10">
        <f>'მთავრ. ფონდი'!F776</f>
        <v>0</v>
      </c>
      <c r="U776" s="10">
        <f>'პრეზ. ფონდი'!F776</f>
        <v>0</v>
      </c>
      <c r="V776" s="10">
        <f>'დაზუსტ. ნაერთი'!E776</f>
        <v>0</v>
      </c>
      <c r="W776" s="10">
        <f>'დაზუსტ. ბიუჯ.'!E776</f>
        <v>0</v>
      </c>
      <c r="X776" s="10">
        <f>'დაზუსტ. საკუთ.'!E776</f>
        <v>0</v>
      </c>
      <c r="Z776" s="10">
        <f t="shared" si="306"/>
        <v>0</v>
      </c>
      <c r="AA776" s="10">
        <f>'დამტკ. ბიუჯ.'!F776</f>
        <v>0</v>
      </c>
      <c r="AB776" s="10">
        <f>'დამტკ. საკუთ.'!F776</f>
        <v>0</v>
      </c>
      <c r="AC776" s="10">
        <f>'ცვლილ. ბიუჯ.'!G776</f>
        <v>0</v>
      </c>
      <c r="AD776" s="10">
        <f>'ცვლილ. საკუთ.'!G776</f>
        <v>0</v>
      </c>
      <c r="AE776" s="10">
        <f>'მთავრ. ფონდი'!G776</f>
        <v>0</v>
      </c>
      <c r="AF776" s="10">
        <f>'პრეზ. ფონდი'!G776</f>
        <v>0</v>
      </c>
      <c r="AG776" s="10">
        <f>'დაზუსტ. ნაერთი'!F776</f>
        <v>0</v>
      </c>
      <c r="AH776" s="10">
        <f>'დაზუსტ. ბიუჯ.'!F776</f>
        <v>0</v>
      </c>
      <c r="AI776" s="10">
        <f>'დაზუსტ. საკუთ.'!F776</f>
        <v>0</v>
      </c>
      <c r="AK776" s="10">
        <f t="shared" si="307"/>
        <v>0</v>
      </c>
      <c r="AL776" s="10">
        <f t="shared" si="308"/>
        <v>0</v>
      </c>
      <c r="AM776" s="10">
        <f t="shared" si="309"/>
        <v>0</v>
      </c>
      <c r="AN776" s="10">
        <f t="shared" si="309"/>
        <v>0</v>
      </c>
      <c r="AO776" s="10">
        <f t="shared" si="309"/>
        <v>0</v>
      </c>
      <c r="AP776" s="10">
        <f t="shared" si="309"/>
        <v>0</v>
      </c>
      <c r="AQ776" s="10">
        <f t="shared" si="310"/>
        <v>0</v>
      </c>
      <c r="AR776" s="10">
        <f t="shared" si="310"/>
        <v>0</v>
      </c>
      <c r="AS776" s="10">
        <f t="shared" si="310"/>
        <v>0</v>
      </c>
      <c r="AT776" s="10">
        <f t="shared" si="310"/>
        <v>0</v>
      </c>
      <c r="AV776" s="10">
        <f t="shared" si="311"/>
        <v>0</v>
      </c>
      <c r="AW776" s="10">
        <f>'დამტკ. ბიუჯ.'!G776</f>
        <v>0</v>
      </c>
      <c r="AX776" s="10">
        <f>'დამტკ. საკუთ.'!G776</f>
        <v>0</v>
      </c>
      <c r="AY776" s="10">
        <f>'ცვლილ. ბიუჯ.'!H776</f>
        <v>0</v>
      </c>
      <c r="AZ776" s="10">
        <f>'ცვლილ. საკუთ.'!H776</f>
        <v>0</v>
      </c>
      <c r="BA776" s="10">
        <f>'მთავრ. ფონდი'!H776</f>
        <v>0</v>
      </c>
      <c r="BB776" s="10">
        <f>'პრეზ. ფონდი'!H776</f>
        <v>0</v>
      </c>
      <c r="BC776" s="10">
        <f>'დაზუსტ. ნაერთი'!G776</f>
        <v>0</v>
      </c>
      <c r="BD776" s="10">
        <f>'დაზუსტ. ბიუჯ.'!G776</f>
        <v>0</v>
      </c>
      <c r="BE776" s="10">
        <f>'დაზუსტ. საკუთ.'!G776</f>
        <v>0</v>
      </c>
      <c r="BG776" s="10">
        <f t="shared" si="312"/>
        <v>0</v>
      </c>
      <c r="BH776" s="10">
        <f t="shared" si="312"/>
        <v>0</v>
      </c>
      <c r="BI776" s="10">
        <f t="shared" si="312"/>
        <v>0</v>
      </c>
      <c r="BJ776" s="10">
        <f t="shared" si="312"/>
        <v>0</v>
      </c>
      <c r="BK776" s="10">
        <f t="shared" si="313"/>
        <v>0</v>
      </c>
      <c r="BL776" s="10">
        <f t="shared" si="313"/>
        <v>0</v>
      </c>
      <c r="BM776" s="10">
        <f t="shared" si="313"/>
        <v>0</v>
      </c>
      <c r="BN776" s="10">
        <f t="shared" si="313"/>
        <v>0</v>
      </c>
      <c r="BO776" s="10">
        <f t="shared" si="316"/>
        <v>0</v>
      </c>
      <c r="BP776" s="10">
        <f t="shared" si="315"/>
        <v>0</v>
      </c>
      <c r="BR776" s="10">
        <f t="shared" si="314"/>
        <v>0</v>
      </c>
      <c r="BS776" s="10">
        <f>'დამტკ. ბიუჯ.'!H776</f>
        <v>0</v>
      </c>
      <c r="BT776" s="10">
        <f>'დამტკ. საკუთ.'!H776</f>
        <v>0</v>
      </c>
      <c r="BU776" s="10">
        <f>'ცვლილ. ბიუჯ.'!I776</f>
        <v>0</v>
      </c>
      <c r="BV776" s="10">
        <f>'ცვლილ. საკუთ.'!I776</f>
        <v>0</v>
      </c>
      <c r="BW776" s="10">
        <f>'მთავრ. ფონდი'!I776</f>
        <v>0</v>
      </c>
      <c r="BX776" s="10">
        <f>'პრეზ. ფონდი'!I776</f>
        <v>0</v>
      </c>
      <c r="BY776" s="10">
        <f>'დაზუსტ. ნაერთი'!H776</f>
        <v>0</v>
      </c>
      <c r="BZ776" s="10">
        <f>'დაზუსტ. ბიუჯ.'!H776</f>
        <v>0</v>
      </c>
      <c r="CA776" s="10">
        <f>'დაზუსტ. საკუთ.'!H776</f>
        <v>0</v>
      </c>
    </row>
    <row r="777" spans="1:79" x14ac:dyDescent="0.25">
      <c r="A777" t="str">
        <f t="shared" si="300"/>
        <v>b</v>
      </c>
      <c r="B777" s="8"/>
      <c r="C777" s="9" t="s">
        <v>15</v>
      </c>
      <c r="D777" s="10">
        <f t="shared" si="301"/>
        <v>0</v>
      </c>
      <c r="E777" s="10">
        <f t="shared" si="302"/>
        <v>0</v>
      </c>
      <c r="F777" s="10">
        <f t="shared" si="303"/>
        <v>0</v>
      </c>
      <c r="G777" s="10">
        <f t="shared" si="303"/>
        <v>0</v>
      </c>
      <c r="H777" s="10">
        <f t="shared" si="303"/>
        <v>0</v>
      </c>
      <c r="I777" s="10">
        <f t="shared" si="303"/>
        <v>0</v>
      </c>
      <c r="J777" s="10">
        <f t="shared" si="304"/>
        <v>0</v>
      </c>
      <c r="K777" s="10">
        <f t="shared" si="304"/>
        <v>0</v>
      </c>
      <c r="L777" s="10">
        <f t="shared" si="304"/>
        <v>0</v>
      </c>
      <c r="M777" s="10">
        <f t="shared" si="304"/>
        <v>0</v>
      </c>
      <c r="O777" s="10">
        <f t="shared" si="305"/>
        <v>0</v>
      </c>
      <c r="P777" s="10">
        <f>'დამტკ. ბიუჯ.'!E777</f>
        <v>0</v>
      </c>
      <c r="Q777" s="10">
        <f>'დამტკ. საკუთ.'!E777</f>
        <v>0</v>
      </c>
      <c r="R777" s="10">
        <f>'ცვლილ. ბიუჯ.'!F777</f>
        <v>0</v>
      </c>
      <c r="S777" s="10">
        <f>'ცვლილ. საკუთ.'!F777</f>
        <v>0</v>
      </c>
      <c r="T777" s="10">
        <f>'მთავრ. ფონდი'!F777</f>
        <v>0</v>
      </c>
      <c r="U777" s="10">
        <f>'პრეზ. ფონდი'!F777</f>
        <v>0</v>
      </c>
      <c r="V777" s="10">
        <f>'დაზუსტ. ნაერთი'!E777</f>
        <v>0</v>
      </c>
      <c r="W777" s="10">
        <f>'დაზუსტ. ბიუჯ.'!E777</f>
        <v>0</v>
      </c>
      <c r="X777" s="10">
        <f>'დაზუსტ. საკუთ.'!E777</f>
        <v>0</v>
      </c>
      <c r="Z777" s="10">
        <f t="shared" si="306"/>
        <v>0</v>
      </c>
      <c r="AA777" s="10">
        <f>'დამტკ. ბიუჯ.'!F777</f>
        <v>0</v>
      </c>
      <c r="AB777" s="10">
        <f>'დამტკ. საკუთ.'!F777</f>
        <v>0</v>
      </c>
      <c r="AC777" s="10">
        <f>'ცვლილ. ბიუჯ.'!G777</f>
        <v>0</v>
      </c>
      <c r="AD777" s="10">
        <f>'ცვლილ. საკუთ.'!G777</f>
        <v>0</v>
      </c>
      <c r="AE777" s="10">
        <f>'მთავრ. ფონდი'!G777</f>
        <v>0</v>
      </c>
      <c r="AF777" s="10">
        <f>'პრეზ. ფონდი'!G777</f>
        <v>0</v>
      </c>
      <c r="AG777" s="10">
        <f>'დაზუსტ. ნაერთი'!F777</f>
        <v>0</v>
      </c>
      <c r="AH777" s="10">
        <f>'დაზუსტ. ბიუჯ.'!F777</f>
        <v>0</v>
      </c>
      <c r="AI777" s="10">
        <f>'დაზუსტ. საკუთ.'!F777</f>
        <v>0</v>
      </c>
      <c r="AK777" s="10">
        <f t="shared" si="307"/>
        <v>0</v>
      </c>
      <c r="AL777" s="10">
        <f t="shared" si="308"/>
        <v>0</v>
      </c>
      <c r="AM777" s="10">
        <f t="shared" si="309"/>
        <v>0</v>
      </c>
      <c r="AN777" s="10">
        <f t="shared" si="309"/>
        <v>0</v>
      </c>
      <c r="AO777" s="10">
        <f t="shared" si="309"/>
        <v>0</v>
      </c>
      <c r="AP777" s="10">
        <f t="shared" si="309"/>
        <v>0</v>
      </c>
      <c r="AQ777" s="10">
        <f t="shared" si="310"/>
        <v>0</v>
      </c>
      <c r="AR777" s="10">
        <f t="shared" si="310"/>
        <v>0</v>
      </c>
      <c r="AS777" s="10">
        <f t="shared" si="310"/>
        <v>0</v>
      </c>
      <c r="AT777" s="10">
        <f t="shared" si="310"/>
        <v>0</v>
      </c>
      <c r="AV777" s="10">
        <f t="shared" si="311"/>
        <v>0</v>
      </c>
      <c r="AW777" s="10">
        <f>'დამტკ. ბიუჯ.'!G777</f>
        <v>0</v>
      </c>
      <c r="AX777" s="10">
        <f>'დამტკ. საკუთ.'!G777</f>
        <v>0</v>
      </c>
      <c r="AY777" s="10">
        <f>'ცვლილ. ბიუჯ.'!H777</f>
        <v>0</v>
      </c>
      <c r="AZ777" s="10">
        <f>'ცვლილ. საკუთ.'!H777</f>
        <v>0</v>
      </c>
      <c r="BA777" s="10">
        <f>'მთავრ. ფონდი'!H777</f>
        <v>0</v>
      </c>
      <c r="BB777" s="10">
        <f>'პრეზ. ფონდი'!H777</f>
        <v>0</v>
      </c>
      <c r="BC777" s="10">
        <f>'დაზუსტ. ნაერთი'!G777</f>
        <v>0</v>
      </c>
      <c r="BD777" s="10">
        <f>'დაზუსტ. ბიუჯ.'!G777</f>
        <v>0</v>
      </c>
      <c r="BE777" s="10">
        <f>'დაზუსტ. საკუთ.'!G777</f>
        <v>0</v>
      </c>
      <c r="BG777" s="10">
        <f t="shared" si="312"/>
        <v>0</v>
      </c>
      <c r="BH777" s="10">
        <f t="shared" si="312"/>
        <v>0</v>
      </c>
      <c r="BI777" s="10">
        <f t="shared" si="312"/>
        <v>0</v>
      </c>
      <c r="BJ777" s="10">
        <f t="shared" si="312"/>
        <v>0</v>
      </c>
      <c r="BK777" s="10">
        <f t="shared" si="313"/>
        <v>0</v>
      </c>
      <c r="BL777" s="10">
        <f t="shared" si="313"/>
        <v>0</v>
      </c>
      <c r="BM777" s="10">
        <f t="shared" si="313"/>
        <v>0</v>
      </c>
      <c r="BN777" s="10">
        <f t="shared" si="313"/>
        <v>0</v>
      </c>
      <c r="BO777" s="10">
        <f t="shared" si="316"/>
        <v>0</v>
      </c>
      <c r="BP777" s="10">
        <f t="shared" si="315"/>
        <v>0</v>
      </c>
      <c r="BR777" s="10">
        <f t="shared" si="314"/>
        <v>0</v>
      </c>
      <c r="BS777" s="10">
        <f>'დამტკ. ბიუჯ.'!H777</f>
        <v>0</v>
      </c>
      <c r="BT777" s="10">
        <f>'დამტკ. საკუთ.'!H777</f>
        <v>0</v>
      </c>
      <c r="BU777" s="10">
        <f>'ცვლილ. ბიუჯ.'!I777</f>
        <v>0</v>
      </c>
      <c r="BV777" s="10">
        <f>'ცვლილ. საკუთ.'!I777</f>
        <v>0</v>
      </c>
      <c r="BW777" s="10">
        <f>'მთავრ. ფონდი'!I777</f>
        <v>0</v>
      </c>
      <c r="BX777" s="10">
        <f>'პრეზ. ფონდი'!I777</f>
        <v>0</v>
      </c>
      <c r="BY777" s="10">
        <f>'დაზუსტ. ნაერთი'!H777</f>
        <v>0</v>
      </c>
      <c r="BZ777" s="10">
        <f>'დაზუსტ. ბიუჯ.'!H777</f>
        <v>0</v>
      </c>
      <c r="CA777" s="10">
        <f>'დაზუსტ. საკუთ.'!H777</f>
        <v>0</v>
      </c>
    </row>
    <row r="778" spans="1:79" x14ac:dyDescent="0.25">
      <c r="A778" t="str">
        <f t="shared" si="300"/>
        <v>a</v>
      </c>
      <c r="B778" s="8"/>
      <c r="C778" s="9" t="s">
        <v>16</v>
      </c>
      <c r="D778" s="10">
        <f t="shared" si="301"/>
        <v>6490000</v>
      </c>
      <c r="E778" s="10">
        <f t="shared" si="302"/>
        <v>6490000</v>
      </c>
      <c r="F778" s="10">
        <f t="shared" si="303"/>
        <v>0</v>
      </c>
      <c r="G778" s="10">
        <f t="shared" si="303"/>
        <v>-1518000</v>
      </c>
      <c r="H778" s="10">
        <f t="shared" si="303"/>
        <v>0</v>
      </c>
      <c r="I778" s="10">
        <f t="shared" si="303"/>
        <v>0</v>
      </c>
      <c r="J778" s="10">
        <f t="shared" si="304"/>
        <v>0</v>
      </c>
      <c r="K778" s="10">
        <f t="shared" si="304"/>
        <v>4972000</v>
      </c>
      <c r="L778" s="10">
        <f t="shared" si="304"/>
        <v>4972000</v>
      </c>
      <c r="M778" s="10">
        <f t="shared" si="304"/>
        <v>0</v>
      </c>
      <c r="O778" s="10">
        <f t="shared" si="305"/>
        <v>1583500</v>
      </c>
      <c r="P778" s="10">
        <f>'დამტკ. ბიუჯ.'!E778</f>
        <v>1583500</v>
      </c>
      <c r="Q778" s="10">
        <f>'დამტკ. საკუთ.'!E778</f>
        <v>0</v>
      </c>
      <c r="R778" s="10">
        <f>'ცვლილ. ბიუჯ.'!F778</f>
        <v>-488000</v>
      </c>
      <c r="S778" s="10">
        <f>'ცვლილ. საკუთ.'!F778</f>
        <v>0</v>
      </c>
      <c r="T778" s="10">
        <f>'მთავრ. ფონდი'!F778</f>
        <v>0</v>
      </c>
      <c r="U778" s="10">
        <f>'პრეზ. ფონდი'!F778</f>
        <v>0</v>
      </c>
      <c r="V778" s="10">
        <f>'დაზუსტ. ნაერთი'!E778</f>
        <v>1095500</v>
      </c>
      <c r="W778" s="10">
        <f>'დაზუსტ. ბიუჯ.'!E778</f>
        <v>1095500</v>
      </c>
      <c r="X778" s="10">
        <f>'დაზუსტ. საკუთ.'!E778</f>
        <v>0</v>
      </c>
      <c r="Z778" s="10">
        <f t="shared" si="306"/>
        <v>1586500</v>
      </c>
      <c r="AA778" s="10">
        <f>'დამტკ. ბიუჯ.'!F778</f>
        <v>1586500</v>
      </c>
      <c r="AB778" s="10">
        <f>'დამტკ. საკუთ.'!F778</f>
        <v>0</v>
      </c>
      <c r="AC778" s="10">
        <f>'ცვლილ. ბიუჯ.'!G778</f>
        <v>-18000</v>
      </c>
      <c r="AD778" s="10">
        <f>'ცვლილ. საკუთ.'!G778</f>
        <v>0</v>
      </c>
      <c r="AE778" s="10">
        <f>'მთავრ. ფონდი'!G778</f>
        <v>0</v>
      </c>
      <c r="AF778" s="10">
        <f>'პრეზ. ფონდი'!G778</f>
        <v>0</v>
      </c>
      <c r="AG778" s="10">
        <f>'დაზუსტ. ნაერთი'!F778</f>
        <v>1568500</v>
      </c>
      <c r="AH778" s="10">
        <f>'დაზუსტ. ბიუჯ.'!F778</f>
        <v>1568500</v>
      </c>
      <c r="AI778" s="10">
        <f>'დაზუსტ. საკუთ.'!F778</f>
        <v>0</v>
      </c>
      <c r="AK778" s="10">
        <f t="shared" si="307"/>
        <v>3170000</v>
      </c>
      <c r="AL778" s="10">
        <f t="shared" si="308"/>
        <v>3170000</v>
      </c>
      <c r="AM778" s="10">
        <f t="shared" si="309"/>
        <v>0</v>
      </c>
      <c r="AN778" s="10">
        <f t="shared" si="309"/>
        <v>-506000</v>
      </c>
      <c r="AO778" s="10">
        <f t="shared" si="309"/>
        <v>0</v>
      </c>
      <c r="AP778" s="10">
        <f t="shared" si="309"/>
        <v>0</v>
      </c>
      <c r="AQ778" s="10">
        <f t="shared" si="310"/>
        <v>0</v>
      </c>
      <c r="AR778" s="10">
        <f t="shared" si="310"/>
        <v>2664000</v>
      </c>
      <c r="AS778" s="10">
        <f t="shared" si="310"/>
        <v>2664000</v>
      </c>
      <c r="AT778" s="10">
        <f t="shared" si="310"/>
        <v>0</v>
      </c>
      <c r="AV778" s="10">
        <f t="shared" si="311"/>
        <v>1592000</v>
      </c>
      <c r="AW778" s="10">
        <f>'დამტკ. ბიუჯ.'!G778</f>
        <v>1592000</v>
      </c>
      <c r="AX778" s="10">
        <f>'დამტკ. საკუთ.'!G778</f>
        <v>0</v>
      </c>
      <c r="AY778" s="10">
        <f>'ცვლილ. ბიუჯ.'!H778</f>
        <v>-503000</v>
      </c>
      <c r="AZ778" s="10">
        <f>'ცვლილ. საკუთ.'!H778</f>
        <v>0</v>
      </c>
      <c r="BA778" s="10">
        <f>'მთავრ. ფონდი'!H778</f>
        <v>0</v>
      </c>
      <c r="BB778" s="10">
        <f>'პრეზ. ფონდი'!H778</f>
        <v>0</v>
      </c>
      <c r="BC778" s="10">
        <f>'დაზუსტ. ნაერთი'!G778</f>
        <v>1089000</v>
      </c>
      <c r="BD778" s="10">
        <f>'დაზუსტ. ბიუჯ.'!G778</f>
        <v>1089000</v>
      </c>
      <c r="BE778" s="10">
        <f>'დაზუსტ. საკუთ.'!G778</f>
        <v>0</v>
      </c>
      <c r="BG778" s="10">
        <f t="shared" si="312"/>
        <v>4762000</v>
      </c>
      <c r="BH778" s="10">
        <f t="shared" si="312"/>
        <v>4762000</v>
      </c>
      <c r="BI778" s="10">
        <f t="shared" si="312"/>
        <v>0</v>
      </c>
      <c r="BJ778" s="10">
        <f t="shared" si="312"/>
        <v>-1009000</v>
      </c>
      <c r="BK778" s="10">
        <f t="shared" si="313"/>
        <v>0</v>
      </c>
      <c r="BL778" s="10">
        <f t="shared" si="313"/>
        <v>0</v>
      </c>
      <c r="BM778" s="10">
        <f t="shared" si="313"/>
        <v>0</v>
      </c>
      <c r="BN778" s="10">
        <f t="shared" si="313"/>
        <v>3753000</v>
      </c>
      <c r="BO778" s="10">
        <f t="shared" si="316"/>
        <v>3753000</v>
      </c>
      <c r="BP778" s="10">
        <f t="shared" si="315"/>
        <v>0</v>
      </c>
      <c r="BR778" s="10">
        <f t="shared" si="314"/>
        <v>1728000</v>
      </c>
      <c r="BS778" s="10">
        <f>'დამტკ. ბიუჯ.'!H778</f>
        <v>1728000</v>
      </c>
      <c r="BT778" s="10">
        <f>'დამტკ. საკუთ.'!H778</f>
        <v>0</v>
      </c>
      <c r="BU778" s="10">
        <f>'ცვლილ. ბიუჯ.'!I778</f>
        <v>-509000</v>
      </c>
      <c r="BV778" s="10">
        <f>'ცვლილ. საკუთ.'!I778</f>
        <v>0</v>
      </c>
      <c r="BW778" s="10">
        <f>'მთავრ. ფონდი'!I778</f>
        <v>0</v>
      </c>
      <c r="BX778" s="10">
        <f>'პრეზ. ფონდი'!I778</f>
        <v>0</v>
      </c>
      <c r="BY778" s="10">
        <f>'დაზუსტ. ნაერთი'!H778</f>
        <v>1219000</v>
      </c>
      <c r="BZ778" s="10">
        <f>'დაზუსტ. ბიუჯ.'!H778</f>
        <v>1219000</v>
      </c>
      <c r="CA778" s="10">
        <f>'დაზუსტ. საკუთ.'!H778</f>
        <v>0</v>
      </c>
    </row>
    <row r="779" spans="1:79" x14ac:dyDescent="0.25">
      <c r="A779" t="str">
        <f t="shared" si="300"/>
        <v>b</v>
      </c>
      <c r="B779" s="8"/>
      <c r="C779" s="9" t="s">
        <v>17</v>
      </c>
      <c r="D779" s="10">
        <f t="shared" si="301"/>
        <v>0</v>
      </c>
      <c r="E779" s="10">
        <f t="shared" si="302"/>
        <v>0</v>
      </c>
      <c r="F779" s="10">
        <f t="shared" si="303"/>
        <v>0</v>
      </c>
      <c r="G779" s="10">
        <f t="shared" si="303"/>
        <v>0</v>
      </c>
      <c r="H779" s="10">
        <f t="shared" si="303"/>
        <v>0</v>
      </c>
      <c r="I779" s="10">
        <f t="shared" si="303"/>
        <v>0</v>
      </c>
      <c r="J779" s="10">
        <f t="shared" si="304"/>
        <v>0</v>
      </c>
      <c r="K779" s="10">
        <f t="shared" si="304"/>
        <v>0</v>
      </c>
      <c r="L779" s="10">
        <f t="shared" si="304"/>
        <v>0</v>
      </c>
      <c r="M779" s="10">
        <f t="shared" si="304"/>
        <v>0</v>
      </c>
      <c r="O779" s="10">
        <f t="shared" si="305"/>
        <v>0</v>
      </c>
      <c r="P779" s="10">
        <f>'დამტკ. ბიუჯ.'!E779</f>
        <v>0</v>
      </c>
      <c r="Q779" s="10">
        <f>'დამტკ. საკუთ.'!E779</f>
        <v>0</v>
      </c>
      <c r="R779" s="10">
        <f>'ცვლილ. ბიუჯ.'!F779</f>
        <v>0</v>
      </c>
      <c r="S779" s="10">
        <f>'ცვლილ. საკუთ.'!F779</f>
        <v>0</v>
      </c>
      <c r="T779" s="10">
        <f>'მთავრ. ფონდი'!F779</f>
        <v>0</v>
      </c>
      <c r="U779" s="10">
        <f>'პრეზ. ფონდი'!F779</f>
        <v>0</v>
      </c>
      <c r="V779" s="10">
        <f>'დაზუსტ. ნაერთი'!E779</f>
        <v>0</v>
      </c>
      <c r="W779" s="10">
        <f>'დაზუსტ. ბიუჯ.'!E779</f>
        <v>0</v>
      </c>
      <c r="X779" s="10">
        <f>'დაზუსტ. საკუთ.'!E779</f>
        <v>0</v>
      </c>
      <c r="Z779" s="10">
        <f t="shared" si="306"/>
        <v>0</v>
      </c>
      <c r="AA779" s="10">
        <f>'დამტკ. ბიუჯ.'!F779</f>
        <v>0</v>
      </c>
      <c r="AB779" s="10">
        <f>'დამტკ. საკუთ.'!F779</f>
        <v>0</v>
      </c>
      <c r="AC779" s="10">
        <f>'ცვლილ. ბიუჯ.'!G779</f>
        <v>0</v>
      </c>
      <c r="AD779" s="10">
        <f>'ცვლილ. საკუთ.'!G779</f>
        <v>0</v>
      </c>
      <c r="AE779" s="10">
        <f>'მთავრ. ფონდი'!G779</f>
        <v>0</v>
      </c>
      <c r="AF779" s="10">
        <f>'პრეზ. ფონდი'!G779</f>
        <v>0</v>
      </c>
      <c r="AG779" s="10">
        <f>'დაზუსტ. ნაერთი'!F779</f>
        <v>0</v>
      </c>
      <c r="AH779" s="10">
        <f>'დაზუსტ. ბიუჯ.'!F779</f>
        <v>0</v>
      </c>
      <c r="AI779" s="10">
        <f>'დაზუსტ. საკუთ.'!F779</f>
        <v>0</v>
      </c>
      <c r="AK779" s="10">
        <f t="shared" si="307"/>
        <v>0</v>
      </c>
      <c r="AL779" s="10">
        <f t="shared" si="308"/>
        <v>0</v>
      </c>
      <c r="AM779" s="10">
        <f t="shared" si="309"/>
        <v>0</v>
      </c>
      <c r="AN779" s="10">
        <f t="shared" si="309"/>
        <v>0</v>
      </c>
      <c r="AO779" s="10">
        <f t="shared" si="309"/>
        <v>0</v>
      </c>
      <c r="AP779" s="10">
        <f t="shared" si="309"/>
        <v>0</v>
      </c>
      <c r="AQ779" s="10">
        <f t="shared" si="310"/>
        <v>0</v>
      </c>
      <c r="AR779" s="10">
        <f t="shared" si="310"/>
        <v>0</v>
      </c>
      <c r="AS779" s="10">
        <f t="shared" si="310"/>
        <v>0</v>
      </c>
      <c r="AT779" s="10">
        <f t="shared" si="310"/>
        <v>0</v>
      </c>
      <c r="AV779" s="10">
        <f t="shared" si="311"/>
        <v>0</v>
      </c>
      <c r="AW779" s="10">
        <f>'დამტკ. ბიუჯ.'!G779</f>
        <v>0</v>
      </c>
      <c r="AX779" s="10">
        <f>'დამტკ. საკუთ.'!G779</f>
        <v>0</v>
      </c>
      <c r="AY779" s="10">
        <f>'ცვლილ. ბიუჯ.'!H779</f>
        <v>0</v>
      </c>
      <c r="AZ779" s="10">
        <f>'ცვლილ. საკუთ.'!H779</f>
        <v>0</v>
      </c>
      <c r="BA779" s="10">
        <f>'მთავრ. ფონდი'!H779</f>
        <v>0</v>
      </c>
      <c r="BB779" s="10">
        <f>'პრეზ. ფონდი'!H779</f>
        <v>0</v>
      </c>
      <c r="BC779" s="10">
        <f>'დაზუსტ. ნაერთი'!G779</f>
        <v>0</v>
      </c>
      <c r="BD779" s="10">
        <f>'დაზუსტ. ბიუჯ.'!G779</f>
        <v>0</v>
      </c>
      <c r="BE779" s="10">
        <f>'დაზუსტ. საკუთ.'!G779</f>
        <v>0</v>
      </c>
      <c r="BG779" s="10">
        <f t="shared" si="312"/>
        <v>0</v>
      </c>
      <c r="BH779" s="10">
        <f t="shared" si="312"/>
        <v>0</v>
      </c>
      <c r="BI779" s="10">
        <f t="shared" si="312"/>
        <v>0</v>
      </c>
      <c r="BJ779" s="10">
        <f t="shared" si="312"/>
        <v>0</v>
      </c>
      <c r="BK779" s="10">
        <f t="shared" si="313"/>
        <v>0</v>
      </c>
      <c r="BL779" s="10">
        <f t="shared" si="313"/>
        <v>0</v>
      </c>
      <c r="BM779" s="10">
        <f t="shared" si="313"/>
        <v>0</v>
      </c>
      <c r="BN779" s="10">
        <f t="shared" si="313"/>
        <v>0</v>
      </c>
      <c r="BO779" s="10">
        <f t="shared" si="316"/>
        <v>0</v>
      </c>
      <c r="BP779" s="10">
        <f t="shared" si="315"/>
        <v>0</v>
      </c>
      <c r="BR779" s="10">
        <f t="shared" si="314"/>
        <v>0</v>
      </c>
      <c r="BS779" s="10">
        <f>'დამტკ. ბიუჯ.'!H779</f>
        <v>0</v>
      </c>
      <c r="BT779" s="10">
        <f>'დამტკ. საკუთ.'!H779</f>
        <v>0</v>
      </c>
      <c r="BU779" s="10">
        <f>'ცვლილ. ბიუჯ.'!I779</f>
        <v>0</v>
      </c>
      <c r="BV779" s="10">
        <f>'ცვლილ. საკუთ.'!I779</f>
        <v>0</v>
      </c>
      <c r="BW779" s="10">
        <f>'მთავრ. ფონდი'!I779</f>
        <v>0</v>
      </c>
      <c r="BX779" s="10">
        <f>'პრეზ. ფონდი'!I779</f>
        <v>0</v>
      </c>
      <c r="BY779" s="10">
        <f>'დაზუსტ. ნაერთი'!H779</f>
        <v>0</v>
      </c>
      <c r="BZ779" s="10">
        <f>'დაზუსტ. ბიუჯ.'!H779</f>
        <v>0</v>
      </c>
      <c r="CA779" s="10">
        <f>'დაზუსტ. საკუთ.'!H779</f>
        <v>0</v>
      </c>
    </row>
    <row r="780" spans="1:79" x14ac:dyDescent="0.25">
      <c r="A780" t="str">
        <f t="shared" si="300"/>
        <v>b</v>
      </c>
      <c r="B780" s="5"/>
      <c r="C780" s="6" t="s">
        <v>18</v>
      </c>
      <c r="D780" s="7">
        <f t="shared" si="301"/>
        <v>0</v>
      </c>
      <c r="E780" s="7">
        <f t="shared" si="302"/>
        <v>0</v>
      </c>
      <c r="F780" s="7">
        <f t="shared" si="303"/>
        <v>0</v>
      </c>
      <c r="G780" s="7">
        <f t="shared" si="303"/>
        <v>0</v>
      </c>
      <c r="H780" s="7">
        <f t="shared" si="303"/>
        <v>0</v>
      </c>
      <c r="I780" s="7">
        <f t="shared" si="303"/>
        <v>0</v>
      </c>
      <c r="J780" s="7">
        <f t="shared" si="304"/>
        <v>0</v>
      </c>
      <c r="K780" s="7">
        <f t="shared" si="304"/>
        <v>0</v>
      </c>
      <c r="L780" s="7">
        <f t="shared" si="304"/>
        <v>0</v>
      </c>
      <c r="M780" s="7">
        <f t="shared" si="304"/>
        <v>0</v>
      </c>
      <c r="O780" s="7">
        <f t="shared" si="305"/>
        <v>0</v>
      </c>
      <c r="P780" s="7">
        <f>'დამტკ. ბიუჯ.'!E780</f>
        <v>0</v>
      </c>
      <c r="Q780" s="7">
        <f>'დამტკ. საკუთ.'!E780</f>
        <v>0</v>
      </c>
      <c r="R780" s="7">
        <f>'ცვლილ. ბიუჯ.'!F780</f>
        <v>0</v>
      </c>
      <c r="S780" s="7">
        <f>'ცვლილ. საკუთ.'!F780</f>
        <v>0</v>
      </c>
      <c r="T780" s="7">
        <f>'მთავრ. ფონდი'!F780</f>
        <v>0</v>
      </c>
      <c r="U780" s="7">
        <f>'პრეზ. ფონდი'!F780</f>
        <v>0</v>
      </c>
      <c r="V780" s="7">
        <f>'დაზუსტ. ნაერთი'!E780</f>
        <v>0</v>
      </c>
      <c r="W780" s="7">
        <f>'დაზუსტ. ბიუჯ.'!E780</f>
        <v>0</v>
      </c>
      <c r="X780" s="7">
        <f>'დაზუსტ. საკუთ.'!E780</f>
        <v>0</v>
      </c>
      <c r="Z780" s="7">
        <f t="shared" si="306"/>
        <v>0</v>
      </c>
      <c r="AA780" s="7">
        <f>'დამტკ. ბიუჯ.'!F780</f>
        <v>0</v>
      </c>
      <c r="AB780" s="7">
        <f>'დამტკ. საკუთ.'!F780</f>
        <v>0</v>
      </c>
      <c r="AC780" s="7">
        <f>'ცვლილ. ბიუჯ.'!G780</f>
        <v>0</v>
      </c>
      <c r="AD780" s="7">
        <f>'ცვლილ. საკუთ.'!G780</f>
        <v>0</v>
      </c>
      <c r="AE780" s="7">
        <f>'მთავრ. ფონდი'!G780</f>
        <v>0</v>
      </c>
      <c r="AF780" s="7">
        <f>'პრეზ. ფონდი'!G780</f>
        <v>0</v>
      </c>
      <c r="AG780" s="7">
        <f>'დაზუსტ. ნაერთი'!F780</f>
        <v>0</v>
      </c>
      <c r="AH780" s="7">
        <f>'დაზუსტ. ბიუჯ.'!F780</f>
        <v>0</v>
      </c>
      <c r="AI780" s="7">
        <f>'დაზუსტ. საკუთ.'!F780</f>
        <v>0</v>
      </c>
      <c r="AK780" s="7">
        <f t="shared" si="307"/>
        <v>0</v>
      </c>
      <c r="AL780" s="7">
        <f t="shared" si="308"/>
        <v>0</v>
      </c>
      <c r="AM780" s="7">
        <f t="shared" si="309"/>
        <v>0</v>
      </c>
      <c r="AN780" s="7">
        <f t="shared" si="309"/>
        <v>0</v>
      </c>
      <c r="AO780" s="7">
        <f t="shared" si="309"/>
        <v>0</v>
      </c>
      <c r="AP780" s="7">
        <f t="shared" si="309"/>
        <v>0</v>
      </c>
      <c r="AQ780" s="7">
        <f t="shared" si="310"/>
        <v>0</v>
      </c>
      <c r="AR780" s="7">
        <f t="shared" si="310"/>
        <v>0</v>
      </c>
      <c r="AS780" s="7">
        <f t="shared" si="310"/>
        <v>0</v>
      </c>
      <c r="AT780" s="7">
        <f t="shared" si="310"/>
        <v>0</v>
      </c>
      <c r="AV780" s="7">
        <f t="shared" si="311"/>
        <v>0</v>
      </c>
      <c r="AW780" s="7">
        <f>'დამტკ. ბიუჯ.'!G780</f>
        <v>0</v>
      </c>
      <c r="AX780" s="7">
        <f>'დამტკ. საკუთ.'!G780</f>
        <v>0</v>
      </c>
      <c r="AY780" s="7">
        <f>'ცვლილ. ბიუჯ.'!H780</f>
        <v>0</v>
      </c>
      <c r="AZ780" s="7">
        <f>'ცვლილ. საკუთ.'!H780</f>
        <v>0</v>
      </c>
      <c r="BA780" s="7">
        <f>'მთავრ. ფონდი'!H780</f>
        <v>0</v>
      </c>
      <c r="BB780" s="7">
        <f>'პრეზ. ფონდი'!H780</f>
        <v>0</v>
      </c>
      <c r="BC780" s="7">
        <f>'დაზუსტ. ნაერთი'!G780</f>
        <v>0</v>
      </c>
      <c r="BD780" s="7">
        <f>'დაზუსტ. ბიუჯ.'!G780</f>
        <v>0</v>
      </c>
      <c r="BE780" s="7">
        <f>'დაზუსტ. საკუთ.'!G780</f>
        <v>0</v>
      </c>
      <c r="BG780" s="7">
        <f t="shared" si="312"/>
        <v>0</v>
      </c>
      <c r="BH780" s="7">
        <f t="shared" si="312"/>
        <v>0</v>
      </c>
      <c r="BI780" s="7">
        <f t="shared" si="312"/>
        <v>0</v>
      </c>
      <c r="BJ780" s="7">
        <f t="shared" si="312"/>
        <v>0</v>
      </c>
      <c r="BK780" s="7">
        <f t="shared" si="313"/>
        <v>0</v>
      </c>
      <c r="BL780" s="7">
        <f t="shared" si="313"/>
        <v>0</v>
      </c>
      <c r="BM780" s="7">
        <f t="shared" si="313"/>
        <v>0</v>
      </c>
      <c r="BN780" s="7">
        <f t="shared" si="313"/>
        <v>0</v>
      </c>
      <c r="BO780" s="7">
        <f t="shared" si="316"/>
        <v>0</v>
      </c>
      <c r="BP780" s="7">
        <f t="shared" si="315"/>
        <v>0</v>
      </c>
      <c r="BR780" s="7">
        <f t="shared" si="314"/>
        <v>0</v>
      </c>
      <c r="BS780" s="7">
        <f>'დამტკ. ბიუჯ.'!H780</f>
        <v>0</v>
      </c>
      <c r="BT780" s="7">
        <f>'დამტკ. საკუთ.'!H780</f>
        <v>0</v>
      </c>
      <c r="BU780" s="7">
        <f>'ცვლილ. ბიუჯ.'!I780</f>
        <v>0</v>
      </c>
      <c r="BV780" s="7">
        <f>'ცვლილ. საკუთ.'!I780</f>
        <v>0</v>
      </c>
      <c r="BW780" s="7">
        <f>'მთავრ. ფონდი'!I780</f>
        <v>0</v>
      </c>
      <c r="BX780" s="7">
        <f>'პრეზ. ფონდი'!I780</f>
        <v>0</v>
      </c>
      <c r="BY780" s="7">
        <f>'დაზუსტ. ნაერთი'!H780</f>
        <v>0</v>
      </c>
      <c r="BZ780" s="7">
        <f>'დაზუსტ. ბიუჯ.'!H780</f>
        <v>0</v>
      </c>
      <c r="CA780" s="7">
        <f>'დაზუსტ. საკუთ.'!H780</f>
        <v>0</v>
      </c>
    </row>
    <row r="781" spans="1:79" x14ac:dyDescent="0.25">
      <c r="A781" t="str">
        <f t="shared" si="300"/>
        <v>b</v>
      </c>
      <c r="B781" s="5"/>
      <c r="C781" s="6" t="s">
        <v>19</v>
      </c>
      <c r="D781" s="7">
        <f t="shared" si="301"/>
        <v>0</v>
      </c>
      <c r="E781" s="7">
        <f t="shared" si="302"/>
        <v>0</v>
      </c>
      <c r="F781" s="7">
        <f t="shared" si="303"/>
        <v>0</v>
      </c>
      <c r="G781" s="7">
        <f t="shared" si="303"/>
        <v>0</v>
      </c>
      <c r="H781" s="7">
        <f t="shared" si="303"/>
        <v>0</v>
      </c>
      <c r="I781" s="7">
        <f t="shared" si="303"/>
        <v>0</v>
      </c>
      <c r="J781" s="7">
        <f t="shared" si="304"/>
        <v>0</v>
      </c>
      <c r="K781" s="7">
        <f t="shared" si="304"/>
        <v>0</v>
      </c>
      <c r="L781" s="7">
        <f t="shared" si="304"/>
        <v>0</v>
      </c>
      <c r="M781" s="7">
        <f t="shared" si="304"/>
        <v>0</v>
      </c>
      <c r="O781" s="7">
        <f t="shared" si="305"/>
        <v>0</v>
      </c>
      <c r="P781" s="7">
        <f>'დამტკ. ბიუჯ.'!E781</f>
        <v>0</v>
      </c>
      <c r="Q781" s="7">
        <f>'დამტკ. საკუთ.'!E781</f>
        <v>0</v>
      </c>
      <c r="R781" s="7">
        <f>'ცვლილ. ბიუჯ.'!F781</f>
        <v>0</v>
      </c>
      <c r="S781" s="7">
        <f>'ცვლილ. საკუთ.'!F781</f>
        <v>0</v>
      </c>
      <c r="T781" s="7">
        <f>'მთავრ. ფონდი'!F781</f>
        <v>0</v>
      </c>
      <c r="U781" s="7">
        <f>'პრეზ. ფონდი'!F781</f>
        <v>0</v>
      </c>
      <c r="V781" s="7">
        <f>'დაზუსტ. ნაერთი'!E781</f>
        <v>0</v>
      </c>
      <c r="W781" s="7">
        <f>'დაზუსტ. ბიუჯ.'!E781</f>
        <v>0</v>
      </c>
      <c r="X781" s="7">
        <f>'დაზუსტ. საკუთ.'!E781</f>
        <v>0</v>
      </c>
      <c r="Z781" s="7">
        <f t="shared" si="306"/>
        <v>0</v>
      </c>
      <c r="AA781" s="7">
        <f>'დამტკ. ბიუჯ.'!F781</f>
        <v>0</v>
      </c>
      <c r="AB781" s="7">
        <f>'დამტკ. საკუთ.'!F781</f>
        <v>0</v>
      </c>
      <c r="AC781" s="7">
        <f>'ცვლილ. ბიუჯ.'!G781</f>
        <v>0</v>
      </c>
      <c r="AD781" s="7">
        <f>'ცვლილ. საკუთ.'!G781</f>
        <v>0</v>
      </c>
      <c r="AE781" s="7">
        <f>'მთავრ. ფონდი'!G781</f>
        <v>0</v>
      </c>
      <c r="AF781" s="7">
        <f>'პრეზ. ფონდი'!G781</f>
        <v>0</v>
      </c>
      <c r="AG781" s="7">
        <f>'დაზუსტ. ნაერთი'!F781</f>
        <v>0</v>
      </c>
      <c r="AH781" s="7">
        <f>'დაზუსტ. ბიუჯ.'!F781</f>
        <v>0</v>
      </c>
      <c r="AI781" s="7">
        <f>'დაზუსტ. საკუთ.'!F781</f>
        <v>0</v>
      </c>
      <c r="AK781" s="7">
        <f t="shared" si="307"/>
        <v>0</v>
      </c>
      <c r="AL781" s="7">
        <f t="shared" si="308"/>
        <v>0</v>
      </c>
      <c r="AM781" s="7">
        <f t="shared" si="309"/>
        <v>0</v>
      </c>
      <c r="AN781" s="7">
        <f t="shared" si="309"/>
        <v>0</v>
      </c>
      <c r="AO781" s="7">
        <f t="shared" si="309"/>
        <v>0</v>
      </c>
      <c r="AP781" s="7">
        <f t="shared" si="309"/>
        <v>0</v>
      </c>
      <c r="AQ781" s="7">
        <f t="shared" si="310"/>
        <v>0</v>
      </c>
      <c r="AR781" s="7">
        <f t="shared" si="310"/>
        <v>0</v>
      </c>
      <c r="AS781" s="7">
        <f t="shared" si="310"/>
        <v>0</v>
      </c>
      <c r="AT781" s="7">
        <f t="shared" si="310"/>
        <v>0</v>
      </c>
      <c r="AV781" s="7">
        <f t="shared" si="311"/>
        <v>0</v>
      </c>
      <c r="AW781" s="7">
        <f>'დამტკ. ბიუჯ.'!G781</f>
        <v>0</v>
      </c>
      <c r="AX781" s="7">
        <f>'დამტკ. საკუთ.'!G781</f>
        <v>0</v>
      </c>
      <c r="AY781" s="7">
        <f>'ცვლილ. ბიუჯ.'!H781</f>
        <v>0</v>
      </c>
      <c r="AZ781" s="7">
        <f>'ცვლილ. საკუთ.'!H781</f>
        <v>0</v>
      </c>
      <c r="BA781" s="7">
        <f>'მთავრ. ფონდი'!H781</f>
        <v>0</v>
      </c>
      <c r="BB781" s="7">
        <f>'პრეზ. ფონდი'!H781</f>
        <v>0</v>
      </c>
      <c r="BC781" s="7">
        <f>'დაზუსტ. ნაერთი'!G781</f>
        <v>0</v>
      </c>
      <c r="BD781" s="7">
        <f>'დაზუსტ. ბიუჯ.'!G781</f>
        <v>0</v>
      </c>
      <c r="BE781" s="7">
        <f>'დაზუსტ. საკუთ.'!G781</f>
        <v>0</v>
      </c>
      <c r="BG781" s="7">
        <f t="shared" si="312"/>
        <v>0</v>
      </c>
      <c r="BH781" s="7">
        <f t="shared" si="312"/>
        <v>0</v>
      </c>
      <c r="BI781" s="7">
        <f t="shared" si="312"/>
        <v>0</v>
      </c>
      <c r="BJ781" s="7">
        <f t="shared" si="312"/>
        <v>0</v>
      </c>
      <c r="BK781" s="7">
        <f t="shared" si="313"/>
        <v>0</v>
      </c>
      <c r="BL781" s="7">
        <f t="shared" si="313"/>
        <v>0</v>
      </c>
      <c r="BM781" s="7">
        <f t="shared" si="313"/>
        <v>0</v>
      </c>
      <c r="BN781" s="7">
        <f t="shared" si="313"/>
        <v>0</v>
      </c>
      <c r="BO781" s="7">
        <f t="shared" si="316"/>
        <v>0</v>
      </c>
      <c r="BP781" s="7">
        <f t="shared" si="315"/>
        <v>0</v>
      </c>
      <c r="BR781" s="7">
        <f t="shared" si="314"/>
        <v>0</v>
      </c>
      <c r="BS781" s="7">
        <f>'დამტკ. ბიუჯ.'!H781</f>
        <v>0</v>
      </c>
      <c r="BT781" s="7">
        <f>'დამტკ. საკუთ.'!H781</f>
        <v>0</v>
      </c>
      <c r="BU781" s="7">
        <f>'ცვლილ. ბიუჯ.'!I781</f>
        <v>0</v>
      </c>
      <c r="BV781" s="7">
        <f>'ცვლილ. საკუთ.'!I781</f>
        <v>0</v>
      </c>
      <c r="BW781" s="7">
        <f>'მთავრ. ფონდი'!I781</f>
        <v>0</v>
      </c>
      <c r="BX781" s="7">
        <f>'პრეზ. ფონდი'!I781</f>
        <v>0</v>
      </c>
      <c r="BY781" s="7">
        <f>'დაზუსტ. ნაერთი'!H781</f>
        <v>0</v>
      </c>
      <c r="BZ781" s="7">
        <f>'დაზუსტ. ბიუჯ.'!H781</f>
        <v>0</v>
      </c>
      <c r="CA781" s="7">
        <f>'დაზუსტ. საკუთ.'!H781</f>
        <v>0</v>
      </c>
    </row>
    <row r="782" spans="1:79" ht="15.75" thickBot="1" x14ac:dyDescent="0.3">
      <c r="A782" t="str">
        <f t="shared" si="300"/>
        <v>b</v>
      </c>
      <c r="B782" s="11"/>
      <c r="C782" s="12" t="s">
        <v>20</v>
      </c>
      <c r="D782" s="13">
        <f t="shared" si="301"/>
        <v>0</v>
      </c>
      <c r="E782" s="13">
        <f t="shared" si="302"/>
        <v>0</v>
      </c>
      <c r="F782" s="13">
        <f t="shared" si="303"/>
        <v>0</v>
      </c>
      <c r="G782" s="13">
        <f t="shared" si="303"/>
        <v>0</v>
      </c>
      <c r="H782" s="13">
        <f t="shared" si="303"/>
        <v>0</v>
      </c>
      <c r="I782" s="13">
        <f t="shared" si="303"/>
        <v>0</v>
      </c>
      <c r="J782" s="13">
        <f t="shared" si="304"/>
        <v>0</v>
      </c>
      <c r="K782" s="13">
        <f t="shared" si="304"/>
        <v>0</v>
      </c>
      <c r="L782" s="13">
        <f t="shared" si="304"/>
        <v>0</v>
      </c>
      <c r="M782" s="13">
        <f t="shared" si="304"/>
        <v>0</v>
      </c>
      <c r="O782" s="13">
        <f t="shared" si="305"/>
        <v>0</v>
      </c>
      <c r="P782" s="13">
        <f>'დამტკ. ბიუჯ.'!E782</f>
        <v>0</v>
      </c>
      <c r="Q782" s="13">
        <f>'დამტკ. საკუთ.'!E782</f>
        <v>0</v>
      </c>
      <c r="R782" s="13">
        <f>'ცვლილ. ბიუჯ.'!F782</f>
        <v>0</v>
      </c>
      <c r="S782" s="13">
        <f>'ცვლილ. საკუთ.'!F782</f>
        <v>0</v>
      </c>
      <c r="T782" s="13">
        <f>'მთავრ. ფონდი'!F782</f>
        <v>0</v>
      </c>
      <c r="U782" s="13">
        <f>'პრეზ. ფონდი'!F782</f>
        <v>0</v>
      </c>
      <c r="V782" s="13">
        <f>'დაზუსტ. ნაერთი'!E782</f>
        <v>0</v>
      </c>
      <c r="W782" s="13">
        <f>'დაზუსტ. ბიუჯ.'!E782</f>
        <v>0</v>
      </c>
      <c r="X782" s="13">
        <f>'დაზუსტ. საკუთ.'!E782</f>
        <v>0</v>
      </c>
      <c r="Z782" s="13">
        <f t="shared" si="306"/>
        <v>0</v>
      </c>
      <c r="AA782" s="13">
        <f>'დამტკ. ბიუჯ.'!F782</f>
        <v>0</v>
      </c>
      <c r="AB782" s="13">
        <f>'დამტკ. საკუთ.'!F782</f>
        <v>0</v>
      </c>
      <c r="AC782" s="13">
        <f>'ცვლილ. ბიუჯ.'!G782</f>
        <v>0</v>
      </c>
      <c r="AD782" s="13">
        <f>'ცვლილ. საკუთ.'!G782</f>
        <v>0</v>
      </c>
      <c r="AE782" s="13">
        <f>'მთავრ. ფონდი'!G782</f>
        <v>0</v>
      </c>
      <c r="AF782" s="13">
        <f>'პრეზ. ფონდი'!G782</f>
        <v>0</v>
      </c>
      <c r="AG782" s="13">
        <f>'დაზუსტ. ნაერთი'!F782</f>
        <v>0</v>
      </c>
      <c r="AH782" s="13">
        <f>'დაზუსტ. ბიუჯ.'!F782</f>
        <v>0</v>
      </c>
      <c r="AI782" s="13">
        <f>'დაზუსტ. საკუთ.'!F782</f>
        <v>0</v>
      </c>
      <c r="AK782" s="13">
        <f t="shared" si="307"/>
        <v>0</v>
      </c>
      <c r="AL782" s="13">
        <f t="shared" si="308"/>
        <v>0</v>
      </c>
      <c r="AM782" s="13">
        <f t="shared" si="309"/>
        <v>0</v>
      </c>
      <c r="AN782" s="13">
        <f t="shared" si="309"/>
        <v>0</v>
      </c>
      <c r="AO782" s="13">
        <f t="shared" si="309"/>
        <v>0</v>
      </c>
      <c r="AP782" s="13">
        <f t="shared" si="309"/>
        <v>0</v>
      </c>
      <c r="AQ782" s="13">
        <f t="shared" si="310"/>
        <v>0</v>
      </c>
      <c r="AR782" s="13">
        <f t="shared" si="310"/>
        <v>0</v>
      </c>
      <c r="AS782" s="13">
        <f t="shared" si="310"/>
        <v>0</v>
      </c>
      <c r="AT782" s="13">
        <f t="shared" si="310"/>
        <v>0</v>
      </c>
      <c r="AV782" s="13">
        <f t="shared" si="311"/>
        <v>0</v>
      </c>
      <c r="AW782" s="13">
        <f>'დამტკ. ბიუჯ.'!G782</f>
        <v>0</v>
      </c>
      <c r="AX782" s="13">
        <f>'დამტკ. საკუთ.'!G782</f>
        <v>0</v>
      </c>
      <c r="AY782" s="13">
        <f>'ცვლილ. ბიუჯ.'!H782</f>
        <v>0</v>
      </c>
      <c r="AZ782" s="13">
        <f>'ცვლილ. საკუთ.'!H782</f>
        <v>0</v>
      </c>
      <c r="BA782" s="13">
        <f>'მთავრ. ფონდი'!H782</f>
        <v>0</v>
      </c>
      <c r="BB782" s="13">
        <f>'პრეზ. ფონდი'!H782</f>
        <v>0</v>
      </c>
      <c r="BC782" s="13">
        <f>'დაზუსტ. ნაერთი'!G782</f>
        <v>0</v>
      </c>
      <c r="BD782" s="13">
        <f>'დაზუსტ. ბიუჯ.'!G782</f>
        <v>0</v>
      </c>
      <c r="BE782" s="13">
        <f>'დაზუსტ. საკუთ.'!G782</f>
        <v>0</v>
      </c>
      <c r="BG782" s="13">
        <f t="shared" si="312"/>
        <v>0</v>
      </c>
      <c r="BH782" s="13">
        <f t="shared" si="312"/>
        <v>0</v>
      </c>
      <c r="BI782" s="13">
        <f t="shared" si="312"/>
        <v>0</v>
      </c>
      <c r="BJ782" s="13">
        <f t="shared" si="312"/>
        <v>0</v>
      </c>
      <c r="BK782" s="13">
        <f t="shared" si="313"/>
        <v>0</v>
      </c>
      <c r="BL782" s="13">
        <f t="shared" si="313"/>
        <v>0</v>
      </c>
      <c r="BM782" s="13">
        <f t="shared" si="313"/>
        <v>0</v>
      </c>
      <c r="BN782" s="13">
        <f t="shared" si="313"/>
        <v>0</v>
      </c>
      <c r="BO782" s="13">
        <f t="shared" si="316"/>
        <v>0</v>
      </c>
      <c r="BP782" s="13">
        <f t="shared" si="315"/>
        <v>0</v>
      </c>
      <c r="BR782" s="13">
        <f t="shared" si="314"/>
        <v>0</v>
      </c>
      <c r="BS782" s="13">
        <f>'დამტკ. ბიუჯ.'!H782</f>
        <v>0</v>
      </c>
      <c r="BT782" s="13">
        <f>'დამტკ. საკუთ.'!H782</f>
        <v>0</v>
      </c>
      <c r="BU782" s="13">
        <f>'ცვლილ. ბიუჯ.'!I782</f>
        <v>0</v>
      </c>
      <c r="BV782" s="13">
        <f>'ცვლილ. საკუთ.'!I782</f>
        <v>0</v>
      </c>
      <c r="BW782" s="13">
        <f>'მთავრ. ფონდი'!I782</f>
        <v>0</v>
      </c>
      <c r="BX782" s="13">
        <f>'პრეზ. ფონდი'!I782</f>
        <v>0</v>
      </c>
      <c r="BY782" s="13">
        <f>'დაზუსტ. ნაერთი'!H782</f>
        <v>0</v>
      </c>
      <c r="BZ782" s="13">
        <f>'დაზუსტ. ბიუჯ.'!H782</f>
        <v>0</v>
      </c>
      <c r="CA782" s="13">
        <f>'დაზუსტ. საკუთ.'!H782</f>
        <v>0</v>
      </c>
    </row>
    <row r="783" spans="1:79" ht="61.5" thickTop="1" thickBot="1" x14ac:dyDescent="0.3">
      <c r="A783" t="str">
        <f t="shared" si="300"/>
        <v>a</v>
      </c>
      <c r="B783" s="3" t="s">
        <v>134</v>
      </c>
      <c r="C783" s="14" t="s">
        <v>135</v>
      </c>
      <c r="D783" s="4">
        <f t="shared" si="301"/>
        <v>474000</v>
      </c>
      <c r="E783" s="4">
        <f t="shared" si="302"/>
        <v>474000</v>
      </c>
      <c r="F783" s="4">
        <f t="shared" si="303"/>
        <v>0</v>
      </c>
      <c r="G783" s="4">
        <f t="shared" si="303"/>
        <v>0</v>
      </c>
      <c r="H783" s="4">
        <f t="shared" si="303"/>
        <v>0</v>
      </c>
      <c r="I783" s="4">
        <f t="shared" si="303"/>
        <v>0</v>
      </c>
      <c r="J783" s="4">
        <f t="shared" si="304"/>
        <v>0</v>
      </c>
      <c r="K783" s="4">
        <f t="shared" si="304"/>
        <v>474000</v>
      </c>
      <c r="L783" s="4">
        <f t="shared" si="304"/>
        <v>474000</v>
      </c>
      <c r="M783" s="4">
        <f t="shared" si="304"/>
        <v>0</v>
      </c>
      <c r="O783" s="4">
        <f t="shared" si="305"/>
        <v>24000</v>
      </c>
      <c r="P783" s="4">
        <f>'დამტკ. ბიუჯ.'!E783</f>
        <v>24000</v>
      </c>
      <c r="Q783" s="4">
        <f>'დამტკ. საკუთ.'!E783</f>
        <v>0</v>
      </c>
      <c r="R783" s="4">
        <f>'ცვლილ. ბიუჯ.'!F783</f>
        <v>0</v>
      </c>
      <c r="S783" s="4">
        <f>'ცვლილ. საკუთ.'!F783</f>
        <v>0</v>
      </c>
      <c r="T783" s="4">
        <f>'მთავრ. ფონდი'!F783</f>
        <v>0</v>
      </c>
      <c r="U783" s="4">
        <f>'პრეზ. ფონდი'!F783</f>
        <v>0</v>
      </c>
      <c r="V783" s="4">
        <f>'დაზუსტ. ნაერთი'!E783</f>
        <v>24000</v>
      </c>
      <c r="W783" s="4">
        <f>'დაზუსტ. ბიუჯ.'!E783</f>
        <v>24000</v>
      </c>
      <c r="X783" s="4">
        <f>'დაზუსტ. საკუთ.'!E783</f>
        <v>0</v>
      </c>
      <c r="Z783" s="4">
        <f t="shared" si="306"/>
        <v>354000</v>
      </c>
      <c r="AA783" s="4">
        <f>'დამტკ. ბიუჯ.'!F783</f>
        <v>354000</v>
      </c>
      <c r="AB783" s="4">
        <f>'დამტკ. საკუთ.'!F783</f>
        <v>0</v>
      </c>
      <c r="AC783" s="4">
        <f>'ცვლილ. ბიუჯ.'!G783</f>
        <v>0</v>
      </c>
      <c r="AD783" s="4">
        <f>'ცვლილ. საკუთ.'!G783</f>
        <v>0</v>
      </c>
      <c r="AE783" s="4">
        <f>'მთავრ. ფონდი'!G783</f>
        <v>0</v>
      </c>
      <c r="AF783" s="4">
        <f>'პრეზ. ფონდი'!G783</f>
        <v>0</v>
      </c>
      <c r="AG783" s="4">
        <f>'დაზუსტ. ნაერთი'!F783</f>
        <v>354000</v>
      </c>
      <c r="AH783" s="4">
        <f>'დაზუსტ. ბიუჯ.'!F783</f>
        <v>354000</v>
      </c>
      <c r="AI783" s="4">
        <f>'დაზუსტ. საკუთ.'!F783</f>
        <v>0</v>
      </c>
      <c r="AK783" s="4">
        <f t="shared" si="307"/>
        <v>378000</v>
      </c>
      <c r="AL783" s="4">
        <f t="shared" si="308"/>
        <v>378000</v>
      </c>
      <c r="AM783" s="4">
        <f t="shared" si="309"/>
        <v>0</v>
      </c>
      <c r="AN783" s="4">
        <f t="shared" si="309"/>
        <v>0</v>
      </c>
      <c r="AO783" s="4">
        <f t="shared" si="309"/>
        <v>0</v>
      </c>
      <c r="AP783" s="4">
        <f t="shared" si="309"/>
        <v>0</v>
      </c>
      <c r="AQ783" s="4">
        <f t="shared" si="310"/>
        <v>0</v>
      </c>
      <c r="AR783" s="4">
        <f t="shared" si="310"/>
        <v>378000</v>
      </c>
      <c r="AS783" s="4">
        <f t="shared" si="310"/>
        <v>378000</v>
      </c>
      <c r="AT783" s="4">
        <f t="shared" si="310"/>
        <v>0</v>
      </c>
      <c r="AV783" s="4">
        <f t="shared" si="311"/>
        <v>66000</v>
      </c>
      <c r="AW783" s="4">
        <f>'დამტკ. ბიუჯ.'!G783</f>
        <v>66000</v>
      </c>
      <c r="AX783" s="4">
        <f>'დამტკ. საკუთ.'!G783</f>
        <v>0</v>
      </c>
      <c r="AY783" s="4">
        <f>'ცვლილ. ბიუჯ.'!H783</f>
        <v>0</v>
      </c>
      <c r="AZ783" s="4">
        <f>'ცვლილ. საკუთ.'!H783</f>
        <v>0</v>
      </c>
      <c r="BA783" s="4">
        <f>'მთავრ. ფონდი'!H783</f>
        <v>0</v>
      </c>
      <c r="BB783" s="4">
        <f>'პრეზ. ფონდი'!H783</f>
        <v>0</v>
      </c>
      <c r="BC783" s="4">
        <f>'დაზუსტ. ნაერთი'!G783</f>
        <v>66000</v>
      </c>
      <c r="BD783" s="4">
        <f>'დაზუსტ. ბიუჯ.'!G783</f>
        <v>66000</v>
      </c>
      <c r="BE783" s="4">
        <f>'დაზუსტ. საკუთ.'!G783</f>
        <v>0</v>
      </c>
      <c r="BG783" s="4">
        <f t="shared" si="312"/>
        <v>444000</v>
      </c>
      <c r="BH783" s="4">
        <f t="shared" si="312"/>
        <v>444000</v>
      </c>
      <c r="BI783" s="4">
        <f t="shared" si="312"/>
        <v>0</v>
      </c>
      <c r="BJ783" s="4">
        <f t="shared" si="312"/>
        <v>0</v>
      </c>
      <c r="BK783" s="4">
        <f t="shared" si="313"/>
        <v>0</v>
      </c>
      <c r="BL783" s="4">
        <f t="shared" si="313"/>
        <v>0</v>
      </c>
      <c r="BM783" s="4">
        <f t="shared" si="313"/>
        <v>0</v>
      </c>
      <c r="BN783" s="4">
        <f t="shared" si="313"/>
        <v>444000</v>
      </c>
      <c r="BO783" s="4">
        <f t="shared" si="316"/>
        <v>444000</v>
      </c>
      <c r="BP783" s="4">
        <f t="shared" si="315"/>
        <v>0</v>
      </c>
      <c r="BR783" s="4">
        <f t="shared" si="314"/>
        <v>30000</v>
      </c>
      <c r="BS783" s="4">
        <f>'დამტკ. ბიუჯ.'!H783</f>
        <v>30000</v>
      </c>
      <c r="BT783" s="4">
        <f>'დამტკ. საკუთ.'!H783</f>
        <v>0</v>
      </c>
      <c r="BU783" s="4">
        <f>'ცვლილ. ბიუჯ.'!I783</f>
        <v>0</v>
      </c>
      <c r="BV783" s="4">
        <f>'ცვლილ. საკუთ.'!I783</f>
        <v>0</v>
      </c>
      <c r="BW783" s="4">
        <f>'მთავრ. ფონდი'!I783</f>
        <v>0</v>
      </c>
      <c r="BX783" s="4">
        <f>'პრეზ. ფონდი'!I783</f>
        <v>0</v>
      </c>
      <c r="BY783" s="4">
        <f>'დაზუსტ. ნაერთი'!H783</f>
        <v>30000</v>
      </c>
      <c r="BZ783" s="4">
        <f>'დაზუსტ. ბიუჯ.'!H783</f>
        <v>30000</v>
      </c>
      <c r="CA783" s="4">
        <f>'დაზუსტ. საკუთ.'!H783</f>
        <v>0</v>
      </c>
    </row>
    <row r="784" spans="1:79" ht="15.75" thickTop="1" x14ac:dyDescent="0.25">
      <c r="A784" t="str">
        <f t="shared" si="300"/>
        <v>a</v>
      </c>
      <c r="B784" s="5"/>
      <c r="C784" s="6" t="s">
        <v>10</v>
      </c>
      <c r="D784" s="7">
        <f t="shared" si="301"/>
        <v>474000</v>
      </c>
      <c r="E784" s="7">
        <f t="shared" si="302"/>
        <v>474000</v>
      </c>
      <c r="F784" s="7">
        <f t="shared" si="303"/>
        <v>0</v>
      </c>
      <c r="G784" s="7">
        <f t="shared" si="303"/>
        <v>0</v>
      </c>
      <c r="H784" s="7">
        <f t="shared" si="303"/>
        <v>0</v>
      </c>
      <c r="I784" s="7">
        <f t="shared" si="303"/>
        <v>0</v>
      </c>
      <c r="J784" s="7">
        <f t="shared" si="304"/>
        <v>0</v>
      </c>
      <c r="K784" s="7">
        <f t="shared" si="304"/>
        <v>474000</v>
      </c>
      <c r="L784" s="7">
        <f t="shared" si="304"/>
        <v>474000</v>
      </c>
      <c r="M784" s="7">
        <f t="shared" si="304"/>
        <v>0</v>
      </c>
      <c r="O784" s="7">
        <f t="shared" si="305"/>
        <v>24000</v>
      </c>
      <c r="P784" s="7">
        <f>'დამტკ. ბიუჯ.'!E784</f>
        <v>24000</v>
      </c>
      <c r="Q784" s="7">
        <f>'დამტკ. საკუთ.'!E784</f>
        <v>0</v>
      </c>
      <c r="R784" s="7">
        <f>'ცვლილ. ბიუჯ.'!F784</f>
        <v>0</v>
      </c>
      <c r="S784" s="7">
        <f>'ცვლილ. საკუთ.'!F784</f>
        <v>0</v>
      </c>
      <c r="T784" s="7">
        <f>'მთავრ. ფონდი'!F784</f>
        <v>0</v>
      </c>
      <c r="U784" s="7">
        <f>'პრეზ. ფონდი'!F784</f>
        <v>0</v>
      </c>
      <c r="V784" s="7">
        <f>'დაზუსტ. ნაერთი'!E784</f>
        <v>24000</v>
      </c>
      <c r="W784" s="7">
        <f>'დაზუსტ. ბიუჯ.'!E784</f>
        <v>24000</v>
      </c>
      <c r="X784" s="7">
        <f>'დაზუსტ. საკუთ.'!E784</f>
        <v>0</v>
      </c>
      <c r="Z784" s="7">
        <f t="shared" si="306"/>
        <v>354000</v>
      </c>
      <c r="AA784" s="7">
        <f>'დამტკ. ბიუჯ.'!F784</f>
        <v>354000</v>
      </c>
      <c r="AB784" s="7">
        <f>'დამტკ. საკუთ.'!F784</f>
        <v>0</v>
      </c>
      <c r="AC784" s="7">
        <f>'ცვლილ. ბიუჯ.'!G784</f>
        <v>0</v>
      </c>
      <c r="AD784" s="7">
        <f>'ცვლილ. საკუთ.'!G784</f>
        <v>0</v>
      </c>
      <c r="AE784" s="7">
        <f>'მთავრ. ფონდი'!G784</f>
        <v>0</v>
      </c>
      <c r="AF784" s="7">
        <f>'პრეზ. ფონდი'!G784</f>
        <v>0</v>
      </c>
      <c r="AG784" s="7">
        <f>'დაზუსტ. ნაერთი'!F784</f>
        <v>354000</v>
      </c>
      <c r="AH784" s="7">
        <f>'დაზუსტ. ბიუჯ.'!F784</f>
        <v>354000</v>
      </c>
      <c r="AI784" s="7">
        <f>'დაზუსტ. საკუთ.'!F784</f>
        <v>0</v>
      </c>
      <c r="AK784" s="7">
        <f t="shared" si="307"/>
        <v>378000</v>
      </c>
      <c r="AL784" s="7">
        <f t="shared" si="308"/>
        <v>378000</v>
      </c>
      <c r="AM784" s="7">
        <f t="shared" si="309"/>
        <v>0</v>
      </c>
      <c r="AN784" s="7">
        <f t="shared" si="309"/>
        <v>0</v>
      </c>
      <c r="AO784" s="7">
        <f t="shared" si="309"/>
        <v>0</v>
      </c>
      <c r="AP784" s="7">
        <f t="shared" si="309"/>
        <v>0</v>
      </c>
      <c r="AQ784" s="7">
        <f t="shared" si="310"/>
        <v>0</v>
      </c>
      <c r="AR784" s="7">
        <f t="shared" si="310"/>
        <v>378000</v>
      </c>
      <c r="AS784" s="7">
        <f t="shared" si="310"/>
        <v>378000</v>
      </c>
      <c r="AT784" s="7">
        <f t="shared" si="310"/>
        <v>0</v>
      </c>
      <c r="AV784" s="7">
        <f t="shared" si="311"/>
        <v>66000</v>
      </c>
      <c r="AW784" s="7">
        <f>'დამტკ. ბიუჯ.'!G784</f>
        <v>66000</v>
      </c>
      <c r="AX784" s="7">
        <f>'დამტკ. საკუთ.'!G784</f>
        <v>0</v>
      </c>
      <c r="AY784" s="7">
        <f>'ცვლილ. ბიუჯ.'!H784</f>
        <v>0</v>
      </c>
      <c r="AZ784" s="7">
        <f>'ცვლილ. საკუთ.'!H784</f>
        <v>0</v>
      </c>
      <c r="BA784" s="7">
        <f>'მთავრ. ფონდი'!H784</f>
        <v>0</v>
      </c>
      <c r="BB784" s="7">
        <f>'პრეზ. ფონდი'!H784</f>
        <v>0</v>
      </c>
      <c r="BC784" s="7">
        <f>'დაზუსტ. ნაერთი'!G784</f>
        <v>66000</v>
      </c>
      <c r="BD784" s="7">
        <f>'დაზუსტ. ბიუჯ.'!G784</f>
        <v>66000</v>
      </c>
      <c r="BE784" s="7">
        <f>'დაზუსტ. საკუთ.'!G784</f>
        <v>0</v>
      </c>
      <c r="BG784" s="7">
        <f t="shared" si="312"/>
        <v>444000</v>
      </c>
      <c r="BH784" s="7">
        <f t="shared" si="312"/>
        <v>444000</v>
      </c>
      <c r="BI784" s="7">
        <f t="shared" si="312"/>
        <v>0</v>
      </c>
      <c r="BJ784" s="7">
        <f t="shared" si="312"/>
        <v>0</v>
      </c>
      <c r="BK784" s="7">
        <f t="shared" si="313"/>
        <v>0</v>
      </c>
      <c r="BL784" s="7">
        <f t="shared" si="313"/>
        <v>0</v>
      </c>
      <c r="BM784" s="7">
        <f t="shared" si="313"/>
        <v>0</v>
      </c>
      <c r="BN784" s="7">
        <f t="shared" si="313"/>
        <v>444000</v>
      </c>
      <c r="BO784" s="7">
        <f t="shared" si="316"/>
        <v>444000</v>
      </c>
      <c r="BP784" s="7">
        <f t="shared" si="315"/>
        <v>0</v>
      </c>
      <c r="BR784" s="7">
        <f t="shared" si="314"/>
        <v>30000</v>
      </c>
      <c r="BS784" s="7">
        <f>'დამტკ. ბიუჯ.'!H784</f>
        <v>30000</v>
      </c>
      <c r="BT784" s="7">
        <f>'დამტკ. საკუთ.'!H784</f>
        <v>0</v>
      </c>
      <c r="BU784" s="7">
        <f>'ცვლილ. ბიუჯ.'!I784</f>
        <v>0</v>
      </c>
      <c r="BV784" s="7">
        <f>'ცვლილ. საკუთ.'!I784</f>
        <v>0</v>
      </c>
      <c r="BW784" s="7">
        <f>'მთავრ. ფონდი'!I784</f>
        <v>0</v>
      </c>
      <c r="BX784" s="7">
        <f>'პრეზ. ფონდი'!I784</f>
        <v>0</v>
      </c>
      <c r="BY784" s="7">
        <f>'დაზუსტ. ნაერთი'!H784</f>
        <v>30000</v>
      </c>
      <c r="BZ784" s="7">
        <f>'დაზუსტ. ბიუჯ.'!H784</f>
        <v>30000</v>
      </c>
      <c r="CA784" s="7">
        <f>'დაზუსტ. საკუთ.'!H784</f>
        <v>0</v>
      </c>
    </row>
    <row r="785" spans="1:79" x14ac:dyDescent="0.25">
      <c r="A785" t="str">
        <f t="shared" si="300"/>
        <v>b</v>
      </c>
      <c r="B785" s="8"/>
      <c r="C785" s="9" t="s">
        <v>11</v>
      </c>
      <c r="D785" s="10">
        <f t="shared" si="301"/>
        <v>0</v>
      </c>
      <c r="E785" s="10">
        <f t="shared" si="302"/>
        <v>0</v>
      </c>
      <c r="F785" s="10">
        <f t="shared" si="303"/>
        <v>0</v>
      </c>
      <c r="G785" s="10">
        <f t="shared" si="303"/>
        <v>0</v>
      </c>
      <c r="H785" s="10">
        <f t="shared" si="303"/>
        <v>0</v>
      </c>
      <c r="I785" s="10">
        <f t="shared" si="303"/>
        <v>0</v>
      </c>
      <c r="J785" s="10">
        <f t="shared" si="304"/>
        <v>0</v>
      </c>
      <c r="K785" s="10">
        <f t="shared" si="304"/>
        <v>0</v>
      </c>
      <c r="L785" s="10">
        <f t="shared" si="304"/>
        <v>0</v>
      </c>
      <c r="M785" s="10">
        <f t="shared" si="304"/>
        <v>0</v>
      </c>
      <c r="O785" s="10">
        <f t="shared" si="305"/>
        <v>0</v>
      </c>
      <c r="P785" s="10">
        <f>'დამტკ. ბიუჯ.'!E785</f>
        <v>0</v>
      </c>
      <c r="Q785" s="10">
        <f>'დამტკ. საკუთ.'!E785</f>
        <v>0</v>
      </c>
      <c r="R785" s="10">
        <f>'ცვლილ. ბიუჯ.'!F785</f>
        <v>0</v>
      </c>
      <c r="S785" s="10">
        <f>'ცვლილ. საკუთ.'!F785</f>
        <v>0</v>
      </c>
      <c r="T785" s="10">
        <f>'მთავრ. ფონდი'!F785</f>
        <v>0</v>
      </c>
      <c r="U785" s="10">
        <f>'პრეზ. ფონდი'!F785</f>
        <v>0</v>
      </c>
      <c r="V785" s="10">
        <f>'დაზუსტ. ნაერთი'!E785</f>
        <v>0</v>
      </c>
      <c r="W785" s="10">
        <f>'დაზუსტ. ბიუჯ.'!E785</f>
        <v>0</v>
      </c>
      <c r="X785" s="10">
        <f>'დაზუსტ. საკუთ.'!E785</f>
        <v>0</v>
      </c>
      <c r="Z785" s="10">
        <f t="shared" si="306"/>
        <v>0</v>
      </c>
      <c r="AA785" s="10">
        <f>'დამტკ. ბიუჯ.'!F785</f>
        <v>0</v>
      </c>
      <c r="AB785" s="10">
        <f>'დამტკ. საკუთ.'!F785</f>
        <v>0</v>
      </c>
      <c r="AC785" s="10">
        <f>'ცვლილ. ბიუჯ.'!G785</f>
        <v>0</v>
      </c>
      <c r="AD785" s="10">
        <f>'ცვლილ. საკუთ.'!G785</f>
        <v>0</v>
      </c>
      <c r="AE785" s="10">
        <f>'მთავრ. ფონდი'!G785</f>
        <v>0</v>
      </c>
      <c r="AF785" s="10">
        <f>'პრეზ. ფონდი'!G785</f>
        <v>0</v>
      </c>
      <c r="AG785" s="10">
        <f>'დაზუსტ. ნაერთი'!F785</f>
        <v>0</v>
      </c>
      <c r="AH785" s="10">
        <f>'დაზუსტ. ბიუჯ.'!F785</f>
        <v>0</v>
      </c>
      <c r="AI785" s="10">
        <f>'დაზუსტ. საკუთ.'!F785</f>
        <v>0</v>
      </c>
      <c r="AK785" s="10">
        <f t="shared" si="307"/>
        <v>0</v>
      </c>
      <c r="AL785" s="10">
        <f t="shared" si="308"/>
        <v>0</v>
      </c>
      <c r="AM785" s="10">
        <f t="shared" si="309"/>
        <v>0</v>
      </c>
      <c r="AN785" s="10">
        <f t="shared" si="309"/>
        <v>0</v>
      </c>
      <c r="AO785" s="10">
        <f t="shared" si="309"/>
        <v>0</v>
      </c>
      <c r="AP785" s="10">
        <f t="shared" si="309"/>
        <v>0</v>
      </c>
      <c r="AQ785" s="10">
        <f t="shared" si="310"/>
        <v>0</v>
      </c>
      <c r="AR785" s="10">
        <f t="shared" si="310"/>
        <v>0</v>
      </c>
      <c r="AS785" s="10">
        <f t="shared" si="310"/>
        <v>0</v>
      </c>
      <c r="AT785" s="10">
        <f t="shared" si="310"/>
        <v>0</v>
      </c>
      <c r="AV785" s="10">
        <f t="shared" si="311"/>
        <v>0</v>
      </c>
      <c r="AW785" s="10">
        <f>'დამტკ. ბიუჯ.'!G785</f>
        <v>0</v>
      </c>
      <c r="AX785" s="10">
        <f>'დამტკ. საკუთ.'!G785</f>
        <v>0</v>
      </c>
      <c r="AY785" s="10">
        <f>'ცვლილ. ბიუჯ.'!H785</f>
        <v>0</v>
      </c>
      <c r="AZ785" s="10">
        <f>'ცვლილ. საკუთ.'!H785</f>
        <v>0</v>
      </c>
      <c r="BA785" s="10">
        <f>'მთავრ. ფონდი'!H785</f>
        <v>0</v>
      </c>
      <c r="BB785" s="10">
        <f>'პრეზ. ფონდი'!H785</f>
        <v>0</v>
      </c>
      <c r="BC785" s="10">
        <f>'დაზუსტ. ნაერთი'!G785</f>
        <v>0</v>
      </c>
      <c r="BD785" s="10">
        <f>'დაზუსტ. ბიუჯ.'!G785</f>
        <v>0</v>
      </c>
      <c r="BE785" s="10">
        <f>'დაზუსტ. საკუთ.'!G785</f>
        <v>0</v>
      </c>
      <c r="BG785" s="10">
        <f t="shared" si="312"/>
        <v>0</v>
      </c>
      <c r="BH785" s="10">
        <f t="shared" si="312"/>
        <v>0</v>
      </c>
      <c r="BI785" s="10">
        <f t="shared" si="312"/>
        <v>0</v>
      </c>
      <c r="BJ785" s="10">
        <f t="shared" si="312"/>
        <v>0</v>
      </c>
      <c r="BK785" s="10">
        <f t="shared" si="313"/>
        <v>0</v>
      </c>
      <c r="BL785" s="10">
        <f t="shared" si="313"/>
        <v>0</v>
      </c>
      <c r="BM785" s="10">
        <f t="shared" si="313"/>
        <v>0</v>
      </c>
      <c r="BN785" s="10">
        <f t="shared" si="313"/>
        <v>0</v>
      </c>
      <c r="BO785" s="10">
        <f t="shared" si="316"/>
        <v>0</v>
      </c>
      <c r="BP785" s="10">
        <f t="shared" si="315"/>
        <v>0</v>
      </c>
      <c r="BR785" s="10">
        <f t="shared" si="314"/>
        <v>0</v>
      </c>
      <c r="BS785" s="10">
        <f>'დამტკ. ბიუჯ.'!H785</f>
        <v>0</v>
      </c>
      <c r="BT785" s="10">
        <f>'დამტკ. საკუთ.'!H785</f>
        <v>0</v>
      </c>
      <c r="BU785" s="10">
        <f>'ცვლილ. ბიუჯ.'!I785</f>
        <v>0</v>
      </c>
      <c r="BV785" s="10">
        <f>'ცვლილ. საკუთ.'!I785</f>
        <v>0</v>
      </c>
      <c r="BW785" s="10">
        <f>'მთავრ. ფონდი'!I785</f>
        <v>0</v>
      </c>
      <c r="BX785" s="10">
        <f>'პრეზ. ფონდი'!I785</f>
        <v>0</v>
      </c>
      <c r="BY785" s="10">
        <f>'დაზუსტ. ნაერთი'!H785</f>
        <v>0</v>
      </c>
      <c r="BZ785" s="10">
        <f>'დაზუსტ. ბიუჯ.'!H785</f>
        <v>0</v>
      </c>
      <c r="CA785" s="10">
        <f>'დაზუსტ. საკუთ.'!H785</f>
        <v>0</v>
      </c>
    </row>
    <row r="786" spans="1:79" x14ac:dyDescent="0.25">
      <c r="A786" t="str">
        <f t="shared" si="300"/>
        <v>a</v>
      </c>
      <c r="B786" s="8"/>
      <c r="C786" s="9" t="s">
        <v>12</v>
      </c>
      <c r="D786" s="10">
        <f t="shared" si="301"/>
        <v>95000</v>
      </c>
      <c r="E786" s="10">
        <f t="shared" si="302"/>
        <v>95000</v>
      </c>
      <c r="F786" s="10">
        <f t="shared" si="303"/>
        <v>0</v>
      </c>
      <c r="G786" s="10">
        <f t="shared" si="303"/>
        <v>0</v>
      </c>
      <c r="H786" s="10">
        <f t="shared" si="303"/>
        <v>0</v>
      </c>
      <c r="I786" s="10">
        <f t="shared" si="303"/>
        <v>0</v>
      </c>
      <c r="J786" s="10">
        <f t="shared" si="304"/>
        <v>0</v>
      </c>
      <c r="K786" s="10">
        <f t="shared" si="304"/>
        <v>95000</v>
      </c>
      <c r="L786" s="10">
        <f t="shared" si="304"/>
        <v>95000</v>
      </c>
      <c r="M786" s="10">
        <f t="shared" si="304"/>
        <v>0</v>
      </c>
      <c r="O786" s="10">
        <f t="shared" si="305"/>
        <v>24000</v>
      </c>
      <c r="P786" s="10">
        <f>'დამტკ. ბიუჯ.'!E786</f>
        <v>24000</v>
      </c>
      <c r="Q786" s="10">
        <f>'დამტკ. საკუთ.'!E786</f>
        <v>0</v>
      </c>
      <c r="R786" s="10">
        <f>'ცვლილ. ბიუჯ.'!F786</f>
        <v>0</v>
      </c>
      <c r="S786" s="10">
        <f>'ცვლილ. საკუთ.'!F786</f>
        <v>0</v>
      </c>
      <c r="T786" s="10">
        <f>'მთავრ. ფონდი'!F786</f>
        <v>0</v>
      </c>
      <c r="U786" s="10">
        <f>'პრეზ. ფონდი'!F786</f>
        <v>0</v>
      </c>
      <c r="V786" s="10">
        <f>'დაზუსტ. ნაერთი'!E786</f>
        <v>24000</v>
      </c>
      <c r="W786" s="10">
        <f>'დაზუსტ. ბიუჯ.'!E786</f>
        <v>24000</v>
      </c>
      <c r="X786" s="10">
        <f>'დაზუსტ. საკუთ.'!E786</f>
        <v>0</v>
      </c>
      <c r="Z786" s="10">
        <f t="shared" si="306"/>
        <v>24000</v>
      </c>
      <c r="AA786" s="10">
        <f>'დამტკ. ბიუჯ.'!F786</f>
        <v>24000</v>
      </c>
      <c r="AB786" s="10">
        <f>'დამტკ. საკუთ.'!F786</f>
        <v>0</v>
      </c>
      <c r="AC786" s="10">
        <f>'ცვლილ. ბიუჯ.'!G786</f>
        <v>0</v>
      </c>
      <c r="AD786" s="10">
        <f>'ცვლილ. საკუთ.'!G786</f>
        <v>0</v>
      </c>
      <c r="AE786" s="10">
        <f>'მთავრ. ფონდი'!G786</f>
        <v>0</v>
      </c>
      <c r="AF786" s="10">
        <f>'პრეზ. ფონდი'!G786</f>
        <v>0</v>
      </c>
      <c r="AG786" s="10">
        <f>'დაზუსტ. ნაერთი'!F786</f>
        <v>24000</v>
      </c>
      <c r="AH786" s="10">
        <f>'დაზუსტ. ბიუჯ.'!F786</f>
        <v>24000</v>
      </c>
      <c r="AI786" s="10">
        <f>'დაზუსტ. საკუთ.'!F786</f>
        <v>0</v>
      </c>
      <c r="AK786" s="10">
        <f t="shared" si="307"/>
        <v>48000</v>
      </c>
      <c r="AL786" s="10">
        <f t="shared" si="308"/>
        <v>48000</v>
      </c>
      <c r="AM786" s="10">
        <f t="shared" si="309"/>
        <v>0</v>
      </c>
      <c r="AN786" s="10">
        <f t="shared" si="309"/>
        <v>0</v>
      </c>
      <c r="AO786" s="10">
        <f t="shared" si="309"/>
        <v>0</v>
      </c>
      <c r="AP786" s="10">
        <f t="shared" si="309"/>
        <v>0</v>
      </c>
      <c r="AQ786" s="10">
        <f t="shared" si="310"/>
        <v>0</v>
      </c>
      <c r="AR786" s="10">
        <f t="shared" si="310"/>
        <v>48000</v>
      </c>
      <c r="AS786" s="10">
        <f t="shared" si="310"/>
        <v>48000</v>
      </c>
      <c r="AT786" s="10">
        <f t="shared" si="310"/>
        <v>0</v>
      </c>
      <c r="AV786" s="10">
        <f t="shared" si="311"/>
        <v>24000</v>
      </c>
      <c r="AW786" s="10">
        <f>'დამტკ. ბიუჯ.'!G786</f>
        <v>24000</v>
      </c>
      <c r="AX786" s="10">
        <f>'დამტკ. საკუთ.'!G786</f>
        <v>0</v>
      </c>
      <c r="AY786" s="10">
        <f>'ცვლილ. ბიუჯ.'!H786</f>
        <v>0</v>
      </c>
      <c r="AZ786" s="10">
        <f>'ცვლილ. საკუთ.'!H786</f>
        <v>0</v>
      </c>
      <c r="BA786" s="10">
        <f>'მთავრ. ფონდი'!H786</f>
        <v>0</v>
      </c>
      <c r="BB786" s="10">
        <f>'პრეზ. ფონდი'!H786</f>
        <v>0</v>
      </c>
      <c r="BC786" s="10">
        <f>'დაზუსტ. ნაერთი'!G786</f>
        <v>24000</v>
      </c>
      <c r="BD786" s="10">
        <f>'დაზუსტ. ბიუჯ.'!G786</f>
        <v>24000</v>
      </c>
      <c r="BE786" s="10">
        <f>'დაზუსტ. საკუთ.'!G786</f>
        <v>0</v>
      </c>
      <c r="BG786" s="10">
        <f t="shared" si="312"/>
        <v>72000</v>
      </c>
      <c r="BH786" s="10">
        <f t="shared" si="312"/>
        <v>72000</v>
      </c>
      <c r="BI786" s="10">
        <f t="shared" si="312"/>
        <v>0</v>
      </c>
      <c r="BJ786" s="10">
        <f t="shared" si="312"/>
        <v>0</v>
      </c>
      <c r="BK786" s="10">
        <f t="shared" si="313"/>
        <v>0</v>
      </c>
      <c r="BL786" s="10">
        <f t="shared" si="313"/>
        <v>0</v>
      </c>
      <c r="BM786" s="10">
        <f t="shared" si="313"/>
        <v>0</v>
      </c>
      <c r="BN786" s="10">
        <f t="shared" si="313"/>
        <v>72000</v>
      </c>
      <c r="BO786" s="10">
        <f t="shared" si="316"/>
        <v>72000</v>
      </c>
      <c r="BP786" s="10">
        <f t="shared" si="315"/>
        <v>0</v>
      </c>
      <c r="BR786" s="10">
        <f t="shared" si="314"/>
        <v>23000</v>
      </c>
      <c r="BS786" s="10">
        <f>'დამტკ. ბიუჯ.'!H786</f>
        <v>23000</v>
      </c>
      <c r="BT786" s="10">
        <f>'დამტკ. საკუთ.'!H786</f>
        <v>0</v>
      </c>
      <c r="BU786" s="10">
        <f>'ცვლილ. ბიუჯ.'!I786</f>
        <v>0</v>
      </c>
      <c r="BV786" s="10">
        <f>'ცვლილ. საკუთ.'!I786</f>
        <v>0</v>
      </c>
      <c r="BW786" s="10">
        <f>'მთავრ. ფონდი'!I786</f>
        <v>0</v>
      </c>
      <c r="BX786" s="10">
        <f>'პრეზ. ფონდი'!I786</f>
        <v>0</v>
      </c>
      <c r="BY786" s="10">
        <f>'დაზუსტ. ნაერთი'!H786</f>
        <v>23000</v>
      </c>
      <c r="BZ786" s="10">
        <f>'დაზუსტ. ბიუჯ.'!H786</f>
        <v>23000</v>
      </c>
      <c r="CA786" s="10">
        <f>'დაზუსტ. საკუთ.'!H786</f>
        <v>0</v>
      </c>
    </row>
    <row r="787" spans="1:79" x14ac:dyDescent="0.25">
      <c r="A787" t="str">
        <f t="shared" si="300"/>
        <v>b</v>
      </c>
      <c r="B787" s="8"/>
      <c r="C787" s="9" t="s">
        <v>13</v>
      </c>
      <c r="D787" s="10">
        <f t="shared" si="301"/>
        <v>0</v>
      </c>
      <c r="E787" s="10">
        <f t="shared" si="302"/>
        <v>0</v>
      </c>
      <c r="F787" s="10">
        <f t="shared" si="303"/>
        <v>0</v>
      </c>
      <c r="G787" s="10">
        <f t="shared" si="303"/>
        <v>0</v>
      </c>
      <c r="H787" s="10">
        <f t="shared" si="303"/>
        <v>0</v>
      </c>
      <c r="I787" s="10">
        <f t="shared" si="303"/>
        <v>0</v>
      </c>
      <c r="J787" s="10">
        <f t="shared" si="304"/>
        <v>0</v>
      </c>
      <c r="K787" s="10">
        <f t="shared" si="304"/>
        <v>0</v>
      </c>
      <c r="L787" s="10">
        <f t="shared" si="304"/>
        <v>0</v>
      </c>
      <c r="M787" s="10">
        <f t="shared" si="304"/>
        <v>0</v>
      </c>
      <c r="O787" s="10">
        <f t="shared" si="305"/>
        <v>0</v>
      </c>
      <c r="P787" s="10">
        <f>'დამტკ. ბიუჯ.'!E787</f>
        <v>0</v>
      </c>
      <c r="Q787" s="10">
        <f>'დამტკ. საკუთ.'!E787</f>
        <v>0</v>
      </c>
      <c r="R787" s="10">
        <f>'ცვლილ. ბიუჯ.'!F787</f>
        <v>0</v>
      </c>
      <c r="S787" s="10">
        <f>'ცვლილ. საკუთ.'!F787</f>
        <v>0</v>
      </c>
      <c r="T787" s="10">
        <f>'მთავრ. ფონდი'!F787</f>
        <v>0</v>
      </c>
      <c r="U787" s="10">
        <f>'პრეზ. ფონდი'!F787</f>
        <v>0</v>
      </c>
      <c r="V787" s="10">
        <f>'დაზუსტ. ნაერთი'!E787</f>
        <v>0</v>
      </c>
      <c r="W787" s="10">
        <f>'დაზუსტ. ბიუჯ.'!E787</f>
        <v>0</v>
      </c>
      <c r="X787" s="10">
        <f>'დაზუსტ. საკუთ.'!E787</f>
        <v>0</v>
      </c>
      <c r="Z787" s="10">
        <f t="shared" si="306"/>
        <v>0</v>
      </c>
      <c r="AA787" s="10">
        <f>'დამტკ. ბიუჯ.'!F787</f>
        <v>0</v>
      </c>
      <c r="AB787" s="10">
        <f>'დამტკ. საკუთ.'!F787</f>
        <v>0</v>
      </c>
      <c r="AC787" s="10">
        <f>'ცვლილ. ბიუჯ.'!G787</f>
        <v>0</v>
      </c>
      <c r="AD787" s="10">
        <f>'ცვლილ. საკუთ.'!G787</f>
        <v>0</v>
      </c>
      <c r="AE787" s="10">
        <f>'მთავრ. ფონდი'!G787</f>
        <v>0</v>
      </c>
      <c r="AF787" s="10">
        <f>'პრეზ. ფონდი'!G787</f>
        <v>0</v>
      </c>
      <c r="AG787" s="10">
        <f>'დაზუსტ. ნაერთი'!F787</f>
        <v>0</v>
      </c>
      <c r="AH787" s="10">
        <f>'დაზუსტ. ბიუჯ.'!F787</f>
        <v>0</v>
      </c>
      <c r="AI787" s="10">
        <f>'დაზუსტ. საკუთ.'!F787</f>
        <v>0</v>
      </c>
      <c r="AK787" s="10">
        <f t="shared" si="307"/>
        <v>0</v>
      </c>
      <c r="AL787" s="10">
        <f t="shared" si="308"/>
        <v>0</v>
      </c>
      <c r="AM787" s="10">
        <f t="shared" si="309"/>
        <v>0</v>
      </c>
      <c r="AN787" s="10">
        <f t="shared" si="309"/>
        <v>0</v>
      </c>
      <c r="AO787" s="10">
        <f t="shared" si="309"/>
        <v>0</v>
      </c>
      <c r="AP787" s="10">
        <f t="shared" si="309"/>
        <v>0</v>
      </c>
      <c r="AQ787" s="10">
        <f t="shared" si="310"/>
        <v>0</v>
      </c>
      <c r="AR787" s="10">
        <f t="shared" si="310"/>
        <v>0</v>
      </c>
      <c r="AS787" s="10">
        <f t="shared" si="310"/>
        <v>0</v>
      </c>
      <c r="AT787" s="10">
        <f t="shared" si="310"/>
        <v>0</v>
      </c>
      <c r="AV787" s="10">
        <f t="shared" si="311"/>
        <v>0</v>
      </c>
      <c r="AW787" s="10">
        <f>'დამტკ. ბიუჯ.'!G787</f>
        <v>0</v>
      </c>
      <c r="AX787" s="10">
        <f>'დამტკ. საკუთ.'!G787</f>
        <v>0</v>
      </c>
      <c r="AY787" s="10">
        <f>'ცვლილ. ბიუჯ.'!H787</f>
        <v>0</v>
      </c>
      <c r="AZ787" s="10">
        <f>'ცვლილ. საკუთ.'!H787</f>
        <v>0</v>
      </c>
      <c r="BA787" s="10">
        <f>'მთავრ. ფონდი'!H787</f>
        <v>0</v>
      </c>
      <c r="BB787" s="10">
        <f>'პრეზ. ფონდი'!H787</f>
        <v>0</v>
      </c>
      <c r="BC787" s="10">
        <f>'დაზუსტ. ნაერთი'!G787</f>
        <v>0</v>
      </c>
      <c r="BD787" s="10">
        <f>'დაზუსტ. ბიუჯ.'!G787</f>
        <v>0</v>
      </c>
      <c r="BE787" s="10">
        <f>'დაზუსტ. საკუთ.'!G787</f>
        <v>0</v>
      </c>
      <c r="BG787" s="10">
        <f t="shared" si="312"/>
        <v>0</v>
      </c>
      <c r="BH787" s="10">
        <f t="shared" si="312"/>
        <v>0</v>
      </c>
      <c r="BI787" s="10">
        <f t="shared" si="312"/>
        <v>0</v>
      </c>
      <c r="BJ787" s="10">
        <f t="shared" si="312"/>
        <v>0</v>
      </c>
      <c r="BK787" s="10">
        <f t="shared" si="313"/>
        <v>0</v>
      </c>
      <c r="BL787" s="10">
        <f t="shared" si="313"/>
        <v>0</v>
      </c>
      <c r="BM787" s="10">
        <f t="shared" si="313"/>
        <v>0</v>
      </c>
      <c r="BN787" s="10">
        <f t="shared" si="313"/>
        <v>0</v>
      </c>
      <c r="BO787" s="10">
        <f t="shared" si="316"/>
        <v>0</v>
      </c>
      <c r="BP787" s="10">
        <f t="shared" si="315"/>
        <v>0</v>
      </c>
      <c r="BR787" s="10">
        <f t="shared" si="314"/>
        <v>0</v>
      </c>
      <c r="BS787" s="10">
        <f>'დამტკ. ბიუჯ.'!H787</f>
        <v>0</v>
      </c>
      <c r="BT787" s="10">
        <f>'დამტკ. საკუთ.'!H787</f>
        <v>0</v>
      </c>
      <c r="BU787" s="10">
        <f>'ცვლილ. ბიუჯ.'!I787</f>
        <v>0</v>
      </c>
      <c r="BV787" s="10">
        <f>'ცვლილ. საკუთ.'!I787</f>
        <v>0</v>
      </c>
      <c r="BW787" s="10">
        <f>'მთავრ. ფონდი'!I787</f>
        <v>0</v>
      </c>
      <c r="BX787" s="10">
        <f>'პრეზ. ფონდი'!I787</f>
        <v>0</v>
      </c>
      <c r="BY787" s="10">
        <f>'დაზუსტ. ნაერთი'!H787</f>
        <v>0</v>
      </c>
      <c r="BZ787" s="10">
        <f>'დაზუსტ. ბიუჯ.'!H787</f>
        <v>0</v>
      </c>
      <c r="CA787" s="10">
        <f>'დაზუსტ. საკუთ.'!H787</f>
        <v>0</v>
      </c>
    </row>
    <row r="788" spans="1:79" x14ac:dyDescent="0.25">
      <c r="A788" t="str">
        <f t="shared" si="300"/>
        <v>b</v>
      </c>
      <c r="B788" s="8"/>
      <c r="C788" s="9" t="s">
        <v>14</v>
      </c>
      <c r="D788" s="10">
        <f t="shared" si="301"/>
        <v>0</v>
      </c>
      <c r="E788" s="10">
        <f t="shared" si="302"/>
        <v>0</v>
      </c>
      <c r="F788" s="10">
        <f t="shared" si="303"/>
        <v>0</v>
      </c>
      <c r="G788" s="10">
        <f t="shared" si="303"/>
        <v>0</v>
      </c>
      <c r="H788" s="10">
        <f t="shared" si="303"/>
        <v>0</v>
      </c>
      <c r="I788" s="10">
        <f t="shared" si="303"/>
        <v>0</v>
      </c>
      <c r="J788" s="10">
        <f t="shared" si="304"/>
        <v>0</v>
      </c>
      <c r="K788" s="10">
        <f t="shared" si="304"/>
        <v>0</v>
      </c>
      <c r="L788" s="10">
        <f t="shared" si="304"/>
        <v>0</v>
      </c>
      <c r="M788" s="10">
        <f t="shared" si="304"/>
        <v>0</v>
      </c>
      <c r="O788" s="10">
        <f t="shared" si="305"/>
        <v>0</v>
      </c>
      <c r="P788" s="10">
        <f>'დამტკ. ბიუჯ.'!E788</f>
        <v>0</v>
      </c>
      <c r="Q788" s="10">
        <f>'დამტკ. საკუთ.'!E788</f>
        <v>0</v>
      </c>
      <c r="R788" s="10">
        <f>'ცვლილ. ბიუჯ.'!F788</f>
        <v>0</v>
      </c>
      <c r="S788" s="10">
        <f>'ცვლილ. საკუთ.'!F788</f>
        <v>0</v>
      </c>
      <c r="T788" s="10">
        <f>'მთავრ. ფონდი'!F788</f>
        <v>0</v>
      </c>
      <c r="U788" s="10">
        <f>'პრეზ. ფონდი'!F788</f>
        <v>0</v>
      </c>
      <c r="V788" s="10">
        <f>'დაზუსტ. ნაერთი'!E788</f>
        <v>0</v>
      </c>
      <c r="W788" s="10">
        <f>'დაზუსტ. ბიუჯ.'!E788</f>
        <v>0</v>
      </c>
      <c r="X788" s="10">
        <f>'დაზუსტ. საკუთ.'!E788</f>
        <v>0</v>
      </c>
      <c r="Z788" s="10">
        <f t="shared" si="306"/>
        <v>0</v>
      </c>
      <c r="AA788" s="10">
        <f>'დამტკ. ბიუჯ.'!F788</f>
        <v>0</v>
      </c>
      <c r="AB788" s="10">
        <f>'დამტკ. საკუთ.'!F788</f>
        <v>0</v>
      </c>
      <c r="AC788" s="10">
        <f>'ცვლილ. ბიუჯ.'!G788</f>
        <v>0</v>
      </c>
      <c r="AD788" s="10">
        <f>'ცვლილ. საკუთ.'!G788</f>
        <v>0</v>
      </c>
      <c r="AE788" s="10">
        <f>'მთავრ. ფონდი'!G788</f>
        <v>0</v>
      </c>
      <c r="AF788" s="10">
        <f>'პრეზ. ფონდი'!G788</f>
        <v>0</v>
      </c>
      <c r="AG788" s="10">
        <f>'დაზუსტ. ნაერთი'!F788</f>
        <v>0</v>
      </c>
      <c r="AH788" s="10">
        <f>'დაზუსტ. ბიუჯ.'!F788</f>
        <v>0</v>
      </c>
      <c r="AI788" s="10">
        <f>'დაზუსტ. საკუთ.'!F788</f>
        <v>0</v>
      </c>
      <c r="AK788" s="10">
        <f t="shared" si="307"/>
        <v>0</v>
      </c>
      <c r="AL788" s="10">
        <f t="shared" si="308"/>
        <v>0</v>
      </c>
      <c r="AM788" s="10">
        <f t="shared" si="309"/>
        <v>0</v>
      </c>
      <c r="AN788" s="10">
        <f t="shared" si="309"/>
        <v>0</v>
      </c>
      <c r="AO788" s="10">
        <f t="shared" si="309"/>
        <v>0</v>
      </c>
      <c r="AP788" s="10">
        <f t="shared" si="309"/>
        <v>0</v>
      </c>
      <c r="AQ788" s="10">
        <f t="shared" si="310"/>
        <v>0</v>
      </c>
      <c r="AR788" s="10">
        <f t="shared" si="310"/>
        <v>0</v>
      </c>
      <c r="AS788" s="10">
        <f t="shared" si="310"/>
        <v>0</v>
      </c>
      <c r="AT788" s="10">
        <f t="shared" si="310"/>
        <v>0</v>
      </c>
      <c r="AV788" s="10">
        <f t="shared" si="311"/>
        <v>0</v>
      </c>
      <c r="AW788" s="10">
        <f>'დამტკ. ბიუჯ.'!G788</f>
        <v>0</v>
      </c>
      <c r="AX788" s="10">
        <f>'დამტკ. საკუთ.'!G788</f>
        <v>0</v>
      </c>
      <c r="AY788" s="10">
        <f>'ცვლილ. ბიუჯ.'!H788</f>
        <v>0</v>
      </c>
      <c r="AZ788" s="10">
        <f>'ცვლილ. საკუთ.'!H788</f>
        <v>0</v>
      </c>
      <c r="BA788" s="10">
        <f>'მთავრ. ფონდი'!H788</f>
        <v>0</v>
      </c>
      <c r="BB788" s="10">
        <f>'პრეზ. ფონდი'!H788</f>
        <v>0</v>
      </c>
      <c r="BC788" s="10">
        <f>'დაზუსტ. ნაერთი'!G788</f>
        <v>0</v>
      </c>
      <c r="BD788" s="10">
        <f>'დაზუსტ. ბიუჯ.'!G788</f>
        <v>0</v>
      </c>
      <c r="BE788" s="10">
        <f>'დაზუსტ. საკუთ.'!G788</f>
        <v>0</v>
      </c>
      <c r="BG788" s="10">
        <f t="shared" si="312"/>
        <v>0</v>
      </c>
      <c r="BH788" s="10">
        <f t="shared" si="312"/>
        <v>0</v>
      </c>
      <c r="BI788" s="10">
        <f t="shared" si="312"/>
        <v>0</v>
      </c>
      <c r="BJ788" s="10">
        <f t="shared" si="312"/>
        <v>0</v>
      </c>
      <c r="BK788" s="10">
        <f t="shared" si="313"/>
        <v>0</v>
      </c>
      <c r="BL788" s="10">
        <f t="shared" si="313"/>
        <v>0</v>
      </c>
      <c r="BM788" s="10">
        <f t="shared" si="313"/>
        <v>0</v>
      </c>
      <c r="BN788" s="10">
        <f t="shared" si="313"/>
        <v>0</v>
      </c>
      <c r="BO788" s="10">
        <f t="shared" si="316"/>
        <v>0</v>
      </c>
      <c r="BP788" s="10">
        <f t="shared" si="315"/>
        <v>0</v>
      </c>
      <c r="BR788" s="10">
        <f t="shared" si="314"/>
        <v>0</v>
      </c>
      <c r="BS788" s="10">
        <f>'დამტკ. ბიუჯ.'!H788</f>
        <v>0</v>
      </c>
      <c r="BT788" s="10">
        <f>'დამტკ. საკუთ.'!H788</f>
        <v>0</v>
      </c>
      <c r="BU788" s="10">
        <f>'ცვლილ. ბიუჯ.'!I788</f>
        <v>0</v>
      </c>
      <c r="BV788" s="10">
        <f>'ცვლილ. საკუთ.'!I788</f>
        <v>0</v>
      </c>
      <c r="BW788" s="10">
        <f>'მთავრ. ფონდი'!I788</f>
        <v>0</v>
      </c>
      <c r="BX788" s="10">
        <f>'პრეზ. ფონდი'!I788</f>
        <v>0</v>
      </c>
      <c r="BY788" s="10">
        <f>'დაზუსტ. ნაერთი'!H788</f>
        <v>0</v>
      </c>
      <c r="BZ788" s="10">
        <f>'დაზუსტ. ბიუჯ.'!H788</f>
        <v>0</v>
      </c>
      <c r="CA788" s="10">
        <f>'დაზუსტ. საკუთ.'!H788</f>
        <v>0</v>
      </c>
    </row>
    <row r="789" spans="1:79" x14ac:dyDescent="0.25">
      <c r="A789" t="str">
        <f t="shared" si="300"/>
        <v>b</v>
      </c>
      <c r="B789" s="8"/>
      <c r="C789" s="9" t="s">
        <v>15</v>
      </c>
      <c r="D789" s="10">
        <f t="shared" si="301"/>
        <v>0</v>
      </c>
      <c r="E789" s="10">
        <f t="shared" si="302"/>
        <v>0</v>
      </c>
      <c r="F789" s="10">
        <f t="shared" si="303"/>
        <v>0</v>
      </c>
      <c r="G789" s="10">
        <f t="shared" si="303"/>
        <v>0</v>
      </c>
      <c r="H789" s="10">
        <f t="shared" si="303"/>
        <v>0</v>
      </c>
      <c r="I789" s="10">
        <f t="shared" si="303"/>
        <v>0</v>
      </c>
      <c r="J789" s="10">
        <f t="shared" si="304"/>
        <v>0</v>
      </c>
      <c r="K789" s="10">
        <f t="shared" si="304"/>
        <v>0</v>
      </c>
      <c r="L789" s="10">
        <f t="shared" si="304"/>
        <v>0</v>
      </c>
      <c r="M789" s="10">
        <f t="shared" si="304"/>
        <v>0</v>
      </c>
      <c r="O789" s="10">
        <f t="shared" si="305"/>
        <v>0</v>
      </c>
      <c r="P789" s="10">
        <f>'დამტკ. ბიუჯ.'!E789</f>
        <v>0</v>
      </c>
      <c r="Q789" s="10">
        <f>'დამტკ. საკუთ.'!E789</f>
        <v>0</v>
      </c>
      <c r="R789" s="10">
        <f>'ცვლილ. ბიუჯ.'!F789</f>
        <v>0</v>
      </c>
      <c r="S789" s="10">
        <f>'ცვლილ. საკუთ.'!F789</f>
        <v>0</v>
      </c>
      <c r="T789" s="10">
        <f>'მთავრ. ფონდი'!F789</f>
        <v>0</v>
      </c>
      <c r="U789" s="10">
        <f>'პრეზ. ფონდი'!F789</f>
        <v>0</v>
      </c>
      <c r="V789" s="10">
        <f>'დაზუსტ. ნაერთი'!E789</f>
        <v>0</v>
      </c>
      <c r="W789" s="10">
        <f>'დაზუსტ. ბიუჯ.'!E789</f>
        <v>0</v>
      </c>
      <c r="X789" s="10">
        <f>'დაზუსტ. საკუთ.'!E789</f>
        <v>0</v>
      </c>
      <c r="Z789" s="10">
        <f t="shared" si="306"/>
        <v>0</v>
      </c>
      <c r="AA789" s="10">
        <f>'დამტკ. ბიუჯ.'!F789</f>
        <v>0</v>
      </c>
      <c r="AB789" s="10">
        <f>'დამტკ. საკუთ.'!F789</f>
        <v>0</v>
      </c>
      <c r="AC789" s="10">
        <f>'ცვლილ. ბიუჯ.'!G789</f>
        <v>0</v>
      </c>
      <c r="AD789" s="10">
        <f>'ცვლილ. საკუთ.'!G789</f>
        <v>0</v>
      </c>
      <c r="AE789" s="10">
        <f>'მთავრ. ფონდი'!G789</f>
        <v>0</v>
      </c>
      <c r="AF789" s="10">
        <f>'პრეზ. ფონდი'!G789</f>
        <v>0</v>
      </c>
      <c r="AG789" s="10">
        <f>'დაზუსტ. ნაერთი'!F789</f>
        <v>0</v>
      </c>
      <c r="AH789" s="10">
        <f>'დაზუსტ. ბიუჯ.'!F789</f>
        <v>0</v>
      </c>
      <c r="AI789" s="10">
        <f>'დაზუსტ. საკუთ.'!F789</f>
        <v>0</v>
      </c>
      <c r="AK789" s="10">
        <f t="shared" si="307"/>
        <v>0</v>
      </c>
      <c r="AL789" s="10">
        <f t="shared" si="308"/>
        <v>0</v>
      </c>
      <c r="AM789" s="10">
        <f t="shared" si="309"/>
        <v>0</v>
      </c>
      <c r="AN789" s="10">
        <f t="shared" si="309"/>
        <v>0</v>
      </c>
      <c r="AO789" s="10">
        <f t="shared" si="309"/>
        <v>0</v>
      </c>
      <c r="AP789" s="10">
        <f t="shared" si="309"/>
        <v>0</v>
      </c>
      <c r="AQ789" s="10">
        <f t="shared" si="310"/>
        <v>0</v>
      </c>
      <c r="AR789" s="10">
        <f t="shared" si="310"/>
        <v>0</v>
      </c>
      <c r="AS789" s="10">
        <f t="shared" si="310"/>
        <v>0</v>
      </c>
      <c r="AT789" s="10">
        <f t="shared" si="310"/>
        <v>0</v>
      </c>
      <c r="AV789" s="10">
        <f t="shared" si="311"/>
        <v>0</v>
      </c>
      <c r="AW789" s="10">
        <f>'დამტკ. ბიუჯ.'!G789</f>
        <v>0</v>
      </c>
      <c r="AX789" s="10">
        <f>'დამტკ. საკუთ.'!G789</f>
        <v>0</v>
      </c>
      <c r="AY789" s="10">
        <f>'ცვლილ. ბიუჯ.'!H789</f>
        <v>0</v>
      </c>
      <c r="AZ789" s="10">
        <f>'ცვლილ. საკუთ.'!H789</f>
        <v>0</v>
      </c>
      <c r="BA789" s="10">
        <f>'მთავრ. ფონდი'!H789</f>
        <v>0</v>
      </c>
      <c r="BB789" s="10">
        <f>'პრეზ. ფონდი'!H789</f>
        <v>0</v>
      </c>
      <c r="BC789" s="10">
        <f>'დაზუსტ. ნაერთი'!G789</f>
        <v>0</v>
      </c>
      <c r="BD789" s="10">
        <f>'დაზუსტ. ბიუჯ.'!G789</f>
        <v>0</v>
      </c>
      <c r="BE789" s="10">
        <f>'დაზუსტ. საკუთ.'!G789</f>
        <v>0</v>
      </c>
      <c r="BG789" s="10">
        <f t="shared" si="312"/>
        <v>0</v>
      </c>
      <c r="BH789" s="10">
        <f t="shared" si="312"/>
        <v>0</v>
      </c>
      <c r="BI789" s="10">
        <f t="shared" si="312"/>
        <v>0</v>
      </c>
      <c r="BJ789" s="10">
        <f t="shared" si="312"/>
        <v>0</v>
      </c>
      <c r="BK789" s="10">
        <f t="shared" si="313"/>
        <v>0</v>
      </c>
      <c r="BL789" s="10">
        <f t="shared" si="313"/>
        <v>0</v>
      </c>
      <c r="BM789" s="10">
        <f t="shared" si="313"/>
        <v>0</v>
      </c>
      <c r="BN789" s="10">
        <f t="shared" si="313"/>
        <v>0</v>
      </c>
      <c r="BO789" s="10">
        <f t="shared" si="316"/>
        <v>0</v>
      </c>
      <c r="BP789" s="10">
        <f t="shared" si="315"/>
        <v>0</v>
      </c>
      <c r="BR789" s="10">
        <f t="shared" si="314"/>
        <v>0</v>
      </c>
      <c r="BS789" s="10">
        <f>'დამტკ. ბიუჯ.'!H789</f>
        <v>0</v>
      </c>
      <c r="BT789" s="10">
        <f>'დამტკ. საკუთ.'!H789</f>
        <v>0</v>
      </c>
      <c r="BU789" s="10">
        <f>'ცვლილ. ბიუჯ.'!I789</f>
        <v>0</v>
      </c>
      <c r="BV789" s="10">
        <f>'ცვლილ. საკუთ.'!I789</f>
        <v>0</v>
      </c>
      <c r="BW789" s="10">
        <f>'მთავრ. ფონდი'!I789</f>
        <v>0</v>
      </c>
      <c r="BX789" s="10">
        <f>'პრეზ. ფონდი'!I789</f>
        <v>0</v>
      </c>
      <c r="BY789" s="10">
        <f>'დაზუსტ. ნაერთი'!H789</f>
        <v>0</v>
      </c>
      <c r="BZ789" s="10">
        <f>'დაზუსტ. ბიუჯ.'!H789</f>
        <v>0</v>
      </c>
      <c r="CA789" s="10">
        <f>'დაზუსტ. საკუთ.'!H789</f>
        <v>0</v>
      </c>
    </row>
    <row r="790" spans="1:79" x14ac:dyDescent="0.25">
      <c r="A790" t="str">
        <f t="shared" si="300"/>
        <v>a</v>
      </c>
      <c r="B790" s="8"/>
      <c r="C790" s="9" t="s">
        <v>16</v>
      </c>
      <c r="D790" s="10">
        <f t="shared" si="301"/>
        <v>379000</v>
      </c>
      <c r="E790" s="10">
        <f t="shared" si="302"/>
        <v>379000</v>
      </c>
      <c r="F790" s="10">
        <f t="shared" si="303"/>
        <v>0</v>
      </c>
      <c r="G790" s="10">
        <f t="shared" si="303"/>
        <v>0</v>
      </c>
      <c r="H790" s="10">
        <f t="shared" si="303"/>
        <v>0</v>
      </c>
      <c r="I790" s="10">
        <f t="shared" si="303"/>
        <v>0</v>
      </c>
      <c r="J790" s="10">
        <f t="shared" si="304"/>
        <v>0</v>
      </c>
      <c r="K790" s="10">
        <f t="shared" si="304"/>
        <v>379000</v>
      </c>
      <c r="L790" s="10">
        <f t="shared" si="304"/>
        <v>379000</v>
      </c>
      <c r="M790" s="10">
        <f t="shared" si="304"/>
        <v>0</v>
      </c>
      <c r="O790" s="10">
        <f t="shared" si="305"/>
        <v>0</v>
      </c>
      <c r="P790" s="10">
        <f>'დამტკ. ბიუჯ.'!E790</f>
        <v>0</v>
      </c>
      <c r="Q790" s="10">
        <f>'დამტკ. საკუთ.'!E790</f>
        <v>0</v>
      </c>
      <c r="R790" s="10">
        <f>'ცვლილ. ბიუჯ.'!F790</f>
        <v>0</v>
      </c>
      <c r="S790" s="10">
        <f>'ცვლილ. საკუთ.'!F790</f>
        <v>0</v>
      </c>
      <c r="T790" s="10">
        <f>'მთავრ. ფონდი'!F790</f>
        <v>0</v>
      </c>
      <c r="U790" s="10">
        <f>'პრეზ. ფონდი'!F790</f>
        <v>0</v>
      </c>
      <c r="V790" s="10">
        <f>'დაზუსტ. ნაერთი'!E790</f>
        <v>0</v>
      </c>
      <c r="W790" s="10">
        <f>'დაზუსტ. ბიუჯ.'!E790</f>
        <v>0</v>
      </c>
      <c r="X790" s="10">
        <f>'დაზუსტ. საკუთ.'!E790</f>
        <v>0</v>
      </c>
      <c r="Z790" s="10">
        <f t="shared" si="306"/>
        <v>330000</v>
      </c>
      <c r="AA790" s="10">
        <f>'დამტკ. ბიუჯ.'!F790</f>
        <v>330000</v>
      </c>
      <c r="AB790" s="10">
        <f>'დამტკ. საკუთ.'!F790</f>
        <v>0</v>
      </c>
      <c r="AC790" s="10">
        <f>'ცვლილ. ბიუჯ.'!G790</f>
        <v>0</v>
      </c>
      <c r="AD790" s="10">
        <f>'ცვლილ. საკუთ.'!G790</f>
        <v>0</v>
      </c>
      <c r="AE790" s="10">
        <f>'მთავრ. ფონდი'!G790</f>
        <v>0</v>
      </c>
      <c r="AF790" s="10">
        <f>'პრეზ. ფონდი'!G790</f>
        <v>0</v>
      </c>
      <c r="AG790" s="10">
        <f>'დაზუსტ. ნაერთი'!F790</f>
        <v>330000</v>
      </c>
      <c r="AH790" s="10">
        <f>'დაზუსტ. ბიუჯ.'!F790</f>
        <v>330000</v>
      </c>
      <c r="AI790" s="10">
        <f>'დაზუსტ. საკუთ.'!F790</f>
        <v>0</v>
      </c>
      <c r="AK790" s="10">
        <f t="shared" si="307"/>
        <v>330000</v>
      </c>
      <c r="AL790" s="10">
        <f t="shared" si="308"/>
        <v>330000</v>
      </c>
      <c r="AM790" s="10">
        <f t="shared" si="309"/>
        <v>0</v>
      </c>
      <c r="AN790" s="10">
        <f t="shared" si="309"/>
        <v>0</v>
      </c>
      <c r="AO790" s="10">
        <f t="shared" si="309"/>
        <v>0</v>
      </c>
      <c r="AP790" s="10">
        <f t="shared" si="309"/>
        <v>0</v>
      </c>
      <c r="AQ790" s="10">
        <f t="shared" si="310"/>
        <v>0</v>
      </c>
      <c r="AR790" s="10">
        <f t="shared" si="310"/>
        <v>330000</v>
      </c>
      <c r="AS790" s="10">
        <f t="shared" si="310"/>
        <v>330000</v>
      </c>
      <c r="AT790" s="10">
        <f t="shared" si="310"/>
        <v>0</v>
      </c>
      <c r="AV790" s="10">
        <f t="shared" si="311"/>
        <v>42000</v>
      </c>
      <c r="AW790" s="10">
        <f>'დამტკ. ბიუჯ.'!G790</f>
        <v>42000</v>
      </c>
      <c r="AX790" s="10">
        <f>'დამტკ. საკუთ.'!G790</f>
        <v>0</v>
      </c>
      <c r="AY790" s="10">
        <f>'ცვლილ. ბიუჯ.'!H790</f>
        <v>0</v>
      </c>
      <c r="AZ790" s="10">
        <f>'ცვლილ. საკუთ.'!H790</f>
        <v>0</v>
      </c>
      <c r="BA790" s="10">
        <f>'მთავრ. ფონდი'!H790</f>
        <v>0</v>
      </c>
      <c r="BB790" s="10">
        <f>'პრეზ. ფონდი'!H790</f>
        <v>0</v>
      </c>
      <c r="BC790" s="10">
        <f>'დაზუსტ. ნაერთი'!G790</f>
        <v>42000</v>
      </c>
      <c r="BD790" s="10">
        <f>'დაზუსტ. ბიუჯ.'!G790</f>
        <v>42000</v>
      </c>
      <c r="BE790" s="10">
        <f>'დაზუსტ. საკუთ.'!G790</f>
        <v>0</v>
      </c>
      <c r="BG790" s="10">
        <f t="shared" si="312"/>
        <v>372000</v>
      </c>
      <c r="BH790" s="10">
        <f t="shared" si="312"/>
        <v>372000</v>
      </c>
      <c r="BI790" s="10">
        <f t="shared" si="312"/>
        <v>0</v>
      </c>
      <c r="BJ790" s="10">
        <f t="shared" si="312"/>
        <v>0</v>
      </c>
      <c r="BK790" s="10">
        <f t="shared" si="313"/>
        <v>0</v>
      </c>
      <c r="BL790" s="10">
        <f t="shared" si="313"/>
        <v>0</v>
      </c>
      <c r="BM790" s="10">
        <f t="shared" si="313"/>
        <v>0</v>
      </c>
      <c r="BN790" s="10">
        <f t="shared" si="313"/>
        <v>372000</v>
      </c>
      <c r="BO790" s="10">
        <f t="shared" si="316"/>
        <v>372000</v>
      </c>
      <c r="BP790" s="10">
        <f t="shared" si="315"/>
        <v>0</v>
      </c>
      <c r="BR790" s="10">
        <f t="shared" si="314"/>
        <v>7000</v>
      </c>
      <c r="BS790" s="10">
        <f>'დამტკ. ბიუჯ.'!H790</f>
        <v>7000</v>
      </c>
      <c r="BT790" s="10">
        <f>'დამტკ. საკუთ.'!H790</f>
        <v>0</v>
      </c>
      <c r="BU790" s="10">
        <f>'ცვლილ. ბიუჯ.'!I790</f>
        <v>0</v>
      </c>
      <c r="BV790" s="10">
        <f>'ცვლილ. საკუთ.'!I790</f>
        <v>0</v>
      </c>
      <c r="BW790" s="10">
        <f>'მთავრ. ფონდი'!I790</f>
        <v>0</v>
      </c>
      <c r="BX790" s="10">
        <f>'პრეზ. ფონდი'!I790</f>
        <v>0</v>
      </c>
      <c r="BY790" s="10">
        <f>'დაზუსტ. ნაერთი'!H790</f>
        <v>7000</v>
      </c>
      <c r="BZ790" s="10">
        <f>'დაზუსტ. ბიუჯ.'!H790</f>
        <v>7000</v>
      </c>
      <c r="CA790" s="10">
        <f>'დაზუსტ. საკუთ.'!H790</f>
        <v>0</v>
      </c>
    </row>
    <row r="791" spans="1:79" x14ac:dyDescent="0.25">
      <c r="A791" t="str">
        <f t="shared" si="300"/>
        <v>b</v>
      </c>
      <c r="B791" s="8"/>
      <c r="C791" s="9" t="s">
        <v>17</v>
      </c>
      <c r="D791" s="10">
        <f t="shared" si="301"/>
        <v>0</v>
      </c>
      <c r="E791" s="10">
        <f t="shared" si="302"/>
        <v>0</v>
      </c>
      <c r="F791" s="10">
        <f t="shared" si="303"/>
        <v>0</v>
      </c>
      <c r="G791" s="10">
        <f t="shared" si="303"/>
        <v>0</v>
      </c>
      <c r="H791" s="10">
        <f t="shared" si="303"/>
        <v>0</v>
      </c>
      <c r="I791" s="10">
        <f t="shared" si="303"/>
        <v>0</v>
      </c>
      <c r="J791" s="10">
        <f t="shared" si="304"/>
        <v>0</v>
      </c>
      <c r="K791" s="10">
        <f t="shared" si="304"/>
        <v>0</v>
      </c>
      <c r="L791" s="10">
        <f t="shared" si="304"/>
        <v>0</v>
      </c>
      <c r="M791" s="10">
        <f t="shared" si="304"/>
        <v>0</v>
      </c>
      <c r="O791" s="10">
        <f t="shared" si="305"/>
        <v>0</v>
      </c>
      <c r="P791" s="10">
        <f>'დამტკ. ბიუჯ.'!E791</f>
        <v>0</v>
      </c>
      <c r="Q791" s="10">
        <f>'დამტკ. საკუთ.'!E791</f>
        <v>0</v>
      </c>
      <c r="R791" s="10">
        <f>'ცვლილ. ბიუჯ.'!F791</f>
        <v>0</v>
      </c>
      <c r="S791" s="10">
        <f>'ცვლილ. საკუთ.'!F791</f>
        <v>0</v>
      </c>
      <c r="T791" s="10">
        <f>'მთავრ. ფონდი'!F791</f>
        <v>0</v>
      </c>
      <c r="U791" s="10">
        <f>'პრეზ. ფონდი'!F791</f>
        <v>0</v>
      </c>
      <c r="V791" s="10">
        <f>'დაზუსტ. ნაერთი'!E791</f>
        <v>0</v>
      </c>
      <c r="W791" s="10">
        <f>'დაზუსტ. ბიუჯ.'!E791</f>
        <v>0</v>
      </c>
      <c r="X791" s="10">
        <f>'დაზუსტ. საკუთ.'!E791</f>
        <v>0</v>
      </c>
      <c r="Z791" s="10">
        <f t="shared" si="306"/>
        <v>0</v>
      </c>
      <c r="AA791" s="10">
        <f>'დამტკ. ბიუჯ.'!F791</f>
        <v>0</v>
      </c>
      <c r="AB791" s="10">
        <f>'დამტკ. საკუთ.'!F791</f>
        <v>0</v>
      </c>
      <c r="AC791" s="10">
        <f>'ცვლილ. ბიუჯ.'!G791</f>
        <v>0</v>
      </c>
      <c r="AD791" s="10">
        <f>'ცვლილ. საკუთ.'!G791</f>
        <v>0</v>
      </c>
      <c r="AE791" s="10">
        <f>'მთავრ. ფონდი'!G791</f>
        <v>0</v>
      </c>
      <c r="AF791" s="10">
        <f>'პრეზ. ფონდი'!G791</f>
        <v>0</v>
      </c>
      <c r="AG791" s="10">
        <f>'დაზუსტ. ნაერთი'!F791</f>
        <v>0</v>
      </c>
      <c r="AH791" s="10">
        <f>'დაზუსტ. ბიუჯ.'!F791</f>
        <v>0</v>
      </c>
      <c r="AI791" s="10">
        <f>'დაზუსტ. საკუთ.'!F791</f>
        <v>0</v>
      </c>
      <c r="AK791" s="10">
        <f t="shared" si="307"/>
        <v>0</v>
      </c>
      <c r="AL791" s="10">
        <f t="shared" si="308"/>
        <v>0</v>
      </c>
      <c r="AM791" s="10">
        <f t="shared" si="309"/>
        <v>0</v>
      </c>
      <c r="AN791" s="10">
        <f t="shared" si="309"/>
        <v>0</v>
      </c>
      <c r="AO791" s="10">
        <f t="shared" si="309"/>
        <v>0</v>
      </c>
      <c r="AP791" s="10">
        <f t="shared" si="309"/>
        <v>0</v>
      </c>
      <c r="AQ791" s="10">
        <f t="shared" si="310"/>
        <v>0</v>
      </c>
      <c r="AR791" s="10">
        <f t="shared" si="310"/>
        <v>0</v>
      </c>
      <c r="AS791" s="10">
        <f t="shared" si="310"/>
        <v>0</v>
      </c>
      <c r="AT791" s="10">
        <f t="shared" si="310"/>
        <v>0</v>
      </c>
      <c r="AV791" s="10">
        <f t="shared" si="311"/>
        <v>0</v>
      </c>
      <c r="AW791" s="10">
        <f>'დამტკ. ბიუჯ.'!G791</f>
        <v>0</v>
      </c>
      <c r="AX791" s="10">
        <f>'დამტკ. საკუთ.'!G791</f>
        <v>0</v>
      </c>
      <c r="AY791" s="10">
        <f>'ცვლილ. ბიუჯ.'!H791</f>
        <v>0</v>
      </c>
      <c r="AZ791" s="10">
        <f>'ცვლილ. საკუთ.'!H791</f>
        <v>0</v>
      </c>
      <c r="BA791" s="10">
        <f>'მთავრ. ფონდი'!H791</f>
        <v>0</v>
      </c>
      <c r="BB791" s="10">
        <f>'პრეზ. ფონდი'!H791</f>
        <v>0</v>
      </c>
      <c r="BC791" s="10">
        <f>'დაზუსტ. ნაერთი'!G791</f>
        <v>0</v>
      </c>
      <c r="BD791" s="10">
        <f>'დაზუსტ. ბიუჯ.'!G791</f>
        <v>0</v>
      </c>
      <c r="BE791" s="10">
        <f>'დაზუსტ. საკუთ.'!G791</f>
        <v>0</v>
      </c>
      <c r="BG791" s="10">
        <f t="shared" si="312"/>
        <v>0</v>
      </c>
      <c r="BH791" s="10">
        <f t="shared" si="312"/>
        <v>0</v>
      </c>
      <c r="BI791" s="10">
        <f t="shared" si="312"/>
        <v>0</v>
      </c>
      <c r="BJ791" s="10">
        <f t="shared" si="312"/>
        <v>0</v>
      </c>
      <c r="BK791" s="10">
        <f t="shared" si="313"/>
        <v>0</v>
      </c>
      <c r="BL791" s="10">
        <f t="shared" si="313"/>
        <v>0</v>
      </c>
      <c r="BM791" s="10">
        <f t="shared" si="313"/>
        <v>0</v>
      </c>
      <c r="BN791" s="10">
        <f t="shared" si="313"/>
        <v>0</v>
      </c>
      <c r="BO791" s="10">
        <f t="shared" si="316"/>
        <v>0</v>
      </c>
      <c r="BP791" s="10">
        <f t="shared" si="315"/>
        <v>0</v>
      </c>
      <c r="BR791" s="10">
        <f t="shared" si="314"/>
        <v>0</v>
      </c>
      <c r="BS791" s="10">
        <f>'დამტკ. ბიუჯ.'!H791</f>
        <v>0</v>
      </c>
      <c r="BT791" s="10">
        <f>'დამტკ. საკუთ.'!H791</f>
        <v>0</v>
      </c>
      <c r="BU791" s="10">
        <f>'ცვლილ. ბიუჯ.'!I791</f>
        <v>0</v>
      </c>
      <c r="BV791" s="10">
        <f>'ცვლილ. საკუთ.'!I791</f>
        <v>0</v>
      </c>
      <c r="BW791" s="10">
        <f>'მთავრ. ფონდი'!I791</f>
        <v>0</v>
      </c>
      <c r="BX791" s="10">
        <f>'პრეზ. ფონდი'!I791</f>
        <v>0</v>
      </c>
      <c r="BY791" s="10">
        <f>'დაზუსტ. ნაერთი'!H791</f>
        <v>0</v>
      </c>
      <c r="BZ791" s="10">
        <f>'დაზუსტ. ბიუჯ.'!H791</f>
        <v>0</v>
      </c>
      <c r="CA791" s="10">
        <f>'დაზუსტ. საკუთ.'!H791</f>
        <v>0</v>
      </c>
    </row>
    <row r="792" spans="1:79" x14ac:dyDescent="0.25">
      <c r="A792" t="str">
        <f t="shared" si="300"/>
        <v>b</v>
      </c>
      <c r="B792" s="5"/>
      <c r="C792" s="6" t="s">
        <v>18</v>
      </c>
      <c r="D792" s="7">
        <f t="shared" si="301"/>
        <v>0</v>
      </c>
      <c r="E792" s="7">
        <f t="shared" si="302"/>
        <v>0</v>
      </c>
      <c r="F792" s="7">
        <f t="shared" si="303"/>
        <v>0</v>
      </c>
      <c r="G792" s="7">
        <f t="shared" si="303"/>
        <v>0</v>
      </c>
      <c r="H792" s="7">
        <f t="shared" si="303"/>
        <v>0</v>
      </c>
      <c r="I792" s="7">
        <f t="shared" si="303"/>
        <v>0</v>
      </c>
      <c r="J792" s="7">
        <f t="shared" si="304"/>
        <v>0</v>
      </c>
      <c r="K792" s="7">
        <f t="shared" si="304"/>
        <v>0</v>
      </c>
      <c r="L792" s="7">
        <f t="shared" si="304"/>
        <v>0</v>
      </c>
      <c r="M792" s="7">
        <f t="shared" si="304"/>
        <v>0</v>
      </c>
      <c r="O792" s="7">
        <f t="shared" si="305"/>
        <v>0</v>
      </c>
      <c r="P792" s="7">
        <f>'დამტკ. ბიუჯ.'!E792</f>
        <v>0</v>
      </c>
      <c r="Q792" s="7">
        <f>'დამტკ. საკუთ.'!E792</f>
        <v>0</v>
      </c>
      <c r="R792" s="7">
        <f>'ცვლილ. ბიუჯ.'!F792</f>
        <v>0</v>
      </c>
      <c r="S792" s="7">
        <f>'ცვლილ. საკუთ.'!F792</f>
        <v>0</v>
      </c>
      <c r="T792" s="7">
        <f>'მთავრ. ფონდი'!F792</f>
        <v>0</v>
      </c>
      <c r="U792" s="7">
        <f>'პრეზ. ფონდი'!F792</f>
        <v>0</v>
      </c>
      <c r="V792" s="7">
        <f>'დაზუსტ. ნაერთი'!E792</f>
        <v>0</v>
      </c>
      <c r="W792" s="7">
        <f>'დაზუსტ. ბიუჯ.'!E792</f>
        <v>0</v>
      </c>
      <c r="X792" s="7">
        <f>'დაზუსტ. საკუთ.'!E792</f>
        <v>0</v>
      </c>
      <c r="Z792" s="7">
        <f t="shared" si="306"/>
        <v>0</v>
      </c>
      <c r="AA792" s="7">
        <f>'დამტკ. ბიუჯ.'!F792</f>
        <v>0</v>
      </c>
      <c r="AB792" s="7">
        <f>'დამტკ. საკუთ.'!F792</f>
        <v>0</v>
      </c>
      <c r="AC792" s="7">
        <f>'ცვლილ. ბიუჯ.'!G792</f>
        <v>0</v>
      </c>
      <c r="AD792" s="7">
        <f>'ცვლილ. საკუთ.'!G792</f>
        <v>0</v>
      </c>
      <c r="AE792" s="7">
        <f>'მთავრ. ფონდი'!G792</f>
        <v>0</v>
      </c>
      <c r="AF792" s="7">
        <f>'პრეზ. ფონდი'!G792</f>
        <v>0</v>
      </c>
      <c r="AG792" s="7">
        <f>'დაზუსტ. ნაერთი'!F792</f>
        <v>0</v>
      </c>
      <c r="AH792" s="7">
        <f>'დაზუსტ. ბიუჯ.'!F792</f>
        <v>0</v>
      </c>
      <c r="AI792" s="7">
        <f>'დაზუსტ. საკუთ.'!F792</f>
        <v>0</v>
      </c>
      <c r="AK792" s="7">
        <f t="shared" si="307"/>
        <v>0</v>
      </c>
      <c r="AL792" s="7">
        <f t="shared" si="308"/>
        <v>0</v>
      </c>
      <c r="AM792" s="7">
        <f t="shared" si="309"/>
        <v>0</v>
      </c>
      <c r="AN792" s="7">
        <f t="shared" si="309"/>
        <v>0</v>
      </c>
      <c r="AO792" s="7">
        <f t="shared" si="309"/>
        <v>0</v>
      </c>
      <c r="AP792" s="7">
        <f t="shared" si="309"/>
        <v>0</v>
      </c>
      <c r="AQ792" s="7">
        <f t="shared" si="310"/>
        <v>0</v>
      </c>
      <c r="AR792" s="7">
        <f t="shared" si="310"/>
        <v>0</v>
      </c>
      <c r="AS792" s="7">
        <f t="shared" si="310"/>
        <v>0</v>
      </c>
      <c r="AT792" s="7">
        <f t="shared" si="310"/>
        <v>0</v>
      </c>
      <c r="AV792" s="7">
        <f t="shared" si="311"/>
        <v>0</v>
      </c>
      <c r="AW792" s="7">
        <f>'დამტკ. ბიუჯ.'!G792</f>
        <v>0</v>
      </c>
      <c r="AX792" s="7">
        <f>'დამტკ. საკუთ.'!G792</f>
        <v>0</v>
      </c>
      <c r="AY792" s="7">
        <f>'ცვლილ. ბიუჯ.'!H792</f>
        <v>0</v>
      </c>
      <c r="AZ792" s="7">
        <f>'ცვლილ. საკუთ.'!H792</f>
        <v>0</v>
      </c>
      <c r="BA792" s="7">
        <f>'მთავრ. ფონდი'!H792</f>
        <v>0</v>
      </c>
      <c r="BB792" s="7">
        <f>'პრეზ. ფონდი'!H792</f>
        <v>0</v>
      </c>
      <c r="BC792" s="7">
        <f>'დაზუსტ. ნაერთი'!G792</f>
        <v>0</v>
      </c>
      <c r="BD792" s="7">
        <f>'დაზუსტ. ბიუჯ.'!G792</f>
        <v>0</v>
      </c>
      <c r="BE792" s="7">
        <f>'დაზუსტ. საკუთ.'!G792</f>
        <v>0</v>
      </c>
      <c r="BG792" s="7">
        <f t="shared" si="312"/>
        <v>0</v>
      </c>
      <c r="BH792" s="7">
        <f t="shared" si="312"/>
        <v>0</v>
      </c>
      <c r="BI792" s="7">
        <f t="shared" si="312"/>
        <v>0</v>
      </c>
      <c r="BJ792" s="7">
        <f t="shared" si="312"/>
        <v>0</v>
      </c>
      <c r="BK792" s="7">
        <f t="shared" si="313"/>
        <v>0</v>
      </c>
      <c r="BL792" s="7">
        <f t="shared" si="313"/>
        <v>0</v>
      </c>
      <c r="BM792" s="7">
        <f t="shared" si="313"/>
        <v>0</v>
      </c>
      <c r="BN792" s="7">
        <f t="shared" si="313"/>
        <v>0</v>
      </c>
      <c r="BO792" s="7">
        <f t="shared" si="316"/>
        <v>0</v>
      </c>
      <c r="BP792" s="7">
        <f t="shared" si="315"/>
        <v>0</v>
      </c>
      <c r="BR792" s="7">
        <f t="shared" si="314"/>
        <v>0</v>
      </c>
      <c r="BS792" s="7">
        <f>'დამტკ. ბიუჯ.'!H792</f>
        <v>0</v>
      </c>
      <c r="BT792" s="7">
        <f>'დამტკ. საკუთ.'!H792</f>
        <v>0</v>
      </c>
      <c r="BU792" s="7">
        <f>'ცვლილ. ბიუჯ.'!I792</f>
        <v>0</v>
      </c>
      <c r="BV792" s="7">
        <f>'ცვლილ. საკუთ.'!I792</f>
        <v>0</v>
      </c>
      <c r="BW792" s="7">
        <f>'მთავრ. ფონდი'!I792</f>
        <v>0</v>
      </c>
      <c r="BX792" s="7">
        <f>'პრეზ. ფონდი'!I792</f>
        <v>0</v>
      </c>
      <c r="BY792" s="7">
        <f>'დაზუსტ. ნაერთი'!H792</f>
        <v>0</v>
      </c>
      <c r="BZ792" s="7">
        <f>'დაზუსტ. ბიუჯ.'!H792</f>
        <v>0</v>
      </c>
      <c r="CA792" s="7">
        <f>'დაზუსტ. საკუთ.'!H792</f>
        <v>0</v>
      </c>
    </row>
    <row r="793" spans="1:79" x14ac:dyDescent="0.25">
      <c r="A793" t="str">
        <f t="shared" si="300"/>
        <v>b</v>
      </c>
      <c r="B793" s="5"/>
      <c r="C793" s="6" t="s">
        <v>19</v>
      </c>
      <c r="D793" s="7">
        <f t="shared" si="301"/>
        <v>0</v>
      </c>
      <c r="E793" s="7">
        <f t="shared" si="302"/>
        <v>0</v>
      </c>
      <c r="F793" s="7">
        <f t="shared" si="303"/>
        <v>0</v>
      </c>
      <c r="G793" s="7">
        <f t="shared" si="303"/>
        <v>0</v>
      </c>
      <c r="H793" s="7">
        <f t="shared" si="303"/>
        <v>0</v>
      </c>
      <c r="I793" s="7">
        <f t="shared" si="303"/>
        <v>0</v>
      </c>
      <c r="J793" s="7">
        <f t="shared" si="304"/>
        <v>0</v>
      </c>
      <c r="K793" s="7">
        <f t="shared" si="304"/>
        <v>0</v>
      </c>
      <c r="L793" s="7">
        <f t="shared" si="304"/>
        <v>0</v>
      </c>
      <c r="M793" s="7">
        <f t="shared" si="304"/>
        <v>0</v>
      </c>
      <c r="O793" s="7">
        <f t="shared" si="305"/>
        <v>0</v>
      </c>
      <c r="P793" s="7">
        <f>'დამტკ. ბიუჯ.'!E793</f>
        <v>0</v>
      </c>
      <c r="Q793" s="7">
        <f>'დამტკ. საკუთ.'!E793</f>
        <v>0</v>
      </c>
      <c r="R793" s="7">
        <f>'ცვლილ. ბიუჯ.'!F793</f>
        <v>0</v>
      </c>
      <c r="S793" s="7">
        <f>'ცვლილ. საკუთ.'!F793</f>
        <v>0</v>
      </c>
      <c r="T793" s="7">
        <f>'მთავრ. ფონდი'!F793</f>
        <v>0</v>
      </c>
      <c r="U793" s="7">
        <f>'პრეზ. ფონდი'!F793</f>
        <v>0</v>
      </c>
      <c r="V793" s="7">
        <f>'დაზუსტ. ნაერთი'!E793</f>
        <v>0</v>
      </c>
      <c r="W793" s="7">
        <f>'დაზუსტ. ბიუჯ.'!E793</f>
        <v>0</v>
      </c>
      <c r="X793" s="7">
        <f>'დაზუსტ. საკუთ.'!E793</f>
        <v>0</v>
      </c>
      <c r="Z793" s="7">
        <f t="shared" si="306"/>
        <v>0</v>
      </c>
      <c r="AA793" s="7">
        <f>'დამტკ. ბიუჯ.'!F793</f>
        <v>0</v>
      </c>
      <c r="AB793" s="7">
        <f>'დამტკ. საკუთ.'!F793</f>
        <v>0</v>
      </c>
      <c r="AC793" s="7">
        <f>'ცვლილ. ბიუჯ.'!G793</f>
        <v>0</v>
      </c>
      <c r="AD793" s="7">
        <f>'ცვლილ. საკუთ.'!G793</f>
        <v>0</v>
      </c>
      <c r="AE793" s="7">
        <f>'მთავრ. ფონდი'!G793</f>
        <v>0</v>
      </c>
      <c r="AF793" s="7">
        <f>'პრეზ. ფონდი'!G793</f>
        <v>0</v>
      </c>
      <c r="AG793" s="7">
        <f>'დაზუსტ. ნაერთი'!F793</f>
        <v>0</v>
      </c>
      <c r="AH793" s="7">
        <f>'დაზუსტ. ბიუჯ.'!F793</f>
        <v>0</v>
      </c>
      <c r="AI793" s="7">
        <f>'დაზუსტ. საკუთ.'!F793</f>
        <v>0</v>
      </c>
      <c r="AK793" s="7">
        <f t="shared" si="307"/>
        <v>0</v>
      </c>
      <c r="AL793" s="7">
        <f t="shared" si="308"/>
        <v>0</v>
      </c>
      <c r="AM793" s="7">
        <f t="shared" si="309"/>
        <v>0</v>
      </c>
      <c r="AN793" s="7">
        <f t="shared" si="309"/>
        <v>0</v>
      </c>
      <c r="AO793" s="7">
        <f t="shared" si="309"/>
        <v>0</v>
      </c>
      <c r="AP793" s="7">
        <f t="shared" si="309"/>
        <v>0</v>
      </c>
      <c r="AQ793" s="7">
        <f t="shared" si="310"/>
        <v>0</v>
      </c>
      <c r="AR793" s="7">
        <f t="shared" si="310"/>
        <v>0</v>
      </c>
      <c r="AS793" s="7">
        <f t="shared" si="310"/>
        <v>0</v>
      </c>
      <c r="AT793" s="7">
        <f t="shared" si="310"/>
        <v>0</v>
      </c>
      <c r="AV793" s="7">
        <f t="shared" si="311"/>
        <v>0</v>
      </c>
      <c r="AW793" s="7">
        <f>'დამტკ. ბიუჯ.'!G793</f>
        <v>0</v>
      </c>
      <c r="AX793" s="7">
        <f>'დამტკ. საკუთ.'!G793</f>
        <v>0</v>
      </c>
      <c r="AY793" s="7">
        <f>'ცვლილ. ბიუჯ.'!H793</f>
        <v>0</v>
      </c>
      <c r="AZ793" s="7">
        <f>'ცვლილ. საკუთ.'!H793</f>
        <v>0</v>
      </c>
      <c r="BA793" s="7">
        <f>'მთავრ. ფონდი'!H793</f>
        <v>0</v>
      </c>
      <c r="BB793" s="7">
        <f>'პრეზ. ფონდი'!H793</f>
        <v>0</v>
      </c>
      <c r="BC793" s="7">
        <f>'დაზუსტ. ნაერთი'!G793</f>
        <v>0</v>
      </c>
      <c r="BD793" s="7">
        <f>'დაზუსტ. ბიუჯ.'!G793</f>
        <v>0</v>
      </c>
      <c r="BE793" s="7">
        <f>'დაზუსტ. საკუთ.'!G793</f>
        <v>0</v>
      </c>
      <c r="BG793" s="7">
        <f t="shared" si="312"/>
        <v>0</v>
      </c>
      <c r="BH793" s="7">
        <f t="shared" si="312"/>
        <v>0</v>
      </c>
      <c r="BI793" s="7">
        <f t="shared" si="312"/>
        <v>0</v>
      </c>
      <c r="BJ793" s="7">
        <f t="shared" si="312"/>
        <v>0</v>
      </c>
      <c r="BK793" s="7">
        <f t="shared" si="313"/>
        <v>0</v>
      </c>
      <c r="BL793" s="7">
        <f t="shared" si="313"/>
        <v>0</v>
      </c>
      <c r="BM793" s="7">
        <f t="shared" si="313"/>
        <v>0</v>
      </c>
      <c r="BN793" s="7">
        <f t="shared" si="313"/>
        <v>0</v>
      </c>
      <c r="BO793" s="7">
        <f t="shared" si="316"/>
        <v>0</v>
      </c>
      <c r="BP793" s="7">
        <f t="shared" si="315"/>
        <v>0</v>
      </c>
      <c r="BR793" s="7">
        <f t="shared" si="314"/>
        <v>0</v>
      </c>
      <c r="BS793" s="7">
        <f>'დამტკ. ბიუჯ.'!H793</f>
        <v>0</v>
      </c>
      <c r="BT793" s="7">
        <f>'დამტკ. საკუთ.'!H793</f>
        <v>0</v>
      </c>
      <c r="BU793" s="7">
        <f>'ცვლილ. ბიუჯ.'!I793</f>
        <v>0</v>
      </c>
      <c r="BV793" s="7">
        <f>'ცვლილ. საკუთ.'!I793</f>
        <v>0</v>
      </c>
      <c r="BW793" s="7">
        <f>'მთავრ. ფონდი'!I793</f>
        <v>0</v>
      </c>
      <c r="BX793" s="7">
        <f>'პრეზ. ფონდი'!I793</f>
        <v>0</v>
      </c>
      <c r="BY793" s="7">
        <f>'დაზუსტ. ნაერთი'!H793</f>
        <v>0</v>
      </c>
      <c r="BZ793" s="7">
        <f>'დაზუსტ. ბიუჯ.'!H793</f>
        <v>0</v>
      </c>
      <c r="CA793" s="7">
        <f>'დაზუსტ. საკუთ.'!H793</f>
        <v>0</v>
      </c>
    </row>
    <row r="794" spans="1:79" ht="15.75" thickBot="1" x14ac:dyDescent="0.3">
      <c r="A794" t="str">
        <f t="shared" si="300"/>
        <v>b</v>
      </c>
      <c r="B794" s="11"/>
      <c r="C794" s="12" t="s">
        <v>20</v>
      </c>
      <c r="D794" s="13">
        <f t="shared" si="301"/>
        <v>0</v>
      </c>
      <c r="E794" s="13">
        <f t="shared" si="302"/>
        <v>0</v>
      </c>
      <c r="F794" s="13">
        <f t="shared" si="303"/>
        <v>0</v>
      </c>
      <c r="G794" s="13">
        <f t="shared" si="303"/>
        <v>0</v>
      </c>
      <c r="H794" s="13">
        <f t="shared" si="303"/>
        <v>0</v>
      </c>
      <c r="I794" s="13">
        <f t="shared" si="303"/>
        <v>0</v>
      </c>
      <c r="J794" s="13">
        <f t="shared" si="304"/>
        <v>0</v>
      </c>
      <c r="K794" s="13">
        <f t="shared" si="304"/>
        <v>0</v>
      </c>
      <c r="L794" s="13">
        <f t="shared" si="304"/>
        <v>0</v>
      </c>
      <c r="M794" s="13">
        <f t="shared" si="304"/>
        <v>0</v>
      </c>
      <c r="O794" s="13">
        <f t="shared" si="305"/>
        <v>0</v>
      </c>
      <c r="P794" s="13">
        <f>'დამტკ. ბიუჯ.'!E794</f>
        <v>0</v>
      </c>
      <c r="Q794" s="13">
        <f>'დამტკ. საკუთ.'!E794</f>
        <v>0</v>
      </c>
      <c r="R794" s="13">
        <f>'ცვლილ. ბიუჯ.'!F794</f>
        <v>0</v>
      </c>
      <c r="S794" s="13">
        <f>'ცვლილ. საკუთ.'!F794</f>
        <v>0</v>
      </c>
      <c r="T794" s="13">
        <f>'მთავრ. ფონდი'!F794</f>
        <v>0</v>
      </c>
      <c r="U794" s="13">
        <f>'პრეზ. ფონდი'!F794</f>
        <v>0</v>
      </c>
      <c r="V794" s="13">
        <f>'დაზუსტ. ნაერთი'!E794</f>
        <v>0</v>
      </c>
      <c r="W794" s="13">
        <f>'დაზუსტ. ბიუჯ.'!E794</f>
        <v>0</v>
      </c>
      <c r="X794" s="13">
        <f>'დაზუსტ. საკუთ.'!E794</f>
        <v>0</v>
      </c>
      <c r="Z794" s="13">
        <f t="shared" si="306"/>
        <v>0</v>
      </c>
      <c r="AA794" s="13">
        <f>'დამტკ. ბიუჯ.'!F794</f>
        <v>0</v>
      </c>
      <c r="AB794" s="13">
        <f>'დამტკ. საკუთ.'!F794</f>
        <v>0</v>
      </c>
      <c r="AC794" s="13">
        <f>'ცვლილ. ბიუჯ.'!G794</f>
        <v>0</v>
      </c>
      <c r="AD794" s="13">
        <f>'ცვლილ. საკუთ.'!G794</f>
        <v>0</v>
      </c>
      <c r="AE794" s="13">
        <f>'მთავრ. ფონდი'!G794</f>
        <v>0</v>
      </c>
      <c r="AF794" s="13">
        <f>'პრეზ. ფონდი'!G794</f>
        <v>0</v>
      </c>
      <c r="AG794" s="13">
        <f>'დაზუსტ. ნაერთი'!F794</f>
        <v>0</v>
      </c>
      <c r="AH794" s="13">
        <f>'დაზუსტ. ბიუჯ.'!F794</f>
        <v>0</v>
      </c>
      <c r="AI794" s="13">
        <f>'დაზუსტ. საკუთ.'!F794</f>
        <v>0</v>
      </c>
      <c r="AK794" s="13">
        <f t="shared" si="307"/>
        <v>0</v>
      </c>
      <c r="AL794" s="13">
        <f t="shared" si="308"/>
        <v>0</v>
      </c>
      <c r="AM794" s="13">
        <f t="shared" si="309"/>
        <v>0</v>
      </c>
      <c r="AN794" s="13">
        <f t="shared" si="309"/>
        <v>0</v>
      </c>
      <c r="AO794" s="13">
        <f t="shared" si="309"/>
        <v>0</v>
      </c>
      <c r="AP794" s="13">
        <f t="shared" si="309"/>
        <v>0</v>
      </c>
      <c r="AQ794" s="13">
        <f t="shared" si="310"/>
        <v>0</v>
      </c>
      <c r="AR794" s="13">
        <f t="shared" si="310"/>
        <v>0</v>
      </c>
      <c r="AS794" s="13">
        <f t="shared" si="310"/>
        <v>0</v>
      </c>
      <c r="AT794" s="13">
        <f t="shared" si="310"/>
        <v>0</v>
      </c>
      <c r="AV794" s="13">
        <f t="shared" si="311"/>
        <v>0</v>
      </c>
      <c r="AW794" s="13">
        <f>'დამტკ. ბიუჯ.'!G794</f>
        <v>0</v>
      </c>
      <c r="AX794" s="13">
        <f>'დამტკ. საკუთ.'!G794</f>
        <v>0</v>
      </c>
      <c r="AY794" s="13">
        <f>'ცვლილ. ბიუჯ.'!H794</f>
        <v>0</v>
      </c>
      <c r="AZ794" s="13">
        <f>'ცვლილ. საკუთ.'!H794</f>
        <v>0</v>
      </c>
      <c r="BA794" s="13">
        <f>'მთავრ. ფონდი'!H794</f>
        <v>0</v>
      </c>
      <c r="BB794" s="13">
        <f>'პრეზ. ფონდი'!H794</f>
        <v>0</v>
      </c>
      <c r="BC794" s="13">
        <f>'დაზუსტ. ნაერთი'!G794</f>
        <v>0</v>
      </c>
      <c r="BD794" s="13">
        <f>'დაზუსტ. ბიუჯ.'!G794</f>
        <v>0</v>
      </c>
      <c r="BE794" s="13">
        <f>'დაზუსტ. საკუთ.'!G794</f>
        <v>0</v>
      </c>
      <c r="BG794" s="13">
        <f t="shared" si="312"/>
        <v>0</v>
      </c>
      <c r="BH794" s="13">
        <f t="shared" si="312"/>
        <v>0</v>
      </c>
      <c r="BI794" s="13">
        <f t="shared" si="312"/>
        <v>0</v>
      </c>
      <c r="BJ794" s="13">
        <f t="shared" si="312"/>
        <v>0</v>
      </c>
      <c r="BK794" s="13">
        <f t="shared" si="313"/>
        <v>0</v>
      </c>
      <c r="BL794" s="13">
        <f t="shared" si="313"/>
        <v>0</v>
      </c>
      <c r="BM794" s="13">
        <f t="shared" si="313"/>
        <v>0</v>
      </c>
      <c r="BN794" s="13">
        <f t="shared" si="313"/>
        <v>0</v>
      </c>
      <c r="BO794" s="13">
        <f t="shared" si="316"/>
        <v>0</v>
      </c>
      <c r="BP794" s="13">
        <f t="shared" si="315"/>
        <v>0</v>
      </c>
      <c r="BR794" s="13">
        <f t="shared" si="314"/>
        <v>0</v>
      </c>
      <c r="BS794" s="13">
        <f>'დამტკ. ბიუჯ.'!H794</f>
        <v>0</v>
      </c>
      <c r="BT794" s="13">
        <f>'დამტკ. საკუთ.'!H794</f>
        <v>0</v>
      </c>
      <c r="BU794" s="13">
        <f>'ცვლილ. ბიუჯ.'!I794</f>
        <v>0</v>
      </c>
      <c r="BV794" s="13">
        <f>'ცვლილ. საკუთ.'!I794</f>
        <v>0</v>
      </c>
      <c r="BW794" s="13">
        <f>'მთავრ. ფონდი'!I794</f>
        <v>0</v>
      </c>
      <c r="BX794" s="13">
        <f>'პრეზ. ფონდი'!I794</f>
        <v>0</v>
      </c>
      <c r="BY794" s="13">
        <f>'დაზუსტ. ნაერთი'!H794</f>
        <v>0</v>
      </c>
      <c r="BZ794" s="13">
        <f>'დაზუსტ. ბიუჯ.'!H794</f>
        <v>0</v>
      </c>
      <c r="CA794" s="13">
        <f>'დაზუსტ. საკუთ.'!H794</f>
        <v>0</v>
      </c>
    </row>
    <row r="795" spans="1:79" ht="31.5" thickTop="1" thickBot="1" x14ac:dyDescent="0.3">
      <c r="A795" t="str">
        <f t="shared" si="300"/>
        <v>a</v>
      </c>
      <c r="B795" s="3" t="s">
        <v>136</v>
      </c>
      <c r="C795" s="14" t="s">
        <v>137</v>
      </c>
      <c r="D795" s="4">
        <f t="shared" si="301"/>
        <v>7000000</v>
      </c>
      <c r="E795" s="4">
        <f t="shared" si="302"/>
        <v>7000000</v>
      </c>
      <c r="F795" s="4">
        <f t="shared" si="303"/>
        <v>0</v>
      </c>
      <c r="G795" s="4">
        <f t="shared" si="303"/>
        <v>-300000</v>
      </c>
      <c r="H795" s="4">
        <f t="shared" si="303"/>
        <v>0</v>
      </c>
      <c r="I795" s="4">
        <f t="shared" si="303"/>
        <v>0</v>
      </c>
      <c r="J795" s="4">
        <f t="shared" si="304"/>
        <v>0</v>
      </c>
      <c r="K795" s="4">
        <f t="shared" si="304"/>
        <v>6700000</v>
      </c>
      <c r="L795" s="4">
        <f t="shared" si="304"/>
        <v>6700000</v>
      </c>
      <c r="M795" s="4">
        <f t="shared" si="304"/>
        <v>0</v>
      </c>
      <c r="O795" s="4">
        <f t="shared" si="305"/>
        <v>1925500</v>
      </c>
      <c r="P795" s="4">
        <f>'დამტკ. ბიუჯ.'!E795</f>
        <v>1925500</v>
      </c>
      <c r="Q795" s="4">
        <f>'დამტკ. საკუთ.'!E795</f>
        <v>0</v>
      </c>
      <c r="R795" s="4">
        <f>'ცვლილ. ბიუჯ.'!F795</f>
        <v>-905000</v>
      </c>
      <c r="S795" s="4">
        <f>'ცვლილ. საკუთ.'!F795</f>
        <v>0</v>
      </c>
      <c r="T795" s="4">
        <f>'მთავრ. ფონდი'!F795</f>
        <v>0</v>
      </c>
      <c r="U795" s="4">
        <f>'პრეზ. ფონდი'!F795</f>
        <v>0</v>
      </c>
      <c r="V795" s="4">
        <f>'დაზუსტ. ნაერთი'!E795</f>
        <v>1020500</v>
      </c>
      <c r="W795" s="4">
        <f>'დაზუსტ. ბიუჯ.'!E795</f>
        <v>1020500</v>
      </c>
      <c r="X795" s="4">
        <f>'დაზუსტ. საკუთ.'!E795</f>
        <v>0</v>
      </c>
      <c r="Z795" s="4">
        <f t="shared" si="306"/>
        <v>1691500</v>
      </c>
      <c r="AA795" s="4">
        <f>'დამტკ. ბიუჯ.'!F795</f>
        <v>1691500</v>
      </c>
      <c r="AB795" s="4">
        <f>'დამტკ. საკუთ.'!F795</f>
        <v>0</v>
      </c>
      <c r="AC795" s="4">
        <f>'ცვლილ. ბიუჯ.'!G795</f>
        <v>279000</v>
      </c>
      <c r="AD795" s="4">
        <f>'ცვლილ. საკუთ.'!G795</f>
        <v>0</v>
      </c>
      <c r="AE795" s="4">
        <f>'მთავრ. ფონდი'!G795</f>
        <v>0</v>
      </c>
      <c r="AF795" s="4">
        <f>'პრეზ. ფონდი'!G795</f>
        <v>0</v>
      </c>
      <c r="AG795" s="4">
        <f>'დაზუსტ. ნაერთი'!F795</f>
        <v>1970500</v>
      </c>
      <c r="AH795" s="4">
        <f>'დაზუსტ. ბიუჯ.'!F795</f>
        <v>1970500</v>
      </c>
      <c r="AI795" s="4">
        <f>'დაზუსტ. საკუთ.'!F795</f>
        <v>0</v>
      </c>
      <c r="AK795" s="4">
        <f t="shared" si="307"/>
        <v>3617000</v>
      </c>
      <c r="AL795" s="4">
        <f t="shared" si="308"/>
        <v>3617000</v>
      </c>
      <c r="AM795" s="4">
        <f t="shared" si="309"/>
        <v>0</v>
      </c>
      <c r="AN795" s="4">
        <f t="shared" si="309"/>
        <v>-626000</v>
      </c>
      <c r="AO795" s="4">
        <f t="shared" si="309"/>
        <v>0</v>
      </c>
      <c r="AP795" s="4">
        <f t="shared" si="309"/>
        <v>0</v>
      </c>
      <c r="AQ795" s="4">
        <f t="shared" si="310"/>
        <v>0</v>
      </c>
      <c r="AR795" s="4">
        <f t="shared" si="310"/>
        <v>2991000</v>
      </c>
      <c r="AS795" s="4">
        <f t="shared" si="310"/>
        <v>2991000</v>
      </c>
      <c r="AT795" s="4">
        <f t="shared" si="310"/>
        <v>0</v>
      </c>
      <c r="AV795" s="4">
        <f t="shared" si="311"/>
        <v>1691500</v>
      </c>
      <c r="AW795" s="4">
        <f>'დამტკ. ბიუჯ.'!G795</f>
        <v>1691500</v>
      </c>
      <c r="AX795" s="4">
        <f>'დამტკ. საკუთ.'!G795</f>
        <v>0</v>
      </c>
      <c r="AY795" s="4">
        <f>'ცვლილ. ბიუჯ.'!H795</f>
        <v>-75000</v>
      </c>
      <c r="AZ795" s="4">
        <f>'ცვლილ. საკუთ.'!H795</f>
        <v>0</v>
      </c>
      <c r="BA795" s="4">
        <f>'მთავრ. ფონდი'!H795</f>
        <v>0</v>
      </c>
      <c r="BB795" s="4">
        <f>'პრეზ. ფონდი'!H795</f>
        <v>0</v>
      </c>
      <c r="BC795" s="4">
        <f>'დაზუსტ. ნაერთი'!G795</f>
        <v>1616500</v>
      </c>
      <c r="BD795" s="4">
        <f>'დაზუსტ. ბიუჯ.'!G795</f>
        <v>1616500</v>
      </c>
      <c r="BE795" s="4">
        <f>'დაზუსტ. საკუთ.'!G795</f>
        <v>0</v>
      </c>
      <c r="BG795" s="4">
        <f t="shared" si="312"/>
        <v>5308500</v>
      </c>
      <c r="BH795" s="4">
        <f t="shared" si="312"/>
        <v>5308500</v>
      </c>
      <c r="BI795" s="4">
        <f t="shared" si="312"/>
        <v>0</v>
      </c>
      <c r="BJ795" s="4">
        <f t="shared" si="312"/>
        <v>-701000</v>
      </c>
      <c r="BK795" s="4">
        <f t="shared" si="313"/>
        <v>0</v>
      </c>
      <c r="BL795" s="4">
        <f t="shared" si="313"/>
        <v>0</v>
      </c>
      <c r="BM795" s="4">
        <f t="shared" si="313"/>
        <v>0</v>
      </c>
      <c r="BN795" s="4">
        <f t="shared" si="313"/>
        <v>4607500</v>
      </c>
      <c r="BO795" s="4">
        <f t="shared" si="316"/>
        <v>4607500</v>
      </c>
      <c r="BP795" s="4">
        <f t="shared" si="315"/>
        <v>0</v>
      </c>
      <c r="BR795" s="4">
        <f t="shared" si="314"/>
        <v>1691500</v>
      </c>
      <c r="BS795" s="4">
        <f>'დამტკ. ბიუჯ.'!H795</f>
        <v>1691500</v>
      </c>
      <c r="BT795" s="4">
        <f>'დამტკ. საკუთ.'!H795</f>
        <v>0</v>
      </c>
      <c r="BU795" s="4">
        <f>'ცვლილ. ბიუჯ.'!I795</f>
        <v>401000</v>
      </c>
      <c r="BV795" s="4">
        <f>'ცვლილ. საკუთ.'!I795</f>
        <v>0</v>
      </c>
      <c r="BW795" s="4">
        <f>'მთავრ. ფონდი'!I795</f>
        <v>0</v>
      </c>
      <c r="BX795" s="4">
        <f>'პრეზ. ფონდი'!I795</f>
        <v>0</v>
      </c>
      <c r="BY795" s="4">
        <f>'დაზუსტ. ნაერთი'!H795</f>
        <v>2092500</v>
      </c>
      <c r="BZ795" s="4">
        <f>'დაზუსტ. ბიუჯ.'!H795</f>
        <v>2092500</v>
      </c>
      <c r="CA795" s="4">
        <f>'დაზუსტ. საკუთ.'!H795</f>
        <v>0</v>
      </c>
    </row>
    <row r="796" spans="1:79" ht="15.75" thickTop="1" x14ac:dyDescent="0.25">
      <c r="A796" t="str">
        <f t="shared" si="300"/>
        <v>a</v>
      </c>
      <c r="B796" s="5"/>
      <c r="C796" s="6" t="s">
        <v>10</v>
      </c>
      <c r="D796" s="7">
        <f t="shared" si="301"/>
        <v>7000000</v>
      </c>
      <c r="E796" s="7">
        <f t="shared" si="302"/>
        <v>7000000</v>
      </c>
      <c r="F796" s="7">
        <f t="shared" si="303"/>
        <v>0</v>
      </c>
      <c r="G796" s="7">
        <f t="shared" si="303"/>
        <v>-300000</v>
      </c>
      <c r="H796" s="7">
        <f t="shared" si="303"/>
        <v>0</v>
      </c>
      <c r="I796" s="7">
        <f t="shared" si="303"/>
        <v>0</v>
      </c>
      <c r="J796" s="7">
        <f t="shared" si="304"/>
        <v>0</v>
      </c>
      <c r="K796" s="7">
        <f t="shared" si="304"/>
        <v>6700000</v>
      </c>
      <c r="L796" s="7">
        <f t="shared" si="304"/>
        <v>6700000</v>
      </c>
      <c r="M796" s="7">
        <f t="shared" si="304"/>
        <v>0</v>
      </c>
      <c r="O796" s="7">
        <f t="shared" si="305"/>
        <v>1925500</v>
      </c>
      <c r="P796" s="7">
        <f>'დამტკ. ბიუჯ.'!E796</f>
        <v>1925500</v>
      </c>
      <c r="Q796" s="7">
        <f>'დამტკ. საკუთ.'!E796</f>
        <v>0</v>
      </c>
      <c r="R796" s="7">
        <f>'ცვლილ. ბიუჯ.'!F796</f>
        <v>-905000</v>
      </c>
      <c r="S796" s="7">
        <f>'ცვლილ. საკუთ.'!F796</f>
        <v>0</v>
      </c>
      <c r="T796" s="7">
        <f>'მთავრ. ფონდი'!F796</f>
        <v>0</v>
      </c>
      <c r="U796" s="7">
        <f>'პრეზ. ფონდი'!F796</f>
        <v>0</v>
      </c>
      <c r="V796" s="7">
        <f>'დაზუსტ. ნაერთი'!E796</f>
        <v>1020500</v>
      </c>
      <c r="W796" s="7">
        <f>'დაზუსტ. ბიუჯ.'!E796</f>
        <v>1020500</v>
      </c>
      <c r="X796" s="7">
        <f>'დაზუსტ. საკუთ.'!E796</f>
        <v>0</v>
      </c>
      <c r="Z796" s="7">
        <f t="shared" si="306"/>
        <v>1691500</v>
      </c>
      <c r="AA796" s="7">
        <f>'დამტკ. ბიუჯ.'!F796</f>
        <v>1691500</v>
      </c>
      <c r="AB796" s="7">
        <f>'დამტკ. საკუთ.'!F796</f>
        <v>0</v>
      </c>
      <c r="AC796" s="7">
        <f>'ცვლილ. ბიუჯ.'!G796</f>
        <v>279000</v>
      </c>
      <c r="AD796" s="7">
        <f>'ცვლილ. საკუთ.'!G796</f>
        <v>0</v>
      </c>
      <c r="AE796" s="7">
        <f>'მთავრ. ფონდი'!G796</f>
        <v>0</v>
      </c>
      <c r="AF796" s="7">
        <f>'პრეზ. ფონდი'!G796</f>
        <v>0</v>
      </c>
      <c r="AG796" s="7">
        <f>'დაზუსტ. ნაერთი'!F796</f>
        <v>1970500</v>
      </c>
      <c r="AH796" s="7">
        <f>'დაზუსტ. ბიუჯ.'!F796</f>
        <v>1970500</v>
      </c>
      <c r="AI796" s="7">
        <f>'დაზუსტ. საკუთ.'!F796</f>
        <v>0</v>
      </c>
      <c r="AK796" s="7">
        <f t="shared" si="307"/>
        <v>3617000</v>
      </c>
      <c r="AL796" s="7">
        <f t="shared" si="308"/>
        <v>3617000</v>
      </c>
      <c r="AM796" s="7">
        <f t="shared" si="309"/>
        <v>0</v>
      </c>
      <c r="AN796" s="7">
        <f t="shared" si="309"/>
        <v>-626000</v>
      </c>
      <c r="AO796" s="7">
        <f t="shared" si="309"/>
        <v>0</v>
      </c>
      <c r="AP796" s="7">
        <f t="shared" si="309"/>
        <v>0</v>
      </c>
      <c r="AQ796" s="7">
        <f t="shared" si="310"/>
        <v>0</v>
      </c>
      <c r="AR796" s="7">
        <f t="shared" si="310"/>
        <v>2991000</v>
      </c>
      <c r="AS796" s="7">
        <f t="shared" si="310"/>
        <v>2991000</v>
      </c>
      <c r="AT796" s="7">
        <f t="shared" si="310"/>
        <v>0</v>
      </c>
      <c r="AV796" s="7">
        <f t="shared" si="311"/>
        <v>1691500</v>
      </c>
      <c r="AW796" s="7">
        <f>'დამტკ. ბიუჯ.'!G796</f>
        <v>1691500</v>
      </c>
      <c r="AX796" s="7">
        <f>'დამტკ. საკუთ.'!G796</f>
        <v>0</v>
      </c>
      <c r="AY796" s="7">
        <f>'ცვლილ. ბიუჯ.'!H796</f>
        <v>-75000</v>
      </c>
      <c r="AZ796" s="7">
        <f>'ცვლილ. საკუთ.'!H796</f>
        <v>0</v>
      </c>
      <c r="BA796" s="7">
        <f>'მთავრ. ფონდი'!H796</f>
        <v>0</v>
      </c>
      <c r="BB796" s="7">
        <f>'პრეზ. ფონდი'!H796</f>
        <v>0</v>
      </c>
      <c r="BC796" s="7">
        <f>'დაზუსტ. ნაერთი'!G796</f>
        <v>1616500</v>
      </c>
      <c r="BD796" s="7">
        <f>'დაზუსტ. ბიუჯ.'!G796</f>
        <v>1616500</v>
      </c>
      <c r="BE796" s="7">
        <f>'დაზუსტ. საკუთ.'!G796</f>
        <v>0</v>
      </c>
      <c r="BG796" s="7">
        <f t="shared" si="312"/>
        <v>5308500</v>
      </c>
      <c r="BH796" s="7">
        <f t="shared" si="312"/>
        <v>5308500</v>
      </c>
      <c r="BI796" s="7">
        <f t="shared" si="312"/>
        <v>0</v>
      </c>
      <c r="BJ796" s="7">
        <f t="shared" si="312"/>
        <v>-701000</v>
      </c>
      <c r="BK796" s="7">
        <f t="shared" si="313"/>
        <v>0</v>
      </c>
      <c r="BL796" s="7">
        <f t="shared" si="313"/>
        <v>0</v>
      </c>
      <c r="BM796" s="7">
        <f t="shared" si="313"/>
        <v>0</v>
      </c>
      <c r="BN796" s="7">
        <f t="shared" si="313"/>
        <v>4607500</v>
      </c>
      <c r="BO796" s="7">
        <f t="shared" si="316"/>
        <v>4607500</v>
      </c>
      <c r="BP796" s="7">
        <f t="shared" si="315"/>
        <v>0</v>
      </c>
      <c r="BR796" s="7">
        <f t="shared" si="314"/>
        <v>1691500</v>
      </c>
      <c r="BS796" s="7">
        <f>'დამტკ. ბიუჯ.'!H796</f>
        <v>1691500</v>
      </c>
      <c r="BT796" s="7">
        <f>'დამტკ. საკუთ.'!H796</f>
        <v>0</v>
      </c>
      <c r="BU796" s="7">
        <f>'ცვლილ. ბიუჯ.'!I796</f>
        <v>401000</v>
      </c>
      <c r="BV796" s="7">
        <f>'ცვლილ. საკუთ.'!I796</f>
        <v>0</v>
      </c>
      <c r="BW796" s="7">
        <f>'მთავრ. ფონდი'!I796</f>
        <v>0</v>
      </c>
      <c r="BX796" s="7">
        <f>'პრეზ. ფონდი'!I796</f>
        <v>0</v>
      </c>
      <c r="BY796" s="7">
        <f>'დაზუსტ. ნაერთი'!H796</f>
        <v>2092500</v>
      </c>
      <c r="BZ796" s="7">
        <f>'დაზუსტ. ბიუჯ.'!H796</f>
        <v>2092500</v>
      </c>
      <c r="CA796" s="7">
        <f>'დაზუსტ. საკუთ.'!H796</f>
        <v>0</v>
      </c>
    </row>
    <row r="797" spans="1:79" x14ac:dyDescent="0.25">
      <c r="A797" t="str">
        <f t="shared" si="300"/>
        <v>b</v>
      </c>
      <c r="B797" s="8"/>
      <c r="C797" s="9" t="s">
        <v>11</v>
      </c>
      <c r="D797" s="10">
        <f t="shared" si="301"/>
        <v>0</v>
      </c>
      <c r="E797" s="10">
        <f t="shared" si="302"/>
        <v>0</v>
      </c>
      <c r="F797" s="10">
        <f t="shared" si="303"/>
        <v>0</v>
      </c>
      <c r="G797" s="10">
        <f t="shared" si="303"/>
        <v>0</v>
      </c>
      <c r="H797" s="10">
        <f t="shared" si="303"/>
        <v>0</v>
      </c>
      <c r="I797" s="10">
        <f t="shared" si="303"/>
        <v>0</v>
      </c>
      <c r="J797" s="10">
        <f t="shared" si="304"/>
        <v>0</v>
      </c>
      <c r="K797" s="10">
        <f t="shared" si="304"/>
        <v>0</v>
      </c>
      <c r="L797" s="10">
        <f t="shared" si="304"/>
        <v>0</v>
      </c>
      <c r="M797" s="10">
        <f t="shared" si="304"/>
        <v>0</v>
      </c>
      <c r="O797" s="10">
        <f t="shared" si="305"/>
        <v>0</v>
      </c>
      <c r="P797" s="10">
        <f>'დამტკ. ბიუჯ.'!E797</f>
        <v>0</v>
      </c>
      <c r="Q797" s="10">
        <f>'დამტკ. საკუთ.'!E797</f>
        <v>0</v>
      </c>
      <c r="R797" s="10">
        <f>'ცვლილ. ბიუჯ.'!F797</f>
        <v>0</v>
      </c>
      <c r="S797" s="10">
        <f>'ცვლილ. საკუთ.'!F797</f>
        <v>0</v>
      </c>
      <c r="T797" s="10">
        <f>'მთავრ. ფონდი'!F797</f>
        <v>0</v>
      </c>
      <c r="U797" s="10">
        <f>'პრეზ. ფონდი'!F797</f>
        <v>0</v>
      </c>
      <c r="V797" s="10">
        <f>'დაზუსტ. ნაერთი'!E797</f>
        <v>0</v>
      </c>
      <c r="W797" s="10">
        <f>'დაზუსტ. ბიუჯ.'!E797</f>
        <v>0</v>
      </c>
      <c r="X797" s="10">
        <f>'დაზუსტ. საკუთ.'!E797</f>
        <v>0</v>
      </c>
      <c r="Z797" s="10">
        <f t="shared" si="306"/>
        <v>0</v>
      </c>
      <c r="AA797" s="10">
        <f>'დამტკ. ბიუჯ.'!F797</f>
        <v>0</v>
      </c>
      <c r="AB797" s="10">
        <f>'დამტკ. საკუთ.'!F797</f>
        <v>0</v>
      </c>
      <c r="AC797" s="10">
        <f>'ცვლილ. ბიუჯ.'!G797</f>
        <v>0</v>
      </c>
      <c r="AD797" s="10">
        <f>'ცვლილ. საკუთ.'!G797</f>
        <v>0</v>
      </c>
      <c r="AE797" s="10">
        <f>'მთავრ. ფონდი'!G797</f>
        <v>0</v>
      </c>
      <c r="AF797" s="10">
        <f>'პრეზ. ფონდი'!G797</f>
        <v>0</v>
      </c>
      <c r="AG797" s="10">
        <f>'დაზუსტ. ნაერთი'!F797</f>
        <v>0</v>
      </c>
      <c r="AH797" s="10">
        <f>'დაზუსტ. ბიუჯ.'!F797</f>
        <v>0</v>
      </c>
      <c r="AI797" s="10">
        <f>'დაზუსტ. საკუთ.'!F797</f>
        <v>0</v>
      </c>
      <c r="AK797" s="10">
        <f t="shared" si="307"/>
        <v>0</v>
      </c>
      <c r="AL797" s="10">
        <f t="shared" si="308"/>
        <v>0</v>
      </c>
      <c r="AM797" s="10">
        <f t="shared" si="309"/>
        <v>0</v>
      </c>
      <c r="AN797" s="10">
        <f t="shared" si="309"/>
        <v>0</v>
      </c>
      <c r="AO797" s="10">
        <f t="shared" si="309"/>
        <v>0</v>
      </c>
      <c r="AP797" s="10">
        <f t="shared" si="309"/>
        <v>0</v>
      </c>
      <c r="AQ797" s="10">
        <f t="shared" si="310"/>
        <v>0</v>
      </c>
      <c r="AR797" s="10">
        <f t="shared" si="310"/>
        <v>0</v>
      </c>
      <c r="AS797" s="10">
        <f t="shared" si="310"/>
        <v>0</v>
      </c>
      <c r="AT797" s="10">
        <f t="shared" si="310"/>
        <v>0</v>
      </c>
      <c r="AV797" s="10">
        <f t="shared" si="311"/>
        <v>0</v>
      </c>
      <c r="AW797" s="10">
        <f>'დამტკ. ბიუჯ.'!G797</f>
        <v>0</v>
      </c>
      <c r="AX797" s="10">
        <f>'დამტკ. საკუთ.'!G797</f>
        <v>0</v>
      </c>
      <c r="AY797" s="10">
        <f>'ცვლილ. ბიუჯ.'!H797</f>
        <v>0</v>
      </c>
      <c r="AZ797" s="10">
        <f>'ცვლილ. საკუთ.'!H797</f>
        <v>0</v>
      </c>
      <c r="BA797" s="10">
        <f>'მთავრ. ფონდი'!H797</f>
        <v>0</v>
      </c>
      <c r="BB797" s="10">
        <f>'პრეზ. ფონდი'!H797</f>
        <v>0</v>
      </c>
      <c r="BC797" s="10">
        <f>'დაზუსტ. ნაერთი'!G797</f>
        <v>0</v>
      </c>
      <c r="BD797" s="10">
        <f>'დაზუსტ. ბიუჯ.'!G797</f>
        <v>0</v>
      </c>
      <c r="BE797" s="10">
        <f>'დაზუსტ. საკუთ.'!G797</f>
        <v>0</v>
      </c>
      <c r="BG797" s="10">
        <f t="shared" si="312"/>
        <v>0</v>
      </c>
      <c r="BH797" s="10">
        <f t="shared" si="312"/>
        <v>0</v>
      </c>
      <c r="BI797" s="10">
        <f t="shared" si="312"/>
        <v>0</v>
      </c>
      <c r="BJ797" s="10">
        <f t="shared" si="312"/>
        <v>0</v>
      </c>
      <c r="BK797" s="10">
        <f t="shared" si="313"/>
        <v>0</v>
      </c>
      <c r="BL797" s="10">
        <f t="shared" si="313"/>
        <v>0</v>
      </c>
      <c r="BM797" s="10">
        <f t="shared" si="313"/>
        <v>0</v>
      </c>
      <c r="BN797" s="10">
        <f t="shared" si="313"/>
        <v>0</v>
      </c>
      <c r="BO797" s="10">
        <f t="shared" si="316"/>
        <v>0</v>
      </c>
      <c r="BP797" s="10">
        <f t="shared" si="315"/>
        <v>0</v>
      </c>
      <c r="BR797" s="10">
        <f t="shared" si="314"/>
        <v>0</v>
      </c>
      <c r="BS797" s="10">
        <f>'დამტკ. ბიუჯ.'!H797</f>
        <v>0</v>
      </c>
      <c r="BT797" s="10">
        <f>'დამტკ. საკუთ.'!H797</f>
        <v>0</v>
      </c>
      <c r="BU797" s="10">
        <f>'ცვლილ. ბიუჯ.'!I797</f>
        <v>0</v>
      </c>
      <c r="BV797" s="10">
        <f>'ცვლილ. საკუთ.'!I797</f>
        <v>0</v>
      </c>
      <c r="BW797" s="10">
        <f>'მთავრ. ფონდი'!I797</f>
        <v>0</v>
      </c>
      <c r="BX797" s="10">
        <f>'პრეზ. ფონდი'!I797</f>
        <v>0</v>
      </c>
      <c r="BY797" s="10">
        <f>'დაზუსტ. ნაერთი'!H797</f>
        <v>0</v>
      </c>
      <c r="BZ797" s="10">
        <f>'დაზუსტ. ბიუჯ.'!H797</f>
        <v>0</v>
      </c>
      <c r="CA797" s="10">
        <f>'დაზუსტ. საკუთ.'!H797</f>
        <v>0</v>
      </c>
    </row>
    <row r="798" spans="1:79" x14ac:dyDescent="0.25">
      <c r="A798" t="str">
        <f t="shared" si="300"/>
        <v>a</v>
      </c>
      <c r="B798" s="8"/>
      <c r="C798" s="9" t="s">
        <v>12</v>
      </c>
      <c r="D798" s="10">
        <f t="shared" si="301"/>
        <v>36000</v>
      </c>
      <c r="E798" s="10">
        <f t="shared" si="302"/>
        <v>36000</v>
      </c>
      <c r="F798" s="10">
        <f t="shared" si="303"/>
        <v>0</v>
      </c>
      <c r="G798" s="10">
        <f t="shared" si="303"/>
        <v>130000</v>
      </c>
      <c r="H798" s="10">
        <f t="shared" si="303"/>
        <v>0</v>
      </c>
      <c r="I798" s="10">
        <f t="shared" si="303"/>
        <v>0</v>
      </c>
      <c r="J798" s="10">
        <f t="shared" si="304"/>
        <v>0</v>
      </c>
      <c r="K798" s="10">
        <f t="shared" si="304"/>
        <v>166000</v>
      </c>
      <c r="L798" s="10">
        <f t="shared" si="304"/>
        <v>166000</v>
      </c>
      <c r="M798" s="10">
        <f t="shared" si="304"/>
        <v>0</v>
      </c>
      <c r="O798" s="10">
        <f t="shared" si="305"/>
        <v>9000</v>
      </c>
      <c r="P798" s="10">
        <f>'დამტკ. ბიუჯ.'!E798</f>
        <v>9000</v>
      </c>
      <c r="Q798" s="10">
        <f>'დამტკ. საკუთ.'!E798</f>
        <v>0</v>
      </c>
      <c r="R798" s="10">
        <f>'ცვლილ. ბიუჯ.'!F798</f>
        <v>32000</v>
      </c>
      <c r="S798" s="10">
        <f>'ცვლილ. საკუთ.'!F798</f>
        <v>0</v>
      </c>
      <c r="T798" s="10">
        <f>'მთავრ. ფონდი'!F798</f>
        <v>0</v>
      </c>
      <c r="U798" s="10">
        <f>'პრეზ. ფონდი'!F798</f>
        <v>0</v>
      </c>
      <c r="V798" s="10">
        <f>'დაზუსტ. ნაერთი'!E798</f>
        <v>41000</v>
      </c>
      <c r="W798" s="10">
        <f>'დაზუსტ. ბიუჯ.'!E798</f>
        <v>41000</v>
      </c>
      <c r="X798" s="10">
        <f>'დაზუსტ. საკუთ.'!E798</f>
        <v>0</v>
      </c>
      <c r="Z798" s="10">
        <f t="shared" si="306"/>
        <v>9000</v>
      </c>
      <c r="AA798" s="10">
        <f>'დამტკ. ბიუჯ.'!F798</f>
        <v>9000</v>
      </c>
      <c r="AB798" s="10">
        <f>'დამტკ. საკუთ.'!F798</f>
        <v>0</v>
      </c>
      <c r="AC798" s="10">
        <f>'ცვლილ. ბიუჯ.'!G798</f>
        <v>38000</v>
      </c>
      <c r="AD798" s="10">
        <f>'ცვლილ. საკუთ.'!G798</f>
        <v>0</v>
      </c>
      <c r="AE798" s="10">
        <f>'მთავრ. ფონდი'!G798</f>
        <v>0</v>
      </c>
      <c r="AF798" s="10">
        <f>'პრეზ. ფონდი'!G798</f>
        <v>0</v>
      </c>
      <c r="AG798" s="10">
        <f>'დაზუსტ. ნაერთი'!F798</f>
        <v>47000</v>
      </c>
      <c r="AH798" s="10">
        <f>'დაზუსტ. ბიუჯ.'!F798</f>
        <v>47000</v>
      </c>
      <c r="AI798" s="10">
        <f>'დაზუსტ. საკუთ.'!F798</f>
        <v>0</v>
      </c>
      <c r="AK798" s="10">
        <f t="shared" si="307"/>
        <v>18000</v>
      </c>
      <c r="AL798" s="10">
        <f t="shared" si="308"/>
        <v>18000</v>
      </c>
      <c r="AM798" s="10">
        <f t="shared" si="309"/>
        <v>0</v>
      </c>
      <c r="AN798" s="10">
        <f t="shared" si="309"/>
        <v>70000</v>
      </c>
      <c r="AO798" s="10">
        <f t="shared" si="309"/>
        <v>0</v>
      </c>
      <c r="AP798" s="10">
        <f t="shared" si="309"/>
        <v>0</v>
      </c>
      <c r="AQ798" s="10">
        <f t="shared" si="310"/>
        <v>0</v>
      </c>
      <c r="AR798" s="10">
        <f t="shared" si="310"/>
        <v>88000</v>
      </c>
      <c r="AS798" s="10">
        <f t="shared" si="310"/>
        <v>88000</v>
      </c>
      <c r="AT798" s="10">
        <f t="shared" si="310"/>
        <v>0</v>
      </c>
      <c r="AV798" s="10">
        <f t="shared" si="311"/>
        <v>9000</v>
      </c>
      <c r="AW798" s="10">
        <f>'დამტკ. ბიუჯ.'!G798</f>
        <v>9000</v>
      </c>
      <c r="AX798" s="10">
        <f>'დამტკ. საკუთ.'!G798</f>
        <v>0</v>
      </c>
      <c r="AY798" s="10">
        <f>'ცვლილ. ბიუჯ.'!H798</f>
        <v>30000</v>
      </c>
      <c r="AZ798" s="10">
        <f>'ცვლილ. საკუთ.'!H798</f>
        <v>0</v>
      </c>
      <c r="BA798" s="10">
        <f>'მთავრ. ფონდი'!H798</f>
        <v>0</v>
      </c>
      <c r="BB798" s="10">
        <f>'პრეზ. ფონდი'!H798</f>
        <v>0</v>
      </c>
      <c r="BC798" s="10">
        <f>'დაზუსტ. ნაერთი'!G798</f>
        <v>39000</v>
      </c>
      <c r="BD798" s="10">
        <f>'დაზუსტ. ბიუჯ.'!G798</f>
        <v>39000</v>
      </c>
      <c r="BE798" s="10">
        <f>'დაზუსტ. საკუთ.'!G798</f>
        <v>0</v>
      </c>
      <c r="BG798" s="10">
        <f t="shared" si="312"/>
        <v>27000</v>
      </c>
      <c r="BH798" s="10">
        <f t="shared" si="312"/>
        <v>27000</v>
      </c>
      <c r="BI798" s="10">
        <f t="shared" si="312"/>
        <v>0</v>
      </c>
      <c r="BJ798" s="10">
        <f t="shared" si="312"/>
        <v>100000</v>
      </c>
      <c r="BK798" s="10">
        <f t="shared" si="313"/>
        <v>0</v>
      </c>
      <c r="BL798" s="10">
        <f t="shared" si="313"/>
        <v>0</v>
      </c>
      <c r="BM798" s="10">
        <f t="shared" si="313"/>
        <v>0</v>
      </c>
      <c r="BN798" s="10">
        <f t="shared" si="313"/>
        <v>127000</v>
      </c>
      <c r="BO798" s="10">
        <f t="shared" si="316"/>
        <v>127000</v>
      </c>
      <c r="BP798" s="10">
        <f t="shared" si="315"/>
        <v>0</v>
      </c>
      <c r="BR798" s="10">
        <f t="shared" si="314"/>
        <v>9000</v>
      </c>
      <c r="BS798" s="10">
        <f>'დამტკ. ბიუჯ.'!H798</f>
        <v>9000</v>
      </c>
      <c r="BT798" s="10">
        <f>'დამტკ. საკუთ.'!H798</f>
        <v>0</v>
      </c>
      <c r="BU798" s="10">
        <f>'ცვლილ. ბიუჯ.'!I798</f>
        <v>30000</v>
      </c>
      <c r="BV798" s="10">
        <f>'ცვლილ. საკუთ.'!I798</f>
        <v>0</v>
      </c>
      <c r="BW798" s="10">
        <f>'მთავრ. ფონდი'!I798</f>
        <v>0</v>
      </c>
      <c r="BX798" s="10">
        <f>'პრეზ. ფონდი'!I798</f>
        <v>0</v>
      </c>
      <c r="BY798" s="10">
        <f>'დაზუსტ. ნაერთი'!H798</f>
        <v>39000</v>
      </c>
      <c r="BZ798" s="10">
        <f>'დაზუსტ. ბიუჯ.'!H798</f>
        <v>39000</v>
      </c>
      <c r="CA798" s="10">
        <f>'დაზუსტ. საკუთ.'!H798</f>
        <v>0</v>
      </c>
    </row>
    <row r="799" spans="1:79" x14ac:dyDescent="0.25">
      <c r="A799" t="str">
        <f t="shared" si="300"/>
        <v>b</v>
      </c>
      <c r="B799" s="8"/>
      <c r="C799" s="9" t="s">
        <v>13</v>
      </c>
      <c r="D799" s="10">
        <f t="shared" si="301"/>
        <v>0</v>
      </c>
      <c r="E799" s="10">
        <f t="shared" si="302"/>
        <v>0</v>
      </c>
      <c r="F799" s="10">
        <f t="shared" si="303"/>
        <v>0</v>
      </c>
      <c r="G799" s="10">
        <f t="shared" si="303"/>
        <v>0</v>
      </c>
      <c r="H799" s="10">
        <f t="shared" si="303"/>
        <v>0</v>
      </c>
      <c r="I799" s="10">
        <f t="shared" si="303"/>
        <v>0</v>
      </c>
      <c r="J799" s="10">
        <f t="shared" si="304"/>
        <v>0</v>
      </c>
      <c r="K799" s="10">
        <f t="shared" si="304"/>
        <v>0</v>
      </c>
      <c r="L799" s="10">
        <f t="shared" si="304"/>
        <v>0</v>
      </c>
      <c r="M799" s="10">
        <f t="shared" si="304"/>
        <v>0</v>
      </c>
      <c r="O799" s="10">
        <f t="shared" si="305"/>
        <v>0</v>
      </c>
      <c r="P799" s="10">
        <f>'დამტკ. ბიუჯ.'!E799</f>
        <v>0</v>
      </c>
      <c r="Q799" s="10">
        <f>'დამტკ. საკუთ.'!E799</f>
        <v>0</v>
      </c>
      <c r="R799" s="10">
        <f>'ცვლილ. ბიუჯ.'!F799</f>
        <v>0</v>
      </c>
      <c r="S799" s="10">
        <f>'ცვლილ. საკუთ.'!F799</f>
        <v>0</v>
      </c>
      <c r="T799" s="10">
        <f>'მთავრ. ფონდი'!F799</f>
        <v>0</v>
      </c>
      <c r="U799" s="10">
        <f>'პრეზ. ფონდი'!F799</f>
        <v>0</v>
      </c>
      <c r="V799" s="10">
        <f>'დაზუსტ. ნაერთი'!E799</f>
        <v>0</v>
      </c>
      <c r="W799" s="10">
        <f>'დაზუსტ. ბიუჯ.'!E799</f>
        <v>0</v>
      </c>
      <c r="X799" s="10">
        <f>'დაზუსტ. საკუთ.'!E799</f>
        <v>0</v>
      </c>
      <c r="Z799" s="10">
        <f t="shared" si="306"/>
        <v>0</v>
      </c>
      <c r="AA799" s="10">
        <f>'დამტკ. ბიუჯ.'!F799</f>
        <v>0</v>
      </c>
      <c r="AB799" s="10">
        <f>'დამტკ. საკუთ.'!F799</f>
        <v>0</v>
      </c>
      <c r="AC799" s="10">
        <f>'ცვლილ. ბიუჯ.'!G799</f>
        <v>0</v>
      </c>
      <c r="AD799" s="10">
        <f>'ცვლილ. საკუთ.'!G799</f>
        <v>0</v>
      </c>
      <c r="AE799" s="10">
        <f>'მთავრ. ფონდი'!G799</f>
        <v>0</v>
      </c>
      <c r="AF799" s="10">
        <f>'პრეზ. ფონდი'!G799</f>
        <v>0</v>
      </c>
      <c r="AG799" s="10">
        <f>'დაზუსტ. ნაერთი'!F799</f>
        <v>0</v>
      </c>
      <c r="AH799" s="10">
        <f>'დაზუსტ. ბიუჯ.'!F799</f>
        <v>0</v>
      </c>
      <c r="AI799" s="10">
        <f>'დაზუსტ. საკუთ.'!F799</f>
        <v>0</v>
      </c>
      <c r="AK799" s="10">
        <f t="shared" si="307"/>
        <v>0</v>
      </c>
      <c r="AL799" s="10">
        <f t="shared" si="308"/>
        <v>0</v>
      </c>
      <c r="AM799" s="10">
        <f t="shared" si="309"/>
        <v>0</v>
      </c>
      <c r="AN799" s="10">
        <f t="shared" si="309"/>
        <v>0</v>
      </c>
      <c r="AO799" s="10">
        <f t="shared" si="309"/>
        <v>0</v>
      </c>
      <c r="AP799" s="10">
        <f t="shared" si="309"/>
        <v>0</v>
      </c>
      <c r="AQ799" s="10">
        <f t="shared" si="310"/>
        <v>0</v>
      </c>
      <c r="AR799" s="10">
        <f t="shared" si="310"/>
        <v>0</v>
      </c>
      <c r="AS799" s="10">
        <f t="shared" si="310"/>
        <v>0</v>
      </c>
      <c r="AT799" s="10">
        <f t="shared" si="310"/>
        <v>0</v>
      </c>
      <c r="AV799" s="10">
        <f t="shared" si="311"/>
        <v>0</v>
      </c>
      <c r="AW799" s="10">
        <f>'დამტკ. ბიუჯ.'!G799</f>
        <v>0</v>
      </c>
      <c r="AX799" s="10">
        <f>'დამტკ. საკუთ.'!G799</f>
        <v>0</v>
      </c>
      <c r="AY799" s="10">
        <f>'ცვლილ. ბიუჯ.'!H799</f>
        <v>0</v>
      </c>
      <c r="AZ799" s="10">
        <f>'ცვლილ. საკუთ.'!H799</f>
        <v>0</v>
      </c>
      <c r="BA799" s="10">
        <f>'მთავრ. ფონდი'!H799</f>
        <v>0</v>
      </c>
      <c r="BB799" s="10">
        <f>'პრეზ. ფონდი'!H799</f>
        <v>0</v>
      </c>
      <c r="BC799" s="10">
        <f>'დაზუსტ. ნაერთი'!G799</f>
        <v>0</v>
      </c>
      <c r="BD799" s="10">
        <f>'დაზუსტ. ბიუჯ.'!G799</f>
        <v>0</v>
      </c>
      <c r="BE799" s="10">
        <f>'დაზუსტ. საკუთ.'!G799</f>
        <v>0</v>
      </c>
      <c r="BG799" s="10">
        <f t="shared" si="312"/>
        <v>0</v>
      </c>
      <c r="BH799" s="10">
        <f t="shared" si="312"/>
        <v>0</v>
      </c>
      <c r="BI799" s="10">
        <f t="shared" si="312"/>
        <v>0</v>
      </c>
      <c r="BJ799" s="10">
        <f t="shared" si="312"/>
        <v>0</v>
      </c>
      <c r="BK799" s="10">
        <f t="shared" si="313"/>
        <v>0</v>
      </c>
      <c r="BL799" s="10">
        <f t="shared" si="313"/>
        <v>0</v>
      </c>
      <c r="BM799" s="10">
        <f t="shared" si="313"/>
        <v>0</v>
      </c>
      <c r="BN799" s="10">
        <f t="shared" si="313"/>
        <v>0</v>
      </c>
      <c r="BO799" s="10">
        <f t="shared" si="316"/>
        <v>0</v>
      </c>
      <c r="BP799" s="10">
        <f t="shared" si="315"/>
        <v>0</v>
      </c>
      <c r="BR799" s="10">
        <f t="shared" si="314"/>
        <v>0</v>
      </c>
      <c r="BS799" s="10">
        <f>'დამტკ. ბიუჯ.'!H799</f>
        <v>0</v>
      </c>
      <c r="BT799" s="10">
        <f>'დამტკ. საკუთ.'!H799</f>
        <v>0</v>
      </c>
      <c r="BU799" s="10">
        <f>'ცვლილ. ბიუჯ.'!I799</f>
        <v>0</v>
      </c>
      <c r="BV799" s="10">
        <f>'ცვლილ. საკუთ.'!I799</f>
        <v>0</v>
      </c>
      <c r="BW799" s="10">
        <f>'მთავრ. ფონდი'!I799</f>
        <v>0</v>
      </c>
      <c r="BX799" s="10">
        <f>'პრეზ. ფონდი'!I799</f>
        <v>0</v>
      </c>
      <c r="BY799" s="10">
        <f>'დაზუსტ. ნაერთი'!H799</f>
        <v>0</v>
      </c>
      <c r="BZ799" s="10">
        <f>'დაზუსტ. ბიუჯ.'!H799</f>
        <v>0</v>
      </c>
      <c r="CA799" s="10">
        <f>'დაზუსტ. საკუთ.'!H799</f>
        <v>0</v>
      </c>
    </row>
    <row r="800" spans="1:79" x14ac:dyDescent="0.25">
      <c r="A800" t="str">
        <f t="shared" si="300"/>
        <v>b</v>
      </c>
      <c r="B800" s="8"/>
      <c r="C800" s="9" t="s">
        <v>14</v>
      </c>
      <c r="D800" s="10">
        <f t="shared" si="301"/>
        <v>0</v>
      </c>
      <c r="E800" s="10">
        <f t="shared" si="302"/>
        <v>0</v>
      </c>
      <c r="F800" s="10">
        <f t="shared" si="303"/>
        <v>0</v>
      </c>
      <c r="G800" s="10">
        <f t="shared" si="303"/>
        <v>0</v>
      </c>
      <c r="H800" s="10">
        <f t="shared" si="303"/>
        <v>0</v>
      </c>
      <c r="I800" s="10">
        <f t="shared" si="303"/>
        <v>0</v>
      </c>
      <c r="J800" s="10">
        <f t="shared" si="304"/>
        <v>0</v>
      </c>
      <c r="K800" s="10">
        <f t="shared" si="304"/>
        <v>0</v>
      </c>
      <c r="L800" s="10">
        <f t="shared" si="304"/>
        <v>0</v>
      </c>
      <c r="M800" s="10">
        <f t="shared" si="304"/>
        <v>0</v>
      </c>
      <c r="O800" s="10">
        <f t="shared" si="305"/>
        <v>0</v>
      </c>
      <c r="P800" s="10">
        <f>'დამტკ. ბიუჯ.'!E800</f>
        <v>0</v>
      </c>
      <c r="Q800" s="10">
        <f>'დამტკ. საკუთ.'!E800</f>
        <v>0</v>
      </c>
      <c r="R800" s="10">
        <f>'ცვლილ. ბიუჯ.'!F800</f>
        <v>0</v>
      </c>
      <c r="S800" s="10">
        <f>'ცვლილ. საკუთ.'!F800</f>
        <v>0</v>
      </c>
      <c r="T800" s="10">
        <f>'მთავრ. ფონდი'!F800</f>
        <v>0</v>
      </c>
      <c r="U800" s="10">
        <f>'პრეზ. ფონდი'!F800</f>
        <v>0</v>
      </c>
      <c r="V800" s="10">
        <f>'დაზუსტ. ნაერთი'!E800</f>
        <v>0</v>
      </c>
      <c r="W800" s="10">
        <f>'დაზუსტ. ბიუჯ.'!E800</f>
        <v>0</v>
      </c>
      <c r="X800" s="10">
        <f>'დაზუსტ. საკუთ.'!E800</f>
        <v>0</v>
      </c>
      <c r="Z800" s="10">
        <f t="shared" si="306"/>
        <v>0</v>
      </c>
      <c r="AA800" s="10">
        <f>'დამტკ. ბიუჯ.'!F800</f>
        <v>0</v>
      </c>
      <c r="AB800" s="10">
        <f>'დამტკ. საკუთ.'!F800</f>
        <v>0</v>
      </c>
      <c r="AC800" s="10">
        <f>'ცვლილ. ბიუჯ.'!G800</f>
        <v>0</v>
      </c>
      <c r="AD800" s="10">
        <f>'ცვლილ. საკუთ.'!G800</f>
        <v>0</v>
      </c>
      <c r="AE800" s="10">
        <f>'მთავრ. ფონდი'!G800</f>
        <v>0</v>
      </c>
      <c r="AF800" s="10">
        <f>'პრეზ. ფონდი'!G800</f>
        <v>0</v>
      </c>
      <c r="AG800" s="10">
        <f>'დაზუსტ. ნაერთი'!F800</f>
        <v>0</v>
      </c>
      <c r="AH800" s="10">
        <f>'დაზუსტ. ბიუჯ.'!F800</f>
        <v>0</v>
      </c>
      <c r="AI800" s="10">
        <f>'დაზუსტ. საკუთ.'!F800</f>
        <v>0</v>
      </c>
      <c r="AK800" s="10">
        <f t="shared" si="307"/>
        <v>0</v>
      </c>
      <c r="AL800" s="10">
        <f t="shared" si="308"/>
        <v>0</v>
      </c>
      <c r="AM800" s="10">
        <f t="shared" si="309"/>
        <v>0</v>
      </c>
      <c r="AN800" s="10">
        <f t="shared" si="309"/>
        <v>0</v>
      </c>
      <c r="AO800" s="10">
        <f t="shared" si="309"/>
        <v>0</v>
      </c>
      <c r="AP800" s="10">
        <f t="shared" si="309"/>
        <v>0</v>
      </c>
      <c r="AQ800" s="10">
        <f t="shared" si="310"/>
        <v>0</v>
      </c>
      <c r="AR800" s="10">
        <f t="shared" si="310"/>
        <v>0</v>
      </c>
      <c r="AS800" s="10">
        <f t="shared" si="310"/>
        <v>0</v>
      </c>
      <c r="AT800" s="10">
        <f t="shared" si="310"/>
        <v>0</v>
      </c>
      <c r="AV800" s="10">
        <f t="shared" si="311"/>
        <v>0</v>
      </c>
      <c r="AW800" s="10">
        <f>'დამტკ. ბიუჯ.'!G800</f>
        <v>0</v>
      </c>
      <c r="AX800" s="10">
        <f>'დამტკ. საკუთ.'!G800</f>
        <v>0</v>
      </c>
      <c r="AY800" s="10">
        <f>'ცვლილ. ბიუჯ.'!H800</f>
        <v>0</v>
      </c>
      <c r="AZ800" s="10">
        <f>'ცვლილ. საკუთ.'!H800</f>
        <v>0</v>
      </c>
      <c r="BA800" s="10">
        <f>'მთავრ. ფონდი'!H800</f>
        <v>0</v>
      </c>
      <c r="BB800" s="10">
        <f>'პრეზ. ფონდი'!H800</f>
        <v>0</v>
      </c>
      <c r="BC800" s="10">
        <f>'დაზუსტ. ნაერთი'!G800</f>
        <v>0</v>
      </c>
      <c r="BD800" s="10">
        <f>'დაზუსტ. ბიუჯ.'!G800</f>
        <v>0</v>
      </c>
      <c r="BE800" s="10">
        <f>'დაზუსტ. საკუთ.'!G800</f>
        <v>0</v>
      </c>
      <c r="BG800" s="10">
        <f t="shared" si="312"/>
        <v>0</v>
      </c>
      <c r="BH800" s="10">
        <f t="shared" si="312"/>
        <v>0</v>
      </c>
      <c r="BI800" s="10">
        <f t="shared" si="312"/>
        <v>0</v>
      </c>
      <c r="BJ800" s="10">
        <f t="shared" si="312"/>
        <v>0</v>
      </c>
      <c r="BK800" s="10">
        <f t="shared" si="313"/>
        <v>0</v>
      </c>
      <c r="BL800" s="10">
        <f t="shared" si="313"/>
        <v>0</v>
      </c>
      <c r="BM800" s="10">
        <f t="shared" si="313"/>
        <v>0</v>
      </c>
      <c r="BN800" s="10">
        <f t="shared" si="313"/>
        <v>0</v>
      </c>
      <c r="BO800" s="10">
        <f t="shared" si="316"/>
        <v>0</v>
      </c>
      <c r="BP800" s="10">
        <f t="shared" si="315"/>
        <v>0</v>
      </c>
      <c r="BR800" s="10">
        <f t="shared" si="314"/>
        <v>0</v>
      </c>
      <c r="BS800" s="10">
        <f>'დამტკ. ბიუჯ.'!H800</f>
        <v>0</v>
      </c>
      <c r="BT800" s="10">
        <f>'დამტკ. საკუთ.'!H800</f>
        <v>0</v>
      </c>
      <c r="BU800" s="10">
        <f>'ცვლილ. ბიუჯ.'!I800</f>
        <v>0</v>
      </c>
      <c r="BV800" s="10">
        <f>'ცვლილ. საკუთ.'!I800</f>
        <v>0</v>
      </c>
      <c r="BW800" s="10">
        <f>'მთავრ. ფონდი'!I800</f>
        <v>0</v>
      </c>
      <c r="BX800" s="10">
        <f>'პრეზ. ფონდი'!I800</f>
        <v>0</v>
      </c>
      <c r="BY800" s="10">
        <f>'დაზუსტ. ნაერთი'!H800</f>
        <v>0</v>
      </c>
      <c r="BZ800" s="10">
        <f>'დაზუსტ. ბიუჯ.'!H800</f>
        <v>0</v>
      </c>
      <c r="CA800" s="10">
        <f>'დაზუსტ. საკუთ.'!H800</f>
        <v>0</v>
      </c>
    </row>
    <row r="801" spans="1:79" x14ac:dyDescent="0.25">
      <c r="A801" t="str">
        <f t="shared" si="300"/>
        <v>b</v>
      </c>
      <c r="B801" s="8"/>
      <c r="C801" s="9" t="s">
        <v>15</v>
      </c>
      <c r="D801" s="10">
        <f t="shared" si="301"/>
        <v>0</v>
      </c>
      <c r="E801" s="10">
        <f t="shared" si="302"/>
        <v>0</v>
      </c>
      <c r="F801" s="10">
        <f t="shared" si="303"/>
        <v>0</v>
      </c>
      <c r="G801" s="10">
        <f t="shared" si="303"/>
        <v>0</v>
      </c>
      <c r="H801" s="10">
        <f t="shared" si="303"/>
        <v>0</v>
      </c>
      <c r="I801" s="10">
        <f t="shared" si="303"/>
        <v>0</v>
      </c>
      <c r="J801" s="10">
        <f t="shared" si="304"/>
        <v>0</v>
      </c>
      <c r="K801" s="10">
        <f t="shared" si="304"/>
        <v>0</v>
      </c>
      <c r="L801" s="10">
        <f t="shared" si="304"/>
        <v>0</v>
      </c>
      <c r="M801" s="10">
        <f t="shared" si="304"/>
        <v>0</v>
      </c>
      <c r="O801" s="10">
        <f t="shared" si="305"/>
        <v>0</v>
      </c>
      <c r="P801" s="10">
        <f>'დამტკ. ბიუჯ.'!E801</f>
        <v>0</v>
      </c>
      <c r="Q801" s="10">
        <f>'დამტკ. საკუთ.'!E801</f>
        <v>0</v>
      </c>
      <c r="R801" s="10">
        <f>'ცვლილ. ბიუჯ.'!F801</f>
        <v>0</v>
      </c>
      <c r="S801" s="10">
        <f>'ცვლილ. საკუთ.'!F801</f>
        <v>0</v>
      </c>
      <c r="T801" s="10">
        <f>'მთავრ. ფონდი'!F801</f>
        <v>0</v>
      </c>
      <c r="U801" s="10">
        <f>'პრეზ. ფონდი'!F801</f>
        <v>0</v>
      </c>
      <c r="V801" s="10">
        <f>'დაზუსტ. ნაერთი'!E801</f>
        <v>0</v>
      </c>
      <c r="W801" s="10">
        <f>'დაზუსტ. ბიუჯ.'!E801</f>
        <v>0</v>
      </c>
      <c r="X801" s="10">
        <f>'დაზუსტ. საკუთ.'!E801</f>
        <v>0</v>
      </c>
      <c r="Z801" s="10">
        <f t="shared" si="306"/>
        <v>0</v>
      </c>
      <c r="AA801" s="10">
        <f>'დამტკ. ბიუჯ.'!F801</f>
        <v>0</v>
      </c>
      <c r="AB801" s="10">
        <f>'დამტკ. საკუთ.'!F801</f>
        <v>0</v>
      </c>
      <c r="AC801" s="10">
        <f>'ცვლილ. ბიუჯ.'!G801</f>
        <v>0</v>
      </c>
      <c r="AD801" s="10">
        <f>'ცვლილ. საკუთ.'!G801</f>
        <v>0</v>
      </c>
      <c r="AE801" s="10">
        <f>'მთავრ. ფონდი'!G801</f>
        <v>0</v>
      </c>
      <c r="AF801" s="10">
        <f>'პრეზ. ფონდი'!G801</f>
        <v>0</v>
      </c>
      <c r="AG801" s="10">
        <f>'დაზუსტ. ნაერთი'!F801</f>
        <v>0</v>
      </c>
      <c r="AH801" s="10">
        <f>'დაზუსტ. ბიუჯ.'!F801</f>
        <v>0</v>
      </c>
      <c r="AI801" s="10">
        <f>'დაზუსტ. საკუთ.'!F801</f>
        <v>0</v>
      </c>
      <c r="AK801" s="10">
        <f t="shared" si="307"/>
        <v>0</v>
      </c>
      <c r="AL801" s="10">
        <f t="shared" si="308"/>
        <v>0</v>
      </c>
      <c r="AM801" s="10">
        <f t="shared" si="309"/>
        <v>0</v>
      </c>
      <c r="AN801" s="10">
        <f t="shared" si="309"/>
        <v>0</v>
      </c>
      <c r="AO801" s="10">
        <f t="shared" si="309"/>
        <v>0</v>
      </c>
      <c r="AP801" s="10">
        <f t="shared" si="309"/>
        <v>0</v>
      </c>
      <c r="AQ801" s="10">
        <f t="shared" si="310"/>
        <v>0</v>
      </c>
      <c r="AR801" s="10">
        <f t="shared" si="310"/>
        <v>0</v>
      </c>
      <c r="AS801" s="10">
        <f t="shared" si="310"/>
        <v>0</v>
      </c>
      <c r="AT801" s="10">
        <f t="shared" si="310"/>
        <v>0</v>
      </c>
      <c r="AV801" s="10">
        <f t="shared" si="311"/>
        <v>0</v>
      </c>
      <c r="AW801" s="10">
        <f>'დამტკ. ბიუჯ.'!G801</f>
        <v>0</v>
      </c>
      <c r="AX801" s="10">
        <f>'დამტკ. საკუთ.'!G801</f>
        <v>0</v>
      </c>
      <c r="AY801" s="10">
        <f>'ცვლილ. ბიუჯ.'!H801</f>
        <v>0</v>
      </c>
      <c r="AZ801" s="10">
        <f>'ცვლილ. საკუთ.'!H801</f>
        <v>0</v>
      </c>
      <c r="BA801" s="10">
        <f>'მთავრ. ფონდი'!H801</f>
        <v>0</v>
      </c>
      <c r="BB801" s="10">
        <f>'პრეზ. ფონდი'!H801</f>
        <v>0</v>
      </c>
      <c r="BC801" s="10">
        <f>'დაზუსტ. ნაერთი'!G801</f>
        <v>0</v>
      </c>
      <c r="BD801" s="10">
        <f>'დაზუსტ. ბიუჯ.'!G801</f>
        <v>0</v>
      </c>
      <c r="BE801" s="10">
        <f>'დაზუსტ. საკუთ.'!G801</f>
        <v>0</v>
      </c>
      <c r="BG801" s="10">
        <f t="shared" si="312"/>
        <v>0</v>
      </c>
      <c r="BH801" s="10">
        <f t="shared" si="312"/>
        <v>0</v>
      </c>
      <c r="BI801" s="10">
        <f t="shared" si="312"/>
        <v>0</v>
      </c>
      <c r="BJ801" s="10">
        <f t="shared" si="312"/>
        <v>0</v>
      </c>
      <c r="BK801" s="10">
        <f t="shared" si="313"/>
        <v>0</v>
      </c>
      <c r="BL801" s="10">
        <f t="shared" si="313"/>
        <v>0</v>
      </c>
      <c r="BM801" s="10">
        <f t="shared" si="313"/>
        <v>0</v>
      </c>
      <c r="BN801" s="10">
        <f t="shared" si="313"/>
        <v>0</v>
      </c>
      <c r="BO801" s="10">
        <f t="shared" si="316"/>
        <v>0</v>
      </c>
      <c r="BP801" s="10">
        <f t="shared" si="315"/>
        <v>0</v>
      </c>
      <c r="BR801" s="10">
        <f t="shared" si="314"/>
        <v>0</v>
      </c>
      <c r="BS801" s="10">
        <f>'დამტკ. ბიუჯ.'!H801</f>
        <v>0</v>
      </c>
      <c r="BT801" s="10">
        <f>'დამტკ. საკუთ.'!H801</f>
        <v>0</v>
      </c>
      <c r="BU801" s="10">
        <f>'ცვლილ. ბიუჯ.'!I801</f>
        <v>0</v>
      </c>
      <c r="BV801" s="10">
        <f>'ცვლილ. საკუთ.'!I801</f>
        <v>0</v>
      </c>
      <c r="BW801" s="10">
        <f>'მთავრ. ფონდი'!I801</f>
        <v>0</v>
      </c>
      <c r="BX801" s="10">
        <f>'პრეზ. ფონდი'!I801</f>
        <v>0</v>
      </c>
      <c r="BY801" s="10">
        <f>'დაზუსტ. ნაერთი'!H801</f>
        <v>0</v>
      </c>
      <c r="BZ801" s="10">
        <f>'დაზუსტ. ბიუჯ.'!H801</f>
        <v>0</v>
      </c>
      <c r="CA801" s="10">
        <f>'დაზუსტ. საკუთ.'!H801</f>
        <v>0</v>
      </c>
    </row>
    <row r="802" spans="1:79" x14ac:dyDescent="0.25">
      <c r="A802" t="str">
        <f t="shared" si="300"/>
        <v>a</v>
      </c>
      <c r="B802" s="8"/>
      <c r="C802" s="9" t="s">
        <v>16</v>
      </c>
      <c r="D802" s="10">
        <f t="shared" si="301"/>
        <v>6964000</v>
      </c>
      <c r="E802" s="10">
        <f t="shared" si="302"/>
        <v>6964000</v>
      </c>
      <c r="F802" s="10">
        <f t="shared" si="303"/>
        <v>0</v>
      </c>
      <c r="G802" s="10">
        <f t="shared" si="303"/>
        <v>-430000</v>
      </c>
      <c r="H802" s="10">
        <f t="shared" si="303"/>
        <v>0</v>
      </c>
      <c r="I802" s="10">
        <f t="shared" si="303"/>
        <v>0</v>
      </c>
      <c r="J802" s="10">
        <f t="shared" si="304"/>
        <v>0</v>
      </c>
      <c r="K802" s="10">
        <f t="shared" si="304"/>
        <v>6534000</v>
      </c>
      <c r="L802" s="10">
        <f t="shared" si="304"/>
        <v>6534000</v>
      </c>
      <c r="M802" s="10">
        <f t="shared" si="304"/>
        <v>0</v>
      </c>
      <c r="O802" s="10">
        <f t="shared" si="305"/>
        <v>1916500</v>
      </c>
      <c r="P802" s="10">
        <f>'დამტკ. ბიუჯ.'!E802</f>
        <v>1916500</v>
      </c>
      <c r="Q802" s="10">
        <f>'დამტკ. საკუთ.'!E802</f>
        <v>0</v>
      </c>
      <c r="R802" s="10">
        <f>'ცვლილ. ბიუჯ.'!F802</f>
        <v>-937000</v>
      </c>
      <c r="S802" s="10">
        <f>'ცვლილ. საკუთ.'!F802</f>
        <v>0</v>
      </c>
      <c r="T802" s="10">
        <f>'მთავრ. ფონდი'!F802</f>
        <v>0</v>
      </c>
      <c r="U802" s="10">
        <f>'პრეზ. ფონდი'!F802</f>
        <v>0</v>
      </c>
      <c r="V802" s="10">
        <f>'დაზუსტ. ნაერთი'!E802</f>
        <v>979500</v>
      </c>
      <c r="W802" s="10">
        <f>'დაზუსტ. ბიუჯ.'!E802</f>
        <v>979500</v>
      </c>
      <c r="X802" s="10">
        <f>'დაზუსტ. საკუთ.'!E802</f>
        <v>0</v>
      </c>
      <c r="Z802" s="10">
        <f t="shared" si="306"/>
        <v>1682500</v>
      </c>
      <c r="AA802" s="10">
        <f>'დამტკ. ბიუჯ.'!F802</f>
        <v>1682500</v>
      </c>
      <c r="AB802" s="10">
        <f>'დამტკ. საკუთ.'!F802</f>
        <v>0</v>
      </c>
      <c r="AC802" s="10">
        <f>'ცვლილ. ბიუჯ.'!G802</f>
        <v>241000</v>
      </c>
      <c r="AD802" s="10">
        <f>'ცვლილ. საკუთ.'!G802</f>
        <v>0</v>
      </c>
      <c r="AE802" s="10">
        <f>'მთავრ. ფონდი'!G802</f>
        <v>0</v>
      </c>
      <c r="AF802" s="10">
        <f>'პრეზ. ფონდი'!G802</f>
        <v>0</v>
      </c>
      <c r="AG802" s="10">
        <f>'დაზუსტ. ნაერთი'!F802</f>
        <v>1923500</v>
      </c>
      <c r="AH802" s="10">
        <f>'დაზუსტ. ბიუჯ.'!F802</f>
        <v>1923500</v>
      </c>
      <c r="AI802" s="10">
        <f>'დაზუსტ. საკუთ.'!F802</f>
        <v>0</v>
      </c>
      <c r="AK802" s="10">
        <f t="shared" si="307"/>
        <v>3599000</v>
      </c>
      <c r="AL802" s="10">
        <f t="shared" si="308"/>
        <v>3599000</v>
      </c>
      <c r="AM802" s="10">
        <f t="shared" si="309"/>
        <v>0</v>
      </c>
      <c r="AN802" s="10">
        <f t="shared" si="309"/>
        <v>-696000</v>
      </c>
      <c r="AO802" s="10">
        <f t="shared" si="309"/>
        <v>0</v>
      </c>
      <c r="AP802" s="10">
        <f t="shared" si="309"/>
        <v>0</v>
      </c>
      <c r="AQ802" s="10">
        <f t="shared" si="310"/>
        <v>0</v>
      </c>
      <c r="AR802" s="10">
        <f t="shared" si="310"/>
        <v>2903000</v>
      </c>
      <c r="AS802" s="10">
        <f t="shared" si="310"/>
        <v>2903000</v>
      </c>
      <c r="AT802" s="10">
        <f t="shared" si="310"/>
        <v>0</v>
      </c>
      <c r="AV802" s="10">
        <f t="shared" si="311"/>
        <v>1682500</v>
      </c>
      <c r="AW802" s="10">
        <f>'დამტკ. ბიუჯ.'!G802</f>
        <v>1682500</v>
      </c>
      <c r="AX802" s="10">
        <f>'დამტკ. საკუთ.'!G802</f>
        <v>0</v>
      </c>
      <c r="AY802" s="10">
        <f>'ცვლილ. ბიუჯ.'!H802</f>
        <v>-105000</v>
      </c>
      <c r="AZ802" s="10">
        <f>'ცვლილ. საკუთ.'!H802</f>
        <v>0</v>
      </c>
      <c r="BA802" s="10">
        <f>'მთავრ. ფონდი'!H802</f>
        <v>0</v>
      </c>
      <c r="BB802" s="10">
        <f>'პრეზ. ფონდი'!H802</f>
        <v>0</v>
      </c>
      <c r="BC802" s="10">
        <f>'დაზუსტ. ნაერთი'!G802</f>
        <v>1577500</v>
      </c>
      <c r="BD802" s="10">
        <f>'დაზუსტ. ბიუჯ.'!G802</f>
        <v>1577500</v>
      </c>
      <c r="BE802" s="10">
        <f>'დაზუსტ. საკუთ.'!G802</f>
        <v>0</v>
      </c>
      <c r="BG802" s="10">
        <f t="shared" si="312"/>
        <v>5281500</v>
      </c>
      <c r="BH802" s="10">
        <f t="shared" si="312"/>
        <v>5281500</v>
      </c>
      <c r="BI802" s="10">
        <f t="shared" si="312"/>
        <v>0</v>
      </c>
      <c r="BJ802" s="10">
        <f t="shared" si="312"/>
        <v>-801000</v>
      </c>
      <c r="BK802" s="10">
        <f t="shared" si="313"/>
        <v>0</v>
      </c>
      <c r="BL802" s="10">
        <f t="shared" si="313"/>
        <v>0</v>
      </c>
      <c r="BM802" s="10">
        <f t="shared" si="313"/>
        <v>0</v>
      </c>
      <c r="BN802" s="10">
        <f t="shared" si="313"/>
        <v>4480500</v>
      </c>
      <c r="BO802" s="10">
        <f t="shared" si="316"/>
        <v>4480500</v>
      </c>
      <c r="BP802" s="10">
        <f t="shared" si="315"/>
        <v>0</v>
      </c>
      <c r="BR802" s="10">
        <f t="shared" si="314"/>
        <v>1682500</v>
      </c>
      <c r="BS802" s="10">
        <f>'დამტკ. ბიუჯ.'!H802</f>
        <v>1682500</v>
      </c>
      <c r="BT802" s="10">
        <f>'დამტკ. საკუთ.'!H802</f>
        <v>0</v>
      </c>
      <c r="BU802" s="10">
        <f>'ცვლილ. ბიუჯ.'!I802</f>
        <v>371000</v>
      </c>
      <c r="BV802" s="10">
        <f>'ცვლილ. საკუთ.'!I802</f>
        <v>0</v>
      </c>
      <c r="BW802" s="10">
        <f>'მთავრ. ფონდი'!I802</f>
        <v>0</v>
      </c>
      <c r="BX802" s="10">
        <f>'პრეზ. ფონდი'!I802</f>
        <v>0</v>
      </c>
      <c r="BY802" s="10">
        <f>'დაზუსტ. ნაერთი'!H802</f>
        <v>2053500</v>
      </c>
      <c r="BZ802" s="10">
        <f>'დაზუსტ. ბიუჯ.'!H802</f>
        <v>2053500</v>
      </c>
      <c r="CA802" s="10">
        <f>'დაზუსტ. საკუთ.'!H802</f>
        <v>0</v>
      </c>
    </row>
    <row r="803" spans="1:79" x14ac:dyDescent="0.25">
      <c r="A803" t="str">
        <f t="shared" si="300"/>
        <v>b</v>
      </c>
      <c r="B803" s="8"/>
      <c r="C803" s="9" t="s">
        <v>17</v>
      </c>
      <c r="D803" s="10">
        <f t="shared" si="301"/>
        <v>0</v>
      </c>
      <c r="E803" s="10">
        <f t="shared" si="302"/>
        <v>0</v>
      </c>
      <c r="F803" s="10">
        <f t="shared" si="303"/>
        <v>0</v>
      </c>
      <c r="G803" s="10">
        <f t="shared" si="303"/>
        <v>0</v>
      </c>
      <c r="H803" s="10">
        <f t="shared" si="303"/>
        <v>0</v>
      </c>
      <c r="I803" s="10">
        <f t="shared" si="303"/>
        <v>0</v>
      </c>
      <c r="J803" s="10">
        <f t="shared" si="304"/>
        <v>0</v>
      </c>
      <c r="K803" s="10">
        <f t="shared" si="304"/>
        <v>0</v>
      </c>
      <c r="L803" s="10">
        <f t="shared" si="304"/>
        <v>0</v>
      </c>
      <c r="M803" s="10">
        <f t="shared" si="304"/>
        <v>0</v>
      </c>
      <c r="O803" s="10">
        <f t="shared" si="305"/>
        <v>0</v>
      </c>
      <c r="P803" s="10">
        <f>'დამტკ. ბიუჯ.'!E803</f>
        <v>0</v>
      </c>
      <c r="Q803" s="10">
        <f>'დამტკ. საკუთ.'!E803</f>
        <v>0</v>
      </c>
      <c r="R803" s="10">
        <f>'ცვლილ. ბიუჯ.'!F803</f>
        <v>0</v>
      </c>
      <c r="S803" s="10">
        <f>'ცვლილ. საკუთ.'!F803</f>
        <v>0</v>
      </c>
      <c r="T803" s="10">
        <f>'მთავრ. ფონდი'!F803</f>
        <v>0</v>
      </c>
      <c r="U803" s="10">
        <f>'პრეზ. ფონდი'!F803</f>
        <v>0</v>
      </c>
      <c r="V803" s="10">
        <f>'დაზუსტ. ნაერთი'!E803</f>
        <v>0</v>
      </c>
      <c r="W803" s="10">
        <f>'დაზუსტ. ბიუჯ.'!E803</f>
        <v>0</v>
      </c>
      <c r="X803" s="10">
        <f>'დაზუსტ. საკუთ.'!E803</f>
        <v>0</v>
      </c>
      <c r="Z803" s="10">
        <f t="shared" si="306"/>
        <v>0</v>
      </c>
      <c r="AA803" s="10">
        <f>'დამტკ. ბიუჯ.'!F803</f>
        <v>0</v>
      </c>
      <c r="AB803" s="10">
        <f>'დამტკ. საკუთ.'!F803</f>
        <v>0</v>
      </c>
      <c r="AC803" s="10">
        <f>'ცვლილ. ბიუჯ.'!G803</f>
        <v>0</v>
      </c>
      <c r="AD803" s="10">
        <f>'ცვლილ. საკუთ.'!G803</f>
        <v>0</v>
      </c>
      <c r="AE803" s="10">
        <f>'მთავრ. ფონდი'!G803</f>
        <v>0</v>
      </c>
      <c r="AF803" s="10">
        <f>'პრეზ. ფონდი'!G803</f>
        <v>0</v>
      </c>
      <c r="AG803" s="10">
        <f>'დაზუსტ. ნაერთი'!F803</f>
        <v>0</v>
      </c>
      <c r="AH803" s="10">
        <f>'დაზუსტ. ბიუჯ.'!F803</f>
        <v>0</v>
      </c>
      <c r="AI803" s="10">
        <f>'დაზუსტ. საკუთ.'!F803</f>
        <v>0</v>
      </c>
      <c r="AK803" s="10">
        <f t="shared" si="307"/>
        <v>0</v>
      </c>
      <c r="AL803" s="10">
        <f t="shared" si="308"/>
        <v>0</v>
      </c>
      <c r="AM803" s="10">
        <f t="shared" si="309"/>
        <v>0</v>
      </c>
      <c r="AN803" s="10">
        <f t="shared" si="309"/>
        <v>0</v>
      </c>
      <c r="AO803" s="10">
        <f t="shared" si="309"/>
        <v>0</v>
      </c>
      <c r="AP803" s="10">
        <f t="shared" si="309"/>
        <v>0</v>
      </c>
      <c r="AQ803" s="10">
        <f t="shared" si="310"/>
        <v>0</v>
      </c>
      <c r="AR803" s="10">
        <f t="shared" si="310"/>
        <v>0</v>
      </c>
      <c r="AS803" s="10">
        <f t="shared" si="310"/>
        <v>0</v>
      </c>
      <c r="AT803" s="10">
        <f t="shared" si="310"/>
        <v>0</v>
      </c>
      <c r="AV803" s="10">
        <f t="shared" si="311"/>
        <v>0</v>
      </c>
      <c r="AW803" s="10">
        <f>'დამტკ. ბიუჯ.'!G803</f>
        <v>0</v>
      </c>
      <c r="AX803" s="10">
        <f>'დამტკ. საკუთ.'!G803</f>
        <v>0</v>
      </c>
      <c r="AY803" s="10">
        <f>'ცვლილ. ბიუჯ.'!H803</f>
        <v>0</v>
      </c>
      <c r="AZ803" s="10">
        <f>'ცვლილ. საკუთ.'!H803</f>
        <v>0</v>
      </c>
      <c r="BA803" s="10">
        <f>'მთავრ. ფონდი'!H803</f>
        <v>0</v>
      </c>
      <c r="BB803" s="10">
        <f>'პრეზ. ფონდი'!H803</f>
        <v>0</v>
      </c>
      <c r="BC803" s="10">
        <f>'დაზუსტ. ნაერთი'!G803</f>
        <v>0</v>
      </c>
      <c r="BD803" s="10">
        <f>'დაზუსტ. ბიუჯ.'!G803</f>
        <v>0</v>
      </c>
      <c r="BE803" s="10">
        <f>'დაზუსტ. საკუთ.'!G803</f>
        <v>0</v>
      </c>
      <c r="BG803" s="10">
        <f t="shared" si="312"/>
        <v>0</v>
      </c>
      <c r="BH803" s="10">
        <f t="shared" si="312"/>
        <v>0</v>
      </c>
      <c r="BI803" s="10">
        <f t="shared" si="312"/>
        <v>0</v>
      </c>
      <c r="BJ803" s="10">
        <f t="shared" si="312"/>
        <v>0</v>
      </c>
      <c r="BK803" s="10">
        <f t="shared" si="313"/>
        <v>0</v>
      </c>
      <c r="BL803" s="10">
        <f t="shared" si="313"/>
        <v>0</v>
      </c>
      <c r="BM803" s="10">
        <f t="shared" si="313"/>
        <v>0</v>
      </c>
      <c r="BN803" s="10">
        <f t="shared" si="313"/>
        <v>0</v>
      </c>
      <c r="BO803" s="10">
        <f t="shared" si="316"/>
        <v>0</v>
      </c>
      <c r="BP803" s="10">
        <f t="shared" si="315"/>
        <v>0</v>
      </c>
      <c r="BR803" s="10">
        <f t="shared" si="314"/>
        <v>0</v>
      </c>
      <c r="BS803" s="10">
        <f>'დამტკ. ბიუჯ.'!H803</f>
        <v>0</v>
      </c>
      <c r="BT803" s="10">
        <f>'დამტკ. საკუთ.'!H803</f>
        <v>0</v>
      </c>
      <c r="BU803" s="10">
        <f>'ცვლილ. ბიუჯ.'!I803</f>
        <v>0</v>
      </c>
      <c r="BV803" s="10">
        <f>'ცვლილ. საკუთ.'!I803</f>
        <v>0</v>
      </c>
      <c r="BW803" s="10">
        <f>'მთავრ. ფონდი'!I803</f>
        <v>0</v>
      </c>
      <c r="BX803" s="10">
        <f>'პრეზ. ფონდი'!I803</f>
        <v>0</v>
      </c>
      <c r="BY803" s="10">
        <f>'დაზუსტ. ნაერთი'!H803</f>
        <v>0</v>
      </c>
      <c r="BZ803" s="10">
        <f>'დაზუსტ. ბიუჯ.'!H803</f>
        <v>0</v>
      </c>
      <c r="CA803" s="10">
        <f>'დაზუსტ. საკუთ.'!H803</f>
        <v>0</v>
      </c>
    </row>
    <row r="804" spans="1:79" x14ac:dyDescent="0.25">
      <c r="A804" t="str">
        <f t="shared" si="300"/>
        <v>b</v>
      </c>
      <c r="B804" s="5"/>
      <c r="C804" s="6" t="s">
        <v>18</v>
      </c>
      <c r="D804" s="7">
        <f t="shared" si="301"/>
        <v>0</v>
      </c>
      <c r="E804" s="7">
        <f t="shared" si="302"/>
        <v>0</v>
      </c>
      <c r="F804" s="7">
        <f t="shared" si="303"/>
        <v>0</v>
      </c>
      <c r="G804" s="7">
        <f t="shared" si="303"/>
        <v>0</v>
      </c>
      <c r="H804" s="7">
        <f t="shared" si="303"/>
        <v>0</v>
      </c>
      <c r="I804" s="7">
        <f t="shared" si="303"/>
        <v>0</v>
      </c>
      <c r="J804" s="7">
        <f t="shared" si="304"/>
        <v>0</v>
      </c>
      <c r="K804" s="7">
        <f t="shared" si="304"/>
        <v>0</v>
      </c>
      <c r="L804" s="7">
        <f t="shared" si="304"/>
        <v>0</v>
      </c>
      <c r="M804" s="7">
        <f t="shared" si="304"/>
        <v>0</v>
      </c>
      <c r="O804" s="7">
        <f t="shared" si="305"/>
        <v>0</v>
      </c>
      <c r="P804" s="7">
        <f>'დამტკ. ბიუჯ.'!E804</f>
        <v>0</v>
      </c>
      <c r="Q804" s="7">
        <f>'დამტკ. საკუთ.'!E804</f>
        <v>0</v>
      </c>
      <c r="R804" s="7">
        <f>'ცვლილ. ბიუჯ.'!F804</f>
        <v>0</v>
      </c>
      <c r="S804" s="7">
        <f>'ცვლილ. საკუთ.'!F804</f>
        <v>0</v>
      </c>
      <c r="T804" s="7">
        <f>'მთავრ. ფონდი'!F804</f>
        <v>0</v>
      </c>
      <c r="U804" s="7">
        <f>'პრეზ. ფონდი'!F804</f>
        <v>0</v>
      </c>
      <c r="V804" s="7">
        <f>'დაზუსტ. ნაერთი'!E804</f>
        <v>0</v>
      </c>
      <c r="W804" s="7">
        <f>'დაზუსტ. ბიუჯ.'!E804</f>
        <v>0</v>
      </c>
      <c r="X804" s="7">
        <f>'დაზუსტ. საკუთ.'!E804</f>
        <v>0</v>
      </c>
      <c r="Z804" s="7">
        <f t="shared" si="306"/>
        <v>0</v>
      </c>
      <c r="AA804" s="7">
        <f>'დამტკ. ბიუჯ.'!F804</f>
        <v>0</v>
      </c>
      <c r="AB804" s="7">
        <f>'დამტკ. საკუთ.'!F804</f>
        <v>0</v>
      </c>
      <c r="AC804" s="7">
        <f>'ცვლილ. ბიუჯ.'!G804</f>
        <v>0</v>
      </c>
      <c r="AD804" s="7">
        <f>'ცვლილ. საკუთ.'!G804</f>
        <v>0</v>
      </c>
      <c r="AE804" s="7">
        <f>'მთავრ. ფონდი'!G804</f>
        <v>0</v>
      </c>
      <c r="AF804" s="7">
        <f>'პრეზ. ფონდი'!G804</f>
        <v>0</v>
      </c>
      <c r="AG804" s="7">
        <f>'დაზუსტ. ნაერთი'!F804</f>
        <v>0</v>
      </c>
      <c r="AH804" s="7">
        <f>'დაზუსტ. ბიუჯ.'!F804</f>
        <v>0</v>
      </c>
      <c r="AI804" s="7">
        <f>'დაზუსტ. საკუთ.'!F804</f>
        <v>0</v>
      </c>
      <c r="AK804" s="7">
        <f t="shared" si="307"/>
        <v>0</v>
      </c>
      <c r="AL804" s="7">
        <f t="shared" si="308"/>
        <v>0</v>
      </c>
      <c r="AM804" s="7">
        <f t="shared" si="309"/>
        <v>0</v>
      </c>
      <c r="AN804" s="7">
        <f t="shared" si="309"/>
        <v>0</v>
      </c>
      <c r="AO804" s="7">
        <f t="shared" si="309"/>
        <v>0</v>
      </c>
      <c r="AP804" s="7">
        <f t="shared" si="309"/>
        <v>0</v>
      </c>
      <c r="AQ804" s="7">
        <f t="shared" si="310"/>
        <v>0</v>
      </c>
      <c r="AR804" s="7">
        <f t="shared" si="310"/>
        <v>0</v>
      </c>
      <c r="AS804" s="7">
        <f t="shared" si="310"/>
        <v>0</v>
      </c>
      <c r="AT804" s="7">
        <f t="shared" si="310"/>
        <v>0</v>
      </c>
      <c r="AV804" s="7">
        <f t="shared" si="311"/>
        <v>0</v>
      </c>
      <c r="AW804" s="7">
        <f>'დამტკ. ბიუჯ.'!G804</f>
        <v>0</v>
      </c>
      <c r="AX804" s="7">
        <f>'დამტკ. საკუთ.'!G804</f>
        <v>0</v>
      </c>
      <c r="AY804" s="7">
        <f>'ცვლილ. ბიუჯ.'!H804</f>
        <v>0</v>
      </c>
      <c r="AZ804" s="7">
        <f>'ცვლილ. საკუთ.'!H804</f>
        <v>0</v>
      </c>
      <c r="BA804" s="7">
        <f>'მთავრ. ფონდი'!H804</f>
        <v>0</v>
      </c>
      <c r="BB804" s="7">
        <f>'პრეზ. ფონდი'!H804</f>
        <v>0</v>
      </c>
      <c r="BC804" s="7">
        <f>'დაზუსტ. ნაერთი'!G804</f>
        <v>0</v>
      </c>
      <c r="BD804" s="7">
        <f>'დაზუსტ. ბიუჯ.'!G804</f>
        <v>0</v>
      </c>
      <c r="BE804" s="7">
        <f>'დაზუსტ. საკუთ.'!G804</f>
        <v>0</v>
      </c>
      <c r="BG804" s="7">
        <f t="shared" si="312"/>
        <v>0</v>
      </c>
      <c r="BH804" s="7">
        <f t="shared" si="312"/>
        <v>0</v>
      </c>
      <c r="BI804" s="7">
        <f t="shared" si="312"/>
        <v>0</v>
      </c>
      <c r="BJ804" s="7">
        <f t="shared" si="312"/>
        <v>0</v>
      </c>
      <c r="BK804" s="7">
        <f t="shared" si="313"/>
        <v>0</v>
      </c>
      <c r="BL804" s="7">
        <f t="shared" si="313"/>
        <v>0</v>
      </c>
      <c r="BM804" s="7">
        <f t="shared" si="313"/>
        <v>0</v>
      </c>
      <c r="BN804" s="7">
        <f t="shared" si="313"/>
        <v>0</v>
      </c>
      <c r="BO804" s="7">
        <f t="shared" si="316"/>
        <v>0</v>
      </c>
      <c r="BP804" s="7">
        <f t="shared" si="315"/>
        <v>0</v>
      </c>
      <c r="BR804" s="7">
        <f t="shared" si="314"/>
        <v>0</v>
      </c>
      <c r="BS804" s="7">
        <f>'დამტკ. ბიუჯ.'!H804</f>
        <v>0</v>
      </c>
      <c r="BT804" s="7">
        <f>'დამტკ. საკუთ.'!H804</f>
        <v>0</v>
      </c>
      <c r="BU804" s="7">
        <f>'ცვლილ. ბიუჯ.'!I804</f>
        <v>0</v>
      </c>
      <c r="BV804" s="7">
        <f>'ცვლილ. საკუთ.'!I804</f>
        <v>0</v>
      </c>
      <c r="BW804" s="7">
        <f>'მთავრ. ფონდი'!I804</f>
        <v>0</v>
      </c>
      <c r="BX804" s="7">
        <f>'პრეზ. ფონდი'!I804</f>
        <v>0</v>
      </c>
      <c r="BY804" s="7">
        <f>'დაზუსტ. ნაერთი'!H804</f>
        <v>0</v>
      </c>
      <c r="BZ804" s="7">
        <f>'დაზუსტ. ბიუჯ.'!H804</f>
        <v>0</v>
      </c>
      <c r="CA804" s="7">
        <f>'დაზუსტ. საკუთ.'!H804</f>
        <v>0</v>
      </c>
    </row>
    <row r="805" spans="1:79" x14ac:dyDescent="0.25">
      <c r="A805" t="str">
        <f t="shared" si="300"/>
        <v>b</v>
      </c>
      <c r="B805" s="5"/>
      <c r="C805" s="6" t="s">
        <v>19</v>
      </c>
      <c r="D805" s="7">
        <f t="shared" si="301"/>
        <v>0</v>
      </c>
      <c r="E805" s="7">
        <f t="shared" si="302"/>
        <v>0</v>
      </c>
      <c r="F805" s="7">
        <f t="shared" si="303"/>
        <v>0</v>
      </c>
      <c r="G805" s="7">
        <f t="shared" si="303"/>
        <v>0</v>
      </c>
      <c r="H805" s="7">
        <f t="shared" si="303"/>
        <v>0</v>
      </c>
      <c r="I805" s="7">
        <f t="shared" si="303"/>
        <v>0</v>
      </c>
      <c r="J805" s="7">
        <f t="shared" si="304"/>
        <v>0</v>
      </c>
      <c r="K805" s="7">
        <f t="shared" si="304"/>
        <v>0</v>
      </c>
      <c r="L805" s="7">
        <f t="shared" si="304"/>
        <v>0</v>
      </c>
      <c r="M805" s="7">
        <f t="shared" si="304"/>
        <v>0</v>
      </c>
      <c r="O805" s="7">
        <f t="shared" si="305"/>
        <v>0</v>
      </c>
      <c r="P805" s="7">
        <f>'დამტკ. ბიუჯ.'!E805</f>
        <v>0</v>
      </c>
      <c r="Q805" s="7">
        <f>'დამტკ. საკუთ.'!E805</f>
        <v>0</v>
      </c>
      <c r="R805" s="7">
        <f>'ცვლილ. ბიუჯ.'!F805</f>
        <v>0</v>
      </c>
      <c r="S805" s="7">
        <f>'ცვლილ. საკუთ.'!F805</f>
        <v>0</v>
      </c>
      <c r="T805" s="7">
        <f>'მთავრ. ფონდი'!F805</f>
        <v>0</v>
      </c>
      <c r="U805" s="7">
        <f>'პრეზ. ფონდი'!F805</f>
        <v>0</v>
      </c>
      <c r="V805" s="7">
        <f>'დაზუსტ. ნაერთი'!E805</f>
        <v>0</v>
      </c>
      <c r="W805" s="7">
        <f>'დაზუსტ. ბიუჯ.'!E805</f>
        <v>0</v>
      </c>
      <c r="X805" s="7">
        <f>'დაზუსტ. საკუთ.'!E805</f>
        <v>0</v>
      </c>
      <c r="Z805" s="7">
        <f t="shared" si="306"/>
        <v>0</v>
      </c>
      <c r="AA805" s="7">
        <f>'დამტკ. ბიუჯ.'!F805</f>
        <v>0</v>
      </c>
      <c r="AB805" s="7">
        <f>'დამტკ. საკუთ.'!F805</f>
        <v>0</v>
      </c>
      <c r="AC805" s="7">
        <f>'ცვლილ. ბიუჯ.'!G805</f>
        <v>0</v>
      </c>
      <c r="AD805" s="7">
        <f>'ცვლილ. საკუთ.'!G805</f>
        <v>0</v>
      </c>
      <c r="AE805" s="7">
        <f>'მთავრ. ფონდი'!G805</f>
        <v>0</v>
      </c>
      <c r="AF805" s="7">
        <f>'პრეზ. ფონდი'!G805</f>
        <v>0</v>
      </c>
      <c r="AG805" s="7">
        <f>'დაზუსტ. ნაერთი'!F805</f>
        <v>0</v>
      </c>
      <c r="AH805" s="7">
        <f>'დაზუსტ. ბიუჯ.'!F805</f>
        <v>0</v>
      </c>
      <c r="AI805" s="7">
        <f>'დაზუსტ. საკუთ.'!F805</f>
        <v>0</v>
      </c>
      <c r="AK805" s="7">
        <f t="shared" si="307"/>
        <v>0</v>
      </c>
      <c r="AL805" s="7">
        <f t="shared" si="308"/>
        <v>0</v>
      </c>
      <c r="AM805" s="7">
        <f t="shared" si="309"/>
        <v>0</v>
      </c>
      <c r="AN805" s="7">
        <f t="shared" si="309"/>
        <v>0</v>
      </c>
      <c r="AO805" s="7">
        <f t="shared" si="309"/>
        <v>0</v>
      </c>
      <c r="AP805" s="7">
        <f t="shared" si="309"/>
        <v>0</v>
      </c>
      <c r="AQ805" s="7">
        <f t="shared" si="310"/>
        <v>0</v>
      </c>
      <c r="AR805" s="7">
        <f t="shared" si="310"/>
        <v>0</v>
      </c>
      <c r="AS805" s="7">
        <f t="shared" si="310"/>
        <v>0</v>
      </c>
      <c r="AT805" s="7">
        <f t="shared" si="310"/>
        <v>0</v>
      </c>
      <c r="AV805" s="7">
        <f t="shared" si="311"/>
        <v>0</v>
      </c>
      <c r="AW805" s="7">
        <f>'დამტკ. ბიუჯ.'!G805</f>
        <v>0</v>
      </c>
      <c r="AX805" s="7">
        <f>'დამტკ. საკუთ.'!G805</f>
        <v>0</v>
      </c>
      <c r="AY805" s="7">
        <f>'ცვლილ. ბიუჯ.'!H805</f>
        <v>0</v>
      </c>
      <c r="AZ805" s="7">
        <f>'ცვლილ. საკუთ.'!H805</f>
        <v>0</v>
      </c>
      <c r="BA805" s="7">
        <f>'მთავრ. ფონდი'!H805</f>
        <v>0</v>
      </c>
      <c r="BB805" s="7">
        <f>'პრეზ. ფონდი'!H805</f>
        <v>0</v>
      </c>
      <c r="BC805" s="7">
        <f>'დაზუსტ. ნაერთი'!G805</f>
        <v>0</v>
      </c>
      <c r="BD805" s="7">
        <f>'დაზუსტ. ბიუჯ.'!G805</f>
        <v>0</v>
      </c>
      <c r="BE805" s="7">
        <f>'დაზუსტ. საკუთ.'!G805</f>
        <v>0</v>
      </c>
      <c r="BG805" s="7">
        <f t="shared" si="312"/>
        <v>0</v>
      </c>
      <c r="BH805" s="7">
        <f t="shared" si="312"/>
        <v>0</v>
      </c>
      <c r="BI805" s="7">
        <f t="shared" si="312"/>
        <v>0</v>
      </c>
      <c r="BJ805" s="7">
        <f t="shared" si="312"/>
        <v>0</v>
      </c>
      <c r="BK805" s="7">
        <f t="shared" si="313"/>
        <v>0</v>
      </c>
      <c r="BL805" s="7">
        <f t="shared" si="313"/>
        <v>0</v>
      </c>
      <c r="BM805" s="7">
        <f t="shared" si="313"/>
        <v>0</v>
      </c>
      <c r="BN805" s="7">
        <f t="shared" si="313"/>
        <v>0</v>
      </c>
      <c r="BO805" s="7">
        <f t="shared" si="316"/>
        <v>0</v>
      </c>
      <c r="BP805" s="7">
        <f t="shared" si="315"/>
        <v>0</v>
      </c>
      <c r="BR805" s="7">
        <f t="shared" si="314"/>
        <v>0</v>
      </c>
      <c r="BS805" s="7">
        <f>'დამტკ. ბიუჯ.'!H805</f>
        <v>0</v>
      </c>
      <c r="BT805" s="7">
        <f>'დამტკ. საკუთ.'!H805</f>
        <v>0</v>
      </c>
      <c r="BU805" s="7">
        <f>'ცვლილ. ბიუჯ.'!I805</f>
        <v>0</v>
      </c>
      <c r="BV805" s="7">
        <f>'ცვლილ. საკუთ.'!I805</f>
        <v>0</v>
      </c>
      <c r="BW805" s="7">
        <f>'მთავრ. ფონდი'!I805</f>
        <v>0</v>
      </c>
      <c r="BX805" s="7">
        <f>'პრეზ. ფონდი'!I805</f>
        <v>0</v>
      </c>
      <c r="BY805" s="7">
        <f>'დაზუსტ. ნაერთი'!H805</f>
        <v>0</v>
      </c>
      <c r="BZ805" s="7">
        <f>'დაზუსტ. ბიუჯ.'!H805</f>
        <v>0</v>
      </c>
      <c r="CA805" s="7">
        <f>'დაზუსტ. საკუთ.'!H805</f>
        <v>0</v>
      </c>
    </row>
    <row r="806" spans="1:79" ht="15.75" thickBot="1" x14ac:dyDescent="0.3">
      <c r="A806" t="str">
        <f t="shared" si="300"/>
        <v>b</v>
      </c>
      <c r="B806" s="11"/>
      <c r="C806" s="12" t="s">
        <v>20</v>
      </c>
      <c r="D806" s="13">
        <f t="shared" si="301"/>
        <v>0</v>
      </c>
      <c r="E806" s="13">
        <f t="shared" si="302"/>
        <v>0</v>
      </c>
      <c r="F806" s="13">
        <f t="shared" si="303"/>
        <v>0</v>
      </c>
      <c r="G806" s="13">
        <f t="shared" si="303"/>
        <v>0</v>
      </c>
      <c r="H806" s="13">
        <f t="shared" si="303"/>
        <v>0</v>
      </c>
      <c r="I806" s="13">
        <f t="shared" si="303"/>
        <v>0</v>
      </c>
      <c r="J806" s="13">
        <f t="shared" si="304"/>
        <v>0</v>
      </c>
      <c r="K806" s="13">
        <f t="shared" si="304"/>
        <v>0</v>
      </c>
      <c r="L806" s="13">
        <f t="shared" si="304"/>
        <v>0</v>
      </c>
      <c r="M806" s="13">
        <f t="shared" si="304"/>
        <v>0</v>
      </c>
      <c r="O806" s="13">
        <f t="shared" si="305"/>
        <v>0</v>
      </c>
      <c r="P806" s="13">
        <f>'დამტკ. ბიუჯ.'!E806</f>
        <v>0</v>
      </c>
      <c r="Q806" s="13">
        <f>'დამტკ. საკუთ.'!E806</f>
        <v>0</v>
      </c>
      <c r="R806" s="13">
        <f>'ცვლილ. ბიუჯ.'!F806</f>
        <v>0</v>
      </c>
      <c r="S806" s="13">
        <f>'ცვლილ. საკუთ.'!F806</f>
        <v>0</v>
      </c>
      <c r="T806" s="13">
        <f>'მთავრ. ფონდი'!F806</f>
        <v>0</v>
      </c>
      <c r="U806" s="13">
        <f>'პრეზ. ფონდი'!F806</f>
        <v>0</v>
      </c>
      <c r="V806" s="13">
        <f>'დაზუსტ. ნაერთი'!E806</f>
        <v>0</v>
      </c>
      <c r="W806" s="13">
        <f>'დაზუსტ. ბიუჯ.'!E806</f>
        <v>0</v>
      </c>
      <c r="X806" s="13">
        <f>'დაზუსტ. საკუთ.'!E806</f>
        <v>0</v>
      </c>
      <c r="Z806" s="13">
        <f t="shared" si="306"/>
        <v>0</v>
      </c>
      <c r="AA806" s="13">
        <f>'დამტკ. ბიუჯ.'!F806</f>
        <v>0</v>
      </c>
      <c r="AB806" s="13">
        <f>'დამტკ. საკუთ.'!F806</f>
        <v>0</v>
      </c>
      <c r="AC806" s="13">
        <f>'ცვლილ. ბიუჯ.'!G806</f>
        <v>0</v>
      </c>
      <c r="AD806" s="13">
        <f>'ცვლილ. საკუთ.'!G806</f>
        <v>0</v>
      </c>
      <c r="AE806" s="13">
        <f>'მთავრ. ფონდი'!G806</f>
        <v>0</v>
      </c>
      <c r="AF806" s="13">
        <f>'პრეზ. ფონდი'!G806</f>
        <v>0</v>
      </c>
      <c r="AG806" s="13">
        <f>'დაზუსტ. ნაერთი'!F806</f>
        <v>0</v>
      </c>
      <c r="AH806" s="13">
        <f>'დაზუსტ. ბიუჯ.'!F806</f>
        <v>0</v>
      </c>
      <c r="AI806" s="13">
        <f>'დაზუსტ. საკუთ.'!F806</f>
        <v>0</v>
      </c>
      <c r="AK806" s="13">
        <f t="shared" si="307"/>
        <v>0</v>
      </c>
      <c r="AL806" s="13">
        <f t="shared" si="308"/>
        <v>0</v>
      </c>
      <c r="AM806" s="13">
        <f t="shared" si="309"/>
        <v>0</v>
      </c>
      <c r="AN806" s="13">
        <f t="shared" si="309"/>
        <v>0</v>
      </c>
      <c r="AO806" s="13">
        <f t="shared" si="309"/>
        <v>0</v>
      </c>
      <c r="AP806" s="13">
        <f t="shared" si="309"/>
        <v>0</v>
      </c>
      <c r="AQ806" s="13">
        <f t="shared" si="310"/>
        <v>0</v>
      </c>
      <c r="AR806" s="13">
        <f t="shared" si="310"/>
        <v>0</v>
      </c>
      <c r="AS806" s="13">
        <f t="shared" si="310"/>
        <v>0</v>
      </c>
      <c r="AT806" s="13">
        <f t="shared" si="310"/>
        <v>0</v>
      </c>
      <c r="AV806" s="13">
        <f t="shared" si="311"/>
        <v>0</v>
      </c>
      <c r="AW806" s="13">
        <f>'დამტკ. ბიუჯ.'!G806</f>
        <v>0</v>
      </c>
      <c r="AX806" s="13">
        <f>'დამტკ. საკუთ.'!G806</f>
        <v>0</v>
      </c>
      <c r="AY806" s="13">
        <f>'ცვლილ. ბიუჯ.'!H806</f>
        <v>0</v>
      </c>
      <c r="AZ806" s="13">
        <f>'ცვლილ. საკუთ.'!H806</f>
        <v>0</v>
      </c>
      <c r="BA806" s="13">
        <f>'მთავრ. ფონდი'!H806</f>
        <v>0</v>
      </c>
      <c r="BB806" s="13">
        <f>'პრეზ. ფონდი'!H806</f>
        <v>0</v>
      </c>
      <c r="BC806" s="13">
        <f>'დაზუსტ. ნაერთი'!G806</f>
        <v>0</v>
      </c>
      <c r="BD806" s="13">
        <f>'დაზუსტ. ბიუჯ.'!G806</f>
        <v>0</v>
      </c>
      <c r="BE806" s="13">
        <f>'დაზუსტ. საკუთ.'!G806</f>
        <v>0</v>
      </c>
      <c r="BG806" s="13">
        <f t="shared" si="312"/>
        <v>0</v>
      </c>
      <c r="BH806" s="13">
        <f t="shared" si="312"/>
        <v>0</v>
      </c>
      <c r="BI806" s="13">
        <f t="shared" si="312"/>
        <v>0</v>
      </c>
      <c r="BJ806" s="13">
        <f t="shared" si="312"/>
        <v>0</v>
      </c>
      <c r="BK806" s="13">
        <f t="shared" si="313"/>
        <v>0</v>
      </c>
      <c r="BL806" s="13">
        <f t="shared" si="313"/>
        <v>0</v>
      </c>
      <c r="BM806" s="13">
        <f t="shared" si="313"/>
        <v>0</v>
      </c>
      <c r="BN806" s="13">
        <f t="shared" si="313"/>
        <v>0</v>
      </c>
      <c r="BO806" s="13">
        <f t="shared" si="316"/>
        <v>0</v>
      </c>
      <c r="BP806" s="13">
        <f t="shared" si="315"/>
        <v>0</v>
      </c>
      <c r="BR806" s="13">
        <f t="shared" si="314"/>
        <v>0</v>
      </c>
      <c r="BS806" s="13">
        <f>'დამტკ. ბიუჯ.'!H806</f>
        <v>0</v>
      </c>
      <c r="BT806" s="13">
        <f>'დამტკ. საკუთ.'!H806</f>
        <v>0</v>
      </c>
      <c r="BU806" s="13">
        <f>'ცვლილ. ბიუჯ.'!I806</f>
        <v>0</v>
      </c>
      <c r="BV806" s="13">
        <f>'ცვლილ. საკუთ.'!I806</f>
        <v>0</v>
      </c>
      <c r="BW806" s="13">
        <f>'მთავრ. ფონდი'!I806</f>
        <v>0</v>
      </c>
      <c r="BX806" s="13">
        <f>'პრეზ. ფონდი'!I806</f>
        <v>0</v>
      </c>
      <c r="BY806" s="13">
        <f>'დაზუსტ. ნაერთი'!H806</f>
        <v>0</v>
      </c>
      <c r="BZ806" s="13">
        <f>'დაზუსტ. ბიუჯ.'!H806</f>
        <v>0</v>
      </c>
      <c r="CA806" s="13">
        <f>'დაზუსტ. საკუთ.'!H806</f>
        <v>0</v>
      </c>
    </row>
    <row r="807" spans="1:79" ht="16.5" thickTop="1" thickBot="1" x14ac:dyDescent="0.3">
      <c r="A807" t="str">
        <f t="shared" si="300"/>
        <v>a</v>
      </c>
      <c r="B807" s="16" t="s">
        <v>138</v>
      </c>
      <c r="C807" s="4" t="s">
        <v>139</v>
      </c>
      <c r="D807" s="4">
        <f t="shared" si="301"/>
        <v>200000</v>
      </c>
      <c r="E807" s="4">
        <f t="shared" si="302"/>
        <v>200000</v>
      </c>
      <c r="F807" s="4">
        <f t="shared" si="303"/>
        <v>0</v>
      </c>
      <c r="G807" s="4">
        <f t="shared" si="303"/>
        <v>0</v>
      </c>
      <c r="H807" s="4">
        <f t="shared" si="303"/>
        <v>0</v>
      </c>
      <c r="I807" s="4">
        <f t="shared" si="303"/>
        <v>0</v>
      </c>
      <c r="J807" s="4">
        <f t="shared" si="304"/>
        <v>0</v>
      </c>
      <c r="K807" s="4">
        <f t="shared" si="304"/>
        <v>200000</v>
      </c>
      <c r="L807" s="4">
        <f t="shared" si="304"/>
        <v>200000</v>
      </c>
      <c r="M807" s="4">
        <f t="shared" si="304"/>
        <v>0</v>
      </c>
      <c r="O807" s="4">
        <f t="shared" si="305"/>
        <v>50000</v>
      </c>
      <c r="P807" s="4">
        <f>'დამტკ. ბიუჯ.'!E807</f>
        <v>50000</v>
      </c>
      <c r="Q807" s="4">
        <f>'დამტკ. საკუთ.'!E807</f>
        <v>0</v>
      </c>
      <c r="R807" s="4">
        <f>'ცვლილ. ბიუჯ.'!F807</f>
        <v>0</v>
      </c>
      <c r="S807" s="4">
        <f>'ცვლილ. საკუთ.'!F807</f>
        <v>0</v>
      </c>
      <c r="T807" s="4">
        <f>'მთავრ. ფონდი'!F807</f>
        <v>0</v>
      </c>
      <c r="U807" s="4">
        <f>'პრეზ. ფონდი'!F807</f>
        <v>0</v>
      </c>
      <c r="V807" s="4">
        <f>'დაზუსტ. ნაერთი'!E807</f>
        <v>50000</v>
      </c>
      <c r="W807" s="4">
        <f>'დაზუსტ. ბიუჯ.'!E807</f>
        <v>50000</v>
      </c>
      <c r="X807" s="4">
        <f>'დაზუსტ. საკუთ.'!E807</f>
        <v>0</v>
      </c>
      <c r="Z807" s="4">
        <f t="shared" si="306"/>
        <v>100000</v>
      </c>
      <c r="AA807" s="4">
        <f>'დამტკ. ბიუჯ.'!F807</f>
        <v>100000</v>
      </c>
      <c r="AB807" s="4">
        <f>'დამტკ. საკუთ.'!F807</f>
        <v>0</v>
      </c>
      <c r="AC807" s="4">
        <f>'ცვლილ. ბიუჯ.'!G807</f>
        <v>0</v>
      </c>
      <c r="AD807" s="4">
        <f>'ცვლილ. საკუთ.'!G807</f>
        <v>0</v>
      </c>
      <c r="AE807" s="4">
        <f>'მთავრ. ფონდი'!G807</f>
        <v>0</v>
      </c>
      <c r="AF807" s="4">
        <f>'პრეზ. ფონდი'!G807</f>
        <v>0</v>
      </c>
      <c r="AG807" s="4">
        <f>'დაზუსტ. ნაერთი'!F807</f>
        <v>100000</v>
      </c>
      <c r="AH807" s="4">
        <f>'დაზუსტ. ბიუჯ.'!F807</f>
        <v>100000</v>
      </c>
      <c r="AI807" s="4">
        <f>'დაზუსტ. საკუთ.'!F807</f>
        <v>0</v>
      </c>
      <c r="AK807" s="4">
        <f t="shared" si="307"/>
        <v>150000</v>
      </c>
      <c r="AL807" s="4">
        <f t="shared" si="308"/>
        <v>150000</v>
      </c>
      <c r="AM807" s="4">
        <f t="shared" si="309"/>
        <v>0</v>
      </c>
      <c r="AN807" s="4">
        <f t="shared" si="309"/>
        <v>0</v>
      </c>
      <c r="AO807" s="4">
        <f t="shared" si="309"/>
        <v>0</v>
      </c>
      <c r="AP807" s="4">
        <f t="shared" si="309"/>
        <v>0</v>
      </c>
      <c r="AQ807" s="4">
        <f t="shared" si="310"/>
        <v>0</v>
      </c>
      <c r="AR807" s="4">
        <f t="shared" si="310"/>
        <v>150000</v>
      </c>
      <c r="AS807" s="4">
        <f t="shared" si="310"/>
        <v>150000</v>
      </c>
      <c r="AT807" s="4">
        <f t="shared" si="310"/>
        <v>0</v>
      </c>
      <c r="AV807" s="4">
        <f t="shared" si="311"/>
        <v>50000</v>
      </c>
      <c r="AW807" s="4">
        <f>'დამტკ. ბიუჯ.'!G807</f>
        <v>50000</v>
      </c>
      <c r="AX807" s="4">
        <f>'დამტკ. საკუთ.'!G807</f>
        <v>0</v>
      </c>
      <c r="AY807" s="4">
        <f>'ცვლილ. ბიუჯ.'!H807</f>
        <v>0</v>
      </c>
      <c r="AZ807" s="4">
        <f>'ცვლილ. საკუთ.'!H807</f>
        <v>0</v>
      </c>
      <c r="BA807" s="4">
        <f>'მთავრ. ფონდი'!H807</f>
        <v>0</v>
      </c>
      <c r="BB807" s="4">
        <f>'პრეზ. ფონდი'!H807</f>
        <v>0</v>
      </c>
      <c r="BC807" s="4">
        <f>'დაზუსტ. ნაერთი'!G807</f>
        <v>50000</v>
      </c>
      <c r="BD807" s="4">
        <f>'დაზუსტ. ბიუჯ.'!G807</f>
        <v>50000</v>
      </c>
      <c r="BE807" s="4">
        <f>'დაზუსტ. საკუთ.'!G807</f>
        <v>0</v>
      </c>
      <c r="BG807" s="4">
        <f t="shared" si="312"/>
        <v>200000</v>
      </c>
      <c r="BH807" s="4">
        <f t="shared" si="312"/>
        <v>200000</v>
      </c>
      <c r="BI807" s="4">
        <f t="shared" si="312"/>
        <v>0</v>
      </c>
      <c r="BJ807" s="4">
        <f t="shared" si="312"/>
        <v>0</v>
      </c>
      <c r="BK807" s="4">
        <f t="shared" si="313"/>
        <v>0</v>
      </c>
      <c r="BL807" s="4">
        <f t="shared" si="313"/>
        <v>0</v>
      </c>
      <c r="BM807" s="4">
        <f t="shared" si="313"/>
        <v>0</v>
      </c>
      <c r="BN807" s="4">
        <f t="shared" si="313"/>
        <v>200000</v>
      </c>
      <c r="BO807" s="4">
        <f t="shared" si="316"/>
        <v>200000</v>
      </c>
      <c r="BP807" s="4">
        <f t="shared" si="315"/>
        <v>0</v>
      </c>
      <c r="BR807" s="4">
        <f t="shared" si="314"/>
        <v>0</v>
      </c>
      <c r="BS807" s="4">
        <f>'დამტკ. ბიუჯ.'!H807</f>
        <v>0</v>
      </c>
      <c r="BT807" s="4">
        <f>'დამტკ. საკუთ.'!H807</f>
        <v>0</v>
      </c>
      <c r="BU807" s="4">
        <f>'ცვლილ. ბიუჯ.'!I807</f>
        <v>0</v>
      </c>
      <c r="BV807" s="4">
        <f>'ცვლილ. საკუთ.'!I807</f>
        <v>0</v>
      </c>
      <c r="BW807" s="4">
        <f>'მთავრ. ფონდი'!I807</f>
        <v>0</v>
      </c>
      <c r="BX807" s="4">
        <f>'პრეზ. ფონდი'!I807</f>
        <v>0</v>
      </c>
      <c r="BY807" s="4">
        <f>'დაზუსტ. ნაერთი'!H807</f>
        <v>0</v>
      </c>
      <c r="BZ807" s="4">
        <f>'დაზუსტ. ბიუჯ.'!H807</f>
        <v>0</v>
      </c>
      <c r="CA807" s="4">
        <f>'დაზუსტ. საკუთ.'!H807</f>
        <v>0</v>
      </c>
    </row>
    <row r="808" spans="1:79" ht="15.75" thickTop="1" x14ac:dyDescent="0.25">
      <c r="A808" t="str">
        <f t="shared" si="300"/>
        <v>a</v>
      </c>
      <c r="B808" s="5"/>
      <c r="C808" s="6" t="s">
        <v>10</v>
      </c>
      <c r="D808" s="7">
        <f t="shared" si="301"/>
        <v>200000</v>
      </c>
      <c r="E808" s="7">
        <f t="shared" si="302"/>
        <v>200000</v>
      </c>
      <c r="F808" s="7">
        <f t="shared" si="303"/>
        <v>0</v>
      </c>
      <c r="G808" s="7">
        <f t="shared" si="303"/>
        <v>0</v>
      </c>
      <c r="H808" s="7">
        <f t="shared" si="303"/>
        <v>0</v>
      </c>
      <c r="I808" s="7">
        <f t="shared" si="303"/>
        <v>0</v>
      </c>
      <c r="J808" s="7">
        <f t="shared" si="304"/>
        <v>0</v>
      </c>
      <c r="K808" s="7">
        <f t="shared" si="304"/>
        <v>200000</v>
      </c>
      <c r="L808" s="7">
        <f t="shared" si="304"/>
        <v>200000</v>
      </c>
      <c r="M808" s="7">
        <f t="shared" si="304"/>
        <v>0</v>
      </c>
      <c r="O808" s="7">
        <f t="shared" si="305"/>
        <v>50000</v>
      </c>
      <c r="P808" s="7">
        <f>'დამტკ. ბიუჯ.'!E808</f>
        <v>50000</v>
      </c>
      <c r="Q808" s="7">
        <f>'დამტკ. საკუთ.'!E808</f>
        <v>0</v>
      </c>
      <c r="R808" s="7">
        <f>'ცვლილ. ბიუჯ.'!F808</f>
        <v>0</v>
      </c>
      <c r="S808" s="7">
        <f>'ცვლილ. საკუთ.'!F808</f>
        <v>0</v>
      </c>
      <c r="T808" s="7">
        <f>'მთავრ. ფონდი'!F808</f>
        <v>0</v>
      </c>
      <c r="U808" s="7">
        <f>'პრეზ. ფონდი'!F808</f>
        <v>0</v>
      </c>
      <c r="V808" s="7">
        <f>'დაზუსტ. ნაერთი'!E808</f>
        <v>50000</v>
      </c>
      <c r="W808" s="7">
        <f>'დაზუსტ. ბიუჯ.'!E808</f>
        <v>50000</v>
      </c>
      <c r="X808" s="7">
        <f>'დაზუსტ. საკუთ.'!E808</f>
        <v>0</v>
      </c>
      <c r="Z808" s="7">
        <f t="shared" si="306"/>
        <v>100000</v>
      </c>
      <c r="AA808" s="7">
        <f>'დამტკ. ბიუჯ.'!F808</f>
        <v>100000</v>
      </c>
      <c r="AB808" s="7">
        <f>'დამტკ. საკუთ.'!F808</f>
        <v>0</v>
      </c>
      <c r="AC808" s="7">
        <f>'ცვლილ. ბიუჯ.'!G808</f>
        <v>0</v>
      </c>
      <c r="AD808" s="7">
        <f>'ცვლილ. საკუთ.'!G808</f>
        <v>0</v>
      </c>
      <c r="AE808" s="7">
        <f>'მთავრ. ფონდი'!G808</f>
        <v>0</v>
      </c>
      <c r="AF808" s="7">
        <f>'პრეზ. ფონდი'!G808</f>
        <v>0</v>
      </c>
      <c r="AG808" s="7">
        <f>'დაზუსტ. ნაერთი'!F808</f>
        <v>100000</v>
      </c>
      <c r="AH808" s="7">
        <f>'დაზუსტ. ბიუჯ.'!F808</f>
        <v>100000</v>
      </c>
      <c r="AI808" s="7">
        <f>'დაზუსტ. საკუთ.'!F808</f>
        <v>0</v>
      </c>
      <c r="AK808" s="7">
        <f t="shared" si="307"/>
        <v>150000</v>
      </c>
      <c r="AL808" s="7">
        <f t="shared" si="308"/>
        <v>150000</v>
      </c>
      <c r="AM808" s="7">
        <f t="shared" si="309"/>
        <v>0</v>
      </c>
      <c r="AN808" s="7">
        <f t="shared" si="309"/>
        <v>0</v>
      </c>
      <c r="AO808" s="7">
        <f t="shared" si="309"/>
        <v>0</v>
      </c>
      <c r="AP808" s="7">
        <f t="shared" si="309"/>
        <v>0</v>
      </c>
      <c r="AQ808" s="7">
        <f t="shared" si="310"/>
        <v>0</v>
      </c>
      <c r="AR808" s="7">
        <f t="shared" si="310"/>
        <v>150000</v>
      </c>
      <c r="AS808" s="7">
        <f t="shared" si="310"/>
        <v>150000</v>
      </c>
      <c r="AT808" s="7">
        <f t="shared" si="310"/>
        <v>0</v>
      </c>
      <c r="AV808" s="7">
        <f t="shared" si="311"/>
        <v>50000</v>
      </c>
      <c r="AW808" s="7">
        <f>'დამტკ. ბიუჯ.'!G808</f>
        <v>50000</v>
      </c>
      <c r="AX808" s="7">
        <f>'დამტკ. საკუთ.'!G808</f>
        <v>0</v>
      </c>
      <c r="AY808" s="7">
        <f>'ცვლილ. ბიუჯ.'!H808</f>
        <v>0</v>
      </c>
      <c r="AZ808" s="7">
        <f>'ცვლილ. საკუთ.'!H808</f>
        <v>0</v>
      </c>
      <c r="BA808" s="7">
        <f>'მთავრ. ფონდი'!H808</f>
        <v>0</v>
      </c>
      <c r="BB808" s="7">
        <f>'პრეზ. ფონდი'!H808</f>
        <v>0</v>
      </c>
      <c r="BC808" s="7">
        <f>'დაზუსტ. ნაერთი'!G808</f>
        <v>50000</v>
      </c>
      <c r="BD808" s="7">
        <f>'დაზუსტ. ბიუჯ.'!G808</f>
        <v>50000</v>
      </c>
      <c r="BE808" s="7">
        <f>'დაზუსტ. საკუთ.'!G808</f>
        <v>0</v>
      </c>
      <c r="BG808" s="7">
        <f t="shared" si="312"/>
        <v>200000</v>
      </c>
      <c r="BH808" s="7">
        <f t="shared" si="312"/>
        <v>200000</v>
      </c>
      <c r="BI808" s="7">
        <f t="shared" si="312"/>
        <v>0</v>
      </c>
      <c r="BJ808" s="7">
        <f t="shared" si="312"/>
        <v>0</v>
      </c>
      <c r="BK808" s="7">
        <f t="shared" si="313"/>
        <v>0</v>
      </c>
      <c r="BL808" s="7">
        <f t="shared" si="313"/>
        <v>0</v>
      </c>
      <c r="BM808" s="7">
        <f t="shared" si="313"/>
        <v>0</v>
      </c>
      <c r="BN808" s="7">
        <f t="shared" si="313"/>
        <v>200000</v>
      </c>
      <c r="BO808" s="7">
        <f t="shared" si="316"/>
        <v>200000</v>
      </c>
      <c r="BP808" s="7">
        <f t="shared" si="315"/>
        <v>0</v>
      </c>
      <c r="BR808" s="7">
        <f t="shared" si="314"/>
        <v>0</v>
      </c>
      <c r="BS808" s="7">
        <f>'დამტკ. ბიუჯ.'!H808</f>
        <v>0</v>
      </c>
      <c r="BT808" s="7">
        <f>'დამტკ. საკუთ.'!H808</f>
        <v>0</v>
      </c>
      <c r="BU808" s="7">
        <f>'ცვლილ. ბიუჯ.'!I808</f>
        <v>0</v>
      </c>
      <c r="BV808" s="7">
        <f>'ცვლილ. საკუთ.'!I808</f>
        <v>0</v>
      </c>
      <c r="BW808" s="7">
        <f>'მთავრ. ფონდი'!I808</f>
        <v>0</v>
      </c>
      <c r="BX808" s="7">
        <f>'პრეზ. ფონდი'!I808</f>
        <v>0</v>
      </c>
      <c r="BY808" s="7">
        <f>'დაზუსტ. ნაერთი'!H808</f>
        <v>0</v>
      </c>
      <c r="BZ808" s="7">
        <f>'დაზუსტ. ბიუჯ.'!H808</f>
        <v>0</v>
      </c>
      <c r="CA808" s="7">
        <f>'დაზუსტ. საკუთ.'!H808</f>
        <v>0</v>
      </c>
    </row>
    <row r="809" spans="1:79" x14ac:dyDescent="0.25">
      <c r="A809" t="str">
        <f t="shared" si="300"/>
        <v>b</v>
      </c>
      <c r="B809" s="8"/>
      <c r="C809" s="9" t="s">
        <v>11</v>
      </c>
      <c r="D809" s="10">
        <f t="shared" si="301"/>
        <v>0</v>
      </c>
      <c r="E809" s="10">
        <f t="shared" si="302"/>
        <v>0</v>
      </c>
      <c r="F809" s="10">
        <f t="shared" si="303"/>
        <v>0</v>
      </c>
      <c r="G809" s="10">
        <f t="shared" si="303"/>
        <v>0</v>
      </c>
      <c r="H809" s="10">
        <f t="shared" si="303"/>
        <v>0</v>
      </c>
      <c r="I809" s="10">
        <f t="shared" si="303"/>
        <v>0</v>
      </c>
      <c r="J809" s="10">
        <f t="shared" si="304"/>
        <v>0</v>
      </c>
      <c r="K809" s="10">
        <f t="shared" si="304"/>
        <v>0</v>
      </c>
      <c r="L809" s="10">
        <f t="shared" si="304"/>
        <v>0</v>
      </c>
      <c r="M809" s="10">
        <f t="shared" si="304"/>
        <v>0</v>
      </c>
      <c r="O809" s="10">
        <f t="shared" si="305"/>
        <v>0</v>
      </c>
      <c r="P809" s="10">
        <f>'დამტკ. ბიუჯ.'!E809</f>
        <v>0</v>
      </c>
      <c r="Q809" s="10">
        <f>'დამტკ. საკუთ.'!E809</f>
        <v>0</v>
      </c>
      <c r="R809" s="10">
        <f>'ცვლილ. ბიუჯ.'!F809</f>
        <v>0</v>
      </c>
      <c r="S809" s="10">
        <f>'ცვლილ. საკუთ.'!F809</f>
        <v>0</v>
      </c>
      <c r="T809" s="10">
        <f>'მთავრ. ფონდი'!F809</f>
        <v>0</v>
      </c>
      <c r="U809" s="10">
        <f>'პრეზ. ფონდი'!F809</f>
        <v>0</v>
      </c>
      <c r="V809" s="10">
        <f>'დაზუსტ. ნაერთი'!E809</f>
        <v>0</v>
      </c>
      <c r="W809" s="10">
        <f>'დაზუსტ. ბიუჯ.'!E809</f>
        <v>0</v>
      </c>
      <c r="X809" s="10">
        <f>'დაზუსტ. საკუთ.'!E809</f>
        <v>0</v>
      </c>
      <c r="Z809" s="10">
        <f t="shared" si="306"/>
        <v>0</v>
      </c>
      <c r="AA809" s="10">
        <f>'დამტკ. ბიუჯ.'!F809</f>
        <v>0</v>
      </c>
      <c r="AB809" s="10">
        <f>'დამტკ. საკუთ.'!F809</f>
        <v>0</v>
      </c>
      <c r="AC809" s="10">
        <f>'ცვლილ. ბიუჯ.'!G809</f>
        <v>0</v>
      </c>
      <c r="AD809" s="10">
        <f>'ცვლილ. საკუთ.'!G809</f>
        <v>0</v>
      </c>
      <c r="AE809" s="10">
        <f>'მთავრ. ფონდი'!G809</f>
        <v>0</v>
      </c>
      <c r="AF809" s="10">
        <f>'პრეზ. ფონდი'!G809</f>
        <v>0</v>
      </c>
      <c r="AG809" s="10">
        <f>'დაზუსტ. ნაერთი'!F809</f>
        <v>0</v>
      </c>
      <c r="AH809" s="10">
        <f>'დაზუსტ. ბიუჯ.'!F809</f>
        <v>0</v>
      </c>
      <c r="AI809" s="10">
        <f>'დაზუსტ. საკუთ.'!F809</f>
        <v>0</v>
      </c>
      <c r="AK809" s="10">
        <f t="shared" si="307"/>
        <v>0</v>
      </c>
      <c r="AL809" s="10">
        <f t="shared" si="308"/>
        <v>0</v>
      </c>
      <c r="AM809" s="10">
        <f t="shared" si="309"/>
        <v>0</v>
      </c>
      <c r="AN809" s="10">
        <f t="shared" si="309"/>
        <v>0</v>
      </c>
      <c r="AO809" s="10">
        <f t="shared" si="309"/>
        <v>0</v>
      </c>
      <c r="AP809" s="10">
        <f t="shared" si="309"/>
        <v>0</v>
      </c>
      <c r="AQ809" s="10">
        <f t="shared" si="310"/>
        <v>0</v>
      </c>
      <c r="AR809" s="10">
        <f t="shared" si="310"/>
        <v>0</v>
      </c>
      <c r="AS809" s="10">
        <f t="shared" si="310"/>
        <v>0</v>
      </c>
      <c r="AT809" s="10">
        <f t="shared" si="310"/>
        <v>0</v>
      </c>
      <c r="AV809" s="10">
        <f t="shared" si="311"/>
        <v>0</v>
      </c>
      <c r="AW809" s="10">
        <f>'დამტკ. ბიუჯ.'!G809</f>
        <v>0</v>
      </c>
      <c r="AX809" s="10">
        <f>'დამტკ. საკუთ.'!G809</f>
        <v>0</v>
      </c>
      <c r="AY809" s="10">
        <f>'ცვლილ. ბიუჯ.'!H809</f>
        <v>0</v>
      </c>
      <c r="AZ809" s="10">
        <f>'ცვლილ. საკუთ.'!H809</f>
        <v>0</v>
      </c>
      <c r="BA809" s="10">
        <f>'მთავრ. ფონდი'!H809</f>
        <v>0</v>
      </c>
      <c r="BB809" s="10">
        <f>'პრეზ. ფონდი'!H809</f>
        <v>0</v>
      </c>
      <c r="BC809" s="10">
        <f>'დაზუსტ. ნაერთი'!G809</f>
        <v>0</v>
      </c>
      <c r="BD809" s="10">
        <f>'დაზუსტ. ბიუჯ.'!G809</f>
        <v>0</v>
      </c>
      <c r="BE809" s="10">
        <f>'დაზუსტ. საკუთ.'!G809</f>
        <v>0</v>
      </c>
      <c r="BG809" s="10">
        <f t="shared" si="312"/>
        <v>0</v>
      </c>
      <c r="BH809" s="10">
        <f t="shared" si="312"/>
        <v>0</v>
      </c>
      <c r="BI809" s="10">
        <f t="shared" si="312"/>
        <v>0</v>
      </c>
      <c r="BJ809" s="10">
        <f t="shared" si="312"/>
        <v>0</v>
      </c>
      <c r="BK809" s="10">
        <f t="shared" si="313"/>
        <v>0</v>
      </c>
      <c r="BL809" s="10">
        <f t="shared" si="313"/>
        <v>0</v>
      </c>
      <c r="BM809" s="10">
        <f t="shared" si="313"/>
        <v>0</v>
      </c>
      <c r="BN809" s="10">
        <f t="shared" si="313"/>
        <v>0</v>
      </c>
      <c r="BO809" s="10">
        <f t="shared" si="316"/>
        <v>0</v>
      </c>
      <c r="BP809" s="10">
        <f t="shared" si="315"/>
        <v>0</v>
      </c>
      <c r="BR809" s="10">
        <f t="shared" si="314"/>
        <v>0</v>
      </c>
      <c r="BS809" s="10">
        <f>'დამტკ. ბიუჯ.'!H809</f>
        <v>0</v>
      </c>
      <c r="BT809" s="10">
        <f>'დამტკ. საკუთ.'!H809</f>
        <v>0</v>
      </c>
      <c r="BU809" s="10">
        <f>'ცვლილ. ბიუჯ.'!I809</f>
        <v>0</v>
      </c>
      <c r="BV809" s="10">
        <f>'ცვლილ. საკუთ.'!I809</f>
        <v>0</v>
      </c>
      <c r="BW809" s="10">
        <f>'მთავრ. ფონდი'!I809</f>
        <v>0</v>
      </c>
      <c r="BX809" s="10">
        <f>'პრეზ. ფონდი'!I809</f>
        <v>0</v>
      </c>
      <c r="BY809" s="10">
        <f>'დაზუსტ. ნაერთი'!H809</f>
        <v>0</v>
      </c>
      <c r="BZ809" s="10">
        <f>'დაზუსტ. ბიუჯ.'!H809</f>
        <v>0</v>
      </c>
      <c r="CA809" s="10">
        <f>'დაზუსტ. საკუთ.'!H809</f>
        <v>0</v>
      </c>
    </row>
    <row r="810" spans="1:79" x14ac:dyDescent="0.25">
      <c r="A810" t="str">
        <f t="shared" si="300"/>
        <v>a</v>
      </c>
      <c r="B810" s="8"/>
      <c r="C810" s="9" t="s">
        <v>12</v>
      </c>
      <c r="D810" s="10">
        <f t="shared" si="301"/>
        <v>200000</v>
      </c>
      <c r="E810" s="10">
        <f t="shared" si="302"/>
        <v>200000</v>
      </c>
      <c r="F810" s="10">
        <f t="shared" si="303"/>
        <v>0</v>
      </c>
      <c r="G810" s="10">
        <f t="shared" si="303"/>
        <v>0</v>
      </c>
      <c r="H810" s="10">
        <f t="shared" si="303"/>
        <v>0</v>
      </c>
      <c r="I810" s="10">
        <f t="shared" si="303"/>
        <v>0</v>
      </c>
      <c r="J810" s="10">
        <f t="shared" si="304"/>
        <v>0</v>
      </c>
      <c r="K810" s="10">
        <f t="shared" si="304"/>
        <v>200000</v>
      </c>
      <c r="L810" s="10">
        <f t="shared" si="304"/>
        <v>200000</v>
      </c>
      <c r="M810" s="10">
        <f t="shared" si="304"/>
        <v>0</v>
      </c>
      <c r="O810" s="10">
        <f t="shared" si="305"/>
        <v>50000</v>
      </c>
      <c r="P810" s="10">
        <f>'დამტკ. ბიუჯ.'!E810</f>
        <v>50000</v>
      </c>
      <c r="Q810" s="10">
        <f>'დამტკ. საკუთ.'!E810</f>
        <v>0</v>
      </c>
      <c r="R810" s="10">
        <f>'ცვლილ. ბიუჯ.'!F810</f>
        <v>0</v>
      </c>
      <c r="S810" s="10">
        <f>'ცვლილ. საკუთ.'!F810</f>
        <v>0</v>
      </c>
      <c r="T810" s="10">
        <f>'მთავრ. ფონდი'!F810</f>
        <v>0</v>
      </c>
      <c r="U810" s="10">
        <f>'პრეზ. ფონდი'!F810</f>
        <v>0</v>
      </c>
      <c r="V810" s="10">
        <f>'დაზუსტ. ნაერთი'!E810</f>
        <v>50000</v>
      </c>
      <c r="W810" s="10">
        <f>'დაზუსტ. ბიუჯ.'!E810</f>
        <v>50000</v>
      </c>
      <c r="X810" s="10">
        <f>'დაზუსტ. საკუთ.'!E810</f>
        <v>0</v>
      </c>
      <c r="Z810" s="10">
        <f t="shared" si="306"/>
        <v>100000</v>
      </c>
      <c r="AA810" s="10">
        <f>'დამტკ. ბიუჯ.'!F810</f>
        <v>100000</v>
      </c>
      <c r="AB810" s="10">
        <f>'დამტკ. საკუთ.'!F810</f>
        <v>0</v>
      </c>
      <c r="AC810" s="10">
        <f>'ცვლილ. ბიუჯ.'!G810</f>
        <v>0</v>
      </c>
      <c r="AD810" s="10">
        <f>'ცვლილ. საკუთ.'!G810</f>
        <v>0</v>
      </c>
      <c r="AE810" s="10">
        <f>'მთავრ. ფონდი'!G810</f>
        <v>0</v>
      </c>
      <c r="AF810" s="10">
        <f>'პრეზ. ფონდი'!G810</f>
        <v>0</v>
      </c>
      <c r="AG810" s="10">
        <f>'დაზუსტ. ნაერთი'!F810</f>
        <v>100000</v>
      </c>
      <c r="AH810" s="10">
        <f>'დაზუსტ. ბიუჯ.'!F810</f>
        <v>100000</v>
      </c>
      <c r="AI810" s="10">
        <f>'დაზუსტ. საკუთ.'!F810</f>
        <v>0</v>
      </c>
      <c r="AK810" s="10">
        <f t="shared" si="307"/>
        <v>150000</v>
      </c>
      <c r="AL810" s="10">
        <f t="shared" si="308"/>
        <v>150000</v>
      </c>
      <c r="AM810" s="10">
        <f t="shared" si="309"/>
        <v>0</v>
      </c>
      <c r="AN810" s="10">
        <f t="shared" si="309"/>
        <v>0</v>
      </c>
      <c r="AO810" s="10">
        <f t="shared" si="309"/>
        <v>0</v>
      </c>
      <c r="AP810" s="10">
        <f t="shared" si="309"/>
        <v>0</v>
      </c>
      <c r="AQ810" s="10">
        <f t="shared" si="310"/>
        <v>0</v>
      </c>
      <c r="AR810" s="10">
        <f t="shared" si="310"/>
        <v>150000</v>
      </c>
      <c r="AS810" s="10">
        <f t="shared" si="310"/>
        <v>150000</v>
      </c>
      <c r="AT810" s="10">
        <f t="shared" si="310"/>
        <v>0</v>
      </c>
      <c r="AV810" s="10">
        <f t="shared" si="311"/>
        <v>50000</v>
      </c>
      <c r="AW810" s="10">
        <f>'დამტკ. ბიუჯ.'!G810</f>
        <v>50000</v>
      </c>
      <c r="AX810" s="10">
        <f>'დამტკ. საკუთ.'!G810</f>
        <v>0</v>
      </c>
      <c r="AY810" s="10">
        <f>'ცვლილ. ბიუჯ.'!H810</f>
        <v>0</v>
      </c>
      <c r="AZ810" s="10">
        <f>'ცვლილ. საკუთ.'!H810</f>
        <v>0</v>
      </c>
      <c r="BA810" s="10">
        <f>'მთავრ. ფონდი'!H810</f>
        <v>0</v>
      </c>
      <c r="BB810" s="10">
        <f>'პრეზ. ფონდი'!H810</f>
        <v>0</v>
      </c>
      <c r="BC810" s="10">
        <f>'დაზუსტ. ნაერთი'!G810</f>
        <v>50000</v>
      </c>
      <c r="BD810" s="10">
        <f>'დაზუსტ. ბიუჯ.'!G810</f>
        <v>50000</v>
      </c>
      <c r="BE810" s="10">
        <f>'დაზუსტ. საკუთ.'!G810</f>
        <v>0</v>
      </c>
      <c r="BG810" s="10">
        <f t="shared" si="312"/>
        <v>200000</v>
      </c>
      <c r="BH810" s="10">
        <f t="shared" si="312"/>
        <v>200000</v>
      </c>
      <c r="BI810" s="10">
        <f t="shared" si="312"/>
        <v>0</v>
      </c>
      <c r="BJ810" s="10">
        <f t="shared" si="312"/>
        <v>0</v>
      </c>
      <c r="BK810" s="10">
        <f t="shared" si="313"/>
        <v>0</v>
      </c>
      <c r="BL810" s="10">
        <f t="shared" si="313"/>
        <v>0</v>
      </c>
      <c r="BM810" s="10">
        <f t="shared" si="313"/>
        <v>0</v>
      </c>
      <c r="BN810" s="10">
        <f t="shared" si="313"/>
        <v>200000</v>
      </c>
      <c r="BO810" s="10">
        <f t="shared" si="316"/>
        <v>200000</v>
      </c>
      <c r="BP810" s="10">
        <f t="shared" si="315"/>
        <v>0</v>
      </c>
      <c r="BR810" s="10">
        <f t="shared" si="314"/>
        <v>0</v>
      </c>
      <c r="BS810" s="10">
        <f>'დამტკ. ბიუჯ.'!H810</f>
        <v>0</v>
      </c>
      <c r="BT810" s="10">
        <f>'დამტკ. საკუთ.'!H810</f>
        <v>0</v>
      </c>
      <c r="BU810" s="10">
        <f>'ცვლილ. ბიუჯ.'!I810</f>
        <v>0</v>
      </c>
      <c r="BV810" s="10">
        <f>'ცვლილ. საკუთ.'!I810</f>
        <v>0</v>
      </c>
      <c r="BW810" s="10">
        <f>'მთავრ. ფონდი'!I810</f>
        <v>0</v>
      </c>
      <c r="BX810" s="10">
        <f>'პრეზ. ფონდი'!I810</f>
        <v>0</v>
      </c>
      <c r="BY810" s="10">
        <f>'დაზუსტ. ნაერთი'!H810</f>
        <v>0</v>
      </c>
      <c r="BZ810" s="10">
        <f>'დაზუსტ. ბიუჯ.'!H810</f>
        <v>0</v>
      </c>
      <c r="CA810" s="10">
        <f>'დაზუსტ. საკუთ.'!H810</f>
        <v>0</v>
      </c>
    </row>
    <row r="811" spans="1:79" x14ac:dyDescent="0.25">
      <c r="A811" t="str">
        <f t="shared" si="300"/>
        <v>b</v>
      </c>
      <c r="B811" s="8"/>
      <c r="C811" s="9" t="s">
        <v>13</v>
      </c>
      <c r="D811" s="10">
        <f t="shared" si="301"/>
        <v>0</v>
      </c>
      <c r="E811" s="10">
        <f t="shared" si="302"/>
        <v>0</v>
      </c>
      <c r="F811" s="10">
        <f t="shared" si="303"/>
        <v>0</v>
      </c>
      <c r="G811" s="10">
        <f t="shared" si="303"/>
        <v>0</v>
      </c>
      <c r="H811" s="10">
        <f t="shared" si="303"/>
        <v>0</v>
      </c>
      <c r="I811" s="10">
        <f t="shared" si="303"/>
        <v>0</v>
      </c>
      <c r="J811" s="10">
        <f t="shared" si="304"/>
        <v>0</v>
      </c>
      <c r="K811" s="10">
        <f t="shared" si="304"/>
        <v>0</v>
      </c>
      <c r="L811" s="10">
        <f t="shared" si="304"/>
        <v>0</v>
      </c>
      <c r="M811" s="10">
        <f t="shared" si="304"/>
        <v>0</v>
      </c>
      <c r="O811" s="10">
        <f t="shared" si="305"/>
        <v>0</v>
      </c>
      <c r="P811" s="10">
        <f>'დამტკ. ბიუჯ.'!E811</f>
        <v>0</v>
      </c>
      <c r="Q811" s="10">
        <f>'დამტკ. საკუთ.'!E811</f>
        <v>0</v>
      </c>
      <c r="R811" s="10">
        <f>'ცვლილ. ბიუჯ.'!F811</f>
        <v>0</v>
      </c>
      <c r="S811" s="10">
        <f>'ცვლილ. საკუთ.'!F811</f>
        <v>0</v>
      </c>
      <c r="T811" s="10">
        <f>'მთავრ. ფონდი'!F811</f>
        <v>0</v>
      </c>
      <c r="U811" s="10">
        <f>'პრეზ. ფონდი'!F811</f>
        <v>0</v>
      </c>
      <c r="V811" s="10">
        <f>'დაზუსტ. ნაერთი'!E811</f>
        <v>0</v>
      </c>
      <c r="W811" s="10">
        <f>'დაზუსტ. ბიუჯ.'!E811</f>
        <v>0</v>
      </c>
      <c r="X811" s="10">
        <f>'დაზუსტ. საკუთ.'!E811</f>
        <v>0</v>
      </c>
      <c r="Z811" s="10">
        <f t="shared" si="306"/>
        <v>0</v>
      </c>
      <c r="AA811" s="10">
        <f>'დამტკ. ბიუჯ.'!F811</f>
        <v>0</v>
      </c>
      <c r="AB811" s="10">
        <f>'დამტკ. საკუთ.'!F811</f>
        <v>0</v>
      </c>
      <c r="AC811" s="10">
        <f>'ცვლილ. ბიუჯ.'!G811</f>
        <v>0</v>
      </c>
      <c r="AD811" s="10">
        <f>'ცვლილ. საკუთ.'!G811</f>
        <v>0</v>
      </c>
      <c r="AE811" s="10">
        <f>'მთავრ. ფონდი'!G811</f>
        <v>0</v>
      </c>
      <c r="AF811" s="10">
        <f>'პრეზ. ფონდი'!G811</f>
        <v>0</v>
      </c>
      <c r="AG811" s="10">
        <f>'დაზუსტ. ნაერთი'!F811</f>
        <v>0</v>
      </c>
      <c r="AH811" s="10">
        <f>'დაზუსტ. ბიუჯ.'!F811</f>
        <v>0</v>
      </c>
      <c r="AI811" s="10">
        <f>'დაზუსტ. საკუთ.'!F811</f>
        <v>0</v>
      </c>
      <c r="AK811" s="10">
        <f t="shared" si="307"/>
        <v>0</v>
      </c>
      <c r="AL811" s="10">
        <f t="shared" si="308"/>
        <v>0</v>
      </c>
      <c r="AM811" s="10">
        <f t="shared" si="309"/>
        <v>0</v>
      </c>
      <c r="AN811" s="10">
        <f t="shared" si="309"/>
        <v>0</v>
      </c>
      <c r="AO811" s="10">
        <f t="shared" si="309"/>
        <v>0</v>
      </c>
      <c r="AP811" s="10">
        <f t="shared" si="309"/>
        <v>0</v>
      </c>
      <c r="AQ811" s="10">
        <f t="shared" si="310"/>
        <v>0</v>
      </c>
      <c r="AR811" s="10">
        <f t="shared" si="310"/>
        <v>0</v>
      </c>
      <c r="AS811" s="10">
        <f t="shared" si="310"/>
        <v>0</v>
      </c>
      <c r="AT811" s="10">
        <f t="shared" si="310"/>
        <v>0</v>
      </c>
      <c r="AV811" s="10">
        <f t="shared" si="311"/>
        <v>0</v>
      </c>
      <c r="AW811" s="10">
        <f>'დამტკ. ბიუჯ.'!G811</f>
        <v>0</v>
      </c>
      <c r="AX811" s="10">
        <f>'დამტკ. საკუთ.'!G811</f>
        <v>0</v>
      </c>
      <c r="AY811" s="10">
        <f>'ცვლილ. ბიუჯ.'!H811</f>
        <v>0</v>
      </c>
      <c r="AZ811" s="10">
        <f>'ცვლილ. საკუთ.'!H811</f>
        <v>0</v>
      </c>
      <c r="BA811" s="10">
        <f>'მთავრ. ფონდი'!H811</f>
        <v>0</v>
      </c>
      <c r="BB811" s="10">
        <f>'პრეზ. ფონდი'!H811</f>
        <v>0</v>
      </c>
      <c r="BC811" s="10">
        <f>'დაზუსტ. ნაერთი'!G811</f>
        <v>0</v>
      </c>
      <c r="BD811" s="10">
        <f>'დაზუსტ. ბიუჯ.'!G811</f>
        <v>0</v>
      </c>
      <c r="BE811" s="10">
        <f>'დაზუსტ. საკუთ.'!G811</f>
        <v>0</v>
      </c>
      <c r="BG811" s="10">
        <f t="shared" si="312"/>
        <v>0</v>
      </c>
      <c r="BH811" s="10">
        <f t="shared" si="312"/>
        <v>0</v>
      </c>
      <c r="BI811" s="10">
        <f t="shared" si="312"/>
        <v>0</v>
      </c>
      <c r="BJ811" s="10">
        <f t="shared" si="312"/>
        <v>0</v>
      </c>
      <c r="BK811" s="10">
        <f t="shared" si="313"/>
        <v>0</v>
      </c>
      <c r="BL811" s="10">
        <f t="shared" si="313"/>
        <v>0</v>
      </c>
      <c r="BM811" s="10">
        <f t="shared" si="313"/>
        <v>0</v>
      </c>
      <c r="BN811" s="10">
        <f t="shared" si="313"/>
        <v>0</v>
      </c>
      <c r="BO811" s="10">
        <f t="shared" si="316"/>
        <v>0</v>
      </c>
      <c r="BP811" s="10">
        <f t="shared" si="315"/>
        <v>0</v>
      </c>
      <c r="BR811" s="10">
        <f t="shared" si="314"/>
        <v>0</v>
      </c>
      <c r="BS811" s="10">
        <f>'დამტკ. ბიუჯ.'!H811</f>
        <v>0</v>
      </c>
      <c r="BT811" s="10">
        <f>'დამტკ. საკუთ.'!H811</f>
        <v>0</v>
      </c>
      <c r="BU811" s="10">
        <f>'ცვლილ. ბიუჯ.'!I811</f>
        <v>0</v>
      </c>
      <c r="BV811" s="10">
        <f>'ცვლილ. საკუთ.'!I811</f>
        <v>0</v>
      </c>
      <c r="BW811" s="10">
        <f>'მთავრ. ფონდი'!I811</f>
        <v>0</v>
      </c>
      <c r="BX811" s="10">
        <f>'პრეზ. ფონდი'!I811</f>
        <v>0</v>
      </c>
      <c r="BY811" s="10">
        <f>'დაზუსტ. ნაერთი'!H811</f>
        <v>0</v>
      </c>
      <c r="BZ811" s="10">
        <f>'დაზუსტ. ბიუჯ.'!H811</f>
        <v>0</v>
      </c>
      <c r="CA811" s="10">
        <f>'დაზუსტ. საკუთ.'!H811</f>
        <v>0</v>
      </c>
    </row>
    <row r="812" spans="1:79" x14ac:dyDescent="0.25">
      <c r="A812" t="str">
        <f t="shared" si="300"/>
        <v>b</v>
      </c>
      <c r="B812" s="8"/>
      <c r="C812" s="9" t="s">
        <v>14</v>
      </c>
      <c r="D812" s="10">
        <f t="shared" si="301"/>
        <v>0</v>
      </c>
      <c r="E812" s="10">
        <f t="shared" si="302"/>
        <v>0</v>
      </c>
      <c r="F812" s="10">
        <f t="shared" si="303"/>
        <v>0</v>
      </c>
      <c r="G812" s="10">
        <f t="shared" si="303"/>
        <v>0</v>
      </c>
      <c r="H812" s="10">
        <f t="shared" si="303"/>
        <v>0</v>
      </c>
      <c r="I812" s="10">
        <f t="shared" si="303"/>
        <v>0</v>
      </c>
      <c r="J812" s="10">
        <f t="shared" si="304"/>
        <v>0</v>
      </c>
      <c r="K812" s="10">
        <f t="shared" si="304"/>
        <v>0</v>
      </c>
      <c r="L812" s="10">
        <f t="shared" si="304"/>
        <v>0</v>
      </c>
      <c r="M812" s="10">
        <f t="shared" si="304"/>
        <v>0</v>
      </c>
      <c r="O812" s="10">
        <f t="shared" si="305"/>
        <v>0</v>
      </c>
      <c r="P812" s="10">
        <f>'დამტკ. ბიუჯ.'!E812</f>
        <v>0</v>
      </c>
      <c r="Q812" s="10">
        <f>'დამტკ. საკუთ.'!E812</f>
        <v>0</v>
      </c>
      <c r="R812" s="10">
        <f>'ცვლილ. ბიუჯ.'!F812</f>
        <v>0</v>
      </c>
      <c r="S812" s="10">
        <f>'ცვლილ. საკუთ.'!F812</f>
        <v>0</v>
      </c>
      <c r="T812" s="10">
        <f>'მთავრ. ფონდი'!F812</f>
        <v>0</v>
      </c>
      <c r="U812" s="10">
        <f>'პრეზ. ფონდი'!F812</f>
        <v>0</v>
      </c>
      <c r="V812" s="10">
        <f>'დაზუსტ. ნაერთი'!E812</f>
        <v>0</v>
      </c>
      <c r="W812" s="10">
        <f>'დაზუსტ. ბიუჯ.'!E812</f>
        <v>0</v>
      </c>
      <c r="X812" s="10">
        <f>'დაზუსტ. საკუთ.'!E812</f>
        <v>0</v>
      </c>
      <c r="Z812" s="10">
        <f t="shared" si="306"/>
        <v>0</v>
      </c>
      <c r="AA812" s="10">
        <f>'დამტკ. ბიუჯ.'!F812</f>
        <v>0</v>
      </c>
      <c r="AB812" s="10">
        <f>'დამტკ. საკუთ.'!F812</f>
        <v>0</v>
      </c>
      <c r="AC812" s="10">
        <f>'ცვლილ. ბიუჯ.'!G812</f>
        <v>0</v>
      </c>
      <c r="AD812" s="10">
        <f>'ცვლილ. საკუთ.'!G812</f>
        <v>0</v>
      </c>
      <c r="AE812" s="10">
        <f>'მთავრ. ფონდი'!G812</f>
        <v>0</v>
      </c>
      <c r="AF812" s="10">
        <f>'პრეზ. ფონდი'!G812</f>
        <v>0</v>
      </c>
      <c r="AG812" s="10">
        <f>'დაზუსტ. ნაერთი'!F812</f>
        <v>0</v>
      </c>
      <c r="AH812" s="10">
        <f>'დაზუსტ. ბიუჯ.'!F812</f>
        <v>0</v>
      </c>
      <c r="AI812" s="10">
        <f>'დაზუსტ. საკუთ.'!F812</f>
        <v>0</v>
      </c>
      <c r="AK812" s="10">
        <f t="shared" si="307"/>
        <v>0</v>
      </c>
      <c r="AL812" s="10">
        <f t="shared" si="308"/>
        <v>0</v>
      </c>
      <c r="AM812" s="10">
        <f t="shared" si="309"/>
        <v>0</v>
      </c>
      <c r="AN812" s="10">
        <f t="shared" si="309"/>
        <v>0</v>
      </c>
      <c r="AO812" s="10">
        <f t="shared" si="309"/>
        <v>0</v>
      </c>
      <c r="AP812" s="10">
        <f t="shared" si="309"/>
        <v>0</v>
      </c>
      <c r="AQ812" s="10">
        <f t="shared" si="310"/>
        <v>0</v>
      </c>
      <c r="AR812" s="10">
        <f t="shared" si="310"/>
        <v>0</v>
      </c>
      <c r="AS812" s="10">
        <f t="shared" si="310"/>
        <v>0</v>
      </c>
      <c r="AT812" s="10">
        <f t="shared" si="310"/>
        <v>0</v>
      </c>
      <c r="AV812" s="10">
        <f t="shared" si="311"/>
        <v>0</v>
      </c>
      <c r="AW812" s="10">
        <f>'დამტკ. ბიუჯ.'!G812</f>
        <v>0</v>
      </c>
      <c r="AX812" s="10">
        <f>'დამტკ. საკუთ.'!G812</f>
        <v>0</v>
      </c>
      <c r="AY812" s="10">
        <f>'ცვლილ. ბიუჯ.'!H812</f>
        <v>0</v>
      </c>
      <c r="AZ812" s="10">
        <f>'ცვლილ. საკუთ.'!H812</f>
        <v>0</v>
      </c>
      <c r="BA812" s="10">
        <f>'მთავრ. ფონდი'!H812</f>
        <v>0</v>
      </c>
      <c r="BB812" s="10">
        <f>'პრეზ. ფონდი'!H812</f>
        <v>0</v>
      </c>
      <c r="BC812" s="10">
        <f>'დაზუსტ. ნაერთი'!G812</f>
        <v>0</v>
      </c>
      <c r="BD812" s="10">
        <f>'დაზუსტ. ბიუჯ.'!G812</f>
        <v>0</v>
      </c>
      <c r="BE812" s="10">
        <f>'დაზუსტ. საკუთ.'!G812</f>
        <v>0</v>
      </c>
      <c r="BG812" s="10">
        <f t="shared" si="312"/>
        <v>0</v>
      </c>
      <c r="BH812" s="10">
        <f t="shared" si="312"/>
        <v>0</v>
      </c>
      <c r="BI812" s="10">
        <f t="shared" si="312"/>
        <v>0</v>
      </c>
      <c r="BJ812" s="10">
        <f t="shared" si="312"/>
        <v>0</v>
      </c>
      <c r="BK812" s="10">
        <f t="shared" si="313"/>
        <v>0</v>
      </c>
      <c r="BL812" s="10">
        <f t="shared" si="313"/>
        <v>0</v>
      </c>
      <c r="BM812" s="10">
        <f t="shared" si="313"/>
        <v>0</v>
      </c>
      <c r="BN812" s="10">
        <f t="shared" si="313"/>
        <v>0</v>
      </c>
      <c r="BO812" s="10">
        <f t="shared" si="316"/>
        <v>0</v>
      </c>
      <c r="BP812" s="10">
        <f t="shared" si="315"/>
        <v>0</v>
      </c>
      <c r="BR812" s="10">
        <f t="shared" si="314"/>
        <v>0</v>
      </c>
      <c r="BS812" s="10">
        <f>'დამტკ. ბიუჯ.'!H812</f>
        <v>0</v>
      </c>
      <c r="BT812" s="10">
        <f>'დამტკ. საკუთ.'!H812</f>
        <v>0</v>
      </c>
      <c r="BU812" s="10">
        <f>'ცვლილ. ბიუჯ.'!I812</f>
        <v>0</v>
      </c>
      <c r="BV812" s="10">
        <f>'ცვლილ. საკუთ.'!I812</f>
        <v>0</v>
      </c>
      <c r="BW812" s="10">
        <f>'მთავრ. ფონდი'!I812</f>
        <v>0</v>
      </c>
      <c r="BX812" s="10">
        <f>'პრეზ. ფონდი'!I812</f>
        <v>0</v>
      </c>
      <c r="BY812" s="10">
        <f>'დაზუსტ. ნაერთი'!H812</f>
        <v>0</v>
      </c>
      <c r="BZ812" s="10">
        <f>'დაზუსტ. ბიუჯ.'!H812</f>
        <v>0</v>
      </c>
      <c r="CA812" s="10">
        <f>'დაზუსტ. საკუთ.'!H812</f>
        <v>0</v>
      </c>
    </row>
    <row r="813" spans="1:79" x14ac:dyDescent="0.25">
      <c r="A813" t="str">
        <f t="shared" si="300"/>
        <v>b</v>
      </c>
      <c r="B813" s="8"/>
      <c r="C813" s="9" t="s">
        <v>15</v>
      </c>
      <c r="D813" s="10">
        <f t="shared" si="301"/>
        <v>0</v>
      </c>
      <c r="E813" s="10">
        <f t="shared" si="302"/>
        <v>0</v>
      </c>
      <c r="F813" s="10">
        <f t="shared" si="303"/>
        <v>0</v>
      </c>
      <c r="G813" s="10">
        <f t="shared" si="303"/>
        <v>0</v>
      </c>
      <c r="H813" s="10">
        <f t="shared" si="303"/>
        <v>0</v>
      </c>
      <c r="I813" s="10">
        <f t="shared" si="303"/>
        <v>0</v>
      </c>
      <c r="J813" s="10">
        <f t="shared" si="304"/>
        <v>0</v>
      </c>
      <c r="K813" s="10">
        <f t="shared" si="304"/>
        <v>0</v>
      </c>
      <c r="L813" s="10">
        <f t="shared" si="304"/>
        <v>0</v>
      </c>
      <c r="M813" s="10">
        <f t="shared" si="304"/>
        <v>0</v>
      </c>
      <c r="O813" s="10">
        <f t="shared" si="305"/>
        <v>0</v>
      </c>
      <c r="P813" s="10">
        <f>'დამტკ. ბიუჯ.'!E813</f>
        <v>0</v>
      </c>
      <c r="Q813" s="10">
        <f>'დამტკ. საკუთ.'!E813</f>
        <v>0</v>
      </c>
      <c r="R813" s="10">
        <f>'ცვლილ. ბიუჯ.'!F813</f>
        <v>0</v>
      </c>
      <c r="S813" s="10">
        <f>'ცვლილ. საკუთ.'!F813</f>
        <v>0</v>
      </c>
      <c r="T813" s="10">
        <f>'მთავრ. ფონდი'!F813</f>
        <v>0</v>
      </c>
      <c r="U813" s="10">
        <f>'პრეზ. ფონდი'!F813</f>
        <v>0</v>
      </c>
      <c r="V813" s="10">
        <f>'დაზუსტ. ნაერთი'!E813</f>
        <v>0</v>
      </c>
      <c r="W813" s="10">
        <f>'დაზუსტ. ბიუჯ.'!E813</f>
        <v>0</v>
      </c>
      <c r="X813" s="10">
        <f>'დაზუსტ. საკუთ.'!E813</f>
        <v>0</v>
      </c>
      <c r="Z813" s="10">
        <f t="shared" si="306"/>
        <v>0</v>
      </c>
      <c r="AA813" s="10">
        <f>'დამტკ. ბიუჯ.'!F813</f>
        <v>0</v>
      </c>
      <c r="AB813" s="10">
        <f>'დამტკ. საკუთ.'!F813</f>
        <v>0</v>
      </c>
      <c r="AC813" s="10">
        <f>'ცვლილ. ბიუჯ.'!G813</f>
        <v>0</v>
      </c>
      <c r="AD813" s="10">
        <f>'ცვლილ. საკუთ.'!G813</f>
        <v>0</v>
      </c>
      <c r="AE813" s="10">
        <f>'მთავრ. ფონდი'!G813</f>
        <v>0</v>
      </c>
      <c r="AF813" s="10">
        <f>'პრეზ. ფონდი'!G813</f>
        <v>0</v>
      </c>
      <c r="AG813" s="10">
        <f>'დაზუსტ. ნაერთი'!F813</f>
        <v>0</v>
      </c>
      <c r="AH813" s="10">
        <f>'დაზუსტ. ბიუჯ.'!F813</f>
        <v>0</v>
      </c>
      <c r="AI813" s="10">
        <f>'დაზუსტ. საკუთ.'!F813</f>
        <v>0</v>
      </c>
      <c r="AK813" s="10">
        <f t="shared" si="307"/>
        <v>0</v>
      </c>
      <c r="AL813" s="10">
        <f t="shared" si="308"/>
        <v>0</v>
      </c>
      <c r="AM813" s="10">
        <f t="shared" si="309"/>
        <v>0</v>
      </c>
      <c r="AN813" s="10">
        <f t="shared" si="309"/>
        <v>0</v>
      </c>
      <c r="AO813" s="10">
        <f t="shared" si="309"/>
        <v>0</v>
      </c>
      <c r="AP813" s="10">
        <f t="shared" si="309"/>
        <v>0</v>
      </c>
      <c r="AQ813" s="10">
        <f t="shared" si="310"/>
        <v>0</v>
      </c>
      <c r="AR813" s="10">
        <f t="shared" si="310"/>
        <v>0</v>
      </c>
      <c r="AS813" s="10">
        <f t="shared" si="310"/>
        <v>0</v>
      </c>
      <c r="AT813" s="10">
        <f t="shared" si="310"/>
        <v>0</v>
      </c>
      <c r="AV813" s="10">
        <f t="shared" si="311"/>
        <v>0</v>
      </c>
      <c r="AW813" s="10">
        <f>'დამტკ. ბიუჯ.'!G813</f>
        <v>0</v>
      </c>
      <c r="AX813" s="10">
        <f>'დამტკ. საკუთ.'!G813</f>
        <v>0</v>
      </c>
      <c r="AY813" s="10">
        <f>'ცვლილ. ბიუჯ.'!H813</f>
        <v>0</v>
      </c>
      <c r="AZ813" s="10">
        <f>'ცვლილ. საკუთ.'!H813</f>
        <v>0</v>
      </c>
      <c r="BA813" s="10">
        <f>'მთავრ. ფონდი'!H813</f>
        <v>0</v>
      </c>
      <c r="BB813" s="10">
        <f>'პრეზ. ფონდი'!H813</f>
        <v>0</v>
      </c>
      <c r="BC813" s="10">
        <f>'დაზუსტ. ნაერთი'!G813</f>
        <v>0</v>
      </c>
      <c r="BD813" s="10">
        <f>'დაზუსტ. ბიუჯ.'!G813</f>
        <v>0</v>
      </c>
      <c r="BE813" s="10">
        <f>'დაზუსტ. საკუთ.'!G813</f>
        <v>0</v>
      </c>
      <c r="BG813" s="10">
        <f t="shared" si="312"/>
        <v>0</v>
      </c>
      <c r="BH813" s="10">
        <f t="shared" si="312"/>
        <v>0</v>
      </c>
      <c r="BI813" s="10">
        <f t="shared" si="312"/>
        <v>0</v>
      </c>
      <c r="BJ813" s="10">
        <f t="shared" si="312"/>
        <v>0</v>
      </c>
      <c r="BK813" s="10">
        <f t="shared" si="313"/>
        <v>0</v>
      </c>
      <c r="BL813" s="10">
        <f t="shared" si="313"/>
        <v>0</v>
      </c>
      <c r="BM813" s="10">
        <f t="shared" si="313"/>
        <v>0</v>
      </c>
      <c r="BN813" s="10">
        <f t="shared" si="313"/>
        <v>0</v>
      </c>
      <c r="BO813" s="10">
        <f t="shared" si="316"/>
        <v>0</v>
      </c>
      <c r="BP813" s="10">
        <f t="shared" si="315"/>
        <v>0</v>
      </c>
      <c r="BR813" s="10">
        <f t="shared" si="314"/>
        <v>0</v>
      </c>
      <c r="BS813" s="10">
        <f>'დამტკ. ბიუჯ.'!H813</f>
        <v>0</v>
      </c>
      <c r="BT813" s="10">
        <f>'დამტკ. საკუთ.'!H813</f>
        <v>0</v>
      </c>
      <c r="BU813" s="10">
        <f>'ცვლილ. ბიუჯ.'!I813</f>
        <v>0</v>
      </c>
      <c r="BV813" s="10">
        <f>'ცვლილ. საკუთ.'!I813</f>
        <v>0</v>
      </c>
      <c r="BW813" s="10">
        <f>'მთავრ. ფონდი'!I813</f>
        <v>0</v>
      </c>
      <c r="BX813" s="10">
        <f>'პრეზ. ფონდი'!I813</f>
        <v>0</v>
      </c>
      <c r="BY813" s="10">
        <f>'დაზუსტ. ნაერთი'!H813</f>
        <v>0</v>
      </c>
      <c r="BZ813" s="10">
        <f>'დაზუსტ. ბიუჯ.'!H813</f>
        <v>0</v>
      </c>
      <c r="CA813" s="10">
        <f>'დაზუსტ. საკუთ.'!H813</f>
        <v>0</v>
      </c>
    </row>
    <row r="814" spans="1:79" x14ac:dyDescent="0.25">
      <c r="A814" t="str">
        <f t="shared" si="300"/>
        <v>b</v>
      </c>
      <c r="B814" s="8"/>
      <c r="C814" s="9" t="s">
        <v>16</v>
      </c>
      <c r="D814" s="10">
        <f t="shared" si="301"/>
        <v>0</v>
      </c>
      <c r="E814" s="10">
        <f t="shared" si="302"/>
        <v>0</v>
      </c>
      <c r="F814" s="10">
        <f t="shared" si="303"/>
        <v>0</v>
      </c>
      <c r="G814" s="10">
        <f t="shared" si="303"/>
        <v>0</v>
      </c>
      <c r="H814" s="10">
        <f t="shared" si="303"/>
        <v>0</v>
      </c>
      <c r="I814" s="10">
        <f t="shared" si="303"/>
        <v>0</v>
      </c>
      <c r="J814" s="10">
        <f t="shared" si="304"/>
        <v>0</v>
      </c>
      <c r="K814" s="10">
        <f t="shared" si="304"/>
        <v>0</v>
      </c>
      <c r="L814" s="10">
        <f t="shared" si="304"/>
        <v>0</v>
      </c>
      <c r="M814" s="10">
        <f t="shared" si="304"/>
        <v>0</v>
      </c>
      <c r="O814" s="10">
        <f t="shared" si="305"/>
        <v>0</v>
      </c>
      <c r="P814" s="10">
        <f>'დამტკ. ბიუჯ.'!E814</f>
        <v>0</v>
      </c>
      <c r="Q814" s="10">
        <f>'დამტკ. საკუთ.'!E814</f>
        <v>0</v>
      </c>
      <c r="R814" s="10">
        <f>'ცვლილ. ბიუჯ.'!F814</f>
        <v>0</v>
      </c>
      <c r="S814" s="10">
        <f>'ცვლილ. საკუთ.'!F814</f>
        <v>0</v>
      </c>
      <c r="T814" s="10">
        <f>'მთავრ. ფონდი'!F814</f>
        <v>0</v>
      </c>
      <c r="U814" s="10">
        <f>'პრეზ. ფონდი'!F814</f>
        <v>0</v>
      </c>
      <c r="V814" s="10">
        <f>'დაზუსტ. ნაერთი'!E814</f>
        <v>0</v>
      </c>
      <c r="W814" s="10">
        <f>'დაზუსტ. ბიუჯ.'!E814</f>
        <v>0</v>
      </c>
      <c r="X814" s="10">
        <f>'დაზუსტ. საკუთ.'!E814</f>
        <v>0</v>
      </c>
      <c r="Z814" s="10">
        <f t="shared" si="306"/>
        <v>0</v>
      </c>
      <c r="AA814" s="10">
        <f>'დამტკ. ბიუჯ.'!F814</f>
        <v>0</v>
      </c>
      <c r="AB814" s="10">
        <f>'დამტკ. საკუთ.'!F814</f>
        <v>0</v>
      </c>
      <c r="AC814" s="10">
        <f>'ცვლილ. ბიუჯ.'!G814</f>
        <v>0</v>
      </c>
      <c r="AD814" s="10">
        <f>'ცვლილ. საკუთ.'!G814</f>
        <v>0</v>
      </c>
      <c r="AE814" s="10">
        <f>'მთავრ. ფონდი'!G814</f>
        <v>0</v>
      </c>
      <c r="AF814" s="10">
        <f>'პრეზ. ფონდი'!G814</f>
        <v>0</v>
      </c>
      <c r="AG814" s="10">
        <f>'დაზუსტ. ნაერთი'!F814</f>
        <v>0</v>
      </c>
      <c r="AH814" s="10">
        <f>'დაზუსტ. ბიუჯ.'!F814</f>
        <v>0</v>
      </c>
      <c r="AI814" s="10">
        <f>'დაზუსტ. საკუთ.'!F814</f>
        <v>0</v>
      </c>
      <c r="AK814" s="10">
        <f t="shared" si="307"/>
        <v>0</v>
      </c>
      <c r="AL814" s="10">
        <f t="shared" si="308"/>
        <v>0</v>
      </c>
      <c r="AM814" s="10">
        <f t="shared" si="309"/>
        <v>0</v>
      </c>
      <c r="AN814" s="10">
        <f t="shared" si="309"/>
        <v>0</v>
      </c>
      <c r="AO814" s="10">
        <f t="shared" si="309"/>
        <v>0</v>
      </c>
      <c r="AP814" s="10">
        <f t="shared" si="309"/>
        <v>0</v>
      </c>
      <c r="AQ814" s="10">
        <f t="shared" si="310"/>
        <v>0</v>
      </c>
      <c r="AR814" s="10">
        <f t="shared" si="310"/>
        <v>0</v>
      </c>
      <c r="AS814" s="10">
        <f t="shared" si="310"/>
        <v>0</v>
      </c>
      <c r="AT814" s="10">
        <f t="shared" si="310"/>
        <v>0</v>
      </c>
      <c r="AV814" s="10">
        <f t="shared" si="311"/>
        <v>0</v>
      </c>
      <c r="AW814" s="10">
        <f>'დამტკ. ბიუჯ.'!G814</f>
        <v>0</v>
      </c>
      <c r="AX814" s="10">
        <f>'დამტკ. საკუთ.'!G814</f>
        <v>0</v>
      </c>
      <c r="AY814" s="10">
        <f>'ცვლილ. ბიუჯ.'!H814</f>
        <v>0</v>
      </c>
      <c r="AZ814" s="10">
        <f>'ცვლილ. საკუთ.'!H814</f>
        <v>0</v>
      </c>
      <c r="BA814" s="10">
        <f>'მთავრ. ფონდი'!H814</f>
        <v>0</v>
      </c>
      <c r="BB814" s="10">
        <f>'პრეზ. ფონდი'!H814</f>
        <v>0</v>
      </c>
      <c r="BC814" s="10">
        <f>'დაზუსტ. ნაერთი'!G814</f>
        <v>0</v>
      </c>
      <c r="BD814" s="10">
        <f>'დაზუსტ. ბიუჯ.'!G814</f>
        <v>0</v>
      </c>
      <c r="BE814" s="10">
        <f>'დაზუსტ. საკუთ.'!G814</f>
        <v>0</v>
      </c>
      <c r="BG814" s="10">
        <f t="shared" si="312"/>
        <v>0</v>
      </c>
      <c r="BH814" s="10">
        <f t="shared" si="312"/>
        <v>0</v>
      </c>
      <c r="BI814" s="10">
        <f t="shared" si="312"/>
        <v>0</v>
      </c>
      <c r="BJ814" s="10">
        <f t="shared" si="312"/>
        <v>0</v>
      </c>
      <c r="BK814" s="10">
        <f t="shared" si="313"/>
        <v>0</v>
      </c>
      <c r="BL814" s="10">
        <f t="shared" si="313"/>
        <v>0</v>
      </c>
      <c r="BM814" s="10">
        <f t="shared" si="313"/>
        <v>0</v>
      </c>
      <c r="BN814" s="10">
        <f t="shared" si="313"/>
        <v>0</v>
      </c>
      <c r="BO814" s="10">
        <f t="shared" si="316"/>
        <v>0</v>
      </c>
      <c r="BP814" s="10">
        <f t="shared" si="315"/>
        <v>0</v>
      </c>
      <c r="BR814" s="10">
        <f t="shared" si="314"/>
        <v>0</v>
      </c>
      <c r="BS814" s="10">
        <f>'დამტკ. ბიუჯ.'!H814</f>
        <v>0</v>
      </c>
      <c r="BT814" s="10">
        <f>'დამტკ. საკუთ.'!H814</f>
        <v>0</v>
      </c>
      <c r="BU814" s="10">
        <f>'ცვლილ. ბიუჯ.'!I814</f>
        <v>0</v>
      </c>
      <c r="BV814" s="10">
        <f>'ცვლილ. საკუთ.'!I814</f>
        <v>0</v>
      </c>
      <c r="BW814" s="10">
        <f>'მთავრ. ფონდი'!I814</f>
        <v>0</v>
      </c>
      <c r="BX814" s="10">
        <f>'პრეზ. ფონდი'!I814</f>
        <v>0</v>
      </c>
      <c r="BY814" s="10">
        <f>'დაზუსტ. ნაერთი'!H814</f>
        <v>0</v>
      </c>
      <c r="BZ814" s="10">
        <f>'დაზუსტ. ბიუჯ.'!H814</f>
        <v>0</v>
      </c>
      <c r="CA814" s="10">
        <f>'დაზუსტ. საკუთ.'!H814</f>
        <v>0</v>
      </c>
    </row>
    <row r="815" spans="1:79" x14ac:dyDescent="0.25">
      <c r="A815" t="str">
        <f t="shared" si="300"/>
        <v>b</v>
      </c>
      <c r="B815" s="8"/>
      <c r="C815" s="9" t="s">
        <v>17</v>
      </c>
      <c r="D815" s="10">
        <f t="shared" si="301"/>
        <v>0</v>
      </c>
      <c r="E815" s="10">
        <f t="shared" si="302"/>
        <v>0</v>
      </c>
      <c r="F815" s="10">
        <f t="shared" si="303"/>
        <v>0</v>
      </c>
      <c r="G815" s="10">
        <f t="shared" si="303"/>
        <v>0</v>
      </c>
      <c r="H815" s="10">
        <f t="shared" si="303"/>
        <v>0</v>
      </c>
      <c r="I815" s="10">
        <f t="shared" si="303"/>
        <v>0</v>
      </c>
      <c r="J815" s="10">
        <f t="shared" si="304"/>
        <v>0</v>
      </c>
      <c r="K815" s="10">
        <f t="shared" si="304"/>
        <v>0</v>
      </c>
      <c r="L815" s="10">
        <f t="shared" si="304"/>
        <v>0</v>
      </c>
      <c r="M815" s="10">
        <f t="shared" si="304"/>
        <v>0</v>
      </c>
      <c r="O815" s="10">
        <f t="shared" si="305"/>
        <v>0</v>
      </c>
      <c r="P815" s="10">
        <f>'დამტკ. ბიუჯ.'!E815</f>
        <v>0</v>
      </c>
      <c r="Q815" s="10">
        <f>'დამტკ. საკუთ.'!E815</f>
        <v>0</v>
      </c>
      <c r="R815" s="10">
        <f>'ცვლილ. ბიუჯ.'!F815</f>
        <v>0</v>
      </c>
      <c r="S815" s="10">
        <f>'ცვლილ. საკუთ.'!F815</f>
        <v>0</v>
      </c>
      <c r="T815" s="10">
        <f>'მთავრ. ფონდი'!F815</f>
        <v>0</v>
      </c>
      <c r="U815" s="10">
        <f>'პრეზ. ფონდი'!F815</f>
        <v>0</v>
      </c>
      <c r="V815" s="10">
        <f>'დაზუსტ. ნაერთი'!E815</f>
        <v>0</v>
      </c>
      <c r="W815" s="10">
        <f>'დაზუსტ. ბიუჯ.'!E815</f>
        <v>0</v>
      </c>
      <c r="X815" s="10">
        <f>'დაზუსტ. საკუთ.'!E815</f>
        <v>0</v>
      </c>
      <c r="Z815" s="10">
        <f t="shared" si="306"/>
        <v>0</v>
      </c>
      <c r="AA815" s="10">
        <f>'დამტკ. ბიუჯ.'!F815</f>
        <v>0</v>
      </c>
      <c r="AB815" s="10">
        <f>'დამტკ. საკუთ.'!F815</f>
        <v>0</v>
      </c>
      <c r="AC815" s="10">
        <f>'ცვლილ. ბიუჯ.'!G815</f>
        <v>0</v>
      </c>
      <c r="AD815" s="10">
        <f>'ცვლილ. საკუთ.'!G815</f>
        <v>0</v>
      </c>
      <c r="AE815" s="10">
        <f>'მთავრ. ფონდი'!G815</f>
        <v>0</v>
      </c>
      <c r="AF815" s="10">
        <f>'პრეზ. ფონდი'!G815</f>
        <v>0</v>
      </c>
      <c r="AG815" s="10">
        <f>'დაზუსტ. ნაერთი'!F815</f>
        <v>0</v>
      </c>
      <c r="AH815" s="10">
        <f>'დაზუსტ. ბიუჯ.'!F815</f>
        <v>0</v>
      </c>
      <c r="AI815" s="10">
        <f>'დაზუსტ. საკუთ.'!F815</f>
        <v>0</v>
      </c>
      <c r="AK815" s="10">
        <f t="shared" si="307"/>
        <v>0</v>
      </c>
      <c r="AL815" s="10">
        <f t="shared" si="308"/>
        <v>0</v>
      </c>
      <c r="AM815" s="10">
        <f t="shared" si="309"/>
        <v>0</v>
      </c>
      <c r="AN815" s="10">
        <f t="shared" si="309"/>
        <v>0</v>
      </c>
      <c r="AO815" s="10">
        <f t="shared" si="309"/>
        <v>0</v>
      </c>
      <c r="AP815" s="10">
        <f t="shared" si="309"/>
        <v>0</v>
      </c>
      <c r="AQ815" s="10">
        <f t="shared" si="310"/>
        <v>0</v>
      </c>
      <c r="AR815" s="10">
        <f t="shared" si="310"/>
        <v>0</v>
      </c>
      <c r="AS815" s="10">
        <f t="shared" si="310"/>
        <v>0</v>
      </c>
      <c r="AT815" s="10">
        <f t="shared" si="310"/>
        <v>0</v>
      </c>
      <c r="AV815" s="10">
        <f t="shared" si="311"/>
        <v>0</v>
      </c>
      <c r="AW815" s="10">
        <f>'დამტკ. ბიუჯ.'!G815</f>
        <v>0</v>
      </c>
      <c r="AX815" s="10">
        <f>'დამტკ. საკუთ.'!G815</f>
        <v>0</v>
      </c>
      <c r="AY815" s="10">
        <f>'ცვლილ. ბიუჯ.'!H815</f>
        <v>0</v>
      </c>
      <c r="AZ815" s="10">
        <f>'ცვლილ. საკუთ.'!H815</f>
        <v>0</v>
      </c>
      <c r="BA815" s="10">
        <f>'მთავრ. ფონდი'!H815</f>
        <v>0</v>
      </c>
      <c r="BB815" s="10">
        <f>'პრეზ. ფონდი'!H815</f>
        <v>0</v>
      </c>
      <c r="BC815" s="10">
        <f>'დაზუსტ. ნაერთი'!G815</f>
        <v>0</v>
      </c>
      <c r="BD815" s="10">
        <f>'დაზუსტ. ბიუჯ.'!G815</f>
        <v>0</v>
      </c>
      <c r="BE815" s="10">
        <f>'დაზუსტ. საკუთ.'!G815</f>
        <v>0</v>
      </c>
      <c r="BG815" s="10">
        <f t="shared" si="312"/>
        <v>0</v>
      </c>
      <c r="BH815" s="10">
        <f t="shared" si="312"/>
        <v>0</v>
      </c>
      <c r="BI815" s="10">
        <f t="shared" si="312"/>
        <v>0</v>
      </c>
      <c r="BJ815" s="10">
        <f t="shared" si="312"/>
        <v>0</v>
      </c>
      <c r="BK815" s="10">
        <f t="shared" si="313"/>
        <v>0</v>
      </c>
      <c r="BL815" s="10">
        <f t="shared" si="313"/>
        <v>0</v>
      </c>
      <c r="BM815" s="10">
        <f t="shared" si="313"/>
        <v>0</v>
      </c>
      <c r="BN815" s="10">
        <f t="shared" si="313"/>
        <v>0</v>
      </c>
      <c r="BO815" s="10">
        <f t="shared" si="316"/>
        <v>0</v>
      </c>
      <c r="BP815" s="10">
        <f t="shared" si="315"/>
        <v>0</v>
      </c>
      <c r="BR815" s="10">
        <f t="shared" si="314"/>
        <v>0</v>
      </c>
      <c r="BS815" s="10">
        <f>'დამტკ. ბიუჯ.'!H815</f>
        <v>0</v>
      </c>
      <c r="BT815" s="10">
        <f>'დამტკ. საკუთ.'!H815</f>
        <v>0</v>
      </c>
      <c r="BU815" s="10">
        <f>'ცვლილ. ბიუჯ.'!I815</f>
        <v>0</v>
      </c>
      <c r="BV815" s="10">
        <f>'ცვლილ. საკუთ.'!I815</f>
        <v>0</v>
      </c>
      <c r="BW815" s="10">
        <f>'მთავრ. ფონდი'!I815</f>
        <v>0</v>
      </c>
      <c r="BX815" s="10">
        <f>'პრეზ. ფონდი'!I815</f>
        <v>0</v>
      </c>
      <c r="BY815" s="10">
        <f>'დაზუსტ. ნაერთი'!H815</f>
        <v>0</v>
      </c>
      <c r="BZ815" s="10">
        <f>'დაზუსტ. ბიუჯ.'!H815</f>
        <v>0</v>
      </c>
      <c r="CA815" s="10">
        <f>'დაზუსტ. საკუთ.'!H815</f>
        <v>0</v>
      </c>
    </row>
    <row r="816" spans="1:79" x14ac:dyDescent="0.25">
      <c r="A816" t="str">
        <f t="shared" si="300"/>
        <v>b</v>
      </c>
      <c r="B816" s="5"/>
      <c r="C816" s="6" t="s">
        <v>18</v>
      </c>
      <c r="D816" s="7">
        <f t="shared" si="301"/>
        <v>0</v>
      </c>
      <c r="E816" s="7">
        <f t="shared" si="302"/>
        <v>0</v>
      </c>
      <c r="F816" s="7">
        <f t="shared" si="303"/>
        <v>0</v>
      </c>
      <c r="G816" s="7">
        <f t="shared" si="303"/>
        <v>0</v>
      </c>
      <c r="H816" s="7">
        <f t="shared" si="303"/>
        <v>0</v>
      </c>
      <c r="I816" s="7">
        <f t="shared" si="303"/>
        <v>0</v>
      </c>
      <c r="J816" s="7">
        <f t="shared" si="304"/>
        <v>0</v>
      </c>
      <c r="K816" s="7">
        <f t="shared" si="304"/>
        <v>0</v>
      </c>
      <c r="L816" s="7">
        <f t="shared" si="304"/>
        <v>0</v>
      </c>
      <c r="M816" s="7">
        <f t="shared" si="304"/>
        <v>0</v>
      </c>
      <c r="O816" s="7">
        <f t="shared" si="305"/>
        <v>0</v>
      </c>
      <c r="P816" s="7">
        <f>'დამტკ. ბიუჯ.'!E816</f>
        <v>0</v>
      </c>
      <c r="Q816" s="7">
        <f>'დამტკ. საკუთ.'!E816</f>
        <v>0</v>
      </c>
      <c r="R816" s="7">
        <f>'ცვლილ. ბიუჯ.'!F816</f>
        <v>0</v>
      </c>
      <c r="S816" s="7">
        <f>'ცვლილ. საკუთ.'!F816</f>
        <v>0</v>
      </c>
      <c r="T816" s="7">
        <f>'მთავრ. ფონდი'!F816</f>
        <v>0</v>
      </c>
      <c r="U816" s="7">
        <f>'პრეზ. ფონდი'!F816</f>
        <v>0</v>
      </c>
      <c r="V816" s="7">
        <f>'დაზუსტ. ნაერთი'!E816</f>
        <v>0</v>
      </c>
      <c r="W816" s="7">
        <f>'დაზუსტ. ბიუჯ.'!E816</f>
        <v>0</v>
      </c>
      <c r="X816" s="7">
        <f>'დაზუსტ. საკუთ.'!E816</f>
        <v>0</v>
      </c>
      <c r="Z816" s="7">
        <f t="shared" si="306"/>
        <v>0</v>
      </c>
      <c r="AA816" s="7">
        <f>'დამტკ. ბიუჯ.'!F816</f>
        <v>0</v>
      </c>
      <c r="AB816" s="7">
        <f>'დამტკ. საკუთ.'!F816</f>
        <v>0</v>
      </c>
      <c r="AC816" s="7">
        <f>'ცვლილ. ბიუჯ.'!G816</f>
        <v>0</v>
      </c>
      <c r="AD816" s="7">
        <f>'ცვლილ. საკუთ.'!G816</f>
        <v>0</v>
      </c>
      <c r="AE816" s="7">
        <f>'მთავრ. ფონდი'!G816</f>
        <v>0</v>
      </c>
      <c r="AF816" s="7">
        <f>'პრეზ. ფონდი'!G816</f>
        <v>0</v>
      </c>
      <c r="AG816" s="7">
        <f>'დაზუსტ. ნაერთი'!F816</f>
        <v>0</v>
      </c>
      <c r="AH816" s="7">
        <f>'დაზუსტ. ბიუჯ.'!F816</f>
        <v>0</v>
      </c>
      <c r="AI816" s="7">
        <f>'დაზუსტ. საკუთ.'!F816</f>
        <v>0</v>
      </c>
      <c r="AK816" s="7">
        <f t="shared" si="307"/>
        <v>0</v>
      </c>
      <c r="AL816" s="7">
        <f t="shared" si="308"/>
        <v>0</v>
      </c>
      <c r="AM816" s="7">
        <f t="shared" si="309"/>
        <v>0</v>
      </c>
      <c r="AN816" s="7">
        <f t="shared" si="309"/>
        <v>0</v>
      </c>
      <c r="AO816" s="7">
        <f t="shared" si="309"/>
        <v>0</v>
      </c>
      <c r="AP816" s="7">
        <f t="shared" si="309"/>
        <v>0</v>
      </c>
      <c r="AQ816" s="7">
        <f t="shared" si="310"/>
        <v>0</v>
      </c>
      <c r="AR816" s="7">
        <f t="shared" si="310"/>
        <v>0</v>
      </c>
      <c r="AS816" s="7">
        <f t="shared" si="310"/>
        <v>0</v>
      </c>
      <c r="AT816" s="7">
        <f t="shared" si="310"/>
        <v>0</v>
      </c>
      <c r="AV816" s="7">
        <f t="shared" si="311"/>
        <v>0</v>
      </c>
      <c r="AW816" s="7">
        <f>'დამტკ. ბიუჯ.'!G816</f>
        <v>0</v>
      </c>
      <c r="AX816" s="7">
        <f>'დამტკ. საკუთ.'!G816</f>
        <v>0</v>
      </c>
      <c r="AY816" s="7">
        <f>'ცვლილ. ბიუჯ.'!H816</f>
        <v>0</v>
      </c>
      <c r="AZ816" s="7">
        <f>'ცვლილ. საკუთ.'!H816</f>
        <v>0</v>
      </c>
      <c r="BA816" s="7">
        <f>'მთავრ. ფონდი'!H816</f>
        <v>0</v>
      </c>
      <c r="BB816" s="7">
        <f>'პრეზ. ფონდი'!H816</f>
        <v>0</v>
      </c>
      <c r="BC816" s="7">
        <f>'დაზუსტ. ნაერთი'!G816</f>
        <v>0</v>
      </c>
      <c r="BD816" s="7">
        <f>'დაზუსტ. ბიუჯ.'!G816</f>
        <v>0</v>
      </c>
      <c r="BE816" s="7">
        <f>'დაზუსტ. საკუთ.'!G816</f>
        <v>0</v>
      </c>
      <c r="BG816" s="7">
        <f t="shared" si="312"/>
        <v>0</v>
      </c>
      <c r="BH816" s="7">
        <f t="shared" si="312"/>
        <v>0</v>
      </c>
      <c r="BI816" s="7">
        <f t="shared" si="312"/>
        <v>0</v>
      </c>
      <c r="BJ816" s="7">
        <f t="shared" si="312"/>
        <v>0</v>
      </c>
      <c r="BK816" s="7">
        <f t="shared" si="313"/>
        <v>0</v>
      </c>
      <c r="BL816" s="7">
        <f t="shared" si="313"/>
        <v>0</v>
      </c>
      <c r="BM816" s="7">
        <f t="shared" si="313"/>
        <v>0</v>
      </c>
      <c r="BN816" s="7">
        <f t="shared" si="313"/>
        <v>0</v>
      </c>
      <c r="BO816" s="7">
        <f t="shared" si="316"/>
        <v>0</v>
      </c>
      <c r="BP816" s="7">
        <f t="shared" si="315"/>
        <v>0</v>
      </c>
      <c r="BR816" s="7">
        <f t="shared" si="314"/>
        <v>0</v>
      </c>
      <c r="BS816" s="7">
        <f>'დამტკ. ბიუჯ.'!H816</f>
        <v>0</v>
      </c>
      <c r="BT816" s="7">
        <f>'დამტკ. საკუთ.'!H816</f>
        <v>0</v>
      </c>
      <c r="BU816" s="7">
        <f>'ცვლილ. ბიუჯ.'!I816</f>
        <v>0</v>
      </c>
      <c r="BV816" s="7">
        <f>'ცვლილ. საკუთ.'!I816</f>
        <v>0</v>
      </c>
      <c r="BW816" s="7">
        <f>'მთავრ. ფონდი'!I816</f>
        <v>0</v>
      </c>
      <c r="BX816" s="7">
        <f>'პრეზ. ფონდი'!I816</f>
        <v>0</v>
      </c>
      <c r="BY816" s="7">
        <f>'დაზუსტ. ნაერთი'!H816</f>
        <v>0</v>
      </c>
      <c r="BZ816" s="7">
        <f>'დაზუსტ. ბიუჯ.'!H816</f>
        <v>0</v>
      </c>
      <c r="CA816" s="7">
        <f>'დაზუსტ. საკუთ.'!H816</f>
        <v>0</v>
      </c>
    </row>
    <row r="817" spans="1:79" x14ac:dyDescent="0.25">
      <c r="A817" t="str">
        <f t="shared" si="300"/>
        <v>b</v>
      </c>
      <c r="B817" s="5"/>
      <c r="C817" s="6" t="s">
        <v>19</v>
      </c>
      <c r="D817" s="7">
        <f t="shared" si="301"/>
        <v>0</v>
      </c>
      <c r="E817" s="7">
        <f t="shared" si="302"/>
        <v>0</v>
      </c>
      <c r="F817" s="7">
        <f t="shared" si="303"/>
        <v>0</v>
      </c>
      <c r="G817" s="7">
        <f t="shared" si="303"/>
        <v>0</v>
      </c>
      <c r="H817" s="7">
        <f t="shared" si="303"/>
        <v>0</v>
      </c>
      <c r="I817" s="7">
        <f t="shared" si="303"/>
        <v>0</v>
      </c>
      <c r="J817" s="7">
        <f t="shared" si="304"/>
        <v>0</v>
      </c>
      <c r="K817" s="7">
        <f t="shared" si="304"/>
        <v>0</v>
      </c>
      <c r="L817" s="7">
        <f t="shared" si="304"/>
        <v>0</v>
      </c>
      <c r="M817" s="7">
        <f t="shared" si="304"/>
        <v>0</v>
      </c>
      <c r="O817" s="7">
        <f t="shared" si="305"/>
        <v>0</v>
      </c>
      <c r="P817" s="7">
        <f>'დამტკ. ბიუჯ.'!E817</f>
        <v>0</v>
      </c>
      <c r="Q817" s="7">
        <f>'დამტკ. საკუთ.'!E817</f>
        <v>0</v>
      </c>
      <c r="R817" s="7">
        <f>'ცვლილ. ბიუჯ.'!F817</f>
        <v>0</v>
      </c>
      <c r="S817" s="7">
        <f>'ცვლილ. საკუთ.'!F817</f>
        <v>0</v>
      </c>
      <c r="T817" s="7">
        <f>'მთავრ. ფონდი'!F817</f>
        <v>0</v>
      </c>
      <c r="U817" s="7">
        <f>'პრეზ. ფონდი'!F817</f>
        <v>0</v>
      </c>
      <c r="V817" s="7">
        <f>'დაზუსტ. ნაერთი'!E817</f>
        <v>0</v>
      </c>
      <c r="W817" s="7">
        <f>'დაზუსტ. ბიუჯ.'!E817</f>
        <v>0</v>
      </c>
      <c r="X817" s="7">
        <f>'დაზუსტ. საკუთ.'!E817</f>
        <v>0</v>
      </c>
      <c r="Z817" s="7">
        <f t="shared" si="306"/>
        <v>0</v>
      </c>
      <c r="AA817" s="7">
        <f>'დამტკ. ბიუჯ.'!F817</f>
        <v>0</v>
      </c>
      <c r="AB817" s="7">
        <f>'დამტკ. საკუთ.'!F817</f>
        <v>0</v>
      </c>
      <c r="AC817" s="7">
        <f>'ცვლილ. ბიუჯ.'!G817</f>
        <v>0</v>
      </c>
      <c r="AD817" s="7">
        <f>'ცვლილ. საკუთ.'!G817</f>
        <v>0</v>
      </c>
      <c r="AE817" s="7">
        <f>'მთავრ. ფონდი'!G817</f>
        <v>0</v>
      </c>
      <c r="AF817" s="7">
        <f>'პრეზ. ფონდი'!G817</f>
        <v>0</v>
      </c>
      <c r="AG817" s="7">
        <f>'დაზუსტ. ნაერთი'!F817</f>
        <v>0</v>
      </c>
      <c r="AH817" s="7">
        <f>'დაზუსტ. ბიუჯ.'!F817</f>
        <v>0</v>
      </c>
      <c r="AI817" s="7">
        <f>'დაზუსტ. საკუთ.'!F817</f>
        <v>0</v>
      </c>
      <c r="AK817" s="7">
        <f t="shared" si="307"/>
        <v>0</v>
      </c>
      <c r="AL817" s="7">
        <f t="shared" si="308"/>
        <v>0</v>
      </c>
      <c r="AM817" s="7">
        <f t="shared" si="309"/>
        <v>0</v>
      </c>
      <c r="AN817" s="7">
        <f t="shared" si="309"/>
        <v>0</v>
      </c>
      <c r="AO817" s="7">
        <f t="shared" si="309"/>
        <v>0</v>
      </c>
      <c r="AP817" s="7">
        <f t="shared" si="309"/>
        <v>0</v>
      </c>
      <c r="AQ817" s="7">
        <f t="shared" si="310"/>
        <v>0</v>
      </c>
      <c r="AR817" s="7">
        <f t="shared" si="310"/>
        <v>0</v>
      </c>
      <c r="AS817" s="7">
        <f t="shared" si="310"/>
        <v>0</v>
      </c>
      <c r="AT817" s="7">
        <f t="shared" si="310"/>
        <v>0</v>
      </c>
      <c r="AV817" s="7">
        <f t="shared" si="311"/>
        <v>0</v>
      </c>
      <c r="AW817" s="7">
        <f>'დამტკ. ბიუჯ.'!G817</f>
        <v>0</v>
      </c>
      <c r="AX817" s="7">
        <f>'დამტკ. საკუთ.'!G817</f>
        <v>0</v>
      </c>
      <c r="AY817" s="7">
        <f>'ცვლილ. ბიუჯ.'!H817</f>
        <v>0</v>
      </c>
      <c r="AZ817" s="7">
        <f>'ცვლილ. საკუთ.'!H817</f>
        <v>0</v>
      </c>
      <c r="BA817" s="7">
        <f>'მთავრ. ფონდი'!H817</f>
        <v>0</v>
      </c>
      <c r="BB817" s="7">
        <f>'პრეზ. ფონდი'!H817</f>
        <v>0</v>
      </c>
      <c r="BC817" s="7">
        <f>'დაზუსტ. ნაერთი'!G817</f>
        <v>0</v>
      </c>
      <c r="BD817" s="7">
        <f>'დაზუსტ. ბიუჯ.'!G817</f>
        <v>0</v>
      </c>
      <c r="BE817" s="7">
        <f>'დაზუსტ. საკუთ.'!G817</f>
        <v>0</v>
      </c>
      <c r="BG817" s="7">
        <f t="shared" si="312"/>
        <v>0</v>
      </c>
      <c r="BH817" s="7">
        <f t="shared" si="312"/>
        <v>0</v>
      </c>
      <c r="BI817" s="7">
        <f t="shared" si="312"/>
        <v>0</v>
      </c>
      <c r="BJ817" s="7">
        <f t="shared" si="312"/>
        <v>0</v>
      </c>
      <c r="BK817" s="7">
        <f t="shared" si="313"/>
        <v>0</v>
      </c>
      <c r="BL817" s="7">
        <f t="shared" si="313"/>
        <v>0</v>
      </c>
      <c r="BM817" s="7">
        <f t="shared" si="313"/>
        <v>0</v>
      </c>
      <c r="BN817" s="7">
        <f t="shared" si="313"/>
        <v>0</v>
      </c>
      <c r="BO817" s="7">
        <f t="shared" si="316"/>
        <v>0</v>
      </c>
      <c r="BP817" s="7">
        <f t="shared" si="315"/>
        <v>0</v>
      </c>
      <c r="BR817" s="7">
        <f t="shared" si="314"/>
        <v>0</v>
      </c>
      <c r="BS817" s="7">
        <f>'დამტკ. ბიუჯ.'!H817</f>
        <v>0</v>
      </c>
      <c r="BT817" s="7">
        <f>'დამტკ. საკუთ.'!H817</f>
        <v>0</v>
      </c>
      <c r="BU817" s="7">
        <f>'ცვლილ. ბიუჯ.'!I817</f>
        <v>0</v>
      </c>
      <c r="BV817" s="7">
        <f>'ცვლილ. საკუთ.'!I817</f>
        <v>0</v>
      </c>
      <c r="BW817" s="7">
        <f>'მთავრ. ფონდი'!I817</f>
        <v>0</v>
      </c>
      <c r="BX817" s="7">
        <f>'პრეზ. ფონდი'!I817</f>
        <v>0</v>
      </c>
      <c r="BY817" s="7">
        <f>'დაზუსტ. ნაერთი'!H817</f>
        <v>0</v>
      </c>
      <c r="BZ817" s="7">
        <f>'დაზუსტ. ბიუჯ.'!H817</f>
        <v>0</v>
      </c>
      <c r="CA817" s="7">
        <f>'დაზუსტ. საკუთ.'!H817</f>
        <v>0</v>
      </c>
    </row>
    <row r="818" spans="1:79" ht="15.75" thickBot="1" x14ac:dyDescent="0.3">
      <c r="A818" t="str">
        <f t="shared" si="300"/>
        <v>b</v>
      </c>
      <c r="B818" s="11"/>
      <c r="C818" s="12" t="s">
        <v>20</v>
      </c>
      <c r="D818" s="13">
        <f t="shared" si="301"/>
        <v>0</v>
      </c>
      <c r="E818" s="13">
        <f t="shared" si="302"/>
        <v>0</v>
      </c>
      <c r="F818" s="13">
        <f t="shared" si="303"/>
        <v>0</v>
      </c>
      <c r="G818" s="13">
        <f t="shared" si="303"/>
        <v>0</v>
      </c>
      <c r="H818" s="13">
        <f t="shared" si="303"/>
        <v>0</v>
      </c>
      <c r="I818" s="13">
        <f t="shared" si="303"/>
        <v>0</v>
      </c>
      <c r="J818" s="13">
        <f t="shared" si="304"/>
        <v>0</v>
      </c>
      <c r="K818" s="13">
        <f t="shared" si="304"/>
        <v>0</v>
      </c>
      <c r="L818" s="13">
        <f t="shared" si="304"/>
        <v>0</v>
      </c>
      <c r="M818" s="13">
        <f t="shared" si="304"/>
        <v>0</v>
      </c>
      <c r="O818" s="13">
        <f t="shared" si="305"/>
        <v>0</v>
      </c>
      <c r="P818" s="13">
        <f>'დამტკ. ბიუჯ.'!E818</f>
        <v>0</v>
      </c>
      <c r="Q818" s="13">
        <f>'დამტკ. საკუთ.'!E818</f>
        <v>0</v>
      </c>
      <c r="R818" s="13">
        <f>'ცვლილ. ბიუჯ.'!F818</f>
        <v>0</v>
      </c>
      <c r="S818" s="13">
        <f>'ცვლილ. საკუთ.'!F818</f>
        <v>0</v>
      </c>
      <c r="T818" s="13">
        <f>'მთავრ. ფონდი'!F818</f>
        <v>0</v>
      </c>
      <c r="U818" s="13">
        <f>'პრეზ. ფონდი'!F818</f>
        <v>0</v>
      </c>
      <c r="V818" s="13">
        <f>'დაზუსტ. ნაერთი'!E818</f>
        <v>0</v>
      </c>
      <c r="W818" s="13">
        <f>'დაზუსტ. ბიუჯ.'!E818</f>
        <v>0</v>
      </c>
      <c r="X818" s="13">
        <f>'დაზუსტ. საკუთ.'!E818</f>
        <v>0</v>
      </c>
      <c r="Z818" s="13">
        <f t="shared" si="306"/>
        <v>0</v>
      </c>
      <c r="AA818" s="13">
        <f>'დამტკ. ბიუჯ.'!F818</f>
        <v>0</v>
      </c>
      <c r="AB818" s="13">
        <f>'დამტკ. საკუთ.'!F818</f>
        <v>0</v>
      </c>
      <c r="AC818" s="13">
        <f>'ცვლილ. ბიუჯ.'!G818</f>
        <v>0</v>
      </c>
      <c r="AD818" s="13">
        <f>'ცვლილ. საკუთ.'!G818</f>
        <v>0</v>
      </c>
      <c r="AE818" s="13">
        <f>'მთავრ. ფონდი'!G818</f>
        <v>0</v>
      </c>
      <c r="AF818" s="13">
        <f>'პრეზ. ფონდი'!G818</f>
        <v>0</v>
      </c>
      <c r="AG818" s="13">
        <f>'დაზუსტ. ნაერთი'!F818</f>
        <v>0</v>
      </c>
      <c r="AH818" s="13">
        <f>'დაზუსტ. ბიუჯ.'!F818</f>
        <v>0</v>
      </c>
      <c r="AI818" s="13">
        <f>'დაზუსტ. საკუთ.'!F818</f>
        <v>0</v>
      </c>
      <c r="AK818" s="13">
        <f t="shared" si="307"/>
        <v>0</v>
      </c>
      <c r="AL818" s="13">
        <f t="shared" si="308"/>
        <v>0</v>
      </c>
      <c r="AM818" s="13">
        <f t="shared" si="309"/>
        <v>0</v>
      </c>
      <c r="AN818" s="13">
        <f t="shared" si="309"/>
        <v>0</v>
      </c>
      <c r="AO818" s="13">
        <f t="shared" si="309"/>
        <v>0</v>
      </c>
      <c r="AP818" s="13">
        <f t="shared" si="309"/>
        <v>0</v>
      </c>
      <c r="AQ818" s="13">
        <f t="shared" si="310"/>
        <v>0</v>
      </c>
      <c r="AR818" s="13">
        <f t="shared" si="310"/>
        <v>0</v>
      </c>
      <c r="AS818" s="13">
        <f t="shared" si="310"/>
        <v>0</v>
      </c>
      <c r="AT818" s="13">
        <f t="shared" si="310"/>
        <v>0</v>
      </c>
      <c r="AV818" s="13">
        <f t="shared" si="311"/>
        <v>0</v>
      </c>
      <c r="AW818" s="13">
        <f>'დამტკ. ბიუჯ.'!G818</f>
        <v>0</v>
      </c>
      <c r="AX818" s="13">
        <f>'დამტკ. საკუთ.'!G818</f>
        <v>0</v>
      </c>
      <c r="AY818" s="13">
        <f>'ცვლილ. ბიუჯ.'!H818</f>
        <v>0</v>
      </c>
      <c r="AZ818" s="13">
        <f>'ცვლილ. საკუთ.'!H818</f>
        <v>0</v>
      </c>
      <c r="BA818" s="13">
        <f>'მთავრ. ფონდი'!H818</f>
        <v>0</v>
      </c>
      <c r="BB818" s="13">
        <f>'პრეზ. ფონდი'!H818</f>
        <v>0</v>
      </c>
      <c r="BC818" s="13">
        <f>'დაზუსტ. ნაერთი'!G818</f>
        <v>0</v>
      </c>
      <c r="BD818" s="13">
        <f>'დაზუსტ. ბიუჯ.'!G818</f>
        <v>0</v>
      </c>
      <c r="BE818" s="13">
        <f>'დაზუსტ. საკუთ.'!G818</f>
        <v>0</v>
      </c>
      <c r="BG818" s="13">
        <f t="shared" si="312"/>
        <v>0</v>
      </c>
      <c r="BH818" s="13">
        <f t="shared" si="312"/>
        <v>0</v>
      </c>
      <c r="BI818" s="13">
        <f t="shared" si="312"/>
        <v>0</v>
      </c>
      <c r="BJ818" s="13">
        <f t="shared" si="312"/>
        <v>0</v>
      </c>
      <c r="BK818" s="13">
        <f t="shared" si="313"/>
        <v>0</v>
      </c>
      <c r="BL818" s="13">
        <f t="shared" si="313"/>
        <v>0</v>
      </c>
      <c r="BM818" s="13">
        <f t="shared" si="313"/>
        <v>0</v>
      </c>
      <c r="BN818" s="13">
        <f t="shared" si="313"/>
        <v>0</v>
      </c>
      <c r="BO818" s="13">
        <f t="shared" si="316"/>
        <v>0</v>
      </c>
      <c r="BP818" s="13">
        <f t="shared" si="315"/>
        <v>0</v>
      </c>
      <c r="BR818" s="13">
        <f t="shared" si="314"/>
        <v>0</v>
      </c>
      <c r="BS818" s="13">
        <f>'დამტკ. ბიუჯ.'!H818</f>
        <v>0</v>
      </c>
      <c r="BT818" s="13">
        <f>'დამტკ. საკუთ.'!H818</f>
        <v>0</v>
      </c>
      <c r="BU818" s="13">
        <f>'ცვლილ. ბიუჯ.'!I818</f>
        <v>0</v>
      </c>
      <c r="BV818" s="13">
        <f>'ცვლილ. საკუთ.'!I818</f>
        <v>0</v>
      </c>
      <c r="BW818" s="13">
        <f>'მთავრ. ფონდი'!I818</f>
        <v>0</v>
      </c>
      <c r="BX818" s="13">
        <f>'პრეზ. ფონდი'!I818</f>
        <v>0</v>
      </c>
      <c r="BY818" s="13">
        <f>'დაზუსტ. ნაერთი'!H818</f>
        <v>0</v>
      </c>
      <c r="BZ818" s="13">
        <f>'დაზუსტ. ბიუჯ.'!H818</f>
        <v>0</v>
      </c>
      <c r="CA818" s="13">
        <f>'დაზუსტ. საკუთ.'!H818</f>
        <v>0</v>
      </c>
    </row>
    <row r="819" spans="1:79" ht="16.5" thickTop="1" thickBot="1" x14ac:dyDescent="0.3">
      <c r="A819" t="str">
        <f t="shared" si="300"/>
        <v>a</v>
      </c>
      <c r="B819" s="16" t="s">
        <v>140</v>
      </c>
      <c r="C819" s="4" t="s">
        <v>141</v>
      </c>
      <c r="D819" s="4">
        <f t="shared" ref="D819:D830" si="317">SUM(O819,Z819,AV819,BR819)</f>
        <v>15000000</v>
      </c>
      <c r="E819" s="4">
        <f t="shared" ref="E819:I830" si="318">SUM(P819,AA819,AW819,BS819)</f>
        <v>15000000</v>
      </c>
      <c r="F819" s="4">
        <f t="shared" si="318"/>
        <v>0</v>
      </c>
      <c r="G819" s="4">
        <f t="shared" si="318"/>
        <v>-3360000</v>
      </c>
      <c r="H819" s="4">
        <f t="shared" si="318"/>
        <v>0</v>
      </c>
      <c r="I819" s="4">
        <f t="shared" si="318"/>
        <v>0</v>
      </c>
      <c r="J819" s="4">
        <f t="shared" ref="J819:J830" si="319">SUM(U819,AF819,BB819,BX819)</f>
        <v>0</v>
      </c>
      <c r="K819" s="4">
        <f t="shared" ref="K819:K830" si="320">SUM(V819,AG819,BC819,BY819)</f>
        <v>11640000</v>
      </c>
      <c r="L819" s="4">
        <f t="shared" ref="L819:L830" si="321">SUM(W819,AH819,BD819,BZ819)</f>
        <v>11640000</v>
      </c>
      <c r="M819" s="4">
        <f t="shared" ref="M819:M830" si="322">SUM(X819,AI819,BE819,CA819)</f>
        <v>0</v>
      </c>
      <c r="O819" s="4">
        <f t="shared" ref="O819:O830" si="323">SUM(P819,Q819)</f>
        <v>3812500</v>
      </c>
      <c r="P819" s="4">
        <f>'დამტკ. ბიუჯ.'!E819</f>
        <v>3812500</v>
      </c>
      <c r="Q819" s="4">
        <f>'დამტკ. საკუთ.'!E819</f>
        <v>0</v>
      </c>
      <c r="R819" s="4">
        <f>'ცვლილ. ბიუჯ.'!F819</f>
        <v>-2124000</v>
      </c>
      <c r="S819" s="4">
        <f>'ცვლილ. საკუთ.'!F819</f>
        <v>0</v>
      </c>
      <c r="T819" s="4">
        <f>'მთავრ. ფონდი'!F819</f>
        <v>0</v>
      </c>
      <c r="U819" s="4">
        <f>'პრეზ. ფონდი'!F819</f>
        <v>0</v>
      </c>
      <c r="V819" s="4">
        <f>'დაზუსტ. ნაერთი'!E819</f>
        <v>1688500</v>
      </c>
      <c r="W819" s="4">
        <f>'დაზუსტ. ბიუჯ.'!E819</f>
        <v>1688500</v>
      </c>
      <c r="X819" s="4">
        <f>'დაზუსტ. საკუთ.'!E819</f>
        <v>0</v>
      </c>
      <c r="Z819" s="4">
        <f t="shared" ref="Z819:Z830" si="324">SUM(AA819,AB819)</f>
        <v>4012500</v>
      </c>
      <c r="AA819" s="4">
        <f>'დამტკ. ბიუჯ.'!F819</f>
        <v>4012500</v>
      </c>
      <c r="AB819" s="4">
        <f>'დამტკ. საკუთ.'!F819</f>
        <v>0</v>
      </c>
      <c r="AC819" s="4">
        <f>'ცვლილ. ბიუჯ.'!G819</f>
        <v>0</v>
      </c>
      <c r="AD819" s="4">
        <f>'ცვლილ. საკუთ.'!G819</f>
        <v>0</v>
      </c>
      <c r="AE819" s="4">
        <f>'მთავრ. ფონდი'!G819</f>
        <v>0</v>
      </c>
      <c r="AF819" s="4">
        <f>'პრეზ. ფონდი'!G819</f>
        <v>0</v>
      </c>
      <c r="AG819" s="4">
        <f>'დაზუსტ. ნაერთი'!F819</f>
        <v>4012500</v>
      </c>
      <c r="AH819" s="4">
        <f>'დაზუსტ. ბიუჯ.'!F819</f>
        <v>4012500</v>
      </c>
      <c r="AI819" s="4">
        <f>'დაზუსტ. საკუთ.'!F819</f>
        <v>0</v>
      </c>
      <c r="AK819" s="4">
        <f t="shared" ref="AK819:AK830" si="325">SUM(O819,Z819)</f>
        <v>7825000</v>
      </c>
      <c r="AL819" s="4">
        <f t="shared" ref="AL819:AP830" si="326">SUM(P819,AA819)</f>
        <v>7825000</v>
      </c>
      <c r="AM819" s="4">
        <f t="shared" si="326"/>
        <v>0</v>
      </c>
      <c r="AN819" s="4">
        <f t="shared" si="326"/>
        <v>-2124000</v>
      </c>
      <c r="AO819" s="4">
        <f t="shared" si="326"/>
        <v>0</v>
      </c>
      <c r="AP819" s="4">
        <f t="shared" si="326"/>
        <v>0</v>
      </c>
      <c r="AQ819" s="4">
        <f t="shared" ref="AQ819:AQ830" si="327">SUM(U819,AF819)</f>
        <v>0</v>
      </c>
      <c r="AR819" s="4">
        <f t="shared" ref="AR819:AR830" si="328">SUM(V819,AG819)</f>
        <v>5701000</v>
      </c>
      <c r="AS819" s="4">
        <f t="shared" ref="AS819:AS830" si="329">SUM(W819,AH819)</f>
        <v>5701000</v>
      </c>
      <c r="AT819" s="4">
        <f t="shared" ref="AT819:AT830" si="330">SUM(X819,AI819)</f>
        <v>0</v>
      </c>
      <c r="AV819" s="4">
        <f t="shared" ref="AV819:AV830" si="331">SUM(AW819,AX819)</f>
        <v>3712500</v>
      </c>
      <c r="AW819" s="4">
        <f>'დამტკ. ბიუჯ.'!G819</f>
        <v>3712500</v>
      </c>
      <c r="AX819" s="4">
        <f>'დამტკ. საკუთ.'!G819</f>
        <v>0</v>
      </c>
      <c r="AY819" s="4">
        <f>'ცვლილ. ბიუჯ.'!H819</f>
        <v>-1700000</v>
      </c>
      <c r="AZ819" s="4">
        <f>'ცვლილ. საკუთ.'!H819</f>
        <v>0</v>
      </c>
      <c r="BA819" s="4">
        <f>'მთავრ. ფონდი'!H819</f>
        <v>0</v>
      </c>
      <c r="BB819" s="4">
        <f>'პრეზ. ფონდი'!H819</f>
        <v>0</v>
      </c>
      <c r="BC819" s="4">
        <f>'დაზუსტ. ნაერთი'!G819</f>
        <v>2012500</v>
      </c>
      <c r="BD819" s="4">
        <f>'დაზუსტ. ბიუჯ.'!G819</f>
        <v>2012500</v>
      </c>
      <c r="BE819" s="4">
        <f>'დაზუსტ. საკუთ.'!G819</f>
        <v>0</v>
      </c>
      <c r="BG819" s="4">
        <f t="shared" ref="BG819:BN830" si="332">SUM(O819,Z819,AV819)</f>
        <v>11537500</v>
      </c>
      <c r="BH819" s="4">
        <f t="shared" si="332"/>
        <v>11537500</v>
      </c>
      <c r="BI819" s="4">
        <f t="shared" si="332"/>
        <v>0</v>
      </c>
      <c r="BJ819" s="4">
        <f t="shared" si="332"/>
        <v>-3824000</v>
      </c>
      <c r="BK819" s="4">
        <f t="shared" si="332"/>
        <v>0</v>
      </c>
      <c r="BL819" s="4">
        <f t="shared" si="332"/>
        <v>0</v>
      </c>
      <c r="BM819" s="4">
        <f t="shared" si="332"/>
        <v>0</v>
      </c>
      <c r="BN819" s="4">
        <f t="shared" si="332"/>
        <v>7713500</v>
      </c>
      <c r="BO819" s="4">
        <f t="shared" ref="BO819:BO830" si="333">SUM(W819,AH819,BD819)</f>
        <v>7713500</v>
      </c>
      <c r="BP819" s="4">
        <f t="shared" ref="BP819:BP830" si="334">SUM(X819,AI819,BE819)</f>
        <v>0</v>
      </c>
      <c r="BR819" s="4">
        <f t="shared" ref="BR819:BR830" si="335">SUM(BS819,BT819)</f>
        <v>3462500</v>
      </c>
      <c r="BS819" s="4">
        <f>'დამტკ. ბიუჯ.'!H819</f>
        <v>3462500</v>
      </c>
      <c r="BT819" s="4">
        <f>'დამტკ. საკუთ.'!H819</f>
        <v>0</v>
      </c>
      <c r="BU819" s="4">
        <f>'ცვლილ. ბიუჯ.'!I819</f>
        <v>464000</v>
      </c>
      <c r="BV819" s="4">
        <f>'ცვლილ. საკუთ.'!I819</f>
        <v>0</v>
      </c>
      <c r="BW819" s="4">
        <f>'მთავრ. ფონდი'!I819</f>
        <v>0</v>
      </c>
      <c r="BX819" s="4">
        <f>'პრეზ. ფონდი'!I819</f>
        <v>0</v>
      </c>
      <c r="BY819" s="4">
        <f>'დაზუსტ. ნაერთი'!H819</f>
        <v>3926500</v>
      </c>
      <c r="BZ819" s="4">
        <f>'დაზუსტ. ბიუჯ.'!H819</f>
        <v>3926500</v>
      </c>
      <c r="CA819" s="4">
        <f>'დაზუსტ. საკუთ.'!H819</f>
        <v>0</v>
      </c>
    </row>
    <row r="820" spans="1:79" ht="15.75" thickTop="1" x14ac:dyDescent="0.25">
      <c r="A820" t="str">
        <f t="shared" si="300"/>
        <v>a</v>
      </c>
      <c r="B820" s="5"/>
      <c r="C820" s="6" t="s">
        <v>10</v>
      </c>
      <c r="D820" s="7">
        <f t="shared" si="317"/>
        <v>15000000</v>
      </c>
      <c r="E820" s="7">
        <f t="shared" si="318"/>
        <v>15000000</v>
      </c>
      <c r="F820" s="7">
        <f t="shared" si="318"/>
        <v>0</v>
      </c>
      <c r="G820" s="7">
        <f t="shared" si="318"/>
        <v>-3360000</v>
      </c>
      <c r="H820" s="7">
        <f t="shared" si="318"/>
        <v>0</v>
      </c>
      <c r="I820" s="7">
        <f t="shared" si="318"/>
        <v>0</v>
      </c>
      <c r="J820" s="7">
        <f t="shared" si="319"/>
        <v>0</v>
      </c>
      <c r="K820" s="7">
        <f t="shared" si="320"/>
        <v>11640000</v>
      </c>
      <c r="L820" s="7">
        <f t="shared" si="321"/>
        <v>11640000</v>
      </c>
      <c r="M820" s="7">
        <f t="shared" si="322"/>
        <v>0</v>
      </c>
      <c r="O820" s="7">
        <f t="shared" si="323"/>
        <v>3812500</v>
      </c>
      <c r="P820" s="7">
        <f>'დამტკ. ბიუჯ.'!E820</f>
        <v>3812500</v>
      </c>
      <c r="Q820" s="7">
        <f>'დამტკ. საკუთ.'!E820</f>
        <v>0</v>
      </c>
      <c r="R820" s="7">
        <f>'ცვლილ. ბიუჯ.'!F820</f>
        <v>-2124000</v>
      </c>
      <c r="S820" s="7">
        <f>'ცვლილ. საკუთ.'!F820</f>
        <v>0</v>
      </c>
      <c r="T820" s="7">
        <f>'მთავრ. ფონდი'!F820</f>
        <v>0</v>
      </c>
      <c r="U820" s="7">
        <f>'პრეზ. ფონდი'!F820</f>
        <v>0</v>
      </c>
      <c r="V820" s="7">
        <f>'დაზუსტ. ნაერთი'!E820</f>
        <v>1688500</v>
      </c>
      <c r="W820" s="7">
        <f>'დაზუსტ. ბიუჯ.'!E820</f>
        <v>1688500</v>
      </c>
      <c r="X820" s="7">
        <f>'დაზუსტ. საკუთ.'!E820</f>
        <v>0</v>
      </c>
      <c r="Z820" s="7">
        <f t="shared" si="324"/>
        <v>4012500</v>
      </c>
      <c r="AA820" s="7">
        <f>'დამტკ. ბიუჯ.'!F820</f>
        <v>4012500</v>
      </c>
      <c r="AB820" s="7">
        <f>'დამტკ. საკუთ.'!F820</f>
        <v>0</v>
      </c>
      <c r="AC820" s="7">
        <f>'ცვლილ. ბიუჯ.'!G820</f>
        <v>0</v>
      </c>
      <c r="AD820" s="7">
        <f>'ცვლილ. საკუთ.'!G820</f>
        <v>0</v>
      </c>
      <c r="AE820" s="7">
        <f>'მთავრ. ფონდი'!G820</f>
        <v>0</v>
      </c>
      <c r="AF820" s="7">
        <f>'პრეზ. ფონდი'!G820</f>
        <v>0</v>
      </c>
      <c r="AG820" s="7">
        <f>'დაზუსტ. ნაერთი'!F820</f>
        <v>4012500</v>
      </c>
      <c r="AH820" s="7">
        <f>'დაზუსტ. ბიუჯ.'!F820</f>
        <v>4012500</v>
      </c>
      <c r="AI820" s="7">
        <f>'დაზუსტ. საკუთ.'!F820</f>
        <v>0</v>
      </c>
      <c r="AK820" s="7">
        <f t="shared" si="325"/>
        <v>7825000</v>
      </c>
      <c r="AL820" s="7">
        <f t="shared" si="326"/>
        <v>7825000</v>
      </c>
      <c r="AM820" s="7">
        <f t="shared" si="326"/>
        <v>0</v>
      </c>
      <c r="AN820" s="7">
        <f t="shared" si="326"/>
        <v>-2124000</v>
      </c>
      <c r="AO820" s="7">
        <f t="shared" si="326"/>
        <v>0</v>
      </c>
      <c r="AP820" s="7">
        <f t="shared" si="326"/>
        <v>0</v>
      </c>
      <c r="AQ820" s="7">
        <f t="shared" si="327"/>
        <v>0</v>
      </c>
      <c r="AR820" s="7">
        <f t="shared" si="328"/>
        <v>5701000</v>
      </c>
      <c r="AS820" s="7">
        <f t="shared" si="329"/>
        <v>5701000</v>
      </c>
      <c r="AT820" s="7">
        <f t="shared" si="330"/>
        <v>0</v>
      </c>
      <c r="AV820" s="7">
        <f t="shared" si="331"/>
        <v>3712500</v>
      </c>
      <c r="AW820" s="7">
        <f>'დამტკ. ბიუჯ.'!G820</f>
        <v>3712500</v>
      </c>
      <c r="AX820" s="7">
        <f>'დამტკ. საკუთ.'!G820</f>
        <v>0</v>
      </c>
      <c r="AY820" s="7">
        <f>'ცვლილ. ბიუჯ.'!H820</f>
        <v>-1700000</v>
      </c>
      <c r="AZ820" s="7">
        <f>'ცვლილ. საკუთ.'!H820</f>
        <v>0</v>
      </c>
      <c r="BA820" s="7">
        <f>'მთავრ. ფონდი'!H820</f>
        <v>0</v>
      </c>
      <c r="BB820" s="7">
        <f>'პრეზ. ფონდი'!H820</f>
        <v>0</v>
      </c>
      <c r="BC820" s="7">
        <f>'დაზუსტ. ნაერთი'!G820</f>
        <v>2012500</v>
      </c>
      <c r="BD820" s="7">
        <f>'დაზუსტ. ბიუჯ.'!G820</f>
        <v>2012500</v>
      </c>
      <c r="BE820" s="7">
        <f>'დაზუსტ. საკუთ.'!G820</f>
        <v>0</v>
      </c>
      <c r="BG820" s="7">
        <f t="shared" si="332"/>
        <v>11537500</v>
      </c>
      <c r="BH820" s="7">
        <f t="shared" si="332"/>
        <v>11537500</v>
      </c>
      <c r="BI820" s="7">
        <f t="shared" si="332"/>
        <v>0</v>
      </c>
      <c r="BJ820" s="7">
        <f t="shared" si="332"/>
        <v>-3824000</v>
      </c>
      <c r="BK820" s="7">
        <f t="shared" si="332"/>
        <v>0</v>
      </c>
      <c r="BL820" s="7">
        <f t="shared" si="332"/>
        <v>0</v>
      </c>
      <c r="BM820" s="7">
        <f t="shared" si="332"/>
        <v>0</v>
      </c>
      <c r="BN820" s="7">
        <f t="shared" si="332"/>
        <v>7713500</v>
      </c>
      <c r="BO820" s="7">
        <f t="shared" si="333"/>
        <v>7713500</v>
      </c>
      <c r="BP820" s="7">
        <f t="shared" si="334"/>
        <v>0</v>
      </c>
      <c r="BR820" s="7">
        <f t="shared" si="335"/>
        <v>3462500</v>
      </c>
      <c r="BS820" s="7">
        <f>'დამტკ. ბიუჯ.'!H820</f>
        <v>3462500</v>
      </c>
      <c r="BT820" s="7">
        <f>'დამტკ. საკუთ.'!H820</f>
        <v>0</v>
      </c>
      <c r="BU820" s="7">
        <f>'ცვლილ. ბიუჯ.'!I820</f>
        <v>464000</v>
      </c>
      <c r="BV820" s="7">
        <f>'ცვლილ. საკუთ.'!I820</f>
        <v>0</v>
      </c>
      <c r="BW820" s="7">
        <f>'მთავრ. ფონდი'!I820</f>
        <v>0</v>
      </c>
      <c r="BX820" s="7">
        <f>'პრეზ. ფონდი'!I820</f>
        <v>0</v>
      </c>
      <c r="BY820" s="7">
        <f>'დაზუსტ. ნაერთი'!H820</f>
        <v>3926500</v>
      </c>
      <c r="BZ820" s="7">
        <f>'დაზუსტ. ბიუჯ.'!H820</f>
        <v>3926500</v>
      </c>
      <c r="CA820" s="7">
        <f>'დაზუსტ. საკუთ.'!H820</f>
        <v>0</v>
      </c>
    </row>
    <row r="821" spans="1:79" x14ac:dyDescent="0.25">
      <c r="A821" t="str">
        <f t="shared" si="300"/>
        <v>b</v>
      </c>
      <c r="B821" s="8"/>
      <c r="C821" s="9" t="s">
        <v>11</v>
      </c>
      <c r="D821" s="10">
        <f t="shared" si="317"/>
        <v>0</v>
      </c>
      <c r="E821" s="10">
        <f t="shared" si="318"/>
        <v>0</v>
      </c>
      <c r="F821" s="10">
        <f t="shared" si="318"/>
        <v>0</v>
      </c>
      <c r="G821" s="10">
        <f t="shared" si="318"/>
        <v>0</v>
      </c>
      <c r="H821" s="10">
        <f t="shared" si="318"/>
        <v>0</v>
      </c>
      <c r="I821" s="10">
        <f t="shared" si="318"/>
        <v>0</v>
      </c>
      <c r="J821" s="10">
        <f t="shared" si="319"/>
        <v>0</v>
      </c>
      <c r="K821" s="10">
        <f t="shared" si="320"/>
        <v>0</v>
      </c>
      <c r="L821" s="10">
        <f t="shared" si="321"/>
        <v>0</v>
      </c>
      <c r="M821" s="10">
        <f t="shared" si="322"/>
        <v>0</v>
      </c>
      <c r="O821" s="10">
        <f t="shared" si="323"/>
        <v>0</v>
      </c>
      <c r="P821" s="10">
        <f>'დამტკ. ბიუჯ.'!E821</f>
        <v>0</v>
      </c>
      <c r="Q821" s="10">
        <f>'დამტკ. საკუთ.'!E821</f>
        <v>0</v>
      </c>
      <c r="R821" s="10">
        <f>'ცვლილ. ბიუჯ.'!F821</f>
        <v>0</v>
      </c>
      <c r="S821" s="10">
        <f>'ცვლილ. საკუთ.'!F821</f>
        <v>0</v>
      </c>
      <c r="T821" s="10">
        <f>'მთავრ. ფონდი'!F821</f>
        <v>0</v>
      </c>
      <c r="U821" s="10">
        <f>'პრეზ. ფონდი'!F821</f>
        <v>0</v>
      </c>
      <c r="V821" s="10">
        <f>'დაზუსტ. ნაერთი'!E821</f>
        <v>0</v>
      </c>
      <c r="W821" s="10">
        <f>'დაზუსტ. ბიუჯ.'!E821</f>
        <v>0</v>
      </c>
      <c r="X821" s="10">
        <f>'დაზუსტ. საკუთ.'!E821</f>
        <v>0</v>
      </c>
      <c r="Z821" s="10">
        <f t="shared" si="324"/>
        <v>0</v>
      </c>
      <c r="AA821" s="10">
        <f>'დამტკ. ბიუჯ.'!F821</f>
        <v>0</v>
      </c>
      <c r="AB821" s="10">
        <f>'დამტკ. საკუთ.'!F821</f>
        <v>0</v>
      </c>
      <c r="AC821" s="10">
        <f>'ცვლილ. ბიუჯ.'!G821</f>
        <v>0</v>
      </c>
      <c r="AD821" s="10">
        <f>'ცვლილ. საკუთ.'!G821</f>
        <v>0</v>
      </c>
      <c r="AE821" s="10">
        <f>'მთავრ. ფონდი'!G821</f>
        <v>0</v>
      </c>
      <c r="AF821" s="10">
        <f>'პრეზ. ფონდი'!G821</f>
        <v>0</v>
      </c>
      <c r="AG821" s="10">
        <f>'დაზუსტ. ნაერთი'!F821</f>
        <v>0</v>
      </c>
      <c r="AH821" s="10">
        <f>'დაზუსტ. ბიუჯ.'!F821</f>
        <v>0</v>
      </c>
      <c r="AI821" s="10">
        <f>'დაზუსტ. საკუთ.'!F821</f>
        <v>0</v>
      </c>
      <c r="AK821" s="10">
        <f t="shared" si="325"/>
        <v>0</v>
      </c>
      <c r="AL821" s="10">
        <f t="shared" si="326"/>
        <v>0</v>
      </c>
      <c r="AM821" s="10">
        <f t="shared" si="326"/>
        <v>0</v>
      </c>
      <c r="AN821" s="10">
        <f t="shared" si="326"/>
        <v>0</v>
      </c>
      <c r="AO821" s="10">
        <f t="shared" si="326"/>
        <v>0</v>
      </c>
      <c r="AP821" s="10">
        <f t="shared" si="326"/>
        <v>0</v>
      </c>
      <c r="AQ821" s="10">
        <f t="shared" si="327"/>
        <v>0</v>
      </c>
      <c r="AR821" s="10">
        <f t="shared" si="328"/>
        <v>0</v>
      </c>
      <c r="AS821" s="10">
        <f t="shared" si="329"/>
        <v>0</v>
      </c>
      <c r="AT821" s="10">
        <f t="shared" si="330"/>
        <v>0</v>
      </c>
      <c r="AV821" s="10">
        <f t="shared" si="331"/>
        <v>0</v>
      </c>
      <c r="AW821" s="10">
        <f>'დამტკ. ბიუჯ.'!G821</f>
        <v>0</v>
      </c>
      <c r="AX821" s="10">
        <f>'დამტკ. საკუთ.'!G821</f>
        <v>0</v>
      </c>
      <c r="AY821" s="10">
        <f>'ცვლილ. ბიუჯ.'!H821</f>
        <v>0</v>
      </c>
      <c r="AZ821" s="10">
        <f>'ცვლილ. საკუთ.'!H821</f>
        <v>0</v>
      </c>
      <c r="BA821" s="10">
        <f>'მთავრ. ფონდი'!H821</f>
        <v>0</v>
      </c>
      <c r="BB821" s="10">
        <f>'პრეზ. ფონდი'!H821</f>
        <v>0</v>
      </c>
      <c r="BC821" s="10">
        <f>'დაზუსტ. ნაერთი'!G821</f>
        <v>0</v>
      </c>
      <c r="BD821" s="10">
        <f>'დაზუსტ. ბიუჯ.'!G821</f>
        <v>0</v>
      </c>
      <c r="BE821" s="10">
        <f>'დაზუსტ. საკუთ.'!G821</f>
        <v>0</v>
      </c>
      <c r="BG821" s="10">
        <f t="shared" si="332"/>
        <v>0</v>
      </c>
      <c r="BH821" s="10">
        <f t="shared" si="332"/>
        <v>0</v>
      </c>
      <c r="BI821" s="10">
        <f t="shared" si="332"/>
        <v>0</v>
      </c>
      <c r="BJ821" s="10">
        <f t="shared" si="332"/>
        <v>0</v>
      </c>
      <c r="BK821" s="10">
        <f t="shared" si="332"/>
        <v>0</v>
      </c>
      <c r="BL821" s="10">
        <f t="shared" si="332"/>
        <v>0</v>
      </c>
      <c r="BM821" s="10">
        <f t="shared" si="332"/>
        <v>0</v>
      </c>
      <c r="BN821" s="10">
        <f t="shared" si="332"/>
        <v>0</v>
      </c>
      <c r="BO821" s="10">
        <f t="shared" si="333"/>
        <v>0</v>
      </c>
      <c r="BP821" s="10">
        <f t="shared" si="334"/>
        <v>0</v>
      </c>
      <c r="BR821" s="10">
        <f t="shared" si="335"/>
        <v>0</v>
      </c>
      <c r="BS821" s="10">
        <f>'დამტკ. ბიუჯ.'!H821</f>
        <v>0</v>
      </c>
      <c r="BT821" s="10">
        <f>'დამტკ. საკუთ.'!H821</f>
        <v>0</v>
      </c>
      <c r="BU821" s="10">
        <f>'ცვლილ. ბიუჯ.'!I821</f>
        <v>0</v>
      </c>
      <c r="BV821" s="10">
        <f>'ცვლილ. საკუთ.'!I821</f>
        <v>0</v>
      </c>
      <c r="BW821" s="10">
        <f>'მთავრ. ფონდი'!I821</f>
        <v>0</v>
      </c>
      <c r="BX821" s="10">
        <f>'პრეზ. ფონდი'!I821</f>
        <v>0</v>
      </c>
      <c r="BY821" s="10">
        <f>'დაზუსტ. ნაერთი'!H821</f>
        <v>0</v>
      </c>
      <c r="BZ821" s="10">
        <f>'დაზუსტ. ბიუჯ.'!H821</f>
        <v>0</v>
      </c>
      <c r="CA821" s="10">
        <f>'დაზუსტ. საკუთ.'!H821</f>
        <v>0</v>
      </c>
    </row>
    <row r="822" spans="1:79" x14ac:dyDescent="0.25">
      <c r="A822" t="str">
        <f t="shared" si="300"/>
        <v>a</v>
      </c>
      <c r="B822" s="8"/>
      <c r="C822" s="9" t="s">
        <v>12</v>
      </c>
      <c r="D822" s="10">
        <f t="shared" si="317"/>
        <v>1150000</v>
      </c>
      <c r="E822" s="10">
        <f t="shared" si="318"/>
        <v>1150000</v>
      </c>
      <c r="F822" s="10">
        <f t="shared" si="318"/>
        <v>0</v>
      </c>
      <c r="G822" s="10">
        <f t="shared" si="318"/>
        <v>0</v>
      </c>
      <c r="H822" s="10">
        <f t="shared" si="318"/>
        <v>0</v>
      </c>
      <c r="I822" s="10">
        <f t="shared" si="318"/>
        <v>0</v>
      </c>
      <c r="J822" s="10">
        <f t="shared" si="319"/>
        <v>0</v>
      </c>
      <c r="K822" s="10">
        <f t="shared" si="320"/>
        <v>1150000</v>
      </c>
      <c r="L822" s="10">
        <f t="shared" si="321"/>
        <v>1150000</v>
      </c>
      <c r="M822" s="10">
        <f t="shared" si="322"/>
        <v>0</v>
      </c>
      <c r="O822" s="10">
        <f t="shared" si="323"/>
        <v>250000</v>
      </c>
      <c r="P822" s="10">
        <f>'დამტკ. ბიუჯ.'!E822</f>
        <v>250000</v>
      </c>
      <c r="Q822" s="10">
        <f>'დამტკ. საკუთ.'!E822</f>
        <v>0</v>
      </c>
      <c r="R822" s="10">
        <f>'ცვლილ. ბიუჯ.'!F822</f>
        <v>-50000</v>
      </c>
      <c r="S822" s="10">
        <f>'ცვლილ. საკუთ.'!F822</f>
        <v>0</v>
      </c>
      <c r="T822" s="10">
        <f>'მთავრ. ფონდი'!F822</f>
        <v>0</v>
      </c>
      <c r="U822" s="10">
        <f>'პრეზ. ფონდი'!F822</f>
        <v>0</v>
      </c>
      <c r="V822" s="10">
        <f>'დაზუსტ. ნაერთი'!E822</f>
        <v>200000</v>
      </c>
      <c r="W822" s="10">
        <f>'დაზუსტ. ბიუჯ.'!E822</f>
        <v>200000</v>
      </c>
      <c r="X822" s="10">
        <f>'დაზუსტ. საკუთ.'!E822</f>
        <v>0</v>
      </c>
      <c r="Z822" s="10">
        <f t="shared" si="324"/>
        <v>350000</v>
      </c>
      <c r="AA822" s="10">
        <f>'დამტკ. ბიუჯ.'!F822</f>
        <v>350000</v>
      </c>
      <c r="AB822" s="10">
        <f>'დამტკ. საკუთ.'!F822</f>
        <v>0</v>
      </c>
      <c r="AC822" s="10">
        <f>'ცვლილ. ბიუჯ.'!G822</f>
        <v>0</v>
      </c>
      <c r="AD822" s="10">
        <f>'ცვლილ. საკუთ.'!G822</f>
        <v>0</v>
      </c>
      <c r="AE822" s="10">
        <f>'მთავრ. ფონდი'!G822</f>
        <v>0</v>
      </c>
      <c r="AF822" s="10">
        <f>'პრეზ. ფონდი'!G822</f>
        <v>0</v>
      </c>
      <c r="AG822" s="10">
        <f>'დაზუსტ. ნაერთი'!F822</f>
        <v>350000</v>
      </c>
      <c r="AH822" s="10">
        <f>'დაზუსტ. ბიუჯ.'!F822</f>
        <v>350000</v>
      </c>
      <c r="AI822" s="10">
        <f>'დაზუსტ. საკუთ.'!F822</f>
        <v>0</v>
      </c>
      <c r="AK822" s="10">
        <f t="shared" si="325"/>
        <v>600000</v>
      </c>
      <c r="AL822" s="10">
        <f t="shared" si="326"/>
        <v>600000</v>
      </c>
      <c r="AM822" s="10">
        <f t="shared" si="326"/>
        <v>0</v>
      </c>
      <c r="AN822" s="10">
        <f t="shared" si="326"/>
        <v>-50000</v>
      </c>
      <c r="AO822" s="10">
        <f t="shared" si="326"/>
        <v>0</v>
      </c>
      <c r="AP822" s="10">
        <f t="shared" si="326"/>
        <v>0</v>
      </c>
      <c r="AQ822" s="10">
        <f t="shared" si="327"/>
        <v>0</v>
      </c>
      <c r="AR822" s="10">
        <f t="shared" si="328"/>
        <v>550000</v>
      </c>
      <c r="AS822" s="10">
        <f t="shared" si="329"/>
        <v>550000</v>
      </c>
      <c r="AT822" s="10">
        <f t="shared" si="330"/>
        <v>0</v>
      </c>
      <c r="AV822" s="10">
        <f t="shared" si="331"/>
        <v>350000</v>
      </c>
      <c r="AW822" s="10">
        <f>'დამტკ. ბიუჯ.'!G822</f>
        <v>350000</v>
      </c>
      <c r="AX822" s="10">
        <f>'დამტკ. საკუთ.'!G822</f>
        <v>0</v>
      </c>
      <c r="AY822" s="10">
        <f>'ცვლილ. ბიუჯ.'!H822</f>
        <v>0</v>
      </c>
      <c r="AZ822" s="10">
        <f>'ცვლილ. საკუთ.'!H822</f>
        <v>0</v>
      </c>
      <c r="BA822" s="10">
        <f>'მთავრ. ფონდი'!H822</f>
        <v>0</v>
      </c>
      <c r="BB822" s="10">
        <f>'პრეზ. ფონდი'!H822</f>
        <v>0</v>
      </c>
      <c r="BC822" s="10">
        <f>'დაზუსტ. ნაერთი'!G822</f>
        <v>350000</v>
      </c>
      <c r="BD822" s="10">
        <f>'დაზუსტ. ბიუჯ.'!G822</f>
        <v>350000</v>
      </c>
      <c r="BE822" s="10">
        <f>'დაზუსტ. საკუთ.'!G822</f>
        <v>0</v>
      </c>
      <c r="BG822" s="10">
        <f t="shared" si="332"/>
        <v>950000</v>
      </c>
      <c r="BH822" s="10">
        <f t="shared" si="332"/>
        <v>950000</v>
      </c>
      <c r="BI822" s="10">
        <f t="shared" si="332"/>
        <v>0</v>
      </c>
      <c r="BJ822" s="10">
        <f t="shared" si="332"/>
        <v>-50000</v>
      </c>
      <c r="BK822" s="10">
        <f t="shared" si="332"/>
        <v>0</v>
      </c>
      <c r="BL822" s="10">
        <f t="shared" si="332"/>
        <v>0</v>
      </c>
      <c r="BM822" s="10">
        <f t="shared" si="332"/>
        <v>0</v>
      </c>
      <c r="BN822" s="10">
        <f t="shared" si="332"/>
        <v>900000</v>
      </c>
      <c r="BO822" s="10">
        <f t="shared" si="333"/>
        <v>900000</v>
      </c>
      <c r="BP822" s="10">
        <f t="shared" si="334"/>
        <v>0</v>
      </c>
      <c r="BR822" s="10">
        <f t="shared" si="335"/>
        <v>200000</v>
      </c>
      <c r="BS822" s="10">
        <f>'დამტკ. ბიუჯ.'!H822</f>
        <v>200000</v>
      </c>
      <c r="BT822" s="10">
        <f>'დამტკ. საკუთ.'!H822</f>
        <v>0</v>
      </c>
      <c r="BU822" s="10">
        <f>'ცვლილ. ბიუჯ.'!I822</f>
        <v>50000</v>
      </c>
      <c r="BV822" s="10">
        <f>'ცვლილ. საკუთ.'!I822</f>
        <v>0</v>
      </c>
      <c r="BW822" s="10">
        <f>'მთავრ. ფონდი'!I822</f>
        <v>0</v>
      </c>
      <c r="BX822" s="10">
        <f>'პრეზ. ფონდი'!I822</f>
        <v>0</v>
      </c>
      <c r="BY822" s="10">
        <f>'დაზუსტ. ნაერთი'!H822</f>
        <v>250000</v>
      </c>
      <c r="BZ822" s="10">
        <f>'დაზუსტ. ბიუჯ.'!H822</f>
        <v>250000</v>
      </c>
      <c r="CA822" s="10">
        <f>'დაზუსტ. საკუთ.'!H822</f>
        <v>0</v>
      </c>
    </row>
    <row r="823" spans="1:79" x14ac:dyDescent="0.25">
      <c r="A823" t="str">
        <f t="shared" si="300"/>
        <v>b</v>
      </c>
      <c r="B823" s="8"/>
      <c r="C823" s="9" t="s">
        <v>13</v>
      </c>
      <c r="D823" s="10">
        <f t="shared" si="317"/>
        <v>0</v>
      </c>
      <c r="E823" s="10">
        <f t="shared" si="318"/>
        <v>0</v>
      </c>
      <c r="F823" s="10">
        <f t="shared" si="318"/>
        <v>0</v>
      </c>
      <c r="G823" s="10">
        <f t="shared" si="318"/>
        <v>0</v>
      </c>
      <c r="H823" s="10">
        <f t="shared" si="318"/>
        <v>0</v>
      </c>
      <c r="I823" s="10">
        <f t="shared" si="318"/>
        <v>0</v>
      </c>
      <c r="J823" s="10">
        <f t="shared" si="319"/>
        <v>0</v>
      </c>
      <c r="K823" s="10">
        <f t="shared" si="320"/>
        <v>0</v>
      </c>
      <c r="L823" s="10">
        <f t="shared" si="321"/>
        <v>0</v>
      </c>
      <c r="M823" s="10">
        <f t="shared" si="322"/>
        <v>0</v>
      </c>
      <c r="O823" s="10">
        <f t="shared" si="323"/>
        <v>0</v>
      </c>
      <c r="P823" s="10">
        <f>'დამტკ. ბიუჯ.'!E823</f>
        <v>0</v>
      </c>
      <c r="Q823" s="10">
        <f>'დამტკ. საკუთ.'!E823</f>
        <v>0</v>
      </c>
      <c r="R823" s="10">
        <f>'ცვლილ. ბიუჯ.'!F823</f>
        <v>0</v>
      </c>
      <c r="S823" s="10">
        <f>'ცვლილ. საკუთ.'!F823</f>
        <v>0</v>
      </c>
      <c r="T823" s="10">
        <f>'მთავრ. ფონდი'!F823</f>
        <v>0</v>
      </c>
      <c r="U823" s="10">
        <f>'პრეზ. ფონდი'!F823</f>
        <v>0</v>
      </c>
      <c r="V823" s="10">
        <f>'დაზუსტ. ნაერთი'!E823</f>
        <v>0</v>
      </c>
      <c r="W823" s="10">
        <f>'დაზუსტ. ბიუჯ.'!E823</f>
        <v>0</v>
      </c>
      <c r="X823" s="10">
        <f>'დაზუსტ. საკუთ.'!E823</f>
        <v>0</v>
      </c>
      <c r="Z823" s="10">
        <f t="shared" si="324"/>
        <v>0</v>
      </c>
      <c r="AA823" s="10">
        <f>'დამტკ. ბიუჯ.'!F823</f>
        <v>0</v>
      </c>
      <c r="AB823" s="10">
        <f>'დამტკ. საკუთ.'!F823</f>
        <v>0</v>
      </c>
      <c r="AC823" s="10">
        <f>'ცვლილ. ბიუჯ.'!G823</f>
        <v>0</v>
      </c>
      <c r="AD823" s="10">
        <f>'ცვლილ. საკუთ.'!G823</f>
        <v>0</v>
      </c>
      <c r="AE823" s="10">
        <f>'მთავრ. ფონდი'!G823</f>
        <v>0</v>
      </c>
      <c r="AF823" s="10">
        <f>'პრეზ. ფონდი'!G823</f>
        <v>0</v>
      </c>
      <c r="AG823" s="10">
        <f>'დაზუსტ. ნაერთი'!F823</f>
        <v>0</v>
      </c>
      <c r="AH823" s="10">
        <f>'დაზუსტ. ბიუჯ.'!F823</f>
        <v>0</v>
      </c>
      <c r="AI823" s="10">
        <f>'დაზუსტ. საკუთ.'!F823</f>
        <v>0</v>
      </c>
      <c r="AK823" s="10">
        <f t="shared" si="325"/>
        <v>0</v>
      </c>
      <c r="AL823" s="10">
        <f t="shared" si="326"/>
        <v>0</v>
      </c>
      <c r="AM823" s="10">
        <f t="shared" si="326"/>
        <v>0</v>
      </c>
      <c r="AN823" s="10">
        <f t="shared" si="326"/>
        <v>0</v>
      </c>
      <c r="AO823" s="10">
        <f t="shared" si="326"/>
        <v>0</v>
      </c>
      <c r="AP823" s="10">
        <f t="shared" si="326"/>
        <v>0</v>
      </c>
      <c r="AQ823" s="10">
        <f t="shared" si="327"/>
        <v>0</v>
      </c>
      <c r="AR823" s="10">
        <f t="shared" si="328"/>
        <v>0</v>
      </c>
      <c r="AS823" s="10">
        <f t="shared" si="329"/>
        <v>0</v>
      </c>
      <c r="AT823" s="10">
        <f t="shared" si="330"/>
        <v>0</v>
      </c>
      <c r="AV823" s="10">
        <f t="shared" si="331"/>
        <v>0</v>
      </c>
      <c r="AW823" s="10">
        <f>'დამტკ. ბიუჯ.'!G823</f>
        <v>0</v>
      </c>
      <c r="AX823" s="10">
        <f>'დამტკ. საკუთ.'!G823</f>
        <v>0</v>
      </c>
      <c r="AY823" s="10">
        <f>'ცვლილ. ბიუჯ.'!H823</f>
        <v>0</v>
      </c>
      <c r="AZ823" s="10">
        <f>'ცვლილ. საკუთ.'!H823</f>
        <v>0</v>
      </c>
      <c r="BA823" s="10">
        <f>'მთავრ. ფონდი'!H823</f>
        <v>0</v>
      </c>
      <c r="BB823" s="10">
        <f>'პრეზ. ფონდი'!H823</f>
        <v>0</v>
      </c>
      <c r="BC823" s="10">
        <f>'დაზუსტ. ნაერთი'!G823</f>
        <v>0</v>
      </c>
      <c r="BD823" s="10">
        <f>'დაზუსტ. ბიუჯ.'!G823</f>
        <v>0</v>
      </c>
      <c r="BE823" s="10">
        <f>'დაზუსტ. საკუთ.'!G823</f>
        <v>0</v>
      </c>
      <c r="BG823" s="10">
        <f t="shared" si="332"/>
        <v>0</v>
      </c>
      <c r="BH823" s="10">
        <f t="shared" si="332"/>
        <v>0</v>
      </c>
      <c r="BI823" s="10">
        <f t="shared" si="332"/>
        <v>0</v>
      </c>
      <c r="BJ823" s="10">
        <f t="shared" si="332"/>
        <v>0</v>
      </c>
      <c r="BK823" s="10">
        <f t="shared" si="332"/>
        <v>0</v>
      </c>
      <c r="BL823" s="10">
        <f t="shared" si="332"/>
        <v>0</v>
      </c>
      <c r="BM823" s="10">
        <f t="shared" si="332"/>
        <v>0</v>
      </c>
      <c r="BN823" s="10">
        <f t="shared" si="332"/>
        <v>0</v>
      </c>
      <c r="BO823" s="10">
        <f t="shared" si="333"/>
        <v>0</v>
      </c>
      <c r="BP823" s="10">
        <f t="shared" si="334"/>
        <v>0</v>
      </c>
      <c r="BR823" s="10">
        <f t="shared" si="335"/>
        <v>0</v>
      </c>
      <c r="BS823" s="10">
        <f>'დამტკ. ბიუჯ.'!H823</f>
        <v>0</v>
      </c>
      <c r="BT823" s="10">
        <f>'დამტკ. საკუთ.'!H823</f>
        <v>0</v>
      </c>
      <c r="BU823" s="10">
        <f>'ცვლილ. ბიუჯ.'!I823</f>
        <v>0</v>
      </c>
      <c r="BV823" s="10">
        <f>'ცვლილ. საკუთ.'!I823</f>
        <v>0</v>
      </c>
      <c r="BW823" s="10">
        <f>'მთავრ. ფონდი'!I823</f>
        <v>0</v>
      </c>
      <c r="BX823" s="10">
        <f>'პრეზ. ფონდი'!I823</f>
        <v>0</v>
      </c>
      <c r="BY823" s="10">
        <f>'დაზუსტ. ნაერთი'!H823</f>
        <v>0</v>
      </c>
      <c r="BZ823" s="10">
        <f>'დაზუსტ. ბიუჯ.'!H823</f>
        <v>0</v>
      </c>
      <c r="CA823" s="10">
        <f>'დაზუსტ. საკუთ.'!H823</f>
        <v>0</v>
      </c>
    </row>
    <row r="824" spans="1:79" x14ac:dyDescent="0.25">
      <c r="A824" t="str">
        <f t="shared" si="300"/>
        <v>b</v>
      </c>
      <c r="B824" s="8"/>
      <c r="C824" s="9" t="s">
        <v>14</v>
      </c>
      <c r="D824" s="10">
        <f t="shared" si="317"/>
        <v>0</v>
      </c>
      <c r="E824" s="10">
        <f t="shared" si="318"/>
        <v>0</v>
      </c>
      <c r="F824" s="10">
        <f t="shared" si="318"/>
        <v>0</v>
      </c>
      <c r="G824" s="10">
        <f t="shared" si="318"/>
        <v>0</v>
      </c>
      <c r="H824" s="10">
        <f t="shared" si="318"/>
        <v>0</v>
      </c>
      <c r="I824" s="10">
        <f t="shared" si="318"/>
        <v>0</v>
      </c>
      <c r="J824" s="10">
        <f t="shared" si="319"/>
        <v>0</v>
      </c>
      <c r="K824" s="10">
        <f t="shared" si="320"/>
        <v>0</v>
      </c>
      <c r="L824" s="10">
        <f t="shared" si="321"/>
        <v>0</v>
      </c>
      <c r="M824" s="10">
        <f t="shared" si="322"/>
        <v>0</v>
      </c>
      <c r="O824" s="10">
        <f t="shared" si="323"/>
        <v>0</v>
      </c>
      <c r="P824" s="10">
        <f>'დამტკ. ბიუჯ.'!E824</f>
        <v>0</v>
      </c>
      <c r="Q824" s="10">
        <f>'დამტკ. საკუთ.'!E824</f>
        <v>0</v>
      </c>
      <c r="R824" s="10">
        <f>'ცვლილ. ბიუჯ.'!F824</f>
        <v>0</v>
      </c>
      <c r="S824" s="10">
        <f>'ცვლილ. საკუთ.'!F824</f>
        <v>0</v>
      </c>
      <c r="T824" s="10">
        <f>'მთავრ. ფონდი'!F824</f>
        <v>0</v>
      </c>
      <c r="U824" s="10">
        <f>'პრეზ. ფონდი'!F824</f>
        <v>0</v>
      </c>
      <c r="V824" s="10">
        <f>'დაზუსტ. ნაერთი'!E824</f>
        <v>0</v>
      </c>
      <c r="W824" s="10">
        <f>'დაზუსტ. ბიუჯ.'!E824</f>
        <v>0</v>
      </c>
      <c r="X824" s="10">
        <f>'დაზუსტ. საკუთ.'!E824</f>
        <v>0</v>
      </c>
      <c r="Z824" s="10">
        <f t="shared" si="324"/>
        <v>0</v>
      </c>
      <c r="AA824" s="10">
        <f>'დამტკ. ბიუჯ.'!F824</f>
        <v>0</v>
      </c>
      <c r="AB824" s="10">
        <f>'დამტკ. საკუთ.'!F824</f>
        <v>0</v>
      </c>
      <c r="AC824" s="10">
        <f>'ცვლილ. ბიუჯ.'!G824</f>
        <v>0</v>
      </c>
      <c r="AD824" s="10">
        <f>'ცვლილ. საკუთ.'!G824</f>
        <v>0</v>
      </c>
      <c r="AE824" s="10">
        <f>'მთავრ. ფონდი'!G824</f>
        <v>0</v>
      </c>
      <c r="AF824" s="10">
        <f>'პრეზ. ფონდი'!G824</f>
        <v>0</v>
      </c>
      <c r="AG824" s="10">
        <f>'დაზუსტ. ნაერთი'!F824</f>
        <v>0</v>
      </c>
      <c r="AH824" s="10">
        <f>'დაზუსტ. ბიუჯ.'!F824</f>
        <v>0</v>
      </c>
      <c r="AI824" s="10">
        <f>'დაზუსტ. საკუთ.'!F824</f>
        <v>0</v>
      </c>
      <c r="AK824" s="10">
        <f t="shared" si="325"/>
        <v>0</v>
      </c>
      <c r="AL824" s="10">
        <f t="shared" si="326"/>
        <v>0</v>
      </c>
      <c r="AM824" s="10">
        <f t="shared" si="326"/>
        <v>0</v>
      </c>
      <c r="AN824" s="10">
        <f t="shared" si="326"/>
        <v>0</v>
      </c>
      <c r="AO824" s="10">
        <f t="shared" si="326"/>
        <v>0</v>
      </c>
      <c r="AP824" s="10">
        <f t="shared" si="326"/>
        <v>0</v>
      </c>
      <c r="AQ824" s="10">
        <f t="shared" si="327"/>
        <v>0</v>
      </c>
      <c r="AR824" s="10">
        <f t="shared" si="328"/>
        <v>0</v>
      </c>
      <c r="AS824" s="10">
        <f t="shared" si="329"/>
        <v>0</v>
      </c>
      <c r="AT824" s="10">
        <f t="shared" si="330"/>
        <v>0</v>
      </c>
      <c r="AV824" s="10">
        <f t="shared" si="331"/>
        <v>0</v>
      </c>
      <c r="AW824" s="10">
        <f>'დამტკ. ბიუჯ.'!G824</f>
        <v>0</v>
      </c>
      <c r="AX824" s="10">
        <f>'დამტკ. საკუთ.'!G824</f>
        <v>0</v>
      </c>
      <c r="AY824" s="10">
        <f>'ცვლილ. ბიუჯ.'!H824</f>
        <v>0</v>
      </c>
      <c r="AZ824" s="10">
        <f>'ცვლილ. საკუთ.'!H824</f>
        <v>0</v>
      </c>
      <c r="BA824" s="10">
        <f>'მთავრ. ფონდი'!H824</f>
        <v>0</v>
      </c>
      <c r="BB824" s="10">
        <f>'პრეზ. ფონდი'!H824</f>
        <v>0</v>
      </c>
      <c r="BC824" s="10">
        <f>'დაზუსტ. ნაერთი'!G824</f>
        <v>0</v>
      </c>
      <c r="BD824" s="10">
        <f>'დაზუსტ. ბიუჯ.'!G824</f>
        <v>0</v>
      </c>
      <c r="BE824" s="10">
        <f>'დაზუსტ. საკუთ.'!G824</f>
        <v>0</v>
      </c>
      <c r="BG824" s="10">
        <f t="shared" si="332"/>
        <v>0</v>
      </c>
      <c r="BH824" s="10">
        <f t="shared" si="332"/>
        <v>0</v>
      </c>
      <c r="BI824" s="10">
        <f t="shared" si="332"/>
        <v>0</v>
      </c>
      <c r="BJ824" s="10">
        <f t="shared" si="332"/>
        <v>0</v>
      </c>
      <c r="BK824" s="10">
        <f t="shared" si="332"/>
        <v>0</v>
      </c>
      <c r="BL824" s="10">
        <f t="shared" si="332"/>
        <v>0</v>
      </c>
      <c r="BM824" s="10">
        <f t="shared" si="332"/>
        <v>0</v>
      </c>
      <c r="BN824" s="10">
        <f t="shared" si="332"/>
        <v>0</v>
      </c>
      <c r="BO824" s="10">
        <f t="shared" si="333"/>
        <v>0</v>
      </c>
      <c r="BP824" s="10">
        <f t="shared" si="334"/>
        <v>0</v>
      </c>
      <c r="BR824" s="10">
        <f t="shared" si="335"/>
        <v>0</v>
      </c>
      <c r="BS824" s="10">
        <f>'დამტკ. ბიუჯ.'!H824</f>
        <v>0</v>
      </c>
      <c r="BT824" s="10">
        <f>'დამტკ. საკუთ.'!H824</f>
        <v>0</v>
      </c>
      <c r="BU824" s="10">
        <f>'ცვლილ. ბიუჯ.'!I824</f>
        <v>0</v>
      </c>
      <c r="BV824" s="10">
        <f>'ცვლილ. საკუთ.'!I824</f>
        <v>0</v>
      </c>
      <c r="BW824" s="10">
        <f>'მთავრ. ფონდი'!I824</f>
        <v>0</v>
      </c>
      <c r="BX824" s="10">
        <f>'პრეზ. ფონდი'!I824</f>
        <v>0</v>
      </c>
      <c r="BY824" s="10">
        <f>'დაზუსტ. ნაერთი'!H824</f>
        <v>0</v>
      </c>
      <c r="BZ824" s="10">
        <f>'დაზუსტ. ბიუჯ.'!H824</f>
        <v>0</v>
      </c>
      <c r="CA824" s="10">
        <f>'დაზუსტ. საკუთ.'!H824</f>
        <v>0</v>
      </c>
    </row>
    <row r="825" spans="1:79" x14ac:dyDescent="0.25">
      <c r="A825" t="str">
        <f t="shared" si="300"/>
        <v>b</v>
      </c>
      <c r="B825" s="8"/>
      <c r="C825" s="9" t="s">
        <v>15</v>
      </c>
      <c r="D825" s="10">
        <f t="shared" si="317"/>
        <v>0</v>
      </c>
      <c r="E825" s="10">
        <f t="shared" si="318"/>
        <v>0</v>
      </c>
      <c r="F825" s="10">
        <f t="shared" si="318"/>
        <v>0</v>
      </c>
      <c r="G825" s="10">
        <f t="shared" si="318"/>
        <v>0</v>
      </c>
      <c r="H825" s="10">
        <f t="shared" si="318"/>
        <v>0</v>
      </c>
      <c r="I825" s="10">
        <f t="shared" si="318"/>
        <v>0</v>
      </c>
      <c r="J825" s="10">
        <f t="shared" si="319"/>
        <v>0</v>
      </c>
      <c r="K825" s="10">
        <f t="shared" si="320"/>
        <v>0</v>
      </c>
      <c r="L825" s="10">
        <f t="shared" si="321"/>
        <v>0</v>
      </c>
      <c r="M825" s="10">
        <f t="shared" si="322"/>
        <v>0</v>
      </c>
      <c r="O825" s="10">
        <f t="shared" si="323"/>
        <v>0</v>
      </c>
      <c r="P825" s="10">
        <f>'დამტკ. ბიუჯ.'!E825</f>
        <v>0</v>
      </c>
      <c r="Q825" s="10">
        <f>'დამტკ. საკუთ.'!E825</f>
        <v>0</v>
      </c>
      <c r="R825" s="10">
        <f>'ცვლილ. ბიუჯ.'!F825</f>
        <v>0</v>
      </c>
      <c r="S825" s="10">
        <f>'ცვლილ. საკუთ.'!F825</f>
        <v>0</v>
      </c>
      <c r="T825" s="10">
        <f>'მთავრ. ფონდი'!F825</f>
        <v>0</v>
      </c>
      <c r="U825" s="10">
        <f>'პრეზ. ფონდი'!F825</f>
        <v>0</v>
      </c>
      <c r="V825" s="10">
        <f>'დაზუსტ. ნაერთი'!E825</f>
        <v>0</v>
      </c>
      <c r="W825" s="10">
        <f>'დაზუსტ. ბიუჯ.'!E825</f>
        <v>0</v>
      </c>
      <c r="X825" s="10">
        <f>'დაზუსტ. საკუთ.'!E825</f>
        <v>0</v>
      </c>
      <c r="Z825" s="10">
        <f t="shared" si="324"/>
        <v>0</v>
      </c>
      <c r="AA825" s="10">
        <f>'დამტკ. ბიუჯ.'!F825</f>
        <v>0</v>
      </c>
      <c r="AB825" s="10">
        <f>'დამტკ. საკუთ.'!F825</f>
        <v>0</v>
      </c>
      <c r="AC825" s="10">
        <f>'ცვლილ. ბიუჯ.'!G825</f>
        <v>0</v>
      </c>
      <c r="AD825" s="10">
        <f>'ცვლილ. საკუთ.'!G825</f>
        <v>0</v>
      </c>
      <c r="AE825" s="10">
        <f>'მთავრ. ფონდი'!G825</f>
        <v>0</v>
      </c>
      <c r="AF825" s="10">
        <f>'პრეზ. ფონდი'!G825</f>
        <v>0</v>
      </c>
      <c r="AG825" s="10">
        <f>'დაზუსტ. ნაერთი'!F825</f>
        <v>0</v>
      </c>
      <c r="AH825" s="10">
        <f>'დაზუსტ. ბიუჯ.'!F825</f>
        <v>0</v>
      </c>
      <c r="AI825" s="10">
        <f>'დაზუსტ. საკუთ.'!F825</f>
        <v>0</v>
      </c>
      <c r="AK825" s="10">
        <f t="shared" si="325"/>
        <v>0</v>
      </c>
      <c r="AL825" s="10">
        <f t="shared" si="326"/>
        <v>0</v>
      </c>
      <c r="AM825" s="10">
        <f t="shared" si="326"/>
        <v>0</v>
      </c>
      <c r="AN825" s="10">
        <f t="shared" si="326"/>
        <v>0</v>
      </c>
      <c r="AO825" s="10">
        <f t="shared" si="326"/>
        <v>0</v>
      </c>
      <c r="AP825" s="10">
        <f t="shared" si="326"/>
        <v>0</v>
      </c>
      <c r="AQ825" s="10">
        <f t="shared" si="327"/>
        <v>0</v>
      </c>
      <c r="AR825" s="10">
        <f t="shared" si="328"/>
        <v>0</v>
      </c>
      <c r="AS825" s="10">
        <f t="shared" si="329"/>
        <v>0</v>
      </c>
      <c r="AT825" s="10">
        <f t="shared" si="330"/>
        <v>0</v>
      </c>
      <c r="AV825" s="10">
        <f t="shared" si="331"/>
        <v>0</v>
      </c>
      <c r="AW825" s="10">
        <f>'დამტკ. ბიუჯ.'!G825</f>
        <v>0</v>
      </c>
      <c r="AX825" s="10">
        <f>'დამტკ. საკუთ.'!G825</f>
        <v>0</v>
      </c>
      <c r="AY825" s="10">
        <f>'ცვლილ. ბიუჯ.'!H825</f>
        <v>0</v>
      </c>
      <c r="AZ825" s="10">
        <f>'ცვლილ. საკუთ.'!H825</f>
        <v>0</v>
      </c>
      <c r="BA825" s="10">
        <f>'მთავრ. ფონდი'!H825</f>
        <v>0</v>
      </c>
      <c r="BB825" s="10">
        <f>'პრეზ. ფონდი'!H825</f>
        <v>0</v>
      </c>
      <c r="BC825" s="10">
        <f>'დაზუსტ. ნაერთი'!G825</f>
        <v>0</v>
      </c>
      <c r="BD825" s="10">
        <f>'დაზუსტ. ბიუჯ.'!G825</f>
        <v>0</v>
      </c>
      <c r="BE825" s="10">
        <f>'დაზუსტ. საკუთ.'!G825</f>
        <v>0</v>
      </c>
      <c r="BG825" s="10">
        <f t="shared" si="332"/>
        <v>0</v>
      </c>
      <c r="BH825" s="10">
        <f t="shared" si="332"/>
        <v>0</v>
      </c>
      <c r="BI825" s="10">
        <f t="shared" si="332"/>
        <v>0</v>
      </c>
      <c r="BJ825" s="10">
        <f t="shared" si="332"/>
        <v>0</v>
      </c>
      <c r="BK825" s="10">
        <f t="shared" si="332"/>
        <v>0</v>
      </c>
      <c r="BL825" s="10">
        <f t="shared" si="332"/>
        <v>0</v>
      </c>
      <c r="BM825" s="10">
        <f t="shared" si="332"/>
        <v>0</v>
      </c>
      <c r="BN825" s="10">
        <f t="shared" si="332"/>
        <v>0</v>
      </c>
      <c r="BO825" s="10">
        <f t="shared" si="333"/>
        <v>0</v>
      </c>
      <c r="BP825" s="10">
        <f t="shared" si="334"/>
        <v>0</v>
      </c>
      <c r="BR825" s="10">
        <f t="shared" si="335"/>
        <v>0</v>
      </c>
      <c r="BS825" s="10">
        <f>'დამტკ. ბიუჯ.'!H825</f>
        <v>0</v>
      </c>
      <c r="BT825" s="10">
        <f>'დამტკ. საკუთ.'!H825</f>
        <v>0</v>
      </c>
      <c r="BU825" s="10">
        <f>'ცვლილ. ბიუჯ.'!I825</f>
        <v>0</v>
      </c>
      <c r="BV825" s="10">
        <f>'ცვლილ. საკუთ.'!I825</f>
        <v>0</v>
      </c>
      <c r="BW825" s="10">
        <f>'მთავრ. ფონდი'!I825</f>
        <v>0</v>
      </c>
      <c r="BX825" s="10">
        <f>'პრეზ. ფონდი'!I825</f>
        <v>0</v>
      </c>
      <c r="BY825" s="10">
        <f>'დაზუსტ. ნაერთი'!H825</f>
        <v>0</v>
      </c>
      <c r="BZ825" s="10">
        <f>'დაზუსტ. ბიუჯ.'!H825</f>
        <v>0</v>
      </c>
      <c r="CA825" s="10">
        <f>'დაზუსტ. საკუთ.'!H825</f>
        <v>0</v>
      </c>
    </row>
    <row r="826" spans="1:79" x14ac:dyDescent="0.25">
      <c r="A826" t="str">
        <f t="shared" si="300"/>
        <v>a</v>
      </c>
      <c r="B826" s="8"/>
      <c r="C826" s="9" t="s">
        <v>16</v>
      </c>
      <c r="D826" s="10">
        <f t="shared" si="317"/>
        <v>13850000</v>
      </c>
      <c r="E826" s="10">
        <f t="shared" si="318"/>
        <v>13850000</v>
      </c>
      <c r="F826" s="10">
        <f t="shared" si="318"/>
        <v>0</v>
      </c>
      <c r="G826" s="10">
        <f t="shared" si="318"/>
        <v>-3360000</v>
      </c>
      <c r="H826" s="10">
        <f t="shared" si="318"/>
        <v>0</v>
      </c>
      <c r="I826" s="10">
        <f t="shared" si="318"/>
        <v>0</v>
      </c>
      <c r="J826" s="10">
        <f t="shared" si="319"/>
        <v>0</v>
      </c>
      <c r="K826" s="10">
        <f t="shared" si="320"/>
        <v>10490000</v>
      </c>
      <c r="L826" s="10">
        <f t="shared" si="321"/>
        <v>10490000</v>
      </c>
      <c r="M826" s="10">
        <f t="shared" si="322"/>
        <v>0</v>
      </c>
      <c r="O826" s="10">
        <f t="shared" si="323"/>
        <v>3562500</v>
      </c>
      <c r="P826" s="10">
        <f>'დამტკ. ბიუჯ.'!E826</f>
        <v>3562500</v>
      </c>
      <c r="Q826" s="10">
        <f>'დამტკ. საკუთ.'!E826</f>
        <v>0</v>
      </c>
      <c r="R826" s="10">
        <f>'ცვლილ. ბიუჯ.'!F826</f>
        <v>-2074000</v>
      </c>
      <c r="S826" s="10">
        <f>'ცვლილ. საკუთ.'!F826</f>
        <v>0</v>
      </c>
      <c r="T826" s="10">
        <f>'მთავრ. ფონდი'!F826</f>
        <v>0</v>
      </c>
      <c r="U826" s="10">
        <f>'პრეზ. ფონდი'!F826</f>
        <v>0</v>
      </c>
      <c r="V826" s="10">
        <f>'დაზუსტ. ნაერთი'!E826</f>
        <v>1488500</v>
      </c>
      <c r="W826" s="10">
        <f>'დაზუსტ. ბიუჯ.'!E826</f>
        <v>1488500</v>
      </c>
      <c r="X826" s="10">
        <f>'დაზუსტ. საკუთ.'!E826</f>
        <v>0</v>
      </c>
      <c r="Z826" s="10">
        <f t="shared" si="324"/>
        <v>3662500</v>
      </c>
      <c r="AA826" s="10">
        <f>'დამტკ. ბიუჯ.'!F826</f>
        <v>3662500</v>
      </c>
      <c r="AB826" s="10">
        <f>'დამტკ. საკუთ.'!F826</f>
        <v>0</v>
      </c>
      <c r="AC826" s="10">
        <f>'ცვლილ. ბიუჯ.'!G826</f>
        <v>0</v>
      </c>
      <c r="AD826" s="10">
        <f>'ცვლილ. საკუთ.'!G826</f>
        <v>0</v>
      </c>
      <c r="AE826" s="10">
        <f>'მთავრ. ფონდი'!G826</f>
        <v>0</v>
      </c>
      <c r="AF826" s="10">
        <f>'პრეზ. ფონდი'!G826</f>
        <v>0</v>
      </c>
      <c r="AG826" s="10">
        <f>'დაზუსტ. ნაერთი'!F826</f>
        <v>3662500</v>
      </c>
      <c r="AH826" s="10">
        <f>'დაზუსტ. ბიუჯ.'!F826</f>
        <v>3662500</v>
      </c>
      <c r="AI826" s="10">
        <f>'დაზუსტ. საკუთ.'!F826</f>
        <v>0</v>
      </c>
      <c r="AK826" s="10">
        <f t="shared" si="325"/>
        <v>7225000</v>
      </c>
      <c r="AL826" s="10">
        <f t="shared" si="326"/>
        <v>7225000</v>
      </c>
      <c r="AM826" s="10">
        <f t="shared" si="326"/>
        <v>0</v>
      </c>
      <c r="AN826" s="10">
        <f t="shared" si="326"/>
        <v>-2074000</v>
      </c>
      <c r="AO826" s="10">
        <f t="shared" si="326"/>
        <v>0</v>
      </c>
      <c r="AP826" s="10">
        <f t="shared" si="326"/>
        <v>0</v>
      </c>
      <c r="AQ826" s="10">
        <f t="shared" si="327"/>
        <v>0</v>
      </c>
      <c r="AR826" s="10">
        <f t="shared" si="328"/>
        <v>5151000</v>
      </c>
      <c r="AS826" s="10">
        <f t="shared" si="329"/>
        <v>5151000</v>
      </c>
      <c r="AT826" s="10">
        <f t="shared" si="330"/>
        <v>0</v>
      </c>
      <c r="AV826" s="10">
        <f t="shared" si="331"/>
        <v>3362500</v>
      </c>
      <c r="AW826" s="10">
        <f>'დამტკ. ბიუჯ.'!G826</f>
        <v>3362500</v>
      </c>
      <c r="AX826" s="10">
        <f>'დამტკ. საკუთ.'!G826</f>
        <v>0</v>
      </c>
      <c r="AY826" s="10">
        <f>'ცვლილ. ბიუჯ.'!H826</f>
        <v>-1700000</v>
      </c>
      <c r="AZ826" s="10">
        <f>'ცვლილ. საკუთ.'!H826</f>
        <v>0</v>
      </c>
      <c r="BA826" s="10">
        <f>'მთავრ. ფონდი'!H826</f>
        <v>0</v>
      </c>
      <c r="BB826" s="10">
        <f>'პრეზ. ფონდი'!H826</f>
        <v>0</v>
      </c>
      <c r="BC826" s="10">
        <f>'დაზუსტ. ნაერთი'!G826</f>
        <v>1662500</v>
      </c>
      <c r="BD826" s="10">
        <f>'დაზუსტ. ბიუჯ.'!G826</f>
        <v>1662500</v>
      </c>
      <c r="BE826" s="10">
        <f>'დაზუსტ. საკუთ.'!G826</f>
        <v>0</v>
      </c>
      <c r="BG826" s="10">
        <f t="shared" si="332"/>
        <v>10587500</v>
      </c>
      <c r="BH826" s="10">
        <f t="shared" si="332"/>
        <v>10587500</v>
      </c>
      <c r="BI826" s="10">
        <f t="shared" si="332"/>
        <v>0</v>
      </c>
      <c r="BJ826" s="10">
        <f t="shared" si="332"/>
        <v>-3774000</v>
      </c>
      <c r="BK826" s="10">
        <f t="shared" si="332"/>
        <v>0</v>
      </c>
      <c r="BL826" s="10">
        <f t="shared" si="332"/>
        <v>0</v>
      </c>
      <c r="BM826" s="10">
        <f t="shared" si="332"/>
        <v>0</v>
      </c>
      <c r="BN826" s="10">
        <f t="shared" si="332"/>
        <v>6813500</v>
      </c>
      <c r="BO826" s="10">
        <f t="shared" si="333"/>
        <v>6813500</v>
      </c>
      <c r="BP826" s="10">
        <f t="shared" si="334"/>
        <v>0</v>
      </c>
      <c r="BR826" s="10">
        <f t="shared" si="335"/>
        <v>3262500</v>
      </c>
      <c r="BS826" s="10">
        <f>'დამტკ. ბიუჯ.'!H826</f>
        <v>3262500</v>
      </c>
      <c r="BT826" s="10">
        <f>'დამტკ. საკუთ.'!H826</f>
        <v>0</v>
      </c>
      <c r="BU826" s="10">
        <f>'ცვლილ. ბიუჯ.'!I826</f>
        <v>414000</v>
      </c>
      <c r="BV826" s="10">
        <f>'ცვლილ. საკუთ.'!I826</f>
        <v>0</v>
      </c>
      <c r="BW826" s="10">
        <f>'მთავრ. ფონდი'!I826</f>
        <v>0</v>
      </c>
      <c r="BX826" s="10">
        <f>'პრეზ. ფონდი'!I826</f>
        <v>0</v>
      </c>
      <c r="BY826" s="10">
        <f>'დაზუსტ. ნაერთი'!H826</f>
        <v>3676500</v>
      </c>
      <c r="BZ826" s="10">
        <f>'დაზუსტ. ბიუჯ.'!H826</f>
        <v>3676500</v>
      </c>
      <c r="CA826" s="10">
        <f>'დაზუსტ. საკუთ.'!H826</f>
        <v>0</v>
      </c>
    </row>
    <row r="827" spans="1:79" x14ac:dyDescent="0.25">
      <c r="A827" t="str">
        <f t="shared" si="300"/>
        <v>b</v>
      </c>
      <c r="B827" s="8"/>
      <c r="C827" s="9" t="s">
        <v>17</v>
      </c>
      <c r="D827" s="10">
        <f t="shared" si="317"/>
        <v>0</v>
      </c>
      <c r="E827" s="10">
        <f t="shared" si="318"/>
        <v>0</v>
      </c>
      <c r="F827" s="10">
        <f t="shared" si="318"/>
        <v>0</v>
      </c>
      <c r="G827" s="10">
        <f t="shared" si="318"/>
        <v>0</v>
      </c>
      <c r="H827" s="10">
        <f t="shared" si="318"/>
        <v>0</v>
      </c>
      <c r="I827" s="10">
        <f t="shared" si="318"/>
        <v>0</v>
      </c>
      <c r="J827" s="10">
        <f t="shared" si="319"/>
        <v>0</v>
      </c>
      <c r="K827" s="10">
        <f t="shared" si="320"/>
        <v>0</v>
      </c>
      <c r="L827" s="10">
        <f t="shared" si="321"/>
        <v>0</v>
      </c>
      <c r="M827" s="10">
        <f t="shared" si="322"/>
        <v>0</v>
      </c>
      <c r="O827" s="10">
        <f t="shared" si="323"/>
        <v>0</v>
      </c>
      <c r="P827" s="10">
        <f>'დამტკ. ბიუჯ.'!E827</f>
        <v>0</v>
      </c>
      <c r="Q827" s="10">
        <f>'დამტკ. საკუთ.'!E827</f>
        <v>0</v>
      </c>
      <c r="R827" s="10">
        <f>'ცვლილ. ბიუჯ.'!F827</f>
        <v>0</v>
      </c>
      <c r="S827" s="10">
        <f>'ცვლილ. საკუთ.'!F827</f>
        <v>0</v>
      </c>
      <c r="T827" s="10">
        <f>'მთავრ. ფონდი'!F827</f>
        <v>0</v>
      </c>
      <c r="U827" s="10">
        <f>'პრეზ. ფონდი'!F827</f>
        <v>0</v>
      </c>
      <c r="V827" s="10">
        <f>'დაზუსტ. ნაერთი'!E827</f>
        <v>0</v>
      </c>
      <c r="W827" s="10">
        <f>'დაზუსტ. ბიუჯ.'!E827</f>
        <v>0</v>
      </c>
      <c r="X827" s="10">
        <f>'დაზუსტ. საკუთ.'!E827</f>
        <v>0</v>
      </c>
      <c r="Z827" s="10">
        <f t="shared" si="324"/>
        <v>0</v>
      </c>
      <c r="AA827" s="10">
        <f>'დამტკ. ბიუჯ.'!F827</f>
        <v>0</v>
      </c>
      <c r="AB827" s="10">
        <f>'დამტკ. საკუთ.'!F827</f>
        <v>0</v>
      </c>
      <c r="AC827" s="10">
        <f>'ცვლილ. ბიუჯ.'!G827</f>
        <v>0</v>
      </c>
      <c r="AD827" s="10">
        <f>'ცვლილ. საკუთ.'!G827</f>
        <v>0</v>
      </c>
      <c r="AE827" s="10">
        <f>'მთავრ. ფონდი'!G827</f>
        <v>0</v>
      </c>
      <c r="AF827" s="10">
        <f>'პრეზ. ფონდი'!G827</f>
        <v>0</v>
      </c>
      <c r="AG827" s="10">
        <f>'დაზუსტ. ნაერთი'!F827</f>
        <v>0</v>
      </c>
      <c r="AH827" s="10">
        <f>'დაზუსტ. ბიუჯ.'!F827</f>
        <v>0</v>
      </c>
      <c r="AI827" s="10">
        <f>'დაზუსტ. საკუთ.'!F827</f>
        <v>0</v>
      </c>
      <c r="AK827" s="10">
        <f t="shared" si="325"/>
        <v>0</v>
      </c>
      <c r="AL827" s="10">
        <f t="shared" si="326"/>
        <v>0</v>
      </c>
      <c r="AM827" s="10">
        <f t="shared" si="326"/>
        <v>0</v>
      </c>
      <c r="AN827" s="10">
        <f t="shared" si="326"/>
        <v>0</v>
      </c>
      <c r="AO827" s="10">
        <f t="shared" si="326"/>
        <v>0</v>
      </c>
      <c r="AP827" s="10">
        <f t="shared" si="326"/>
        <v>0</v>
      </c>
      <c r="AQ827" s="10">
        <f t="shared" si="327"/>
        <v>0</v>
      </c>
      <c r="AR827" s="10">
        <f t="shared" si="328"/>
        <v>0</v>
      </c>
      <c r="AS827" s="10">
        <f t="shared" si="329"/>
        <v>0</v>
      </c>
      <c r="AT827" s="10">
        <f t="shared" si="330"/>
        <v>0</v>
      </c>
      <c r="AV827" s="10">
        <f t="shared" si="331"/>
        <v>0</v>
      </c>
      <c r="AW827" s="10">
        <f>'დამტკ. ბიუჯ.'!G827</f>
        <v>0</v>
      </c>
      <c r="AX827" s="10">
        <f>'დამტკ. საკუთ.'!G827</f>
        <v>0</v>
      </c>
      <c r="AY827" s="10">
        <f>'ცვლილ. ბიუჯ.'!H827</f>
        <v>0</v>
      </c>
      <c r="AZ827" s="10">
        <f>'ცვლილ. საკუთ.'!H827</f>
        <v>0</v>
      </c>
      <c r="BA827" s="10">
        <f>'მთავრ. ფონდი'!H827</f>
        <v>0</v>
      </c>
      <c r="BB827" s="10">
        <f>'პრეზ. ფონდი'!H827</f>
        <v>0</v>
      </c>
      <c r="BC827" s="10">
        <f>'დაზუსტ. ნაერთი'!G827</f>
        <v>0</v>
      </c>
      <c r="BD827" s="10">
        <f>'დაზუსტ. ბიუჯ.'!G827</f>
        <v>0</v>
      </c>
      <c r="BE827" s="10">
        <f>'დაზუსტ. საკუთ.'!G827</f>
        <v>0</v>
      </c>
      <c r="BG827" s="10">
        <f t="shared" si="332"/>
        <v>0</v>
      </c>
      <c r="BH827" s="10">
        <f t="shared" si="332"/>
        <v>0</v>
      </c>
      <c r="BI827" s="10">
        <f t="shared" si="332"/>
        <v>0</v>
      </c>
      <c r="BJ827" s="10">
        <f t="shared" si="332"/>
        <v>0</v>
      </c>
      <c r="BK827" s="10">
        <f t="shared" si="332"/>
        <v>0</v>
      </c>
      <c r="BL827" s="10">
        <f t="shared" si="332"/>
        <v>0</v>
      </c>
      <c r="BM827" s="10">
        <f t="shared" si="332"/>
        <v>0</v>
      </c>
      <c r="BN827" s="10">
        <f t="shared" si="332"/>
        <v>0</v>
      </c>
      <c r="BO827" s="10">
        <f t="shared" si="333"/>
        <v>0</v>
      </c>
      <c r="BP827" s="10">
        <f t="shared" si="334"/>
        <v>0</v>
      </c>
      <c r="BR827" s="10">
        <f t="shared" si="335"/>
        <v>0</v>
      </c>
      <c r="BS827" s="10">
        <f>'დამტკ. ბიუჯ.'!H827</f>
        <v>0</v>
      </c>
      <c r="BT827" s="10">
        <f>'დამტკ. საკუთ.'!H827</f>
        <v>0</v>
      </c>
      <c r="BU827" s="10">
        <f>'ცვლილ. ბიუჯ.'!I827</f>
        <v>0</v>
      </c>
      <c r="BV827" s="10">
        <f>'ცვლილ. საკუთ.'!I827</f>
        <v>0</v>
      </c>
      <c r="BW827" s="10">
        <f>'მთავრ. ფონდი'!I827</f>
        <v>0</v>
      </c>
      <c r="BX827" s="10">
        <f>'პრეზ. ფონდი'!I827</f>
        <v>0</v>
      </c>
      <c r="BY827" s="10">
        <f>'დაზუსტ. ნაერთი'!H827</f>
        <v>0</v>
      </c>
      <c r="BZ827" s="10">
        <f>'დაზუსტ. ბიუჯ.'!H827</f>
        <v>0</v>
      </c>
      <c r="CA827" s="10">
        <f>'დაზუსტ. საკუთ.'!H827</f>
        <v>0</v>
      </c>
    </row>
    <row r="828" spans="1:79" x14ac:dyDescent="0.25">
      <c r="A828" t="str">
        <f t="shared" si="300"/>
        <v>b</v>
      </c>
      <c r="B828" s="5"/>
      <c r="C828" s="6" t="s">
        <v>18</v>
      </c>
      <c r="D828" s="7">
        <f t="shared" si="317"/>
        <v>0</v>
      </c>
      <c r="E828" s="7">
        <f t="shared" si="318"/>
        <v>0</v>
      </c>
      <c r="F828" s="7">
        <f t="shared" si="318"/>
        <v>0</v>
      </c>
      <c r="G828" s="7">
        <f t="shared" si="318"/>
        <v>0</v>
      </c>
      <c r="H828" s="7">
        <f t="shared" si="318"/>
        <v>0</v>
      </c>
      <c r="I828" s="7">
        <f t="shared" si="318"/>
        <v>0</v>
      </c>
      <c r="J828" s="7">
        <f t="shared" si="319"/>
        <v>0</v>
      </c>
      <c r="K828" s="7">
        <f t="shared" si="320"/>
        <v>0</v>
      </c>
      <c r="L828" s="7">
        <f t="shared" si="321"/>
        <v>0</v>
      </c>
      <c r="M828" s="7">
        <f t="shared" si="322"/>
        <v>0</v>
      </c>
      <c r="O828" s="7">
        <f t="shared" si="323"/>
        <v>0</v>
      </c>
      <c r="P828" s="7">
        <f>'დამტკ. ბიუჯ.'!E828</f>
        <v>0</v>
      </c>
      <c r="Q828" s="7">
        <f>'დამტკ. საკუთ.'!E828</f>
        <v>0</v>
      </c>
      <c r="R828" s="7">
        <f>'ცვლილ. ბიუჯ.'!F828</f>
        <v>0</v>
      </c>
      <c r="S828" s="7">
        <f>'ცვლილ. საკუთ.'!F828</f>
        <v>0</v>
      </c>
      <c r="T828" s="7">
        <f>'მთავრ. ფონდი'!F828</f>
        <v>0</v>
      </c>
      <c r="U828" s="7">
        <f>'პრეზ. ფონდი'!F828</f>
        <v>0</v>
      </c>
      <c r="V828" s="7">
        <f>'დაზუსტ. ნაერთი'!E828</f>
        <v>0</v>
      </c>
      <c r="W828" s="7">
        <f>'დაზუსტ. ბიუჯ.'!E828</f>
        <v>0</v>
      </c>
      <c r="X828" s="7">
        <f>'დაზუსტ. საკუთ.'!E828</f>
        <v>0</v>
      </c>
      <c r="Z828" s="7">
        <f t="shared" si="324"/>
        <v>0</v>
      </c>
      <c r="AA828" s="7">
        <f>'დამტკ. ბიუჯ.'!F828</f>
        <v>0</v>
      </c>
      <c r="AB828" s="7">
        <f>'დამტკ. საკუთ.'!F828</f>
        <v>0</v>
      </c>
      <c r="AC828" s="7">
        <f>'ცვლილ. ბიუჯ.'!G828</f>
        <v>0</v>
      </c>
      <c r="AD828" s="7">
        <f>'ცვლილ. საკუთ.'!G828</f>
        <v>0</v>
      </c>
      <c r="AE828" s="7">
        <f>'მთავრ. ფონდი'!G828</f>
        <v>0</v>
      </c>
      <c r="AF828" s="7">
        <f>'პრეზ. ფონდი'!G828</f>
        <v>0</v>
      </c>
      <c r="AG828" s="7">
        <f>'დაზუსტ. ნაერთი'!F828</f>
        <v>0</v>
      </c>
      <c r="AH828" s="7">
        <f>'დაზუსტ. ბიუჯ.'!F828</f>
        <v>0</v>
      </c>
      <c r="AI828" s="7">
        <f>'დაზუსტ. საკუთ.'!F828</f>
        <v>0</v>
      </c>
      <c r="AK828" s="7">
        <f t="shared" si="325"/>
        <v>0</v>
      </c>
      <c r="AL828" s="7">
        <f t="shared" si="326"/>
        <v>0</v>
      </c>
      <c r="AM828" s="7">
        <f t="shared" si="326"/>
        <v>0</v>
      </c>
      <c r="AN828" s="7">
        <f t="shared" si="326"/>
        <v>0</v>
      </c>
      <c r="AO828" s="7">
        <f t="shared" si="326"/>
        <v>0</v>
      </c>
      <c r="AP828" s="7">
        <f t="shared" si="326"/>
        <v>0</v>
      </c>
      <c r="AQ828" s="7">
        <f t="shared" si="327"/>
        <v>0</v>
      </c>
      <c r="AR828" s="7">
        <f t="shared" si="328"/>
        <v>0</v>
      </c>
      <c r="AS828" s="7">
        <f t="shared" si="329"/>
        <v>0</v>
      </c>
      <c r="AT828" s="7">
        <f t="shared" si="330"/>
        <v>0</v>
      </c>
      <c r="AV828" s="7">
        <f t="shared" si="331"/>
        <v>0</v>
      </c>
      <c r="AW828" s="7">
        <f>'დამტკ. ბიუჯ.'!G828</f>
        <v>0</v>
      </c>
      <c r="AX828" s="7">
        <f>'დამტკ. საკუთ.'!G828</f>
        <v>0</v>
      </c>
      <c r="AY828" s="7">
        <f>'ცვლილ. ბიუჯ.'!H828</f>
        <v>0</v>
      </c>
      <c r="AZ828" s="7">
        <f>'ცვლილ. საკუთ.'!H828</f>
        <v>0</v>
      </c>
      <c r="BA828" s="7">
        <f>'მთავრ. ფონდი'!H828</f>
        <v>0</v>
      </c>
      <c r="BB828" s="7">
        <f>'პრეზ. ფონდი'!H828</f>
        <v>0</v>
      </c>
      <c r="BC828" s="7">
        <f>'დაზუსტ. ნაერთი'!G828</f>
        <v>0</v>
      </c>
      <c r="BD828" s="7">
        <f>'დაზუსტ. ბიუჯ.'!G828</f>
        <v>0</v>
      </c>
      <c r="BE828" s="7">
        <f>'დაზუსტ. საკუთ.'!G828</f>
        <v>0</v>
      </c>
      <c r="BG828" s="7">
        <f t="shared" si="332"/>
        <v>0</v>
      </c>
      <c r="BH828" s="7">
        <f t="shared" si="332"/>
        <v>0</v>
      </c>
      <c r="BI828" s="7">
        <f t="shared" si="332"/>
        <v>0</v>
      </c>
      <c r="BJ828" s="7">
        <f t="shared" si="332"/>
        <v>0</v>
      </c>
      <c r="BK828" s="7">
        <f t="shared" si="332"/>
        <v>0</v>
      </c>
      <c r="BL828" s="7">
        <f t="shared" si="332"/>
        <v>0</v>
      </c>
      <c r="BM828" s="7">
        <f t="shared" si="332"/>
        <v>0</v>
      </c>
      <c r="BN828" s="7">
        <f t="shared" si="332"/>
        <v>0</v>
      </c>
      <c r="BO828" s="7">
        <f t="shared" si="333"/>
        <v>0</v>
      </c>
      <c r="BP828" s="7">
        <f t="shared" si="334"/>
        <v>0</v>
      </c>
      <c r="BR828" s="7">
        <f t="shared" si="335"/>
        <v>0</v>
      </c>
      <c r="BS828" s="7">
        <f>'დამტკ. ბიუჯ.'!H828</f>
        <v>0</v>
      </c>
      <c r="BT828" s="7">
        <f>'დამტკ. საკუთ.'!H828</f>
        <v>0</v>
      </c>
      <c r="BU828" s="7">
        <f>'ცვლილ. ბიუჯ.'!I828</f>
        <v>0</v>
      </c>
      <c r="BV828" s="7">
        <f>'ცვლილ. საკუთ.'!I828</f>
        <v>0</v>
      </c>
      <c r="BW828" s="7">
        <f>'მთავრ. ფონდი'!I828</f>
        <v>0</v>
      </c>
      <c r="BX828" s="7">
        <f>'პრეზ. ფონდი'!I828</f>
        <v>0</v>
      </c>
      <c r="BY828" s="7">
        <f>'დაზუსტ. ნაერთი'!H828</f>
        <v>0</v>
      </c>
      <c r="BZ828" s="7">
        <f>'დაზუსტ. ბიუჯ.'!H828</f>
        <v>0</v>
      </c>
      <c r="CA828" s="7">
        <f>'დაზუსტ. საკუთ.'!H828</f>
        <v>0</v>
      </c>
    </row>
    <row r="829" spans="1:79" x14ac:dyDescent="0.25">
      <c r="A829" t="str">
        <f t="shared" si="300"/>
        <v>b</v>
      </c>
      <c r="B829" s="5"/>
      <c r="C829" s="6" t="s">
        <v>19</v>
      </c>
      <c r="D829" s="7">
        <f t="shared" si="317"/>
        <v>0</v>
      </c>
      <c r="E829" s="7">
        <f t="shared" si="318"/>
        <v>0</v>
      </c>
      <c r="F829" s="7">
        <f t="shared" si="318"/>
        <v>0</v>
      </c>
      <c r="G829" s="7">
        <f t="shared" si="318"/>
        <v>0</v>
      </c>
      <c r="H829" s="7">
        <f t="shared" si="318"/>
        <v>0</v>
      </c>
      <c r="I829" s="7">
        <f t="shared" si="318"/>
        <v>0</v>
      </c>
      <c r="J829" s="7">
        <f t="shared" si="319"/>
        <v>0</v>
      </c>
      <c r="K829" s="7">
        <f t="shared" si="320"/>
        <v>0</v>
      </c>
      <c r="L829" s="7">
        <f t="shared" si="321"/>
        <v>0</v>
      </c>
      <c r="M829" s="7">
        <f t="shared" si="322"/>
        <v>0</v>
      </c>
      <c r="O829" s="7">
        <f t="shared" si="323"/>
        <v>0</v>
      </c>
      <c r="P829" s="7">
        <f>'დამტკ. ბიუჯ.'!E829</f>
        <v>0</v>
      </c>
      <c r="Q829" s="7">
        <f>'დამტკ. საკუთ.'!E829</f>
        <v>0</v>
      </c>
      <c r="R829" s="7">
        <f>'ცვლილ. ბიუჯ.'!F829</f>
        <v>0</v>
      </c>
      <c r="S829" s="7">
        <f>'ცვლილ. საკუთ.'!F829</f>
        <v>0</v>
      </c>
      <c r="T829" s="7">
        <f>'მთავრ. ფონდი'!F829</f>
        <v>0</v>
      </c>
      <c r="U829" s="7">
        <f>'პრეზ. ფონდი'!F829</f>
        <v>0</v>
      </c>
      <c r="V829" s="7">
        <f>'დაზუსტ. ნაერთი'!E829</f>
        <v>0</v>
      </c>
      <c r="W829" s="7">
        <f>'დაზუსტ. ბიუჯ.'!E829</f>
        <v>0</v>
      </c>
      <c r="X829" s="7">
        <f>'დაზუსტ. საკუთ.'!E829</f>
        <v>0</v>
      </c>
      <c r="Z829" s="7">
        <f t="shared" si="324"/>
        <v>0</v>
      </c>
      <c r="AA829" s="7">
        <f>'დამტკ. ბიუჯ.'!F829</f>
        <v>0</v>
      </c>
      <c r="AB829" s="7">
        <f>'დამტკ. საკუთ.'!F829</f>
        <v>0</v>
      </c>
      <c r="AC829" s="7">
        <f>'ცვლილ. ბიუჯ.'!G829</f>
        <v>0</v>
      </c>
      <c r="AD829" s="7">
        <f>'ცვლილ. საკუთ.'!G829</f>
        <v>0</v>
      </c>
      <c r="AE829" s="7">
        <f>'მთავრ. ფონდი'!G829</f>
        <v>0</v>
      </c>
      <c r="AF829" s="7">
        <f>'პრეზ. ფონდი'!G829</f>
        <v>0</v>
      </c>
      <c r="AG829" s="7">
        <f>'დაზუსტ. ნაერთი'!F829</f>
        <v>0</v>
      </c>
      <c r="AH829" s="7">
        <f>'დაზუსტ. ბიუჯ.'!F829</f>
        <v>0</v>
      </c>
      <c r="AI829" s="7">
        <f>'დაზუსტ. საკუთ.'!F829</f>
        <v>0</v>
      </c>
      <c r="AK829" s="7">
        <f t="shared" si="325"/>
        <v>0</v>
      </c>
      <c r="AL829" s="7">
        <f t="shared" si="326"/>
        <v>0</v>
      </c>
      <c r="AM829" s="7">
        <f t="shared" si="326"/>
        <v>0</v>
      </c>
      <c r="AN829" s="7">
        <f t="shared" si="326"/>
        <v>0</v>
      </c>
      <c r="AO829" s="7">
        <f t="shared" si="326"/>
        <v>0</v>
      </c>
      <c r="AP829" s="7">
        <f t="shared" si="326"/>
        <v>0</v>
      </c>
      <c r="AQ829" s="7">
        <f t="shared" si="327"/>
        <v>0</v>
      </c>
      <c r="AR829" s="7">
        <f t="shared" si="328"/>
        <v>0</v>
      </c>
      <c r="AS829" s="7">
        <f t="shared" si="329"/>
        <v>0</v>
      </c>
      <c r="AT829" s="7">
        <f t="shared" si="330"/>
        <v>0</v>
      </c>
      <c r="AV829" s="7">
        <f t="shared" si="331"/>
        <v>0</v>
      </c>
      <c r="AW829" s="7">
        <f>'დამტკ. ბიუჯ.'!G829</f>
        <v>0</v>
      </c>
      <c r="AX829" s="7">
        <f>'დამტკ. საკუთ.'!G829</f>
        <v>0</v>
      </c>
      <c r="AY829" s="7">
        <f>'ცვლილ. ბიუჯ.'!H829</f>
        <v>0</v>
      </c>
      <c r="AZ829" s="7">
        <f>'ცვლილ. საკუთ.'!H829</f>
        <v>0</v>
      </c>
      <c r="BA829" s="7">
        <f>'მთავრ. ფონდი'!H829</f>
        <v>0</v>
      </c>
      <c r="BB829" s="7">
        <f>'პრეზ. ფონდი'!H829</f>
        <v>0</v>
      </c>
      <c r="BC829" s="7">
        <f>'დაზუსტ. ნაერთი'!G829</f>
        <v>0</v>
      </c>
      <c r="BD829" s="7">
        <f>'დაზუსტ. ბიუჯ.'!G829</f>
        <v>0</v>
      </c>
      <c r="BE829" s="7">
        <f>'დაზუსტ. საკუთ.'!G829</f>
        <v>0</v>
      </c>
      <c r="BG829" s="7">
        <f t="shared" si="332"/>
        <v>0</v>
      </c>
      <c r="BH829" s="7">
        <f t="shared" si="332"/>
        <v>0</v>
      </c>
      <c r="BI829" s="7">
        <f t="shared" si="332"/>
        <v>0</v>
      </c>
      <c r="BJ829" s="7">
        <f t="shared" si="332"/>
        <v>0</v>
      </c>
      <c r="BK829" s="7">
        <f t="shared" si="332"/>
        <v>0</v>
      </c>
      <c r="BL829" s="7">
        <f t="shared" si="332"/>
        <v>0</v>
      </c>
      <c r="BM829" s="7">
        <f t="shared" si="332"/>
        <v>0</v>
      </c>
      <c r="BN829" s="7">
        <f t="shared" si="332"/>
        <v>0</v>
      </c>
      <c r="BO829" s="7">
        <f t="shared" si="333"/>
        <v>0</v>
      </c>
      <c r="BP829" s="7">
        <f t="shared" si="334"/>
        <v>0</v>
      </c>
      <c r="BR829" s="7">
        <f t="shared" si="335"/>
        <v>0</v>
      </c>
      <c r="BS829" s="7">
        <f>'დამტკ. ბიუჯ.'!H829</f>
        <v>0</v>
      </c>
      <c r="BT829" s="7">
        <f>'დამტკ. საკუთ.'!H829</f>
        <v>0</v>
      </c>
      <c r="BU829" s="7">
        <f>'ცვლილ. ბიუჯ.'!I829</f>
        <v>0</v>
      </c>
      <c r="BV829" s="7">
        <f>'ცვლილ. საკუთ.'!I829</f>
        <v>0</v>
      </c>
      <c r="BW829" s="7">
        <f>'მთავრ. ფონდი'!I829</f>
        <v>0</v>
      </c>
      <c r="BX829" s="7">
        <f>'პრეზ. ფონდი'!I829</f>
        <v>0</v>
      </c>
      <c r="BY829" s="7">
        <f>'დაზუსტ. ნაერთი'!H829</f>
        <v>0</v>
      </c>
      <c r="BZ829" s="7">
        <f>'დაზუსტ. ბიუჯ.'!H829</f>
        <v>0</v>
      </c>
      <c r="CA829" s="7">
        <f>'დაზუსტ. საკუთ.'!H829</f>
        <v>0</v>
      </c>
    </row>
    <row r="830" spans="1:79" ht="15.75" thickBot="1" x14ac:dyDescent="0.3">
      <c r="A830" t="str">
        <f t="shared" si="300"/>
        <v>b</v>
      </c>
      <c r="B830" s="11"/>
      <c r="C830" s="12" t="s">
        <v>20</v>
      </c>
      <c r="D830" s="13">
        <f t="shared" si="317"/>
        <v>0</v>
      </c>
      <c r="E830" s="13">
        <f t="shared" si="318"/>
        <v>0</v>
      </c>
      <c r="F830" s="13">
        <f t="shared" si="318"/>
        <v>0</v>
      </c>
      <c r="G830" s="13">
        <f t="shared" si="318"/>
        <v>0</v>
      </c>
      <c r="H830" s="13">
        <f t="shared" si="318"/>
        <v>0</v>
      </c>
      <c r="I830" s="13">
        <f t="shared" si="318"/>
        <v>0</v>
      </c>
      <c r="J830" s="13">
        <f t="shared" si="319"/>
        <v>0</v>
      </c>
      <c r="K830" s="13">
        <f t="shared" si="320"/>
        <v>0</v>
      </c>
      <c r="L830" s="13">
        <f t="shared" si="321"/>
        <v>0</v>
      </c>
      <c r="M830" s="13">
        <f t="shared" si="322"/>
        <v>0</v>
      </c>
      <c r="O830" s="13">
        <f t="shared" si="323"/>
        <v>0</v>
      </c>
      <c r="P830" s="13">
        <f>'დამტკ. ბიუჯ.'!E830</f>
        <v>0</v>
      </c>
      <c r="Q830" s="13">
        <f>'დამტკ. საკუთ.'!E830</f>
        <v>0</v>
      </c>
      <c r="R830" s="13">
        <f>'ცვლილ. ბიუჯ.'!F830</f>
        <v>0</v>
      </c>
      <c r="S830" s="13">
        <f>'ცვლილ. საკუთ.'!F830</f>
        <v>0</v>
      </c>
      <c r="T830" s="13">
        <f>'მთავრ. ფონდი'!F830</f>
        <v>0</v>
      </c>
      <c r="U830" s="13">
        <f>'პრეზ. ფონდი'!F830</f>
        <v>0</v>
      </c>
      <c r="V830" s="13">
        <f>'დაზუსტ. ნაერთი'!E830</f>
        <v>0</v>
      </c>
      <c r="W830" s="13">
        <f>'დაზუსტ. ბიუჯ.'!E830</f>
        <v>0</v>
      </c>
      <c r="X830" s="13">
        <f>'დაზუსტ. საკუთ.'!E830</f>
        <v>0</v>
      </c>
      <c r="Z830" s="13">
        <f t="shared" si="324"/>
        <v>0</v>
      </c>
      <c r="AA830" s="13">
        <f>'დამტკ. ბიუჯ.'!F830</f>
        <v>0</v>
      </c>
      <c r="AB830" s="13">
        <f>'დამტკ. საკუთ.'!F830</f>
        <v>0</v>
      </c>
      <c r="AC830" s="13">
        <f>'ცვლილ. ბიუჯ.'!G830</f>
        <v>0</v>
      </c>
      <c r="AD830" s="13">
        <f>'ცვლილ. საკუთ.'!G830</f>
        <v>0</v>
      </c>
      <c r="AE830" s="13">
        <f>'მთავრ. ფონდი'!G830</f>
        <v>0</v>
      </c>
      <c r="AF830" s="13">
        <f>'პრეზ. ფონდი'!G830</f>
        <v>0</v>
      </c>
      <c r="AG830" s="13">
        <f>'დაზუსტ. ნაერთი'!F830</f>
        <v>0</v>
      </c>
      <c r="AH830" s="13">
        <f>'დაზუსტ. ბიუჯ.'!F830</f>
        <v>0</v>
      </c>
      <c r="AI830" s="13">
        <f>'დაზუსტ. საკუთ.'!F830</f>
        <v>0</v>
      </c>
      <c r="AK830" s="13">
        <f t="shared" si="325"/>
        <v>0</v>
      </c>
      <c r="AL830" s="13">
        <f t="shared" si="326"/>
        <v>0</v>
      </c>
      <c r="AM830" s="13">
        <f t="shared" si="326"/>
        <v>0</v>
      </c>
      <c r="AN830" s="13">
        <f t="shared" si="326"/>
        <v>0</v>
      </c>
      <c r="AO830" s="13">
        <f t="shared" si="326"/>
        <v>0</v>
      </c>
      <c r="AP830" s="13">
        <f t="shared" si="326"/>
        <v>0</v>
      </c>
      <c r="AQ830" s="13">
        <f t="shared" si="327"/>
        <v>0</v>
      </c>
      <c r="AR830" s="13">
        <f t="shared" si="328"/>
        <v>0</v>
      </c>
      <c r="AS830" s="13">
        <f t="shared" si="329"/>
        <v>0</v>
      </c>
      <c r="AT830" s="13">
        <f t="shared" si="330"/>
        <v>0</v>
      </c>
      <c r="AV830" s="13">
        <f t="shared" si="331"/>
        <v>0</v>
      </c>
      <c r="AW830" s="13">
        <f>'დამტკ. ბიუჯ.'!G830</f>
        <v>0</v>
      </c>
      <c r="AX830" s="13">
        <f>'დამტკ. საკუთ.'!G830</f>
        <v>0</v>
      </c>
      <c r="AY830" s="13">
        <f>'ცვლილ. ბიუჯ.'!H830</f>
        <v>0</v>
      </c>
      <c r="AZ830" s="13">
        <f>'ცვლილ. საკუთ.'!H830</f>
        <v>0</v>
      </c>
      <c r="BA830" s="13">
        <f>'მთავრ. ფონდი'!H830</f>
        <v>0</v>
      </c>
      <c r="BB830" s="13">
        <f>'პრეზ. ფონდი'!H830</f>
        <v>0</v>
      </c>
      <c r="BC830" s="13">
        <f>'დაზუსტ. ნაერთი'!G830</f>
        <v>0</v>
      </c>
      <c r="BD830" s="13">
        <f>'დაზუსტ. ბიუჯ.'!G830</f>
        <v>0</v>
      </c>
      <c r="BE830" s="13">
        <f>'დაზუსტ. საკუთ.'!G830</f>
        <v>0</v>
      </c>
      <c r="BG830" s="13">
        <f t="shared" si="332"/>
        <v>0</v>
      </c>
      <c r="BH830" s="13">
        <f t="shared" si="332"/>
        <v>0</v>
      </c>
      <c r="BI830" s="13">
        <f t="shared" si="332"/>
        <v>0</v>
      </c>
      <c r="BJ830" s="13">
        <f t="shared" si="332"/>
        <v>0</v>
      </c>
      <c r="BK830" s="13">
        <f t="shared" si="332"/>
        <v>0</v>
      </c>
      <c r="BL830" s="13">
        <f t="shared" si="332"/>
        <v>0</v>
      </c>
      <c r="BM830" s="13">
        <f t="shared" si="332"/>
        <v>0</v>
      </c>
      <c r="BN830" s="13">
        <f t="shared" si="332"/>
        <v>0</v>
      </c>
      <c r="BO830" s="13">
        <f t="shared" si="333"/>
        <v>0</v>
      </c>
      <c r="BP830" s="13">
        <f t="shared" si="334"/>
        <v>0</v>
      </c>
      <c r="BR830" s="13">
        <f t="shared" si="335"/>
        <v>0</v>
      </c>
      <c r="BS830" s="13">
        <f>'დამტკ. ბიუჯ.'!H830</f>
        <v>0</v>
      </c>
      <c r="BT830" s="13">
        <f>'დამტკ. საკუთ.'!H830</f>
        <v>0</v>
      </c>
      <c r="BU830" s="13">
        <f>'ცვლილ. ბიუჯ.'!I830</f>
        <v>0</v>
      </c>
      <c r="BV830" s="13">
        <f>'ცვლილ. საკუთ.'!I830</f>
        <v>0</v>
      </c>
      <c r="BW830" s="13">
        <f>'მთავრ. ფონდი'!I830</f>
        <v>0</v>
      </c>
      <c r="BX830" s="13">
        <f>'პრეზ. ფონდი'!I830</f>
        <v>0</v>
      </c>
      <c r="BY830" s="13">
        <f>'დაზუსტ. ნაერთი'!H830</f>
        <v>0</v>
      </c>
      <c r="BZ830" s="13">
        <f>'დაზუსტ. ბიუჯ.'!H830</f>
        <v>0</v>
      </c>
      <c r="CA830" s="13">
        <f>'დაზუსტ. საკუთ.'!H830</f>
        <v>0</v>
      </c>
    </row>
    <row r="831" spans="1:79" ht="16.5" thickTop="1" thickBot="1" x14ac:dyDescent="0.3">
      <c r="A831" t="str">
        <f t="shared" si="300"/>
        <v>a</v>
      </c>
      <c r="B831" s="16" t="s">
        <v>236</v>
      </c>
      <c r="C831" s="4" t="s">
        <v>141</v>
      </c>
      <c r="D831" s="4">
        <f t="shared" si="301"/>
        <v>14450000</v>
      </c>
      <c r="E831" s="4">
        <f t="shared" si="302"/>
        <v>14450000</v>
      </c>
      <c r="F831" s="4">
        <f t="shared" si="303"/>
        <v>0</v>
      </c>
      <c r="G831" s="4">
        <f t="shared" si="303"/>
        <v>-3360000</v>
      </c>
      <c r="H831" s="4">
        <f t="shared" si="303"/>
        <v>0</v>
      </c>
      <c r="I831" s="4">
        <f t="shared" si="303"/>
        <v>0</v>
      </c>
      <c r="J831" s="4">
        <f t="shared" si="304"/>
        <v>0</v>
      </c>
      <c r="K831" s="4">
        <f t="shared" si="304"/>
        <v>11090000</v>
      </c>
      <c r="L831" s="4">
        <f t="shared" si="304"/>
        <v>11090000</v>
      </c>
      <c r="M831" s="4">
        <f t="shared" si="304"/>
        <v>0</v>
      </c>
      <c r="O831" s="4">
        <f t="shared" si="305"/>
        <v>3712500</v>
      </c>
      <c r="P831" s="4">
        <f>'დამტკ. ბიუჯ.'!E831</f>
        <v>3712500</v>
      </c>
      <c r="Q831" s="4">
        <f>'დამტკ. საკუთ.'!E831</f>
        <v>0</v>
      </c>
      <c r="R831" s="4">
        <f>'ცვლილ. ბიუჯ.'!F831</f>
        <v>-2124000</v>
      </c>
      <c r="S831" s="4">
        <f>'ცვლილ. საკუთ.'!F831</f>
        <v>0</v>
      </c>
      <c r="T831" s="4">
        <f>'მთავრ. ფონდი'!F831</f>
        <v>0</v>
      </c>
      <c r="U831" s="4">
        <f>'პრეზ. ფონდი'!F831</f>
        <v>0</v>
      </c>
      <c r="V831" s="4">
        <f>'დაზუსტ. ნაერთი'!E831</f>
        <v>1588500</v>
      </c>
      <c r="W831" s="4">
        <f>'დაზუსტ. ბიუჯ.'!E831</f>
        <v>1588500</v>
      </c>
      <c r="X831" s="4">
        <f>'დაზუსტ. საკუთ.'!E831</f>
        <v>0</v>
      </c>
      <c r="Z831" s="4">
        <f t="shared" si="306"/>
        <v>3812500</v>
      </c>
      <c r="AA831" s="4">
        <f>'დამტკ. ბიუჯ.'!F831</f>
        <v>3812500</v>
      </c>
      <c r="AB831" s="4">
        <f>'დამტკ. საკუთ.'!F831</f>
        <v>0</v>
      </c>
      <c r="AC831" s="4">
        <f>'ცვლილ. ბიუჯ.'!G831</f>
        <v>0</v>
      </c>
      <c r="AD831" s="4">
        <f>'ცვლილ. საკუთ.'!G831</f>
        <v>0</v>
      </c>
      <c r="AE831" s="4">
        <f>'მთავრ. ფონდი'!G831</f>
        <v>0</v>
      </c>
      <c r="AF831" s="4">
        <f>'პრეზ. ფონდი'!G831</f>
        <v>0</v>
      </c>
      <c r="AG831" s="4">
        <f>'დაზუსტ. ნაერთი'!F831</f>
        <v>3812500</v>
      </c>
      <c r="AH831" s="4">
        <f>'დაზუსტ. ბიუჯ.'!F831</f>
        <v>3812500</v>
      </c>
      <c r="AI831" s="4">
        <f>'დაზუსტ. საკუთ.'!F831</f>
        <v>0</v>
      </c>
      <c r="AK831" s="4">
        <f t="shared" si="307"/>
        <v>7525000</v>
      </c>
      <c r="AL831" s="4">
        <f t="shared" si="308"/>
        <v>7525000</v>
      </c>
      <c r="AM831" s="4">
        <f t="shared" si="309"/>
        <v>0</v>
      </c>
      <c r="AN831" s="4">
        <f t="shared" si="309"/>
        <v>-2124000</v>
      </c>
      <c r="AO831" s="4">
        <f t="shared" si="309"/>
        <v>0</v>
      </c>
      <c r="AP831" s="4">
        <f t="shared" si="309"/>
        <v>0</v>
      </c>
      <c r="AQ831" s="4">
        <f t="shared" si="310"/>
        <v>0</v>
      </c>
      <c r="AR831" s="4">
        <f t="shared" si="310"/>
        <v>5401000</v>
      </c>
      <c r="AS831" s="4">
        <f t="shared" si="310"/>
        <v>5401000</v>
      </c>
      <c r="AT831" s="4">
        <f t="shared" si="310"/>
        <v>0</v>
      </c>
      <c r="AV831" s="4">
        <f t="shared" si="311"/>
        <v>3512500</v>
      </c>
      <c r="AW831" s="4">
        <f>'დამტკ. ბიუჯ.'!G831</f>
        <v>3512500</v>
      </c>
      <c r="AX831" s="4">
        <f>'დამტკ. საკუთ.'!G831</f>
        <v>0</v>
      </c>
      <c r="AY831" s="4">
        <f>'ცვლილ. ბიუჯ.'!H831</f>
        <v>-1700000</v>
      </c>
      <c r="AZ831" s="4">
        <f>'ცვლილ. საკუთ.'!H831</f>
        <v>0</v>
      </c>
      <c r="BA831" s="4">
        <f>'მთავრ. ფონდი'!H831</f>
        <v>0</v>
      </c>
      <c r="BB831" s="4">
        <f>'პრეზ. ფონდი'!H831</f>
        <v>0</v>
      </c>
      <c r="BC831" s="4">
        <f>'დაზუსტ. ნაერთი'!G831</f>
        <v>1812500</v>
      </c>
      <c r="BD831" s="4">
        <f>'დაზუსტ. ბიუჯ.'!G831</f>
        <v>1812500</v>
      </c>
      <c r="BE831" s="4">
        <f>'დაზუსტ. საკუთ.'!G831</f>
        <v>0</v>
      </c>
      <c r="BG831" s="4">
        <f t="shared" si="312"/>
        <v>11037500</v>
      </c>
      <c r="BH831" s="4">
        <f t="shared" si="312"/>
        <v>11037500</v>
      </c>
      <c r="BI831" s="4">
        <f t="shared" si="312"/>
        <v>0</v>
      </c>
      <c r="BJ831" s="4">
        <f t="shared" si="312"/>
        <v>-3824000</v>
      </c>
      <c r="BK831" s="4">
        <f t="shared" si="313"/>
        <v>0</v>
      </c>
      <c r="BL831" s="4">
        <f t="shared" si="313"/>
        <v>0</v>
      </c>
      <c r="BM831" s="4">
        <f t="shared" si="313"/>
        <v>0</v>
      </c>
      <c r="BN831" s="4">
        <f t="shared" si="313"/>
        <v>7213500</v>
      </c>
      <c r="BO831" s="4">
        <f t="shared" si="316"/>
        <v>7213500</v>
      </c>
      <c r="BP831" s="4">
        <f t="shared" si="315"/>
        <v>0</v>
      </c>
      <c r="BR831" s="4">
        <f t="shared" si="314"/>
        <v>3412500</v>
      </c>
      <c r="BS831" s="4">
        <f>'დამტკ. ბიუჯ.'!H831</f>
        <v>3412500</v>
      </c>
      <c r="BT831" s="4">
        <f>'დამტკ. საკუთ.'!H831</f>
        <v>0</v>
      </c>
      <c r="BU831" s="4">
        <f>'ცვლილ. ბიუჯ.'!I831</f>
        <v>464000</v>
      </c>
      <c r="BV831" s="4">
        <f>'ცვლილ. საკუთ.'!I831</f>
        <v>0</v>
      </c>
      <c r="BW831" s="4">
        <f>'მთავრ. ფონდი'!I831</f>
        <v>0</v>
      </c>
      <c r="BX831" s="4">
        <f>'პრეზ. ფონდი'!I831</f>
        <v>0</v>
      </c>
      <c r="BY831" s="4">
        <f>'დაზუსტ. ნაერთი'!H831</f>
        <v>3876500</v>
      </c>
      <c r="BZ831" s="4">
        <f>'დაზუსტ. ბიუჯ.'!H831</f>
        <v>3876500</v>
      </c>
      <c r="CA831" s="4">
        <f>'დაზუსტ. საკუთ.'!H831</f>
        <v>0</v>
      </c>
    </row>
    <row r="832" spans="1:79" ht="15.75" thickTop="1" x14ac:dyDescent="0.25">
      <c r="A832" t="str">
        <f t="shared" si="300"/>
        <v>a</v>
      </c>
      <c r="B832" s="5"/>
      <c r="C832" s="6" t="s">
        <v>10</v>
      </c>
      <c r="D832" s="7">
        <f t="shared" si="301"/>
        <v>14450000</v>
      </c>
      <c r="E832" s="7">
        <f t="shared" si="302"/>
        <v>14450000</v>
      </c>
      <c r="F832" s="7">
        <f t="shared" si="303"/>
        <v>0</v>
      </c>
      <c r="G832" s="7">
        <f t="shared" si="303"/>
        <v>-3360000</v>
      </c>
      <c r="H832" s="7">
        <f t="shared" si="303"/>
        <v>0</v>
      </c>
      <c r="I832" s="7">
        <f t="shared" si="303"/>
        <v>0</v>
      </c>
      <c r="J832" s="7">
        <f t="shared" si="304"/>
        <v>0</v>
      </c>
      <c r="K832" s="7">
        <f t="shared" si="304"/>
        <v>11090000</v>
      </c>
      <c r="L832" s="7">
        <f t="shared" si="304"/>
        <v>11090000</v>
      </c>
      <c r="M832" s="7">
        <f t="shared" si="304"/>
        <v>0</v>
      </c>
      <c r="O832" s="7">
        <f t="shared" si="305"/>
        <v>3712500</v>
      </c>
      <c r="P832" s="7">
        <f>'დამტკ. ბიუჯ.'!E832</f>
        <v>3712500</v>
      </c>
      <c r="Q832" s="7">
        <f>'დამტკ. საკუთ.'!E832</f>
        <v>0</v>
      </c>
      <c r="R832" s="7">
        <f>'ცვლილ. ბიუჯ.'!F832</f>
        <v>-2124000</v>
      </c>
      <c r="S832" s="7">
        <f>'ცვლილ. საკუთ.'!F832</f>
        <v>0</v>
      </c>
      <c r="T832" s="7">
        <f>'მთავრ. ფონდი'!F832</f>
        <v>0</v>
      </c>
      <c r="U832" s="7">
        <f>'პრეზ. ფონდი'!F832</f>
        <v>0</v>
      </c>
      <c r="V832" s="7">
        <f>'დაზუსტ. ნაერთი'!E832</f>
        <v>1588500</v>
      </c>
      <c r="W832" s="7">
        <f>'დაზუსტ. ბიუჯ.'!E832</f>
        <v>1588500</v>
      </c>
      <c r="X832" s="7">
        <f>'დაზუსტ. საკუთ.'!E832</f>
        <v>0</v>
      </c>
      <c r="Z832" s="7">
        <f t="shared" si="306"/>
        <v>3812500</v>
      </c>
      <c r="AA832" s="7">
        <f>'დამტკ. ბიუჯ.'!F832</f>
        <v>3812500</v>
      </c>
      <c r="AB832" s="7">
        <f>'დამტკ. საკუთ.'!F832</f>
        <v>0</v>
      </c>
      <c r="AC832" s="7">
        <f>'ცვლილ. ბიუჯ.'!G832</f>
        <v>0</v>
      </c>
      <c r="AD832" s="7">
        <f>'ცვლილ. საკუთ.'!G832</f>
        <v>0</v>
      </c>
      <c r="AE832" s="7">
        <f>'მთავრ. ფონდი'!G832</f>
        <v>0</v>
      </c>
      <c r="AF832" s="7">
        <f>'პრეზ. ფონდი'!G832</f>
        <v>0</v>
      </c>
      <c r="AG832" s="7">
        <f>'დაზუსტ. ნაერთი'!F832</f>
        <v>3812500</v>
      </c>
      <c r="AH832" s="7">
        <f>'დაზუსტ. ბიუჯ.'!F832</f>
        <v>3812500</v>
      </c>
      <c r="AI832" s="7">
        <f>'დაზუსტ. საკუთ.'!F832</f>
        <v>0</v>
      </c>
      <c r="AK832" s="7">
        <f t="shared" si="307"/>
        <v>7525000</v>
      </c>
      <c r="AL832" s="7">
        <f t="shared" si="308"/>
        <v>7525000</v>
      </c>
      <c r="AM832" s="7">
        <f t="shared" si="309"/>
        <v>0</v>
      </c>
      <c r="AN832" s="7">
        <f t="shared" si="309"/>
        <v>-2124000</v>
      </c>
      <c r="AO832" s="7">
        <f t="shared" si="309"/>
        <v>0</v>
      </c>
      <c r="AP832" s="7">
        <f t="shared" si="309"/>
        <v>0</v>
      </c>
      <c r="AQ832" s="7">
        <f t="shared" si="310"/>
        <v>0</v>
      </c>
      <c r="AR832" s="7">
        <f t="shared" si="310"/>
        <v>5401000</v>
      </c>
      <c r="AS832" s="7">
        <f t="shared" si="310"/>
        <v>5401000</v>
      </c>
      <c r="AT832" s="7">
        <f t="shared" si="310"/>
        <v>0</v>
      </c>
      <c r="AV832" s="7">
        <f t="shared" si="311"/>
        <v>3512500</v>
      </c>
      <c r="AW832" s="7">
        <f>'დამტკ. ბიუჯ.'!G832</f>
        <v>3512500</v>
      </c>
      <c r="AX832" s="7">
        <f>'დამტკ. საკუთ.'!G832</f>
        <v>0</v>
      </c>
      <c r="AY832" s="7">
        <f>'ცვლილ. ბიუჯ.'!H832</f>
        <v>-1700000</v>
      </c>
      <c r="AZ832" s="7">
        <f>'ცვლილ. საკუთ.'!H832</f>
        <v>0</v>
      </c>
      <c r="BA832" s="7">
        <f>'მთავრ. ფონდი'!H832</f>
        <v>0</v>
      </c>
      <c r="BB832" s="7">
        <f>'პრეზ. ფონდი'!H832</f>
        <v>0</v>
      </c>
      <c r="BC832" s="7">
        <f>'დაზუსტ. ნაერთი'!G832</f>
        <v>1812500</v>
      </c>
      <c r="BD832" s="7">
        <f>'დაზუსტ. ბიუჯ.'!G832</f>
        <v>1812500</v>
      </c>
      <c r="BE832" s="7">
        <f>'დაზუსტ. საკუთ.'!G832</f>
        <v>0</v>
      </c>
      <c r="BG832" s="7">
        <f t="shared" si="312"/>
        <v>11037500</v>
      </c>
      <c r="BH832" s="7">
        <f t="shared" si="312"/>
        <v>11037500</v>
      </c>
      <c r="BI832" s="7">
        <f t="shared" si="312"/>
        <v>0</v>
      </c>
      <c r="BJ832" s="7">
        <f t="shared" si="312"/>
        <v>-3824000</v>
      </c>
      <c r="BK832" s="7">
        <f t="shared" si="313"/>
        <v>0</v>
      </c>
      <c r="BL832" s="7">
        <f t="shared" si="313"/>
        <v>0</v>
      </c>
      <c r="BM832" s="7">
        <f t="shared" si="313"/>
        <v>0</v>
      </c>
      <c r="BN832" s="7">
        <f t="shared" si="313"/>
        <v>7213500</v>
      </c>
      <c r="BO832" s="7">
        <f t="shared" si="316"/>
        <v>7213500</v>
      </c>
      <c r="BP832" s="7">
        <f t="shared" si="315"/>
        <v>0</v>
      </c>
      <c r="BR832" s="7">
        <f t="shared" si="314"/>
        <v>3412500</v>
      </c>
      <c r="BS832" s="7">
        <f>'დამტკ. ბიუჯ.'!H832</f>
        <v>3412500</v>
      </c>
      <c r="BT832" s="7">
        <f>'დამტკ. საკუთ.'!H832</f>
        <v>0</v>
      </c>
      <c r="BU832" s="7">
        <f>'ცვლილ. ბიუჯ.'!I832</f>
        <v>464000</v>
      </c>
      <c r="BV832" s="7">
        <f>'ცვლილ. საკუთ.'!I832</f>
        <v>0</v>
      </c>
      <c r="BW832" s="7">
        <f>'მთავრ. ფონდი'!I832</f>
        <v>0</v>
      </c>
      <c r="BX832" s="7">
        <f>'პრეზ. ფონდი'!I832</f>
        <v>0</v>
      </c>
      <c r="BY832" s="7">
        <f>'დაზუსტ. ნაერთი'!H832</f>
        <v>3876500</v>
      </c>
      <c r="BZ832" s="7">
        <f>'დაზუსტ. ბიუჯ.'!H832</f>
        <v>3876500</v>
      </c>
      <c r="CA832" s="7">
        <f>'დაზუსტ. საკუთ.'!H832</f>
        <v>0</v>
      </c>
    </row>
    <row r="833" spans="1:79" x14ac:dyDescent="0.25">
      <c r="A833" t="str">
        <f t="shared" si="300"/>
        <v>b</v>
      </c>
      <c r="B833" s="8"/>
      <c r="C833" s="9" t="s">
        <v>11</v>
      </c>
      <c r="D833" s="10">
        <f t="shared" si="301"/>
        <v>0</v>
      </c>
      <c r="E833" s="10">
        <f t="shared" si="302"/>
        <v>0</v>
      </c>
      <c r="F833" s="10">
        <f t="shared" si="303"/>
        <v>0</v>
      </c>
      <c r="G833" s="10">
        <f t="shared" si="303"/>
        <v>0</v>
      </c>
      <c r="H833" s="10">
        <f t="shared" si="303"/>
        <v>0</v>
      </c>
      <c r="I833" s="10">
        <f t="shared" si="303"/>
        <v>0</v>
      </c>
      <c r="J833" s="10">
        <f t="shared" si="304"/>
        <v>0</v>
      </c>
      <c r="K833" s="10">
        <f t="shared" si="304"/>
        <v>0</v>
      </c>
      <c r="L833" s="10">
        <f t="shared" si="304"/>
        <v>0</v>
      </c>
      <c r="M833" s="10">
        <f t="shared" si="304"/>
        <v>0</v>
      </c>
      <c r="O833" s="10">
        <f t="shared" si="305"/>
        <v>0</v>
      </c>
      <c r="P833" s="10">
        <f>'დამტკ. ბიუჯ.'!E833</f>
        <v>0</v>
      </c>
      <c r="Q833" s="10">
        <f>'დამტკ. საკუთ.'!E833</f>
        <v>0</v>
      </c>
      <c r="R833" s="10">
        <f>'ცვლილ. ბიუჯ.'!F833</f>
        <v>0</v>
      </c>
      <c r="S833" s="10">
        <f>'ცვლილ. საკუთ.'!F833</f>
        <v>0</v>
      </c>
      <c r="T833" s="10">
        <f>'მთავრ. ფონდი'!F833</f>
        <v>0</v>
      </c>
      <c r="U833" s="10">
        <f>'პრეზ. ფონდი'!F833</f>
        <v>0</v>
      </c>
      <c r="V833" s="10">
        <f>'დაზუსტ. ნაერთი'!E833</f>
        <v>0</v>
      </c>
      <c r="W833" s="10">
        <f>'დაზუსტ. ბიუჯ.'!E833</f>
        <v>0</v>
      </c>
      <c r="X833" s="10">
        <f>'დაზუსტ. საკუთ.'!E833</f>
        <v>0</v>
      </c>
      <c r="Z833" s="10">
        <f t="shared" si="306"/>
        <v>0</v>
      </c>
      <c r="AA833" s="10">
        <f>'დამტკ. ბიუჯ.'!F833</f>
        <v>0</v>
      </c>
      <c r="AB833" s="10">
        <f>'დამტკ. საკუთ.'!F833</f>
        <v>0</v>
      </c>
      <c r="AC833" s="10">
        <f>'ცვლილ. ბიუჯ.'!G833</f>
        <v>0</v>
      </c>
      <c r="AD833" s="10">
        <f>'ცვლილ. საკუთ.'!G833</f>
        <v>0</v>
      </c>
      <c r="AE833" s="10">
        <f>'მთავრ. ფონდი'!G833</f>
        <v>0</v>
      </c>
      <c r="AF833" s="10">
        <f>'პრეზ. ფონდი'!G833</f>
        <v>0</v>
      </c>
      <c r="AG833" s="10">
        <f>'დაზუსტ. ნაერთი'!F833</f>
        <v>0</v>
      </c>
      <c r="AH833" s="10">
        <f>'დაზუსტ. ბიუჯ.'!F833</f>
        <v>0</v>
      </c>
      <c r="AI833" s="10">
        <f>'დაზუსტ. საკუთ.'!F833</f>
        <v>0</v>
      </c>
      <c r="AK833" s="10">
        <f t="shared" si="307"/>
        <v>0</v>
      </c>
      <c r="AL833" s="10">
        <f t="shared" si="308"/>
        <v>0</v>
      </c>
      <c r="AM833" s="10">
        <f t="shared" si="309"/>
        <v>0</v>
      </c>
      <c r="AN833" s="10">
        <f t="shared" si="309"/>
        <v>0</v>
      </c>
      <c r="AO833" s="10">
        <f t="shared" si="309"/>
        <v>0</v>
      </c>
      <c r="AP833" s="10">
        <f t="shared" si="309"/>
        <v>0</v>
      </c>
      <c r="AQ833" s="10">
        <f t="shared" si="310"/>
        <v>0</v>
      </c>
      <c r="AR833" s="10">
        <f t="shared" si="310"/>
        <v>0</v>
      </c>
      <c r="AS833" s="10">
        <f t="shared" si="310"/>
        <v>0</v>
      </c>
      <c r="AT833" s="10">
        <f t="shared" si="310"/>
        <v>0</v>
      </c>
      <c r="AV833" s="10">
        <f t="shared" si="311"/>
        <v>0</v>
      </c>
      <c r="AW833" s="10">
        <f>'დამტკ. ბიუჯ.'!G833</f>
        <v>0</v>
      </c>
      <c r="AX833" s="10">
        <f>'დამტკ. საკუთ.'!G833</f>
        <v>0</v>
      </c>
      <c r="AY833" s="10">
        <f>'ცვლილ. ბიუჯ.'!H833</f>
        <v>0</v>
      </c>
      <c r="AZ833" s="10">
        <f>'ცვლილ. საკუთ.'!H833</f>
        <v>0</v>
      </c>
      <c r="BA833" s="10">
        <f>'მთავრ. ფონდი'!H833</f>
        <v>0</v>
      </c>
      <c r="BB833" s="10">
        <f>'პრეზ. ფონდი'!H833</f>
        <v>0</v>
      </c>
      <c r="BC833" s="10">
        <f>'დაზუსტ. ნაერთი'!G833</f>
        <v>0</v>
      </c>
      <c r="BD833" s="10">
        <f>'დაზუსტ. ბიუჯ.'!G833</f>
        <v>0</v>
      </c>
      <c r="BE833" s="10">
        <f>'დაზუსტ. საკუთ.'!G833</f>
        <v>0</v>
      </c>
      <c r="BG833" s="10">
        <f t="shared" si="312"/>
        <v>0</v>
      </c>
      <c r="BH833" s="10">
        <f t="shared" si="312"/>
        <v>0</v>
      </c>
      <c r="BI833" s="10">
        <f t="shared" si="312"/>
        <v>0</v>
      </c>
      <c r="BJ833" s="10">
        <f t="shared" si="312"/>
        <v>0</v>
      </c>
      <c r="BK833" s="10">
        <f t="shared" si="313"/>
        <v>0</v>
      </c>
      <c r="BL833" s="10">
        <f t="shared" si="313"/>
        <v>0</v>
      </c>
      <c r="BM833" s="10">
        <f t="shared" si="313"/>
        <v>0</v>
      </c>
      <c r="BN833" s="10">
        <f t="shared" si="313"/>
        <v>0</v>
      </c>
      <c r="BO833" s="10">
        <f t="shared" si="316"/>
        <v>0</v>
      </c>
      <c r="BP833" s="10">
        <f t="shared" si="315"/>
        <v>0</v>
      </c>
      <c r="BR833" s="10">
        <f t="shared" si="314"/>
        <v>0</v>
      </c>
      <c r="BS833" s="10">
        <f>'დამტკ. ბიუჯ.'!H833</f>
        <v>0</v>
      </c>
      <c r="BT833" s="10">
        <f>'დამტკ. საკუთ.'!H833</f>
        <v>0</v>
      </c>
      <c r="BU833" s="10">
        <f>'ცვლილ. ბიუჯ.'!I833</f>
        <v>0</v>
      </c>
      <c r="BV833" s="10">
        <f>'ცვლილ. საკუთ.'!I833</f>
        <v>0</v>
      </c>
      <c r="BW833" s="10">
        <f>'მთავრ. ფონდი'!I833</f>
        <v>0</v>
      </c>
      <c r="BX833" s="10">
        <f>'პრეზ. ფონდი'!I833</f>
        <v>0</v>
      </c>
      <c r="BY833" s="10">
        <f>'დაზუსტ. ნაერთი'!H833</f>
        <v>0</v>
      </c>
      <c r="BZ833" s="10">
        <f>'დაზუსტ. ბიუჯ.'!H833</f>
        <v>0</v>
      </c>
      <c r="CA833" s="10">
        <f>'დაზუსტ. საკუთ.'!H833</f>
        <v>0</v>
      </c>
    </row>
    <row r="834" spans="1:79" x14ac:dyDescent="0.25">
      <c r="A834" t="str">
        <f t="shared" si="300"/>
        <v>a</v>
      </c>
      <c r="B834" s="8"/>
      <c r="C834" s="9" t="s">
        <v>12</v>
      </c>
      <c r="D834" s="10">
        <f t="shared" si="301"/>
        <v>600000</v>
      </c>
      <c r="E834" s="10">
        <f t="shared" si="302"/>
        <v>600000</v>
      </c>
      <c r="F834" s="10">
        <f t="shared" si="303"/>
        <v>0</v>
      </c>
      <c r="G834" s="10">
        <f t="shared" si="303"/>
        <v>0</v>
      </c>
      <c r="H834" s="10">
        <f t="shared" si="303"/>
        <v>0</v>
      </c>
      <c r="I834" s="10">
        <f t="shared" si="303"/>
        <v>0</v>
      </c>
      <c r="J834" s="10">
        <f t="shared" si="304"/>
        <v>0</v>
      </c>
      <c r="K834" s="10">
        <f t="shared" si="304"/>
        <v>600000</v>
      </c>
      <c r="L834" s="10">
        <f t="shared" si="304"/>
        <v>600000</v>
      </c>
      <c r="M834" s="10">
        <f t="shared" si="304"/>
        <v>0</v>
      </c>
      <c r="O834" s="10">
        <f t="shared" si="305"/>
        <v>150000</v>
      </c>
      <c r="P834" s="10">
        <f>'დამტკ. ბიუჯ.'!E834</f>
        <v>150000</v>
      </c>
      <c r="Q834" s="10">
        <f>'დამტკ. საკუთ.'!E834</f>
        <v>0</v>
      </c>
      <c r="R834" s="10">
        <f>'ცვლილ. ბიუჯ.'!F834</f>
        <v>-50000</v>
      </c>
      <c r="S834" s="10">
        <f>'ცვლილ. საკუთ.'!F834</f>
        <v>0</v>
      </c>
      <c r="T834" s="10">
        <f>'მთავრ. ფონდი'!F834</f>
        <v>0</v>
      </c>
      <c r="U834" s="10">
        <f>'პრეზ. ფონდი'!F834</f>
        <v>0</v>
      </c>
      <c r="V834" s="10">
        <f>'დაზუსტ. ნაერთი'!E834</f>
        <v>100000</v>
      </c>
      <c r="W834" s="10">
        <f>'დაზუსტ. ბიუჯ.'!E834</f>
        <v>100000</v>
      </c>
      <c r="X834" s="10">
        <f>'დაზუსტ. საკუთ.'!E834</f>
        <v>0</v>
      </c>
      <c r="Z834" s="10">
        <f t="shared" si="306"/>
        <v>150000</v>
      </c>
      <c r="AA834" s="10">
        <f>'დამტკ. ბიუჯ.'!F834</f>
        <v>150000</v>
      </c>
      <c r="AB834" s="10">
        <f>'დამტკ. საკუთ.'!F834</f>
        <v>0</v>
      </c>
      <c r="AC834" s="10">
        <f>'ცვლილ. ბიუჯ.'!G834</f>
        <v>0</v>
      </c>
      <c r="AD834" s="10">
        <f>'ცვლილ. საკუთ.'!G834</f>
        <v>0</v>
      </c>
      <c r="AE834" s="10">
        <f>'მთავრ. ფონდი'!G834</f>
        <v>0</v>
      </c>
      <c r="AF834" s="10">
        <f>'პრეზ. ფონდი'!G834</f>
        <v>0</v>
      </c>
      <c r="AG834" s="10">
        <f>'დაზუსტ. ნაერთი'!F834</f>
        <v>150000</v>
      </c>
      <c r="AH834" s="10">
        <f>'დაზუსტ. ბიუჯ.'!F834</f>
        <v>150000</v>
      </c>
      <c r="AI834" s="10">
        <f>'დაზუსტ. საკუთ.'!F834</f>
        <v>0</v>
      </c>
      <c r="AK834" s="10">
        <f t="shared" si="307"/>
        <v>300000</v>
      </c>
      <c r="AL834" s="10">
        <f t="shared" si="308"/>
        <v>300000</v>
      </c>
      <c r="AM834" s="10">
        <f t="shared" si="309"/>
        <v>0</v>
      </c>
      <c r="AN834" s="10">
        <f t="shared" si="309"/>
        <v>-50000</v>
      </c>
      <c r="AO834" s="10">
        <f t="shared" si="309"/>
        <v>0</v>
      </c>
      <c r="AP834" s="10">
        <f t="shared" si="309"/>
        <v>0</v>
      </c>
      <c r="AQ834" s="10">
        <f t="shared" si="310"/>
        <v>0</v>
      </c>
      <c r="AR834" s="10">
        <f t="shared" si="310"/>
        <v>250000</v>
      </c>
      <c r="AS834" s="10">
        <f t="shared" si="310"/>
        <v>250000</v>
      </c>
      <c r="AT834" s="10">
        <f t="shared" si="310"/>
        <v>0</v>
      </c>
      <c r="AV834" s="10">
        <f t="shared" si="311"/>
        <v>150000</v>
      </c>
      <c r="AW834" s="10">
        <f>'დამტკ. ბიუჯ.'!G834</f>
        <v>150000</v>
      </c>
      <c r="AX834" s="10">
        <f>'დამტკ. საკუთ.'!G834</f>
        <v>0</v>
      </c>
      <c r="AY834" s="10">
        <f>'ცვლილ. ბიუჯ.'!H834</f>
        <v>0</v>
      </c>
      <c r="AZ834" s="10">
        <f>'ცვლილ. საკუთ.'!H834</f>
        <v>0</v>
      </c>
      <c r="BA834" s="10">
        <f>'მთავრ. ფონდი'!H834</f>
        <v>0</v>
      </c>
      <c r="BB834" s="10">
        <f>'პრეზ. ფონდი'!H834</f>
        <v>0</v>
      </c>
      <c r="BC834" s="10">
        <f>'დაზუსტ. ნაერთი'!G834</f>
        <v>150000</v>
      </c>
      <c r="BD834" s="10">
        <f>'დაზუსტ. ბიუჯ.'!G834</f>
        <v>150000</v>
      </c>
      <c r="BE834" s="10">
        <f>'დაზუსტ. საკუთ.'!G834</f>
        <v>0</v>
      </c>
      <c r="BG834" s="10">
        <f t="shared" si="312"/>
        <v>450000</v>
      </c>
      <c r="BH834" s="10">
        <f t="shared" si="312"/>
        <v>450000</v>
      </c>
      <c r="BI834" s="10">
        <f t="shared" si="312"/>
        <v>0</v>
      </c>
      <c r="BJ834" s="10">
        <f t="shared" si="312"/>
        <v>-50000</v>
      </c>
      <c r="BK834" s="10">
        <f t="shared" si="313"/>
        <v>0</v>
      </c>
      <c r="BL834" s="10">
        <f t="shared" si="313"/>
        <v>0</v>
      </c>
      <c r="BM834" s="10">
        <f t="shared" si="313"/>
        <v>0</v>
      </c>
      <c r="BN834" s="10">
        <f t="shared" si="313"/>
        <v>400000</v>
      </c>
      <c r="BO834" s="10">
        <f t="shared" si="316"/>
        <v>400000</v>
      </c>
      <c r="BP834" s="10">
        <f t="shared" si="315"/>
        <v>0</v>
      </c>
      <c r="BR834" s="10">
        <f t="shared" si="314"/>
        <v>150000</v>
      </c>
      <c r="BS834" s="10">
        <f>'დამტკ. ბიუჯ.'!H834</f>
        <v>150000</v>
      </c>
      <c r="BT834" s="10">
        <f>'დამტკ. საკუთ.'!H834</f>
        <v>0</v>
      </c>
      <c r="BU834" s="10">
        <f>'ცვლილ. ბიუჯ.'!I834</f>
        <v>50000</v>
      </c>
      <c r="BV834" s="10">
        <f>'ცვლილ. საკუთ.'!I834</f>
        <v>0</v>
      </c>
      <c r="BW834" s="10">
        <f>'მთავრ. ფონდი'!I834</f>
        <v>0</v>
      </c>
      <c r="BX834" s="10">
        <f>'პრეზ. ფონდი'!I834</f>
        <v>0</v>
      </c>
      <c r="BY834" s="10">
        <f>'დაზუსტ. ნაერთი'!H834</f>
        <v>200000</v>
      </c>
      <c r="BZ834" s="10">
        <f>'დაზუსტ. ბიუჯ.'!H834</f>
        <v>200000</v>
      </c>
      <c r="CA834" s="10">
        <f>'დაზუსტ. საკუთ.'!H834</f>
        <v>0</v>
      </c>
    </row>
    <row r="835" spans="1:79" x14ac:dyDescent="0.25">
      <c r="A835" t="str">
        <f t="shared" si="300"/>
        <v>b</v>
      </c>
      <c r="B835" s="8"/>
      <c r="C835" s="9" t="s">
        <v>13</v>
      </c>
      <c r="D835" s="10">
        <f t="shared" si="301"/>
        <v>0</v>
      </c>
      <c r="E835" s="10">
        <f t="shared" si="302"/>
        <v>0</v>
      </c>
      <c r="F835" s="10">
        <f t="shared" si="303"/>
        <v>0</v>
      </c>
      <c r="G835" s="10">
        <f t="shared" si="303"/>
        <v>0</v>
      </c>
      <c r="H835" s="10">
        <f t="shared" si="303"/>
        <v>0</v>
      </c>
      <c r="I835" s="10">
        <f t="shared" si="303"/>
        <v>0</v>
      </c>
      <c r="J835" s="10">
        <f t="shared" si="304"/>
        <v>0</v>
      </c>
      <c r="K835" s="10">
        <f t="shared" si="304"/>
        <v>0</v>
      </c>
      <c r="L835" s="10">
        <f t="shared" si="304"/>
        <v>0</v>
      </c>
      <c r="M835" s="10">
        <f t="shared" si="304"/>
        <v>0</v>
      </c>
      <c r="O835" s="10">
        <f t="shared" si="305"/>
        <v>0</v>
      </c>
      <c r="P835" s="10">
        <f>'დამტკ. ბიუჯ.'!E835</f>
        <v>0</v>
      </c>
      <c r="Q835" s="10">
        <f>'დამტკ. საკუთ.'!E835</f>
        <v>0</v>
      </c>
      <c r="R835" s="10">
        <f>'ცვლილ. ბიუჯ.'!F835</f>
        <v>0</v>
      </c>
      <c r="S835" s="10">
        <f>'ცვლილ. საკუთ.'!F835</f>
        <v>0</v>
      </c>
      <c r="T835" s="10">
        <f>'მთავრ. ფონდი'!F835</f>
        <v>0</v>
      </c>
      <c r="U835" s="10">
        <f>'პრეზ. ფონდი'!F835</f>
        <v>0</v>
      </c>
      <c r="V835" s="10">
        <f>'დაზუსტ. ნაერთი'!E835</f>
        <v>0</v>
      </c>
      <c r="W835" s="10">
        <f>'დაზუსტ. ბიუჯ.'!E835</f>
        <v>0</v>
      </c>
      <c r="X835" s="10">
        <f>'დაზუსტ. საკუთ.'!E835</f>
        <v>0</v>
      </c>
      <c r="Z835" s="10">
        <f t="shared" si="306"/>
        <v>0</v>
      </c>
      <c r="AA835" s="10">
        <f>'დამტკ. ბიუჯ.'!F835</f>
        <v>0</v>
      </c>
      <c r="AB835" s="10">
        <f>'დამტკ. საკუთ.'!F835</f>
        <v>0</v>
      </c>
      <c r="AC835" s="10">
        <f>'ცვლილ. ბიუჯ.'!G835</f>
        <v>0</v>
      </c>
      <c r="AD835" s="10">
        <f>'ცვლილ. საკუთ.'!G835</f>
        <v>0</v>
      </c>
      <c r="AE835" s="10">
        <f>'მთავრ. ფონდი'!G835</f>
        <v>0</v>
      </c>
      <c r="AF835" s="10">
        <f>'პრეზ. ფონდი'!G835</f>
        <v>0</v>
      </c>
      <c r="AG835" s="10">
        <f>'დაზუსტ. ნაერთი'!F835</f>
        <v>0</v>
      </c>
      <c r="AH835" s="10">
        <f>'დაზუსტ. ბიუჯ.'!F835</f>
        <v>0</v>
      </c>
      <c r="AI835" s="10">
        <f>'დაზუსტ. საკუთ.'!F835</f>
        <v>0</v>
      </c>
      <c r="AK835" s="10">
        <f t="shared" si="307"/>
        <v>0</v>
      </c>
      <c r="AL835" s="10">
        <f t="shared" si="308"/>
        <v>0</v>
      </c>
      <c r="AM835" s="10">
        <f t="shared" si="309"/>
        <v>0</v>
      </c>
      <c r="AN835" s="10">
        <f t="shared" si="309"/>
        <v>0</v>
      </c>
      <c r="AO835" s="10">
        <f t="shared" si="309"/>
        <v>0</v>
      </c>
      <c r="AP835" s="10">
        <f t="shared" si="309"/>
        <v>0</v>
      </c>
      <c r="AQ835" s="10">
        <f t="shared" si="310"/>
        <v>0</v>
      </c>
      <c r="AR835" s="10">
        <f t="shared" si="310"/>
        <v>0</v>
      </c>
      <c r="AS835" s="10">
        <f t="shared" si="310"/>
        <v>0</v>
      </c>
      <c r="AT835" s="10">
        <f t="shared" si="310"/>
        <v>0</v>
      </c>
      <c r="AV835" s="10">
        <f t="shared" si="311"/>
        <v>0</v>
      </c>
      <c r="AW835" s="10">
        <f>'დამტკ. ბიუჯ.'!G835</f>
        <v>0</v>
      </c>
      <c r="AX835" s="10">
        <f>'დამტკ. საკუთ.'!G835</f>
        <v>0</v>
      </c>
      <c r="AY835" s="10">
        <f>'ცვლილ. ბიუჯ.'!H835</f>
        <v>0</v>
      </c>
      <c r="AZ835" s="10">
        <f>'ცვლილ. საკუთ.'!H835</f>
        <v>0</v>
      </c>
      <c r="BA835" s="10">
        <f>'მთავრ. ფონდი'!H835</f>
        <v>0</v>
      </c>
      <c r="BB835" s="10">
        <f>'პრეზ. ფონდი'!H835</f>
        <v>0</v>
      </c>
      <c r="BC835" s="10">
        <f>'დაზუსტ. ნაერთი'!G835</f>
        <v>0</v>
      </c>
      <c r="BD835" s="10">
        <f>'დაზუსტ. ბიუჯ.'!G835</f>
        <v>0</v>
      </c>
      <c r="BE835" s="10">
        <f>'დაზუსტ. საკუთ.'!G835</f>
        <v>0</v>
      </c>
      <c r="BG835" s="10">
        <f t="shared" si="312"/>
        <v>0</v>
      </c>
      <c r="BH835" s="10">
        <f t="shared" si="312"/>
        <v>0</v>
      </c>
      <c r="BI835" s="10">
        <f t="shared" si="312"/>
        <v>0</v>
      </c>
      <c r="BJ835" s="10">
        <f t="shared" si="312"/>
        <v>0</v>
      </c>
      <c r="BK835" s="10">
        <f t="shared" si="313"/>
        <v>0</v>
      </c>
      <c r="BL835" s="10">
        <f t="shared" si="313"/>
        <v>0</v>
      </c>
      <c r="BM835" s="10">
        <f t="shared" si="313"/>
        <v>0</v>
      </c>
      <c r="BN835" s="10">
        <f t="shared" si="313"/>
        <v>0</v>
      </c>
      <c r="BO835" s="10">
        <f t="shared" si="316"/>
        <v>0</v>
      </c>
      <c r="BP835" s="10">
        <f t="shared" si="315"/>
        <v>0</v>
      </c>
      <c r="BR835" s="10">
        <f t="shared" si="314"/>
        <v>0</v>
      </c>
      <c r="BS835" s="10">
        <f>'დამტკ. ბიუჯ.'!H835</f>
        <v>0</v>
      </c>
      <c r="BT835" s="10">
        <f>'დამტკ. საკუთ.'!H835</f>
        <v>0</v>
      </c>
      <c r="BU835" s="10">
        <f>'ცვლილ. ბიუჯ.'!I835</f>
        <v>0</v>
      </c>
      <c r="BV835" s="10">
        <f>'ცვლილ. საკუთ.'!I835</f>
        <v>0</v>
      </c>
      <c r="BW835" s="10">
        <f>'მთავრ. ფონდი'!I835</f>
        <v>0</v>
      </c>
      <c r="BX835" s="10">
        <f>'პრეზ. ფონდი'!I835</f>
        <v>0</v>
      </c>
      <c r="BY835" s="10">
        <f>'დაზუსტ. ნაერთი'!H835</f>
        <v>0</v>
      </c>
      <c r="BZ835" s="10">
        <f>'დაზუსტ. ბიუჯ.'!H835</f>
        <v>0</v>
      </c>
      <c r="CA835" s="10">
        <f>'დაზუსტ. საკუთ.'!H835</f>
        <v>0</v>
      </c>
    </row>
    <row r="836" spans="1:79" x14ac:dyDescent="0.25">
      <c r="A836" t="str">
        <f t="shared" si="300"/>
        <v>b</v>
      </c>
      <c r="B836" s="8"/>
      <c r="C836" s="9" t="s">
        <v>14</v>
      </c>
      <c r="D836" s="10">
        <f t="shared" si="301"/>
        <v>0</v>
      </c>
      <c r="E836" s="10">
        <f t="shared" si="302"/>
        <v>0</v>
      </c>
      <c r="F836" s="10">
        <f t="shared" si="303"/>
        <v>0</v>
      </c>
      <c r="G836" s="10">
        <f t="shared" si="303"/>
        <v>0</v>
      </c>
      <c r="H836" s="10">
        <f t="shared" si="303"/>
        <v>0</v>
      </c>
      <c r="I836" s="10">
        <f t="shared" si="303"/>
        <v>0</v>
      </c>
      <c r="J836" s="10">
        <f t="shared" si="304"/>
        <v>0</v>
      </c>
      <c r="K836" s="10">
        <f t="shared" si="304"/>
        <v>0</v>
      </c>
      <c r="L836" s="10">
        <f t="shared" si="304"/>
        <v>0</v>
      </c>
      <c r="M836" s="10">
        <f t="shared" si="304"/>
        <v>0</v>
      </c>
      <c r="O836" s="10">
        <f t="shared" si="305"/>
        <v>0</v>
      </c>
      <c r="P836" s="10">
        <f>'დამტკ. ბიუჯ.'!E836</f>
        <v>0</v>
      </c>
      <c r="Q836" s="10">
        <f>'დამტკ. საკუთ.'!E836</f>
        <v>0</v>
      </c>
      <c r="R836" s="10">
        <f>'ცვლილ. ბიუჯ.'!F836</f>
        <v>0</v>
      </c>
      <c r="S836" s="10">
        <f>'ცვლილ. საკუთ.'!F836</f>
        <v>0</v>
      </c>
      <c r="T836" s="10">
        <f>'მთავრ. ფონდი'!F836</f>
        <v>0</v>
      </c>
      <c r="U836" s="10">
        <f>'პრეზ. ფონდი'!F836</f>
        <v>0</v>
      </c>
      <c r="V836" s="10">
        <f>'დაზუსტ. ნაერთი'!E836</f>
        <v>0</v>
      </c>
      <c r="W836" s="10">
        <f>'დაზუსტ. ბიუჯ.'!E836</f>
        <v>0</v>
      </c>
      <c r="X836" s="10">
        <f>'დაზუსტ. საკუთ.'!E836</f>
        <v>0</v>
      </c>
      <c r="Z836" s="10">
        <f t="shared" si="306"/>
        <v>0</v>
      </c>
      <c r="AA836" s="10">
        <f>'დამტკ. ბიუჯ.'!F836</f>
        <v>0</v>
      </c>
      <c r="AB836" s="10">
        <f>'დამტკ. საკუთ.'!F836</f>
        <v>0</v>
      </c>
      <c r="AC836" s="10">
        <f>'ცვლილ. ბიუჯ.'!G836</f>
        <v>0</v>
      </c>
      <c r="AD836" s="10">
        <f>'ცვლილ. საკუთ.'!G836</f>
        <v>0</v>
      </c>
      <c r="AE836" s="10">
        <f>'მთავრ. ფონდი'!G836</f>
        <v>0</v>
      </c>
      <c r="AF836" s="10">
        <f>'პრეზ. ფონდი'!G836</f>
        <v>0</v>
      </c>
      <c r="AG836" s="10">
        <f>'დაზუსტ. ნაერთი'!F836</f>
        <v>0</v>
      </c>
      <c r="AH836" s="10">
        <f>'დაზუსტ. ბიუჯ.'!F836</f>
        <v>0</v>
      </c>
      <c r="AI836" s="10">
        <f>'დაზუსტ. საკუთ.'!F836</f>
        <v>0</v>
      </c>
      <c r="AK836" s="10">
        <f t="shared" si="307"/>
        <v>0</v>
      </c>
      <c r="AL836" s="10">
        <f t="shared" si="308"/>
        <v>0</v>
      </c>
      <c r="AM836" s="10">
        <f t="shared" si="309"/>
        <v>0</v>
      </c>
      <c r="AN836" s="10">
        <f t="shared" si="309"/>
        <v>0</v>
      </c>
      <c r="AO836" s="10">
        <f t="shared" si="309"/>
        <v>0</v>
      </c>
      <c r="AP836" s="10">
        <f t="shared" si="309"/>
        <v>0</v>
      </c>
      <c r="AQ836" s="10">
        <f t="shared" si="310"/>
        <v>0</v>
      </c>
      <c r="AR836" s="10">
        <f t="shared" si="310"/>
        <v>0</v>
      </c>
      <c r="AS836" s="10">
        <f t="shared" si="310"/>
        <v>0</v>
      </c>
      <c r="AT836" s="10">
        <f t="shared" si="310"/>
        <v>0</v>
      </c>
      <c r="AV836" s="10">
        <f t="shared" si="311"/>
        <v>0</v>
      </c>
      <c r="AW836" s="10">
        <f>'დამტკ. ბიუჯ.'!G836</f>
        <v>0</v>
      </c>
      <c r="AX836" s="10">
        <f>'დამტკ. საკუთ.'!G836</f>
        <v>0</v>
      </c>
      <c r="AY836" s="10">
        <f>'ცვლილ. ბიუჯ.'!H836</f>
        <v>0</v>
      </c>
      <c r="AZ836" s="10">
        <f>'ცვლილ. საკუთ.'!H836</f>
        <v>0</v>
      </c>
      <c r="BA836" s="10">
        <f>'მთავრ. ფონდი'!H836</f>
        <v>0</v>
      </c>
      <c r="BB836" s="10">
        <f>'პრეზ. ფონდი'!H836</f>
        <v>0</v>
      </c>
      <c r="BC836" s="10">
        <f>'დაზუსტ. ნაერთი'!G836</f>
        <v>0</v>
      </c>
      <c r="BD836" s="10">
        <f>'დაზუსტ. ბიუჯ.'!G836</f>
        <v>0</v>
      </c>
      <c r="BE836" s="10">
        <f>'დაზუსტ. საკუთ.'!G836</f>
        <v>0</v>
      </c>
      <c r="BG836" s="10">
        <f t="shared" si="312"/>
        <v>0</v>
      </c>
      <c r="BH836" s="10">
        <f t="shared" si="312"/>
        <v>0</v>
      </c>
      <c r="BI836" s="10">
        <f t="shared" si="312"/>
        <v>0</v>
      </c>
      <c r="BJ836" s="10">
        <f t="shared" si="312"/>
        <v>0</v>
      </c>
      <c r="BK836" s="10">
        <f t="shared" si="313"/>
        <v>0</v>
      </c>
      <c r="BL836" s="10">
        <f t="shared" si="313"/>
        <v>0</v>
      </c>
      <c r="BM836" s="10">
        <f t="shared" si="313"/>
        <v>0</v>
      </c>
      <c r="BN836" s="10">
        <f t="shared" si="313"/>
        <v>0</v>
      </c>
      <c r="BO836" s="10">
        <f t="shared" si="316"/>
        <v>0</v>
      </c>
      <c r="BP836" s="10">
        <f t="shared" si="315"/>
        <v>0</v>
      </c>
      <c r="BR836" s="10">
        <f t="shared" si="314"/>
        <v>0</v>
      </c>
      <c r="BS836" s="10">
        <f>'დამტკ. ბიუჯ.'!H836</f>
        <v>0</v>
      </c>
      <c r="BT836" s="10">
        <f>'დამტკ. საკუთ.'!H836</f>
        <v>0</v>
      </c>
      <c r="BU836" s="10">
        <f>'ცვლილ. ბიუჯ.'!I836</f>
        <v>0</v>
      </c>
      <c r="BV836" s="10">
        <f>'ცვლილ. საკუთ.'!I836</f>
        <v>0</v>
      </c>
      <c r="BW836" s="10">
        <f>'მთავრ. ფონდი'!I836</f>
        <v>0</v>
      </c>
      <c r="BX836" s="10">
        <f>'პრეზ. ფონდი'!I836</f>
        <v>0</v>
      </c>
      <c r="BY836" s="10">
        <f>'დაზუსტ. ნაერთი'!H836</f>
        <v>0</v>
      </c>
      <c r="BZ836" s="10">
        <f>'დაზუსტ. ბიუჯ.'!H836</f>
        <v>0</v>
      </c>
      <c r="CA836" s="10">
        <f>'დაზუსტ. საკუთ.'!H836</f>
        <v>0</v>
      </c>
    </row>
    <row r="837" spans="1:79" x14ac:dyDescent="0.25">
      <c r="A837" t="str">
        <f t="shared" si="300"/>
        <v>b</v>
      </c>
      <c r="B837" s="8"/>
      <c r="C837" s="9" t="s">
        <v>15</v>
      </c>
      <c r="D837" s="10">
        <f t="shared" si="301"/>
        <v>0</v>
      </c>
      <c r="E837" s="10">
        <f t="shared" si="302"/>
        <v>0</v>
      </c>
      <c r="F837" s="10">
        <f t="shared" si="303"/>
        <v>0</v>
      </c>
      <c r="G837" s="10">
        <f t="shared" si="303"/>
        <v>0</v>
      </c>
      <c r="H837" s="10">
        <f t="shared" si="303"/>
        <v>0</v>
      </c>
      <c r="I837" s="10">
        <f t="shared" si="303"/>
        <v>0</v>
      </c>
      <c r="J837" s="10">
        <f t="shared" si="304"/>
        <v>0</v>
      </c>
      <c r="K837" s="10">
        <f t="shared" si="304"/>
        <v>0</v>
      </c>
      <c r="L837" s="10">
        <f t="shared" si="304"/>
        <v>0</v>
      </c>
      <c r="M837" s="10">
        <f t="shared" si="304"/>
        <v>0</v>
      </c>
      <c r="O837" s="10">
        <f t="shared" si="305"/>
        <v>0</v>
      </c>
      <c r="P837" s="10">
        <f>'დამტკ. ბიუჯ.'!E837</f>
        <v>0</v>
      </c>
      <c r="Q837" s="10">
        <f>'დამტკ. საკუთ.'!E837</f>
        <v>0</v>
      </c>
      <c r="R837" s="10">
        <f>'ცვლილ. ბიუჯ.'!F837</f>
        <v>0</v>
      </c>
      <c r="S837" s="10">
        <f>'ცვლილ. საკუთ.'!F837</f>
        <v>0</v>
      </c>
      <c r="T837" s="10">
        <f>'მთავრ. ფონდი'!F837</f>
        <v>0</v>
      </c>
      <c r="U837" s="10">
        <f>'პრეზ. ფონდი'!F837</f>
        <v>0</v>
      </c>
      <c r="V837" s="10">
        <f>'დაზუსტ. ნაერთი'!E837</f>
        <v>0</v>
      </c>
      <c r="W837" s="10">
        <f>'დაზუსტ. ბიუჯ.'!E837</f>
        <v>0</v>
      </c>
      <c r="X837" s="10">
        <f>'დაზუსტ. საკუთ.'!E837</f>
        <v>0</v>
      </c>
      <c r="Z837" s="10">
        <f t="shared" si="306"/>
        <v>0</v>
      </c>
      <c r="AA837" s="10">
        <f>'დამტკ. ბიუჯ.'!F837</f>
        <v>0</v>
      </c>
      <c r="AB837" s="10">
        <f>'დამტკ. საკუთ.'!F837</f>
        <v>0</v>
      </c>
      <c r="AC837" s="10">
        <f>'ცვლილ. ბიუჯ.'!G837</f>
        <v>0</v>
      </c>
      <c r="AD837" s="10">
        <f>'ცვლილ. საკუთ.'!G837</f>
        <v>0</v>
      </c>
      <c r="AE837" s="10">
        <f>'მთავრ. ფონდი'!G837</f>
        <v>0</v>
      </c>
      <c r="AF837" s="10">
        <f>'პრეზ. ფონდი'!G837</f>
        <v>0</v>
      </c>
      <c r="AG837" s="10">
        <f>'დაზუსტ. ნაერთი'!F837</f>
        <v>0</v>
      </c>
      <c r="AH837" s="10">
        <f>'დაზუსტ. ბიუჯ.'!F837</f>
        <v>0</v>
      </c>
      <c r="AI837" s="10">
        <f>'დაზუსტ. საკუთ.'!F837</f>
        <v>0</v>
      </c>
      <c r="AK837" s="10">
        <f t="shared" si="307"/>
        <v>0</v>
      </c>
      <c r="AL837" s="10">
        <f t="shared" si="308"/>
        <v>0</v>
      </c>
      <c r="AM837" s="10">
        <f t="shared" si="309"/>
        <v>0</v>
      </c>
      <c r="AN837" s="10">
        <f t="shared" si="309"/>
        <v>0</v>
      </c>
      <c r="AO837" s="10">
        <f t="shared" si="309"/>
        <v>0</v>
      </c>
      <c r="AP837" s="10">
        <f t="shared" si="309"/>
        <v>0</v>
      </c>
      <c r="AQ837" s="10">
        <f t="shared" si="310"/>
        <v>0</v>
      </c>
      <c r="AR837" s="10">
        <f t="shared" si="310"/>
        <v>0</v>
      </c>
      <c r="AS837" s="10">
        <f t="shared" si="310"/>
        <v>0</v>
      </c>
      <c r="AT837" s="10">
        <f t="shared" si="310"/>
        <v>0</v>
      </c>
      <c r="AV837" s="10">
        <f t="shared" si="311"/>
        <v>0</v>
      </c>
      <c r="AW837" s="10">
        <f>'დამტკ. ბიუჯ.'!G837</f>
        <v>0</v>
      </c>
      <c r="AX837" s="10">
        <f>'დამტკ. საკუთ.'!G837</f>
        <v>0</v>
      </c>
      <c r="AY837" s="10">
        <f>'ცვლილ. ბიუჯ.'!H837</f>
        <v>0</v>
      </c>
      <c r="AZ837" s="10">
        <f>'ცვლილ. საკუთ.'!H837</f>
        <v>0</v>
      </c>
      <c r="BA837" s="10">
        <f>'მთავრ. ფონდი'!H837</f>
        <v>0</v>
      </c>
      <c r="BB837" s="10">
        <f>'პრეზ. ფონდი'!H837</f>
        <v>0</v>
      </c>
      <c r="BC837" s="10">
        <f>'დაზუსტ. ნაერთი'!G837</f>
        <v>0</v>
      </c>
      <c r="BD837" s="10">
        <f>'დაზუსტ. ბიუჯ.'!G837</f>
        <v>0</v>
      </c>
      <c r="BE837" s="10">
        <f>'დაზუსტ. საკუთ.'!G837</f>
        <v>0</v>
      </c>
      <c r="BG837" s="10">
        <f t="shared" si="312"/>
        <v>0</v>
      </c>
      <c r="BH837" s="10">
        <f t="shared" si="312"/>
        <v>0</v>
      </c>
      <c r="BI837" s="10">
        <f t="shared" si="312"/>
        <v>0</v>
      </c>
      <c r="BJ837" s="10">
        <f t="shared" si="312"/>
        <v>0</v>
      </c>
      <c r="BK837" s="10">
        <f t="shared" si="313"/>
        <v>0</v>
      </c>
      <c r="BL837" s="10">
        <f t="shared" si="313"/>
        <v>0</v>
      </c>
      <c r="BM837" s="10">
        <f t="shared" si="313"/>
        <v>0</v>
      </c>
      <c r="BN837" s="10">
        <f t="shared" si="313"/>
        <v>0</v>
      </c>
      <c r="BO837" s="10">
        <f t="shared" si="316"/>
        <v>0</v>
      </c>
      <c r="BP837" s="10">
        <f t="shared" si="315"/>
        <v>0</v>
      </c>
      <c r="BR837" s="10">
        <f t="shared" si="314"/>
        <v>0</v>
      </c>
      <c r="BS837" s="10">
        <f>'დამტკ. ბიუჯ.'!H837</f>
        <v>0</v>
      </c>
      <c r="BT837" s="10">
        <f>'დამტკ. საკუთ.'!H837</f>
        <v>0</v>
      </c>
      <c r="BU837" s="10">
        <f>'ცვლილ. ბიუჯ.'!I837</f>
        <v>0</v>
      </c>
      <c r="BV837" s="10">
        <f>'ცვლილ. საკუთ.'!I837</f>
        <v>0</v>
      </c>
      <c r="BW837" s="10">
        <f>'მთავრ. ფონდი'!I837</f>
        <v>0</v>
      </c>
      <c r="BX837" s="10">
        <f>'პრეზ. ფონდი'!I837</f>
        <v>0</v>
      </c>
      <c r="BY837" s="10">
        <f>'დაზუსტ. ნაერთი'!H837</f>
        <v>0</v>
      </c>
      <c r="BZ837" s="10">
        <f>'დაზუსტ. ბიუჯ.'!H837</f>
        <v>0</v>
      </c>
      <c r="CA837" s="10">
        <f>'დაზუსტ. საკუთ.'!H837</f>
        <v>0</v>
      </c>
    </row>
    <row r="838" spans="1:79" x14ac:dyDescent="0.25">
      <c r="A838" t="str">
        <f t="shared" si="300"/>
        <v>a</v>
      </c>
      <c r="B838" s="8"/>
      <c r="C838" s="9" t="s">
        <v>16</v>
      </c>
      <c r="D838" s="10">
        <f t="shared" si="301"/>
        <v>13850000</v>
      </c>
      <c r="E838" s="10">
        <f t="shared" si="302"/>
        <v>13850000</v>
      </c>
      <c r="F838" s="10">
        <f t="shared" si="303"/>
        <v>0</v>
      </c>
      <c r="G838" s="10">
        <f t="shared" si="303"/>
        <v>-3360000</v>
      </c>
      <c r="H838" s="10">
        <f t="shared" si="303"/>
        <v>0</v>
      </c>
      <c r="I838" s="10">
        <f t="shared" si="303"/>
        <v>0</v>
      </c>
      <c r="J838" s="10">
        <f t="shared" si="304"/>
        <v>0</v>
      </c>
      <c r="K838" s="10">
        <f t="shared" si="304"/>
        <v>10490000</v>
      </c>
      <c r="L838" s="10">
        <f t="shared" si="304"/>
        <v>10490000</v>
      </c>
      <c r="M838" s="10">
        <f t="shared" si="304"/>
        <v>0</v>
      </c>
      <c r="O838" s="10">
        <f t="shared" si="305"/>
        <v>3562500</v>
      </c>
      <c r="P838" s="10">
        <f>'დამტკ. ბიუჯ.'!E838</f>
        <v>3562500</v>
      </c>
      <c r="Q838" s="10">
        <f>'დამტკ. საკუთ.'!E838</f>
        <v>0</v>
      </c>
      <c r="R838" s="10">
        <f>'ცვლილ. ბიუჯ.'!F838</f>
        <v>-2074000</v>
      </c>
      <c r="S838" s="10">
        <f>'ცვლილ. საკუთ.'!F838</f>
        <v>0</v>
      </c>
      <c r="T838" s="10">
        <f>'მთავრ. ფონდი'!F838</f>
        <v>0</v>
      </c>
      <c r="U838" s="10">
        <f>'პრეზ. ფონდი'!F838</f>
        <v>0</v>
      </c>
      <c r="V838" s="10">
        <f>'დაზუსტ. ნაერთი'!E838</f>
        <v>1488500</v>
      </c>
      <c r="W838" s="10">
        <f>'დაზუსტ. ბიუჯ.'!E838</f>
        <v>1488500</v>
      </c>
      <c r="X838" s="10">
        <f>'დაზუსტ. საკუთ.'!E838</f>
        <v>0</v>
      </c>
      <c r="Z838" s="10">
        <f t="shared" si="306"/>
        <v>3662500</v>
      </c>
      <c r="AA838" s="10">
        <f>'დამტკ. ბიუჯ.'!F838</f>
        <v>3662500</v>
      </c>
      <c r="AB838" s="10">
        <f>'დამტკ. საკუთ.'!F838</f>
        <v>0</v>
      </c>
      <c r="AC838" s="10">
        <f>'ცვლილ. ბიუჯ.'!G838</f>
        <v>0</v>
      </c>
      <c r="AD838" s="10">
        <f>'ცვლილ. საკუთ.'!G838</f>
        <v>0</v>
      </c>
      <c r="AE838" s="10">
        <f>'მთავრ. ფონდი'!G838</f>
        <v>0</v>
      </c>
      <c r="AF838" s="10">
        <f>'პრეზ. ფონდი'!G838</f>
        <v>0</v>
      </c>
      <c r="AG838" s="10">
        <f>'დაზუსტ. ნაერთი'!F838</f>
        <v>3662500</v>
      </c>
      <c r="AH838" s="10">
        <f>'დაზუსტ. ბიუჯ.'!F838</f>
        <v>3662500</v>
      </c>
      <c r="AI838" s="10">
        <f>'დაზუსტ. საკუთ.'!F838</f>
        <v>0</v>
      </c>
      <c r="AK838" s="10">
        <f t="shared" si="307"/>
        <v>7225000</v>
      </c>
      <c r="AL838" s="10">
        <f t="shared" si="308"/>
        <v>7225000</v>
      </c>
      <c r="AM838" s="10">
        <f t="shared" si="309"/>
        <v>0</v>
      </c>
      <c r="AN838" s="10">
        <f t="shared" si="309"/>
        <v>-2074000</v>
      </c>
      <c r="AO838" s="10">
        <f t="shared" si="309"/>
        <v>0</v>
      </c>
      <c r="AP838" s="10">
        <f t="shared" si="309"/>
        <v>0</v>
      </c>
      <c r="AQ838" s="10">
        <f t="shared" si="310"/>
        <v>0</v>
      </c>
      <c r="AR838" s="10">
        <f t="shared" si="310"/>
        <v>5151000</v>
      </c>
      <c r="AS838" s="10">
        <f t="shared" si="310"/>
        <v>5151000</v>
      </c>
      <c r="AT838" s="10">
        <f t="shared" si="310"/>
        <v>0</v>
      </c>
      <c r="AV838" s="10">
        <f t="shared" si="311"/>
        <v>3362500</v>
      </c>
      <c r="AW838" s="10">
        <f>'დამტკ. ბიუჯ.'!G838</f>
        <v>3362500</v>
      </c>
      <c r="AX838" s="10">
        <f>'დამტკ. საკუთ.'!G838</f>
        <v>0</v>
      </c>
      <c r="AY838" s="10">
        <f>'ცვლილ. ბიუჯ.'!H838</f>
        <v>-1700000</v>
      </c>
      <c r="AZ838" s="10">
        <f>'ცვლილ. საკუთ.'!H838</f>
        <v>0</v>
      </c>
      <c r="BA838" s="10">
        <f>'მთავრ. ფონდი'!H838</f>
        <v>0</v>
      </c>
      <c r="BB838" s="10">
        <f>'პრეზ. ფონდი'!H838</f>
        <v>0</v>
      </c>
      <c r="BC838" s="10">
        <f>'დაზუსტ. ნაერთი'!G838</f>
        <v>1662500</v>
      </c>
      <c r="BD838" s="10">
        <f>'დაზუსტ. ბიუჯ.'!G838</f>
        <v>1662500</v>
      </c>
      <c r="BE838" s="10">
        <f>'დაზუსტ. საკუთ.'!G838</f>
        <v>0</v>
      </c>
      <c r="BG838" s="10">
        <f t="shared" si="312"/>
        <v>10587500</v>
      </c>
      <c r="BH838" s="10">
        <f t="shared" si="312"/>
        <v>10587500</v>
      </c>
      <c r="BI838" s="10">
        <f t="shared" si="312"/>
        <v>0</v>
      </c>
      <c r="BJ838" s="10">
        <f t="shared" si="312"/>
        <v>-3774000</v>
      </c>
      <c r="BK838" s="10">
        <f t="shared" si="313"/>
        <v>0</v>
      </c>
      <c r="BL838" s="10">
        <f t="shared" si="313"/>
        <v>0</v>
      </c>
      <c r="BM838" s="10">
        <f t="shared" si="313"/>
        <v>0</v>
      </c>
      <c r="BN838" s="10">
        <f t="shared" si="313"/>
        <v>6813500</v>
      </c>
      <c r="BO838" s="10">
        <f t="shared" si="316"/>
        <v>6813500</v>
      </c>
      <c r="BP838" s="10">
        <f t="shared" si="315"/>
        <v>0</v>
      </c>
      <c r="BR838" s="10">
        <f t="shared" si="314"/>
        <v>3262500</v>
      </c>
      <c r="BS838" s="10">
        <f>'დამტკ. ბიუჯ.'!H838</f>
        <v>3262500</v>
      </c>
      <c r="BT838" s="10">
        <f>'დამტკ. საკუთ.'!H838</f>
        <v>0</v>
      </c>
      <c r="BU838" s="10">
        <f>'ცვლილ. ბიუჯ.'!I838</f>
        <v>414000</v>
      </c>
      <c r="BV838" s="10">
        <f>'ცვლილ. საკუთ.'!I838</f>
        <v>0</v>
      </c>
      <c r="BW838" s="10">
        <f>'მთავრ. ფონდი'!I838</f>
        <v>0</v>
      </c>
      <c r="BX838" s="10">
        <f>'პრეზ. ფონდი'!I838</f>
        <v>0</v>
      </c>
      <c r="BY838" s="10">
        <f>'დაზუსტ. ნაერთი'!H838</f>
        <v>3676500</v>
      </c>
      <c r="BZ838" s="10">
        <f>'დაზუსტ. ბიუჯ.'!H838</f>
        <v>3676500</v>
      </c>
      <c r="CA838" s="10">
        <f>'დაზუსტ. საკუთ.'!H838</f>
        <v>0</v>
      </c>
    </row>
    <row r="839" spans="1:79" x14ac:dyDescent="0.25">
      <c r="A839" t="str">
        <f t="shared" si="300"/>
        <v>b</v>
      </c>
      <c r="B839" s="8"/>
      <c r="C839" s="9" t="s">
        <v>17</v>
      </c>
      <c r="D839" s="10">
        <f t="shared" si="301"/>
        <v>0</v>
      </c>
      <c r="E839" s="10">
        <f t="shared" si="302"/>
        <v>0</v>
      </c>
      <c r="F839" s="10">
        <f t="shared" si="303"/>
        <v>0</v>
      </c>
      <c r="G839" s="10">
        <f t="shared" si="303"/>
        <v>0</v>
      </c>
      <c r="H839" s="10">
        <f t="shared" si="303"/>
        <v>0</v>
      </c>
      <c r="I839" s="10">
        <f t="shared" si="303"/>
        <v>0</v>
      </c>
      <c r="J839" s="10">
        <f t="shared" si="304"/>
        <v>0</v>
      </c>
      <c r="K839" s="10">
        <f t="shared" si="304"/>
        <v>0</v>
      </c>
      <c r="L839" s="10">
        <f t="shared" si="304"/>
        <v>0</v>
      </c>
      <c r="M839" s="10">
        <f t="shared" si="304"/>
        <v>0</v>
      </c>
      <c r="O839" s="10">
        <f t="shared" si="305"/>
        <v>0</v>
      </c>
      <c r="P839" s="10">
        <f>'დამტკ. ბიუჯ.'!E839</f>
        <v>0</v>
      </c>
      <c r="Q839" s="10">
        <f>'დამტკ. საკუთ.'!E839</f>
        <v>0</v>
      </c>
      <c r="R839" s="10">
        <f>'ცვლილ. ბიუჯ.'!F839</f>
        <v>0</v>
      </c>
      <c r="S839" s="10">
        <f>'ცვლილ. საკუთ.'!F839</f>
        <v>0</v>
      </c>
      <c r="T839" s="10">
        <f>'მთავრ. ფონდი'!F839</f>
        <v>0</v>
      </c>
      <c r="U839" s="10">
        <f>'პრეზ. ფონდი'!F839</f>
        <v>0</v>
      </c>
      <c r="V839" s="10">
        <f>'დაზუსტ. ნაერთი'!E839</f>
        <v>0</v>
      </c>
      <c r="W839" s="10">
        <f>'დაზუსტ. ბიუჯ.'!E839</f>
        <v>0</v>
      </c>
      <c r="X839" s="10">
        <f>'დაზუსტ. საკუთ.'!E839</f>
        <v>0</v>
      </c>
      <c r="Z839" s="10">
        <f t="shared" si="306"/>
        <v>0</v>
      </c>
      <c r="AA839" s="10">
        <f>'დამტკ. ბიუჯ.'!F839</f>
        <v>0</v>
      </c>
      <c r="AB839" s="10">
        <f>'დამტკ. საკუთ.'!F839</f>
        <v>0</v>
      </c>
      <c r="AC839" s="10">
        <f>'ცვლილ. ბიუჯ.'!G839</f>
        <v>0</v>
      </c>
      <c r="AD839" s="10">
        <f>'ცვლილ. საკუთ.'!G839</f>
        <v>0</v>
      </c>
      <c r="AE839" s="10">
        <f>'მთავრ. ფონდი'!G839</f>
        <v>0</v>
      </c>
      <c r="AF839" s="10">
        <f>'პრეზ. ფონდი'!G839</f>
        <v>0</v>
      </c>
      <c r="AG839" s="10">
        <f>'დაზუსტ. ნაერთი'!F839</f>
        <v>0</v>
      </c>
      <c r="AH839" s="10">
        <f>'დაზუსტ. ბიუჯ.'!F839</f>
        <v>0</v>
      </c>
      <c r="AI839" s="10">
        <f>'დაზუსტ. საკუთ.'!F839</f>
        <v>0</v>
      </c>
      <c r="AK839" s="10">
        <f t="shared" si="307"/>
        <v>0</v>
      </c>
      <c r="AL839" s="10">
        <f t="shared" si="308"/>
        <v>0</v>
      </c>
      <c r="AM839" s="10">
        <f t="shared" si="309"/>
        <v>0</v>
      </c>
      <c r="AN839" s="10">
        <f t="shared" si="309"/>
        <v>0</v>
      </c>
      <c r="AO839" s="10">
        <f t="shared" si="309"/>
        <v>0</v>
      </c>
      <c r="AP839" s="10">
        <f t="shared" si="309"/>
        <v>0</v>
      </c>
      <c r="AQ839" s="10">
        <f t="shared" si="310"/>
        <v>0</v>
      </c>
      <c r="AR839" s="10">
        <f t="shared" si="310"/>
        <v>0</v>
      </c>
      <c r="AS839" s="10">
        <f t="shared" si="310"/>
        <v>0</v>
      </c>
      <c r="AT839" s="10">
        <f t="shared" si="310"/>
        <v>0</v>
      </c>
      <c r="AV839" s="10">
        <f t="shared" si="311"/>
        <v>0</v>
      </c>
      <c r="AW839" s="10">
        <f>'დამტკ. ბიუჯ.'!G839</f>
        <v>0</v>
      </c>
      <c r="AX839" s="10">
        <f>'დამტკ. საკუთ.'!G839</f>
        <v>0</v>
      </c>
      <c r="AY839" s="10">
        <f>'ცვლილ. ბიუჯ.'!H839</f>
        <v>0</v>
      </c>
      <c r="AZ839" s="10">
        <f>'ცვლილ. საკუთ.'!H839</f>
        <v>0</v>
      </c>
      <c r="BA839" s="10">
        <f>'მთავრ. ფონდი'!H839</f>
        <v>0</v>
      </c>
      <c r="BB839" s="10">
        <f>'პრეზ. ფონდი'!H839</f>
        <v>0</v>
      </c>
      <c r="BC839" s="10">
        <f>'დაზუსტ. ნაერთი'!G839</f>
        <v>0</v>
      </c>
      <c r="BD839" s="10">
        <f>'დაზუსტ. ბიუჯ.'!G839</f>
        <v>0</v>
      </c>
      <c r="BE839" s="10">
        <f>'დაზუსტ. საკუთ.'!G839</f>
        <v>0</v>
      </c>
      <c r="BG839" s="10">
        <f t="shared" si="312"/>
        <v>0</v>
      </c>
      <c r="BH839" s="10">
        <f t="shared" si="312"/>
        <v>0</v>
      </c>
      <c r="BI839" s="10">
        <f t="shared" si="312"/>
        <v>0</v>
      </c>
      <c r="BJ839" s="10">
        <f t="shared" si="312"/>
        <v>0</v>
      </c>
      <c r="BK839" s="10">
        <f t="shared" si="313"/>
        <v>0</v>
      </c>
      <c r="BL839" s="10">
        <f t="shared" si="313"/>
        <v>0</v>
      </c>
      <c r="BM839" s="10">
        <f t="shared" si="313"/>
        <v>0</v>
      </c>
      <c r="BN839" s="10">
        <f t="shared" si="313"/>
        <v>0</v>
      </c>
      <c r="BO839" s="10">
        <f t="shared" si="316"/>
        <v>0</v>
      </c>
      <c r="BP839" s="10">
        <f t="shared" si="315"/>
        <v>0</v>
      </c>
      <c r="BR839" s="10">
        <f t="shared" si="314"/>
        <v>0</v>
      </c>
      <c r="BS839" s="10">
        <f>'დამტკ. ბიუჯ.'!H839</f>
        <v>0</v>
      </c>
      <c r="BT839" s="10">
        <f>'დამტკ. საკუთ.'!H839</f>
        <v>0</v>
      </c>
      <c r="BU839" s="10">
        <f>'ცვლილ. ბიუჯ.'!I839</f>
        <v>0</v>
      </c>
      <c r="BV839" s="10">
        <f>'ცვლილ. საკუთ.'!I839</f>
        <v>0</v>
      </c>
      <c r="BW839" s="10">
        <f>'მთავრ. ფონდი'!I839</f>
        <v>0</v>
      </c>
      <c r="BX839" s="10">
        <f>'პრეზ. ფონდი'!I839</f>
        <v>0</v>
      </c>
      <c r="BY839" s="10">
        <f>'დაზუსტ. ნაერთი'!H839</f>
        <v>0</v>
      </c>
      <c r="BZ839" s="10">
        <f>'დაზუსტ. ბიუჯ.'!H839</f>
        <v>0</v>
      </c>
      <c r="CA839" s="10">
        <f>'დაზუსტ. საკუთ.'!H839</f>
        <v>0</v>
      </c>
    </row>
    <row r="840" spans="1:79" x14ac:dyDescent="0.25">
      <c r="A840" t="str">
        <f t="shared" si="300"/>
        <v>b</v>
      </c>
      <c r="B840" s="5"/>
      <c r="C840" s="6" t="s">
        <v>18</v>
      </c>
      <c r="D840" s="7">
        <f t="shared" si="301"/>
        <v>0</v>
      </c>
      <c r="E840" s="7">
        <f t="shared" si="302"/>
        <v>0</v>
      </c>
      <c r="F840" s="7">
        <f t="shared" si="303"/>
        <v>0</v>
      </c>
      <c r="G840" s="7">
        <f t="shared" si="303"/>
        <v>0</v>
      </c>
      <c r="H840" s="7">
        <f t="shared" si="303"/>
        <v>0</v>
      </c>
      <c r="I840" s="7">
        <f t="shared" si="303"/>
        <v>0</v>
      </c>
      <c r="J840" s="7">
        <f t="shared" si="304"/>
        <v>0</v>
      </c>
      <c r="K840" s="7">
        <f t="shared" si="304"/>
        <v>0</v>
      </c>
      <c r="L840" s="7">
        <f t="shared" si="304"/>
        <v>0</v>
      </c>
      <c r="M840" s="7">
        <f t="shared" si="304"/>
        <v>0</v>
      </c>
      <c r="O840" s="7">
        <f t="shared" si="305"/>
        <v>0</v>
      </c>
      <c r="P840" s="7">
        <f>'დამტკ. ბიუჯ.'!E840</f>
        <v>0</v>
      </c>
      <c r="Q840" s="7">
        <f>'დამტკ. საკუთ.'!E840</f>
        <v>0</v>
      </c>
      <c r="R840" s="7">
        <f>'ცვლილ. ბიუჯ.'!F840</f>
        <v>0</v>
      </c>
      <c r="S840" s="7">
        <f>'ცვლილ. საკუთ.'!F840</f>
        <v>0</v>
      </c>
      <c r="T840" s="7">
        <f>'მთავრ. ფონდი'!F840</f>
        <v>0</v>
      </c>
      <c r="U840" s="7">
        <f>'პრეზ. ფონდი'!F840</f>
        <v>0</v>
      </c>
      <c r="V840" s="7">
        <f>'დაზუსტ. ნაერთი'!E840</f>
        <v>0</v>
      </c>
      <c r="W840" s="7">
        <f>'დაზუსტ. ბიუჯ.'!E840</f>
        <v>0</v>
      </c>
      <c r="X840" s="7">
        <f>'დაზუსტ. საკუთ.'!E840</f>
        <v>0</v>
      </c>
      <c r="Z840" s="7">
        <f t="shared" si="306"/>
        <v>0</v>
      </c>
      <c r="AA840" s="7">
        <f>'დამტკ. ბიუჯ.'!F840</f>
        <v>0</v>
      </c>
      <c r="AB840" s="7">
        <f>'დამტკ. საკუთ.'!F840</f>
        <v>0</v>
      </c>
      <c r="AC840" s="7">
        <f>'ცვლილ. ბიუჯ.'!G840</f>
        <v>0</v>
      </c>
      <c r="AD840" s="7">
        <f>'ცვლილ. საკუთ.'!G840</f>
        <v>0</v>
      </c>
      <c r="AE840" s="7">
        <f>'მთავრ. ფონდი'!G840</f>
        <v>0</v>
      </c>
      <c r="AF840" s="7">
        <f>'პრეზ. ფონდი'!G840</f>
        <v>0</v>
      </c>
      <c r="AG840" s="7">
        <f>'დაზუსტ. ნაერთი'!F840</f>
        <v>0</v>
      </c>
      <c r="AH840" s="7">
        <f>'დაზუსტ. ბიუჯ.'!F840</f>
        <v>0</v>
      </c>
      <c r="AI840" s="7">
        <f>'დაზუსტ. საკუთ.'!F840</f>
        <v>0</v>
      </c>
      <c r="AK840" s="7">
        <f t="shared" si="307"/>
        <v>0</v>
      </c>
      <c r="AL840" s="7">
        <f t="shared" si="308"/>
        <v>0</v>
      </c>
      <c r="AM840" s="7">
        <f t="shared" si="309"/>
        <v>0</v>
      </c>
      <c r="AN840" s="7">
        <f t="shared" si="309"/>
        <v>0</v>
      </c>
      <c r="AO840" s="7">
        <f t="shared" si="309"/>
        <v>0</v>
      </c>
      <c r="AP840" s="7">
        <f t="shared" si="309"/>
        <v>0</v>
      </c>
      <c r="AQ840" s="7">
        <f t="shared" si="310"/>
        <v>0</v>
      </c>
      <c r="AR840" s="7">
        <f t="shared" si="310"/>
        <v>0</v>
      </c>
      <c r="AS840" s="7">
        <f t="shared" si="310"/>
        <v>0</v>
      </c>
      <c r="AT840" s="7">
        <f t="shared" si="310"/>
        <v>0</v>
      </c>
      <c r="AV840" s="7">
        <f t="shared" si="311"/>
        <v>0</v>
      </c>
      <c r="AW840" s="7">
        <f>'დამტკ. ბიუჯ.'!G840</f>
        <v>0</v>
      </c>
      <c r="AX840" s="7">
        <f>'დამტკ. საკუთ.'!G840</f>
        <v>0</v>
      </c>
      <c r="AY840" s="7">
        <f>'ცვლილ. ბიუჯ.'!H840</f>
        <v>0</v>
      </c>
      <c r="AZ840" s="7">
        <f>'ცვლილ. საკუთ.'!H840</f>
        <v>0</v>
      </c>
      <c r="BA840" s="7">
        <f>'მთავრ. ფონდი'!H840</f>
        <v>0</v>
      </c>
      <c r="BB840" s="7">
        <f>'პრეზ. ფონდი'!H840</f>
        <v>0</v>
      </c>
      <c r="BC840" s="7">
        <f>'დაზუსტ. ნაერთი'!G840</f>
        <v>0</v>
      </c>
      <c r="BD840" s="7">
        <f>'დაზუსტ. ბიუჯ.'!G840</f>
        <v>0</v>
      </c>
      <c r="BE840" s="7">
        <f>'დაზუსტ. საკუთ.'!G840</f>
        <v>0</v>
      </c>
      <c r="BG840" s="7">
        <f t="shared" si="312"/>
        <v>0</v>
      </c>
      <c r="BH840" s="7">
        <f t="shared" si="312"/>
        <v>0</v>
      </c>
      <c r="BI840" s="7">
        <f t="shared" si="312"/>
        <v>0</v>
      </c>
      <c r="BJ840" s="7">
        <f t="shared" si="312"/>
        <v>0</v>
      </c>
      <c r="BK840" s="7">
        <f t="shared" si="313"/>
        <v>0</v>
      </c>
      <c r="BL840" s="7">
        <f t="shared" si="313"/>
        <v>0</v>
      </c>
      <c r="BM840" s="7">
        <f t="shared" si="313"/>
        <v>0</v>
      </c>
      <c r="BN840" s="7">
        <f t="shared" si="313"/>
        <v>0</v>
      </c>
      <c r="BO840" s="7">
        <f t="shared" si="316"/>
        <v>0</v>
      </c>
      <c r="BP840" s="7">
        <f t="shared" si="315"/>
        <v>0</v>
      </c>
      <c r="BR840" s="7">
        <f t="shared" si="314"/>
        <v>0</v>
      </c>
      <c r="BS840" s="7">
        <f>'დამტკ. ბიუჯ.'!H840</f>
        <v>0</v>
      </c>
      <c r="BT840" s="7">
        <f>'დამტკ. საკუთ.'!H840</f>
        <v>0</v>
      </c>
      <c r="BU840" s="7">
        <f>'ცვლილ. ბიუჯ.'!I840</f>
        <v>0</v>
      </c>
      <c r="BV840" s="7">
        <f>'ცვლილ. საკუთ.'!I840</f>
        <v>0</v>
      </c>
      <c r="BW840" s="7">
        <f>'მთავრ. ფონდი'!I840</f>
        <v>0</v>
      </c>
      <c r="BX840" s="7">
        <f>'პრეზ. ფონდი'!I840</f>
        <v>0</v>
      </c>
      <c r="BY840" s="7">
        <f>'დაზუსტ. ნაერთი'!H840</f>
        <v>0</v>
      </c>
      <c r="BZ840" s="7">
        <f>'დაზუსტ. ბიუჯ.'!H840</f>
        <v>0</v>
      </c>
      <c r="CA840" s="7">
        <f>'დაზუსტ. საკუთ.'!H840</f>
        <v>0</v>
      </c>
    </row>
    <row r="841" spans="1:79" x14ac:dyDescent="0.25">
      <c r="A841" t="str">
        <f t="shared" si="300"/>
        <v>b</v>
      </c>
      <c r="B841" s="5"/>
      <c r="C841" s="6" t="s">
        <v>19</v>
      </c>
      <c r="D841" s="7">
        <f t="shared" si="301"/>
        <v>0</v>
      </c>
      <c r="E841" s="7">
        <f t="shared" si="302"/>
        <v>0</v>
      </c>
      <c r="F841" s="7">
        <f t="shared" si="303"/>
        <v>0</v>
      </c>
      <c r="G841" s="7">
        <f t="shared" si="303"/>
        <v>0</v>
      </c>
      <c r="H841" s="7">
        <f t="shared" si="303"/>
        <v>0</v>
      </c>
      <c r="I841" s="7">
        <f t="shared" si="303"/>
        <v>0</v>
      </c>
      <c r="J841" s="7">
        <f t="shared" si="304"/>
        <v>0</v>
      </c>
      <c r="K841" s="7">
        <f t="shared" si="304"/>
        <v>0</v>
      </c>
      <c r="L841" s="7">
        <f t="shared" si="304"/>
        <v>0</v>
      </c>
      <c r="M841" s="7">
        <f t="shared" si="304"/>
        <v>0</v>
      </c>
      <c r="O841" s="7">
        <f t="shared" si="305"/>
        <v>0</v>
      </c>
      <c r="P841" s="7">
        <f>'დამტკ. ბიუჯ.'!E841</f>
        <v>0</v>
      </c>
      <c r="Q841" s="7">
        <f>'დამტკ. საკუთ.'!E841</f>
        <v>0</v>
      </c>
      <c r="R841" s="7">
        <f>'ცვლილ. ბიუჯ.'!F841</f>
        <v>0</v>
      </c>
      <c r="S841" s="7">
        <f>'ცვლილ. საკუთ.'!F841</f>
        <v>0</v>
      </c>
      <c r="T841" s="7">
        <f>'მთავრ. ფონდი'!F841</f>
        <v>0</v>
      </c>
      <c r="U841" s="7">
        <f>'პრეზ. ფონდი'!F841</f>
        <v>0</v>
      </c>
      <c r="V841" s="7">
        <f>'დაზუსტ. ნაერთი'!E841</f>
        <v>0</v>
      </c>
      <c r="W841" s="7">
        <f>'დაზუსტ. ბიუჯ.'!E841</f>
        <v>0</v>
      </c>
      <c r="X841" s="7">
        <f>'დაზუსტ. საკუთ.'!E841</f>
        <v>0</v>
      </c>
      <c r="Z841" s="7">
        <f t="shared" si="306"/>
        <v>0</v>
      </c>
      <c r="AA841" s="7">
        <f>'დამტკ. ბიუჯ.'!F841</f>
        <v>0</v>
      </c>
      <c r="AB841" s="7">
        <f>'დამტკ. საკუთ.'!F841</f>
        <v>0</v>
      </c>
      <c r="AC841" s="7">
        <f>'ცვლილ. ბიუჯ.'!G841</f>
        <v>0</v>
      </c>
      <c r="AD841" s="7">
        <f>'ცვლილ. საკუთ.'!G841</f>
        <v>0</v>
      </c>
      <c r="AE841" s="7">
        <f>'მთავრ. ფონდი'!G841</f>
        <v>0</v>
      </c>
      <c r="AF841" s="7">
        <f>'პრეზ. ფონდი'!G841</f>
        <v>0</v>
      </c>
      <c r="AG841" s="7">
        <f>'დაზუსტ. ნაერთი'!F841</f>
        <v>0</v>
      </c>
      <c r="AH841" s="7">
        <f>'დაზუსტ. ბიუჯ.'!F841</f>
        <v>0</v>
      </c>
      <c r="AI841" s="7">
        <f>'დაზუსტ. საკუთ.'!F841</f>
        <v>0</v>
      </c>
      <c r="AK841" s="7">
        <f t="shared" si="307"/>
        <v>0</v>
      </c>
      <c r="AL841" s="7">
        <f t="shared" si="308"/>
        <v>0</v>
      </c>
      <c r="AM841" s="7">
        <f t="shared" si="309"/>
        <v>0</v>
      </c>
      <c r="AN841" s="7">
        <f t="shared" si="309"/>
        <v>0</v>
      </c>
      <c r="AO841" s="7">
        <f t="shared" si="309"/>
        <v>0</v>
      </c>
      <c r="AP841" s="7">
        <f t="shared" si="309"/>
        <v>0</v>
      </c>
      <c r="AQ841" s="7">
        <f t="shared" si="310"/>
        <v>0</v>
      </c>
      <c r="AR841" s="7">
        <f t="shared" si="310"/>
        <v>0</v>
      </c>
      <c r="AS841" s="7">
        <f t="shared" si="310"/>
        <v>0</v>
      </c>
      <c r="AT841" s="7">
        <f t="shared" si="310"/>
        <v>0</v>
      </c>
      <c r="AV841" s="7">
        <f t="shared" si="311"/>
        <v>0</v>
      </c>
      <c r="AW841" s="7">
        <f>'დამტკ. ბიუჯ.'!G841</f>
        <v>0</v>
      </c>
      <c r="AX841" s="7">
        <f>'დამტკ. საკუთ.'!G841</f>
        <v>0</v>
      </c>
      <c r="AY841" s="7">
        <f>'ცვლილ. ბიუჯ.'!H841</f>
        <v>0</v>
      </c>
      <c r="AZ841" s="7">
        <f>'ცვლილ. საკუთ.'!H841</f>
        <v>0</v>
      </c>
      <c r="BA841" s="7">
        <f>'მთავრ. ფონდი'!H841</f>
        <v>0</v>
      </c>
      <c r="BB841" s="7">
        <f>'პრეზ. ფონდი'!H841</f>
        <v>0</v>
      </c>
      <c r="BC841" s="7">
        <f>'დაზუსტ. ნაერთი'!G841</f>
        <v>0</v>
      </c>
      <c r="BD841" s="7">
        <f>'დაზუსტ. ბიუჯ.'!G841</f>
        <v>0</v>
      </c>
      <c r="BE841" s="7">
        <f>'დაზუსტ. საკუთ.'!G841</f>
        <v>0</v>
      </c>
      <c r="BG841" s="7">
        <f t="shared" si="312"/>
        <v>0</v>
      </c>
      <c r="BH841" s="7">
        <f t="shared" si="312"/>
        <v>0</v>
      </c>
      <c r="BI841" s="7">
        <f t="shared" si="312"/>
        <v>0</v>
      </c>
      <c r="BJ841" s="7">
        <f t="shared" si="312"/>
        <v>0</v>
      </c>
      <c r="BK841" s="7">
        <f t="shared" si="313"/>
        <v>0</v>
      </c>
      <c r="BL841" s="7">
        <f t="shared" si="313"/>
        <v>0</v>
      </c>
      <c r="BM841" s="7">
        <f t="shared" si="313"/>
        <v>0</v>
      </c>
      <c r="BN841" s="7">
        <f t="shared" si="313"/>
        <v>0</v>
      </c>
      <c r="BO841" s="7">
        <f t="shared" si="316"/>
        <v>0</v>
      </c>
      <c r="BP841" s="7">
        <f t="shared" si="315"/>
        <v>0</v>
      </c>
      <c r="BR841" s="7">
        <f t="shared" si="314"/>
        <v>0</v>
      </c>
      <c r="BS841" s="7">
        <f>'დამტკ. ბიუჯ.'!H841</f>
        <v>0</v>
      </c>
      <c r="BT841" s="7">
        <f>'დამტკ. საკუთ.'!H841</f>
        <v>0</v>
      </c>
      <c r="BU841" s="7">
        <f>'ცვლილ. ბიუჯ.'!I841</f>
        <v>0</v>
      </c>
      <c r="BV841" s="7">
        <f>'ცვლილ. საკუთ.'!I841</f>
        <v>0</v>
      </c>
      <c r="BW841" s="7">
        <f>'მთავრ. ფონდი'!I841</f>
        <v>0</v>
      </c>
      <c r="BX841" s="7">
        <f>'პრეზ. ფონდი'!I841</f>
        <v>0</v>
      </c>
      <c r="BY841" s="7">
        <f>'დაზუსტ. ნაერთი'!H841</f>
        <v>0</v>
      </c>
      <c r="BZ841" s="7">
        <f>'დაზუსტ. ბიუჯ.'!H841</f>
        <v>0</v>
      </c>
      <c r="CA841" s="7">
        <f>'დაზუსტ. საკუთ.'!H841</f>
        <v>0</v>
      </c>
    </row>
    <row r="842" spans="1:79" ht="15.75" thickBot="1" x14ac:dyDescent="0.3">
      <c r="A842" t="str">
        <f t="shared" si="300"/>
        <v>b</v>
      </c>
      <c r="B842" s="11"/>
      <c r="C842" s="12" t="s">
        <v>20</v>
      </c>
      <c r="D842" s="13">
        <f t="shared" si="301"/>
        <v>0</v>
      </c>
      <c r="E842" s="13">
        <f t="shared" si="302"/>
        <v>0</v>
      </c>
      <c r="F842" s="13">
        <f t="shared" si="303"/>
        <v>0</v>
      </c>
      <c r="G842" s="13">
        <f t="shared" si="303"/>
        <v>0</v>
      </c>
      <c r="H842" s="13">
        <f t="shared" si="303"/>
        <v>0</v>
      </c>
      <c r="I842" s="13">
        <f t="shared" si="303"/>
        <v>0</v>
      </c>
      <c r="J842" s="13">
        <f t="shared" si="304"/>
        <v>0</v>
      </c>
      <c r="K842" s="13">
        <f t="shared" si="304"/>
        <v>0</v>
      </c>
      <c r="L842" s="13">
        <f t="shared" si="304"/>
        <v>0</v>
      </c>
      <c r="M842" s="13">
        <f t="shared" si="304"/>
        <v>0</v>
      </c>
      <c r="O842" s="13">
        <f t="shared" si="305"/>
        <v>0</v>
      </c>
      <c r="P842" s="13">
        <f>'დამტკ. ბიუჯ.'!E842</f>
        <v>0</v>
      </c>
      <c r="Q842" s="13">
        <f>'დამტკ. საკუთ.'!E842</f>
        <v>0</v>
      </c>
      <c r="R842" s="13">
        <f>'ცვლილ. ბიუჯ.'!F842</f>
        <v>0</v>
      </c>
      <c r="S842" s="13">
        <f>'ცვლილ. საკუთ.'!F842</f>
        <v>0</v>
      </c>
      <c r="T842" s="13">
        <f>'მთავრ. ფონდი'!F842</f>
        <v>0</v>
      </c>
      <c r="U842" s="13">
        <f>'პრეზ. ფონდი'!F842</f>
        <v>0</v>
      </c>
      <c r="V842" s="13">
        <f>'დაზუსტ. ნაერთი'!E842</f>
        <v>0</v>
      </c>
      <c r="W842" s="13">
        <f>'დაზუსტ. ბიუჯ.'!E842</f>
        <v>0</v>
      </c>
      <c r="X842" s="13">
        <f>'დაზუსტ. საკუთ.'!E842</f>
        <v>0</v>
      </c>
      <c r="Z842" s="13">
        <f t="shared" si="306"/>
        <v>0</v>
      </c>
      <c r="AA842" s="13">
        <f>'დამტკ. ბიუჯ.'!F842</f>
        <v>0</v>
      </c>
      <c r="AB842" s="13">
        <f>'დამტკ. საკუთ.'!F842</f>
        <v>0</v>
      </c>
      <c r="AC842" s="13">
        <f>'ცვლილ. ბიუჯ.'!G842</f>
        <v>0</v>
      </c>
      <c r="AD842" s="13">
        <f>'ცვლილ. საკუთ.'!G842</f>
        <v>0</v>
      </c>
      <c r="AE842" s="13">
        <f>'მთავრ. ფონდი'!G842</f>
        <v>0</v>
      </c>
      <c r="AF842" s="13">
        <f>'პრეზ. ფონდი'!G842</f>
        <v>0</v>
      </c>
      <c r="AG842" s="13">
        <f>'დაზუსტ. ნაერთი'!F842</f>
        <v>0</v>
      </c>
      <c r="AH842" s="13">
        <f>'დაზუსტ. ბიუჯ.'!F842</f>
        <v>0</v>
      </c>
      <c r="AI842" s="13">
        <f>'დაზუსტ. საკუთ.'!F842</f>
        <v>0</v>
      </c>
      <c r="AK842" s="13">
        <f t="shared" si="307"/>
        <v>0</v>
      </c>
      <c r="AL842" s="13">
        <f t="shared" si="308"/>
        <v>0</v>
      </c>
      <c r="AM842" s="13">
        <f t="shared" si="309"/>
        <v>0</v>
      </c>
      <c r="AN842" s="13">
        <f t="shared" si="309"/>
        <v>0</v>
      </c>
      <c r="AO842" s="13">
        <f t="shared" si="309"/>
        <v>0</v>
      </c>
      <c r="AP842" s="13">
        <f t="shared" si="309"/>
        <v>0</v>
      </c>
      <c r="AQ842" s="13">
        <f t="shared" si="310"/>
        <v>0</v>
      </c>
      <c r="AR842" s="13">
        <f t="shared" si="310"/>
        <v>0</v>
      </c>
      <c r="AS842" s="13">
        <f t="shared" si="310"/>
        <v>0</v>
      </c>
      <c r="AT842" s="13">
        <f t="shared" si="310"/>
        <v>0</v>
      </c>
      <c r="AV842" s="13">
        <f t="shared" si="311"/>
        <v>0</v>
      </c>
      <c r="AW842" s="13">
        <f>'დამტკ. ბიუჯ.'!G842</f>
        <v>0</v>
      </c>
      <c r="AX842" s="13">
        <f>'დამტკ. საკუთ.'!G842</f>
        <v>0</v>
      </c>
      <c r="AY842" s="13">
        <f>'ცვლილ. ბიუჯ.'!H842</f>
        <v>0</v>
      </c>
      <c r="AZ842" s="13">
        <f>'ცვლილ. საკუთ.'!H842</f>
        <v>0</v>
      </c>
      <c r="BA842" s="13">
        <f>'მთავრ. ფონდი'!H842</f>
        <v>0</v>
      </c>
      <c r="BB842" s="13">
        <f>'პრეზ. ფონდი'!H842</f>
        <v>0</v>
      </c>
      <c r="BC842" s="13">
        <f>'დაზუსტ. ნაერთი'!G842</f>
        <v>0</v>
      </c>
      <c r="BD842" s="13">
        <f>'დაზუსტ. ბიუჯ.'!G842</f>
        <v>0</v>
      </c>
      <c r="BE842" s="13">
        <f>'დაზუსტ. საკუთ.'!G842</f>
        <v>0</v>
      </c>
      <c r="BG842" s="13">
        <f t="shared" si="312"/>
        <v>0</v>
      </c>
      <c r="BH842" s="13">
        <f t="shared" si="312"/>
        <v>0</v>
      </c>
      <c r="BI842" s="13">
        <f t="shared" si="312"/>
        <v>0</v>
      </c>
      <c r="BJ842" s="13">
        <f t="shared" si="312"/>
        <v>0</v>
      </c>
      <c r="BK842" s="13">
        <f t="shared" si="313"/>
        <v>0</v>
      </c>
      <c r="BL842" s="13">
        <f t="shared" si="313"/>
        <v>0</v>
      </c>
      <c r="BM842" s="13">
        <f t="shared" si="313"/>
        <v>0</v>
      </c>
      <c r="BN842" s="13">
        <f t="shared" si="313"/>
        <v>0</v>
      </c>
      <c r="BO842" s="13">
        <f t="shared" si="316"/>
        <v>0</v>
      </c>
      <c r="BP842" s="13">
        <f t="shared" si="315"/>
        <v>0</v>
      </c>
      <c r="BR842" s="13">
        <f t="shared" si="314"/>
        <v>0</v>
      </c>
      <c r="BS842" s="13">
        <f>'დამტკ. ბიუჯ.'!H842</f>
        <v>0</v>
      </c>
      <c r="BT842" s="13">
        <f>'დამტკ. საკუთ.'!H842</f>
        <v>0</v>
      </c>
      <c r="BU842" s="13">
        <f>'ცვლილ. ბიუჯ.'!I842</f>
        <v>0</v>
      </c>
      <c r="BV842" s="13">
        <f>'ცვლილ. საკუთ.'!I842</f>
        <v>0</v>
      </c>
      <c r="BW842" s="13">
        <f>'მთავრ. ფონდი'!I842</f>
        <v>0</v>
      </c>
      <c r="BX842" s="13">
        <f>'პრეზ. ფონდი'!I842</f>
        <v>0</v>
      </c>
      <c r="BY842" s="13">
        <f>'დაზუსტ. ნაერთი'!H842</f>
        <v>0</v>
      </c>
      <c r="BZ842" s="13">
        <f>'დაზუსტ. ბიუჯ.'!H842</f>
        <v>0</v>
      </c>
      <c r="CA842" s="13">
        <f>'დაზუსტ. საკუთ.'!H842</f>
        <v>0</v>
      </c>
    </row>
    <row r="843" spans="1:79" ht="61.5" thickTop="1" thickBot="1" x14ac:dyDescent="0.3">
      <c r="A843" t="str">
        <f t="shared" si="300"/>
        <v>a</v>
      </c>
      <c r="B843" s="16" t="s">
        <v>237</v>
      </c>
      <c r="C843" s="4" t="s">
        <v>238</v>
      </c>
      <c r="D843" s="4">
        <f t="shared" ref="D843:D854" si="336">SUM(O843,Z843,AV843,BR843)</f>
        <v>550000</v>
      </c>
      <c r="E843" s="4">
        <f t="shared" ref="E843:I854" si="337">SUM(P843,AA843,AW843,BS843)</f>
        <v>550000</v>
      </c>
      <c r="F843" s="4">
        <f t="shared" si="337"/>
        <v>0</v>
      </c>
      <c r="G843" s="4">
        <f t="shared" si="337"/>
        <v>0</v>
      </c>
      <c r="H843" s="4">
        <f t="shared" si="337"/>
        <v>0</v>
      </c>
      <c r="I843" s="4">
        <f t="shared" si="337"/>
        <v>0</v>
      </c>
      <c r="J843" s="4">
        <f t="shared" ref="J843:J854" si="338">SUM(U843,AF843,BB843,BX843)</f>
        <v>0</v>
      </c>
      <c r="K843" s="4">
        <f t="shared" ref="K843:K854" si="339">SUM(V843,AG843,BC843,BY843)</f>
        <v>550000</v>
      </c>
      <c r="L843" s="4">
        <f t="shared" ref="L843:L854" si="340">SUM(W843,AH843,BD843,BZ843)</f>
        <v>550000</v>
      </c>
      <c r="M843" s="4">
        <f t="shared" ref="M843:M854" si="341">SUM(X843,AI843,BE843,CA843)</f>
        <v>0</v>
      </c>
      <c r="O843" s="4">
        <f t="shared" ref="O843:O854" si="342">SUM(P843,Q843)</f>
        <v>100000</v>
      </c>
      <c r="P843" s="4">
        <f>'დამტკ. ბიუჯ.'!E843</f>
        <v>100000</v>
      </c>
      <c r="Q843" s="4">
        <f>'დამტკ. საკუთ.'!E843</f>
        <v>0</v>
      </c>
      <c r="R843" s="4">
        <f>'ცვლილ. ბიუჯ.'!F843</f>
        <v>0</v>
      </c>
      <c r="S843" s="4">
        <f>'ცვლილ. საკუთ.'!F843</f>
        <v>0</v>
      </c>
      <c r="T843" s="4">
        <f>'მთავრ. ფონდი'!F843</f>
        <v>0</v>
      </c>
      <c r="U843" s="4">
        <f>'პრეზ. ფონდი'!F843</f>
        <v>0</v>
      </c>
      <c r="V843" s="4">
        <f>'დაზუსტ. ნაერთი'!E843</f>
        <v>100000</v>
      </c>
      <c r="W843" s="4">
        <f>'დაზუსტ. ბიუჯ.'!E843</f>
        <v>100000</v>
      </c>
      <c r="X843" s="4">
        <f>'დაზუსტ. საკუთ.'!E843</f>
        <v>0</v>
      </c>
      <c r="Z843" s="4">
        <f t="shared" ref="Z843:Z854" si="343">SUM(AA843,AB843)</f>
        <v>200000</v>
      </c>
      <c r="AA843" s="4">
        <f>'დამტკ. ბიუჯ.'!F843</f>
        <v>200000</v>
      </c>
      <c r="AB843" s="4">
        <f>'დამტკ. საკუთ.'!F843</f>
        <v>0</v>
      </c>
      <c r="AC843" s="4">
        <f>'ცვლილ. ბიუჯ.'!G843</f>
        <v>0</v>
      </c>
      <c r="AD843" s="4">
        <f>'ცვლილ. საკუთ.'!G843</f>
        <v>0</v>
      </c>
      <c r="AE843" s="4">
        <f>'მთავრ. ფონდი'!G843</f>
        <v>0</v>
      </c>
      <c r="AF843" s="4">
        <f>'პრეზ. ფონდი'!G843</f>
        <v>0</v>
      </c>
      <c r="AG843" s="4">
        <f>'დაზუსტ. ნაერთი'!F843</f>
        <v>200000</v>
      </c>
      <c r="AH843" s="4">
        <f>'დაზუსტ. ბიუჯ.'!F843</f>
        <v>200000</v>
      </c>
      <c r="AI843" s="4">
        <f>'დაზუსტ. საკუთ.'!F843</f>
        <v>0</v>
      </c>
      <c r="AK843" s="4">
        <f t="shared" ref="AK843:AK854" si="344">SUM(O843,Z843)</f>
        <v>300000</v>
      </c>
      <c r="AL843" s="4">
        <f t="shared" ref="AL843:AP854" si="345">SUM(P843,AA843)</f>
        <v>300000</v>
      </c>
      <c r="AM843" s="4">
        <f t="shared" si="345"/>
        <v>0</v>
      </c>
      <c r="AN843" s="4">
        <f t="shared" si="345"/>
        <v>0</v>
      </c>
      <c r="AO843" s="4">
        <f t="shared" si="345"/>
        <v>0</v>
      </c>
      <c r="AP843" s="4">
        <f t="shared" si="345"/>
        <v>0</v>
      </c>
      <c r="AQ843" s="4">
        <f t="shared" ref="AQ843:AQ854" si="346">SUM(U843,AF843)</f>
        <v>0</v>
      </c>
      <c r="AR843" s="4">
        <f t="shared" ref="AR843:AR854" si="347">SUM(V843,AG843)</f>
        <v>300000</v>
      </c>
      <c r="AS843" s="4">
        <f t="shared" ref="AS843:AS854" si="348">SUM(W843,AH843)</f>
        <v>300000</v>
      </c>
      <c r="AT843" s="4">
        <f t="shared" ref="AT843:AT854" si="349">SUM(X843,AI843)</f>
        <v>0</v>
      </c>
      <c r="AV843" s="4">
        <f t="shared" ref="AV843:AV854" si="350">SUM(AW843,AX843)</f>
        <v>200000</v>
      </c>
      <c r="AW843" s="4">
        <f>'დამტკ. ბიუჯ.'!G843</f>
        <v>200000</v>
      </c>
      <c r="AX843" s="4">
        <f>'დამტკ. საკუთ.'!G843</f>
        <v>0</v>
      </c>
      <c r="AY843" s="4">
        <f>'ცვლილ. ბიუჯ.'!H843</f>
        <v>0</v>
      </c>
      <c r="AZ843" s="4">
        <f>'ცვლილ. საკუთ.'!H843</f>
        <v>0</v>
      </c>
      <c r="BA843" s="4">
        <f>'მთავრ. ფონდი'!H843</f>
        <v>0</v>
      </c>
      <c r="BB843" s="4">
        <f>'პრეზ. ფონდი'!H843</f>
        <v>0</v>
      </c>
      <c r="BC843" s="4">
        <f>'დაზუსტ. ნაერთი'!G843</f>
        <v>200000</v>
      </c>
      <c r="BD843" s="4">
        <f>'დაზუსტ. ბიუჯ.'!G843</f>
        <v>200000</v>
      </c>
      <c r="BE843" s="4">
        <f>'დაზუსტ. საკუთ.'!G843</f>
        <v>0</v>
      </c>
      <c r="BG843" s="4">
        <f t="shared" ref="BG843:BN854" si="351">SUM(O843,Z843,AV843)</f>
        <v>500000</v>
      </c>
      <c r="BH843" s="4">
        <f t="shared" si="351"/>
        <v>500000</v>
      </c>
      <c r="BI843" s="4">
        <f t="shared" si="351"/>
        <v>0</v>
      </c>
      <c r="BJ843" s="4">
        <f t="shared" si="351"/>
        <v>0</v>
      </c>
      <c r="BK843" s="4">
        <f t="shared" si="351"/>
        <v>0</v>
      </c>
      <c r="BL843" s="4">
        <f t="shared" si="351"/>
        <v>0</v>
      </c>
      <c r="BM843" s="4">
        <f t="shared" si="351"/>
        <v>0</v>
      </c>
      <c r="BN843" s="4">
        <f t="shared" si="351"/>
        <v>500000</v>
      </c>
      <c r="BO843" s="4">
        <f t="shared" ref="BO843:BO854" si="352">SUM(W843,AH843,BD843)</f>
        <v>500000</v>
      </c>
      <c r="BP843" s="4">
        <f t="shared" ref="BP843:BP854" si="353">SUM(X843,AI843,BE843)</f>
        <v>0</v>
      </c>
      <c r="BR843" s="4">
        <f t="shared" ref="BR843:BR854" si="354">SUM(BS843,BT843)</f>
        <v>50000</v>
      </c>
      <c r="BS843" s="4">
        <f>'დამტკ. ბიუჯ.'!H843</f>
        <v>50000</v>
      </c>
      <c r="BT843" s="4">
        <f>'დამტკ. საკუთ.'!H843</f>
        <v>0</v>
      </c>
      <c r="BU843" s="4">
        <f>'ცვლილ. ბიუჯ.'!I843</f>
        <v>0</v>
      </c>
      <c r="BV843" s="4">
        <f>'ცვლილ. საკუთ.'!I843</f>
        <v>0</v>
      </c>
      <c r="BW843" s="4">
        <f>'მთავრ. ფონდი'!I843</f>
        <v>0</v>
      </c>
      <c r="BX843" s="4">
        <f>'პრეზ. ფონდი'!I843</f>
        <v>0</v>
      </c>
      <c r="BY843" s="4">
        <f>'დაზუსტ. ნაერთი'!H843</f>
        <v>50000</v>
      </c>
      <c r="BZ843" s="4">
        <f>'დაზუსტ. ბიუჯ.'!H843</f>
        <v>50000</v>
      </c>
      <c r="CA843" s="4">
        <f>'დაზუსტ. საკუთ.'!H843</f>
        <v>0</v>
      </c>
    </row>
    <row r="844" spans="1:79" ht="15.75" thickTop="1" x14ac:dyDescent="0.25">
      <c r="A844" t="str">
        <f t="shared" si="300"/>
        <v>a</v>
      </c>
      <c r="B844" s="5"/>
      <c r="C844" s="6" t="s">
        <v>10</v>
      </c>
      <c r="D844" s="7">
        <f t="shared" si="336"/>
        <v>550000</v>
      </c>
      <c r="E844" s="7">
        <f t="shared" si="337"/>
        <v>550000</v>
      </c>
      <c r="F844" s="7">
        <f t="shared" si="337"/>
        <v>0</v>
      </c>
      <c r="G844" s="7">
        <f t="shared" si="337"/>
        <v>0</v>
      </c>
      <c r="H844" s="7">
        <f t="shared" si="337"/>
        <v>0</v>
      </c>
      <c r="I844" s="7">
        <f t="shared" si="337"/>
        <v>0</v>
      </c>
      <c r="J844" s="7">
        <f t="shared" si="338"/>
        <v>0</v>
      </c>
      <c r="K844" s="7">
        <f t="shared" si="339"/>
        <v>550000</v>
      </c>
      <c r="L844" s="7">
        <f t="shared" si="340"/>
        <v>550000</v>
      </c>
      <c r="M844" s="7">
        <f t="shared" si="341"/>
        <v>0</v>
      </c>
      <c r="O844" s="7">
        <f t="shared" si="342"/>
        <v>100000</v>
      </c>
      <c r="P844" s="7">
        <f>'დამტკ. ბიუჯ.'!E844</f>
        <v>100000</v>
      </c>
      <c r="Q844" s="7">
        <f>'დამტკ. საკუთ.'!E844</f>
        <v>0</v>
      </c>
      <c r="R844" s="7">
        <f>'ცვლილ. ბიუჯ.'!F844</f>
        <v>0</v>
      </c>
      <c r="S844" s="7">
        <f>'ცვლილ. საკუთ.'!F844</f>
        <v>0</v>
      </c>
      <c r="T844" s="7">
        <f>'მთავრ. ფონდი'!F844</f>
        <v>0</v>
      </c>
      <c r="U844" s="7">
        <f>'პრეზ. ფონდი'!F844</f>
        <v>0</v>
      </c>
      <c r="V844" s="7">
        <f>'დაზუსტ. ნაერთი'!E844</f>
        <v>100000</v>
      </c>
      <c r="W844" s="7">
        <f>'დაზუსტ. ბიუჯ.'!E844</f>
        <v>100000</v>
      </c>
      <c r="X844" s="7">
        <f>'დაზუსტ. საკუთ.'!E844</f>
        <v>0</v>
      </c>
      <c r="Z844" s="7">
        <f t="shared" si="343"/>
        <v>200000</v>
      </c>
      <c r="AA844" s="7">
        <f>'დამტკ. ბიუჯ.'!F844</f>
        <v>200000</v>
      </c>
      <c r="AB844" s="7">
        <f>'დამტკ. საკუთ.'!F844</f>
        <v>0</v>
      </c>
      <c r="AC844" s="7">
        <f>'ცვლილ. ბიუჯ.'!G844</f>
        <v>0</v>
      </c>
      <c r="AD844" s="7">
        <f>'ცვლილ. საკუთ.'!G844</f>
        <v>0</v>
      </c>
      <c r="AE844" s="7">
        <f>'მთავრ. ფონდი'!G844</f>
        <v>0</v>
      </c>
      <c r="AF844" s="7">
        <f>'პრეზ. ფონდი'!G844</f>
        <v>0</v>
      </c>
      <c r="AG844" s="7">
        <f>'დაზუსტ. ნაერთი'!F844</f>
        <v>200000</v>
      </c>
      <c r="AH844" s="7">
        <f>'დაზუსტ. ბიუჯ.'!F844</f>
        <v>200000</v>
      </c>
      <c r="AI844" s="7">
        <f>'დაზუსტ. საკუთ.'!F844</f>
        <v>0</v>
      </c>
      <c r="AK844" s="7">
        <f t="shared" si="344"/>
        <v>300000</v>
      </c>
      <c r="AL844" s="7">
        <f t="shared" si="345"/>
        <v>300000</v>
      </c>
      <c r="AM844" s="7">
        <f t="shared" si="345"/>
        <v>0</v>
      </c>
      <c r="AN844" s="7">
        <f t="shared" si="345"/>
        <v>0</v>
      </c>
      <c r="AO844" s="7">
        <f t="shared" si="345"/>
        <v>0</v>
      </c>
      <c r="AP844" s="7">
        <f t="shared" si="345"/>
        <v>0</v>
      </c>
      <c r="AQ844" s="7">
        <f t="shared" si="346"/>
        <v>0</v>
      </c>
      <c r="AR844" s="7">
        <f t="shared" si="347"/>
        <v>300000</v>
      </c>
      <c r="AS844" s="7">
        <f t="shared" si="348"/>
        <v>300000</v>
      </c>
      <c r="AT844" s="7">
        <f t="shared" si="349"/>
        <v>0</v>
      </c>
      <c r="AV844" s="7">
        <f t="shared" si="350"/>
        <v>200000</v>
      </c>
      <c r="AW844" s="7">
        <f>'დამტკ. ბიუჯ.'!G844</f>
        <v>200000</v>
      </c>
      <c r="AX844" s="7">
        <f>'დამტკ. საკუთ.'!G844</f>
        <v>0</v>
      </c>
      <c r="AY844" s="7">
        <f>'ცვლილ. ბიუჯ.'!H844</f>
        <v>0</v>
      </c>
      <c r="AZ844" s="7">
        <f>'ცვლილ. საკუთ.'!H844</f>
        <v>0</v>
      </c>
      <c r="BA844" s="7">
        <f>'მთავრ. ფონდი'!H844</f>
        <v>0</v>
      </c>
      <c r="BB844" s="7">
        <f>'პრეზ. ფონდი'!H844</f>
        <v>0</v>
      </c>
      <c r="BC844" s="7">
        <f>'დაზუსტ. ნაერთი'!G844</f>
        <v>200000</v>
      </c>
      <c r="BD844" s="7">
        <f>'დაზუსტ. ბიუჯ.'!G844</f>
        <v>200000</v>
      </c>
      <c r="BE844" s="7">
        <f>'დაზუსტ. საკუთ.'!G844</f>
        <v>0</v>
      </c>
      <c r="BG844" s="7">
        <f t="shared" si="351"/>
        <v>500000</v>
      </c>
      <c r="BH844" s="7">
        <f t="shared" si="351"/>
        <v>500000</v>
      </c>
      <c r="BI844" s="7">
        <f t="shared" si="351"/>
        <v>0</v>
      </c>
      <c r="BJ844" s="7">
        <f t="shared" si="351"/>
        <v>0</v>
      </c>
      <c r="BK844" s="7">
        <f t="shared" si="351"/>
        <v>0</v>
      </c>
      <c r="BL844" s="7">
        <f t="shared" si="351"/>
        <v>0</v>
      </c>
      <c r="BM844" s="7">
        <f t="shared" si="351"/>
        <v>0</v>
      </c>
      <c r="BN844" s="7">
        <f t="shared" si="351"/>
        <v>500000</v>
      </c>
      <c r="BO844" s="7">
        <f t="shared" si="352"/>
        <v>500000</v>
      </c>
      <c r="BP844" s="7">
        <f t="shared" si="353"/>
        <v>0</v>
      </c>
      <c r="BR844" s="7">
        <f t="shared" si="354"/>
        <v>50000</v>
      </c>
      <c r="BS844" s="7">
        <f>'დამტკ. ბიუჯ.'!H844</f>
        <v>50000</v>
      </c>
      <c r="BT844" s="7">
        <f>'დამტკ. საკუთ.'!H844</f>
        <v>0</v>
      </c>
      <c r="BU844" s="7">
        <f>'ცვლილ. ბიუჯ.'!I844</f>
        <v>0</v>
      </c>
      <c r="BV844" s="7">
        <f>'ცვლილ. საკუთ.'!I844</f>
        <v>0</v>
      </c>
      <c r="BW844" s="7">
        <f>'მთავრ. ფონდი'!I844</f>
        <v>0</v>
      </c>
      <c r="BX844" s="7">
        <f>'პრეზ. ფონდი'!I844</f>
        <v>0</v>
      </c>
      <c r="BY844" s="7">
        <f>'დაზუსტ. ნაერთი'!H844</f>
        <v>50000</v>
      </c>
      <c r="BZ844" s="7">
        <f>'დაზუსტ. ბიუჯ.'!H844</f>
        <v>50000</v>
      </c>
      <c r="CA844" s="7">
        <f>'დაზუსტ. საკუთ.'!H844</f>
        <v>0</v>
      </c>
    </row>
    <row r="845" spans="1:79" x14ac:dyDescent="0.25">
      <c r="A845" t="str">
        <f t="shared" si="300"/>
        <v>b</v>
      </c>
      <c r="B845" s="8"/>
      <c r="C845" s="9" t="s">
        <v>11</v>
      </c>
      <c r="D845" s="10">
        <f t="shared" si="336"/>
        <v>0</v>
      </c>
      <c r="E845" s="10">
        <f t="shared" si="337"/>
        <v>0</v>
      </c>
      <c r="F845" s="10">
        <f t="shared" si="337"/>
        <v>0</v>
      </c>
      <c r="G845" s="10">
        <f t="shared" si="337"/>
        <v>0</v>
      </c>
      <c r="H845" s="10">
        <f t="shared" si="337"/>
        <v>0</v>
      </c>
      <c r="I845" s="10">
        <f t="shared" si="337"/>
        <v>0</v>
      </c>
      <c r="J845" s="10">
        <f t="shared" si="338"/>
        <v>0</v>
      </c>
      <c r="K845" s="10">
        <f t="shared" si="339"/>
        <v>0</v>
      </c>
      <c r="L845" s="10">
        <f t="shared" si="340"/>
        <v>0</v>
      </c>
      <c r="M845" s="10">
        <f t="shared" si="341"/>
        <v>0</v>
      </c>
      <c r="O845" s="10">
        <f t="shared" si="342"/>
        <v>0</v>
      </c>
      <c r="P845" s="10">
        <f>'დამტკ. ბიუჯ.'!E845</f>
        <v>0</v>
      </c>
      <c r="Q845" s="10">
        <f>'დამტკ. საკუთ.'!E845</f>
        <v>0</v>
      </c>
      <c r="R845" s="10">
        <f>'ცვლილ. ბიუჯ.'!F845</f>
        <v>0</v>
      </c>
      <c r="S845" s="10">
        <f>'ცვლილ. საკუთ.'!F845</f>
        <v>0</v>
      </c>
      <c r="T845" s="10">
        <f>'მთავრ. ფონდი'!F845</f>
        <v>0</v>
      </c>
      <c r="U845" s="10">
        <f>'პრეზ. ფონდი'!F845</f>
        <v>0</v>
      </c>
      <c r="V845" s="10">
        <f>'დაზუსტ. ნაერთი'!E845</f>
        <v>0</v>
      </c>
      <c r="W845" s="10">
        <f>'დაზუსტ. ბიუჯ.'!E845</f>
        <v>0</v>
      </c>
      <c r="X845" s="10">
        <f>'დაზუსტ. საკუთ.'!E845</f>
        <v>0</v>
      </c>
      <c r="Z845" s="10">
        <f t="shared" si="343"/>
        <v>0</v>
      </c>
      <c r="AA845" s="10">
        <f>'დამტკ. ბიუჯ.'!F845</f>
        <v>0</v>
      </c>
      <c r="AB845" s="10">
        <f>'დამტკ. საკუთ.'!F845</f>
        <v>0</v>
      </c>
      <c r="AC845" s="10">
        <f>'ცვლილ. ბიუჯ.'!G845</f>
        <v>0</v>
      </c>
      <c r="AD845" s="10">
        <f>'ცვლილ. საკუთ.'!G845</f>
        <v>0</v>
      </c>
      <c r="AE845" s="10">
        <f>'მთავრ. ფონდი'!G845</f>
        <v>0</v>
      </c>
      <c r="AF845" s="10">
        <f>'პრეზ. ფონდი'!G845</f>
        <v>0</v>
      </c>
      <c r="AG845" s="10">
        <f>'დაზუსტ. ნაერთი'!F845</f>
        <v>0</v>
      </c>
      <c r="AH845" s="10">
        <f>'დაზუსტ. ბიუჯ.'!F845</f>
        <v>0</v>
      </c>
      <c r="AI845" s="10">
        <f>'დაზუსტ. საკუთ.'!F845</f>
        <v>0</v>
      </c>
      <c r="AK845" s="10">
        <f t="shared" si="344"/>
        <v>0</v>
      </c>
      <c r="AL845" s="10">
        <f t="shared" si="345"/>
        <v>0</v>
      </c>
      <c r="AM845" s="10">
        <f t="shared" si="345"/>
        <v>0</v>
      </c>
      <c r="AN845" s="10">
        <f t="shared" si="345"/>
        <v>0</v>
      </c>
      <c r="AO845" s="10">
        <f t="shared" si="345"/>
        <v>0</v>
      </c>
      <c r="AP845" s="10">
        <f t="shared" si="345"/>
        <v>0</v>
      </c>
      <c r="AQ845" s="10">
        <f t="shared" si="346"/>
        <v>0</v>
      </c>
      <c r="AR845" s="10">
        <f t="shared" si="347"/>
        <v>0</v>
      </c>
      <c r="AS845" s="10">
        <f t="shared" si="348"/>
        <v>0</v>
      </c>
      <c r="AT845" s="10">
        <f t="shared" si="349"/>
        <v>0</v>
      </c>
      <c r="AV845" s="10">
        <f t="shared" si="350"/>
        <v>0</v>
      </c>
      <c r="AW845" s="10">
        <f>'დამტკ. ბიუჯ.'!G845</f>
        <v>0</v>
      </c>
      <c r="AX845" s="10">
        <f>'დამტკ. საკუთ.'!G845</f>
        <v>0</v>
      </c>
      <c r="AY845" s="10">
        <f>'ცვლილ. ბიუჯ.'!H845</f>
        <v>0</v>
      </c>
      <c r="AZ845" s="10">
        <f>'ცვლილ. საკუთ.'!H845</f>
        <v>0</v>
      </c>
      <c r="BA845" s="10">
        <f>'მთავრ. ფონდი'!H845</f>
        <v>0</v>
      </c>
      <c r="BB845" s="10">
        <f>'პრეზ. ფონდი'!H845</f>
        <v>0</v>
      </c>
      <c r="BC845" s="10">
        <f>'დაზუსტ. ნაერთი'!G845</f>
        <v>0</v>
      </c>
      <c r="BD845" s="10">
        <f>'დაზუსტ. ბიუჯ.'!G845</f>
        <v>0</v>
      </c>
      <c r="BE845" s="10">
        <f>'დაზუსტ. საკუთ.'!G845</f>
        <v>0</v>
      </c>
      <c r="BG845" s="10">
        <f t="shared" si="351"/>
        <v>0</v>
      </c>
      <c r="BH845" s="10">
        <f t="shared" si="351"/>
        <v>0</v>
      </c>
      <c r="BI845" s="10">
        <f t="shared" si="351"/>
        <v>0</v>
      </c>
      <c r="BJ845" s="10">
        <f t="shared" si="351"/>
        <v>0</v>
      </c>
      <c r="BK845" s="10">
        <f t="shared" si="351"/>
        <v>0</v>
      </c>
      <c r="BL845" s="10">
        <f t="shared" si="351"/>
        <v>0</v>
      </c>
      <c r="BM845" s="10">
        <f t="shared" si="351"/>
        <v>0</v>
      </c>
      <c r="BN845" s="10">
        <f t="shared" si="351"/>
        <v>0</v>
      </c>
      <c r="BO845" s="10">
        <f t="shared" si="352"/>
        <v>0</v>
      </c>
      <c r="BP845" s="10">
        <f t="shared" si="353"/>
        <v>0</v>
      </c>
      <c r="BR845" s="10">
        <f t="shared" si="354"/>
        <v>0</v>
      </c>
      <c r="BS845" s="10">
        <f>'დამტკ. ბიუჯ.'!H845</f>
        <v>0</v>
      </c>
      <c r="BT845" s="10">
        <f>'დამტკ. საკუთ.'!H845</f>
        <v>0</v>
      </c>
      <c r="BU845" s="10">
        <f>'ცვლილ. ბიუჯ.'!I845</f>
        <v>0</v>
      </c>
      <c r="BV845" s="10">
        <f>'ცვლილ. საკუთ.'!I845</f>
        <v>0</v>
      </c>
      <c r="BW845" s="10">
        <f>'მთავრ. ფონდი'!I845</f>
        <v>0</v>
      </c>
      <c r="BX845" s="10">
        <f>'პრეზ. ფონდი'!I845</f>
        <v>0</v>
      </c>
      <c r="BY845" s="10">
        <f>'დაზუსტ. ნაერთი'!H845</f>
        <v>0</v>
      </c>
      <c r="BZ845" s="10">
        <f>'დაზუსტ. ბიუჯ.'!H845</f>
        <v>0</v>
      </c>
      <c r="CA845" s="10">
        <f>'დაზუსტ. საკუთ.'!H845</f>
        <v>0</v>
      </c>
    </row>
    <row r="846" spans="1:79" x14ac:dyDescent="0.25">
      <c r="A846" t="str">
        <f t="shared" si="300"/>
        <v>a</v>
      </c>
      <c r="B846" s="8"/>
      <c r="C846" s="9" t="s">
        <v>12</v>
      </c>
      <c r="D846" s="10">
        <f t="shared" si="336"/>
        <v>550000</v>
      </c>
      <c r="E846" s="10">
        <f t="shared" si="337"/>
        <v>550000</v>
      </c>
      <c r="F846" s="10">
        <f t="shared" si="337"/>
        <v>0</v>
      </c>
      <c r="G846" s="10">
        <f t="shared" si="337"/>
        <v>0</v>
      </c>
      <c r="H846" s="10">
        <f t="shared" si="337"/>
        <v>0</v>
      </c>
      <c r="I846" s="10">
        <f t="shared" si="337"/>
        <v>0</v>
      </c>
      <c r="J846" s="10">
        <f t="shared" si="338"/>
        <v>0</v>
      </c>
      <c r="K846" s="10">
        <f t="shared" si="339"/>
        <v>550000</v>
      </c>
      <c r="L846" s="10">
        <f t="shared" si="340"/>
        <v>550000</v>
      </c>
      <c r="M846" s="10">
        <f t="shared" si="341"/>
        <v>0</v>
      </c>
      <c r="O846" s="10">
        <f t="shared" si="342"/>
        <v>100000</v>
      </c>
      <c r="P846" s="10">
        <f>'დამტკ. ბიუჯ.'!E846</f>
        <v>100000</v>
      </c>
      <c r="Q846" s="10">
        <f>'დამტკ. საკუთ.'!E846</f>
        <v>0</v>
      </c>
      <c r="R846" s="10">
        <f>'ცვლილ. ბიუჯ.'!F846</f>
        <v>0</v>
      </c>
      <c r="S846" s="10">
        <f>'ცვლილ. საკუთ.'!F846</f>
        <v>0</v>
      </c>
      <c r="T846" s="10">
        <f>'მთავრ. ფონდი'!F846</f>
        <v>0</v>
      </c>
      <c r="U846" s="10">
        <f>'პრეზ. ფონდი'!F846</f>
        <v>0</v>
      </c>
      <c r="V846" s="10">
        <f>'დაზუსტ. ნაერთი'!E846</f>
        <v>100000</v>
      </c>
      <c r="W846" s="10">
        <f>'დაზუსტ. ბიუჯ.'!E846</f>
        <v>100000</v>
      </c>
      <c r="X846" s="10">
        <f>'დაზუსტ. საკუთ.'!E846</f>
        <v>0</v>
      </c>
      <c r="Z846" s="10">
        <f t="shared" si="343"/>
        <v>200000</v>
      </c>
      <c r="AA846" s="10">
        <f>'დამტკ. ბიუჯ.'!F846</f>
        <v>200000</v>
      </c>
      <c r="AB846" s="10">
        <f>'დამტკ. საკუთ.'!F846</f>
        <v>0</v>
      </c>
      <c r="AC846" s="10">
        <f>'ცვლილ. ბიუჯ.'!G846</f>
        <v>0</v>
      </c>
      <c r="AD846" s="10">
        <f>'ცვლილ. საკუთ.'!G846</f>
        <v>0</v>
      </c>
      <c r="AE846" s="10">
        <f>'მთავრ. ფონდი'!G846</f>
        <v>0</v>
      </c>
      <c r="AF846" s="10">
        <f>'პრეზ. ფონდი'!G846</f>
        <v>0</v>
      </c>
      <c r="AG846" s="10">
        <f>'დაზუსტ. ნაერთი'!F846</f>
        <v>200000</v>
      </c>
      <c r="AH846" s="10">
        <f>'დაზუსტ. ბიუჯ.'!F846</f>
        <v>200000</v>
      </c>
      <c r="AI846" s="10">
        <f>'დაზუსტ. საკუთ.'!F846</f>
        <v>0</v>
      </c>
      <c r="AK846" s="10">
        <f t="shared" si="344"/>
        <v>300000</v>
      </c>
      <c r="AL846" s="10">
        <f t="shared" si="345"/>
        <v>300000</v>
      </c>
      <c r="AM846" s="10">
        <f t="shared" si="345"/>
        <v>0</v>
      </c>
      <c r="AN846" s="10">
        <f t="shared" si="345"/>
        <v>0</v>
      </c>
      <c r="AO846" s="10">
        <f t="shared" si="345"/>
        <v>0</v>
      </c>
      <c r="AP846" s="10">
        <f t="shared" si="345"/>
        <v>0</v>
      </c>
      <c r="AQ846" s="10">
        <f t="shared" si="346"/>
        <v>0</v>
      </c>
      <c r="AR846" s="10">
        <f t="shared" si="347"/>
        <v>300000</v>
      </c>
      <c r="AS846" s="10">
        <f t="shared" si="348"/>
        <v>300000</v>
      </c>
      <c r="AT846" s="10">
        <f t="shared" si="349"/>
        <v>0</v>
      </c>
      <c r="AV846" s="10">
        <f t="shared" si="350"/>
        <v>200000</v>
      </c>
      <c r="AW846" s="10">
        <f>'დამტკ. ბიუჯ.'!G846</f>
        <v>200000</v>
      </c>
      <c r="AX846" s="10">
        <f>'დამტკ. საკუთ.'!G846</f>
        <v>0</v>
      </c>
      <c r="AY846" s="10">
        <f>'ცვლილ. ბიუჯ.'!H846</f>
        <v>0</v>
      </c>
      <c r="AZ846" s="10">
        <f>'ცვლილ. საკუთ.'!H846</f>
        <v>0</v>
      </c>
      <c r="BA846" s="10">
        <f>'მთავრ. ფონდი'!H846</f>
        <v>0</v>
      </c>
      <c r="BB846" s="10">
        <f>'პრეზ. ფონდი'!H846</f>
        <v>0</v>
      </c>
      <c r="BC846" s="10">
        <f>'დაზუსტ. ნაერთი'!G846</f>
        <v>200000</v>
      </c>
      <c r="BD846" s="10">
        <f>'დაზუსტ. ბიუჯ.'!G846</f>
        <v>200000</v>
      </c>
      <c r="BE846" s="10">
        <f>'დაზუსტ. საკუთ.'!G846</f>
        <v>0</v>
      </c>
      <c r="BG846" s="10">
        <f t="shared" si="351"/>
        <v>500000</v>
      </c>
      <c r="BH846" s="10">
        <f t="shared" si="351"/>
        <v>500000</v>
      </c>
      <c r="BI846" s="10">
        <f t="shared" si="351"/>
        <v>0</v>
      </c>
      <c r="BJ846" s="10">
        <f t="shared" si="351"/>
        <v>0</v>
      </c>
      <c r="BK846" s="10">
        <f t="shared" si="351"/>
        <v>0</v>
      </c>
      <c r="BL846" s="10">
        <f t="shared" si="351"/>
        <v>0</v>
      </c>
      <c r="BM846" s="10">
        <f t="shared" si="351"/>
        <v>0</v>
      </c>
      <c r="BN846" s="10">
        <f t="shared" si="351"/>
        <v>500000</v>
      </c>
      <c r="BO846" s="10">
        <f t="shared" si="352"/>
        <v>500000</v>
      </c>
      <c r="BP846" s="10">
        <f t="shared" si="353"/>
        <v>0</v>
      </c>
      <c r="BR846" s="10">
        <f t="shared" si="354"/>
        <v>50000</v>
      </c>
      <c r="BS846" s="10">
        <f>'დამტკ. ბიუჯ.'!H846</f>
        <v>50000</v>
      </c>
      <c r="BT846" s="10">
        <f>'დამტკ. საკუთ.'!H846</f>
        <v>0</v>
      </c>
      <c r="BU846" s="10">
        <f>'ცვლილ. ბიუჯ.'!I846</f>
        <v>0</v>
      </c>
      <c r="BV846" s="10">
        <f>'ცვლილ. საკუთ.'!I846</f>
        <v>0</v>
      </c>
      <c r="BW846" s="10">
        <f>'მთავრ. ფონდი'!I846</f>
        <v>0</v>
      </c>
      <c r="BX846" s="10">
        <f>'პრეზ. ფონდი'!I846</f>
        <v>0</v>
      </c>
      <c r="BY846" s="10">
        <f>'დაზუსტ. ნაერთი'!H846</f>
        <v>50000</v>
      </c>
      <c r="BZ846" s="10">
        <f>'დაზუსტ. ბიუჯ.'!H846</f>
        <v>50000</v>
      </c>
      <c r="CA846" s="10">
        <f>'დაზუსტ. საკუთ.'!H846</f>
        <v>0</v>
      </c>
    </row>
    <row r="847" spans="1:79" x14ac:dyDescent="0.25">
      <c r="A847" t="str">
        <f t="shared" si="300"/>
        <v>b</v>
      </c>
      <c r="B847" s="8"/>
      <c r="C847" s="9" t="s">
        <v>13</v>
      </c>
      <c r="D847" s="10">
        <f t="shared" si="336"/>
        <v>0</v>
      </c>
      <c r="E847" s="10">
        <f t="shared" si="337"/>
        <v>0</v>
      </c>
      <c r="F847" s="10">
        <f t="shared" si="337"/>
        <v>0</v>
      </c>
      <c r="G847" s="10">
        <f t="shared" si="337"/>
        <v>0</v>
      </c>
      <c r="H847" s="10">
        <f t="shared" si="337"/>
        <v>0</v>
      </c>
      <c r="I847" s="10">
        <f t="shared" si="337"/>
        <v>0</v>
      </c>
      <c r="J847" s="10">
        <f t="shared" si="338"/>
        <v>0</v>
      </c>
      <c r="K847" s="10">
        <f t="shared" si="339"/>
        <v>0</v>
      </c>
      <c r="L847" s="10">
        <f t="shared" si="340"/>
        <v>0</v>
      </c>
      <c r="M847" s="10">
        <f t="shared" si="341"/>
        <v>0</v>
      </c>
      <c r="O847" s="10">
        <f t="shared" si="342"/>
        <v>0</v>
      </c>
      <c r="P847" s="10">
        <f>'დამტკ. ბიუჯ.'!E847</f>
        <v>0</v>
      </c>
      <c r="Q847" s="10">
        <f>'დამტკ. საკუთ.'!E847</f>
        <v>0</v>
      </c>
      <c r="R847" s="10">
        <f>'ცვლილ. ბიუჯ.'!F847</f>
        <v>0</v>
      </c>
      <c r="S847" s="10">
        <f>'ცვლილ. საკუთ.'!F847</f>
        <v>0</v>
      </c>
      <c r="T847" s="10">
        <f>'მთავრ. ფონდი'!F847</f>
        <v>0</v>
      </c>
      <c r="U847" s="10">
        <f>'პრეზ. ფონდი'!F847</f>
        <v>0</v>
      </c>
      <c r="V847" s="10">
        <f>'დაზუსტ. ნაერთი'!E847</f>
        <v>0</v>
      </c>
      <c r="W847" s="10">
        <f>'დაზუსტ. ბიუჯ.'!E847</f>
        <v>0</v>
      </c>
      <c r="X847" s="10">
        <f>'დაზუსტ. საკუთ.'!E847</f>
        <v>0</v>
      </c>
      <c r="Z847" s="10">
        <f t="shared" si="343"/>
        <v>0</v>
      </c>
      <c r="AA847" s="10">
        <f>'დამტკ. ბიუჯ.'!F847</f>
        <v>0</v>
      </c>
      <c r="AB847" s="10">
        <f>'დამტკ. საკუთ.'!F847</f>
        <v>0</v>
      </c>
      <c r="AC847" s="10">
        <f>'ცვლილ. ბიუჯ.'!G847</f>
        <v>0</v>
      </c>
      <c r="AD847" s="10">
        <f>'ცვლილ. საკუთ.'!G847</f>
        <v>0</v>
      </c>
      <c r="AE847" s="10">
        <f>'მთავრ. ფონდი'!G847</f>
        <v>0</v>
      </c>
      <c r="AF847" s="10">
        <f>'პრეზ. ფონდი'!G847</f>
        <v>0</v>
      </c>
      <c r="AG847" s="10">
        <f>'დაზუსტ. ნაერთი'!F847</f>
        <v>0</v>
      </c>
      <c r="AH847" s="10">
        <f>'დაზუსტ. ბიუჯ.'!F847</f>
        <v>0</v>
      </c>
      <c r="AI847" s="10">
        <f>'დაზუსტ. საკუთ.'!F847</f>
        <v>0</v>
      </c>
      <c r="AK847" s="10">
        <f t="shared" si="344"/>
        <v>0</v>
      </c>
      <c r="AL847" s="10">
        <f t="shared" si="345"/>
        <v>0</v>
      </c>
      <c r="AM847" s="10">
        <f t="shared" si="345"/>
        <v>0</v>
      </c>
      <c r="AN847" s="10">
        <f t="shared" si="345"/>
        <v>0</v>
      </c>
      <c r="AO847" s="10">
        <f t="shared" si="345"/>
        <v>0</v>
      </c>
      <c r="AP847" s="10">
        <f t="shared" si="345"/>
        <v>0</v>
      </c>
      <c r="AQ847" s="10">
        <f t="shared" si="346"/>
        <v>0</v>
      </c>
      <c r="AR847" s="10">
        <f t="shared" si="347"/>
        <v>0</v>
      </c>
      <c r="AS847" s="10">
        <f t="shared" si="348"/>
        <v>0</v>
      </c>
      <c r="AT847" s="10">
        <f t="shared" si="349"/>
        <v>0</v>
      </c>
      <c r="AV847" s="10">
        <f t="shared" si="350"/>
        <v>0</v>
      </c>
      <c r="AW847" s="10">
        <f>'დამტკ. ბიუჯ.'!G847</f>
        <v>0</v>
      </c>
      <c r="AX847" s="10">
        <f>'დამტკ. საკუთ.'!G847</f>
        <v>0</v>
      </c>
      <c r="AY847" s="10">
        <f>'ცვლილ. ბიუჯ.'!H847</f>
        <v>0</v>
      </c>
      <c r="AZ847" s="10">
        <f>'ცვლილ. საკუთ.'!H847</f>
        <v>0</v>
      </c>
      <c r="BA847" s="10">
        <f>'მთავრ. ფონდი'!H847</f>
        <v>0</v>
      </c>
      <c r="BB847" s="10">
        <f>'პრეზ. ფონდი'!H847</f>
        <v>0</v>
      </c>
      <c r="BC847" s="10">
        <f>'დაზუსტ. ნაერთი'!G847</f>
        <v>0</v>
      </c>
      <c r="BD847" s="10">
        <f>'დაზუსტ. ბიუჯ.'!G847</f>
        <v>0</v>
      </c>
      <c r="BE847" s="10">
        <f>'დაზუსტ. საკუთ.'!G847</f>
        <v>0</v>
      </c>
      <c r="BG847" s="10">
        <f t="shared" si="351"/>
        <v>0</v>
      </c>
      <c r="BH847" s="10">
        <f t="shared" si="351"/>
        <v>0</v>
      </c>
      <c r="BI847" s="10">
        <f t="shared" si="351"/>
        <v>0</v>
      </c>
      <c r="BJ847" s="10">
        <f t="shared" si="351"/>
        <v>0</v>
      </c>
      <c r="BK847" s="10">
        <f t="shared" si="351"/>
        <v>0</v>
      </c>
      <c r="BL847" s="10">
        <f t="shared" si="351"/>
        <v>0</v>
      </c>
      <c r="BM847" s="10">
        <f t="shared" si="351"/>
        <v>0</v>
      </c>
      <c r="BN847" s="10">
        <f t="shared" si="351"/>
        <v>0</v>
      </c>
      <c r="BO847" s="10">
        <f t="shared" si="352"/>
        <v>0</v>
      </c>
      <c r="BP847" s="10">
        <f t="shared" si="353"/>
        <v>0</v>
      </c>
      <c r="BR847" s="10">
        <f t="shared" si="354"/>
        <v>0</v>
      </c>
      <c r="BS847" s="10">
        <f>'დამტკ. ბიუჯ.'!H847</f>
        <v>0</v>
      </c>
      <c r="BT847" s="10">
        <f>'დამტკ. საკუთ.'!H847</f>
        <v>0</v>
      </c>
      <c r="BU847" s="10">
        <f>'ცვლილ. ბიუჯ.'!I847</f>
        <v>0</v>
      </c>
      <c r="BV847" s="10">
        <f>'ცვლილ. საკუთ.'!I847</f>
        <v>0</v>
      </c>
      <c r="BW847" s="10">
        <f>'მთავრ. ფონდი'!I847</f>
        <v>0</v>
      </c>
      <c r="BX847" s="10">
        <f>'პრეზ. ფონდი'!I847</f>
        <v>0</v>
      </c>
      <c r="BY847" s="10">
        <f>'დაზუსტ. ნაერთი'!H847</f>
        <v>0</v>
      </c>
      <c r="BZ847" s="10">
        <f>'დაზუსტ. ბიუჯ.'!H847</f>
        <v>0</v>
      </c>
      <c r="CA847" s="10">
        <f>'დაზუსტ. საკუთ.'!H847</f>
        <v>0</v>
      </c>
    </row>
    <row r="848" spans="1:79" x14ac:dyDescent="0.25">
      <c r="A848" t="str">
        <f t="shared" si="300"/>
        <v>b</v>
      </c>
      <c r="B848" s="8"/>
      <c r="C848" s="9" t="s">
        <v>14</v>
      </c>
      <c r="D848" s="10">
        <f t="shared" si="336"/>
        <v>0</v>
      </c>
      <c r="E848" s="10">
        <f t="shared" si="337"/>
        <v>0</v>
      </c>
      <c r="F848" s="10">
        <f t="shared" si="337"/>
        <v>0</v>
      </c>
      <c r="G848" s="10">
        <f t="shared" si="337"/>
        <v>0</v>
      </c>
      <c r="H848" s="10">
        <f t="shared" si="337"/>
        <v>0</v>
      </c>
      <c r="I848" s="10">
        <f t="shared" si="337"/>
        <v>0</v>
      </c>
      <c r="J848" s="10">
        <f t="shared" si="338"/>
        <v>0</v>
      </c>
      <c r="K848" s="10">
        <f t="shared" si="339"/>
        <v>0</v>
      </c>
      <c r="L848" s="10">
        <f t="shared" si="340"/>
        <v>0</v>
      </c>
      <c r="M848" s="10">
        <f t="shared" si="341"/>
        <v>0</v>
      </c>
      <c r="O848" s="10">
        <f t="shared" si="342"/>
        <v>0</v>
      </c>
      <c r="P848" s="10">
        <f>'დამტკ. ბიუჯ.'!E848</f>
        <v>0</v>
      </c>
      <c r="Q848" s="10">
        <f>'დამტკ. საკუთ.'!E848</f>
        <v>0</v>
      </c>
      <c r="R848" s="10">
        <f>'ცვლილ. ბიუჯ.'!F848</f>
        <v>0</v>
      </c>
      <c r="S848" s="10">
        <f>'ცვლილ. საკუთ.'!F848</f>
        <v>0</v>
      </c>
      <c r="T848" s="10">
        <f>'მთავრ. ფონდი'!F848</f>
        <v>0</v>
      </c>
      <c r="U848" s="10">
        <f>'პრეზ. ფონდი'!F848</f>
        <v>0</v>
      </c>
      <c r="V848" s="10">
        <f>'დაზუსტ. ნაერთი'!E848</f>
        <v>0</v>
      </c>
      <c r="W848" s="10">
        <f>'დაზუსტ. ბიუჯ.'!E848</f>
        <v>0</v>
      </c>
      <c r="X848" s="10">
        <f>'დაზუსტ. საკუთ.'!E848</f>
        <v>0</v>
      </c>
      <c r="Z848" s="10">
        <f t="shared" si="343"/>
        <v>0</v>
      </c>
      <c r="AA848" s="10">
        <f>'დამტკ. ბიუჯ.'!F848</f>
        <v>0</v>
      </c>
      <c r="AB848" s="10">
        <f>'დამტკ. საკუთ.'!F848</f>
        <v>0</v>
      </c>
      <c r="AC848" s="10">
        <f>'ცვლილ. ბიუჯ.'!G848</f>
        <v>0</v>
      </c>
      <c r="AD848" s="10">
        <f>'ცვლილ. საკუთ.'!G848</f>
        <v>0</v>
      </c>
      <c r="AE848" s="10">
        <f>'მთავრ. ფონდი'!G848</f>
        <v>0</v>
      </c>
      <c r="AF848" s="10">
        <f>'პრეზ. ფონდი'!G848</f>
        <v>0</v>
      </c>
      <c r="AG848" s="10">
        <f>'დაზუსტ. ნაერთი'!F848</f>
        <v>0</v>
      </c>
      <c r="AH848" s="10">
        <f>'დაზუსტ. ბიუჯ.'!F848</f>
        <v>0</v>
      </c>
      <c r="AI848" s="10">
        <f>'დაზუსტ. საკუთ.'!F848</f>
        <v>0</v>
      </c>
      <c r="AK848" s="10">
        <f t="shared" si="344"/>
        <v>0</v>
      </c>
      <c r="AL848" s="10">
        <f t="shared" si="345"/>
        <v>0</v>
      </c>
      <c r="AM848" s="10">
        <f t="shared" si="345"/>
        <v>0</v>
      </c>
      <c r="AN848" s="10">
        <f t="shared" si="345"/>
        <v>0</v>
      </c>
      <c r="AO848" s="10">
        <f t="shared" si="345"/>
        <v>0</v>
      </c>
      <c r="AP848" s="10">
        <f t="shared" si="345"/>
        <v>0</v>
      </c>
      <c r="AQ848" s="10">
        <f t="shared" si="346"/>
        <v>0</v>
      </c>
      <c r="AR848" s="10">
        <f t="shared" si="347"/>
        <v>0</v>
      </c>
      <c r="AS848" s="10">
        <f t="shared" si="348"/>
        <v>0</v>
      </c>
      <c r="AT848" s="10">
        <f t="shared" si="349"/>
        <v>0</v>
      </c>
      <c r="AV848" s="10">
        <f t="shared" si="350"/>
        <v>0</v>
      </c>
      <c r="AW848" s="10">
        <f>'დამტკ. ბიუჯ.'!G848</f>
        <v>0</v>
      </c>
      <c r="AX848" s="10">
        <f>'დამტკ. საკუთ.'!G848</f>
        <v>0</v>
      </c>
      <c r="AY848" s="10">
        <f>'ცვლილ. ბიუჯ.'!H848</f>
        <v>0</v>
      </c>
      <c r="AZ848" s="10">
        <f>'ცვლილ. საკუთ.'!H848</f>
        <v>0</v>
      </c>
      <c r="BA848" s="10">
        <f>'მთავრ. ფონდი'!H848</f>
        <v>0</v>
      </c>
      <c r="BB848" s="10">
        <f>'პრეზ. ფონდი'!H848</f>
        <v>0</v>
      </c>
      <c r="BC848" s="10">
        <f>'დაზუსტ. ნაერთი'!G848</f>
        <v>0</v>
      </c>
      <c r="BD848" s="10">
        <f>'დაზუსტ. ბიუჯ.'!G848</f>
        <v>0</v>
      </c>
      <c r="BE848" s="10">
        <f>'დაზუსტ. საკუთ.'!G848</f>
        <v>0</v>
      </c>
      <c r="BG848" s="10">
        <f t="shared" si="351"/>
        <v>0</v>
      </c>
      <c r="BH848" s="10">
        <f t="shared" si="351"/>
        <v>0</v>
      </c>
      <c r="BI848" s="10">
        <f t="shared" si="351"/>
        <v>0</v>
      </c>
      <c r="BJ848" s="10">
        <f t="shared" si="351"/>
        <v>0</v>
      </c>
      <c r="BK848" s="10">
        <f t="shared" si="351"/>
        <v>0</v>
      </c>
      <c r="BL848" s="10">
        <f t="shared" si="351"/>
        <v>0</v>
      </c>
      <c r="BM848" s="10">
        <f t="shared" si="351"/>
        <v>0</v>
      </c>
      <c r="BN848" s="10">
        <f t="shared" si="351"/>
        <v>0</v>
      </c>
      <c r="BO848" s="10">
        <f t="shared" si="352"/>
        <v>0</v>
      </c>
      <c r="BP848" s="10">
        <f t="shared" si="353"/>
        <v>0</v>
      </c>
      <c r="BR848" s="10">
        <f t="shared" si="354"/>
        <v>0</v>
      </c>
      <c r="BS848" s="10">
        <f>'დამტკ. ბიუჯ.'!H848</f>
        <v>0</v>
      </c>
      <c r="BT848" s="10">
        <f>'დამტკ. საკუთ.'!H848</f>
        <v>0</v>
      </c>
      <c r="BU848" s="10">
        <f>'ცვლილ. ბიუჯ.'!I848</f>
        <v>0</v>
      </c>
      <c r="BV848" s="10">
        <f>'ცვლილ. საკუთ.'!I848</f>
        <v>0</v>
      </c>
      <c r="BW848" s="10">
        <f>'მთავრ. ფონდი'!I848</f>
        <v>0</v>
      </c>
      <c r="BX848" s="10">
        <f>'პრეზ. ფონდი'!I848</f>
        <v>0</v>
      </c>
      <c r="BY848" s="10">
        <f>'დაზუსტ. ნაერთი'!H848</f>
        <v>0</v>
      </c>
      <c r="BZ848" s="10">
        <f>'დაზუსტ. ბიუჯ.'!H848</f>
        <v>0</v>
      </c>
      <c r="CA848" s="10">
        <f>'დაზუსტ. საკუთ.'!H848</f>
        <v>0</v>
      </c>
    </row>
    <row r="849" spans="1:79" x14ac:dyDescent="0.25">
      <c r="A849" t="str">
        <f t="shared" si="300"/>
        <v>b</v>
      </c>
      <c r="B849" s="8"/>
      <c r="C849" s="9" t="s">
        <v>15</v>
      </c>
      <c r="D849" s="10">
        <f t="shared" si="336"/>
        <v>0</v>
      </c>
      <c r="E849" s="10">
        <f t="shared" si="337"/>
        <v>0</v>
      </c>
      <c r="F849" s="10">
        <f t="shared" si="337"/>
        <v>0</v>
      </c>
      <c r="G849" s="10">
        <f t="shared" si="337"/>
        <v>0</v>
      </c>
      <c r="H849" s="10">
        <f t="shared" si="337"/>
        <v>0</v>
      </c>
      <c r="I849" s="10">
        <f t="shared" si="337"/>
        <v>0</v>
      </c>
      <c r="J849" s="10">
        <f t="shared" si="338"/>
        <v>0</v>
      </c>
      <c r="K849" s="10">
        <f t="shared" si="339"/>
        <v>0</v>
      </c>
      <c r="L849" s="10">
        <f t="shared" si="340"/>
        <v>0</v>
      </c>
      <c r="M849" s="10">
        <f t="shared" si="341"/>
        <v>0</v>
      </c>
      <c r="O849" s="10">
        <f t="shared" si="342"/>
        <v>0</v>
      </c>
      <c r="P849" s="10">
        <f>'დამტკ. ბიუჯ.'!E849</f>
        <v>0</v>
      </c>
      <c r="Q849" s="10">
        <f>'დამტკ. საკუთ.'!E849</f>
        <v>0</v>
      </c>
      <c r="R849" s="10">
        <f>'ცვლილ. ბიუჯ.'!F849</f>
        <v>0</v>
      </c>
      <c r="S849" s="10">
        <f>'ცვლილ. საკუთ.'!F849</f>
        <v>0</v>
      </c>
      <c r="T849" s="10">
        <f>'მთავრ. ფონდი'!F849</f>
        <v>0</v>
      </c>
      <c r="U849" s="10">
        <f>'პრეზ. ფონდი'!F849</f>
        <v>0</v>
      </c>
      <c r="V849" s="10">
        <f>'დაზუსტ. ნაერთი'!E849</f>
        <v>0</v>
      </c>
      <c r="W849" s="10">
        <f>'დაზუსტ. ბიუჯ.'!E849</f>
        <v>0</v>
      </c>
      <c r="X849" s="10">
        <f>'დაზუსტ. საკუთ.'!E849</f>
        <v>0</v>
      </c>
      <c r="Z849" s="10">
        <f t="shared" si="343"/>
        <v>0</v>
      </c>
      <c r="AA849" s="10">
        <f>'დამტკ. ბიუჯ.'!F849</f>
        <v>0</v>
      </c>
      <c r="AB849" s="10">
        <f>'დამტკ. საკუთ.'!F849</f>
        <v>0</v>
      </c>
      <c r="AC849" s="10">
        <f>'ცვლილ. ბიუჯ.'!G849</f>
        <v>0</v>
      </c>
      <c r="AD849" s="10">
        <f>'ცვლილ. საკუთ.'!G849</f>
        <v>0</v>
      </c>
      <c r="AE849" s="10">
        <f>'მთავრ. ფონდი'!G849</f>
        <v>0</v>
      </c>
      <c r="AF849" s="10">
        <f>'პრეზ. ფონდი'!G849</f>
        <v>0</v>
      </c>
      <c r="AG849" s="10">
        <f>'დაზუსტ. ნაერთი'!F849</f>
        <v>0</v>
      </c>
      <c r="AH849" s="10">
        <f>'დაზუსტ. ბიუჯ.'!F849</f>
        <v>0</v>
      </c>
      <c r="AI849" s="10">
        <f>'დაზუსტ. საკუთ.'!F849</f>
        <v>0</v>
      </c>
      <c r="AK849" s="10">
        <f t="shared" si="344"/>
        <v>0</v>
      </c>
      <c r="AL849" s="10">
        <f t="shared" si="345"/>
        <v>0</v>
      </c>
      <c r="AM849" s="10">
        <f t="shared" si="345"/>
        <v>0</v>
      </c>
      <c r="AN849" s="10">
        <f t="shared" si="345"/>
        <v>0</v>
      </c>
      <c r="AO849" s="10">
        <f t="shared" si="345"/>
        <v>0</v>
      </c>
      <c r="AP849" s="10">
        <f t="shared" si="345"/>
        <v>0</v>
      </c>
      <c r="AQ849" s="10">
        <f t="shared" si="346"/>
        <v>0</v>
      </c>
      <c r="AR849" s="10">
        <f t="shared" si="347"/>
        <v>0</v>
      </c>
      <c r="AS849" s="10">
        <f t="shared" si="348"/>
        <v>0</v>
      </c>
      <c r="AT849" s="10">
        <f t="shared" si="349"/>
        <v>0</v>
      </c>
      <c r="AV849" s="10">
        <f t="shared" si="350"/>
        <v>0</v>
      </c>
      <c r="AW849" s="10">
        <f>'დამტკ. ბიუჯ.'!G849</f>
        <v>0</v>
      </c>
      <c r="AX849" s="10">
        <f>'დამტკ. საკუთ.'!G849</f>
        <v>0</v>
      </c>
      <c r="AY849" s="10">
        <f>'ცვლილ. ბიუჯ.'!H849</f>
        <v>0</v>
      </c>
      <c r="AZ849" s="10">
        <f>'ცვლილ. საკუთ.'!H849</f>
        <v>0</v>
      </c>
      <c r="BA849" s="10">
        <f>'მთავრ. ფონდი'!H849</f>
        <v>0</v>
      </c>
      <c r="BB849" s="10">
        <f>'პრეზ. ფონდი'!H849</f>
        <v>0</v>
      </c>
      <c r="BC849" s="10">
        <f>'დაზუსტ. ნაერთი'!G849</f>
        <v>0</v>
      </c>
      <c r="BD849" s="10">
        <f>'დაზუსტ. ბიუჯ.'!G849</f>
        <v>0</v>
      </c>
      <c r="BE849" s="10">
        <f>'დაზუსტ. საკუთ.'!G849</f>
        <v>0</v>
      </c>
      <c r="BG849" s="10">
        <f t="shared" si="351"/>
        <v>0</v>
      </c>
      <c r="BH849" s="10">
        <f t="shared" si="351"/>
        <v>0</v>
      </c>
      <c r="BI849" s="10">
        <f t="shared" si="351"/>
        <v>0</v>
      </c>
      <c r="BJ849" s="10">
        <f t="shared" si="351"/>
        <v>0</v>
      </c>
      <c r="BK849" s="10">
        <f t="shared" si="351"/>
        <v>0</v>
      </c>
      <c r="BL849" s="10">
        <f t="shared" si="351"/>
        <v>0</v>
      </c>
      <c r="BM849" s="10">
        <f t="shared" si="351"/>
        <v>0</v>
      </c>
      <c r="BN849" s="10">
        <f t="shared" si="351"/>
        <v>0</v>
      </c>
      <c r="BO849" s="10">
        <f t="shared" si="352"/>
        <v>0</v>
      </c>
      <c r="BP849" s="10">
        <f t="shared" si="353"/>
        <v>0</v>
      </c>
      <c r="BR849" s="10">
        <f t="shared" si="354"/>
        <v>0</v>
      </c>
      <c r="BS849" s="10">
        <f>'დამტკ. ბიუჯ.'!H849</f>
        <v>0</v>
      </c>
      <c r="BT849" s="10">
        <f>'დამტკ. საკუთ.'!H849</f>
        <v>0</v>
      </c>
      <c r="BU849" s="10">
        <f>'ცვლილ. ბიუჯ.'!I849</f>
        <v>0</v>
      </c>
      <c r="BV849" s="10">
        <f>'ცვლილ. საკუთ.'!I849</f>
        <v>0</v>
      </c>
      <c r="BW849" s="10">
        <f>'მთავრ. ფონდი'!I849</f>
        <v>0</v>
      </c>
      <c r="BX849" s="10">
        <f>'პრეზ. ფონდი'!I849</f>
        <v>0</v>
      </c>
      <c r="BY849" s="10">
        <f>'დაზუსტ. ნაერთი'!H849</f>
        <v>0</v>
      </c>
      <c r="BZ849" s="10">
        <f>'დაზუსტ. ბიუჯ.'!H849</f>
        <v>0</v>
      </c>
      <c r="CA849" s="10">
        <f>'დაზუსტ. საკუთ.'!H849</f>
        <v>0</v>
      </c>
    </row>
    <row r="850" spans="1:79" x14ac:dyDescent="0.25">
      <c r="A850" t="str">
        <f t="shared" si="300"/>
        <v>b</v>
      </c>
      <c r="B850" s="8"/>
      <c r="C850" s="9" t="s">
        <v>16</v>
      </c>
      <c r="D850" s="10">
        <f t="shared" si="336"/>
        <v>0</v>
      </c>
      <c r="E850" s="10">
        <f t="shared" si="337"/>
        <v>0</v>
      </c>
      <c r="F850" s="10">
        <f t="shared" si="337"/>
        <v>0</v>
      </c>
      <c r="G850" s="10">
        <f t="shared" si="337"/>
        <v>0</v>
      </c>
      <c r="H850" s="10">
        <f t="shared" si="337"/>
        <v>0</v>
      </c>
      <c r="I850" s="10">
        <f t="shared" si="337"/>
        <v>0</v>
      </c>
      <c r="J850" s="10">
        <f t="shared" si="338"/>
        <v>0</v>
      </c>
      <c r="K850" s="10">
        <f t="shared" si="339"/>
        <v>0</v>
      </c>
      <c r="L850" s="10">
        <f t="shared" si="340"/>
        <v>0</v>
      </c>
      <c r="M850" s="10">
        <f t="shared" si="341"/>
        <v>0</v>
      </c>
      <c r="O850" s="10">
        <f t="shared" si="342"/>
        <v>0</v>
      </c>
      <c r="P850" s="10">
        <f>'დამტკ. ბიუჯ.'!E850</f>
        <v>0</v>
      </c>
      <c r="Q850" s="10">
        <f>'დამტკ. საკუთ.'!E850</f>
        <v>0</v>
      </c>
      <c r="R850" s="10">
        <f>'ცვლილ. ბიუჯ.'!F850</f>
        <v>0</v>
      </c>
      <c r="S850" s="10">
        <f>'ცვლილ. საკუთ.'!F850</f>
        <v>0</v>
      </c>
      <c r="T850" s="10">
        <f>'მთავრ. ფონდი'!F850</f>
        <v>0</v>
      </c>
      <c r="U850" s="10">
        <f>'პრეზ. ფონდი'!F850</f>
        <v>0</v>
      </c>
      <c r="V850" s="10">
        <f>'დაზუსტ. ნაერთი'!E850</f>
        <v>0</v>
      </c>
      <c r="W850" s="10">
        <f>'დაზუსტ. ბიუჯ.'!E850</f>
        <v>0</v>
      </c>
      <c r="X850" s="10">
        <f>'დაზუსტ. საკუთ.'!E850</f>
        <v>0</v>
      </c>
      <c r="Z850" s="10">
        <f t="shared" si="343"/>
        <v>0</v>
      </c>
      <c r="AA850" s="10">
        <f>'დამტკ. ბიუჯ.'!F850</f>
        <v>0</v>
      </c>
      <c r="AB850" s="10">
        <f>'დამტკ. საკუთ.'!F850</f>
        <v>0</v>
      </c>
      <c r="AC850" s="10">
        <f>'ცვლილ. ბიუჯ.'!G850</f>
        <v>0</v>
      </c>
      <c r="AD850" s="10">
        <f>'ცვლილ. საკუთ.'!G850</f>
        <v>0</v>
      </c>
      <c r="AE850" s="10">
        <f>'მთავრ. ფონდი'!G850</f>
        <v>0</v>
      </c>
      <c r="AF850" s="10">
        <f>'პრეზ. ფონდი'!G850</f>
        <v>0</v>
      </c>
      <c r="AG850" s="10">
        <f>'დაზუსტ. ნაერთი'!F850</f>
        <v>0</v>
      </c>
      <c r="AH850" s="10">
        <f>'დაზუსტ. ბიუჯ.'!F850</f>
        <v>0</v>
      </c>
      <c r="AI850" s="10">
        <f>'დაზუსტ. საკუთ.'!F850</f>
        <v>0</v>
      </c>
      <c r="AK850" s="10">
        <f t="shared" si="344"/>
        <v>0</v>
      </c>
      <c r="AL850" s="10">
        <f t="shared" si="345"/>
        <v>0</v>
      </c>
      <c r="AM850" s="10">
        <f t="shared" si="345"/>
        <v>0</v>
      </c>
      <c r="AN850" s="10">
        <f t="shared" si="345"/>
        <v>0</v>
      </c>
      <c r="AO850" s="10">
        <f t="shared" si="345"/>
        <v>0</v>
      </c>
      <c r="AP850" s="10">
        <f t="shared" si="345"/>
        <v>0</v>
      </c>
      <c r="AQ850" s="10">
        <f t="shared" si="346"/>
        <v>0</v>
      </c>
      <c r="AR850" s="10">
        <f t="shared" si="347"/>
        <v>0</v>
      </c>
      <c r="AS850" s="10">
        <f t="shared" si="348"/>
        <v>0</v>
      </c>
      <c r="AT850" s="10">
        <f t="shared" si="349"/>
        <v>0</v>
      </c>
      <c r="AV850" s="10">
        <f t="shared" si="350"/>
        <v>0</v>
      </c>
      <c r="AW850" s="10">
        <f>'დამტკ. ბიუჯ.'!G850</f>
        <v>0</v>
      </c>
      <c r="AX850" s="10">
        <f>'დამტკ. საკუთ.'!G850</f>
        <v>0</v>
      </c>
      <c r="AY850" s="10">
        <f>'ცვლილ. ბიუჯ.'!H850</f>
        <v>0</v>
      </c>
      <c r="AZ850" s="10">
        <f>'ცვლილ. საკუთ.'!H850</f>
        <v>0</v>
      </c>
      <c r="BA850" s="10">
        <f>'მთავრ. ფონდი'!H850</f>
        <v>0</v>
      </c>
      <c r="BB850" s="10">
        <f>'პრეზ. ფონდი'!H850</f>
        <v>0</v>
      </c>
      <c r="BC850" s="10">
        <f>'დაზუსტ. ნაერთი'!G850</f>
        <v>0</v>
      </c>
      <c r="BD850" s="10">
        <f>'დაზუსტ. ბიუჯ.'!G850</f>
        <v>0</v>
      </c>
      <c r="BE850" s="10">
        <f>'დაზუსტ. საკუთ.'!G850</f>
        <v>0</v>
      </c>
      <c r="BG850" s="10">
        <f t="shared" si="351"/>
        <v>0</v>
      </c>
      <c r="BH850" s="10">
        <f t="shared" si="351"/>
        <v>0</v>
      </c>
      <c r="BI850" s="10">
        <f t="shared" si="351"/>
        <v>0</v>
      </c>
      <c r="BJ850" s="10">
        <f t="shared" si="351"/>
        <v>0</v>
      </c>
      <c r="BK850" s="10">
        <f t="shared" si="351"/>
        <v>0</v>
      </c>
      <c r="BL850" s="10">
        <f t="shared" si="351"/>
        <v>0</v>
      </c>
      <c r="BM850" s="10">
        <f t="shared" si="351"/>
        <v>0</v>
      </c>
      <c r="BN850" s="10">
        <f t="shared" si="351"/>
        <v>0</v>
      </c>
      <c r="BO850" s="10">
        <f t="shared" si="352"/>
        <v>0</v>
      </c>
      <c r="BP850" s="10">
        <f t="shared" si="353"/>
        <v>0</v>
      </c>
      <c r="BR850" s="10">
        <f t="shared" si="354"/>
        <v>0</v>
      </c>
      <c r="BS850" s="10">
        <f>'დამტკ. ბიუჯ.'!H850</f>
        <v>0</v>
      </c>
      <c r="BT850" s="10">
        <f>'დამტკ. საკუთ.'!H850</f>
        <v>0</v>
      </c>
      <c r="BU850" s="10">
        <f>'ცვლილ. ბიუჯ.'!I850</f>
        <v>0</v>
      </c>
      <c r="BV850" s="10">
        <f>'ცვლილ. საკუთ.'!I850</f>
        <v>0</v>
      </c>
      <c r="BW850" s="10">
        <f>'მთავრ. ფონდი'!I850</f>
        <v>0</v>
      </c>
      <c r="BX850" s="10">
        <f>'პრეზ. ფონდი'!I850</f>
        <v>0</v>
      </c>
      <c r="BY850" s="10">
        <f>'დაზუსტ. ნაერთი'!H850</f>
        <v>0</v>
      </c>
      <c r="BZ850" s="10">
        <f>'დაზუსტ. ბიუჯ.'!H850</f>
        <v>0</v>
      </c>
      <c r="CA850" s="10">
        <f>'დაზუსტ. საკუთ.'!H850</f>
        <v>0</v>
      </c>
    </row>
    <row r="851" spans="1:79" x14ac:dyDescent="0.25">
      <c r="A851" t="str">
        <f t="shared" si="300"/>
        <v>b</v>
      </c>
      <c r="B851" s="8"/>
      <c r="C851" s="9" t="s">
        <v>17</v>
      </c>
      <c r="D851" s="10">
        <f t="shared" si="336"/>
        <v>0</v>
      </c>
      <c r="E851" s="10">
        <f t="shared" si="337"/>
        <v>0</v>
      </c>
      <c r="F851" s="10">
        <f t="shared" si="337"/>
        <v>0</v>
      </c>
      <c r="G851" s="10">
        <f t="shared" si="337"/>
        <v>0</v>
      </c>
      <c r="H851" s="10">
        <f t="shared" si="337"/>
        <v>0</v>
      </c>
      <c r="I851" s="10">
        <f t="shared" si="337"/>
        <v>0</v>
      </c>
      <c r="J851" s="10">
        <f t="shared" si="338"/>
        <v>0</v>
      </c>
      <c r="K851" s="10">
        <f t="shared" si="339"/>
        <v>0</v>
      </c>
      <c r="L851" s="10">
        <f t="shared" si="340"/>
        <v>0</v>
      </c>
      <c r="M851" s="10">
        <f t="shared" si="341"/>
        <v>0</v>
      </c>
      <c r="O851" s="10">
        <f t="shared" si="342"/>
        <v>0</v>
      </c>
      <c r="P851" s="10">
        <f>'დამტკ. ბიუჯ.'!E851</f>
        <v>0</v>
      </c>
      <c r="Q851" s="10">
        <f>'დამტკ. საკუთ.'!E851</f>
        <v>0</v>
      </c>
      <c r="R851" s="10">
        <f>'ცვლილ. ბიუჯ.'!F851</f>
        <v>0</v>
      </c>
      <c r="S851" s="10">
        <f>'ცვლილ. საკუთ.'!F851</f>
        <v>0</v>
      </c>
      <c r="T851" s="10">
        <f>'მთავრ. ფონდი'!F851</f>
        <v>0</v>
      </c>
      <c r="U851" s="10">
        <f>'პრეზ. ფონდი'!F851</f>
        <v>0</v>
      </c>
      <c r="V851" s="10">
        <f>'დაზუსტ. ნაერთი'!E851</f>
        <v>0</v>
      </c>
      <c r="W851" s="10">
        <f>'დაზუსტ. ბიუჯ.'!E851</f>
        <v>0</v>
      </c>
      <c r="X851" s="10">
        <f>'დაზუსტ. საკუთ.'!E851</f>
        <v>0</v>
      </c>
      <c r="Z851" s="10">
        <f t="shared" si="343"/>
        <v>0</v>
      </c>
      <c r="AA851" s="10">
        <f>'დამტკ. ბიუჯ.'!F851</f>
        <v>0</v>
      </c>
      <c r="AB851" s="10">
        <f>'დამტკ. საკუთ.'!F851</f>
        <v>0</v>
      </c>
      <c r="AC851" s="10">
        <f>'ცვლილ. ბიუჯ.'!G851</f>
        <v>0</v>
      </c>
      <c r="AD851" s="10">
        <f>'ცვლილ. საკუთ.'!G851</f>
        <v>0</v>
      </c>
      <c r="AE851" s="10">
        <f>'მთავრ. ფონდი'!G851</f>
        <v>0</v>
      </c>
      <c r="AF851" s="10">
        <f>'პრეზ. ფონდი'!G851</f>
        <v>0</v>
      </c>
      <c r="AG851" s="10">
        <f>'დაზუსტ. ნაერთი'!F851</f>
        <v>0</v>
      </c>
      <c r="AH851" s="10">
        <f>'დაზუსტ. ბიუჯ.'!F851</f>
        <v>0</v>
      </c>
      <c r="AI851" s="10">
        <f>'დაზუსტ. საკუთ.'!F851</f>
        <v>0</v>
      </c>
      <c r="AK851" s="10">
        <f t="shared" si="344"/>
        <v>0</v>
      </c>
      <c r="AL851" s="10">
        <f t="shared" si="345"/>
        <v>0</v>
      </c>
      <c r="AM851" s="10">
        <f t="shared" si="345"/>
        <v>0</v>
      </c>
      <c r="AN851" s="10">
        <f t="shared" si="345"/>
        <v>0</v>
      </c>
      <c r="AO851" s="10">
        <f t="shared" si="345"/>
        <v>0</v>
      </c>
      <c r="AP851" s="10">
        <f t="shared" si="345"/>
        <v>0</v>
      </c>
      <c r="AQ851" s="10">
        <f t="shared" si="346"/>
        <v>0</v>
      </c>
      <c r="AR851" s="10">
        <f t="shared" si="347"/>
        <v>0</v>
      </c>
      <c r="AS851" s="10">
        <f t="shared" si="348"/>
        <v>0</v>
      </c>
      <c r="AT851" s="10">
        <f t="shared" si="349"/>
        <v>0</v>
      </c>
      <c r="AV851" s="10">
        <f t="shared" si="350"/>
        <v>0</v>
      </c>
      <c r="AW851" s="10">
        <f>'დამტკ. ბიუჯ.'!G851</f>
        <v>0</v>
      </c>
      <c r="AX851" s="10">
        <f>'დამტკ. საკუთ.'!G851</f>
        <v>0</v>
      </c>
      <c r="AY851" s="10">
        <f>'ცვლილ. ბიუჯ.'!H851</f>
        <v>0</v>
      </c>
      <c r="AZ851" s="10">
        <f>'ცვლილ. საკუთ.'!H851</f>
        <v>0</v>
      </c>
      <c r="BA851" s="10">
        <f>'მთავრ. ფონდი'!H851</f>
        <v>0</v>
      </c>
      <c r="BB851" s="10">
        <f>'პრეზ. ფონდი'!H851</f>
        <v>0</v>
      </c>
      <c r="BC851" s="10">
        <f>'დაზუსტ. ნაერთი'!G851</f>
        <v>0</v>
      </c>
      <c r="BD851" s="10">
        <f>'დაზუსტ. ბიუჯ.'!G851</f>
        <v>0</v>
      </c>
      <c r="BE851" s="10">
        <f>'დაზუსტ. საკუთ.'!G851</f>
        <v>0</v>
      </c>
      <c r="BG851" s="10">
        <f t="shared" si="351"/>
        <v>0</v>
      </c>
      <c r="BH851" s="10">
        <f t="shared" si="351"/>
        <v>0</v>
      </c>
      <c r="BI851" s="10">
        <f t="shared" si="351"/>
        <v>0</v>
      </c>
      <c r="BJ851" s="10">
        <f t="shared" si="351"/>
        <v>0</v>
      </c>
      <c r="BK851" s="10">
        <f t="shared" si="351"/>
        <v>0</v>
      </c>
      <c r="BL851" s="10">
        <f t="shared" si="351"/>
        <v>0</v>
      </c>
      <c r="BM851" s="10">
        <f t="shared" si="351"/>
        <v>0</v>
      </c>
      <c r="BN851" s="10">
        <f t="shared" si="351"/>
        <v>0</v>
      </c>
      <c r="BO851" s="10">
        <f t="shared" si="352"/>
        <v>0</v>
      </c>
      <c r="BP851" s="10">
        <f t="shared" si="353"/>
        <v>0</v>
      </c>
      <c r="BR851" s="10">
        <f t="shared" si="354"/>
        <v>0</v>
      </c>
      <c r="BS851" s="10">
        <f>'დამტკ. ბიუჯ.'!H851</f>
        <v>0</v>
      </c>
      <c r="BT851" s="10">
        <f>'დამტკ. საკუთ.'!H851</f>
        <v>0</v>
      </c>
      <c r="BU851" s="10">
        <f>'ცვლილ. ბიუჯ.'!I851</f>
        <v>0</v>
      </c>
      <c r="BV851" s="10">
        <f>'ცვლილ. საკუთ.'!I851</f>
        <v>0</v>
      </c>
      <c r="BW851" s="10">
        <f>'მთავრ. ფონდი'!I851</f>
        <v>0</v>
      </c>
      <c r="BX851" s="10">
        <f>'პრეზ. ფონდი'!I851</f>
        <v>0</v>
      </c>
      <c r="BY851" s="10">
        <f>'დაზუსტ. ნაერთი'!H851</f>
        <v>0</v>
      </c>
      <c r="BZ851" s="10">
        <f>'დაზუსტ. ბიუჯ.'!H851</f>
        <v>0</v>
      </c>
      <c r="CA851" s="10">
        <f>'დაზუსტ. საკუთ.'!H851</f>
        <v>0</v>
      </c>
    </row>
    <row r="852" spans="1:79" x14ac:dyDescent="0.25">
      <c r="A852" t="str">
        <f t="shared" si="300"/>
        <v>b</v>
      </c>
      <c r="B852" s="5"/>
      <c r="C852" s="6" t="s">
        <v>18</v>
      </c>
      <c r="D852" s="7">
        <f t="shared" si="336"/>
        <v>0</v>
      </c>
      <c r="E852" s="7">
        <f t="shared" si="337"/>
        <v>0</v>
      </c>
      <c r="F852" s="7">
        <f t="shared" si="337"/>
        <v>0</v>
      </c>
      <c r="G852" s="7">
        <f t="shared" si="337"/>
        <v>0</v>
      </c>
      <c r="H852" s="7">
        <f t="shared" si="337"/>
        <v>0</v>
      </c>
      <c r="I852" s="7">
        <f t="shared" si="337"/>
        <v>0</v>
      </c>
      <c r="J852" s="7">
        <f t="shared" si="338"/>
        <v>0</v>
      </c>
      <c r="K852" s="7">
        <f t="shared" si="339"/>
        <v>0</v>
      </c>
      <c r="L852" s="7">
        <f t="shared" si="340"/>
        <v>0</v>
      </c>
      <c r="M852" s="7">
        <f t="shared" si="341"/>
        <v>0</v>
      </c>
      <c r="O852" s="7">
        <f t="shared" si="342"/>
        <v>0</v>
      </c>
      <c r="P852" s="7">
        <f>'დამტკ. ბიუჯ.'!E852</f>
        <v>0</v>
      </c>
      <c r="Q852" s="7">
        <f>'დამტკ. საკუთ.'!E852</f>
        <v>0</v>
      </c>
      <c r="R852" s="7">
        <f>'ცვლილ. ბიუჯ.'!F852</f>
        <v>0</v>
      </c>
      <c r="S852" s="7">
        <f>'ცვლილ. საკუთ.'!F852</f>
        <v>0</v>
      </c>
      <c r="T852" s="7">
        <f>'მთავრ. ფონდი'!F852</f>
        <v>0</v>
      </c>
      <c r="U852" s="7">
        <f>'პრეზ. ფონდი'!F852</f>
        <v>0</v>
      </c>
      <c r="V852" s="7">
        <f>'დაზუსტ. ნაერთი'!E852</f>
        <v>0</v>
      </c>
      <c r="W852" s="7">
        <f>'დაზუსტ. ბიუჯ.'!E852</f>
        <v>0</v>
      </c>
      <c r="X852" s="7">
        <f>'დაზუსტ. საკუთ.'!E852</f>
        <v>0</v>
      </c>
      <c r="Z852" s="7">
        <f t="shared" si="343"/>
        <v>0</v>
      </c>
      <c r="AA852" s="7">
        <f>'დამტკ. ბიუჯ.'!F852</f>
        <v>0</v>
      </c>
      <c r="AB852" s="7">
        <f>'დამტკ. საკუთ.'!F852</f>
        <v>0</v>
      </c>
      <c r="AC852" s="7">
        <f>'ცვლილ. ბიუჯ.'!G852</f>
        <v>0</v>
      </c>
      <c r="AD852" s="7">
        <f>'ცვლილ. საკუთ.'!G852</f>
        <v>0</v>
      </c>
      <c r="AE852" s="7">
        <f>'მთავრ. ფონდი'!G852</f>
        <v>0</v>
      </c>
      <c r="AF852" s="7">
        <f>'პრეზ. ფონდი'!G852</f>
        <v>0</v>
      </c>
      <c r="AG852" s="7">
        <f>'დაზუსტ. ნაერთი'!F852</f>
        <v>0</v>
      </c>
      <c r="AH852" s="7">
        <f>'დაზუსტ. ბიუჯ.'!F852</f>
        <v>0</v>
      </c>
      <c r="AI852" s="7">
        <f>'დაზუსტ. საკუთ.'!F852</f>
        <v>0</v>
      </c>
      <c r="AK852" s="7">
        <f t="shared" si="344"/>
        <v>0</v>
      </c>
      <c r="AL852" s="7">
        <f t="shared" si="345"/>
        <v>0</v>
      </c>
      <c r="AM852" s="7">
        <f t="shared" si="345"/>
        <v>0</v>
      </c>
      <c r="AN852" s="7">
        <f t="shared" si="345"/>
        <v>0</v>
      </c>
      <c r="AO852" s="7">
        <f t="shared" si="345"/>
        <v>0</v>
      </c>
      <c r="AP852" s="7">
        <f t="shared" si="345"/>
        <v>0</v>
      </c>
      <c r="AQ852" s="7">
        <f t="shared" si="346"/>
        <v>0</v>
      </c>
      <c r="AR852" s="7">
        <f t="shared" si="347"/>
        <v>0</v>
      </c>
      <c r="AS852" s="7">
        <f t="shared" si="348"/>
        <v>0</v>
      </c>
      <c r="AT852" s="7">
        <f t="shared" si="349"/>
        <v>0</v>
      </c>
      <c r="AV852" s="7">
        <f t="shared" si="350"/>
        <v>0</v>
      </c>
      <c r="AW852" s="7">
        <f>'დამტკ. ბიუჯ.'!G852</f>
        <v>0</v>
      </c>
      <c r="AX852" s="7">
        <f>'დამტკ. საკუთ.'!G852</f>
        <v>0</v>
      </c>
      <c r="AY852" s="7">
        <f>'ცვლილ. ბიუჯ.'!H852</f>
        <v>0</v>
      </c>
      <c r="AZ852" s="7">
        <f>'ცვლილ. საკუთ.'!H852</f>
        <v>0</v>
      </c>
      <c r="BA852" s="7">
        <f>'მთავრ. ფონდი'!H852</f>
        <v>0</v>
      </c>
      <c r="BB852" s="7">
        <f>'პრეზ. ფონდი'!H852</f>
        <v>0</v>
      </c>
      <c r="BC852" s="7">
        <f>'დაზუსტ. ნაერთი'!G852</f>
        <v>0</v>
      </c>
      <c r="BD852" s="7">
        <f>'დაზუსტ. ბიუჯ.'!G852</f>
        <v>0</v>
      </c>
      <c r="BE852" s="7">
        <f>'დაზუსტ. საკუთ.'!G852</f>
        <v>0</v>
      </c>
      <c r="BG852" s="7">
        <f t="shared" si="351"/>
        <v>0</v>
      </c>
      <c r="BH852" s="7">
        <f t="shared" si="351"/>
        <v>0</v>
      </c>
      <c r="BI852" s="7">
        <f t="shared" si="351"/>
        <v>0</v>
      </c>
      <c r="BJ852" s="7">
        <f t="shared" si="351"/>
        <v>0</v>
      </c>
      <c r="BK852" s="7">
        <f t="shared" si="351"/>
        <v>0</v>
      </c>
      <c r="BL852" s="7">
        <f t="shared" si="351"/>
        <v>0</v>
      </c>
      <c r="BM852" s="7">
        <f t="shared" si="351"/>
        <v>0</v>
      </c>
      <c r="BN852" s="7">
        <f t="shared" si="351"/>
        <v>0</v>
      </c>
      <c r="BO852" s="7">
        <f t="shared" si="352"/>
        <v>0</v>
      </c>
      <c r="BP852" s="7">
        <f t="shared" si="353"/>
        <v>0</v>
      </c>
      <c r="BR852" s="7">
        <f t="shared" si="354"/>
        <v>0</v>
      </c>
      <c r="BS852" s="7">
        <f>'დამტკ. ბიუჯ.'!H852</f>
        <v>0</v>
      </c>
      <c r="BT852" s="7">
        <f>'დამტკ. საკუთ.'!H852</f>
        <v>0</v>
      </c>
      <c r="BU852" s="7">
        <f>'ცვლილ. ბიუჯ.'!I852</f>
        <v>0</v>
      </c>
      <c r="BV852" s="7">
        <f>'ცვლილ. საკუთ.'!I852</f>
        <v>0</v>
      </c>
      <c r="BW852" s="7">
        <f>'მთავრ. ფონდი'!I852</f>
        <v>0</v>
      </c>
      <c r="BX852" s="7">
        <f>'პრეზ. ფონდი'!I852</f>
        <v>0</v>
      </c>
      <c r="BY852" s="7">
        <f>'დაზუსტ. ნაერთი'!H852</f>
        <v>0</v>
      </c>
      <c r="BZ852" s="7">
        <f>'დაზუსტ. ბიუჯ.'!H852</f>
        <v>0</v>
      </c>
      <c r="CA852" s="7">
        <f>'დაზუსტ. საკუთ.'!H852</f>
        <v>0</v>
      </c>
    </row>
    <row r="853" spans="1:79" x14ac:dyDescent="0.25">
      <c r="A853" t="str">
        <f t="shared" si="300"/>
        <v>b</v>
      </c>
      <c r="B853" s="5"/>
      <c r="C853" s="6" t="s">
        <v>19</v>
      </c>
      <c r="D853" s="7">
        <f t="shared" si="336"/>
        <v>0</v>
      </c>
      <c r="E853" s="7">
        <f t="shared" si="337"/>
        <v>0</v>
      </c>
      <c r="F853" s="7">
        <f t="shared" si="337"/>
        <v>0</v>
      </c>
      <c r="G853" s="7">
        <f t="shared" si="337"/>
        <v>0</v>
      </c>
      <c r="H853" s="7">
        <f t="shared" si="337"/>
        <v>0</v>
      </c>
      <c r="I853" s="7">
        <f t="shared" si="337"/>
        <v>0</v>
      </c>
      <c r="J853" s="7">
        <f t="shared" si="338"/>
        <v>0</v>
      </c>
      <c r="K853" s="7">
        <f t="shared" si="339"/>
        <v>0</v>
      </c>
      <c r="L853" s="7">
        <f t="shared" si="340"/>
        <v>0</v>
      </c>
      <c r="M853" s="7">
        <f t="shared" si="341"/>
        <v>0</v>
      </c>
      <c r="O853" s="7">
        <f t="shared" si="342"/>
        <v>0</v>
      </c>
      <c r="P853" s="7">
        <f>'დამტკ. ბიუჯ.'!E853</f>
        <v>0</v>
      </c>
      <c r="Q853" s="7">
        <f>'დამტკ. საკუთ.'!E853</f>
        <v>0</v>
      </c>
      <c r="R853" s="7">
        <f>'ცვლილ. ბიუჯ.'!F853</f>
        <v>0</v>
      </c>
      <c r="S853" s="7">
        <f>'ცვლილ. საკუთ.'!F853</f>
        <v>0</v>
      </c>
      <c r="T853" s="7">
        <f>'მთავრ. ფონდი'!F853</f>
        <v>0</v>
      </c>
      <c r="U853" s="7">
        <f>'პრეზ. ფონდი'!F853</f>
        <v>0</v>
      </c>
      <c r="V853" s="7">
        <f>'დაზუსტ. ნაერთი'!E853</f>
        <v>0</v>
      </c>
      <c r="W853" s="7">
        <f>'დაზუსტ. ბიუჯ.'!E853</f>
        <v>0</v>
      </c>
      <c r="X853" s="7">
        <f>'დაზუსტ. საკუთ.'!E853</f>
        <v>0</v>
      </c>
      <c r="Z853" s="7">
        <f t="shared" si="343"/>
        <v>0</v>
      </c>
      <c r="AA853" s="7">
        <f>'დამტკ. ბიუჯ.'!F853</f>
        <v>0</v>
      </c>
      <c r="AB853" s="7">
        <f>'დამტკ. საკუთ.'!F853</f>
        <v>0</v>
      </c>
      <c r="AC853" s="7">
        <f>'ცვლილ. ბიუჯ.'!G853</f>
        <v>0</v>
      </c>
      <c r="AD853" s="7">
        <f>'ცვლილ. საკუთ.'!G853</f>
        <v>0</v>
      </c>
      <c r="AE853" s="7">
        <f>'მთავრ. ფონდი'!G853</f>
        <v>0</v>
      </c>
      <c r="AF853" s="7">
        <f>'პრეზ. ფონდი'!G853</f>
        <v>0</v>
      </c>
      <c r="AG853" s="7">
        <f>'დაზუსტ. ნაერთი'!F853</f>
        <v>0</v>
      </c>
      <c r="AH853" s="7">
        <f>'დაზუსტ. ბიუჯ.'!F853</f>
        <v>0</v>
      </c>
      <c r="AI853" s="7">
        <f>'დაზუსტ. საკუთ.'!F853</f>
        <v>0</v>
      </c>
      <c r="AK853" s="7">
        <f t="shared" si="344"/>
        <v>0</v>
      </c>
      <c r="AL853" s="7">
        <f t="shared" si="345"/>
        <v>0</v>
      </c>
      <c r="AM853" s="7">
        <f t="shared" si="345"/>
        <v>0</v>
      </c>
      <c r="AN853" s="7">
        <f t="shared" si="345"/>
        <v>0</v>
      </c>
      <c r="AO853" s="7">
        <f t="shared" si="345"/>
        <v>0</v>
      </c>
      <c r="AP853" s="7">
        <f t="shared" si="345"/>
        <v>0</v>
      </c>
      <c r="AQ853" s="7">
        <f t="shared" si="346"/>
        <v>0</v>
      </c>
      <c r="AR853" s="7">
        <f t="shared" si="347"/>
        <v>0</v>
      </c>
      <c r="AS853" s="7">
        <f t="shared" si="348"/>
        <v>0</v>
      </c>
      <c r="AT853" s="7">
        <f t="shared" si="349"/>
        <v>0</v>
      </c>
      <c r="AV853" s="7">
        <f t="shared" si="350"/>
        <v>0</v>
      </c>
      <c r="AW853" s="7">
        <f>'დამტკ. ბიუჯ.'!G853</f>
        <v>0</v>
      </c>
      <c r="AX853" s="7">
        <f>'დამტკ. საკუთ.'!G853</f>
        <v>0</v>
      </c>
      <c r="AY853" s="7">
        <f>'ცვლილ. ბიუჯ.'!H853</f>
        <v>0</v>
      </c>
      <c r="AZ853" s="7">
        <f>'ცვლილ. საკუთ.'!H853</f>
        <v>0</v>
      </c>
      <c r="BA853" s="7">
        <f>'მთავრ. ფონდი'!H853</f>
        <v>0</v>
      </c>
      <c r="BB853" s="7">
        <f>'პრეზ. ფონდი'!H853</f>
        <v>0</v>
      </c>
      <c r="BC853" s="7">
        <f>'დაზუსტ. ნაერთი'!G853</f>
        <v>0</v>
      </c>
      <c r="BD853" s="7">
        <f>'დაზუსტ. ბიუჯ.'!G853</f>
        <v>0</v>
      </c>
      <c r="BE853" s="7">
        <f>'დაზუსტ. საკუთ.'!G853</f>
        <v>0</v>
      </c>
      <c r="BG853" s="7">
        <f t="shared" si="351"/>
        <v>0</v>
      </c>
      <c r="BH853" s="7">
        <f t="shared" si="351"/>
        <v>0</v>
      </c>
      <c r="BI853" s="7">
        <f t="shared" si="351"/>
        <v>0</v>
      </c>
      <c r="BJ853" s="7">
        <f t="shared" si="351"/>
        <v>0</v>
      </c>
      <c r="BK853" s="7">
        <f t="shared" si="351"/>
        <v>0</v>
      </c>
      <c r="BL853" s="7">
        <f t="shared" si="351"/>
        <v>0</v>
      </c>
      <c r="BM853" s="7">
        <f t="shared" si="351"/>
        <v>0</v>
      </c>
      <c r="BN853" s="7">
        <f t="shared" si="351"/>
        <v>0</v>
      </c>
      <c r="BO853" s="7">
        <f t="shared" si="352"/>
        <v>0</v>
      </c>
      <c r="BP853" s="7">
        <f t="shared" si="353"/>
        <v>0</v>
      </c>
      <c r="BR853" s="7">
        <f t="shared" si="354"/>
        <v>0</v>
      </c>
      <c r="BS853" s="7">
        <f>'დამტკ. ბიუჯ.'!H853</f>
        <v>0</v>
      </c>
      <c r="BT853" s="7">
        <f>'დამტკ. საკუთ.'!H853</f>
        <v>0</v>
      </c>
      <c r="BU853" s="7">
        <f>'ცვლილ. ბიუჯ.'!I853</f>
        <v>0</v>
      </c>
      <c r="BV853" s="7">
        <f>'ცვლილ. საკუთ.'!I853</f>
        <v>0</v>
      </c>
      <c r="BW853" s="7">
        <f>'მთავრ. ფონდი'!I853</f>
        <v>0</v>
      </c>
      <c r="BX853" s="7">
        <f>'პრეზ. ფონდი'!I853</f>
        <v>0</v>
      </c>
      <c r="BY853" s="7">
        <f>'დაზუსტ. ნაერთი'!H853</f>
        <v>0</v>
      </c>
      <c r="BZ853" s="7">
        <f>'დაზუსტ. ბიუჯ.'!H853</f>
        <v>0</v>
      </c>
      <c r="CA853" s="7">
        <f>'დაზუსტ. საკუთ.'!H853</f>
        <v>0</v>
      </c>
    </row>
    <row r="854" spans="1:79" ht="15.75" thickBot="1" x14ac:dyDescent="0.3">
      <c r="A854" t="str">
        <f t="shared" si="300"/>
        <v>b</v>
      </c>
      <c r="B854" s="11"/>
      <c r="C854" s="12" t="s">
        <v>20</v>
      </c>
      <c r="D854" s="13">
        <f t="shared" si="336"/>
        <v>0</v>
      </c>
      <c r="E854" s="13">
        <f t="shared" si="337"/>
        <v>0</v>
      </c>
      <c r="F854" s="13">
        <f t="shared" si="337"/>
        <v>0</v>
      </c>
      <c r="G854" s="13">
        <f t="shared" si="337"/>
        <v>0</v>
      </c>
      <c r="H854" s="13">
        <f t="shared" si="337"/>
        <v>0</v>
      </c>
      <c r="I854" s="13">
        <f t="shared" si="337"/>
        <v>0</v>
      </c>
      <c r="J854" s="13">
        <f t="shared" si="338"/>
        <v>0</v>
      </c>
      <c r="K854" s="13">
        <f t="shared" si="339"/>
        <v>0</v>
      </c>
      <c r="L854" s="13">
        <f t="shared" si="340"/>
        <v>0</v>
      </c>
      <c r="M854" s="13">
        <f t="shared" si="341"/>
        <v>0</v>
      </c>
      <c r="O854" s="13">
        <f t="shared" si="342"/>
        <v>0</v>
      </c>
      <c r="P854" s="13">
        <f>'დამტკ. ბიუჯ.'!E854</f>
        <v>0</v>
      </c>
      <c r="Q854" s="13">
        <f>'დამტკ. საკუთ.'!E854</f>
        <v>0</v>
      </c>
      <c r="R854" s="13">
        <f>'ცვლილ. ბიუჯ.'!F854</f>
        <v>0</v>
      </c>
      <c r="S854" s="13">
        <f>'ცვლილ. საკუთ.'!F854</f>
        <v>0</v>
      </c>
      <c r="T854" s="13">
        <f>'მთავრ. ფონდი'!F854</f>
        <v>0</v>
      </c>
      <c r="U854" s="13">
        <f>'პრეზ. ფონდი'!F854</f>
        <v>0</v>
      </c>
      <c r="V854" s="13">
        <f>'დაზუსტ. ნაერთი'!E854</f>
        <v>0</v>
      </c>
      <c r="W854" s="13">
        <f>'დაზუსტ. ბიუჯ.'!E854</f>
        <v>0</v>
      </c>
      <c r="X854" s="13">
        <f>'დაზუსტ. საკუთ.'!E854</f>
        <v>0</v>
      </c>
      <c r="Z854" s="13">
        <f t="shared" si="343"/>
        <v>0</v>
      </c>
      <c r="AA854" s="13">
        <f>'დამტკ. ბიუჯ.'!F854</f>
        <v>0</v>
      </c>
      <c r="AB854" s="13">
        <f>'დამტკ. საკუთ.'!F854</f>
        <v>0</v>
      </c>
      <c r="AC854" s="13">
        <f>'ცვლილ. ბიუჯ.'!G854</f>
        <v>0</v>
      </c>
      <c r="AD854" s="13">
        <f>'ცვლილ. საკუთ.'!G854</f>
        <v>0</v>
      </c>
      <c r="AE854" s="13">
        <f>'მთავრ. ფონდი'!G854</f>
        <v>0</v>
      </c>
      <c r="AF854" s="13">
        <f>'პრეზ. ფონდი'!G854</f>
        <v>0</v>
      </c>
      <c r="AG854" s="13">
        <f>'დაზუსტ. ნაერთი'!F854</f>
        <v>0</v>
      </c>
      <c r="AH854" s="13">
        <f>'დაზუსტ. ბიუჯ.'!F854</f>
        <v>0</v>
      </c>
      <c r="AI854" s="13">
        <f>'დაზუსტ. საკუთ.'!F854</f>
        <v>0</v>
      </c>
      <c r="AK854" s="13">
        <f t="shared" si="344"/>
        <v>0</v>
      </c>
      <c r="AL854" s="13">
        <f t="shared" si="345"/>
        <v>0</v>
      </c>
      <c r="AM854" s="13">
        <f t="shared" si="345"/>
        <v>0</v>
      </c>
      <c r="AN854" s="13">
        <f t="shared" si="345"/>
        <v>0</v>
      </c>
      <c r="AO854" s="13">
        <f t="shared" si="345"/>
        <v>0</v>
      </c>
      <c r="AP854" s="13">
        <f t="shared" si="345"/>
        <v>0</v>
      </c>
      <c r="AQ854" s="13">
        <f t="shared" si="346"/>
        <v>0</v>
      </c>
      <c r="AR854" s="13">
        <f t="shared" si="347"/>
        <v>0</v>
      </c>
      <c r="AS854" s="13">
        <f t="shared" si="348"/>
        <v>0</v>
      </c>
      <c r="AT854" s="13">
        <f t="shared" si="349"/>
        <v>0</v>
      </c>
      <c r="AV854" s="13">
        <f t="shared" si="350"/>
        <v>0</v>
      </c>
      <c r="AW854" s="13">
        <f>'დამტკ. ბიუჯ.'!G854</f>
        <v>0</v>
      </c>
      <c r="AX854" s="13">
        <f>'დამტკ. საკუთ.'!G854</f>
        <v>0</v>
      </c>
      <c r="AY854" s="13">
        <f>'ცვლილ. ბიუჯ.'!H854</f>
        <v>0</v>
      </c>
      <c r="AZ854" s="13">
        <f>'ცვლილ. საკუთ.'!H854</f>
        <v>0</v>
      </c>
      <c r="BA854" s="13">
        <f>'მთავრ. ფონდი'!H854</f>
        <v>0</v>
      </c>
      <c r="BB854" s="13">
        <f>'პრეზ. ფონდი'!H854</f>
        <v>0</v>
      </c>
      <c r="BC854" s="13">
        <f>'დაზუსტ. ნაერთი'!G854</f>
        <v>0</v>
      </c>
      <c r="BD854" s="13">
        <f>'დაზუსტ. ბიუჯ.'!G854</f>
        <v>0</v>
      </c>
      <c r="BE854" s="13">
        <f>'დაზუსტ. საკუთ.'!G854</f>
        <v>0</v>
      </c>
      <c r="BG854" s="13">
        <f t="shared" si="351"/>
        <v>0</v>
      </c>
      <c r="BH854" s="13">
        <f t="shared" si="351"/>
        <v>0</v>
      </c>
      <c r="BI854" s="13">
        <f t="shared" si="351"/>
        <v>0</v>
      </c>
      <c r="BJ854" s="13">
        <f t="shared" si="351"/>
        <v>0</v>
      </c>
      <c r="BK854" s="13">
        <f t="shared" si="351"/>
        <v>0</v>
      </c>
      <c r="BL854" s="13">
        <f t="shared" si="351"/>
        <v>0</v>
      </c>
      <c r="BM854" s="13">
        <f t="shared" si="351"/>
        <v>0</v>
      </c>
      <c r="BN854" s="13">
        <f t="shared" si="351"/>
        <v>0</v>
      </c>
      <c r="BO854" s="13">
        <f t="shared" si="352"/>
        <v>0</v>
      </c>
      <c r="BP854" s="13">
        <f t="shared" si="353"/>
        <v>0</v>
      </c>
      <c r="BR854" s="13">
        <f t="shared" si="354"/>
        <v>0</v>
      </c>
      <c r="BS854" s="13">
        <f>'დამტკ. ბიუჯ.'!H854</f>
        <v>0</v>
      </c>
      <c r="BT854" s="13">
        <f>'დამტკ. საკუთ.'!H854</f>
        <v>0</v>
      </c>
      <c r="BU854" s="13">
        <f>'ცვლილ. ბიუჯ.'!I854</f>
        <v>0</v>
      </c>
      <c r="BV854" s="13">
        <f>'ცვლილ. საკუთ.'!I854</f>
        <v>0</v>
      </c>
      <c r="BW854" s="13">
        <f>'მთავრ. ფონდი'!I854</f>
        <v>0</v>
      </c>
      <c r="BX854" s="13">
        <f>'პრეზ. ფონდი'!I854</f>
        <v>0</v>
      </c>
      <c r="BY854" s="13">
        <f>'დაზუსტ. ნაერთი'!H854</f>
        <v>0</v>
      </c>
      <c r="BZ854" s="13">
        <f>'დაზუსტ. ბიუჯ.'!H854</f>
        <v>0</v>
      </c>
      <c r="CA854" s="13">
        <f>'დაზუსტ. საკუთ.'!H854</f>
        <v>0</v>
      </c>
    </row>
    <row r="855" spans="1:79" ht="31.5" thickTop="1" thickBot="1" x14ac:dyDescent="0.3">
      <c r="A855" t="str">
        <f t="shared" si="300"/>
        <v>a</v>
      </c>
      <c r="B855" s="16" t="s">
        <v>142</v>
      </c>
      <c r="C855" s="14" t="s">
        <v>143</v>
      </c>
      <c r="D855" s="4">
        <f t="shared" si="301"/>
        <v>149352000</v>
      </c>
      <c r="E855" s="4">
        <f t="shared" si="302"/>
        <v>149352000</v>
      </c>
      <c r="F855" s="4">
        <f t="shared" si="303"/>
        <v>0</v>
      </c>
      <c r="G855" s="4">
        <f t="shared" si="303"/>
        <v>3660000</v>
      </c>
      <c r="H855" s="4">
        <f t="shared" si="303"/>
        <v>201870</v>
      </c>
      <c r="I855" s="4">
        <f t="shared" ref="I855:M918" si="355">SUM(T855,AE855,BA855,BW855)</f>
        <v>0</v>
      </c>
      <c r="J855" s="4">
        <f t="shared" si="304"/>
        <v>0</v>
      </c>
      <c r="K855" s="4">
        <f t="shared" si="304"/>
        <v>153213870</v>
      </c>
      <c r="L855" s="4">
        <f t="shared" si="304"/>
        <v>153012000</v>
      </c>
      <c r="M855" s="4">
        <f t="shared" si="304"/>
        <v>201870</v>
      </c>
      <c r="O855" s="4">
        <f t="shared" si="305"/>
        <v>39766800</v>
      </c>
      <c r="P855" s="4">
        <f>'დამტკ. ბიუჯ.'!E855</f>
        <v>39766800</v>
      </c>
      <c r="Q855" s="4">
        <f>'დამტკ. საკუთ.'!E855</f>
        <v>0</v>
      </c>
      <c r="R855" s="4">
        <f>'ცვლილ. ბიუჯ.'!F855</f>
        <v>-3586500</v>
      </c>
      <c r="S855" s="4">
        <f>'ცვლილ. საკუთ.'!F855</f>
        <v>51870</v>
      </c>
      <c r="T855" s="4">
        <f>'მთავრ. ფონდი'!F855</f>
        <v>0</v>
      </c>
      <c r="U855" s="4">
        <f>'პრეზ. ფონდი'!F855</f>
        <v>0</v>
      </c>
      <c r="V855" s="4">
        <f>'დაზუსტ. ნაერთი'!E855</f>
        <v>36232170</v>
      </c>
      <c r="W855" s="4">
        <f>'დაზუსტ. ბიუჯ.'!E855</f>
        <v>36180300</v>
      </c>
      <c r="X855" s="4">
        <f>'დაზუსტ. საკუთ.'!E855</f>
        <v>51870</v>
      </c>
      <c r="Z855" s="4">
        <f t="shared" si="306"/>
        <v>38916200</v>
      </c>
      <c r="AA855" s="4">
        <f>'დამტკ. ბიუჯ.'!F855</f>
        <v>38916200</v>
      </c>
      <c r="AB855" s="4">
        <f>'დამტკ. საკუთ.'!F855</f>
        <v>0</v>
      </c>
      <c r="AC855" s="4">
        <f>'ცვლილ. ბიუჯ.'!G855</f>
        <v>6395500</v>
      </c>
      <c r="AD855" s="4">
        <f>'ცვლილ. საკუთ.'!G855</f>
        <v>50000</v>
      </c>
      <c r="AE855" s="4">
        <f>'მთავრ. ფონდი'!G855</f>
        <v>0</v>
      </c>
      <c r="AF855" s="4">
        <f>'პრეზ. ფონდი'!G855</f>
        <v>0</v>
      </c>
      <c r="AG855" s="4">
        <f>'დაზუსტ. ნაერთი'!F855</f>
        <v>45361700</v>
      </c>
      <c r="AH855" s="4">
        <f>'დაზუსტ. ბიუჯ.'!F855</f>
        <v>45311700</v>
      </c>
      <c r="AI855" s="4">
        <f>'დაზუსტ. საკუთ.'!F855</f>
        <v>50000</v>
      </c>
      <c r="AK855" s="4">
        <f t="shared" si="307"/>
        <v>78683000</v>
      </c>
      <c r="AL855" s="4">
        <f t="shared" si="308"/>
        <v>78683000</v>
      </c>
      <c r="AM855" s="4">
        <f t="shared" si="309"/>
        <v>0</v>
      </c>
      <c r="AN855" s="4">
        <f t="shared" si="309"/>
        <v>2809000</v>
      </c>
      <c r="AO855" s="4">
        <f t="shared" si="309"/>
        <v>101870</v>
      </c>
      <c r="AP855" s="4">
        <f t="shared" ref="AP855:AT918" si="356">SUM(T855,AE855)</f>
        <v>0</v>
      </c>
      <c r="AQ855" s="4">
        <f t="shared" si="310"/>
        <v>0</v>
      </c>
      <c r="AR855" s="4">
        <f t="shared" si="310"/>
        <v>81593870</v>
      </c>
      <c r="AS855" s="4">
        <f t="shared" si="310"/>
        <v>81492000</v>
      </c>
      <c r="AT855" s="4">
        <f t="shared" si="310"/>
        <v>101870</v>
      </c>
      <c r="AV855" s="4">
        <f t="shared" si="311"/>
        <v>37339400</v>
      </c>
      <c r="AW855" s="4">
        <f>'დამტკ. ბიუჯ.'!G855</f>
        <v>37339400</v>
      </c>
      <c r="AX855" s="4">
        <f>'დამტკ. საკუთ.'!G855</f>
        <v>0</v>
      </c>
      <c r="AY855" s="4">
        <f>'ცვლილ. ბიუჯ.'!H855</f>
        <v>1775000</v>
      </c>
      <c r="AZ855" s="4">
        <f>'ცვლილ. საკუთ.'!H855</f>
        <v>50000</v>
      </c>
      <c r="BA855" s="4">
        <f>'მთავრ. ფონდი'!H855</f>
        <v>0</v>
      </c>
      <c r="BB855" s="4">
        <f>'პრეზ. ფონდი'!H855</f>
        <v>0</v>
      </c>
      <c r="BC855" s="4">
        <f>'დაზუსტ. ნაერთი'!G855</f>
        <v>39164400</v>
      </c>
      <c r="BD855" s="4">
        <f>'დაზუსტ. ბიუჯ.'!G855</f>
        <v>39114400</v>
      </c>
      <c r="BE855" s="4">
        <f>'დაზუსტ. საკუთ.'!G855</f>
        <v>50000</v>
      </c>
      <c r="BG855" s="4">
        <f t="shared" si="312"/>
        <v>116022400</v>
      </c>
      <c r="BH855" s="4">
        <f t="shared" si="312"/>
        <v>116022400</v>
      </c>
      <c r="BI855" s="4">
        <f t="shared" si="312"/>
        <v>0</v>
      </c>
      <c r="BJ855" s="4">
        <f t="shared" ref="BJ855:BN918" si="357">SUM(R855,AC855,AY855)</f>
        <v>4584000</v>
      </c>
      <c r="BK855" s="4">
        <f t="shared" si="313"/>
        <v>151870</v>
      </c>
      <c r="BL855" s="4">
        <f t="shared" si="313"/>
        <v>0</v>
      </c>
      <c r="BM855" s="4">
        <f t="shared" si="313"/>
        <v>0</v>
      </c>
      <c r="BN855" s="4">
        <f t="shared" si="313"/>
        <v>120758270</v>
      </c>
      <c r="BO855" s="4">
        <f t="shared" si="316"/>
        <v>120606400</v>
      </c>
      <c r="BP855" s="4">
        <f t="shared" si="315"/>
        <v>151870</v>
      </c>
      <c r="BR855" s="4">
        <f t="shared" si="314"/>
        <v>33329600</v>
      </c>
      <c r="BS855" s="4">
        <f>'დამტკ. ბიუჯ.'!H855</f>
        <v>33329600</v>
      </c>
      <c r="BT855" s="4">
        <f>'დამტკ. საკუთ.'!H855</f>
        <v>0</v>
      </c>
      <c r="BU855" s="4">
        <f>'ცვლილ. ბიუჯ.'!I855</f>
        <v>-924000</v>
      </c>
      <c r="BV855" s="4">
        <f>'ცვლილ. საკუთ.'!I855</f>
        <v>50000</v>
      </c>
      <c r="BW855" s="4">
        <f>'მთავრ. ფონდი'!I855</f>
        <v>0</v>
      </c>
      <c r="BX855" s="4">
        <f>'პრეზ. ფონდი'!I855</f>
        <v>0</v>
      </c>
      <c r="BY855" s="4">
        <f>'დაზუსტ. ნაერთი'!H855</f>
        <v>32455600</v>
      </c>
      <c r="BZ855" s="4">
        <f>'დაზუსტ. ბიუჯ.'!H855</f>
        <v>32405600</v>
      </c>
      <c r="CA855" s="4">
        <f>'დაზუსტ. საკუთ.'!H855</f>
        <v>50000</v>
      </c>
    </row>
    <row r="856" spans="1:79" ht="15.75" thickTop="1" x14ac:dyDescent="0.25">
      <c r="A856" t="str">
        <f t="shared" ref="A856:A919" si="358">IF(OR(D856&lt;&gt;0,K856&lt;&gt;0),"a","b")</f>
        <v>a</v>
      </c>
      <c r="B856" s="5"/>
      <c r="C856" s="6" t="s">
        <v>10</v>
      </c>
      <c r="D856" s="7">
        <f t="shared" ref="D856:D919" si="359">SUM(O856,Z856,AV856,BR856)</f>
        <v>149322000</v>
      </c>
      <c r="E856" s="7">
        <f t="shared" ref="E856:E919" si="360">SUM(P856,AA856,AW856,BS856)</f>
        <v>149322000</v>
      </c>
      <c r="F856" s="7">
        <f t="shared" ref="F856:L919" si="361">SUM(Q856,AB856,AX856,BT856)</f>
        <v>0</v>
      </c>
      <c r="G856" s="7">
        <f t="shared" si="361"/>
        <v>3406432</v>
      </c>
      <c r="H856" s="7">
        <f t="shared" si="361"/>
        <v>195000</v>
      </c>
      <c r="I856" s="7">
        <f t="shared" si="355"/>
        <v>0</v>
      </c>
      <c r="J856" s="7">
        <f t="shared" si="355"/>
        <v>0</v>
      </c>
      <c r="K856" s="7">
        <f t="shared" si="355"/>
        <v>152923432</v>
      </c>
      <c r="L856" s="7">
        <f t="shared" si="355"/>
        <v>152728432</v>
      </c>
      <c r="M856" s="7">
        <f t="shared" si="355"/>
        <v>195000</v>
      </c>
      <c r="O856" s="7">
        <f t="shared" ref="O856:O919" si="362">SUM(P856,Q856)</f>
        <v>39751800</v>
      </c>
      <c r="P856" s="7">
        <f>'დამტკ. ბიუჯ.'!E856</f>
        <v>39751800</v>
      </c>
      <c r="Q856" s="7">
        <f>'დამტკ. საკუთ.'!E856</f>
        <v>0</v>
      </c>
      <c r="R856" s="7">
        <f>'ცვლილ. ბიუჯ.'!F856</f>
        <v>-3840068</v>
      </c>
      <c r="S856" s="7">
        <f>'ცვლილ. საკუთ.'!F856</f>
        <v>47000</v>
      </c>
      <c r="T856" s="7">
        <f>'მთავრ. ფონდი'!F856</f>
        <v>0</v>
      </c>
      <c r="U856" s="7">
        <f>'პრეზ. ფონდი'!F856</f>
        <v>0</v>
      </c>
      <c r="V856" s="7">
        <f>'დაზუსტ. ნაერთი'!E856</f>
        <v>35958732</v>
      </c>
      <c r="W856" s="7">
        <f>'დაზუსტ. ბიუჯ.'!E856</f>
        <v>35911732</v>
      </c>
      <c r="X856" s="7">
        <f>'დაზუსტ. საკუთ.'!E856</f>
        <v>47000</v>
      </c>
      <c r="Z856" s="7">
        <f t="shared" ref="Z856:Z919" si="363">SUM(AA856,AB856)</f>
        <v>38911200</v>
      </c>
      <c r="AA856" s="7">
        <f>'დამტკ. ბიუჯ.'!F856</f>
        <v>38911200</v>
      </c>
      <c r="AB856" s="7">
        <f>'დამტკ. საკუთ.'!F856</f>
        <v>0</v>
      </c>
      <c r="AC856" s="7">
        <f>'ცვლილ. ბიუჯ.'!G856</f>
        <v>6395500</v>
      </c>
      <c r="AD856" s="7">
        <f>'ცვლილ. საკუთ.'!G856</f>
        <v>48000</v>
      </c>
      <c r="AE856" s="7">
        <f>'მთავრ. ფონდი'!G856</f>
        <v>0</v>
      </c>
      <c r="AF856" s="7">
        <f>'პრეზ. ფონდი'!G856</f>
        <v>0</v>
      </c>
      <c r="AG856" s="7">
        <f>'დაზუსტ. ნაერთი'!F856</f>
        <v>45354700</v>
      </c>
      <c r="AH856" s="7">
        <f>'დაზუსტ. ბიუჯ.'!F856</f>
        <v>45306700</v>
      </c>
      <c r="AI856" s="7">
        <f>'დაზუსტ. საკუთ.'!F856</f>
        <v>48000</v>
      </c>
      <c r="AK856" s="7">
        <f t="shared" ref="AK856:AK919" si="364">SUM(O856,Z856)</f>
        <v>78663000</v>
      </c>
      <c r="AL856" s="7">
        <f t="shared" ref="AL856:AL919" si="365">SUM(P856,AA856)</f>
        <v>78663000</v>
      </c>
      <c r="AM856" s="7">
        <f t="shared" ref="AM856:AS919" si="366">SUM(Q856,AB856)</f>
        <v>0</v>
      </c>
      <c r="AN856" s="7">
        <f t="shared" si="366"/>
        <v>2555432</v>
      </c>
      <c r="AO856" s="7">
        <f t="shared" si="366"/>
        <v>95000</v>
      </c>
      <c r="AP856" s="7">
        <f t="shared" si="356"/>
        <v>0</v>
      </c>
      <c r="AQ856" s="7">
        <f t="shared" si="356"/>
        <v>0</v>
      </c>
      <c r="AR856" s="7">
        <f t="shared" si="356"/>
        <v>81313432</v>
      </c>
      <c r="AS856" s="7">
        <f t="shared" si="356"/>
        <v>81218432</v>
      </c>
      <c r="AT856" s="7">
        <f t="shared" si="356"/>
        <v>95000</v>
      </c>
      <c r="AV856" s="7">
        <f t="shared" ref="AV856:AV919" si="367">SUM(AW856,AX856)</f>
        <v>37334400</v>
      </c>
      <c r="AW856" s="7">
        <f>'დამტკ. ბიუჯ.'!G856</f>
        <v>37334400</v>
      </c>
      <c r="AX856" s="7">
        <f>'დამტკ. საკუთ.'!G856</f>
        <v>0</v>
      </c>
      <c r="AY856" s="7">
        <f>'ცვლილ. ბიუჯ.'!H856</f>
        <v>1775000</v>
      </c>
      <c r="AZ856" s="7">
        <f>'ცვლილ. საკუთ.'!H856</f>
        <v>50000</v>
      </c>
      <c r="BA856" s="7">
        <f>'მთავრ. ფონდი'!H856</f>
        <v>0</v>
      </c>
      <c r="BB856" s="7">
        <f>'პრეზ. ფონდი'!H856</f>
        <v>0</v>
      </c>
      <c r="BC856" s="7">
        <f>'დაზუსტ. ნაერთი'!G856</f>
        <v>39159400</v>
      </c>
      <c r="BD856" s="7">
        <f>'დაზუსტ. ბიუჯ.'!G856</f>
        <v>39109400</v>
      </c>
      <c r="BE856" s="7">
        <f>'დაზუსტ. საკუთ.'!G856</f>
        <v>50000</v>
      </c>
      <c r="BG856" s="7">
        <f t="shared" ref="BG856:BM919" si="368">SUM(O856,Z856,AV856)</f>
        <v>115997400</v>
      </c>
      <c r="BH856" s="7">
        <f t="shared" si="368"/>
        <v>115997400</v>
      </c>
      <c r="BI856" s="7">
        <f t="shared" si="368"/>
        <v>0</v>
      </c>
      <c r="BJ856" s="7">
        <f t="shared" si="357"/>
        <v>4330432</v>
      </c>
      <c r="BK856" s="7">
        <f t="shared" si="357"/>
        <v>145000</v>
      </c>
      <c r="BL856" s="7">
        <f t="shared" si="357"/>
        <v>0</v>
      </c>
      <c r="BM856" s="7">
        <f t="shared" si="357"/>
        <v>0</v>
      </c>
      <c r="BN856" s="7">
        <f t="shared" si="357"/>
        <v>120472832</v>
      </c>
      <c r="BO856" s="7">
        <f t="shared" si="316"/>
        <v>120327832</v>
      </c>
      <c r="BP856" s="7">
        <f t="shared" si="315"/>
        <v>145000</v>
      </c>
      <c r="BR856" s="7">
        <f t="shared" ref="BR856:BR919" si="369">SUM(BS856,BT856)</f>
        <v>33324600</v>
      </c>
      <c r="BS856" s="7">
        <f>'დამტკ. ბიუჯ.'!H856</f>
        <v>33324600</v>
      </c>
      <c r="BT856" s="7">
        <f>'დამტკ. საკუთ.'!H856</f>
        <v>0</v>
      </c>
      <c r="BU856" s="7">
        <f>'ცვლილ. ბიუჯ.'!I856</f>
        <v>-924000</v>
      </c>
      <c r="BV856" s="7">
        <f>'ცვლილ. საკუთ.'!I856</f>
        <v>50000</v>
      </c>
      <c r="BW856" s="7">
        <f>'მთავრ. ფონდი'!I856</f>
        <v>0</v>
      </c>
      <c r="BX856" s="7">
        <f>'პრეზ. ფონდი'!I856</f>
        <v>0</v>
      </c>
      <c r="BY856" s="7">
        <f>'დაზუსტ. ნაერთი'!H856</f>
        <v>32450600</v>
      </c>
      <c r="BZ856" s="7">
        <f>'დაზუსტ. ბიუჯ.'!H856</f>
        <v>32400600</v>
      </c>
      <c r="CA856" s="7">
        <f>'დაზუსტ. საკუთ.'!H856</f>
        <v>50000</v>
      </c>
    </row>
    <row r="857" spans="1:79" x14ac:dyDescent="0.25">
      <c r="A857" t="str">
        <f t="shared" si="358"/>
        <v>b</v>
      </c>
      <c r="B857" s="8"/>
      <c r="C857" s="9" t="s">
        <v>11</v>
      </c>
      <c r="D857" s="10">
        <f t="shared" si="359"/>
        <v>0</v>
      </c>
      <c r="E857" s="10">
        <f t="shared" si="360"/>
        <v>0</v>
      </c>
      <c r="F857" s="10">
        <f t="shared" si="361"/>
        <v>0</v>
      </c>
      <c r="G857" s="10">
        <f t="shared" si="361"/>
        <v>0</v>
      </c>
      <c r="H857" s="10">
        <f t="shared" si="361"/>
        <v>0</v>
      </c>
      <c r="I857" s="10">
        <f t="shared" si="355"/>
        <v>0</v>
      </c>
      <c r="J857" s="10">
        <f t="shared" si="355"/>
        <v>0</v>
      </c>
      <c r="K857" s="10">
        <f t="shared" si="355"/>
        <v>0</v>
      </c>
      <c r="L857" s="10">
        <f t="shared" si="355"/>
        <v>0</v>
      </c>
      <c r="M857" s="10">
        <f t="shared" si="355"/>
        <v>0</v>
      </c>
      <c r="O857" s="10">
        <f t="shared" si="362"/>
        <v>0</v>
      </c>
      <c r="P857" s="10">
        <f>'დამტკ. ბიუჯ.'!E857</f>
        <v>0</v>
      </c>
      <c r="Q857" s="10">
        <f>'დამტკ. საკუთ.'!E857</f>
        <v>0</v>
      </c>
      <c r="R857" s="10">
        <f>'ცვლილ. ბიუჯ.'!F857</f>
        <v>0</v>
      </c>
      <c r="S857" s="10">
        <f>'ცვლილ. საკუთ.'!F857</f>
        <v>0</v>
      </c>
      <c r="T857" s="10">
        <f>'მთავრ. ფონდი'!F857</f>
        <v>0</v>
      </c>
      <c r="U857" s="10">
        <f>'პრეზ. ფონდი'!F857</f>
        <v>0</v>
      </c>
      <c r="V857" s="10">
        <f>'დაზუსტ. ნაერთი'!E857</f>
        <v>0</v>
      </c>
      <c r="W857" s="10">
        <f>'დაზუსტ. ბიუჯ.'!E857</f>
        <v>0</v>
      </c>
      <c r="X857" s="10">
        <f>'დაზუსტ. საკუთ.'!E857</f>
        <v>0</v>
      </c>
      <c r="Z857" s="10">
        <f t="shared" si="363"/>
        <v>0</v>
      </c>
      <c r="AA857" s="10">
        <f>'დამტკ. ბიუჯ.'!F857</f>
        <v>0</v>
      </c>
      <c r="AB857" s="10">
        <f>'დამტკ. საკუთ.'!F857</f>
        <v>0</v>
      </c>
      <c r="AC857" s="10">
        <f>'ცვლილ. ბიუჯ.'!G857</f>
        <v>0</v>
      </c>
      <c r="AD857" s="10">
        <f>'ცვლილ. საკუთ.'!G857</f>
        <v>0</v>
      </c>
      <c r="AE857" s="10">
        <f>'მთავრ. ფონდი'!G857</f>
        <v>0</v>
      </c>
      <c r="AF857" s="10">
        <f>'პრეზ. ფონდი'!G857</f>
        <v>0</v>
      </c>
      <c r="AG857" s="10">
        <f>'დაზუსტ. ნაერთი'!F857</f>
        <v>0</v>
      </c>
      <c r="AH857" s="10">
        <f>'დაზუსტ. ბიუჯ.'!F857</f>
        <v>0</v>
      </c>
      <c r="AI857" s="10">
        <f>'დაზუსტ. საკუთ.'!F857</f>
        <v>0</v>
      </c>
      <c r="AK857" s="10">
        <f t="shared" si="364"/>
        <v>0</v>
      </c>
      <c r="AL857" s="10">
        <f t="shared" si="365"/>
        <v>0</v>
      </c>
      <c r="AM857" s="10">
        <f t="shared" si="366"/>
        <v>0</v>
      </c>
      <c r="AN857" s="10">
        <f t="shared" si="366"/>
        <v>0</v>
      </c>
      <c r="AO857" s="10">
        <f t="shared" si="366"/>
        <v>0</v>
      </c>
      <c r="AP857" s="10">
        <f t="shared" si="356"/>
        <v>0</v>
      </c>
      <c r="AQ857" s="10">
        <f t="shared" si="356"/>
        <v>0</v>
      </c>
      <c r="AR857" s="10">
        <f t="shared" si="356"/>
        <v>0</v>
      </c>
      <c r="AS857" s="10">
        <f t="shared" si="356"/>
        <v>0</v>
      </c>
      <c r="AT857" s="10">
        <f t="shared" si="356"/>
        <v>0</v>
      </c>
      <c r="AV857" s="10">
        <f t="shared" si="367"/>
        <v>0</v>
      </c>
      <c r="AW857" s="10">
        <f>'დამტკ. ბიუჯ.'!G857</f>
        <v>0</v>
      </c>
      <c r="AX857" s="10">
        <f>'დამტკ. საკუთ.'!G857</f>
        <v>0</v>
      </c>
      <c r="AY857" s="10">
        <f>'ცვლილ. ბიუჯ.'!H857</f>
        <v>0</v>
      </c>
      <c r="AZ857" s="10">
        <f>'ცვლილ. საკუთ.'!H857</f>
        <v>0</v>
      </c>
      <c r="BA857" s="10">
        <f>'მთავრ. ფონდი'!H857</f>
        <v>0</v>
      </c>
      <c r="BB857" s="10">
        <f>'პრეზ. ფონდი'!H857</f>
        <v>0</v>
      </c>
      <c r="BC857" s="10">
        <f>'დაზუსტ. ნაერთი'!G857</f>
        <v>0</v>
      </c>
      <c r="BD857" s="10">
        <f>'დაზუსტ. ბიუჯ.'!G857</f>
        <v>0</v>
      </c>
      <c r="BE857" s="10">
        <f>'დაზუსტ. საკუთ.'!G857</f>
        <v>0</v>
      </c>
      <c r="BG857" s="10">
        <f t="shared" si="368"/>
        <v>0</v>
      </c>
      <c r="BH857" s="10">
        <f t="shared" si="368"/>
        <v>0</v>
      </c>
      <c r="BI857" s="10">
        <f t="shared" si="368"/>
        <v>0</v>
      </c>
      <c r="BJ857" s="10">
        <f t="shared" si="357"/>
        <v>0</v>
      </c>
      <c r="BK857" s="10">
        <f t="shared" si="357"/>
        <v>0</v>
      </c>
      <c r="BL857" s="10">
        <f t="shared" si="357"/>
        <v>0</v>
      </c>
      <c r="BM857" s="10">
        <f t="shared" si="357"/>
        <v>0</v>
      </c>
      <c r="BN857" s="10">
        <f t="shared" si="357"/>
        <v>0</v>
      </c>
      <c r="BO857" s="10">
        <f t="shared" si="316"/>
        <v>0</v>
      </c>
      <c r="BP857" s="10">
        <f t="shared" si="315"/>
        <v>0</v>
      </c>
      <c r="BR857" s="10">
        <f t="shared" si="369"/>
        <v>0</v>
      </c>
      <c r="BS857" s="10">
        <f>'დამტკ. ბიუჯ.'!H857</f>
        <v>0</v>
      </c>
      <c r="BT857" s="10">
        <f>'დამტკ. საკუთ.'!H857</f>
        <v>0</v>
      </c>
      <c r="BU857" s="10">
        <f>'ცვლილ. ბიუჯ.'!I857</f>
        <v>0</v>
      </c>
      <c r="BV857" s="10">
        <f>'ცვლილ. საკუთ.'!I857</f>
        <v>0</v>
      </c>
      <c r="BW857" s="10">
        <f>'მთავრ. ფონდი'!I857</f>
        <v>0</v>
      </c>
      <c r="BX857" s="10">
        <f>'პრეზ. ფონდი'!I857</f>
        <v>0</v>
      </c>
      <c r="BY857" s="10">
        <f>'დაზუსტ. ნაერთი'!H857</f>
        <v>0</v>
      </c>
      <c r="BZ857" s="10">
        <f>'დაზუსტ. ბიუჯ.'!H857</f>
        <v>0</v>
      </c>
      <c r="CA857" s="10">
        <f>'დაზუსტ. საკუთ.'!H857</f>
        <v>0</v>
      </c>
    </row>
    <row r="858" spans="1:79" x14ac:dyDescent="0.25">
      <c r="A858" t="str">
        <f t="shared" si="358"/>
        <v>a</v>
      </c>
      <c r="B858" s="8"/>
      <c r="C858" s="9" t="s">
        <v>12</v>
      </c>
      <c r="D858" s="10">
        <f t="shared" si="359"/>
        <v>26297000</v>
      </c>
      <c r="E858" s="10">
        <f t="shared" si="360"/>
        <v>26297000</v>
      </c>
      <c r="F858" s="10">
        <f t="shared" si="361"/>
        <v>0</v>
      </c>
      <c r="G858" s="10">
        <f t="shared" si="361"/>
        <v>641026</v>
      </c>
      <c r="H858" s="10">
        <f t="shared" si="361"/>
        <v>190000</v>
      </c>
      <c r="I858" s="10">
        <f t="shared" si="355"/>
        <v>0</v>
      </c>
      <c r="J858" s="10">
        <f t="shared" si="355"/>
        <v>0</v>
      </c>
      <c r="K858" s="10">
        <f t="shared" si="355"/>
        <v>27128026</v>
      </c>
      <c r="L858" s="10">
        <f t="shared" si="355"/>
        <v>26938026</v>
      </c>
      <c r="M858" s="10">
        <f t="shared" ref="M858:M921" si="370">SUM(X858,AI858,BE858,CA858)</f>
        <v>190000</v>
      </c>
      <c r="O858" s="10">
        <f t="shared" si="362"/>
        <v>6226300</v>
      </c>
      <c r="P858" s="10">
        <f>'დამტკ. ბიუჯ.'!E858</f>
        <v>6226300</v>
      </c>
      <c r="Q858" s="10">
        <f>'დამტკ. საკუთ.'!E858</f>
        <v>0</v>
      </c>
      <c r="R858" s="10">
        <f>'ცვლილ. ბიუჯ.'!F858</f>
        <v>-161984</v>
      </c>
      <c r="S858" s="10">
        <f>'ცვლილ. საკუთ.'!F858</f>
        <v>45000</v>
      </c>
      <c r="T858" s="10">
        <f>'მთავრ. ფონდი'!F858</f>
        <v>0</v>
      </c>
      <c r="U858" s="10">
        <f>'პრეზ. ფონდი'!F858</f>
        <v>0</v>
      </c>
      <c r="V858" s="10">
        <f>'დაზუსტ. ნაერთი'!E858</f>
        <v>6109316</v>
      </c>
      <c r="W858" s="10">
        <f>'დაზუსტ. ბიუჯ.'!E858</f>
        <v>6064316</v>
      </c>
      <c r="X858" s="10">
        <f>'დაზუსტ. საკუთ.'!E858</f>
        <v>45000</v>
      </c>
      <c r="Z858" s="10">
        <f t="shared" si="363"/>
        <v>6391500</v>
      </c>
      <c r="AA858" s="10">
        <f>'დამტკ. ბიუჯ.'!F858</f>
        <v>6391500</v>
      </c>
      <c r="AB858" s="10">
        <f>'დამტკ. საკუთ.'!F858</f>
        <v>0</v>
      </c>
      <c r="AC858" s="10">
        <f>'ცვლილ. ბიუჯ.'!G858</f>
        <v>153010</v>
      </c>
      <c r="AD858" s="10">
        <f>'ცვლილ. საკუთ.'!G858</f>
        <v>47000</v>
      </c>
      <c r="AE858" s="10">
        <f>'მთავრ. ფონდი'!G858</f>
        <v>0</v>
      </c>
      <c r="AF858" s="10">
        <f>'პრეზ. ფონდი'!G858</f>
        <v>0</v>
      </c>
      <c r="AG858" s="10">
        <f>'დაზუსტ. ნაერთი'!F858</f>
        <v>6591510</v>
      </c>
      <c r="AH858" s="10">
        <f>'დაზუსტ. ბიუჯ.'!F858</f>
        <v>6544510</v>
      </c>
      <c r="AI858" s="10">
        <f>'დაზუსტ. საკუთ.'!F858</f>
        <v>47000</v>
      </c>
      <c r="AK858" s="10">
        <f t="shared" si="364"/>
        <v>12617800</v>
      </c>
      <c r="AL858" s="10">
        <f t="shared" si="365"/>
        <v>12617800</v>
      </c>
      <c r="AM858" s="10">
        <f t="shared" si="366"/>
        <v>0</v>
      </c>
      <c r="AN858" s="10">
        <f t="shared" si="366"/>
        <v>-8974</v>
      </c>
      <c r="AO858" s="10">
        <f t="shared" si="366"/>
        <v>92000</v>
      </c>
      <c r="AP858" s="10">
        <f t="shared" si="356"/>
        <v>0</v>
      </c>
      <c r="AQ858" s="10">
        <f t="shared" si="356"/>
        <v>0</v>
      </c>
      <c r="AR858" s="10">
        <f t="shared" si="356"/>
        <v>12700826</v>
      </c>
      <c r="AS858" s="10">
        <f t="shared" si="356"/>
        <v>12608826</v>
      </c>
      <c r="AT858" s="10">
        <f t="shared" ref="AT858:AT921" si="371">SUM(X858,AI858)</f>
        <v>92000</v>
      </c>
      <c r="AV858" s="10">
        <f t="shared" si="367"/>
        <v>6506700</v>
      </c>
      <c r="AW858" s="10">
        <f>'დამტკ. ბიუჯ.'!G858</f>
        <v>6506700</v>
      </c>
      <c r="AX858" s="10">
        <f>'დამტკ. საკუთ.'!G858</f>
        <v>0</v>
      </c>
      <c r="AY858" s="10">
        <f>'ცვლილ. ბიუჯ.'!H858</f>
        <v>350000</v>
      </c>
      <c r="AZ858" s="10">
        <f>'ცვლილ. საკუთ.'!H858</f>
        <v>49000</v>
      </c>
      <c r="BA858" s="10">
        <f>'მთავრ. ფონდი'!H858</f>
        <v>0</v>
      </c>
      <c r="BB858" s="10">
        <f>'პრეზ. ფონდი'!H858</f>
        <v>0</v>
      </c>
      <c r="BC858" s="10">
        <f>'დაზუსტ. ნაერთი'!G858</f>
        <v>6905700</v>
      </c>
      <c r="BD858" s="10">
        <f>'დაზუსტ. ბიუჯ.'!G858</f>
        <v>6856700</v>
      </c>
      <c r="BE858" s="10">
        <f>'დაზუსტ. საკუთ.'!G858</f>
        <v>49000</v>
      </c>
      <c r="BG858" s="10">
        <f t="shared" si="368"/>
        <v>19124500</v>
      </c>
      <c r="BH858" s="10">
        <f t="shared" si="368"/>
        <v>19124500</v>
      </c>
      <c r="BI858" s="10">
        <f t="shared" si="368"/>
        <v>0</v>
      </c>
      <c r="BJ858" s="10">
        <f t="shared" si="357"/>
        <v>341026</v>
      </c>
      <c r="BK858" s="10">
        <f t="shared" si="357"/>
        <v>141000</v>
      </c>
      <c r="BL858" s="10">
        <f t="shared" si="357"/>
        <v>0</v>
      </c>
      <c r="BM858" s="10">
        <f t="shared" si="357"/>
        <v>0</v>
      </c>
      <c r="BN858" s="10">
        <f t="shared" ref="BN858:BP921" si="372">SUM(V858,AG858,BC858)</f>
        <v>19606526</v>
      </c>
      <c r="BO858" s="10">
        <f t="shared" si="316"/>
        <v>19465526</v>
      </c>
      <c r="BP858" s="10">
        <f t="shared" si="316"/>
        <v>141000</v>
      </c>
      <c r="BR858" s="10">
        <f t="shared" si="369"/>
        <v>7172500</v>
      </c>
      <c r="BS858" s="10">
        <f>'დამტკ. ბიუჯ.'!H858</f>
        <v>7172500</v>
      </c>
      <c r="BT858" s="10">
        <f>'დამტკ. საკუთ.'!H858</f>
        <v>0</v>
      </c>
      <c r="BU858" s="10">
        <f>'ცვლილ. ბიუჯ.'!I858</f>
        <v>300000</v>
      </c>
      <c r="BV858" s="10">
        <f>'ცვლილ. საკუთ.'!I858</f>
        <v>49000</v>
      </c>
      <c r="BW858" s="10">
        <f>'მთავრ. ფონდი'!I858</f>
        <v>0</v>
      </c>
      <c r="BX858" s="10">
        <f>'პრეზ. ფონდი'!I858</f>
        <v>0</v>
      </c>
      <c r="BY858" s="10">
        <f>'დაზუსტ. ნაერთი'!H858</f>
        <v>7521500</v>
      </c>
      <c r="BZ858" s="10">
        <f>'დაზუსტ. ბიუჯ.'!H858</f>
        <v>7472500</v>
      </c>
      <c r="CA858" s="10">
        <f>'დაზუსტ. საკუთ.'!H858</f>
        <v>49000</v>
      </c>
    </row>
    <row r="859" spans="1:79" x14ac:dyDescent="0.25">
      <c r="A859" t="str">
        <f t="shared" si="358"/>
        <v>b</v>
      </c>
      <c r="B859" s="8"/>
      <c r="C859" s="9" t="s">
        <v>13</v>
      </c>
      <c r="D859" s="10">
        <f t="shared" si="359"/>
        <v>0</v>
      </c>
      <c r="E859" s="10">
        <f t="shared" si="360"/>
        <v>0</v>
      </c>
      <c r="F859" s="10">
        <f t="shared" si="361"/>
        <v>0</v>
      </c>
      <c r="G859" s="10">
        <f t="shared" si="361"/>
        <v>0</v>
      </c>
      <c r="H859" s="10">
        <f t="shared" si="361"/>
        <v>0</v>
      </c>
      <c r="I859" s="10">
        <f t="shared" si="355"/>
        <v>0</v>
      </c>
      <c r="J859" s="10">
        <f t="shared" si="355"/>
        <v>0</v>
      </c>
      <c r="K859" s="10">
        <f t="shared" si="355"/>
        <v>0</v>
      </c>
      <c r="L859" s="10">
        <f t="shared" si="355"/>
        <v>0</v>
      </c>
      <c r="M859" s="10">
        <f t="shared" si="370"/>
        <v>0</v>
      </c>
      <c r="O859" s="10">
        <f t="shared" si="362"/>
        <v>0</v>
      </c>
      <c r="P859" s="10">
        <f>'დამტკ. ბიუჯ.'!E859</f>
        <v>0</v>
      </c>
      <c r="Q859" s="10">
        <f>'დამტკ. საკუთ.'!E859</f>
        <v>0</v>
      </c>
      <c r="R859" s="10">
        <f>'ცვლილ. ბიუჯ.'!F859</f>
        <v>0</v>
      </c>
      <c r="S859" s="10">
        <f>'ცვლილ. საკუთ.'!F859</f>
        <v>0</v>
      </c>
      <c r="T859" s="10">
        <f>'მთავრ. ფონდი'!F859</f>
        <v>0</v>
      </c>
      <c r="U859" s="10">
        <f>'პრეზ. ფონდი'!F859</f>
        <v>0</v>
      </c>
      <c r="V859" s="10">
        <f>'დაზუსტ. ნაერთი'!E859</f>
        <v>0</v>
      </c>
      <c r="W859" s="10">
        <f>'დაზუსტ. ბიუჯ.'!E859</f>
        <v>0</v>
      </c>
      <c r="X859" s="10">
        <f>'დაზუსტ. საკუთ.'!E859</f>
        <v>0</v>
      </c>
      <c r="Z859" s="10">
        <f t="shared" si="363"/>
        <v>0</v>
      </c>
      <c r="AA859" s="10">
        <f>'დამტკ. ბიუჯ.'!F859</f>
        <v>0</v>
      </c>
      <c r="AB859" s="10">
        <f>'დამტკ. საკუთ.'!F859</f>
        <v>0</v>
      </c>
      <c r="AC859" s="10">
        <f>'ცვლილ. ბიუჯ.'!G859</f>
        <v>0</v>
      </c>
      <c r="AD859" s="10">
        <f>'ცვლილ. საკუთ.'!G859</f>
        <v>0</v>
      </c>
      <c r="AE859" s="10">
        <f>'მთავრ. ფონდი'!G859</f>
        <v>0</v>
      </c>
      <c r="AF859" s="10">
        <f>'პრეზ. ფონდი'!G859</f>
        <v>0</v>
      </c>
      <c r="AG859" s="10">
        <f>'დაზუსტ. ნაერთი'!F859</f>
        <v>0</v>
      </c>
      <c r="AH859" s="10">
        <f>'დაზუსტ. ბიუჯ.'!F859</f>
        <v>0</v>
      </c>
      <c r="AI859" s="10">
        <f>'დაზუსტ. საკუთ.'!F859</f>
        <v>0</v>
      </c>
      <c r="AK859" s="10">
        <f t="shared" si="364"/>
        <v>0</v>
      </c>
      <c r="AL859" s="10">
        <f t="shared" si="365"/>
        <v>0</v>
      </c>
      <c r="AM859" s="10">
        <f t="shared" si="366"/>
        <v>0</v>
      </c>
      <c r="AN859" s="10">
        <f t="shared" si="366"/>
        <v>0</v>
      </c>
      <c r="AO859" s="10">
        <f t="shared" si="366"/>
        <v>0</v>
      </c>
      <c r="AP859" s="10">
        <f t="shared" si="356"/>
        <v>0</v>
      </c>
      <c r="AQ859" s="10">
        <f t="shared" si="356"/>
        <v>0</v>
      </c>
      <c r="AR859" s="10">
        <f t="shared" si="356"/>
        <v>0</v>
      </c>
      <c r="AS859" s="10">
        <f t="shared" si="356"/>
        <v>0</v>
      </c>
      <c r="AT859" s="10">
        <f t="shared" si="371"/>
        <v>0</v>
      </c>
      <c r="AV859" s="10">
        <f t="shared" si="367"/>
        <v>0</v>
      </c>
      <c r="AW859" s="10">
        <f>'დამტკ. ბიუჯ.'!G859</f>
        <v>0</v>
      </c>
      <c r="AX859" s="10">
        <f>'დამტკ. საკუთ.'!G859</f>
        <v>0</v>
      </c>
      <c r="AY859" s="10">
        <f>'ცვლილ. ბიუჯ.'!H859</f>
        <v>0</v>
      </c>
      <c r="AZ859" s="10">
        <f>'ცვლილ. საკუთ.'!H859</f>
        <v>0</v>
      </c>
      <c r="BA859" s="10">
        <f>'მთავრ. ფონდი'!H859</f>
        <v>0</v>
      </c>
      <c r="BB859" s="10">
        <f>'პრეზ. ფონდი'!H859</f>
        <v>0</v>
      </c>
      <c r="BC859" s="10">
        <f>'დაზუსტ. ნაერთი'!G859</f>
        <v>0</v>
      </c>
      <c r="BD859" s="10">
        <f>'დაზუსტ. ბიუჯ.'!G859</f>
        <v>0</v>
      </c>
      <c r="BE859" s="10">
        <f>'დაზუსტ. საკუთ.'!G859</f>
        <v>0</v>
      </c>
      <c r="BG859" s="10">
        <f t="shared" si="368"/>
        <v>0</v>
      </c>
      <c r="BH859" s="10">
        <f t="shared" si="368"/>
        <v>0</v>
      </c>
      <c r="BI859" s="10">
        <f t="shared" si="368"/>
        <v>0</v>
      </c>
      <c r="BJ859" s="10">
        <f t="shared" si="357"/>
        <v>0</v>
      </c>
      <c r="BK859" s="10">
        <f t="shared" si="357"/>
        <v>0</v>
      </c>
      <c r="BL859" s="10">
        <f t="shared" si="357"/>
        <v>0</v>
      </c>
      <c r="BM859" s="10">
        <f t="shared" si="357"/>
        <v>0</v>
      </c>
      <c r="BN859" s="10">
        <f t="shared" si="372"/>
        <v>0</v>
      </c>
      <c r="BO859" s="10">
        <f t="shared" si="372"/>
        <v>0</v>
      </c>
      <c r="BP859" s="10">
        <f t="shared" si="372"/>
        <v>0</v>
      </c>
      <c r="BR859" s="10">
        <f t="shared" si="369"/>
        <v>0</v>
      </c>
      <c r="BS859" s="10">
        <f>'დამტკ. ბიუჯ.'!H859</f>
        <v>0</v>
      </c>
      <c r="BT859" s="10">
        <f>'დამტკ. საკუთ.'!H859</f>
        <v>0</v>
      </c>
      <c r="BU859" s="10">
        <f>'ცვლილ. ბიუჯ.'!I859</f>
        <v>0</v>
      </c>
      <c r="BV859" s="10">
        <f>'ცვლილ. საკუთ.'!I859</f>
        <v>0</v>
      </c>
      <c r="BW859" s="10">
        <f>'მთავრ. ფონდი'!I859</f>
        <v>0</v>
      </c>
      <c r="BX859" s="10">
        <f>'პრეზ. ფონდი'!I859</f>
        <v>0</v>
      </c>
      <c r="BY859" s="10">
        <f>'დაზუსტ. ნაერთი'!H859</f>
        <v>0</v>
      </c>
      <c r="BZ859" s="10">
        <f>'დაზუსტ. ბიუჯ.'!H859</f>
        <v>0</v>
      </c>
      <c r="CA859" s="10">
        <f>'დაზუსტ. საკუთ.'!H859</f>
        <v>0</v>
      </c>
    </row>
    <row r="860" spans="1:79" x14ac:dyDescent="0.25">
      <c r="A860" t="str">
        <f t="shared" si="358"/>
        <v>b</v>
      </c>
      <c r="B860" s="8"/>
      <c r="C860" s="9" t="s">
        <v>14</v>
      </c>
      <c r="D860" s="10">
        <f t="shared" si="359"/>
        <v>0</v>
      </c>
      <c r="E860" s="10">
        <f t="shared" si="360"/>
        <v>0</v>
      </c>
      <c r="F860" s="10">
        <f t="shared" si="361"/>
        <v>0</v>
      </c>
      <c r="G860" s="10">
        <f t="shared" si="361"/>
        <v>0</v>
      </c>
      <c r="H860" s="10">
        <f t="shared" si="361"/>
        <v>0</v>
      </c>
      <c r="I860" s="10">
        <f t="shared" si="355"/>
        <v>0</v>
      </c>
      <c r="J860" s="10">
        <f t="shared" si="355"/>
        <v>0</v>
      </c>
      <c r="K860" s="10">
        <f t="shared" si="355"/>
        <v>0</v>
      </c>
      <c r="L860" s="10">
        <f t="shared" si="355"/>
        <v>0</v>
      </c>
      <c r="M860" s="10">
        <f t="shared" si="370"/>
        <v>0</v>
      </c>
      <c r="O860" s="10">
        <f t="shared" si="362"/>
        <v>0</v>
      </c>
      <c r="P860" s="10">
        <f>'დამტკ. ბიუჯ.'!E860</f>
        <v>0</v>
      </c>
      <c r="Q860" s="10">
        <f>'დამტკ. საკუთ.'!E860</f>
        <v>0</v>
      </c>
      <c r="R860" s="10">
        <f>'ცვლილ. ბიუჯ.'!F860</f>
        <v>0</v>
      </c>
      <c r="S860" s="10">
        <f>'ცვლილ. საკუთ.'!F860</f>
        <v>0</v>
      </c>
      <c r="T860" s="10">
        <f>'მთავრ. ფონდი'!F860</f>
        <v>0</v>
      </c>
      <c r="U860" s="10">
        <f>'პრეზ. ფონდი'!F860</f>
        <v>0</v>
      </c>
      <c r="V860" s="10">
        <f>'დაზუსტ. ნაერთი'!E860</f>
        <v>0</v>
      </c>
      <c r="W860" s="10">
        <f>'დაზუსტ. ბიუჯ.'!E860</f>
        <v>0</v>
      </c>
      <c r="X860" s="10">
        <f>'დაზუსტ. საკუთ.'!E860</f>
        <v>0</v>
      </c>
      <c r="Z860" s="10">
        <f t="shared" si="363"/>
        <v>0</v>
      </c>
      <c r="AA860" s="10">
        <f>'დამტკ. ბიუჯ.'!F860</f>
        <v>0</v>
      </c>
      <c r="AB860" s="10">
        <f>'დამტკ. საკუთ.'!F860</f>
        <v>0</v>
      </c>
      <c r="AC860" s="10">
        <f>'ცვლილ. ბიუჯ.'!G860</f>
        <v>0</v>
      </c>
      <c r="AD860" s="10">
        <f>'ცვლილ. საკუთ.'!G860</f>
        <v>0</v>
      </c>
      <c r="AE860" s="10">
        <f>'მთავრ. ფონდი'!G860</f>
        <v>0</v>
      </c>
      <c r="AF860" s="10">
        <f>'პრეზ. ფონდი'!G860</f>
        <v>0</v>
      </c>
      <c r="AG860" s="10">
        <f>'დაზუსტ. ნაერთი'!F860</f>
        <v>0</v>
      </c>
      <c r="AH860" s="10">
        <f>'დაზუსტ. ბიუჯ.'!F860</f>
        <v>0</v>
      </c>
      <c r="AI860" s="10">
        <f>'დაზუსტ. საკუთ.'!F860</f>
        <v>0</v>
      </c>
      <c r="AK860" s="10">
        <f t="shared" si="364"/>
        <v>0</v>
      </c>
      <c r="AL860" s="10">
        <f t="shared" si="365"/>
        <v>0</v>
      </c>
      <c r="AM860" s="10">
        <f t="shared" si="366"/>
        <v>0</v>
      </c>
      <c r="AN860" s="10">
        <f t="shared" si="366"/>
        <v>0</v>
      </c>
      <c r="AO860" s="10">
        <f t="shared" si="366"/>
        <v>0</v>
      </c>
      <c r="AP860" s="10">
        <f t="shared" si="356"/>
        <v>0</v>
      </c>
      <c r="AQ860" s="10">
        <f t="shared" si="356"/>
        <v>0</v>
      </c>
      <c r="AR860" s="10">
        <f t="shared" si="356"/>
        <v>0</v>
      </c>
      <c r="AS860" s="10">
        <f t="shared" si="356"/>
        <v>0</v>
      </c>
      <c r="AT860" s="10">
        <f t="shared" si="371"/>
        <v>0</v>
      </c>
      <c r="AV860" s="10">
        <f t="shared" si="367"/>
        <v>0</v>
      </c>
      <c r="AW860" s="10">
        <f>'დამტკ. ბიუჯ.'!G860</f>
        <v>0</v>
      </c>
      <c r="AX860" s="10">
        <f>'დამტკ. საკუთ.'!G860</f>
        <v>0</v>
      </c>
      <c r="AY860" s="10">
        <f>'ცვლილ. ბიუჯ.'!H860</f>
        <v>0</v>
      </c>
      <c r="AZ860" s="10">
        <f>'ცვლილ. საკუთ.'!H860</f>
        <v>0</v>
      </c>
      <c r="BA860" s="10">
        <f>'მთავრ. ფონდი'!H860</f>
        <v>0</v>
      </c>
      <c r="BB860" s="10">
        <f>'პრეზ. ფონდი'!H860</f>
        <v>0</v>
      </c>
      <c r="BC860" s="10">
        <f>'დაზუსტ. ნაერთი'!G860</f>
        <v>0</v>
      </c>
      <c r="BD860" s="10">
        <f>'დაზუსტ. ბიუჯ.'!G860</f>
        <v>0</v>
      </c>
      <c r="BE860" s="10">
        <f>'დაზუსტ. საკუთ.'!G860</f>
        <v>0</v>
      </c>
      <c r="BG860" s="10">
        <f t="shared" si="368"/>
        <v>0</v>
      </c>
      <c r="BH860" s="10">
        <f t="shared" si="368"/>
        <v>0</v>
      </c>
      <c r="BI860" s="10">
        <f t="shared" si="368"/>
        <v>0</v>
      </c>
      <c r="BJ860" s="10">
        <f t="shared" si="357"/>
        <v>0</v>
      </c>
      <c r="BK860" s="10">
        <f t="shared" si="357"/>
        <v>0</v>
      </c>
      <c r="BL860" s="10">
        <f t="shared" si="357"/>
        <v>0</v>
      </c>
      <c r="BM860" s="10">
        <f t="shared" si="357"/>
        <v>0</v>
      </c>
      <c r="BN860" s="10">
        <f t="shared" si="372"/>
        <v>0</v>
      </c>
      <c r="BO860" s="10">
        <f t="shared" si="372"/>
        <v>0</v>
      </c>
      <c r="BP860" s="10">
        <f t="shared" si="372"/>
        <v>0</v>
      </c>
      <c r="BR860" s="10">
        <f t="shared" si="369"/>
        <v>0</v>
      </c>
      <c r="BS860" s="10">
        <f>'დამტკ. ბიუჯ.'!H860</f>
        <v>0</v>
      </c>
      <c r="BT860" s="10">
        <f>'დამტკ. საკუთ.'!H860</f>
        <v>0</v>
      </c>
      <c r="BU860" s="10">
        <f>'ცვლილ. ბიუჯ.'!I860</f>
        <v>0</v>
      </c>
      <c r="BV860" s="10">
        <f>'ცვლილ. საკუთ.'!I860</f>
        <v>0</v>
      </c>
      <c r="BW860" s="10">
        <f>'მთავრ. ფონდი'!I860</f>
        <v>0</v>
      </c>
      <c r="BX860" s="10">
        <f>'პრეზ. ფონდი'!I860</f>
        <v>0</v>
      </c>
      <c r="BY860" s="10">
        <f>'დაზუსტ. ნაერთი'!H860</f>
        <v>0</v>
      </c>
      <c r="BZ860" s="10">
        <f>'დაზუსტ. ბიუჯ.'!H860</f>
        <v>0</v>
      </c>
      <c r="CA860" s="10">
        <f>'დაზუსტ. საკუთ.'!H860</f>
        <v>0</v>
      </c>
    </row>
    <row r="861" spans="1:79" x14ac:dyDescent="0.25">
      <c r="A861" t="str">
        <f t="shared" si="358"/>
        <v>b</v>
      </c>
      <c r="B861" s="8"/>
      <c r="C861" s="9" t="s">
        <v>15</v>
      </c>
      <c r="D861" s="10">
        <f t="shared" si="359"/>
        <v>0</v>
      </c>
      <c r="E861" s="10">
        <f t="shared" si="360"/>
        <v>0</v>
      </c>
      <c r="F861" s="10">
        <f t="shared" si="361"/>
        <v>0</v>
      </c>
      <c r="G861" s="10">
        <f t="shared" si="361"/>
        <v>0</v>
      </c>
      <c r="H861" s="10">
        <f t="shared" si="361"/>
        <v>0</v>
      </c>
      <c r="I861" s="10">
        <f t="shared" si="355"/>
        <v>0</v>
      </c>
      <c r="J861" s="10">
        <f t="shared" si="355"/>
        <v>0</v>
      </c>
      <c r="K861" s="10">
        <f t="shared" si="355"/>
        <v>0</v>
      </c>
      <c r="L861" s="10">
        <f t="shared" si="355"/>
        <v>0</v>
      </c>
      <c r="M861" s="10">
        <f t="shared" si="370"/>
        <v>0</v>
      </c>
      <c r="O861" s="10">
        <f t="shared" si="362"/>
        <v>0</v>
      </c>
      <c r="P861" s="10">
        <f>'დამტკ. ბიუჯ.'!E861</f>
        <v>0</v>
      </c>
      <c r="Q861" s="10">
        <f>'დამტკ. საკუთ.'!E861</f>
        <v>0</v>
      </c>
      <c r="R861" s="10">
        <f>'ცვლილ. ბიუჯ.'!F861</f>
        <v>0</v>
      </c>
      <c r="S861" s="10">
        <f>'ცვლილ. საკუთ.'!F861</f>
        <v>0</v>
      </c>
      <c r="T861" s="10">
        <f>'მთავრ. ფონდი'!F861</f>
        <v>0</v>
      </c>
      <c r="U861" s="10">
        <f>'პრეზ. ფონდი'!F861</f>
        <v>0</v>
      </c>
      <c r="V861" s="10">
        <f>'დაზუსტ. ნაერთი'!E861</f>
        <v>0</v>
      </c>
      <c r="W861" s="10">
        <f>'დაზუსტ. ბიუჯ.'!E861</f>
        <v>0</v>
      </c>
      <c r="X861" s="10">
        <f>'დაზუსტ. საკუთ.'!E861</f>
        <v>0</v>
      </c>
      <c r="Z861" s="10">
        <f t="shared" si="363"/>
        <v>0</v>
      </c>
      <c r="AA861" s="10">
        <f>'დამტკ. ბიუჯ.'!F861</f>
        <v>0</v>
      </c>
      <c r="AB861" s="10">
        <f>'დამტკ. საკუთ.'!F861</f>
        <v>0</v>
      </c>
      <c r="AC861" s="10">
        <f>'ცვლილ. ბიუჯ.'!G861</f>
        <v>0</v>
      </c>
      <c r="AD861" s="10">
        <f>'ცვლილ. საკუთ.'!G861</f>
        <v>0</v>
      </c>
      <c r="AE861" s="10">
        <f>'მთავრ. ფონდი'!G861</f>
        <v>0</v>
      </c>
      <c r="AF861" s="10">
        <f>'პრეზ. ფონდი'!G861</f>
        <v>0</v>
      </c>
      <c r="AG861" s="10">
        <f>'დაზუსტ. ნაერთი'!F861</f>
        <v>0</v>
      </c>
      <c r="AH861" s="10">
        <f>'დაზუსტ. ბიუჯ.'!F861</f>
        <v>0</v>
      </c>
      <c r="AI861" s="10">
        <f>'დაზუსტ. საკუთ.'!F861</f>
        <v>0</v>
      </c>
      <c r="AK861" s="10">
        <f t="shared" si="364"/>
        <v>0</v>
      </c>
      <c r="AL861" s="10">
        <f t="shared" si="365"/>
        <v>0</v>
      </c>
      <c r="AM861" s="10">
        <f t="shared" si="366"/>
        <v>0</v>
      </c>
      <c r="AN861" s="10">
        <f t="shared" si="366"/>
        <v>0</v>
      </c>
      <c r="AO861" s="10">
        <f t="shared" si="366"/>
        <v>0</v>
      </c>
      <c r="AP861" s="10">
        <f t="shared" si="356"/>
        <v>0</v>
      </c>
      <c r="AQ861" s="10">
        <f t="shared" si="356"/>
        <v>0</v>
      </c>
      <c r="AR861" s="10">
        <f t="shared" si="356"/>
        <v>0</v>
      </c>
      <c r="AS861" s="10">
        <f t="shared" si="356"/>
        <v>0</v>
      </c>
      <c r="AT861" s="10">
        <f t="shared" si="371"/>
        <v>0</v>
      </c>
      <c r="AV861" s="10">
        <f t="shared" si="367"/>
        <v>0</v>
      </c>
      <c r="AW861" s="10">
        <f>'დამტკ. ბიუჯ.'!G861</f>
        <v>0</v>
      </c>
      <c r="AX861" s="10">
        <f>'დამტკ. საკუთ.'!G861</f>
        <v>0</v>
      </c>
      <c r="AY861" s="10">
        <f>'ცვლილ. ბიუჯ.'!H861</f>
        <v>0</v>
      </c>
      <c r="AZ861" s="10">
        <f>'ცვლილ. საკუთ.'!H861</f>
        <v>0</v>
      </c>
      <c r="BA861" s="10">
        <f>'მთავრ. ფონდი'!H861</f>
        <v>0</v>
      </c>
      <c r="BB861" s="10">
        <f>'პრეზ. ფონდი'!H861</f>
        <v>0</v>
      </c>
      <c r="BC861" s="10">
        <f>'დაზუსტ. ნაერთი'!G861</f>
        <v>0</v>
      </c>
      <c r="BD861" s="10">
        <f>'დაზუსტ. ბიუჯ.'!G861</f>
        <v>0</v>
      </c>
      <c r="BE861" s="10">
        <f>'დაზუსტ. საკუთ.'!G861</f>
        <v>0</v>
      </c>
      <c r="BG861" s="10">
        <f t="shared" si="368"/>
        <v>0</v>
      </c>
      <c r="BH861" s="10">
        <f t="shared" si="368"/>
        <v>0</v>
      </c>
      <c r="BI861" s="10">
        <f t="shared" si="368"/>
        <v>0</v>
      </c>
      <c r="BJ861" s="10">
        <f t="shared" si="357"/>
        <v>0</v>
      </c>
      <c r="BK861" s="10">
        <f t="shared" si="357"/>
        <v>0</v>
      </c>
      <c r="BL861" s="10">
        <f t="shared" si="357"/>
        <v>0</v>
      </c>
      <c r="BM861" s="10">
        <f t="shared" si="357"/>
        <v>0</v>
      </c>
      <c r="BN861" s="10">
        <f t="shared" si="372"/>
        <v>0</v>
      </c>
      <c r="BO861" s="10">
        <f t="shared" si="372"/>
        <v>0</v>
      </c>
      <c r="BP861" s="10">
        <f t="shared" si="372"/>
        <v>0</v>
      </c>
      <c r="BR861" s="10">
        <f t="shared" si="369"/>
        <v>0</v>
      </c>
      <c r="BS861" s="10">
        <f>'დამტკ. ბიუჯ.'!H861</f>
        <v>0</v>
      </c>
      <c r="BT861" s="10">
        <f>'დამტკ. საკუთ.'!H861</f>
        <v>0</v>
      </c>
      <c r="BU861" s="10">
        <f>'ცვლილ. ბიუჯ.'!I861</f>
        <v>0</v>
      </c>
      <c r="BV861" s="10">
        <f>'ცვლილ. საკუთ.'!I861</f>
        <v>0</v>
      </c>
      <c r="BW861" s="10">
        <f>'მთავრ. ფონდი'!I861</f>
        <v>0</v>
      </c>
      <c r="BX861" s="10">
        <f>'პრეზ. ფონდი'!I861</f>
        <v>0</v>
      </c>
      <c r="BY861" s="10">
        <f>'დაზუსტ. ნაერთი'!H861</f>
        <v>0</v>
      </c>
      <c r="BZ861" s="10">
        <f>'დაზუსტ. ბიუჯ.'!H861</f>
        <v>0</v>
      </c>
      <c r="CA861" s="10">
        <f>'დაზუსტ. საკუთ.'!H861</f>
        <v>0</v>
      </c>
    </row>
    <row r="862" spans="1:79" x14ac:dyDescent="0.25">
      <c r="A862" t="str">
        <f t="shared" si="358"/>
        <v>a</v>
      </c>
      <c r="B862" s="8"/>
      <c r="C862" s="9" t="s">
        <v>16</v>
      </c>
      <c r="D862" s="10">
        <f t="shared" si="359"/>
        <v>122365000</v>
      </c>
      <c r="E862" s="10">
        <f t="shared" si="360"/>
        <v>122365000</v>
      </c>
      <c r="F862" s="10">
        <f t="shared" si="361"/>
        <v>0</v>
      </c>
      <c r="G862" s="10">
        <f t="shared" si="361"/>
        <v>2765450</v>
      </c>
      <c r="H862" s="10">
        <f t="shared" si="361"/>
        <v>0</v>
      </c>
      <c r="I862" s="10">
        <f t="shared" si="355"/>
        <v>0</v>
      </c>
      <c r="J862" s="10">
        <f t="shared" si="355"/>
        <v>0</v>
      </c>
      <c r="K862" s="10">
        <f t="shared" si="355"/>
        <v>125130450</v>
      </c>
      <c r="L862" s="10">
        <f t="shared" si="355"/>
        <v>125130450</v>
      </c>
      <c r="M862" s="10">
        <f t="shared" si="370"/>
        <v>0</v>
      </c>
      <c r="O862" s="10">
        <f t="shared" si="362"/>
        <v>33398500</v>
      </c>
      <c r="P862" s="10">
        <f>'დამტკ. ბიუჯ.'!E862</f>
        <v>33398500</v>
      </c>
      <c r="Q862" s="10">
        <f>'დამტკ. საკუთ.'!E862</f>
        <v>0</v>
      </c>
      <c r="R862" s="10">
        <f>'ცვლილ. ბიუჯ.'!F862</f>
        <v>-3678040</v>
      </c>
      <c r="S862" s="10">
        <f>'ცვლილ. საკუთ.'!F862</f>
        <v>0</v>
      </c>
      <c r="T862" s="10">
        <f>'მთავრ. ფონდი'!F862</f>
        <v>0</v>
      </c>
      <c r="U862" s="10">
        <f>'პრეზ. ფონდი'!F862</f>
        <v>0</v>
      </c>
      <c r="V862" s="10">
        <f>'დაზუსტ. ნაერთი'!E862</f>
        <v>29720460</v>
      </c>
      <c r="W862" s="10">
        <f>'დაზუსტ. ბიუჯ.'!E862</f>
        <v>29720460</v>
      </c>
      <c r="X862" s="10">
        <f>'დაზუსტ. საკუთ.'!E862</f>
        <v>0</v>
      </c>
      <c r="Z862" s="10">
        <f t="shared" si="363"/>
        <v>32353700</v>
      </c>
      <c r="AA862" s="10">
        <f>'დამტკ. ბიუჯ.'!F862</f>
        <v>32353700</v>
      </c>
      <c r="AB862" s="10">
        <f>'დამტკ. საკუთ.'!F862</f>
        <v>0</v>
      </c>
      <c r="AC862" s="10">
        <f>'ცვლილ. ბიუჯ.'!G862</f>
        <v>6242490</v>
      </c>
      <c r="AD862" s="10">
        <f>'ცვლილ. საკუთ.'!G862</f>
        <v>0</v>
      </c>
      <c r="AE862" s="10">
        <f>'მთავრ. ფონდი'!G862</f>
        <v>0</v>
      </c>
      <c r="AF862" s="10">
        <f>'პრეზ. ფონდი'!G862</f>
        <v>0</v>
      </c>
      <c r="AG862" s="10">
        <f>'დაზუსტ. ნაერთი'!F862</f>
        <v>38596190</v>
      </c>
      <c r="AH862" s="10">
        <f>'დაზუსტ. ბიუჯ.'!F862</f>
        <v>38596190</v>
      </c>
      <c r="AI862" s="10">
        <f>'დაზუსტ. საკუთ.'!F862</f>
        <v>0</v>
      </c>
      <c r="AK862" s="10">
        <f t="shared" si="364"/>
        <v>65752200</v>
      </c>
      <c r="AL862" s="10">
        <f t="shared" si="365"/>
        <v>65752200</v>
      </c>
      <c r="AM862" s="10">
        <f t="shared" si="366"/>
        <v>0</v>
      </c>
      <c r="AN862" s="10">
        <f t="shared" si="366"/>
        <v>2564450</v>
      </c>
      <c r="AO862" s="10">
        <f t="shared" si="366"/>
        <v>0</v>
      </c>
      <c r="AP862" s="10">
        <f t="shared" si="356"/>
        <v>0</v>
      </c>
      <c r="AQ862" s="10">
        <f t="shared" si="356"/>
        <v>0</v>
      </c>
      <c r="AR862" s="10">
        <f t="shared" si="356"/>
        <v>68316650</v>
      </c>
      <c r="AS862" s="10">
        <f t="shared" si="356"/>
        <v>68316650</v>
      </c>
      <c r="AT862" s="10">
        <f t="shared" si="371"/>
        <v>0</v>
      </c>
      <c r="AV862" s="10">
        <f t="shared" si="367"/>
        <v>30677700</v>
      </c>
      <c r="AW862" s="10">
        <f>'დამტკ. ბიუჯ.'!G862</f>
        <v>30677700</v>
      </c>
      <c r="AX862" s="10">
        <f>'დამტკ. საკუთ.'!G862</f>
        <v>0</v>
      </c>
      <c r="AY862" s="10">
        <f>'ცვლილ. ბიუჯ.'!H862</f>
        <v>1425000</v>
      </c>
      <c r="AZ862" s="10">
        <f>'ცვლილ. საკუთ.'!H862</f>
        <v>0</v>
      </c>
      <c r="BA862" s="10">
        <f>'მთავრ. ფონდი'!H862</f>
        <v>0</v>
      </c>
      <c r="BB862" s="10">
        <f>'პრეზ. ფონდი'!H862</f>
        <v>0</v>
      </c>
      <c r="BC862" s="10">
        <f>'დაზუსტ. ნაერთი'!G862</f>
        <v>32102700</v>
      </c>
      <c r="BD862" s="10">
        <f>'დაზუსტ. ბიუჯ.'!G862</f>
        <v>32102700</v>
      </c>
      <c r="BE862" s="10">
        <f>'დაზუსტ. საკუთ.'!G862</f>
        <v>0</v>
      </c>
      <c r="BG862" s="10">
        <f t="shared" si="368"/>
        <v>96429900</v>
      </c>
      <c r="BH862" s="10">
        <f t="shared" si="368"/>
        <v>96429900</v>
      </c>
      <c r="BI862" s="10">
        <f t="shared" si="368"/>
        <v>0</v>
      </c>
      <c r="BJ862" s="10">
        <f t="shared" si="357"/>
        <v>3989450</v>
      </c>
      <c r="BK862" s="10">
        <f t="shared" si="357"/>
        <v>0</v>
      </c>
      <c r="BL862" s="10">
        <f t="shared" si="357"/>
        <v>0</v>
      </c>
      <c r="BM862" s="10">
        <f t="shared" si="357"/>
        <v>0</v>
      </c>
      <c r="BN862" s="10">
        <f t="shared" si="372"/>
        <v>100419350</v>
      </c>
      <c r="BO862" s="10">
        <f t="shared" si="372"/>
        <v>100419350</v>
      </c>
      <c r="BP862" s="10">
        <f t="shared" si="372"/>
        <v>0</v>
      </c>
      <c r="BR862" s="10">
        <f t="shared" si="369"/>
        <v>25935100</v>
      </c>
      <c r="BS862" s="10">
        <f>'დამტკ. ბიუჯ.'!H862</f>
        <v>25935100</v>
      </c>
      <c r="BT862" s="10">
        <f>'დამტკ. საკუთ.'!H862</f>
        <v>0</v>
      </c>
      <c r="BU862" s="10">
        <f>'ცვლილ. ბიუჯ.'!I862</f>
        <v>-1224000</v>
      </c>
      <c r="BV862" s="10">
        <f>'ცვლილ. საკუთ.'!I862</f>
        <v>0</v>
      </c>
      <c r="BW862" s="10">
        <f>'მთავრ. ფონდი'!I862</f>
        <v>0</v>
      </c>
      <c r="BX862" s="10">
        <f>'პრეზ. ფონდი'!I862</f>
        <v>0</v>
      </c>
      <c r="BY862" s="10">
        <f>'დაზუსტ. ნაერთი'!H862</f>
        <v>24711100</v>
      </c>
      <c r="BZ862" s="10">
        <f>'დაზუსტ. ბიუჯ.'!H862</f>
        <v>24711100</v>
      </c>
      <c r="CA862" s="10">
        <f>'დაზუსტ. საკუთ.'!H862</f>
        <v>0</v>
      </c>
    </row>
    <row r="863" spans="1:79" x14ac:dyDescent="0.25">
      <c r="A863" t="str">
        <f t="shared" si="358"/>
        <v>a</v>
      </c>
      <c r="B863" s="8"/>
      <c r="C863" s="9" t="s">
        <v>17</v>
      </c>
      <c r="D863" s="10">
        <f t="shared" si="359"/>
        <v>660000</v>
      </c>
      <c r="E863" s="10">
        <f t="shared" si="360"/>
        <v>660000</v>
      </c>
      <c r="F863" s="10">
        <f t="shared" si="361"/>
        <v>0</v>
      </c>
      <c r="G863" s="10">
        <f t="shared" si="361"/>
        <v>-44</v>
      </c>
      <c r="H863" s="10">
        <f t="shared" si="361"/>
        <v>5000</v>
      </c>
      <c r="I863" s="10">
        <f t="shared" si="355"/>
        <v>0</v>
      </c>
      <c r="J863" s="10">
        <f t="shared" si="355"/>
        <v>0</v>
      </c>
      <c r="K863" s="10">
        <f t="shared" si="355"/>
        <v>664956</v>
      </c>
      <c r="L863" s="10">
        <f t="shared" si="355"/>
        <v>659956</v>
      </c>
      <c r="M863" s="10">
        <f t="shared" si="370"/>
        <v>5000</v>
      </c>
      <c r="O863" s="10">
        <f t="shared" si="362"/>
        <v>127000</v>
      </c>
      <c r="P863" s="10">
        <f>'დამტკ. ბიუჯ.'!E863</f>
        <v>127000</v>
      </c>
      <c r="Q863" s="10">
        <f>'დამტკ. საკუთ.'!E863</f>
        <v>0</v>
      </c>
      <c r="R863" s="10">
        <f>'ცვლილ. ბიუჯ.'!F863</f>
        <v>-44</v>
      </c>
      <c r="S863" s="10">
        <f>'ცვლილ. საკუთ.'!F863</f>
        <v>2000</v>
      </c>
      <c r="T863" s="10">
        <f>'მთავრ. ფონდი'!F863</f>
        <v>0</v>
      </c>
      <c r="U863" s="10">
        <f>'პრეზ. ფონდი'!F863</f>
        <v>0</v>
      </c>
      <c r="V863" s="10">
        <f>'დაზუსტ. ნაერთი'!E863</f>
        <v>128956</v>
      </c>
      <c r="W863" s="10">
        <f>'დაზუსტ. ბიუჯ.'!E863</f>
        <v>126956</v>
      </c>
      <c r="X863" s="10">
        <f>'დაზუსტ. საკუთ.'!E863</f>
        <v>2000</v>
      </c>
      <c r="Z863" s="10">
        <f t="shared" si="363"/>
        <v>166000</v>
      </c>
      <c r="AA863" s="10">
        <f>'დამტკ. ბიუჯ.'!F863</f>
        <v>166000</v>
      </c>
      <c r="AB863" s="10">
        <f>'დამტკ. საკუთ.'!F863</f>
        <v>0</v>
      </c>
      <c r="AC863" s="10">
        <f>'ცვლილ. ბიუჯ.'!G863</f>
        <v>0</v>
      </c>
      <c r="AD863" s="10">
        <f>'ცვლილ. საკუთ.'!G863</f>
        <v>1000</v>
      </c>
      <c r="AE863" s="10">
        <f>'მთავრ. ფონდი'!G863</f>
        <v>0</v>
      </c>
      <c r="AF863" s="10">
        <f>'პრეზ. ფონდი'!G863</f>
        <v>0</v>
      </c>
      <c r="AG863" s="10">
        <f>'დაზუსტ. ნაერთი'!F863</f>
        <v>167000</v>
      </c>
      <c r="AH863" s="10">
        <f>'დაზუსტ. ბიუჯ.'!F863</f>
        <v>166000</v>
      </c>
      <c r="AI863" s="10">
        <f>'დაზუსტ. საკუთ.'!F863</f>
        <v>1000</v>
      </c>
      <c r="AK863" s="10">
        <f t="shared" si="364"/>
        <v>293000</v>
      </c>
      <c r="AL863" s="10">
        <f t="shared" si="365"/>
        <v>293000</v>
      </c>
      <c r="AM863" s="10">
        <f t="shared" si="366"/>
        <v>0</v>
      </c>
      <c r="AN863" s="10">
        <f t="shared" si="366"/>
        <v>-44</v>
      </c>
      <c r="AO863" s="10">
        <f t="shared" si="366"/>
        <v>3000</v>
      </c>
      <c r="AP863" s="10">
        <f t="shared" si="356"/>
        <v>0</v>
      </c>
      <c r="AQ863" s="10">
        <f t="shared" si="356"/>
        <v>0</v>
      </c>
      <c r="AR863" s="10">
        <f t="shared" si="356"/>
        <v>295956</v>
      </c>
      <c r="AS863" s="10">
        <f t="shared" si="356"/>
        <v>292956</v>
      </c>
      <c r="AT863" s="10">
        <f t="shared" si="371"/>
        <v>3000</v>
      </c>
      <c r="AV863" s="10">
        <f t="shared" si="367"/>
        <v>150000</v>
      </c>
      <c r="AW863" s="10">
        <f>'დამტკ. ბიუჯ.'!G863</f>
        <v>150000</v>
      </c>
      <c r="AX863" s="10">
        <f>'დამტკ. საკუთ.'!G863</f>
        <v>0</v>
      </c>
      <c r="AY863" s="10">
        <f>'ცვლილ. ბიუჯ.'!H863</f>
        <v>0</v>
      </c>
      <c r="AZ863" s="10">
        <f>'ცვლილ. საკუთ.'!H863</f>
        <v>1000</v>
      </c>
      <c r="BA863" s="10">
        <f>'მთავრ. ფონდი'!H863</f>
        <v>0</v>
      </c>
      <c r="BB863" s="10">
        <f>'პრეზ. ფონდი'!H863</f>
        <v>0</v>
      </c>
      <c r="BC863" s="10">
        <f>'დაზუსტ. ნაერთი'!G863</f>
        <v>151000</v>
      </c>
      <c r="BD863" s="10">
        <f>'დაზუსტ. ბიუჯ.'!G863</f>
        <v>150000</v>
      </c>
      <c r="BE863" s="10">
        <f>'დაზუსტ. საკუთ.'!G863</f>
        <v>1000</v>
      </c>
      <c r="BG863" s="10">
        <f t="shared" si="368"/>
        <v>443000</v>
      </c>
      <c r="BH863" s="10">
        <f t="shared" si="368"/>
        <v>443000</v>
      </c>
      <c r="BI863" s="10">
        <f t="shared" si="368"/>
        <v>0</v>
      </c>
      <c r="BJ863" s="10">
        <f t="shared" si="357"/>
        <v>-44</v>
      </c>
      <c r="BK863" s="10">
        <f t="shared" si="357"/>
        <v>4000</v>
      </c>
      <c r="BL863" s="10">
        <f t="shared" si="357"/>
        <v>0</v>
      </c>
      <c r="BM863" s="10">
        <f t="shared" si="357"/>
        <v>0</v>
      </c>
      <c r="BN863" s="10">
        <f t="shared" si="372"/>
        <v>446956</v>
      </c>
      <c r="BO863" s="10">
        <f t="shared" si="372"/>
        <v>442956</v>
      </c>
      <c r="BP863" s="10">
        <f t="shared" si="372"/>
        <v>4000</v>
      </c>
      <c r="BR863" s="10">
        <f t="shared" si="369"/>
        <v>217000</v>
      </c>
      <c r="BS863" s="10">
        <f>'დამტკ. ბიუჯ.'!H863</f>
        <v>217000</v>
      </c>
      <c r="BT863" s="10">
        <f>'დამტკ. საკუთ.'!H863</f>
        <v>0</v>
      </c>
      <c r="BU863" s="10">
        <f>'ცვლილ. ბიუჯ.'!I863</f>
        <v>0</v>
      </c>
      <c r="BV863" s="10">
        <f>'ცვლილ. საკუთ.'!I863</f>
        <v>1000</v>
      </c>
      <c r="BW863" s="10">
        <f>'მთავრ. ფონდი'!I863</f>
        <v>0</v>
      </c>
      <c r="BX863" s="10">
        <f>'პრეზ. ფონდი'!I863</f>
        <v>0</v>
      </c>
      <c r="BY863" s="10">
        <f>'დაზუსტ. ნაერთი'!H863</f>
        <v>218000</v>
      </c>
      <c r="BZ863" s="10">
        <f>'დაზუსტ. ბიუჯ.'!H863</f>
        <v>217000</v>
      </c>
      <c r="CA863" s="10">
        <f>'დაზუსტ. საკუთ.'!H863</f>
        <v>1000</v>
      </c>
    </row>
    <row r="864" spans="1:79" x14ac:dyDescent="0.25">
      <c r="A864" t="str">
        <f t="shared" si="358"/>
        <v>a</v>
      </c>
      <c r="B864" s="5"/>
      <c r="C864" s="6" t="s">
        <v>18</v>
      </c>
      <c r="D864" s="7">
        <f t="shared" si="359"/>
        <v>30000</v>
      </c>
      <c r="E864" s="7">
        <f t="shared" si="360"/>
        <v>30000</v>
      </c>
      <c r="F864" s="7">
        <f t="shared" si="361"/>
        <v>0</v>
      </c>
      <c r="G864" s="7">
        <f t="shared" si="361"/>
        <v>0</v>
      </c>
      <c r="H864" s="7">
        <f t="shared" si="361"/>
        <v>5000</v>
      </c>
      <c r="I864" s="7">
        <f t="shared" si="355"/>
        <v>0</v>
      </c>
      <c r="J864" s="7">
        <f t="shared" si="355"/>
        <v>0</v>
      </c>
      <c r="K864" s="7">
        <f t="shared" si="355"/>
        <v>35000</v>
      </c>
      <c r="L864" s="7">
        <f t="shared" si="355"/>
        <v>30000</v>
      </c>
      <c r="M864" s="7">
        <f t="shared" si="370"/>
        <v>5000</v>
      </c>
      <c r="O864" s="7">
        <f t="shared" si="362"/>
        <v>15000</v>
      </c>
      <c r="P864" s="7">
        <f>'დამტკ. ბიუჯ.'!E864</f>
        <v>15000</v>
      </c>
      <c r="Q864" s="7">
        <f>'დამტკ. საკუთ.'!E864</f>
        <v>0</v>
      </c>
      <c r="R864" s="7">
        <f>'ცვლილ. ბიუჯ.'!F864</f>
        <v>0</v>
      </c>
      <c r="S864" s="7">
        <f>'ცვლილ. საკუთ.'!F864</f>
        <v>3000</v>
      </c>
      <c r="T864" s="7">
        <f>'მთავრ. ფონდი'!F864</f>
        <v>0</v>
      </c>
      <c r="U864" s="7">
        <f>'პრეზ. ფონდი'!F864</f>
        <v>0</v>
      </c>
      <c r="V864" s="7">
        <f>'დაზუსტ. ნაერთი'!E864</f>
        <v>18000</v>
      </c>
      <c r="W864" s="7">
        <f>'დაზუსტ. ბიუჯ.'!E864</f>
        <v>15000</v>
      </c>
      <c r="X864" s="7">
        <f>'დაზუსტ. საკუთ.'!E864</f>
        <v>3000</v>
      </c>
      <c r="Z864" s="7">
        <f t="shared" si="363"/>
        <v>5000</v>
      </c>
      <c r="AA864" s="7">
        <f>'დამტკ. ბიუჯ.'!F864</f>
        <v>5000</v>
      </c>
      <c r="AB864" s="7">
        <f>'დამტკ. საკუთ.'!F864</f>
        <v>0</v>
      </c>
      <c r="AC864" s="7">
        <f>'ცვლილ. ბიუჯ.'!G864</f>
        <v>0</v>
      </c>
      <c r="AD864" s="7">
        <f>'ცვლილ. საკუთ.'!G864</f>
        <v>2000</v>
      </c>
      <c r="AE864" s="7">
        <f>'მთავრ. ფონდი'!G864</f>
        <v>0</v>
      </c>
      <c r="AF864" s="7">
        <f>'პრეზ. ფონდი'!G864</f>
        <v>0</v>
      </c>
      <c r="AG864" s="7">
        <f>'დაზუსტ. ნაერთი'!F864</f>
        <v>7000</v>
      </c>
      <c r="AH864" s="7">
        <f>'დაზუსტ. ბიუჯ.'!F864</f>
        <v>5000</v>
      </c>
      <c r="AI864" s="7">
        <f>'დაზუსტ. საკუთ.'!F864</f>
        <v>2000</v>
      </c>
      <c r="AK864" s="7">
        <f t="shared" si="364"/>
        <v>20000</v>
      </c>
      <c r="AL864" s="7">
        <f t="shared" si="365"/>
        <v>20000</v>
      </c>
      <c r="AM864" s="7">
        <f t="shared" si="366"/>
        <v>0</v>
      </c>
      <c r="AN864" s="7">
        <f t="shared" si="366"/>
        <v>0</v>
      </c>
      <c r="AO864" s="7">
        <f t="shared" si="366"/>
        <v>5000</v>
      </c>
      <c r="AP864" s="7">
        <f t="shared" si="356"/>
        <v>0</v>
      </c>
      <c r="AQ864" s="7">
        <f t="shared" si="356"/>
        <v>0</v>
      </c>
      <c r="AR864" s="7">
        <f t="shared" si="356"/>
        <v>25000</v>
      </c>
      <c r="AS864" s="7">
        <f t="shared" si="356"/>
        <v>20000</v>
      </c>
      <c r="AT864" s="7">
        <f t="shared" si="371"/>
        <v>5000</v>
      </c>
      <c r="AV864" s="7">
        <f t="shared" si="367"/>
        <v>5000</v>
      </c>
      <c r="AW864" s="7">
        <f>'დამტკ. ბიუჯ.'!G864</f>
        <v>5000</v>
      </c>
      <c r="AX864" s="7">
        <f>'დამტკ. საკუთ.'!G864</f>
        <v>0</v>
      </c>
      <c r="AY864" s="7">
        <f>'ცვლილ. ბიუჯ.'!H864</f>
        <v>0</v>
      </c>
      <c r="AZ864" s="7">
        <f>'ცვლილ. საკუთ.'!H864</f>
        <v>0</v>
      </c>
      <c r="BA864" s="7">
        <f>'მთავრ. ფონდი'!H864</f>
        <v>0</v>
      </c>
      <c r="BB864" s="7">
        <f>'პრეზ. ფონდი'!H864</f>
        <v>0</v>
      </c>
      <c r="BC864" s="7">
        <f>'დაზუსტ. ნაერთი'!G864</f>
        <v>5000</v>
      </c>
      <c r="BD864" s="7">
        <f>'დაზუსტ. ბიუჯ.'!G864</f>
        <v>5000</v>
      </c>
      <c r="BE864" s="7">
        <f>'დაზუსტ. საკუთ.'!G864</f>
        <v>0</v>
      </c>
      <c r="BG864" s="7">
        <f t="shared" si="368"/>
        <v>25000</v>
      </c>
      <c r="BH864" s="7">
        <f t="shared" si="368"/>
        <v>25000</v>
      </c>
      <c r="BI864" s="7">
        <f t="shared" si="368"/>
        <v>0</v>
      </c>
      <c r="BJ864" s="7">
        <f t="shared" si="357"/>
        <v>0</v>
      </c>
      <c r="BK864" s="7">
        <f t="shared" si="357"/>
        <v>5000</v>
      </c>
      <c r="BL864" s="7">
        <f t="shared" si="357"/>
        <v>0</v>
      </c>
      <c r="BM864" s="7">
        <f t="shared" si="357"/>
        <v>0</v>
      </c>
      <c r="BN864" s="7">
        <f t="shared" si="372"/>
        <v>30000</v>
      </c>
      <c r="BO864" s="7">
        <f t="shared" si="372"/>
        <v>25000</v>
      </c>
      <c r="BP864" s="7">
        <f t="shared" si="372"/>
        <v>5000</v>
      </c>
      <c r="BR864" s="7">
        <f t="shared" si="369"/>
        <v>5000</v>
      </c>
      <c r="BS864" s="7">
        <f>'დამტკ. ბიუჯ.'!H864</f>
        <v>5000</v>
      </c>
      <c r="BT864" s="7">
        <f>'დამტკ. საკუთ.'!H864</f>
        <v>0</v>
      </c>
      <c r="BU864" s="7">
        <f>'ცვლილ. ბიუჯ.'!I864</f>
        <v>0</v>
      </c>
      <c r="BV864" s="7">
        <f>'ცვლილ. საკუთ.'!I864</f>
        <v>0</v>
      </c>
      <c r="BW864" s="7">
        <f>'მთავრ. ფონდი'!I864</f>
        <v>0</v>
      </c>
      <c r="BX864" s="7">
        <f>'პრეზ. ფონდი'!I864</f>
        <v>0</v>
      </c>
      <c r="BY864" s="7">
        <f>'დაზუსტ. ნაერთი'!H864</f>
        <v>5000</v>
      </c>
      <c r="BZ864" s="7">
        <f>'დაზუსტ. ბიუჯ.'!H864</f>
        <v>5000</v>
      </c>
      <c r="CA864" s="7">
        <f>'დაზუსტ. საკუთ.'!H864</f>
        <v>0</v>
      </c>
    </row>
    <row r="865" spans="1:79" x14ac:dyDescent="0.25">
      <c r="A865" t="str">
        <f t="shared" si="358"/>
        <v>b</v>
      </c>
      <c r="B865" s="5"/>
      <c r="C865" s="6" t="s">
        <v>19</v>
      </c>
      <c r="D865" s="7">
        <f t="shared" si="359"/>
        <v>0</v>
      </c>
      <c r="E865" s="7">
        <f t="shared" si="360"/>
        <v>0</v>
      </c>
      <c r="F865" s="7">
        <f t="shared" si="361"/>
        <v>0</v>
      </c>
      <c r="G865" s="7">
        <f t="shared" si="361"/>
        <v>0</v>
      </c>
      <c r="H865" s="7">
        <f t="shared" si="361"/>
        <v>0</v>
      </c>
      <c r="I865" s="7">
        <f t="shared" si="355"/>
        <v>0</v>
      </c>
      <c r="J865" s="7">
        <f t="shared" si="355"/>
        <v>0</v>
      </c>
      <c r="K865" s="7">
        <f t="shared" si="355"/>
        <v>0</v>
      </c>
      <c r="L865" s="7">
        <f t="shared" si="355"/>
        <v>0</v>
      </c>
      <c r="M865" s="7">
        <f t="shared" si="370"/>
        <v>0</v>
      </c>
      <c r="O865" s="7">
        <f t="shared" si="362"/>
        <v>0</v>
      </c>
      <c r="P865" s="7">
        <f>'დამტკ. ბიუჯ.'!E865</f>
        <v>0</v>
      </c>
      <c r="Q865" s="7">
        <f>'დამტკ. საკუთ.'!E865</f>
        <v>0</v>
      </c>
      <c r="R865" s="7">
        <f>'ცვლილ. ბიუჯ.'!F865</f>
        <v>0</v>
      </c>
      <c r="S865" s="7">
        <f>'ცვლილ. საკუთ.'!F865</f>
        <v>0</v>
      </c>
      <c r="T865" s="7">
        <f>'მთავრ. ფონდი'!F865</f>
        <v>0</v>
      </c>
      <c r="U865" s="7">
        <f>'პრეზ. ფონდი'!F865</f>
        <v>0</v>
      </c>
      <c r="V865" s="7">
        <f>'დაზუსტ. ნაერთი'!E865</f>
        <v>0</v>
      </c>
      <c r="W865" s="7">
        <f>'დაზუსტ. ბიუჯ.'!E865</f>
        <v>0</v>
      </c>
      <c r="X865" s="7">
        <f>'დაზუსტ. საკუთ.'!E865</f>
        <v>0</v>
      </c>
      <c r="Z865" s="7">
        <f t="shared" si="363"/>
        <v>0</v>
      </c>
      <c r="AA865" s="7">
        <f>'დამტკ. ბიუჯ.'!F865</f>
        <v>0</v>
      </c>
      <c r="AB865" s="7">
        <f>'დამტკ. საკუთ.'!F865</f>
        <v>0</v>
      </c>
      <c r="AC865" s="7">
        <f>'ცვლილ. ბიუჯ.'!G865</f>
        <v>0</v>
      </c>
      <c r="AD865" s="7">
        <f>'ცვლილ. საკუთ.'!G865</f>
        <v>0</v>
      </c>
      <c r="AE865" s="7">
        <f>'მთავრ. ფონდი'!G865</f>
        <v>0</v>
      </c>
      <c r="AF865" s="7">
        <f>'პრეზ. ფონდი'!G865</f>
        <v>0</v>
      </c>
      <c r="AG865" s="7">
        <f>'დაზუსტ. ნაერთი'!F865</f>
        <v>0</v>
      </c>
      <c r="AH865" s="7">
        <f>'დაზუსტ. ბიუჯ.'!F865</f>
        <v>0</v>
      </c>
      <c r="AI865" s="7">
        <f>'დაზუსტ. საკუთ.'!F865</f>
        <v>0</v>
      </c>
      <c r="AK865" s="7">
        <f t="shared" si="364"/>
        <v>0</v>
      </c>
      <c r="AL865" s="7">
        <f t="shared" si="365"/>
        <v>0</v>
      </c>
      <c r="AM865" s="7">
        <f t="shared" si="366"/>
        <v>0</v>
      </c>
      <c r="AN865" s="7">
        <f t="shared" si="366"/>
        <v>0</v>
      </c>
      <c r="AO865" s="7">
        <f t="shared" si="366"/>
        <v>0</v>
      </c>
      <c r="AP865" s="7">
        <f t="shared" si="356"/>
        <v>0</v>
      </c>
      <c r="AQ865" s="7">
        <f t="shared" si="356"/>
        <v>0</v>
      </c>
      <c r="AR865" s="7">
        <f t="shared" si="356"/>
        <v>0</v>
      </c>
      <c r="AS865" s="7">
        <f t="shared" si="356"/>
        <v>0</v>
      </c>
      <c r="AT865" s="7">
        <f t="shared" si="371"/>
        <v>0</v>
      </c>
      <c r="AV865" s="7">
        <f t="shared" si="367"/>
        <v>0</v>
      </c>
      <c r="AW865" s="7">
        <f>'დამტკ. ბიუჯ.'!G865</f>
        <v>0</v>
      </c>
      <c r="AX865" s="7">
        <f>'დამტკ. საკუთ.'!G865</f>
        <v>0</v>
      </c>
      <c r="AY865" s="7">
        <f>'ცვლილ. ბიუჯ.'!H865</f>
        <v>0</v>
      </c>
      <c r="AZ865" s="7">
        <f>'ცვლილ. საკუთ.'!H865</f>
        <v>0</v>
      </c>
      <c r="BA865" s="7">
        <f>'მთავრ. ფონდი'!H865</f>
        <v>0</v>
      </c>
      <c r="BB865" s="7">
        <f>'პრეზ. ფონდი'!H865</f>
        <v>0</v>
      </c>
      <c r="BC865" s="7">
        <f>'დაზუსტ. ნაერთი'!G865</f>
        <v>0</v>
      </c>
      <c r="BD865" s="7">
        <f>'დაზუსტ. ბიუჯ.'!G865</f>
        <v>0</v>
      </c>
      <c r="BE865" s="7">
        <f>'დაზუსტ. საკუთ.'!G865</f>
        <v>0</v>
      </c>
      <c r="BG865" s="7">
        <f t="shared" si="368"/>
        <v>0</v>
      </c>
      <c r="BH865" s="7">
        <f t="shared" si="368"/>
        <v>0</v>
      </c>
      <c r="BI865" s="7">
        <f t="shared" si="368"/>
        <v>0</v>
      </c>
      <c r="BJ865" s="7">
        <f t="shared" si="357"/>
        <v>0</v>
      </c>
      <c r="BK865" s="7">
        <f t="shared" si="357"/>
        <v>0</v>
      </c>
      <c r="BL865" s="7">
        <f t="shared" si="357"/>
        <v>0</v>
      </c>
      <c r="BM865" s="7">
        <f t="shared" si="357"/>
        <v>0</v>
      </c>
      <c r="BN865" s="7">
        <f t="shared" si="372"/>
        <v>0</v>
      </c>
      <c r="BO865" s="7">
        <f t="shared" si="372"/>
        <v>0</v>
      </c>
      <c r="BP865" s="7">
        <f t="shared" si="372"/>
        <v>0</v>
      </c>
      <c r="BR865" s="7">
        <f t="shared" si="369"/>
        <v>0</v>
      </c>
      <c r="BS865" s="7">
        <f>'დამტკ. ბიუჯ.'!H865</f>
        <v>0</v>
      </c>
      <c r="BT865" s="7">
        <f>'დამტკ. საკუთ.'!H865</f>
        <v>0</v>
      </c>
      <c r="BU865" s="7">
        <f>'ცვლილ. ბიუჯ.'!I865</f>
        <v>0</v>
      </c>
      <c r="BV865" s="7">
        <f>'ცვლილ. საკუთ.'!I865</f>
        <v>0</v>
      </c>
      <c r="BW865" s="7">
        <f>'მთავრ. ფონდი'!I865</f>
        <v>0</v>
      </c>
      <c r="BX865" s="7">
        <f>'პრეზ. ფონდი'!I865</f>
        <v>0</v>
      </c>
      <c r="BY865" s="7">
        <f>'დაზუსტ. ნაერთი'!H865</f>
        <v>0</v>
      </c>
      <c r="BZ865" s="7">
        <f>'დაზუსტ. ბიუჯ.'!H865</f>
        <v>0</v>
      </c>
      <c r="CA865" s="7">
        <f>'დაზუსტ. საკუთ.'!H865</f>
        <v>0</v>
      </c>
    </row>
    <row r="866" spans="1:79" ht="15.75" thickBot="1" x14ac:dyDescent="0.3">
      <c r="A866" t="str">
        <f t="shared" si="358"/>
        <v>a</v>
      </c>
      <c r="B866" s="11"/>
      <c r="C866" s="12" t="s">
        <v>20</v>
      </c>
      <c r="D866" s="13">
        <f t="shared" si="359"/>
        <v>0</v>
      </c>
      <c r="E866" s="13">
        <f t="shared" si="360"/>
        <v>0</v>
      </c>
      <c r="F866" s="13">
        <f t="shared" si="361"/>
        <v>0</v>
      </c>
      <c r="G866" s="13">
        <f t="shared" si="361"/>
        <v>253568</v>
      </c>
      <c r="H866" s="13">
        <f t="shared" si="361"/>
        <v>1870</v>
      </c>
      <c r="I866" s="13">
        <f t="shared" si="355"/>
        <v>0</v>
      </c>
      <c r="J866" s="13">
        <f t="shared" si="355"/>
        <v>0</v>
      </c>
      <c r="K866" s="13">
        <f t="shared" si="355"/>
        <v>255438</v>
      </c>
      <c r="L866" s="13">
        <f t="shared" si="355"/>
        <v>253568</v>
      </c>
      <c r="M866" s="13">
        <f t="shared" si="370"/>
        <v>1870</v>
      </c>
      <c r="O866" s="13">
        <f t="shared" si="362"/>
        <v>0</v>
      </c>
      <c r="P866" s="13">
        <f>'დამტკ. ბიუჯ.'!E866</f>
        <v>0</v>
      </c>
      <c r="Q866" s="13">
        <f>'დამტკ. საკუთ.'!E866</f>
        <v>0</v>
      </c>
      <c r="R866" s="13">
        <f>'ცვლილ. ბიუჯ.'!F866</f>
        <v>253568</v>
      </c>
      <c r="S866" s="13">
        <f>'ცვლილ. საკუთ.'!F866</f>
        <v>1870</v>
      </c>
      <c r="T866" s="13">
        <f>'მთავრ. ფონდი'!F866</f>
        <v>0</v>
      </c>
      <c r="U866" s="13">
        <f>'პრეზ. ფონდი'!F866</f>
        <v>0</v>
      </c>
      <c r="V866" s="13">
        <f>'დაზუსტ. ნაერთი'!E866</f>
        <v>255438</v>
      </c>
      <c r="W866" s="13">
        <f>'დაზუსტ. ბიუჯ.'!E866</f>
        <v>253568</v>
      </c>
      <c r="X866" s="13">
        <f>'დაზუსტ. საკუთ.'!E866</f>
        <v>1870</v>
      </c>
      <c r="Z866" s="13">
        <f t="shared" si="363"/>
        <v>0</v>
      </c>
      <c r="AA866" s="13">
        <f>'დამტკ. ბიუჯ.'!F866</f>
        <v>0</v>
      </c>
      <c r="AB866" s="13">
        <f>'დამტკ. საკუთ.'!F866</f>
        <v>0</v>
      </c>
      <c r="AC866" s="13">
        <f>'ცვლილ. ბიუჯ.'!G866</f>
        <v>0</v>
      </c>
      <c r="AD866" s="13">
        <f>'ცვლილ. საკუთ.'!G866</f>
        <v>0</v>
      </c>
      <c r="AE866" s="13">
        <f>'მთავრ. ფონდი'!G866</f>
        <v>0</v>
      </c>
      <c r="AF866" s="13">
        <f>'პრეზ. ფონდი'!G866</f>
        <v>0</v>
      </c>
      <c r="AG866" s="13">
        <f>'დაზუსტ. ნაერთი'!F866</f>
        <v>0</v>
      </c>
      <c r="AH866" s="13">
        <f>'დაზუსტ. ბიუჯ.'!F866</f>
        <v>0</v>
      </c>
      <c r="AI866" s="13">
        <f>'დაზუსტ. საკუთ.'!F866</f>
        <v>0</v>
      </c>
      <c r="AK866" s="13">
        <f t="shared" si="364"/>
        <v>0</v>
      </c>
      <c r="AL866" s="13">
        <f t="shared" si="365"/>
        <v>0</v>
      </c>
      <c r="AM866" s="13">
        <f t="shared" si="366"/>
        <v>0</v>
      </c>
      <c r="AN866" s="13">
        <f t="shared" si="366"/>
        <v>253568</v>
      </c>
      <c r="AO866" s="13">
        <f t="shared" si="366"/>
        <v>1870</v>
      </c>
      <c r="AP866" s="13">
        <f t="shared" si="356"/>
        <v>0</v>
      </c>
      <c r="AQ866" s="13">
        <f t="shared" si="356"/>
        <v>0</v>
      </c>
      <c r="AR866" s="13">
        <f t="shared" si="356"/>
        <v>255438</v>
      </c>
      <c r="AS866" s="13">
        <f t="shared" si="356"/>
        <v>253568</v>
      </c>
      <c r="AT866" s="13">
        <f t="shared" si="371"/>
        <v>1870</v>
      </c>
      <c r="AV866" s="13">
        <f t="shared" si="367"/>
        <v>0</v>
      </c>
      <c r="AW866" s="13">
        <f>'დამტკ. ბიუჯ.'!G866</f>
        <v>0</v>
      </c>
      <c r="AX866" s="13">
        <f>'დამტკ. საკუთ.'!G866</f>
        <v>0</v>
      </c>
      <c r="AY866" s="13">
        <f>'ცვლილ. ბიუჯ.'!H866</f>
        <v>0</v>
      </c>
      <c r="AZ866" s="13">
        <f>'ცვლილ. საკუთ.'!H866</f>
        <v>0</v>
      </c>
      <c r="BA866" s="13">
        <f>'მთავრ. ფონდი'!H866</f>
        <v>0</v>
      </c>
      <c r="BB866" s="13">
        <f>'პრეზ. ფონდი'!H866</f>
        <v>0</v>
      </c>
      <c r="BC866" s="13">
        <f>'დაზუსტ. ნაერთი'!G866</f>
        <v>0</v>
      </c>
      <c r="BD866" s="13">
        <f>'დაზუსტ. ბიუჯ.'!G866</f>
        <v>0</v>
      </c>
      <c r="BE866" s="13">
        <f>'დაზუსტ. საკუთ.'!G866</f>
        <v>0</v>
      </c>
      <c r="BG866" s="13">
        <f t="shared" si="368"/>
        <v>0</v>
      </c>
      <c r="BH866" s="13">
        <f t="shared" si="368"/>
        <v>0</v>
      </c>
      <c r="BI866" s="13">
        <f t="shared" si="368"/>
        <v>0</v>
      </c>
      <c r="BJ866" s="13">
        <f t="shared" si="357"/>
        <v>253568</v>
      </c>
      <c r="BK866" s="13">
        <f t="shared" si="357"/>
        <v>1870</v>
      </c>
      <c r="BL866" s="13">
        <f t="shared" si="357"/>
        <v>0</v>
      </c>
      <c r="BM866" s="13">
        <f t="shared" si="357"/>
        <v>0</v>
      </c>
      <c r="BN866" s="13">
        <f t="shared" si="372"/>
        <v>255438</v>
      </c>
      <c r="BO866" s="13">
        <f t="shared" si="372"/>
        <v>253568</v>
      </c>
      <c r="BP866" s="13">
        <f t="shared" si="372"/>
        <v>1870</v>
      </c>
      <c r="BR866" s="13">
        <f t="shared" si="369"/>
        <v>0</v>
      </c>
      <c r="BS866" s="13">
        <f>'დამტკ. ბიუჯ.'!H866</f>
        <v>0</v>
      </c>
      <c r="BT866" s="13">
        <f>'დამტკ. საკუთ.'!H866</f>
        <v>0</v>
      </c>
      <c r="BU866" s="13">
        <f>'ცვლილ. ბიუჯ.'!I866</f>
        <v>0</v>
      </c>
      <c r="BV866" s="13">
        <f>'ცვლილ. საკუთ.'!I866</f>
        <v>0</v>
      </c>
      <c r="BW866" s="13">
        <f>'მთავრ. ფონდი'!I866</f>
        <v>0</v>
      </c>
      <c r="BX866" s="13">
        <f>'პრეზ. ფონდი'!I866</f>
        <v>0</v>
      </c>
      <c r="BY866" s="13">
        <f>'დაზუსტ. ნაერთი'!H866</f>
        <v>0</v>
      </c>
      <c r="BZ866" s="13">
        <f>'დაზუსტ. ბიუჯ.'!H866</f>
        <v>0</v>
      </c>
      <c r="CA866" s="13">
        <f>'დაზუსტ. საკუთ.'!H866</f>
        <v>0</v>
      </c>
    </row>
    <row r="867" spans="1:79" ht="16.5" thickTop="1" thickBot="1" x14ac:dyDescent="0.3">
      <c r="A867" t="str">
        <f t="shared" si="358"/>
        <v>a</v>
      </c>
      <c r="B867" s="16" t="s">
        <v>144</v>
      </c>
      <c r="C867" s="4" t="s">
        <v>145</v>
      </c>
      <c r="D867" s="4">
        <f t="shared" si="359"/>
        <v>16000000</v>
      </c>
      <c r="E867" s="4">
        <f t="shared" si="360"/>
        <v>16000000</v>
      </c>
      <c r="F867" s="4">
        <f t="shared" si="361"/>
        <v>0</v>
      </c>
      <c r="G867" s="4">
        <f t="shared" si="361"/>
        <v>0</v>
      </c>
      <c r="H867" s="4">
        <f t="shared" si="361"/>
        <v>0</v>
      </c>
      <c r="I867" s="4">
        <f t="shared" si="355"/>
        <v>0</v>
      </c>
      <c r="J867" s="4">
        <f t="shared" si="355"/>
        <v>0</v>
      </c>
      <c r="K867" s="4">
        <f t="shared" si="355"/>
        <v>16000000</v>
      </c>
      <c r="L867" s="4">
        <f t="shared" si="355"/>
        <v>16000000</v>
      </c>
      <c r="M867" s="4">
        <f t="shared" si="370"/>
        <v>0</v>
      </c>
      <c r="O867" s="4">
        <f t="shared" si="362"/>
        <v>3960000</v>
      </c>
      <c r="P867" s="4">
        <f>'დამტკ. ბიუჯ.'!E867</f>
        <v>3960000</v>
      </c>
      <c r="Q867" s="4">
        <f>'დამტკ. საკუთ.'!E867</f>
        <v>0</v>
      </c>
      <c r="R867" s="4">
        <f>'ცვლილ. ბიუჯ.'!F867</f>
        <v>-296000</v>
      </c>
      <c r="S867" s="4">
        <f>'ცვლილ. საკუთ.'!F867</f>
        <v>0</v>
      </c>
      <c r="T867" s="4">
        <f>'მთავრ. ფონდი'!F867</f>
        <v>0</v>
      </c>
      <c r="U867" s="4">
        <f>'პრეზ. ფონდი'!F867</f>
        <v>0</v>
      </c>
      <c r="V867" s="4">
        <f>'დაზუსტ. ნაერთი'!E867</f>
        <v>3664000</v>
      </c>
      <c r="W867" s="4">
        <f>'დაზუსტ. ბიუჯ.'!E867</f>
        <v>3664000</v>
      </c>
      <c r="X867" s="4">
        <f>'დაზუსტ. საკუთ.'!E867</f>
        <v>0</v>
      </c>
      <c r="Z867" s="4">
        <f t="shared" si="363"/>
        <v>3989000</v>
      </c>
      <c r="AA867" s="4">
        <f>'დამტკ. ბიუჯ.'!F867</f>
        <v>3989000</v>
      </c>
      <c r="AB867" s="4">
        <f>'დამტკ. საკუთ.'!F867</f>
        <v>0</v>
      </c>
      <c r="AC867" s="4">
        <f>'ცვლილ. ბიუჯ.'!G867</f>
        <v>296000</v>
      </c>
      <c r="AD867" s="4">
        <f>'ცვლილ. საკუთ.'!G867</f>
        <v>0</v>
      </c>
      <c r="AE867" s="4">
        <f>'მთავრ. ფონდი'!G867</f>
        <v>0</v>
      </c>
      <c r="AF867" s="4">
        <f>'პრეზ. ფონდი'!G867</f>
        <v>0</v>
      </c>
      <c r="AG867" s="4">
        <f>'დაზუსტ. ნაერთი'!F867</f>
        <v>4285000</v>
      </c>
      <c r="AH867" s="4">
        <f>'დაზუსტ. ბიუჯ.'!F867</f>
        <v>4285000</v>
      </c>
      <c r="AI867" s="4">
        <f>'დაზუსტ. საკუთ.'!F867</f>
        <v>0</v>
      </c>
      <c r="AK867" s="4">
        <f t="shared" si="364"/>
        <v>7949000</v>
      </c>
      <c r="AL867" s="4">
        <f t="shared" si="365"/>
        <v>7949000</v>
      </c>
      <c r="AM867" s="4">
        <f t="shared" si="366"/>
        <v>0</v>
      </c>
      <c r="AN867" s="4">
        <f t="shared" si="366"/>
        <v>0</v>
      </c>
      <c r="AO867" s="4">
        <f t="shared" si="366"/>
        <v>0</v>
      </c>
      <c r="AP867" s="4">
        <f t="shared" si="356"/>
        <v>0</v>
      </c>
      <c r="AQ867" s="4">
        <f t="shared" si="356"/>
        <v>0</v>
      </c>
      <c r="AR867" s="4">
        <f t="shared" si="356"/>
        <v>7949000</v>
      </c>
      <c r="AS867" s="4">
        <f t="shared" si="356"/>
        <v>7949000</v>
      </c>
      <c r="AT867" s="4">
        <f t="shared" si="371"/>
        <v>0</v>
      </c>
      <c r="AV867" s="4">
        <f t="shared" si="367"/>
        <v>4030000</v>
      </c>
      <c r="AW867" s="4">
        <f>'დამტკ. ბიუჯ.'!G867</f>
        <v>4030000</v>
      </c>
      <c r="AX867" s="4">
        <f>'დამტკ. საკუთ.'!G867</f>
        <v>0</v>
      </c>
      <c r="AY867" s="4">
        <f>'ცვლილ. ბიუჯ.'!H867</f>
        <v>0</v>
      </c>
      <c r="AZ867" s="4">
        <f>'ცვლილ. საკუთ.'!H867</f>
        <v>0</v>
      </c>
      <c r="BA867" s="4">
        <f>'მთავრ. ფონდი'!H867</f>
        <v>0</v>
      </c>
      <c r="BB867" s="4">
        <f>'პრეზ. ფონდი'!H867</f>
        <v>0</v>
      </c>
      <c r="BC867" s="4">
        <f>'დაზუსტ. ნაერთი'!G867</f>
        <v>4030000</v>
      </c>
      <c r="BD867" s="4">
        <f>'დაზუსტ. ბიუჯ.'!G867</f>
        <v>4030000</v>
      </c>
      <c r="BE867" s="4">
        <f>'დაზუსტ. საკუთ.'!G867</f>
        <v>0</v>
      </c>
      <c r="BG867" s="4">
        <f t="shared" si="368"/>
        <v>11979000</v>
      </c>
      <c r="BH867" s="4">
        <f t="shared" si="368"/>
        <v>11979000</v>
      </c>
      <c r="BI867" s="4">
        <f t="shared" si="368"/>
        <v>0</v>
      </c>
      <c r="BJ867" s="4">
        <f t="shared" si="357"/>
        <v>0</v>
      </c>
      <c r="BK867" s="4">
        <f t="shared" si="357"/>
        <v>0</v>
      </c>
      <c r="BL867" s="4">
        <f t="shared" si="357"/>
        <v>0</v>
      </c>
      <c r="BM867" s="4">
        <f t="shared" si="357"/>
        <v>0</v>
      </c>
      <c r="BN867" s="4">
        <f t="shared" si="372"/>
        <v>11979000</v>
      </c>
      <c r="BO867" s="4">
        <f t="shared" si="372"/>
        <v>11979000</v>
      </c>
      <c r="BP867" s="4">
        <f t="shared" si="372"/>
        <v>0</v>
      </c>
      <c r="BR867" s="4">
        <f t="shared" si="369"/>
        <v>4021000</v>
      </c>
      <c r="BS867" s="4">
        <f>'დამტკ. ბიუჯ.'!H867</f>
        <v>4021000</v>
      </c>
      <c r="BT867" s="4">
        <f>'დამტკ. საკუთ.'!H867</f>
        <v>0</v>
      </c>
      <c r="BU867" s="4">
        <f>'ცვლილ. ბიუჯ.'!I867</f>
        <v>0</v>
      </c>
      <c r="BV867" s="4">
        <f>'ცვლილ. საკუთ.'!I867</f>
        <v>0</v>
      </c>
      <c r="BW867" s="4">
        <f>'მთავრ. ფონდი'!I867</f>
        <v>0</v>
      </c>
      <c r="BX867" s="4">
        <f>'პრეზ. ფონდი'!I867</f>
        <v>0</v>
      </c>
      <c r="BY867" s="4">
        <f>'დაზუსტ. ნაერთი'!H867</f>
        <v>4021000</v>
      </c>
      <c r="BZ867" s="4">
        <f>'დაზუსტ. ბიუჯ.'!H867</f>
        <v>4021000</v>
      </c>
      <c r="CA867" s="4">
        <f>'დაზუსტ. საკუთ.'!H867</f>
        <v>0</v>
      </c>
    </row>
    <row r="868" spans="1:79" ht="15.75" thickTop="1" x14ac:dyDescent="0.25">
      <c r="A868" t="str">
        <f t="shared" si="358"/>
        <v>a</v>
      </c>
      <c r="B868" s="5"/>
      <c r="C868" s="6" t="s">
        <v>10</v>
      </c>
      <c r="D868" s="7">
        <f t="shared" si="359"/>
        <v>16000000</v>
      </c>
      <c r="E868" s="7">
        <f t="shared" si="360"/>
        <v>16000000</v>
      </c>
      <c r="F868" s="7">
        <f t="shared" si="361"/>
        <v>0</v>
      </c>
      <c r="G868" s="7">
        <f t="shared" si="361"/>
        <v>0</v>
      </c>
      <c r="H868" s="7">
        <f t="shared" si="361"/>
        <v>0</v>
      </c>
      <c r="I868" s="7">
        <f t="shared" si="355"/>
        <v>0</v>
      </c>
      <c r="J868" s="7">
        <f t="shared" si="355"/>
        <v>0</v>
      </c>
      <c r="K868" s="7">
        <f t="shared" si="355"/>
        <v>16000000</v>
      </c>
      <c r="L868" s="7">
        <f t="shared" si="355"/>
        <v>16000000</v>
      </c>
      <c r="M868" s="7">
        <f t="shared" si="370"/>
        <v>0</v>
      </c>
      <c r="O868" s="7">
        <f t="shared" si="362"/>
        <v>3960000</v>
      </c>
      <c r="P868" s="7">
        <f>'დამტკ. ბიუჯ.'!E868</f>
        <v>3960000</v>
      </c>
      <c r="Q868" s="7">
        <f>'დამტკ. საკუთ.'!E868</f>
        <v>0</v>
      </c>
      <c r="R868" s="7">
        <f>'ცვლილ. ბიუჯ.'!F868</f>
        <v>-296000</v>
      </c>
      <c r="S868" s="7">
        <f>'ცვლილ. საკუთ.'!F868</f>
        <v>0</v>
      </c>
      <c r="T868" s="7">
        <f>'მთავრ. ფონდი'!F868</f>
        <v>0</v>
      </c>
      <c r="U868" s="7">
        <f>'პრეზ. ფონდი'!F868</f>
        <v>0</v>
      </c>
      <c r="V868" s="7">
        <f>'დაზუსტ. ნაერთი'!E868</f>
        <v>3664000</v>
      </c>
      <c r="W868" s="7">
        <f>'დაზუსტ. ბიუჯ.'!E868</f>
        <v>3664000</v>
      </c>
      <c r="X868" s="7">
        <f>'დაზუსტ. საკუთ.'!E868</f>
        <v>0</v>
      </c>
      <c r="Z868" s="7">
        <f t="shared" si="363"/>
        <v>3989000</v>
      </c>
      <c r="AA868" s="7">
        <f>'დამტკ. ბიუჯ.'!F868</f>
        <v>3989000</v>
      </c>
      <c r="AB868" s="7">
        <f>'დამტკ. საკუთ.'!F868</f>
        <v>0</v>
      </c>
      <c r="AC868" s="7">
        <f>'ცვლილ. ბიუჯ.'!G868</f>
        <v>296000</v>
      </c>
      <c r="AD868" s="7">
        <f>'ცვლილ. საკუთ.'!G868</f>
        <v>0</v>
      </c>
      <c r="AE868" s="7">
        <f>'მთავრ. ფონდი'!G868</f>
        <v>0</v>
      </c>
      <c r="AF868" s="7">
        <f>'პრეზ. ფონდი'!G868</f>
        <v>0</v>
      </c>
      <c r="AG868" s="7">
        <f>'დაზუსტ. ნაერთი'!F868</f>
        <v>4285000</v>
      </c>
      <c r="AH868" s="7">
        <f>'დაზუსტ. ბიუჯ.'!F868</f>
        <v>4285000</v>
      </c>
      <c r="AI868" s="7">
        <f>'დაზუსტ. საკუთ.'!F868</f>
        <v>0</v>
      </c>
      <c r="AK868" s="7">
        <f t="shared" si="364"/>
        <v>7949000</v>
      </c>
      <c r="AL868" s="7">
        <f t="shared" si="365"/>
        <v>7949000</v>
      </c>
      <c r="AM868" s="7">
        <f t="shared" si="366"/>
        <v>0</v>
      </c>
      <c r="AN868" s="7">
        <f t="shared" si="366"/>
        <v>0</v>
      </c>
      <c r="AO868" s="7">
        <f t="shared" si="366"/>
        <v>0</v>
      </c>
      <c r="AP868" s="7">
        <f t="shared" si="356"/>
        <v>0</v>
      </c>
      <c r="AQ868" s="7">
        <f t="shared" si="356"/>
        <v>0</v>
      </c>
      <c r="AR868" s="7">
        <f t="shared" si="356"/>
        <v>7949000</v>
      </c>
      <c r="AS868" s="7">
        <f t="shared" si="356"/>
        <v>7949000</v>
      </c>
      <c r="AT868" s="7">
        <f t="shared" si="371"/>
        <v>0</v>
      </c>
      <c r="AV868" s="7">
        <f t="shared" si="367"/>
        <v>4030000</v>
      </c>
      <c r="AW868" s="7">
        <f>'დამტკ. ბიუჯ.'!G868</f>
        <v>4030000</v>
      </c>
      <c r="AX868" s="7">
        <f>'დამტკ. საკუთ.'!G868</f>
        <v>0</v>
      </c>
      <c r="AY868" s="7">
        <f>'ცვლილ. ბიუჯ.'!H868</f>
        <v>0</v>
      </c>
      <c r="AZ868" s="7">
        <f>'ცვლილ. საკუთ.'!H868</f>
        <v>0</v>
      </c>
      <c r="BA868" s="7">
        <f>'მთავრ. ფონდი'!H868</f>
        <v>0</v>
      </c>
      <c r="BB868" s="7">
        <f>'პრეზ. ფონდი'!H868</f>
        <v>0</v>
      </c>
      <c r="BC868" s="7">
        <f>'დაზუსტ. ნაერთი'!G868</f>
        <v>4030000</v>
      </c>
      <c r="BD868" s="7">
        <f>'დაზუსტ. ბიუჯ.'!G868</f>
        <v>4030000</v>
      </c>
      <c r="BE868" s="7">
        <f>'დაზუსტ. საკუთ.'!G868</f>
        <v>0</v>
      </c>
      <c r="BG868" s="7">
        <f t="shared" si="368"/>
        <v>11979000</v>
      </c>
      <c r="BH868" s="7">
        <f t="shared" si="368"/>
        <v>11979000</v>
      </c>
      <c r="BI868" s="7">
        <f t="shared" si="368"/>
        <v>0</v>
      </c>
      <c r="BJ868" s="7">
        <f t="shared" si="357"/>
        <v>0</v>
      </c>
      <c r="BK868" s="7">
        <f t="shared" si="357"/>
        <v>0</v>
      </c>
      <c r="BL868" s="7">
        <f t="shared" si="357"/>
        <v>0</v>
      </c>
      <c r="BM868" s="7">
        <f t="shared" si="357"/>
        <v>0</v>
      </c>
      <c r="BN868" s="7">
        <f t="shared" si="372"/>
        <v>11979000</v>
      </c>
      <c r="BO868" s="7">
        <f t="shared" si="372"/>
        <v>11979000</v>
      </c>
      <c r="BP868" s="7">
        <f t="shared" si="372"/>
        <v>0</v>
      </c>
      <c r="BR868" s="7">
        <f t="shared" si="369"/>
        <v>4021000</v>
      </c>
      <c r="BS868" s="7">
        <f>'დამტკ. ბიუჯ.'!H868</f>
        <v>4021000</v>
      </c>
      <c r="BT868" s="7">
        <f>'დამტკ. საკუთ.'!H868</f>
        <v>0</v>
      </c>
      <c r="BU868" s="7">
        <f>'ცვლილ. ბიუჯ.'!I868</f>
        <v>0</v>
      </c>
      <c r="BV868" s="7">
        <f>'ცვლილ. საკუთ.'!I868</f>
        <v>0</v>
      </c>
      <c r="BW868" s="7">
        <f>'მთავრ. ფონდი'!I868</f>
        <v>0</v>
      </c>
      <c r="BX868" s="7">
        <f>'პრეზ. ფონდი'!I868</f>
        <v>0</v>
      </c>
      <c r="BY868" s="7">
        <f>'დაზუსტ. ნაერთი'!H868</f>
        <v>4021000</v>
      </c>
      <c r="BZ868" s="7">
        <f>'დაზუსტ. ბიუჯ.'!H868</f>
        <v>4021000</v>
      </c>
      <c r="CA868" s="7">
        <f>'დაზუსტ. საკუთ.'!H868</f>
        <v>0</v>
      </c>
    </row>
    <row r="869" spans="1:79" x14ac:dyDescent="0.25">
      <c r="A869" t="str">
        <f t="shared" si="358"/>
        <v>b</v>
      </c>
      <c r="B869" s="8"/>
      <c r="C869" s="9" t="s">
        <v>11</v>
      </c>
      <c r="D869" s="10">
        <f t="shared" si="359"/>
        <v>0</v>
      </c>
      <c r="E869" s="10">
        <f t="shared" si="360"/>
        <v>0</v>
      </c>
      <c r="F869" s="10">
        <f t="shared" si="361"/>
        <v>0</v>
      </c>
      <c r="G869" s="10">
        <f t="shared" si="361"/>
        <v>0</v>
      </c>
      <c r="H869" s="10">
        <f t="shared" si="361"/>
        <v>0</v>
      </c>
      <c r="I869" s="10">
        <f t="shared" si="355"/>
        <v>0</v>
      </c>
      <c r="J869" s="10">
        <f t="shared" si="355"/>
        <v>0</v>
      </c>
      <c r="K869" s="10">
        <f t="shared" si="355"/>
        <v>0</v>
      </c>
      <c r="L869" s="10">
        <f t="shared" si="355"/>
        <v>0</v>
      </c>
      <c r="M869" s="10">
        <f t="shared" si="370"/>
        <v>0</v>
      </c>
      <c r="O869" s="10">
        <f t="shared" si="362"/>
        <v>0</v>
      </c>
      <c r="P869" s="10">
        <f>'დამტკ. ბიუჯ.'!E869</f>
        <v>0</v>
      </c>
      <c r="Q869" s="10">
        <f>'დამტკ. საკუთ.'!E869</f>
        <v>0</v>
      </c>
      <c r="R869" s="10">
        <f>'ცვლილ. ბიუჯ.'!F869</f>
        <v>0</v>
      </c>
      <c r="S869" s="10">
        <f>'ცვლილ. საკუთ.'!F869</f>
        <v>0</v>
      </c>
      <c r="T869" s="10">
        <f>'მთავრ. ფონდი'!F869</f>
        <v>0</v>
      </c>
      <c r="U869" s="10">
        <f>'პრეზ. ფონდი'!F869</f>
        <v>0</v>
      </c>
      <c r="V869" s="10">
        <f>'დაზუსტ. ნაერთი'!E869</f>
        <v>0</v>
      </c>
      <c r="W869" s="10">
        <f>'დაზუსტ. ბიუჯ.'!E869</f>
        <v>0</v>
      </c>
      <c r="X869" s="10">
        <f>'დაზუსტ. საკუთ.'!E869</f>
        <v>0</v>
      </c>
      <c r="Z869" s="10">
        <f t="shared" si="363"/>
        <v>0</v>
      </c>
      <c r="AA869" s="10">
        <f>'დამტკ. ბიუჯ.'!F869</f>
        <v>0</v>
      </c>
      <c r="AB869" s="10">
        <f>'დამტკ. საკუთ.'!F869</f>
        <v>0</v>
      </c>
      <c r="AC869" s="10">
        <f>'ცვლილ. ბიუჯ.'!G869</f>
        <v>0</v>
      </c>
      <c r="AD869" s="10">
        <f>'ცვლილ. საკუთ.'!G869</f>
        <v>0</v>
      </c>
      <c r="AE869" s="10">
        <f>'მთავრ. ფონდი'!G869</f>
        <v>0</v>
      </c>
      <c r="AF869" s="10">
        <f>'პრეზ. ფონდი'!G869</f>
        <v>0</v>
      </c>
      <c r="AG869" s="10">
        <f>'დაზუსტ. ნაერთი'!F869</f>
        <v>0</v>
      </c>
      <c r="AH869" s="10">
        <f>'დაზუსტ. ბიუჯ.'!F869</f>
        <v>0</v>
      </c>
      <c r="AI869" s="10">
        <f>'დაზუსტ. საკუთ.'!F869</f>
        <v>0</v>
      </c>
      <c r="AK869" s="10">
        <f t="shared" si="364"/>
        <v>0</v>
      </c>
      <c r="AL869" s="10">
        <f t="shared" si="365"/>
        <v>0</v>
      </c>
      <c r="AM869" s="10">
        <f t="shared" si="366"/>
        <v>0</v>
      </c>
      <c r="AN869" s="10">
        <f t="shared" si="366"/>
        <v>0</v>
      </c>
      <c r="AO869" s="10">
        <f t="shared" si="366"/>
        <v>0</v>
      </c>
      <c r="AP869" s="10">
        <f t="shared" si="356"/>
        <v>0</v>
      </c>
      <c r="AQ869" s="10">
        <f t="shared" si="356"/>
        <v>0</v>
      </c>
      <c r="AR869" s="10">
        <f t="shared" si="356"/>
        <v>0</v>
      </c>
      <c r="AS869" s="10">
        <f t="shared" si="356"/>
        <v>0</v>
      </c>
      <c r="AT869" s="10">
        <f t="shared" si="371"/>
        <v>0</v>
      </c>
      <c r="AV869" s="10">
        <f t="shared" si="367"/>
        <v>0</v>
      </c>
      <c r="AW869" s="10">
        <f>'დამტკ. ბიუჯ.'!G869</f>
        <v>0</v>
      </c>
      <c r="AX869" s="10">
        <f>'დამტკ. საკუთ.'!G869</f>
        <v>0</v>
      </c>
      <c r="AY869" s="10">
        <f>'ცვლილ. ბიუჯ.'!H869</f>
        <v>0</v>
      </c>
      <c r="AZ869" s="10">
        <f>'ცვლილ. საკუთ.'!H869</f>
        <v>0</v>
      </c>
      <c r="BA869" s="10">
        <f>'მთავრ. ფონდი'!H869</f>
        <v>0</v>
      </c>
      <c r="BB869" s="10">
        <f>'პრეზ. ფონდი'!H869</f>
        <v>0</v>
      </c>
      <c r="BC869" s="10">
        <f>'დაზუსტ. ნაერთი'!G869</f>
        <v>0</v>
      </c>
      <c r="BD869" s="10">
        <f>'დაზუსტ. ბიუჯ.'!G869</f>
        <v>0</v>
      </c>
      <c r="BE869" s="10">
        <f>'დაზუსტ. საკუთ.'!G869</f>
        <v>0</v>
      </c>
      <c r="BG869" s="10">
        <f t="shared" si="368"/>
        <v>0</v>
      </c>
      <c r="BH869" s="10">
        <f t="shared" si="368"/>
        <v>0</v>
      </c>
      <c r="BI869" s="10">
        <f t="shared" si="368"/>
        <v>0</v>
      </c>
      <c r="BJ869" s="10">
        <f t="shared" si="357"/>
        <v>0</v>
      </c>
      <c r="BK869" s="10">
        <f t="shared" si="357"/>
        <v>0</v>
      </c>
      <c r="BL869" s="10">
        <f t="shared" si="357"/>
        <v>0</v>
      </c>
      <c r="BM869" s="10">
        <f t="shared" si="357"/>
        <v>0</v>
      </c>
      <c r="BN869" s="10">
        <f t="shared" si="372"/>
        <v>0</v>
      </c>
      <c r="BO869" s="10">
        <f t="shared" si="372"/>
        <v>0</v>
      </c>
      <c r="BP869" s="10">
        <f t="shared" si="372"/>
        <v>0</v>
      </c>
      <c r="BR869" s="10">
        <f t="shared" si="369"/>
        <v>0</v>
      </c>
      <c r="BS869" s="10">
        <f>'დამტკ. ბიუჯ.'!H869</f>
        <v>0</v>
      </c>
      <c r="BT869" s="10">
        <f>'დამტკ. საკუთ.'!H869</f>
        <v>0</v>
      </c>
      <c r="BU869" s="10">
        <f>'ცვლილ. ბიუჯ.'!I869</f>
        <v>0</v>
      </c>
      <c r="BV869" s="10">
        <f>'ცვლილ. საკუთ.'!I869</f>
        <v>0</v>
      </c>
      <c r="BW869" s="10">
        <f>'მთავრ. ფონდი'!I869</f>
        <v>0</v>
      </c>
      <c r="BX869" s="10">
        <f>'პრეზ. ფონდი'!I869</f>
        <v>0</v>
      </c>
      <c r="BY869" s="10">
        <f>'დაზუსტ. ნაერთი'!H869</f>
        <v>0</v>
      </c>
      <c r="BZ869" s="10">
        <f>'დაზუსტ. ბიუჯ.'!H869</f>
        <v>0</v>
      </c>
      <c r="CA869" s="10">
        <f>'დაზუსტ. საკუთ.'!H869</f>
        <v>0</v>
      </c>
    </row>
    <row r="870" spans="1:79" x14ac:dyDescent="0.25">
      <c r="A870" t="str">
        <f t="shared" si="358"/>
        <v>b</v>
      </c>
      <c r="B870" s="8"/>
      <c r="C870" s="9" t="s">
        <v>12</v>
      </c>
      <c r="D870" s="10">
        <f t="shared" si="359"/>
        <v>0</v>
      </c>
      <c r="E870" s="10">
        <f t="shared" si="360"/>
        <v>0</v>
      </c>
      <c r="F870" s="10">
        <f t="shared" si="361"/>
        <v>0</v>
      </c>
      <c r="G870" s="10">
        <f t="shared" si="361"/>
        <v>0</v>
      </c>
      <c r="H870" s="10">
        <f t="shared" si="361"/>
        <v>0</v>
      </c>
      <c r="I870" s="10">
        <f t="shared" si="355"/>
        <v>0</v>
      </c>
      <c r="J870" s="10">
        <f t="shared" si="355"/>
        <v>0</v>
      </c>
      <c r="K870" s="10">
        <f t="shared" si="355"/>
        <v>0</v>
      </c>
      <c r="L870" s="10">
        <f t="shared" si="355"/>
        <v>0</v>
      </c>
      <c r="M870" s="10">
        <f t="shared" si="370"/>
        <v>0</v>
      </c>
      <c r="O870" s="10">
        <f t="shared" si="362"/>
        <v>0</v>
      </c>
      <c r="P870" s="10">
        <f>'დამტკ. ბიუჯ.'!E870</f>
        <v>0</v>
      </c>
      <c r="Q870" s="10">
        <f>'დამტკ. საკუთ.'!E870</f>
        <v>0</v>
      </c>
      <c r="R870" s="10">
        <f>'ცვლილ. ბიუჯ.'!F870</f>
        <v>0</v>
      </c>
      <c r="S870" s="10">
        <f>'ცვლილ. საკუთ.'!F870</f>
        <v>0</v>
      </c>
      <c r="T870" s="10">
        <f>'მთავრ. ფონდი'!F870</f>
        <v>0</v>
      </c>
      <c r="U870" s="10">
        <f>'პრეზ. ფონდი'!F870</f>
        <v>0</v>
      </c>
      <c r="V870" s="10">
        <f>'დაზუსტ. ნაერთი'!E870</f>
        <v>0</v>
      </c>
      <c r="W870" s="10">
        <f>'დაზუსტ. ბიუჯ.'!E870</f>
        <v>0</v>
      </c>
      <c r="X870" s="10">
        <f>'დაზუსტ. საკუთ.'!E870</f>
        <v>0</v>
      </c>
      <c r="Z870" s="10">
        <f t="shared" si="363"/>
        <v>0</v>
      </c>
      <c r="AA870" s="10">
        <f>'დამტკ. ბიუჯ.'!F870</f>
        <v>0</v>
      </c>
      <c r="AB870" s="10">
        <f>'დამტკ. საკუთ.'!F870</f>
        <v>0</v>
      </c>
      <c r="AC870" s="10">
        <f>'ცვლილ. ბიუჯ.'!G870</f>
        <v>0</v>
      </c>
      <c r="AD870" s="10">
        <f>'ცვლილ. საკუთ.'!G870</f>
        <v>0</v>
      </c>
      <c r="AE870" s="10">
        <f>'მთავრ. ფონდი'!G870</f>
        <v>0</v>
      </c>
      <c r="AF870" s="10">
        <f>'პრეზ. ფონდი'!G870</f>
        <v>0</v>
      </c>
      <c r="AG870" s="10">
        <f>'დაზუსტ. ნაერთი'!F870</f>
        <v>0</v>
      </c>
      <c r="AH870" s="10">
        <f>'დაზუსტ. ბიუჯ.'!F870</f>
        <v>0</v>
      </c>
      <c r="AI870" s="10">
        <f>'დაზუსტ. საკუთ.'!F870</f>
        <v>0</v>
      </c>
      <c r="AK870" s="10">
        <f t="shared" si="364"/>
        <v>0</v>
      </c>
      <c r="AL870" s="10">
        <f t="shared" si="365"/>
        <v>0</v>
      </c>
      <c r="AM870" s="10">
        <f t="shared" si="366"/>
        <v>0</v>
      </c>
      <c r="AN870" s="10">
        <f t="shared" si="366"/>
        <v>0</v>
      </c>
      <c r="AO870" s="10">
        <f t="shared" si="366"/>
        <v>0</v>
      </c>
      <c r="AP870" s="10">
        <f t="shared" si="356"/>
        <v>0</v>
      </c>
      <c r="AQ870" s="10">
        <f t="shared" si="356"/>
        <v>0</v>
      </c>
      <c r="AR870" s="10">
        <f t="shared" si="356"/>
        <v>0</v>
      </c>
      <c r="AS870" s="10">
        <f t="shared" si="356"/>
        <v>0</v>
      </c>
      <c r="AT870" s="10">
        <f t="shared" si="371"/>
        <v>0</v>
      </c>
      <c r="AV870" s="10">
        <f t="shared" si="367"/>
        <v>0</v>
      </c>
      <c r="AW870" s="10">
        <f>'დამტკ. ბიუჯ.'!G870</f>
        <v>0</v>
      </c>
      <c r="AX870" s="10">
        <f>'დამტკ. საკუთ.'!G870</f>
        <v>0</v>
      </c>
      <c r="AY870" s="10">
        <f>'ცვლილ. ბიუჯ.'!H870</f>
        <v>0</v>
      </c>
      <c r="AZ870" s="10">
        <f>'ცვლილ. საკუთ.'!H870</f>
        <v>0</v>
      </c>
      <c r="BA870" s="10">
        <f>'მთავრ. ფონდი'!H870</f>
        <v>0</v>
      </c>
      <c r="BB870" s="10">
        <f>'პრეზ. ფონდი'!H870</f>
        <v>0</v>
      </c>
      <c r="BC870" s="10">
        <f>'დაზუსტ. ნაერთი'!G870</f>
        <v>0</v>
      </c>
      <c r="BD870" s="10">
        <f>'დაზუსტ. ბიუჯ.'!G870</f>
        <v>0</v>
      </c>
      <c r="BE870" s="10">
        <f>'დაზუსტ. საკუთ.'!G870</f>
        <v>0</v>
      </c>
      <c r="BG870" s="10">
        <f t="shared" si="368"/>
        <v>0</v>
      </c>
      <c r="BH870" s="10">
        <f t="shared" si="368"/>
        <v>0</v>
      </c>
      <c r="BI870" s="10">
        <f t="shared" si="368"/>
        <v>0</v>
      </c>
      <c r="BJ870" s="10">
        <f t="shared" si="357"/>
        <v>0</v>
      </c>
      <c r="BK870" s="10">
        <f t="shared" si="357"/>
        <v>0</v>
      </c>
      <c r="BL870" s="10">
        <f t="shared" si="357"/>
        <v>0</v>
      </c>
      <c r="BM870" s="10">
        <f t="shared" si="357"/>
        <v>0</v>
      </c>
      <c r="BN870" s="10">
        <f t="shared" si="372"/>
        <v>0</v>
      </c>
      <c r="BO870" s="10">
        <f t="shared" si="372"/>
        <v>0</v>
      </c>
      <c r="BP870" s="10">
        <f t="shared" si="372"/>
        <v>0</v>
      </c>
      <c r="BR870" s="10">
        <f t="shared" si="369"/>
        <v>0</v>
      </c>
      <c r="BS870" s="10">
        <f>'დამტკ. ბიუჯ.'!H870</f>
        <v>0</v>
      </c>
      <c r="BT870" s="10">
        <f>'დამტკ. საკუთ.'!H870</f>
        <v>0</v>
      </c>
      <c r="BU870" s="10">
        <f>'ცვლილ. ბიუჯ.'!I870</f>
        <v>0</v>
      </c>
      <c r="BV870" s="10">
        <f>'ცვლილ. საკუთ.'!I870</f>
        <v>0</v>
      </c>
      <c r="BW870" s="10">
        <f>'მთავრ. ფონდი'!I870</f>
        <v>0</v>
      </c>
      <c r="BX870" s="10">
        <f>'პრეზ. ფონდი'!I870</f>
        <v>0</v>
      </c>
      <c r="BY870" s="10">
        <f>'დაზუსტ. ნაერთი'!H870</f>
        <v>0</v>
      </c>
      <c r="BZ870" s="10">
        <f>'დაზუსტ. ბიუჯ.'!H870</f>
        <v>0</v>
      </c>
      <c r="CA870" s="10">
        <f>'დაზუსტ. საკუთ.'!H870</f>
        <v>0</v>
      </c>
    </row>
    <row r="871" spans="1:79" x14ac:dyDescent="0.25">
      <c r="A871" t="str">
        <f t="shared" si="358"/>
        <v>b</v>
      </c>
      <c r="B871" s="8"/>
      <c r="C871" s="9" t="s">
        <v>13</v>
      </c>
      <c r="D871" s="10">
        <f t="shared" si="359"/>
        <v>0</v>
      </c>
      <c r="E871" s="10">
        <f t="shared" si="360"/>
        <v>0</v>
      </c>
      <c r="F871" s="10">
        <f t="shared" si="361"/>
        <v>0</v>
      </c>
      <c r="G871" s="10">
        <f t="shared" si="361"/>
        <v>0</v>
      </c>
      <c r="H871" s="10">
        <f t="shared" si="361"/>
        <v>0</v>
      </c>
      <c r="I871" s="10">
        <f t="shared" si="355"/>
        <v>0</v>
      </c>
      <c r="J871" s="10">
        <f t="shared" si="355"/>
        <v>0</v>
      </c>
      <c r="K871" s="10">
        <f t="shared" si="355"/>
        <v>0</v>
      </c>
      <c r="L871" s="10">
        <f t="shared" si="355"/>
        <v>0</v>
      </c>
      <c r="M871" s="10">
        <f t="shared" si="370"/>
        <v>0</v>
      </c>
      <c r="O871" s="10">
        <f t="shared" si="362"/>
        <v>0</v>
      </c>
      <c r="P871" s="10">
        <f>'დამტკ. ბიუჯ.'!E871</f>
        <v>0</v>
      </c>
      <c r="Q871" s="10">
        <f>'დამტკ. საკუთ.'!E871</f>
        <v>0</v>
      </c>
      <c r="R871" s="10">
        <f>'ცვლილ. ბიუჯ.'!F871</f>
        <v>0</v>
      </c>
      <c r="S871" s="10">
        <f>'ცვლილ. საკუთ.'!F871</f>
        <v>0</v>
      </c>
      <c r="T871" s="10">
        <f>'მთავრ. ფონდი'!F871</f>
        <v>0</v>
      </c>
      <c r="U871" s="10">
        <f>'პრეზ. ფონდი'!F871</f>
        <v>0</v>
      </c>
      <c r="V871" s="10">
        <f>'დაზუსტ. ნაერთი'!E871</f>
        <v>0</v>
      </c>
      <c r="W871" s="10">
        <f>'დაზუსტ. ბიუჯ.'!E871</f>
        <v>0</v>
      </c>
      <c r="X871" s="10">
        <f>'დაზუსტ. საკუთ.'!E871</f>
        <v>0</v>
      </c>
      <c r="Z871" s="10">
        <f t="shared" si="363"/>
        <v>0</v>
      </c>
      <c r="AA871" s="10">
        <f>'დამტკ. ბიუჯ.'!F871</f>
        <v>0</v>
      </c>
      <c r="AB871" s="10">
        <f>'დამტკ. საკუთ.'!F871</f>
        <v>0</v>
      </c>
      <c r="AC871" s="10">
        <f>'ცვლილ. ბიუჯ.'!G871</f>
        <v>0</v>
      </c>
      <c r="AD871" s="10">
        <f>'ცვლილ. საკუთ.'!G871</f>
        <v>0</v>
      </c>
      <c r="AE871" s="10">
        <f>'მთავრ. ფონდი'!G871</f>
        <v>0</v>
      </c>
      <c r="AF871" s="10">
        <f>'პრეზ. ფონდი'!G871</f>
        <v>0</v>
      </c>
      <c r="AG871" s="10">
        <f>'დაზუსტ. ნაერთი'!F871</f>
        <v>0</v>
      </c>
      <c r="AH871" s="10">
        <f>'დაზუსტ. ბიუჯ.'!F871</f>
        <v>0</v>
      </c>
      <c r="AI871" s="10">
        <f>'დაზუსტ. საკუთ.'!F871</f>
        <v>0</v>
      </c>
      <c r="AK871" s="10">
        <f t="shared" si="364"/>
        <v>0</v>
      </c>
      <c r="AL871" s="10">
        <f t="shared" si="365"/>
        <v>0</v>
      </c>
      <c r="AM871" s="10">
        <f t="shared" si="366"/>
        <v>0</v>
      </c>
      <c r="AN871" s="10">
        <f t="shared" si="366"/>
        <v>0</v>
      </c>
      <c r="AO871" s="10">
        <f t="shared" si="366"/>
        <v>0</v>
      </c>
      <c r="AP871" s="10">
        <f t="shared" si="356"/>
        <v>0</v>
      </c>
      <c r="AQ871" s="10">
        <f t="shared" si="356"/>
        <v>0</v>
      </c>
      <c r="AR871" s="10">
        <f t="shared" si="356"/>
        <v>0</v>
      </c>
      <c r="AS871" s="10">
        <f t="shared" si="356"/>
        <v>0</v>
      </c>
      <c r="AT871" s="10">
        <f t="shared" si="371"/>
        <v>0</v>
      </c>
      <c r="AV871" s="10">
        <f t="shared" si="367"/>
        <v>0</v>
      </c>
      <c r="AW871" s="10">
        <f>'დამტკ. ბიუჯ.'!G871</f>
        <v>0</v>
      </c>
      <c r="AX871" s="10">
        <f>'დამტკ. საკუთ.'!G871</f>
        <v>0</v>
      </c>
      <c r="AY871" s="10">
        <f>'ცვლილ. ბიუჯ.'!H871</f>
        <v>0</v>
      </c>
      <c r="AZ871" s="10">
        <f>'ცვლილ. საკუთ.'!H871</f>
        <v>0</v>
      </c>
      <c r="BA871" s="10">
        <f>'მთავრ. ფონდი'!H871</f>
        <v>0</v>
      </c>
      <c r="BB871" s="10">
        <f>'პრეზ. ფონდი'!H871</f>
        <v>0</v>
      </c>
      <c r="BC871" s="10">
        <f>'დაზუსტ. ნაერთი'!G871</f>
        <v>0</v>
      </c>
      <c r="BD871" s="10">
        <f>'დაზუსტ. ბიუჯ.'!G871</f>
        <v>0</v>
      </c>
      <c r="BE871" s="10">
        <f>'დაზუსტ. საკუთ.'!G871</f>
        <v>0</v>
      </c>
      <c r="BG871" s="10">
        <f t="shared" si="368"/>
        <v>0</v>
      </c>
      <c r="BH871" s="10">
        <f t="shared" si="368"/>
        <v>0</v>
      </c>
      <c r="BI871" s="10">
        <f t="shared" si="368"/>
        <v>0</v>
      </c>
      <c r="BJ871" s="10">
        <f t="shared" si="357"/>
        <v>0</v>
      </c>
      <c r="BK871" s="10">
        <f t="shared" si="357"/>
        <v>0</v>
      </c>
      <c r="BL871" s="10">
        <f t="shared" si="357"/>
        <v>0</v>
      </c>
      <c r="BM871" s="10">
        <f t="shared" si="357"/>
        <v>0</v>
      </c>
      <c r="BN871" s="10">
        <f t="shared" si="372"/>
        <v>0</v>
      </c>
      <c r="BO871" s="10">
        <f t="shared" si="372"/>
        <v>0</v>
      </c>
      <c r="BP871" s="10">
        <f t="shared" si="372"/>
        <v>0</v>
      </c>
      <c r="BR871" s="10">
        <f t="shared" si="369"/>
        <v>0</v>
      </c>
      <c r="BS871" s="10">
        <f>'დამტკ. ბიუჯ.'!H871</f>
        <v>0</v>
      </c>
      <c r="BT871" s="10">
        <f>'დამტკ. საკუთ.'!H871</f>
        <v>0</v>
      </c>
      <c r="BU871" s="10">
        <f>'ცვლილ. ბიუჯ.'!I871</f>
        <v>0</v>
      </c>
      <c r="BV871" s="10">
        <f>'ცვლილ. საკუთ.'!I871</f>
        <v>0</v>
      </c>
      <c r="BW871" s="10">
        <f>'მთავრ. ფონდი'!I871</f>
        <v>0</v>
      </c>
      <c r="BX871" s="10">
        <f>'პრეზ. ფონდი'!I871</f>
        <v>0</v>
      </c>
      <c r="BY871" s="10">
        <f>'დაზუსტ. ნაერთი'!H871</f>
        <v>0</v>
      </c>
      <c r="BZ871" s="10">
        <f>'დაზუსტ. ბიუჯ.'!H871</f>
        <v>0</v>
      </c>
      <c r="CA871" s="10">
        <f>'დაზუსტ. საკუთ.'!H871</f>
        <v>0</v>
      </c>
    </row>
    <row r="872" spans="1:79" x14ac:dyDescent="0.25">
      <c r="A872" t="str">
        <f t="shared" si="358"/>
        <v>b</v>
      </c>
      <c r="B872" s="8"/>
      <c r="C872" s="9" t="s">
        <v>14</v>
      </c>
      <c r="D872" s="10">
        <f t="shared" si="359"/>
        <v>0</v>
      </c>
      <c r="E872" s="10">
        <f t="shared" si="360"/>
        <v>0</v>
      </c>
      <c r="F872" s="10">
        <f t="shared" si="361"/>
        <v>0</v>
      </c>
      <c r="G872" s="10">
        <f t="shared" si="361"/>
        <v>0</v>
      </c>
      <c r="H872" s="10">
        <f t="shared" si="361"/>
        <v>0</v>
      </c>
      <c r="I872" s="10">
        <f t="shared" si="355"/>
        <v>0</v>
      </c>
      <c r="J872" s="10">
        <f t="shared" si="355"/>
        <v>0</v>
      </c>
      <c r="K872" s="10">
        <f t="shared" si="355"/>
        <v>0</v>
      </c>
      <c r="L872" s="10">
        <f t="shared" si="355"/>
        <v>0</v>
      </c>
      <c r="M872" s="10">
        <f t="shared" si="370"/>
        <v>0</v>
      </c>
      <c r="O872" s="10">
        <f t="shared" si="362"/>
        <v>0</v>
      </c>
      <c r="P872" s="10">
        <f>'დამტკ. ბიუჯ.'!E872</f>
        <v>0</v>
      </c>
      <c r="Q872" s="10">
        <f>'დამტკ. საკუთ.'!E872</f>
        <v>0</v>
      </c>
      <c r="R872" s="10">
        <f>'ცვლილ. ბიუჯ.'!F872</f>
        <v>0</v>
      </c>
      <c r="S872" s="10">
        <f>'ცვლილ. საკუთ.'!F872</f>
        <v>0</v>
      </c>
      <c r="T872" s="10">
        <f>'მთავრ. ფონდი'!F872</f>
        <v>0</v>
      </c>
      <c r="U872" s="10">
        <f>'პრეზ. ფონდი'!F872</f>
        <v>0</v>
      </c>
      <c r="V872" s="10">
        <f>'დაზუსტ. ნაერთი'!E872</f>
        <v>0</v>
      </c>
      <c r="W872" s="10">
        <f>'დაზუსტ. ბიუჯ.'!E872</f>
        <v>0</v>
      </c>
      <c r="X872" s="10">
        <f>'დაზუსტ. საკუთ.'!E872</f>
        <v>0</v>
      </c>
      <c r="Z872" s="10">
        <f t="shared" si="363"/>
        <v>0</v>
      </c>
      <c r="AA872" s="10">
        <f>'დამტკ. ბიუჯ.'!F872</f>
        <v>0</v>
      </c>
      <c r="AB872" s="10">
        <f>'დამტკ. საკუთ.'!F872</f>
        <v>0</v>
      </c>
      <c r="AC872" s="10">
        <f>'ცვლილ. ბიუჯ.'!G872</f>
        <v>0</v>
      </c>
      <c r="AD872" s="10">
        <f>'ცვლილ. საკუთ.'!G872</f>
        <v>0</v>
      </c>
      <c r="AE872" s="10">
        <f>'მთავრ. ფონდი'!G872</f>
        <v>0</v>
      </c>
      <c r="AF872" s="10">
        <f>'პრეზ. ფონდი'!G872</f>
        <v>0</v>
      </c>
      <c r="AG872" s="10">
        <f>'დაზუსტ. ნაერთი'!F872</f>
        <v>0</v>
      </c>
      <c r="AH872" s="10">
        <f>'დაზუსტ. ბიუჯ.'!F872</f>
        <v>0</v>
      </c>
      <c r="AI872" s="10">
        <f>'დაზუსტ. საკუთ.'!F872</f>
        <v>0</v>
      </c>
      <c r="AK872" s="10">
        <f t="shared" si="364"/>
        <v>0</v>
      </c>
      <c r="AL872" s="10">
        <f t="shared" si="365"/>
        <v>0</v>
      </c>
      <c r="AM872" s="10">
        <f t="shared" si="366"/>
        <v>0</v>
      </c>
      <c r="AN872" s="10">
        <f t="shared" si="366"/>
        <v>0</v>
      </c>
      <c r="AO872" s="10">
        <f t="shared" si="366"/>
        <v>0</v>
      </c>
      <c r="AP872" s="10">
        <f t="shared" si="356"/>
        <v>0</v>
      </c>
      <c r="AQ872" s="10">
        <f t="shared" si="356"/>
        <v>0</v>
      </c>
      <c r="AR872" s="10">
        <f t="shared" si="356"/>
        <v>0</v>
      </c>
      <c r="AS872" s="10">
        <f t="shared" si="356"/>
        <v>0</v>
      </c>
      <c r="AT872" s="10">
        <f t="shared" si="371"/>
        <v>0</v>
      </c>
      <c r="AV872" s="10">
        <f t="shared" si="367"/>
        <v>0</v>
      </c>
      <c r="AW872" s="10">
        <f>'დამტკ. ბიუჯ.'!G872</f>
        <v>0</v>
      </c>
      <c r="AX872" s="10">
        <f>'დამტკ. საკუთ.'!G872</f>
        <v>0</v>
      </c>
      <c r="AY872" s="10">
        <f>'ცვლილ. ბიუჯ.'!H872</f>
        <v>0</v>
      </c>
      <c r="AZ872" s="10">
        <f>'ცვლილ. საკუთ.'!H872</f>
        <v>0</v>
      </c>
      <c r="BA872" s="10">
        <f>'მთავრ. ფონდი'!H872</f>
        <v>0</v>
      </c>
      <c r="BB872" s="10">
        <f>'პრეზ. ფონდი'!H872</f>
        <v>0</v>
      </c>
      <c r="BC872" s="10">
        <f>'დაზუსტ. ნაერთი'!G872</f>
        <v>0</v>
      </c>
      <c r="BD872" s="10">
        <f>'დაზუსტ. ბიუჯ.'!G872</f>
        <v>0</v>
      </c>
      <c r="BE872" s="10">
        <f>'დაზუსტ. საკუთ.'!G872</f>
        <v>0</v>
      </c>
      <c r="BG872" s="10">
        <f t="shared" si="368"/>
        <v>0</v>
      </c>
      <c r="BH872" s="10">
        <f t="shared" si="368"/>
        <v>0</v>
      </c>
      <c r="BI872" s="10">
        <f t="shared" si="368"/>
        <v>0</v>
      </c>
      <c r="BJ872" s="10">
        <f t="shared" si="357"/>
        <v>0</v>
      </c>
      <c r="BK872" s="10">
        <f t="shared" si="357"/>
        <v>0</v>
      </c>
      <c r="BL872" s="10">
        <f t="shared" si="357"/>
        <v>0</v>
      </c>
      <c r="BM872" s="10">
        <f t="shared" si="357"/>
        <v>0</v>
      </c>
      <c r="BN872" s="10">
        <f t="shared" si="372"/>
        <v>0</v>
      </c>
      <c r="BO872" s="10">
        <f t="shared" si="372"/>
        <v>0</v>
      </c>
      <c r="BP872" s="10">
        <f t="shared" si="372"/>
        <v>0</v>
      </c>
      <c r="BR872" s="10">
        <f t="shared" si="369"/>
        <v>0</v>
      </c>
      <c r="BS872" s="10">
        <f>'დამტკ. ბიუჯ.'!H872</f>
        <v>0</v>
      </c>
      <c r="BT872" s="10">
        <f>'დამტკ. საკუთ.'!H872</f>
        <v>0</v>
      </c>
      <c r="BU872" s="10">
        <f>'ცვლილ. ბიუჯ.'!I872</f>
        <v>0</v>
      </c>
      <c r="BV872" s="10">
        <f>'ცვლილ. საკუთ.'!I872</f>
        <v>0</v>
      </c>
      <c r="BW872" s="10">
        <f>'მთავრ. ფონდი'!I872</f>
        <v>0</v>
      </c>
      <c r="BX872" s="10">
        <f>'პრეზ. ფონდი'!I872</f>
        <v>0</v>
      </c>
      <c r="BY872" s="10">
        <f>'დაზუსტ. ნაერთი'!H872</f>
        <v>0</v>
      </c>
      <c r="BZ872" s="10">
        <f>'დაზუსტ. ბიუჯ.'!H872</f>
        <v>0</v>
      </c>
      <c r="CA872" s="10">
        <f>'დაზუსტ. საკუთ.'!H872</f>
        <v>0</v>
      </c>
    </row>
    <row r="873" spans="1:79" x14ac:dyDescent="0.25">
      <c r="A873" t="str">
        <f t="shared" si="358"/>
        <v>b</v>
      </c>
      <c r="B873" s="8"/>
      <c r="C873" s="9" t="s">
        <v>15</v>
      </c>
      <c r="D873" s="10">
        <f t="shared" si="359"/>
        <v>0</v>
      </c>
      <c r="E873" s="10">
        <f t="shared" si="360"/>
        <v>0</v>
      </c>
      <c r="F873" s="10">
        <f t="shared" si="361"/>
        <v>0</v>
      </c>
      <c r="G873" s="10">
        <f t="shared" si="361"/>
        <v>0</v>
      </c>
      <c r="H873" s="10">
        <f t="shared" si="361"/>
        <v>0</v>
      </c>
      <c r="I873" s="10">
        <f t="shared" si="355"/>
        <v>0</v>
      </c>
      <c r="J873" s="10">
        <f t="shared" si="355"/>
        <v>0</v>
      </c>
      <c r="K873" s="10">
        <f t="shared" si="355"/>
        <v>0</v>
      </c>
      <c r="L873" s="10">
        <f t="shared" si="355"/>
        <v>0</v>
      </c>
      <c r="M873" s="10">
        <f t="shared" si="370"/>
        <v>0</v>
      </c>
      <c r="O873" s="10">
        <f t="shared" si="362"/>
        <v>0</v>
      </c>
      <c r="P873" s="10">
        <f>'დამტკ. ბიუჯ.'!E873</f>
        <v>0</v>
      </c>
      <c r="Q873" s="10">
        <f>'დამტკ. საკუთ.'!E873</f>
        <v>0</v>
      </c>
      <c r="R873" s="10">
        <f>'ცვლილ. ბიუჯ.'!F873</f>
        <v>0</v>
      </c>
      <c r="S873" s="10">
        <f>'ცვლილ. საკუთ.'!F873</f>
        <v>0</v>
      </c>
      <c r="T873" s="10">
        <f>'მთავრ. ფონდი'!F873</f>
        <v>0</v>
      </c>
      <c r="U873" s="10">
        <f>'პრეზ. ფონდი'!F873</f>
        <v>0</v>
      </c>
      <c r="V873" s="10">
        <f>'დაზუსტ. ნაერთი'!E873</f>
        <v>0</v>
      </c>
      <c r="W873" s="10">
        <f>'დაზუსტ. ბიუჯ.'!E873</f>
        <v>0</v>
      </c>
      <c r="X873" s="10">
        <f>'დაზუსტ. საკუთ.'!E873</f>
        <v>0</v>
      </c>
      <c r="Z873" s="10">
        <f t="shared" si="363"/>
        <v>0</v>
      </c>
      <c r="AA873" s="10">
        <f>'დამტკ. ბიუჯ.'!F873</f>
        <v>0</v>
      </c>
      <c r="AB873" s="10">
        <f>'დამტკ. საკუთ.'!F873</f>
        <v>0</v>
      </c>
      <c r="AC873" s="10">
        <f>'ცვლილ. ბიუჯ.'!G873</f>
        <v>0</v>
      </c>
      <c r="AD873" s="10">
        <f>'ცვლილ. საკუთ.'!G873</f>
        <v>0</v>
      </c>
      <c r="AE873" s="10">
        <f>'მთავრ. ფონდი'!G873</f>
        <v>0</v>
      </c>
      <c r="AF873" s="10">
        <f>'პრეზ. ფონდი'!G873</f>
        <v>0</v>
      </c>
      <c r="AG873" s="10">
        <f>'დაზუსტ. ნაერთი'!F873</f>
        <v>0</v>
      </c>
      <c r="AH873" s="10">
        <f>'დაზუსტ. ბიუჯ.'!F873</f>
        <v>0</v>
      </c>
      <c r="AI873" s="10">
        <f>'დაზუსტ. საკუთ.'!F873</f>
        <v>0</v>
      </c>
      <c r="AK873" s="10">
        <f t="shared" si="364"/>
        <v>0</v>
      </c>
      <c r="AL873" s="10">
        <f t="shared" si="365"/>
        <v>0</v>
      </c>
      <c r="AM873" s="10">
        <f t="shared" si="366"/>
        <v>0</v>
      </c>
      <c r="AN873" s="10">
        <f t="shared" si="366"/>
        <v>0</v>
      </c>
      <c r="AO873" s="10">
        <f t="shared" si="366"/>
        <v>0</v>
      </c>
      <c r="AP873" s="10">
        <f t="shared" si="356"/>
        <v>0</v>
      </c>
      <c r="AQ873" s="10">
        <f t="shared" si="356"/>
        <v>0</v>
      </c>
      <c r="AR873" s="10">
        <f t="shared" si="356"/>
        <v>0</v>
      </c>
      <c r="AS873" s="10">
        <f t="shared" si="356"/>
        <v>0</v>
      </c>
      <c r="AT873" s="10">
        <f t="shared" si="371"/>
        <v>0</v>
      </c>
      <c r="AV873" s="10">
        <f t="shared" si="367"/>
        <v>0</v>
      </c>
      <c r="AW873" s="10">
        <f>'დამტკ. ბიუჯ.'!G873</f>
        <v>0</v>
      </c>
      <c r="AX873" s="10">
        <f>'დამტკ. საკუთ.'!G873</f>
        <v>0</v>
      </c>
      <c r="AY873" s="10">
        <f>'ცვლილ. ბიუჯ.'!H873</f>
        <v>0</v>
      </c>
      <c r="AZ873" s="10">
        <f>'ცვლილ. საკუთ.'!H873</f>
        <v>0</v>
      </c>
      <c r="BA873" s="10">
        <f>'მთავრ. ფონდი'!H873</f>
        <v>0</v>
      </c>
      <c r="BB873" s="10">
        <f>'პრეზ. ფონდი'!H873</f>
        <v>0</v>
      </c>
      <c r="BC873" s="10">
        <f>'დაზუსტ. ნაერთი'!G873</f>
        <v>0</v>
      </c>
      <c r="BD873" s="10">
        <f>'დაზუსტ. ბიუჯ.'!G873</f>
        <v>0</v>
      </c>
      <c r="BE873" s="10">
        <f>'დაზუსტ. საკუთ.'!G873</f>
        <v>0</v>
      </c>
      <c r="BG873" s="10">
        <f t="shared" si="368"/>
        <v>0</v>
      </c>
      <c r="BH873" s="10">
        <f t="shared" si="368"/>
        <v>0</v>
      </c>
      <c r="BI873" s="10">
        <f t="shared" si="368"/>
        <v>0</v>
      </c>
      <c r="BJ873" s="10">
        <f t="shared" si="357"/>
        <v>0</v>
      </c>
      <c r="BK873" s="10">
        <f t="shared" si="357"/>
        <v>0</v>
      </c>
      <c r="BL873" s="10">
        <f t="shared" si="357"/>
        <v>0</v>
      </c>
      <c r="BM873" s="10">
        <f t="shared" si="357"/>
        <v>0</v>
      </c>
      <c r="BN873" s="10">
        <f t="shared" si="372"/>
        <v>0</v>
      </c>
      <c r="BO873" s="10">
        <f t="shared" si="372"/>
        <v>0</v>
      </c>
      <c r="BP873" s="10">
        <f t="shared" si="372"/>
        <v>0</v>
      </c>
      <c r="BR873" s="10">
        <f t="shared" si="369"/>
        <v>0</v>
      </c>
      <c r="BS873" s="10">
        <f>'დამტკ. ბიუჯ.'!H873</f>
        <v>0</v>
      </c>
      <c r="BT873" s="10">
        <f>'დამტკ. საკუთ.'!H873</f>
        <v>0</v>
      </c>
      <c r="BU873" s="10">
        <f>'ცვლილ. ბიუჯ.'!I873</f>
        <v>0</v>
      </c>
      <c r="BV873" s="10">
        <f>'ცვლილ. საკუთ.'!I873</f>
        <v>0</v>
      </c>
      <c r="BW873" s="10">
        <f>'მთავრ. ფონდი'!I873</f>
        <v>0</v>
      </c>
      <c r="BX873" s="10">
        <f>'პრეზ. ფონდი'!I873</f>
        <v>0</v>
      </c>
      <c r="BY873" s="10">
        <f>'დაზუსტ. ნაერთი'!H873</f>
        <v>0</v>
      </c>
      <c r="BZ873" s="10">
        <f>'დაზუსტ. ბიუჯ.'!H873</f>
        <v>0</v>
      </c>
      <c r="CA873" s="10">
        <f>'დაზუსტ. საკუთ.'!H873</f>
        <v>0</v>
      </c>
    </row>
    <row r="874" spans="1:79" x14ac:dyDescent="0.25">
      <c r="A874" t="str">
        <f t="shared" si="358"/>
        <v>a</v>
      </c>
      <c r="B874" s="8"/>
      <c r="C874" s="9" t="s">
        <v>16</v>
      </c>
      <c r="D874" s="10">
        <f t="shared" si="359"/>
        <v>16000000</v>
      </c>
      <c r="E874" s="10">
        <f t="shared" si="360"/>
        <v>16000000</v>
      </c>
      <c r="F874" s="10">
        <f t="shared" si="361"/>
        <v>0</v>
      </c>
      <c r="G874" s="10">
        <f t="shared" si="361"/>
        <v>0</v>
      </c>
      <c r="H874" s="10">
        <f t="shared" si="361"/>
        <v>0</v>
      </c>
      <c r="I874" s="10">
        <f t="shared" si="355"/>
        <v>0</v>
      </c>
      <c r="J874" s="10">
        <f t="shared" si="355"/>
        <v>0</v>
      </c>
      <c r="K874" s="10">
        <f t="shared" si="355"/>
        <v>16000000</v>
      </c>
      <c r="L874" s="10">
        <f t="shared" si="355"/>
        <v>16000000</v>
      </c>
      <c r="M874" s="10">
        <f t="shared" si="370"/>
        <v>0</v>
      </c>
      <c r="O874" s="10">
        <f t="shared" si="362"/>
        <v>3960000</v>
      </c>
      <c r="P874" s="10">
        <f>'დამტკ. ბიუჯ.'!E874</f>
        <v>3960000</v>
      </c>
      <c r="Q874" s="10">
        <f>'დამტკ. საკუთ.'!E874</f>
        <v>0</v>
      </c>
      <c r="R874" s="10">
        <f>'ცვლილ. ბიუჯ.'!F874</f>
        <v>-296000</v>
      </c>
      <c r="S874" s="10">
        <f>'ცვლილ. საკუთ.'!F874</f>
        <v>0</v>
      </c>
      <c r="T874" s="10">
        <f>'მთავრ. ფონდი'!F874</f>
        <v>0</v>
      </c>
      <c r="U874" s="10">
        <f>'პრეზ. ფონდი'!F874</f>
        <v>0</v>
      </c>
      <c r="V874" s="10">
        <f>'დაზუსტ. ნაერთი'!E874</f>
        <v>3664000</v>
      </c>
      <c r="W874" s="10">
        <f>'დაზუსტ. ბიუჯ.'!E874</f>
        <v>3664000</v>
      </c>
      <c r="X874" s="10">
        <f>'დაზუსტ. საკუთ.'!E874</f>
        <v>0</v>
      </c>
      <c r="Z874" s="10">
        <f t="shared" si="363"/>
        <v>3989000</v>
      </c>
      <c r="AA874" s="10">
        <f>'დამტკ. ბიუჯ.'!F874</f>
        <v>3989000</v>
      </c>
      <c r="AB874" s="10">
        <f>'დამტკ. საკუთ.'!F874</f>
        <v>0</v>
      </c>
      <c r="AC874" s="10">
        <f>'ცვლილ. ბიუჯ.'!G874</f>
        <v>296000</v>
      </c>
      <c r="AD874" s="10">
        <f>'ცვლილ. საკუთ.'!G874</f>
        <v>0</v>
      </c>
      <c r="AE874" s="10">
        <f>'მთავრ. ფონდი'!G874</f>
        <v>0</v>
      </c>
      <c r="AF874" s="10">
        <f>'პრეზ. ფონდი'!G874</f>
        <v>0</v>
      </c>
      <c r="AG874" s="10">
        <f>'დაზუსტ. ნაერთი'!F874</f>
        <v>4285000</v>
      </c>
      <c r="AH874" s="10">
        <f>'დაზუსტ. ბიუჯ.'!F874</f>
        <v>4285000</v>
      </c>
      <c r="AI874" s="10">
        <f>'დაზუსტ. საკუთ.'!F874</f>
        <v>0</v>
      </c>
      <c r="AK874" s="10">
        <f t="shared" si="364"/>
        <v>7949000</v>
      </c>
      <c r="AL874" s="10">
        <f t="shared" si="365"/>
        <v>7949000</v>
      </c>
      <c r="AM874" s="10">
        <f t="shared" si="366"/>
        <v>0</v>
      </c>
      <c r="AN874" s="10">
        <f t="shared" si="366"/>
        <v>0</v>
      </c>
      <c r="AO874" s="10">
        <f t="shared" si="366"/>
        <v>0</v>
      </c>
      <c r="AP874" s="10">
        <f t="shared" si="356"/>
        <v>0</v>
      </c>
      <c r="AQ874" s="10">
        <f t="shared" si="356"/>
        <v>0</v>
      </c>
      <c r="AR874" s="10">
        <f t="shared" si="356"/>
        <v>7949000</v>
      </c>
      <c r="AS874" s="10">
        <f t="shared" si="356"/>
        <v>7949000</v>
      </c>
      <c r="AT874" s="10">
        <f t="shared" si="371"/>
        <v>0</v>
      </c>
      <c r="AV874" s="10">
        <f t="shared" si="367"/>
        <v>4030000</v>
      </c>
      <c r="AW874" s="10">
        <f>'დამტკ. ბიუჯ.'!G874</f>
        <v>4030000</v>
      </c>
      <c r="AX874" s="10">
        <f>'დამტკ. საკუთ.'!G874</f>
        <v>0</v>
      </c>
      <c r="AY874" s="10">
        <f>'ცვლილ. ბიუჯ.'!H874</f>
        <v>0</v>
      </c>
      <c r="AZ874" s="10">
        <f>'ცვლილ. საკუთ.'!H874</f>
        <v>0</v>
      </c>
      <c r="BA874" s="10">
        <f>'მთავრ. ფონდი'!H874</f>
        <v>0</v>
      </c>
      <c r="BB874" s="10">
        <f>'პრეზ. ფონდი'!H874</f>
        <v>0</v>
      </c>
      <c r="BC874" s="10">
        <f>'დაზუსტ. ნაერთი'!G874</f>
        <v>4030000</v>
      </c>
      <c r="BD874" s="10">
        <f>'დაზუსტ. ბიუჯ.'!G874</f>
        <v>4030000</v>
      </c>
      <c r="BE874" s="10">
        <f>'დაზუსტ. საკუთ.'!G874</f>
        <v>0</v>
      </c>
      <c r="BG874" s="10">
        <f t="shared" si="368"/>
        <v>11979000</v>
      </c>
      <c r="BH874" s="10">
        <f t="shared" si="368"/>
        <v>11979000</v>
      </c>
      <c r="BI874" s="10">
        <f t="shared" si="368"/>
        <v>0</v>
      </c>
      <c r="BJ874" s="10">
        <f t="shared" si="357"/>
        <v>0</v>
      </c>
      <c r="BK874" s="10">
        <f t="shared" si="357"/>
        <v>0</v>
      </c>
      <c r="BL874" s="10">
        <f t="shared" si="357"/>
        <v>0</v>
      </c>
      <c r="BM874" s="10">
        <f t="shared" si="357"/>
        <v>0</v>
      </c>
      <c r="BN874" s="10">
        <f t="shared" si="372"/>
        <v>11979000</v>
      </c>
      <c r="BO874" s="10">
        <f t="shared" si="372"/>
        <v>11979000</v>
      </c>
      <c r="BP874" s="10">
        <f t="shared" si="372"/>
        <v>0</v>
      </c>
      <c r="BR874" s="10">
        <f t="shared" si="369"/>
        <v>4021000</v>
      </c>
      <c r="BS874" s="10">
        <f>'დამტკ. ბიუჯ.'!H874</f>
        <v>4021000</v>
      </c>
      <c r="BT874" s="10">
        <f>'დამტკ. საკუთ.'!H874</f>
        <v>0</v>
      </c>
      <c r="BU874" s="10">
        <f>'ცვლილ. ბიუჯ.'!I874</f>
        <v>0</v>
      </c>
      <c r="BV874" s="10">
        <f>'ცვლილ. საკუთ.'!I874</f>
        <v>0</v>
      </c>
      <c r="BW874" s="10">
        <f>'მთავრ. ფონდი'!I874</f>
        <v>0</v>
      </c>
      <c r="BX874" s="10">
        <f>'პრეზ. ფონდი'!I874</f>
        <v>0</v>
      </c>
      <c r="BY874" s="10">
        <f>'დაზუსტ. ნაერთი'!H874</f>
        <v>4021000</v>
      </c>
      <c r="BZ874" s="10">
        <f>'დაზუსტ. ბიუჯ.'!H874</f>
        <v>4021000</v>
      </c>
      <c r="CA874" s="10">
        <f>'დაზუსტ. საკუთ.'!H874</f>
        <v>0</v>
      </c>
    </row>
    <row r="875" spans="1:79" x14ac:dyDescent="0.25">
      <c r="A875" t="str">
        <f t="shared" si="358"/>
        <v>b</v>
      </c>
      <c r="B875" s="8"/>
      <c r="C875" s="9" t="s">
        <v>17</v>
      </c>
      <c r="D875" s="10">
        <f t="shared" si="359"/>
        <v>0</v>
      </c>
      <c r="E875" s="10">
        <f t="shared" si="360"/>
        <v>0</v>
      </c>
      <c r="F875" s="10">
        <f t="shared" si="361"/>
        <v>0</v>
      </c>
      <c r="G875" s="10">
        <f t="shared" si="361"/>
        <v>0</v>
      </c>
      <c r="H875" s="10">
        <f t="shared" si="361"/>
        <v>0</v>
      </c>
      <c r="I875" s="10">
        <f t="shared" si="355"/>
        <v>0</v>
      </c>
      <c r="J875" s="10">
        <f t="shared" si="355"/>
        <v>0</v>
      </c>
      <c r="K875" s="10">
        <f t="shared" si="355"/>
        <v>0</v>
      </c>
      <c r="L875" s="10">
        <f t="shared" si="355"/>
        <v>0</v>
      </c>
      <c r="M875" s="10">
        <f t="shared" si="370"/>
        <v>0</v>
      </c>
      <c r="O875" s="10">
        <f t="shared" si="362"/>
        <v>0</v>
      </c>
      <c r="P875" s="10">
        <f>'დამტკ. ბიუჯ.'!E875</f>
        <v>0</v>
      </c>
      <c r="Q875" s="10">
        <f>'დამტკ. საკუთ.'!E875</f>
        <v>0</v>
      </c>
      <c r="R875" s="10">
        <f>'ცვლილ. ბიუჯ.'!F875</f>
        <v>0</v>
      </c>
      <c r="S875" s="10">
        <f>'ცვლილ. საკუთ.'!F875</f>
        <v>0</v>
      </c>
      <c r="T875" s="10">
        <f>'მთავრ. ფონდი'!F875</f>
        <v>0</v>
      </c>
      <c r="U875" s="10">
        <f>'პრეზ. ფონდი'!F875</f>
        <v>0</v>
      </c>
      <c r="V875" s="10">
        <f>'დაზუსტ. ნაერთი'!E875</f>
        <v>0</v>
      </c>
      <c r="W875" s="10">
        <f>'დაზუსტ. ბიუჯ.'!E875</f>
        <v>0</v>
      </c>
      <c r="X875" s="10">
        <f>'დაზუსტ. საკუთ.'!E875</f>
        <v>0</v>
      </c>
      <c r="Z875" s="10">
        <f t="shared" si="363"/>
        <v>0</v>
      </c>
      <c r="AA875" s="10">
        <f>'დამტკ. ბიუჯ.'!F875</f>
        <v>0</v>
      </c>
      <c r="AB875" s="10">
        <f>'დამტკ. საკუთ.'!F875</f>
        <v>0</v>
      </c>
      <c r="AC875" s="10">
        <f>'ცვლილ. ბიუჯ.'!G875</f>
        <v>0</v>
      </c>
      <c r="AD875" s="10">
        <f>'ცვლილ. საკუთ.'!G875</f>
        <v>0</v>
      </c>
      <c r="AE875" s="10">
        <f>'მთავრ. ფონდი'!G875</f>
        <v>0</v>
      </c>
      <c r="AF875" s="10">
        <f>'პრეზ. ფონდი'!G875</f>
        <v>0</v>
      </c>
      <c r="AG875" s="10">
        <f>'დაზუსტ. ნაერთი'!F875</f>
        <v>0</v>
      </c>
      <c r="AH875" s="10">
        <f>'დაზუსტ. ბიუჯ.'!F875</f>
        <v>0</v>
      </c>
      <c r="AI875" s="10">
        <f>'დაზუსტ. საკუთ.'!F875</f>
        <v>0</v>
      </c>
      <c r="AK875" s="10">
        <f t="shared" si="364"/>
        <v>0</v>
      </c>
      <c r="AL875" s="10">
        <f t="shared" si="365"/>
        <v>0</v>
      </c>
      <c r="AM875" s="10">
        <f t="shared" si="366"/>
        <v>0</v>
      </c>
      <c r="AN875" s="10">
        <f t="shared" si="366"/>
        <v>0</v>
      </c>
      <c r="AO875" s="10">
        <f t="shared" si="366"/>
        <v>0</v>
      </c>
      <c r="AP875" s="10">
        <f t="shared" si="356"/>
        <v>0</v>
      </c>
      <c r="AQ875" s="10">
        <f t="shared" si="356"/>
        <v>0</v>
      </c>
      <c r="AR875" s="10">
        <f t="shared" si="356"/>
        <v>0</v>
      </c>
      <c r="AS875" s="10">
        <f t="shared" si="356"/>
        <v>0</v>
      </c>
      <c r="AT875" s="10">
        <f t="shared" si="371"/>
        <v>0</v>
      </c>
      <c r="AV875" s="10">
        <f t="shared" si="367"/>
        <v>0</v>
      </c>
      <c r="AW875" s="10">
        <f>'დამტკ. ბიუჯ.'!G875</f>
        <v>0</v>
      </c>
      <c r="AX875" s="10">
        <f>'დამტკ. საკუთ.'!G875</f>
        <v>0</v>
      </c>
      <c r="AY875" s="10">
        <f>'ცვლილ. ბიუჯ.'!H875</f>
        <v>0</v>
      </c>
      <c r="AZ875" s="10">
        <f>'ცვლილ. საკუთ.'!H875</f>
        <v>0</v>
      </c>
      <c r="BA875" s="10">
        <f>'მთავრ. ფონდი'!H875</f>
        <v>0</v>
      </c>
      <c r="BB875" s="10">
        <f>'პრეზ. ფონდი'!H875</f>
        <v>0</v>
      </c>
      <c r="BC875" s="10">
        <f>'დაზუსტ. ნაერთი'!G875</f>
        <v>0</v>
      </c>
      <c r="BD875" s="10">
        <f>'დაზუსტ. ბიუჯ.'!G875</f>
        <v>0</v>
      </c>
      <c r="BE875" s="10">
        <f>'დაზუსტ. საკუთ.'!G875</f>
        <v>0</v>
      </c>
      <c r="BG875" s="10">
        <f t="shared" si="368"/>
        <v>0</v>
      </c>
      <c r="BH875" s="10">
        <f t="shared" si="368"/>
        <v>0</v>
      </c>
      <c r="BI875" s="10">
        <f t="shared" si="368"/>
        <v>0</v>
      </c>
      <c r="BJ875" s="10">
        <f t="shared" si="357"/>
        <v>0</v>
      </c>
      <c r="BK875" s="10">
        <f t="shared" si="357"/>
        <v>0</v>
      </c>
      <c r="BL875" s="10">
        <f t="shared" si="357"/>
        <v>0</v>
      </c>
      <c r="BM875" s="10">
        <f t="shared" si="357"/>
        <v>0</v>
      </c>
      <c r="BN875" s="10">
        <f t="shared" si="372"/>
        <v>0</v>
      </c>
      <c r="BO875" s="10">
        <f t="shared" si="372"/>
        <v>0</v>
      </c>
      <c r="BP875" s="10">
        <f t="shared" si="372"/>
        <v>0</v>
      </c>
      <c r="BR875" s="10">
        <f t="shared" si="369"/>
        <v>0</v>
      </c>
      <c r="BS875" s="10">
        <f>'დამტკ. ბიუჯ.'!H875</f>
        <v>0</v>
      </c>
      <c r="BT875" s="10">
        <f>'დამტკ. საკუთ.'!H875</f>
        <v>0</v>
      </c>
      <c r="BU875" s="10">
        <f>'ცვლილ. ბიუჯ.'!I875</f>
        <v>0</v>
      </c>
      <c r="BV875" s="10">
        <f>'ცვლილ. საკუთ.'!I875</f>
        <v>0</v>
      </c>
      <c r="BW875" s="10">
        <f>'მთავრ. ფონდი'!I875</f>
        <v>0</v>
      </c>
      <c r="BX875" s="10">
        <f>'პრეზ. ფონდი'!I875</f>
        <v>0</v>
      </c>
      <c r="BY875" s="10">
        <f>'დაზუსტ. ნაერთი'!H875</f>
        <v>0</v>
      </c>
      <c r="BZ875" s="10">
        <f>'დაზუსტ. ბიუჯ.'!H875</f>
        <v>0</v>
      </c>
      <c r="CA875" s="10">
        <f>'დაზუსტ. საკუთ.'!H875</f>
        <v>0</v>
      </c>
    </row>
    <row r="876" spans="1:79" x14ac:dyDescent="0.25">
      <c r="A876" t="str">
        <f t="shared" si="358"/>
        <v>b</v>
      </c>
      <c r="B876" s="5"/>
      <c r="C876" s="6" t="s">
        <v>18</v>
      </c>
      <c r="D876" s="7">
        <f t="shared" si="359"/>
        <v>0</v>
      </c>
      <c r="E876" s="7">
        <f t="shared" si="360"/>
        <v>0</v>
      </c>
      <c r="F876" s="7">
        <f t="shared" si="361"/>
        <v>0</v>
      </c>
      <c r="G876" s="7">
        <f t="shared" si="361"/>
        <v>0</v>
      </c>
      <c r="H876" s="7">
        <f t="shared" si="361"/>
        <v>0</v>
      </c>
      <c r="I876" s="7">
        <f t="shared" si="355"/>
        <v>0</v>
      </c>
      <c r="J876" s="7">
        <f t="shared" si="355"/>
        <v>0</v>
      </c>
      <c r="K876" s="7">
        <f t="shared" si="355"/>
        <v>0</v>
      </c>
      <c r="L876" s="7">
        <f t="shared" si="355"/>
        <v>0</v>
      </c>
      <c r="M876" s="7">
        <f t="shared" si="370"/>
        <v>0</v>
      </c>
      <c r="O876" s="7">
        <f t="shared" si="362"/>
        <v>0</v>
      </c>
      <c r="P876" s="7">
        <f>'დამტკ. ბიუჯ.'!E876</f>
        <v>0</v>
      </c>
      <c r="Q876" s="7">
        <f>'დამტკ. საკუთ.'!E876</f>
        <v>0</v>
      </c>
      <c r="R876" s="7">
        <f>'ცვლილ. ბიუჯ.'!F876</f>
        <v>0</v>
      </c>
      <c r="S876" s="7">
        <f>'ცვლილ. საკუთ.'!F876</f>
        <v>0</v>
      </c>
      <c r="T876" s="7">
        <f>'მთავრ. ფონდი'!F876</f>
        <v>0</v>
      </c>
      <c r="U876" s="7">
        <f>'პრეზ. ფონდი'!F876</f>
        <v>0</v>
      </c>
      <c r="V876" s="7">
        <f>'დაზუსტ. ნაერთი'!E876</f>
        <v>0</v>
      </c>
      <c r="W876" s="7">
        <f>'დაზუსტ. ბიუჯ.'!E876</f>
        <v>0</v>
      </c>
      <c r="X876" s="7">
        <f>'დაზუსტ. საკუთ.'!E876</f>
        <v>0</v>
      </c>
      <c r="Z876" s="7">
        <f t="shared" si="363"/>
        <v>0</v>
      </c>
      <c r="AA876" s="7">
        <f>'დამტკ. ბიუჯ.'!F876</f>
        <v>0</v>
      </c>
      <c r="AB876" s="7">
        <f>'დამტკ. საკუთ.'!F876</f>
        <v>0</v>
      </c>
      <c r="AC876" s="7">
        <f>'ცვლილ. ბიუჯ.'!G876</f>
        <v>0</v>
      </c>
      <c r="AD876" s="7">
        <f>'ცვლილ. საკუთ.'!G876</f>
        <v>0</v>
      </c>
      <c r="AE876" s="7">
        <f>'მთავრ. ფონდი'!G876</f>
        <v>0</v>
      </c>
      <c r="AF876" s="7">
        <f>'პრეზ. ფონდი'!G876</f>
        <v>0</v>
      </c>
      <c r="AG876" s="7">
        <f>'დაზუსტ. ნაერთი'!F876</f>
        <v>0</v>
      </c>
      <c r="AH876" s="7">
        <f>'დაზუსტ. ბიუჯ.'!F876</f>
        <v>0</v>
      </c>
      <c r="AI876" s="7">
        <f>'დაზუსტ. საკუთ.'!F876</f>
        <v>0</v>
      </c>
      <c r="AK876" s="7">
        <f t="shared" si="364"/>
        <v>0</v>
      </c>
      <c r="AL876" s="7">
        <f t="shared" si="365"/>
        <v>0</v>
      </c>
      <c r="AM876" s="7">
        <f t="shared" si="366"/>
        <v>0</v>
      </c>
      <c r="AN876" s="7">
        <f t="shared" si="366"/>
        <v>0</v>
      </c>
      <c r="AO876" s="7">
        <f t="shared" si="366"/>
        <v>0</v>
      </c>
      <c r="AP876" s="7">
        <f t="shared" si="356"/>
        <v>0</v>
      </c>
      <c r="AQ876" s="7">
        <f t="shared" si="356"/>
        <v>0</v>
      </c>
      <c r="AR876" s="7">
        <f t="shared" si="356"/>
        <v>0</v>
      </c>
      <c r="AS876" s="7">
        <f t="shared" si="356"/>
        <v>0</v>
      </c>
      <c r="AT876" s="7">
        <f t="shared" si="371"/>
        <v>0</v>
      </c>
      <c r="AV876" s="7">
        <f t="shared" si="367"/>
        <v>0</v>
      </c>
      <c r="AW876" s="7">
        <f>'დამტკ. ბიუჯ.'!G876</f>
        <v>0</v>
      </c>
      <c r="AX876" s="7">
        <f>'დამტკ. საკუთ.'!G876</f>
        <v>0</v>
      </c>
      <c r="AY876" s="7">
        <f>'ცვლილ. ბიუჯ.'!H876</f>
        <v>0</v>
      </c>
      <c r="AZ876" s="7">
        <f>'ცვლილ. საკუთ.'!H876</f>
        <v>0</v>
      </c>
      <c r="BA876" s="7">
        <f>'მთავრ. ფონდი'!H876</f>
        <v>0</v>
      </c>
      <c r="BB876" s="7">
        <f>'პრეზ. ფონდი'!H876</f>
        <v>0</v>
      </c>
      <c r="BC876" s="7">
        <f>'დაზუსტ. ნაერთი'!G876</f>
        <v>0</v>
      </c>
      <c r="BD876" s="7">
        <f>'დაზუსტ. ბიუჯ.'!G876</f>
        <v>0</v>
      </c>
      <c r="BE876" s="7">
        <f>'დაზუსტ. საკუთ.'!G876</f>
        <v>0</v>
      </c>
      <c r="BG876" s="7">
        <f t="shared" si="368"/>
        <v>0</v>
      </c>
      <c r="BH876" s="7">
        <f t="shared" si="368"/>
        <v>0</v>
      </c>
      <c r="BI876" s="7">
        <f t="shared" si="368"/>
        <v>0</v>
      </c>
      <c r="BJ876" s="7">
        <f t="shared" si="357"/>
        <v>0</v>
      </c>
      <c r="BK876" s="7">
        <f t="shared" si="357"/>
        <v>0</v>
      </c>
      <c r="BL876" s="7">
        <f t="shared" si="357"/>
        <v>0</v>
      </c>
      <c r="BM876" s="7">
        <f t="shared" si="357"/>
        <v>0</v>
      </c>
      <c r="BN876" s="7">
        <f t="shared" si="372"/>
        <v>0</v>
      </c>
      <c r="BO876" s="7">
        <f t="shared" si="372"/>
        <v>0</v>
      </c>
      <c r="BP876" s="7">
        <f t="shared" si="372"/>
        <v>0</v>
      </c>
      <c r="BR876" s="7">
        <f t="shared" si="369"/>
        <v>0</v>
      </c>
      <c r="BS876" s="7">
        <f>'დამტკ. ბიუჯ.'!H876</f>
        <v>0</v>
      </c>
      <c r="BT876" s="7">
        <f>'დამტკ. საკუთ.'!H876</f>
        <v>0</v>
      </c>
      <c r="BU876" s="7">
        <f>'ცვლილ. ბიუჯ.'!I876</f>
        <v>0</v>
      </c>
      <c r="BV876" s="7">
        <f>'ცვლილ. საკუთ.'!I876</f>
        <v>0</v>
      </c>
      <c r="BW876" s="7">
        <f>'მთავრ. ფონდი'!I876</f>
        <v>0</v>
      </c>
      <c r="BX876" s="7">
        <f>'პრეზ. ფონდი'!I876</f>
        <v>0</v>
      </c>
      <c r="BY876" s="7">
        <f>'დაზუსტ. ნაერთი'!H876</f>
        <v>0</v>
      </c>
      <c r="BZ876" s="7">
        <f>'დაზუსტ. ბიუჯ.'!H876</f>
        <v>0</v>
      </c>
      <c r="CA876" s="7">
        <f>'დაზუსტ. საკუთ.'!H876</f>
        <v>0</v>
      </c>
    </row>
    <row r="877" spans="1:79" x14ac:dyDescent="0.25">
      <c r="A877" t="str">
        <f t="shared" si="358"/>
        <v>b</v>
      </c>
      <c r="B877" s="5"/>
      <c r="C877" s="6" t="s">
        <v>19</v>
      </c>
      <c r="D877" s="7">
        <f t="shared" si="359"/>
        <v>0</v>
      </c>
      <c r="E877" s="7">
        <f t="shared" si="360"/>
        <v>0</v>
      </c>
      <c r="F877" s="7">
        <f t="shared" si="361"/>
        <v>0</v>
      </c>
      <c r="G877" s="7">
        <f t="shared" si="361"/>
        <v>0</v>
      </c>
      <c r="H877" s="7">
        <f t="shared" si="361"/>
        <v>0</v>
      </c>
      <c r="I877" s="7">
        <f t="shared" si="355"/>
        <v>0</v>
      </c>
      <c r="J877" s="7">
        <f t="shared" si="355"/>
        <v>0</v>
      </c>
      <c r="K877" s="7">
        <f t="shared" si="355"/>
        <v>0</v>
      </c>
      <c r="L877" s="7">
        <f t="shared" si="355"/>
        <v>0</v>
      </c>
      <c r="M877" s="7">
        <f t="shared" si="370"/>
        <v>0</v>
      </c>
      <c r="O877" s="7">
        <f t="shared" si="362"/>
        <v>0</v>
      </c>
      <c r="P877" s="7">
        <f>'დამტკ. ბიუჯ.'!E877</f>
        <v>0</v>
      </c>
      <c r="Q877" s="7">
        <f>'დამტკ. საკუთ.'!E877</f>
        <v>0</v>
      </c>
      <c r="R877" s="7">
        <f>'ცვლილ. ბიუჯ.'!F877</f>
        <v>0</v>
      </c>
      <c r="S877" s="7">
        <f>'ცვლილ. საკუთ.'!F877</f>
        <v>0</v>
      </c>
      <c r="T877" s="7">
        <f>'მთავრ. ფონდი'!F877</f>
        <v>0</v>
      </c>
      <c r="U877" s="7">
        <f>'პრეზ. ფონდი'!F877</f>
        <v>0</v>
      </c>
      <c r="V877" s="7">
        <f>'დაზუსტ. ნაერთი'!E877</f>
        <v>0</v>
      </c>
      <c r="W877" s="7">
        <f>'დაზუსტ. ბიუჯ.'!E877</f>
        <v>0</v>
      </c>
      <c r="X877" s="7">
        <f>'დაზუსტ. საკუთ.'!E877</f>
        <v>0</v>
      </c>
      <c r="Z877" s="7">
        <f t="shared" si="363"/>
        <v>0</v>
      </c>
      <c r="AA877" s="7">
        <f>'დამტკ. ბიუჯ.'!F877</f>
        <v>0</v>
      </c>
      <c r="AB877" s="7">
        <f>'დამტკ. საკუთ.'!F877</f>
        <v>0</v>
      </c>
      <c r="AC877" s="7">
        <f>'ცვლილ. ბიუჯ.'!G877</f>
        <v>0</v>
      </c>
      <c r="AD877" s="7">
        <f>'ცვლილ. საკუთ.'!G877</f>
        <v>0</v>
      </c>
      <c r="AE877" s="7">
        <f>'მთავრ. ფონდი'!G877</f>
        <v>0</v>
      </c>
      <c r="AF877" s="7">
        <f>'პრეზ. ფონდი'!G877</f>
        <v>0</v>
      </c>
      <c r="AG877" s="7">
        <f>'დაზუსტ. ნაერთი'!F877</f>
        <v>0</v>
      </c>
      <c r="AH877" s="7">
        <f>'დაზუსტ. ბიუჯ.'!F877</f>
        <v>0</v>
      </c>
      <c r="AI877" s="7">
        <f>'დაზუსტ. საკუთ.'!F877</f>
        <v>0</v>
      </c>
      <c r="AK877" s="7">
        <f t="shared" si="364"/>
        <v>0</v>
      </c>
      <c r="AL877" s="7">
        <f t="shared" si="365"/>
        <v>0</v>
      </c>
      <c r="AM877" s="7">
        <f t="shared" si="366"/>
        <v>0</v>
      </c>
      <c r="AN877" s="7">
        <f t="shared" si="366"/>
        <v>0</v>
      </c>
      <c r="AO877" s="7">
        <f t="shared" si="366"/>
        <v>0</v>
      </c>
      <c r="AP877" s="7">
        <f t="shared" si="356"/>
        <v>0</v>
      </c>
      <c r="AQ877" s="7">
        <f t="shared" si="356"/>
        <v>0</v>
      </c>
      <c r="AR877" s="7">
        <f t="shared" si="356"/>
        <v>0</v>
      </c>
      <c r="AS877" s="7">
        <f t="shared" si="356"/>
        <v>0</v>
      </c>
      <c r="AT877" s="7">
        <f t="shared" si="371"/>
        <v>0</v>
      </c>
      <c r="AV877" s="7">
        <f t="shared" si="367"/>
        <v>0</v>
      </c>
      <c r="AW877" s="7">
        <f>'დამტკ. ბიუჯ.'!G877</f>
        <v>0</v>
      </c>
      <c r="AX877" s="7">
        <f>'დამტკ. საკუთ.'!G877</f>
        <v>0</v>
      </c>
      <c r="AY877" s="7">
        <f>'ცვლილ. ბიუჯ.'!H877</f>
        <v>0</v>
      </c>
      <c r="AZ877" s="7">
        <f>'ცვლილ. საკუთ.'!H877</f>
        <v>0</v>
      </c>
      <c r="BA877" s="7">
        <f>'მთავრ. ფონდი'!H877</f>
        <v>0</v>
      </c>
      <c r="BB877" s="7">
        <f>'პრეზ. ფონდი'!H877</f>
        <v>0</v>
      </c>
      <c r="BC877" s="7">
        <f>'დაზუსტ. ნაერთი'!G877</f>
        <v>0</v>
      </c>
      <c r="BD877" s="7">
        <f>'დაზუსტ. ბიუჯ.'!G877</f>
        <v>0</v>
      </c>
      <c r="BE877" s="7">
        <f>'დაზუსტ. საკუთ.'!G877</f>
        <v>0</v>
      </c>
      <c r="BG877" s="7">
        <f t="shared" si="368"/>
        <v>0</v>
      </c>
      <c r="BH877" s="7">
        <f t="shared" si="368"/>
        <v>0</v>
      </c>
      <c r="BI877" s="7">
        <f t="shared" si="368"/>
        <v>0</v>
      </c>
      <c r="BJ877" s="7">
        <f t="shared" si="357"/>
        <v>0</v>
      </c>
      <c r="BK877" s="7">
        <f t="shared" si="357"/>
        <v>0</v>
      </c>
      <c r="BL877" s="7">
        <f t="shared" si="357"/>
        <v>0</v>
      </c>
      <c r="BM877" s="7">
        <f t="shared" si="357"/>
        <v>0</v>
      </c>
      <c r="BN877" s="7">
        <f t="shared" si="372"/>
        <v>0</v>
      </c>
      <c r="BO877" s="7">
        <f t="shared" si="372"/>
        <v>0</v>
      </c>
      <c r="BP877" s="7">
        <f t="shared" si="372"/>
        <v>0</v>
      </c>
      <c r="BR877" s="7">
        <f t="shared" si="369"/>
        <v>0</v>
      </c>
      <c r="BS877" s="7">
        <f>'დამტკ. ბიუჯ.'!H877</f>
        <v>0</v>
      </c>
      <c r="BT877" s="7">
        <f>'დამტკ. საკუთ.'!H877</f>
        <v>0</v>
      </c>
      <c r="BU877" s="7">
        <f>'ცვლილ. ბიუჯ.'!I877</f>
        <v>0</v>
      </c>
      <c r="BV877" s="7">
        <f>'ცვლილ. საკუთ.'!I877</f>
        <v>0</v>
      </c>
      <c r="BW877" s="7">
        <f>'მთავრ. ფონდი'!I877</f>
        <v>0</v>
      </c>
      <c r="BX877" s="7">
        <f>'პრეზ. ფონდი'!I877</f>
        <v>0</v>
      </c>
      <c r="BY877" s="7">
        <f>'დაზუსტ. ნაერთი'!H877</f>
        <v>0</v>
      </c>
      <c r="BZ877" s="7">
        <f>'დაზუსტ. ბიუჯ.'!H877</f>
        <v>0</v>
      </c>
      <c r="CA877" s="7">
        <f>'დაზუსტ. საკუთ.'!H877</f>
        <v>0</v>
      </c>
    </row>
    <row r="878" spans="1:79" ht="15.75" thickBot="1" x14ac:dyDescent="0.3">
      <c r="A878" t="str">
        <f t="shared" si="358"/>
        <v>b</v>
      </c>
      <c r="B878" s="11"/>
      <c r="C878" s="12" t="s">
        <v>20</v>
      </c>
      <c r="D878" s="13">
        <f t="shared" si="359"/>
        <v>0</v>
      </c>
      <c r="E878" s="13">
        <f t="shared" si="360"/>
        <v>0</v>
      </c>
      <c r="F878" s="13">
        <f t="shared" si="361"/>
        <v>0</v>
      </c>
      <c r="G878" s="13">
        <f t="shared" si="361"/>
        <v>0</v>
      </c>
      <c r="H878" s="13">
        <f t="shared" si="361"/>
        <v>0</v>
      </c>
      <c r="I878" s="13">
        <f t="shared" si="355"/>
        <v>0</v>
      </c>
      <c r="J878" s="13">
        <f t="shared" si="355"/>
        <v>0</v>
      </c>
      <c r="K878" s="13">
        <f t="shared" si="355"/>
        <v>0</v>
      </c>
      <c r="L878" s="13">
        <f t="shared" si="355"/>
        <v>0</v>
      </c>
      <c r="M878" s="13">
        <f t="shared" si="370"/>
        <v>0</v>
      </c>
      <c r="O878" s="13">
        <f t="shared" si="362"/>
        <v>0</v>
      </c>
      <c r="P878" s="13">
        <f>'დამტკ. ბიუჯ.'!E878</f>
        <v>0</v>
      </c>
      <c r="Q878" s="13">
        <f>'დამტკ. საკუთ.'!E878</f>
        <v>0</v>
      </c>
      <c r="R878" s="13">
        <f>'ცვლილ. ბიუჯ.'!F878</f>
        <v>0</v>
      </c>
      <c r="S878" s="13">
        <f>'ცვლილ. საკუთ.'!F878</f>
        <v>0</v>
      </c>
      <c r="T878" s="13">
        <f>'მთავრ. ფონდი'!F878</f>
        <v>0</v>
      </c>
      <c r="U878" s="13">
        <f>'პრეზ. ფონდი'!F878</f>
        <v>0</v>
      </c>
      <c r="V878" s="13">
        <f>'დაზუსტ. ნაერთი'!E878</f>
        <v>0</v>
      </c>
      <c r="W878" s="13">
        <f>'დაზუსტ. ბიუჯ.'!E878</f>
        <v>0</v>
      </c>
      <c r="X878" s="13">
        <f>'დაზუსტ. საკუთ.'!E878</f>
        <v>0</v>
      </c>
      <c r="Z878" s="13">
        <f t="shared" si="363"/>
        <v>0</v>
      </c>
      <c r="AA878" s="13">
        <f>'დამტკ. ბიუჯ.'!F878</f>
        <v>0</v>
      </c>
      <c r="AB878" s="13">
        <f>'დამტკ. საკუთ.'!F878</f>
        <v>0</v>
      </c>
      <c r="AC878" s="13">
        <f>'ცვლილ. ბიუჯ.'!G878</f>
        <v>0</v>
      </c>
      <c r="AD878" s="13">
        <f>'ცვლილ. საკუთ.'!G878</f>
        <v>0</v>
      </c>
      <c r="AE878" s="13">
        <f>'მთავრ. ფონდი'!G878</f>
        <v>0</v>
      </c>
      <c r="AF878" s="13">
        <f>'პრეზ. ფონდი'!G878</f>
        <v>0</v>
      </c>
      <c r="AG878" s="13">
        <f>'დაზუსტ. ნაერთი'!F878</f>
        <v>0</v>
      </c>
      <c r="AH878" s="13">
        <f>'დაზუსტ. ბიუჯ.'!F878</f>
        <v>0</v>
      </c>
      <c r="AI878" s="13">
        <f>'დაზუსტ. საკუთ.'!F878</f>
        <v>0</v>
      </c>
      <c r="AK878" s="13">
        <f t="shared" si="364"/>
        <v>0</v>
      </c>
      <c r="AL878" s="13">
        <f t="shared" si="365"/>
        <v>0</v>
      </c>
      <c r="AM878" s="13">
        <f t="shared" si="366"/>
        <v>0</v>
      </c>
      <c r="AN878" s="13">
        <f t="shared" si="366"/>
        <v>0</v>
      </c>
      <c r="AO878" s="13">
        <f t="shared" si="366"/>
        <v>0</v>
      </c>
      <c r="AP878" s="13">
        <f t="shared" si="356"/>
        <v>0</v>
      </c>
      <c r="AQ878" s="13">
        <f t="shared" si="356"/>
        <v>0</v>
      </c>
      <c r="AR878" s="13">
        <f t="shared" si="356"/>
        <v>0</v>
      </c>
      <c r="AS878" s="13">
        <f t="shared" si="356"/>
        <v>0</v>
      </c>
      <c r="AT878" s="13">
        <f t="shared" si="371"/>
        <v>0</v>
      </c>
      <c r="AV878" s="13">
        <f t="shared" si="367"/>
        <v>0</v>
      </c>
      <c r="AW878" s="13">
        <f>'დამტკ. ბიუჯ.'!G878</f>
        <v>0</v>
      </c>
      <c r="AX878" s="13">
        <f>'დამტკ. საკუთ.'!G878</f>
        <v>0</v>
      </c>
      <c r="AY878" s="13">
        <f>'ცვლილ. ბიუჯ.'!H878</f>
        <v>0</v>
      </c>
      <c r="AZ878" s="13">
        <f>'ცვლილ. საკუთ.'!H878</f>
        <v>0</v>
      </c>
      <c r="BA878" s="13">
        <f>'მთავრ. ფონდი'!H878</f>
        <v>0</v>
      </c>
      <c r="BB878" s="13">
        <f>'პრეზ. ფონდი'!H878</f>
        <v>0</v>
      </c>
      <c r="BC878" s="13">
        <f>'დაზუსტ. ნაერთი'!G878</f>
        <v>0</v>
      </c>
      <c r="BD878" s="13">
        <f>'დაზუსტ. ბიუჯ.'!G878</f>
        <v>0</v>
      </c>
      <c r="BE878" s="13">
        <f>'დაზუსტ. საკუთ.'!G878</f>
        <v>0</v>
      </c>
      <c r="BG878" s="13">
        <f t="shared" si="368"/>
        <v>0</v>
      </c>
      <c r="BH878" s="13">
        <f t="shared" si="368"/>
        <v>0</v>
      </c>
      <c r="BI878" s="13">
        <f t="shared" si="368"/>
        <v>0</v>
      </c>
      <c r="BJ878" s="13">
        <f t="shared" si="357"/>
        <v>0</v>
      </c>
      <c r="BK878" s="13">
        <f t="shared" si="357"/>
        <v>0</v>
      </c>
      <c r="BL878" s="13">
        <f t="shared" si="357"/>
        <v>0</v>
      </c>
      <c r="BM878" s="13">
        <f t="shared" si="357"/>
        <v>0</v>
      </c>
      <c r="BN878" s="13">
        <f t="shared" si="372"/>
        <v>0</v>
      </c>
      <c r="BO878" s="13">
        <f t="shared" si="372"/>
        <v>0</v>
      </c>
      <c r="BP878" s="13">
        <f t="shared" si="372"/>
        <v>0</v>
      </c>
      <c r="BR878" s="13">
        <f t="shared" si="369"/>
        <v>0</v>
      </c>
      <c r="BS878" s="13">
        <f>'დამტკ. ბიუჯ.'!H878</f>
        <v>0</v>
      </c>
      <c r="BT878" s="13">
        <f>'დამტკ. საკუთ.'!H878</f>
        <v>0</v>
      </c>
      <c r="BU878" s="13">
        <f>'ცვლილ. ბიუჯ.'!I878</f>
        <v>0</v>
      </c>
      <c r="BV878" s="13">
        <f>'ცვლილ. საკუთ.'!I878</f>
        <v>0</v>
      </c>
      <c r="BW878" s="13">
        <f>'მთავრ. ფონდი'!I878</f>
        <v>0</v>
      </c>
      <c r="BX878" s="13">
        <f>'პრეზ. ფონდი'!I878</f>
        <v>0</v>
      </c>
      <c r="BY878" s="13">
        <f>'დაზუსტ. ნაერთი'!H878</f>
        <v>0</v>
      </c>
      <c r="BZ878" s="13">
        <f>'დაზუსტ. ბიუჯ.'!H878</f>
        <v>0</v>
      </c>
      <c r="CA878" s="13">
        <f>'დაზუსტ. საკუთ.'!H878</f>
        <v>0</v>
      </c>
    </row>
    <row r="879" spans="1:79" ht="16.5" thickTop="1" thickBot="1" x14ac:dyDescent="0.3">
      <c r="A879" t="str">
        <f t="shared" si="358"/>
        <v>a</v>
      </c>
      <c r="B879" s="16" t="s">
        <v>146</v>
      </c>
      <c r="C879" s="4" t="s">
        <v>147</v>
      </c>
      <c r="D879" s="4">
        <f t="shared" si="359"/>
        <v>9230000</v>
      </c>
      <c r="E879" s="4">
        <f t="shared" si="360"/>
        <v>9230000</v>
      </c>
      <c r="F879" s="4">
        <f t="shared" si="361"/>
        <v>0</v>
      </c>
      <c r="G879" s="4">
        <f t="shared" si="361"/>
        <v>0</v>
      </c>
      <c r="H879" s="4">
        <f t="shared" si="361"/>
        <v>0</v>
      </c>
      <c r="I879" s="4">
        <f t="shared" si="355"/>
        <v>0</v>
      </c>
      <c r="J879" s="4">
        <f t="shared" si="355"/>
        <v>0</v>
      </c>
      <c r="K879" s="4">
        <f t="shared" si="355"/>
        <v>9230000</v>
      </c>
      <c r="L879" s="4">
        <f t="shared" si="355"/>
        <v>9230000</v>
      </c>
      <c r="M879" s="4">
        <f t="shared" si="370"/>
        <v>0</v>
      </c>
      <c r="O879" s="4">
        <f t="shared" si="362"/>
        <v>3297000</v>
      </c>
      <c r="P879" s="4">
        <f>'დამტკ. ბიუჯ.'!E879</f>
        <v>3297000</v>
      </c>
      <c r="Q879" s="4">
        <f>'დამტკ. საკუთ.'!E879</f>
        <v>0</v>
      </c>
      <c r="R879" s="4">
        <f>'ცვლილ. ბიუჯ.'!F879</f>
        <v>153000</v>
      </c>
      <c r="S879" s="4">
        <f>'ცვლილ. საკუთ.'!F879</f>
        <v>0</v>
      </c>
      <c r="T879" s="4">
        <f>'მთავრ. ფონდი'!F879</f>
        <v>0</v>
      </c>
      <c r="U879" s="4">
        <f>'პრეზ. ფონდი'!F879</f>
        <v>0</v>
      </c>
      <c r="V879" s="4">
        <f>'დაზუსტ. ნაერთი'!E879</f>
        <v>3450000</v>
      </c>
      <c r="W879" s="4">
        <f>'დაზუსტ. ბიუჯ.'!E879</f>
        <v>3450000</v>
      </c>
      <c r="X879" s="4">
        <f>'დაზუსტ. საკუთ.'!E879</f>
        <v>0</v>
      </c>
      <c r="Z879" s="4">
        <f t="shared" si="363"/>
        <v>3266000</v>
      </c>
      <c r="AA879" s="4">
        <f>'დამტკ. ბიუჯ.'!F879</f>
        <v>3266000</v>
      </c>
      <c r="AB879" s="4">
        <f>'დამტკ. საკუთ.'!F879</f>
        <v>0</v>
      </c>
      <c r="AC879" s="4">
        <f>'ცვლილ. ბიუჯ.'!G879</f>
        <v>6000</v>
      </c>
      <c r="AD879" s="4">
        <f>'ცვლილ. საკუთ.'!G879</f>
        <v>0</v>
      </c>
      <c r="AE879" s="4">
        <f>'მთავრ. ფონდი'!G879</f>
        <v>0</v>
      </c>
      <c r="AF879" s="4">
        <f>'პრეზ. ფონდი'!G879</f>
        <v>0</v>
      </c>
      <c r="AG879" s="4">
        <f>'დაზუსტ. ნაერთი'!F879</f>
        <v>3272000</v>
      </c>
      <c r="AH879" s="4">
        <f>'დაზუსტ. ბიუჯ.'!F879</f>
        <v>3272000</v>
      </c>
      <c r="AI879" s="4">
        <f>'დაზუსტ. საკუთ.'!F879</f>
        <v>0</v>
      </c>
      <c r="AK879" s="4">
        <f t="shared" si="364"/>
        <v>6563000</v>
      </c>
      <c r="AL879" s="4">
        <f t="shared" si="365"/>
        <v>6563000</v>
      </c>
      <c r="AM879" s="4">
        <f t="shared" si="366"/>
        <v>0</v>
      </c>
      <c r="AN879" s="4">
        <f t="shared" si="366"/>
        <v>159000</v>
      </c>
      <c r="AO879" s="4">
        <f t="shared" si="366"/>
        <v>0</v>
      </c>
      <c r="AP879" s="4">
        <f t="shared" si="356"/>
        <v>0</v>
      </c>
      <c r="AQ879" s="4">
        <f t="shared" si="356"/>
        <v>0</v>
      </c>
      <c r="AR879" s="4">
        <f t="shared" si="356"/>
        <v>6722000</v>
      </c>
      <c r="AS879" s="4">
        <f t="shared" si="356"/>
        <v>6722000</v>
      </c>
      <c r="AT879" s="4">
        <f t="shared" si="371"/>
        <v>0</v>
      </c>
      <c r="AV879" s="4">
        <f t="shared" si="367"/>
        <v>2124000</v>
      </c>
      <c r="AW879" s="4">
        <f>'დამტკ. ბიუჯ.'!G879</f>
        <v>2124000</v>
      </c>
      <c r="AX879" s="4">
        <f>'დამტკ. საკუთ.'!G879</f>
        <v>0</v>
      </c>
      <c r="AY879" s="4">
        <f>'ცვლილ. ბიუჯ.'!H879</f>
        <v>0</v>
      </c>
      <c r="AZ879" s="4">
        <f>'ცვლილ. საკუთ.'!H879</f>
        <v>0</v>
      </c>
      <c r="BA879" s="4">
        <f>'მთავრ. ფონდი'!H879</f>
        <v>0</v>
      </c>
      <c r="BB879" s="4">
        <f>'პრეზ. ფონდი'!H879</f>
        <v>0</v>
      </c>
      <c r="BC879" s="4">
        <f>'დაზუსტ. ნაერთი'!G879</f>
        <v>2124000</v>
      </c>
      <c r="BD879" s="4">
        <f>'დაზუსტ. ბიუჯ.'!G879</f>
        <v>2124000</v>
      </c>
      <c r="BE879" s="4">
        <f>'დაზუსტ. საკუთ.'!G879</f>
        <v>0</v>
      </c>
      <c r="BG879" s="4">
        <f t="shared" si="368"/>
        <v>8687000</v>
      </c>
      <c r="BH879" s="4">
        <f t="shared" si="368"/>
        <v>8687000</v>
      </c>
      <c r="BI879" s="4">
        <f t="shared" si="368"/>
        <v>0</v>
      </c>
      <c r="BJ879" s="4">
        <f t="shared" si="357"/>
        <v>159000</v>
      </c>
      <c r="BK879" s="4">
        <f t="shared" si="357"/>
        <v>0</v>
      </c>
      <c r="BL879" s="4">
        <f t="shared" si="357"/>
        <v>0</v>
      </c>
      <c r="BM879" s="4">
        <f t="shared" si="357"/>
        <v>0</v>
      </c>
      <c r="BN879" s="4">
        <f t="shared" si="372"/>
        <v>8846000</v>
      </c>
      <c r="BO879" s="4">
        <f t="shared" si="372"/>
        <v>8846000</v>
      </c>
      <c r="BP879" s="4">
        <f t="shared" si="372"/>
        <v>0</v>
      </c>
      <c r="BR879" s="4">
        <f t="shared" si="369"/>
        <v>543000</v>
      </c>
      <c r="BS879" s="4">
        <f>'დამტკ. ბიუჯ.'!H879</f>
        <v>543000</v>
      </c>
      <c r="BT879" s="4">
        <f>'დამტკ. საკუთ.'!H879</f>
        <v>0</v>
      </c>
      <c r="BU879" s="4">
        <f>'ცვლილ. ბიუჯ.'!I879</f>
        <v>-159000</v>
      </c>
      <c r="BV879" s="4">
        <f>'ცვლილ. საკუთ.'!I879</f>
        <v>0</v>
      </c>
      <c r="BW879" s="4">
        <f>'მთავრ. ფონდი'!I879</f>
        <v>0</v>
      </c>
      <c r="BX879" s="4">
        <f>'პრეზ. ფონდი'!I879</f>
        <v>0</v>
      </c>
      <c r="BY879" s="4">
        <f>'დაზუსტ. ნაერთი'!H879</f>
        <v>384000</v>
      </c>
      <c r="BZ879" s="4">
        <f>'დაზუსტ. ბიუჯ.'!H879</f>
        <v>384000</v>
      </c>
      <c r="CA879" s="4">
        <f>'დაზუსტ. საკუთ.'!H879</f>
        <v>0</v>
      </c>
    </row>
    <row r="880" spans="1:79" ht="15.75" thickTop="1" x14ac:dyDescent="0.25">
      <c r="A880" t="str">
        <f t="shared" si="358"/>
        <v>a</v>
      </c>
      <c r="B880" s="5"/>
      <c r="C880" s="6" t="s">
        <v>10</v>
      </c>
      <c r="D880" s="7">
        <f t="shared" si="359"/>
        <v>9230000</v>
      </c>
      <c r="E880" s="7">
        <f t="shared" si="360"/>
        <v>9230000</v>
      </c>
      <c r="F880" s="7">
        <f t="shared" si="361"/>
        <v>0</v>
      </c>
      <c r="G880" s="7">
        <f t="shared" si="361"/>
        <v>0</v>
      </c>
      <c r="H880" s="7">
        <f t="shared" si="361"/>
        <v>0</v>
      </c>
      <c r="I880" s="7">
        <f t="shared" si="355"/>
        <v>0</v>
      </c>
      <c r="J880" s="7">
        <f t="shared" si="355"/>
        <v>0</v>
      </c>
      <c r="K880" s="7">
        <f t="shared" si="355"/>
        <v>9230000</v>
      </c>
      <c r="L880" s="7">
        <f t="shared" si="355"/>
        <v>9230000</v>
      </c>
      <c r="M880" s="7">
        <f t="shared" si="370"/>
        <v>0</v>
      </c>
      <c r="O880" s="7">
        <f t="shared" si="362"/>
        <v>3297000</v>
      </c>
      <c r="P880" s="7">
        <f>'დამტკ. ბიუჯ.'!E880</f>
        <v>3297000</v>
      </c>
      <c r="Q880" s="7">
        <f>'დამტკ. საკუთ.'!E880</f>
        <v>0</v>
      </c>
      <c r="R880" s="7">
        <f>'ცვლილ. ბიუჯ.'!F880</f>
        <v>153000</v>
      </c>
      <c r="S880" s="7">
        <f>'ცვლილ. საკუთ.'!F880</f>
        <v>0</v>
      </c>
      <c r="T880" s="7">
        <f>'მთავრ. ფონდი'!F880</f>
        <v>0</v>
      </c>
      <c r="U880" s="7">
        <f>'პრეზ. ფონდი'!F880</f>
        <v>0</v>
      </c>
      <c r="V880" s="7">
        <f>'დაზუსტ. ნაერთი'!E880</f>
        <v>3450000</v>
      </c>
      <c r="W880" s="7">
        <f>'დაზუსტ. ბიუჯ.'!E880</f>
        <v>3450000</v>
      </c>
      <c r="X880" s="7">
        <f>'დაზუსტ. საკუთ.'!E880</f>
        <v>0</v>
      </c>
      <c r="Z880" s="7">
        <f t="shared" si="363"/>
        <v>3266000</v>
      </c>
      <c r="AA880" s="7">
        <f>'დამტკ. ბიუჯ.'!F880</f>
        <v>3266000</v>
      </c>
      <c r="AB880" s="7">
        <f>'დამტკ. საკუთ.'!F880</f>
        <v>0</v>
      </c>
      <c r="AC880" s="7">
        <f>'ცვლილ. ბიუჯ.'!G880</f>
        <v>6000</v>
      </c>
      <c r="AD880" s="7">
        <f>'ცვლილ. საკუთ.'!G880</f>
        <v>0</v>
      </c>
      <c r="AE880" s="7">
        <f>'მთავრ. ფონდი'!G880</f>
        <v>0</v>
      </c>
      <c r="AF880" s="7">
        <f>'პრეზ. ფონდი'!G880</f>
        <v>0</v>
      </c>
      <c r="AG880" s="7">
        <f>'დაზუსტ. ნაერთი'!F880</f>
        <v>3272000</v>
      </c>
      <c r="AH880" s="7">
        <f>'დაზუსტ. ბიუჯ.'!F880</f>
        <v>3272000</v>
      </c>
      <c r="AI880" s="7">
        <f>'დაზუსტ. საკუთ.'!F880</f>
        <v>0</v>
      </c>
      <c r="AK880" s="7">
        <f t="shared" si="364"/>
        <v>6563000</v>
      </c>
      <c r="AL880" s="7">
        <f t="shared" si="365"/>
        <v>6563000</v>
      </c>
      <c r="AM880" s="7">
        <f t="shared" si="366"/>
        <v>0</v>
      </c>
      <c r="AN880" s="7">
        <f t="shared" si="366"/>
        <v>159000</v>
      </c>
      <c r="AO880" s="7">
        <f t="shared" si="366"/>
        <v>0</v>
      </c>
      <c r="AP880" s="7">
        <f t="shared" si="356"/>
        <v>0</v>
      </c>
      <c r="AQ880" s="7">
        <f t="shared" si="356"/>
        <v>0</v>
      </c>
      <c r="AR880" s="7">
        <f t="shared" si="356"/>
        <v>6722000</v>
      </c>
      <c r="AS880" s="7">
        <f t="shared" si="356"/>
        <v>6722000</v>
      </c>
      <c r="AT880" s="7">
        <f t="shared" si="371"/>
        <v>0</v>
      </c>
      <c r="AV880" s="7">
        <f t="shared" si="367"/>
        <v>2124000</v>
      </c>
      <c r="AW880" s="7">
        <f>'დამტკ. ბიუჯ.'!G880</f>
        <v>2124000</v>
      </c>
      <c r="AX880" s="7">
        <f>'დამტკ. საკუთ.'!G880</f>
        <v>0</v>
      </c>
      <c r="AY880" s="7">
        <f>'ცვლილ. ბიუჯ.'!H880</f>
        <v>0</v>
      </c>
      <c r="AZ880" s="7">
        <f>'ცვლილ. საკუთ.'!H880</f>
        <v>0</v>
      </c>
      <c r="BA880" s="7">
        <f>'მთავრ. ფონდი'!H880</f>
        <v>0</v>
      </c>
      <c r="BB880" s="7">
        <f>'პრეზ. ფონდი'!H880</f>
        <v>0</v>
      </c>
      <c r="BC880" s="7">
        <f>'დაზუსტ. ნაერთი'!G880</f>
        <v>2124000</v>
      </c>
      <c r="BD880" s="7">
        <f>'დაზუსტ. ბიუჯ.'!G880</f>
        <v>2124000</v>
      </c>
      <c r="BE880" s="7">
        <f>'დაზუსტ. საკუთ.'!G880</f>
        <v>0</v>
      </c>
      <c r="BG880" s="7">
        <f t="shared" si="368"/>
        <v>8687000</v>
      </c>
      <c r="BH880" s="7">
        <f t="shared" si="368"/>
        <v>8687000</v>
      </c>
      <c r="BI880" s="7">
        <f t="shared" si="368"/>
        <v>0</v>
      </c>
      <c r="BJ880" s="7">
        <f t="shared" si="357"/>
        <v>159000</v>
      </c>
      <c r="BK880" s="7">
        <f t="shared" si="357"/>
        <v>0</v>
      </c>
      <c r="BL880" s="7">
        <f t="shared" si="357"/>
        <v>0</v>
      </c>
      <c r="BM880" s="7">
        <f t="shared" si="357"/>
        <v>0</v>
      </c>
      <c r="BN880" s="7">
        <f t="shared" si="372"/>
        <v>8846000</v>
      </c>
      <c r="BO880" s="7">
        <f t="shared" si="372"/>
        <v>8846000</v>
      </c>
      <c r="BP880" s="7">
        <f t="shared" si="372"/>
        <v>0</v>
      </c>
      <c r="BR880" s="7">
        <f t="shared" si="369"/>
        <v>543000</v>
      </c>
      <c r="BS880" s="7">
        <f>'დამტკ. ბიუჯ.'!H880</f>
        <v>543000</v>
      </c>
      <c r="BT880" s="7">
        <f>'დამტკ. საკუთ.'!H880</f>
        <v>0</v>
      </c>
      <c r="BU880" s="7">
        <f>'ცვლილ. ბიუჯ.'!I880</f>
        <v>-159000</v>
      </c>
      <c r="BV880" s="7">
        <f>'ცვლილ. საკუთ.'!I880</f>
        <v>0</v>
      </c>
      <c r="BW880" s="7">
        <f>'მთავრ. ფონდი'!I880</f>
        <v>0</v>
      </c>
      <c r="BX880" s="7">
        <f>'პრეზ. ფონდი'!I880</f>
        <v>0</v>
      </c>
      <c r="BY880" s="7">
        <f>'დაზუსტ. ნაერთი'!H880</f>
        <v>384000</v>
      </c>
      <c r="BZ880" s="7">
        <f>'დაზუსტ. ბიუჯ.'!H880</f>
        <v>384000</v>
      </c>
      <c r="CA880" s="7">
        <f>'დაზუსტ. საკუთ.'!H880</f>
        <v>0</v>
      </c>
    </row>
    <row r="881" spans="1:79" x14ac:dyDescent="0.25">
      <c r="A881" t="str">
        <f t="shared" si="358"/>
        <v>b</v>
      </c>
      <c r="B881" s="8"/>
      <c r="C881" s="9" t="s">
        <v>11</v>
      </c>
      <c r="D881" s="10">
        <f t="shared" si="359"/>
        <v>0</v>
      </c>
      <c r="E881" s="10">
        <f t="shared" si="360"/>
        <v>0</v>
      </c>
      <c r="F881" s="10">
        <f t="shared" si="361"/>
        <v>0</v>
      </c>
      <c r="G881" s="10">
        <f t="shared" si="361"/>
        <v>0</v>
      </c>
      <c r="H881" s="10">
        <f t="shared" si="361"/>
        <v>0</v>
      </c>
      <c r="I881" s="10">
        <f t="shared" si="355"/>
        <v>0</v>
      </c>
      <c r="J881" s="10">
        <f t="shared" si="355"/>
        <v>0</v>
      </c>
      <c r="K881" s="10">
        <f t="shared" si="355"/>
        <v>0</v>
      </c>
      <c r="L881" s="10">
        <f t="shared" si="355"/>
        <v>0</v>
      </c>
      <c r="M881" s="10">
        <f t="shared" si="370"/>
        <v>0</v>
      </c>
      <c r="O881" s="10">
        <f t="shared" si="362"/>
        <v>0</v>
      </c>
      <c r="P881" s="10">
        <f>'დამტკ. ბიუჯ.'!E881</f>
        <v>0</v>
      </c>
      <c r="Q881" s="10">
        <f>'დამტკ. საკუთ.'!E881</f>
        <v>0</v>
      </c>
      <c r="R881" s="10">
        <f>'ცვლილ. ბიუჯ.'!F881</f>
        <v>0</v>
      </c>
      <c r="S881" s="10">
        <f>'ცვლილ. საკუთ.'!F881</f>
        <v>0</v>
      </c>
      <c r="T881" s="10">
        <f>'მთავრ. ფონდი'!F881</f>
        <v>0</v>
      </c>
      <c r="U881" s="10">
        <f>'პრეზ. ფონდი'!F881</f>
        <v>0</v>
      </c>
      <c r="V881" s="10">
        <f>'დაზუსტ. ნაერთი'!E881</f>
        <v>0</v>
      </c>
      <c r="W881" s="10">
        <f>'დაზუსტ. ბიუჯ.'!E881</f>
        <v>0</v>
      </c>
      <c r="X881" s="10">
        <f>'დაზუსტ. საკუთ.'!E881</f>
        <v>0</v>
      </c>
      <c r="Z881" s="10">
        <f t="shared" si="363"/>
        <v>0</v>
      </c>
      <c r="AA881" s="10">
        <f>'დამტკ. ბიუჯ.'!F881</f>
        <v>0</v>
      </c>
      <c r="AB881" s="10">
        <f>'დამტკ. საკუთ.'!F881</f>
        <v>0</v>
      </c>
      <c r="AC881" s="10">
        <f>'ცვლილ. ბიუჯ.'!G881</f>
        <v>0</v>
      </c>
      <c r="AD881" s="10">
        <f>'ცვლილ. საკუთ.'!G881</f>
        <v>0</v>
      </c>
      <c r="AE881" s="10">
        <f>'მთავრ. ფონდი'!G881</f>
        <v>0</v>
      </c>
      <c r="AF881" s="10">
        <f>'პრეზ. ფონდი'!G881</f>
        <v>0</v>
      </c>
      <c r="AG881" s="10">
        <f>'დაზუსტ. ნაერთი'!F881</f>
        <v>0</v>
      </c>
      <c r="AH881" s="10">
        <f>'დაზუსტ. ბიუჯ.'!F881</f>
        <v>0</v>
      </c>
      <c r="AI881" s="10">
        <f>'დაზუსტ. საკუთ.'!F881</f>
        <v>0</v>
      </c>
      <c r="AK881" s="10">
        <f t="shared" si="364"/>
        <v>0</v>
      </c>
      <c r="AL881" s="10">
        <f t="shared" si="365"/>
        <v>0</v>
      </c>
      <c r="AM881" s="10">
        <f t="shared" si="366"/>
        <v>0</v>
      </c>
      <c r="AN881" s="10">
        <f t="shared" si="366"/>
        <v>0</v>
      </c>
      <c r="AO881" s="10">
        <f t="shared" si="366"/>
        <v>0</v>
      </c>
      <c r="AP881" s="10">
        <f t="shared" si="356"/>
        <v>0</v>
      </c>
      <c r="AQ881" s="10">
        <f t="shared" si="356"/>
        <v>0</v>
      </c>
      <c r="AR881" s="10">
        <f t="shared" si="356"/>
        <v>0</v>
      </c>
      <c r="AS881" s="10">
        <f t="shared" si="356"/>
        <v>0</v>
      </c>
      <c r="AT881" s="10">
        <f t="shared" si="371"/>
        <v>0</v>
      </c>
      <c r="AV881" s="10">
        <f t="shared" si="367"/>
        <v>0</v>
      </c>
      <c r="AW881" s="10">
        <f>'დამტკ. ბიუჯ.'!G881</f>
        <v>0</v>
      </c>
      <c r="AX881" s="10">
        <f>'დამტკ. საკუთ.'!G881</f>
        <v>0</v>
      </c>
      <c r="AY881" s="10">
        <f>'ცვლილ. ბიუჯ.'!H881</f>
        <v>0</v>
      </c>
      <c r="AZ881" s="10">
        <f>'ცვლილ. საკუთ.'!H881</f>
        <v>0</v>
      </c>
      <c r="BA881" s="10">
        <f>'მთავრ. ფონდი'!H881</f>
        <v>0</v>
      </c>
      <c r="BB881" s="10">
        <f>'პრეზ. ფონდი'!H881</f>
        <v>0</v>
      </c>
      <c r="BC881" s="10">
        <f>'დაზუსტ. ნაერთი'!G881</f>
        <v>0</v>
      </c>
      <c r="BD881" s="10">
        <f>'დაზუსტ. ბიუჯ.'!G881</f>
        <v>0</v>
      </c>
      <c r="BE881" s="10">
        <f>'დაზუსტ. საკუთ.'!G881</f>
        <v>0</v>
      </c>
      <c r="BG881" s="10">
        <f t="shared" si="368"/>
        <v>0</v>
      </c>
      <c r="BH881" s="10">
        <f t="shared" si="368"/>
        <v>0</v>
      </c>
      <c r="BI881" s="10">
        <f t="shared" si="368"/>
        <v>0</v>
      </c>
      <c r="BJ881" s="10">
        <f t="shared" si="357"/>
        <v>0</v>
      </c>
      <c r="BK881" s="10">
        <f t="shared" si="357"/>
        <v>0</v>
      </c>
      <c r="BL881" s="10">
        <f t="shared" si="357"/>
        <v>0</v>
      </c>
      <c r="BM881" s="10">
        <f t="shared" si="357"/>
        <v>0</v>
      </c>
      <c r="BN881" s="10">
        <f t="shared" si="372"/>
        <v>0</v>
      </c>
      <c r="BO881" s="10">
        <f t="shared" si="372"/>
        <v>0</v>
      </c>
      <c r="BP881" s="10">
        <f t="shared" si="372"/>
        <v>0</v>
      </c>
      <c r="BR881" s="10">
        <f t="shared" si="369"/>
        <v>0</v>
      </c>
      <c r="BS881" s="10">
        <f>'დამტკ. ბიუჯ.'!H881</f>
        <v>0</v>
      </c>
      <c r="BT881" s="10">
        <f>'დამტკ. საკუთ.'!H881</f>
        <v>0</v>
      </c>
      <c r="BU881" s="10">
        <f>'ცვლილ. ბიუჯ.'!I881</f>
        <v>0</v>
      </c>
      <c r="BV881" s="10">
        <f>'ცვლილ. საკუთ.'!I881</f>
        <v>0</v>
      </c>
      <c r="BW881" s="10">
        <f>'მთავრ. ფონდი'!I881</f>
        <v>0</v>
      </c>
      <c r="BX881" s="10">
        <f>'პრეზ. ფონდი'!I881</f>
        <v>0</v>
      </c>
      <c r="BY881" s="10">
        <f>'დაზუსტ. ნაერთი'!H881</f>
        <v>0</v>
      </c>
      <c r="BZ881" s="10">
        <f>'დაზუსტ. ბიუჯ.'!H881</f>
        <v>0</v>
      </c>
      <c r="CA881" s="10">
        <f>'დაზუსტ. საკუთ.'!H881</f>
        <v>0</v>
      </c>
    </row>
    <row r="882" spans="1:79" x14ac:dyDescent="0.25">
      <c r="A882" t="str">
        <f t="shared" si="358"/>
        <v>a</v>
      </c>
      <c r="B882" s="8"/>
      <c r="C882" s="9" t="s">
        <v>12</v>
      </c>
      <c r="D882" s="10">
        <f t="shared" si="359"/>
        <v>204000</v>
      </c>
      <c r="E882" s="10">
        <f t="shared" si="360"/>
        <v>204000</v>
      </c>
      <c r="F882" s="10">
        <f t="shared" si="361"/>
        <v>0</v>
      </c>
      <c r="G882" s="10">
        <f t="shared" si="361"/>
        <v>0</v>
      </c>
      <c r="H882" s="10">
        <f t="shared" si="361"/>
        <v>0</v>
      </c>
      <c r="I882" s="10">
        <f t="shared" si="355"/>
        <v>0</v>
      </c>
      <c r="J882" s="10">
        <f t="shared" si="355"/>
        <v>0</v>
      </c>
      <c r="K882" s="10">
        <f t="shared" si="355"/>
        <v>204000</v>
      </c>
      <c r="L882" s="10">
        <f t="shared" si="355"/>
        <v>204000</v>
      </c>
      <c r="M882" s="10">
        <f t="shared" si="370"/>
        <v>0</v>
      </c>
      <c r="O882" s="10">
        <f t="shared" si="362"/>
        <v>51000</v>
      </c>
      <c r="P882" s="10">
        <f>'დამტკ. ბიუჯ.'!E882</f>
        <v>51000</v>
      </c>
      <c r="Q882" s="10">
        <f>'დამტკ. საკუთ.'!E882</f>
        <v>0</v>
      </c>
      <c r="R882" s="10">
        <f>'ცვლილ. ბიუჯ.'!F882</f>
        <v>0</v>
      </c>
      <c r="S882" s="10">
        <f>'ცვლილ. საკუთ.'!F882</f>
        <v>0</v>
      </c>
      <c r="T882" s="10">
        <f>'მთავრ. ფონდი'!F882</f>
        <v>0</v>
      </c>
      <c r="U882" s="10">
        <f>'პრეზ. ფონდი'!F882</f>
        <v>0</v>
      </c>
      <c r="V882" s="10">
        <f>'დაზუსტ. ნაერთი'!E882</f>
        <v>51000</v>
      </c>
      <c r="W882" s="10">
        <f>'დაზუსტ. ბიუჯ.'!E882</f>
        <v>51000</v>
      </c>
      <c r="X882" s="10">
        <f>'დაზუსტ. საკუთ.'!E882</f>
        <v>0</v>
      </c>
      <c r="Z882" s="10">
        <f t="shared" si="363"/>
        <v>51000</v>
      </c>
      <c r="AA882" s="10">
        <f>'დამტკ. ბიუჯ.'!F882</f>
        <v>51000</v>
      </c>
      <c r="AB882" s="10">
        <f>'დამტკ. საკუთ.'!F882</f>
        <v>0</v>
      </c>
      <c r="AC882" s="10">
        <f>'ცვლილ. ბიუჯ.'!G882</f>
        <v>0</v>
      </c>
      <c r="AD882" s="10">
        <f>'ცვლილ. საკუთ.'!G882</f>
        <v>0</v>
      </c>
      <c r="AE882" s="10">
        <f>'მთავრ. ფონდი'!G882</f>
        <v>0</v>
      </c>
      <c r="AF882" s="10">
        <f>'პრეზ. ფონდი'!G882</f>
        <v>0</v>
      </c>
      <c r="AG882" s="10">
        <f>'დაზუსტ. ნაერთი'!F882</f>
        <v>51000</v>
      </c>
      <c r="AH882" s="10">
        <f>'დაზუსტ. ბიუჯ.'!F882</f>
        <v>51000</v>
      </c>
      <c r="AI882" s="10">
        <f>'დაზუსტ. საკუთ.'!F882</f>
        <v>0</v>
      </c>
      <c r="AK882" s="10">
        <f t="shared" si="364"/>
        <v>102000</v>
      </c>
      <c r="AL882" s="10">
        <f t="shared" si="365"/>
        <v>102000</v>
      </c>
      <c r="AM882" s="10">
        <f t="shared" si="366"/>
        <v>0</v>
      </c>
      <c r="AN882" s="10">
        <f t="shared" si="366"/>
        <v>0</v>
      </c>
      <c r="AO882" s="10">
        <f t="shared" si="366"/>
        <v>0</v>
      </c>
      <c r="AP882" s="10">
        <f t="shared" si="356"/>
        <v>0</v>
      </c>
      <c r="AQ882" s="10">
        <f t="shared" si="356"/>
        <v>0</v>
      </c>
      <c r="AR882" s="10">
        <f t="shared" si="356"/>
        <v>102000</v>
      </c>
      <c r="AS882" s="10">
        <f t="shared" si="356"/>
        <v>102000</v>
      </c>
      <c r="AT882" s="10">
        <f t="shared" si="371"/>
        <v>0</v>
      </c>
      <c r="AV882" s="10">
        <f t="shared" si="367"/>
        <v>51000</v>
      </c>
      <c r="AW882" s="10">
        <f>'დამტკ. ბიუჯ.'!G882</f>
        <v>51000</v>
      </c>
      <c r="AX882" s="10">
        <f>'დამტკ. საკუთ.'!G882</f>
        <v>0</v>
      </c>
      <c r="AY882" s="10">
        <f>'ცვლილ. ბიუჯ.'!H882</f>
        <v>0</v>
      </c>
      <c r="AZ882" s="10">
        <f>'ცვლილ. საკუთ.'!H882</f>
        <v>0</v>
      </c>
      <c r="BA882" s="10">
        <f>'მთავრ. ფონდი'!H882</f>
        <v>0</v>
      </c>
      <c r="BB882" s="10">
        <f>'პრეზ. ფონდი'!H882</f>
        <v>0</v>
      </c>
      <c r="BC882" s="10">
        <f>'დაზუსტ. ნაერთი'!G882</f>
        <v>51000</v>
      </c>
      <c r="BD882" s="10">
        <f>'დაზუსტ. ბიუჯ.'!G882</f>
        <v>51000</v>
      </c>
      <c r="BE882" s="10">
        <f>'დაზუსტ. საკუთ.'!G882</f>
        <v>0</v>
      </c>
      <c r="BG882" s="10">
        <f t="shared" si="368"/>
        <v>153000</v>
      </c>
      <c r="BH882" s="10">
        <f t="shared" si="368"/>
        <v>153000</v>
      </c>
      <c r="BI882" s="10">
        <f t="shared" si="368"/>
        <v>0</v>
      </c>
      <c r="BJ882" s="10">
        <f t="shared" si="357"/>
        <v>0</v>
      </c>
      <c r="BK882" s="10">
        <f t="shared" si="357"/>
        <v>0</v>
      </c>
      <c r="BL882" s="10">
        <f t="shared" si="357"/>
        <v>0</v>
      </c>
      <c r="BM882" s="10">
        <f t="shared" si="357"/>
        <v>0</v>
      </c>
      <c r="BN882" s="10">
        <f t="shared" si="372"/>
        <v>153000</v>
      </c>
      <c r="BO882" s="10">
        <f t="shared" si="372"/>
        <v>153000</v>
      </c>
      <c r="BP882" s="10">
        <f t="shared" si="372"/>
        <v>0</v>
      </c>
      <c r="BR882" s="10">
        <f t="shared" si="369"/>
        <v>51000</v>
      </c>
      <c r="BS882" s="10">
        <f>'დამტკ. ბიუჯ.'!H882</f>
        <v>51000</v>
      </c>
      <c r="BT882" s="10">
        <f>'დამტკ. საკუთ.'!H882</f>
        <v>0</v>
      </c>
      <c r="BU882" s="10">
        <f>'ცვლილ. ბიუჯ.'!I882</f>
        <v>0</v>
      </c>
      <c r="BV882" s="10">
        <f>'ცვლილ. საკუთ.'!I882</f>
        <v>0</v>
      </c>
      <c r="BW882" s="10">
        <f>'მთავრ. ფონდი'!I882</f>
        <v>0</v>
      </c>
      <c r="BX882" s="10">
        <f>'პრეზ. ფონდი'!I882</f>
        <v>0</v>
      </c>
      <c r="BY882" s="10">
        <f>'დაზუსტ. ნაერთი'!H882</f>
        <v>51000</v>
      </c>
      <c r="BZ882" s="10">
        <f>'დაზუსტ. ბიუჯ.'!H882</f>
        <v>51000</v>
      </c>
      <c r="CA882" s="10">
        <f>'დაზუსტ. საკუთ.'!H882</f>
        <v>0</v>
      </c>
    </row>
    <row r="883" spans="1:79" x14ac:dyDescent="0.25">
      <c r="A883" t="str">
        <f t="shared" si="358"/>
        <v>b</v>
      </c>
      <c r="B883" s="8"/>
      <c r="C883" s="9" t="s">
        <v>13</v>
      </c>
      <c r="D883" s="10">
        <f t="shared" si="359"/>
        <v>0</v>
      </c>
      <c r="E883" s="10">
        <f t="shared" si="360"/>
        <v>0</v>
      </c>
      <c r="F883" s="10">
        <f t="shared" si="361"/>
        <v>0</v>
      </c>
      <c r="G883" s="10">
        <f t="shared" si="361"/>
        <v>0</v>
      </c>
      <c r="H883" s="10">
        <f t="shared" si="361"/>
        <v>0</v>
      </c>
      <c r="I883" s="10">
        <f t="shared" si="355"/>
        <v>0</v>
      </c>
      <c r="J883" s="10">
        <f t="shared" si="355"/>
        <v>0</v>
      </c>
      <c r="K883" s="10">
        <f t="shared" si="355"/>
        <v>0</v>
      </c>
      <c r="L883" s="10">
        <f t="shared" si="355"/>
        <v>0</v>
      </c>
      <c r="M883" s="10">
        <f t="shared" si="370"/>
        <v>0</v>
      </c>
      <c r="O883" s="10">
        <f t="shared" si="362"/>
        <v>0</v>
      </c>
      <c r="P883" s="10">
        <f>'დამტკ. ბიუჯ.'!E883</f>
        <v>0</v>
      </c>
      <c r="Q883" s="10">
        <f>'დამტკ. საკუთ.'!E883</f>
        <v>0</v>
      </c>
      <c r="R883" s="10">
        <f>'ცვლილ. ბიუჯ.'!F883</f>
        <v>0</v>
      </c>
      <c r="S883" s="10">
        <f>'ცვლილ. საკუთ.'!F883</f>
        <v>0</v>
      </c>
      <c r="T883" s="10">
        <f>'მთავრ. ფონდი'!F883</f>
        <v>0</v>
      </c>
      <c r="U883" s="10">
        <f>'პრეზ. ფონდი'!F883</f>
        <v>0</v>
      </c>
      <c r="V883" s="10">
        <f>'დაზუსტ. ნაერთი'!E883</f>
        <v>0</v>
      </c>
      <c r="W883" s="10">
        <f>'დაზუსტ. ბიუჯ.'!E883</f>
        <v>0</v>
      </c>
      <c r="X883" s="10">
        <f>'დაზუსტ. საკუთ.'!E883</f>
        <v>0</v>
      </c>
      <c r="Z883" s="10">
        <f t="shared" si="363"/>
        <v>0</v>
      </c>
      <c r="AA883" s="10">
        <f>'დამტკ. ბიუჯ.'!F883</f>
        <v>0</v>
      </c>
      <c r="AB883" s="10">
        <f>'დამტკ. საკუთ.'!F883</f>
        <v>0</v>
      </c>
      <c r="AC883" s="10">
        <f>'ცვლილ. ბიუჯ.'!G883</f>
        <v>0</v>
      </c>
      <c r="AD883" s="10">
        <f>'ცვლილ. საკუთ.'!G883</f>
        <v>0</v>
      </c>
      <c r="AE883" s="10">
        <f>'მთავრ. ფონდი'!G883</f>
        <v>0</v>
      </c>
      <c r="AF883" s="10">
        <f>'პრეზ. ფონდი'!G883</f>
        <v>0</v>
      </c>
      <c r="AG883" s="10">
        <f>'დაზუსტ. ნაერთი'!F883</f>
        <v>0</v>
      </c>
      <c r="AH883" s="10">
        <f>'დაზუსტ. ბიუჯ.'!F883</f>
        <v>0</v>
      </c>
      <c r="AI883" s="10">
        <f>'დაზუსტ. საკუთ.'!F883</f>
        <v>0</v>
      </c>
      <c r="AK883" s="10">
        <f t="shared" si="364"/>
        <v>0</v>
      </c>
      <c r="AL883" s="10">
        <f t="shared" si="365"/>
        <v>0</v>
      </c>
      <c r="AM883" s="10">
        <f t="shared" si="366"/>
        <v>0</v>
      </c>
      <c r="AN883" s="10">
        <f t="shared" si="366"/>
        <v>0</v>
      </c>
      <c r="AO883" s="10">
        <f t="shared" si="366"/>
        <v>0</v>
      </c>
      <c r="AP883" s="10">
        <f t="shared" si="356"/>
        <v>0</v>
      </c>
      <c r="AQ883" s="10">
        <f t="shared" si="356"/>
        <v>0</v>
      </c>
      <c r="AR883" s="10">
        <f t="shared" si="356"/>
        <v>0</v>
      </c>
      <c r="AS883" s="10">
        <f t="shared" si="356"/>
        <v>0</v>
      </c>
      <c r="AT883" s="10">
        <f t="shared" si="371"/>
        <v>0</v>
      </c>
      <c r="AV883" s="10">
        <f t="shared" si="367"/>
        <v>0</v>
      </c>
      <c r="AW883" s="10">
        <f>'დამტკ. ბიუჯ.'!G883</f>
        <v>0</v>
      </c>
      <c r="AX883" s="10">
        <f>'დამტკ. საკუთ.'!G883</f>
        <v>0</v>
      </c>
      <c r="AY883" s="10">
        <f>'ცვლილ. ბიუჯ.'!H883</f>
        <v>0</v>
      </c>
      <c r="AZ883" s="10">
        <f>'ცვლილ. საკუთ.'!H883</f>
        <v>0</v>
      </c>
      <c r="BA883" s="10">
        <f>'მთავრ. ფონდი'!H883</f>
        <v>0</v>
      </c>
      <c r="BB883" s="10">
        <f>'პრეზ. ფონდი'!H883</f>
        <v>0</v>
      </c>
      <c r="BC883" s="10">
        <f>'დაზუსტ. ნაერთი'!G883</f>
        <v>0</v>
      </c>
      <c r="BD883" s="10">
        <f>'დაზუსტ. ბიუჯ.'!G883</f>
        <v>0</v>
      </c>
      <c r="BE883" s="10">
        <f>'დაზუსტ. საკუთ.'!G883</f>
        <v>0</v>
      </c>
      <c r="BG883" s="10">
        <f t="shared" si="368"/>
        <v>0</v>
      </c>
      <c r="BH883" s="10">
        <f t="shared" si="368"/>
        <v>0</v>
      </c>
      <c r="BI883" s="10">
        <f t="shared" si="368"/>
        <v>0</v>
      </c>
      <c r="BJ883" s="10">
        <f t="shared" si="357"/>
        <v>0</v>
      </c>
      <c r="BK883" s="10">
        <f t="shared" si="357"/>
        <v>0</v>
      </c>
      <c r="BL883" s="10">
        <f t="shared" si="357"/>
        <v>0</v>
      </c>
      <c r="BM883" s="10">
        <f t="shared" si="357"/>
        <v>0</v>
      </c>
      <c r="BN883" s="10">
        <f t="shared" si="372"/>
        <v>0</v>
      </c>
      <c r="BO883" s="10">
        <f t="shared" si="372"/>
        <v>0</v>
      </c>
      <c r="BP883" s="10">
        <f t="shared" si="372"/>
        <v>0</v>
      </c>
      <c r="BR883" s="10">
        <f t="shared" si="369"/>
        <v>0</v>
      </c>
      <c r="BS883" s="10">
        <f>'დამტკ. ბიუჯ.'!H883</f>
        <v>0</v>
      </c>
      <c r="BT883" s="10">
        <f>'დამტკ. საკუთ.'!H883</f>
        <v>0</v>
      </c>
      <c r="BU883" s="10">
        <f>'ცვლილ. ბიუჯ.'!I883</f>
        <v>0</v>
      </c>
      <c r="BV883" s="10">
        <f>'ცვლილ. საკუთ.'!I883</f>
        <v>0</v>
      </c>
      <c r="BW883" s="10">
        <f>'მთავრ. ფონდი'!I883</f>
        <v>0</v>
      </c>
      <c r="BX883" s="10">
        <f>'პრეზ. ფონდი'!I883</f>
        <v>0</v>
      </c>
      <c r="BY883" s="10">
        <f>'დაზუსტ. ნაერთი'!H883</f>
        <v>0</v>
      </c>
      <c r="BZ883" s="10">
        <f>'დაზუსტ. ბიუჯ.'!H883</f>
        <v>0</v>
      </c>
      <c r="CA883" s="10">
        <f>'დაზუსტ. საკუთ.'!H883</f>
        <v>0</v>
      </c>
    </row>
    <row r="884" spans="1:79" x14ac:dyDescent="0.25">
      <c r="A884" t="str">
        <f t="shared" si="358"/>
        <v>b</v>
      </c>
      <c r="B884" s="8"/>
      <c r="C884" s="9" t="s">
        <v>14</v>
      </c>
      <c r="D884" s="10">
        <f t="shared" si="359"/>
        <v>0</v>
      </c>
      <c r="E884" s="10">
        <f t="shared" si="360"/>
        <v>0</v>
      </c>
      <c r="F884" s="10">
        <f t="shared" si="361"/>
        <v>0</v>
      </c>
      <c r="G884" s="10">
        <f t="shared" si="361"/>
        <v>0</v>
      </c>
      <c r="H884" s="10">
        <f t="shared" si="361"/>
        <v>0</v>
      </c>
      <c r="I884" s="10">
        <f t="shared" si="355"/>
        <v>0</v>
      </c>
      <c r="J884" s="10">
        <f t="shared" si="355"/>
        <v>0</v>
      </c>
      <c r="K884" s="10">
        <f t="shared" si="355"/>
        <v>0</v>
      </c>
      <c r="L884" s="10">
        <f t="shared" si="355"/>
        <v>0</v>
      </c>
      <c r="M884" s="10">
        <f t="shared" si="370"/>
        <v>0</v>
      </c>
      <c r="O884" s="10">
        <f t="shared" si="362"/>
        <v>0</v>
      </c>
      <c r="P884" s="10">
        <f>'დამტკ. ბიუჯ.'!E884</f>
        <v>0</v>
      </c>
      <c r="Q884" s="10">
        <f>'დამტკ. საკუთ.'!E884</f>
        <v>0</v>
      </c>
      <c r="R884" s="10">
        <f>'ცვლილ. ბიუჯ.'!F884</f>
        <v>0</v>
      </c>
      <c r="S884" s="10">
        <f>'ცვლილ. საკუთ.'!F884</f>
        <v>0</v>
      </c>
      <c r="T884" s="10">
        <f>'მთავრ. ფონდი'!F884</f>
        <v>0</v>
      </c>
      <c r="U884" s="10">
        <f>'პრეზ. ფონდი'!F884</f>
        <v>0</v>
      </c>
      <c r="V884" s="10">
        <f>'დაზუსტ. ნაერთი'!E884</f>
        <v>0</v>
      </c>
      <c r="W884" s="10">
        <f>'დაზუსტ. ბიუჯ.'!E884</f>
        <v>0</v>
      </c>
      <c r="X884" s="10">
        <f>'დაზუსტ. საკუთ.'!E884</f>
        <v>0</v>
      </c>
      <c r="Z884" s="10">
        <f t="shared" si="363"/>
        <v>0</v>
      </c>
      <c r="AA884" s="10">
        <f>'დამტკ. ბიუჯ.'!F884</f>
        <v>0</v>
      </c>
      <c r="AB884" s="10">
        <f>'დამტკ. საკუთ.'!F884</f>
        <v>0</v>
      </c>
      <c r="AC884" s="10">
        <f>'ცვლილ. ბიუჯ.'!G884</f>
        <v>0</v>
      </c>
      <c r="AD884" s="10">
        <f>'ცვლილ. საკუთ.'!G884</f>
        <v>0</v>
      </c>
      <c r="AE884" s="10">
        <f>'მთავრ. ფონდი'!G884</f>
        <v>0</v>
      </c>
      <c r="AF884" s="10">
        <f>'პრეზ. ფონდი'!G884</f>
        <v>0</v>
      </c>
      <c r="AG884" s="10">
        <f>'დაზუსტ. ნაერთი'!F884</f>
        <v>0</v>
      </c>
      <c r="AH884" s="10">
        <f>'დაზუსტ. ბიუჯ.'!F884</f>
        <v>0</v>
      </c>
      <c r="AI884" s="10">
        <f>'დაზუსტ. საკუთ.'!F884</f>
        <v>0</v>
      </c>
      <c r="AK884" s="10">
        <f t="shared" si="364"/>
        <v>0</v>
      </c>
      <c r="AL884" s="10">
        <f t="shared" si="365"/>
        <v>0</v>
      </c>
      <c r="AM884" s="10">
        <f t="shared" si="366"/>
        <v>0</v>
      </c>
      <c r="AN884" s="10">
        <f t="shared" si="366"/>
        <v>0</v>
      </c>
      <c r="AO884" s="10">
        <f t="shared" si="366"/>
        <v>0</v>
      </c>
      <c r="AP884" s="10">
        <f t="shared" si="356"/>
        <v>0</v>
      </c>
      <c r="AQ884" s="10">
        <f t="shared" si="356"/>
        <v>0</v>
      </c>
      <c r="AR884" s="10">
        <f t="shared" si="356"/>
        <v>0</v>
      </c>
      <c r="AS884" s="10">
        <f t="shared" si="356"/>
        <v>0</v>
      </c>
      <c r="AT884" s="10">
        <f t="shared" si="371"/>
        <v>0</v>
      </c>
      <c r="AV884" s="10">
        <f t="shared" si="367"/>
        <v>0</v>
      </c>
      <c r="AW884" s="10">
        <f>'დამტკ. ბიუჯ.'!G884</f>
        <v>0</v>
      </c>
      <c r="AX884" s="10">
        <f>'დამტკ. საკუთ.'!G884</f>
        <v>0</v>
      </c>
      <c r="AY884" s="10">
        <f>'ცვლილ. ბიუჯ.'!H884</f>
        <v>0</v>
      </c>
      <c r="AZ884" s="10">
        <f>'ცვლილ. საკუთ.'!H884</f>
        <v>0</v>
      </c>
      <c r="BA884" s="10">
        <f>'მთავრ. ფონდი'!H884</f>
        <v>0</v>
      </c>
      <c r="BB884" s="10">
        <f>'პრეზ. ფონდი'!H884</f>
        <v>0</v>
      </c>
      <c r="BC884" s="10">
        <f>'დაზუსტ. ნაერთი'!G884</f>
        <v>0</v>
      </c>
      <c r="BD884" s="10">
        <f>'დაზუსტ. ბიუჯ.'!G884</f>
        <v>0</v>
      </c>
      <c r="BE884" s="10">
        <f>'დაზუსტ. საკუთ.'!G884</f>
        <v>0</v>
      </c>
      <c r="BG884" s="10">
        <f t="shared" si="368"/>
        <v>0</v>
      </c>
      <c r="BH884" s="10">
        <f t="shared" si="368"/>
        <v>0</v>
      </c>
      <c r="BI884" s="10">
        <f t="shared" si="368"/>
        <v>0</v>
      </c>
      <c r="BJ884" s="10">
        <f t="shared" si="357"/>
        <v>0</v>
      </c>
      <c r="BK884" s="10">
        <f t="shared" si="357"/>
        <v>0</v>
      </c>
      <c r="BL884" s="10">
        <f t="shared" si="357"/>
        <v>0</v>
      </c>
      <c r="BM884" s="10">
        <f t="shared" si="357"/>
        <v>0</v>
      </c>
      <c r="BN884" s="10">
        <f t="shared" si="372"/>
        <v>0</v>
      </c>
      <c r="BO884" s="10">
        <f t="shared" si="372"/>
        <v>0</v>
      </c>
      <c r="BP884" s="10">
        <f t="shared" si="372"/>
        <v>0</v>
      </c>
      <c r="BR884" s="10">
        <f t="shared" si="369"/>
        <v>0</v>
      </c>
      <c r="BS884" s="10">
        <f>'დამტკ. ბიუჯ.'!H884</f>
        <v>0</v>
      </c>
      <c r="BT884" s="10">
        <f>'დამტკ. საკუთ.'!H884</f>
        <v>0</v>
      </c>
      <c r="BU884" s="10">
        <f>'ცვლილ. ბიუჯ.'!I884</f>
        <v>0</v>
      </c>
      <c r="BV884" s="10">
        <f>'ცვლილ. საკუთ.'!I884</f>
        <v>0</v>
      </c>
      <c r="BW884" s="10">
        <f>'მთავრ. ფონდი'!I884</f>
        <v>0</v>
      </c>
      <c r="BX884" s="10">
        <f>'პრეზ. ფონდი'!I884</f>
        <v>0</v>
      </c>
      <c r="BY884" s="10">
        <f>'დაზუსტ. ნაერთი'!H884</f>
        <v>0</v>
      </c>
      <c r="BZ884" s="10">
        <f>'დაზუსტ. ბიუჯ.'!H884</f>
        <v>0</v>
      </c>
      <c r="CA884" s="10">
        <f>'დაზუსტ. საკუთ.'!H884</f>
        <v>0</v>
      </c>
    </row>
    <row r="885" spans="1:79" x14ac:dyDescent="0.25">
      <c r="A885" t="str">
        <f t="shared" si="358"/>
        <v>b</v>
      </c>
      <c r="B885" s="8"/>
      <c r="C885" s="9" t="s">
        <v>15</v>
      </c>
      <c r="D885" s="10">
        <f t="shared" si="359"/>
        <v>0</v>
      </c>
      <c r="E885" s="10">
        <f t="shared" si="360"/>
        <v>0</v>
      </c>
      <c r="F885" s="10">
        <f t="shared" si="361"/>
        <v>0</v>
      </c>
      <c r="G885" s="10">
        <f t="shared" si="361"/>
        <v>0</v>
      </c>
      <c r="H885" s="10">
        <f t="shared" si="361"/>
        <v>0</v>
      </c>
      <c r="I885" s="10">
        <f t="shared" si="355"/>
        <v>0</v>
      </c>
      <c r="J885" s="10">
        <f t="shared" si="355"/>
        <v>0</v>
      </c>
      <c r="K885" s="10">
        <f t="shared" si="355"/>
        <v>0</v>
      </c>
      <c r="L885" s="10">
        <f t="shared" si="355"/>
        <v>0</v>
      </c>
      <c r="M885" s="10">
        <f t="shared" si="370"/>
        <v>0</v>
      </c>
      <c r="O885" s="10">
        <f t="shared" si="362"/>
        <v>0</v>
      </c>
      <c r="P885" s="10">
        <f>'დამტკ. ბიუჯ.'!E885</f>
        <v>0</v>
      </c>
      <c r="Q885" s="10">
        <f>'დამტკ. საკუთ.'!E885</f>
        <v>0</v>
      </c>
      <c r="R885" s="10">
        <f>'ცვლილ. ბიუჯ.'!F885</f>
        <v>0</v>
      </c>
      <c r="S885" s="10">
        <f>'ცვლილ. საკუთ.'!F885</f>
        <v>0</v>
      </c>
      <c r="T885" s="10">
        <f>'მთავრ. ფონდი'!F885</f>
        <v>0</v>
      </c>
      <c r="U885" s="10">
        <f>'პრეზ. ფონდი'!F885</f>
        <v>0</v>
      </c>
      <c r="V885" s="10">
        <f>'დაზუსტ. ნაერთი'!E885</f>
        <v>0</v>
      </c>
      <c r="W885" s="10">
        <f>'დაზუსტ. ბიუჯ.'!E885</f>
        <v>0</v>
      </c>
      <c r="X885" s="10">
        <f>'დაზუსტ. საკუთ.'!E885</f>
        <v>0</v>
      </c>
      <c r="Z885" s="10">
        <f t="shared" si="363"/>
        <v>0</v>
      </c>
      <c r="AA885" s="10">
        <f>'დამტკ. ბიუჯ.'!F885</f>
        <v>0</v>
      </c>
      <c r="AB885" s="10">
        <f>'დამტკ. საკუთ.'!F885</f>
        <v>0</v>
      </c>
      <c r="AC885" s="10">
        <f>'ცვლილ. ბიუჯ.'!G885</f>
        <v>0</v>
      </c>
      <c r="AD885" s="10">
        <f>'ცვლილ. საკუთ.'!G885</f>
        <v>0</v>
      </c>
      <c r="AE885" s="10">
        <f>'მთავრ. ფონდი'!G885</f>
        <v>0</v>
      </c>
      <c r="AF885" s="10">
        <f>'პრეზ. ფონდი'!G885</f>
        <v>0</v>
      </c>
      <c r="AG885" s="10">
        <f>'დაზუსტ. ნაერთი'!F885</f>
        <v>0</v>
      </c>
      <c r="AH885" s="10">
        <f>'დაზუსტ. ბიუჯ.'!F885</f>
        <v>0</v>
      </c>
      <c r="AI885" s="10">
        <f>'დაზუსტ. საკუთ.'!F885</f>
        <v>0</v>
      </c>
      <c r="AK885" s="10">
        <f t="shared" si="364"/>
        <v>0</v>
      </c>
      <c r="AL885" s="10">
        <f t="shared" si="365"/>
        <v>0</v>
      </c>
      <c r="AM885" s="10">
        <f t="shared" si="366"/>
        <v>0</v>
      </c>
      <c r="AN885" s="10">
        <f t="shared" si="366"/>
        <v>0</v>
      </c>
      <c r="AO885" s="10">
        <f t="shared" si="366"/>
        <v>0</v>
      </c>
      <c r="AP885" s="10">
        <f t="shared" si="356"/>
        <v>0</v>
      </c>
      <c r="AQ885" s="10">
        <f t="shared" si="356"/>
        <v>0</v>
      </c>
      <c r="AR885" s="10">
        <f t="shared" si="356"/>
        <v>0</v>
      </c>
      <c r="AS885" s="10">
        <f t="shared" si="356"/>
        <v>0</v>
      </c>
      <c r="AT885" s="10">
        <f t="shared" si="371"/>
        <v>0</v>
      </c>
      <c r="AV885" s="10">
        <f t="shared" si="367"/>
        <v>0</v>
      </c>
      <c r="AW885" s="10">
        <f>'დამტკ. ბიუჯ.'!G885</f>
        <v>0</v>
      </c>
      <c r="AX885" s="10">
        <f>'დამტკ. საკუთ.'!G885</f>
        <v>0</v>
      </c>
      <c r="AY885" s="10">
        <f>'ცვლილ. ბიუჯ.'!H885</f>
        <v>0</v>
      </c>
      <c r="AZ885" s="10">
        <f>'ცვლილ. საკუთ.'!H885</f>
        <v>0</v>
      </c>
      <c r="BA885" s="10">
        <f>'მთავრ. ფონდი'!H885</f>
        <v>0</v>
      </c>
      <c r="BB885" s="10">
        <f>'პრეზ. ფონდი'!H885</f>
        <v>0</v>
      </c>
      <c r="BC885" s="10">
        <f>'დაზუსტ. ნაერთი'!G885</f>
        <v>0</v>
      </c>
      <c r="BD885" s="10">
        <f>'დაზუსტ. ბიუჯ.'!G885</f>
        <v>0</v>
      </c>
      <c r="BE885" s="10">
        <f>'დაზუსტ. საკუთ.'!G885</f>
        <v>0</v>
      </c>
      <c r="BG885" s="10">
        <f t="shared" si="368"/>
        <v>0</v>
      </c>
      <c r="BH885" s="10">
        <f t="shared" si="368"/>
        <v>0</v>
      </c>
      <c r="BI885" s="10">
        <f t="shared" si="368"/>
        <v>0</v>
      </c>
      <c r="BJ885" s="10">
        <f t="shared" si="357"/>
        <v>0</v>
      </c>
      <c r="BK885" s="10">
        <f t="shared" si="357"/>
        <v>0</v>
      </c>
      <c r="BL885" s="10">
        <f t="shared" si="357"/>
        <v>0</v>
      </c>
      <c r="BM885" s="10">
        <f t="shared" si="357"/>
        <v>0</v>
      </c>
      <c r="BN885" s="10">
        <f t="shared" si="372"/>
        <v>0</v>
      </c>
      <c r="BO885" s="10">
        <f t="shared" si="372"/>
        <v>0</v>
      </c>
      <c r="BP885" s="10">
        <f t="shared" si="372"/>
        <v>0</v>
      </c>
      <c r="BR885" s="10">
        <f t="shared" si="369"/>
        <v>0</v>
      </c>
      <c r="BS885" s="10">
        <f>'დამტკ. ბიუჯ.'!H885</f>
        <v>0</v>
      </c>
      <c r="BT885" s="10">
        <f>'დამტკ. საკუთ.'!H885</f>
        <v>0</v>
      </c>
      <c r="BU885" s="10">
        <f>'ცვლილ. ბიუჯ.'!I885</f>
        <v>0</v>
      </c>
      <c r="BV885" s="10">
        <f>'ცვლილ. საკუთ.'!I885</f>
        <v>0</v>
      </c>
      <c r="BW885" s="10">
        <f>'მთავრ. ფონდი'!I885</f>
        <v>0</v>
      </c>
      <c r="BX885" s="10">
        <f>'პრეზ. ფონდი'!I885</f>
        <v>0</v>
      </c>
      <c r="BY885" s="10">
        <f>'დაზუსტ. ნაერთი'!H885</f>
        <v>0</v>
      </c>
      <c r="BZ885" s="10">
        <f>'დაზუსტ. ბიუჯ.'!H885</f>
        <v>0</v>
      </c>
      <c r="CA885" s="10">
        <f>'დაზუსტ. საკუთ.'!H885</f>
        <v>0</v>
      </c>
    </row>
    <row r="886" spans="1:79" x14ac:dyDescent="0.25">
      <c r="A886" t="str">
        <f t="shared" si="358"/>
        <v>a</v>
      </c>
      <c r="B886" s="8"/>
      <c r="C886" s="9" t="s">
        <v>16</v>
      </c>
      <c r="D886" s="10">
        <f t="shared" si="359"/>
        <v>9026000</v>
      </c>
      <c r="E886" s="10">
        <f t="shared" si="360"/>
        <v>9026000</v>
      </c>
      <c r="F886" s="10">
        <f t="shared" si="361"/>
        <v>0</v>
      </c>
      <c r="G886" s="10">
        <f t="shared" si="361"/>
        <v>0</v>
      </c>
      <c r="H886" s="10">
        <f t="shared" si="361"/>
        <v>0</v>
      </c>
      <c r="I886" s="10">
        <f t="shared" si="355"/>
        <v>0</v>
      </c>
      <c r="J886" s="10">
        <f t="shared" si="355"/>
        <v>0</v>
      </c>
      <c r="K886" s="10">
        <f t="shared" si="355"/>
        <v>9026000</v>
      </c>
      <c r="L886" s="10">
        <f t="shared" si="355"/>
        <v>9026000</v>
      </c>
      <c r="M886" s="10">
        <f t="shared" si="370"/>
        <v>0</v>
      </c>
      <c r="O886" s="10">
        <f t="shared" si="362"/>
        <v>3246000</v>
      </c>
      <c r="P886" s="10">
        <f>'დამტკ. ბიუჯ.'!E886</f>
        <v>3246000</v>
      </c>
      <c r="Q886" s="10">
        <f>'დამტკ. საკუთ.'!E886</f>
        <v>0</v>
      </c>
      <c r="R886" s="10">
        <f>'ცვლილ. ბიუჯ.'!F886</f>
        <v>153000</v>
      </c>
      <c r="S886" s="10">
        <f>'ცვლილ. საკუთ.'!F886</f>
        <v>0</v>
      </c>
      <c r="T886" s="10">
        <f>'მთავრ. ფონდი'!F886</f>
        <v>0</v>
      </c>
      <c r="U886" s="10">
        <f>'პრეზ. ფონდი'!F886</f>
        <v>0</v>
      </c>
      <c r="V886" s="10">
        <f>'დაზუსტ. ნაერთი'!E886</f>
        <v>3399000</v>
      </c>
      <c r="W886" s="10">
        <f>'დაზუსტ. ბიუჯ.'!E886</f>
        <v>3399000</v>
      </c>
      <c r="X886" s="10">
        <f>'დაზუსტ. საკუთ.'!E886</f>
        <v>0</v>
      </c>
      <c r="Z886" s="10">
        <f t="shared" si="363"/>
        <v>3215000</v>
      </c>
      <c r="AA886" s="10">
        <f>'დამტკ. ბიუჯ.'!F886</f>
        <v>3215000</v>
      </c>
      <c r="AB886" s="10">
        <f>'დამტკ. საკუთ.'!F886</f>
        <v>0</v>
      </c>
      <c r="AC886" s="10">
        <f>'ცვლილ. ბიუჯ.'!G886</f>
        <v>6000</v>
      </c>
      <c r="AD886" s="10">
        <f>'ცვლილ. საკუთ.'!G886</f>
        <v>0</v>
      </c>
      <c r="AE886" s="10">
        <f>'მთავრ. ფონდი'!G886</f>
        <v>0</v>
      </c>
      <c r="AF886" s="10">
        <f>'პრეზ. ფონდი'!G886</f>
        <v>0</v>
      </c>
      <c r="AG886" s="10">
        <f>'დაზუსტ. ნაერთი'!F886</f>
        <v>3221000</v>
      </c>
      <c r="AH886" s="10">
        <f>'დაზუსტ. ბიუჯ.'!F886</f>
        <v>3221000</v>
      </c>
      <c r="AI886" s="10">
        <f>'დაზუსტ. საკუთ.'!F886</f>
        <v>0</v>
      </c>
      <c r="AK886" s="10">
        <f t="shared" si="364"/>
        <v>6461000</v>
      </c>
      <c r="AL886" s="10">
        <f t="shared" si="365"/>
        <v>6461000</v>
      </c>
      <c r="AM886" s="10">
        <f t="shared" si="366"/>
        <v>0</v>
      </c>
      <c r="AN886" s="10">
        <f t="shared" si="366"/>
        <v>159000</v>
      </c>
      <c r="AO886" s="10">
        <f t="shared" si="366"/>
        <v>0</v>
      </c>
      <c r="AP886" s="10">
        <f t="shared" si="356"/>
        <v>0</v>
      </c>
      <c r="AQ886" s="10">
        <f t="shared" si="356"/>
        <v>0</v>
      </c>
      <c r="AR886" s="10">
        <f t="shared" si="356"/>
        <v>6620000</v>
      </c>
      <c r="AS886" s="10">
        <f t="shared" si="356"/>
        <v>6620000</v>
      </c>
      <c r="AT886" s="10">
        <f t="shared" si="371"/>
        <v>0</v>
      </c>
      <c r="AV886" s="10">
        <f t="shared" si="367"/>
        <v>2073000</v>
      </c>
      <c r="AW886" s="10">
        <f>'დამტკ. ბიუჯ.'!G886</f>
        <v>2073000</v>
      </c>
      <c r="AX886" s="10">
        <f>'დამტკ. საკუთ.'!G886</f>
        <v>0</v>
      </c>
      <c r="AY886" s="10">
        <f>'ცვლილ. ბიუჯ.'!H886</f>
        <v>0</v>
      </c>
      <c r="AZ886" s="10">
        <f>'ცვლილ. საკუთ.'!H886</f>
        <v>0</v>
      </c>
      <c r="BA886" s="10">
        <f>'მთავრ. ფონდი'!H886</f>
        <v>0</v>
      </c>
      <c r="BB886" s="10">
        <f>'პრეზ. ფონდი'!H886</f>
        <v>0</v>
      </c>
      <c r="BC886" s="10">
        <f>'დაზუსტ. ნაერთი'!G886</f>
        <v>2073000</v>
      </c>
      <c r="BD886" s="10">
        <f>'დაზუსტ. ბიუჯ.'!G886</f>
        <v>2073000</v>
      </c>
      <c r="BE886" s="10">
        <f>'დაზუსტ. საკუთ.'!G886</f>
        <v>0</v>
      </c>
      <c r="BG886" s="10">
        <f t="shared" si="368"/>
        <v>8534000</v>
      </c>
      <c r="BH886" s="10">
        <f t="shared" si="368"/>
        <v>8534000</v>
      </c>
      <c r="BI886" s="10">
        <f t="shared" si="368"/>
        <v>0</v>
      </c>
      <c r="BJ886" s="10">
        <f t="shared" si="357"/>
        <v>159000</v>
      </c>
      <c r="BK886" s="10">
        <f t="shared" si="357"/>
        <v>0</v>
      </c>
      <c r="BL886" s="10">
        <f t="shared" si="357"/>
        <v>0</v>
      </c>
      <c r="BM886" s="10">
        <f t="shared" si="357"/>
        <v>0</v>
      </c>
      <c r="BN886" s="10">
        <f t="shared" si="372"/>
        <v>8693000</v>
      </c>
      <c r="BO886" s="10">
        <f t="shared" si="372"/>
        <v>8693000</v>
      </c>
      <c r="BP886" s="10">
        <f t="shared" si="372"/>
        <v>0</v>
      </c>
      <c r="BR886" s="10">
        <f t="shared" si="369"/>
        <v>492000</v>
      </c>
      <c r="BS886" s="10">
        <f>'დამტკ. ბიუჯ.'!H886</f>
        <v>492000</v>
      </c>
      <c r="BT886" s="10">
        <f>'დამტკ. საკუთ.'!H886</f>
        <v>0</v>
      </c>
      <c r="BU886" s="10">
        <f>'ცვლილ. ბიუჯ.'!I886</f>
        <v>-159000</v>
      </c>
      <c r="BV886" s="10">
        <f>'ცვლილ. საკუთ.'!I886</f>
        <v>0</v>
      </c>
      <c r="BW886" s="10">
        <f>'მთავრ. ფონდი'!I886</f>
        <v>0</v>
      </c>
      <c r="BX886" s="10">
        <f>'პრეზ. ფონდი'!I886</f>
        <v>0</v>
      </c>
      <c r="BY886" s="10">
        <f>'დაზუსტ. ნაერთი'!H886</f>
        <v>333000</v>
      </c>
      <c r="BZ886" s="10">
        <f>'დაზუსტ. ბიუჯ.'!H886</f>
        <v>333000</v>
      </c>
      <c r="CA886" s="10">
        <f>'დაზუსტ. საკუთ.'!H886</f>
        <v>0</v>
      </c>
    </row>
    <row r="887" spans="1:79" x14ac:dyDescent="0.25">
      <c r="A887" t="str">
        <f t="shared" si="358"/>
        <v>b</v>
      </c>
      <c r="B887" s="8"/>
      <c r="C887" s="9" t="s">
        <v>17</v>
      </c>
      <c r="D887" s="10">
        <f t="shared" si="359"/>
        <v>0</v>
      </c>
      <c r="E887" s="10">
        <f t="shared" si="360"/>
        <v>0</v>
      </c>
      <c r="F887" s="10">
        <f t="shared" si="361"/>
        <v>0</v>
      </c>
      <c r="G887" s="10">
        <f t="shared" si="361"/>
        <v>0</v>
      </c>
      <c r="H887" s="10">
        <f t="shared" si="361"/>
        <v>0</v>
      </c>
      <c r="I887" s="10">
        <f t="shared" si="355"/>
        <v>0</v>
      </c>
      <c r="J887" s="10">
        <f t="shared" si="355"/>
        <v>0</v>
      </c>
      <c r="K887" s="10">
        <f t="shared" si="355"/>
        <v>0</v>
      </c>
      <c r="L887" s="10">
        <f t="shared" si="355"/>
        <v>0</v>
      </c>
      <c r="M887" s="10">
        <f t="shared" si="370"/>
        <v>0</v>
      </c>
      <c r="O887" s="10">
        <f t="shared" si="362"/>
        <v>0</v>
      </c>
      <c r="P887" s="10">
        <f>'დამტკ. ბიუჯ.'!E887</f>
        <v>0</v>
      </c>
      <c r="Q887" s="10">
        <f>'დამტკ. საკუთ.'!E887</f>
        <v>0</v>
      </c>
      <c r="R887" s="10">
        <f>'ცვლილ. ბიუჯ.'!F887</f>
        <v>0</v>
      </c>
      <c r="S887" s="10">
        <f>'ცვლილ. საკუთ.'!F887</f>
        <v>0</v>
      </c>
      <c r="T887" s="10">
        <f>'მთავრ. ფონდი'!F887</f>
        <v>0</v>
      </c>
      <c r="U887" s="10">
        <f>'პრეზ. ფონდი'!F887</f>
        <v>0</v>
      </c>
      <c r="V887" s="10">
        <f>'დაზუსტ. ნაერთი'!E887</f>
        <v>0</v>
      </c>
      <c r="W887" s="10">
        <f>'დაზუსტ. ბიუჯ.'!E887</f>
        <v>0</v>
      </c>
      <c r="X887" s="10">
        <f>'დაზუსტ. საკუთ.'!E887</f>
        <v>0</v>
      </c>
      <c r="Z887" s="10">
        <f t="shared" si="363"/>
        <v>0</v>
      </c>
      <c r="AA887" s="10">
        <f>'დამტკ. ბიუჯ.'!F887</f>
        <v>0</v>
      </c>
      <c r="AB887" s="10">
        <f>'დამტკ. საკუთ.'!F887</f>
        <v>0</v>
      </c>
      <c r="AC887" s="10">
        <f>'ცვლილ. ბიუჯ.'!G887</f>
        <v>0</v>
      </c>
      <c r="AD887" s="10">
        <f>'ცვლილ. საკუთ.'!G887</f>
        <v>0</v>
      </c>
      <c r="AE887" s="10">
        <f>'მთავრ. ფონდი'!G887</f>
        <v>0</v>
      </c>
      <c r="AF887" s="10">
        <f>'პრეზ. ფონდი'!G887</f>
        <v>0</v>
      </c>
      <c r="AG887" s="10">
        <f>'დაზუსტ. ნაერთი'!F887</f>
        <v>0</v>
      </c>
      <c r="AH887" s="10">
        <f>'დაზუსტ. ბიუჯ.'!F887</f>
        <v>0</v>
      </c>
      <c r="AI887" s="10">
        <f>'დაზუსტ. საკუთ.'!F887</f>
        <v>0</v>
      </c>
      <c r="AK887" s="10">
        <f t="shared" si="364"/>
        <v>0</v>
      </c>
      <c r="AL887" s="10">
        <f t="shared" si="365"/>
        <v>0</v>
      </c>
      <c r="AM887" s="10">
        <f t="shared" si="366"/>
        <v>0</v>
      </c>
      <c r="AN887" s="10">
        <f t="shared" si="366"/>
        <v>0</v>
      </c>
      <c r="AO887" s="10">
        <f t="shared" si="366"/>
        <v>0</v>
      </c>
      <c r="AP887" s="10">
        <f t="shared" si="356"/>
        <v>0</v>
      </c>
      <c r="AQ887" s="10">
        <f t="shared" si="356"/>
        <v>0</v>
      </c>
      <c r="AR887" s="10">
        <f t="shared" si="356"/>
        <v>0</v>
      </c>
      <c r="AS887" s="10">
        <f t="shared" si="356"/>
        <v>0</v>
      </c>
      <c r="AT887" s="10">
        <f t="shared" si="371"/>
        <v>0</v>
      </c>
      <c r="AV887" s="10">
        <f t="shared" si="367"/>
        <v>0</v>
      </c>
      <c r="AW887" s="10">
        <f>'დამტკ. ბიუჯ.'!G887</f>
        <v>0</v>
      </c>
      <c r="AX887" s="10">
        <f>'დამტკ. საკუთ.'!G887</f>
        <v>0</v>
      </c>
      <c r="AY887" s="10">
        <f>'ცვლილ. ბიუჯ.'!H887</f>
        <v>0</v>
      </c>
      <c r="AZ887" s="10">
        <f>'ცვლილ. საკუთ.'!H887</f>
        <v>0</v>
      </c>
      <c r="BA887" s="10">
        <f>'მთავრ. ფონდი'!H887</f>
        <v>0</v>
      </c>
      <c r="BB887" s="10">
        <f>'პრეზ. ფონდი'!H887</f>
        <v>0</v>
      </c>
      <c r="BC887" s="10">
        <f>'დაზუსტ. ნაერთი'!G887</f>
        <v>0</v>
      </c>
      <c r="BD887" s="10">
        <f>'დაზუსტ. ბიუჯ.'!G887</f>
        <v>0</v>
      </c>
      <c r="BE887" s="10">
        <f>'დაზუსტ. საკუთ.'!G887</f>
        <v>0</v>
      </c>
      <c r="BG887" s="10">
        <f t="shared" si="368"/>
        <v>0</v>
      </c>
      <c r="BH887" s="10">
        <f t="shared" si="368"/>
        <v>0</v>
      </c>
      <c r="BI887" s="10">
        <f t="shared" si="368"/>
        <v>0</v>
      </c>
      <c r="BJ887" s="10">
        <f t="shared" si="357"/>
        <v>0</v>
      </c>
      <c r="BK887" s="10">
        <f t="shared" si="357"/>
        <v>0</v>
      </c>
      <c r="BL887" s="10">
        <f t="shared" si="357"/>
        <v>0</v>
      </c>
      <c r="BM887" s="10">
        <f t="shared" si="357"/>
        <v>0</v>
      </c>
      <c r="BN887" s="10">
        <f t="shared" si="372"/>
        <v>0</v>
      </c>
      <c r="BO887" s="10">
        <f t="shared" si="372"/>
        <v>0</v>
      </c>
      <c r="BP887" s="10">
        <f t="shared" si="372"/>
        <v>0</v>
      </c>
      <c r="BR887" s="10">
        <f t="shared" si="369"/>
        <v>0</v>
      </c>
      <c r="BS887" s="10">
        <f>'დამტკ. ბიუჯ.'!H887</f>
        <v>0</v>
      </c>
      <c r="BT887" s="10">
        <f>'დამტკ. საკუთ.'!H887</f>
        <v>0</v>
      </c>
      <c r="BU887" s="10">
        <f>'ცვლილ. ბიუჯ.'!I887</f>
        <v>0</v>
      </c>
      <c r="BV887" s="10">
        <f>'ცვლილ. საკუთ.'!I887</f>
        <v>0</v>
      </c>
      <c r="BW887" s="10">
        <f>'მთავრ. ფონდი'!I887</f>
        <v>0</v>
      </c>
      <c r="BX887" s="10">
        <f>'პრეზ. ფონდი'!I887</f>
        <v>0</v>
      </c>
      <c r="BY887" s="10">
        <f>'დაზუსტ. ნაერთი'!H887</f>
        <v>0</v>
      </c>
      <c r="BZ887" s="10">
        <f>'დაზუსტ. ბიუჯ.'!H887</f>
        <v>0</v>
      </c>
      <c r="CA887" s="10">
        <f>'დაზუსტ. საკუთ.'!H887</f>
        <v>0</v>
      </c>
    </row>
    <row r="888" spans="1:79" x14ac:dyDescent="0.25">
      <c r="A888" t="str">
        <f t="shared" si="358"/>
        <v>b</v>
      </c>
      <c r="B888" s="5"/>
      <c r="C888" s="6" t="s">
        <v>18</v>
      </c>
      <c r="D888" s="7">
        <f t="shared" si="359"/>
        <v>0</v>
      </c>
      <c r="E888" s="7">
        <f t="shared" si="360"/>
        <v>0</v>
      </c>
      <c r="F888" s="7">
        <f t="shared" si="361"/>
        <v>0</v>
      </c>
      <c r="G888" s="7">
        <f t="shared" si="361"/>
        <v>0</v>
      </c>
      <c r="H888" s="7">
        <f t="shared" si="361"/>
        <v>0</v>
      </c>
      <c r="I888" s="7">
        <f t="shared" si="355"/>
        <v>0</v>
      </c>
      <c r="J888" s="7">
        <f t="shared" si="355"/>
        <v>0</v>
      </c>
      <c r="K888" s="7">
        <f t="shared" si="355"/>
        <v>0</v>
      </c>
      <c r="L888" s="7">
        <f t="shared" si="355"/>
        <v>0</v>
      </c>
      <c r="M888" s="7">
        <f t="shared" si="370"/>
        <v>0</v>
      </c>
      <c r="O888" s="7">
        <f t="shared" si="362"/>
        <v>0</v>
      </c>
      <c r="P888" s="7">
        <f>'დამტკ. ბიუჯ.'!E888</f>
        <v>0</v>
      </c>
      <c r="Q888" s="7">
        <f>'დამტკ. საკუთ.'!E888</f>
        <v>0</v>
      </c>
      <c r="R888" s="7">
        <f>'ცვლილ. ბიუჯ.'!F888</f>
        <v>0</v>
      </c>
      <c r="S888" s="7">
        <f>'ცვლილ. საკუთ.'!F888</f>
        <v>0</v>
      </c>
      <c r="T888" s="7">
        <f>'მთავრ. ფონდი'!F888</f>
        <v>0</v>
      </c>
      <c r="U888" s="7">
        <f>'პრეზ. ფონდი'!F888</f>
        <v>0</v>
      </c>
      <c r="V888" s="7">
        <f>'დაზუსტ. ნაერთი'!E888</f>
        <v>0</v>
      </c>
      <c r="W888" s="7">
        <f>'დაზუსტ. ბიუჯ.'!E888</f>
        <v>0</v>
      </c>
      <c r="X888" s="7">
        <f>'დაზუსტ. საკუთ.'!E888</f>
        <v>0</v>
      </c>
      <c r="Z888" s="7">
        <f t="shared" si="363"/>
        <v>0</v>
      </c>
      <c r="AA888" s="7">
        <f>'დამტკ. ბიუჯ.'!F888</f>
        <v>0</v>
      </c>
      <c r="AB888" s="7">
        <f>'დამტკ. საკუთ.'!F888</f>
        <v>0</v>
      </c>
      <c r="AC888" s="7">
        <f>'ცვლილ. ბიუჯ.'!G888</f>
        <v>0</v>
      </c>
      <c r="AD888" s="7">
        <f>'ცვლილ. საკუთ.'!G888</f>
        <v>0</v>
      </c>
      <c r="AE888" s="7">
        <f>'მთავრ. ფონდი'!G888</f>
        <v>0</v>
      </c>
      <c r="AF888" s="7">
        <f>'პრეზ. ფონდი'!G888</f>
        <v>0</v>
      </c>
      <c r="AG888" s="7">
        <f>'დაზუსტ. ნაერთი'!F888</f>
        <v>0</v>
      </c>
      <c r="AH888" s="7">
        <f>'დაზუსტ. ბიუჯ.'!F888</f>
        <v>0</v>
      </c>
      <c r="AI888" s="7">
        <f>'დაზუსტ. საკუთ.'!F888</f>
        <v>0</v>
      </c>
      <c r="AK888" s="7">
        <f t="shared" si="364"/>
        <v>0</v>
      </c>
      <c r="AL888" s="7">
        <f t="shared" si="365"/>
        <v>0</v>
      </c>
      <c r="AM888" s="7">
        <f t="shared" si="366"/>
        <v>0</v>
      </c>
      <c r="AN888" s="7">
        <f t="shared" si="366"/>
        <v>0</v>
      </c>
      <c r="AO888" s="7">
        <f t="shared" si="366"/>
        <v>0</v>
      </c>
      <c r="AP888" s="7">
        <f t="shared" si="356"/>
        <v>0</v>
      </c>
      <c r="AQ888" s="7">
        <f t="shared" si="356"/>
        <v>0</v>
      </c>
      <c r="AR888" s="7">
        <f t="shared" si="356"/>
        <v>0</v>
      </c>
      <c r="AS888" s="7">
        <f t="shared" si="356"/>
        <v>0</v>
      </c>
      <c r="AT888" s="7">
        <f t="shared" si="371"/>
        <v>0</v>
      </c>
      <c r="AV888" s="7">
        <f t="shared" si="367"/>
        <v>0</v>
      </c>
      <c r="AW888" s="7">
        <f>'დამტკ. ბიუჯ.'!G888</f>
        <v>0</v>
      </c>
      <c r="AX888" s="7">
        <f>'დამტკ. საკუთ.'!G888</f>
        <v>0</v>
      </c>
      <c r="AY888" s="7">
        <f>'ცვლილ. ბიუჯ.'!H888</f>
        <v>0</v>
      </c>
      <c r="AZ888" s="7">
        <f>'ცვლილ. საკუთ.'!H888</f>
        <v>0</v>
      </c>
      <c r="BA888" s="7">
        <f>'მთავრ. ფონდი'!H888</f>
        <v>0</v>
      </c>
      <c r="BB888" s="7">
        <f>'პრეზ. ფონდი'!H888</f>
        <v>0</v>
      </c>
      <c r="BC888" s="7">
        <f>'დაზუსტ. ნაერთი'!G888</f>
        <v>0</v>
      </c>
      <c r="BD888" s="7">
        <f>'დაზუსტ. ბიუჯ.'!G888</f>
        <v>0</v>
      </c>
      <c r="BE888" s="7">
        <f>'დაზუსტ. საკუთ.'!G888</f>
        <v>0</v>
      </c>
      <c r="BG888" s="7">
        <f t="shared" si="368"/>
        <v>0</v>
      </c>
      <c r="BH888" s="7">
        <f t="shared" si="368"/>
        <v>0</v>
      </c>
      <c r="BI888" s="7">
        <f t="shared" si="368"/>
        <v>0</v>
      </c>
      <c r="BJ888" s="7">
        <f t="shared" si="357"/>
        <v>0</v>
      </c>
      <c r="BK888" s="7">
        <f t="shared" si="357"/>
        <v>0</v>
      </c>
      <c r="BL888" s="7">
        <f t="shared" si="357"/>
        <v>0</v>
      </c>
      <c r="BM888" s="7">
        <f t="shared" si="357"/>
        <v>0</v>
      </c>
      <c r="BN888" s="7">
        <f t="shared" si="372"/>
        <v>0</v>
      </c>
      <c r="BO888" s="7">
        <f t="shared" si="372"/>
        <v>0</v>
      </c>
      <c r="BP888" s="7">
        <f t="shared" si="372"/>
        <v>0</v>
      </c>
      <c r="BR888" s="7">
        <f t="shared" si="369"/>
        <v>0</v>
      </c>
      <c r="BS888" s="7">
        <f>'დამტკ. ბიუჯ.'!H888</f>
        <v>0</v>
      </c>
      <c r="BT888" s="7">
        <f>'დამტკ. საკუთ.'!H888</f>
        <v>0</v>
      </c>
      <c r="BU888" s="7">
        <f>'ცვლილ. ბიუჯ.'!I888</f>
        <v>0</v>
      </c>
      <c r="BV888" s="7">
        <f>'ცვლილ. საკუთ.'!I888</f>
        <v>0</v>
      </c>
      <c r="BW888" s="7">
        <f>'მთავრ. ფონდი'!I888</f>
        <v>0</v>
      </c>
      <c r="BX888" s="7">
        <f>'პრეზ. ფონდი'!I888</f>
        <v>0</v>
      </c>
      <c r="BY888" s="7">
        <f>'დაზუსტ. ნაერთი'!H888</f>
        <v>0</v>
      </c>
      <c r="BZ888" s="7">
        <f>'დაზუსტ. ბიუჯ.'!H888</f>
        <v>0</v>
      </c>
      <c r="CA888" s="7">
        <f>'დაზუსტ. საკუთ.'!H888</f>
        <v>0</v>
      </c>
    </row>
    <row r="889" spans="1:79" x14ac:dyDescent="0.25">
      <c r="A889" t="str">
        <f t="shared" si="358"/>
        <v>b</v>
      </c>
      <c r="B889" s="5"/>
      <c r="C889" s="6" t="s">
        <v>19</v>
      </c>
      <c r="D889" s="7">
        <f t="shared" si="359"/>
        <v>0</v>
      </c>
      <c r="E889" s="7">
        <f t="shared" si="360"/>
        <v>0</v>
      </c>
      <c r="F889" s="7">
        <f t="shared" si="361"/>
        <v>0</v>
      </c>
      <c r="G889" s="7">
        <f t="shared" si="361"/>
        <v>0</v>
      </c>
      <c r="H889" s="7">
        <f t="shared" si="361"/>
        <v>0</v>
      </c>
      <c r="I889" s="7">
        <f t="shared" si="355"/>
        <v>0</v>
      </c>
      <c r="J889" s="7">
        <f t="shared" si="355"/>
        <v>0</v>
      </c>
      <c r="K889" s="7">
        <f t="shared" si="355"/>
        <v>0</v>
      </c>
      <c r="L889" s="7">
        <f t="shared" si="355"/>
        <v>0</v>
      </c>
      <c r="M889" s="7">
        <f t="shared" si="370"/>
        <v>0</v>
      </c>
      <c r="O889" s="7">
        <f t="shared" si="362"/>
        <v>0</v>
      </c>
      <c r="P889" s="7">
        <f>'დამტკ. ბიუჯ.'!E889</f>
        <v>0</v>
      </c>
      <c r="Q889" s="7">
        <f>'დამტკ. საკუთ.'!E889</f>
        <v>0</v>
      </c>
      <c r="R889" s="7">
        <f>'ცვლილ. ბიუჯ.'!F889</f>
        <v>0</v>
      </c>
      <c r="S889" s="7">
        <f>'ცვლილ. საკუთ.'!F889</f>
        <v>0</v>
      </c>
      <c r="T889" s="7">
        <f>'მთავრ. ფონდი'!F889</f>
        <v>0</v>
      </c>
      <c r="U889" s="7">
        <f>'პრეზ. ფონდი'!F889</f>
        <v>0</v>
      </c>
      <c r="V889" s="7">
        <f>'დაზუსტ. ნაერთი'!E889</f>
        <v>0</v>
      </c>
      <c r="W889" s="7">
        <f>'დაზუსტ. ბიუჯ.'!E889</f>
        <v>0</v>
      </c>
      <c r="X889" s="7">
        <f>'დაზუსტ. საკუთ.'!E889</f>
        <v>0</v>
      </c>
      <c r="Z889" s="7">
        <f t="shared" si="363"/>
        <v>0</v>
      </c>
      <c r="AA889" s="7">
        <f>'დამტკ. ბიუჯ.'!F889</f>
        <v>0</v>
      </c>
      <c r="AB889" s="7">
        <f>'დამტკ. საკუთ.'!F889</f>
        <v>0</v>
      </c>
      <c r="AC889" s="7">
        <f>'ცვლილ. ბიუჯ.'!G889</f>
        <v>0</v>
      </c>
      <c r="AD889" s="7">
        <f>'ცვლილ. საკუთ.'!G889</f>
        <v>0</v>
      </c>
      <c r="AE889" s="7">
        <f>'მთავრ. ფონდი'!G889</f>
        <v>0</v>
      </c>
      <c r="AF889" s="7">
        <f>'პრეზ. ფონდი'!G889</f>
        <v>0</v>
      </c>
      <c r="AG889" s="7">
        <f>'დაზუსტ. ნაერთი'!F889</f>
        <v>0</v>
      </c>
      <c r="AH889" s="7">
        <f>'დაზუსტ. ბიუჯ.'!F889</f>
        <v>0</v>
      </c>
      <c r="AI889" s="7">
        <f>'დაზუსტ. საკუთ.'!F889</f>
        <v>0</v>
      </c>
      <c r="AK889" s="7">
        <f t="shared" si="364"/>
        <v>0</v>
      </c>
      <c r="AL889" s="7">
        <f t="shared" si="365"/>
        <v>0</v>
      </c>
      <c r="AM889" s="7">
        <f t="shared" si="366"/>
        <v>0</v>
      </c>
      <c r="AN889" s="7">
        <f t="shared" si="366"/>
        <v>0</v>
      </c>
      <c r="AO889" s="7">
        <f t="shared" si="366"/>
        <v>0</v>
      </c>
      <c r="AP889" s="7">
        <f t="shared" si="356"/>
        <v>0</v>
      </c>
      <c r="AQ889" s="7">
        <f t="shared" si="356"/>
        <v>0</v>
      </c>
      <c r="AR889" s="7">
        <f t="shared" si="356"/>
        <v>0</v>
      </c>
      <c r="AS889" s="7">
        <f t="shared" si="356"/>
        <v>0</v>
      </c>
      <c r="AT889" s="7">
        <f t="shared" si="371"/>
        <v>0</v>
      </c>
      <c r="AV889" s="7">
        <f t="shared" si="367"/>
        <v>0</v>
      </c>
      <c r="AW889" s="7">
        <f>'დამტკ. ბიუჯ.'!G889</f>
        <v>0</v>
      </c>
      <c r="AX889" s="7">
        <f>'დამტკ. საკუთ.'!G889</f>
        <v>0</v>
      </c>
      <c r="AY889" s="7">
        <f>'ცვლილ. ბიუჯ.'!H889</f>
        <v>0</v>
      </c>
      <c r="AZ889" s="7">
        <f>'ცვლილ. საკუთ.'!H889</f>
        <v>0</v>
      </c>
      <c r="BA889" s="7">
        <f>'მთავრ. ფონდი'!H889</f>
        <v>0</v>
      </c>
      <c r="BB889" s="7">
        <f>'პრეზ. ფონდი'!H889</f>
        <v>0</v>
      </c>
      <c r="BC889" s="7">
        <f>'დაზუსტ. ნაერთი'!G889</f>
        <v>0</v>
      </c>
      <c r="BD889" s="7">
        <f>'დაზუსტ. ბიუჯ.'!G889</f>
        <v>0</v>
      </c>
      <c r="BE889" s="7">
        <f>'დაზუსტ. საკუთ.'!G889</f>
        <v>0</v>
      </c>
      <c r="BG889" s="7">
        <f t="shared" si="368"/>
        <v>0</v>
      </c>
      <c r="BH889" s="7">
        <f t="shared" si="368"/>
        <v>0</v>
      </c>
      <c r="BI889" s="7">
        <f t="shared" si="368"/>
        <v>0</v>
      </c>
      <c r="BJ889" s="7">
        <f t="shared" si="357"/>
        <v>0</v>
      </c>
      <c r="BK889" s="7">
        <f t="shared" si="357"/>
        <v>0</v>
      </c>
      <c r="BL889" s="7">
        <f t="shared" si="357"/>
        <v>0</v>
      </c>
      <c r="BM889" s="7">
        <f t="shared" si="357"/>
        <v>0</v>
      </c>
      <c r="BN889" s="7">
        <f t="shared" si="372"/>
        <v>0</v>
      </c>
      <c r="BO889" s="7">
        <f t="shared" si="372"/>
        <v>0</v>
      </c>
      <c r="BP889" s="7">
        <f t="shared" si="372"/>
        <v>0</v>
      </c>
      <c r="BR889" s="7">
        <f t="shared" si="369"/>
        <v>0</v>
      </c>
      <c r="BS889" s="7">
        <f>'დამტკ. ბიუჯ.'!H889</f>
        <v>0</v>
      </c>
      <c r="BT889" s="7">
        <f>'დამტკ. საკუთ.'!H889</f>
        <v>0</v>
      </c>
      <c r="BU889" s="7">
        <f>'ცვლილ. ბიუჯ.'!I889</f>
        <v>0</v>
      </c>
      <c r="BV889" s="7">
        <f>'ცვლილ. საკუთ.'!I889</f>
        <v>0</v>
      </c>
      <c r="BW889" s="7">
        <f>'მთავრ. ფონდი'!I889</f>
        <v>0</v>
      </c>
      <c r="BX889" s="7">
        <f>'პრეზ. ფონდი'!I889</f>
        <v>0</v>
      </c>
      <c r="BY889" s="7">
        <f>'დაზუსტ. ნაერთი'!H889</f>
        <v>0</v>
      </c>
      <c r="BZ889" s="7">
        <f>'დაზუსტ. ბიუჯ.'!H889</f>
        <v>0</v>
      </c>
      <c r="CA889" s="7">
        <f>'დაზუსტ. საკუთ.'!H889</f>
        <v>0</v>
      </c>
    </row>
    <row r="890" spans="1:79" ht="15.75" thickBot="1" x14ac:dyDescent="0.3">
      <c r="A890" t="str">
        <f t="shared" si="358"/>
        <v>b</v>
      </c>
      <c r="B890" s="11"/>
      <c r="C890" s="12" t="s">
        <v>20</v>
      </c>
      <c r="D890" s="13">
        <f t="shared" si="359"/>
        <v>0</v>
      </c>
      <c r="E890" s="13">
        <f t="shared" si="360"/>
        <v>0</v>
      </c>
      <c r="F890" s="13">
        <f t="shared" si="361"/>
        <v>0</v>
      </c>
      <c r="G890" s="13">
        <f t="shared" si="361"/>
        <v>0</v>
      </c>
      <c r="H890" s="13">
        <f t="shared" si="361"/>
        <v>0</v>
      </c>
      <c r="I890" s="13">
        <f t="shared" si="355"/>
        <v>0</v>
      </c>
      <c r="J890" s="13">
        <f t="shared" si="355"/>
        <v>0</v>
      </c>
      <c r="K890" s="13">
        <f t="shared" si="355"/>
        <v>0</v>
      </c>
      <c r="L890" s="13">
        <f t="shared" si="355"/>
        <v>0</v>
      </c>
      <c r="M890" s="13">
        <f t="shared" si="370"/>
        <v>0</v>
      </c>
      <c r="O890" s="13">
        <f t="shared" si="362"/>
        <v>0</v>
      </c>
      <c r="P890" s="13">
        <f>'დამტკ. ბიუჯ.'!E890</f>
        <v>0</v>
      </c>
      <c r="Q890" s="13">
        <f>'დამტკ. საკუთ.'!E890</f>
        <v>0</v>
      </c>
      <c r="R890" s="13">
        <f>'ცვლილ. ბიუჯ.'!F890</f>
        <v>0</v>
      </c>
      <c r="S890" s="13">
        <f>'ცვლილ. საკუთ.'!F890</f>
        <v>0</v>
      </c>
      <c r="T890" s="13">
        <f>'მთავრ. ფონდი'!F890</f>
        <v>0</v>
      </c>
      <c r="U890" s="13">
        <f>'პრეზ. ფონდი'!F890</f>
        <v>0</v>
      </c>
      <c r="V890" s="13">
        <f>'დაზუსტ. ნაერთი'!E890</f>
        <v>0</v>
      </c>
      <c r="W890" s="13">
        <f>'დაზუსტ. ბიუჯ.'!E890</f>
        <v>0</v>
      </c>
      <c r="X890" s="13">
        <f>'დაზუსტ. საკუთ.'!E890</f>
        <v>0</v>
      </c>
      <c r="Z890" s="13">
        <f t="shared" si="363"/>
        <v>0</v>
      </c>
      <c r="AA890" s="13">
        <f>'დამტკ. ბიუჯ.'!F890</f>
        <v>0</v>
      </c>
      <c r="AB890" s="13">
        <f>'დამტკ. საკუთ.'!F890</f>
        <v>0</v>
      </c>
      <c r="AC890" s="13">
        <f>'ცვლილ. ბიუჯ.'!G890</f>
        <v>0</v>
      </c>
      <c r="AD890" s="13">
        <f>'ცვლილ. საკუთ.'!G890</f>
        <v>0</v>
      </c>
      <c r="AE890" s="13">
        <f>'მთავრ. ფონდი'!G890</f>
        <v>0</v>
      </c>
      <c r="AF890" s="13">
        <f>'პრეზ. ფონდი'!G890</f>
        <v>0</v>
      </c>
      <c r="AG890" s="13">
        <f>'დაზუსტ. ნაერთი'!F890</f>
        <v>0</v>
      </c>
      <c r="AH890" s="13">
        <f>'დაზუსტ. ბიუჯ.'!F890</f>
        <v>0</v>
      </c>
      <c r="AI890" s="13">
        <f>'დაზუსტ. საკუთ.'!F890</f>
        <v>0</v>
      </c>
      <c r="AK890" s="13">
        <f t="shared" si="364"/>
        <v>0</v>
      </c>
      <c r="AL890" s="13">
        <f t="shared" si="365"/>
        <v>0</v>
      </c>
      <c r="AM890" s="13">
        <f t="shared" si="366"/>
        <v>0</v>
      </c>
      <c r="AN890" s="13">
        <f t="shared" si="366"/>
        <v>0</v>
      </c>
      <c r="AO890" s="13">
        <f t="shared" si="366"/>
        <v>0</v>
      </c>
      <c r="AP890" s="13">
        <f t="shared" si="356"/>
        <v>0</v>
      </c>
      <c r="AQ890" s="13">
        <f t="shared" si="356"/>
        <v>0</v>
      </c>
      <c r="AR890" s="13">
        <f t="shared" si="356"/>
        <v>0</v>
      </c>
      <c r="AS890" s="13">
        <f t="shared" si="356"/>
        <v>0</v>
      </c>
      <c r="AT890" s="13">
        <f t="shared" si="371"/>
        <v>0</v>
      </c>
      <c r="AV890" s="13">
        <f t="shared" si="367"/>
        <v>0</v>
      </c>
      <c r="AW890" s="13">
        <f>'დამტკ. ბიუჯ.'!G890</f>
        <v>0</v>
      </c>
      <c r="AX890" s="13">
        <f>'დამტკ. საკუთ.'!G890</f>
        <v>0</v>
      </c>
      <c r="AY890" s="13">
        <f>'ცვლილ. ბიუჯ.'!H890</f>
        <v>0</v>
      </c>
      <c r="AZ890" s="13">
        <f>'ცვლილ. საკუთ.'!H890</f>
        <v>0</v>
      </c>
      <c r="BA890" s="13">
        <f>'მთავრ. ფონდი'!H890</f>
        <v>0</v>
      </c>
      <c r="BB890" s="13">
        <f>'პრეზ. ფონდი'!H890</f>
        <v>0</v>
      </c>
      <c r="BC890" s="13">
        <f>'დაზუსტ. ნაერთი'!G890</f>
        <v>0</v>
      </c>
      <c r="BD890" s="13">
        <f>'დაზუსტ. ბიუჯ.'!G890</f>
        <v>0</v>
      </c>
      <c r="BE890" s="13">
        <f>'დაზუსტ. საკუთ.'!G890</f>
        <v>0</v>
      </c>
      <c r="BG890" s="13">
        <f t="shared" si="368"/>
        <v>0</v>
      </c>
      <c r="BH890" s="13">
        <f t="shared" si="368"/>
        <v>0</v>
      </c>
      <c r="BI890" s="13">
        <f t="shared" si="368"/>
        <v>0</v>
      </c>
      <c r="BJ890" s="13">
        <f t="shared" si="357"/>
        <v>0</v>
      </c>
      <c r="BK890" s="13">
        <f t="shared" si="357"/>
        <v>0</v>
      </c>
      <c r="BL890" s="13">
        <f t="shared" si="357"/>
        <v>0</v>
      </c>
      <c r="BM890" s="13">
        <f t="shared" si="357"/>
        <v>0</v>
      </c>
      <c r="BN890" s="13">
        <f t="shared" si="372"/>
        <v>0</v>
      </c>
      <c r="BO890" s="13">
        <f t="shared" si="372"/>
        <v>0</v>
      </c>
      <c r="BP890" s="13">
        <f t="shared" si="372"/>
        <v>0</v>
      </c>
      <c r="BR890" s="13">
        <f t="shared" si="369"/>
        <v>0</v>
      </c>
      <c r="BS890" s="13">
        <f>'დამტკ. ბიუჯ.'!H890</f>
        <v>0</v>
      </c>
      <c r="BT890" s="13">
        <f>'დამტკ. საკუთ.'!H890</f>
        <v>0</v>
      </c>
      <c r="BU890" s="13">
        <f>'ცვლილ. ბიუჯ.'!I890</f>
        <v>0</v>
      </c>
      <c r="BV890" s="13">
        <f>'ცვლილ. საკუთ.'!I890</f>
        <v>0</v>
      </c>
      <c r="BW890" s="13">
        <f>'მთავრ. ფონდი'!I890</f>
        <v>0</v>
      </c>
      <c r="BX890" s="13">
        <f>'პრეზ. ფონდი'!I890</f>
        <v>0</v>
      </c>
      <c r="BY890" s="13">
        <f>'დაზუსტ. ნაერთი'!H890</f>
        <v>0</v>
      </c>
      <c r="BZ890" s="13">
        <f>'დაზუსტ. ბიუჯ.'!H890</f>
        <v>0</v>
      </c>
      <c r="CA890" s="13">
        <f>'დაზუსტ. საკუთ.'!H890</f>
        <v>0</v>
      </c>
    </row>
    <row r="891" spans="1:79" ht="16.5" thickTop="1" thickBot="1" x14ac:dyDescent="0.3">
      <c r="A891" t="str">
        <f t="shared" si="358"/>
        <v>a</v>
      </c>
      <c r="B891" s="16" t="s">
        <v>148</v>
      </c>
      <c r="C891" s="4" t="s">
        <v>149</v>
      </c>
      <c r="D891" s="4">
        <f t="shared" si="359"/>
        <v>1700000</v>
      </c>
      <c r="E891" s="4">
        <f t="shared" si="360"/>
        <v>1700000</v>
      </c>
      <c r="F891" s="4">
        <f t="shared" si="361"/>
        <v>0</v>
      </c>
      <c r="G891" s="4">
        <f t="shared" si="361"/>
        <v>300000</v>
      </c>
      <c r="H891" s="4">
        <f t="shared" si="361"/>
        <v>0</v>
      </c>
      <c r="I891" s="4">
        <f t="shared" si="355"/>
        <v>0</v>
      </c>
      <c r="J891" s="4">
        <f t="shared" si="355"/>
        <v>0</v>
      </c>
      <c r="K891" s="4">
        <f t="shared" si="355"/>
        <v>2000000</v>
      </c>
      <c r="L891" s="4">
        <f t="shared" si="355"/>
        <v>2000000</v>
      </c>
      <c r="M891" s="4">
        <f t="shared" si="370"/>
        <v>0</v>
      </c>
      <c r="O891" s="4">
        <f t="shared" si="362"/>
        <v>425000</v>
      </c>
      <c r="P891" s="4">
        <f>'დამტკ. ბიუჯ.'!E891</f>
        <v>425000</v>
      </c>
      <c r="Q891" s="4">
        <f>'დამტკ. საკუთ.'!E891</f>
        <v>0</v>
      </c>
      <c r="R891" s="4">
        <f>'ცვლილ. ბიუჯ.'!F891</f>
        <v>-91500</v>
      </c>
      <c r="S891" s="4">
        <f>'ცვლილ. საკუთ.'!F891</f>
        <v>0</v>
      </c>
      <c r="T891" s="4">
        <f>'მთავრ. ფონდი'!F891</f>
        <v>0</v>
      </c>
      <c r="U891" s="4">
        <f>'პრეზ. ფონდი'!F891</f>
        <v>0</v>
      </c>
      <c r="V891" s="4">
        <f>'დაზუსტ. ნაერთი'!E891</f>
        <v>333500</v>
      </c>
      <c r="W891" s="4">
        <f>'დაზუსტ. ბიუჯ.'!E891</f>
        <v>333500</v>
      </c>
      <c r="X891" s="4">
        <f>'დაზუსტ. საკუთ.'!E891</f>
        <v>0</v>
      </c>
      <c r="Z891" s="4">
        <f t="shared" si="363"/>
        <v>425000</v>
      </c>
      <c r="AA891" s="4">
        <f>'დამტკ. ბიუჯ.'!F891</f>
        <v>425000</v>
      </c>
      <c r="AB891" s="4">
        <f>'დამტკ. საკუთ.'!F891</f>
        <v>0</v>
      </c>
      <c r="AC891" s="4">
        <f>'ცვლილ. ბიუჯ.'!G891</f>
        <v>241500</v>
      </c>
      <c r="AD891" s="4">
        <f>'ცვლილ. საკუთ.'!G891</f>
        <v>0</v>
      </c>
      <c r="AE891" s="4">
        <f>'მთავრ. ფონდი'!G891</f>
        <v>0</v>
      </c>
      <c r="AF891" s="4">
        <f>'პრეზ. ფონდი'!G891</f>
        <v>0</v>
      </c>
      <c r="AG891" s="4">
        <f>'დაზუსტ. ნაერთი'!F891</f>
        <v>666500</v>
      </c>
      <c r="AH891" s="4">
        <f>'დაზუსტ. ბიუჯ.'!F891</f>
        <v>666500</v>
      </c>
      <c r="AI891" s="4">
        <f>'დაზუსტ. საკუთ.'!F891</f>
        <v>0</v>
      </c>
      <c r="AK891" s="4">
        <f t="shared" si="364"/>
        <v>850000</v>
      </c>
      <c r="AL891" s="4">
        <f t="shared" si="365"/>
        <v>850000</v>
      </c>
      <c r="AM891" s="4">
        <f t="shared" si="366"/>
        <v>0</v>
      </c>
      <c r="AN891" s="4">
        <f t="shared" si="366"/>
        <v>150000</v>
      </c>
      <c r="AO891" s="4">
        <f t="shared" si="366"/>
        <v>0</v>
      </c>
      <c r="AP891" s="4">
        <f t="shared" si="356"/>
        <v>0</v>
      </c>
      <c r="AQ891" s="4">
        <f t="shared" si="356"/>
        <v>0</v>
      </c>
      <c r="AR891" s="4">
        <f t="shared" si="356"/>
        <v>1000000</v>
      </c>
      <c r="AS891" s="4">
        <f t="shared" si="356"/>
        <v>1000000</v>
      </c>
      <c r="AT891" s="4">
        <f t="shared" si="371"/>
        <v>0</v>
      </c>
      <c r="AV891" s="4">
        <f t="shared" si="367"/>
        <v>425000</v>
      </c>
      <c r="AW891" s="4">
        <f>'დამტკ. ბიუჯ.'!G891</f>
        <v>425000</v>
      </c>
      <c r="AX891" s="4">
        <f>'დამტკ. საკუთ.'!G891</f>
        <v>0</v>
      </c>
      <c r="AY891" s="4">
        <f>'ცვლილ. ბიუჯ.'!H891</f>
        <v>75000</v>
      </c>
      <c r="AZ891" s="4">
        <f>'ცვლილ. საკუთ.'!H891</f>
        <v>0</v>
      </c>
      <c r="BA891" s="4">
        <f>'მთავრ. ფონდი'!H891</f>
        <v>0</v>
      </c>
      <c r="BB891" s="4">
        <f>'პრეზ. ფონდი'!H891</f>
        <v>0</v>
      </c>
      <c r="BC891" s="4">
        <f>'დაზუსტ. ნაერთი'!G891</f>
        <v>500000</v>
      </c>
      <c r="BD891" s="4">
        <f>'დაზუსტ. ბიუჯ.'!G891</f>
        <v>500000</v>
      </c>
      <c r="BE891" s="4">
        <f>'დაზუსტ. საკუთ.'!G891</f>
        <v>0</v>
      </c>
      <c r="BG891" s="4">
        <f t="shared" si="368"/>
        <v>1275000</v>
      </c>
      <c r="BH891" s="4">
        <f t="shared" si="368"/>
        <v>1275000</v>
      </c>
      <c r="BI891" s="4">
        <f t="shared" si="368"/>
        <v>0</v>
      </c>
      <c r="BJ891" s="4">
        <f t="shared" si="357"/>
        <v>225000</v>
      </c>
      <c r="BK891" s="4">
        <f t="shared" si="357"/>
        <v>0</v>
      </c>
      <c r="BL891" s="4">
        <f t="shared" si="357"/>
        <v>0</v>
      </c>
      <c r="BM891" s="4">
        <f t="shared" si="357"/>
        <v>0</v>
      </c>
      <c r="BN891" s="4">
        <f t="shared" si="372"/>
        <v>1500000</v>
      </c>
      <c r="BO891" s="4">
        <f t="shared" si="372"/>
        <v>1500000</v>
      </c>
      <c r="BP891" s="4">
        <f t="shared" si="372"/>
        <v>0</v>
      </c>
      <c r="BR891" s="4">
        <f t="shared" si="369"/>
        <v>425000</v>
      </c>
      <c r="BS891" s="4">
        <f>'დამტკ. ბიუჯ.'!H891</f>
        <v>425000</v>
      </c>
      <c r="BT891" s="4">
        <f>'დამტკ. საკუთ.'!H891</f>
        <v>0</v>
      </c>
      <c r="BU891" s="4">
        <f>'ცვლილ. ბიუჯ.'!I891</f>
        <v>75000</v>
      </c>
      <c r="BV891" s="4">
        <f>'ცვლილ. საკუთ.'!I891</f>
        <v>0</v>
      </c>
      <c r="BW891" s="4">
        <f>'მთავრ. ფონდი'!I891</f>
        <v>0</v>
      </c>
      <c r="BX891" s="4">
        <f>'პრეზ. ფონდი'!I891</f>
        <v>0</v>
      </c>
      <c r="BY891" s="4">
        <f>'დაზუსტ. ნაერთი'!H891</f>
        <v>500000</v>
      </c>
      <c r="BZ891" s="4">
        <f>'დაზუსტ. ბიუჯ.'!H891</f>
        <v>500000</v>
      </c>
      <c r="CA891" s="4">
        <f>'დაზუსტ. საკუთ.'!H891</f>
        <v>0</v>
      </c>
    </row>
    <row r="892" spans="1:79" ht="15.75" thickTop="1" x14ac:dyDescent="0.25">
      <c r="A892" t="str">
        <f t="shared" si="358"/>
        <v>a</v>
      </c>
      <c r="B892" s="5"/>
      <c r="C892" s="6" t="s">
        <v>10</v>
      </c>
      <c r="D892" s="7">
        <f t="shared" si="359"/>
        <v>1700000</v>
      </c>
      <c r="E892" s="7">
        <f t="shared" si="360"/>
        <v>1700000</v>
      </c>
      <c r="F892" s="7">
        <f t="shared" si="361"/>
        <v>0</v>
      </c>
      <c r="G892" s="7">
        <f t="shared" si="361"/>
        <v>300000</v>
      </c>
      <c r="H892" s="7">
        <f t="shared" si="361"/>
        <v>0</v>
      </c>
      <c r="I892" s="7">
        <f t="shared" si="355"/>
        <v>0</v>
      </c>
      <c r="J892" s="7">
        <f t="shared" si="355"/>
        <v>0</v>
      </c>
      <c r="K892" s="7">
        <f t="shared" si="355"/>
        <v>2000000</v>
      </c>
      <c r="L892" s="7">
        <f t="shared" si="355"/>
        <v>2000000</v>
      </c>
      <c r="M892" s="7">
        <f t="shared" si="370"/>
        <v>0</v>
      </c>
      <c r="O892" s="7">
        <f t="shared" si="362"/>
        <v>425000</v>
      </c>
      <c r="P892" s="7">
        <f>'დამტკ. ბიუჯ.'!E892</f>
        <v>425000</v>
      </c>
      <c r="Q892" s="7">
        <f>'დამტკ. საკუთ.'!E892</f>
        <v>0</v>
      </c>
      <c r="R892" s="7">
        <f>'ცვლილ. ბიუჯ.'!F892</f>
        <v>-91500</v>
      </c>
      <c r="S892" s="7">
        <f>'ცვლილ. საკუთ.'!F892</f>
        <v>0</v>
      </c>
      <c r="T892" s="7">
        <f>'მთავრ. ფონდი'!F892</f>
        <v>0</v>
      </c>
      <c r="U892" s="7">
        <f>'პრეზ. ფონდი'!F892</f>
        <v>0</v>
      </c>
      <c r="V892" s="7">
        <f>'დაზუსტ. ნაერთი'!E892</f>
        <v>333500</v>
      </c>
      <c r="W892" s="7">
        <f>'დაზუსტ. ბიუჯ.'!E892</f>
        <v>333500</v>
      </c>
      <c r="X892" s="7">
        <f>'დაზუსტ. საკუთ.'!E892</f>
        <v>0</v>
      </c>
      <c r="Z892" s="7">
        <f t="shared" si="363"/>
        <v>425000</v>
      </c>
      <c r="AA892" s="7">
        <f>'დამტკ. ბიუჯ.'!F892</f>
        <v>425000</v>
      </c>
      <c r="AB892" s="7">
        <f>'დამტკ. საკუთ.'!F892</f>
        <v>0</v>
      </c>
      <c r="AC892" s="7">
        <f>'ცვლილ. ბიუჯ.'!G892</f>
        <v>241500</v>
      </c>
      <c r="AD892" s="7">
        <f>'ცვლილ. საკუთ.'!G892</f>
        <v>0</v>
      </c>
      <c r="AE892" s="7">
        <f>'მთავრ. ფონდი'!G892</f>
        <v>0</v>
      </c>
      <c r="AF892" s="7">
        <f>'პრეზ. ფონდი'!G892</f>
        <v>0</v>
      </c>
      <c r="AG892" s="7">
        <f>'დაზუსტ. ნაერთი'!F892</f>
        <v>666500</v>
      </c>
      <c r="AH892" s="7">
        <f>'დაზუსტ. ბიუჯ.'!F892</f>
        <v>666500</v>
      </c>
      <c r="AI892" s="7">
        <f>'დაზუსტ. საკუთ.'!F892</f>
        <v>0</v>
      </c>
      <c r="AK892" s="7">
        <f t="shared" si="364"/>
        <v>850000</v>
      </c>
      <c r="AL892" s="7">
        <f t="shared" si="365"/>
        <v>850000</v>
      </c>
      <c r="AM892" s="7">
        <f t="shared" si="366"/>
        <v>0</v>
      </c>
      <c r="AN892" s="7">
        <f t="shared" si="366"/>
        <v>150000</v>
      </c>
      <c r="AO892" s="7">
        <f t="shared" si="366"/>
        <v>0</v>
      </c>
      <c r="AP892" s="7">
        <f t="shared" si="356"/>
        <v>0</v>
      </c>
      <c r="AQ892" s="7">
        <f t="shared" si="356"/>
        <v>0</v>
      </c>
      <c r="AR892" s="7">
        <f t="shared" si="356"/>
        <v>1000000</v>
      </c>
      <c r="AS892" s="7">
        <f t="shared" si="356"/>
        <v>1000000</v>
      </c>
      <c r="AT892" s="7">
        <f t="shared" si="371"/>
        <v>0</v>
      </c>
      <c r="AV892" s="7">
        <f t="shared" si="367"/>
        <v>425000</v>
      </c>
      <c r="AW892" s="7">
        <f>'დამტკ. ბიუჯ.'!G892</f>
        <v>425000</v>
      </c>
      <c r="AX892" s="7">
        <f>'დამტკ. საკუთ.'!G892</f>
        <v>0</v>
      </c>
      <c r="AY892" s="7">
        <f>'ცვლილ. ბიუჯ.'!H892</f>
        <v>75000</v>
      </c>
      <c r="AZ892" s="7">
        <f>'ცვლილ. საკუთ.'!H892</f>
        <v>0</v>
      </c>
      <c r="BA892" s="7">
        <f>'მთავრ. ფონდი'!H892</f>
        <v>0</v>
      </c>
      <c r="BB892" s="7">
        <f>'პრეზ. ფონდი'!H892</f>
        <v>0</v>
      </c>
      <c r="BC892" s="7">
        <f>'დაზუსტ. ნაერთი'!G892</f>
        <v>500000</v>
      </c>
      <c r="BD892" s="7">
        <f>'დაზუსტ. ბიუჯ.'!G892</f>
        <v>500000</v>
      </c>
      <c r="BE892" s="7">
        <f>'დაზუსტ. საკუთ.'!G892</f>
        <v>0</v>
      </c>
      <c r="BG892" s="7">
        <f t="shared" si="368"/>
        <v>1275000</v>
      </c>
      <c r="BH892" s="7">
        <f t="shared" si="368"/>
        <v>1275000</v>
      </c>
      <c r="BI892" s="7">
        <f t="shared" si="368"/>
        <v>0</v>
      </c>
      <c r="BJ892" s="7">
        <f t="shared" si="357"/>
        <v>225000</v>
      </c>
      <c r="BK892" s="7">
        <f t="shared" si="357"/>
        <v>0</v>
      </c>
      <c r="BL892" s="7">
        <f t="shared" si="357"/>
        <v>0</v>
      </c>
      <c r="BM892" s="7">
        <f t="shared" si="357"/>
        <v>0</v>
      </c>
      <c r="BN892" s="7">
        <f t="shared" si="372"/>
        <v>1500000</v>
      </c>
      <c r="BO892" s="7">
        <f t="shared" si="372"/>
        <v>1500000</v>
      </c>
      <c r="BP892" s="7">
        <f t="shared" si="372"/>
        <v>0</v>
      </c>
      <c r="BR892" s="7">
        <f t="shared" si="369"/>
        <v>425000</v>
      </c>
      <c r="BS892" s="7">
        <f>'დამტკ. ბიუჯ.'!H892</f>
        <v>425000</v>
      </c>
      <c r="BT892" s="7">
        <f>'დამტკ. საკუთ.'!H892</f>
        <v>0</v>
      </c>
      <c r="BU892" s="7">
        <f>'ცვლილ. ბიუჯ.'!I892</f>
        <v>75000</v>
      </c>
      <c r="BV892" s="7">
        <f>'ცვლილ. საკუთ.'!I892</f>
        <v>0</v>
      </c>
      <c r="BW892" s="7">
        <f>'მთავრ. ფონდი'!I892</f>
        <v>0</v>
      </c>
      <c r="BX892" s="7">
        <f>'პრეზ. ფონდი'!I892</f>
        <v>0</v>
      </c>
      <c r="BY892" s="7">
        <f>'დაზუსტ. ნაერთი'!H892</f>
        <v>500000</v>
      </c>
      <c r="BZ892" s="7">
        <f>'დაზუსტ. ბიუჯ.'!H892</f>
        <v>500000</v>
      </c>
      <c r="CA892" s="7">
        <f>'დაზუსტ. საკუთ.'!H892</f>
        <v>0</v>
      </c>
    </row>
    <row r="893" spans="1:79" x14ac:dyDescent="0.25">
      <c r="A893" t="str">
        <f t="shared" si="358"/>
        <v>b</v>
      </c>
      <c r="B893" s="8"/>
      <c r="C893" s="9" t="s">
        <v>11</v>
      </c>
      <c r="D893" s="10">
        <f t="shared" si="359"/>
        <v>0</v>
      </c>
      <c r="E893" s="10">
        <f t="shared" si="360"/>
        <v>0</v>
      </c>
      <c r="F893" s="10">
        <f t="shared" si="361"/>
        <v>0</v>
      </c>
      <c r="G893" s="10">
        <f t="shared" si="361"/>
        <v>0</v>
      </c>
      <c r="H893" s="10">
        <f t="shared" si="361"/>
        <v>0</v>
      </c>
      <c r="I893" s="10">
        <f t="shared" si="355"/>
        <v>0</v>
      </c>
      <c r="J893" s="10">
        <f t="shared" si="355"/>
        <v>0</v>
      </c>
      <c r="K893" s="10">
        <f t="shared" si="355"/>
        <v>0</v>
      </c>
      <c r="L893" s="10">
        <f t="shared" si="355"/>
        <v>0</v>
      </c>
      <c r="M893" s="10">
        <f t="shared" si="370"/>
        <v>0</v>
      </c>
      <c r="O893" s="10">
        <f t="shared" si="362"/>
        <v>0</v>
      </c>
      <c r="P893" s="10">
        <f>'დამტკ. ბიუჯ.'!E893</f>
        <v>0</v>
      </c>
      <c r="Q893" s="10">
        <f>'დამტკ. საკუთ.'!E893</f>
        <v>0</v>
      </c>
      <c r="R893" s="10">
        <f>'ცვლილ. ბიუჯ.'!F893</f>
        <v>0</v>
      </c>
      <c r="S893" s="10">
        <f>'ცვლილ. საკუთ.'!F893</f>
        <v>0</v>
      </c>
      <c r="T893" s="10">
        <f>'მთავრ. ფონდი'!F893</f>
        <v>0</v>
      </c>
      <c r="U893" s="10">
        <f>'პრეზ. ფონდი'!F893</f>
        <v>0</v>
      </c>
      <c r="V893" s="10">
        <f>'დაზუსტ. ნაერთი'!E893</f>
        <v>0</v>
      </c>
      <c r="W893" s="10">
        <f>'დაზუსტ. ბიუჯ.'!E893</f>
        <v>0</v>
      </c>
      <c r="X893" s="10">
        <f>'დაზუსტ. საკუთ.'!E893</f>
        <v>0</v>
      </c>
      <c r="Z893" s="10">
        <f t="shared" si="363"/>
        <v>0</v>
      </c>
      <c r="AA893" s="10">
        <f>'დამტკ. ბიუჯ.'!F893</f>
        <v>0</v>
      </c>
      <c r="AB893" s="10">
        <f>'დამტკ. საკუთ.'!F893</f>
        <v>0</v>
      </c>
      <c r="AC893" s="10">
        <f>'ცვლილ. ბიუჯ.'!G893</f>
        <v>0</v>
      </c>
      <c r="AD893" s="10">
        <f>'ცვლილ. საკუთ.'!G893</f>
        <v>0</v>
      </c>
      <c r="AE893" s="10">
        <f>'მთავრ. ფონდი'!G893</f>
        <v>0</v>
      </c>
      <c r="AF893" s="10">
        <f>'პრეზ. ფონდი'!G893</f>
        <v>0</v>
      </c>
      <c r="AG893" s="10">
        <f>'დაზუსტ. ნაერთი'!F893</f>
        <v>0</v>
      </c>
      <c r="AH893" s="10">
        <f>'დაზუსტ. ბიუჯ.'!F893</f>
        <v>0</v>
      </c>
      <c r="AI893" s="10">
        <f>'დაზუსტ. საკუთ.'!F893</f>
        <v>0</v>
      </c>
      <c r="AK893" s="10">
        <f t="shared" si="364"/>
        <v>0</v>
      </c>
      <c r="AL893" s="10">
        <f t="shared" si="365"/>
        <v>0</v>
      </c>
      <c r="AM893" s="10">
        <f t="shared" si="366"/>
        <v>0</v>
      </c>
      <c r="AN893" s="10">
        <f t="shared" si="366"/>
        <v>0</v>
      </c>
      <c r="AO893" s="10">
        <f t="shared" si="366"/>
        <v>0</v>
      </c>
      <c r="AP893" s="10">
        <f t="shared" si="356"/>
        <v>0</v>
      </c>
      <c r="AQ893" s="10">
        <f t="shared" si="356"/>
        <v>0</v>
      </c>
      <c r="AR893" s="10">
        <f t="shared" si="356"/>
        <v>0</v>
      </c>
      <c r="AS893" s="10">
        <f t="shared" si="356"/>
        <v>0</v>
      </c>
      <c r="AT893" s="10">
        <f t="shared" si="371"/>
        <v>0</v>
      </c>
      <c r="AV893" s="10">
        <f t="shared" si="367"/>
        <v>0</v>
      </c>
      <c r="AW893" s="10">
        <f>'დამტკ. ბიუჯ.'!G893</f>
        <v>0</v>
      </c>
      <c r="AX893" s="10">
        <f>'დამტკ. საკუთ.'!G893</f>
        <v>0</v>
      </c>
      <c r="AY893" s="10">
        <f>'ცვლილ. ბიუჯ.'!H893</f>
        <v>0</v>
      </c>
      <c r="AZ893" s="10">
        <f>'ცვლილ. საკუთ.'!H893</f>
        <v>0</v>
      </c>
      <c r="BA893" s="10">
        <f>'მთავრ. ფონდი'!H893</f>
        <v>0</v>
      </c>
      <c r="BB893" s="10">
        <f>'პრეზ. ფონდი'!H893</f>
        <v>0</v>
      </c>
      <c r="BC893" s="10">
        <f>'დაზუსტ. ნაერთი'!G893</f>
        <v>0</v>
      </c>
      <c r="BD893" s="10">
        <f>'დაზუსტ. ბიუჯ.'!G893</f>
        <v>0</v>
      </c>
      <c r="BE893" s="10">
        <f>'დაზუსტ. საკუთ.'!G893</f>
        <v>0</v>
      </c>
      <c r="BG893" s="10">
        <f t="shared" si="368"/>
        <v>0</v>
      </c>
      <c r="BH893" s="10">
        <f t="shared" si="368"/>
        <v>0</v>
      </c>
      <c r="BI893" s="10">
        <f t="shared" si="368"/>
        <v>0</v>
      </c>
      <c r="BJ893" s="10">
        <f t="shared" si="357"/>
        <v>0</v>
      </c>
      <c r="BK893" s="10">
        <f t="shared" si="357"/>
        <v>0</v>
      </c>
      <c r="BL893" s="10">
        <f t="shared" si="357"/>
        <v>0</v>
      </c>
      <c r="BM893" s="10">
        <f t="shared" si="357"/>
        <v>0</v>
      </c>
      <c r="BN893" s="10">
        <f t="shared" si="372"/>
        <v>0</v>
      </c>
      <c r="BO893" s="10">
        <f t="shared" si="372"/>
        <v>0</v>
      </c>
      <c r="BP893" s="10">
        <f t="shared" si="372"/>
        <v>0</v>
      </c>
      <c r="BR893" s="10">
        <f t="shared" si="369"/>
        <v>0</v>
      </c>
      <c r="BS893" s="10">
        <f>'დამტკ. ბიუჯ.'!H893</f>
        <v>0</v>
      </c>
      <c r="BT893" s="10">
        <f>'დამტკ. საკუთ.'!H893</f>
        <v>0</v>
      </c>
      <c r="BU893" s="10">
        <f>'ცვლილ. ბიუჯ.'!I893</f>
        <v>0</v>
      </c>
      <c r="BV893" s="10">
        <f>'ცვლილ. საკუთ.'!I893</f>
        <v>0</v>
      </c>
      <c r="BW893" s="10">
        <f>'მთავრ. ფონდი'!I893</f>
        <v>0</v>
      </c>
      <c r="BX893" s="10">
        <f>'პრეზ. ფონდი'!I893</f>
        <v>0</v>
      </c>
      <c r="BY893" s="10">
        <f>'დაზუსტ. ნაერთი'!H893</f>
        <v>0</v>
      </c>
      <c r="BZ893" s="10">
        <f>'დაზუსტ. ბიუჯ.'!H893</f>
        <v>0</v>
      </c>
      <c r="CA893" s="10">
        <f>'დაზუსტ. საკუთ.'!H893</f>
        <v>0</v>
      </c>
    </row>
    <row r="894" spans="1:79" x14ac:dyDescent="0.25">
      <c r="A894" t="str">
        <f t="shared" si="358"/>
        <v>b</v>
      </c>
      <c r="B894" s="8"/>
      <c r="C894" s="9" t="s">
        <v>12</v>
      </c>
      <c r="D894" s="10">
        <f t="shared" si="359"/>
        <v>0</v>
      </c>
      <c r="E894" s="10">
        <f t="shared" si="360"/>
        <v>0</v>
      </c>
      <c r="F894" s="10">
        <f t="shared" si="361"/>
        <v>0</v>
      </c>
      <c r="G894" s="10">
        <f t="shared" si="361"/>
        <v>0</v>
      </c>
      <c r="H894" s="10">
        <f t="shared" si="361"/>
        <v>0</v>
      </c>
      <c r="I894" s="10">
        <f t="shared" si="355"/>
        <v>0</v>
      </c>
      <c r="J894" s="10">
        <f t="shared" si="355"/>
        <v>0</v>
      </c>
      <c r="K894" s="10">
        <f t="shared" si="355"/>
        <v>0</v>
      </c>
      <c r="L894" s="10">
        <f t="shared" si="355"/>
        <v>0</v>
      </c>
      <c r="M894" s="10">
        <f t="shared" si="370"/>
        <v>0</v>
      </c>
      <c r="O894" s="10">
        <f t="shared" si="362"/>
        <v>0</v>
      </c>
      <c r="P894" s="10">
        <f>'დამტკ. ბიუჯ.'!E894</f>
        <v>0</v>
      </c>
      <c r="Q894" s="10">
        <f>'დამტკ. საკუთ.'!E894</f>
        <v>0</v>
      </c>
      <c r="R894" s="10">
        <f>'ცვლილ. ბიუჯ.'!F894</f>
        <v>0</v>
      </c>
      <c r="S894" s="10">
        <f>'ცვლილ. საკუთ.'!F894</f>
        <v>0</v>
      </c>
      <c r="T894" s="10">
        <f>'მთავრ. ფონდი'!F894</f>
        <v>0</v>
      </c>
      <c r="U894" s="10">
        <f>'პრეზ. ფონდი'!F894</f>
        <v>0</v>
      </c>
      <c r="V894" s="10">
        <f>'დაზუსტ. ნაერთი'!E894</f>
        <v>0</v>
      </c>
      <c r="W894" s="10">
        <f>'დაზუსტ. ბიუჯ.'!E894</f>
        <v>0</v>
      </c>
      <c r="X894" s="10">
        <f>'დაზუსტ. საკუთ.'!E894</f>
        <v>0</v>
      </c>
      <c r="Z894" s="10">
        <f t="shared" si="363"/>
        <v>0</v>
      </c>
      <c r="AA894" s="10">
        <f>'დამტკ. ბიუჯ.'!F894</f>
        <v>0</v>
      </c>
      <c r="AB894" s="10">
        <f>'დამტკ. საკუთ.'!F894</f>
        <v>0</v>
      </c>
      <c r="AC894" s="10">
        <f>'ცვლილ. ბიუჯ.'!G894</f>
        <v>0</v>
      </c>
      <c r="AD894" s="10">
        <f>'ცვლილ. საკუთ.'!G894</f>
        <v>0</v>
      </c>
      <c r="AE894" s="10">
        <f>'მთავრ. ფონდი'!G894</f>
        <v>0</v>
      </c>
      <c r="AF894" s="10">
        <f>'პრეზ. ფონდი'!G894</f>
        <v>0</v>
      </c>
      <c r="AG894" s="10">
        <f>'დაზუსტ. ნაერთი'!F894</f>
        <v>0</v>
      </c>
      <c r="AH894" s="10">
        <f>'დაზუსტ. ბიუჯ.'!F894</f>
        <v>0</v>
      </c>
      <c r="AI894" s="10">
        <f>'დაზუსტ. საკუთ.'!F894</f>
        <v>0</v>
      </c>
      <c r="AK894" s="10">
        <f t="shared" si="364"/>
        <v>0</v>
      </c>
      <c r="AL894" s="10">
        <f t="shared" si="365"/>
        <v>0</v>
      </c>
      <c r="AM894" s="10">
        <f t="shared" si="366"/>
        <v>0</v>
      </c>
      <c r="AN894" s="10">
        <f t="shared" si="366"/>
        <v>0</v>
      </c>
      <c r="AO894" s="10">
        <f t="shared" si="366"/>
        <v>0</v>
      </c>
      <c r="AP894" s="10">
        <f t="shared" si="356"/>
        <v>0</v>
      </c>
      <c r="AQ894" s="10">
        <f t="shared" si="356"/>
        <v>0</v>
      </c>
      <c r="AR894" s="10">
        <f t="shared" si="356"/>
        <v>0</v>
      </c>
      <c r="AS894" s="10">
        <f t="shared" si="356"/>
        <v>0</v>
      </c>
      <c r="AT894" s="10">
        <f t="shared" si="371"/>
        <v>0</v>
      </c>
      <c r="AV894" s="10">
        <f t="shared" si="367"/>
        <v>0</v>
      </c>
      <c r="AW894" s="10">
        <f>'დამტკ. ბიუჯ.'!G894</f>
        <v>0</v>
      </c>
      <c r="AX894" s="10">
        <f>'დამტკ. საკუთ.'!G894</f>
        <v>0</v>
      </c>
      <c r="AY894" s="10">
        <f>'ცვლილ. ბიუჯ.'!H894</f>
        <v>0</v>
      </c>
      <c r="AZ894" s="10">
        <f>'ცვლილ. საკუთ.'!H894</f>
        <v>0</v>
      </c>
      <c r="BA894" s="10">
        <f>'მთავრ. ფონდი'!H894</f>
        <v>0</v>
      </c>
      <c r="BB894" s="10">
        <f>'პრეზ. ფონდი'!H894</f>
        <v>0</v>
      </c>
      <c r="BC894" s="10">
        <f>'დაზუსტ. ნაერთი'!G894</f>
        <v>0</v>
      </c>
      <c r="BD894" s="10">
        <f>'დაზუსტ. ბიუჯ.'!G894</f>
        <v>0</v>
      </c>
      <c r="BE894" s="10">
        <f>'დაზუსტ. საკუთ.'!G894</f>
        <v>0</v>
      </c>
      <c r="BG894" s="10">
        <f t="shared" si="368"/>
        <v>0</v>
      </c>
      <c r="BH894" s="10">
        <f t="shared" si="368"/>
        <v>0</v>
      </c>
      <c r="BI894" s="10">
        <f t="shared" si="368"/>
        <v>0</v>
      </c>
      <c r="BJ894" s="10">
        <f t="shared" si="357"/>
        <v>0</v>
      </c>
      <c r="BK894" s="10">
        <f t="shared" si="357"/>
        <v>0</v>
      </c>
      <c r="BL894" s="10">
        <f t="shared" si="357"/>
        <v>0</v>
      </c>
      <c r="BM894" s="10">
        <f t="shared" si="357"/>
        <v>0</v>
      </c>
      <c r="BN894" s="10">
        <f t="shared" si="372"/>
        <v>0</v>
      </c>
      <c r="BO894" s="10">
        <f t="shared" si="372"/>
        <v>0</v>
      </c>
      <c r="BP894" s="10">
        <f t="shared" si="372"/>
        <v>0</v>
      </c>
      <c r="BR894" s="10">
        <f t="shared" si="369"/>
        <v>0</v>
      </c>
      <c r="BS894" s="10">
        <f>'დამტკ. ბიუჯ.'!H894</f>
        <v>0</v>
      </c>
      <c r="BT894" s="10">
        <f>'დამტკ. საკუთ.'!H894</f>
        <v>0</v>
      </c>
      <c r="BU894" s="10">
        <f>'ცვლილ. ბიუჯ.'!I894</f>
        <v>0</v>
      </c>
      <c r="BV894" s="10">
        <f>'ცვლილ. საკუთ.'!I894</f>
        <v>0</v>
      </c>
      <c r="BW894" s="10">
        <f>'მთავრ. ფონდი'!I894</f>
        <v>0</v>
      </c>
      <c r="BX894" s="10">
        <f>'პრეზ. ფონდი'!I894</f>
        <v>0</v>
      </c>
      <c r="BY894" s="10">
        <f>'დაზუსტ. ნაერთი'!H894</f>
        <v>0</v>
      </c>
      <c r="BZ894" s="10">
        <f>'დაზუსტ. ბიუჯ.'!H894</f>
        <v>0</v>
      </c>
      <c r="CA894" s="10">
        <f>'დაზუსტ. საკუთ.'!H894</f>
        <v>0</v>
      </c>
    </row>
    <row r="895" spans="1:79" x14ac:dyDescent="0.25">
      <c r="A895" t="str">
        <f t="shared" si="358"/>
        <v>b</v>
      </c>
      <c r="B895" s="8"/>
      <c r="C895" s="9" t="s">
        <v>13</v>
      </c>
      <c r="D895" s="10">
        <f t="shared" si="359"/>
        <v>0</v>
      </c>
      <c r="E895" s="10">
        <f t="shared" si="360"/>
        <v>0</v>
      </c>
      <c r="F895" s="10">
        <f t="shared" si="361"/>
        <v>0</v>
      </c>
      <c r="G895" s="10">
        <f t="shared" si="361"/>
        <v>0</v>
      </c>
      <c r="H895" s="10">
        <f t="shared" si="361"/>
        <v>0</v>
      </c>
      <c r="I895" s="10">
        <f t="shared" si="355"/>
        <v>0</v>
      </c>
      <c r="J895" s="10">
        <f t="shared" si="355"/>
        <v>0</v>
      </c>
      <c r="K895" s="10">
        <f t="shared" si="355"/>
        <v>0</v>
      </c>
      <c r="L895" s="10">
        <f t="shared" si="355"/>
        <v>0</v>
      </c>
      <c r="M895" s="10">
        <f t="shared" si="370"/>
        <v>0</v>
      </c>
      <c r="O895" s="10">
        <f t="shared" si="362"/>
        <v>0</v>
      </c>
      <c r="P895" s="10">
        <f>'დამტკ. ბიუჯ.'!E895</f>
        <v>0</v>
      </c>
      <c r="Q895" s="10">
        <f>'დამტკ. საკუთ.'!E895</f>
        <v>0</v>
      </c>
      <c r="R895" s="10">
        <f>'ცვლილ. ბიუჯ.'!F895</f>
        <v>0</v>
      </c>
      <c r="S895" s="10">
        <f>'ცვლილ. საკუთ.'!F895</f>
        <v>0</v>
      </c>
      <c r="T895" s="10">
        <f>'მთავრ. ფონდი'!F895</f>
        <v>0</v>
      </c>
      <c r="U895" s="10">
        <f>'პრეზ. ფონდი'!F895</f>
        <v>0</v>
      </c>
      <c r="V895" s="10">
        <f>'დაზუსტ. ნაერთი'!E895</f>
        <v>0</v>
      </c>
      <c r="W895" s="10">
        <f>'დაზუსტ. ბიუჯ.'!E895</f>
        <v>0</v>
      </c>
      <c r="X895" s="10">
        <f>'დაზუსტ. საკუთ.'!E895</f>
        <v>0</v>
      </c>
      <c r="Z895" s="10">
        <f t="shared" si="363"/>
        <v>0</v>
      </c>
      <c r="AA895" s="10">
        <f>'დამტკ. ბიუჯ.'!F895</f>
        <v>0</v>
      </c>
      <c r="AB895" s="10">
        <f>'დამტკ. საკუთ.'!F895</f>
        <v>0</v>
      </c>
      <c r="AC895" s="10">
        <f>'ცვლილ. ბიუჯ.'!G895</f>
        <v>0</v>
      </c>
      <c r="AD895" s="10">
        <f>'ცვლილ. საკუთ.'!G895</f>
        <v>0</v>
      </c>
      <c r="AE895" s="10">
        <f>'მთავრ. ფონდი'!G895</f>
        <v>0</v>
      </c>
      <c r="AF895" s="10">
        <f>'პრეზ. ფონდი'!G895</f>
        <v>0</v>
      </c>
      <c r="AG895" s="10">
        <f>'დაზუსტ. ნაერთი'!F895</f>
        <v>0</v>
      </c>
      <c r="AH895" s="10">
        <f>'დაზუსტ. ბიუჯ.'!F895</f>
        <v>0</v>
      </c>
      <c r="AI895" s="10">
        <f>'დაზუსტ. საკუთ.'!F895</f>
        <v>0</v>
      </c>
      <c r="AK895" s="10">
        <f t="shared" si="364"/>
        <v>0</v>
      </c>
      <c r="AL895" s="10">
        <f t="shared" si="365"/>
        <v>0</v>
      </c>
      <c r="AM895" s="10">
        <f t="shared" si="366"/>
        <v>0</v>
      </c>
      <c r="AN895" s="10">
        <f t="shared" si="366"/>
        <v>0</v>
      </c>
      <c r="AO895" s="10">
        <f t="shared" si="366"/>
        <v>0</v>
      </c>
      <c r="AP895" s="10">
        <f t="shared" si="356"/>
        <v>0</v>
      </c>
      <c r="AQ895" s="10">
        <f t="shared" si="356"/>
        <v>0</v>
      </c>
      <c r="AR895" s="10">
        <f t="shared" si="356"/>
        <v>0</v>
      </c>
      <c r="AS895" s="10">
        <f t="shared" si="356"/>
        <v>0</v>
      </c>
      <c r="AT895" s="10">
        <f t="shared" si="371"/>
        <v>0</v>
      </c>
      <c r="AV895" s="10">
        <f t="shared" si="367"/>
        <v>0</v>
      </c>
      <c r="AW895" s="10">
        <f>'დამტკ. ბიუჯ.'!G895</f>
        <v>0</v>
      </c>
      <c r="AX895" s="10">
        <f>'დამტკ. საკუთ.'!G895</f>
        <v>0</v>
      </c>
      <c r="AY895" s="10">
        <f>'ცვლილ. ბიუჯ.'!H895</f>
        <v>0</v>
      </c>
      <c r="AZ895" s="10">
        <f>'ცვლილ. საკუთ.'!H895</f>
        <v>0</v>
      </c>
      <c r="BA895" s="10">
        <f>'მთავრ. ფონდი'!H895</f>
        <v>0</v>
      </c>
      <c r="BB895" s="10">
        <f>'პრეზ. ფონდი'!H895</f>
        <v>0</v>
      </c>
      <c r="BC895" s="10">
        <f>'დაზუსტ. ნაერთი'!G895</f>
        <v>0</v>
      </c>
      <c r="BD895" s="10">
        <f>'დაზუსტ. ბიუჯ.'!G895</f>
        <v>0</v>
      </c>
      <c r="BE895" s="10">
        <f>'დაზუსტ. საკუთ.'!G895</f>
        <v>0</v>
      </c>
      <c r="BG895" s="10">
        <f t="shared" si="368"/>
        <v>0</v>
      </c>
      <c r="BH895" s="10">
        <f t="shared" si="368"/>
        <v>0</v>
      </c>
      <c r="BI895" s="10">
        <f t="shared" si="368"/>
        <v>0</v>
      </c>
      <c r="BJ895" s="10">
        <f t="shared" si="357"/>
        <v>0</v>
      </c>
      <c r="BK895" s="10">
        <f t="shared" si="357"/>
        <v>0</v>
      </c>
      <c r="BL895" s="10">
        <f t="shared" si="357"/>
        <v>0</v>
      </c>
      <c r="BM895" s="10">
        <f t="shared" si="357"/>
        <v>0</v>
      </c>
      <c r="BN895" s="10">
        <f t="shared" si="372"/>
        <v>0</v>
      </c>
      <c r="BO895" s="10">
        <f t="shared" si="372"/>
        <v>0</v>
      </c>
      <c r="BP895" s="10">
        <f t="shared" si="372"/>
        <v>0</v>
      </c>
      <c r="BR895" s="10">
        <f t="shared" si="369"/>
        <v>0</v>
      </c>
      <c r="BS895" s="10">
        <f>'დამტკ. ბიუჯ.'!H895</f>
        <v>0</v>
      </c>
      <c r="BT895" s="10">
        <f>'დამტკ. საკუთ.'!H895</f>
        <v>0</v>
      </c>
      <c r="BU895" s="10">
        <f>'ცვლილ. ბიუჯ.'!I895</f>
        <v>0</v>
      </c>
      <c r="BV895" s="10">
        <f>'ცვლილ. საკუთ.'!I895</f>
        <v>0</v>
      </c>
      <c r="BW895" s="10">
        <f>'მთავრ. ფონდი'!I895</f>
        <v>0</v>
      </c>
      <c r="BX895" s="10">
        <f>'პრეზ. ფონდი'!I895</f>
        <v>0</v>
      </c>
      <c r="BY895" s="10">
        <f>'დაზუსტ. ნაერთი'!H895</f>
        <v>0</v>
      </c>
      <c r="BZ895" s="10">
        <f>'დაზუსტ. ბიუჯ.'!H895</f>
        <v>0</v>
      </c>
      <c r="CA895" s="10">
        <f>'დაზუსტ. საკუთ.'!H895</f>
        <v>0</v>
      </c>
    </row>
    <row r="896" spans="1:79" x14ac:dyDescent="0.25">
      <c r="A896" t="str">
        <f t="shared" si="358"/>
        <v>b</v>
      </c>
      <c r="B896" s="8"/>
      <c r="C896" s="9" t="s">
        <v>14</v>
      </c>
      <c r="D896" s="10">
        <f t="shared" si="359"/>
        <v>0</v>
      </c>
      <c r="E896" s="10">
        <f t="shared" si="360"/>
        <v>0</v>
      </c>
      <c r="F896" s="10">
        <f t="shared" si="361"/>
        <v>0</v>
      </c>
      <c r="G896" s="10">
        <f t="shared" si="361"/>
        <v>0</v>
      </c>
      <c r="H896" s="10">
        <f t="shared" si="361"/>
        <v>0</v>
      </c>
      <c r="I896" s="10">
        <f t="shared" si="355"/>
        <v>0</v>
      </c>
      <c r="J896" s="10">
        <f t="shared" si="355"/>
        <v>0</v>
      </c>
      <c r="K896" s="10">
        <f t="shared" si="355"/>
        <v>0</v>
      </c>
      <c r="L896" s="10">
        <f t="shared" si="355"/>
        <v>0</v>
      </c>
      <c r="M896" s="10">
        <f t="shared" si="370"/>
        <v>0</v>
      </c>
      <c r="O896" s="10">
        <f t="shared" si="362"/>
        <v>0</v>
      </c>
      <c r="P896" s="10">
        <f>'დამტკ. ბიუჯ.'!E896</f>
        <v>0</v>
      </c>
      <c r="Q896" s="10">
        <f>'დამტკ. საკუთ.'!E896</f>
        <v>0</v>
      </c>
      <c r="R896" s="10">
        <f>'ცვლილ. ბიუჯ.'!F896</f>
        <v>0</v>
      </c>
      <c r="S896" s="10">
        <f>'ცვლილ. საკუთ.'!F896</f>
        <v>0</v>
      </c>
      <c r="T896" s="10">
        <f>'მთავრ. ფონდი'!F896</f>
        <v>0</v>
      </c>
      <c r="U896" s="10">
        <f>'პრეზ. ფონდი'!F896</f>
        <v>0</v>
      </c>
      <c r="V896" s="10">
        <f>'დაზუსტ. ნაერთი'!E896</f>
        <v>0</v>
      </c>
      <c r="W896" s="10">
        <f>'დაზუსტ. ბიუჯ.'!E896</f>
        <v>0</v>
      </c>
      <c r="X896" s="10">
        <f>'დაზუსტ. საკუთ.'!E896</f>
        <v>0</v>
      </c>
      <c r="Z896" s="10">
        <f t="shared" si="363"/>
        <v>0</v>
      </c>
      <c r="AA896" s="10">
        <f>'დამტკ. ბიუჯ.'!F896</f>
        <v>0</v>
      </c>
      <c r="AB896" s="10">
        <f>'დამტკ. საკუთ.'!F896</f>
        <v>0</v>
      </c>
      <c r="AC896" s="10">
        <f>'ცვლილ. ბიუჯ.'!G896</f>
        <v>0</v>
      </c>
      <c r="AD896" s="10">
        <f>'ცვლილ. საკუთ.'!G896</f>
        <v>0</v>
      </c>
      <c r="AE896" s="10">
        <f>'მთავრ. ფონდი'!G896</f>
        <v>0</v>
      </c>
      <c r="AF896" s="10">
        <f>'პრეზ. ფონდი'!G896</f>
        <v>0</v>
      </c>
      <c r="AG896" s="10">
        <f>'დაზუსტ. ნაერთი'!F896</f>
        <v>0</v>
      </c>
      <c r="AH896" s="10">
        <f>'დაზუსტ. ბიუჯ.'!F896</f>
        <v>0</v>
      </c>
      <c r="AI896" s="10">
        <f>'დაზუსტ. საკუთ.'!F896</f>
        <v>0</v>
      </c>
      <c r="AK896" s="10">
        <f t="shared" si="364"/>
        <v>0</v>
      </c>
      <c r="AL896" s="10">
        <f t="shared" si="365"/>
        <v>0</v>
      </c>
      <c r="AM896" s="10">
        <f t="shared" si="366"/>
        <v>0</v>
      </c>
      <c r="AN896" s="10">
        <f t="shared" si="366"/>
        <v>0</v>
      </c>
      <c r="AO896" s="10">
        <f t="shared" si="366"/>
        <v>0</v>
      </c>
      <c r="AP896" s="10">
        <f t="shared" si="356"/>
        <v>0</v>
      </c>
      <c r="AQ896" s="10">
        <f t="shared" si="356"/>
        <v>0</v>
      </c>
      <c r="AR896" s="10">
        <f t="shared" si="356"/>
        <v>0</v>
      </c>
      <c r="AS896" s="10">
        <f t="shared" si="356"/>
        <v>0</v>
      </c>
      <c r="AT896" s="10">
        <f t="shared" si="371"/>
        <v>0</v>
      </c>
      <c r="AV896" s="10">
        <f t="shared" si="367"/>
        <v>0</v>
      </c>
      <c r="AW896" s="10">
        <f>'დამტკ. ბიუჯ.'!G896</f>
        <v>0</v>
      </c>
      <c r="AX896" s="10">
        <f>'დამტკ. საკუთ.'!G896</f>
        <v>0</v>
      </c>
      <c r="AY896" s="10">
        <f>'ცვლილ. ბიუჯ.'!H896</f>
        <v>0</v>
      </c>
      <c r="AZ896" s="10">
        <f>'ცვლილ. საკუთ.'!H896</f>
        <v>0</v>
      </c>
      <c r="BA896" s="10">
        <f>'მთავრ. ფონდი'!H896</f>
        <v>0</v>
      </c>
      <c r="BB896" s="10">
        <f>'პრეზ. ფონდი'!H896</f>
        <v>0</v>
      </c>
      <c r="BC896" s="10">
        <f>'დაზუსტ. ნაერთი'!G896</f>
        <v>0</v>
      </c>
      <c r="BD896" s="10">
        <f>'დაზუსტ. ბიუჯ.'!G896</f>
        <v>0</v>
      </c>
      <c r="BE896" s="10">
        <f>'დაზუსტ. საკუთ.'!G896</f>
        <v>0</v>
      </c>
      <c r="BG896" s="10">
        <f t="shared" si="368"/>
        <v>0</v>
      </c>
      <c r="BH896" s="10">
        <f t="shared" si="368"/>
        <v>0</v>
      </c>
      <c r="BI896" s="10">
        <f t="shared" si="368"/>
        <v>0</v>
      </c>
      <c r="BJ896" s="10">
        <f t="shared" si="357"/>
        <v>0</v>
      </c>
      <c r="BK896" s="10">
        <f t="shared" si="357"/>
        <v>0</v>
      </c>
      <c r="BL896" s="10">
        <f t="shared" si="357"/>
        <v>0</v>
      </c>
      <c r="BM896" s="10">
        <f t="shared" si="357"/>
        <v>0</v>
      </c>
      <c r="BN896" s="10">
        <f t="shared" si="372"/>
        <v>0</v>
      </c>
      <c r="BO896" s="10">
        <f t="shared" si="372"/>
        <v>0</v>
      </c>
      <c r="BP896" s="10">
        <f t="shared" si="372"/>
        <v>0</v>
      </c>
      <c r="BR896" s="10">
        <f t="shared" si="369"/>
        <v>0</v>
      </c>
      <c r="BS896" s="10">
        <f>'დამტკ. ბიუჯ.'!H896</f>
        <v>0</v>
      </c>
      <c r="BT896" s="10">
        <f>'დამტკ. საკუთ.'!H896</f>
        <v>0</v>
      </c>
      <c r="BU896" s="10">
        <f>'ცვლილ. ბიუჯ.'!I896</f>
        <v>0</v>
      </c>
      <c r="BV896" s="10">
        <f>'ცვლილ. საკუთ.'!I896</f>
        <v>0</v>
      </c>
      <c r="BW896" s="10">
        <f>'მთავრ. ფონდი'!I896</f>
        <v>0</v>
      </c>
      <c r="BX896" s="10">
        <f>'პრეზ. ფონდი'!I896</f>
        <v>0</v>
      </c>
      <c r="BY896" s="10">
        <f>'დაზუსტ. ნაერთი'!H896</f>
        <v>0</v>
      </c>
      <c r="BZ896" s="10">
        <f>'დაზუსტ. ბიუჯ.'!H896</f>
        <v>0</v>
      </c>
      <c r="CA896" s="10">
        <f>'დაზუსტ. საკუთ.'!H896</f>
        <v>0</v>
      </c>
    </row>
    <row r="897" spans="1:79" x14ac:dyDescent="0.25">
      <c r="A897" t="str">
        <f t="shared" si="358"/>
        <v>b</v>
      </c>
      <c r="B897" s="8"/>
      <c r="C897" s="9" t="s">
        <v>15</v>
      </c>
      <c r="D897" s="10">
        <f t="shared" si="359"/>
        <v>0</v>
      </c>
      <c r="E897" s="10">
        <f t="shared" si="360"/>
        <v>0</v>
      </c>
      <c r="F897" s="10">
        <f t="shared" si="361"/>
        <v>0</v>
      </c>
      <c r="G897" s="10">
        <f t="shared" si="361"/>
        <v>0</v>
      </c>
      <c r="H897" s="10">
        <f t="shared" si="361"/>
        <v>0</v>
      </c>
      <c r="I897" s="10">
        <f t="shared" si="355"/>
        <v>0</v>
      </c>
      <c r="J897" s="10">
        <f t="shared" si="355"/>
        <v>0</v>
      </c>
      <c r="K897" s="10">
        <f t="shared" si="355"/>
        <v>0</v>
      </c>
      <c r="L897" s="10">
        <f t="shared" si="355"/>
        <v>0</v>
      </c>
      <c r="M897" s="10">
        <f t="shared" si="370"/>
        <v>0</v>
      </c>
      <c r="O897" s="10">
        <f t="shared" si="362"/>
        <v>0</v>
      </c>
      <c r="P897" s="10">
        <f>'დამტკ. ბიუჯ.'!E897</f>
        <v>0</v>
      </c>
      <c r="Q897" s="10">
        <f>'დამტკ. საკუთ.'!E897</f>
        <v>0</v>
      </c>
      <c r="R897" s="10">
        <f>'ცვლილ. ბიუჯ.'!F897</f>
        <v>0</v>
      </c>
      <c r="S897" s="10">
        <f>'ცვლილ. საკუთ.'!F897</f>
        <v>0</v>
      </c>
      <c r="T897" s="10">
        <f>'მთავრ. ფონდი'!F897</f>
        <v>0</v>
      </c>
      <c r="U897" s="10">
        <f>'პრეზ. ფონდი'!F897</f>
        <v>0</v>
      </c>
      <c r="V897" s="10">
        <f>'დაზუსტ. ნაერთი'!E897</f>
        <v>0</v>
      </c>
      <c r="W897" s="10">
        <f>'დაზუსტ. ბიუჯ.'!E897</f>
        <v>0</v>
      </c>
      <c r="X897" s="10">
        <f>'დაზუსტ. საკუთ.'!E897</f>
        <v>0</v>
      </c>
      <c r="Z897" s="10">
        <f t="shared" si="363"/>
        <v>0</v>
      </c>
      <c r="AA897" s="10">
        <f>'დამტკ. ბიუჯ.'!F897</f>
        <v>0</v>
      </c>
      <c r="AB897" s="10">
        <f>'დამტკ. საკუთ.'!F897</f>
        <v>0</v>
      </c>
      <c r="AC897" s="10">
        <f>'ცვლილ. ბიუჯ.'!G897</f>
        <v>0</v>
      </c>
      <c r="AD897" s="10">
        <f>'ცვლილ. საკუთ.'!G897</f>
        <v>0</v>
      </c>
      <c r="AE897" s="10">
        <f>'მთავრ. ფონდი'!G897</f>
        <v>0</v>
      </c>
      <c r="AF897" s="10">
        <f>'პრეზ. ფონდი'!G897</f>
        <v>0</v>
      </c>
      <c r="AG897" s="10">
        <f>'დაზუსტ. ნაერთი'!F897</f>
        <v>0</v>
      </c>
      <c r="AH897" s="10">
        <f>'დაზუსტ. ბიუჯ.'!F897</f>
        <v>0</v>
      </c>
      <c r="AI897" s="10">
        <f>'დაზუსტ. საკუთ.'!F897</f>
        <v>0</v>
      </c>
      <c r="AK897" s="10">
        <f t="shared" si="364"/>
        <v>0</v>
      </c>
      <c r="AL897" s="10">
        <f t="shared" si="365"/>
        <v>0</v>
      </c>
      <c r="AM897" s="10">
        <f t="shared" si="366"/>
        <v>0</v>
      </c>
      <c r="AN897" s="10">
        <f t="shared" si="366"/>
        <v>0</v>
      </c>
      <c r="AO897" s="10">
        <f t="shared" si="366"/>
        <v>0</v>
      </c>
      <c r="AP897" s="10">
        <f t="shared" si="356"/>
        <v>0</v>
      </c>
      <c r="AQ897" s="10">
        <f t="shared" si="356"/>
        <v>0</v>
      </c>
      <c r="AR897" s="10">
        <f t="shared" si="356"/>
        <v>0</v>
      </c>
      <c r="AS897" s="10">
        <f t="shared" si="356"/>
        <v>0</v>
      </c>
      <c r="AT897" s="10">
        <f t="shared" si="371"/>
        <v>0</v>
      </c>
      <c r="AV897" s="10">
        <f t="shared" si="367"/>
        <v>0</v>
      </c>
      <c r="AW897" s="10">
        <f>'დამტკ. ბიუჯ.'!G897</f>
        <v>0</v>
      </c>
      <c r="AX897" s="10">
        <f>'დამტკ. საკუთ.'!G897</f>
        <v>0</v>
      </c>
      <c r="AY897" s="10">
        <f>'ცვლილ. ბიუჯ.'!H897</f>
        <v>0</v>
      </c>
      <c r="AZ897" s="10">
        <f>'ცვლილ. საკუთ.'!H897</f>
        <v>0</v>
      </c>
      <c r="BA897" s="10">
        <f>'მთავრ. ფონდი'!H897</f>
        <v>0</v>
      </c>
      <c r="BB897" s="10">
        <f>'პრეზ. ფონდი'!H897</f>
        <v>0</v>
      </c>
      <c r="BC897" s="10">
        <f>'დაზუსტ. ნაერთი'!G897</f>
        <v>0</v>
      </c>
      <c r="BD897" s="10">
        <f>'დაზუსტ. ბიუჯ.'!G897</f>
        <v>0</v>
      </c>
      <c r="BE897" s="10">
        <f>'დაზუსტ. საკუთ.'!G897</f>
        <v>0</v>
      </c>
      <c r="BG897" s="10">
        <f t="shared" si="368"/>
        <v>0</v>
      </c>
      <c r="BH897" s="10">
        <f t="shared" si="368"/>
        <v>0</v>
      </c>
      <c r="BI897" s="10">
        <f t="shared" si="368"/>
        <v>0</v>
      </c>
      <c r="BJ897" s="10">
        <f t="shared" si="357"/>
        <v>0</v>
      </c>
      <c r="BK897" s="10">
        <f t="shared" si="357"/>
        <v>0</v>
      </c>
      <c r="BL897" s="10">
        <f t="shared" si="357"/>
        <v>0</v>
      </c>
      <c r="BM897" s="10">
        <f t="shared" si="357"/>
        <v>0</v>
      </c>
      <c r="BN897" s="10">
        <f t="shared" si="372"/>
        <v>0</v>
      </c>
      <c r="BO897" s="10">
        <f t="shared" si="372"/>
        <v>0</v>
      </c>
      <c r="BP897" s="10">
        <f t="shared" si="372"/>
        <v>0</v>
      </c>
      <c r="BR897" s="10">
        <f t="shared" si="369"/>
        <v>0</v>
      </c>
      <c r="BS897" s="10">
        <f>'დამტკ. ბიუჯ.'!H897</f>
        <v>0</v>
      </c>
      <c r="BT897" s="10">
        <f>'დამტკ. საკუთ.'!H897</f>
        <v>0</v>
      </c>
      <c r="BU897" s="10">
        <f>'ცვლილ. ბიუჯ.'!I897</f>
        <v>0</v>
      </c>
      <c r="BV897" s="10">
        <f>'ცვლილ. საკუთ.'!I897</f>
        <v>0</v>
      </c>
      <c r="BW897" s="10">
        <f>'მთავრ. ფონდი'!I897</f>
        <v>0</v>
      </c>
      <c r="BX897" s="10">
        <f>'პრეზ. ფონდი'!I897</f>
        <v>0</v>
      </c>
      <c r="BY897" s="10">
        <f>'დაზუსტ. ნაერთი'!H897</f>
        <v>0</v>
      </c>
      <c r="BZ897" s="10">
        <f>'დაზუსტ. ბიუჯ.'!H897</f>
        <v>0</v>
      </c>
      <c r="CA897" s="10">
        <f>'დაზუსტ. საკუთ.'!H897</f>
        <v>0</v>
      </c>
    </row>
    <row r="898" spans="1:79" x14ac:dyDescent="0.25">
      <c r="A898" t="str">
        <f t="shared" si="358"/>
        <v>a</v>
      </c>
      <c r="B898" s="8"/>
      <c r="C898" s="9" t="s">
        <v>16</v>
      </c>
      <c r="D898" s="10">
        <f t="shared" si="359"/>
        <v>1700000</v>
      </c>
      <c r="E898" s="10">
        <f t="shared" si="360"/>
        <v>1700000</v>
      </c>
      <c r="F898" s="10">
        <f t="shared" si="361"/>
        <v>0</v>
      </c>
      <c r="G898" s="10">
        <f t="shared" si="361"/>
        <v>300000</v>
      </c>
      <c r="H898" s="10">
        <f t="shared" si="361"/>
        <v>0</v>
      </c>
      <c r="I898" s="10">
        <f t="shared" si="355"/>
        <v>0</v>
      </c>
      <c r="J898" s="10">
        <f t="shared" si="355"/>
        <v>0</v>
      </c>
      <c r="K898" s="10">
        <f t="shared" si="355"/>
        <v>2000000</v>
      </c>
      <c r="L898" s="10">
        <f t="shared" si="355"/>
        <v>2000000</v>
      </c>
      <c r="M898" s="10">
        <f t="shared" si="370"/>
        <v>0</v>
      </c>
      <c r="O898" s="10">
        <f t="shared" si="362"/>
        <v>425000</v>
      </c>
      <c r="P898" s="10">
        <f>'დამტკ. ბიუჯ.'!E898</f>
        <v>425000</v>
      </c>
      <c r="Q898" s="10">
        <f>'დამტკ. საკუთ.'!E898</f>
        <v>0</v>
      </c>
      <c r="R898" s="10">
        <f>'ცვლილ. ბიუჯ.'!F898</f>
        <v>-91500</v>
      </c>
      <c r="S898" s="10">
        <f>'ცვლილ. საკუთ.'!F898</f>
        <v>0</v>
      </c>
      <c r="T898" s="10">
        <f>'მთავრ. ფონდი'!F898</f>
        <v>0</v>
      </c>
      <c r="U898" s="10">
        <f>'პრეზ. ფონდი'!F898</f>
        <v>0</v>
      </c>
      <c r="V898" s="10">
        <f>'დაზუსტ. ნაერთი'!E898</f>
        <v>333500</v>
      </c>
      <c r="W898" s="10">
        <f>'დაზუსტ. ბიუჯ.'!E898</f>
        <v>333500</v>
      </c>
      <c r="X898" s="10">
        <f>'დაზუსტ. საკუთ.'!E898</f>
        <v>0</v>
      </c>
      <c r="Z898" s="10">
        <f t="shared" si="363"/>
        <v>425000</v>
      </c>
      <c r="AA898" s="10">
        <f>'დამტკ. ბიუჯ.'!F898</f>
        <v>425000</v>
      </c>
      <c r="AB898" s="10">
        <f>'დამტკ. საკუთ.'!F898</f>
        <v>0</v>
      </c>
      <c r="AC898" s="10">
        <f>'ცვლილ. ბიუჯ.'!G898</f>
        <v>241500</v>
      </c>
      <c r="AD898" s="10">
        <f>'ცვლილ. საკუთ.'!G898</f>
        <v>0</v>
      </c>
      <c r="AE898" s="10">
        <f>'მთავრ. ფონდი'!G898</f>
        <v>0</v>
      </c>
      <c r="AF898" s="10">
        <f>'პრეზ. ფონდი'!G898</f>
        <v>0</v>
      </c>
      <c r="AG898" s="10">
        <f>'დაზუსტ. ნაერთი'!F898</f>
        <v>666500</v>
      </c>
      <c r="AH898" s="10">
        <f>'დაზუსტ. ბიუჯ.'!F898</f>
        <v>666500</v>
      </c>
      <c r="AI898" s="10">
        <f>'დაზუსტ. საკუთ.'!F898</f>
        <v>0</v>
      </c>
      <c r="AK898" s="10">
        <f t="shared" si="364"/>
        <v>850000</v>
      </c>
      <c r="AL898" s="10">
        <f t="shared" si="365"/>
        <v>850000</v>
      </c>
      <c r="AM898" s="10">
        <f t="shared" si="366"/>
        <v>0</v>
      </c>
      <c r="AN898" s="10">
        <f t="shared" si="366"/>
        <v>150000</v>
      </c>
      <c r="AO898" s="10">
        <f t="shared" si="366"/>
        <v>0</v>
      </c>
      <c r="AP898" s="10">
        <f t="shared" si="356"/>
        <v>0</v>
      </c>
      <c r="AQ898" s="10">
        <f t="shared" si="356"/>
        <v>0</v>
      </c>
      <c r="AR898" s="10">
        <f t="shared" si="356"/>
        <v>1000000</v>
      </c>
      <c r="AS898" s="10">
        <f t="shared" si="356"/>
        <v>1000000</v>
      </c>
      <c r="AT898" s="10">
        <f t="shared" si="371"/>
        <v>0</v>
      </c>
      <c r="AV898" s="10">
        <f t="shared" si="367"/>
        <v>425000</v>
      </c>
      <c r="AW898" s="10">
        <f>'დამტკ. ბიუჯ.'!G898</f>
        <v>425000</v>
      </c>
      <c r="AX898" s="10">
        <f>'დამტკ. საკუთ.'!G898</f>
        <v>0</v>
      </c>
      <c r="AY898" s="10">
        <f>'ცვლილ. ბიუჯ.'!H898</f>
        <v>75000</v>
      </c>
      <c r="AZ898" s="10">
        <f>'ცვლილ. საკუთ.'!H898</f>
        <v>0</v>
      </c>
      <c r="BA898" s="10">
        <f>'მთავრ. ფონდი'!H898</f>
        <v>0</v>
      </c>
      <c r="BB898" s="10">
        <f>'პრეზ. ფონდი'!H898</f>
        <v>0</v>
      </c>
      <c r="BC898" s="10">
        <f>'დაზუსტ. ნაერთი'!G898</f>
        <v>500000</v>
      </c>
      <c r="BD898" s="10">
        <f>'დაზუსტ. ბიუჯ.'!G898</f>
        <v>500000</v>
      </c>
      <c r="BE898" s="10">
        <f>'დაზუსტ. საკუთ.'!G898</f>
        <v>0</v>
      </c>
      <c r="BG898" s="10">
        <f t="shared" si="368"/>
        <v>1275000</v>
      </c>
      <c r="BH898" s="10">
        <f t="shared" si="368"/>
        <v>1275000</v>
      </c>
      <c r="BI898" s="10">
        <f t="shared" si="368"/>
        <v>0</v>
      </c>
      <c r="BJ898" s="10">
        <f t="shared" si="357"/>
        <v>225000</v>
      </c>
      <c r="BK898" s="10">
        <f t="shared" si="357"/>
        <v>0</v>
      </c>
      <c r="BL898" s="10">
        <f t="shared" si="357"/>
        <v>0</v>
      </c>
      <c r="BM898" s="10">
        <f t="shared" si="357"/>
        <v>0</v>
      </c>
      <c r="BN898" s="10">
        <f t="shared" si="372"/>
        <v>1500000</v>
      </c>
      <c r="BO898" s="10">
        <f t="shared" si="372"/>
        <v>1500000</v>
      </c>
      <c r="BP898" s="10">
        <f t="shared" si="372"/>
        <v>0</v>
      </c>
      <c r="BR898" s="10">
        <f t="shared" si="369"/>
        <v>425000</v>
      </c>
      <c r="BS898" s="10">
        <f>'დამტკ. ბიუჯ.'!H898</f>
        <v>425000</v>
      </c>
      <c r="BT898" s="10">
        <f>'დამტკ. საკუთ.'!H898</f>
        <v>0</v>
      </c>
      <c r="BU898" s="10">
        <f>'ცვლილ. ბიუჯ.'!I898</f>
        <v>75000</v>
      </c>
      <c r="BV898" s="10">
        <f>'ცვლილ. საკუთ.'!I898</f>
        <v>0</v>
      </c>
      <c r="BW898" s="10">
        <f>'მთავრ. ფონდი'!I898</f>
        <v>0</v>
      </c>
      <c r="BX898" s="10">
        <f>'პრეზ. ფონდი'!I898</f>
        <v>0</v>
      </c>
      <c r="BY898" s="10">
        <f>'დაზუსტ. ნაერთი'!H898</f>
        <v>500000</v>
      </c>
      <c r="BZ898" s="10">
        <f>'დაზუსტ. ბიუჯ.'!H898</f>
        <v>500000</v>
      </c>
      <c r="CA898" s="10">
        <f>'დაზუსტ. საკუთ.'!H898</f>
        <v>0</v>
      </c>
    </row>
    <row r="899" spans="1:79" x14ac:dyDescent="0.25">
      <c r="A899" t="str">
        <f t="shared" si="358"/>
        <v>b</v>
      </c>
      <c r="B899" s="8"/>
      <c r="C899" s="9" t="s">
        <v>17</v>
      </c>
      <c r="D899" s="10">
        <f t="shared" si="359"/>
        <v>0</v>
      </c>
      <c r="E899" s="10">
        <f t="shared" si="360"/>
        <v>0</v>
      </c>
      <c r="F899" s="10">
        <f t="shared" si="361"/>
        <v>0</v>
      </c>
      <c r="G899" s="10">
        <f t="shared" si="361"/>
        <v>0</v>
      </c>
      <c r="H899" s="10">
        <f t="shared" si="361"/>
        <v>0</v>
      </c>
      <c r="I899" s="10">
        <f t="shared" si="355"/>
        <v>0</v>
      </c>
      <c r="J899" s="10">
        <f t="shared" si="355"/>
        <v>0</v>
      </c>
      <c r="K899" s="10">
        <f t="shared" si="355"/>
        <v>0</v>
      </c>
      <c r="L899" s="10">
        <f t="shared" si="355"/>
        <v>0</v>
      </c>
      <c r="M899" s="10">
        <f t="shared" si="370"/>
        <v>0</v>
      </c>
      <c r="O899" s="10">
        <f t="shared" si="362"/>
        <v>0</v>
      </c>
      <c r="P899" s="10">
        <f>'დამტკ. ბიუჯ.'!E899</f>
        <v>0</v>
      </c>
      <c r="Q899" s="10">
        <f>'დამტკ. საკუთ.'!E899</f>
        <v>0</v>
      </c>
      <c r="R899" s="10">
        <f>'ცვლილ. ბიუჯ.'!F899</f>
        <v>0</v>
      </c>
      <c r="S899" s="10">
        <f>'ცვლილ. საკუთ.'!F899</f>
        <v>0</v>
      </c>
      <c r="T899" s="10">
        <f>'მთავრ. ფონდი'!F899</f>
        <v>0</v>
      </c>
      <c r="U899" s="10">
        <f>'პრეზ. ფონდი'!F899</f>
        <v>0</v>
      </c>
      <c r="V899" s="10">
        <f>'დაზუსტ. ნაერთი'!E899</f>
        <v>0</v>
      </c>
      <c r="W899" s="10">
        <f>'დაზუსტ. ბიუჯ.'!E899</f>
        <v>0</v>
      </c>
      <c r="X899" s="10">
        <f>'დაზუსტ. საკუთ.'!E899</f>
        <v>0</v>
      </c>
      <c r="Z899" s="10">
        <f t="shared" si="363"/>
        <v>0</v>
      </c>
      <c r="AA899" s="10">
        <f>'დამტკ. ბიუჯ.'!F899</f>
        <v>0</v>
      </c>
      <c r="AB899" s="10">
        <f>'დამტკ. საკუთ.'!F899</f>
        <v>0</v>
      </c>
      <c r="AC899" s="10">
        <f>'ცვლილ. ბიუჯ.'!G899</f>
        <v>0</v>
      </c>
      <c r="AD899" s="10">
        <f>'ცვლილ. საკუთ.'!G899</f>
        <v>0</v>
      </c>
      <c r="AE899" s="10">
        <f>'მთავრ. ფონდი'!G899</f>
        <v>0</v>
      </c>
      <c r="AF899" s="10">
        <f>'პრეზ. ფონდი'!G899</f>
        <v>0</v>
      </c>
      <c r="AG899" s="10">
        <f>'დაზუსტ. ნაერთი'!F899</f>
        <v>0</v>
      </c>
      <c r="AH899" s="10">
        <f>'დაზუსტ. ბიუჯ.'!F899</f>
        <v>0</v>
      </c>
      <c r="AI899" s="10">
        <f>'დაზუსტ. საკუთ.'!F899</f>
        <v>0</v>
      </c>
      <c r="AK899" s="10">
        <f t="shared" si="364"/>
        <v>0</v>
      </c>
      <c r="AL899" s="10">
        <f t="shared" si="365"/>
        <v>0</v>
      </c>
      <c r="AM899" s="10">
        <f t="shared" si="366"/>
        <v>0</v>
      </c>
      <c r="AN899" s="10">
        <f t="shared" si="366"/>
        <v>0</v>
      </c>
      <c r="AO899" s="10">
        <f t="shared" si="366"/>
        <v>0</v>
      </c>
      <c r="AP899" s="10">
        <f t="shared" si="356"/>
        <v>0</v>
      </c>
      <c r="AQ899" s="10">
        <f t="shared" si="356"/>
        <v>0</v>
      </c>
      <c r="AR899" s="10">
        <f t="shared" si="356"/>
        <v>0</v>
      </c>
      <c r="AS899" s="10">
        <f t="shared" si="356"/>
        <v>0</v>
      </c>
      <c r="AT899" s="10">
        <f t="shared" si="371"/>
        <v>0</v>
      </c>
      <c r="AV899" s="10">
        <f t="shared" si="367"/>
        <v>0</v>
      </c>
      <c r="AW899" s="10">
        <f>'დამტკ. ბიუჯ.'!G899</f>
        <v>0</v>
      </c>
      <c r="AX899" s="10">
        <f>'დამტკ. საკუთ.'!G899</f>
        <v>0</v>
      </c>
      <c r="AY899" s="10">
        <f>'ცვლილ. ბიუჯ.'!H899</f>
        <v>0</v>
      </c>
      <c r="AZ899" s="10">
        <f>'ცვლილ. საკუთ.'!H899</f>
        <v>0</v>
      </c>
      <c r="BA899" s="10">
        <f>'მთავრ. ფონდი'!H899</f>
        <v>0</v>
      </c>
      <c r="BB899" s="10">
        <f>'პრეზ. ფონდი'!H899</f>
        <v>0</v>
      </c>
      <c r="BC899" s="10">
        <f>'დაზუსტ. ნაერთი'!G899</f>
        <v>0</v>
      </c>
      <c r="BD899" s="10">
        <f>'დაზუსტ. ბიუჯ.'!G899</f>
        <v>0</v>
      </c>
      <c r="BE899" s="10">
        <f>'დაზუსტ. საკუთ.'!G899</f>
        <v>0</v>
      </c>
      <c r="BG899" s="10">
        <f t="shared" si="368"/>
        <v>0</v>
      </c>
      <c r="BH899" s="10">
        <f t="shared" si="368"/>
        <v>0</v>
      </c>
      <c r="BI899" s="10">
        <f t="shared" si="368"/>
        <v>0</v>
      </c>
      <c r="BJ899" s="10">
        <f t="shared" si="357"/>
        <v>0</v>
      </c>
      <c r="BK899" s="10">
        <f t="shared" si="357"/>
        <v>0</v>
      </c>
      <c r="BL899" s="10">
        <f t="shared" si="357"/>
        <v>0</v>
      </c>
      <c r="BM899" s="10">
        <f t="shared" si="357"/>
        <v>0</v>
      </c>
      <c r="BN899" s="10">
        <f t="shared" si="372"/>
        <v>0</v>
      </c>
      <c r="BO899" s="10">
        <f t="shared" si="372"/>
        <v>0</v>
      </c>
      <c r="BP899" s="10">
        <f t="shared" si="372"/>
        <v>0</v>
      </c>
      <c r="BR899" s="10">
        <f t="shared" si="369"/>
        <v>0</v>
      </c>
      <c r="BS899" s="10">
        <f>'დამტკ. ბიუჯ.'!H899</f>
        <v>0</v>
      </c>
      <c r="BT899" s="10">
        <f>'დამტკ. საკუთ.'!H899</f>
        <v>0</v>
      </c>
      <c r="BU899" s="10">
        <f>'ცვლილ. ბიუჯ.'!I899</f>
        <v>0</v>
      </c>
      <c r="BV899" s="10">
        <f>'ცვლილ. საკუთ.'!I899</f>
        <v>0</v>
      </c>
      <c r="BW899" s="10">
        <f>'მთავრ. ფონდი'!I899</f>
        <v>0</v>
      </c>
      <c r="BX899" s="10">
        <f>'პრეზ. ფონდი'!I899</f>
        <v>0</v>
      </c>
      <c r="BY899" s="10">
        <f>'დაზუსტ. ნაერთი'!H899</f>
        <v>0</v>
      </c>
      <c r="BZ899" s="10">
        <f>'დაზუსტ. ბიუჯ.'!H899</f>
        <v>0</v>
      </c>
      <c r="CA899" s="10">
        <f>'დაზუსტ. საკუთ.'!H899</f>
        <v>0</v>
      </c>
    </row>
    <row r="900" spans="1:79" x14ac:dyDescent="0.25">
      <c r="A900" t="str">
        <f t="shared" si="358"/>
        <v>b</v>
      </c>
      <c r="B900" s="5"/>
      <c r="C900" s="6" t="s">
        <v>18</v>
      </c>
      <c r="D900" s="7">
        <f t="shared" si="359"/>
        <v>0</v>
      </c>
      <c r="E900" s="7">
        <f t="shared" si="360"/>
        <v>0</v>
      </c>
      <c r="F900" s="7">
        <f t="shared" si="361"/>
        <v>0</v>
      </c>
      <c r="G900" s="7">
        <f t="shared" si="361"/>
        <v>0</v>
      </c>
      <c r="H900" s="7">
        <f t="shared" si="361"/>
        <v>0</v>
      </c>
      <c r="I900" s="7">
        <f t="shared" si="355"/>
        <v>0</v>
      </c>
      <c r="J900" s="7">
        <f t="shared" si="355"/>
        <v>0</v>
      </c>
      <c r="K900" s="7">
        <f t="shared" si="355"/>
        <v>0</v>
      </c>
      <c r="L900" s="7">
        <f t="shared" si="355"/>
        <v>0</v>
      </c>
      <c r="M900" s="7">
        <f t="shared" si="370"/>
        <v>0</v>
      </c>
      <c r="O900" s="7">
        <f t="shared" si="362"/>
        <v>0</v>
      </c>
      <c r="P900" s="7">
        <f>'დამტკ. ბიუჯ.'!E900</f>
        <v>0</v>
      </c>
      <c r="Q900" s="7">
        <f>'დამტკ. საკუთ.'!E900</f>
        <v>0</v>
      </c>
      <c r="R900" s="7">
        <f>'ცვლილ. ბიუჯ.'!F900</f>
        <v>0</v>
      </c>
      <c r="S900" s="7">
        <f>'ცვლილ. საკუთ.'!F900</f>
        <v>0</v>
      </c>
      <c r="T900" s="7">
        <f>'მთავრ. ფონდი'!F900</f>
        <v>0</v>
      </c>
      <c r="U900" s="7">
        <f>'პრეზ. ფონდი'!F900</f>
        <v>0</v>
      </c>
      <c r="V900" s="7">
        <f>'დაზუსტ. ნაერთი'!E900</f>
        <v>0</v>
      </c>
      <c r="W900" s="7">
        <f>'დაზუსტ. ბიუჯ.'!E900</f>
        <v>0</v>
      </c>
      <c r="X900" s="7">
        <f>'დაზუსტ. საკუთ.'!E900</f>
        <v>0</v>
      </c>
      <c r="Z900" s="7">
        <f t="shared" si="363"/>
        <v>0</v>
      </c>
      <c r="AA900" s="7">
        <f>'დამტკ. ბიუჯ.'!F900</f>
        <v>0</v>
      </c>
      <c r="AB900" s="7">
        <f>'დამტკ. საკუთ.'!F900</f>
        <v>0</v>
      </c>
      <c r="AC900" s="7">
        <f>'ცვლილ. ბიუჯ.'!G900</f>
        <v>0</v>
      </c>
      <c r="AD900" s="7">
        <f>'ცვლილ. საკუთ.'!G900</f>
        <v>0</v>
      </c>
      <c r="AE900" s="7">
        <f>'მთავრ. ფონდი'!G900</f>
        <v>0</v>
      </c>
      <c r="AF900" s="7">
        <f>'პრეზ. ფონდი'!G900</f>
        <v>0</v>
      </c>
      <c r="AG900" s="7">
        <f>'დაზუსტ. ნაერთი'!F900</f>
        <v>0</v>
      </c>
      <c r="AH900" s="7">
        <f>'დაზუსტ. ბიუჯ.'!F900</f>
        <v>0</v>
      </c>
      <c r="AI900" s="7">
        <f>'დაზუსტ. საკუთ.'!F900</f>
        <v>0</v>
      </c>
      <c r="AK900" s="7">
        <f t="shared" si="364"/>
        <v>0</v>
      </c>
      <c r="AL900" s="7">
        <f t="shared" si="365"/>
        <v>0</v>
      </c>
      <c r="AM900" s="7">
        <f t="shared" si="366"/>
        <v>0</v>
      </c>
      <c r="AN900" s="7">
        <f t="shared" si="366"/>
        <v>0</v>
      </c>
      <c r="AO900" s="7">
        <f t="shared" si="366"/>
        <v>0</v>
      </c>
      <c r="AP900" s="7">
        <f t="shared" si="356"/>
        <v>0</v>
      </c>
      <c r="AQ900" s="7">
        <f t="shared" si="356"/>
        <v>0</v>
      </c>
      <c r="AR900" s="7">
        <f t="shared" si="356"/>
        <v>0</v>
      </c>
      <c r="AS900" s="7">
        <f t="shared" si="356"/>
        <v>0</v>
      </c>
      <c r="AT900" s="7">
        <f t="shared" si="371"/>
        <v>0</v>
      </c>
      <c r="AV900" s="7">
        <f t="shared" si="367"/>
        <v>0</v>
      </c>
      <c r="AW900" s="7">
        <f>'დამტკ. ბიუჯ.'!G900</f>
        <v>0</v>
      </c>
      <c r="AX900" s="7">
        <f>'დამტკ. საკუთ.'!G900</f>
        <v>0</v>
      </c>
      <c r="AY900" s="7">
        <f>'ცვლილ. ბიუჯ.'!H900</f>
        <v>0</v>
      </c>
      <c r="AZ900" s="7">
        <f>'ცვლილ. საკუთ.'!H900</f>
        <v>0</v>
      </c>
      <c r="BA900" s="7">
        <f>'მთავრ. ფონდი'!H900</f>
        <v>0</v>
      </c>
      <c r="BB900" s="7">
        <f>'პრეზ. ფონდი'!H900</f>
        <v>0</v>
      </c>
      <c r="BC900" s="7">
        <f>'დაზუსტ. ნაერთი'!G900</f>
        <v>0</v>
      </c>
      <c r="BD900" s="7">
        <f>'დაზუსტ. ბიუჯ.'!G900</f>
        <v>0</v>
      </c>
      <c r="BE900" s="7">
        <f>'დაზუსტ. საკუთ.'!G900</f>
        <v>0</v>
      </c>
      <c r="BG900" s="7">
        <f t="shared" si="368"/>
        <v>0</v>
      </c>
      <c r="BH900" s="7">
        <f t="shared" si="368"/>
        <v>0</v>
      </c>
      <c r="BI900" s="7">
        <f t="shared" si="368"/>
        <v>0</v>
      </c>
      <c r="BJ900" s="7">
        <f t="shared" si="357"/>
        <v>0</v>
      </c>
      <c r="BK900" s="7">
        <f t="shared" si="357"/>
        <v>0</v>
      </c>
      <c r="BL900" s="7">
        <f t="shared" si="357"/>
        <v>0</v>
      </c>
      <c r="BM900" s="7">
        <f t="shared" si="357"/>
        <v>0</v>
      </c>
      <c r="BN900" s="7">
        <f t="shared" si="372"/>
        <v>0</v>
      </c>
      <c r="BO900" s="7">
        <f t="shared" si="372"/>
        <v>0</v>
      </c>
      <c r="BP900" s="7">
        <f t="shared" si="372"/>
        <v>0</v>
      </c>
      <c r="BR900" s="7">
        <f t="shared" si="369"/>
        <v>0</v>
      </c>
      <c r="BS900" s="7">
        <f>'დამტკ. ბიუჯ.'!H900</f>
        <v>0</v>
      </c>
      <c r="BT900" s="7">
        <f>'დამტკ. საკუთ.'!H900</f>
        <v>0</v>
      </c>
      <c r="BU900" s="7">
        <f>'ცვლილ. ბიუჯ.'!I900</f>
        <v>0</v>
      </c>
      <c r="BV900" s="7">
        <f>'ცვლილ. საკუთ.'!I900</f>
        <v>0</v>
      </c>
      <c r="BW900" s="7">
        <f>'მთავრ. ფონდი'!I900</f>
        <v>0</v>
      </c>
      <c r="BX900" s="7">
        <f>'პრეზ. ფონდი'!I900</f>
        <v>0</v>
      </c>
      <c r="BY900" s="7">
        <f>'დაზუსტ. ნაერთი'!H900</f>
        <v>0</v>
      </c>
      <c r="BZ900" s="7">
        <f>'დაზუსტ. ბიუჯ.'!H900</f>
        <v>0</v>
      </c>
      <c r="CA900" s="7">
        <f>'დაზუსტ. საკუთ.'!H900</f>
        <v>0</v>
      </c>
    </row>
    <row r="901" spans="1:79" x14ac:dyDescent="0.25">
      <c r="A901" t="str">
        <f t="shared" si="358"/>
        <v>b</v>
      </c>
      <c r="B901" s="5"/>
      <c r="C901" s="6" t="s">
        <v>19</v>
      </c>
      <c r="D901" s="7">
        <f t="shared" si="359"/>
        <v>0</v>
      </c>
      <c r="E901" s="7">
        <f t="shared" si="360"/>
        <v>0</v>
      </c>
      <c r="F901" s="7">
        <f t="shared" si="361"/>
        <v>0</v>
      </c>
      <c r="G901" s="7">
        <f t="shared" si="361"/>
        <v>0</v>
      </c>
      <c r="H901" s="7">
        <f t="shared" si="361"/>
        <v>0</v>
      </c>
      <c r="I901" s="7">
        <f t="shared" si="355"/>
        <v>0</v>
      </c>
      <c r="J901" s="7">
        <f t="shared" si="355"/>
        <v>0</v>
      </c>
      <c r="K901" s="7">
        <f t="shared" si="355"/>
        <v>0</v>
      </c>
      <c r="L901" s="7">
        <f t="shared" si="355"/>
        <v>0</v>
      </c>
      <c r="M901" s="7">
        <f t="shared" si="370"/>
        <v>0</v>
      </c>
      <c r="O901" s="7">
        <f t="shared" si="362"/>
        <v>0</v>
      </c>
      <c r="P901" s="7">
        <f>'დამტკ. ბიუჯ.'!E901</f>
        <v>0</v>
      </c>
      <c r="Q901" s="7">
        <f>'დამტკ. საკუთ.'!E901</f>
        <v>0</v>
      </c>
      <c r="R901" s="7">
        <f>'ცვლილ. ბიუჯ.'!F901</f>
        <v>0</v>
      </c>
      <c r="S901" s="7">
        <f>'ცვლილ. საკუთ.'!F901</f>
        <v>0</v>
      </c>
      <c r="T901" s="7">
        <f>'მთავრ. ფონდი'!F901</f>
        <v>0</v>
      </c>
      <c r="U901" s="7">
        <f>'პრეზ. ფონდი'!F901</f>
        <v>0</v>
      </c>
      <c r="V901" s="7">
        <f>'დაზუსტ. ნაერთი'!E901</f>
        <v>0</v>
      </c>
      <c r="W901" s="7">
        <f>'დაზუსტ. ბიუჯ.'!E901</f>
        <v>0</v>
      </c>
      <c r="X901" s="7">
        <f>'დაზუსტ. საკუთ.'!E901</f>
        <v>0</v>
      </c>
      <c r="Z901" s="7">
        <f t="shared" si="363"/>
        <v>0</v>
      </c>
      <c r="AA901" s="7">
        <f>'დამტკ. ბიუჯ.'!F901</f>
        <v>0</v>
      </c>
      <c r="AB901" s="7">
        <f>'დამტკ. საკუთ.'!F901</f>
        <v>0</v>
      </c>
      <c r="AC901" s="7">
        <f>'ცვლილ. ბიუჯ.'!G901</f>
        <v>0</v>
      </c>
      <c r="AD901" s="7">
        <f>'ცვლილ. საკუთ.'!G901</f>
        <v>0</v>
      </c>
      <c r="AE901" s="7">
        <f>'მთავრ. ფონდი'!G901</f>
        <v>0</v>
      </c>
      <c r="AF901" s="7">
        <f>'პრეზ. ფონდი'!G901</f>
        <v>0</v>
      </c>
      <c r="AG901" s="7">
        <f>'დაზუსტ. ნაერთი'!F901</f>
        <v>0</v>
      </c>
      <c r="AH901" s="7">
        <f>'დაზუსტ. ბიუჯ.'!F901</f>
        <v>0</v>
      </c>
      <c r="AI901" s="7">
        <f>'დაზუსტ. საკუთ.'!F901</f>
        <v>0</v>
      </c>
      <c r="AK901" s="7">
        <f t="shared" si="364"/>
        <v>0</v>
      </c>
      <c r="AL901" s="7">
        <f t="shared" si="365"/>
        <v>0</v>
      </c>
      <c r="AM901" s="7">
        <f t="shared" si="366"/>
        <v>0</v>
      </c>
      <c r="AN901" s="7">
        <f t="shared" si="366"/>
        <v>0</v>
      </c>
      <c r="AO901" s="7">
        <f t="shared" si="366"/>
        <v>0</v>
      </c>
      <c r="AP901" s="7">
        <f t="shared" si="356"/>
        <v>0</v>
      </c>
      <c r="AQ901" s="7">
        <f t="shared" si="356"/>
        <v>0</v>
      </c>
      <c r="AR901" s="7">
        <f t="shared" si="356"/>
        <v>0</v>
      </c>
      <c r="AS901" s="7">
        <f t="shared" si="356"/>
        <v>0</v>
      </c>
      <c r="AT901" s="7">
        <f t="shared" si="371"/>
        <v>0</v>
      </c>
      <c r="AV901" s="7">
        <f t="shared" si="367"/>
        <v>0</v>
      </c>
      <c r="AW901" s="7">
        <f>'დამტკ. ბიუჯ.'!G901</f>
        <v>0</v>
      </c>
      <c r="AX901" s="7">
        <f>'დამტკ. საკუთ.'!G901</f>
        <v>0</v>
      </c>
      <c r="AY901" s="7">
        <f>'ცვლილ. ბიუჯ.'!H901</f>
        <v>0</v>
      </c>
      <c r="AZ901" s="7">
        <f>'ცვლილ. საკუთ.'!H901</f>
        <v>0</v>
      </c>
      <c r="BA901" s="7">
        <f>'მთავრ. ფონდი'!H901</f>
        <v>0</v>
      </c>
      <c r="BB901" s="7">
        <f>'პრეზ. ფონდი'!H901</f>
        <v>0</v>
      </c>
      <c r="BC901" s="7">
        <f>'დაზუსტ. ნაერთი'!G901</f>
        <v>0</v>
      </c>
      <c r="BD901" s="7">
        <f>'დაზუსტ. ბიუჯ.'!G901</f>
        <v>0</v>
      </c>
      <c r="BE901" s="7">
        <f>'დაზუსტ. საკუთ.'!G901</f>
        <v>0</v>
      </c>
      <c r="BG901" s="7">
        <f t="shared" si="368"/>
        <v>0</v>
      </c>
      <c r="BH901" s="7">
        <f t="shared" si="368"/>
        <v>0</v>
      </c>
      <c r="BI901" s="7">
        <f t="shared" si="368"/>
        <v>0</v>
      </c>
      <c r="BJ901" s="7">
        <f t="shared" si="357"/>
        <v>0</v>
      </c>
      <c r="BK901" s="7">
        <f t="shared" si="357"/>
        <v>0</v>
      </c>
      <c r="BL901" s="7">
        <f t="shared" si="357"/>
        <v>0</v>
      </c>
      <c r="BM901" s="7">
        <f t="shared" si="357"/>
        <v>0</v>
      </c>
      <c r="BN901" s="7">
        <f t="shared" si="372"/>
        <v>0</v>
      </c>
      <c r="BO901" s="7">
        <f t="shared" si="372"/>
        <v>0</v>
      </c>
      <c r="BP901" s="7">
        <f t="shared" si="372"/>
        <v>0</v>
      </c>
      <c r="BR901" s="7">
        <f t="shared" si="369"/>
        <v>0</v>
      </c>
      <c r="BS901" s="7">
        <f>'დამტკ. ბიუჯ.'!H901</f>
        <v>0</v>
      </c>
      <c r="BT901" s="7">
        <f>'დამტკ. საკუთ.'!H901</f>
        <v>0</v>
      </c>
      <c r="BU901" s="7">
        <f>'ცვლილ. ბიუჯ.'!I901</f>
        <v>0</v>
      </c>
      <c r="BV901" s="7">
        <f>'ცვლილ. საკუთ.'!I901</f>
        <v>0</v>
      </c>
      <c r="BW901" s="7">
        <f>'მთავრ. ფონდი'!I901</f>
        <v>0</v>
      </c>
      <c r="BX901" s="7">
        <f>'პრეზ. ფონდი'!I901</f>
        <v>0</v>
      </c>
      <c r="BY901" s="7">
        <f>'დაზუსტ. ნაერთი'!H901</f>
        <v>0</v>
      </c>
      <c r="BZ901" s="7">
        <f>'დაზუსტ. ბიუჯ.'!H901</f>
        <v>0</v>
      </c>
      <c r="CA901" s="7">
        <f>'დაზუსტ. საკუთ.'!H901</f>
        <v>0</v>
      </c>
    </row>
    <row r="902" spans="1:79" ht="15.75" thickBot="1" x14ac:dyDescent="0.3">
      <c r="A902" t="str">
        <f t="shared" si="358"/>
        <v>b</v>
      </c>
      <c r="B902" s="11"/>
      <c r="C902" s="12" t="s">
        <v>20</v>
      </c>
      <c r="D902" s="13">
        <f t="shared" si="359"/>
        <v>0</v>
      </c>
      <c r="E902" s="13">
        <f t="shared" si="360"/>
        <v>0</v>
      </c>
      <c r="F902" s="13">
        <f t="shared" si="361"/>
        <v>0</v>
      </c>
      <c r="G902" s="13">
        <f t="shared" si="361"/>
        <v>0</v>
      </c>
      <c r="H902" s="13">
        <f t="shared" si="361"/>
        <v>0</v>
      </c>
      <c r="I902" s="13">
        <f t="shared" si="355"/>
        <v>0</v>
      </c>
      <c r="J902" s="13">
        <f t="shared" si="355"/>
        <v>0</v>
      </c>
      <c r="K902" s="13">
        <f t="shared" si="355"/>
        <v>0</v>
      </c>
      <c r="L902" s="13">
        <f t="shared" si="355"/>
        <v>0</v>
      </c>
      <c r="M902" s="13">
        <f t="shared" si="370"/>
        <v>0</v>
      </c>
      <c r="O902" s="13">
        <f t="shared" si="362"/>
        <v>0</v>
      </c>
      <c r="P902" s="13">
        <f>'დამტკ. ბიუჯ.'!E902</f>
        <v>0</v>
      </c>
      <c r="Q902" s="13">
        <f>'დამტკ. საკუთ.'!E902</f>
        <v>0</v>
      </c>
      <c r="R902" s="13">
        <f>'ცვლილ. ბიუჯ.'!F902</f>
        <v>0</v>
      </c>
      <c r="S902" s="13">
        <f>'ცვლილ. საკუთ.'!F902</f>
        <v>0</v>
      </c>
      <c r="T902" s="13">
        <f>'მთავრ. ფონდი'!F902</f>
        <v>0</v>
      </c>
      <c r="U902" s="13">
        <f>'პრეზ. ფონდი'!F902</f>
        <v>0</v>
      </c>
      <c r="V902" s="13">
        <f>'დაზუსტ. ნაერთი'!E902</f>
        <v>0</v>
      </c>
      <c r="W902" s="13">
        <f>'დაზუსტ. ბიუჯ.'!E902</f>
        <v>0</v>
      </c>
      <c r="X902" s="13">
        <f>'დაზუსტ. საკუთ.'!E902</f>
        <v>0</v>
      </c>
      <c r="Z902" s="13">
        <f t="shared" si="363"/>
        <v>0</v>
      </c>
      <c r="AA902" s="13">
        <f>'დამტკ. ბიუჯ.'!F902</f>
        <v>0</v>
      </c>
      <c r="AB902" s="13">
        <f>'დამტკ. საკუთ.'!F902</f>
        <v>0</v>
      </c>
      <c r="AC902" s="13">
        <f>'ცვლილ. ბიუჯ.'!G902</f>
        <v>0</v>
      </c>
      <c r="AD902" s="13">
        <f>'ცვლილ. საკუთ.'!G902</f>
        <v>0</v>
      </c>
      <c r="AE902" s="13">
        <f>'მთავრ. ფონდი'!G902</f>
        <v>0</v>
      </c>
      <c r="AF902" s="13">
        <f>'პრეზ. ფონდი'!G902</f>
        <v>0</v>
      </c>
      <c r="AG902" s="13">
        <f>'დაზუსტ. ნაერთი'!F902</f>
        <v>0</v>
      </c>
      <c r="AH902" s="13">
        <f>'დაზუსტ. ბიუჯ.'!F902</f>
        <v>0</v>
      </c>
      <c r="AI902" s="13">
        <f>'დაზუსტ. საკუთ.'!F902</f>
        <v>0</v>
      </c>
      <c r="AK902" s="13">
        <f t="shared" si="364"/>
        <v>0</v>
      </c>
      <c r="AL902" s="13">
        <f t="shared" si="365"/>
        <v>0</v>
      </c>
      <c r="AM902" s="13">
        <f t="shared" si="366"/>
        <v>0</v>
      </c>
      <c r="AN902" s="13">
        <f t="shared" si="366"/>
        <v>0</v>
      </c>
      <c r="AO902" s="13">
        <f t="shared" si="366"/>
        <v>0</v>
      </c>
      <c r="AP902" s="13">
        <f t="shared" si="356"/>
        <v>0</v>
      </c>
      <c r="AQ902" s="13">
        <f t="shared" si="356"/>
        <v>0</v>
      </c>
      <c r="AR902" s="13">
        <f t="shared" si="356"/>
        <v>0</v>
      </c>
      <c r="AS902" s="13">
        <f t="shared" si="356"/>
        <v>0</v>
      </c>
      <c r="AT902" s="13">
        <f t="shared" si="371"/>
        <v>0</v>
      </c>
      <c r="AV902" s="13">
        <f t="shared" si="367"/>
        <v>0</v>
      </c>
      <c r="AW902" s="13">
        <f>'დამტკ. ბიუჯ.'!G902</f>
        <v>0</v>
      </c>
      <c r="AX902" s="13">
        <f>'დამტკ. საკუთ.'!G902</f>
        <v>0</v>
      </c>
      <c r="AY902" s="13">
        <f>'ცვლილ. ბიუჯ.'!H902</f>
        <v>0</v>
      </c>
      <c r="AZ902" s="13">
        <f>'ცვლილ. საკუთ.'!H902</f>
        <v>0</v>
      </c>
      <c r="BA902" s="13">
        <f>'მთავრ. ფონდი'!H902</f>
        <v>0</v>
      </c>
      <c r="BB902" s="13">
        <f>'პრეზ. ფონდი'!H902</f>
        <v>0</v>
      </c>
      <c r="BC902" s="13">
        <f>'დაზუსტ. ნაერთი'!G902</f>
        <v>0</v>
      </c>
      <c r="BD902" s="13">
        <f>'დაზუსტ. ბიუჯ.'!G902</f>
        <v>0</v>
      </c>
      <c r="BE902" s="13">
        <f>'დაზუსტ. საკუთ.'!G902</f>
        <v>0</v>
      </c>
      <c r="BG902" s="13">
        <f t="shared" si="368"/>
        <v>0</v>
      </c>
      <c r="BH902" s="13">
        <f t="shared" si="368"/>
        <v>0</v>
      </c>
      <c r="BI902" s="13">
        <f t="shared" si="368"/>
        <v>0</v>
      </c>
      <c r="BJ902" s="13">
        <f t="shared" si="357"/>
        <v>0</v>
      </c>
      <c r="BK902" s="13">
        <f t="shared" si="357"/>
        <v>0</v>
      </c>
      <c r="BL902" s="13">
        <f t="shared" si="357"/>
        <v>0</v>
      </c>
      <c r="BM902" s="13">
        <f t="shared" si="357"/>
        <v>0</v>
      </c>
      <c r="BN902" s="13">
        <f t="shared" si="372"/>
        <v>0</v>
      </c>
      <c r="BO902" s="13">
        <f t="shared" si="372"/>
        <v>0</v>
      </c>
      <c r="BP902" s="13">
        <f t="shared" si="372"/>
        <v>0</v>
      </c>
      <c r="BR902" s="13">
        <f t="shared" si="369"/>
        <v>0</v>
      </c>
      <c r="BS902" s="13">
        <f>'დამტკ. ბიუჯ.'!H902</f>
        <v>0</v>
      </c>
      <c r="BT902" s="13">
        <f>'დამტკ. საკუთ.'!H902</f>
        <v>0</v>
      </c>
      <c r="BU902" s="13">
        <f>'ცვლილ. ბიუჯ.'!I902</f>
        <v>0</v>
      </c>
      <c r="BV902" s="13">
        <f>'ცვლილ. საკუთ.'!I902</f>
        <v>0</v>
      </c>
      <c r="BW902" s="13">
        <f>'მთავრ. ფონდი'!I902</f>
        <v>0</v>
      </c>
      <c r="BX902" s="13">
        <f>'პრეზ. ფონდი'!I902</f>
        <v>0</v>
      </c>
      <c r="BY902" s="13">
        <f>'დაზუსტ. ნაერთი'!H902</f>
        <v>0</v>
      </c>
      <c r="BZ902" s="13">
        <f>'დაზუსტ. ბიუჯ.'!H902</f>
        <v>0</v>
      </c>
      <c r="CA902" s="13">
        <f>'დაზუსტ. საკუთ.'!H902</f>
        <v>0</v>
      </c>
    </row>
    <row r="903" spans="1:79" ht="16.5" thickTop="1" thickBot="1" x14ac:dyDescent="0.3">
      <c r="A903" t="str">
        <f t="shared" si="358"/>
        <v>a</v>
      </c>
      <c r="B903" s="16" t="s">
        <v>150</v>
      </c>
      <c r="C903" s="4" t="s">
        <v>151</v>
      </c>
      <c r="D903" s="4">
        <f t="shared" si="359"/>
        <v>32000000</v>
      </c>
      <c r="E903" s="4">
        <f t="shared" si="360"/>
        <v>32000000</v>
      </c>
      <c r="F903" s="4">
        <f t="shared" si="361"/>
        <v>0</v>
      </c>
      <c r="G903" s="4">
        <f t="shared" si="361"/>
        <v>0</v>
      </c>
      <c r="H903" s="4">
        <f t="shared" si="361"/>
        <v>0</v>
      </c>
      <c r="I903" s="4">
        <f t="shared" si="355"/>
        <v>0</v>
      </c>
      <c r="J903" s="4">
        <f t="shared" si="355"/>
        <v>0</v>
      </c>
      <c r="K903" s="4">
        <f t="shared" si="355"/>
        <v>32000000</v>
      </c>
      <c r="L903" s="4">
        <f t="shared" si="355"/>
        <v>32000000</v>
      </c>
      <c r="M903" s="4">
        <f t="shared" si="370"/>
        <v>0</v>
      </c>
      <c r="O903" s="4">
        <f t="shared" si="362"/>
        <v>8345000</v>
      </c>
      <c r="P903" s="4">
        <f>'დამტკ. ბიუჯ.'!E903</f>
        <v>8345000</v>
      </c>
      <c r="Q903" s="4">
        <f>'დამტკ. საკუთ.'!E903</f>
        <v>0</v>
      </c>
      <c r="R903" s="4">
        <f>'ცვლილ. ბიუჯ.'!F903</f>
        <v>-2113000</v>
      </c>
      <c r="S903" s="4">
        <f>'ცვლილ. საკუთ.'!F903</f>
        <v>0</v>
      </c>
      <c r="T903" s="4">
        <f>'მთავრ. ფონდი'!F903</f>
        <v>0</v>
      </c>
      <c r="U903" s="4">
        <f>'პრეზ. ფონდი'!F903</f>
        <v>0</v>
      </c>
      <c r="V903" s="4">
        <f>'დაზუსტ. ნაერთი'!E903</f>
        <v>6232000</v>
      </c>
      <c r="W903" s="4">
        <f>'დაზუსტ. ბიუჯ.'!E903</f>
        <v>6232000</v>
      </c>
      <c r="X903" s="4">
        <f>'დაზუსტ. საკუთ.'!E903</f>
        <v>0</v>
      </c>
      <c r="Z903" s="4">
        <f t="shared" si="363"/>
        <v>8620000</v>
      </c>
      <c r="AA903" s="4">
        <f>'დამტკ. ბიუჯ.'!F903</f>
        <v>8620000</v>
      </c>
      <c r="AB903" s="4">
        <f>'დამტკ. საკუთ.'!F903</f>
        <v>0</v>
      </c>
      <c r="AC903" s="4">
        <f>'ცვლილ. ბიუჯ.'!G903</f>
        <v>2113000</v>
      </c>
      <c r="AD903" s="4">
        <f>'ცვლილ. საკუთ.'!G903</f>
        <v>0</v>
      </c>
      <c r="AE903" s="4">
        <f>'მთავრ. ფონდი'!G903</f>
        <v>0</v>
      </c>
      <c r="AF903" s="4">
        <f>'პრეზ. ფონდი'!G903</f>
        <v>0</v>
      </c>
      <c r="AG903" s="4">
        <f>'დაზუსტ. ნაერთი'!F903</f>
        <v>10733000</v>
      </c>
      <c r="AH903" s="4">
        <f>'დაზუსტ. ბიუჯ.'!F903</f>
        <v>10733000</v>
      </c>
      <c r="AI903" s="4">
        <f>'დაზუსტ. საკუთ.'!F903</f>
        <v>0</v>
      </c>
      <c r="AK903" s="4">
        <f t="shared" si="364"/>
        <v>16965000</v>
      </c>
      <c r="AL903" s="4">
        <f t="shared" si="365"/>
        <v>16965000</v>
      </c>
      <c r="AM903" s="4">
        <f t="shared" si="366"/>
        <v>0</v>
      </c>
      <c r="AN903" s="4">
        <f t="shared" si="366"/>
        <v>0</v>
      </c>
      <c r="AO903" s="4">
        <f t="shared" si="366"/>
        <v>0</v>
      </c>
      <c r="AP903" s="4">
        <f t="shared" si="356"/>
        <v>0</v>
      </c>
      <c r="AQ903" s="4">
        <f t="shared" si="356"/>
        <v>0</v>
      </c>
      <c r="AR903" s="4">
        <f t="shared" si="356"/>
        <v>16965000</v>
      </c>
      <c r="AS903" s="4">
        <f t="shared" si="356"/>
        <v>16965000</v>
      </c>
      <c r="AT903" s="4">
        <f t="shared" si="371"/>
        <v>0</v>
      </c>
      <c r="AV903" s="4">
        <f t="shared" si="367"/>
        <v>8717000</v>
      </c>
      <c r="AW903" s="4">
        <f>'დამტკ. ბიუჯ.'!G903</f>
        <v>8717000</v>
      </c>
      <c r="AX903" s="4">
        <f>'დამტკ. საკუთ.'!G903</f>
        <v>0</v>
      </c>
      <c r="AY903" s="4">
        <f>'ცვლილ. ბიუჯ.'!H903</f>
        <v>0</v>
      </c>
      <c r="AZ903" s="4">
        <f>'ცვლილ. საკუთ.'!H903</f>
        <v>0</v>
      </c>
      <c r="BA903" s="4">
        <f>'მთავრ. ფონდი'!H903</f>
        <v>0</v>
      </c>
      <c r="BB903" s="4">
        <f>'პრეზ. ფონდი'!H903</f>
        <v>0</v>
      </c>
      <c r="BC903" s="4">
        <f>'დაზუსტ. ნაერთი'!G903</f>
        <v>8717000</v>
      </c>
      <c r="BD903" s="4">
        <f>'დაზუსტ. ბიუჯ.'!G903</f>
        <v>8717000</v>
      </c>
      <c r="BE903" s="4">
        <f>'დაზუსტ. საკუთ.'!G903</f>
        <v>0</v>
      </c>
      <c r="BG903" s="4">
        <f t="shared" si="368"/>
        <v>25682000</v>
      </c>
      <c r="BH903" s="4">
        <f t="shared" si="368"/>
        <v>25682000</v>
      </c>
      <c r="BI903" s="4">
        <f t="shared" si="368"/>
        <v>0</v>
      </c>
      <c r="BJ903" s="4">
        <f t="shared" si="357"/>
        <v>0</v>
      </c>
      <c r="BK903" s="4">
        <f t="shared" si="357"/>
        <v>0</v>
      </c>
      <c r="BL903" s="4">
        <f t="shared" si="357"/>
        <v>0</v>
      </c>
      <c r="BM903" s="4">
        <f t="shared" si="357"/>
        <v>0</v>
      </c>
      <c r="BN903" s="4">
        <f t="shared" si="372"/>
        <v>25682000</v>
      </c>
      <c r="BO903" s="4">
        <f t="shared" si="372"/>
        <v>25682000</v>
      </c>
      <c r="BP903" s="4">
        <f t="shared" si="372"/>
        <v>0</v>
      </c>
      <c r="BR903" s="4">
        <f t="shared" si="369"/>
        <v>6318000</v>
      </c>
      <c r="BS903" s="4">
        <f>'დამტკ. ბიუჯ.'!H903</f>
        <v>6318000</v>
      </c>
      <c r="BT903" s="4">
        <f>'დამტკ. საკუთ.'!H903</f>
        <v>0</v>
      </c>
      <c r="BU903" s="4">
        <f>'ცვლილ. ბიუჯ.'!I903</f>
        <v>0</v>
      </c>
      <c r="BV903" s="4">
        <f>'ცვლილ. საკუთ.'!I903</f>
        <v>0</v>
      </c>
      <c r="BW903" s="4">
        <f>'მთავრ. ფონდი'!I903</f>
        <v>0</v>
      </c>
      <c r="BX903" s="4">
        <f>'პრეზ. ფონდი'!I903</f>
        <v>0</v>
      </c>
      <c r="BY903" s="4">
        <f>'დაზუსტ. ნაერთი'!H903</f>
        <v>6318000</v>
      </c>
      <c r="BZ903" s="4">
        <f>'დაზუსტ. ბიუჯ.'!H903</f>
        <v>6318000</v>
      </c>
      <c r="CA903" s="4">
        <f>'დაზუსტ. საკუთ.'!H903</f>
        <v>0</v>
      </c>
    </row>
    <row r="904" spans="1:79" ht="15.75" thickTop="1" x14ac:dyDescent="0.25">
      <c r="A904" t="str">
        <f t="shared" si="358"/>
        <v>a</v>
      </c>
      <c r="B904" s="5"/>
      <c r="C904" s="6" t="s">
        <v>10</v>
      </c>
      <c r="D904" s="7">
        <f t="shared" si="359"/>
        <v>32000000</v>
      </c>
      <c r="E904" s="7">
        <f t="shared" si="360"/>
        <v>32000000</v>
      </c>
      <c r="F904" s="7">
        <f t="shared" si="361"/>
        <v>0</v>
      </c>
      <c r="G904" s="7">
        <f t="shared" si="361"/>
        <v>0</v>
      </c>
      <c r="H904" s="7">
        <f t="shared" si="361"/>
        <v>0</v>
      </c>
      <c r="I904" s="7">
        <f t="shared" si="355"/>
        <v>0</v>
      </c>
      <c r="J904" s="7">
        <f t="shared" si="355"/>
        <v>0</v>
      </c>
      <c r="K904" s="7">
        <f t="shared" si="355"/>
        <v>32000000</v>
      </c>
      <c r="L904" s="7">
        <f t="shared" si="355"/>
        <v>32000000</v>
      </c>
      <c r="M904" s="7">
        <f t="shared" si="370"/>
        <v>0</v>
      </c>
      <c r="O904" s="7">
        <f t="shared" si="362"/>
        <v>8345000</v>
      </c>
      <c r="P904" s="7">
        <f>'დამტკ. ბიუჯ.'!E904</f>
        <v>8345000</v>
      </c>
      <c r="Q904" s="7">
        <f>'დამტკ. საკუთ.'!E904</f>
        <v>0</v>
      </c>
      <c r="R904" s="7">
        <f>'ცვლილ. ბიუჯ.'!F904</f>
        <v>-2113000</v>
      </c>
      <c r="S904" s="7">
        <f>'ცვლილ. საკუთ.'!F904</f>
        <v>0</v>
      </c>
      <c r="T904" s="7">
        <f>'მთავრ. ფონდი'!F904</f>
        <v>0</v>
      </c>
      <c r="U904" s="7">
        <f>'პრეზ. ფონდი'!F904</f>
        <v>0</v>
      </c>
      <c r="V904" s="7">
        <f>'დაზუსტ. ნაერთი'!E904</f>
        <v>6232000</v>
      </c>
      <c r="W904" s="7">
        <f>'დაზუსტ. ბიუჯ.'!E904</f>
        <v>6232000</v>
      </c>
      <c r="X904" s="7">
        <f>'დაზუსტ. საკუთ.'!E904</f>
        <v>0</v>
      </c>
      <c r="Z904" s="7">
        <f t="shared" si="363"/>
        <v>8620000</v>
      </c>
      <c r="AA904" s="7">
        <f>'დამტკ. ბიუჯ.'!F904</f>
        <v>8620000</v>
      </c>
      <c r="AB904" s="7">
        <f>'დამტკ. საკუთ.'!F904</f>
        <v>0</v>
      </c>
      <c r="AC904" s="7">
        <f>'ცვლილ. ბიუჯ.'!G904</f>
        <v>2113000</v>
      </c>
      <c r="AD904" s="7">
        <f>'ცვლილ. საკუთ.'!G904</f>
        <v>0</v>
      </c>
      <c r="AE904" s="7">
        <f>'მთავრ. ფონდი'!G904</f>
        <v>0</v>
      </c>
      <c r="AF904" s="7">
        <f>'პრეზ. ფონდი'!G904</f>
        <v>0</v>
      </c>
      <c r="AG904" s="7">
        <f>'დაზუსტ. ნაერთი'!F904</f>
        <v>10733000</v>
      </c>
      <c r="AH904" s="7">
        <f>'დაზუსტ. ბიუჯ.'!F904</f>
        <v>10733000</v>
      </c>
      <c r="AI904" s="7">
        <f>'დაზუსტ. საკუთ.'!F904</f>
        <v>0</v>
      </c>
      <c r="AK904" s="7">
        <f t="shared" si="364"/>
        <v>16965000</v>
      </c>
      <c r="AL904" s="7">
        <f t="shared" si="365"/>
        <v>16965000</v>
      </c>
      <c r="AM904" s="7">
        <f t="shared" si="366"/>
        <v>0</v>
      </c>
      <c r="AN904" s="7">
        <f t="shared" si="366"/>
        <v>0</v>
      </c>
      <c r="AO904" s="7">
        <f t="shared" si="366"/>
        <v>0</v>
      </c>
      <c r="AP904" s="7">
        <f t="shared" si="356"/>
        <v>0</v>
      </c>
      <c r="AQ904" s="7">
        <f t="shared" si="356"/>
        <v>0</v>
      </c>
      <c r="AR904" s="7">
        <f t="shared" si="356"/>
        <v>16965000</v>
      </c>
      <c r="AS904" s="7">
        <f t="shared" si="356"/>
        <v>16965000</v>
      </c>
      <c r="AT904" s="7">
        <f t="shared" si="371"/>
        <v>0</v>
      </c>
      <c r="AV904" s="7">
        <f t="shared" si="367"/>
        <v>8717000</v>
      </c>
      <c r="AW904" s="7">
        <f>'დამტკ. ბიუჯ.'!G904</f>
        <v>8717000</v>
      </c>
      <c r="AX904" s="7">
        <f>'დამტკ. საკუთ.'!G904</f>
        <v>0</v>
      </c>
      <c r="AY904" s="7">
        <f>'ცვლილ. ბიუჯ.'!H904</f>
        <v>0</v>
      </c>
      <c r="AZ904" s="7">
        <f>'ცვლილ. საკუთ.'!H904</f>
        <v>0</v>
      </c>
      <c r="BA904" s="7">
        <f>'მთავრ. ფონდი'!H904</f>
        <v>0</v>
      </c>
      <c r="BB904" s="7">
        <f>'პრეზ. ფონდი'!H904</f>
        <v>0</v>
      </c>
      <c r="BC904" s="7">
        <f>'დაზუსტ. ნაერთი'!G904</f>
        <v>8717000</v>
      </c>
      <c r="BD904" s="7">
        <f>'დაზუსტ. ბიუჯ.'!G904</f>
        <v>8717000</v>
      </c>
      <c r="BE904" s="7">
        <f>'დაზუსტ. საკუთ.'!G904</f>
        <v>0</v>
      </c>
      <c r="BG904" s="7">
        <f t="shared" si="368"/>
        <v>25682000</v>
      </c>
      <c r="BH904" s="7">
        <f t="shared" si="368"/>
        <v>25682000</v>
      </c>
      <c r="BI904" s="7">
        <f t="shared" si="368"/>
        <v>0</v>
      </c>
      <c r="BJ904" s="7">
        <f t="shared" si="357"/>
        <v>0</v>
      </c>
      <c r="BK904" s="7">
        <f t="shared" si="357"/>
        <v>0</v>
      </c>
      <c r="BL904" s="7">
        <f t="shared" si="357"/>
        <v>0</v>
      </c>
      <c r="BM904" s="7">
        <f t="shared" si="357"/>
        <v>0</v>
      </c>
      <c r="BN904" s="7">
        <f t="shared" si="372"/>
        <v>25682000</v>
      </c>
      <c r="BO904" s="7">
        <f t="shared" si="372"/>
        <v>25682000</v>
      </c>
      <c r="BP904" s="7">
        <f t="shared" si="372"/>
        <v>0</v>
      </c>
      <c r="BR904" s="7">
        <f t="shared" si="369"/>
        <v>6318000</v>
      </c>
      <c r="BS904" s="7">
        <f>'დამტკ. ბიუჯ.'!H904</f>
        <v>6318000</v>
      </c>
      <c r="BT904" s="7">
        <f>'დამტკ. საკუთ.'!H904</f>
        <v>0</v>
      </c>
      <c r="BU904" s="7">
        <f>'ცვლილ. ბიუჯ.'!I904</f>
        <v>0</v>
      </c>
      <c r="BV904" s="7">
        <f>'ცვლილ. საკუთ.'!I904</f>
        <v>0</v>
      </c>
      <c r="BW904" s="7">
        <f>'მთავრ. ფონდი'!I904</f>
        <v>0</v>
      </c>
      <c r="BX904" s="7">
        <f>'პრეზ. ფონდი'!I904</f>
        <v>0</v>
      </c>
      <c r="BY904" s="7">
        <f>'დაზუსტ. ნაერთი'!H904</f>
        <v>6318000</v>
      </c>
      <c r="BZ904" s="7">
        <f>'დაზუსტ. ბიუჯ.'!H904</f>
        <v>6318000</v>
      </c>
      <c r="CA904" s="7">
        <f>'დაზუსტ. საკუთ.'!H904</f>
        <v>0</v>
      </c>
    </row>
    <row r="905" spans="1:79" x14ac:dyDescent="0.25">
      <c r="A905" t="str">
        <f t="shared" si="358"/>
        <v>b</v>
      </c>
      <c r="B905" s="8"/>
      <c r="C905" s="9" t="s">
        <v>11</v>
      </c>
      <c r="D905" s="10">
        <f t="shared" si="359"/>
        <v>0</v>
      </c>
      <c r="E905" s="10">
        <f t="shared" si="360"/>
        <v>0</v>
      </c>
      <c r="F905" s="10">
        <f t="shared" si="361"/>
        <v>0</v>
      </c>
      <c r="G905" s="10">
        <f t="shared" si="361"/>
        <v>0</v>
      </c>
      <c r="H905" s="10">
        <f t="shared" si="361"/>
        <v>0</v>
      </c>
      <c r="I905" s="10">
        <f t="shared" si="355"/>
        <v>0</v>
      </c>
      <c r="J905" s="10">
        <f t="shared" si="355"/>
        <v>0</v>
      </c>
      <c r="K905" s="10">
        <f t="shared" si="355"/>
        <v>0</v>
      </c>
      <c r="L905" s="10">
        <f t="shared" si="355"/>
        <v>0</v>
      </c>
      <c r="M905" s="10">
        <f t="shared" si="370"/>
        <v>0</v>
      </c>
      <c r="O905" s="10">
        <f t="shared" si="362"/>
        <v>0</v>
      </c>
      <c r="P905" s="10">
        <f>'დამტკ. ბიუჯ.'!E905</f>
        <v>0</v>
      </c>
      <c r="Q905" s="10">
        <f>'დამტკ. საკუთ.'!E905</f>
        <v>0</v>
      </c>
      <c r="R905" s="10">
        <f>'ცვლილ. ბიუჯ.'!F905</f>
        <v>0</v>
      </c>
      <c r="S905" s="10">
        <f>'ცვლილ. საკუთ.'!F905</f>
        <v>0</v>
      </c>
      <c r="T905" s="10">
        <f>'მთავრ. ფონდი'!F905</f>
        <v>0</v>
      </c>
      <c r="U905" s="10">
        <f>'პრეზ. ფონდი'!F905</f>
        <v>0</v>
      </c>
      <c r="V905" s="10">
        <f>'დაზუსტ. ნაერთი'!E905</f>
        <v>0</v>
      </c>
      <c r="W905" s="10">
        <f>'დაზუსტ. ბიუჯ.'!E905</f>
        <v>0</v>
      </c>
      <c r="X905" s="10">
        <f>'დაზუსტ. საკუთ.'!E905</f>
        <v>0</v>
      </c>
      <c r="Z905" s="10">
        <f t="shared" si="363"/>
        <v>0</v>
      </c>
      <c r="AA905" s="10">
        <f>'დამტკ. ბიუჯ.'!F905</f>
        <v>0</v>
      </c>
      <c r="AB905" s="10">
        <f>'დამტკ. საკუთ.'!F905</f>
        <v>0</v>
      </c>
      <c r="AC905" s="10">
        <f>'ცვლილ. ბიუჯ.'!G905</f>
        <v>0</v>
      </c>
      <c r="AD905" s="10">
        <f>'ცვლილ. საკუთ.'!G905</f>
        <v>0</v>
      </c>
      <c r="AE905" s="10">
        <f>'მთავრ. ფონდი'!G905</f>
        <v>0</v>
      </c>
      <c r="AF905" s="10">
        <f>'პრეზ. ფონდი'!G905</f>
        <v>0</v>
      </c>
      <c r="AG905" s="10">
        <f>'დაზუსტ. ნაერთი'!F905</f>
        <v>0</v>
      </c>
      <c r="AH905" s="10">
        <f>'დაზუსტ. ბიუჯ.'!F905</f>
        <v>0</v>
      </c>
      <c r="AI905" s="10">
        <f>'დაზუსტ. საკუთ.'!F905</f>
        <v>0</v>
      </c>
      <c r="AK905" s="10">
        <f t="shared" si="364"/>
        <v>0</v>
      </c>
      <c r="AL905" s="10">
        <f t="shared" si="365"/>
        <v>0</v>
      </c>
      <c r="AM905" s="10">
        <f t="shared" si="366"/>
        <v>0</v>
      </c>
      <c r="AN905" s="10">
        <f t="shared" si="366"/>
        <v>0</v>
      </c>
      <c r="AO905" s="10">
        <f t="shared" si="366"/>
        <v>0</v>
      </c>
      <c r="AP905" s="10">
        <f t="shared" si="356"/>
        <v>0</v>
      </c>
      <c r="AQ905" s="10">
        <f t="shared" si="356"/>
        <v>0</v>
      </c>
      <c r="AR905" s="10">
        <f t="shared" si="356"/>
        <v>0</v>
      </c>
      <c r="AS905" s="10">
        <f t="shared" si="356"/>
        <v>0</v>
      </c>
      <c r="AT905" s="10">
        <f t="shared" si="371"/>
        <v>0</v>
      </c>
      <c r="AV905" s="10">
        <f t="shared" si="367"/>
        <v>0</v>
      </c>
      <c r="AW905" s="10">
        <f>'დამტკ. ბიუჯ.'!G905</f>
        <v>0</v>
      </c>
      <c r="AX905" s="10">
        <f>'დამტკ. საკუთ.'!G905</f>
        <v>0</v>
      </c>
      <c r="AY905" s="10">
        <f>'ცვლილ. ბიუჯ.'!H905</f>
        <v>0</v>
      </c>
      <c r="AZ905" s="10">
        <f>'ცვლილ. საკუთ.'!H905</f>
        <v>0</v>
      </c>
      <c r="BA905" s="10">
        <f>'მთავრ. ფონდი'!H905</f>
        <v>0</v>
      </c>
      <c r="BB905" s="10">
        <f>'პრეზ. ფონდი'!H905</f>
        <v>0</v>
      </c>
      <c r="BC905" s="10">
        <f>'დაზუსტ. ნაერთი'!G905</f>
        <v>0</v>
      </c>
      <c r="BD905" s="10">
        <f>'დაზუსტ. ბიუჯ.'!G905</f>
        <v>0</v>
      </c>
      <c r="BE905" s="10">
        <f>'დაზუსტ. საკუთ.'!G905</f>
        <v>0</v>
      </c>
      <c r="BG905" s="10">
        <f t="shared" si="368"/>
        <v>0</v>
      </c>
      <c r="BH905" s="10">
        <f t="shared" si="368"/>
        <v>0</v>
      </c>
      <c r="BI905" s="10">
        <f t="shared" si="368"/>
        <v>0</v>
      </c>
      <c r="BJ905" s="10">
        <f t="shared" si="357"/>
        <v>0</v>
      </c>
      <c r="BK905" s="10">
        <f t="shared" si="357"/>
        <v>0</v>
      </c>
      <c r="BL905" s="10">
        <f t="shared" si="357"/>
        <v>0</v>
      </c>
      <c r="BM905" s="10">
        <f t="shared" si="357"/>
        <v>0</v>
      </c>
      <c r="BN905" s="10">
        <f t="shared" si="372"/>
        <v>0</v>
      </c>
      <c r="BO905" s="10">
        <f t="shared" si="372"/>
        <v>0</v>
      </c>
      <c r="BP905" s="10">
        <f t="shared" si="372"/>
        <v>0</v>
      </c>
      <c r="BR905" s="10">
        <f t="shared" si="369"/>
        <v>0</v>
      </c>
      <c r="BS905" s="10">
        <f>'დამტკ. ბიუჯ.'!H905</f>
        <v>0</v>
      </c>
      <c r="BT905" s="10">
        <f>'დამტკ. საკუთ.'!H905</f>
        <v>0</v>
      </c>
      <c r="BU905" s="10">
        <f>'ცვლილ. ბიუჯ.'!I905</f>
        <v>0</v>
      </c>
      <c r="BV905" s="10">
        <f>'ცვლილ. საკუთ.'!I905</f>
        <v>0</v>
      </c>
      <c r="BW905" s="10">
        <f>'მთავრ. ფონდი'!I905</f>
        <v>0</v>
      </c>
      <c r="BX905" s="10">
        <f>'პრეზ. ფონდი'!I905</f>
        <v>0</v>
      </c>
      <c r="BY905" s="10">
        <f>'დაზუსტ. ნაერთი'!H905</f>
        <v>0</v>
      </c>
      <c r="BZ905" s="10">
        <f>'დაზუსტ. ბიუჯ.'!H905</f>
        <v>0</v>
      </c>
      <c r="CA905" s="10">
        <f>'დაზუსტ. საკუთ.'!H905</f>
        <v>0</v>
      </c>
    </row>
    <row r="906" spans="1:79" x14ac:dyDescent="0.25">
      <c r="A906" t="str">
        <f t="shared" si="358"/>
        <v>a</v>
      </c>
      <c r="B906" s="8"/>
      <c r="C906" s="9" t="s">
        <v>12</v>
      </c>
      <c r="D906" s="10">
        <f t="shared" si="359"/>
        <v>36000</v>
      </c>
      <c r="E906" s="10">
        <f t="shared" si="360"/>
        <v>36000</v>
      </c>
      <c r="F906" s="10">
        <f t="shared" si="361"/>
        <v>0</v>
      </c>
      <c r="G906" s="10">
        <f t="shared" si="361"/>
        <v>0</v>
      </c>
      <c r="H906" s="10">
        <f t="shared" si="361"/>
        <v>0</v>
      </c>
      <c r="I906" s="10">
        <f t="shared" si="355"/>
        <v>0</v>
      </c>
      <c r="J906" s="10">
        <f t="shared" si="355"/>
        <v>0</v>
      </c>
      <c r="K906" s="10">
        <f t="shared" si="355"/>
        <v>36000</v>
      </c>
      <c r="L906" s="10">
        <f t="shared" si="355"/>
        <v>36000</v>
      </c>
      <c r="M906" s="10">
        <f t="shared" si="370"/>
        <v>0</v>
      </c>
      <c r="O906" s="10">
        <f t="shared" si="362"/>
        <v>9000</v>
      </c>
      <c r="P906" s="10">
        <f>'დამტკ. ბიუჯ.'!E906</f>
        <v>9000</v>
      </c>
      <c r="Q906" s="10">
        <f>'დამტკ. საკუთ.'!E906</f>
        <v>0</v>
      </c>
      <c r="R906" s="10">
        <f>'ცვლილ. ბიუჯ.'!F906</f>
        <v>0</v>
      </c>
      <c r="S906" s="10">
        <f>'ცვლილ. საკუთ.'!F906</f>
        <v>0</v>
      </c>
      <c r="T906" s="10">
        <f>'მთავრ. ფონდი'!F906</f>
        <v>0</v>
      </c>
      <c r="U906" s="10">
        <f>'პრეზ. ფონდი'!F906</f>
        <v>0</v>
      </c>
      <c r="V906" s="10">
        <f>'დაზუსტ. ნაერთი'!E906</f>
        <v>9000</v>
      </c>
      <c r="W906" s="10">
        <f>'დაზუსტ. ბიუჯ.'!E906</f>
        <v>9000</v>
      </c>
      <c r="X906" s="10">
        <f>'დაზუსტ. საკუთ.'!E906</f>
        <v>0</v>
      </c>
      <c r="Z906" s="10">
        <f t="shared" si="363"/>
        <v>9000</v>
      </c>
      <c r="AA906" s="10">
        <f>'დამტკ. ბიუჯ.'!F906</f>
        <v>9000</v>
      </c>
      <c r="AB906" s="10">
        <f>'დამტკ. საკუთ.'!F906</f>
        <v>0</v>
      </c>
      <c r="AC906" s="10">
        <f>'ცვლილ. ბიუჯ.'!G906</f>
        <v>0</v>
      </c>
      <c r="AD906" s="10">
        <f>'ცვლილ. საკუთ.'!G906</f>
        <v>0</v>
      </c>
      <c r="AE906" s="10">
        <f>'მთავრ. ფონდი'!G906</f>
        <v>0</v>
      </c>
      <c r="AF906" s="10">
        <f>'პრეზ. ფონდი'!G906</f>
        <v>0</v>
      </c>
      <c r="AG906" s="10">
        <f>'დაზუსტ. ნაერთი'!F906</f>
        <v>9000</v>
      </c>
      <c r="AH906" s="10">
        <f>'დაზუსტ. ბიუჯ.'!F906</f>
        <v>9000</v>
      </c>
      <c r="AI906" s="10">
        <f>'დაზუსტ. საკუთ.'!F906</f>
        <v>0</v>
      </c>
      <c r="AK906" s="10">
        <f t="shared" si="364"/>
        <v>18000</v>
      </c>
      <c r="AL906" s="10">
        <f t="shared" si="365"/>
        <v>18000</v>
      </c>
      <c r="AM906" s="10">
        <f t="shared" si="366"/>
        <v>0</v>
      </c>
      <c r="AN906" s="10">
        <f t="shared" si="366"/>
        <v>0</v>
      </c>
      <c r="AO906" s="10">
        <f t="shared" si="366"/>
        <v>0</v>
      </c>
      <c r="AP906" s="10">
        <f t="shared" si="356"/>
        <v>0</v>
      </c>
      <c r="AQ906" s="10">
        <f t="shared" si="356"/>
        <v>0</v>
      </c>
      <c r="AR906" s="10">
        <f t="shared" si="356"/>
        <v>18000</v>
      </c>
      <c r="AS906" s="10">
        <f t="shared" si="356"/>
        <v>18000</v>
      </c>
      <c r="AT906" s="10">
        <f t="shared" si="371"/>
        <v>0</v>
      </c>
      <c r="AV906" s="10">
        <f t="shared" si="367"/>
        <v>9000</v>
      </c>
      <c r="AW906" s="10">
        <f>'დამტკ. ბიუჯ.'!G906</f>
        <v>9000</v>
      </c>
      <c r="AX906" s="10">
        <f>'დამტკ. საკუთ.'!G906</f>
        <v>0</v>
      </c>
      <c r="AY906" s="10">
        <f>'ცვლილ. ბიუჯ.'!H906</f>
        <v>0</v>
      </c>
      <c r="AZ906" s="10">
        <f>'ცვლილ. საკუთ.'!H906</f>
        <v>0</v>
      </c>
      <c r="BA906" s="10">
        <f>'მთავრ. ფონდი'!H906</f>
        <v>0</v>
      </c>
      <c r="BB906" s="10">
        <f>'პრეზ. ფონდი'!H906</f>
        <v>0</v>
      </c>
      <c r="BC906" s="10">
        <f>'დაზუსტ. ნაერთი'!G906</f>
        <v>9000</v>
      </c>
      <c r="BD906" s="10">
        <f>'დაზუსტ. ბიუჯ.'!G906</f>
        <v>9000</v>
      </c>
      <c r="BE906" s="10">
        <f>'დაზუსტ. საკუთ.'!G906</f>
        <v>0</v>
      </c>
      <c r="BG906" s="10">
        <f t="shared" si="368"/>
        <v>27000</v>
      </c>
      <c r="BH906" s="10">
        <f t="shared" si="368"/>
        <v>27000</v>
      </c>
      <c r="BI906" s="10">
        <f t="shared" si="368"/>
        <v>0</v>
      </c>
      <c r="BJ906" s="10">
        <f t="shared" si="357"/>
        <v>0</v>
      </c>
      <c r="BK906" s="10">
        <f t="shared" si="357"/>
        <v>0</v>
      </c>
      <c r="BL906" s="10">
        <f t="shared" si="357"/>
        <v>0</v>
      </c>
      <c r="BM906" s="10">
        <f t="shared" si="357"/>
        <v>0</v>
      </c>
      <c r="BN906" s="10">
        <f t="shared" si="372"/>
        <v>27000</v>
      </c>
      <c r="BO906" s="10">
        <f t="shared" si="372"/>
        <v>27000</v>
      </c>
      <c r="BP906" s="10">
        <f t="shared" si="372"/>
        <v>0</v>
      </c>
      <c r="BR906" s="10">
        <f t="shared" si="369"/>
        <v>9000</v>
      </c>
      <c r="BS906" s="10">
        <f>'დამტკ. ბიუჯ.'!H906</f>
        <v>9000</v>
      </c>
      <c r="BT906" s="10">
        <f>'დამტკ. საკუთ.'!H906</f>
        <v>0</v>
      </c>
      <c r="BU906" s="10">
        <f>'ცვლილ. ბიუჯ.'!I906</f>
        <v>0</v>
      </c>
      <c r="BV906" s="10">
        <f>'ცვლილ. საკუთ.'!I906</f>
        <v>0</v>
      </c>
      <c r="BW906" s="10">
        <f>'მთავრ. ფონდი'!I906</f>
        <v>0</v>
      </c>
      <c r="BX906" s="10">
        <f>'პრეზ. ფონდი'!I906</f>
        <v>0</v>
      </c>
      <c r="BY906" s="10">
        <f>'დაზუსტ. ნაერთი'!H906</f>
        <v>9000</v>
      </c>
      <c r="BZ906" s="10">
        <f>'დაზუსტ. ბიუჯ.'!H906</f>
        <v>9000</v>
      </c>
      <c r="CA906" s="10">
        <f>'დაზუსტ. საკუთ.'!H906</f>
        <v>0</v>
      </c>
    </row>
    <row r="907" spans="1:79" x14ac:dyDescent="0.25">
      <c r="A907" t="str">
        <f t="shared" si="358"/>
        <v>b</v>
      </c>
      <c r="B907" s="8"/>
      <c r="C907" s="9" t="s">
        <v>13</v>
      </c>
      <c r="D907" s="10">
        <f t="shared" si="359"/>
        <v>0</v>
      </c>
      <c r="E907" s="10">
        <f t="shared" si="360"/>
        <v>0</v>
      </c>
      <c r="F907" s="10">
        <f t="shared" si="361"/>
        <v>0</v>
      </c>
      <c r="G907" s="10">
        <f t="shared" si="361"/>
        <v>0</v>
      </c>
      <c r="H907" s="10">
        <f t="shared" si="361"/>
        <v>0</v>
      </c>
      <c r="I907" s="10">
        <f t="shared" si="355"/>
        <v>0</v>
      </c>
      <c r="J907" s="10">
        <f t="shared" si="355"/>
        <v>0</v>
      </c>
      <c r="K907" s="10">
        <f t="shared" si="355"/>
        <v>0</v>
      </c>
      <c r="L907" s="10">
        <f t="shared" si="355"/>
        <v>0</v>
      </c>
      <c r="M907" s="10">
        <f t="shared" si="370"/>
        <v>0</v>
      </c>
      <c r="O907" s="10">
        <f t="shared" si="362"/>
        <v>0</v>
      </c>
      <c r="P907" s="10">
        <f>'დამტკ. ბიუჯ.'!E907</f>
        <v>0</v>
      </c>
      <c r="Q907" s="10">
        <f>'დამტკ. საკუთ.'!E907</f>
        <v>0</v>
      </c>
      <c r="R907" s="10">
        <f>'ცვლილ. ბიუჯ.'!F907</f>
        <v>0</v>
      </c>
      <c r="S907" s="10">
        <f>'ცვლილ. საკუთ.'!F907</f>
        <v>0</v>
      </c>
      <c r="T907" s="10">
        <f>'მთავრ. ფონდი'!F907</f>
        <v>0</v>
      </c>
      <c r="U907" s="10">
        <f>'პრეზ. ფონდი'!F907</f>
        <v>0</v>
      </c>
      <c r="V907" s="10">
        <f>'დაზუსტ. ნაერთი'!E907</f>
        <v>0</v>
      </c>
      <c r="W907" s="10">
        <f>'დაზუსტ. ბიუჯ.'!E907</f>
        <v>0</v>
      </c>
      <c r="X907" s="10">
        <f>'დაზუსტ. საკუთ.'!E907</f>
        <v>0</v>
      </c>
      <c r="Z907" s="10">
        <f t="shared" si="363"/>
        <v>0</v>
      </c>
      <c r="AA907" s="10">
        <f>'დამტკ. ბიუჯ.'!F907</f>
        <v>0</v>
      </c>
      <c r="AB907" s="10">
        <f>'დამტკ. საკუთ.'!F907</f>
        <v>0</v>
      </c>
      <c r="AC907" s="10">
        <f>'ცვლილ. ბიუჯ.'!G907</f>
        <v>0</v>
      </c>
      <c r="AD907" s="10">
        <f>'ცვლილ. საკუთ.'!G907</f>
        <v>0</v>
      </c>
      <c r="AE907" s="10">
        <f>'მთავრ. ფონდი'!G907</f>
        <v>0</v>
      </c>
      <c r="AF907" s="10">
        <f>'პრეზ. ფონდი'!G907</f>
        <v>0</v>
      </c>
      <c r="AG907" s="10">
        <f>'დაზუსტ. ნაერთი'!F907</f>
        <v>0</v>
      </c>
      <c r="AH907" s="10">
        <f>'დაზუსტ. ბიუჯ.'!F907</f>
        <v>0</v>
      </c>
      <c r="AI907" s="10">
        <f>'დაზუსტ. საკუთ.'!F907</f>
        <v>0</v>
      </c>
      <c r="AK907" s="10">
        <f t="shared" si="364"/>
        <v>0</v>
      </c>
      <c r="AL907" s="10">
        <f t="shared" si="365"/>
        <v>0</v>
      </c>
      <c r="AM907" s="10">
        <f t="shared" si="366"/>
        <v>0</v>
      </c>
      <c r="AN907" s="10">
        <f t="shared" si="366"/>
        <v>0</v>
      </c>
      <c r="AO907" s="10">
        <f t="shared" si="366"/>
        <v>0</v>
      </c>
      <c r="AP907" s="10">
        <f t="shared" si="356"/>
        <v>0</v>
      </c>
      <c r="AQ907" s="10">
        <f t="shared" si="356"/>
        <v>0</v>
      </c>
      <c r="AR907" s="10">
        <f t="shared" si="356"/>
        <v>0</v>
      </c>
      <c r="AS907" s="10">
        <f t="shared" si="356"/>
        <v>0</v>
      </c>
      <c r="AT907" s="10">
        <f t="shared" si="371"/>
        <v>0</v>
      </c>
      <c r="AV907" s="10">
        <f t="shared" si="367"/>
        <v>0</v>
      </c>
      <c r="AW907" s="10">
        <f>'დამტკ. ბიუჯ.'!G907</f>
        <v>0</v>
      </c>
      <c r="AX907" s="10">
        <f>'დამტკ. საკუთ.'!G907</f>
        <v>0</v>
      </c>
      <c r="AY907" s="10">
        <f>'ცვლილ. ბიუჯ.'!H907</f>
        <v>0</v>
      </c>
      <c r="AZ907" s="10">
        <f>'ცვლილ. საკუთ.'!H907</f>
        <v>0</v>
      </c>
      <c r="BA907" s="10">
        <f>'მთავრ. ფონდი'!H907</f>
        <v>0</v>
      </c>
      <c r="BB907" s="10">
        <f>'პრეზ. ფონდი'!H907</f>
        <v>0</v>
      </c>
      <c r="BC907" s="10">
        <f>'დაზუსტ. ნაერთი'!G907</f>
        <v>0</v>
      </c>
      <c r="BD907" s="10">
        <f>'დაზუსტ. ბიუჯ.'!G907</f>
        <v>0</v>
      </c>
      <c r="BE907" s="10">
        <f>'დაზუსტ. საკუთ.'!G907</f>
        <v>0</v>
      </c>
      <c r="BG907" s="10">
        <f t="shared" si="368"/>
        <v>0</v>
      </c>
      <c r="BH907" s="10">
        <f t="shared" si="368"/>
        <v>0</v>
      </c>
      <c r="BI907" s="10">
        <f t="shared" si="368"/>
        <v>0</v>
      </c>
      <c r="BJ907" s="10">
        <f t="shared" si="357"/>
        <v>0</v>
      </c>
      <c r="BK907" s="10">
        <f t="shared" si="357"/>
        <v>0</v>
      </c>
      <c r="BL907" s="10">
        <f t="shared" si="357"/>
        <v>0</v>
      </c>
      <c r="BM907" s="10">
        <f t="shared" si="357"/>
        <v>0</v>
      </c>
      <c r="BN907" s="10">
        <f t="shared" si="372"/>
        <v>0</v>
      </c>
      <c r="BO907" s="10">
        <f t="shared" si="372"/>
        <v>0</v>
      </c>
      <c r="BP907" s="10">
        <f t="shared" si="372"/>
        <v>0</v>
      </c>
      <c r="BR907" s="10">
        <f t="shared" si="369"/>
        <v>0</v>
      </c>
      <c r="BS907" s="10">
        <f>'დამტკ. ბიუჯ.'!H907</f>
        <v>0</v>
      </c>
      <c r="BT907" s="10">
        <f>'დამტკ. საკუთ.'!H907</f>
        <v>0</v>
      </c>
      <c r="BU907" s="10">
        <f>'ცვლილ. ბიუჯ.'!I907</f>
        <v>0</v>
      </c>
      <c r="BV907" s="10">
        <f>'ცვლილ. საკუთ.'!I907</f>
        <v>0</v>
      </c>
      <c r="BW907" s="10">
        <f>'მთავრ. ფონდი'!I907</f>
        <v>0</v>
      </c>
      <c r="BX907" s="10">
        <f>'პრეზ. ფონდი'!I907</f>
        <v>0</v>
      </c>
      <c r="BY907" s="10">
        <f>'დაზუსტ. ნაერთი'!H907</f>
        <v>0</v>
      </c>
      <c r="BZ907" s="10">
        <f>'დაზუსტ. ბიუჯ.'!H907</f>
        <v>0</v>
      </c>
      <c r="CA907" s="10">
        <f>'დაზუსტ. საკუთ.'!H907</f>
        <v>0</v>
      </c>
    </row>
    <row r="908" spans="1:79" x14ac:dyDescent="0.25">
      <c r="A908" t="str">
        <f t="shared" si="358"/>
        <v>b</v>
      </c>
      <c r="B908" s="8"/>
      <c r="C908" s="9" t="s">
        <v>14</v>
      </c>
      <c r="D908" s="10">
        <f t="shared" si="359"/>
        <v>0</v>
      </c>
      <c r="E908" s="10">
        <f t="shared" si="360"/>
        <v>0</v>
      </c>
      <c r="F908" s="10">
        <f t="shared" si="361"/>
        <v>0</v>
      </c>
      <c r="G908" s="10">
        <f t="shared" si="361"/>
        <v>0</v>
      </c>
      <c r="H908" s="10">
        <f t="shared" si="361"/>
        <v>0</v>
      </c>
      <c r="I908" s="10">
        <f t="shared" si="355"/>
        <v>0</v>
      </c>
      <c r="J908" s="10">
        <f t="shared" si="355"/>
        <v>0</v>
      </c>
      <c r="K908" s="10">
        <f t="shared" si="355"/>
        <v>0</v>
      </c>
      <c r="L908" s="10">
        <f t="shared" si="355"/>
        <v>0</v>
      </c>
      <c r="M908" s="10">
        <f t="shared" si="370"/>
        <v>0</v>
      </c>
      <c r="O908" s="10">
        <f t="shared" si="362"/>
        <v>0</v>
      </c>
      <c r="P908" s="10">
        <f>'დამტკ. ბიუჯ.'!E908</f>
        <v>0</v>
      </c>
      <c r="Q908" s="10">
        <f>'დამტკ. საკუთ.'!E908</f>
        <v>0</v>
      </c>
      <c r="R908" s="10">
        <f>'ცვლილ. ბიუჯ.'!F908</f>
        <v>0</v>
      </c>
      <c r="S908" s="10">
        <f>'ცვლილ. საკუთ.'!F908</f>
        <v>0</v>
      </c>
      <c r="T908" s="10">
        <f>'მთავრ. ფონდი'!F908</f>
        <v>0</v>
      </c>
      <c r="U908" s="10">
        <f>'პრეზ. ფონდი'!F908</f>
        <v>0</v>
      </c>
      <c r="V908" s="10">
        <f>'დაზუსტ. ნაერთი'!E908</f>
        <v>0</v>
      </c>
      <c r="W908" s="10">
        <f>'დაზუსტ. ბიუჯ.'!E908</f>
        <v>0</v>
      </c>
      <c r="X908" s="10">
        <f>'დაზუსტ. საკუთ.'!E908</f>
        <v>0</v>
      </c>
      <c r="Z908" s="10">
        <f t="shared" si="363"/>
        <v>0</v>
      </c>
      <c r="AA908" s="10">
        <f>'დამტკ. ბიუჯ.'!F908</f>
        <v>0</v>
      </c>
      <c r="AB908" s="10">
        <f>'დამტკ. საკუთ.'!F908</f>
        <v>0</v>
      </c>
      <c r="AC908" s="10">
        <f>'ცვლილ. ბიუჯ.'!G908</f>
        <v>0</v>
      </c>
      <c r="AD908" s="10">
        <f>'ცვლილ. საკუთ.'!G908</f>
        <v>0</v>
      </c>
      <c r="AE908" s="10">
        <f>'მთავრ. ფონდი'!G908</f>
        <v>0</v>
      </c>
      <c r="AF908" s="10">
        <f>'პრეზ. ფონდი'!G908</f>
        <v>0</v>
      </c>
      <c r="AG908" s="10">
        <f>'დაზუსტ. ნაერთი'!F908</f>
        <v>0</v>
      </c>
      <c r="AH908" s="10">
        <f>'დაზუსტ. ბიუჯ.'!F908</f>
        <v>0</v>
      </c>
      <c r="AI908" s="10">
        <f>'დაზუსტ. საკუთ.'!F908</f>
        <v>0</v>
      </c>
      <c r="AK908" s="10">
        <f t="shared" si="364"/>
        <v>0</v>
      </c>
      <c r="AL908" s="10">
        <f t="shared" si="365"/>
        <v>0</v>
      </c>
      <c r="AM908" s="10">
        <f t="shared" si="366"/>
        <v>0</v>
      </c>
      <c r="AN908" s="10">
        <f t="shared" si="366"/>
        <v>0</v>
      </c>
      <c r="AO908" s="10">
        <f t="shared" si="366"/>
        <v>0</v>
      </c>
      <c r="AP908" s="10">
        <f t="shared" si="356"/>
        <v>0</v>
      </c>
      <c r="AQ908" s="10">
        <f t="shared" si="356"/>
        <v>0</v>
      </c>
      <c r="AR908" s="10">
        <f t="shared" si="356"/>
        <v>0</v>
      </c>
      <c r="AS908" s="10">
        <f t="shared" si="356"/>
        <v>0</v>
      </c>
      <c r="AT908" s="10">
        <f t="shared" si="371"/>
        <v>0</v>
      </c>
      <c r="AV908" s="10">
        <f t="shared" si="367"/>
        <v>0</v>
      </c>
      <c r="AW908" s="10">
        <f>'დამტკ. ბიუჯ.'!G908</f>
        <v>0</v>
      </c>
      <c r="AX908" s="10">
        <f>'დამტკ. საკუთ.'!G908</f>
        <v>0</v>
      </c>
      <c r="AY908" s="10">
        <f>'ცვლილ. ბიუჯ.'!H908</f>
        <v>0</v>
      </c>
      <c r="AZ908" s="10">
        <f>'ცვლილ. საკუთ.'!H908</f>
        <v>0</v>
      </c>
      <c r="BA908" s="10">
        <f>'მთავრ. ფონდი'!H908</f>
        <v>0</v>
      </c>
      <c r="BB908" s="10">
        <f>'პრეზ. ფონდი'!H908</f>
        <v>0</v>
      </c>
      <c r="BC908" s="10">
        <f>'დაზუსტ. ნაერთი'!G908</f>
        <v>0</v>
      </c>
      <c r="BD908" s="10">
        <f>'დაზუსტ. ბიუჯ.'!G908</f>
        <v>0</v>
      </c>
      <c r="BE908" s="10">
        <f>'დაზუსტ. საკუთ.'!G908</f>
        <v>0</v>
      </c>
      <c r="BG908" s="10">
        <f t="shared" si="368"/>
        <v>0</v>
      </c>
      <c r="BH908" s="10">
        <f t="shared" si="368"/>
        <v>0</v>
      </c>
      <c r="BI908" s="10">
        <f t="shared" si="368"/>
        <v>0</v>
      </c>
      <c r="BJ908" s="10">
        <f t="shared" si="357"/>
        <v>0</v>
      </c>
      <c r="BK908" s="10">
        <f t="shared" si="357"/>
        <v>0</v>
      </c>
      <c r="BL908" s="10">
        <f t="shared" si="357"/>
        <v>0</v>
      </c>
      <c r="BM908" s="10">
        <f t="shared" si="357"/>
        <v>0</v>
      </c>
      <c r="BN908" s="10">
        <f t="shared" si="372"/>
        <v>0</v>
      </c>
      <c r="BO908" s="10">
        <f t="shared" si="372"/>
        <v>0</v>
      </c>
      <c r="BP908" s="10">
        <f t="shared" si="372"/>
        <v>0</v>
      </c>
      <c r="BR908" s="10">
        <f t="shared" si="369"/>
        <v>0</v>
      </c>
      <c r="BS908" s="10">
        <f>'დამტკ. ბიუჯ.'!H908</f>
        <v>0</v>
      </c>
      <c r="BT908" s="10">
        <f>'დამტკ. საკუთ.'!H908</f>
        <v>0</v>
      </c>
      <c r="BU908" s="10">
        <f>'ცვლილ. ბიუჯ.'!I908</f>
        <v>0</v>
      </c>
      <c r="BV908" s="10">
        <f>'ცვლილ. საკუთ.'!I908</f>
        <v>0</v>
      </c>
      <c r="BW908" s="10">
        <f>'მთავრ. ფონდი'!I908</f>
        <v>0</v>
      </c>
      <c r="BX908" s="10">
        <f>'პრეზ. ფონდი'!I908</f>
        <v>0</v>
      </c>
      <c r="BY908" s="10">
        <f>'დაზუსტ. ნაერთი'!H908</f>
        <v>0</v>
      </c>
      <c r="BZ908" s="10">
        <f>'დაზუსტ. ბიუჯ.'!H908</f>
        <v>0</v>
      </c>
      <c r="CA908" s="10">
        <f>'დაზუსტ. საკუთ.'!H908</f>
        <v>0</v>
      </c>
    </row>
    <row r="909" spans="1:79" x14ac:dyDescent="0.25">
      <c r="A909" t="str">
        <f t="shared" si="358"/>
        <v>b</v>
      </c>
      <c r="B909" s="8"/>
      <c r="C909" s="9" t="s">
        <v>15</v>
      </c>
      <c r="D909" s="10">
        <f t="shared" si="359"/>
        <v>0</v>
      </c>
      <c r="E909" s="10">
        <f t="shared" si="360"/>
        <v>0</v>
      </c>
      <c r="F909" s="10">
        <f t="shared" si="361"/>
        <v>0</v>
      </c>
      <c r="G909" s="10">
        <f t="shared" si="361"/>
        <v>0</v>
      </c>
      <c r="H909" s="10">
        <f t="shared" si="361"/>
        <v>0</v>
      </c>
      <c r="I909" s="10">
        <f t="shared" si="355"/>
        <v>0</v>
      </c>
      <c r="J909" s="10">
        <f t="shared" si="355"/>
        <v>0</v>
      </c>
      <c r="K909" s="10">
        <f t="shared" si="355"/>
        <v>0</v>
      </c>
      <c r="L909" s="10">
        <f t="shared" si="355"/>
        <v>0</v>
      </c>
      <c r="M909" s="10">
        <f t="shared" si="370"/>
        <v>0</v>
      </c>
      <c r="O909" s="10">
        <f t="shared" si="362"/>
        <v>0</v>
      </c>
      <c r="P909" s="10">
        <f>'დამტკ. ბიუჯ.'!E909</f>
        <v>0</v>
      </c>
      <c r="Q909" s="10">
        <f>'დამტკ. საკუთ.'!E909</f>
        <v>0</v>
      </c>
      <c r="R909" s="10">
        <f>'ცვლილ. ბიუჯ.'!F909</f>
        <v>0</v>
      </c>
      <c r="S909" s="10">
        <f>'ცვლილ. საკუთ.'!F909</f>
        <v>0</v>
      </c>
      <c r="T909" s="10">
        <f>'მთავრ. ფონდი'!F909</f>
        <v>0</v>
      </c>
      <c r="U909" s="10">
        <f>'პრეზ. ფონდი'!F909</f>
        <v>0</v>
      </c>
      <c r="V909" s="10">
        <f>'დაზუსტ. ნაერთი'!E909</f>
        <v>0</v>
      </c>
      <c r="W909" s="10">
        <f>'დაზუსტ. ბიუჯ.'!E909</f>
        <v>0</v>
      </c>
      <c r="X909" s="10">
        <f>'დაზუსტ. საკუთ.'!E909</f>
        <v>0</v>
      </c>
      <c r="Z909" s="10">
        <f t="shared" si="363"/>
        <v>0</v>
      </c>
      <c r="AA909" s="10">
        <f>'დამტკ. ბიუჯ.'!F909</f>
        <v>0</v>
      </c>
      <c r="AB909" s="10">
        <f>'დამტკ. საკუთ.'!F909</f>
        <v>0</v>
      </c>
      <c r="AC909" s="10">
        <f>'ცვლილ. ბიუჯ.'!G909</f>
        <v>0</v>
      </c>
      <c r="AD909" s="10">
        <f>'ცვლილ. საკუთ.'!G909</f>
        <v>0</v>
      </c>
      <c r="AE909" s="10">
        <f>'მთავრ. ფონდი'!G909</f>
        <v>0</v>
      </c>
      <c r="AF909" s="10">
        <f>'პრეზ. ფონდი'!G909</f>
        <v>0</v>
      </c>
      <c r="AG909" s="10">
        <f>'დაზუსტ. ნაერთი'!F909</f>
        <v>0</v>
      </c>
      <c r="AH909" s="10">
        <f>'დაზუსტ. ბიუჯ.'!F909</f>
        <v>0</v>
      </c>
      <c r="AI909" s="10">
        <f>'დაზუსტ. საკუთ.'!F909</f>
        <v>0</v>
      </c>
      <c r="AK909" s="10">
        <f t="shared" si="364"/>
        <v>0</v>
      </c>
      <c r="AL909" s="10">
        <f t="shared" si="365"/>
        <v>0</v>
      </c>
      <c r="AM909" s="10">
        <f t="shared" si="366"/>
        <v>0</v>
      </c>
      <c r="AN909" s="10">
        <f t="shared" si="366"/>
        <v>0</v>
      </c>
      <c r="AO909" s="10">
        <f t="shared" si="366"/>
        <v>0</v>
      </c>
      <c r="AP909" s="10">
        <f t="shared" si="356"/>
        <v>0</v>
      </c>
      <c r="AQ909" s="10">
        <f t="shared" si="356"/>
        <v>0</v>
      </c>
      <c r="AR909" s="10">
        <f t="shared" si="356"/>
        <v>0</v>
      </c>
      <c r="AS909" s="10">
        <f t="shared" si="356"/>
        <v>0</v>
      </c>
      <c r="AT909" s="10">
        <f t="shared" si="371"/>
        <v>0</v>
      </c>
      <c r="AV909" s="10">
        <f t="shared" si="367"/>
        <v>0</v>
      </c>
      <c r="AW909" s="10">
        <f>'დამტკ. ბიუჯ.'!G909</f>
        <v>0</v>
      </c>
      <c r="AX909" s="10">
        <f>'დამტკ. საკუთ.'!G909</f>
        <v>0</v>
      </c>
      <c r="AY909" s="10">
        <f>'ცვლილ. ბიუჯ.'!H909</f>
        <v>0</v>
      </c>
      <c r="AZ909" s="10">
        <f>'ცვლილ. საკუთ.'!H909</f>
        <v>0</v>
      </c>
      <c r="BA909" s="10">
        <f>'მთავრ. ფონდი'!H909</f>
        <v>0</v>
      </c>
      <c r="BB909" s="10">
        <f>'პრეზ. ფონდი'!H909</f>
        <v>0</v>
      </c>
      <c r="BC909" s="10">
        <f>'დაზუსტ. ნაერთი'!G909</f>
        <v>0</v>
      </c>
      <c r="BD909" s="10">
        <f>'დაზუსტ. ბიუჯ.'!G909</f>
        <v>0</v>
      </c>
      <c r="BE909" s="10">
        <f>'დაზუსტ. საკუთ.'!G909</f>
        <v>0</v>
      </c>
      <c r="BG909" s="10">
        <f t="shared" si="368"/>
        <v>0</v>
      </c>
      <c r="BH909" s="10">
        <f t="shared" si="368"/>
        <v>0</v>
      </c>
      <c r="BI909" s="10">
        <f t="shared" si="368"/>
        <v>0</v>
      </c>
      <c r="BJ909" s="10">
        <f t="shared" si="357"/>
        <v>0</v>
      </c>
      <c r="BK909" s="10">
        <f t="shared" si="357"/>
        <v>0</v>
      </c>
      <c r="BL909" s="10">
        <f t="shared" si="357"/>
        <v>0</v>
      </c>
      <c r="BM909" s="10">
        <f t="shared" si="357"/>
        <v>0</v>
      </c>
      <c r="BN909" s="10">
        <f t="shared" si="372"/>
        <v>0</v>
      </c>
      <c r="BO909" s="10">
        <f t="shared" si="372"/>
        <v>0</v>
      </c>
      <c r="BP909" s="10">
        <f t="shared" si="372"/>
        <v>0</v>
      </c>
      <c r="BR909" s="10">
        <f t="shared" si="369"/>
        <v>0</v>
      </c>
      <c r="BS909" s="10">
        <f>'დამტკ. ბიუჯ.'!H909</f>
        <v>0</v>
      </c>
      <c r="BT909" s="10">
        <f>'დამტკ. საკუთ.'!H909</f>
        <v>0</v>
      </c>
      <c r="BU909" s="10">
        <f>'ცვლილ. ბიუჯ.'!I909</f>
        <v>0</v>
      </c>
      <c r="BV909" s="10">
        <f>'ცვლილ. საკუთ.'!I909</f>
        <v>0</v>
      </c>
      <c r="BW909" s="10">
        <f>'მთავრ. ფონდი'!I909</f>
        <v>0</v>
      </c>
      <c r="BX909" s="10">
        <f>'პრეზ. ფონდი'!I909</f>
        <v>0</v>
      </c>
      <c r="BY909" s="10">
        <f>'დაზუსტ. ნაერთი'!H909</f>
        <v>0</v>
      </c>
      <c r="BZ909" s="10">
        <f>'დაზუსტ. ბიუჯ.'!H909</f>
        <v>0</v>
      </c>
      <c r="CA909" s="10">
        <f>'დაზუსტ. საკუთ.'!H909</f>
        <v>0</v>
      </c>
    </row>
    <row r="910" spans="1:79" x14ac:dyDescent="0.25">
      <c r="A910" t="str">
        <f t="shared" si="358"/>
        <v>a</v>
      </c>
      <c r="B910" s="8"/>
      <c r="C910" s="9" t="s">
        <v>16</v>
      </c>
      <c r="D910" s="10">
        <f t="shared" si="359"/>
        <v>31964000</v>
      </c>
      <c r="E910" s="10">
        <f t="shared" si="360"/>
        <v>31964000</v>
      </c>
      <c r="F910" s="10">
        <f t="shared" si="361"/>
        <v>0</v>
      </c>
      <c r="G910" s="10">
        <f t="shared" si="361"/>
        <v>0</v>
      </c>
      <c r="H910" s="10">
        <f t="shared" si="361"/>
        <v>0</v>
      </c>
      <c r="I910" s="10">
        <f t="shared" si="355"/>
        <v>0</v>
      </c>
      <c r="J910" s="10">
        <f t="shared" si="355"/>
        <v>0</v>
      </c>
      <c r="K910" s="10">
        <f t="shared" si="355"/>
        <v>31964000</v>
      </c>
      <c r="L910" s="10">
        <f t="shared" si="355"/>
        <v>31964000</v>
      </c>
      <c r="M910" s="10">
        <f t="shared" si="370"/>
        <v>0</v>
      </c>
      <c r="O910" s="10">
        <f t="shared" si="362"/>
        <v>8336000</v>
      </c>
      <c r="P910" s="10">
        <f>'დამტკ. ბიუჯ.'!E910</f>
        <v>8336000</v>
      </c>
      <c r="Q910" s="10">
        <f>'დამტკ. საკუთ.'!E910</f>
        <v>0</v>
      </c>
      <c r="R910" s="10">
        <f>'ცვლილ. ბიუჯ.'!F910</f>
        <v>-2113000</v>
      </c>
      <c r="S910" s="10">
        <f>'ცვლილ. საკუთ.'!F910</f>
        <v>0</v>
      </c>
      <c r="T910" s="10">
        <f>'მთავრ. ფონდი'!F910</f>
        <v>0</v>
      </c>
      <c r="U910" s="10">
        <f>'პრეზ. ფონდი'!F910</f>
        <v>0</v>
      </c>
      <c r="V910" s="10">
        <f>'დაზუსტ. ნაერთი'!E910</f>
        <v>6223000</v>
      </c>
      <c r="W910" s="10">
        <f>'დაზუსტ. ბიუჯ.'!E910</f>
        <v>6223000</v>
      </c>
      <c r="X910" s="10">
        <f>'დაზუსტ. საკუთ.'!E910</f>
        <v>0</v>
      </c>
      <c r="Z910" s="10">
        <f t="shared" si="363"/>
        <v>8611000</v>
      </c>
      <c r="AA910" s="10">
        <f>'დამტკ. ბიუჯ.'!F910</f>
        <v>8611000</v>
      </c>
      <c r="AB910" s="10">
        <f>'დამტკ. საკუთ.'!F910</f>
        <v>0</v>
      </c>
      <c r="AC910" s="10">
        <f>'ცვლილ. ბიუჯ.'!G910</f>
        <v>2113000</v>
      </c>
      <c r="AD910" s="10">
        <f>'ცვლილ. საკუთ.'!G910</f>
        <v>0</v>
      </c>
      <c r="AE910" s="10">
        <f>'მთავრ. ფონდი'!G910</f>
        <v>0</v>
      </c>
      <c r="AF910" s="10">
        <f>'პრეზ. ფონდი'!G910</f>
        <v>0</v>
      </c>
      <c r="AG910" s="10">
        <f>'დაზუსტ. ნაერთი'!F910</f>
        <v>10724000</v>
      </c>
      <c r="AH910" s="10">
        <f>'დაზუსტ. ბიუჯ.'!F910</f>
        <v>10724000</v>
      </c>
      <c r="AI910" s="10">
        <f>'დაზუსტ. საკუთ.'!F910</f>
        <v>0</v>
      </c>
      <c r="AK910" s="10">
        <f t="shared" si="364"/>
        <v>16947000</v>
      </c>
      <c r="AL910" s="10">
        <f t="shared" si="365"/>
        <v>16947000</v>
      </c>
      <c r="AM910" s="10">
        <f t="shared" si="366"/>
        <v>0</v>
      </c>
      <c r="AN910" s="10">
        <f t="shared" si="366"/>
        <v>0</v>
      </c>
      <c r="AO910" s="10">
        <f t="shared" si="366"/>
        <v>0</v>
      </c>
      <c r="AP910" s="10">
        <f t="shared" si="356"/>
        <v>0</v>
      </c>
      <c r="AQ910" s="10">
        <f t="shared" si="356"/>
        <v>0</v>
      </c>
      <c r="AR910" s="10">
        <f t="shared" si="356"/>
        <v>16947000</v>
      </c>
      <c r="AS910" s="10">
        <f t="shared" si="356"/>
        <v>16947000</v>
      </c>
      <c r="AT910" s="10">
        <f t="shared" si="371"/>
        <v>0</v>
      </c>
      <c r="AV910" s="10">
        <f t="shared" si="367"/>
        <v>8708000</v>
      </c>
      <c r="AW910" s="10">
        <f>'დამტკ. ბიუჯ.'!G910</f>
        <v>8708000</v>
      </c>
      <c r="AX910" s="10">
        <f>'დამტკ. საკუთ.'!G910</f>
        <v>0</v>
      </c>
      <c r="AY910" s="10">
        <f>'ცვლილ. ბიუჯ.'!H910</f>
        <v>0</v>
      </c>
      <c r="AZ910" s="10">
        <f>'ცვლილ. საკუთ.'!H910</f>
        <v>0</v>
      </c>
      <c r="BA910" s="10">
        <f>'მთავრ. ფონდი'!H910</f>
        <v>0</v>
      </c>
      <c r="BB910" s="10">
        <f>'პრეზ. ფონდი'!H910</f>
        <v>0</v>
      </c>
      <c r="BC910" s="10">
        <f>'დაზუსტ. ნაერთი'!G910</f>
        <v>8708000</v>
      </c>
      <c r="BD910" s="10">
        <f>'დაზუსტ. ბიუჯ.'!G910</f>
        <v>8708000</v>
      </c>
      <c r="BE910" s="10">
        <f>'დაზუსტ. საკუთ.'!G910</f>
        <v>0</v>
      </c>
      <c r="BG910" s="10">
        <f t="shared" si="368"/>
        <v>25655000</v>
      </c>
      <c r="BH910" s="10">
        <f t="shared" si="368"/>
        <v>25655000</v>
      </c>
      <c r="BI910" s="10">
        <f t="shared" si="368"/>
        <v>0</v>
      </c>
      <c r="BJ910" s="10">
        <f t="shared" si="357"/>
        <v>0</v>
      </c>
      <c r="BK910" s="10">
        <f t="shared" si="357"/>
        <v>0</v>
      </c>
      <c r="BL910" s="10">
        <f t="shared" si="357"/>
        <v>0</v>
      </c>
      <c r="BM910" s="10">
        <f t="shared" si="357"/>
        <v>0</v>
      </c>
      <c r="BN910" s="10">
        <f t="shared" si="372"/>
        <v>25655000</v>
      </c>
      <c r="BO910" s="10">
        <f t="shared" si="372"/>
        <v>25655000</v>
      </c>
      <c r="BP910" s="10">
        <f t="shared" si="372"/>
        <v>0</v>
      </c>
      <c r="BR910" s="10">
        <f t="shared" si="369"/>
        <v>6309000</v>
      </c>
      <c r="BS910" s="10">
        <f>'დამტკ. ბიუჯ.'!H910</f>
        <v>6309000</v>
      </c>
      <c r="BT910" s="10">
        <f>'დამტკ. საკუთ.'!H910</f>
        <v>0</v>
      </c>
      <c r="BU910" s="10">
        <f>'ცვლილ. ბიუჯ.'!I910</f>
        <v>0</v>
      </c>
      <c r="BV910" s="10">
        <f>'ცვლილ. საკუთ.'!I910</f>
        <v>0</v>
      </c>
      <c r="BW910" s="10">
        <f>'მთავრ. ფონდი'!I910</f>
        <v>0</v>
      </c>
      <c r="BX910" s="10">
        <f>'პრეზ. ფონდი'!I910</f>
        <v>0</v>
      </c>
      <c r="BY910" s="10">
        <f>'დაზუსტ. ნაერთი'!H910</f>
        <v>6309000</v>
      </c>
      <c r="BZ910" s="10">
        <f>'დაზუსტ. ბიუჯ.'!H910</f>
        <v>6309000</v>
      </c>
      <c r="CA910" s="10">
        <f>'დაზუსტ. საკუთ.'!H910</f>
        <v>0</v>
      </c>
    </row>
    <row r="911" spans="1:79" x14ac:dyDescent="0.25">
      <c r="A911" t="str">
        <f t="shared" si="358"/>
        <v>b</v>
      </c>
      <c r="B911" s="8"/>
      <c r="C911" s="9" t="s">
        <v>17</v>
      </c>
      <c r="D911" s="10">
        <f t="shared" si="359"/>
        <v>0</v>
      </c>
      <c r="E911" s="10">
        <f t="shared" si="360"/>
        <v>0</v>
      </c>
      <c r="F911" s="10">
        <f t="shared" si="361"/>
        <v>0</v>
      </c>
      <c r="G911" s="10">
        <f t="shared" si="361"/>
        <v>0</v>
      </c>
      <c r="H911" s="10">
        <f t="shared" si="361"/>
        <v>0</v>
      </c>
      <c r="I911" s="10">
        <f t="shared" si="355"/>
        <v>0</v>
      </c>
      <c r="J911" s="10">
        <f t="shared" si="355"/>
        <v>0</v>
      </c>
      <c r="K911" s="10">
        <f t="shared" si="355"/>
        <v>0</v>
      </c>
      <c r="L911" s="10">
        <f t="shared" si="355"/>
        <v>0</v>
      </c>
      <c r="M911" s="10">
        <f t="shared" si="370"/>
        <v>0</v>
      </c>
      <c r="O911" s="10">
        <f t="shared" si="362"/>
        <v>0</v>
      </c>
      <c r="P911" s="10">
        <f>'დამტკ. ბიუჯ.'!E911</f>
        <v>0</v>
      </c>
      <c r="Q911" s="10">
        <f>'დამტკ. საკუთ.'!E911</f>
        <v>0</v>
      </c>
      <c r="R911" s="10">
        <f>'ცვლილ. ბიუჯ.'!F911</f>
        <v>0</v>
      </c>
      <c r="S911" s="10">
        <f>'ცვლილ. საკუთ.'!F911</f>
        <v>0</v>
      </c>
      <c r="T911" s="10">
        <f>'მთავრ. ფონდი'!F911</f>
        <v>0</v>
      </c>
      <c r="U911" s="10">
        <f>'პრეზ. ფონდი'!F911</f>
        <v>0</v>
      </c>
      <c r="V911" s="10">
        <f>'დაზუსტ. ნაერთი'!E911</f>
        <v>0</v>
      </c>
      <c r="W911" s="10">
        <f>'დაზუსტ. ბიუჯ.'!E911</f>
        <v>0</v>
      </c>
      <c r="X911" s="10">
        <f>'დაზუსტ. საკუთ.'!E911</f>
        <v>0</v>
      </c>
      <c r="Z911" s="10">
        <f t="shared" si="363"/>
        <v>0</v>
      </c>
      <c r="AA911" s="10">
        <f>'დამტკ. ბიუჯ.'!F911</f>
        <v>0</v>
      </c>
      <c r="AB911" s="10">
        <f>'დამტკ. საკუთ.'!F911</f>
        <v>0</v>
      </c>
      <c r="AC911" s="10">
        <f>'ცვლილ. ბიუჯ.'!G911</f>
        <v>0</v>
      </c>
      <c r="AD911" s="10">
        <f>'ცვლილ. საკუთ.'!G911</f>
        <v>0</v>
      </c>
      <c r="AE911" s="10">
        <f>'მთავრ. ფონდი'!G911</f>
        <v>0</v>
      </c>
      <c r="AF911" s="10">
        <f>'პრეზ. ფონდი'!G911</f>
        <v>0</v>
      </c>
      <c r="AG911" s="10">
        <f>'დაზუსტ. ნაერთი'!F911</f>
        <v>0</v>
      </c>
      <c r="AH911" s="10">
        <f>'დაზუსტ. ბიუჯ.'!F911</f>
        <v>0</v>
      </c>
      <c r="AI911" s="10">
        <f>'დაზუსტ. საკუთ.'!F911</f>
        <v>0</v>
      </c>
      <c r="AK911" s="10">
        <f t="shared" si="364"/>
        <v>0</v>
      </c>
      <c r="AL911" s="10">
        <f t="shared" si="365"/>
        <v>0</v>
      </c>
      <c r="AM911" s="10">
        <f t="shared" si="366"/>
        <v>0</v>
      </c>
      <c r="AN911" s="10">
        <f t="shared" si="366"/>
        <v>0</v>
      </c>
      <c r="AO911" s="10">
        <f t="shared" si="366"/>
        <v>0</v>
      </c>
      <c r="AP911" s="10">
        <f t="shared" si="356"/>
        <v>0</v>
      </c>
      <c r="AQ911" s="10">
        <f t="shared" si="356"/>
        <v>0</v>
      </c>
      <c r="AR911" s="10">
        <f t="shared" si="356"/>
        <v>0</v>
      </c>
      <c r="AS911" s="10">
        <f t="shared" si="356"/>
        <v>0</v>
      </c>
      <c r="AT911" s="10">
        <f t="shared" si="371"/>
        <v>0</v>
      </c>
      <c r="AV911" s="10">
        <f t="shared" si="367"/>
        <v>0</v>
      </c>
      <c r="AW911" s="10">
        <f>'დამტკ. ბიუჯ.'!G911</f>
        <v>0</v>
      </c>
      <c r="AX911" s="10">
        <f>'დამტკ. საკუთ.'!G911</f>
        <v>0</v>
      </c>
      <c r="AY911" s="10">
        <f>'ცვლილ. ბიუჯ.'!H911</f>
        <v>0</v>
      </c>
      <c r="AZ911" s="10">
        <f>'ცვლილ. საკუთ.'!H911</f>
        <v>0</v>
      </c>
      <c r="BA911" s="10">
        <f>'მთავრ. ფონდი'!H911</f>
        <v>0</v>
      </c>
      <c r="BB911" s="10">
        <f>'პრეზ. ფონდი'!H911</f>
        <v>0</v>
      </c>
      <c r="BC911" s="10">
        <f>'დაზუსტ. ნაერთი'!G911</f>
        <v>0</v>
      </c>
      <c r="BD911" s="10">
        <f>'დაზუსტ. ბიუჯ.'!G911</f>
        <v>0</v>
      </c>
      <c r="BE911" s="10">
        <f>'დაზუსტ. საკუთ.'!G911</f>
        <v>0</v>
      </c>
      <c r="BG911" s="10">
        <f t="shared" si="368"/>
        <v>0</v>
      </c>
      <c r="BH911" s="10">
        <f t="shared" si="368"/>
        <v>0</v>
      </c>
      <c r="BI911" s="10">
        <f t="shared" si="368"/>
        <v>0</v>
      </c>
      <c r="BJ911" s="10">
        <f t="shared" si="357"/>
        <v>0</v>
      </c>
      <c r="BK911" s="10">
        <f t="shared" si="357"/>
        <v>0</v>
      </c>
      <c r="BL911" s="10">
        <f t="shared" si="357"/>
        <v>0</v>
      </c>
      <c r="BM911" s="10">
        <f t="shared" si="357"/>
        <v>0</v>
      </c>
      <c r="BN911" s="10">
        <f t="shared" si="372"/>
        <v>0</v>
      </c>
      <c r="BO911" s="10">
        <f t="shared" si="372"/>
        <v>0</v>
      </c>
      <c r="BP911" s="10">
        <f t="shared" si="372"/>
        <v>0</v>
      </c>
      <c r="BR911" s="10">
        <f t="shared" si="369"/>
        <v>0</v>
      </c>
      <c r="BS911" s="10">
        <f>'დამტკ. ბიუჯ.'!H911</f>
        <v>0</v>
      </c>
      <c r="BT911" s="10">
        <f>'დამტკ. საკუთ.'!H911</f>
        <v>0</v>
      </c>
      <c r="BU911" s="10">
        <f>'ცვლილ. ბიუჯ.'!I911</f>
        <v>0</v>
      </c>
      <c r="BV911" s="10">
        <f>'ცვლილ. საკუთ.'!I911</f>
        <v>0</v>
      </c>
      <c r="BW911" s="10">
        <f>'მთავრ. ფონდი'!I911</f>
        <v>0</v>
      </c>
      <c r="BX911" s="10">
        <f>'პრეზ. ფონდი'!I911</f>
        <v>0</v>
      </c>
      <c r="BY911" s="10">
        <f>'დაზუსტ. ნაერთი'!H911</f>
        <v>0</v>
      </c>
      <c r="BZ911" s="10">
        <f>'დაზუსტ. ბიუჯ.'!H911</f>
        <v>0</v>
      </c>
      <c r="CA911" s="10">
        <f>'დაზუსტ. საკუთ.'!H911</f>
        <v>0</v>
      </c>
    </row>
    <row r="912" spans="1:79" x14ac:dyDescent="0.25">
      <c r="A912" t="str">
        <f t="shared" si="358"/>
        <v>b</v>
      </c>
      <c r="B912" s="5"/>
      <c r="C912" s="6" t="s">
        <v>18</v>
      </c>
      <c r="D912" s="7">
        <f t="shared" si="359"/>
        <v>0</v>
      </c>
      <c r="E912" s="7">
        <f t="shared" si="360"/>
        <v>0</v>
      </c>
      <c r="F912" s="7">
        <f t="shared" si="361"/>
        <v>0</v>
      </c>
      <c r="G912" s="7">
        <f t="shared" si="361"/>
        <v>0</v>
      </c>
      <c r="H912" s="7">
        <f t="shared" si="361"/>
        <v>0</v>
      </c>
      <c r="I912" s="7">
        <f t="shared" si="355"/>
        <v>0</v>
      </c>
      <c r="J912" s="7">
        <f t="shared" si="355"/>
        <v>0</v>
      </c>
      <c r="K912" s="7">
        <f t="shared" si="355"/>
        <v>0</v>
      </c>
      <c r="L912" s="7">
        <f t="shared" si="355"/>
        <v>0</v>
      </c>
      <c r="M912" s="7">
        <f t="shared" si="370"/>
        <v>0</v>
      </c>
      <c r="O912" s="7">
        <f t="shared" si="362"/>
        <v>0</v>
      </c>
      <c r="P912" s="7">
        <f>'დამტკ. ბიუჯ.'!E912</f>
        <v>0</v>
      </c>
      <c r="Q912" s="7">
        <f>'დამტკ. საკუთ.'!E912</f>
        <v>0</v>
      </c>
      <c r="R912" s="7">
        <f>'ცვლილ. ბიუჯ.'!F912</f>
        <v>0</v>
      </c>
      <c r="S912" s="7">
        <f>'ცვლილ. საკუთ.'!F912</f>
        <v>0</v>
      </c>
      <c r="T912" s="7">
        <f>'მთავრ. ფონდი'!F912</f>
        <v>0</v>
      </c>
      <c r="U912" s="7">
        <f>'პრეზ. ფონდი'!F912</f>
        <v>0</v>
      </c>
      <c r="V912" s="7">
        <f>'დაზუსტ. ნაერთი'!E912</f>
        <v>0</v>
      </c>
      <c r="W912" s="7">
        <f>'დაზუსტ. ბიუჯ.'!E912</f>
        <v>0</v>
      </c>
      <c r="X912" s="7">
        <f>'დაზუსტ. საკუთ.'!E912</f>
        <v>0</v>
      </c>
      <c r="Z912" s="7">
        <f t="shared" si="363"/>
        <v>0</v>
      </c>
      <c r="AA912" s="7">
        <f>'დამტკ. ბიუჯ.'!F912</f>
        <v>0</v>
      </c>
      <c r="AB912" s="7">
        <f>'დამტკ. საკუთ.'!F912</f>
        <v>0</v>
      </c>
      <c r="AC912" s="7">
        <f>'ცვლილ. ბიუჯ.'!G912</f>
        <v>0</v>
      </c>
      <c r="AD912" s="7">
        <f>'ცვლილ. საკუთ.'!G912</f>
        <v>0</v>
      </c>
      <c r="AE912" s="7">
        <f>'მთავრ. ფონდი'!G912</f>
        <v>0</v>
      </c>
      <c r="AF912" s="7">
        <f>'პრეზ. ფონდი'!G912</f>
        <v>0</v>
      </c>
      <c r="AG912" s="7">
        <f>'დაზუსტ. ნაერთი'!F912</f>
        <v>0</v>
      </c>
      <c r="AH912" s="7">
        <f>'დაზუსტ. ბიუჯ.'!F912</f>
        <v>0</v>
      </c>
      <c r="AI912" s="7">
        <f>'დაზუსტ. საკუთ.'!F912</f>
        <v>0</v>
      </c>
      <c r="AK912" s="7">
        <f t="shared" si="364"/>
        <v>0</v>
      </c>
      <c r="AL912" s="7">
        <f t="shared" si="365"/>
        <v>0</v>
      </c>
      <c r="AM912" s="7">
        <f t="shared" si="366"/>
        <v>0</v>
      </c>
      <c r="AN912" s="7">
        <f t="shared" si="366"/>
        <v>0</v>
      </c>
      <c r="AO912" s="7">
        <f t="shared" si="366"/>
        <v>0</v>
      </c>
      <c r="AP912" s="7">
        <f t="shared" si="356"/>
        <v>0</v>
      </c>
      <c r="AQ912" s="7">
        <f t="shared" si="356"/>
        <v>0</v>
      </c>
      <c r="AR912" s="7">
        <f t="shared" si="356"/>
        <v>0</v>
      </c>
      <c r="AS912" s="7">
        <f t="shared" si="356"/>
        <v>0</v>
      </c>
      <c r="AT912" s="7">
        <f t="shared" si="371"/>
        <v>0</v>
      </c>
      <c r="AV912" s="7">
        <f t="shared" si="367"/>
        <v>0</v>
      </c>
      <c r="AW912" s="7">
        <f>'დამტკ. ბიუჯ.'!G912</f>
        <v>0</v>
      </c>
      <c r="AX912" s="7">
        <f>'დამტკ. საკუთ.'!G912</f>
        <v>0</v>
      </c>
      <c r="AY912" s="7">
        <f>'ცვლილ. ბიუჯ.'!H912</f>
        <v>0</v>
      </c>
      <c r="AZ912" s="7">
        <f>'ცვლილ. საკუთ.'!H912</f>
        <v>0</v>
      </c>
      <c r="BA912" s="7">
        <f>'მთავრ. ფონდი'!H912</f>
        <v>0</v>
      </c>
      <c r="BB912" s="7">
        <f>'პრეზ. ფონდი'!H912</f>
        <v>0</v>
      </c>
      <c r="BC912" s="7">
        <f>'დაზუსტ. ნაერთი'!G912</f>
        <v>0</v>
      </c>
      <c r="BD912" s="7">
        <f>'დაზუსტ. ბიუჯ.'!G912</f>
        <v>0</v>
      </c>
      <c r="BE912" s="7">
        <f>'დაზუსტ. საკუთ.'!G912</f>
        <v>0</v>
      </c>
      <c r="BG912" s="7">
        <f t="shared" si="368"/>
        <v>0</v>
      </c>
      <c r="BH912" s="7">
        <f t="shared" si="368"/>
        <v>0</v>
      </c>
      <c r="BI912" s="7">
        <f t="shared" si="368"/>
        <v>0</v>
      </c>
      <c r="BJ912" s="7">
        <f t="shared" si="357"/>
        <v>0</v>
      </c>
      <c r="BK912" s="7">
        <f t="shared" si="357"/>
        <v>0</v>
      </c>
      <c r="BL912" s="7">
        <f t="shared" si="357"/>
        <v>0</v>
      </c>
      <c r="BM912" s="7">
        <f t="shared" si="357"/>
        <v>0</v>
      </c>
      <c r="BN912" s="7">
        <f t="shared" si="372"/>
        <v>0</v>
      </c>
      <c r="BO912" s="7">
        <f t="shared" si="372"/>
        <v>0</v>
      </c>
      <c r="BP912" s="7">
        <f t="shared" si="372"/>
        <v>0</v>
      </c>
      <c r="BR912" s="7">
        <f t="shared" si="369"/>
        <v>0</v>
      </c>
      <c r="BS912" s="7">
        <f>'დამტკ. ბიუჯ.'!H912</f>
        <v>0</v>
      </c>
      <c r="BT912" s="7">
        <f>'დამტკ. საკუთ.'!H912</f>
        <v>0</v>
      </c>
      <c r="BU912" s="7">
        <f>'ცვლილ. ბიუჯ.'!I912</f>
        <v>0</v>
      </c>
      <c r="BV912" s="7">
        <f>'ცვლილ. საკუთ.'!I912</f>
        <v>0</v>
      </c>
      <c r="BW912" s="7">
        <f>'მთავრ. ფონდი'!I912</f>
        <v>0</v>
      </c>
      <c r="BX912" s="7">
        <f>'პრეზ. ფონდი'!I912</f>
        <v>0</v>
      </c>
      <c r="BY912" s="7">
        <f>'დაზუსტ. ნაერთი'!H912</f>
        <v>0</v>
      </c>
      <c r="BZ912" s="7">
        <f>'დაზუსტ. ბიუჯ.'!H912</f>
        <v>0</v>
      </c>
      <c r="CA912" s="7">
        <f>'დაზუსტ. საკუთ.'!H912</f>
        <v>0</v>
      </c>
    </row>
    <row r="913" spans="1:79" x14ac:dyDescent="0.25">
      <c r="A913" t="str">
        <f t="shared" si="358"/>
        <v>b</v>
      </c>
      <c r="B913" s="5"/>
      <c r="C913" s="6" t="s">
        <v>19</v>
      </c>
      <c r="D913" s="7">
        <f t="shared" si="359"/>
        <v>0</v>
      </c>
      <c r="E913" s="7">
        <f t="shared" si="360"/>
        <v>0</v>
      </c>
      <c r="F913" s="7">
        <f t="shared" si="361"/>
        <v>0</v>
      </c>
      <c r="G913" s="7">
        <f t="shared" si="361"/>
        <v>0</v>
      </c>
      <c r="H913" s="7">
        <f t="shared" si="361"/>
        <v>0</v>
      </c>
      <c r="I913" s="7">
        <f t="shared" si="355"/>
        <v>0</v>
      </c>
      <c r="J913" s="7">
        <f t="shared" si="355"/>
        <v>0</v>
      </c>
      <c r="K913" s="7">
        <f t="shared" si="355"/>
        <v>0</v>
      </c>
      <c r="L913" s="7">
        <f t="shared" si="355"/>
        <v>0</v>
      </c>
      <c r="M913" s="7">
        <f t="shared" si="370"/>
        <v>0</v>
      </c>
      <c r="O913" s="7">
        <f t="shared" si="362"/>
        <v>0</v>
      </c>
      <c r="P913" s="7">
        <f>'დამტკ. ბიუჯ.'!E913</f>
        <v>0</v>
      </c>
      <c r="Q913" s="7">
        <f>'დამტკ. საკუთ.'!E913</f>
        <v>0</v>
      </c>
      <c r="R913" s="7">
        <f>'ცვლილ. ბიუჯ.'!F913</f>
        <v>0</v>
      </c>
      <c r="S913" s="7">
        <f>'ცვლილ. საკუთ.'!F913</f>
        <v>0</v>
      </c>
      <c r="T913" s="7">
        <f>'მთავრ. ფონდი'!F913</f>
        <v>0</v>
      </c>
      <c r="U913" s="7">
        <f>'პრეზ. ფონდი'!F913</f>
        <v>0</v>
      </c>
      <c r="V913" s="7">
        <f>'დაზუსტ. ნაერთი'!E913</f>
        <v>0</v>
      </c>
      <c r="W913" s="7">
        <f>'დაზუსტ. ბიუჯ.'!E913</f>
        <v>0</v>
      </c>
      <c r="X913" s="7">
        <f>'დაზუსტ. საკუთ.'!E913</f>
        <v>0</v>
      </c>
      <c r="Z913" s="7">
        <f t="shared" si="363"/>
        <v>0</v>
      </c>
      <c r="AA913" s="7">
        <f>'დამტკ. ბიუჯ.'!F913</f>
        <v>0</v>
      </c>
      <c r="AB913" s="7">
        <f>'დამტკ. საკუთ.'!F913</f>
        <v>0</v>
      </c>
      <c r="AC913" s="7">
        <f>'ცვლილ. ბიუჯ.'!G913</f>
        <v>0</v>
      </c>
      <c r="AD913" s="7">
        <f>'ცვლილ. საკუთ.'!G913</f>
        <v>0</v>
      </c>
      <c r="AE913" s="7">
        <f>'მთავრ. ფონდი'!G913</f>
        <v>0</v>
      </c>
      <c r="AF913" s="7">
        <f>'პრეზ. ფონდი'!G913</f>
        <v>0</v>
      </c>
      <c r="AG913" s="7">
        <f>'დაზუსტ. ნაერთი'!F913</f>
        <v>0</v>
      </c>
      <c r="AH913" s="7">
        <f>'დაზუსტ. ბიუჯ.'!F913</f>
        <v>0</v>
      </c>
      <c r="AI913" s="7">
        <f>'დაზუსტ. საკუთ.'!F913</f>
        <v>0</v>
      </c>
      <c r="AK913" s="7">
        <f t="shared" si="364"/>
        <v>0</v>
      </c>
      <c r="AL913" s="7">
        <f t="shared" si="365"/>
        <v>0</v>
      </c>
      <c r="AM913" s="7">
        <f t="shared" si="366"/>
        <v>0</v>
      </c>
      <c r="AN913" s="7">
        <f t="shared" si="366"/>
        <v>0</v>
      </c>
      <c r="AO913" s="7">
        <f t="shared" si="366"/>
        <v>0</v>
      </c>
      <c r="AP913" s="7">
        <f t="shared" si="356"/>
        <v>0</v>
      </c>
      <c r="AQ913" s="7">
        <f t="shared" si="356"/>
        <v>0</v>
      </c>
      <c r="AR913" s="7">
        <f t="shared" si="356"/>
        <v>0</v>
      </c>
      <c r="AS913" s="7">
        <f t="shared" si="356"/>
        <v>0</v>
      </c>
      <c r="AT913" s="7">
        <f t="shared" si="371"/>
        <v>0</v>
      </c>
      <c r="AV913" s="7">
        <f t="shared" si="367"/>
        <v>0</v>
      </c>
      <c r="AW913" s="7">
        <f>'დამტკ. ბიუჯ.'!G913</f>
        <v>0</v>
      </c>
      <c r="AX913" s="7">
        <f>'დამტკ. საკუთ.'!G913</f>
        <v>0</v>
      </c>
      <c r="AY913" s="7">
        <f>'ცვლილ. ბიუჯ.'!H913</f>
        <v>0</v>
      </c>
      <c r="AZ913" s="7">
        <f>'ცვლილ. საკუთ.'!H913</f>
        <v>0</v>
      </c>
      <c r="BA913" s="7">
        <f>'მთავრ. ფონდი'!H913</f>
        <v>0</v>
      </c>
      <c r="BB913" s="7">
        <f>'პრეზ. ფონდი'!H913</f>
        <v>0</v>
      </c>
      <c r="BC913" s="7">
        <f>'დაზუსტ. ნაერთი'!G913</f>
        <v>0</v>
      </c>
      <c r="BD913" s="7">
        <f>'დაზუსტ. ბიუჯ.'!G913</f>
        <v>0</v>
      </c>
      <c r="BE913" s="7">
        <f>'დაზუსტ. საკუთ.'!G913</f>
        <v>0</v>
      </c>
      <c r="BG913" s="7">
        <f t="shared" si="368"/>
        <v>0</v>
      </c>
      <c r="BH913" s="7">
        <f t="shared" si="368"/>
        <v>0</v>
      </c>
      <c r="BI913" s="7">
        <f t="shared" si="368"/>
        <v>0</v>
      </c>
      <c r="BJ913" s="7">
        <f t="shared" si="357"/>
        <v>0</v>
      </c>
      <c r="BK913" s="7">
        <f t="shared" si="357"/>
        <v>0</v>
      </c>
      <c r="BL913" s="7">
        <f t="shared" si="357"/>
        <v>0</v>
      </c>
      <c r="BM913" s="7">
        <f t="shared" si="357"/>
        <v>0</v>
      </c>
      <c r="BN913" s="7">
        <f t="shared" si="372"/>
        <v>0</v>
      </c>
      <c r="BO913" s="7">
        <f t="shared" si="372"/>
        <v>0</v>
      </c>
      <c r="BP913" s="7">
        <f t="shared" si="372"/>
        <v>0</v>
      </c>
      <c r="BR913" s="7">
        <f t="shared" si="369"/>
        <v>0</v>
      </c>
      <c r="BS913" s="7">
        <f>'დამტკ. ბიუჯ.'!H913</f>
        <v>0</v>
      </c>
      <c r="BT913" s="7">
        <f>'დამტკ. საკუთ.'!H913</f>
        <v>0</v>
      </c>
      <c r="BU913" s="7">
        <f>'ცვლილ. ბიუჯ.'!I913</f>
        <v>0</v>
      </c>
      <c r="BV913" s="7">
        <f>'ცვლილ. საკუთ.'!I913</f>
        <v>0</v>
      </c>
      <c r="BW913" s="7">
        <f>'მთავრ. ფონდი'!I913</f>
        <v>0</v>
      </c>
      <c r="BX913" s="7">
        <f>'პრეზ. ფონდი'!I913</f>
        <v>0</v>
      </c>
      <c r="BY913" s="7">
        <f>'დაზუსტ. ნაერთი'!H913</f>
        <v>0</v>
      </c>
      <c r="BZ913" s="7">
        <f>'დაზუსტ. ბიუჯ.'!H913</f>
        <v>0</v>
      </c>
      <c r="CA913" s="7">
        <f>'დაზუსტ. საკუთ.'!H913</f>
        <v>0</v>
      </c>
    </row>
    <row r="914" spans="1:79" ht="15.75" thickBot="1" x14ac:dyDescent="0.3">
      <c r="A914" t="str">
        <f t="shared" si="358"/>
        <v>b</v>
      </c>
      <c r="B914" s="11"/>
      <c r="C914" s="12" t="s">
        <v>20</v>
      </c>
      <c r="D914" s="13">
        <f t="shared" si="359"/>
        <v>0</v>
      </c>
      <c r="E914" s="13">
        <f t="shared" si="360"/>
        <v>0</v>
      </c>
      <c r="F914" s="13">
        <f t="shared" si="361"/>
        <v>0</v>
      </c>
      <c r="G914" s="13">
        <f t="shared" si="361"/>
        <v>0</v>
      </c>
      <c r="H914" s="13">
        <f t="shared" si="361"/>
        <v>0</v>
      </c>
      <c r="I914" s="13">
        <f t="shared" si="355"/>
        <v>0</v>
      </c>
      <c r="J914" s="13">
        <f t="shared" si="355"/>
        <v>0</v>
      </c>
      <c r="K914" s="13">
        <f t="shared" si="355"/>
        <v>0</v>
      </c>
      <c r="L914" s="13">
        <f t="shared" si="355"/>
        <v>0</v>
      </c>
      <c r="M914" s="13">
        <f t="shared" si="370"/>
        <v>0</v>
      </c>
      <c r="O914" s="13">
        <f t="shared" si="362"/>
        <v>0</v>
      </c>
      <c r="P914" s="13">
        <f>'დამტკ. ბიუჯ.'!E914</f>
        <v>0</v>
      </c>
      <c r="Q914" s="13">
        <f>'დამტკ. საკუთ.'!E914</f>
        <v>0</v>
      </c>
      <c r="R914" s="13">
        <f>'ცვლილ. ბიუჯ.'!F914</f>
        <v>0</v>
      </c>
      <c r="S914" s="13">
        <f>'ცვლილ. საკუთ.'!F914</f>
        <v>0</v>
      </c>
      <c r="T914" s="13">
        <f>'მთავრ. ფონდი'!F914</f>
        <v>0</v>
      </c>
      <c r="U914" s="13">
        <f>'პრეზ. ფონდი'!F914</f>
        <v>0</v>
      </c>
      <c r="V914" s="13">
        <f>'დაზუსტ. ნაერთი'!E914</f>
        <v>0</v>
      </c>
      <c r="W914" s="13">
        <f>'დაზუსტ. ბიუჯ.'!E914</f>
        <v>0</v>
      </c>
      <c r="X914" s="13">
        <f>'დაზუსტ. საკუთ.'!E914</f>
        <v>0</v>
      </c>
      <c r="Z914" s="13">
        <f t="shared" si="363"/>
        <v>0</v>
      </c>
      <c r="AA914" s="13">
        <f>'დამტკ. ბიუჯ.'!F914</f>
        <v>0</v>
      </c>
      <c r="AB914" s="13">
        <f>'დამტკ. საკუთ.'!F914</f>
        <v>0</v>
      </c>
      <c r="AC914" s="13">
        <f>'ცვლილ. ბიუჯ.'!G914</f>
        <v>0</v>
      </c>
      <c r="AD914" s="13">
        <f>'ცვლილ. საკუთ.'!G914</f>
        <v>0</v>
      </c>
      <c r="AE914" s="13">
        <f>'მთავრ. ფონდი'!G914</f>
        <v>0</v>
      </c>
      <c r="AF914" s="13">
        <f>'პრეზ. ფონდი'!G914</f>
        <v>0</v>
      </c>
      <c r="AG914" s="13">
        <f>'დაზუსტ. ნაერთი'!F914</f>
        <v>0</v>
      </c>
      <c r="AH914" s="13">
        <f>'დაზუსტ. ბიუჯ.'!F914</f>
        <v>0</v>
      </c>
      <c r="AI914" s="13">
        <f>'დაზუსტ. საკუთ.'!F914</f>
        <v>0</v>
      </c>
      <c r="AK914" s="13">
        <f t="shared" si="364"/>
        <v>0</v>
      </c>
      <c r="AL914" s="13">
        <f t="shared" si="365"/>
        <v>0</v>
      </c>
      <c r="AM914" s="13">
        <f t="shared" si="366"/>
        <v>0</v>
      </c>
      <c r="AN914" s="13">
        <f t="shared" si="366"/>
        <v>0</v>
      </c>
      <c r="AO914" s="13">
        <f t="shared" si="366"/>
        <v>0</v>
      </c>
      <c r="AP914" s="13">
        <f t="shared" si="356"/>
        <v>0</v>
      </c>
      <c r="AQ914" s="13">
        <f t="shared" si="356"/>
        <v>0</v>
      </c>
      <c r="AR914" s="13">
        <f t="shared" si="356"/>
        <v>0</v>
      </c>
      <c r="AS914" s="13">
        <f t="shared" si="356"/>
        <v>0</v>
      </c>
      <c r="AT914" s="13">
        <f t="shared" si="371"/>
        <v>0</v>
      </c>
      <c r="AV914" s="13">
        <f t="shared" si="367"/>
        <v>0</v>
      </c>
      <c r="AW914" s="13">
        <f>'დამტკ. ბიუჯ.'!G914</f>
        <v>0</v>
      </c>
      <c r="AX914" s="13">
        <f>'დამტკ. საკუთ.'!G914</f>
        <v>0</v>
      </c>
      <c r="AY914" s="13">
        <f>'ცვლილ. ბიუჯ.'!H914</f>
        <v>0</v>
      </c>
      <c r="AZ914" s="13">
        <f>'ცვლილ. საკუთ.'!H914</f>
        <v>0</v>
      </c>
      <c r="BA914" s="13">
        <f>'მთავრ. ფონდი'!H914</f>
        <v>0</v>
      </c>
      <c r="BB914" s="13">
        <f>'პრეზ. ფონდი'!H914</f>
        <v>0</v>
      </c>
      <c r="BC914" s="13">
        <f>'დაზუსტ. ნაერთი'!G914</f>
        <v>0</v>
      </c>
      <c r="BD914" s="13">
        <f>'დაზუსტ. ბიუჯ.'!G914</f>
        <v>0</v>
      </c>
      <c r="BE914" s="13">
        <f>'დაზუსტ. საკუთ.'!G914</f>
        <v>0</v>
      </c>
      <c r="BG914" s="13">
        <f t="shared" si="368"/>
        <v>0</v>
      </c>
      <c r="BH914" s="13">
        <f t="shared" si="368"/>
        <v>0</v>
      </c>
      <c r="BI914" s="13">
        <f t="shared" si="368"/>
        <v>0</v>
      </c>
      <c r="BJ914" s="13">
        <f t="shared" si="357"/>
        <v>0</v>
      </c>
      <c r="BK914" s="13">
        <f t="shared" si="357"/>
        <v>0</v>
      </c>
      <c r="BL914" s="13">
        <f t="shared" si="357"/>
        <v>0</v>
      </c>
      <c r="BM914" s="13">
        <f t="shared" si="357"/>
        <v>0</v>
      </c>
      <c r="BN914" s="13">
        <f t="shared" si="372"/>
        <v>0</v>
      </c>
      <c r="BO914" s="13">
        <f t="shared" si="372"/>
        <v>0</v>
      </c>
      <c r="BP914" s="13">
        <f t="shared" si="372"/>
        <v>0</v>
      </c>
      <c r="BR914" s="13">
        <f t="shared" si="369"/>
        <v>0</v>
      </c>
      <c r="BS914" s="13">
        <f>'დამტკ. ბიუჯ.'!H914</f>
        <v>0</v>
      </c>
      <c r="BT914" s="13">
        <f>'დამტკ. საკუთ.'!H914</f>
        <v>0</v>
      </c>
      <c r="BU914" s="13">
        <f>'ცვლილ. ბიუჯ.'!I914</f>
        <v>0</v>
      </c>
      <c r="BV914" s="13">
        <f>'ცვლილ. საკუთ.'!I914</f>
        <v>0</v>
      </c>
      <c r="BW914" s="13">
        <f>'მთავრ. ფონდი'!I914</f>
        <v>0</v>
      </c>
      <c r="BX914" s="13">
        <f>'პრეზ. ფონდი'!I914</f>
        <v>0</v>
      </c>
      <c r="BY914" s="13">
        <f>'დაზუსტ. ნაერთი'!H914</f>
        <v>0</v>
      </c>
      <c r="BZ914" s="13">
        <f>'დაზუსტ. ბიუჯ.'!H914</f>
        <v>0</v>
      </c>
      <c r="CA914" s="13">
        <f>'დაზუსტ. საკუთ.'!H914</f>
        <v>0</v>
      </c>
    </row>
    <row r="915" spans="1:79" ht="16.5" thickTop="1" thickBot="1" x14ac:dyDescent="0.3">
      <c r="A915" t="str">
        <f t="shared" si="358"/>
        <v>a</v>
      </c>
      <c r="B915" s="16" t="s">
        <v>152</v>
      </c>
      <c r="C915" s="4" t="s">
        <v>151</v>
      </c>
      <c r="D915" s="4">
        <f t="shared" si="359"/>
        <v>32000000</v>
      </c>
      <c r="E915" s="4">
        <f t="shared" si="360"/>
        <v>32000000</v>
      </c>
      <c r="F915" s="4">
        <f t="shared" si="361"/>
        <v>0</v>
      </c>
      <c r="G915" s="4">
        <f t="shared" si="361"/>
        <v>0</v>
      </c>
      <c r="H915" s="4">
        <f t="shared" si="361"/>
        <v>0</v>
      </c>
      <c r="I915" s="4">
        <f t="shared" si="355"/>
        <v>0</v>
      </c>
      <c r="J915" s="4">
        <f t="shared" si="355"/>
        <v>0</v>
      </c>
      <c r="K915" s="4">
        <f t="shared" si="355"/>
        <v>32000000</v>
      </c>
      <c r="L915" s="4">
        <f t="shared" si="355"/>
        <v>32000000</v>
      </c>
      <c r="M915" s="4">
        <f t="shared" si="370"/>
        <v>0</v>
      </c>
      <c r="O915" s="4">
        <f t="shared" si="362"/>
        <v>8345000</v>
      </c>
      <c r="P915" s="4">
        <f>'დამტკ. ბიუჯ.'!E915</f>
        <v>8345000</v>
      </c>
      <c r="Q915" s="4">
        <f>'დამტკ. საკუთ.'!E915</f>
        <v>0</v>
      </c>
      <c r="R915" s="4">
        <f>'ცვლილ. ბიუჯ.'!F915</f>
        <v>-2113000</v>
      </c>
      <c r="S915" s="4">
        <f>'ცვლილ. საკუთ.'!F915</f>
        <v>0</v>
      </c>
      <c r="T915" s="4">
        <f>'მთავრ. ფონდი'!F915</f>
        <v>0</v>
      </c>
      <c r="U915" s="4">
        <f>'პრეზ. ფონდი'!F915</f>
        <v>0</v>
      </c>
      <c r="V915" s="4">
        <f>'დაზუსტ. ნაერთი'!E915</f>
        <v>6232000</v>
      </c>
      <c r="W915" s="4">
        <f>'დაზუსტ. ბიუჯ.'!E915</f>
        <v>6232000</v>
      </c>
      <c r="X915" s="4">
        <f>'დაზუსტ. საკუთ.'!E915</f>
        <v>0</v>
      </c>
      <c r="Z915" s="4">
        <f t="shared" si="363"/>
        <v>8620000</v>
      </c>
      <c r="AA915" s="4">
        <f>'დამტკ. ბიუჯ.'!F915</f>
        <v>8620000</v>
      </c>
      <c r="AB915" s="4">
        <f>'დამტკ. საკუთ.'!F915</f>
        <v>0</v>
      </c>
      <c r="AC915" s="4">
        <f>'ცვლილ. ბიუჯ.'!G915</f>
        <v>2113000</v>
      </c>
      <c r="AD915" s="4">
        <f>'ცვლილ. საკუთ.'!G915</f>
        <v>0</v>
      </c>
      <c r="AE915" s="4">
        <f>'მთავრ. ფონდი'!G915</f>
        <v>0</v>
      </c>
      <c r="AF915" s="4">
        <f>'პრეზ. ფონდი'!G915</f>
        <v>0</v>
      </c>
      <c r="AG915" s="4">
        <f>'დაზუსტ. ნაერთი'!F915</f>
        <v>10733000</v>
      </c>
      <c r="AH915" s="4">
        <f>'დაზუსტ. ბიუჯ.'!F915</f>
        <v>10733000</v>
      </c>
      <c r="AI915" s="4">
        <f>'დაზუსტ. საკუთ.'!F915</f>
        <v>0</v>
      </c>
      <c r="AK915" s="4">
        <f t="shared" si="364"/>
        <v>16965000</v>
      </c>
      <c r="AL915" s="4">
        <f t="shared" si="365"/>
        <v>16965000</v>
      </c>
      <c r="AM915" s="4">
        <f t="shared" si="366"/>
        <v>0</v>
      </c>
      <c r="AN915" s="4">
        <f t="shared" si="366"/>
        <v>0</v>
      </c>
      <c r="AO915" s="4">
        <f t="shared" si="366"/>
        <v>0</v>
      </c>
      <c r="AP915" s="4">
        <f t="shared" si="356"/>
        <v>0</v>
      </c>
      <c r="AQ915" s="4">
        <f t="shared" si="356"/>
        <v>0</v>
      </c>
      <c r="AR915" s="4">
        <f t="shared" si="356"/>
        <v>16965000</v>
      </c>
      <c r="AS915" s="4">
        <f t="shared" si="356"/>
        <v>16965000</v>
      </c>
      <c r="AT915" s="4">
        <f t="shared" si="371"/>
        <v>0</v>
      </c>
      <c r="AV915" s="4">
        <f t="shared" si="367"/>
        <v>8717000</v>
      </c>
      <c r="AW915" s="4">
        <f>'დამტკ. ბიუჯ.'!G915</f>
        <v>8717000</v>
      </c>
      <c r="AX915" s="4">
        <f>'დამტკ. საკუთ.'!G915</f>
        <v>0</v>
      </c>
      <c r="AY915" s="4">
        <f>'ცვლილ. ბიუჯ.'!H915</f>
        <v>0</v>
      </c>
      <c r="AZ915" s="4">
        <f>'ცვლილ. საკუთ.'!H915</f>
        <v>0</v>
      </c>
      <c r="BA915" s="4">
        <f>'მთავრ. ფონდი'!H915</f>
        <v>0</v>
      </c>
      <c r="BB915" s="4">
        <f>'პრეზ. ფონდი'!H915</f>
        <v>0</v>
      </c>
      <c r="BC915" s="4">
        <f>'დაზუსტ. ნაერთი'!G915</f>
        <v>8717000</v>
      </c>
      <c r="BD915" s="4">
        <f>'დაზუსტ. ბიუჯ.'!G915</f>
        <v>8717000</v>
      </c>
      <c r="BE915" s="4">
        <f>'დაზუსტ. საკუთ.'!G915</f>
        <v>0</v>
      </c>
      <c r="BG915" s="4">
        <f t="shared" si="368"/>
        <v>25682000</v>
      </c>
      <c r="BH915" s="4">
        <f t="shared" si="368"/>
        <v>25682000</v>
      </c>
      <c r="BI915" s="4">
        <f t="shared" si="368"/>
        <v>0</v>
      </c>
      <c r="BJ915" s="4">
        <f t="shared" si="357"/>
        <v>0</v>
      </c>
      <c r="BK915" s="4">
        <f t="shared" si="357"/>
        <v>0</v>
      </c>
      <c r="BL915" s="4">
        <f t="shared" si="357"/>
        <v>0</v>
      </c>
      <c r="BM915" s="4">
        <f t="shared" si="357"/>
        <v>0</v>
      </c>
      <c r="BN915" s="4">
        <f t="shared" si="372"/>
        <v>25682000</v>
      </c>
      <c r="BO915" s="4">
        <f t="shared" si="372"/>
        <v>25682000</v>
      </c>
      <c r="BP915" s="4">
        <f t="shared" si="372"/>
        <v>0</v>
      </c>
      <c r="BR915" s="4">
        <f t="shared" si="369"/>
        <v>6318000</v>
      </c>
      <c r="BS915" s="4">
        <f>'დამტკ. ბიუჯ.'!H915</f>
        <v>6318000</v>
      </c>
      <c r="BT915" s="4">
        <f>'დამტკ. საკუთ.'!H915</f>
        <v>0</v>
      </c>
      <c r="BU915" s="4">
        <f>'ცვლილ. ბიუჯ.'!I915</f>
        <v>0</v>
      </c>
      <c r="BV915" s="4">
        <f>'ცვლილ. საკუთ.'!I915</f>
        <v>0</v>
      </c>
      <c r="BW915" s="4">
        <f>'მთავრ. ფონდი'!I915</f>
        <v>0</v>
      </c>
      <c r="BX915" s="4">
        <f>'პრეზ. ფონდი'!I915</f>
        <v>0</v>
      </c>
      <c r="BY915" s="4">
        <f>'დაზუსტ. ნაერთი'!H915</f>
        <v>6318000</v>
      </c>
      <c r="BZ915" s="4">
        <f>'დაზუსტ. ბიუჯ.'!H915</f>
        <v>6318000</v>
      </c>
      <c r="CA915" s="4">
        <f>'დაზუსტ. საკუთ.'!H915</f>
        <v>0</v>
      </c>
    </row>
    <row r="916" spans="1:79" ht="15.75" thickTop="1" x14ac:dyDescent="0.25">
      <c r="A916" t="str">
        <f t="shared" si="358"/>
        <v>a</v>
      </c>
      <c r="B916" s="5"/>
      <c r="C916" s="6" t="s">
        <v>10</v>
      </c>
      <c r="D916" s="7">
        <f t="shared" si="359"/>
        <v>32000000</v>
      </c>
      <c r="E916" s="7">
        <f t="shared" si="360"/>
        <v>32000000</v>
      </c>
      <c r="F916" s="7">
        <f t="shared" si="361"/>
        <v>0</v>
      </c>
      <c r="G916" s="7">
        <f t="shared" si="361"/>
        <v>0</v>
      </c>
      <c r="H916" s="7">
        <f t="shared" si="361"/>
        <v>0</v>
      </c>
      <c r="I916" s="7">
        <f t="shared" si="355"/>
        <v>0</v>
      </c>
      <c r="J916" s="7">
        <f t="shared" si="355"/>
        <v>0</v>
      </c>
      <c r="K916" s="7">
        <f t="shared" si="355"/>
        <v>32000000</v>
      </c>
      <c r="L916" s="7">
        <f t="shared" si="355"/>
        <v>32000000</v>
      </c>
      <c r="M916" s="7">
        <f t="shared" si="370"/>
        <v>0</v>
      </c>
      <c r="O916" s="7">
        <f t="shared" si="362"/>
        <v>8345000</v>
      </c>
      <c r="P916" s="7">
        <f>'დამტკ. ბიუჯ.'!E916</f>
        <v>8345000</v>
      </c>
      <c r="Q916" s="7">
        <f>'დამტკ. საკუთ.'!E916</f>
        <v>0</v>
      </c>
      <c r="R916" s="7">
        <f>'ცვლილ. ბიუჯ.'!F916</f>
        <v>-2113000</v>
      </c>
      <c r="S916" s="7">
        <f>'ცვლილ. საკუთ.'!F916</f>
        <v>0</v>
      </c>
      <c r="T916" s="7">
        <f>'მთავრ. ფონდი'!F916</f>
        <v>0</v>
      </c>
      <c r="U916" s="7">
        <f>'პრეზ. ფონდი'!F916</f>
        <v>0</v>
      </c>
      <c r="V916" s="7">
        <f>'დაზუსტ. ნაერთი'!E916</f>
        <v>6232000</v>
      </c>
      <c r="W916" s="7">
        <f>'დაზუსტ. ბიუჯ.'!E916</f>
        <v>6232000</v>
      </c>
      <c r="X916" s="7">
        <f>'დაზუსტ. საკუთ.'!E916</f>
        <v>0</v>
      </c>
      <c r="Z916" s="7">
        <f t="shared" si="363"/>
        <v>8620000</v>
      </c>
      <c r="AA916" s="7">
        <f>'დამტკ. ბიუჯ.'!F916</f>
        <v>8620000</v>
      </c>
      <c r="AB916" s="7">
        <f>'დამტკ. საკუთ.'!F916</f>
        <v>0</v>
      </c>
      <c r="AC916" s="7">
        <f>'ცვლილ. ბიუჯ.'!G916</f>
        <v>2113000</v>
      </c>
      <c r="AD916" s="7">
        <f>'ცვლილ. საკუთ.'!G916</f>
        <v>0</v>
      </c>
      <c r="AE916" s="7">
        <f>'მთავრ. ფონდი'!G916</f>
        <v>0</v>
      </c>
      <c r="AF916" s="7">
        <f>'პრეზ. ფონდი'!G916</f>
        <v>0</v>
      </c>
      <c r="AG916" s="7">
        <f>'დაზუსტ. ნაერთი'!F916</f>
        <v>10733000</v>
      </c>
      <c r="AH916" s="7">
        <f>'დაზუსტ. ბიუჯ.'!F916</f>
        <v>10733000</v>
      </c>
      <c r="AI916" s="7">
        <f>'დაზუსტ. საკუთ.'!F916</f>
        <v>0</v>
      </c>
      <c r="AK916" s="7">
        <f t="shared" si="364"/>
        <v>16965000</v>
      </c>
      <c r="AL916" s="7">
        <f t="shared" si="365"/>
        <v>16965000</v>
      </c>
      <c r="AM916" s="7">
        <f t="shared" si="366"/>
        <v>0</v>
      </c>
      <c r="AN916" s="7">
        <f t="shared" si="366"/>
        <v>0</v>
      </c>
      <c r="AO916" s="7">
        <f t="shared" si="366"/>
        <v>0</v>
      </c>
      <c r="AP916" s="7">
        <f t="shared" si="356"/>
        <v>0</v>
      </c>
      <c r="AQ916" s="7">
        <f t="shared" si="356"/>
        <v>0</v>
      </c>
      <c r="AR916" s="7">
        <f t="shared" si="356"/>
        <v>16965000</v>
      </c>
      <c r="AS916" s="7">
        <f t="shared" si="356"/>
        <v>16965000</v>
      </c>
      <c r="AT916" s="7">
        <f t="shared" si="371"/>
        <v>0</v>
      </c>
      <c r="AV916" s="7">
        <f t="shared" si="367"/>
        <v>8717000</v>
      </c>
      <c r="AW916" s="7">
        <f>'დამტკ. ბიუჯ.'!G916</f>
        <v>8717000</v>
      </c>
      <c r="AX916" s="7">
        <f>'დამტკ. საკუთ.'!G916</f>
        <v>0</v>
      </c>
      <c r="AY916" s="7">
        <f>'ცვლილ. ბიუჯ.'!H916</f>
        <v>0</v>
      </c>
      <c r="AZ916" s="7">
        <f>'ცვლილ. საკუთ.'!H916</f>
        <v>0</v>
      </c>
      <c r="BA916" s="7">
        <f>'მთავრ. ფონდი'!H916</f>
        <v>0</v>
      </c>
      <c r="BB916" s="7">
        <f>'პრეზ. ფონდი'!H916</f>
        <v>0</v>
      </c>
      <c r="BC916" s="7">
        <f>'დაზუსტ. ნაერთი'!G916</f>
        <v>8717000</v>
      </c>
      <c r="BD916" s="7">
        <f>'დაზუსტ. ბიუჯ.'!G916</f>
        <v>8717000</v>
      </c>
      <c r="BE916" s="7">
        <f>'დაზუსტ. საკუთ.'!G916</f>
        <v>0</v>
      </c>
      <c r="BG916" s="7">
        <f t="shared" si="368"/>
        <v>25682000</v>
      </c>
      <c r="BH916" s="7">
        <f t="shared" si="368"/>
        <v>25682000</v>
      </c>
      <c r="BI916" s="7">
        <f t="shared" si="368"/>
        <v>0</v>
      </c>
      <c r="BJ916" s="7">
        <f t="shared" si="357"/>
        <v>0</v>
      </c>
      <c r="BK916" s="7">
        <f t="shared" si="357"/>
        <v>0</v>
      </c>
      <c r="BL916" s="7">
        <f t="shared" si="357"/>
        <v>0</v>
      </c>
      <c r="BM916" s="7">
        <f t="shared" si="357"/>
        <v>0</v>
      </c>
      <c r="BN916" s="7">
        <f t="shared" si="372"/>
        <v>25682000</v>
      </c>
      <c r="BO916" s="7">
        <f t="shared" si="372"/>
        <v>25682000</v>
      </c>
      <c r="BP916" s="7">
        <f t="shared" si="372"/>
        <v>0</v>
      </c>
      <c r="BR916" s="7">
        <f t="shared" si="369"/>
        <v>6318000</v>
      </c>
      <c r="BS916" s="7">
        <f>'დამტკ. ბიუჯ.'!H916</f>
        <v>6318000</v>
      </c>
      <c r="BT916" s="7">
        <f>'დამტკ. საკუთ.'!H916</f>
        <v>0</v>
      </c>
      <c r="BU916" s="7">
        <f>'ცვლილ. ბიუჯ.'!I916</f>
        <v>0</v>
      </c>
      <c r="BV916" s="7">
        <f>'ცვლილ. საკუთ.'!I916</f>
        <v>0</v>
      </c>
      <c r="BW916" s="7">
        <f>'მთავრ. ფონდი'!I916</f>
        <v>0</v>
      </c>
      <c r="BX916" s="7">
        <f>'პრეზ. ფონდი'!I916</f>
        <v>0</v>
      </c>
      <c r="BY916" s="7">
        <f>'დაზუსტ. ნაერთი'!H916</f>
        <v>6318000</v>
      </c>
      <c r="BZ916" s="7">
        <f>'დაზუსტ. ბიუჯ.'!H916</f>
        <v>6318000</v>
      </c>
      <c r="CA916" s="7">
        <f>'დაზუსტ. საკუთ.'!H916</f>
        <v>0</v>
      </c>
    </row>
    <row r="917" spans="1:79" x14ac:dyDescent="0.25">
      <c r="A917" t="str">
        <f t="shared" si="358"/>
        <v>b</v>
      </c>
      <c r="B917" s="8"/>
      <c r="C917" s="9" t="s">
        <v>11</v>
      </c>
      <c r="D917" s="10">
        <f t="shared" si="359"/>
        <v>0</v>
      </c>
      <c r="E917" s="10">
        <f t="shared" si="360"/>
        <v>0</v>
      </c>
      <c r="F917" s="10">
        <f t="shared" si="361"/>
        <v>0</v>
      </c>
      <c r="G917" s="10">
        <f t="shared" si="361"/>
        <v>0</v>
      </c>
      <c r="H917" s="10">
        <f t="shared" si="361"/>
        <v>0</v>
      </c>
      <c r="I917" s="10">
        <f t="shared" si="355"/>
        <v>0</v>
      </c>
      <c r="J917" s="10">
        <f t="shared" si="355"/>
        <v>0</v>
      </c>
      <c r="K917" s="10">
        <f t="shared" si="355"/>
        <v>0</v>
      </c>
      <c r="L917" s="10">
        <f t="shared" si="355"/>
        <v>0</v>
      </c>
      <c r="M917" s="10">
        <f t="shared" si="370"/>
        <v>0</v>
      </c>
      <c r="O917" s="10">
        <f t="shared" si="362"/>
        <v>0</v>
      </c>
      <c r="P917" s="10">
        <f>'დამტკ. ბიუჯ.'!E917</f>
        <v>0</v>
      </c>
      <c r="Q917" s="10">
        <f>'დამტკ. საკუთ.'!E917</f>
        <v>0</v>
      </c>
      <c r="R917" s="10">
        <f>'ცვლილ. ბიუჯ.'!F917</f>
        <v>0</v>
      </c>
      <c r="S917" s="10">
        <f>'ცვლილ. საკუთ.'!F917</f>
        <v>0</v>
      </c>
      <c r="T917" s="10">
        <f>'მთავრ. ფონდი'!F917</f>
        <v>0</v>
      </c>
      <c r="U917" s="10">
        <f>'პრეზ. ფონდი'!F917</f>
        <v>0</v>
      </c>
      <c r="V917" s="10">
        <f>'დაზუსტ. ნაერთი'!E917</f>
        <v>0</v>
      </c>
      <c r="W917" s="10">
        <f>'დაზუსტ. ბიუჯ.'!E917</f>
        <v>0</v>
      </c>
      <c r="X917" s="10">
        <f>'დაზუსტ. საკუთ.'!E917</f>
        <v>0</v>
      </c>
      <c r="Z917" s="10">
        <f t="shared" si="363"/>
        <v>0</v>
      </c>
      <c r="AA917" s="10">
        <f>'დამტკ. ბიუჯ.'!F917</f>
        <v>0</v>
      </c>
      <c r="AB917" s="10">
        <f>'დამტკ. საკუთ.'!F917</f>
        <v>0</v>
      </c>
      <c r="AC917" s="10">
        <f>'ცვლილ. ბიუჯ.'!G917</f>
        <v>0</v>
      </c>
      <c r="AD917" s="10">
        <f>'ცვლილ. საკუთ.'!G917</f>
        <v>0</v>
      </c>
      <c r="AE917" s="10">
        <f>'მთავრ. ფონდი'!G917</f>
        <v>0</v>
      </c>
      <c r="AF917" s="10">
        <f>'პრეზ. ფონდი'!G917</f>
        <v>0</v>
      </c>
      <c r="AG917" s="10">
        <f>'დაზუსტ. ნაერთი'!F917</f>
        <v>0</v>
      </c>
      <c r="AH917" s="10">
        <f>'დაზუსტ. ბიუჯ.'!F917</f>
        <v>0</v>
      </c>
      <c r="AI917" s="10">
        <f>'დაზუსტ. საკუთ.'!F917</f>
        <v>0</v>
      </c>
      <c r="AK917" s="10">
        <f t="shared" si="364"/>
        <v>0</v>
      </c>
      <c r="AL917" s="10">
        <f t="shared" si="365"/>
        <v>0</v>
      </c>
      <c r="AM917" s="10">
        <f t="shared" si="366"/>
        <v>0</v>
      </c>
      <c r="AN917" s="10">
        <f t="shared" si="366"/>
        <v>0</v>
      </c>
      <c r="AO917" s="10">
        <f t="shared" si="366"/>
        <v>0</v>
      </c>
      <c r="AP917" s="10">
        <f t="shared" si="356"/>
        <v>0</v>
      </c>
      <c r="AQ917" s="10">
        <f t="shared" si="356"/>
        <v>0</v>
      </c>
      <c r="AR917" s="10">
        <f t="shared" si="356"/>
        <v>0</v>
      </c>
      <c r="AS917" s="10">
        <f t="shared" si="356"/>
        <v>0</v>
      </c>
      <c r="AT917" s="10">
        <f t="shared" si="371"/>
        <v>0</v>
      </c>
      <c r="AV917" s="10">
        <f t="shared" si="367"/>
        <v>0</v>
      </c>
      <c r="AW917" s="10">
        <f>'დამტკ. ბიუჯ.'!G917</f>
        <v>0</v>
      </c>
      <c r="AX917" s="10">
        <f>'დამტკ. საკუთ.'!G917</f>
        <v>0</v>
      </c>
      <c r="AY917" s="10">
        <f>'ცვლილ. ბიუჯ.'!H917</f>
        <v>0</v>
      </c>
      <c r="AZ917" s="10">
        <f>'ცვლილ. საკუთ.'!H917</f>
        <v>0</v>
      </c>
      <c r="BA917" s="10">
        <f>'მთავრ. ფონდი'!H917</f>
        <v>0</v>
      </c>
      <c r="BB917" s="10">
        <f>'პრეზ. ფონდი'!H917</f>
        <v>0</v>
      </c>
      <c r="BC917" s="10">
        <f>'დაზუსტ. ნაერთი'!G917</f>
        <v>0</v>
      </c>
      <c r="BD917" s="10">
        <f>'დაზუსტ. ბიუჯ.'!G917</f>
        <v>0</v>
      </c>
      <c r="BE917" s="10">
        <f>'დაზუსტ. საკუთ.'!G917</f>
        <v>0</v>
      </c>
      <c r="BG917" s="10">
        <f t="shared" si="368"/>
        <v>0</v>
      </c>
      <c r="BH917" s="10">
        <f t="shared" si="368"/>
        <v>0</v>
      </c>
      <c r="BI917" s="10">
        <f t="shared" si="368"/>
        <v>0</v>
      </c>
      <c r="BJ917" s="10">
        <f t="shared" si="357"/>
        <v>0</v>
      </c>
      <c r="BK917" s="10">
        <f t="shared" si="357"/>
        <v>0</v>
      </c>
      <c r="BL917" s="10">
        <f t="shared" si="357"/>
        <v>0</v>
      </c>
      <c r="BM917" s="10">
        <f t="shared" si="357"/>
        <v>0</v>
      </c>
      <c r="BN917" s="10">
        <f t="shared" si="372"/>
        <v>0</v>
      </c>
      <c r="BO917" s="10">
        <f t="shared" si="372"/>
        <v>0</v>
      </c>
      <c r="BP917" s="10">
        <f t="shared" si="372"/>
        <v>0</v>
      </c>
      <c r="BR917" s="10">
        <f t="shared" si="369"/>
        <v>0</v>
      </c>
      <c r="BS917" s="10">
        <f>'დამტკ. ბიუჯ.'!H917</f>
        <v>0</v>
      </c>
      <c r="BT917" s="10">
        <f>'დამტკ. საკუთ.'!H917</f>
        <v>0</v>
      </c>
      <c r="BU917" s="10">
        <f>'ცვლილ. ბიუჯ.'!I917</f>
        <v>0</v>
      </c>
      <c r="BV917" s="10">
        <f>'ცვლილ. საკუთ.'!I917</f>
        <v>0</v>
      </c>
      <c r="BW917" s="10">
        <f>'მთავრ. ფონდი'!I917</f>
        <v>0</v>
      </c>
      <c r="BX917" s="10">
        <f>'პრეზ. ფონდი'!I917</f>
        <v>0</v>
      </c>
      <c r="BY917" s="10">
        <f>'დაზუსტ. ნაერთი'!H917</f>
        <v>0</v>
      </c>
      <c r="BZ917" s="10">
        <f>'დაზუსტ. ბიუჯ.'!H917</f>
        <v>0</v>
      </c>
      <c r="CA917" s="10">
        <f>'დაზუსტ. საკუთ.'!H917</f>
        <v>0</v>
      </c>
    </row>
    <row r="918" spans="1:79" x14ac:dyDescent="0.25">
      <c r="A918" t="str">
        <f t="shared" si="358"/>
        <v>a</v>
      </c>
      <c r="B918" s="8"/>
      <c r="C918" s="9" t="s">
        <v>12</v>
      </c>
      <c r="D918" s="10">
        <f t="shared" si="359"/>
        <v>36000</v>
      </c>
      <c r="E918" s="10">
        <f t="shared" si="360"/>
        <v>36000</v>
      </c>
      <c r="F918" s="10">
        <f t="shared" si="361"/>
        <v>0</v>
      </c>
      <c r="G918" s="10">
        <f t="shared" si="361"/>
        <v>0</v>
      </c>
      <c r="H918" s="10">
        <f t="shared" si="361"/>
        <v>0</v>
      </c>
      <c r="I918" s="10">
        <f t="shared" si="355"/>
        <v>0</v>
      </c>
      <c r="J918" s="10">
        <f t="shared" si="355"/>
        <v>0</v>
      </c>
      <c r="K918" s="10">
        <f t="shared" si="355"/>
        <v>36000</v>
      </c>
      <c r="L918" s="10">
        <f t="shared" si="355"/>
        <v>36000</v>
      </c>
      <c r="M918" s="10">
        <f t="shared" si="370"/>
        <v>0</v>
      </c>
      <c r="O918" s="10">
        <f t="shared" si="362"/>
        <v>9000</v>
      </c>
      <c r="P918" s="10">
        <f>'დამტკ. ბიუჯ.'!E918</f>
        <v>9000</v>
      </c>
      <c r="Q918" s="10">
        <f>'დამტკ. საკუთ.'!E918</f>
        <v>0</v>
      </c>
      <c r="R918" s="10">
        <f>'ცვლილ. ბიუჯ.'!F918</f>
        <v>0</v>
      </c>
      <c r="S918" s="10">
        <f>'ცვლილ. საკუთ.'!F918</f>
        <v>0</v>
      </c>
      <c r="T918" s="10">
        <f>'მთავრ. ფონდი'!F918</f>
        <v>0</v>
      </c>
      <c r="U918" s="10">
        <f>'პრეზ. ფონდი'!F918</f>
        <v>0</v>
      </c>
      <c r="V918" s="10">
        <f>'დაზუსტ. ნაერთი'!E918</f>
        <v>9000</v>
      </c>
      <c r="W918" s="10">
        <f>'დაზუსტ. ბიუჯ.'!E918</f>
        <v>9000</v>
      </c>
      <c r="X918" s="10">
        <f>'დაზუსტ. საკუთ.'!E918</f>
        <v>0</v>
      </c>
      <c r="Z918" s="10">
        <f t="shared" si="363"/>
        <v>9000</v>
      </c>
      <c r="AA918" s="10">
        <f>'დამტკ. ბიუჯ.'!F918</f>
        <v>9000</v>
      </c>
      <c r="AB918" s="10">
        <f>'დამტკ. საკუთ.'!F918</f>
        <v>0</v>
      </c>
      <c r="AC918" s="10">
        <f>'ცვლილ. ბიუჯ.'!G918</f>
        <v>0</v>
      </c>
      <c r="AD918" s="10">
        <f>'ცვლილ. საკუთ.'!G918</f>
        <v>0</v>
      </c>
      <c r="AE918" s="10">
        <f>'მთავრ. ფონდი'!G918</f>
        <v>0</v>
      </c>
      <c r="AF918" s="10">
        <f>'პრეზ. ფონდი'!G918</f>
        <v>0</v>
      </c>
      <c r="AG918" s="10">
        <f>'დაზუსტ. ნაერთი'!F918</f>
        <v>9000</v>
      </c>
      <c r="AH918" s="10">
        <f>'დაზუსტ. ბიუჯ.'!F918</f>
        <v>9000</v>
      </c>
      <c r="AI918" s="10">
        <f>'დაზუსტ. საკუთ.'!F918</f>
        <v>0</v>
      </c>
      <c r="AK918" s="10">
        <f t="shared" si="364"/>
        <v>18000</v>
      </c>
      <c r="AL918" s="10">
        <f t="shared" si="365"/>
        <v>18000</v>
      </c>
      <c r="AM918" s="10">
        <f t="shared" si="366"/>
        <v>0</v>
      </c>
      <c r="AN918" s="10">
        <f t="shared" si="366"/>
        <v>0</v>
      </c>
      <c r="AO918" s="10">
        <f t="shared" si="366"/>
        <v>0</v>
      </c>
      <c r="AP918" s="10">
        <f t="shared" si="356"/>
        <v>0</v>
      </c>
      <c r="AQ918" s="10">
        <f t="shared" si="356"/>
        <v>0</v>
      </c>
      <c r="AR918" s="10">
        <f t="shared" si="356"/>
        <v>18000</v>
      </c>
      <c r="AS918" s="10">
        <f t="shared" si="356"/>
        <v>18000</v>
      </c>
      <c r="AT918" s="10">
        <f t="shared" si="371"/>
        <v>0</v>
      </c>
      <c r="AV918" s="10">
        <f t="shared" si="367"/>
        <v>9000</v>
      </c>
      <c r="AW918" s="10">
        <f>'დამტკ. ბიუჯ.'!G918</f>
        <v>9000</v>
      </c>
      <c r="AX918" s="10">
        <f>'დამტკ. საკუთ.'!G918</f>
        <v>0</v>
      </c>
      <c r="AY918" s="10">
        <f>'ცვლილ. ბიუჯ.'!H918</f>
        <v>0</v>
      </c>
      <c r="AZ918" s="10">
        <f>'ცვლილ. საკუთ.'!H918</f>
        <v>0</v>
      </c>
      <c r="BA918" s="10">
        <f>'მთავრ. ფონდი'!H918</f>
        <v>0</v>
      </c>
      <c r="BB918" s="10">
        <f>'პრეზ. ფონდი'!H918</f>
        <v>0</v>
      </c>
      <c r="BC918" s="10">
        <f>'დაზუსტ. ნაერთი'!G918</f>
        <v>9000</v>
      </c>
      <c r="BD918" s="10">
        <f>'დაზუსტ. ბიუჯ.'!G918</f>
        <v>9000</v>
      </c>
      <c r="BE918" s="10">
        <f>'დაზუსტ. საკუთ.'!G918</f>
        <v>0</v>
      </c>
      <c r="BG918" s="10">
        <f t="shared" si="368"/>
        <v>27000</v>
      </c>
      <c r="BH918" s="10">
        <f t="shared" si="368"/>
        <v>27000</v>
      </c>
      <c r="BI918" s="10">
        <f t="shared" si="368"/>
        <v>0</v>
      </c>
      <c r="BJ918" s="10">
        <f t="shared" si="357"/>
        <v>0</v>
      </c>
      <c r="BK918" s="10">
        <f t="shared" si="357"/>
        <v>0</v>
      </c>
      <c r="BL918" s="10">
        <f t="shared" si="357"/>
        <v>0</v>
      </c>
      <c r="BM918" s="10">
        <f t="shared" si="357"/>
        <v>0</v>
      </c>
      <c r="BN918" s="10">
        <f t="shared" si="372"/>
        <v>27000</v>
      </c>
      <c r="BO918" s="10">
        <f t="shared" si="372"/>
        <v>27000</v>
      </c>
      <c r="BP918" s="10">
        <f t="shared" si="372"/>
        <v>0</v>
      </c>
      <c r="BR918" s="10">
        <f t="shared" si="369"/>
        <v>9000</v>
      </c>
      <c r="BS918" s="10">
        <f>'დამტკ. ბიუჯ.'!H918</f>
        <v>9000</v>
      </c>
      <c r="BT918" s="10">
        <f>'დამტკ. საკუთ.'!H918</f>
        <v>0</v>
      </c>
      <c r="BU918" s="10">
        <f>'ცვლილ. ბიუჯ.'!I918</f>
        <v>0</v>
      </c>
      <c r="BV918" s="10">
        <f>'ცვლილ. საკუთ.'!I918</f>
        <v>0</v>
      </c>
      <c r="BW918" s="10">
        <f>'მთავრ. ფონდი'!I918</f>
        <v>0</v>
      </c>
      <c r="BX918" s="10">
        <f>'პრეზ. ფონდი'!I918</f>
        <v>0</v>
      </c>
      <c r="BY918" s="10">
        <f>'დაზუსტ. ნაერთი'!H918</f>
        <v>9000</v>
      </c>
      <c r="BZ918" s="10">
        <f>'დაზუსტ. ბიუჯ.'!H918</f>
        <v>9000</v>
      </c>
      <c r="CA918" s="10">
        <f>'დაზუსტ. საკუთ.'!H918</f>
        <v>0</v>
      </c>
    </row>
    <row r="919" spans="1:79" x14ac:dyDescent="0.25">
      <c r="A919" t="str">
        <f t="shared" si="358"/>
        <v>b</v>
      </c>
      <c r="B919" s="8"/>
      <c r="C919" s="9" t="s">
        <v>13</v>
      </c>
      <c r="D919" s="10">
        <f t="shared" si="359"/>
        <v>0</v>
      </c>
      <c r="E919" s="10">
        <f t="shared" si="360"/>
        <v>0</v>
      </c>
      <c r="F919" s="10">
        <f t="shared" si="361"/>
        <v>0</v>
      </c>
      <c r="G919" s="10">
        <f t="shared" si="361"/>
        <v>0</v>
      </c>
      <c r="H919" s="10">
        <f t="shared" si="361"/>
        <v>0</v>
      </c>
      <c r="I919" s="10">
        <f t="shared" si="361"/>
        <v>0</v>
      </c>
      <c r="J919" s="10">
        <f t="shared" si="361"/>
        <v>0</v>
      </c>
      <c r="K919" s="10">
        <f t="shared" si="361"/>
        <v>0</v>
      </c>
      <c r="L919" s="10">
        <f t="shared" si="361"/>
        <v>0</v>
      </c>
      <c r="M919" s="10">
        <f t="shared" si="370"/>
        <v>0</v>
      </c>
      <c r="O919" s="10">
        <f t="shared" si="362"/>
        <v>0</v>
      </c>
      <c r="P919" s="10">
        <f>'დამტკ. ბიუჯ.'!E919</f>
        <v>0</v>
      </c>
      <c r="Q919" s="10">
        <f>'დამტკ. საკუთ.'!E919</f>
        <v>0</v>
      </c>
      <c r="R919" s="10">
        <f>'ცვლილ. ბიუჯ.'!F919</f>
        <v>0</v>
      </c>
      <c r="S919" s="10">
        <f>'ცვლილ. საკუთ.'!F919</f>
        <v>0</v>
      </c>
      <c r="T919" s="10">
        <f>'მთავრ. ფონდი'!F919</f>
        <v>0</v>
      </c>
      <c r="U919" s="10">
        <f>'პრეზ. ფონდი'!F919</f>
        <v>0</v>
      </c>
      <c r="V919" s="10">
        <f>'დაზუსტ. ნაერთი'!E919</f>
        <v>0</v>
      </c>
      <c r="W919" s="10">
        <f>'დაზუსტ. ბიუჯ.'!E919</f>
        <v>0</v>
      </c>
      <c r="X919" s="10">
        <f>'დაზუსტ. საკუთ.'!E919</f>
        <v>0</v>
      </c>
      <c r="Z919" s="10">
        <f t="shared" si="363"/>
        <v>0</v>
      </c>
      <c r="AA919" s="10">
        <f>'დამტკ. ბიუჯ.'!F919</f>
        <v>0</v>
      </c>
      <c r="AB919" s="10">
        <f>'დამტკ. საკუთ.'!F919</f>
        <v>0</v>
      </c>
      <c r="AC919" s="10">
        <f>'ცვლილ. ბიუჯ.'!G919</f>
        <v>0</v>
      </c>
      <c r="AD919" s="10">
        <f>'ცვლილ. საკუთ.'!G919</f>
        <v>0</v>
      </c>
      <c r="AE919" s="10">
        <f>'მთავრ. ფონდი'!G919</f>
        <v>0</v>
      </c>
      <c r="AF919" s="10">
        <f>'პრეზ. ფონდი'!G919</f>
        <v>0</v>
      </c>
      <c r="AG919" s="10">
        <f>'დაზუსტ. ნაერთი'!F919</f>
        <v>0</v>
      </c>
      <c r="AH919" s="10">
        <f>'დაზუსტ. ბიუჯ.'!F919</f>
        <v>0</v>
      </c>
      <c r="AI919" s="10">
        <f>'დაზუსტ. საკუთ.'!F919</f>
        <v>0</v>
      </c>
      <c r="AK919" s="10">
        <f t="shared" si="364"/>
        <v>0</v>
      </c>
      <c r="AL919" s="10">
        <f t="shared" si="365"/>
        <v>0</v>
      </c>
      <c r="AM919" s="10">
        <f t="shared" si="366"/>
        <v>0</v>
      </c>
      <c r="AN919" s="10">
        <f t="shared" si="366"/>
        <v>0</v>
      </c>
      <c r="AO919" s="10">
        <f t="shared" si="366"/>
        <v>0</v>
      </c>
      <c r="AP919" s="10">
        <f t="shared" si="366"/>
        <v>0</v>
      </c>
      <c r="AQ919" s="10">
        <f t="shared" si="366"/>
        <v>0</v>
      </c>
      <c r="AR919" s="10">
        <f t="shared" si="366"/>
        <v>0</v>
      </c>
      <c r="AS919" s="10">
        <f t="shared" si="366"/>
        <v>0</v>
      </c>
      <c r="AT919" s="10">
        <f t="shared" si="371"/>
        <v>0</v>
      </c>
      <c r="AV919" s="10">
        <f t="shared" si="367"/>
        <v>0</v>
      </c>
      <c r="AW919" s="10">
        <f>'დამტკ. ბიუჯ.'!G919</f>
        <v>0</v>
      </c>
      <c r="AX919" s="10">
        <f>'დამტკ. საკუთ.'!G919</f>
        <v>0</v>
      </c>
      <c r="AY919" s="10">
        <f>'ცვლილ. ბიუჯ.'!H919</f>
        <v>0</v>
      </c>
      <c r="AZ919" s="10">
        <f>'ცვლილ. საკუთ.'!H919</f>
        <v>0</v>
      </c>
      <c r="BA919" s="10">
        <f>'მთავრ. ფონდი'!H919</f>
        <v>0</v>
      </c>
      <c r="BB919" s="10">
        <f>'პრეზ. ფონდი'!H919</f>
        <v>0</v>
      </c>
      <c r="BC919" s="10">
        <f>'დაზუსტ. ნაერთი'!G919</f>
        <v>0</v>
      </c>
      <c r="BD919" s="10">
        <f>'დაზუსტ. ბიუჯ.'!G919</f>
        <v>0</v>
      </c>
      <c r="BE919" s="10">
        <f>'დაზუსტ. საკუთ.'!G919</f>
        <v>0</v>
      </c>
      <c r="BG919" s="10">
        <f t="shared" si="368"/>
        <v>0</v>
      </c>
      <c r="BH919" s="10">
        <f t="shared" si="368"/>
        <v>0</v>
      </c>
      <c r="BI919" s="10">
        <f t="shared" si="368"/>
        <v>0</v>
      </c>
      <c r="BJ919" s="10">
        <f t="shared" si="368"/>
        <v>0</v>
      </c>
      <c r="BK919" s="10">
        <f t="shared" si="368"/>
        <v>0</v>
      </c>
      <c r="BL919" s="10">
        <f t="shared" si="368"/>
        <v>0</v>
      </c>
      <c r="BM919" s="10">
        <f t="shared" si="368"/>
        <v>0</v>
      </c>
      <c r="BN919" s="10">
        <f t="shared" si="372"/>
        <v>0</v>
      </c>
      <c r="BO919" s="10">
        <f t="shared" si="372"/>
        <v>0</v>
      </c>
      <c r="BP919" s="10">
        <f t="shared" si="372"/>
        <v>0</v>
      </c>
      <c r="BR919" s="10">
        <f t="shared" si="369"/>
        <v>0</v>
      </c>
      <c r="BS919" s="10">
        <f>'დამტკ. ბიუჯ.'!H919</f>
        <v>0</v>
      </c>
      <c r="BT919" s="10">
        <f>'დამტკ. საკუთ.'!H919</f>
        <v>0</v>
      </c>
      <c r="BU919" s="10">
        <f>'ცვლილ. ბიუჯ.'!I919</f>
        <v>0</v>
      </c>
      <c r="BV919" s="10">
        <f>'ცვლილ. საკუთ.'!I919</f>
        <v>0</v>
      </c>
      <c r="BW919" s="10">
        <f>'მთავრ. ფონდი'!I919</f>
        <v>0</v>
      </c>
      <c r="BX919" s="10">
        <f>'პრეზ. ფონდი'!I919</f>
        <v>0</v>
      </c>
      <c r="BY919" s="10">
        <f>'დაზუსტ. ნაერთი'!H919</f>
        <v>0</v>
      </c>
      <c r="BZ919" s="10">
        <f>'დაზუსტ. ბიუჯ.'!H919</f>
        <v>0</v>
      </c>
      <c r="CA919" s="10">
        <f>'დაზუსტ. საკუთ.'!H919</f>
        <v>0</v>
      </c>
    </row>
    <row r="920" spans="1:79" x14ac:dyDescent="0.25">
      <c r="A920" t="str">
        <f t="shared" ref="A920:A983" si="373">IF(OR(D920&lt;&gt;0,K920&lt;&gt;0),"a","b")</f>
        <v>b</v>
      </c>
      <c r="B920" s="8"/>
      <c r="C920" s="9" t="s">
        <v>14</v>
      </c>
      <c r="D920" s="10">
        <f t="shared" ref="D920:D983" si="374">SUM(O920,Z920,AV920,BR920)</f>
        <v>0</v>
      </c>
      <c r="E920" s="10">
        <f t="shared" ref="E920:E983" si="375">SUM(P920,AA920,AW920,BS920)</f>
        <v>0</v>
      </c>
      <c r="F920" s="10">
        <f t="shared" ref="F920:I983" si="376">SUM(Q920,AB920,AX920,BT920)</f>
        <v>0</v>
      </c>
      <c r="G920" s="10">
        <f t="shared" si="376"/>
        <v>0</v>
      </c>
      <c r="H920" s="10">
        <f t="shared" si="376"/>
        <v>0</v>
      </c>
      <c r="I920" s="10">
        <f t="shared" si="376"/>
        <v>0</v>
      </c>
      <c r="J920" s="10">
        <f t="shared" ref="J920:M983" si="377">SUM(U920,AF920,BB920,BX920)</f>
        <v>0</v>
      </c>
      <c r="K920" s="10">
        <f t="shared" si="377"/>
        <v>0</v>
      </c>
      <c r="L920" s="10">
        <f t="shared" si="377"/>
        <v>0</v>
      </c>
      <c r="M920" s="10">
        <f t="shared" si="370"/>
        <v>0</v>
      </c>
      <c r="O920" s="10">
        <f t="shared" ref="O920:O983" si="378">SUM(P920,Q920)</f>
        <v>0</v>
      </c>
      <c r="P920" s="10">
        <f>'დამტკ. ბიუჯ.'!E920</f>
        <v>0</v>
      </c>
      <c r="Q920" s="10">
        <f>'დამტკ. საკუთ.'!E920</f>
        <v>0</v>
      </c>
      <c r="R920" s="10">
        <f>'ცვლილ. ბიუჯ.'!F920</f>
        <v>0</v>
      </c>
      <c r="S920" s="10">
        <f>'ცვლილ. საკუთ.'!F920</f>
        <v>0</v>
      </c>
      <c r="T920" s="10">
        <f>'მთავრ. ფონდი'!F920</f>
        <v>0</v>
      </c>
      <c r="U920" s="10">
        <f>'პრეზ. ფონდი'!F920</f>
        <v>0</v>
      </c>
      <c r="V920" s="10">
        <f>'დაზუსტ. ნაერთი'!E920</f>
        <v>0</v>
      </c>
      <c r="W920" s="10">
        <f>'დაზუსტ. ბიუჯ.'!E920</f>
        <v>0</v>
      </c>
      <c r="X920" s="10">
        <f>'დაზუსტ. საკუთ.'!E920</f>
        <v>0</v>
      </c>
      <c r="Z920" s="10">
        <f t="shared" ref="Z920:Z983" si="379">SUM(AA920,AB920)</f>
        <v>0</v>
      </c>
      <c r="AA920" s="10">
        <f>'დამტკ. ბიუჯ.'!F920</f>
        <v>0</v>
      </c>
      <c r="AB920" s="10">
        <f>'დამტკ. საკუთ.'!F920</f>
        <v>0</v>
      </c>
      <c r="AC920" s="10">
        <f>'ცვლილ. ბიუჯ.'!G920</f>
        <v>0</v>
      </c>
      <c r="AD920" s="10">
        <f>'ცვლილ. საკუთ.'!G920</f>
        <v>0</v>
      </c>
      <c r="AE920" s="10">
        <f>'მთავრ. ფონდი'!G920</f>
        <v>0</v>
      </c>
      <c r="AF920" s="10">
        <f>'პრეზ. ფონდი'!G920</f>
        <v>0</v>
      </c>
      <c r="AG920" s="10">
        <f>'დაზუსტ. ნაერთი'!F920</f>
        <v>0</v>
      </c>
      <c r="AH920" s="10">
        <f>'დაზუსტ. ბიუჯ.'!F920</f>
        <v>0</v>
      </c>
      <c r="AI920" s="10">
        <f>'დაზუსტ. საკუთ.'!F920</f>
        <v>0</v>
      </c>
      <c r="AK920" s="10">
        <f t="shared" ref="AK920:AK983" si="380">SUM(O920,Z920)</f>
        <v>0</v>
      </c>
      <c r="AL920" s="10">
        <f t="shared" ref="AL920:AL983" si="381">SUM(P920,AA920)</f>
        <v>0</v>
      </c>
      <c r="AM920" s="10">
        <f t="shared" ref="AM920:AP983" si="382">SUM(Q920,AB920)</f>
        <v>0</v>
      </c>
      <c r="AN920" s="10">
        <f t="shared" si="382"/>
        <v>0</v>
      </c>
      <c r="AO920" s="10">
        <f t="shared" si="382"/>
        <v>0</v>
      </c>
      <c r="AP920" s="10">
        <f t="shared" si="382"/>
        <v>0</v>
      </c>
      <c r="AQ920" s="10">
        <f t="shared" ref="AQ920:AT983" si="383">SUM(U920,AF920)</f>
        <v>0</v>
      </c>
      <c r="AR920" s="10">
        <f t="shared" si="383"/>
        <v>0</v>
      </c>
      <c r="AS920" s="10">
        <f t="shared" si="383"/>
        <v>0</v>
      </c>
      <c r="AT920" s="10">
        <f t="shared" si="371"/>
        <v>0</v>
      </c>
      <c r="AV920" s="10">
        <f t="shared" ref="AV920:AV983" si="384">SUM(AW920,AX920)</f>
        <v>0</v>
      </c>
      <c r="AW920" s="10">
        <f>'დამტკ. ბიუჯ.'!G920</f>
        <v>0</v>
      </c>
      <c r="AX920" s="10">
        <f>'დამტკ. საკუთ.'!G920</f>
        <v>0</v>
      </c>
      <c r="AY920" s="10">
        <f>'ცვლილ. ბიუჯ.'!H920</f>
        <v>0</v>
      </c>
      <c r="AZ920" s="10">
        <f>'ცვლილ. საკუთ.'!H920</f>
        <v>0</v>
      </c>
      <c r="BA920" s="10">
        <f>'მთავრ. ფონდი'!H920</f>
        <v>0</v>
      </c>
      <c r="BB920" s="10">
        <f>'პრეზ. ფონდი'!H920</f>
        <v>0</v>
      </c>
      <c r="BC920" s="10">
        <f>'დაზუსტ. ნაერთი'!G920</f>
        <v>0</v>
      </c>
      <c r="BD920" s="10">
        <f>'დაზუსტ. ბიუჯ.'!G920</f>
        <v>0</v>
      </c>
      <c r="BE920" s="10">
        <f>'დაზუსტ. საკუთ.'!G920</f>
        <v>0</v>
      </c>
      <c r="BG920" s="10">
        <f t="shared" ref="BG920:BJ983" si="385">SUM(O920,Z920,AV920)</f>
        <v>0</v>
      </c>
      <c r="BH920" s="10">
        <f t="shared" si="385"/>
        <v>0</v>
      </c>
      <c r="BI920" s="10">
        <f t="shared" si="385"/>
        <v>0</v>
      </c>
      <c r="BJ920" s="10">
        <f t="shared" si="385"/>
        <v>0</v>
      </c>
      <c r="BK920" s="10">
        <f t="shared" ref="BK920:BO983" si="386">SUM(S920,AD920,AZ920)</f>
        <v>0</v>
      </c>
      <c r="BL920" s="10">
        <f t="shared" si="386"/>
        <v>0</v>
      </c>
      <c r="BM920" s="10">
        <f t="shared" si="386"/>
        <v>0</v>
      </c>
      <c r="BN920" s="10">
        <f t="shared" si="372"/>
        <v>0</v>
      </c>
      <c r="BO920" s="10">
        <f t="shared" si="372"/>
        <v>0</v>
      </c>
      <c r="BP920" s="10">
        <f t="shared" si="372"/>
        <v>0</v>
      </c>
      <c r="BR920" s="10">
        <f t="shared" ref="BR920:BR983" si="387">SUM(BS920,BT920)</f>
        <v>0</v>
      </c>
      <c r="BS920" s="10">
        <f>'დამტკ. ბიუჯ.'!H920</f>
        <v>0</v>
      </c>
      <c r="BT920" s="10">
        <f>'დამტკ. საკუთ.'!H920</f>
        <v>0</v>
      </c>
      <c r="BU920" s="10">
        <f>'ცვლილ. ბიუჯ.'!I920</f>
        <v>0</v>
      </c>
      <c r="BV920" s="10">
        <f>'ცვლილ. საკუთ.'!I920</f>
        <v>0</v>
      </c>
      <c r="BW920" s="10">
        <f>'მთავრ. ფონდი'!I920</f>
        <v>0</v>
      </c>
      <c r="BX920" s="10">
        <f>'პრეზ. ფონდი'!I920</f>
        <v>0</v>
      </c>
      <c r="BY920" s="10">
        <f>'დაზუსტ. ნაერთი'!H920</f>
        <v>0</v>
      </c>
      <c r="BZ920" s="10">
        <f>'დაზუსტ. ბიუჯ.'!H920</f>
        <v>0</v>
      </c>
      <c r="CA920" s="10">
        <f>'დაზუსტ. საკუთ.'!H920</f>
        <v>0</v>
      </c>
    </row>
    <row r="921" spans="1:79" x14ac:dyDescent="0.25">
      <c r="A921" t="str">
        <f t="shared" si="373"/>
        <v>b</v>
      </c>
      <c r="B921" s="8"/>
      <c r="C921" s="9" t="s">
        <v>15</v>
      </c>
      <c r="D921" s="10">
        <f t="shared" si="374"/>
        <v>0</v>
      </c>
      <c r="E921" s="10">
        <f t="shared" si="375"/>
        <v>0</v>
      </c>
      <c r="F921" s="10">
        <f t="shared" si="376"/>
        <v>0</v>
      </c>
      <c r="G921" s="10">
        <f t="shared" si="376"/>
        <v>0</v>
      </c>
      <c r="H921" s="10">
        <f t="shared" si="376"/>
        <v>0</v>
      </c>
      <c r="I921" s="10">
        <f t="shared" si="376"/>
        <v>0</v>
      </c>
      <c r="J921" s="10">
        <f t="shared" si="377"/>
        <v>0</v>
      </c>
      <c r="K921" s="10">
        <f t="shared" si="377"/>
        <v>0</v>
      </c>
      <c r="L921" s="10">
        <f t="shared" si="377"/>
        <v>0</v>
      </c>
      <c r="M921" s="10">
        <f t="shared" si="370"/>
        <v>0</v>
      </c>
      <c r="O921" s="10">
        <f t="shared" si="378"/>
        <v>0</v>
      </c>
      <c r="P921" s="10">
        <f>'დამტკ. ბიუჯ.'!E921</f>
        <v>0</v>
      </c>
      <c r="Q921" s="10">
        <f>'დამტკ. საკუთ.'!E921</f>
        <v>0</v>
      </c>
      <c r="R921" s="10">
        <f>'ცვლილ. ბიუჯ.'!F921</f>
        <v>0</v>
      </c>
      <c r="S921" s="10">
        <f>'ცვლილ. საკუთ.'!F921</f>
        <v>0</v>
      </c>
      <c r="T921" s="10">
        <f>'მთავრ. ფონდი'!F921</f>
        <v>0</v>
      </c>
      <c r="U921" s="10">
        <f>'პრეზ. ფონდი'!F921</f>
        <v>0</v>
      </c>
      <c r="V921" s="10">
        <f>'დაზუსტ. ნაერთი'!E921</f>
        <v>0</v>
      </c>
      <c r="W921" s="10">
        <f>'დაზუსტ. ბიუჯ.'!E921</f>
        <v>0</v>
      </c>
      <c r="X921" s="10">
        <f>'დაზუსტ. საკუთ.'!E921</f>
        <v>0</v>
      </c>
      <c r="Z921" s="10">
        <f t="shared" si="379"/>
        <v>0</v>
      </c>
      <c r="AA921" s="10">
        <f>'დამტკ. ბიუჯ.'!F921</f>
        <v>0</v>
      </c>
      <c r="AB921" s="10">
        <f>'დამტკ. საკუთ.'!F921</f>
        <v>0</v>
      </c>
      <c r="AC921" s="10">
        <f>'ცვლილ. ბიუჯ.'!G921</f>
        <v>0</v>
      </c>
      <c r="AD921" s="10">
        <f>'ცვლილ. საკუთ.'!G921</f>
        <v>0</v>
      </c>
      <c r="AE921" s="10">
        <f>'მთავრ. ფონდი'!G921</f>
        <v>0</v>
      </c>
      <c r="AF921" s="10">
        <f>'პრეზ. ფონდი'!G921</f>
        <v>0</v>
      </c>
      <c r="AG921" s="10">
        <f>'დაზუსტ. ნაერთი'!F921</f>
        <v>0</v>
      </c>
      <c r="AH921" s="10">
        <f>'დაზუსტ. ბიუჯ.'!F921</f>
        <v>0</v>
      </c>
      <c r="AI921" s="10">
        <f>'დაზუსტ. საკუთ.'!F921</f>
        <v>0</v>
      </c>
      <c r="AK921" s="10">
        <f t="shared" si="380"/>
        <v>0</v>
      </c>
      <c r="AL921" s="10">
        <f t="shared" si="381"/>
        <v>0</v>
      </c>
      <c r="AM921" s="10">
        <f t="shared" si="382"/>
        <v>0</v>
      </c>
      <c r="AN921" s="10">
        <f t="shared" si="382"/>
        <v>0</v>
      </c>
      <c r="AO921" s="10">
        <f t="shared" si="382"/>
        <v>0</v>
      </c>
      <c r="AP921" s="10">
        <f t="shared" si="382"/>
        <v>0</v>
      </c>
      <c r="AQ921" s="10">
        <f t="shared" si="383"/>
        <v>0</v>
      </c>
      <c r="AR921" s="10">
        <f t="shared" si="383"/>
        <v>0</v>
      </c>
      <c r="AS921" s="10">
        <f t="shared" si="383"/>
        <v>0</v>
      </c>
      <c r="AT921" s="10">
        <f t="shared" si="371"/>
        <v>0</v>
      </c>
      <c r="AV921" s="10">
        <f t="shared" si="384"/>
        <v>0</v>
      </c>
      <c r="AW921" s="10">
        <f>'დამტკ. ბიუჯ.'!G921</f>
        <v>0</v>
      </c>
      <c r="AX921" s="10">
        <f>'დამტკ. საკუთ.'!G921</f>
        <v>0</v>
      </c>
      <c r="AY921" s="10">
        <f>'ცვლილ. ბიუჯ.'!H921</f>
        <v>0</v>
      </c>
      <c r="AZ921" s="10">
        <f>'ცვლილ. საკუთ.'!H921</f>
        <v>0</v>
      </c>
      <c r="BA921" s="10">
        <f>'მთავრ. ფონდი'!H921</f>
        <v>0</v>
      </c>
      <c r="BB921" s="10">
        <f>'პრეზ. ფონდი'!H921</f>
        <v>0</v>
      </c>
      <c r="BC921" s="10">
        <f>'დაზუსტ. ნაერთი'!G921</f>
        <v>0</v>
      </c>
      <c r="BD921" s="10">
        <f>'დაზუსტ. ბიუჯ.'!G921</f>
        <v>0</v>
      </c>
      <c r="BE921" s="10">
        <f>'დაზუსტ. საკუთ.'!G921</f>
        <v>0</v>
      </c>
      <c r="BG921" s="10">
        <f t="shared" si="385"/>
        <v>0</v>
      </c>
      <c r="BH921" s="10">
        <f t="shared" si="385"/>
        <v>0</v>
      </c>
      <c r="BI921" s="10">
        <f t="shared" si="385"/>
        <v>0</v>
      </c>
      <c r="BJ921" s="10">
        <f t="shared" si="385"/>
        <v>0</v>
      </c>
      <c r="BK921" s="10">
        <f t="shared" si="386"/>
        <v>0</v>
      </c>
      <c r="BL921" s="10">
        <f t="shared" si="386"/>
        <v>0</v>
      </c>
      <c r="BM921" s="10">
        <f t="shared" si="386"/>
        <v>0</v>
      </c>
      <c r="BN921" s="10">
        <f t="shared" si="372"/>
        <v>0</v>
      </c>
      <c r="BO921" s="10">
        <f t="shared" si="372"/>
        <v>0</v>
      </c>
      <c r="BP921" s="10">
        <f t="shared" si="372"/>
        <v>0</v>
      </c>
      <c r="BR921" s="10">
        <f t="shared" si="387"/>
        <v>0</v>
      </c>
      <c r="BS921" s="10">
        <f>'დამტკ. ბიუჯ.'!H921</f>
        <v>0</v>
      </c>
      <c r="BT921" s="10">
        <f>'დამტკ. საკუთ.'!H921</f>
        <v>0</v>
      </c>
      <c r="BU921" s="10">
        <f>'ცვლილ. ბიუჯ.'!I921</f>
        <v>0</v>
      </c>
      <c r="BV921" s="10">
        <f>'ცვლილ. საკუთ.'!I921</f>
        <v>0</v>
      </c>
      <c r="BW921" s="10">
        <f>'მთავრ. ფონდი'!I921</f>
        <v>0</v>
      </c>
      <c r="BX921" s="10">
        <f>'პრეზ. ფონდი'!I921</f>
        <v>0</v>
      </c>
      <c r="BY921" s="10">
        <f>'დაზუსტ. ნაერთი'!H921</f>
        <v>0</v>
      </c>
      <c r="BZ921" s="10">
        <f>'დაზუსტ. ბიუჯ.'!H921</f>
        <v>0</v>
      </c>
      <c r="CA921" s="10">
        <f>'დაზუსტ. საკუთ.'!H921</f>
        <v>0</v>
      </c>
    </row>
    <row r="922" spans="1:79" x14ac:dyDescent="0.25">
      <c r="A922" t="str">
        <f t="shared" si="373"/>
        <v>a</v>
      </c>
      <c r="B922" s="8"/>
      <c r="C922" s="9" t="s">
        <v>16</v>
      </c>
      <c r="D922" s="10">
        <f t="shared" si="374"/>
        <v>31964000</v>
      </c>
      <c r="E922" s="10">
        <f t="shared" si="375"/>
        <v>31964000</v>
      </c>
      <c r="F922" s="10">
        <f t="shared" si="376"/>
        <v>0</v>
      </c>
      <c r="G922" s="10">
        <f t="shared" si="376"/>
        <v>0</v>
      </c>
      <c r="H922" s="10">
        <f t="shared" si="376"/>
        <v>0</v>
      </c>
      <c r="I922" s="10">
        <f t="shared" si="376"/>
        <v>0</v>
      </c>
      <c r="J922" s="10">
        <f t="shared" si="377"/>
        <v>0</v>
      </c>
      <c r="K922" s="10">
        <f t="shared" si="377"/>
        <v>31964000</v>
      </c>
      <c r="L922" s="10">
        <f t="shared" si="377"/>
        <v>31964000</v>
      </c>
      <c r="M922" s="10">
        <f t="shared" si="377"/>
        <v>0</v>
      </c>
      <c r="O922" s="10">
        <f t="shared" si="378"/>
        <v>8336000</v>
      </c>
      <c r="P922" s="10">
        <f>'დამტკ. ბიუჯ.'!E922</f>
        <v>8336000</v>
      </c>
      <c r="Q922" s="10">
        <f>'დამტკ. საკუთ.'!E922</f>
        <v>0</v>
      </c>
      <c r="R922" s="10">
        <f>'ცვლილ. ბიუჯ.'!F922</f>
        <v>-2113000</v>
      </c>
      <c r="S922" s="10">
        <f>'ცვლილ. საკუთ.'!F922</f>
        <v>0</v>
      </c>
      <c r="T922" s="10">
        <f>'მთავრ. ფონდი'!F922</f>
        <v>0</v>
      </c>
      <c r="U922" s="10">
        <f>'პრეზ. ფონდი'!F922</f>
        <v>0</v>
      </c>
      <c r="V922" s="10">
        <f>'დაზუსტ. ნაერთი'!E922</f>
        <v>6223000</v>
      </c>
      <c r="W922" s="10">
        <f>'დაზუსტ. ბიუჯ.'!E922</f>
        <v>6223000</v>
      </c>
      <c r="X922" s="10">
        <f>'დაზუსტ. საკუთ.'!E922</f>
        <v>0</v>
      </c>
      <c r="Z922" s="10">
        <f t="shared" si="379"/>
        <v>8611000</v>
      </c>
      <c r="AA922" s="10">
        <f>'დამტკ. ბიუჯ.'!F922</f>
        <v>8611000</v>
      </c>
      <c r="AB922" s="10">
        <f>'დამტკ. საკუთ.'!F922</f>
        <v>0</v>
      </c>
      <c r="AC922" s="10">
        <f>'ცვლილ. ბიუჯ.'!G922</f>
        <v>2113000</v>
      </c>
      <c r="AD922" s="10">
        <f>'ცვლილ. საკუთ.'!G922</f>
        <v>0</v>
      </c>
      <c r="AE922" s="10">
        <f>'მთავრ. ფონდი'!G922</f>
        <v>0</v>
      </c>
      <c r="AF922" s="10">
        <f>'პრეზ. ფონდი'!G922</f>
        <v>0</v>
      </c>
      <c r="AG922" s="10">
        <f>'დაზუსტ. ნაერთი'!F922</f>
        <v>10724000</v>
      </c>
      <c r="AH922" s="10">
        <f>'დაზუსტ. ბიუჯ.'!F922</f>
        <v>10724000</v>
      </c>
      <c r="AI922" s="10">
        <f>'დაზუსტ. საკუთ.'!F922</f>
        <v>0</v>
      </c>
      <c r="AK922" s="10">
        <f t="shared" si="380"/>
        <v>16947000</v>
      </c>
      <c r="AL922" s="10">
        <f t="shared" si="381"/>
        <v>16947000</v>
      </c>
      <c r="AM922" s="10">
        <f t="shared" si="382"/>
        <v>0</v>
      </c>
      <c r="AN922" s="10">
        <f t="shared" si="382"/>
        <v>0</v>
      </c>
      <c r="AO922" s="10">
        <f t="shared" si="382"/>
        <v>0</v>
      </c>
      <c r="AP922" s="10">
        <f t="shared" si="382"/>
        <v>0</v>
      </c>
      <c r="AQ922" s="10">
        <f t="shared" si="383"/>
        <v>0</v>
      </c>
      <c r="AR922" s="10">
        <f t="shared" si="383"/>
        <v>16947000</v>
      </c>
      <c r="AS922" s="10">
        <f t="shared" si="383"/>
        <v>16947000</v>
      </c>
      <c r="AT922" s="10">
        <f t="shared" si="383"/>
        <v>0</v>
      </c>
      <c r="AV922" s="10">
        <f t="shared" si="384"/>
        <v>8708000</v>
      </c>
      <c r="AW922" s="10">
        <f>'დამტკ. ბიუჯ.'!G922</f>
        <v>8708000</v>
      </c>
      <c r="AX922" s="10">
        <f>'დამტკ. საკუთ.'!G922</f>
        <v>0</v>
      </c>
      <c r="AY922" s="10">
        <f>'ცვლილ. ბიუჯ.'!H922</f>
        <v>0</v>
      </c>
      <c r="AZ922" s="10">
        <f>'ცვლილ. საკუთ.'!H922</f>
        <v>0</v>
      </c>
      <c r="BA922" s="10">
        <f>'მთავრ. ფონდი'!H922</f>
        <v>0</v>
      </c>
      <c r="BB922" s="10">
        <f>'პრეზ. ფონდი'!H922</f>
        <v>0</v>
      </c>
      <c r="BC922" s="10">
        <f>'დაზუსტ. ნაერთი'!G922</f>
        <v>8708000</v>
      </c>
      <c r="BD922" s="10">
        <f>'დაზუსტ. ბიუჯ.'!G922</f>
        <v>8708000</v>
      </c>
      <c r="BE922" s="10">
        <f>'დაზუსტ. საკუთ.'!G922</f>
        <v>0</v>
      </c>
      <c r="BG922" s="10">
        <f t="shared" si="385"/>
        <v>25655000</v>
      </c>
      <c r="BH922" s="10">
        <f t="shared" si="385"/>
        <v>25655000</v>
      </c>
      <c r="BI922" s="10">
        <f t="shared" si="385"/>
        <v>0</v>
      </c>
      <c r="BJ922" s="10">
        <f t="shared" si="385"/>
        <v>0</v>
      </c>
      <c r="BK922" s="10">
        <f t="shared" si="386"/>
        <v>0</v>
      </c>
      <c r="BL922" s="10">
        <f t="shared" si="386"/>
        <v>0</v>
      </c>
      <c r="BM922" s="10">
        <f t="shared" si="386"/>
        <v>0</v>
      </c>
      <c r="BN922" s="10">
        <f t="shared" si="386"/>
        <v>25655000</v>
      </c>
      <c r="BO922" s="10">
        <f t="shared" si="386"/>
        <v>25655000</v>
      </c>
      <c r="BP922" s="10">
        <f t="shared" ref="BP922:BP985" si="388">SUM(X922,AI922,BE922)</f>
        <v>0</v>
      </c>
      <c r="BR922" s="10">
        <f t="shared" si="387"/>
        <v>6309000</v>
      </c>
      <c r="BS922" s="10">
        <f>'დამტკ. ბიუჯ.'!H922</f>
        <v>6309000</v>
      </c>
      <c r="BT922" s="10">
        <f>'დამტკ. საკუთ.'!H922</f>
        <v>0</v>
      </c>
      <c r="BU922" s="10">
        <f>'ცვლილ. ბიუჯ.'!I922</f>
        <v>0</v>
      </c>
      <c r="BV922" s="10">
        <f>'ცვლილ. საკუთ.'!I922</f>
        <v>0</v>
      </c>
      <c r="BW922" s="10">
        <f>'მთავრ. ფონდი'!I922</f>
        <v>0</v>
      </c>
      <c r="BX922" s="10">
        <f>'პრეზ. ფონდი'!I922</f>
        <v>0</v>
      </c>
      <c r="BY922" s="10">
        <f>'დაზუსტ. ნაერთი'!H922</f>
        <v>6309000</v>
      </c>
      <c r="BZ922" s="10">
        <f>'დაზუსტ. ბიუჯ.'!H922</f>
        <v>6309000</v>
      </c>
      <c r="CA922" s="10">
        <f>'დაზუსტ. საკუთ.'!H922</f>
        <v>0</v>
      </c>
    </row>
    <row r="923" spans="1:79" x14ac:dyDescent="0.25">
      <c r="A923" t="str">
        <f t="shared" si="373"/>
        <v>b</v>
      </c>
      <c r="B923" s="8"/>
      <c r="C923" s="9" t="s">
        <v>17</v>
      </c>
      <c r="D923" s="10">
        <f t="shared" si="374"/>
        <v>0</v>
      </c>
      <c r="E923" s="10">
        <f t="shared" si="375"/>
        <v>0</v>
      </c>
      <c r="F923" s="10">
        <f t="shared" si="376"/>
        <v>0</v>
      </c>
      <c r="G923" s="10">
        <f t="shared" si="376"/>
        <v>0</v>
      </c>
      <c r="H923" s="10">
        <f t="shared" si="376"/>
        <v>0</v>
      </c>
      <c r="I923" s="10">
        <f t="shared" si="376"/>
        <v>0</v>
      </c>
      <c r="J923" s="10">
        <f t="shared" si="377"/>
        <v>0</v>
      </c>
      <c r="K923" s="10">
        <f t="shared" si="377"/>
        <v>0</v>
      </c>
      <c r="L923" s="10">
        <f t="shared" si="377"/>
        <v>0</v>
      </c>
      <c r="M923" s="10">
        <f t="shared" si="377"/>
        <v>0</v>
      </c>
      <c r="O923" s="10">
        <f t="shared" si="378"/>
        <v>0</v>
      </c>
      <c r="P923" s="10">
        <f>'დამტკ. ბიუჯ.'!E923</f>
        <v>0</v>
      </c>
      <c r="Q923" s="10">
        <f>'დამტკ. საკუთ.'!E923</f>
        <v>0</v>
      </c>
      <c r="R923" s="10">
        <f>'ცვლილ. ბიუჯ.'!F923</f>
        <v>0</v>
      </c>
      <c r="S923" s="10">
        <f>'ცვლილ. საკუთ.'!F923</f>
        <v>0</v>
      </c>
      <c r="T923" s="10">
        <f>'მთავრ. ფონდი'!F923</f>
        <v>0</v>
      </c>
      <c r="U923" s="10">
        <f>'პრეზ. ფონდი'!F923</f>
        <v>0</v>
      </c>
      <c r="V923" s="10">
        <f>'დაზუსტ. ნაერთი'!E923</f>
        <v>0</v>
      </c>
      <c r="W923" s="10">
        <f>'დაზუსტ. ბიუჯ.'!E923</f>
        <v>0</v>
      </c>
      <c r="X923" s="10">
        <f>'დაზუსტ. საკუთ.'!E923</f>
        <v>0</v>
      </c>
      <c r="Z923" s="10">
        <f t="shared" si="379"/>
        <v>0</v>
      </c>
      <c r="AA923" s="10">
        <f>'დამტკ. ბიუჯ.'!F923</f>
        <v>0</v>
      </c>
      <c r="AB923" s="10">
        <f>'დამტკ. საკუთ.'!F923</f>
        <v>0</v>
      </c>
      <c r="AC923" s="10">
        <f>'ცვლილ. ბიუჯ.'!G923</f>
        <v>0</v>
      </c>
      <c r="AD923" s="10">
        <f>'ცვლილ. საკუთ.'!G923</f>
        <v>0</v>
      </c>
      <c r="AE923" s="10">
        <f>'მთავრ. ფონდი'!G923</f>
        <v>0</v>
      </c>
      <c r="AF923" s="10">
        <f>'პრეზ. ფონდი'!G923</f>
        <v>0</v>
      </c>
      <c r="AG923" s="10">
        <f>'დაზუსტ. ნაერთი'!F923</f>
        <v>0</v>
      </c>
      <c r="AH923" s="10">
        <f>'დაზუსტ. ბიუჯ.'!F923</f>
        <v>0</v>
      </c>
      <c r="AI923" s="10">
        <f>'დაზუსტ. საკუთ.'!F923</f>
        <v>0</v>
      </c>
      <c r="AK923" s="10">
        <f t="shared" si="380"/>
        <v>0</v>
      </c>
      <c r="AL923" s="10">
        <f t="shared" si="381"/>
        <v>0</v>
      </c>
      <c r="AM923" s="10">
        <f t="shared" si="382"/>
        <v>0</v>
      </c>
      <c r="AN923" s="10">
        <f t="shared" si="382"/>
        <v>0</v>
      </c>
      <c r="AO923" s="10">
        <f t="shared" si="382"/>
        <v>0</v>
      </c>
      <c r="AP923" s="10">
        <f t="shared" si="382"/>
        <v>0</v>
      </c>
      <c r="AQ923" s="10">
        <f t="shared" si="383"/>
        <v>0</v>
      </c>
      <c r="AR923" s="10">
        <f t="shared" si="383"/>
        <v>0</v>
      </c>
      <c r="AS923" s="10">
        <f t="shared" si="383"/>
        <v>0</v>
      </c>
      <c r="AT923" s="10">
        <f t="shared" si="383"/>
        <v>0</v>
      </c>
      <c r="AV923" s="10">
        <f t="shared" si="384"/>
        <v>0</v>
      </c>
      <c r="AW923" s="10">
        <f>'დამტკ. ბიუჯ.'!G923</f>
        <v>0</v>
      </c>
      <c r="AX923" s="10">
        <f>'დამტკ. საკუთ.'!G923</f>
        <v>0</v>
      </c>
      <c r="AY923" s="10">
        <f>'ცვლილ. ბიუჯ.'!H923</f>
        <v>0</v>
      </c>
      <c r="AZ923" s="10">
        <f>'ცვლილ. საკუთ.'!H923</f>
        <v>0</v>
      </c>
      <c r="BA923" s="10">
        <f>'მთავრ. ფონდი'!H923</f>
        <v>0</v>
      </c>
      <c r="BB923" s="10">
        <f>'პრეზ. ფონდი'!H923</f>
        <v>0</v>
      </c>
      <c r="BC923" s="10">
        <f>'დაზუსტ. ნაერთი'!G923</f>
        <v>0</v>
      </c>
      <c r="BD923" s="10">
        <f>'დაზუსტ. ბიუჯ.'!G923</f>
        <v>0</v>
      </c>
      <c r="BE923" s="10">
        <f>'დაზუსტ. საკუთ.'!G923</f>
        <v>0</v>
      </c>
      <c r="BG923" s="10">
        <f t="shared" si="385"/>
        <v>0</v>
      </c>
      <c r="BH923" s="10">
        <f t="shared" si="385"/>
        <v>0</v>
      </c>
      <c r="BI923" s="10">
        <f t="shared" si="385"/>
        <v>0</v>
      </c>
      <c r="BJ923" s="10">
        <f t="shared" si="385"/>
        <v>0</v>
      </c>
      <c r="BK923" s="10">
        <f t="shared" si="386"/>
        <v>0</v>
      </c>
      <c r="BL923" s="10">
        <f t="shared" si="386"/>
        <v>0</v>
      </c>
      <c r="BM923" s="10">
        <f t="shared" si="386"/>
        <v>0</v>
      </c>
      <c r="BN923" s="10">
        <f t="shared" si="386"/>
        <v>0</v>
      </c>
      <c r="BO923" s="10">
        <f t="shared" ref="BO923:BP986" si="389">SUM(W923,AH923,BD923)</f>
        <v>0</v>
      </c>
      <c r="BP923" s="10">
        <f t="shared" si="388"/>
        <v>0</v>
      </c>
      <c r="BR923" s="10">
        <f t="shared" si="387"/>
        <v>0</v>
      </c>
      <c r="BS923" s="10">
        <f>'დამტკ. ბიუჯ.'!H923</f>
        <v>0</v>
      </c>
      <c r="BT923" s="10">
        <f>'დამტკ. საკუთ.'!H923</f>
        <v>0</v>
      </c>
      <c r="BU923" s="10">
        <f>'ცვლილ. ბიუჯ.'!I923</f>
        <v>0</v>
      </c>
      <c r="BV923" s="10">
        <f>'ცვლილ. საკუთ.'!I923</f>
        <v>0</v>
      </c>
      <c r="BW923" s="10">
        <f>'მთავრ. ფონდი'!I923</f>
        <v>0</v>
      </c>
      <c r="BX923" s="10">
        <f>'პრეზ. ფონდი'!I923</f>
        <v>0</v>
      </c>
      <c r="BY923" s="10">
        <f>'დაზუსტ. ნაერთი'!H923</f>
        <v>0</v>
      </c>
      <c r="BZ923" s="10">
        <f>'დაზუსტ. ბიუჯ.'!H923</f>
        <v>0</v>
      </c>
      <c r="CA923" s="10">
        <f>'დაზუსტ. საკუთ.'!H923</f>
        <v>0</v>
      </c>
    </row>
    <row r="924" spans="1:79" x14ac:dyDescent="0.25">
      <c r="A924" t="str">
        <f t="shared" si="373"/>
        <v>b</v>
      </c>
      <c r="B924" s="5"/>
      <c r="C924" s="6" t="s">
        <v>18</v>
      </c>
      <c r="D924" s="7">
        <f t="shared" si="374"/>
        <v>0</v>
      </c>
      <c r="E924" s="7">
        <f t="shared" si="375"/>
        <v>0</v>
      </c>
      <c r="F924" s="7">
        <f t="shared" si="376"/>
        <v>0</v>
      </c>
      <c r="G924" s="7">
        <f t="shared" si="376"/>
        <v>0</v>
      </c>
      <c r="H924" s="7">
        <f t="shared" si="376"/>
        <v>0</v>
      </c>
      <c r="I924" s="7">
        <f t="shared" si="376"/>
        <v>0</v>
      </c>
      <c r="J924" s="7">
        <f t="shared" si="377"/>
        <v>0</v>
      </c>
      <c r="K924" s="7">
        <f t="shared" si="377"/>
        <v>0</v>
      </c>
      <c r="L924" s="7">
        <f t="shared" si="377"/>
        <v>0</v>
      </c>
      <c r="M924" s="7">
        <f t="shared" si="377"/>
        <v>0</v>
      </c>
      <c r="O924" s="7">
        <f t="shared" si="378"/>
        <v>0</v>
      </c>
      <c r="P924" s="7">
        <f>'დამტკ. ბიუჯ.'!E924</f>
        <v>0</v>
      </c>
      <c r="Q924" s="7">
        <f>'დამტკ. საკუთ.'!E924</f>
        <v>0</v>
      </c>
      <c r="R924" s="7">
        <f>'ცვლილ. ბიუჯ.'!F924</f>
        <v>0</v>
      </c>
      <c r="S924" s="7">
        <f>'ცვლილ. საკუთ.'!F924</f>
        <v>0</v>
      </c>
      <c r="T924" s="7">
        <f>'მთავრ. ფონდი'!F924</f>
        <v>0</v>
      </c>
      <c r="U924" s="7">
        <f>'პრეზ. ფონდი'!F924</f>
        <v>0</v>
      </c>
      <c r="V924" s="7">
        <f>'დაზუსტ. ნაერთი'!E924</f>
        <v>0</v>
      </c>
      <c r="W924" s="7">
        <f>'დაზუსტ. ბიუჯ.'!E924</f>
        <v>0</v>
      </c>
      <c r="X924" s="7">
        <f>'დაზუსტ. საკუთ.'!E924</f>
        <v>0</v>
      </c>
      <c r="Z924" s="7">
        <f t="shared" si="379"/>
        <v>0</v>
      </c>
      <c r="AA924" s="7">
        <f>'დამტკ. ბიუჯ.'!F924</f>
        <v>0</v>
      </c>
      <c r="AB924" s="7">
        <f>'დამტკ. საკუთ.'!F924</f>
        <v>0</v>
      </c>
      <c r="AC924" s="7">
        <f>'ცვლილ. ბიუჯ.'!G924</f>
        <v>0</v>
      </c>
      <c r="AD924" s="7">
        <f>'ცვლილ. საკუთ.'!G924</f>
        <v>0</v>
      </c>
      <c r="AE924" s="7">
        <f>'მთავრ. ფონდი'!G924</f>
        <v>0</v>
      </c>
      <c r="AF924" s="7">
        <f>'პრეზ. ფონდი'!G924</f>
        <v>0</v>
      </c>
      <c r="AG924" s="7">
        <f>'დაზუსტ. ნაერთი'!F924</f>
        <v>0</v>
      </c>
      <c r="AH924" s="7">
        <f>'დაზუსტ. ბიუჯ.'!F924</f>
        <v>0</v>
      </c>
      <c r="AI924" s="7">
        <f>'დაზუსტ. საკუთ.'!F924</f>
        <v>0</v>
      </c>
      <c r="AK924" s="7">
        <f t="shared" si="380"/>
        <v>0</v>
      </c>
      <c r="AL924" s="7">
        <f t="shared" si="381"/>
        <v>0</v>
      </c>
      <c r="AM924" s="7">
        <f t="shared" si="382"/>
        <v>0</v>
      </c>
      <c r="AN924" s="7">
        <f t="shared" si="382"/>
        <v>0</v>
      </c>
      <c r="AO924" s="7">
        <f t="shared" si="382"/>
        <v>0</v>
      </c>
      <c r="AP924" s="7">
        <f t="shared" si="382"/>
        <v>0</v>
      </c>
      <c r="AQ924" s="7">
        <f t="shared" si="383"/>
        <v>0</v>
      </c>
      <c r="AR924" s="7">
        <f t="shared" si="383"/>
        <v>0</v>
      </c>
      <c r="AS924" s="7">
        <f t="shared" si="383"/>
        <v>0</v>
      </c>
      <c r="AT924" s="7">
        <f t="shared" si="383"/>
        <v>0</v>
      </c>
      <c r="AV924" s="7">
        <f t="shared" si="384"/>
        <v>0</v>
      </c>
      <c r="AW924" s="7">
        <f>'დამტკ. ბიუჯ.'!G924</f>
        <v>0</v>
      </c>
      <c r="AX924" s="7">
        <f>'დამტკ. საკუთ.'!G924</f>
        <v>0</v>
      </c>
      <c r="AY924" s="7">
        <f>'ცვლილ. ბიუჯ.'!H924</f>
        <v>0</v>
      </c>
      <c r="AZ924" s="7">
        <f>'ცვლილ. საკუთ.'!H924</f>
        <v>0</v>
      </c>
      <c r="BA924" s="7">
        <f>'მთავრ. ფონდი'!H924</f>
        <v>0</v>
      </c>
      <c r="BB924" s="7">
        <f>'პრეზ. ფონდი'!H924</f>
        <v>0</v>
      </c>
      <c r="BC924" s="7">
        <f>'დაზუსტ. ნაერთი'!G924</f>
        <v>0</v>
      </c>
      <c r="BD924" s="7">
        <f>'დაზუსტ. ბიუჯ.'!G924</f>
        <v>0</v>
      </c>
      <c r="BE924" s="7">
        <f>'დაზუსტ. საკუთ.'!G924</f>
        <v>0</v>
      </c>
      <c r="BG924" s="7">
        <f t="shared" si="385"/>
        <v>0</v>
      </c>
      <c r="BH924" s="7">
        <f t="shared" si="385"/>
        <v>0</v>
      </c>
      <c r="BI924" s="7">
        <f t="shared" si="385"/>
        <v>0</v>
      </c>
      <c r="BJ924" s="7">
        <f t="shared" si="385"/>
        <v>0</v>
      </c>
      <c r="BK924" s="7">
        <f t="shared" si="386"/>
        <v>0</v>
      </c>
      <c r="BL924" s="7">
        <f t="shared" si="386"/>
        <v>0</v>
      </c>
      <c r="BM924" s="7">
        <f t="shared" si="386"/>
        <v>0</v>
      </c>
      <c r="BN924" s="7">
        <f t="shared" si="386"/>
        <v>0</v>
      </c>
      <c r="BO924" s="7">
        <f t="shared" si="389"/>
        <v>0</v>
      </c>
      <c r="BP924" s="7">
        <f t="shared" si="388"/>
        <v>0</v>
      </c>
      <c r="BR924" s="7">
        <f t="shared" si="387"/>
        <v>0</v>
      </c>
      <c r="BS924" s="7">
        <f>'დამტკ. ბიუჯ.'!H924</f>
        <v>0</v>
      </c>
      <c r="BT924" s="7">
        <f>'დამტკ. საკუთ.'!H924</f>
        <v>0</v>
      </c>
      <c r="BU924" s="7">
        <f>'ცვლილ. ბიუჯ.'!I924</f>
        <v>0</v>
      </c>
      <c r="BV924" s="7">
        <f>'ცვლილ. საკუთ.'!I924</f>
        <v>0</v>
      </c>
      <c r="BW924" s="7">
        <f>'მთავრ. ფონდი'!I924</f>
        <v>0</v>
      </c>
      <c r="BX924" s="7">
        <f>'პრეზ. ფონდი'!I924</f>
        <v>0</v>
      </c>
      <c r="BY924" s="7">
        <f>'დაზუსტ. ნაერთი'!H924</f>
        <v>0</v>
      </c>
      <c r="BZ924" s="7">
        <f>'დაზუსტ. ბიუჯ.'!H924</f>
        <v>0</v>
      </c>
      <c r="CA924" s="7">
        <f>'დაზუსტ. საკუთ.'!H924</f>
        <v>0</v>
      </c>
    </row>
    <row r="925" spans="1:79" x14ac:dyDescent="0.25">
      <c r="A925" t="str">
        <f t="shared" si="373"/>
        <v>b</v>
      </c>
      <c r="B925" s="5"/>
      <c r="C925" s="6" t="s">
        <v>19</v>
      </c>
      <c r="D925" s="7">
        <f t="shared" si="374"/>
        <v>0</v>
      </c>
      <c r="E925" s="7">
        <f t="shared" si="375"/>
        <v>0</v>
      </c>
      <c r="F925" s="7">
        <f t="shared" si="376"/>
        <v>0</v>
      </c>
      <c r="G925" s="7">
        <f t="shared" si="376"/>
        <v>0</v>
      </c>
      <c r="H925" s="7">
        <f t="shared" si="376"/>
        <v>0</v>
      </c>
      <c r="I925" s="7">
        <f t="shared" si="376"/>
        <v>0</v>
      </c>
      <c r="J925" s="7">
        <f t="shared" si="377"/>
        <v>0</v>
      </c>
      <c r="K925" s="7">
        <f t="shared" si="377"/>
        <v>0</v>
      </c>
      <c r="L925" s="7">
        <f t="shared" si="377"/>
        <v>0</v>
      </c>
      <c r="M925" s="7">
        <f t="shared" si="377"/>
        <v>0</v>
      </c>
      <c r="O925" s="7">
        <f t="shared" si="378"/>
        <v>0</v>
      </c>
      <c r="P925" s="7">
        <f>'დამტკ. ბიუჯ.'!E925</f>
        <v>0</v>
      </c>
      <c r="Q925" s="7">
        <f>'დამტკ. საკუთ.'!E925</f>
        <v>0</v>
      </c>
      <c r="R925" s="7">
        <f>'ცვლილ. ბიუჯ.'!F925</f>
        <v>0</v>
      </c>
      <c r="S925" s="7">
        <f>'ცვლილ. საკუთ.'!F925</f>
        <v>0</v>
      </c>
      <c r="T925" s="7">
        <f>'მთავრ. ფონდი'!F925</f>
        <v>0</v>
      </c>
      <c r="U925" s="7">
        <f>'პრეზ. ფონდი'!F925</f>
        <v>0</v>
      </c>
      <c r="V925" s="7">
        <f>'დაზუსტ. ნაერთი'!E925</f>
        <v>0</v>
      </c>
      <c r="W925" s="7">
        <f>'დაზუსტ. ბიუჯ.'!E925</f>
        <v>0</v>
      </c>
      <c r="X925" s="7">
        <f>'დაზუსტ. საკუთ.'!E925</f>
        <v>0</v>
      </c>
      <c r="Z925" s="7">
        <f t="shared" si="379"/>
        <v>0</v>
      </c>
      <c r="AA925" s="7">
        <f>'დამტკ. ბიუჯ.'!F925</f>
        <v>0</v>
      </c>
      <c r="AB925" s="7">
        <f>'დამტკ. საკუთ.'!F925</f>
        <v>0</v>
      </c>
      <c r="AC925" s="7">
        <f>'ცვლილ. ბიუჯ.'!G925</f>
        <v>0</v>
      </c>
      <c r="AD925" s="7">
        <f>'ცვლილ. საკუთ.'!G925</f>
        <v>0</v>
      </c>
      <c r="AE925" s="7">
        <f>'მთავრ. ფონდი'!G925</f>
        <v>0</v>
      </c>
      <c r="AF925" s="7">
        <f>'პრეზ. ფონდი'!G925</f>
        <v>0</v>
      </c>
      <c r="AG925" s="7">
        <f>'დაზუსტ. ნაერთი'!F925</f>
        <v>0</v>
      </c>
      <c r="AH925" s="7">
        <f>'დაზუსტ. ბიუჯ.'!F925</f>
        <v>0</v>
      </c>
      <c r="AI925" s="7">
        <f>'დაზუსტ. საკუთ.'!F925</f>
        <v>0</v>
      </c>
      <c r="AK925" s="7">
        <f t="shared" si="380"/>
        <v>0</v>
      </c>
      <c r="AL925" s="7">
        <f t="shared" si="381"/>
        <v>0</v>
      </c>
      <c r="AM925" s="7">
        <f t="shared" si="382"/>
        <v>0</v>
      </c>
      <c r="AN925" s="7">
        <f t="shared" si="382"/>
        <v>0</v>
      </c>
      <c r="AO925" s="7">
        <f t="shared" si="382"/>
        <v>0</v>
      </c>
      <c r="AP925" s="7">
        <f t="shared" si="382"/>
        <v>0</v>
      </c>
      <c r="AQ925" s="7">
        <f t="shared" si="383"/>
        <v>0</v>
      </c>
      <c r="AR925" s="7">
        <f t="shared" si="383"/>
        <v>0</v>
      </c>
      <c r="AS925" s="7">
        <f t="shared" si="383"/>
        <v>0</v>
      </c>
      <c r="AT925" s="7">
        <f t="shared" si="383"/>
        <v>0</v>
      </c>
      <c r="AV925" s="7">
        <f t="shared" si="384"/>
        <v>0</v>
      </c>
      <c r="AW925" s="7">
        <f>'დამტკ. ბიუჯ.'!G925</f>
        <v>0</v>
      </c>
      <c r="AX925" s="7">
        <f>'დამტკ. საკუთ.'!G925</f>
        <v>0</v>
      </c>
      <c r="AY925" s="7">
        <f>'ცვლილ. ბიუჯ.'!H925</f>
        <v>0</v>
      </c>
      <c r="AZ925" s="7">
        <f>'ცვლილ. საკუთ.'!H925</f>
        <v>0</v>
      </c>
      <c r="BA925" s="7">
        <f>'მთავრ. ფონდი'!H925</f>
        <v>0</v>
      </c>
      <c r="BB925" s="7">
        <f>'პრეზ. ფონდი'!H925</f>
        <v>0</v>
      </c>
      <c r="BC925" s="7">
        <f>'დაზუსტ. ნაერთი'!G925</f>
        <v>0</v>
      </c>
      <c r="BD925" s="7">
        <f>'დაზუსტ. ბიუჯ.'!G925</f>
        <v>0</v>
      </c>
      <c r="BE925" s="7">
        <f>'დაზუსტ. საკუთ.'!G925</f>
        <v>0</v>
      </c>
      <c r="BG925" s="7">
        <f t="shared" si="385"/>
        <v>0</v>
      </c>
      <c r="BH925" s="7">
        <f t="shared" si="385"/>
        <v>0</v>
      </c>
      <c r="BI925" s="7">
        <f t="shared" si="385"/>
        <v>0</v>
      </c>
      <c r="BJ925" s="7">
        <f t="shared" si="385"/>
        <v>0</v>
      </c>
      <c r="BK925" s="7">
        <f t="shared" si="386"/>
        <v>0</v>
      </c>
      <c r="BL925" s="7">
        <f t="shared" si="386"/>
        <v>0</v>
      </c>
      <c r="BM925" s="7">
        <f t="shared" si="386"/>
        <v>0</v>
      </c>
      <c r="BN925" s="7">
        <f t="shared" si="386"/>
        <v>0</v>
      </c>
      <c r="BO925" s="7">
        <f t="shared" si="389"/>
        <v>0</v>
      </c>
      <c r="BP925" s="7">
        <f t="shared" si="388"/>
        <v>0</v>
      </c>
      <c r="BR925" s="7">
        <f t="shared" si="387"/>
        <v>0</v>
      </c>
      <c r="BS925" s="7">
        <f>'დამტკ. ბიუჯ.'!H925</f>
        <v>0</v>
      </c>
      <c r="BT925" s="7">
        <f>'დამტკ. საკუთ.'!H925</f>
        <v>0</v>
      </c>
      <c r="BU925" s="7">
        <f>'ცვლილ. ბიუჯ.'!I925</f>
        <v>0</v>
      </c>
      <c r="BV925" s="7">
        <f>'ცვლილ. საკუთ.'!I925</f>
        <v>0</v>
      </c>
      <c r="BW925" s="7">
        <f>'მთავრ. ფონდი'!I925</f>
        <v>0</v>
      </c>
      <c r="BX925" s="7">
        <f>'პრეზ. ფონდი'!I925</f>
        <v>0</v>
      </c>
      <c r="BY925" s="7">
        <f>'დაზუსტ. ნაერთი'!H925</f>
        <v>0</v>
      </c>
      <c r="BZ925" s="7">
        <f>'დაზუსტ. ბიუჯ.'!H925</f>
        <v>0</v>
      </c>
      <c r="CA925" s="7">
        <f>'დაზუსტ. საკუთ.'!H925</f>
        <v>0</v>
      </c>
    </row>
    <row r="926" spans="1:79" ht="15.75" thickBot="1" x14ac:dyDescent="0.3">
      <c r="A926" t="str">
        <f t="shared" si="373"/>
        <v>b</v>
      </c>
      <c r="B926" s="11"/>
      <c r="C926" s="12" t="s">
        <v>20</v>
      </c>
      <c r="D926" s="13">
        <f t="shared" si="374"/>
        <v>0</v>
      </c>
      <c r="E926" s="13">
        <f t="shared" si="375"/>
        <v>0</v>
      </c>
      <c r="F926" s="13">
        <f t="shared" si="376"/>
        <v>0</v>
      </c>
      <c r="G926" s="13">
        <f t="shared" si="376"/>
        <v>0</v>
      </c>
      <c r="H926" s="13">
        <f t="shared" si="376"/>
        <v>0</v>
      </c>
      <c r="I926" s="13">
        <f t="shared" si="376"/>
        <v>0</v>
      </c>
      <c r="J926" s="13">
        <f t="shared" si="377"/>
        <v>0</v>
      </c>
      <c r="K926" s="13">
        <f t="shared" si="377"/>
        <v>0</v>
      </c>
      <c r="L926" s="13">
        <f t="shared" si="377"/>
        <v>0</v>
      </c>
      <c r="M926" s="13">
        <f t="shared" si="377"/>
        <v>0</v>
      </c>
      <c r="O926" s="13">
        <f t="shared" si="378"/>
        <v>0</v>
      </c>
      <c r="P926" s="13">
        <f>'დამტკ. ბიუჯ.'!E926</f>
        <v>0</v>
      </c>
      <c r="Q926" s="13">
        <f>'დამტკ. საკუთ.'!E926</f>
        <v>0</v>
      </c>
      <c r="R926" s="13">
        <f>'ცვლილ. ბიუჯ.'!F926</f>
        <v>0</v>
      </c>
      <c r="S926" s="13">
        <f>'ცვლილ. საკუთ.'!F926</f>
        <v>0</v>
      </c>
      <c r="T926" s="13">
        <f>'მთავრ. ფონდი'!F926</f>
        <v>0</v>
      </c>
      <c r="U926" s="13">
        <f>'პრეზ. ფონდი'!F926</f>
        <v>0</v>
      </c>
      <c r="V926" s="13">
        <f>'დაზუსტ. ნაერთი'!E926</f>
        <v>0</v>
      </c>
      <c r="W926" s="13">
        <f>'დაზუსტ. ბიუჯ.'!E926</f>
        <v>0</v>
      </c>
      <c r="X926" s="13">
        <f>'დაზუსტ. საკუთ.'!E926</f>
        <v>0</v>
      </c>
      <c r="Z926" s="13">
        <f t="shared" si="379"/>
        <v>0</v>
      </c>
      <c r="AA926" s="13">
        <f>'დამტკ. ბიუჯ.'!F926</f>
        <v>0</v>
      </c>
      <c r="AB926" s="13">
        <f>'დამტკ. საკუთ.'!F926</f>
        <v>0</v>
      </c>
      <c r="AC926" s="13">
        <f>'ცვლილ. ბიუჯ.'!G926</f>
        <v>0</v>
      </c>
      <c r="AD926" s="13">
        <f>'ცვლილ. საკუთ.'!G926</f>
        <v>0</v>
      </c>
      <c r="AE926" s="13">
        <f>'მთავრ. ფონდი'!G926</f>
        <v>0</v>
      </c>
      <c r="AF926" s="13">
        <f>'პრეზ. ფონდი'!G926</f>
        <v>0</v>
      </c>
      <c r="AG926" s="13">
        <f>'დაზუსტ. ნაერთი'!F926</f>
        <v>0</v>
      </c>
      <c r="AH926" s="13">
        <f>'დაზუსტ. ბიუჯ.'!F926</f>
        <v>0</v>
      </c>
      <c r="AI926" s="13">
        <f>'დაზუსტ. საკუთ.'!F926</f>
        <v>0</v>
      </c>
      <c r="AK926" s="13">
        <f t="shared" si="380"/>
        <v>0</v>
      </c>
      <c r="AL926" s="13">
        <f t="shared" si="381"/>
        <v>0</v>
      </c>
      <c r="AM926" s="13">
        <f t="shared" si="382"/>
        <v>0</v>
      </c>
      <c r="AN926" s="13">
        <f t="shared" si="382"/>
        <v>0</v>
      </c>
      <c r="AO926" s="13">
        <f t="shared" si="382"/>
        <v>0</v>
      </c>
      <c r="AP926" s="13">
        <f t="shared" si="382"/>
        <v>0</v>
      </c>
      <c r="AQ926" s="13">
        <f t="shared" si="383"/>
        <v>0</v>
      </c>
      <c r="AR926" s="13">
        <f t="shared" si="383"/>
        <v>0</v>
      </c>
      <c r="AS926" s="13">
        <f t="shared" si="383"/>
        <v>0</v>
      </c>
      <c r="AT926" s="13">
        <f t="shared" si="383"/>
        <v>0</v>
      </c>
      <c r="AV926" s="13">
        <f t="shared" si="384"/>
        <v>0</v>
      </c>
      <c r="AW926" s="13">
        <f>'დამტკ. ბიუჯ.'!G926</f>
        <v>0</v>
      </c>
      <c r="AX926" s="13">
        <f>'დამტკ. საკუთ.'!G926</f>
        <v>0</v>
      </c>
      <c r="AY926" s="13">
        <f>'ცვლილ. ბიუჯ.'!H926</f>
        <v>0</v>
      </c>
      <c r="AZ926" s="13">
        <f>'ცვლილ. საკუთ.'!H926</f>
        <v>0</v>
      </c>
      <c r="BA926" s="13">
        <f>'მთავრ. ფონდი'!H926</f>
        <v>0</v>
      </c>
      <c r="BB926" s="13">
        <f>'პრეზ. ფონდი'!H926</f>
        <v>0</v>
      </c>
      <c r="BC926" s="13">
        <f>'დაზუსტ. ნაერთი'!G926</f>
        <v>0</v>
      </c>
      <c r="BD926" s="13">
        <f>'დაზუსტ. ბიუჯ.'!G926</f>
        <v>0</v>
      </c>
      <c r="BE926" s="13">
        <f>'დაზუსტ. საკუთ.'!G926</f>
        <v>0</v>
      </c>
      <c r="BG926" s="13">
        <f t="shared" si="385"/>
        <v>0</v>
      </c>
      <c r="BH926" s="13">
        <f t="shared" si="385"/>
        <v>0</v>
      </c>
      <c r="BI926" s="13">
        <f t="shared" si="385"/>
        <v>0</v>
      </c>
      <c r="BJ926" s="13">
        <f t="shared" si="385"/>
        <v>0</v>
      </c>
      <c r="BK926" s="13">
        <f t="shared" si="386"/>
        <v>0</v>
      </c>
      <c r="BL926" s="13">
        <f t="shared" si="386"/>
        <v>0</v>
      </c>
      <c r="BM926" s="13">
        <f t="shared" si="386"/>
        <v>0</v>
      </c>
      <c r="BN926" s="13">
        <f t="shared" si="386"/>
        <v>0</v>
      </c>
      <c r="BO926" s="13">
        <f t="shared" si="389"/>
        <v>0</v>
      </c>
      <c r="BP926" s="13">
        <f t="shared" si="388"/>
        <v>0</v>
      </c>
      <c r="BR926" s="13">
        <f t="shared" si="387"/>
        <v>0</v>
      </c>
      <c r="BS926" s="13">
        <f>'დამტკ. ბიუჯ.'!H926</f>
        <v>0</v>
      </c>
      <c r="BT926" s="13">
        <f>'დამტკ. საკუთ.'!H926</f>
        <v>0</v>
      </c>
      <c r="BU926" s="13">
        <f>'ცვლილ. ბიუჯ.'!I926</f>
        <v>0</v>
      </c>
      <c r="BV926" s="13">
        <f>'ცვლილ. საკუთ.'!I926</f>
        <v>0</v>
      </c>
      <c r="BW926" s="13">
        <f>'მთავრ. ფონდი'!I926</f>
        <v>0</v>
      </c>
      <c r="BX926" s="13">
        <f>'პრეზ. ფონდი'!I926</f>
        <v>0</v>
      </c>
      <c r="BY926" s="13">
        <f>'დაზუსტ. ნაერთი'!H926</f>
        <v>0</v>
      </c>
      <c r="BZ926" s="13">
        <f>'დაზუსტ. ბიუჯ.'!H926</f>
        <v>0</v>
      </c>
      <c r="CA926" s="13">
        <f>'დაზუსტ. საკუთ.'!H926</f>
        <v>0</v>
      </c>
    </row>
    <row r="927" spans="1:79" ht="31.5" thickTop="1" thickBot="1" x14ac:dyDescent="0.3">
      <c r="A927" t="str">
        <f t="shared" si="373"/>
        <v>a</v>
      </c>
      <c r="B927" s="3" t="s">
        <v>153</v>
      </c>
      <c r="C927" s="14" t="s">
        <v>154</v>
      </c>
      <c r="D927" s="4">
        <f t="shared" si="374"/>
        <v>2000000</v>
      </c>
      <c r="E927" s="4">
        <f t="shared" si="375"/>
        <v>2000000</v>
      </c>
      <c r="F927" s="4">
        <f t="shared" si="376"/>
        <v>0</v>
      </c>
      <c r="G927" s="4">
        <f t="shared" si="376"/>
        <v>0</v>
      </c>
      <c r="H927" s="4">
        <f t="shared" si="376"/>
        <v>0</v>
      </c>
      <c r="I927" s="4">
        <f t="shared" si="376"/>
        <v>0</v>
      </c>
      <c r="J927" s="4">
        <f t="shared" si="377"/>
        <v>0</v>
      </c>
      <c r="K927" s="4">
        <f t="shared" si="377"/>
        <v>2000000</v>
      </c>
      <c r="L927" s="4">
        <f t="shared" si="377"/>
        <v>2000000</v>
      </c>
      <c r="M927" s="4">
        <f t="shared" si="377"/>
        <v>0</v>
      </c>
      <c r="O927" s="4">
        <f t="shared" si="378"/>
        <v>574500</v>
      </c>
      <c r="P927" s="4">
        <f>'დამტკ. ბიუჯ.'!E927</f>
        <v>574500</v>
      </c>
      <c r="Q927" s="4">
        <f>'დამტკ. საკუთ.'!E927</f>
        <v>0</v>
      </c>
      <c r="R927" s="4">
        <f>'ცვლილ. ბიუჯ.'!F927</f>
        <v>-187000</v>
      </c>
      <c r="S927" s="4">
        <f>'ცვლილ. საკუთ.'!F927</f>
        <v>0</v>
      </c>
      <c r="T927" s="4">
        <f>'მთავრ. ფონდი'!F927</f>
        <v>0</v>
      </c>
      <c r="U927" s="4">
        <f>'პრეზ. ფონდი'!F927</f>
        <v>0</v>
      </c>
      <c r="V927" s="4">
        <f>'დაზუსტ. ნაერთი'!E927</f>
        <v>387500</v>
      </c>
      <c r="W927" s="4">
        <f>'დაზუსტ. ბიუჯ.'!E927</f>
        <v>387500</v>
      </c>
      <c r="X927" s="4">
        <f>'დაზუსტ. საკუთ.'!E927</f>
        <v>0</v>
      </c>
      <c r="Z927" s="4">
        <f t="shared" si="379"/>
        <v>444500</v>
      </c>
      <c r="AA927" s="4">
        <f>'დამტკ. ბიუჯ.'!F927</f>
        <v>444500</v>
      </c>
      <c r="AB927" s="4">
        <f>'დამტკ. საკუთ.'!F927</f>
        <v>0</v>
      </c>
      <c r="AC927" s="4">
        <f>'ცვლილ. ბიუჯ.'!G927</f>
        <v>187000</v>
      </c>
      <c r="AD927" s="4">
        <f>'ცვლილ. საკუთ.'!G927</f>
        <v>0</v>
      </c>
      <c r="AE927" s="4">
        <f>'მთავრ. ფონდი'!G927</f>
        <v>0</v>
      </c>
      <c r="AF927" s="4">
        <f>'პრეზ. ფონდი'!G927</f>
        <v>0</v>
      </c>
      <c r="AG927" s="4">
        <f>'დაზუსტ. ნაერთი'!F927</f>
        <v>631500</v>
      </c>
      <c r="AH927" s="4">
        <f>'დაზუსტ. ბიუჯ.'!F927</f>
        <v>631500</v>
      </c>
      <c r="AI927" s="4">
        <f>'დაზუსტ. საკუთ.'!F927</f>
        <v>0</v>
      </c>
      <c r="AK927" s="4">
        <f t="shared" si="380"/>
        <v>1019000</v>
      </c>
      <c r="AL927" s="4">
        <f t="shared" si="381"/>
        <v>1019000</v>
      </c>
      <c r="AM927" s="4">
        <f t="shared" si="382"/>
        <v>0</v>
      </c>
      <c r="AN927" s="4">
        <f t="shared" si="382"/>
        <v>0</v>
      </c>
      <c r="AO927" s="4">
        <f t="shared" si="382"/>
        <v>0</v>
      </c>
      <c r="AP927" s="4">
        <f t="shared" si="382"/>
        <v>0</v>
      </c>
      <c r="AQ927" s="4">
        <f t="shared" si="383"/>
        <v>0</v>
      </c>
      <c r="AR927" s="4">
        <f t="shared" si="383"/>
        <v>1019000</v>
      </c>
      <c r="AS927" s="4">
        <f t="shared" si="383"/>
        <v>1019000</v>
      </c>
      <c r="AT927" s="4">
        <f t="shared" si="383"/>
        <v>0</v>
      </c>
      <c r="AV927" s="4">
        <f t="shared" si="384"/>
        <v>444500</v>
      </c>
      <c r="AW927" s="4">
        <f>'დამტკ. ბიუჯ.'!G927</f>
        <v>444500</v>
      </c>
      <c r="AX927" s="4">
        <f>'დამტკ. საკუთ.'!G927</f>
        <v>0</v>
      </c>
      <c r="AY927" s="4">
        <f>'ცვლილ. ბიუჯ.'!H927</f>
        <v>0</v>
      </c>
      <c r="AZ927" s="4">
        <f>'ცვლილ. საკუთ.'!H927</f>
        <v>0</v>
      </c>
      <c r="BA927" s="4">
        <f>'მთავრ. ფონდი'!H927</f>
        <v>0</v>
      </c>
      <c r="BB927" s="4">
        <f>'პრეზ. ფონდი'!H927</f>
        <v>0</v>
      </c>
      <c r="BC927" s="4">
        <f>'დაზუსტ. ნაერთი'!G927</f>
        <v>444500</v>
      </c>
      <c r="BD927" s="4">
        <f>'დაზუსტ. ბიუჯ.'!G927</f>
        <v>444500</v>
      </c>
      <c r="BE927" s="4">
        <f>'დაზუსტ. საკუთ.'!G927</f>
        <v>0</v>
      </c>
      <c r="BG927" s="4">
        <f t="shared" si="385"/>
        <v>1463500</v>
      </c>
      <c r="BH927" s="4">
        <f t="shared" si="385"/>
        <v>1463500</v>
      </c>
      <c r="BI927" s="4">
        <f t="shared" si="385"/>
        <v>0</v>
      </c>
      <c r="BJ927" s="4">
        <f t="shared" si="385"/>
        <v>0</v>
      </c>
      <c r="BK927" s="4">
        <f t="shared" si="386"/>
        <v>0</v>
      </c>
      <c r="BL927" s="4">
        <f t="shared" si="386"/>
        <v>0</v>
      </c>
      <c r="BM927" s="4">
        <f t="shared" si="386"/>
        <v>0</v>
      </c>
      <c r="BN927" s="4">
        <f t="shared" si="386"/>
        <v>1463500</v>
      </c>
      <c r="BO927" s="4">
        <f t="shared" si="389"/>
        <v>1463500</v>
      </c>
      <c r="BP927" s="4">
        <f t="shared" si="388"/>
        <v>0</v>
      </c>
      <c r="BR927" s="4">
        <f t="shared" si="387"/>
        <v>536500</v>
      </c>
      <c r="BS927" s="4">
        <f>'დამტკ. ბიუჯ.'!H927</f>
        <v>536500</v>
      </c>
      <c r="BT927" s="4">
        <f>'დამტკ. საკუთ.'!H927</f>
        <v>0</v>
      </c>
      <c r="BU927" s="4">
        <f>'ცვლილ. ბიუჯ.'!I927</f>
        <v>0</v>
      </c>
      <c r="BV927" s="4">
        <f>'ცვლილ. საკუთ.'!I927</f>
        <v>0</v>
      </c>
      <c r="BW927" s="4">
        <f>'მთავრ. ფონდი'!I927</f>
        <v>0</v>
      </c>
      <c r="BX927" s="4">
        <f>'პრეზ. ფონდი'!I927</f>
        <v>0</v>
      </c>
      <c r="BY927" s="4">
        <f>'დაზუსტ. ნაერთი'!H927</f>
        <v>536500</v>
      </c>
      <c r="BZ927" s="4">
        <f>'დაზუსტ. ბიუჯ.'!H927</f>
        <v>536500</v>
      </c>
      <c r="CA927" s="4">
        <f>'დაზუსტ. საკუთ.'!H927</f>
        <v>0</v>
      </c>
    </row>
    <row r="928" spans="1:79" ht="15.75" thickTop="1" x14ac:dyDescent="0.25">
      <c r="A928" t="str">
        <f t="shared" si="373"/>
        <v>a</v>
      </c>
      <c r="B928" s="5"/>
      <c r="C928" s="6" t="s">
        <v>10</v>
      </c>
      <c r="D928" s="7">
        <f t="shared" si="374"/>
        <v>2000000</v>
      </c>
      <c r="E928" s="7">
        <f t="shared" si="375"/>
        <v>2000000</v>
      </c>
      <c r="F928" s="7">
        <f t="shared" si="376"/>
        <v>0</v>
      </c>
      <c r="G928" s="7">
        <f t="shared" si="376"/>
        <v>0</v>
      </c>
      <c r="H928" s="7">
        <f t="shared" si="376"/>
        <v>0</v>
      </c>
      <c r="I928" s="7">
        <f t="shared" si="376"/>
        <v>0</v>
      </c>
      <c r="J928" s="7">
        <f t="shared" si="377"/>
        <v>0</v>
      </c>
      <c r="K928" s="7">
        <f t="shared" si="377"/>
        <v>2000000</v>
      </c>
      <c r="L928" s="7">
        <f t="shared" si="377"/>
        <v>2000000</v>
      </c>
      <c r="M928" s="7">
        <f t="shared" si="377"/>
        <v>0</v>
      </c>
      <c r="O928" s="7">
        <f t="shared" si="378"/>
        <v>574500</v>
      </c>
      <c r="P928" s="7">
        <f>'დამტკ. ბიუჯ.'!E928</f>
        <v>574500</v>
      </c>
      <c r="Q928" s="7">
        <f>'დამტკ. საკუთ.'!E928</f>
        <v>0</v>
      </c>
      <c r="R928" s="7">
        <f>'ცვლილ. ბიუჯ.'!F928</f>
        <v>-187000</v>
      </c>
      <c r="S928" s="7">
        <f>'ცვლილ. საკუთ.'!F928</f>
        <v>0</v>
      </c>
      <c r="T928" s="7">
        <f>'მთავრ. ფონდი'!F928</f>
        <v>0</v>
      </c>
      <c r="U928" s="7">
        <f>'პრეზ. ფონდი'!F928</f>
        <v>0</v>
      </c>
      <c r="V928" s="7">
        <f>'დაზუსტ. ნაერთი'!E928</f>
        <v>387500</v>
      </c>
      <c r="W928" s="7">
        <f>'დაზუსტ. ბიუჯ.'!E928</f>
        <v>387500</v>
      </c>
      <c r="X928" s="7">
        <f>'დაზუსტ. საკუთ.'!E928</f>
        <v>0</v>
      </c>
      <c r="Z928" s="7">
        <f t="shared" si="379"/>
        <v>444500</v>
      </c>
      <c r="AA928" s="7">
        <f>'დამტკ. ბიუჯ.'!F928</f>
        <v>444500</v>
      </c>
      <c r="AB928" s="7">
        <f>'დამტკ. საკუთ.'!F928</f>
        <v>0</v>
      </c>
      <c r="AC928" s="7">
        <f>'ცვლილ. ბიუჯ.'!G928</f>
        <v>187000</v>
      </c>
      <c r="AD928" s="7">
        <f>'ცვლილ. საკუთ.'!G928</f>
        <v>0</v>
      </c>
      <c r="AE928" s="7">
        <f>'მთავრ. ფონდი'!G928</f>
        <v>0</v>
      </c>
      <c r="AF928" s="7">
        <f>'პრეზ. ფონდი'!G928</f>
        <v>0</v>
      </c>
      <c r="AG928" s="7">
        <f>'დაზუსტ. ნაერთი'!F928</f>
        <v>631500</v>
      </c>
      <c r="AH928" s="7">
        <f>'დაზუსტ. ბიუჯ.'!F928</f>
        <v>631500</v>
      </c>
      <c r="AI928" s="7">
        <f>'დაზუსტ. საკუთ.'!F928</f>
        <v>0</v>
      </c>
      <c r="AK928" s="7">
        <f t="shared" si="380"/>
        <v>1019000</v>
      </c>
      <c r="AL928" s="7">
        <f t="shared" si="381"/>
        <v>1019000</v>
      </c>
      <c r="AM928" s="7">
        <f t="shared" si="382"/>
        <v>0</v>
      </c>
      <c r="AN928" s="7">
        <f t="shared" si="382"/>
        <v>0</v>
      </c>
      <c r="AO928" s="7">
        <f t="shared" si="382"/>
        <v>0</v>
      </c>
      <c r="AP928" s="7">
        <f t="shared" si="382"/>
        <v>0</v>
      </c>
      <c r="AQ928" s="7">
        <f t="shared" si="383"/>
        <v>0</v>
      </c>
      <c r="AR928" s="7">
        <f t="shared" si="383"/>
        <v>1019000</v>
      </c>
      <c r="AS928" s="7">
        <f t="shared" si="383"/>
        <v>1019000</v>
      </c>
      <c r="AT928" s="7">
        <f t="shared" si="383"/>
        <v>0</v>
      </c>
      <c r="AV928" s="7">
        <f t="shared" si="384"/>
        <v>444500</v>
      </c>
      <c r="AW928" s="7">
        <f>'დამტკ. ბიუჯ.'!G928</f>
        <v>444500</v>
      </c>
      <c r="AX928" s="7">
        <f>'დამტკ. საკუთ.'!G928</f>
        <v>0</v>
      </c>
      <c r="AY928" s="7">
        <f>'ცვლილ. ბიუჯ.'!H928</f>
        <v>0</v>
      </c>
      <c r="AZ928" s="7">
        <f>'ცვლილ. საკუთ.'!H928</f>
        <v>0</v>
      </c>
      <c r="BA928" s="7">
        <f>'მთავრ. ფონდი'!H928</f>
        <v>0</v>
      </c>
      <c r="BB928" s="7">
        <f>'პრეზ. ფონდი'!H928</f>
        <v>0</v>
      </c>
      <c r="BC928" s="7">
        <f>'დაზუსტ. ნაერთი'!G928</f>
        <v>444500</v>
      </c>
      <c r="BD928" s="7">
        <f>'დაზუსტ. ბიუჯ.'!G928</f>
        <v>444500</v>
      </c>
      <c r="BE928" s="7">
        <f>'დაზუსტ. საკუთ.'!G928</f>
        <v>0</v>
      </c>
      <c r="BG928" s="7">
        <f t="shared" si="385"/>
        <v>1463500</v>
      </c>
      <c r="BH928" s="7">
        <f t="shared" si="385"/>
        <v>1463500</v>
      </c>
      <c r="BI928" s="7">
        <f t="shared" si="385"/>
        <v>0</v>
      </c>
      <c r="BJ928" s="7">
        <f t="shared" si="385"/>
        <v>0</v>
      </c>
      <c r="BK928" s="7">
        <f t="shared" si="386"/>
        <v>0</v>
      </c>
      <c r="BL928" s="7">
        <f t="shared" si="386"/>
        <v>0</v>
      </c>
      <c r="BM928" s="7">
        <f t="shared" si="386"/>
        <v>0</v>
      </c>
      <c r="BN928" s="7">
        <f t="shared" si="386"/>
        <v>1463500</v>
      </c>
      <c r="BO928" s="7">
        <f t="shared" si="389"/>
        <v>1463500</v>
      </c>
      <c r="BP928" s="7">
        <f t="shared" si="388"/>
        <v>0</v>
      </c>
      <c r="BR928" s="7">
        <f t="shared" si="387"/>
        <v>536500</v>
      </c>
      <c r="BS928" s="7">
        <f>'დამტკ. ბიუჯ.'!H928</f>
        <v>536500</v>
      </c>
      <c r="BT928" s="7">
        <f>'დამტკ. საკუთ.'!H928</f>
        <v>0</v>
      </c>
      <c r="BU928" s="7">
        <f>'ცვლილ. ბიუჯ.'!I928</f>
        <v>0</v>
      </c>
      <c r="BV928" s="7">
        <f>'ცვლილ. საკუთ.'!I928</f>
        <v>0</v>
      </c>
      <c r="BW928" s="7">
        <f>'მთავრ. ფონდი'!I928</f>
        <v>0</v>
      </c>
      <c r="BX928" s="7">
        <f>'პრეზ. ფონდი'!I928</f>
        <v>0</v>
      </c>
      <c r="BY928" s="7">
        <f>'დაზუსტ. ნაერთი'!H928</f>
        <v>536500</v>
      </c>
      <c r="BZ928" s="7">
        <f>'დაზუსტ. ბიუჯ.'!H928</f>
        <v>536500</v>
      </c>
      <c r="CA928" s="7">
        <f>'დაზუსტ. საკუთ.'!H928</f>
        <v>0</v>
      </c>
    </row>
    <row r="929" spans="1:79" x14ac:dyDescent="0.25">
      <c r="A929" t="str">
        <f t="shared" si="373"/>
        <v>b</v>
      </c>
      <c r="B929" s="8"/>
      <c r="C929" s="9" t="s">
        <v>11</v>
      </c>
      <c r="D929" s="10">
        <f t="shared" si="374"/>
        <v>0</v>
      </c>
      <c r="E929" s="10">
        <f t="shared" si="375"/>
        <v>0</v>
      </c>
      <c r="F929" s="10">
        <f t="shared" si="376"/>
        <v>0</v>
      </c>
      <c r="G929" s="10">
        <f t="shared" si="376"/>
        <v>0</v>
      </c>
      <c r="H929" s="10">
        <f t="shared" si="376"/>
        <v>0</v>
      </c>
      <c r="I929" s="10">
        <f t="shared" si="376"/>
        <v>0</v>
      </c>
      <c r="J929" s="10">
        <f t="shared" si="377"/>
        <v>0</v>
      </c>
      <c r="K929" s="10">
        <f t="shared" si="377"/>
        <v>0</v>
      </c>
      <c r="L929" s="10">
        <f t="shared" si="377"/>
        <v>0</v>
      </c>
      <c r="M929" s="10">
        <f t="shared" si="377"/>
        <v>0</v>
      </c>
      <c r="O929" s="10">
        <f t="shared" si="378"/>
        <v>0</v>
      </c>
      <c r="P929" s="10">
        <f>'დამტკ. ბიუჯ.'!E929</f>
        <v>0</v>
      </c>
      <c r="Q929" s="10">
        <f>'დამტკ. საკუთ.'!E929</f>
        <v>0</v>
      </c>
      <c r="R929" s="10">
        <f>'ცვლილ. ბიუჯ.'!F929</f>
        <v>0</v>
      </c>
      <c r="S929" s="10">
        <f>'ცვლილ. საკუთ.'!F929</f>
        <v>0</v>
      </c>
      <c r="T929" s="10">
        <f>'მთავრ. ფონდი'!F929</f>
        <v>0</v>
      </c>
      <c r="U929" s="10">
        <f>'პრეზ. ფონდი'!F929</f>
        <v>0</v>
      </c>
      <c r="V929" s="10">
        <f>'დაზუსტ. ნაერთი'!E929</f>
        <v>0</v>
      </c>
      <c r="W929" s="10">
        <f>'დაზუსტ. ბიუჯ.'!E929</f>
        <v>0</v>
      </c>
      <c r="X929" s="10">
        <f>'დაზუსტ. საკუთ.'!E929</f>
        <v>0</v>
      </c>
      <c r="Z929" s="10">
        <f t="shared" si="379"/>
        <v>0</v>
      </c>
      <c r="AA929" s="10">
        <f>'დამტკ. ბიუჯ.'!F929</f>
        <v>0</v>
      </c>
      <c r="AB929" s="10">
        <f>'დამტკ. საკუთ.'!F929</f>
        <v>0</v>
      </c>
      <c r="AC929" s="10">
        <f>'ცვლილ. ბიუჯ.'!G929</f>
        <v>0</v>
      </c>
      <c r="AD929" s="10">
        <f>'ცვლილ. საკუთ.'!G929</f>
        <v>0</v>
      </c>
      <c r="AE929" s="10">
        <f>'მთავრ. ფონდი'!G929</f>
        <v>0</v>
      </c>
      <c r="AF929" s="10">
        <f>'პრეზ. ფონდი'!G929</f>
        <v>0</v>
      </c>
      <c r="AG929" s="10">
        <f>'დაზუსტ. ნაერთი'!F929</f>
        <v>0</v>
      </c>
      <c r="AH929" s="10">
        <f>'დაზუსტ. ბიუჯ.'!F929</f>
        <v>0</v>
      </c>
      <c r="AI929" s="10">
        <f>'დაზუსტ. საკუთ.'!F929</f>
        <v>0</v>
      </c>
      <c r="AK929" s="10">
        <f t="shared" si="380"/>
        <v>0</v>
      </c>
      <c r="AL929" s="10">
        <f t="shared" si="381"/>
        <v>0</v>
      </c>
      <c r="AM929" s="10">
        <f t="shared" si="382"/>
        <v>0</v>
      </c>
      <c r="AN929" s="10">
        <f t="shared" si="382"/>
        <v>0</v>
      </c>
      <c r="AO929" s="10">
        <f t="shared" si="382"/>
        <v>0</v>
      </c>
      <c r="AP929" s="10">
        <f t="shared" si="382"/>
        <v>0</v>
      </c>
      <c r="AQ929" s="10">
        <f t="shared" si="383"/>
        <v>0</v>
      </c>
      <c r="AR929" s="10">
        <f t="shared" si="383"/>
        <v>0</v>
      </c>
      <c r="AS929" s="10">
        <f t="shared" si="383"/>
        <v>0</v>
      </c>
      <c r="AT929" s="10">
        <f t="shared" si="383"/>
        <v>0</v>
      </c>
      <c r="AV929" s="10">
        <f t="shared" si="384"/>
        <v>0</v>
      </c>
      <c r="AW929" s="10">
        <f>'დამტკ. ბიუჯ.'!G929</f>
        <v>0</v>
      </c>
      <c r="AX929" s="10">
        <f>'დამტკ. საკუთ.'!G929</f>
        <v>0</v>
      </c>
      <c r="AY929" s="10">
        <f>'ცვლილ. ბიუჯ.'!H929</f>
        <v>0</v>
      </c>
      <c r="AZ929" s="10">
        <f>'ცვლილ. საკუთ.'!H929</f>
        <v>0</v>
      </c>
      <c r="BA929" s="10">
        <f>'მთავრ. ფონდი'!H929</f>
        <v>0</v>
      </c>
      <c r="BB929" s="10">
        <f>'პრეზ. ფონდი'!H929</f>
        <v>0</v>
      </c>
      <c r="BC929" s="10">
        <f>'დაზუსტ. ნაერთი'!G929</f>
        <v>0</v>
      </c>
      <c r="BD929" s="10">
        <f>'დაზუსტ. ბიუჯ.'!G929</f>
        <v>0</v>
      </c>
      <c r="BE929" s="10">
        <f>'დაზუსტ. საკუთ.'!G929</f>
        <v>0</v>
      </c>
      <c r="BG929" s="10">
        <f t="shared" si="385"/>
        <v>0</v>
      </c>
      <c r="BH929" s="10">
        <f t="shared" si="385"/>
        <v>0</v>
      </c>
      <c r="BI929" s="10">
        <f t="shared" si="385"/>
        <v>0</v>
      </c>
      <c r="BJ929" s="10">
        <f t="shared" si="385"/>
        <v>0</v>
      </c>
      <c r="BK929" s="10">
        <f t="shared" si="386"/>
        <v>0</v>
      </c>
      <c r="BL929" s="10">
        <f t="shared" si="386"/>
        <v>0</v>
      </c>
      <c r="BM929" s="10">
        <f t="shared" si="386"/>
        <v>0</v>
      </c>
      <c r="BN929" s="10">
        <f t="shared" si="386"/>
        <v>0</v>
      </c>
      <c r="BO929" s="10">
        <f t="shared" si="389"/>
        <v>0</v>
      </c>
      <c r="BP929" s="10">
        <f t="shared" si="388"/>
        <v>0</v>
      </c>
      <c r="BR929" s="10">
        <f t="shared" si="387"/>
        <v>0</v>
      </c>
      <c r="BS929" s="10">
        <f>'დამტკ. ბიუჯ.'!H929</f>
        <v>0</v>
      </c>
      <c r="BT929" s="10">
        <f>'დამტკ. საკუთ.'!H929</f>
        <v>0</v>
      </c>
      <c r="BU929" s="10">
        <f>'ცვლილ. ბიუჯ.'!I929</f>
        <v>0</v>
      </c>
      <c r="BV929" s="10">
        <f>'ცვლილ. საკუთ.'!I929</f>
        <v>0</v>
      </c>
      <c r="BW929" s="10">
        <f>'მთავრ. ფონდი'!I929</f>
        <v>0</v>
      </c>
      <c r="BX929" s="10">
        <f>'პრეზ. ფონდი'!I929</f>
        <v>0</v>
      </c>
      <c r="BY929" s="10">
        <f>'დაზუსტ. ნაერთი'!H929</f>
        <v>0</v>
      </c>
      <c r="BZ929" s="10">
        <f>'დაზუსტ. ბიუჯ.'!H929</f>
        <v>0</v>
      </c>
      <c r="CA929" s="10">
        <f>'დაზუსტ. საკუთ.'!H929</f>
        <v>0</v>
      </c>
    </row>
    <row r="930" spans="1:79" x14ac:dyDescent="0.25">
      <c r="A930" t="str">
        <f t="shared" si="373"/>
        <v>a</v>
      </c>
      <c r="B930" s="8"/>
      <c r="C930" s="9" t="s">
        <v>12</v>
      </c>
      <c r="D930" s="10">
        <f t="shared" si="374"/>
        <v>286000</v>
      </c>
      <c r="E930" s="10">
        <f t="shared" si="375"/>
        <v>286000</v>
      </c>
      <c r="F930" s="10">
        <f t="shared" si="376"/>
        <v>0</v>
      </c>
      <c r="G930" s="10">
        <f t="shared" si="376"/>
        <v>1010</v>
      </c>
      <c r="H930" s="10">
        <f t="shared" si="376"/>
        <v>0</v>
      </c>
      <c r="I930" s="10">
        <f t="shared" si="376"/>
        <v>0</v>
      </c>
      <c r="J930" s="10">
        <f t="shared" si="377"/>
        <v>0</v>
      </c>
      <c r="K930" s="10">
        <f t="shared" si="377"/>
        <v>287010</v>
      </c>
      <c r="L930" s="10">
        <f t="shared" si="377"/>
        <v>287010</v>
      </c>
      <c r="M930" s="10">
        <f t="shared" si="377"/>
        <v>0</v>
      </c>
      <c r="O930" s="10">
        <f t="shared" si="378"/>
        <v>71500</v>
      </c>
      <c r="P930" s="10">
        <f>'დამტკ. ბიუჯ.'!E930</f>
        <v>71500</v>
      </c>
      <c r="Q930" s="10">
        <f>'დამტკ. საკუთ.'!E930</f>
        <v>0</v>
      </c>
      <c r="R930" s="10">
        <f>'ცვლილ. ბიუჯ.'!F930</f>
        <v>0</v>
      </c>
      <c r="S930" s="10">
        <f>'ცვლილ. საკუთ.'!F930</f>
        <v>0</v>
      </c>
      <c r="T930" s="10">
        <f>'მთავრ. ფონდი'!F930</f>
        <v>0</v>
      </c>
      <c r="U930" s="10">
        <f>'პრეზ. ფონდი'!F930</f>
        <v>0</v>
      </c>
      <c r="V930" s="10">
        <f>'დაზუსტ. ნაერთი'!E930</f>
        <v>71500</v>
      </c>
      <c r="W930" s="10">
        <f>'დაზუსტ. ბიუჯ.'!E930</f>
        <v>71500</v>
      </c>
      <c r="X930" s="10">
        <f>'დაზუსტ. საკუთ.'!E930</f>
        <v>0</v>
      </c>
      <c r="Z930" s="10">
        <f t="shared" si="379"/>
        <v>71500</v>
      </c>
      <c r="AA930" s="10">
        <f>'დამტკ. ბიუჯ.'!F930</f>
        <v>71500</v>
      </c>
      <c r="AB930" s="10">
        <f>'დამტკ. საკუთ.'!F930</f>
        <v>0</v>
      </c>
      <c r="AC930" s="10">
        <f>'ცვლილ. ბიუჯ.'!G930</f>
        <v>1010</v>
      </c>
      <c r="AD930" s="10">
        <f>'ცვლილ. საკუთ.'!G930</f>
        <v>0</v>
      </c>
      <c r="AE930" s="10">
        <f>'მთავრ. ფონდი'!G930</f>
        <v>0</v>
      </c>
      <c r="AF930" s="10">
        <f>'პრეზ. ფონდი'!G930</f>
        <v>0</v>
      </c>
      <c r="AG930" s="10">
        <f>'დაზუსტ. ნაერთი'!F930</f>
        <v>72510</v>
      </c>
      <c r="AH930" s="10">
        <f>'დაზუსტ. ბიუჯ.'!F930</f>
        <v>72510</v>
      </c>
      <c r="AI930" s="10">
        <f>'დაზუსტ. საკუთ.'!F930</f>
        <v>0</v>
      </c>
      <c r="AK930" s="10">
        <f t="shared" si="380"/>
        <v>143000</v>
      </c>
      <c r="AL930" s="10">
        <f t="shared" si="381"/>
        <v>143000</v>
      </c>
      <c r="AM930" s="10">
        <f t="shared" si="382"/>
        <v>0</v>
      </c>
      <c r="AN930" s="10">
        <f t="shared" si="382"/>
        <v>1010</v>
      </c>
      <c r="AO930" s="10">
        <f t="shared" si="382"/>
        <v>0</v>
      </c>
      <c r="AP930" s="10">
        <f t="shared" si="382"/>
        <v>0</v>
      </c>
      <c r="AQ930" s="10">
        <f t="shared" si="383"/>
        <v>0</v>
      </c>
      <c r="AR930" s="10">
        <f t="shared" si="383"/>
        <v>144010</v>
      </c>
      <c r="AS930" s="10">
        <f t="shared" si="383"/>
        <v>144010</v>
      </c>
      <c r="AT930" s="10">
        <f t="shared" si="383"/>
        <v>0</v>
      </c>
      <c r="AV930" s="10">
        <f t="shared" si="384"/>
        <v>71500</v>
      </c>
      <c r="AW930" s="10">
        <f>'დამტკ. ბიუჯ.'!G930</f>
        <v>71500</v>
      </c>
      <c r="AX930" s="10">
        <f>'დამტკ. საკუთ.'!G930</f>
        <v>0</v>
      </c>
      <c r="AY930" s="10">
        <f>'ცვლილ. ბიუჯ.'!H930</f>
        <v>0</v>
      </c>
      <c r="AZ930" s="10">
        <f>'ცვლილ. საკუთ.'!H930</f>
        <v>0</v>
      </c>
      <c r="BA930" s="10">
        <f>'მთავრ. ფონდი'!H930</f>
        <v>0</v>
      </c>
      <c r="BB930" s="10">
        <f>'პრეზ. ფონდი'!H930</f>
        <v>0</v>
      </c>
      <c r="BC930" s="10">
        <f>'დაზუსტ. ნაერთი'!G930</f>
        <v>71500</v>
      </c>
      <c r="BD930" s="10">
        <f>'დაზუსტ. ბიუჯ.'!G930</f>
        <v>71500</v>
      </c>
      <c r="BE930" s="10">
        <f>'დაზუსტ. საკუთ.'!G930</f>
        <v>0</v>
      </c>
      <c r="BG930" s="10">
        <f t="shared" si="385"/>
        <v>214500</v>
      </c>
      <c r="BH930" s="10">
        <f t="shared" si="385"/>
        <v>214500</v>
      </c>
      <c r="BI930" s="10">
        <f t="shared" si="385"/>
        <v>0</v>
      </c>
      <c r="BJ930" s="10">
        <f t="shared" si="385"/>
        <v>1010</v>
      </c>
      <c r="BK930" s="10">
        <f t="shared" si="386"/>
        <v>0</v>
      </c>
      <c r="BL930" s="10">
        <f t="shared" si="386"/>
        <v>0</v>
      </c>
      <c r="BM930" s="10">
        <f t="shared" si="386"/>
        <v>0</v>
      </c>
      <c r="BN930" s="10">
        <f t="shared" si="386"/>
        <v>215510</v>
      </c>
      <c r="BO930" s="10">
        <f t="shared" si="389"/>
        <v>215510</v>
      </c>
      <c r="BP930" s="10">
        <f t="shared" si="388"/>
        <v>0</v>
      </c>
      <c r="BR930" s="10">
        <f t="shared" si="387"/>
        <v>71500</v>
      </c>
      <c r="BS930" s="10">
        <f>'დამტკ. ბიუჯ.'!H930</f>
        <v>71500</v>
      </c>
      <c r="BT930" s="10">
        <f>'დამტკ. საკუთ.'!H930</f>
        <v>0</v>
      </c>
      <c r="BU930" s="10">
        <f>'ცვლილ. ბიუჯ.'!I930</f>
        <v>0</v>
      </c>
      <c r="BV930" s="10">
        <f>'ცვლილ. საკუთ.'!I930</f>
        <v>0</v>
      </c>
      <c r="BW930" s="10">
        <f>'მთავრ. ფონდი'!I930</f>
        <v>0</v>
      </c>
      <c r="BX930" s="10">
        <f>'პრეზ. ფონდი'!I930</f>
        <v>0</v>
      </c>
      <c r="BY930" s="10">
        <f>'დაზუსტ. ნაერთი'!H930</f>
        <v>71500</v>
      </c>
      <c r="BZ930" s="10">
        <f>'დაზუსტ. ბიუჯ.'!H930</f>
        <v>71500</v>
      </c>
      <c r="CA930" s="10">
        <f>'დაზუსტ. საკუთ.'!H930</f>
        <v>0</v>
      </c>
    </row>
    <row r="931" spans="1:79" x14ac:dyDescent="0.25">
      <c r="A931" t="str">
        <f t="shared" si="373"/>
        <v>b</v>
      </c>
      <c r="B931" s="8"/>
      <c r="C931" s="9" t="s">
        <v>13</v>
      </c>
      <c r="D931" s="10">
        <f t="shared" si="374"/>
        <v>0</v>
      </c>
      <c r="E931" s="10">
        <f t="shared" si="375"/>
        <v>0</v>
      </c>
      <c r="F931" s="10">
        <f t="shared" si="376"/>
        <v>0</v>
      </c>
      <c r="G931" s="10">
        <f t="shared" si="376"/>
        <v>0</v>
      </c>
      <c r="H931" s="10">
        <f t="shared" si="376"/>
        <v>0</v>
      </c>
      <c r="I931" s="10">
        <f t="shared" si="376"/>
        <v>0</v>
      </c>
      <c r="J931" s="10">
        <f t="shared" si="377"/>
        <v>0</v>
      </c>
      <c r="K931" s="10">
        <f t="shared" si="377"/>
        <v>0</v>
      </c>
      <c r="L931" s="10">
        <f t="shared" si="377"/>
        <v>0</v>
      </c>
      <c r="M931" s="10">
        <f t="shared" si="377"/>
        <v>0</v>
      </c>
      <c r="O931" s="10">
        <f t="shared" si="378"/>
        <v>0</v>
      </c>
      <c r="P931" s="10">
        <f>'დამტკ. ბიუჯ.'!E931</f>
        <v>0</v>
      </c>
      <c r="Q931" s="10">
        <f>'დამტკ. საკუთ.'!E931</f>
        <v>0</v>
      </c>
      <c r="R931" s="10">
        <f>'ცვლილ. ბიუჯ.'!F931</f>
        <v>0</v>
      </c>
      <c r="S931" s="10">
        <f>'ცვლილ. საკუთ.'!F931</f>
        <v>0</v>
      </c>
      <c r="T931" s="10">
        <f>'მთავრ. ფონდი'!F931</f>
        <v>0</v>
      </c>
      <c r="U931" s="10">
        <f>'პრეზ. ფონდი'!F931</f>
        <v>0</v>
      </c>
      <c r="V931" s="10">
        <f>'დაზუსტ. ნაერთი'!E931</f>
        <v>0</v>
      </c>
      <c r="W931" s="10">
        <f>'დაზუსტ. ბიუჯ.'!E931</f>
        <v>0</v>
      </c>
      <c r="X931" s="10">
        <f>'დაზუსტ. საკუთ.'!E931</f>
        <v>0</v>
      </c>
      <c r="Z931" s="10">
        <f t="shared" si="379"/>
        <v>0</v>
      </c>
      <c r="AA931" s="10">
        <f>'დამტკ. ბიუჯ.'!F931</f>
        <v>0</v>
      </c>
      <c r="AB931" s="10">
        <f>'დამტკ. საკუთ.'!F931</f>
        <v>0</v>
      </c>
      <c r="AC931" s="10">
        <f>'ცვლილ. ბიუჯ.'!G931</f>
        <v>0</v>
      </c>
      <c r="AD931" s="10">
        <f>'ცვლილ. საკუთ.'!G931</f>
        <v>0</v>
      </c>
      <c r="AE931" s="10">
        <f>'მთავრ. ფონდი'!G931</f>
        <v>0</v>
      </c>
      <c r="AF931" s="10">
        <f>'პრეზ. ფონდი'!G931</f>
        <v>0</v>
      </c>
      <c r="AG931" s="10">
        <f>'დაზუსტ. ნაერთი'!F931</f>
        <v>0</v>
      </c>
      <c r="AH931" s="10">
        <f>'დაზუსტ. ბიუჯ.'!F931</f>
        <v>0</v>
      </c>
      <c r="AI931" s="10">
        <f>'დაზუსტ. საკუთ.'!F931</f>
        <v>0</v>
      </c>
      <c r="AK931" s="10">
        <f t="shared" si="380"/>
        <v>0</v>
      </c>
      <c r="AL931" s="10">
        <f t="shared" si="381"/>
        <v>0</v>
      </c>
      <c r="AM931" s="10">
        <f t="shared" si="382"/>
        <v>0</v>
      </c>
      <c r="AN931" s="10">
        <f t="shared" si="382"/>
        <v>0</v>
      </c>
      <c r="AO931" s="10">
        <f t="shared" si="382"/>
        <v>0</v>
      </c>
      <c r="AP931" s="10">
        <f t="shared" si="382"/>
        <v>0</v>
      </c>
      <c r="AQ931" s="10">
        <f t="shared" si="383"/>
        <v>0</v>
      </c>
      <c r="AR931" s="10">
        <f t="shared" si="383"/>
        <v>0</v>
      </c>
      <c r="AS931" s="10">
        <f t="shared" si="383"/>
        <v>0</v>
      </c>
      <c r="AT931" s="10">
        <f t="shared" si="383"/>
        <v>0</v>
      </c>
      <c r="AV931" s="10">
        <f t="shared" si="384"/>
        <v>0</v>
      </c>
      <c r="AW931" s="10">
        <f>'დამტკ. ბიუჯ.'!G931</f>
        <v>0</v>
      </c>
      <c r="AX931" s="10">
        <f>'დამტკ. საკუთ.'!G931</f>
        <v>0</v>
      </c>
      <c r="AY931" s="10">
        <f>'ცვლილ. ბიუჯ.'!H931</f>
        <v>0</v>
      </c>
      <c r="AZ931" s="10">
        <f>'ცვლილ. საკუთ.'!H931</f>
        <v>0</v>
      </c>
      <c r="BA931" s="10">
        <f>'მთავრ. ფონდი'!H931</f>
        <v>0</v>
      </c>
      <c r="BB931" s="10">
        <f>'პრეზ. ფონდი'!H931</f>
        <v>0</v>
      </c>
      <c r="BC931" s="10">
        <f>'დაზუსტ. ნაერთი'!G931</f>
        <v>0</v>
      </c>
      <c r="BD931" s="10">
        <f>'დაზუსტ. ბიუჯ.'!G931</f>
        <v>0</v>
      </c>
      <c r="BE931" s="10">
        <f>'დაზუსტ. საკუთ.'!G931</f>
        <v>0</v>
      </c>
      <c r="BG931" s="10">
        <f t="shared" si="385"/>
        <v>0</v>
      </c>
      <c r="BH931" s="10">
        <f t="shared" si="385"/>
        <v>0</v>
      </c>
      <c r="BI931" s="10">
        <f t="shared" si="385"/>
        <v>0</v>
      </c>
      <c r="BJ931" s="10">
        <f t="shared" si="385"/>
        <v>0</v>
      </c>
      <c r="BK931" s="10">
        <f t="shared" si="386"/>
        <v>0</v>
      </c>
      <c r="BL931" s="10">
        <f t="shared" si="386"/>
        <v>0</v>
      </c>
      <c r="BM931" s="10">
        <f t="shared" si="386"/>
        <v>0</v>
      </c>
      <c r="BN931" s="10">
        <f t="shared" si="386"/>
        <v>0</v>
      </c>
      <c r="BO931" s="10">
        <f t="shared" si="389"/>
        <v>0</v>
      </c>
      <c r="BP931" s="10">
        <f t="shared" si="388"/>
        <v>0</v>
      </c>
      <c r="BR931" s="10">
        <f t="shared" si="387"/>
        <v>0</v>
      </c>
      <c r="BS931" s="10">
        <f>'დამტკ. ბიუჯ.'!H931</f>
        <v>0</v>
      </c>
      <c r="BT931" s="10">
        <f>'დამტკ. საკუთ.'!H931</f>
        <v>0</v>
      </c>
      <c r="BU931" s="10">
        <f>'ცვლილ. ბიუჯ.'!I931</f>
        <v>0</v>
      </c>
      <c r="BV931" s="10">
        <f>'ცვლილ. საკუთ.'!I931</f>
        <v>0</v>
      </c>
      <c r="BW931" s="10">
        <f>'მთავრ. ფონდი'!I931</f>
        <v>0</v>
      </c>
      <c r="BX931" s="10">
        <f>'პრეზ. ფონდი'!I931</f>
        <v>0</v>
      </c>
      <c r="BY931" s="10">
        <f>'დაზუსტ. ნაერთი'!H931</f>
        <v>0</v>
      </c>
      <c r="BZ931" s="10">
        <f>'დაზუსტ. ბიუჯ.'!H931</f>
        <v>0</v>
      </c>
      <c r="CA931" s="10">
        <f>'დაზუსტ. საკუთ.'!H931</f>
        <v>0</v>
      </c>
    </row>
    <row r="932" spans="1:79" x14ac:dyDescent="0.25">
      <c r="A932" t="str">
        <f t="shared" si="373"/>
        <v>b</v>
      </c>
      <c r="B932" s="8"/>
      <c r="C932" s="9" t="s">
        <v>14</v>
      </c>
      <c r="D932" s="10">
        <f t="shared" si="374"/>
        <v>0</v>
      </c>
      <c r="E932" s="10">
        <f t="shared" si="375"/>
        <v>0</v>
      </c>
      <c r="F932" s="10">
        <f t="shared" si="376"/>
        <v>0</v>
      </c>
      <c r="G932" s="10">
        <f t="shared" si="376"/>
        <v>0</v>
      </c>
      <c r="H932" s="10">
        <f t="shared" si="376"/>
        <v>0</v>
      </c>
      <c r="I932" s="10">
        <f t="shared" si="376"/>
        <v>0</v>
      </c>
      <c r="J932" s="10">
        <f t="shared" si="377"/>
        <v>0</v>
      </c>
      <c r="K932" s="10">
        <f t="shared" si="377"/>
        <v>0</v>
      </c>
      <c r="L932" s="10">
        <f t="shared" si="377"/>
        <v>0</v>
      </c>
      <c r="M932" s="10">
        <f t="shared" si="377"/>
        <v>0</v>
      </c>
      <c r="O932" s="10">
        <f t="shared" si="378"/>
        <v>0</v>
      </c>
      <c r="P932" s="10">
        <f>'დამტკ. ბიუჯ.'!E932</f>
        <v>0</v>
      </c>
      <c r="Q932" s="10">
        <f>'დამტკ. საკუთ.'!E932</f>
        <v>0</v>
      </c>
      <c r="R932" s="10">
        <f>'ცვლილ. ბიუჯ.'!F932</f>
        <v>0</v>
      </c>
      <c r="S932" s="10">
        <f>'ცვლილ. საკუთ.'!F932</f>
        <v>0</v>
      </c>
      <c r="T932" s="10">
        <f>'მთავრ. ფონდი'!F932</f>
        <v>0</v>
      </c>
      <c r="U932" s="10">
        <f>'პრეზ. ფონდი'!F932</f>
        <v>0</v>
      </c>
      <c r="V932" s="10">
        <f>'დაზუსტ. ნაერთი'!E932</f>
        <v>0</v>
      </c>
      <c r="W932" s="10">
        <f>'დაზუსტ. ბიუჯ.'!E932</f>
        <v>0</v>
      </c>
      <c r="X932" s="10">
        <f>'დაზუსტ. საკუთ.'!E932</f>
        <v>0</v>
      </c>
      <c r="Z932" s="10">
        <f t="shared" si="379"/>
        <v>0</v>
      </c>
      <c r="AA932" s="10">
        <f>'დამტკ. ბიუჯ.'!F932</f>
        <v>0</v>
      </c>
      <c r="AB932" s="10">
        <f>'დამტკ. საკუთ.'!F932</f>
        <v>0</v>
      </c>
      <c r="AC932" s="10">
        <f>'ცვლილ. ბიუჯ.'!G932</f>
        <v>0</v>
      </c>
      <c r="AD932" s="10">
        <f>'ცვლილ. საკუთ.'!G932</f>
        <v>0</v>
      </c>
      <c r="AE932" s="10">
        <f>'მთავრ. ფონდი'!G932</f>
        <v>0</v>
      </c>
      <c r="AF932" s="10">
        <f>'პრეზ. ფონდი'!G932</f>
        <v>0</v>
      </c>
      <c r="AG932" s="10">
        <f>'დაზუსტ. ნაერთი'!F932</f>
        <v>0</v>
      </c>
      <c r="AH932" s="10">
        <f>'დაზუსტ. ბიუჯ.'!F932</f>
        <v>0</v>
      </c>
      <c r="AI932" s="10">
        <f>'დაზუსტ. საკუთ.'!F932</f>
        <v>0</v>
      </c>
      <c r="AK932" s="10">
        <f t="shared" si="380"/>
        <v>0</v>
      </c>
      <c r="AL932" s="10">
        <f t="shared" si="381"/>
        <v>0</v>
      </c>
      <c r="AM932" s="10">
        <f t="shared" si="382"/>
        <v>0</v>
      </c>
      <c r="AN932" s="10">
        <f t="shared" si="382"/>
        <v>0</v>
      </c>
      <c r="AO932" s="10">
        <f t="shared" si="382"/>
        <v>0</v>
      </c>
      <c r="AP932" s="10">
        <f t="shared" si="382"/>
        <v>0</v>
      </c>
      <c r="AQ932" s="10">
        <f t="shared" si="383"/>
        <v>0</v>
      </c>
      <c r="AR932" s="10">
        <f t="shared" si="383"/>
        <v>0</v>
      </c>
      <c r="AS932" s="10">
        <f t="shared" si="383"/>
        <v>0</v>
      </c>
      <c r="AT932" s="10">
        <f t="shared" si="383"/>
        <v>0</v>
      </c>
      <c r="AV932" s="10">
        <f t="shared" si="384"/>
        <v>0</v>
      </c>
      <c r="AW932" s="10">
        <f>'დამტკ. ბიუჯ.'!G932</f>
        <v>0</v>
      </c>
      <c r="AX932" s="10">
        <f>'დამტკ. საკუთ.'!G932</f>
        <v>0</v>
      </c>
      <c r="AY932" s="10">
        <f>'ცვლილ. ბიუჯ.'!H932</f>
        <v>0</v>
      </c>
      <c r="AZ932" s="10">
        <f>'ცვლილ. საკუთ.'!H932</f>
        <v>0</v>
      </c>
      <c r="BA932" s="10">
        <f>'მთავრ. ფონდი'!H932</f>
        <v>0</v>
      </c>
      <c r="BB932" s="10">
        <f>'პრეზ. ფონდი'!H932</f>
        <v>0</v>
      </c>
      <c r="BC932" s="10">
        <f>'დაზუსტ. ნაერთი'!G932</f>
        <v>0</v>
      </c>
      <c r="BD932" s="10">
        <f>'დაზუსტ. ბიუჯ.'!G932</f>
        <v>0</v>
      </c>
      <c r="BE932" s="10">
        <f>'დაზუსტ. საკუთ.'!G932</f>
        <v>0</v>
      </c>
      <c r="BG932" s="10">
        <f t="shared" si="385"/>
        <v>0</v>
      </c>
      <c r="BH932" s="10">
        <f t="shared" si="385"/>
        <v>0</v>
      </c>
      <c r="BI932" s="10">
        <f t="shared" si="385"/>
        <v>0</v>
      </c>
      <c r="BJ932" s="10">
        <f t="shared" si="385"/>
        <v>0</v>
      </c>
      <c r="BK932" s="10">
        <f t="shared" si="386"/>
        <v>0</v>
      </c>
      <c r="BL932" s="10">
        <f t="shared" si="386"/>
        <v>0</v>
      </c>
      <c r="BM932" s="10">
        <f t="shared" si="386"/>
        <v>0</v>
      </c>
      <c r="BN932" s="10">
        <f t="shared" si="386"/>
        <v>0</v>
      </c>
      <c r="BO932" s="10">
        <f t="shared" si="389"/>
        <v>0</v>
      </c>
      <c r="BP932" s="10">
        <f t="shared" si="388"/>
        <v>0</v>
      </c>
      <c r="BR932" s="10">
        <f t="shared" si="387"/>
        <v>0</v>
      </c>
      <c r="BS932" s="10">
        <f>'დამტკ. ბიუჯ.'!H932</f>
        <v>0</v>
      </c>
      <c r="BT932" s="10">
        <f>'დამტკ. საკუთ.'!H932</f>
        <v>0</v>
      </c>
      <c r="BU932" s="10">
        <f>'ცვლილ. ბიუჯ.'!I932</f>
        <v>0</v>
      </c>
      <c r="BV932" s="10">
        <f>'ცვლილ. საკუთ.'!I932</f>
        <v>0</v>
      </c>
      <c r="BW932" s="10">
        <f>'მთავრ. ფონდი'!I932</f>
        <v>0</v>
      </c>
      <c r="BX932" s="10">
        <f>'პრეზ. ფონდი'!I932</f>
        <v>0</v>
      </c>
      <c r="BY932" s="10">
        <f>'დაზუსტ. ნაერთი'!H932</f>
        <v>0</v>
      </c>
      <c r="BZ932" s="10">
        <f>'დაზუსტ. ბიუჯ.'!H932</f>
        <v>0</v>
      </c>
      <c r="CA932" s="10">
        <f>'დაზუსტ. საკუთ.'!H932</f>
        <v>0</v>
      </c>
    </row>
    <row r="933" spans="1:79" x14ac:dyDescent="0.25">
      <c r="A933" t="str">
        <f t="shared" si="373"/>
        <v>b</v>
      </c>
      <c r="B933" s="8"/>
      <c r="C933" s="9" t="s">
        <v>15</v>
      </c>
      <c r="D933" s="10">
        <f t="shared" si="374"/>
        <v>0</v>
      </c>
      <c r="E933" s="10">
        <f t="shared" si="375"/>
        <v>0</v>
      </c>
      <c r="F933" s="10">
        <f t="shared" si="376"/>
        <v>0</v>
      </c>
      <c r="G933" s="10">
        <f t="shared" si="376"/>
        <v>0</v>
      </c>
      <c r="H933" s="10">
        <f t="shared" si="376"/>
        <v>0</v>
      </c>
      <c r="I933" s="10">
        <f t="shared" si="376"/>
        <v>0</v>
      </c>
      <c r="J933" s="10">
        <f t="shared" si="377"/>
        <v>0</v>
      </c>
      <c r="K933" s="10">
        <f t="shared" si="377"/>
        <v>0</v>
      </c>
      <c r="L933" s="10">
        <f t="shared" si="377"/>
        <v>0</v>
      </c>
      <c r="M933" s="10">
        <f t="shared" si="377"/>
        <v>0</v>
      </c>
      <c r="O933" s="10">
        <f t="shared" si="378"/>
        <v>0</v>
      </c>
      <c r="P933" s="10">
        <f>'დამტკ. ბიუჯ.'!E933</f>
        <v>0</v>
      </c>
      <c r="Q933" s="10">
        <f>'დამტკ. საკუთ.'!E933</f>
        <v>0</v>
      </c>
      <c r="R933" s="10">
        <f>'ცვლილ. ბიუჯ.'!F933</f>
        <v>0</v>
      </c>
      <c r="S933" s="10">
        <f>'ცვლილ. საკუთ.'!F933</f>
        <v>0</v>
      </c>
      <c r="T933" s="10">
        <f>'მთავრ. ფონდი'!F933</f>
        <v>0</v>
      </c>
      <c r="U933" s="10">
        <f>'პრეზ. ფონდი'!F933</f>
        <v>0</v>
      </c>
      <c r="V933" s="10">
        <f>'დაზუსტ. ნაერთი'!E933</f>
        <v>0</v>
      </c>
      <c r="W933" s="10">
        <f>'დაზუსტ. ბიუჯ.'!E933</f>
        <v>0</v>
      </c>
      <c r="X933" s="10">
        <f>'დაზუსტ. საკუთ.'!E933</f>
        <v>0</v>
      </c>
      <c r="Z933" s="10">
        <f t="shared" si="379"/>
        <v>0</v>
      </c>
      <c r="AA933" s="10">
        <f>'დამტკ. ბიუჯ.'!F933</f>
        <v>0</v>
      </c>
      <c r="AB933" s="10">
        <f>'დამტკ. საკუთ.'!F933</f>
        <v>0</v>
      </c>
      <c r="AC933" s="10">
        <f>'ცვლილ. ბიუჯ.'!G933</f>
        <v>0</v>
      </c>
      <c r="AD933" s="10">
        <f>'ცვლილ. საკუთ.'!G933</f>
        <v>0</v>
      </c>
      <c r="AE933" s="10">
        <f>'მთავრ. ფონდი'!G933</f>
        <v>0</v>
      </c>
      <c r="AF933" s="10">
        <f>'პრეზ. ფონდი'!G933</f>
        <v>0</v>
      </c>
      <c r="AG933" s="10">
        <f>'დაზუსტ. ნაერთი'!F933</f>
        <v>0</v>
      </c>
      <c r="AH933" s="10">
        <f>'დაზუსტ. ბიუჯ.'!F933</f>
        <v>0</v>
      </c>
      <c r="AI933" s="10">
        <f>'დაზუსტ. საკუთ.'!F933</f>
        <v>0</v>
      </c>
      <c r="AK933" s="10">
        <f t="shared" si="380"/>
        <v>0</v>
      </c>
      <c r="AL933" s="10">
        <f t="shared" si="381"/>
        <v>0</v>
      </c>
      <c r="AM933" s="10">
        <f t="shared" si="382"/>
        <v>0</v>
      </c>
      <c r="AN933" s="10">
        <f t="shared" si="382"/>
        <v>0</v>
      </c>
      <c r="AO933" s="10">
        <f t="shared" si="382"/>
        <v>0</v>
      </c>
      <c r="AP933" s="10">
        <f t="shared" si="382"/>
        <v>0</v>
      </c>
      <c r="AQ933" s="10">
        <f t="shared" si="383"/>
        <v>0</v>
      </c>
      <c r="AR933" s="10">
        <f t="shared" si="383"/>
        <v>0</v>
      </c>
      <c r="AS933" s="10">
        <f t="shared" si="383"/>
        <v>0</v>
      </c>
      <c r="AT933" s="10">
        <f t="shared" si="383"/>
        <v>0</v>
      </c>
      <c r="AV933" s="10">
        <f t="shared" si="384"/>
        <v>0</v>
      </c>
      <c r="AW933" s="10">
        <f>'დამტკ. ბიუჯ.'!G933</f>
        <v>0</v>
      </c>
      <c r="AX933" s="10">
        <f>'დამტკ. საკუთ.'!G933</f>
        <v>0</v>
      </c>
      <c r="AY933" s="10">
        <f>'ცვლილ. ბიუჯ.'!H933</f>
        <v>0</v>
      </c>
      <c r="AZ933" s="10">
        <f>'ცვლილ. საკუთ.'!H933</f>
        <v>0</v>
      </c>
      <c r="BA933" s="10">
        <f>'მთავრ. ფონდი'!H933</f>
        <v>0</v>
      </c>
      <c r="BB933" s="10">
        <f>'პრეზ. ფონდი'!H933</f>
        <v>0</v>
      </c>
      <c r="BC933" s="10">
        <f>'დაზუსტ. ნაერთი'!G933</f>
        <v>0</v>
      </c>
      <c r="BD933" s="10">
        <f>'დაზუსტ. ბიუჯ.'!G933</f>
        <v>0</v>
      </c>
      <c r="BE933" s="10">
        <f>'დაზუსტ. საკუთ.'!G933</f>
        <v>0</v>
      </c>
      <c r="BG933" s="10">
        <f t="shared" si="385"/>
        <v>0</v>
      </c>
      <c r="BH933" s="10">
        <f t="shared" si="385"/>
        <v>0</v>
      </c>
      <c r="BI933" s="10">
        <f t="shared" si="385"/>
        <v>0</v>
      </c>
      <c r="BJ933" s="10">
        <f t="shared" si="385"/>
        <v>0</v>
      </c>
      <c r="BK933" s="10">
        <f t="shared" si="386"/>
        <v>0</v>
      </c>
      <c r="BL933" s="10">
        <f t="shared" si="386"/>
        <v>0</v>
      </c>
      <c r="BM933" s="10">
        <f t="shared" si="386"/>
        <v>0</v>
      </c>
      <c r="BN933" s="10">
        <f t="shared" si="386"/>
        <v>0</v>
      </c>
      <c r="BO933" s="10">
        <f t="shared" si="389"/>
        <v>0</v>
      </c>
      <c r="BP933" s="10">
        <f t="shared" si="388"/>
        <v>0</v>
      </c>
      <c r="BR933" s="10">
        <f t="shared" si="387"/>
        <v>0</v>
      </c>
      <c r="BS933" s="10">
        <f>'დამტკ. ბიუჯ.'!H933</f>
        <v>0</v>
      </c>
      <c r="BT933" s="10">
        <f>'დამტკ. საკუთ.'!H933</f>
        <v>0</v>
      </c>
      <c r="BU933" s="10">
        <f>'ცვლილ. ბიუჯ.'!I933</f>
        <v>0</v>
      </c>
      <c r="BV933" s="10">
        <f>'ცვლილ. საკუთ.'!I933</f>
        <v>0</v>
      </c>
      <c r="BW933" s="10">
        <f>'მთავრ. ფონდი'!I933</f>
        <v>0</v>
      </c>
      <c r="BX933" s="10">
        <f>'პრეზ. ფონდი'!I933</f>
        <v>0</v>
      </c>
      <c r="BY933" s="10">
        <f>'დაზუსტ. ნაერთი'!H933</f>
        <v>0</v>
      </c>
      <c r="BZ933" s="10">
        <f>'დაზუსტ. ბიუჯ.'!H933</f>
        <v>0</v>
      </c>
      <c r="CA933" s="10">
        <f>'დაზუსტ. საკუთ.'!H933</f>
        <v>0</v>
      </c>
    </row>
    <row r="934" spans="1:79" x14ac:dyDescent="0.25">
      <c r="A934" t="str">
        <f t="shared" si="373"/>
        <v>a</v>
      </c>
      <c r="B934" s="8"/>
      <c r="C934" s="9" t="s">
        <v>16</v>
      </c>
      <c r="D934" s="10">
        <f t="shared" si="374"/>
        <v>1714000</v>
      </c>
      <c r="E934" s="10">
        <f t="shared" si="375"/>
        <v>1714000</v>
      </c>
      <c r="F934" s="10">
        <f t="shared" si="376"/>
        <v>0</v>
      </c>
      <c r="G934" s="10">
        <f t="shared" si="376"/>
        <v>-1010</v>
      </c>
      <c r="H934" s="10">
        <f t="shared" si="376"/>
        <v>0</v>
      </c>
      <c r="I934" s="10">
        <f t="shared" si="376"/>
        <v>0</v>
      </c>
      <c r="J934" s="10">
        <f t="shared" si="377"/>
        <v>0</v>
      </c>
      <c r="K934" s="10">
        <f t="shared" si="377"/>
        <v>1712990</v>
      </c>
      <c r="L934" s="10">
        <f t="shared" si="377"/>
        <v>1712990</v>
      </c>
      <c r="M934" s="10">
        <f t="shared" si="377"/>
        <v>0</v>
      </c>
      <c r="O934" s="10">
        <f t="shared" si="378"/>
        <v>503000</v>
      </c>
      <c r="P934" s="10">
        <f>'დამტკ. ბიუჯ.'!E934</f>
        <v>503000</v>
      </c>
      <c r="Q934" s="10">
        <f>'დამტკ. საკუთ.'!E934</f>
        <v>0</v>
      </c>
      <c r="R934" s="10">
        <f>'ცვლილ. ბიუჯ.'!F934</f>
        <v>-187000</v>
      </c>
      <c r="S934" s="10">
        <f>'ცვლილ. საკუთ.'!F934</f>
        <v>0</v>
      </c>
      <c r="T934" s="10">
        <f>'მთავრ. ფონდი'!F934</f>
        <v>0</v>
      </c>
      <c r="U934" s="10">
        <f>'პრეზ. ფონდი'!F934</f>
        <v>0</v>
      </c>
      <c r="V934" s="10">
        <f>'დაზუსტ. ნაერთი'!E934</f>
        <v>316000</v>
      </c>
      <c r="W934" s="10">
        <f>'დაზუსტ. ბიუჯ.'!E934</f>
        <v>316000</v>
      </c>
      <c r="X934" s="10">
        <f>'დაზუსტ. საკუთ.'!E934</f>
        <v>0</v>
      </c>
      <c r="Z934" s="10">
        <f t="shared" si="379"/>
        <v>373000</v>
      </c>
      <c r="AA934" s="10">
        <f>'დამტკ. ბიუჯ.'!F934</f>
        <v>373000</v>
      </c>
      <c r="AB934" s="10">
        <f>'დამტკ. საკუთ.'!F934</f>
        <v>0</v>
      </c>
      <c r="AC934" s="10">
        <f>'ცვლილ. ბიუჯ.'!G934</f>
        <v>185990</v>
      </c>
      <c r="AD934" s="10">
        <f>'ცვლილ. საკუთ.'!G934</f>
        <v>0</v>
      </c>
      <c r="AE934" s="10">
        <f>'მთავრ. ფონდი'!G934</f>
        <v>0</v>
      </c>
      <c r="AF934" s="10">
        <f>'პრეზ. ფონდი'!G934</f>
        <v>0</v>
      </c>
      <c r="AG934" s="10">
        <f>'დაზუსტ. ნაერთი'!F934</f>
        <v>558990</v>
      </c>
      <c r="AH934" s="10">
        <f>'დაზუსტ. ბიუჯ.'!F934</f>
        <v>558990</v>
      </c>
      <c r="AI934" s="10">
        <f>'დაზუსტ. საკუთ.'!F934</f>
        <v>0</v>
      </c>
      <c r="AK934" s="10">
        <f t="shared" si="380"/>
        <v>876000</v>
      </c>
      <c r="AL934" s="10">
        <f t="shared" si="381"/>
        <v>876000</v>
      </c>
      <c r="AM934" s="10">
        <f t="shared" si="382"/>
        <v>0</v>
      </c>
      <c r="AN934" s="10">
        <f t="shared" si="382"/>
        <v>-1010</v>
      </c>
      <c r="AO934" s="10">
        <f t="shared" si="382"/>
        <v>0</v>
      </c>
      <c r="AP934" s="10">
        <f t="shared" si="382"/>
        <v>0</v>
      </c>
      <c r="AQ934" s="10">
        <f t="shared" si="383"/>
        <v>0</v>
      </c>
      <c r="AR934" s="10">
        <f t="shared" si="383"/>
        <v>874990</v>
      </c>
      <c r="AS934" s="10">
        <f t="shared" si="383"/>
        <v>874990</v>
      </c>
      <c r="AT934" s="10">
        <f t="shared" si="383"/>
        <v>0</v>
      </c>
      <c r="AV934" s="10">
        <f t="shared" si="384"/>
        <v>373000</v>
      </c>
      <c r="AW934" s="10">
        <f>'დამტკ. ბიუჯ.'!G934</f>
        <v>373000</v>
      </c>
      <c r="AX934" s="10">
        <f>'დამტკ. საკუთ.'!G934</f>
        <v>0</v>
      </c>
      <c r="AY934" s="10">
        <f>'ცვლილ. ბიუჯ.'!H934</f>
        <v>0</v>
      </c>
      <c r="AZ934" s="10">
        <f>'ცვლილ. საკუთ.'!H934</f>
        <v>0</v>
      </c>
      <c r="BA934" s="10">
        <f>'მთავრ. ფონდი'!H934</f>
        <v>0</v>
      </c>
      <c r="BB934" s="10">
        <f>'პრეზ. ფონდი'!H934</f>
        <v>0</v>
      </c>
      <c r="BC934" s="10">
        <f>'დაზუსტ. ნაერთი'!G934</f>
        <v>373000</v>
      </c>
      <c r="BD934" s="10">
        <f>'დაზუსტ. ბიუჯ.'!G934</f>
        <v>373000</v>
      </c>
      <c r="BE934" s="10">
        <f>'დაზუსტ. საკუთ.'!G934</f>
        <v>0</v>
      </c>
      <c r="BG934" s="10">
        <f t="shared" si="385"/>
        <v>1249000</v>
      </c>
      <c r="BH934" s="10">
        <f t="shared" si="385"/>
        <v>1249000</v>
      </c>
      <c r="BI934" s="10">
        <f t="shared" si="385"/>
        <v>0</v>
      </c>
      <c r="BJ934" s="10">
        <f t="shared" si="385"/>
        <v>-1010</v>
      </c>
      <c r="BK934" s="10">
        <f t="shared" si="386"/>
        <v>0</v>
      </c>
      <c r="BL934" s="10">
        <f t="shared" si="386"/>
        <v>0</v>
      </c>
      <c r="BM934" s="10">
        <f t="shared" si="386"/>
        <v>0</v>
      </c>
      <c r="BN934" s="10">
        <f t="shared" si="386"/>
        <v>1247990</v>
      </c>
      <c r="BO934" s="10">
        <f t="shared" si="389"/>
        <v>1247990</v>
      </c>
      <c r="BP934" s="10">
        <f t="shared" si="388"/>
        <v>0</v>
      </c>
      <c r="BR934" s="10">
        <f t="shared" si="387"/>
        <v>465000</v>
      </c>
      <c r="BS934" s="10">
        <f>'დამტკ. ბიუჯ.'!H934</f>
        <v>465000</v>
      </c>
      <c r="BT934" s="10">
        <f>'დამტკ. საკუთ.'!H934</f>
        <v>0</v>
      </c>
      <c r="BU934" s="10">
        <f>'ცვლილ. ბიუჯ.'!I934</f>
        <v>0</v>
      </c>
      <c r="BV934" s="10">
        <f>'ცვლილ. საკუთ.'!I934</f>
        <v>0</v>
      </c>
      <c r="BW934" s="10">
        <f>'მთავრ. ფონდი'!I934</f>
        <v>0</v>
      </c>
      <c r="BX934" s="10">
        <f>'პრეზ. ფონდი'!I934</f>
        <v>0</v>
      </c>
      <c r="BY934" s="10">
        <f>'დაზუსტ. ნაერთი'!H934</f>
        <v>465000</v>
      </c>
      <c r="BZ934" s="10">
        <f>'დაზუსტ. ბიუჯ.'!H934</f>
        <v>465000</v>
      </c>
      <c r="CA934" s="10">
        <f>'დაზუსტ. საკუთ.'!H934</f>
        <v>0</v>
      </c>
    </row>
    <row r="935" spans="1:79" x14ac:dyDescent="0.25">
      <c r="A935" t="str">
        <f t="shared" si="373"/>
        <v>b</v>
      </c>
      <c r="B935" s="8"/>
      <c r="C935" s="9" t="s">
        <v>17</v>
      </c>
      <c r="D935" s="10">
        <f t="shared" si="374"/>
        <v>0</v>
      </c>
      <c r="E935" s="10">
        <f t="shared" si="375"/>
        <v>0</v>
      </c>
      <c r="F935" s="10">
        <f t="shared" si="376"/>
        <v>0</v>
      </c>
      <c r="G935" s="10">
        <f t="shared" si="376"/>
        <v>0</v>
      </c>
      <c r="H935" s="10">
        <f t="shared" si="376"/>
        <v>0</v>
      </c>
      <c r="I935" s="10">
        <f t="shared" si="376"/>
        <v>0</v>
      </c>
      <c r="J935" s="10">
        <f t="shared" si="377"/>
        <v>0</v>
      </c>
      <c r="K935" s="10">
        <f t="shared" si="377"/>
        <v>0</v>
      </c>
      <c r="L935" s="10">
        <f t="shared" si="377"/>
        <v>0</v>
      </c>
      <c r="M935" s="10">
        <f t="shared" si="377"/>
        <v>0</v>
      </c>
      <c r="O935" s="10">
        <f t="shared" si="378"/>
        <v>0</v>
      </c>
      <c r="P935" s="10">
        <f>'დამტკ. ბიუჯ.'!E935</f>
        <v>0</v>
      </c>
      <c r="Q935" s="10">
        <f>'დამტკ. საკუთ.'!E935</f>
        <v>0</v>
      </c>
      <c r="R935" s="10">
        <f>'ცვლილ. ბიუჯ.'!F935</f>
        <v>0</v>
      </c>
      <c r="S935" s="10">
        <f>'ცვლილ. საკუთ.'!F935</f>
        <v>0</v>
      </c>
      <c r="T935" s="10">
        <f>'მთავრ. ფონდი'!F935</f>
        <v>0</v>
      </c>
      <c r="U935" s="10">
        <f>'პრეზ. ფონდი'!F935</f>
        <v>0</v>
      </c>
      <c r="V935" s="10">
        <f>'დაზუსტ. ნაერთი'!E935</f>
        <v>0</v>
      </c>
      <c r="W935" s="10">
        <f>'დაზუსტ. ბიუჯ.'!E935</f>
        <v>0</v>
      </c>
      <c r="X935" s="10">
        <f>'დაზუსტ. საკუთ.'!E935</f>
        <v>0</v>
      </c>
      <c r="Z935" s="10">
        <f t="shared" si="379"/>
        <v>0</v>
      </c>
      <c r="AA935" s="10">
        <f>'დამტკ. ბიუჯ.'!F935</f>
        <v>0</v>
      </c>
      <c r="AB935" s="10">
        <f>'დამტკ. საკუთ.'!F935</f>
        <v>0</v>
      </c>
      <c r="AC935" s="10">
        <f>'ცვლილ. ბიუჯ.'!G935</f>
        <v>0</v>
      </c>
      <c r="AD935" s="10">
        <f>'ცვლილ. საკუთ.'!G935</f>
        <v>0</v>
      </c>
      <c r="AE935" s="10">
        <f>'მთავრ. ფონდი'!G935</f>
        <v>0</v>
      </c>
      <c r="AF935" s="10">
        <f>'პრეზ. ფონდი'!G935</f>
        <v>0</v>
      </c>
      <c r="AG935" s="10">
        <f>'დაზუსტ. ნაერთი'!F935</f>
        <v>0</v>
      </c>
      <c r="AH935" s="10">
        <f>'დაზუსტ. ბიუჯ.'!F935</f>
        <v>0</v>
      </c>
      <c r="AI935" s="10">
        <f>'დაზუსტ. საკუთ.'!F935</f>
        <v>0</v>
      </c>
      <c r="AK935" s="10">
        <f t="shared" si="380"/>
        <v>0</v>
      </c>
      <c r="AL935" s="10">
        <f t="shared" si="381"/>
        <v>0</v>
      </c>
      <c r="AM935" s="10">
        <f t="shared" si="382"/>
        <v>0</v>
      </c>
      <c r="AN935" s="10">
        <f t="shared" si="382"/>
        <v>0</v>
      </c>
      <c r="AO935" s="10">
        <f t="shared" si="382"/>
        <v>0</v>
      </c>
      <c r="AP935" s="10">
        <f t="shared" si="382"/>
        <v>0</v>
      </c>
      <c r="AQ935" s="10">
        <f t="shared" si="383"/>
        <v>0</v>
      </c>
      <c r="AR935" s="10">
        <f t="shared" si="383"/>
        <v>0</v>
      </c>
      <c r="AS935" s="10">
        <f t="shared" si="383"/>
        <v>0</v>
      </c>
      <c r="AT935" s="10">
        <f t="shared" si="383"/>
        <v>0</v>
      </c>
      <c r="AV935" s="10">
        <f t="shared" si="384"/>
        <v>0</v>
      </c>
      <c r="AW935" s="10">
        <f>'დამტკ. ბიუჯ.'!G935</f>
        <v>0</v>
      </c>
      <c r="AX935" s="10">
        <f>'დამტკ. საკუთ.'!G935</f>
        <v>0</v>
      </c>
      <c r="AY935" s="10">
        <f>'ცვლილ. ბიუჯ.'!H935</f>
        <v>0</v>
      </c>
      <c r="AZ935" s="10">
        <f>'ცვლილ. საკუთ.'!H935</f>
        <v>0</v>
      </c>
      <c r="BA935" s="10">
        <f>'მთავრ. ფონდი'!H935</f>
        <v>0</v>
      </c>
      <c r="BB935" s="10">
        <f>'პრეზ. ფონდი'!H935</f>
        <v>0</v>
      </c>
      <c r="BC935" s="10">
        <f>'დაზუსტ. ნაერთი'!G935</f>
        <v>0</v>
      </c>
      <c r="BD935" s="10">
        <f>'დაზუსტ. ბიუჯ.'!G935</f>
        <v>0</v>
      </c>
      <c r="BE935" s="10">
        <f>'დაზუსტ. საკუთ.'!G935</f>
        <v>0</v>
      </c>
      <c r="BG935" s="10">
        <f t="shared" si="385"/>
        <v>0</v>
      </c>
      <c r="BH935" s="10">
        <f t="shared" si="385"/>
        <v>0</v>
      </c>
      <c r="BI935" s="10">
        <f t="shared" si="385"/>
        <v>0</v>
      </c>
      <c r="BJ935" s="10">
        <f t="shared" si="385"/>
        <v>0</v>
      </c>
      <c r="BK935" s="10">
        <f t="shared" si="386"/>
        <v>0</v>
      </c>
      <c r="BL935" s="10">
        <f t="shared" si="386"/>
        <v>0</v>
      </c>
      <c r="BM935" s="10">
        <f t="shared" si="386"/>
        <v>0</v>
      </c>
      <c r="BN935" s="10">
        <f t="shared" si="386"/>
        <v>0</v>
      </c>
      <c r="BO935" s="10">
        <f t="shared" si="389"/>
        <v>0</v>
      </c>
      <c r="BP935" s="10">
        <f t="shared" si="388"/>
        <v>0</v>
      </c>
      <c r="BR935" s="10">
        <f t="shared" si="387"/>
        <v>0</v>
      </c>
      <c r="BS935" s="10">
        <f>'დამტკ. ბიუჯ.'!H935</f>
        <v>0</v>
      </c>
      <c r="BT935" s="10">
        <f>'დამტკ. საკუთ.'!H935</f>
        <v>0</v>
      </c>
      <c r="BU935" s="10">
        <f>'ცვლილ. ბიუჯ.'!I935</f>
        <v>0</v>
      </c>
      <c r="BV935" s="10">
        <f>'ცვლილ. საკუთ.'!I935</f>
        <v>0</v>
      </c>
      <c r="BW935" s="10">
        <f>'მთავრ. ფონდი'!I935</f>
        <v>0</v>
      </c>
      <c r="BX935" s="10">
        <f>'პრეზ. ფონდი'!I935</f>
        <v>0</v>
      </c>
      <c r="BY935" s="10">
        <f>'დაზუსტ. ნაერთი'!H935</f>
        <v>0</v>
      </c>
      <c r="BZ935" s="10">
        <f>'დაზუსტ. ბიუჯ.'!H935</f>
        <v>0</v>
      </c>
      <c r="CA935" s="10">
        <f>'დაზუსტ. საკუთ.'!H935</f>
        <v>0</v>
      </c>
    </row>
    <row r="936" spans="1:79" x14ac:dyDescent="0.25">
      <c r="A936" t="str">
        <f t="shared" si="373"/>
        <v>b</v>
      </c>
      <c r="B936" s="5"/>
      <c r="C936" s="6" t="s">
        <v>18</v>
      </c>
      <c r="D936" s="7">
        <f t="shared" si="374"/>
        <v>0</v>
      </c>
      <c r="E936" s="7">
        <f t="shared" si="375"/>
        <v>0</v>
      </c>
      <c r="F936" s="7">
        <f t="shared" si="376"/>
        <v>0</v>
      </c>
      <c r="G936" s="7">
        <f t="shared" si="376"/>
        <v>0</v>
      </c>
      <c r="H936" s="7">
        <f t="shared" si="376"/>
        <v>0</v>
      </c>
      <c r="I936" s="7">
        <f t="shared" si="376"/>
        <v>0</v>
      </c>
      <c r="J936" s="7">
        <f t="shared" si="377"/>
        <v>0</v>
      </c>
      <c r="K936" s="7">
        <f t="shared" si="377"/>
        <v>0</v>
      </c>
      <c r="L936" s="7">
        <f t="shared" si="377"/>
        <v>0</v>
      </c>
      <c r="M936" s="7">
        <f t="shared" si="377"/>
        <v>0</v>
      </c>
      <c r="O936" s="7">
        <f t="shared" si="378"/>
        <v>0</v>
      </c>
      <c r="P936" s="7">
        <f>'დამტკ. ბიუჯ.'!E936</f>
        <v>0</v>
      </c>
      <c r="Q936" s="7">
        <f>'დამტკ. საკუთ.'!E936</f>
        <v>0</v>
      </c>
      <c r="R936" s="7">
        <f>'ცვლილ. ბიუჯ.'!F936</f>
        <v>0</v>
      </c>
      <c r="S936" s="7">
        <f>'ცვლილ. საკუთ.'!F936</f>
        <v>0</v>
      </c>
      <c r="T936" s="7">
        <f>'მთავრ. ფონდი'!F936</f>
        <v>0</v>
      </c>
      <c r="U936" s="7">
        <f>'პრეზ. ფონდი'!F936</f>
        <v>0</v>
      </c>
      <c r="V936" s="7">
        <f>'დაზუსტ. ნაერთი'!E936</f>
        <v>0</v>
      </c>
      <c r="W936" s="7">
        <f>'დაზუსტ. ბიუჯ.'!E936</f>
        <v>0</v>
      </c>
      <c r="X936" s="7">
        <f>'დაზუსტ. საკუთ.'!E936</f>
        <v>0</v>
      </c>
      <c r="Z936" s="7">
        <f t="shared" si="379"/>
        <v>0</v>
      </c>
      <c r="AA936" s="7">
        <f>'დამტკ. ბიუჯ.'!F936</f>
        <v>0</v>
      </c>
      <c r="AB936" s="7">
        <f>'დამტკ. საკუთ.'!F936</f>
        <v>0</v>
      </c>
      <c r="AC936" s="7">
        <f>'ცვლილ. ბიუჯ.'!G936</f>
        <v>0</v>
      </c>
      <c r="AD936" s="7">
        <f>'ცვლილ. საკუთ.'!G936</f>
        <v>0</v>
      </c>
      <c r="AE936" s="7">
        <f>'მთავრ. ფონდი'!G936</f>
        <v>0</v>
      </c>
      <c r="AF936" s="7">
        <f>'პრეზ. ფონდი'!G936</f>
        <v>0</v>
      </c>
      <c r="AG936" s="7">
        <f>'დაზუსტ. ნაერთი'!F936</f>
        <v>0</v>
      </c>
      <c r="AH936" s="7">
        <f>'დაზუსტ. ბიუჯ.'!F936</f>
        <v>0</v>
      </c>
      <c r="AI936" s="7">
        <f>'დაზუსტ. საკუთ.'!F936</f>
        <v>0</v>
      </c>
      <c r="AK936" s="7">
        <f t="shared" si="380"/>
        <v>0</v>
      </c>
      <c r="AL936" s="7">
        <f t="shared" si="381"/>
        <v>0</v>
      </c>
      <c r="AM936" s="7">
        <f t="shared" si="382"/>
        <v>0</v>
      </c>
      <c r="AN936" s="7">
        <f t="shared" si="382"/>
        <v>0</v>
      </c>
      <c r="AO936" s="7">
        <f t="shared" si="382"/>
        <v>0</v>
      </c>
      <c r="AP936" s="7">
        <f t="shared" si="382"/>
        <v>0</v>
      </c>
      <c r="AQ936" s="7">
        <f t="shared" si="383"/>
        <v>0</v>
      </c>
      <c r="AR936" s="7">
        <f t="shared" si="383"/>
        <v>0</v>
      </c>
      <c r="AS936" s="7">
        <f t="shared" si="383"/>
        <v>0</v>
      </c>
      <c r="AT936" s="7">
        <f t="shared" si="383"/>
        <v>0</v>
      </c>
      <c r="AV936" s="7">
        <f t="shared" si="384"/>
        <v>0</v>
      </c>
      <c r="AW936" s="7">
        <f>'დამტკ. ბიუჯ.'!G936</f>
        <v>0</v>
      </c>
      <c r="AX936" s="7">
        <f>'დამტკ. საკუთ.'!G936</f>
        <v>0</v>
      </c>
      <c r="AY936" s="7">
        <f>'ცვლილ. ბიუჯ.'!H936</f>
        <v>0</v>
      </c>
      <c r="AZ936" s="7">
        <f>'ცვლილ. საკუთ.'!H936</f>
        <v>0</v>
      </c>
      <c r="BA936" s="7">
        <f>'მთავრ. ფონდი'!H936</f>
        <v>0</v>
      </c>
      <c r="BB936" s="7">
        <f>'პრეზ. ფონდი'!H936</f>
        <v>0</v>
      </c>
      <c r="BC936" s="7">
        <f>'დაზუსტ. ნაერთი'!G936</f>
        <v>0</v>
      </c>
      <c r="BD936" s="7">
        <f>'დაზუსტ. ბიუჯ.'!G936</f>
        <v>0</v>
      </c>
      <c r="BE936" s="7">
        <f>'დაზუსტ. საკუთ.'!G936</f>
        <v>0</v>
      </c>
      <c r="BG936" s="7">
        <f t="shared" si="385"/>
        <v>0</v>
      </c>
      <c r="BH936" s="7">
        <f t="shared" si="385"/>
        <v>0</v>
      </c>
      <c r="BI936" s="7">
        <f t="shared" si="385"/>
        <v>0</v>
      </c>
      <c r="BJ936" s="7">
        <f t="shared" si="385"/>
        <v>0</v>
      </c>
      <c r="BK936" s="7">
        <f t="shared" si="386"/>
        <v>0</v>
      </c>
      <c r="BL936" s="7">
        <f t="shared" si="386"/>
        <v>0</v>
      </c>
      <c r="BM936" s="7">
        <f t="shared" si="386"/>
        <v>0</v>
      </c>
      <c r="BN936" s="7">
        <f t="shared" si="386"/>
        <v>0</v>
      </c>
      <c r="BO936" s="7">
        <f t="shared" si="389"/>
        <v>0</v>
      </c>
      <c r="BP936" s="7">
        <f t="shared" si="388"/>
        <v>0</v>
      </c>
      <c r="BR936" s="7">
        <f t="shared" si="387"/>
        <v>0</v>
      </c>
      <c r="BS936" s="7">
        <f>'დამტკ. ბიუჯ.'!H936</f>
        <v>0</v>
      </c>
      <c r="BT936" s="7">
        <f>'დამტკ. საკუთ.'!H936</f>
        <v>0</v>
      </c>
      <c r="BU936" s="7">
        <f>'ცვლილ. ბიუჯ.'!I936</f>
        <v>0</v>
      </c>
      <c r="BV936" s="7">
        <f>'ცვლილ. საკუთ.'!I936</f>
        <v>0</v>
      </c>
      <c r="BW936" s="7">
        <f>'მთავრ. ფონდი'!I936</f>
        <v>0</v>
      </c>
      <c r="BX936" s="7">
        <f>'პრეზ. ფონდი'!I936</f>
        <v>0</v>
      </c>
      <c r="BY936" s="7">
        <f>'დაზუსტ. ნაერთი'!H936</f>
        <v>0</v>
      </c>
      <c r="BZ936" s="7">
        <f>'დაზუსტ. ბიუჯ.'!H936</f>
        <v>0</v>
      </c>
      <c r="CA936" s="7">
        <f>'დაზუსტ. საკუთ.'!H936</f>
        <v>0</v>
      </c>
    </row>
    <row r="937" spans="1:79" x14ac:dyDescent="0.25">
      <c r="A937" t="str">
        <f t="shared" si="373"/>
        <v>b</v>
      </c>
      <c r="B937" s="5"/>
      <c r="C937" s="6" t="s">
        <v>19</v>
      </c>
      <c r="D937" s="7">
        <f t="shared" si="374"/>
        <v>0</v>
      </c>
      <c r="E937" s="7">
        <f t="shared" si="375"/>
        <v>0</v>
      </c>
      <c r="F937" s="7">
        <f t="shared" si="376"/>
        <v>0</v>
      </c>
      <c r="G937" s="7">
        <f t="shared" si="376"/>
        <v>0</v>
      </c>
      <c r="H937" s="7">
        <f t="shared" si="376"/>
        <v>0</v>
      </c>
      <c r="I937" s="7">
        <f t="shared" si="376"/>
        <v>0</v>
      </c>
      <c r="J937" s="7">
        <f t="shared" si="377"/>
        <v>0</v>
      </c>
      <c r="K937" s="7">
        <f t="shared" si="377"/>
        <v>0</v>
      </c>
      <c r="L937" s="7">
        <f t="shared" si="377"/>
        <v>0</v>
      </c>
      <c r="M937" s="7">
        <f t="shared" si="377"/>
        <v>0</v>
      </c>
      <c r="O937" s="7">
        <f t="shared" si="378"/>
        <v>0</v>
      </c>
      <c r="P937" s="7">
        <f>'დამტკ. ბიუჯ.'!E937</f>
        <v>0</v>
      </c>
      <c r="Q937" s="7">
        <f>'დამტკ. საკუთ.'!E937</f>
        <v>0</v>
      </c>
      <c r="R937" s="7">
        <f>'ცვლილ. ბიუჯ.'!F937</f>
        <v>0</v>
      </c>
      <c r="S937" s="7">
        <f>'ცვლილ. საკუთ.'!F937</f>
        <v>0</v>
      </c>
      <c r="T937" s="7">
        <f>'მთავრ. ფონდი'!F937</f>
        <v>0</v>
      </c>
      <c r="U937" s="7">
        <f>'პრეზ. ფონდი'!F937</f>
        <v>0</v>
      </c>
      <c r="V937" s="7">
        <f>'დაზუსტ. ნაერთი'!E937</f>
        <v>0</v>
      </c>
      <c r="W937" s="7">
        <f>'დაზუსტ. ბიუჯ.'!E937</f>
        <v>0</v>
      </c>
      <c r="X937" s="7">
        <f>'დაზუსტ. საკუთ.'!E937</f>
        <v>0</v>
      </c>
      <c r="Z937" s="7">
        <f t="shared" si="379"/>
        <v>0</v>
      </c>
      <c r="AA937" s="7">
        <f>'დამტკ. ბიუჯ.'!F937</f>
        <v>0</v>
      </c>
      <c r="AB937" s="7">
        <f>'დამტკ. საკუთ.'!F937</f>
        <v>0</v>
      </c>
      <c r="AC937" s="7">
        <f>'ცვლილ. ბიუჯ.'!G937</f>
        <v>0</v>
      </c>
      <c r="AD937" s="7">
        <f>'ცვლილ. საკუთ.'!G937</f>
        <v>0</v>
      </c>
      <c r="AE937" s="7">
        <f>'მთავრ. ფონდი'!G937</f>
        <v>0</v>
      </c>
      <c r="AF937" s="7">
        <f>'პრეზ. ფონდი'!G937</f>
        <v>0</v>
      </c>
      <c r="AG937" s="7">
        <f>'დაზუსტ. ნაერთი'!F937</f>
        <v>0</v>
      </c>
      <c r="AH937" s="7">
        <f>'დაზუსტ. ბიუჯ.'!F937</f>
        <v>0</v>
      </c>
      <c r="AI937" s="7">
        <f>'დაზუსტ. საკუთ.'!F937</f>
        <v>0</v>
      </c>
      <c r="AK937" s="7">
        <f t="shared" si="380"/>
        <v>0</v>
      </c>
      <c r="AL937" s="7">
        <f t="shared" si="381"/>
        <v>0</v>
      </c>
      <c r="AM937" s="7">
        <f t="shared" si="382"/>
        <v>0</v>
      </c>
      <c r="AN937" s="7">
        <f t="shared" si="382"/>
        <v>0</v>
      </c>
      <c r="AO937" s="7">
        <f t="shared" si="382"/>
        <v>0</v>
      </c>
      <c r="AP937" s="7">
        <f t="shared" si="382"/>
        <v>0</v>
      </c>
      <c r="AQ937" s="7">
        <f t="shared" si="383"/>
        <v>0</v>
      </c>
      <c r="AR937" s="7">
        <f t="shared" si="383"/>
        <v>0</v>
      </c>
      <c r="AS937" s="7">
        <f t="shared" si="383"/>
        <v>0</v>
      </c>
      <c r="AT937" s="7">
        <f t="shared" si="383"/>
        <v>0</v>
      </c>
      <c r="AV937" s="7">
        <f t="shared" si="384"/>
        <v>0</v>
      </c>
      <c r="AW937" s="7">
        <f>'დამტკ. ბიუჯ.'!G937</f>
        <v>0</v>
      </c>
      <c r="AX937" s="7">
        <f>'დამტკ. საკუთ.'!G937</f>
        <v>0</v>
      </c>
      <c r="AY937" s="7">
        <f>'ცვლილ. ბიუჯ.'!H937</f>
        <v>0</v>
      </c>
      <c r="AZ937" s="7">
        <f>'ცვლილ. საკუთ.'!H937</f>
        <v>0</v>
      </c>
      <c r="BA937" s="7">
        <f>'მთავრ. ფონდი'!H937</f>
        <v>0</v>
      </c>
      <c r="BB937" s="7">
        <f>'პრეზ. ფონდი'!H937</f>
        <v>0</v>
      </c>
      <c r="BC937" s="7">
        <f>'დაზუსტ. ნაერთი'!G937</f>
        <v>0</v>
      </c>
      <c r="BD937" s="7">
        <f>'დაზუსტ. ბიუჯ.'!G937</f>
        <v>0</v>
      </c>
      <c r="BE937" s="7">
        <f>'დაზუსტ. საკუთ.'!G937</f>
        <v>0</v>
      </c>
      <c r="BG937" s="7">
        <f t="shared" si="385"/>
        <v>0</v>
      </c>
      <c r="BH937" s="7">
        <f t="shared" si="385"/>
        <v>0</v>
      </c>
      <c r="BI937" s="7">
        <f t="shared" si="385"/>
        <v>0</v>
      </c>
      <c r="BJ937" s="7">
        <f t="shared" si="385"/>
        <v>0</v>
      </c>
      <c r="BK937" s="7">
        <f t="shared" si="386"/>
        <v>0</v>
      </c>
      <c r="BL937" s="7">
        <f t="shared" si="386"/>
        <v>0</v>
      </c>
      <c r="BM937" s="7">
        <f t="shared" si="386"/>
        <v>0</v>
      </c>
      <c r="BN937" s="7">
        <f t="shared" si="386"/>
        <v>0</v>
      </c>
      <c r="BO937" s="7">
        <f t="shared" si="389"/>
        <v>0</v>
      </c>
      <c r="BP937" s="7">
        <f t="shared" si="388"/>
        <v>0</v>
      </c>
      <c r="BR937" s="7">
        <f t="shared" si="387"/>
        <v>0</v>
      </c>
      <c r="BS937" s="7">
        <f>'დამტკ. ბიუჯ.'!H937</f>
        <v>0</v>
      </c>
      <c r="BT937" s="7">
        <f>'დამტკ. საკუთ.'!H937</f>
        <v>0</v>
      </c>
      <c r="BU937" s="7">
        <f>'ცვლილ. ბიუჯ.'!I937</f>
        <v>0</v>
      </c>
      <c r="BV937" s="7">
        <f>'ცვლილ. საკუთ.'!I937</f>
        <v>0</v>
      </c>
      <c r="BW937" s="7">
        <f>'მთავრ. ფონდი'!I937</f>
        <v>0</v>
      </c>
      <c r="BX937" s="7">
        <f>'პრეზ. ფონდი'!I937</f>
        <v>0</v>
      </c>
      <c r="BY937" s="7">
        <f>'დაზუსტ. ნაერთი'!H937</f>
        <v>0</v>
      </c>
      <c r="BZ937" s="7">
        <f>'დაზუსტ. ბიუჯ.'!H937</f>
        <v>0</v>
      </c>
      <c r="CA937" s="7">
        <f>'დაზუსტ. საკუთ.'!H937</f>
        <v>0</v>
      </c>
    </row>
    <row r="938" spans="1:79" ht="15.75" thickBot="1" x14ac:dyDescent="0.3">
      <c r="A938" t="str">
        <f t="shared" si="373"/>
        <v>b</v>
      </c>
      <c r="B938" s="11"/>
      <c r="C938" s="12" t="s">
        <v>20</v>
      </c>
      <c r="D938" s="13">
        <f t="shared" si="374"/>
        <v>0</v>
      </c>
      <c r="E938" s="13">
        <f t="shared" si="375"/>
        <v>0</v>
      </c>
      <c r="F938" s="13">
        <f t="shared" si="376"/>
        <v>0</v>
      </c>
      <c r="G938" s="13">
        <f t="shared" si="376"/>
        <v>0</v>
      </c>
      <c r="H938" s="13">
        <f t="shared" si="376"/>
        <v>0</v>
      </c>
      <c r="I938" s="13">
        <f t="shared" si="376"/>
        <v>0</v>
      </c>
      <c r="J938" s="13">
        <f t="shared" si="377"/>
        <v>0</v>
      </c>
      <c r="K938" s="13">
        <f t="shared" si="377"/>
        <v>0</v>
      </c>
      <c r="L938" s="13">
        <f t="shared" si="377"/>
        <v>0</v>
      </c>
      <c r="M938" s="13">
        <f t="shared" si="377"/>
        <v>0</v>
      </c>
      <c r="O938" s="13">
        <f t="shared" si="378"/>
        <v>0</v>
      </c>
      <c r="P938" s="13">
        <f>'დამტკ. ბიუჯ.'!E938</f>
        <v>0</v>
      </c>
      <c r="Q938" s="13">
        <f>'დამტკ. საკუთ.'!E938</f>
        <v>0</v>
      </c>
      <c r="R938" s="13">
        <f>'ცვლილ. ბიუჯ.'!F938</f>
        <v>0</v>
      </c>
      <c r="S938" s="13">
        <f>'ცვლილ. საკუთ.'!F938</f>
        <v>0</v>
      </c>
      <c r="T938" s="13">
        <f>'მთავრ. ფონდი'!F938</f>
        <v>0</v>
      </c>
      <c r="U938" s="13">
        <f>'პრეზ. ფონდი'!F938</f>
        <v>0</v>
      </c>
      <c r="V938" s="13">
        <f>'დაზუსტ. ნაერთი'!E938</f>
        <v>0</v>
      </c>
      <c r="W938" s="13">
        <f>'დაზუსტ. ბიუჯ.'!E938</f>
        <v>0</v>
      </c>
      <c r="X938" s="13">
        <f>'დაზუსტ. საკუთ.'!E938</f>
        <v>0</v>
      </c>
      <c r="Z938" s="13">
        <f t="shared" si="379"/>
        <v>0</v>
      </c>
      <c r="AA938" s="13">
        <f>'დამტკ. ბიუჯ.'!F938</f>
        <v>0</v>
      </c>
      <c r="AB938" s="13">
        <f>'დამტკ. საკუთ.'!F938</f>
        <v>0</v>
      </c>
      <c r="AC938" s="13">
        <f>'ცვლილ. ბიუჯ.'!G938</f>
        <v>0</v>
      </c>
      <c r="AD938" s="13">
        <f>'ცვლილ. საკუთ.'!G938</f>
        <v>0</v>
      </c>
      <c r="AE938" s="13">
        <f>'მთავრ. ფონდი'!G938</f>
        <v>0</v>
      </c>
      <c r="AF938" s="13">
        <f>'პრეზ. ფონდი'!G938</f>
        <v>0</v>
      </c>
      <c r="AG938" s="13">
        <f>'დაზუსტ. ნაერთი'!F938</f>
        <v>0</v>
      </c>
      <c r="AH938" s="13">
        <f>'დაზუსტ. ბიუჯ.'!F938</f>
        <v>0</v>
      </c>
      <c r="AI938" s="13">
        <f>'დაზუსტ. საკუთ.'!F938</f>
        <v>0</v>
      </c>
      <c r="AK938" s="13">
        <f t="shared" si="380"/>
        <v>0</v>
      </c>
      <c r="AL938" s="13">
        <f t="shared" si="381"/>
        <v>0</v>
      </c>
      <c r="AM938" s="13">
        <f t="shared" si="382"/>
        <v>0</v>
      </c>
      <c r="AN938" s="13">
        <f t="shared" si="382"/>
        <v>0</v>
      </c>
      <c r="AO938" s="13">
        <f t="shared" si="382"/>
        <v>0</v>
      </c>
      <c r="AP938" s="13">
        <f t="shared" si="382"/>
        <v>0</v>
      </c>
      <c r="AQ938" s="13">
        <f t="shared" si="383"/>
        <v>0</v>
      </c>
      <c r="AR938" s="13">
        <f t="shared" si="383"/>
        <v>0</v>
      </c>
      <c r="AS938" s="13">
        <f t="shared" si="383"/>
        <v>0</v>
      </c>
      <c r="AT938" s="13">
        <f t="shared" si="383"/>
        <v>0</v>
      </c>
      <c r="AV938" s="13">
        <f t="shared" si="384"/>
        <v>0</v>
      </c>
      <c r="AW938" s="13">
        <f>'დამტკ. ბიუჯ.'!G938</f>
        <v>0</v>
      </c>
      <c r="AX938" s="13">
        <f>'დამტკ. საკუთ.'!G938</f>
        <v>0</v>
      </c>
      <c r="AY938" s="13">
        <f>'ცვლილ. ბიუჯ.'!H938</f>
        <v>0</v>
      </c>
      <c r="AZ938" s="13">
        <f>'ცვლილ. საკუთ.'!H938</f>
        <v>0</v>
      </c>
      <c r="BA938" s="13">
        <f>'მთავრ. ფონდი'!H938</f>
        <v>0</v>
      </c>
      <c r="BB938" s="13">
        <f>'პრეზ. ფონდი'!H938</f>
        <v>0</v>
      </c>
      <c r="BC938" s="13">
        <f>'დაზუსტ. ნაერთი'!G938</f>
        <v>0</v>
      </c>
      <c r="BD938" s="13">
        <f>'დაზუსტ. ბიუჯ.'!G938</f>
        <v>0</v>
      </c>
      <c r="BE938" s="13">
        <f>'დაზუსტ. საკუთ.'!G938</f>
        <v>0</v>
      </c>
      <c r="BG938" s="13">
        <f t="shared" si="385"/>
        <v>0</v>
      </c>
      <c r="BH938" s="13">
        <f t="shared" si="385"/>
        <v>0</v>
      </c>
      <c r="BI938" s="13">
        <f t="shared" si="385"/>
        <v>0</v>
      </c>
      <c r="BJ938" s="13">
        <f t="shared" si="385"/>
        <v>0</v>
      </c>
      <c r="BK938" s="13">
        <f t="shared" si="386"/>
        <v>0</v>
      </c>
      <c r="BL938" s="13">
        <f t="shared" si="386"/>
        <v>0</v>
      </c>
      <c r="BM938" s="13">
        <f t="shared" si="386"/>
        <v>0</v>
      </c>
      <c r="BN938" s="13">
        <f t="shared" si="386"/>
        <v>0</v>
      </c>
      <c r="BO938" s="13">
        <f t="shared" si="389"/>
        <v>0</v>
      </c>
      <c r="BP938" s="13">
        <f t="shared" si="388"/>
        <v>0</v>
      </c>
      <c r="BR938" s="13">
        <f t="shared" si="387"/>
        <v>0</v>
      </c>
      <c r="BS938" s="13">
        <f>'დამტკ. ბიუჯ.'!H938</f>
        <v>0</v>
      </c>
      <c r="BT938" s="13">
        <f>'დამტკ. საკუთ.'!H938</f>
        <v>0</v>
      </c>
      <c r="BU938" s="13">
        <f>'ცვლილ. ბიუჯ.'!I938</f>
        <v>0</v>
      </c>
      <c r="BV938" s="13">
        <f>'ცვლილ. საკუთ.'!I938</f>
        <v>0</v>
      </c>
      <c r="BW938" s="13">
        <f>'მთავრ. ფონდი'!I938</f>
        <v>0</v>
      </c>
      <c r="BX938" s="13">
        <f>'პრეზ. ფონდი'!I938</f>
        <v>0</v>
      </c>
      <c r="BY938" s="13">
        <f>'დაზუსტ. ნაერთი'!H938</f>
        <v>0</v>
      </c>
      <c r="BZ938" s="13">
        <f>'დაზუსტ. ბიუჯ.'!H938</f>
        <v>0</v>
      </c>
      <c r="CA938" s="13">
        <f>'დაზუსტ. საკუთ.'!H938</f>
        <v>0</v>
      </c>
    </row>
    <row r="939" spans="1:79" ht="46.5" thickTop="1" thickBot="1" x14ac:dyDescent="0.3">
      <c r="A939" t="str">
        <f t="shared" si="373"/>
        <v>a</v>
      </c>
      <c r="B939" s="3" t="s">
        <v>155</v>
      </c>
      <c r="C939" s="14" t="s">
        <v>156</v>
      </c>
      <c r="D939" s="4">
        <f t="shared" si="374"/>
        <v>6000000</v>
      </c>
      <c r="E939" s="4">
        <f t="shared" si="375"/>
        <v>6000000</v>
      </c>
      <c r="F939" s="4">
        <f t="shared" si="376"/>
        <v>0</v>
      </c>
      <c r="G939" s="4">
        <f t="shared" si="376"/>
        <v>0</v>
      </c>
      <c r="H939" s="4">
        <f t="shared" si="376"/>
        <v>0</v>
      </c>
      <c r="I939" s="4">
        <f t="shared" si="376"/>
        <v>0</v>
      </c>
      <c r="J939" s="4">
        <f t="shared" si="377"/>
        <v>0</v>
      </c>
      <c r="K939" s="4">
        <f t="shared" si="377"/>
        <v>6000000</v>
      </c>
      <c r="L939" s="4">
        <f t="shared" si="377"/>
        <v>6000000</v>
      </c>
      <c r="M939" s="4">
        <f t="shared" si="377"/>
        <v>0</v>
      </c>
      <c r="O939" s="4">
        <f t="shared" si="378"/>
        <v>1753000</v>
      </c>
      <c r="P939" s="4">
        <f>'დამტკ. ბიუჯ.'!E939</f>
        <v>1753000</v>
      </c>
      <c r="Q939" s="4">
        <f>'დამტკ. საკუთ.'!E939</f>
        <v>0</v>
      </c>
      <c r="R939" s="4">
        <f>'ცვლილ. ბიუჯ.'!F939</f>
        <v>-471000</v>
      </c>
      <c r="S939" s="4">
        <f>'ცვლილ. საკუთ.'!F939</f>
        <v>0</v>
      </c>
      <c r="T939" s="4">
        <f>'მთავრ. ფონდი'!F939</f>
        <v>0</v>
      </c>
      <c r="U939" s="4">
        <f>'პრეზ. ფონდი'!F939</f>
        <v>0</v>
      </c>
      <c r="V939" s="4">
        <f>'დაზუსტ. ნაერთი'!E939</f>
        <v>1282000</v>
      </c>
      <c r="W939" s="4">
        <f>'დაზუსტ. ბიუჯ.'!E939</f>
        <v>1282000</v>
      </c>
      <c r="X939" s="4">
        <f>'დაზუსტ. საკუთ.'!E939</f>
        <v>0</v>
      </c>
      <c r="Z939" s="4">
        <f t="shared" si="379"/>
        <v>2044000</v>
      </c>
      <c r="AA939" s="4">
        <f>'დამტკ. ბიუჯ.'!F939</f>
        <v>2044000</v>
      </c>
      <c r="AB939" s="4">
        <f>'დამტკ. საკუთ.'!F939</f>
        <v>0</v>
      </c>
      <c r="AC939" s="4">
        <f>'ცვლილ. ბიუჯ.'!G939</f>
        <v>471000</v>
      </c>
      <c r="AD939" s="4">
        <f>'ცვლილ. საკუთ.'!G939</f>
        <v>0</v>
      </c>
      <c r="AE939" s="4">
        <f>'მთავრ. ფონდი'!G939</f>
        <v>0</v>
      </c>
      <c r="AF939" s="4">
        <f>'პრეზ. ფონდი'!G939</f>
        <v>0</v>
      </c>
      <c r="AG939" s="4">
        <f>'დაზუსტ. ნაერთი'!F939</f>
        <v>2515000</v>
      </c>
      <c r="AH939" s="4">
        <f>'დაზუსტ. ბიუჯ.'!F939</f>
        <v>2515000</v>
      </c>
      <c r="AI939" s="4">
        <f>'დაზუსტ. საკუთ.'!F939</f>
        <v>0</v>
      </c>
      <c r="AK939" s="4">
        <f t="shared" si="380"/>
        <v>3797000</v>
      </c>
      <c r="AL939" s="4">
        <f t="shared" si="381"/>
        <v>3797000</v>
      </c>
      <c r="AM939" s="4">
        <f t="shared" si="382"/>
        <v>0</v>
      </c>
      <c r="AN939" s="4">
        <f t="shared" si="382"/>
        <v>0</v>
      </c>
      <c r="AO939" s="4">
        <f t="shared" si="382"/>
        <v>0</v>
      </c>
      <c r="AP939" s="4">
        <f t="shared" si="382"/>
        <v>0</v>
      </c>
      <c r="AQ939" s="4">
        <f t="shared" si="383"/>
        <v>0</v>
      </c>
      <c r="AR939" s="4">
        <f t="shared" si="383"/>
        <v>3797000</v>
      </c>
      <c r="AS939" s="4">
        <f t="shared" si="383"/>
        <v>3797000</v>
      </c>
      <c r="AT939" s="4">
        <f t="shared" si="383"/>
        <v>0</v>
      </c>
      <c r="AV939" s="4">
        <f t="shared" si="384"/>
        <v>1372000</v>
      </c>
      <c r="AW939" s="4">
        <f>'დამტკ. ბიუჯ.'!G939</f>
        <v>1372000</v>
      </c>
      <c r="AX939" s="4">
        <f>'დამტკ. საკუთ.'!G939</f>
        <v>0</v>
      </c>
      <c r="AY939" s="4">
        <f>'ცვლილ. ბიუჯ.'!H939</f>
        <v>0</v>
      </c>
      <c r="AZ939" s="4">
        <f>'ცვლილ. საკუთ.'!H939</f>
        <v>0</v>
      </c>
      <c r="BA939" s="4">
        <f>'მთავრ. ფონდი'!H939</f>
        <v>0</v>
      </c>
      <c r="BB939" s="4">
        <f>'პრეზ. ფონდი'!H939</f>
        <v>0</v>
      </c>
      <c r="BC939" s="4">
        <f>'დაზუსტ. ნაერთი'!G939</f>
        <v>1372000</v>
      </c>
      <c r="BD939" s="4">
        <f>'დაზუსტ. ბიუჯ.'!G939</f>
        <v>1372000</v>
      </c>
      <c r="BE939" s="4">
        <f>'დაზუსტ. საკუთ.'!G939</f>
        <v>0</v>
      </c>
      <c r="BG939" s="4">
        <f t="shared" si="385"/>
        <v>5169000</v>
      </c>
      <c r="BH939" s="4">
        <f t="shared" si="385"/>
        <v>5169000</v>
      </c>
      <c r="BI939" s="4">
        <f t="shared" si="385"/>
        <v>0</v>
      </c>
      <c r="BJ939" s="4">
        <f t="shared" si="385"/>
        <v>0</v>
      </c>
      <c r="BK939" s="4">
        <f t="shared" si="386"/>
        <v>0</v>
      </c>
      <c r="BL939" s="4">
        <f t="shared" si="386"/>
        <v>0</v>
      </c>
      <c r="BM939" s="4">
        <f t="shared" si="386"/>
        <v>0</v>
      </c>
      <c r="BN939" s="4">
        <f t="shared" si="386"/>
        <v>5169000</v>
      </c>
      <c r="BO939" s="4">
        <f t="shared" si="389"/>
        <v>5169000</v>
      </c>
      <c r="BP939" s="4">
        <f t="shared" si="388"/>
        <v>0</v>
      </c>
      <c r="BR939" s="4">
        <f t="shared" si="387"/>
        <v>831000</v>
      </c>
      <c r="BS939" s="4">
        <f>'დამტკ. ბიუჯ.'!H939</f>
        <v>831000</v>
      </c>
      <c r="BT939" s="4">
        <f>'დამტკ. საკუთ.'!H939</f>
        <v>0</v>
      </c>
      <c r="BU939" s="4">
        <f>'ცვლილ. ბიუჯ.'!I939</f>
        <v>0</v>
      </c>
      <c r="BV939" s="4">
        <f>'ცვლილ. საკუთ.'!I939</f>
        <v>0</v>
      </c>
      <c r="BW939" s="4">
        <f>'მთავრ. ფონდი'!I939</f>
        <v>0</v>
      </c>
      <c r="BX939" s="4">
        <f>'პრეზ. ფონდი'!I939</f>
        <v>0</v>
      </c>
      <c r="BY939" s="4">
        <f>'დაზუსტ. ნაერთი'!H939</f>
        <v>831000</v>
      </c>
      <c r="BZ939" s="4">
        <f>'დაზუსტ. ბიუჯ.'!H939</f>
        <v>831000</v>
      </c>
      <c r="CA939" s="4">
        <f>'დაზუსტ. საკუთ.'!H939</f>
        <v>0</v>
      </c>
    </row>
    <row r="940" spans="1:79" ht="15.75" thickTop="1" x14ac:dyDescent="0.25">
      <c r="A940" t="str">
        <f t="shared" si="373"/>
        <v>a</v>
      </c>
      <c r="B940" s="5"/>
      <c r="C940" s="6" t="s">
        <v>10</v>
      </c>
      <c r="D940" s="7">
        <f t="shared" si="374"/>
        <v>6000000</v>
      </c>
      <c r="E940" s="7">
        <f t="shared" si="375"/>
        <v>6000000</v>
      </c>
      <c r="F940" s="7">
        <f t="shared" si="376"/>
        <v>0</v>
      </c>
      <c r="G940" s="7">
        <f t="shared" si="376"/>
        <v>0</v>
      </c>
      <c r="H940" s="7">
        <f t="shared" si="376"/>
        <v>0</v>
      </c>
      <c r="I940" s="7">
        <f t="shared" si="376"/>
        <v>0</v>
      </c>
      <c r="J940" s="7">
        <f t="shared" si="377"/>
        <v>0</v>
      </c>
      <c r="K940" s="7">
        <f t="shared" si="377"/>
        <v>6000000</v>
      </c>
      <c r="L940" s="7">
        <f t="shared" si="377"/>
        <v>6000000</v>
      </c>
      <c r="M940" s="7">
        <f t="shared" si="377"/>
        <v>0</v>
      </c>
      <c r="O940" s="7">
        <f t="shared" si="378"/>
        <v>1753000</v>
      </c>
      <c r="P940" s="7">
        <f>'დამტკ. ბიუჯ.'!E940</f>
        <v>1753000</v>
      </c>
      <c r="Q940" s="7">
        <f>'დამტკ. საკუთ.'!E940</f>
        <v>0</v>
      </c>
      <c r="R940" s="7">
        <f>'ცვლილ. ბიუჯ.'!F940</f>
        <v>-471000</v>
      </c>
      <c r="S940" s="7">
        <f>'ცვლილ. საკუთ.'!F940</f>
        <v>0</v>
      </c>
      <c r="T940" s="7">
        <f>'მთავრ. ფონდი'!F940</f>
        <v>0</v>
      </c>
      <c r="U940" s="7">
        <f>'პრეზ. ფონდი'!F940</f>
        <v>0</v>
      </c>
      <c r="V940" s="7">
        <f>'დაზუსტ. ნაერთი'!E940</f>
        <v>1282000</v>
      </c>
      <c r="W940" s="7">
        <f>'დაზუსტ. ბიუჯ.'!E940</f>
        <v>1282000</v>
      </c>
      <c r="X940" s="7">
        <f>'დაზუსტ. საკუთ.'!E940</f>
        <v>0</v>
      </c>
      <c r="Z940" s="7">
        <f t="shared" si="379"/>
        <v>2044000</v>
      </c>
      <c r="AA940" s="7">
        <f>'დამტკ. ბიუჯ.'!F940</f>
        <v>2044000</v>
      </c>
      <c r="AB940" s="7">
        <f>'დამტკ. საკუთ.'!F940</f>
        <v>0</v>
      </c>
      <c r="AC940" s="7">
        <f>'ცვლილ. ბიუჯ.'!G940</f>
        <v>471000</v>
      </c>
      <c r="AD940" s="7">
        <f>'ცვლილ. საკუთ.'!G940</f>
        <v>0</v>
      </c>
      <c r="AE940" s="7">
        <f>'მთავრ. ფონდი'!G940</f>
        <v>0</v>
      </c>
      <c r="AF940" s="7">
        <f>'პრეზ. ფონდი'!G940</f>
        <v>0</v>
      </c>
      <c r="AG940" s="7">
        <f>'დაზუსტ. ნაერთი'!F940</f>
        <v>2515000</v>
      </c>
      <c r="AH940" s="7">
        <f>'დაზუსტ. ბიუჯ.'!F940</f>
        <v>2515000</v>
      </c>
      <c r="AI940" s="7">
        <f>'დაზუსტ. საკუთ.'!F940</f>
        <v>0</v>
      </c>
      <c r="AK940" s="7">
        <f t="shared" si="380"/>
        <v>3797000</v>
      </c>
      <c r="AL940" s="7">
        <f t="shared" si="381"/>
        <v>3797000</v>
      </c>
      <c r="AM940" s="7">
        <f t="shared" si="382"/>
        <v>0</v>
      </c>
      <c r="AN940" s="7">
        <f t="shared" si="382"/>
        <v>0</v>
      </c>
      <c r="AO940" s="7">
        <f t="shared" si="382"/>
        <v>0</v>
      </c>
      <c r="AP940" s="7">
        <f t="shared" si="382"/>
        <v>0</v>
      </c>
      <c r="AQ940" s="7">
        <f t="shared" si="383"/>
        <v>0</v>
      </c>
      <c r="AR940" s="7">
        <f t="shared" si="383"/>
        <v>3797000</v>
      </c>
      <c r="AS940" s="7">
        <f t="shared" si="383"/>
        <v>3797000</v>
      </c>
      <c r="AT940" s="7">
        <f t="shared" si="383"/>
        <v>0</v>
      </c>
      <c r="AV940" s="7">
        <f t="shared" si="384"/>
        <v>1372000</v>
      </c>
      <c r="AW940" s="7">
        <f>'დამტკ. ბიუჯ.'!G940</f>
        <v>1372000</v>
      </c>
      <c r="AX940" s="7">
        <f>'დამტკ. საკუთ.'!G940</f>
        <v>0</v>
      </c>
      <c r="AY940" s="7">
        <f>'ცვლილ. ბიუჯ.'!H940</f>
        <v>0</v>
      </c>
      <c r="AZ940" s="7">
        <f>'ცვლილ. საკუთ.'!H940</f>
        <v>0</v>
      </c>
      <c r="BA940" s="7">
        <f>'მთავრ. ფონდი'!H940</f>
        <v>0</v>
      </c>
      <c r="BB940" s="7">
        <f>'პრეზ. ფონდი'!H940</f>
        <v>0</v>
      </c>
      <c r="BC940" s="7">
        <f>'დაზუსტ. ნაერთი'!G940</f>
        <v>1372000</v>
      </c>
      <c r="BD940" s="7">
        <f>'დაზუსტ. ბიუჯ.'!G940</f>
        <v>1372000</v>
      </c>
      <c r="BE940" s="7">
        <f>'დაზუსტ. საკუთ.'!G940</f>
        <v>0</v>
      </c>
      <c r="BG940" s="7">
        <f t="shared" si="385"/>
        <v>5169000</v>
      </c>
      <c r="BH940" s="7">
        <f t="shared" si="385"/>
        <v>5169000</v>
      </c>
      <c r="BI940" s="7">
        <f t="shared" si="385"/>
        <v>0</v>
      </c>
      <c r="BJ940" s="7">
        <f t="shared" si="385"/>
        <v>0</v>
      </c>
      <c r="BK940" s="7">
        <f t="shared" si="386"/>
        <v>0</v>
      </c>
      <c r="BL940" s="7">
        <f t="shared" si="386"/>
        <v>0</v>
      </c>
      <c r="BM940" s="7">
        <f t="shared" si="386"/>
        <v>0</v>
      </c>
      <c r="BN940" s="7">
        <f t="shared" si="386"/>
        <v>5169000</v>
      </c>
      <c r="BO940" s="7">
        <f t="shared" si="389"/>
        <v>5169000</v>
      </c>
      <c r="BP940" s="7">
        <f t="shared" si="388"/>
        <v>0</v>
      </c>
      <c r="BR940" s="7">
        <f t="shared" si="387"/>
        <v>831000</v>
      </c>
      <c r="BS940" s="7">
        <f>'დამტკ. ბიუჯ.'!H940</f>
        <v>831000</v>
      </c>
      <c r="BT940" s="7">
        <f>'დამტკ. საკუთ.'!H940</f>
        <v>0</v>
      </c>
      <c r="BU940" s="7">
        <f>'ცვლილ. ბიუჯ.'!I940</f>
        <v>0</v>
      </c>
      <c r="BV940" s="7">
        <f>'ცვლილ. საკუთ.'!I940</f>
        <v>0</v>
      </c>
      <c r="BW940" s="7">
        <f>'მთავრ. ფონდი'!I940</f>
        <v>0</v>
      </c>
      <c r="BX940" s="7">
        <f>'პრეზ. ფონდი'!I940</f>
        <v>0</v>
      </c>
      <c r="BY940" s="7">
        <f>'დაზუსტ. ნაერთი'!H940</f>
        <v>831000</v>
      </c>
      <c r="BZ940" s="7">
        <f>'დაზუსტ. ბიუჯ.'!H940</f>
        <v>831000</v>
      </c>
      <c r="CA940" s="7">
        <f>'დაზუსტ. საკუთ.'!H940</f>
        <v>0</v>
      </c>
    </row>
    <row r="941" spans="1:79" x14ac:dyDescent="0.25">
      <c r="A941" t="str">
        <f t="shared" si="373"/>
        <v>b</v>
      </c>
      <c r="B941" s="8"/>
      <c r="C941" s="9" t="s">
        <v>11</v>
      </c>
      <c r="D941" s="10">
        <f t="shared" si="374"/>
        <v>0</v>
      </c>
      <c r="E941" s="10">
        <f t="shared" si="375"/>
        <v>0</v>
      </c>
      <c r="F941" s="10">
        <f t="shared" si="376"/>
        <v>0</v>
      </c>
      <c r="G941" s="10">
        <f t="shared" si="376"/>
        <v>0</v>
      </c>
      <c r="H941" s="10">
        <f t="shared" si="376"/>
        <v>0</v>
      </c>
      <c r="I941" s="10">
        <f t="shared" si="376"/>
        <v>0</v>
      </c>
      <c r="J941" s="10">
        <f t="shared" si="377"/>
        <v>0</v>
      </c>
      <c r="K941" s="10">
        <f t="shared" si="377"/>
        <v>0</v>
      </c>
      <c r="L941" s="10">
        <f t="shared" si="377"/>
        <v>0</v>
      </c>
      <c r="M941" s="10">
        <f t="shared" si="377"/>
        <v>0</v>
      </c>
      <c r="O941" s="10">
        <f t="shared" si="378"/>
        <v>0</v>
      </c>
      <c r="P941" s="10">
        <f>'დამტკ. ბიუჯ.'!E941</f>
        <v>0</v>
      </c>
      <c r="Q941" s="10">
        <f>'დამტკ. საკუთ.'!E941</f>
        <v>0</v>
      </c>
      <c r="R941" s="10">
        <f>'ცვლილ. ბიუჯ.'!F941</f>
        <v>0</v>
      </c>
      <c r="S941" s="10">
        <f>'ცვლილ. საკუთ.'!F941</f>
        <v>0</v>
      </c>
      <c r="T941" s="10">
        <f>'მთავრ. ფონდი'!F941</f>
        <v>0</v>
      </c>
      <c r="U941" s="10">
        <f>'პრეზ. ფონდი'!F941</f>
        <v>0</v>
      </c>
      <c r="V941" s="10">
        <f>'დაზუსტ. ნაერთი'!E941</f>
        <v>0</v>
      </c>
      <c r="W941" s="10">
        <f>'დაზუსტ. ბიუჯ.'!E941</f>
        <v>0</v>
      </c>
      <c r="X941" s="10">
        <f>'დაზუსტ. საკუთ.'!E941</f>
        <v>0</v>
      </c>
      <c r="Z941" s="10">
        <f t="shared" si="379"/>
        <v>0</v>
      </c>
      <c r="AA941" s="10">
        <f>'დამტკ. ბიუჯ.'!F941</f>
        <v>0</v>
      </c>
      <c r="AB941" s="10">
        <f>'დამტკ. საკუთ.'!F941</f>
        <v>0</v>
      </c>
      <c r="AC941" s="10">
        <f>'ცვლილ. ბიუჯ.'!G941</f>
        <v>0</v>
      </c>
      <c r="AD941" s="10">
        <f>'ცვლილ. საკუთ.'!G941</f>
        <v>0</v>
      </c>
      <c r="AE941" s="10">
        <f>'მთავრ. ფონდი'!G941</f>
        <v>0</v>
      </c>
      <c r="AF941" s="10">
        <f>'პრეზ. ფონდი'!G941</f>
        <v>0</v>
      </c>
      <c r="AG941" s="10">
        <f>'დაზუსტ. ნაერთი'!F941</f>
        <v>0</v>
      </c>
      <c r="AH941" s="10">
        <f>'დაზუსტ. ბიუჯ.'!F941</f>
        <v>0</v>
      </c>
      <c r="AI941" s="10">
        <f>'დაზუსტ. საკუთ.'!F941</f>
        <v>0</v>
      </c>
      <c r="AK941" s="10">
        <f t="shared" si="380"/>
        <v>0</v>
      </c>
      <c r="AL941" s="10">
        <f t="shared" si="381"/>
        <v>0</v>
      </c>
      <c r="AM941" s="10">
        <f t="shared" si="382"/>
        <v>0</v>
      </c>
      <c r="AN941" s="10">
        <f t="shared" si="382"/>
        <v>0</v>
      </c>
      <c r="AO941" s="10">
        <f t="shared" si="382"/>
        <v>0</v>
      </c>
      <c r="AP941" s="10">
        <f t="shared" si="382"/>
        <v>0</v>
      </c>
      <c r="AQ941" s="10">
        <f t="shared" si="383"/>
        <v>0</v>
      </c>
      <c r="AR941" s="10">
        <f t="shared" si="383"/>
        <v>0</v>
      </c>
      <c r="AS941" s="10">
        <f t="shared" si="383"/>
        <v>0</v>
      </c>
      <c r="AT941" s="10">
        <f t="shared" si="383"/>
        <v>0</v>
      </c>
      <c r="AV941" s="10">
        <f t="shared" si="384"/>
        <v>0</v>
      </c>
      <c r="AW941" s="10">
        <f>'დამტკ. ბიუჯ.'!G941</f>
        <v>0</v>
      </c>
      <c r="AX941" s="10">
        <f>'დამტკ. საკუთ.'!G941</f>
        <v>0</v>
      </c>
      <c r="AY941" s="10">
        <f>'ცვლილ. ბიუჯ.'!H941</f>
        <v>0</v>
      </c>
      <c r="AZ941" s="10">
        <f>'ცვლილ. საკუთ.'!H941</f>
        <v>0</v>
      </c>
      <c r="BA941" s="10">
        <f>'მთავრ. ფონდი'!H941</f>
        <v>0</v>
      </c>
      <c r="BB941" s="10">
        <f>'პრეზ. ფონდი'!H941</f>
        <v>0</v>
      </c>
      <c r="BC941" s="10">
        <f>'დაზუსტ. ნაერთი'!G941</f>
        <v>0</v>
      </c>
      <c r="BD941" s="10">
        <f>'დაზუსტ. ბიუჯ.'!G941</f>
        <v>0</v>
      </c>
      <c r="BE941" s="10">
        <f>'დაზუსტ. საკუთ.'!G941</f>
        <v>0</v>
      </c>
      <c r="BG941" s="10">
        <f t="shared" si="385"/>
        <v>0</v>
      </c>
      <c r="BH941" s="10">
        <f t="shared" si="385"/>
        <v>0</v>
      </c>
      <c r="BI941" s="10">
        <f t="shared" si="385"/>
        <v>0</v>
      </c>
      <c r="BJ941" s="10">
        <f t="shared" si="385"/>
        <v>0</v>
      </c>
      <c r="BK941" s="10">
        <f t="shared" si="386"/>
        <v>0</v>
      </c>
      <c r="BL941" s="10">
        <f t="shared" si="386"/>
        <v>0</v>
      </c>
      <c r="BM941" s="10">
        <f t="shared" si="386"/>
        <v>0</v>
      </c>
      <c r="BN941" s="10">
        <f t="shared" si="386"/>
        <v>0</v>
      </c>
      <c r="BO941" s="10">
        <f t="shared" si="389"/>
        <v>0</v>
      </c>
      <c r="BP941" s="10">
        <f t="shared" si="388"/>
        <v>0</v>
      </c>
      <c r="BR941" s="10">
        <f t="shared" si="387"/>
        <v>0</v>
      </c>
      <c r="BS941" s="10">
        <f>'დამტკ. ბიუჯ.'!H941</f>
        <v>0</v>
      </c>
      <c r="BT941" s="10">
        <f>'დამტკ. საკუთ.'!H941</f>
        <v>0</v>
      </c>
      <c r="BU941" s="10">
        <f>'ცვლილ. ბიუჯ.'!I941</f>
        <v>0</v>
      </c>
      <c r="BV941" s="10">
        <f>'ცვლილ. საკუთ.'!I941</f>
        <v>0</v>
      </c>
      <c r="BW941" s="10">
        <f>'მთავრ. ფონდი'!I941</f>
        <v>0</v>
      </c>
      <c r="BX941" s="10">
        <f>'პრეზ. ფონდი'!I941</f>
        <v>0</v>
      </c>
      <c r="BY941" s="10">
        <f>'დაზუსტ. ნაერთი'!H941</f>
        <v>0</v>
      </c>
      <c r="BZ941" s="10">
        <f>'დაზუსტ. ბიუჯ.'!H941</f>
        <v>0</v>
      </c>
      <c r="CA941" s="10">
        <f>'დაზუსტ. საკუთ.'!H941</f>
        <v>0</v>
      </c>
    </row>
    <row r="942" spans="1:79" x14ac:dyDescent="0.25">
      <c r="A942" t="str">
        <f t="shared" si="373"/>
        <v>a</v>
      </c>
      <c r="B942" s="8"/>
      <c r="C942" s="9" t="s">
        <v>12</v>
      </c>
      <c r="D942" s="10">
        <f t="shared" si="374"/>
        <v>216000</v>
      </c>
      <c r="E942" s="10">
        <f t="shared" si="375"/>
        <v>216000</v>
      </c>
      <c r="F942" s="10">
        <f t="shared" si="376"/>
        <v>0</v>
      </c>
      <c r="G942" s="10">
        <f t="shared" si="376"/>
        <v>0</v>
      </c>
      <c r="H942" s="10">
        <f t="shared" si="376"/>
        <v>0</v>
      </c>
      <c r="I942" s="10">
        <f t="shared" si="376"/>
        <v>0</v>
      </c>
      <c r="J942" s="10">
        <f t="shared" si="377"/>
        <v>0</v>
      </c>
      <c r="K942" s="10">
        <f t="shared" si="377"/>
        <v>216000</v>
      </c>
      <c r="L942" s="10">
        <f t="shared" si="377"/>
        <v>216000</v>
      </c>
      <c r="M942" s="10">
        <f t="shared" si="377"/>
        <v>0</v>
      </c>
      <c r="O942" s="10">
        <f t="shared" si="378"/>
        <v>54000</v>
      </c>
      <c r="P942" s="10">
        <f>'დამტკ. ბიუჯ.'!E942</f>
        <v>54000</v>
      </c>
      <c r="Q942" s="10">
        <f>'დამტკ. საკუთ.'!E942</f>
        <v>0</v>
      </c>
      <c r="R942" s="10">
        <f>'ცვლილ. ბიუჯ.'!F942</f>
        <v>0</v>
      </c>
      <c r="S942" s="10">
        <f>'ცვლილ. საკუთ.'!F942</f>
        <v>0</v>
      </c>
      <c r="T942" s="10">
        <f>'მთავრ. ფონდი'!F942</f>
        <v>0</v>
      </c>
      <c r="U942" s="10">
        <f>'პრეზ. ფონდი'!F942</f>
        <v>0</v>
      </c>
      <c r="V942" s="10">
        <f>'დაზუსტ. ნაერთი'!E942</f>
        <v>54000</v>
      </c>
      <c r="W942" s="10">
        <f>'დაზუსტ. ბიუჯ.'!E942</f>
        <v>54000</v>
      </c>
      <c r="X942" s="10">
        <f>'დაზუსტ. საკუთ.'!E942</f>
        <v>0</v>
      </c>
      <c r="Z942" s="10">
        <f t="shared" si="379"/>
        <v>54000</v>
      </c>
      <c r="AA942" s="10">
        <f>'დამტკ. ბიუჯ.'!F942</f>
        <v>54000</v>
      </c>
      <c r="AB942" s="10">
        <f>'დამტკ. საკუთ.'!F942</f>
        <v>0</v>
      </c>
      <c r="AC942" s="10">
        <f>'ცვლილ. ბიუჯ.'!G942</f>
        <v>0</v>
      </c>
      <c r="AD942" s="10">
        <f>'ცვლილ. საკუთ.'!G942</f>
        <v>0</v>
      </c>
      <c r="AE942" s="10">
        <f>'მთავრ. ფონდი'!G942</f>
        <v>0</v>
      </c>
      <c r="AF942" s="10">
        <f>'პრეზ. ფონდი'!G942</f>
        <v>0</v>
      </c>
      <c r="AG942" s="10">
        <f>'დაზუსტ. ნაერთი'!F942</f>
        <v>54000</v>
      </c>
      <c r="AH942" s="10">
        <f>'დაზუსტ. ბიუჯ.'!F942</f>
        <v>54000</v>
      </c>
      <c r="AI942" s="10">
        <f>'დაზუსტ. საკუთ.'!F942</f>
        <v>0</v>
      </c>
      <c r="AK942" s="10">
        <f t="shared" si="380"/>
        <v>108000</v>
      </c>
      <c r="AL942" s="10">
        <f t="shared" si="381"/>
        <v>108000</v>
      </c>
      <c r="AM942" s="10">
        <f t="shared" si="382"/>
        <v>0</v>
      </c>
      <c r="AN942" s="10">
        <f t="shared" si="382"/>
        <v>0</v>
      </c>
      <c r="AO942" s="10">
        <f t="shared" si="382"/>
        <v>0</v>
      </c>
      <c r="AP942" s="10">
        <f t="shared" si="382"/>
        <v>0</v>
      </c>
      <c r="AQ942" s="10">
        <f t="shared" si="383"/>
        <v>0</v>
      </c>
      <c r="AR942" s="10">
        <f t="shared" si="383"/>
        <v>108000</v>
      </c>
      <c r="AS942" s="10">
        <f t="shared" si="383"/>
        <v>108000</v>
      </c>
      <c r="AT942" s="10">
        <f t="shared" si="383"/>
        <v>0</v>
      </c>
      <c r="AV942" s="10">
        <f t="shared" si="384"/>
        <v>54000</v>
      </c>
      <c r="AW942" s="10">
        <f>'დამტკ. ბიუჯ.'!G942</f>
        <v>54000</v>
      </c>
      <c r="AX942" s="10">
        <f>'დამტკ. საკუთ.'!G942</f>
        <v>0</v>
      </c>
      <c r="AY942" s="10">
        <f>'ცვლილ. ბიუჯ.'!H942</f>
        <v>0</v>
      </c>
      <c r="AZ942" s="10">
        <f>'ცვლილ. საკუთ.'!H942</f>
        <v>0</v>
      </c>
      <c r="BA942" s="10">
        <f>'მთავრ. ფონდი'!H942</f>
        <v>0</v>
      </c>
      <c r="BB942" s="10">
        <f>'პრეზ. ფონდი'!H942</f>
        <v>0</v>
      </c>
      <c r="BC942" s="10">
        <f>'დაზუსტ. ნაერთი'!G942</f>
        <v>54000</v>
      </c>
      <c r="BD942" s="10">
        <f>'დაზუსტ. ბიუჯ.'!G942</f>
        <v>54000</v>
      </c>
      <c r="BE942" s="10">
        <f>'დაზუსტ. საკუთ.'!G942</f>
        <v>0</v>
      </c>
      <c r="BG942" s="10">
        <f t="shared" si="385"/>
        <v>162000</v>
      </c>
      <c r="BH942" s="10">
        <f t="shared" si="385"/>
        <v>162000</v>
      </c>
      <c r="BI942" s="10">
        <f t="shared" si="385"/>
        <v>0</v>
      </c>
      <c r="BJ942" s="10">
        <f t="shared" si="385"/>
        <v>0</v>
      </c>
      <c r="BK942" s="10">
        <f t="shared" si="386"/>
        <v>0</v>
      </c>
      <c r="BL942" s="10">
        <f t="shared" si="386"/>
        <v>0</v>
      </c>
      <c r="BM942" s="10">
        <f t="shared" si="386"/>
        <v>0</v>
      </c>
      <c r="BN942" s="10">
        <f t="shared" si="386"/>
        <v>162000</v>
      </c>
      <c r="BO942" s="10">
        <f t="shared" si="389"/>
        <v>162000</v>
      </c>
      <c r="BP942" s="10">
        <f t="shared" si="388"/>
        <v>0</v>
      </c>
      <c r="BR942" s="10">
        <f t="shared" si="387"/>
        <v>54000</v>
      </c>
      <c r="BS942" s="10">
        <f>'დამტკ. ბიუჯ.'!H942</f>
        <v>54000</v>
      </c>
      <c r="BT942" s="10">
        <f>'დამტკ. საკუთ.'!H942</f>
        <v>0</v>
      </c>
      <c r="BU942" s="10">
        <f>'ცვლილ. ბიუჯ.'!I942</f>
        <v>0</v>
      </c>
      <c r="BV942" s="10">
        <f>'ცვლილ. საკუთ.'!I942</f>
        <v>0</v>
      </c>
      <c r="BW942" s="10">
        <f>'მთავრ. ფონდი'!I942</f>
        <v>0</v>
      </c>
      <c r="BX942" s="10">
        <f>'პრეზ. ფონდი'!I942</f>
        <v>0</v>
      </c>
      <c r="BY942" s="10">
        <f>'დაზუსტ. ნაერთი'!H942</f>
        <v>54000</v>
      </c>
      <c r="BZ942" s="10">
        <f>'დაზუსტ. ბიუჯ.'!H942</f>
        <v>54000</v>
      </c>
      <c r="CA942" s="10">
        <f>'დაზუსტ. საკუთ.'!H942</f>
        <v>0</v>
      </c>
    </row>
    <row r="943" spans="1:79" x14ac:dyDescent="0.25">
      <c r="A943" t="str">
        <f t="shared" si="373"/>
        <v>b</v>
      </c>
      <c r="B943" s="8"/>
      <c r="C943" s="9" t="s">
        <v>13</v>
      </c>
      <c r="D943" s="10">
        <f t="shared" si="374"/>
        <v>0</v>
      </c>
      <c r="E943" s="10">
        <f t="shared" si="375"/>
        <v>0</v>
      </c>
      <c r="F943" s="10">
        <f t="shared" si="376"/>
        <v>0</v>
      </c>
      <c r="G943" s="10">
        <f t="shared" si="376"/>
        <v>0</v>
      </c>
      <c r="H943" s="10">
        <f t="shared" si="376"/>
        <v>0</v>
      </c>
      <c r="I943" s="10">
        <f t="shared" si="376"/>
        <v>0</v>
      </c>
      <c r="J943" s="10">
        <f t="shared" si="377"/>
        <v>0</v>
      </c>
      <c r="K943" s="10">
        <f t="shared" si="377"/>
        <v>0</v>
      </c>
      <c r="L943" s="10">
        <f t="shared" si="377"/>
        <v>0</v>
      </c>
      <c r="M943" s="10">
        <f t="shared" si="377"/>
        <v>0</v>
      </c>
      <c r="O943" s="10">
        <f t="shared" si="378"/>
        <v>0</v>
      </c>
      <c r="P943" s="10">
        <f>'დამტკ. ბიუჯ.'!E943</f>
        <v>0</v>
      </c>
      <c r="Q943" s="10">
        <f>'დამტკ. საკუთ.'!E943</f>
        <v>0</v>
      </c>
      <c r="R943" s="10">
        <f>'ცვლილ. ბიუჯ.'!F943</f>
        <v>0</v>
      </c>
      <c r="S943" s="10">
        <f>'ცვლილ. საკუთ.'!F943</f>
        <v>0</v>
      </c>
      <c r="T943" s="10">
        <f>'მთავრ. ფონდი'!F943</f>
        <v>0</v>
      </c>
      <c r="U943" s="10">
        <f>'პრეზ. ფონდი'!F943</f>
        <v>0</v>
      </c>
      <c r="V943" s="10">
        <f>'დაზუსტ. ნაერთი'!E943</f>
        <v>0</v>
      </c>
      <c r="W943" s="10">
        <f>'დაზუსტ. ბიუჯ.'!E943</f>
        <v>0</v>
      </c>
      <c r="X943" s="10">
        <f>'დაზუსტ. საკუთ.'!E943</f>
        <v>0</v>
      </c>
      <c r="Z943" s="10">
        <f t="shared" si="379"/>
        <v>0</v>
      </c>
      <c r="AA943" s="10">
        <f>'დამტკ. ბიუჯ.'!F943</f>
        <v>0</v>
      </c>
      <c r="AB943" s="10">
        <f>'დამტკ. საკუთ.'!F943</f>
        <v>0</v>
      </c>
      <c r="AC943" s="10">
        <f>'ცვლილ. ბიუჯ.'!G943</f>
        <v>0</v>
      </c>
      <c r="AD943" s="10">
        <f>'ცვლილ. საკუთ.'!G943</f>
        <v>0</v>
      </c>
      <c r="AE943" s="10">
        <f>'მთავრ. ფონდი'!G943</f>
        <v>0</v>
      </c>
      <c r="AF943" s="10">
        <f>'პრეზ. ფონდი'!G943</f>
        <v>0</v>
      </c>
      <c r="AG943" s="10">
        <f>'დაზუსტ. ნაერთი'!F943</f>
        <v>0</v>
      </c>
      <c r="AH943" s="10">
        <f>'დაზუსტ. ბიუჯ.'!F943</f>
        <v>0</v>
      </c>
      <c r="AI943" s="10">
        <f>'დაზუსტ. საკუთ.'!F943</f>
        <v>0</v>
      </c>
      <c r="AK943" s="10">
        <f t="shared" si="380"/>
        <v>0</v>
      </c>
      <c r="AL943" s="10">
        <f t="shared" si="381"/>
        <v>0</v>
      </c>
      <c r="AM943" s="10">
        <f t="shared" si="382"/>
        <v>0</v>
      </c>
      <c r="AN943" s="10">
        <f t="shared" si="382"/>
        <v>0</v>
      </c>
      <c r="AO943" s="10">
        <f t="shared" si="382"/>
        <v>0</v>
      </c>
      <c r="AP943" s="10">
        <f t="shared" si="382"/>
        <v>0</v>
      </c>
      <c r="AQ943" s="10">
        <f t="shared" si="383"/>
        <v>0</v>
      </c>
      <c r="AR943" s="10">
        <f t="shared" si="383"/>
        <v>0</v>
      </c>
      <c r="AS943" s="10">
        <f t="shared" si="383"/>
        <v>0</v>
      </c>
      <c r="AT943" s="10">
        <f t="shared" si="383"/>
        <v>0</v>
      </c>
      <c r="AV943" s="10">
        <f t="shared" si="384"/>
        <v>0</v>
      </c>
      <c r="AW943" s="10">
        <f>'დამტკ. ბიუჯ.'!G943</f>
        <v>0</v>
      </c>
      <c r="AX943" s="10">
        <f>'დამტკ. საკუთ.'!G943</f>
        <v>0</v>
      </c>
      <c r="AY943" s="10">
        <f>'ცვლილ. ბიუჯ.'!H943</f>
        <v>0</v>
      </c>
      <c r="AZ943" s="10">
        <f>'ცვლილ. საკუთ.'!H943</f>
        <v>0</v>
      </c>
      <c r="BA943" s="10">
        <f>'მთავრ. ფონდი'!H943</f>
        <v>0</v>
      </c>
      <c r="BB943" s="10">
        <f>'პრეზ. ფონდი'!H943</f>
        <v>0</v>
      </c>
      <c r="BC943" s="10">
        <f>'დაზუსტ. ნაერთი'!G943</f>
        <v>0</v>
      </c>
      <c r="BD943" s="10">
        <f>'დაზუსტ. ბიუჯ.'!G943</f>
        <v>0</v>
      </c>
      <c r="BE943" s="10">
        <f>'დაზუსტ. საკუთ.'!G943</f>
        <v>0</v>
      </c>
      <c r="BG943" s="10">
        <f t="shared" si="385"/>
        <v>0</v>
      </c>
      <c r="BH943" s="10">
        <f t="shared" si="385"/>
        <v>0</v>
      </c>
      <c r="BI943" s="10">
        <f t="shared" si="385"/>
        <v>0</v>
      </c>
      <c r="BJ943" s="10">
        <f t="shared" si="385"/>
        <v>0</v>
      </c>
      <c r="BK943" s="10">
        <f t="shared" si="386"/>
        <v>0</v>
      </c>
      <c r="BL943" s="10">
        <f t="shared" si="386"/>
        <v>0</v>
      </c>
      <c r="BM943" s="10">
        <f t="shared" si="386"/>
        <v>0</v>
      </c>
      <c r="BN943" s="10">
        <f t="shared" si="386"/>
        <v>0</v>
      </c>
      <c r="BO943" s="10">
        <f t="shared" si="389"/>
        <v>0</v>
      </c>
      <c r="BP943" s="10">
        <f t="shared" si="388"/>
        <v>0</v>
      </c>
      <c r="BR943" s="10">
        <f t="shared" si="387"/>
        <v>0</v>
      </c>
      <c r="BS943" s="10">
        <f>'დამტკ. ბიუჯ.'!H943</f>
        <v>0</v>
      </c>
      <c r="BT943" s="10">
        <f>'დამტკ. საკუთ.'!H943</f>
        <v>0</v>
      </c>
      <c r="BU943" s="10">
        <f>'ცვლილ. ბიუჯ.'!I943</f>
        <v>0</v>
      </c>
      <c r="BV943" s="10">
        <f>'ცვლილ. საკუთ.'!I943</f>
        <v>0</v>
      </c>
      <c r="BW943" s="10">
        <f>'მთავრ. ფონდი'!I943</f>
        <v>0</v>
      </c>
      <c r="BX943" s="10">
        <f>'პრეზ. ფონდი'!I943</f>
        <v>0</v>
      </c>
      <c r="BY943" s="10">
        <f>'დაზუსტ. ნაერთი'!H943</f>
        <v>0</v>
      </c>
      <c r="BZ943" s="10">
        <f>'დაზუსტ. ბიუჯ.'!H943</f>
        <v>0</v>
      </c>
      <c r="CA943" s="10">
        <f>'დაზუსტ. საკუთ.'!H943</f>
        <v>0</v>
      </c>
    </row>
    <row r="944" spans="1:79" x14ac:dyDescent="0.25">
      <c r="A944" t="str">
        <f t="shared" si="373"/>
        <v>b</v>
      </c>
      <c r="B944" s="8"/>
      <c r="C944" s="9" t="s">
        <v>14</v>
      </c>
      <c r="D944" s="10">
        <f t="shared" si="374"/>
        <v>0</v>
      </c>
      <c r="E944" s="10">
        <f t="shared" si="375"/>
        <v>0</v>
      </c>
      <c r="F944" s="10">
        <f t="shared" si="376"/>
        <v>0</v>
      </c>
      <c r="G944" s="10">
        <f t="shared" si="376"/>
        <v>0</v>
      </c>
      <c r="H944" s="10">
        <f t="shared" si="376"/>
        <v>0</v>
      </c>
      <c r="I944" s="10">
        <f t="shared" si="376"/>
        <v>0</v>
      </c>
      <c r="J944" s="10">
        <f t="shared" si="377"/>
        <v>0</v>
      </c>
      <c r="K944" s="10">
        <f t="shared" si="377"/>
        <v>0</v>
      </c>
      <c r="L944" s="10">
        <f t="shared" si="377"/>
        <v>0</v>
      </c>
      <c r="M944" s="10">
        <f t="shared" si="377"/>
        <v>0</v>
      </c>
      <c r="O944" s="10">
        <f t="shared" si="378"/>
        <v>0</v>
      </c>
      <c r="P944" s="10">
        <f>'დამტკ. ბიუჯ.'!E944</f>
        <v>0</v>
      </c>
      <c r="Q944" s="10">
        <f>'დამტკ. საკუთ.'!E944</f>
        <v>0</v>
      </c>
      <c r="R944" s="10">
        <f>'ცვლილ. ბიუჯ.'!F944</f>
        <v>0</v>
      </c>
      <c r="S944" s="10">
        <f>'ცვლილ. საკუთ.'!F944</f>
        <v>0</v>
      </c>
      <c r="T944" s="10">
        <f>'მთავრ. ფონდი'!F944</f>
        <v>0</v>
      </c>
      <c r="U944" s="10">
        <f>'პრეზ. ფონდი'!F944</f>
        <v>0</v>
      </c>
      <c r="V944" s="10">
        <f>'დაზუსტ. ნაერთი'!E944</f>
        <v>0</v>
      </c>
      <c r="W944" s="10">
        <f>'დაზუსტ. ბიუჯ.'!E944</f>
        <v>0</v>
      </c>
      <c r="X944" s="10">
        <f>'დაზუსტ. საკუთ.'!E944</f>
        <v>0</v>
      </c>
      <c r="Z944" s="10">
        <f t="shared" si="379"/>
        <v>0</v>
      </c>
      <c r="AA944" s="10">
        <f>'დამტკ. ბიუჯ.'!F944</f>
        <v>0</v>
      </c>
      <c r="AB944" s="10">
        <f>'დამტკ. საკუთ.'!F944</f>
        <v>0</v>
      </c>
      <c r="AC944" s="10">
        <f>'ცვლილ. ბიუჯ.'!G944</f>
        <v>0</v>
      </c>
      <c r="AD944" s="10">
        <f>'ცვლილ. საკუთ.'!G944</f>
        <v>0</v>
      </c>
      <c r="AE944" s="10">
        <f>'მთავრ. ფონდი'!G944</f>
        <v>0</v>
      </c>
      <c r="AF944" s="10">
        <f>'პრეზ. ფონდი'!G944</f>
        <v>0</v>
      </c>
      <c r="AG944" s="10">
        <f>'დაზუსტ. ნაერთი'!F944</f>
        <v>0</v>
      </c>
      <c r="AH944" s="10">
        <f>'დაზუსტ. ბიუჯ.'!F944</f>
        <v>0</v>
      </c>
      <c r="AI944" s="10">
        <f>'დაზუსტ. საკუთ.'!F944</f>
        <v>0</v>
      </c>
      <c r="AK944" s="10">
        <f t="shared" si="380"/>
        <v>0</v>
      </c>
      <c r="AL944" s="10">
        <f t="shared" si="381"/>
        <v>0</v>
      </c>
      <c r="AM944" s="10">
        <f t="shared" si="382"/>
        <v>0</v>
      </c>
      <c r="AN944" s="10">
        <f t="shared" si="382"/>
        <v>0</v>
      </c>
      <c r="AO944" s="10">
        <f t="shared" si="382"/>
        <v>0</v>
      </c>
      <c r="AP944" s="10">
        <f t="shared" si="382"/>
        <v>0</v>
      </c>
      <c r="AQ944" s="10">
        <f t="shared" si="383"/>
        <v>0</v>
      </c>
      <c r="AR944" s="10">
        <f t="shared" si="383"/>
        <v>0</v>
      </c>
      <c r="AS944" s="10">
        <f t="shared" si="383"/>
        <v>0</v>
      </c>
      <c r="AT944" s="10">
        <f t="shared" si="383"/>
        <v>0</v>
      </c>
      <c r="AV944" s="10">
        <f t="shared" si="384"/>
        <v>0</v>
      </c>
      <c r="AW944" s="10">
        <f>'დამტკ. ბიუჯ.'!G944</f>
        <v>0</v>
      </c>
      <c r="AX944" s="10">
        <f>'დამტკ. საკუთ.'!G944</f>
        <v>0</v>
      </c>
      <c r="AY944" s="10">
        <f>'ცვლილ. ბიუჯ.'!H944</f>
        <v>0</v>
      </c>
      <c r="AZ944" s="10">
        <f>'ცვლილ. საკუთ.'!H944</f>
        <v>0</v>
      </c>
      <c r="BA944" s="10">
        <f>'მთავრ. ფონდი'!H944</f>
        <v>0</v>
      </c>
      <c r="BB944" s="10">
        <f>'პრეზ. ფონდი'!H944</f>
        <v>0</v>
      </c>
      <c r="BC944" s="10">
        <f>'დაზუსტ. ნაერთი'!G944</f>
        <v>0</v>
      </c>
      <c r="BD944" s="10">
        <f>'დაზუსტ. ბიუჯ.'!G944</f>
        <v>0</v>
      </c>
      <c r="BE944" s="10">
        <f>'დაზუსტ. საკუთ.'!G944</f>
        <v>0</v>
      </c>
      <c r="BG944" s="10">
        <f t="shared" si="385"/>
        <v>0</v>
      </c>
      <c r="BH944" s="10">
        <f t="shared" si="385"/>
        <v>0</v>
      </c>
      <c r="BI944" s="10">
        <f t="shared" si="385"/>
        <v>0</v>
      </c>
      <c r="BJ944" s="10">
        <f t="shared" si="385"/>
        <v>0</v>
      </c>
      <c r="BK944" s="10">
        <f t="shared" si="386"/>
        <v>0</v>
      </c>
      <c r="BL944" s="10">
        <f t="shared" si="386"/>
        <v>0</v>
      </c>
      <c r="BM944" s="10">
        <f t="shared" si="386"/>
        <v>0</v>
      </c>
      <c r="BN944" s="10">
        <f t="shared" si="386"/>
        <v>0</v>
      </c>
      <c r="BO944" s="10">
        <f t="shared" si="389"/>
        <v>0</v>
      </c>
      <c r="BP944" s="10">
        <f t="shared" si="388"/>
        <v>0</v>
      </c>
      <c r="BR944" s="10">
        <f t="shared" si="387"/>
        <v>0</v>
      </c>
      <c r="BS944" s="10">
        <f>'დამტკ. ბიუჯ.'!H944</f>
        <v>0</v>
      </c>
      <c r="BT944" s="10">
        <f>'დამტკ. საკუთ.'!H944</f>
        <v>0</v>
      </c>
      <c r="BU944" s="10">
        <f>'ცვლილ. ბიუჯ.'!I944</f>
        <v>0</v>
      </c>
      <c r="BV944" s="10">
        <f>'ცვლილ. საკუთ.'!I944</f>
        <v>0</v>
      </c>
      <c r="BW944" s="10">
        <f>'მთავრ. ფონდი'!I944</f>
        <v>0</v>
      </c>
      <c r="BX944" s="10">
        <f>'პრეზ. ფონდი'!I944</f>
        <v>0</v>
      </c>
      <c r="BY944" s="10">
        <f>'დაზუსტ. ნაერთი'!H944</f>
        <v>0</v>
      </c>
      <c r="BZ944" s="10">
        <f>'დაზუსტ. ბიუჯ.'!H944</f>
        <v>0</v>
      </c>
      <c r="CA944" s="10">
        <f>'დაზუსტ. საკუთ.'!H944</f>
        <v>0</v>
      </c>
    </row>
    <row r="945" spans="1:79" x14ac:dyDescent="0.25">
      <c r="A945" t="str">
        <f t="shared" si="373"/>
        <v>b</v>
      </c>
      <c r="B945" s="8"/>
      <c r="C945" s="9" t="s">
        <v>15</v>
      </c>
      <c r="D945" s="10">
        <f t="shared" si="374"/>
        <v>0</v>
      </c>
      <c r="E945" s="10">
        <f t="shared" si="375"/>
        <v>0</v>
      </c>
      <c r="F945" s="10">
        <f t="shared" si="376"/>
        <v>0</v>
      </c>
      <c r="G945" s="10">
        <f t="shared" si="376"/>
        <v>0</v>
      </c>
      <c r="H945" s="10">
        <f t="shared" si="376"/>
        <v>0</v>
      </c>
      <c r="I945" s="10">
        <f t="shared" si="376"/>
        <v>0</v>
      </c>
      <c r="J945" s="10">
        <f t="shared" si="377"/>
        <v>0</v>
      </c>
      <c r="K945" s="10">
        <f t="shared" si="377"/>
        <v>0</v>
      </c>
      <c r="L945" s="10">
        <f t="shared" si="377"/>
        <v>0</v>
      </c>
      <c r="M945" s="10">
        <f t="shared" si="377"/>
        <v>0</v>
      </c>
      <c r="O945" s="10">
        <f t="shared" si="378"/>
        <v>0</v>
      </c>
      <c r="P945" s="10">
        <f>'დამტკ. ბიუჯ.'!E945</f>
        <v>0</v>
      </c>
      <c r="Q945" s="10">
        <f>'დამტკ. საკუთ.'!E945</f>
        <v>0</v>
      </c>
      <c r="R945" s="10">
        <f>'ცვლილ. ბიუჯ.'!F945</f>
        <v>0</v>
      </c>
      <c r="S945" s="10">
        <f>'ცვლილ. საკუთ.'!F945</f>
        <v>0</v>
      </c>
      <c r="T945" s="10">
        <f>'მთავრ. ფონდი'!F945</f>
        <v>0</v>
      </c>
      <c r="U945" s="10">
        <f>'პრეზ. ფონდი'!F945</f>
        <v>0</v>
      </c>
      <c r="V945" s="10">
        <f>'დაზუსტ. ნაერთი'!E945</f>
        <v>0</v>
      </c>
      <c r="W945" s="10">
        <f>'დაზუსტ. ბიუჯ.'!E945</f>
        <v>0</v>
      </c>
      <c r="X945" s="10">
        <f>'დაზუსტ. საკუთ.'!E945</f>
        <v>0</v>
      </c>
      <c r="Z945" s="10">
        <f t="shared" si="379"/>
        <v>0</v>
      </c>
      <c r="AA945" s="10">
        <f>'დამტკ. ბიუჯ.'!F945</f>
        <v>0</v>
      </c>
      <c r="AB945" s="10">
        <f>'დამტკ. საკუთ.'!F945</f>
        <v>0</v>
      </c>
      <c r="AC945" s="10">
        <f>'ცვლილ. ბიუჯ.'!G945</f>
        <v>0</v>
      </c>
      <c r="AD945" s="10">
        <f>'ცვლილ. საკუთ.'!G945</f>
        <v>0</v>
      </c>
      <c r="AE945" s="10">
        <f>'მთავრ. ფონდი'!G945</f>
        <v>0</v>
      </c>
      <c r="AF945" s="10">
        <f>'პრეზ. ფონდი'!G945</f>
        <v>0</v>
      </c>
      <c r="AG945" s="10">
        <f>'დაზუსტ. ნაერთი'!F945</f>
        <v>0</v>
      </c>
      <c r="AH945" s="10">
        <f>'დაზუსტ. ბიუჯ.'!F945</f>
        <v>0</v>
      </c>
      <c r="AI945" s="10">
        <f>'დაზუსტ. საკუთ.'!F945</f>
        <v>0</v>
      </c>
      <c r="AK945" s="10">
        <f t="shared" si="380"/>
        <v>0</v>
      </c>
      <c r="AL945" s="10">
        <f t="shared" si="381"/>
        <v>0</v>
      </c>
      <c r="AM945" s="10">
        <f t="shared" si="382"/>
        <v>0</v>
      </c>
      <c r="AN945" s="10">
        <f t="shared" si="382"/>
        <v>0</v>
      </c>
      <c r="AO945" s="10">
        <f t="shared" si="382"/>
        <v>0</v>
      </c>
      <c r="AP945" s="10">
        <f t="shared" si="382"/>
        <v>0</v>
      </c>
      <c r="AQ945" s="10">
        <f t="shared" si="383"/>
        <v>0</v>
      </c>
      <c r="AR945" s="10">
        <f t="shared" si="383"/>
        <v>0</v>
      </c>
      <c r="AS945" s="10">
        <f t="shared" si="383"/>
        <v>0</v>
      </c>
      <c r="AT945" s="10">
        <f t="shared" si="383"/>
        <v>0</v>
      </c>
      <c r="AV945" s="10">
        <f t="shared" si="384"/>
        <v>0</v>
      </c>
      <c r="AW945" s="10">
        <f>'დამტკ. ბიუჯ.'!G945</f>
        <v>0</v>
      </c>
      <c r="AX945" s="10">
        <f>'დამტკ. საკუთ.'!G945</f>
        <v>0</v>
      </c>
      <c r="AY945" s="10">
        <f>'ცვლილ. ბიუჯ.'!H945</f>
        <v>0</v>
      </c>
      <c r="AZ945" s="10">
        <f>'ცვლილ. საკუთ.'!H945</f>
        <v>0</v>
      </c>
      <c r="BA945" s="10">
        <f>'მთავრ. ფონდი'!H945</f>
        <v>0</v>
      </c>
      <c r="BB945" s="10">
        <f>'პრეზ. ფონდი'!H945</f>
        <v>0</v>
      </c>
      <c r="BC945" s="10">
        <f>'დაზუსტ. ნაერთი'!G945</f>
        <v>0</v>
      </c>
      <c r="BD945" s="10">
        <f>'დაზუსტ. ბიუჯ.'!G945</f>
        <v>0</v>
      </c>
      <c r="BE945" s="10">
        <f>'დაზუსტ. საკუთ.'!G945</f>
        <v>0</v>
      </c>
      <c r="BG945" s="10">
        <f t="shared" si="385"/>
        <v>0</v>
      </c>
      <c r="BH945" s="10">
        <f t="shared" si="385"/>
        <v>0</v>
      </c>
      <c r="BI945" s="10">
        <f t="shared" si="385"/>
        <v>0</v>
      </c>
      <c r="BJ945" s="10">
        <f t="shared" si="385"/>
        <v>0</v>
      </c>
      <c r="BK945" s="10">
        <f t="shared" si="386"/>
        <v>0</v>
      </c>
      <c r="BL945" s="10">
        <f t="shared" si="386"/>
        <v>0</v>
      </c>
      <c r="BM945" s="10">
        <f t="shared" si="386"/>
        <v>0</v>
      </c>
      <c r="BN945" s="10">
        <f t="shared" si="386"/>
        <v>0</v>
      </c>
      <c r="BO945" s="10">
        <f t="shared" si="389"/>
        <v>0</v>
      </c>
      <c r="BP945" s="10">
        <f t="shared" si="388"/>
        <v>0</v>
      </c>
      <c r="BR945" s="10">
        <f t="shared" si="387"/>
        <v>0</v>
      </c>
      <c r="BS945" s="10">
        <f>'დამტკ. ბიუჯ.'!H945</f>
        <v>0</v>
      </c>
      <c r="BT945" s="10">
        <f>'დამტკ. საკუთ.'!H945</f>
        <v>0</v>
      </c>
      <c r="BU945" s="10">
        <f>'ცვლილ. ბიუჯ.'!I945</f>
        <v>0</v>
      </c>
      <c r="BV945" s="10">
        <f>'ცვლილ. საკუთ.'!I945</f>
        <v>0</v>
      </c>
      <c r="BW945" s="10">
        <f>'მთავრ. ფონდი'!I945</f>
        <v>0</v>
      </c>
      <c r="BX945" s="10">
        <f>'პრეზ. ფონდი'!I945</f>
        <v>0</v>
      </c>
      <c r="BY945" s="10">
        <f>'დაზუსტ. ნაერთი'!H945</f>
        <v>0</v>
      </c>
      <c r="BZ945" s="10">
        <f>'დაზუსტ. ბიუჯ.'!H945</f>
        <v>0</v>
      </c>
      <c r="CA945" s="10">
        <f>'დაზუსტ. საკუთ.'!H945</f>
        <v>0</v>
      </c>
    </row>
    <row r="946" spans="1:79" x14ac:dyDescent="0.25">
      <c r="A946" t="str">
        <f t="shared" si="373"/>
        <v>a</v>
      </c>
      <c r="B946" s="8"/>
      <c r="C946" s="9" t="s">
        <v>16</v>
      </c>
      <c r="D946" s="10">
        <f t="shared" si="374"/>
        <v>5784000</v>
      </c>
      <c r="E946" s="10">
        <f t="shared" si="375"/>
        <v>5784000</v>
      </c>
      <c r="F946" s="10">
        <f t="shared" si="376"/>
        <v>0</v>
      </c>
      <c r="G946" s="10">
        <f t="shared" si="376"/>
        <v>0</v>
      </c>
      <c r="H946" s="10">
        <f t="shared" si="376"/>
        <v>0</v>
      </c>
      <c r="I946" s="10">
        <f t="shared" si="376"/>
        <v>0</v>
      </c>
      <c r="J946" s="10">
        <f t="shared" si="377"/>
        <v>0</v>
      </c>
      <c r="K946" s="10">
        <f t="shared" si="377"/>
        <v>5784000</v>
      </c>
      <c r="L946" s="10">
        <f t="shared" si="377"/>
        <v>5784000</v>
      </c>
      <c r="M946" s="10">
        <f t="shared" si="377"/>
        <v>0</v>
      </c>
      <c r="O946" s="10">
        <f t="shared" si="378"/>
        <v>1699000</v>
      </c>
      <c r="P946" s="10">
        <f>'დამტკ. ბიუჯ.'!E946</f>
        <v>1699000</v>
      </c>
      <c r="Q946" s="10">
        <f>'დამტკ. საკუთ.'!E946</f>
        <v>0</v>
      </c>
      <c r="R946" s="10">
        <f>'ცვლილ. ბიუჯ.'!F946</f>
        <v>-471000</v>
      </c>
      <c r="S946" s="10">
        <f>'ცვლილ. საკუთ.'!F946</f>
        <v>0</v>
      </c>
      <c r="T946" s="10">
        <f>'მთავრ. ფონდი'!F946</f>
        <v>0</v>
      </c>
      <c r="U946" s="10">
        <f>'პრეზ. ფონდი'!F946</f>
        <v>0</v>
      </c>
      <c r="V946" s="10">
        <f>'დაზუსტ. ნაერთი'!E946</f>
        <v>1228000</v>
      </c>
      <c r="W946" s="10">
        <f>'დაზუსტ. ბიუჯ.'!E946</f>
        <v>1228000</v>
      </c>
      <c r="X946" s="10">
        <f>'დაზუსტ. საკუთ.'!E946</f>
        <v>0</v>
      </c>
      <c r="Z946" s="10">
        <f t="shared" si="379"/>
        <v>1990000</v>
      </c>
      <c r="AA946" s="10">
        <f>'დამტკ. ბიუჯ.'!F946</f>
        <v>1990000</v>
      </c>
      <c r="AB946" s="10">
        <f>'დამტკ. საკუთ.'!F946</f>
        <v>0</v>
      </c>
      <c r="AC946" s="10">
        <f>'ცვლილ. ბიუჯ.'!G946</f>
        <v>471000</v>
      </c>
      <c r="AD946" s="10">
        <f>'ცვლილ. საკუთ.'!G946</f>
        <v>0</v>
      </c>
      <c r="AE946" s="10">
        <f>'მთავრ. ფონდი'!G946</f>
        <v>0</v>
      </c>
      <c r="AF946" s="10">
        <f>'პრეზ. ფონდი'!G946</f>
        <v>0</v>
      </c>
      <c r="AG946" s="10">
        <f>'დაზუსტ. ნაერთი'!F946</f>
        <v>2461000</v>
      </c>
      <c r="AH946" s="10">
        <f>'დაზუსტ. ბიუჯ.'!F946</f>
        <v>2461000</v>
      </c>
      <c r="AI946" s="10">
        <f>'დაზუსტ. საკუთ.'!F946</f>
        <v>0</v>
      </c>
      <c r="AK946" s="10">
        <f t="shared" si="380"/>
        <v>3689000</v>
      </c>
      <c r="AL946" s="10">
        <f t="shared" si="381"/>
        <v>3689000</v>
      </c>
      <c r="AM946" s="10">
        <f t="shared" si="382"/>
        <v>0</v>
      </c>
      <c r="AN946" s="10">
        <f t="shared" si="382"/>
        <v>0</v>
      </c>
      <c r="AO946" s="10">
        <f t="shared" si="382"/>
        <v>0</v>
      </c>
      <c r="AP946" s="10">
        <f t="shared" si="382"/>
        <v>0</v>
      </c>
      <c r="AQ946" s="10">
        <f t="shared" si="383"/>
        <v>0</v>
      </c>
      <c r="AR946" s="10">
        <f t="shared" si="383"/>
        <v>3689000</v>
      </c>
      <c r="AS946" s="10">
        <f t="shared" si="383"/>
        <v>3689000</v>
      </c>
      <c r="AT946" s="10">
        <f t="shared" si="383"/>
        <v>0</v>
      </c>
      <c r="AV946" s="10">
        <f t="shared" si="384"/>
        <v>1318000</v>
      </c>
      <c r="AW946" s="10">
        <f>'დამტკ. ბიუჯ.'!G946</f>
        <v>1318000</v>
      </c>
      <c r="AX946" s="10">
        <f>'დამტკ. საკუთ.'!G946</f>
        <v>0</v>
      </c>
      <c r="AY946" s="10">
        <f>'ცვლილ. ბიუჯ.'!H946</f>
        <v>0</v>
      </c>
      <c r="AZ946" s="10">
        <f>'ცვლილ. საკუთ.'!H946</f>
        <v>0</v>
      </c>
      <c r="BA946" s="10">
        <f>'მთავრ. ფონდი'!H946</f>
        <v>0</v>
      </c>
      <c r="BB946" s="10">
        <f>'პრეზ. ფონდი'!H946</f>
        <v>0</v>
      </c>
      <c r="BC946" s="10">
        <f>'დაზუსტ. ნაერთი'!G946</f>
        <v>1318000</v>
      </c>
      <c r="BD946" s="10">
        <f>'დაზუსტ. ბიუჯ.'!G946</f>
        <v>1318000</v>
      </c>
      <c r="BE946" s="10">
        <f>'დაზუსტ. საკუთ.'!G946</f>
        <v>0</v>
      </c>
      <c r="BG946" s="10">
        <f t="shared" si="385"/>
        <v>5007000</v>
      </c>
      <c r="BH946" s="10">
        <f t="shared" si="385"/>
        <v>5007000</v>
      </c>
      <c r="BI946" s="10">
        <f t="shared" si="385"/>
        <v>0</v>
      </c>
      <c r="BJ946" s="10">
        <f t="shared" si="385"/>
        <v>0</v>
      </c>
      <c r="BK946" s="10">
        <f t="shared" si="386"/>
        <v>0</v>
      </c>
      <c r="BL946" s="10">
        <f t="shared" si="386"/>
        <v>0</v>
      </c>
      <c r="BM946" s="10">
        <f t="shared" si="386"/>
        <v>0</v>
      </c>
      <c r="BN946" s="10">
        <f t="shared" si="386"/>
        <v>5007000</v>
      </c>
      <c r="BO946" s="10">
        <f t="shared" si="389"/>
        <v>5007000</v>
      </c>
      <c r="BP946" s="10">
        <f t="shared" si="388"/>
        <v>0</v>
      </c>
      <c r="BR946" s="10">
        <f t="shared" si="387"/>
        <v>777000</v>
      </c>
      <c r="BS946" s="10">
        <f>'დამტკ. ბიუჯ.'!H946</f>
        <v>777000</v>
      </c>
      <c r="BT946" s="10">
        <f>'დამტკ. საკუთ.'!H946</f>
        <v>0</v>
      </c>
      <c r="BU946" s="10">
        <f>'ცვლილ. ბიუჯ.'!I946</f>
        <v>0</v>
      </c>
      <c r="BV946" s="10">
        <f>'ცვლილ. საკუთ.'!I946</f>
        <v>0</v>
      </c>
      <c r="BW946" s="10">
        <f>'მთავრ. ფონდი'!I946</f>
        <v>0</v>
      </c>
      <c r="BX946" s="10">
        <f>'პრეზ. ფონდი'!I946</f>
        <v>0</v>
      </c>
      <c r="BY946" s="10">
        <f>'დაზუსტ. ნაერთი'!H946</f>
        <v>777000</v>
      </c>
      <c r="BZ946" s="10">
        <f>'დაზუსტ. ბიუჯ.'!H946</f>
        <v>777000</v>
      </c>
      <c r="CA946" s="10">
        <f>'დაზუსტ. საკუთ.'!H946</f>
        <v>0</v>
      </c>
    </row>
    <row r="947" spans="1:79" x14ac:dyDescent="0.25">
      <c r="A947" t="str">
        <f t="shared" si="373"/>
        <v>b</v>
      </c>
      <c r="B947" s="8"/>
      <c r="C947" s="9" t="s">
        <v>17</v>
      </c>
      <c r="D947" s="10">
        <f t="shared" si="374"/>
        <v>0</v>
      </c>
      <c r="E947" s="10">
        <f t="shared" si="375"/>
        <v>0</v>
      </c>
      <c r="F947" s="10">
        <f t="shared" si="376"/>
        <v>0</v>
      </c>
      <c r="G947" s="10">
        <f t="shared" si="376"/>
        <v>0</v>
      </c>
      <c r="H947" s="10">
        <f t="shared" si="376"/>
        <v>0</v>
      </c>
      <c r="I947" s="10">
        <f t="shared" si="376"/>
        <v>0</v>
      </c>
      <c r="J947" s="10">
        <f t="shared" si="377"/>
        <v>0</v>
      </c>
      <c r="K947" s="10">
        <f t="shared" si="377"/>
        <v>0</v>
      </c>
      <c r="L947" s="10">
        <f t="shared" si="377"/>
        <v>0</v>
      </c>
      <c r="M947" s="10">
        <f t="shared" si="377"/>
        <v>0</v>
      </c>
      <c r="O947" s="10">
        <f t="shared" si="378"/>
        <v>0</v>
      </c>
      <c r="P947" s="10">
        <f>'დამტკ. ბიუჯ.'!E947</f>
        <v>0</v>
      </c>
      <c r="Q947" s="10">
        <f>'დამტკ. საკუთ.'!E947</f>
        <v>0</v>
      </c>
      <c r="R947" s="10">
        <f>'ცვლილ. ბიუჯ.'!F947</f>
        <v>0</v>
      </c>
      <c r="S947" s="10">
        <f>'ცვლილ. საკუთ.'!F947</f>
        <v>0</v>
      </c>
      <c r="T947" s="10">
        <f>'მთავრ. ფონდი'!F947</f>
        <v>0</v>
      </c>
      <c r="U947" s="10">
        <f>'პრეზ. ფონდი'!F947</f>
        <v>0</v>
      </c>
      <c r="V947" s="10">
        <f>'დაზუსტ. ნაერთი'!E947</f>
        <v>0</v>
      </c>
      <c r="W947" s="10">
        <f>'დაზუსტ. ბიუჯ.'!E947</f>
        <v>0</v>
      </c>
      <c r="X947" s="10">
        <f>'დაზუსტ. საკუთ.'!E947</f>
        <v>0</v>
      </c>
      <c r="Z947" s="10">
        <f t="shared" si="379"/>
        <v>0</v>
      </c>
      <c r="AA947" s="10">
        <f>'დამტკ. ბიუჯ.'!F947</f>
        <v>0</v>
      </c>
      <c r="AB947" s="10">
        <f>'დამტკ. საკუთ.'!F947</f>
        <v>0</v>
      </c>
      <c r="AC947" s="10">
        <f>'ცვლილ. ბიუჯ.'!G947</f>
        <v>0</v>
      </c>
      <c r="AD947" s="10">
        <f>'ცვლილ. საკუთ.'!G947</f>
        <v>0</v>
      </c>
      <c r="AE947" s="10">
        <f>'მთავრ. ფონდი'!G947</f>
        <v>0</v>
      </c>
      <c r="AF947" s="10">
        <f>'პრეზ. ფონდი'!G947</f>
        <v>0</v>
      </c>
      <c r="AG947" s="10">
        <f>'დაზუსტ. ნაერთი'!F947</f>
        <v>0</v>
      </c>
      <c r="AH947" s="10">
        <f>'დაზუსტ. ბიუჯ.'!F947</f>
        <v>0</v>
      </c>
      <c r="AI947" s="10">
        <f>'დაზუსტ. საკუთ.'!F947</f>
        <v>0</v>
      </c>
      <c r="AK947" s="10">
        <f t="shared" si="380"/>
        <v>0</v>
      </c>
      <c r="AL947" s="10">
        <f t="shared" si="381"/>
        <v>0</v>
      </c>
      <c r="AM947" s="10">
        <f t="shared" si="382"/>
        <v>0</v>
      </c>
      <c r="AN947" s="10">
        <f t="shared" si="382"/>
        <v>0</v>
      </c>
      <c r="AO947" s="10">
        <f t="shared" si="382"/>
        <v>0</v>
      </c>
      <c r="AP947" s="10">
        <f t="shared" si="382"/>
        <v>0</v>
      </c>
      <c r="AQ947" s="10">
        <f t="shared" si="383"/>
        <v>0</v>
      </c>
      <c r="AR947" s="10">
        <f t="shared" si="383"/>
        <v>0</v>
      </c>
      <c r="AS947" s="10">
        <f t="shared" si="383"/>
        <v>0</v>
      </c>
      <c r="AT947" s="10">
        <f t="shared" si="383"/>
        <v>0</v>
      </c>
      <c r="AV947" s="10">
        <f t="shared" si="384"/>
        <v>0</v>
      </c>
      <c r="AW947" s="10">
        <f>'დამტკ. ბიუჯ.'!G947</f>
        <v>0</v>
      </c>
      <c r="AX947" s="10">
        <f>'დამტკ. საკუთ.'!G947</f>
        <v>0</v>
      </c>
      <c r="AY947" s="10">
        <f>'ცვლილ. ბიუჯ.'!H947</f>
        <v>0</v>
      </c>
      <c r="AZ947" s="10">
        <f>'ცვლილ. საკუთ.'!H947</f>
        <v>0</v>
      </c>
      <c r="BA947" s="10">
        <f>'მთავრ. ფონდი'!H947</f>
        <v>0</v>
      </c>
      <c r="BB947" s="10">
        <f>'პრეზ. ფონდი'!H947</f>
        <v>0</v>
      </c>
      <c r="BC947" s="10">
        <f>'დაზუსტ. ნაერთი'!G947</f>
        <v>0</v>
      </c>
      <c r="BD947" s="10">
        <f>'დაზუსტ. ბიუჯ.'!G947</f>
        <v>0</v>
      </c>
      <c r="BE947" s="10">
        <f>'დაზუსტ. საკუთ.'!G947</f>
        <v>0</v>
      </c>
      <c r="BG947" s="10">
        <f t="shared" si="385"/>
        <v>0</v>
      </c>
      <c r="BH947" s="10">
        <f t="shared" si="385"/>
        <v>0</v>
      </c>
      <c r="BI947" s="10">
        <f t="shared" si="385"/>
        <v>0</v>
      </c>
      <c r="BJ947" s="10">
        <f t="shared" si="385"/>
        <v>0</v>
      </c>
      <c r="BK947" s="10">
        <f t="shared" si="386"/>
        <v>0</v>
      </c>
      <c r="BL947" s="10">
        <f t="shared" si="386"/>
        <v>0</v>
      </c>
      <c r="BM947" s="10">
        <f t="shared" si="386"/>
        <v>0</v>
      </c>
      <c r="BN947" s="10">
        <f t="shared" si="386"/>
        <v>0</v>
      </c>
      <c r="BO947" s="10">
        <f t="shared" si="389"/>
        <v>0</v>
      </c>
      <c r="BP947" s="10">
        <f t="shared" si="388"/>
        <v>0</v>
      </c>
      <c r="BR947" s="10">
        <f t="shared" si="387"/>
        <v>0</v>
      </c>
      <c r="BS947" s="10">
        <f>'დამტკ. ბიუჯ.'!H947</f>
        <v>0</v>
      </c>
      <c r="BT947" s="10">
        <f>'დამტკ. საკუთ.'!H947</f>
        <v>0</v>
      </c>
      <c r="BU947" s="10">
        <f>'ცვლილ. ბიუჯ.'!I947</f>
        <v>0</v>
      </c>
      <c r="BV947" s="10">
        <f>'ცვლილ. საკუთ.'!I947</f>
        <v>0</v>
      </c>
      <c r="BW947" s="10">
        <f>'მთავრ. ფონდი'!I947</f>
        <v>0</v>
      </c>
      <c r="BX947" s="10">
        <f>'პრეზ. ფონდი'!I947</f>
        <v>0</v>
      </c>
      <c r="BY947" s="10">
        <f>'დაზუსტ. ნაერთი'!H947</f>
        <v>0</v>
      </c>
      <c r="BZ947" s="10">
        <f>'დაზუსტ. ბიუჯ.'!H947</f>
        <v>0</v>
      </c>
      <c r="CA947" s="10">
        <f>'დაზუსტ. საკუთ.'!H947</f>
        <v>0</v>
      </c>
    </row>
    <row r="948" spans="1:79" x14ac:dyDescent="0.25">
      <c r="A948" t="str">
        <f t="shared" si="373"/>
        <v>b</v>
      </c>
      <c r="B948" s="5"/>
      <c r="C948" s="6" t="s">
        <v>18</v>
      </c>
      <c r="D948" s="7">
        <f t="shared" si="374"/>
        <v>0</v>
      </c>
      <c r="E948" s="7">
        <f t="shared" si="375"/>
        <v>0</v>
      </c>
      <c r="F948" s="7">
        <f t="shared" si="376"/>
        <v>0</v>
      </c>
      <c r="G948" s="7">
        <f t="shared" si="376"/>
        <v>0</v>
      </c>
      <c r="H948" s="7">
        <f t="shared" si="376"/>
        <v>0</v>
      </c>
      <c r="I948" s="7">
        <f t="shared" si="376"/>
        <v>0</v>
      </c>
      <c r="J948" s="7">
        <f t="shared" si="377"/>
        <v>0</v>
      </c>
      <c r="K948" s="7">
        <f t="shared" si="377"/>
        <v>0</v>
      </c>
      <c r="L948" s="7">
        <f t="shared" si="377"/>
        <v>0</v>
      </c>
      <c r="M948" s="7">
        <f t="shared" si="377"/>
        <v>0</v>
      </c>
      <c r="O948" s="7">
        <f t="shared" si="378"/>
        <v>0</v>
      </c>
      <c r="P948" s="7">
        <f>'დამტკ. ბიუჯ.'!E948</f>
        <v>0</v>
      </c>
      <c r="Q948" s="7">
        <f>'დამტკ. საკუთ.'!E948</f>
        <v>0</v>
      </c>
      <c r="R948" s="7">
        <f>'ცვლილ. ბიუჯ.'!F948</f>
        <v>0</v>
      </c>
      <c r="S948" s="7">
        <f>'ცვლილ. საკუთ.'!F948</f>
        <v>0</v>
      </c>
      <c r="T948" s="7">
        <f>'მთავრ. ფონდი'!F948</f>
        <v>0</v>
      </c>
      <c r="U948" s="7">
        <f>'პრეზ. ფონდი'!F948</f>
        <v>0</v>
      </c>
      <c r="V948" s="7">
        <f>'დაზუსტ. ნაერთი'!E948</f>
        <v>0</v>
      </c>
      <c r="W948" s="7">
        <f>'დაზუსტ. ბიუჯ.'!E948</f>
        <v>0</v>
      </c>
      <c r="X948" s="7">
        <f>'დაზუსტ. საკუთ.'!E948</f>
        <v>0</v>
      </c>
      <c r="Z948" s="7">
        <f t="shared" si="379"/>
        <v>0</v>
      </c>
      <c r="AA948" s="7">
        <f>'დამტკ. ბიუჯ.'!F948</f>
        <v>0</v>
      </c>
      <c r="AB948" s="7">
        <f>'დამტკ. საკუთ.'!F948</f>
        <v>0</v>
      </c>
      <c r="AC948" s="7">
        <f>'ცვლილ. ბიუჯ.'!G948</f>
        <v>0</v>
      </c>
      <c r="AD948" s="7">
        <f>'ცვლილ. საკუთ.'!G948</f>
        <v>0</v>
      </c>
      <c r="AE948" s="7">
        <f>'მთავრ. ფონდი'!G948</f>
        <v>0</v>
      </c>
      <c r="AF948" s="7">
        <f>'პრეზ. ფონდი'!G948</f>
        <v>0</v>
      </c>
      <c r="AG948" s="7">
        <f>'დაზუსტ. ნაერთი'!F948</f>
        <v>0</v>
      </c>
      <c r="AH948" s="7">
        <f>'დაზუსტ. ბიუჯ.'!F948</f>
        <v>0</v>
      </c>
      <c r="AI948" s="7">
        <f>'დაზუსტ. საკუთ.'!F948</f>
        <v>0</v>
      </c>
      <c r="AK948" s="7">
        <f t="shared" si="380"/>
        <v>0</v>
      </c>
      <c r="AL948" s="7">
        <f t="shared" si="381"/>
        <v>0</v>
      </c>
      <c r="AM948" s="7">
        <f t="shared" si="382"/>
        <v>0</v>
      </c>
      <c r="AN948" s="7">
        <f t="shared" si="382"/>
        <v>0</v>
      </c>
      <c r="AO948" s="7">
        <f t="shared" si="382"/>
        <v>0</v>
      </c>
      <c r="AP948" s="7">
        <f t="shared" si="382"/>
        <v>0</v>
      </c>
      <c r="AQ948" s="7">
        <f t="shared" si="383"/>
        <v>0</v>
      </c>
      <c r="AR948" s="7">
        <f t="shared" si="383"/>
        <v>0</v>
      </c>
      <c r="AS948" s="7">
        <f t="shared" si="383"/>
        <v>0</v>
      </c>
      <c r="AT948" s="7">
        <f t="shared" si="383"/>
        <v>0</v>
      </c>
      <c r="AV948" s="7">
        <f t="shared" si="384"/>
        <v>0</v>
      </c>
      <c r="AW948" s="7">
        <f>'დამტკ. ბიუჯ.'!G948</f>
        <v>0</v>
      </c>
      <c r="AX948" s="7">
        <f>'დამტკ. საკუთ.'!G948</f>
        <v>0</v>
      </c>
      <c r="AY948" s="7">
        <f>'ცვლილ. ბიუჯ.'!H948</f>
        <v>0</v>
      </c>
      <c r="AZ948" s="7">
        <f>'ცვლილ. საკუთ.'!H948</f>
        <v>0</v>
      </c>
      <c r="BA948" s="7">
        <f>'მთავრ. ფონდი'!H948</f>
        <v>0</v>
      </c>
      <c r="BB948" s="7">
        <f>'პრეზ. ფონდი'!H948</f>
        <v>0</v>
      </c>
      <c r="BC948" s="7">
        <f>'დაზუსტ. ნაერთი'!G948</f>
        <v>0</v>
      </c>
      <c r="BD948" s="7">
        <f>'დაზუსტ. ბიუჯ.'!G948</f>
        <v>0</v>
      </c>
      <c r="BE948" s="7">
        <f>'დაზუსტ. საკუთ.'!G948</f>
        <v>0</v>
      </c>
      <c r="BG948" s="7">
        <f t="shared" si="385"/>
        <v>0</v>
      </c>
      <c r="BH948" s="7">
        <f t="shared" si="385"/>
        <v>0</v>
      </c>
      <c r="BI948" s="7">
        <f t="shared" si="385"/>
        <v>0</v>
      </c>
      <c r="BJ948" s="7">
        <f t="shared" si="385"/>
        <v>0</v>
      </c>
      <c r="BK948" s="7">
        <f t="shared" si="386"/>
        <v>0</v>
      </c>
      <c r="BL948" s="7">
        <f t="shared" si="386"/>
        <v>0</v>
      </c>
      <c r="BM948" s="7">
        <f t="shared" si="386"/>
        <v>0</v>
      </c>
      <c r="BN948" s="7">
        <f t="shared" si="386"/>
        <v>0</v>
      </c>
      <c r="BO948" s="7">
        <f t="shared" si="389"/>
        <v>0</v>
      </c>
      <c r="BP948" s="7">
        <f t="shared" si="388"/>
        <v>0</v>
      </c>
      <c r="BR948" s="7">
        <f t="shared" si="387"/>
        <v>0</v>
      </c>
      <c r="BS948" s="7">
        <f>'დამტკ. ბიუჯ.'!H948</f>
        <v>0</v>
      </c>
      <c r="BT948" s="7">
        <f>'დამტკ. საკუთ.'!H948</f>
        <v>0</v>
      </c>
      <c r="BU948" s="7">
        <f>'ცვლილ. ბიუჯ.'!I948</f>
        <v>0</v>
      </c>
      <c r="BV948" s="7">
        <f>'ცვლილ. საკუთ.'!I948</f>
        <v>0</v>
      </c>
      <c r="BW948" s="7">
        <f>'მთავრ. ფონდი'!I948</f>
        <v>0</v>
      </c>
      <c r="BX948" s="7">
        <f>'პრეზ. ფონდი'!I948</f>
        <v>0</v>
      </c>
      <c r="BY948" s="7">
        <f>'დაზუსტ. ნაერთი'!H948</f>
        <v>0</v>
      </c>
      <c r="BZ948" s="7">
        <f>'დაზუსტ. ბიუჯ.'!H948</f>
        <v>0</v>
      </c>
      <c r="CA948" s="7">
        <f>'დაზუსტ. საკუთ.'!H948</f>
        <v>0</v>
      </c>
    </row>
    <row r="949" spans="1:79" x14ac:dyDescent="0.25">
      <c r="A949" t="str">
        <f t="shared" si="373"/>
        <v>b</v>
      </c>
      <c r="B949" s="5"/>
      <c r="C949" s="6" t="s">
        <v>19</v>
      </c>
      <c r="D949" s="7">
        <f t="shared" si="374"/>
        <v>0</v>
      </c>
      <c r="E949" s="7">
        <f t="shared" si="375"/>
        <v>0</v>
      </c>
      <c r="F949" s="7">
        <f t="shared" si="376"/>
        <v>0</v>
      </c>
      <c r="G949" s="7">
        <f t="shared" si="376"/>
        <v>0</v>
      </c>
      <c r="H949" s="7">
        <f t="shared" si="376"/>
        <v>0</v>
      </c>
      <c r="I949" s="7">
        <f t="shared" si="376"/>
        <v>0</v>
      </c>
      <c r="J949" s="7">
        <f t="shared" si="377"/>
        <v>0</v>
      </c>
      <c r="K949" s="7">
        <f t="shared" si="377"/>
        <v>0</v>
      </c>
      <c r="L949" s="7">
        <f t="shared" si="377"/>
        <v>0</v>
      </c>
      <c r="M949" s="7">
        <f t="shared" si="377"/>
        <v>0</v>
      </c>
      <c r="O949" s="7">
        <f t="shared" si="378"/>
        <v>0</v>
      </c>
      <c r="P949" s="7">
        <f>'დამტკ. ბიუჯ.'!E949</f>
        <v>0</v>
      </c>
      <c r="Q949" s="7">
        <f>'დამტკ. საკუთ.'!E949</f>
        <v>0</v>
      </c>
      <c r="R949" s="7">
        <f>'ცვლილ. ბიუჯ.'!F949</f>
        <v>0</v>
      </c>
      <c r="S949" s="7">
        <f>'ცვლილ. საკუთ.'!F949</f>
        <v>0</v>
      </c>
      <c r="T949" s="7">
        <f>'მთავრ. ფონდი'!F949</f>
        <v>0</v>
      </c>
      <c r="U949" s="7">
        <f>'პრეზ. ფონდი'!F949</f>
        <v>0</v>
      </c>
      <c r="V949" s="7">
        <f>'დაზუსტ. ნაერთი'!E949</f>
        <v>0</v>
      </c>
      <c r="W949" s="7">
        <f>'დაზუსტ. ბიუჯ.'!E949</f>
        <v>0</v>
      </c>
      <c r="X949" s="7">
        <f>'დაზუსტ. საკუთ.'!E949</f>
        <v>0</v>
      </c>
      <c r="Z949" s="7">
        <f t="shared" si="379"/>
        <v>0</v>
      </c>
      <c r="AA949" s="7">
        <f>'დამტკ. ბიუჯ.'!F949</f>
        <v>0</v>
      </c>
      <c r="AB949" s="7">
        <f>'დამტკ. საკუთ.'!F949</f>
        <v>0</v>
      </c>
      <c r="AC949" s="7">
        <f>'ცვლილ. ბიუჯ.'!G949</f>
        <v>0</v>
      </c>
      <c r="AD949" s="7">
        <f>'ცვლილ. საკუთ.'!G949</f>
        <v>0</v>
      </c>
      <c r="AE949" s="7">
        <f>'მთავრ. ფონდი'!G949</f>
        <v>0</v>
      </c>
      <c r="AF949" s="7">
        <f>'პრეზ. ფონდი'!G949</f>
        <v>0</v>
      </c>
      <c r="AG949" s="7">
        <f>'დაზუსტ. ნაერთი'!F949</f>
        <v>0</v>
      </c>
      <c r="AH949" s="7">
        <f>'დაზუსტ. ბიუჯ.'!F949</f>
        <v>0</v>
      </c>
      <c r="AI949" s="7">
        <f>'დაზუსტ. საკუთ.'!F949</f>
        <v>0</v>
      </c>
      <c r="AK949" s="7">
        <f t="shared" si="380"/>
        <v>0</v>
      </c>
      <c r="AL949" s="7">
        <f t="shared" si="381"/>
        <v>0</v>
      </c>
      <c r="AM949" s="7">
        <f t="shared" si="382"/>
        <v>0</v>
      </c>
      <c r="AN949" s="7">
        <f t="shared" si="382"/>
        <v>0</v>
      </c>
      <c r="AO949" s="7">
        <f t="shared" si="382"/>
        <v>0</v>
      </c>
      <c r="AP949" s="7">
        <f t="shared" si="382"/>
        <v>0</v>
      </c>
      <c r="AQ949" s="7">
        <f t="shared" si="383"/>
        <v>0</v>
      </c>
      <c r="AR949" s="7">
        <f t="shared" si="383"/>
        <v>0</v>
      </c>
      <c r="AS949" s="7">
        <f t="shared" si="383"/>
        <v>0</v>
      </c>
      <c r="AT949" s="7">
        <f t="shared" si="383"/>
        <v>0</v>
      </c>
      <c r="AV949" s="7">
        <f t="shared" si="384"/>
        <v>0</v>
      </c>
      <c r="AW949" s="7">
        <f>'დამტკ. ბიუჯ.'!G949</f>
        <v>0</v>
      </c>
      <c r="AX949" s="7">
        <f>'დამტკ. საკუთ.'!G949</f>
        <v>0</v>
      </c>
      <c r="AY949" s="7">
        <f>'ცვლილ. ბიუჯ.'!H949</f>
        <v>0</v>
      </c>
      <c r="AZ949" s="7">
        <f>'ცვლილ. საკუთ.'!H949</f>
        <v>0</v>
      </c>
      <c r="BA949" s="7">
        <f>'მთავრ. ფონდი'!H949</f>
        <v>0</v>
      </c>
      <c r="BB949" s="7">
        <f>'პრეზ. ფონდი'!H949</f>
        <v>0</v>
      </c>
      <c r="BC949" s="7">
        <f>'დაზუსტ. ნაერთი'!G949</f>
        <v>0</v>
      </c>
      <c r="BD949" s="7">
        <f>'დაზუსტ. ბიუჯ.'!G949</f>
        <v>0</v>
      </c>
      <c r="BE949" s="7">
        <f>'დაზუსტ. საკუთ.'!G949</f>
        <v>0</v>
      </c>
      <c r="BG949" s="7">
        <f t="shared" si="385"/>
        <v>0</v>
      </c>
      <c r="BH949" s="7">
        <f t="shared" si="385"/>
        <v>0</v>
      </c>
      <c r="BI949" s="7">
        <f t="shared" si="385"/>
        <v>0</v>
      </c>
      <c r="BJ949" s="7">
        <f t="shared" si="385"/>
        <v>0</v>
      </c>
      <c r="BK949" s="7">
        <f t="shared" si="386"/>
        <v>0</v>
      </c>
      <c r="BL949" s="7">
        <f t="shared" si="386"/>
        <v>0</v>
      </c>
      <c r="BM949" s="7">
        <f t="shared" si="386"/>
        <v>0</v>
      </c>
      <c r="BN949" s="7">
        <f t="shared" si="386"/>
        <v>0</v>
      </c>
      <c r="BO949" s="7">
        <f t="shared" si="389"/>
        <v>0</v>
      </c>
      <c r="BP949" s="7">
        <f t="shared" si="388"/>
        <v>0</v>
      </c>
      <c r="BR949" s="7">
        <f t="shared" si="387"/>
        <v>0</v>
      </c>
      <c r="BS949" s="7">
        <f>'დამტკ. ბიუჯ.'!H949</f>
        <v>0</v>
      </c>
      <c r="BT949" s="7">
        <f>'დამტკ. საკუთ.'!H949</f>
        <v>0</v>
      </c>
      <c r="BU949" s="7">
        <f>'ცვლილ. ბიუჯ.'!I949</f>
        <v>0</v>
      </c>
      <c r="BV949" s="7">
        <f>'ცვლილ. საკუთ.'!I949</f>
        <v>0</v>
      </c>
      <c r="BW949" s="7">
        <f>'მთავრ. ფონდი'!I949</f>
        <v>0</v>
      </c>
      <c r="BX949" s="7">
        <f>'პრეზ. ფონდი'!I949</f>
        <v>0</v>
      </c>
      <c r="BY949" s="7">
        <f>'დაზუსტ. ნაერთი'!H949</f>
        <v>0</v>
      </c>
      <c r="BZ949" s="7">
        <f>'დაზუსტ. ბიუჯ.'!H949</f>
        <v>0</v>
      </c>
      <c r="CA949" s="7">
        <f>'დაზუსტ. საკუთ.'!H949</f>
        <v>0</v>
      </c>
    </row>
    <row r="950" spans="1:79" ht="15.75" thickBot="1" x14ac:dyDescent="0.3">
      <c r="A950" t="str">
        <f t="shared" si="373"/>
        <v>b</v>
      </c>
      <c r="B950" s="11"/>
      <c r="C950" s="12" t="s">
        <v>20</v>
      </c>
      <c r="D950" s="13">
        <f t="shared" si="374"/>
        <v>0</v>
      </c>
      <c r="E950" s="13">
        <f t="shared" si="375"/>
        <v>0</v>
      </c>
      <c r="F950" s="13">
        <f t="shared" si="376"/>
        <v>0</v>
      </c>
      <c r="G950" s="13">
        <f t="shared" si="376"/>
        <v>0</v>
      </c>
      <c r="H950" s="13">
        <f t="shared" si="376"/>
        <v>0</v>
      </c>
      <c r="I950" s="13">
        <f t="shared" si="376"/>
        <v>0</v>
      </c>
      <c r="J950" s="13">
        <f t="shared" si="377"/>
        <v>0</v>
      </c>
      <c r="K950" s="13">
        <f t="shared" si="377"/>
        <v>0</v>
      </c>
      <c r="L950" s="13">
        <f t="shared" si="377"/>
        <v>0</v>
      </c>
      <c r="M950" s="13">
        <f t="shared" si="377"/>
        <v>0</v>
      </c>
      <c r="O950" s="13">
        <f t="shared" si="378"/>
        <v>0</v>
      </c>
      <c r="P950" s="13">
        <f>'დამტკ. ბიუჯ.'!E950</f>
        <v>0</v>
      </c>
      <c r="Q950" s="13">
        <f>'დამტკ. საკუთ.'!E950</f>
        <v>0</v>
      </c>
      <c r="R950" s="13">
        <f>'ცვლილ. ბიუჯ.'!F950</f>
        <v>0</v>
      </c>
      <c r="S950" s="13">
        <f>'ცვლილ. საკუთ.'!F950</f>
        <v>0</v>
      </c>
      <c r="T950" s="13">
        <f>'მთავრ. ფონდი'!F950</f>
        <v>0</v>
      </c>
      <c r="U950" s="13">
        <f>'პრეზ. ფონდი'!F950</f>
        <v>0</v>
      </c>
      <c r="V950" s="13">
        <f>'დაზუსტ. ნაერთი'!E950</f>
        <v>0</v>
      </c>
      <c r="W950" s="13">
        <f>'დაზუსტ. ბიუჯ.'!E950</f>
        <v>0</v>
      </c>
      <c r="X950" s="13">
        <f>'დაზუსტ. საკუთ.'!E950</f>
        <v>0</v>
      </c>
      <c r="Z950" s="13">
        <f t="shared" si="379"/>
        <v>0</v>
      </c>
      <c r="AA950" s="13">
        <f>'დამტკ. ბიუჯ.'!F950</f>
        <v>0</v>
      </c>
      <c r="AB950" s="13">
        <f>'დამტკ. საკუთ.'!F950</f>
        <v>0</v>
      </c>
      <c r="AC950" s="13">
        <f>'ცვლილ. ბიუჯ.'!G950</f>
        <v>0</v>
      </c>
      <c r="AD950" s="13">
        <f>'ცვლილ. საკუთ.'!G950</f>
        <v>0</v>
      </c>
      <c r="AE950" s="13">
        <f>'მთავრ. ფონდი'!G950</f>
        <v>0</v>
      </c>
      <c r="AF950" s="13">
        <f>'პრეზ. ფონდი'!G950</f>
        <v>0</v>
      </c>
      <c r="AG950" s="13">
        <f>'დაზუსტ. ნაერთი'!F950</f>
        <v>0</v>
      </c>
      <c r="AH950" s="13">
        <f>'დაზუსტ. ბიუჯ.'!F950</f>
        <v>0</v>
      </c>
      <c r="AI950" s="13">
        <f>'დაზუსტ. საკუთ.'!F950</f>
        <v>0</v>
      </c>
      <c r="AK950" s="13">
        <f t="shared" si="380"/>
        <v>0</v>
      </c>
      <c r="AL950" s="13">
        <f t="shared" si="381"/>
        <v>0</v>
      </c>
      <c r="AM950" s="13">
        <f t="shared" si="382"/>
        <v>0</v>
      </c>
      <c r="AN950" s="13">
        <f t="shared" si="382"/>
        <v>0</v>
      </c>
      <c r="AO950" s="13">
        <f t="shared" si="382"/>
        <v>0</v>
      </c>
      <c r="AP950" s="13">
        <f t="shared" si="382"/>
        <v>0</v>
      </c>
      <c r="AQ950" s="13">
        <f t="shared" si="383"/>
        <v>0</v>
      </c>
      <c r="AR950" s="13">
        <f t="shared" si="383"/>
        <v>0</v>
      </c>
      <c r="AS950" s="13">
        <f t="shared" si="383"/>
        <v>0</v>
      </c>
      <c r="AT950" s="13">
        <f t="shared" si="383"/>
        <v>0</v>
      </c>
      <c r="AV950" s="13">
        <f t="shared" si="384"/>
        <v>0</v>
      </c>
      <c r="AW950" s="13">
        <f>'დამტკ. ბიუჯ.'!G950</f>
        <v>0</v>
      </c>
      <c r="AX950" s="13">
        <f>'დამტკ. საკუთ.'!G950</f>
        <v>0</v>
      </c>
      <c r="AY950" s="13">
        <f>'ცვლილ. ბიუჯ.'!H950</f>
        <v>0</v>
      </c>
      <c r="AZ950" s="13">
        <f>'ცვლილ. საკუთ.'!H950</f>
        <v>0</v>
      </c>
      <c r="BA950" s="13">
        <f>'მთავრ. ფონდი'!H950</f>
        <v>0</v>
      </c>
      <c r="BB950" s="13">
        <f>'პრეზ. ფონდი'!H950</f>
        <v>0</v>
      </c>
      <c r="BC950" s="13">
        <f>'დაზუსტ. ნაერთი'!G950</f>
        <v>0</v>
      </c>
      <c r="BD950" s="13">
        <f>'დაზუსტ. ბიუჯ.'!G950</f>
        <v>0</v>
      </c>
      <c r="BE950" s="13">
        <f>'დაზუსტ. საკუთ.'!G950</f>
        <v>0</v>
      </c>
      <c r="BG950" s="13">
        <f t="shared" si="385"/>
        <v>0</v>
      </c>
      <c r="BH950" s="13">
        <f t="shared" si="385"/>
        <v>0</v>
      </c>
      <c r="BI950" s="13">
        <f t="shared" si="385"/>
        <v>0</v>
      </c>
      <c r="BJ950" s="13">
        <f t="shared" si="385"/>
        <v>0</v>
      </c>
      <c r="BK950" s="13">
        <f t="shared" si="386"/>
        <v>0</v>
      </c>
      <c r="BL950" s="13">
        <f t="shared" si="386"/>
        <v>0</v>
      </c>
      <c r="BM950" s="13">
        <f t="shared" si="386"/>
        <v>0</v>
      </c>
      <c r="BN950" s="13">
        <f t="shared" si="386"/>
        <v>0</v>
      </c>
      <c r="BO950" s="13">
        <f t="shared" si="389"/>
        <v>0</v>
      </c>
      <c r="BP950" s="13">
        <f t="shared" si="388"/>
        <v>0</v>
      </c>
      <c r="BR950" s="13">
        <f t="shared" si="387"/>
        <v>0</v>
      </c>
      <c r="BS950" s="13">
        <f>'დამტკ. ბიუჯ.'!H950</f>
        <v>0</v>
      </c>
      <c r="BT950" s="13">
        <f>'დამტკ. საკუთ.'!H950</f>
        <v>0</v>
      </c>
      <c r="BU950" s="13">
        <f>'ცვლილ. ბიუჯ.'!I950</f>
        <v>0</v>
      </c>
      <c r="BV950" s="13">
        <f>'ცვლილ. საკუთ.'!I950</f>
        <v>0</v>
      </c>
      <c r="BW950" s="13">
        <f>'მთავრ. ფონდი'!I950</f>
        <v>0</v>
      </c>
      <c r="BX950" s="13">
        <f>'პრეზ. ფონდი'!I950</f>
        <v>0</v>
      </c>
      <c r="BY950" s="13">
        <f>'დაზუსტ. ნაერთი'!H950</f>
        <v>0</v>
      </c>
      <c r="BZ950" s="13">
        <f>'დაზუსტ. ბიუჯ.'!H950</f>
        <v>0</v>
      </c>
      <c r="CA950" s="13">
        <f>'დაზუსტ. საკუთ.'!H950</f>
        <v>0</v>
      </c>
    </row>
    <row r="951" spans="1:79" ht="31.5" thickTop="1" thickBot="1" x14ac:dyDescent="0.3">
      <c r="A951" t="str">
        <f t="shared" si="373"/>
        <v>a</v>
      </c>
      <c r="B951" s="123" t="s">
        <v>157</v>
      </c>
      <c r="C951" s="122" t="s">
        <v>158</v>
      </c>
      <c r="D951" s="14">
        <f t="shared" si="374"/>
        <v>35422000</v>
      </c>
      <c r="E951" s="14">
        <f t="shared" si="375"/>
        <v>35422000</v>
      </c>
      <c r="F951" s="14">
        <f t="shared" si="376"/>
        <v>0</v>
      </c>
      <c r="G951" s="14">
        <f t="shared" si="376"/>
        <v>335000</v>
      </c>
      <c r="H951" s="14">
        <f t="shared" si="376"/>
        <v>201870</v>
      </c>
      <c r="I951" s="14">
        <f t="shared" si="376"/>
        <v>0</v>
      </c>
      <c r="J951" s="14">
        <f t="shared" si="377"/>
        <v>0</v>
      </c>
      <c r="K951" s="14">
        <f t="shared" si="377"/>
        <v>35958870</v>
      </c>
      <c r="L951" s="14">
        <f t="shared" si="377"/>
        <v>35757000</v>
      </c>
      <c r="M951" s="14">
        <f t="shared" si="377"/>
        <v>201870</v>
      </c>
      <c r="O951" s="14">
        <f t="shared" si="378"/>
        <v>8446300</v>
      </c>
      <c r="P951" s="4">
        <f>'დამტკ. ბიუჯ.'!E951</f>
        <v>8446300</v>
      </c>
      <c r="Q951" s="4">
        <f>'დამტკ. საკუთ.'!E951</f>
        <v>0</v>
      </c>
      <c r="R951" s="4">
        <f>'ცვლილ. ბიუჯ.'!F951</f>
        <v>-332000</v>
      </c>
      <c r="S951" s="4">
        <f>'ცვლილ. საკუთ.'!F951</f>
        <v>51870</v>
      </c>
      <c r="T951" s="4">
        <f>'მთავრ. ფონდი'!F951</f>
        <v>0</v>
      </c>
      <c r="U951" s="4">
        <f>'პრეზ. ფონდი'!F951</f>
        <v>0</v>
      </c>
      <c r="V951" s="4">
        <f>'დაზუსტ. ნაერთი'!E951</f>
        <v>8166170</v>
      </c>
      <c r="W951" s="4">
        <f>'დაზუსტ. ბიუჯ.'!E951</f>
        <v>8114300</v>
      </c>
      <c r="X951" s="4">
        <f>'დაზუსტ. საკუთ.'!E951</f>
        <v>51870</v>
      </c>
      <c r="Z951" s="14">
        <f t="shared" si="379"/>
        <v>8604700</v>
      </c>
      <c r="AA951" s="4">
        <f>'დამტკ. ბიუჯ.'!F951</f>
        <v>8604700</v>
      </c>
      <c r="AB951" s="4">
        <f>'დამტკ. საკუთ.'!F951</f>
        <v>0</v>
      </c>
      <c r="AC951" s="4">
        <f>'ცვლილ. ბიუჯ.'!G951</f>
        <v>474000</v>
      </c>
      <c r="AD951" s="4">
        <f>'ცვლილ. საკუთ.'!G951</f>
        <v>50000</v>
      </c>
      <c r="AE951" s="4">
        <f>'მთავრ. ფონდი'!G951</f>
        <v>0</v>
      </c>
      <c r="AF951" s="4">
        <f>'პრეზ. ფონდი'!G951</f>
        <v>0</v>
      </c>
      <c r="AG951" s="4">
        <f>'დაზუსტ. ნაერთი'!F951</f>
        <v>9128700</v>
      </c>
      <c r="AH951" s="4">
        <f>'დაზუსტ. ბიუჯ.'!F951</f>
        <v>9078700</v>
      </c>
      <c r="AI951" s="4">
        <f>'დაზუსტ. საკუთ.'!F951</f>
        <v>50000</v>
      </c>
      <c r="AK951" s="14">
        <f t="shared" si="380"/>
        <v>17051000</v>
      </c>
      <c r="AL951" s="14">
        <f t="shared" si="381"/>
        <v>17051000</v>
      </c>
      <c r="AM951" s="14">
        <f t="shared" si="382"/>
        <v>0</v>
      </c>
      <c r="AN951" s="14">
        <f t="shared" si="382"/>
        <v>142000</v>
      </c>
      <c r="AO951" s="14">
        <f t="shared" si="382"/>
        <v>101870</v>
      </c>
      <c r="AP951" s="14">
        <f t="shared" si="382"/>
        <v>0</v>
      </c>
      <c r="AQ951" s="14">
        <f t="shared" si="383"/>
        <v>0</v>
      </c>
      <c r="AR951" s="14">
        <f t="shared" si="383"/>
        <v>17294870</v>
      </c>
      <c r="AS951" s="14">
        <f t="shared" si="383"/>
        <v>17193000</v>
      </c>
      <c r="AT951" s="14">
        <f t="shared" si="383"/>
        <v>101870</v>
      </c>
      <c r="AV951" s="14">
        <f t="shared" si="384"/>
        <v>8833900</v>
      </c>
      <c r="AW951" s="4">
        <f>'დამტკ. ბიუჯ.'!G951</f>
        <v>8833900</v>
      </c>
      <c r="AX951" s="4">
        <f>'დამტკ. საკუთ.'!G951</f>
        <v>0</v>
      </c>
      <c r="AY951" s="4">
        <f>'ცვლილ. ბიუჯ.'!H951</f>
        <v>71000</v>
      </c>
      <c r="AZ951" s="4">
        <f>'ცვლილ. საკუთ.'!H951</f>
        <v>50000</v>
      </c>
      <c r="BA951" s="4">
        <f>'მთავრ. ფონდი'!H951</f>
        <v>0</v>
      </c>
      <c r="BB951" s="4">
        <f>'პრეზ. ფონდი'!H951</f>
        <v>0</v>
      </c>
      <c r="BC951" s="4">
        <f>'დაზუსტ. ნაერთი'!G951</f>
        <v>8954900</v>
      </c>
      <c r="BD951" s="4">
        <f>'დაზუსტ. ბიუჯ.'!G951</f>
        <v>8904900</v>
      </c>
      <c r="BE951" s="4">
        <f>'დაზუსტ. საკუთ.'!G951</f>
        <v>50000</v>
      </c>
      <c r="BG951" s="14">
        <f t="shared" si="385"/>
        <v>25884900</v>
      </c>
      <c r="BH951" s="14">
        <f t="shared" si="385"/>
        <v>25884900</v>
      </c>
      <c r="BI951" s="14">
        <f t="shared" si="385"/>
        <v>0</v>
      </c>
      <c r="BJ951" s="14">
        <f t="shared" si="385"/>
        <v>213000</v>
      </c>
      <c r="BK951" s="14">
        <f t="shared" si="386"/>
        <v>151870</v>
      </c>
      <c r="BL951" s="14">
        <f t="shared" si="386"/>
        <v>0</v>
      </c>
      <c r="BM951" s="14">
        <f t="shared" si="386"/>
        <v>0</v>
      </c>
      <c r="BN951" s="14">
        <f t="shared" si="386"/>
        <v>26249770</v>
      </c>
      <c r="BO951" s="14">
        <f t="shared" si="389"/>
        <v>26097900</v>
      </c>
      <c r="BP951" s="14">
        <f t="shared" si="388"/>
        <v>151870</v>
      </c>
      <c r="BR951" s="14">
        <f t="shared" si="387"/>
        <v>9537100</v>
      </c>
      <c r="BS951" s="4">
        <f>'დამტკ. ბიუჯ.'!H951</f>
        <v>9537100</v>
      </c>
      <c r="BT951" s="4">
        <f>'დამტკ. საკუთ.'!H951</f>
        <v>0</v>
      </c>
      <c r="BU951" s="4">
        <f>'ცვლილ. ბიუჯ.'!I951</f>
        <v>122000</v>
      </c>
      <c r="BV951" s="4">
        <f>'ცვლილ. საკუთ.'!I951</f>
        <v>50000</v>
      </c>
      <c r="BW951" s="4">
        <f>'მთავრ. ფონდი'!I951</f>
        <v>0</v>
      </c>
      <c r="BX951" s="4">
        <f>'პრეზ. ფონდი'!I951</f>
        <v>0</v>
      </c>
      <c r="BY951" s="4">
        <f>'დაზუსტ. ნაერთი'!H951</f>
        <v>9709100</v>
      </c>
      <c r="BZ951" s="4">
        <f>'დაზუსტ. ბიუჯ.'!H951</f>
        <v>9659100</v>
      </c>
      <c r="CA951" s="4">
        <f>'დაზუსტ. საკუთ.'!H951</f>
        <v>50000</v>
      </c>
    </row>
    <row r="952" spans="1:79" ht="15.75" thickTop="1" x14ac:dyDescent="0.25">
      <c r="A952" t="str">
        <f t="shared" si="373"/>
        <v>a</v>
      </c>
      <c r="B952" s="5"/>
      <c r="C952" s="6" t="s">
        <v>10</v>
      </c>
      <c r="D952" s="7">
        <f t="shared" si="374"/>
        <v>35392000</v>
      </c>
      <c r="E952" s="7">
        <f t="shared" si="375"/>
        <v>35392000</v>
      </c>
      <c r="F952" s="7">
        <f t="shared" si="376"/>
        <v>0</v>
      </c>
      <c r="G952" s="7">
        <f t="shared" si="376"/>
        <v>82262</v>
      </c>
      <c r="H952" s="7">
        <f t="shared" si="376"/>
        <v>195000</v>
      </c>
      <c r="I952" s="7">
        <f t="shared" si="376"/>
        <v>0</v>
      </c>
      <c r="J952" s="7">
        <f t="shared" si="377"/>
        <v>0</v>
      </c>
      <c r="K952" s="7">
        <f t="shared" si="377"/>
        <v>35669262</v>
      </c>
      <c r="L952" s="7">
        <f t="shared" si="377"/>
        <v>35474262</v>
      </c>
      <c r="M952" s="7">
        <f t="shared" si="377"/>
        <v>195000</v>
      </c>
      <c r="O952" s="7">
        <f t="shared" si="378"/>
        <v>8431300</v>
      </c>
      <c r="P952" s="7">
        <f>'დამტკ. ბიუჯ.'!E952</f>
        <v>8431300</v>
      </c>
      <c r="Q952" s="7">
        <f>'დამტკ. საკუთ.'!E952</f>
        <v>0</v>
      </c>
      <c r="R952" s="7">
        <f>'ცვლილ. ბიუჯ.'!F952</f>
        <v>-584738</v>
      </c>
      <c r="S952" s="7">
        <f>'ცვლილ. საკუთ.'!F952</f>
        <v>47000</v>
      </c>
      <c r="T952" s="7">
        <f>'მთავრ. ფონდი'!F952</f>
        <v>0</v>
      </c>
      <c r="U952" s="7">
        <f>'პრეზ. ფონდი'!F952</f>
        <v>0</v>
      </c>
      <c r="V952" s="7">
        <f>'დაზუსტ. ნაერთი'!E952</f>
        <v>7893562</v>
      </c>
      <c r="W952" s="7">
        <f>'დაზუსტ. ბიუჯ.'!E952</f>
        <v>7846562</v>
      </c>
      <c r="X952" s="7">
        <f>'დაზუსტ. საკუთ.'!E952</f>
        <v>47000</v>
      </c>
      <c r="Z952" s="7">
        <f t="shared" si="379"/>
        <v>8599700</v>
      </c>
      <c r="AA952" s="7">
        <f>'დამტკ. ბიუჯ.'!F952</f>
        <v>8599700</v>
      </c>
      <c r="AB952" s="7">
        <f>'დამტკ. საკუთ.'!F952</f>
        <v>0</v>
      </c>
      <c r="AC952" s="7">
        <f>'ცვლილ. ბიუჯ.'!G952</f>
        <v>474000</v>
      </c>
      <c r="AD952" s="7">
        <f>'ცვლილ. საკუთ.'!G952</f>
        <v>48000</v>
      </c>
      <c r="AE952" s="7">
        <f>'მთავრ. ფონდი'!G952</f>
        <v>0</v>
      </c>
      <c r="AF952" s="7">
        <f>'პრეზ. ფონდი'!G952</f>
        <v>0</v>
      </c>
      <c r="AG952" s="7">
        <f>'დაზუსტ. ნაერთი'!F952</f>
        <v>9121700</v>
      </c>
      <c r="AH952" s="7">
        <f>'დაზუსტ. ბიუჯ.'!F952</f>
        <v>9073700</v>
      </c>
      <c r="AI952" s="7">
        <f>'დაზუსტ. საკუთ.'!F952</f>
        <v>48000</v>
      </c>
      <c r="AK952" s="7">
        <f t="shared" si="380"/>
        <v>17031000</v>
      </c>
      <c r="AL952" s="7">
        <f t="shared" si="381"/>
        <v>17031000</v>
      </c>
      <c r="AM952" s="7">
        <f t="shared" si="382"/>
        <v>0</v>
      </c>
      <c r="AN952" s="7">
        <f t="shared" si="382"/>
        <v>-110738</v>
      </c>
      <c r="AO952" s="7">
        <f t="shared" si="382"/>
        <v>95000</v>
      </c>
      <c r="AP952" s="7">
        <f t="shared" si="382"/>
        <v>0</v>
      </c>
      <c r="AQ952" s="7">
        <f t="shared" si="383"/>
        <v>0</v>
      </c>
      <c r="AR952" s="7">
        <f t="shared" si="383"/>
        <v>17015262</v>
      </c>
      <c r="AS952" s="7">
        <f t="shared" si="383"/>
        <v>16920262</v>
      </c>
      <c r="AT952" s="7">
        <f t="shared" si="383"/>
        <v>95000</v>
      </c>
      <c r="AV952" s="7">
        <f t="shared" si="384"/>
        <v>8828900</v>
      </c>
      <c r="AW952" s="7">
        <f>'დამტკ. ბიუჯ.'!G952</f>
        <v>8828900</v>
      </c>
      <c r="AX952" s="7">
        <f>'დამტკ. საკუთ.'!G952</f>
        <v>0</v>
      </c>
      <c r="AY952" s="7">
        <f>'ცვლილ. ბიუჯ.'!H952</f>
        <v>71000</v>
      </c>
      <c r="AZ952" s="7">
        <f>'ცვლილ. საკუთ.'!H952</f>
        <v>50000</v>
      </c>
      <c r="BA952" s="7">
        <f>'მთავრ. ფონდი'!H952</f>
        <v>0</v>
      </c>
      <c r="BB952" s="7">
        <f>'პრეზ. ფონდი'!H952</f>
        <v>0</v>
      </c>
      <c r="BC952" s="7">
        <f>'დაზუსტ. ნაერთი'!G952</f>
        <v>8949900</v>
      </c>
      <c r="BD952" s="7">
        <f>'დაზუსტ. ბიუჯ.'!G952</f>
        <v>8899900</v>
      </c>
      <c r="BE952" s="7">
        <f>'დაზუსტ. საკუთ.'!G952</f>
        <v>50000</v>
      </c>
      <c r="BG952" s="7">
        <f t="shared" si="385"/>
        <v>25859900</v>
      </c>
      <c r="BH952" s="7">
        <f t="shared" si="385"/>
        <v>25859900</v>
      </c>
      <c r="BI952" s="7">
        <f t="shared" si="385"/>
        <v>0</v>
      </c>
      <c r="BJ952" s="7">
        <f t="shared" si="385"/>
        <v>-39738</v>
      </c>
      <c r="BK952" s="7">
        <f t="shared" si="386"/>
        <v>145000</v>
      </c>
      <c r="BL952" s="7">
        <f t="shared" si="386"/>
        <v>0</v>
      </c>
      <c r="BM952" s="7">
        <f t="shared" si="386"/>
        <v>0</v>
      </c>
      <c r="BN952" s="7">
        <f t="shared" si="386"/>
        <v>25965162</v>
      </c>
      <c r="BO952" s="7">
        <f t="shared" si="389"/>
        <v>25820162</v>
      </c>
      <c r="BP952" s="7">
        <f t="shared" si="388"/>
        <v>145000</v>
      </c>
      <c r="BR952" s="7">
        <f t="shared" si="387"/>
        <v>9532100</v>
      </c>
      <c r="BS952" s="7">
        <f>'დამტკ. ბიუჯ.'!H952</f>
        <v>9532100</v>
      </c>
      <c r="BT952" s="7">
        <f>'დამტკ. საკუთ.'!H952</f>
        <v>0</v>
      </c>
      <c r="BU952" s="7">
        <f>'ცვლილ. ბიუჯ.'!I952</f>
        <v>122000</v>
      </c>
      <c r="BV952" s="7">
        <f>'ცვლილ. საკუთ.'!I952</f>
        <v>50000</v>
      </c>
      <c r="BW952" s="7">
        <f>'მთავრ. ფონდი'!I952</f>
        <v>0</v>
      </c>
      <c r="BX952" s="7">
        <f>'პრეზ. ფონდი'!I952</f>
        <v>0</v>
      </c>
      <c r="BY952" s="7">
        <f>'დაზუსტ. ნაერთი'!H952</f>
        <v>9704100</v>
      </c>
      <c r="BZ952" s="7">
        <f>'დაზუსტ. ბიუჯ.'!H952</f>
        <v>9654100</v>
      </c>
      <c r="CA952" s="7">
        <f>'დაზუსტ. საკუთ.'!H952</f>
        <v>50000</v>
      </c>
    </row>
    <row r="953" spans="1:79" x14ac:dyDescent="0.25">
      <c r="A953" t="str">
        <f t="shared" si="373"/>
        <v>b</v>
      </c>
      <c r="B953" s="8"/>
      <c r="C953" s="9" t="s">
        <v>11</v>
      </c>
      <c r="D953" s="10">
        <f t="shared" si="374"/>
        <v>0</v>
      </c>
      <c r="E953" s="10">
        <f t="shared" si="375"/>
        <v>0</v>
      </c>
      <c r="F953" s="10">
        <f t="shared" si="376"/>
        <v>0</v>
      </c>
      <c r="G953" s="10">
        <f t="shared" si="376"/>
        <v>0</v>
      </c>
      <c r="H953" s="10">
        <f t="shared" si="376"/>
        <v>0</v>
      </c>
      <c r="I953" s="10">
        <f t="shared" si="376"/>
        <v>0</v>
      </c>
      <c r="J953" s="10">
        <f t="shared" si="377"/>
        <v>0</v>
      </c>
      <c r="K953" s="10">
        <f t="shared" si="377"/>
        <v>0</v>
      </c>
      <c r="L953" s="10">
        <f t="shared" si="377"/>
        <v>0</v>
      </c>
      <c r="M953" s="10">
        <f t="shared" si="377"/>
        <v>0</v>
      </c>
      <c r="O953" s="10">
        <f t="shared" si="378"/>
        <v>0</v>
      </c>
      <c r="P953" s="10">
        <f>'დამტკ. ბიუჯ.'!E953</f>
        <v>0</v>
      </c>
      <c r="Q953" s="10">
        <f>'დამტკ. საკუთ.'!E953</f>
        <v>0</v>
      </c>
      <c r="R953" s="10">
        <f>'ცვლილ. ბიუჯ.'!F953</f>
        <v>0</v>
      </c>
      <c r="S953" s="10">
        <f>'ცვლილ. საკუთ.'!F953</f>
        <v>0</v>
      </c>
      <c r="T953" s="10">
        <f>'მთავრ. ფონდი'!F953</f>
        <v>0</v>
      </c>
      <c r="U953" s="10">
        <f>'პრეზ. ფონდი'!F953</f>
        <v>0</v>
      </c>
      <c r="V953" s="10">
        <f>'დაზუსტ. ნაერთი'!E953</f>
        <v>0</v>
      </c>
      <c r="W953" s="10">
        <f>'დაზუსტ. ბიუჯ.'!E953</f>
        <v>0</v>
      </c>
      <c r="X953" s="10">
        <f>'დაზუსტ. საკუთ.'!E953</f>
        <v>0</v>
      </c>
      <c r="Z953" s="10">
        <f t="shared" si="379"/>
        <v>0</v>
      </c>
      <c r="AA953" s="10">
        <f>'დამტკ. ბიუჯ.'!F953</f>
        <v>0</v>
      </c>
      <c r="AB953" s="10">
        <f>'დამტკ. საკუთ.'!F953</f>
        <v>0</v>
      </c>
      <c r="AC953" s="10">
        <f>'ცვლილ. ბიუჯ.'!G953</f>
        <v>0</v>
      </c>
      <c r="AD953" s="10">
        <f>'ცვლილ. საკუთ.'!G953</f>
        <v>0</v>
      </c>
      <c r="AE953" s="10">
        <f>'მთავრ. ფონდი'!G953</f>
        <v>0</v>
      </c>
      <c r="AF953" s="10">
        <f>'პრეზ. ფონდი'!G953</f>
        <v>0</v>
      </c>
      <c r="AG953" s="10">
        <f>'დაზუსტ. ნაერთი'!F953</f>
        <v>0</v>
      </c>
      <c r="AH953" s="10">
        <f>'დაზუსტ. ბიუჯ.'!F953</f>
        <v>0</v>
      </c>
      <c r="AI953" s="10">
        <f>'დაზუსტ. საკუთ.'!F953</f>
        <v>0</v>
      </c>
      <c r="AK953" s="10">
        <f t="shared" si="380"/>
        <v>0</v>
      </c>
      <c r="AL953" s="10">
        <f t="shared" si="381"/>
        <v>0</v>
      </c>
      <c r="AM953" s="10">
        <f t="shared" si="382"/>
        <v>0</v>
      </c>
      <c r="AN953" s="10">
        <f t="shared" si="382"/>
        <v>0</v>
      </c>
      <c r="AO953" s="10">
        <f t="shared" si="382"/>
        <v>0</v>
      </c>
      <c r="AP953" s="10">
        <f t="shared" si="382"/>
        <v>0</v>
      </c>
      <c r="AQ953" s="10">
        <f t="shared" si="383"/>
        <v>0</v>
      </c>
      <c r="AR953" s="10">
        <f t="shared" si="383"/>
        <v>0</v>
      </c>
      <c r="AS953" s="10">
        <f t="shared" si="383"/>
        <v>0</v>
      </c>
      <c r="AT953" s="10">
        <f t="shared" si="383"/>
        <v>0</v>
      </c>
      <c r="AV953" s="10">
        <f t="shared" si="384"/>
        <v>0</v>
      </c>
      <c r="AW953" s="10">
        <f>'დამტკ. ბიუჯ.'!G953</f>
        <v>0</v>
      </c>
      <c r="AX953" s="10">
        <f>'დამტკ. საკუთ.'!G953</f>
        <v>0</v>
      </c>
      <c r="AY953" s="10">
        <f>'ცვლილ. ბიუჯ.'!H953</f>
        <v>0</v>
      </c>
      <c r="AZ953" s="10">
        <f>'ცვლილ. საკუთ.'!H953</f>
        <v>0</v>
      </c>
      <c r="BA953" s="10">
        <f>'მთავრ. ფონდი'!H953</f>
        <v>0</v>
      </c>
      <c r="BB953" s="10">
        <f>'პრეზ. ფონდი'!H953</f>
        <v>0</v>
      </c>
      <c r="BC953" s="10">
        <f>'დაზუსტ. ნაერთი'!G953</f>
        <v>0</v>
      </c>
      <c r="BD953" s="10">
        <f>'დაზუსტ. ბიუჯ.'!G953</f>
        <v>0</v>
      </c>
      <c r="BE953" s="10">
        <f>'დაზუსტ. საკუთ.'!G953</f>
        <v>0</v>
      </c>
      <c r="BG953" s="10">
        <f t="shared" si="385"/>
        <v>0</v>
      </c>
      <c r="BH953" s="10">
        <f t="shared" si="385"/>
        <v>0</v>
      </c>
      <c r="BI953" s="10">
        <f t="shared" si="385"/>
        <v>0</v>
      </c>
      <c r="BJ953" s="10">
        <f t="shared" si="385"/>
        <v>0</v>
      </c>
      <c r="BK953" s="10">
        <f t="shared" si="386"/>
        <v>0</v>
      </c>
      <c r="BL953" s="10">
        <f t="shared" si="386"/>
        <v>0</v>
      </c>
      <c r="BM953" s="10">
        <f t="shared" si="386"/>
        <v>0</v>
      </c>
      <c r="BN953" s="10">
        <f t="shared" si="386"/>
        <v>0</v>
      </c>
      <c r="BO953" s="10">
        <f t="shared" si="389"/>
        <v>0</v>
      </c>
      <c r="BP953" s="10">
        <f t="shared" si="388"/>
        <v>0</v>
      </c>
      <c r="BR953" s="10">
        <f t="shared" si="387"/>
        <v>0</v>
      </c>
      <c r="BS953" s="10">
        <f>'დამტკ. ბიუჯ.'!H953</f>
        <v>0</v>
      </c>
      <c r="BT953" s="10">
        <f>'დამტკ. საკუთ.'!H953</f>
        <v>0</v>
      </c>
      <c r="BU953" s="10">
        <f>'ცვლილ. ბიუჯ.'!I953</f>
        <v>0</v>
      </c>
      <c r="BV953" s="10">
        <f>'ცვლილ. საკუთ.'!I953</f>
        <v>0</v>
      </c>
      <c r="BW953" s="10">
        <f>'მთავრ. ფონდი'!I953</f>
        <v>0</v>
      </c>
      <c r="BX953" s="10">
        <f>'პრეზ. ფონდი'!I953</f>
        <v>0</v>
      </c>
      <c r="BY953" s="10">
        <f>'დაზუსტ. ნაერთი'!H953</f>
        <v>0</v>
      </c>
      <c r="BZ953" s="10">
        <f>'დაზუსტ. ბიუჯ.'!H953</f>
        <v>0</v>
      </c>
      <c r="CA953" s="10">
        <f>'დაზუსტ. საკუთ.'!H953</f>
        <v>0</v>
      </c>
    </row>
    <row r="954" spans="1:79" x14ac:dyDescent="0.25">
      <c r="A954" t="str">
        <f t="shared" si="373"/>
        <v>a</v>
      </c>
      <c r="B954" s="8"/>
      <c r="C954" s="9" t="s">
        <v>12</v>
      </c>
      <c r="D954" s="10">
        <f t="shared" si="374"/>
        <v>24525000</v>
      </c>
      <c r="E954" s="10">
        <f t="shared" si="375"/>
        <v>24525000</v>
      </c>
      <c r="F954" s="10">
        <f t="shared" si="376"/>
        <v>0</v>
      </c>
      <c r="G954" s="10">
        <f t="shared" si="376"/>
        <v>166016</v>
      </c>
      <c r="H954" s="10">
        <f t="shared" si="376"/>
        <v>190000</v>
      </c>
      <c r="I954" s="10">
        <f t="shared" si="376"/>
        <v>0</v>
      </c>
      <c r="J954" s="10">
        <f t="shared" si="377"/>
        <v>0</v>
      </c>
      <c r="K954" s="10">
        <f t="shared" si="377"/>
        <v>24881016</v>
      </c>
      <c r="L954" s="10">
        <f t="shared" si="377"/>
        <v>24691016</v>
      </c>
      <c r="M954" s="10">
        <f t="shared" si="377"/>
        <v>190000</v>
      </c>
      <c r="O954" s="10">
        <f t="shared" si="378"/>
        <v>5840800</v>
      </c>
      <c r="P954" s="10">
        <f>'დამტკ. ბიუჯ.'!E954</f>
        <v>5840800</v>
      </c>
      <c r="Q954" s="10">
        <f>'დამტკ. საკუთ.'!E954</f>
        <v>0</v>
      </c>
      <c r="R954" s="10">
        <f>'ცვლილ. ბიუჯ.'!F954</f>
        <v>-133984</v>
      </c>
      <c r="S954" s="10">
        <f>'ცვლილ. საკუთ.'!F954</f>
        <v>45000</v>
      </c>
      <c r="T954" s="10">
        <f>'მთავრ. ფონდი'!F954</f>
        <v>0</v>
      </c>
      <c r="U954" s="10">
        <f>'პრეზ. ფონდი'!F954</f>
        <v>0</v>
      </c>
      <c r="V954" s="10">
        <f>'დაზუსტ. ნაერთი'!E954</f>
        <v>5751816</v>
      </c>
      <c r="W954" s="10">
        <f>'დაზუსტ. ბიუჯ.'!E954</f>
        <v>5706816</v>
      </c>
      <c r="X954" s="10">
        <f>'დაზუსტ. საკუთ.'!E954</f>
        <v>45000</v>
      </c>
      <c r="Z954" s="10">
        <f t="shared" si="379"/>
        <v>5886000</v>
      </c>
      <c r="AA954" s="10">
        <f>'დამტკ. ბიუჯ.'!F954</f>
        <v>5886000</v>
      </c>
      <c r="AB954" s="10">
        <f>'დამტკ. საკუთ.'!F954</f>
        <v>0</v>
      </c>
      <c r="AC954" s="10">
        <f>'ცვლილ. ბიუჯ.'!G954</f>
        <v>100000</v>
      </c>
      <c r="AD954" s="10">
        <f>'ცვლილ. საკუთ.'!G954</f>
        <v>47000</v>
      </c>
      <c r="AE954" s="10">
        <f>'მთავრ. ფონდი'!G954</f>
        <v>0</v>
      </c>
      <c r="AF954" s="10">
        <f>'პრეზ. ფონდი'!G954</f>
        <v>0</v>
      </c>
      <c r="AG954" s="10">
        <f>'დაზუსტ. ნაერთი'!F954</f>
        <v>6033000</v>
      </c>
      <c r="AH954" s="10">
        <f>'დაზუსტ. ბიუჯ.'!F954</f>
        <v>5986000</v>
      </c>
      <c r="AI954" s="10">
        <f>'დაზუსტ. საკუთ.'!F954</f>
        <v>47000</v>
      </c>
      <c r="AK954" s="10">
        <f t="shared" si="380"/>
        <v>11726800</v>
      </c>
      <c r="AL954" s="10">
        <f t="shared" si="381"/>
        <v>11726800</v>
      </c>
      <c r="AM954" s="10">
        <f t="shared" si="382"/>
        <v>0</v>
      </c>
      <c r="AN954" s="10">
        <f t="shared" si="382"/>
        <v>-33984</v>
      </c>
      <c r="AO954" s="10">
        <f t="shared" si="382"/>
        <v>92000</v>
      </c>
      <c r="AP954" s="10">
        <f t="shared" si="382"/>
        <v>0</v>
      </c>
      <c r="AQ954" s="10">
        <f t="shared" si="383"/>
        <v>0</v>
      </c>
      <c r="AR954" s="10">
        <f t="shared" si="383"/>
        <v>11784816</v>
      </c>
      <c r="AS954" s="10">
        <f t="shared" si="383"/>
        <v>11692816</v>
      </c>
      <c r="AT954" s="10">
        <f t="shared" si="383"/>
        <v>92000</v>
      </c>
      <c r="AV954" s="10">
        <f t="shared" si="384"/>
        <v>6131200</v>
      </c>
      <c r="AW954" s="10">
        <f>'დამტკ. ბიუჯ.'!G954</f>
        <v>6131200</v>
      </c>
      <c r="AX954" s="10">
        <f>'დამტკ. საკუთ.'!G954</f>
        <v>0</v>
      </c>
      <c r="AY954" s="10">
        <f>'ცვლილ. ბიუჯ.'!H954</f>
        <v>100000</v>
      </c>
      <c r="AZ954" s="10">
        <f>'ცვლილ. საკუთ.'!H954</f>
        <v>49000</v>
      </c>
      <c r="BA954" s="10">
        <f>'მთავრ. ფონდი'!H954</f>
        <v>0</v>
      </c>
      <c r="BB954" s="10">
        <f>'პრეზ. ფონდი'!H954</f>
        <v>0</v>
      </c>
      <c r="BC954" s="10">
        <f>'დაზუსტ. ნაერთი'!G954</f>
        <v>6280200</v>
      </c>
      <c r="BD954" s="10">
        <f>'დაზუსტ. ბიუჯ.'!G954</f>
        <v>6231200</v>
      </c>
      <c r="BE954" s="10">
        <f>'დაზუსტ. საკუთ.'!G954</f>
        <v>49000</v>
      </c>
      <c r="BG954" s="10">
        <f t="shared" si="385"/>
        <v>17858000</v>
      </c>
      <c r="BH954" s="10">
        <f t="shared" si="385"/>
        <v>17858000</v>
      </c>
      <c r="BI954" s="10">
        <f t="shared" si="385"/>
        <v>0</v>
      </c>
      <c r="BJ954" s="10">
        <f t="shared" si="385"/>
        <v>66016</v>
      </c>
      <c r="BK954" s="10">
        <f t="shared" si="386"/>
        <v>141000</v>
      </c>
      <c r="BL954" s="10">
        <f t="shared" si="386"/>
        <v>0</v>
      </c>
      <c r="BM954" s="10">
        <f t="shared" si="386"/>
        <v>0</v>
      </c>
      <c r="BN954" s="10">
        <f t="shared" si="386"/>
        <v>18065016</v>
      </c>
      <c r="BO954" s="10">
        <f t="shared" si="389"/>
        <v>17924016</v>
      </c>
      <c r="BP954" s="10">
        <f t="shared" si="388"/>
        <v>141000</v>
      </c>
      <c r="BR954" s="10">
        <f t="shared" si="387"/>
        <v>6667000</v>
      </c>
      <c r="BS954" s="10">
        <f>'დამტკ. ბიუჯ.'!H954</f>
        <v>6667000</v>
      </c>
      <c r="BT954" s="10">
        <f>'დამტკ. საკუთ.'!H954</f>
        <v>0</v>
      </c>
      <c r="BU954" s="10">
        <f>'ცვლილ. ბიუჯ.'!I954</f>
        <v>100000</v>
      </c>
      <c r="BV954" s="10">
        <f>'ცვლილ. საკუთ.'!I954</f>
        <v>49000</v>
      </c>
      <c r="BW954" s="10">
        <f>'მთავრ. ფონდი'!I954</f>
        <v>0</v>
      </c>
      <c r="BX954" s="10">
        <f>'პრეზ. ფონდი'!I954</f>
        <v>0</v>
      </c>
      <c r="BY954" s="10">
        <f>'დაზუსტ. ნაერთი'!H954</f>
        <v>6816000</v>
      </c>
      <c r="BZ954" s="10">
        <f>'დაზუსტ. ბიუჯ.'!H954</f>
        <v>6767000</v>
      </c>
      <c r="CA954" s="10">
        <f>'დაზუსტ. საკუთ.'!H954</f>
        <v>49000</v>
      </c>
    </row>
    <row r="955" spans="1:79" x14ac:dyDescent="0.25">
      <c r="A955" t="str">
        <f t="shared" si="373"/>
        <v>b</v>
      </c>
      <c r="B955" s="8"/>
      <c r="C955" s="9" t="s">
        <v>13</v>
      </c>
      <c r="D955" s="10">
        <f t="shared" si="374"/>
        <v>0</v>
      </c>
      <c r="E955" s="10">
        <f t="shared" si="375"/>
        <v>0</v>
      </c>
      <c r="F955" s="10">
        <f t="shared" si="376"/>
        <v>0</v>
      </c>
      <c r="G955" s="10">
        <f t="shared" si="376"/>
        <v>0</v>
      </c>
      <c r="H955" s="10">
        <f t="shared" si="376"/>
        <v>0</v>
      </c>
      <c r="I955" s="10">
        <f t="shared" si="376"/>
        <v>0</v>
      </c>
      <c r="J955" s="10">
        <f t="shared" si="377"/>
        <v>0</v>
      </c>
      <c r="K955" s="10">
        <f t="shared" si="377"/>
        <v>0</v>
      </c>
      <c r="L955" s="10">
        <f t="shared" si="377"/>
        <v>0</v>
      </c>
      <c r="M955" s="10">
        <f t="shared" si="377"/>
        <v>0</v>
      </c>
      <c r="O955" s="10">
        <f t="shared" si="378"/>
        <v>0</v>
      </c>
      <c r="P955" s="10">
        <f>'დამტკ. ბიუჯ.'!E955</f>
        <v>0</v>
      </c>
      <c r="Q955" s="10">
        <f>'დამტკ. საკუთ.'!E955</f>
        <v>0</v>
      </c>
      <c r="R955" s="10">
        <f>'ცვლილ. ბიუჯ.'!F955</f>
        <v>0</v>
      </c>
      <c r="S955" s="10">
        <f>'ცვლილ. საკუთ.'!F955</f>
        <v>0</v>
      </c>
      <c r="T955" s="10">
        <f>'მთავრ. ფონდი'!F955</f>
        <v>0</v>
      </c>
      <c r="U955" s="10">
        <f>'პრეზ. ფონდი'!F955</f>
        <v>0</v>
      </c>
      <c r="V955" s="10">
        <f>'დაზუსტ. ნაერთი'!E955</f>
        <v>0</v>
      </c>
      <c r="W955" s="10">
        <f>'დაზუსტ. ბიუჯ.'!E955</f>
        <v>0</v>
      </c>
      <c r="X955" s="10">
        <f>'დაზუსტ. საკუთ.'!E955</f>
        <v>0</v>
      </c>
      <c r="Z955" s="10">
        <f t="shared" si="379"/>
        <v>0</v>
      </c>
      <c r="AA955" s="10">
        <f>'დამტკ. ბიუჯ.'!F955</f>
        <v>0</v>
      </c>
      <c r="AB955" s="10">
        <f>'დამტკ. საკუთ.'!F955</f>
        <v>0</v>
      </c>
      <c r="AC955" s="10">
        <f>'ცვლილ. ბიუჯ.'!G955</f>
        <v>0</v>
      </c>
      <c r="AD955" s="10">
        <f>'ცვლილ. საკუთ.'!G955</f>
        <v>0</v>
      </c>
      <c r="AE955" s="10">
        <f>'მთავრ. ფონდი'!G955</f>
        <v>0</v>
      </c>
      <c r="AF955" s="10">
        <f>'პრეზ. ფონდი'!G955</f>
        <v>0</v>
      </c>
      <c r="AG955" s="10">
        <f>'დაზუსტ. ნაერთი'!F955</f>
        <v>0</v>
      </c>
      <c r="AH955" s="10">
        <f>'დაზუსტ. ბიუჯ.'!F955</f>
        <v>0</v>
      </c>
      <c r="AI955" s="10">
        <f>'დაზუსტ. საკუთ.'!F955</f>
        <v>0</v>
      </c>
      <c r="AK955" s="10">
        <f t="shared" si="380"/>
        <v>0</v>
      </c>
      <c r="AL955" s="10">
        <f t="shared" si="381"/>
        <v>0</v>
      </c>
      <c r="AM955" s="10">
        <f t="shared" si="382"/>
        <v>0</v>
      </c>
      <c r="AN955" s="10">
        <f t="shared" si="382"/>
        <v>0</v>
      </c>
      <c r="AO955" s="10">
        <f t="shared" si="382"/>
        <v>0</v>
      </c>
      <c r="AP955" s="10">
        <f t="shared" si="382"/>
        <v>0</v>
      </c>
      <c r="AQ955" s="10">
        <f t="shared" si="383"/>
        <v>0</v>
      </c>
      <c r="AR955" s="10">
        <f t="shared" si="383"/>
        <v>0</v>
      </c>
      <c r="AS955" s="10">
        <f t="shared" si="383"/>
        <v>0</v>
      </c>
      <c r="AT955" s="10">
        <f t="shared" si="383"/>
        <v>0</v>
      </c>
      <c r="AV955" s="10">
        <f t="shared" si="384"/>
        <v>0</v>
      </c>
      <c r="AW955" s="10">
        <f>'დამტკ. ბიუჯ.'!G955</f>
        <v>0</v>
      </c>
      <c r="AX955" s="10">
        <f>'დამტკ. საკუთ.'!G955</f>
        <v>0</v>
      </c>
      <c r="AY955" s="10">
        <f>'ცვლილ. ბიუჯ.'!H955</f>
        <v>0</v>
      </c>
      <c r="AZ955" s="10">
        <f>'ცვლილ. საკუთ.'!H955</f>
        <v>0</v>
      </c>
      <c r="BA955" s="10">
        <f>'მთავრ. ფონდი'!H955</f>
        <v>0</v>
      </c>
      <c r="BB955" s="10">
        <f>'პრეზ. ფონდი'!H955</f>
        <v>0</v>
      </c>
      <c r="BC955" s="10">
        <f>'დაზუსტ. ნაერთი'!G955</f>
        <v>0</v>
      </c>
      <c r="BD955" s="10">
        <f>'დაზუსტ. ბიუჯ.'!G955</f>
        <v>0</v>
      </c>
      <c r="BE955" s="10">
        <f>'დაზუსტ. საკუთ.'!G955</f>
        <v>0</v>
      </c>
      <c r="BG955" s="10">
        <f t="shared" si="385"/>
        <v>0</v>
      </c>
      <c r="BH955" s="10">
        <f t="shared" si="385"/>
        <v>0</v>
      </c>
      <c r="BI955" s="10">
        <f t="shared" si="385"/>
        <v>0</v>
      </c>
      <c r="BJ955" s="10">
        <f t="shared" si="385"/>
        <v>0</v>
      </c>
      <c r="BK955" s="10">
        <f t="shared" si="386"/>
        <v>0</v>
      </c>
      <c r="BL955" s="10">
        <f t="shared" si="386"/>
        <v>0</v>
      </c>
      <c r="BM955" s="10">
        <f t="shared" si="386"/>
        <v>0</v>
      </c>
      <c r="BN955" s="10">
        <f t="shared" si="386"/>
        <v>0</v>
      </c>
      <c r="BO955" s="10">
        <f t="shared" si="389"/>
        <v>0</v>
      </c>
      <c r="BP955" s="10">
        <f t="shared" si="388"/>
        <v>0</v>
      </c>
      <c r="BR955" s="10">
        <f t="shared" si="387"/>
        <v>0</v>
      </c>
      <c r="BS955" s="10">
        <f>'დამტკ. ბიუჯ.'!H955</f>
        <v>0</v>
      </c>
      <c r="BT955" s="10">
        <f>'დამტკ. საკუთ.'!H955</f>
        <v>0</v>
      </c>
      <c r="BU955" s="10">
        <f>'ცვლილ. ბიუჯ.'!I955</f>
        <v>0</v>
      </c>
      <c r="BV955" s="10">
        <f>'ცვლილ. საკუთ.'!I955</f>
        <v>0</v>
      </c>
      <c r="BW955" s="10">
        <f>'მთავრ. ფონდი'!I955</f>
        <v>0</v>
      </c>
      <c r="BX955" s="10">
        <f>'პრეზ. ფონდი'!I955</f>
        <v>0</v>
      </c>
      <c r="BY955" s="10">
        <f>'დაზუსტ. ნაერთი'!H955</f>
        <v>0</v>
      </c>
      <c r="BZ955" s="10">
        <f>'დაზუსტ. ბიუჯ.'!H955</f>
        <v>0</v>
      </c>
      <c r="CA955" s="10">
        <f>'დაზუსტ. საკუთ.'!H955</f>
        <v>0</v>
      </c>
    </row>
    <row r="956" spans="1:79" x14ac:dyDescent="0.25">
      <c r="A956" t="str">
        <f t="shared" si="373"/>
        <v>b</v>
      </c>
      <c r="B956" s="8"/>
      <c r="C956" s="9" t="s">
        <v>14</v>
      </c>
      <c r="D956" s="10">
        <f t="shared" si="374"/>
        <v>0</v>
      </c>
      <c r="E956" s="10">
        <f t="shared" si="375"/>
        <v>0</v>
      </c>
      <c r="F956" s="10">
        <f t="shared" si="376"/>
        <v>0</v>
      </c>
      <c r="G956" s="10">
        <f t="shared" si="376"/>
        <v>0</v>
      </c>
      <c r="H956" s="10">
        <f t="shared" si="376"/>
        <v>0</v>
      </c>
      <c r="I956" s="10">
        <f t="shared" si="376"/>
        <v>0</v>
      </c>
      <c r="J956" s="10">
        <f t="shared" si="377"/>
        <v>0</v>
      </c>
      <c r="K956" s="10">
        <f t="shared" si="377"/>
        <v>0</v>
      </c>
      <c r="L956" s="10">
        <f t="shared" si="377"/>
        <v>0</v>
      </c>
      <c r="M956" s="10">
        <f t="shared" si="377"/>
        <v>0</v>
      </c>
      <c r="O956" s="10">
        <f t="shared" si="378"/>
        <v>0</v>
      </c>
      <c r="P956" s="10">
        <f>'დამტკ. ბიუჯ.'!E956</f>
        <v>0</v>
      </c>
      <c r="Q956" s="10">
        <f>'დამტკ. საკუთ.'!E956</f>
        <v>0</v>
      </c>
      <c r="R956" s="10">
        <f>'ცვლილ. ბიუჯ.'!F956</f>
        <v>0</v>
      </c>
      <c r="S956" s="10">
        <f>'ცვლილ. საკუთ.'!F956</f>
        <v>0</v>
      </c>
      <c r="T956" s="10">
        <f>'მთავრ. ფონდი'!F956</f>
        <v>0</v>
      </c>
      <c r="U956" s="10">
        <f>'პრეზ. ფონდი'!F956</f>
        <v>0</v>
      </c>
      <c r="V956" s="10">
        <f>'დაზუსტ. ნაერთი'!E956</f>
        <v>0</v>
      </c>
      <c r="W956" s="10">
        <f>'დაზუსტ. ბიუჯ.'!E956</f>
        <v>0</v>
      </c>
      <c r="X956" s="10">
        <f>'დაზუსტ. საკუთ.'!E956</f>
        <v>0</v>
      </c>
      <c r="Z956" s="10">
        <f t="shared" si="379"/>
        <v>0</v>
      </c>
      <c r="AA956" s="10">
        <f>'დამტკ. ბიუჯ.'!F956</f>
        <v>0</v>
      </c>
      <c r="AB956" s="10">
        <f>'დამტკ. საკუთ.'!F956</f>
        <v>0</v>
      </c>
      <c r="AC956" s="10">
        <f>'ცვლილ. ბიუჯ.'!G956</f>
        <v>0</v>
      </c>
      <c r="AD956" s="10">
        <f>'ცვლილ. საკუთ.'!G956</f>
        <v>0</v>
      </c>
      <c r="AE956" s="10">
        <f>'მთავრ. ფონდი'!G956</f>
        <v>0</v>
      </c>
      <c r="AF956" s="10">
        <f>'პრეზ. ფონდი'!G956</f>
        <v>0</v>
      </c>
      <c r="AG956" s="10">
        <f>'დაზუსტ. ნაერთი'!F956</f>
        <v>0</v>
      </c>
      <c r="AH956" s="10">
        <f>'დაზუსტ. ბიუჯ.'!F956</f>
        <v>0</v>
      </c>
      <c r="AI956" s="10">
        <f>'დაზუსტ. საკუთ.'!F956</f>
        <v>0</v>
      </c>
      <c r="AK956" s="10">
        <f t="shared" si="380"/>
        <v>0</v>
      </c>
      <c r="AL956" s="10">
        <f t="shared" si="381"/>
        <v>0</v>
      </c>
      <c r="AM956" s="10">
        <f t="shared" si="382"/>
        <v>0</v>
      </c>
      <c r="AN956" s="10">
        <f t="shared" si="382"/>
        <v>0</v>
      </c>
      <c r="AO956" s="10">
        <f t="shared" si="382"/>
        <v>0</v>
      </c>
      <c r="AP956" s="10">
        <f t="shared" si="382"/>
        <v>0</v>
      </c>
      <c r="AQ956" s="10">
        <f t="shared" si="383"/>
        <v>0</v>
      </c>
      <c r="AR956" s="10">
        <f t="shared" si="383"/>
        <v>0</v>
      </c>
      <c r="AS956" s="10">
        <f t="shared" si="383"/>
        <v>0</v>
      </c>
      <c r="AT956" s="10">
        <f t="shared" si="383"/>
        <v>0</v>
      </c>
      <c r="AV956" s="10">
        <f t="shared" si="384"/>
        <v>0</v>
      </c>
      <c r="AW956" s="10">
        <f>'დამტკ. ბიუჯ.'!G956</f>
        <v>0</v>
      </c>
      <c r="AX956" s="10">
        <f>'დამტკ. საკუთ.'!G956</f>
        <v>0</v>
      </c>
      <c r="AY956" s="10">
        <f>'ცვლილ. ბიუჯ.'!H956</f>
        <v>0</v>
      </c>
      <c r="AZ956" s="10">
        <f>'ცვლილ. საკუთ.'!H956</f>
        <v>0</v>
      </c>
      <c r="BA956" s="10">
        <f>'მთავრ. ფონდი'!H956</f>
        <v>0</v>
      </c>
      <c r="BB956" s="10">
        <f>'პრეზ. ფონდი'!H956</f>
        <v>0</v>
      </c>
      <c r="BC956" s="10">
        <f>'დაზუსტ. ნაერთი'!G956</f>
        <v>0</v>
      </c>
      <c r="BD956" s="10">
        <f>'დაზუსტ. ბიუჯ.'!G956</f>
        <v>0</v>
      </c>
      <c r="BE956" s="10">
        <f>'დაზუსტ. საკუთ.'!G956</f>
        <v>0</v>
      </c>
      <c r="BG956" s="10">
        <f t="shared" si="385"/>
        <v>0</v>
      </c>
      <c r="BH956" s="10">
        <f t="shared" si="385"/>
        <v>0</v>
      </c>
      <c r="BI956" s="10">
        <f t="shared" si="385"/>
        <v>0</v>
      </c>
      <c r="BJ956" s="10">
        <f t="shared" si="385"/>
        <v>0</v>
      </c>
      <c r="BK956" s="10">
        <f t="shared" si="386"/>
        <v>0</v>
      </c>
      <c r="BL956" s="10">
        <f t="shared" si="386"/>
        <v>0</v>
      </c>
      <c r="BM956" s="10">
        <f t="shared" si="386"/>
        <v>0</v>
      </c>
      <c r="BN956" s="10">
        <f t="shared" si="386"/>
        <v>0</v>
      </c>
      <c r="BO956" s="10">
        <f t="shared" si="389"/>
        <v>0</v>
      </c>
      <c r="BP956" s="10">
        <f t="shared" si="388"/>
        <v>0</v>
      </c>
      <c r="BR956" s="10">
        <f t="shared" si="387"/>
        <v>0</v>
      </c>
      <c r="BS956" s="10">
        <f>'დამტკ. ბიუჯ.'!H956</f>
        <v>0</v>
      </c>
      <c r="BT956" s="10">
        <f>'დამტკ. საკუთ.'!H956</f>
        <v>0</v>
      </c>
      <c r="BU956" s="10">
        <f>'ცვლილ. ბიუჯ.'!I956</f>
        <v>0</v>
      </c>
      <c r="BV956" s="10">
        <f>'ცვლილ. საკუთ.'!I956</f>
        <v>0</v>
      </c>
      <c r="BW956" s="10">
        <f>'მთავრ. ფონდი'!I956</f>
        <v>0</v>
      </c>
      <c r="BX956" s="10">
        <f>'პრეზ. ფონდი'!I956</f>
        <v>0</v>
      </c>
      <c r="BY956" s="10">
        <f>'დაზუსტ. ნაერთი'!H956</f>
        <v>0</v>
      </c>
      <c r="BZ956" s="10">
        <f>'დაზუსტ. ბიუჯ.'!H956</f>
        <v>0</v>
      </c>
      <c r="CA956" s="10">
        <f>'დაზუსტ. საკუთ.'!H956</f>
        <v>0</v>
      </c>
    </row>
    <row r="957" spans="1:79" x14ac:dyDescent="0.25">
      <c r="A957" t="str">
        <f t="shared" si="373"/>
        <v>b</v>
      </c>
      <c r="B957" s="8"/>
      <c r="C957" s="9" t="s">
        <v>15</v>
      </c>
      <c r="D957" s="10">
        <f t="shared" si="374"/>
        <v>0</v>
      </c>
      <c r="E957" s="10">
        <f t="shared" si="375"/>
        <v>0</v>
      </c>
      <c r="F957" s="10">
        <f t="shared" si="376"/>
        <v>0</v>
      </c>
      <c r="G957" s="10">
        <f t="shared" si="376"/>
        <v>0</v>
      </c>
      <c r="H957" s="10">
        <f t="shared" si="376"/>
        <v>0</v>
      </c>
      <c r="I957" s="10">
        <f t="shared" si="376"/>
        <v>0</v>
      </c>
      <c r="J957" s="10">
        <f t="shared" si="377"/>
        <v>0</v>
      </c>
      <c r="K957" s="10">
        <f t="shared" si="377"/>
        <v>0</v>
      </c>
      <c r="L957" s="10">
        <f t="shared" si="377"/>
        <v>0</v>
      </c>
      <c r="M957" s="10">
        <f t="shared" si="377"/>
        <v>0</v>
      </c>
      <c r="O957" s="10">
        <f t="shared" si="378"/>
        <v>0</v>
      </c>
      <c r="P957" s="10">
        <f>'დამტკ. ბიუჯ.'!E957</f>
        <v>0</v>
      </c>
      <c r="Q957" s="10">
        <f>'დამტკ. საკუთ.'!E957</f>
        <v>0</v>
      </c>
      <c r="R957" s="10">
        <f>'ცვლილ. ბიუჯ.'!F957</f>
        <v>0</v>
      </c>
      <c r="S957" s="10">
        <f>'ცვლილ. საკუთ.'!F957</f>
        <v>0</v>
      </c>
      <c r="T957" s="10">
        <f>'მთავრ. ფონდი'!F957</f>
        <v>0</v>
      </c>
      <c r="U957" s="10">
        <f>'პრეზ. ფონდი'!F957</f>
        <v>0</v>
      </c>
      <c r="V957" s="10">
        <f>'დაზუსტ. ნაერთი'!E957</f>
        <v>0</v>
      </c>
      <c r="W957" s="10">
        <f>'დაზუსტ. ბიუჯ.'!E957</f>
        <v>0</v>
      </c>
      <c r="X957" s="10">
        <f>'დაზუსტ. საკუთ.'!E957</f>
        <v>0</v>
      </c>
      <c r="Z957" s="10">
        <f t="shared" si="379"/>
        <v>0</v>
      </c>
      <c r="AA957" s="10">
        <f>'დამტკ. ბიუჯ.'!F957</f>
        <v>0</v>
      </c>
      <c r="AB957" s="10">
        <f>'დამტკ. საკუთ.'!F957</f>
        <v>0</v>
      </c>
      <c r="AC957" s="10">
        <f>'ცვლილ. ბიუჯ.'!G957</f>
        <v>0</v>
      </c>
      <c r="AD957" s="10">
        <f>'ცვლილ. საკუთ.'!G957</f>
        <v>0</v>
      </c>
      <c r="AE957" s="10">
        <f>'მთავრ. ფონდი'!G957</f>
        <v>0</v>
      </c>
      <c r="AF957" s="10">
        <f>'პრეზ. ფონდი'!G957</f>
        <v>0</v>
      </c>
      <c r="AG957" s="10">
        <f>'დაზუსტ. ნაერთი'!F957</f>
        <v>0</v>
      </c>
      <c r="AH957" s="10">
        <f>'დაზუსტ. ბიუჯ.'!F957</f>
        <v>0</v>
      </c>
      <c r="AI957" s="10">
        <f>'დაზუსტ. საკუთ.'!F957</f>
        <v>0</v>
      </c>
      <c r="AK957" s="10">
        <f t="shared" si="380"/>
        <v>0</v>
      </c>
      <c r="AL957" s="10">
        <f t="shared" si="381"/>
        <v>0</v>
      </c>
      <c r="AM957" s="10">
        <f t="shared" si="382"/>
        <v>0</v>
      </c>
      <c r="AN957" s="10">
        <f t="shared" si="382"/>
        <v>0</v>
      </c>
      <c r="AO957" s="10">
        <f t="shared" si="382"/>
        <v>0</v>
      </c>
      <c r="AP957" s="10">
        <f t="shared" si="382"/>
        <v>0</v>
      </c>
      <c r="AQ957" s="10">
        <f t="shared" si="383"/>
        <v>0</v>
      </c>
      <c r="AR957" s="10">
        <f t="shared" si="383"/>
        <v>0</v>
      </c>
      <c r="AS957" s="10">
        <f t="shared" si="383"/>
        <v>0</v>
      </c>
      <c r="AT957" s="10">
        <f t="shared" si="383"/>
        <v>0</v>
      </c>
      <c r="AV957" s="10">
        <f t="shared" si="384"/>
        <v>0</v>
      </c>
      <c r="AW957" s="10">
        <f>'დამტკ. ბიუჯ.'!G957</f>
        <v>0</v>
      </c>
      <c r="AX957" s="10">
        <f>'დამტკ. საკუთ.'!G957</f>
        <v>0</v>
      </c>
      <c r="AY957" s="10">
        <f>'ცვლილ. ბიუჯ.'!H957</f>
        <v>0</v>
      </c>
      <c r="AZ957" s="10">
        <f>'ცვლილ. საკუთ.'!H957</f>
        <v>0</v>
      </c>
      <c r="BA957" s="10">
        <f>'მთავრ. ფონდი'!H957</f>
        <v>0</v>
      </c>
      <c r="BB957" s="10">
        <f>'პრეზ. ფონდი'!H957</f>
        <v>0</v>
      </c>
      <c r="BC957" s="10">
        <f>'დაზუსტ. ნაერთი'!G957</f>
        <v>0</v>
      </c>
      <c r="BD957" s="10">
        <f>'დაზუსტ. ბიუჯ.'!G957</f>
        <v>0</v>
      </c>
      <c r="BE957" s="10">
        <f>'დაზუსტ. საკუთ.'!G957</f>
        <v>0</v>
      </c>
      <c r="BG957" s="10">
        <f t="shared" si="385"/>
        <v>0</v>
      </c>
      <c r="BH957" s="10">
        <f t="shared" si="385"/>
        <v>0</v>
      </c>
      <c r="BI957" s="10">
        <f t="shared" si="385"/>
        <v>0</v>
      </c>
      <c r="BJ957" s="10">
        <f t="shared" si="385"/>
        <v>0</v>
      </c>
      <c r="BK957" s="10">
        <f t="shared" si="386"/>
        <v>0</v>
      </c>
      <c r="BL957" s="10">
        <f t="shared" si="386"/>
        <v>0</v>
      </c>
      <c r="BM957" s="10">
        <f t="shared" si="386"/>
        <v>0</v>
      </c>
      <c r="BN957" s="10">
        <f t="shared" si="386"/>
        <v>0</v>
      </c>
      <c r="BO957" s="10">
        <f t="shared" si="389"/>
        <v>0</v>
      </c>
      <c r="BP957" s="10">
        <f t="shared" si="388"/>
        <v>0</v>
      </c>
      <c r="BR957" s="10">
        <f t="shared" si="387"/>
        <v>0</v>
      </c>
      <c r="BS957" s="10">
        <f>'დამტკ. ბიუჯ.'!H957</f>
        <v>0</v>
      </c>
      <c r="BT957" s="10">
        <f>'დამტკ. საკუთ.'!H957</f>
        <v>0</v>
      </c>
      <c r="BU957" s="10">
        <f>'ცვლილ. ბიუჯ.'!I957</f>
        <v>0</v>
      </c>
      <c r="BV957" s="10">
        <f>'ცვლილ. საკუთ.'!I957</f>
        <v>0</v>
      </c>
      <c r="BW957" s="10">
        <f>'მთავრ. ფონდი'!I957</f>
        <v>0</v>
      </c>
      <c r="BX957" s="10">
        <f>'პრეზ. ფონდი'!I957</f>
        <v>0</v>
      </c>
      <c r="BY957" s="10">
        <f>'დაზუსტ. ნაერთი'!H957</f>
        <v>0</v>
      </c>
      <c r="BZ957" s="10">
        <f>'დაზუსტ. ბიუჯ.'!H957</f>
        <v>0</v>
      </c>
      <c r="CA957" s="10">
        <f>'დაზუსტ. საკუთ.'!H957</f>
        <v>0</v>
      </c>
    </row>
    <row r="958" spans="1:79" x14ac:dyDescent="0.25">
      <c r="A958" t="str">
        <f t="shared" si="373"/>
        <v>a</v>
      </c>
      <c r="B958" s="8"/>
      <c r="C958" s="9" t="s">
        <v>16</v>
      </c>
      <c r="D958" s="10">
        <f t="shared" si="374"/>
        <v>10207000</v>
      </c>
      <c r="E958" s="10">
        <f t="shared" si="375"/>
        <v>10207000</v>
      </c>
      <c r="F958" s="10">
        <f t="shared" si="376"/>
        <v>0</v>
      </c>
      <c r="G958" s="10">
        <f t="shared" si="376"/>
        <v>-83710</v>
      </c>
      <c r="H958" s="10">
        <f t="shared" si="376"/>
        <v>0</v>
      </c>
      <c r="I958" s="10">
        <f t="shared" si="376"/>
        <v>0</v>
      </c>
      <c r="J958" s="10">
        <f t="shared" si="377"/>
        <v>0</v>
      </c>
      <c r="K958" s="10">
        <f t="shared" si="377"/>
        <v>10123290</v>
      </c>
      <c r="L958" s="10">
        <f t="shared" si="377"/>
        <v>10123290</v>
      </c>
      <c r="M958" s="10">
        <f t="shared" si="377"/>
        <v>0</v>
      </c>
      <c r="O958" s="10">
        <f t="shared" si="378"/>
        <v>2463500</v>
      </c>
      <c r="P958" s="10">
        <f>'დამტკ. ბიუჯ.'!E958</f>
        <v>2463500</v>
      </c>
      <c r="Q958" s="10">
        <f>'დამტკ. საკუთ.'!E958</f>
        <v>0</v>
      </c>
      <c r="R958" s="10">
        <f>'ცვლილ. ბიუჯ.'!F958</f>
        <v>-450710</v>
      </c>
      <c r="S958" s="10">
        <f>'ცვლილ. საკუთ.'!F958</f>
        <v>0</v>
      </c>
      <c r="T958" s="10">
        <f>'მთავრ. ფონდი'!F958</f>
        <v>0</v>
      </c>
      <c r="U958" s="10">
        <f>'პრეზ. ფონდი'!F958</f>
        <v>0</v>
      </c>
      <c r="V958" s="10">
        <f>'დაზუსტ. ნაერთი'!E958</f>
        <v>2012790</v>
      </c>
      <c r="W958" s="10">
        <f>'დაზუსტ. ბიუჯ.'!E958</f>
        <v>2012790</v>
      </c>
      <c r="X958" s="10">
        <f>'დაზუსტ. საკუთ.'!E958</f>
        <v>0</v>
      </c>
      <c r="Z958" s="10">
        <f t="shared" si="379"/>
        <v>2547700</v>
      </c>
      <c r="AA958" s="10">
        <f>'დამტკ. ბიუჯ.'!F958</f>
        <v>2547700</v>
      </c>
      <c r="AB958" s="10">
        <f>'დამტკ. საკუთ.'!F958</f>
        <v>0</v>
      </c>
      <c r="AC958" s="10">
        <f>'ცვლილ. ბიუჯ.'!G958</f>
        <v>374000</v>
      </c>
      <c r="AD958" s="10">
        <f>'ცვლილ. საკუთ.'!G958</f>
        <v>0</v>
      </c>
      <c r="AE958" s="10">
        <f>'მთავრ. ფონდი'!G958</f>
        <v>0</v>
      </c>
      <c r="AF958" s="10">
        <f>'პრეზ. ფონდი'!G958</f>
        <v>0</v>
      </c>
      <c r="AG958" s="10">
        <f>'დაზუსტ. ნაერთი'!F958</f>
        <v>2921700</v>
      </c>
      <c r="AH958" s="10">
        <f>'დაზუსტ. ბიუჯ.'!F958</f>
        <v>2921700</v>
      </c>
      <c r="AI958" s="10">
        <f>'დაზუსტ. საკუთ.'!F958</f>
        <v>0</v>
      </c>
      <c r="AK958" s="10">
        <f t="shared" si="380"/>
        <v>5011200</v>
      </c>
      <c r="AL958" s="10">
        <f t="shared" si="381"/>
        <v>5011200</v>
      </c>
      <c r="AM958" s="10">
        <f t="shared" si="382"/>
        <v>0</v>
      </c>
      <c r="AN958" s="10">
        <f t="shared" si="382"/>
        <v>-76710</v>
      </c>
      <c r="AO958" s="10">
        <f t="shared" si="382"/>
        <v>0</v>
      </c>
      <c r="AP958" s="10">
        <f t="shared" si="382"/>
        <v>0</v>
      </c>
      <c r="AQ958" s="10">
        <f t="shared" si="383"/>
        <v>0</v>
      </c>
      <c r="AR958" s="10">
        <f t="shared" si="383"/>
        <v>4934490</v>
      </c>
      <c r="AS958" s="10">
        <f t="shared" si="383"/>
        <v>4934490</v>
      </c>
      <c r="AT958" s="10">
        <f t="shared" si="383"/>
        <v>0</v>
      </c>
      <c r="AV958" s="10">
        <f t="shared" si="384"/>
        <v>2547700</v>
      </c>
      <c r="AW958" s="10">
        <f>'დამტკ. ბიუჯ.'!G958</f>
        <v>2547700</v>
      </c>
      <c r="AX958" s="10">
        <f>'დამტკ. საკუთ.'!G958</f>
        <v>0</v>
      </c>
      <c r="AY958" s="10">
        <f>'ცვლილ. ბიუჯ.'!H958</f>
        <v>-29000</v>
      </c>
      <c r="AZ958" s="10">
        <f>'ცვლილ. საკუთ.'!H958</f>
        <v>0</v>
      </c>
      <c r="BA958" s="10">
        <f>'მთავრ. ფონდი'!H958</f>
        <v>0</v>
      </c>
      <c r="BB958" s="10">
        <f>'პრეზ. ფონდი'!H958</f>
        <v>0</v>
      </c>
      <c r="BC958" s="10">
        <f>'დაზუსტ. ნაერთი'!G958</f>
        <v>2518700</v>
      </c>
      <c r="BD958" s="10">
        <f>'დაზუსტ. ბიუჯ.'!G958</f>
        <v>2518700</v>
      </c>
      <c r="BE958" s="10">
        <f>'დაზუსტ. საკუთ.'!G958</f>
        <v>0</v>
      </c>
      <c r="BG958" s="10">
        <f t="shared" si="385"/>
        <v>7558900</v>
      </c>
      <c r="BH958" s="10">
        <f t="shared" si="385"/>
        <v>7558900</v>
      </c>
      <c r="BI958" s="10">
        <f t="shared" si="385"/>
        <v>0</v>
      </c>
      <c r="BJ958" s="10">
        <f t="shared" si="385"/>
        <v>-105710</v>
      </c>
      <c r="BK958" s="10">
        <f t="shared" si="386"/>
        <v>0</v>
      </c>
      <c r="BL958" s="10">
        <f t="shared" si="386"/>
        <v>0</v>
      </c>
      <c r="BM958" s="10">
        <f t="shared" si="386"/>
        <v>0</v>
      </c>
      <c r="BN958" s="10">
        <f t="shared" si="386"/>
        <v>7453190</v>
      </c>
      <c r="BO958" s="10">
        <f t="shared" si="389"/>
        <v>7453190</v>
      </c>
      <c r="BP958" s="10">
        <f t="shared" si="388"/>
        <v>0</v>
      </c>
      <c r="BR958" s="10">
        <f t="shared" si="387"/>
        <v>2648100</v>
      </c>
      <c r="BS958" s="10">
        <f>'დამტკ. ბიუჯ.'!H958</f>
        <v>2648100</v>
      </c>
      <c r="BT958" s="10">
        <f>'დამტკ. საკუთ.'!H958</f>
        <v>0</v>
      </c>
      <c r="BU958" s="10">
        <f>'ცვლილ. ბიუჯ.'!I958</f>
        <v>22000</v>
      </c>
      <c r="BV958" s="10">
        <f>'ცვლილ. საკუთ.'!I958</f>
        <v>0</v>
      </c>
      <c r="BW958" s="10">
        <f>'მთავრ. ფონდი'!I958</f>
        <v>0</v>
      </c>
      <c r="BX958" s="10">
        <f>'პრეზ. ფონდი'!I958</f>
        <v>0</v>
      </c>
      <c r="BY958" s="10">
        <f>'დაზუსტ. ნაერთი'!H958</f>
        <v>2670100</v>
      </c>
      <c r="BZ958" s="10">
        <f>'დაზუსტ. ბიუჯ.'!H958</f>
        <v>2670100</v>
      </c>
      <c r="CA958" s="10">
        <f>'დაზუსტ. საკუთ.'!H958</f>
        <v>0</v>
      </c>
    </row>
    <row r="959" spans="1:79" x14ac:dyDescent="0.25">
      <c r="A959" t="str">
        <f t="shared" si="373"/>
        <v>a</v>
      </c>
      <c r="B959" s="8"/>
      <c r="C959" s="9" t="s">
        <v>17</v>
      </c>
      <c r="D959" s="10">
        <f t="shared" si="374"/>
        <v>660000</v>
      </c>
      <c r="E959" s="10">
        <f t="shared" si="375"/>
        <v>660000</v>
      </c>
      <c r="F959" s="10">
        <f t="shared" si="376"/>
        <v>0</v>
      </c>
      <c r="G959" s="10">
        <f t="shared" si="376"/>
        <v>-44</v>
      </c>
      <c r="H959" s="10">
        <f t="shared" si="376"/>
        <v>5000</v>
      </c>
      <c r="I959" s="10">
        <f t="shared" si="376"/>
        <v>0</v>
      </c>
      <c r="J959" s="10">
        <f t="shared" si="377"/>
        <v>0</v>
      </c>
      <c r="K959" s="10">
        <f t="shared" si="377"/>
        <v>664956</v>
      </c>
      <c r="L959" s="10">
        <f t="shared" si="377"/>
        <v>659956</v>
      </c>
      <c r="M959" s="10">
        <f t="shared" si="377"/>
        <v>5000</v>
      </c>
      <c r="O959" s="10">
        <f t="shared" si="378"/>
        <v>127000</v>
      </c>
      <c r="P959" s="10">
        <f>'დამტკ. ბიუჯ.'!E959</f>
        <v>127000</v>
      </c>
      <c r="Q959" s="10">
        <f>'დამტკ. საკუთ.'!E959</f>
        <v>0</v>
      </c>
      <c r="R959" s="10">
        <f>'ცვლილ. ბიუჯ.'!F959</f>
        <v>-44</v>
      </c>
      <c r="S959" s="10">
        <f>'ცვლილ. საკუთ.'!F959</f>
        <v>2000</v>
      </c>
      <c r="T959" s="10">
        <f>'მთავრ. ფონდი'!F959</f>
        <v>0</v>
      </c>
      <c r="U959" s="10">
        <f>'პრეზ. ფონდი'!F959</f>
        <v>0</v>
      </c>
      <c r="V959" s="10">
        <f>'დაზუსტ. ნაერთი'!E959</f>
        <v>128956</v>
      </c>
      <c r="W959" s="10">
        <f>'დაზუსტ. ბიუჯ.'!E959</f>
        <v>126956</v>
      </c>
      <c r="X959" s="10">
        <f>'დაზუსტ. საკუთ.'!E959</f>
        <v>2000</v>
      </c>
      <c r="Z959" s="10">
        <f t="shared" si="379"/>
        <v>166000</v>
      </c>
      <c r="AA959" s="10">
        <f>'დამტკ. ბიუჯ.'!F959</f>
        <v>166000</v>
      </c>
      <c r="AB959" s="10">
        <f>'დამტკ. საკუთ.'!F959</f>
        <v>0</v>
      </c>
      <c r="AC959" s="10">
        <f>'ცვლილ. ბიუჯ.'!G959</f>
        <v>0</v>
      </c>
      <c r="AD959" s="10">
        <f>'ცვლილ. საკუთ.'!G959</f>
        <v>1000</v>
      </c>
      <c r="AE959" s="10">
        <f>'მთავრ. ფონდი'!G959</f>
        <v>0</v>
      </c>
      <c r="AF959" s="10">
        <f>'პრეზ. ფონდი'!G959</f>
        <v>0</v>
      </c>
      <c r="AG959" s="10">
        <f>'დაზუსტ. ნაერთი'!F959</f>
        <v>167000</v>
      </c>
      <c r="AH959" s="10">
        <f>'დაზუსტ. ბიუჯ.'!F959</f>
        <v>166000</v>
      </c>
      <c r="AI959" s="10">
        <f>'დაზუსტ. საკუთ.'!F959</f>
        <v>1000</v>
      </c>
      <c r="AK959" s="10">
        <f t="shared" si="380"/>
        <v>293000</v>
      </c>
      <c r="AL959" s="10">
        <f t="shared" si="381"/>
        <v>293000</v>
      </c>
      <c r="AM959" s="10">
        <f t="shared" si="382"/>
        <v>0</v>
      </c>
      <c r="AN959" s="10">
        <f t="shared" si="382"/>
        <v>-44</v>
      </c>
      <c r="AO959" s="10">
        <f t="shared" si="382"/>
        <v>3000</v>
      </c>
      <c r="AP959" s="10">
        <f t="shared" si="382"/>
        <v>0</v>
      </c>
      <c r="AQ959" s="10">
        <f t="shared" si="383"/>
        <v>0</v>
      </c>
      <c r="AR959" s="10">
        <f t="shared" si="383"/>
        <v>295956</v>
      </c>
      <c r="AS959" s="10">
        <f t="shared" si="383"/>
        <v>292956</v>
      </c>
      <c r="AT959" s="10">
        <f t="shared" si="383"/>
        <v>3000</v>
      </c>
      <c r="AV959" s="10">
        <f t="shared" si="384"/>
        <v>150000</v>
      </c>
      <c r="AW959" s="10">
        <f>'დამტკ. ბიუჯ.'!G959</f>
        <v>150000</v>
      </c>
      <c r="AX959" s="10">
        <f>'დამტკ. საკუთ.'!G959</f>
        <v>0</v>
      </c>
      <c r="AY959" s="10">
        <f>'ცვლილ. ბიუჯ.'!H959</f>
        <v>0</v>
      </c>
      <c r="AZ959" s="10">
        <f>'ცვლილ. საკუთ.'!H959</f>
        <v>1000</v>
      </c>
      <c r="BA959" s="10">
        <f>'მთავრ. ფონდი'!H959</f>
        <v>0</v>
      </c>
      <c r="BB959" s="10">
        <f>'პრეზ. ფონდი'!H959</f>
        <v>0</v>
      </c>
      <c r="BC959" s="10">
        <f>'დაზუსტ. ნაერთი'!G959</f>
        <v>151000</v>
      </c>
      <c r="BD959" s="10">
        <f>'დაზუსტ. ბიუჯ.'!G959</f>
        <v>150000</v>
      </c>
      <c r="BE959" s="10">
        <f>'დაზუსტ. საკუთ.'!G959</f>
        <v>1000</v>
      </c>
      <c r="BG959" s="10">
        <f t="shared" si="385"/>
        <v>443000</v>
      </c>
      <c r="BH959" s="10">
        <f t="shared" si="385"/>
        <v>443000</v>
      </c>
      <c r="BI959" s="10">
        <f t="shared" si="385"/>
        <v>0</v>
      </c>
      <c r="BJ959" s="10">
        <f t="shared" si="385"/>
        <v>-44</v>
      </c>
      <c r="BK959" s="10">
        <f t="shared" si="386"/>
        <v>4000</v>
      </c>
      <c r="BL959" s="10">
        <f t="shared" si="386"/>
        <v>0</v>
      </c>
      <c r="BM959" s="10">
        <f t="shared" si="386"/>
        <v>0</v>
      </c>
      <c r="BN959" s="10">
        <f t="shared" si="386"/>
        <v>446956</v>
      </c>
      <c r="BO959" s="10">
        <f t="shared" si="389"/>
        <v>442956</v>
      </c>
      <c r="BP959" s="10">
        <f t="shared" si="388"/>
        <v>4000</v>
      </c>
      <c r="BR959" s="10">
        <f t="shared" si="387"/>
        <v>217000</v>
      </c>
      <c r="BS959" s="10">
        <f>'დამტკ. ბიუჯ.'!H959</f>
        <v>217000</v>
      </c>
      <c r="BT959" s="10">
        <f>'დამტკ. საკუთ.'!H959</f>
        <v>0</v>
      </c>
      <c r="BU959" s="10">
        <f>'ცვლილ. ბიუჯ.'!I959</f>
        <v>0</v>
      </c>
      <c r="BV959" s="10">
        <f>'ცვლილ. საკუთ.'!I959</f>
        <v>1000</v>
      </c>
      <c r="BW959" s="10">
        <f>'მთავრ. ფონდი'!I959</f>
        <v>0</v>
      </c>
      <c r="BX959" s="10">
        <f>'პრეზ. ფონდი'!I959</f>
        <v>0</v>
      </c>
      <c r="BY959" s="10">
        <f>'დაზუსტ. ნაერთი'!H959</f>
        <v>218000</v>
      </c>
      <c r="BZ959" s="10">
        <f>'დაზუსტ. ბიუჯ.'!H959</f>
        <v>217000</v>
      </c>
      <c r="CA959" s="10">
        <f>'დაზუსტ. საკუთ.'!H959</f>
        <v>1000</v>
      </c>
    </row>
    <row r="960" spans="1:79" x14ac:dyDescent="0.25">
      <c r="A960" t="str">
        <f t="shared" si="373"/>
        <v>a</v>
      </c>
      <c r="B960" s="5"/>
      <c r="C960" s="6" t="s">
        <v>18</v>
      </c>
      <c r="D960" s="7">
        <f t="shared" si="374"/>
        <v>30000</v>
      </c>
      <c r="E960" s="7">
        <f t="shared" si="375"/>
        <v>30000</v>
      </c>
      <c r="F960" s="7">
        <f t="shared" si="376"/>
        <v>0</v>
      </c>
      <c r="G960" s="7">
        <f t="shared" si="376"/>
        <v>0</v>
      </c>
      <c r="H960" s="7">
        <f t="shared" si="376"/>
        <v>5000</v>
      </c>
      <c r="I960" s="7">
        <f t="shared" si="376"/>
        <v>0</v>
      </c>
      <c r="J960" s="7">
        <f t="shared" si="377"/>
        <v>0</v>
      </c>
      <c r="K960" s="7">
        <f t="shared" si="377"/>
        <v>35000</v>
      </c>
      <c r="L960" s="7">
        <f t="shared" si="377"/>
        <v>30000</v>
      </c>
      <c r="M960" s="7">
        <f t="shared" si="377"/>
        <v>5000</v>
      </c>
      <c r="O960" s="7">
        <f t="shared" si="378"/>
        <v>15000</v>
      </c>
      <c r="P960" s="7">
        <f>'დამტკ. ბიუჯ.'!E960</f>
        <v>15000</v>
      </c>
      <c r="Q960" s="7">
        <f>'დამტკ. საკუთ.'!E960</f>
        <v>0</v>
      </c>
      <c r="R960" s="7">
        <f>'ცვლილ. ბიუჯ.'!F960</f>
        <v>0</v>
      </c>
      <c r="S960" s="7">
        <f>'ცვლილ. საკუთ.'!F960</f>
        <v>3000</v>
      </c>
      <c r="T960" s="7">
        <f>'მთავრ. ფონდი'!F960</f>
        <v>0</v>
      </c>
      <c r="U960" s="7">
        <f>'პრეზ. ფონდი'!F960</f>
        <v>0</v>
      </c>
      <c r="V960" s="7">
        <f>'დაზუსტ. ნაერთი'!E960</f>
        <v>18000</v>
      </c>
      <c r="W960" s="7">
        <f>'დაზუსტ. ბიუჯ.'!E960</f>
        <v>15000</v>
      </c>
      <c r="X960" s="7">
        <f>'დაზუსტ. საკუთ.'!E960</f>
        <v>3000</v>
      </c>
      <c r="Z960" s="7">
        <f t="shared" si="379"/>
        <v>5000</v>
      </c>
      <c r="AA960" s="7">
        <f>'დამტკ. ბიუჯ.'!F960</f>
        <v>5000</v>
      </c>
      <c r="AB960" s="7">
        <f>'დამტკ. საკუთ.'!F960</f>
        <v>0</v>
      </c>
      <c r="AC960" s="7">
        <f>'ცვლილ. ბიუჯ.'!G960</f>
        <v>0</v>
      </c>
      <c r="AD960" s="7">
        <f>'ცვლილ. საკუთ.'!G960</f>
        <v>2000</v>
      </c>
      <c r="AE960" s="7">
        <f>'მთავრ. ფონდი'!G960</f>
        <v>0</v>
      </c>
      <c r="AF960" s="7">
        <f>'პრეზ. ფონდი'!G960</f>
        <v>0</v>
      </c>
      <c r="AG960" s="7">
        <f>'დაზუსტ. ნაერთი'!F960</f>
        <v>7000</v>
      </c>
      <c r="AH960" s="7">
        <f>'დაზუსტ. ბიუჯ.'!F960</f>
        <v>5000</v>
      </c>
      <c r="AI960" s="7">
        <f>'დაზუსტ. საკუთ.'!F960</f>
        <v>2000</v>
      </c>
      <c r="AK960" s="7">
        <f t="shared" si="380"/>
        <v>20000</v>
      </c>
      <c r="AL960" s="7">
        <f t="shared" si="381"/>
        <v>20000</v>
      </c>
      <c r="AM960" s="7">
        <f t="shared" si="382"/>
        <v>0</v>
      </c>
      <c r="AN960" s="7">
        <f t="shared" si="382"/>
        <v>0</v>
      </c>
      <c r="AO960" s="7">
        <f t="shared" si="382"/>
        <v>5000</v>
      </c>
      <c r="AP960" s="7">
        <f t="shared" si="382"/>
        <v>0</v>
      </c>
      <c r="AQ960" s="7">
        <f t="shared" si="383"/>
        <v>0</v>
      </c>
      <c r="AR960" s="7">
        <f t="shared" si="383"/>
        <v>25000</v>
      </c>
      <c r="AS960" s="7">
        <f t="shared" si="383"/>
        <v>20000</v>
      </c>
      <c r="AT960" s="7">
        <f t="shared" si="383"/>
        <v>5000</v>
      </c>
      <c r="AV960" s="7">
        <f t="shared" si="384"/>
        <v>5000</v>
      </c>
      <c r="AW960" s="7">
        <f>'დამტკ. ბიუჯ.'!G960</f>
        <v>5000</v>
      </c>
      <c r="AX960" s="7">
        <f>'დამტკ. საკუთ.'!G960</f>
        <v>0</v>
      </c>
      <c r="AY960" s="7">
        <f>'ცვლილ. ბიუჯ.'!H960</f>
        <v>0</v>
      </c>
      <c r="AZ960" s="7">
        <f>'ცვლილ. საკუთ.'!H960</f>
        <v>0</v>
      </c>
      <c r="BA960" s="7">
        <f>'მთავრ. ფონდი'!H960</f>
        <v>0</v>
      </c>
      <c r="BB960" s="7">
        <f>'პრეზ. ფონდი'!H960</f>
        <v>0</v>
      </c>
      <c r="BC960" s="7">
        <f>'დაზუსტ. ნაერთი'!G960</f>
        <v>5000</v>
      </c>
      <c r="BD960" s="7">
        <f>'დაზუსტ. ბიუჯ.'!G960</f>
        <v>5000</v>
      </c>
      <c r="BE960" s="7">
        <f>'დაზუსტ. საკუთ.'!G960</f>
        <v>0</v>
      </c>
      <c r="BG960" s="7">
        <f t="shared" si="385"/>
        <v>25000</v>
      </c>
      <c r="BH960" s="7">
        <f t="shared" si="385"/>
        <v>25000</v>
      </c>
      <c r="BI960" s="7">
        <f t="shared" si="385"/>
        <v>0</v>
      </c>
      <c r="BJ960" s="7">
        <f t="shared" si="385"/>
        <v>0</v>
      </c>
      <c r="BK960" s="7">
        <f t="shared" si="386"/>
        <v>5000</v>
      </c>
      <c r="BL960" s="7">
        <f t="shared" si="386"/>
        <v>0</v>
      </c>
      <c r="BM960" s="7">
        <f t="shared" si="386"/>
        <v>0</v>
      </c>
      <c r="BN960" s="7">
        <f t="shared" si="386"/>
        <v>30000</v>
      </c>
      <c r="BO960" s="7">
        <f t="shared" si="389"/>
        <v>25000</v>
      </c>
      <c r="BP960" s="7">
        <f t="shared" si="388"/>
        <v>5000</v>
      </c>
      <c r="BR960" s="7">
        <f t="shared" si="387"/>
        <v>5000</v>
      </c>
      <c r="BS960" s="7">
        <f>'დამტკ. ბიუჯ.'!H960</f>
        <v>5000</v>
      </c>
      <c r="BT960" s="7">
        <f>'დამტკ. საკუთ.'!H960</f>
        <v>0</v>
      </c>
      <c r="BU960" s="7">
        <f>'ცვლილ. ბიუჯ.'!I960</f>
        <v>0</v>
      </c>
      <c r="BV960" s="7">
        <f>'ცვლილ. საკუთ.'!I960</f>
        <v>0</v>
      </c>
      <c r="BW960" s="7">
        <f>'მთავრ. ფონდი'!I960</f>
        <v>0</v>
      </c>
      <c r="BX960" s="7">
        <f>'პრეზ. ფონდი'!I960</f>
        <v>0</v>
      </c>
      <c r="BY960" s="7">
        <f>'დაზუსტ. ნაერთი'!H960</f>
        <v>5000</v>
      </c>
      <c r="BZ960" s="7">
        <f>'დაზუსტ. ბიუჯ.'!H960</f>
        <v>5000</v>
      </c>
      <c r="CA960" s="7">
        <f>'დაზუსტ. საკუთ.'!H960</f>
        <v>0</v>
      </c>
    </row>
    <row r="961" spans="1:79" x14ac:dyDescent="0.25">
      <c r="A961" t="str">
        <f t="shared" si="373"/>
        <v>b</v>
      </c>
      <c r="B961" s="5"/>
      <c r="C961" s="6" t="s">
        <v>19</v>
      </c>
      <c r="D961" s="7">
        <f t="shared" si="374"/>
        <v>0</v>
      </c>
      <c r="E961" s="7">
        <f t="shared" si="375"/>
        <v>0</v>
      </c>
      <c r="F961" s="7">
        <f t="shared" si="376"/>
        <v>0</v>
      </c>
      <c r="G961" s="7">
        <f t="shared" si="376"/>
        <v>0</v>
      </c>
      <c r="H961" s="7">
        <f t="shared" si="376"/>
        <v>0</v>
      </c>
      <c r="I961" s="7">
        <f t="shared" si="376"/>
        <v>0</v>
      </c>
      <c r="J961" s="7">
        <f t="shared" si="377"/>
        <v>0</v>
      </c>
      <c r="K961" s="7">
        <f t="shared" si="377"/>
        <v>0</v>
      </c>
      <c r="L961" s="7">
        <f t="shared" si="377"/>
        <v>0</v>
      </c>
      <c r="M961" s="7">
        <f t="shared" si="377"/>
        <v>0</v>
      </c>
      <c r="O961" s="7">
        <f t="shared" si="378"/>
        <v>0</v>
      </c>
      <c r="P961" s="7">
        <f>'დამტკ. ბიუჯ.'!E961</f>
        <v>0</v>
      </c>
      <c r="Q961" s="7">
        <f>'დამტკ. საკუთ.'!E961</f>
        <v>0</v>
      </c>
      <c r="R961" s="7">
        <f>'ცვლილ. ბიუჯ.'!F961</f>
        <v>0</v>
      </c>
      <c r="S961" s="7">
        <f>'ცვლილ. საკუთ.'!F961</f>
        <v>0</v>
      </c>
      <c r="T961" s="7">
        <f>'მთავრ. ფონდი'!F961</f>
        <v>0</v>
      </c>
      <c r="U961" s="7">
        <f>'პრეზ. ფონდი'!F961</f>
        <v>0</v>
      </c>
      <c r="V961" s="7">
        <f>'დაზუსტ. ნაერთი'!E961</f>
        <v>0</v>
      </c>
      <c r="W961" s="7">
        <f>'დაზუსტ. ბიუჯ.'!E961</f>
        <v>0</v>
      </c>
      <c r="X961" s="7">
        <f>'დაზუსტ. საკუთ.'!E961</f>
        <v>0</v>
      </c>
      <c r="Z961" s="7">
        <f t="shared" si="379"/>
        <v>0</v>
      </c>
      <c r="AA961" s="7">
        <f>'დამტკ. ბიუჯ.'!F961</f>
        <v>0</v>
      </c>
      <c r="AB961" s="7">
        <f>'დამტკ. საკუთ.'!F961</f>
        <v>0</v>
      </c>
      <c r="AC961" s="7">
        <f>'ცვლილ. ბიუჯ.'!G961</f>
        <v>0</v>
      </c>
      <c r="AD961" s="7">
        <f>'ცვლილ. საკუთ.'!G961</f>
        <v>0</v>
      </c>
      <c r="AE961" s="7">
        <f>'მთავრ. ფონდი'!G961</f>
        <v>0</v>
      </c>
      <c r="AF961" s="7">
        <f>'პრეზ. ფონდი'!G961</f>
        <v>0</v>
      </c>
      <c r="AG961" s="7">
        <f>'დაზუსტ. ნაერთი'!F961</f>
        <v>0</v>
      </c>
      <c r="AH961" s="7">
        <f>'დაზუსტ. ბიუჯ.'!F961</f>
        <v>0</v>
      </c>
      <c r="AI961" s="7">
        <f>'დაზუსტ. საკუთ.'!F961</f>
        <v>0</v>
      </c>
      <c r="AK961" s="7">
        <f t="shared" si="380"/>
        <v>0</v>
      </c>
      <c r="AL961" s="7">
        <f t="shared" si="381"/>
        <v>0</v>
      </c>
      <c r="AM961" s="7">
        <f t="shared" si="382"/>
        <v>0</v>
      </c>
      <c r="AN961" s="7">
        <f t="shared" si="382"/>
        <v>0</v>
      </c>
      <c r="AO961" s="7">
        <f t="shared" si="382"/>
        <v>0</v>
      </c>
      <c r="AP961" s="7">
        <f t="shared" si="382"/>
        <v>0</v>
      </c>
      <c r="AQ961" s="7">
        <f t="shared" si="383"/>
        <v>0</v>
      </c>
      <c r="AR961" s="7">
        <f t="shared" si="383"/>
        <v>0</v>
      </c>
      <c r="AS961" s="7">
        <f t="shared" si="383"/>
        <v>0</v>
      </c>
      <c r="AT961" s="7">
        <f t="shared" si="383"/>
        <v>0</v>
      </c>
      <c r="AV961" s="7">
        <f t="shared" si="384"/>
        <v>0</v>
      </c>
      <c r="AW961" s="7">
        <f>'დამტკ. ბიუჯ.'!G961</f>
        <v>0</v>
      </c>
      <c r="AX961" s="7">
        <f>'დამტკ. საკუთ.'!G961</f>
        <v>0</v>
      </c>
      <c r="AY961" s="7">
        <f>'ცვლილ. ბიუჯ.'!H961</f>
        <v>0</v>
      </c>
      <c r="AZ961" s="7">
        <f>'ცვლილ. საკუთ.'!H961</f>
        <v>0</v>
      </c>
      <c r="BA961" s="7">
        <f>'მთავრ. ფონდი'!H961</f>
        <v>0</v>
      </c>
      <c r="BB961" s="7">
        <f>'პრეზ. ფონდი'!H961</f>
        <v>0</v>
      </c>
      <c r="BC961" s="7">
        <f>'დაზუსტ. ნაერთი'!G961</f>
        <v>0</v>
      </c>
      <c r="BD961" s="7">
        <f>'დაზუსტ. ბიუჯ.'!G961</f>
        <v>0</v>
      </c>
      <c r="BE961" s="7">
        <f>'დაზუსტ. საკუთ.'!G961</f>
        <v>0</v>
      </c>
      <c r="BG961" s="7">
        <f t="shared" si="385"/>
        <v>0</v>
      </c>
      <c r="BH961" s="7">
        <f t="shared" si="385"/>
        <v>0</v>
      </c>
      <c r="BI961" s="7">
        <f t="shared" si="385"/>
        <v>0</v>
      </c>
      <c r="BJ961" s="7">
        <f t="shared" si="385"/>
        <v>0</v>
      </c>
      <c r="BK961" s="7">
        <f t="shared" si="386"/>
        <v>0</v>
      </c>
      <c r="BL961" s="7">
        <f t="shared" si="386"/>
        <v>0</v>
      </c>
      <c r="BM961" s="7">
        <f t="shared" si="386"/>
        <v>0</v>
      </c>
      <c r="BN961" s="7">
        <f t="shared" si="386"/>
        <v>0</v>
      </c>
      <c r="BO961" s="7">
        <f t="shared" si="389"/>
        <v>0</v>
      </c>
      <c r="BP961" s="7">
        <f t="shared" si="388"/>
        <v>0</v>
      </c>
      <c r="BR961" s="7">
        <f t="shared" si="387"/>
        <v>0</v>
      </c>
      <c r="BS961" s="7">
        <f>'დამტკ. ბიუჯ.'!H961</f>
        <v>0</v>
      </c>
      <c r="BT961" s="7">
        <f>'დამტკ. საკუთ.'!H961</f>
        <v>0</v>
      </c>
      <c r="BU961" s="7">
        <f>'ცვლილ. ბიუჯ.'!I961</f>
        <v>0</v>
      </c>
      <c r="BV961" s="7">
        <f>'ცვლილ. საკუთ.'!I961</f>
        <v>0</v>
      </c>
      <c r="BW961" s="7">
        <f>'მთავრ. ფონდი'!I961</f>
        <v>0</v>
      </c>
      <c r="BX961" s="7">
        <f>'პრეზ. ფონდი'!I961</f>
        <v>0</v>
      </c>
      <c r="BY961" s="7">
        <f>'დაზუსტ. ნაერთი'!H961</f>
        <v>0</v>
      </c>
      <c r="BZ961" s="7">
        <f>'დაზუსტ. ბიუჯ.'!H961</f>
        <v>0</v>
      </c>
      <c r="CA961" s="7">
        <f>'დაზუსტ. საკუთ.'!H961</f>
        <v>0</v>
      </c>
    </row>
    <row r="962" spans="1:79" ht="15.75" thickBot="1" x14ac:dyDescent="0.3">
      <c r="A962" t="str">
        <f t="shared" si="373"/>
        <v>a</v>
      </c>
      <c r="B962" s="11"/>
      <c r="C962" s="12" t="s">
        <v>20</v>
      </c>
      <c r="D962" s="13">
        <f t="shared" si="374"/>
        <v>0</v>
      </c>
      <c r="E962" s="13">
        <f t="shared" si="375"/>
        <v>0</v>
      </c>
      <c r="F962" s="13">
        <f t="shared" si="376"/>
        <v>0</v>
      </c>
      <c r="G962" s="13">
        <f t="shared" si="376"/>
        <v>252738</v>
      </c>
      <c r="H962" s="13">
        <f t="shared" si="376"/>
        <v>1870</v>
      </c>
      <c r="I962" s="13">
        <f t="shared" si="376"/>
        <v>0</v>
      </c>
      <c r="J962" s="13">
        <f t="shared" si="377"/>
        <v>0</v>
      </c>
      <c r="K962" s="13">
        <f t="shared" si="377"/>
        <v>254608</v>
      </c>
      <c r="L962" s="13">
        <f t="shared" si="377"/>
        <v>252738</v>
      </c>
      <c r="M962" s="13">
        <f t="shared" si="377"/>
        <v>1870</v>
      </c>
      <c r="O962" s="13">
        <f t="shared" si="378"/>
        <v>0</v>
      </c>
      <c r="P962" s="13">
        <f>'დამტკ. ბიუჯ.'!E962</f>
        <v>0</v>
      </c>
      <c r="Q962" s="13">
        <f>'დამტკ. საკუთ.'!E962</f>
        <v>0</v>
      </c>
      <c r="R962" s="13">
        <f>'ცვლილ. ბიუჯ.'!F962</f>
        <v>252738</v>
      </c>
      <c r="S962" s="13">
        <f>'ცვლილ. საკუთ.'!F962</f>
        <v>1870</v>
      </c>
      <c r="T962" s="13">
        <f>'მთავრ. ფონდი'!F962</f>
        <v>0</v>
      </c>
      <c r="U962" s="13">
        <f>'პრეზ. ფონდი'!F962</f>
        <v>0</v>
      </c>
      <c r="V962" s="13">
        <f>'დაზუსტ. ნაერთი'!E962</f>
        <v>254608</v>
      </c>
      <c r="W962" s="13">
        <f>'დაზუსტ. ბიუჯ.'!E962</f>
        <v>252738</v>
      </c>
      <c r="X962" s="13">
        <f>'დაზუსტ. საკუთ.'!E962</f>
        <v>1870</v>
      </c>
      <c r="Z962" s="13">
        <f t="shared" si="379"/>
        <v>0</v>
      </c>
      <c r="AA962" s="13">
        <f>'დამტკ. ბიუჯ.'!F962</f>
        <v>0</v>
      </c>
      <c r="AB962" s="13">
        <f>'დამტკ. საკუთ.'!F962</f>
        <v>0</v>
      </c>
      <c r="AC962" s="13">
        <f>'ცვლილ. ბიუჯ.'!G962</f>
        <v>0</v>
      </c>
      <c r="AD962" s="13">
        <f>'ცვლილ. საკუთ.'!G962</f>
        <v>0</v>
      </c>
      <c r="AE962" s="13">
        <f>'მთავრ. ფონდი'!G962</f>
        <v>0</v>
      </c>
      <c r="AF962" s="13">
        <f>'პრეზ. ფონდი'!G962</f>
        <v>0</v>
      </c>
      <c r="AG962" s="13">
        <f>'დაზუსტ. ნაერთი'!F962</f>
        <v>0</v>
      </c>
      <c r="AH962" s="13">
        <f>'დაზუსტ. ბიუჯ.'!F962</f>
        <v>0</v>
      </c>
      <c r="AI962" s="13">
        <f>'დაზუსტ. საკუთ.'!F962</f>
        <v>0</v>
      </c>
      <c r="AK962" s="13">
        <f t="shared" si="380"/>
        <v>0</v>
      </c>
      <c r="AL962" s="13">
        <f t="shared" si="381"/>
        <v>0</v>
      </c>
      <c r="AM962" s="13">
        <f t="shared" si="382"/>
        <v>0</v>
      </c>
      <c r="AN962" s="13">
        <f t="shared" si="382"/>
        <v>252738</v>
      </c>
      <c r="AO962" s="13">
        <f t="shared" si="382"/>
        <v>1870</v>
      </c>
      <c r="AP962" s="13">
        <f t="shared" si="382"/>
        <v>0</v>
      </c>
      <c r="AQ962" s="13">
        <f t="shared" si="383"/>
        <v>0</v>
      </c>
      <c r="AR962" s="13">
        <f t="shared" si="383"/>
        <v>254608</v>
      </c>
      <c r="AS962" s="13">
        <f t="shared" si="383"/>
        <v>252738</v>
      </c>
      <c r="AT962" s="13">
        <f t="shared" si="383"/>
        <v>1870</v>
      </c>
      <c r="AV962" s="13">
        <f t="shared" si="384"/>
        <v>0</v>
      </c>
      <c r="AW962" s="13">
        <f>'დამტკ. ბიუჯ.'!G962</f>
        <v>0</v>
      </c>
      <c r="AX962" s="13">
        <f>'დამტკ. საკუთ.'!G962</f>
        <v>0</v>
      </c>
      <c r="AY962" s="13">
        <f>'ცვლილ. ბიუჯ.'!H962</f>
        <v>0</v>
      </c>
      <c r="AZ962" s="13">
        <f>'ცვლილ. საკუთ.'!H962</f>
        <v>0</v>
      </c>
      <c r="BA962" s="13">
        <f>'მთავრ. ფონდი'!H962</f>
        <v>0</v>
      </c>
      <c r="BB962" s="13">
        <f>'პრეზ. ფონდი'!H962</f>
        <v>0</v>
      </c>
      <c r="BC962" s="13">
        <f>'დაზუსტ. ნაერთი'!G962</f>
        <v>0</v>
      </c>
      <c r="BD962" s="13">
        <f>'დაზუსტ. ბიუჯ.'!G962</f>
        <v>0</v>
      </c>
      <c r="BE962" s="13">
        <f>'დაზუსტ. საკუთ.'!G962</f>
        <v>0</v>
      </c>
      <c r="BG962" s="13">
        <f t="shared" si="385"/>
        <v>0</v>
      </c>
      <c r="BH962" s="13">
        <f t="shared" si="385"/>
        <v>0</v>
      </c>
      <c r="BI962" s="13">
        <f t="shared" si="385"/>
        <v>0</v>
      </c>
      <c r="BJ962" s="13">
        <f t="shared" si="385"/>
        <v>252738</v>
      </c>
      <c r="BK962" s="13">
        <f t="shared" si="386"/>
        <v>1870</v>
      </c>
      <c r="BL962" s="13">
        <f t="shared" si="386"/>
        <v>0</v>
      </c>
      <c r="BM962" s="13">
        <f t="shared" si="386"/>
        <v>0</v>
      </c>
      <c r="BN962" s="13">
        <f t="shared" si="386"/>
        <v>254608</v>
      </c>
      <c r="BO962" s="13">
        <f t="shared" si="389"/>
        <v>252738</v>
      </c>
      <c r="BP962" s="13">
        <f t="shared" si="388"/>
        <v>1870</v>
      </c>
      <c r="BR962" s="13">
        <f t="shared" si="387"/>
        <v>0</v>
      </c>
      <c r="BS962" s="13">
        <f>'დამტკ. ბიუჯ.'!H962</f>
        <v>0</v>
      </c>
      <c r="BT962" s="13">
        <f>'დამტკ. საკუთ.'!H962</f>
        <v>0</v>
      </c>
      <c r="BU962" s="13">
        <f>'ცვლილ. ბიუჯ.'!I962</f>
        <v>0</v>
      </c>
      <c r="BV962" s="13">
        <f>'ცვლილ. საკუთ.'!I962</f>
        <v>0</v>
      </c>
      <c r="BW962" s="13">
        <f>'მთავრ. ფონდი'!I962</f>
        <v>0</v>
      </c>
      <c r="BX962" s="13">
        <f>'პრეზ. ფონდი'!I962</f>
        <v>0</v>
      </c>
      <c r="BY962" s="13">
        <f>'დაზუსტ. ნაერთი'!H962</f>
        <v>0</v>
      </c>
      <c r="BZ962" s="13">
        <f>'დაზუსტ. ბიუჯ.'!H962</f>
        <v>0</v>
      </c>
      <c r="CA962" s="13">
        <f>'დაზუსტ. საკუთ.'!H962</f>
        <v>0</v>
      </c>
    </row>
    <row r="963" spans="1:79" ht="16.5" thickTop="1" thickBot="1" x14ac:dyDescent="0.3">
      <c r="A963" t="str">
        <f t="shared" si="373"/>
        <v>a</v>
      </c>
      <c r="B963" s="121" t="s">
        <v>159</v>
      </c>
      <c r="C963" s="122" t="s">
        <v>342</v>
      </c>
      <c r="D963" s="14">
        <f t="shared" si="374"/>
        <v>9000000</v>
      </c>
      <c r="E963" s="14">
        <f t="shared" si="375"/>
        <v>9000000</v>
      </c>
      <c r="F963" s="14">
        <f t="shared" si="376"/>
        <v>0</v>
      </c>
      <c r="G963" s="14">
        <f t="shared" si="376"/>
        <v>-5338400</v>
      </c>
      <c r="H963" s="14">
        <f t="shared" si="376"/>
        <v>0</v>
      </c>
      <c r="I963" s="14">
        <f t="shared" si="376"/>
        <v>0</v>
      </c>
      <c r="J963" s="14">
        <f t="shared" si="377"/>
        <v>0</v>
      </c>
      <c r="K963" s="14">
        <f t="shared" si="377"/>
        <v>3661600</v>
      </c>
      <c r="L963" s="14">
        <f t="shared" si="377"/>
        <v>3661600</v>
      </c>
      <c r="M963" s="14">
        <f t="shared" si="377"/>
        <v>0</v>
      </c>
      <c r="O963" s="14">
        <f t="shared" si="378"/>
        <v>2248000</v>
      </c>
      <c r="P963" s="4">
        <f>'დამტკ. ბიუჯ.'!E963</f>
        <v>2248000</v>
      </c>
      <c r="Q963" s="4">
        <f>'დამტკ. საკუთ.'!E963</f>
        <v>0</v>
      </c>
      <c r="R963" s="4">
        <f>'ცვლილ. ბიუჯ.'!F963</f>
        <v>-620500</v>
      </c>
      <c r="S963" s="4">
        <f>'ცვლილ. საკუთ.'!F963</f>
        <v>0</v>
      </c>
      <c r="T963" s="4">
        <f>'მთავრ. ფონდი'!F963</f>
        <v>0</v>
      </c>
      <c r="U963" s="4">
        <f>'პრეზ. ფონდი'!F963</f>
        <v>0</v>
      </c>
      <c r="V963" s="4">
        <f>'დაზუსტ. ნაერთი'!E963</f>
        <v>1627500</v>
      </c>
      <c r="W963" s="4">
        <f>'დაზუსტ. ბიუჯ.'!E963</f>
        <v>1627500</v>
      </c>
      <c r="X963" s="4">
        <f>'დაზუსტ. საკუთ.'!E963</f>
        <v>0</v>
      </c>
      <c r="Z963" s="14">
        <f t="shared" si="379"/>
        <v>2252000</v>
      </c>
      <c r="AA963" s="4">
        <f>'დამტკ. ბიუჯ.'!F963</f>
        <v>2252000</v>
      </c>
      <c r="AB963" s="4">
        <f>'დამტკ. საკუთ.'!F963</f>
        <v>0</v>
      </c>
      <c r="AC963" s="4">
        <f>'ცვლილ. ბიუჯ.'!G963</f>
        <v>-580200</v>
      </c>
      <c r="AD963" s="4">
        <f>'ცვლილ. საკუთ.'!G963</f>
        <v>0</v>
      </c>
      <c r="AE963" s="4">
        <f>'მთავრ. ფონდი'!G963</f>
        <v>0</v>
      </c>
      <c r="AF963" s="4">
        <f>'პრეზ. ფონდი'!G963</f>
        <v>0</v>
      </c>
      <c r="AG963" s="4">
        <f>'დაზუსტ. ნაერთი'!F963</f>
        <v>1671800</v>
      </c>
      <c r="AH963" s="4">
        <f>'დაზუსტ. ბიუჯ.'!F963</f>
        <v>1671800</v>
      </c>
      <c r="AI963" s="4">
        <f>'დაზუსტ. საკუთ.'!F963</f>
        <v>0</v>
      </c>
      <c r="AK963" s="14">
        <f t="shared" si="380"/>
        <v>4500000</v>
      </c>
      <c r="AL963" s="14">
        <f t="shared" si="381"/>
        <v>4500000</v>
      </c>
      <c r="AM963" s="14">
        <f t="shared" si="382"/>
        <v>0</v>
      </c>
      <c r="AN963" s="14">
        <f t="shared" si="382"/>
        <v>-1200700</v>
      </c>
      <c r="AO963" s="14">
        <f t="shared" si="382"/>
        <v>0</v>
      </c>
      <c r="AP963" s="14">
        <f t="shared" si="382"/>
        <v>0</v>
      </c>
      <c r="AQ963" s="14">
        <f t="shared" si="383"/>
        <v>0</v>
      </c>
      <c r="AR963" s="14">
        <f t="shared" si="383"/>
        <v>3299300</v>
      </c>
      <c r="AS963" s="14">
        <f t="shared" si="383"/>
        <v>3299300</v>
      </c>
      <c r="AT963" s="14">
        <f t="shared" si="383"/>
        <v>0</v>
      </c>
      <c r="AV963" s="14">
        <f t="shared" si="384"/>
        <v>2252000</v>
      </c>
      <c r="AW963" s="4">
        <f>'დამტკ. ბიუჯ.'!G963</f>
        <v>2252000</v>
      </c>
      <c r="AX963" s="4">
        <f>'დამტკ. საკუთ.'!G963</f>
        <v>0</v>
      </c>
      <c r="AY963" s="4">
        <f>'ცვლილ. ბიუჯ.'!H963</f>
        <v>-2070900</v>
      </c>
      <c r="AZ963" s="4">
        <f>'ცვლილ. საკუთ.'!H963</f>
        <v>0</v>
      </c>
      <c r="BA963" s="4">
        <f>'მთავრ. ფონდი'!H963</f>
        <v>0</v>
      </c>
      <c r="BB963" s="4">
        <f>'პრეზ. ფონდი'!H963</f>
        <v>0</v>
      </c>
      <c r="BC963" s="4">
        <f>'დაზუსტ. ნაერთი'!G963</f>
        <v>181100</v>
      </c>
      <c r="BD963" s="4">
        <f>'დაზუსტ. ბიუჯ.'!G963</f>
        <v>181100</v>
      </c>
      <c r="BE963" s="4">
        <f>'დაზუსტ. საკუთ.'!G963</f>
        <v>0</v>
      </c>
      <c r="BG963" s="14">
        <f t="shared" si="385"/>
        <v>6752000</v>
      </c>
      <c r="BH963" s="14">
        <f t="shared" si="385"/>
        <v>6752000</v>
      </c>
      <c r="BI963" s="14">
        <f t="shared" si="385"/>
        <v>0</v>
      </c>
      <c r="BJ963" s="14">
        <f t="shared" si="385"/>
        <v>-3271600</v>
      </c>
      <c r="BK963" s="14">
        <f t="shared" si="386"/>
        <v>0</v>
      </c>
      <c r="BL963" s="14">
        <f t="shared" si="386"/>
        <v>0</v>
      </c>
      <c r="BM963" s="14">
        <f t="shared" si="386"/>
        <v>0</v>
      </c>
      <c r="BN963" s="14">
        <f t="shared" si="386"/>
        <v>3480400</v>
      </c>
      <c r="BO963" s="14">
        <f t="shared" si="389"/>
        <v>3480400</v>
      </c>
      <c r="BP963" s="14">
        <f t="shared" si="388"/>
        <v>0</v>
      </c>
      <c r="BR963" s="14">
        <f t="shared" si="387"/>
        <v>2248000</v>
      </c>
      <c r="BS963" s="4">
        <f>'დამტკ. ბიუჯ.'!H963</f>
        <v>2248000</v>
      </c>
      <c r="BT963" s="4">
        <f>'დამტკ. საკუთ.'!H963</f>
        <v>0</v>
      </c>
      <c r="BU963" s="4">
        <f>'ცვლილ. ბიუჯ.'!I963</f>
        <v>-2066800</v>
      </c>
      <c r="BV963" s="4">
        <f>'ცვლილ. საკუთ.'!I963</f>
        <v>0</v>
      </c>
      <c r="BW963" s="4">
        <f>'მთავრ. ფონდი'!I963</f>
        <v>0</v>
      </c>
      <c r="BX963" s="4">
        <f>'პრეზ. ფონდი'!I963</f>
        <v>0</v>
      </c>
      <c r="BY963" s="4">
        <f>'დაზუსტ. ნაერთი'!H963</f>
        <v>181200</v>
      </c>
      <c r="BZ963" s="4">
        <f>'დაზუსტ. ბიუჯ.'!H963</f>
        <v>181200</v>
      </c>
      <c r="CA963" s="4">
        <f>'დაზუსტ. საკუთ.'!H963</f>
        <v>0</v>
      </c>
    </row>
    <row r="964" spans="1:79" ht="15.75" thickTop="1" x14ac:dyDescent="0.25">
      <c r="A964" t="str">
        <f t="shared" si="373"/>
        <v>a</v>
      </c>
      <c r="B964" s="5"/>
      <c r="C964" s="6" t="s">
        <v>10</v>
      </c>
      <c r="D964" s="7">
        <f t="shared" si="374"/>
        <v>9000000</v>
      </c>
      <c r="E964" s="7">
        <f t="shared" si="375"/>
        <v>9000000</v>
      </c>
      <c r="F964" s="7">
        <f t="shared" si="376"/>
        <v>0</v>
      </c>
      <c r="G964" s="7">
        <f t="shared" si="376"/>
        <v>-5338400</v>
      </c>
      <c r="H964" s="7">
        <f t="shared" si="376"/>
        <v>0</v>
      </c>
      <c r="I964" s="7">
        <f t="shared" si="376"/>
        <v>0</v>
      </c>
      <c r="J964" s="7">
        <f t="shared" si="377"/>
        <v>0</v>
      </c>
      <c r="K964" s="7">
        <f t="shared" si="377"/>
        <v>3661600</v>
      </c>
      <c r="L964" s="7">
        <f t="shared" si="377"/>
        <v>3661600</v>
      </c>
      <c r="M964" s="7">
        <f t="shared" si="377"/>
        <v>0</v>
      </c>
      <c r="O964" s="7">
        <f t="shared" si="378"/>
        <v>2248000</v>
      </c>
      <c r="P964" s="7">
        <f>'დამტკ. ბიუჯ.'!E964</f>
        <v>2248000</v>
      </c>
      <c r="Q964" s="7">
        <f>'დამტკ. საკუთ.'!E964</f>
        <v>0</v>
      </c>
      <c r="R964" s="7">
        <f>'ცვლილ. ბიუჯ.'!F964</f>
        <v>-620500</v>
      </c>
      <c r="S964" s="7">
        <f>'ცვლილ. საკუთ.'!F964</f>
        <v>0</v>
      </c>
      <c r="T964" s="7">
        <f>'მთავრ. ფონდი'!F964</f>
        <v>0</v>
      </c>
      <c r="U964" s="7">
        <f>'პრეზ. ფონდი'!F964</f>
        <v>0</v>
      </c>
      <c r="V964" s="7">
        <f>'დაზუსტ. ნაერთი'!E964</f>
        <v>1627500</v>
      </c>
      <c r="W964" s="7">
        <f>'დაზუსტ. ბიუჯ.'!E964</f>
        <v>1627500</v>
      </c>
      <c r="X964" s="7">
        <f>'დაზუსტ. საკუთ.'!E964</f>
        <v>0</v>
      </c>
      <c r="Z964" s="7">
        <f t="shared" si="379"/>
        <v>2252000</v>
      </c>
      <c r="AA964" s="7">
        <f>'დამტკ. ბიუჯ.'!F964</f>
        <v>2252000</v>
      </c>
      <c r="AB964" s="7">
        <f>'დამტკ. საკუთ.'!F964</f>
        <v>0</v>
      </c>
      <c r="AC964" s="7">
        <f>'ცვლილ. ბიუჯ.'!G964</f>
        <v>-580200</v>
      </c>
      <c r="AD964" s="7">
        <f>'ცვლილ. საკუთ.'!G964</f>
        <v>0</v>
      </c>
      <c r="AE964" s="7">
        <f>'მთავრ. ფონდი'!G964</f>
        <v>0</v>
      </c>
      <c r="AF964" s="7">
        <f>'პრეზ. ფონდი'!G964</f>
        <v>0</v>
      </c>
      <c r="AG964" s="7">
        <f>'დაზუსტ. ნაერთი'!F964</f>
        <v>1671800</v>
      </c>
      <c r="AH964" s="7">
        <f>'დაზუსტ. ბიუჯ.'!F964</f>
        <v>1671800</v>
      </c>
      <c r="AI964" s="7">
        <f>'დაზუსტ. საკუთ.'!F964</f>
        <v>0</v>
      </c>
      <c r="AK964" s="7">
        <f t="shared" si="380"/>
        <v>4500000</v>
      </c>
      <c r="AL964" s="7">
        <f t="shared" si="381"/>
        <v>4500000</v>
      </c>
      <c r="AM964" s="7">
        <f t="shared" si="382"/>
        <v>0</v>
      </c>
      <c r="AN964" s="7">
        <f t="shared" si="382"/>
        <v>-1200700</v>
      </c>
      <c r="AO964" s="7">
        <f t="shared" si="382"/>
        <v>0</v>
      </c>
      <c r="AP964" s="7">
        <f t="shared" si="382"/>
        <v>0</v>
      </c>
      <c r="AQ964" s="7">
        <f t="shared" si="383"/>
        <v>0</v>
      </c>
      <c r="AR964" s="7">
        <f t="shared" si="383"/>
        <v>3299300</v>
      </c>
      <c r="AS964" s="7">
        <f t="shared" si="383"/>
        <v>3299300</v>
      </c>
      <c r="AT964" s="7">
        <f t="shared" si="383"/>
        <v>0</v>
      </c>
      <c r="AV964" s="7">
        <f t="shared" si="384"/>
        <v>2252000</v>
      </c>
      <c r="AW964" s="7">
        <f>'დამტკ. ბიუჯ.'!G964</f>
        <v>2252000</v>
      </c>
      <c r="AX964" s="7">
        <f>'დამტკ. საკუთ.'!G964</f>
        <v>0</v>
      </c>
      <c r="AY964" s="7">
        <f>'ცვლილ. ბიუჯ.'!H964</f>
        <v>-2070900</v>
      </c>
      <c r="AZ964" s="7">
        <f>'ცვლილ. საკუთ.'!H964</f>
        <v>0</v>
      </c>
      <c r="BA964" s="7">
        <f>'მთავრ. ფონდი'!H964</f>
        <v>0</v>
      </c>
      <c r="BB964" s="7">
        <f>'პრეზ. ფონდი'!H964</f>
        <v>0</v>
      </c>
      <c r="BC964" s="7">
        <f>'დაზუსტ. ნაერთი'!G964</f>
        <v>181100</v>
      </c>
      <c r="BD964" s="7">
        <f>'დაზუსტ. ბიუჯ.'!G964</f>
        <v>181100</v>
      </c>
      <c r="BE964" s="7">
        <f>'დაზუსტ. საკუთ.'!G964</f>
        <v>0</v>
      </c>
      <c r="BG964" s="7">
        <f t="shared" si="385"/>
        <v>6752000</v>
      </c>
      <c r="BH964" s="7">
        <f t="shared" si="385"/>
        <v>6752000</v>
      </c>
      <c r="BI964" s="7">
        <f t="shared" si="385"/>
        <v>0</v>
      </c>
      <c r="BJ964" s="7">
        <f t="shared" si="385"/>
        <v>-3271600</v>
      </c>
      <c r="BK964" s="7">
        <f t="shared" si="386"/>
        <v>0</v>
      </c>
      <c r="BL964" s="7">
        <f t="shared" si="386"/>
        <v>0</v>
      </c>
      <c r="BM964" s="7">
        <f t="shared" si="386"/>
        <v>0</v>
      </c>
      <c r="BN964" s="7">
        <f t="shared" si="386"/>
        <v>3480400</v>
      </c>
      <c r="BO964" s="7">
        <f t="shared" si="389"/>
        <v>3480400</v>
      </c>
      <c r="BP964" s="7">
        <f t="shared" si="388"/>
        <v>0</v>
      </c>
      <c r="BR964" s="7">
        <f t="shared" si="387"/>
        <v>2248000</v>
      </c>
      <c r="BS964" s="7">
        <f>'დამტკ. ბიუჯ.'!H964</f>
        <v>2248000</v>
      </c>
      <c r="BT964" s="7">
        <f>'დამტკ. საკუთ.'!H964</f>
        <v>0</v>
      </c>
      <c r="BU964" s="7">
        <f>'ცვლილ. ბიუჯ.'!I964</f>
        <v>-2066800</v>
      </c>
      <c r="BV964" s="7">
        <f>'ცვლილ. საკუთ.'!I964</f>
        <v>0</v>
      </c>
      <c r="BW964" s="7">
        <f>'მთავრ. ფონდი'!I964</f>
        <v>0</v>
      </c>
      <c r="BX964" s="7">
        <f>'პრეზ. ფონდი'!I964</f>
        <v>0</v>
      </c>
      <c r="BY964" s="7">
        <f>'დაზუსტ. ნაერთი'!H964</f>
        <v>181200</v>
      </c>
      <c r="BZ964" s="7">
        <f>'დაზუსტ. ბიუჯ.'!H964</f>
        <v>181200</v>
      </c>
      <c r="CA964" s="7">
        <f>'დაზუსტ. საკუთ.'!H964</f>
        <v>0</v>
      </c>
    </row>
    <row r="965" spans="1:79" x14ac:dyDescent="0.25">
      <c r="A965" t="str">
        <f t="shared" si="373"/>
        <v>b</v>
      </c>
      <c r="B965" s="8"/>
      <c r="C965" s="9" t="s">
        <v>11</v>
      </c>
      <c r="D965" s="10">
        <f t="shared" si="374"/>
        <v>0</v>
      </c>
      <c r="E965" s="10">
        <f t="shared" si="375"/>
        <v>0</v>
      </c>
      <c r="F965" s="10">
        <f t="shared" si="376"/>
        <v>0</v>
      </c>
      <c r="G965" s="10">
        <f t="shared" si="376"/>
        <v>0</v>
      </c>
      <c r="H965" s="10">
        <f t="shared" si="376"/>
        <v>0</v>
      </c>
      <c r="I965" s="10">
        <f t="shared" si="376"/>
        <v>0</v>
      </c>
      <c r="J965" s="10">
        <f t="shared" si="377"/>
        <v>0</v>
      </c>
      <c r="K965" s="10">
        <f t="shared" si="377"/>
        <v>0</v>
      </c>
      <c r="L965" s="10">
        <f t="shared" si="377"/>
        <v>0</v>
      </c>
      <c r="M965" s="10">
        <f t="shared" si="377"/>
        <v>0</v>
      </c>
      <c r="O965" s="10">
        <f t="shared" si="378"/>
        <v>0</v>
      </c>
      <c r="P965" s="10">
        <f>'დამტკ. ბიუჯ.'!E965</f>
        <v>0</v>
      </c>
      <c r="Q965" s="10">
        <f>'დამტკ. საკუთ.'!E965</f>
        <v>0</v>
      </c>
      <c r="R965" s="10">
        <f>'ცვლილ. ბიუჯ.'!F965</f>
        <v>0</v>
      </c>
      <c r="S965" s="10">
        <f>'ცვლილ. საკუთ.'!F965</f>
        <v>0</v>
      </c>
      <c r="T965" s="10">
        <f>'მთავრ. ფონდი'!F965</f>
        <v>0</v>
      </c>
      <c r="U965" s="10">
        <f>'პრეზ. ფონდი'!F965</f>
        <v>0</v>
      </c>
      <c r="V965" s="10">
        <f>'დაზუსტ. ნაერთი'!E965</f>
        <v>0</v>
      </c>
      <c r="W965" s="10">
        <f>'დაზუსტ. ბიუჯ.'!E965</f>
        <v>0</v>
      </c>
      <c r="X965" s="10">
        <f>'დაზუსტ. საკუთ.'!E965</f>
        <v>0</v>
      </c>
      <c r="Z965" s="10">
        <f t="shared" si="379"/>
        <v>0</v>
      </c>
      <c r="AA965" s="10">
        <f>'დამტკ. ბიუჯ.'!F965</f>
        <v>0</v>
      </c>
      <c r="AB965" s="10">
        <f>'დამტკ. საკუთ.'!F965</f>
        <v>0</v>
      </c>
      <c r="AC965" s="10">
        <f>'ცვლილ. ბიუჯ.'!G965</f>
        <v>0</v>
      </c>
      <c r="AD965" s="10">
        <f>'ცვლილ. საკუთ.'!G965</f>
        <v>0</v>
      </c>
      <c r="AE965" s="10">
        <f>'მთავრ. ფონდი'!G965</f>
        <v>0</v>
      </c>
      <c r="AF965" s="10">
        <f>'პრეზ. ფონდი'!G965</f>
        <v>0</v>
      </c>
      <c r="AG965" s="10">
        <f>'დაზუსტ. ნაერთი'!F965</f>
        <v>0</v>
      </c>
      <c r="AH965" s="10">
        <f>'დაზუსტ. ბიუჯ.'!F965</f>
        <v>0</v>
      </c>
      <c r="AI965" s="10">
        <f>'დაზუსტ. საკუთ.'!F965</f>
        <v>0</v>
      </c>
      <c r="AK965" s="10">
        <f t="shared" si="380"/>
        <v>0</v>
      </c>
      <c r="AL965" s="10">
        <f t="shared" si="381"/>
        <v>0</v>
      </c>
      <c r="AM965" s="10">
        <f t="shared" si="382"/>
        <v>0</v>
      </c>
      <c r="AN965" s="10">
        <f t="shared" si="382"/>
        <v>0</v>
      </c>
      <c r="AO965" s="10">
        <f t="shared" si="382"/>
        <v>0</v>
      </c>
      <c r="AP965" s="10">
        <f t="shared" si="382"/>
        <v>0</v>
      </c>
      <c r="AQ965" s="10">
        <f t="shared" si="383"/>
        <v>0</v>
      </c>
      <c r="AR965" s="10">
        <f t="shared" si="383"/>
        <v>0</v>
      </c>
      <c r="AS965" s="10">
        <f t="shared" si="383"/>
        <v>0</v>
      </c>
      <c r="AT965" s="10">
        <f t="shared" si="383"/>
        <v>0</v>
      </c>
      <c r="AV965" s="10">
        <f t="shared" si="384"/>
        <v>0</v>
      </c>
      <c r="AW965" s="10">
        <f>'დამტკ. ბიუჯ.'!G965</f>
        <v>0</v>
      </c>
      <c r="AX965" s="10">
        <f>'დამტკ. საკუთ.'!G965</f>
        <v>0</v>
      </c>
      <c r="AY965" s="10">
        <f>'ცვლილ. ბიუჯ.'!H965</f>
        <v>0</v>
      </c>
      <c r="AZ965" s="10">
        <f>'ცვლილ. საკუთ.'!H965</f>
        <v>0</v>
      </c>
      <c r="BA965" s="10">
        <f>'მთავრ. ფონდი'!H965</f>
        <v>0</v>
      </c>
      <c r="BB965" s="10">
        <f>'პრეზ. ფონდი'!H965</f>
        <v>0</v>
      </c>
      <c r="BC965" s="10">
        <f>'დაზუსტ. ნაერთი'!G965</f>
        <v>0</v>
      </c>
      <c r="BD965" s="10">
        <f>'დაზუსტ. ბიუჯ.'!G965</f>
        <v>0</v>
      </c>
      <c r="BE965" s="10">
        <f>'დაზუსტ. საკუთ.'!G965</f>
        <v>0</v>
      </c>
      <c r="BG965" s="10">
        <f t="shared" si="385"/>
        <v>0</v>
      </c>
      <c r="BH965" s="10">
        <f t="shared" si="385"/>
        <v>0</v>
      </c>
      <c r="BI965" s="10">
        <f t="shared" si="385"/>
        <v>0</v>
      </c>
      <c r="BJ965" s="10">
        <f t="shared" si="385"/>
        <v>0</v>
      </c>
      <c r="BK965" s="10">
        <f t="shared" si="386"/>
        <v>0</v>
      </c>
      <c r="BL965" s="10">
        <f t="shared" si="386"/>
        <v>0</v>
      </c>
      <c r="BM965" s="10">
        <f t="shared" si="386"/>
        <v>0</v>
      </c>
      <c r="BN965" s="10">
        <f t="shared" si="386"/>
        <v>0</v>
      </c>
      <c r="BO965" s="10">
        <f t="shared" si="389"/>
        <v>0</v>
      </c>
      <c r="BP965" s="10">
        <f t="shared" si="388"/>
        <v>0</v>
      </c>
      <c r="BR965" s="10">
        <f t="shared" si="387"/>
        <v>0</v>
      </c>
      <c r="BS965" s="10">
        <f>'დამტკ. ბიუჯ.'!H965</f>
        <v>0</v>
      </c>
      <c r="BT965" s="10">
        <f>'დამტკ. საკუთ.'!H965</f>
        <v>0</v>
      </c>
      <c r="BU965" s="10">
        <f>'ცვლილ. ბიუჯ.'!I965</f>
        <v>0</v>
      </c>
      <c r="BV965" s="10">
        <f>'ცვლილ. საკუთ.'!I965</f>
        <v>0</v>
      </c>
      <c r="BW965" s="10">
        <f>'მთავრ. ფონდი'!I965</f>
        <v>0</v>
      </c>
      <c r="BX965" s="10">
        <f>'პრეზ. ფონდი'!I965</f>
        <v>0</v>
      </c>
      <c r="BY965" s="10">
        <f>'დაზუსტ. ნაერთი'!H965</f>
        <v>0</v>
      </c>
      <c r="BZ965" s="10">
        <f>'დაზუსტ. ბიუჯ.'!H965</f>
        <v>0</v>
      </c>
      <c r="CA965" s="10">
        <f>'დაზუსტ. საკუთ.'!H965</f>
        <v>0</v>
      </c>
    </row>
    <row r="966" spans="1:79" x14ac:dyDescent="0.25">
      <c r="A966" t="str">
        <f t="shared" si="373"/>
        <v>b</v>
      </c>
      <c r="B966" s="8"/>
      <c r="C966" s="9" t="s">
        <v>12</v>
      </c>
      <c r="D966" s="10">
        <f t="shared" si="374"/>
        <v>0</v>
      </c>
      <c r="E966" s="10">
        <f t="shared" si="375"/>
        <v>0</v>
      </c>
      <c r="F966" s="10">
        <f t="shared" si="376"/>
        <v>0</v>
      </c>
      <c r="G966" s="10">
        <f t="shared" si="376"/>
        <v>0</v>
      </c>
      <c r="H966" s="10">
        <f t="shared" si="376"/>
        <v>0</v>
      </c>
      <c r="I966" s="10">
        <f t="shared" si="376"/>
        <v>0</v>
      </c>
      <c r="J966" s="10">
        <f t="shared" si="377"/>
        <v>0</v>
      </c>
      <c r="K966" s="10">
        <f t="shared" si="377"/>
        <v>0</v>
      </c>
      <c r="L966" s="10">
        <f t="shared" si="377"/>
        <v>0</v>
      </c>
      <c r="M966" s="10">
        <f t="shared" si="377"/>
        <v>0</v>
      </c>
      <c r="O966" s="10">
        <f t="shared" si="378"/>
        <v>0</v>
      </c>
      <c r="P966" s="10">
        <f>'დამტკ. ბიუჯ.'!E966</f>
        <v>0</v>
      </c>
      <c r="Q966" s="10">
        <f>'დამტკ. საკუთ.'!E966</f>
        <v>0</v>
      </c>
      <c r="R966" s="10">
        <f>'ცვლილ. ბიუჯ.'!F966</f>
        <v>0</v>
      </c>
      <c r="S966" s="10">
        <f>'ცვლილ. საკუთ.'!F966</f>
        <v>0</v>
      </c>
      <c r="T966" s="10">
        <f>'მთავრ. ფონდი'!F966</f>
        <v>0</v>
      </c>
      <c r="U966" s="10">
        <f>'პრეზ. ფონდი'!F966</f>
        <v>0</v>
      </c>
      <c r="V966" s="10">
        <f>'დაზუსტ. ნაერთი'!E966</f>
        <v>0</v>
      </c>
      <c r="W966" s="10">
        <f>'დაზუსტ. ბიუჯ.'!E966</f>
        <v>0</v>
      </c>
      <c r="X966" s="10">
        <f>'დაზუსტ. საკუთ.'!E966</f>
        <v>0</v>
      </c>
      <c r="Z966" s="10">
        <f t="shared" si="379"/>
        <v>0</v>
      </c>
      <c r="AA966" s="10">
        <f>'დამტკ. ბიუჯ.'!F966</f>
        <v>0</v>
      </c>
      <c r="AB966" s="10">
        <f>'დამტკ. საკუთ.'!F966</f>
        <v>0</v>
      </c>
      <c r="AC966" s="10">
        <f>'ცვლილ. ბიუჯ.'!G966</f>
        <v>0</v>
      </c>
      <c r="AD966" s="10">
        <f>'ცვლილ. საკუთ.'!G966</f>
        <v>0</v>
      </c>
      <c r="AE966" s="10">
        <f>'მთავრ. ფონდი'!G966</f>
        <v>0</v>
      </c>
      <c r="AF966" s="10">
        <f>'პრეზ. ფონდი'!G966</f>
        <v>0</v>
      </c>
      <c r="AG966" s="10">
        <f>'დაზუსტ. ნაერთი'!F966</f>
        <v>0</v>
      </c>
      <c r="AH966" s="10">
        <f>'დაზუსტ. ბიუჯ.'!F966</f>
        <v>0</v>
      </c>
      <c r="AI966" s="10">
        <f>'დაზუსტ. საკუთ.'!F966</f>
        <v>0</v>
      </c>
      <c r="AK966" s="10">
        <f t="shared" si="380"/>
        <v>0</v>
      </c>
      <c r="AL966" s="10">
        <f t="shared" si="381"/>
        <v>0</v>
      </c>
      <c r="AM966" s="10">
        <f t="shared" si="382"/>
        <v>0</v>
      </c>
      <c r="AN966" s="10">
        <f t="shared" si="382"/>
        <v>0</v>
      </c>
      <c r="AO966" s="10">
        <f t="shared" si="382"/>
        <v>0</v>
      </c>
      <c r="AP966" s="10">
        <f t="shared" si="382"/>
        <v>0</v>
      </c>
      <c r="AQ966" s="10">
        <f t="shared" si="383"/>
        <v>0</v>
      </c>
      <c r="AR966" s="10">
        <f t="shared" si="383"/>
        <v>0</v>
      </c>
      <c r="AS966" s="10">
        <f t="shared" si="383"/>
        <v>0</v>
      </c>
      <c r="AT966" s="10">
        <f t="shared" si="383"/>
        <v>0</v>
      </c>
      <c r="AV966" s="10">
        <f t="shared" si="384"/>
        <v>0</v>
      </c>
      <c r="AW966" s="10">
        <f>'დამტკ. ბიუჯ.'!G966</f>
        <v>0</v>
      </c>
      <c r="AX966" s="10">
        <f>'დამტკ. საკუთ.'!G966</f>
        <v>0</v>
      </c>
      <c r="AY966" s="10">
        <f>'ცვლილ. ბიუჯ.'!H966</f>
        <v>0</v>
      </c>
      <c r="AZ966" s="10">
        <f>'ცვლილ. საკუთ.'!H966</f>
        <v>0</v>
      </c>
      <c r="BA966" s="10">
        <f>'მთავრ. ფონდი'!H966</f>
        <v>0</v>
      </c>
      <c r="BB966" s="10">
        <f>'პრეზ. ფონდი'!H966</f>
        <v>0</v>
      </c>
      <c r="BC966" s="10">
        <f>'დაზუსტ. ნაერთი'!G966</f>
        <v>0</v>
      </c>
      <c r="BD966" s="10">
        <f>'დაზუსტ. ბიუჯ.'!G966</f>
        <v>0</v>
      </c>
      <c r="BE966" s="10">
        <f>'დაზუსტ. საკუთ.'!G966</f>
        <v>0</v>
      </c>
      <c r="BG966" s="10">
        <f t="shared" si="385"/>
        <v>0</v>
      </c>
      <c r="BH966" s="10">
        <f t="shared" si="385"/>
        <v>0</v>
      </c>
      <c r="BI966" s="10">
        <f t="shared" si="385"/>
        <v>0</v>
      </c>
      <c r="BJ966" s="10">
        <f t="shared" si="385"/>
        <v>0</v>
      </c>
      <c r="BK966" s="10">
        <f t="shared" si="386"/>
        <v>0</v>
      </c>
      <c r="BL966" s="10">
        <f t="shared" si="386"/>
        <v>0</v>
      </c>
      <c r="BM966" s="10">
        <f t="shared" si="386"/>
        <v>0</v>
      </c>
      <c r="BN966" s="10">
        <f t="shared" si="386"/>
        <v>0</v>
      </c>
      <c r="BO966" s="10">
        <f t="shared" si="389"/>
        <v>0</v>
      </c>
      <c r="BP966" s="10">
        <f t="shared" si="388"/>
        <v>0</v>
      </c>
      <c r="BR966" s="10">
        <f t="shared" si="387"/>
        <v>0</v>
      </c>
      <c r="BS966" s="10">
        <f>'დამტკ. ბიუჯ.'!H966</f>
        <v>0</v>
      </c>
      <c r="BT966" s="10">
        <f>'დამტკ. საკუთ.'!H966</f>
        <v>0</v>
      </c>
      <c r="BU966" s="10">
        <f>'ცვლილ. ბიუჯ.'!I966</f>
        <v>0</v>
      </c>
      <c r="BV966" s="10">
        <f>'ცვლილ. საკუთ.'!I966</f>
        <v>0</v>
      </c>
      <c r="BW966" s="10">
        <f>'მთავრ. ფონდი'!I966</f>
        <v>0</v>
      </c>
      <c r="BX966" s="10">
        <f>'პრეზ. ფონდი'!I966</f>
        <v>0</v>
      </c>
      <c r="BY966" s="10">
        <f>'დაზუსტ. ნაერთი'!H966</f>
        <v>0</v>
      </c>
      <c r="BZ966" s="10">
        <f>'დაზუსტ. ბიუჯ.'!H966</f>
        <v>0</v>
      </c>
      <c r="CA966" s="10">
        <f>'დაზუსტ. საკუთ.'!H966</f>
        <v>0</v>
      </c>
    </row>
    <row r="967" spans="1:79" x14ac:dyDescent="0.25">
      <c r="A967" t="str">
        <f t="shared" si="373"/>
        <v>b</v>
      </c>
      <c r="B967" s="8"/>
      <c r="C967" s="9" t="s">
        <v>13</v>
      </c>
      <c r="D967" s="10">
        <f t="shared" si="374"/>
        <v>0</v>
      </c>
      <c r="E967" s="10">
        <f t="shared" si="375"/>
        <v>0</v>
      </c>
      <c r="F967" s="10">
        <f t="shared" si="376"/>
        <v>0</v>
      </c>
      <c r="G967" s="10">
        <f t="shared" si="376"/>
        <v>0</v>
      </c>
      <c r="H967" s="10">
        <f t="shared" si="376"/>
        <v>0</v>
      </c>
      <c r="I967" s="10">
        <f t="shared" si="376"/>
        <v>0</v>
      </c>
      <c r="J967" s="10">
        <f t="shared" si="377"/>
        <v>0</v>
      </c>
      <c r="K967" s="10">
        <f t="shared" si="377"/>
        <v>0</v>
      </c>
      <c r="L967" s="10">
        <f t="shared" si="377"/>
        <v>0</v>
      </c>
      <c r="M967" s="10">
        <f t="shared" si="377"/>
        <v>0</v>
      </c>
      <c r="O967" s="10">
        <f t="shared" si="378"/>
        <v>0</v>
      </c>
      <c r="P967" s="10">
        <f>'დამტკ. ბიუჯ.'!E967</f>
        <v>0</v>
      </c>
      <c r="Q967" s="10">
        <f>'დამტკ. საკუთ.'!E967</f>
        <v>0</v>
      </c>
      <c r="R967" s="10">
        <f>'ცვლილ. ბიუჯ.'!F967</f>
        <v>0</v>
      </c>
      <c r="S967" s="10">
        <f>'ცვლილ. საკუთ.'!F967</f>
        <v>0</v>
      </c>
      <c r="T967" s="10">
        <f>'მთავრ. ფონდი'!F967</f>
        <v>0</v>
      </c>
      <c r="U967" s="10">
        <f>'პრეზ. ფონდი'!F967</f>
        <v>0</v>
      </c>
      <c r="V967" s="10">
        <f>'დაზუსტ. ნაერთი'!E967</f>
        <v>0</v>
      </c>
      <c r="W967" s="10">
        <f>'დაზუსტ. ბიუჯ.'!E967</f>
        <v>0</v>
      </c>
      <c r="X967" s="10">
        <f>'დაზუსტ. საკუთ.'!E967</f>
        <v>0</v>
      </c>
      <c r="Z967" s="10">
        <f t="shared" si="379"/>
        <v>0</v>
      </c>
      <c r="AA967" s="10">
        <f>'დამტკ. ბიუჯ.'!F967</f>
        <v>0</v>
      </c>
      <c r="AB967" s="10">
        <f>'დამტკ. საკუთ.'!F967</f>
        <v>0</v>
      </c>
      <c r="AC967" s="10">
        <f>'ცვლილ. ბიუჯ.'!G967</f>
        <v>0</v>
      </c>
      <c r="AD967" s="10">
        <f>'ცვლილ. საკუთ.'!G967</f>
        <v>0</v>
      </c>
      <c r="AE967" s="10">
        <f>'მთავრ. ფონდი'!G967</f>
        <v>0</v>
      </c>
      <c r="AF967" s="10">
        <f>'პრეზ. ფონდი'!G967</f>
        <v>0</v>
      </c>
      <c r="AG967" s="10">
        <f>'დაზუსტ. ნაერთი'!F967</f>
        <v>0</v>
      </c>
      <c r="AH967" s="10">
        <f>'დაზუსტ. ბიუჯ.'!F967</f>
        <v>0</v>
      </c>
      <c r="AI967" s="10">
        <f>'დაზუსტ. საკუთ.'!F967</f>
        <v>0</v>
      </c>
      <c r="AK967" s="10">
        <f t="shared" si="380"/>
        <v>0</v>
      </c>
      <c r="AL967" s="10">
        <f t="shared" si="381"/>
        <v>0</v>
      </c>
      <c r="AM967" s="10">
        <f t="shared" si="382"/>
        <v>0</v>
      </c>
      <c r="AN967" s="10">
        <f t="shared" si="382"/>
        <v>0</v>
      </c>
      <c r="AO967" s="10">
        <f t="shared" si="382"/>
        <v>0</v>
      </c>
      <c r="AP967" s="10">
        <f t="shared" si="382"/>
        <v>0</v>
      </c>
      <c r="AQ967" s="10">
        <f t="shared" si="383"/>
        <v>0</v>
      </c>
      <c r="AR967" s="10">
        <f t="shared" si="383"/>
        <v>0</v>
      </c>
      <c r="AS967" s="10">
        <f t="shared" si="383"/>
        <v>0</v>
      </c>
      <c r="AT967" s="10">
        <f t="shared" si="383"/>
        <v>0</v>
      </c>
      <c r="AV967" s="10">
        <f t="shared" si="384"/>
        <v>0</v>
      </c>
      <c r="AW967" s="10">
        <f>'დამტკ. ბიუჯ.'!G967</f>
        <v>0</v>
      </c>
      <c r="AX967" s="10">
        <f>'დამტკ. საკუთ.'!G967</f>
        <v>0</v>
      </c>
      <c r="AY967" s="10">
        <f>'ცვლილ. ბიუჯ.'!H967</f>
        <v>0</v>
      </c>
      <c r="AZ967" s="10">
        <f>'ცვლილ. საკუთ.'!H967</f>
        <v>0</v>
      </c>
      <c r="BA967" s="10">
        <f>'მთავრ. ფონდი'!H967</f>
        <v>0</v>
      </c>
      <c r="BB967" s="10">
        <f>'პრეზ. ფონდი'!H967</f>
        <v>0</v>
      </c>
      <c r="BC967" s="10">
        <f>'დაზუსტ. ნაერთი'!G967</f>
        <v>0</v>
      </c>
      <c r="BD967" s="10">
        <f>'დაზუსტ. ბიუჯ.'!G967</f>
        <v>0</v>
      </c>
      <c r="BE967" s="10">
        <f>'დაზუსტ. საკუთ.'!G967</f>
        <v>0</v>
      </c>
      <c r="BG967" s="10">
        <f t="shared" si="385"/>
        <v>0</v>
      </c>
      <c r="BH967" s="10">
        <f t="shared" si="385"/>
        <v>0</v>
      </c>
      <c r="BI967" s="10">
        <f t="shared" si="385"/>
        <v>0</v>
      </c>
      <c r="BJ967" s="10">
        <f t="shared" si="385"/>
        <v>0</v>
      </c>
      <c r="BK967" s="10">
        <f t="shared" si="386"/>
        <v>0</v>
      </c>
      <c r="BL967" s="10">
        <f t="shared" si="386"/>
        <v>0</v>
      </c>
      <c r="BM967" s="10">
        <f t="shared" si="386"/>
        <v>0</v>
      </c>
      <c r="BN967" s="10">
        <f t="shared" si="386"/>
        <v>0</v>
      </c>
      <c r="BO967" s="10">
        <f t="shared" si="389"/>
        <v>0</v>
      </c>
      <c r="BP967" s="10">
        <f t="shared" si="388"/>
        <v>0</v>
      </c>
      <c r="BR967" s="10">
        <f t="shared" si="387"/>
        <v>0</v>
      </c>
      <c r="BS967" s="10">
        <f>'დამტკ. ბიუჯ.'!H967</f>
        <v>0</v>
      </c>
      <c r="BT967" s="10">
        <f>'დამტკ. საკუთ.'!H967</f>
        <v>0</v>
      </c>
      <c r="BU967" s="10">
        <f>'ცვლილ. ბიუჯ.'!I967</f>
        <v>0</v>
      </c>
      <c r="BV967" s="10">
        <f>'ცვლილ. საკუთ.'!I967</f>
        <v>0</v>
      </c>
      <c r="BW967" s="10">
        <f>'მთავრ. ფონდი'!I967</f>
        <v>0</v>
      </c>
      <c r="BX967" s="10">
        <f>'პრეზ. ფონდი'!I967</f>
        <v>0</v>
      </c>
      <c r="BY967" s="10">
        <f>'დაზუსტ. ნაერთი'!H967</f>
        <v>0</v>
      </c>
      <c r="BZ967" s="10">
        <f>'დაზუსტ. ბიუჯ.'!H967</f>
        <v>0</v>
      </c>
      <c r="CA967" s="10">
        <f>'დაზუსტ. საკუთ.'!H967</f>
        <v>0</v>
      </c>
    </row>
    <row r="968" spans="1:79" x14ac:dyDescent="0.25">
      <c r="A968" t="str">
        <f t="shared" si="373"/>
        <v>b</v>
      </c>
      <c r="B968" s="8"/>
      <c r="C968" s="9" t="s">
        <v>14</v>
      </c>
      <c r="D968" s="10">
        <f t="shared" si="374"/>
        <v>0</v>
      </c>
      <c r="E968" s="10">
        <f t="shared" si="375"/>
        <v>0</v>
      </c>
      <c r="F968" s="10">
        <f t="shared" si="376"/>
        <v>0</v>
      </c>
      <c r="G968" s="10">
        <f t="shared" si="376"/>
        <v>0</v>
      </c>
      <c r="H968" s="10">
        <f t="shared" si="376"/>
        <v>0</v>
      </c>
      <c r="I968" s="10">
        <f t="shared" si="376"/>
        <v>0</v>
      </c>
      <c r="J968" s="10">
        <f t="shared" si="377"/>
        <v>0</v>
      </c>
      <c r="K968" s="10">
        <f t="shared" si="377"/>
        <v>0</v>
      </c>
      <c r="L968" s="10">
        <f t="shared" si="377"/>
        <v>0</v>
      </c>
      <c r="M968" s="10">
        <f t="shared" si="377"/>
        <v>0</v>
      </c>
      <c r="O968" s="10">
        <f t="shared" si="378"/>
        <v>0</v>
      </c>
      <c r="P968" s="10">
        <f>'დამტკ. ბიუჯ.'!E968</f>
        <v>0</v>
      </c>
      <c r="Q968" s="10">
        <f>'დამტკ. საკუთ.'!E968</f>
        <v>0</v>
      </c>
      <c r="R968" s="10">
        <f>'ცვლილ. ბიუჯ.'!F968</f>
        <v>0</v>
      </c>
      <c r="S968" s="10">
        <f>'ცვლილ. საკუთ.'!F968</f>
        <v>0</v>
      </c>
      <c r="T968" s="10">
        <f>'მთავრ. ფონდი'!F968</f>
        <v>0</v>
      </c>
      <c r="U968" s="10">
        <f>'პრეზ. ფონდი'!F968</f>
        <v>0</v>
      </c>
      <c r="V968" s="10">
        <f>'დაზუსტ. ნაერთი'!E968</f>
        <v>0</v>
      </c>
      <c r="W968" s="10">
        <f>'დაზუსტ. ბიუჯ.'!E968</f>
        <v>0</v>
      </c>
      <c r="X968" s="10">
        <f>'დაზუსტ. საკუთ.'!E968</f>
        <v>0</v>
      </c>
      <c r="Z968" s="10">
        <f t="shared" si="379"/>
        <v>0</v>
      </c>
      <c r="AA968" s="10">
        <f>'დამტკ. ბიუჯ.'!F968</f>
        <v>0</v>
      </c>
      <c r="AB968" s="10">
        <f>'დამტკ. საკუთ.'!F968</f>
        <v>0</v>
      </c>
      <c r="AC968" s="10">
        <f>'ცვლილ. ბიუჯ.'!G968</f>
        <v>0</v>
      </c>
      <c r="AD968" s="10">
        <f>'ცვლილ. საკუთ.'!G968</f>
        <v>0</v>
      </c>
      <c r="AE968" s="10">
        <f>'მთავრ. ფონდი'!G968</f>
        <v>0</v>
      </c>
      <c r="AF968" s="10">
        <f>'პრეზ. ფონდი'!G968</f>
        <v>0</v>
      </c>
      <c r="AG968" s="10">
        <f>'დაზუსტ. ნაერთი'!F968</f>
        <v>0</v>
      </c>
      <c r="AH968" s="10">
        <f>'დაზუსტ. ბიუჯ.'!F968</f>
        <v>0</v>
      </c>
      <c r="AI968" s="10">
        <f>'დაზუსტ. საკუთ.'!F968</f>
        <v>0</v>
      </c>
      <c r="AK968" s="10">
        <f t="shared" si="380"/>
        <v>0</v>
      </c>
      <c r="AL968" s="10">
        <f t="shared" si="381"/>
        <v>0</v>
      </c>
      <c r="AM968" s="10">
        <f t="shared" si="382"/>
        <v>0</v>
      </c>
      <c r="AN968" s="10">
        <f t="shared" si="382"/>
        <v>0</v>
      </c>
      <c r="AO968" s="10">
        <f t="shared" si="382"/>
        <v>0</v>
      </c>
      <c r="AP968" s="10">
        <f t="shared" si="382"/>
        <v>0</v>
      </c>
      <c r="AQ968" s="10">
        <f t="shared" si="383"/>
        <v>0</v>
      </c>
      <c r="AR968" s="10">
        <f t="shared" si="383"/>
        <v>0</v>
      </c>
      <c r="AS968" s="10">
        <f t="shared" si="383"/>
        <v>0</v>
      </c>
      <c r="AT968" s="10">
        <f t="shared" si="383"/>
        <v>0</v>
      </c>
      <c r="AV968" s="10">
        <f t="shared" si="384"/>
        <v>0</v>
      </c>
      <c r="AW968" s="10">
        <f>'დამტკ. ბიუჯ.'!G968</f>
        <v>0</v>
      </c>
      <c r="AX968" s="10">
        <f>'დამტკ. საკუთ.'!G968</f>
        <v>0</v>
      </c>
      <c r="AY968" s="10">
        <f>'ცვლილ. ბიუჯ.'!H968</f>
        <v>0</v>
      </c>
      <c r="AZ968" s="10">
        <f>'ცვლილ. საკუთ.'!H968</f>
        <v>0</v>
      </c>
      <c r="BA968" s="10">
        <f>'მთავრ. ფონდი'!H968</f>
        <v>0</v>
      </c>
      <c r="BB968" s="10">
        <f>'პრეზ. ფონდი'!H968</f>
        <v>0</v>
      </c>
      <c r="BC968" s="10">
        <f>'დაზუსტ. ნაერთი'!G968</f>
        <v>0</v>
      </c>
      <c r="BD968" s="10">
        <f>'დაზუსტ. ბიუჯ.'!G968</f>
        <v>0</v>
      </c>
      <c r="BE968" s="10">
        <f>'დაზუსტ. საკუთ.'!G968</f>
        <v>0</v>
      </c>
      <c r="BG968" s="10">
        <f t="shared" si="385"/>
        <v>0</v>
      </c>
      <c r="BH968" s="10">
        <f t="shared" si="385"/>
        <v>0</v>
      </c>
      <c r="BI968" s="10">
        <f t="shared" si="385"/>
        <v>0</v>
      </c>
      <c r="BJ968" s="10">
        <f t="shared" si="385"/>
        <v>0</v>
      </c>
      <c r="BK968" s="10">
        <f t="shared" si="386"/>
        <v>0</v>
      </c>
      <c r="BL968" s="10">
        <f t="shared" si="386"/>
        <v>0</v>
      </c>
      <c r="BM968" s="10">
        <f t="shared" si="386"/>
        <v>0</v>
      </c>
      <c r="BN968" s="10">
        <f t="shared" si="386"/>
        <v>0</v>
      </c>
      <c r="BO968" s="10">
        <f t="shared" si="389"/>
        <v>0</v>
      </c>
      <c r="BP968" s="10">
        <f t="shared" si="388"/>
        <v>0</v>
      </c>
      <c r="BR968" s="10">
        <f t="shared" si="387"/>
        <v>0</v>
      </c>
      <c r="BS968" s="10">
        <f>'დამტკ. ბიუჯ.'!H968</f>
        <v>0</v>
      </c>
      <c r="BT968" s="10">
        <f>'დამტკ. საკუთ.'!H968</f>
        <v>0</v>
      </c>
      <c r="BU968" s="10">
        <f>'ცვლილ. ბიუჯ.'!I968</f>
        <v>0</v>
      </c>
      <c r="BV968" s="10">
        <f>'ცვლილ. საკუთ.'!I968</f>
        <v>0</v>
      </c>
      <c r="BW968" s="10">
        <f>'მთავრ. ფონდი'!I968</f>
        <v>0</v>
      </c>
      <c r="BX968" s="10">
        <f>'პრეზ. ფონდი'!I968</f>
        <v>0</v>
      </c>
      <c r="BY968" s="10">
        <f>'დაზუსტ. ნაერთი'!H968</f>
        <v>0</v>
      </c>
      <c r="BZ968" s="10">
        <f>'დაზუსტ. ბიუჯ.'!H968</f>
        <v>0</v>
      </c>
      <c r="CA968" s="10">
        <f>'დაზუსტ. საკუთ.'!H968</f>
        <v>0</v>
      </c>
    </row>
    <row r="969" spans="1:79" x14ac:dyDescent="0.25">
      <c r="A969" t="str">
        <f t="shared" si="373"/>
        <v>b</v>
      </c>
      <c r="B969" s="8"/>
      <c r="C969" s="9" t="s">
        <v>15</v>
      </c>
      <c r="D969" s="10">
        <f t="shared" si="374"/>
        <v>0</v>
      </c>
      <c r="E969" s="10">
        <f t="shared" si="375"/>
        <v>0</v>
      </c>
      <c r="F969" s="10">
        <f t="shared" si="376"/>
        <v>0</v>
      </c>
      <c r="G969" s="10">
        <f t="shared" si="376"/>
        <v>0</v>
      </c>
      <c r="H969" s="10">
        <f t="shared" si="376"/>
        <v>0</v>
      </c>
      <c r="I969" s="10">
        <f t="shared" si="376"/>
        <v>0</v>
      </c>
      <c r="J969" s="10">
        <f t="shared" si="377"/>
        <v>0</v>
      </c>
      <c r="K969" s="10">
        <f t="shared" si="377"/>
        <v>0</v>
      </c>
      <c r="L969" s="10">
        <f t="shared" si="377"/>
        <v>0</v>
      </c>
      <c r="M969" s="10">
        <f t="shared" si="377"/>
        <v>0</v>
      </c>
      <c r="O969" s="10">
        <f t="shared" si="378"/>
        <v>0</v>
      </c>
      <c r="P969" s="10">
        <f>'დამტკ. ბიუჯ.'!E969</f>
        <v>0</v>
      </c>
      <c r="Q969" s="10">
        <f>'დამტკ. საკუთ.'!E969</f>
        <v>0</v>
      </c>
      <c r="R969" s="10">
        <f>'ცვლილ. ბიუჯ.'!F969</f>
        <v>0</v>
      </c>
      <c r="S969" s="10">
        <f>'ცვლილ. საკუთ.'!F969</f>
        <v>0</v>
      </c>
      <c r="T969" s="10">
        <f>'მთავრ. ფონდი'!F969</f>
        <v>0</v>
      </c>
      <c r="U969" s="10">
        <f>'პრეზ. ფონდი'!F969</f>
        <v>0</v>
      </c>
      <c r="V969" s="10">
        <f>'დაზუსტ. ნაერთი'!E969</f>
        <v>0</v>
      </c>
      <c r="W969" s="10">
        <f>'დაზუსტ. ბიუჯ.'!E969</f>
        <v>0</v>
      </c>
      <c r="X969" s="10">
        <f>'დაზუსტ. საკუთ.'!E969</f>
        <v>0</v>
      </c>
      <c r="Z969" s="10">
        <f t="shared" si="379"/>
        <v>0</v>
      </c>
      <c r="AA969" s="10">
        <f>'დამტკ. ბიუჯ.'!F969</f>
        <v>0</v>
      </c>
      <c r="AB969" s="10">
        <f>'დამტკ. საკუთ.'!F969</f>
        <v>0</v>
      </c>
      <c r="AC969" s="10">
        <f>'ცვლილ. ბიუჯ.'!G969</f>
        <v>0</v>
      </c>
      <c r="AD969" s="10">
        <f>'ცვლილ. საკუთ.'!G969</f>
        <v>0</v>
      </c>
      <c r="AE969" s="10">
        <f>'მთავრ. ფონდი'!G969</f>
        <v>0</v>
      </c>
      <c r="AF969" s="10">
        <f>'პრეზ. ფონდი'!G969</f>
        <v>0</v>
      </c>
      <c r="AG969" s="10">
        <f>'დაზუსტ. ნაერთი'!F969</f>
        <v>0</v>
      </c>
      <c r="AH969" s="10">
        <f>'დაზუსტ. ბიუჯ.'!F969</f>
        <v>0</v>
      </c>
      <c r="AI969" s="10">
        <f>'დაზუსტ. საკუთ.'!F969</f>
        <v>0</v>
      </c>
      <c r="AK969" s="10">
        <f t="shared" si="380"/>
        <v>0</v>
      </c>
      <c r="AL969" s="10">
        <f t="shared" si="381"/>
        <v>0</v>
      </c>
      <c r="AM969" s="10">
        <f t="shared" si="382"/>
        <v>0</v>
      </c>
      <c r="AN969" s="10">
        <f t="shared" si="382"/>
        <v>0</v>
      </c>
      <c r="AO969" s="10">
        <f t="shared" si="382"/>
        <v>0</v>
      </c>
      <c r="AP969" s="10">
        <f t="shared" si="382"/>
        <v>0</v>
      </c>
      <c r="AQ969" s="10">
        <f t="shared" si="383"/>
        <v>0</v>
      </c>
      <c r="AR969" s="10">
        <f t="shared" si="383"/>
        <v>0</v>
      </c>
      <c r="AS969" s="10">
        <f t="shared" si="383"/>
        <v>0</v>
      </c>
      <c r="AT969" s="10">
        <f t="shared" si="383"/>
        <v>0</v>
      </c>
      <c r="AV969" s="10">
        <f t="shared" si="384"/>
        <v>0</v>
      </c>
      <c r="AW969" s="10">
        <f>'დამტკ. ბიუჯ.'!G969</f>
        <v>0</v>
      </c>
      <c r="AX969" s="10">
        <f>'დამტკ. საკუთ.'!G969</f>
        <v>0</v>
      </c>
      <c r="AY969" s="10">
        <f>'ცვლილ. ბიუჯ.'!H969</f>
        <v>0</v>
      </c>
      <c r="AZ969" s="10">
        <f>'ცვლილ. საკუთ.'!H969</f>
        <v>0</v>
      </c>
      <c r="BA969" s="10">
        <f>'მთავრ. ფონდი'!H969</f>
        <v>0</v>
      </c>
      <c r="BB969" s="10">
        <f>'პრეზ. ფონდი'!H969</f>
        <v>0</v>
      </c>
      <c r="BC969" s="10">
        <f>'დაზუსტ. ნაერთი'!G969</f>
        <v>0</v>
      </c>
      <c r="BD969" s="10">
        <f>'დაზუსტ. ბიუჯ.'!G969</f>
        <v>0</v>
      </c>
      <c r="BE969" s="10">
        <f>'დაზუსტ. საკუთ.'!G969</f>
        <v>0</v>
      </c>
      <c r="BG969" s="10">
        <f t="shared" si="385"/>
        <v>0</v>
      </c>
      <c r="BH969" s="10">
        <f t="shared" si="385"/>
        <v>0</v>
      </c>
      <c r="BI969" s="10">
        <f t="shared" si="385"/>
        <v>0</v>
      </c>
      <c r="BJ969" s="10">
        <f t="shared" si="385"/>
        <v>0</v>
      </c>
      <c r="BK969" s="10">
        <f t="shared" si="386"/>
        <v>0</v>
      </c>
      <c r="BL969" s="10">
        <f t="shared" si="386"/>
        <v>0</v>
      </c>
      <c r="BM969" s="10">
        <f t="shared" si="386"/>
        <v>0</v>
      </c>
      <c r="BN969" s="10">
        <f t="shared" si="386"/>
        <v>0</v>
      </c>
      <c r="BO969" s="10">
        <f t="shared" si="389"/>
        <v>0</v>
      </c>
      <c r="BP969" s="10">
        <f t="shared" si="388"/>
        <v>0</v>
      </c>
      <c r="BR969" s="10">
        <f t="shared" si="387"/>
        <v>0</v>
      </c>
      <c r="BS969" s="10">
        <f>'დამტკ. ბიუჯ.'!H969</f>
        <v>0</v>
      </c>
      <c r="BT969" s="10">
        <f>'დამტკ. საკუთ.'!H969</f>
        <v>0</v>
      </c>
      <c r="BU969" s="10">
        <f>'ცვლილ. ბიუჯ.'!I969</f>
        <v>0</v>
      </c>
      <c r="BV969" s="10">
        <f>'ცვლილ. საკუთ.'!I969</f>
        <v>0</v>
      </c>
      <c r="BW969" s="10">
        <f>'მთავრ. ფონდი'!I969</f>
        <v>0</v>
      </c>
      <c r="BX969" s="10">
        <f>'პრეზ. ფონდი'!I969</f>
        <v>0</v>
      </c>
      <c r="BY969" s="10">
        <f>'დაზუსტ. ნაერთი'!H969</f>
        <v>0</v>
      </c>
      <c r="BZ969" s="10">
        <f>'დაზუსტ. ბიუჯ.'!H969</f>
        <v>0</v>
      </c>
      <c r="CA969" s="10">
        <f>'დაზუსტ. საკუთ.'!H969</f>
        <v>0</v>
      </c>
    </row>
    <row r="970" spans="1:79" x14ac:dyDescent="0.25">
      <c r="A970" t="str">
        <f t="shared" si="373"/>
        <v>a</v>
      </c>
      <c r="B970" s="8"/>
      <c r="C970" s="9" t="s">
        <v>16</v>
      </c>
      <c r="D970" s="10">
        <f t="shared" si="374"/>
        <v>9000000</v>
      </c>
      <c r="E970" s="10">
        <f t="shared" si="375"/>
        <v>9000000</v>
      </c>
      <c r="F970" s="10">
        <f t="shared" si="376"/>
        <v>0</v>
      </c>
      <c r="G970" s="10">
        <f t="shared" si="376"/>
        <v>-5338400</v>
      </c>
      <c r="H970" s="10">
        <f t="shared" si="376"/>
        <v>0</v>
      </c>
      <c r="I970" s="10">
        <f t="shared" si="376"/>
        <v>0</v>
      </c>
      <c r="J970" s="10">
        <f t="shared" si="377"/>
        <v>0</v>
      </c>
      <c r="K970" s="10">
        <f t="shared" si="377"/>
        <v>3661600</v>
      </c>
      <c r="L970" s="10">
        <f t="shared" si="377"/>
        <v>3661600</v>
      </c>
      <c r="M970" s="10">
        <f t="shared" si="377"/>
        <v>0</v>
      </c>
      <c r="O970" s="10">
        <f t="shared" si="378"/>
        <v>2248000</v>
      </c>
      <c r="P970" s="10">
        <f>'დამტკ. ბიუჯ.'!E970</f>
        <v>2248000</v>
      </c>
      <c r="Q970" s="10">
        <f>'დამტკ. საკუთ.'!E970</f>
        <v>0</v>
      </c>
      <c r="R970" s="10">
        <f>'ცვლილ. ბიუჯ.'!F970</f>
        <v>-620500</v>
      </c>
      <c r="S970" s="10">
        <f>'ცვლილ. საკუთ.'!F970</f>
        <v>0</v>
      </c>
      <c r="T970" s="10">
        <f>'მთავრ. ფონდი'!F970</f>
        <v>0</v>
      </c>
      <c r="U970" s="10">
        <f>'პრეზ. ფონდი'!F970</f>
        <v>0</v>
      </c>
      <c r="V970" s="10">
        <f>'დაზუსტ. ნაერთი'!E970</f>
        <v>1627500</v>
      </c>
      <c r="W970" s="10">
        <f>'დაზუსტ. ბიუჯ.'!E970</f>
        <v>1627500</v>
      </c>
      <c r="X970" s="10">
        <f>'დაზუსტ. საკუთ.'!E970</f>
        <v>0</v>
      </c>
      <c r="Z970" s="10">
        <f t="shared" si="379"/>
        <v>2252000</v>
      </c>
      <c r="AA970" s="10">
        <f>'დამტკ. ბიუჯ.'!F970</f>
        <v>2252000</v>
      </c>
      <c r="AB970" s="10">
        <f>'დამტკ. საკუთ.'!F970</f>
        <v>0</v>
      </c>
      <c r="AC970" s="10">
        <f>'ცვლილ. ბიუჯ.'!G970</f>
        <v>-580200</v>
      </c>
      <c r="AD970" s="10">
        <f>'ცვლილ. საკუთ.'!G970</f>
        <v>0</v>
      </c>
      <c r="AE970" s="10">
        <f>'მთავრ. ფონდი'!G970</f>
        <v>0</v>
      </c>
      <c r="AF970" s="10">
        <f>'პრეზ. ფონდი'!G970</f>
        <v>0</v>
      </c>
      <c r="AG970" s="10">
        <f>'დაზუსტ. ნაერთი'!F970</f>
        <v>1671800</v>
      </c>
      <c r="AH970" s="10">
        <f>'დაზუსტ. ბიუჯ.'!F970</f>
        <v>1671800</v>
      </c>
      <c r="AI970" s="10">
        <f>'დაზუსტ. საკუთ.'!F970</f>
        <v>0</v>
      </c>
      <c r="AK970" s="10">
        <f t="shared" si="380"/>
        <v>4500000</v>
      </c>
      <c r="AL970" s="10">
        <f t="shared" si="381"/>
        <v>4500000</v>
      </c>
      <c r="AM970" s="10">
        <f t="shared" si="382"/>
        <v>0</v>
      </c>
      <c r="AN970" s="10">
        <f t="shared" si="382"/>
        <v>-1200700</v>
      </c>
      <c r="AO970" s="10">
        <f t="shared" si="382"/>
        <v>0</v>
      </c>
      <c r="AP970" s="10">
        <f t="shared" si="382"/>
        <v>0</v>
      </c>
      <c r="AQ970" s="10">
        <f t="shared" si="383"/>
        <v>0</v>
      </c>
      <c r="AR970" s="10">
        <f t="shared" si="383"/>
        <v>3299300</v>
      </c>
      <c r="AS970" s="10">
        <f t="shared" si="383"/>
        <v>3299300</v>
      </c>
      <c r="AT970" s="10">
        <f t="shared" si="383"/>
        <v>0</v>
      </c>
      <c r="AV970" s="10">
        <f t="shared" si="384"/>
        <v>2252000</v>
      </c>
      <c r="AW970" s="10">
        <f>'დამტკ. ბიუჯ.'!G970</f>
        <v>2252000</v>
      </c>
      <c r="AX970" s="10">
        <f>'დამტკ. საკუთ.'!G970</f>
        <v>0</v>
      </c>
      <c r="AY970" s="10">
        <f>'ცვლილ. ბიუჯ.'!H970</f>
        <v>-2070900</v>
      </c>
      <c r="AZ970" s="10">
        <f>'ცვლილ. საკუთ.'!H970</f>
        <v>0</v>
      </c>
      <c r="BA970" s="10">
        <f>'მთავრ. ფონდი'!H970</f>
        <v>0</v>
      </c>
      <c r="BB970" s="10">
        <f>'პრეზ. ფონდი'!H970</f>
        <v>0</v>
      </c>
      <c r="BC970" s="10">
        <f>'დაზუსტ. ნაერთი'!G970</f>
        <v>181100</v>
      </c>
      <c r="BD970" s="10">
        <f>'დაზუსტ. ბიუჯ.'!G970</f>
        <v>181100</v>
      </c>
      <c r="BE970" s="10">
        <f>'დაზუსტ. საკუთ.'!G970</f>
        <v>0</v>
      </c>
      <c r="BG970" s="10">
        <f t="shared" si="385"/>
        <v>6752000</v>
      </c>
      <c r="BH970" s="10">
        <f t="shared" si="385"/>
        <v>6752000</v>
      </c>
      <c r="BI970" s="10">
        <f t="shared" si="385"/>
        <v>0</v>
      </c>
      <c r="BJ970" s="10">
        <f t="shared" si="385"/>
        <v>-3271600</v>
      </c>
      <c r="BK970" s="10">
        <f t="shared" si="386"/>
        <v>0</v>
      </c>
      <c r="BL970" s="10">
        <f t="shared" si="386"/>
        <v>0</v>
      </c>
      <c r="BM970" s="10">
        <f t="shared" si="386"/>
        <v>0</v>
      </c>
      <c r="BN970" s="10">
        <f t="shared" si="386"/>
        <v>3480400</v>
      </c>
      <c r="BO970" s="10">
        <f t="shared" si="389"/>
        <v>3480400</v>
      </c>
      <c r="BP970" s="10">
        <f t="shared" si="388"/>
        <v>0</v>
      </c>
      <c r="BR970" s="10">
        <f t="shared" si="387"/>
        <v>2248000</v>
      </c>
      <c r="BS970" s="10">
        <f>'დამტკ. ბიუჯ.'!H970</f>
        <v>2248000</v>
      </c>
      <c r="BT970" s="10">
        <f>'დამტკ. საკუთ.'!H970</f>
        <v>0</v>
      </c>
      <c r="BU970" s="10">
        <f>'ცვლილ. ბიუჯ.'!I970</f>
        <v>-2066800</v>
      </c>
      <c r="BV970" s="10">
        <f>'ცვლილ. საკუთ.'!I970</f>
        <v>0</v>
      </c>
      <c r="BW970" s="10">
        <f>'მთავრ. ფონდი'!I970</f>
        <v>0</v>
      </c>
      <c r="BX970" s="10">
        <f>'პრეზ. ფონდი'!I970</f>
        <v>0</v>
      </c>
      <c r="BY970" s="10">
        <f>'დაზუსტ. ნაერთი'!H970</f>
        <v>181200</v>
      </c>
      <c r="BZ970" s="10">
        <f>'დაზუსტ. ბიუჯ.'!H970</f>
        <v>181200</v>
      </c>
      <c r="CA970" s="10">
        <f>'დაზუსტ. საკუთ.'!H970</f>
        <v>0</v>
      </c>
    </row>
    <row r="971" spans="1:79" x14ac:dyDescent="0.25">
      <c r="A971" t="str">
        <f t="shared" si="373"/>
        <v>b</v>
      </c>
      <c r="B971" s="8"/>
      <c r="C971" s="9" t="s">
        <v>17</v>
      </c>
      <c r="D971" s="10">
        <f t="shared" si="374"/>
        <v>0</v>
      </c>
      <c r="E971" s="10">
        <f t="shared" si="375"/>
        <v>0</v>
      </c>
      <c r="F971" s="10">
        <f t="shared" si="376"/>
        <v>0</v>
      </c>
      <c r="G971" s="10">
        <f t="shared" si="376"/>
        <v>0</v>
      </c>
      <c r="H971" s="10">
        <f t="shared" si="376"/>
        <v>0</v>
      </c>
      <c r="I971" s="10">
        <f t="shared" si="376"/>
        <v>0</v>
      </c>
      <c r="J971" s="10">
        <f t="shared" si="377"/>
        <v>0</v>
      </c>
      <c r="K971" s="10">
        <f t="shared" si="377"/>
        <v>0</v>
      </c>
      <c r="L971" s="10">
        <f t="shared" si="377"/>
        <v>0</v>
      </c>
      <c r="M971" s="10">
        <f t="shared" si="377"/>
        <v>0</v>
      </c>
      <c r="O971" s="10">
        <f t="shared" si="378"/>
        <v>0</v>
      </c>
      <c r="P971" s="10">
        <f>'დამტკ. ბიუჯ.'!E971</f>
        <v>0</v>
      </c>
      <c r="Q971" s="10">
        <f>'დამტკ. საკუთ.'!E971</f>
        <v>0</v>
      </c>
      <c r="R971" s="10">
        <f>'ცვლილ. ბიუჯ.'!F971</f>
        <v>0</v>
      </c>
      <c r="S971" s="10">
        <f>'ცვლილ. საკუთ.'!F971</f>
        <v>0</v>
      </c>
      <c r="T971" s="10">
        <f>'მთავრ. ფონდი'!F971</f>
        <v>0</v>
      </c>
      <c r="U971" s="10">
        <f>'პრეზ. ფონდი'!F971</f>
        <v>0</v>
      </c>
      <c r="V971" s="10">
        <f>'დაზუსტ. ნაერთი'!E971</f>
        <v>0</v>
      </c>
      <c r="W971" s="10">
        <f>'დაზუსტ. ბიუჯ.'!E971</f>
        <v>0</v>
      </c>
      <c r="X971" s="10">
        <f>'დაზუსტ. საკუთ.'!E971</f>
        <v>0</v>
      </c>
      <c r="Z971" s="10">
        <f t="shared" si="379"/>
        <v>0</v>
      </c>
      <c r="AA971" s="10">
        <f>'დამტკ. ბიუჯ.'!F971</f>
        <v>0</v>
      </c>
      <c r="AB971" s="10">
        <f>'დამტკ. საკუთ.'!F971</f>
        <v>0</v>
      </c>
      <c r="AC971" s="10">
        <f>'ცვლილ. ბიუჯ.'!G971</f>
        <v>0</v>
      </c>
      <c r="AD971" s="10">
        <f>'ცვლილ. საკუთ.'!G971</f>
        <v>0</v>
      </c>
      <c r="AE971" s="10">
        <f>'მთავრ. ფონდი'!G971</f>
        <v>0</v>
      </c>
      <c r="AF971" s="10">
        <f>'პრეზ. ფონდი'!G971</f>
        <v>0</v>
      </c>
      <c r="AG971" s="10">
        <f>'დაზუსტ. ნაერთი'!F971</f>
        <v>0</v>
      </c>
      <c r="AH971" s="10">
        <f>'დაზუსტ. ბიუჯ.'!F971</f>
        <v>0</v>
      </c>
      <c r="AI971" s="10">
        <f>'დაზუსტ. საკუთ.'!F971</f>
        <v>0</v>
      </c>
      <c r="AK971" s="10">
        <f t="shared" si="380"/>
        <v>0</v>
      </c>
      <c r="AL971" s="10">
        <f t="shared" si="381"/>
        <v>0</v>
      </c>
      <c r="AM971" s="10">
        <f t="shared" si="382"/>
        <v>0</v>
      </c>
      <c r="AN971" s="10">
        <f t="shared" si="382"/>
        <v>0</v>
      </c>
      <c r="AO971" s="10">
        <f t="shared" si="382"/>
        <v>0</v>
      </c>
      <c r="AP971" s="10">
        <f t="shared" si="382"/>
        <v>0</v>
      </c>
      <c r="AQ971" s="10">
        <f t="shared" si="383"/>
        <v>0</v>
      </c>
      <c r="AR971" s="10">
        <f t="shared" si="383"/>
        <v>0</v>
      </c>
      <c r="AS971" s="10">
        <f t="shared" si="383"/>
        <v>0</v>
      </c>
      <c r="AT971" s="10">
        <f t="shared" si="383"/>
        <v>0</v>
      </c>
      <c r="AV971" s="10">
        <f t="shared" si="384"/>
        <v>0</v>
      </c>
      <c r="AW971" s="10">
        <f>'დამტკ. ბიუჯ.'!G971</f>
        <v>0</v>
      </c>
      <c r="AX971" s="10">
        <f>'დამტკ. საკუთ.'!G971</f>
        <v>0</v>
      </c>
      <c r="AY971" s="10">
        <f>'ცვლილ. ბიუჯ.'!H971</f>
        <v>0</v>
      </c>
      <c r="AZ971" s="10">
        <f>'ცვლილ. საკუთ.'!H971</f>
        <v>0</v>
      </c>
      <c r="BA971" s="10">
        <f>'მთავრ. ფონდი'!H971</f>
        <v>0</v>
      </c>
      <c r="BB971" s="10">
        <f>'პრეზ. ფონდი'!H971</f>
        <v>0</v>
      </c>
      <c r="BC971" s="10">
        <f>'დაზუსტ. ნაერთი'!G971</f>
        <v>0</v>
      </c>
      <c r="BD971" s="10">
        <f>'დაზუსტ. ბიუჯ.'!G971</f>
        <v>0</v>
      </c>
      <c r="BE971" s="10">
        <f>'დაზუსტ. საკუთ.'!G971</f>
        <v>0</v>
      </c>
      <c r="BG971" s="10">
        <f t="shared" si="385"/>
        <v>0</v>
      </c>
      <c r="BH971" s="10">
        <f t="shared" si="385"/>
        <v>0</v>
      </c>
      <c r="BI971" s="10">
        <f t="shared" si="385"/>
        <v>0</v>
      </c>
      <c r="BJ971" s="10">
        <f t="shared" si="385"/>
        <v>0</v>
      </c>
      <c r="BK971" s="10">
        <f t="shared" si="386"/>
        <v>0</v>
      </c>
      <c r="BL971" s="10">
        <f t="shared" si="386"/>
        <v>0</v>
      </c>
      <c r="BM971" s="10">
        <f t="shared" si="386"/>
        <v>0</v>
      </c>
      <c r="BN971" s="10">
        <f t="shared" si="386"/>
        <v>0</v>
      </c>
      <c r="BO971" s="10">
        <f t="shared" si="389"/>
        <v>0</v>
      </c>
      <c r="BP971" s="10">
        <f t="shared" si="388"/>
        <v>0</v>
      </c>
      <c r="BR971" s="10">
        <f t="shared" si="387"/>
        <v>0</v>
      </c>
      <c r="BS971" s="10">
        <f>'დამტკ. ბიუჯ.'!H971</f>
        <v>0</v>
      </c>
      <c r="BT971" s="10">
        <f>'დამტკ. საკუთ.'!H971</f>
        <v>0</v>
      </c>
      <c r="BU971" s="10">
        <f>'ცვლილ. ბიუჯ.'!I971</f>
        <v>0</v>
      </c>
      <c r="BV971" s="10">
        <f>'ცვლილ. საკუთ.'!I971</f>
        <v>0</v>
      </c>
      <c r="BW971" s="10">
        <f>'მთავრ. ფონდი'!I971</f>
        <v>0</v>
      </c>
      <c r="BX971" s="10">
        <f>'პრეზ. ფონდი'!I971</f>
        <v>0</v>
      </c>
      <c r="BY971" s="10">
        <f>'დაზუსტ. ნაერთი'!H971</f>
        <v>0</v>
      </c>
      <c r="BZ971" s="10">
        <f>'დაზუსტ. ბიუჯ.'!H971</f>
        <v>0</v>
      </c>
      <c r="CA971" s="10">
        <f>'დაზუსტ. საკუთ.'!H971</f>
        <v>0</v>
      </c>
    </row>
    <row r="972" spans="1:79" x14ac:dyDescent="0.25">
      <c r="A972" t="str">
        <f t="shared" si="373"/>
        <v>b</v>
      </c>
      <c r="B972" s="5"/>
      <c r="C972" s="6" t="s">
        <v>18</v>
      </c>
      <c r="D972" s="7">
        <f t="shared" si="374"/>
        <v>0</v>
      </c>
      <c r="E972" s="7">
        <f t="shared" si="375"/>
        <v>0</v>
      </c>
      <c r="F972" s="7">
        <f t="shared" si="376"/>
        <v>0</v>
      </c>
      <c r="G972" s="7">
        <f t="shared" si="376"/>
        <v>0</v>
      </c>
      <c r="H972" s="7">
        <f t="shared" si="376"/>
        <v>0</v>
      </c>
      <c r="I972" s="7">
        <f t="shared" si="376"/>
        <v>0</v>
      </c>
      <c r="J972" s="7">
        <f t="shared" si="377"/>
        <v>0</v>
      </c>
      <c r="K972" s="7">
        <f t="shared" si="377"/>
        <v>0</v>
      </c>
      <c r="L972" s="7">
        <f t="shared" si="377"/>
        <v>0</v>
      </c>
      <c r="M972" s="7">
        <f t="shared" si="377"/>
        <v>0</v>
      </c>
      <c r="O972" s="7">
        <f t="shared" si="378"/>
        <v>0</v>
      </c>
      <c r="P972" s="7">
        <f>'დამტკ. ბიუჯ.'!E972</f>
        <v>0</v>
      </c>
      <c r="Q972" s="7">
        <f>'დამტკ. საკუთ.'!E972</f>
        <v>0</v>
      </c>
      <c r="R972" s="7">
        <f>'ცვლილ. ბიუჯ.'!F972</f>
        <v>0</v>
      </c>
      <c r="S972" s="7">
        <f>'ცვლილ. საკუთ.'!F972</f>
        <v>0</v>
      </c>
      <c r="T972" s="7">
        <f>'მთავრ. ფონდი'!F972</f>
        <v>0</v>
      </c>
      <c r="U972" s="7">
        <f>'პრეზ. ფონდი'!F972</f>
        <v>0</v>
      </c>
      <c r="V972" s="7">
        <f>'დაზუსტ. ნაერთი'!E972</f>
        <v>0</v>
      </c>
      <c r="W972" s="7">
        <f>'დაზუსტ. ბიუჯ.'!E972</f>
        <v>0</v>
      </c>
      <c r="X972" s="7">
        <f>'დაზუსტ. საკუთ.'!E972</f>
        <v>0</v>
      </c>
      <c r="Z972" s="7">
        <f t="shared" si="379"/>
        <v>0</v>
      </c>
      <c r="AA972" s="7">
        <f>'დამტკ. ბიუჯ.'!F972</f>
        <v>0</v>
      </c>
      <c r="AB972" s="7">
        <f>'დამტკ. საკუთ.'!F972</f>
        <v>0</v>
      </c>
      <c r="AC972" s="7">
        <f>'ცვლილ. ბიუჯ.'!G972</f>
        <v>0</v>
      </c>
      <c r="AD972" s="7">
        <f>'ცვლილ. საკუთ.'!G972</f>
        <v>0</v>
      </c>
      <c r="AE972" s="7">
        <f>'მთავრ. ფონდი'!G972</f>
        <v>0</v>
      </c>
      <c r="AF972" s="7">
        <f>'პრეზ. ფონდი'!G972</f>
        <v>0</v>
      </c>
      <c r="AG972" s="7">
        <f>'დაზუსტ. ნაერთი'!F972</f>
        <v>0</v>
      </c>
      <c r="AH972" s="7">
        <f>'დაზუსტ. ბიუჯ.'!F972</f>
        <v>0</v>
      </c>
      <c r="AI972" s="7">
        <f>'დაზუსტ. საკუთ.'!F972</f>
        <v>0</v>
      </c>
      <c r="AK972" s="7">
        <f t="shared" si="380"/>
        <v>0</v>
      </c>
      <c r="AL972" s="7">
        <f t="shared" si="381"/>
        <v>0</v>
      </c>
      <c r="AM972" s="7">
        <f t="shared" si="382"/>
        <v>0</v>
      </c>
      <c r="AN972" s="7">
        <f t="shared" si="382"/>
        <v>0</v>
      </c>
      <c r="AO972" s="7">
        <f t="shared" si="382"/>
        <v>0</v>
      </c>
      <c r="AP972" s="7">
        <f t="shared" si="382"/>
        <v>0</v>
      </c>
      <c r="AQ972" s="7">
        <f t="shared" si="383"/>
        <v>0</v>
      </c>
      <c r="AR972" s="7">
        <f t="shared" si="383"/>
        <v>0</v>
      </c>
      <c r="AS972" s="7">
        <f t="shared" si="383"/>
        <v>0</v>
      </c>
      <c r="AT972" s="7">
        <f t="shared" si="383"/>
        <v>0</v>
      </c>
      <c r="AV972" s="7">
        <f t="shared" si="384"/>
        <v>0</v>
      </c>
      <c r="AW972" s="7">
        <f>'დამტკ. ბიუჯ.'!G972</f>
        <v>0</v>
      </c>
      <c r="AX972" s="7">
        <f>'დამტკ. საკუთ.'!G972</f>
        <v>0</v>
      </c>
      <c r="AY972" s="7">
        <f>'ცვლილ. ბიუჯ.'!H972</f>
        <v>0</v>
      </c>
      <c r="AZ972" s="7">
        <f>'ცვლილ. საკუთ.'!H972</f>
        <v>0</v>
      </c>
      <c r="BA972" s="7">
        <f>'მთავრ. ფონდი'!H972</f>
        <v>0</v>
      </c>
      <c r="BB972" s="7">
        <f>'პრეზ. ფონდი'!H972</f>
        <v>0</v>
      </c>
      <c r="BC972" s="7">
        <f>'დაზუსტ. ნაერთი'!G972</f>
        <v>0</v>
      </c>
      <c r="BD972" s="7">
        <f>'დაზუსტ. ბიუჯ.'!G972</f>
        <v>0</v>
      </c>
      <c r="BE972" s="7">
        <f>'დაზუსტ. საკუთ.'!G972</f>
        <v>0</v>
      </c>
      <c r="BG972" s="7">
        <f t="shared" si="385"/>
        <v>0</v>
      </c>
      <c r="BH972" s="7">
        <f t="shared" si="385"/>
        <v>0</v>
      </c>
      <c r="BI972" s="7">
        <f t="shared" si="385"/>
        <v>0</v>
      </c>
      <c r="BJ972" s="7">
        <f t="shared" si="385"/>
        <v>0</v>
      </c>
      <c r="BK972" s="7">
        <f t="shared" si="386"/>
        <v>0</v>
      </c>
      <c r="BL972" s="7">
        <f t="shared" si="386"/>
        <v>0</v>
      </c>
      <c r="BM972" s="7">
        <f t="shared" si="386"/>
        <v>0</v>
      </c>
      <c r="BN972" s="7">
        <f t="shared" si="386"/>
        <v>0</v>
      </c>
      <c r="BO972" s="7">
        <f t="shared" si="389"/>
        <v>0</v>
      </c>
      <c r="BP972" s="7">
        <f t="shared" si="388"/>
        <v>0</v>
      </c>
      <c r="BR972" s="7">
        <f t="shared" si="387"/>
        <v>0</v>
      </c>
      <c r="BS972" s="7">
        <f>'დამტკ. ბიუჯ.'!H972</f>
        <v>0</v>
      </c>
      <c r="BT972" s="7">
        <f>'დამტკ. საკუთ.'!H972</f>
        <v>0</v>
      </c>
      <c r="BU972" s="7">
        <f>'ცვლილ. ბიუჯ.'!I972</f>
        <v>0</v>
      </c>
      <c r="BV972" s="7">
        <f>'ცვლილ. საკუთ.'!I972</f>
        <v>0</v>
      </c>
      <c r="BW972" s="7">
        <f>'მთავრ. ფონდი'!I972</f>
        <v>0</v>
      </c>
      <c r="BX972" s="7">
        <f>'პრეზ. ფონდი'!I972</f>
        <v>0</v>
      </c>
      <c r="BY972" s="7">
        <f>'დაზუსტ. ნაერთი'!H972</f>
        <v>0</v>
      </c>
      <c r="BZ972" s="7">
        <f>'დაზუსტ. ბიუჯ.'!H972</f>
        <v>0</v>
      </c>
      <c r="CA972" s="7">
        <f>'დაზუსტ. საკუთ.'!H972</f>
        <v>0</v>
      </c>
    </row>
    <row r="973" spans="1:79" x14ac:dyDescent="0.25">
      <c r="A973" t="str">
        <f t="shared" si="373"/>
        <v>b</v>
      </c>
      <c r="B973" s="5"/>
      <c r="C973" s="6" t="s">
        <v>19</v>
      </c>
      <c r="D973" s="7">
        <f t="shared" si="374"/>
        <v>0</v>
      </c>
      <c r="E973" s="7">
        <f t="shared" si="375"/>
        <v>0</v>
      </c>
      <c r="F973" s="7">
        <f t="shared" si="376"/>
        <v>0</v>
      </c>
      <c r="G973" s="7">
        <f t="shared" si="376"/>
        <v>0</v>
      </c>
      <c r="H973" s="7">
        <f t="shared" si="376"/>
        <v>0</v>
      </c>
      <c r="I973" s="7">
        <f t="shared" si="376"/>
        <v>0</v>
      </c>
      <c r="J973" s="7">
        <f t="shared" si="377"/>
        <v>0</v>
      </c>
      <c r="K973" s="7">
        <f t="shared" si="377"/>
        <v>0</v>
      </c>
      <c r="L973" s="7">
        <f t="shared" si="377"/>
        <v>0</v>
      </c>
      <c r="M973" s="7">
        <f t="shared" si="377"/>
        <v>0</v>
      </c>
      <c r="O973" s="7">
        <f t="shared" si="378"/>
        <v>0</v>
      </c>
      <c r="P973" s="7">
        <f>'დამტკ. ბიუჯ.'!E973</f>
        <v>0</v>
      </c>
      <c r="Q973" s="7">
        <f>'დამტკ. საკუთ.'!E973</f>
        <v>0</v>
      </c>
      <c r="R973" s="7">
        <f>'ცვლილ. ბიუჯ.'!F973</f>
        <v>0</v>
      </c>
      <c r="S973" s="7">
        <f>'ცვლილ. საკუთ.'!F973</f>
        <v>0</v>
      </c>
      <c r="T973" s="7">
        <f>'მთავრ. ფონდი'!F973</f>
        <v>0</v>
      </c>
      <c r="U973" s="7">
        <f>'პრეზ. ფონდი'!F973</f>
        <v>0</v>
      </c>
      <c r="V973" s="7">
        <f>'დაზუსტ. ნაერთი'!E973</f>
        <v>0</v>
      </c>
      <c r="W973" s="7">
        <f>'დაზუსტ. ბიუჯ.'!E973</f>
        <v>0</v>
      </c>
      <c r="X973" s="7">
        <f>'დაზუსტ. საკუთ.'!E973</f>
        <v>0</v>
      </c>
      <c r="Z973" s="7">
        <f t="shared" si="379"/>
        <v>0</v>
      </c>
      <c r="AA973" s="7">
        <f>'დამტკ. ბიუჯ.'!F973</f>
        <v>0</v>
      </c>
      <c r="AB973" s="7">
        <f>'დამტკ. საკუთ.'!F973</f>
        <v>0</v>
      </c>
      <c r="AC973" s="7">
        <f>'ცვლილ. ბიუჯ.'!G973</f>
        <v>0</v>
      </c>
      <c r="AD973" s="7">
        <f>'ცვლილ. საკუთ.'!G973</f>
        <v>0</v>
      </c>
      <c r="AE973" s="7">
        <f>'მთავრ. ფონდი'!G973</f>
        <v>0</v>
      </c>
      <c r="AF973" s="7">
        <f>'პრეზ. ფონდი'!G973</f>
        <v>0</v>
      </c>
      <c r="AG973" s="7">
        <f>'დაზუსტ. ნაერთი'!F973</f>
        <v>0</v>
      </c>
      <c r="AH973" s="7">
        <f>'დაზუსტ. ბიუჯ.'!F973</f>
        <v>0</v>
      </c>
      <c r="AI973" s="7">
        <f>'დაზუსტ. საკუთ.'!F973</f>
        <v>0</v>
      </c>
      <c r="AK973" s="7">
        <f t="shared" si="380"/>
        <v>0</v>
      </c>
      <c r="AL973" s="7">
        <f t="shared" si="381"/>
        <v>0</v>
      </c>
      <c r="AM973" s="7">
        <f t="shared" si="382"/>
        <v>0</v>
      </c>
      <c r="AN973" s="7">
        <f t="shared" si="382"/>
        <v>0</v>
      </c>
      <c r="AO973" s="7">
        <f t="shared" si="382"/>
        <v>0</v>
      </c>
      <c r="AP973" s="7">
        <f t="shared" si="382"/>
        <v>0</v>
      </c>
      <c r="AQ973" s="7">
        <f t="shared" si="383"/>
        <v>0</v>
      </c>
      <c r="AR973" s="7">
        <f t="shared" si="383"/>
        <v>0</v>
      </c>
      <c r="AS973" s="7">
        <f t="shared" si="383"/>
        <v>0</v>
      </c>
      <c r="AT973" s="7">
        <f t="shared" si="383"/>
        <v>0</v>
      </c>
      <c r="AV973" s="7">
        <f t="shared" si="384"/>
        <v>0</v>
      </c>
      <c r="AW973" s="7">
        <f>'დამტკ. ბიუჯ.'!G973</f>
        <v>0</v>
      </c>
      <c r="AX973" s="7">
        <f>'დამტკ. საკუთ.'!G973</f>
        <v>0</v>
      </c>
      <c r="AY973" s="7">
        <f>'ცვლილ. ბიუჯ.'!H973</f>
        <v>0</v>
      </c>
      <c r="AZ973" s="7">
        <f>'ცვლილ. საკუთ.'!H973</f>
        <v>0</v>
      </c>
      <c r="BA973" s="7">
        <f>'მთავრ. ფონდი'!H973</f>
        <v>0</v>
      </c>
      <c r="BB973" s="7">
        <f>'პრეზ. ფონდი'!H973</f>
        <v>0</v>
      </c>
      <c r="BC973" s="7">
        <f>'დაზუსტ. ნაერთი'!G973</f>
        <v>0</v>
      </c>
      <c r="BD973" s="7">
        <f>'დაზუსტ. ბიუჯ.'!G973</f>
        <v>0</v>
      </c>
      <c r="BE973" s="7">
        <f>'დაზუსტ. საკუთ.'!G973</f>
        <v>0</v>
      </c>
      <c r="BG973" s="7">
        <f t="shared" si="385"/>
        <v>0</v>
      </c>
      <c r="BH973" s="7">
        <f t="shared" si="385"/>
        <v>0</v>
      </c>
      <c r="BI973" s="7">
        <f t="shared" si="385"/>
        <v>0</v>
      </c>
      <c r="BJ973" s="7">
        <f t="shared" si="385"/>
        <v>0</v>
      </c>
      <c r="BK973" s="7">
        <f t="shared" si="386"/>
        <v>0</v>
      </c>
      <c r="BL973" s="7">
        <f t="shared" si="386"/>
        <v>0</v>
      </c>
      <c r="BM973" s="7">
        <f t="shared" si="386"/>
        <v>0</v>
      </c>
      <c r="BN973" s="7">
        <f t="shared" si="386"/>
        <v>0</v>
      </c>
      <c r="BO973" s="7">
        <f t="shared" si="389"/>
        <v>0</v>
      </c>
      <c r="BP973" s="7">
        <f t="shared" si="388"/>
        <v>0</v>
      </c>
      <c r="BR973" s="7">
        <f t="shared" si="387"/>
        <v>0</v>
      </c>
      <c r="BS973" s="7">
        <f>'დამტკ. ბიუჯ.'!H973</f>
        <v>0</v>
      </c>
      <c r="BT973" s="7">
        <f>'დამტკ. საკუთ.'!H973</f>
        <v>0</v>
      </c>
      <c r="BU973" s="7">
        <f>'ცვლილ. ბიუჯ.'!I973</f>
        <v>0</v>
      </c>
      <c r="BV973" s="7">
        <f>'ცვლილ. საკუთ.'!I973</f>
        <v>0</v>
      </c>
      <c r="BW973" s="7">
        <f>'მთავრ. ფონდი'!I973</f>
        <v>0</v>
      </c>
      <c r="BX973" s="7">
        <f>'პრეზ. ფონდი'!I973</f>
        <v>0</v>
      </c>
      <c r="BY973" s="7">
        <f>'დაზუსტ. ნაერთი'!H973</f>
        <v>0</v>
      </c>
      <c r="BZ973" s="7">
        <f>'დაზუსტ. ბიუჯ.'!H973</f>
        <v>0</v>
      </c>
      <c r="CA973" s="7">
        <f>'დაზუსტ. საკუთ.'!H973</f>
        <v>0</v>
      </c>
    </row>
    <row r="974" spans="1:79" ht="15.75" thickBot="1" x14ac:dyDescent="0.3">
      <c r="A974" t="str">
        <f t="shared" si="373"/>
        <v>b</v>
      </c>
      <c r="B974" s="11"/>
      <c r="C974" s="12" t="s">
        <v>20</v>
      </c>
      <c r="D974" s="13">
        <f t="shared" si="374"/>
        <v>0</v>
      </c>
      <c r="E974" s="13">
        <f t="shared" si="375"/>
        <v>0</v>
      </c>
      <c r="F974" s="13">
        <f t="shared" si="376"/>
        <v>0</v>
      </c>
      <c r="G974" s="13">
        <f t="shared" si="376"/>
        <v>0</v>
      </c>
      <c r="H974" s="13">
        <f t="shared" si="376"/>
        <v>0</v>
      </c>
      <c r="I974" s="13">
        <f t="shared" si="376"/>
        <v>0</v>
      </c>
      <c r="J974" s="13">
        <f t="shared" si="377"/>
        <v>0</v>
      </c>
      <c r="K974" s="13">
        <f t="shared" si="377"/>
        <v>0</v>
      </c>
      <c r="L974" s="13">
        <f t="shared" si="377"/>
        <v>0</v>
      </c>
      <c r="M974" s="13">
        <f t="shared" si="377"/>
        <v>0</v>
      </c>
      <c r="O974" s="13">
        <f t="shared" si="378"/>
        <v>0</v>
      </c>
      <c r="P974" s="13">
        <f>'დამტკ. ბიუჯ.'!E974</f>
        <v>0</v>
      </c>
      <c r="Q974" s="13">
        <f>'დამტკ. საკუთ.'!E974</f>
        <v>0</v>
      </c>
      <c r="R974" s="13">
        <f>'ცვლილ. ბიუჯ.'!F974</f>
        <v>0</v>
      </c>
      <c r="S974" s="13">
        <f>'ცვლილ. საკუთ.'!F974</f>
        <v>0</v>
      </c>
      <c r="T974" s="13">
        <f>'მთავრ. ფონდი'!F974</f>
        <v>0</v>
      </c>
      <c r="U974" s="13">
        <f>'პრეზ. ფონდი'!F974</f>
        <v>0</v>
      </c>
      <c r="V974" s="13">
        <f>'დაზუსტ. ნაერთი'!E974</f>
        <v>0</v>
      </c>
      <c r="W974" s="13">
        <f>'დაზუსტ. ბიუჯ.'!E974</f>
        <v>0</v>
      </c>
      <c r="X974" s="13">
        <f>'დაზუსტ. საკუთ.'!E974</f>
        <v>0</v>
      </c>
      <c r="Z974" s="13">
        <f t="shared" si="379"/>
        <v>0</v>
      </c>
      <c r="AA974" s="13">
        <f>'დამტკ. ბიუჯ.'!F974</f>
        <v>0</v>
      </c>
      <c r="AB974" s="13">
        <f>'დამტკ. საკუთ.'!F974</f>
        <v>0</v>
      </c>
      <c r="AC974" s="13">
        <f>'ცვლილ. ბიუჯ.'!G974</f>
        <v>0</v>
      </c>
      <c r="AD974" s="13">
        <f>'ცვლილ. საკუთ.'!G974</f>
        <v>0</v>
      </c>
      <c r="AE974" s="13">
        <f>'მთავრ. ფონდი'!G974</f>
        <v>0</v>
      </c>
      <c r="AF974" s="13">
        <f>'პრეზ. ფონდი'!G974</f>
        <v>0</v>
      </c>
      <c r="AG974" s="13">
        <f>'დაზუსტ. ნაერთი'!F974</f>
        <v>0</v>
      </c>
      <c r="AH974" s="13">
        <f>'დაზუსტ. ბიუჯ.'!F974</f>
        <v>0</v>
      </c>
      <c r="AI974" s="13">
        <f>'დაზუსტ. საკუთ.'!F974</f>
        <v>0</v>
      </c>
      <c r="AK974" s="13">
        <f t="shared" si="380"/>
        <v>0</v>
      </c>
      <c r="AL974" s="13">
        <f t="shared" si="381"/>
        <v>0</v>
      </c>
      <c r="AM974" s="13">
        <f t="shared" si="382"/>
        <v>0</v>
      </c>
      <c r="AN974" s="13">
        <f t="shared" si="382"/>
        <v>0</v>
      </c>
      <c r="AO974" s="13">
        <f t="shared" si="382"/>
        <v>0</v>
      </c>
      <c r="AP974" s="13">
        <f t="shared" si="382"/>
        <v>0</v>
      </c>
      <c r="AQ974" s="13">
        <f t="shared" si="383"/>
        <v>0</v>
      </c>
      <c r="AR974" s="13">
        <f t="shared" si="383"/>
        <v>0</v>
      </c>
      <c r="AS974" s="13">
        <f t="shared" si="383"/>
        <v>0</v>
      </c>
      <c r="AT974" s="13">
        <f t="shared" si="383"/>
        <v>0</v>
      </c>
      <c r="AV974" s="13">
        <f t="shared" si="384"/>
        <v>0</v>
      </c>
      <c r="AW974" s="13">
        <f>'დამტკ. ბიუჯ.'!G974</f>
        <v>0</v>
      </c>
      <c r="AX974" s="13">
        <f>'დამტკ. საკუთ.'!G974</f>
        <v>0</v>
      </c>
      <c r="AY974" s="13">
        <f>'ცვლილ. ბიუჯ.'!H974</f>
        <v>0</v>
      </c>
      <c r="AZ974" s="13">
        <f>'ცვლილ. საკუთ.'!H974</f>
        <v>0</v>
      </c>
      <c r="BA974" s="13">
        <f>'მთავრ. ფონდი'!H974</f>
        <v>0</v>
      </c>
      <c r="BB974" s="13">
        <f>'პრეზ. ფონდი'!H974</f>
        <v>0</v>
      </c>
      <c r="BC974" s="13">
        <f>'დაზუსტ. ნაერთი'!G974</f>
        <v>0</v>
      </c>
      <c r="BD974" s="13">
        <f>'დაზუსტ. ბიუჯ.'!G974</f>
        <v>0</v>
      </c>
      <c r="BE974" s="13">
        <f>'დაზუსტ. საკუთ.'!G974</f>
        <v>0</v>
      </c>
      <c r="BG974" s="13">
        <f t="shared" si="385"/>
        <v>0</v>
      </c>
      <c r="BH974" s="13">
        <f t="shared" si="385"/>
        <v>0</v>
      </c>
      <c r="BI974" s="13">
        <f t="shared" si="385"/>
        <v>0</v>
      </c>
      <c r="BJ974" s="13">
        <f t="shared" si="385"/>
        <v>0</v>
      </c>
      <c r="BK974" s="13">
        <f t="shared" si="386"/>
        <v>0</v>
      </c>
      <c r="BL974" s="13">
        <f t="shared" si="386"/>
        <v>0</v>
      </c>
      <c r="BM974" s="13">
        <f t="shared" si="386"/>
        <v>0</v>
      </c>
      <c r="BN974" s="13">
        <f t="shared" si="386"/>
        <v>0</v>
      </c>
      <c r="BO974" s="13">
        <f t="shared" si="389"/>
        <v>0</v>
      </c>
      <c r="BP974" s="13">
        <f t="shared" si="388"/>
        <v>0</v>
      </c>
      <c r="BR974" s="13">
        <f t="shared" si="387"/>
        <v>0</v>
      </c>
      <c r="BS974" s="13">
        <f>'დამტკ. ბიუჯ.'!H974</f>
        <v>0</v>
      </c>
      <c r="BT974" s="13">
        <f>'დამტკ. საკუთ.'!H974</f>
        <v>0</v>
      </c>
      <c r="BU974" s="13">
        <f>'ცვლილ. ბიუჯ.'!I974</f>
        <v>0</v>
      </c>
      <c r="BV974" s="13">
        <f>'ცვლილ. საკუთ.'!I974</f>
        <v>0</v>
      </c>
      <c r="BW974" s="13">
        <f>'მთავრ. ფონდი'!I974</f>
        <v>0</v>
      </c>
      <c r="BX974" s="13">
        <f>'პრეზ. ფონდი'!I974</f>
        <v>0</v>
      </c>
      <c r="BY974" s="13">
        <f>'დაზუსტ. ნაერთი'!H974</f>
        <v>0</v>
      </c>
      <c r="BZ974" s="13">
        <f>'დაზუსტ. ბიუჯ.'!H974</f>
        <v>0</v>
      </c>
      <c r="CA974" s="13">
        <f>'დაზუსტ. საკუთ.'!H974</f>
        <v>0</v>
      </c>
    </row>
    <row r="975" spans="1:79" ht="31.5" thickTop="1" thickBot="1" x14ac:dyDescent="0.3">
      <c r="A975" t="str">
        <f t="shared" si="373"/>
        <v>a</v>
      </c>
      <c r="B975" s="123" t="s">
        <v>160</v>
      </c>
      <c r="C975" s="122" t="s">
        <v>343</v>
      </c>
      <c r="D975" s="4">
        <f t="shared" si="374"/>
        <v>26422000</v>
      </c>
      <c r="E975" s="4">
        <f t="shared" si="375"/>
        <v>26422000</v>
      </c>
      <c r="F975" s="4">
        <f t="shared" si="376"/>
        <v>0</v>
      </c>
      <c r="G975" s="4">
        <f t="shared" si="376"/>
        <v>5673400</v>
      </c>
      <c r="H975" s="4">
        <f t="shared" si="376"/>
        <v>201870</v>
      </c>
      <c r="I975" s="4">
        <f t="shared" si="376"/>
        <v>0</v>
      </c>
      <c r="J975" s="4">
        <f t="shared" si="377"/>
        <v>0</v>
      </c>
      <c r="K975" s="4">
        <f t="shared" si="377"/>
        <v>32297270</v>
      </c>
      <c r="L975" s="4">
        <f t="shared" si="377"/>
        <v>32095400</v>
      </c>
      <c r="M975" s="4">
        <f t="shared" si="377"/>
        <v>201870</v>
      </c>
      <c r="O975" s="4">
        <f t="shared" si="378"/>
        <v>6198300</v>
      </c>
      <c r="P975" s="4">
        <f>'დამტკ. ბიუჯ.'!E975</f>
        <v>6198300</v>
      </c>
      <c r="Q975" s="4">
        <f>'დამტკ. საკუთ.'!E975</f>
        <v>0</v>
      </c>
      <c r="R975" s="4">
        <f>'ცვლილ. ბიუჯ.'!F975</f>
        <v>288500</v>
      </c>
      <c r="S975" s="4">
        <f>'ცვლილ. საკუთ.'!F975</f>
        <v>51870</v>
      </c>
      <c r="T975" s="4">
        <f>'მთავრ. ფონდი'!F975</f>
        <v>0</v>
      </c>
      <c r="U975" s="4">
        <f>'პრეზ. ფონდი'!F975</f>
        <v>0</v>
      </c>
      <c r="V975" s="4">
        <f>'დაზუსტ. ნაერთი'!E975</f>
        <v>6538670</v>
      </c>
      <c r="W975" s="4">
        <f>'დაზუსტ. ბიუჯ.'!E975</f>
        <v>6486800</v>
      </c>
      <c r="X975" s="4">
        <f>'დაზუსტ. საკუთ.'!E975</f>
        <v>51870</v>
      </c>
      <c r="Z975" s="4">
        <f t="shared" si="379"/>
        <v>6352700</v>
      </c>
      <c r="AA975" s="4">
        <f>'დამტკ. ბიუჯ.'!F975</f>
        <v>6352700</v>
      </c>
      <c r="AB975" s="4">
        <f>'დამტკ. საკუთ.'!F975</f>
        <v>0</v>
      </c>
      <c r="AC975" s="4">
        <f>'ცვლილ. ბიუჯ.'!G975</f>
        <v>1054200</v>
      </c>
      <c r="AD975" s="4">
        <f>'ცვლილ. საკუთ.'!G975</f>
        <v>50000</v>
      </c>
      <c r="AE975" s="4">
        <f>'მთავრ. ფონდი'!G975</f>
        <v>0</v>
      </c>
      <c r="AF975" s="4">
        <f>'პრეზ. ფონდი'!G975</f>
        <v>0</v>
      </c>
      <c r="AG975" s="4">
        <f>'დაზუსტ. ნაერთი'!F975</f>
        <v>7456900</v>
      </c>
      <c r="AH975" s="4">
        <f>'დაზუსტ. ბიუჯ.'!F975</f>
        <v>7406900</v>
      </c>
      <c r="AI975" s="4">
        <f>'დაზუსტ. საკუთ.'!F975</f>
        <v>50000</v>
      </c>
      <c r="AK975" s="4">
        <f t="shared" si="380"/>
        <v>12551000</v>
      </c>
      <c r="AL975" s="4">
        <f t="shared" si="381"/>
        <v>12551000</v>
      </c>
      <c r="AM975" s="4">
        <f t="shared" si="382"/>
        <v>0</v>
      </c>
      <c r="AN975" s="4">
        <f t="shared" si="382"/>
        <v>1342700</v>
      </c>
      <c r="AO975" s="4">
        <f t="shared" si="382"/>
        <v>101870</v>
      </c>
      <c r="AP975" s="4">
        <f t="shared" si="382"/>
        <v>0</v>
      </c>
      <c r="AQ975" s="4">
        <f t="shared" si="383"/>
        <v>0</v>
      </c>
      <c r="AR975" s="4">
        <f t="shared" si="383"/>
        <v>13995570</v>
      </c>
      <c r="AS975" s="4">
        <f t="shared" si="383"/>
        <v>13893700</v>
      </c>
      <c r="AT975" s="4">
        <f t="shared" si="383"/>
        <v>101870</v>
      </c>
      <c r="AV975" s="4">
        <f t="shared" si="384"/>
        <v>6581900</v>
      </c>
      <c r="AW975" s="4">
        <f>'დამტკ. ბიუჯ.'!G975</f>
        <v>6581900</v>
      </c>
      <c r="AX975" s="4">
        <f>'დამტკ. საკუთ.'!G975</f>
        <v>0</v>
      </c>
      <c r="AY975" s="4">
        <f>'ცვლილ. ბიუჯ.'!H975</f>
        <v>2141900</v>
      </c>
      <c r="AZ975" s="4">
        <f>'ცვლილ. საკუთ.'!H975</f>
        <v>50000</v>
      </c>
      <c r="BA975" s="4">
        <f>'მთავრ. ფონდი'!H975</f>
        <v>0</v>
      </c>
      <c r="BB975" s="4">
        <f>'პრეზ. ფონდი'!H975</f>
        <v>0</v>
      </c>
      <c r="BC975" s="4">
        <f>'დაზუსტ. ნაერთი'!G975</f>
        <v>8773800</v>
      </c>
      <c r="BD975" s="4">
        <f>'დაზუსტ. ბიუჯ.'!G975</f>
        <v>8723800</v>
      </c>
      <c r="BE975" s="4">
        <f>'დაზუსტ. საკუთ.'!G975</f>
        <v>50000</v>
      </c>
      <c r="BG975" s="4">
        <f t="shared" si="385"/>
        <v>19132900</v>
      </c>
      <c r="BH975" s="4">
        <f t="shared" si="385"/>
        <v>19132900</v>
      </c>
      <c r="BI975" s="4">
        <f t="shared" si="385"/>
        <v>0</v>
      </c>
      <c r="BJ975" s="4">
        <f t="shared" si="385"/>
        <v>3484600</v>
      </c>
      <c r="BK975" s="4">
        <f t="shared" si="386"/>
        <v>151870</v>
      </c>
      <c r="BL975" s="4">
        <f t="shared" si="386"/>
        <v>0</v>
      </c>
      <c r="BM975" s="4">
        <f t="shared" si="386"/>
        <v>0</v>
      </c>
      <c r="BN975" s="4">
        <f t="shared" si="386"/>
        <v>22769370</v>
      </c>
      <c r="BO975" s="4">
        <f t="shared" si="389"/>
        <v>22617500</v>
      </c>
      <c r="BP975" s="4">
        <f t="shared" si="388"/>
        <v>151870</v>
      </c>
      <c r="BR975" s="4">
        <f t="shared" si="387"/>
        <v>7289100</v>
      </c>
      <c r="BS975" s="4">
        <f>'დამტკ. ბიუჯ.'!H975</f>
        <v>7289100</v>
      </c>
      <c r="BT975" s="4">
        <f>'დამტკ. საკუთ.'!H975</f>
        <v>0</v>
      </c>
      <c r="BU975" s="4">
        <f>'ცვლილ. ბიუჯ.'!I975</f>
        <v>2188800</v>
      </c>
      <c r="BV975" s="4">
        <f>'ცვლილ. საკუთ.'!I975</f>
        <v>50000</v>
      </c>
      <c r="BW975" s="4">
        <f>'მთავრ. ფონდი'!I975</f>
        <v>0</v>
      </c>
      <c r="BX975" s="4">
        <f>'პრეზ. ფონდი'!I975</f>
        <v>0</v>
      </c>
      <c r="BY975" s="4">
        <f>'დაზუსტ. ნაერთი'!H975</f>
        <v>9527900</v>
      </c>
      <c r="BZ975" s="4">
        <f>'დაზუსტ. ბიუჯ.'!H975</f>
        <v>9477900</v>
      </c>
      <c r="CA975" s="4">
        <f>'დაზუსტ. საკუთ.'!H975</f>
        <v>50000</v>
      </c>
    </row>
    <row r="976" spans="1:79" ht="15.75" thickTop="1" x14ac:dyDescent="0.25">
      <c r="A976" t="str">
        <f t="shared" si="373"/>
        <v>a</v>
      </c>
      <c r="B976" s="5"/>
      <c r="C976" s="6" t="s">
        <v>10</v>
      </c>
      <c r="D976" s="7">
        <f t="shared" si="374"/>
        <v>26392000</v>
      </c>
      <c r="E976" s="7">
        <f t="shared" si="375"/>
        <v>26392000</v>
      </c>
      <c r="F976" s="7">
        <f t="shared" si="376"/>
        <v>0</v>
      </c>
      <c r="G976" s="7">
        <f t="shared" si="376"/>
        <v>5420662</v>
      </c>
      <c r="H976" s="7">
        <f t="shared" si="376"/>
        <v>195000</v>
      </c>
      <c r="I976" s="7">
        <f t="shared" si="376"/>
        <v>0</v>
      </c>
      <c r="J976" s="7">
        <f t="shared" si="377"/>
        <v>0</v>
      </c>
      <c r="K976" s="7">
        <f t="shared" si="377"/>
        <v>32007662</v>
      </c>
      <c r="L976" s="7">
        <f t="shared" si="377"/>
        <v>31812662</v>
      </c>
      <c r="M976" s="7">
        <f t="shared" si="377"/>
        <v>195000</v>
      </c>
      <c r="O976" s="7">
        <f t="shared" si="378"/>
        <v>6183300</v>
      </c>
      <c r="P976" s="7">
        <f>'დამტკ. ბიუჯ.'!E976</f>
        <v>6183300</v>
      </c>
      <c r="Q976" s="7">
        <f>'დამტკ. საკუთ.'!E976</f>
        <v>0</v>
      </c>
      <c r="R976" s="7">
        <f>'ცვლილ. ბიუჯ.'!F976</f>
        <v>35762</v>
      </c>
      <c r="S976" s="7">
        <f>'ცვლილ. საკუთ.'!F976</f>
        <v>47000</v>
      </c>
      <c r="T976" s="7">
        <f>'მთავრ. ფონდი'!F976</f>
        <v>0</v>
      </c>
      <c r="U976" s="7">
        <f>'პრეზ. ფონდი'!F976</f>
        <v>0</v>
      </c>
      <c r="V976" s="7">
        <f>'დაზუსტ. ნაერთი'!E976</f>
        <v>6266062</v>
      </c>
      <c r="W976" s="7">
        <f>'დაზუსტ. ბიუჯ.'!E976</f>
        <v>6219062</v>
      </c>
      <c r="X976" s="7">
        <f>'დაზუსტ. საკუთ.'!E976</f>
        <v>47000</v>
      </c>
      <c r="Z976" s="7">
        <f t="shared" si="379"/>
        <v>6347700</v>
      </c>
      <c r="AA976" s="7">
        <f>'დამტკ. ბიუჯ.'!F976</f>
        <v>6347700</v>
      </c>
      <c r="AB976" s="7">
        <f>'დამტკ. საკუთ.'!F976</f>
        <v>0</v>
      </c>
      <c r="AC976" s="7">
        <f>'ცვლილ. ბიუჯ.'!G976</f>
        <v>1054200</v>
      </c>
      <c r="AD976" s="7">
        <f>'ცვლილ. საკუთ.'!G976</f>
        <v>48000</v>
      </c>
      <c r="AE976" s="7">
        <f>'მთავრ. ფონდი'!G976</f>
        <v>0</v>
      </c>
      <c r="AF976" s="7">
        <f>'პრეზ. ფონდი'!G976</f>
        <v>0</v>
      </c>
      <c r="AG976" s="7">
        <f>'დაზუსტ. ნაერთი'!F976</f>
        <v>7449900</v>
      </c>
      <c r="AH976" s="7">
        <f>'დაზუსტ. ბიუჯ.'!F976</f>
        <v>7401900</v>
      </c>
      <c r="AI976" s="7">
        <f>'დაზუსტ. საკუთ.'!F976</f>
        <v>48000</v>
      </c>
      <c r="AK976" s="7">
        <f t="shared" si="380"/>
        <v>12531000</v>
      </c>
      <c r="AL976" s="7">
        <f t="shared" si="381"/>
        <v>12531000</v>
      </c>
      <c r="AM976" s="7">
        <f t="shared" si="382"/>
        <v>0</v>
      </c>
      <c r="AN976" s="7">
        <f t="shared" si="382"/>
        <v>1089962</v>
      </c>
      <c r="AO976" s="7">
        <f t="shared" si="382"/>
        <v>95000</v>
      </c>
      <c r="AP976" s="7">
        <f t="shared" si="382"/>
        <v>0</v>
      </c>
      <c r="AQ976" s="7">
        <f t="shared" si="383"/>
        <v>0</v>
      </c>
      <c r="AR976" s="7">
        <f t="shared" si="383"/>
        <v>13715962</v>
      </c>
      <c r="AS976" s="7">
        <f t="shared" si="383"/>
        <v>13620962</v>
      </c>
      <c r="AT976" s="7">
        <f t="shared" si="383"/>
        <v>95000</v>
      </c>
      <c r="AV976" s="7">
        <f t="shared" si="384"/>
        <v>6576900</v>
      </c>
      <c r="AW976" s="7">
        <f>'დამტკ. ბიუჯ.'!G976</f>
        <v>6576900</v>
      </c>
      <c r="AX976" s="7">
        <f>'დამტკ. საკუთ.'!G976</f>
        <v>0</v>
      </c>
      <c r="AY976" s="7">
        <f>'ცვლილ. ბიუჯ.'!H976</f>
        <v>2141900</v>
      </c>
      <c r="AZ976" s="7">
        <f>'ცვლილ. საკუთ.'!H976</f>
        <v>50000</v>
      </c>
      <c r="BA976" s="7">
        <f>'მთავრ. ფონდი'!H976</f>
        <v>0</v>
      </c>
      <c r="BB976" s="7">
        <f>'პრეზ. ფონდი'!H976</f>
        <v>0</v>
      </c>
      <c r="BC976" s="7">
        <f>'დაზუსტ. ნაერთი'!G976</f>
        <v>8768800</v>
      </c>
      <c r="BD976" s="7">
        <f>'დაზუსტ. ბიუჯ.'!G976</f>
        <v>8718800</v>
      </c>
      <c r="BE976" s="7">
        <f>'დაზუსტ. საკუთ.'!G976</f>
        <v>50000</v>
      </c>
      <c r="BG976" s="7">
        <f t="shared" si="385"/>
        <v>19107900</v>
      </c>
      <c r="BH976" s="7">
        <f t="shared" si="385"/>
        <v>19107900</v>
      </c>
      <c r="BI976" s="7">
        <f t="shared" si="385"/>
        <v>0</v>
      </c>
      <c r="BJ976" s="7">
        <f t="shared" si="385"/>
        <v>3231862</v>
      </c>
      <c r="BK976" s="7">
        <f t="shared" si="386"/>
        <v>145000</v>
      </c>
      <c r="BL976" s="7">
        <f t="shared" si="386"/>
        <v>0</v>
      </c>
      <c r="BM976" s="7">
        <f t="shared" si="386"/>
        <v>0</v>
      </c>
      <c r="BN976" s="7">
        <f t="shared" si="386"/>
        <v>22484762</v>
      </c>
      <c r="BO976" s="7">
        <f t="shared" si="389"/>
        <v>22339762</v>
      </c>
      <c r="BP976" s="7">
        <f t="shared" si="388"/>
        <v>145000</v>
      </c>
      <c r="BR976" s="7">
        <f t="shared" si="387"/>
        <v>7284100</v>
      </c>
      <c r="BS976" s="7">
        <f>'დამტკ. ბიუჯ.'!H976</f>
        <v>7284100</v>
      </c>
      <c r="BT976" s="7">
        <f>'დამტკ. საკუთ.'!H976</f>
        <v>0</v>
      </c>
      <c r="BU976" s="7">
        <f>'ცვლილ. ბიუჯ.'!I976</f>
        <v>2188800</v>
      </c>
      <c r="BV976" s="7">
        <f>'ცვლილ. საკუთ.'!I976</f>
        <v>50000</v>
      </c>
      <c r="BW976" s="7">
        <f>'მთავრ. ფონდი'!I976</f>
        <v>0</v>
      </c>
      <c r="BX976" s="7">
        <f>'პრეზ. ფონდი'!I976</f>
        <v>0</v>
      </c>
      <c r="BY976" s="7">
        <f>'დაზუსტ. ნაერთი'!H976</f>
        <v>9522900</v>
      </c>
      <c r="BZ976" s="7">
        <f>'დაზუსტ. ბიუჯ.'!H976</f>
        <v>9472900</v>
      </c>
      <c r="CA976" s="7">
        <f>'დაზუსტ. საკუთ.'!H976</f>
        <v>50000</v>
      </c>
    </row>
    <row r="977" spans="1:79" x14ac:dyDescent="0.25">
      <c r="A977" t="str">
        <f t="shared" si="373"/>
        <v>b</v>
      </c>
      <c r="B977" s="8"/>
      <c r="C977" s="9" t="s">
        <v>11</v>
      </c>
      <c r="D977" s="10">
        <f t="shared" si="374"/>
        <v>0</v>
      </c>
      <c r="E977" s="10">
        <f t="shared" si="375"/>
        <v>0</v>
      </c>
      <c r="F977" s="10">
        <f t="shared" si="376"/>
        <v>0</v>
      </c>
      <c r="G977" s="10">
        <f t="shared" si="376"/>
        <v>0</v>
      </c>
      <c r="H977" s="10">
        <f t="shared" si="376"/>
        <v>0</v>
      </c>
      <c r="I977" s="10">
        <f t="shared" si="376"/>
        <v>0</v>
      </c>
      <c r="J977" s="10">
        <f t="shared" si="377"/>
        <v>0</v>
      </c>
      <c r="K977" s="10">
        <f t="shared" si="377"/>
        <v>0</v>
      </c>
      <c r="L977" s="10">
        <f t="shared" si="377"/>
        <v>0</v>
      </c>
      <c r="M977" s="10">
        <f t="shared" si="377"/>
        <v>0</v>
      </c>
      <c r="O977" s="10">
        <f t="shared" si="378"/>
        <v>0</v>
      </c>
      <c r="P977" s="10">
        <f>'დამტკ. ბიუჯ.'!E977</f>
        <v>0</v>
      </c>
      <c r="Q977" s="10">
        <f>'დამტკ. საკუთ.'!E977</f>
        <v>0</v>
      </c>
      <c r="R977" s="10">
        <f>'ცვლილ. ბიუჯ.'!F977</f>
        <v>0</v>
      </c>
      <c r="S977" s="10">
        <f>'ცვლილ. საკუთ.'!F977</f>
        <v>0</v>
      </c>
      <c r="T977" s="10">
        <f>'მთავრ. ფონდი'!F977</f>
        <v>0</v>
      </c>
      <c r="U977" s="10">
        <f>'პრეზ. ფონდი'!F977</f>
        <v>0</v>
      </c>
      <c r="V977" s="10">
        <f>'დაზუსტ. ნაერთი'!E977</f>
        <v>0</v>
      </c>
      <c r="W977" s="10">
        <f>'დაზუსტ. ბიუჯ.'!E977</f>
        <v>0</v>
      </c>
      <c r="X977" s="10">
        <f>'დაზუსტ. საკუთ.'!E977</f>
        <v>0</v>
      </c>
      <c r="Z977" s="10">
        <f t="shared" si="379"/>
        <v>0</v>
      </c>
      <c r="AA977" s="10">
        <f>'დამტკ. ბიუჯ.'!F977</f>
        <v>0</v>
      </c>
      <c r="AB977" s="10">
        <f>'დამტკ. საკუთ.'!F977</f>
        <v>0</v>
      </c>
      <c r="AC977" s="10">
        <f>'ცვლილ. ბიუჯ.'!G977</f>
        <v>0</v>
      </c>
      <c r="AD977" s="10">
        <f>'ცვლილ. საკუთ.'!G977</f>
        <v>0</v>
      </c>
      <c r="AE977" s="10">
        <f>'მთავრ. ფონდი'!G977</f>
        <v>0</v>
      </c>
      <c r="AF977" s="10">
        <f>'პრეზ. ფონდი'!G977</f>
        <v>0</v>
      </c>
      <c r="AG977" s="10">
        <f>'დაზუსტ. ნაერთი'!F977</f>
        <v>0</v>
      </c>
      <c r="AH977" s="10">
        <f>'დაზუსტ. ბიუჯ.'!F977</f>
        <v>0</v>
      </c>
      <c r="AI977" s="10">
        <f>'დაზუსტ. საკუთ.'!F977</f>
        <v>0</v>
      </c>
      <c r="AK977" s="10">
        <f t="shared" si="380"/>
        <v>0</v>
      </c>
      <c r="AL977" s="10">
        <f t="shared" si="381"/>
        <v>0</v>
      </c>
      <c r="AM977" s="10">
        <f t="shared" si="382"/>
        <v>0</v>
      </c>
      <c r="AN977" s="10">
        <f t="shared" si="382"/>
        <v>0</v>
      </c>
      <c r="AO977" s="10">
        <f t="shared" si="382"/>
        <v>0</v>
      </c>
      <c r="AP977" s="10">
        <f t="shared" si="382"/>
        <v>0</v>
      </c>
      <c r="AQ977" s="10">
        <f t="shared" si="383"/>
        <v>0</v>
      </c>
      <c r="AR977" s="10">
        <f t="shared" si="383"/>
        <v>0</v>
      </c>
      <c r="AS977" s="10">
        <f t="shared" si="383"/>
        <v>0</v>
      </c>
      <c r="AT977" s="10">
        <f t="shared" si="383"/>
        <v>0</v>
      </c>
      <c r="AV977" s="10">
        <f t="shared" si="384"/>
        <v>0</v>
      </c>
      <c r="AW977" s="10">
        <f>'დამტკ. ბიუჯ.'!G977</f>
        <v>0</v>
      </c>
      <c r="AX977" s="10">
        <f>'დამტკ. საკუთ.'!G977</f>
        <v>0</v>
      </c>
      <c r="AY977" s="10">
        <f>'ცვლილ. ბიუჯ.'!H977</f>
        <v>0</v>
      </c>
      <c r="AZ977" s="10">
        <f>'ცვლილ. საკუთ.'!H977</f>
        <v>0</v>
      </c>
      <c r="BA977" s="10">
        <f>'მთავრ. ფონდი'!H977</f>
        <v>0</v>
      </c>
      <c r="BB977" s="10">
        <f>'პრეზ. ფონდი'!H977</f>
        <v>0</v>
      </c>
      <c r="BC977" s="10">
        <f>'დაზუსტ. ნაერთი'!G977</f>
        <v>0</v>
      </c>
      <c r="BD977" s="10">
        <f>'დაზუსტ. ბიუჯ.'!G977</f>
        <v>0</v>
      </c>
      <c r="BE977" s="10">
        <f>'დაზუსტ. საკუთ.'!G977</f>
        <v>0</v>
      </c>
      <c r="BG977" s="10">
        <f t="shared" si="385"/>
        <v>0</v>
      </c>
      <c r="BH977" s="10">
        <f t="shared" si="385"/>
        <v>0</v>
      </c>
      <c r="BI977" s="10">
        <f t="shared" si="385"/>
        <v>0</v>
      </c>
      <c r="BJ977" s="10">
        <f t="shared" si="385"/>
        <v>0</v>
      </c>
      <c r="BK977" s="10">
        <f t="shared" si="386"/>
        <v>0</v>
      </c>
      <c r="BL977" s="10">
        <f t="shared" si="386"/>
        <v>0</v>
      </c>
      <c r="BM977" s="10">
        <f t="shared" si="386"/>
        <v>0</v>
      </c>
      <c r="BN977" s="10">
        <f t="shared" si="386"/>
        <v>0</v>
      </c>
      <c r="BO977" s="10">
        <f t="shared" si="389"/>
        <v>0</v>
      </c>
      <c r="BP977" s="10">
        <f t="shared" si="388"/>
        <v>0</v>
      </c>
      <c r="BR977" s="10">
        <f t="shared" si="387"/>
        <v>0</v>
      </c>
      <c r="BS977" s="10">
        <f>'დამტკ. ბიუჯ.'!H977</f>
        <v>0</v>
      </c>
      <c r="BT977" s="10">
        <f>'დამტკ. საკუთ.'!H977</f>
        <v>0</v>
      </c>
      <c r="BU977" s="10">
        <f>'ცვლილ. ბიუჯ.'!I977</f>
        <v>0</v>
      </c>
      <c r="BV977" s="10">
        <f>'ცვლილ. საკუთ.'!I977</f>
        <v>0</v>
      </c>
      <c r="BW977" s="10">
        <f>'მთავრ. ფონდი'!I977</f>
        <v>0</v>
      </c>
      <c r="BX977" s="10">
        <f>'პრეზ. ფონდი'!I977</f>
        <v>0</v>
      </c>
      <c r="BY977" s="10">
        <f>'დაზუსტ. ნაერთი'!H977</f>
        <v>0</v>
      </c>
      <c r="BZ977" s="10">
        <f>'დაზუსტ. ბიუჯ.'!H977</f>
        <v>0</v>
      </c>
      <c r="CA977" s="10">
        <f>'დაზუსტ. საკუთ.'!H977</f>
        <v>0</v>
      </c>
    </row>
    <row r="978" spans="1:79" x14ac:dyDescent="0.25">
      <c r="A978" t="str">
        <f t="shared" si="373"/>
        <v>a</v>
      </c>
      <c r="B978" s="8"/>
      <c r="C978" s="9" t="s">
        <v>12</v>
      </c>
      <c r="D978" s="10">
        <f t="shared" si="374"/>
        <v>24525000</v>
      </c>
      <c r="E978" s="10">
        <f t="shared" si="375"/>
        <v>24525000</v>
      </c>
      <c r="F978" s="10">
        <f t="shared" si="376"/>
        <v>0</v>
      </c>
      <c r="G978" s="10">
        <f t="shared" si="376"/>
        <v>166016</v>
      </c>
      <c r="H978" s="10">
        <f t="shared" si="376"/>
        <v>190000</v>
      </c>
      <c r="I978" s="10">
        <f t="shared" si="376"/>
        <v>0</v>
      </c>
      <c r="J978" s="10">
        <f t="shared" si="377"/>
        <v>0</v>
      </c>
      <c r="K978" s="10">
        <f t="shared" si="377"/>
        <v>24881016</v>
      </c>
      <c r="L978" s="10">
        <f t="shared" si="377"/>
        <v>24691016</v>
      </c>
      <c r="M978" s="10">
        <f t="shared" si="377"/>
        <v>190000</v>
      </c>
      <c r="O978" s="10">
        <f t="shared" si="378"/>
        <v>5840800</v>
      </c>
      <c r="P978" s="10">
        <f>'დამტკ. ბიუჯ.'!E978</f>
        <v>5840800</v>
      </c>
      <c r="Q978" s="10">
        <f>'დამტკ. საკუთ.'!E978</f>
        <v>0</v>
      </c>
      <c r="R978" s="10">
        <f>'ცვლილ. ბიუჯ.'!F978</f>
        <v>-133984</v>
      </c>
      <c r="S978" s="10">
        <f>'ცვლილ. საკუთ.'!F978</f>
        <v>45000</v>
      </c>
      <c r="T978" s="10">
        <f>'მთავრ. ფონდი'!F978</f>
        <v>0</v>
      </c>
      <c r="U978" s="10">
        <f>'პრეზ. ფონდი'!F978</f>
        <v>0</v>
      </c>
      <c r="V978" s="10">
        <f>'დაზუსტ. ნაერთი'!E978</f>
        <v>5751816</v>
      </c>
      <c r="W978" s="10">
        <f>'დაზუსტ. ბიუჯ.'!E978</f>
        <v>5706816</v>
      </c>
      <c r="X978" s="10">
        <f>'დაზუსტ. საკუთ.'!E978</f>
        <v>45000</v>
      </c>
      <c r="Z978" s="10">
        <f t="shared" si="379"/>
        <v>5886000</v>
      </c>
      <c r="AA978" s="10">
        <f>'დამტკ. ბიუჯ.'!F978</f>
        <v>5886000</v>
      </c>
      <c r="AB978" s="10">
        <f>'დამტკ. საკუთ.'!F978</f>
        <v>0</v>
      </c>
      <c r="AC978" s="10">
        <f>'ცვლილ. ბიუჯ.'!G978</f>
        <v>100000</v>
      </c>
      <c r="AD978" s="10">
        <f>'ცვლილ. საკუთ.'!G978</f>
        <v>47000</v>
      </c>
      <c r="AE978" s="10">
        <f>'მთავრ. ფონდი'!G978</f>
        <v>0</v>
      </c>
      <c r="AF978" s="10">
        <f>'პრეზ. ფონდი'!G978</f>
        <v>0</v>
      </c>
      <c r="AG978" s="10">
        <f>'დაზუსტ. ნაერთი'!F978</f>
        <v>6033000</v>
      </c>
      <c r="AH978" s="10">
        <f>'დაზუსტ. ბიუჯ.'!F978</f>
        <v>5986000</v>
      </c>
      <c r="AI978" s="10">
        <f>'დაზუსტ. საკუთ.'!F978</f>
        <v>47000</v>
      </c>
      <c r="AK978" s="10">
        <f t="shared" si="380"/>
        <v>11726800</v>
      </c>
      <c r="AL978" s="10">
        <f t="shared" si="381"/>
        <v>11726800</v>
      </c>
      <c r="AM978" s="10">
        <f t="shared" si="382"/>
        <v>0</v>
      </c>
      <c r="AN978" s="10">
        <f t="shared" si="382"/>
        <v>-33984</v>
      </c>
      <c r="AO978" s="10">
        <f t="shared" si="382"/>
        <v>92000</v>
      </c>
      <c r="AP978" s="10">
        <f t="shared" si="382"/>
        <v>0</v>
      </c>
      <c r="AQ978" s="10">
        <f t="shared" si="383"/>
        <v>0</v>
      </c>
      <c r="AR978" s="10">
        <f t="shared" si="383"/>
        <v>11784816</v>
      </c>
      <c r="AS978" s="10">
        <f t="shared" si="383"/>
        <v>11692816</v>
      </c>
      <c r="AT978" s="10">
        <f t="shared" si="383"/>
        <v>92000</v>
      </c>
      <c r="AV978" s="10">
        <f t="shared" si="384"/>
        <v>6131200</v>
      </c>
      <c r="AW978" s="10">
        <f>'დამტკ. ბიუჯ.'!G978</f>
        <v>6131200</v>
      </c>
      <c r="AX978" s="10">
        <f>'დამტკ. საკუთ.'!G978</f>
        <v>0</v>
      </c>
      <c r="AY978" s="10">
        <f>'ცვლილ. ბიუჯ.'!H978</f>
        <v>100000</v>
      </c>
      <c r="AZ978" s="10">
        <f>'ცვლილ. საკუთ.'!H978</f>
        <v>49000</v>
      </c>
      <c r="BA978" s="10">
        <f>'მთავრ. ფონდი'!H978</f>
        <v>0</v>
      </c>
      <c r="BB978" s="10">
        <f>'პრეზ. ფონდი'!H978</f>
        <v>0</v>
      </c>
      <c r="BC978" s="10">
        <f>'დაზუსტ. ნაერთი'!G978</f>
        <v>6280200</v>
      </c>
      <c r="BD978" s="10">
        <f>'დაზუსტ. ბიუჯ.'!G978</f>
        <v>6231200</v>
      </c>
      <c r="BE978" s="10">
        <f>'დაზუსტ. საკუთ.'!G978</f>
        <v>49000</v>
      </c>
      <c r="BG978" s="10">
        <f t="shared" si="385"/>
        <v>17858000</v>
      </c>
      <c r="BH978" s="10">
        <f t="shared" si="385"/>
        <v>17858000</v>
      </c>
      <c r="BI978" s="10">
        <f t="shared" si="385"/>
        <v>0</v>
      </c>
      <c r="BJ978" s="10">
        <f t="shared" si="385"/>
        <v>66016</v>
      </c>
      <c r="BK978" s="10">
        <f t="shared" si="386"/>
        <v>141000</v>
      </c>
      <c r="BL978" s="10">
        <f t="shared" si="386"/>
        <v>0</v>
      </c>
      <c r="BM978" s="10">
        <f t="shared" si="386"/>
        <v>0</v>
      </c>
      <c r="BN978" s="10">
        <f t="shared" si="386"/>
        <v>18065016</v>
      </c>
      <c r="BO978" s="10">
        <f t="shared" si="389"/>
        <v>17924016</v>
      </c>
      <c r="BP978" s="10">
        <f t="shared" si="388"/>
        <v>141000</v>
      </c>
      <c r="BR978" s="10">
        <f t="shared" si="387"/>
        <v>6667000</v>
      </c>
      <c r="BS978" s="10">
        <f>'დამტკ. ბიუჯ.'!H978</f>
        <v>6667000</v>
      </c>
      <c r="BT978" s="10">
        <f>'დამტკ. საკუთ.'!H978</f>
        <v>0</v>
      </c>
      <c r="BU978" s="10">
        <f>'ცვლილ. ბიუჯ.'!I978</f>
        <v>100000</v>
      </c>
      <c r="BV978" s="10">
        <f>'ცვლილ. საკუთ.'!I978</f>
        <v>49000</v>
      </c>
      <c r="BW978" s="10">
        <f>'მთავრ. ფონდი'!I978</f>
        <v>0</v>
      </c>
      <c r="BX978" s="10">
        <f>'პრეზ. ფონდი'!I978</f>
        <v>0</v>
      </c>
      <c r="BY978" s="10">
        <f>'დაზუსტ. ნაერთი'!H978</f>
        <v>6816000</v>
      </c>
      <c r="BZ978" s="10">
        <f>'დაზუსტ. ბიუჯ.'!H978</f>
        <v>6767000</v>
      </c>
      <c r="CA978" s="10">
        <f>'დაზუსტ. საკუთ.'!H978</f>
        <v>49000</v>
      </c>
    </row>
    <row r="979" spans="1:79" x14ac:dyDescent="0.25">
      <c r="A979" t="str">
        <f t="shared" si="373"/>
        <v>b</v>
      </c>
      <c r="B979" s="8"/>
      <c r="C979" s="9" t="s">
        <v>13</v>
      </c>
      <c r="D979" s="10">
        <f t="shared" si="374"/>
        <v>0</v>
      </c>
      <c r="E979" s="10">
        <f t="shared" si="375"/>
        <v>0</v>
      </c>
      <c r="F979" s="10">
        <f t="shared" si="376"/>
        <v>0</v>
      </c>
      <c r="G979" s="10">
        <f t="shared" si="376"/>
        <v>0</v>
      </c>
      <c r="H979" s="10">
        <f t="shared" si="376"/>
        <v>0</v>
      </c>
      <c r="I979" s="10">
        <f t="shared" si="376"/>
        <v>0</v>
      </c>
      <c r="J979" s="10">
        <f t="shared" si="377"/>
        <v>0</v>
      </c>
      <c r="K979" s="10">
        <f t="shared" si="377"/>
        <v>0</v>
      </c>
      <c r="L979" s="10">
        <f t="shared" si="377"/>
        <v>0</v>
      </c>
      <c r="M979" s="10">
        <f t="shared" si="377"/>
        <v>0</v>
      </c>
      <c r="O979" s="10">
        <f t="shared" si="378"/>
        <v>0</v>
      </c>
      <c r="P979" s="10">
        <f>'დამტკ. ბიუჯ.'!E979</f>
        <v>0</v>
      </c>
      <c r="Q979" s="10">
        <f>'დამტკ. საკუთ.'!E979</f>
        <v>0</v>
      </c>
      <c r="R979" s="10">
        <f>'ცვლილ. ბიუჯ.'!F979</f>
        <v>0</v>
      </c>
      <c r="S979" s="10">
        <f>'ცვლილ. საკუთ.'!F979</f>
        <v>0</v>
      </c>
      <c r="T979" s="10">
        <f>'მთავრ. ფონდი'!F979</f>
        <v>0</v>
      </c>
      <c r="U979" s="10">
        <f>'პრეზ. ფონდი'!F979</f>
        <v>0</v>
      </c>
      <c r="V979" s="10">
        <f>'დაზუსტ. ნაერთი'!E979</f>
        <v>0</v>
      </c>
      <c r="W979" s="10">
        <f>'დაზუსტ. ბიუჯ.'!E979</f>
        <v>0</v>
      </c>
      <c r="X979" s="10">
        <f>'დაზუსტ. საკუთ.'!E979</f>
        <v>0</v>
      </c>
      <c r="Z979" s="10">
        <f t="shared" si="379"/>
        <v>0</v>
      </c>
      <c r="AA979" s="10">
        <f>'დამტკ. ბიუჯ.'!F979</f>
        <v>0</v>
      </c>
      <c r="AB979" s="10">
        <f>'დამტკ. საკუთ.'!F979</f>
        <v>0</v>
      </c>
      <c r="AC979" s="10">
        <f>'ცვლილ. ბიუჯ.'!G979</f>
        <v>0</v>
      </c>
      <c r="AD979" s="10">
        <f>'ცვლილ. საკუთ.'!G979</f>
        <v>0</v>
      </c>
      <c r="AE979" s="10">
        <f>'მთავრ. ფონდი'!G979</f>
        <v>0</v>
      </c>
      <c r="AF979" s="10">
        <f>'პრეზ. ფონდი'!G979</f>
        <v>0</v>
      </c>
      <c r="AG979" s="10">
        <f>'დაზუსტ. ნაერთი'!F979</f>
        <v>0</v>
      </c>
      <c r="AH979" s="10">
        <f>'დაზუსტ. ბიუჯ.'!F979</f>
        <v>0</v>
      </c>
      <c r="AI979" s="10">
        <f>'დაზუსტ. საკუთ.'!F979</f>
        <v>0</v>
      </c>
      <c r="AK979" s="10">
        <f t="shared" si="380"/>
        <v>0</v>
      </c>
      <c r="AL979" s="10">
        <f t="shared" si="381"/>
        <v>0</v>
      </c>
      <c r="AM979" s="10">
        <f t="shared" si="382"/>
        <v>0</v>
      </c>
      <c r="AN979" s="10">
        <f t="shared" si="382"/>
        <v>0</v>
      </c>
      <c r="AO979" s="10">
        <f t="shared" si="382"/>
        <v>0</v>
      </c>
      <c r="AP979" s="10">
        <f t="shared" si="382"/>
        <v>0</v>
      </c>
      <c r="AQ979" s="10">
        <f t="shared" si="383"/>
        <v>0</v>
      </c>
      <c r="AR979" s="10">
        <f t="shared" si="383"/>
        <v>0</v>
      </c>
      <c r="AS979" s="10">
        <f t="shared" si="383"/>
        <v>0</v>
      </c>
      <c r="AT979" s="10">
        <f t="shared" si="383"/>
        <v>0</v>
      </c>
      <c r="AV979" s="10">
        <f t="shared" si="384"/>
        <v>0</v>
      </c>
      <c r="AW979" s="10">
        <f>'დამტკ. ბიუჯ.'!G979</f>
        <v>0</v>
      </c>
      <c r="AX979" s="10">
        <f>'დამტკ. საკუთ.'!G979</f>
        <v>0</v>
      </c>
      <c r="AY979" s="10">
        <f>'ცვლილ. ბიუჯ.'!H979</f>
        <v>0</v>
      </c>
      <c r="AZ979" s="10">
        <f>'ცვლილ. საკუთ.'!H979</f>
        <v>0</v>
      </c>
      <c r="BA979" s="10">
        <f>'მთავრ. ფონდი'!H979</f>
        <v>0</v>
      </c>
      <c r="BB979" s="10">
        <f>'პრეზ. ფონდი'!H979</f>
        <v>0</v>
      </c>
      <c r="BC979" s="10">
        <f>'დაზუსტ. ნაერთი'!G979</f>
        <v>0</v>
      </c>
      <c r="BD979" s="10">
        <f>'დაზუსტ. ბიუჯ.'!G979</f>
        <v>0</v>
      </c>
      <c r="BE979" s="10">
        <f>'დაზუსტ. საკუთ.'!G979</f>
        <v>0</v>
      </c>
      <c r="BG979" s="10">
        <f t="shared" si="385"/>
        <v>0</v>
      </c>
      <c r="BH979" s="10">
        <f t="shared" si="385"/>
        <v>0</v>
      </c>
      <c r="BI979" s="10">
        <f t="shared" si="385"/>
        <v>0</v>
      </c>
      <c r="BJ979" s="10">
        <f t="shared" si="385"/>
        <v>0</v>
      </c>
      <c r="BK979" s="10">
        <f t="shared" si="386"/>
        <v>0</v>
      </c>
      <c r="BL979" s="10">
        <f t="shared" si="386"/>
        <v>0</v>
      </c>
      <c r="BM979" s="10">
        <f t="shared" si="386"/>
        <v>0</v>
      </c>
      <c r="BN979" s="10">
        <f t="shared" si="386"/>
        <v>0</v>
      </c>
      <c r="BO979" s="10">
        <f t="shared" si="389"/>
        <v>0</v>
      </c>
      <c r="BP979" s="10">
        <f t="shared" si="388"/>
        <v>0</v>
      </c>
      <c r="BR979" s="10">
        <f t="shared" si="387"/>
        <v>0</v>
      </c>
      <c r="BS979" s="10">
        <f>'დამტკ. ბიუჯ.'!H979</f>
        <v>0</v>
      </c>
      <c r="BT979" s="10">
        <f>'დამტკ. საკუთ.'!H979</f>
        <v>0</v>
      </c>
      <c r="BU979" s="10">
        <f>'ცვლილ. ბიუჯ.'!I979</f>
        <v>0</v>
      </c>
      <c r="BV979" s="10">
        <f>'ცვლილ. საკუთ.'!I979</f>
        <v>0</v>
      </c>
      <c r="BW979" s="10">
        <f>'მთავრ. ფონდი'!I979</f>
        <v>0</v>
      </c>
      <c r="BX979" s="10">
        <f>'პრეზ. ფონდი'!I979</f>
        <v>0</v>
      </c>
      <c r="BY979" s="10">
        <f>'დაზუსტ. ნაერთი'!H979</f>
        <v>0</v>
      </c>
      <c r="BZ979" s="10">
        <f>'დაზუსტ. ბიუჯ.'!H979</f>
        <v>0</v>
      </c>
      <c r="CA979" s="10">
        <f>'დაზუსტ. საკუთ.'!H979</f>
        <v>0</v>
      </c>
    </row>
    <row r="980" spans="1:79" x14ac:dyDescent="0.25">
      <c r="A980" t="str">
        <f t="shared" si="373"/>
        <v>b</v>
      </c>
      <c r="B980" s="8"/>
      <c r="C980" s="9" t="s">
        <v>14</v>
      </c>
      <c r="D980" s="10">
        <f t="shared" si="374"/>
        <v>0</v>
      </c>
      <c r="E980" s="10">
        <f t="shared" si="375"/>
        <v>0</v>
      </c>
      <c r="F980" s="10">
        <f t="shared" si="376"/>
        <v>0</v>
      </c>
      <c r="G980" s="10">
        <f t="shared" si="376"/>
        <v>0</v>
      </c>
      <c r="H980" s="10">
        <f t="shared" si="376"/>
        <v>0</v>
      </c>
      <c r="I980" s="10">
        <f t="shared" si="376"/>
        <v>0</v>
      </c>
      <c r="J980" s="10">
        <f t="shared" si="377"/>
        <v>0</v>
      </c>
      <c r="K980" s="10">
        <f t="shared" si="377"/>
        <v>0</v>
      </c>
      <c r="L980" s="10">
        <f t="shared" si="377"/>
        <v>0</v>
      </c>
      <c r="M980" s="10">
        <f t="shared" si="377"/>
        <v>0</v>
      </c>
      <c r="O980" s="10">
        <f t="shared" si="378"/>
        <v>0</v>
      </c>
      <c r="P980" s="10">
        <f>'დამტკ. ბიუჯ.'!E980</f>
        <v>0</v>
      </c>
      <c r="Q980" s="10">
        <f>'დამტკ. საკუთ.'!E980</f>
        <v>0</v>
      </c>
      <c r="R980" s="10">
        <f>'ცვლილ. ბიუჯ.'!F980</f>
        <v>0</v>
      </c>
      <c r="S980" s="10">
        <f>'ცვლილ. საკუთ.'!F980</f>
        <v>0</v>
      </c>
      <c r="T980" s="10">
        <f>'მთავრ. ფონდი'!F980</f>
        <v>0</v>
      </c>
      <c r="U980" s="10">
        <f>'პრეზ. ფონდი'!F980</f>
        <v>0</v>
      </c>
      <c r="V980" s="10">
        <f>'დაზუსტ. ნაერთი'!E980</f>
        <v>0</v>
      </c>
      <c r="W980" s="10">
        <f>'დაზუსტ. ბიუჯ.'!E980</f>
        <v>0</v>
      </c>
      <c r="X980" s="10">
        <f>'დაზუსტ. საკუთ.'!E980</f>
        <v>0</v>
      </c>
      <c r="Z980" s="10">
        <f t="shared" si="379"/>
        <v>0</v>
      </c>
      <c r="AA980" s="10">
        <f>'დამტკ. ბიუჯ.'!F980</f>
        <v>0</v>
      </c>
      <c r="AB980" s="10">
        <f>'დამტკ. საკუთ.'!F980</f>
        <v>0</v>
      </c>
      <c r="AC980" s="10">
        <f>'ცვლილ. ბიუჯ.'!G980</f>
        <v>0</v>
      </c>
      <c r="AD980" s="10">
        <f>'ცვლილ. საკუთ.'!G980</f>
        <v>0</v>
      </c>
      <c r="AE980" s="10">
        <f>'მთავრ. ფონდი'!G980</f>
        <v>0</v>
      </c>
      <c r="AF980" s="10">
        <f>'პრეზ. ფონდი'!G980</f>
        <v>0</v>
      </c>
      <c r="AG980" s="10">
        <f>'დაზუსტ. ნაერთი'!F980</f>
        <v>0</v>
      </c>
      <c r="AH980" s="10">
        <f>'დაზუსტ. ბიუჯ.'!F980</f>
        <v>0</v>
      </c>
      <c r="AI980" s="10">
        <f>'დაზუსტ. საკუთ.'!F980</f>
        <v>0</v>
      </c>
      <c r="AK980" s="10">
        <f t="shared" si="380"/>
        <v>0</v>
      </c>
      <c r="AL980" s="10">
        <f t="shared" si="381"/>
        <v>0</v>
      </c>
      <c r="AM980" s="10">
        <f t="shared" si="382"/>
        <v>0</v>
      </c>
      <c r="AN980" s="10">
        <f t="shared" si="382"/>
        <v>0</v>
      </c>
      <c r="AO980" s="10">
        <f t="shared" si="382"/>
        <v>0</v>
      </c>
      <c r="AP980" s="10">
        <f t="shared" si="382"/>
        <v>0</v>
      </c>
      <c r="AQ980" s="10">
        <f t="shared" si="383"/>
        <v>0</v>
      </c>
      <c r="AR980" s="10">
        <f t="shared" si="383"/>
        <v>0</v>
      </c>
      <c r="AS980" s="10">
        <f t="shared" si="383"/>
        <v>0</v>
      </c>
      <c r="AT980" s="10">
        <f t="shared" si="383"/>
        <v>0</v>
      </c>
      <c r="AV980" s="10">
        <f t="shared" si="384"/>
        <v>0</v>
      </c>
      <c r="AW980" s="10">
        <f>'დამტკ. ბიუჯ.'!G980</f>
        <v>0</v>
      </c>
      <c r="AX980" s="10">
        <f>'დამტკ. საკუთ.'!G980</f>
        <v>0</v>
      </c>
      <c r="AY980" s="10">
        <f>'ცვლილ. ბიუჯ.'!H980</f>
        <v>0</v>
      </c>
      <c r="AZ980" s="10">
        <f>'ცვლილ. საკუთ.'!H980</f>
        <v>0</v>
      </c>
      <c r="BA980" s="10">
        <f>'მთავრ. ფონდი'!H980</f>
        <v>0</v>
      </c>
      <c r="BB980" s="10">
        <f>'პრეზ. ფონდი'!H980</f>
        <v>0</v>
      </c>
      <c r="BC980" s="10">
        <f>'დაზუსტ. ნაერთი'!G980</f>
        <v>0</v>
      </c>
      <c r="BD980" s="10">
        <f>'დაზუსტ. ბიუჯ.'!G980</f>
        <v>0</v>
      </c>
      <c r="BE980" s="10">
        <f>'დაზუსტ. საკუთ.'!G980</f>
        <v>0</v>
      </c>
      <c r="BG980" s="10">
        <f t="shared" si="385"/>
        <v>0</v>
      </c>
      <c r="BH980" s="10">
        <f t="shared" si="385"/>
        <v>0</v>
      </c>
      <c r="BI980" s="10">
        <f t="shared" si="385"/>
        <v>0</v>
      </c>
      <c r="BJ980" s="10">
        <f t="shared" si="385"/>
        <v>0</v>
      </c>
      <c r="BK980" s="10">
        <f t="shared" si="386"/>
        <v>0</v>
      </c>
      <c r="BL980" s="10">
        <f t="shared" si="386"/>
        <v>0</v>
      </c>
      <c r="BM980" s="10">
        <f t="shared" si="386"/>
        <v>0</v>
      </c>
      <c r="BN980" s="10">
        <f t="shared" si="386"/>
        <v>0</v>
      </c>
      <c r="BO980" s="10">
        <f t="shared" si="389"/>
        <v>0</v>
      </c>
      <c r="BP980" s="10">
        <f t="shared" si="388"/>
        <v>0</v>
      </c>
      <c r="BR980" s="10">
        <f t="shared" si="387"/>
        <v>0</v>
      </c>
      <c r="BS980" s="10">
        <f>'დამტკ. ბიუჯ.'!H980</f>
        <v>0</v>
      </c>
      <c r="BT980" s="10">
        <f>'დამტკ. საკუთ.'!H980</f>
        <v>0</v>
      </c>
      <c r="BU980" s="10">
        <f>'ცვლილ. ბიუჯ.'!I980</f>
        <v>0</v>
      </c>
      <c r="BV980" s="10">
        <f>'ცვლილ. საკუთ.'!I980</f>
        <v>0</v>
      </c>
      <c r="BW980" s="10">
        <f>'მთავრ. ფონდი'!I980</f>
        <v>0</v>
      </c>
      <c r="BX980" s="10">
        <f>'პრეზ. ფონდი'!I980</f>
        <v>0</v>
      </c>
      <c r="BY980" s="10">
        <f>'დაზუსტ. ნაერთი'!H980</f>
        <v>0</v>
      </c>
      <c r="BZ980" s="10">
        <f>'დაზუსტ. ბიუჯ.'!H980</f>
        <v>0</v>
      </c>
      <c r="CA980" s="10">
        <f>'დაზუსტ. საკუთ.'!H980</f>
        <v>0</v>
      </c>
    </row>
    <row r="981" spans="1:79" x14ac:dyDescent="0.25">
      <c r="A981" t="str">
        <f t="shared" si="373"/>
        <v>b</v>
      </c>
      <c r="B981" s="8"/>
      <c r="C981" s="9" t="s">
        <v>15</v>
      </c>
      <c r="D981" s="10">
        <f t="shared" si="374"/>
        <v>0</v>
      </c>
      <c r="E981" s="10">
        <f t="shared" si="375"/>
        <v>0</v>
      </c>
      <c r="F981" s="10">
        <f t="shared" si="376"/>
        <v>0</v>
      </c>
      <c r="G981" s="10">
        <f t="shared" si="376"/>
        <v>0</v>
      </c>
      <c r="H981" s="10">
        <f t="shared" si="376"/>
        <v>0</v>
      </c>
      <c r="I981" s="10">
        <f t="shared" si="376"/>
        <v>0</v>
      </c>
      <c r="J981" s="10">
        <f t="shared" si="377"/>
        <v>0</v>
      </c>
      <c r="K981" s="10">
        <f t="shared" si="377"/>
        <v>0</v>
      </c>
      <c r="L981" s="10">
        <f t="shared" si="377"/>
        <v>0</v>
      </c>
      <c r="M981" s="10">
        <f t="shared" si="377"/>
        <v>0</v>
      </c>
      <c r="O981" s="10">
        <f t="shared" si="378"/>
        <v>0</v>
      </c>
      <c r="P981" s="10">
        <f>'დამტკ. ბიუჯ.'!E981</f>
        <v>0</v>
      </c>
      <c r="Q981" s="10">
        <f>'დამტკ. საკუთ.'!E981</f>
        <v>0</v>
      </c>
      <c r="R981" s="10">
        <f>'ცვლილ. ბიუჯ.'!F981</f>
        <v>0</v>
      </c>
      <c r="S981" s="10">
        <f>'ცვლილ. საკუთ.'!F981</f>
        <v>0</v>
      </c>
      <c r="T981" s="10">
        <f>'მთავრ. ფონდი'!F981</f>
        <v>0</v>
      </c>
      <c r="U981" s="10">
        <f>'პრეზ. ფონდი'!F981</f>
        <v>0</v>
      </c>
      <c r="V981" s="10">
        <f>'დაზუსტ. ნაერთი'!E981</f>
        <v>0</v>
      </c>
      <c r="W981" s="10">
        <f>'დაზუსტ. ბიუჯ.'!E981</f>
        <v>0</v>
      </c>
      <c r="X981" s="10">
        <f>'დაზუსტ. საკუთ.'!E981</f>
        <v>0</v>
      </c>
      <c r="Z981" s="10">
        <f t="shared" si="379"/>
        <v>0</v>
      </c>
      <c r="AA981" s="10">
        <f>'დამტკ. ბიუჯ.'!F981</f>
        <v>0</v>
      </c>
      <c r="AB981" s="10">
        <f>'დამტკ. საკუთ.'!F981</f>
        <v>0</v>
      </c>
      <c r="AC981" s="10">
        <f>'ცვლილ. ბიუჯ.'!G981</f>
        <v>0</v>
      </c>
      <c r="AD981" s="10">
        <f>'ცვლილ. საკუთ.'!G981</f>
        <v>0</v>
      </c>
      <c r="AE981" s="10">
        <f>'მთავრ. ფონდი'!G981</f>
        <v>0</v>
      </c>
      <c r="AF981" s="10">
        <f>'პრეზ. ფონდი'!G981</f>
        <v>0</v>
      </c>
      <c r="AG981" s="10">
        <f>'დაზუსტ. ნაერთი'!F981</f>
        <v>0</v>
      </c>
      <c r="AH981" s="10">
        <f>'დაზუსტ. ბიუჯ.'!F981</f>
        <v>0</v>
      </c>
      <c r="AI981" s="10">
        <f>'დაზუსტ. საკუთ.'!F981</f>
        <v>0</v>
      </c>
      <c r="AK981" s="10">
        <f t="shared" si="380"/>
        <v>0</v>
      </c>
      <c r="AL981" s="10">
        <f t="shared" si="381"/>
        <v>0</v>
      </c>
      <c r="AM981" s="10">
        <f t="shared" si="382"/>
        <v>0</v>
      </c>
      <c r="AN981" s="10">
        <f t="shared" si="382"/>
        <v>0</v>
      </c>
      <c r="AO981" s="10">
        <f t="shared" si="382"/>
        <v>0</v>
      </c>
      <c r="AP981" s="10">
        <f t="shared" si="382"/>
        <v>0</v>
      </c>
      <c r="AQ981" s="10">
        <f t="shared" si="383"/>
        <v>0</v>
      </c>
      <c r="AR981" s="10">
        <f t="shared" si="383"/>
        <v>0</v>
      </c>
      <c r="AS981" s="10">
        <f t="shared" si="383"/>
        <v>0</v>
      </c>
      <c r="AT981" s="10">
        <f t="shared" si="383"/>
        <v>0</v>
      </c>
      <c r="AV981" s="10">
        <f t="shared" si="384"/>
        <v>0</v>
      </c>
      <c r="AW981" s="10">
        <f>'დამტკ. ბიუჯ.'!G981</f>
        <v>0</v>
      </c>
      <c r="AX981" s="10">
        <f>'დამტკ. საკუთ.'!G981</f>
        <v>0</v>
      </c>
      <c r="AY981" s="10">
        <f>'ცვლილ. ბიუჯ.'!H981</f>
        <v>0</v>
      </c>
      <c r="AZ981" s="10">
        <f>'ცვლილ. საკუთ.'!H981</f>
        <v>0</v>
      </c>
      <c r="BA981" s="10">
        <f>'მთავრ. ფონდი'!H981</f>
        <v>0</v>
      </c>
      <c r="BB981" s="10">
        <f>'პრეზ. ფონდი'!H981</f>
        <v>0</v>
      </c>
      <c r="BC981" s="10">
        <f>'დაზუსტ. ნაერთი'!G981</f>
        <v>0</v>
      </c>
      <c r="BD981" s="10">
        <f>'დაზუსტ. ბიუჯ.'!G981</f>
        <v>0</v>
      </c>
      <c r="BE981" s="10">
        <f>'დაზუსტ. საკუთ.'!G981</f>
        <v>0</v>
      </c>
      <c r="BG981" s="10">
        <f t="shared" si="385"/>
        <v>0</v>
      </c>
      <c r="BH981" s="10">
        <f t="shared" si="385"/>
        <v>0</v>
      </c>
      <c r="BI981" s="10">
        <f t="shared" si="385"/>
        <v>0</v>
      </c>
      <c r="BJ981" s="10">
        <f t="shared" si="385"/>
        <v>0</v>
      </c>
      <c r="BK981" s="10">
        <f t="shared" si="386"/>
        <v>0</v>
      </c>
      <c r="BL981" s="10">
        <f t="shared" si="386"/>
        <v>0</v>
      </c>
      <c r="BM981" s="10">
        <f t="shared" si="386"/>
        <v>0</v>
      </c>
      <c r="BN981" s="10">
        <f t="shared" si="386"/>
        <v>0</v>
      </c>
      <c r="BO981" s="10">
        <f t="shared" si="389"/>
        <v>0</v>
      </c>
      <c r="BP981" s="10">
        <f t="shared" si="388"/>
        <v>0</v>
      </c>
      <c r="BR981" s="10">
        <f t="shared" si="387"/>
        <v>0</v>
      </c>
      <c r="BS981" s="10">
        <f>'დამტკ. ბიუჯ.'!H981</f>
        <v>0</v>
      </c>
      <c r="BT981" s="10">
        <f>'დამტკ. საკუთ.'!H981</f>
        <v>0</v>
      </c>
      <c r="BU981" s="10">
        <f>'ცვლილ. ბიუჯ.'!I981</f>
        <v>0</v>
      </c>
      <c r="BV981" s="10">
        <f>'ცვლილ. საკუთ.'!I981</f>
        <v>0</v>
      </c>
      <c r="BW981" s="10">
        <f>'მთავრ. ფონდი'!I981</f>
        <v>0</v>
      </c>
      <c r="BX981" s="10">
        <f>'პრეზ. ფონდი'!I981</f>
        <v>0</v>
      </c>
      <c r="BY981" s="10">
        <f>'დაზუსტ. ნაერთი'!H981</f>
        <v>0</v>
      </c>
      <c r="BZ981" s="10">
        <f>'დაზუსტ. ბიუჯ.'!H981</f>
        <v>0</v>
      </c>
      <c r="CA981" s="10">
        <f>'დაზუსტ. საკუთ.'!H981</f>
        <v>0</v>
      </c>
    </row>
    <row r="982" spans="1:79" x14ac:dyDescent="0.25">
      <c r="A982" t="str">
        <f t="shared" si="373"/>
        <v>a</v>
      </c>
      <c r="B982" s="8"/>
      <c r="C982" s="9" t="s">
        <v>16</v>
      </c>
      <c r="D982" s="10">
        <f t="shared" si="374"/>
        <v>1207000</v>
      </c>
      <c r="E982" s="10">
        <f t="shared" si="375"/>
        <v>1207000</v>
      </c>
      <c r="F982" s="10">
        <f t="shared" si="376"/>
        <v>0</v>
      </c>
      <c r="G982" s="10">
        <f t="shared" si="376"/>
        <v>5254690</v>
      </c>
      <c r="H982" s="10">
        <f t="shared" si="376"/>
        <v>0</v>
      </c>
      <c r="I982" s="10">
        <f t="shared" si="376"/>
        <v>0</v>
      </c>
      <c r="J982" s="10">
        <f t="shared" si="377"/>
        <v>0</v>
      </c>
      <c r="K982" s="10">
        <f t="shared" si="377"/>
        <v>6461690</v>
      </c>
      <c r="L982" s="10">
        <f t="shared" si="377"/>
        <v>6461690</v>
      </c>
      <c r="M982" s="10">
        <f t="shared" si="377"/>
        <v>0</v>
      </c>
      <c r="O982" s="10">
        <f t="shared" si="378"/>
        <v>215500</v>
      </c>
      <c r="P982" s="10">
        <f>'დამტკ. ბიუჯ.'!E982</f>
        <v>215500</v>
      </c>
      <c r="Q982" s="10">
        <f>'დამტკ. საკუთ.'!E982</f>
        <v>0</v>
      </c>
      <c r="R982" s="10">
        <f>'ცვლილ. ბიუჯ.'!F982</f>
        <v>169790</v>
      </c>
      <c r="S982" s="10">
        <f>'ცვლილ. საკუთ.'!F982</f>
        <v>0</v>
      </c>
      <c r="T982" s="10">
        <f>'მთავრ. ფონდი'!F982</f>
        <v>0</v>
      </c>
      <c r="U982" s="10">
        <f>'პრეზ. ფონდი'!F982</f>
        <v>0</v>
      </c>
      <c r="V982" s="10">
        <f>'დაზუსტ. ნაერთი'!E982</f>
        <v>385290</v>
      </c>
      <c r="W982" s="10">
        <f>'დაზუსტ. ბიუჯ.'!E982</f>
        <v>385290</v>
      </c>
      <c r="X982" s="10">
        <f>'დაზუსტ. საკუთ.'!E982</f>
        <v>0</v>
      </c>
      <c r="Z982" s="10">
        <f t="shared" si="379"/>
        <v>295700</v>
      </c>
      <c r="AA982" s="10">
        <f>'დამტკ. ბიუჯ.'!F982</f>
        <v>295700</v>
      </c>
      <c r="AB982" s="10">
        <f>'დამტკ. საკუთ.'!F982</f>
        <v>0</v>
      </c>
      <c r="AC982" s="10">
        <f>'ცვლილ. ბიუჯ.'!G982</f>
        <v>954200</v>
      </c>
      <c r="AD982" s="10">
        <f>'ცვლილ. საკუთ.'!G982</f>
        <v>0</v>
      </c>
      <c r="AE982" s="10">
        <f>'მთავრ. ფონდი'!G982</f>
        <v>0</v>
      </c>
      <c r="AF982" s="10">
        <f>'პრეზ. ფონდი'!G982</f>
        <v>0</v>
      </c>
      <c r="AG982" s="10">
        <f>'დაზუსტ. ნაერთი'!F982</f>
        <v>1249900</v>
      </c>
      <c r="AH982" s="10">
        <f>'დაზუსტ. ბიუჯ.'!F982</f>
        <v>1249900</v>
      </c>
      <c r="AI982" s="10">
        <f>'დაზუსტ. საკუთ.'!F982</f>
        <v>0</v>
      </c>
      <c r="AK982" s="10">
        <f t="shared" si="380"/>
        <v>511200</v>
      </c>
      <c r="AL982" s="10">
        <f t="shared" si="381"/>
        <v>511200</v>
      </c>
      <c r="AM982" s="10">
        <f t="shared" si="382"/>
        <v>0</v>
      </c>
      <c r="AN982" s="10">
        <f t="shared" si="382"/>
        <v>1123990</v>
      </c>
      <c r="AO982" s="10">
        <f t="shared" si="382"/>
        <v>0</v>
      </c>
      <c r="AP982" s="10">
        <f t="shared" si="382"/>
        <v>0</v>
      </c>
      <c r="AQ982" s="10">
        <f t="shared" si="383"/>
        <v>0</v>
      </c>
      <c r="AR982" s="10">
        <f t="shared" si="383"/>
        <v>1635190</v>
      </c>
      <c r="AS982" s="10">
        <f t="shared" si="383"/>
        <v>1635190</v>
      </c>
      <c r="AT982" s="10">
        <f t="shared" si="383"/>
        <v>0</v>
      </c>
      <c r="AV982" s="10">
        <f t="shared" si="384"/>
        <v>295700</v>
      </c>
      <c r="AW982" s="10">
        <f>'დამტკ. ბიუჯ.'!G982</f>
        <v>295700</v>
      </c>
      <c r="AX982" s="10">
        <f>'დამტკ. საკუთ.'!G982</f>
        <v>0</v>
      </c>
      <c r="AY982" s="10">
        <f>'ცვლილ. ბიუჯ.'!H982</f>
        <v>2041900</v>
      </c>
      <c r="AZ982" s="10">
        <f>'ცვლილ. საკუთ.'!H982</f>
        <v>0</v>
      </c>
      <c r="BA982" s="10">
        <f>'მთავრ. ფონდი'!H982</f>
        <v>0</v>
      </c>
      <c r="BB982" s="10">
        <f>'პრეზ. ფონდი'!H982</f>
        <v>0</v>
      </c>
      <c r="BC982" s="10">
        <f>'დაზუსტ. ნაერთი'!G982</f>
        <v>2337600</v>
      </c>
      <c r="BD982" s="10">
        <f>'დაზუსტ. ბიუჯ.'!G982</f>
        <v>2337600</v>
      </c>
      <c r="BE982" s="10">
        <f>'დაზუსტ. საკუთ.'!G982</f>
        <v>0</v>
      </c>
      <c r="BG982" s="10">
        <f t="shared" si="385"/>
        <v>806900</v>
      </c>
      <c r="BH982" s="10">
        <f t="shared" si="385"/>
        <v>806900</v>
      </c>
      <c r="BI982" s="10">
        <f t="shared" si="385"/>
        <v>0</v>
      </c>
      <c r="BJ982" s="10">
        <f t="shared" si="385"/>
        <v>3165890</v>
      </c>
      <c r="BK982" s="10">
        <f t="shared" si="386"/>
        <v>0</v>
      </c>
      <c r="BL982" s="10">
        <f t="shared" si="386"/>
        <v>0</v>
      </c>
      <c r="BM982" s="10">
        <f t="shared" si="386"/>
        <v>0</v>
      </c>
      <c r="BN982" s="10">
        <f t="shared" si="386"/>
        <v>3972790</v>
      </c>
      <c r="BO982" s="10">
        <f t="shared" si="389"/>
        <v>3972790</v>
      </c>
      <c r="BP982" s="10">
        <f t="shared" si="388"/>
        <v>0</v>
      </c>
      <c r="BR982" s="10">
        <f t="shared" si="387"/>
        <v>400100</v>
      </c>
      <c r="BS982" s="10">
        <f>'დამტკ. ბიუჯ.'!H982</f>
        <v>400100</v>
      </c>
      <c r="BT982" s="10">
        <f>'დამტკ. საკუთ.'!H982</f>
        <v>0</v>
      </c>
      <c r="BU982" s="10">
        <f>'ცვლილ. ბიუჯ.'!I982</f>
        <v>2088800</v>
      </c>
      <c r="BV982" s="10">
        <f>'ცვლილ. საკუთ.'!I982</f>
        <v>0</v>
      </c>
      <c r="BW982" s="10">
        <f>'მთავრ. ფონდი'!I982</f>
        <v>0</v>
      </c>
      <c r="BX982" s="10">
        <f>'პრეზ. ფონდი'!I982</f>
        <v>0</v>
      </c>
      <c r="BY982" s="10">
        <f>'დაზუსტ. ნაერთი'!H982</f>
        <v>2488900</v>
      </c>
      <c r="BZ982" s="10">
        <f>'დაზუსტ. ბიუჯ.'!H982</f>
        <v>2488900</v>
      </c>
      <c r="CA982" s="10">
        <f>'დაზუსტ. საკუთ.'!H982</f>
        <v>0</v>
      </c>
    </row>
    <row r="983" spans="1:79" x14ac:dyDescent="0.25">
      <c r="A983" t="str">
        <f t="shared" si="373"/>
        <v>a</v>
      </c>
      <c r="B983" s="8"/>
      <c r="C983" s="9" t="s">
        <v>17</v>
      </c>
      <c r="D983" s="10">
        <f t="shared" si="374"/>
        <v>660000</v>
      </c>
      <c r="E983" s="10">
        <f t="shared" si="375"/>
        <v>660000</v>
      </c>
      <c r="F983" s="10">
        <f t="shared" si="376"/>
        <v>0</v>
      </c>
      <c r="G983" s="10">
        <f t="shared" si="376"/>
        <v>-44</v>
      </c>
      <c r="H983" s="10">
        <f t="shared" si="376"/>
        <v>5000</v>
      </c>
      <c r="I983" s="10">
        <f t="shared" ref="I983:M1058" si="390">SUM(T983,AE983,BA983,BW983)</f>
        <v>0</v>
      </c>
      <c r="J983" s="10">
        <f t="shared" si="377"/>
        <v>0</v>
      </c>
      <c r="K983" s="10">
        <f t="shared" si="377"/>
        <v>664956</v>
      </c>
      <c r="L983" s="10">
        <f t="shared" si="377"/>
        <v>659956</v>
      </c>
      <c r="M983" s="10">
        <f t="shared" si="377"/>
        <v>5000</v>
      </c>
      <c r="O983" s="10">
        <f t="shared" si="378"/>
        <v>127000</v>
      </c>
      <c r="P983" s="10">
        <f>'დამტკ. ბიუჯ.'!E983</f>
        <v>127000</v>
      </c>
      <c r="Q983" s="10">
        <f>'დამტკ. საკუთ.'!E983</f>
        <v>0</v>
      </c>
      <c r="R983" s="10">
        <f>'ცვლილ. ბიუჯ.'!F983</f>
        <v>-44</v>
      </c>
      <c r="S983" s="10">
        <f>'ცვლილ. საკუთ.'!F983</f>
        <v>2000</v>
      </c>
      <c r="T983" s="10">
        <f>'მთავრ. ფონდი'!F983</f>
        <v>0</v>
      </c>
      <c r="U983" s="10">
        <f>'პრეზ. ფონდი'!F983</f>
        <v>0</v>
      </c>
      <c r="V983" s="10">
        <f>'დაზუსტ. ნაერთი'!E983</f>
        <v>128956</v>
      </c>
      <c r="W983" s="10">
        <f>'დაზუსტ. ბიუჯ.'!E983</f>
        <v>126956</v>
      </c>
      <c r="X983" s="10">
        <f>'დაზუსტ. საკუთ.'!E983</f>
        <v>2000</v>
      </c>
      <c r="Z983" s="10">
        <f t="shared" si="379"/>
        <v>166000</v>
      </c>
      <c r="AA983" s="10">
        <f>'დამტკ. ბიუჯ.'!F983</f>
        <v>166000</v>
      </c>
      <c r="AB983" s="10">
        <f>'დამტკ. საკუთ.'!F983</f>
        <v>0</v>
      </c>
      <c r="AC983" s="10">
        <f>'ცვლილ. ბიუჯ.'!G983</f>
        <v>0</v>
      </c>
      <c r="AD983" s="10">
        <f>'ცვლილ. საკუთ.'!G983</f>
        <v>1000</v>
      </c>
      <c r="AE983" s="10">
        <f>'მთავრ. ფონდი'!G983</f>
        <v>0</v>
      </c>
      <c r="AF983" s="10">
        <f>'პრეზ. ფონდი'!G983</f>
        <v>0</v>
      </c>
      <c r="AG983" s="10">
        <f>'დაზუსტ. ნაერთი'!F983</f>
        <v>167000</v>
      </c>
      <c r="AH983" s="10">
        <f>'დაზუსტ. ბიუჯ.'!F983</f>
        <v>166000</v>
      </c>
      <c r="AI983" s="10">
        <f>'დაზუსტ. საკუთ.'!F983</f>
        <v>1000</v>
      </c>
      <c r="AK983" s="10">
        <f t="shared" si="380"/>
        <v>293000</v>
      </c>
      <c r="AL983" s="10">
        <f t="shared" si="381"/>
        <v>293000</v>
      </c>
      <c r="AM983" s="10">
        <f t="shared" si="382"/>
        <v>0</v>
      </c>
      <c r="AN983" s="10">
        <f t="shared" si="382"/>
        <v>-44</v>
      </c>
      <c r="AO983" s="10">
        <f t="shared" si="382"/>
        <v>3000</v>
      </c>
      <c r="AP983" s="10">
        <f t="shared" ref="AP983:AT1058" si="391">SUM(T983,AE983)</f>
        <v>0</v>
      </c>
      <c r="AQ983" s="10">
        <f t="shared" si="383"/>
        <v>0</v>
      </c>
      <c r="AR983" s="10">
        <f t="shared" si="383"/>
        <v>295956</v>
      </c>
      <c r="AS983" s="10">
        <f t="shared" si="383"/>
        <v>292956</v>
      </c>
      <c r="AT983" s="10">
        <f t="shared" si="383"/>
        <v>3000</v>
      </c>
      <c r="AV983" s="10">
        <f t="shared" si="384"/>
        <v>150000</v>
      </c>
      <c r="AW983" s="10">
        <f>'დამტკ. ბიუჯ.'!G983</f>
        <v>150000</v>
      </c>
      <c r="AX983" s="10">
        <f>'დამტკ. საკუთ.'!G983</f>
        <v>0</v>
      </c>
      <c r="AY983" s="10">
        <f>'ცვლილ. ბიუჯ.'!H983</f>
        <v>0</v>
      </c>
      <c r="AZ983" s="10">
        <f>'ცვლილ. საკუთ.'!H983</f>
        <v>1000</v>
      </c>
      <c r="BA983" s="10">
        <f>'მთავრ. ფონდი'!H983</f>
        <v>0</v>
      </c>
      <c r="BB983" s="10">
        <f>'პრეზ. ფონდი'!H983</f>
        <v>0</v>
      </c>
      <c r="BC983" s="10">
        <f>'დაზუსტ. ნაერთი'!G983</f>
        <v>151000</v>
      </c>
      <c r="BD983" s="10">
        <f>'დაზუსტ. ბიუჯ.'!G983</f>
        <v>150000</v>
      </c>
      <c r="BE983" s="10">
        <f>'დაზუსტ. საკუთ.'!G983</f>
        <v>1000</v>
      </c>
      <c r="BG983" s="10">
        <f t="shared" si="385"/>
        <v>443000</v>
      </c>
      <c r="BH983" s="10">
        <f t="shared" si="385"/>
        <v>443000</v>
      </c>
      <c r="BI983" s="10">
        <f t="shared" si="385"/>
        <v>0</v>
      </c>
      <c r="BJ983" s="10">
        <f t="shared" ref="BJ983:BN1058" si="392">SUM(R983,AC983,AY983)</f>
        <v>-44</v>
      </c>
      <c r="BK983" s="10">
        <f t="shared" si="386"/>
        <v>4000</v>
      </c>
      <c r="BL983" s="10">
        <f t="shared" si="386"/>
        <v>0</v>
      </c>
      <c r="BM983" s="10">
        <f t="shared" si="386"/>
        <v>0</v>
      </c>
      <c r="BN983" s="10">
        <f t="shared" si="386"/>
        <v>446956</v>
      </c>
      <c r="BO983" s="10">
        <f t="shared" si="389"/>
        <v>442956</v>
      </c>
      <c r="BP983" s="10">
        <f t="shared" si="388"/>
        <v>4000</v>
      </c>
      <c r="BR983" s="10">
        <f t="shared" si="387"/>
        <v>217000</v>
      </c>
      <c r="BS983" s="10">
        <f>'დამტკ. ბიუჯ.'!H983</f>
        <v>217000</v>
      </c>
      <c r="BT983" s="10">
        <f>'დამტკ. საკუთ.'!H983</f>
        <v>0</v>
      </c>
      <c r="BU983" s="10">
        <f>'ცვლილ. ბიუჯ.'!I983</f>
        <v>0</v>
      </c>
      <c r="BV983" s="10">
        <f>'ცვლილ. საკუთ.'!I983</f>
        <v>1000</v>
      </c>
      <c r="BW983" s="10">
        <f>'მთავრ. ფონდი'!I983</f>
        <v>0</v>
      </c>
      <c r="BX983" s="10">
        <f>'პრეზ. ფონდი'!I983</f>
        <v>0</v>
      </c>
      <c r="BY983" s="10">
        <f>'დაზუსტ. ნაერთი'!H983</f>
        <v>218000</v>
      </c>
      <c r="BZ983" s="10">
        <f>'დაზუსტ. ბიუჯ.'!H983</f>
        <v>217000</v>
      </c>
      <c r="CA983" s="10">
        <f>'დაზუსტ. საკუთ.'!H983</f>
        <v>1000</v>
      </c>
    </row>
    <row r="984" spans="1:79" x14ac:dyDescent="0.25">
      <c r="A984" t="str">
        <f t="shared" ref="A984:A1071" si="393">IF(OR(D984&lt;&gt;0,K984&lt;&gt;0),"a","b")</f>
        <v>a</v>
      </c>
      <c r="B984" s="5"/>
      <c r="C984" s="6" t="s">
        <v>18</v>
      </c>
      <c r="D984" s="7">
        <f t="shared" ref="D984:D1071" si="394">SUM(O984,Z984,AV984,BR984)</f>
        <v>30000</v>
      </c>
      <c r="E984" s="7">
        <f t="shared" ref="E984:E1071" si="395">SUM(P984,AA984,AW984,BS984)</f>
        <v>30000</v>
      </c>
      <c r="F984" s="7">
        <f t="shared" ref="F984:L1071" si="396">SUM(Q984,AB984,AX984,BT984)</f>
        <v>0</v>
      </c>
      <c r="G984" s="7">
        <f t="shared" si="396"/>
        <v>0</v>
      </c>
      <c r="H984" s="7">
        <f t="shared" si="396"/>
        <v>5000</v>
      </c>
      <c r="I984" s="7">
        <f t="shared" si="390"/>
        <v>0</v>
      </c>
      <c r="J984" s="7">
        <f t="shared" si="390"/>
        <v>0</v>
      </c>
      <c r="K984" s="7">
        <f t="shared" si="390"/>
        <v>35000</v>
      </c>
      <c r="L984" s="7">
        <f t="shared" si="390"/>
        <v>30000</v>
      </c>
      <c r="M984" s="7">
        <f t="shared" si="390"/>
        <v>5000</v>
      </c>
      <c r="O984" s="7">
        <f t="shared" ref="O984:O1071" si="397">SUM(P984,Q984)</f>
        <v>15000</v>
      </c>
      <c r="P984" s="7">
        <f>'დამტკ. ბიუჯ.'!E984</f>
        <v>15000</v>
      </c>
      <c r="Q984" s="7">
        <f>'დამტკ. საკუთ.'!E984</f>
        <v>0</v>
      </c>
      <c r="R984" s="7">
        <f>'ცვლილ. ბიუჯ.'!F984</f>
        <v>0</v>
      </c>
      <c r="S984" s="7">
        <f>'ცვლილ. საკუთ.'!F984</f>
        <v>3000</v>
      </c>
      <c r="T984" s="7">
        <f>'მთავრ. ფონდი'!F984</f>
        <v>0</v>
      </c>
      <c r="U984" s="7">
        <f>'პრეზ. ფონდი'!F984</f>
        <v>0</v>
      </c>
      <c r="V984" s="7">
        <f>'დაზუსტ. ნაერთი'!E984</f>
        <v>18000</v>
      </c>
      <c r="W984" s="7">
        <f>'დაზუსტ. ბიუჯ.'!E984</f>
        <v>15000</v>
      </c>
      <c r="X984" s="7">
        <f>'დაზუსტ. საკუთ.'!E984</f>
        <v>3000</v>
      </c>
      <c r="Z984" s="7">
        <f t="shared" ref="Z984:Z1071" si="398">SUM(AA984,AB984)</f>
        <v>5000</v>
      </c>
      <c r="AA984" s="7">
        <f>'დამტკ. ბიუჯ.'!F984</f>
        <v>5000</v>
      </c>
      <c r="AB984" s="7">
        <f>'დამტკ. საკუთ.'!F984</f>
        <v>0</v>
      </c>
      <c r="AC984" s="7">
        <f>'ცვლილ. ბიუჯ.'!G984</f>
        <v>0</v>
      </c>
      <c r="AD984" s="7">
        <f>'ცვლილ. საკუთ.'!G984</f>
        <v>2000</v>
      </c>
      <c r="AE984" s="7">
        <f>'მთავრ. ფონდი'!G984</f>
        <v>0</v>
      </c>
      <c r="AF984" s="7">
        <f>'პრეზ. ფონდი'!G984</f>
        <v>0</v>
      </c>
      <c r="AG984" s="7">
        <f>'დაზუსტ. ნაერთი'!F984</f>
        <v>7000</v>
      </c>
      <c r="AH984" s="7">
        <f>'დაზუსტ. ბიუჯ.'!F984</f>
        <v>5000</v>
      </c>
      <c r="AI984" s="7">
        <f>'დაზუსტ. საკუთ.'!F984</f>
        <v>2000</v>
      </c>
      <c r="AK984" s="7">
        <f t="shared" ref="AK984:AK1071" si="399">SUM(O984,Z984)</f>
        <v>20000</v>
      </c>
      <c r="AL984" s="7">
        <f t="shared" ref="AL984:AL1071" si="400">SUM(P984,AA984)</f>
        <v>20000</v>
      </c>
      <c r="AM984" s="7">
        <f t="shared" ref="AM984:AS1071" si="401">SUM(Q984,AB984)</f>
        <v>0</v>
      </c>
      <c r="AN984" s="7">
        <f t="shared" si="401"/>
        <v>0</v>
      </c>
      <c r="AO984" s="7">
        <f t="shared" si="401"/>
        <v>5000</v>
      </c>
      <c r="AP984" s="7">
        <f t="shared" si="391"/>
        <v>0</v>
      </c>
      <c r="AQ984" s="7">
        <f t="shared" si="391"/>
        <v>0</v>
      </c>
      <c r="AR984" s="7">
        <f t="shared" si="391"/>
        <v>25000</v>
      </c>
      <c r="AS984" s="7">
        <f t="shared" si="391"/>
        <v>20000</v>
      </c>
      <c r="AT984" s="7">
        <f t="shared" si="391"/>
        <v>5000</v>
      </c>
      <c r="AV984" s="7">
        <f t="shared" ref="AV984:AV1071" si="402">SUM(AW984,AX984)</f>
        <v>5000</v>
      </c>
      <c r="AW984" s="7">
        <f>'დამტკ. ბიუჯ.'!G984</f>
        <v>5000</v>
      </c>
      <c r="AX984" s="7">
        <f>'დამტკ. საკუთ.'!G984</f>
        <v>0</v>
      </c>
      <c r="AY984" s="7">
        <f>'ცვლილ. ბიუჯ.'!H984</f>
        <v>0</v>
      </c>
      <c r="AZ984" s="7">
        <f>'ცვლილ. საკუთ.'!H984</f>
        <v>0</v>
      </c>
      <c r="BA984" s="7">
        <f>'მთავრ. ფონდი'!H984</f>
        <v>0</v>
      </c>
      <c r="BB984" s="7">
        <f>'პრეზ. ფონდი'!H984</f>
        <v>0</v>
      </c>
      <c r="BC984" s="7">
        <f>'დაზუსტ. ნაერთი'!G984</f>
        <v>5000</v>
      </c>
      <c r="BD984" s="7">
        <f>'დაზუსტ. ბიუჯ.'!G984</f>
        <v>5000</v>
      </c>
      <c r="BE984" s="7">
        <f>'დაზუსტ. საკუთ.'!G984</f>
        <v>0</v>
      </c>
      <c r="BG984" s="7">
        <f t="shared" ref="BG984:BM1071" si="403">SUM(O984,Z984,AV984)</f>
        <v>25000</v>
      </c>
      <c r="BH984" s="7">
        <f t="shared" si="403"/>
        <v>25000</v>
      </c>
      <c r="BI984" s="7">
        <f t="shared" si="403"/>
        <v>0</v>
      </c>
      <c r="BJ984" s="7">
        <f t="shared" si="392"/>
        <v>0</v>
      </c>
      <c r="BK984" s="7">
        <f t="shared" si="392"/>
        <v>5000</v>
      </c>
      <c r="BL984" s="7">
        <f t="shared" si="392"/>
        <v>0</v>
      </c>
      <c r="BM984" s="7">
        <f t="shared" si="392"/>
        <v>0</v>
      </c>
      <c r="BN984" s="7">
        <f t="shared" si="392"/>
        <v>30000</v>
      </c>
      <c r="BO984" s="7">
        <f t="shared" si="389"/>
        <v>25000</v>
      </c>
      <c r="BP984" s="7">
        <f t="shared" si="388"/>
        <v>5000</v>
      </c>
      <c r="BR984" s="7">
        <f t="shared" ref="BR984:BR1071" si="404">SUM(BS984,BT984)</f>
        <v>5000</v>
      </c>
      <c r="BS984" s="7">
        <f>'დამტკ. ბიუჯ.'!H984</f>
        <v>5000</v>
      </c>
      <c r="BT984" s="7">
        <f>'დამტკ. საკუთ.'!H984</f>
        <v>0</v>
      </c>
      <c r="BU984" s="7">
        <f>'ცვლილ. ბიუჯ.'!I984</f>
        <v>0</v>
      </c>
      <c r="BV984" s="7">
        <f>'ცვლილ. საკუთ.'!I984</f>
        <v>0</v>
      </c>
      <c r="BW984" s="7">
        <f>'მთავრ. ფონდი'!I984</f>
        <v>0</v>
      </c>
      <c r="BX984" s="7">
        <f>'პრეზ. ფონდი'!I984</f>
        <v>0</v>
      </c>
      <c r="BY984" s="7">
        <f>'დაზუსტ. ნაერთი'!H984</f>
        <v>5000</v>
      </c>
      <c r="BZ984" s="7">
        <f>'დაზუსტ. ბიუჯ.'!H984</f>
        <v>5000</v>
      </c>
      <c r="CA984" s="7">
        <f>'დაზუსტ. საკუთ.'!H984</f>
        <v>0</v>
      </c>
    </row>
    <row r="985" spans="1:79" x14ac:dyDescent="0.25">
      <c r="A985" t="str">
        <f t="shared" si="393"/>
        <v>b</v>
      </c>
      <c r="B985" s="5"/>
      <c r="C985" s="6" t="s">
        <v>19</v>
      </c>
      <c r="D985" s="7">
        <f t="shared" si="394"/>
        <v>0</v>
      </c>
      <c r="E985" s="7">
        <f t="shared" si="395"/>
        <v>0</v>
      </c>
      <c r="F985" s="7">
        <f t="shared" si="396"/>
        <v>0</v>
      </c>
      <c r="G985" s="7">
        <f t="shared" si="396"/>
        <v>0</v>
      </c>
      <c r="H985" s="7">
        <f t="shared" si="396"/>
        <v>0</v>
      </c>
      <c r="I985" s="7">
        <f t="shared" si="390"/>
        <v>0</v>
      </c>
      <c r="J985" s="7">
        <f t="shared" si="390"/>
        <v>0</v>
      </c>
      <c r="K985" s="7">
        <f t="shared" si="390"/>
        <v>0</v>
      </c>
      <c r="L985" s="7">
        <f t="shared" si="390"/>
        <v>0</v>
      </c>
      <c r="M985" s="7">
        <f t="shared" si="390"/>
        <v>0</v>
      </c>
      <c r="O985" s="7">
        <f t="shared" si="397"/>
        <v>0</v>
      </c>
      <c r="P985" s="7">
        <f>'დამტკ. ბიუჯ.'!E985</f>
        <v>0</v>
      </c>
      <c r="Q985" s="7">
        <f>'დამტკ. საკუთ.'!E985</f>
        <v>0</v>
      </c>
      <c r="R985" s="7">
        <f>'ცვლილ. ბიუჯ.'!F985</f>
        <v>0</v>
      </c>
      <c r="S985" s="7">
        <f>'ცვლილ. საკუთ.'!F985</f>
        <v>0</v>
      </c>
      <c r="T985" s="7">
        <f>'მთავრ. ფონდი'!F985</f>
        <v>0</v>
      </c>
      <c r="U985" s="7">
        <f>'პრეზ. ფონდი'!F985</f>
        <v>0</v>
      </c>
      <c r="V985" s="7">
        <f>'დაზუსტ. ნაერთი'!E985</f>
        <v>0</v>
      </c>
      <c r="W985" s="7">
        <f>'დაზუსტ. ბიუჯ.'!E985</f>
        <v>0</v>
      </c>
      <c r="X985" s="7">
        <f>'დაზუსტ. საკუთ.'!E985</f>
        <v>0</v>
      </c>
      <c r="Z985" s="7">
        <f t="shared" si="398"/>
        <v>0</v>
      </c>
      <c r="AA985" s="7">
        <f>'დამტკ. ბიუჯ.'!F985</f>
        <v>0</v>
      </c>
      <c r="AB985" s="7">
        <f>'დამტკ. საკუთ.'!F985</f>
        <v>0</v>
      </c>
      <c r="AC985" s="7">
        <f>'ცვლილ. ბიუჯ.'!G985</f>
        <v>0</v>
      </c>
      <c r="AD985" s="7">
        <f>'ცვლილ. საკუთ.'!G985</f>
        <v>0</v>
      </c>
      <c r="AE985" s="7">
        <f>'მთავრ. ფონდი'!G985</f>
        <v>0</v>
      </c>
      <c r="AF985" s="7">
        <f>'პრეზ. ფონდი'!G985</f>
        <v>0</v>
      </c>
      <c r="AG985" s="7">
        <f>'დაზუსტ. ნაერთი'!F985</f>
        <v>0</v>
      </c>
      <c r="AH985" s="7">
        <f>'დაზუსტ. ბიუჯ.'!F985</f>
        <v>0</v>
      </c>
      <c r="AI985" s="7">
        <f>'დაზუსტ. საკუთ.'!F985</f>
        <v>0</v>
      </c>
      <c r="AK985" s="7">
        <f t="shared" si="399"/>
        <v>0</v>
      </c>
      <c r="AL985" s="7">
        <f t="shared" si="400"/>
        <v>0</v>
      </c>
      <c r="AM985" s="7">
        <f t="shared" si="401"/>
        <v>0</v>
      </c>
      <c r="AN985" s="7">
        <f t="shared" si="401"/>
        <v>0</v>
      </c>
      <c r="AO985" s="7">
        <f t="shared" si="401"/>
        <v>0</v>
      </c>
      <c r="AP985" s="7">
        <f t="shared" si="391"/>
        <v>0</v>
      </c>
      <c r="AQ985" s="7">
        <f t="shared" si="391"/>
        <v>0</v>
      </c>
      <c r="AR985" s="7">
        <f t="shared" si="391"/>
        <v>0</v>
      </c>
      <c r="AS985" s="7">
        <f t="shared" si="391"/>
        <v>0</v>
      </c>
      <c r="AT985" s="7">
        <f t="shared" si="391"/>
        <v>0</v>
      </c>
      <c r="AV985" s="7">
        <f t="shared" si="402"/>
        <v>0</v>
      </c>
      <c r="AW985" s="7">
        <f>'დამტკ. ბიუჯ.'!G985</f>
        <v>0</v>
      </c>
      <c r="AX985" s="7">
        <f>'დამტკ. საკუთ.'!G985</f>
        <v>0</v>
      </c>
      <c r="AY985" s="7">
        <f>'ცვლილ. ბიუჯ.'!H985</f>
        <v>0</v>
      </c>
      <c r="AZ985" s="7">
        <f>'ცვლილ. საკუთ.'!H985</f>
        <v>0</v>
      </c>
      <c r="BA985" s="7">
        <f>'მთავრ. ფონდი'!H985</f>
        <v>0</v>
      </c>
      <c r="BB985" s="7">
        <f>'პრეზ. ფონდი'!H985</f>
        <v>0</v>
      </c>
      <c r="BC985" s="7">
        <f>'დაზუსტ. ნაერთი'!G985</f>
        <v>0</v>
      </c>
      <c r="BD985" s="7">
        <f>'დაზუსტ. ბიუჯ.'!G985</f>
        <v>0</v>
      </c>
      <c r="BE985" s="7">
        <f>'დაზუსტ. საკუთ.'!G985</f>
        <v>0</v>
      </c>
      <c r="BG985" s="7">
        <f t="shared" si="403"/>
        <v>0</v>
      </c>
      <c r="BH985" s="7">
        <f t="shared" si="403"/>
        <v>0</v>
      </c>
      <c r="BI985" s="7">
        <f t="shared" si="403"/>
        <v>0</v>
      </c>
      <c r="BJ985" s="7">
        <f t="shared" si="392"/>
        <v>0</v>
      </c>
      <c r="BK985" s="7">
        <f t="shared" si="392"/>
        <v>0</v>
      </c>
      <c r="BL985" s="7">
        <f t="shared" si="392"/>
        <v>0</v>
      </c>
      <c r="BM985" s="7">
        <f t="shared" si="392"/>
        <v>0</v>
      </c>
      <c r="BN985" s="7">
        <f t="shared" si="392"/>
        <v>0</v>
      </c>
      <c r="BO985" s="7">
        <f t="shared" si="389"/>
        <v>0</v>
      </c>
      <c r="BP985" s="7">
        <f t="shared" si="388"/>
        <v>0</v>
      </c>
      <c r="BR985" s="7">
        <f t="shared" si="404"/>
        <v>0</v>
      </c>
      <c r="BS985" s="7">
        <f>'დამტკ. ბიუჯ.'!H985</f>
        <v>0</v>
      </c>
      <c r="BT985" s="7">
        <f>'დამტკ. საკუთ.'!H985</f>
        <v>0</v>
      </c>
      <c r="BU985" s="7">
        <f>'ცვლილ. ბიუჯ.'!I985</f>
        <v>0</v>
      </c>
      <c r="BV985" s="7">
        <f>'ცვლილ. საკუთ.'!I985</f>
        <v>0</v>
      </c>
      <c r="BW985" s="7">
        <f>'მთავრ. ფონდი'!I985</f>
        <v>0</v>
      </c>
      <c r="BX985" s="7">
        <f>'პრეზ. ფონდი'!I985</f>
        <v>0</v>
      </c>
      <c r="BY985" s="7">
        <f>'დაზუსტ. ნაერთი'!H985</f>
        <v>0</v>
      </c>
      <c r="BZ985" s="7">
        <f>'დაზუსტ. ბიუჯ.'!H985</f>
        <v>0</v>
      </c>
      <c r="CA985" s="7">
        <f>'დაზუსტ. საკუთ.'!H985</f>
        <v>0</v>
      </c>
    </row>
    <row r="986" spans="1:79" ht="15.75" thickBot="1" x14ac:dyDescent="0.3">
      <c r="A986" t="str">
        <f t="shared" si="393"/>
        <v>a</v>
      </c>
      <c r="B986" s="11"/>
      <c r="C986" s="12" t="s">
        <v>20</v>
      </c>
      <c r="D986" s="13">
        <f t="shared" si="394"/>
        <v>0</v>
      </c>
      <c r="E986" s="13">
        <f t="shared" si="395"/>
        <v>0</v>
      </c>
      <c r="F986" s="13">
        <f t="shared" si="396"/>
        <v>0</v>
      </c>
      <c r="G986" s="13">
        <f t="shared" si="396"/>
        <v>252738</v>
      </c>
      <c r="H986" s="13">
        <f t="shared" si="396"/>
        <v>1870</v>
      </c>
      <c r="I986" s="13">
        <f t="shared" si="390"/>
        <v>0</v>
      </c>
      <c r="J986" s="13">
        <f t="shared" si="390"/>
        <v>0</v>
      </c>
      <c r="K986" s="13">
        <f t="shared" si="390"/>
        <v>254608</v>
      </c>
      <c r="L986" s="13">
        <f t="shared" si="390"/>
        <v>252738</v>
      </c>
      <c r="M986" s="13">
        <f t="shared" ref="M986:M1073" si="405">SUM(X986,AI986,BE986,CA986)</f>
        <v>1870</v>
      </c>
      <c r="O986" s="13">
        <f t="shared" si="397"/>
        <v>0</v>
      </c>
      <c r="P986" s="13">
        <f>'დამტკ. ბიუჯ.'!E986</f>
        <v>0</v>
      </c>
      <c r="Q986" s="13">
        <f>'დამტკ. საკუთ.'!E986</f>
        <v>0</v>
      </c>
      <c r="R986" s="13">
        <f>'ცვლილ. ბიუჯ.'!F986</f>
        <v>252738</v>
      </c>
      <c r="S986" s="13">
        <f>'ცვლილ. საკუთ.'!F986</f>
        <v>1870</v>
      </c>
      <c r="T986" s="13">
        <f>'მთავრ. ფონდი'!F986</f>
        <v>0</v>
      </c>
      <c r="U986" s="13">
        <f>'პრეზ. ფონდი'!F986</f>
        <v>0</v>
      </c>
      <c r="V986" s="13">
        <f>'დაზუსტ. ნაერთი'!E986</f>
        <v>254608</v>
      </c>
      <c r="W986" s="13">
        <f>'დაზუსტ. ბიუჯ.'!E986</f>
        <v>252738</v>
      </c>
      <c r="X986" s="13">
        <f>'დაზუსტ. საკუთ.'!E986</f>
        <v>1870</v>
      </c>
      <c r="Z986" s="13">
        <f t="shared" si="398"/>
        <v>0</v>
      </c>
      <c r="AA986" s="13">
        <f>'დამტკ. ბიუჯ.'!F986</f>
        <v>0</v>
      </c>
      <c r="AB986" s="13">
        <f>'დამტკ. საკუთ.'!F986</f>
        <v>0</v>
      </c>
      <c r="AC986" s="13">
        <f>'ცვლილ. ბიუჯ.'!G986</f>
        <v>0</v>
      </c>
      <c r="AD986" s="13">
        <f>'ცვლილ. საკუთ.'!G986</f>
        <v>0</v>
      </c>
      <c r="AE986" s="13">
        <f>'მთავრ. ფონდი'!G986</f>
        <v>0</v>
      </c>
      <c r="AF986" s="13">
        <f>'პრეზ. ფონდი'!G986</f>
        <v>0</v>
      </c>
      <c r="AG986" s="13">
        <f>'დაზუსტ. ნაერთი'!F986</f>
        <v>0</v>
      </c>
      <c r="AH986" s="13">
        <f>'დაზუსტ. ბიუჯ.'!F986</f>
        <v>0</v>
      </c>
      <c r="AI986" s="13">
        <f>'დაზუსტ. საკუთ.'!F986</f>
        <v>0</v>
      </c>
      <c r="AK986" s="13">
        <f t="shared" si="399"/>
        <v>0</v>
      </c>
      <c r="AL986" s="13">
        <f t="shared" si="400"/>
        <v>0</v>
      </c>
      <c r="AM986" s="13">
        <f t="shared" si="401"/>
        <v>0</v>
      </c>
      <c r="AN986" s="13">
        <f t="shared" si="401"/>
        <v>252738</v>
      </c>
      <c r="AO986" s="13">
        <f t="shared" si="401"/>
        <v>1870</v>
      </c>
      <c r="AP986" s="13">
        <f t="shared" si="391"/>
        <v>0</v>
      </c>
      <c r="AQ986" s="13">
        <f t="shared" si="391"/>
        <v>0</v>
      </c>
      <c r="AR986" s="13">
        <f t="shared" si="391"/>
        <v>254608</v>
      </c>
      <c r="AS986" s="13">
        <f t="shared" si="391"/>
        <v>252738</v>
      </c>
      <c r="AT986" s="13">
        <f t="shared" ref="AT986:AT1073" si="406">SUM(X986,AI986)</f>
        <v>1870</v>
      </c>
      <c r="AV986" s="13">
        <f t="shared" si="402"/>
        <v>0</v>
      </c>
      <c r="AW986" s="13">
        <f>'დამტკ. ბიუჯ.'!G986</f>
        <v>0</v>
      </c>
      <c r="AX986" s="13">
        <f>'დამტკ. საკუთ.'!G986</f>
        <v>0</v>
      </c>
      <c r="AY986" s="13">
        <f>'ცვლილ. ბიუჯ.'!H986</f>
        <v>0</v>
      </c>
      <c r="AZ986" s="13">
        <f>'ცვლილ. საკუთ.'!H986</f>
        <v>0</v>
      </c>
      <c r="BA986" s="13">
        <f>'მთავრ. ფონდი'!H986</f>
        <v>0</v>
      </c>
      <c r="BB986" s="13">
        <f>'პრეზ. ფონდი'!H986</f>
        <v>0</v>
      </c>
      <c r="BC986" s="13">
        <f>'დაზუსტ. ნაერთი'!G986</f>
        <v>0</v>
      </c>
      <c r="BD986" s="13">
        <f>'დაზუსტ. ბიუჯ.'!G986</f>
        <v>0</v>
      </c>
      <c r="BE986" s="13">
        <f>'დაზუსტ. საკუთ.'!G986</f>
        <v>0</v>
      </c>
      <c r="BG986" s="13">
        <f t="shared" si="403"/>
        <v>0</v>
      </c>
      <c r="BH986" s="13">
        <f t="shared" si="403"/>
        <v>0</v>
      </c>
      <c r="BI986" s="13">
        <f t="shared" si="403"/>
        <v>0</v>
      </c>
      <c r="BJ986" s="13">
        <f t="shared" si="392"/>
        <v>252738</v>
      </c>
      <c r="BK986" s="13">
        <f t="shared" si="392"/>
        <v>1870</v>
      </c>
      <c r="BL986" s="13">
        <f t="shared" si="392"/>
        <v>0</v>
      </c>
      <c r="BM986" s="13">
        <f t="shared" si="392"/>
        <v>0</v>
      </c>
      <c r="BN986" s="13">
        <f t="shared" ref="BN986:BP1073" si="407">SUM(V986,AG986,BC986)</f>
        <v>254608</v>
      </c>
      <c r="BO986" s="13">
        <f t="shared" si="389"/>
        <v>252738</v>
      </c>
      <c r="BP986" s="13">
        <f t="shared" si="389"/>
        <v>1870</v>
      </c>
      <c r="BR986" s="13">
        <f t="shared" si="404"/>
        <v>0</v>
      </c>
      <c r="BS986" s="13">
        <f>'დამტკ. ბიუჯ.'!H986</f>
        <v>0</v>
      </c>
      <c r="BT986" s="13">
        <f>'დამტკ. საკუთ.'!H986</f>
        <v>0</v>
      </c>
      <c r="BU986" s="13">
        <f>'ცვლილ. ბიუჯ.'!I986</f>
        <v>0</v>
      </c>
      <c r="BV986" s="13">
        <f>'ცვლილ. საკუთ.'!I986</f>
        <v>0</v>
      </c>
      <c r="BW986" s="13">
        <f>'მთავრ. ფონდი'!I986</f>
        <v>0</v>
      </c>
      <c r="BX986" s="13">
        <f>'პრეზ. ფონდი'!I986</f>
        <v>0</v>
      </c>
      <c r="BY986" s="13">
        <f>'დაზუსტ. ნაერთი'!H986</f>
        <v>0</v>
      </c>
      <c r="BZ986" s="13">
        <f>'დაზუსტ. ბიუჯ.'!H986</f>
        <v>0</v>
      </c>
      <c r="CA986" s="13">
        <f>'დაზუსტ. საკუთ.'!H986</f>
        <v>0</v>
      </c>
    </row>
    <row r="987" spans="1:79" ht="16.5" thickTop="1" thickBot="1" x14ac:dyDescent="0.3">
      <c r="A987" t="str">
        <f t="shared" si="393"/>
        <v>a</v>
      </c>
      <c r="B987" s="16" t="s">
        <v>161</v>
      </c>
      <c r="C987" s="4" t="s">
        <v>162</v>
      </c>
      <c r="D987" s="4">
        <f t="shared" si="394"/>
        <v>26000000</v>
      </c>
      <c r="E987" s="4">
        <f t="shared" si="395"/>
        <v>26000000</v>
      </c>
      <c r="F987" s="4">
        <f t="shared" si="396"/>
        <v>0</v>
      </c>
      <c r="G987" s="4">
        <f t="shared" si="396"/>
        <v>0</v>
      </c>
      <c r="H987" s="4">
        <f t="shared" si="396"/>
        <v>0</v>
      </c>
      <c r="I987" s="4">
        <f t="shared" si="390"/>
        <v>0</v>
      </c>
      <c r="J987" s="4">
        <f t="shared" si="390"/>
        <v>0</v>
      </c>
      <c r="K987" s="4">
        <f t="shared" si="390"/>
        <v>26000000</v>
      </c>
      <c r="L987" s="4">
        <f t="shared" si="390"/>
        <v>26000000</v>
      </c>
      <c r="M987" s="4">
        <f t="shared" si="405"/>
        <v>0</v>
      </c>
      <c r="O987" s="4">
        <f t="shared" si="397"/>
        <v>6581000</v>
      </c>
      <c r="P987" s="4">
        <f>'დამტკ. ბიუჯ.'!E987</f>
        <v>6581000</v>
      </c>
      <c r="Q987" s="4">
        <f>'დამტკ. საკუთ.'!E987</f>
        <v>0</v>
      </c>
      <c r="R987" s="4">
        <f>'ცვლილ. ბიუჯ.'!F987</f>
        <v>-660000</v>
      </c>
      <c r="S987" s="4">
        <f>'ცვლილ. საკუთ.'!F987</f>
        <v>0</v>
      </c>
      <c r="T987" s="4">
        <f>'მთავრ. ფონდი'!F987</f>
        <v>0</v>
      </c>
      <c r="U987" s="4">
        <f>'პრეზ. ფონდი'!F987</f>
        <v>0</v>
      </c>
      <c r="V987" s="4">
        <f>'დაზუსტ. ნაერთი'!E987</f>
        <v>5921000</v>
      </c>
      <c r="W987" s="4">
        <f>'დაზუსტ. ბიუჯ.'!E987</f>
        <v>5921000</v>
      </c>
      <c r="X987" s="4">
        <f>'დაზუსტ. საკუთ.'!E987</f>
        <v>0</v>
      </c>
      <c r="Z987" s="4">
        <f t="shared" si="398"/>
        <v>6473000</v>
      </c>
      <c r="AA987" s="4">
        <f>'დამტკ. ბიუჯ.'!F987</f>
        <v>6473000</v>
      </c>
      <c r="AB987" s="4">
        <f>'დამტკ. საკუთ.'!F987</f>
        <v>0</v>
      </c>
      <c r="AC987" s="4">
        <f>'ცვლილ. ბიუჯ.'!G987</f>
        <v>660000</v>
      </c>
      <c r="AD987" s="4">
        <f>'ცვლილ. საკუთ.'!G987</f>
        <v>0</v>
      </c>
      <c r="AE987" s="4">
        <f>'მთავრ. ფონდი'!G987</f>
        <v>0</v>
      </c>
      <c r="AF987" s="4">
        <f>'პრეზ. ფონდი'!G987</f>
        <v>0</v>
      </c>
      <c r="AG987" s="4">
        <f>'დაზუსტ. ნაერთი'!F987</f>
        <v>7133000</v>
      </c>
      <c r="AH987" s="4">
        <f>'დაზუსტ. ბიუჯ.'!F987</f>
        <v>7133000</v>
      </c>
      <c r="AI987" s="4">
        <f>'დაზუსტ. საკუთ.'!F987</f>
        <v>0</v>
      </c>
      <c r="AK987" s="4">
        <f t="shared" si="399"/>
        <v>13054000</v>
      </c>
      <c r="AL987" s="4">
        <f t="shared" si="400"/>
        <v>13054000</v>
      </c>
      <c r="AM987" s="4">
        <f t="shared" si="401"/>
        <v>0</v>
      </c>
      <c r="AN987" s="4">
        <f t="shared" si="401"/>
        <v>0</v>
      </c>
      <c r="AO987" s="4">
        <f t="shared" si="401"/>
        <v>0</v>
      </c>
      <c r="AP987" s="4">
        <f t="shared" si="391"/>
        <v>0</v>
      </c>
      <c r="AQ987" s="4">
        <f t="shared" si="391"/>
        <v>0</v>
      </c>
      <c r="AR987" s="4">
        <f t="shared" si="391"/>
        <v>13054000</v>
      </c>
      <c r="AS987" s="4">
        <f t="shared" si="391"/>
        <v>13054000</v>
      </c>
      <c r="AT987" s="4">
        <f t="shared" si="406"/>
        <v>0</v>
      </c>
      <c r="AV987" s="4">
        <f t="shared" si="402"/>
        <v>6473000</v>
      </c>
      <c r="AW987" s="4">
        <f>'დამტკ. ბიუჯ.'!G987</f>
        <v>6473000</v>
      </c>
      <c r="AX987" s="4">
        <f>'დამტკ. საკუთ.'!G987</f>
        <v>0</v>
      </c>
      <c r="AY987" s="4">
        <f>'ცვლილ. ბიუჯ.'!H987</f>
        <v>0</v>
      </c>
      <c r="AZ987" s="4">
        <f>'ცვლილ. საკუთ.'!H987</f>
        <v>0</v>
      </c>
      <c r="BA987" s="4">
        <f>'მთავრ. ფონდი'!H987</f>
        <v>0</v>
      </c>
      <c r="BB987" s="4">
        <f>'პრეზ. ფონდი'!H987</f>
        <v>0</v>
      </c>
      <c r="BC987" s="4">
        <f>'დაზუსტ. ნაერთი'!G987</f>
        <v>6473000</v>
      </c>
      <c r="BD987" s="4">
        <f>'დაზუსტ. ბიუჯ.'!G987</f>
        <v>6473000</v>
      </c>
      <c r="BE987" s="4">
        <f>'დაზუსტ. საკუთ.'!G987</f>
        <v>0</v>
      </c>
      <c r="BG987" s="4">
        <f t="shared" si="403"/>
        <v>19527000</v>
      </c>
      <c r="BH987" s="4">
        <f t="shared" si="403"/>
        <v>19527000</v>
      </c>
      <c r="BI987" s="4">
        <f t="shared" si="403"/>
        <v>0</v>
      </c>
      <c r="BJ987" s="4">
        <f t="shared" si="392"/>
        <v>0</v>
      </c>
      <c r="BK987" s="4">
        <f t="shared" si="392"/>
        <v>0</v>
      </c>
      <c r="BL987" s="4">
        <f t="shared" si="392"/>
        <v>0</v>
      </c>
      <c r="BM987" s="4">
        <f t="shared" si="392"/>
        <v>0</v>
      </c>
      <c r="BN987" s="4">
        <f t="shared" si="407"/>
        <v>19527000</v>
      </c>
      <c r="BO987" s="4">
        <f t="shared" si="407"/>
        <v>19527000</v>
      </c>
      <c r="BP987" s="4">
        <f t="shared" si="407"/>
        <v>0</v>
      </c>
      <c r="BR987" s="4">
        <f t="shared" si="404"/>
        <v>6473000</v>
      </c>
      <c r="BS987" s="4">
        <f>'დამტკ. ბიუჯ.'!H987</f>
        <v>6473000</v>
      </c>
      <c r="BT987" s="4">
        <f>'დამტკ. საკუთ.'!H987</f>
        <v>0</v>
      </c>
      <c r="BU987" s="4">
        <f>'ცვლილ. ბიუჯ.'!I987</f>
        <v>0</v>
      </c>
      <c r="BV987" s="4">
        <f>'ცვლილ. საკუთ.'!I987</f>
        <v>0</v>
      </c>
      <c r="BW987" s="4">
        <f>'მთავრ. ფონდი'!I987</f>
        <v>0</v>
      </c>
      <c r="BX987" s="4">
        <f>'პრეზ. ფონდი'!I987</f>
        <v>0</v>
      </c>
      <c r="BY987" s="4">
        <f>'დაზუსტ. ნაერთი'!H987</f>
        <v>6473000</v>
      </c>
      <c r="BZ987" s="4">
        <f>'დაზუსტ. ბიუჯ.'!H987</f>
        <v>6473000</v>
      </c>
      <c r="CA987" s="4">
        <f>'დაზუსტ. საკუთ.'!H987</f>
        <v>0</v>
      </c>
    </row>
    <row r="988" spans="1:79" ht="15.75" thickTop="1" x14ac:dyDescent="0.25">
      <c r="A988" t="str">
        <f t="shared" si="393"/>
        <v>a</v>
      </c>
      <c r="B988" s="5"/>
      <c r="C988" s="6" t="s">
        <v>10</v>
      </c>
      <c r="D988" s="7">
        <f t="shared" si="394"/>
        <v>26000000</v>
      </c>
      <c r="E988" s="7">
        <f t="shared" si="395"/>
        <v>26000000</v>
      </c>
      <c r="F988" s="7">
        <f t="shared" si="396"/>
        <v>0</v>
      </c>
      <c r="G988" s="7">
        <f t="shared" si="396"/>
        <v>-300</v>
      </c>
      <c r="H988" s="7">
        <f t="shared" si="396"/>
        <v>0</v>
      </c>
      <c r="I988" s="7">
        <f t="shared" si="390"/>
        <v>0</v>
      </c>
      <c r="J988" s="7">
        <f t="shared" si="390"/>
        <v>0</v>
      </c>
      <c r="K988" s="7">
        <f t="shared" si="390"/>
        <v>25999700</v>
      </c>
      <c r="L988" s="7">
        <f t="shared" si="390"/>
        <v>25999700</v>
      </c>
      <c r="M988" s="7">
        <f t="shared" si="405"/>
        <v>0</v>
      </c>
      <c r="O988" s="7">
        <f t="shared" si="397"/>
        <v>6581000</v>
      </c>
      <c r="P988" s="7">
        <f>'დამტკ. ბიუჯ.'!E988</f>
        <v>6581000</v>
      </c>
      <c r="Q988" s="7">
        <f>'დამტკ. საკუთ.'!E988</f>
        <v>0</v>
      </c>
      <c r="R988" s="7">
        <f>'ცვლილ. ბიუჯ.'!F988</f>
        <v>-660300</v>
      </c>
      <c r="S988" s="7">
        <f>'ცვლილ. საკუთ.'!F988</f>
        <v>0</v>
      </c>
      <c r="T988" s="7">
        <f>'მთავრ. ფონდი'!F988</f>
        <v>0</v>
      </c>
      <c r="U988" s="7">
        <f>'პრეზ. ფონდი'!F988</f>
        <v>0</v>
      </c>
      <c r="V988" s="7">
        <f>'დაზუსტ. ნაერთი'!E988</f>
        <v>5920700</v>
      </c>
      <c r="W988" s="7">
        <f>'დაზუსტ. ბიუჯ.'!E988</f>
        <v>5920700</v>
      </c>
      <c r="X988" s="7">
        <f>'დაზუსტ. საკუთ.'!E988</f>
        <v>0</v>
      </c>
      <c r="Z988" s="7">
        <f t="shared" si="398"/>
        <v>6473000</v>
      </c>
      <c r="AA988" s="7">
        <f>'დამტკ. ბიუჯ.'!F988</f>
        <v>6473000</v>
      </c>
      <c r="AB988" s="7">
        <f>'დამტკ. საკუთ.'!F988</f>
        <v>0</v>
      </c>
      <c r="AC988" s="7">
        <f>'ცვლილ. ბიუჯ.'!G988</f>
        <v>660000</v>
      </c>
      <c r="AD988" s="7">
        <f>'ცვლილ. საკუთ.'!G988</f>
        <v>0</v>
      </c>
      <c r="AE988" s="7">
        <f>'მთავრ. ფონდი'!G988</f>
        <v>0</v>
      </c>
      <c r="AF988" s="7">
        <f>'პრეზ. ფონდი'!G988</f>
        <v>0</v>
      </c>
      <c r="AG988" s="7">
        <f>'დაზუსტ. ნაერთი'!F988</f>
        <v>7133000</v>
      </c>
      <c r="AH988" s="7">
        <f>'დაზუსტ. ბიუჯ.'!F988</f>
        <v>7133000</v>
      </c>
      <c r="AI988" s="7">
        <f>'დაზუსტ. საკუთ.'!F988</f>
        <v>0</v>
      </c>
      <c r="AK988" s="7">
        <f t="shared" si="399"/>
        <v>13054000</v>
      </c>
      <c r="AL988" s="7">
        <f t="shared" si="400"/>
        <v>13054000</v>
      </c>
      <c r="AM988" s="7">
        <f t="shared" si="401"/>
        <v>0</v>
      </c>
      <c r="AN988" s="7">
        <f t="shared" si="401"/>
        <v>-300</v>
      </c>
      <c r="AO988" s="7">
        <f t="shared" si="401"/>
        <v>0</v>
      </c>
      <c r="AP988" s="7">
        <f t="shared" si="391"/>
        <v>0</v>
      </c>
      <c r="AQ988" s="7">
        <f t="shared" si="391"/>
        <v>0</v>
      </c>
      <c r="AR988" s="7">
        <f t="shared" si="391"/>
        <v>13053700</v>
      </c>
      <c r="AS988" s="7">
        <f t="shared" si="391"/>
        <v>13053700</v>
      </c>
      <c r="AT988" s="7">
        <f t="shared" si="406"/>
        <v>0</v>
      </c>
      <c r="AV988" s="7">
        <f t="shared" si="402"/>
        <v>6473000</v>
      </c>
      <c r="AW988" s="7">
        <f>'დამტკ. ბიუჯ.'!G988</f>
        <v>6473000</v>
      </c>
      <c r="AX988" s="7">
        <f>'დამტკ. საკუთ.'!G988</f>
        <v>0</v>
      </c>
      <c r="AY988" s="7">
        <f>'ცვლილ. ბიუჯ.'!H988</f>
        <v>0</v>
      </c>
      <c r="AZ988" s="7">
        <f>'ცვლილ. საკუთ.'!H988</f>
        <v>0</v>
      </c>
      <c r="BA988" s="7">
        <f>'მთავრ. ფონდი'!H988</f>
        <v>0</v>
      </c>
      <c r="BB988" s="7">
        <f>'პრეზ. ფონდი'!H988</f>
        <v>0</v>
      </c>
      <c r="BC988" s="7">
        <f>'დაზუსტ. ნაერთი'!G988</f>
        <v>6473000</v>
      </c>
      <c r="BD988" s="7">
        <f>'დაზუსტ. ბიუჯ.'!G988</f>
        <v>6473000</v>
      </c>
      <c r="BE988" s="7">
        <f>'დაზუსტ. საკუთ.'!G988</f>
        <v>0</v>
      </c>
      <c r="BG988" s="7">
        <f t="shared" si="403"/>
        <v>19527000</v>
      </c>
      <c r="BH988" s="7">
        <f t="shared" si="403"/>
        <v>19527000</v>
      </c>
      <c r="BI988" s="7">
        <f t="shared" si="403"/>
        <v>0</v>
      </c>
      <c r="BJ988" s="7">
        <f t="shared" si="392"/>
        <v>-300</v>
      </c>
      <c r="BK988" s="7">
        <f t="shared" si="392"/>
        <v>0</v>
      </c>
      <c r="BL988" s="7">
        <f t="shared" si="392"/>
        <v>0</v>
      </c>
      <c r="BM988" s="7">
        <f t="shared" si="392"/>
        <v>0</v>
      </c>
      <c r="BN988" s="7">
        <f t="shared" si="407"/>
        <v>19526700</v>
      </c>
      <c r="BO988" s="7">
        <f t="shared" si="407"/>
        <v>19526700</v>
      </c>
      <c r="BP988" s="7">
        <f t="shared" si="407"/>
        <v>0</v>
      </c>
      <c r="BR988" s="7">
        <f t="shared" si="404"/>
        <v>6473000</v>
      </c>
      <c r="BS988" s="7">
        <f>'დამტკ. ბიუჯ.'!H988</f>
        <v>6473000</v>
      </c>
      <c r="BT988" s="7">
        <f>'დამტკ. საკუთ.'!H988</f>
        <v>0</v>
      </c>
      <c r="BU988" s="7">
        <f>'ცვლილ. ბიუჯ.'!I988</f>
        <v>0</v>
      </c>
      <c r="BV988" s="7">
        <f>'ცვლილ. საკუთ.'!I988</f>
        <v>0</v>
      </c>
      <c r="BW988" s="7">
        <f>'მთავრ. ფონდი'!I988</f>
        <v>0</v>
      </c>
      <c r="BX988" s="7">
        <f>'პრეზ. ფონდი'!I988</f>
        <v>0</v>
      </c>
      <c r="BY988" s="7">
        <f>'დაზუსტ. ნაერთი'!H988</f>
        <v>6473000</v>
      </c>
      <c r="BZ988" s="7">
        <f>'დაზუსტ. ბიუჯ.'!H988</f>
        <v>6473000</v>
      </c>
      <c r="CA988" s="7">
        <f>'დაზუსტ. საკუთ.'!H988</f>
        <v>0</v>
      </c>
    </row>
    <row r="989" spans="1:79" x14ac:dyDescent="0.25">
      <c r="A989" t="str">
        <f t="shared" si="393"/>
        <v>b</v>
      </c>
      <c r="B989" s="8"/>
      <c r="C989" s="9" t="s">
        <v>11</v>
      </c>
      <c r="D989" s="10">
        <f t="shared" si="394"/>
        <v>0</v>
      </c>
      <c r="E989" s="10">
        <f t="shared" si="395"/>
        <v>0</v>
      </c>
      <c r="F989" s="10">
        <f t="shared" si="396"/>
        <v>0</v>
      </c>
      <c r="G989" s="10">
        <f t="shared" si="396"/>
        <v>0</v>
      </c>
      <c r="H989" s="10">
        <f t="shared" si="396"/>
        <v>0</v>
      </c>
      <c r="I989" s="10">
        <f t="shared" si="390"/>
        <v>0</v>
      </c>
      <c r="J989" s="10">
        <f t="shared" si="390"/>
        <v>0</v>
      </c>
      <c r="K989" s="10">
        <f t="shared" si="390"/>
        <v>0</v>
      </c>
      <c r="L989" s="10">
        <f t="shared" si="390"/>
        <v>0</v>
      </c>
      <c r="M989" s="10">
        <f t="shared" si="405"/>
        <v>0</v>
      </c>
      <c r="O989" s="10">
        <f t="shared" si="397"/>
        <v>0</v>
      </c>
      <c r="P989" s="10">
        <f>'დამტკ. ბიუჯ.'!E989</f>
        <v>0</v>
      </c>
      <c r="Q989" s="10">
        <f>'დამტკ. საკუთ.'!E989</f>
        <v>0</v>
      </c>
      <c r="R989" s="10">
        <f>'ცვლილ. ბიუჯ.'!F989</f>
        <v>0</v>
      </c>
      <c r="S989" s="10">
        <f>'ცვლილ. საკუთ.'!F989</f>
        <v>0</v>
      </c>
      <c r="T989" s="10">
        <f>'მთავრ. ფონდი'!F989</f>
        <v>0</v>
      </c>
      <c r="U989" s="10">
        <f>'პრეზ. ფონდი'!F989</f>
        <v>0</v>
      </c>
      <c r="V989" s="10">
        <f>'დაზუსტ. ნაერთი'!E989</f>
        <v>0</v>
      </c>
      <c r="W989" s="10">
        <f>'დაზუსტ. ბიუჯ.'!E989</f>
        <v>0</v>
      </c>
      <c r="X989" s="10">
        <f>'დაზუსტ. საკუთ.'!E989</f>
        <v>0</v>
      </c>
      <c r="Z989" s="10">
        <f t="shared" si="398"/>
        <v>0</v>
      </c>
      <c r="AA989" s="10">
        <f>'დამტკ. ბიუჯ.'!F989</f>
        <v>0</v>
      </c>
      <c r="AB989" s="10">
        <f>'დამტკ. საკუთ.'!F989</f>
        <v>0</v>
      </c>
      <c r="AC989" s="10">
        <f>'ცვლილ. ბიუჯ.'!G989</f>
        <v>0</v>
      </c>
      <c r="AD989" s="10">
        <f>'ცვლილ. საკუთ.'!G989</f>
        <v>0</v>
      </c>
      <c r="AE989" s="10">
        <f>'მთავრ. ფონდი'!G989</f>
        <v>0</v>
      </c>
      <c r="AF989" s="10">
        <f>'პრეზ. ფონდი'!G989</f>
        <v>0</v>
      </c>
      <c r="AG989" s="10">
        <f>'დაზუსტ. ნაერთი'!F989</f>
        <v>0</v>
      </c>
      <c r="AH989" s="10">
        <f>'დაზუსტ. ბიუჯ.'!F989</f>
        <v>0</v>
      </c>
      <c r="AI989" s="10">
        <f>'დაზუსტ. საკუთ.'!F989</f>
        <v>0</v>
      </c>
      <c r="AK989" s="10">
        <f t="shared" si="399"/>
        <v>0</v>
      </c>
      <c r="AL989" s="10">
        <f t="shared" si="400"/>
        <v>0</v>
      </c>
      <c r="AM989" s="10">
        <f t="shared" si="401"/>
        <v>0</v>
      </c>
      <c r="AN989" s="10">
        <f t="shared" si="401"/>
        <v>0</v>
      </c>
      <c r="AO989" s="10">
        <f t="shared" si="401"/>
        <v>0</v>
      </c>
      <c r="AP989" s="10">
        <f t="shared" si="391"/>
        <v>0</v>
      </c>
      <c r="AQ989" s="10">
        <f t="shared" si="391"/>
        <v>0</v>
      </c>
      <c r="AR989" s="10">
        <f t="shared" si="391"/>
        <v>0</v>
      </c>
      <c r="AS989" s="10">
        <f t="shared" si="391"/>
        <v>0</v>
      </c>
      <c r="AT989" s="10">
        <f t="shared" si="406"/>
        <v>0</v>
      </c>
      <c r="AV989" s="10">
        <f t="shared" si="402"/>
        <v>0</v>
      </c>
      <c r="AW989" s="10">
        <f>'დამტკ. ბიუჯ.'!G989</f>
        <v>0</v>
      </c>
      <c r="AX989" s="10">
        <f>'დამტკ. საკუთ.'!G989</f>
        <v>0</v>
      </c>
      <c r="AY989" s="10">
        <f>'ცვლილ. ბიუჯ.'!H989</f>
        <v>0</v>
      </c>
      <c r="AZ989" s="10">
        <f>'ცვლილ. საკუთ.'!H989</f>
        <v>0</v>
      </c>
      <c r="BA989" s="10">
        <f>'მთავრ. ფონდი'!H989</f>
        <v>0</v>
      </c>
      <c r="BB989" s="10">
        <f>'პრეზ. ფონდი'!H989</f>
        <v>0</v>
      </c>
      <c r="BC989" s="10">
        <f>'დაზუსტ. ნაერთი'!G989</f>
        <v>0</v>
      </c>
      <c r="BD989" s="10">
        <f>'დაზუსტ. ბიუჯ.'!G989</f>
        <v>0</v>
      </c>
      <c r="BE989" s="10">
        <f>'დაზუსტ. საკუთ.'!G989</f>
        <v>0</v>
      </c>
      <c r="BG989" s="10">
        <f t="shared" si="403"/>
        <v>0</v>
      </c>
      <c r="BH989" s="10">
        <f t="shared" si="403"/>
        <v>0</v>
      </c>
      <c r="BI989" s="10">
        <f t="shared" si="403"/>
        <v>0</v>
      </c>
      <c r="BJ989" s="10">
        <f t="shared" si="392"/>
        <v>0</v>
      </c>
      <c r="BK989" s="10">
        <f t="shared" si="392"/>
        <v>0</v>
      </c>
      <c r="BL989" s="10">
        <f t="shared" si="392"/>
        <v>0</v>
      </c>
      <c r="BM989" s="10">
        <f t="shared" si="392"/>
        <v>0</v>
      </c>
      <c r="BN989" s="10">
        <f t="shared" si="407"/>
        <v>0</v>
      </c>
      <c r="BO989" s="10">
        <f t="shared" si="407"/>
        <v>0</v>
      </c>
      <c r="BP989" s="10">
        <f t="shared" si="407"/>
        <v>0</v>
      </c>
      <c r="BR989" s="10">
        <f t="shared" si="404"/>
        <v>0</v>
      </c>
      <c r="BS989" s="10">
        <f>'დამტკ. ბიუჯ.'!H989</f>
        <v>0</v>
      </c>
      <c r="BT989" s="10">
        <f>'დამტკ. საკუთ.'!H989</f>
        <v>0</v>
      </c>
      <c r="BU989" s="10">
        <f>'ცვლილ. ბიუჯ.'!I989</f>
        <v>0</v>
      </c>
      <c r="BV989" s="10">
        <f>'ცვლილ. საკუთ.'!I989</f>
        <v>0</v>
      </c>
      <c r="BW989" s="10">
        <f>'მთავრ. ფონდი'!I989</f>
        <v>0</v>
      </c>
      <c r="BX989" s="10">
        <f>'პრეზ. ფონდი'!I989</f>
        <v>0</v>
      </c>
      <c r="BY989" s="10">
        <f>'დაზუსტ. ნაერთი'!H989</f>
        <v>0</v>
      </c>
      <c r="BZ989" s="10">
        <f>'დაზუსტ. ბიუჯ.'!H989</f>
        <v>0</v>
      </c>
      <c r="CA989" s="10">
        <f>'დაზუსტ. საკუთ.'!H989</f>
        <v>0</v>
      </c>
    </row>
    <row r="990" spans="1:79" x14ac:dyDescent="0.25">
      <c r="A990" t="str">
        <f t="shared" si="393"/>
        <v>a</v>
      </c>
      <c r="B990" s="8"/>
      <c r="C990" s="9" t="s">
        <v>12</v>
      </c>
      <c r="D990" s="10">
        <f t="shared" si="394"/>
        <v>10000</v>
      </c>
      <c r="E990" s="10">
        <f t="shared" si="395"/>
        <v>10000</v>
      </c>
      <c r="F990" s="10">
        <f t="shared" si="396"/>
        <v>0</v>
      </c>
      <c r="G990" s="10">
        <f t="shared" si="396"/>
        <v>24000</v>
      </c>
      <c r="H990" s="10">
        <f t="shared" si="396"/>
        <v>0</v>
      </c>
      <c r="I990" s="10">
        <f t="shared" si="390"/>
        <v>0</v>
      </c>
      <c r="J990" s="10">
        <f t="shared" si="390"/>
        <v>0</v>
      </c>
      <c r="K990" s="10">
        <f t="shared" si="390"/>
        <v>34000</v>
      </c>
      <c r="L990" s="10">
        <f t="shared" si="390"/>
        <v>34000</v>
      </c>
      <c r="M990" s="10">
        <f t="shared" si="405"/>
        <v>0</v>
      </c>
      <c r="O990" s="10">
        <f t="shared" si="397"/>
        <v>10000</v>
      </c>
      <c r="P990" s="10">
        <f>'დამტკ. ბიუჯ.'!E990</f>
        <v>10000</v>
      </c>
      <c r="Q990" s="10">
        <f>'დამტკ. საკუთ.'!E990</f>
        <v>0</v>
      </c>
      <c r="R990" s="10">
        <f>'ცვლილ. ბიუჯ.'!F990</f>
        <v>-10000</v>
      </c>
      <c r="S990" s="10">
        <f>'ცვლილ. საკუთ.'!F990</f>
        <v>0</v>
      </c>
      <c r="T990" s="10">
        <f>'მთავრ. ფონდი'!F990</f>
        <v>0</v>
      </c>
      <c r="U990" s="10">
        <f>'პრეზ. ფონდი'!F990</f>
        <v>0</v>
      </c>
      <c r="V990" s="10">
        <f>'დაზუსტ. ნაერთი'!E990</f>
        <v>0</v>
      </c>
      <c r="W990" s="10">
        <f>'დაზუსტ. ბიუჯ.'!E990</f>
        <v>0</v>
      </c>
      <c r="X990" s="10">
        <f>'დაზუსტ. საკუთ.'!E990</f>
        <v>0</v>
      </c>
      <c r="Z990" s="10">
        <f t="shared" si="398"/>
        <v>0</v>
      </c>
      <c r="AA990" s="10">
        <f>'დამტკ. ბიუჯ.'!F990</f>
        <v>0</v>
      </c>
      <c r="AB990" s="10">
        <f>'დამტკ. საკუთ.'!F990</f>
        <v>0</v>
      </c>
      <c r="AC990" s="10">
        <f>'ცვლილ. ბიუჯ.'!G990</f>
        <v>34000</v>
      </c>
      <c r="AD990" s="10">
        <f>'ცვლილ. საკუთ.'!G990</f>
        <v>0</v>
      </c>
      <c r="AE990" s="10">
        <f>'მთავრ. ფონდი'!G990</f>
        <v>0</v>
      </c>
      <c r="AF990" s="10">
        <f>'პრეზ. ფონდი'!G990</f>
        <v>0</v>
      </c>
      <c r="AG990" s="10">
        <f>'დაზუსტ. ნაერთი'!F990</f>
        <v>34000</v>
      </c>
      <c r="AH990" s="10">
        <f>'დაზუსტ. ბიუჯ.'!F990</f>
        <v>34000</v>
      </c>
      <c r="AI990" s="10">
        <f>'დაზუსტ. საკუთ.'!F990</f>
        <v>0</v>
      </c>
      <c r="AK990" s="10">
        <f t="shared" si="399"/>
        <v>10000</v>
      </c>
      <c r="AL990" s="10">
        <f t="shared" si="400"/>
        <v>10000</v>
      </c>
      <c r="AM990" s="10">
        <f t="shared" si="401"/>
        <v>0</v>
      </c>
      <c r="AN990" s="10">
        <f t="shared" si="401"/>
        <v>24000</v>
      </c>
      <c r="AO990" s="10">
        <f t="shared" si="401"/>
        <v>0</v>
      </c>
      <c r="AP990" s="10">
        <f t="shared" si="391"/>
        <v>0</v>
      </c>
      <c r="AQ990" s="10">
        <f t="shared" si="391"/>
        <v>0</v>
      </c>
      <c r="AR990" s="10">
        <f t="shared" si="391"/>
        <v>34000</v>
      </c>
      <c r="AS990" s="10">
        <f t="shared" si="391"/>
        <v>34000</v>
      </c>
      <c r="AT990" s="10">
        <f t="shared" si="406"/>
        <v>0</v>
      </c>
      <c r="AV990" s="10">
        <f t="shared" si="402"/>
        <v>0</v>
      </c>
      <c r="AW990" s="10">
        <f>'დამტკ. ბიუჯ.'!G990</f>
        <v>0</v>
      </c>
      <c r="AX990" s="10">
        <f>'დამტკ. საკუთ.'!G990</f>
        <v>0</v>
      </c>
      <c r="AY990" s="10">
        <f>'ცვლილ. ბიუჯ.'!H990</f>
        <v>0</v>
      </c>
      <c r="AZ990" s="10">
        <f>'ცვლილ. საკუთ.'!H990</f>
        <v>0</v>
      </c>
      <c r="BA990" s="10">
        <f>'მთავრ. ფონდი'!H990</f>
        <v>0</v>
      </c>
      <c r="BB990" s="10">
        <f>'პრეზ. ფონდი'!H990</f>
        <v>0</v>
      </c>
      <c r="BC990" s="10">
        <f>'დაზუსტ. ნაერთი'!G990</f>
        <v>0</v>
      </c>
      <c r="BD990" s="10">
        <f>'დაზუსტ. ბიუჯ.'!G990</f>
        <v>0</v>
      </c>
      <c r="BE990" s="10">
        <f>'დაზუსტ. საკუთ.'!G990</f>
        <v>0</v>
      </c>
      <c r="BG990" s="10">
        <f t="shared" si="403"/>
        <v>10000</v>
      </c>
      <c r="BH990" s="10">
        <f t="shared" si="403"/>
        <v>10000</v>
      </c>
      <c r="BI990" s="10">
        <f t="shared" si="403"/>
        <v>0</v>
      </c>
      <c r="BJ990" s="10">
        <f t="shared" si="392"/>
        <v>24000</v>
      </c>
      <c r="BK990" s="10">
        <f t="shared" si="392"/>
        <v>0</v>
      </c>
      <c r="BL990" s="10">
        <f t="shared" si="392"/>
        <v>0</v>
      </c>
      <c r="BM990" s="10">
        <f t="shared" si="392"/>
        <v>0</v>
      </c>
      <c r="BN990" s="10">
        <f t="shared" si="407"/>
        <v>34000</v>
      </c>
      <c r="BO990" s="10">
        <f t="shared" si="407"/>
        <v>34000</v>
      </c>
      <c r="BP990" s="10">
        <f t="shared" si="407"/>
        <v>0</v>
      </c>
      <c r="BR990" s="10">
        <f t="shared" si="404"/>
        <v>0</v>
      </c>
      <c r="BS990" s="10">
        <f>'დამტკ. ბიუჯ.'!H990</f>
        <v>0</v>
      </c>
      <c r="BT990" s="10">
        <f>'დამტკ. საკუთ.'!H990</f>
        <v>0</v>
      </c>
      <c r="BU990" s="10">
        <f>'ცვლილ. ბიუჯ.'!I990</f>
        <v>0</v>
      </c>
      <c r="BV990" s="10">
        <f>'ცვლილ. საკუთ.'!I990</f>
        <v>0</v>
      </c>
      <c r="BW990" s="10">
        <f>'მთავრ. ფონდი'!I990</f>
        <v>0</v>
      </c>
      <c r="BX990" s="10">
        <f>'პრეზ. ფონდი'!I990</f>
        <v>0</v>
      </c>
      <c r="BY990" s="10">
        <f>'დაზუსტ. ნაერთი'!H990</f>
        <v>0</v>
      </c>
      <c r="BZ990" s="10">
        <f>'დაზუსტ. ბიუჯ.'!H990</f>
        <v>0</v>
      </c>
      <c r="CA990" s="10">
        <f>'დაზუსტ. საკუთ.'!H990</f>
        <v>0</v>
      </c>
    </row>
    <row r="991" spans="1:79" x14ac:dyDescent="0.25">
      <c r="A991" t="str">
        <f t="shared" si="393"/>
        <v>b</v>
      </c>
      <c r="B991" s="8"/>
      <c r="C991" s="9" t="s">
        <v>13</v>
      </c>
      <c r="D991" s="10">
        <f t="shared" si="394"/>
        <v>0</v>
      </c>
      <c r="E991" s="10">
        <f t="shared" si="395"/>
        <v>0</v>
      </c>
      <c r="F991" s="10">
        <f t="shared" si="396"/>
        <v>0</v>
      </c>
      <c r="G991" s="10">
        <f t="shared" si="396"/>
        <v>0</v>
      </c>
      <c r="H991" s="10">
        <f t="shared" si="396"/>
        <v>0</v>
      </c>
      <c r="I991" s="10">
        <f t="shared" si="390"/>
        <v>0</v>
      </c>
      <c r="J991" s="10">
        <f t="shared" si="390"/>
        <v>0</v>
      </c>
      <c r="K991" s="10">
        <f t="shared" si="390"/>
        <v>0</v>
      </c>
      <c r="L991" s="10">
        <f t="shared" si="390"/>
        <v>0</v>
      </c>
      <c r="M991" s="10">
        <f t="shared" si="405"/>
        <v>0</v>
      </c>
      <c r="O991" s="10">
        <f t="shared" si="397"/>
        <v>0</v>
      </c>
      <c r="P991" s="10">
        <f>'დამტკ. ბიუჯ.'!E991</f>
        <v>0</v>
      </c>
      <c r="Q991" s="10">
        <f>'დამტკ. საკუთ.'!E991</f>
        <v>0</v>
      </c>
      <c r="R991" s="10">
        <f>'ცვლილ. ბიუჯ.'!F991</f>
        <v>0</v>
      </c>
      <c r="S991" s="10">
        <f>'ცვლილ. საკუთ.'!F991</f>
        <v>0</v>
      </c>
      <c r="T991" s="10">
        <f>'მთავრ. ფონდი'!F991</f>
        <v>0</v>
      </c>
      <c r="U991" s="10">
        <f>'პრეზ. ფონდი'!F991</f>
        <v>0</v>
      </c>
      <c r="V991" s="10">
        <f>'დაზუსტ. ნაერთი'!E991</f>
        <v>0</v>
      </c>
      <c r="W991" s="10">
        <f>'დაზუსტ. ბიუჯ.'!E991</f>
        <v>0</v>
      </c>
      <c r="X991" s="10">
        <f>'დაზუსტ. საკუთ.'!E991</f>
        <v>0</v>
      </c>
      <c r="Z991" s="10">
        <f t="shared" si="398"/>
        <v>0</v>
      </c>
      <c r="AA991" s="10">
        <f>'დამტკ. ბიუჯ.'!F991</f>
        <v>0</v>
      </c>
      <c r="AB991" s="10">
        <f>'დამტკ. საკუთ.'!F991</f>
        <v>0</v>
      </c>
      <c r="AC991" s="10">
        <f>'ცვლილ. ბიუჯ.'!G991</f>
        <v>0</v>
      </c>
      <c r="AD991" s="10">
        <f>'ცვლილ. საკუთ.'!G991</f>
        <v>0</v>
      </c>
      <c r="AE991" s="10">
        <f>'მთავრ. ფონდი'!G991</f>
        <v>0</v>
      </c>
      <c r="AF991" s="10">
        <f>'პრეზ. ფონდი'!G991</f>
        <v>0</v>
      </c>
      <c r="AG991" s="10">
        <f>'დაზუსტ. ნაერთი'!F991</f>
        <v>0</v>
      </c>
      <c r="AH991" s="10">
        <f>'დაზუსტ. ბიუჯ.'!F991</f>
        <v>0</v>
      </c>
      <c r="AI991" s="10">
        <f>'დაზუსტ. საკუთ.'!F991</f>
        <v>0</v>
      </c>
      <c r="AK991" s="10">
        <f t="shared" si="399"/>
        <v>0</v>
      </c>
      <c r="AL991" s="10">
        <f t="shared" si="400"/>
        <v>0</v>
      </c>
      <c r="AM991" s="10">
        <f t="shared" si="401"/>
        <v>0</v>
      </c>
      <c r="AN991" s="10">
        <f t="shared" si="401"/>
        <v>0</v>
      </c>
      <c r="AO991" s="10">
        <f t="shared" si="401"/>
        <v>0</v>
      </c>
      <c r="AP991" s="10">
        <f t="shared" si="391"/>
        <v>0</v>
      </c>
      <c r="AQ991" s="10">
        <f t="shared" si="391"/>
        <v>0</v>
      </c>
      <c r="AR991" s="10">
        <f t="shared" si="391"/>
        <v>0</v>
      </c>
      <c r="AS991" s="10">
        <f t="shared" si="391"/>
        <v>0</v>
      </c>
      <c r="AT991" s="10">
        <f t="shared" si="406"/>
        <v>0</v>
      </c>
      <c r="AV991" s="10">
        <f t="shared" si="402"/>
        <v>0</v>
      </c>
      <c r="AW991" s="10">
        <f>'დამტკ. ბიუჯ.'!G991</f>
        <v>0</v>
      </c>
      <c r="AX991" s="10">
        <f>'დამტკ. საკუთ.'!G991</f>
        <v>0</v>
      </c>
      <c r="AY991" s="10">
        <f>'ცვლილ. ბიუჯ.'!H991</f>
        <v>0</v>
      </c>
      <c r="AZ991" s="10">
        <f>'ცვლილ. საკუთ.'!H991</f>
        <v>0</v>
      </c>
      <c r="BA991" s="10">
        <f>'მთავრ. ფონდი'!H991</f>
        <v>0</v>
      </c>
      <c r="BB991" s="10">
        <f>'პრეზ. ფონდი'!H991</f>
        <v>0</v>
      </c>
      <c r="BC991" s="10">
        <f>'დაზუსტ. ნაერთი'!G991</f>
        <v>0</v>
      </c>
      <c r="BD991" s="10">
        <f>'დაზუსტ. ბიუჯ.'!G991</f>
        <v>0</v>
      </c>
      <c r="BE991" s="10">
        <f>'დაზუსტ. საკუთ.'!G991</f>
        <v>0</v>
      </c>
      <c r="BG991" s="10">
        <f t="shared" si="403"/>
        <v>0</v>
      </c>
      <c r="BH991" s="10">
        <f t="shared" si="403"/>
        <v>0</v>
      </c>
      <c r="BI991" s="10">
        <f t="shared" si="403"/>
        <v>0</v>
      </c>
      <c r="BJ991" s="10">
        <f t="shared" si="392"/>
        <v>0</v>
      </c>
      <c r="BK991" s="10">
        <f t="shared" si="392"/>
        <v>0</v>
      </c>
      <c r="BL991" s="10">
        <f t="shared" si="392"/>
        <v>0</v>
      </c>
      <c r="BM991" s="10">
        <f t="shared" si="392"/>
        <v>0</v>
      </c>
      <c r="BN991" s="10">
        <f t="shared" si="407"/>
        <v>0</v>
      </c>
      <c r="BO991" s="10">
        <f t="shared" si="407"/>
        <v>0</v>
      </c>
      <c r="BP991" s="10">
        <f t="shared" si="407"/>
        <v>0</v>
      </c>
      <c r="BR991" s="10">
        <f t="shared" si="404"/>
        <v>0</v>
      </c>
      <c r="BS991" s="10">
        <f>'დამტკ. ბიუჯ.'!H991</f>
        <v>0</v>
      </c>
      <c r="BT991" s="10">
        <f>'დამტკ. საკუთ.'!H991</f>
        <v>0</v>
      </c>
      <c r="BU991" s="10">
        <f>'ცვლილ. ბიუჯ.'!I991</f>
        <v>0</v>
      </c>
      <c r="BV991" s="10">
        <f>'ცვლილ. საკუთ.'!I991</f>
        <v>0</v>
      </c>
      <c r="BW991" s="10">
        <f>'მთავრ. ფონდი'!I991</f>
        <v>0</v>
      </c>
      <c r="BX991" s="10">
        <f>'პრეზ. ფონდი'!I991</f>
        <v>0</v>
      </c>
      <c r="BY991" s="10">
        <f>'დაზუსტ. ნაერთი'!H991</f>
        <v>0</v>
      </c>
      <c r="BZ991" s="10">
        <f>'დაზუსტ. ბიუჯ.'!H991</f>
        <v>0</v>
      </c>
      <c r="CA991" s="10">
        <f>'დაზუსტ. საკუთ.'!H991</f>
        <v>0</v>
      </c>
    </row>
    <row r="992" spans="1:79" x14ac:dyDescent="0.25">
      <c r="A992" t="str">
        <f t="shared" si="393"/>
        <v>b</v>
      </c>
      <c r="B992" s="8"/>
      <c r="C992" s="9" t="s">
        <v>14</v>
      </c>
      <c r="D992" s="10">
        <f t="shared" si="394"/>
        <v>0</v>
      </c>
      <c r="E992" s="10">
        <f t="shared" si="395"/>
        <v>0</v>
      </c>
      <c r="F992" s="10">
        <f t="shared" si="396"/>
        <v>0</v>
      </c>
      <c r="G992" s="10">
        <f t="shared" si="396"/>
        <v>0</v>
      </c>
      <c r="H992" s="10">
        <f t="shared" si="396"/>
        <v>0</v>
      </c>
      <c r="I992" s="10">
        <f t="shared" si="390"/>
        <v>0</v>
      </c>
      <c r="J992" s="10">
        <f t="shared" si="390"/>
        <v>0</v>
      </c>
      <c r="K992" s="10">
        <f t="shared" si="390"/>
        <v>0</v>
      </c>
      <c r="L992" s="10">
        <f t="shared" si="390"/>
        <v>0</v>
      </c>
      <c r="M992" s="10">
        <f t="shared" si="405"/>
        <v>0</v>
      </c>
      <c r="O992" s="10">
        <f t="shared" si="397"/>
        <v>0</v>
      </c>
      <c r="P992" s="10">
        <f>'დამტკ. ბიუჯ.'!E992</f>
        <v>0</v>
      </c>
      <c r="Q992" s="10">
        <f>'დამტკ. საკუთ.'!E992</f>
        <v>0</v>
      </c>
      <c r="R992" s="10">
        <f>'ცვლილ. ბიუჯ.'!F992</f>
        <v>0</v>
      </c>
      <c r="S992" s="10">
        <f>'ცვლილ. საკუთ.'!F992</f>
        <v>0</v>
      </c>
      <c r="T992" s="10">
        <f>'მთავრ. ფონდი'!F992</f>
        <v>0</v>
      </c>
      <c r="U992" s="10">
        <f>'პრეზ. ფონდი'!F992</f>
        <v>0</v>
      </c>
      <c r="V992" s="10">
        <f>'დაზუსტ. ნაერთი'!E992</f>
        <v>0</v>
      </c>
      <c r="W992" s="10">
        <f>'დაზუსტ. ბიუჯ.'!E992</f>
        <v>0</v>
      </c>
      <c r="X992" s="10">
        <f>'დაზუსტ. საკუთ.'!E992</f>
        <v>0</v>
      </c>
      <c r="Z992" s="10">
        <f t="shared" si="398"/>
        <v>0</v>
      </c>
      <c r="AA992" s="10">
        <f>'დამტკ. ბიუჯ.'!F992</f>
        <v>0</v>
      </c>
      <c r="AB992" s="10">
        <f>'დამტკ. საკუთ.'!F992</f>
        <v>0</v>
      </c>
      <c r="AC992" s="10">
        <f>'ცვლილ. ბიუჯ.'!G992</f>
        <v>0</v>
      </c>
      <c r="AD992" s="10">
        <f>'ცვლილ. საკუთ.'!G992</f>
        <v>0</v>
      </c>
      <c r="AE992" s="10">
        <f>'მთავრ. ფონდი'!G992</f>
        <v>0</v>
      </c>
      <c r="AF992" s="10">
        <f>'პრეზ. ფონდი'!G992</f>
        <v>0</v>
      </c>
      <c r="AG992" s="10">
        <f>'დაზუსტ. ნაერთი'!F992</f>
        <v>0</v>
      </c>
      <c r="AH992" s="10">
        <f>'დაზუსტ. ბიუჯ.'!F992</f>
        <v>0</v>
      </c>
      <c r="AI992" s="10">
        <f>'დაზუსტ. საკუთ.'!F992</f>
        <v>0</v>
      </c>
      <c r="AK992" s="10">
        <f t="shared" si="399"/>
        <v>0</v>
      </c>
      <c r="AL992" s="10">
        <f t="shared" si="400"/>
        <v>0</v>
      </c>
      <c r="AM992" s="10">
        <f t="shared" si="401"/>
        <v>0</v>
      </c>
      <c r="AN992" s="10">
        <f t="shared" si="401"/>
        <v>0</v>
      </c>
      <c r="AO992" s="10">
        <f t="shared" si="401"/>
        <v>0</v>
      </c>
      <c r="AP992" s="10">
        <f t="shared" si="391"/>
        <v>0</v>
      </c>
      <c r="AQ992" s="10">
        <f t="shared" si="391"/>
        <v>0</v>
      </c>
      <c r="AR992" s="10">
        <f t="shared" si="391"/>
        <v>0</v>
      </c>
      <c r="AS992" s="10">
        <f t="shared" si="391"/>
        <v>0</v>
      </c>
      <c r="AT992" s="10">
        <f t="shared" si="406"/>
        <v>0</v>
      </c>
      <c r="AV992" s="10">
        <f t="shared" si="402"/>
        <v>0</v>
      </c>
      <c r="AW992" s="10">
        <f>'დამტკ. ბიუჯ.'!G992</f>
        <v>0</v>
      </c>
      <c r="AX992" s="10">
        <f>'დამტკ. საკუთ.'!G992</f>
        <v>0</v>
      </c>
      <c r="AY992" s="10">
        <f>'ცვლილ. ბიუჯ.'!H992</f>
        <v>0</v>
      </c>
      <c r="AZ992" s="10">
        <f>'ცვლილ. საკუთ.'!H992</f>
        <v>0</v>
      </c>
      <c r="BA992" s="10">
        <f>'მთავრ. ფონდი'!H992</f>
        <v>0</v>
      </c>
      <c r="BB992" s="10">
        <f>'პრეზ. ფონდი'!H992</f>
        <v>0</v>
      </c>
      <c r="BC992" s="10">
        <f>'დაზუსტ. ნაერთი'!G992</f>
        <v>0</v>
      </c>
      <c r="BD992" s="10">
        <f>'დაზუსტ. ბიუჯ.'!G992</f>
        <v>0</v>
      </c>
      <c r="BE992" s="10">
        <f>'დაზუსტ. საკუთ.'!G992</f>
        <v>0</v>
      </c>
      <c r="BG992" s="10">
        <f t="shared" si="403"/>
        <v>0</v>
      </c>
      <c r="BH992" s="10">
        <f t="shared" si="403"/>
        <v>0</v>
      </c>
      <c r="BI992" s="10">
        <f t="shared" si="403"/>
        <v>0</v>
      </c>
      <c r="BJ992" s="10">
        <f t="shared" si="392"/>
        <v>0</v>
      </c>
      <c r="BK992" s="10">
        <f t="shared" si="392"/>
        <v>0</v>
      </c>
      <c r="BL992" s="10">
        <f t="shared" si="392"/>
        <v>0</v>
      </c>
      <c r="BM992" s="10">
        <f t="shared" si="392"/>
        <v>0</v>
      </c>
      <c r="BN992" s="10">
        <f t="shared" si="407"/>
        <v>0</v>
      </c>
      <c r="BO992" s="10">
        <f t="shared" si="407"/>
        <v>0</v>
      </c>
      <c r="BP992" s="10">
        <f t="shared" si="407"/>
        <v>0</v>
      </c>
      <c r="BR992" s="10">
        <f t="shared" si="404"/>
        <v>0</v>
      </c>
      <c r="BS992" s="10">
        <f>'დამტკ. ბიუჯ.'!H992</f>
        <v>0</v>
      </c>
      <c r="BT992" s="10">
        <f>'დამტკ. საკუთ.'!H992</f>
        <v>0</v>
      </c>
      <c r="BU992" s="10">
        <f>'ცვლილ. ბიუჯ.'!I992</f>
        <v>0</v>
      </c>
      <c r="BV992" s="10">
        <f>'ცვლილ. საკუთ.'!I992</f>
        <v>0</v>
      </c>
      <c r="BW992" s="10">
        <f>'მთავრ. ფონდი'!I992</f>
        <v>0</v>
      </c>
      <c r="BX992" s="10">
        <f>'პრეზ. ფონდი'!I992</f>
        <v>0</v>
      </c>
      <c r="BY992" s="10">
        <f>'დაზუსტ. ნაერთი'!H992</f>
        <v>0</v>
      </c>
      <c r="BZ992" s="10">
        <f>'დაზუსტ. ბიუჯ.'!H992</f>
        <v>0</v>
      </c>
      <c r="CA992" s="10">
        <f>'დაზუსტ. საკუთ.'!H992</f>
        <v>0</v>
      </c>
    </row>
    <row r="993" spans="1:79" x14ac:dyDescent="0.25">
      <c r="A993" t="str">
        <f t="shared" si="393"/>
        <v>b</v>
      </c>
      <c r="B993" s="8"/>
      <c r="C993" s="9" t="s">
        <v>15</v>
      </c>
      <c r="D993" s="10">
        <f t="shared" si="394"/>
        <v>0</v>
      </c>
      <c r="E993" s="10">
        <f t="shared" si="395"/>
        <v>0</v>
      </c>
      <c r="F993" s="10">
        <f t="shared" si="396"/>
        <v>0</v>
      </c>
      <c r="G993" s="10">
        <f t="shared" si="396"/>
        <v>0</v>
      </c>
      <c r="H993" s="10">
        <f t="shared" si="396"/>
        <v>0</v>
      </c>
      <c r="I993" s="10">
        <f t="shared" si="390"/>
        <v>0</v>
      </c>
      <c r="J993" s="10">
        <f t="shared" si="390"/>
        <v>0</v>
      </c>
      <c r="K993" s="10">
        <f t="shared" si="390"/>
        <v>0</v>
      </c>
      <c r="L993" s="10">
        <f t="shared" si="390"/>
        <v>0</v>
      </c>
      <c r="M993" s="10">
        <f t="shared" si="405"/>
        <v>0</v>
      </c>
      <c r="O993" s="10">
        <f t="shared" si="397"/>
        <v>0</v>
      </c>
      <c r="P993" s="10">
        <f>'დამტკ. ბიუჯ.'!E993</f>
        <v>0</v>
      </c>
      <c r="Q993" s="10">
        <f>'დამტკ. საკუთ.'!E993</f>
        <v>0</v>
      </c>
      <c r="R993" s="10">
        <f>'ცვლილ. ბიუჯ.'!F993</f>
        <v>0</v>
      </c>
      <c r="S993" s="10">
        <f>'ცვლილ. საკუთ.'!F993</f>
        <v>0</v>
      </c>
      <c r="T993" s="10">
        <f>'მთავრ. ფონდი'!F993</f>
        <v>0</v>
      </c>
      <c r="U993" s="10">
        <f>'პრეზ. ფონდი'!F993</f>
        <v>0</v>
      </c>
      <c r="V993" s="10">
        <f>'დაზუსტ. ნაერთი'!E993</f>
        <v>0</v>
      </c>
      <c r="W993" s="10">
        <f>'დაზუსტ. ბიუჯ.'!E993</f>
        <v>0</v>
      </c>
      <c r="X993" s="10">
        <f>'დაზუსტ. საკუთ.'!E993</f>
        <v>0</v>
      </c>
      <c r="Z993" s="10">
        <f t="shared" si="398"/>
        <v>0</v>
      </c>
      <c r="AA993" s="10">
        <f>'დამტკ. ბიუჯ.'!F993</f>
        <v>0</v>
      </c>
      <c r="AB993" s="10">
        <f>'დამტკ. საკუთ.'!F993</f>
        <v>0</v>
      </c>
      <c r="AC993" s="10">
        <f>'ცვლილ. ბიუჯ.'!G993</f>
        <v>0</v>
      </c>
      <c r="AD993" s="10">
        <f>'ცვლილ. საკუთ.'!G993</f>
        <v>0</v>
      </c>
      <c r="AE993" s="10">
        <f>'მთავრ. ფონდი'!G993</f>
        <v>0</v>
      </c>
      <c r="AF993" s="10">
        <f>'პრეზ. ფონდი'!G993</f>
        <v>0</v>
      </c>
      <c r="AG993" s="10">
        <f>'დაზუსტ. ნაერთი'!F993</f>
        <v>0</v>
      </c>
      <c r="AH993" s="10">
        <f>'დაზუსტ. ბიუჯ.'!F993</f>
        <v>0</v>
      </c>
      <c r="AI993" s="10">
        <f>'დაზუსტ. საკუთ.'!F993</f>
        <v>0</v>
      </c>
      <c r="AK993" s="10">
        <f t="shared" si="399"/>
        <v>0</v>
      </c>
      <c r="AL993" s="10">
        <f t="shared" si="400"/>
        <v>0</v>
      </c>
      <c r="AM993" s="10">
        <f t="shared" si="401"/>
        <v>0</v>
      </c>
      <c r="AN993" s="10">
        <f t="shared" si="401"/>
        <v>0</v>
      </c>
      <c r="AO993" s="10">
        <f t="shared" si="401"/>
        <v>0</v>
      </c>
      <c r="AP993" s="10">
        <f t="shared" si="391"/>
        <v>0</v>
      </c>
      <c r="AQ993" s="10">
        <f t="shared" si="391"/>
        <v>0</v>
      </c>
      <c r="AR993" s="10">
        <f t="shared" si="391"/>
        <v>0</v>
      </c>
      <c r="AS993" s="10">
        <f t="shared" si="391"/>
        <v>0</v>
      </c>
      <c r="AT993" s="10">
        <f t="shared" si="406"/>
        <v>0</v>
      </c>
      <c r="AV993" s="10">
        <f t="shared" si="402"/>
        <v>0</v>
      </c>
      <c r="AW993" s="10">
        <f>'დამტკ. ბიუჯ.'!G993</f>
        <v>0</v>
      </c>
      <c r="AX993" s="10">
        <f>'დამტკ. საკუთ.'!G993</f>
        <v>0</v>
      </c>
      <c r="AY993" s="10">
        <f>'ცვლილ. ბიუჯ.'!H993</f>
        <v>0</v>
      </c>
      <c r="AZ993" s="10">
        <f>'ცვლილ. საკუთ.'!H993</f>
        <v>0</v>
      </c>
      <c r="BA993" s="10">
        <f>'მთავრ. ფონდი'!H993</f>
        <v>0</v>
      </c>
      <c r="BB993" s="10">
        <f>'პრეზ. ფონდი'!H993</f>
        <v>0</v>
      </c>
      <c r="BC993" s="10">
        <f>'დაზუსტ. ნაერთი'!G993</f>
        <v>0</v>
      </c>
      <c r="BD993" s="10">
        <f>'დაზუსტ. ბიუჯ.'!G993</f>
        <v>0</v>
      </c>
      <c r="BE993" s="10">
        <f>'დაზუსტ. საკუთ.'!G993</f>
        <v>0</v>
      </c>
      <c r="BG993" s="10">
        <f t="shared" si="403"/>
        <v>0</v>
      </c>
      <c r="BH993" s="10">
        <f t="shared" si="403"/>
        <v>0</v>
      </c>
      <c r="BI993" s="10">
        <f t="shared" si="403"/>
        <v>0</v>
      </c>
      <c r="BJ993" s="10">
        <f t="shared" si="392"/>
        <v>0</v>
      </c>
      <c r="BK993" s="10">
        <f t="shared" si="392"/>
        <v>0</v>
      </c>
      <c r="BL993" s="10">
        <f t="shared" si="392"/>
        <v>0</v>
      </c>
      <c r="BM993" s="10">
        <f t="shared" si="392"/>
        <v>0</v>
      </c>
      <c r="BN993" s="10">
        <f t="shared" si="407"/>
        <v>0</v>
      </c>
      <c r="BO993" s="10">
        <f t="shared" si="407"/>
        <v>0</v>
      </c>
      <c r="BP993" s="10">
        <f t="shared" si="407"/>
        <v>0</v>
      </c>
      <c r="BR993" s="10">
        <f t="shared" si="404"/>
        <v>0</v>
      </c>
      <c r="BS993" s="10">
        <f>'დამტკ. ბიუჯ.'!H993</f>
        <v>0</v>
      </c>
      <c r="BT993" s="10">
        <f>'დამტკ. საკუთ.'!H993</f>
        <v>0</v>
      </c>
      <c r="BU993" s="10">
        <f>'ცვლილ. ბიუჯ.'!I993</f>
        <v>0</v>
      </c>
      <c r="BV993" s="10">
        <f>'ცვლილ. საკუთ.'!I993</f>
        <v>0</v>
      </c>
      <c r="BW993" s="10">
        <f>'მთავრ. ფონდი'!I993</f>
        <v>0</v>
      </c>
      <c r="BX993" s="10">
        <f>'პრეზ. ფონდი'!I993</f>
        <v>0</v>
      </c>
      <c r="BY993" s="10">
        <f>'დაზუსტ. ნაერთი'!H993</f>
        <v>0</v>
      </c>
      <c r="BZ993" s="10">
        <f>'დაზუსტ. ბიუჯ.'!H993</f>
        <v>0</v>
      </c>
      <c r="CA993" s="10">
        <f>'დაზუსტ. საკუთ.'!H993</f>
        <v>0</v>
      </c>
    </row>
    <row r="994" spans="1:79" x14ac:dyDescent="0.25">
      <c r="A994" t="str">
        <f t="shared" si="393"/>
        <v>a</v>
      </c>
      <c r="B994" s="8"/>
      <c r="C994" s="9" t="s">
        <v>16</v>
      </c>
      <c r="D994" s="10">
        <f t="shared" si="394"/>
        <v>25990000</v>
      </c>
      <c r="E994" s="10">
        <f t="shared" si="395"/>
        <v>25990000</v>
      </c>
      <c r="F994" s="10">
        <f t="shared" si="396"/>
        <v>0</v>
      </c>
      <c r="G994" s="10">
        <f t="shared" si="396"/>
        <v>-24300</v>
      </c>
      <c r="H994" s="10">
        <f t="shared" si="396"/>
        <v>0</v>
      </c>
      <c r="I994" s="10">
        <f t="shared" si="390"/>
        <v>0</v>
      </c>
      <c r="J994" s="10">
        <f t="shared" si="390"/>
        <v>0</v>
      </c>
      <c r="K994" s="10">
        <f t="shared" si="390"/>
        <v>25965700</v>
      </c>
      <c r="L994" s="10">
        <f t="shared" si="390"/>
        <v>25965700</v>
      </c>
      <c r="M994" s="10">
        <f t="shared" si="405"/>
        <v>0</v>
      </c>
      <c r="O994" s="10">
        <f t="shared" si="397"/>
        <v>6571000</v>
      </c>
      <c r="P994" s="10">
        <f>'დამტკ. ბიუჯ.'!E994</f>
        <v>6571000</v>
      </c>
      <c r="Q994" s="10">
        <f>'დამტკ. საკუთ.'!E994</f>
        <v>0</v>
      </c>
      <c r="R994" s="10">
        <f>'ცვლილ. ბიუჯ.'!F994</f>
        <v>-650300</v>
      </c>
      <c r="S994" s="10">
        <f>'ცვლილ. საკუთ.'!F994</f>
        <v>0</v>
      </c>
      <c r="T994" s="10">
        <f>'მთავრ. ფონდი'!F994</f>
        <v>0</v>
      </c>
      <c r="U994" s="10">
        <f>'პრეზ. ფონდი'!F994</f>
        <v>0</v>
      </c>
      <c r="V994" s="10">
        <f>'დაზუსტ. ნაერთი'!E994</f>
        <v>5920700</v>
      </c>
      <c r="W994" s="10">
        <f>'დაზუსტ. ბიუჯ.'!E994</f>
        <v>5920700</v>
      </c>
      <c r="X994" s="10">
        <f>'დაზუსტ. საკუთ.'!E994</f>
        <v>0</v>
      </c>
      <c r="Z994" s="10">
        <f t="shared" si="398"/>
        <v>6473000</v>
      </c>
      <c r="AA994" s="10">
        <f>'დამტკ. ბიუჯ.'!F994</f>
        <v>6473000</v>
      </c>
      <c r="AB994" s="10">
        <f>'დამტკ. საკუთ.'!F994</f>
        <v>0</v>
      </c>
      <c r="AC994" s="10">
        <f>'ცვლილ. ბიუჯ.'!G994</f>
        <v>626000</v>
      </c>
      <c r="AD994" s="10">
        <f>'ცვლილ. საკუთ.'!G994</f>
        <v>0</v>
      </c>
      <c r="AE994" s="10">
        <f>'მთავრ. ფონდი'!G994</f>
        <v>0</v>
      </c>
      <c r="AF994" s="10">
        <f>'პრეზ. ფონდი'!G994</f>
        <v>0</v>
      </c>
      <c r="AG994" s="10">
        <f>'დაზუსტ. ნაერთი'!F994</f>
        <v>7099000</v>
      </c>
      <c r="AH994" s="10">
        <f>'დაზუსტ. ბიუჯ.'!F994</f>
        <v>7099000</v>
      </c>
      <c r="AI994" s="10">
        <f>'დაზუსტ. საკუთ.'!F994</f>
        <v>0</v>
      </c>
      <c r="AK994" s="10">
        <f t="shared" si="399"/>
        <v>13044000</v>
      </c>
      <c r="AL994" s="10">
        <f t="shared" si="400"/>
        <v>13044000</v>
      </c>
      <c r="AM994" s="10">
        <f t="shared" si="401"/>
        <v>0</v>
      </c>
      <c r="AN994" s="10">
        <f t="shared" si="401"/>
        <v>-24300</v>
      </c>
      <c r="AO994" s="10">
        <f t="shared" si="401"/>
        <v>0</v>
      </c>
      <c r="AP994" s="10">
        <f t="shared" si="391"/>
        <v>0</v>
      </c>
      <c r="AQ994" s="10">
        <f t="shared" si="391"/>
        <v>0</v>
      </c>
      <c r="AR994" s="10">
        <f t="shared" si="391"/>
        <v>13019700</v>
      </c>
      <c r="AS994" s="10">
        <f t="shared" si="391"/>
        <v>13019700</v>
      </c>
      <c r="AT994" s="10">
        <f t="shared" si="406"/>
        <v>0</v>
      </c>
      <c r="AV994" s="10">
        <f t="shared" si="402"/>
        <v>6473000</v>
      </c>
      <c r="AW994" s="10">
        <f>'დამტკ. ბიუჯ.'!G994</f>
        <v>6473000</v>
      </c>
      <c r="AX994" s="10">
        <f>'დამტკ. საკუთ.'!G994</f>
        <v>0</v>
      </c>
      <c r="AY994" s="10">
        <f>'ცვლილ. ბიუჯ.'!H994</f>
        <v>0</v>
      </c>
      <c r="AZ994" s="10">
        <f>'ცვლილ. საკუთ.'!H994</f>
        <v>0</v>
      </c>
      <c r="BA994" s="10">
        <f>'მთავრ. ფონდი'!H994</f>
        <v>0</v>
      </c>
      <c r="BB994" s="10">
        <f>'პრეზ. ფონდი'!H994</f>
        <v>0</v>
      </c>
      <c r="BC994" s="10">
        <f>'დაზუსტ. ნაერთი'!G994</f>
        <v>6473000</v>
      </c>
      <c r="BD994" s="10">
        <f>'დაზუსტ. ბიუჯ.'!G994</f>
        <v>6473000</v>
      </c>
      <c r="BE994" s="10">
        <f>'დაზუსტ. საკუთ.'!G994</f>
        <v>0</v>
      </c>
      <c r="BG994" s="10">
        <f t="shared" si="403"/>
        <v>19517000</v>
      </c>
      <c r="BH994" s="10">
        <f t="shared" si="403"/>
        <v>19517000</v>
      </c>
      <c r="BI994" s="10">
        <f t="shared" si="403"/>
        <v>0</v>
      </c>
      <c r="BJ994" s="10">
        <f t="shared" si="392"/>
        <v>-24300</v>
      </c>
      <c r="BK994" s="10">
        <f t="shared" si="392"/>
        <v>0</v>
      </c>
      <c r="BL994" s="10">
        <f t="shared" si="392"/>
        <v>0</v>
      </c>
      <c r="BM994" s="10">
        <f t="shared" si="392"/>
        <v>0</v>
      </c>
      <c r="BN994" s="10">
        <f t="shared" si="407"/>
        <v>19492700</v>
      </c>
      <c r="BO994" s="10">
        <f t="shared" si="407"/>
        <v>19492700</v>
      </c>
      <c r="BP994" s="10">
        <f t="shared" si="407"/>
        <v>0</v>
      </c>
      <c r="BR994" s="10">
        <f t="shared" si="404"/>
        <v>6473000</v>
      </c>
      <c r="BS994" s="10">
        <f>'დამტკ. ბიუჯ.'!H994</f>
        <v>6473000</v>
      </c>
      <c r="BT994" s="10">
        <f>'დამტკ. საკუთ.'!H994</f>
        <v>0</v>
      </c>
      <c r="BU994" s="10">
        <f>'ცვლილ. ბიუჯ.'!I994</f>
        <v>0</v>
      </c>
      <c r="BV994" s="10">
        <f>'ცვლილ. საკუთ.'!I994</f>
        <v>0</v>
      </c>
      <c r="BW994" s="10">
        <f>'მთავრ. ფონდი'!I994</f>
        <v>0</v>
      </c>
      <c r="BX994" s="10">
        <f>'პრეზ. ფონდი'!I994</f>
        <v>0</v>
      </c>
      <c r="BY994" s="10">
        <f>'დაზუსტ. ნაერთი'!H994</f>
        <v>6473000</v>
      </c>
      <c r="BZ994" s="10">
        <f>'დაზუსტ. ბიუჯ.'!H994</f>
        <v>6473000</v>
      </c>
      <c r="CA994" s="10">
        <f>'დაზუსტ. საკუთ.'!H994</f>
        <v>0</v>
      </c>
    </row>
    <row r="995" spans="1:79" x14ac:dyDescent="0.25">
      <c r="A995" t="str">
        <f t="shared" si="393"/>
        <v>b</v>
      </c>
      <c r="B995" s="8"/>
      <c r="C995" s="9" t="s">
        <v>17</v>
      </c>
      <c r="D995" s="10">
        <f t="shared" si="394"/>
        <v>0</v>
      </c>
      <c r="E995" s="10">
        <f t="shared" si="395"/>
        <v>0</v>
      </c>
      <c r="F995" s="10">
        <f t="shared" si="396"/>
        <v>0</v>
      </c>
      <c r="G995" s="10">
        <f t="shared" si="396"/>
        <v>0</v>
      </c>
      <c r="H995" s="10">
        <f t="shared" si="396"/>
        <v>0</v>
      </c>
      <c r="I995" s="10">
        <f t="shared" si="390"/>
        <v>0</v>
      </c>
      <c r="J995" s="10">
        <f t="shared" si="390"/>
        <v>0</v>
      </c>
      <c r="K995" s="10">
        <f t="shared" si="390"/>
        <v>0</v>
      </c>
      <c r="L995" s="10">
        <f t="shared" si="390"/>
        <v>0</v>
      </c>
      <c r="M995" s="10">
        <f t="shared" si="405"/>
        <v>0</v>
      </c>
      <c r="O995" s="10">
        <f t="shared" si="397"/>
        <v>0</v>
      </c>
      <c r="P995" s="10">
        <f>'დამტკ. ბიუჯ.'!E995</f>
        <v>0</v>
      </c>
      <c r="Q995" s="10">
        <f>'დამტკ. საკუთ.'!E995</f>
        <v>0</v>
      </c>
      <c r="R995" s="10">
        <f>'ცვლილ. ბიუჯ.'!F995</f>
        <v>0</v>
      </c>
      <c r="S995" s="10">
        <f>'ცვლილ. საკუთ.'!F995</f>
        <v>0</v>
      </c>
      <c r="T995" s="10">
        <f>'მთავრ. ფონდი'!F995</f>
        <v>0</v>
      </c>
      <c r="U995" s="10">
        <f>'პრეზ. ფონდი'!F995</f>
        <v>0</v>
      </c>
      <c r="V995" s="10">
        <f>'დაზუსტ. ნაერთი'!E995</f>
        <v>0</v>
      </c>
      <c r="W995" s="10">
        <f>'დაზუსტ. ბიუჯ.'!E995</f>
        <v>0</v>
      </c>
      <c r="X995" s="10">
        <f>'დაზუსტ. საკუთ.'!E995</f>
        <v>0</v>
      </c>
      <c r="Z995" s="10">
        <f t="shared" si="398"/>
        <v>0</v>
      </c>
      <c r="AA995" s="10">
        <f>'დამტკ. ბიუჯ.'!F995</f>
        <v>0</v>
      </c>
      <c r="AB995" s="10">
        <f>'დამტკ. საკუთ.'!F995</f>
        <v>0</v>
      </c>
      <c r="AC995" s="10">
        <f>'ცვლილ. ბიუჯ.'!G995</f>
        <v>0</v>
      </c>
      <c r="AD995" s="10">
        <f>'ცვლილ. საკუთ.'!G995</f>
        <v>0</v>
      </c>
      <c r="AE995" s="10">
        <f>'მთავრ. ფონდი'!G995</f>
        <v>0</v>
      </c>
      <c r="AF995" s="10">
        <f>'პრეზ. ფონდი'!G995</f>
        <v>0</v>
      </c>
      <c r="AG995" s="10">
        <f>'დაზუსტ. ნაერთი'!F995</f>
        <v>0</v>
      </c>
      <c r="AH995" s="10">
        <f>'დაზუსტ. ბიუჯ.'!F995</f>
        <v>0</v>
      </c>
      <c r="AI995" s="10">
        <f>'დაზუსტ. საკუთ.'!F995</f>
        <v>0</v>
      </c>
      <c r="AK995" s="10">
        <f t="shared" si="399"/>
        <v>0</v>
      </c>
      <c r="AL995" s="10">
        <f t="shared" si="400"/>
        <v>0</v>
      </c>
      <c r="AM995" s="10">
        <f t="shared" si="401"/>
        <v>0</v>
      </c>
      <c r="AN995" s="10">
        <f t="shared" si="401"/>
        <v>0</v>
      </c>
      <c r="AO995" s="10">
        <f t="shared" si="401"/>
        <v>0</v>
      </c>
      <c r="AP995" s="10">
        <f t="shared" si="391"/>
        <v>0</v>
      </c>
      <c r="AQ995" s="10">
        <f t="shared" si="391"/>
        <v>0</v>
      </c>
      <c r="AR995" s="10">
        <f t="shared" si="391"/>
        <v>0</v>
      </c>
      <c r="AS995" s="10">
        <f t="shared" si="391"/>
        <v>0</v>
      </c>
      <c r="AT995" s="10">
        <f t="shared" si="406"/>
        <v>0</v>
      </c>
      <c r="AV995" s="10">
        <f t="shared" si="402"/>
        <v>0</v>
      </c>
      <c r="AW995" s="10">
        <f>'დამტკ. ბიუჯ.'!G995</f>
        <v>0</v>
      </c>
      <c r="AX995" s="10">
        <f>'დამტკ. საკუთ.'!G995</f>
        <v>0</v>
      </c>
      <c r="AY995" s="10">
        <f>'ცვლილ. ბიუჯ.'!H995</f>
        <v>0</v>
      </c>
      <c r="AZ995" s="10">
        <f>'ცვლილ. საკუთ.'!H995</f>
        <v>0</v>
      </c>
      <c r="BA995" s="10">
        <f>'მთავრ. ფონდი'!H995</f>
        <v>0</v>
      </c>
      <c r="BB995" s="10">
        <f>'პრეზ. ფონდი'!H995</f>
        <v>0</v>
      </c>
      <c r="BC995" s="10">
        <f>'დაზუსტ. ნაერთი'!G995</f>
        <v>0</v>
      </c>
      <c r="BD995" s="10">
        <f>'დაზუსტ. ბიუჯ.'!G995</f>
        <v>0</v>
      </c>
      <c r="BE995" s="10">
        <f>'დაზუსტ. საკუთ.'!G995</f>
        <v>0</v>
      </c>
      <c r="BG995" s="10">
        <f t="shared" si="403"/>
        <v>0</v>
      </c>
      <c r="BH995" s="10">
        <f t="shared" si="403"/>
        <v>0</v>
      </c>
      <c r="BI995" s="10">
        <f t="shared" si="403"/>
        <v>0</v>
      </c>
      <c r="BJ995" s="10">
        <f t="shared" si="392"/>
        <v>0</v>
      </c>
      <c r="BK995" s="10">
        <f t="shared" si="392"/>
        <v>0</v>
      </c>
      <c r="BL995" s="10">
        <f t="shared" si="392"/>
        <v>0</v>
      </c>
      <c r="BM995" s="10">
        <f t="shared" si="392"/>
        <v>0</v>
      </c>
      <c r="BN995" s="10">
        <f t="shared" si="407"/>
        <v>0</v>
      </c>
      <c r="BO995" s="10">
        <f t="shared" si="407"/>
        <v>0</v>
      </c>
      <c r="BP995" s="10">
        <f t="shared" si="407"/>
        <v>0</v>
      </c>
      <c r="BR995" s="10">
        <f t="shared" si="404"/>
        <v>0</v>
      </c>
      <c r="BS995" s="10">
        <f>'დამტკ. ბიუჯ.'!H995</f>
        <v>0</v>
      </c>
      <c r="BT995" s="10">
        <f>'დამტკ. საკუთ.'!H995</f>
        <v>0</v>
      </c>
      <c r="BU995" s="10">
        <f>'ცვლილ. ბიუჯ.'!I995</f>
        <v>0</v>
      </c>
      <c r="BV995" s="10">
        <f>'ცვლილ. საკუთ.'!I995</f>
        <v>0</v>
      </c>
      <c r="BW995" s="10">
        <f>'მთავრ. ფონდი'!I995</f>
        <v>0</v>
      </c>
      <c r="BX995" s="10">
        <f>'პრეზ. ფონდი'!I995</f>
        <v>0</v>
      </c>
      <c r="BY995" s="10">
        <f>'დაზუსტ. ნაერთი'!H995</f>
        <v>0</v>
      </c>
      <c r="BZ995" s="10">
        <f>'დაზუსტ. ბიუჯ.'!H995</f>
        <v>0</v>
      </c>
      <c r="CA995" s="10">
        <f>'დაზუსტ. საკუთ.'!H995</f>
        <v>0</v>
      </c>
    </row>
    <row r="996" spans="1:79" x14ac:dyDescent="0.25">
      <c r="A996" t="str">
        <f t="shared" si="393"/>
        <v>b</v>
      </c>
      <c r="B996" s="5"/>
      <c r="C996" s="6" t="s">
        <v>18</v>
      </c>
      <c r="D996" s="7">
        <f t="shared" si="394"/>
        <v>0</v>
      </c>
      <c r="E996" s="7">
        <f t="shared" si="395"/>
        <v>0</v>
      </c>
      <c r="F996" s="7">
        <f t="shared" si="396"/>
        <v>0</v>
      </c>
      <c r="G996" s="7">
        <f t="shared" si="396"/>
        <v>0</v>
      </c>
      <c r="H996" s="7">
        <f t="shared" si="396"/>
        <v>0</v>
      </c>
      <c r="I996" s="7">
        <f t="shared" si="390"/>
        <v>0</v>
      </c>
      <c r="J996" s="7">
        <f t="shared" si="390"/>
        <v>0</v>
      </c>
      <c r="K996" s="7">
        <f t="shared" si="390"/>
        <v>0</v>
      </c>
      <c r="L996" s="7">
        <f t="shared" si="390"/>
        <v>0</v>
      </c>
      <c r="M996" s="7">
        <f t="shared" si="405"/>
        <v>0</v>
      </c>
      <c r="O996" s="7">
        <f t="shared" si="397"/>
        <v>0</v>
      </c>
      <c r="P996" s="7">
        <f>'დამტკ. ბიუჯ.'!E996</f>
        <v>0</v>
      </c>
      <c r="Q996" s="7">
        <f>'დამტკ. საკუთ.'!E996</f>
        <v>0</v>
      </c>
      <c r="R996" s="7">
        <f>'ცვლილ. ბიუჯ.'!F996</f>
        <v>0</v>
      </c>
      <c r="S996" s="7">
        <f>'ცვლილ. საკუთ.'!F996</f>
        <v>0</v>
      </c>
      <c r="T996" s="7">
        <f>'მთავრ. ფონდი'!F996</f>
        <v>0</v>
      </c>
      <c r="U996" s="7">
        <f>'პრეზ. ფონდი'!F996</f>
        <v>0</v>
      </c>
      <c r="V996" s="7">
        <f>'დაზუსტ. ნაერთი'!E996</f>
        <v>0</v>
      </c>
      <c r="W996" s="7">
        <f>'დაზუსტ. ბიუჯ.'!E996</f>
        <v>0</v>
      </c>
      <c r="X996" s="7">
        <f>'დაზუსტ. საკუთ.'!E996</f>
        <v>0</v>
      </c>
      <c r="Z996" s="7">
        <f t="shared" si="398"/>
        <v>0</v>
      </c>
      <c r="AA996" s="7">
        <f>'დამტკ. ბიუჯ.'!F996</f>
        <v>0</v>
      </c>
      <c r="AB996" s="7">
        <f>'დამტკ. საკუთ.'!F996</f>
        <v>0</v>
      </c>
      <c r="AC996" s="7">
        <f>'ცვლილ. ბიუჯ.'!G996</f>
        <v>0</v>
      </c>
      <c r="AD996" s="7">
        <f>'ცვლილ. საკუთ.'!G996</f>
        <v>0</v>
      </c>
      <c r="AE996" s="7">
        <f>'მთავრ. ფონდი'!G996</f>
        <v>0</v>
      </c>
      <c r="AF996" s="7">
        <f>'პრეზ. ფონდი'!G996</f>
        <v>0</v>
      </c>
      <c r="AG996" s="7">
        <f>'დაზუსტ. ნაერთი'!F996</f>
        <v>0</v>
      </c>
      <c r="AH996" s="7">
        <f>'დაზუსტ. ბიუჯ.'!F996</f>
        <v>0</v>
      </c>
      <c r="AI996" s="7">
        <f>'დაზუსტ. საკუთ.'!F996</f>
        <v>0</v>
      </c>
      <c r="AK996" s="7">
        <f t="shared" si="399"/>
        <v>0</v>
      </c>
      <c r="AL996" s="7">
        <f t="shared" si="400"/>
        <v>0</v>
      </c>
      <c r="AM996" s="7">
        <f t="shared" si="401"/>
        <v>0</v>
      </c>
      <c r="AN996" s="7">
        <f t="shared" si="401"/>
        <v>0</v>
      </c>
      <c r="AO996" s="7">
        <f t="shared" si="401"/>
        <v>0</v>
      </c>
      <c r="AP996" s="7">
        <f t="shared" si="391"/>
        <v>0</v>
      </c>
      <c r="AQ996" s="7">
        <f t="shared" si="391"/>
        <v>0</v>
      </c>
      <c r="AR996" s="7">
        <f t="shared" si="391"/>
        <v>0</v>
      </c>
      <c r="AS996" s="7">
        <f t="shared" si="391"/>
        <v>0</v>
      </c>
      <c r="AT996" s="7">
        <f t="shared" si="406"/>
        <v>0</v>
      </c>
      <c r="AV996" s="7">
        <f t="shared" si="402"/>
        <v>0</v>
      </c>
      <c r="AW996" s="7">
        <f>'დამტკ. ბიუჯ.'!G996</f>
        <v>0</v>
      </c>
      <c r="AX996" s="7">
        <f>'დამტკ. საკუთ.'!G996</f>
        <v>0</v>
      </c>
      <c r="AY996" s="7">
        <f>'ცვლილ. ბიუჯ.'!H996</f>
        <v>0</v>
      </c>
      <c r="AZ996" s="7">
        <f>'ცვლილ. საკუთ.'!H996</f>
        <v>0</v>
      </c>
      <c r="BA996" s="7">
        <f>'მთავრ. ფონდი'!H996</f>
        <v>0</v>
      </c>
      <c r="BB996" s="7">
        <f>'პრეზ. ფონდი'!H996</f>
        <v>0</v>
      </c>
      <c r="BC996" s="7">
        <f>'დაზუსტ. ნაერთი'!G996</f>
        <v>0</v>
      </c>
      <c r="BD996" s="7">
        <f>'დაზუსტ. ბიუჯ.'!G996</f>
        <v>0</v>
      </c>
      <c r="BE996" s="7">
        <f>'დაზუსტ. საკუთ.'!G996</f>
        <v>0</v>
      </c>
      <c r="BG996" s="7">
        <f t="shared" si="403"/>
        <v>0</v>
      </c>
      <c r="BH996" s="7">
        <f t="shared" si="403"/>
        <v>0</v>
      </c>
      <c r="BI996" s="7">
        <f t="shared" si="403"/>
        <v>0</v>
      </c>
      <c r="BJ996" s="7">
        <f t="shared" si="392"/>
        <v>0</v>
      </c>
      <c r="BK996" s="7">
        <f t="shared" si="392"/>
        <v>0</v>
      </c>
      <c r="BL996" s="7">
        <f t="shared" si="392"/>
        <v>0</v>
      </c>
      <c r="BM996" s="7">
        <f t="shared" si="392"/>
        <v>0</v>
      </c>
      <c r="BN996" s="7">
        <f t="shared" si="407"/>
        <v>0</v>
      </c>
      <c r="BO996" s="7">
        <f t="shared" si="407"/>
        <v>0</v>
      </c>
      <c r="BP996" s="7">
        <f t="shared" si="407"/>
        <v>0</v>
      </c>
      <c r="BR996" s="7">
        <f t="shared" si="404"/>
        <v>0</v>
      </c>
      <c r="BS996" s="7">
        <f>'დამტკ. ბიუჯ.'!H996</f>
        <v>0</v>
      </c>
      <c r="BT996" s="7">
        <f>'დამტკ. საკუთ.'!H996</f>
        <v>0</v>
      </c>
      <c r="BU996" s="7">
        <f>'ცვლილ. ბიუჯ.'!I996</f>
        <v>0</v>
      </c>
      <c r="BV996" s="7">
        <f>'ცვლილ. საკუთ.'!I996</f>
        <v>0</v>
      </c>
      <c r="BW996" s="7">
        <f>'მთავრ. ფონდი'!I996</f>
        <v>0</v>
      </c>
      <c r="BX996" s="7">
        <f>'პრეზ. ფონდი'!I996</f>
        <v>0</v>
      </c>
      <c r="BY996" s="7">
        <f>'დაზუსტ. ნაერთი'!H996</f>
        <v>0</v>
      </c>
      <c r="BZ996" s="7">
        <f>'დაზუსტ. ბიუჯ.'!H996</f>
        <v>0</v>
      </c>
      <c r="CA996" s="7">
        <f>'დაზუსტ. საკუთ.'!H996</f>
        <v>0</v>
      </c>
    </row>
    <row r="997" spans="1:79" x14ac:dyDescent="0.25">
      <c r="A997" t="str">
        <f t="shared" si="393"/>
        <v>b</v>
      </c>
      <c r="B997" s="5"/>
      <c r="C997" s="6" t="s">
        <v>19</v>
      </c>
      <c r="D997" s="7">
        <f t="shared" si="394"/>
        <v>0</v>
      </c>
      <c r="E997" s="7">
        <f t="shared" si="395"/>
        <v>0</v>
      </c>
      <c r="F997" s="7">
        <f t="shared" si="396"/>
        <v>0</v>
      </c>
      <c r="G997" s="7">
        <f t="shared" si="396"/>
        <v>0</v>
      </c>
      <c r="H997" s="7">
        <f t="shared" si="396"/>
        <v>0</v>
      </c>
      <c r="I997" s="7">
        <f t="shared" si="390"/>
        <v>0</v>
      </c>
      <c r="J997" s="7">
        <f t="shared" si="390"/>
        <v>0</v>
      </c>
      <c r="K997" s="7">
        <f t="shared" si="390"/>
        <v>0</v>
      </c>
      <c r="L997" s="7">
        <f t="shared" si="390"/>
        <v>0</v>
      </c>
      <c r="M997" s="7">
        <f t="shared" si="405"/>
        <v>0</v>
      </c>
      <c r="O997" s="7">
        <f t="shared" si="397"/>
        <v>0</v>
      </c>
      <c r="P997" s="7">
        <f>'დამტკ. ბიუჯ.'!E997</f>
        <v>0</v>
      </c>
      <c r="Q997" s="7">
        <f>'დამტკ. საკუთ.'!E997</f>
        <v>0</v>
      </c>
      <c r="R997" s="7">
        <f>'ცვლილ. ბიუჯ.'!F997</f>
        <v>0</v>
      </c>
      <c r="S997" s="7">
        <f>'ცვლილ. საკუთ.'!F997</f>
        <v>0</v>
      </c>
      <c r="T997" s="7">
        <f>'მთავრ. ფონდი'!F997</f>
        <v>0</v>
      </c>
      <c r="U997" s="7">
        <f>'პრეზ. ფონდი'!F997</f>
        <v>0</v>
      </c>
      <c r="V997" s="7">
        <f>'დაზუსტ. ნაერთი'!E997</f>
        <v>0</v>
      </c>
      <c r="W997" s="7">
        <f>'დაზუსტ. ბიუჯ.'!E997</f>
        <v>0</v>
      </c>
      <c r="X997" s="7">
        <f>'დაზუსტ. საკუთ.'!E997</f>
        <v>0</v>
      </c>
      <c r="Z997" s="7">
        <f t="shared" si="398"/>
        <v>0</v>
      </c>
      <c r="AA997" s="7">
        <f>'დამტკ. ბიუჯ.'!F997</f>
        <v>0</v>
      </c>
      <c r="AB997" s="7">
        <f>'დამტკ. საკუთ.'!F997</f>
        <v>0</v>
      </c>
      <c r="AC997" s="7">
        <f>'ცვლილ. ბიუჯ.'!G997</f>
        <v>0</v>
      </c>
      <c r="AD997" s="7">
        <f>'ცვლილ. საკუთ.'!G997</f>
        <v>0</v>
      </c>
      <c r="AE997" s="7">
        <f>'მთავრ. ფონდი'!G997</f>
        <v>0</v>
      </c>
      <c r="AF997" s="7">
        <f>'პრეზ. ფონდი'!G997</f>
        <v>0</v>
      </c>
      <c r="AG997" s="7">
        <f>'დაზუსტ. ნაერთი'!F997</f>
        <v>0</v>
      </c>
      <c r="AH997" s="7">
        <f>'დაზუსტ. ბიუჯ.'!F997</f>
        <v>0</v>
      </c>
      <c r="AI997" s="7">
        <f>'დაზუსტ. საკუთ.'!F997</f>
        <v>0</v>
      </c>
      <c r="AK997" s="7">
        <f t="shared" si="399"/>
        <v>0</v>
      </c>
      <c r="AL997" s="7">
        <f t="shared" si="400"/>
        <v>0</v>
      </c>
      <c r="AM997" s="7">
        <f t="shared" si="401"/>
        <v>0</v>
      </c>
      <c r="AN997" s="7">
        <f t="shared" si="401"/>
        <v>0</v>
      </c>
      <c r="AO997" s="7">
        <f t="shared" si="401"/>
        <v>0</v>
      </c>
      <c r="AP997" s="7">
        <f t="shared" si="391"/>
        <v>0</v>
      </c>
      <c r="AQ997" s="7">
        <f t="shared" si="391"/>
        <v>0</v>
      </c>
      <c r="AR997" s="7">
        <f t="shared" si="391"/>
        <v>0</v>
      </c>
      <c r="AS997" s="7">
        <f t="shared" si="391"/>
        <v>0</v>
      </c>
      <c r="AT997" s="7">
        <f t="shared" si="406"/>
        <v>0</v>
      </c>
      <c r="AV997" s="7">
        <f t="shared" si="402"/>
        <v>0</v>
      </c>
      <c r="AW997" s="7">
        <f>'დამტკ. ბიუჯ.'!G997</f>
        <v>0</v>
      </c>
      <c r="AX997" s="7">
        <f>'დამტკ. საკუთ.'!G997</f>
        <v>0</v>
      </c>
      <c r="AY997" s="7">
        <f>'ცვლილ. ბიუჯ.'!H997</f>
        <v>0</v>
      </c>
      <c r="AZ997" s="7">
        <f>'ცვლილ. საკუთ.'!H997</f>
        <v>0</v>
      </c>
      <c r="BA997" s="7">
        <f>'მთავრ. ფონდი'!H997</f>
        <v>0</v>
      </c>
      <c r="BB997" s="7">
        <f>'პრეზ. ფონდი'!H997</f>
        <v>0</v>
      </c>
      <c r="BC997" s="7">
        <f>'დაზუსტ. ნაერთი'!G997</f>
        <v>0</v>
      </c>
      <c r="BD997" s="7">
        <f>'დაზუსტ. ბიუჯ.'!G997</f>
        <v>0</v>
      </c>
      <c r="BE997" s="7">
        <f>'დაზუსტ. საკუთ.'!G997</f>
        <v>0</v>
      </c>
      <c r="BG997" s="7">
        <f t="shared" si="403"/>
        <v>0</v>
      </c>
      <c r="BH997" s="7">
        <f t="shared" si="403"/>
        <v>0</v>
      </c>
      <c r="BI997" s="7">
        <f t="shared" si="403"/>
        <v>0</v>
      </c>
      <c r="BJ997" s="7">
        <f t="shared" si="392"/>
        <v>0</v>
      </c>
      <c r="BK997" s="7">
        <f t="shared" si="392"/>
        <v>0</v>
      </c>
      <c r="BL997" s="7">
        <f t="shared" si="392"/>
        <v>0</v>
      </c>
      <c r="BM997" s="7">
        <f t="shared" si="392"/>
        <v>0</v>
      </c>
      <c r="BN997" s="7">
        <f t="shared" si="407"/>
        <v>0</v>
      </c>
      <c r="BO997" s="7">
        <f t="shared" si="407"/>
        <v>0</v>
      </c>
      <c r="BP997" s="7">
        <f t="shared" si="407"/>
        <v>0</v>
      </c>
      <c r="BR997" s="7">
        <f t="shared" si="404"/>
        <v>0</v>
      </c>
      <c r="BS997" s="7">
        <f>'დამტკ. ბიუჯ.'!H997</f>
        <v>0</v>
      </c>
      <c r="BT997" s="7">
        <f>'დამტკ. საკუთ.'!H997</f>
        <v>0</v>
      </c>
      <c r="BU997" s="7">
        <f>'ცვლილ. ბიუჯ.'!I997</f>
        <v>0</v>
      </c>
      <c r="BV997" s="7">
        <f>'ცვლილ. საკუთ.'!I997</f>
        <v>0</v>
      </c>
      <c r="BW997" s="7">
        <f>'მთავრ. ფონდი'!I997</f>
        <v>0</v>
      </c>
      <c r="BX997" s="7">
        <f>'პრეზ. ფონდი'!I997</f>
        <v>0</v>
      </c>
      <c r="BY997" s="7">
        <f>'დაზუსტ. ნაერთი'!H997</f>
        <v>0</v>
      </c>
      <c r="BZ997" s="7">
        <f>'დაზუსტ. ბიუჯ.'!H997</f>
        <v>0</v>
      </c>
      <c r="CA997" s="7">
        <f>'დაზუსტ. საკუთ.'!H997</f>
        <v>0</v>
      </c>
    </row>
    <row r="998" spans="1:79" ht="15.75" thickBot="1" x14ac:dyDescent="0.3">
      <c r="A998" t="str">
        <f t="shared" si="393"/>
        <v>a</v>
      </c>
      <c r="B998" s="11"/>
      <c r="C998" s="12" t="s">
        <v>20</v>
      </c>
      <c r="D998" s="13">
        <f t="shared" si="394"/>
        <v>0</v>
      </c>
      <c r="E998" s="13">
        <f t="shared" si="395"/>
        <v>0</v>
      </c>
      <c r="F998" s="13">
        <f t="shared" si="396"/>
        <v>0</v>
      </c>
      <c r="G998" s="13">
        <f t="shared" si="396"/>
        <v>300</v>
      </c>
      <c r="H998" s="13">
        <f t="shared" si="396"/>
        <v>0</v>
      </c>
      <c r="I998" s="13">
        <f t="shared" si="390"/>
        <v>0</v>
      </c>
      <c r="J998" s="13">
        <f t="shared" si="390"/>
        <v>0</v>
      </c>
      <c r="K998" s="13">
        <f t="shared" si="390"/>
        <v>300</v>
      </c>
      <c r="L998" s="13">
        <f t="shared" si="390"/>
        <v>300</v>
      </c>
      <c r="M998" s="13">
        <f t="shared" si="405"/>
        <v>0</v>
      </c>
      <c r="O998" s="13">
        <f t="shared" si="397"/>
        <v>0</v>
      </c>
      <c r="P998" s="13">
        <f>'დამტკ. ბიუჯ.'!E998</f>
        <v>0</v>
      </c>
      <c r="Q998" s="13">
        <f>'დამტკ. საკუთ.'!E998</f>
        <v>0</v>
      </c>
      <c r="R998" s="13">
        <f>'ცვლილ. ბიუჯ.'!F998</f>
        <v>300</v>
      </c>
      <c r="S998" s="13">
        <f>'ცვლილ. საკუთ.'!F998</f>
        <v>0</v>
      </c>
      <c r="T998" s="13">
        <f>'მთავრ. ფონდი'!F998</f>
        <v>0</v>
      </c>
      <c r="U998" s="13">
        <f>'პრეზ. ფონდი'!F998</f>
        <v>0</v>
      </c>
      <c r="V998" s="13">
        <f>'დაზუსტ. ნაერთი'!E998</f>
        <v>300</v>
      </c>
      <c r="W998" s="13">
        <f>'დაზუსტ. ბიუჯ.'!E998</f>
        <v>300</v>
      </c>
      <c r="X998" s="13">
        <f>'დაზუსტ. საკუთ.'!E998</f>
        <v>0</v>
      </c>
      <c r="Z998" s="13">
        <f t="shared" si="398"/>
        <v>0</v>
      </c>
      <c r="AA998" s="13">
        <f>'დამტკ. ბიუჯ.'!F998</f>
        <v>0</v>
      </c>
      <c r="AB998" s="13">
        <f>'დამტკ. საკუთ.'!F998</f>
        <v>0</v>
      </c>
      <c r="AC998" s="13">
        <f>'ცვლილ. ბიუჯ.'!G998</f>
        <v>0</v>
      </c>
      <c r="AD998" s="13">
        <f>'ცვლილ. საკუთ.'!G998</f>
        <v>0</v>
      </c>
      <c r="AE998" s="13">
        <f>'მთავრ. ფონდი'!G998</f>
        <v>0</v>
      </c>
      <c r="AF998" s="13">
        <f>'პრეზ. ფონდი'!G998</f>
        <v>0</v>
      </c>
      <c r="AG998" s="13">
        <f>'დაზუსტ. ნაერთი'!F998</f>
        <v>0</v>
      </c>
      <c r="AH998" s="13">
        <f>'დაზუსტ. ბიუჯ.'!F998</f>
        <v>0</v>
      </c>
      <c r="AI998" s="13">
        <f>'დაზუსტ. საკუთ.'!F998</f>
        <v>0</v>
      </c>
      <c r="AK998" s="13">
        <f t="shared" si="399"/>
        <v>0</v>
      </c>
      <c r="AL998" s="13">
        <f t="shared" si="400"/>
        <v>0</v>
      </c>
      <c r="AM998" s="13">
        <f t="shared" si="401"/>
        <v>0</v>
      </c>
      <c r="AN998" s="13">
        <f t="shared" si="401"/>
        <v>300</v>
      </c>
      <c r="AO998" s="13">
        <f t="shared" si="401"/>
        <v>0</v>
      </c>
      <c r="AP998" s="13">
        <f t="shared" si="391"/>
        <v>0</v>
      </c>
      <c r="AQ998" s="13">
        <f t="shared" si="391"/>
        <v>0</v>
      </c>
      <c r="AR998" s="13">
        <f t="shared" si="391"/>
        <v>300</v>
      </c>
      <c r="AS998" s="13">
        <f t="shared" si="391"/>
        <v>300</v>
      </c>
      <c r="AT998" s="13">
        <f t="shared" si="406"/>
        <v>0</v>
      </c>
      <c r="AV998" s="13">
        <f t="shared" si="402"/>
        <v>0</v>
      </c>
      <c r="AW998" s="13">
        <f>'დამტკ. ბიუჯ.'!G998</f>
        <v>0</v>
      </c>
      <c r="AX998" s="13">
        <f>'დამტკ. საკუთ.'!G998</f>
        <v>0</v>
      </c>
      <c r="AY998" s="13">
        <f>'ცვლილ. ბიუჯ.'!H998</f>
        <v>0</v>
      </c>
      <c r="AZ998" s="13">
        <f>'ცვლილ. საკუთ.'!H998</f>
        <v>0</v>
      </c>
      <c r="BA998" s="13">
        <f>'მთავრ. ფონდი'!H998</f>
        <v>0</v>
      </c>
      <c r="BB998" s="13">
        <f>'პრეზ. ფონდი'!H998</f>
        <v>0</v>
      </c>
      <c r="BC998" s="13">
        <f>'დაზუსტ. ნაერთი'!G998</f>
        <v>0</v>
      </c>
      <c r="BD998" s="13">
        <f>'დაზუსტ. ბიუჯ.'!G998</f>
        <v>0</v>
      </c>
      <c r="BE998" s="13">
        <f>'დაზუსტ. საკუთ.'!G998</f>
        <v>0</v>
      </c>
      <c r="BG998" s="13">
        <f t="shared" si="403"/>
        <v>0</v>
      </c>
      <c r="BH998" s="13">
        <f t="shared" si="403"/>
        <v>0</v>
      </c>
      <c r="BI998" s="13">
        <f t="shared" si="403"/>
        <v>0</v>
      </c>
      <c r="BJ998" s="13">
        <f t="shared" si="392"/>
        <v>300</v>
      </c>
      <c r="BK998" s="13">
        <f t="shared" si="392"/>
        <v>0</v>
      </c>
      <c r="BL998" s="13">
        <f t="shared" si="392"/>
        <v>0</v>
      </c>
      <c r="BM998" s="13">
        <f t="shared" si="392"/>
        <v>0</v>
      </c>
      <c r="BN998" s="13">
        <f t="shared" si="407"/>
        <v>300</v>
      </c>
      <c r="BO998" s="13">
        <f t="shared" si="407"/>
        <v>300</v>
      </c>
      <c r="BP998" s="13">
        <f t="shared" si="407"/>
        <v>0</v>
      </c>
      <c r="BR998" s="13">
        <f t="shared" si="404"/>
        <v>0</v>
      </c>
      <c r="BS998" s="13">
        <f>'დამტკ. ბიუჯ.'!H998</f>
        <v>0</v>
      </c>
      <c r="BT998" s="13">
        <f>'დამტკ. საკუთ.'!H998</f>
        <v>0</v>
      </c>
      <c r="BU998" s="13">
        <f>'ცვლილ. ბიუჯ.'!I998</f>
        <v>0</v>
      </c>
      <c r="BV998" s="13">
        <f>'ცვლილ. საკუთ.'!I998</f>
        <v>0</v>
      </c>
      <c r="BW998" s="13">
        <f>'მთავრ. ფონდი'!I998</f>
        <v>0</v>
      </c>
      <c r="BX998" s="13">
        <f>'პრეზ. ფონდი'!I998</f>
        <v>0</v>
      </c>
      <c r="BY998" s="13">
        <f>'დაზუსტ. ნაერთი'!H998</f>
        <v>0</v>
      </c>
      <c r="BZ998" s="13">
        <f>'დაზუსტ. ბიუჯ.'!H998</f>
        <v>0</v>
      </c>
      <c r="CA998" s="13">
        <f>'დაზუსტ. საკუთ.'!H998</f>
        <v>0</v>
      </c>
    </row>
    <row r="999" spans="1:79" ht="16.5" thickTop="1" thickBot="1" x14ac:dyDescent="0.3">
      <c r="A999" t="str">
        <f t="shared" si="393"/>
        <v>a</v>
      </c>
      <c r="B999" s="16" t="s">
        <v>163</v>
      </c>
      <c r="C999" s="4" t="s">
        <v>164</v>
      </c>
      <c r="D999" s="4">
        <f t="shared" si="394"/>
        <v>20000000</v>
      </c>
      <c r="E999" s="4">
        <f t="shared" si="395"/>
        <v>20000000</v>
      </c>
      <c r="F999" s="4">
        <f t="shared" si="396"/>
        <v>0</v>
      </c>
      <c r="G999" s="4">
        <f t="shared" si="396"/>
        <v>-335000</v>
      </c>
      <c r="H999" s="4">
        <f t="shared" si="396"/>
        <v>0</v>
      </c>
      <c r="I999" s="4">
        <f t="shared" si="390"/>
        <v>0</v>
      </c>
      <c r="J999" s="4">
        <f t="shared" si="390"/>
        <v>0</v>
      </c>
      <c r="K999" s="4">
        <f t="shared" si="390"/>
        <v>19665000</v>
      </c>
      <c r="L999" s="4">
        <f t="shared" si="390"/>
        <v>19665000</v>
      </c>
      <c r="M999" s="4">
        <f t="shared" si="405"/>
        <v>0</v>
      </c>
      <c r="O999" s="4">
        <f t="shared" si="397"/>
        <v>6200000</v>
      </c>
      <c r="P999" s="4">
        <f>'დამტკ. ბიუჯ.'!E999</f>
        <v>6200000</v>
      </c>
      <c r="Q999" s="4">
        <f>'დამტკ. საკუთ.'!E999</f>
        <v>0</v>
      </c>
      <c r="R999" s="4">
        <f>'ცვლილ. ბიუჯ.'!F999</f>
        <v>424000</v>
      </c>
      <c r="S999" s="4">
        <f>'ცვლილ. საკუთ.'!F999</f>
        <v>0</v>
      </c>
      <c r="T999" s="4">
        <f>'მთავრ. ფონდი'!F999</f>
        <v>0</v>
      </c>
      <c r="U999" s="4">
        <f>'პრეზ. ფონდი'!F999</f>
        <v>0</v>
      </c>
      <c r="V999" s="4">
        <f>'დაზუსტ. ნაერთი'!E999</f>
        <v>6624000</v>
      </c>
      <c r="W999" s="4">
        <f>'დაზუსტ. ბიუჯ.'!E999</f>
        <v>6624000</v>
      </c>
      <c r="X999" s="4">
        <f>'დაზუსტ. საკუთ.'!E999</f>
        <v>0</v>
      </c>
      <c r="Z999" s="4">
        <f t="shared" si="398"/>
        <v>4735000</v>
      </c>
      <c r="AA999" s="4">
        <f>'დამტკ. ბიუჯ.'!F999</f>
        <v>4735000</v>
      </c>
      <c r="AB999" s="4">
        <f>'დამტკ. საკუთ.'!F999</f>
        <v>0</v>
      </c>
      <c r="AC999" s="4">
        <f>'ცვლილ. ბიუჯ.'!G999</f>
        <v>1934000</v>
      </c>
      <c r="AD999" s="4">
        <f>'ცვლილ. საკუთ.'!G999</f>
        <v>0</v>
      </c>
      <c r="AE999" s="4">
        <f>'მთავრ. ფონდი'!G999</f>
        <v>0</v>
      </c>
      <c r="AF999" s="4">
        <f>'პრეზ. ფონდი'!G999</f>
        <v>0</v>
      </c>
      <c r="AG999" s="4">
        <f>'დაზუსტ. ნაერთი'!F999</f>
        <v>6669000</v>
      </c>
      <c r="AH999" s="4">
        <f>'დაზუსტ. ბიუჯ.'!F999</f>
        <v>6669000</v>
      </c>
      <c r="AI999" s="4">
        <f>'დაზუსტ. საკუთ.'!F999</f>
        <v>0</v>
      </c>
      <c r="AK999" s="4">
        <f t="shared" si="399"/>
        <v>10935000</v>
      </c>
      <c r="AL999" s="4">
        <f t="shared" si="400"/>
        <v>10935000</v>
      </c>
      <c r="AM999" s="4">
        <f t="shared" si="401"/>
        <v>0</v>
      </c>
      <c r="AN999" s="4">
        <f t="shared" si="401"/>
        <v>2358000</v>
      </c>
      <c r="AO999" s="4">
        <f t="shared" si="401"/>
        <v>0</v>
      </c>
      <c r="AP999" s="4">
        <f t="shared" si="391"/>
        <v>0</v>
      </c>
      <c r="AQ999" s="4">
        <f t="shared" si="391"/>
        <v>0</v>
      </c>
      <c r="AR999" s="4">
        <f t="shared" si="391"/>
        <v>13293000</v>
      </c>
      <c r="AS999" s="4">
        <f t="shared" si="391"/>
        <v>13293000</v>
      </c>
      <c r="AT999" s="4">
        <f t="shared" si="406"/>
        <v>0</v>
      </c>
      <c r="AV999" s="4">
        <f t="shared" si="402"/>
        <v>4735000</v>
      </c>
      <c r="AW999" s="4">
        <f>'დამტკ. ბიუჯ.'!G999</f>
        <v>4735000</v>
      </c>
      <c r="AX999" s="4">
        <f>'დამტკ. საკუთ.'!G999</f>
        <v>0</v>
      </c>
      <c r="AY999" s="4">
        <f>'ცვლილ. ბიუჯ.'!H999</f>
        <v>-71000</v>
      </c>
      <c r="AZ999" s="4">
        <f>'ცვლილ. საკუთ.'!H999</f>
        <v>0</v>
      </c>
      <c r="BA999" s="4">
        <f>'მთავრ. ფონდი'!H999</f>
        <v>0</v>
      </c>
      <c r="BB999" s="4">
        <f>'პრეზ. ფონდი'!H999</f>
        <v>0</v>
      </c>
      <c r="BC999" s="4">
        <f>'დაზუსტ. ნაერთი'!G999</f>
        <v>4664000</v>
      </c>
      <c r="BD999" s="4">
        <f>'დაზუსტ. ბიუჯ.'!G999</f>
        <v>4664000</v>
      </c>
      <c r="BE999" s="4">
        <f>'დაზუსტ. საკუთ.'!G999</f>
        <v>0</v>
      </c>
      <c r="BG999" s="4">
        <f t="shared" si="403"/>
        <v>15670000</v>
      </c>
      <c r="BH999" s="4">
        <f t="shared" si="403"/>
        <v>15670000</v>
      </c>
      <c r="BI999" s="4">
        <f t="shared" si="403"/>
        <v>0</v>
      </c>
      <c r="BJ999" s="4">
        <f t="shared" si="392"/>
        <v>2287000</v>
      </c>
      <c r="BK999" s="4">
        <f t="shared" si="392"/>
        <v>0</v>
      </c>
      <c r="BL999" s="4">
        <f t="shared" si="392"/>
        <v>0</v>
      </c>
      <c r="BM999" s="4">
        <f t="shared" si="392"/>
        <v>0</v>
      </c>
      <c r="BN999" s="4">
        <f t="shared" si="407"/>
        <v>17957000</v>
      </c>
      <c r="BO999" s="4">
        <f t="shared" si="407"/>
        <v>17957000</v>
      </c>
      <c r="BP999" s="4">
        <f t="shared" si="407"/>
        <v>0</v>
      </c>
      <c r="BR999" s="4">
        <f t="shared" si="404"/>
        <v>4330000</v>
      </c>
      <c r="BS999" s="4">
        <f>'დამტკ. ბიუჯ.'!H999</f>
        <v>4330000</v>
      </c>
      <c r="BT999" s="4">
        <f>'დამტკ. საკუთ.'!H999</f>
        <v>0</v>
      </c>
      <c r="BU999" s="4">
        <f>'ცვლილ. ბიუჯ.'!I999</f>
        <v>-2622000</v>
      </c>
      <c r="BV999" s="4">
        <f>'ცვლილ. საკუთ.'!I999</f>
        <v>0</v>
      </c>
      <c r="BW999" s="4">
        <f>'მთავრ. ფონდი'!I999</f>
        <v>0</v>
      </c>
      <c r="BX999" s="4">
        <f>'პრეზ. ფონდი'!I999</f>
        <v>0</v>
      </c>
      <c r="BY999" s="4">
        <f>'დაზუსტ. ნაერთი'!H999</f>
        <v>1708000</v>
      </c>
      <c r="BZ999" s="4">
        <f>'დაზუსტ. ბიუჯ.'!H999</f>
        <v>1708000</v>
      </c>
      <c r="CA999" s="4">
        <f>'დაზუსტ. საკუთ.'!H999</f>
        <v>0</v>
      </c>
    </row>
    <row r="1000" spans="1:79" ht="15.75" thickTop="1" x14ac:dyDescent="0.25">
      <c r="A1000" t="str">
        <f t="shared" si="393"/>
        <v>a</v>
      </c>
      <c r="B1000" s="5"/>
      <c r="C1000" s="6" t="s">
        <v>10</v>
      </c>
      <c r="D1000" s="7">
        <f t="shared" si="394"/>
        <v>20000000</v>
      </c>
      <c r="E1000" s="7">
        <f t="shared" si="395"/>
        <v>20000000</v>
      </c>
      <c r="F1000" s="7">
        <f t="shared" si="396"/>
        <v>0</v>
      </c>
      <c r="G1000" s="7">
        <f t="shared" si="396"/>
        <v>-335530</v>
      </c>
      <c r="H1000" s="7">
        <f t="shared" si="396"/>
        <v>0</v>
      </c>
      <c r="I1000" s="7">
        <f t="shared" si="390"/>
        <v>0</v>
      </c>
      <c r="J1000" s="7">
        <f t="shared" si="390"/>
        <v>0</v>
      </c>
      <c r="K1000" s="7">
        <f t="shared" si="390"/>
        <v>19664470</v>
      </c>
      <c r="L1000" s="7">
        <f t="shared" si="390"/>
        <v>19664470</v>
      </c>
      <c r="M1000" s="7">
        <f t="shared" si="405"/>
        <v>0</v>
      </c>
      <c r="O1000" s="7">
        <f t="shared" si="397"/>
        <v>6200000</v>
      </c>
      <c r="P1000" s="7">
        <f>'დამტკ. ბიუჯ.'!E1000</f>
        <v>6200000</v>
      </c>
      <c r="Q1000" s="7">
        <f>'დამტკ. საკუთ.'!E1000</f>
        <v>0</v>
      </c>
      <c r="R1000" s="7">
        <f>'ცვლილ. ბიუჯ.'!F1000</f>
        <v>423470</v>
      </c>
      <c r="S1000" s="7">
        <f>'ცვლილ. საკუთ.'!F1000</f>
        <v>0</v>
      </c>
      <c r="T1000" s="7">
        <f>'მთავრ. ფონდი'!F1000</f>
        <v>0</v>
      </c>
      <c r="U1000" s="7">
        <f>'პრეზ. ფონდი'!F1000</f>
        <v>0</v>
      </c>
      <c r="V1000" s="7">
        <f>'დაზუსტ. ნაერთი'!E1000</f>
        <v>6623470</v>
      </c>
      <c r="W1000" s="7">
        <f>'დაზუსტ. ბიუჯ.'!E1000</f>
        <v>6623470</v>
      </c>
      <c r="X1000" s="7">
        <f>'დაზუსტ. საკუთ.'!E1000</f>
        <v>0</v>
      </c>
      <c r="Z1000" s="7">
        <f t="shared" si="398"/>
        <v>4735000</v>
      </c>
      <c r="AA1000" s="7">
        <f>'დამტკ. ბიუჯ.'!F1000</f>
        <v>4735000</v>
      </c>
      <c r="AB1000" s="7">
        <f>'დამტკ. საკუთ.'!F1000</f>
        <v>0</v>
      </c>
      <c r="AC1000" s="7">
        <f>'ცვლილ. ბიუჯ.'!G1000</f>
        <v>1934000</v>
      </c>
      <c r="AD1000" s="7">
        <f>'ცვლილ. საკუთ.'!G1000</f>
        <v>0</v>
      </c>
      <c r="AE1000" s="7">
        <f>'მთავრ. ფონდი'!G1000</f>
        <v>0</v>
      </c>
      <c r="AF1000" s="7">
        <f>'პრეზ. ფონდი'!G1000</f>
        <v>0</v>
      </c>
      <c r="AG1000" s="7">
        <f>'დაზუსტ. ნაერთი'!F1000</f>
        <v>6669000</v>
      </c>
      <c r="AH1000" s="7">
        <f>'დაზუსტ. ბიუჯ.'!F1000</f>
        <v>6669000</v>
      </c>
      <c r="AI1000" s="7">
        <f>'დაზუსტ. საკუთ.'!F1000</f>
        <v>0</v>
      </c>
      <c r="AK1000" s="7">
        <f t="shared" si="399"/>
        <v>10935000</v>
      </c>
      <c r="AL1000" s="7">
        <f t="shared" si="400"/>
        <v>10935000</v>
      </c>
      <c r="AM1000" s="7">
        <f t="shared" si="401"/>
        <v>0</v>
      </c>
      <c r="AN1000" s="7">
        <f t="shared" si="401"/>
        <v>2357470</v>
      </c>
      <c r="AO1000" s="7">
        <f t="shared" si="401"/>
        <v>0</v>
      </c>
      <c r="AP1000" s="7">
        <f t="shared" si="391"/>
        <v>0</v>
      </c>
      <c r="AQ1000" s="7">
        <f t="shared" si="391"/>
        <v>0</v>
      </c>
      <c r="AR1000" s="7">
        <f t="shared" si="391"/>
        <v>13292470</v>
      </c>
      <c r="AS1000" s="7">
        <f t="shared" si="391"/>
        <v>13292470</v>
      </c>
      <c r="AT1000" s="7">
        <f t="shared" si="406"/>
        <v>0</v>
      </c>
      <c r="AV1000" s="7">
        <f t="shared" si="402"/>
        <v>4735000</v>
      </c>
      <c r="AW1000" s="7">
        <f>'დამტკ. ბიუჯ.'!G1000</f>
        <v>4735000</v>
      </c>
      <c r="AX1000" s="7">
        <f>'დამტკ. საკუთ.'!G1000</f>
        <v>0</v>
      </c>
      <c r="AY1000" s="7">
        <f>'ცვლილ. ბიუჯ.'!H1000</f>
        <v>-71000</v>
      </c>
      <c r="AZ1000" s="7">
        <f>'ცვლილ. საკუთ.'!H1000</f>
        <v>0</v>
      </c>
      <c r="BA1000" s="7">
        <f>'მთავრ. ფონდი'!H1000</f>
        <v>0</v>
      </c>
      <c r="BB1000" s="7">
        <f>'პრეზ. ფონდი'!H1000</f>
        <v>0</v>
      </c>
      <c r="BC1000" s="7">
        <f>'დაზუსტ. ნაერთი'!G1000</f>
        <v>4664000</v>
      </c>
      <c r="BD1000" s="7">
        <f>'დაზუსტ. ბიუჯ.'!G1000</f>
        <v>4664000</v>
      </c>
      <c r="BE1000" s="7">
        <f>'დაზუსტ. საკუთ.'!G1000</f>
        <v>0</v>
      </c>
      <c r="BG1000" s="7">
        <f t="shared" si="403"/>
        <v>15670000</v>
      </c>
      <c r="BH1000" s="7">
        <f t="shared" si="403"/>
        <v>15670000</v>
      </c>
      <c r="BI1000" s="7">
        <f t="shared" si="403"/>
        <v>0</v>
      </c>
      <c r="BJ1000" s="7">
        <f t="shared" si="392"/>
        <v>2286470</v>
      </c>
      <c r="BK1000" s="7">
        <f t="shared" si="392"/>
        <v>0</v>
      </c>
      <c r="BL1000" s="7">
        <f t="shared" si="392"/>
        <v>0</v>
      </c>
      <c r="BM1000" s="7">
        <f t="shared" si="392"/>
        <v>0</v>
      </c>
      <c r="BN1000" s="7">
        <f t="shared" si="407"/>
        <v>17956470</v>
      </c>
      <c r="BO1000" s="7">
        <f t="shared" si="407"/>
        <v>17956470</v>
      </c>
      <c r="BP1000" s="7">
        <f t="shared" si="407"/>
        <v>0</v>
      </c>
      <c r="BR1000" s="7">
        <f t="shared" si="404"/>
        <v>4330000</v>
      </c>
      <c r="BS1000" s="7">
        <f>'დამტკ. ბიუჯ.'!H1000</f>
        <v>4330000</v>
      </c>
      <c r="BT1000" s="7">
        <f>'დამტკ. საკუთ.'!H1000</f>
        <v>0</v>
      </c>
      <c r="BU1000" s="7">
        <f>'ცვლილ. ბიუჯ.'!I1000</f>
        <v>-2622000</v>
      </c>
      <c r="BV1000" s="7">
        <f>'ცვლილ. საკუთ.'!I1000</f>
        <v>0</v>
      </c>
      <c r="BW1000" s="7">
        <f>'მთავრ. ფონდი'!I1000</f>
        <v>0</v>
      </c>
      <c r="BX1000" s="7">
        <f>'პრეზ. ფონდი'!I1000</f>
        <v>0</v>
      </c>
      <c r="BY1000" s="7">
        <f>'დაზუსტ. ნაერთი'!H1000</f>
        <v>1708000</v>
      </c>
      <c r="BZ1000" s="7">
        <f>'დაზუსტ. ბიუჯ.'!H1000</f>
        <v>1708000</v>
      </c>
      <c r="CA1000" s="7">
        <f>'დაზუსტ. საკუთ.'!H1000</f>
        <v>0</v>
      </c>
    </row>
    <row r="1001" spans="1:79" x14ac:dyDescent="0.25">
      <c r="A1001" t="str">
        <f t="shared" si="393"/>
        <v>b</v>
      </c>
      <c r="B1001" s="8"/>
      <c r="C1001" s="9" t="s">
        <v>11</v>
      </c>
      <c r="D1001" s="10">
        <f t="shared" si="394"/>
        <v>0</v>
      </c>
      <c r="E1001" s="10">
        <f t="shared" si="395"/>
        <v>0</v>
      </c>
      <c r="F1001" s="10">
        <f t="shared" si="396"/>
        <v>0</v>
      </c>
      <c r="G1001" s="10">
        <f t="shared" si="396"/>
        <v>0</v>
      </c>
      <c r="H1001" s="10">
        <f t="shared" si="396"/>
        <v>0</v>
      </c>
      <c r="I1001" s="10">
        <f t="shared" si="390"/>
        <v>0</v>
      </c>
      <c r="J1001" s="10">
        <f t="shared" si="390"/>
        <v>0</v>
      </c>
      <c r="K1001" s="10">
        <f t="shared" si="390"/>
        <v>0</v>
      </c>
      <c r="L1001" s="10">
        <f t="shared" si="390"/>
        <v>0</v>
      </c>
      <c r="M1001" s="10">
        <f t="shared" si="405"/>
        <v>0</v>
      </c>
      <c r="O1001" s="10">
        <f t="shared" si="397"/>
        <v>0</v>
      </c>
      <c r="P1001" s="10">
        <f>'დამტკ. ბიუჯ.'!E1001</f>
        <v>0</v>
      </c>
      <c r="Q1001" s="10">
        <f>'დამტკ. საკუთ.'!E1001</f>
        <v>0</v>
      </c>
      <c r="R1001" s="10">
        <f>'ცვლილ. ბიუჯ.'!F1001</f>
        <v>0</v>
      </c>
      <c r="S1001" s="10">
        <f>'ცვლილ. საკუთ.'!F1001</f>
        <v>0</v>
      </c>
      <c r="T1001" s="10">
        <f>'მთავრ. ფონდი'!F1001</f>
        <v>0</v>
      </c>
      <c r="U1001" s="10">
        <f>'პრეზ. ფონდი'!F1001</f>
        <v>0</v>
      </c>
      <c r="V1001" s="10">
        <f>'დაზუსტ. ნაერთი'!E1001</f>
        <v>0</v>
      </c>
      <c r="W1001" s="10">
        <f>'დაზუსტ. ბიუჯ.'!E1001</f>
        <v>0</v>
      </c>
      <c r="X1001" s="10">
        <f>'დაზუსტ. საკუთ.'!E1001</f>
        <v>0</v>
      </c>
      <c r="Z1001" s="10">
        <f t="shared" si="398"/>
        <v>0</v>
      </c>
      <c r="AA1001" s="10">
        <f>'დამტკ. ბიუჯ.'!F1001</f>
        <v>0</v>
      </c>
      <c r="AB1001" s="10">
        <f>'დამტკ. საკუთ.'!F1001</f>
        <v>0</v>
      </c>
      <c r="AC1001" s="10">
        <f>'ცვლილ. ბიუჯ.'!G1001</f>
        <v>0</v>
      </c>
      <c r="AD1001" s="10">
        <f>'ცვლილ. საკუთ.'!G1001</f>
        <v>0</v>
      </c>
      <c r="AE1001" s="10">
        <f>'მთავრ. ფონდი'!G1001</f>
        <v>0</v>
      </c>
      <c r="AF1001" s="10">
        <f>'პრეზ. ფონდი'!G1001</f>
        <v>0</v>
      </c>
      <c r="AG1001" s="10">
        <f>'დაზუსტ. ნაერთი'!F1001</f>
        <v>0</v>
      </c>
      <c r="AH1001" s="10">
        <f>'დაზუსტ. ბიუჯ.'!F1001</f>
        <v>0</v>
      </c>
      <c r="AI1001" s="10">
        <f>'დაზუსტ. საკუთ.'!F1001</f>
        <v>0</v>
      </c>
      <c r="AK1001" s="10">
        <f t="shared" si="399"/>
        <v>0</v>
      </c>
      <c r="AL1001" s="10">
        <f t="shared" si="400"/>
        <v>0</v>
      </c>
      <c r="AM1001" s="10">
        <f t="shared" si="401"/>
        <v>0</v>
      </c>
      <c r="AN1001" s="10">
        <f t="shared" si="401"/>
        <v>0</v>
      </c>
      <c r="AO1001" s="10">
        <f t="shared" si="401"/>
        <v>0</v>
      </c>
      <c r="AP1001" s="10">
        <f t="shared" si="391"/>
        <v>0</v>
      </c>
      <c r="AQ1001" s="10">
        <f t="shared" si="391"/>
        <v>0</v>
      </c>
      <c r="AR1001" s="10">
        <f t="shared" si="391"/>
        <v>0</v>
      </c>
      <c r="AS1001" s="10">
        <f t="shared" si="391"/>
        <v>0</v>
      </c>
      <c r="AT1001" s="10">
        <f t="shared" si="406"/>
        <v>0</v>
      </c>
      <c r="AV1001" s="10">
        <f t="shared" si="402"/>
        <v>0</v>
      </c>
      <c r="AW1001" s="10">
        <f>'დამტკ. ბიუჯ.'!G1001</f>
        <v>0</v>
      </c>
      <c r="AX1001" s="10">
        <f>'დამტკ. საკუთ.'!G1001</f>
        <v>0</v>
      </c>
      <c r="AY1001" s="10">
        <f>'ცვლილ. ბიუჯ.'!H1001</f>
        <v>0</v>
      </c>
      <c r="AZ1001" s="10">
        <f>'ცვლილ. საკუთ.'!H1001</f>
        <v>0</v>
      </c>
      <c r="BA1001" s="10">
        <f>'მთავრ. ფონდი'!H1001</f>
        <v>0</v>
      </c>
      <c r="BB1001" s="10">
        <f>'პრეზ. ფონდი'!H1001</f>
        <v>0</v>
      </c>
      <c r="BC1001" s="10">
        <f>'დაზუსტ. ნაერთი'!G1001</f>
        <v>0</v>
      </c>
      <c r="BD1001" s="10">
        <f>'დაზუსტ. ბიუჯ.'!G1001</f>
        <v>0</v>
      </c>
      <c r="BE1001" s="10">
        <f>'დაზუსტ. საკუთ.'!G1001</f>
        <v>0</v>
      </c>
      <c r="BG1001" s="10">
        <f t="shared" si="403"/>
        <v>0</v>
      </c>
      <c r="BH1001" s="10">
        <f t="shared" si="403"/>
        <v>0</v>
      </c>
      <c r="BI1001" s="10">
        <f t="shared" si="403"/>
        <v>0</v>
      </c>
      <c r="BJ1001" s="10">
        <f t="shared" si="392"/>
        <v>0</v>
      </c>
      <c r="BK1001" s="10">
        <f t="shared" si="392"/>
        <v>0</v>
      </c>
      <c r="BL1001" s="10">
        <f t="shared" si="392"/>
        <v>0</v>
      </c>
      <c r="BM1001" s="10">
        <f t="shared" si="392"/>
        <v>0</v>
      </c>
      <c r="BN1001" s="10">
        <f t="shared" si="407"/>
        <v>0</v>
      </c>
      <c r="BO1001" s="10">
        <f t="shared" si="407"/>
        <v>0</v>
      </c>
      <c r="BP1001" s="10">
        <f t="shared" si="407"/>
        <v>0</v>
      </c>
      <c r="BR1001" s="10">
        <f t="shared" si="404"/>
        <v>0</v>
      </c>
      <c r="BS1001" s="10">
        <f>'დამტკ. ბიუჯ.'!H1001</f>
        <v>0</v>
      </c>
      <c r="BT1001" s="10">
        <f>'დამტკ. საკუთ.'!H1001</f>
        <v>0</v>
      </c>
      <c r="BU1001" s="10">
        <f>'ცვლილ. ბიუჯ.'!I1001</f>
        <v>0</v>
      </c>
      <c r="BV1001" s="10">
        <f>'ცვლილ. საკუთ.'!I1001</f>
        <v>0</v>
      </c>
      <c r="BW1001" s="10">
        <f>'მთავრ. ფონდი'!I1001</f>
        <v>0</v>
      </c>
      <c r="BX1001" s="10">
        <f>'პრეზ. ფონდი'!I1001</f>
        <v>0</v>
      </c>
      <c r="BY1001" s="10">
        <f>'დაზუსტ. ნაერთი'!H1001</f>
        <v>0</v>
      </c>
      <c r="BZ1001" s="10">
        <f>'დაზუსტ. ბიუჯ.'!H1001</f>
        <v>0</v>
      </c>
      <c r="CA1001" s="10">
        <f>'დაზუსტ. საკუთ.'!H1001</f>
        <v>0</v>
      </c>
    </row>
    <row r="1002" spans="1:79" x14ac:dyDescent="0.25">
      <c r="A1002" t="str">
        <f t="shared" si="393"/>
        <v>a</v>
      </c>
      <c r="B1002" s="8"/>
      <c r="C1002" s="9" t="s">
        <v>12</v>
      </c>
      <c r="D1002" s="10">
        <f t="shared" si="394"/>
        <v>20000</v>
      </c>
      <c r="E1002" s="10">
        <f t="shared" si="395"/>
        <v>20000</v>
      </c>
      <c r="F1002" s="10">
        <f t="shared" si="396"/>
        <v>0</v>
      </c>
      <c r="G1002" s="10">
        <f t="shared" si="396"/>
        <v>0</v>
      </c>
      <c r="H1002" s="10">
        <f t="shared" si="396"/>
        <v>0</v>
      </c>
      <c r="I1002" s="10">
        <f t="shared" si="390"/>
        <v>0</v>
      </c>
      <c r="J1002" s="10">
        <f t="shared" si="390"/>
        <v>0</v>
      </c>
      <c r="K1002" s="10">
        <f t="shared" si="390"/>
        <v>20000</v>
      </c>
      <c r="L1002" s="10">
        <f t="shared" si="390"/>
        <v>20000</v>
      </c>
      <c r="M1002" s="10">
        <f t="shared" si="405"/>
        <v>0</v>
      </c>
      <c r="O1002" s="10">
        <f t="shared" si="397"/>
        <v>5000</v>
      </c>
      <c r="P1002" s="10">
        <f>'დამტკ. ბიუჯ.'!E1002</f>
        <v>5000</v>
      </c>
      <c r="Q1002" s="10">
        <f>'დამტკ. საკუთ.'!E1002</f>
        <v>0</v>
      </c>
      <c r="R1002" s="10">
        <f>'ცვლილ. ბიუჯ.'!F1002</f>
        <v>-5000</v>
      </c>
      <c r="S1002" s="10">
        <f>'ცვლილ. საკუთ.'!F1002</f>
        <v>0</v>
      </c>
      <c r="T1002" s="10">
        <f>'მთავრ. ფონდი'!F1002</f>
        <v>0</v>
      </c>
      <c r="U1002" s="10">
        <f>'პრეზ. ფონდი'!F1002</f>
        <v>0</v>
      </c>
      <c r="V1002" s="10">
        <f>'დაზუსტ. ნაერთი'!E1002</f>
        <v>0</v>
      </c>
      <c r="W1002" s="10">
        <f>'დაზუსტ. ბიუჯ.'!E1002</f>
        <v>0</v>
      </c>
      <c r="X1002" s="10">
        <f>'დაზუსტ. საკუთ.'!E1002</f>
        <v>0</v>
      </c>
      <c r="Z1002" s="10">
        <f t="shared" si="398"/>
        <v>5000</v>
      </c>
      <c r="AA1002" s="10">
        <f>'დამტკ. ბიუჯ.'!F1002</f>
        <v>5000</v>
      </c>
      <c r="AB1002" s="10">
        <f>'დამტკ. საკუთ.'!F1002</f>
        <v>0</v>
      </c>
      <c r="AC1002" s="10">
        <f>'ცვლილ. ბიუჯ.'!G1002</f>
        <v>5000</v>
      </c>
      <c r="AD1002" s="10">
        <f>'ცვლილ. საკუთ.'!G1002</f>
        <v>0</v>
      </c>
      <c r="AE1002" s="10">
        <f>'მთავრ. ფონდი'!G1002</f>
        <v>0</v>
      </c>
      <c r="AF1002" s="10">
        <f>'პრეზ. ფონდი'!G1002</f>
        <v>0</v>
      </c>
      <c r="AG1002" s="10">
        <f>'დაზუსტ. ნაერთი'!F1002</f>
        <v>10000</v>
      </c>
      <c r="AH1002" s="10">
        <f>'დაზუსტ. ბიუჯ.'!F1002</f>
        <v>10000</v>
      </c>
      <c r="AI1002" s="10">
        <f>'დაზუსტ. საკუთ.'!F1002</f>
        <v>0</v>
      </c>
      <c r="AK1002" s="10">
        <f t="shared" si="399"/>
        <v>10000</v>
      </c>
      <c r="AL1002" s="10">
        <f t="shared" si="400"/>
        <v>10000</v>
      </c>
      <c r="AM1002" s="10">
        <f t="shared" si="401"/>
        <v>0</v>
      </c>
      <c r="AN1002" s="10">
        <f t="shared" si="401"/>
        <v>0</v>
      </c>
      <c r="AO1002" s="10">
        <f t="shared" si="401"/>
        <v>0</v>
      </c>
      <c r="AP1002" s="10">
        <f t="shared" si="391"/>
        <v>0</v>
      </c>
      <c r="AQ1002" s="10">
        <f t="shared" si="391"/>
        <v>0</v>
      </c>
      <c r="AR1002" s="10">
        <f t="shared" si="391"/>
        <v>10000</v>
      </c>
      <c r="AS1002" s="10">
        <f t="shared" si="391"/>
        <v>10000</v>
      </c>
      <c r="AT1002" s="10">
        <f t="shared" si="406"/>
        <v>0</v>
      </c>
      <c r="AV1002" s="10">
        <f t="shared" si="402"/>
        <v>5000</v>
      </c>
      <c r="AW1002" s="10">
        <f>'დამტკ. ბიუჯ.'!G1002</f>
        <v>5000</v>
      </c>
      <c r="AX1002" s="10">
        <f>'დამტკ. საკუთ.'!G1002</f>
        <v>0</v>
      </c>
      <c r="AY1002" s="10">
        <f>'ცვლილ. ბიუჯ.'!H1002</f>
        <v>0</v>
      </c>
      <c r="AZ1002" s="10">
        <f>'ცვლილ. საკუთ.'!H1002</f>
        <v>0</v>
      </c>
      <c r="BA1002" s="10">
        <f>'მთავრ. ფონდი'!H1002</f>
        <v>0</v>
      </c>
      <c r="BB1002" s="10">
        <f>'პრეზ. ფონდი'!H1002</f>
        <v>0</v>
      </c>
      <c r="BC1002" s="10">
        <f>'დაზუსტ. ნაერთი'!G1002</f>
        <v>5000</v>
      </c>
      <c r="BD1002" s="10">
        <f>'დაზუსტ. ბიუჯ.'!G1002</f>
        <v>5000</v>
      </c>
      <c r="BE1002" s="10">
        <f>'დაზუსტ. საკუთ.'!G1002</f>
        <v>0</v>
      </c>
      <c r="BG1002" s="10">
        <f t="shared" si="403"/>
        <v>15000</v>
      </c>
      <c r="BH1002" s="10">
        <f t="shared" si="403"/>
        <v>15000</v>
      </c>
      <c r="BI1002" s="10">
        <f t="shared" si="403"/>
        <v>0</v>
      </c>
      <c r="BJ1002" s="10">
        <f t="shared" si="392"/>
        <v>0</v>
      </c>
      <c r="BK1002" s="10">
        <f t="shared" si="392"/>
        <v>0</v>
      </c>
      <c r="BL1002" s="10">
        <f t="shared" si="392"/>
        <v>0</v>
      </c>
      <c r="BM1002" s="10">
        <f t="shared" si="392"/>
        <v>0</v>
      </c>
      <c r="BN1002" s="10">
        <f t="shared" si="407"/>
        <v>15000</v>
      </c>
      <c r="BO1002" s="10">
        <f t="shared" si="407"/>
        <v>15000</v>
      </c>
      <c r="BP1002" s="10">
        <f t="shared" si="407"/>
        <v>0</v>
      </c>
      <c r="BR1002" s="10">
        <f t="shared" si="404"/>
        <v>5000</v>
      </c>
      <c r="BS1002" s="10">
        <f>'დამტკ. ბიუჯ.'!H1002</f>
        <v>5000</v>
      </c>
      <c r="BT1002" s="10">
        <f>'დამტკ. საკუთ.'!H1002</f>
        <v>0</v>
      </c>
      <c r="BU1002" s="10">
        <f>'ცვლილ. ბიუჯ.'!I1002</f>
        <v>0</v>
      </c>
      <c r="BV1002" s="10">
        <f>'ცვლილ. საკუთ.'!I1002</f>
        <v>0</v>
      </c>
      <c r="BW1002" s="10">
        <f>'მთავრ. ფონდი'!I1002</f>
        <v>0</v>
      </c>
      <c r="BX1002" s="10">
        <f>'პრეზ. ფონდი'!I1002</f>
        <v>0</v>
      </c>
      <c r="BY1002" s="10">
        <f>'დაზუსტ. ნაერთი'!H1002</f>
        <v>5000</v>
      </c>
      <c r="BZ1002" s="10">
        <f>'დაზუსტ. ბიუჯ.'!H1002</f>
        <v>5000</v>
      </c>
      <c r="CA1002" s="10">
        <f>'დაზუსტ. საკუთ.'!H1002</f>
        <v>0</v>
      </c>
    </row>
    <row r="1003" spans="1:79" x14ac:dyDescent="0.25">
      <c r="A1003" t="str">
        <f t="shared" si="393"/>
        <v>b</v>
      </c>
      <c r="B1003" s="8"/>
      <c r="C1003" s="9" t="s">
        <v>13</v>
      </c>
      <c r="D1003" s="10">
        <f t="shared" si="394"/>
        <v>0</v>
      </c>
      <c r="E1003" s="10">
        <f t="shared" si="395"/>
        <v>0</v>
      </c>
      <c r="F1003" s="10">
        <f t="shared" si="396"/>
        <v>0</v>
      </c>
      <c r="G1003" s="10">
        <f t="shared" si="396"/>
        <v>0</v>
      </c>
      <c r="H1003" s="10">
        <f t="shared" si="396"/>
        <v>0</v>
      </c>
      <c r="I1003" s="10">
        <f t="shared" si="390"/>
        <v>0</v>
      </c>
      <c r="J1003" s="10">
        <f t="shared" si="390"/>
        <v>0</v>
      </c>
      <c r="K1003" s="10">
        <f t="shared" si="390"/>
        <v>0</v>
      </c>
      <c r="L1003" s="10">
        <f t="shared" si="390"/>
        <v>0</v>
      </c>
      <c r="M1003" s="10">
        <f t="shared" si="405"/>
        <v>0</v>
      </c>
      <c r="O1003" s="10">
        <f t="shared" si="397"/>
        <v>0</v>
      </c>
      <c r="P1003" s="10">
        <f>'დამტკ. ბიუჯ.'!E1003</f>
        <v>0</v>
      </c>
      <c r="Q1003" s="10">
        <f>'დამტკ. საკუთ.'!E1003</f>
        <v>0</v>
      </c>
      <c r="R1003" s="10">
        <f>'ცვლილ. ბიუჯ.'!F1003</f>
        <v>0</v>
      </c>
      <c r="S1003" s="10">
        <f>'ცვლილ. საკუთ.'!F1003</f>
        <v>0</v>
      </c>
      <c r="T1003" s="10">
        <f>'მთავრ. ფონდი'!F1003</f>
        <v>0</v>
      </c>
      <c r="U1003" s="10">
        <f>'პრეზ. ფონდი'!F1003</f>
        <v>0</v>
      </c>
      <c r="V1003" s="10">
        <f>'დაზუსტ. ნაერთი'!E1003</f>
        <v>0</v>
      </c>
      <c r="W1003" s="10">
        <f>'დაზუსტ. ბიუჯ.'!E1003</f>
        <v>0</v>
      </c>
      <c r="X1003" s="10">
        <f>'დაზუსტ. საკუთ.'!E1003</f>
        <v>0</v>
      </c>
      <c r="Z1003" s="10">
        <f t="shared" si="398"/>
        <v>0</v>
      </c>
      <c r="AA1003" s="10">
        <f>'დამტკ. ბიუჯ.'!F1003</f>
        <v>0</v>
      </c>
      <c r="AB1003" s="10">
        <f>'დამტკ. საკუთ.'!F1003</f>
        <v>0</v>
      </c>
      <c r="AC1003" s="10">
        <f>'ცვლილ. ბიუჯ.'!G1003</f>
        <v>0</v>
      </c>
      <c r="AD1003" s="10">
        <f>'ცვლილ. საკუთ.'!G1003</f>
        <v>0</v>
      </c>
      <c r="AE1003" s="10">
        <f>'მთავრ. ფონდი'!G1003</f>
        <v>0</v>
      </c>
      <c r="AF1003" s="10">
        <f>'პრეზ. ფონდი'!G1003</f>
        <v>0</v>
      </c>
      <c r="AG1003" s="10">
        <f>'დაზუსტ. ნაერთი'!F1003</f>
        <v>0</v>
      </c>
      <c r="AH1003" s="10">
        <f>'დაზუსტ. ბიუჯ.'!F1003</f>
        <v>0</v>
      </c>
      <c r="AI1003" s="10">
        <f>'დაზუსტ. საკუთ.'!F1003</f>
        <v>0</v>
      </c>
      <c r="AK1003" s="10">
        <f t="shared" si="399"/>
        <v>0</v>
      </c>
      <c r="AL1003" s="10">
        <f t="shared" si="400"/>
        <v>0</v>
      </c>
      <c r="AM1003" s="10">
        <f t="shared" si="401"/>
        <v>0</v>
      </c>
      <c r="AN1003" s="10">
        <f t="shared" si="401"/>
        <v>0</v>
      </c>
      <c r="AO1003" s="10">
        <f t="shared" si="401"/>
        <v>0</v>
      </c>
      <c r="AP1003" s="10">
        <f t="shared" si="391"/>
        <v>0</v>
      </c>
      <c r="AQ1003" s="10">
        <f t="shared" si="391"/>
        <v>0</v>
      </c>
      <c r="AR1003" s="10">
        <f t="shared" si="391"/>
        <v>0</v>
      </c>
      <c r="AS1003" s="10">
        <f t="shared" si="391"/>
        <v>0</v>
      </c>
      <c r="AT1003" s="10">
        <f t="shared" si="406"/>
        <v>0</v>
      </c>
      <c r="AV1003" s="10">
        <f t="shared" si="402"/>
        <v>0</v>
      </c>
      <c r="AW1003" s="10">
        <f>'დამტკ. ბიუჯ.'!G1003</f>
        <v>0</v>
      </c>
      <c r="AX1003" s="10">
        <f>'დამტკ. საკუთ.'!G1003</f>
        <v>0</v>
      </c>
      <c r="AY1003" s="10">
        <f>'ცვლილ. ბიუჯ.'!H1003</f>
        <v>0</v>
      </c>
      <c r="AZ1003" s="10">
        <f>'ცვლილ. საკუთ.'!H1003</f>
        <v>0</v>
      </c>
      <c r="BA1003" s="10">
        <f>'მთავრ. ფონდი'!H1003</f>
        <v>0</v>
      </c>
      <c r="BB1003" s="10">
        <f>'პრეზ. ფონდი'!H1003</f>
        <v>0</v>
      </c>
      <c r="BC1003" s="10">
        <f>'დაზუსტ. ნაერთი'!G1003</f>
        <v>0</v>
      </c>
      <c r="BD1003" s="10">
        <f>'დაზუსტ. ბიუჯ.'!G1003</f>
        <v>0</v>
      </c>
      <c r="BE1003" s="10">
        <f>'დაზუსტ. საკუთ.'!G1003</f>
        <v>0</v>
      </c>
      <c r="BG1003" s="10">
        <f t="shared" si="403"/>
        <v>0</v>
      </c>
      <c r="BH1003" s="10">
        <f t="shared" si="403"/>
        <v>0</v>
      </c>
      <c r="BI1003" s="10">
        <f t="shared" si="403"/>
        <v>0</v>
      </c>
      <c r="BJ1003" s="10">
        <f t="shared" si="392"/>
        <v>0</v>
      </c>
      <c r="BK1003" s="10">
        <f t="shared" si="392"/>
        <v>0</v>
      </c>
      <c r="BL1003" s="10">
        <f t="shared" si="392"/>
        <v>0</v>
      </c>
      <c r="BM1003" s="10">
        <f t="shared" si="392"/>
        <v>0</v>
      </c>
      <c r="BN1003" s="10">
        <f t="shared" si="407"/>
        <v>0</v>
      </c>
      <c r="BO1003" s="10">
        <f t="shared" si="407"/>
        <v>0</v>
      </c>
      <c r="BP1003" s="10">
        <f t="shared" si="407"/>
        <v>0</v>
      </c>
      <c r="BR1003" s="10">
        <f t="shared" si="404"/>
        <v>0</v>
      </c>
      <c r="BS1003" s="10">
        <f>'დამტკ. ბიუჯ.'!H1003</f>
        <v>0</v>
      </c>
      <c r="BT1003" s="10">
        <f>'დამტკ. საკუთ.'!H1003</f>
        <v>0</v>
      </c>
      <c r="BU1003" s="10">
        <f>'ცვლილ. ბიუჯ.'!I1003</f>
        <v>0</v>
      </c>
      <c r="BV1003" s="10">
        <f>'ცვლილ. საკუთ.'!I1003</f>
        <v>0</v>
      </c>
      <c r="BW1003" s="10">
        <f>'მთავრ. ფონდი'!I1003</f>
        <v>0</v>
      </c>
      <c r="BX1003" s="10">
        <f>'პრეზ. ფონდი'!I1003</f>
        <v>0</v>
      </c>
      <c r="BY1003" s="10">
        <f>'დაზუსტ. ნაერთი'!H1003</f>
        <v>0</v>
      </c>
      <c r="BZ1003" s="10">
        <f>'დაზუსტ. ბიუჯ.'!H1003</f>
        <v>0</v>
      </c>
      <c r="CA1003" s="10">
        <f>'დაზუსტ. საკუთ.'!H1003</f>
        <v>0</v>
      </c>
    </row>
    <row r="1004" spans="1:79" x14ac:dyDescent="0.25">
      <c r="A1004" t="str">
        <f t="shared" si="393"/>
        <v>b</v>
      </c>
      <c r="B1004" s="8"/>
      <c r="C1004" s="9" t="s">
        <v>14</v>
      </c>
      <c r="D1004" s="10">
        <f t="shared" si="394"/>
        <v>0</v>
      </c>
      <c r="E1004" s="10">
        <f t="shared" si="395"/>
        <v>0</v>
      </c>
      <c r="F1004" s="10">
        <f t="shared" si="396"/>
        <v>0</v>
      </c>
      <c r="G1004" s="10">
        <f t="shared" si="396"/>
        <v>0</v>
      </c>
      <c r="H1004" s="10">
        <f t="shared" si="396"/>
        <v>0</v>
      </c>
      <c r="I1004" s="10">
        <f t="shared" si="390"/>
        <v>0</v>
      </c>
      <c r="J1004" s="10">
        <f t="shared" si="390"/>
        <v>0</v>
      </c>
      <c r="K1004" s="10">
        <f t="shared" si="390"/>
        <v>0</v>
      </c>
      <c r="L1004" s="10">
        <f t="shared" si="390"/>
        <v>0</v>
      </c>
      <c r="M1004" s="10">
        <f t="shared" si="405"/>
        <v>0</v>
      </c>
      <c r="O1004" s="10">
        <f t="shared" si="397"/>
        <v>0</v>
      </c>
      <c r="P1004" s="10">
        <f>'დამტკ. ბიუჯ.'!E1004</f>
        <v>0</v>
      </c>
      <c r="Q1004" s="10">
        <f>'დამტკ. საკუთ.'!E1004</f>
        <v>0</v>
      </c>
      <c r="R1004" s="10">
        <f>'ცვლილ. ბიუჯ.'!F1004</f>
        <v>0</v>
      </c>
      <c r="S1004" s="10">
        <f>'ცვლილ. საკუთ.'!F1004</f>
        <v>0</v>
      </c>
      <c r="T1004" s="10">
        <f>'მთავრ. ფონდი'!F1004</f>
        <v>0</v>
      </c>
      <c r="U1004" s="10">
        <f>'პრეზ. ფონდი'!F1004</f>
        <v>0</v>
      </c>
      <c r="V1004" s="10">
        <f>'დაზუსტ. ნაერთი'!E1004</f>
        <v>0</v>
      </c>
      <c r="W1004" s="10">
        <f>'დაზუსტ. ბიუჯ.'!E1004</f>
        <v>0</v>
      </c>
      <c r="X1004" s="10">
        <f>'დაზუსტ. საკუთ.'!E1004</f>
        <v>0</v>
      </c>
      <c r="Z1004" s="10">
        <f t="shared" si="398"/>
        <v>0</v>
      </c>
      <c r="AA1004" s="10">
        <f>'დამტკ. ბიუჯ.'!F1004</f>
        <v>0</v>
      </c>
      <c r="AB1004" s="10">
        <f>'დამტკ. საკუთ.'!F1004</f>
        <v>0</v>
      </c>
      <c r="AC1004" s="10">
        <f>'ცვლილ. ბიუჯ.'!G1004</f>
        <v>0</v>
      </c>
      <c r="AD1004" s="10">
        <f>'ცვლილ. საკუთ.'!G1004</f>
        <v>0</v>
      </c>
      <c r="AE1004" s="10">
        <f>'მთავრ. ფონდი'!G1004</f>
        <v>0</v>
      </c>
      <c r="AF1004" s="10">
        <f>'პრეზ. ფონდი'!G1004</f>
        <v>0</v>
      </c>
      <c r="AG1004" s="10">
        <f>'დაზუსტ. ნაერთი'!F1004</f>
        <v>0</v>
      </c>
      <c r="AH1004" s="10">
        <f>'დაზუსტ. ბიუჯ.'!F1004</f>
        <v>0</v>
      </c>
      <c r="AI1004" s="10">
        <f>'დაზუსტ. საკუთ.'!F1004</f>
        <v>0</v>
      </c>
      <c r="AK1004" s="10">
        <f t="shared" si="399"/>
        <v>0</v>
      </c>
      <c r="AL1004" s="10">
        <f t="shared" si="400"/>
        <v>0</v>
      </c>
      <c r="AM1004" s="10">
        <f t="shared" si="401"/>
        <v>0</v>
      </c>
      <c r="AN1004" s="10">
        <f t="shared" si="401"/>
        <v>0</v>
      </c>
      <c r="AO1004" s="10">
        <f t="shared" si="401"/>
        <v>0</v>
      </c>
      <c r="AP1004" s="10">
        <f t="shared" si="391"/>
        <v>0</v>
      </c>
      <c r="AQ1004" s="10">
        <f t="shared" si="391"/>
        <v>0</v>
      </c>
      <c r="AR1004" s="10">
        <f t="shared" si="391"/>
        <v>0</v>
      </c>
      <c r="AS1004" s="10">
        <f t="shared" si="391"/>
        <v>0</v>
      </c>
      <c r="AT1004" s="10">
        <f t="shared" si="406"/>
        <v>0</v>
      </c>
      <c r="AV1004" s="10">
        <f t="shared" si="402"/>
        <v>0</v>
      </c>
      <c r="AW1004" s="10">
        <f>'დამტკ. ბიუჯ.'!G1004</f>
        <v>0</v>
      </c>
      <c r="AX1004" s="10">
        <f>'დამტკ. საკუთ.'!G1004</f>
        <v>0</v>
      </c>
      <c r="AY1004" s="10">
        <f>'ცვლილ. ბიუჯ.'!H1004</f>
        <v>0</v>
      </c>
      <c r="AZ1004" s="10">
        <f>'ცვლილ. საკუთ.'!H1004</f>
        <v>0</v>
      </c>
      <c r="BA1004" s="10">
        <f>'მთავრ. ფონდი'!H1004</f>
        <v>0</v>
      </c>
      <c r="BB1004" s="10">
        <f>'პრეზ. ფონდი'!H1004</f>
        <v>0</v>
      </c>
      <c r="BC1004" s="10">
        <f>'დაზუსტ. ნაერთი'!G1004</f>
        <v>0</v>
      </c>
      <c r="BD1004" s="10">
        <f>'დაზუსტ. ბიუჯ.'!G1004</f>
        <v>0</v>
      </c>
      <c r="BE1004" s="10">
        <f>'დაზუსტ. საკუთ.'!G1004</f>
        <v>0</v>
      </c>
      <c r="BG1004" s="10">
        <f t="shared" si="403"/>
        <v>0</v>
      </c>
      <c r="BH1004" s="10">
        <f t="shared" si="403"/>
        <v>0</v>
      </c>
      <c r="BI1004" s="10">
        <f t="shared" si="403"/>
        <v>0</v>
      </c>
      <c r="BJ1004" s="10">
        <f t="shared" si="392"/>
        <v>0</v>
      </c>
      <c r="BK1004" s="10">
        <f t="shared" si="392"/>
        <v>0</v>
      </c>
      <c r="BL1004" s="10">
        <f t="shared" si="392"/>
        <v>0</v>
      </c>
      <c r="BM1004" s="10">
        <f t="shared" si="392"/>
        <v>0</v>
      </c>
      <c r="BN1004" s="10">
        <f t="shared" si="407"/>
        <v>0</v>
      </c>
      <c r="BO1004" s="10">
        <f t="shared" si="407"/>
        <v>0</v>
      </c>
      <c r="BP1004" s="10">
        <f t="shared" si="407"/>
        <v>0</v>
      </c>
      <c r="BR1004" s="10">
        <f t="shared" si="404"/>
        <v>0</v>
      </c>
      <c r="BS1004" s="10">
        <f>'დამტკ. ბიუჯ.'!H1004</f>
        <v>0</v>
      </c>
      <c r="BT1004" s="10">
        <f>'დამტკ. საკუთ.'!H1004</f>
        <v>0</v>
      </c>
      <c r="BU1004" s="10">
        <f>'ცვლილ. ბიუჯ.'!I1004</f>
        <v>0</v>
      </c>
      <c r="BV1004" s="10">
        <f>'ცვლილ. საკუთ.'!I1004</f>
        <v>0</v>
      </c>
      <c r="BW1004" s="10">
        <f>'მთავრ. ფონდი'!I1004</f>
        <v>0</v>
      </c>
      <c r="BX1004" s="10">
        <f>'პრეზ. ფონდი'!I1004</f>
        <v>0</v>
      </c>
      <c r="BY1004" s="10">
        <f>'დაზუსტ. ნაერთი'!H1004</f>
        <v>0</v>
      </c>
      <c r="BZ1004" s="10">
        <f>'დაზუსტ. ბიუჯ.'!H1004</f>
        <v>0</v>
      </c>
      <c r="CA1004" s="10">
        <f>'დაზუსტ. საკუთ.'!H1004</f>
        <v>0</v>
      </c>
    </row>
    <row r="1005" spans="1:79" x14ac:dyDescent="0.25">
      <c r="A1005" t="str">
        <f t="shared" si="393"/>
        <v>b</v>
      </c>
      <c r="B1005" s="8"/>
      <c r="C1005" s="9" t="s">
        <v>15</v>
      </c>
      <c r="D1005" s="10">
        <f t="shared" si="394"/>
        <v>0</v>
      </c>
      <c r="E1005" s="10">
        <f t="shared" si="395"/>
        <v>0</v>
      </c>
      <c r="F1005" s="10">
        <f t="shared" si="396"/>
        <v>0</v>
      </c>
      <c r="G1005" s="10">
        <f t="shared" si="396"/>
        <v>0</v>
      </c>
      <c r="H1005" s="10">
        <f t="shared" si="396"/>
        <v>0</v>
      </c>
      <c r="I1005" s="10">
        <f t="shared" si="390"/>
        <v>0</v>
      </c>
      <c r="J1005" s="10">
        <f t="shared" si="390"/>
        <v>0</v>
      </c>
      <c r="K1005" s="10">
        <f t="shared" si="390"/>
        <v>0</v>
      </c>
      <c r="L1005" s="10">
        <f t="shared" si="390"/>
        <v>0</v>
      </c>
      <c r="M1005" s="10">
        <f t="shared" si="405"/>
        <v>0</v>
      </c>
      <c r="O1005" s="10">
        <f t="shared" si="397"/>
        <v>0</v>
      </c>
      <c r="P1005" s="10">
        <f>'დამტკ. ბიუჯ.'!E1005</f>
        <v>0</v>
      </c>
      <c r="Q1005" s="10">
        <f>'დამტკ. საკუთ.'!E1005</f>
        <v>0</v>
      </c>
      <c r="R1005" s="10">
        <f>'ცვლილ. ბიუჯ.'!F1005</f>
        <v>0</v>
      </c>
      <c r="S1005" s="10">
        <f>'ცვლილ. საკუთ.'!F1005</f>
        <v>0</v>
      </c>
      <c r="T1005" s="10">
        <f>'მთავრ. ფონდი'!F1005</f>
        <v>0</v>
      </c>
      <c r="U1005" s="10">
        <f>'პრეზ. ფონდი'!F1005</f>
        <v>0</v>
      </c>
      <c r="V1005" s="10">
        <f>'დაზუსტ. ნაერთი'!E1005</f>
        <v>0</v>
      </c>
      <c r="W1005" s="10">
        <f>'დაზუსტ. ბიუჯ.'!E1005</f>
        <v>0</v>
      </c>
      <c r="X1005" s="10">
        <f>'დაზუსტ. საკუთ.'!E1005</f>
        <v>0</v>
      </c>
      <c r="Z1005" s="10">
        <f t="shared" si="398"/>
        <v>0</v>
      </c>
      <c r="AA1005" s="10">
        <f>'დამტკ. ბიუჯ.'!F1005</f>
        <v>0</v>
      </c>
      <c r="AB1005" s="10">
        <f>'დამტკ. საკუთ.'!F1005</f>
        <v>0</v>
      </c>
      <c r="AC1005" s="10">
        <f>'ცვლილ. ბიუჯ.'!G1005</f>
        <v>0</v>
      </c>
      <c r="AD1005" s="10">
        <f>'ცვლილ. საკუთ.'!G1005</f>
        <v>0</v>
      </c>
      <c r="AE1005" s="10">
        <f>'მთავრ. ფონდი'!G1005</f>
        <v>0</v>
      </c>
      <c r="AF1005" s="10">
        <f>'პრეზ. ფონდი'!G1005</f>
        <v>0</v>
      </c>
      <c r="AG1005" s="10">
        <f>'დაზუსტ. ნაერთი'!F1005</f>
        <v>0</v>
      </c>
      <c r="AH1005" s="10">
        <f>'დაზუსტ. ბიუჯ.'!F1005</f>
        <v>0</v>
      </c>
      <c r="AI1005" s="10">
        <f>'დაზუსტ. საკუთ.'!F1005</f>
        <v>0</v>
      </c>
      <c r="AK1005" s="10">
        <f t="shared" si="399"/>
        <v>0</v>
      </c>
      <c r="AL1005" s="10">
        <f t="shared" si="400"/>
        <v>0</v>
      </c>
      <c r="AM1005" s="10">
        <f t="shared" si="401"/>
        <v>0</v>
      </c>
      <c r="AN1005" s="10">
        <f t="shared" si="401"/>
        <v>0</v>
      </c>
      <c r="AO1005" s="10">
        <f t="shared" si="401"/>
        <v>0</v>
      </c>
      <c r="AP1005" s="10">
        <f t="shared" si="391"/>
        <v>0</v>
      </c>
      <c r="AQ1005" s="10">
        <f t="shared" si="391"/>
        <v>0</v>
      </c>
      <c r="AR1005" s="10">
        <f t="shared" si="391"/>
        <v>0</v>
      </c>
      <c r="AS1005" s="10">
        <f t="shared" si="391"/>
        <v>0</v>
      </c>
      <c r="AT1005" s="10">
        <f t="shared" si="406"/>
        <v>0</v>
      </c>
      <c r="AV1005" s="10">
        <f t="shared" si="402"/>
        <v>0</v>
      </c>
      <c r="AW1005" s="10">
        <f>'დამტკ. ბიუჯ.'!G1005</f>
        <v>0</v>
      </c>
      <c r="AX1005" s="10">
        <f>'დამტკ. საკუთ.'!G1005</f>
        <v>0</v>
      </c>
      <c r="AY1005" s="10">
        <f>'ცვლილ. ბიუჯ.'!H1005</f>
        <v>0</v>
      </c>
      <c r="AZ1005" s="10">
        <f>'ცვლილ. საკუთ.'!H1005</f>
        <v>0</v>
      </c>
      <c r="BA1005" s="10">
        <f>'მთავრ. ფონდი'!H1005</f>
        <v>0</v>
      </c>
      <c r="BB1005" s="10">
        <f>'პრეზ. ფონდი'!H1005</f>
        <v>0</v>
      </c>
      <c r="BC1005" s="10">
        <f>'დაზუსტ. ნაერთი'!G1005</f>
        <v>0</v>
      </c>
      <c r="BD1005" s="10">
        <f>'დაზუსტ. ბიუჯ.'!G1005</f>
        <v>0</v>
      </c>
      <c r="BE1005" s="10">
        <f>'დაზუსტ. საკუთ.'!G1005</f>
        <v>0</v>
      </c>
      <c r="BG1005" s="10">
        <f t="shared" si="403"/>
        <v>0</v>
      </c>
      <c r="BH1005" s="10">
        <f t="shared" si="403"/>
        <v>0</v>
      </c>
      <c r="BI1005" s="10">
        <f t="shared" si="403"/>
        <v>0</v>
      </c>
      <c r="BJ1005" s="10">
        <f t="shared" si="392"/>
        <v>0</v>
      </c>
      <c r="BK1005" s="10">
        <f t="shared" si="392"/>
        <v>0</v>
      </c>
      <c r="BL1005" s="10">
        <f t="shared" si="392"/>
        <v>0</v>
      </c>
      <c r="BM1005" s="10">
        <f t="shared" si="392"/>
        <v>0</v>
      </c>
      <c r="BN1005" s="10">
        <f t="shared" si="407"/>
        <v>0</v>
      </c>
      <c r="BO1005" s="10">
        <f t="shared" si="407"/>
        <v>0</v>
      </c>
      <c r="BP1005" s="10">
        <f t="shared" si="407"/>
        <v>0</v>
      </c>
      <c r="BR1005" s="10">
        <f t="shared" si="404"/>
        <v>0</v>
      </c>
      <c r="BS1005" s="10">
        <f>'დამტკ. ბიუჯ.'!H1005</f>
        <v>0</v>
      </c>
      <c r="BT1005" s="10">
        <f>'დამტკ. საკუთ.'!H1005</f>
        <v>0</v>
      </c>
      <c r="BU1005" s="10">
        <f>'ცვლილ. ბიუჯ.'!I1005</f>
        <v>0</v>
      </c>
      <c r="BV1005" s="10">
        <f>'ცვლილ. საკუთ.'!I1005</f>
        <v>0</v>
      </c>
      <c r="BW1005" s="10">
        <f>'მთავრ. ფონდი'!I1005</f>
        <v>0</v>
      </c>
      <c r="BX1005" s="10">
        <f>'პრეზ. ფონდი'!I1005</f>
        <v>0</v>
      </c>
      <c r="BY1005" s="10">
        <f>'დაზუსტ. ნაერთი'!H1005</f>
        <v>0</v>
      </c>
      <c r="BZ1005" s="10">
        <f>'დაზუსტ. ბიუჯ.'!H1005</f>
        <v>0</v>
      </c>
      <c r="CA1005" s="10">
        <f>'დაზუსტ. საკუთ.'!H1005</f>
        <v>0</v>
      </c>
    </row>
    <row r="1006" spans="1:79" x14ac:dyDescent="0.25">
      <c r="A1006" t="str">
        <f t="shared" si="393"/>
        <v>a</v>
      </c>
      <c r="B1006" s="8"/>
      <c r="C1006" s="9" t="s">
        <v>16</v>
      </c>
      <c r="D1006" s="10">
        <f t="shared" si="394"/>
        <v>19980000</v>
      </c>
      <c r="E1006" s="10">
        <f t="shared" si="395"/>
        <v>19980000</v>
      </c>
      <c r="F1006" s="10">
        <f t="shared" si="396"/>
        <v>0</v>
      </c>
      <c r="G1006" s="10">
        <f t="shared" si="396"/>
        <v>-335530</v>
      </c>
      <c r="H1006" s="10">
        <f t="shared" si="396"/>
        <v>0</v>
      </c>
      <c r="I1006" s="10">
        <f t="shared" si="390"/>
        <v>0</v>
      </c>
      <c r="J1006" s="10">
        <f t="shared" si="390"/>
        <v>0</v>
      </c>
      <c r="K1006" s="10">
        <f t="shared" si="390"/>
        <v>19644470</v>
      </c>
      <c r="L1006" s="10">
        <f t="shared" si="390"/>
        <v>19644470</v>
      </c>
      <c r="M1006" s="10">
        <f t="shared" si="405"/>
        <v>0</v>
      </c>
      <c r="O1006" s="10">
        <f t="shared" si="397"/>
        <v>6195000</v>
      </c>
      <c r="P1006" s="10">
        <f>'დამტკ. ბიუჯ.'!E1006</f>
        <v>6195000</v>
      </c>
      <c r="Q1006" s="10">
        <f>'დამტკ. საკუთ.'!E1006</f>
        <v>0</v>
      </c>
      <c r="R1006" s="10">
        <f>'ცვლილ. ბიუჯ.'!F1006</f>
        <v>428470</v>
      </c>
      <c r="S1006" s="10">
        <f>'ცვლილ. საკუთ.'!F1006</f>
        <v>0</v>
      </c>
      <c r="T1006" s="10">
        <f>'მთავრ. ფონდი'!F1006</f>
        <v>0</v>
      </c>
      <c r="U1006" s="10">
        <f>'პრეზ. ფონდი'!F1006</f>
        <v>0</v>
      </c>
      <c r="V1006" s="10">
        <f>'დაზუსტ. ნაერთი'!E1006</f>
        <v>6623470</v>
      </c>
      <c r="W1006" s="10">
        <f>'დაზუსტ. ბიუჯ.'!E1006</f>
        <v>6623470</v>
      </c>
      <c r="X1006" s="10">
        <f>'დაზუსტ. საკუთ.'!E1006</f>
        <v>0</v>
      </c>
      <c r="Z1006" s="10">
        <f t="shared" si="398"/>
        <v>4730000</v>
      </c>
      <c r="AA1006" s="10">
        <f>'დამტკ. ბიუჯ.'!F1006</f>
        <v>4730000</v>
      </c>
      <c r="AB1006" s="10">
        <f>'დამტკ. საკუთ.'!F1006</f>
        <v>0</v>
      </c>
      <c r="AC1006" s="10">
        <f>'ცვლილ. ბიუჯ.'!G1006</f>
        <v>1929000</v>
      </c>
      <c r="AD1006" s="10">
        <f>'ცვლილ. საკუთ.'!G1006</f>
        <v>0</v>
      </c>
      <c r="AE1006" s="10">
        <f>'მთავრ. ფონდი'!G1006</f>
        <v>0</v>
      </c>
      <c r="AF1006" s="10">
        <f>'პრეზ. ფონდი'!G1006</f>
        <v>0</v>
      </c>
      <c r="AG1006" s="10">
        <f>'დაზუსტ. ნაერთი'!F1006</f>
        <v>6659000</v>
      </c>
      <c r="AH1006" s="10">
        <f>'დაზუსტ. ბიუჯ.'!F1006</f>
        <v>6659000</v>
      </c>
      <c r="AI1006" s="10">
        <f>'დაზუსტ. საკუთ.'!F1006</f>
        <v>0</v>
      </c>
      <c r="AK1006" s="10">
        <f t="shared" si="399"/>
        <v>10925000</v>
      </c>
      <c r="AL1006" s="10">
        <f t="shared" si="400"/>
        <v>10925000</v>
      </c>
      <c r="AM1006" s="10">
        <f t="shared" si="401"/>
        <v>0</v>
      </c>
      <c r="AN1006" s="10">
        <f t="shared" si="401"/>
        <v>2357470</v>
      </c>
      <c r="AO1006" s="10">
        <f t="shared" si="401"/>
        <v>0</v>
      </c>
      <c r="AP1006" s="10">
        <f t="shared" si="391"/>
        <v>0</v>
      </c>
      <c r="AQ1006" s="10">
        <f t="shared" si="391"/>
        <v>0</v>
      </c>
      <c r="AR1006" s="10">
        <f t="shared" si="391"/>
        <v>13282470</v>
      </c>
      <c r="AS1006" s="10">
        <f t="shared" si="391"/>
        <v>13282470</v>
      </c>
      <c r="AT1006" s="10">
        <f t="shared" si="406"/>
        <v>0</v>
      </c>
      <c r="AV1006" s="10">
        <f t="shared" si="402"/>
        <v>4730000</v>
      </c>
      <c r="AW1006" s="10">
        <f>'დამტკ. ბიუჯ.'!G1006</f>
        <v>4730000</v>
      </c>
      <c r="AX1006" s="10">
        <f>'დამტკ. საკუთ.'!G1006</f>
        <v>0</v>
      </c>
      <c r="AY1006" s="10">
        <f>'ცვლილ. ბიუჯ.'!H1006</f>
        <v>-71000</v>
      </c>
      <c r="AZ1006" s="10">
        <f>'ცვლილ. საკუთ.'!H1006</f>
        <v>0</v>
      </c>
      <c r="BA1006" s="10">
        <f>'მთავრ. ფონდი'!H1006</f>
        <v>0</v>
      </c>
      <c r="BB1006" s="10">
        <f>'პრეზ. ფონდი'!H1006</f>
        <v>0</v>
      </c>
      <c r="BC1006" s="10">
        <f>'დაზუსტ. ნაერთი'!G1006</f>
        <v>4659000</v>
      </c>
      <c r="BD1006" s="10">
        <f>'დაზუსტ. ბიუჯ.'!G1006</f>
        <v>4659000</v>
      </c>
      <c r="BE1006" s="10">
        <f>'დაზუსტ. საკუთ.'!G1006</f>
        <v>0</v>
      </c>
      <c r="BG1006" s="10">
        <f t="shared" si="403"/>
        <v>15655000</v>
      </c>
      <c r="BH1006" s="10">
        <f t="shared" si="403"/>
        <v>15655000</v>
      </c>
      <c r="BI1006" s="10">
        <f t="shared" si="403"/>
        <v>0</v>
      </c>
      <c r="BJ1006" s="10">
        <f t="shared" si="392"/>
        <v>2286470</v>
      </c>
      <c r="BK1006" s="10">
        <f t="shared" si="392"/>
        <v>0</v>
      </c>
      <c r="BL1006" s="10">
        <f t="shared" si="392"/>
        <v>0</v>
      </c>
      <c r="BM1006" s="10">
        <f t="shared" si="392"/>
        <v>0</v>
      </c>
      <c r="BN1006" s="10">
        <f t="shared" si="407"/>
        <v>17941470</v>
      </c>
      <c r="BO1006" s="10">
        <f t="shared" si="407"/>
        <v>17941470</v>
      </c>
      <c r="BP1006" s="10">
        <f t="shared" si="407"/>
        <v>0</v>
      </c>
      <c r="BR1006" s="10">
        <f t="shared" si="404"/>
        <v>4325000</v>
      </c>
      <c r="BS1006" s="10">
        <f>'დამტკ. ბიუჯ.'!H1006</f>
        <v>4325000</v>
      </c>
      <c r="BT1006" s="10">
        <f>'დამტკ. საკუთ.'!H1006</f>
        <v>0</v>
      </c>
      <c r="BU1006" s="10">
        <f>'ცვლილ. ბიუჯ.'!I1006</f>
        <v>-2622000</v>
      </c>
      <c r="BV1006" s="10">
        <f>'ცვლილ. საკუთ.'!I1006</f>
        <v>0</v>
      </c>
      <c r="BW1006" s="10">
        <f>'მთავრ. ფონდი'!I1006</f>
        <v>0</v>
      </c>
      <c r="BX1006" s="10">
        <f>'პრეზ. ფონდი'!I1006</f>
        <v>0</v>
      </c>
      <c r="BY1006" s="10">
        <f>'დაზუსტ. ნაერთი'!H1006</f>
        <v>1703000</v>
      </c>
      <c r="BZ1006" s="10">
        <f>'დაზუსტ. ბიუჯ.'!H1006</f>
        <v>1703000</v>
      </c>
      <c r="CA1006" s="10">
        <f>'დაზუსტ. საკუთ.'!H1006</f>
        <v>0</v>
      </c>
    </row>
    <row r="1007" spans="1:79" x14ac:dyDescent="0.25">
      <c r="A1007" t="str">
        <f t="shared" si="393"/>
        <v>b</v>
      </c>
      <c r="B1007" s="8"/>
      <c r="C1007" s="9" t="s">
        <v>17</v>
      </c>
      <c r="D1007" s="10">
        <f t="shared" si="394"/>
        <v>0</v>
      </c>
      <c r="E1007" s="10">
        <f t="shared" si="395"/>
        <v>0</v>
      </c>
      <c r="F1007" s="10">
        <f t="shared" si="396"/>
        <v>0</v>
      </c>
      <c r="G1007" s="10">
        <f t="shared" si="396"/>
        <v>0</v>
      </c>
      <c r="H1007" s="10">
        <f t="shared" si="396"/>
        <v>0</v>
      </c>
      <c r="I1007" s="10">
        <f t="shared" si="390"/>
        <v>0</v>
      </c>
      <c r="J1007" s="10">
        <f t="shared" si="390"/>
        <v>0</v>
      </c>
      <c r="K1007" s="10">
        <f t="shared" si="390"/>
        <v>0</v>
      </c>
      <c r="L1007" s="10">
        <f t="shared" si="390"/>
        <v>0</v>
      </c>
      <c r="M1007" s="10">
        <f t="shared" si="405"/>
        <v>0</v>
      </c>
      <c r="O1007" s="10">
        <f t="shared" si="397"/>
        <v>0</v>
      </c>
      <c r="P1007" s="10">
        <f>'დამტკ. ბიუჯ.'!E1007</f>
        <v>0</v>
      </c>
      <c r="Q1007" s="10">
        <f>'დამტკ. საკუთ.'!E1007</f>
        <v>0</v>
      </c>
      <c r="R1007" s="10">
        <f>'ცვლილ. ბიუჯ.'!F1007</f>
        <v>0</v>
      </c>
      <c r="S1007" s="10">
        <f>'ცვლილ. საკუთ.'!F1007</f>
        <v>0</v>
      </c>
      <c r="T1007" s="10">
        <f>'მთავრ. ფონდი'!F1007</f>
        <v>0</v>
      </c>
      <c r="U1007" s="10">
        <f>'პრეზ. ფონდი'!F1007</f>
        <v>0</v>
      </c>
      <c r="V1007" s="10">
        <f>'დაზუსტ. ნაერთი'!E1007</f>
        <v>0</v>
      </c>
      <c r="W1007" s="10">
        <f>'დაზუსტ. ბიუჯ.'!E1007</f>
        <v>0</v>
      </c>
      <c r="X1007" s="10">
        <f>'დაზუსტ. საკუთ.'!E1007</f>
        <v>0</v>
      </c>
      <c r="Z1007" s="10">
        <f t="shared" si="398"/>
        <v>0</v>
      </c>
      <c r="AA1007" s="10">
        <f>'დამტკ. ბიუჯ.'!F1007</f>
        <v>0</v>
      </c>
      <c r="AB1007" s="10">
        <f>'დამტკ. საკუთ.'!F1007</f>
        <v>0</v>
      </c>
      <c r="AC1007" s="10">
        <f>'ცვლილ. ბიუჯ.'!G1007</f>
        <v>0</v>
      </c>
      <c r="AD1007" s="10">
        <f>'ცვლილ. საკუთ.'!G1007</f>
        <v>0</v>
      </c>
      <c r="AE1007" s="10">
        <f>'მთავრ. ფონდი'!G1007</f>
        <v>0</v>
      </c>
      <c r="AF1007" s="10">
        <f>'პრეზ. ფონდი'!G1007</f>
        <v>0</v>
      </c>
      <c r="AG1007" s="10">
        <f>'დაზუსტ. ნაერთი'!F1007</f>
        <v>0</v>
      </c>
      <c r="AH1007" s="10">
        <f>'დაზუსტ. ბიუჯ.'!F1007</f>
        <v>0</v>
      </c>
      <c r="AI1007" s="10">
        <f>'დაზუსტ. საკუთ.'!F1007</f>
        <v>0</v>
      </c>
      <c r="AK1007" s="10">
        <f t="shared" si="399"/>
        <v>0</v>
      </c>
      <c r="AL1007" s="10">
        <f t="shared" si="400"/>
        <v>0</v>
      </c>
      <c r="AM1007" s="10">
        <f t="shared" si="401"/>
        <v>0</v>
      </c>
      <c r="AN1007" s="10">
        <f t="shared" si="401"/>
        <v>0</v>
      </c>
      <c r="AO1007" s="10">
        <f t="shared" si="401"/>
        <v>0</v>
      </c>
      <c r="AP1007" s="10">
        <f t="shared" si="391"/>
        <v>0</v>
      </c>
      <c r="AQ1007" s="10">
        <f t="shared" si="391"/>
        <v>0</v>
      </c>
      <c r="AR1007" s="10">
        <f t="shared" si="391"/>
        <v>0</v>
      </c>
      <c r="AS1007" s="10">
        <f t="shared" si="391"/>
        <v>0</v>
      </c>
      <c r="AT1007" s="10">
        <f t="shared" si="406"/>
        <v>0</v>
      </c>
      <c r="AV1007" s="10">
        <f t="shared" si="402"/>
        <v>0</v>
      </c>
      <c r="AW1007" s="10">
        <f>'დამტკ. ბიუჯ.'!G1007</f>
        <v>0</v>
      </c>
      <c r="AX1007" s="10">
        <f>'დამტკ. საკუთ.'!G1007</f>
        <v>0</v>
      </c>
      <c r="AY1007" s="10">
        <f>'ცვლილ. ბიუჯ.'!H1007</f>
        <v>0</v>
      </c>
      <c r="AZ1007" s="10">
        <f>'ცვლილ. საკუთ.'!H1007</f>
        <v>0</v>
      </c>
      <c r="BA1007" s="10">
        <f>'მთავრ. ფონდი'!H1007</f>
        <v>0</v>
      </c>
      <c r="BB1007" s="10">
        <f>'პრეზ. ფონდი'!H1007</f>
        <v>0</v>
      </c>
      <c r="BC1007" s="10">
        <f>'დაზუსტ. ნაერთი'!G1007</f>
        <v>0</v>
      </c>
      <c r="BD1007" s="10">
        <f>'დაზუსტ. ბიუჯ.'!G1007</f>
        <v>0</v>
      </c>
      <c r="BE1007" s="10">
        <f>'დაზუსტ. საკუთ.'!G1007</f>
        <v>0</v>
      </c>
      <c r="BG1007" s="10">
        <f t="shared" si="403"/>
        <v>0</v>
      </c>
      <c r="BH1007" s="10">
        <f t="shared" si="403"/>
        <v>0</v>
      </c>
      <c r="BI1007" s="10">
        <f t="shared" si="403"/>
        <v>0</v>
      </c>
      <c r="BJ1007" s="10">
        <f t="shared" si="392"/>
        <v>0</v>
      </c>
      <c r="BK1007" s="10">
        <f t="shared" si="392"/>
        <v>0</v>
      </c>
      <c r="BL1007" s="10">
        <f t="shared" si="392"/>
        <v>0</v>
      </c>
      <c r="BM1007" s="10">
        <f t="shared" si="392"/>
        <v>0</v>
      </c>
      <c r="BN1007" s="10">
        <f t="shared" si="407"/>
        <v>0</v>
      </c>
      <c r="BO1007" s="10">
        <f t="shared" si="407"/>
        <v>0</v>
      </c>
      <c r="BP1007" s="10">
        <f t="shared" si="407"/>
        <v>0</v>
      </c>
      <c r="BR1007" s="10">
        <f t="shared" si="404"/>
        <v>0</v>
      </c>
      <c r="BS1007" s="10">
        <f>'დამტკ. ბიუჯ.'!H1007</f>
        <v>0</v>
      </c>
      <c r="BT1007" s="10">
        <f>'დამტკ. საკუთ.'!H1007</f>
        <v>0</v>
      </c>
      <c r="BU1007" s="10">
        <f>'ცვლილ. ბიუჯ.'!I1007</f>
        <v>0</v>
      </c>
      <c r="BV1007" s="10">
        <f>'ცვლილ. საკუთ.'!I1007</f>
        <v>0</v>
      </c>
      <c r="BW1007" s="10">
        <f>'მთავრ. ფონდი'!I1007</f>
        <v>0</v>
      </c>
      <c r="BX1007" s="10">
        <f>'პრეზ. ფონდი'!I1007</f>
        <v>0</v>
      </c>
      <c r="BY1007" s="10">
        <f>'დაზუსტ. ნაერთი'!H1007</f>
        <v>0</v>
      </c>
      <c r="BZ1007" s="10">
        <f>'დაზუსტ. ბიუჯ.'!H1007</f>
        <v>0</v>
      </c>
      <c r="CA1007" s="10">
        <f>'დაზუსტ. საკუთ.'!H1007</f>
        <v>0</v>
      </c>
    </row>
    <row r="1008" spans="1:79" x14ac:dyDescent="0.25">
      <c r="A1008" t="str">
        <f t="shared" si="393"/>
        <v>b</v>
      </c>
      <c r="B1008" s="5"/>
      <c r="C1008" s="6" t="s">
        <v>18</v>
      </c>
      <c r="D1008" s="7">
        <f t="shared" si="394"/>
        <v>0</v>
      </c>
      <c r="E1008" s="7">
        <f t="shared" si="395"/>
        <v>0</v>
      </c>
      <c r="F1008" s="7">
        <f t="shared" si="396"/>
        <v>0</v>
      </c>
      <c r="G1008" s="7">
        <f t="shared" si="396"/>
        <v>0</v>
      </c>
      <c r="H1008" s="7">
        <f t="shared" si="396"/>
        <v>0</v>
      </c>
      <c r="I1008" s="7">
        <f t="shared" si="390"/>
        <v>0</v>
      </c>
      <c r="J1008" s="7">
        <f t="shared" si="390"/>
        <v>0</v>
      </c>
      <c r="K1008" s="7">
        <f t="shared" si="390"/>
        <v>0</v>
      </c>
      <c r="L1008" s="7">
        <f t="shared" si="390"/>
        <v>0</v>
      </c>
      <c r="M1008" s="7">
        <f t="shared" si="405"/>
        <v>0</v>
      </c>
      <c r="O1008" s="7">
        <f t="shared" si="397"/>
        <v>0</v>
      </c>
      <c r="P1008" s="7">
        <f>'დამტკ. ბიუჯ.'!E1008</f>
        <v>0</v>
      </c>
      <c r="Q1008" s="7">
        <f>'დამტკ. საკუთ.'!E1008</f>
        <v>0</v>
      </c>
      <c r="R1008" s="7">
        <f>'ცვლილ. ბიუჯ.'!F1008</f>
        <v>0</v>
      </c>
      <c r="S1008" s="7">
        <f>'ცვლილ. საკუთ.'!F1008</f>
        <v>0</v>
      </c>
      <c r="T1008" s="7">
        <f>'მთავრ. ფონდი'!F1008</f>
        <v>0</v>
      </c>
      <c r="U1008" s="7">
        <f>'პრეზ. ფონდი'!F1008</f>
        <v>0</v>
      </c>
      <c r="V1008" s="7">
        <f>'დაზუსტ. ნაერთი'!E1008</f>
        <v>0</v>
      </c>
      <c r="W1008" s="7">
        <f>'დაზუსტ. ბიუჯ.'!E1008</f>
        <v>0</v>
      </c>
      <c r="X1008" s="7">
        <f>'დაზუსტ. საკუთ.'!E1008</f>
        <v>0</v>
      </c>
      <c r="Z1008" s="7">
        <f t="shared" si="398"/>
        <v>0</v>
      </c>
      <c r="AA1008" s="7">
        <f>'დამტკ. ბიუჯ.'!F1008</f>
        <v>0</v>
      </c>
      <c r="AB1008" s="7">
        <f>'დამტკ. საკუთ.'!F1008</f>
        <v>0</v>
      </c>
      <c r="AC1008" s="7">
        <f>'ცვლილ. ბიუჯ.'!G1008</f>
        <v>0</v>
      </c>
      <c r="AD1008" s="7">
        <f>'ცვლილ. საკუთ.'!G1008</f>
        <v>0</v>
      </c>
      <c r="AE1008" s="7">
        <f>'მთავრ. ფონდი'!G1008</f>
        <v>0</v>
      </c>
      <c r="AF1008" s="7">
        <f>'პრეზ. ფონდი'!G1008</f>
        <v>0</v>
      </c>
      <c r="AG1008" s="7">
        <f>'დაზუსტ. ნაერთი'!F1008</f>
        <v>0</v>
      </c>
      <c r="AH1008" s="7">
        <f>'დაზუსტ. ბიუჯ.'!F1008</f>
        <v>0</v>
      </c>
      <c r="AI1008" s="7">
        <f>'დაზუსტ. საკუთ.'!F1008</f>
        <v>0</v>
      </c>
      <c r="AK1008" s="7">
        <f t="shared" si="399"/>
        <v>0</v>
      </c>
      <c r="AL1008" s="7">
        <f t="shared" si="400"/>
        <v>0</v>
      </c>
      <c r="AM1008" s="7">
        <f t="shared" si="401"/>
        <v>0</v>
      </c>
      <c r="AN1008" s="7">
        <f t="shared" si="401"/>
        <v>0</v>
      </c>
      <c r="AO1008" s="7">
        <f t="shared" si="401"/>
        <v>0</v>
      </c>
      <c r="AP1008" s="7">
        <f t="shared" si="391"/>
        <v>0</v>
      </c>
      <c r="AQ1008" s="7">
        <f t="shared" si="391"/>
        <v>0</v>
      </c>
      <c r="AR1008" s="7">
        <f t="shared" si="391"/>
        <v>0</v>
      </c>
      <c r="AS1008" s="7">
        <f t="shared" si="391"/>
        <v>0</v>
      </c>
      <c r="AT1008" s="7">
        <f t="shared" si="406"/>
        <v>0</v>
      </c>
      <c r="AV1008" s="7">
        <f t="shared" si="402"/>
        <v>0</v>
      </c>
      <c r="AW1008" s="7">
        <f>'დამტკ. ბიუჯ.'!G1008</f>
        <v>0</v>
      </c>
      <c r="AX1008" s="7">
        <f>'დამტკ. საკუთ.'!G1008</f>
        <v>0</v>
      </c>
      <c r="AY1008" s="7">
        <f>'ცვლილ. ბიუჯ.'!H1008</f>
        <v>0</v>
      </c>
      <c r="AZ1008" s="7">
        <f>'ცვლილ. საკუთ.'!H1008</f>
        <v>0</v>
      </c>
      <c r="BA1008" s="7">
        <f>'მთავრ. ფონდი'!H1008</f>
        <v>0</v>
      </c>
      <c r="BB1008" s="7">
        <f>'პრეზ. ფონდი'!H1008</f>
        <v>0</v>
      </c>
      <c r="BC1008" s="7">
        <f>'დაზუსტ. ნაერთი'!G1008</f>
        <v>0</v>
      </c>
      <c r="BD1008" s="7">
        <f>'დაზუსტ. ბიუჯ.'!G1008</f>
        <v>0</v>
      </c>
      <c r="BE1008" s="7">
        <f>'დაზუსტ. საკუთ.'!G1008</f>
        <v>0</v>
      </c>
      <c r="BG1008" s="7">
        <f t="shared" si="403"/>
        <v>0</v>
      </c>
      <c r="BH1008" s="7">
        <f t="shared" si="403"/>
        <v>0</v>
      </c>
      <c r="BI1008" s="7">
        <f t="shared" si="403"/>
        <v>0</v>
      </c>
      <c r="BJ1008" s="7">
        <f t="shared" si="392"/>
        <v>0</v>
      </c>
      <c r="BK1008" s="7">
        <f t="shared" si="392"/>
        <v>0</v>
      </c>
      <c r="BL1008" s="7">
        <f t="shared" si="392"/>
        <v>0</v>
      </c>
      <c r="BM1008" s="7">
        <f t="shared" si="392"/>
        <v>0</v>
      </c>
      <c r="BN1008" s="7">
        <f t="shared" si="407"/>
        <v>0</v>
      </c>
      <c r="BO1008" s="7">
        <f t="shared" si="407"/>
        <v>0</v>
      </c>
      <c r="BP1008" s="7">
        <f t="shared" si="407"/>
        <v>0</v>
      </c>
      <c r="BR1008" s="7">
        <f t="shared" si="404"/>
        <v>0</v>
      </c>
      <c r="BS1008" s="7">
        <f>'დამტკ. ბიუჯ.'!H1008</f>
        <v>0</v>
      </c>
      <c r="BT1008" s="7">
        <f>'დამტკ. საკუთ.'!H1008</f>
        <v>0</v>
      </c>
      <c r="BU1008" s="7">
        <f>'ცვლილ. ბიუჯ.'!I1008</f>
        <v>0</v>
      </c>
      <c r="BV1008" s="7">
        <f>'ცვლილ. საკუთ.'!I1008</f>
        <v>0</v>
      </c>
      <c r="BW1008" s="7">
        <f>'მთავრ. ფონდი'!I1008</f>
        <v>0</v>
      </c>
      <c r="BX1008" s="7">
        <f>'პრეზ. ფონდი'!I1008</f>
        <v>0</v>
      </c>
      <c r="BY1008" s="7">
        <f>'დაზუსტ. ნაერთი'!H1008</f>
        <v>0</v>
      </c>
      <c r="BZ1008" s="7">
        <f>'დაზუსტ. ბიუჯ.'!H1008</f>
        <v>0</v>
      </c>
      <c r="CA1008" s="7">
        <f>'დაზუსტ. საკუთ.'!H1008</f>
        <v>0</v>
      </c>
    </row>
    <row r="1009" spans="1:79" x14ac:dyDescent="0.25">
      <c r="A1009" t="str">
        <f t="shared" si="393"/>
        <v>b</v>
      </c>
      <c r="B1009" s="5"/>
      <c r="C1009" s="6" t="s">
        <v>19</v>
      </c>
      <c r="D1009" s="7">
        <f t="shared" si="394"/>
        <v>0</v>
      </c>
      <c r="E1009" s="7">
        <f t="shared" si="395"/>
        <v>0</v>
      </c>
      <c r="F1009" s="7">
        <f t="shared" si="396"/>
        <v>0</v>
      </c>
      <c r="G1009" s="7">
        <f t="shared" si="396"/>
        <v>0</v>
      </c>
      <c r="H1009" s="7">
        <f t="shared" si="396"/>
        <v>0</v>
      </c>
      <c r="I1009" s="7">
        <f t="shared" si="390"/>
        <v>0</v>
      </c>
      <c r="J1009" s="7">
        <f t="shared" si="390"/>
        <v>0</v>
      </c>
      <c r="K1009" s="7">
        <f t="shared" si="390"/>
        <v>0</v>
      </c>
      <c r="L1009" s="7">
        <f t="shared" si="390"/>
        <v>0</v>
      </c>
      <c r="M1009" s="7">
        <f t="shared" si="405"/>
        <v>0</v>
      </c>
      <c r="O1009" s="7">
        <f t="shared" si="397"/>
        <v>0</v>
      </c>
      <c r="P1009" s="7">
        <f>'დამტკ. ბიუჯ.'!E1009</f>
        <v>0</v>
      </c>
      <c r="Q1009" s="7">
        <f>'დამტკ. საკუთ.'!E1009</f>
        <v>0</v>
      </c>
      <c r="R1009" s="7">
        <f>'ცვლილ. ბიუჯ.'!F1009</f>
        <v>0</v>
      </c>
      <c r="S1009" s="7">
        <f>'ცვლილ. საკუთ.'!F1009</f>
        <v>0</v>
      </c>
      <c r="T1009" s="7">
        <f>'მთავრ. ფონდი'!F1009</f>
        <v>0</v>
      </c>
      <c r="U1009" s="7">
        <f>'პრეზ. ფონდი'!F1009</f>
        <v>0</v>
      </c>
      <c r="V1009" s="7">
        <f>'დაზუსტ. ნაერთი'!E1009</f>
        <v>0</v>
      </c>
      <c r="W1009" s="7">
        <f>'დაზუსტ. ბიუჯ.'!E1009</f>
        <v>0</v>
      </c>
      <c r="X1009" s="7">
        <f>'დაზუსტ. საკუთ.'!E1009</f>
        <v>0</v>
      </c>
      <c r="Z1009" s="7">
        <f t="shared" si="398"/>
        <v>0</v>
      </c>
      <c r="AA1009" s="7">
        <f>'დამტკ. ბიუჯ.'!F1009</f>
        <v>0</v>
      </c>
      <c r="AB1009" s="7">
        <f>'დამტკ. საკუთ.'!F1009</f>
        <v>0</v>
      </c>
      <c r="AC1009" s="7">
        <f>'ცვლილ. ბიუჯ.'!G1009</f>
        <v>0</v>
      </c>
      <c r="AD1009" s="7">
        <f>'ცვლილ. საკუთ.'!G1009</f>
        <v>0</v>
      </c>
      <c r="AE1009" s="7">
        <f>'მთავრ. ფონდი'!G1009</f>
        <v>0</v>
      </c>
      <c r="AF1009" s="7">
        <f>'პრეზ. ფონდი'!G1009</f>
        <v>0</v>
      </c>
      <c r="AG1009" s="7">
        <f>'დაზუსტ. ნაერთი'!F1009</f>
        <v>0</v>
      </c>
      <c r="AH1009" s="7">
        <f>'დაზუსტ. ბიუჯ.'!F1009</f>
        <v>0</v>
      </c>
      <c r="AI1009" s="7">
        <f>'დაზუსტ. საკუთ.'!F1009</f>
        <v>0</v>
      </c>
      <c r="AK1009" s="7">
        <f t="shared" si="399"/>
        <v>0</v>
      </c>
      <c r="AL1009" s="7">
        <f t="shared" si="400"/>
        <v>0</v>
      </c>
      <c r="AM1009" s="7">
        <f t="shared" si="401"/>
        <v>0</v>
      </c>
      <c r="AN1009" s="7">
        <f t="shared" si="401"/>
        <v>0</v>
      </c>
      <c r="AO1009" s="7">
        <f t="shared" si="401"/>
        <v>0</v>
      </c>
      <c r="AP1009" s="7">
        <f t="shared" si="391"/>
        <v>0</v>
      </c>
      <c r="AQ1009" s="7">
        <f t="shared" si="391"/>
        <v>0</v>
      </c>
      <c r="AR1009" s="7">
        <f t="shared" si="391"/>
        <v>0</v>
      </c>
      <c r="AS1009" s="7">
        <f t="shared" si="391"/>
        <v>0</v>
      </c>
      <c r="AT1009" s="7">
        <f t="shared" si="406"/>
        <v>0</v>
      </c>
      <c r="AV1009" s="7">
        <f t="shared" si="402"/>
        <v>0</v>
      </c>
      <c r="AW1009" s="7">
        <f>'დამტკ. ბიუჯ.'!G1009</f>
        <v>0</v>
      </c>
      <c r="AX1009" s="7">
        <f>'დამტკ. საკუთ.'!G1009</f>
        <v>0</v>
      </c>
      <c r="AY1009" s="7">
        <f>'ცვლილ. ბიუჯ.'!H1009</f>
        <v>0</v>
      </c>
      <c r="AZ1009" s="7">
        <f>'ცვლილ. საკუთ.'!H1009</f>
        <v>0</v>
      </c>
      <c r="BA1009" s="7">
        <f>'მთავრ. ფონდი'!H1009</f>
        <v>0</v>
      </c>
      <c r="BB1009" s="7">
        <f>'პრეზ. ფონდი'!H1009</f>
        <v>0</v>
      </c>
      <c r="BC1009" s="7">
        <f>'დაზუსტ. ნაერთი'!G1009</f>
        <v>0</v>
      </c>
      <c r="BD1009" s="7">
        <f>'დაზუსტ. ბიუჯ.'!G1009</f>
        <v>0</v>
      </c>
      <c r="BE1009" s="7">
        <f>'დაზუსტ. საკუთ.'!G1009</f>
        <v>0</v>
      </c>
      <c r="BG1009" s="7">
        <f t="shared" si="403"/>
        <v>0</v>
      </c>
      <c r="BH1009" s="7">
        <f t="shared" si="403"/>
        <v>0</v>
      </c>
      <c r="BI1009" s="7">
        <f t="shared" si="403"/>
        <v>0</v>
      </c>
      <c r="BJ1009" s="7">
        <f t="shared" si="392"/>
        <v>0</v>
      </c>
      <c r="BK1009" s="7">
        <f t="shared" si="392"/>
        <v>0</v>
      </c>
      <c r="BL1009" s="7">
        <f t="shared" si="392"/>
        <v>0</v>
      </c>
      <c r="BM1009" s="7">
        <f t="shared" si="392"/>
        <v>0</v>
      </c>
      <c r="BN1009" s="7">
        <f t="shared" si="407"/>
        <v>0</v>
      </c>
      <c r="BO1009" s="7">
        <f t="shared" si="407"/>
        <v>0</v>
      </c>
      <c r="BP1009" s="7">
        <f t="shared" si="407"/>
        <v>0</v>
      </c>
      <c r="BR1009" s="7">
        <f t="shared" si="404"/>
        <v>0</v>
      </c>
      <c r="BS1009" s="7">
        <f>'დამტკ. ბიუჯ.'!H1009</f>
        <v>0</v>
      </c>
      <c r="BT1009" s="7">
        <f>'დამტკ. საკუთ.'!H1009</f>
        <v>0</v>
      </c>
      <c r="BU1009" s="7">
        <f>'ცვლილ. ბიუჯ.'!I1009</f>
        <v>0</v>
      </c>
      <c r="BV1009" s="7">
        <f>'ცვლილ. საკუთ.'!I1009</f>
        <v>0</v>
      </c>
      <c r="BW1009" s="7">
        <f>'მთავრ. ფონდი'!I1009</f>
        <v>0</v>
      </c>
      <c r="BX1009" s="7">
        <f>'პრეზ. ფონდი'!I1009</f>
        <v>0</v>
      </c>
      <c r="BY1009" s="7">
        <f>'დაზუსტ. ნაერთი'!H1009</f>
        <v>0</v>
      </c>
      <c r="BZ1009" s="7">
        <f>'დაზუსტ. ბიუჯ.'!H1009</f>
        <v>0</v>
      </c>
      <c r="CA1009" s="7">
        <f>'დაზუსტ. საკუთ.'!H1009</f>
        <v>0</v>
      </c>
    </row>
    <row r="1010" spans="1:79" ht="15.75" thickBot="1" x14ac:dyDescent="0.3">
      <c r="A1010" t="str">
        <f t="shared" si="393"/>
        <v>a</v>
      </c>
      <c r="B1010" s="11"/>
      <c r="C1010" s="12" t="s">
        <v>20</v>
      </c>
      <c r="D1010" s="13">
        <f t="shared" si="394"/>
        <v>0</v>
      </c>
      <c r="E1010" s="13">
        <f t="shared" si="395"/>
        <v>0</v>
      </c>
      <c r="F1010" s="13">
        <f t="shared" si="396"/>
        <v>0</v>
      </c>
      <c r="G1010" s="13">
        <f t="shared" si="396"/>
        <v>530</v>
      </c>
      <c r="H1010" s="13">
        <f t="shared" si="396"/>
        <v>0</v>
      </c>
      <c r="I1010" s="13">
        <f t="shared" si="390"/>
        <v>0</v>
      </c>
      <c r="J1010" s="13">
        <f t="shared" si="390"/>
        <v>0</v>
      </c>
      <c r="K1010" s="13">
        <f t="shared" si="390"/>
        <v>530</v>
      </c>
      <c r="L1010" s="13">
        <f t="shared" si="390"/>
        <v>530</v>
      </c>
      <c r="M1010" s="13">
        <f t="shared" si="405"/>
        <v>0</v>
      </c>
      <c r="O1010" s="13">
        <f t="shared" si="397"/>
        <v>0</v>
      </c>
      <c r="P1010" s="13">
        <f>'დამტკ. ბიუჯ.'!E1010</f>
        <v>0</v>
      </c>
      <c r="Q1010" s="13">
        <f>'დამტკ. საკუთ.'!E1010</f>
        <v>0</v>
      </c>
      <c r="R1010" s="13">
        <f>'ცვლილ. ბიუჯ.'!F1010</f>
        <v>530</v>
      </c>
      <c r="S1010" s="13">
        <f>'ცვლილ. საკუთ.'!F1010</f>
        <v>0</v>
      </c>
      <c r="T1010" s="13">
        <f>'მთავრ. ფონდი'!F1010</f>
        <v>0</v>
      </c>
      <c r="U1010" s="13">
        <f>'პრეზ. ფონდი'!F1010</f>
        <v>0</v>
      </c>
      <c r="V1010" s="13">
        <f>'დაზუსტ. ნაერთი'!E1010</f>
        <v>530</v>
      </c>
      <c r="W1010" s="13">
        <f>'დაზუსტ. ბიუჯ.'!E1010</f>
        <v>530</v>
      </c>
      <c r="X1010" s="13">
        <f>'დაზუსტ. საკუთ.'!E1010</f>
        <v>0</v>
      </c>
      <c r="Z1010" s="13">
        <f t="shared" si="398"/>
        <v>0</v>
      </c>
      <c r="AA1010" s="13">
        <f>'დამტკ. ბიუჯ.'!F1010</f>
        <v>0</v>
      </c>
      <c r="AB1010" s="13">
        <f>'დამტკ. საკუთ.'!F1010</f>
        <v>0</v>
      </c>
      <c r="AC1010" s="13">
        <f>'ცვლილ. ბიუჯ.'!G1010</f>
        <v>0</v>
      </c>
      <c r="AD1010" s="13">
        <f>'ცვლილ. საკუთ.'!G1010</f>
        <v>0</v>
      </c>
      <c r="AE1010" s="13">
        <f>'მთავრ. ფონდი'!G1010</f>
        <v>0</v>
      </c>
      <c r="AF1010" s="13">
        <f>'პრეზ. ფონდი'!G1010</f>
        <v>0</v>
      </c>
      <c r="AG1010" s="13">
        <f>'დაზუსტ. ნაერთი'!F1010</f>
        <v>0</v>
      </c>
      <c r="AH1010" s="13">
        <f>'დაზუსტ. ბიუჯ.'!F1010</f>
        <v>0</v>
      </c>
      <c r="AI1010" s="13">
        <f>'დაზუსტ. საკუთ.'!F1010</f>
        <v>0</v>
      </c>
      <c r="AK1010" s="13">
        <f t="shared" si="399"/>
        <v>0</v>
      </c>
      <c r="AL1010" s="13">
        <f t="shared" si="400"/>
        <v>0</v>
      </c>
      <c r="AM1010" s="13">
        <f t="shared" si="401"/>
        <v>0</v>
      </c>
      <c r="AN1010" s="13">
        <f t="shared" si="401"/>
        <v>530</v>
      </c>
      <c r="AO1010" s="13">
        <f t="shared" si="401"/>
        <v>0</v>
      </c>
      <c r="AP1010" s="13">
        <f t="shared" si="391"/>
        <v>0</v>
      </c>
      <c r="AQ1010" s="13">
        <f t="shared" si="391"/>
        <v>0</v>
      </c>
      <c r="AR1010" s="13">
        <f t="shared" si="391"/>
        <v>530</v>
      </c>
      <c r="AS1010" s="13">
        <f t="shared" si="391"/>
        <v>530</v>
      </c>
      <c r="AT1010" s="13">
        <f t="shared" si="406"/>
        <v>0</v>
      </c>
      <c r="AV1010" s="13">
        <f t="shared" si="402"/>
        <v>0</v>
      </c>
      <c r="AW1010" s="13">
        <f>'დამტკ. ბიუჯ.'!G1010</f>
        <v>0</v>
      </c>
      <c r="AX1010" s="13">
        <f>'დამტკ. საკუთ.'!G1010</f>
        <v>0</v>
      </c>
      <c r="AY1010" s="13">
        <f>'ცვლილ. ბიუჯ.'!H1010</f>
        <v>0</v>
      </c>
      <c r="AZ1010" s="13">
        <f>'ცვლილ. საკუთ.'!H1010</f>
        <v>0</v>
      </c>
      <c r="BA1010" s="13">
        <f>'მთავრ. ფონდი'!H1010</f>
        <v>0</v>
      </c>
      <c r="BB1010" s="13">
        <f>'პრეზ. ფონდი'!H1010</f>
        <v>0</v>
      </c>
      <c r="BC1010" s="13">
        <f>'დაზუსტ. ნაერთი'!G1010</f>
        <v>0</v>
      </c>
      <c r="BD1010" s="13">
        <f>'დაზუსტ. ბიუჯ.'!G1010</f>
        <v>0</v>
      </c>
      <c r="BE1010" s="13">
        <f>'დაზუსტ. საკუთ.'!G1010</f>
        <v>0</v>
      </c>
      <c r="BG1010" s="13">
        <f t="shared" si="403"/>
        <v>0</v>
      </c>
      <c r="BH1010" s="13">
        <f t="shared" si="403"/>
        <v>0</v>
      </c>
      <c r="BI1010" s="13">
        <f t="shared" si="403"/>
        <v>0</v>
      </c>
      <c r="BJ1010" s="13">
        <f t="shared" si="392"/>
        <v>530</v>
      </c>
      <c r="BK1010" s="13">
        <f t="shared" si="392"/>
        <v>0</v>
      </c>
      <c r="BL1010" s="13">
        <f t="shared" si="392"/>
        <v>0</v>
      </c>
      <c r="BM1010" s="13">
        <f t="shared" si="392"/>
        <v>0</v>
      </c>
      <c r="BN1010" s="13">
        <f t="shared" si="407"/>
        <v>530</v>
      </c>
      <c r="BO1010" s="13">
        <f t="shared" si="407"/>
        <v>530</v>
      </c>
      <c r="BP1010" s="13">
        <f t="shared" si="407"/>
        <v>0</v>
      </c>
      <c r="BR1010" s="13">
        <f t="shared" si="404"/>
        <v>0</v>
      </c>
      <c r="BS1010" s="13">
        <f>'დამტკ. ბიუჯ.'!H1010</f>
        <v>0</v>
      </c>
      <c r="BT1010" s="13">
        <f>'დამტკ. საკუთ.'!H1010</f>
        <v>0</v>
      </c>
      <c r="BU1010" s="13">
        <f>'ცვლილ. ბიუჯ.'!I1010</f>
        <v>0</v>
      </c>
      <c r="BV1010" s="13">
        <f>'ცვლილ. საკუთ.'!I1010</f>
        <v>0</v>
      </c>
      <c r="BW1010" s="13">
        <f>'მთავრ. ფონდი'!I1010</f>
        <v>0</v>
      </c>
      <c r="BX1010" s="13">
        <f>'პრეზ. ფონდი'!I1010</f>
        <v>0</v>
      </c>
      <c r="BY1010" s="13">
        <f>'დაზუსტ. ნაერთი'!H1010</f>
        <v>0</v>
      </c>
      <c r="BZ1010" s="13">
        <f>'დაზუსტ. ბიუჯ.'!H1010</f>
        <v>0</v>
      </c>
      <c r="CA1010" s="13">
        <f>'დაზუსტ. საკუთ.'!H1010</f>
        <v>0</v>
      </c>
    </row>
    <row r="1011" spans="1:79" ht="31.5" thickTop="1" thickBot="1" x14ac:dyDescent="0.3">
      <c r="A1011" t="str">
        <f t="shared" si="393"/>
        <v>a</v>
      </c>
      <c r="B1011" s="3" t="s">
        <v>165</v>
      </c>
      <c r="C1011" s="14" t="s">
        <v>166</v>
      </c>
      <c r="D1011" s="4">
        <f t="shared" si="394"/>
        <v>1000000</v>
      </c>
      <c r="E1011" s="4">
        <f t="shared" si="395"/>
        <v>1000000</v>
      </c>
      <c r="F1011" s="4">
        <f t="shared" si="396"/>
        <v>0</v>
      </c>
      <c r="G1011" s="4">
        <f t="shared" si="396"/>
        <v>0</v>
      </c>
      <c r="H1011" s="4">
        <f t="shared" si="396"/>
        <v>0</v>
      </c>
      <c r="I1011" s="4">
        <f t="shared" si="390"/>
        <v>0</v>
      </c>
      <c r="J1011" s="4">
        <f t="shared" si="390"/>
        <v>0</v>
      </c>
      <c r="K1011" s="4">
        <f t="shared" si="390"/>
        <v>1000000</v>
      </c>
      <c r="L1011" s="4">
        <f t="shared" si="390"/>
        <v>1000000</v>
      </c>
      <c r="M1011" s="4">
        <f t="shared" si="405"/>
        <v>0</v>
      </c>
      <c r="O1011" s="4">
        <f t="shared" si="397"/>
        <v>185000</v>
      </c>
      <c r="P1011" s="4">
        <f>'დამტკ. ბიუჯ.'!E1011</f>
        <v>185000</v>
      </c>
      <c r="Q1011" s="4">
        <f>'დამტკ. საკუთ.'!E1011</f>
        <v>0</v>
      </c>
      <c r="R1011" s="4">
        <f>'ცვლილ. ბიუჯ.'!F1011</f>
        <v>-13000</v>
      </c>
      <c r="S1011" s="4">
        <f>'ცვლილ. საკუთ.'!F1011</f>
        <v>0</v>
      </c>
      <c r="T1011" s="4">
        <f>'მთავრ. ფონდი'!F1011</f>
        <v>0</v>
      </c>
      <c r="U1011" s="4">
        <f>'პრეზ. ფონდი'!F1011</f>
        <v>0</v>
      </c>
      <c r="V1011" s="4">
        <f>'დაზუსტ. ნაერთი'!E1011</f>
        <v>172000</v>
      </c>
      <c r="W1011" s="4">
        <f>'დაზუსტ. ბიუჯ.'!E1011</f>
        <v>172000</v>
      </c>
      <c r="X1011" s="4">
        <f>'დაზუსტ. საკუთ.'!E1011</f>
        <v>0</v>
      </c>
      <c r="Z1011" s="4">
        <f t="shared" si="398"/>
        <v>315000</v>
      </c>
      <c r="AA1011" s="4">
        <f>'დამტკ. ბიუჯ.'!F1011</f>
        <v>315000</v>
      </c>
      <c r="AB1011" s="4">
        <f>'დამტკ. საკუთ.'!F1011</f>
        <v>0</v>
      </c>
      <c r="AC1011" s="4">
        <f>'ცვლილ. ბიუჯ.'!G1011</f>
        <v>13000</v>
      </c>
      <c r="AD1011" s="4">
        <f>'ცვლილ. საკუთ.'!G1011</f>
        <v>0</v>
      </c>
      <c r="AE1011" s="4">
        <f>'მთავრ. ფონდი'!G1011</f>
        <v>0</v>
      </c>
      <c r="AF1011" s="4">
        <f>'პრეზ. ფონდი'!G1011</f>
        <v>0</v>
      </c>
      <c r="AG1011" s="4">
        <f>'დაზუსტ. ნაერთი'!F1011</f>
        <v>328000</v>
      </c>
      <c r="AH1011" s="4">
        <f>'დაზუსტ. ბიუჯ.'!F1011</f>
        <v>328000</v>
      </c>
      <c r="AI1011" s="4">
        <f>'დაზუსტ. საკუთ.'!F1011</f>
        <v>0</v>
      </c>
      <c r="AK1011" s="4">
        <f t="shared" si="399"/>
        <v>500000</v>
      </c>
      <c r="AL1011" s="4">
        <f t="shared" si="400"/>
        <v>500000</v>
      </c>
      <c r="AM1011" s="4">
        <f t="shared" si="401"/>
        <v>0</v>
      </c>
      <c r="AN1011" s="4">
        <f t="shared" si="401"/>
        <v>0</v>
      </c>
      <c r="AO1011" s="4">
        <f t="shared" si="401"/>
        <v>0</v>
      </c>
      <c r="AP1011" s="4">
        <f t="shared" si="391"/>
        <v>0</v>
      </c>
      <c r="AQ1011" s="4">
        <f t="shared" si="391"/>
        <v>0</v>
      </c>
      <c r="AR1011" s="4">
        <f t="shared" si="391"/>
        <v>500000</v>
      </c>
      <c r="AS1011" s="4">
        <f t="shared" si="391"/>
        <v>500000</v>
      </c>
      <c r="AT1011" s="4">
        <f t="shared" si="406"/>
        <v>0</v>
      </c>
      <c r="AV1011" s="4">
        <f t="shared" si="402"/>
        <v>185000</v>
      </c>
      <c r="AW1011" s="4">
        <f>'დამტკ. ბიუჯ.'!G1011</f>
        <v>185000</v>
      </c>
      <c r="AX1011" s="4">
        <f>'დამტკ. საკუთ.'!G1011</f>
        <v>0</v>
      </c>
      <c r="AY1011" s="4">
        <f>'ცვლილ. ბიუჯ.'!H1011</f>
        <v>0</v>
      </c>
      <c r="AZ1011" s="4">
        <f>'ცვლილ. საკუთ.'!H1011</f>
        <v>0</v>
      </c>
      <c r="BA1011" s="4">
        <f>'მთავრ. ფონდი'!H1011</f>
        <v>0</v>
      </c>
      <c r="BB1011" s="4">
        <f>'პრეზ. ფონდი'!H1011</f>
        <v>0</v>
      </c>
      <c r="BC1011" s="4">
        <f>'დაზუსტ. ნაერთი'!G1011</f>
        <v>185000</v>
      </c>
      <c r="BD1011" s="4">
        <f>'დაზუსტ. ბიუჯ.'!G1011</f>
        <v>185000</v>
      </c>
      <c r="BE1011" s="4">
        <f>'დაზუსტ. საკუთ.'!G1011</f>
        <v>0</v>
      </c>
      <c r="BG1011" s="4">
        <f t="shared" si="403"/>
        <v>685000</v>
      </c>
      <c r="BH1011" s="4">
        <f t="shared" si="403"/>
        <v>685000</v>
      </c>
      <c r="BI1011" s="4">
        <f t="shared" si="403"/>
        <v>0</v>
      </c>
      <c r="BJ1011" s="4">
        <f t="shared" si="392"/>
        <v>0</v>
      </c>
      <c r="BK1011" s="4">
        <f t="shared" si="392"/>
        <v>0</v>
      </c>
      <c r="BL1011" s="4">
        <f t="shared" si="392"/>
        <v>0</v>
      </c>
      <c r="BM1011" s="4">
        <f t="shared" si="392"/>
        <v>0</v>
      </c>
      <c r="BN1011" s="4">
        <f t="shared" si="407"/>
        <v>685000</v>
      </c>
      <c r="BO1011" s="4">
        <f t="shared" si="407"/>
        <v>685000</v>
      </c>
      <c r="BP1011" s="4">
        <f t="shared" si="407"/>
        <v>0</v>
      </c>
      <c r="BR1011" s="4">
        <f t="shared" si="404"/>
        <v>315000</v>
      </c>
      <c r="BS1011" s="4">
        <f>'დამტკ. ბიუჯ.'!H1011</f>
        <v>315000</v>
      </c>
      <c r="BT1011" s="4">
        <f>'დამტკ. საკუთ.'!H1011</f>
        <v>0</v>
      </c>
      <c r="BU1011" s="4">
        <f>'ცვლილ. ბიუჯ.'!I1011</f>
        <v>0</v>
      </c>
      <c r="BV1011" s="4">
        <f>'ცვლილ. საკუთ.'!I1011</f>
        <v>0</v>
      </c>
      <c r="BW1011" s="4">
        <f>'მთავრ. ფონდი'!I1011</f>
        <v>0</v>
      </c>
      <c r="BX1011" s="4">
        <f>'პრეზ. ფონდი'!I1011</f>
        <v>0</v>
      </c>
      <c r="BY1011" s="4">
        <f>'დაზუსტ. ნაერთი'!H1011</f>
        <v>315000</v>
      </c>
      <c r="BZ1011" s="4">
        <f>'დაზუსტ. ბიუჯ.'!H1011</f>
        <v>315000</v>
      </c>
      <c r="CA1011" s="4">
        <f>'დაზუსტ. საკუთ.'!H1011</f>
        <v>0</v>
      </c>
    </row>
    <row r="1012" spans="1:79" ht="15.75" thickTop="1" x14ac:dyDescent="0.25">
      <c r="A1012" t="str">
        <f t="shared" si="393"/>
        <v>a</v>
      </c>
      <c r="B1012" s="5"/>
      <c r="C1012" s="6" t="s">
        <v>10</v>
      </c>
      <c r="D1012" s="7">
        <f t="shared" si="394"/>
        <v>1000000</v>
      </c>
      <c r="E1012" s="7">
        <f t="shared" si="395"/>
        <v>1000000</v>
      </c>
      <c r="F1012" s="7">
        <f t="shared" si="396"/>
        <v>0</v>
      </c>
      <c r="G1012" s="7">
        <f t="shared" si="396"/>
        <v>0</v>
      </c>
      <c r="H1012" s="7">
        <f t="shared" si="396"/>
        <v>0</v>
      </c>
      <c r="I1012" s="7">
        <f t="shared" si="390"/>
        <v>0</v>
      </c>
      <c r="J1012" s="7">
        <f t="shared" si="390"/>
        <v>0</v>
      </c>
      <c r="K1012" s="7">
        <f t="shared" si="390"/>
        <v>1000000</v>
      </c>
      <c r="L1012" s="7">
        <f t="shared" si="390"/>
        <v>1000000</v>
      </c>
      <c r="M1012" s="7">
        <f t="shared" si="405"/>
        <v>0</v>
      </c>
      <c r="O1012" s="7">
        <f t="shared" si="397"/>
        <v>185000</v>
      </c>
      <c r="P1012" s="7">
        <f>'დამტკ. ბიუჯ.'!E1012</f>
        <v>185000</v>
      </c>
      <c r="Q1012" s="7">
        <f>'დამტკ. საკუთ.'!E1012</f>
        <v>0</v>
      </c>
      <c r="R1012" s="7">
        <f>'ცვლილ. ბიუჯ.'!F1012</f>
        <v>-13000</v>
      </c>
      <c r="S1012" s="7">
        <f>'ცვლილ. საკუთ.'!F1012</f>
        <v>0</v>
      </c>
      <c r="T1012" s="7">
        <f>'მთავრ. ფონდი'!F1012</f>
        <v>0</v>
      </c>
      <c r="U1012" s="7">
        <f>'პრეზ. ფონდი'!F1012</f>
        <v>0</v>
      </c>
      <c r="V1012" s="7">
        <f>'დაზუსტ. ნაერთი'!E1012</f>
        <v>172000</v>
      </c>
      <c r="W1012" s="7">
        <f>'დაზუსტ. ბიუჯ.'!E1012</f>
        <v>172000</v>
      </c>
      <c r="X1012" s="7">
        <f>'დაზუსტ. საკუთ.'!E1012</f>
        <v>0</v>
      </c>
      <c r="Z1012" s="7">
        <f t="shared" si="398"/>
        <v>315000</v>
      </c>
      <c r="AA1012" s="7">
        <f>'დამტკ. ბიუჯ.'!F1012</f>
        <v>315000</v>
      </c>
      <c r="AB1012" s="7">
        <f>'დამტკ. საკუთ.'!F1012</f>
        <v>0</v>
      </c>
      <c r="AC1012" s="7">
        <f>'ცვლილ. ბიუჯ.'!G1012</f>
        <v>13000</v>
      </c>
      <c r="AD1012" s="7">
        <f>'ცვლილ. საკუთ.'!G1012</f>
        <v>0</v>
      </c>
      <c r="AE1012" s="7">
        <f>'მთავრ. ფონდი'!G1012</f>
        <v>0</v>
      </c>
      <c r="AF1012" s="7">
        <f>'პრეზ. ფონდი'!G1012</f>
        <v>0</v>
      </c>
      <c r="AG1012" s="7">
        <f>'დაზუსტ. ნაერთი'!F1012</f>
        <v>328000</v>
      </c>
      <c r="AH1012" s="7">
        <f>'დაზუსტ. ბიუჯ.'!F1012</f>
        <v>328000</v>
      </c>
      <c r="AI1012" s="7">
        <f>'დაზუსტ. საკუთ.'!F1012</f>
        <v>0</v>
      </c>
      <c r="AK1012" s="7">
        <f t="shared" si="399"/>
        <v>500000</v>
      </c>
      <c r="AL1012" s="7">
        <f t="shared" si="400"/>
        <v>500000</v>
      </c>
      <c r="AM1012" s="7">
        <f t="shared" si="401"/>
        <v>0</v>
      </c>
      <c r="AN1012" s="7">
        <f t="shared" si="401"/>
        <v>0</v>
      </c>
      <c r="AO1012" s="7">
        <f t="shared" si="401"/>
        <v>0</v>
      </c>
      <c r="AP1012" s="7">
        <f t="shared" si="391"/>
        <v>0</v>
      </c>
      <c r="AQ1012" s="7">
        <f t="shared" si="391"/>
        <v>0</v>
      </c>
      <c r="AR1012" s="7">
        <f t="shared" si="391"/>
        <v>500000</v>
      </c>
      <c r="AS1012" s="7">
        <f t="shared" si="391"/>
        <v>500000</v>
      </c>
      <c r="AT1012" s="7">
        <f t="shared" si="406"/>
        <v>0</v>
      </c>
      <c r="AV1012" s="7">
        <f t="shared" si="402"/>
        <v>185000</v>
      </c>
      <c r="AW1012" s="7">
        <f>'დამტკ. ბიუჯ.'!G1012</f>
        <v>185000</v>
      </c>
      <c r="AX1012" s="7">
        <f>'დამტკ. საკუთ.'!G1012</f>
        <v>0</v>
      </c>
      <c r="AY1012" s="7">
        <f>'ცვლილ. ბიუჯ.'!H1012</f>
        <v>0</v>
      </c>
      <c r="AZ1012" s="7">
        <f>'ცვლილ. საკუთ.'!H1012</f>
        <v>0</v>
      </c>
      <c r="BA1012" s="7">
        <f>'მთავრ. ფონდი'!H1012</f>
        <v>0</v>
      </c>
      <c r="BB1012" s="7">
        <f>'პრეზ. ფონდი'!H1012</f>
        <v>0</v>
      </c>
      <c r="BC1012" s="7">
        <f>'დაზუსტ. ნაერთი'!G1012</f>
        <v>185000</v>
      </c>
      <c r="BD1012" s="7">
        <f>'დაზუსტ. ბიუჯ.'!G1012</f>
        <v>185000</v>
      </c>
      <c r="BE1012" s="7">
        <f>'დაზუსტ. საკუთ.'!G1012</f>
        <v>0</v>
      </c>
      <c r="BG1012" s="7">
        <f t="shared" si="403"/>
        <v>685000</v>
      </c>
      <c r="BH1012" s="7">
        <f t="shared" si="403"/>
        <v>685000</v>
      </c>
      <c r="BI1012" s="7">
        <f t="shared" si="403"/>
        <v>0</v>
      </c>
      <c r="BJ1012" s="7">
        <f t="shared" si="392"/>
        <v>0</v>
      </c>
      <c r="BK1012" s="7">
        <f t="shared" si="392"/>
        <v>0</v>
      </c>
      <c r="BL1012" s="7">
        <f t="shared" si="392"/>
        <v>0</v>
      </c>
      <c r="BM1012" s="7">
        <f t="shared" si="392"/>
        <v>0</v>
      </c>
      <c r="BN1012" s="7">
        <f t="shared" si="407"/>
        <v>685000</v>
      </c>
      <c r="BO1012" s="7">
        <f t="shared" si="407"/>
        <v>685000</v>
      </c>
      <c r="BP1012" s="7">
        <f t="shared" si="407"/>
        <v>0</v>
      </c>
      <c r="BR1012" s="7">
        <f t="shared" si="404"/>
        <v>315000</v>
      </c>
      <c r="BS1012" s="7">
        <f>'დამტკ. ბიუჯ.'!H1012</f>
        <v>315000</v>
      </c>
      <c r="BT1012" s="7">
        <f>'დამტკ. საკუთ.'!H1012</f>
        <v>0</v>
      </c>
      <c r="BU1012" s="7">
        <f>'ცვლილ. ბიუჯ.'!I1012</f>
        <v>0</v>
      </c>
      <c r="BV1012" s="7">
        <f>'ცვლილ. საკუთ.'!I1012</f>
        <v>0</v>
      </c>
      <c r="BW1012" s="7">
        <f>'მთავრ. ფონდი'!I1012</f>
        <v>0</v>
      </c>
      <c r="BX1012" s="7">
        <f>'პრეზ. ფონდი'!I1012</f>
        <v>0</v>
      </c>
      <c r="BY1012" s="7">
        <f>'დაზუსტ. ნაერთი'!H1012</f>
        <v>315000</v>
      </c>
      <c r="BZ1012" s="7">
        <f>'დაზუსტ. ბიუჯ.'!H1012</f>
        <v>315000</v>
      </c>
      <c r="CA1012" s="7">
        <f>'დაზუსტ. საკუთ.'!H1012</f>
        <v>0</v>
      </c>
    </row>
    <row r="1013" spans="1:79" x14ac:dyDescent="0.25">
      <c r="A1013" t="str">
        <f t="shared" si="393"/>
        <v>b</v>
      </c>
      <c r="B1013" s="8"/>
      <c r="C1013" s="9" t="s">
        <v>11</v>
      </c>
      <c r="D1013" s="10">
        <f t="shared" si="394"/>
        <v>0</v>
      </c>
      <c r="E1013" s="10">
        <f t="shared" si="395"/>
        <v>0</v>
      </c>
      <c r="F1013" s="10">
        <f t="shared" si="396"/>
        <v>0</v>
      </c>
      <c r="G1013" s="10">
        <f t="shared" si="396"/>
        <v>0</v>
      </c>
      <c r="H1013" s="10">
        <f t="shared" si="396"/>
        <v>0</v>
      </c>
      <c r="I1013" s="10">
        <f t="shared" si="390"/>
        <v>0</v>
      </c>
      <c r="J1013" s="10">
        <f t="shared" si="390"/>
        <v>0</v>
      </c>
      <c r="K1013" s="10">
        <f t="shared" si="390"/>
        <v>0</v>
      </c>
      <c r="L1013" s="10">
        <f t="shared" si="390"/>
        <v>0</v>
      </c>
      <c r="M1013" s="10">
        <f t="shared" si="405"/>
        <v>0</v>
      </c>
      <c r="O1013" s="10">
        <f t="shared" si="397"/>
        <v>0</v>
      </c>
      <c r="P1013" s="10">
        <f>'დამტკ. ბიუჯ.'!E1013</f>
        <v>0</v>
      </c>
      <c r="Q1013" s="10">
        <f>'დამტკ. საკუთ.'!E1013</f>
        <v>0</v>
      </c>
      <c r="R1013" s="10">
        <f>'ცვლილ. ბიუჯ.'!F1013</f>
        <v>0</v>
      </c>
      <c r="S1013" s="10">
        <f>'ცვლილ. საკუთ.'!F1013</f>
        <v>0</v>
      </c>
      <c r="T1013" s="10">
        <f>'მთავრ. ფონდი'!F1013</f>
        <v>0</v>
      </c>
      <c r="U1013" s="10">
        <f>'პრეზ. ფონდი'!F1013</f>
        <v>0</v>
      </c>
      <c r="V1013" s="10">
        <f>'დაზუსტ. ნაერთი'!E1013</f>
        <v>0</v>
      </c>
      <c r="W1013" s="10">
        <f>'დაზუსტ. ბიუჯ.'!E1013</f>
        <v>0</v>
      </c>
      <c r="X1013" s="10">
        <f>'დაზუსტ. საკუთ.'!E1013</f>
        <v>0</v>
      </c>
      <c r="Z1013" s="10">
        <f t="shared" si="398"/>
        <v>0</v>
      </c>
      <c r="AA1013" s="10">
        <f>'დამტკ. ბიუჯ.'!F1013</f>
        <v>0</v>
      </c>
      <c r="AB1013" s="10">
        <f>'დამტკ. საკუთ.'!F1013</f>
        <v>0</v>
      </c>
      <c r="AC1013" s="10">
        <f>'ცვლილ. ბიუჯ.'!G1013</f>
        <v>0</v>
      </c>
      <c r="AD1013" s="10">
        <f>'ცვლილ. საკუთ.'!G1013</f>
        <v>0</v>
      </c>
      <c r="AE1013" s="10">
        <f>'მთავრ. ფონდი'!G1013</f>
        <v>0</v>
      </c>
      <c r="AF1013" s="10">
        <f>'პრეზ. ფონდი'!G1013</f>
        <v>0</v>
      </c>
      <c r="AG1013" s="10">
        <f>'დაზუსტ. ნაერთი'!F1013</f>
        <v>0</v>
      </c>
      <c r="AH1013" s="10">
        <f>'დაზუსტ. ბიუჯ.'!F1013</f>
        <v>0</v>
      </c>
      <c r="AI1013" s="10">
        <f>'დაზუსტ. საკუთ.'!F1013</f>
        <v>0</v>
      </c>
      <c r="AK1013" s="10">
        <f t="shared" si="399"/>
        <v>0</v>
      </c>
      <c r="AL1013" s="10">
        <f t="shared" si="400"/>
        <v>0</v>
      </c>
      <c r="AM1013" s="10">
        <f t="shared" si="401"/>
        <v>0</v>
      </c>
      <c r="AN1013" s="10">
        <f t="shared" si="401"/>
        <v>0</v>
      </c>
      <c r="AO1013" s="10">
        <f t="shared" si="401"/>
        <v>0</v>
      </c>
      <c r="AP1013" s="10">
        <f t="shared" si="391"/>
        <v>0</v>
      </c>
      <c r="AQ1013" s="10">
        <f t="shared" si="391"/>
        <v>0</v>
      </c>
      <c r="AR1013" s="10">
        <f t="shared" si="391"/>
        <v>0</v>
      </c>
      <c r="AS1013" s="10">
        <f t="shared" si="391"/>
        <v>0</v>
      </c>
      <c r="AT1013" s="10">
        <f t="shared" si="406"/>
        <v>0</v>
      </c>
      <c r="AV1013" s="10">
        <f t="shared" si="402"/>
        <v>0</v>
      </c>
      <c r="AW1013" s="10">
        <f>'დამტკ. ბიუჯ.'!G1013</f>
        <v>0</v>
      </c>
      <c r="AX1013" s="10">
        <f>'დამტკ. საკუთ.'!G1013</f>
        <v>0</v>
      </c>
      <c r="AY1013" s="10">
        <f>'ცვლილ. ბიუჯ.'!H1013</f>
        <v>0</v>
      </c>
      <c r="AZ1013" s="10">
        <f>'ცვლილ. საკუთ.'!H1013</f>
        <v>0</v>
      </c>
      <c r="BA1013" s="10">
        <f>'მთავრ. ფონდი'!H1013</f>
        <v>0</v>
      </c>
      <c r="BB1013" s="10">
        <f>'პრეზ. ფონდი'!H1013</f>
        <v>0</v>
      </c>
      <c r="BC1013" s="10">
        <f>'დაზუსტ. ნაერთი'!G1013</f>
        <v>0</v>
      </c>
      <c r="BD1013" s="10">
        <f>'დაზუსტ. ბიუჯ.'!G1013</f>
        <v>0</v>
      </c>
      <c r="BE1013" s="10">
        <f>'დაზუსტ. საკუთ.'!G1013</f>
        <v>0</v>
      </c>
      <c r="BG1013" s="10">
        <f t="shared" si="403"/>
        <v>0</v>
      </c>
      <c r="BH1013" s="10">
        <f t="shared" si="403"/>
        <v>0</v>
      </c>
      <c r="BI1013" s="10">
        <f t="shared" si="403"/>
        <v>0</v>
      </c>
      <c r="BJ1013" s="10">
        <f t="shared" si="392"/>
        <v>0</v>
      </c>
      <c r="BK1013" s="10">
        <f t="shared" si="392"/>
        <v>0</v>
      </c>
      <c r="BL1013" s="10">
        <f t="shared" si="392"/>
        <v>0</v>
      </c>
      <c r="BM1013" s="10">
        <f t="shared" si="392"/>
        <v>0</v>
      </c>
      <c r="BN1013" s="10">
        <f t="shared" si="407"/>
        <v>0</v>
      </c>
      <c r="BO1013" s="10">
        <f t="shared" si="407"/>
        <v>0</v>
      </c>
      <c r="BP1013" s="10">
        <f t="shared" si="407"/>
        <v>0</v>
      </c>
      <c r="BR1013" s="10">
        <f t="shared" si="404"/>
        <v>0</v>
      </c>
      <c r="BS1013" s="10">
        <f>'დამტკ. ბიუჯ.'!H1013</f>
        <v>0</v>
      </c>
      <c r="BT1013" s="10">
        <f>'დამტკ. საკუთ.'!H1013</f>
        <v>0</v>
      </c>
      <c r="BU1013" s="10">
        <f>'ცვლილ. ბიუჯ.'!I1013</f>
        <v>0</v>
      </c>
      <c r="BV1013" s="10">
        <f>'ცვლილ. საკუთ.'!I1013</f>
        <v>0</v>
      </c>
      <c r="BW1013" s="10">
        <f>'მთავრ. ფონდი'!I1013</f>
        <v>0</v>
      </c>
      <c r="BX1013" s="10">
        <f>'პრეზ. ფონდი'!I1013</f>
        <v>0</v>
      </c>
      <c r="BY1013" s="10">
        <f>'დაზუსტ. ნაერთი'!H1013</f>
        <v>0</v>
      </c>
      <c r="BZ1013" s="10">
        <f>'დაზუსტ. ბიუჯ.'!H1013</f>
        <v>0</v>
      </c>
      <c r="CA1013" s="10">
        <f>'დაზუსტ. საკუთ.'!H1013</f>
        <v>0</v>
      </c>
    </row>
    <row r="1014" spans="1:79" x14ac:dyDescent="0.25">
      <c r="A1014" t="str">
        <f t="shared" si="393"/>
        <v>a</v>
      </c>
      <c r="B1014" s="8"/>
      <c r="C1014" s="9" t="s">
        <v>12</v>
      </c>
      <c r="D1014" s="10">
        <f t="shared" si="394"/>
        <v>1000000</v>
      </c>
      <c r="E1014" s="10">
        <f t="shared" si="395"/>
        <v>1000000</v>
      </c>
      <c r="F1014" s="10">
        <f t="shared" si="396"/>
        <v>0</v>
      </c>
      <c r="G1014" s="10">
        <f t="shared" si="396"/>
        <v>0</v>
      </c>
      <c r="H1014" s="10">
        <f t="shared" si="396"/>
        <v>0</v>
      </c>
      <c r="I1014" s="10">
        <f t="shared" si="390"/>
        <v>0</v>
      </c>
      <c r="J1014" s="10">
        <f t="shared" si="390"/>
        <v>0</v>
      </c>
      <c r="K1014" s="10">
        <f t="shared" si="390"/>
        <v>1000000</v>
      </c>
      <c r="L1014" s="10">
        <f t="shared" si="390"/>
        <v>1000000</v>
      </c>
      <c r="M1014" s="10">
        <f t="shared" si="405"/>
        <v>0</v>
      </c>
      <c r="O1014" s="10">
        <f t="shared" si="397"/>
        <v>185000</v>
      </c>
      <c r="P1014" s="10">
        <f>'დამტკ. ბიუჯ.'!E1014</f>
        <v>185000</v>
      </c>
      <c r="Q1014" s="10">
        <f>'დამტკ. საკუთ.'!E1014</f>
        <v>0</v>
      </c>
      <c r="R1014" s="10">
        <f>'ცვლილ. ბიუჯ.'!F1014</f>
        <v>-13000</v>
      </c>
      <c r="S1014" s="10">
        <f>'ცვლილ. საკუთ.'!F1014</f>
        <v>0</v>
      </c>
      <c r="T1014" s="10">
        <f>'მთავრ. ფონდი'!F1014</f>
        <v>0</v>
      </c>
      <c r="U1014" s="10">
        <f>'პრეზ. ფონდი'!F1014</f>
        <v>0</v>
      </c>
      <c r="V1014" s="10">
        <f>'დაზუსტ. ნაერთი'!E1014</f>
        <v>172000</v>
      </c>
      <c r="W1014" s="10">
        <f>'დაზუსტ. ბიუჯ.'!E1014</f>
        <v>172000</v>
      </c>
      <c r="X1014" s="10">
        <f>'დაზუსტ. საკუთ.'!E1014</f>
        <v>0</v>
      </c>
      <c r="Z1014" s="10">
        <f t="shared" si="398"/>
        <v>315000</v>
      </c>
      <c r="AA1014" s="10">
        <f>'დამტკ. ბიუჯ.'!F1014</f>
        <v>315000</v>
      </c>
      <c r="AB1014" s="10">
        <f>'დამტკ. საკუთ.'!F1014</f>
        <v>0</v>
      </c>
      <c r="AC1014" s="10">
        <f>'ცვლილ. ბიუჯ.'!G1014</f>
        <v>13000</v>
      </c>
      <c r="AD1014" s="10">
        <f>'ცვლილ. საკუთ.'!G1014</f>
        <v>0</v>
      </c>
      <c r="AE1014" s="10">
        <f>'მთავრ. ფონდი'!G1014</f>
        <v>0</v>
      </c>
      <c r="AF1014" s="10">
        <f>'პრეზ. ფონდი'!G1014</f>
        <v>0</v>
      </c>
      <c r="AG1014" s="10">
        <f>'დაზუსტ. ნაერთი'!F1014</f>
        <v>328000</v>
      </c>
      <c r="AH1014" s="10">
        <f>'დაზუსტ. ბიუჯ.'!F1014</f>
        <v>328000</v>
      </c>
      <c r="AI1014" s="10">
        <f>'დაზუსტ. საკუთ.'!F1014</f>
        <v>0</v>
      </c>
      <c r="AK1014" s="10">
        <f t="shared" si="399"/>
        <v>500000</v>
      </c>
      <c r="AL1014" s="10">
        <f t="shared" si="400"/>
        <v>500000</v>
      </c>
      <c r="AM1014" s="10">
        <f t="shared" si="401"/>
        <v>0</v>
      </c>
      <c r="AN1014" s="10">
        <f t="shared" si="401"/>
        <v>0</v>
      </c>
      <c r="AO1014" s="10">
        <f t="shared" si="401"/>
        <v>0</v>
      </c>
      <c r="AP1014" s="10">
        <f t="shared" si="391"/>
        <v>0</v>
      </c>
      <c r="AQ1014" s="10">
        <f t="shared" si="391"/>
        <v>0</v>
      </c>
      <c r="AR1014" s="10">
        <f t="shared" si="391"/>
        <v>500000</v>
      </c>
      <c r="AS1014" s="10">
        <f t="shared" si="391"/>
        <v>500000</v>
      </c>
      <c r="AT1014" s="10">
        <f t="shared" si="406"/>
        <v>0</v>
      </c>
      <c r="AV1014" s="10">
        <f t="shared" si="402"/>
        <v>185000</v>
      </c>
      <c r="AW1014" s="10">
        <f>'დამტკ. ბიუჯ.'!G1014</f>
        <v>185000</v>
      </c>
      <c r="AX1014" s="10">
        <f>'დამტკ. საკუთ.'!G1014</f>
        <v>0</v>
      </c>
      <c r="AY1014" s="10">
        <f>'ცვლილ. ბიუჯ.'!H1014</f>
        <v>0</v>
      </c>
      <c r="AZ1014" s="10">
        <f>'ცვლილ. საკუთ.'!H1014</f>
        <v>0</v>
      </c>
      <c r="BA1014" s="10">
        <f>'მთავრ. ფონდი'!H1014</f>
        <v>0</v>
      </c>
      <c r="BB1014" s="10">
        <f>'პრეზ. ფონდი'!H1014</f>
        <v>0</v>
      </c>
      <c r="BC1014" s="10">
        <f>'დაზუსტ. ნაერთი'!G1014</f>
        <v>185000</v>
      </c>
      <c r="BD1014" s="10">
        <f>'დაზუსტ. ბიუჯ.'!G1014</f>
        <v>185000</v>
      </c>
      <c r="BE1014" s="10">
        <f>'დაზუსტ. საკუთ.'!G1014</f>
        <v>0</v>
      </c>
      <c r="BG1014" s="10">
        <f t="shared" si="403"/>
        <v>685000</v>
      </c>
      <c r="BH1014" s="10">
        <f t="shared" si="403"/>
        <v>685000</v>
      </c>
      <c r="BI1014" s="10">
        <f t="shared" si="403"/>
        <v>0</v>
      </c>
      <c r="BJ1014" s="10">
        <f t="shared" si="392"/>
        <v>0</v>
      </c>
      <c r="BK1014" s="10">
        <f t="shared" si="392"/>
        <v>0</v>
      </c>
      <c r="BL1014" s="10">
        <f t="shared" si="392"/>
        <v>0</v>
      </c>
      <c r="BM1014" s="10">
        <f t="shared" si="392"/>
        <v>0</v>
      </c>
      <c r="BN1014" s="10">
        <f t="shared" si="407"/>
        <v>685000</v>
      </c>
      <c r="BO1014" s="10">
        <f t="shared" si="407"/>
        <v>685000</v>
      </c>
      <c r="BP1014" s="10">
        <f t="shared" si="407"/>
        <v>0</v>
      </c>
      <c r="BR1014" s="10">
        <f t="shared" si="404"/>
        <v>315000</v>
      </c>
      <c r="BS1014" s="10">
        <f>'დამტკ. ბიუჯ.'!H1014</f>
        <v>315000</v>
      </c>
      <c r="BT1014" s="10">
        <f>'დამტკ. საკუთ.'!H1014</f>
        <v>0</v>
      </c>
      <c r="BU1014" s="10">
        <f>'ცვლილ. ბიუჯ.'!I1014</f>
        <v>0</v>
      </c>
      <c r="BV1014" s="10">
        <f>'ცვლილ. საკუთ.'!I1014</f>
        <v>0</v>
      </c>
      <c r="BW1014" s="10">
        <f>'მთავრ. ფონდი'!I1014</f>
        <v>0</v>
      </c>
      <c r="BX1014" s="10">
        <f>'პრეზ. ფონდი'!I1014</f>
        <v>0</v>
      </c>
      <c r="BY1014" s="10">
        <f>'დაზუსტ. ნაერთი'!H1014</f>
        <v>315000</v>
      </c>
      <c r="BZ1014" s="10">
        <f>'დაზუსტ. ბიუჯ.'!H1014</f>
        <v>315000</v>
      </c>
      <c r="CA1014" s="10">
        <f>'დაზუსტ. საკუთ.'!H1014</f>
        <v>0</v>
      </c>
    </row>
    <row r="1015" spans="1:79" x14ac:dyDescent="0.25">
      <c r="A1015" t="str">
        <f t="shared" si="393"/>
        <v>b</v>
      </c>
      <c r="B1015" s="8"/>
      <c r="C1015" s="9" t="s">
        <v>13</v>
      </c>
      <c r="D1015" s="10">
        <f t="shared" si="394"/>
        <v>0</v>
      </c>
      <c r="E1015" s="10">
        <f t="shared" si="395"/>
        <v>0</v>
      </c>
      <c r="F1015" s="10">
        <f t="shared" si="396"/>
        <v>0</v>
      </c>
      <c r="G1015" s="10">
        <f t="shared" si="396"/>
        <v>0</v>
      </c>
      <c r="H1015" s="10">
        <f t="shared" si="396"/>
        <v>0</v>
      </c>
      <c r="I1015" s="10">
        <f t="shared" si="390"/>
        <v>0</v>
      </c>
      <c r="J1015" s="10">
        <f t="shared" si="390"/>
        <v>0</v>
      </c>
      <c r="K1015" s="10">
        <f t="shared" si="390"/>
        <v>0</v>
      </c>
      <c r="L1015" s="10">
        <f t="shared" si="390"/>
        <v>0</v>
      </c>
      <c r="M1015" s="10">
        <f t="shared" si="405"/>
        <v>0</v>
      </c>
      <c r="O1015" s="10">
        <f t="shared" si="397"/>
        <v>0</v>
      </c>
      <c r="P1015" s="10">
        <f>'დამტკ. ბიუჯ.'!E1015</f>
        <v>0</v>
      </c>
      <c r="Q1015" s="10">
        <f>'დამტკ. საკუთ.'!E1015</f>
        <v>0</v>
      </c>
      <c r="R1015" s="10">
        <f>'ცვლილ. ბიუჯ.'!F1015</f>
        <v>0</v>
      </c>
      <c r="S1015" s="10">
        <f>'ცვლილ. საკუთ.'!F1015</f>
        <v>0</v>
      </c>
      <c r="T1015" s="10">
        <f>'მთავრ. ფონდი'!F1015</f>
        <v>0</v>
      </c>
      <c r="U1015" s="10">
        <f>'პრეზ. ფონდი'!F1015</f>
        <v>0</v>
      </c>
      <c r="V1015" s="10">
        <f>'დაზუსტ. ნაერთი'!E1015</f>
        <v>0</v>
      </c>
      <c r="W1015" s="10">
        <f>'დაზუსტ. ბიუჯ.'!E1015</f>
        <v>0</v>
      </c>
      <c r="X1015" s="10">
        <f>'დაზუსტ. საკუთ.'!E1015</f>
        <v>0</v>
      </c>
      <c r="Z1015" s="10">
        <f t="shared" si="398"/>
        <v>0</v>
      </c>
      <c r="AA1015" s="10">
        <f>'დამტკ. ბიუჯ.'!F1015</f>
        <v>0</v>
      </c>
      <c r="AB1015" s="10">
        <f>'დამტკ. საკუთ.'!F1015</f>
        <v>0</v>
      </c>
      <c r="AC1015" s="10">
        <f>'ცვლილ. ბიუჯ.'!G1015</f>
        <v>0</v>
      </c>
      <c r="AD1015" s="10">
        <f>'ცვლილ. საკუთ.'!G1015</f>
        <v>0</v>
      </c>
      <c r="AE1015" s="10">
        <f>'მთავრ. ფონდი'!G1015</f>
        <v>0</v>
      </c>
      <c r="AF1015" s="10">
        <f>'პრეზ. ფონდი'!G1015</f>
        <v>0</v>
      </c>
      <c r="AG1015" s="10">
        <f>'დაზუსტ. ნაერთი'!F1015</f>
        <v>0</v>
      </c>
      <c r="AH1015" s="10">
        <f>'დაზუსტ. ბიუჯ.'!F1015</f>
        <v>0</v>
      </c>
      <c r="AI1015" s="10">
        <f>'დაზუსტ. საკუთ.'!F1015</f>
        <v>0</v>
      </c>
      <c r="AK1015" s="10">
        <f t="shared" si="399"/>
        <v>0</v>
      </c>
      <c r="AL1015" s="10">
        <f t="shared" si="400"/>
        <v>0</v>
      </c>
      <c r="AM1015" s="10">
        <f t="shared" si="401"/>
        <v>0</v>
      </c>
      <c r="AN1015" s="10">
        <f t="shared" si="401"/>
        <v>0</v>
      </c>
      <c r="AO1015" s="10">
        <f t="shared" si="401"/>
        <v>0</v>
      </c>
      <c r="AP1015" s="10">
        <f t="shared" si="391"/>
        <v>0</v>
      </c>
      <c r="AQ1015" s="10">
        <f t="shared" si="391"/>
        <v>0</v>
      </c>
      <c r="AR1015" s="10">
        <f t="shared" si="391"/>
        <v>0</v>
      </c>
      <c r="AS1015" s="10">
        <f t="shared" si="391"/>
        <v>0</v>
      </c>
      <c r="AT1015" s="10">
        <f t="shared" si="406"/>
        <v>0</v>
      </c>
      <c r="AV1015" s="10">
        <f t="shared" si="402"/>
        <v>0</v>
      </c>
      <c r="AW1015" s="10">
        <f>'დამტკ. ბიუჯ.'!G1015</f>
        <v>0</v>
      </c>
      <c r="AX1015" s="10">
        <f>'დამტკ. საკუთ.'!G1015</f>
        <v>0</v>
      </c>
      <c r="AY1015" s="10">
        <f>'ცვლილ. ბიუჯ.'!H1015</f>
        <v>0</v>
      </c>
      <c r="AZ1015" s="10">
        <f>'ცვლილ. საკუთ.'!H1015</f>
        <v>0</v>
      </c>
      <c r="BA1015" s="10">
        <f>'მთავრ. ფონდი'!H1015</f>
        <v>0</v>
      </c>
      <c r="BB1015" s="10">
        <f>'პრეზ. ფონდი'!H1015</f>
        <v>0</v>
      </c>
      <c r="BC1015" s="10">
        <f>'დაზუსტ. ნაერთი'!G1015</f>
        <v>0</v>
      </c>
      <c r="BD1015" s="10">
        <f>'დაზუსტ. ბიუჯ.'!G1015</f>
        <v>0</v>
      </c>
      <c r="BE1015" s="10">
        <f>'დაზუსტ. საკუთ.'!G1015</f>
        <v>0</v>
      </c>
      <c r="BG1015" s="10">
        <f t="shared" si="403"/>
        <v>0</v>
      </c>
      <c r="BH1015" s="10">
        <f t="shared" si="403"/>
        <v>0</v>
      </c>
      <c r="BI1015" s="10">
        <f t="shared" si="403"/>
        <v>0</v>
      </c>
      <c r="BJ1015" s="10">
        <f t="shared" si="392"/>
        <v>0</v>
      </c>
      <c r="BK1015" s="10">
        <f t="shared" si="392"/>
        <v>0</v>
      </c>
      <c r="BL1015" s="10">
        <f t="shared" si="392"/>
        <v>0</v>
      </c>
      <c r="BM1015" s="10">
        <f t="shared" si="392"/>
        <v>0</v>
      </c>
      <c r="BN1015" s="10">
        <f t="shared" si="407"/>
        <v>0</v>
      </c>
      <c r="BO1015" s="10">
        <f t="shared" si="407"/>
        <v>0</v>
      </c>
      <c r="BP1015" s="10">
        <f t="shared" si="407"/>
        <v>0</v>
      </c>
      <c r="BR1015" s="10">
        <f t="shared" si="404"/>
        <v>0</v>
      </c>
      <c r="BS1015" s="10">
        <f>'დამტკ. ბიუჯ.'!H1015</f>
        <v>0</v>
      </c>
      <c r="BT1015" s="10">
        <f>'დამტკ. საკუთ.'!H1015</f>
        <v>0</v>
      </c>
      <c r="BU1015" s="10">
        <f>'ცვლილ. ბიუჯ.'!I1015</f>
        <v>0</v>
      </c>
      <c r="BV1015" s="10">
        <f>'ცვლილ. საკუთ.'!I1015</f>
        <v>0</v>
      </c>
      <c r="BW1015" s="10">
        <f>'მთავრ. ფონდი'!I1015</f>
        <v>0</v>
      </c>
      <c r="BX1015" s="10">
        <f>'პრეზ. ფონდი'!I1015</f>
        <v>0</v>
      </c>
      <c r="BY1015" s="10">
        <f>'დაზუსტ. ნაერთი'!H1015</f>
        <v>0</v>
      </c>
      <c r="BZ1015" s="10">
        <f>'დაზუსტ. ბიუჯ.'!H1015</f>
        <v>0</v>
      </c>
      <c r="CA1015" s="10">
        <f>'დაზუსტ. საკუთ.'!H1015</f>
        <v>0</v>
      </c>
    </row>
    <row r="1016" spans="1:79" x14ac:dyDescent="0.25">
      <c r="A1016" t="str">
        <f t="shared" si="393"/>
        <v>b</v>
      </c>
      <c r="B1016" s="8"/>
      <c r="C1016" s="9" t="s">
        <v>14</v>
      </c>
      <c r="D1016" s="10">
        <f t="shared" si="394"/>
        <v>0</v>
      </c>
      <c r="E1016" s="10">
        <f t="shared" si="395"/>
        <v>0</v>
      </c>
      <c r="F1016" s="10">
        <f t="shared" si="396"/>
        <v>0</v>
      </c>
      <c r="G1016" s="10">
        <f t="shared" si="396"/>
        <v>0</v>
      </c>
      <c r="H1016" s="10">
        <f t="shared" si="396"/>
        <v>0</v>
      </c>
      <c r="I1016" s="10">
        <f t="shared" si="390"/>
        <v>0</v>
      </c>
      <c r="J1016" s="10">
        <f t="shared" si="390"/>
        <v>0</v>
      </c>
      <c r="K1016" s="10">
        <f t="shared" si="390"/>
        <v>0</v>
      </c>
      <c r="L1016" s="10">
        <f t="shared" si="390"/>
        <v>0</v>
      </c>
      <c r="M1016" s="10">
        <f t="shared" si="405"/>
        <v>0</v>
      </c>
      <c r="O1016" s="10">
        <f t="shared" si="397"/>
        <v>0</v>
      </c>
      <c r="P1016" s="10">
        <f>'დამტკ. ბიუჯ.'!E1016</f>
        <v>0</v>
      </c>
      <c r="Q1016" s="10">
        <f>'დამტკ. საკუთ.'!E1016</f>
        <v>0</v>
      </c>
      <c r="R1016" s="10">
        <f>'ცვლილ. ბიუჯ.'!F1016</f>
        <v>0</v>
      </c>
      <c r="S1016" s="10">
        <f>'ცვლილ. საკუთ.'!F1016</f>
        <v>0</v>
      </c>
      <c r="T1016" s="10">
        <f>'მთავრ. ფონდი'!F1016</f>
        <v>0</v>
      </c>
      <c r="U1016" s="10">
        <f>'პრეზ. ფონდი'!F1016</f>
        <v>0</v>
      </c>
      <c r="V1016" s="10">
        <f>'დაზუსტ. ნაერთი'!E1016</f>
        <v>0</v>
      </c>
      <c r="W1016" s="10">
        <f>'დაზუსტ. ბიუჯ.'!E1016</f>
        <v>0</v>
      </c>
      <c r="X1016" s="10">
        <f>'დაზუსტ. საკუთ.'!E1016</f>
        <v>0</v>
      </c>
      <c r="Z1016" s="10">
        <f t="shared" si="398"/>
        <v>0</v>
      </c>
      <c r="AA1016" s="10">
        <f>'დამტკ. ბიუჯ.'!F1016</f>
        <v>0</v>
      </c>
      <c r="AB1016" s="10">
        <f>'დამტკ. საკუთ.'!F1016</f>
        <v>0</v>
      </c>
      <c r="AC1016" s="10">
        <f>'ცვლილ. ბიუჯ.'!G1016</f>
        <v>0</v>
      </c>
      <c r="AD1016" s="10">
        <f>'ცვლილ. საკუთ.'!G1016</f>
        <v>0</v>
      </c>
      <c r="AE1016" s="10">
        <f>'მთავრ. ფონდი'!G1016</f>
        <v>0</v>
      </c>
      <c r="AF1016" s="10">
        <f>'პრეზ. ფონდი'!G1016</f>
        <v>0</v>
      </c>
      <c r="AG1016" s="10">
        <f>'დაზუსტ. ნაერთი'!F1016</f>
        <v>0</v>
      </c>
      <c r="AH1016" s="10">
        <f>'დაზუსტ. ბიუჯ.'!F1016</f>
        <v>0</v>
      </c>
      <c r="AI1016" s="10">
        <f>'დაზუსტ. საკუთ.'!F1016</f>
        <v>0</v>
      </c>
      <c r="AK1016" s="10">
        <f t="shared" si="399"/>
        <v>0</v>
      </c>
      <c r="AL1016" s="10">
        <f t="shared" si="400"/>
        <v>0</v>
      </c>
      <c r="AM1016" s="10">
        <f t="shared" si="401"/>
        <v>0</v>
      </c>
      <c r="AN1016" s="10">
        <f t="shared" si="401"/>
        <v>0</v>
      </c>
      <c r="AO1016" s="10">
        <f t="shared" si="401"/>
        <v>0</v>
      </c>
      <c r="AP1016" s="10">
        <f t="shared" si="391"/>
        <v>0</v>
      </c>
      <c r="AQ1016" s="10">
        <f t="shared" si="391"/>
        <v>0</v>
      </c>
      <c r="AR1016" s="10">
        <f t="shared" si="391"/>
        <v>0</v>
      </c>
      <c r="AS1016" s="10">
        <f t="shared" si="391"/>
        <v>0</v>
      </c>
      <c r="AT1016" s="10">
        <f t="shared" si="406"/>
        <v>0</v>
      </c>
      <c r="AV1016" s="10">
        <f t="shared" si="402"/>
        <v>0</v>
      </c>
      <c r="AW1016" s="10">
        <f>'დამტკ. ბიუჯ.'!G1016</f>
        <v>0</v>
      </c>
      <c r="AX1016" s="10">
        <f>'დამტკ. საკუთ.'!G1016</f>
        <v>0</v>
      </c>
      <c r="AY1016" s="10">
        <f>'ცვლილ. ბიუჯ.'!H1016</f>
        <v>0</v>
      </c>
      <c r="AZ1016" s="10">
        <f>'ცვლილ. საკუთ.'!H1016</f>
        <v>0</v>
      </c>
      <c r="BA1016" s="10">
        <f>'მთავრ. ფონდი'!H1016</f>
        <v>0</v>
      </c>
      <c r="BB1016" s="10">
        <f>'პრეზ. ფონდი'!H1016</f>
        <v>0</v>
      </c>
      <c r="BC1016" s="10">
        <f>'დაზუსტ. ნაერთი'!G1016</f>
        <v>0</v>
      </c>
      <c r="BD1016" s="10">
        <f>'დაზუსტ. ბიუჯ.'!G1016</f>
        <v>0</v>
      </c>
      <c r="BE1016" s="10">
        <f>'დაზუსტ. საკუთ.'!G1016</f>
        <v>0</v>
      </c>
      <c r="BG1016" s="10">
        <f t="shared" si="403"/>
        <v>0</v>
      </c>
      <c r="BH1016" s="10">
        <f t="shared" si="403"/>
        <v>0</v>
      </c>
      <c r="BI1016" s="10">
        <f t="shared" si="403"/>
        <v>0</v>
      </c>
      <c r="BJ1016" s="10">
        <f t="shared" si="392"/>
        <v>0</v>
      </c>
      <c r="BK1016" s="10">
        <f t="shared" si="392"/>
        <v>0</v>
      </c>
      <c r="BL1016" s="10">
        <f t="shared" si="392"/>
        <v>0</v>
      </c>
      <c r="BM1016" s="10">
        <f t="shared" si="392"/>
        <v>0</v>
      </c>
      <c r="BN1016" s="10">
        <f t="shared" si="407"/>
        <v>0</v>
      </c>
      <c r="BO1016" s="10">
        <f t="shared" si="407"/>
        <v>0</v>
      </c>
      <c r="BP1016" s="10">
        <f t="shared" si="407"/>
        <v>0</v>
      </c>
      <c r="BR1016" s="10">
        <f t="shared" si="404"/>
        <v>0</v>
      </c>
      <c r="BS1016" s="10">
        <f>'დამტკ. ბიუჯ.'!H1016</f>
        <v>0</v>
      </c>
      <c r="BT1016" s="10">
        <f>'დამტკ. საკუთ.'!H1016</f>
        <v>0</v>
      </c>
      <c r="BU1016" s="10">
        <f>'ცვლილ. ბიუჯ.'!I1016</f>
        <v>0</v>
      </c>
      <c r="BV1016" s="10">
        <f>'ცვლილ. საკუთ.'!I1016</f>
        <v>0</v>
      </c>
      <c r="BW1016" s="10">
        <f>'მთავრ. ფონდი'!I1016</f>
        <v>0</v>
      </c>
      <c r="BX1016" s="10">
        <f>'პრეზ. ფონდი'!I1016</f>
        <v>0</v>
      </c>
      <c r="BY1016" s="10">
        <f>'დაზუსტ. ნაერთი'!H1016</f>
        <v>0</v>
      </c>
      <c r="BZ1016" s="10">
        <f>'დაზუსტ. ბიუჯ.'!H1016</f>
        <v>0</v>
      </c>
      <c r="CA1016" s="10">
        <f>'დაზუსტ. საკუთ.'!H1016</f>
        <v>0</v>
      </c>
    </row>
    <row r="1017" spans="1:79" x14ac:dyDescent="0.25">
      <c r="A1017" t="str">
        <f t="shared" si="393"/>
        <v>b</v>
      </c>
      <c r="B1017" s="8"/>
      <c r="C1017" s="9" t="s">
        <v>15</v>
      </c>
      <c r="D1017" s="10">
        <f t="shared" si="394"/>
        <v>0</v>
      </c>
      <c r="E1017" s="10">
        <f t="shared" si="395"/>
        <v>0</v>
      </c>
      <c r="F1017" s="10">
        <f t="shared" si="396"/>
        <v>0</v>
      </c>
      <c r="G1017" s="10">
        <f t="shared" si="396"/>
        <v>0</v>
      </c>
      <c r="H1017" s="10">
        <f t="shared" si="396"/>
        <v>0</v>
      </c>
      <c r="I1017" s="10">
        <f t="shared" si="390"/>
        <v>0</v>
      </c>
      <c r="J1017" s="10">
        <f t="shared" si="390"/>
        <v>0</v>
      </c>
      <c r="K1017" s="10">
        <f t="shared" si="390"/>
        <v>0</v>
      </c>
      <c r="L1017" s="10">
        <f t="shared" si="390"/>
        <v>0</v>
      </c>
      <c r="M1017" s="10">
        <f t="shared" si="405"/>
        <v>0</v>
      </c>
      <c r="O1017" s="10">
        <f t="shared" si="397"/>
        <v>0</v>
      </c>
      <c r="P1017" s="10">
        <f>'დამტკ. ბიუჯ.'!E1017</f>
        <v>0</v>
      </c>
      <c r="Q1017" s="10">
        <f>'დამტკ. საკუთ.'!E1017</f>
        <v>0</v>
      </c>
      <c r="R1017" s="10">
        <f>'ცვლილ. ბიუჯ.'!F1017</f>
        <v>0</v>
      </c>
      <c r="S1017" s="10">
        <f>'ცვლილ. საკუთ.'!F1017</f>
        <v>0</v>
      </c>
      <c r="T1017" s="10">
        <f>'მთავრ. ფონდი'!F1017</f>
        <v>0</v>
      </c>
      <c r="U1017" s="10">
        <f>'პრეზ. ფონდი'!F1017</f>
        <v>0</v>
      </c>
      <c r="V1017" s="10">
        <f>'დაზუსტ. ნაერთი'!E1017</f>
        <v>0</v>
      </c>
      <c r="W1017" s="10">
        <f>'დაზუსტ. ბიუჯ.'!E1017</f>
        <v>0</v>
      </c>
      <c r="X1017" s="10">
        <f>'დაზუსტ. საკუთ.'!E1017</f>
        <v>0</v>
      </c>
      <c r="Z1017" s="10">
        <f t="shared" si="398"/>
        <v>0</v>
      </c>
      <c r="AA1017" s="10">
        <f>'დამტკ. ბიუჯ.'!F1017</f>
        <v>0</v>
      </c>
      <c r="AB1017" s="10">
        <f>'დამტკ. საკუთ.'!F1017</f>
        <v>0</v>
      </c>
      <c r="AC1017" s="10">
        <f>'ცვლილ. ბიუჯ.'!G1017</f>
        <v>0</v>
      </c>
      <c r="AD1017" s="10">
        <f>'ცვლილ. საკუთ.'!G1017</f>
        <v>0</v>
      </c>
      <c r="AE1017" s="10">
        <f>'მთავრ. ფონდი'!G1017</f>
        <v>0</v>
      </c>
      <c r="AF1017" s="10">
        <f>'პრეზ. ფონდი'!G1017</f>
        <v>0</v>
      </c>
      <c r="AG1017" s="10">
        <f>'დაზუსტ. ნაერთი'!F1017</f>
        <v>0</v>
      </c>
      <c r="AH1017" s="10">
        <f>'დაზუსტ. ბიუჯ.'!F1017</f>
        <v>0</v>
      </c>
      <c r="AI1017" s="10">
        <f>'დაზუსტ. საკუთ.'!F1017</f>
        <v>0</v>
      </c>
      <c r="AK1017" s="10">
        <f t="shared" si="399"/>
        <v>0</v>
      </c>
      <c r="AL1017" s="10">
        <f t="shared" si="400"/>
        <v>0</v>
      </c>
      <c r="AM1017" s="10">
        <f t="shared" si="401"/>
        <v>0</v>
      </c>
      <c r="AN1017" s="10">
        <f t="shared" si="401"/>
        <v>0</v>
      </c>
      <c r="AO1017" s="10">
        <f t="shared" si="401"/>
        <v>0</v>
      </c>
      <c r="AP1017" s="10">
        <f t="shared" si="391"/>
        <v>0</v>
      </c>
      <c r="AQ1017" s="10">
        <f t="shared" si="391"/>
        <v>0</v>
      </c>
      <c r="AR1017" s="10">
        <f t="shared" si="391"/>
        <v>0</v>
      </c>
      <c r="AS1017" s="10">
        <f t="shared" si="391"/>
        <v>0</v>
      </c>
      <c r="AT1017" s="10">
        <f t="shared" si="406"/>
        <v>0</v>
      </c>
      <c r="AV1017" s="10">
        <f t="shared" si="402"/>
        <v>0</v>
      </c>
      <c r="AW1017" s="10">
        <f>'დამტკ. ბიუჯ.'!G1017</f>
        <v>0</v>
      </c>
      <c r="AX1017" s="10">
        <f>'დამტკ. საკუთ.'!G1017</f>
        <v>0</v>
      </c>
      <c r="AY1017" s="10">
        <f>'ცვლილ. ბიუჯ.'!H1017</f>
        <v>0</v>
      </c>
      <c r="AZ1017" s="10">
        <f>'ცვლილ. საკუთ.'!H1017</f>
        <v>0</v>
      </c>
      <c r="BA1017" s="10">
        <f>'მთავრ. ფონდი'!H1017</f>
        <v>0</v>
      </c>
      <c r="BB1017" s="10">
        <f>'პრეზ. ფონდი'!H1017</f>
        <v>0</v>
      </c>
      <c r="BC1017" s="10">
        <f>'დაზუსტ. ნაერთი'!G1017</f>
        <v>0</v>
      </c>
      <c r="BD1017" s="10">
        <f>'დაზუსტ. ბიუჯ.'!G1017</f>
        <v>0</v>
      </c>
      <c r="BE1017" s="10">
        <f>'დაზუსტ. საკუთ.'!G1017</f>
        <v>0</v>
      </c>
      <c r="BG1017" s="10">
        <f t="shared" si="403"/>
        <v>0</v>
      </c>
      <c r="BH1017" s="10">
        <f t="shared" si="403"/>
        <v>0</v>
      </c>
      <c r="BI1017" s="10">
        <f t="shared" si="403"/>
        <v>0</v>
      </c>
      <c r="BJ1017" s="10">
        <f t="shared" si="392"/>
        <v>0</v>
      </c>
      <c r="BK1017" s="10">
        <f t="shared" si="392"/>
        <v>0</v>
      </c>
      <c r="BL1017" s="10">
        <f t="shared" si="392"/>
        <v>0</v>
      </c>
      <c r="BM1017" s="10">
        <f t="shared" si="392"/>
        <v>0</v>
      </c>
      <c r="BN1017" s="10">
        <f t="shared" si="407"/>
        <v>0</v>
      </c>
      <c r="BO1017" s="10">
        <f t="shared" si="407"/>
        <v>0</v>
      </c>
      <c r="BP1017" s="10">
        <f t="shared" si="407"/>
        <v>0</v>
      </c>
      <c r="BR1017" s="10">
        <f t="shared" si="404"/>
        <v>0</v>
      </c>
      <c r="BS1017" s="10">
        <f>'დამტკ. ბიუჯ.'!H1017</f>
        <v>0</v>
      </c>
      <c r="BT1017" s="10">
        <f>'დამტკ. საკუთ.'!H1017</f>
        <v>0</v>
      </c>
      <c r="BU1017" s="10">
        <f>'ცვლილ. ბიუჯ.'!I1017</f>
        <v>0</v>
      </c>
      <c r="BV1017" s="10">
        <f>'ცვლილ. საკუთ.'!I1017</f>
        <v>0</v>
      </c>
      <c r="BW1017" s="10">
        <f>'მთავრ. ფონდი'!I1017</f>
        <v>0</v>
      </c>
      <c r="BX1017" s="10">
        <f>'პრეზ. ფონდი'!I1017</f>
        <v>0</v>
      </c>
      <c r="BY1017" s="10">
        <f>'დაზუსტ. ნაერთი'!H1017</f>
        <v>0</v>
      </c>
      <c r="BZ1017" s="10">
        <f>'დაზუსტ. ბიუჯ.'!H1017</f>
        <v>0</v>
      </c>
      <c r="CA1017" s="10">
        <f>'დაზუსტ. საკუთ.'!H1017</f>
        <v>0</v>
      </c>
    </row>
    <row r="1018" spans="1:79" x14ac:dyDescent="0.25">
      <c r="A1018" t="str">
        <f t="shared" si="393"/>
        <v>b</v>
      </c>
      <c r="B1018" s="8"/>
      <c r="C1018" s="9" t="s">
        <v>16</v>
      </c>
      <c r="D1018" s="10">
        <f t="shared" si="394"/>
        <v>0</v>
      </c>
      <c r="E1018" s="10">
        <f t="shared" si="395"/>
        <v>0</v>
      </c>
      <c r="F1018" s="10">
        <f t="shared" si="396"/>
        <v>0</v>
      </c>
      <c r="G1018" s="10">
        <f t="shared" si="396"/>
        <v>0</v>
      </c>
      <c r="H1018" s="10">
        <f t="shared" si="396"/>
        <v>0</v>
      </c>
      <c r="I1018" s="10">
        <f t="shared" si="390"/>
        <v>0</v>
      </c>
      <c r="J1018" s="10">
        <f t="shared" si="390"/>
        <v>0</v>
      </c>
      <c r="K1018" s="10">
        <f t="shared" si="390"/>
        <v>0</v>
      </c>
      <c r="L1018" s="10">
        <f t="shared" si="390"/>
        <v>0</v>
      </c>
      <c r="M1018" s="10">
        <f t="shared" si="405"/>
        <v>0</v>
      </c>
      <c r="O1018" s="10">
        <f t="shared" si="397"/>
        <v>0</v>
      </c>
      <c r="P1018" s="10">
        <f>'დამტკ. ბიუჯ.'!E1018</f>
        <v>0</v>
      </c>
      <c r="Q1018" s="10">
        <f>'დამტკ. საკუთ.'!E1018</f>
        <v>0</v>
      </c>
      <c r="R1018" s="10">
        <f>'ცვლილ. ბიუჯ.'!F1018</f>
        <v>0</v>
      </c>
      <c r="S1018" s="10">
        <f>'ცვლილ. საკუთ.'!F1018</f>
        <v>0</v>
      </c>
      <c r="T1018" s="10">
        <f>'მთავრ. ფონდი'!F1018</f>
        <v>0</v>
      </c>
      <c r="U1018" s="10">
        <f>'პრეზ. ფონდი'!F1018</f>
        <v>0</v>
      </c>
      <c r="V1018" s="10">
        <f>'დაზუსტ. ნაერთი'!E1018</f>
        <v>0</v>
      </c>
      <c r="W1018" s="10">
        <f>'დაზუსტ. ბიუჯ.'!E1018</f>
        <v>0</v>
      </c>
      <c r="X1018" s="10">
        <f>'დაზუსტ. საკუთ.'!E1018</f>
        <v>0</v>
      </c>
      <c r="Z1018" s="10">
        <f t="shared" si="398"/>
        <v>0</v>
      </c>
      <c r="AA1018" s="10">
        <f>'დამტკ. ბიუჯ.'!F1018</f>
        <v>0</v>
      </c>
      <c r="AB1018" s="10">
        <f>'დამტკ. საკუთ.'!F1018</f>
        <v>0</v>
      </c>
      <c r="AC1018" s="10">
        <f>'ცვლილ. ბიუჯ.'!G1018</f>
        <v>0</v>
      </c>
      <c r="AD1018" s="10">
        <f>'ცვლილ. საკუთ.'!G1018</f>
        <v>0</v>
      </c>
      <c r="AE1018" s="10">
        <f>'მთავრ. ფონდი'!G1018</f>
        <v>0</v>
      </c>
      <c r="AF1018" s="10">
        <f>'პრეზ. ფონდი'!G1018</f>
        <v>0</v>
      </c>
      <c r="AG1018" s="10">
        <f>'დაზუსტ. ნაერთი'!F1018</f>
        <v>0</v>
      </c>
      <c r="AH1018" s="10">
        <f>'დაზუსტ. ბიუჯ.'!F1018</f>
        <v>0</v>
      </c>
      <c r="AI1018" s="10">
        <f>'დაზუსტ. საკუთ.'!F1018</f>
        <v>0</v>
      </c>
      <c r="AK1018" s="10">
        <f t="shared" si="399"/>
        <v>0</v>
      </c>
      <c r="AL1018" s="10">
        <f t="shared" si="400"/>
        <v>0</v>
      </c>
      <c r="AM1018" s="10">
        <f t="shared" si="401"/>
        <v>0</v>
      </c>
      <c r="AN1018" s="10">
        <f t="shared" si="401"/>
        <v>0</v>
      </c>
      <c r="AO1018" s="10">
        <f t="shared" si="401"/>
        <v>0</v>
      </c>
      <c r="AP1018" s="10">
        <f t="shared" si="391"/>
        <v>0</v>
      </c>
      <c r="AQ1018" s="10">
        <f t="shared" si="391"/>
        <v>0</v>
      </c>
      <c r="AR1018" s="10">
        <f t="shared" si="391"/>
        <v>0</v>
      </c>
      <c r="AS1018" s="10">
        <f t="shared" si="391"/>
        <v>0</v>
      </c>
      <c r="AT1018" s="10">
        <f t="shared" si="406"/>
        <v>0</v>
      </c>
      <c r="AV1018" s="10">
        <f t="shared" si="402"/>
        <v>0</v>
      </c>
      <c r="AW1018" s="10">
        <f>'დამტკ. ბიუჯ.'!G1018</f>
        <v>0</v>
      </c>
      <c r="AX1018" s="10">
        <f>'დამტკ. საკუთ.'!G1018</f>
        <v>0</v>
      </c>
      <c r="AY1018" s="10">
        <f>'ცვლილ. ბიუჯ.'!H1018</f>
        <v>0</v>
      </c>
      <c r="AZ1018" s="10">
        <f>'ცვლილ. საკუთ.'!H1018</f>
        <v>0</v>
      </c>
      <c r="BA1018" s="10">
        <f>'მთავრ. ფონდი'!H1018</f>
        <v>0</v>
      </c>
      <c r="BB1018" s="10">
        <f>'პრეზ. ფონდი'!H1018</f>
        <v>0</v>
      </c>
      <c r="BC1018" s="10">
        <f>'დაზუსტ. ნაერთი'!G1018</f>
        <v>0</v>
      </c>
      <c r="BD1018" s="10">
        <f>'დაზუსტ. ბიუჯ.'!G1018</f>
        <v>0</v>
      </c>
      <c r="BE1018" s="10">
        <f>'დაზუსტ. საკუთ.'!G1018</f>
        <v>0</v>
      </c>
      <c r="BG1018" s="10">
        <f t="shared" si="403"/>
        <v>0</v>
      </c>
      <c r="BH1018" s="10">
        <f t="shared" si="403"/>
        <v>0</v>
      </c>
      <c r="BI1018" s="10">
        <f t="shared" si="403"/>
        <v>0</v>
      </c>
      <c r="BJ1018" s="10">
        <f t="shared" si="392"/>
        <v>0</v>
      </c>
      <c r="BK1018" s="10">
        <f t="shared" si="392"/>
        <v>0</v>
      </c>
      <c r="BL1018" s="10">
        <f t="shared" si="392"/>
        <v>0</v>
      </c>
      <c r="BM1018" s="10">
        <f t="shared" si="392"/>
        <v>0</v>
      </c>
      <c r="BN1018" s="10">
        <f t="shared" si="407"/>
        <v>0</v>
      </c>
      <c r="BO1018" s="10">
        <f t="shared" si="407"/>
        <v>0</v>
      </c>
      <c r="BP1018" s="10">
        <f t="shared" si="407"/>
        <v>0</v>
      </c>
      <c r="BR1018" s="10">
        <f t="shared" si="404"/>
        <v>0</v>
      </c>
      <c r="BS1018" s="10">
        <f>'დამტკ. ბიუჯ.'!H1018</f>
        <v>0</v>
      </c>
      <c r="BT1018" s="10">
        <f>'დამტკ. საკუთ.'!H1018</f>
        <v>0</v>
      </c>
      <c r="BU1018" s="10">
        <f>'ცვლილ. ბიუჯ.'!I1018</f>
        <v>0</v>
      </c>
      <c r="BV1018" s="10">
        <f>'ცვლილ. საკუთ.'!I1018</f>
        <v>0</v>
      </c>
      <c r="BW1018" s="10">
        <f>'მთავრ. ფონდი'!I1018</f>
        <v>0</v>
      </c>
      <c r="BX1018" s="10">
        <f>'პრეზ. ფონდი'!I1018</f>
        <v>0</v>
      </c>
      <c r="BY1018" s="10">
        <f>'დაზუსტ. ნაერთი'!H1018</f>
        <v>0</v>
      </c>
      <c r="BZ1018" s="10">
        <f>'დაზუსტ. ბიუჯ.'!H1018</f>
        <v>0</v>
      </c>
      <c r="CA1018" s="10">
        <f>'დაზუსტ. საკუთ.'!H1018</f>
        <v>0</v>
      </c>
    </row>
    <row r="1019" spans="1:79" x14ac:dyDescent="0.25">
      <c r="A1019" t="str">
        <f t="shared" si="393"/>
        <v>b</v>
      </c>
      <c r="B1019" s="8"/>
      <c r="C1019" s="9" t="s">
        <v>17</v>
      </c>
      <c r="D1019" s="10">
        <f t="shared" si="394"/>
        <v>0</v>
      </c>
      <c r="E1019" s="10">
        <f t="shared" si="395"/>
        <v>0</v>
      </c>
      <c r="F1019" s="10">
        <f t="shared" si="396"/>
        <v>0</v>
      </c>
      <c r="G1019" s="10">
        <f t="shared" si="396"/>
        <v>0</v>
      </c>
      <c r="H1019" s="10">
        <f t="shared" si="396"/>
        <v>0</v>
      </c>
      <c r="I1019" s="10">
        <f t="shared" si="390"/>
        <v>0</v>
      </c>
      <c r="J1019" s="10">
        <f t="shared" si="390"/>
        <v>0</v>
      </c>
      <c r="K1019" s="10">
        <f t="shared" si="390"/>
        <v>0</v>
      </c>
      <c r="L1019" s="10">
        <f t="shared" si="390"/>
        <v>0</v>
      </c>
      <c r="M1019" s="10">
        <f t="shared" si="405"/>
        <v>0</v>
      </c>
      <c r="O1019" s="10">
        <f t="shared" si="397"/>
        <v>0</v>
      </c>
      <c r="P1019" s="10">
        <f>'დამტკ. ბიუჯ.'!E1019</f>
        <v>0</v>
      </c>
      <c r="Q1019" s="10">
        <f>'დამტკ. საკუთ.'!E1019</f>
        <v>0</v>
      </c>
      <c r="R1019" s="10">
        <f>'ცვლილ. ბიუჯ.'!F1019</f>
        <v>0</v>
      </c>
      <c r="S1019" s="10">
        <f>'ცვლილ. საკუთ.'!F1019</f>
        <v>0</v>
      </c>
      <c r="T1019" s="10">
        <f>'მთავრ. ფონდი'!F1019</f>
        <v>0</v>
      </c>
      <c r="U1019" s="10">
        <f>'პრეზ. ფონდი'!F1019</f>
        <v>0</v>
      </c>
      <c r="V1019" s="10">
        <f>'დაზუსტ. ნაერთი'!E1019</f>
        <v>0</v>
      </c>
      <c r="W1019" s="10">
        <f>'დაზუსტ. ბიუჯ.'!E1019</f>
        <v>0</v>
      </c>
      <c r="X1019" s="10">
        <f>'დაზუსტ. საკუთ.'!E1019</f>
        <v>0</v>
      </c>
      <c r="Z1019" s="10">
        <f t="shared" si="398"/>
        <v>0</v>
      </c>
      <c r="AA1019" s="10">
        <f>'დამტკ. ბიუჯ.'!F1019</f>
        <v>0</v>
      </c>
      <c r="AB1019" s="10">
        <f>'დამტკ. საკუთ.'!F1019</f>
        <v>0</v>
      </c>
      <c r="AC1019" s="10">
        <f>'ცვლილ. ბიუჯ.'!G1019</f>
        <v>0</v>
      </c>
      <c r="AD1019" s="10">
        <f>'ცვლილ. საკუთ.'!G1019</f>
        <v>0</v>
      </c>
      <c r="AE1019" s="10">
        <f>'მთავრ. ფონდი'!G1019</f>
        <v>0</v>
      </c>
      <c r="AF1019" s="10">
        <f>'პრეზ. ფონდი'!G1019</f>
        <v>0</v>
      </c>
      <c r="AG1019" s="10">
        <f>'დაზუსტ. ნაერთი'!F1019</f>
        <v>0</v>
      </c>
      <c r="AH1019" s="10">
        <f>'დაზუსტ. ბიუჯ.'!F1019</f>
        <v>0</v>
      </c>
      <c r="AI1019" s="10">
        <f>'დაზუსტ. საკუთ.'!F1019</f>
        <v>0</v>
      </c>
      <c r="AK1019" s="10">
        <f t="shared" si="399"/>
        <v>0</v>
      </c>
      <c r="AL1019" s="10">
        <f t="shared" si="400"/>
        <v>0</v>
      </c>
      <c r="AM1019" s="10">
        <f t="shared" si="401"/>
        <v>0</v>
      </c>
      <c r="AN1019" s="10">
        <f t="shared" si="401"/>
        <v>0</v>
      </c>
      <c r="AO1019" s="10">
        <f t="shared" si="401"/>
        <v>0</v>
      </c>
      <c r="AP1019" s="10">
        <f t="shared" si="391"/>
        <v>0</v>
      </c>
      <c r="AQ1019" s="10">
        <f t="shared" si="391"/>
        <v>0</v>
      </c>
      <c r="AR1019" s="10">
        <f t="shared" si="391"/>
        <v>0</v>
      </c>
      <c r="AS1019" s="10">
        <f t="shared" si="391"/>
        <v>0</v>
      </c>
      <c r="AT1019" s="10">
        <f t="shared" si="406"/>
        <v>0</v>
      </c>
      <c r="AV1019" s="10">
        <f t="shared" si="402"/>
        <v>0</v>
      </c>
      <c r="AW1019" s="10">
        <f>'დამტკ. ბიუჯ.'!G1019</f>
        <v>0</v>
      </c>
      <c r="AX1019" s="10">
        <f>'დამტკ. საკუთ.'!G1019</f>
        <v>0</v>
      </c>
      <c r="AY1019" s="10">
        <f>'ცვლილ. ბიუჯ.'!H1019</f>
        <v>0</v>
      </c>
      <c r="AZ1019" s="10">
        <f>'ცვლილ. საკუთ.'!H1019</f>
        <v>0</v>
      </c>
      <c r="BA1019" s="10">
        <f>'მთავრ. ფონდი'!H1019</f>
        <v>0</v>
      </c>
      <c r="BB1019" s="10">
        <f>'პრეზ. ფონდი'!H1019</f>
        <v>0</v>
      </c>
      <c r="BC1019" s="10">
        <f>'დაზუსტ. ნაერთი'!G1019</f>
        <v>0</v>
      </c>
      <c r="BD1019" s="10">
        <f>'დაზუსტ. ბიუჯ.'!G1019</f>
        <v>0</v>
      </c>
      <c r="BE1019" s="10">
        <f>'დაზუსტ. საკუთ.'!G1019</f>
        <v>0</v>
      </c>
      <c r="BG1019" s="10">
        <f t="shared" si="403"/>
        <v>0</v>
      </c>
      <c r="BH1019" s="10">
        <f t="shared" si="403"/>
        <v>0</v>
      </c>
      <c r="BI1019" s="10">
        <f t="shared" si="403"/>
        <v>0</v>
      </c>
      <c r="BJ1019" s="10">
        <f t="shared" si="392"/>
        <v>0</v>
      </c>
      <c r="BK1019" s="10">
        <f t="shared" si="392"/>
        <v>0</v>
      </c>
      <c r="BL1019" s="10">
        <f t="shared" si="392"/>
        <v>0</v>
      </c>
      <c r="BM1019" s="10">
        <f t="shared" si="392"/>
        <v>0</v>
      </c>
      <c r="BN1019" s="10">
        <f t="shared" si="407"/>
        <v>0</v>
      </c>
      <c r="BO1019" s="10">
        <f t="shared" si="407"/>
        <v>0</v>
      </c>
      <c r="BP1019" s="10">
        <f t="shared" si="407"/>
        <v>0</v>
      </c>
      <c r="BR1019" s="10">
        <f t="shared" si="404"/>
        <v>0</v>
      </c>
      <c r="BS1019" s="10">
        <f>'დამტკ. ბიუჯ.'!H1019</f>
        <v>0</v>
      </c>
      <c r="BT1019" s="10">
        <f>'დამტკ. საკუთ.'!H1019</f>
        <v>0</v>
      </c>
      <c r="BU1019" s="10">
        <f>'ცვლილ. ბიუჯ.'!I1019</f>
        <v>0</v>
      </c>
      <c r="BV1019" s="10">
        <f>'ცვლილ. საკუთ.'!I1019</f>
        <v>0</v>
      </c>
      <c r="BW1019" s="10">
        <f>'მთავრ. ფონდი'!I1019</f>
        <v>0</v>
      </c>
      <c r="BX1019" s="10">
        <f>'პრეზ. ფონდი'!I1019</f>
        <v>0</v>
      </c>
      <c r="BY1019" s="10">
        <f>'დაზუსტ. ნაერთი'!H1019</f>
        <v>0</v>
      </c>
      <c r="BZ1019" s="10">
        <f>'დაზუსტ. ბიუჯ.'!H1019</f>
        <v>0</v>
      </c>
      <c r="CA1019" s="10">
        <f>'დაზუსტ. საკუთ.'!H1019</f>
        <v>0</v>
      </c>
    </row>
    <row r="1020" spans="1:79" x14ac:dyDescent="0.25">
      <c r="A1020" t="str">
        <f t="shared" si="393"/>
        <v>b</v>
      </c>
      <c r="B1020" s="5"/>
      <c r="C1020" s="6" t="s">
        <v>18</v>
      </c>
      <c r="D1020" s="7">
        <f t="shared" si="394"/>
        <v>0</v>
      </c>
      <c r="E1020" s="7">
        <f t="shared" si="395"/>
        <v>0</v>
      </c>
      <c r="F1020" s="7">
        <f t="shared" si="396"/>
        <v>0</v>
      </c>
      <c r="G1020" s="7">
        <f t="shared" si="396"/>
        <v>0</v>
      </c>
      <c r="H1020" s="7">
        <f t="shared" si="396"/>
        <v>0</v>
      </c>
      <c r="I1020" s="7">
        <f t="shared" si="390"/>
        <v>0</v>
      </c>
      <c r="J1020" s="7">
        <f t="shared" si="390"/>
        <v>0</v>
      </c>
      <c r="K1020" s="7">
        <f t="shared" si="390"/>
        <v>0</v>
      </c>
      <c r="L1020" s="7">
        <f t="shared" si="390"/>
        <v>0</v>
      </c>
      <c r="M1020" s="7">
        <f t="shared" si="405"/>
        <v>0</v>
      </c>
      <c r="O1020" s="7">
        <f t="shared" si="397"/>
        <v>0</v>
      </c>
      <c r="P1020" s="7">
        <f>'დამტკ. ბიუჯ.'!E1020</f>
        <v>0</v>
      </c>
      <c r="Q1020" s="7">
        <f>'დამტკ. საკუთ.'!E1020</f>
        <v>0</v>
      </c>
      <c r="R1020" s="7">
        <f>'ცვლილ. ბიუჯ.'!F1020</f>
        <v>0</v>
      </c>
      <c r="S1020" s="7">
        <f>'ცვლილ. საკუთ.'!F1020</f>
        <v>0</v>
      </c>
      <c r="T1020" s="7">
        <f>'მთავრ. ფონდი'!F1020</f>
        <v>0</v>
      </c>
      <c r="U1020" s="7">
        <f>'პრეზ. ფონდი'!F1020</f>
        <v>0</v>
      </c>
      <c r="V1020" s="7">
        <f>'დაზუსტ. ნაერთი'!E1020</f>
        <v>0</v>
      </c>
      <c r="W1020" s="7">
        <f>'დაზუსტ. ბიუჯ.'!E1020</f>
        <v>0</v>
      </c>
      <c r="X1020" s="7">
        <f>'დაზუსტ. საკუთ.'!E1020</f>
        <v>0</v>
      </c>
      <c r="Z1020" s="7">
        <f t="shared" si="398"/>
        <v>0</v>
      </c>
      <c r="AA1020" s="7">
        <f>'დამტკ. ბიუჯ.'!F1020</f>
        <v>0</v>
      </c>
      <c r="AB1020" s="7">
        <f>'დამტკ. საკუთ.'!F1020</f>
        <v>0</v>
      </c>
      <c r="AC1020" s="7">
        <f>'ცვლილ. ბიუჯ.'!G1020</f>
        <v>0</v>
      </c>
      <c r="AD1020" s="7">
        <f>'ცვლილ. საკუთ.'!G1020</f>
        <v>0</v>
      </c>
      <c r="AE1020" s="7">
        <f>'მთავრ. ფონდი'!G1020</f>
        <v>0</v>
      </c>
      <c r="AF1020" s="7">
        <f>'პრეზ. ფონდი'!G1020</f>
        <v>0</v>
      </c>
      <c r="AG1020" s="7">
        <f>'დაზუსტ. ნაერთი'!F1020</f>
        <v>0</v>
      </c>
      <c r="AH1020" s="7">
        <f>'დაზუსტ. ბიუჯ.'!F1020</f>
        <v>0</v>
      </c>
      <c r="AI1020" s="7">
        <f>'დაზუსტ. საკუთ.'!F1020</f>
        <v>0</v>
      </c>
      <c r="AK1020" s="7">
        <f t="shared" si="399"/>
        <v>0</v>
      </c>
      <c r="AL1020" s="7">
        <f t="shared" si="400"/>
        <v>0</v>
      </c>
      <c r="AM1020" s="7">
        <f t="shared" si="401"/>
        <v>0</v>
      </c>
      <c r="AN1020" s="7">
        <f t="shared" si="401"/>
        <v>0</v>
      </c>
      <c r="AO1020" s="7">
        <f t="shared" si="401"/>
        <v>0</v>
      </c>
      <c r="AP1020" s="7">
        <f t="shared" si="391"/>
        <v>0</v>
      </c>
      <c r="AQ1020" s="7">
        <f t="shared" si="391"/>
        <v>0</v>
      </c>
      <c r="AR1020" s="7">
        <f t="shared" si="391"/>
        <v>0</v>
      </c>
      <c r="AS1020" s="7">
        <f t="shared" si="391"/>
        <v>0</v>
      </c>
      <c r="AT1020" s="7">
        <f t="shared" si="406"/>
        <v>0</v>
      </c>
      <c r="AV1020" s="7">
        <f t="shared" si="402"/>
        <v>0</v>
      </c>
      <c r="AW1020" s="7">
        <f>'დამტკ. ბიუჯ.'!G1020</f>
        <v>0</v>
      </c>
      <c r="AX1020" s="7">
        <f>'დამტკ. საკუთ.'!G1020</f>
        <v>0</v>
      </c>
      <c r="AY1020" s="7">
        <f>'ცვლილ. ბიუჯ.'!H1020</f>
        <v>0</v>
      </c>
      <c r="AZ1020" s="7">
        <f>'ცვლილ. საკუთ.'!H1020</f>
        <v>0</v>
      </c>
      <c r="BA1020" s="7">
        <f>'მთავრ. ფონდი'!H1020</f>
        <v>0</v>
      </c>
      <c r="BB1020" s="7">
        <f>'პრეზ. ფონდი'!H1020</f>
        <v>0</v>
      </c>
      <c r="BC1020" s="7">
        <f>'დაზუსტ. ნაერთი'!G1020</f>
        <v>0</v>
      </c>
      <c r="BD1020" s="7">
        <f>'დაზუსტ. ბიუჯ.'!G1020</f>
        <v>0</v>
      </c>
      <c r="BE1020" s="7">
        <f>'დაზუსტ. საკუთ.'!G1020</f>
        <v>0</v>
      </c>
      <c r="BG1020" s="7">
        <f t="shared" si="403"/>
        <v>0</v>
      </c>
      <c r="BH1020" s="7">
        <f t="shared" si="403"/>
        <v>0</v>
      </c>
      <c r="BI1020" s="7">
        <f t="shared" si="403"/>
        <v>0</v>
      </c>
      <c r="BJ1020" s="7">
        <f t="shared" si="392"/>
        <v>0</v>
      </c>
      <c r="BK1020" s="7">
        <f t="shared" si="392"/>
        <v>0</v>
      </c>
      <c r="BL1020" s="7">
        <f t="shared" si="392"/>
        <v>0</v>
      </c>
      <c r="BM1020" s="7">
        <f t="shared" si="392"/>
        <v>0</v>
      </c>
      <c r="BN1020" s="7">
        <f t="shared" si="407"/>
        <v>0</v>
      </c>
      <c r="BO1020" s="7">
        <f t="shared" si="407"/>
        <v>0</v>
      </c>
      <c r="BP1020" s="7">
        <f t="shared" si="407"/>
        <v>0</v>
      </c>
      <c r="BR1020" s="7">
        <f t="shared" si="404"/>
        <v>0</v>
      </c>
      <c r="BS1020" s="7">
        <f>'დამტკ. ბიუჯ.'!H1020</f>
        <v>0</v>
      </c>
      <c r="BT1020" s="7">
        <f>'დამტკ. საკუთ.'!H1020</f>
        <v>0</v>
      </c>
      <c r="BU1020" s="7">
        <f>'ცვლილ. ბიუჯ.'!I1020</f>
        <v>0</v>
      </c>
      <c r="BV1020" s="7">
        <f>'ცვლილ. საკუთ.'!I1020</f>
        <v>0</v>
      </c>
      <c r="BW1020" s="7">
        <f>'მთავრ. ფონდი'!I1020</f>
        <v>0</v>
      </c>
      <c r="BX1020" s="7">
        <f>'პრეზ. ფონდი'!I1020</f>
        <v>0</v>
      </c>
      <c r="BY1020" s="7">
        <f>'დაზუსტ. ნაერთი'!H1020</f>
        <v>0</v>
      </c>
      <c r="BZ1020" s="7">
        <f>'დაზუსტ. ბიუჯ.'!H1020</f>
        <v>0</v>
      </c>
      <c r="CA1020" s="7">
        <f>'დაზუსტ. საკუთ.'!H1020</f>
        <v>0</v>
      </c>
    </row>
    <row r="1021" spans="1:79" x14ac:dyDescent="0.25">
      <c r="A1021" t="str">
        <f t="shared" si="393"/>
        <v>b</v>
      </c>
      <c r="B1021" s="5"/>
      <c r="C1021" s="6" t="s">
        <v>19</v>
      </c>
      <c r="D1021" s="7">
        <f t="shared" si="394"/>
        <v>0</v>
      </c>
      <c r="E1021" s="7">
        <f t="shared" si="395"/>
        <v>0</v>
      </c>
      <c r="F1021" s="7">
        <f t="shared" si="396"/>
        <v>0</v>
      </c>
      <c r="G1021" s="7">
        <f t="shared" si="396"/>
        <v>0</v>
      </c>
      <c r="H1021" s="7">
        <f t="shared" si="396"/>
        <v>0</v>
      </c>
      <c r="I1021" s="7">
        <f t="shared" si="390"/>
        <v>0</v>
      </c>
      <c r="J1021" s="7">
        <f t="shared" si="390"/>
        <v>0</v>
      </c>
      <c r="K1021" s="7">
        <f t="shared" si="390"/>
        <v>0</v>
      </c>
      <c r="L1021" s="7">
        <f t="shared" si="390"/>
        <v>0</v>
      </c>
      <c r="M1021" s="7">
        <f t="shared" si="405"/>
        <v>0</v>
      </c>
      <c r="O1021" s="7">
        <f t="shared" si="397"/>
        <v>0</v>
      </c>
      <c r="P1021" s="7">
        <f>'დამტკ. ბიუჯ.'!E1021</f>
        <v>0</v>
      </c>
      <c r="Q1021" s="7">
        <f>'დამტკ. საკუთ.'!E1021</f>
        <v>0</v>
      </c>
      <c r="R1021" s="7">
        <f>'ცვლილ. ბიუჯ.'!F1021</f>
        <v>0</v>
      </c>
      <c r="S1021" s="7">
        <f>'ცვლილ. საკუთ.'!F1021</f>
        <v>0</v>
      </c>
      <c r="T1021" s="7">
        <f>'მთავრ. ფონდი'!F1021</f>
        <v>0</v>
      </c>
      <c r="U1021" s="7">
        <f>'პრეზ. ფონდი'!F1021</f>
        <v>0</v>
      </c>
      <c r="V1021" s="7">
        <f>'დაზუსტ. ნაერთი'!E1021</f>
        <v>0</v>
      </c>
      <c r="W1021" s="7">
        <f>'დაზუსტ. ბიუჯ.'!E1021</f>
        <v>0</v>
      </c>
      <c r="X1021" s="7">
        <f>'დაზუსტ. საკუთ.'!E1021</f>
        <v>0</v>
      </c>
      <c r="Z1021" s="7">
        <f t="shared" si="398"/>
        <v>0</v>
      </c>
      <c r="AA1021" s="7">
        <f>'დამტკ. ბიუჯ.'!F1021</f>
        <v>0</v>
      </c>
      <c r="AB1021" s="7">
        <f>'დამტკ. საკუთ.'!F1021</f>
        <v>0</v>
      </c>
      <c r="AC1021" s="7">
        <f>'ცვლილ. ბიუჯ.'!G1021</f>
        <v>0</v>
      </c>
      <c r="AD1021" s="7">
        <f>'ცვლილ. საკუთ.'!G1021</f>
        <v>0</v>
      </c>
      <c r="AE1021" s="7">
        <f>'მთავრ. ფონდი'!G1021</f>
        <v>0</v>
      </c>
      <c r="AF1021" s="7">
        <f>'პრეზ. ფონდი'!G1021</f>
        <v>0</v>
      </c>
      <c r="AG1021" s="7">
        <f>'დაზუსტ. ნაერთი'!F1021</f>
        <v>0</v>
      </c>
      <c r="AH1021" s="7">
        <f>'დაზუსტ. ბიუჯ.'!F1021</f>
        <v>0</v>
      </c>
      <c r="AI1021" s="7">
        <f>'დაზუსტ. საკუთ.'!F1021</f>
        <v>0</v>
      </c>
      <c r="AK1021" s="7">
        <f t="shared" si="399"/>
        <v>0</v>
      </c>
      <c r="AL1021" s="7">
        <f t="shared" si="400"/>
        <v>0</v>
      </c>
      <c r="AM1021" s="7">
        <f t="shared" si="401"/>
        <v>0</v>
      </c>
      <c r="AN1021" s="7">
        <f t="shared" si="401"/>
        <v>0</v>
      </c>
      <c r="AO1021" s="7">
        <f t="shared" si="401"/>
        <v>0</v>
      </c>
      <c r="AP1021" s="7">
        <f t="shared" si="391"/>
        <v>0</v>
      </c>
      <c r="AQ1021" s="7">
        <f t="shared" si="391"/>
        <v>0</v>
      </c>
      <c r="AR1021" s="7">
        <f t="shared" si="391"/>
        <v>0</v>
      </c>
      <c r="AS1021" s="7">
        <f t="shared" si="391"/>
        <v>0</v>
      </c>
      <c r="AT1021" s="7">
        <f t="shared" si="406"/>
        <v>0</v>
      </c>
      <c r="AV1021" s="7">
        <f t="shared" si="402"/>
        <v>0</v>
      </c>
      <c r="AW1021" s="7">
        <f>'დამტკ. ბიუჯ.'!G1021</f>
        <v>0</v>
      </c>
      <c r="AX1021" s="7">
        <f>'დამტკ. საკუთ.'!G1021</f>
        <v>0</v>
      </c>
      <c r="AY1021" s="7">
        <f>'ცვლილ. ბიუჯ.'!H1021</f>
        <v>0</v>
      </c>
      <c r="AZ1021" s="7">
        <f>'ცვლილ. საკუთ.'!H1021</f>
        <v>0</v>
      </c>
      <c r="BA1021" s="7">
        <f>'მთავრ. ფონდი'!H1021</f>
        <v>0</v>
      </c>
      <c r="BB1021" s="7">
        <f>'პრეზ. ფონდი'!H1021</f>
        <v>0</v>
      </c>
      <c r="BC1021" s="7">
        <f>'დაზუსტ. ნაერთი'!G1021</f>
        <v>0</v>
      </c>
      <c r="BD1021" s="7">
        <f>'დაზუსტ. ბიუჯ.'!G1021</f>
        <v>0</v>
      </c>
      <c r="BE1021" s="7">
        <f>'დაზუსტ. საკუთ.'!G1021</f>
        <v>0</v>
      </c>
      <c r="BG1021" s="7">
        <f t="shared" si="403"/>
        <v>0</v>
      </c>
      <c r="BH1021" s="7">
        <f t="shared" si="403"/>
        <v>0</v>
      </c>
      <c r="BI1021" s="7">
        <f t="shared" si="403"/>
        <v>0</v>
      </c>
      <c r="BJ1021" s="7">
        <f t="shared" si="392"/>
        <v>0</v>
      </c>
      <c r="BK1021" s="7">
        <f t="shared" si="392"/>
        <v>0</v>
      </c>
      <c r="BL1021" s="7">
        <f t="shared" si="392"/>
        <v>0</v>
      </c>
      <c r="BM1021" s="7">
        <f t="shared" si="392"/>
        <v>0</v>
      </c>
      <c r="BN1021" s="7">
        <f t="shared" si="407"/>
        <v>0</v>
      </c>
      <c r="BO1021" s="7">
        <f t="shared" si="407"/>
        <v>0</v>
      </c>
      <c r="BP1021" s="7">
        <f t="shared" si="407"/>
        <v>0</v>
      </c>
      <c r="BR1021" s="7">
        <f t="shared" si="404"/>
        <v>0</v>
      </c>
      <c r="BS1021" s="7">
        <f>'დამტკ. ბიუჯ.'!H1021</f>
        <v>0</v>
      </c>
      <c r="BT1021" s="7">
        <f>'დამტკ. საკუთ.'!H1021</f>
        <v>0</v>
      </c>
      <c r="BU1021" s="7">
        <f>'ცვლილ. ბიუჯ.'!I1021</f>
        <v>0</v>
      </c>
      <c r="BV1021" s="7">
        <f>'ცვლილ. საკუთ.'!I1021</f>
        <v>0</v>
      </c>
      <c r="BW1021" s="7">
        <f>'მთავრ. ფონდი'!I1021</f>
        <v>0</v>
      </c>
      <c r="BX1021" s="7">
        <f>'პრეზ. ფონდი'!I1021</f>
        <v>0</v>
      </c>
      <c r="BY1021" s="7">
        <f>'დაზუსტ. ნაერთი'!H1021</f>
        <v>0</v>
      </c>
      <c r="BZ1021" s="7">
        <f>'დაზუსტ. ბიუჯ.'!H1021</f>
        <v>0</v>
      </c>
      <c r="CA1021" s="7">
        <f>'დაზუსტ. საკუთ.'!H1021</f>
        <v>0</v>
      </c>
    </row>
    <row r="1022" spans="1:79" ht="15.75" thickBot="1" x14ac:dyDescent="0.3">
      <c r="A1022" t="str">
        <f t="shared" si="393"/>
        <v>b</v>
      </c>
      <c r="B1022" s="11"/>
      <c r="C1022" s="12" t="s">
        <v>20</v>
      </c>
      <c r="D1022" s="13">
        <f t="shared" si="394"/>
        <v>0</v>
      </c>
      <c r="E1022" s="13">
        <f t="shared" si="395"/>
        <v>0</v>
      </c>
      <c r="F1022" s="13">
        <f t="shared" si="396"/>
        <v>0</v>
      </c>
      <c r="G1022" s="13">
        <f t="shared" si="396"/>
        <v>0</v>
      </c>
      <c r="H1022" s="13">
        <f t="shared" si="396"/>
        <v>0</v>
      </c>
      <c r="I1022" s="13">
        <f t="shared" si="390"/>
        <v>0</v>
      </c>
      <c r="J1022" s="13">
        <f t="shared" si="390"/>
        <v>0</v>
      </c>
      <c r="K1022" s="13">
        <f t="shared" si="390"/>
        <v>0</v>
      </c>
      <c r="L1022" s="13">
        <f t="shared" si="390"/>
        <v>0</v>
      </c>
      <c r="M1022" s="13">
        <f t="shared" si="405"/>
        <v>0</v>
      </c>
      <c r="O1022" s="13">
        <f t="shared" si="397"/>
        <v>0</v>
      </c>
      <c r="P1022" s="13">
        <f>'დამტკ. ბიუჯ.'!E1022</f>
        <v>0</v>
      </c>
      <c r="Q1022" s="13">
        <f>'დამტკ. საკუთ.'!E1022</f>
        <v>0</v>
      </c>
      <c r="R1022" s="13">
        <f>'ცვლილ. ბიუჯ.'!F1022</f>
        <v>0</v>
      </c>
      <c r="S1022" s="13">
        <f>'ცვლილ. საკუთ.'!F1022</f>
        <v>0</v>
      </c>
      <c r="T1022" s="13">
        <f>'მთავრ. ფონდი'!F1022</f>
        <v>0</v>
      </c>
      <c r="U1022" s="13">
        <f>'პრეზ. ფონდი'!F1022</f>
        <v>0</v>
      </c>
      <c r="V1022" s="13">
        <f>'დაზუსტ. ნაერთი'!E1022</f>
        <v>0</v>
      </c>
      <c r="W1022" s="13">
        <f>'დაზუსტ. ბიუჯ.'!E1022</f>
        <v>0</v>
      </c>
      <c r="X1022" s="13">
        <f>'დაზუსტ. საკუთ.'!E1022</f>
        <v>0</v>
      </c>
      <c r="Z1022" s="13">
        <f t="shared" si="398"/>
        <v>0</v>
      </c>
      <c r="AA1022" s="13">
        <f>'დამტკ. ბიუჯ.'!F1022</f>
        <v>0</v>
      </c>
      <c r="AB1022" s="13">
        <f>'დამტკ. საკუთ.'!F1022</f>
        <v>0</v>
      </c>
      <c r="AC1022" s="13">
        <f>'ცვლილ. ბიუჯ.'!G1022</f>
        <v>0</v>
      </c>
      <c r="AD1022" s="13">
        <f>'ცვლილ. საკუთ.'!G1022</f>
        <v>0</v>
      </c>
      <c r="AE1022" s="13">
        <f>'მთავრ. ფონდი'!G1022</f>
        <v>0</v>
      </c>
      <c r="AF1022" s="13">
        <f>'პრეზ. ფონდი'!G1022</f>
        <v>0</v>
      </c>
      <c r="AG1022" s="13">
        <f>'დაზუსტ. ნაერთი'!F1022</f>
        <v>0</v>
      </c>
      <c r="AH1022" s="13">
        <f>'დაზუსტ. ბიუჯ.'!F1022</f>
        <v>0</v>
      </c>
      <c r="AI1022" s="13">
        <f>'დაზუსტ. საკუთ.'!F1022</f>
        <v>0</v>
      </c>
      <c r="AK1022" s="13">
        <f t="shared" si="399"/>
        <v>0</v>
      </c>
      <c r="AL1022" s="13">
        <f t="shared" si="400"/>
        <v>0</v>
      </c>
      <c r="AM1022" s="13">
        <f t="shared" si="401"/>
        <v>0</v>
      </c>
      <c r="AN1022" s="13">
        <f t="shared" si="401"/>
        <v>0</v>
      </c>
      <c r="AO1022" s="13">
        <f t="shared" si="401"/>
        <v>0</v>
      </c>
      <c r="AP1022" s="13">
        <f t="shared" si="391"/>
        <v>0</v>
      </c>
      <c r="AQ1022" s="13">
        <f t="shared" si="391"/>
        <v>0</v>
      </c>
      <c r="AR1022" s="13">
        <f t="shared" si="391"/>
        <v>0</v>
      </c>
      <c r="AS1022" s="13">
        <f t="shared" si="391"/>
        <v>0</v>
      </c>
      <c r="AT1022" s="13">
        <f t="shared" si="406"/>
        <v>0</v>
      </c>
      <c r="AV1022" s="13">
        <f t="shared" si="402"/>
        <v>0</v>
      </c>
      <c r="AW1022" s="13">
        <f>'დამტკ. ბიუჯ.'!G1022</f>
        <v>0</v>
      </c>
      <c r="AX1022" s="13">
        <f>'დამტკ. საკუთ.'!G1022</f>
        <v>0</v>
      </c>
      <c r="AY1022" s="13">
        <f>'ცვლილ. ბიუჯ.'!H1022</f>
        <v>0</v>
      </c>
      <c r="AZ1022" s="13">
        <f>'ცვლილ. საკუთ.'!H1022</f>
        <v>0</v>
      </c>
      <c r="BA1022" s="13">
        <f>'მთავრ. ფონდი'!H1022</f>
        <v>0</v>
      </c>
      <c r="BB1022" s="13">
        <f>'პრეზ. ფონდი'!H1022</f>
        <v>0</v>
      </c>
      <c r="BC1022" s="13">
        <f>'დაზუსტ. ნაერთი'!G1022</f>
        <v>0</v>
      </c>
      <c r="BD1022" s="13">
        <f>'დაზუსტ. ბიუჯ.'!G1022</f>
        <v>0</v>
      </c>
      <c r="BE1022" s="13">
        <f>'დაზუსტ. საკუთ.'!G1022</f>
        <v>0</v>
      </c>
      <c r="BG1022" s="13">
        <f t="shared" si="403"/>
        <v>0</v>
      </c>
      <c r="BH1022" s="13">
        <f t="shared" si="403"/>
        <v>0</v>
      </c>
      <c r="BI1022" s="13">
        <f t="shared" si="403"/>
        <v>0</v>
      </c>
      <c r="BJ1022" s="13">
        <f t="shared" si="392"/>
        <v>0</v>
      </c>
      <c r="BK1022" s="13">
        <f t="shared" si="392"/>
        <v>0</v>
      </c>
      <c r="BL1022" s="13">
        <f t="shared" si="392"/>
        <v>0</v>
      </c>
      <c r="BM1022" s="13">
        <f t="shared" si="392"/>
        <v>0</v>
      </c>
      <c r="BN1022" s="13">
        <f t="shared" si="407"/>
        <v>0</v>
      </c>
      <c r="BO1022" s="13">
        <f t="shared" si="407"/>
        <v>0</v>
      </c>
      <c r="BP1022" s="13">
        <f t="shared" si="407"/>
        <v>0</v>
      </c>
      <c r="BR1022" s="13">
        <f t="shared" si="404"/>
        <v>0</v>
      </c>
      <c r="BS1022" s="13">
        <f>'დამტკ. ბიუჯ.'!H1022</f>
        <v>0</v>
      </c>
      <c r="BT1022" s="13">
        <f>'დამტკ. საკუთ.'!H1022</f>
        <v>0</v>
      </c>
      <c r="BU1022" s="13">
        <f>'ცვლილ. ბიუჯ.'!I1022</f>
        <v>0</v>
      </c>
      <c r="BV1022" s="13">
        <f>'ცვლილ. საკუთ.'!I1022</f>
        <v>0</v>
      </c>
      <c r="BW1022" s="13">
        <f>'მთავრ. ფონდი'!I1022</f>
        <v>0</v>
      </c>
      <c r="BX1022" s="13">
        <f>'პრეზ. ფონდი'!I1022</f>
        <v>0</v>
      </c>
      <c r="BY1022" s="13">
        <f>'დაზუსტ. ნაერთი'!H1022</f>
        <v>0</v>
      </c>
      <c r="BZ1022" s="13">
        <f>'დაზუსტ. ბიუჯ.'!H1022</f>
        <v>0</v>
      </c>
      <c r="CA1022" s="13">
        <f>'დაზუსტ. საკუთ.'!H1022</f>
        <v>0</v>
      </c>
    </row>
    <row r="1023" spans="1:79" s="113" customFormat="1" ht="16.5" thickTop="1" thickBot="1" x14ac:dyDescent="0.3">
      <c r="B1023" s="111" t="s">
        <v>320</v>
      </c>
      <c r="C1023" s="112"/>
      <c r="D1023" s="114"/>
      <c r="E1023" s="114"/>
      <c r="F1023" s="114"/>
      <c r="G1023" s="114"/>
      <c r="H1023" s="114"/>
      <c r="I1023" s="114"/>
      <c r="J1023" s="114"/>
      <c r="K1023" s="114"/>
      <c r="L1023" s="114"/>
      <c r="M1023" s="114"/>
      <c r="O1023" s="114"/>
      <c r="P1023" s="114"/>
      <c r="Q1023" s="114"/>
      <c r="R1023" s="114"/>
      <c r="S1023" s="114"/>
      <c r="T1023" s="114"/>
      <c r="U1023" s="114"/>
      <c r="V1023" s="114"/>
      <c r="W1023" s="114"/>
      <c r="X1023" s="114"/>
      <c r="Z1023" s="114"/>
      <c r="AA1023" s="114"/>
      <c r="AB1023" s="114"/>
      <c r="AC1023" s="114"/>
      <c r="AD1023" s="114"/>
      <c r="AE1023" s="114"/>
      <c r="AF1023" s="114"/>
      <c r="AG1023" s="114"/>
      <c r="AH1023" s="114"/>
      <c r="AI1023" s="114"/>
      <c r="AK1023" s="114"/>
      <c r="AL1023" s="114"/>
      <c r="AM1023" s="114"/>
      <c r="AN1023" s="114"/>
      <c r="AO1023" s="114"/>
      <c r="AP1023" s="114"/>
      <c r="AQ1023" s="114"/>
      <c r="AR1023" s="114"/>
      <c r="AS1023" s="114"/>
      <c r="AT1023" s="114"/>
      <c r="AV1023" s="114"/>
      <c r="AW1023" s="114"/>
      <c r="AX1023" s="114"/>
      <c r="AY1023" s="114"/>
      <c r="AZ1023" s="114"/>
      <c r="BA1023" s="114"/>
      <c r="BB1023" s="114"/>
      <c r="BC1023" s="114"/>
      <c r="BD1023" s="114"/>
      <c r="BE1023" s="114"/>
      <c r="BG1023" s="114"/>
      <c r="BH1023" s="114"/>
      <c r="BI1023" s="114"/>
      <c r="BJ1023" s="114"/>
      <c r="BK1023" s="114"/>
      <c r="BL1023" s="114"/>
      <c r="BM1023" s="114"/>
      <c r="BN1023" s="114"/>
      <c r="BO1023" s="114"/>
      <c r="BP1023" s="114"/>
      <c r="BR1023" s="114"/>
      <c r="BS1023" s="114"/>
      <c r="BT1023" s="114"/>
      <c r="BU1023" s="114"/>
      <c r="BV1023" s="114"/>
      <c r="BW1023" s="114"/>
      <c r="BX1023" s="114"/>
      <c r="BY1023" s="114"/>
      <c r="BZ1023" s="114"/>
      <c r="CA1023" s="114"/>
    </row>
    <row r="1024" spans="1:79" ht="15.75" thickTop="1" x14ac:dyDescent="0.25">
      <c r="B1024" s="5"/>
      <c r="C1024" s="6" t="s">
        <v>10</v>
      </c>
      <c r="D1024" s="7"/>
      <c r="E1024" s="7"/>
      <c r="F1024" s="7"/>
      <c r="G1024" s="7"/>
      <c r="H1024" s="7"/>
      <c r="I1024" s="7"/>
      <c r="J1024" s="7"/>
      <c r="K1024" s="7"/>
      <c r="L1024" s="7"/>
      <c r="M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V1024" s="7"/>
      <c r="AW1024" s="7"/>
      <c r="AX1024" s="7"/>
      <c r="AY1024" s="7"/>
      <c r="AZ1024" s="7"/>
      <c r="BA1024" s="7"/>
      <c r="BB1024" s="7"/>
      <c r="BC1024" s="7"/>
      <c r="BD1024" s="7"/>
      <c r="BE1024" s="7"/>
      <c r="BG1024" s="7"/>
      <c r="BH1024" s="7"/>
      <c r="BI1024" s="7"/>
      <c r="BJ1024" s="7"/>
      <c r="BK1024" s="7"/>
      <c r="BL1024" s="7"/>
      <c r="BM1024" s="7"/>
      <c r="BN1024" s="7"/>
      <c r="BO1024" s="7"/>
      <c r="BP1024" s="7"/>
      <c r="BR1024" s="7"/>
      <c r="BS1024" s="7"/>
      <c r="BT1024" s="7"/>
      <c r="BU1024" s="7"/>
      <c r="BV1024" s="7"/>
      <c r="BW1024" s="7"/>
      <c r="BX1024" s="7"/>
      <c r="BY1024" s="7"/>
      <c r="BZ1024" s="7"/>
      <c r="CA1024" s="7"/>
    </row>
    <row r="1025" spans="1:79" x14ac:dyDescent="0.25">
      <c r="B1025" s="8"/>
      <c r="C1025" s="9" t="s">
        <v>11</v>
      </c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Z1025" s="10"/>
      <c r="AA1025" s="10"/>
      <c r="AB1025" s="10"/>
      <c r="AC1025" s="10"/>
      <c r="AD1025" s="10"/>
      <c r="AE1025" s="10"/>
      <c r="AF1025" s="10"/>
      <c r="AG1025" s="10"/>
      <c r="AH1025" s="10"/>
      <c r="AI1025" s="10"/>
      <c r="AK1025" s="10"/>
      <c r="AL1025" s="10"/>
      <c r="AM1025" s="10"/>
      <c r="AN1025" s="10"/>
      <c r="AO1025" s="10"/>
      <c r="AP1025" s="10"/>
      <c r="AQ1025" s="10"/>
      <c r="AR1025" s="10"/>
      <c r="AS1025" s="10"/>
      <c r="AT1025" s="10"/>
      <c r="AV1025" s="10"/>
      <c r="AW1025" s="10"/>
      <c r="AX1025" s="10"/>
      <c r="AY1025" s="10"/>
      <c r="AZ1025" s="10"/>
      <c r="BA1025" s="10"/>
      <c r="BB1025" s="10"/>
      <c r="BC1025" s="10"/>
      <c r="BD1025" s="10"/>
      <c r="BE1025" s="10"/>
      <c r="BG1025" s="10"/>
      <c r="BH1025" s="10"/>
      <c r="BI1025" s="10"/>
      <c r="BJ1025" s="10"/>
      <c r="BK1025" s="10"/>
      <c r="BL1025" s="10"/>
      <c r="BM1025" s="10"/>
      <c r="BN1025" s="10"/>
      <c r="BO1025" s="10"/>
      <c r="BP1025" s="10"/>
      <c r="BR1025" s="10"/>
      <c r="BS1025" s="10"/>
      <c r="BT1025" s="10"/>
      <c r="BU1025" s="10"/>
      <c r="BV1025" s="10"/>
      <c r="BW1025" s="10"/>
      <c r="BX1025" s="10"/>
      <c r="BY1025" s="10"/>
      <c r="BZ1025" s="10"/>
      <c r="CA1025" s="10"/>
    </row>
    <row r="1026" spans="1:79" x14ac:dyDescent="0.25">
      <c r="B1026" s="8"/>
      <c r="C1026" s="9" t="s">
        <v>12</v>
      </c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Z1026" s="10"/>
      <c r="AA1026" s="10"/>
      <c r="AB1026" s="10"/>
      <c r="AC1026" s="10"/>
      <c r="AD1026" s="10"/>
      <c r="AE1026" s="10"/>
      <c r="AF1026" s="10"/>
      <c r="AG1026" s="10"/>
      <c r="AH1026" s="10"/>
      <c r="AI1026" s="10"/>
      <c r="AK1026" s="10"/>
      <c r="AL1026" s="10"/>
      <c r="AM1026" s="10"/>
      <c r="AN1026" s="10"/>
      <c r="AO1026" s="10"/>
      <c r="AP1026" s="10"/>
      <c r="AQ1026" s="10"/>
      <c r="AR1026" s="10"/>
      <c r="AS1026" s="10"/>
      <c r="AT1026" s="10"/>
      <c r="AV1026" s="10"/>
      <c r="AW1026" s="10"/>
      <c r="AX1026" s="10"/>
      <c r="AY1026" s="10"/>
      <c r="AZ1026" s="10"/>
      <c r="BA1026" s="10"/>
      <c r="BB1026" s="10"/>
      <c r="BC1026" s="10"/>
      <c r="BD1026" s="10"/>
      <c r="BE1026" s="10"/>
      <c r="BG1026" s="10"/>
      <c r="BH1026" s="10"/>
      <c r="BI1026" s="10"/>
      <c r="BJ1026" s="10"/>
      <c r="BK1026" s="10"/>
      <c r="BL1026" s="10"/>
      <c r="BM1026" s="10"/>
      <c r="BN1026" s="10"/>
      <c r="BO1026" s="10"/>
      <c r="BP1026" s="10"/>
      <c r="BR1026" s="10"/>
      <c r="BS1026" s="10"/>
      <c r="BT1026" s="10"/>
      <c r="BU1026" s="10"/>
      <c r="BV1026" s="10"/>
      <c r="BW1026" s="10"/>
      <c r="BX1026" s="10"/>
      <c r="BY1026" s="10"/>
      <c r="BZ1026" s="10"/>
      <c r="CA1026" s="10"/>
    </row>
    <row r="1027" spans="1:79" x14ac:dyDescent="0.25">
      <c r="B1027" s="8"/>
      <c r="C1027" s="9" t="s">
        <v>13</v>
      </c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Z1027" s="10"/>
      <c r="AA1027" s="10"/>
      <c r="AB1027" s="10"/>
      <c r="AC1027" s="10"/>
      <c r="AD1027" s="10"/>
      <c r="AE1027" s="10"/>
      <c r="AF1027" s="10"/>
      <c r="AG1027" s="10"/>
      <c r="AH1027" s="10"/>
      <c r="AI1027" s="10"/>
      <c r="AK1027" s="10"/>
      <c r="AL1027" s="10"/>
      <c r="AM1027" s="10"/>
      <c r="AN1027" s="10"/>
      <c r="AO1027" s="10"/>
      <c r="AP1027" s="10"/>
      <c r="AQ1027" s="10"/>
      <c r="AR1027" s="10"/>
      <c r="AS1027" s="10"/>
      <c r="AT1027" s="10"/>
      <c r="AV1027" s="10"/>
      <c r="AW1027" s="10"/>
      <c r="AX1027" s="10"/>
      <c r="AY1027" s="10"/>
      <c r="AZ1027" s="10"/>
      <c r="BA1027" s="10"/>
      <c r="BB1027" s="10"/>
      <c r="BC1027" s="10"/>
      <c r="BD1027" s="10"/>
      <c r="BE1027" s="10"/>
      <c r="BG1027" s="10"/>
      <c r="BH1027" s="10"/>
      <c r="BI1027" s="10"/>
      <c r="BJ1027" s="10"/>
      <c r="BK1027" s="10"/>
      <c r="BL1027" s="10"/>
      <c r="BM1027" s="10"/>
      <c r="BN1027" s="10"/>
      <c r="BO1027" s="10"/>
      <c r="BP1027" s="10"/>
      <c r="BR1027" s="10"/>
      <c r="BS1027" s="10"/>
      <c r="BT1027" s="10"/>
      <c r="BU1027" s="10"/>
      <c r="BV1027" s="10"/>
      <c r="BW1027" s="10"/>
      <c r="BX1027" s="10"/>
      <c r="BY1027" s="10"/>
      <c r="BZ1027" s="10"/>
      <c r="CA1027" s="10"/>
    </row>
    <row r="1028" spans="1:79" x14ac:dyDescent="0.25">
      <c r="B1028" s="8"/>
      <c r="C1028" s="9" t="s">
        <v>14</v>
      </c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Z1028" s="10"/>
      <c r="AA1028" s="10"/>
      <c r="AB1028" s="10"/>
      <c r="AC1028" s="10"/>
      <c r="AD1028" s="10"/>
      <c r="AE1028" s="10"/>
      <c r="AF1028" s="10"/>
      <c r="AG1028" s="10"/>
      <c r="AH1028" s="10"/>
      <c r="AI1028" s="10"/>
      <c r="AK1028" s="10"/>
      <c r="AL1028" s="10"/>
      <c r="AM1028" s="10"/>
      <c r="AN1028" s="10"/>
      <c r="AO1028" s="10"/>
      <c r="AP1028" s="10"/>
      <c r="AQ1028" s="10"/>
      <c r="AR1028" s="10"/>
      <c r="AS1028" s="10"/>
      <c r="AT1028" s="10"/>
      <c r="AV1028" s="10"/>
      <c r="AW1028" s="10"/>
      <c r="AX1028" s="10"/>
      <c r="AY1028" s="10"/>
      <c r="AZ1028" s="10"/>
      <c r="BA1028" s="10"/>
      <c r="BB1028" s="10"/>
      <c r="BC1028" s="10"/>
      <c r="BD1028" s="10"/>
      <c r="BE1028" s="10"/>
      <c r="BG1028" s="10"/>
      <c r="BH1028" s="10"/>
      <c r="BI1028" s="10"/>
      <c r="BJ1028" s="10"/>
      <c r="BK1028" s="10"/>
      <c r="BL1028" s="10"/>
      <c r="BM1028" s="10"/>
      <c r="BN1028" s="10"/>
      <c r="BO1028" s="10"/>
      <c r="BP1028" s="10"/>
      <c r="BR1028" s="10"/>
      <c r="BS1028" s="10"/>
      <c r="BT1028" s="10"/>
      <c r="BU1028" s="10"/>
      <c r="BV1028" s="10"/>
      <c r="BW1028" s="10"/>
      <c r="BX1028" s="10"/>
      <c r="BY1028" s="10"/>
      <c r="BZ1028" s="10"/>
      <c r="CA1028" s="10"/>
    </row>
    <row r="1029" spans="1:79" x14ac:dyDescent="0.25">
      <c r="B1029" s="8"/>
      <c r="C1029" s="9" t="s">
        <v>15</v>
      </c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Z1029" s="10"/>
      <c r="AA1029" s="10"/>
      <c r="AB1029" s="10"/>
      <c r="AC1029" s="10"/>
      <c r="AD1029" s="10"/>
      <c r="AE1029" s="10"/>
      <c r="AF1029" s="10"/>
      <c r="AG1029" s="10"/>
      <c r="AH1029" s="10"/>
      <c r="AI1029" s="10"/>
      <c r="AK1029" s="10"/>
      <c r="AL1029" s="10"/>
      <c r="AM1029" s="10"/>
      <c r="AN1029" s="10"/>
      <c r="AO1029" s="10"/>
      <c r="AP1029" s="10"/>
      <c r="AQ1029" s="10"/>
      <c r="AR1029" s="10"/>
      <c r="AS1029" s="10"/>
      <c r="AT1029" s="10"/>
      <c r="AV1029" s="10"/>
      <c r="AW1029" s="10"/>
      <c r="AX1029" s="10"/>
      <c r="AY1029" s="10"/>
      <c r="AZ1029" s="10"/>
      <c r="BA1029" s="10"/>
      <c r="BB1029" s="10"/>
      <c r="BC1029" s="10"/>
      <c r="BD1029" s="10"/>
      <c r="BE1029" s="10"/>
      <c r="BG1029" s="10"/>
      <c r="BH1029" s="10"/>
      <c r="BI1029" s="10"/>
      <c r="BJ1029" s="10"/>
      <c r="BK1029" s="10"/>
      <c r="BL1029" s="10"/>
      <c r="BM1029" s="10"/>
      <c r="BN1029" s="10"/>
      <c r="BO1029" s="10"/>
      <c r="BP1029" s="10"/>
      <c r="BR1029" s="10"/>
      <c r="BS1029" s="10"/>
      <c r="BT1029" s="10"/>
      <c r="BU1029" s="10"/>
      <c r="BV1029" s="10"/>
      <c r="BW1029" s="10"/>
      <c r="BX1029" s="10"/>
      <c r="BY1029" s="10"/>
      <c r="BZ1029" s="10"/>
      <c r="CA1029" s="10"/>
    </row>
    <row r="1030" spans="1:79" x14ac:dyDescent="0.25">
      <c r="B1030" s="8"/>
      <c r="C1030" s="9" t="s">
        <v>16</v>
      </c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Z1030" s="10"/>
      <c r="AA1030" s="10"/>
      <c r="AB1030" s="10"/>
      <c r="AC1030" s="10"/>
      <c r="AD1030" s="10"/>
      <c r="AE1030" s="10"/>
      <c r="AF1030" s="10"/>
      <c r="AG1030" s="10"/>
      <c r="AH1030" s="10"/>
      <c r="AI1030" s="10"/>
      <c r="AK1030" s="10"/>
      <c r="AL1030" s="10"/>
      <c r="AM1030" s="10"/>
      <c r="AN1030" s="10"/>
      <c r="AO1030" s="10"/>
      <c r="AP1030" s="10"/>
      <c r="AQ1030" s="10"/>
      <c r="AR1030" s="10"/>
      <c r="AS1030" s="10"/>
      <c r="AT1030" s="10"/>
      <c r="AV1030" s="10"/>
      <c r="AW1030" s="10"/>
      <c r="AX1030" s="10"/>
      <c r="AY1030" s="10"/>
      <c r="AZ1030" s="10"/>
      <c r="BA1030" s="10"/>
      <c r="BB1030" s="10"/>
      <c r="BC1030" s="10"/>
      <c r="BD1030" s="10"/>
      <c r="BE1030" s="10"/>
      <c r="BG1030" s="10"/>
      <c r="BH1030" s="10"/>
      <c r="BI1030" s="10"/>
      <c r="BJ1030" s="10"/>
      <c r="BK1030" s="10"/>
      <c r="BL1030" s="10"/>
      <c r="BM1030" s="10"/>
      <c r="BN1030" s="10"/>
      <c r="BO1030" s="10"/>
      <c r="BP1030" s="10"/>
      <c r="BR1030" s="10"/>
      <c r="BS1030" s="10"/>
      <c r="BT1030" s="10"/>
      <c r="BU1030" s="10"/>
      <c r="BV1030" s="10"/>
      <c r="BW1030" s="10"/>
      <c r="BX1030" s="10"/>
      <c r="BY1030" s="10"/>
      <c r="BZ1030" s="10"/>
      <c r="CA1030" s="10"/>
    </row>
    <row r="1031" spans="1:79" x14ac:dyDescent="0.25">
      <c r="B1031" s="8"/>
      <c r="C1031" s="9" t="s">
        <v>17</v>
      </c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Z1031" s="10"/>
      <c r="AA1031" s="10"/>
      <c r="AB1031" s="10"/>
      <c r="AC1031" s="10"/>
      <c r="AD1031" s="10"/>
      <c r="AE1031" s="10"/>
      <c r="AF1031" s="10"/>
      <c r="AG1031" s="10"/>
      <c r="AH1031" s="10"/>
      <c r="AI1031" s="10"/>
      <c r="AK1031" s="10"/>
      <c r="AL1031" s="10"/>
      <c r="AM1031" s="10"/>
      <c r="AN1031" s="10"/>
      <c r="AO1031" s="10"/>
      <c r="AP1031" s="10"/>
      <c r="AQ1031" s="10"/>
      <c r="AR1031" s="10"/>
      <c r="AS1031" s="10"/>
      <c r="AT1031" s="10"/>
      <c r="AV1031" s="10"/>
      <c r="AW1031" s="10"/>
      <c r="AX1031" s="10"/>
      <c r="AY1031" s="10"/>
      <c r="AZ1031" s="10"/>
      <c r="BA1031" s="10"/>
      <c r="BB1031" s="10"/>
      <c r="BC1031" s="10"/>
      <c r="BD1031" s="10"/>
      <c r="BE1031" s="10"/>
      <c r="BG1031" s="10"/>
      <c r="BH1031" s="10"/>
      <c r="BI1031" s="10"/>
      <c r="BJ1031" s="10"/>
      <c r="BK1031" s="10"/>
      <c r="BL1031" s="10"/>
      <c r="BM1031" s="10"/>
      <c r="BN1031" s="10"/>
      <c r="BO1031" s="10"/>
      <c r="BP1031" s="10"/>
      <c r="BR1031" s="10"/>
      <c r="BS1031" s="10"/>
      <c r="BT1031" s="10"/>
      <c r="BU1031" s="10"/>
      <c r="BV1031" s="10"/>
      <c r="BW1031" s="10"/>
      <c r="BX1031" s="10"/>
      <c r="BY1031" s="10"/>
      <c r="BZ1031" s="10"/>
      <c r="CA1031" s="10"/>
    </row>
    <row r="1032" spans="1:79" x14ac:dyDescent="0.25">
      <c r="B1032" s="5"/>
      <c r="C1032" s="6" t="s">
        <v>18</v>
      </c>
      <c r="D1032" s="7"/>
      <c r="E1032" s="7"/>
      <c r="F1032" s="7"/>
      <c r="G1032" s="7"/>
      <c r="H1032" s="7"/>
      <c r="I1032" s="7"/>
      <c r="J1032" s="7"/>
      <c r="K1032" s="7"/>
      <c r="L1032" s="7"/>
      <c r="M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V1032" s="7"/>
      <c r="AW1032" s="7"/>
      <c r="AX1032" s="7"/>
      <c r="AY1032" s="7"/>
      <c r="AZ1032" s="7"/>
      <c r="BA1032" s="7"/>
      <c r="BB1032" s="7"/>
      <c r="BC1032" s="7"/>
      <c r="BD1032" s="7"/>
      <c r="BE1032" s="7"/>
      <c r="BG1032" s="7"/>
      <c r="BH1032" s="7"/>
      <c r="BI1032" s="7"/>
      <c r="BJ1032" s="7"/>
      <c r="BK1032" s="7"/>
      <c r="BL1032" s="7"/>
      <c r="BM1032" s="7"/>
      <c r="BN1032" s="7"/>
      <c r="BO1032" s="7"/>
      <c r="BP1032" s="7"/>
      <c r="BR1032" s="7"/>
      <c r="BS1032" s="7"/>
      <c r="BT1032" s="7"/>
      <c r="BU1032" s="7"/>
      <c r="BV1032" s="7"/>
      <c r="BW1032" s="7"/>
      <c r="BX1032" s="7"/>
      <c r="BY1032" s="7"/>
      <c r="BZ1032" s="7"/>
      <c r="CA1032" s="7"/>
    </row>
    <row r="1033" spans="1:79" x14ac:dyDescent="0.25">
      <c r="B1033" s="5"/>
      <c r="C1033" s="6" t="s">
        <v>19</v>
      </c>
      <c r="D1033" s="7"/>
      <c r="E1033" s="7"/>
      <c r="F1033" s="7"/>
      <c r="G1033" s="7"/>
      <c r="H1033" s="7"/>
      <c r="I1033" s="7"/>
      <c r="J1033" s="7"/>
      <c r="K1033" s="7"/>
      <c r="L1033" s="7"/>
      <c r="M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V1033" s="7"/>
      <c r="AW1033" s="7"/>
      <c r="AX1033" s="7"/>
      <c r="AY1033" s="7"/>
      <c r="AZ1033" s="7"/>
      <c r="BA1033" s="7"/>
      <c r="BB1033" s="7"/>
      <c r="BC1033" s="7"/>
      <c r="BD1033" s="7"/>
      <c r="BE1033" s="7"/>
      <c r="BG1033" s="7"/>
      <c r="BH1033" s="7"/>
      <c r="BI1033" s="7"/>
      <c r="BJ1033" s="7"/>
      <c r="BK1033" s="7"/>
      <c r="BL1033" s="7"/>
      <c r="BM1033" s="7"/>
      <c r="BN1033" s="7"/>
      <c r="BO1033" s="7"/>
      <c r="BP1033" s="7"/>
      <c r="BR1033" s="7"/>
      <c r="BS1033" s="7"/>
      <c r="BT1033" s="7"/>
      <c r="BU1033" s="7"/>
      <c r="BV1033" s="7"/>
      <c r="BW1033" s="7"/>
      <c r="BX1033" s="7"/>
      <c r="BY1033" s="7"/>
      <c r="BZ1033" s="7"/>
      <c r="CA1033" s="7"/>
    </row>
    <row r="1034" spans="1:79" ht="15.75" thickBot="1" x14ac:dyDescent="0.3">
      <c r="B1034" s="11"/>
      <c r="C1034" s="12" t="s">
        <v>20</v>
      </c>
      <c r="D1034" s="13"/>
      <c r="E1034" s="13"/>
      <c r="F1034" s="13"/>
      <c r="G1034" s="13"/>
      <c r="H1034" s="13"/>
      <c r="I1034" s="13"/>
      <c r="J1034" s="13"/>
      <c r="K1034" s="13"/>
      <c r="L1034" s="13"/>
      <c r="M1034" s="13"/>
      <c r="O1034" s="13"/>
      <c r="P1034" s="13"/>
      <c r="Q1034" s="13"/>
      <c r="R1034" s="13"/>
      <c r="S1034" s="13"/>
      <c r="T1034" s="13"/>
      <c r="U1034" s="13"/>
      <c r="V1034" s="13"/>
      <c r="W1034" s="13"/>
      <c r="X1034" s="13"/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13"/>
      <c r="AK1034" s="13"/>
      <c r="AL1034" s="13"/>
      <c r="AM1034" s="13"/>
      <c r="AN1034" s="13"/>
      <c r="AO1034" s="13"/>
      <c r="AP1034" s="13"/>
      <c r="AQ1034" s="13"/>
      <c r="AR1034" s="13"/>
      <c r="AS1034" s="13"/>
      <c r="AT1034" s="13"/>
      <c r="AV1034" s="13"/>
      <c r="AW1034" s="13"/>
      <c r="AX1034" s="13"/>
      <c r="AY1034" s="13"/>
      <c r="AZ1034" s="13"/>
      <c r="BA1034" s="13"/>
      <c r="BB1034" s="13"/>
      <c r="BC1034" s="13"/>
      <c r="BD1034" s="13"/>
      <c r="BE1034" s="13"/>
      <c r="BG1034" s="13"/>
      <c r="BH1034" s="13"/>
      <c r="BI1034" s="13"/>
      <c r="BJ1034" s="13"/>
      <c r="BK1034" s="13"/>
      <c r="BL1034" s="13"/>
      <c r="BM1034" s="13"/>
      <c r="BN1034" s="13"/>
      <c r="BO1034" s="13"/>
      <c r="BP1034" s="13"/>
      <c r="BR1034" s="13"/>
      <c r="BS1034" s="13"/>
      <c r="BT1034" s="13"/>
      <c r="BU1034" s="13"/>
      <c r="BV1034" s="13"/>
      <c r="BW1034" s="13"/>
      <c r="BX1034" s="13"/>
      <c r="BY1034" s="13"/>
      <c r="BZ1034" s="13"/>
      <c r="CA1034" s="13"/>
    </row>
    <row r="1035" spans="1:79" ht="16.5" thickTop="1" thickBot="1" x14ac:dyDescent="0.3">
      <c r="A1035" t="str">
        <f t="shared" si="393"/>
        <v>a</v>
      </c>
      <c r="B1035" s="16" t="s">
        <v>167</v>
      </c>
      <c r="C1035" s="4" t="s">
        <v>168</v>
      </c>
      <c r="D1035" s="4">
        <f t="shared" si="394"/>
        <v>1000000</v>
      </c>
      <c r="E1035" s="4">
        <f t="shared" si="395"/>
        <v>1000000</v>
      </c>
      <c r="F1035" s="4">
        <f t="shared" si="396"/>
        <v>0</v>
      </c>
      <c r="G1035" s="4">
        <f t="shared" si="396"/>
        <v>0</v>
      </c>
      <c r="H1035" s="4">
        <f t="shared" si="396"/>
        <v>0</v>
      </c>
      <c r="I1035" s="4">
        <f t="shared" si="390"/>
        <v>0</v>
      </c>
      <c r="J1035" s="4">
        <f t="shared" si="390"/>
        <v>0</v>
      </c>
      <c r="K1035" s="4">
        <f t="shared" si="390"/>
        <v>1000000</v>
      </c>
      <c r="L1035" s="4">
        <f t="shared" si="390"/>
        <v>1000000</v>
      </c>
      <c r="M1035" s="4">
        <f t="shared" si="405"/>
        <v>0</v>
      </c>
      <c r="O1035" s="4">
        <f t="shared" si="397"/>
        <v>157000</v>
      </c>
      <c r="P1035" s="4">
        <f>'დამტკ. ბიუჯ.'!E1035</f>
        <v>157000</v>
      </c>
      <c r="Q1035" s="4">
        <f>'დამტკ. საკუთ.'!E1035</f>
        <v>0</v>
      </c>
      <c r="R1035" s="4">
        <f>'ცვლილ. ბიუჯ.'!F1035</f>
        <v>-71000</v>
      </c>
      <c r="S1035" s="4">
        <f>'ცვლილ. საკუთ.'!F1035</f>
        <v>0</v>
      </c>
      <c r="T1035" s="4">
        <f>'მთავრ. ფონდი'!F1035</f>
        <v>0</v>
      </c>
      <c r="U1035" s="4">
        <f>'პრეზ. ფონდი'!F1035</f>
        <v>0</v>
      </c>
      <c r="V1035" s="4">
        <f>'დაზუსტ. ნაერთი'!E1035</f>
        <v>86000</v>
      </c>
      <c r="W1035" s="4">
        <f>'დაზუსტ. ბიუჯ.'!E1035</f>
        <v>86000</v>
      </c>
      <c r="X1035" s="4">
        <f>'დაზუსტ. საკუთ.'!E1035</f>
        <v>0</v>
      </c>
      <c r="Z1035" s="4">
        <f t="shared" si="398"/>
        <v>207000</v>
      </c>
      <c r="AA1035" s="4">
        <f>'დამტკ. ბიუჯ.'!F1035</f>
        <v>207000</v>
      </c>
      <c r="AB1035" s="4">
        <f>'დამტკ. საკუთ.'!F1035</f>
        <v>0</v>
      </c>
      <c r="AC1035" s="4">
        <f>'ცვლილ. ბიუჯ.'!G1035</f>
        <v>-85000</v>
      </c>
      <c r="AD1035" s="4">
        <f>'ცვლილ. საკუთ.'!G1035</f>
        <v>0</v>
      </c>
      <c r="AE1035" s="4">
        <f>'მთავრ. ფონდი'!G1035</f>
        <v>0</v>
      </c>
      <c r="AF1035" s="4">
        <f>'პრეზ. ფონდი'!G1035</f>
        <v>0</v>
      </c>
      <c r="AG1035" s="4">
        <f>'დაზუსტ. ნაერთი'!F1035</f>
        <v>122000</v>
      </c>
      <c r="AH1035" s="4">
        <f>'დაზუსტ. ბიუჯ.'!F1035</f>
        <v>122000</v>
      </c>
      <c r="AI1035" s="4">
        <f>'დაზუსტ. საკუთ.'!F1035</f>
        <v>0</v>
      </c>
      <c r="AK1035" s="4">
        <f t="shared" si="399"/>
        <v>364000</v>
      </c>
      <c r="AL1035" s="4">
        <f t="shared" si="400"/>
        <v>364000</v>
      </c>
      <c r="AM1035" s="4">
        <f t="shared" si="401"/>
        <v>0</v>
      </c>
      <c r="AN1035" s="4">
        <f t="shared" si="401"/>
        <v>-156000</v>
      </c>
      <c r="AO1035" s="4">
        <f t="shared" si="401"/>
        <v>0</v>
      </c>
      <c r="AP1035" s="4">
        <f t="shared" si="391"/>
        <v>0</v>
      </c>
      <c r="AQ1035" s="4">
        <f t="shared" si="391"/>
        <v>0</v>
      </c>
      <c r="AR1035" s="4">
        <f t="shared" si="391"/>
        <v>208000</v>
      </c>
      <c r="AS1035" s="4">
        <f t="shared" si="391"/>
        <v>208000</v>
      </c>
      <c r="AT1035" s="4">
        <f t="shared" si="406"/>
        <v>0</v>
      </c>
      <c r="AV1035" s="4">
        <f t="shared" si="402"/>
        <v>310000</v>
      </c>
      <c r="AW1035" s="4">
        <f>'დამტკ. ბიუჯ.'!G1035</f>
        <v>310000</v>
      </c>
      <c r="AX1035" s="4">
        <f>'დამტკ. საკუთ.'!G1035</f>
        <v>0</v>
      </c>
      <c r="AY1035" s="4">
        <f>'ცვლილ. ბიუჯ.'!H1035</f>
        <v>71000</v>
      </c>
      <c r="AZ1035" s="4">
        <f>'ცვლილ. საკუთ.'!H1035</f>
        <v>0</v>
      </c>
      <c r="BA1035" s="4">
        <f>'მთავრ. ფონდი'!H1035</f>
        <v>0</v>
      </c>
      <c r="BB1035" s="4">
        <f>'პრეზ. ფონდი'!H1035</f>
        <v>0</v>
      </c>
      <c r="BC1035" s="4">
        <f>'დაზუსტ. ნაერთი'!G1035</f>
        <v>381000</v>
      </c>
      <c r="BD1035" s="4">
        <f>'დაზუსტ. ბიუჯ.'!G1035</f>
        <v>381000</v>
      </c>
      <c r="BE1035" s="4">
        <f>'დაზუსტ. საკუთ.'!G1035</f>
        <v>0</v>
      </c>
      <c r="BG1035" s="4">
        <f t="shared" si="403"/>
        <v>674000</v>
      </c>
      <c r="BH1035" s="4">
        <f t="shared" si="403"/>
        <v>674000</v>
      </c>
      <c r="BI1035" s="4">
        <f t="shared" si="403"/>
        <v>0</v>
      </c>
      <c r="BJ1035" s="4">
        <f t="shared" si="392"/>
        <v>-85000</v>
      </c>
      <c r="BK1035" s="4">
        <f t="shared" si="392"/>
        <v>0</v>
      </c>
      <c r="BL1035" s="4">
        <f t="shared" si="392"/>
        <v>0</v>
      </c>
      <c r="BM1035" s="4">
        <f t="shared" si="392"/>
        <v>0</v>
      </c>
      <c r="BN1035" s="4">
        <f t="shared" si="407"/>
        <v>589000</v>
      </c>
      <c r="BO1035" s="4">
        <f t="shared" si="407"/>
        <v>589000</v>
      </c>
      <c r="BP1035" s="4">
        <f t="shared" si="407"/>
        <v>0</v>
      </c>
      <c r="BR1035" s="4">
        <f t="shared" si="404"/>
        <v>326000</v>
      </c>
      <c r="BS1035" s="4">
        <f>'დამტკ. ბიუჯ.'!H1035</f>
        <v>326000</v>
      </c>
      <c r="BT1035" s="4">
        <f>'დამტკ. საკუთ.'!H1035</f>
        <v>0</v>
      </c>
      <c r="BU1035" s="4">
        <f>'ცვლილ. ბიუჯ.'!I1035</f>
        <v>85000</v>
      </c>
      <c r="BV1035" s="4">
        <f>'ცვლილ. საკუთ.'!I1035</f>
        <v>0</v>
      </c>
      <c r="BW1035" s="4">
        <f>'მთავრ. ფონდი'!I1035</f>
        <v>0</v>
      </c>
      <c r="BX1035" s="4">
        <f>'პრეზ. ფონდი'!I1035</f>
        <v>0</v>
      </c>
      <c r="BY1035" s="4">
        <f>'დაზუსტ. ნაერთი'!H1035</f>
        <v>411000</v>
      </c>
      <c r="BZ1035" s="4">
        <f>'დაზუსტ. ბიუჯ.'!H1035</f>
        <v>411000</v>
      </c>
      <c r="CA1035" s="4">
        <f>'დაზუსტ. საკუთ.'!H1035</f>
        <v>0</v>
      </c>
    </row>
    <row r="1036" spans="1:79" ht="15.75" thickTop="1" x14ac:dyDescent="0.25">
      <c r="A1036" t="str">
        <f t="shared" si="393"/>
        <v>a</v>
      </c>
      <c r="B1036" s="5"/>
      <c r="C1036" s="6" t="s">
        <v>10</v>
      </c>
      <c r="D1036" s="7">
        <f t="shared" si="394"/>
        <v>1000000</v>
      </c>
      <c r="E1036" s="7">
        <f t="shared" si="395"/>
        <v>1000000</v>
      </c>
      <c r="F1036" s="7">
        <f t="shared" si="396"/>
        <v>0</v>
      </c>
      <c r="G1036" s="7">
        <f t="shared" si="396"/>
        <v>-4400</v>
      </c>
      <c r="H1036" s="7">
        <f t="shared" si="396"/>
        <v>0</v>
      </c>
      <c r="I1036" s="7">
        <f t="shared" si="390"/>
        <v>0</v>
      </c>
      <c r="J1036" s="7">
        <f t="shared" si="390"/>
        <v>0</v>
      </c>
      <c r="K1036" s="7">
        <f t="shared" si="390"/>
        <v>995600</v>
      </c>
      <c r="L1036" s="7">
        <f t="shared" si="390"/>
        <v>995600</v>
      </c>
      <c r="M1036" s="7">
        <f t="shared" si="405"/>
        <v>0</v>
      </c>
      <c r="O1036" s="7">
        <f t="shared" si="397"/>
        <v>157000</v>
      </c>
      <c r="P1036" s="7">
        <f>'დამტკ. ბიუჯ.'!E1036</f>
        <v>157000</v>
      </c>
      <c r="Q1036" s="7">
        <f>'დამტკ. საკუთ.'!E1036</f>
        <v>0</v>
      </c>
      <c r="R1036" s="7">
        <f>'ცვლილ. ბიუჯ.'!F1036</f>
        <v>-75400</v>
      </c>
      <c r="S1036" s="7">
        <f>'ცვლილ. საკუთ.'!F1036</f>
        <v>0</v>
      </c>
      <c r="T1036" s="7">
        <f>'მთავრ. ფონდი'!F1036</f>
        <v>0</v>
      </c>
      <c r="U1036" s="7">
        <f>'პრეზ. ფონდი'!F1036</f>
        <v>0</v>
      </c>
      <c r="V1036" s="7">
        <f>'დაზუსტ. ნაერთი'!E1036</f>
        <v>81600</v>
      </c>
      <c r="W1036" s="7">
        <f>'დაზუსტ. ბიუჯ.'!E1036</f>
        <v>81600</v>
      </c>
      <c r="X1036" s="7">
        <f>'დაზუსტ. საკუთ.'!E1036</f>
        <v>0</v>
      </c>
      <c r="Z1036" s="7">
        <f t="shared" si="398"/>
        <v>207000</v>
      </c>
      <c r="AA1036" s="7">
        <f>'დამტკ. ბიუჯ.'!F1036</f>
        <v>207000</v>
      </c>
      <c r="AB1036" s="7">
        <f>'დამტკ. საკუთ.'!F1036</f>
        <v>0</v>
      </c>
      <c r="AC1036" s="7">
        <f>'ცვლილ. ბიუჯ.'!G1036</f>
        <v>-85000</v>
      </c>
      <c r="AD1036" s="7">
        <f>'ცვლილ. საკუთ.'!G1036</f>
        <v>0</v>
      </c>
      <c r="AE1036" s="7">
        <f>'მთავრ. ფონდი'!G1036</f>
        <v>0</v>
      </c>
      <c r="AF1036" s="7">
        <f>'პრეზ. ფონდი'!G1036</f>
        <v>0</v>
      </c>
      <c r="AG1036" s="7">
        <f>'დაზუსტ. ნაერთი'!F1036</f>
        <v>122000</v>
      </c>
      <c r="AH1036" s="7">
        <f>'დაზუსტ. ბიუჯ.'!F1036</f>
        <v>122000</v>
      </c>
      <c r="AI1036" s="7">
        <f>'დაზუსტ. საკუთ.'!F1036</f>
        <v>0</v>
      </c>
      <c r="AK1036" s="7">
        <f t="shared" si="399"/>
        <v>364000</v>
      </c>
      <c r="AL1036" s="7">
        <f t="shared" si="400"/>
        <v>364000</v>
      </c>
      <c r="AM1036" s="7">
        <f t="shared" si="401"/>
        <v>0</v>
      </c>
      <c r="AN1036" s="7">
        <f t="shared" si="401"/>
        <v>-160400</v>
      </c>
      <c r="AO1036" s="7">
        <f t="shared" si="401"/>
        <v>0</v>
      </c>
      <c r="AP1036" s="7">
        <f t="shared" si="391"/>
        <v>0</v>
      </c>
      <c r="AQ1036" s="7">
        <f t="shared" si="391"/>
        <v>0</v>
      </c>
      <c r="AR1036" s="7">
        <f t="shared" si="391"/>
        <v>203600</v>
      </c>
      <c r="AS1036" s="7">
        <f t="shared" si="391"/>
        <v>203600</v>
      </c>
      <c r="AT1036" s="7">
        <f t="shared" si="406"/>
        <v>0</v>
      </c>
      <c r="AV1036" s="7">
        <f t="shared" si="402"/>
        <v>310000</v>
      </c>
      <c r="AW1036" s="7">
        <f>'დამტკ. ბიუჯ.'!G1036</f>
        <v>310000</v>
      </c>
      <c r="AX1036" s="7">
        <f>'დამტკ. საკუთ.'!G1036</f>
        <v>0</v>
      </c>
      <c r="AY1036" s="7">
        <f>'ცვლილ. ბიუჯ.'!H1036</f>
        <v>71000</v>
      </c>
      <c r="AZ1036" s="7">
        <f>'ცვლილ. საკუთ.'!H1036</f>
        <v>0</v>
      </c>
      <c r="BA1036" s="7">
        <f>'მთავრ. ფონდი'!H1036</f>
        <v>0</v>
      </c>
      <c r="BB1036" s="7">
        <f>'პრეზ. ფონდი'!H1036</f>
        <v>0</v>
      </c>
      <c r="BC1036" s="7">
        <f>'დაზუსტ. ნაერთი'!G1036</f>
        <v>381000</v>
      </c>
      <c r="BD1036" s="7">
        <f>'დაზუსტ. ბიუჯ.'!G1036</f>
        <v>381000</v>
      </c>
      <c r="BE1036" s="7">
        <f>'დაზუსტ. საკუთ.'!G1036</f>
        <v>0</v>
      </c>
      <c r="BG1036" s="7">
        <f t="shared" si="403"/>
        <v>674000</v>
      </c>
      <c r="BH1036" s="7">
        <f t="shared" si="403"/>
        <v>674000</v>
      </c>
      <c r="BI1036" s="7">
        <f t="shared" si="403"/>
        <v>0</v>
      </c>
      <c r="BJ1036" s="7">
        <f t="shared" si="392"/>
        <v>-89400</v>
      </c>
      <c r="BK1036" s="7">
        <f t="shared" si="392"/>
        <v>0</v>
      </c>
      <c r="BL1036" s="7">
        <f t="shared" si="392"/>
        <v>0</v>
      </c>
      <c r="BM1036" s="7">
        <f t="shared" si="392"/>
        <v>0</v>
      </c>
      <c r="BN1036" s="7">
        <f t="shared" si="407"/>
        <v>584600</v>
      </c>
      <c r="BO1036" s="7">
        <f t="shared" si="407"/>
        <v>584600</v>
      </c>
      <c r="BP1036" s="7">
        <f t="shared" si="407"/>
        <v>0</v>
      </c>
      <c r="BR1036" s="7">
        <f t="shared" si="404"/>
        <v>326000</v>
      </c>
      <c r="BS1036" s="7">
        <f>'დამტკ. ბიუჯ.'!H1036</f>
        <v>326000</v>
      </c>
      <c r="BT1036" s="7">
        <f>'დამტკ. საკუთ.'!H1036</f>
        <v>0</v>
      </c>
      <c r="BU1036" s="7">
        <f>'ცვლილ. ბიუჯ.'!I1036</f>
        <v>85000</v>
      </c>
      <c r="BV1036" s="7">
        <f>'ცვლილ. საკუთ.'!I1036</f>
        <v>0</v>
      </c>
      <c r="BW1036" s="7">
        <f>'მთავრ. ფონდი'!I1036</f>
        <v>0</v>
      </c>
      <c r="BX1036" s="7">
        <f>'პრეზ. ფონდი'!I1036</f>
        <v>0</v>
      </c>
      <c r="BY1036" s="7">
        <f>'დაზუსტ. ნაერთი'!H1036</f>
        <v>411000</v>
      </c>
      <c r="BZ1036" s="7">
        <f>'დაზუსტ. ბიუჯ.'!H1036</f>
        <v>411000</v>
      </c>
      <c r="CA1036" s="7">
        <f>'დაზუსტ. საკუთ.'!H1036</f>
        <v>0</v>
      </c>
    </row>
    <row r="1037" spans="1:79" x14ac:dyDescent="0.25">
      <c r="A1037" t="str">
        <f t="shared" si="393"/>
        <v>b</v>
      </c>
      <c r="B1037" s="8"/>
      <c r="C1037" s="9" t="s">
        <v>11</v>
      </c>
      <c r="D1037" s="10">
        <f t="shared" si="394"/>
        <v>0</v>
      </c>
      <c r="E1037" s="10">
        <f t="shared" si="395"/>
        <v>0</v>
      </c>
      <c r="F1037" s="10">
        <f t="shared" si="396"/>
        <v>0</v>
      </c>
      <c r="G1037" s="10">
        <f t="shared" si="396"/>
        <v>0</v>
      </c>
      <c r="H1037" s="10">
        <f t="shared" si="396"/>
        <v>0</v>
      </c>
      <c r="I1037" s="10">
        <f t="shared" si="390"/>
        <v>0</v>
      </c>
      <c r="J1037" s="10">
        <f t="shared" si="390"/>
        <v>0</v>
      </c>
      <c r="K1037" s="10">
        <f t="shared" si="390"/>
        <v>0</v>
      </c>
      <c r="L1037" s="10">
        <f t="shared" si="390"/>
        <v>0</v>
      </c>
      <c r="M1037" s="10">
        <f t="shared" si="405"/>
        <v>0</v>
      </c>
      <c r="O1037" s="10">
        <f t="shared" si="397"/>
        <v>0</v>
      </c>
      <c r="P1037" s="10">
        <f>'დამტკ. ბიუჯ.'!E1037</f>
        <v>0</v>
      </c>
      <c r="Q1037" s="10">
        <f>'დამტკ. საკუთ.'!E1037</f>
        <v>0</v>
      </c>
      <c r="R1037" s="10">
        <f>'ცვლილ. ბიუჯ.'!F1037</f>
        <v>0</v>
      </c>
      <c r="S1037" s="10">
        <f>'ცვლილ. საკუთ.'!F1037</f>
        <v>0</v>
      </c>
      <c r="T1037" s="10">
        <f>'მთავრ. ფონდი'!F1037</f>
        <v>0</v>
      </c>
      <c r="U1037" s="10">
        <f>'პრეზ. ფონდი'!F1037</f>
        <v>0</v>
      </c>
      <c r="V1037" s="10">
        <f>'დაზუსტ. ნაერთი'!E1037</f>
        <v>0</v>
      </c>
      <c r="W1037" s="10">
        <f>'დაზუსტ. ბიუჯ.'!E1037</f>
        <v>0</v>
      </c>
      <c r="X1037" s="10">
        <f>'დაზუსტ. საკუთ.'!E1037</f>
        <v>0</v>
      </c>
      <c r="Z1037" s="10">
        <f t="shared" si="398"/>
        <v>0</v>
      </c>
      <c r="AA1037" s="10">
        <f>'დამტკ. ბიუჯ.'!F1037</f>
        <v>0</v>
      </c>
      <c r="AB1037" s="10">
        <f>'დამტკ. საკუთ.'!F1037</f>
        <v>0</v>
      </c>
      <c r="AC1037" s="10">
        <f>'ცვლილ. ბიუჯ.'!G1037</f>
        <v>0</v>
      </c>
      <c r="AD1037" s="10">
        <f>'ცვლილ. საკუთ.'!G1037</f>
        <v>0</v>
      </c>
      <c r="AE1037" s="10">
        <f>'მთავრ. ფონდი'!G1037</f>
        <v>0</v>
      </c>
      <c r="AF1037" s="10">
        <f>'პრეზ. ფონდი'!G1037</f>
        <v>0</v>
      </c>
      <c r="AG1037" s="10">
        <f>'დაზუსტ. ნაერთი'!F1037</f>
        <v>0</v>
      </c>
      <c r="AH1037" s="10">
        <f>'დაზუსტ. ბიუჯ.'!F1037</f>
        <v>0</v>
      </c>
      <c r="AI1037" s="10">
        <f>'დაზუსტ. საკუთ.'!F1037</f>
        <v>0</v>
      </c>
      <c r="AK1037" s="10">
        <f t="shared" si="399"/>
        <v>0</v>
      </c>
      <c r="AL1037" s="10">
        <f t="shared" si="400"/>
        <v>0</v>
      </c>
      <c r="AM1037" s="10">
        <f t="shared" si="401"/>
        <v>0</v>
      </c>
      <c r="AN1037" s="10">
        <f t="shared" si="401"/>
        <v>0</v>
      </c>
      <c r="AO1037" s="10">
        <f t="shared" si="401"/>
        <v>0</v>
      </c>
      <c r="AP1037" s="10">
        <f t="shared" si="391"/>
        <v>0</v>
      </c>
      <c r="AQ1037" s="10">
        <f t="shared" si="391"/>
        <v>0</v>
      </c>
      <c r="AR1037" s="10">
        <f t="shared" si="391"/>
        <v>0</v>
      </c>
      <c r="AS1037" s="10">
        <f t="shared" si="391"/>
        <v>0</v>
      </c>
      <c r="AT1037" s="10">
        <f t="shared" si="406"/>
        <v>0</v>
      </c>
      <c r="AV1037" s="10">
        <f t="shared" si="402"/>
        <v>0</v>
      </c>
      <c r="AW1037" s="10">
        <f>'დამტკ. ბიუჯ.'!G1037</f>
        <v>0</v>
      </c>
      <c r="AX1037" s="10">
        <f>'დამტკ. საკუთ.'!G1037</f>
        <v>0</v>
      </c>
      <c r="AY1037" s="10">
        <f>'ცვლილ. ბიუჯ.'!H1037</f>
        <v>0</v>
      </c>
      <c r="AZ1037" s="10">
        <f>'ცვლილ. საკუთ.'!H1037</f>
        <v>0</v>
      </c>
      <c r="BA1037" s="10">
        <f>'მთავრ. ფონდი'!H1037</f>
        <v>0</v>
      </c>
      <c r="BB1037" s="10">
        <f>'პრეზ. ფონდი'!H1037</f>
        <v>0</v>
      </c>
      <c r="BC1037" s="10">
        <f>'დაზუსტ. ნაერთი'!G1037</f>
        <v>0</v>
      </c>
      <c r="BD1037" s="10">
        <f>'დაზუსტ. ბიუჯ.'!G1037</f>
        <v>0</v>
      </c>
      <c r="BE1037" s="10">
        <f>'დაზუსტ. საკუთ.'!G1037</f>
        <v>0</v>
      </c>
      <c r="BG1037" s="10">
        <f t="shared" si="403"/>
        <v>0</v>
      </c>
      <c r="BH1037" s="10">
        <f t="shared" si="403"/>
        <v>0</v>
      </c>
      <c r="BI1037" s="10">
        <f t="shared" si="403"/>
        <v>0</v>
      </c>
      <c r="BJ1037" s="10">
        <f t="shared" si="392"/>
        <v>0</v>
      </c>
      <c r="BK1037" s="10">
        <f t="shared" si="392"/>
        <v>0</v>
      </c>
      <c r="BL1037" s="10">
        <f t="shared" si="392"/>
        <v>0</v>
      </c>
      <c r="BM1037" s="10">
        <f t="shared" si="392"/>
        <v>0</v>
      </c>
      <c r="BN1037" s="10">
        <f t="shared" si="407"/>
        <v>0</v>
      </c>
      <c r="BO1037" s="10">
        <f t="shared" si="407"/>
        <v>0</v>
      </c>
      <c r="BP1037" s="10">
        <f t="shared" si="407"/>
        <v>0</v>
      </c>
      <c r="BR1037" s="10">
        <f t="shared" si="404"/>
        <v>0</v>
      </c>
      <c r="BS1037" s="10">
        <f>'დამტკ. ბიუჯ.'!H1037</f>
        <v>0</v>
      </c>
      <c r="BT1037" s="10">
        <f>'დამტკ. საკუთ.'!H1037</f>
        <v>0</v>
      </c>
      <c r="BU1037" s="10">
        <f>'ცვლილ. ბიუჯ.'!I1037</f>
        <v>0</v>
      </c>
      <c r="BV1037" s="10">
        <f>'ცვლილ. საკუთ.'!I1037</f>
        <v>0</v>
      </c>
      <c r="BW1037" s="10">
        <f>'მთავრ. ფონდი'!I1037</f>
        <v>0</v>
      </c>
      <c r="BX1037" s="10">
        <f>'პრეზ. ფონდი'!I1037</f>
        <v>0</v>
      </c>
      <c r="BY1037" s="10">
        <f>'დაზუსტ. ნაერთი'!H1037</f>
        <v>0</v>
      </c>
      <c r="BZ1037" s="10">
        <f>'დაზუსტ. ბიუჯ.'!H1037</f>
        <v>0</v>
      </c>
      <c r="CA1037" s="10">
        <f>'დაზუსტ. საკუთ.'!H1037</f>
        <v>0</v>
      </c>
    </row>
    <row r="1038" spans="1:79" x14ac:dyDescent="0.25">
      <c r="A1038" t="str">
        <f t="shared" si="393"/>
        <v>a</v>
      </c>
      <c r="B1038" s="8"/>
      <c r="C1038" s="9" t="s">
        <v>12</v>
      </c>
      <c r="D1038" s="10">
        <f t="shared" si="394"/>
        <v>1000000</v>
      </c>
      <c r="E1038" s="10">
        <f t="shared" si="395"/>
        <v>1000000</v>
      </c>
      <c r="F1038" s="10">
        <f t="shared" si="396"/>
        <v>0</v>
      </c>
      <c r="G1038" s="10">
        <f t="shared" si="396"/>
        <v>-24400</v>
      </c>
      <c r="H1038" s="10">
        <f t="shared" si="396"/>
        <v>0</v>
      </c>
      <c r="I1038" s="10">
        <f t="shared" si="390"/>
        <v>0</v>
      </c>
      <c r="J1038" s="10">
        <f t="shared" si="390"/>
        <v>0</v>
      </c>
      <c r="K1038" s="10">
        <f t="shared" si="390"/>
        <v>975600</v>
      </c>
      <c r="L1038" s="10">
        <f t="shared" si="390"/>
        <v>975600</v>
      </c>
      <c r="M1038" s="10">
        <f t="shared" si="405"/>
        <v>0</v>
      </c>
      <c r="O1038" s="10">
        <f t="shared" si="397"/>
        <v>157000</v>
      </c>
      <c r="P1038" s="10">
        <f>'დამტკ. ბიუჯ.'!E1038</f>
        <v>157000</v>
      </c>
      <c r="Q1038" s="10">
        <f>'დამტკ. საკუთ.'!E1038</f>
        <v>0</v>
      </c>
      <c r="R1038" s="10">
        <f>'ცვლილ. ბიუჯ.'!F1038</f>
        <v>-85400</v>
      </c>
      <c r="S1038" s="10">
        <f>'ცვლილ. საკუთ.'!F1038</f>
        <v>0</v>
      </c>
      <c r="T1038" s="10">
        <f>'მთავრ. ფონდი'!F1038</f>
        <v>0</v>
      </c>
      <c r="U1038" s="10">
        <f>'პრეზ. ფონდი'!F1038</f>
        <v>0</v>
      </c>
      <c r="V1038" s="10">
        <f>'დაზუსტ. ნაერთი'!E1038</f>
        <v>71600</v>
      </c>
      <c r="W1038" s="10">
        <f>'დაზუსტ. ბიუჯ.'!E1038</f>
        <v>71600</v>
      </c>
      <c r="X1038" s="10">
        <f>'დაზუსტ. საკუთ.'!E1038</f>
        <v>0</v>
      </c>
      <c r="Z1038" s="10">
        <f t="shared" si="398"/>
        <v>207000</v>
      </c>
      <c r="AA1038" s="10">
        <f>'დამტკ. ბიუჯ.'!F1038</f>
        <v>207000</v>
      </c>
      <c r="AB1038" s="10">
        <f>'დამტკ. საკუთ.'!F1038</f>
        <v>0</v>
      </c>
      <c r="AC1038" s="10">
        <f>'ცვლილ. ბიუჯ.'!G1038</f>
        <v>-95000</v>
      </c>
      <c r="AD1038" s="10">
        <f>'ცვლილ. საკუთ.'!G1038</f>
        <v>0</v>
      </c>
      <c r="AE1038" s="10">
        <f>'მთავრ. ფონდი'!G1038</f>
        <v>0</v>
      </c>
      <c r="AF1038" s="10">
        <f>'პრეზ. ფონდი'!G1038</f>
        <v>0</v>
      </c>
      <c r="AG1038" s="10">
        <f>'დაზუსტ. ნაერთი'!F1038</f>
        <v>112000</v>
      </c>
      <c r="AH1038" s="10">
        <f>'დაზუსტ. ბიუჯ.'!F1038</f>
        <v>112000</v>
      </c>
      <c r="AI1038" s="10">
        <f>'დაზუსტ. საკუთ.'!F1038</f>
        <v>0</v>
      </c>
      <c r="AK1038" s="10">
        <f t="shared" si="399"/>
        <v>364000</v>
      </c>
      <c r="AL1038" s="10">
        <f t="shared" si="400"/>
        <v>364000</v>
      </c>
      <c r="AM1038" s="10">
        <f t="shared" si="401"/>
        <v>0</v>
      </c>
      <c r="AN1038" s="10">
        <f t="shared" si="401"/>
        <v>-180400</v>
      </c>
      <c r="AO1038" s="10">
        <f t="shared" si="401"/>
        <v>0</v>
      </c>
      <c r="AP1038" s="10">
        <f t="shared" si="391"/>
        <v>0</v>
      </c>
      <c r="AQ1038" s="10">
        <f t="shared" si="391"/>
        <v>0</v>
      </c>
      <c r="AR1038" s="10">
        <f t="shared" si="391"/>
        <v>183600</v>
      </c>
      <c r="AS1038" s="10">
        <f t="shared" si="391"/>
        <v>183600</v>
      </c>
      <c r="AT1038" s="10">
        <f t="shared" si="406"/>
        <v>0</v>
      </c>
      <c r="AV1038" s="10">
        <f t="shared" si="402"/>
        <v>310000</v>
      </c>
      <c r="AW1038" s="10">
        <f>'დამტკ. ბიუჯ.'!G1038</f>
        <v>310000</v>
      </c>
      <c r="AX1038" s="10">
        <f>'დამტკ. საკუთ.'!G1038</f>
        <v>0</v>
      </c>
      <c r="AY1038" s="10">
        <f>'ცვლილ. ბიუჯ.'!H1038</f>
        <v>71000</v>
      </c>
      <c r="AZ1038" s="10">
        <f>'ცვლილ. საკუთ.'!H1038</f>
        <v>0</v>
      </c>
      <c r="BA1038" s="10">
        <f>'მთავრ. ფონდი'!H1038</f>
        <v>0</v>
      </c>
      <c r="BB1038" s="10">
        <f>'პრეზ. ფონდი'!H1038</f>
        <v>0</v>
      </c>
      <c r="BC1038" s="10">
        <f>'დაზუსტ. ნაერთი'!G1038</f>
        <v>381000</v>
      </c>
      <c r="BD1038" s="10">
        <f>'დაზუსტ. ბიუჯ.'!G1038</f>
        <v>381000</v>
      </c>
      <c r="BE1038" s="10">
        <f>'დაზუსტ. საკუთ.'!G1038</f>
        <v>0</v>
      </c>
      <c r="BG1038" s="10">
        <f t="shared" si="403"/>
        <v>674000</v>
      </c>
      <c r="BH1038" s="10">
        <f t="shared" si="403"/>
        <v>674000</v>
      </c>
      <c r="BI1038" s="10">
        <f t="shared" si="403"/>
        <v>0</v>
      </c>
      <c r="BJ1038" s="10">
        <f t="shared" si="392"/>
        <v>-109400</v>
      </c>
      <c r="BK1038" s="10">
        <f t="shared" si="392"/>
        <v>0</v>
      </c>
      <c r="BL1038" s="10">
        <f t="shared" si="392"/>
        <v>0</v>
      </c>
      <c r="BM1038" s="10">
        <f t="shared" si="392"/>
        <v>0</v>
      </c>
      <c r="BN1038" s="10">
        <f t="shared" si="407"/>
        <v>564600</v>
      </c>
      <c r="BO1038" s="10">
        <f t="shared" si="407"/>
        <v>564600</v>
      </c>
      <c r="BP1038" s="10">
        <f t="shared" si="407"/>
        <v>0</v>
      </c>
      <c r="BR1038" s="10">
        <f t="shared" si="404"/>
        <v>326000</v>
      </c>
      <c r="BS1038" s="10">
        <f>'დამტკ. ბიუჯ.'!H1038</f>
        <v>326000</v>
      </c>
      <c r="BT1038" s="10">
        <f>'დამტკ. საკუთ.'!H1038</f>
        <v>0</v>
      </c>
      <c r="BU1038" s="10">
        <f>'ცვლილ. ბიუჯ.'!I1038</f>
        <v>85000</v>
      </c>
      <c r="BV1038" s="10">
        <f>'ცვლილ. საკუთ.'!I1038</f>
        <v>0</v>
      </c>
      <c r="BW1038" s="10">
        <f>'მთავრ. ფონდი'!I1038</f>
        <v>0</v>
      </c>
      <c r="BX1038" s="10">
        <f>'პრეზ. ფონდი'!I1038</f>
        <v>0</v>
      </c>
      <c r="BY1038" s="10">
        <f>'დაზუსტ. ნაერთი'!H1038</f>
        <v>411000</v>
      </c>
      <c r="BZ1038" s="10">
        <f>'დაზუსტ. ბიუჯ.'!H1038</f>
        <v>411000</v>
      </c>
      <c r="CA1038" s="10">
        <f>'დაზუსტ. საკუთ.'!H1038</f>
        <v>0</v>
      </c>
    </row>
    <row r="1039" spans="1:79" x14ac:dyDescent="0.25">
      <c r="A1039" t="str">
        <f t="shared" si="393"/>
        <v>b</v>
      </c>
      <c r="B1039" s="8"/>
      <c r="C1039" s="9" t="s">
        <v>13</v>
      </c>
      <c r="D1039" s="10">
        <f t="shared" si="394"/>
        <v>0</v>
      </c>
      <c r="E1039" s="10">
        <f t="shared" si="395"/>
        <v>0</v>
      </c>
      <c r="F1039" s="10">
        <f t="shared" si="396"/>
        <v>0</v>
      </c>
      <c r="G1039" s="10">
        <f t="shared" si="396"/>
        <v>0</v>
      </c>
      <c r="H1039" s="10">
        <f t="shared" si="396"/>
        <v>0</v>
      </c>
      <c r="I1039" s="10">
        <f t="shared" si="390"/>
        <v>0</v>
      </c>
      <c r="J1039" s="10">
        <f t="shared" si="390"/>
        <v>0</v>
      </c>
      <c r="K1039" s="10">
        <f t="shared" si="390"/>
        <v>0</v>
      </c>
      <c r="L1039" s="10">
        <f t="shared" si="390"/>
        <v>0</v>
      </c>
      <c r="M1039" s="10">
        <f t="shared" si="405"/>
        <v>0</v>
      </c>
      <c r="O1039" s="10">
        <f t="shared" si="397"/>
        <v>0</v>
      </c>
      <c r="P1039" s="10">
        <f>'დამტკ. ბიუჯ.'!E1039</f>
        <v>0</v>
      </c>
      <c r="Q1039" s="10">
        <f>'დამტკ. საკუთ.'!E1039</f>
        <v>0</v>
      </c>
      <c r="R1039" s="10">
        <f>'ცვლილ. ბიუჯ.'!F1039</f>
        <v>0</v>
      </c>
      <c r="S1039" s="10">
        <f>'ცვლილ. საკუთ.'!F1039</f>
        <v>0</v>
      </c>
      <c r="T1039" s="10">
        <f>'მთავრ. ფონდი'!F1039</f>
        <v>0</v>
      </c>
      <c r="U1039" s="10">
        <f>'პრეზ. ფონდი'!F1039</f>
        <v>0</v>
      </c>
      <c r="V1039" s="10">
        <f>'დაზუსტ. ნაერთი'!E1039</f>
        <v>0</v>
      </c>
      <c r="W1039" s="10">
        <f>'დაზუსტ. ბიუჯ.'!E1039</f>
        <v>0</v>
      </c>
      <c r="X1039" s="10">
        <f>'დაზუსტ. საკუთ.'!E1039</f>
        <v>0</v>
      </c>
      <c r="Z1039" s="10">
        <f t="shared" si="398"/>
        <v>0</v>
      </c>
      <c r="AA1039" s="10">
        <f>'დამტკ. ბიუჯ.'!F1039</f>
        <v>0</v>
      </c>
      <c r="AB1039" s="10">
        <f>'დამტკ. საკუთ.'!F1039</f>
        <v>0</v>
      </c>
      <c r="AC1039" s="10">
        <f>'ცვლილ. ბიუჯ.'!G1039</f>
        <v>0</v>
      </c>
      <c r="AD1039" s="10">
        <f>'ცვლილ. საკუთ.'!G1039</f>
        <v>0</v>
      </c>
      <c r="AE1039" s="10">
        <f>'მთავრ. ფონდი'!G1039</f>
        <v>0</v>
      </c>
      <c r="AF1039" s="10">
        <f>'პრეზ. ფონდი'!G1039</f>
        <v>0</v>
      </c>
      <c r="AG1039" s="10">
        <f>'დაზუსტ. ნაერთი'!F1039</f>
        <v>0</v>
      </c>
      <c r="AH1039" s="10">
        <f>'დაზუსტ. ბიუჯ.'!F1039</f>
        <v>0</v>
      </c>
      <c r="AI1039" s="10">
        <f>'დაზუსტ. საკუთ.'!F1039</f>
        <v>0</v>
      </c>
      <c r="AK1039" s="10">
        <f t="shared" si="399"/>
        <v>0</v>
      </c>
      <c r="AL1039" s="10">
        <f t="shared" si="400"/>
        <v>0</v>
      </c>
      <c r="AM1039" s="10">
        <f t="shared" si="401"/>
        <v>0</v>
      </c>
      <c r="AN1039" s="10">
        <f t="shared" si="401"/>
        <v>0</v>
      </c>
      <c r="AO1039" s="10">
        <f t="shared" si="401"/>
        <v>0</v>
      </c>
      <c r="AP1039" s="10">
        <f t="shared" si="391"/>
        <v>0</v>
      </c>
      <c r="AQ1039" s="10">
        <f t="shared" si="391"/>
        <v>0</v>
      </c>
      <c r="AR1039" s="10">
        <f t="shared" si="391"/>
        <v>0</v>
      </c>
      <c r="AS1039" s="10">
        <f t="shared" si="391"/>
        <v>0</v>
      </c>
      <c r="AT1039" s="10">
        <f t="shared" si="406"/>
        <v>0</v>
      </c>
      <c r="AV1039" s="10">
        <f t="shared" si="402"/>
        <v>0</v>
      </c>
      <c r="AW1039" s="10">
        <f>'დამტკ. ბიუჯ.'!G1039</f>
        <v>0</v>
      </c>
      <c r="AX1039" s="10">
        <f>'დამტკ. საკუთ.'!G1039</f>
        <v>0</v>
      </c>
      <c r="AY1039" s="10">
        <f>'ცვლილ. ბიუჯ.'!H1039</f>
        <v>0</v>
      </c>
      <c r="AZ1039" s="10">
        <f>'ცვლილ. საკუთ.'!H1039</f>
        <v>0</v>
      </c>
      <c r="BA1039" s="10">
        <f>'მთავრ. ფონდი'!H1039</f>
        <v>0</v>
      </c>
      <c r="BB1039" s="10">
        <f>'პრეზ. ფონდი'!H1039</f>
        <v>0</v>
      </c>
      <c r="BC1039" s="10">
        <f>'დაზუსტ. ნაერთი'!G1039</f>
        <v>0</v>
      </c>
      <c r="BD1039" s="10">
        <f>'დაზუსტ. ბიუჯ.'!G1039</f>
        <v>0</v>
      </c>
      <c r="BE1039" s="10">
        <f>'დაზუსტ. საკუთ.'!G1039</f>
        <v>0</v>
      </c>
      <c r="BG1039" s="10">
        <f t="shared" si="403"/>
        <v>0</v>
      </c>
      <c r="BH1039" s="10">
        <f t="shared" si="403"/>
        <v>0</v>
      </c>
      <c r="BI1039" s="10">
        <f t="shared" si="403"/>
        <v>0</v>
      </c>
      <c r="BJ1039" s="10">
        <f t="shared" si="392"/>
        <v>0</v>
      </c>
      <c r="BK1039" s="10">
        <f t="shared" si="392"/>
        <v>0</v>
      </c>
      <c r="BL1039" s="10">
        <f t="shared" si="392"/>
        <v>0</v>
      </c>
      <c r="BM1039" s="10">
        <f t="shared" si="392"/>
        <v>0</v>
      </c>
      <c r="BN1039" s="10">
        <f t="shared" si="407"/>
        <v>0</v>
      </c>
      <c r="BO1039" s="10">
        <f t="shared" si="407"/>
        <v>0</v>
      </c>
      <c r="BP1039" s="10">
        <f t="shared" si="407"/>
        <v>0</v>
      </c>
      <c r="BR1039" s="10">
        <f t="shared" si="404"/>
        <v>0</v>
      </c>
      <c r="BS1039" s="10">
        <f>'დამტკ. ბიუჯ.'!H1039</f>
        <v>0</v>
      </c>
      <c r="BT1039" s="10">
        <f>'დამტკ. საკუთ.'!H1039</f>
        <v>0</v>
      </c>
      <c r="BU1039" s="10">
        <f>'ცვლილ. ბიუჯ.'!I1039</f>
        <v>0</v>
      </c>
      <c r="BV1039" s="10">
        <f>'ცვლილ. საკუთ.'!I1039</f>
        <v>0</v>
      </c>
      <c r="BW1039" s="10">
        <f>'მთავრ. ფონდი'!I1039</f>
        <v>0</v>
      </c>
      <c r="BX1039" s="10">
        <f>'პრეზ. ფონდი'!I1039</f>
        <v>0</v>
      </c>
      <c r="BY1039" s="10">
        <f>'დაზუსტ. ნაერთი'!H1039</f>
        <v>0</v>
      </c>
      <c r="BZ1039" s="10">
        <f>'დაზუსტ. ბიუჯ.'!H1039</f>
        <v>0</v>
      </c>
      <c r="CA1039" s="10">
        <f>'დაზუსტ. საკუთ.'!H1039</f>
        <v>0</v>
      </c>
    </row>
    <row r="1040" spans="1:79" x14ac:dyDescent="0.25">
      <c r="A1040" t="str">
        <f t="shared" si="393"/>
        <v>b</v>
      </c>
      <c r="B1040" s="8"/>
      <c r="C1040" s="9" t="s">
        <v>14</v>
      </c>
      <c r="D1040" s="10">
        <f t="shared" si="394"/>
        <v>0</v>
      </c>
      <c r="E1040" s="10">
        <f t="shared" si="395"/>
        <v>0</v>
      </c>
      <c r="F1040" s="10">
        <f t="shared" si="396"/>
        <v>0</v>
      </c>
      <c r="G1040" s="10">
        <f t="shared" si="396"/>
        <v>0</v>
      </c>
      <c r="H1040" s="10">
        <f t="shared" si="396"/>
        <v>0</v>
      </c>
      <c r="I1040" s="10">
        <f t="shared" si="390"/>
        <v>0</v>
      </c>
      <c r="J1040" s="10">
        <f t="shared" si="390"/>
        <v>0</v>
      </c>
      <c r="K1040" s="10">
        <f t="shared" si="390"/>
        <v>0</v>
      </c>
      <c r="L1040" s="10">
        <f t="shared" si="390"/>
        <v>0</v>
      </c>
      <c r="M1040" s="10">
        <f t="shared" si="405"/>
        <v>0</v>
      </c>
      <c r="O1040" s="10">
        <f t="shared" si="397"/>
        <v>0</v>
      </c>
      <c r="P1040" s="10">
        <f>'დამტკ. ბიუჯ.'!E1040</f>
        <v>0</v>
      </c>
      <c r="Q1040" s="10">
        <f>'დამტკ. საკუთ.'!E1040</f>
        <v>0</v>
      </c>
      <c r="R1040" s="10">
        <f>'ცვლილ. ბიუჯ.'!F1040</f>
        <v>0</v>
      </c>
      <c r="S1040" s="10">
        <f>'ცვლილ. საკუთ.'!F1040</f>
        <v>0</v>
      </c>
      <c r="T1040" s="10">
        <f>'მთავრ. ფონდი'!F1040</f>
        <v>0</v>
      </c>
      <c r="U1040" s="10">
        <f>'პრეზ. ფონდი'!F1040</f>
        <v>0</v>
      </c>
      <c r="V1040" s="10">
        <f>'დაზუსტ. ნაერთი'!E1040</f>
        <v>0</v>
      </c>
      <c r="W1040" s="10">
        <f>'დაზუსტ. ბიუჯ.'!E1040</f>
        <v>0</v>
      </c>
      <c r="X1040" s="10">
        <f>'დაზუსტ. საკუთ.'!E1040</f>
        <v>0</v>
      </c>
      <c r="Z1040" s="10">
        <f t="shared" si="398"/>
        <v>0</v>
      </c>
      <c r="AA1040" s="10">
        <f>'დამტკ. ბიუჯ.'!F1040</f>
        <v>0</v>
      </c>
      <c r="AB1040" s="10">
        <f>'დამტკ. საკუთ.'!F1040</f>
        <v>0</v>
      </c>
      <c r="AC1040" s="10">
        <f>'ცვლილ. ბიუჯ.'!G1040</f>
        <v>0</v>
      </c>
      <c r="AD1040" s="10">
        <f>'ცვლილ. საკუთ.'!G1040</f>
        <v>0</v>
      </c>
      <c r="AE1040" s="10">
        <f>'მთავრ. ფონდი'!G1040</f>
        <v>0</v>
      </c>
      <c r="AF1040" s="10">
        <f>'პრეზ. ფონდი'!G1040</f>
        <v>0</v>
      </c>
      <c r="AG1040" s="10">
        <f>'დაზუსტ. ნაერთი'!F1040</f>
        <v>0</v>
      </c>
      <c r="AH1040" s="10">
        <f>'დაზუსტ. ბიუჯ.'!F1040</f>
        <v>0</v>
      </c>
      <c r="AI1040" s="10">
        <f>'დაზუსტ. საკუთ.'!F1040</f>
        <v>0</v>
      </c>
      <c r="AK1040" s="10">
        <f t="shared" si="399"/>
        <v>0</v>
      </c>
      <c r="AL1040" s="10">
        <f t="shared" si="400"/>
        <v>0</v>
      </c>
      <c r="AM1040" s="10">
        <f t="shared" si="401"/>
        <v>0</v>
      </c>
      <c r="AN1040" s="10">
        <f t="shared" si="401"/>
        <v>0</v>
      </c>
      <c r="AO1040" s="10">
        <f t="shared" si="401"/>
        <v>0</v>
      </c>
      <c r="AP1040" s="10">
        <f t="shared" si="391"/>
        <v>0</v>
      </c>
      <c r="AQ1040" s="10">
        <f t="shared" si="391"/>
        <v>0</v>
      </c>
      <c r="AR1040" s="10">
        <f t="shared" si="391"/>
        <v>0</v>
      </c>
      <c r="AS1040" s="10">
        <f t="shared" si="391"/>
        <v>0</v>
      </c>
      <c r="AT1040" s="10">
        <f t="shared" si="406"/>
        <v>0</v>
      </c>
      <c r="AV1040" s="10">
        <f t="shared" si="402"/>
        <v>0</v>
      </c>
      <c r="AW1040" s="10">
        <f>'დამტკ. ბიუჯ.'!G1040</f>
        <v>0</v>
      </c>
      <c r="AX1040" s="10">
        <f>'დამტკ. საკუთ.'!G1040</f>
        <v>0</v>
      </c>
      <c r="AY1040" s="10">
        <f>'ცვლილ. ბიუჯ.'!H1040</f>
        <v>0</v>
      </c>
      <c r="AZ1040" s="10">
        <f>'ცვლილ. საკუთ.'!H1040</f>
        <v>0</v>
      </c>
      <c r="BA1040" s="10">
        <f>'მთავრ. ფონდი'!H1040</f>
        <v>0</v>
      </c>
      <c r="BB1040" s="10">
        <f>'პრეზ. ფონდი'!H1040</f>
        <v>0</v>
      </c>
      <c r="BC1040" s="10">
        <f>'დაზუსტ. ნაერთი'!G1040</f>
        <v>0</v>
      </c>
      <c r="BD1040" s="10">
        <f>'დაზუსტ. ბიუჯ.'!G1040</f>
        <v>0</v>
      </c>
      <c r="BE1040" s="10">
        <f>'დაზუსტ. საკუთ.'!G1040</f>
        <v>0</v>
      </c>
      <c r="BG1040" s="10">
        <f t="shared" si="403"/>
        <v>0</v>
      </c>
      <c r="BH1040" s="10">
        <f t="shared" si="403"/>
        <v>0</v>
      </c>
      <c r="BI1040" s="10">
        <f t="shared" si="403"/>
        <v>0</v>
      </c>
      <c r="BJ1040" s="10">
        <f t="shared" si="392"/>
        <v>0</v>
      </c>
      <c r="BK1040" s="10">
        <f t="shared" si="392"/>
        <v>0</v>
      </c>
      <c r="BL1040" s="10">
        <f t="shared" si="392"/>
        <v>0</v>
      </c>
      <c r="BM1040" s="10">
        <f t="shared" si="392"/>
        <v>0</v>
      </c>
      <c r="BN1040" s="10">
        <f t="shared" si="407"/>
        <v>0</v>
      </c>
      <c r="BO1040" s="10">
        <f t="shared" si="407"/>
        <v>0</v>
      </c>
      <c r="BP1040" s="10">
        <f t="shared" si="407"/>
        <v>0</v>
      </c>
      <c r="BR1040" s="10">
        <f t="shared" si="404"/>
        <v>0</v>
      </c>
      <c r="BS1040" s="10">
        <f>'დამტკ. ბიუჯ.'!H1040</f>
        <v>0</v>
      </c>
      <c r="BT1040" s="10">
        <f>'დამტკ. საკუთ.'!H1040</f>
        <v>0</v>
      </c>
      <c r="BU1040" s="10">
        <f>'ცვლილ. ბიუჯ.'!I1040</f>
        <v>0</v>
      </c>
      <c r="BV1040" s="10">
        <f>'ცვლილ. საკუთ.'!I1040</f>
        <v>0</v>
      </c>
      <c r="BW1040" s="10">
        <f>'მთავრ. ფონდი'!I1040</f>
        <v>0</v>
      </c>
      <c r="BX1040" s="10">
        <f>'პრეზ. ფონდი'!I1040</f>
        <v>0</v>
      </c>
      <c r="BY1040" s="10">
        <f>'დაზუსტ. ნაერთი'!H1040</f>
        <v>0</v>
      </c>
      <c r="BZ1040" s="10">
        <f>'დაზუსტ. ბიუჯ.'!H1040</f>
        <v>0</v>
      </c>
      <c r="CA1040" s="10">
        <f>'დაზუსტ. საკუთ.'!H1040</f>
        <v>0</v>
      </c>
    </row>
    <row r="1041" spans="1:79" x14ac:dyDescent="0.25">
      <c r="A1041" t="str">
        <f t="shared" si="393"/>
        <v>b</v>
      </c>
      <c r="B1041" s="8"/>
      <c r="C1041" s="9" t="s">
        <v>15</v>
      </c>
      <c r="D1041" s="10">
        <f t="shared" si="394"/>
        <v>0</v>
      </c>
      <c r="E1041" s="10">
        <f t="shared" si="395"/>
        <v>0</v>
      </c>
      <c r="F1041" s="10">
        <f t="shared" si="396"/>
        <v>0</v>
      </c>
      <c r="G1041" s="10">
        <f t="shared" si="396"/>
        <v>0</v>
      </c>
      <c r="H1041" s="10">
        <f t="shared" si="396"/>
        <v>0</v>
      </c>
      <c r="I1041" s="10">
        <f t="shared" si="390"/>
        <v>0</v>
      </c>
      <c r="J1041" s="10">
        <f t="shared" si="390"/>
        <v>0</v>
      </c>
      <c r="K1041" s="10">
        <f t="shared" si="390"/>
        <v>0</v>
      </c>
      <c r="L1041" s="10">
        <f t="shared" si="390"/>
        <v>0</v>
      </c>
      <c r="M1041" s="10">
        <f t="shared" si="405"/>
        <v>0</v>
      </c>
      <c r="O1041" s="10">
        <f t="shared" si="397"/>
        <v>0</v>
      </c>
      <c r="P1041" s="10">
        <f>'დამტკ. ბიუჯ.'!E1041</f>
        <v>0</v>
      </c>
      <c r="Q1041" s="10">
        <f>'დამტკ. საკუთ.'!E1041</f>
        <v>0</v>
      </c>
      <c r="R1041" s="10">
        <f>'ცვლილ. ბიუჯ.'!F1041</f>
        <v>0</v>
      </c>
      <c r="S1041" s="10">
        <f>'ცვლილ. საკუთ.'!F1041</f>
        <v>0</v>
      </c>
      <c r="T1041" s="10">
        <f>'მთავრ. ფონდი'!F1041</f>
        <v>0</v>
      </c>
      <c r="U1041" s="10">
        <f>'პრეზ. ფონდი'!F1041</f>
        <v>0</v>
      </c>
      <c r="V1041" s="10">
        <f>'დაზუსტ. ნაერთი'!E1041</f>
        <v>0</v>
      </c>
      <c r="W1041" s="10">
        <f>'დაზუსტ. ბიუჯ.'!E1041</f>
        <v>0</v>
      </c>
      <c r="X1041" s="10">
        <f>'დაზუსტ. საკუთ.'!E1041</f>
        <v>0</v>
      </c>
      <c r="Z1041" s="10">
        <f t="shared" si="398"/>
        <v>0</v>
      </c>
      <c r="AA1041" s="10">
        <f>'დამტკ. ბიუჯ.'!F1041</f>
        <v>0</v>
      </c>
      <c r="AB1041" s="10">
        <f>'დამტკ. საკუთ.'!F1041</f>
        <v>0</v>
      </c>
      <c r="AC1041" s="10">
        <f>'ცვლილ. ბიუჯ.'!G1041</f>
        <v>0</v>
      </c>
      <c r="AD1041" s="10">
        <f>'ცვლილ. საკუთ.'!G1041</f>
        <v>0</v>
      </c>
      <c r="AE1041" s="10">
        <f>'მთავრ. ფონდი'!G1041</f>
        <v>0</v>
      </c>
      <c r="AF1041" s="10">
        <f>'პრეზ. ფონდი'!G1041</f>
        <v>0</v>
      </c>
      <c r="AG1041" s="10">
        <f>'დაზუსტ. ნაერთი'!F1041</f>
        <v>0</v>
      </c>
      <c r="AH1041" s="10">
        <f>'დაზუსტ. ბიუჯ.'!F1041</f>
        <v>0</v>
      </c>
      <c r="AI1041" s="10">
        <f>'დაზუსტ. საკუთ.'!F1041</f>
        <v>0</v>
      </c>
      <c r="AK1041" s="10">
        <f t="shared" si="399"/>
        <v>0</v>
      </c>
      <c r="AL1041" s="10">
        <f t="shared" si="400"/>
        <v>0</v>
      </c>
      <c r="AM1041" s="10">
        <f t="shared" si="401"/>
        <v>0</v>
      </c>
      <c r="AN1041" s="10">
        <f t="shared" si="401"/>
        <v>0</v>
      </c>
      <c r="AO1041" s="10">
        <f t="shared" si="401"/>
        <v>0</v>
      </c>
      <c r="AP1041" s="10">
        <f t="shared" si="391"/>
        <v>0</v>
      </c>
      <c r="AQ1041" s="10">
        <f t="shared" si="391"/>
        <v>0</v>
      </c>
      <c r="AR1041" s="10">
        <f t="shared" si="391"/>
        <v>0</v>
      </c>
      <c r="AS1041" s="10">
        <f t="shared" si="391"/>
        <v>0</v>
      </c>
      <c r="AT1041" s="10">
        <f t="shared" si="406"/>
        <v>0</v>
      </c>
      <c r="AV1041" s="10">
        <f t="shared" si="402"/>
        <v>0</v>
      </c>
      <c r="AW1041" s="10">
        <f>'დამტკ. ბიუჯ.'!G1041</f>
        <v>0</v>
      </c>
      <c r="AX1041" s="10">
        <f>'დამტკ. საკუთ.'!G1041</f>
        <v>0</v>
      </c>
      <c r="AY1041" s="10">
        <f>'ცვლილ. ბიუჯ.'!H1041</f>
        <v>0</v>
      </c>
      <c r="AZ1041" s="10">
        <f>'ცვლილ. საკუთ.'!H1041</f>
        <v>0</v>
      </c>
      <c r="BA1041" s="10">
        <f>'მთავრ. ფონდი'!H1041</f>
        <v>0</v>
      </c>
      <c r="BB1041" s="10">
        <f>'პრეზ. ფონდი'!H1041</f>
        <v>0</v>
      </c>
      <c r="BC1041" s="10">
        <f>'დაზუსტ. ნაერთი'!G1041</f>
        <v>0</v>
      </c>
      <c r="BD1041" s="10">
        <f>'დაზუსტ. ბიუჯ.'!G1041</f>
        <v>0</v>
      </c>
      <c r="BE1041" s="10">
        <f>'დაზუსტ. საკუთ.'!G1041</f>
        <v>0</v>
      </c>
      <c r="BG1041" s="10">
        <f t="shared" si="403"/>
        <v>0</v>
      </c>
      <c r="BH1041" s="10">
        <f t="shared" si="403"/>
        <v>0</v>
      </c>
      <c r="BI1041" s="10">
        <f t="shared" si="403"/>
        <v>0</v>
      </c>
      <c r="BJ1041" s="10">
        <f t="shared" si="392"/>
        <v>0</v>
      </c>
      <c r="BK1041" s="10">
        <f t="shared" si="392"/>
        <v>0</v>
      </c>
      <c r="BL1041" s="10">
        <f t="shared" si="392"/>
        <v>0</v>
      </c>
      <c r="BM1041" s="10">
        <f t="shared" si="392"/>
        <v>0</v>
      </c>
      <c r="BN1041" s="10">
        <f t="shared" si="407"/>
        <v>0</v>
      </c>
      <c r="BO1041" s="10">
        <f t="shared" si="407"/>
        <v>0</v>
      </c>
      <c r="BP1041" s="10">
        <f t="shared" si="407"/>
        <v>0</v>
      </c>
      <c r="BR1041" s="10">
        <f t="shared" si="404"/>
        <v>0</v>
      </c>
      <c r="BS1041" s="10">
        <f>'დამტკ. ბიუჯ.'!H1041</f>
        <v>0</v>
      </c>
      <c r="BT1041" s="10">
        <f>'დამტკ. საკუთ.'!H1041</f>
        <v>0</v>
      </c>
      <c r="BU1041" s="10">
        <f>'ცვლილ. ბიუჯ.'!I1041</f>
        <v>0</v>
      </c>
      <c r="BV1041" s="10">
        <f>'ცვლილ. საკუთ.'!I1041</f>
        <v>0</v>
      </c>
      <c r="BW1041" s="10">
        <f>'მთავრ. ფონდი'!I1041</f>
        <v>0</v>
      </c>
      <c r="BX1041" s="10">
        <f>'პრეზ. ფონდი'!I1041</f>
        <v>0</v>
      </c>
      <c r="BY1041" s="10">
        <f>'დაზუსტ. ნაერთი'!H1041</f>
        <v>0</v>
      </c>
      <c r="BZ1041" s="10">
        <f>'დაზუსტ. ბიუჯ.'!H1041</f>
        <v>0</v>
      </c>
      <c r="CA1041" s="10">
        <f>'დაზუსტ. საკუთ.'!H1041</f>
        <v>0</v>
      </c>
    </row>
    <row r="1042" spans="1:79" x14ac:dyDescent="0.25">
      <c r="A1042" t="str">
        <f t="shared" si="393"/>
        <v>b</v>
      </c>
      <c r="B1042" s="8"/>
      <c r="C1042" s="9" t="s">
        <v>16</v>
      </c>
      <c r="D1042" s="10">
        <f t="shared" si="394"/>
        <v>0</v>
      </c>
      <c r="E1042" s="10">
        <f t="shared" si="395"/>
        <v>0</v>
      </c>
      <c r="F1042" s="10">
        <f t="shared" si="396"/>
        <v>0</v>
      </c>
      <c r="G1042" s="10">
        <f t="shared" si="396"/>
        <v>0</v>
      </c>
      <c r="H1042" s="10">
        <f t="shared" si="396"/>
        <v>0</v>
      </c>
      <c r="I1042" s="10">
        <f t="shared" si="390"/>
        <v>0</v>
      </c>
      <c r="J1042" s="10">
        <f t="shared" si="390"/>
        <v>0</v>
      </c>
      <c r="K1042" s="10">
        <f t="shared" si="390"/>
        <v>0</v>
      </c>
      <c r="L1042" s="10">
        <f t="shared" si="390"/>
        <v>0</v>
      </c>
      <c r="M1042" s="10">
        <f t="shared" si="405"/>
        <v>0</v>
      </c>
      <c r="O1042" s="10">
        <f t="shared" si="397"/>
        <v>0</v>
      </c>
      <c r="P1042" s="10">
        <f>'დამტკ. ბიუჯ.'!E1042</f>
        <v>0</v>
      </c>
      <c r="Q1042" s="10">
        <f>'დამტკ. საკუთ.'!E1042</f>
        <v>0</v>
      </c>
      <c r="R1042" s="10">
        <f>'ცვლილ. ბიუჯ.'!F1042</f>
        <v>0</v>
      </c>
      <c r="S1042" s="10">
        <f>'ცვლილ. საკუთ.'!F1042</f>
        <v>0</v>
      </c>
      <c r="T1042" s="10">
        <f>'მთავრ. ფონდი'!F1042</f>
        <v>0</v>
      </c>
      <c r="U1042" s="10">
        <f>'პრეზ. ფონდი'!F1042</f>
        <v>0</v>
      </c>
      <c r="V1042" s="10">
        <f>'დაზუსტ. ნაერთი'!E1042</f>
        <v>0</v>
      </c>
      <c r="W1042" s="10">
        <f>'დაზუსტ. ბიუჯ.'!E1042</f>
        <v>0</v>
      </c>
      <c r="X1042" s="10">
        <f>'დაზუსტ. საკუთ.'!E1042</f>
        <v>0</v>
      </c>
      <c r="Z1042" s="10">
        <f t="shared" si="398"/>
        <v>0</v>
      </c>
      <c r="AA1042" s="10">
        <f>'დამტკ. ბიუჯ.'!F1042</f>
        <v>0</v>
      </c>
      <c r="AB1042" s="10">
        <f>'დამტკ. საკუთ.'!F1042</f>
        <v>0</v>
      </c>
      <c r="AC1042" s="10">
        <f>'ცვლილ. ბიუჯ.'!G1042</f>
        <v>0</v>
      </c>
      <c r="AD1042" s="10">
        <f>'ცვლილ. საკუთ.'!G1042</f>
        <v>0</v>
      </c>
      <c r="AE1042" s="10">
        <f>'მთავრ. ფონდი'!G1042</f>
        <v>0</v>
      </c>
      <c r="AF1042" s="10">
        <f>'პრეზ. ფონდი'!G1042</f>
        <v>0</v>
      </c>
      <c r="AG1042" s="10">
        <f>'დაზუსტ. ნაერთი'!F1042</f>
        <v>0</v>
      </c>
      <c r="AH1042" s="10">
        <f>'დაზუსტ. ბიუჯ.'!F1042</f>
        <v>0</v>
      </c>
      <c r="AI1042" s="10">
        <f>'დაზუსტ. საკუთ.'!F1042</f>
        <v>0</v>
      </c>
      <c r="AK1042" s="10">
        <f t="shared" si="399"/>
        <v>0</v>
      </c>
      <c r="AL1042" s="10">
        <f t="shared" si="400"/>
        <v>0</v>
      </c>
      <c r="AM1042" s="10">
        <f t="shared" si="401"/>
        <v>0</v>
      </c>
      <c r="AN1042" s="10">
        <f t="shared" si="401"/>
        <v>0</v>
      </c>
      <c r="AO1042" s="10">
        <f t="shared" si="401"/>
        <v>0</v>
      </c>
      <c r="AP1042" s="10">
        <f t="shared" si="391"/>
        <v>0</v>
      </c>
      <c r="AQ1042" s="10">
        <f t="shared" si="391"/>
        <v>0</v>
      </c>
      <c r="AR1042" s="10">
        <f t="shared" si="391"/>
        <v>0</v>
      </c>
      <c r="AS1042" s="10">
        <f t="shared" si="391"/>
        <v>0</v>
      </c>
      <c r="AT1042" s="10">
        <f t="shared" si="406"/>
        <v>0</v>
      </c>
      <c r="AV1042" s="10">
        <f t="shared" si="402"/>
        <v>0</v>
      </c>
      <c r="AW1042" s="10">
        <f>'დამტკ. ბიუჯ.'!G1042</f>
        <v>0</v>
      </c>
      <c r="AX1042" s="10">
        <f>'დამტკ. საკუთ.'!G1042</f>
        <v>0</v>
      </c>
      <c r="AY1042" s="10">
        <f>'ცვლილ. ბიუჯ.'!H1042</f>
        <v>0</v>
      </c>
      <c r="AZ1042" s="10">
        <f>'ცვლილ. საკუთ.'!H1042</f>
        <v>0</v>
      </c>
      <c r="BA1042" s="10">
        <f>'მთავრ. ფონდი'!H1042</f>
        <v>0</v>
      </c>
      <c r="BB1042" s="10">
        <f>'პრეზ. ფონდი'!H1042</f>
        <v>0</v>
      </c>
      <c r="BC1042" s="10">
        <f>'დაზუსტ. ნაერთი'!G1042</f>
        <v>0</v>
      </c>
      <c r="BD1042" s="10">
        <f>'დაზუსტ. ბიუჯ.'!G1042</f>
        <v>0</v>
      </c>
      <c r="BE1042" s="10">
        <f>'დაზუსტ. საკუთ.'!G1042</f>
        <v>0</v>
      </c>
      <c r="BG1042" s="10">
        <f t="shared" si="403"/>
        <v>0</v>
      </c>
      <c r="BH1042" s="10">
        <f t="shared" si="403"/>
        <v>0</v>
      </c>
      <c r="BI1042" s="10">
        <f t="shared" si="403"/>
        <v>0</v>
      </c>
      <c r="BJ1042" s="10">
        <f t="shared" si="392"/>
        <v>0</v>
      </c>
      <c r="BK1042" s="10">
        <f t="shared" si="392"/>
        <v>0</v>
      </c>
      <c r="BL1042" s="10">
        <f t="shared" si="392"/>
        <v>0</v>
      </c>
      <c r="BM1042" s="10">
        <f t="shared" si="392"/>
        <v>0</v>
      </c>
      <c r="BN1042" s="10">
        <f t="shared" si="407"/>
        <v>0</v>
      </c>
      <c r="BO1042" s="10">
        <f t="shared" si="407"/>
        <v>0</v>
      </c>
      <c r="BP1042" s="10">
        <f t="shared" si="407"/>
        <v>0</v>
      </c>
      <c r="BR1042" s="10">
        <f t="shared" si="404"/>
        <v>0</v>
      </c>
      <c r="BS1042" s="10">
        <f>'დამტკ. ბიუჯ.'!H1042</f>
        <v>0</v>
      </c>
      <c r="BT1042" s="10">
        <f>'დამტკ. საკუთ.'!H1042</f>
        <v>0</v>
      </c>
      <c r="BU1042" s="10">
        <f>'ცვლილ. ბიუჯ.'!I1042</f>
        <v>0</v>
      </c>
      <c r="BV1042" s="10">
        <f>'ცვლილ. საკუთ.'!I1042</f>
        <v>0</v>
      </c>
      <c r="BW1042" s="10">
        <f>'მთავრ. ფონდი'!I1042</f>
        <v>0</v>
      </c>
      <c r="BX1042" s="10">
        <f>'პრეზ. ფონდი'!I1042</f>
        <v>0</v>
      </c>
      <c r="BY1042" s="10">
        <f>'დაზუსტ. ნაერთი'!H1042</f>
        <v>0</v>
      </c>
      <c r="BZ1042" s="10">
        <f>'დაზუსტ. ბიუჯ.'!H1042</f>
        <v>0</v>
      </c>
      <c r="CA1042" s="10">
        <f>'დაზუსტ. საკუთ.'!H1042</f>
        <v>0</v>
      </c>
    </row>
    <row r="1043" spans="1:79" x14ac:dyDescent="0.25">
      <c r="A1043" t="str">
        <f t="shared" si="393"/>
        <v>a</v>
      </c>
      <c r="B1043" s="8"/>
      <c r="C1043" s="9" t="s">
        <v>17</v>
      </c>
      <c r="D1043" s="10">
        <f t="shared" si="394"/>
        <v>0</v>
      </c>
      <c r="E1043" s="10">
        <f t="shared" si="395"/>
        <v>0</v>
      </c>
      <c r="F1043" s="10">
        <f t="shared" si="396"/>
        <v>0</v>
      </c>
      <c r="G1043" s="10">
        <f t="shared" si="396"/>
        <v>20000</v>
      </c>
      <c r="H1043" s="10">
        <f t="shared" si="396"/>
        <v>0</v>
      </c>
      <c r="I1043" s="10">
        <f t="shared" si="390"/>
        <v>0</v>
      </c>
      <c r="J1043" s="10">
        <f t="shared" si="390"/>
        <v>0</v>
      </c>
      <c r="K1043" s="10">
        <f t="shared" si="390"/>
        <v>20000</v>
      </c>
      <c r="L1043" s="10">
        <f t="shared" si="390"/>
        <v>20000</v>
      </c>
      <c r="M1043" s="10">
        <f t="shared" si="405"/>
        <v>0</v>
      </c>
      <c r="O1043" s="10">
        <f t="shared" si="397"/>
        <v>0</v>
      </c>
      <c r="P1043" s="10">
        <f>'დამტკ. ბიუჯ.'!E1043</f>
        <v>0</v>
      </c>
      <c r="Q1043" s="10">
        <f>'დამტკ. საკუთ.'!E1043</f>
        <v>0</v>
      </c>
      <c r="R1043" s="10">
        <f>'ცვლილ. ბიუჯ.'!F1043</f>
        <v>10000</v>
      </c>
      <c r="S1043" s="10">
        <f>'ცვლილ. საკუთ.'!F1043</f>
        <v>0</v>
      </c>
      <c r="T1043" s="10">
        <f>'მთავრ. ფონდი'!F1043</f>
        <v>0</v>
      </c>
      <c r="U1043" s="10">
        <f>'პრეზ. ფონდი'!F1043</f>
        <v>0</v>
      </c>
      <c r="V1043" s="10">
        <f>'დაზუსტ. ნაერთი'!E1043</f>
        <v>10000</v>
      </c>
      <c r="W1043" s="10">
        <f>'დაზუსტ. ბიუჯ.'!E1043</f>
        <v>10000</v>
      </c>
      <c r="X1043" s="10">
        <f>'დაზუსტ. საკუთ.'!E1043</f>
        <v>0</v>
      </c>
      <c r="Z1043" s="10">
        <f t="shared" si="398"/>
        <v>0</v>
      </c>
      <c r="AA1043" s="10">
        <f>'დამტკ. ბიუჯ.'!F1043</f>
        <v>0</v>
      </c>
      <c r="AB1043" s="10">
        <f>'დამტკ. საკუთ.'!F1043</f>
        <v>0</v>
      </c>
      <c r="AC1043" s="10">
        <f>'ცვლილ. ბიუჯ.'!G1043</f>
        <v>10000</v>
      </c>
      <c r="AD1043" s="10">
        <f>'ცვლილ. საკუთ.'!G1043</f>
        <v>0</v>
      </c>
      <c r="AE1043" s="10">
        <f>'მთავრ. ფონდი'!G1043</f>
        <v>0</v>
      </c>
      <c r="AF1043" s="10">
        <f>'პრეზ. ფონდი'!G1043</f>
        <v>0</v>
      </c>
      <c r="AG1043" s="10">
        <f>'დაზუსტ. ნაერთი'!F1043</f>
        <v>10000</v>
      </c>
      <c r="AH1043" s="10">
        <f>'დაზუსტ. ბიუჯ.'!F1043</f>
        <v>10000</v>
      </c>
      <c r="AI1043" s="10">
        <f>'დაზუსტ. საკუთ.'!F1043</f>
        <v>0</v>
      </c>
      <c r="AK1043" s="10">
        <f t="shared" si="399"/>
        <v>0</v>
      </c>
      <c r="AL1043" s="10">
        <f t="shared" si="400"/>
        <v>0</v>
      </c>
      <c r="AM1043" s="10">
        <f t="shared" si="401"/>
        <v>0</v>
      </c>
      <c r="AN1043" s="10">
        <f t="shared" si="401"/>
        <v>20000</v>
      </c>
      <c r="AO1043" s="10">
        <f t="shared" si="401"/>
        <v>0</v>
      </c>
      <c r="AP1043" s="10">
        <f t="shared" si="391"/>
        <v>0</v>
      </c>
      <c r="AQ1043" s="10">
        <f t="shared" si="391"/>
        <v>0</v>
      </c>
      <c r="AR1043" s="10">
        <f t="shared" si="391"/>
        <v>20000</v>
      </c>
      <c r="AS1043" s="10">
        <f t="shared" si="391"/>
        <v>20000</v>
      </c>
      <c r="AT1043" s="10">
        <f t="shared" si="406"/>
        <v>0</v>
      </c>
      <c r="AV1043" s="10">
        <f t="shared" si="402"/>
        <v>0</v>
      </c>
      <c r="AW1043" s="10">
        <f>'დამტკ. ბიუჯ.'!G1043</f>
        <v>0</v>
      </c>
      <c r="AX1043" s="10">
        <f>'დამტკ. საკუთ.'!G1043</f>
        <v>0</v>
      </c>
      <c r="AY1043" s="10">
        <f>'ცვლილ. ბიუჯ.'!H1043</f>
        <v>0</v>
      </c>
      <c r="AZ1043" s="10">
        <f>'ცვლილ. საკუთ.'!H1043</f>
        <v>0</v>
      </c>
      <c r="BA1043" s="10">
        <f>'მთავრ. ფონდი'!H1043</f>
        <v>0</v>
      </c>
      <c r="BB1043" s="10">
        <f>'პრეზ. ფონდი'!H1043</f>
        <v>0</v>
      </c>
      <c r="BC1043" s="10">
        <f>'დაზუსტ. ნაერთი'!G1043</f>
        <v>0</v>
      </c>
      <c r="BD1043" s="10">
        <f>'დაზუსტ. ბიუჯ.'!G1043</f>
        <v>0</v>
      </c>
      <c r="BE1043" s="10">
        <f>'დაზუსტ. საკუთ.'!G1043</f>
        <v>0</v>
      </c>
      <c r="BG1043" s="10">
        <f t="shared" si="403"/>
        <v>0</v>
      </c>
      <c r="BH1043" s="10">
        <f t="shared" si="403"/>
        <v>0</v>
      </c>
      <c r="BI1043" s="10">
        <f t="shared" si="403"/>
        <v>0</v>
      </c>
      <c r="BJ1043" s="10">
        <f t="shared" si="392"/>
        <v>20000</v>
      </c>
      <c r="BK1043" s="10">
        <f t="shared" si="392"/>
        <v>0</v>
      </c>
      <c r="BL1043" s="10">
        <f t="shared" si="392"/>
        <v>0</v>
      </c>
      <c r="BM1043" s="10">
        <f t="shared" si="392"/>
        <v>0</v>
      </c>
      <c r="BN1043" s="10">
        <f t="shared" si="407"/>
        <v>20000</v>
      </c>
      <c r="BO1043" s="10">
        <f t="shared" si="407"/>
        <v>20000</v>
      </c>
      <c r="BP1043" s="10">
        <f t="shared" si="407"/>
        <v>0</v>
      </c>
      <c r="BR1043" s="10">
        <f t="shared" si="404"/>
        <v>0</v>
      </c>
      <c r="BS1043" s="10">
        <f>'დამტკ. ბიუჯ.'!H1043</f>
        <v>0</v>
      </c>
      <c r="BT1043" s="10">
        <f>'დამტკ. საკუთ.'!H1043</f>
        <v>0</v>
      </c>
      <c r="BU1043" s="10">
        <f>'ცვლილ. ბიუჯ.'!I1043</f>
        <v>0</v>
      </c>
      <c r="BV1043" s="10">
        <f>'ცვლილ. საკუთ.'!I1043</f>
        <v>0</v>
      </c>
      <c r="BW1043" s="10">
        <f>'მთავრ. ფონდი'!I1043</f>
        <v>0</v>
      </c>
      <c r="BX1043" s="10">
        <f>'პრეზ. ფონდი'!I1043</f>
        <v>0</v>
      </c>
      <c r="BY1043" s="10">
        <f>'დაზუსტ. ნაერთი'!H1043</f>
        <v>0</v>
      </c>
      <c r="BZ1043" s="10">
        <f>'დაზუსტ. ბიუჯ.'!H1043</f>
        <v>0</v>
      </c>
      <c r="CA1043" s="10">
        <f>'დაზუსტ. საკუთ.'!H1043</f>
        <v>0</v>
      </c>
    </row>
    <row r="1044" spans="1:79" x14ac:dyDescent="0.25">
      <c r="A1044" t="str">
        <f t="shared" si="393"/>
        <v>b</v>
      </c>
      <c r="B1044" s="5"/>
      <c r="C1044" s="6" t="s">
        <v>18</v>
      </c>
      <c r="D1044" s="7">
        <f t="shared" si="394"/>
        <v>0</v>
      </c>
      <c r="E1044" s="7">
        <f t="shared" si="395"/>
        <v>0</v>
      </c>
      <c r="F1044" s="7">
        <f t="shared" si="396"/>
        <v>0</v>
      </c>
      <c r="G1044" s="7">
        <f t="shared" si="396"/>
        <v>0</v>
      </c>
      <c r="H1044" s="7">
        <f t="shared" si="396"/>
        <v>0</v>
      </c>
      <c r="I1044" s="7">
        <f t="shared" si="390"/>
        <v>0</v>
      </c>
      <c r="J1044" s="7">
        <f t="shared" si="390"/>
        <v>0</v>
      </c>
      <c r="K1044" s="7">
        <f t="shared" si="390"/>
        <v>0</v>
      </c>
      <c r="L1044" s="7">
        <f t="shared" si="390"/>
        <v>0</v>
      </c>
      <c r="M1044" s="7">
        <f t="shared" si="405"/>
        <v>0</v>
      </c>
      <c r="O1044" s="7">
        <f t="shared" si="397"/>
        <v>0</v>
      </c>
      <c r="P1044" s="7">
        <f>'დამტკ. ბიუჯ.'!E1044</f>
        <v>0</v>
      </c>
      <c r="Q1044" s="7">
        <f>'დამტკ. საკუთ.'!E1044</f>
        <v>0</v>
      </c>
      <c r="R1044" s="7">
        <f>'ცვლილ. ბიუჯ.'!F1044</f>
        <v>0</v>
      </c>
      <c r="S1044" s="7">
        <f>'ცვლილ. საკუთ.'!F1044</f>
        <v>0</v>
      </c>
      <c r="T1044" s="7">
        <f>'მთავრ. ფონდი'!F1044</f>
        <v>0</v>
      </c>
      <c r="U1044" s="7">
        <f>'პრეზ. ფონდი'!F1044</f>
        <v>0</v>
      </c>
      <c r="V1044" s="7">
        <f>'დაზუსტ. ნაერთი'!E1044</f>
        <v>0</v>
      </c>
      <c r="W1044" s="7">
        <f>'დაზუსტ. ბიუჯ.'!E1044</f>
        <v>0</v>
      </c>
      <c r="X1044" s="7">
        <f>'დაზუსტ. საკუთ.'!E1044</f>
        <v>0</v>
      </c>
      <c r="Z1044" s="7">
        <f t="shared" si="398"/>
        <v>0</v>
      </c>
      <c r="AA1044" s="7">
        <f>'დამტკ. ბიუჯ.'!F1044</f>
        <v>0</v>
      </c>
      <c r="AB1044" s="7">
        <f>'დამტკ. საკუთ.'!F1044</f>
        <v>0</v>
      </c>
      <c r="AC1044" s="7">
        <f>'ცვლილ. ბიუჯ.'!G1044</f>
        <v>0</v>
      </c>
      <c r="AD1044" s="7">
        <f>'ცვლილ. საკუთ.'!G1044</f>
        <v>0</v>
      </c>
      <c r="AE1044" s="7">
        <f>'მთავრ. ფონდი'!G1044</f>
        <v>0</v>
      </c>
      <c r="AF1044" s="7">
        <f>'პრეზ. ფონდი'!G1044</f>
        <v>0</v>
      </c>
      <c r="AG1044" s="7">
        <f>'დაზუსტ. ნაერთი'!F1044</f>
        <v>0</v>
      </c>
      <c r="AH1044" s="7">
        <f>'დაზუსტ. ბიუჯ.'!F1044</f>
        <v>0</v>
      </c>
      <c r="AI1044" s="7">
        <f>'დაზუსტ. საკუთ.'!F1044</f>
        <v>0</v>
      </c>
      <c r="AK1044" s="7">
        <f t="shared" si="399"/>
        <v>0</v>
      </c>
      <c r="AL1044" s="7">
        <f t="shared" si="400"/>
        <v>0</v>
      </c>
      <c r="AM1044" s="7">
        <f t="shared" si="401"/>
        <v>0</v>
      </c>
      <c r="AN1044" s="7">
        <f t="shared" si="401"/>
        <v>0</v>
      </c>
      <c r="AO1044" s="7">
        <f t="shared" si="401"/>
        <v>0</v>
      </c>
      <c r="AP1044" s="7">
        <f t="shared" si="391"/>
        <v>0</v>
      </c>
      <c r="AQ1044" s="7">
        <f t="shared" si="391"/>
        <v>0</v>
      </c>
      <c r="AR1044" s="7">
        <f t="shared" si="391"/>
        <v>0</v>
      </c>
      <c r="AS1044" s="7">
        <f t="shared" si="391"/>
        <v>0</v>
      </c>
      <c r="AT1044" s="7">
        <f t="shared" si="406"/>
        <v>0</v>
      </c>
      <c r="AV1044" s="7">
        <f t="shared" si="402"/>
        <v>0</v>
      </c>
      <c r="AW1044" s="7">
        <f>'დამტკ. ბიუჯ.'!G1044</f>
        <v>0</v>
      </c>
      <c r="AX1044" s="7">
        <f>'დამტკ. საკუთ.'!G1044</f>
        <v>0</v>
      </c>
      <c r="AY1044" s="7">
        <f>'ცვლილ. ბიუჯ.'!H1044</f>
        <v>0</v>
      </c>
      <c r="AZ1044" s="7">
        <f>'ცვლილ. საკუთ.'!H1044</f>
        <v>0</v>
      </c>
      <c r="BA1044" s="7">
        <f>'მთავრ. ფონდი'!H1044</f>
        <v>0</v>
      </c>
      <c r="BB1044" s="7">
        <f>'პრეზ. ფონდი'!H1044</f>
        <v>0</v>
      </c>
      <c r="BC1044" s="7">
        <f>'დაზუსტ. ნაერთი'!G1044</f>
        <v>0</v>
      </c>
      <c r="BD1044" s="7">
        <f>'დაზუსტ. ბიუჯ.'!G1044</f>
        <v>0</v>
      </c>
      <c r="BE1044" s="7">
        <f>'დაზუსტ. საკუთ.'!G1044</f>
        <v>0</v>
      </c>
      <c r="BG1044" s="7">
        <f t="shared" si="403"/>
        <v>0</v>
      </c>
      <c r="BH1044" s="7">
        <f t="shared" si="403"/>
        <v>0</v>
      </c>
      <c r="BI1044" s="7">
        <f t="shared" si="403"/>
        <v>0</v>
      </c>
      <c r="BJ1044" s="7">
        <f t="shared" si="392"/>
        <v>0</v>
      </c>
      <c r="BK1044" s="7">
        <f t="shared" si="392"/>
        <v>0</v>
      </c>
      <c r="BL1044" s="7">
        <f t="shared" si="392"/>
        <v>0</v>
      </c>
      <c r="BM1044" s="7">
        <f t="shared" si="392"/>
        <v>0</v>
      </c>
      <c r="BN1044" s="7">
        <f t="shared" si="407"/>
        <v>0</v>
      </c>
      <c r="BO1044" s="7">
        <f t="shared" si="407"/>
        <v>0</v>
      </c>
      <c r="BP1044" s="7">
        <f t="shared" si="407"/>
        <v>0</v>
      </c>
      <c r="BR1044" s="7">
        <f t="shared" si="404"/>
        <v>0</v>
      </c>
      <c r="BS1044" s="7">
        <f>'დამტკ. ბიუჯ.'!H1044</f>
        <v>0</v>
      </c>
      <c r="BT1044" s="7">
        <f>'დამტკ. საკუთ.'!H1044</f>
        <v>0</v>
      </c>
      <c r="BU1044" s="7">
        <f>'ცვლილ. ბიუჯ.'!I1044</f>
        <v>0</v>
      </c>
      <c r="BV1044" s="7">
        <f>'ცვლილ. საკუთ.'!I1044</f>
        <v>0</v>
      </c>
      <c r="BW1044" s="7">
        <f>'მთავრ. ფონდი'!I1044</f>
        <v>0</v>
      </c>
      <c r="BX1044" s="7">
        <f>'პრეზ. ფონდი'!I1044</f>
        <v>0</v>
      </c>
      <c r="BY1044" s="7">
        <f>'დაზუსტ. ნაერთი'!H1044</f>
        <v>0</v>
      </c>
      <c r="BZ1044" s="7">
        <f>'დაზუსტ. ბიუჯ.'!H1044</f>
        <v>0</v>
      </c>
      <c r="CA1044" s="7">
        <f>'დაზუსტ. საკუთ.'!H1044</f>
        <v>0</v>
      </c>
    </row>
    <row r="1045" spans="1:79" x14ac:dyDescent="0.25">
      <c r="A1045" t="str">
        <f t="shared" si="393"/>
        <v>b</v>
      </c>
      <c r="B1045" s="5"/>
      <c r="C1045" s="6" t="s">
        <v>19</v>
      </c>
      <c r="D1045" s="7">
        <f t="shared" si="394"/>
        <v>0</v>
      </c>
      <c r="E1045" s="7">
        <f t="shared" si="395"/>
        <v>0</v>
      </c>
      <c r="F1045" s="7">
        <f t="shared" si="396"/>
        <v>0</v>
      </c>
      <c r="G1045" s="7">
        <f t="shared" si="396"/>
        <v>0</v>
      </c>
      <c r="H1045" s="7">
        <f t="shared" si="396"/>
        <v>0</v>
      </c>
      <c r="I1045" s="7">
        <f t="shared" si="390"/>
        <v>0</v>
      </c>
      <c r="J1045" s="7">
        <f t="shared" si="390"/>
        <v>0</v>
      </c>
      <c r="K1045" s="7">
        <f t="shared" si="390"/>
        <v>0</v>
      </c>
      <c r="L1045" s="7">
        <f t="shared" si="390"/>
        <v>0</v>
      </c>
      <c r="M1045" s="7">
        <f t="shared" si="405"/>
        <v>0</v>
      </c>
      <c r="O1045" s="7">
        <f t="shared" si="397"/>
        <v>0</v>
      </c>
      <c r="P1045" s="7">
        <f>'დამტკ. ბიუჯ.'!E1045</f>
        <v>0</v>
      </c>
      <c r="Q1045" s="7">
        <f>'დამტკ. საკუთ.'!E1045</f>
        <v>0</v>
      </c>
      <c r="R1045" s="7">
        <f>'ცვლილ. ბიუჯ.'!F1045</f>
        <v>0</v>
      </c>
      <c r="S1045" s="7">
        <f>'ცვლილ. საკუთ.'!F1045</f>
        <v>0</v>
      </c>
      <c r="T1045" s="7">
        <f>'მთავრ. ფონდი'!F1045</f>
        <v>0</v>
      </c>
      <c r="U1045" s="7">
        <f>'პრეზ. ფონდი'!F1045</f>
        <v>0</v>
      </c>
      <c r="V1045" s="7">
        <f>'დაზუსტ. ნაერთი'!E1045</f>
        <v>0</v>
      </c>
      <c r="W1045" s="7">
        <f>'დაზუსტ. ბიუჯ.'!E1045</f>
        <v>0</v>
      </c>
      <c r="X1045" s="7">
        <f>'დაზუსტ. საკუთ.'!E1045</f>
        <v>0</v>
      </c>
      <c r="Z1045" s="7">
        <f t="shared" si="398"/>
        <v>0</v>
      </c>
      <c r="AA1045" s="7">
        <f>'დამტკ. ბიუჯ.'!F1045</f>
        <v>0</v>
      </c>
      <c r="AB1045" s="7">
        <f>'დამტკ. საკუთ.'!F1045</f>
        <v>0</v>
      </c>
      <c r="AC1045" s="7">
        <f>'ცვლილ. ბიუჯ.'!G1045</f>
        <v>0</v>
      </c>
      <c r="AD1045" s="7">
        <f>'ცვლილ. საკუთ.'!G1045</f>
        <v>0</v>
      </c>
      <c r="AE1045" s="7">
        <f>'მთავრ. ფონდი'!G1045</f>
        <v>0</v>
      </c>
      <c r="AF1045" s="7">
        <f>'პრეზ. ფონდი'!G1045</f>
        <v>0</v>
      </c>
      <c r="AG1045" s="7">
        <f>'დაზუსტ. ნაერთი'!F1045</f>
        <v>0</v>
      </c>
      <c r="AH1045" s="7">
        <f>'დაზუსტ. ბიუჯ.'!F1045</f>
        <v>0</v>
      </c>
      <c r="AI1045" s="7">
        <f>'დაზუსტ. საკუთ.'!F1045</f>
        <v>0</v>
      </c>
      <c r="AK1045" s="7">
        <f t="shared" si="399"/>
        <v>0</v>
      </c>
      <c r="AL1045" s="7">
        <f t="shared" si="400"/>
        <v>0</v>
      </c>
      <c r="AM1045" s="7">
        <f t="shared" si="401"/>
        <v>0</v>
      </c>
      <c r="AN1045" s="7">
        <f t="shared" si="401"/>
        <v>0</v>
      </c>
      <c r="AO1045" s="7">
        <f t="shared" si="401"/>
        <v>0</v>
      </c>
      <c r="AP1045" s="7">
        <f t="shared" si="391"/>
        <v>0</v>
      </c>
      <c r="AQ1045" s="7">
        <f t="shared" si="391"/>
        <v>0</v>
      </c>
      <c r="AR1045" s="7">
        <f t="shared" si="391"/>
        <v>0</v>
      </c>
      <c r="AS1045" s="7">
        <f t="shared" si="391"/>
        <v>0</v>
      </c>
      <c r="AT1045" s="7">
        <f t="shared" si="406"/>
        <v>0</v>
      </c>
      <c r="AV1045" s="7">
        <f t="shared" si="402"/>
        <v>0</v>
      </c>
      <c r="AW1045" s="7">
        <f>'დამტკ. ბიუჯ.'!G1045</f>
        <v>0</v>
      </c>
      <c r="AX1045" s="7">
        <f>'დამტკ. საკუთ.'!G1045</f>
        <v>0</v>
      </c>
      <c r="AY1045" s="7">
        <f>'ცვლილ. ბიუჯ.'!H1045</f>
        <v>0</v>
      </c>
      <c r="AZ1045" s="7">
        <f>'ცვლილ. საკუთ.'!H1045</f>
        <v>0</v>
      </c>
      <c r="BA1045" s="7">
        <f>'მთავრ. ფონდი'!H1045</f>
        <v>0</v>
      </c>
      <c r="BB1045" s="7">
        <f>'პრეზ. ფონდი'!H1045</f>
        <v>0</v>
      </c>
      <c r="BC1045" s="7">
        <f>'დაზუსტ. ნაერთი'!G1045</f>
        <v>0</v>
      </c>
      <c r="BD1045" s="7">
        <f>'დაზუსტ. ბიუჯ.'!G1045</f>
        <v>0</v>
      </c>
      <c r="BE1045" s="7">
        <f>'დაზუსტ. საკუთ.'!G1045</f>
        <v>0</v>
      </c>
      <c r="BG1045" s="7">
        <f t="shared" si="403"/>
        <v>0</v>
      </c>
      <c r="BH1045" s="7">
        <f t="shared" si="403"/>
        <v>0</v>
      </c>
      <c r="BI1045" s="7">
        <f t="shared" si="403"/>
        <v>0</v>
      </c>
      <c r="BJ1045" s="7">
        <f t="shared" si="392"/>
        <v>0</v>
      </c>
      <c r="BK1045" s="7">
        <f t="shared" si="392"/>
        <v>0</v>
      </c>
      <c r="BL1045" s="7">
        <f t="shared" si="392"/>
        <v>0</v>
      </c>
      <c r="BM1045" s="7">
        <f t="shared" si="392"/>
        <v>0</v>
      </c>
      <c r="BN1045" s="7">
        <f t="shared" si="407"/>
        <v>0</v>
      </c>
      <c r="BO1045" s="7">
        <f t="shared" si="407"/>
        <v>0</v>
      </c>
      <c r="BP1045" s="7">
        <f t="shared" si="407"/>
        <v>0</v>
      </c>
      <c r="BR1045" s="7">
        <f t="shared" si="404"/>
        <v>0</v>
      </c>
      <c r="BS1045" s="7">
        <f>'დამტკ. ბიუჯ.'!H1045</f>
        <v>0</v>
      </c>
      <c r="BT1045" s="7">
        <f>'დამტკ. საკუთ.'!H1045</f>
        <v>0</v>
      </c>
      <c r="BU1045" s="7">
        <f>'ცვლილ. ბიუჯ.'!I1045</f>
        <v>0</v>
      </c>
      <c r="BV1045" s="7">
        <f>'ცვლილ. საკუთ.'!I1045</f>
        <v>0</v>
      </c>
      <c r="BW1045" s="7">
        <f>'მთავრ. ფონდი'!I1045</f>
        <v>0</v>
      </c>
      <c r="BX1045" s="7">
        <f>'პრეზ. ფონდი'!I1045</f>
        <v>0</v>
      </c>
      <c r="BY1045" s="7">
        <f>'დაზუსტ. ნაერთი'!H1045</f>
        <v>0</v>
      </c>
      <c r="BZ1045" s="7">
        <f>'დაზუსტ. ბიუჯ.'!H1045</f>
        <v>0</v>
      </c>
      <c r="CA1045" s="7">
        <f>'დაზუსტ. საკუთ.'!H1045</f>
        <v>0</v>
      </c>
    </row>
    <row r="1046" spans="1:79" ht="15.75" thickBot="1" x14ac:dyDescent="0.3">
      <c r="A1046" t="str">
        <f t="shared" si="393"/>
        <v>a</v>
      </c>
      <c r="B1046" s="11"/>
      <c r="C1046" s="12" t="s">
        <v>20</v>
      </c>
      <c r="D1046" s="13">
        <f t="shared" si="394"/>
        <v>0</v>
      </c>
      <c r="E1046" s="13">
        <f t="shared" si="395"/>
        <v>0</v>
      </c>
      <c r="F1046" s="13">
        <f t="shared" si="396"/>
        <v>0</v>
      </c>
      <c r="G1046" s="13">
        <f t="shared" si="396"/>
        <v>4400</v>
      </c>
      <c r="H1046" s="13">
        <f t="shared" si="396"/>
        <v>0</v>
      </c>
      <c r="I1046" s="13">
        <f t="shared" si="390"/>
        <v>0</v>
      </c>
      <c r="J1046" s="13">
        <f t="shared" si="390"/>
        <v>0</v>
      </c>
      <c r="K1046" s="13">
        <f t="shared" si="390"/>
        <v>4400</v>
      </c>
      <c r="L1046" s="13">
        <f t="shared" si="390"/>
        <v>4400</v>
      </c>
      <c r="M1046" s="13">
        <f t="shared" si="405"/>
        <v>0</v>
      </c>
      <c r="O1046" s="13">
        <f t="shared" si="397"/>
        <v>0</v>
      </c>
      <c r="P1046" s="13">
        <f>'დამტკ. ბიუჯ.'!E1046</f>
        <v>0</v>
      </c>
      <c r="Q1046" s="13">
        <f>'დამტკ. საკუთ.'!E1046</f>
        <v>0</v>
      </c>
      <c r="R1046" s="13">
        <f>'ცვლილ. ბიუჯ.'!F1046</f>
        <v>4400</v>
      </c>
      <c r="S1046" s="13">
        <f>'ცვლილ. საკუთ.'!F1046</f>
        <v>0</v>
      </c>
      <c r="T1046" s="13">
        <f>'მთავრ. ფონდი'!F1046</f>
        <v>0</v>
      </c>
      <c r="U1046" s="13">
        <f>'პრეზ. ფონდი'!F1046</f>
        <v>0</v>
      </c>
      <c r="V1046" s="13">
        <f>'დაზუსტ. ნაერთი'!E1046</f>
        <v>4400</v>
      </c>
      <c r="W1046" s="13">
        <f>'დაზუსტ. ბიუჯ.'!E1046</f>
        <v>4400</v>
      </c>
      <c r="X1046" s="13">
        <f>'დაზუსტ. საკუთ.'!E1046</f>
        <v>0</v>
      </c>
      <c r="Z1046" s="13">
        <f t="shared" si="398"/>
        <v>0</v>
      </c>
      <c r="AA1046" s="13">
        <f>'დამტკ. ბიუჯ.'!F1046</f>
        <v>0</v>
      </c>
      <c r="AB1046" s="13">
        <f>'დამტკ. საკუთ.'!F1046</f>
        <v>0</v>
      </c>
      <c r="AC1046" s="13">
        <f>'ცვლილ. ბიუჯ.'!G1046</f>
        <v>0</v>
      </c>
      <c r="AD1046" s="13">
        <f>'ცვლილ. საკუთ.'!G1046</f>
        <v>0</v>
      </c>
      <c r="AE1046" s="13">
        <f>'მთავრ. ფონდი'!G1046</f>
        <v>0</v>
      </c>
      <c r="AF1046" s="13">
        <f>'პრეზ. ფონდი'!G1046</f>
        <v>0</v>
      </c>
      <c r="AG1046" s="13">
        <f>'დაზუსტ. ნაერთი'!F1046</f>
        <v>0</v>
      </c>
      <c r="AH1046" s="13">
        <f>'დაზუსტ. ბიუჯ.'!F1046</f>
        <v>0</v>
      </c>
      <c r="AI1046" s="13">
        <f>'დაზუსტ. საკუთ.'!F1046</f>
        <v>0</v>
      </c>
      <c r="AK1046" s="13">
        <f t="shared" si="399"/>
        <v>0</v>
      </c>
      <c r="AL1046" s="13">
        <f t="shared" si="400"/>
        <v>0</v>
      </c>
      <c r="AM1046" s="13">
        <f t="shared" si="401"/>
        <v>0</v>
      </c>
      <c r="AN1046" s="13">
        <f t="shared" si="401"/>
        <v>4400</v>
      </c>
      <c r="AO1046" s="13">
        <f t="shared" si="401"/>
        <v>0</v>
      </c>
      <c r="AP1046" s="13">
        <f t="shared" si="391"/>
        <v>0</v>
      </c>
      <c r="AQ1046" s="13">
        <f t="shared" si="391"/>
        <v>0</v>
      </c>
      <c r="AR1046" s="13">
        <f t="shared" si="391"/>
        <v>4400</v>
      </c>
      <c r="AS1046" s="13">
        <f t="shared" si="391"/>
        <v>4400</v>
      </c>
      <c r="AT1046" s="13">
        <f t="shared" si="406"/>
        <v>0</v>
      </c>
      <c r="AV1046" s="13">
        <f t="shared" si="402"/>
        <v>0</v>
      </c>
      <c r="AW1046" s="13">
        <f>'დამტკ. ბიუჯ.'!G1046</f>
        <v>0</v>
      </c>
      <c r="AX1046" s="13">
        <f>'დამტკ. საკუთ.'!G1046</f>
        <v>0</v>
      </c>
      <c r="AY1046" s="13">
        <f>'ცვლილ. ბიუჯ.'!H1046</f>
        <v>0</v>
      </c>
      <c r="AZ1046" s="13">
        <f>'ცვლილ. საკუთ.'!H1046</f>
        <v>0</v>
      </c>
      <c r="BA1046" s="13">
        <f>'მთავრ. ფონდი'!H1046</f>
        <v>0</v>
      </c>
      <c r="BB1046" s="13">
        <f>'პრეზ. ფონდი'!H1046</f>
        <v>0</v>
      </c>
      <c r="BC1046" s="13">
        <f>'დაზუსტ. ნაერთი'!G1046</f>
        <v>0</v>
      </c>
      <c r="BD1046" s="13">
        <f>'დაზუსტ. ბიუჯ.'!G1046</f>
        <v>0</v>
      </c>
      <c r="BE1046" s="13">
        <f>'დაზუსტ. საკუთ.'!G1046</f>
        <v>0</v>
      </c>
      <c r="BG1046" s="13">
        <f t="shared" si="403"/>
        <v>0</v>
      </c>
      <c r="BH1046" s="13">
        <f t="shared" si="403"/>
        <v>0</v>
      </c>
      <c r="BI1046" s="13">
        <f t="shared" si="403"/>
        <v>0</v>
      </c>
      <c r="BJ1046" s="13">
        <f t="shared" si="392"/>
        <v>4400</v>
      </c>
      <c r="BK1046" s="13">
        <f t="shared" si="392"/>
        <v>0</v>
      </c>
      <c r="BL1046" s="13">
        <f t="shared" si="392"/>
        <v>0</v>
      </c>
      <c r="BM1046" s="13">
        <f t="shared" si="392"/>
        <v>0</v>
      </c>
      <c r="BN1046" s="13">
        <f t="shared" si="407"/>
        <v>4400</v>
      </c>
      <c r="BO1046" s="13">
        <f t="shared" si="407"/>
        <v>4400</v>
      </c>
      <c r="BP1046" s="13">
        <f t="shared" si="407"/>
        <v>0</v>
      </c>
      <c r="BR1046" s="13">
        <f t="shared" si="404"/>
        <v>0</v>
      </c>
      <c r="BS1046" s="13">
        <f>'დამტკ. ბიუჯ.'!H1046</f>
        <v>0</v>
      </c>
      <c r="BT1046" s="13">
        <f>'დამტკ. საკუთ.'!H1046</f>
        <v>0</v>
      </c>
      <c r="BU1046" s="13">
        <f>'ცვლილ. ბიუჯ.'!I1046</f>
        <v>0</v>
      </c>
      <c r="BV1046" s="13">
        <f>'ცვლილ. საკუთ.'!I1046</f>
        <v>0</v>
      </c>
      <c r="BW1046" s="13">
        <f>'მთავრ. ფონდი'!I1046</f>
        <v>0</v>
      </c>
      <c r="BX1046" s="13">
        <f>'პრეზ. ფონდი'!I1046</f>
        <v>0</v>
      </c>
      <c r="BY1046" s="13">
        <f>'დაზუსტ. ნაერთი'!H1046</f>
        <v>0</v>
      </c>
      <c r="BZ1046" s="13">
        <f>'დაზუსტ. ბიუჯ.'!H1046</f>
        <v>0</v>
      </c>
      <c r="CA1046" s="13">
        <f>'დაზუსტ. საკუთ.'!H1046</f>
        <v>0</v>
      </c>
    </row>
    <row r="1047" spans="1:79" ht="31.5" thickTop="1" thickBot="1" x14ac:dyDescent="0.3">
      <c r="A1047" t="str">
        <f t="shared" si="393"/>
        <v>a</v>
      </c>
      <c r="B1047" s="3" t="s">
        <v>169</v>
      </c>
      <c r="C1047" s="14" t="s">
        <v>170</v>
      </c>
      <c r="D1047" s="4">
        <f t="shared" si="394"/>
        <v>1000000</v>
      </c>
      <c r="E1047" s="4">
        <f t="shared" si="395"/>
        <v>1000000</v>
      </c>
      <c r="F1047" s="4">
        <f t="shared" si="396"/>
        <v>0</v>
      </c>
      <c r="G1047" s="4">
        <f t="shared" si="396"/>
        <v>0</v>
      </c>
      <c r="H1047" s="4">
        <f t="shared" si="396"/>
        <v>0</v>
      </c>
      <c r="I1047" s="4">
        <f t="shared" si="390"/>
        <v>0</v>
      </c>
      <c r="J1047" s="4">
        <f t="shared" si="390"/>
        <v>0</v>
      </c>
      <c r="K1047" s="4">
        <f t="shared" si="390"/>
        <v>1000000</v>
      </c>
      <c r="L1047" s="4">
        <f t="shared" si="390"/>
        <v>1000000</v>
      </c>
      <c r="M1047" s="4">
        <f t="shared" si="405"/>
        <v>0</v>
      </c>
      <c r="O1047" s="4">
        <f t="shared" si="397"/>
        <v>157000</v>
      </c>
      <c r="P1047" s="4">
        <f>'დამტკ. ბიუჯ.'!E1047</f>
        <v>157000</v>
      </c>
      <c r="Q1047" s="4">
        <f>'დამტკ. საკუთ.'!E1047</f>
        <v>0</v>
      </c>
      <c r="R1047" s="4">
        <f>'ცვლილ. ბიუჯ.'!F1047</f>
        <v>-71000</v>
      </c>
      <c r="S1047" s="4">
        <f>'ცვლილ. საკუთ.'!F1047</f>
        <v>0</v>
      </c>
      <c r="T1047" s="4">
        <f>'მთავრ. ფონდი'!F1047</f>
        <v>0</v>
      </c>
      <c r="U1047" s="4">
        <f>'პრეზ. ფონდი'!F1047</f>
        <v>0</v>
      </c>
      <c r="V1047" s="4">
        <f>'დაზუსტ. ნაერთი'!E1047</f>
        <v>86000</v>
      </c>
      <c r="W1047" s="4">
        <f>'დაზუსტ. ბიუჯ.'!E1047</f>
        <v>86000</v>
      </c>
      <c r="X1047" s="4">
        <f>'დაზუსტ. საკუთ.'!E1047</f>
        <v>0</v>
      </c>
      <c r="Z1047" s="4">
        <f t="shared" si="398"/>
        <v>207000</v>
      </c>
      <c r="AA1047" s="4">
        <f>'დამტკ. ბიუჯ.'!F1047</f>
        <v>207000</v>
      </c>
      <c r="AB1047" s="4">
        <f>'დამტკ. საკუთ.'!F1047</f>
        <v>0</v>
      </c>
      <c r="AC1047" s="4">
        <f>'ცვლილ. ბიუჯ.'!G1047</f>
        <v>-85000</v>
      </c>
      <c r="AD1047" s="4">
        <f>'ცვლილ. საკუთ.'!G1047</f>
        <v>0</v>
      </c>
      <c r="AE1047" s="4">
        <f>'მთავრ. ფონდი'!G1047</f>
        <v>0</v>
      </c>
      <c r="AF1047" s="4">
        <f>'პრეზ. ფონდი'!G1047</f>
        <v>0</v>
      </c>
      <c r="AG1047" s="4">
        <f>'დაზუსტ. ნაერთი'!F1047</f>
        <v>122000</v>
      </c>
      <c r="AH1047" s="4">
        <f>'დაზუსტ. ბიუჯ.'!F1047</f>
        <v>122000</v>
      </c>
      <c r="AI1047" s="4">
        <f>'დაზუსტ. საკუთ.'!F1047</f>
        <v>0</v>
      </c>
      <c r="AK1047" s="4">
        <f t="shared" si="399"/>
        <v>364000</v>
      </c>
      <c r="AL1047" s="4">
        <f t="shared" si="400"/>
        <v>364000</v>
      </c>
      <c r="AM1047" s="4">
        <f t="shared" si="401"/>
        <v>0</v>
      </c>
      <c r="AN1047" s="4">
        <f t="shared" si="401"/>
        <v>-156000</v>
      </c>
      <c r="AO1047" s="4">
        <f t="shared" si="401"/>
        <v>0</v>
      </c>
      <c r="AP1047" s="4">
        <f t="shared" si="391"/>
        <v>0</v>
      </c>
      <c r="AQ1047" s="4">
        <f t="shared" si="391"/>
        <v>0</v>
      </c>
      <c r="AR1047" s="4">
        <f t="shared" si="391"/>
        <v>208000</v>
      </c>
      <c r="AS1047" s="4">
        <f t="shared" si="391"/>
        <v>208000</v>
      </c>
      <c r="AT1047" s="4">
        <f t="shared" si="406"/>
        <v>0</v>
      </c>
      <c r="AV1047" s="4">
        <f t="shared" si="402"/>
        <v>310000</v>
      </c>
      <c r="AW1047" s="4">
        <f>'დამტკ. ბიუჯ.'!G1047</f>
        <v>310000</v>
      </c>
      <c r="AX1047" s="4">
        <f>'დამტკ. საკუთ.'!G1047</f>
        <v>0</v>
      </c>
      <c r="AY1047" s="4">
        <f>'ცვლილ. ბიუჯ.'!H1047</f>
        <v>71000</v>
      </c>
      <c r="AZ1047" s="4">
        <f>'ცვლილ. საკუთ.'!H1047</f>
        <v>0</v>
      </c>
      <c r="BA1047" s="4">
        <f>'მთავრ. ფონდი'!H1047</f>
        <v>0</v>
      </c>
      <c r="BB1047" s="4">
        <f>'პრეზ. ფონდი'!H1047</f>
        <v>0</v>
      </c>
      <c r="BC1047" s="4">
        <f>'დაზუსტ. ნაერთი'!G1047</f>
        <v>381000</v>
      </c>
      <c r="BD1047" s="4">
        <f>'დაზუსტ. ბიუჯ.'!G1047</f>
        <v>381000</v>
      </c>
      <c r="BE1047" s="4">
        <f>'დაზუსტ. საკუთ.'!G1047</f>
        <v>0</v>
      </c>
      <c r="BG1047" s="4">
        <f t="shared" si="403"/>
        <v>674000</v>
      </c>
      <c r="BH1047" s="4">
        <f t="shared" si="403"/>
        <v>674000</v>
      </c>
      <c r="BI1047" s="4">
        <f t="shared" si="403"/>
        <v>0</v>
      </c>
      <c r="BJ1047" s="4">
        <f t="shared" si="392"/>
        <v>-85000</v>
      </c>
      <c r="BK1047" s="4">
        <f t="shared" si="392"/>
        <v>0</v>
      </c>
      <c r="BL1047" s="4">
        <f t="shared" si="392"/>
        <v>0</v>
      </c>
      <c r="BM1047" s="4">
        <f t="shared" si="392"/>
        <v>0</v>
      </c>
      <c r="BN1047" s="4">
        <f t="shared" si="407"/>
        <v>589000</v>
      </c>
      <c r="BO1047" s="4">
        <f t="shared" si="407"/>
        <v>589000</v>
      </c>
      <c r="BP1047" s="4">
        <f t="shared" si="407"/>
        <v>0</v>
      </c>
      <c r="BR1047" s="4">
        <f t="shared" si="404"/>
        <v>326000</v>
      </c>
      <c r="BS1047" s="4">
        <f>'დამტკ. ბიუჯ.'!H1047</f>
        <v>326000</v>
      </c>
      <c r="BT1047" s="4">
        <f>'დამტკ. საკუთ.'!H1047</f>
        <v>0</v>
      </c>
      <c r="BU1047" s="4">
        <f>'ცვლილ. ბიუჯ.'!I1047</f>
        <v>85000</v>
      </c>
      <c r="BV1047" s="4">
        <f>'ცვლილ. საკუთ.'!I1047</f>
        <v>0</v>
      </c>
      <c r="BW1047" s="4">
        <f>'მთავრ. ფონდი'!I1047</f>
        <v>0</v>
      </c>
      <c r="BX1047" s="4">
        <f>'პრეზ. ფონდი'!I1047</f>
        <v>0</v>
      </c>
      <c r="BY1047" s="4">
        <f>'დაზუსტ. ნაერთი'!H1047</f>
        <v>411000</v>
      </c>
      <c r="BZ1047" s="4">
        <f>'დაზუსტ. ბიუჯ.'!H1047</f>
        <v>411000</v>
      </c>
      <c r="CA1047" s="4">
        <f>'დაზუსტ. საკუთ.'!H1047</f>
        <v>0</v>
      </c>
    </row>
    <row r="1048" spans="1:79" ht="15.75" thickTop="1" x14ac:dyDescent="0.25">
      <c r="A1048" t="str">
        <f t="shared" si="393"/>
        <v>a</v>
      </c>
      <c r="B1048" s="5"/>
      <c r="C1048" s="6" t="s">
        <v>10</v>
      </c>
      <c r="D1048" s="7">
        <f t="shared" si="394"/>
        <v>1000000</v>
      </c>
      <c r="E1048" s="7">
        <f t="shared" si="395"/>
        <v>1000000</v>
      </c>
      <c r="F1048" s="7">
        <f t="shared" si="396"/>
        <v>0</v>
      </c>
      <c r="G1048" s="7">
        <f t="shared" si="396"/>
        <v>-4400</v>
      </c>
      <c r="H1048" s="7">
        <f t="shared" si="396"/>
        <v>0</v>
      </c>
      <c r="I1048" s="7">
        <f t="shared" si="390"/>
        <v>0</v>
      </c>
      <c r="J1048" s="7">
        <f t="shared" si="390"/>
        <v>0</v>
      </c>
      <c r="K1048" s="7">
        <f t="shared" si="390"/>
        <v>995600</v>
      </c>
      <c r="L1048" s="7">
        <f t="shared" si="390"/>
        <v>995600</v>
      </c>
      <c r="M1048" s="7">
        <f t="shared" si="405"/>
        <v>0</v>
      </c>
      <c r="O1048" s="7">
        <f t="shared" si="397"/>
        <v>157000</v>
      </c>
      <c r="P1048" s="7">
        <f>'დამტკ. ბიუჯ.'!E1048</f>
        <v>157000</v>
      </c>
      <c r="Q1048" s="7">
        <f>'დამტკ. საკუთ.'!E1048</f>
        <v>0</v>
      </c>
      <c r="R1048" s="7">
        <f>'ცვლილ. ბიუჯ.'!F1048</f>
        <v>-75400</v>
      </c>
      <c r="S1048" s="7">
        <f>'ცვლილ. საკუთ.'!F1048</f>
        <v>0</v>
      </c>
      <c r="T1048" s="7">
        <f>'მთავრ. ფონდი'!F1048</f>
        <v>0</v>
      </c>
      <c r="U1048" s="7">
        <f>'პრეზ. ფონდი'!F1048</f>
        <v>0</v>
      </c>
      <c r="V1048" s="7">
        <f>'დაზუსტ. ნაერთი'!E1048</f>
        <v>81600</v>
      </c>
      <c r="W1048" s="7">
        <f>'დაზუსტ. ბიუჯ.'!E1048</f>
        <v>81600</v>
      </c>
      <c r="X1048" s="7">
        <f>'დაზუსტ. საკუთ.'!E1048</f>
        <v>0</v>
      </c>
      <c r="Z1048" s="7">
        <f t="shared" si="398"/>
        <v>207000</v>
      </c>
      <c r="AA1048" s="7">
        <f>'დამტკ. ბიუჯ.'!F1048</f>
        <v>207000</v>
      </c>
      <c r="AB1048" s="7">
        <f>'დამტკ. საკუთ.'!F1048</f>
        <v>0</v>
      </c>
      <c r="AC1048" s="7">
        <f>'ცვლილ. ბიუჯ.'!G1048</f>
        <v>-85000</v>
      </c>
      <c r="AD1048" s="7">
        <f>'ცვლილ. საკუთ.'!G1048</f>
        <v>0</v>
      </c>
      <c r="AE1048" s="7">
        <f>'მთავრ. ფონდი'!G1048</f>
        <v>0</v>
      </c>
      <c r="AF1048" s="7">
        <f>'პრეზ. ფონდი'!G1048</f>
        <v>0</v>
      </c>
      <c r="AG1048" s="7">
        <f>'დაზუსტ. ნაერთი'!F1048</f>
        <v>122000</v>
      </c>
      <c r="AH1048" s="7">
        <f>'დაზუსტ. ბიუჯ.'!F1048</f>
        <v>122000</v>
      </c>
      <c r="AI1048" s="7">
        <f>'დაზუსტ. საკუთ.'!F1048</f>
        <v>0</v>
      </c>
      <c r="AK1048" s="7">
        <f t="shared" si="399"/>
        <v>364000</v>
      </c>
      <c r="AL1048" s="7">
        <f t="shared" si="400"/>
        <v>364000</v>
      </c>
      <c r="AM1048" s="7">
        <f t="shared" si="401"/>
        <v>0</v>
      </c>
      <c r="AN1048" s="7">
        <f t="shared" si="401"/>
        <v>-160400</v>
      </c>
      <c r="AO1048" s="7">
        <f t="shared" si="401"/>
        <v>0</v>
      </c>
      <c r="AP1048" s="7">
        <f t="shared" si="391"/>
        <v>0</v>
      </c>
      <c r="AQ1048" s="7">
        <f t="shared" si="391"/>
        <v>0</v>
      </c>
      <c r="AR1048" s="7">
        <f t="shared" si="391"/>
        <v>203600</v>
      </c>
      <c r="AS1048" s="7">
        <f t="shared" si="391"/>
        <v>203600</v>
      </c>
      <c r="AT1048" s="7">
        <f t="shared" si="406"/>
        <v>0</v>
      </c>
      <c r="AV1048" s="7">
        <f t="shared" si="402"/>
        <v>310000</v>
      </c>
      <c r="AW1048" s="7">
        <f>'დამტკ. ბიუჯ.'!G1048</f>
        <v>310000</v>
      </c>
      <c r="AX1048" s="7">
        <f>'დამტკ. საკუთ.'!G1048</f>
        <v>0</v>
      </c>
      <c r="AY1048" s="7">
        <f>'ცვლილ. ბიუჯ.'!H1048</f>
        <v>71000</v>
      </c>
      <c r="AZ1048" s="7">
        <f>'ცვლილ. საკუთ.'!H1048</f>
        <v>0</v>
      </c>
      <c r="BA1048" s="7">
        <f>'მთავრ. ფონდი'!H1048</f>
        <v>0</v>
      </c>
      <c r="BB1048" s="7">
        <f>'პრეზ. ფონდი'!H1048</f>
        <v>0</v>
      </c>
      <c r="BC1048" s="7">
        <f>'დაზუსტ. ნაერთი'!G1048</f>
        <v>381000</v>
      </c>
      <c r="BD1048" s="7">
        <f>'დაზუსტ. ბიუჯ.'!G1048</f>
        <v>381000</v>
      </c>
      <c r="BE1048" s="7">
        <f>'დაზუსტ. საკუთ.'!G1048</f>
        <v>0</v>
      </c>
      <c r="BG1048" s="7">
        <f t="shared" si="403"/>
        <v>674000</v>
      </c>
      <c r="BH1048" s="7">
        <f t="shared" si="403"/>
        <v>674000</v>
      </c>
      <c r="BI1048" s="7">
        <f t="shared" si="403"/>
        <v>0</v>
      </c>
      <c r="BJ1048" s="7">
        <f t="shared" si="392"/>
        <v>-89400</v>
      </c>
      <c r="BK1048" s="7">
        <f t="shared" si="392"/>
        <v>0</v>
      </c>
      <c r="BL1048" s="7">
        <f t="shared" si="392"/>
        <v>0</v>
      </c>
      <c r="BM1048" s="7">
        <f t="shared" si="392"/>
        <v>0</v>
      </c>
      <c r="BN1048" s="7">
        <f t="shared" si="407"/>
        <v>584600</v>
      </c>
      <c r="BO1048" s="7">
        <f t="shared" si="407"/>
        <v>584600</v>
      </c>
      <c r="BP1048" s="7">
        <f t="shared" si="407"/>
        <v>0</v>
      </c>
      <c r="BR1048" s="7">
        <f t="shared" si="404"/>
        <v>326000</v>
      </c>
      <c r="BS1048" s="7">
        <f>'დამტკ. ბიუჯ.'!H1048</f>
        <v>326000</v>
      </c>
      <c r="BT1048" s="7">
        <f>'დამტკ. საკუთ.'!H1048</f>
        <v>0</v>
      </c>
      <c r="BU1048" s="7">
        <f>'ცვლილ. ბიუჯ.'!I1048</f>
        <v>85000</v>
      </c>
      <c r="BV1048" s="7">
        <f>'ცვლილ. საკუთ.'!I1048</f>
        <v>0</v>
      </c>
      <c r="BW1048" s="7">
        <f>'მთავრ. ფონდი'!I1048</f>
        <v>0</v>
      </c>
      <c r="BX1048" s="7">
        <f>'პრეზ. ფონდი'!I1048</f>
        <v>0</v>
      </c>
      <c r="BY1048" s="7">
        <f>'დაზუსტ. ნაერთი'!H1048</f>
        <v>411000</v>
      </c>
      <c r="BZ1048" s="7">
        <f>'დაზუსტ. ბიუჯ.'!H1048</f>
        <v>411000</v>
      </c>
      <c r="CA1048" s="7">
        <f>'დაზუსტ. საკუთ.'!H1048</f>
        <v>0</v>
      </c>
    </row>
    <row r="1049" spans="1:79" x14ac:dyDescent="0.25">
      <c r="A1049" t="str">
        <f t="shared" si="393"/>
        <v>b</v>
      </c>
      <c r="B1049" s="8"/>
      <c r="C1049" s="9" t="s">
        <v>11</v>
      </c>
      <c r="D1049" s="10">
        <f t="shared" si="394"/>
        <v>0</v>
      </c>
      <c r="E1049" s="10">
        <f t="shared" si="395"/>
        <v>0</v>
      </c>
      <c r="F1049" s="10">
        <f t="shared" si="396"/>
        <v>0</v>
      </c>
      <c r="G1049" s="10">
        <f t="shared" si="396"/>
        <v>0</v>
      </c>
      <c r="H1049" s="10">
        <f t="shared" si="396"/>
        <v>0</v>
      </c>
      <c r="I1049" s="10">
        <f t="shared" si="390"/>
        <v>0</v>
      </c>
      <c r="J1049" s="10">
        <f t="shared" si="390"/>
        <v>0</v>
      </c>
      <c r="K1049" s="10">
        <f t="shared" si="390"/>
        <v>0</v>
      </c>
      <c r="L1049" s="10">
        <f t="shared" si="390"/>
        <v>0</v>
      </c>
      <c r="M1049" s="10">
        <f t="shared" si="405"/>
        <v>0</v>
      </c>
      <c r="O1049" s="10">
        <f t="shared" si="397"/>
        <v>0</v>
      </c>
      <c r="P1049" s="10">
        <f>'დამტკ. ბიუჯ.'!E1049</f>
        <v>0</v>
      </c>
      <c r="Q1049" s="10">
        <f>'დამტკ. საკუთ.'!E1049</f>
        <v>0</v>
      </c>
      <c r="R1049" s="10">
        <f>'ცვლილ. ბიუჯ.'!F1049</f>
        <v>0</v>
      </c>
      <c r="S1049" s="10">
        <f>'ცვლილ. საკუთ.'!F1049</f>
        <v>0</v>
      </c>
      <c r="T1049" s="10">
        <f>'მთავრ. ფონდი'!F1049</f>
        <v>0</v>
      </c>
      <c r="U1049" s="10">
        <f>'პრეზ. ფონდი'!F1049</f>
        <v>0</v>
      </c>
      <c r="V1049" s="10">
        <f>'დაზუსტ. ნაერთი'!E1049</f>
        <v>0</v>
      </c>
      <c r="W1049" s="10">
        <f>'დაზუსტ. ბიუჯ.'!E1049</f>
        <v>0</v>
      </c>
      <c r="X1049" s="10">
        <f>'დაზუსტ. საკუთ.'!E1049</f>
        <v>0</v>
      </c>
      <c r="Z1049" s="10">
        <f t="shared" si="398"/>
        <v>0</v>
      </c>
      <c r="AA1049" s="10">
        <f>'დამტკ. ბიუჯ.'!F1049</f>
        <v>0</v>
      </c>
      <c r="AB1049" s="10">
        <f>'დამტკ. საკუთ.'!F1049</f>
        <v>0</v>
      </c>
      <c r="AC1049" s="10">
        <f>'ცვლილ. ბიუჯ.'!G1049</f>
        <v>0</v>
      </c>
      <c r="AD1049" s="10">
        <f>'ცვლილ. საკუთ.'!G1049</f>
        <v>0</v>
      </c>
      <c r="AE1049" s="10">
        <f>'მთავრ. ფონდი'!G1049</f>
        <v>0</v>
      </c>
      <c r="AF1049" s="10">
        <f>'პრეზ. ფონდი'!G1049</f>
        <v>0</v>
      </c>
      <c r="AG1049" s="10">
        <f>'დაზუსტ. ნაერთი'!F1049</f>
        <v>0</v>
      </c>
      <c r="AH1049" s="10">
        <f>'დაზუსტ. ბიუჯ.'!F1049</f>
        <v>0</v>
      </c>
      <c r="AI1049" s="10">
        <f>'დაზუსტ. საკუთ.'!F1049</f>
        <v>0</v>
      </c>
      <c r="AK1049" s="10">
        <f t="shared" si="399"/>
        <v>0</v>
      </c>
      <c r="AL1049" s="10">
        <f t="shared" si="400"/>
        <v>0</v>
      </c>
      <c r="AM1049" s="10">
        <f t="shared" si="401"/>
        <v>0</v>
      </c>
      <c r="AN1049" s="10">
        <f t="shared" si="401"/>
        <v>0</v>
      </c>
      <c r="AO1049" s="10">
        <f t="shared" si="401"/>
        <v>0</v>
      </c>
      <c r="AP1049" s="10">
        <f t="shared" si="391"/>
        <v>0</v>
      </c>
      <c r="AQ1049" s="10">
        <f t="shared" si="391"/>
        <v>0</v>
      </c>
      <c r="AR1049" s="10">
        <f t="shared" si="391"/>
        <v>0</v>
      </c>
      <c r="AS1049" s="10">
        <f t="shared" si="391"/>
        <v>0</v>
      </c>
      <c r="AT1049" s="10">
        <f t="shared" si="406"/>
        <v>0</v>
      </c>
      <c r="AV1049" s="10">
        <f t="shared" si="402"/>
        <v>0</v>
      </c>
      <c r="AW1049" s="10">
        <f>'დამტკ. ბიუჯ.'!G1049</f>
        <v>0</v>
      </c>
      <c r="AX1049" s="10">
        <f>'დამტკ. საკუთ.'!G1049</f>
        <v>0</v>
      </c>
      <c r="AY1049" s="10">
        <f>'ცვლილ. ბიუჯ.'!H1049</f>
        <v>0</v>
      </c>
      <c r="AZ1049" s="10">
        <f>'ცვლილ. საკუთ.'!H1049</f>
        <v>0</v>
      </c>
      <c r="BA1049" s="10">
        <f>'მთავრ. ფონდი'!H1049</f>
        <v>0</v>
      </c>
      <c r="BB1049" s="10">
        <f>'პრეზ. ფონდი'!H1049</f>
        <v>0</v>
      </c>
      <c r="BC1049" s="10">
        <f>'დაზუსტ. ნაერთი'!G1049</f>
        <v>0</v>
      </c>
      <c r="BD1049" s="10">
        <f>'დაზუსტ. ბიუჯ.'!G1049</f>
        <v>0</v>
      </c>
      <c r="BE1049" s="10">
        <f>'დაზუსტ. საკუთ.'!G1049</f>
        <v>0</v>
      </c>
      <c r="BG1049" s="10">
        <f t="shared" si="403"/>
        <v>0</v>
      </c>
      <c r="BH1049" s="10">
        <f t="shared" si="403"/>
        <v>0</v>
      </c>
      <c r="BI1049" s="10">
        <f t="shared" si="403"/>
        <v>0</v>
      </c>
      <c r="BJ1049" s="10">
        <f t="shared" si="392"/>
        <v>0</v>
      </c>
      <c r="BK1049" s="10">
        <f t="shared" si="392"/>
        <v>0</v>
      </c>
      <c r="BL1049" s="10">
        <f t="shared" si="392"/>
        <v>0</v>
      </c>
      <c r="BM1049" s="10">
        <f t="shared" si="392"/>
        <v>0</v>
      </c>
      <c r="BN1049" s="10">
        <f t="shared" si="407"/>
        <v>0</v>
      </c>
      <c r="BO1049" s="10">
        <f t="shared" si="407"/>
        <v>0</v>
      </c>
      <c r="BP1049" s="10">
        <f t="shared" si="407"/>
        <v>0</v>
      </c>
      <c r="BR1049" s="10">
        <f t="shared" si="404"/>
        <v>0</v>
      </c>
      <c r="BS1049" s="10">
        <f>'დამტკ. ბიუჯ.'!H1049</f>
        <v>0</v>
      </c>
      <c r="BT1049" s="10">
        <f>'დამტკ. საკუთ.'!H1049</f>
        <v>0</v>
      </c>
      <c r="BU1049" s="10">
        <f>'ცვლილ. ბიუჯ.'!I1049</f>
        <v>0</v>
      </c>
      <c r="BV1049" s="10">
        <f>'ცვლილ. საკუთ.'!I1049</f>
        <v>0</v>
      </c>
      <c r="BW1049" s="10">
        <f>'მთავრ. ფონდი'!I1049</f>
        <v>0</v>
      </c>
      <c r="BX1049" s="10">
        <f>'პრეზ. ფონდი'!I1049</f>
        <v>0</v>
      </c>
      <c r="BY1049" s="10">
        <f>'დაზუსტ. ნაერთი'!H1049</f>
        <v>0</v>
      </c>
      <c r="BZ1049" s="10">
        <f>'დაზუსტ. ბიუჯ.'!H1049</f>
        <v>0</v>
      </c>
      <c r="CA1049" s="10">
        <f>'დაზუსტ. საკუთ.'!H1049</f>
        <v>0</v>
      </c>
    </row>
    <row r="1050" spans="1:79" x14ac:dyDescent="0.25">
      <c r="A1050" t="str">
        <f t="shared" si="393"/>
        <v>a</v>
      </c>
      <c r="B1050" s="8"/>
      <c r="C1050" s="9" t="s">
        <v>12</v>
      </c>
      <c r="D1050" s="10">
        <f t="shared" si="394"/>
        <v>1000000</v>
      </c>
      <c r="E1050" s="10">
        <f t="shared" si="395"/>
        <v>1000000</v>
      </c>
      <c r="F1050" s="10">
        <f t="shared" si="396"/>
        <v>0</v>
      </c>
      <c r="G1050" s="10">
        <f t="shared" si="396"/>
        <v>-24400</v>
      </c>
      <c r="H1050" s="10">
        <f t="shared" si="396"/>
        <v>0</v>
      </c>
      <c r="I1050" s="10">
        <f t="shared" si="390"/>
        <v>0</v>
      </c>
      <c r="J1050" s="10">
        <f t="shared" si="390"/>
        <v>0</v>
      </c>
      <c r="K1050" s="10">
        <f t="shared" si="390"/>
        <v>975600</v>
      </c>
      <c r="L1050" s="10">
        <f t="shared" si="390"/>
        <v>975600</v>
      </c>
      <c r="M1050" s="10">
        <f t="shared" si="405"/>
        <v>0</v>
      </c>
      <c r="O1050" s="10">
        <f t="shared" si="397"/>
        <v>157000</v>
      </c>
      <c r="P1050" s="10">
        <f>'დამტკ. ბიუჯ.'!E1050</f>
        <v>157000</v>
      </c>
      <c r="Q1050" s="10">
        <f>'დამტკ. საკუთ.'!E1050</f>
        <v>0</v>
      </c>
      <c r="R1050" s="10">
        <f>'ცვლილ. ბიუჯ.'!F1050</f>
        <v>-85400</v>
      </c>
      <c r="S1050" s="10">
        <f>'ცვლილ. საკუთ.'!F1050</f>
        <v>0</v>
      </c>
      <c r="T1050" s="10">
        <f>'მთავრ. ფონდი'!F1050</f>
        <v>0</v>
      </c>
      <c r="U1050" s="10">
        <f>'პრეზ. ფონდი'!F1050</f>
        <v>0</v>
      </c>
      <c r="V1050" s="10">
        <f>'დაზუსტ. ნაერთი'!E1050</f>
        <v>71600</v>
      </c>
      <c r="W1050" s="10">
        <f>'დაზუსტ. ბიუჯ.'!E1050</f>
        <v>71600</v>
      </c>
      <c r="X1050" s="10">
        <f>'დაზუსტ. საკუთ.'!E1050</f>
        <v>0</v>
      </c>
      <c r="Z1050" s="10">
        <f t="shared" si="398"/>
        <v>207000</v>
      </c>
      <c r="AA1050" s="10">
        <f>'დამტკ. ბიუჯ.'!F1050</f>
        <v>207000</v>
      </c>
      <c r="AB1050" s="10">
        <f>'დამტკ. საკუთ.'!F1050</f>
        <v>0</v>
      </c>
      <c r="AC1050" s="10">
        <f>'ცვლილ. ბიუჯ.'!G1050</f>
        <v>-95000</v>
      </c>
      <c r="AD1050" s="10">
        <f>'ცვლილ. საკუთ.'!G1050</f>
        <v>0</v>
      </c>
      <c r="AE1050" s="10">
        <f>'მთავრ. ფონდი'!G1050</f>
        <v>0</v>
      </c>
      <c r="AF1050" s="10">
        <f>'პრეზ. ფონდი'!G1050</f>
        <v>0</v>
      </c>
      <c r="AG1050" s="10">
        <f>'დაზუსტ. ნაერთი'!F1050</f>
        <v>112000</v>
      </c>
      <c r="AH1050" s="10">
        <f>'დაზუსტ. ბიუჯ.'!F1050</f>
        <v>112000</v>
      </c>
      <c r="AI1050" s="10">
        <f>'დაზუსტ. საკუთ.'!F1050</f>
        <v>0</v>
      </c>
      <c r="AK1050" s="10">
        <f t="shared" si="399"/>
        <v>364000</v>
      </c>
      <c r="AL1050" s="10">
        <f t="shared" si="400"/>
        <v>364000</v>
      </c>
      <c r="AM1050" s="10">
        <f t="shared" si="401"/>
        <v>0</v>
      </c>
      <c r="AN1050" s="10">
        <f t="shared" si="401"/>
        <v>-180400</v>
      </c>
      <c r="AO1050" s="10">
        <f t="shared" si="401"/>
        <v>0</v>
      </c>
      <c r="AP1050" s="10">
        <f t="shared" si="391"/>
        <v>0</v>
      </c>
      <c r="AQ1050" s="10">
        <f t="shared" si="391"/>
        <v>0</v>
      </c>
      <c r="AR1050" s="10">
        <f t="shared" si="391"/>
        <v>183600</v>
      </c>
      <c r="AS1050" s="10">
        <f t="shared" si="391"/>
        <v>183600</v>
      </c>
      <c r="AT1050" s="10">
        <f t="shared" si="406"/>
        <v>0</v>
      </c>
      <c r="AV1050" s="10">
        <f t="shared" si="402"/>
        <v>310000</v>
      </c>
      <c r="AW1050" s="10">
        <f>'დამტკ. ბიუჯ.'!G1050</f>
        <v>310000</v>
      </c>
      <c r="AX1050" s="10">
        <f>'დამტკ. საკუთ.'!G1050</f>
        <v>0</v>
      </c>
      <c r="AY1050" s="10">
        <f>'ცვლილ. ბიუჯ.'!H1050</f>
        <v>71000</v>
      </c>
      <c r="AZ1050" s="10">
        <f>'ცვლილ. საკუთ.'!H1050</f>
        <v>0</v>
      </c>
      <c r="BA1050" s="10">
        <f>'მთავრ. ფონდი'!H1050</f>
        <v>0</v>
      </c>
      <c r="BB1050" s="10">
        <f>'პრეზ. ფონდი'!H1050</f>
        <v>0</v>
      </c>
      <c r="BC1050" s="10">
        <f>'დაზუსტ. ნაერთი'!G1050</f>
        <v>381000</v>
      </c>
      <c r="BD1050" s="10">
        <f>'დაზუსტ. ბიუჯ.'!G1050</f>
        <v>381000</v>
      </c>
      <c r="BE1050" s="10">
        <f>'დაზუსტ. საკუთ.'!G1050</f>
        <v>0</v>
      </c>
      <c r="BG1050" s="10">
        <f t="shared" si="403"/>
        <v>674000</v>
      </c>
      <c r="BH1050" s="10">
        <f t="shared" si="403"/>
        <v>674000</v>
      </c>
      <c r="BI1050" s="10">
        <f t="shared" si="403"/>
        <v>0</v>
      </c>
      <c r="BJ1050" s="10">
        <f t="shared" si="392"/>
        <v>-109400</v>
      </c>
      <c r="BK1050" s="10">
        <f t="shared" si="392"/>
        <v>0</v>
      </c>
      <c r="BL1050" s="10">
        <f t="shared" si="392"/>
        <v>0</v>
      </c>
      <c r="BM1050" s="10">
        <f t="shared" si="392"/>
        <v>0</v>
      </c>
      <c r="BN1050" s="10">
        <f t="shared" si="407"/>
        <v>564600</v>
      </c>
      <c r="BO1050" s="10">
        <f t="shared" si="407"/>
        <v>564600</v>
      </c>
      <c r="BP1050" s="10">
        <f t="shared" si="407"/>
        <v>0</v>
      </c>
      <c r="BR1050" s="10">
        <f t="shared" si="404"/>
        <v>326000</v>
      </c>
      <c r="BS1050" s="10">
        <f>'დამტკ. ბიუჯ.'!H1050</f>
        <v>326000</v>
      </c>
      <c r="BT1050" s="10">
        <f>'დამტკ. საკუთ.'!H1050</f>
        <v>0</v>
      </c>
      <c r="BU1050" s="10">
        <f>'ცვლილ. ბიუჯ.'!I1050</f>
        <v>85000</v>
      </c>
      <c r="BV1050" s="10">
        <f>'ცვლილ. საკუთ.'!I1050</f>
        <v>0</v>
      </c>
      <c r="BW1050" s="10">
        <f>'მთავრ. ფონდი'!I1050</f>
        <v>0</v>
      </c>
      <c r="BX1050" s="10">
        <f>'პრეზ. ფონდი'!I1050</f>
        <v>0</v>
      </c>
      <c r="BY1050" s="10">
        <f>'დაზუსტ. ნაერთი'!H1050</f>
        <v>411000</v>
      </c>
      <c r="BZ1050" s="10">
        <f>'დაზუსტ. ბიუჯ.'!H1050</f>
        <v>411000</v>
      </c>
      <c r="CA1050" s="10">
        <f>'დაზუსტ. საკუთ.'!H1050</f>
        <v>0</v>
      </c>
    </row>
    <row r="1051" spans="1:79" x14ac:dyDescent="0.25">
      <c r="A1051" t="str">
        <f t="shared" si="393"/>
        <v>b</v>
      </c>
      <c r="B1051" s="8"/>
      <c r="C1051" s="9" t="s">
        <v>13</v>
      </c>
      <c r="D1051" s="10">
        <f t="shared" si="394"/>
        <v>0</v>
      </c>
      <c r="E1051" s="10">
        <f t="shared" si="395"/>
        <v>0</v>
      </c>
      <c r="F1051" s="10">
        <f t="shared" si="396"/>
        <v>0</v>
      </c>
      <c r="G1051" s="10">
        <f t="shared" si="396"/>
        <v>0</v>
      </c>
      <c r="H1051" s="10">
        <f t="shared" si="396"/>
        <v>0</v>
      </c>
      <c r="I1051" s="10">
        <f t="shared" si="390"/>
        <v>0</v>
      </c>
      <c r="J1051" s="10">
        <f t="shared" si="390"/>
        <v>0</v>
      </c>
      <c r="K1051" s="10">
        <f t="shared" si="390"/>
        <v>0</v>
      </c>
      <c r="L1051" s="10">
        <f t="shared" si="390"/>
        <v>0</v>
      </c>
      <c r="M1051" s="10">
        <f t="shared" si="405"/>
        <v>0</v>
      </c>
      <c r="O1051" s="10">
        <f t="shared" si="397"/>
        <v>0</v>
      </c>
      <c r="P1051" s="10">
        <f>'დამტკ. ბიუჯ.'!E1051</f>
        <v>0</v>
      </c>
      <c r="Q1051" s="10">
        <f>'დამტკ. საკუთ.'!E1051</f>
        <v>0</v>
      </c>
      <c r="R1051" s="10">
        <f>'ცვლილ. ბიუჯ.'!F1051</f>
        <v>0</v>
      </c>
      <c r="S1051" s="10">
        <f>'ცვლილ. საკუთ.'!F1051</f>
        <v>0</v>
      </c>
      <c r="T1051" s="10">
        <f>'მთავრ. ფონდი'!F1051</f>
        <v>0</v>
      </c>
      <c r="U1051" s="10">
        <f>'პრეზ. ფონდი'!F1051</f>
        <v>0</v>
      </c>
      <c r="V1051" s="10">
        <f>'დაზუსტ. ნაერთი'!E1051</f>
        <v>0</v>
      </c>
      <c r="W1051" s="10">
        <f>'დაზუსტ. ბიუჯ.'!E1051</f>
        <v>0</v>
      </c>
      <c r="X1051" s="10">
        <f>'დაზუსტ. საკუთ.'!E1051</f>
        <v>0</v>
      </c>
      <c r="Z1051" s="10">
        <f t="shared" si="398"/>
        <v>0</v>
      </c>
      <c r="AA1051" s="10">
        <f>'დამტკ. ბიუჯ.'!F1051</f>
        <v>0</v>
      </c>
      <c r="AB1051" s="10">
        <f>'დამტკ. საკუთ.'!F1051</f>
        <v>0</v>
      </c>
      <c r="AC1051" s="10">
        <f>'ცვლილ. ბიუჯ.'!G1051</f>
        <v>0</v>
      </c>
      <c r="AD1051" s="10">
        <f>'ცვლილ. საკუთ.'!G1051</f>
        <v>0</v>
      </c>
      <c r="AE1051" s="10">
        <f>'მთავრ. ფონდი'!G1051</f>
        <v>0</v>
      </c>
      <c r="AF1051" s="10">
        <f>'პრეზ. ფონდი'!G1051</f>
        <v>0</v>
      </c>
      <c r="AG1051" s="10">
        <f>'დაზუსტ. ნაერთი'!F1051</f>
        <v>0</v>
      </c>
      <c r="AH1051" s="10">
        <f>'დაზუსტ. ბიუჯ.'!F1051</f>
        <v>0</v>
      </c>
      <c r="AI1051" s="10">
        <f>'დაზუსტ. საკუთ.'!F1051</f>
        <v>0</v>
      </c>
      <c r="AK1051" s="10">
        <f t="shared" si="399"/>
        <v>0</v>
      </c>
      <c r="AL1051" s="10">
        <f t="shared" si="400"/>
        <v>0</v>
      </c>
      <c r="AM1051" s="10">
        <f t="shared" si="401"/>
        <v>0</v>
      </c>
      <c r="AN1051" s="10">
        <f t="shared" si="401"/>
        <v>0</v>
      </c>
      <c r="AO1051" s="10">
        <f t="shared" si="401"/>
        <v>0</v>
      </c>
      <c r="AP1051" s="10">
        <f t="shared" si="391"/>
        <v>0</v>
      </c>
      <c r="AQ1051" s="10">
        <f t="shared" si="391"/>
        <v>0</v>
      </c>
      <c r="AR1051" s="10">
        <f t="shared" si="391"/>
        <v>0</v>
      </c>
      <c r="AS1051" s="10">
        <f t="shared" si="391"/>
        <v>0</v>
      </c>
      <c r="AT1051" s="10">
        <f t="shared" si="406"/>
        <v>0</v>
      </c>
      <c r="AV1051" s="10">
        <f t="shared" si="402"/>
        <v>0</v>
      </c>
      <c r="AW1051" s="10">
        <f>'დამტკ. ბიუჯ.'!G1051</f>
        <v>0</v>
      </c>
      <c r="AX1051" s="10">
        <f>'დამტკ. საკუთ.'!G1051</f>
        <v>0</v>
      </c>
      <c r="AY1051" s="10">
        <f>'ცვლილ. ბიუჯ.'!H1051</f>
        <v>0</v>
      </c>
      <c r="AZ1051" s="10">
        <f>'ცვლილ. საკუთ.'!H1051</f>
        <v>0</v>
      </c>
      <c r="BA1051" s="10">
        <f>'მთავრ. ფონდი'!H1051</f>
        <v>0</v>
      </c>
      <c r="BB1051" s="10">
        <f>'პრეზ. ფონდი'!H1051</f>
        <v>0</v>
      </c>
      <c r="BC1051" s="10">
        <f>'დაზუსტ. ნაერთი'!G1051</f>
        <v>0</v>
      </c>
      <c r="BD1051" s="10">
        <f>'დაზუსტ. ბიუჯ.'!G1051</f>
        <v>0</v>
      </c>
      <c r="BE1051" s="10">
        <f>'დაზუსტ. საკუთ.'!G1051</f>
        <v>0</v>
      </c>
      <c r="BG1051" s="10">
        <f t="shared" si="403"/>
        <v>0</v>
      </c>
      <c r="BH1051" s="10">
        <f t="shared" si="403"/>
        <v>0</v>
      </c>
      <c r="BI1051" s="10">
        <f t="shared" si="403"/>
        <v>0</v>
      </c>
      <c r="BJ1051" s="10">
        <f t="shared" si="392"/>
        <v>0</v>
      </c>
      <c r="BK1051" s="10">
        <f t="shared" si="392"/>
        <v>0</v>
      </c>
      <c r="BL1051" s="10">
        <f t="shared" si="392"/>
        <v>0</v>
      </c>
      <c r="BM1051" s="10">
        <f t="shared" si="392"/>
        <v>0</v>
      </c>
      <c r="BN1051" s="10">
        <f t="shared" si="407"/>
        <v>0</v>
      </c>
      <c r="BO1051" s="10">
        <f t="shared" si="407"/>
        <v>0</v>
      </c>
      <c r="BP1051" s="10">
        <f t="shared" si="407"/>
        <v>0</v>
      </c>
      <c r="BR1051" s="10">
        <f t="shared" si="404"/>
        <v>0</v>
      </c>
      <c r="BS1051" s="10">
        <f>'დამტკ. ბიუჯ.'!H1051</f>
        <v>0</v>
      </c>
      <c r="BT1051" s="10">
        <f>'დამტკ. საკუთ.'!H1051</f>
        <v>0</v>
      </c>
      <c r="BU1051" s="10">
        <f>'ცვლილ. ბიუჯ.'!I1051</f>
        <v>0</v>
      </c>
      <c r="BV1051" s="10">
        <f>'ცვლილ. საკუთ.'!I1051</f>
        <v>0</v>
      </c>
      <c r="BW1051" s="10">
        <f>'მთავრ. ფონდი'!I1051</f>
        <v>0</v>
      </c>
      <c r="BX1051" s="10">
        <f>'პრეზ. ფონდი'!I1051</f>
        <v>0</v>
      </c>
      <c r="BY1051" s="10">
        <f>'დაზუსტ. ნაერთი'!H1051</f>
        <v>0</v>
      </c>
      <c r="BZ1051" s="10">
        <f>'დაზუსტ. ბიუჯ.'!H1051</f>
        <v>0</v>
      </c>
      <c r="CA1051" s="10">
        <f>'დაზუსტ. საკუთ.'!H1051</f>
        <v>0</v>
      </c>
    </row>
    <row r="1052" spans="1:79" x14ac:dyDescent="0.25">
      <c r="A1052" t="str">
        <f t="shared" si="393"/>
        <v>b</v>
      </c>
      <c r="B1052" s="8"/>
      <c r="C1052" s="9" t="s">
        <v>14</v>
      </c>
      <c r="D1052" s="10">
        <f t="shared" si="394"/>
        <v>0</v>
      </c>
      <c r="E1052" s="10">
        <f t="shared" si="395"/>
        <v>0</v>
      </c>
      <c r="F1052" s="10">
        <f t="shared" si="396"/>
        <v>0</v>
      </c>
      <c r="G1052" s="10">
        <f t="shared" si="396"/>
        <v>0</v>
      </c>
      <c r="H1052" s="10">
        <f t="shared" si="396"/>
        <v>0</v>
      </c>
      <c r="I1052" s="10">
        <f t="shared" si="390"/>
        <v>0</v>
      </c>
      <c r="J1052" s="10">
        <f t="shared" si="390"/>
        <v>0</v>
      </c>
      <c r="K1052" s="10">
        <f t="shared" si="390"/>
        <v>0</v>
      </c>
      <c r="L1052" s="10">
        <f t="shared" si="390"/>
        <v>0</v>
      </c>
      <c r="M1052" s="10">
        <f t="shared" si="405"/>
        <v>0</v>
      </c>
      <c r="O1052" s="10">
        <f t="shared" si="397"/>
        <v>0</v>
      </c>
      <c r="P1052" s="10">
        <f>'დამტკ. ბიუჯ.'!E1052</f>
        <v>0</v>
      </c>
      <c r="Q1052" s="10">
        <f>'დამტკ. საკუთ.'!E1052</f>
        <v>0</v>
      </c>
      <c r="R1052" s="10">
        <f>'ცვლილ. ბიუჯ.'!F1052</f>
        <v>0</v>
      </c>
      <c r="S1052" s="10">
        <f>'ცვლილ. საკუთ.'!F1052</f>
        <v>0</v>
      </c>
      <c r="T1052" s="10">
        <f>'მთავრ. ფონდი'!F1052</f>
        <v>0</v>
      </c>
      <c r="U1052" s="10">
        <f>'პრეზ. ფონდი'!F1052</f>
        <v>0</v>
      </c>
      <c r="V1052" s="10">
        <f>'დაზუსტ. ნაერთი'!E1052</f>
        <v>0</v>
      </c>
      <c r="W1052" s="10">
        <f>'დაზუსტ. ბიუჯ.'!E1052</f>
        <v>0</v>
      </c>
      <c r="X1052" s="10">
        <f>'დაზუსტ. საკუთ.'!E1052</f>
        <v>0</v>
      </c>
      <c r="Z1052" s="10">
        <f t="shared" si="398"/>
        <v>0</v>
      </c>
      <c r="AA1052" s="10">
        <f>'დამტკ. ბიუჯ.'!F1052</f>
        <v>0</v>
      </c>
      <c r="AB1052" s="10">
        <f>'დამტკ. საკუთ.'!F1052</f>
        <v>0</v>
      </c>
      <c r="AC1052" s="10">
        <f>'ცვლილ. ბიუჯ.'!G1052</f>
        <v>0</v>
      </c>
      <c r="AD1052" s="10">
        <f>'ცვლილ. საკუთ.'!G1052</f>
        <v>0</v>
      </c>
      <c r="AE1052" s="10">
        <f>'მთავრ. ფონდი'!G1052</f>
        <v>0</v>
      </c>
      <c r="AF1052" s="10">
        <f>'პრეზ. ფონდი'!G1052</f>
        <v>0</v>
      </c>
      <c r="AG1052" s="10">
        <f>'დაზუსტ. ნაერთი'!F1052</f>
        <v>0</v>
      </c>
      <c r="AH1052" s="10">
        <f>'დაზუსტ. ბიუჯ.'!F1052</f>
        <v>0</v>
      </c>
      <c r="AI1052" s="10">
        <f>'დაზუსტ. საკუთ.'!F1052</f>
        <v>0</v>
      </c>
      <c r="AK1052" s="10">
        <f t="shared" si="399"/>
        <v>0</v>
      </c>
      <c r="AL1052" s="10">
        <f t="shared" si="400"/>
        <v>0</v>
      </c>
      <c r="AM1052" s="10">
        <f t="shared" si="401"/>
        <v>0</v>
      </c>
      <c r="AN1052" s="10">
        <f t="shared" si="401"/>
        <v>0</v>
      </c>
      <c r="AO1052" s="10">
        <f t="shared" si="401"/>
        <v>0</v>
      </c>
      <c r="AP1052" s="10">
        <f t="shared" si="391"/>
        <v>0</v>
      </c>
      <c r="AQ1052" s="10">
        <f t="shared" si="391"/>
        <v>0</v>
      </c>
      <c r="AR1052" s="10">
        <f t="shared" si="391"/>
        <v>0</v>
      </c>
      <c r="AS1052" s="10">
        <f t="shared" si="391"/>
        <v>0</v>
      </c>
      <c r="AT1052" s="10">
        <f t="shared" si="406"/>
        <v>0</v>
      </c>
      <c r="AV1052" s="10">
        <f t="shared" si="402"/>
        <v>0</v>
      </c>
      <c r="AW1052" s="10">
        <f>'დამტკ. ბიუჯ.'!G1052</f>
        <v>0</v>
      </c>
      <c r="AX1052" s="10">
        <f>'დამტკ. საკუთ.'!G1052</f>
        <v>0</v>
      </c>
      <c r="AY1052" s="10">
        <f>'ცვლილ. ბიუჯ.'!H1052</f>
        <v>0</v>
      </c>
      <c r="AZ1052" s="10">
        <f>'ცვლილ. საკუთ.'!H1052</f>
        <v>0</v>
      </c>
      <c r="BA1052" s="10">
        <f>'მთავრ. ფონდი'!H1052</f>
        <v>0</v>
      </c>
      <c r="BB1052" s="10">
        <f>'პრეზ. ფონდი'!H1052</f>
        <v>0</v>
      </c>
      <c r="BC1052" s="10">
        <f>'დაზუსტ. ნაერთი'!G1052</f>
        <v>0</v>
      </c>
      <c r="BD1052" s="10">
        <f>'დაზუსტ. ბიუჯ.'!G1052</f>
        <v>0</v>
      </c>
      <c r="BE1052" s="10">
        <f>'დაზუსტ. საკუთ.'!G1052</f>
        <v>0</v>
      </c>
      <c r="BG1052" s="10">
        <f t="shared" si="403"/>
        <v>0</v>
      </c>
      <c r="BH1052" s="10">
        <f t="shared" si="403"/>
        <v>0</v>
      </c>
      <c r="BI1052" s="10">
        <f t="shared" si="403"/>
        <v>0</v>
      </c>
      <c r="BJ1052" s="10">
        <f t="shared" si="392"/>
        <v>0</v>
      </c>
      <c r="BK1052" s="10">
        <f t="shared" si="392"/>
        <v>0</v>
      </c>
      <c r="BL1052" s="10">
        <f t="shared" si="392"/>
        <v>0</v>
      </c>
      <c r="BM1052" s="10">
        <f t="shared" si="392"/>
        <v>0</v>
      </c>
      <c r="BN1052" s="10">
        <f t="shared" si="407"/>
        <v>0</v>
      </c>
      <c r="BO1052" s="10">
        <f t="shared" si="407"/>
        <v>0</v>
      </c>
      <c r="BP1052" s="10">
        <f t="shared" si="407"/>
        <v>0</v>
      </c>
      <c r="BR1052" s="10">
        <f t="shared" si="404"/>
        <v>0</v>
      </c>
      <c r="BS1052" s="10">
        <f>'დამტკ. ბიუჯ.'!H1052</f>
        <v>0</v>
      </c>
      <c r="BT1052" s="10">
        <f>'დამტკ. საკუთ.'!H1052</f>
        <v>0</v>
      </c>
      <c r="BU1052" s="10">
        <f>'ცვლილ. ბიუჯ.'!I1052</f>
        <v>0</v>
      </c>
      <c r="BV1052" s="10">
        <f>'ცვლილ. საკუთ.'!I1052</f>
        <v>0</v>
      </c>
      <c r="BW1052" s="10">
        <f>'მთავრ. ფონდი'!I1052</f>
        <v>0</v>
      </c>
      <c r="BX1052" s="10">
        <f>'პრეზ. ფონდი'!I1052</f>
        <v>0</v>
      </c>
      <c r="BY1052" s="10">
        <f>'დაზუსტ. ნაერთი'!H1052</f>
        <v>0</v>
      </c>
      <c r="BZ1052" s="10">
        <f>'დაზუსტ. ბიუჯ.'!H1052</f>
        <v>0</v>
      </c>
      <c r="CA1052" s="10">
        <f>'დაზუსტ. საკუთ.'!H1052</f>
        <v>0</v>
      </c>
    </row>
    <row r="1053" spans="1:79" x14ac:dyDescent="0.25">
      <c r="A1053" t="str">
        <f t="shared" si="393"/>
        <v>b</v>
      </c>
      <c r="B1053" s="8"/>
      <c r="C1053" s="9" t="s">
        <v>15</v>
      </c>
      <c r="D1053" s="10">
        <f t="shared" si="394"/>
        <v>0</v>
      </c>
      <c r="E1053" s="10">
        <f t="shared" si="395"/>
        <v>0</v>
      </c>
      <c r="F1053" s="10">
        <f t="shared" si="396"/>
        <v>0</v>
      </c>
      <c r="G1053" s="10">
        <f t="shared" si="396"/>
        <v>0</v>
      </c>
      <c r="H1053" s="10">
        <f t="shared" si="396"/>
        <v>0</v>
      </c>
      <c r="I1053" s="10">
        <f t="shared" si="390"/>
        <v>0</v>
      </c>
      <c r="J1053" s="10">
        <f t="shared" si="390"/>
        <v>0</v>
      </c>
      <c r="K1053" s="10">
        <f t="shared" si="390"/>
        <v>0</v>
      </c>
      <c r="L1053" s="10">
        <f t="shared" si="390"/>
        <v>0</v>
      </c>
      <c r="M1053" s="10">
        <f t="shared" si="405"/>
        <v>0</v>
      </c>
      <c r="O1053" s="10">
        <f t="shared" si="397"/>
        <v>0</v>
      </c>
      <c r="P1053" s="10">
        <f>'დამტკ. ბიუჯ.'!E1053</f>
        <v>0</v>
      </c>
      <c r="Q1053" s="10">
        <f>'დამტკ. საკუთ.'!E1053</f>
        <v>0</v>
      </c>
      <c r="R1053" s="10">
        <f>'ცვლილ. ბიუჯ.'!F1053</f>
        <v>0</v>
      </c>
      <c r="S1053" s="10">
        <f>'ცვლილ. საკუთ.'!F1053</f>
        <v>0</v>
      </c>
      <c r="T1053" s="10">
        <f>'მთავრ. ფონდი'!F1053</f>
        <v>0</v>
      </c>
      <c r="U1053" s="10">
        <f>'პრეზ. ფონდი'!F1053</f>
        <v>0</v>
      </c>
      <c r="V1053" s="10">
        <f>'დაზუსტ. ნაერთი'!E1053</f>
        <v>0</v>
      </c>
      <c r="W1053" s="10">
        <f>'დაზუსტ. ბიუჯ.'!E1053</f>
        <v>0</v>
      </c>
      <c r="X1053" s="10">
        <f>'დაზუსტ. საკუთ.'!E1053</f>
        <v>0</v>
      </c>
      <c r="Z1053" s="10">
        <f t="shared" si="398"/>
        <v>0</v>
      </c>
      <c r="AA1053" s="10">
        <f>'დამტკ. ბიუჯ.'!F1053</f>
        <v>0</v>
      </c>
      <c r="AB1053" s="10">
        <f>'დამტკ. საკუთ.'!F1053</f>
        <v>0</v>
      </c>
      <c r="AC1053" s="10">
        <f>'ცვლილ. ბიუჯ.'!G1053</f>
        <v>0</v>
      </c>
      <c r="AD1053" s="10">
        <f>'ცვლილ. საკუთ.'!G1053</f>
        <v>0</v>
      </c>
      <c r="AE1053" s="10">
        <f>'მთავრ. ფონდი'!G1053</f>
        <v>0</v>
      </c>
      <c r="AF1053" s="10">
        <f>'პრეზ. ფონდი'!G1053</f>
        <v>0</v>
      </c>
      <c r="AG1053" s="10">
        <f>'დაზუსტ. ნაერთი'!F1053</f>
        <v>0</v>
      </c>
      <c r="AH1053" s="10">
        <f>'დაზუსტ. ბიუჯ.'!F1053</f>
        <v>0</v>
      </c>
      <c r="AI1053" s="10">
        <f>'დაზუსტ. საკუთ.'!F1053</f>
        <v>0</v>
      </c>
      <c r="AK1053" s="10">
        <f t="shared" si="399"/>
        <v>0</v>
      </c>
      <c r="AL1053" s="10">
        <f t="shared" si="400"/>
        <v>0</v>
      </c>
      <c r="AM1053" s="10">
        <f t="shared" si="401"/>
        <v>0</v>
      </c>
      <c r="AN1053" s="10">
        <f t="shared" si="401"/>
        <v>0</v>
      </c>
      <c r="AO1053" s="10">
        <f t="shared" si="401"/>
        <v>0</v>
      </c>
      <c r="AP1053" s="10">
        <f t="shared" si="391"/>
        <v>0</v>
      </c>
      <c r="AQ1053" s="10">
        <f t="shared" si="391"/>
        <v>0</v>
      </c>
      <c r="AR1053" s="10">
        <f t="shared" si="391"/>
        <v>0</v>
      </c>
      <c r="AS1053" s="10">
        <f t="shared" si="391"/>
        <v>0</v>
      </c>
      <c r="AT1053" s="10">
        <f t="shared" si="406"/>
        <v>0</v>
      </c>
      <c r="AV1053" s="10">
        <f t="shared" si="402"/>
        <v>0</v>
      </c>
      <c r="AW1053" s="10">
        <f>'დამტკ. ბიუჯ.'!G1053</f>
        <v>0</v>
      </c>
      <c r="AX1053" s="10">
        <f>'დამტკ. საკუთ.'!G1053</f>
        <v>0</v>
      </c>
      <c r="AY1053" s="10">
        <f>'ცვლილ. ბიუჯ.'!H1053</f>
        <v>0</v>
      </c>
      <c r="AZ1053" s="10">
        <f>'ცვლილ. საკუთ.'!H1053</f>
        <v>0</v>
      </c>
      <c r="BA1053" s="10">
        <f>'მთავრ. ფონდი'!H1053</f>
        <v>0</v>
      </c>
      <c r="BB1053" s="10">
        <f>'პრეზ. ფონდი'!H1053</f>
        <v>0</v>
      </c>
      <c r="BC1053" s="10">
        <f>'დაზუსტ. ნაერთი'!G1053</f>
        <v>0</v>
      </c>
      <c r="BD1053" s="10">
        <f>'დაზუსტ. ბიუჯ.'!G1053</f>
        <v>0</v>
      </c>
      <c r="BE1053" s="10">
        <f>'დაზუსტ. საკუთ.'!G1053</f>
        <v>0</v>
      </c>
      <c r="BG1053" s="10">
        <f t="shared" si="403"/>
        <v>0</v>
      </c>
      <c r="BH1053" s="10">
        <f t="shared" si="403"/>
        <v>0</v>
      </c>
      <c r="BI1053" s="10">
        <f t="shared" si="403"/>
        <v>0</v>
      </c>
      <c r="BJ1053" s="10">
        <f t="shared" si="392"/>
        <v>0</v>
      </c>
      <c r="BK1053" s="10">
        <f t="shared" si="392"/>
        <v>0</v>
      </c>
      <c r="BL1053" s="10">
        <f t="shared" si="392"/>
        <v>0</v>
      </c>
      <c r="BM1053" s="10">
        <f t="shared" si="392"/>
        <v>0</v>
      </c>
      <c r="BN1053" s="10">
        <f t="shared" si="407"/>
        <v>0</v>
      </c>
      <c r="BO1053" s="10">
        <f t="shared" si="407"/>
        <v>0</v>
      </c>
      <c r="BP1053" s="10">
        <f t="shared" si="407"/>
        <v>0</v>
      </c>
      <c r="BR1053" s="10">
        <f t="shared" si="404"/>
        <v>0</v>
      </c>
      <c r="BS1053" s="10">
        <f>'დამტკ. ბიუჯ.'!H1053</f>
        <v>0</v>
      </c>
      <c r="BT1053" s="10">
        <f>'დამტკ. საკუთ.'!H1053</f>
        <v>0</v>
      </c>
      <c r="BU1053" s="10">
        <f>'ცვლილ. ბიუჯ.'!I1053</f>
        <v>0</v>
      </c>
      <c r="BV1053" s="10">
        <f>'ცვლილ. საკუთ.'!I1053</f>
        <v>0</v>
      </c>
      <c r="BW1053" s="10">
        <f>'მთავრ. ფონდი'!I1053</f>
        <v>0</v>
      </c>
      <c r="BX1053" s="10">
        <f>'პრეზ. ფონდი'!I1053</f>
        <v>0</v>
      </c>
      <c r="BY1053" s="10">
        <f>'დაზუსტ. ნაერთი'!H1053</f>
        <v>0</v>
      </c>
      <c r="BZ1053" s="10">
        <f>'დაზუსტ. ბიუჯ.'!H1053</f>
        <v>0</v>
      </c>
      <c r="CA1053" s="10">
        <f>'დაზუსტ. საკუთ.'!H1053</f>
        <v>0</v>
      </c>
    </row>
    <row r="1054" spans="1:79" x14ac:dyDescent="0.25">
      <c r="A1054" t="str">
        <f t="shared" si="393"/>
        <v>b</v>
      </c>
      <c r="B1054" s="8"/>
      <c r="C1054" s="9" t="s">
        <v>16</v>
      </c>
      <c r="D1054" s="10">
        <f t="shared" si="394"/>
        <v>0</v>
      </c>
      <c r="E1054" s="10">
        <f t="shared" si="395"/>
        <v>0</v>
      </c>
      <c r="F1054" s="10">
        <f t="shared" si="396"/>
        <v>0</v>
      </c>
      <c r="G1054" s="10">
        <f t="shared" si="396"/>
        <v>0</v>
      </c>
      <c r="H1054" s="10">
        <f t="shared" si="396"/>
        <v>0</v>
      </c>
      <c r="I1054" s="10">
        <f t="shared" si="390"/>
        <v>0</v>
      </c>
      <c r="J1054" s="10">
        <f t="shared" si="390"/>
        <v>0</v>
      </c>
      <c r="K1054" s="10">
        <f t="shared" si="390"/>
        <v>0</v>
      </c>
      <c r="L1054" s="10">
        <f t="shared" si="390"/>
        <v>0</v>
      </c>
      <c r="M1054" s="10">
        <f t="shared" si="405"/>
        <v>0</v>
      </c>
      <c r="O1054" s="10">
        <f t="shared" si="397"/>
        <v>0</v>
      </c>
      <c r="P1054" s="10">
        <f>'დამტკ. ბიუჯ.'!E1054</f>
        <v>0</v>
      </c>
      <c r="Q1054" s="10">
        <f>'დამტკ. საკუთ.'!E1054</f>
        <v>0</v>
      </c>
      <c r="R1054" s="10">
        <f>'ცვლილ. ბიუჯ.'!F1054</f>
        <v>0</v>
      </c>
      <c r="S1054" s="10">
        <f>'ცვლილ. საკუთ.'!F1054</f>
        <v>0</v>
      </c>
      <c r="T1054" s="10">
        <f>'მთავრ. ფონდი'!F1054</f>
        <v>0</v>
      </c>
      <c r="U1054" s="10">
        <f>'პრეზ. ფონდი'!F1054</f>
        <v>0</v>
      </c>
      <c r="V1054" s="10">
        <f>'დაზუსტ. ნაერთი'!E1054</f>
        <v>0</v>
      </c>
      <c r="W1054" s="10">
        <f>'დაზუსტ. ბიუჯ.'!E1054</f>
        <v>0</v>
      </c>
      <c r="X1054" s="10">
        <f>'დაზუსტ. საკუთ.'!E1054</f>
        <v>0</v>
      </c>
      <c r="Z1054" s="10">
        <f t="shared" si="398"/>
        <v>0</v>
      </c>
      <c r="AA1054" s="10">
        <f>'დამტკ. ბიუჯ.'!F1054</f>
        <v>0</v>
      </c>
      <c r="AB1054" s="10">
        <f>'დამტკ. საკუთ.'!F1054</f>
        <v>0</v>
      </c>
      <c r="AC1054" s="10">
        <f>'ცვლილ. ბიუჯ.'!G1054</f>
        <v>0</v>
      </c>
      <c r="AD1054" s="10">
        <f>'ცვლილ. საკუთ.'!G1054</f>
        <v>0</v>
      </c>
      <c r="AE1054" s="10">
        <f>'მთავრ. ფონდი'!G1054</f>
        <v>0</v>
      </c>
      <c r="AF1054" s="10">
        <f>'პრეზ. ფონდი'!G1054</f>
        <v>0</v>
      </c>
      <c r="AG1054" s="10">
        <f>'დაზუსტ. ნაერთი'!F1054</f>
        <v>0</v>
      </c>
      <c r="AH1054" s="10">
        <f>'დაზუსტ. ბიუჯ.'!F1054</f>
        <v>0</v>
      </c>
      <c r="AI1054" s="10">
        <f>'დაზუსტ. საკუთ.'!F1054</f>
        <v>0</v>
      </c>
      <c r="AK1054" s="10">
        <f t="shared" si="399"/>
        <v>0</v>
      </c>
      <c r="AL1054" s="10">
        <f t="shared" si="400"/>
        <v>0</v>
      </c>
      <c r="AM1054" s="10">
        <f t="shared" si="401"/>
        <v>0</v>
      </c>
      <c r="AN1054" s="10">
        <f t="shared" si="401"/>
        <v>0</v>
      </c>
      <c r="AO1054" s="10">
        <f t="shared" si="401"/>
        <v>0</v>
      </c>
      <c r="AP1054" s="10">
        <f t="shared" si="391"/>
        <v>0</v>
      </c>
      <c r="AQ1054" s="10">
        <f t="shared" si="391"/>
        <v>0</v>
      </c>
      <c r="AR1054" s="10">
        <f t="shared" si="391"/>
        <v>0</v>
      </c>
      <c r="AS1054" s="10">
        <f t="shared" si="391"/>
        <v>0</v>
      </c>
      <c r="AT1054" s="10">
        <f t="shared" si="406"/>
        <v>0</v>
      </c>
      <c r="AV1054" s="10">
        <f t="shared" si="402"/>
        <v>0</v>
      </c>
      <c r="AW1054" s="10">
        <f>'დამტკ. ბიუჯ.'!G1054</f>
        <v>0</v>
      </c>
      <c r="AX1054" s="10">
        <f>'დამტკ. საკუთ.'!G1054</f>
        <v>0</v>
      </c>
      <c r="AY1054" s="10">
        <f>'ცვლილ. ბიუჯ.'!H1054</f>
        <v>0</v>
      </c>
      <c r="AZ1054" s="10">
        <f>'ცვლილ. საკუთ.'!H1054</f>
        <v>0</v>
      </c>
      <c r="BA1054" s="10">
        <f>'მთავრ. ფონდი'!H1054</f>
        <v>0</v>
      </c>
      <c r="BB1054" s="10">
        <f>'პრეზ. ფონდი'!H1054</f>
        <v>0</v>
      </c>
      <c r="BC1054" s="10">
        <f>'დაზუსტ. ნაერთი'!G1054</f>
        <v>0</v>
      </c>
      <c r="BD1054" s="10">
        <f>'დაზუსტ. ბიუჯ.'!G1054</f>
        <v>0</v>
      </c>
      <c r="BE1054" s="10">
        <f>'დაზუსტ. საკუთ.'!G1054</f>
        <v>0</v>
      </c>
      <c r="BG1054" s="10">
        <f t="shared" si="403"/>
        <v>0</v>
      </c>
      <c r="BH1054" s="10">
        <f t="shared" si="403"/>
        <v>0</v>
      </c>
      <c r="BI1054" s="10">
        <f t="shared" si="403"/>
        <v>0</v>
      </c>
      <c r="BJ1054" s="10">
        <f t="shared" si="392"/>
        <v>0</v>
      </c>
      <c r="BK1054" s="10">
        <f t="shared" si="392"/>
        <v>0</v>
      </c>
      <c r="BL1054" s="10">
        <f t="shared" si="392"/>
        <v>0</v>
      </c>
      <c r="BM1054" s="10">
        <f t="shared" si="392"/>
        <v>0</v>
      </c>
      <c r="BN1054" s="10">
        <f t="shared" si="407"/>
        <v>0</v>
      </c>
      <c r="BO1054" s="10">
        <f t="shared" si="407"/>
        <v>0</v>
      </c>
      <c r="BP1054" s="10">
        <f t="shared" si="407"/>
        <v>0</v>
      </c>
      <c r="BR1054" s="10">
        <f t="shared" si="404"/>
        <v>0</v>
      </c>
      <c r="BS1054" s="10">
        <f>'დამტკ. ბიუჯ.'!H1054</f>
        <v>0</v>
      </c>
      <c r="BT1054" s="10">
        <f>'დამტკ. საკუთ.'!H1054</f>
        <v>0</v>
      </c>
      <c r="BU1054" s="10">
        <f>'ცვლილ. ბიუჯ.'!I1054</f>
        <v>0</v>
      </c>
      <c r="BV1054" s="10">
        <f>'ცვლილ. საკუთ.'!I1054</f>
        <v>0</v>
      </c>
      <c r="BW1054" s="10">
        <f>'მთავრ. ფონდი'!I1054</f>
        <v>0</v>
      </c>
      <c r="BX1054" s="10">
        <f>'პრეზ. ფონდი'!I1054</f>
        <v>0</v>
      </c>
      <c r="BY1054" s="10">
        <f>'დაზუსტ. ნაერთი'!H1054</f>
        <v>0</v>
      </c>
      <c r="BZ1054" s="10">
        <f>'დაზუსტ. ბიუჯ.'!H1054</f>
        <v>0</v>
      </c>
      <c r="CA1054" s="10">
        <f>'დაზუსტ. საკუთ.'!H1054</f>
        <v>0</v>
      </c>
    </row>
    <row r="1055" spans="1:79" x14ac:dyDescent="0.25">
      <c r="A1055" t="str">
        <f t="shared" si="393"/>
        <v>a</v>
      </c>
      <c r="B1055" s="8"/>
      <c r="C1055" s="9" t="s">
        <v>17</v>
      </c>
      <c r="D1055" s="10">
        <f t="shared" si="394"/>
        <v>0</v>
      </c>
      <c r="E1055" s="10">
        <f t="shared" si="395"/>
        <v>0</v>
      </c>
      <c r="F1055" s="10">
        <f t="shared" si="396"/>
        <v>0</v>
      </c>
      <c r="G1055" s="10">
        <f t="shared" si="396"/>
        <v>20000</v>
      </c>
      <c r="H1055" s="10">
        <f t="shared" si="396"/>
        <v>0</v>
      </c>
      <c r="I1055" s="10">
        <f t="shared" si="390"/>
        <v>0</v>
      </c>
      <c r="J1055" s="10">
        <f t="shared" si="390"/>
        <v>0</v>
      </c>
      <c r="K1055" s="10">
        <f t="shared" si="390"/>
        <v>20000</v>
      </c>
      <c r="L1055" s="10">
        <f t="shared" si="390"/>
        <v>20000</v>
      </c>
      <c r="M1055" s="10">
        <f t="shared" si="405"/>
        <v>0</v>
      </c>
      <c r="O1055" s="10">
        <f t="shared" si="397"/>
        <v>0</v>
      </c>
      <c r="P1055" s="10">
        <f>'დამტკ. ბიუჯ.'!E1055</f>
        <v>0</v>
      </c>
      <c r="Q1055" s="10">
        <f>'დამტკ. საკუთ.'!E1055</f>
        <v>0</v>
      </c>
      <c r="R1055" s="10">
        <f>'ცვლილ. ბიუჯ.'!F1055</f>
        <v>10000</v>
      </c>
      <c r="S1055" s="10">
        <f>'ცვლილ. საკუთ.'!F1055</f>
        <v>0</v>
      </c>
      <c r="T1055" s="10">
        <f>'მთავრ. ფონდი'!F1055</f>
        <v>0</v>
      </c>
      <c r="U1055" s="10">
        <f>'პრეზ. ფონდი'!F1055</f>
        <v>0</v>
      </c>
      <c r="V1055" s="10">
        <f>'დაზუსტ. ნაერთი'!E1055</f>
        <v>10000</v>
      </c>
      <c r="W1055" s="10">
        <f>'დაზუსტ. ბიუჯ.'!E1055</f>
        <v>10000</v>
      </c>
      <c r="X1055" s="10">
        <f>'დაზუსტ. საკუთ.'!E1055</f>
        <v>0</v>
      </c>
      <c r="Z1055" s="10">
        <f t="shared" si="398"/>
        <v>0</v>
      </c>
      <c r="AA1055" s="10">
        <f>'დამტკ. ბიუჯ.'!F1055</f>
        <v>0</v>
      </c>
      <c r="AB1055" s="10">
        <f>'დამტკ. საკუთ.'!F1055</f>
        <v>0</v>
      </c>
      <c r="AC1055" s="10">
        <f>'ცვლილ. ბიუჯ.'!G1055</f>
        <v>10000</v>
      </c>
      <c r="AD1055" s="10">
        <f>'ცვლილ. საკუთ.'!G1055</f>
        <v>0</v>
      </c>
      <c r="AE1055" s="10">
        <f>'მთავრ. ფონდი'!G1055</f>
        <v>0</v>
      </c>
      <c r="AF1055" s="10">
        <f>'პრეზ. ფონდი'!G1055</f>
        <v>0</v>
      </c>
      <c r="AG1055" s="10">
        <f>'დაზუსტ. ნაერთი'!F1055</f>
        <v>10000</v>
      </c>
      <c r="AH1055" s="10">
        <f>'დაზუსტ. ბიუჯ.'!F1055</f>
        <v>10000</v>
      </c>
      <c r="AI1055" s="10">
        <f>'დაზუსტ. საკუთ.'!F1055</f>
        <v>0</v>
      </c>
      <c r="AK1055" s="10">
        <f t="shared" si="399"/>
        <v>0</v>
      </c>
      <c r="AL1055" s="10">
        <f t="shared" si="400"/>
        <v>0</v>
      </c>
      <c r="AM1055" s="10">
        <f t="shared" si="401"/>
        <v>0</v>
      </c>
      <c r="AN1055" s="10">
        <f t="shared" si="401"/>
        <v>20000</v>
      </c>
      <c r="AO1055" s="10">
        <f t="shared" si="401"/>
        <v>0</v>
      </c>
      <c r="AP1055" s="10">
        <f t="shared" si="391"/>
        <v>0</v>
      </c>
      <c r="AQ1055" s="10">
        <f t="shared" si="391"/>
        <v>0</v>
      </c>
      <c r="AR1055" s="10">
        <f t="shared" si="391"/>
        <v>20000</v>
      </c>
      <c r="AS1055" s="10">
        <f t="shared" si="391"/>
        <v>20000</v>
      </c>
      <c r="AT1055" s="10">
        <f t="shared" si="406"/>
        <v>0</v>
      </c>
      <c r="AV1055" s="10">
        <f t="shared" si="402"/>
        <v>0</v>
      </c>
      <c r="AW1055" s="10">
        <f>'დამტკ. ბიუჯ.'!G1055</f>
        <v>0</v>
      </c>
      <c r="AX1055" s="10">
        <f>'დამტკ. საკუთ.'!G1055</f>
        <v>0</v>
      </c>
      <c r="AY1055" s="10">
        <f>'ცვლილ. ბიუჯ.'!H1055</f>
        <v>0</v>
      </c>
      <c r="AZ1055" s="10">
        <f>'ცვლილ. საკუთ.'!H1055</f>
        <v>0</v>
      </c>
      <c r="BA1055" s="10">
        <f>'მთავრ. ფონდი'!H1055</f>
        <v>0</v>
      </c>
      <c r="BB1055" s="10">
        <f>'პრეზ. ფონდი'!H1055</f>
        <v>0</v>
      </c>
      <c r="BC1055" s="10">
        <f>'დაზუსტ. ნაერთი'!G1055</f>
        <v>0</v>
      </c>
      <c r="BD1055" s="10">
        <f>'დაზუსტ. ბიუჯ.'!G1055</f>
        <v>0</v>
      </c>
      <c r="BE1055" s="10">
        <f>'დაზუსტ. საკუთ.'!G1055</f>
        <v>0</v>
      </c>
      <c r="BG1055" s="10">
        <f t="shared" si="403"/>
        <v>0</v>
      </c>
      <c r="BH1055" s="10">
        <f t="shared" si="403"/>
        <v>0</v>
      </c>
      <c r="BI1055" s="10">
        <f t="shared" si="403"/>
        <v>0</v>
      </c>
      <c r="BJ1055" s="10">
        <f t="shared" si="392"/>
        <v>20000</v>
      </c>
      <c r="BK1055" s="10">
        <f t="shared" si="392"/>
        <v>0</v>
      </c>
      <c r="BL1055" s="10">
        <f t="shared" si="392"/>
        <v>0</v>
      </c>
      <c r="BM1055" s="10">
        <f t="shared" si="392"/>
        <v>0</v>
      </c>
      <c r="BN1055" s="10">
        <f t="shared" si="407"/>
        <v>20000</v>
      </c>
      <c r="BO1055" s="10">
        <f t="shared" si="407"/>
        <v>20000</v>
      </c>
      <c r="BP1055" s="10">
        <f t="shared" si="407"/>
        <v>0</v>
      </c>
      <c r="BR1055" s="10">
        <f t="shared" si="404"/>
        <v>0</v>
      </c>
      <c r="BS1055" s="10">
        <f>'დამტკ. ბიუჯ.'!H1055</f>
        <v>0</v>
      </c>
      <c r="BT1055" s="10">
        <f>'დამტკ. საკუთ.'!H1055</f>
        <v>0</v>
      </c>
      <c r="BU1055" s="10">
        <f>'ცვლილ. ბიუჯ.'!I1055</f>
        <v>0</v>
      </c>
      <c r="BV1055" s="10">
        <f>'ცვლილ. საკუთ.'!I1055</f>
        <v>0</v>
      </c>
      <c r="BW1055" s="10">
        <f>'მთავრ. ფონდი'!I1055</f>
        <v>0</v>
      </c>
      <c r="BX1055" s="10">
        <f>'პრეზ. ფონდი'!I1055</f>
        <v>0</v>
      </c>
      <c r="BY1055" s="10">
        <f>'დაზუსტ. ნაერთი'!H1055</f>
        <v>0</v>
      </c>
      <c r="BZ1055" s="10">
        <f>'დაზუსტ. ბიუჯ.'!H1055</f>
        <v>0</v>
      </c>
      <c r="CA1055" s="10">
        <f>'დაზუსტ. საკუთ.'!H1055</f>
        <v>0</v>
      </c>
    </row>
    <row r="1056" spans="1:79" x14ac:dyDescent="0.25">
      <c r="A1056" t="str">
        <f t="shared" si="393"/>
        <v>b</v>
      </c>
      <c r="B1056" s="5"/>
      <c r="C1056" s="6" t="s">
        <v>18</v>
      </c>
      <c r="D1056" s="7">
        <f t="shared" si="394"/>
        <v>0</v>
      </c>
      <c r="E1056" s="7">
        <f t="shared" si="395"/>
        <v>0</v>
      </c>
      <c r="F1056" s="7">
        <f t="shared" si="396"/>
        <v>0</v>
      </c>
      <c r="G1056" s="7">
        <f t="shared" si="396"/>
        <v>0</v>
      </c>
      <c r="H1056" s="7">
        <f t="shared" si="396"/>
        <v>0</v>
      </c>
      <c r="I1056" s="7">
        <f t="shared" si="390"/>
        <v>0</v>
      </c>
      <c r="J1056" s="7">
        <f t="shared" si="390"/>
        <v>0</v>
      </c>
      <c r="K1056" s="7">
        <f t="shared" si="390"/>
        <v>0</v>
      </c>
      <c r="L1056" s="7">
        <f t="shared" si="390"/>
        <v>0</v>
      </c>
      <c r="M1056" s="7">
        <f t="shared" si="405"/>
        <v>0</v>
      </c>
      <c r="O1056" s="7">
        <f t="shared" si="397"/>
        <v>0</v>
      </c>
      <c r="P1056" s="7">
        <f>'დამტკ. ბიუჯ.'!E1056</f>
        <v>0</v>
      </c>
      <c r="Q1056" s="7">
        <f>'დამტკ. საკუთ.'!E1056</f>
        <v>0</v>
      </c>
      <c r="R1056" s="7">
        <f>'ცვლილ. ბიუჯ.'!F1056</f>
        <v>0</v>
      </c>
      <c r="S1056" s="7">
        <f>'ცვლილ. საკუთ.'!F1056</f>
        <v>0</v>
      </c>
      <c r="T1056" s="7">
        <f>'მთავრ. ფონდი'!F1056</f>
        <v>0</v>
      </c>
      <c r="U1056" s="7">
        <f>'პრეზ. ფონდი'!F1056</f>
        <v>0</v>
      </c>
      <c r="V1056" s="7">
        <f>'დაზუსტ. ნაერთი'!E1056</f>
        <v>0</v>
      </c>
      <c r="W1056" s="7">
        <f>'დაზუსტ. ბიუჯ.'!E1056</f>
        <v>0</v>
      </c>
      <c r="X1056" s="7">
        <f>'დაზუსტ. საკუთ.'!E1056</f>
        <v>0</v>
      </c>
      <c r="Z1056" s="7">
        <f t="shared" si="398"/>
        <v>0</v>
      </c>
      <c r="AA1056" s="7">
        <f>'დამტკ. ბიუჯ.'!F1056</f>
        <v>0</v>
      </c>
      <c r="AB1056" s="7">
        <f>'დამტკ. საკუთ.'!F1056</f>
        <v>0</v>
      </c>
      <c r="AC1056" s="7">
        <f>'ცვლილ. ბიუჯ.'!G1056</f>
        <v>0</v>
      </c>
      <c r="AD1056" s="7">
        <f>'ცვლილ. საკუთ.'!G1056</f>
        <v>0</v>
      </c>
      <c r="AE1056" s="7">
        <f>'მთავრ. ფონდი'!G1056</f>
        <v>0</v>
      </c>
      <c r="AF1056" s="7">
        <f>'პრეზ. ფონდი'!G1056</f>
        <v>0</v>
      </c>
      <c r="AG1056" s="7">
        <f>'დაზუსტ. ნაერთი'!F1056</f>
        <v>0</v>
      </c>
      <c r="AH1056" s="7">
        <f>'დაზუსტ. ბიუჯ.'!F1056</f>
        <v>0</v>
      </c>
      <c r="AI1056" s="7">
        <f>'დაზუსტ. საკუთ.'!F1056</f>
        <v>0</v>
      </c>
      <c r="AK1056" s="7">
        <f t="shared" si="399"/>
        <v>0</v>
      </c>
      <c r="AL1056" s="7">
        <f t="shared" si="400"/>
        <v>0</v>
      </c>
      <c r="AM1056" s="7">
        <f t="shared" si="401"/>
        <v>0</v>
      </c>
      <c r="AN1056" s="7">
        <f t="shared" si="401"/>
        <v>0</v>
      </c>
      <c r="AO1056" s="7">
        <f t="shared" si="401"/>
        <v>0</v>
      </c>
      <c r="AP1056" s="7">
        <f t="shared" si="391"/>
        <v>0</v>
      </c>
      <c r="AQ1056" s="7">
        <f t="shared" si="391"/>
        <v>0</v>
      </c>
      <c r="AR1056" s="7">
        <f t="shared" si="391"/>
        <v>0</v>
      </c>
      <c r="AS1056" s="7">
        <f t="shared" si="391"/>
        <v>0</v>
      </c>
      <c r="AT1056" s="7">
        <f t="shared" si="406"/>
        <v>0</v>
      </c>
      <c r="AV1056" s="7">
        <f t="shared" si="402"/>
        <v>0</v>
      </c>
      <c r="AW1056" s="7">
        <f>'დამტკ. ბიუჯ.'!G1056</f>
        <v>0</v>
      </c>
      <c r="AX1056" s="7">
        <f>'დამტკ. საკუთ.'!G1056</f>
        <v>0</v>
      </c>
      <c r="AY1056" s="7">
        <f>'ცვლილ. ბიუჯ.'!H1056</f>
        <v>0</v>
      </c>
      <c r="AZ1056" s="7">
        <f>'ცვლილ. საკუთ.'!H1056</f>
        <v>0</v>
      </c>
      <c r="BA1056" s="7">
        <f>'მთავრ. ფონდი'!H1056</f>
        <v>0</v>
      </c>
      <c r="BB1056" s="7">
        <f>'პრეზ. ფონდი'!H1056</f>
        <v>0</v>
      </c>
      <c r="BC1056" s="7">
        <f>'დაზუსტ. ნაერთი'!G1056</f>
        <v>0</v>
      </c>
      <c r="BD1056" s="7">
        <f>'დაზუსტ. ბიუჯ.'!G1056</f>
        <v>0</v>
      </c>
      <c r="BE1056" s="7">
        <f>'დაზუსტ. საკუთ.'!G1056</f>
        <v>0</v>
      </c>
      <c r="BG1056" s="7">
        <f t="shared" si="403"/>
        <v>0</v>
      </c>
      <c r="BH1056" s="7">
        <f t="shared" si="403"/>
        <v>0</v>
      </c>
      <c r="BI1056" s="7">
        <f t="shared" si="403"/>
        <v>0</v>
      </c>
      <c r="BJ1056" s="7">
        <f t="shared" si="392"/>
        <v>0</v>
      </c>
      <c r="BK1056" s="7">
        <f t="shared" si="392"/>
        <v>0</v>
      </c>
      <c r="BL1056" s="7">
        <f t="shared" si="392"/>
        <v>0</v>
      </c>
      <c r="BM1056" s="7">
        <f t="shared" si="392"/>
        <v>0</v>
      </c>
      <c r="BN1056" s="7">
        <f t="shared" si="407"/>
        <v>0</v>
      </c>
      <c r="BO1056" s="7">
        <f t="shared" si="407"/>
        <v>0</v>
      </c>
      <c r="BP1056" s="7">
        <f t="shared" si="407"/>
        <v>0</v>
      </c>
      <c r="BR1056" s="7">
        <f t="shared" si="404"/>
        <v>0</v>
      </c>
      <c r="BS1056" s="7">
        <f>'დამტკ. ბიუჯ.'!H1056</f>
        <v>0</v>
      </c>
      <c r="BT1056" s="7">
        <f>'დამტკ. საკუთ.'!H1056</f>
        <v>0</v>
      </c>
      <c r="BU1056" s="7">
        <f>'ცვლილ. ბიუჯ.'!I1056</f>
        <v>0</v>
      </c>
      <c r="BV1056" s="7">
        <f>'ცვლილ. საკუთ.'!I1056</f>
        <v>0</v>
      </c>
      <c r="BW1056" s="7">
        <f>'მთავრ. ფონდი'!I1056</f>
        <v>0</v>
      </c>
      <c r="BX1056" s="7">
        <f>'პრეზ. ფონდი'!I1056</f>
        <v>0</v>
      </c>
      <c r="BY1056" s="7">
        <f>'დაზუსტ. ნაერთი'!H1056</f>
        <v>0</v>
      </c>
      <c r="BZ1056" s="7">
        <f>'დაზუსტ. ბიუჯ.'!H1056</f>
        <v>0</v>
      </c>
      <c r="CA1056" s="7">
        <f>'დაზუსტ. საკუთ.'!H1056</f>
        <v>0</v>
      </c>
    </row>
    <row r="1057" spans="1:79" x14ac:dyDescent="0.25">
      <c r="A1057" t="str">
        <f t="shared" si="393"/>
        <v>b</v>
      </c>
      <c r="B1057" s="5"/>
      <c r="C1057" s="6" t="s">
        <v>19</v>
      </c>
      <c r="D1057" s="7">
        <f t="shared" si="394"/>
        <v>0</v>
      </c>
      <c r="E1057" s="7">
        <f t="shared" si="395"/>
        <v>0</v>
      </c>
      <c r="F1057" s="7">
        <f t="shared" si="396"/>
        <v>0</v>
      </c>
      <c r="G1057" s="7">
        <f t="shared" si="396"/>
        <v>0</v>
      </c>
      <c r="H1057" s="7">
        <f t="shared" si="396"/>
        <v>0</v>
      </c>
      <c r="I1057" s="7">
        <f t="shared" si="390"/>
        <v>0</v>
      </c>
      <c r="J1057" s="7">
        <f t="shared" si="390"/>
        <v>0</v>
      </c>
      <c r="K1057" s="7">
        <f t="shared" si="390"/>
        <v>0</v>
      </c>
      <c r="L1057" s="7">
        <f t="shared" si="390"/>
        <v>0</v>
      </c>
      <c r="M1057" s="7">
        <f t="shared" si="405"/>
        <v>0</v>
      </c>
      <c r="O1057" s="7">
        <f t="shared" si="397"/>
        <v>0</v>
      </c>
      <c r="P1057" s="7">
        <f>'დამტკ. ბიუჯ.'!E1057</f>
        <v>0</v>
      </c>
      <c r="Q1057" s="7">
        <f>'დამტკ. საკუთ.'!E1057</f>
        <v>0</v>
      </c>
      <c r="R1057" s="7">
        <f>'ცვლილ. ბიუჯ.'!F1057</f>
        <v>0</v>
      </c>
      <c r="S1057" s="7">
        <f>'ცვლილ. საკუთ.'!F1057</f>
        <v>0</v>
      </c>
      <c r="T1057" s="7">
        <f>'მთავრ. ფონდი'!F1057</f>
        <v>0</v>
      </c>
      <c r="U1057" s="7">
        <f>'პრეზ. ფონდი'!F1057</f>
        <v>0</v>
      </c>
      <c r="V1057" s="7">
        <f>'დაზუსტ. ნაერთი'!E1057</f>
        <v>0</v>
      </c>
      <c r="W1057" s="7">
        <f>'დაზუსტ. ბიუჯ.'!E1057</f>
        <v>0</v>
      </c>
      <c r="X1057" s="7">
        <f>'დაზუსტ. საკუთ.'!E1057</f>
        <v>0</v>
      </c>
      <c r="Z1057" s="7">
        <f t="shared" si="398"/>
        <v>0</v>
      </c>
      <c r="AA1057" s="7">
        <f>'დამტკ. ბიუჯ.'!F1057</f>
        <v>0</v>
      </c>
      <c r="AB1057" s="7">
        <f>'დამტკ. საკუთ.'!F1057</f>
        <v>0</v>
      </c>
      <c r="AC1057" s="7">
        <f>'ცვლილ. ბიუჯ.'!G1057</f>
        <v>0</v>
      </c>
      <c r="AD1057" s="7">
        <f>'ცვლილ. საკუთ.'!G1057</f>
        <v>0</v>
      </c>
      <c r="AE1057" s="7">
        <f>'მთავრ. ფონდი'!G1057</f>
        <v>0</v>
      </c>
      <c r="AF1057" s="7">
        <f>'პრეზ. ფონდი'!G1057</f>
        <v>0</v>
      </c>
      <c r="AG1057" s="7">
        <f>'დაზუსტ. ნაერთი'!F1057</f>
        <v>0</v>
      </c>
      <c r="AH1057" s="7">
        <f>'დაზუსტ. ბიუჯ.'!F1057</f>
        <v>0</v>
      </c>
      <c r="AI1057" s="7">
        <f>'დაზუსტ. საკუთ.'!F1057</f>
        <v>0</v>
      </c>
      <c r="AK1057" s="7">
        <f t="shared" si="399"/>
        <v>0</v>
      </c>
      <c r="AL1057" s="7">
        <f t="shared" si="400"/>
        <v>0</v>
      </c>
      <c r="AM1057" s="7">
        <f t="shared" si="401"/>
        <v>0</v>
      </c>
      <c r="AN1057" s="7">
        <f t="shared" si="401"/>
        <v>0</v>
      </c>
      <c r="AO1057" s="7">
        <f t="shared" si="401"/>
        <v>0</v>
      </c>
      <c r="AP1057" s="7">
        <f t="shared" si="391"/>
        <v>0</v>
      </c>
      <c r="AQ1057" s="7">
        <f t="shared" si="391"/>
        <v>0</v>
      </c>
      <c r="AR1057" s="7">
        <f t="shared" si="391"/>
        <v>0</v>
      </c>
      <c r="AS1057" s="7">
        <f t="shared" si="391"/>
        <v>0</v>
      </c>
      <c r="AT1057" s="7">
        <f t="shared" si="406"/>
        <v>0</v>
      </c>
      <c r="AV1057" s="7">
        <f t="shared" si="402"/>
        <v>0</v>
      </c>
      <c r="AW1057" s="7">
        <f>'დამტკ. ბიუჯ.'!G1057</f>
        <v>0</v>
      </c>
      <c r="AX1057" s="7">
        <f>'დამტკ. საკუთ.'!G1057</f>
        <v>0</v>
      </c>
      <c r="AY1057" s="7">
        <f>'ცვლილ. ბიუჯ.'!H1057</f>
        <v>0</v>
      </c>
      <c r="AZ1057" s="7">
        <f>'ცვლილ. საკუთ.'!H1057</f>
        <v>0</v>
      </c>
      <c r="BA1057" s="7">
        <f>'მთავრ. ფონდი'!H1057</f>
        <v>0</v>
      </c>
      <c r="BB1057" s="7">
        <f>'პრეზ. ფონდი'!H1057</f>
        <v>0</v>
      </c>
      <c r="BC1057" s="7">
        <f>'დაზუსტ. ნაერთი'!G1057</f>
        <v>0</v>
      </c>
      <c r="BD1057" s="7">
        <f>'დაზუსტ. ბიუჯ.'!G1057</f>
        <v>0</v>
      </c>
      <c r="BE1057" s="7">
        <f>'დაზუსტ. საკუთ.'!G1057</f>
        <v>0</v>
      </c>
      <c r="BG1057" s="7">
        <f t="shared" si="403"/>
        <v>0</v>
      </c>
      <c r="BH1057" s="7">
        <f t="shared" si="403"/>
        <v>0</v>
      </c>
      <c r="BI1057" s="7">
        <f t="shared" si="403"/>
        <v>0</v>
      </c>
      <c r="BJ1057" s="7">
        <f t="shared" si="392"/>
        <v>0</v>
      </c>
      <c r="BK1057" s="7">
        <f t="shared" si="392"/>
        <v>0</v>
      </c>
      <c r="BL1057" s="7">
        <f t="shared" si="392"/>
        <v>0</v>
      </c>
      <c r="BM1057" s="7">
        <f t="shared" si="392"/>
        <v>0</v>
      </c>
      <c r="BN1057" s="7">
        <f t="shared" si="407"/>
        <v>0</v>
      </c>
      <c r="BO1057" s="7">
        <f t="shared" si="407"/>
        <v>0</v>
      </c>
      <c r="BP1057" s="7">
        <f t="shared" si="407"/>
        <v>0</v>
      </c>
      <c r="BR1057" s="7">
        <f t="shared" si="404"/>
        <v>0</v>
      </c>
      <c r="BS1057" s="7">
        <f>'დამტკ. ბიუჯ.'!H1057</f>
        <v>0</v>
      </c>
      <c r="BT1057" s="7">
        <f>'დამტკ. საკუთ.'!H1057</f>
        <v>0</v>
      </c>
      <c r="BU1057" s="7">
        <f>'ცვლილ. ბიუჯ.'!I1057</f>
        <v>0</v>
      </c>
      <c r="BV1057" s="7">
        <f>'ცვლილ. საკუთ.'!I1057</f>
        <v>0</v>
      </c>
      <c r="BW1057" s="7">
        <f>'მთავრ. ფონდი'!I1057</f>
        <v>0</v>
      </c>
      <c r="BX1057" s="7">
        <f>'პრეზ. ფონდი'!I1057</f>
        <v>0</v>
      </c>
      <c r="BY1057" s="7">
        <f>'დაზუსტ. ნაერთი'!H1057</f>
        <v>0</v>
      </c>
      <c r="BZ1057" s="7">
        <f>'დაზუსტ. ბიუჯ.'!H1057</f>
        <v>0</v>
      </c>
      <c r="CA1057" s="7">
        <f>'დაზუსტ. საკუთ.'!H1057</f>
        <v>0</v>
      </c>
    </row>
    <row r="1058" spans="1:79" ht="15.75" thickBot="1" x14ac:dyDescent="0.3">
      <c r="A1058" t="str">
        <f t="shared" si="393"/>
        <v>a</v>
      </c>
      <c r="B1058" s="11"/>
      <c r="C1058" s="12" t="s">
        <v>20</v>
      </c>
      <c r="D1058" s="13">
        <f t="shared" si="394"/>
        <v>0</v>
      </c>
      <c r="E1058" s="13">
        <f t="shared" si="395"/>
        <v>0</v>
      </c>
      <c r="F1058" s="13">
        <f t="shared" si="396"/>
        <v>0</v>
      </c>
      <c r="G1058" s="13">
        <f t="shared" si="396"/>
        <v>4400</v>
      </c>
      <c r="H1058" s="13">
        <f t="shared" si="396"/>
        <v>0</v>
      </c>
      <c r="I1058" s="13">
        <f t="shared" si="390"/>
        <v>0</v>
      </c>
      <c r="J1058" s="13">
        <f t="shared" si="390"/>
        <v>0</v>
      </c>
      <c r="K1058" s="13">
        <f t="shared" si="390"/>
        <v>4400</v>
      </c>
      <c r="L1058" s="13">
        <f t="shared" si="390"/>
        <v>4400</v>
      </c>
      <c r="M1058" s="13">
        <f t="shared" si="405"/>
        <v>0</v>
      </c>
      <c r="O1058" s="13">
        <f t="shared" si="397"/>
        <v>0</v>
      </c>
      <c r="P1058" s="13">
        <f>'დამტკ. ბიუჯ.'!E1058</f>
        <v>0</v>
      </c>
      <c r="Q1058" s="13">
        <f>'დამტკ. საკუთ.'!E1058</f>
        <v>0</v>
      </c>
      <c r="R1058" s="13">
        <f>'ცვლილ. ბიუჯ.'!F1058</f>
        <v>4400</v>
      </c>
      <c r="S1058" s="13">
        <f>'ცვლილ. საკუთ.'!F1058</f>
        <v>0</v>
      </c>
      <c r="T1058" s="13">
        <f>'მთავრ. ფონდი'!F1058</f>
        <v>0</v>
      </c>
      <c r="U1058" s="13">
        <f>'პრეზ. ფონდი'!F1058</f>
        <v>0</v>
      </c>
      <c r="V1058" s="13">
        <f>'დაზუსტ. ნაერთი'!E1058</f>
        <v>4400</v>
      </c>
      <c r="W1058" s="13">
        <f>'დაზუსტ. ბიუჯ.'!E1058</f>
        <v>4400</v>
      </c>
      <c r="X1058" s="13">
        <f>'დაზუსტ. საკუთ.'!E1058</f>
        <v>0</v>
      </c>
      <c r="Z1058" s="13">
        <f t="shared" si="398"/>
        <v>0</v>
      </c>
      <c r="AA1058" s="13">
        <f>'დამტკ. ბიუჯ.'!F1058</f>
        <v>0</v>
      </c>
      <c r="AB1058" s="13">
        <f>'დამტკ. საკუთ.'!F1058</f>
        <v>0</v>
      </c>
      <c r="AC1058" s="13">
        <f>'ცვლილ. ბიუჯ.'!G1058</f>
        <v>0</v>
      </c>
      <c r="AD1058" s="13">
        <f>'ცვლილ. საკუთ.'!G1058</f>
        <v>0</v>
      </c>
      <c r="AE1058" s="13">
        <f>'მთავრ. ფონდი'!G1058</f>
        <v>0</v>
      </c>
      <c r="AF1058" s="13">
        <f>'პრეზ. ფონდი'!G1058</f>
        <v>0</v>
      </c>
      <c r="AG1058" s="13">
        <f>'დაზუსტ. ნაერთი'!F1058</f>
        <v>0</v>
      </c>
      <c r="AH1058" s="13">
        <f>'დაზუსტ. ბიუჯ.'!F1058</f>
        <v>0</v>
      </c>
      <c r="AI1058" s="13">
        <f>'დაზუსტ. საკუთ.'!F1058</f>
        <v>0</v>
      </c>
      <c r="AK1058" s="13">
        <f t="shared" si="399"/>
        <v>0</v>
      </c>
      <c r="AL1058" s="13">
        <f t="shared" si="400"/>
        <v>0</v>
      </c>
      <c r="AM1058" s="13">
        <f t="shared" si="401"/>
        <v>0</v>
      </c>
      <c r="AN1058" s="13">
        <f t="shared" si="401"/>
        <v>4400</v>
      </c>
      <c r="AO1058" s="13">
        <f t="shared" si="401"/>
        <v>0</v>
      </c>
      <c r="AP1058" s="13">
        <f t="shared" si="391"/>
        <v>0</v>
      </c>
      <c r="AQ1058" s="13">
        <f t="shared" si="391"/>
        <v>0</v>
      </c>
      <c r="AR1058" s="13">
        <f t="shared" si="391"/>
        <v>4400</v>
      </c>
      <c r="AS1058" s="13">
        <f t="shared" si="391"/>
        <v>4400</v>
      </c>
      <c r="AT1058" s="13">
        <f t="shared" si="406"/>
        <v>0</v>
      </c>
      <c r="AV1058" s="13">
        <f t="shared" si="402"/>
        <v>0</v>
      </c>
      <c r="AW1058" s="13">
        <f>'დამტკ. ბიუჯ.'!G1058</f>
        <v>0</v>
      </c>
      <c r="AX1058" s="13">
        <f>'დამტკ. საკუთ.'!G1058</f>
        <v>0</v>
      </c>
      <c r="AY1058" s="13">
        <f>'ცვლილ. ბიუჯ.'!H1058</f>
        <v>0</v>
      </c>
      <c r="AZ1058" s="13">
        <f>'ცვლილ. საკუთ.'!H1058</f>
        <v>0</v>
      </c>
      <c r="BA1058" s="13">
        <f>'მთავრ. ფონდი'!H1058</f>
        <v>0</v>
      </c>
      <c r="BB1058" s="13">
        <f>'პრეზ. ფონდი'!H1058</f>
        <v>0</v>
      </c>
      <c r="BC1058" s="13">
        <f>'დაზუსტ. ნაერთი'!G1058</f>
        <v>0</v>
      </c>
      <c r="BD1058" s="13">
        <f>'დაზუსტ. ბიუჯ.'!G1058</f>
        <v>0</v>
      </c>
      <c r="BE1058" s="13">
        <f>'დაზუსტ. საკუთ.'!G1058</f>
        <v>0</v>
      </c>
      <c r="BG1058" s="13">
        <f t="shared" si="403"/>
        <v>0</v>
      </c>
      <c r="BH1058" s="13">
        <f t="shared" si="403"/>
        <v>0</v>
      </c>
      <c r="BI1058" s="13">
        <f t="shared" si="403"/>
        <v>0</v>
      </c>
      <c r="BJ1058" s="13">
        <f t="shared" si="392"/>
        <v>4400</v>
      </c>
      <c r="BK1058" s="13">
        <f t="shared" si="392"/>
        <v>0</v>
      </c>
      <c r="BL1058" s="13">
        <f t="shared" si="392"/>
        <v>0</v>
      </c>
      <c r="BM1058" s="13">
        <f t="shared" si="392"/>
        <v>0</v>
      </c>
      <c r="BN1058" s="13">
        <f t="shared" si="407"/>
        <v>4400</v>
      </c>
      <c r="BO1058" s="13">
        <f t="shared" si="407"/>
        <v>4400</v>
      </c>
      <c r="BP1058" s="13">
        <f t="shared" si="407"/>
        <v>0</v>
      </c>
      <c r="BR1058" s="13">
        <f t="shared" si="404"/>
        <v>0</v>
      </c>
      <c r="BS1058" s="13">
        <f>'დამტკ. ბიუჯ.'!H1058</f>
        <v>0</v>
      </c>
      <c r="BT1058" s="13">
        <f>'დამტკ. საკუთ.'!H1058</f>
        <v>0</v>
      </c>
      <c r="BU1058" s="13">
        <f>'ცვლილ. ბიუჯ.'!I1058</f>
        <v>0</v>
      </c>
      <c r="BV1058" s="13">
        <f>'ცვლილ. საკუთ.'!I1058</f>
        <v>0</v>
      </c>
      <c r="BW1058" s="13">
        <f>'მთავრ. ფონდი'!I1058</f>
        <v>0</v>
      </c>
      <c r="BX1058" s="13">
        <f>'პრეზ. ფონდი'!I1058</f>
        <v>0</v>
      </c>
      <c r="BY1058" s="13">
        <f>'დაზუსტ. ნაერთი'!H1058</f>
        <v>0</v>
      </c>
      <c r="BZ1058" s="13">
        <f>'დაზუსტ. ბიუჯ.'!H1058</f>
        <v>0</v>
      </c>
      <c r="CA1058" s="13">
        <f>'დაზუსტ. საკუთ.'!H1058</f>
        <v>0</v>
      </c>
    </row>
    <row r="1059" spans="1:79" ht="31.5" thickTop="1" thickBot="1" x14ac:dyDescent="0.3">
      <c r="A1059" t="str">
        <f t="shared" si="393"/>
        <v>a</v>
      </c>
      <c r="B1059" s="3" t="s">
        <v>224</v>
      </c>
      <c r="C1059" s="14" t="s">
        <v>223</v>
      </c>
      <c r="D1059" s="4">
        <f t="shared" ref="D1059:D1070" si="408">SUM(O1059,Z1059,AV1059,BR1059)</f>
        <v>0</v>
      </c>
      <c r="E1059" s="4">
        <f t="shared" ref="E1059:E1070" si="409">SUM(P1059,AA1059,AW1059,BS1059)</f>
        <v>0</v>
      </c>
      <c r="F1059" s="4">
        <f t="shared" ref="F1059:F1070" si="410">SUM(Q1059,AB1059,AX1059,BT1059)</f>
        <v>0</v>
      </c>
      <c r="G1059" s="4">
        <f t="shared" ref="G1059:G1070" si="411">SUM(R1059,AC1059,AY1059,BU1059)</f>
        <v>37230</v>
      </c>
      <c r="H1059" s="4">
        <f t="shared" ref="H1059:L1070" si="412">SUM(S1059,AD1059,AZ1059,BV1059)</f>
        <v>0</v>
      </c>
      <c r="I1059" s="4">
        <f t="shared" si="412"/>
        <v>0</v>
      </c>
      <c r="J1059" s="4">
        <f t="shared" si="412"/>
        <v>0</v>
      </c>
      <c r="K1059" s="4">
        <f t="shared" si="412"/>
        <v>37230</v>
      </c>
      <c r="L1059" s="4">
        <f t="shared" si="412"/>
        <v>37230</v>
      </c>
      <c r="M1059" s="4">
        <f t="shared" ref="M1059:M1070" si="413">SUM(X1059,AI1059,BE1059,CA1059)</f>
        <v>0</v>
      </c>
      <c r="O1059" s="4">
        <f t="shared" ref="O1059:O1070" si="414">SUM(P1059,Q1059)</f>
        <v>0</v>
      </c>
      <c r="P1059" s="4">
        <f>'დამტკ. ბიუჯ.'!E1059</f>
        <v>0</v>
      </c>
      <c r="Q1059" s="4">
        <f>'დამტკ. საკუთ.'!E1059</f>
        <v>0</v>
      </c>
      <c r="R1059" s="4">
        <f>'ცვლილ. ბიუჯ.'!F1059</f>
        <v>0</v>
      </c>
      <c r="S1059" s="4">
        <f>'ცვლილ. საკუთ.'!F1059</f>
        <v>0</v>
      </c>
      <c r="T1059" s="4">
        <f>'მთავრ. ფონდი'!F1059</f>
        <v>0</v>
      </c>
      <c r="U1059" s="4">
        <f>'პრეზ. ფონდი'!F1059</f>
        <v>0</v>
      </c>
      <c r="V1059" s="4">
        <f>'დაზუსტ. ნაერთი'!E1059</f>
        <v>0</v>
      </c>
      <c r="W1059" s="4">
        <f>'დაზუსტ. ბიუჯ.'!E1059</f>
        <v>0</v>
      </c>
      <c r="X1059" s="4">
        <f>'დაზუსტ. საკუთ.'!E1059</f>
        <v>0</v>
      </c>
      <c r="Z1059" s="4">
        <f t="shared" ref="Z1059:Z1070" si="415">SUM(AA1059,AB1059)</f>
        <v>0</v>
      </c>
      <c r="AA1059" s="4">
        <f>'დამტკ. ბიუჯ.'!F1059</f>
        <v>0</v>
      </c>
      <c r="AB1059" s="4">
        <f>'დამტკ. საკუთ.'!F1059</f>
        <v>0</v>
      </c>
      <c r="AC1059" s="4">
        <f>'ცვლილ. ბიუჯ.'!G1059</f>
        <v>37230</v>
      </c>
      <c r="AD1059" s="4">
        <f>'ცვლილ. საკუთ.'!G1059</f>
        <v>0</v>
      </c>
      <c r="AE1059" s="4">
        <f>'მთავრ. ფონდი'!G1059</f>
        <v>0</v>
      </c>
      <c r="AF1059" s="4">
        <f>'პრეზ. ფონდი'!G1059</f>
        <v>0</v>
      </c>
      <c r="AG1059" s="4">
        <f>'დაზუსტ. ნაერთი'!F1059</f>
        <v>37230</v>
      </c>
      <c r="AH1059" s="4">
        <f>'დაზუსტ. ბიუჯ.'!F1059</f>
        <v>37230</v>
      </c>
      <c r="AI1059" s="4">
        <f>'დაზუსტ. საკუთ.'!F1059</f>
        <v>0</v>
      </c>
      <c r="AK1059" s="4">
        <f t="shared" ref="AK1059:AK1070" si="416">SUM(O1059,Z1059)</f>
        <v>0</v>
      </c>
      <c r="AL1059" s="4">
        <f t="shared" ref="AL1059:AL1070" si="417">SUM(P1059,AA1059)</f>
        <v>0</v>
      </c>
      <c r="AM1059" s="4">
        <f t="shared" ref="AM1059:AM1070" si="418">SUM(Q1059,AB1059)</f>
        <v>0</v>
      </c>
      <c r="AN1059" s="4">
        <f t="shared" ref="AN1059:AN1070" si="419">SUM(R1059,AC1059)</f>
        <v>37230</v>
      </c>
      <c r="AO1059" s="4">
        <f t="shared" ref="AO1059:AS1070" si="420">SUM(S1059,AD1059)</f>
        <v>0</v>
      </c>
      <c r="AP1059" s="4">
        <f t="shared" si="420"/>
        <v>0</v>
      </c>
      <c r="AQ1059" s="4">
        <f t="shared" si="420"/>
        <v>0</v>
      </c>
      <c r="AR1059" s="4">
        <f t="shared" si="420"/>
        <v>37230</v>
      </c>
      <c r="AS1059" s="4">
        <f t="shared" si="420"/>
        <v>37230</v>
      </c>
      <c r="AT1059" s="4">
        <f t="shared" ref="AT1059:AT1070" si="421">SUM(X1059,AI1059)</f>
        <v>0</v>
      </c>
      <c r="AV1059" s="4">
        <f t="shared" ref="AV1059:AV1070" si="422">SUM(AW1059,AX1059)</f>
        <v>0</v>
      </c>
      <c r="AW1059" s="4">
        <f>'დამტკ. ბიუჯ.'!G1059</f>
        <v>0</v>
      </c>
      <c r="AX1059" s="4">
        <f>'დამტკ. საკუთ.'!G1059</f>
        <v>0</v>
      </c>
      <c r="AY1059" s="4">
        <f>'ცვლილ. ბიუჯ.'!H1059</f>
        <v>0</v>
      </c>
      <c r="AZ1059" s="4">
        <f>'ცვლილ. საკუთ.'!H1059</f>
        <v>0</v>
      </c>
      <c r="BA1059" s="4">
        <f>'მთავრ. ფონდი'!H1059</f>
        <v>0</v>
      </c>
      <c r="BB1059" s="4">
        <f>'პრეზ. ფონდი'!H1059</f>
        <v>0</v>
      </c>
      <c r="BC1059" s="4">
        <f>'დაზუსტ. ნაერთი'!G1059</f>
        <v>0</v>
      </c>
      <c r="BD1059" s="4">
        <f>'დაზუსტ. ბიუჯ.'!G1059</f>
        <v>0</v>
      </c>
      <c r="BE1059" s="4">
        <f>'დაზუსტ. საკუთ.'!G1059</f>
        <v>0</v>
      </c>
      <c r="BG1059" s="4">
        <f t="shared" ref="BG1059:BG1070" si="423">SUM(O1059,Z1059,AV1059)</f>
        <v>0</v>
      </c>
      <c r="BH1059" s="4">
        <f t="shared" ref="BH1059:BH1070" si="424">SUM(P1059,AA1059,AW1059)</f>
        <v>0</v>
      </c>
      <c r="BI1059" s="4">
        <f t="shared" ref="BI1059:BM1070" si="425">SUM(Q1059,AB1059,AX1059)</f>
        <v>0</v>
      </c>
      <c r="BJ1059" s="4">
        <f t="shared" si="425"/>
        <v>37230</v>
      </c>
      <c r="BK1059" s="4">
        <f t="shared" si="425"/>
        <v>0</v>
      </c>
      <c r="BL1059" s="4">
        <f t="shared" si="425"/>
        <v>0</v>
      </c>
      <c r="BM1059" s="4">
        <f t="shared" si="425"/>
        <v>0</v>
      </c>
      <c r="BN1059" s="4">
        <f t="shared" ref="BN1059:BN1070" si="426">SUM(V1059,AG1059,BC1059)</f>
        <v>37230</v>
      </c>
      <c r="BO1059" s="4">
        <f t="shared" ref="BO1059:BO1070" si="427">SUM(W1059,AH1059,BD1059)</f>
        <v>37230</v>
      </c>
      <c r="BP1059" s="4">
        <f t="shared" ref="BP1059:BP1070" si="428">SUM(X1059,AI1059,BE1059)</f>
        <v>0</v>
      </c>
      <c r="BR1059" s="4">
        <f t="shared" ref="BR1059:BR1070" si="429">SUM(BS1059,BT1059)</f>
        <v>0</v>
      </c>
      <c r="BS1059" s="4">
        <f>'დამტკ. ბიუჯ.'!H1059</f>
        <v>0</v>
      </c>
      <c r="BT1059" s="4">
        <f>'დამტკ. საკუთ.'!H1059</f>
        <v>0</v>
      </c>
      <c r="BU1059" s="4">
        <f>'ცვლილ. ბიუჯ.'!I1059</f>
        <v>0</v>
      </c>
      <c r="BV1059" s="4">
        <f>'ცვლილ. საკუთ.'!I1059</f>
        <v>0</v>
      </c>
      <c r="BW1059" s="4">
        <f>'მთავრ. ფონდი'!I1059</f>
        <v>0</v>
      </c>
      <c r="BX1059" s="4">
        <f>'პრეზ. ფონდი'!I1059</f>
        <v>0</v>
      </c>
      <c r="BY1059" s="4">
        <f>'დაზუსტ. ნაერთი'!H1059</f>
        <v>0</v>
      </c>
      <c r="BZ1059" s="4">
        <f>'დაზუსტ. ბიუჯ.'!H1059</f>
        <v>0</v>
      </c>
      <c r="CA1059" s="4">
        <f>'დაზუსტ. საკუთ.'!H1059</f>
        <v>0</v>
      </c>
    </row>
    <row r="1060" spans="1:79" ht="15.75" thickTop="1" x14ac:dyDescent="0.25">
      <c r="A1060" t="str">
        <f t="shared" si="393"/>
        <v>b</v>
      </c>
      <c r="B1060" s="5"/>
      <c r="C1060" s="6" t="s">
        <v>10</v>
      </c>
      <c r="D1060" s="7">
        <f t="shared" si="408"/>
        <v>0</v>
      </c>
      <c r="E1060" s="7">
        <f t="shared" si="409"/>
        <v>0</v>
      </c>
      <c r="F1060" s="7">
        <f t="shared" si="410"/>
        <v>0</v>
      </c>
      <c r="G1060" s="7">
        <f t="shared" si="411"/>
        <v>0</v>
      </c>
      <c r="H1060" s="7">
        <f t="shared" si="412"/>
        <v>0</v>
      </c>
      <c r="I1060" s="7">
        <f t="shared" si="412"/>
        <v>0</v>
      </c>
      <c r="J1060" s="7">
        <f t="shared" si="412"/>
        <v>0</v>
      </c>
      <c r="K1060" s="7">
        <f t="shared" si="412"/>
        <v>0</v>
      </c>
      <c r="L1060" s="7">
        <f t="shared" si="412"/>
        <v>0</v>
      </c>
      <c r="M1060" s="7">
        <f t="shared" si="413"/>
        <v>0</v>
      </c>
      <c r="O1060" s="7">
        <f t="shared" si="414"/>
        <v>0</v>
      </c>
      <c r="P1060" s="7">
        <f>'დამტკ. ბიუჯ.'!E1060</f>
        <v>0</v>
      </c>
      <c r="Q1060" s="7">
        <f>'დამტკ. საკუთ.'!E1060</f>
        <v>0</v>
      </c>
      <c r="R1060" s="7">
        <f>'ცვლილ. ბიუჯ.'!F1060</f>
        <v>0</v>
      </c>
      <c r="S1060" s="7">
        <f>'ცვლილ. საკუთ.'!F1060</f>
        <v>0</v>
      </c>
      <c r="T1060" s="7">
        <f>'მთავრ. ფონდი'!F1060</f>
        <v>0</v>
      </c>
      <c r="U1060" s="7">
        <f>'პრეზ. ფონდი'!F1060</f>
        <v>0</v>
      </c>
      <c r="V1060" s="7">
        <f>'დაზუსტ. ნაერთი'!E1060</f>
        <v>0</v>
      </c>
      <c r="W1060" s="7">
        <f>'დაზუსტ. ბიუჯ.'!E1060</f>
        <v>0</v>
      </c>
      <c r="X1060" s="7">
        <f>'დაზუსტ. საკუთ.'!E1060</f>
        <v>0</v>
      </c>
      <c r="Z1060" s="7">
        <f t="shared" si="415"/>
        <v>0</v>
      </c>
      <c r="AA1060" s="7">
        <f>'დამტკ. ბიუჯ.'!F1060</f>
        <v>0</v>
      </c>
      <c r="AB1060" s="7">
        <f>'დამტკ. საკუთ.'!F1060</f>
        <v>0</v>
      </c>
      <c r="AC1060" s="7">
        <f>'ცვლილ. ბიუჯ.'!G1060</f>
        <v>0</v>
      </c>
      <c r="AD1060" s="7">
        <f>'ცვლილ. საკუთ.'!G1060</f>
        <v>0</v>
      </c>
      <c r="AE1060" s="7">
        <f>'მთავრ. ფონდი'!G1060</f>
        <v>0</v>
      </c>
      <c r="AF1060" s="7">
        <f>'პრეზ. ფონდი'!G1060</f>
        <v>0</v>
      </c>
      <c r="AG1060" s="7">
        <f>'დაზუსტ. ნაერთი'!F1060</f>
        <v>0</v>
      </c>
      <c r="AH1060" s="7">
        <f>'დაზუსტ. ბიუჯ.'!F1060</f>
        <v>0</v>
      </c>
      <c r="AI1060" s="7">
        <f>'დაზუსტ. საკუთ.'!F1060</f>
        <v>0</v>
      </c>
      <c r="AK1060" s="7">
        <f t="shared" si="416"/>
        <v>0</v>
      </c>
      <c r="AL1060" s="7">
        <f t="shared" si="417"/>
        <v>0</v>
      </c>
      <c r="AM1060" s="7">
        <f t="shared" si="418"/>
        <v>0</v>
      </c>
      <c r="AN1060" s="7">
        <f t="shared" si="419"/>
        <v>0</v>
      </c>
      <c r="AO1060" s="7">
        <f t="shared" si="420"/>
        <v>0</v>
      </c>
      <c r="AP1060" s="7">
        <f t="shared" si="420"/>
        <v>0</v>
      </c>
      <c r="AQ1060" s="7">
        <f t="shared" si="420"/>
        <v>0</v>
      </c>
      <c r="AR1060" s="7">
        <f t="shared" si="420"/>
        <v>0</v>
      </c>
      <c r="AS1060" s="7">
        <f t="shared" si="420"/>
        <v>0</v>
      </c>
      <c r="AT1060" s="7">
        <f t="shared" si="421"/>
        <v>0</v>
      </c>
      <c r="AV1060" s="7">
        <f t="shared" si="422"/>
        <v>0</v>
      </c>
      <c r="AW1060" s="7">
        <f>'დამტკ. ბიუჯ.'!G1060</f>
        <v>0</v>
      </c>
      <c r="AX1060" s="7">
        <f>'დამტკ. საკუთ.'!G1060</f>
        <v>0</v>
      </c>
      <c r="AY1060" s="7">
        <f>'ცვლილ. ბიუჯ.'!H1060</f>
        <v>0</v>
      </c>
      <c r="AZ1060" s="7">
        <f>'ცვლილ. საკუთ.'!H1060</f>
        <v>0</v>
      </c>
      <c r="BA1060" s="7">
        <f>'მთავრ. ფონდი'!H1060</f>
        <v>0</v>
      </c>
      <c r="BB1060" s="7">
        <f>'პრეზ. ფონდი'!H1060</f>
        <v>0</v>
      </c>
      <c r="BC1060" s="7">
        <f>'დაზუსტ. ნაერთი'!G1060</f>
        <v>0</v>
      </c>
      <c r="BD1060" s="7">
        <f>'დაზუსტ. ბიუჯ.'!G1060</f>
        <v>0</v>
      </c>
      <c r="BE1060" s="7">
        <f>'დაზუსტ. საკუთ.'!G1060</f>
        <v>0</v>
      </c>
      <c r="BG1060" s="7">
        <f t="shared" si="423"/>
        <v>0</v>
      </c>
      <c r="BH1060" s="7">
        <f t="shared" si="424"/>
        <v>0</v>
      </c>
      <c r="BI1060" s="7">
        <f t="shared" si="425"/>
        <v>0</v>
      </c>
      <c r="BJ1060" s="7">
        <f t="shared" si="425"/>
        <v>0</v>
      </c>
      <c r="BK1060" s="7">
        <f t="shared" si="425"/>
        <v>0</v>
      </c>
      <c r="BL1060" s="7">
        <f t="shared" si="425"/>
        <v>0</v>
      </c>
      <c r="BM1060" s="7">
        <f t="shared" si="425"/>
        <v>0</v>
      </c>
      <c r="BN1060" s="7">
        <f t="shared" si="426"/>
        <v>0</v>
      </c>
      <c r="BO1060" s="7">
        <f t="shared" si="427"/>
        <v>0</v>
      </c>
      <c r="BP1060" s="7">
        <f t="shared" si="428"/>
        <v>0</v>
      </c>
      <c r="BR1060" s="7">
        <f t="shared" si="429"/>
        <v>0</v>
      </c>
      <c r="BS1060" s="7">
        <f>'დამტკ. ბიუჯ.'!H1060</f>
        <v>0</v>
      </c>
      <c r="BT1060" s="7">
        <f>'დამტკ. საკუთ.'!H1060</f>
        <v>0</v>
      </c>
      <c r="BU1060" s="7">
        <f>'ცვლილ. ბიუჯ.'!I1060</f>
        <v>0</v>
      </c>
      <c r="BV1060" s="7">
        <f>'ცვლილ. საკუთ.'!I1060</f>
        <v>0</v>
      </c>
      <c r="BW1060" s="7">
        <f>'მთავრ. ფონდი'!I1060</f>
        <v>0</v>
      </c>
      <c r="BX1060" s="7">
        <f>'პრეზ. ფონდი'!I1060</f>
        <v>0</v>
      </c>
      <c r="BY1060" s="7">
        <f>'დაზუსტ. ნაერთი'!H1060</f>
        <v>0</v>
      </c>
      <c r="BZ1060" s="7">
        <f>'დაზუსტ. ბიუჯ.'!H1060</f>
        <v>0</v>
      </c>
      <c r="CA1060" s="7">
        <f>'დაზუსტ. საკუთ.'!H1060</f>
        <v>0</v>
      </c>
    </row>
    <row r="1061" spans="1:79" x14ac:dyDescent="0.25">
      <c r="A1061" t="str">
        <f t="shared" si="393"/>
        <v>b</v>
      </c>
      <c r="B1061" s="8"/>
      <c r="C1061" s="9" t="s">
        <v>11</v>
      </c>
      <c r="D1061" s="10">
        <f t="shared" si="408"/>
        <v>0</v>
      </c>
      <c r="E1061" s="10">
        <f t="shared" si="409"/>
        <v>0</v>
      </c>
      <c r="F1061" s="10">
        <f t="shared" si="410"/>
        <v>0</v>
      </c>
      <c r="G1061" s="10">
        <f t="shared" si="411"/>
        <v>0</v>
      </c>
      <c r="H1061" s="10">
        <f t="shared" si="412"/>
        <v>0</v>
      </c>
      <c r="I1061" s="10">
        <f t="shared" si="412"/>
        <v>0</v>
      </c>
      <c r="J1061" s="10">
        <f t="shared" si="412"/>
        <v>0</v>
      </c>
      <c r="K1061" s="10">
        <f t="shared" si="412"/>
        <v>0</v>
      </c>
      <c r="L1061" s="10">
        <f t="shared" si="412"/>
        <v>0</v>
      </c>
      <c r="M1061" s="10">
        <f t="shared" si="413"/>
        <v>0</v>
      </c>
      <c r="O1061" s="10">
        <f t="shared" si="414"/>
        <v>0</v>
      </c>
      <c r="P1061" s="10">
        <f>'დამტკ. ბიუჯ.'!E1061</f>
        <v>0</v>
      </c>
      <c r="Q1061" s="10">
        <f>'დამტკ. საკუთ.'!E1061</f>
        <v>0</v>
      </c>
      <c r="R1061" s="10">
        <f>'ცვლილ. ბიუჯ.'!F1061</f>
        <v>0</v>
      </c>
      <c r="S1061" s="10">
        <f>'ცვლილ. საკუთ.'!F1061</f>
        <v>0</v>
      </c>
      <c r="T1061" s="10">
        <f>'მთავრ. ფონდი'!F1061</f>
        <v>0</v>
      </c>
      <c r="U1061" s="10">
        <f>'პრეზ. ფონდი'!F1061</f>
        <v>0</v>
      </c>
      <c r="V1061" s="10">
        <f>'დაზუსტ. ნაერთი'!E1061</f>
        <v>0</v>
      </c>
      <c r="W1061" s="10">
        <f>'დაზუსტ. ბიუჯ.'!E1061</f>
        <v>0</v>
      </c>
      <c r="X1061" s="10">
        <f>'დაზუსტ. საკუთ.'!E1061</f>
        <v>0</v>
      </c>
      <c r="Z1061" s="10">
        <f t="shared" si="415"/>
        <v>0</v>
      </c>
      <c r="AA1061" s="10">
        <f>'დამტკ. ბიუჯ.'!F1061</f>
        <v>0</v>
      </c>
      <c r="AB1061" s="10">
        <f>'დამტკ. საკუთ.'!F1061</f>
        <v>0</v>
      </c>
      <c r="AC1061" s="10">
        <f>'ცვლილ. ბიუჯ.'!G1061</f>
        <v>0</v>
      </c>
      <c r="AD1061" s="10">
        <f>'ცვლილ. საკუთ.'!G1061</f>
        <v>0</v>
      </c>
      <c r="AE1061" s="10">
        <f>'მთავრ. ფონდი'!G1061</f>
        <v>0</v>
      </c>
      <c r="AF1061" s="10">
        <f>'პრეზ. ფონდი'!G1061</f>
        <v>0</v>
      </c>
      <c r="AG1061" s="10">
        <f>'დაზუსტ. ნაერთი'!F1061</f>
        <v>0</v>
      </c>
      <c r="AH1061" s="10">
        <f>'დაზუსტ. ბიუჯ.'!F1061</f>
        <v>0</v>
      </c>
      <c r="AI1061" s="10">
        <f>'დაზუსტ. საკუთ.'!F1061</f>
        <v>0</v>
      </c>
      <c r="AK1061" s="10">
        <f t="shared" si="416"/>
        <v>0</v>
      </c>
      <c r="AL1061" s="10">
        <f t="shared" si="417"/>
        <v>0</v>
      </c>
      <c r="AM1061" s="10">
        <f t="shared" si="418"/>
        <v>0</v>
      </c>
      <c r="AN1061" s="10">
        <f t="shared" si="419"/>
        <v>0</v>
      </c>
      <c r="AO1061" s="10">
        <f t="shared" si="420"/>
        <v>0</v>
      </c>
      <c r="AP1061" s="10">
        <f t="shared" si="420"/>
        <v>0</v>
      </c>
      <c r="AQ1061" s="10">
        <f t="shared" si="420"/>
        <v>0</v>
      </c>
      <c r="AR1061" s="10">
        <f t="shared" si="420"/>
        <v>0</v>
      </c>
      <c r="AS1061" s="10">
        <f t="shared" si="420"/>
        <v>0</v>
      </c>
      <c r="AT1061" s="10">
        <f t="shared" si="421"/>
        <v>0</v>
      </c>
      <c r="AV1061" s="10">
        <f t="shared" si="422"/>
        <v>0</v>
      </c>
      <c r="AW1061" s="10">
        <f>'დამტკ. ბიუჯ.'!G1061</f>
        <v>0</v>
      </c>
      <c r="AX1061" s="10">
        <f>'დამტკ. საკუთ.'!G1061</f>
        <v>0</v>
      </c>
      <c r="AY1061" s="10">
        <f>'ცვლილ. ბიუჯ.'!H1061</f>
        <v>0</v>
      </c>
      <c r="AZ1061" s="10">
        <f>'ცვლილ. საკუთ.'!H1061</f>
        <v>0</v>
      </c>
      <c r="BA1061" s="10">
        <f>'მთავრ. ფონდი'!H1061</f>
        <v>0</v>
      </c>
      <c r="BB1061" s="10">
        <f>'პრეზ. ფონდი'!H1061</f>
        <v>0</v>
      </c>
      <c r="BC1061" s="10">
        <f>'დაზუსტ. ნაერთი'!G1061</f>
        <v>0</v>
      </c>
      <c r="BD1061" s="10">
        <f>'დაზუსტ. ბიუჯ.'!G1061</f>
        <v>0</v>
      </c>
      <c r="BE1061" s="10">
        <f>'დაზუსტ. საკუთ.'!G1061</f>
        <v>0</v>
      </c>
      <c r="BG1061" s="10">
        <f t="shared" si="423"/>
        <v>0</v>
      </c>
      <c r="BH1061" s="10">
        <f t="shared" si="424"/>
        <v>0</v>
      </c>
      <c r="BI1061" s="10">
        <f t="shared" si="425"/>
        <v>0</v>
      </c>
      <c r="BJ1061" s="10">
        <f t="shared" si="425"/>
        <v>0</v>
      </c>
      <c r="BK1061" s="10">
        <f t="shared" si="425"/>
        <v>0</v>
      </c>
      <c r="BL1061" s="10">
        <f t="shared" si="425"/>
        <v>0</v>
      </c>
      <c r="BM1061" s="10">
        <f t="shared" si="425"/>
        <v>0</v>
      </c>
      <c r="BN1061" s="10">
        <f t="shared" si="426"/>
        <v>0</v>
      </c>
      <c r="BO1061" s="10">
        <f t="shared" si="427"/>
        <v>0</v>
      </c>
      <c r="BP1061" s="10">
        <f t="shared" si="428"/>
        <v>0</v>
      </c>
      <c r="BR1061" s="10">
        <f t="shared" si="429"/>
        <v>0</v>
      </c>
      <c r="BS1061" s="10">
        <f>'დამტკ. ბიუჯ.'!H1061</f>
        <v>0</v>
      </c>
      <c r="BT1061" s="10">
        <f>'დამტკ. საკუთ.'!H1061</f>
        <v>0</v>
      </c>
      <c r="BU1061" s="10">
        <f>'ცვლილ. ბიუჯ.'!I1061</f>
        <v>0</v>
      </c>
      <c r="BV1061" s="10">
        <f>'ცვლილ. საკუთ.'!I1061</f>
        <v>0</v>
      </c>
      <c r="BW1061" s="10">
        <f>'მთავრ. ფონდი'!I1061</f>
        <v>0</v>
      </c>
      <c r="BX1061" s="10">
        <f>'პრეზ. ფონდი'!I1061</f>
        <v>0</v>
      </c>
      <c r="BY1061" s="10">
        <f>'დაზუსტ. ნაერთი'!H1061</f>
        <v>0</v>
      </c>
      <c r="BZ1061" s="10">
        <f>'დაზუსტ. ბიუჯ.'!H1061</f>
        <v>0</v>
      </c>
      <c r="CA1061" s="10">
        <f>'დაზუსტ. საკუთ.'!H1061</f>
        <v>0</v>
      </c>
    </row>
    <row r="1062" spans="1:79" x14ac:dyDescent="0.25">
      <c r="A1062" t="str">
        <f t="shared" si="393"/>
        <v>b</v>
      </c>
      <c r="B1062" s="8"/>
      <c r="C1062" s="9" t="s">
        <v>12</v>
      </c>
      <c r="D1062" s="10">
        <f t="shared" si="408"/>
        <v>0</v>
      </c>
      <c r="E1062" s="10">
        <f t="shared" si="409"/>
        <v>0</v>
      </c>
      <c r="F1062" s="10">
        <f t="shared" si="410"/>
        <v>0</v>
      </c>
      <c r="G1062" s="10">
        <f t="shared" si="411"/>
        <v>0</v>
      </c>
      <c r="H1062" s="10">
        <f t="shared" si="412"/>
        <v>0</v>
      </c>
      <c r="I1062" s="10">
        <f t="shared" si="412"/>
        <v>0</v>
      </c>
      <c r="J1062" s="10">
        <f t="shared" si="412"/>
        <v>0</v>
      </c>
      <c r="K1062" s="10">
        <f t="shared" si="412"/>
        <v>0</v>
      </c>
      <c r="L1062" s="10">
        <f t="shared" si="412"/>
        <v>0</v>
      </c>
      <c r="M1062" s="10">
        <f t="shared" si="413"/>
        <v>0</v>
      </c>
      <c r="O1062" s="10">
        <f t="shared" si="414"/>
        <v>0</v>
      </c>
      <c r="P1062" s="10">
        <f>'დამტკ. ბიუჯ.'!E1062</f>
        <v>0</v>
      </c>
      <c r="Q1062" s="10">
        <f>'დამტკ. საკუთ.'!E1062</f>
        <v>0</v>
      </c>
      <c r="R1062" s="10">
        <f>'ცვლილ. ბიუჯ.'!F1062</f>
        <v>0</v>
      </c>
      <c r="S1062" s="10">
        <f>'ცვლილ. საკუთ.'!F1062</f>
        <v>0</v>
      </c>
      <c r="T1062" s="10">
        <f>'მთავრ. ფონდი'!F1062</f>
        <v>0</v>
      </c>
      <c r="U1062" s="10">
        <f>'პრეზ. ფონდი'!F1062</f>
        <v>0</v>
      </c>
      <c r="V1062" s="10">
        <f>'დაზუსტ. ნაერთი'!E1062</f>
        <v>0</v>
      </c>
      <c r="W1062" s="10">
        <f>'დაზუსტ. ბიუჯ.'!E1062</f>
        <v>0</v>
      </c>
      <c r="X1062" s="10">
        <f>'დაზუსტ. საკუთ.'!E1062</f>
        <v>0</v>
      </c>
      <c r="Z1062" s="10">
        <f t="shared" si="415"/>
        <v>0</v>
      </c>
      <c r="AA1062" s="10">
        <f>'დამტკ. ბიუჯ.'!F1062</f>
        <v>0</v>
      </c>
      <c r="AB1062" s="10">
        <f>'დამტკ. საკუთ.'!F1062</f>
        <v>0</v>
      </c>
      <c r="AC1062" s="10">
        <f>'ცვლილ. ბიუჯ.'!G1062</f>
        <v>0</v>
      </c>
      <c r="AD1062" s="10">
        <f>'ცვლილ. საკუთ.'!G1062</f>
        <v>0</v>
      </c>
      <c r="AE1062" s="10">
        <f>'მთავრ. ფონდი'!G1062</f>
        <v>0</v>
      </c>
      <c r="AF1062" s="10">
        <f>'პრეზ. ფონდი'!G1062</f>
        <v>0</v>
      </c>
      <c r="AG1062" s="10">
        <f>'დაზუსტ. ნაერთი'!F1062</f>
        <v>0</v>
      </c>
      <c r="AH1062" s="10">
        <f>'დაზუსტ. ბიუჯ.'!F1062</f>
        <v>0</v>
      </c>
      <c r="AI1062" s="10">
        <f>'დაზუსტ. საკუთ.'!F1062</f>
        <v>0</v>
      </c>
      <c r="AK1062" s="10">
        <f t="shared" si="416"/>
        <v>0</v>
      </c>
      <c r="AL1062" s="10">
        <f t="shared" si="417"/>
        <v>0</v>
      </c>
      <c r="AM1062" s="10">
        <f t="shared" si="418"/>
        <v>0</v>
      </c>
      <c r="AN1062" s="10">
        <f t="shared" si="419"/>
        <v>0</v>
      </c>
      <c r="AO1062" s="10">
        <f t="shared" si="420"/>
        <v>0</v>
      </c>
      <c r="AP1062" s="10">
        <f t="shared" si="420"/>
        <v>0</v>
      </c>
      <c r="AQ1062" s="10">
        <f t="shared" si="420"/>
        <v>0</v>
      </c>
      <c r="AR1062" s="10">
        <f t="shared" si="420"/>
        <v>0</v>
      </c>
      <c r="AS1062" s="10">
        <f t="shared" si="420"/>
        <v>0</v>
      </c>
      <c r="AT1062" s="10">
        <f t="shared" si="421"/>
        <v>0</v>
      </c>
      <c r="AV1062" s="10">
        <f t="shared" si="422"/>
        <v>0</v>
      </c>
      <c r="AW1062" s="10">
        <f>'დამტკ. ბიუჯ.'!G1062</f>
        <v>0</v>
      </c>
      <c r="AX1062" s="10">
        <f>'დამტკ. საკუთ.'!G1062</f>
        <v>0</v>
      </c>
      <c r="AY1062" s="10">
        <f>'ცვლილ. ბიუჯ.'!H1062</f>
        <v>0</v>
      </c>
      <c r="AZ1062" s="10">
        <f>'ცვლილ. საკუთ.'!H1062</f>
        <v>0</v>
      </c>
      <c r="BA1062" s="10">
        <f>'მთავრ. ფონდი'!H1062</f>
        <v>0</v>
      </c>
      <c r="BB1062" s="10">
        <f>'პრეზ. ფონდი'!H1062</f>
        <v>0</v>
      </c>
      <c r="BC1062" s="10">
        <f>'დაზუსტ. ნაერთი'!G1062</f>
        <v>0</v>
      </c>
      <c r="BD1062" s="10">
        <f>'დაზუსტ. ბიუჯ.'!G1062</f>
        <v>0</v>
      </c>
      <c r="BE1062" s="10">
        <f>'დაზუსტ. საკუთ.'!G1062</f>
        <v>0</v>
      </c>
      <c r="BG1062" s="10">
        <f t="shared" si="423"/>
        <v>0</v>
      </c>
      <c r="BH1062" s="10">
        <f t="shared" si="424"/>
        <v>0</v>
      </c>
      <c r="BI1062" s="10">
        <f t="shared" si="425"/>
        <v>0</v>
      </c>
      <c r="BJ1062" s="10">
        <f t="shared" si="425"/>
        <v>0</v>
      </c>
      <c r="BK1062" s="10">
        <f t="shared" si="425"/>
        <v>0</v>
      </c>
      <c r="BL1062" s="10">
        <f t="shared" si="425"/>
        <v>0</v>
      </c>
      <c r="BM1062" s="10">
        <f t="shared" si="425"/>
        <v>0</v>
      </c>
      <c r="BN1062" s="10">
        <f t="shared" si="426"/>
        <v>0</v>
      </c>
      <c r="BO1062" s="10">
        <f t="shared" si="427"/>
        <v>0</v>
      </c>
      <c r="BP1062" s="10">
        <f t="shared" si="428"/>
        <v>0</v>
      </c>
      <c r="BR1062" s="10">
        <f t="shared" si="429"/>
        <v>0</v>
      </c>
      <c r="BS1062" s="10">
        <f>'დამტკ. ბიუჯ.'!H1062</f>
        <v>0</v>
      </c>
      <c r="BT1062" s="10">
        <f>'დამტკ. საკუთ.'!H1062</f>
        <v>0</v>
      </c>
      <c r="BU1062" s="10">
        <f>'ცვლილ. ბიუჯ.'!I1062</f>
        <v>0</v>
      </c>
      <c r="BV1062" s="10">
        <f>'ცვლილ. საკუთ.'!I1062</f>
        <v>0</v>
      </c>
      <c r="BW1062" s="10">
        <f>'მთავრ. ფონდი'!I1062</f>
        <v>0</v>
      </c>
      <c r="BX1062" s="10">
        <f>'პრეზ. ფონდი'!I1062</f>
        <v>0</v>
      </c>
      <c r="BY1062" s="10">
        <f>'დაზუსტ. ნაერთი'!H1062</f>
        <v>0</v>
      </c>
      <c r="BZ1062" s="10">
        <f>'დაზუსტ. ბიუჯ.'!H1062</f>
        <v>0</v>
      </c>
      <c r="CA1062" s="10">
        <f>'დაზუსტ. საკუთ.'!H1062</f>
        <v>0</v>
      </c>
    </row>
    <row r="1063" spans="1:79" x14ac:dyDescent="0.25">
      <c r="A1063" t="str">
        <f t="shared" si="393"/>
        <v>b</v>
      </c>
      <c r="B1063" s="8"/>
      <c r="C1063" s="9" t="s">
        <v>13</v>
      </c>
      <c r="D1063" s="10">
        <f t="shared" si="408"/>
        <v>0</v>
      </c>
      <c r="E1063" s="10">
        <f t="shared" si="409"/>
        <v>0</v>
      </c>
      <c r="F1063" s="10">
        <f t="shared" si="410"/>
        <v>0</v>
      </c>
      <c r="G1063" s="10">
        <f t="shared" si="411"/>
        <v>0</v>
      </c>
      <c r="H1063" s="10">
        <f t="shared" si="412"/>
        <v>0</v>
      </c>
      <c r="I1063" s="10">
        <f t="shared" si="412"/>
        <v>0</v>
      </c>
      <c r="J1063" s="10">
        <f t="shared" si="412"/>
        <v>0</v>
      </c>
      <c r="K1063" s="10">
        <f t="shared" si="412"/>
        <v>0</v>
      </c>
      <c r="L1063" s="10">
        <f t="shared" si="412"/>
        <v>0</v>
      </c>
      <c r="M1063" s="10">
        <f t="shared" si="413"/>
        <v>0</v>
      </c>
      <c r="O1063" s="10">
        <f t="shared" si="414"/>
        <v>0</v>
      </c>
      <c r="P1063" s="10">
        <f>'დამტკ. ბიუჯ.'!E1063</f>
        <v>0</v>
      </c>
      <c r="Q1063" s="10">
        <f>'დამტკ. საკუთ.'!E1063</f>
        <v>0</v>
      </c>
      <c r="R1063" s="10">
        <f>'ცვლილ. ბიუჯ.'!F1063</f>
        <v>0</v>
      </c>
      <c r="S1063" s="10">
        <f>'ცვლილ. საკუთ.'!F1063</f>
        <v>0</v>
      </c>
      <c r="T1063" s="10">
        <f>'მთავრ. ფონდი'!F1063</f>
        <v>0</v>
      </c>
      <c r="U1063" s="10">
        <f>'პრეზ. ფონდი'!F1063</f>
        <v>0</v>
      </c>
      <c r="V1063" s="10">
        <f>'დაზუსტ. ნაერთი'!E1063</f>
        <v>0</v>
      </c>
      <c r="W1063" s="10">
        <f>'დაზუსტ. ბიუჯ.'!E1063</f>
        <v>0</v>
      </c>
      <c r="X1063" s="10">
        <f>'დაზუსტ. საკუთ.'!E1063</f>
        <v>0</v>
      </c>
      <c r="Z1063" s="10">
        <f t="shared" si="415"/>
        <v>0</v>
      </c>
      <c r="AA1063" s="10">
        <f>'დამტკ. ბიუჯ.'!F1063</f>
        <v>0</v>
      </c>
      <c r="AB1063" s="10">
        <f>'დამტკ. საკუთ.'!F1063</f>
        <v>0</v>
      </c>
      <c r="AC1063" s="10">
        <f>'ცვლილ. ბიუჯ.'!G1063</f>
        <v>0</v>
      </c>
      <c r="AD1063" s="10">
        <f>'ცვლილ. საკუთ.'!G1063</f>
        <v>0</v>
      </c>
      <c r="AE1063" s="10">
        <f>'მთავრ. ფონდი'!G1063</f>
        <v>0</v>
      </c>
      <c r="AF1063" s="10">
        <f>'პრეზ. ფონდი'!G1063</f>
        <v>0</v>
      </c>
      <c r="AG1063" s="10">
        <f>'დაზუსტ. ნაერთი'!F1063</f>
        <v>0</v>
      </c>
      <c r="AH1063" s="10">
        <f>'დაზუსტ. ბიუჯ.'!F1063</f>
        <v>0</v>
      </c>
      <c r="AI1063" s="10">
        <f>'დაზუსტ. საკუთ.'!F1063</f>
        <v>0</v>
      </c>
      <c r="AK1063" s="10">
        <f t="shared" si="416"/>
        <v>0</v>
      </c>
      <c r="AL1063" s="10">
        <f t="shared" si="417"/>
        <v>0</v>
      </c>
      <c r="AM1063" s="10">
        <f t="shared" si="418"/>
        <v>0</v>
      </c>
      <c r="AN1063" s="10">
        <f t="shared" si="419"/>
        <v>0</v>
      </c>
      <c r="AO1063" s="10">
        <f t="shared" si="420"/>
        <v>0</v>
      </c>
      <c r="AP1063" s="10">
        <f t="shared" si="420"/>
        <v>0</v>
      </c>
      <c r="AQ1063" s="10">
        <f t="shared" si="420"/>
        <v>0</v>
      </c>
      <c r="AR1063" s="10">
        <f t="shared" si="420"/>
        <v>0</v>
      </c>
      <c r="AS1063" s="10">
        <f t="shared" si="420"/>
        <v>0</v>
      </c>
      <c r="AT1063" s="10">
        <f t="shared" si="421"/>
        <v>0</v>
      </c>
      <c r="AV1063" s="10">
        <f t="shared" si="422"/>
        <v>0</v>
      </c>
      <c r="AW1063" s="10">
        <f>'დამტკ. ბიუჯ.'!G1063</f>
        <v>0</v>
      </c>
      <c r="AX1063" s="10">
        <f>'დამტკ. საკუთ.'!G1063</f>
        <v>0</v>
      </c>
      <c r="AY1063" s="10">
        <f>'ცვლილ. ბიუჯ.'!H1063</f>
        <v>0</v>
      </c>
      <c r="AZ1063" s="10">
        <f>'ცვლილ. საკუთ.'!H1063</f>
        <v>0</v>
      </c>
      <c r="BA1063" s="10">
        <f>'მთავრ. ფონდი'!H1063</f>
        <v>0</v>
      </c>
      <c r="BB1063" s="10">
        <f>'პრეზ. ფონდი'!H1063</f>
        <v>0</v>
      </c>
      <c r="BC1063" s="10">
        <f>'დაზუსტ. ნაერთი'!G1063</f>
        <v>0</v>
      </c>
      <c r="BD1063" s="10">
        <f>'დაზუსტ. ბიუჯ.'!G1063</f>
        <v>0</v>
      </c>
      <c r="BE1063" s="10">
        <f>'დაზუსტ. საკუთ.'!G1063</f>
        <v>0</v>
      </c>
      <c r="BG1063" s="10">
        <f t="shared" si="423"/>
        <v>0</v>
      </c>
      <c r="BH1063" s="10">
        <f t="shared" si="424"/>
        <v>0</v>
      </c>
      <c r="BI1063" s="10">
        <f t="shared" si="425"/>
        <v>0</v>
      </c>
      <c r="BJ1063" s="10">
        <f t="shared" si="425"/>
        <v>0</v>
      </c>
      <c r="BK1063" s="10">
        <f t="shared" si="425"/>
        <v>0</v>
      </c>
      <c r="BL1063" s="10">
        <f t="shared" si="425"/>
        <v>0</v>
      </c>
      <c r="BM1063" s="10">
        <f t="shared" si="425"/>
        <v>0</v>
      </c>
      <c r="BN1063" s="10">
        <f t="shared" si="426"/>
        <v>0</v>
      </c>
      <c r="BO1063" s="10">
        <f t="shared" si="427"/>
        <v>0</v>
      </c>
      <c r="BP1063" s="10">
        <f t="shared" si="428"/>
        <v>0</v>
      </c>
      <c r="BR1063" s="10">
        <f t="shared" si="429"/>
        <v>0</v>
      </c>
      <c r="BS1063" s="10">
        <f>'დამტკ. ბიუჯ.'!H1063</f>
        <v>0</v>
      </c>
      <c r="BT1063" s="10">
        <f>'დამტკ. საკუთ.'!H1063</f>
        <v>0</v>
      </c>
      <c r="BU1063" s="10">
        <f>'ცვლილ. ბიუჯ.'!I1063</f>
        <v>0</v>
      </c>
      <c r="BV1063" s="10">
        <f>'ცვლილ. საკუთ.'!I1063</f>
        <v>0</v>
      </c>
      <c r="BW1063" s="10">
        <f>'მთავრ. ფონდი'!I1063</f>
        <v>0</v>
      </c>
      <c r="BX1063" s="10">
        <f>'პრეზ. ფონდი'!I1063</f>
        <v>0</v>
      </c>
      <c r="BY1063" s="10">
        <f>'დაზუსტ. ნაერთი'!H1063</f>
        <v>0</v>
      </c>
      <c r="BZ1063" s="10">
        <f>'დაზუსტ. ბიუჯ.'!H1063</f>
        <v>0</v>
      </c>
      <c r="CA1063" s="10">
        <f>'დაზუსტ. საკუთ.'!H1063</f>
        <v>0</v>
      </c>
    </row>
    <row r="1064" spans="1:79" x14ac:dyDescent="0.25">
      <c r="A1064" t="str">
        <f t="shared" si="393"/>
        <v>b</v>
      </c>
      <c r="B1064" s="8"/>
      <c r="C1064" s="9" t="s">
        <v>14</v>
      </c>
      <c r="D1064" s="10">
        <f t="shared" si="408"/>
        <v>0</v>
      </c>
      <c r="E1064" s="10">
        <f t="shared" si="409"/>
        <v>0</v>
      </c>
      <c r="F1064" s="10">
        <f t="shared" si="410"/>
        <v>0</v>
      </c>
      <c r="G1064" s="10">
        <f t="shared" si="411"/>
        <v>0</v>
      </c>
      <c r="H1064" s="10">
        <f t="shared" si="412"/>
        <v>0</v>
      </c>
      <c r="I1064" s="10">
        <f t="shared" si="412"/>
        <v>0</v>
      </c>
      <c r="J1064" s="10">
        <f t="shared" si="412"/>
        <v>0</v>
      </c>
      <c r="K1064" s="10">
        <f t="shared" si="412"/>
        <v>0</v>
      </c>
      <c r="L1064" s="10">
        <f t="shared" si="412"/>
        <v>0</v>
      </c>
      <c r="M1064" s="10">
        <f t="shared" si="413"/>
        <v>0</v>
      </c>
      <c r="O1064" s="10">
        <f t="shared" si="414"/>
        <v>0</v>
      </c>
      <c r="P1064" s="10">
        <f>'დამტკ. ბიუჯ.'!E1064</f>
        <v>0</v>
      </c>
      <c r="Q1064" s="10">
        <f>'დამტკ. საკუთ.'!E1064</f>
        <v>0</v>
      </c>
      <c r="R1064" s="10">
        <f>'ცვლილ. ბიუჯ.'!F1064</f>
        <v>0</v>
      </c>
      <c r="S1064" s="10">
        <f>'ცვლილ. საკუთ.'!F1064</f>
        <v>0</v>
      </c>
      <c r="T1064" s="10">
        <f>'მთავრ. ფონდი'!F1064</f>
        <v>0</v>
      </c>
      <c r="U1064" s="10">
        <f>'პრეზ. ფონდი'!F1064</f>
        <v>0</v>
      </c>
      <c r="V1064" s="10">
        <f>'დაზუსტ. ნაერთი'!E1064</f>
        <v>0</v>
      </c>
      <c r="W1064" s="10">
        <f>'დაზუსტ. ბიუჯ.'!E1064</f>
        <v>0</v>
      </c>
      <c r="X1064" s="10">
        <f>'დაზუსტ. საკუთ.'!E1064</f>
        <v>0</v>
      </c>
      <c r="Z1064" s="10">
        <f t="shared" si="415"/>
        <v>0</v>
      </c>
      <c r="AA1064" s="10">
        <f>'დამტკ. ბიუჯ.'!F1064</f>
        <v>0</v>
      </c>
      <c r="AB1064" s="10">
        <f>'დამტკ. საკუთ.'!F1064</f>
        <v>0</v>
      </c>
      <c r="AC1064" s="10">
        <f>'ცვლილ. ბიუჯ.'!G1064</f>
        <v>0</v>
      </c>
      <c r="AD1064" s="10">
        <f>'ცვლილ. საკუთ.'!G1064</f>
        <v>0</v>
      </c>
      <c r="AE1064" s="10">
        <f>'მთავრ. ფონდი'!G1064</f>
        <v>0</v>
      </c>
      <c r="AF1064" s="10">
        <f>'პრეზ. ფონდი'!G1064</f>
        <v>0</v>
      </c>
      <c r="AG1064" s="10">
        <f>'დაზუსტ. ნაერთი'!F1064</f>
        <v>0</v>
      </c>
      <c r="AH1064" s="10">
        <f>'დაზუსტ. ბიუჯ.'!F1064</f>
        <v>0</v>
      </c>
      <c r="AI1064" s="10">
        <f>'დაზუსტ. საკუთ.'!F1064</f>
        <v>0</v>
      </c>
      <c r="AK1064" s="10">
        <f t="shared" si="416"/>
        <v>0</v>
      </c>
      <c r="AL1064" s="10">
        <f t="shared" si="417"/>
        <v>0</v>
      </c>
      <c r="AM1064" s="10">
        <f t="shared" si="418"/>
        <v>0</v>
      </c>
      <c r="AN1064" s="10">
        <f t="shared" si="419"/>
        <v>0</v>
      </c>
      <c r="AO1064" s="10">
        <f t="shared" si="420"/>
        <v>0</v>
      </c>
      <c r="AP1064" s="10">
        <f t="shared" si="420"/>
        <v>0</v>
      </c>
      <c r="AQ1064" s="10">
        <f t="shared" si="420"/>
        <v>0</v>
      </c>
      <c r="AR1064" s="10">
        <f t="shared" si="420"/>
        <v>0</v>
      </c>
      <c r="AS1064" s="10">
        <f t="shared" si="420"/>
        <v>0</v>
      </c>
      <c r="AT1064" s="10">
        <f t="shared" si="421"/>
        <v>0</v>
      </c>
      <c r="AV1064" s="10">
        <f t="shared" si="422"/>
        <v>0</v>
      </c>
      <c r="AW1064" s="10">
        <f>'დამტკ. ბიუჯ.'!G1064</f>
        <v>0</v>
      </c>
      <c r="AX1064" s="10">
        <f>'დამტკ. საკუთ.'!G1064</f>
        <v>0</v>
      </c>
      <c r="AY1064" s="10">
        <f>'ცვლილ. ბიუჯ.'!H1064</f>
        <v>0</v>
      </c>
      <c r="AZ1064" s="10">
        <f>'ცვლილ. საკუთ.'!H1064</f>
        <v>0</v>
      </c>
      <c r="BA1064" s="10">
        <f>'მთავრ. ფონდი'!H1064</f>
        <v>0</v>
      </c>
      <c r="BB1064" s="10">
        <f>'პრეზ. ფონდი'!H1064</f>
        <v>0</v>
      </c>
      <c r="BC1064" s="10">
        <f>'დაზუსტ. ნაერთი'!G1064</f>
        <v>0</v>
      </c>
      <c r="BD1064" s="10">
        <f>'დაზუსტ. ბიუჯ.'!G1064</f>
        <v>0</v>
      </c>
      <c r="BE1064" s="10">
        <f>'დაზუსტ. საკუთ.'!G1064</f>
        <v>0</v>
      </c>
      <c r="BG1064" s="10">
        <f t="shared" si="423"/>
        <v>0</v>
      </c>
      <c r="BH1064" s="10">
        <f t="shared" si="424"/>
        <v>0</v>
      </c>
      <c r="BI1064" s="10">
        <f t="shared" si="425"/>
        <v>0</v>
      </c>
      <c r="BJ1064" s="10">
        <f t="shared" si="425"/>
        <v>0</v>
      </c>
      <c r="BK1064" s="10">
        <f t="shared" si="425"/>
        <v>0</v>
      </c>
      <c r="BL1064" s="10">
        <f t="shared" si="425"/>
        <v>0</v>
      </c>
      <c r="BM1064" s="10">
        <f t="shared" si="425"/>
        <v>0</v>
      </c>
      <c r="BN1064" s="10">
        <f t="shared" si="426"/>
        <v>0</v>
      </c>
      <c r="BO1064" s="10">
        <f t="shared" si="427"/>
        <v>0</v>
      </c>
      <c r="BP1064" s="10">
        <f t="shared" si="428"/>
        <v>0</v>
      </c>
      <c r="BR1064" s="10">
        <f t="shared" si="429"/>
        <v>0</v>
      </c>
      <c r="BS1064" s="10">
        <f>'დამტკ. ბიუჯ.'!H1064</f>
        <v>0</v>
      </c>
      <c r="BT1064" s="10">
        <f>'დამტკ. საკუთ.'!H1064</f>
        <v>0</v>
      </c>
      <c r="BU1064" s="10">
        <f>'ცვლილ. ბიუჯ.'!I1064</f>
        <v>0</v>
      </c>
      <c r="BV1064" s="10">
        <f>'ცვლილ. საკუთ.'!I1064</f>
        <v>0</v>
      </c>
      <c r="BW1064" s="10">
        <f>'მთავრ. ფონდი'!I1064</f>
        <v>0</v>
      </c>
      <c r="BX1064" s="10">
        <f>'პრეზ. ფონდი'!I1064</f>
        <v>0</v>
      </c>
      <c r="BY1064" s="10">
        <f>'დაზუსტ. ნაერთი'!H1064</f>
        <v>0</v>
      </c>
      <c r="BZ1064" s="10">
        <f>'დაზუსტ. ბიუჯ.'!H1064</f>
        <v>0</v>
      </c>
      <c r="CA1064" s="10">
        <f>'დაზუსტ. საკუთ.'!H1064</f>
        <v>0</v>
      </c>
    </row>
    <row r="1065" spans="1:79" x14ac:dyDescent="0.25">
      <c r="A1065" t="str">
        <f t="shared" si="393"/>
        <v>b</v>
      </c>
      <c r="B1065" s="8"/>
      <c r="C1065" s="9" t="s">
        <v>15</v>
      </c>
      <c r="D1065" s="10">
        <f t="shared" si="408"/>
        <v>0</v>
      </c>
      <c r="E1065" s="10">
        <f t="shared" si="409"/>
        <v>0</v>
      </c>
      <c r="F1065" s="10">
        <f t="shared" si="410"/>
        <v>0</v>
      </c>
      <c r="G1065" s="10">
        <f t="shared" si="411"/>
        <v>0</v>
      </c>
      <c r="H1065" s="10">
        <f t="shared" si="412"/>
        <v>0</v>
      </c>
      <c r="I1065" s="10">
        <f t="shared" si="412"/>
        <v>0</v>
      </c>
      <c r="J1065" s="10">
        <f t="shared" si="412"/>
        <v>0</v>
      </c>
      <c r="K1065" s="10">
        <f t="shared" si="412"/>
        <v>0</v>
      </c>
      <c r="L1065" s="10">
        <f t="shared" si="412"/>
        <v>0</v>
      </c>
      <c r="M1065" s="10">
        <f t="shared" si="413"/>
        <v>0</v>
      </c>
      <c r="O1065" s="10">
        <f t="shared" si="414"/>
        <v>0</v>
      </c>
      <c r="P1065" s="10">
        <f>'დამტკ. ბიუჯ.'!E1065</f>
        <v>0</v>
      </c>
      <c r="Q1065" s="10">
        <f>'დამტკ. საკუთ.'!E1065</f>
        <v>0</v>
      </c>
      <c r="R1065" s="10">
        <f>'ცვლილ. ბიუჯ.'!F1065</f>
        <v>0</v>
      </c>
      <c r="S1065" s="10">
        <f>'ცვლილ. საკუთ.'!F1065</f>
        <v>0</v>
      </c>
      <c r="T1065" s="10">
        <f>'მთავრ. ფონდი'!F1065</f>
        <v>0</v>
      </c>
      <c r="U1065" s="10">
        <f>'პრეზ. ფონდი'!F1065</f>
        <v>0</v>
      </c>
      <c r="V1065" s="10">
        <f>'დაზუსტ. ნაერთი'!E1065</f>
        <v>0</v>
      </c>
      <c r="W1065" s="10">
        <f>'დაზუსტ. ბიუჯ.'!E1065</f>
        <v>0</v>
      </c>
      <c r="X1065" s="10">
        <f>'დაზუსტ. საკუთ.'!E1065</f>
        <v>0</v>
      </c>
      <c r="Z1065" s="10">
        <f t="shared" si="415"/>
        <v>0</v>
      </c>
      <c r="AA1065" s="10">
        <f>'დამტკ. ბიუჯ.'!F1065</f>
        <v>0</v>
      </c>
      <c r="AB1065" s="10">
        <f>'დამტკ. საკუთ.'!F1065</f>
        <v>0</v>
      </c>
      <c r="AC1065" s="10">
        <f>'ცვლილ. ბიუჯ.'!G1065</f>
        <v>0</v>
      </c>
      <c r="AD1065" s="10">
        <f>'ცვლილ. საკუთ.'!G1065</f>
        <v>0</v>
      </c>
      <c r="AE1065" s="10">
        <f>'მთავრ. ფონდი'!G1065</f>
        <v>0</v>
      </c>
      <c r="AF1065" s="10">
        <f>'პრეზ. ფონდი'!G1065</f>
        <v>0</v>
      </c>
      <c r="AG1065" s="10">
        <f>'დაზუსტ. ნაერთი'!F1065</f>
        <v>0</v>
      </c>
      <c r="AH1065" s="10">
        <f>'დაზუსტ. ბიუჯ.'!F1065</f>
        <v>0</v>
      </c>
      <c r="AI1065" s="10">
        <f>'დაზუსტ. საკუთ.'!F1065</f>
        <v>0</v>
      </c>
      <c r="AK1065" s="10">
        <f t="shared" si="416"/>
        <v>0</v>
      </c>
      <c r="AL1065" s="10">
        <f t="shared" si="417"/>
        <v>0</v>
      </c>
      <c r="AM1065" s="10">
        <f t="shared" si="418"/>
        <v>0</v>
      </c>
      <c r="AN1065" s="10">
        <f t="shared" si="419"/>
        <v>0</v>
      </c>
      <c r="AO1065" s="10">
        <f t="shared" si="420"/>
        <v>0</v>
      </c>
      <c r="AP1065" s="10">
        <f t="shared" si="420"/>
        <v>0</v>
      </c>
      <c r="AQ1065" s="10">
        <f t="shared" si="420"/>
        <v>0</v>
      </c>
      <c r="AR1065" s="10">
        <f t="shared" si="420"/>
        <v>0</v>
      </c>
      <c r="AS1065" s="10">
        <f t="shared" si="420"/>
        <v>0</v>
      </c>
      <c r="AT1065" s="10">
        <f t="shared" si="421"/>
        <v>0</v>
      </c>
      <c r="AV1065" s="10">
        <f t="shared" si="422"/>
        <v>0</v>
      </c>
      <c r="AW1065" s="10">
        <f>'დამტკ. ბიუჯ.'!G1065</f>
        <v>0</v>
      </c>
      <c r="AX1065" s="10">
        <f>'დამტკ. საკუთ.'!G1065</f>
        <v>0</v>
      </c>
      <c r="AY1065" s="10">
        <f>'ცვლილ. ბიუჯ.'!H1065</f>
        <v>0</v>
      </c>
      <c r="AZ1065" s="10">
        <f>'ცვლილ. საკუთ.'!H1065</f>
        <v>0</v>
      </c>
      <c r="BA1065" s="10">
        <f>'მთავრ. ფონდი'!H1065</f>
        <v>0</v>
      </c>
      <c r="BB1065" s="10">
        <f>'პრეზ. ფონდი'!H1065</f>
        <v>0</v>
      </c>
      <c r="BC1065" s="10">
        <f>'დაზუსტ. ნაერთი'!G1065</f>
        <v>0</v>
      </c>
      <c r="BD1065" s="10">
        <f>'დაზუსტ. ბიუჯ.'!G1065</f>
        <v>0</v>
      </c>
      <c r="BE1065" s="10">
        <f>'დაზუსტ. საკუთ.'!G1065</f>
        <v>0</v>
      </c>
      <c r="BG1065" s="10">
        <f t="shared" si="423"/>
        <v>0</v>
      </c>
      <c r="BH1065" s="10">
        <f t="shared" si="424"/>
        <v>0</v>
      </c>
      <c r="BI1065" s="10">
        <f t="shared" si="425"/>
        <v>0</v>
      </c>
      <c r="BJ1065" s="10">
        <f t="shared" si="425"/>
        <v>0</v>
      </c>
      <c r="BK1065" s="10">
        <f t="shared" si="425"/>
        <v>0</v>
      </c>
      <c r="BL1065" s="10">
        <f t="shared" si="425"/>
        <v>0</v>
      </c>
      <c r="BM1065" s="10">
        <f t="shared" si="425"/>
        <v>0</v>
      </c>
      <c r="BN1065" s="10">
        <f t="shared" si="426"/>
        <v>0</v>
      </c>
      <c r="BO1065" s="10">
        <f t="shared" si="427"/>
        <v>0</v>
      </c>
      <c r="BP1065" s="10">
        <f t="shared" si="428"/>
        <v>0</v>
      </c>
      <c r="BR1065" s="10">
        <f t="shared" si="429"/>
        <v>0</v>
      </c>
      <c r="BS1065" s="10">
        <f>'დამტკ. ბიუჯ.'!H1065</f>
        <v>0</v>
      </c>
      <c r="BT1065" s="10">
        <f>'დამტკ. საკუთ.'!H1065</f>
        <v>0</v>
      </c>
      <c r="BU1065" s="10">
        <f>'ცვლილ. ბიუჯ.'!I1065</f>
        <v>0</v>
      </c>
      <c r="BV1065" s="10">
        <f>'ცვლილ. საკუთ.'!I1065</f>
        <v>0</v>
      </c>
      <c r="BW1065" s="10">
        <f>'მთავრ. ფონდი'!I1065</f>
        <v>0</v>
      </c>
      <c r="BX1065" s="10">
        <f>'პრეზ. ფონდი'!I1065</f>
        <v>0</v>
      </c>
      <c r="BY1065" s="10">
        <f>'დაზუსტ. ნაერთი'!H1065</f>
        <v>0</v>
      </c>
      <c r="BZ1065" s="10">
        <f>'დაზუსტ. ბიუჯ.'!H1065</f>
        <v>0</v>
      </c>
      <c r="CA1065" s="10">
        <f>'დაზუსტ. საკუთ.'!H1065</f>
        <v>0</v>
      </c>
    </row>
    <row r="1066" spans="1:79" x14ac:dyDescent="0.25">
      <c r="A1066" t="str">
        <f t="shared" si="393"/>
        <v>b</v>
      </c>
      <c r="B1066" s="8"/>
      <c r="C1066" s="9" t="s">
        <v>16</v>
      </c>
      <c r="D1066" s="10">
        <f t="shared" si="408"/>
        <v>0</v>
      </c>
      <c r="E1066" s="10">
        <f t="shared" si="409"/>
        <v>0</v>
      </c>
      <c r="F1066" s="10">
        <f t="shared" si="410"/>
        <v>0</v>
      </c>
      <c r="G1066" s="10">
        <f t="shared" si="411"/>
        <v>0</v>
      </c>
      <c r="H1066" s="10">
        <f t="shared" si="412"/>
        <v>0</v>
      </c>
      <c r="I1066" s="10">
        <f t="shared" si="412"/>
        <v>0</v>
      </c>
      <c r="J1066" s="10">
        <f t="shared" si="412"/>
        <v>0</v>
      </c>
      <c r="K1066" s="10">
        <f t="shared" si="412"/>
        <v>0</v>
      </c>
      <c r="L1066" s="10">
        <f t="shared" si="412"/>
        <v>0</v>
      </c>
      <c r="M1066" s="10">
        <f t="shared" si="413"/>
        <v>0</v>
      </c>
      <c r="O1066" s="10">
        <f t="shared" si="414"/>
        <v>0</v>
      </c>
      <c r="P1066" s="10">
        <f>'დამტკ. ბიუჯ.'!E1066</f>
        <v>0</v>
      </c>
      <c r="Q1066" s="10">
        <f>'დამტკ. საკუთ.'!E1066</f>
        <v>0</v>
      </c>
      <c r="R1066" s="10">
        <f>'ცვლილ. ბიუჯ.'!F1066</f>
        <v>0</v>
      </c>
      <c r="S1066" s="10">
        <f>'ცვლილ. საკუთ.'!F1066</f>
        <v>0</v>
      </c>
      <c r="T1066" s="10">
        <f>'მთავრ. ფონდი'!F1066</f>
        <v>0</v>
      </c>
      <c r="U1066" s="10">
        <f>'პრეზ. ფონდი'!F1066</f>
        <v>0</v>
      </c>
      <c r="V1066" s="10">
        <f>'დაზუსტ. ნაერთი'!E1066</f>
        <v>0</v>
      </c>
      <c r="W1066" s="10">
        <f>'დაზუსტ. ბიუჯ.'!E1066</f>
        <v>0</v>
      </c>
      <c r="X1066" s="10">
        <f>'დაზუსტ. საკუთ.'!E1066</f>
        <v>0</v>
      </c>
      <c r="Z1066" s="10">
        <f t="shared" si="415"/>
        <v>0</v>
      </c>
      <c r="AA1066" s="10">
        <f>'დამტკ. ბიუჯ.'!F1066</f>
        <v>0</v>
      </c>
      <c r="AB1066" s="10">
        <f>'დამტკ. საკუთ.'!F1066</f>
        <v>0</v>
      </c>
      <c r="AC1066" s="10">
        <f>'ცვლილ. ბიუჯ.'!G1066</f>
        <v>0</v>
      </c>
      <c r="AD1066" s="10">
        <f>'ცვლილ. საკუთ.'!G1066</f>
        <v>0</v>
      </c>
      <c r="AE1066" s="10">
        <f>'მთავრ. ფონდი'!G1066</f>
        <v>0</v>
      </c>
      <c r="AF1066" s="10">
        <f>'პრეზ. ფონდი'!G1066</f>
        <v>0</v>
      </c>
      <c r="AG1066" s="10">
        <f>'დაზუსტ. ნაერთი'!F1066</f>
        <v>0</v>
      </c>
      <c r="AH1066" s="10">
        <f>'დაზუსტ. ბიუჯ.'!F1066</f>
        <v>0</v>
      </c>
      <c r="AI1066" s="10">
        <f>'დაზუსტ. საკუთ.'!F1066</f>
        <v>0</v>
      </c>
      <c r="AK1066" s="10">
        <f t="shared" si="416"/>
        <v>0</v>
      </c>
      <c r="AL1066" s="10">
        <f t="shared" si="417"/>
        <v>0</v>
      </c>
      <c r="AM1066" s="10">
        <f t="shared" si="418"/>
        <v>0</v>
      </c>
      <c r="AN1066" s="10">
        <f t="shared" si="419"/>
        <v>0</v>
      </c>
      <c r="AO1066" s="10">
        <f t="shared" si="420"/>
        <v>0</v>
      </c>
      <c r="AP1066" s="10">
        <f t="shared" si="420"/>
        <v>0</v>
      </c>
      <c r="AQ1066" s="10">
        <f t="shared" si="420"/>
        <v>0</v>
      </c>
      <c r="AR1066" s="10">
        <f t="shared" si="420"/>
        <v>0</v>
      </c>
      <c r="AS1066" s="10">
        <f t="shared" si="420"/>
        <v>0</v>
      </c>
      <c r="AT1066" s="10">
        <f t="shared" si="421"/>
        <v>0</v>
      </c>
      <c r="AV1066" s="10">
        <f t="shared" si="422"/>
        <v>0</v>
      </c>
      <c r="AW1066" s="10">
        <f>'დამტკ. ბიუჯ.'!G1066</f>
        <v>0</v>
      </c>
      <c r="AX1066" s="10">
        <f>'დამტკ. საკუთ.'!G1066</f>
        <v>0</v>
      </c>
      <c r="AY1066" s="10">
        <f>'ცვლილ. ბიუჯ.'!H1066</f>
        <v>0</v>
      </c>
      <c r="AZ1066" s="10">
        <f>'ცვლილ. საკუთ.'!H1066</f>
        <v>0</v>
      </c>
      <c r="BA1066" s="10">
        <f>'მთავრ. ფონდი'!H1066</f>
        <v>0</v>
      </c>
      <c r="BB1066" s="10">
        <f>'პრეზ. ფონდი'!H1066</f>
        <v>0</v>
      </c>
      <c r="BC1066" s="10">
        <f>'დაზუსტ. ნაერთი'!G1066</f>
        <v>0</v>
      </c>
      <c r="BD1066" s="10">
        <f>'დაზუსტ. ბიუჯ.'!G1066</f>
        <v>0</v>
      </c>
      <c r="BE1066" s="10">
        <f>'დაზუსტ. საკუთ.'!G1066</f>
        <v>0</v>
      </c>
      <c r="BG1066" s="10">
        <f t="shared" si="423"/>
        <v>0</v>
      </c>
      <c r="BH1066" s="10">
        <f t="shared" si="424"/>
        <v>0</v>
      </c>
      <c r="BI1066" s="10">
        <f t="shared" si="425"/>
        <v>0</v>
      </c>
      <c r="BJ1066" s="10">
        <f t="shared" si="425"/>
        <v>0</v>
      </c>
      <c r="BK1066" s="10">
        <f t="shared" si="425"/>
        <v>0</v>
      </c>
      <c r="BL1066" s="10">
        <f t="shared" si="425"/>
        <v>0</v>
      </c>
      <c r="BM1066" s="10">
        <f t="shared" si="425"/>
        <v>0</v>
      </c>
      <c r="BN1066" s="10">
        <f t="shared" si="426"/>
        <v>0</v>
      </c>
      <c r="BO1066" s="10">
        <f t="shared" si="427"/>
        <v>0</v>
      </c>
      <c r="BP1066" s="10">
        <f t="shared" si="428"/>
        <v>0</v>
      </c>
      <c r="BR1066" s="10">
        <f t="shared" si="429"/>
        <v>0</v>
      </c>
      <c r="BS1066" s="10">
        <f>'დამტკ. ბიუჯ.'!H1066</f>
        <v>0</v>
      </c>
      <c r="BT1066" s="10">
        <f>'დამტკ. საკუთ.'!H1066</f>
        <v>0</v>
      </c>
      <c r="BU1066" s="10">
        <f>'ცვლილ. ბიუჯ.'!I1066</f>
        <v>0</v>
      </c>
      <c r="BV1066" s="10">
        <f>'ცვლილ. საკუთ.'!I1066</f>
        <v>0</v>
      </c>
      <c r="BW1066" s="10">
        <f>'მთავრ. ფონდი'!I1066</f>
        <v>0</v>
      </c>
      <c r="BX1066" s="10">
        <f>'პრეზ. ფონდი'!I1066</f>
        <v>0</v>
      </c>
      <c r="BY1066" s="10">
        <f>'დაზუსტ. ნაერთი'!H1066</f>
        <v>0</v>
      </c>
      <c r="BZ1066" s="10">
        <f>'დაზუსტ. ბიუჯ.'!H1066</f>
        <v>0</v>
      </c>
      <c r="CA1066" s="10">
        <f>'დაზუსტ. საკუთ.'!H1066</f>
        <v>0</v>
      </c>
    </row>
    <row r="1067" spans="1:79" x14ac:dyDescent="0.25">
      <c r="A1067" t="str">
        <f t="shared" si="393"/>
        <v>b</v>
      </c>
      <c r="B1067" s="8"/>
      <c r="C1067" s="9" t="s">
        <v>17</v>
      </c>
      <c r="D1067" s="10">
        <f t="shared" si="408"/>
        <v>0</v>
      </c>
      <c r="E1067" s="10">
        <f t="shared" si="409"/>
        <v>0</v>
      </c>
      <c r="F1067" s="10">
        <f t="shared" si="410"/>
        <v>0</v>
      </c>
      <c r="G1067" s="10">
        <f t="shared" si="411"/>
        <v>0</v>
      </c>
      <c r="H1067" s="10">
        <f t="shared" si="412"/>
        <v>0</v>
      </c>
      <c r="I1067" s="10">
        <f t="shared" si="412"/>
        <v>0</v>
      </c>
      <c r="J1067" s="10">
        <f t="shared" si="412"/>
        <v>0</v>
      </c>
      <c r="K1067" s="10">
        <f t="shared" si="412"/>
        <v>0</v>
      </c>
      <c r="L1067" s="10">
        <f t="shared" si="412"/>
        <v>0</v>
      </c>
      <c r="M1067" s="10">
        <f t="shared" si="413"/>
        <v>0</v>
      </c>
      <c r="O1067" s="10">
        <f t="shared" si="414"/>
        <v>0</v>
      </c>
      <c r="P1067" s="10">
        <f>'დამტკ. ბიუჯ.'!E1067</f>
        <v>0</v>
      </c>
      <c r="Q1067" s="10">
        <f>'დამტკ. საკუთ.'!E1067</f>
        <v>0</v>
      </c>
      <c r="R1067" s="10">
        <f>'ცვლილ. ბიუჯ.'!F1067</f>
        <v>0</v>
      </c>
      <c r="S1067" s="10">
        <f>'ცვლილ. საკუთ.'!F1067</f>
        <v>0</v>
      </c>
      <c r="T1067" s="10">
        <f>'მთავრ. ფონდი'!F1067</f>
        <v>0</v>
      </c>
      <c r="U1067" s="10">
        <f>'პრეზ. ფონდი'!F1067</f>
        <v>0</v>
      </c>
      <c r="V1067" s="10">
        <f>'დაზუსტ. ნაერთი'!E1067</f>
        <v>0</v>
      </c>
      <c r="W1067" s="10">
        <f>'დაზუსტ. ბიუჯ.'!E1067</f>
        <v>0</v>
      </c>
      <c r="X1067" s="10">
        <f>'დაზუსტ. საკუთ.'!E1067</f>
        <v>0</v>
      </c>
      <c r="Z1067" s="10">
        <f t="shared" si="415"/>
        <v>0</v>
      </c>
      <c r="AA1067" s="10">
        <f>'დამტკ. ბიუჯ.'!F1067</f>
        <v>0</v>
      </c>
      <c r="AB1067" s="10">
        <f>'დამტკ. საკუთ.'!F1067</f>
        <v>0</v>
      </c>
      <c r="AC1067" s="10">
        <f>'ცვლილ. ბიუჯ.'!G1067</f>
        <v>0</v>
      </c>
      <c r="AD1067" s="10">
        <f>'ცვლილ. საკუთ.'!G1067</f>
        <v>0</v>
      </c>
      <c r="AE1067" s="10">
        <f>'მთავრ. ფონდი'!G1067</f>
        <v>0</v>
      </c>
      <c r="AF1067" s="10">
        <f>'პრეზ. ფონდი'!G1067</f>
        <v>0</v>
      </c>
      <c r="AG1067" s="10">
        <f>'დაზუსტ. ნაერთი'!F1067</f>
        <v>0</v>
      </c>
      <c r="AH1067" s="10">
        <f>'დაზუსტ. ბიუჯ.'!F1067</f>
        <v>0</v>
      </c>
      <c r="AI1067" s="10">
        <f>'დაზუსტ. საკუთ.'!F1067</f>
        <v>0</v>
      </c>
      <c r="AK1067" s="10">
        <f t="shared" si="416"/>
        <v>0</v>
      </c>
      <c r="AL1067" s="10">
        <f t="shared" si="417"/>
        <v>0</v>
      </c>
      <c r="AM1067" s="10">
        <f t="shared" si="418"/>
        <v>0</v>
      </c>
      <c r="AN1067" s="10">
        <f t="shared" si="419"/>
        <v>0</v>
      </c>
      <c r="AO1067" s="10">
        <f t="shared" si="420"/>
        <v>0</v>
      </c>
      <c r="AP1067" s="10">
        <f t="shared" si="420"/>
        <v>0</v>
      </c>
      <c r="AQ1067" s="10">
        <f t="shared" si="420"/>
        <v>0</v>
      </c>
      <c r="AR1067" s="10">
        <f t="shared" si="420"/>
        <v>0</v>
      </c>
      <c r="AS1067" s="10">
        <f t="shared" si="420"/>
        <v>0</v>
      </c>
      <c r="AT1067" s="10">
        <f t="shared" si="421"/>
        <v>0</v>
      </c>
      <c r="AV1067" s="10">
        <f t="shared" si="422"/>
        <v>0</v>
      </c>
      <c r="AW1067" s="10">
        <f>'დამტკ. ბიუჯ.'!G1067</f>
        <v>0</v>
      </c>
      <c r="AX1067" s="10">
        <f>'დამტკ. საკუთ.'!G1067</f>
        <v>0</v>
      </c>
      <c r="AY1067" s="10">
        <f>'ცვლილ. ბიუჯ.'!H1067</f>
        <v>0</v>
      </c>
      <c r="AZ1067" s="10">
        <f>'ცვლილ. საკუთ.'!H1067</f>
        <v>0</v>
      </c>
      <c r="BA1067" s="10">
        <f>'მთავრ. ფონდი'!H1067</f>
        <v>0</v>
      </c>
      <c r="BB1067" s="10">
        <f>'პრეზ. ფონდი'!H1067</f>
        <v>0</v>
      </c>
      <c r="BC1067" s="10">
        <f>'დაზუსტ. ნაერთი'!G1067</f>
        <v>0</v>
      </c>
      <c r="BD1067" s="10">
        <f>'დაზუსტ. ბიუჯ.'!G1067</f>
        <v>0</v>
      </c>
      <c r="BE1067" s="10">
        <f>'დაზუსტ. საკუთ.'!G1067</f>
        <v>0</v>
      </c>
      <c r="BG1067" s="10">
        <f t="shared" si="423"/>
        <v>0</v>
      </c>
      <c r="BH1067" s="10">
        <f t="shared" si="424"/>
        <v>0</v>
      </c>
      <c r="BI1067" s="10">
        <f t="shared" si="425"/>
        <v>0</v>
      </c>
      <c r="BJ1067" s="10">
        <f t="shared" si="425"/>
        <v>0</v>
      </c>
      <c r="BK1067" s="10">
        <f t="shared" si="425"/>
        <v>0</v>
      </c>
      <c r="BL1067" s="10">
        <f t="shared" si="425"/>
        <v>0</v>
      </c>
      <c r="BM1067" s="10">
        <f t="shared" si="425"/>
        <v>0</v>
      </c>
      <c r="BN1067" s="10">
        <f t="shared" si="426"/>
        <v>0</v>
      </c>
      <c r="BO1067" s="10">
        <f t="shared" si="427"/>
        <v>0</v>
      </c>
      <c r="BP1067" s="10">
        <f t="shared" si="428"/>
        <v>0</v>
      </c>
      <c r="BR1067" s="10">
        <f t="shared" si="429"/>
        <v>0</v>
      </c>
      <c r="BS1067" s="10">
        <f>'დამტკ. ბიუჯ.'!H1067</f>
        <v>0</v>
      </c>
      <c r="BT1067" s="10">
        <f>'დამტკ. საკუთ.'!H1067</f>
        <v>0</v>
      </c>
      <c r="BU1067" s="10">
        <f>'ცვლილ. ბიუჯ.'!I1067</f>
        <v>0</v>
      </c>
      <c r="BV1067" s="10">
        <f>'ცვლილ. საკუთ.'!I1067</f>
        <v>0</v>
      </c>
      <c r="BW1067" s="10">
        <f>'მთავრ. ფონდი'!I1067</f>
        <v>0</v>
      </c>
      <c r="BX1067" s="10">
        <f>'პრეზ. ფონდი'!I1067</f>
        <v>0</v>
      </c>
      <c r="BY1067" s="10">
        <f>'დაზუსტ. ნაერთი'!H1067</f>
        <v>0</v>
      </c>
      <c r="BZ1067" s="10">
        <f>'დაზუსტ. ბიუჯ.'!H1067</f>
        <v>0</v>
      </c>
      <c r="CA1067" s="10">
        <f>'დაზუსტ. საკუთ.'!H1067</f>
        <v>0</v>
      </c>
    </row>
    <row r="1068" spans="1:79" x14ac:dyDescent="0.25">
      <c r="A1068" t="str">
        <f t="shared" si="393"/>
        <v>a</v>
      </c>
      <c r="B1068" s="5"/>
      <c r="C1068" s="6" t="s">
        <v>18</v>
      </c>
      <c r="D1068" s="7">
        <f t="shared" si="408"/>
        <v>0</v>
      </c>
      <c r="E1068" s="7">
        <f t="shared" si="409"/>
        <v>0</v>
      </c>
      <c r="F1068" s="7">
        <f t="shared" si="410"/>
        <v>0</v>
      </c>
      <c r="G1068" s="7">
        <f t="shared" si="411"/>
        <v>37230</v>
      </c>
      <c r="H1068" s="7">
        <f t="shared" si="412"/>
        <v>0</v>
      </c>
      <c r="I1068" s="7">
        <f t="shared" si="412"/>
        <v>0</v>
      </c>
      <c r="J1068" s="7">
        <f t="shared" si="412"/>
        <v>0</v>
      </c>
      <c r="K1068" s="7">
        <f t="shared" si="412"/>
        <v>37230</v>
      </c>
      <c r="L1068" s="7">
        <f t="shared" si="412"/>
        <v>37230</v>
      </c>
      <c r="M1068" s="7">
        <f t="shared" si="413"/>
        <v>0</v>
      </c>
      <c r="O1068" s="7">
        <f t="shared" si="414"/>
        <v>0</v>
      </c>
      <c r="P1068" s="7">
        <f>'დამტკ. ბიუჯ.'!E1068</f>
        <v>0</v>
      </c>
      <c r="Q1068" s="7">
        <f>'დამტკ. საკუთ.'!E1068</f>
        <v>0</v>
      </c>
      <c r="R1068" s="7">
        <f>'ცვლილ. ბიუჯ.'!F1068</f>
        <v>0</v>
      </c>
      <c r="S1068" s="7">
        <f>'ცვლილ. საკუთ.'!F1068</f>
        <v>0</v>
      </c>
      <c r="T1068" s="7">
        <f>'მთავრ. ფონდი'!F1068</f>
        <v>0</v>
      </c>
      <c r="U1068" s="7">
        <f>'პრეზ. ფონდი'!F1068</f>
        <v>0</v>
      </c>
      <c r="V1068" s="7">
        <f>'დაზუსტ. ნაერთი'!E1068</f>
        <v>0</v>
      </c>
      <c r="W1068" s="7">
        <f>'დაზუსტ. ბიუჯ.'!E1068</f>
        <v>0</v>
      </c>
      <c r="X1068" s="7">
        <f>'დაზუსტ. საკუთ.'!E1068</f>
        <v>0</v>
      </c>
      <c r="Z1068" s="7">
        <f t="shared" si="415"/>
        <v>0</v>
      </c>
      <c r="AA1068" s="7">
        <f>'დამტკ. ბიუჯ.'!F1068</f>
        <v>0</v>
      </c>
      <c r="AB1068" s="7">
        <f>'დამტკ. საკუთ.'!F1068</f>
        <v>0</v>
      </c>
      <c r="AC1068" s="7">
        <f>'ცვლილ. ბიუჯ.'!G1068</f>
        <v>37230</v>
      </c>
      <c r="AD1068" s="7">
        <f>'ცვლილ. საკუთ.'!G1068</f>
        <v>0</v>
      </c>
      <c r="AE1068" s="7">
        <f>'მთავრ. ფონდი'!G1068</f>
        <v>0</v>
      </c>
      <c r="AF1068" s="7">
        <f>'პრეზ. ფონდი'!G1068</f>
        <v>0</v>
      </c>
      <c r="AG1068" s="7">
        <f>'დაზუსტ. ნაერთი'!F1068</f>
        <v>37230</v>
      </c>
      <c r="AH1068" s="7">
        <f>'დაზუსტ. ბიუჯ.'!F1068</f>
        <v>37230</v>
      </c>
      <c r="AI1068" s="7">
        <f>'დაზუსტ. საკუთ.'!F1068</f>
        <v>0</v>
      </c>
      <c r="AK1068" s="7">
        <f t="shared" si="416"/>
        <v>0</v>
      </c>
      <c r="AL1068" s="7">
        <f t="shared" si="417"/>
        <v>0</v>
      </c>
      <c r="AM1068" s="7">
        <f t="shared" si="418"/>
        <v>0</v>
      </c>
      <c r="AN1068" s="7">
        <f t="shared" si="419"/>
        <v>37230</v>
      </c>
      <c r="AO1068" s="7">
        <f t="shared" si="420"/>
        <v>0</v>
      </c>
      <c r="AP1068" s="7">
        <f t="shared" si="420"/>
        <v>0</v>
      </c>
      <c r="AQ1068" s="7">
        <f t="shared" si="420"/>
        <v>0</v>
      </c>
      <c r="AR1068" s="7">
        <f t="shared" si="420"/>
        <v>37230</v>
      </c>
      <c r="AS1068" s="7">
        <f t="shared" si="420"/>
        <v>37230</v>
      </c>
      <c r="AT1068" s="7">
        <f t="shared" si="421"/>
        <v>0</v>
      </c>
      <c r="AV1068" s="7">
        <f t="shared" si="422"/>
        <v>0</v>
      </c>
      <c r="AW1068" s="7">
        <f>'დამტკ. ბიუჯ.'!G1068</f>
        <v>0</v>
      </c>
      <c r="AX1068" s="7">
        <f>'დამტკ. საკუთ.'!G1068</f>
        <v>0</v>
      </c>
      <c r="AY1068" s="7">
        <f>'ცვლილ. ბიუჯ.'!H1068</f>
        <v>0</v>
      </c>
      <c r="AZ1068" s="7">
        <f>'ცვლილ. საკუთ.'!H1068</f>
        <v>0</v>
      </c>
      <c r="BA1068" s="7">
        <f>'მთავრ. ფონდი'!H1068</f>
        <v>0</v>
      </c>
      <c r="BB1068" s="7">
        <f>'პრეზ. ფონდი'!H1068</f>
        <v>0</v>
      </c>
      <c r="BC1068" s="7">
        <f>'დაზუსტ. ნაერთი'!G1068</f>
        <v>0</v>
      </c>
      <c r="BD1068" s="7">
        <f>'დაზუსტ. ბიუჯ.'!G1068</f>
        <v>0</v>
      </c>
      <c r="BE1068" s="7">
        <f>'დაზუსტ. საკუთ.'!G1068</f>
        <v>0</v>
      </c>
      <c r="BG1068" s="7">
        <f t="shared" si="423"/>
        <v>0</v>
      </c>
      <c r="BH1068" s="7">
        <f t="shared" si="424"/>
        <v>0</v>
      </c>
      <c r="BI1068" s="7">
        <f t="shared" si="425"/>
        <v>0</v>
      </c>
      <c r="BJ1068" s="7">
        <f t="shared" si="425"/>
        <v>37230</v>
      </c>
      <c r="BK1068" s="7">
        <f t="shared" si="425"/>
        <v>0</v>
      </c>
      <c r="BL1068" s="7">
        <f t="shared" si="425"/>
        <v>0</v>
      </c>
      <c r="BM1068" s="7">
        <f t="shared" si="425"/>
        <v>0</v>
      </c>
      <c r="BN1068" s="7">
        <f t="shared" si="426"/>
        <v>37230</v>
      </c>
      <c r="BO1068" s="7">
        <f t="shared" si="427"/>
        <v>37230</v>
      </c>
      <c r="BP1068" s="7">
        <f t="shared" si="428"/>
        <v>0</v>
      </c>
      <c r="BR1068" s="7">
        <f t="shared" si="429"/>
        <v>0</v>
      </c>
      <c r="BS1068" s="7">
        <f>'დამტკ. ბიუჯ.'!H1068</f>
        <v>0</v>
      </c>
      <c r="BT1068" s="7">
        <f>'დამტკ. საკუთ.'!H1068</f>
        <v>0</v>
      </c>
      <c r="BU1068" s="7">
        <f>'ცვლილ. ბიუჯ.'!I1068</f>
        <v>0</v>
      </c>
      <c r="BV1068" s="7">
        <f>'ცვლილ. საკუთ.'!I1068</f>
        <v>0</v>
      </c>
      <c r="BW1068" s="7">
        <f>'მთავრ. ფონდი'!I1068</f>
        <v>0</v>
      </c>
      <c r="BX1068" s="7">
        <f>'პრეზ. ფონდი'!I1068</f>
        <v>0</v>
      </c>
      <c r="BY1068" s="7">
        <f>'დაზუსტ. ნაერთი'!H1068</f>
        <v>0</v>
      </c>
      <c r="BZ1068" s="7">
        <f>'დაზუსტ. ბიუჯ.'!H1068</f>
        <v>0</v>
      </c>
      <c r="CA1068" s="7">
        <f>'დაზუსტ. საკუთ.'!H1068</f>
        <v>0</v>
      </c>
    </row>
    <row r="1069" spans="1:79" x14ac:dyDescent="0.25">
      <c r="A1069" t="str">
        <f t="shared" si="393"/>
        <v>b</v>
      </c>
      <c r="B1069" s="5"/>
      <c r="C1069" s="6" t="s">
        <v>19</v>
      </c>
      <c r="D1069" s="7">
        <f t="shared" si="408"/>
        <v>0</v>
      </c>
      <c r="E1069" s="7">
        <f t="shared" si="409"/>
        <v>0</v>
      </c>
      <c r="F1069" s="7">
        <f t="shared" si="410"/>
        <v>0</v>
      </c>
      <c r="G1069" s="7">
        <f t="shared" si="411"/>
        <v>0</v>
      </c>
      <c r="H1069" s="7">
        <f t="shared" si="412"/>
        <v>0</v>
      </c>
      <c r="I1069" s="7">
        <f t="shared" si="412"/>
        <v>0</v>
      </c>
      <c r="J1069" s="7">
        <f t="shared" si="412"/>
        <v>0</v>
      </c>
      <c r="K1069" s="7">
        <f t="shared" si="412"/>
        <v>0</v>
      </c>
      <c r="L1069" s="7">
        <f t="shared" si="412"/>
        <v>0</v>
      </c>
      <c r="M1069" s="7">
        <f t="shared" si="413"/>
        <v>0</v>
      </c>
      <c r="O1069" s="7">
        <f t="shared" si="414"/>
        <v>0</v>
      </c>
      <c r="P1069" s="7">
        <f>'დამტკ. ბიუჯ.'!E1069</f>
        <v>0</v>
      </c>
      <c r="Q1069" s="7">
        <f>'დამტკ. საკუთ.'!E1069</f>
        <v>0</v>
      </c>
      <c r="R1069" s="7">
        <f>'ცვლილ. ბიუჯ.'!F1069</f>
        <v>0</v>
      </c>
      <c r="S1069" s="7">
        <f>'ცვლილ. საკუთ.'!F1069</f>
        <v>0</v>
      </c>
      <c r="T1069" s="7">
        <f>'მთავრ. ფონდი'!F1069</f>
        <v>0</v>
      </c>
      <c r="U1069" s="7">
        <f>'პრეზ. ფონდი'!F1069</f>
        <v>0</v>
      </c>
      <c r="V1069" s="7">
        <f>'დაზუსტ. ნაერთი'!E1069</f>
        <v>0</v>
      </c>
      <c r="W1069" s="7">
        <f>'დაზუსტ. ბიუჯ.'!E1069</f>
        <v>0</v>
      </c>
      <c r="X1069" s="7">
        <f>'დაზუსტ. საკუთ.'!E1069</f>
        <v>0</v>
      </c>
      <c r="Z1069" s="7">
        <f t="shared" si="415"/>
        <v>0</v>
      </c>
      <c r="AA1069" s="7">
        <f>'დამტკ. ბიუჯ.'!F1069</f>
        <v>0</v>
      </c>
      <c r="AB1069" s="7">
        <f>'დამტკ. საკუთ.'!F1069</f>
        <v>0</v>
      </c>
      <c r="AC1069" s="7">
        <f>'ცვლილ. ბიუჯ.'!G1069</f>
        <v>0</v>
      </c>
      <c r="AD1069" s="7">
        <f>'ცვლილ. საკუთ.'!G1069</f>
        <v>0</v>
      </c>
      <c r="AE1069" s="7">
        <f>'მთავრ. ფონდი'!G1069</f>
        <v>0</v>
      </c>
      <c r="AF1069" s="7">
        <f>'პრეზ. ფონდი'!G1069</f>
        <v>0</v>
      </c>
      <c r="AG1069" s="7">
        <f>'დაზუსტ. ნაერთი'!F1069</f>
        <v>0</v>
      </c>
      <c r="AH1069" s="7">
        <f>'დაზუსტ. ბიუჯ.'!F1069</f>
        <v>0</v>
      </c>
      <c r="AI1069" s="7">
        <f>'დაზუსტ. საკუთ.'!F1069</f>
        <v>0</v>
      </c>
      <c r="AK1069" s="7">
        <f t="shared" si="416"/>
        <v>0</v>
      </c>
      <c r="AL1069" s="7">
        <f t="shared" si="417"/>
        <v>0</v>
      </c>
      <c r="AM1069" s="7">
        <f t="shared" si="418"/>
        <v>0</v>
      </c>
      <c r="AN1069" s="7">
        <f t="shared" si="419"/>
        <v>0</v>
      </c>
      <c r="AO1069" s="7">
        <f t="shared" si="420"/>
        <v>0</v>
      </c>
      <c r="AP1069" s="7">
        <f t="shared" si="420"/>
        <v>0</v>
      </c>
      <c r="AQ1069" s="7">
        <f t="shared" si="420"/>
        <v>0</v>
      </c>
      <c r="AR1069" s="7">
        <f t="shared" si="420"/>
        <v>0</v>
      </c>
      <c r="AS1069" s="7">
        <f t="shared" si="420"/>
        <v>0</v>
      </c>
      <c r="AT1069" s="7">
        <f t="shared" si="421"/>
        <v>0</v>
      </c>
      <c r="AV1069" s="7">
        <f t="shared" si="422"/>
        <v>0</v>
      </c>
      <c r="AW1069" s="7">
        <f>'დამტკ. ბიუჯ.'!G1069</f>
        <v>0</v>
      </c>
      <c r="AX1069" s="7">
        <f>'დამტკ. საკუთ.'!G1069</f>
        <v>0</v>
      </c>
      <c r="AY1069" s="7">
        <f>'ცვლილ. ბიუჯ.'!H1069</f>
        <v>0</v>
      </c>
      <c r="AZ1069" s="7">
        <f>'ცვლილ. საკუთ.'!H1069</f>
        <v>0</v>
      </c>
      <c r="BA1069" s="7">
        <f>'მთავრ. ფონდი'!H1069</f>
        <v>0</v>
      </c>
      <c r="BB1069" s="7">
        <f>'პრეზ. ფონდი'!H1069</f>
        <v>0</v>
      </c>
      <c r="BC1069" s="7">
        <f>'დაზუსტ. ნაერთი'!G1069</f>
        <v>0</v>
      </c>
      <c r="BD1069" s="7">
        <f>'დაზუსტ. ბიუჯ.'!G1069</f>
        <v>0</v>
      </c>
      <c r="BE1069" s="7">
        <f>'დაზუსტ. საკუთ.'!G1069</f>
        <v>0</v>
      </c>
      <c r="BG1069" s="7">
        <f t="shared" si="423"/>
        <v>0</v>
      </c>
      <c r="BH1069" s="7">
        <f t="shared" si="424"/>
        <v>0</v>
      </c>
      <c r="BI1069" s="7">
        <f t="shared" si="425"/>
        <v>0</v>
      </c>
      <c r="BJ1069" s="7">
        <f t="shared" si="425"/>
        <v>0</v>
      </c>
      <c r="BK1069" s="7">
        <f t="shared" si="425"/>
        <v>0</v>
      </c>
      <c r="BL1069" s="7">
        <f t="shared" si="425"/>
        <v>0</v>
      </c>
      <c r="BM1069" s="7">
        <f t="shared" si="425"/>
        <v>0</v>
      </c>
      <c r="BN1069" s="7">
        <f t="shared" si="426"/>
        <v>0</v>
      </c>
      <c r="BO1069" s="7">
        <f t="shared" si="427"/>
        <v>0</v>
      </c>
      <c r="BP1069" s="7">
        <f t="shared" si="428"/>
        <v>0</v>
      </c>
      <c r="BR1069" s="7">
        <f t="shared" si="429"/>
        <v>0</v>
      </c>
      <c r="BS1069" s="7">
        <f>'დამტკ. ბიუჯ.'!H1069</f>
        <v>0</v>
      </c>
      <c r="BT1069" s="7">
        <f>'დამტკ. საკუთ.'!H1069</f>
        <v>0</v>
      </c>
      <c r="BU1069" s="7">
        <f>'ცვლილ. ბიუჯ.'!I1069</f>
        <v>0</v>
      </c>
      <c r="BV1069" s="7">
        <f>'ცვლილ. საკუთ.'!I1069</f>
        <v>0</v>
      </c>
      <c r="BW1069" s="7">
        <f>'მთავრ. ფონდი'!I1069</f>
        <v>0</v>
      </c>
      <c r="BX1069" s="7">
        <f>'პრეზ. ფონდი'!I1069</f>
        <v>0</v>
      </c>
      <c r="BY1069" s="7">
        <f>'დაზუსტ. ნაერთი'!H1069</f>
        <v>0</v>
      </c>
      <c r="BZ1069" s="7">
        <f>'დაზუსტ. ბიუჯ.'!H1069</f>
        <v>0</v>
      </c>
      <c r="CA1069" s="7">
        <f>'დაზუსტ. საკუთ.'!H1069</f>
        <v>0</v>
      </c>
    </row>
    <row r="1070" spans="1:79" ht="15.75" thickBot="1" x14ac:dyDescent="0.3">
      <c r="A1070" t="str">
        <f t="shared" si="393"/>
        <v>b</v>
      </c>
      <c r="B1070" s="11"/>
      <c r="C1070" s="12" t="s">
        <v>20</v>
      </c>
      <c r="D1070" s="13">
        <f t="shared" si="408"/>
        <v>0</v>
      </c>
      <c r="E1070" s="13">
        <f t="shared" si="409"/>
        <v>0</v>
      </c>
      <c r="F1070" s="13">
        <f t="shared" si="410"/>
        <v>0</v>
      </c>
      <c r="G1070" s="13">
        <f t="shared" si="411"/>
        <v>0</v>
      </c>
      <c r="H1070" s="13">
        <f t="shared" si="412"/>
        <v>0</v>
      </c>
      <c r="I1070" s="13">
        <f t="shared" si="412"/>
        <v>0</v>
      </c>
      <c r="J1070" s="13">
        <f t="shared" si="412"/>
        <v>0</v>
      </c>
      <c r="K1070" s="13">
        <f t="shared" si="412"/>
        <v>0</v>
      </c>
      <c r="L1070" s="13">
        <f t="shared" si="412"/>
        <v>0</v>
      </c>
      <c r="M1070" s="13">
        <f t="shared" si="413"/>
        <v>0</v>
      </c>
      <c r="O1070" s="13">
        <f t="shared" si="414"/>
        <v>0</v>
      </c>
      <c r="P1070" s="13">
        <f>'დამტკ. ბიუჯ.'!E1070</f>
        <v>0</v>
      </c>
      <c r="Q1070" s="13">
        <f>'დამტკ. საკუთ.'!E1070</f>
        <v>0</v>
      </c>
      <c r="R1070" s="13">
        <f>'ცვლილ. ბიუჯ.'!F1070</f>
        <v>0</v>
      </c>
      <c r="S1070" s="13">
        <f>'ცვლილ. საკუთ.'!F1070</f>
        <v>0</v>
      </c>
      <c r="T1070" s="13">
        <f>'მთავრ. ფონდი'!F1070</f>
        <v>0</v>
      </c>
      <c r="U1070" s="13">
        <f>'პრეზ. ფონდი'!F1070</f>
        <v>0</v>
      </c>
      <c r="V1070" s="13">
        <f>'დაზუსტ. ნაერთი'!E1070</f>
        <v>0</v>
      </c>
      <c r="W1070" s="13">
        <f>'დაზუსტ. ბიუჯ.'!E1070</f>
        <v>0</v>
      </c>
      <c r="X1070" s="13">
        <f>'დაზუსტ. საკუთ.'!E1070</f>
        <v>0</v>
      </c>
      <c r="Z1070" s="13">
        <f t="shared" si="415"/>
        <v>0</v>
      </c>
      <c r="AA1070" s="13">
        <f>'დამტკ. ბიუჯ.'!F1070</f>
        <v>0</v>
      </c>
      <c r="AB1070" s="13">
        <f>'დამტკ. საკუთ.'!F1070</f>
        <v>0</v>
      </c>
      <c r="AC1070" s="13">
        <f>'ცვლილ. ბიუჯ.'!G1070</f>
        <v>0</v>
      </c>
      <c r="AD1070" s="13">
        <f>'ცვლილ. საკუთ.'!G1070</f>
        <v>0</v>
      </c>
      <c r="AE1070" s="13">
        <f>'მთავრ. ფონდი'!G1070</f>
        <v>0</v>
      </c>
      <c r="AF1070" s="13">
        <f>'პრეზ. ფონდი'!G1070</f>
        <v>0</v>
      </c>
      <c r="AG1070" s="13">
        <f>'დაზუსტ. ნაერთი'!F1070</f>
        <v>0</v>
      </c>
      <c r="AH1070" s="13">
        <f>'დაზუსტ. ბიუჯ.'!F1070</f>
        <v>0</v>
      </c>
      <c r="AI1070" s="13">
        <f>'დაზუსტ. საკუთ.'!F1070</f>
        <v>0</v>
      </c>
      <c r="AK1070" s="13">
        <f t="shared" si="416"/>
        <v>0</v>
      </c>
      <c r="AL1070" s="13">
        <f t="shared" si="417"/>
        <v>0</v>
      </c>
      <c r="AM1070" s="13">
        <f t="shared" si="418"/>
        <v>0</v>
      </c>
      <c r="AN1070" s="13">
        <f t="shared" si="419"/>
        <v>0</v>
      </c>
      <c r="AO1070" s="13">
        <f t="shared" si="420"/>
        <v>0</v>
      </c>
      <c r="AP1070" s="13">
        <f t="shared" si="420"/>
        <v>0</v>
      </c>
      <c r="AQ1070" s="13">
        <f t="shared" si="420"/>
        <v>0</v>
      </c>
      <c r="AR1070" s="13">
        <f t="shared" si="420"/>
        <v>0</v>
      </c>
      <c r="AS1070" s="13">
        <f t="shared" si="420"/>
        <v>0</v>
      </c>
      <c r="AT1070" s="13">
        <f t="shared" si="421"/>
        <v>0</v>
      </c>
      <c r="AV1070" s="13">
        <f t="shared" si="422"/>
        <v>0</v>
      </c>
      <c r="AW1070" s="13">
        <f>'დამტკ. ბიუჯ.'!G1070</f>
        <v>0</v>
      </c>
      <c r="AX1070" s="13">
        <f>'დამტკ. საკუთ.'!G1070</f>
        <v>0</v>
      </c>
      <c r="AY1070" s="13">
        <f>'ცვლილ. ბიუჯ.'!H1070</f>
        <v>0</v>
      </c>
      <c r="AZ1070" s="13">
        <f>'ცვლილ. საკუთ.'!H1070</f>
        <v>0</v>
      </c>
      <c r="BA1070" s="13">
        <f>'მთავრ. ფონდი'!H1070</f>
        <v>0</v>
      </c>
      <c r="BB1070" s="13">
        <f>'პრეზ. ფონდი'!H1070</f>
        <v>0</v>
      </c>
      <c r="BC1070" s="13">
        <f>'დაზუსტ. ნაერთი'!G1070</f>
        <v>0</v>
      </c>
      <c r="BD1070" s="13">
        <f>'დაზუსტ. ბიუჯ.'!G1070</f>
        <v>0</v>
      </c>
      <c r="BE1070" s="13">
        <f>'დაზუსტ. საკუთ.'!G1070</f>
        <v>0</v>
      </c>
      <c r="BG1070" s="13">
        <f t="shared" si="423"/>
        <v>0</v>
      </c>
      <c r="BH1070" s="13">
        <f t="shared" si="424"/>
        <v>0</v>
      </c>
      <c r="BI1070" s="13">
        <f t="shared" si="425"/>
        <v>0</v>
      </c>
      <c r="BJ1070" s="13">
        <f t="shared" si="425"/>
        <v>0</v>
      </c>
      <c r="BK1070" s="13">
        <f t="shared" si="425"/>
        <v>0</v>
      </c>
      <c r="BL1070" s="13">
        <f t="shared" si="425"/>
        <v>0</v>
      </c>
      <c r="BM1070" s="13">
        <f t="shared" si="425"/>
        <v>0</v>
      </c>
      <c r="BN1070" s="13">
        <f t="shared" si="426"/>
        <v>0</v>
      </c>
      <c r="BO1070" s="13">
        <f t="shared" si="427"/>
        <v>0</v>
      </c>
      <c r="BP1070" s="13">
        <f t="shared" si="428"/>
        <v>0</v>
      </c>
      <c r="BR1070" s="13">
        <f t="shared" si="429"/>
        <v>0</v>
      </c>
      <c r="BS1070" s="13">
        <f>'დამტკ. ბიუჯ.'!H1070</f>
        <v>0</v>
      </c>
      <c r="BT1070" s="13">
        <f>'დამტკ. საკუთ.'!H1070</f>
        <v>0</v>
      </c>
      <c r="BU1070" s="13">
        <f>'ცვლილ. ბიუჯ.'!I1070</f>
        <v>0</v>
      </c>
      <c r="BV1070" s="13">
        <f>'ცვლილ. საკუთ.'!I1070</f>
        <v>0</v>
      </c>
      <c r="BW1070" s="13">
        <f>'მთავრ. ფონდი'!I1070</f>
        <v>0</v>
      </c>
      <c r="BX1070" s="13">
        <f>'პრეზ. ფონდი'!I1070</f>
        <v>0</v>
      </c>
      <c r="BY1070" s="13">
        <f>'დაზუსტ. ნაერთი'!H1070</f>
        <v>0</v>
      </c>
      <c r="BZ1070" s="13">
        <f>'დაზუსტ. ბიუჯ.'!H1070</f>
        <v>0</v>
      </c>
      <c r="CA1070" s="13">
        <f>'დაზუსტ. საკუთ.'!H1070</f>
        <v>0</v>
      </c>
    </row>
    <row r="1071" spans="1:79" ht="31.5" thickTop="1" thickBot="1" x14ac:dyDescent="0.3">
      <c r="A1071" t="str">
        <f t="shared" si="393"/>
        <v>a</v>
      </c>
      <c r="B1071" s="16" t="s">
        <v>171</v>
      </c>
      <c r="C1071" s="14" t="s">
        <v>182</v>
      </c>
      <c r="D1071" s="4">
        <f t="shared" si="394"/>
        <v>30000000</v>
      </c>
      <c r="E1071" s="4">
        <f t="shared" si="395"/>
        <v>30000000</v>
      </c>
      <c r="F1071" s="4">
        <f t="shared" si="396"/>
        <v>0</v>
      </c>
      <c r="G1071" s="4">
        <f t="shared" si="396"/>
        <v>-37230</v>
      </c>
      <c r="H1071" s="4">
        <f t="shared" si="396"/>
        <v>0</v>
      </c>
      <c r="I1071" s="4">
        <f t="shared" si="396"/>
        <v>0</v>
      </c>
      <c r="J1071" s="4">
        <f t="shared" si="396"/>
        <v>0</v>
      </c>
      <c r="K1071" s="4">
        <f t="shared" si="396"/>
        <v>29962770</v>
      </c>
      <c r="L1071" s="4">
        <f t="shared" si="396"/>
        <v>29962770</v>
      </c>
      <c r="M1071" s="4">
        <f t="shared" si="405"/>
        <v>0</v>
      </c>
      <c r="O1071" s="4">
        <f t="shared" si="397"/>
        <v>5059600</v>
      </c>
      <c r="P1071" s="4">
        <f>'დამტკ. ბიუჯ.'!E1071</f>
        <v>5059600</v>
      </c>
      <c r="Q1071" s="4">
        <f>'დამტკ. საკუთ.'!E1071</f>
        <v>0</v>
      </c>
      <c r="R1071" s="4">
        <f>'ცვლილ. ბიუჯ.'!F1071</f>
        <v>0</v>
      </c>
      <c r="S1071" s="4">
        <f>'ცვლილ. საკუთ.'!F1071</f>
        <v>0</v>
      </c>
      <c r="T1071" s="4">
        <f>'მთავრ. ფონდი'!F1071</f>
        <v>0</v>
      </c>
      <c r="U1071" s="4">
        <f>'პრეზ. ფონდი'!F1071</f>
        <v>0</v>
      </c>
      <c r="V1071" s="4">
        <f>'დაზუსტ. ნაერთი'!E1071</f>
        <v>5059600</v>
      </c>
      <c r="W1071" s="4">
        <f>'დაზუსტ. ბიუჯ.'!E1071</f>
        <v>5059600</v>
      </c>
      <c r="X1071" s="4">
        <f>'დაზუსტ. საკუთ.'!E1071</f>
        <v>0</v>
      </c>
      <c r="Z1071" s="4">
        <f t="shared" si="398"/>
        <v>10064800</v>
      </c>
      <c r="AA1071" s="4">
        <f>'დამტკ. ბიუჯ.'!F1071</f>
        <v>10064800</v>
      </c>
      <c r="AB1071" s="4">
        <f>'დამტკ. საკუთ.'!F1071</f>
        <v>0</v>
      </c>
      <c r="AC1071" s="4">
        <f>'ცვლილ. ბიუჯ.'!G1071</f>
        <v>-37230</v>
      </c>
      <c r="AD1071" s="4">
        <f>'ცვლილ. საკუთ.'!G1071</f>
        <v>0</v>
      </c>
      <c r="AE1071" s="4">
        <f>'მთავრ. ფონდი'!G1071</f>
        <v>0</v>
      </c>
      <c r="AF1071" s="4">
        <f>'პრეზ. ფონდი'!G1071</f>
        <v>0</v>
      </c>
      <c r="AG1071" s="4">
        <f>'დაზუსტ. ნაერთი'!F1071</f>
        <v>10027570</v>
      </c>
      <c r="AH1071" s="4">
        <f>'დაზუსტ. ბიუჯ.'!F1071</f>
        <v>10027570</v>
      </c>
      <c r="AI1071" s="4">
        <f>'დაზუსტ. საკუთ.'!F1071</f>
        <v>0</v>
      </c>
      <c r="AK1071" s="4">
        <f t="shared" si="399"/>
        <v>15124400</v>
      </c>
      <c r="AL1071" s="4">
        <f t="shared" si="400"/>
        <v>15124400</v>
      </c>
      <c r="AM1071" s="4">
        <f t="shared" si="401"/>
        <v>0</v>
      </c>
      <c r="AN1071" s="4">
        <f t="shared" si="401"/>
        <v>-37230</v>
      </c>
      <c r="AO1071" s="4">
        <f t="shared" si="401"/>
        <v>0</v>
      </c>
      <c r="AP1071" s="4">
        <f t="shared" si="401"/>
        <v>0</v>
      </c>
      <c r="AQ1071" s="4">
        <f t="shared" si="401"/>
        <v>0</v>
      </c>
      <c r="AR1071" s="4">
        <f t="shared" si="401"/>
        <v>15087170</v>
      </c>
      <c r="AS1071" s="4">
        <f t="shared" si="401"/>
        <v>15087170</v>
      </c>
      <c r="AT1071" s="4">
        <f t="shared" si="406"/>
        <v>0</v>
      </c>
      <c r="AV1071" s="4">
        <f t="shared" si="402"/>
        <v>8706300</v>
      </c>
      <c r="AW1071" s="4">
        <f>'დამტკ. ბიუჯ.'!G1071</f>
        <v>8706300</v>
      </c>
      <c r="AX1071" s="4">
        <f>'დამტკ. საკუთ.'!G1071</f>
        <v>0</v>
      </c>
      <c r="AY1071" s="4">
        <f>'ცვლილ. ბიუჯ.'!H1071</f>
        <v>0</v>
      </c>
      <c r="AZ1071" s="4">
        <f>'ცვლილ. საკუთ.'!H1071</f>
        <v>0</v>
      </c>
      <c r="BA1071" s="4">
        <f>'მთავრ. ფონდი'!H1071</f>
        <v>0</v>
      </c>
      <c r="BB1071" s="4">
        <f>'პრეზ. ფონდი'!H1071</f>
        <v>0</v>
      </c>
      <c r="BC1071" s="4">
        <f>'დაზუსტ. ნაერთი'!G1071</f>
        <v>8706300</v>
      </c>
      <c r="BD1071" s="4">
        <f>'დაზუსტ. ბიუჯ.'!G1071</f>
        <v>8706300</v>
      </c>
      <c r="BE1071" s="4">
        <f>'დაზუსტ. საკუთ.'!G1071</f>
        <v>0</v>
      </c>
      <c r="BG1071" s="4">
        <f t="shared" si="403"/>
        <v>23830700</v>
      </c>
      <c r="BH1071" s="4">
        <f t="shared" si="403"/>
        <v>23830700</v>
      </c>
      <c r="BI1071" s="4">
        <f t="shared" si="403"/>
        <v>0</v>
      </c>
      <c r="BJ1071" s="4">
        <f t="shared" si="403"/>
        <v>-37230</v>
      </c>
      <c r="BK1071" s="4">
        <f t="shared" si="403"/>
        <v>0</v>
      </c>
      <c r="BL1071" s="4">
        <f t="shared" si="403"/>
        <v>0</v>
      </c>
      <c r="BM1071" s="4">
        <f t="shared" si="403"/>
        <v>0</v>
      </c>
      <c r="BN1071" s="4">
        <f t="shared" si="407"/>
        <v>23793470</v>
      </c>
      <c r="BO1071" s="4">
        <f t="shared" si="407"/>
        <v>23793470</v>
      </c>
      <c r="BP1071" s="4">
        <f t="shared" si="407"/>
        <v>0</v>
      </c>
      <c r="BR1071" s="4">
        <f t="shared" si="404"/>
        <v>6169300</v>
      </c>
      <c r="BS1071" s="4">
        <f>'დამტკ. ბიუჯ.'!H1071</f>
        <v>6169300</v>
      </c>
      <c r="BT1071" s="4">
        <f>'დამტკ. საკუთ.'!H1071</f>
        <v>0</v>
      </c>
      <c r="BU1071" s="4">
        <f>'ცვლილ. ბიუჯ.'!I1071</f>
        <v>0</v>
      </c>
      <c r="BV1071" s="4">
        <f>'ცვლილ. საკუთ.'!I1071</f>
        <v>0</v>
      </c>
      <c r="BW1071" s="4">
        <f>'მთავრ. ფონდი'!I1071</f>
        <v>0</v>
      </c>
      <c r="BX1071" s="4">
        <f>'პრეზ. ფონდი'!I1071</f>
        <v>0</v>
      </c>
      <c r="BY1071" s="4">
        <f>'დაზუსტ. ნაერთი'!H1071</f>
        <v>6169300</v>
      </c>
      <c r="BZ1071" s="4">
        <f>'დაზუსტ. ბიუჯ.'!H1071</f>
        <v>6169300</v>
      </c>
      <c r="CA1071" s="4">
        <f>'დაზუსტ. საკუთ.'!H1071</f>
        <v>0</v>
      </c>
    </row>
    <row r="1072" spans="1:79" ht="15.75" thickTop="1" x14ac:dyDescent="0.25">
      <c r="A1072" t="str">
        <f t="shared" ref="A1072:A1135" si="430">IF(OR(D1072&lt;&gt;0,K1072&lt;&gt;0),"a","b")</f>
        <v>a</v>
      </c>
      <c r="B1072" s="5"/>
      <c r="C1072" s="6" t="s">
        <v>10</v>
      </c>
      <c r="D1072" s="7">
        <f t="shared" ref="D1072:D1135" si="431">SUM(O1072,Z1072,AV1072,BR1072)</f>
        <v>13634000</v>
      </c>
      <c r="E1072" s="7">
        <f t="shared" ref="E1072:E1135" si="432">SUM(P1072,AA1072,AW1072,BS1072)</f>
        <v>13634000</v>
      </c>
      <c r="F1072" s="7">
        <f t="shared" ref="F1072:I1135" si="433">SUM(Q1072,AB1072,AX1072,BT1072)</f>
        <v>0</v>
      </c>
      <c r="G1072" s="7">
        <f t="shared" si="433"/>
        <v>3000</v>
      </c>
      <c r="H1072" s="7">
        <f t="shared" si="433"/>
        <v>0</v>
      </c>
      <c r="I1072" s="7">
        <f t="shared" si="433"/>
        <v>0</v>
      </c>
      <c r="J1072" s="7">
        <f t="shared" ref="J1072:M1135" si="434">SUM(U1072,AF1072,BB1072,BX1072)</f>
        <v>0</v>
      </c>
      <c r="K1072" s="7">
        <f t="shared" si="434"/>
        <v>13637000</v>
      </c>
      <c r="L1072" s="7">
        <f t="shared" si="434"/>
        <v>13637000</v>
      </c>
      <c r="M1072" s="7">
        <f t="shared" si="405"/>
        <v>0</v>
      </c>
      <c r="O1072" s="7">
        <f t="shared" ref="O1072:O1135" si="435">SUM(P1072,Q1072)</f>
        <v>3119300</v>
      </c>
      <c r="P1072" s="7">
        <f>'დამტკ. ბიუჯ.'!E1072</f>
        <v>3119300</v>
      </c>
      <c r="Q1072" s="7">
        <f>'დამტკ. საკუთ.'!E1072</f>
        <v>0</v>
      </c>
      <c r="R1072" s="7">
        <f>'ცვლილ. ბიუჯ.'!F1072</f>
        <v>3000</v>
      </c>
      <c r="S1072" s="7">
        <f>'ცვლილ. საკუთ.'!F1072</f>
        <v>0</v>
      </c>
      <c r="T1072" s="7">
        <f>'მთავრ. ფონდი'!F1072</f>
        <v>0</v>
      </c>
      <c r="U1072" s="7">
        <f>'პრეზ. ფონდი'!F1072</f>
        <v>0</v>
      </c>
      <c r="V1072" s="7">
        <f>'დაზუსტ. ნაერთი'!E1072</f>
        <v>3122300</v>
      </c>
      <c r="W1072" s="7">
        <f>'დაზუსტ. ბიუჯ.'!E1072</f>
        <v>3122300</v>
      </c>
      <c r="X1072" s="7">
        <f>'დაზუსტ. საკუთ.'!E1072</f>
        <v>0</v>
      </c>
      <c r="Z1072" s="7">
        <f t="shared" ref="Z1072:Z1135" si="436">SUM(AA1072,AB1072)</f>
        <v>5226100</v>
      </c>
      <c r="AA1072" s="7">
        <f>'დამტკ. ბიუჯ.'!F1072</f>
        <v>5226100</v>
      </c>
      <c r="AB1072" s="7">
        <f>'დამტკ. საკუთ.'!F1072</f>
        <v>0</v>
      </c>
      <c r="AC1072" s="7">
        <f>'ცვლილ. ბიუჯ.'!G1072</f>
        <v>0</v>
      </c>
      <c r="AD1072" s="7">
        <f>'ცვლილ. საკუთ.'!G1072</f>
        <v>0</v>
      </c>
      <c r="AE1072" s="7">
        <f>'მთავრ. ფონდი'!G1072</f>
        <v>0</v>
      </c>
      <c r="AF1072" s="7">
        <f>'პრეზ. ფონდი'!G1072</f>
        <v>0</v>
      </c>
      <c r="AG1072" s="7">
        <f>'დაზუსტ. ნაერთი'!F1072</f>
        <v>5226100</v>
      </c>
      <c r="AH1072" s="7">
        <f>'დაზუსტ. ბიუჯ.'!F1072</f>
        <v>5226100</v>
      </c>
      <c r="AI1072" s="7">
        <f>'დაზუსტ. საკუთ.'!F1072</f>
        <v>0</v>
      </c>
      <c r="AK1072" s="7">
        <f t="shared" ref="AK1072:AK1135" si="437">SUM(O1072,Z1072)</f>
        <v>8345400</v>
      </c>
      <c r="AL1072" s="7">
        <f t="shared" ref="AL1072:AL1135" si="438">SUM(P1072,AA1072)</f>
        <v>8345400</v>
      </c>
      <c r="AM1072" s="7">
        <f t="shared" ref="AM1072:AP1135" si="439">SUM(Q1072,AB1072)</f>
        <v>0</v>
      </c>
      <c r="AN1072" s="7">
        <f t="shared" si="439"/>
        <v>3000</v>
      </c>
      <c r="AO1072" s="7">
        <f t="shared" si="439"/>
        <v>0</v>
      </c>
      <c r="AP1072" s="7">
        <f t="shared" si="439"/>
        <v>0</v>
      </c>
      <c r="AQ1072" s="7">
        <f t="shared" ref="AQ1072:AT1135" si="440">SUM(U1072,AF1072)</f>
        <v>0</v>
      </c>
      <c r="AR1072" s="7">
        <f t="shared" si="440"/>
        <v>8348400</v>
      </c>
      <c r="AS1072" s="7">
        <f t="shared" si="440"/>
        <v>8348400</v>
      </c>
      <c r="AT1072" s="7">
        <f t="shared" si="406"/>
        <v>0</v>
      </c>
      <c r="AV1072" s="7">
        <f t="shared" ref="AV1072:AV1135" si="441">SUM(AW1072,AX1072)</f>
        <v>5119300</v>
      </c>
      <c r="AW1072" s="7">
        <f>'დამტკ. ბიუჯ.'!G1072</f>
        <v>5119300</v>
      </c>
      <c r="AX1072" s="7">
        <f>'დამტკ. საკუთ.'!G1072</f>
        <v>0</v>
      </c>
      <c r="AY1072" s="7">
        <f>'ცვლილ. ბიუჯ.'!H1072</f>
        <v>0</v>
      </c>
      <c r="AZ1072" s="7">
        <f>'ცვლილ. საკუთ.'!H1072</f>
        <v>0</v>
      </c>
      <c r="BA1072" s="7">
        <f>'მთავრ. ფონდი'!H1072</f>
        <v>0</v>
      </c>
      <c r="BB1072" s="7">
        <f>'პრეზ. ფონდი'!H1072</f>
        <v>0</v>
      </c>
      <c r="BC1072" s="7">
        <f>'დაზუსტ. ნაერთი'!G1072</f>
        <v>5119300</v>
      </c>
      <c r="BD1072" s="7">
        <f>'დაზუსტ. ბიუჯ.'!G1072</f>
        <v>5119300</v>
      </c>
      <c r="BE1072" s="7">
        <f>'დაზუსტ. საკუთ.'!G1072</f>
        <v>0</v>
      </c>
      <c r="BG1072" s="7">
        <f t="shared" ref="BG1072:BJ1135" si="442">SUM(O1072,Z1072,AV1072)</f>
        <v>13464700</v>
      </c>
      <c r="BH1072" s="7">
        <f t="shared" si="442"/>
        <v>13464700</v>
      </c>
      <c r="BI1072" s="7">
        <f t="shared" si="442"/>
        <v>0</v>
      </c>
      <c r="BJ1072" s="7">
        <f t="shared" si="442"/>
        <v>3000</v>
      </c>
      <c r="BK1072" s="7">
        <f t="shared" ref="BK1072:BO1135" si="443">SUM(S1072,AD1072,AZ1072)</f>
        <v>0</v>
      </c>
      <c r="BL1072" s="7">
        <f t="shared" si="443"/>
        <v>0</v>
      </c>
      <c r="BM1072" s="7">
        <f t="shared" si="443"/>
        <v>0</v>
      </c>
      <c r="BN1072" s="7">
        <f t="shared" si="407"/>
        <v>13467700</v>
      </c>
      <c r="BO1072" s="7">
        <f t="shared" si="407"/>
        <v>13467700</v>
      </c>
      <c r="BP1072" s="7">
        <f t="shared" si="407"/>
        <v>0</v>
      </c>
      <c r="BR1072" s="7">
        <f t="shared" ref="BR1072:BR1135" si="444">SUM(BS1072,BT1072)</f>
        <v>169300</v>
      </c>
      <c r="BS1072" s="7">
        <f>'დამტკ. ბიუჯ.'!H1072</f>
        <v>169300</v>
      </c>
      <c r="BT1072" s="7">
        <f>'დამტკ. საკუთ.'!H1072</f>
        <v>0</v>
      </c>
      <c r="BU1072" s="7">
        <f>'ცვლილ. ბიუჯ.'!I1072</f>
        <v>0</v>
      </c>
      <c r="BV1072" s="7">
        <f>'ცვლილ. საკუთ.'!I1072</f>
        <v>0</v>
      </c>
      <c r="BW1072" s="7">
        <f>'მთავრ. ფონდი'!I1072</f>
        <v>0</v>
      </c>
      <c r="BX1072" s="7">
        <f>'პრეზ. ფონდი'!I1072</f>
        <v>0</v>
      </c>
      <c r="BY1072" s="7">
        <f>'დაზუსტ. ნაერთი'!H1072</f>
        <v>169300</v>
      </c>
      <c r="BZ1072" s="7">
        <f>'დაზუსტ. ბიუჯ.'!H1072</f>
        <v>169300</v>
      </c>
      <c r="CA1072" s="7">
        <f>'დაზუსტ. საკუთ.'!H1072</f>
        <v>0</v>
      </c>
    </row>
    <row r="1073" spans="1:79" x14ac:dyDescent="0.25">
      <c r="A1073" t="str">
        <f t="shared" si="430"/>
        <v>b</v>
      </c>
      <c r="B1073" s="8"/>
      <c r="C1073" s="9" t="s">
        <v>11</v>
      </c>
      <c r="D1073" s="10">
        <f t="shared" si="431"/>
        <v>0</v>
      </c>
      <c r="E1073" s="10">
        <f t="shared" si="432"/>
        <v>0</v>
      </c>
      <c r="F1073" s="10">
        <f t="shared" si="433"/>
        <v>0</v>
      </c>
      <c r="G1073" s="10">
        <f t="shared" si="433"/>
        <v>0</v>
      </c>
      <c r="H1073" s="10">
        <f t="shared" si="433"/>
        <v>0</v>
      </c>
      <c r="I1073" s="10">
        <f t="shared" si="433"/>
        <v>0</v>
      </c>
      <c r="J1073" s="10">
        <f t="shared" si="434"/>
        <v>0</v>
      </c>
      <c r="K1073" s="10">
        <f t="shared" si="434"/>
        <v>0</v>
      </c>
      <c r="L1073" s="10">
        <f t="shared" si="434"/>
        <v>0</v>
      </c>
      <c r="M1073" s="10">
        <f t="shared" si="405"/>
        <v>0</v>
      </c>
      <c r="O1073" s="10">
        <f t="shared" si="435"/>
        <v>0</v>
      </c>
      <c r="P1073" s="10">
        <f>'დამტკ. ბიუჯ.'!E1073</f>
        <v>0</v>
      </c>
      <c r="Q1073" s="10">
        <f>'დამტკ. საკუთ.'!E1073</f>
        <v>0</v>
      </c>
      <c r="R1073" s="10">
        <f>'ცვლილ. ბიუჯ.'!F1073</f>
        <v>0</v>
      </c>
      <c r="S1073" s="10">
        <f>'ცვლილ. საკუთ.'!F1073</f>
        <v>0</v>
      </c>
      <c r="T1073" s="10">
        <f>'მთავრ. ფონდი'!F1073</f>
        <v>0</v>
      </c>
      <c r="U1073" s="10">
        <f>'პრეზ. ფონდი'!F1073</f>
        <v>0</v>
      </c>
      <c r="V1073" s="10">
        <f>'დაზუსტ. ნაერთი'!E1073</f>
        <v>0</v>
      </c>
      <c r="W1073" s="10">
        <f>'დაზუსტ. ბიუჯ.'!E1073</f>
        <v>0</v>
      </c>
      <c r="X1073" s="10">
        <f>'დაზუსტ. საკუთ.'!E1073</f>
        <v>0</v>
      </c>
      <c r="Z1073" s="10">
        <f t="shared" si="436"/>
        <v>0</v>
      </c>
      <c r="AA1073" s="10">
        <f>'დამტკ. ბიუჯ.'!F1073</f>
        <v>0</v>
      </c>
      <c r="AB1073" s="10">
        <f>'დამტკ. საკუთ.'!F1073</f>
        <v>0</v>
      </c>
      <c r="AC1073" s="10">
        <f>'ცვლილ. ბიუჯ.'!G1073</f>
        <v>0</v>
      </c>
      <c r="AD1073" s="10">
        <f>'ცვლილ. საკუთ.'!G1073</f>
        <v>0</v>
      </c>
      <c r="AE1073" s="10">
        <f>'მთავრ. ფონდი'!G1073</f>
        <v>0</v>
      </c>
      <c r="AF1073" s="10">
        <f>'პრეზ. ფონდი'!G1073</f>
        <v>0</v>
      </c>
      <c r="AG1073" s="10">
        <f>'დაზუსტ. ნაერთი'!F1073</f>
        <v>0</v>
      </c>
      <c r="AH1073" s="10">
        <f>'დაზუსტ. ბიუჯ.'!F1073</f>
        <v>0</v>
      </c>
      <c r="AI1073" s="10">
        <f>'დაზუსტ. საკუთ.'!F1073</f>
        <v>0</v>
      </c>
      <c r="AK1073" s="10">
        <f t="shared" si="437"/>
        <v>0</v>
      </c>
      <c r="AL1073" s="10">
        <f t="shared" si="438"/>
        <v>0</v>
      </c>
      <c r="AM1073" s="10">
        <f t="shared" si="439"/>
        <v>0</v>
      </c>
      <c r="AN1073" s="10">
        <f t="shared" si="439"/>
        <v>0</v>
      </c>
      <c r="AO1073" s="10">
        <f t="shared" si="439"/>
        <v>0</v>
      </c>
      <c r="AP1073" s="10">
        <f t="shared" si="439"/>
        <v>0</v>
      </c>
      <c r="AQ1073" s="10">
        <f t="shared" si="440"/>
        <v>0</v>
      </c>
      <c r="AR1073" s="10">
        <f t="shared" si="440"/>
        <v>0</v>
      </c>
      <c r="AS1073" s="10">
        <f t="shared" si="440"/>
        <v>0</v>
      </c>
      <c r="AT1073" s="10">
        <f t="shared" si="406"/>
        <v>0</v>
      </c>
      <c r="AV1073" s="10">
        <f t="shared" si="441"/>
        <v>0</v>
      </c>
      <c r="AW1073" s="10">
        <f>'დამტკ. ბიუჯ.'!G1073</f>
        <v>0</v>
      </c>
      <c r="AX1073" s="10">
        <f>'დამტკ. საკუთ.'!G1073</f>
        <v>0</v>
      </c>
      <c r="AY1073" s="10">
        <f>'ცვლილ. ბიუჯ.'!H1073</f>
        <v>0</v>
      </c>
      <c r="AZ1073" s="10">
        <f>'ცვლილ. საკუთ.'!H1073</f>
        <v>0</v>
      </c>
      <c r="BA1073" s="10">
        <f>'მთავრ. ფონდი'!H1073</f>
        <v>0</v>
      </c>
      <c r="BB1073" s="10">
        <f>'პრეზ. ფონდი'!H1073</f>
        <v>0</v>
      </c>
      <c r="BC1073" s="10">
        <f>'დაზუსტ. ნაერთი'!G1073</f>
        <v>0</v>
      </c>
      <c r="BD1073" s="10">
        <f>'დაზუსტ. ბიუჯ.'!G1073</f>
        <v>0</v>
      </c>
      <c r="BE1073" s="10">
        <f>'დაზუსტ. საკუთ.'!G1073</f>
        <v>0</v>
      </c>
      <c r="BG1073" s="10">
        <f t="shared" si="442"/>
        <v>0</v>
      </c>
      <c r="BH1073" s="10">
        <f t="shared" si="442"/>
        <v>0</v>
      </c>
      <c r="BI1073" s="10">
        <f t="shared" si="442"/>
        <v>0</v>
      </c>
      <c r="BJ1073" s="10">
        <f t="shared" si="442"/>
        <v>0</v>
      </c>
      <c r="BK1073" s="10">
        <f t="shared" si="443"/>
        <v>0</v>
      </c>
      <c r="BL1073" s="10">
        <f t="shared" si="443"/>
        <v>0</v>
      </c>
      <c r="BM1073" s="10">
        <f t="shared" si="443"/>
        <v>0</v>
      </c>
      <c r="BN1073" s="10">
        <f t="shared" si="407"/>
        <v>0</v>
      </c>
      <c r="BO1073" s="10">
        <f t="shared" si="407"/>
        <v>0</v>
      </c>
      <c r="BP1073" s="10">
        <f t="shared" si="407"/>
        <v>0</v>
      </c>
      <c r="BR1073" s="10">
        <f t="shared" si="444"/>
        <v>0</v>
      </c>
      <c r="BS1073" s="10">
        <f>'დამტკ. ბიუჯ.'!H1073</f>
        <v>0</v>
      </c>
      <c r="BT1073" s="10">
        <f>'დამტკ. საკუთ.'!H1073</f>
        <v>0</v>
      </c>
      <c r="BU1073" s="10">
        <f>'ცვლილ. ბიუჯ.'!I1073</f>
        <v>0</v>
      </c>
      <c r="BV1073" s="10">
        <f>'ცვლილ. საკუთ.'!I1073</f>
        <v>0</v>
      </c>
      <c r="BW1073" s="10">
        <f>'მთავრ. ფონდი'!I1073</f>
        <v>0</v>
      </c>
      <c r="BX1073" s="10">
        <f>'პრეზ. ფონდი'!I1073</f>
        <v>0</v>
      </c>
      <c r="BY1073" s="10">
        <f>'დაზუსტ. ნაერთი'!H1073</f>
        <v>0</v>
      </c>
      <c r="BZ1073" s="10">
        <f>'დაზუსტ. ბიუჯ.'!H1073</f>
        <v>0</v>
      </c>
      <c r="CA1073" s="10">
        <f>'დაზუსტ. საკუთ.'!H1073</f>
        <v>0</v>
      </c>
    </row>
    <row r="1074" spans="1:79" x14ac:dyDescent="0.25">
      <c r="A1074" t="str">
        <f t="shared" si="430"/>
        <v>a</v>
      </c>
      <c r="B1074" s="8"/>
      <c r="C1074" s="9" t="s">
        <v>12</v>
      </c>
      <c r="D1074" s="10">
        <f t="shared" si="431"/>
        <v>48000</v>
      </c>
      <c r="E1074" s="10">
        <f t="shared" si="432"/>
        <v>48000</v>
      </c>
      <c r="F1074" s="10">
        <f t="shared" si="433"/>
        <v>0</v>
      </c>
      <c r="G1074" s="10">
        <f t="shared" si="433"/>
        <v>3000</v>
      </c>
      <c r="H1074" s="10">
        <f t="shared" si="433"/>
        <v>0</v>
      </c>
      <c r="I1074" s="10">
        <f t="shared" si="433"/>
        <v>0</v>
      </c>
      <c r="J1074" s="10">
        <f t="shared" si="434"/>
        <v>0</v>
      </c>
      <c r="K1074" s="10">
        <f t="shared" si="434"/>
        <v>51000</v>
      </c>
      <c r="L1074" s="10">
        <f t="shared" si="434"/>
        <v>51000</v>
      </c>
      <c r="M1074" s="10">
        <f t="shared" si="434"/>
        <v>0</v>
      </c>
      <c r="O1074" s="10">
        <f t="shared" si="435"/>
        <v>12000</v>
      </c>
      <c r="P1074" s="10">
        <f>'დამტკ. ბიუჯ.'!E1074</f>
        <v>12000</v>
      </c>
      <c r="Q1074" s="10">
        <f>'დამტკ. საკუთ.'!E1074</f>
        <v>0</v>
      </c>
      <c r="R1074" s="10">
        <f>'ცვლილ. ბიუჯ.'!F1074</f>
        <v>3000</v>
      </c>
      <c r="S1074" s="10">
        <f>'ცვლილ. საკუთ.'!F1074</f>
        <v>0</v>
      </c>
      <c r="T1074" s="10">
        <f>'მთავრ. ფონდი'!F1074</f>
        <v>0</v>
      </c>
      <c r="U1074" s="10">
        <f>'პრეზ. ფონდი'!F1074</f>
        <v>0</v>
      </c>
      <c r="V1074" s="10">
        <f>'დაზუსტ. ნაერთი'!E1074</f>
        <v>15000</v>
      </c>
      <c r="W1074" s="10">
        <f>'დაზუსტ. ბიუჯ.'!E1074</f>
        <v>15000</v>
      </c>
      <c r="X1074" s="10">
        <f>'დაზუსტ. საკუთ.'!E1074</f>
        <v>0</v>
      </c>
      <c r="Z1074" s="10">
        <f t="shared" si="436"/>
        <v>12000</v>
      </c>
      <c r="AA1074" s="10">
        <f>'დამტკ. ბიუჯ.'!F1074</f>
        <v>12000</v>
      </c>
      <c r="AB1074" s="10">
        <f>'დამტკ. საკუთ.'!F1074</f>
        <v>0</v>
      </c>
      <c r="AC1074" s="10">
        <f>'ცვლილ. ბიუჯ.'!G1074</f>
        <v>0</v>
      </c>
      <c r="AD1074" s="10">
        <f>'ცვლილ. საკუთ.'!G1074</f>
        <v>0</v>
      </c>
      <c r="AE1074" s="10">
        <f>'მთავრ. ფონდი'!G1074</f>
        <v>0</v>
      </c>
      <c r="AF1074" s="10">
        <f>'პრეზ. ფონდი'!G1074</f>
        <v>0</v>
      </c>
      <c r="AG1074" s="10">
        <f>'დაზუსტ. ნაერთი'!F1074</f>
        <v>12000</v>
      </c>
      <c r="AH1074" s="10">
        <f>'დაზუსტ. ბიუჯ.'!F1074</f>
        <v>12000</v>
      </c>
      <c r="AI1074" s="10">
        <f>'დაზუსტ. საკუთ.'!F1074</f>
        <v>0</v>
      </c>
      <c r="AK1074" s="10">
        <f t="shared" si="437"/>
        <v>24000</v>
      </c>
      <c r="AL1074" s="10">
        <f t="shared" si="438"/>
        <v>24000</v>
      </c>
      <c r="AM1074" s="10">
        <f t="shared" si="439"/>
        <v>0</v>
      </c>
      <c r="AN1074" s="10">
        <f t="shared" si="439"/>
        <v>3000</v>
      </c>
      <c r="AO1074" s="10">
        <f t="shared" si="439"/>
        <v>0</v>
      </c>
      <c r="AP1074" s="10">
        <f t="shared" si="439"/>
        <v>0</v>
      </c>
      <c r="AQ1074" s="10">
        <f t="shared" si="440"/>
        <v>0</v>
      </c>
      <c r="AR1074" s="10">
        <f t="shared" si="440"/>
        <v>27000</v>
      </c>
      <c r="AS1074" s="10">
        <f t="shared" si="440"/>
        <v>27000</v>
      </c>
      <c r="AT1074" s="10">
        <f t="shared" si="440"/>
        <v>0</v>
      </c>
      <c r="AV1074" s="10">
        <f t="shared" si="441"/>
        <v>12000</v>
      </c>
      <c r="AW1074" s="10">
        <f>'დამტკ. ბიუჯ.'!G1074</f>
        <v>12000</v>
      </c>
      <c r="AX1074" s="10">
        <f>'დამტკ. საკუთ.'!G1074</f>
        <v>0</v>
      </c>
      <c r="AY1074" s="10">
        <f>'ცვლილ. ბიუჯ.'!H1074</f>
        <v>0</v>
      </c>
      <c r="AZ1074" s="10">
        <f>'ცვლილ. საკუთ.'!H1074</f>
        <v>0</v>
      </c>
      <c r="BA1074" s="10">
        <f>'მთავრ. ფონდი'!H1074</f>
        <v>0</v>
      </c>
      <c r="BB1074" s="10">
        <f>'პრეზ. ფონდი'!H1074</f>
        <v>0</v>
      </c>
      <c r="BC1074" s="10">
        <f>'დაზუსტ. ნაერთი'!G1074</f>
        <v>12000</v>
      </c>
      <c r="BD1074" s="10">
        <f>'დაზუსტ. ბიუჯ.'!G1074</f>
        <v>12000</v>
      </c>
      <c r="BE1074" s="10">
        <f>'დაზუსტ. საკუთ.'!G1074</f>
        <v>0</v>
      </c>
      <c r="BG1074" s="10">
        <f t="shared" si="442"/>
        <v>36000</v>
      </c>
      <c r="BH1074" s="10">
        <f t="shared" si="442"/>
        <v>36000</v>
      </c>
      <c r="BI1074" s="10">
        <f t="shared" si="442"/>
        <v>0</v>
      </c>
      <c r="BJ1074" s="10">
        <f t="shared" si="442"/>
        <v>3000</v>
      </c>
      <c r="BK1074" s="10">
        <f t="shared" si="443"/>
        <v>0</v>
      </c>
      <c r="BL1074" s="10">
        <f t="shared" si="443"/>
        <v>0</v>
      </c>
      <c r="BM1074" s="10">
        <f t="shared" si="443"/>
        <v>0</v>
      </c>
      <c r="BN1074" s="10">
        <f t="shared" si="443"/>
        <v>39000</v>
      </c>
      <c r="BO1074" s="10">
        <f t="shared" si="443"/>
        <v>39000</v>
      </c>
      <c r="BP1074" s="10">
        <f t="shared" ref="BP1074:BP1137" si="445">SUM(X1074,AI1074,BE1074)</f>
        <v>0</v>
      </c>
      <c r="BR1074" s="10">
        <f t="shared" si="444"/>
        <v>12000</v>
      </c>
      <c r="BS1074" s="10">
        <f>'დამტკ. ბიუჯ.'!H1074</f>
        <v>12000</v>
      </c>
      <c r="BT1074" s="10">
        <f>'დამტკ. საკუთ.'!H1074</f>
        <v>0</v>
      </c>
      <c r="BU1074" s="10">
        <f>'ცვლილ. ბიუჯ.'!I1074</f>
        <v>0</v>
      </c>
      <c r="BV1074" s="10">
        <f>'ცვლილ. საკუთ.'!I1074</f>
        <v>0</v>
      </c>
      <c r="BW1074" s="10">
        <f>'მთავრ. ფონდი'!I1074</f>
        <v>0</v>
      </c>
      <c r="BX1074" s="10">
        <f>'პრეზ. ფონდი'!I1074</f>
        <v>0</v>
      </c>
      <c r="BY1074" s="10">
        <f>'დაზუსტ. ნაერთი'!H1074</f>
        <v>12000</v>
      </c>
      <c r="BZ1074" s="10">
        <f>'დაზუსტ. ბიუჯ.'!H1074</f>
        <v>12000</v>
      </c>
      <c r="CA1074" s="10">
        <f>'დაზუსტ. საკუთ.'!H1074</f>
        <v>0</v>
      </c>
    </row>
    <row r="1075" spans="1:79" x14ac:dyDescent="0.25">
      <c r="A1075" t="str">
        <f t="shared" si="430"/>
        <v>b</v>
      </c>
      <c r="B1075" s="8"/>
      <c r="C1075" s="9" t="s">
        <v>13</v>
      </c>
      <c r="D1075" s="10">
        <f t="shared" si="431"/>
        <v>0</v>
      </c>
      <c r="E1075" s="10">
        <f t="shared" si="432"/>
        <v>0</v>
      </c>
      <c r="F1075" s="10">
        <f t="shared" si="433"/>
        <v>0</v>
      </c>
      <c r="G1075" s="10">
        <f t="shared" si="433"/>
        <v>0</v>
      </c>
      <c r="H1075" s="10">
        <f t="shared" si="433"/>
        <v>0</v>
      </c>
      <c r="I1075" s="10">
        <f t="shared" si="433"/>
        <v>0</v>
      </c>
      <c r="J1075" s="10">
        <f t="shared" si="434"/>
        <v>0</v>
      </c>
      <c r="K1075" s="10">
        <f t="shared" si="434"/>
        <v>0</v>
      </c>
      <c r="L1075" s="10">
        <f t="shared" si="434"/>
        <v>0</v>
      </c>
      <c r="M1075" s="10">
        <f t="shared" si="434"/>
        <v>0</v>
      </c>
      <c r="O1075" s="10">
        <f t="shared" si="435"/>
        <v>0</v>
      </c>
      <c r="P1075" s="10">
        <f>'დამტკ. ბიუჯ.'!E1075</f>
        <v>0</v>
      </c>
      <c r="Q1075" s="10">
        <f>'დამტკ. საკუთ.'!E1075</f>
        <v>0</v>
      </c>
      <c r="R1075" s="10">
        <f>'ცვლილ. ბიუჯ.'!F1075</f>
        <v>0</v>
      </c>
      <c r="S1075" s="10">
        <f>'ცვლილ. საკუთ.'!F1075</f>
        <v>0</v>
      </c>
      <c r="T1075" s="10">
        <f>'მთავრ. ფონდი'!F1075</f>
        <v>0</v>
      </c>
      <c r="U1075" s="10">
        <f>'პრეზ. ფონდი'!F1075</f>
        <v>0</v>
      </c>
      <c r="V1075" s="10">
        <f>'დაზუსტ. ნაერთი'!E1075</f>
        <v>0</v>
      </c>
      <c r="W1075" s="10">
        <f>'დაზუსტ. ბიუჯ.'!E1075</f>
        <v>0</v>
      </c>
      <c r="X1075" s="10">
        <f>'დაზუსტ. საკუთ.'!E1075</f>
        <v>0</v>
      </c>
      <c r="Z1075" s="10">
        <f t="shared" si="436"/>
        <v>0</v>
      </c>
      <c r="AA1075" s="10">
        <f>'დამტკ. ბიუჯ.'!F1075</f>
        <v>0</v>
      </c>
      <c r="AB1075" s="10">
        <f>'დამტკ. საკუთ.'!F1075</f>
        <v>0</v>
      </c>
      <c r="AC1075" s="10">
        <f>'ცვლილ. ბიუჯ.'!G1075</f>
        <v>0</v>
      </c>
      <c r="AD1075" s="10">
        <f>'ცვლილ. საკუთ.'!G1075</f>
        <v>0</v>
      </c>
      <c r="AE1075" s="10">
        <f>'მთავრ. ფონდი'!G1075</f>
        <v>0</v>
      </c>
      <c r="AF1075" s="10">
        <f>'პრეზ. ფონდი'!G1075</f>
        <v>0</v>
      </c>
      <c r="AG1075" s="10">
        <f>'დაზუსტ. ნაერთი'!F1075</f>
        <v>0</v>
      </c>
      <c r="AH1075" s="10">
        <f>'დაზუსტ. ბიუჯ.'!F1075</f>
        <v>0</v>
      </c>
      <c r="AI1075" s="10">
        <f>'დაზუსტ. საკუთ.'!F1075</f>
        <v>0</v>
      </c>
      <c r="AK1075" s="10">
        <f t="shared" si="437"/>
        <v>0</v>
      </c>
      <c r="AL1075" s="10">
        <f t="shared" si="438"/>
        <v>0</v>
      </c>
      <c r="AM1075" s="10">
        <f t="shared" si="439"/>
        <v>0</v>
      </c>
      <c r="AN1075" s="10">
        <f t="shared" si="439"/>
        <v>0</v>
      </c>
      <c r="AO1075" s="10">
        <f t="shared" si="439"/>
        <v>0</v>
      </c>
      <c r="AP1075" s="10">
        <f t="shared" si="439"/>
        <v>0</v>
      </c>
      <c r="AQ1075" s="10">
        <f t="shared" si="440"/>
        <v>0</v>
      </c>
      <c r="AR1075" s="10">
        <f t="shared" si="440"/>
        <v>0</v>
      </c>
      <c r="AS1075" s="10">
        <f t="shared" si="440"/>
        <v>0</v>
      </c>
      <c r="AT1075" s="10">
        <f t="shared" si="440"/>
        <v>0</v>
      </c>
      <c r="AV1075" s="10">
        <f t="shared" si="441"/>
        <v>0</v>
      </c>
      <c r="AW1075" s="10">
        <f>'დამტკ. ბიუჯ.'!G1075</f>
        <v>0</v>
      </c>
      <c r="AX1075" s="10">
        <f>'დამტკ. საკუთ.'!G1075</f>
        <v>0</v>
      </c>
      <c r="AY1075" s="10">
        <f>'ცვლილ. ბიუჯ.'!H1075</f>
        <v>0</v>
      </c>
      <c r="AZ1075" s="10">
        <f>'ცვლილ. საკუთ.'!H1075</f>
        <v>0</v>
      </c>
      <c r="BA1075" s="10">
        <f>'მთავრ. ფონდი'!H1075</f>
        <v>0</v>
      </c>
      <c r="BB1075" s="10">
        <f>'პრეზ. ფონდი'!H1075</f>
        <v>0</v>
      </c>
      <c r="BC1075" s="10">
        <f>'დაზუსტ. ნაერთი'!G1075</f>
        <v>0</v>
      </c>
      <c r="BD1075" s="10">
        <f>'დაზუსტ. ბიუჯ.'!G1075</f>
        <v>0</v>
      </c>
      <c r="BE1075" s="10">
        <f>'დაზუსტ. საკუთ.'!G1075</f>
        <v>0</v>
      </c>
      <c r="BG1075" s="10">
        <f t="shared" si="442"/>
        <v>0</v>
      </c>
      <c r="BH1075" s="10">
        <f t="shared" si="442"/>
        <v>0</v>
      </c>
      <c r="BI1075" s="10">
        <f t="shared" si="442"/>
        <v>0</v>
      </c>
      <c r="BJ1075" s="10">
        <f t="shared" si="442"/>
        <v>0</v>
      </c>
      <c r="BK1075" s="10">
        <f t="shared" si="443"/>
        <v>0</v>
      </c>
      <c r="BL1075" s="10">
        <f t="shared" si="443"/>
        <v>0</v>
      </c>
      <c r="BM1075" s="10">
        <f t="shared" si="443"/>
        <v>0</v>
      </c>
      <c r="BN1075" s="10">
        <f t="shared" si="443"/>
        <v>0</v>
      </c>
      <c r="BO1075" s="10">
        <f t="shared" ref="BO1075:BP1138" si="446">SUM(W1075,AH1075,BD1075)</f>
        <v>0</v>
      </c>
      <c r="BP1075" s="10">
        <f t="shared" si="445"/>
        <v>0</v>
      </c>
      <c r="BR1075" s="10">
        <f t="shared" si="444"/>
        <v>0</v>
      </c>
      <c r="BS1075" s="10">
        <f>'დამტკ. ბიუჯ.'!H1075</f>
        <v>0</v>
      </c>
      <c r="BT1075" s="10">
        <f>'დამტკ. საკუთ.'!H1075</f>
        <v>0</v>
      </c>
      <c r="BU1075" s="10">
        <f>'ცვლილ. ბიუჯ.'!I1075</f>
        <v>0</v>
      </c>
      <c r="BV1075" s="10">
        <f>'ცვლილ. საკუთ.'!I1075</f>
        <v>0</v>
      </c>
      <c r="BW1075" s="10">
        <f>'მთავრ. ფონდი'!I1075</f>
        <v>0</v>
      </c>
      <c r="BX1075" s="10">
        <f>'პრეზ. ფონდი'!I1075</f>
        <v>0</v>
      </c>
      <c r="BY1075" s="10">
        <f>'დაზუსტ. ნაერთი'!H1075</f>
        <v>0</v>
      </c>
      <c r="BZ1075" s="10">
        <f>'დაზუსტ. ბიუჯ.'!H1075</f>
        <v>0</v>
      </c>
      <c r="CA1075" s="10">
        <f>'დაზუსტ. საკუთ.'!H1075</f>
        <v>0</v>
      </c>
    </row>
    <row r="1076" spans="1:79" x14ac:dyDescent="0.25">
      <c r="A1076" t="str">
        <f t="shared" si="430"/>
        <v>b</v>
      </c>
      <c r="B1076" s="8"/>
      <c r="C1076" s="9" t="s">
        <v>14</v>
      </c>
      <c r="D1076" s="10">
        <f t="shared" si="431"/>
        <v>0</v>
      </c>
      <c r="E1076" s="10">
        <f t="shared" si="432"/>
        <v>0</v>
      </c>
      <c r="F1076" s="10">
        <f t="shared" si="433"/>
        <v>0</v>
      </c>
      <c r="G1076" s="10">
        <f t="shared" si="433"/>
        <v>0</v>
      </c>
      <c r="H1076" s="10">
        <f t="shared" si="433"/>
        <v>0</v>
      </c>
      <c r="I1076" s="10">
        <f t="shared" si="433"/>
        <v>0</v>
      </c>
      <c r="J1076" s="10">
        <f t="shared" si="434"/>
        <v>0</v>
      </c>
      <c r="K1076" s="10">
        <f t="shared" si="434"/>
        <v>0</v>
      </c>
      <c r="L1076" s="10">
        <f t="shared" si="434"/>
        <v>0</v>
      </c>
      <c r="M1076" s="10">
        <f t="shared" si="434"/>
        <v>0</v>
      </c>
      <c r="O1076" s="10">
        <f t="shared" si="435"/>
        <v>0</v>
      </c>
      <c r="P1076" s="10">
        <f>'დამტკ. ბიუჯ.'!E1076</f>
        <v>0</v>
      </c>
      <c r="Q1076" s="10">
        <f>'დამტკ. საკუთ.'!E1076</f>
        <v>0</v>
      </c>
      <c r="R1076" s="10">
        <f>'ცვლილ. ბიუჯ.'!F1076</f>
        <v>0</v>
      </c>
      <c r="S1076" s="10">
        <f>'ცვლილ. საკუთ.'!F1076</f>
        <v>0</v>
      </c>
      <c r="T1076" s="10">
        <f>'მთავრ. ფონდი'!F1076</f>
        <v>0</v>
      </c>
      <c r="U1076" s="10">
        <f>'პრეზ. ფონდი'!F1076</f>
        <v>0</v>
      </c>
      <c r="V1076" s="10">
        <f>'დაზუსტ. ნაერთი'!E1076</f>
        <v>0</v>
      </c>
      <c r="W1076" s="10">
        <f>'დაზუსტ. ბიუჯ.'!E1076</f>
        <v>0</v>
      </c>
      <c r="X1076" s="10">
        <f>'დაზუსტ. საკუთ.'!E1076</f>
        <v>0</v>
      </c>
      <c r="Z1076" s="10">
        <f t="shared" si="436"/>
        <v>0</v>
      </c>
      <c r="AA1076" s="10">
        <f>'დამტკ. ბიუჯ.'!F1076</f>
        <v>0</v>
      </c>
      <c r="AB1076" s="10">
        <f>'დამტკ. საკუთ.'!F1076</f>
        <v>0</v>
      </c>
      <c r="AC1076" s="10">
        <f>'ცვლილ. ბიუჯ.'!G1076</f>
        <v>0</v>
      </c>
      <c r="AD1076" s="10">
        <f>'ცვლილ. საკუთ.'!G1076</f>
        <v>0</v>
      </c>
      <c r="AE1076" s="10">
        <f>'მთავრ. ფონდი'!G1076</f>
        <v>0</v>
      </c>
      <c r="AF1076" s="10">
        <f>'პრეზ. ფონდი'!G1076</f>
        <v>0</v>
      </c>
      <c r="AG1076" s="10">
        <f>'დაზუსტ. ნაერთი'!F1076</f>
        <v>0</v>
      </c>
      <c r="AH1076" s="10">
        <f>'დაზუსტ. ბიუჯ.'!F1076</f>
        <v>0</v>
      </c>
      <c r="AI1076" s="10">
        <f>'დაზუსტ. საკუთ.'!F1076</f>
        <v>0</v>
      </c>
      <c r="AK1076" s="10">
        <f t="shared" si="437"/>
        <v>0</v>
      </c>
      <c r="AL1076" s="10">
        <f t="shared" si="438"/>
        <v>0</v>
      </c>
      <c r="AM1076" s="10">
        <f t="shared" si="439"/>
        <v>0</v>
      </c>
      <c r="AN1076" s="10">
        <f t="shared" si="439"/>
        <v>0</v>
      </c>
      <c r="AO1076" s="10">
        <f t="shared" si="439"/>
        <v>0</v>
      </c>
      <c r="AP1076" s="10">
        <f t="shared" si="439"/>
        <v>0</v>
      </c>
      <c r="AQ1076" s="10">
        <f t="shared" si="440"/>
        <v>0</v>
      </c>
      <c r="AR1076" s="10">
        <f t="shared" si="440"/>
        <v>0</v>
      </c>
      <c r="AS1076" s="10">
        <f t="shared" si="440"/>
        <v>0</v>
      </c>
      <c r="AT1076" s="10">
        <f t="shared" si="440"/>
        <v>0</v>
      </c>
      <c r="AV1076" s="10">
        <f t="shared" si="441"/>
        <v>0</v>
      </c>
      <c r="AW1076" s="10">
        <f>'დამტკ. ბიუჯ.'!G1076</f>
        <v>0</v>
      </c>
      <c r="AX1076" s="10">
        <f>'დამტკ. საკუთ.'!G1076</f>
        <v>0</v>
      </c>
      <c r="AY1076" s="10">
        <f>'ცვლილ. ბიუჯ.'!H1076</f>
        <v>0</v>
      </c>
      <c r="AZ1076" s="10">
        <f>'ცვლილ. საკუთ.'!H1076</f>
        <v>0</v>
      </c>
      <c r="BA1076" s="10">
        <f>'მთავრ. ფონდი'!H1076</f>
        <v>0</v>
      </c>
      <c r="BB1076" s="10">
        <f>'პრეზ. ფონდი'!H1076</f>
        <v>0</v>
      </c>
      <c r="BC1076" s="10">
        <f>'დაზუსტ. ნაერთი'!G1076</f>
        <v>0</v>
      </c>
      <c r="BD1076" s="10">
        <f>'დაზუსტ. ბიუჯ.'!G1076</f>
        <v>0</v>
      </c>
      <c r="BE1076" s="10">
        <f>'დაზუსტ. საკუთ.'!G1076</f>
        <v>0</v>
      </c>
      <c r="BG1076" s="10">
        <f t="shared" si="442"/>
        <v>0</v>
      </c>
      <c r="BH1076" s="10">
        <f t="shared" si="442"/>
        <v>0</v>
      </c>
      <c r="BI1076" s="10">
        <f t="shared" si="442"/>
        <v>0</v>
      </c>
      <c r="BJ1076" s="10">
        <f t="shared" si="442"/>
        <v>0</v>
      </c>
      <c r="BK1076" s="10">
        <f t="shared" si="443"/>
        <v>0</v>
      </c>
      <c r="BL1076" s="10">
        <f t="shared" si="443"/>
        <v>0</v>
      </c>
      <c r="BM1076" s="10">
        <f t="shared" si="443"/>
        <v>0</v>
      </c>
      <c r="BN1076" s="10">
        <f t="shared" si="443"/>
        <v>0</v>
      </c>
      <c r="BO1076" s="10">
        <f t="shared" si="446"/>
        <v>0</v>
      </c>
      <c r="BP1076" s="10">
        <f t="shared" si="445"/>
        <v>0</v>
      </c>
      <c r="BR1076" s="10">
        <f t="shared" si="444"/>
        <v>0</v>
      </c>
      <c r="BS1076" s="10">
        <f>'დამტკ. ბიუჯ.'!H1076</f>
        <v>0</v>
      </c>
      <c r="BT1076" s="10">
        <f>'დამტკ. საკუთ.'!H1076</f>
        <v>0</v>
      </c>
      <c r="BU1076" s="10">
        <f>'ცვლილ. ბიუჯ.'!I1076</f>
        <v>0</v>
      </c>
      <c r="BV1076" s="10">
        <f>'ცვლილ. საკუთ.'!I1076</f>
        <v>0</v>
      </c>
      <c r="BW1076" s="10">
        <f>'მთავრ. ფონდი'!I1076</f>
        <v>0</v>
      </c>
      <c r="BX1076" s="10">
        <f>'პრეზ. ფონდი'!I1076</f>
        <v>0</v>
      </c>
      <c r="BY1076" s="10">
        <f>'დაზუსტ. ნაერთი'!H1076</f>
        <v>0</v>
      </c>
      <c r="BZ1076" s="10">
        <f>'დაზუსტ. ბიუჯ.'!H1076</f>
        <v>0</v>
      </c>
      <c r="CA1076" s="10">
        <f>'დაზუსტ. საკუთ.'!H1076</f>
        <v>0</v>
      </c>
    </row>
    <row r="1077" spans="1:79" x14ac:dyDescent="0.25">
      <c r="A1077" t="str">
        <f t="shared" si="430"/>
        <v>b</v>
      </c>
      <c r="B1077" s="8"/>
      <c r="C1077" s="9" t="s">
        <v>15</v>
      </c>
      <c r="D1077" s="10">
        <f t="shared" si="431"/>
        <v>0</v>
      </c>
      <c r="E1077" s="10">
        <f t="shared" si="432"/>
        <v>0</v>
      </c>
      <c r="F1077" s="10">
        <f t="shared" si="433"/>
        <v>0</v>
      </c>
      <c r="G1077" s="10">
        <f t="shared" si="433"/>
        <v>0</v>
      </c>
      <c r="H1077" s="10">
        <f t="shared" si="433"/>
        <v>0</v>
      </c>
      <c r="I1077" s="10">
        <f t="shared" si="433"/>
        <v>0</v>
      </c>
      <c r="J1077" s="10">
        <f t="shared" si="434"/>
        <v>0</v>
      </c>
      <c r="K1077" s="10">
        <f t="shared" si="434"/>
        <v>0</v>
      </c>
      <c r="L1077" s="10">
        <f t="shared" si="434"/>
        <v>0</v>
      </c>
      <c r="M1077" s="10">
        <f t="shared" si="434"/>
        <v>0</v>
      </c>
      <c r="O1077" s="10">
        <f t="shared" si="435"/>
        <v>0</v>
      </c>
      <c r="P1077" s="10">
        <f>'დამტკ. ბიუჯ.'!E1077</f>
        <v>0</v>
      </c>
      <c r="Q1077" s="10">
        <f>'დამტკ. საკუთ.'!E1077</f>
        <v>0</v>
      </c>
      <c r="R1077" s="10">
        <f>'ცვლილ. ბიუჯ.'!F1077</f>
        <v>0</v>
      </c>
      <c r="S1077" s="10">
        <f>'ცვლილ. საკუთ.'!F1077</f>
        <v>0</v>
      </c>
      <c r="T1077" s="10">
        <f>'მთავრ. ფონდი'!F1077</f>
        <v>0</v>
      </c>
      <c r="U1077" s="10">
        <f>'პრეზ. ფონდი'!F1077</f>
        <v>0</v>
      </c>
      <c r="V1077" s="10">
        <f>'დაზუსტ. ნაერთი'!E1077</f>
        <v>0</v>
      </c>
      <c r="W1077" s="10">
        <f>'დაზუსტ. ბიუჯ.'!E1077</f>
        <v>0</v>
      </c>
      <c r="X1077" s="10">
        <f>'დაზუსტ. საკუთ.'!E1077</f>
        <v>0</v>
      </c>
      <c r="Z1077" s="10">
        <f t="shared" si="436"/>
        <v>0</v>
      </c>
      <c r="AA1077" s="10">
        <f>'დამტკ. ბიუჯ.'!F1077</f>
        <v>0</v>
      </c>
      <c r="AB1077" s="10">
        <f>'დამტკ. საკუთ.'!F1077</f>
        <v>0</v>
      </c>
      <c r="AC1077" s="10">
        <f>'ცვლილ. ბიუჯ.'!G1077</f>
        <v>0</v>
      </c>
      <c r="AD1077" s="10">
        <f>'ცვლილ. საკუთ.'!G1077</f>
        <v>0</v>
      </c>
      <c r="AE1077" s="10">
        <f>'მთავრ. ფონდი'!G1077</f>
        <v>0</v>
      </c>
      <c r="AF1077" s="10">
        <f>'პრეზ. ფონდი'!G1077</f>
        <v>0</v>
      </c>
      <c r="AG1077" s="10">
        <f>'დაზუსტ. ნაერთი'!F1077</f>
        <v>0</v>
      </c>
      <c r="AH1077" s="10">
        <f>'დაზუსტ. ბიუჯ.'!F1077</f>
        <v>0</v>
      </c>
      <c r="AI1077" s="10">
        <f>'დაზუსტ. საკუთ.'!F1077</f>
        <v>0</v>
      </c>
      <c r="AK1077" s="10">
        <f t="shared" si="437"/>
        <v>0</v>
      </c>
      <c r="AL1077" s="10">
        <f t="shared" si="438"/>
        <v>0</v>
      </c>
      <c r="AM1077" s="10">
        <f t="shared" si="439"/>
        <v>0</v>
      </c>
      <c r="AN1077" s="10">
        <f t="shared" si="439"/>
        <v>0</v>
      </c>
      <c r="AO1077" s="10">
        <f t="shared" si="439"/>
        <v>0</v>
      </c>
      <c r="AP1077" s="10">
        <f t="shared" si="439"/>
        <v>0</v>
      </c>
      <c r="AQ1077" s="10">
        <f t="shared" si="440"/>
        <v>0</v>
      </c>
      <c r="AR1077" s="10">
        <f t="shared" si="440"/>
        <v>0</v>
      </c>
      <c r="AS1077" s="10">
        <f t="shared" si="440"/>
        <v>0</v>
      </c>
      <c r="AT1077" s="10">
        <f t="shared" si="440"/>
        <v>0</v>
      </c>
      <c r="AV1077" s="10">
        <f t="shared" si="441"/>
        <v>0</v>
      </c>
      <c r="AW1077" s="10">
        <f>'დამტკ. ბიუჯ.'!G1077</f>
        <v>0</v>
      </c>
      <c r="AX1077" s="10">
        <f>'დამტკ. საკუთ.'!G1077</f>
        <v>0</v>
      </c>
      <c r="AY1077" s="10">
        <f>'ცვლილ. ბიუჯ.'!H1077</f>
        <v>0</v>
      </c>
      <c r="AZ1077" s="10">
        <f>'ცვლილ. საკუთ.'!H1077</f>
        <v>0</v>
      </c>
      <c r="BA1077" s="10">
        <f>'მთავრ. ფონდი'!H1077</f>
        <v>0</v>
      </c>
      <c r="BB1077" s="10">
        <f>'პრეზ. ფონდი'!H1077</f>
        <v>0</v>
      </c>
      <c r="BC1077" s="10">
        <f>'დაზუსტ. ნაერთი'!G1077</f>
        <v>0</v>
      </c>
      <c r="BD1077" s="10">
        <f>'დაზუსტ. ბიუჯ.'!G1077</f>
        <v>0</v>
      </c>
      <c r="BE1077" s="10">
        <f>'დაზუსტ. საკუთ.'!G1077</f>
        <v>0</v>
      </c>
      <c r="BG1077" s="10">
        <f t="shared" si="442"/>
        <v>0</v>
      </c>
      <c r="BH1077" s="10">
        <f t="shared" si="442"/>
        <v>0</v>
      </c>
      <c r="BI1077" s="10">
        <f t="shared" si="442"/>
        <v>0</v>
      </c>
      <c r="BJ1077" s="10">
        <f t="shared" si="442"/>
        <v>0</v>
      </c>
      <c r="BK1077" s="10">
        <f t="shared" si="443"/>
        <v>0</v>
      </c>
      <c r="BL1077" s="10">
        <f t="shared" si="443"/>
        <v>0</v>
      </c>
      <c r="BM1077" s="10">
        <f t="shared" si="443"/>
        <v>0</v>
      </c>
      <c r="BN1077" s="10">
        <f t="shared" si="443"/>
        <v>0</v>
      </c>
      <c r="BO1077" s="10">
        <f t="shared" si="446"/>
        <v>0</v>
      </c>
      <c r="BP1077" s="10">
        <f t="shared" si="445"/>
        <v>0</v>
      </c>
      <c r="BR1077" s="10">
        <f t="shared" si="444"/>
        <v>0</v>
      </c>
      <c r="BS1077" s="10">
        <f>'დამტკ. ბიუჯ.'!H1077</f>
        <v>0</v>
      </c>
      <c r="BT1077" s="10">
        <f>'დამტკ. საკუთ.'!H1077</f>
        <v>0</v>
      </c>
      <c r="BU1077" s="10">
        <f>'ცვლილ. ბიუჯ.'!I1077</f>
        <v>0</v>
      </c>
      <c r="BV1077" s="10">
        <f>'ცვლილ. საკუთ.'!I1077</f>
        <v>0</v>
      </c>
      <c r="BW1077" s="10">
        <f>'მთავრ. ფონდი'!I1077</f>
        <v>0</v>
      </c>
      <c r="BX1077" s="10">
        <f>'პრეზ. ფონდი'!I1077</f>
        <v>0</v>
      </c>
      <c r="BY1077" s="10">
        <f>'დაზუსტ. ნაერთი'!H1077</f>
        <v>0</v>
      </c>
      <c r="BZ1077" s="10">
        <f>'დაზუსტ. ბიუჯ.'!H1077</f>
        <v>0</v>
      </c>
      <c r="CA1077" s="10">
        <f>'დაზუსტ. საკუთ.'!H1077</f>
        <v>0</v>
      </c>
    </row>
    <row r="1078" spans="1:79" x14ac:dyDescent="0.25">
      <c r="A1078" t="str">
        <f t="shared" si="430"/>
        <v>b</v>
      </c>
      <c r="B1078" s="8"/>
      <c r="C1078" s="9" t="s">
        <v>16</v>
      </c>
      <c r="D1078" s="10">
        <f t="shared" si="431"/>
        <v>0</v>
      </c>
      <c r="E1078" s="10">
        <f t="shared" si="432"/>
        <v>0</v>
      </c>
      <c r="F1078" s="10">
        <f t="shared" si="433"/>
        <v>0</v>
      </c>
      <c r="G1078" s="10">
        <f t="shared" si="433"/>
        <v>0</v>
      </c>
      <c r="H1078" s="10">
        <f t="shared" si="433"/>
        <v>0</v>
      </c>
      <c r="I1078" s="10">
        <f t="shared" si="433"/>
        <v>0</v>
      </c>
      <c r="J1078" s="10">
        <f t="shared" si="434"/>
        <v>0</v>
      </c>
      <c r="K1078" s="10">
        <f t="shared" si="434"/>
        <v>0</v>
      </c>
      <c r="L1078" s="10">
        <f t="shared" si="434"/>
        <v>0</v>
      </c>
      <c r="M1078" s="10">
        <f t="shared" si="434"/>
        <v>0</v>
      </c>
      <c r="O1078" s="10">
        <f t="shared" si="435"/>
        <v>0</v>
      </c>
      <c r="P1078" s="10">
        <f>'დამტკ. ბიუჯ.'!E1078</f>
        <v>0</v>
      </c>
      <c r="Q1078" s="10">
        <f>'დამტკ. საკუთ.'!E1078</f>
        <v>0</v>
      </c>
      <c r="R1078" s="10">
        <f>'ცვლილ. ბიუჯ.'!F1078</f>
        <v>0</v>
      </c>
      <c r="S1078" s="10">
        <f>'ცვლილ. საკუთ.'!F1078</f>
        <v>0</v>
      </c>
      <c r="T1078" s="10">
        <f>'მთავრ. ფონდი'!F1078</f>
        <v>0</v>
      </c>
      <c r="U1078" s="10">
        <f>'პრეზ. ფონდი'!F1078</f>
        <v>0</v>
      </c>
      <c r="V1078" s="10">
        <f>'დაზუსტ. ნაერთი'!E1078</f>
        <v>0</v>
      </c>
      <c r="W1078" s="10">
        <f>'დაზუსტ. ბიუჯ.'!E1078</f>
        <v>0</v>
      </c>
      <c r="X1078" s="10">
        <f>'დაზუსტ. საკუთ.'!E1078</f>
        <v>0</v>
      </c>
      <c r="Z1078" s="10">
        <f t="shared" si="436"/>
        <v>0</v>
      </c>
      <c r="AA1078" s="10">
        <f>'დამტკ. ბიუჯ.'!F1078</f>
        <v>0</v>
      </c>
      <c r="AB1078" s="10">
        <f>'დამტკ. საკუთ.'!F1078</f>
        <v>0</v>
      </c>
      <c r="AC1078" s="10">
        <f>'ცვლილ. ბიუჯ.'!G1078</f>
        <v>0</v>
      </c>
      <c r="AD1078" s="10">
        <f>'ცვლილ. საკუთ.'!G1078</f>
        <v>0</v>
      </c>
      <c r="AE1078" s="10">
        <f>'მთავრ. ფონდი'!G1078</f>
        <v>0</v>
      </c>
      <c r="AF1078" s="10">
        <f>'პრეზ. ფონდი'!G1078</f>
        <v>0</v>
      </c>
      <c r="AG1078" s="10">
        <f>'დაზუსტ. ნაერთი'!F1078</f>
        <v>0</v>
      </c>
      <c r="AH1078" s="10">
        <f>'დაზუსტ. ბიუჯ.'!F1078</f>
        <v>0</v>
      </c>
      <c r="AI1078" s="10">
        <f>'დაზუსტ. საკუთ.'!F1078</f>
        <v>0</v>
      </c>
      <c r="AK1078" s="10">
        <f t="shared" si="437"/>
        <v>0</v>
      </c>
      <c r="AL1078" s="10">
        <f t="shared" si="438"/>
        <v>0</v>
      </c>
      <c r="AM1078" s="10">
        <f t="shared" si="439"/>
        <v>0</v>
      </c>
      <c r="AN1078" s="10">
        <f t="shared" si="439"/>
        <v>0</v>
      </c>
      <c r="AO1078" s="10">
        <f t="shared" si="439"/>
        <v>0</v>
      </c>
      <c r="AP1078" s="10">
        <f t="shared" si="439"/>
        <v>0</v>
      </c>
      <c r="AQ1078" s="10">
        <f t="shared" si="440"/>
        <v>0</v>
      </c>
      <c r="AR1078" s="10">
        <f t="shared" si="440"/>
        <v>0</v>
      </c>
      <c r="AS1078" s="10">
        <f t="shared" si="440"/>
        <v>0</v>
      </c>
      <c r="AT1078" s="10">
        <f t="shared" si="440"/>
        <v>0</v>
      </c>
      <c r="AV1078" s="10">
        <f t="shared" si="441"/>
        <v>0</v>
      </c>
      <c r="AW1078" s="10">
        <f>'დამტკ. ბიუჯ.'!G1078</f>
        <v>0</v>
      </c>
      <c r="AX1078" s="10">
        <f>'დამტკ. საკუთ.'!G1078</f>
        <v>0</v>
      </c>
      <c r="AY1078" s="10">
        <f>'ცვლილ. ბიუჯ.'!H1078</f>
        <v>0</v>
      </c>
      <c r="AZ1078" s="10">
        <f>'ცვლილ. საკუთ.'!H1078</f>
        <v>0</v>
      </c>
      <c r="BA1078" s="10">
        <f>'მთავრ. ფონდი'!H1078</f>
        <v>0</v>
      </c>
      <c r="BB1078" s="10">
        <f>'პრეზ. ფონდი'!H1078</f>
        <v>0</v>
      </c>
      <c r="BC1078" s="10">
        <f>'დაზუსტ. ნაერთი'!G1078</f>
        <v>0</v>
      </c>
      <c r="BD1078" s="10">
        <f>'დაზუსტ. ბიუჯ.'!G1078</f>
        <v>0</v>
      </c>
      <c r="BE1078" s="10">
        <f>'დაზუსტ. საკუთ.'!G1078</f>
        <v>0</v>
      </c>
      <c r="BG1078" s="10">
        <f t="shared" si="442"/>
        <v>0</v>
      </c>
      <c r="BH1078" s="10">
        <f t="shared" si="442"/>
        <v>0</v>
      </c>
      <c r="BI1078" s="10">
        <f t="shared" si="442"/>
        <v>0</v>
      </c>
      <c r="BJ1078" s="10">
        <f t="shared" si="442"/>
        <v>0</v>
      </c>
      <c r="BK1078" s="10">
        <f t="shared" si="443"/>
        <v>0</v>
      </c>
      <c r="BL1078" s="10">
        <f t="shared" si="443"/>
        <v>0</v>
      </c>
      <c r="BM1078" s="10">
        <f t="shared" si="443"/>
        <v>0</v>
      </c>
      <c r="BN1078" s="10">
        <f t="shared" si="443"/>
        <v>0</v>
      </c>
      <c r="BO1078" s="10">
        <f t="shared" si="446"/>
        <v>0</v>
      </c>
      <c r="BP1078" s="10">
        <f t="shared" si="445"/>
        <v>0</v>
      </c>
      <c r="BR1078" s="10">
        <f t="shared" si="444"/>
        <v>0</v>
      </c>
      <c r="BS1078" s="10">
        <f>'დამტკ. ბიუჯ.'!H1078</f>
        <v>0</v>
      </c>
      <c r="BT1078" s="10">
        <f>'დამტკ. საკუთ.'!H1078</f>
        <v>0</v>
      </c>
      <c r="BU1078" s="10">
        <f>'ცვლილ. ბიუჯ.'!I1078</f>
        <v>0</v>
      </c>
      <c r="BV1078" s="10">
        <f>'ცვლილ. საკუთ.'!I1078</f>
        <v>0</v>
      </c>
      <c r="BW1078" s="10">
        <f>'მთავრ. ფონდი'!I1078</f>
        <v>0</v>
      </c>
      <c r="BX1078" s="10">
        <f>'პრეზ. ფონდი'!I1078</f>
        <v>0</v>
      </c>
      <c r="BY1078" s="10">
        <f>'დაზუსტ. ნაერთი'!H1078</f>
        <v>0</v>
      </c>
      <c r="BZ1078" s="10">
        <f>'დაზუსტ. ბიუჯ.'!H1078</f>
        <v>0</v>
      </c>
      <c r="CA1078" s="10">
        <f>'დაზუსტ. საკუთ.'!H1078</f>
        <v>0</v>
      </c>
    </row>
    <row r="1079" spans="1:79" x14ac:dyDescent="0.25">
      <c r="A1079" t="str">
        <f t="shared" si="430"/>
        <v>a</v>
      </c>
      <c r="B1079" s="8"/>
      <c r="C1079" s="9" t="s">
        <v>17</v>
      </c>
      <c r="D1079" s="10">
        <f t="shared" si="431"/>
        <v>13586000</v>
      </c>
      <c r="E1079" s="10">
        <f t="shared" si="432"/>
        <v>13586000</v>
      </c>
      <c r="F1079" s="10">
        <f t="shared" si="433"/>
        <v>0</v>
      </c>
      <c r="G1079" s="10">
        <f t="shared" si="433"/>
        <v>0</v>
      </c>
      <c r="H1079" s="10">
        <f t="shared" si="433"/>
        <v>0</v>
      </c>
      <c r="I1079" s="10">
        <f t="shared" si="433"/>
        <v>0</v>
      </c>
      <c r="J1079" s="10">
        <f t="shared" si="434"/>
        <v>0</v>
      </c>
      <c r="K1079" s="10">
        <f t="shared" si="434"/>
        <v>13586000</v>
      </c>
      <c r="L1079" s="10">
        <f t="shared" si="434"/>
        <v>13586000</v>
      </c>
      <c r="M1079" s="10">
        <f t="shared" si="434"/>
        <v>0</v>
      </c>
      <c r="O1079" s="10">
        <f t="shared" si="435"/>
        <v>3107300</v>
      </c>
      <c r="P1079" s="10">
        <f>'დამტკ. ბიუჯ.'!E1079</f>
        <v>3107300</v>
      </c>
      <c r="Q1079" s="10">
        <f>'დამტკ. საკუთ.'!E1079</f>
        <v>0</v>
      </c>
      <c r="R1079" s="10">
        <f>'ცვლილ. ბიუჯ.'!F1079</f>
        <v>0</v>
      </c>
      <c r="S1079" s="10">
        <f>'ცვლილ. საკუთ.'!F1079</f>
        <v>0</v>
      </c>
      <c r="T1079" s="10">
        <f>'მთავრ. ფონდი'!F1079</f>
        <v>0</v>
      </c>
      <c r="U1079" s="10">
        <f>'პრეზ. ფონდი'!F1079</f>
        <v>0</v>
      </c>
      <c r="V1079" s="10">
        <f>'დაზუსტ. ნაერთი'!E1079</f>
        <v>3107300</v>
      </c>
      <c r="W1079" s="10">
        <f>'დაზუსტ. ბიუჯ.'!E1079</f>
        <v>3107300</v>
      </c>
      <c r="X1079" s="10">
        <f>'დაზუსტ. საკუთ.'!E1079</f>
        <v>0</v>
      </c>
      <c r="Z1079" s="10">
        <f t="shared" si="436"/>
        <v>5214100</v>
      </c>
      <c r="AA1079" s="10">
        <f>'დამტკ. ბიუჯ.'!F1079</f>
        <v>5214100</v>
      </c>
      <c r="AB1079" s="10">
        <f>'დამტკ. საკუთ.'!F1079</f>
        <v>0</v>
      </c>
      <c r="AC1079" s="10">
        <f>'ცვლილ. ბიუჯ.'!G1079</f>
        <v>0</v>
      </c>
      <c r="AD1079" s="10">
        <f>'ცვლილ. საკუთ.'!G1079</f>
        <v>0</v>
      </c>
      <c r="AE1079" s="10">
        <f>'მთავრ. ფონდი'!G1079</f>
        <v>0</v>
      </c>
      <c r="AF1079" s="10">
        <f>'პრეზ. ფონდი'!G1079</f>
        <v>0</v>
      </c>
      <c r="AG1079" s="10">
        <f>'დაზუსტ. ნაერთი'!F1079</f>
        <v>5214100</v>
      </c>
      <c r="AH1079" s="10">
        <f>'დაზუსტ. ბიუჯ.'!F1079</f>
        <v>5214100</v>
      </c>
      <c r="AI1079" s="10">
        <f>'დაზუსტ. საკუთ.'!F1079</f>
        <v>0</v>
      </c>
      <c r="AK1079" s="10">
        <f t="shared" si="437"/>
        <v>8321400</v>
      </c>
      <c r="AL1079" s="10">
        <f t="shared" si="438"/>
        <v>8321400</v>
      </c>
      <c r="AM1079" s="10">
        <f t="shared" si="439"/>
        <v>0</v>
      </c>
      <c r="AN1079" s="10">
        <f t="shared" si="439"/>
        <v>0</v>
      </c>
      <c r="AO1079" s="10">
        <f t="shared" si="439"/>
        <v>0</v>
      </c>
      <c r="AP1079" s="10">
        <f t="shared" si="439"/>
        <v>0</v>
      </c>
      <c r="AQ1079" s="10">
        <f t="shared" si="440"/>
        <v>0</v>
      </c>
      <c r="AR1079" s="10">
        <f t="shared" si="440"/>
        <v>8321400</v>
      </c>
      <c r="AS1079" s="10">
        <f t="shared" si="440"/>
        <v>8321400</v>
      </c>
      <c r="AT1079" s="10">
        <f t="shared" si="440"/>
        <v>0</v>
      </c>
      <c r="AV1079" s="10">
        <f t="shared" si="441"/>
        <v>5107300</v>
      </c>
      <c r="AW1079" s="10">
        <f>'დამტკ. ბიუჯ.'!G1079</f>
        <v>5107300</v>
      </c>
      <c r="AX1079" s="10">
        <f>'დამტკ. საკუთ.'!G1079</f>
        <v>0</v>
      </c>
      <c r="AY1079" s="10">
        <f>'ცვლილ. ბიუჯ.'!H1079</f>
        <v>0</v>
      </c>
      <c r="AZ1079" s="10">
        <f>'ცვლილ. საკუთ.'!H1079</f>
        <v>0</v>
      </c>
      <c r="BA1079" s="10">
        <f>'მთავრ. ფონდი'!H1079</f>
        <v>0</v>
      </c>
      <c r="BB1079" s="10">
        <f>'პრეზ. ფონდი'!H1079</f>
        <v>0</v>
      </c>
      <c r="BC1079" s="10">
        <f>'დაზუსტ. ნაერთი'!G1079</f>
        <v>5107300</v>
      </c>
      <c r="BD1079" s="10">
        <f>'დაზუსტ. ბიუჯ.'!G1079</f>
        <v>5107300</v>
      </c>
      <c r="BE1079" s="10">
        <f>'დაზუსტ. საკუთ.'!G1079</f>
        <v>0</v>
      </c>
      <c r="BG1079" s="10">
        <f t="shared" si="442"/>
        <v>13428700</v>
      </c>
      <c r="BH1079" s="10">
        <f t="shared" si="442"/>
        <v>13428700</v>
      </c>
      <c r="BI1079" s="10">
        <f t="shared" si="442"/>
        <v>0</v>
      </c>
      <c r="BJ1079" s="10">
        <f t="shared" si="442"/>
        <v>0</v>
      </c>
      <c r="BK1079" s="10">
        <f t="shared" si="443"/>
        <v>0</v>
      </c>
      <c r="BL1079" s="10">
        <f t="shared" si="443"/>
        <v>0</v>
      </c>
      <c r="BM1079" s="10">
        <f t="shared" si="443"/>
        <v>0</v>
      </c>
      <c r="BN1079" s="10">
        <f t="shared" si="443"/>
        <v>13428700</v>
      </c>
      <c r="BO1079" s="10">
        <f t="shared" si="446"/>
        <v>13428700</v>
      </c>
      <c r="BP1079" s="10">
        <f t="shared" si="445"/>
        <v>0</v>
      </c>
      <c r="BR1079" s="10">
        <f t="shared" si="444"/>
        <v>157300</v>
      </c>
      <c r="BS1079" s="10">
        <f>'დამტკ. ბიუჯ.'!H1079</f>
        <v>157300</v>
      </c>
      <c r="BT1079" s="10">
        <f>'დამტკ. საკუთ.'!H1079</f>
        <v>0</v>
      </c>
      <c r="BU1079" s="10">
        <f>'ცვლილ. ბიუჯ.'!I1079</f>
        <v>0</v>
      </c>
      <c r="BV1079" s="10">
        <f>'ცვლილ. საკუთ.'!I1079</f>
        <v>0</v>
      </c>
      <c r="BW1079" s="10">
        <f>'მთავრ. ფონდი'!I1079</f>
        <v>0</v>
      </c>
      <c r="BX1079" s="10">
        <f>'პრეზ. ფონდი'!I1079</f>
        <v>0</v>
      </c>
      <c r="BY1079" s="10">
        <f>'დაზუსტ. ნაერთი'!H1079</f>
        <v>157300</v>
      </c>
      <c r="BZ1079" s="10">
        <f>'დაზუსტ. ბიუჯ.'!H1079</f>
        <v>157300</v>
      </c>
      <c r="CA1079" s="10">
        <f>'დაზუსტ. საკუთ.'!H1079</f>
        <v>0</v>
      </c>
    </row>
    <row r="1080" spans="1:79" x14ac:dyDescent="0.25">
      <c r="A1080" t="str">
        <f t="shared" si="430"/>
        <v>a</v>
      </c>
      <c r="B1080" s="5"/>
      <c r="C1080" s="6" t="s">
        <v>18</v>
      </c>
      <c r="D1080" s="7">
        <f t="shared" si="431"/>
        <v>16366000</v>
      </c>
      <c r="E1080" s="7">
        <f t="shared" si="432"/>
        <v>16366000</v>
      </c>
      <c r="F1080" s="7">
        <f t="shared" si="433"/>
        <v>0</v>
      </c>
      <c r="G1080" s="7">
        <f t="shared" si="433"/>
        <v>-40230</v>
      </c>
      <c r="H1080" s="7">
        <f t="shared" si="433"/>
        <v>0</v>
      </c>
      <c r="I1080" s="7">
        <f t="shared" si="433"/>
        <v>0</v>
      </c>
      <c r="J1080" s="7">
        <f t="shared" si="434"/>
        <v>0</v>
      </c>
      <c r="K1080" s="7">
        <f t="shared" si="434"/>
        <v>16325770</v>
      </c>
      <c r="L1080" s="7">
        <f t="shared" si="434"/>
        <v>16325770</v>
      </c>
      <c r="M1080" s="7">
        <f t="shared" si="434"/>
        <v>0</v>
      </c>
      <c r="O1080" s="7">
        <f t="shared" si="435"/>
        <v>1940300</v>
      </c>
      <c r="P1080" s="7">
        <f>'დამტკ. ბიუჯ.'!E1080</f>
        <v>1940300</v>
      </c>
      <c r="Q1080" s="7">
        <f>'დამტკ. საკუთ.'!E1080</f>
        <v>0</v>
      </c>
      <c r="R1080" s="7">
        <f>'ცვლილ. ბიუჯ.'!F1080</f>
        <v>-3000</v>
      </c>
      <c r="S1080" s="7">
        <f>'ცვლილ. საკუთ.'!F1080</f>
        <v>0</v>
      </c>
      <c r="T1080" s="7">
        <f>'მთავრ. ფონდი'!F1080</f>
        <v>0</v>
      </c>
      <c r="U1080" s="7">
        <f>'პრეზ. ფონდი'!F1080</f>
        <v>0</v>
      </c>
      <c r="V1080" s="7">
        <f>'დაზუსტ. ნაერთი'!E1080</f>
        <v>1937300</v>
      </c>
      <c r="W1080" s="7">
        <f>'დაზუსტ. ბიუჯ.'!E1080</f>
        <v>1937300</v>
      </c>
      <c r="X1080" s="7">
        <f>'დაზუსტ. საკუთ.'!E1080</f>
        <v>0</v>
      </c>
      <c r="Z1080" s="7">
        <f t="shared" si="436"/>
        <v>4838700</v>
      </c>
      <c r="AA1080" s="7">
        <f>'დამტკ. ბიუჯ.'!F1080</f>
        <v>4838700</v>
      </c>
      <c r="AB1080" s="7">
        <f>'დამტკ. საკუთ.'!F1080</f>
        <v>0</v>
      </c>
      <c r="AC1080" s="7">
        <f>'ცვლილ. ბიუჯ.'!G1080</f>
        <v>-37230</v>
      </c>
      <c r="AD1080" s="7">
        <f>'ცვლილ. საკუთ.'!G1080</f>
        <v>0</v>
      </c>
      <c r="AE1080" s="7">
        <f>'მთავრ. ფონდი'!G1080</f>
        <v>0</v>
      </c>
      <c r="AF1080" s="7">
        <f>'პრეზ. ფონდი'!G1080</f>
        <v>0</v>
      </c>
      <c r="AG1080" s="7">
        <f>'დაზუსტ. ნაერთი'!F1080</f>
        <v>4801470</v>
      </c>
      <c r="AH1080" s="7">
        <f>'დაზუსტ. ბიუჯ.'!F1080</f>
        <v>4801470</v>
      </c>
      <c r="AI1080" s="7">
        <f>'დაზუსტ. საკუთ.'!F1080</f>
        <v>0</v>
      </c>
      <c r="AK1080" s="7">
        <f t="shared" si="437"/>
        <v>6779000</v>
      </c>
      <c r="AL1080" s="7">
        <f t="shared" si="438"/>
        <v>6779000</v>
      </c>
      <c r="AM1080" s="7">
        <f t="shared" si="439"/>
        <v>0</v>
      </c>
      <c r="AN1080" s="7">
        <f t="shared" si="439"/>
        <v>-40230</v>
      </c>
      <c r="AO1080" s="7">
        <f t="shared" si="439"/>
        <v>0</v>
      </c>
      <c r="AP1080" s="7">
        <f t="shared" si="439"/>
        <v>0</v>
      </c>
      <c r="AQ1080" s="7">
        <f t="shared" si="440"/>
        <v>0</v>
      </c>
      <c r="AR1080" s="7">
        <f t="shared" si="440"/>
        <v>6738770</v>
      </c>
      <c r="AS1080" s="7">
        <f t="shared" si="440"/>
        <v>6738770</v>
      </c>
      <c r="AT1080" s="7">
        <f t="shared" si="440"/>
        <v>0</v>
      </c>
      <c r="AV1080" s="7">
        <f t="shared" si="441"/>
        <v>3587000</v>
      </c>
      <c r="AW1080" s="7">
        <f>'დამტკ. ბიუჯ.'!G1080</f>
        <v>3587000</v>
      </c>
      <c r="AX1080" s="7">
        <f>'დამტკ. საკუთ.'!G1080</f>
        <v>0</v>
      </c>
      <c r="AY1080" s="7">
        <f>'ცვლილ. ბიუჯ.'!H1080</f>
        <v>0</v>
      </c>
      <c r="AZ1080" s="7">
        <f>'ცვლილ. საკუთ.'!H1080</f>
        <v>0</v>
      </c>
      <c r="BA1080" s="7">
        <f>'მთავრ. ფონდი'!H1080</f>
        <v>0</v>
      </c>
      <c r="BB1080" s="7">
        <f>'პრეზ. ფონდი'!H1080</f>
        <v>0</v>
      </c>
      <c r="BC1080" s="7">
        <f>'დაზუსტ. ნაერთი'!G1080</f>
        <v>3587000</v>
      </c>
      <c r="BD1080" s="7">
        <f>'დაზუსტ. ბიუჯ.'!G1080</f>
        <v>3587000</v>
      </c>
      <c r="BE1080" s="7">
        <f>'დაზუსტ. საკუთ.'!G1080</f>
        <v>0</v>
      </c>
      <c r="BG1080" s="7">
        <f t="shared" si="442"/>
        <v>10366000</v>
      </c>
      <c r="BH1080" s="7">
        <f t="shared" si="442"/>
        <v>10366000</v>
      </c>
      <c r="BI1080" s="7">
        <f t="shared" si="442"/>
        <v>0</v>
      </c>
      <c r="BJ1080" s="7">
        <f t="shared" si="442"/>
        <v>-40230</v>
      </c>
      <c r="BK1080" s="7">
        <f t="shared" si="443"/>
        <v>0</v>
      </c>
      <c r="BL1080" s="7">
        <f t="shared" si="443"/>
        <v>0</v>
      </c>
      <c r="BM1080" s="7">
        <f t="shared" si="443"/>
        <v>0</v>
      </c>
      <c r="BN1080" s="7">
        <f t="shared" si="443"/>
        <v>10325770</v>
      </c>
      <c r="BO1080" s="7">
        <f t="shared" si="446"/>
        <v>10325770</v>
      </c>
      <c r="BP1080" s="7">
        <f t="shared" si="445"/>
        <v>0</v>
      </c>
      <c r="BR1080" s="7">
        <f t="shared" si="444"/>
        <v>6000000</v>
      </c>
      <c r="BS1080" s="7">
        <f>'დამტკ. ბიუჯ.'!H1080</f>
        <v>6000000</v>
      </c>
      <c r="BT1080" s="7">
        <f>'დამტკ. საკუთ.'!H1080</f>
        <v>0</v>
      </c>
      <c r="BU1080" s="7">
        <f>'ცვლილ. ბიუჯ.'!I1080</f>
        <v>0</v>
      </c>
      <c r="BV1080" s="7">
        <f>'ცვლილ. საკუთ.'!I1080</f>
        <v>0</v>
      </c>
      <c r="BW1080" s="7">
        <f>'მთავრ. ფონდი'!I1080</f>
        <v>0</v>
      </c>
      <c r="BX1080" s="7">
        <f>'პრეზ. ფონდი'!I1080</f>
        <v>0</v>
      </c>
      <c r="BY1080" s="7">
        <f>'დაზუსტ. ნაერთი'!H1080</f>
        <v>6000000</v>
      </c>
      <c r="BZ1080" s="7">
        <f>'დაზუსტ. ბიუჯ.'!H1080</f>
        <v>6000000</v>
      </c>
      <c r="CA1080" s="7">
        <f>'დაზუსტ. საკუთ.'!H1080</f>
        <v>0</v>
      </c>
    </row>
    <row r="1081" spans="1:79" x14ac:dyDescent="0.25">
      <c r="A1081" t="str">
        <f t="shared" si="430"/>
        <v>b</v>
      </c>
      <c r="B1081" s="5"/>
      <c r="C1081" s="6" t="s">
        <v>19</v>
      </c>
      <c r="D1081" s="7">
        <f t="shared" si="431"/>
        <v>0</v>
      </c>
      <c r="E1081" s="7">
        <f t="shared" si="432"/>
        <v>0</v>
      </c>
      <c r="F1081" s="7">
        <f t="shared" si="433"/>
        <v>0</v>
      </c>
      <c r="G1081" s="7">
        <f t="shared" si="433"/>
        <v>0</v>
      </c>
      <c r="H1081" s="7">
        <f t="shared" si="433"/>
        <v>0</v>
      </c>
      <c r="I1081" s="7">
        <f t="shared" si="433"/>
        <v>0</v>
      </c>
      <c r="J1081" s="7">
        <f t="shared" si="434"/>
        <v>0</v>
      </c>
      <c r="K1081" s="7">
        <f t="shared" si="434"/>
        <v>0</v>
      </c>
      <c r="L1081" s="7">
        <f t="shared" si="434"/>
        <v>0</v>
      </c>
      <c r="M1081" s="7">
        <f t="shared" si="434"/>
        <v>0</v>
      </c>
      <c r="O1081" s="7">
        <f t="shared" si="435"/>
        <v>0</v>
      </c>
      <c r="P1081" s="7">
        <f>'დამტკ. ბიუჯ.'!E1081</f>
        <v>0</v>
      </c>
      <c r="Q1081" s="7">
        <f>'დამტკ. საკუთ.'!E1081</f>
        <v>0</v>
      </c>
      <c r="R1081" s="7">
        <f>'ცვლილ. ბიუჯ.'!F1081</f>
        <v>0</v>
      </c>
      <c r="S1081" s="7">
        <f>'ცვლილ. საკუთ.'!F1081</f>
        <v>0</v>
      </c>
      <c r="T1081" s="7">
        <f>'მთავრ. ფონდი'!F1081</f>
        <v>0</v>
      </c>
      <c r="U1081" s="7">
        <f>'პრეზ. ფონდი'!F1081</f>
        <v>0</v>
      </c>
      <c r="V1081" s="7">
        <f>'დაზუსტ. ნაერთი'!E1081</f>
        <v>0</v>
      </c>
      <c r="W1081" s="7">
        <f>'დაზუსტ. ბიუჯ.'!E1081</f>
        <v>0</v>
      </c>
      <c r="X1081" s="7">
        <f>'დაზუსტ. საკუთ.'!E1081</f>
        <v>0</v>
      </c>
      <c r="Z1081" s="7">
        <f t="shared" si="436"/>
        <v>0</v>
      </c>
      <c r="AA1081" s="7">
        <f>'დამტკ. ბიუჯ.'!F1081</f>
        <v>0</v>
      </c>
      <c r="AB1081" s="7">
        <f>'დამტკ. საკუთ.'!F1081</f>
        <v>0</v>
      </c>
      <c r="AC1081" s="7">
        <f>'ცვლილ. ბიუჯ.'!G1081</f>
        <v>0</v>
      </c>
      <c r="AD1081" s="7">
        <f>'ცვლილ. საკუთ.'!G1081</f>
        <v>0</v>
      </c>
      <c r="AE1081" s="7">
        <f>'მთავრ. ფონდი'!G1081</f>
        <v>0</v>
      </c>
      <c r="AF1081" s="7">
        <f>'პრეზ. ფონდი'!G1081</f>
        <v>0</v>
      </c>
      <c r="AG1081" s="7">
        <f>'დაზუსტ. ნაერთი'!F1081</f>
        <v>0</v>
      </c>
      <c r="AH1081" s="7">
        <f>'დაზუსტ. ბიუჯ.'!F1081</f>
        <v>0</v>
      </c>
      <c r="AI1081" s="7">
        <f>'დაზუსტ. საკუთ.'!F1081</f>
        <v>0</v>
      </c>
      <c r="AK1081" s="7">
        <f t="shared" si="437"/>
        <v>0</v>
      </c>
      <c r="AL1081" s="7">
        <f t="shared" si="438"/>
        <v>0</v>
      </c>
      <c r="AM1081" s="7">
        <f t="shared" si="439"/>
        <v>0</v>
      </c>
      <c r="AN1081" s="7">
        <f t="shared" si="439"/>
        <v>0</v>
      </c>
      <c r="AO1081" s="7">
        <f t="shared" si="439"/>
        <v>0</v>
      </c>
      <c r="AP1081" s="7">
        <f t="shared" si="439"/>
        <v>0</v>
      </c>
      <c r="AQ1081" s="7">
        <f t="shared" si="440"/>
        <v>0</v>
      </c>
      <c r="AR1081" s="7">
        <f t="shared" si="440"/>
        <v>0</v>
      </c>
      <c r="AS1081" s="7">
        <f t="shared" si="440"/>
        <v>0</v>
      </c>
      <c r="AT1081" s="7">
        <f t="shared" si="440"/>
        <v>0</v>
      </c>
      <c r="AV1081" s="7">
        <f t="shared" si="441"/>
        <v>0</v>
      </c>
      <c r="AW1081" s="7">
        <f>'დამტკ. ბიუჯ.'!G1081</f>
        <v>0</v>
      </c>
      <c r="AX1081" s="7">
        <f>'დამტკ. საკუთ.'!G1081</f>
        <v>0</v>
      </c>
      <c r="AY1081" s="7">
        <f>'ცვლილ. ბიუჯ.'!H1081</f>
        <v>0</v>
      </c>
      <c r="AZ1081" s="7">
        <f>'ცვლილ. საკუთ.'!H1081</f>
        <v>0</v>
      </c>
      <c r="BA1081" s="7">
        <f>'მთავრ. ფონდი'!H1081</f>
        <v>0</v>
      </c>
      <c r="BB1081" s="7">
        <f>'პრეზ. ფონდი'!H1081</f>
        <v>0</v>
      </c>
      <c r="BC1081" s="7">
        <f>'დაზუსტ. ნაერთი'!G1081</f>
        <v>0</v>
      </c>
      <c r="BD1081" s="7">
        <f>'დაზუსტ. ბიუჯ.'!G1081</f>
        <v>0</v>
      </c>
      <c r="BE1081" s="7">
        <f>'დაზუსტ. საკუთ.'!G1081</f>
        <v>0</v>
      </c>
      <c r="BG1081" s="7">
        <f t="shared" si="442"/>
        <v>0</v>
      </c>
      <c r="BH1081" s="7">
        <f t="shared" si="442"/>
        <v>0</v>
      </c>
      <c r="BI1081" s="7">
        <f t="shared" si="442"/>
        <v>0</v>
      </c>
      <c r="BJ1081" s="7">
        <f t="shared" si="442"/>
        <v>0</v>
      </c>
      <c r="BK1081" s="7">
        <f t="shared" si="443"/>
        <v>0</v>
      </c>
      <c r="BL1081" s="7">
        <f t="shared" si="443"/>
        <v>0</v>
      </c>
      <c r="BM1081" s="7">
        <f t="shared" si="443"/>
        <v>0</v>
      </c>
      <c r="BN1081" s="7">
        <f t="shared" si="443"/>
        <v>0</v>
      </c>
      <c r="BO1081" s="7">
        <f t="shared" si="446"/>
        <v>0</v>
      </c>
      <c r="BP1081" s="7">
        <f t="shared" si="445"/>
        <v>0</v>
      </c>
      <c r="BR1081" s="7">
        <f t="shared" si="444"/>
        <v>0</v>
      </c>
      <c r="BS1081" s="7">
        <f>'დამტკ. ბიუჯ.'!H1081</f>
        <v>0</v>
      </c>
      <c r="BT1081" s="7">
        <f>'დამტკ. საკუთ.'!H1081</f>
        <v>0</v>
      </c>
      <c r="BU1081" s="7">
        <f>'ცვლილ. ბიუჯ.'!I1081</f>
        <v>0</v>
      </c>
      <c r="BV1081" s="7">
        <f>'ცვლილ. საკუთ.'!I1081</f>
        <v>0</v>
      </c>
      <c r="BW1081" s="7">
        <f>'მთავრ. ფონდი'!I1081</f>
        <v>0</v>
      </c>
      <c r="BX1081" s="7">
        <f>'პრეზ. ფონდი'!I1081</f>
        <v>0</v>
      </c>
      <c r="BY1081" s="7">
        <f>'დაზუსტ. ნაერთი'!H1081</f>
        <v>0</v>
      </c>
      <c r="BZ1081" s="7">
        <f>'დაზუსტ. ბიუჯ.'!H1081</f>
        <v>0</v>
      </c>
      <c r="CA1081" s="7">
        <f>'დაზუსტ. საკუთ.'!H1081</f>
        <v>0</v>
      </c>
    </row>
    <row r="1082" spans="1:79" ht="15.75" thickBot="1" x14ac:dyDescent="0.3">
      <c r="A1082" t="str">
        <f t="shared" si="430"/>
        <v>b</v>
      </c>
      <c r="B1082" s="11"/>
      <c r="C1082" s="12" t="s">
        <v>20</v>
      </c>
      <c r="D1082" s="13">
        <f t="shared" si="431"/>
        <v>0</v>
      </c>
      <c r="E1082" s="13">
        <f t="shared" si="432"/>
        <v>0</v>
      </c>
      <c r="F1082" s="13">
        <f t="shared" si="433"/>
        <v>0</v>
      </c>
      <c r="G1082" s="13">
        <f t="shared" si="433"/>
        <v>0</v>
      </c>
      <c r="H1082" s="13">
        <f t="shared" si="433"/>
        <v>0</v>
      </c>
      <c r="I1082" s="13">
        <f t="shared" si="433"/>
        <v>0</v>
      </c>
      <c r="J1082" s="13">
        <f t="shared" si="434"/>
        <v>0</v>
      </c>
      <c r="K1082" s="13">
        <f t="shared" si="434"/>
        <v>0</v>
      </c>
      <c r="L1082" s="13">
        <f t="shared" si="434"/>
        <v>0</v>
      </c>
      <c r="M1082" s="13">
        <f t="shared" si="434"/>
        <v>0</v>
      </c>
      <c r="O1082" s="13">
        <f t="shared" si="435"/>
        <v>0</v>
      </c>
      <c r="P1082" s="13">
        <f>'დამტკ. ბიუჯ.'!E1082</f>
        <v>0</v>
      </c>
      <c r="Q1082" s="13">
        <f>'დამტკ. საკუთ.'!E1082</f>
        <v>0</v>
      </c>
      <c r="R1082" s="13">
        <f>'ცვლილ. ბიუჯ.'!F1082</f>
        <v>0</v>
      </c>
      <c r="S1082" s="13">
        <f>'ცვლილ. საკუთ.'!F1082</f>
        <v>0</v>
      </c>
      <c r="T1082" s="13">
        <f>'მთავრ. ფონდი'!F1082</f>
        <v>0</v>
      </c>
      <c r="U1082" s="13">
        <f>'პრეზ. ფონდი'!F1082</f>
        <v>0</v>
      </c>
      <c r="V1082" s="13">
        <f>'დაზუსტ. ნაერთი'!E1082</f>
        <v>0</v>
      </c>
      <c r="W1082" s="13">
        <f>'დაზუსტ. ბიუჯ.'!E1082</f>
        <v>0</v>
      </c>
      <c r="X1082" s="13">
        <f>'დაზუსტ. საკუთ.'!E1082</f>
        <v>0</v>
      </c>
      <c r="Z1082" s="13">
        <f t="shared" si="436"/>
        <v>0</v>
      </c>
      <c r="AA1082" s="13">
        <f>'დამტკ. ბიუჯ.'!F1082</f>
        <v>0</v>
      </c>
      <c r="AB1082" s="13">
        <f>'დამტკ. საკუთ.'!F1082</f>
        <v>0</v>
      </c>
      <c r="AC1082" s="13">
        <f>'ცვლილ. ბიუჯ.'!G1082</f>
        <v>0</v>
      </c>
      <c r="AD1082" s="13">
        <f>'ცვლილ. საკუთ.'!G1082</f>
        <v>0</v>
      </c>
      <c r="AE1082" s="13">
        <f>'მთავრ. ფონდი'!G1082</f>
        <v>0</v>
      </c>
      <c r="AF1082" s="13">
        <f>'პრეზ. ფონდი'!G1082</f>
        <v>0</v>
      </c>
      <c r="AG1082" s="13">
        <f>'დაზუსტ. ნაერთი'!F1082</f>
        <v>0</v>
      </c>
      <c r="AH1082" s="13">
        <f>'დაზუსტ. ბიუჯ.'!F1082</f>
        <v>0</v>
      </c>
      <c r="AI1082" s="13">
        <f>'დაზუსტ. საკუთ.'!F1082</f>
        <v>0</v>
      </c>
      <c r="AK1082" s="13">
        <f t="shared" si="437"/>
        <v>0</v>
      </c>
      <c r="AL1082" s="13">
        <f t="shared" si="438"/>
        <v>0</v>
      </c>
      <c r="AM1082" s="13">
        <f t="shared" si="439"/>
        <v>0</v>
      </c>
      <c r="AN1082" s="13">
        <f t="shared" si="439"/>
        <v>0</v>
      </c>
      <c r="AO1082" s="13">
        <f t="shared" si="439"/>
        <v>0</v>
      </c>
      <c r="AP1082" s="13">
        <f t="shared" si="439"/>
        <v>0</v>
      </c>
      <c r="AQ1082" s="13">
        <f t="shared" si="440"/>
        <v>0</v>
      </c>
      <c r="AR1082" s="13">
        <f t="shared" si="440"/>
        <v>0</v>
      </c>
      <c r="AS1082" s="13">
        <f t="shared" si="440"/>
        <v>0</v>
      </c>
      <c r="AT1082" s="13">
        <f t="shared" si="440"/>
        <v>0</v>
      </c>
      <c r="AV1082" s="13">
        <f t="shared" si="441"/>
        <v>0</v>
      </c>
      <c r="AW1082" s="13">
        <f>'დამტკ. ბიუჯ.'!G1082</f>
        <v>0</v>
      </c>
      <c r="AX1082" s="13">
        <f>'დამტკ. საკუთ.'!G1082</f>
        <v>0</v>
      </c>
      <c r="AY1082" s="13">
        <f>'ცვლილ. ბიუჯ.'!H1082</f>
        <v>0</v>
      </c>
      <c r="AZ1082" s="13">
        <f>'ცვლილ. საკუთ.'!H1082</f>
        <v>0</v>
      </c>
      <c r="BA1082" s="13">
        <f>'მთავრ. ფონდი'!H1082</f>
        <v>0</v>
      </c>
      <c r="BB1082" s="13">
        <f>'პრეზ. ფონდი'!H1082</f>
        <v>0</v>
      </c>
      <c r="BC1082" s="13">
        <f>'დაზუსტ. ნაერთი'!G1082</f>
        <v>0</v>
      </c>
      <c r="BD1082" s="13">
        <f>'დაზუსტ. ბიუჯ.'!G1082</f>
        <v>0</v>
      </c>
      <c r="BE1082" s="13">
        <f>'დაზუსტ. საკუთ.'!G1082</f>
        <v>0</v>
      </c>
      <c r="BG1082" s="13">
        <f t="shared" si="442"/>
        <v>0</v>
      </c>
      <c r="BH1082" s="13">
        <f t="shared" si="442"/>
        <v>0</v>
      </c>
      <c r="BI1082" s="13">
        <f t="shared" si="442"/>
        <v>0</v>
      </c>
      <c r="BJ1082" s="13">
        <f t="shared" si="442"/>
        <v>0</v>
      </c>
      <c r="BK1082" s="13">
        <f t="shared" si="443"/>
        <v>0</v>
      </c>
      <c r="BL1082" s="13">
        <f t="shared" si="443"/>
        <v>0</v>
      </c>
      <c r="BM1082" s="13">
        <f t="shared" si="443"/>
        <v>0</v>
      </c>
      <c r="BN1082" s="13">
        <f t="shared" si="443"/>
        <v>0</v>
      </c>
      <c r="BO1082" s="13">
        <f t="shared" si="446"/>
        <v>0</v>
      </c>
      <c r="BP1082" s="13">
        <f t="shared" si="445"/>
        <v>0</v>
      </c>
      <c r="BR1082" s="13">
        <f t="shared" si="444"/>
        <v>0</v>
      </c>
      <c r="BS1082" s="13">
        <f>'დამტკ. ბიუჯ.'!H1082</f>
        <v>0</v>
      </c>
      <c r="BT1082" s="13">
        <f>'დამტკ. საკუთ.'!H1082</f>
        <v>0</v>
      </c>
      <c r="BU1082" s="13">
        <f>'ცვლილ. ბიუჯ.'!I1082</f>
        <v>0</v>
      </c>
      <c r="BV1082" s="13">
        <f>'ცვლილ. საკუთ.'!I1082</f>
        <v>0</v>
      </c>
      <c r="BW1082" s="13">
        <f>'მთავრ. ფონდი'!I1082</f>
        <v>0</v>
      </c>
      <c r="BX1082" s="13">
        <f>'პრეზ. ფონდი'!I1082</f>
        <v>0</v>
      </c>
      <c r="BY1082" s="13">
        <f>'დაზუსტ. ნაერთი'!H1082</f>
        <v>0</v>
      </c>
      <c r="BZ1082" s="13">
        <f>'დაზუსტ. ბიუჯ.'!H1082</f>
        <v>0</v>
      </c>
      <c r="CA1082" s="13">
        <f>'დაზუსტ. საკუთ.'!H1082</f>
        <v>0</v>
      </c>
    </row>
    <row r="1083" spans="1:79" ht="31.5" thickTop="1" thickBot="1" x14ac:dyDescent="0.3">
      <c r="A1083" t="str">
        <f t="shared" si="430"/>
        <v>a</v>
      </c>
      <c r="B1083" s="16" t="s">
        <v>172</v>
      </c>
      <c r="C1083" s="15" t="s">
        <v>173</v>
      </c>
      <c r="D1083" s="4">
        <f t="shared" si="431"/>
        <v>4050000</v>
      </c>
      <c r="E1083" s="4">
        <f t="shared" si="432"/>
        <v>4050000</v>
      </c>
      <c r="F1083" s="4">
        <f t="shared" si="433"/>
        <v>0</v>
      </c>
      <c r="G1083" s="4">
        <f t="shared" si="433"/>
        <v>-524000</v>
      </c>
      <c r="H1083" s="4">
        <f t="shared" si="433"/>
        <v>0</v>
      </c>
      <c r="I1083" s="4">
        <f t="shared" si="433"/>
        <v>0</v>
      </c>
      <c r="J1083" s="4">
        <f t="shared" si="434"/>
        <v>0</v>
      </c>
      <c r="K1083" s="4">
        <f t="shared" si="434"/>
        <v>3526000</v>
      </c>
      <c r="L1083" s="4">
        <f t="shared" si="434"/>
        <v>3526000</v>
      </c>
      <c r="M1083" s="4">
        <f t="shared" si="434"/>
        <v>0</v>
      </c>
      <c r="O1083" s="4">
        <f t="shared" si="435"/>
        <v>324000</v>
      </c>
      <c r="P1083" s="4">
        <f>'დამტკ. ბიუჯ.'!E1083</f>
        <v>324000</v>
      </c>
      <c r="Q1083" s="4">
        <f>'დამტკ. საკუთ.'!E1083</f>
        <v>0</v>
      </c>
      <c r="R1083" s="4">
        <f>'ცვლილ. ბიუჯ.'!F1083</f>
        <v>-170500</v>
      </c>
      <c r="S1083" s="4">
        <f>'ცვლილ. საკუთ.'!F1083</f>
        <v>0</v>
      </c>
      <c r="T1083" s="4">
        <f>'მთავრ. ფონდი'!F1083</f>
        <v>0</v>
      </c>
      <c r="U1083" s="4">
        <f>'პრეზ. ფონდი'!F1083</f>
        <v>0</v>
      </c>
      <c r="V1083" s="4">
        <f>'დაზუსტ. ნაერთი'!E1083</f>
        <v>153500</v>
      </c>
      <c r="W1083" s="4">
        <f>'დაზუსტ. ბიუჯ.'!E1083</f>
        <v>153500</v>
      </c>
      <c r="X1083" s="4">
        <f>'დაზუსტ. საკუთ.'!E1083</f>
        <v>0</v>
      </c>
      <c r="Z1083" s="4">
        <f t="shared" si="436"/>
        <v>612000</v>
      </c>
      <c r="AA1083" s="4">
        <f>'დამტკ. ბიუჯ.'!F1083</f>
        <v>612000</v>
      </c>
      <c r="AB1083" s="4">
        <f>'დამტკ. საკუთ.'!F1083</f>
        <v>0</v>
      </c>
      <c r="AC1083" s="4">
        <f>'ცვლილ. ბიუჯ.'!G1083</f>
        <v>-200000</v>
      </c>
      <c r="AD1083" s="4">
        <f>'ცვლილ. საკუთ.'!G1083</f>
        <v>0</v>
      </c>
      <c r="AE1083" s="4">
        <f>'მთავრ. ფონდი'!G1083</f>
        <v>0</v>
      </c>
      <c r="AF1083" s="4">
        <f>'პრეზ. ფონდი'!G1083</f>
        <v>0</v>
      </c>
      <c r="AG1083" s="4">
        <f>'დაზუსტ. ნაერთი'!F1083</f>
        <v>412000</v>
      </c>
      <c r="AH1083" s="4">
        <f>'დაზუსტ. ბიუჯ.'!F1083</f>
        <v>412000</v>
      </c>
      <c r="AI1083" s="4">
        <f>'დაზუსტ. საკუთ.'!F1083</f>
        <v>0</v>
      </c>
      <c r="AK1083" s="4">
        <f t="shared" si="437"/>
        <v>936000</v>
      </c>
      <c r="AL1083" s="4">
        <f t="shared" si="438"/>
        <v>936000</v>
      </c>
      <c r="AM1083" s="4">
        <f t="shared" si="439"/>
        <v>0</v>
      </c>
      <c r="AN1083" s="4">
        <f t="shared" si="439"/>
        <v>-370500</v>
      </c>
      <c r="AO1083" s="4">
        <f t="shared" si="439"/>
        <v>0</v>
      </c>
      <c r="AP1083" s="4">
        <f t="shared" si="439"/>
        <v>0</v>
      </c>
      <c r="AQ1083" s="4">
        <f t="shared" si="440"/>
        <v>0</v>
      </c>
      <c r="AR1083" s="4">
        <f t="shared" si="440"/>
        <v>565500</v>
      </c>
      <c r="AS1083" s="4">
        <f t="shared" si="440"/>
        <v>565500</v>
      </c>
      <c r="AT1083" s="4">
        <f t="shared" si="440"/>
        <v>0</v>
      </c>
      <c r="AV1083" s="4">
        <f t="shared" si="441"/>
        <v>1083000</v>
      </c>
      <c r="AW1083" s="4">
        <f>'დამტკ. ბიუჯ.'!G1083</f>
        <v>1083000</v>
      </c>
      <c r="AX1083" s="4">
        <f>'დამტკ. საკუთ.'!G1083</f>
        <v>0</v>
      </c>
      <c r="AY1083" s="4">
        <f>'ცვლილ. ბიუჯ.'!H1083</f>
        <v>-244000</v>
      </c>
      <c r="AZ1083" s="4">
        <f>'ცვლილ. საკუთ.'!H1083</f>
        <v>0</v>
      </c>
      <c r="BA1083" s="4">
        <f>'მთავრ. ფონდი'!H1083</f>
        <v>0</v>
      </c>
      <c r="BB1083" s="4">
        <f>'პრეზ. ფონდი'!H1083</f>
        <v>0</v>
      </c>
      <c r="BC1083" s="4">
        <f>'დაზუსტ. ნაერთი'!G1083</f>
        <v>839000</v>
      </c>
      <c r="BD1083" s="4">
        <f>'დაზუსტ. ბიუჯ.'!G1083</f>
        <v>839000</v>
      </c>
      <c r="BE1083" s="4">
        <f>'დაზუსტ. საკუთ.'!G1083</f>
        <v>0</v>
      </c>
      <c r="BG1083" s="4">
        <f t="shared" si="442"/>
        <v>2019000</v>
      </c>
      <c r="BH1083" s="4">
        <f t="shared" si="442"/>
        <v>2019000</v>
      </c>
      <c r="BI1083" s="4">
        <f t="shared" si="442"/>
        <v>0</v>
      </c>
      <c r="BJ1083" s="4">
        <f t="shared" si="442"/>
        <v>-614500</v>
      </c>
      <c r="BK1083" s="4">
        <f t="shared" si="443"/>
        <v>0</v>
      </c>
      <c r="BL1083" s="4">
        <f t="shared" si="443"/>
        <v>0</v>
      </c>
      <c r="BM1083" s="4">
        <f t="shared" si="443"/>
        <v>0</v>
      </c>
      <c r="BN1083" s="4">
        <f t="shared" si="443"/>
        <v>1404500</v>
      </c>
      <c r="BO1083" s="4">
        <f t="shared" si="446"/>
        <v>1404500</v>
      </c>
      <c r="BP1083" s="4">
        <f t="shared" si="445"/>
        <v>0</v>
      </c>
      <c r="BR1083" s="4">
        <f t="shared" si="444"/>
        <v>2031000</v>
      </c>
      <c r="BS1083" s="4">
        <f>'დამტკ. ბიუჯ.'!H1083</f>
        <v>2031000</v>
      </c>
      <c r="BT1083" s="4">
        <f>'დამტკ. საკუთ.'!H1083</f>
        <v>0</v>
      </c>
      <c r="BU1083" s="4">
        <f>'ცვლილ. ბიუჯ.'!I1083</f>
        <v>90500</v>
      </c>
      <c r="BV1083" s="4">
        <f>'ცვლილ. საკუთ.'!I1083</f>
        <v>0</v>
      </c>
      <c r="BW1083" s="4">
        <f>'მთავრ. ფონდი'!I1083</f>
        <v>0</v>
      </c>
      <c r="BX1083" s="4">
        <f>'პრეზ. ფონდი'!I1083</f>
        <v>0</v>
      </c>
      <c r="BY1083" s="4">
        <f>'დაზუსტ. ნაერთი'!H1083</f>
        <v>2121500</v>
      </c>
      <c r="BZ1083" s="4">
        <f>'დაზუსტ. ბიუჯ.'!H1083</f>
        <v>2121500</v>
      </c>
      <c r="CA1083" s="4">
        <f>'დაზუსტ. საკუთ.'!H1083</f>
        <v>0</v>
      </c>
    </row>
    <row r="1084" spans="1:79" ht="15.75" thickTop="1" x14ac:dyDescent="0.25">
      <c r="A1084" t="str">
        <f t="shared" si="430"/>
        <v>a</v>
      </c>
      <c r="B1084" s="5"/>
      <c r="C1084" s="6" t="s">
        <v>10</v>
      </c>
      <c r="D1084" s="7">
        <f t="shared" si="431"/>
        <v>4050000</v>
      </c>
      <c r="E1084" s="7">
        <f t="shared" si="432"/>
        <v>4050000</v>
      </c>
      <c r="F1084" s="7">
        <f t="shared" si="433"/>
        <v>0</v>
      </c>
      <c r="G1084" s="7">
        <f t="shared" si="433"/>
        <v>-524000</v>
      </c>
      <c r="H1084" s="7">
        <f t="shared" si="433"/>
        <v>0</v>
      </c>
      <c r="I1084" s="7">
        <f t="shared" si="433"/>
        <v>0</v>
      </c>
      <c r="J1084" s="7">
        <f t="shared" si="434"/>
        <v>0</v>
      </c>
      <c r="K1084" s="7">
        <f t="shared" si="434"/>
        <v>3526000</v>
      </c>
      <c r="L1084" s="7">
        <f t="shared" si="434"/>
        <v>3526000</v>
      </c>
      <c r="M1084" s="7">
        <f t="shared" si="434"/>
        <v>0</v>
      </c>
      <c r="O1084" s="7">
        <f t="shared" si="435"/>
        <v>324000</v>
      </c>
      <c r="P1084" s="7">
        <f>'დამტკ. ბიუჯ.'!E1084</f>
        <v>324000</v>
      </c>
      <c r="Q1084" s="7">
        <f>'დამტკ. საკუთ.'!E1084</f>
        <v>0</v>
      </c>
      <c r="R1084" s="7">
        <f>'ცვლილ. ბიუჯ.'!F1084</f>
        <v>-170500</v>
      </c>
      <c r="S1084" s="7">
        <f>'ცვლილ. საკუთ.'!F1084</f>
        <v>0</v>
      </c>
      <c r="T1084" s="7">
        <f>'მთავრ. ფონდი'!F1084</f>
        <v>0</v>
      </c>
      <c r="U1084" s="7">
        <f>'პრეზ. ფონდი'!F1084</f>
        <v>0</v>
      </c>
      <c r="V1084" s="7">
        <f>'დაზუსტ. ნაერთი'!E1084</f>
        <v>153500</v>
      </c>
      <c r="W1084" s="7">
        <f>'დაზუსტ. ბიუჯ.'!E1084</f>
        <v>153500</v>
      </c>
      <c r="X1084" s="7">
        <f>'დაზუსტ. საკუთ.'!E1084</f>
        <v>0</v>
      </c>
      <c r="Z1084" s="7">
        <f t="shared" si="436"/>
        <v>612000</v>
      </c>
      <c r="AA1084" s="7">
        <f>'დამტკ. ბიუჯ.'!F1084</f>
        <v>612000</v>
      </c>
      <c r="AB1084" s="7">
        <f>'დამტკ. საკუთ.'!F1084</f>
        <v>0</v>
      </c>
      <c r="AC1084" s="7">
        <f>'ცვლილ. ბიუჯ.'!G1084</f>
        <v>-200000</v>
      </c>
      <c r="AD1084" s="7">
        <f>'ცვლილ. საკუთ.'!G1084</f>
        <v>0</v>
      </c>
      <c r="AE1084" s="7">
        <f>'მთავრ. ფონდი'!G1084</f>
        <v>0</v>
      </c>
      <c r="AF1084" s="7">
        <f>'პრეზ. ფონდი'!G1084</f>
        <v>0</v>
      </c>
      <c r="AG1084" s="7">
        <f>'დაზუსტ. ნაერთი'!F1084</f>
        <v>412000</v>
      </c>
      <c r="AH1084" s="7">
        <f>'დაზუსტ. ბიუჯ.'!F1084</f>
        <v>412000</v>
      </c>
      <c r="AI1084" s="7">
        <f>'დაზუსტ. საკუთ.'!F1084</f>
        <v>0</v>
      </c>
      <c r="AK1084" s="7">
        <f t="shared" si="437"/>
        <v>936000</v>
      </c>
      <c r="AL1084" s="7">
        <f t="shared" si="438"/>
        <v>936000</v>
      </c>
      <c r="AM1084" s="7">
        <f t="shared" si="439"/>
        <v>0</v>
      </c>
      <c r="AN1084" s="7">
        <f t="shared" si="439"/>
        <v>-370500</v>
      </c>
      <c r="AO1084" s="7">
        <f t="shared" si="439"/>
        <v>0</v>
      </c>
      <c r="AP1084" s="7">
        <f t="shared" si="439"/>
        <v>0</v>
      </c>
      <c r="AQ1084" s="7">
        <f t="shared" si="440"/>
        <v>0</v>
      </c>
      <c r="AR1084" s="7">
        <f t="shared" si="440"/>
        <v>565500</v>
      </c>
      <c r="AS1084" s="7">
        <f t="shared" si="440"/>
        <v>565500</v>
      </c>
      <c r="AT1084" s="7">
        <f t="shared" si="440"/>
        <v>0</v>
      </c>
      <c r="AV1084" s="7">
        <f t="shared" si="441"/>
        <v>1083000</v>
      </c>
      <c r="AW1084" s="7">
        <f>'დამტკ. ბიუჯ.'!G1084</f>
        <v>1083000</v>
      </c>
      <c r="AX1084" s="7">
        <f>'დამტკ. საკუთ.'!G1084</f>
        <v>0</v>
      </c>
      <c r="AY1084" s="7">
        <f>'ცვლილ. ბიუჯ.'!H1084</f>
        <v>-244000</v>
      </c>
      <c r="AZ1084" s="7">
        <f>'ცვლილ. საკუთ.'!H1084</f>
        <v>0</v>
      </c>
      <c r="BA1084" s="7">
        <f>'მთავრ. ფონდი'!H1084</f>
        <v>0</v>
      </c>
      <c r="BB1084" s="7">
        <f>'პრეზ. ფონდი'!H1084</f>
        <v>0</v>
      </c>
      <c r="BC1084" s="7">
        <f>'დაზუსტ. ნაერთი'!G1084</f>
        <v>839000</v>
      </c>
      <c r="BD1084" s="7">
        <f>'დაზუსტ. ბიუჯ.'!G1084</f>
        <v>839000</v>
      </c>
      <c r="BE1084" s="7">
        <f>'დაზუსტ. საკუთ.'!G1084</f>
        <v>0</v>
      </c>
      <c r="BG1084" s="7">
        <f t="shared" si="442"/>
        <v>2019000</v>
      </c>
      <c r="BH1084" s="7">
        <f t="shared" si="442"/>
        <v>2019000</v>
      </c>
      <c r="BI1084" s="7">
        <f t="shared" si="442"/>
        <v>0</v>
      </c>
      <c r="BJ1084" s="7">
        <f t="shared" si="442"/>
        <v>-614500</v>
      </c>
      <c r="BK1084" s="7">
        <f t="shared" si="443"/>
        <v>0</v>
      </c>
      <c r="BL1084" s="7">
        <f t="shared" si="443"/>
        <v>0</v>
      </c>
      <c r="BM1084" s="7">
        <f t="shared" si="443"/>
        <v>0</v>
      </c>
      <c r="BN1084" s="7">
        <f t="shared" si="443"/>
        <v>1404500</v>
      </c>
      <c r="BO1084" s="7">
        <f t="shared" si="446"/>
        <v>1404500</v>
      </c>
      <c r="BP1084" s="7">
        <f t="shared" si="445"/>
        <v>0</v>
      </c>
      <c r="BR1084" s="7">
        <f t="shared" si="444"/>
        <v>2031000</v>
      </c>
      <c r="BS1084" s="7">
        <f>'დამტკ. ბიუჯ.'!H1084</f>
        <v>2031000</v>
      </c>
      <c r="BT1084" s="7">
        <f>'დამტკ. საკუთ.'!H1084</f>
        <v>0</v>
      </c>
      <c r="BU1084" s="7">
        <f>'ცვლილ. ბიუჯ.'!I1084</f>
        <v>90500</v>
      </c>
      <c r="BV1084" s="7">
        <f>'ცვლილ. საკუთ.'!I1084</f>
        <v>0</v>
      </c>
      <c r="BW1084" s="7">
        <f>'მთავრ. ფონდი'!I1084</f>
        <v>0</v>
      </c>
      <c r="BX1084" s="7">
        <f>'პრეზ. ფონდი'!I1084</f>
        <v>0</v>
      </c>
      <c r="BY1084" s="7">
        <f>'დაზუსტ. ნაერთი'!H1084</f>
        <v>2121500</v>
      </c>
      <c r="BZ1084" s="7">
        <f>'დაზუსტ. ბიუჯ.'!H1084</f>
        <v>2121500</v>
      </c>
      <c r="CA1084" s="7">
        <f>'დაზუსტ. საკუთ.'!H1084</f>
        <v>0</v>
      </c>
    </row>
    <row r="1085" spans="1:79" x14ac:dyDescent="0.25">
      <c r="A1085" t="str">
        <f t="shared" si="430"/>
        <v>b</v>
      </c>
      <c r="B1085" s="8"/>
      <c r="C1085" s="9" t="s">
        <v>11</v>
      </c>
      <c r="D1085" s="10">
        <f t="shared" si="431"/>
        <v>0</v>
      </c>
      <c r="E1085" s="10">
        <f t="shared" si="432"/>
        <v>0</v>
      </c>
      <c r="F1085" s="10">
        <f t="shared" si="433"/>
        <v>0</v>
      </c>
      <c r="G1085" s="10">
        <f t="shared" si="433"/>
        <v>0</v>
      </c>
      <c r="H1085" s="10">
        <f t="shared" si="433"/>
        <v>0</v>
      </c>
      <c r="I1085" s="10">
        <f t="shared" si="433"/>
        <v>0</v>
      </c>
      <c r="J1085" s="10">
        <f t="shared" si="434"/>
        <v>0</v>
      </c>
      <c r="K1085" s="10">
        <f t="shared" si="434"/>
        <v>0</v>
      </c>
      <c r="L1085" s="10">
        <f t="shared" si="434"/>
        <v>0</v>
      </c>
      <c r="M1085" s="10">
        <f t="shared" si="434"/>
        <v>0</v>
      </c>
      <c r="O1085" s="10">
        <f t="shared" si="435"/>
        <v>0</v>
      </c>
      <c r="P1085" s="10">
        <f>'დამტკ. ბიუჯ.'!E1085</f>
        <v>0</v>
      </c>
      <c r="Q1085" s="10">
        <f>'დამტკ. საკუთ.'!E1085</f>
        <v>0</v>
      </c>
      <c r="R1085" s="10">
        <f>'ცვლილ. ბიუჯ.'!F1085</f>
        <v>0</v>
      </c>
      <c r="S1085" s="10">
        <f>'ცვლილ. საკუთ.'!F1085</f>
        <v>0</v>
      </c>
      <c r="T1085" s="10">
        <f>'მთავრ. ფონდი'!F1085</f>
        <v>0</v>
      </c>
      <c r="U1085" s="10">
        <f>'პრეზ. ფონდი'!F1085</f>
        <v>0</v>
      </c>
      <c r="V1085" s="10">
        <f>'დაზუსტ. ნაერთი'!E1085</f>
        <v>0</v>
      </c>
      <c r="W1085" s="10">
        <f>'დაზუსტ. ბიუჯ.'!E1085</f>
        <v>0</v>
      </c>
      <c r="X1085" s="10">
        <f>'დაზუსტ. საკუთ.'!E1085</f>
        <v>0</v>
      </c>
      <c r="Z1085" s="10">
        <f t="shared" si="436"/>
        <v>0</v>
      </c>
      <c r="AA1085" s="10">
        <f>'დამტკ. ბიუჯ.'!F1085</f>
        <v>0</v>
      </c>
      <c r="AB1085" s="10">
        <f>'დამტკ. საკუთ.'!F1085</f>
        <v>0</v>
      </c>
      <c r="AC1085" s="10">
        <f>'ცვლილ. ბიუჯ.'!G1085</f>
        <v>0</v>
      </c>
      <c r="AD1085" s="10">
        <f>'ცვლილ. საკუთ.'!G1085</f>
        <v>0</v>
      </c>
      <c r="AE1085" s="10">
        <f>'მთავრ. ფონდი'!G1085</f>
        <v>0</v>
      </c>
      <c r="AF1085" s="10">
        <f>'პრეზ. ფონდი'!G1085</f>
        <v>0</v>
      </c>
      <c r="AG1085" s="10">
        <f>'დაზუსტ. ნაერთი'!F1085</f>
        <v>0</v>
      </c>
      <c r="AH1085" s="10">
        <f>'დაზუსტ. ბიუჯ.'!F1085</f>
        <v>0</v>
      </c>
      <c r="AI1085" s="10">
        <f>'დაზუსტ. საკუთ.'!F1085</f>
        <v>0</v>
      </c>
      <c r="AK1085" s="10">
        <f t="shared" si="437"/>
        <v>0</v>
      </c>
      <c r="AL1085" s="10">
        <f t="shared" si="438"/>
        <v>0</v>
      </c>
      <c r="AM1085" s="10">
        <f t="shared" si="439"/>
        <v>0</v>
      </c>
      <c r="AN1085" s="10">
        <f t="shared" si="439"/>
        <v>0</v>
      </c>
      <c r="AO1085" s="10">
        <f t="shared" si="439"/>
        <v>0</v>
      </c>
      <c r="AP1085" s="10">
        <f t="shared" si="439"/>
        <v>0</v>
      </c>
      <c r="AQ1085" s="10">
        <f t="shared" si="440"/>
        <v>0</v>
      </c>
      <c r="AR1085" s="10">
        <f t="shared" si="440"/>
        <v>0</v>
      </c>
      <c r="AS1085" s="10">
        <f t="shared" si="440"/>
        <v>0</v>
      </c>
      <c r="AT1085" s="10">
        <f t="shared" si="440"/>
        <v>0</v>
      </c>
      <c r="AV1085" s="10">
        <f t="shared" si="441"/>
        <v>0</v>
      </c>
      <c r="AW1085" s="10">
        <f>'დამტკ. ბიუჯ.'!G1085</f>
        <v>0</v>
      </c>
      <c r="AX1085" s="10">
        <f>'დამტკ. საკუთ.'!G1085</f>
        <v>0</v>
      </c>
      <c r="AY1085" s="10">
        <f>'ცვლილ. ბიუჯ.'!H1085</f>
        <v>0</v>
      </c>
      <c r="AZ1085" s="10">
        <f>'ცვლილ. საკუთ.'!H1085</f>
        <v>0</v>
      </c>
      <c r="BA1085" s="10">
        <f>'მთავრ. ფონდი'!H1085</f>
        <v>0</v>
      </c>
      <c r="BB1085" s="10">
        <f>'პრეზ. ფონდი'!H1085</f>
        <v>0</v>
      </c>
      <c r="BC1085" s="10">
        <f>'დაზუსტ. ნაერთი'!G1085</f>
        <v>0</v>
      </c>
      <c r="BD1085" s="10">
        <f>'დაზუსტ. ბიუჯ.'!G1085</f>
        <v>0</v>
      </c>
      <c r="BE1085" s="10">
        <f>'დაზუსტ. საკუთ.'!G1085</f>
        <v>0</v>
      </c>
      <c r="BG1085" s="10">
        <f t="shared" si="442"/>
        <v>0</v>
      </c>
      <c r="BH1085" s="10">
        <f t="shared" si="442"/>
        <v>0</v>
      </c>
      <c r="BI1085" s="10">
        <f t="shared" si="442"/>
        <v>0</v>
      </c>
      <c r="BJ1085" s="10">
        <f t="shared" si="442"/>
        <v>0</v>
      </c>
      <c r="BK1085" s="10">
        <f t="shared" si="443"/>
        <v>0</v>
      </c>
      <c r="BL1085" s="10">
        <f t="shared" si="443"/>
        <v>0</v>
      </c>
      <c r="BM1085" s="10">
        <f t="shared" si="443"/>
        <v>0</v>
      </c>
      <c r="BN1085" s="10">
        <f t="shared" si="443"/>
        <v>0</v>
      </c>
      <c r="BO1085" s="10">
        <f t="shared" si="446"/>
        <v>0</v>
      </c>
      <c r="BP1085" s="10">
        <f t="shared" si="445"/>
        <v>0</v>
      </c>
      <c r="BR1085" s="10">
        <f t="shared" si="444"/>
        <v>0</v>
      </c>
      <c r="BS1085" s="10">
        <f>'დამტკ. ბიუჯ.'!H1085</f>
        <v>0</v>
      </c>
      <c r="BT1085" s="10">
        <f>'დამტკ. საკუთ.'!H1085</f>
        <v>0</v>
      </c>
      <c r="BU1085" s="10">
        <f>'ცვლილ. ბიუჯ.'!I1085</f>
        <v>0</v>
      </c>
      <c r="BV1085" s="10">
        <f>'ცვლილ. საკუთ.'!I1085</f>
        <v>0</v>
      </c>
      <c r="BW1085" s="10">
        <f>'მთავრ. ფონდი'!I1085</f>
        <v>0</v>
      </c>
      <c r="BX1085" s="10">
        <f>'პრეზ. ფონდი'!I1085</f>
        <v>0</v>
      </c>
      <c r="BY1085" s="10">
        <f>'დაზუსტ. ნაერთი'!H1085</f>
        <v>0</v>
      </c>
      <c r="BZ1085" s="10">
        <f>'დაზუსტ. ბიუჯ.'!H1085</f>
        <v>0</v>
      </c>
      <c r="CA1085" s="10">
        <f>'დაზუსტ. საკუთ.'!H1085</f>
        <v>0</v>
      </c>
    </row>
    <row r="1086" spans="1:79" x14ac:dyDescent="0.25">
      <c r="A1086" t="str">
        <f t="shared" si="430"/>
        <v>a</v>
      </c>
      <c r="B1086" s="8"/>
      <c r="C1086" s="9" t="s">
        <v>12</v>
      </c>
      <c r="D1086" s="10">
        <f t="shared" si="431"/>
        <v>4050000</v>
      </c>
      <c r="E1086" s="10">
        <f t="shared" si="432"/>
        <v>4050000</v>
      </c>
      <c r="F1086" s="10">
        <f t="shared" si="433"/>
        <v>0</v>
      </c>
      <c r="G1086" s="10">
        <f t="shared" si="433"/>
        <v>-647000</v>
      </c>
      <c r="H1086" s="10">
        <f t="shared" si="433"/>
        <v>0</v>
      </c>
      <c r="I1086" s="10">
        <f t="shared" si="433"/>
        <v>0</v>
      </c>
      <c r="J1086" s="10">
        <f t="shared" si="434"/>
        <v>0</v>
      </c>
      <c r="K1086" s="10">
        <f t="shared" si="434"/>
        <v>3403000</v>
      </c>
      <c r="L1086" s="10">
        <f t="shared" si="434"/>
        <v>3403000</v>
      </c>
      <c r="M1086" s="10">
        <f t="shared" si="434"/>
        <v>0</v>
      </c>
      <c r="O1086" s="10">
        <f t="shared" si="435"/>
        <v>324000</v>
      </c>
      <c r="P1086" s="10">
        <f>'დამტკ. ბიუჯ.'!E1086</f>
        <v>324000</v>
      </c>
      <c r="Q1086" s="10">
        <f>'დამტკ. საკუთ.'!E1086</f>
        <v>0</v>
      </c>
      <c r="R1086" s="10">
        <f>'ცვლილ. ბიუჯ.'!F1086</f>
        <v>-173500</v>
      </c>
      <c r="S1086" s="10">
        <f>'ცვლილ. საკუთ.'!F1086</f>
        <v>0</v>
      </c>
      <c r="T1086" s="10">
        <f>'მთავრ. ფონდი'!F1086</f>
        <v>0</v>
      </c>
      <c r="U1086" s="10">
        <f>'პრეზ. ფონდი'!F1086</f>
        <v>0</v>
      </c>
      <c r="V1086" s="10">
        <f>'დაზუსტ. ნაერთი'!E1086</f>
        <v>150500</v>
      </c>
      <c r="W1086" s="10">
        <f>'დაზუსტ. ბიუჯ.'!E1086</f>
        <v>150500</v>
      </c>
      <c r="X1086" s="10">
        <f>'დაზუსტ. საკუთ.'!E1086</f>
        <v>0</v>
      </c>
      <c r="Z1086" s="10">
        <f t="shared" si="436"/>
        <v>612000</v>
      </c>
      <c r="AA1086" s="10">
        <f>'დამტკ. ბიუჯ.'!F1086</f>
        <v>612000</v>
      </c>
      <c r="AB1086" s="10">
        <f>'დამტკ. საკუთ.'!F1086</f>
        <v>0</v>
      </c>
      <c r="AC1086" s="10">
        <f>'ცვლილ. ბიუჯ.'!G1086</f>
        <v>-216000</v>
      </c>
      <c r="AD1086" s="10">
        <f>'ცვლილ. საკუთ.'!G1086</f>
        <v>0</v>
      </c>
      <c r="AE1086" s="10">
        <f>'მთავრ. ფონდი'!G1086</f>
        <v>0</v>
      </c>
      <c r="AF1086" s="10">
        <f>'პრეზ. ფონდი'!G1086</f>
        <v>0</v>
      </c>
      <c r="AG1086" s="10">
        <f>'დაზუსტ. ნაერთი'!F1086</f>
        <v>396000</v>
      </c>
      <c r="AH1086" s="10">
        <f>'დაზუსტ. ბიუჯ.'!F1086</f>
        <v>396000</v>
      </c>
      <c r="AI1086" s="10">
        <f>'დაზუსტ. საკუთ.'!F1086</f>
        <v>0</v>
      </c>
      <c r="AK1086" s="10">
        <f t="shared" si="437"/>
        <v>936000</v>
      </c>
      <c r="AL1086" s="10">
        <f t="shared" si="438"/>
        <v>936000</v>
      </c>
      <c r="AM1086" s="10">
        <f t="shared" si="439"/>
        <v>0</v>
      </c>
      <c r="AN1086" s="10">
        <f t="shared" si="439"/>
        <v>-389500</v>
      </c>
      <c r="AO1086" s="10">
        <f t="shared" si="439"/>
        <v>0</v>
      </c>
      <c r="AP1086" s="10">
        <f t="shared" si="439"/>
        <v>0</v>
      </c>
      <c r="AQ1086" s="10">
        <f t="shared" si="440"/>
        <v>0</v>
      </c>
      <c r="AR1086" s="10">
        <f t="shared" si="440"/>
        <v>546500</v>
      </c>
      <c r="AS1086" s="10">
        <f t="shared" si="440"/>
        <v>546500</v>
      </c>
      <c r="AT1086" s="10">
        <f t="shared" si="440"/>
        <v>0</v>
      </c>
      <c r="AV1086" s="10">
        <f t="shared" si="441"/>
        <v>1083000</v>
      </c>
      <c r="AW1086" s="10">
        <f>'დამტკ. ბიუჯ.'!G1086</f>
        <v>1083000</v>
      </c>
      <c r="AX1086" s="10">
        <f>'დამტკ. საკუთ.'!G1086</f>
        <v>0</v>
      </c>
      <c r="AY1086" s="10">
        <f>'ცვლილ. ბიუჯ.'!H1086</f>
        <v>-344000</v>
      </c>
      <c r="AZ1086" s="10">
        <f>'ცვლილ. საკუთ.'!H1086</f>
        <v>0</v>
      </c>
      <c r="BA1086" s="10">
        <f>'მთავრ. ფონდი'!H1086</f>
        <v>0</v>
      </c>
      <c r="BB1086" s="10">
        <f>'პრეზ. ფონდი'!H1086</f>
        <v>0</v>
      </c>
      <c r="BC1086" s="10">
        <f>'დაზუსტ. ნაერთი'!G1086</f>
        <v>739000</v>
      </c>
      <c r="BD1086" s="10">
        <f>'დაზუსტ. ბიუჯ.'!G1086</f>
        <v>739000</v>
      </c>
      <c r="BE1086" s="10">
        <f>'დაზუსტ. საკუთ.'!G1086</f>
        <v>0</v>
      </c>
      <c r="BG1086" s="10">
        <f t="shared" si="442"/>
        <v>2019000</v>
      </c>
      <c r="BH1086" s="10">
        <f t="shared" si="442"/>
        <v>2019000</v>
      </c>
      <c r="BI1086" s="10">
        <f t="shared" si="442"/>
        <v>0</v>
      </c>
      <c r="BJ1086" s="10">
        <f t="shared" si="442"/>
        <v>-733500</v>
      </c>
      <c r="BK1086" s="10">
        <f t="shared" si="443"/>
        <v>0</v>
      </c>
      <c r="BL1086" s="10">
        <f t="shared" si="443"/>
        <v>0</v>
      </c>
      <c r="BM1086" s="10">
        <f t="shared" si="443"/>
        <v>0</v>
      </c>
      <c r="BN1086" s="10">
        <f t="shared" si="443"/>
        <v>1285500</v>
      </c>
      <c r="BO1086" s="10">
        <f t="shared" si="446"/>
        <v>1285500</v>
      </c>
      <c r="BP1086" s="10">
        <f t="shared" si="445"/>
        <v>0</v>
      </c>
      <c r="BR1086" s="10">
        <f t="shared" si="444"/>
        <v>2031000</v>
      </c>
      <c r="BS1086" s="10">
        <f>'დამტკ. ბიუჯ.'!H1086</f>
        <v>2031000</v>
      </c>
      <c r="BT1086" s="10">
        <f>'დამტკ. საკუთ.'!H1086</f>
        <v>0</v>
      </c>
      <c r="BU1086" s="10">
        <f>'ცვლილ. ბიუჯ.'!I1086</f>
        <v>86500</v>
      </c>
      <c r="BV1086" s="10">
        <f>'ცვლილ. საკუთ.'!I1086</f>
        <v>0</v>
      </c>
      <c r="BW1086" s="10">
        <f>'მთავრ. ფონდი'!I1086</f>
        <v>0</v>
      </c>
      <c r="BX1086" s="10">
        <f>'პრეზ. ფონდი'!I1086</f>
        <v>0</v>
      </c>
      <c r="BY1086" s="10">
        <f>'დაზუსტ. ნაერთი'!H1086</f>
        <v>2117500</v>
      </c>
      <c r="BZ1086" s="10">
        <f>'დაზუსტ. ბიუჯ.'!H1086</f>
        <v>2117500</v>
      </c>
      <c r="CA1086" s="10">
        <f>'დაზუსტ. საკუთ.'!H1086</f>
        <v>0</v>
      </c>
    </row>
    <row r="1087" spans="1:79" x14ac:dyDescent="0.25">
      <c r="A1087" t="str">
        <f t="shared" si="430"/>
        <v>b</v>
      </c>
      <c r="B1087" s="8"/>
      <c r="C1087" s="9" t="s">
        <v>13</v>
      </c>
      <c r="D1087" s="10">
        <f t="shared" si="431"/>
        <v>0</v>
      </c>
      <c r="E1087" s="10">
        <f t="shared" si="432"/>
        <v>0</v>
      </c>
      <c r="F1087" s="10">
        <f t="shared" si="433"/>
        <v>0</v>
      </c>
      <c r="G1087" s="10">
        <f t="shared" si="433"/>
        <v>0</v>
      </c>
      <c r="H1087" s="10">
        <f t="shared" si="433"/>
        <v>0</v>
      </c>
      <c r="I1087" s="10">
        <f t="shared" si="433"/>
        <v>0</v>
      </c>
      <c r="J1087" s="10">
        <f t="shared" si="434"/>
        <v>0</v>
      </c>
      <c r="K1087" s="10">
        <f t="shared" si="434"/>
        <v>0</v>
      </c>
      <c r="L1087" s="10">
        <f t="shared" si="434"/>
        <v>0</v>
      </c>
      <c r="M1087" s="10">
        <f t="shared" si="434"/>
        <v>0</v>
      </c>
      <c r="O1087" s="10">
        <f t="shared" si="435"/>
        <v>0</v>
      </c>
      <c r="P1087" s="10">
        <f>'დამტკ. ბიუჯ.'!E1087</f>
        <v>0</v>
      </c>
      <c r="Q1087" s="10">
        <f>'დამტკ. საკუთ.'!E1087</f>
        <v>0</v>
      </c>
      <c r="R1087" s="10">
        <f>'ცვლილ. ბიუჯ.'!F1087</f>
        <v>0</v>
      </c>
      <c r="S1087" s="10">
        <f>'ცვლილ. საკუთ.'!F1087</f>
        <v>0</v>
      </c>
      <c r="T1087" s="10">
        <f>'მთავრ. ფონდი'!F1087</f>
        <v>0</v>
      </c>
      <c r="U1087" s="10">
        <f>'პრეზ. ფონდი'!F1087</f>
        <v>0</v>
      </c>
      <c r="V1087" s="10">
        <f>'დაზუსტ. ნაერთი'!E1087</f>
        <v>0</v>
      </c>
      <c r="W1087" s="10">
        <f>'დაზუსტ. ბიუჯ.'!E1087</f>
        <v>0</v>
      </c>
      <c r="X1087" s="10">
        <f>'დაზუსტ. საკუთ.'!E1087</f>
        <v>0</v>
      </c>
      <c r="Z1087" s="10">
        <f t="shared" si="436"/>
        <v>0</v>
      </c>
      <c r="AA1087" s="10">
        <f>'დამტკ. ბიუჯ.'!F1087</f>
        <v>0</v>
      </c>
      <c r="AB1087" s="10">
        <f>'დამტკ. საკუთ.'!F1087</f>
        <v>0</v>
      </c>
      <c r="AC1087" s="10">
        <f>'ცვლილ. ბიუჯ.'!G1087</f>
        <v>0</v>
      </c>
      <c r="AD1087" s="10">
        <f>'ცვლილ. საკუთ.'!G1087</f>
        <v>0</v>
      </c>
      <c r="AE1087" s="10">
        <f>'მთავრ. ფონდი'!G1087</f>
        <v>0</v>
      </c>
      <c r="AF1087" s="10">
        <f>'პრეზ. ფონდი'!G1087</f>
        <v>0</v>
      </c>
      <c r="AG1087" s="10">
        <f>'დაზუსტ. ნაერთი'!F1087</f>
        <v>0</v>
      </c>
      <c r="AH1087" s="10">
        <f>'დაზუსტ. ბიუჯ.'!F1087</f>
        <v>0</v>
      </c>
      <c r="AI1087" s="10">
        <f>'დაზუსტ. საკუთ.'!F1087</f>
        <v>0</v>
      </c>
      <c r="AK1087" s="10">
        <f t="shared" si="437"/>
        <v>0</v>
      </c>
      <c r="AL1087" s="10">
        <f t="shared" si="438"/>
        <v>0</v>
      </c>
      <c r="AM1087" s="10">
        <f t="shared" si="439"/>
        <v>0</v>
      </c>
      <c r="AN1087" s="10">
        <f t="shared" si="439"/>
        <v>0</v>
      </c>
      <c r="AO1087" s="10">
        <f t="shared" si="439"/>
        <v>0</v>
      </c>
      <c r="AP1087" s="10">
        <f t="shared" si="439"/>
        <v>0</v>
      </c>
      <c r="AQ1087" s="10">
        <f t="shared" si="440"/>
        <v>0</v>
      </c>
      <c r="AR1087" s="10">
        <f t="shared" si="440"/>
        <v>0</v>
      </c>
      <c r="AS1087" s="10">
        <f t="shared" si="440"/>
        <v>0</v>
      </c>
      <c r="AT1087" s="10">
        <f t="shared" si="440"/>
        <v>0</v>
      </c>
      <c r="AV1087" s="10">
        <f t="shared" si="441"/>
        <v>0</v>
      </c>
      <c r="AW1087" s="10">
        <f>'დამტკ. ბიუჯ.'!G1087</f>
        <v>0</v>
      </c>
      <c r="AX1087" s="10">
        <f>'დამტკ. საკუთ.'!G1087</f>
        <v>0</v>
      </c>
      <c r="AY1087" s="10">
        <f>'ცვლილ. ბიუჯ.'!H1087</f>
        <v>0</v>
      </c>
      <c r="AZ1087" s="10">
        <f>'ცვლილ. საკუთ.'!H1087</f>
        <v>0</v>
      </c>
      <c r="BA1087" s="10">
        <f>'მთავრ. ფონდი'!H1087</f>
        <v>0</v>
      </c>
      <c r="BB1087" s="10">
        <f>'პრეზ. ფონდი'!H1087</f>
        <v>0</v>
      </c>
      <c r="BC1087" s="10">
        <f>'დაზუსტ. ნაერთი'!G1087</f>
        <v>0</v>
      </c>
      <c r="BD1087" s="10">
        <f>'დაზუსტ. ბიუჯ.'!G1087</f>
        <v>0</v>
      </c>
      <c r="BE1087" s="10">
        <f>'დაზუსტ. საკუთ.'!G1087</f>
        <v>0</v>
      </c>
      <c r="BG1087" s="10">
        <f t="shared" si="442"/>
        <v>0</v>
      </c>
      <c r="BH1087" s="10">
        <f t="shared" si="442"/>
        <v>0</v>
      </c>
      <c r="BI1087" s="10">
        <f t="shared" si="442"/>
        <v>0</v>
      </c>
      <c r="BJ1087" s="10">
        <f t="shared" si="442"/>
        <v>0</v>
      </c>
      <c r="BK1087" s="10">
        <f t="shared" si="443"/>
        <v>0</v>
      </c>
      <c r="BL1087" s="10">
        <f t="shared" si="443"/>
        <v>0</v>
      </c>
      <c r="BM1087" s="10">
        <f t="shared" si="443"/>
        <v>0</v>
      </c>
      <c r="BN1087" s="10">
        <f t="shared" si="443"/>
        <v>0</v>
      </c>
      <c r="BO1087" s="10">
        <f t="shared" si="446"/>
        <v>0</v>
      </c>
      <c r="BP1087" s="10">
        <f t="shared" si="445"/>
        <v>0</v>
      </c>
      <c r="BR1087" s="10">
        <f t="shared" si="444"/>
        <v>0</v>
      </c>
      <c r="BS1087" s="10">
        <f>'დამტკ. ბიუჯ.'!H1087</f>
        <v>0</v>
      </c>
      <c r="BT1087" s="10">
        <f>'დამტკ. საკუთ.'!H1087</f>
        <v>0</v>
      </c>
      <c r="BU1087" s="10">
        <f>'ცვლილ. ბიუჯ.'!I1087</f>
        <v>0</v>
      </c>
      <c r="BV1087" s="10">
        <f>'ცვლილ. საკუთ.'!I1087</f>
        <v>0</v>
      </c>
      <c r="BW1087" s="10">
        <f>'მთავრ. ფონდი'!I1087</f>
        <v>0</v>
      </c>
      <c r="BX1087" s="10">
        <f>'პრეზ. ფონდი'!I1087</f>
        <v>0</v>
      </c>
      <c r="BY1087" s="10">
        <f>'დაზუსტ. ნაერთი'!H1087</f>
        <v>0</v>
      </c>
      <c r="BZ1087" s="10">
        <f>'დაზუსტ. ბიუჯ.'!H1087</f>
        <v>0</v>
      </c>
      <c r="CA1087" s="10">
        <f>'დაზუსტ. საკუთ.'!H1087</f>
        <v>0</v>
      </c>
    </row>
    <row r="1088" spans="1:79" x14ac:dyDescent="0.25">
      <c r="A1088" t="str">
        <f t="shared" si="430"/>
        <v>b</v>
      </c>
      <c r="B1088" s="8"/>
      <c r="C1088" s="9" t="s">
        <v>14</v>
      </c>
      <c r="D1088" s="10">
        <f t="shared" si="431"/>
        <v>0</v>
      </c>
      <c r="E1088" s="10">
        <f t="shared" si="432"/>
        <v>0</v>
      </c>
      <c r="F1088" s="10">
        <f t="shared" si="433"/>
        <v>0</v>
      </c>
      <c r="G1088" s="10">
        <f t="shared" si="433"/>
        <v>0</v>
      </c>
      <c r="H1088" s="10">
        <f t="shared" si="433"/>
        <v>0</v>
      </c>
      <c r="I1088" s="10">
        <f t="shared" si="433"/>
        <v>0</v>
      </c>
      <c r="J1088" s="10">
        <f t="shared" si="434"/>
        <v>0</v>
      </c>
      <c r="K1088" s="10">
        <f t="shared" si="434"/>
        <v>0</v>
      </c>
      <c r="L1088" s="10">
        <f t="shared" si="434"/>
        <v>0</v>
      </c>
      <c r="M1088" s="10">
        <f t="shared" si="434"/>
        <v>0</v>
      </c>
      <c r="O1088" s="10">
        <f t="shared" si="435"/>
        <v>0</v>
      </c>
      <c r="P1088" s="10">
        <f>'დამტკ. ბიუჯ.'!E1088</f>
        <v>0</v>
      </c>
      <c r="Q1088" s="10">
        <f>'დამტკ. საკუთ.'!E1088</f>
        <v>0</v>
      </c>
      <c r="R1088" s="10">
        <f>'ცვლილ. ბიუჯ.'!F1088</f>
        <v>0</v>
      </c>
      <c r="S1088" s="10">
        <f>'ცვლილ. საკუთ.'!F1088</f>
        <v>0</v>
      </c>
      <c r="T1088" s="10">
        <f>'მთავრ. ფონდი'!F1088</f>
        <v>0</v>
      </c>
      <c r="U1088" s="10">
        <f>'პრეზ. ფონდი'!F1088</f>
        <v>0</v>
      </c>
      <c r="V1088" s="10">
        <f>'დაზუსტ. ნაერთი'!E1088</f>
        <v>0</v>
      </c>
      <c r="W1088" s="10">
        <f>'დაზუსტ. ბიუჯ.'!E1088</f>
        <v>0</v>
      </c>
      <c r="X1088" s="10">
        <f>'დაზუსტ. საკუთ.'!E1088</f>
        <v>0</v>
      </c>
      <c r="Z1088" s="10">
        <f t="shared" si="436"/>
        <v>0</v>
      </c>
      <c r="AA1088" s="10">
        <f>'დამტკ. ბიუჯ.'!F1088</f>
        <v>0</v>
      </c>
      <c r="AB1088" s="10">
        <f>'დამტკ. საკუთ.'!F1088</f>
        <v>0</v>
      </c>
      <c r="AC1088" s="10">
        <f>'ცვლილ. ბიუჯ.'!G1088</f>
        <v>0</v>
      </c>
      <c r="AD1088" s="10">
        <f>'ცვლილ. საკუთ.'!G1088</f>
        <v>0</v>
      </c>
      <c r="AE1088" s="10">
        <f>'მთავრ. ფონდი'!G1088</f>
        <v>0</v>
      </c>
      <c r="AF1088" s="10">
        <f>'პრეზ. ფონდი'!G1088</f>
        <v>0</v>
      </c>
      <c r="AG1088" s="10">
        <f>'დაზუსტ. ნაერთი'!F1088</f>
        <v>0</v>
      </c>
      <c r="AH1088" s="10">
        <f>'დაზუსტ. ბიუჯ.'!F1088</f>
        <v>0</v>
      </c>
      <c r="AI1088" s="10">
        <f>'დაზუსტ. საკუთ.'!F1088</f>
        <v>0</v>
      </c>
      <c r="AK1088" s="10">
        <f t="shared" si="437"/>
        <v>0</v>
      </c>
      <c r="AL1088" s="10">
        <f t="shared" si="438"/>
        <v>0</v>
      </c>
      <c r="AM1088" s="10">
        <f t="shared" si="439"/>
        <v>0</v>
      </c>
      <c r="AN1088" s="10">
        <f t="shared" si="439"/>
        <v>0</v>
      </c>
      <c r="AO1088" s="10">
        <f t="shared" si="439"/>
        <v>0</v>
      </c>
      <c r="AP1088" s="10">
        <f t="shared" si="439"/>
        <v>0</v>
      </c>
      <c r="AQ1088" s="10">
        <f t="shared" si="440"/>
        <v>0</v>
      </c>
      <c r="AR1088" s="10">
        <f t="shared" si="440"/>
        <v>0</v>
      </c>
      <c r="AS1088" s="10">
        <f t="shared" si="440"/>
        <v>0</v>
      </c>
      <c r="AT1088" s="10">
        <f t="shared" si="440"/>
        <v>0</v>
      </c>
      <c r="AV1088" s="10">
        <f t="shared" si="441"/>
        <v>0</v>
      </c>
      <c r="AW1088" s="10">
        <f>'დამტკ. ბიუჯ.'!G1088</f>
        <v>0</v>
      </c>
      <c r="AX1088" s="10">
        <f>'დამტკ. საკუთ.'!G1088</f>
        <v>0</v>
      </c>
      <c r="AY1088" s="10">
        <f>'ცვლილ. ბიუჯ.'!H1088</f>
        <v>0</v>
      </c>
      <c r="AZ1088" s="10">
        <f>'ცვლილ. საკუთ.'!H1088</f>
        <v>0</v>
      </c>
      <c r="BA1088" s="10">
        <f>'მთავრ. ფონდი'!H1088</f>
        <v>0</v>
      </c>
      <c r="BB1088" s="10">
        <f>'პრეზ. ფონდი'!H1088</f>
        <v>0</v>
      </c>
      <c r="BC1088" s="10">
        <f>'დაზუსტ. ნაერთი'!G1088</f>
        <v>0</v>
      </c>
      <c r="BD1088" s="10">
        <f>'დაზუსტ. ბიუჯ.'!G1088</f>
        <v>0</v>
      </c>
      <c r="BE1088" s="10">
        <f>'დაზუსტ. საკუთ.'!G1088</f>
        <v>0</v>
      </c>
      <c r="BG1088" s="10">
        <f t="shared" si="442"/>
        <v>0</v>
      </c>
      <c r="BH1088" s="10">
        <f t="shared" si="442"/>
        <v>0</v>
      </c>
      <c r="BI1088" s="10">
        <f t="shared" si="442"/>
        <v>0</v>
      </c>
      <c r="BJ1088" s="10">
        <f t="shared" si="442"/>
        <v>0</v>
      </c>
      <c r="BK1088" s="10">
        <f t="shared" si="443"/>
        <v>0</v>
      </c>
      <c r="BL1088" s="10">
        <f t="shared" si="443"/>
        <v>0</v>
      </c>
      <c r="BM1088" s="10">
        <f t="shared" si="443"/>
        <v>0</v>
      </c>
      <c r="BN1088" s="10">
        <f t="shared" si="443"/>
        <v>0</v>
      </c>
      <c r="BO1088" s="10">
        <f t="shared" si="446"/>
        <v>0</v>
      </c>
      <c r="BP1088" s="10">
        <f t="shared" si="445"/>
        <v>0</v>
      </c>
      <c r="BR1088" s="10">
        <f t="shared" si="444"/>
        <v>0</v>
      </c>
      <c r="BS1088" s="10">
        <f>'დამტკ. ბიუჯ.'!H1088</f>
        <v>0</v>
      </c>
      <c r="BT1088" s="10">
        <f>'დამტკ. საკუთ.'!H1088</f>
        <v>0</v>
      </c>
      <c r="BU1088" s="10">
        <f>'ცვლილ. ბიუჯ.'!I1088</f>
        <v>0</v>
      </c>
      <c r="BV1088" s="10">
        <f>'ცვლილ. საკუთ.'!I1088</f>
        <v>0</v>
      </c>
      <c r="BW1088" s="10">
        <f>'მთავრ. ფონდი'!I1088</f>
        <v>0</v>
      </c>
      <c r="BX1088" s="10">
        <f>'პრეზ. ფონდი'!I1088</f>
        <v>0</v>
      </c>
      <c r="BY1088" s="10">
        <f>'დაზუსტ. ნაერთი'!H1088</f>
        <v>0</v>
      </c>
      <c r="BZ1088" s="10">
        <f>'დაზუსტ. ბიუჯ.'!H1088</f>
        <v>0</v>
      </c>
      <c r="CA1088" s="10">
        <f>'დაზუსტ. საკუთ.'!H1088</f>
        <v>0</v>
      </c>
    </row>
    <row r="1089" spans="1:79" x14ac:dyDescent="0.25">
      <c r="A1089" t="str">
        <f t="shared" si="430"/>
        <v>b</v>
      </c>
      <c r="B1089" s="8"/>
      <c r="C1089" s="9" t="s">
        <v>15</v>
      </c>
      <c r="D1089" s="10">
        <f t="shared" si="431"/>
        <v>0</v>
      </c>
      <c r="E1089" s="10">
        <f t="shared" si="432"/>
        <v>0</v>
      </c>
      <c r="F1089" s="10">
        <f t="shared" si="433"/>
        <v>0</v>
      </c>
      <c r="G1089" s="10">
        <f t="shared" si="433"/>
        <v>0</v>
      </c>
      <c r="H1089" s="10">
        <f t="shared" si="433"/>
        <v>0</v>
      </c>
      <c r="I1089" s="10">
        <f t="shared" si="433"/>
        <v>0</v>
      </c>
      <c r="J1089" s="10">
        <f t="shared" si="434"/>
        <v>0</v>
      </c>
      <c r="K1089" s="10">
        <f t="shared" si="434"/>
        <v>0</v>
      </c>
      <c r="L1089" s="10">
        <f t="shared" si="434"/>
        <v>0</v>
      </c>
      <c r="M1089" s="10">
        <f t="shared" si="434"/>
        <v>0</v>
      </c>
      <c r="O1089" s="10">
        <f t="shared" si="435"/>
        <v>0</v>
      </c>
      <c r="P1089" s="10">
        <f>'დამტკ. ბიუჯ.'!E1089</f>
        <v>0</v>
      </c>
      <c r="Q1089" s="10">
        <f>'დამტკ. საკუთ.'!E1089</f>
        <v>0</v>
      </c>
      <c r="R1089" s="10">
        <f>'ცვლილ. ბიუჯ.'!F1089</f>
        <v>0</v>
      </c>
      <c r="S1089" s="10">
        <f>'ცვლილ. საკუთ.'!F1089</f>
        <v>0</v>
      </c>
      <c r="T1089" s="10">
        <f>'მთავრ. ფონდი'!F1089</f>
        <v>0</v>
      </c>
      <c r="U1089" s="10">
        <f>'პრეზ. ფონდი'!F1089</f>
        <v>0</v>
      </c>
      <c r="V1089" s="10">
        <f>'დაზუსტ. ნაერთი'!E1089</f>
        <v>0</v>
      </c>
      <c r="W1089" s="10">
        <f>'დაზუსტ. ბიუჯ.'!E1089</f>
        <v>0</v>
      </c>
      <c r="X1089" s="10">
        <f>'დაზუსტ. საკუთ.'!E1089</f>
        <v>0</v>
      </c>
      <c r="Z1089" s="10">
        <f t="shared" si="436"/>
        <v>0</v>
      </c>
      <c r="AA1089" s="10">
        <f>'დამტკ. ბიუჯ.'!F1089</f>
        <v>0</v>
      </c>
      <c r="AB1089" s="10">
        <f>'დამტკ. საკუთ.'!F1089</f>
        <v>0</v>
      </c>
      <c r="AC1089" s="10">
        <f>'ცვლილ. ბიუჯ.'!G1089</f>
        <v>0</v>
      </c>
      <c r="AD1089" s="10">
        <f>'ცვლილ. საკუთ.'!G1089</f>
        <v>0</v>
      </c>
      <c r="AE1089" s="10">
        <f>'მთავრ. ფონდი'!G1089</f>
        <v>0</v>
      </c>
      <c r="AF1089" s="10">
        <f>'პრეზ. ფონდი'!G1089</f>
        <v>0</v>
      </c>
      <c r="AG1089" s="10">
        <f>'დაზუსტ. ნაერთი'!F1089</f>
        <v>0</v>
      </c>
      <c r="AH1089" s="10">
        <f>'დაზუსტ. ბიუჯ.'!F1089</f>
        <v>0</v>
      </c>
      <c r="AI1089" s="10">
        <f>'დაზუსტ. საკუთ.'!F1089</f>
        <v>0</v>
      </c>
      <c r="AK1089" s="10">
        <f t="shared" si="437"/>
        <v>0</v>
      </c>
      <c r="AL1089" s="10">
        <f t="shared" si="438"/>
        <v>0</v>
      </c>
      <c r="AM1089" s="10">
        <f t="shared" si="439"/>
        <v>0</v>
      </c>
      <c r="AN1089" s="10">
        <f t="shared" si="439"/>
        <v>0</v>
      </c>
      <c r="AO1089" s="10">
        <f t="shared" si="439"/>
        <v>0</v>
      </c>
      <c r="AP1089" s="10">
        <f t="shared" si="439"/>
        <v>0</v>
      </c>
      <c r="AQ1089" s="10">
        <f t="shared" si="440"/>
        <v>0</v>
      </c>
      <c r="AR1089" s="10">
        <f t="shared" si="440"/>
        <v>0</v>
      </c>
      <c r="AS1089" s="10">
        <f t="shared" si="440"/>
        <v>0</v>
      </c>
      <c r="AT1089" s="10">
        <f t="shared" si="440"/>
        <v>0</v>
      </c>
      <c r="AV1089" s="10">
        <f t="shared" si="441"/>
        <v>0</v>
      </c>
      <c r="AW1089" s="10">
        <f>'დამტკ. ბიუჯ.'!G1089</f>
        <v>0</v>
      </c>
      <c r="AX1089" s="10">
        <f>'დამტკ. საკუთ.'!G1089</f>
        <v>0</v>
      </c>
      <c r="AY1089" s="10">
        <f>'ცვლილ. ბიუჯ.'!H1089</f>
        <v>0</v>
      </c>
      <c r="AZ1089" s="10">
        <f>'ცვლილ. საკუთ.'!H1089</f>
        <v>0</v>
      </c>
      <c r="BA1089" s="10">
        <f>'მთავრ. ფონდი'!H1089</f>
        <v>0</v>
      </c>
      <c r="BB1089" s="10">
        <f>'პრეზ. ფონდი'!H1089</f>
        <v>0</v>
      </c>
      <c r="BC1089" s="10">
        <f>'დაზუსტ. ნაერთი'!G1089</f>
        <v>0</v>
      </c>
      <c r="BD1089" s="10">
        <f>'დაზუსტ. ბიუჯ.'!G1089</f>
        <v>0</v>
      </c>
      <c r="BE1089" s="10">
        <f>'დაზუსტ. საკუთ.'!G1089</f>
        <v>0</v>
      </c>
      <c r="BG1089" s="10">
        <f t="shared" si="442"/>
        <v>0</v>
      </c>
      <c r="BH1089" s="10">
        <f t="shared" si="442"/>
        <v>0</v>
      </c>
      <c r="BI1089" s="10">
        <f t="shared" si="442"/>
        <v>0</v>
      </c>
      <c r="BJ1089" s="10">
        <f t="shared" si="442"/>
        <v>0</v>
      </c>
      <c r="BK1089" s="10">
        <f t="shared" si="443"/>
        <v>0</v>
      </c>
      <c r="BL1089" s="10">
        <f t="shared" si="443"/>
        <v>0</v>
      </c>
      <c r="BM1089" s="10">
        <f t="shared" si="443"/>
        <v>0</v>
      </c>
      <c r="BN1089" s="10">
        <f t="shared" si="443"/>
        <v>0</v>
      </c>
      <c r="BO1089" s="10">
        <f t="shared" si="446"/>
        <v>0</v>
      </c>
      <c r="BP1089" s="10">
        <f t="shared" si="445"/>
        <v>0</v>
      </c>
      <c r="BR1089" s="10">
        <f t="shared" si="444"/>
        <v>0</v>
      </c>
      <c r="BS1089" s="10">
        <f>'დამტკ. ბიუჯ.'!H1089</f>
        <v>0</v>
      </c>
      <c r="BT1089" s="10">
        <f>'დამტკ. საკუთ.'!H1089</f>
        <v>0</v>
      </c>
      <c r="BU1089" s="10">
        <f>'ცვლილ. ბიუჯ.'!I1089</f>
        <v>0</v>
      </c>
      <c r="BV1089" s="10">
        <f>'ცვლილ. საკუთ.'!I1089</f>
        <v>0</v>
      </c>
      <c r="BW1089" s="10">
        <f>'მთავრ. ფონდი'!I1089</f>
        <v>0</v>
      </c>
      <c r="BX1089" s="10">
        <f>'პრეზ. ფონდი'!I1089</f>
        <v>0</v>
      </c>
      <c r="BY1089" s="10">
        <f>'დაზუსტ. ნაერთი'!H1089</f>
        <v>0</v>
      </c>
      <c r="BZ1089" s="10">
        <f>'დაზუსტ. ბიუჯ.'!H1089</f>
        <v>0</v>
      </c>
      <c r="CA1089" s="10">
        <f>'დაზუსტ. საკუთ.'!H1089</f>
        <v>0</v>
      </c>
    </row>
    <row r="1090" spans="1:79" x14ac:dyDescent="0.25">
      <c r="A1090" t="str">
        <f t="shared" si="430"/>
        <v>a</v>
      </c>
      <c r="B1090" s="8"/>
      <c r="C1090" s="9" t="s">
        <v>16</v>
      </c>
      <c r="D1090" s="10">
        <f t="shared" si="431"/>
        <v>0</v>
      </c>
      <c r="E1090" s="10">
        <f t="shared" si="432"/>
        <v>0</v>
      </c>
      <c r="F1090" s="10">
        <f t="shared" si="433"/>
        <v>0</v>
      </c>
      <c r="G1090" s="10">
        <f t="shared" si="433"/>
        <v>13000</v>
      </c>
      <c r="H1090" s="10">
        <f t="shared" si="433"/>
        <v>0</v>
      </c>
      <c r="I1090" s="10">
        <f t="shared" si="433"/>
        <v>0</v>
      </c>
      <c r="J1090" s="10">
        <f t="shared" si="434"/>
        <v>0</v>
      </c>
      <c r="K1090" s="10">
        <f t="shared" si="434"/>
        <v>13000</v>
      </c>
      <c r="L1090" s="10">
        <f t="shared" si="434"/>
        <v>13000</v>
      </c>
      <c r="M1090" s="10">
        <f t="shared" si="434"/>
        <v>0</v>
      </c>
      <c r="O1090" s="10">
        <f t="shared" si="435"/>
        <v>0</v>
      </c>
      <c r="P1090" s="10">
        <f>'დამტკ. ბიუჯ.'!E1090</f>
        <v>0</v>
      </c>
      <c r="Q1090" s="10">
        <f>'დამტკ. საკუთ.'!E1090</f>
        <v>0</v>
      </c>
      <c r="R1090" s="10">
        <f>'ცვლილ. ბიუჯ.'!F1090</f>
        <v>3000</v>
      </c>
      <c r="S1090" s="10">
        <f>'ცვლილ. საკუთ.'!F1090</f>
        <v>0</v>
      </c>
      <c r="T1090" s="10">
        <f>'მთავრ. ფონდი'!F1090</f>
        <v>0</v>
      </c>
      <c r="U1090" s="10">
        <f>'პრეზ. ფონდი'!F1090</f>
        <v>0</v>
      </c>
      <c r="V1090" s="10">
        <f>'დაზუსტ. ნაერთი'!E1090</f>
        <v>3000</v>
      </c>
      <c r="W1090" s="10">
        <f>'დაზუსტ. ბიუჯ.'!E1090</f>
        <v>3000</v>
      </c>
      <c r="X1090" s="10">
        <f>'დაზუსტ. საკუთ.'!E1090</f>
        <v>0</v>
      </c>
      <c r="Z1090" s="10">
        <f t="shared" si="436"/>
        <v>0</v>
      </c>
      <c r="AA1090" s="10">
        <f>'დამტკ. ბიუჯ.'!F1090</f>
        <v>0</v>
      </c>
      <c r="AB1090" s="10">
        <f>'დამტკ. საკუთ.'!F1090</f>
        <v>0</v>
      </c>
      <c r="AC1090" s="10">
        <f>'ცვლილ. ბიუჯ.'!G1090</f>
        <v>6000</v>
      </c>
      <c r="AD1090" s="10">
        <f>'ცვლილ. საკუთ.'!G1090</f>
        <v>0</v>
      </c>
      <c r="AE1090" s="10">
        <f>'მთავრ. ფონდი'!G1090</f>
        <v>0</v>
      </c>
      <c r="AF1090" s="10">
        <f>'პრეზ. ფონდი'!G1090</f>
        <v>0</v>
      </c>
      <c r="AG1090" s="10">
        <f>'დაზუსტ. ნაერთი'!F1090</f>
        <v>6000</v>
      </c>
      <c r="AH1090" s="10">
        <f>'დაზუსტ. ბიუჯ.'!F1090</f>
        <v>6000</v>
      </c>
      <c r="AI1090" s="10">
        <f>'დაზუსტ. საკუთ.'!F1090</f>
        <v>0</v>
      </c>
      <c r="AK1090" s="10">
        <f t="shared" si="437"/>
        <v>0</v>
      </c>
      <c r="AL1090" s="10">
        <f t="shared" si="438"/>
        <v>0</v>
      </c>
      <c r="AM1090" s="10">
        <f t="shared" si="439"/>
        <v>0</v>
      </c>
      <c r="AN1090" s="10">
        <f t="shared" si="439"/>
        <v>9000</v>
      </c>
      <c r="AO1090" s="10">
        <f t="shared" si="439"/>
        <v>0</v>
      </c>
      <c r="AP1090" s="10">
        <f t="shared" si="439"/>
        <v>0</v>
      </c>
      <c r="AQ1090" s="10">
        <f t="shared" si="440"/>
        <v>0</v>
      </c>
      <c r="AR1090" s="10">
        <f t="shared" si="440"/>
        <v>9000</v>
      </c>
      <c r="AS1090" s="10">
        <f t="shared" si="440"/>
        <v>9000</v>
      </c>
      <c r="AT1090" s="10">
        <f t="shared" si="440"/>
        <v>0</v>
      </c>
      <c r="AV1090" s="10">
        <f t="shared" si="441"/>
        <v>0</v>
      </c>
      <c r="AW1090" s="10">
        <f>'დამტკ. ბიუჯ.'!G1090</f>
        <v>0</v>
      </c>
      <c r="AX1090" s="10">
        <f>'დამტკ. საკუთ.'!G1090</f>
        <v>0</v>
      </c>
      <c r="AY1090" s="10">
        <f>'ცვლილ. ბიუჯ.'!H1090</f>
        <v>0</v>
      </c>
      <c r="AZ1090" s="10">
        <f>'ცვლილ. საკუთ.'!H1090</f>
        <v>0</v>
      </c>
      <c r="BA1090" s="10">
        <f>'მთავრ. ფონდი'!H1090</f>
        <v>0</v>
      </c>
      <c r="BB1090" s="10">
        <f>'პრეზ. ფონდი'!H1090</f>
        <v>0</v>
      </c>
      <c r="BC1090" s="10">
        <f>'დაზუსტ. ნაერთი'!G1090</f>
        <v>0</v>
      </c>
      <c r="BD1090" s="10">
        <f>'დაზუსტ. ბიუჯ.'!G1090</f>
        <v>0</v>
      </c>
      <c r="BE1090" s="10">
        <f>'დაზუსტ. საკუთ.'!G1090</f>
        <v>0</v>
      </c>
      <c r="BG1090" s="10">
        <f t="shared" si="442"/>
        <v>0</v>
      </c>
      <c r="BH1090" s="10">
        <f t="shared" si="442"/>
        <v>0</v>
      </c>
      <c r="BI1090" s="10">
        <f t="shared" si="442"/>
        <v>0</v>
      </c>
      <c r="BJ1090" s="10">
        <f t="shared" si="442"/>
        <v>9000</v>
      </c>
      <c r="BK1090" s="10">
        <f t="shared" si="443"/>
        <v>0</v>
      </c>
      <c r="BL1090" s="10">
        <f t="shared" si="443"/>
        <v>0</v>
      </c>
      <c r="BM1090" s="10">
        <f t="shared" si="443"/>
        <v>0</v>
      </c>
      <c r="BN1090" s="10">
        <f t="shared" si="443"/>
        <v>9000</v>
      </c>
      <c r="BO1090" s="10">
        <f t="shared" si="446"/>
        <v>9000</v>
      </c>
      <c r="BP1090" s="10">
        <f t="shared" si="445"/>
        <v>0</v>
      </c>
      <c r="BR1090" s="10">
        <f t="shared" si="444"/>
        <v>0</v>
      </c>
      <c r="BS1090" s="10">
        <f>'დამტკ. ბიუჯ.'!H1090</f>
        <v>0</v>
      </c>
      <c r="BT1090" s="10">
        <f>'დამტკ. საკუთ.'!H1090</f>
        <v>0</v>
      </c>
      <c r="BU1090" s="10">
        <f>'ცვლილ. ბიუჯ.'!I1090</f>
        <v>4000</v>
      </c>
      <c r="BV1090" s="10">
        <f>'ცვლილ. საკუთ.'!I1090</f>
        <v>0</v>
      </c>
      <c r="BW1090" s="10">
        <f>'მთავრ. ფონდი'!I1090</f>
        <v>0</v>
      </c>
      <c r="BX1090" s="10">
        <f>'პრეზ. ფონდი'!I1090</f>
        <v>0</v>
      </c>
      <c r="BY1090" s="10">
        <f>'დაზუსტ. ნაერთი'!H1090</f>
        <v>4000</v>
      </c>
      <c r="BZ1090" s="10">
        <f>'დაზუსტ. ბიუჯ.'!H1090</f>
        <v>4000</v>
      </c>
      <c r="CA1090" s="10">
        <f>'დაზუსტ. საკუთ.'!H1090</f>
        <v>0</v>
      </c>
    </row>
    <row r="1091" spans="1:79" x14ac:dyDescent="0.25">
      <c r="A1091" t="str">
        <f t="shared" si="430"/>
        <v>a</v>
      </c>
      <c r="B1091" s="8"/>
      <c r="C1091" s="9" t="s">
        <v>17</v>
      </c>
      <c r="D1091" s="10">
        <f t="shared" si="431"/>
        <v>0</v>
      </c>
      <c r="E1091" s="10">
        <f t="shared" si="432"/>
        <v>0</v>
      </c>
      <c r="F1091" s="10">
        <f t="shared" si="433"/>
        <v>0</v>
      </c>
      <c r="G1091" s="10">
        <f t="shared" si="433"/>
        <v>110000</v>
      </c>
      <c r="H1091" s="10">
        <f t="shared" si="433"/>
        <v>0</v>
      </c>
      <c r="I1091" s="10">
        <f t="shared" si="433"/>
        <v>0</v>
      </c>
      <c r="J1091" s="10">
        <f t="shared" si="434"/>
        <v>0</v>
      </c>
      <c r="K1091" s="10">
        <f t="shared" si="434"/>
        <v>110000</v>
      </c>
      <c r="L1091" s="10">
        <f t="shared" si="434"/>
        <v>110000</v>
      </c>
      <c r="M1091" s="10">
        <f t="shared" si="434"/>
        <v>0</v>
      </c>
      <c r="O1091" s="10">
        <f t="shared" si="435"/>
        <v>0</v>
      </c>
      <c r="P1091" s="10">
        <f>'დამტკ. ბიუჯ.'!E1091</f>
        <v>0</v>
      </c>
      <c r="Q1091" s="10">
        <f>'დამტკ. საკუთ.'!E1091</f>
        <v>0</v>
      </c>
      <c r="R1091" s="10">
        <f>'ცვლილ. ბიუჯ.'!F1091</f>
        <v>0</v>
      </c>
      <c r="S1091" s="10">
        <f>'ცვლილ. საკუთ.'!F1091</f>
        <v>0</v>
      </c>
      <c r="T1091" s="10">
        <f>'მთავრ. ფონდი'!F1091</f>
        <v>0</v>
      </c>
      <c r="U1091" s="10">
        <f>'პრეზ. ფონდი'!F1091</f>
        <v>0</v>
      </c>
      <c r="V1091" s="10">
        <f>'დაზუსტ. ნაერთი'!E1091</f>
        <v>0</v>
      </c>
      <c r="W1091" s="10">
        <f>'დაზუსტ. ბიუჯ.'!E1091</f>
        <v>0</v>
      </c>
      <c r="X1091" s="10">
        <f>'დაზუსტ. საკუთ.'!E1091</f>
        <v>0</v>
      </c>
      <c r="Z1091" s="10">
        <f t="shared" si="436"/>
        <v>0</v>
      </c>
      <c r="AA1091" s="10">
        <f>'დამტკ. ბიუჯ.'!F1091</f>
        <v>0</v>
      </c>
      <c r="AB1091" s="10">
        <f>'დამტკ. საკუთ.'!F1091</f>
        <v>0</v>
      </c>
      <c r="AC1091" s="10">
        <f>'ცვლილ. ბიუჯ.'!G1091</f>
        <v>10000</v>
      </c>
      <c r="AD1091" s="10">
        <f>'ცვლილ. საკუთ.'!G1091</f>
        <v>0</v>
      </c>
      <c r="AE1091" s="10">
        <f>'მთავრ. ფონდი'!G1091</f>
        <v>0</v>
      </c>
      <c r="AF1091" s="10">
        <f>'პრეზ. ფონდი'!G1091</f>
        <v>0</v>
      </c>
      <c r="AG1091" s="10">
        <f>'დაზუსტ. ნაერთი'!F1091</f>
        <v>10000</v>
      </c>
      <c r="AH1091" s="10">
        <f>'დაზუსტ. ბიუჯ.'!F1091</f>
        <v>10000</v>
      </c>
      <c r="AI1091" s="10">
        <f>'დაზუსტ. საკუთ.'!F1091</f>
        <v>0</v>
      </c>
      <c r="AK1091" s="10">
        <f t="shared" si="437"/>
        <v>0</v>
      </c>
      <c r="AL1091" s="10">
        <f t="shared" si="438"/>
        <v>0</v>
      </c>
      <c r="AM1091" s="10">
        <f t="shared" si="439"/>
        <v>0</v>
      </c>
      <c r="AN1091" s="10">
        <f t="shared" si="439"/>
        <v>10000</v>
      </c>
      <c r="AO1091" s="10">
        <f t="shared" si="439"/>
        <v>0</v>
      </c>
      <c r="AP1091" s="10">
        <f t="shared" si="439"/>
        <v>0</v>
      </c>
      <c r="AQ1091" s="10">
        <f t="shared" si="440"/>
        <v>0</v>
      </c>
      <c r="AR1091" s="10">
        <f t="shared" si="440"/>
        <v>10000</v>
      </c>
      <c r="AS1091" s="10">
        <f t="shared" si="440"/>
        <v>10000</v>
      </c>
      <c r="AT1091" s="10">
        <f t="shared" si="440"/>
        <v>0</v>
      </c>
      <c r="AV1091" s="10">
        <f t="shared" si="441"/>
        <v>0</v>
      </c>
      <c r="AW1091" s="10">
        <f>'დამტკ. ბიუჯ.'!G1091</f>
        <v>0</v>
      </c>
      <c r="AX1091" s="10">
        <f>'დამტკ. საკუთ.'!G1091</f>
        <v>0</v>
      </c>
      <c r="AY1091" s="10">
        <f>'ცვლილ. ბიუჯ.'!H1091</f>
        <v>100000</v>
      </c>
      <c r="AZ1091" s="10">
        <f>'ცვლილ. საკუთ.'!H1091</f>
        <v>0</v>
      </c>
      <c r="BA1091" s="10">
        <f>'მთავრ. ფონდი'!H1091</f>
        <v>0</v>
      </c>
      <c r="BB1091" s="10">
        <f>'პრეზ. ფონდი'!H1091</f>
        <v>0</v>
      </c>
      <c r="BC1091" s="10">
        <f>'დაზუსტ. ნაერთი'!G1091</f>
        <v>100000</v>
      </c>
      <c r="BD1091" s="10">
        <f>'დაზუსტ. ბიუჯ.'!G1091</f>
        <v>100000</v>
      </c>
      <c r="BE1091" s="10">
        <f>'დაზუსტ. საკუთ.'!G1091</f>
        <v>0</v>
      </c>
      <c r="BG1091" s="10">
        <f t="shared" si="442"/>
        <v>0</v>
      </c>
      <c r="BH1091" s="10">
        <f t="shared" si="442"/>
        <v>0</v>
      </c>
      <c r="BI1091" s="10">
        <f t="shared" si="442"/>
        <v>0</v>
      </c>
      <c r="BJ1091" s="10">
        <f t="shared" si="442"/>
        <v>110000</v>
      </c>
      <c r="BK1091" s="10">
        <f t="shared" si="443"/>
        <v>0</v>
      </c>
      <c r="BL1091" s="10">
        <f t="shared" si="443"/>
        <v>0</v>
      </c>
      <c r="BM1091" s="10">
        <f t="shared" si="443"/>
        <v>0</v>
      </c>
      <c r="BN1091" s="10">
        <f t="shared" si="443"/>
        <v>110000</v>
      </c>
      <c r="BO1091" s="10">
        <f t="shared" si="446"/>
        <v>110000</v>
      </c>
      <c r="BP1091" s="10">
        <f t="shared" si="445"/>
        <v>0</v>
      </c>
      <c r="BR1091" s="10">
        <f t="shared" si="444"/>
        <v>0</v>
      </c>
      <c r="BS1091" s="10">
        <f>'დამტკ. ბიუჯ.'!H1091</f>
        <v>0</v>
      </c>
      <c r="BT1091" s="10">
        <f>'დამტკ. საკუთ.'!H1091</f>
        <v>0</v>
      </c>
      <c r="BU1091" s="10">
        <f>'ცვლილ. ბიუჯ.'!I1091</f>
        <v>0</v>
      </c>
      <c r="BV1091" s="10">
        <f>'ცვლილ. საკუთ.'!I1091</f>
        <v>0</v>
      </c>
      <c r="BW1091" s="10">
        <f>'მთავრ. ფონდი'!I1091</f>
        <v>0</v>
      </c>
      <c r="BX1091" s="10">
        <f>'პრეზ. ფონდი'!I1091</f>
        <v>0</v>
      </c>
      <c r="BY1091" s="10">
        <f>'დაზუსტ. ნაერთი'!H1091</f>
        <v>0</v>
      </c>
      <c r="BZ1091" s="10">
        <f>'დაზუსტ. ბიუჯ.'!H1091</f>
        <v>0</v>
      </c>
      <c r="CA1091" s="10">
        <f>'დაზუსტ. საკუთ.'!H1091</f>
        <v>0</v>
      </c>
    </row>
    <row r="1092" spans="1:79" x14ac:dyDescent="0.25">
      <c r="A1092" t="str">
        <f t="shared" si="430"/>
        <v>b</v>
      </c>
      <c r="B1092" s="5"/>
      <c r="C1092" s="6" t="s">
        <v>18</v>
      </c>
      <c r="D1092" s="7">
        <f t="shared" si="431"/>
        <v>0</v>
      </c>
      <c r="E1092" s="7">
        <f t="shared" si="432"/>
        <v>0</v>
      </c>
      <c r="F1092" s="7">
        <f t="shared" si="433"/>
        <v>0</v>
      </c>
      <c r="G1092" s="7">
        <f t="shared" si="433"/>
        <v>0</v>
      </c>
      <c r="H1092" s="7">
        <f t="shared" si="433"/>
        <v>0</v>
      </c>
      <c r="I1092" s="7">
        <f t="shared" si="433"/>
        <v>0</v>
      </c>
      <c r="J1092" s="7">
        <f t="shared" si="434"/>
        <v>0</v>
      </c>
      <c r="K1092" s="7">
        <f t="shared" si="434"/>
        <v>0</v>
      </c>
      <c r="L1092" s="7">
        <f t="shared" si="434"/>
        <v>0</v>
      </c>
      <c r="M1092" s="7">
        <f t="shared" si="434"/>
        <v>0</v>
      </c>
      <c r="O1092" s="7">
        <f t="shared" si="435"/>
        <v>0</v>
      </c>
      <c r="P1092" s="7">
        <f>'დამტკ. ბიუჯ.'!E1092</f>
        <v>0</v>
      </c>
      <c r="Q1092" s="7">
        <f>'დამტკ. საკუთ.'!E1092</f>
        <v>0</v>
      </c>
      <c r="R1092" s="7">
        <f>'ცვლილ. ბიუჯ.'!F1092</f>
        <v>0</v>
      </c>
      <c r="S1092" s="7">
        <f>'ცვლილ. საკუთ.'!F1092</f>
        <v>0</v>
      </c>
      <c r="T1092" s="7">
        <f>'მთავრ. ფონდი'!F1092</f>
        <v>0</v>
      </c>
      <c r="U1092" s="7">
        <f>'პრეზ. ფონდი'!F1092</f>
        <v>0</v>
      </c>
      <c r="V1092" s="7">
        <f>'დაზუსტ. ნაერთი'!E1092</f>
        <v>0</v>
      </c>
      <c r="W1092" s="7">
        <f>'დაზუსტ. ბიუჯ.'!E1092</f>
        <v>0</v>
      </c>
      <c r="X1092" s="7">
        <f>'დაზუსტ. საკუთ.'!E1092</f>
        <v>0</v>
      </c>
      <c r="Z1092" s="7">
        <f t="shared" si="436"/>
        <v>0</v>
      </c>
      <c r="AA1092" s="7">
        <f>'დამტკ. ბიუჯ.'!F1092</f>
        <v>0</v>
      </c>
      <c r="AB1092" s="7">
        <f>'დამტკ. საკუთ.'!F1092</f>
        <v>0</v>
      </c>
      <c r="AC1092" s="7">
        <f>'ცვლილ. ბიუჯ.'!G1092</f>
        <v>0</v>
      </c>
      <c r="AD1092" s="7">
        <f>'ცვლილ. საკუთ.'!G1092</f>
        <v>0</v>
      </c>
      <c r="AE1092" s="7">
        <f>'მთავრ. ფონდი'!G1092</f>
        <v>0</v>
      </c>
      <c r="AF1092" s="7">
        <f>'პრეზ. ფონდი'!G1092</f>
        <v>0</v>
      </c>
      <c r="AG1092" s="7">
        <f>'დაზუსტ. ნაერთი'!F1092</f>
        <v>0</v>
      </c>
      <c r="AH1092" s="7">
        <f>'დაზუსტ. ბიუჯ.'!F1092</f>
        <v>0</v>
      </c>
      <c r="AI1092" s="7">
        <f>'დაზუსტ. საკუთ.'!F1092</f>
        <v>0</v>
      </c>
      <c r="AK1092" s="7">
        <f t="shared" si="437"/>
        <v>0</v>
      </c>
      <c r="AL1092" s="7">
        <f t="shared" si="438"/>
        <v>0</v>
      </c>
      <c r="AM1092" s="7">
        <f t="shared" si="439"/>
        <v>0</v>
      </c>
      <c r="AN1092" s="7">
        <f t="shared" si="439"/>
        <v>0</v>
      </c>
      <c r="AO1092" s="7">
        <f t="shared" si="439"/>
        <v>0</v>
      </c>
      <c r="AP1092" s="7">
        <f t="shared" si="439"/>
        <v>0</v>
      </c>
      <c r="AQ1092" s="7">
        <f t="shared" si="440"/>
        <v>0</v>
      </c>
      <c r="AR1092" s="7">
        <f t="shared" si="440"/>
        <v>0</v>
      </c>
      <c r="AS1092" s="7">
        <f t="shared" si="440"/>
        <v>0</v>
      </c>
      <c r="AT1092" s="7">
        <f t="shared" si="440"/>
        <v>0</v>
      </c>
      <c r="AV1092" s="7">
        <f t="shared" si="441"/>
        <v>0</v>
      </c>
      <c r="AW1092" s="7">
        <f>'დამტკ. ბიუჯ.'!G1092</f>
        <v>0</v>
      </c>
      <c r="AX1092" s="7">
        <f>'დამტკ. საკუთ.'!G1092</f>
        <v>0</v>
      </c>
      <c r="AY1092" s="7">
        <f>'ცვლილ. ბიუჯ.'!H1092</f>
        <v>0</v>
      </c>
      <c r="AZ1092" s="7">
        <f>'ცვლილ. საკუთ.'!H1092</f>
        <v>0</v>
      </c>
      <c r="BA1092" s="7">
        <f>'მთავრ. ფონდი'!H1092</f>
        <v>0</v>
      </c>
      <c r="BB1092" s="7">
        <f>'პრეზ. ფონდი'!H1092</f>
        <v>0</v>
      </c>
      <c r="BC1092" s="7">
        <f>'დაზუსტ. ნაერთი'!G1092</f>
        <v>0</v>
      </c>
      <c r="BD1092" s="7">
        <f>'დაზუსტ. ბიუჯ.'!G1092</f>
        <v>0</v>
      </c>
      <c r="BE1092" s="7">
        <f>'დაზუსტ. საკუთ.'!G1092</f>
        <v>0</v>
      </c>
      <c r="BG1092" s="7">
        <f t="shared" si="442"/>
        <v>0</v>
      </c>
      <c r="BH1092" s="7">
        <f t="shared" si="442"/>
        <v>0</v>
      </c>
      <c r="BI1092" s="7">
        <f t="shared" si="442"/>
        <v>0</v>
      </c>
      <c r="BJ1092" s="7">
        <f t="shared" si="442"/>
        <v>0</v>
      </c>
      <c r="BK1092" s="7">
        <f t="shared" si="443"/>
        <v>0</v>
      </c>
      <c r="BL1092" s="7">
        <f t="shared" si="443"/>
        <v>0</v>
      </c>
      <c r="BM1092" s="7">
        <f t="shared" si="443"/>
        <v>0</v>
      </c>
      <c r="BN1092" s="7">
        <f t="shared" si="443"/>
        <v>0</v>
      </c>
      <c r="BO1092" s="7">
        <f t="shared" si="446"/>
        <v>0</v>
      </c>
      <c r="BP1092" s="7">
        <f t="shared" si="445"/>
        <v>0</v>
      </c>
      <c r="BR1092" s="7">
        <f t="shared" si="444"/>
        <v>0</v>
      </c>
      <c r="BS1092" s="7">
        <f>'დამტკ. ბიუჯ.'!H1092</f>
        <v>0</v>
      </c>
      <c r="BT1092" s="7">
        <f>'დამტკ. საკუთ.'!H1092</f>
        <v>0</v>
      </c>
      <c r="BU1092" s="7">
        <f>'ცვლილ. ბიუჯ.'!I1092</f>
        <v>0</v>
      </c>
      <c r="BV1092" s="7">
        <f>'ცვლილ. საკუთ.'!I1092</f>
        <v>0</v>
      </c>
      <c r="BW1092" s="7">
        <f>'მთავრ. ფონდი'!I1092</f>
        <v>0</v>
      </c>
      <c r="BX1092" s="7">
        <f>'პრეზ. ფონდი'!I1092</f>
        <v>0</v>
      </c>
      <c r="BY1092" s="7">
        <f>'დაზუსტ. ნაერთი'!H1092</f>
        <v>0</v>
      </c>
      <c r="BZ1092" s="7">
        <f>'დაზუსტ. ბიუჯ.'!H1092</f>
        <v>0</v>
      </c>
      <c r="CA1092" s="7">
        <f>'დაზუსტ. საკუთ.'!H1092</f>
        <v>0</v>
      </c>
    </row>
    <row r="1093" spans="1:79" x14ac:dyDescent="0.25">
      <c r="A1093" t="str">
        <f t="shared" si="430"/>
        <v>b</v>
      </c>
      <c r="B1093" s="5"/>
      <c r="C1093" s="6" t="s">
        <v>19</v>
      </c>
      <c r="D1093" s="7">
        <f t="shared" si="431"/>
        <v>0</v>
      </c>
      <c r="E1093" s="7">
        <f t="shared" si="432"/>
        <v>0</v>
      </c>
      <c r="F1093" s="7">
        <f t="shared" si="433"/>
        <v>0</v>
      </c>
      <c r="G1093" s="7">
        <f t="shared" si="433"/>
        <v>0</v>
      </c>
      <c r="H1093" s="7">
        <f t="shared" si="433"/>
        <v>0</v>
      </c>
      <c r="I1093" s="7">
        <f t="shared" si="433"/>
        <v>0</v>
      </c>
      <c r="J1093" s="7">
        <f t="shared" si="434"/>
        <v>0</v>
      </c>
      <c r="K1093" s="7">
        <f t="shared" si="434"/>
        <v>0</v>
      </c>
      <c r="L1093" s="7">
        <f t="shared" si="434"/>
        <v>0</v>
      </c>
      <c r="M1093" s="7">
        <f t="shared" si="434"/>
        <v>0</v>
      </c>
      <c r="O1093" s="7">
        <f t="shared" si="435"/>
        <v>0</v>
      </c>
      <c r="P1093" s="7">
        <f>'დამტკ. ბიუჯ.'!E1093</f>
        <v>0</v>
      </c>
      <c r="Q1093" s="7">
        <f>'დამტკ. საკუთ.'!E1093</f>
        <v>0</v>
      </c>
      <c r="R1093" s="7">
        <f>'ცვლილ. ბიუჯ.'!F1093</f>
        <v>0</v>
      </c>
      <c r="S1093" s="7">
        <f>'ცვლილ. საკუთ.'!F1093</f>
        <v>0</v>
      </c>
      <c r="T1093" s="7">
        <f>'მთავრ. ფონდი'!F1093</f>
        <v>0</v>
      </c>
      <c r="U1093" s="7">
        <f>'პრეზ. ფონდი'!F1093</f>
        <v>0</v>
      </c>
      <c r="V1093" s="7">
        <f>'დაზუსტ. ნაერთი'!E1093</f>
        <v>0</v>
      </c>
      <c r="W1093" s="7">
        <f>'დაზუსტ. ბიუჯ.'!E1093</f>
        <v>0</v>
      </c>
      <c r="X1093" s="7">
        <f>'დაზუსტ. საკუთ.'!E1093</f>
        <v>0</v>
      </c>
      <c r="Z1093" s="7">
        <f t="shared" si="436"/>
        <v>0</v>
      </c>
      <c r="AA1093" s="7">
        <f>'დამტკ. ბიუჯ.'!F1093</f>
        <v>0</v>
      </c>
      <c r="AB1093" s="7">
        <f>'დამტკ. საკუთ.'!F1093</f>
        <v>0</v>
      </c>
      <c r="AC1093" s="7">
        <f>'ცვლილ. ბიუჯ.'!G1093</f>
        <v>0</v>
      </c>
      <c r="AD1093" s="7">
        <f>'ცვლილ. საკუთ.'!G1093</f>
        <v>0</v>
      </c>
      <c r="AE1093" s="7">
        <f>'მთავრ. ფონდი'!G1093</f>
        <v>0</v>
      </c>
      <c r="AF1093" s="7">
        <f>'პრეზ. ფონდი'!G1093</f>
        <v>0</v>
      </c>
      <c r="AG1093" s="7">
        <f>'დაზუსტ. ნაერთი'!F1093</f>
        <v>0</v>
      </c>
      <c r="AH1093" s="7">
        <f>'დაზუსტ. ბიუჯ.'!F1093</f>
        <v>0</v>
      </c>
      <c r="AI1093" s="7">
        <f>'დაზუსტ. საკუთ.'!F1093</f>
        <v>0</v>
      </c>
      <c r="AK1093" s="7">
        <f t="shared" si="437"/>
        <v>0</v>
      </c>
      <c r="AL1093" s="7">
        <f t="shared" si="438"/>
        <v>0</v>
      </c>
      <c r="AM1093" s="7">
        <f t="shared" si="439"/>
        <v>0</v>
      </c>
      <c r="AN1093" s="7">
        <f t="shared" si="439"/>
        <v>0</v>
      </c>
      <c r="AO1093" s="7">
        <f t="shared" si="439"/>
        <v>0</v>
      </c>
      <c r="AP1093" s="7">
        <f t="shared" si="439"/>
        <v>0</v>
      </c>
      <c r="AQ1093" s="7">
        <f t="shared" si="440"/>
        <v>0</v>
      </c>
      <c r="AR1093" s="7">
        <f t="shared" si="440"/>
        <v>0</v>
      </c>
      <c r="AS1093" s="7">
        <f t="shared" si="440"/>
        <v>0</v>
      </c>
      <c r="AT1093" s="7">
        <f t="shared" si="440"/>
        <v>0</v>
      </c>
      <c r="AV1093" s="7">
        <f t="shared" si="441"/>
        <v>0</v>
      </c>
      <c r="AW1093" s="7">
        <f>'დამტკ. ბიუჯ.'!G1093</f>
        <v>0</v>
      </c>
      <c r="AX1093" s="7">
        <f>'დამტკ. საკუთ.'!G1093</f>
        <v>0</v>
      </c>
      <c r="AY1093" s="7">
        <f>'ცვლილ. ბიუჯ.'!H1093</f>
        <v>0</v>
      </c>
      <c r="AZ1093" s="7">
        <f>'ცვლილ. საკუთ.'!H1093</f>
        <v>0</v>
      </c>
      <c r="BA1093" s="7">
        <f>'მთავრ. ფონდი'!H1093</f>
        <v>0</v>
      </c>
      <c r="BB1093" s="7">
        <f>'პრეზ. ფონდი'!H1093</f>
        <v>0</v>
      </c>
      <c r="BC1093" s="7">
        <f>'დაზუსტ. ნაერთი'!G1093</f>
        <v>0</v>
      </c>
      <c r="BD1093" s="7">
        <f>'დაზუსტ. ბიუჯ.'!G1093</f>
        <v>0</v>
      </c>
      <c r="BE1093" s="7">
        <f>'დაზუსტ. საკუთ.'!G1093</f>
        <v>0</v>
      </c>
      <c r="BG1093" s="7">
        <f t="shared" si="442"/>
        <v>0</v>
      </c>
      <c r="BH1093" s="7">
        <f t="shared" si="442"/>
        <v>0</v>
      </c>
      <c r="BI1093" s="7">
        <f t="shared" si="442"/>
        <v>0</v>
      </c>
      <c r="BJ1093" s="7">
        <f t="shared" si="442"/>
        <v>0</v>
      </c>
      <c r="BK1093" s="7">
        <f t="shared" si="443"/>
        <v>0</v>
      </c>
      <c r="BL1093" s="7">
        <f t="shared" si="443"/>
        <v>0</v>
      </c>
      <c r="BM1093" s="7">
        <f t="shared" si="443"/>
        <v>0</v>
      </c>
      <c r="BN1093" s="7">
        <f t="shared" si="443"/>
        <v>0</v>
      </c>
      <c r="BO1093" s="7">
        <f t="shared" si="446"/>
        <v>0</v>
      </c>
      <c r="BP1093" s="7">
        <f t="shared" si="445"/>
        <v>0</v>
      </c>
      <c r="BR1093" s="7">
        <f t="shared" si="444"/>
        <v>0</v>
      </c>
      <c r="BS1093" s="7">
        <f>'დამტკ. ბიუჯ.'!H1093</f>
        <v>0</v>
      </c>
      <c r="BT1093" s="7">
        <f>'დამტკ. საკუთ.'!H1093</f>
        <v>0</v>
      </c>
      <c r="BU1093" s="7">
        <f>'ცვლილ. ბიუჯ.'!I1093</f>
        <v>0</v>
      </c>
      <c r="BV1093" s="7">
        <f>'ცვლილ. საკუთ.'!I1093</f>
        <v>0</v>
      </c>
      <c r="BW1093" s="7">
        <f>'მთავრ. ფონდი'!I1093</f>
        <v>0</v>
      </c>
      <c r="BX1093" s="7">
        <f>'პრეზ. ფონდი'!I1093</f>
        <v>0</v>
      </c>
      <c r="BY1093" s="7">
        <f>'დაზუსტ. ნაერთი'!H1093</f>
        <v>0</v>
      </c>
      <c r="BZ1093" s="7">
        <f>'დაზუსტ. ბიუჯ.'!H1093</f>
        <v>0</v>
      </c>
      <c r="CA1093" s="7">
        <f>'დაზუსტ. საკუთ.'!H1093</f>
        <v>0</v>
      </c>
    </row>
    <row r="1094" spans="1:79" ht="15.75" thickBot="1" x14ac:dyDescent="0.3">
      <c r="A1094" t="str">
        <f t="shared" si="430"/>
        <v>b</v>
      </c>
      <c r="B1094" s="11"/>
      <c r="C1094" s="12" t="s">
        <v>20</v>
      </c>
      <c r="D1094" s="13">
        <f t="shared" si="431"/>
        <v>0</v>
      </c>
      <c r="E1094" s="13">
        <f t="shared" si="432"/>
        <v>0</v>
      </c>
      <c r="F1094" s="13">
        <f t="shared" si="433"/>
        <v>0</v>
      </c>
      <c r="G1094" s="13">
        <f t="shared" si="433"/>
        <v>0</v>
      </c>
      <c r="H1094" s="13">
        <f t="shared" si="433"/>
        <v>0</v>
      </c>
      <c r="I1094" s="13">
        <f t="shared" si="433"/>
        <v>0</v>
      </c>
      <c r="J1094" s="13">
        <f t="shared" si="434"/>
        <v>0</v>
      </c>
      <c r="K1094" s="13">
        <f t="shared" si="434"/>
        <v>0</v>
      </c>
      <c r="L1094" s="13">
        <f t="shared" si="434"/>
        <v>0</v>
      </c>
      <c r="M1094" s="13">
        <f t="shared" si="434"/>
        <v>0</v>
      </c>
      <c r="O1094" s="13">
        <f t="shared" si="435"/>
        <v>0</v>
      </c>
      <c r="P1094" s="13">
        <f>'დამტკ. ბიუჯ.'!E1094</f>
        <v>0</v>
      </c>
      <c r="Q1094" s="13">
        <f>'დამტკ. საკუთ.'!E1094</f>
        <v>0</v>
      </c>
      <c r="R1094" s="13">
        <f>'ცვლილ. ბიუჯ.'!F1094</f>
        <v>0</v>
      </c>
      <c r="S1094" s="13">
        <f>'ცვლილ. საკუთ.'!F1094</f>
        <v>0</v>
      </c>
      <c r="T1094" s="13">
        <f>'მთავრ. ფონდი'!F1094</f>
        <v>0</v>
      </c>
      <c r="U1094" s="13">
        <f>'პრეზ. ფონდი'!F1094</f>
        <v>0</v>
      </c>
      <c r="V1094" s="13">
        <f>'დაზუსტ. ნაერთი'!E1094</f>
        <v>0</v>
      </c>
      <c r="W1094" s="13">
        <f>'დაზუსტ. ბიუჯ.'!E1094</f>
        <v>0</v>
      </c>
      <c r="X1094" s="13">
        <f>'დაზუსტ. საკუთ.'!E1094</f>
        <v>0</v>
      </c>
      <c r="Z1094" s="13">
        <f t="shared" si="436"/>
        <v>0</v>
      </c>
      <c r="AA1094" s="13">
        <f>'დამტკ. ბიუჯ.'!F1094</f>
        <v>0</v>
      </c>
      <c r="AB1094" s="13">
        <f>'დამტკ. საკუთ.'!F1094</f>
        <v>0</v>
      </c>
      <c r="AC1094" s="13">
        <f>'ცვლილ. ბიუჯ.'!G1094</f>
        <v>0</v>
      </c>
      <c r="AD1094" s="13">
        <f>'ცვლილ. საკუთ.'!G1094</f>
        <v>0</v>
      </c>
      <c r="AE1094" s="13">
        <f>'მთავრ. ფონდი'!G1094</f>
        <v>0</v>
      </c>
      <c r="AF1094" s="13">
        <f>'პრეზ. ფონდი'!G1094</f>
        <v>0</v>
      </c>
      <c r="AG1094" s="13">
        <f>'დაზუსტ. ნაერთი'!F1094</f>
        <v>0</v>
      </c>
      <c r="AH1094" s="13">
        <f>'დაზუსტ. ბიუჯ.'!F1094</f>
        <v>0</v>
      </c>
      <c r="AI1094" s="13">
        <f>'დაზუსტ. საკუთ.'!F1094</f>
        <v>0</v>
      </c>
      <c r="AK1094" s="13">
        <f t="shared" si="437"/>
        <v>0</v>
      </c>
      <c r="AL1094" s="13">
        <f t="shared" si="438"/>
        <v>0</v>
      </c>
      <c r="AM1094" s="13">
        <f t="shared" si="439"/>
        <v>0</v>
      </c>
      <c r="AN1094" s="13">
        <f t="shared" si="439"/>
        <v>0</v>
      </c>
      <c r="AO1094" s="13">
        <f t="shared" si="439"/>
        <v>0</v>
      </c>
      <c r="AP1094" s="13">
        <f t="shared" si="439"/>
        <v>0</v>
      </c>
      <c r="AQ1094" s="13">
        <f t="shared" si="440"/>
        <v>0</v>
      </c>
      <c r="AR1094" s="13">
        <f t="shared" si="440"/>
        <v>0</v>
      </c>
      <c r="AS1094" s="13">
        <f t="shared" si="440"/>
        <v>0</v>
      </c>
      <c r="AT1094" s="13">
        <f t="shared" si="440"/>
        <v>0</v>
      </c>
      <c r="AV1094" s="13">
        <f t="shared" si="441"/>
        <v>0</v>
      </c>
      <c r="AW1094" s="13">
        <f>'დამტკ. ბიუჯ.'!G1094</f>
        <v>0</v>
      </c>
      <c r="AX1094" s="13">
        <f>'დამტკ. საკუთ.'!G1094</f>
        <v>0</v>
      </c>
      <c r="AY1094" s="13">
        <f>'ცვლილ. ბიუჯ.'!H1094</f>
        <v>0</v>
      </c>
      <c r="AZ1094" s="13">
        <f>'ცვლილ. საკუთ.'!H1094</f>
        <v>0</v>
      </c>
      <c r="BA1094" s="13">
        <f>'მთავრ. ფონდი'!H1094</f>
        <v>0</v>
      </c>
      <c r="BB1094" s="13">
        <f>'პრეზ. ფონდი'!H1094</f>
        <v>0</v>
      </c>
      <c r="BC1094" s="13">
        <f>'დაზუსტ. ნაერთი'!G1094</f>
        <v>0</v>
      </c>
      <c r="BD1094" s="13">
        <f>'დაზუსტ. ბიუჯ.'!G1094</f>
        <v>0</v>
      </c>
      <c r="BE1094" s="13">
        <f>'დაზუსტ. საკუთ.'!G1094</f>
        <v>0</v>
      </c>
      <c r="BG1094" s="13">
        <f t="shared" si="442"/>
        <v>0</v>
      </c>
      <c r="BH1094" s="13">
        <f t="shared" si="442"/>
        <v>0</v>
      </c>
      <c r="BI1094" s="13">
        <f t="shared" si="442"/>
        <v>0</v>
      </c>
      <c r="BJ1094" s="13">
        <f t="shared" si="442"/>
        <v>0</v>
      </c>
      <c r="BK1094" s="13">
        <f t="shared" si="443"/>
        <v>0</v>
      </c>
      <c r="BL1094" s="13">
        <f t="shared" si="443"/>
        <v>0</v>
      </c>
      <c r="BM1094" s="13">
        <f t="shared" si="443"/>
        <v>0</v>
      </c>
      <c r="BN1094" s="13">
        <f t="shared" si="443"/>
        <v>0</v>
      </c>
      <c r="BO1094" s="13">
        <f t="shared" si="446"/>
        <v>0</v>
      </c>
      <c r="BP1094" s="13">
        <f t="shared" si="445"/>
        <v>0</v>
      </c>
      <c r="BR1094" s="13">
        <f t="shared" si="444"/>
        <v>0</v>
      </c>
      <c r="BS1094" s="13">
        <f>'დამტკ. ბიუჯ.'!H1094</f>
        <v>0</v>
      </c>
      <c r="BT1094" s="13">
        <f>'დამტკ. საკუთ.'!H1094</f>
        <v>0</v>
      </c>
      <c r="BU1094" s="13">
        <f>'ცვლილ. ბიუჯ.'!I1094</f>
        <v>0</v>
      </c>
      <c r="BV1094" s="13">
        <f>'ცვლილ. საკუთ.'!I1094</f>
        <v>0</v>
      </c>
      <c r="BW1094" s="13">
        <f>'მთავრ. ფონდი'!I1094</f>
        <v>0</v>
      </c>
      <c r="BX1094" s="13">
        <f>'პრეზ. ფონდი'!I1094</f>
        <v>0</v>
      </c>
      <c r="BY1094" s="13">
        <f>'დაზუსტ. ნაერთი'!H1094</f>
        <v>0</v>
      </c>
      <c r="BZ1094" s="13">
        <f>'დაზუსტ. ბიუჯ.'!H1094</f>
        <v>0</v>
      </c>
      <c r="CA1094" s="13">
        <f>'დაზუსტ. საკუთ.'!H1094</f>
        <v>0</v>
      </c>
    </row>
    <row r="1095" spans="1:79" ht="31.5" thickTop="1" thickBot="1" x14ac:dyDescent="0.3">
      <c r="A1095" t="str">
        <f t="shared" si="430"/>
        <v>a</v>
      </c>
      <c r="B1095" s="3" t="s">
        <v>174</v>
      </c>
      <c r="C1095" s="14" t="s">
        <v>175</v>
      </c>
      <c r="D1095" s="4">
        <f t="shared" si="431"/>
        <v>785000</v>
      </c>
      <c r="E1095" s="4">
        <f t="shared" si="432"/>
        <v>785000</v>
      </c>
      <c r="F1095" s="4">
        <f t="shared" si="433"/>
        <v>0</v>
      </c>
      <c r="G1095" s="4">
        <f t="shared" si="433"/>
        <v>-524000</v>
      </c>
      <c r="H1095" s="4">
        <f t="shared" si="433"/>
        <v>0</v>
      </c>
      <c r="I1095" s="4">
        <f t="shared" si="433"/>
        <v>0</v>
      </c>
      <c r="J1095" s="4">
        <f t="shared" si="434"/>
        <v>0</v>
      </c>
      <c r="K1095" s="4">
        <f t="shared" si="434"/>
        <v>261000</v>
      </c>
      <c r="L1095" s="4">
        <f t="shared" si="434"/>
        <v>261000</v>
      </c>
      <c r="M1095" s="4">
        <f t="shared" si="434"/>
        <v>0</v>
      </c>
      <c r="O1095" s="4">
        <f t="shared" si="435"/>
        <v>80000</v>
      </c>
      <c r="P1095" s="4">
        <f>'დამტკ. ბიუჯ.'!E1095</f>
        <v>80000</v>
      </c>
      <c r="Q1095" s="4">
        <f>'დამტკ. საკუთ.'!E1095</f>
        <v>0</v>
      </c>
      <c r="R1095" s="4">
        <f>'ცვლილ. ბიუჯ.'!F1095</f>
        <v>-80000</v>
      </c>
      <c r="S1095" s="4">
        <f>'ცვლილ. საკუთ.'!F1095</f>
        <v>0</v>
      </c>
      <c r="T1095" s="4">
        <f>'მთავრ. ფონდი'!F1095</f>
        <v>0</v>
      </c>
      <c r="U1095" s="4">
        <f>'პრეზ. ფონდი'!F1095</f>
        <v>0</v>
      </c>
      <c r="V1095" s="4">
        <f>'დაზუსტ. ნაერთი'!E1095</f>
        <v>0</v>
      </c>
      <c r="W1095" s="4">
        <f>'დაზუსტ. ბიუჯ.'!E1095</f>
        <v>0</v>
      </c>
      <c r="X1095" s="4">
        <f>'დაზუსტ. საკუთ.'!E1095</f>
        <v>0</v>
      </c>
      <c r="Z1095" s="4">
        <f t="shared" si="436"/>
        <v>200000</v>
      </c>
      <c r="AA1095" s="4">
        <f>'დამტკ. ბიუჯ.'!F1095</f>
        <v>200000</v>
      </c>
      <c r="AB1095" s="4">
        <f>'დამტკ. საკუთ.'!F1095</f>
        <v>0</v>
      </c>
      <c r="AC1095" s="4">
        <f>'ცვლილ. ბიუჯ.'!G1095</f>
        <v>-200000</v>
      </c>
      <c r="AD1095" s="4">
        <f>'ცვლილ. საკუთ.'!G1095</f>
        <v>0</v>
      </c>
      <c r="AE1095" s="4">
        <f>'მთავრ. ფონდი'!G1095</f>
        <v>0</v>
      </c>
      <c r="AF1095" s="4">
        <f>'პრეზ. ფონდი'!G1095</f>
        <v>0</v>
      </c>
      <c r="AG1095" s="4">
        <f>'დაზუსტ. ნაერთი'!F1095</f>
        <v>0</v>
      </c>
      <c r="AH1095" s="4">
        <f>'დაზუსტ. ბიუჯ.'!F1095</f>
        <v>0</v>
      </c>
      <c r="AI1095" s="4">
        <f>'დაზუსტ. საკუთ.'!F1095</f>
        <v>0</v>
      </c>
      <c r="AK1095" s="4">
        <f t="shared" si="437"/>
        <v>280000</v>
      </c>
      <c r="AL1095" s="4">
        <f t="shared" si="438"/>
        <v>280000</v>
      </c>
      <c r="AM1095" s="4">
        <f t="shared" si="439"/>
        <v>0</v>
      </c>
      <c r="AN1095" s="4">
        <f t="shared" si="439"/>
        <v>-280000</v>
      </c>
      <c r="AO1095" s="4">
        <f t="shared" si="439"/>
        <v>0</v>
      </c>
      <c r="AP1095" s="4">
        <f t="shared" si="439"/>
        <v>0</v>
      </c>
      <c r="AQ1095" s="4">
        <f t="shared" si="440"/>
        <v>0</v>
      </c>
      <c r="AR1095" s="4">
        <f t="shared" si="440"/>
        <v>0</v>
      </c>
      <c r="AS1095" s="4">
        <f t="shared" si="440"/>
        <v>0</v>
      </c>
      <c r="AT1095" s="4">
        <f t="shared" si="440"/>
        <v>0</v>
      </c>
      <c r="AV1095" s="4">
        <f t="shared" si="441"/>
        <v>250000</v>
      </c>
      <c r="AW1095" s="4">
        <f>'დამტკ. ბიუჯ.'!G1095</f>
        <v>250000</v>
      </c>
      <c r="AX1095" s="4">
        <f>'დამტკ. საკუთ.'!G1095</f>
        <v>0</v>
      </c>
      <c r="AY1095" s="4">
        <f>'ცვლილ. ბიუჯ.'!H1095</f>
        <v>-244000</v>
      </c>
      <c r="AZ1095" s="4">
        <f>'ცვლილ. საკუთ.'!H1095</f>
        <v>0</v>
      </c>
      <c r="BA1095" s="4">
        <f>'მთავრ. ფონდი'!H1095</f>
        <v>0</v>
      </c>
      <c r="BB1095" s="4">
        <f>'პრეზ. ფონდი'!H1095</f>
        <v>0</v>
      </c>
      <c r="BC1095" s="4">
        <f>'დაზუსტ. ნაერთი'!G1095</f>
        <v>6000</v>
      </c>
      <c r="BD1095" s="4">
        <f>'დაზუსტ. ბიუჯ.'!G1095</f>
        <v>6000</v>
      </c>
      <c r="BE1095" s="4">
        <f>'დაზუსტ. საკუთ.'!G1095</f>
        <v>0</v>
      </c>
      <c r="BG1095" s="4">
        <f t="shared" si="442"/>
        <v>530000</v>
      </c>
      <c r="BH1095" s="4">
        <f t="shared" si="442"/>
        <v>530000</v>
      </c>
      <c r="BI1095" s="4">
        <f t="shared" si="442"/>
        <v>0</v>
      </c>
      <c r="BJ1095" s="4">
        <f t="shared" si="442"/>
        <v>-524000</v>
      </c>
      <c r="BK1095" s="4">
        <f t="shared" si="443"/>
        <v>0</v>
      </c>
      <c r="BL1095" s="4">
        <f t="shared" si="443"/>
        <v>0</v>
      </c>
      <c r="BM1095" s="4">
        <f t="shared" si="443"/>
        <v>0</v>
      </c>
      <c r="BN1095" s="4">
        <f t="shared" si="443"/>
        <v>6000</v>
      </c>
      <c r="BO1095" s="4">
        <f t="shared" si="446"/>
        <v>6000</v>
      </c>
      <c r="BP1095" s="4">
        <f t="shared" si="445"/>
        <v>0</v>
      </c>
      <c r="BR1095" s="4">
        <f t="shared" si="444"/>
        <v>255000</v>
      </c>
      <c r="BS1095" s="4">
        <f>'დამტკ. ბიუჯ.'!H1095</f>
        <v>255000</v>
      </c>
      <c r="BT1095" s="4">
        <f>'დამტკ. საკუთ.'!H1095</f>
        <v>0</v>
      </c>
      <c r="BU1095" s="4">
        <f>'ცვლილ. ბიუჯ.'!I1095</f>
        <v>0</v>
      </c>
      <c r="BV1095" s="4">
        <f>'ცვლილ. საკუთ.'!I1095</f>
        <v>0</v>
      </c>
      <c r="BW1095" s="4">
        <f>'მთავრ. ფონდი'!I1095</f>
        <v>0</v>
      </c>
      <c r="BX1095" s="4">
        <f>'პრეზ. ფონდი'!I1095</f>
        <v>0</v>
      </c>
      <c r="BY1095" s="4">
        <f>'დაზუსტ. ნაერთი'!H1095</f>
        <v>255000</v>
      </c>
      <c r="BZ1095" s="4">
        <f>'დაზუსტ. ბიუჯ.'!H1095</f>
        <v>255000</v>
      </c>
      <c r="CA1095" s="4">
        <f>'დაზუსტ. საკუთ.'!H1095</f>
        <v>0</v>
      </c>
    </row>
    <row r="1096" spans="1:79" ht="15.75" thickTop="1" x14ac:dyDescent="0.25">
      <c r="A1096" t="str">
        <f t="shared" si="430"/>
        <v>a</v>
      </c>
      <c r="B1096" s="5"/>
      <c r="C1096" s="6" t="s">
        <v>10</v>
      </c>
      <c r="D1096" s="7">
        <f t="shared" si="431"/>
        <v>785000</v>
      </c>
      <c r="E1096" s="7">
        <f t="shared" si="432"/>
        <v>785000</v>
      </c>
      <c r="F1096" s="7">
        <f t="shared" si="433"/>
        <v>0</v>
      </c>
      <c r="G1096" s="7">
        <f t="shared" si="433"/>
        <v>-524000</v>
      </c>
      <c r="H1096" s="7">
        <f t="shared" si="433"/>
        <v>0</v>
      </c>
      <c r="I1096" s="7">
        <f t="shared" si="433"/>
        <v>0</v>
      </c>
      <c r="J1096" s="7">
        <f t="shared" si="434"/>
        <v>0</v>
      </c>
      <c r="K1096" s="7">
        <f t="shared" si="434"/>
        <v>261000</v>
      </c>
      <c r="L1096" s="7">
        <f t="shared" si="434"/>
        <v>261000</v>
      </c>
      <c r="M1096" s="7">
        <f t="shared" si="434"/>
        <v>0</v>
      </c>
      <c r="O1096" s="7">
        <f t="shared" si="435"/>
        <v>80000</v>
      </c>
      <c r="P1096" s="7">
        <f>'დამტკ. ბიუჯ.'!E1096</f>
        <v>80000</v>
      </c>
      <c r="Q1096" s="7">
        <f>'დამტკ. საკუთ.'!E1096</f>
        <v>0</v>
      </c>
      <c r="R1096" s="7">
        <f>'ცვლილ. ბიუჯ.'!F1096</f>
        <v>-80000</v>
      </c>
      <c r="S1096" s="7">
        <f>'ცვლილ. საკუთ.'!F1096</f>
        <v>0</v>
      </c>
      <c r="T1096" s="7">
        <f>'მთავრ. ფონდი'!F1096</f>
        <v>0</v>
      </c>
      <c r="U1096" s="7">
        <f>'პრეზ. ფონდი'!F1096</f>
        <v>0</v>
      </c>
      <c r="V1096" s="7">
        <f>'დაზუსტ. ნაერთი'!E1096</f>
        <v>0</v>
      </c>
      <c r="W1096" s="7">
        <f>'დაზუსტ. ბიუჯ.'!E1096</f>
        <v>0</v>
      </c>
      <c r="X1096" s="7">
        <f>'დაზუსტ. საკუთ.'!E1096</f>
        <v>0</v>
      </c>
      <c r="Z1096" s="7">
        <f t="shared" si="436"/>
        <v>200000</v>
      </c>
      <c r="AA1096" s="7">
        <f>'დამტკ. ბიუჯ.'!F1096</f>
        <v>200000</v>
      </c>
      <c r="AB1096" s="7">
        <f>'დამტკ. საკუთ.'!F1096</f>
        <v>0</v>
      </c>
      <c r="AC1096" s="7">
        <f>'ცვლილ. ბიუჯ.'!G1096</f>
        <v>-200000</v>
      </c>
      <c r="AD1096" s="7">
        <f>'ცვლილ. საკუთ.'!G1096</f>
        <v>0</v>
      </c>
      <c r="AE1096" s="7">
        <f>'მთავრ. ფონდი'!G1096</f>
        <v>0</v>
      </c>
      <c r="AF1096" s="7">
        <f>'პრეზ. ფონდი'!G1096</f>
        <v>0</v>
      </c>
      <c r="AG1096" s="7">
        <f>'დაზუსტ. ნაერთი'!F1096</f>
        <v>0</v>
      </c>
      <c r="AH1096" s="7">
        <f>'დაზუსტ. ბიუჯ.'!F1096</f>
        <v>0</v>
      </c>
      <c r="AI1096" s="7">
        <f>'დაზუსტ. საკუთ.'!F1096</f>
        <v>0</v>
      </c>
      <c r="AK1096" s="7">
        <f t="shared" si="437"/>
        <v>280000</v>
      </c>
      <c r="AL1096" s="7">
        <f t="shared" si="438"/>
        <v>280000</v>
      </c>
      <c r="AM1096" s="7">
        <f t="shared" si="439"/>
        <v>0</v>
      </c>
      <c r="AN1096" s="7">
        <f t="shared" si="439"/>
        <v>-280000</v>
      </c>
      <c r="AO1096" s="7">
        <f t="shared" si="439"/>
        <v>0</v>
      </c>
      <c r="AP1096" s="7">
        <f t="shared" si="439"/>
        <v>0</v>
      </c>
      <c r="AQ1096" s="7">
        <f t="shared" si="440"/>
        <v>0</v>
      </c>
      <c r="AR1096" s="7">
        <f t="shared" si="440"/>
        <v>0</v>
      </c>
      <c r="AS1096" s="7">
        <f t="shared" si="440"/>
        <v>0</v>
      </c>
      <c r="AT1096" s="7">
        <f t="shared" si="440"/>
        <v>0</v>
      </c>
      <c r="AV1096" s="7">
        <f t="shared" si="441"/>
        <v>250000</v>
      </c>
      <c r="AW1096" s="7">
        <f>'დამტკ. ბიუჯ.'!G1096</f>
        <v>250000</v>
      </c>
      <c r="AX1096" s="7">
        <f>'დამტკ. საკუთ.'!G1096</f>
        <v>0</v>
      </c>
      <c r="AY1096" s="7">
        <f>'ცვლილ. ბიუჯ.'!H1096</f>
        <v>-244000</v>
      </c>
      <c r="AZ1096" s="7">
        <f>'ცვლილ. საკუთ.'!H1096</f>
        <v>0</v>
      </c>
      <c r="BA1096" s="7">
        <f>'მთავრ. ფონდი'!H1096</f>
        <v>0</v>
      </c>
      <c r="BB1096" s="7">
        <f>'პრეზ. ფონდი'!H1096</f>
        <v>0</v>
      </c>
      <c r="BC1096" s="7">
        <f>'დაზუსტ. ნაერთი'!G1096</f>
        <v>6000</v>
      </c>
      <c r="BD1096" s="7">
        <f>'დაზუსტ. ბიუჯ.'!G1096</f>
        <v>6000</v>
      </c>
      <c r="BE1096" s="7">
        <f>'დაზუსტ. საკუთ.'!G1096</f>
        <v>0</v>
      </c>
      <c r="BG1096" s="7">
        <f t="shared" si="442"/>
        <v>530000</v>
      </c>
      <c r="BH1096" s="7">
        <f t="shared" si="442"/>
        <v>530000</v>
      </c>
      <c r="BI1096" s="7">
        <f t="shared" si="442"/>
        <v>0</v>
      </c>
      <c r="BJ1096" s="7">
        <f t="shared" si="442"/>
        <v>-524000</v>
      </c>
      <c r="BK1096" s="7">
        <f t="shared" si="443"/>
        <v>0</v>
      </c>
      <c r="BL1096" s="7">
        <f t="shared" si="443"/>
        <v>0</v>
      </c>
      <c r="BM1096" s="7">
        <f t="shared" si="443"/>
        <v>0</v>
      </c>
      <c r="BN1096" s="7">
        <f t="shared" si="443"/>
        <v>6000</v>
      </c>
      <c r="BO1096" s="7">
        <f t="shared" si="446"/>
        <v>6000</v>
      </c>
      <c r="BP1096" s="7">
        <f t="shared" si="445"/>
        <v>0</v>
      </c>
      <c r="BR1096" s="7">
        <f t="shared" si="444"/>
        <v>255000</v>
      </c>
      <c r="BS1096" s="7">
        <f>'დამტკ. ბიუჯ.'!H1096</f>
        <v>255000</v>
      </c>
      <c r="BT1096" s="7">
        <f>'დამტკ. საკუთ.'!H1096</f>
        <v>0</v>
      </c>
      <c r="BU1096" s="7">
        <f>'ცვლილ. ბიუჯ.'!I1096</f>
        <v>0</v>
      </c>
      <c r="BV1096" s="7">
        <f>'ცვლილ. საკუთ.'!I1096</f>
        <v>0</v>
      </c>
      <c r="BW1096" s="7">
        <f>'მთავრ. ფონდი'!I1096</f>
        <v>0</v>
      </c>
      <c r="BX1096" s="7">
        <f>'პრეზ. ფონდი'!I1096</f>
        <v>0</v>
      </c>
      <c r="BY1096" s="7">
        <f>'დაზუსტ. ნაერთი'!H1096</f>
        <v>255000</v>
      </c>
      <c r="BZ1096" s="7">
        <f>'დაზუსტ. ბიუჯ.'!H1096</f>
        <v>255000</v>
      </c>
      <c r="CA1096" s="7">
        <f>'დაზუსტ. საკუთ.'!H1096</f>
        <v>0</v>
      </c>
    </row>
    <row r="1097" spans="1:79" x14ac:dyDescent="0.25">
      <c r="A1097" t="str">
        <f t="shared" si="430"/>
        <v>b</v>
      </c>
      <c r="B1097" s="8"/>
      <c r="C1097" s="9" t="s">
        <v>11</v>
      </c>
      <c r="D1097" s="10">
        <f t="shared" si="431"/>
        <v>0</v>
      </c>
      <c r="E1097" s="10">
        <f t="shared" si="432"/>
        <v>0</v>
      </c>
      <c r="F1097" s="10">
        <f t="shared" si="433"/>
        <v>0</v>
      </c>
      <c r="G1097" s="10">
        <f t="shared" si="433"/>
        <v>0</v>
      </c>
      <c r="H1097" s="10">
        <f t="shared" si="433"/>
        <v>0</v>
      </c>
      <c r="I1097" s="10">
        <f t="shared" si="433"/>
        <v>0</v>
      </c>
      <c r="J1097" s="10">
        <f t="shared" si="434"/>
        <v>0</v>
      </c>
      <c r="K1097" s="10">
        <f t="shared" si="434"/>
        <v>0</v>
      </c>
      <c r="L1097" s="10">
        <f t="shared" si="434"/>
        <v>0</v>
      </c>
      <c r="M1097" s="10">
        <f t="shared" si="434"/>
        <v>0</v>
      </c>
      <c r="O1097" s="10">
        <f t="shared" si="435"/>
        <v>0</v>
      </c>
      <c r="P1097" s="10">
        <f>'დამტკ. ბიუჯ.'!E1097</f>
        <v>0</v>
      </c>
      <c r="Q1097" s="10">
        <f>'დამტკ. საკუთ.'!E1097</f>
        <v>0</v>
      </c>
      <c r="R1097" s="10">
        <f>'ცვლილ. ბიუჯ.'!F1097</f>
        <v>0</v>
      </c>
      <c r="S1097" s="10">
        <f>'ცვლილ. საკუთ.'!F1097</f>
        <v>0</v>
      </c>
      <c r="T1097" s="10">
        <f>'მთავრ. ფონდი'!F1097</f>
        <v>0</v>
      </c>
      <c r="U1097" s="10">
        <f>'პრეზ. ფონდი'!F1097</f>
        <v>0</v>
      </c>
      <c r="V1097" s="10">
        <f>'დაზუსტ. ნაერთი'!E1097</f>
        <v>0</v>
      </c>
      <c r="W1097" s="10">
        <f>'დაზუსტ. ბიუჯ.'!E1097</f>
        <v>0</v>
      </c>
      <c r="X1097" s="10">
        <f>'დაზუსტ. საკუთ.'!E1097</f>
        <v>0</v>
      </c>
      <c r="Z1097" s="10">
        <f t="shared" si="436"/>
        <v>0</v>
      </c>
      <c r="AA1097" s="10">
        <f>'დამტკ. ბიუჯ.'!F1097</f>
        <v>0</v>
      </c>
      <c r="AB1097" s="10">
        <f>'დამტკ. საკუთ.'!F1097</f>
        <v>0</v>
      </c>
      <c r="AC1097" s="10">
        <f>'ცვლილ. ბიუჯ.'!G1097</f>
        <v>0</v>
      </c>
      <c r="AD1097" s="10">
        <f>'ცვლილ. საკუთ.'!G1097</f>
        <v>0</v>
      </c>
      <c r="AE1097" s="10">
        <f>'მთავრ. ფონდი'!G1097</f>
        <v>0</v>
      </c>
      <c r="AF1097" s="10">
        <f>'პრეზ. ფონდი'!G1097</f>
        <v>0</v>
      </c>
      <c r="AG1097" s="10">
        <f>'დაზუსტ. ნაერთი'!F1097</f>
        <v>0</v>
      </c>
      <c r="AH1097" s="10">
        <f>'დაზუსტ. ბიუჯ.'!F1097</f>
        <v>0</v>
      </c>
      <c r="AI1097" s="10">
        <f>'დაზუსტ. საკუთ.'!F1097</f>
        <v>0</v>
      </c>
      <c r="AK1097" s="10">
        <f t="shared" si="437"/>
        <v>0</v>
      </c>
      <c r="AL1097" s="10">
        <f t="shared" si="438"/>
        <v>0</v>
      </c>
      <c r="AM1097" s="10">
        <f t="shared" si="439"/>
        <v>0</v>
      </c>
      <c r="AN1097" s="10">
        <f t="shared" si="439"/>
        <v>0</v>
      </c>
      <c r="AO1097" s="10">
        <f t="shared" si="439"/>
        <v>0</v>
      </c>
      <c r="AP1097" s="10">
        <f t="shared" si="439"/>
        <v>0</v>
      </c>
      <c r="AQ1097" s="10">
        <f t="shared" si="440"/>
        <v>0</v>
      </c>
      <c r="AR1097" s="10">
        <f t="shared" si="440"/>
        <v>0</v>
      </c>
      <c r="AS1097" s="10">
        <f t="shared" si="440"/>
        <v>0</v>
      </c>
      <c r="AT1097" s="10">
        <f t="shared" si="440"/>
        <v>0</v>
      </c>
      <c r="AV1097" s="10">
        <f t="shared" si="441"/>
        <v>0</v>
      </c>
      <c r="AW1097" s="10">
        <f>'დამტკ. ბიუჯ.'!G1097</f>
        <v>0</v>
      </c>
      <c r="AX1097" s="10">
        <f>'დამტკ. საკუთ.'!G1097</f>
        <v>0</v>
      </c>
      <c r="AY1097" s="10">
        <f>'ცვლილ. ბიუჯ.'!H1097</f>
        <v>0</v>
      </c>
      <c r="AZ1097" s="10">
        <f>'ცვლილ. საკუთ.'!H1097</f>
        <v>0</v>
      </c>
      <c r="BA1097" s="10">
        <f>'მთავრ. ფონდი'!H1097</f>
        <v>0</v>
      </c>
      <c r="BB1097" s="10">
        <f>'პრეზ. ფონდი'!H1097</f>
        <v>0</v>
      </c>
      <c r="BC1097" s="10">
        <f>'დაზუსტ. ნაერთი'!G1097</f>
        <v>0</v>
      </c>
      <c r="BD1097" s="10">
        <f>'დაზუსტ. ბიუჯ.'!G1097</f>
        <v>0</v>
      </c>
      <c r="BE1097" s="10">
        <f>'დაზუსტ. საკუთ.'!G1097</f>
        <v>0</v>
      </c>
      <c r="BG1097" s="10">
        <f t="shared" si="442"/>
        <v>0</v>
      </c>
      <c r="BH1097" s="10">
        <f t="shared" si="442"/>
        <v>0</v>
      </c>
      <c r="BI1097" s="10">
        <f t="shared" si="442"/>
        <v>0</v>
      </c>
      <c r="BJ1097" s="10">
        <f t="shared" si="442"/>
        <v>0</v>
      </c>
      <c r="BK1097" s="10">
        <f t="shared" si="443"/>
        <v>0</v>
      </c>
      <c r="BL1097" s="10">
        <f t="shared" si="443"/>
        <v>0</v>
      </c>
      <c r="BM1097" s="10">
        <f t="shared" si="443"/>
        <v>0</v>
      </c>
      <c r="BN1097" s="10">
        <f t="shared" si="443"/>
        <v>0</v>
      </c>
      <c r="BO1097" s="10">
        <f t="shared" si="446"/>
        <v>0</v>
      </c>
      <c r="BP1097" s="10">
        <f t="shared" si="445"/>
        <v>0</v>
      </c>
      <c r="BR1097" s="10">
        <f t="shared" si="444"/>
        <v>0</v>
      </c>
      <c r="BS1097" s="10">
        <f>'დამტკ. ბიუჯ.'!H1097</f>
        <v>0</v>
      </c>
      <c r="BT1097" s="10">
        <f>'დამტკ. საკუთ.'!H1097</f>
        <v>0</v>
      </c>
      <c r="BU1097" s="10">
        <f>'ცვლილ. ბიუჯ.'!I1097</f>
        <v>0</v>
      </c>
      <c r="BV1097" s="10">
        <f>'ცვლილ. საკუთ.'!I1097</f>
        <v>0</v>
      </c>
      <c r="BW1097" s="10">
        <f>'მთავრ. ფონდი'!I1097</f>
        <v>0</v>
      </c>
      <c r="BX1097" s="10">
        <f>'პრეზ. ფონდი'!I1097</f>
        <v>0</v>
      </c>
      <c r="BY1097" s="10">
        <f>'დაზუსტ. ნაერთი'!H1097</f>
        <v>0</v>
      </c>
      <c r="BZ1097" s="10">
        <f>'დაზუსტ. ბიუჯ.'!H1097</f>
        <v>0</v>
      </c>
      <c r="CA1097" s="10">
        <f>'დაზუსტ. საკუთ.'!H1097</f>
        <v>0</v>
      </c>
    </row>
    <row r="1098" spans="1:79" x14ac:dyDescent="0.25">
      <c r="A1098" t="str">
        <f t="shared" si="430"/>
        <v>a</v>
      </c>
      <c r="B1098" s="8"/>
      <c r="C1098" s="9" t="s">
        <v>12</v>
      </c>
      <c r="D1098" s="10">
        <f t="shared" si="431"/>
        <v>785000</v>
      </c>
      <c r="E1098" s="10">
        <f t="shared" si="432"/>
        <v>785000</v>
      </c>
      <c r="F1098" s="10">
        <f t="shared" si="433"/>
        <v>0</v>
      </c>
      <c r="G1098" s="10">
        <f t="shared" si="433"/>
        <v>-524000</v>
      </c>
      <c r="H1098" s="10">
        <f t="shared" si="433"/>
        <v>0</v>
      </c>
      <c r="I1098" s="10">
        <f t="shared" si="433"/>
        <v>0</v>
      </c>
      <c r="J1098" s="10">
        <f t="shared" si="434"/>
        <v>0</v>
      </c>
      <c r="K1098" s="10">
        <f t="shared" si="434"/>
        <v>261000</v>
      </c>
      <c r="L1098" s="10">
        <f t="shared" si="434"/>
        <v>261000</v>
      </c>
      <c r="M1098" s="10">
        <f t="shared" si="434"/>
        <v>0</v>
      </c>
      <c r="O1098" s="10">
        <f t="shared" si="435"/>
        <v>80000</v>
      </c>
      <c r="P1098" s="10">
        <f>'დამტკ. ბიუჯ.'!E1098</f>
        <v>80000</v>
      </c>
      <c r="Q1098" s="10">
        <f>'დამტკ. საკუთ.'!E1098</f>
        <v>0</v>
      </c>
      <c r="R1098" s="10">
        <f>'ცვლილ. ბიუჯ.'!F1098</f>
        <v>-80000</v>
      </c>
      <c r="S1098" s="10">
        <f>'ცვლილ. საკუთ.'!F1098</f>
        <v>0</v>
      </c>
      <c r="T1098" s="10">
        <f>'მთავრ. ფონდი'!F1098</f>
        <v>0</v>
      </c>
      <c r="U1098" s="10">
        <f>'პრეზ. ფონდი'!F1098</f>
        <v>0</v>
      </c>
      <c r="V1098" s="10">
        <f>'დაზუსტ. ნაერთი'!E1098</f>
        <v>0</v>
      </c>
      <c r="W1098" s="10">
        <f>'დაზუსტ. ბიუჯ.'!E1098</f>
        <v>0</v>
      </c>
      <c r="X1098" s="10">
        <f>'დაზუსტ. საკუთ.'!E1098</f>
        <v>0</v>
      </c>
      <c r="Z1098" s="10">
        <f t="shared" si="436"/>
        <v>200000</v>
      </c>
      <c r="AA1098" s="10">
        <f>'დამტკ. ბიუჯ.'!F1098</f>
        <v>200000</v>
      </c>
      <c r="AB1098" s="10">
        <f>'დამტკ. საკუთ.'!F1098</f>
        <v>0</v>
      </c>
      <c r="AC1098" s="10">
        <f>'ცვლილ. ბიუჯ.'!G1098</f>
        <v>-200000</v>
      </c>
      <c r="AD1098" s="10">
        <f>'ცვლილ. საკუთ.'!G1098</f>
        <v>0</v>
      </c>
      <c r="AE1098" s="10">
        <f>'მთავრ. ფონდი'!G1098</f>
        <v>0</v>
      </c>
      <c r="AF1098" s="10">
        <f>'პრეზ. ფონდი'!G1098</f>
        <v>0</v>
      </c>
      <c r="AG1098" s="10">
        <f>'დაზუსტ. ნაერთი'!F1098</f>
        <v>0</v>
      </c>
      <c r="AH1098" s="10">
        <f>'დაზუსტ. ბიუჯ.'!F1098</f>
        <v>0</v>
      </c>
      <c r="AI1098" s="10">
        <f>'დაზუსტ. საკუთ.'!F1098</f>
        <v>0</v>
      </c>
      <c r="AK1098" s="10">
        <f t="shared" si="437"/>
        <v>280000</v>
      </c>
      <c r="AL1098" s="10">
        <f t="shared" si="438"/>
        <v>280000</v>
      </c>
      <c r="AM1098" s="10">
        <f t="shared" si="439"/>
        <v>0</v>
      </c>
      <c r="AN1098" s="10">
        <f t="shared" si="439"/>
        <v>-280000</v>
      </c>
      <c r="AO1098" s="10">
        <f t="shared" si="439"/>
        <v>0</v>
      </c>
      <c r="AP1098" s="10">
        <f t="shared" si="439"/>
        <v>0</v>
      </c>
      <c r="AQ1098" s="10">
        <f t="shared" si="440"/>
        <v>0</v>
      </c>
      <c r="AR1098" s="10">
        <f t="shared" si="440"/>
        <v>0</v>
      </c>
      <c r="AS1098" s="10">
        <f t="shared" si="440"/>
        <v>0</v>
      </c>
      <c r="AT1098" s="10">
        <f t="shared" si="440"/>
        <v>0</v>
      </c>
      <c r="AV1098" s="10">
        <f t="shared" si="441"/>
        <v>250000</v>
      </c>
      <c r="AW1098" s="10">
        <f>'დამტკ. ბიუჯ.'!G1098</f>
        <v>250000</v>
      </c>
      <c r="AX1098" s="10">
        <f>'დამტკ. საკუთ.'!G1098</f>
        <v>0</v>
      </c>
      <c r="AY1098" s="10">
        <f>'ცვლილ. ბიუჯ.'!H1098</f>
        <v>-244000</v>
      </c>
      <c r="AZ1098" s="10">
        <f>'ცვლილ. საკუთ.'!H1098</f>
        <v>0</v>
      </c>
      <c r="BA1098" s="10">
        <f>'მთავრ. ფონდი'!H1098</f>
        <v>0</v>
      </c>
      <c r="BB1098" s="10">
        <f>'პრეზ. ფონდი'!H1098</f>
        <v>0</v>
      </c>
      <c r="BC1098" s="10">
        <f>'დაზუსტ. ნაერთი'!G1098</f>
        <v>6000</v>
      </c>
      <c r="BD1098" s="10">
        <f>'დაზუსტ. ბიუჯ.'!G1098</f>
        <v>6000</v>
      </c>
      <c r="BE1098" s="10">
        <f>'დაზუსტ. საკუთ.'!G1098</f>
        <v>0</v>
      </c>
      <c r="BG1098" s="10">
        <f t="shared" si="442"/>
        <v>530000</v>
      </c>
      <c r="BH1098" s="10">
        <f t="shared" si="442"/>
        <v>530000</v>
      </c>
      <c r="BI1098" s="10">
        <f t="shared" si="442"/>
        <v>0</v>
      </c>
      <c r="BJ1098" s="10">
        <f t="shared" si="442"/>
        <v>-524000</v>
      </c>
      <c r="BK1098" s="10">
        <f t="shared" si="443"/>
        <v>0</v>
      </c>
      <c r="BL1098" s="10">
        <f t="shared" si="443"/>
        <v>0</v>
      </c>
      <c r="BM1098" s="10">
        <f t="shared" si="443"/>
        <v>0</v>
      </c>
      <c r="BN1098" s="10">
        <f t="shared" si="443"/>
        <v>6000</v>
      </c>
      <c r="BO1098" s="10">
        <f t="shared" si="446"/>
        <v>6000</v>
      </c>
      <c r="BP1098" s="10">
        <f t="shared" si="445"/>
        <v>0</v>
      </c>
      <c r="BR1098" s="10">
        <f t="shared" si="444"/>
        <v>255000</v>
      </c>
      <c r="BS1098" s="10">
        <f>'დამტკ. ბიუჯ.'!H1098</f>
        <v>255000</v>
      </c>
      <c r="BT1098" s="10">
        <f>'დამტკ. საკუთ.'!H1098</f>
        <v>0</v>
      </c>
      <c r="BU1098" s="10">
        <f>'ცვლილ. ბიუჯ.'!I1098</f>
        <v>0</v>
      </c>
      <c r="BV1098" s="10">
        <f>'ცვლილ. საკუთ.'!I1098</f>
        <v>0</v>
      </c>
      <c r="BW1098" s="10">
        <f>'მთავრ. ფონდი'!I1098</f>
        <v>0</v>
      </c>
      <c r="BX1098" s="10">
        <f>'პრეზ. ფონდი'!I1098</f>
        <v>0</v>
      </c>
      <c r="BY1098" s="10">
        <f>'დაზუსტ. ნაერთი'!H1098</f>
        <v>255000</v>
      </c>
      <c r="BZ1098" s="10">
        <f>'დაზუსტ. ბიუჯ.'!H1098</f>
        <v>255000</v>
      </c>
      <c r="CA1098" s="10">
        <f>'დაზუსტ. საკუთ.'!H1098</f>
        <v>0</v>
      </c>
    </row>
    <row r="1099" spans="1:79" x14ac:dyDescent="0.25">
      <c r="A1099" t="str">
        <f t="shared" si="430"/>
        <v>b</v>
      </c>
      <c r="B1099" s="8"/>
      <c r="C1099" s="9" t="s">
        <v>13</v>
      </c>
      <c r="D1099" s="10">
        <f t="shared" si="431"/>
        <v>0</v>
      </c>
      <c r="E1099" s="10">
        <f t="shared" si="432"/>
        <v>0</v>
      </c>
      <c r="F1099" s="10">
        <f t="shared" si="433"/>
        <v>0</v>
      </c>
      <c r="G1099" s="10">
        <f t="shared" si="433"/>
        <v>0</v>
      </c>
      <c r="H1099" s="10">
        <f t="shared" si="433"/>
        <v>0</v>
      </c>
      <c r="I1099" s="10">
        <f t="shared" si="433"/>
        <v>0</v>
      </c>
      <c r="J1099" s="10">
        <f t="shared" si="434"/>
        <v>0</v>
      </c>
      <c r="K1099" s="10">
        <f t="shared" si="434"/>
        <v>0</v>
      </c>
      <c r="L1099" s="10">
        <f t="shared" si="434"/>
        <v>0</v>
      </c>
      <c r="M1099" s="10">
        <f t="shared" si="434"/>
        <v>0</v>
      </c>
      <c r="O1099" s="10">
        <f t="shared" si="435"/>
        <v>0</v>
      </c>
      <c r="P1099" s="10">
        <f>'დამტკ. ბიუჯ.'!E1099</f>
        <v>0</v>
      </c>
      <c r="Q1099" s="10">
        <f>'დამტკ. საკუთ.'!E1099</f>
        <v>0</v>
      </c>
      <c r="R1099" s="10">
        <f>'ცვლილ. ბიუჯ.'!F1099</f>
        <v>0</v>
      </c>
      <c r="S1099" s="10">
        <f>'ცვლილ. საკუთ.'!F1099</f>
        <v>0</v>
      </c>
      <c r="T1099" s="10">
        <f>'მთავრ. ფონდი'!F1099</f>
        <v>0</v>
      </c>
      <c r="U1099" s="10">
        <f>'პრეზ. ფონდი'!F1099</f>
        <v>0</v>
      </c>
      <c r="V1099" s="10">
        <f>'დაზუსტ. ნაერთი'!E1099</f>
        <v>0</v>
      </c>
      <c r="W1099" s="10">
        <f>'დაზუსტ. ბიუჯ.'!E1099</f>
        <v>0</v>
      </c>
      <c r="X1099" s="10">
        <f>'დაზუსტ. საკუთ.'!E1099</f>
        <v>0</v>
      </c>
      <c r="Z1099" s="10">
        <f t="shared" si="436"/>
        <v>0</v>
      </c>
      <c r="AA1099" s="10">
        <f>'დამტკ. ბიუჯ.'!F1099</f>
        <v>0</v>
      </c>
      <c r="AB1099" s="10">
        <f>'დამტკ. საკუთ.'!F1099</f>
        <v>0</v>
      </c>
      <c r="AC1099" s="10">
        <f>'ცვლილ. ბიუჯ.'!G1099</f>
        <v>0</v>
      </c>
      <c r="AD1099" s="10">
        <f>'ცვლილ. საკუთ.'!G1099</f>
        <v>0</v>
      </c>
      <c r="AE1099" s="10">
        <f>'მთავრ. ფონდი'!G1099</f>
        <v>0</v>
      </c>
      <c r="AF1099" s="10">
        <f>'პრეზ. ფონდი'!G1099</f>
        <v>0</v>
      </c>
      <c r="AG1099" s="10">
        <f>'დაზუსტ. ნაერთი'!F1099</f>
        <v>0</v>
      </c>
      <c r="AH1099" s="10">
        <f>'დაზუსტ. ბიუჯ.'!F1099</f>
        <v>0</v>
      </c>
      <c r="AI1099" s="10">
        <f>'დაზუსტ. საკუთ.'!F1099</f>
        <v>0</v>
      </c>
      <c r="AK1099" s="10">
        <f t="shared" si="437"/>
        <v>0</v>
      </c>
      <c r="AL1099" s="10">
        <f t="shared" si="438"/>
        <v>0</v>
      </c>
      <c r="AM1099" s="10">
        <f t="shared" si="439"/>
        <v>0</v>
      </c>
      <c r="AN1099" s="10">
        <f t="shared" si="439"/>
        <v>0</v>
      </c>
      <c r="AO1099" s="10">
        <f t="shared" si="439"/>
        <v>0</v>
      </c>
      <c r="AP1099" s="10">
        <f t="shared" si="439"/>
        <v>0</v>
      </c>
      <c r="AQ1099" s="10">
        <f t="shared" si="440"/>
        <v>0</v>
      </c>
      <c r="AR1099" s="10">
        <f t="shared" si="440"/>
        <v>0</v>
      </c>
      <c r="AS1099" s="10">
        <f t="shared" si="440"/>
        <v>0</v>
      </c>
      <c r="AT1099" s="10">
        <f t="shared" si="440"/>
        <v>0</v>
      </c>
      <c r="AV1099" s="10">
        <f t="shared" si="441"/>
        <v>0</v>
      </c>
      <c r="AW1099" s="10">
        <f>'დამტკ. ბიუჯ.'!G1099</f>
        <v>0</v>
      </c>
      <c r="AX1099" s="10">
        <f>'დამტკ. საკუთ.'!G1099</f>
        <v>0</v>
      </c>
      <c r="AY1099" s="10">
        <f>'ცვლილ. ბიუჯ.'!H1099</f>
        <v>0</v>
      </c>
      <c r="AZ1099" s="10">
        <f>'ცვლილ. საკუთ.'!H1099</f>
        <v>0</v>
      </c>
      <c r="BA1099" s="10">
        <f>'მთავრ. ფონდი'!H1099</f>
        <v>0</v>
      </c>
      <c r="BB1099" s="10">
        <f>'პრეზ. ფონდი'!H1099</f>
        <v>0</v>
      </c>
      <c r="BC1099" s="10">
        <f>'დაზუსტ. ნაერთი'!G1099</f>
        <v>0</v>
      </c>
      <c r="BD1099" s="10">
        <f>'დაზუსტ. ბიუჯ.'!G1099</f>
        <v>0</v>
      </c>
      <c r="BE1099" s="10">
        <f>'დაზუსტ. საკუთ.'!G1099</f>
        <v>0</v>
      </c>
      <c r="BG1099" s="10">
        <f t="shared" si="442"/>
        <v>0</v>
      </c>
      <c r="BH1099" s="10">
        <f t="shared" si="442"/>
        <v>0</v>
      </c>
      <c r="BI1099" s="10">
        <f t="shared" si="442"/>
        <v>0</v>
      </c>
      <c r="BJ1099" s="10">
        <f t="shared" si="442"/>
        <v>0</v>
      </c>
      <c r="BK1099" s="10">
        <f t="shared" si="443"/>
        <v>0</v>
      </c>
      <c r="BL1099" s="10">
        <f t="shared" si="443"/>
        <v>0</v>
      </c>
      <c r="BM1099" s="10">
        <f t="shared" si="443"/>
        <v>0</v>
      </c>
      <c r="BN1099" s="10">
        <f t="shared" si="443"/>
        <v>0</v>
      </c>
      <c r="BO1099" s="10">
        <f t="shared" si="446"/>
        <v>0</v>
      </c>
      <c r="BP1099" s="10">
        <f t="shared" si="445"/>
        <v>0</v>
      </c>
      <c r="BR1099" s="10">
        <f t="shared" si="444"/>
        <v>0</v>
      </c>
      <c r="BS1099" s="10">
        <f>'დამტკ. ბიუჯ.'!H1099</f>
        <v>0</v>
      </c>
      <c r="BT1099" s="10">
        <f>'დამტკ. საკუთ.'!H1099</f>
        <v>0</v>
      </c>
      <c r="BU1099" s="10">
        <f>'ცვლილ. ბიუჯ.'!I1099</f>
        <v>0</v>
      </c>
      <c r="BV1099" s="10">
        <f>'ცვლილ. საკუთ.'!I1099</f>
        <v>0</v>
      </c>
      <c r="BW1099" s="10">
        <f>'მთავრ. ფონდი'!I1099</f>
        <v>0</v>
      </c>
      <c r="BX1099" s="10">
        <f>'პრეზ. ფონდი'!I1099</f>
        <v>0</v>
      </c>
      <c r="BY1099" s="10">
        <f>'დაზუსტ. ნაერთი'!H1099</f>
        <v>0</v>
      </c>
      <c r="BZ1099" s="10">
        <f>'დაზუსტ. ბიუჯ.'!H1099</f>
        <v>0</v>
      </c>
      <c r="CA1099" s="10">
        <f>'დაზუსტ. საკუთ.'!H1099</f>
        <v>0</v>
      </c>
    </row>
    <row r="1100" spans="1:79" x14ac:dyDescent="0.25">
      <c r="A1100" t="str">
        <f t="shared" si="430"/>
        <v>b</v>
      </c>
      <c r="B1100" s="8"/>
      <c r="C1100" s="9" t="s">
        <v>14</v>
      </c>
      <c r="D1100" s="10">
        <f t="shared" si="431"/>
        <v>0</v>
      </c>
      <c r="E1100" s="10">
        <f t="shared" si="432"/>
        <v>0</v>
      </c>
      <c r="F1100" s="10">
        <f t="shared" si="433"/>
        <v>0</v>
      </c>
      <c r="G1100" s="10">
        <f t="shared" si="433"/>
        <v>0</v>
      </c>
      <c r="H1100" s="10">
        <f t="shared" si="433"/>
        <v>0</v>
      </c>
      <c r="I1100" s="10">
        <f t="shared" si="433"/>
        <v>0</v>
      </c>
      <c r="J1100" s="10">
        <f t="shared" si="434"/>
        <v>0</v>
      </c>
      <c r="K1100" s="10">
        <f t="shared" si="434"/>
        <v>0</v>
      </c>
      <c r="L1100" s="10">
        <f t="shared" si="434"/>
        <v>0</v>
      </c>
      <c r="M1100" s="10">
        <f t="shared" si="434"/>
        <v>0</v>
      </c>
      <c r="O1100" s="10">
        <f t="shared" si="435"/>
        <v>0</v>
      </c>
      <c r="P1100" s="10">
        <f>'დამტკ. ბიუჯ.'!E1100</f>
        <v>0</v>
      </c>
      <c r="Q1100" s="10">
        <f>'დამტკ. საკუთ.'!E1100</f>
        <v>0</v>
      </c>
      <c r="R1100" s="10">
        <f>'ცვლილ. ბიუჯ.'!F1100</f>
        <v>0</v>
      </c>
      <c r="S1100" s="10">
        <f>'ცვლილ. საკუთ.'!F1100</f>
        <v>0</v>
      </c>
      <c r="T1100" s="10">
        <f>'მთავრ. ფონდი'!F1100</f>
        <v>0</v>
      </c>
      <c r="U1100" s="10">
        <f>'პრეზ. ფონდი'!F1100</f>
        <v>0</v>
      </c>
      <c r="V1100" s="10">
        <f>'დაზუსტ. ნაერთი'!E1100</f>
        <v>0</v>
      </c>
      <c r="W1100" s="10">
        <f>'დაზუსტ. ბიუჯ.'!E1100</f>
        <v>0</v>
      </c>
      <c r="X1100" s="10">
        <f>'დაზუსტ. საკუთ.'!E1100</f>
        <v>0</v>
      </c>
      <c r="Z1100" s="10">
        <f t="shared" si="436"/>
        <v>0</v>
      </c>
      <c r="AA1100" s="10">
        <f>'დამტკ. ბიუჯ.'!F1100</f>
        <v>0</v>
      </c>
      <c r="AB1100" s="10">
        <f>'დამტკ. საკუთ.'!F1100</f>
        <v>0</v>
      </c>
      <c r="AC1100" s="10">
        <f>'ცვლილ. ბიუჯ.'!G1100</f>
        <v>0</v>
      </c>
      <c r="AD1100" s="10">
        <f>'ცვლილ. საკუთ.'!G1100</f>
        <v>0</v>
      </c>
      <c r="AE1100" s="10">
        <f>'მთავრ. ფონდი'!G1100</f>
        <v>0</v>
      </c>
      <c r="AF1100" s="10">
        <f>'პრეზ. ფონდი'!G1100</f>
        <v>0</v>
      </c>
      <c r="AG1100" s="10">
        <f>'დაზუსტ. ნაერთი'!F1100</f>
        <v>0</v>
      </c>
      <c r="AH1100" s="10">
        <f>'დაზუსტ. ბიუჯ.'!F1100</f>
        <v>0</v>
      </c>
      <c r="AI1100" s="10">
        <f>'დაზუსტ. საკუთ.'!F1100</f>
        <v>0</v>
      </c>
      <c r="AK1100" s="10">
        <f t="shared" si="437"/>
        <v>0</v>
      </c>
      <c r="AL1100" s="10">
        <f t="shared" si="438"/>
        <v>0</v>
      </c>
      <c r="AM1100" s="10">
        <f t="shared" si="439"/>
        <v>0</v>
      </c>
      <c r="AN1100" s="10">
        <f t="shared" si="439"/>
        <v>0</v>
      </c>
      <c r="AO1100" s="10">
        <f t="shared" si="439"/>
        <v>0</v>
      </c>
      <c r="AP1100" s="10">
        <f t="shared" si="439"/>
        <v>0</v>
      </c>
      <c r="AQ1100" s="10">
        <f t="shared" si="440"/>
        <v>0</v>
      </c>
      <c r="AR1100" s="10">
        <f t="shared" si="440"/>
        <v>0</v>
      </c>
      <c r="AS1100" s="10">
        <f t="shared" si="440"/>
        <v>0</v>
      </c>
      <c r="AT1100" s="10">
        <f t="shared" si="440"/>
        <v>0</v>
      </c>
      <c r="AV1100" s="10">
        <f t="shared" si="441"/>
        <v>0</v>
      </c>
      <c r="AW1100" s="10">
        <f>'დამტკ. ბიუჯ.'!G1100</f>
        <v>0</v>
      </c>
      <c r="AX1100" s="10">
        <f>'დამტკ. საკუთ.'!G1100</f>
        <v>0</v>
      </c>
      <c r="AY1100" s="10">
        <f>'ცვლილ. ბიუჯ.'!H1100</f>
        <v>0</v>
      </c>
      <c r="AZ1100" s="10">
        <f>'ცვლილ. საკუთ.'!H1100</f>
        <v>0</v>
      </c>
      <c r="BA1100" s="10">
        <f>'მთავრ. ფონდი'!H1100</f>
        <v>0</v>
      </c>
      <c r="BB1100" s="10">
        <f>'პრეზ. ფონდი'!H1100</f>
        <v>0</v>
      </c>
      <c r="BC1100" s="10">
        <f>'დაზუსტ. ნაერთი'!G1100</f>
        <v>0</v>
      </c>
      <c r="BD1100" s="10">
        <f>'დაზუსტ. ბიუჯ.'!G1100</f>
        <v>0</v>
      </c>
      <c r="BE1100" s="10">
        <f>'დაზუსტ. საკუთ.'!G1100</f>
        <v>0</v>
      </c>
      <c r="BG1100" s="10">
        <f t="shared" si="442"/>
        <v>0</v>
      </c>
      <c r="BH1100" s="10">
        <f t="shared" si="442"/>
        <v>0</v>
      </c>
      <c r="BI1100" s="10">
        <f t="shared" si="442"/>
        <v>0</v>
      </c>
      <c r="BJ1100" s="10">
        <f t="shared" si="442"/>
        <v>0</v>
      </c>
      <c r="BK1100" s="10">
        <f t="shared" si="443"/>
        <v>0</v>
      </c>
      <c r="BL1100" s="10">
        <f t="shared" si="443"/>
        <v>0</v>
      </c>
      <c r="BM1100" s="10">
        <f t="shared" si="443"/>
        <v>0</v>
      </c>
      <c r="BN1100" s="10">
        <f t="shared" si="443"/>
        <v>0</v>
      </c>
      <c r="BO1100" s="10">
        <f t="shared" si="446"/>
        <v>0</v>
      </c>
      <c r="BP1100" s="10">
        <f t="shared" si="445"/>
        <v>0</v>
      </c>
      <c r="BR1100" s="10">
        <f t="shared" si="444"/>
        <v>0</v>
      </c>
      <c r="BS1100" s="10">
        <f>'დამტკ. ბიუჯ.'!H1100</f>
        <v>0</v>
      </c>
      <c r="BT1100" s="10">
        <f>'დამტკ. საკუთ.'!H1100</f>
        <v>0</v>
      </c>
      <c r="BU1100" s="10">
        <f>'ცვლილ. ბიუჯ.'!I1100</f>
        <v>0</v>
      </c>
      <c r="BV1100" s="10">
        <f>'ცვლილ. საკუთ.'!I1100</f>
        <v>0</v>
      </c>
      <c r="BW1100" s="10">
        <f>'მთავრ. ფონდი'!I1100</f>
        <v>0</v>
      </c>
      <c r="BX1100" s="10">
        <f>'პრეზ. ფონდი'!I1100</f>
        <v>0</v>
      </c>
      <c r="BY1100" s="10">
        <f>'დაზუსტ. ნაერთი'!H1100</f>
        <v>0</v>
      </c>
      <c r="BZ1100" s="10">
        <f>'დაზუსტ. ბიუჯ.'!H1100</f>
        <v>0</v>
      </c>
      <c r="CA1100" s="10">
        <f>'დაზუსტ. საკუთ.'!H1100</f>
        <v>0</v>
      </c>
    </row>
    <row r="1101" spans="1:79" x14ac:dyDescent="0.25">
      <c r="A1101" t="str">
        <f t="shared" si="430"/>
        <v>b</v>
      </c>
      <c r="B1101" s="8"/>
      <c r="C1101" s="9" t="s">
        <v>15</v>
      </c>
      <c r="D1101" s="10">
        <f t="shared" si="431"/>
        <v>0</v>
      </c>
      <c r="E1101" s="10">
        <f t="shared" si="432"/>
        <v>0</v>
      </c>
      <c r="F1101" s="10">
        <f t="shared" si="433"/>
        <v>0</v>
      </c>
      <c r="G1101" s="10">
        <f t="shared" si="433"/>
        <v>0</v>
      </c>
      <c r="H1101" s="10">
        <f t="shared" si="433"/>
        <v>0</v>
      </c>
      <c r="I1101" s="10">
        <f t="shared" si="433"/>
        <v>0</v>
      </c>
      <c r="J1101" s="10">
        <f t="shared" si="434"/>
        <v>0</v>
      </c>
      <c r="K1101" s="10">
        <f t="shared" si="434"/>
        <v>0</v>
      </c>
      <c r="L1101" s="10">
        <f t="shared" si="434"/>
        <v>0</v>
      </c>
      <c r="M1101" s="10">
        <f t="shared" si="434"/>
        <v>0</v>
      </c>
      <c r="O1101" s="10">
        <f t="shared" si="435"/>
        <v>0</v>
      </c>
      <c r="P1101" s="10">
        <f>'დამტკ. ბიუჯ.'!E1101</f>
        <v>0</v>
      </c>
      <c r="Q1101" s="10">
        <f>'დამტკ. საკუთ.'!E1101</f>
        <v>0</v>
      </c>
      <c r="R1101" s="10">
        <f>'ცვლილ. ბიუჯ.'!F1101</f>
        <v>0</v>
      </c>
      <c r="S1101" s="10">
        <f>'ცვლილ. საკუთ.'!F1101</f>
        <v>0</v>
      </c>
      <c r="T1101" s="10">
        <f>'მთავრ. ფონდი'!F1101</f>
        <v>0</v>
      </c>
      <c r="U1101" s="10">
        <f>'პრეზ. ფონდი'!F1101</f>
        <v>0</v>
      </c>
      <c r="V1101" s="10">
        <f>'დაზუსტ. ნაერთი'!E1101</f>
        <v>0</v>
      </c>
      <c r="W1101" s="10">
        <f>'დაზუსტ. ბიუჯ.'!E1101</f>
        <v>0</v>
      </c>
      <c r="X1101" s="10">
        <f>'დაზუსტ. საკუთ.'!E1101</f>
        <v>0</v>
      </c>
      <c r="Z1101" s="10">
        <f t="shared" si="436"/>
        <v>0</v>
      </c>
      <c r="AA1101" s="10">
        <f>'დამტკ. ბიუჯ.'!F1101</f>
        <v>0</v>
      </c>
      <c r="AB1101" s="10">
        <f>'დამტკ. საკუთ.'!F1101</f>
        <v>0</v>
      </c>
      <c r="AC1101" s="10">
        <f>'ცვლილ. ბიუჯ.'!G1101</f>
        <v>0</v>
      </c>
      <c r="AD1101" s="10">
        <f>'ცვლილ. საკუთ.'!G1101</f>
        <v>0</v>
      </c>
      <c r="AE1101" s="10">
        <f>'მთავრ. ფონდი'!G1101</f>
        <v>0</v>
      </c>
      <c r="AF1101" s="10">
        <f>'პრეზ. ფონდი'!G1101</f>
        <v>0</v>
      </c>
      <c r="AG1101" s="10">
        <f>'დაზუსტ. ნაერთი'!F1101</f>
        <v>0</v>
      </c>
      <c r="AH1101" s="10">
        <f>'დაზუსტ. ბიუჯ.'!F1101</f>
        <v>0</v>
      </c>
      <c r="AI1101" s="10">
        <f>'დაზუსტ. საკუთ.'!F1101</f>
        <v>0</v>
      </c>
      <c r="AK1101" s="10">
        <f t="shared" si="437"/>
        <v>0</v>
      </c>
      <c r="AL1101" s="10">
        <f t="shared" si="438"/>
        <v>0</v>
      </c>
      <c r="AM1101" s="10">
        <f t="shared" si="439"/>
        <v>0</v>
      </c>
      <c r="AN1101" s="10">
        <f t="shared" si="439"/>
        <v>0</v>
      </c>
      <c r="AO1101" s="10">
        <f t="shared" si="439"/>
        <v>0</v>
      </c>
      <c r="AP1101" s="10">
        <f t="shared" si="439"/>
        <v>0</v>
      </c>
      <c r="AQ1101" s="10">
        <f t="shared" si="440"/>
        <v>0</v>
      </c>
      <c r="AR1101" s="10">
        <f t="shared" si="440"/>
        <v>0</v>
      </c>
      <c r="AS1101" s="10">
        <f t="shared" si="440"/>
        <v>0</v>
      </c>
      <c r="AT1101" s="10">
        <f t="shared" si="440"/>
        <v>0</v>
      </c>
      <c r="AV1101" s="10">
        <f t="shared" si="441"/>
        <v>0</v>
      </c>
      <c r="AW1101" s="10">
        <f>'დამტკ. ბიუჯ.'!G1101</f>
        <v>0</v>
      </c>
      <c r="AX1101" s="10">
        <f>'დამტკ. საკუთ.'!G1101</f>
        <v>0</v>
      </c>
      <c r="AY1101" s="10">
        <f>'ცვლილ. ბიუჯ.'!H1101</f>
        <v>0</v>
      </c>
      <c r="AZ1101" s="10">
        <f>'ცვლილ. საკუთ.'!H1101</f>
        <v>0</v>
      </c>
      <c r="BA1101" s="10">
        <f>'მთავრ. ფონდი'!H1101</f>
        <v>0</v>
      </c>
      <c r="BB1101" s="10">
        <f>'პრეზ. ფონდი'!H1101</f>
        <v>0</v>
      </c>
      <c r="BC1101" s="10">
        <f>'დაზუსტ. ნაერთი'!G1101</f>
        <v>0</v>
      </c>
      <c r="BD1101" s="10">
        <f>'დაზუსტ. ბიუჯ.'!G1101</f>
        <v>0</v>
      </c>
      <c r="BE1101" s="10">
        <f>'დაზუსტ. საკუთ.'!G1101</f>
        <v>0</v>
      </c>
      <c r="BG1101" s="10">
        <f t="shared" si="442"/>
        <v>0</v>
      </c>
      <c r="BH1101" s="10">
        <f t="shared" si="442"/>
        <v>0</v>
      </c>
      <c r="BI1101" s="10">
        <f t="shared" si="442"/>
        <v>0</v>
      </c>
      <c r="BJ1101" s="10">
        <f t="shared" si="442"/>
        <v>0</v>
      </c>
      <c r="BK1101" s="10">
        <f t="shared" si="443"/>
        <v>0</v>
      </c>
      <c r="BL1101" s="10">
        <f t="shared" si="443"/>
        <v>0</v>
      </c>
      <c r="BM1101" s="10">
        <f t="shared" si="443"/>
        <v>0</v>
      </c>
      <c r="BN1101" s="10">
        <f t="shared" si="443"/>
        <v>0</v>
      </c>
      <c r="BO1101" s="10">
        <f t="shared" si="446"/>
        <v>0</v>
      </c>
      <c r="BP1101" s="10">
        <f t="shared" si="445"/>
        <v>0</v>
      </c>
      <c r="BR1101" s="10">
        <f t="shared" si="444"/>
        <v>0</v>
      </c>
      <c r="BS1101" s="10">
        <f>'დამტკ. ბიუჯ.'!H1101</f>
        <v>0</v>
      </c>
      <c r="BT1101" s="10">
        <f>'დამტკ. საკუთ.'!H1101</f>
        <v>0</v>
      </c>
      <c r="BU1101" s="10">
        <f>'ცვლილ. ბიუჯ.'!I1101</f>
        <v>0</v>
      </c>
      <c r="BV1101" s="10">
        <f>'ცვლილ. საკუთ.'!I1101</f>
        <v>0</v>
      </c>
      <c r="BW1101" s="10">
        <f>'მთავრ. ფონდი'!I1101</f>
        <v>0</v>
      </c>
      <c r="BX1101" s="10">
        <f>'პრეზ. ფონდი'!I1101</f>
        <v>0</v>
      </c>
      <c r="BY1101" s="10">
        <f>'დაზუსტ. ნაერთი'!H1101</f>
        <v>0</v>
      </c>
      <c r="BZ1101" s="10">
        <f>'დაზუსტ. ბიუჯ.'!H1101</f>
        <v>0</v>
      </c>
      <c r="CA1101" s="10">
        <f>'დაზუსტ. საკუთ.'!H1101</f>
        <v>0</v>
      </c>
    </row>
    <row r="1102" spans="1:79" x14ac:dyDescent="0.25">
      <c r="A1102" t="str">
        <f t="shared" si="430"/>
        <v>b</v>
      </c>
      <c r="B1102" s="8"/>
      <c r="C1102" s="9" t="s">
        <v>16</v>
      </c>
      <c r="D1102" s="10">
        <f t="shared" si="431"/>
        <v>0</v>
      </c>
      <c r="E1102" s="10">
        <f t="shared" si="432"/>
        <v>0</v>
      </c>
      <c r="F1102" s="10">
        <f t="shared" si="433"/>
        <v>0</v>
      </c>
      <c r="G1102" s="10">
        <f t="shared" si="433"/>
        <v>0</v>
      </c>
      <c r="H1102" s="10">
        <f t="shared" si="433"/>
        <v>0</v>
      </c>
      <c r="I1102" s="10">
        <f t="shared" si="433"/>
        <v>0</v>
      </c>
      <c r="J1102" s="10">
        <f t="shared" si="434"/>
        <v>0</v>
      </c>
      <c r="K1102" s="10">
        <f t="shared" si="434"/>
        <v>0</v>
      </c>
      <c r="L1102" s="10">
        <f t="shared" si="434"/>
        <v>0</v>
      </c>
      <c r="M1102" s="10">
        <f t="shared" si="434"/>
        <v>0</v>
      </c>
      <c r="O1102" s="10">
        <f t="shared" si="435"/>
        <v>0</v>
      </c>
      <c r="P1102" s="10">
        <f>'დამტკ. ბიუჯ.'!E1102</f>
        <v>0</v>
      </c>
      <c r="Q1102" s="10">
        <f>'დამტკ. საკუთ.'!E1102</f>
        <v>0</v>
      </c>
      <c r="R1102" s="10">
        <f>'ცვლილ. ბიუჯ.'!F1102</f>
        <v>0</v>
      </c>
      <c r="S1102" s="10">
        <f>'ცვლილ. საკუთ.'!F1102</f>
        <v>0</v>
      </c>
      <c r="T1102" s="10">
        <f>'მთავრ. ფონდი'!F1102</f>
        <v>0</v>
      </c>
      <c r="U1102" s="10">
        <f>'პრეზ. ფონდი'!F1102</f>
        <v>0</v>
      </c>
      <c r="V1102" s="10">
        <f>'დაზუსტ. ნაერთი'!E1102</f>
        <v>0</v>
      </c>
      <c r="W1102" s="10">
        <f>'დაზუსტ. ბიუჯ.'!E1102</f>
        <v>0</v>
      </c>
      <c r="X1102" s="10">
        <f>'დაზუსტ. საკუთ.'!E1102</f>
        <v>0</v>
      </c>
      <c r="Z1102" s="10">
        <f t="shared" si="436"/>
        <v>0</v>
      </c>
      <c r="AA1102" s="10">
        <f>'დამტკ. ბიუჯ.'!F1102</f>
        <v>0</v>
      </c>
      <c r="AB1102" s="10">
        <f>'დამტკ. საკუთ.'!F1102</f>
        <v>0</v>
      </c>
      <c r="AC1102" s="10">
        <f>'ცვლილ. ბიუჯ.'!G1102</f>
        <v>0</v>
      </c>
      <c r="AD1102" s="10">
        <f>'ცვლილ. საკუთ.'!G1102</f>
        <v>0</v>
      </c>
      <c r="AE1102" s="10">
        <f>'მთავრ. ფონდი'!G1102</f>
        <v>0</v>
      </c>
      <c r="AF1102" s="10">
        <f>'პრეზ. ფონდი'!G1102</f>
        <v>0</v>
      </c>
      <c r="AG1102" s="10">
        <f>'დაზუსტ. ნაერთი'!F1102</f>
        <v>0</v>
      </c>
      <c r="AH1102" s="10">
        <f>'დაზუსტ. ბიუჯ.'!F1102</f>
        <v>0</v>
      </c>
      <c r="AI1102" s="10">
        <f>'დაზუსტ. საკუთ.'!F1102</f>
        <v>0</v>
      </c>
      <c r="AK1102" s="10">
        <f t="shared" si="437"/>
        <v>0</v>
      </c>
      <c r="AL1102" s="10">
        <f t="shared" si="438"/>
        <v>0</v>
      </c>
      <c r="AM1102" s="10">
        <f t="shared" si="439"/>
        <v>0</v>
      </c>
      <c r="AN1102" s="10">
        <f t="shared" si="439"/>
        <v>0</v>
      </c>
      <c r="AO1102" s="10">
        <f t="shared" si="439"/>
        <v>0</v>
      </c>
      <c r="AP1102" s="10">
        <f t="shared" si="439"/>
        <v>0</v>
      </c>
      <c r="AQ1102" s="10">
        <f t="shared" si="440"/>
        <v>0</v>
      </c>
      <c r="AR1102" s="10">
        <f t="shared" si="440"/>
        <v>0</v>
      </c>
      <c r="AS1102" s="10">
        <f t="shared" si="440"/>
        <v>0</v>
      </c>
      <c r="AT1102" s="10">
        <f t="shared" si="440"/>
        <v>0</v>
      </c>
      <c r="AV1102" s="10">
        <f t="shared" si="441"/>
        <v>0</v>
      </c>
      <c r="AW1102" s="10">
        <f>'დამტკ. ბიუჯ.'!G1102</f>
        <v>0</v>
      </c>
      <c r="AX1102" s="10">
        <f>'დამტკ. საკუთ.'!G1102</f>
        <v>0</v>
      </c>
      <c r="AY1102" s="10">
        <f>'ცვლილ. ბიუჯ.'!H1102</f>
        <v>0</v>
      </c>
      <c r="AZ1102" s="10">
        <f>'ცვლილ. საკუთ.'!H1102</f>
        <v>0</v>
      </c>
      <c r="BA1102" s="10">
        <f>'მთავრ. ფონდი'!H1102</f>
        <v>0</v>
      </c>
      <c r="BB1102" s="10">
        <f>'პრეზ. ფონდი'!H1102</f>
        <v>0</v>
      </c>
      <c r="BC1102" s="10">
        <f>'დაზუსტ. ნაერთი'!G1102</f>
        <v>0</v>
      </c>
      <c r="BD1102" s="10">
        <f>'დაზუსტ. ბიუჯ.'!G1102</f>
        <v>0</v>
      </c>
      <c r="BE1102" s="10">
        <f>'დაზუსტ. საკუთ.'!G1102</f>
        <v>0</v>
      </c>
      <c r="BG1102" s="10">
        <f t="shared" si="442"/>
        <v>0</v>
      </c>
      <c r="BH1102" s="10">
        <f t="shared" si="442"/>
        <v>0</v>
      </c>
      <c r="BI1102" s="10">
        <f t="shared" si="442"/>
        <v>0</v>
      </c>
      <c r="BJ1102" s="10">
        <f t="shared" si="442"/>
        <v>0</v>
      </c>
      <c r="BK1102" s="10">
        <f t="shared" si="443"/>
        <v>0</v>
      </c>
      <c r="BL1102" s="10">
        <f t="shared" si="443"/>
        <v>0</v>
      </c>
      <c r="BM1102" s="10">
        <f t="shared" si="443"/>
        <v>0</v>
      </c>
      <c r="BN1102" s="10">
        <f t="shared" si="443"/>
        <v>0</v>
      </c>
      <c r="BO1102" s="10">
        <f t="shared" si="446"/>
        <v>0</v>
      </c>
      <c r="BP1102" s="10">
        <f t="shared" si="445"/>
        <v>0</v>
      </c>
      <c r="BR1102" s="10">
        <f t="shared" si="444"/>
        <v>0</v>
      </c>
      <c r="BS1102" s="10">
        <f>'დამტკ. ბიუჯ.'!H1102</f>
        <v>0</v>
      </c>
      <c r="BT1102" s="10">
        <f>'დამტკ. საკუთ.'!H1102</f>
        <v>0</v>
      </c>
      <c r="BU1102" s="10">
        <f>'ცვლილ. ბიუჯ.'!I1102</f>
        <v>0</v>
      </c>
      <c r="BV1102" s="10">
        <f>'ცვლილ. საკუთ.'!I1102</f>
        <v>0</v>
      </c>
      <c r="BW1102" s="10">
        <f>'მთავრ. ფონდი'!I1102</f>
        <v>0</v>
      </c>
      <c r="BX1102" s="10">
        <f>'პრეზ. ფონდი'!I1102</f>
        <v>0</v>
      </c>
      <c r="BY1102" s="10">
        <f>'დაზუსტ. ნაერთი'!H1102</f>
        <v>0</v>
      </c>
      <c r="BZ1102" s="10">
        <f>'დაზუსტ. ბიუჯ.'!H1102</f>
        <v>0</v>
      </c>
      <c r="CA1102" s="10">
        <f>'დაზუსტ. საკუთ.'!H1102</f>
        <v>0</v>
      </c>
    </row>
    <row r="1103" spans="1:79" x14ac:dyDescent="0.25">
      <c r="A1103" t="str">
        <f t="shared" si="430"/>
        <v>b</v>
      </c>
      <c r="B1103" s="8"/>
      <c r="C1103" s="9" t="s">
        <v>17</v>
      </c>
      <c r="D1103" s="10">
        <f t="shared" si="431"/>
        <v>0</v>
      </c>
      <c r="E1103" s="10">
        <f t="shared" si="432"/>
        <v>0</v>
      </c>
      <c r="F1103" s="10">
        <f t="shared" si="433"/>
        <v>0</v>
      </c>
      <c r="G1103" s="10">
        <f t="shared" si="433"/>
        <v>0</v>
      </c>
      <c r="H1103" s="10">
        <f t="shared" si="433"/>
        <v>0</v>
      </c>
      <c r="I1103" s="10">
        <f t="shared" si="433"/>
        <v>0</v>
      </c>
      <c r="J1103" s="10">
        <f t="shared" si="434"/>
        <v>0</v>
      </c>
      <c r="K1103" s="10">
        <f t="shared" si="434"/>
        <v>0</v>
      </c>
      <c r="L1103" s="10">
        <f t="shared" si="434"/>
        <v>0</v>
      </c>
      <c r="M1103" s="10">
        <f t="shared" si="434"/>
        <v>0</v>
      </c>
      <c r="O1103" s="10">
        <f t="shared" si="435"/>
        <v>0</v>
      </c>
      <c r="P1103" s="10">
        <f>'დამტკ. ბიუჯ.'!E1103</f>
        <v>0</v>
      </c>
      <c r="Q1103" s="10">
        <f>'დამტკ. საკუთ.'!E1103</f>
        <v>0</v>
      </c>
      <c r="R1103" s="10">
        <f>'ცვლილ. ბიუჯ.'!F1103</f>
        <v>0</v>
      </c>
      <c r="S1103" s="10">
        <f>'ცვლილ. საკუთ.'!F1103</f>
        <v>0</v>
      </c>
      <c r="T1103" s="10">
        <f>'მთავრ. ფონდი'!F1103</f>
        <v>0</v>
      </c>
      <c r="U1103" s="10">
        <f>'პრეზ. ფონდი'!F1103</f>
        <v>0</v>
      </c>
      <c r="V1103" s="10">
        <f>'დაზუსტ. ნაერთი'!E1103</f>
        <v>0</v>
      </c>
      <c r="W1103" s="10">
        <f>'დაზუსტ. ბიუჯ.'!E1103</f>
        <v>0</v>
      </c>
      <c r="X1103" s="10">
        <f>'დაზუსტ. საკუთ.'!E1103</f>
        <v>0</v>
      </c>
      <c r="Z1103" s="10">
        <f t="shared" si="436"/>
        <v>0</v>
      </c>
      <c r="AA1103" s="10">
        <f>'დამტკ. ბიუჯ.'!F1103</f>
        <v>0</v>
      </c>
      <c r="AB1103" s="10">
        <f>'დამტკ. საკუთ.'!F1103</f>
        <v>0</v>
      </c>
      <c r="AC1103" s="10">
        <f>'ცვლილ. ბიუჯ.'!G1103</f>
        <v>0</v>
      </c>
      <c r="AD1103" s="10">
        <f>'ცვლილ. საკუთ.'!G1103</f>
        <v>0</v>
      </c>
      <c r="AE1103" s="10">
        <f>'მთავრ. ფონდი'!G1103</f>
        <v>0</v>
      </c>
      <c r="AF1103" s="10">
        <f>'პრეზ. ფონდი'!G1103</f>
        <v>0</v>
      </c>
      <c r="AG1103" s="10">
        <f>'დაზუსტ. ნაერთი'!F1103</f>
        <v>0</v>
      </c>
      <c r="AH1103" s="10">
        <f>'დაზუსტ. ბიუჯ.'!F1103</f>
        <v>0</v>
      </c>
      <c r="AI1103" s="10">
        <f>'დაზუსტ. საკუთ.'!F1103</f>
        <v>0</v>
      </c>
      <c r="AK1103" s="10">
        <f t="shared" si="437"/>
        <v>0</v>
      </c>
      <c r="AL1103" s="10">
        <f t="shared" si="438"/>
        <v>0</v>
      </c>
      <c r="AM1103" s="10">
        <f t="shared" si="439"/>
        <v>0</v>
      </c>
      <c r="AN1103" s="10">
        <f t="shared" si="439"/>
        <v>0</v>
      </c>
      <c r="AO1103" s="10">
        <f t="shared" si="439"/>
        <v>0</v>
      </c>
      <c r="AP1103" s="10">
        <f t="shared" si="439"/>
        <v>0</v>
      </c>
      <c r="AQ1103" s="10">
        <f t="shared" si="440"/>
        <v>0</v>
      </c>
      <c r="AR1103" s="10">
        <f t="shared" si="440"/>
        <v>0</v>
      </c>
      <c r="AS1103" s="10">
        <f t="shared" si="440"/>
        <v>0</v>
      </c>
      <c r="AT1103" s="10">
        <f t="shared" si="440"/>
        <v>0</v>
      </c>
      <c r="AV1103" s="10">
        <f t="shared" si="441"/>
        <v>0</v>
      </c>
      <c r="AW1103" s="10">
        <f>'დამტკ. ბიუჯ.'!G1103</f>
        <v>0</v>
      </c>
      <c r="AX1103" s="10">
        <f>'დამტკ. საკუთ.'!G1103</f>
        <v>0</v>
      </c>
      <c r="AY1103" s="10">
        <f>'ცვლილ. ბიუჯ.'!H1103</f>
        <v>0</v>
      </c>
      <c r="AZ1103" s="10">
        <f>'ცვლილ. საკუთ.'!H1103</f>
        <v>0</v>
      </c>
      <c r="BA1103" s="10">
        <f>'მთავრ. ფონდი'!H1103</f>
        <v>0</v>
      </c>
      <c r="BB1103" s="10">
        <f>'პრეზ. ფონდი'!H1103</f>
        <v>0</v>
      </c>
      <c r="BC1103" s="10">
        <f>'დაზუსტ. ნაერთი'!G1103</f>
        <v>0</v>
      </c>
      <c r="BD1103" s="10">
        <f>'დაზუსტ. ბიუჯ.'!G1103</f>
        <v>0</v>
      </c>
      <c r="BE1103" s="10">
        <f>'დაზუსტ. საკუთ.'!G1103</f>
        <v>0</v>
      </c>
      <c r="BG1103" s="10">
        <f t="shared" si="442"/>
        <v>0</v>
      </c>
      <c r="BH1103" s="10">
        <f t="shared" si="442"/>
        <v>0</v>
      </c>
      <c r="BI1103" s="10">
        <f t="shared" si="442"/>
        <v>0</v>
      </c>
      <c r="BJ1103" s="10">
        <f t="shared" si="442"/>
        <v>0</v>
      </c>
      <c r="BK1103" s="10">
        <f t="shared" si="443"/>
        <v>0</v>
      </c>
      <c r="BL1103" s="10">
        <f t="shared" si="443"/>
        <v>0</v>
      </c>
      <c r="BM1103" s="10">
        <f t="shared" si="443"/>
        <v>0</v>
      </c>
      <c r="BN1103" s="10">
        <f t="shared" si="443"/>
        <v>0</v>
      </c>
      <c r="BO1103" s="10">
        <f t="shared" si="446"/>
        <v>0</v>
      </c>
      <c r="BP1103" s="10">
        <f t="shared" si="445"/>
        <v>0</v>
      </c>
      <c r="BR1103" s="10">
        <f t="shared" si="444"/>
        <v>0</v>
      </c>
      <c r="BS1103" s="10">
        <f>'დამტკ. ბიუჯ.'!H1103</f>
        <v>0</v>
      </c>
      <c r="BT1103" s="10">
        <f>'დამტკ. საკუთ.'!H1103</f>
        <v>0</v>
      </c>
      <c r="BU1103" s="10">
        <f>'ცვლილ. ბიუჯ.'!I1103</f>
        <v>0</v>
      </c>
      <c r="BV1103" s="10">
        <f>'ცვლილ. საკუთ.'!I1103</f>
        <v>0</v>
      </c>
      <c r="BW1103" s="10">
        <f>'მთავრ. ფონდი'!I1103</f>
        <v>0</v>
      </c>
      <c r="BX1103" s="10">
        <f>'პრეზ. ფონდი'!I1103</f>
        <v>0</v>
      </c>
      <c r="BY1103" s="10">
        <f>'დაზუსტ. ნაერთი'!H1103</f>
        <v>0</v>
      </c>
      <c r="BZ1103" s="10">
        <f>'დაზუსტ. ბიუჯ.'!H1103</f>
        <v>0</v>
      </c>
      <c r="CA1103" s="10">
        <f>'დაზუსტ. საკუთ.'!H1103</f>
        <v>0</v>
      </c>
    </row>
    <row r="1104" spans="1:79" x14ac:dyDescent="0.25">
      <c r="A1104" t="str">
        <f t="shared" si="430"/>
        <v>b</v>
      </c>
      <c r="B1104" s="5"/>
      <c r="C1104" s="6" t="s">
        <v>18</v>
      </c>
      <c r="D1104" s="7">
        <f t="shared" si="431"/>
        <v>0</v>
      </c>
      <c r="E1104" s="7">
        <f t="shared" si="432"/>
        <v>0</v>
      </c>
      <c r="F1104" s="7">
        <f t="shared" si="433"/>
        <v>0</v>
      </c>
      <c r="G1104" s="7">
        <f t="shared" si="433"/>
        <v>0</v>
      </c>
      <c r="H1104" s="7">
        <f t="shared" si="433"/>
        <v>0</v>
      </c>
      <c r="I1104" s="7">
        <f t="shared" si="433"/>
        <v>0</v>
      </c>
      <c r="J1104" s="7">
        <f t="shared" si="434"/>
        <v>0</v>
      </c>
      <c r="K1104" s="7">
        <f t="shared" si="434"/>
        <v>0</v>
      </c>
      <c r="L1104" s="7">
        <f t="shared" si="434"/>
        <v>0</v>
      </c>
      <c r="M1104" s="7">
        <f t="shared" si="434"/>
        <v>0</v>
      </c>
      <c r="O1104" s="7">
        <f t="shared" si="435"/>
        <v>0</v>
      </c>
      <c r="P1104" s="7">
        <f>'დამტკ. ბიუჯ.'!E1104</f>
        <v>0</v>
      </c>
      <c r="Q1104" s="7">
        <f>'დამტკ. საკუთ.'!E1104</f>
        <v>0</v>
      </c>
      <c r="R1104" s="7">
        <f>'ცვლილ. ბიუჯ.'!F1104</f>
        <v>0</v>
      </c>
      <c r="S1104" s="7">
        <f>'ცვლილ. საკუთ.'!F1104</f>
        <v>0</v>
      </c>
      <c r="T1104" s="7">
        <f>'მთავრ. ფონდი'!F1104</f>
        <v>0</v>
      </c>
      <c r="U1104" s="7">
        <f>'პრეზ. ფონდი'!F1104</f>
        <v>0</v>
      </c>
      <c r="V1104" s="7">
        <f>'დაზუსტ. ნაერთი'!E1104</f>
        <v>0</v>
      </c>
      <c r="W1104" s="7">
        <f>'დაზუსტ. ბიუჯ.'!E1104</f>
        <v>0</v>
      </c>
      <c r="X1104" s="7">
        <f>'დაზუსტ. საკუთ.'!E1104</f>
        <v>0</v>
      </c>
      <c r="Z1104" s="7">
        <f t="shared" si="436"/>
        <v>0</v>
      </c>
      <c r="AA1104" s="7">
        <f>'დამტკ. ბიუჯ.'!F1104</f>
        <v>0</v>
      </c>
      <c r="AB1104" s="7">
        <f>'დამტკ. საკუთ.'!F1104</f>
        <v>0</v>
      </c>
      <c r="AC1104" s="7">
        <f>'ცვლილ. ბიუჯ.'!G1104</f>
        <v>0</v>
      </c>
      <c r="AD1104" s="7">
        <f>'ცვლილ. საკუთ.'!G1104</f>
        <v>0</v>
      </c>
      <c r="AE1104" s="7">
        <f>'მთავრ. ფონდი'!G1104</f>
        <v>0</v>
      </c>
      <c r="AF1104" s="7">
        <f>'პრეზ. ფონდი'!G1104</f>
        <v>0</v>
      </c>
      <c r="AG1104" s="7">
        <f>'დაზუსტ. ნაერთი'!F1104</f>
        <v>0</v>
      </c>
      <c r="AH1104" s="7">
        <f>'დაზუსტ. ბიუჯ.'!F1104</f>
        <v>0</v>
      </c>
      <c r="AI1104" s="7">
        <f>'დაზუსტ. საკუთ.'!F1104</f>
        <v>0</v>
      </c>
      <c r="AK1104" s="7">
        <f t="shared" si="437"/>
        <v>0</v>
      </c>
      <c r="AL1104" s="7">
        <f t="shared" si="438"/>
        <v>0</v>
      </c>
      <c r="AM1104" s="7">
        <f t="shared" si="439"/>
        <v>0</v>
      </c>
      <c r="AN1104" s="7">
        <f t="shared" si="439"/>
        <v>0</v>
      </c>
      <c r="AO1104" s="7">
        <f t="shared" si="439"/>
        <v>0</v>
      </c>
      <c r="AP1104" s="7">
        <f t="shared" si="439"/>
        <v>0</v>
      </c>
      <c r="AQ1104" s="7">
        <f t="shared" si="440"/>
        <v>0</v>
      </c>
      <c r="AR1104" s="7">
        <f t="shared" si="440"/>
        <v>0</v>
      </c>
      <c r="AS1104" s="7">
        <f t="shared" si="440"/>
        <v>0</v>
      </c>
      <c r="AT1104" s="7">
        <f t="shared" si="440"/>
        <v>0</v>
      </c>
      <c r="AV1104" s="7">
        <f t="shared" si="441"/>
        <v>0</v>
      </c>
      <c r="AW1104" s="7">
        <f>'დამტკ. ბიუჯ.'!G1104</f>
        <v>0</v>
      </c>
      <c r="AX1104" s="7">
        <f>'დამტკ. საკუთ.'!G1104</f>
        <v>0</v>
      </c>
      <c r="AY1104" s="7">
        <f>'ცვლილ. ბიუჯ.'!H1104</f>
        <v>0</v>
      </c>
      <c r="AZ1104" s="7">
        <f>'ცვლილ. საკუთ.'!H1104</f>
        <v>0</v>
      </c>
      <c r="BA1104" s="7">
        <f>'მთავრ. ფონდი'!H1104</f>
        <v>0</v>
      </c>
      <c r="BB1104" s="7">
        <f>'პრეზ. ფონდი'!H1104</f>
        <v>0</v>
      </c>
      <c r="BC1104" s="7">
        <f>'დაზუსტ. ნაერთი'!G1104</f>
        <v>0</v>
      </c>
      <c r="BD1104" s="7">
        <f>'დაზუსტ. ბიუჯ.'!G1104</f>
        <v>0</v>
      </c>
      <c r="BE1104" s="7">
        <f>'დაზუსტ. საკუთ.'!G1104</f>
        <v>0</v>
      </c>
      <c r="BG1104" s="7">
        <f t="shared" si="442"/>
        <v>0</v>
      </c>
      <c r="BH1104" s="7">
        <f t="shared" si="442"/>
        <v>0</v>
      </c>
      <c r="BI1104" s="7">
        <f t="shared" si="442"/>
        <v>0</v>
      </c>
      <c r="BJ1104" s="7">
        <f t="shared" si="442"/>
        <v>0</v>
      </c>
      <c r="BK1104" s="7">
        <f t="shared" si="443"/>
        <v>0</v>
      </c>
      <c r="BL1104" s="7">
        <f t="shared" si="443"/>
        <v>0</v>
      </c>
      <c r="BM1104" s="7">
        <f t="shared" si="443"/>
        <v>0</v>
      </c>
      <c r="BN1104" s="7">
        <f t="shared" si="443"/>
        <v>0</v>
      </c>
      <c r="BO1104" s="7">
        <f t="shared" si="446"/>
        <v>0</v>
      </c>
      <c r="BP1104" s="7">
        <f t="shared" si="445"/>
        <v>0</v>
      </c>
      <c r="BR1104" s="7">
        <f t="shared" si="444"/>
        <v>0</v>
      </c>
      <c r="BS1104" s="7">
        <f>'დამტკ. ბიუჯ.'!H1104</f>
        <v>0</v>
      </c>
      <c r="BT1104" s="7">
        <f>'დამტკ. საკუთ.'!H1104</f>
        <v>0</v>
      </c>
      <c r="BU1104" s="7">
        <f>'ცვლილ. ბიუჯ.'!I1104</f>
        <v>0</v>
      </c>
      <c r="BV1104" s="7">
        <f>'ცვლილ. საკუთ.'!I1104</f>
        <v>0</v>
      </c>
      <c r="BW1104" s="7">
        <f>'მთავრ. ფონდი'!I1104</f>
        <v>0</v>
      </c>
      <c r="BX1104" s="7">
        <f>'პრეზ. ფონდი'!I1104</f>
        <v>0</v>
      </c>
      <c r="BY1104" s="7">
        <f>'დაზუსტ. ნაერთი'!H1104</f>
        <v>0</v>
      </c>
      <c r="BZ1104" s="7">
        <f>'დაზუსტ. ბიუჯ.'!H1104</f>
        <v>0</v>
      </c>
      <c r="CA1104" s="7">
        <f>'დაზუსტ. საკუთ.'!H1104</f>
        <v>0</v>
      </c>
    </row>
    <row r="1105" spans="1:79" x14ac:dyDescent="0.25">
      <c r="A1105" t="str">
        <f t="shared" si="430"/>
        <v>b</v>
      </c>
      <c r="B1105" s="5"/>
      <c r="C1105" s="6" t="s">
        <v>19</v>
      </c>
      <c r="D1105" s="7">
        <f t="shared" si="431"/>
        <v>0</v>
      </c>
      <c r="E1105" s="7">
        <f t="shared" si="432"/>
        <v>0</v>
      </c>
      <c r="F1105" s="7">
        <f t="shared" si="433"/>
        <v>0</v>
      </c>
      <c r="G1105" s="7">
        <f t="shared" si="433"/>
        <v>0</v>
      </c>
      <c r="H1105" s="7">
        <f t="shared" si="433"/>
        <v>0</v>
      </c>
      <c r="I1105" s="7">
        <f t="shared" si="433"/>
        <v>0</v>
      </c>
      <c r="J1105" s="7">
        <f t="shared" si="434"/>
        <v>0</v>
      </c>
      <c r="K1105" s="7">
        <f t="shared" si="434"/>
        <v>0</v>
      </c>
      <c r="L1105" s="7">
        <f t="shared" si="434"/>
        <v>0</v>
      </c>
      <c r="M1105" s="7">
        <f t="shared" si="434"/>
        <v>0</v>
      </c>
      <c r="O1105" s="7">
        <f t="shared" si="435"/>
        <v>0</v>
      </c>
      <c r="P1105" s="7">
        <f>'დამტკ. ბიუჯ.'!E1105</f>
        <v>0</v>
      </c>
      <c r="Q1105" s="7">
        <f>'დამტკ. საკუთ.'!E1105</f>
        <v>0</v>
      </c>
      <c r="R1105" s="7">
        <f>'ცვლილ. ბიუჯ.'!F1105</f>
        <v>0</v>
      </c>
      <c r="S1105" s="7">
        <f>'ცვლილ. საკუთ.'!F1105</f>
        <v>0</v>
      </c>
      <c r="T1105" s="7">
        <f>'მთავრ. ფონდი'!F1105</f>
        <v>0</v>
      </c>
      <c r="U1105" s="7">
        <f>'პრეზ. ფონდი'!F1105</f>
        <v>0</v>
      </c>
      <c r="V1105" s="7">
        <f>'დაზუსტ. ნაერთი'!E1105</f>
        <v>0</v>
      </c>
      <c r="W1105" s="7">
        <f>'დაზუსტ. ბიუჯ.'!E1105</f>
        <v>0</v>
      </c>
      <c r="X1105" s="7">
        <f>'დაზუსტ. საკუთ.'!E1105</f>
        <v>0</v>
      </c>
      <c r="Z1105" s="7">
        <f t="shared" si="436"/>
        <v>0</v>
      </c>
      <c r="AA1105" s="7">
        <f>'დამტკ. ბიუჯ.'!F1105</f>
        <v>0</v>
      </c>
      <c r="AB1105" s="7">
        <f>'დამტკ. საკუთ.'!F1105</f>
        <v>0</v>
      </c>
      <c r="AC1105" s="7">
        <f>'ცვლილ. ბიუჯ.'!G1105</f>
        <v>0</v>
      </c>
      <c r="AD1105" s="7">
        <f>'ცვლილ. საკუთ.'!G1105</f>
        <v>0</v>
      </c>
      <c r="AE1105" s="7">
        <f>'მთავრ. ფონდი'!G1105</f>
        <v>0</v>
      </c>
      <c r="AF1105" s="7">
        <f>'პრეზ. ფონდი'!G1105</f>
        <v>0</v>
      </c>
      <c r="AG1105" s="7">
        <f>'დაზუსტ. ნაერთი'!F1105</f>
        <v>0</v>
      </c>
      <c r="AH1105" s="7">
        <f>'დაზუსტ. ბიუჯ.'!F1105</f>
        <v>0</v>
      </c>
      <c r="AI1105" s="7">
        <f>'დაზუსტ. საკუთ.'!F1105</f>
        <v>0</v>
      </c>
      <c r="AK1105" s="7">
        <f t="shared" si="437"/>
        <v>0</v>
      </c>
      <c r="AL1105" s="7">
        <f t="shared" si="438"/>
        <v>0</v>
      </c>
      <c r="AM1105" s="7">
        <f t="shared" si="439"/>
        <v>0</v>
      </c>
      <c r="AN1105" s="7">
        <f t="shared" si="439"/>
        <v>0</v>
      </c>
      <c r="AO1105" s="7">
        <f t="shared" si="439"/>
        <v>0</v>
      </c>
      <c r="AP1105" s="7">
        <f t="shared" si="439"/>
        <v>0</v>
      </c>
      <c r="AQ1105" s="7">
        <f t="shared" si="440"/>
        <v>0</v>
      </c>
      <c r="AR1105" s="7">
        <f t="shared" si="440"/>
        <v>0</v>
      </c>
      <c r="AS1105" s="7">
        <f t="shared" si="440"/>
        <v>0</v>
      </c>
      <c r="AT1105" s="7">
        <f t="shared" si="440"/>
        <v>0</v>
      </c>
      <c r="AV1105" s="7">
        <f t="shared" si="441"/>
        <v>0</v>
      </c>
      <c r="AW1105" s="7">
        <f>'დამტკ. ბიუჯ.'!G1105</f>
        <v>0</v>
      </c>
      <c r="AX1105" s="7">
        <f>'დამტკ. საკუთ.'!G1105</f>
        <v>0</v>
      </c>
      <c r="AY1105" s="7">
        <f>'ცვლილ. ბიუჯ.'!H1105</f>
        <v>0</v>
      </c>
      <c r="AZ1105" s="7">
        <f>'ცვლილ. საკუთ.'!H1105</f>
        <v>0</v>
      </c>
      <c r="BA1105" s="7">
        <f>'მთავრ. ფონდი'!H1105</f>
        <v>0</v>
      </c>
      <c r="BB1105" s="7">
        <f>'პრეზ. ფონდი'!H1105</f>
        <v>0</v>
      </c>
      <c r="BC1105" s="7">
        <f>'დაზუსტ. ნაერთი'!G1105</f>
        <v>0</v>
      </c>
      <c r="BD1105" s="7">
        <f>'დაზუსტ. ბიუჯ.'!G1105</f>
        <v>0</v>
      </c>
      <c r="BE1105" s="7">
        <f>'დაზუსტ. საკუთ.'!G1105</f>
        <v>0</v>
      </c>
      <c r="BG1105" s="7">
        <f t="shared" si="442"/>
        <v>0</v>
      </c>
      <c r="BH1105" s="7">
        <f t="shared" si="442"/>
        <v>0</v>
      </c>
      <c r="BI1105" s="7">
        <f t="shared" si="442"/>
        <v>0</v>
      </c>
      <c r="BJ1105" s="7">
        <f t="shared" si="442"/>
        <v>0</v>
      </c>
      <c r="BK1105" s="7">
        <f t="shared" si="443"/>
        <v>0</v>
      </c>
      <c r="BL1105" s="7">
        <f t="shared" si="443"/>
        <v>0</v>
      </c>
      <c r="BM1105" s="7">
        <f t="shared" si="443"/>
        <v>0</v>
      </c>
      <c r="BN1105" s="7">
        <f t="shared" si="443"/>
        <v>0</v>
      </c>
      <c r="BO1105" s="7">
        <f t="shared" si="446"/>
        <v>0</v>
      </c>
      <c r="BP1105" s="7">
        <f t="shared" si="445"/>
        <v>0</v>
      </c>
      <c r="BR1105" s="7">
        <f t="shared" si="444"/>
        <v>0</v>
      </c>
      <c r="BS1105" s="7">
        <f>'დამტკ. ბიუჯ.'!H1105</f>
        <v>0</v>
      </c>
      <c r="BT1105" s="7">
        <f>'დამტკ. საკუთ.'!H1105</f>
        <v>0</v>
      </c>
      <c r="BU1105" s="7">
        <f>'ცვლილ. ბიუჯ.'!I1105</f>
        <v>0</v>
      </c>
      <c r="BV1105" s="7">
        <f>'ცვლილ. საკუთ.'!I1105</f>
        <v>0</v>
      </c>
      <c r="BW1105" s="7">
        <f>'მთავრ. ფონდი'!I1105</f>
        <v>0</v>
      </c>
      <c r="BX1105" s="7">
        <f>'პრეზ. ფონდი'!I1105</f>
        <v>0</v>
      </c>
      <c r="BY1105" s="7">
        <f>'დაზუსტ. ნაერთი'!H1105</f>
        <v>0</v>
      </c>
      <c r="BZ1105" s="7">
        <f>'დაზუსტ. ბიუჯ.'!H1105</f>
        <v>0</v>
      </c>
      <c r="CA1105" s="7">
        <f>'დაზუსტ. საკუთ.'!H1105</f>
        <v>0</v>
      </c>
    </row>
    <row r="1106" spans="1:79" ht="15.75" thickBot="1" x14ac:dyDescent="0.3">
      <c r="A1106" t="str">
        <f t="shared" si="430"/>
        <v>b</v>
      </c>
      <c r="B1106" s="11"/>
      <c r="C1106" s="12" t="s">
        <v>20</v>
      </c>
      <c r="D1106" s="13">
        <f t="shared" si="431"/>
        <v>0</v>
      </c>
      <c r="E1106" s="13">
        <f t="shared" si="432"/>
        <v>0</v>
      </c>
      <c r="F1106" s="13">
        <f t="shared" si="433"/>
        <v>0</v>
      </c>
      <c r="G1106" s="13">
        <f t="shared" si="433"/>
        <v>0</v>
      </c>
      <c r="H1106" s="13">
        <f t="shared" si="433"/>
        <v>0</v>
      </c>
      <c r="I1106" s="13">
        <f t="shared" si="433"/>
        <v>0</v>
      </c>
      <c r="J1106" s="13">
        <f t="shared" si="434"/>
        <v>0</v>
      </c>
      <c r="K1106" s="13">
        <f t="shared" si="434"/>
        <v>0</v>
      </c>
      <c r="L1106" s="13">
        <f t="shared" si="434"/>
        <v>0</v>
      </c>
      <c r="M1106" s="13">
        <f t="shared" si="434"/>
        <v>0</v>
      </c>
      <c r="O1106" s="13">
        <f t="shared" si="435"/>
        <v>0</v>
      </c>
      <c r="P1106" s="13">
        <f>'დამტკ. ბიუჯ.'!E1106</f>
        <v>0</v>
      </c>
      <c r="Q1106" s="13">
        <f>'დამტკ. საკუთ.'!E1106</f>
        <v>0</v>
      </c>
      <c r="R1106" s="13">
        <f>'ცვლილ. ბიუჯ.'!F1106</f>
        <v>0</v>
      </c>
      <c r="S1106" s="13">
        <f>'ცვლილ. საკუთ.'!F1106</f>
        <v>0</v>
      </c>
      <c r="T1106" s="13">
        <f>'მთავრ. ფონდი'!F1106</f>
        <v>0</v>
      </c>
      <c r="U1106" s="13">
        <f>'პრეზ. ფონდი'!F1106</f>
        <v>0</v>
      </c>
      <c r="V1106" s="13">
        <f>'დაზუსტ. ნაერთი'!E1106</f>
        <v>0</v>
      </c>
      <c r="W1106" s="13">
        <f>'დაზუსტ. ბიუჯ.'!E1106</f>
        <v>0</v>
      </c>
      <c r="X1106" s="13">
        <f>'დაზუსტ. საკუთ.'!E1106</f>
        <v>0</v>
      </c>
      <c r="Z1106" s="13">
        <f t="shared" si="436"/>
        <v>0</v>
      </c>
      <c r="AA1106" s="13">
        <f>'დამტკ. ბიუჯ.'!F1106</f>
        <v>0</v>
      </c>
      <c r="AB1106" s="13">
        <f>'დამტკ. საკუთ.'!F1106</f>
        <v>0</v>
      </c>
      <c r="AC1106" s="13">
        <f>'ცვლილ. ბიუჯ.'!G1106</f>
        <v>0</v>
      </c>
      <c r="AD1106" s="13">
        <f>'ცვლილ. საკუთ.'!G1106</f>
        <v>0</v>
      </c>
      <c r="AE1106" s="13">
        <f>'მთავრ. ფონდი'!G1106</f>
        <v>0</v>
      </c>
      <c r="AF1106" s="13">
        <f>'პრეზ. ფონდი'!G1106</f>
        <v>0</v>
      </c>
      <c r="AG1106" s="13">
        <f>'დაზუსტ. ნაერთი'!F1106</f>
        <v>0</v>
      </c>
      <c r="AH1106" s="13">
        <f>'დაზუსტ. ბიუჯ.'!F1106</f>
        <v>0</v>
      </c>
      <c r="AI1106" s="13">
        <f>'დაზუსტ. საკუთ.'!F1106</f>
        <v>0</v>
      </c>
      <c r="AK1106" s="13">
        <f t="shared" si="437"/>
        <v>0</v>
      </c>
      <c r="AL1106" s="13">
        <f t="shared" si="438"/>
        <v>0</v>
      </c>
      <c r="AM1106" s="13">
        <f t="shared" si="439"/>
        <v>0</v>
      </c>
      <c r="AN1106" s="13">
        <f t="shared" si="439"/>
        <v>0</v>
      </c>
      <c r="AO1106" s="13">
        <f t="shared" si="439"/>
        <v>0</v>
      </c>
      <c r="AP1106" s="13">
        <f t="shared" si="439"/>
        <v>0</v>
      </c>
      <c r="AQ1106" s="13">
        <f t="shared" si="440"/>
        <v>0</v>
      </c>
      <c r="AR1106" s="13">
        <f t="shared" si="440"/>
        <v>0</v>
      </c>
      <c r="AS1106" s="13">
        <f t="shared" si="440"/>
        <v>0</v>
      </c>
      <c r="AT1106" s="13">
        <f t="shared" si="440"/>
        <v>0</v>
      </c>
      <c r="AV1106" s="13">
        <f t="shared" si="441"/>
        <v>0</v>
      </c>
      <c r="AW1106" s="13">
        <f>'დამტკ. ბიუჯ.'!G1106</f>
        <v>0</v>
      </c>
      <c r="AX1106" s="13">
        <f>'დამტკ. საკუთ.'!G1106</f>
        <v>0</v>
      </c>
      <c r="AY1106" s="13">
        <f>'ცვლილ. ბიუჯ.'!H1106</f>
        <v>0</v>
      </c>
      <c r="AZ1106" s="13">
        <f>'ცვლილ. საკუთ.'!H1106</f>
        <v>0</v>
      </c>
      <c r="BA1106" s="13">
        <f>'მთავრ. ფონდი'!H1106</f>
        <v>0</v>
      </c>
      <c r="BB1106" s="13">
        <f>'პრეზ. ფონდი'!H1106</f>
        <v>0</v>
      </c>
      <c r="BC1106" s="13">
        <f>'დაზუსტ. ნაერთი'!G1106</f>
        <v>0</v>
      </c>
      <c r="BD1106" s="13">
        <f>'დაზუსტ. ბიუჯ.'!G1106</f>
        <v>0</v>
      </c>
      <c r="BE1106" s="13">
        <f>'დაზუსტ. საკუთ.'!G1106</f>
        <v>0</v>
      </c>
      <c r="BG1106" s="13">
        <f t="shared" si="442"/>
        <v>0</v>
      </c>
      <c r="BH1106" s="13">
        <f t="shared" si="442"/>
        <v>0</v>
      </c>
      <c r="BI1106" s="13">
        <f t="shared" si="442"/>
        <v>0</v>
      </c>
      <c r="BJ1106" s="13">
        <f t="shared" si="442"/>
        <v>0</v>
      </c>
      <c r="BK1106" s="13">
        <f t="shared" si="443"/>
        <v>0</v>
      </c>
      <c r="BL1106" s="13">
        <f t="shared" si="443"/>
        <v>0</v>
      </c>
      <c r="BM1106" s="13">
        <f t="shared" si="443"/>
        <v>0</v>
      </c>
      <c r="BN1106" s="13">
        <f t="shared" si="443"/>
        <v>0</v>
      </c>
      <c r="BO1106" s="13">
        <f t="shared" si="446"/>
        <v>0</v>
      </c>
      <c r="BP1106" s="13">
        <f t="shared" si="445"/>
        <v>0</v>
      </c>
      <c r="BR1106" s="13">
        <f t="shared" si="444"/>
        <v>0</v>
      </c>
      <c r="BS1106" s="13">
        <f>'დამტკ. ბიუჯ.'!H1106</f>
        <v>0</v>
      </c>
      <c r="BT1106" s="13">
        <f>'დამტკ. საკუთ.'!H1106</f>
        <v>0</v>
      </c>
      <c r="BU1106" s="13">
        <f>'ცვლილ. ბიუჯ.'!I1106</f>
        <v>0</v>
      </c>
      <c r="BV1106" s="13">
        <f>'ცვლილ. საკუთ.'!I1106</f>
        <v>0</v>
      </c>
      <c r="BW1106" s="13">
        <f>'მთავრ. ფონდი'!I1106</f>
        <v>0</v>
      </c>
      <c r="BX1106" s="13">
        <f>'პრეზ. ფონდი'!I1106</f>
        <v>0</v>
      </c>
      <c r="BY1106" s="13">
        <f>'დაზუსტ. ნაერთი'!H1106</f>
        <v>0</v>
      </c>
      <c r="BZ1106" s="13">
        <f>'დაზუსტ. ბიუჯ.'!H1106</f>
        <v>0</v>
      </c>
      <c r="CA1106" s="13">
        <f>'დაზუსტ. საკუთ.'!H1106</f>
        <v>0</v>
      </c>
    </row>
    <row r="1107" spans="1:79" ht="31.5" thickTop="1" thickBot="1" x14ac:dyDescent="0.3">
      <c r="A1107" t="str">
        <f t="shared" si="430"/>
        <v>a</v>
      </c>
      <c r="B1107" s="3" t="s">
        <v>176</v>
      </c>
      <c r="C1107" s="14" t="s">
        <v>177</v>
      </c>
      <c r="D1107" s="4">
        <f t="shared" si="431"/>
        <v>676000</v>
      </c>
      <c r="E1107" s="4">
        <f t="shared" si="432"/>
        <v>676000</v>
      </c>
      <c r="F1107" s="4">
        <f t="shared" si="433"/>
        <v>0</v>
      </c>
      <c r="G1107" s="4">
        <f t="shared" si="433"/>
        <v>0</v>
      </c>
      <c r="H1107" s="4">
        <f t="shared" si="433"/>
        <v>0</v>
      </c>
      <c r="I1107" s="4">
        <f t="shared" si="433"/>
        <v>0</v>
      </c>
      <c r="J1107" s="4">
        <f t="shared" si="434"/>
        <v>0</v>
      </c>
      <c r="K1107" s="4">
        <f t="shared" si="434"/>
        <v>676000</v>
      </c>
      <c r="L1107" s="4">
        <f t="shared" si="434"/>
        <v>676000</v>
      </c>
      <c r="M1107" s="4">
        <f t="shared" si="434"/>
        <v>0</v>
      </c>
      <c r="O1107" s="4">
        <f t="shared" si="435"/>
        <v>160000</v>
      </c>
      <c r="P1107" s="4">
        <f>'დამტკ. ბიუჯ.'!E1107</f>
        <v>160000</v>
      </c>
      <c r="Q1107" s="4">
        <f>'დამტკ. საკუთ.'!E1107</f>
        <v>0</v>
      </c>
      <c r="R1107" s="4">
        <f>'ცვლილ. ბიუჯ.'!F1107</f>
        <v>-90500</v>
      </c>
      <c r="S1107" s="4">
        <f>'ცვლილ. საკუთ.'!F1107</f>
        <v>0</v>
      </c>
      <c r="T1107" s="4">
        <f>'მთავრ. ფონდი'!F1107</f>
        <v>0</v>
      </c>
      <c r="U1107" s="4">
        <f>'პრეზ. ფონდი'!F1107</f>
        <v>0</v>
      </c>
      <c r="V1107" s="4">
        <f>'დაზუსტ. ნაერთი'!E1107</f>
        <v>69500</v>
      </c>
      <c r="W1107" s="4">
        <f>'დაზუსტ. ბიუჯ.'!E1107</f>
        <v>69500</v>
      </c>
      <c r="X1107" s="4">
        <f>'დაზუსტ. საკუთ.'!E1107</f>
        <v>0</v>
      </c>
      <c r="Z1107" s="4">
        <f t="shared" si="436"/>
        <v>170000</v>
      </c>
      <c r="AA1107" s="4">
        <f>'დამტკ. ბიუჯ.'!F1107</f>
        <v>170000</v>
      </c>
      <c r="AB1107" s="4">
        <f>'დამტკ. საკუთ.'!F1107</f>
        <v>0</v>
      </c>
      <c r="AC1107" s="4">
        <f>'ცვლილ. ბიუჯ.'!G1107</f>
        <v>0</v>
      </c>
      <c r="AD1107" s="4">
        <f>'ცვლილ. საკუთ.'!G1107</f>
        <v>0</v>
      </c>
      <c r="AE1107" s="4">
        <f>'მთავრ. ფონდი'!G1107</f>
        <v>0</v>
      </c>
      <c r="AF1107" s="4">
        <f>'პრეზ. ფონდი'!G1107</f>
        <v>0</v>
      </c>
      <c r="AG1107" s="4">
        <f>'დაზუსტ. ნაერთი'!F1107</f>
        <v>170000</v>
      </c>
      <c r="AH1107" s="4">
        <f>'დაზუსტ. ბიუჯ.'!F1107</f>
        <v>170000</v>
      </c>
      <c r="AI1107" s="4">
        <f>'დაზუსტ. საკუთ.'!F1107</f>
        <v>0</v>
      </c>
      <c r="AK1107" s="4">
        <f t="shared" si="437"/>
        <v>330000</v>
      </c>
      <c r="AL1107" s="4">
        <f t="shared" si="438"/>
        <v>330000</v>
      </c>
      <c r="AM1107" s="4">
        <f t="shared" si="439"/>
        <v>0</v>
      </c>
      <c r="AN1107" s="4">
        <f t="shared" si="439"/>
        <v>-90500</v>
      </c>
      <c r="AO1107" s="4">
        <f t="shared" si="439"/>
        <v>0</v>
      </c>
      <c r="AP1107" s="4">
        <f t="shared" si="439"/>
        <v>0</v>
      </c>
      <c r="AQ1107" s="4">
        <f t="shared" si="440"/>
        <v>0</v>
      </c>
      <c r="AR1107" s="4">
        <f t="shared" si="440"/>
        <v>239500</v>
      </c>
      <c r="AS1107" s="4">
        <f t="shared" si="440"/>
        <v>239500</v>
      </c>
      <c r="AT1107" s="4">
        <f t="shared" si="440"/>
        <v>0</v>
      </c>
      <c r="AV1107" s="4">
        <f t="shared" si="441"/>
        <v>170000</v>
      </c>
      <c r="AW1107" s="4">
        <f>'დამტკ. ბიუჯ.'!G1107</f>
        <v>170000</v>
      </c>
      <c r="AX1107" s="4">
        <f>'დამტკ. საკუთ.'!G1107</f>
        <v>0</v>
      </c>
      <c r="AY1107" s="4">
        <f>'ცვლილ. ბიუჯ.'!H1107</f>
        <v>0</v>
      </c>
      <c r="AZ1107" s="4">
        <f>'ცვლილ. საკუთ.'!H1107</f>
        <v>0</v>
      </c>
      <c r="BA1107" s="4">
        <f>'მთავრ. ფონდი'!H1107</f>
        <v>0</v>
      </c>
      <c r="BB1107" s="4">
        <f>'პრეზ. ფონდი'!H1107</f>
        <v>0</v>
      </c>
      <c r="BC1107" s="4">
        <f>'დაზუსტ. ნაერთი'!G1107</f>
        <v>170000</v>
      </c>
      <c r="BD1107" s="4">
        <f>'დაზუსტ. ბიუჯ.'!G1107</f>
        <v>170000</v>
      </c>
      <c r="BE1107" s="4">
        <f>'დაზუსტ. საკუთ.'!G1107</f>
        <v>0</v>
      </c>
      <c r="BG1107" s="4">
        <f t="shared" si="442"/>
        <v>500000</v>
      </c>
      <c r="BH1107" s="4">
        <f t="shared" si="442"/>
        <v>500000</v>
      </c>
      <c r="BI1107" s="4">
        <f t="shared" si="442"/>
        <v>0</v>
      </c>
      <c r="BJ1107" s="4">
        <f t="shared" si="442"/>
        <v>-90500</v>
      </c>
      <c r="BK1107" s="4">
        <f t="shared" si="443"/>
        <v>0</v>
      </c>
      <c r="BL1107" s="4">
        <f t="shared" si="443"/>
        <v>0</v>
      </c>
      <c r="BM1107" s="4">
        <f t="shared" si="443"/>
        <v>0</v>
      </c>
      <c r="BN1107" s="4">
        <f t="shared" si="443"/>
        <v>409500</v>
      </c>
      <c r="BO1107" s="4">
        <f t="shared" si="446"/>
        <v>409500</v>
      </c>
      <c r="BP1107" s="4">
        <f t="shared" si="445"/>
        <v>0</v>
      </c>
      <c r="BR1107" s="4">
        <f t="shared" si="444"/>
        <v>176000</v>
      </c>
      <c r="BS1107" s="4">
        <f>'დამტკ. ბიუჯ.'!H1107</f>
        <v>176000</v>
      </c>
      <c r="BT1107" s="4">
        <f>'დამტკ. საკუთ.'!H1107</f>
        <v>0</v>
      </c>
      <c r="BU1107" s="4">
        <f>'ცვლილ. ბიუჯ.'!I1107</f>
        <v>90500</v>
      </c>
      <c r="BV1107" s="4">
        <f>'ცვლილ. საკუთ.'!I1107</f>
        <v>0</v>
      </c>
      <c r="BW1107" s="4">
        <f>'მთავრ. ფონდი'!I1107</f>
        <v>0</v>
      </c>
      <c r="BX1107" s="4">
        <f>'პრეზ. ფონდი'!I1107</f>
        <v>0</v>
      </c>
      <c r="BY1107" s="4">
        <f>'დაზუსტ. ნაერთი'!H1107</f>
        <v>266500</v>
      </c>
      <c r="BZ1107" s="4">
        <f>'დაზუსტ. ბიუჯ.'!H1107</f>
        <v>266500</v>
      </c>
      <c r="CA1107" s="4">
        <f>'დაზუსტ. საკუთ.'!H1107</f>
        <v>0</v>
      </c>
    </row>
    <row r="1108" spans="1:79" ht="15.75" thickTop="1" x14ac:dyDescent="0.25">
      <c r="A1108" t="str">
        <f t="shared" si="430"/>
        <v>a</v>
      </c>
      <c r="B1108" s="5"/>
      <c r="C1108" s="6" t="s">
        <v>10</v>
      </c>
      <c r="D1108" s="7">
        <f t="shared" si="431"/>
        <v>676000</v>
      </c>
      <c r="E1108" s="7">
        <f t="shared" si="432"/>
        <v>676000</v>
      </c>
      <c r="F1108" s="7">
        <f t="shared" si="433"/>
        <v>0</v>
      </c>
      <c r="G1108" s="7">
        <f t="shared" si="433"/>
        <v>0</v>
      </c>
      <c r="H1108" s="7">
        <f t="shared" si="433"/>
        <v>0</v>
      </c>
      <c r="I1108" s="7">
        <f t="shared" si="433"/>
        <v>0</v>
      </c>
      <c r="J1108" s="7">
        <f t="shared" si="434"/>
        <v>0</v>
      </c>
      <c r="K1108" s="7">
        <f t="shared" si="434"/>
        <v>676000</v>
      </c>
      <c r="L1108" s="7">
        <f t="shared" si="434"/>
        <v>676000</v>
      </c>
      <c r="M1108" s="7">
        <f t="shared" si="434"/>
        <v>0</v>
      </c>
      <c r="O1108" s="7">
        <f t="shared" si="435"/>
        <v>160000</v>
      </c>
      <c r="P1108" s="7">
        <f>'დამტკ. ბიუჯ.'!E1108</f>
        <v>160000</v>
      </c>
      <c r="Q1108" s="7">
        <f>'დამტკ. საკუთ.'!E1108</f>
        <v>0</v>
      </c>
      <c r="R1108" s="7">
        <f>'ცვლილ. ბიუჯ.'!F1108</f>
        <v>-90500</v>
      </c>
      <c r="S1108" s="7">
        <f>'ცვლილ. საკუთ.'!F1108</f>
        <v>0</v>
      </c>
      <c r="T1108" s="7">
        <f>'მთავრ. ფონდი'!F1108</f>
        <v>0</v>
      </c>
      <c r="U1108" s="7">
        <f>'პრეზ. ფონდი'!F1108</f>
        <v>0</v>
      </c>
      <c r="V1108" s="7">
        <f>'დაზუსტ. ნაერთი'!E1108</f>
        <v>69500</v>
      </c>
      <c r="W1108" s="7">
        <f>'დაზუსტ. ბიუჯ.'!E1108</f>
        <v>69500</v>
      </c>
      <c r="X1108" s="7">
        <f>'დაზუსტ. საკუთ.'!E1108</f>
        <v>0</v>
      </c>
      <c r="Z1108" s="7">
        <f t="shared" si="436"/>
        <v>170000</v>
      </c>
      <c r="AA1108" s="7">
        <f>'დამტკ. ბიუჯ.'!F1108</f>
        <v>170000</v>
      </c>
      <c r="AB1108" s="7">
        <f>'დამტკ. საკუთ.'!F1108</f>
        <v>0</v>
      </c>
      <c r="AC1108" s="7">
        <f>'ცვლილ. ბიუჯ.'!G1108</f>
        <v>0</v>
      </c>
      <c r="AD1108" s="7">
        <f>'ცვლილ. საკუთ.'!G1108</f>
        <v>0</v>
      </c>
      <c r="AE1108" s="7">
        <f>'მთავრ. ფონდი'!G1108</f>
        <v>0</v>
      </c>
      <c r="AF1108" s="7">
        <f>'პრეზ. ფონდი'!G1108</f>
        <v>0</v>
      </c>
      <c r="AG1108" s="7">
        <f>'დაზუსტ. ნაერთი'!F1108</f>
        <v>170000</v>
      </c>
      <c r="AH1108" s="7">
        <f>'დაზუსტ. ბიუჯ.'!F1108</f>
        <v>170000</v>
      </c>
      <c r="AI1108" s="7">
        <f>'დაზუსტ. საკუთ.'!F1108</f>
        <v>0</v>
      </c>
      <c r="AK1108" s="7">
        <f t="shared" si="437"/>
        <v>330000</v>
      </c>
      <c r="AL1108" s="7">
        <f t="shared" si="438"/>
        <v>330000</v>
      </c>
      <c r="AM1108" s="7">
        <f t="shared" si="439"/>
        <v>0</v>
      </c>
      <c r="AN1108" s="7">
        <f t="shared" si="439"/>
        <v>-90500</v>
      </c>
      <c r="AO1108" s="7">
        <f t="shared" si="439"/>
        <v>0</v>
      </c>
      <c r="AP1108" s="7">
        <f t="shared" si="439"/>
        <v>0</v>
      </c>
      <c r="AQ1108" s="7">
        <f t="shared" si="440"/>
        <v>0</v>
      </c>
      <c r="AR1108" s="7">
        <f t="shared" si="440"/>
        <v>239500</v>
      </c>
      <c r="AS1108" s="7">
        <f t="shared" si="440"/>
        <v>239500</v>
      </c>
      <c r="AT1108" s="7">
        <f t="shared" si="440"/>
        <v>0</v>
      </c>
      <c r="AV1108" s="7">
        <f t="shared" si="441"/>
        <v>170000</v>
      </c>
      <c r="AW1108" s="7">
        <f>'დამტკ. ბიუჯ.'!G1108</f>
        <v>170000</v>
      </c>
      <c r="AX1108" s="7">
        <f>'დამტკ. საკუთ.'!G1108</f>
        <v>0</v>
      </c>
      <c r="AY1108" s="7">
        <f>'ცვლილ. ბიუჯ.'!H1108</f>
        <v>0</v>
      </c>
      <c r="AZ1108" s="7">
        <f>'ცვლილ. საკუთ.'!H1108</f>
        <v>0</v>
      </c>
      <c r="BA1108" s="7">
        <f>'მთავრ. ფონდი'!H1108</f>
        <v>0</v>
      </c>
      <c r="BB1108" s="7">
        <f>'პრეზ. ფონდი'!H1108</f>
        <v>0</v>
      </c>
      <c r="BC1108" s="7">
        <f>'დაზუსტ. ნაერთი'!G1108</f>
        <v>170000</v>
      </c>
      <c r="BD1108" s="7">
        <f>'დაზუსტ. ბიუჯ.'!G1108</f>
        <v>170000</v>
      </c>
      <c r="BE1108" s="7">
        <f>'დაზუსტ. საკუთ.'!G1108</f>
        <v>0</v>
      </c>
      <c r="BG1108" s="7">
        <f t="shared" si="442"/>
        <v>500000</v>
      </c>
      <c r="BH1108" s="7">
        <f t="shared" si="442"/>
        <v>500000</v>
      </c>
      <c r="BI1108" s="7">
        <f t="shared" si="442"/>
        <v>0</v>
      </c>
      <c r="BJ1108" s="7">
        <f t="shared" si="442"/>
        <v>-90500</v>
      </c>
      <c r="BK1108" s="7">
        <f t="shared" si="443"/>
        <v>0</v>
      </c>
      <c r="BL1108" s="7">
        <f t="shared" si="443"/>
        <v>0</v>
      </c>
      <c r="BM1108" s="7">
        <f t="shared" si="443"/>
        <v>0</v>
      </c>
      <c r="BN1108" s="7">
        <f t="shared" si="443"/>
        <v>409500</v>
      </c>
      <c r="BO1108" s="7">
        <f t="shared" si="446"/>
        <v>409500</v>
      </c>
      <c r="BP1108" s="7">
        <f t="shared" si="445"/>
        <v>0</v>
      </c>
      <c r="BR1108" s="7">
        <f t="shared" si="444"/>
        <v>176000</v>
      </c>
      <c r="BS1108" s="7">
        <f>'დამტკ. ბიუჯ.'!H1108</f>
        <v>176000</v>
      </c>
      <c r="BT1108" s="7">
        <f>'დამტკ. საკუთ.'!H1108</f>
        <v>0</v>
      </c>
      <c r="BU1108" s="7">
        <f>'ცვლილ. ბიუჯ.'!I1108</f>
        <v>90500</v>
      </c>
      <c r="BV1108" s="7">
        <f>'ცვლილ. საკუთ.'!I1108</f>
        <v>0</v>
      </c>
      <c r="BW1108" s="7">
        <f>'მთავრ. ფონდი'!I1108</f>
        <v>0</v>
      </c>
      <c r="BX1108" s="7">
        <f>'პრეზ. ფონდი'!I1108</f>
        <v>0</v>
      </c>
      <c r="BY1108" s="7">
        <f>'დაზუსტ. ნაერთი'!H1108</f>
        <v>266500</v>
      </c>
      <c r="BZ1108" s="7">
        <f>'დაზუსტ. ბიუჯ.'!H1108</f>
        <v>266500</v>
      </c>
      <c r="CA1108" s="7">
        <f>'დაზუსტ. საკუთ.'!H1108</f>
        <v>0</v>
      </c>
    </row>
    <row r="1109" spans="1:79" x14ac:dyDescent="0.25">
      <c r="A1109" t="str">
        <f t="shared" si="430"/>
        <v>b</v>
      </c>
      <c r="B1109" s="8"/>
      <c r="C1109" s="9" t="s">
        <v>11</v>
      </c>
      <c r="D1109" s="10">
        <f t="shared" si="431"/>
        <v>0</v>
      </c>
      <c r="E1109" s="10">
        <f t="shared" si="432"/>
        <v>0</v>
      </c>
      <c r="F1109" s="10">
        <f t="shared" si="433"/>
        <v>0</v>
      </c>
      <c r="G1109" s="10">
        <f t="shared" si="433"/>
        <v>0</v>
      </c>
      <c r="H1109" s="10">
        <f t="shared" si="433"/>
        <v>0</v>
      </c>
      <c r="I1109" s="10">
        <f t="shared" si="433"/>
        <v>0</v>
      </c>
      <c r="J1109" s="10">
        <f t="shared" si="434"/>
        <v>0</v>
      </c>
      <c r="K1109" s="10">
        <f t="shared" si="434"/>
        <v>0</v>
      </c>
      <c r="L1109" s="10">
        <f t="shared" si="434"/>
        <v>0</v>
      </c>
      <c r="M1109" s="10">
        <f t="shared" si="434"/>
        <v>0</v>
      </c>
      <c r="O1109" s="10">
        <f t="shared" si="435"/>
        <v>0</v>
      </c>
      <c r="P1109" s="10">
        <f>'დამტკ. ბიუჯ.'!E1109</f>
        <v>0</v>
      </c>
      <c r="Q1109" s="10">
        <f>'დამტკ. საკუთ.'!E1109</f>
        <v>0</v>
      </c>
      <c r="R1109" s="10">
        <f>'ცვლილ. ბიუჯ.'!F1109</f>
        <v>0</v>
      </c>
      <c r="S1109" s="10">
        <f>'ცვლილ. საკუთ.'!F1109</f>
        <v>0</v>
      </c>
      <c r="T1109" s="10">
        <f>'მთავრ. ფონდი'!F1109</f>
        <v>0</v>
      </c>
      <c r="U1109" s="10">
        <f>'პრეზ. ფონდი'!F1109</f>
        <v>0</v>
      </c>
      <c r="V1109" s="10">
        <f>'დაზუსტ. ნაერთი'!E1109</f>
        <v>0</v>
      </c>
      <c r="W1109" s="10">
        <f>'დაზუსტ. ბიუჯ.'!E1109</f>
        <v>0</v>
      </c>
      <c r="X1109" s="10">
        <f>'დაზუსტ. საკუთ.'!E1109</f>
        <v>0</v>
      </c>
      <c r="Z1109" s="10">
        <f t="shared" si="436"/>
        <v>0</v>
      </c>
      <c r="AA1109" s="10">
        <f>'დამტკ. ბიუჯ.'!F1109</f>
        <v>0</v>
      </c>
      <c r="AB1109" s="10">
        <f>'დამტკ. საკუთ.'!F1109</f>
        <v>0</v>
      </c>
      <c r="AC1109" s="10">
        <f>'ცვლილ. ბიუჯ.'!G1109</f>
        <v>0</v>
      </c>
      <c r="AD1109" s="10">
        <f>'ცვლილ. საკუთ.'!G1109</f>
        <v>0</v>
      </c>
      <c r="AE1109" s="10">
        <f>'მთავრ. ფონდი'!G1109</f>
        <v>0</v>
      </c>
      <c r="AF1109" s="10">
        <f>'პრეზ. ფონდი'!G1109</f>
        <v>0</v>
      </c>
      <c r="AG1109" s="10">
        <f>'დაზუსტ. ნაერთი'!F1109</f>
        <v>0</v>
      </c>
      <c r="AH1109" s="10">
        <f>'დაზუსტ. ბიუჯ.'!F1109</f>
        <v>0</v>
      </c>
      <c r="AI1109" s="10">
        <f>'დაზუსტ. საკუთ.'!F1109</f>
        <v>0</v>
      </c>
      <c r="AK1109" s="10">
        <f t="shared" si="437"/>
        <v>0</v>
      </c>
      <c r="AL1109" s="10">
        <f t="shared" si="438"/>
        <v>0</v>
      </c>
      <c r="AM1109" s="10">
        <f t="shared" si="439"/>
        <v>0</v>
      </c>
      <c r="AN1109" s="10">
        <f t="shared" si="439"/>
        <v>0</v>
      </c>
      <c r="AO1109" s="10">
        <f t="shared" si="439"/>
        <v>0</v>
      </c>
      <c r="AP1109" s="10">
        <f t="shared" si="439"/>
        <v>0</v>
      </c>
      <c r="AQ1109" s="10">
        <f t="shared" si="440"/>
        <v>0</v>
      </c>
      <c r="AR1109" s="10">
        <f t="shared" si="440"/>
        <v>0</v>
      </c>
      <c r="AS1109" s="10">
        <f t="shared" si="440"/>
        <v>0</v>
      </c>
      <c r="AT1109" s="10">
        <f t="shared" si="440"/>
        <v>0</v>
      </c>
      <c r="AV1109" s="10">
        <f t="shared" si="441"/>
        <v>0</v>
      </c>
      <c r="AW1109" s="10">
        <f>'დამტკ. ბიუჯ.'!G1109</f>
        <v>0</v>
      </c>
      <c r="AX1109" s="10">
        <f>'დამტკ. საკუთ.'!G1109</f>
        <v>0</v>
      </c>
      <c r="AY1109" s="10">
        <f>'ცვლილ. ბიუჯ.'!H1109</f>
        <v>0</v>
      </c>
      <c r="AZ1109" s="10">
        <f>'ცვლილ. საკუთ.'!H1109</f>
        <v>0</v>
      </c>
      <c r="BA1109" s="10">
        <f>'მთავრ. ფონდი'!H1109</f>
        <v>0</v>
      </c>
      <c r="BB1109" s="10">
        <f>'პრეზ. ფონდი'!H1109</f>
        <v>0</v>
      </c>
      <c r="BC1109" s="10">
        <f>'დაზუსტ. ნაერთი'!G1109</f>
        <v>0</v>
      </c>
      <c r="BD1109" s="10">
        <f>'დაზუსტ. ბიუჯ.'!G1109</f>
        <v>0</v>
      </c>
      <c r="BE1109" s="10">
        <f>'დაზუსტ. საკუთ.'!G1109</f>
        <v>0</v>
      </c>
      <c r="BG1109" s="10">
        <f t="shared" si="442"/>
        <v>0</v>
      </c>
      <c r="BH1109" s="10">
        <f t="shared" si="442"/>
        <v>0</v>
      </c>
      <c r="BI1109" s="10">
        <f t="shared" si="442"/>
        <v>0</v>
      </c>
      <c r="BJ1109" s="10">
        <f t="shared" si="442"/>
        <v>0</v>
      </c>
      <c r="BK1109" s="10">
        <f t="shared" si="443"/>
        <v>0</v>
      </c>
      <c r="BL1109" s="10">
        <f t="shared" si="443"/>
        <v>0</v>
      </c>
      <c r="BM1109" s="10">
        <f t="shared" si="443"/>
        <v>0</v>
      </c>
      <c r="BN1109" s="10">
        <f t="shared" si="443"/>
        <v>0</v>
      </c>
      <c r="BO1109" s="10">
        <f t="shared" si="446"/>
        <v>0</v>
      </c>
      <c r="BP1109" s="10">
        <f t="shared" si="445"/>
        <v>0</v>
      </c>
      <c r="BR1109" s="10">
        <f t="shared" si="444"/>
        <v>0</v>
      </c>
      <c r="BS1109" s="10">
        <f>'დამტკ. ბიუჯ.'!H1109</f>
        <v>0</v>
      </c>
      <c r="BT1109" s="10">
        <f>'დამტკ. საკუთ.'!H1109</f>
        <v>0</v>
      </c>
      <c r="BU1109" s="10">
        <f>'ცვლილ. ბიუჯ.'!I1109</f>
        <v>0</v>
      </c>
      <c r="BV1109" s="10">
        <f>'ცვლილ. საკუთ.'!I1109</f>
        <v>0</v>
      </c>
      <c r="BW1109" s="10">
        <f>'მთავრ. ფონდი'!I1109</f>
        <v>0</v>
      </c>
      <c r="BX1109" s="10">
        <f>'პრეზ. ფონდი'!I1109</f>
        <v>0</v>
      </c>
      <c r="BY1109" s="10">
        <f>'დაზუსტ. ნაერთი'!H1109</f>
        <v>0</v>
      </c>
      <c r="BZ1109" s="10">
        <f>'დაზუსტ. ბიუჯ.'!H1109</f>
        <v>0</v>
      </c>
      <c r="CA1109" s="10">
        <f>'დაზუსტ. საკუთ.'!H1109</f>
        <v>0</v>
      </c>
    </row>
    <row r="1110" spans="1:79" x14ac:dyDescent="0.25">
      <c r="A1110" t="str">
        <f t="shared" si="430"/>
        <v>a</v>
      </c>
      <c r="B1110" s="8"/>
      <c r="C1110" s="9" t="s">
        <v>12</v>
      </c>
      <c r="D1110" s="10">
        <f t="shared" si="431"/>
        <v>676000</v>
      </c>
      <c r="E1110" s="10">
        <f t="shared" si="432"/>
        <v>676000</v>
      </c>
      <c r="F1110" s="10">
        <f t="shared" si="433"/>
        <v>0</v>
      </c>
      <c r="G1110" s="10">
        <f t="shared" si="433"/>
        <v>-23000</v>
      </c>
      <c r="H1110" s="10">
        <f t="shared" si="433"/>
        <v>0</v>
      </c>
      <c r="I1110" s="10">
        <f t="shared" si="433"/>
        <v>0</v>
      </c>
      <c r="J1110" s="10">
        <f t="shared" si="434"/>
        <v>0</v>
      </c>
      <c r="K1110" s="10">
        <f t="shared" si="434"/>
        <v>653000</v>
      </c>
      <c r="L1110" s="10">
        <f t="shared" si="434"/>
        <v>653000</v>
      </c>
      <c r="M1110" s="10">
        <f t="shared" si="434"/>
        <v>0</v>
      </c>
      <c r="O1110" s="10">
        <f t="shared" si="435"/>
        <v>160000</v>
      </c>
      <c r="P1110" s="10">
        <f>'დამტკ. ბიუჯ.'!E1110</f>
        <v>160000</v>
      </c>
      <c r="Q1110" s="10">
        <f>'დამტკ. საკუთ.'!E1110</f>
        <v>0</v>
      </c>
      <c r="R1110" s="10">
        <f>'ცვლილ. ბიუჯ.'!F1110</f>
        <v>-93500</v>
      </c>
      <c r="S1110" s="10">
        <f>'ცვლილ. საკუთ.'!F1110</f>
        <v>0</v>
      </c>
      <c r="T1110" s="10">
        <f>'მთავრ. ფონდი'!F1110</f>
        <v>0</v>
      </c>
      <c r="U1110" s="10">
        <f>'პრეზ. ფონდი'!F1110</f>
        <v>0</v>
      </c>
      <c r="V1110" s="10">
        <f>'დაზუსტ. ნაერთი'!E1110</f>
        <v>66500</v>
      </c>
      <c r="W1110" s="10">
        <f>'დაზუსტ. ბიუჯ.'!E1110</f>
        <v>66500</v>
      </c>
      <c r="X1110" s="10">
        <f>'დაზუსტ. საკუთ.'!E1110</f>
        <v>0</v>
      </c>
      <c r="Z1110" s="10">
        <f t="shared" si="436"/>
        <v>170000</v>
      </c>
      <c r="AA1110" s="10">
        <f>'დამტკ. ბიუჯ.'!F1110</f>
        <v>170000</v>
      </c>
      <c r="AB1110" s="10">
        <f>'დამტკ. საკუთ.'!F1110</f>
        <v>0</v>
      </c>
      <c r="AC1110" s="10">
        <f>'ცვლილ. ბიუჯ.'!G1110</f>
        <v>-16000</v>
      </c>
      <c r="AD1110" s="10">
        <f>'ცვლილ. საკუთ.'!G1110</f>
        <v>0</v>
      </c>
      <c r="AE1110" s="10">
        <f>'მთავრ. ფონდი'!G1110</f>
        <v>0</v>
      </c>
      <c r="AF1110" s="10">
        <f>'პრეზ. ფონდი'!G1110</f>
        <v>0</v>
      </c>
      <c r="AG1110" s="10">
        <f>'დაზუსტ. ნაერთი'!F1110</f>
        <v>154000</v>
      </c>
      <c r="AH1110" s="10">
        <f>'დაზუსტ. ბიუჯ.'!F1110</f>
        <v>154000</v>
      </c>
      <c r="AI1110" s="10">
        <f>'დაზუსტ. საკუთ.'!F1110</f>
        <v>0</v>
      </c>
      <c r="AK1110" s="10">
        <f t="shared" si="437"/>
        <v>330000</v>
      </c>
      <c r="AL1110" s="10">
        <f t="shared" si="438"/>
        <v>330000</v>
      </c>
      <c r="AM1110" s="10">
        <f t="shared" si="439"/>
        <v>0</v>
      </c>
      <c r="AN1110" s="10">
        <f t="shared" si="439"/>
        <v>-109500</v>
      </c>
      <c r="AO1110" s="10">
        <f t="shared" si="439"/>
        <v>0</v>
      </c>
      <c r="AP1110" s="10">
        <f t="shared" si="439"/>
        <v>0</v>
      </c>
      <c r="AQ1110" s="10">
        <f t="shared" si="440"/>
        <v>0</v>
      </c>
      <c r="AR1110" s="10">
        <f t="shared" si="440"/>
        <v>220500</v>
      </c>
      <c r="AS1110" s="10">
        <f t="shared" si="440"/>
        <v>220500</v>
      </c>
      <c r="AT1110" s="10">
        <f t="shared" si="440"/>
        <v>0</v>
      </c>
      <c r="AV1110" s="10">
        <f t="shared" si="441"/>
        <v>170000</v>
      </c>
      <c r="AW1110" s="10">
        <f>'დამტკ. ბიუჯ.'!G1110</f>
        <v>170000</v>
      </c>
      <c r="AX1110" s="10">
        <f>'დამტკ. საკუთ.'!G1110</f>
        <v>0</v>
      </c>
      <c r="AY1110" s="10">
        <f>'ცვლილ. ბიუჯ.'!H1110</f>
        <v>0</v>
      </c>
      <c r="AZ1110" s="10">
        <f>'ცვლილ. საკუთ.'!H1110</f>
        <v>0</v>
      </c>
      <c r="BA1110" s="10">
        <f>'მთავრ. ფონდი'!H1110</f>
        <v>0</v>
      </c>
      <c r="BB1110" s="10">
        <f>'პრეზ. ფონდი'!H1110</f>
        <v>0</v>
      </c>
      <c r="BC1110" s="10">
        <f>'დაზუსტ. ნაერთი'!G1110</f>
        <v>170000</v>
      </c>
      <c r="BD1110" s="10">
        <f>'დაზუსტ. ბიუჯ.'!G1110</f>
        <v>170000</v>
      </c>
      <c r="BE1110" s="10">
        <f>'დაზუსტ. საკუთ.'!G1110</f>
        <v>0</v>
      </c>
      <c r="BG1110" s="10">
        <f t="shared" si="442"/>
        <v>500000</v>
      </c>
      <c r="BH1110" s="10">
        <f t="shared" si="442"/>
        <v>500000</v>
      </c>
      <c r="BI1110" s="10">
        <f t="shared" si="442"/>
        <v>0</v>
      </c>
      <c r="BJ1110" s="10">
        <f t="shared" si="442"/>
        <v>-109500</v>
      </c>
      <c r="BK1110" s="10">
        <f t="shared" si="443"/>
        <v>0</v>
      </c>
      <c r="BL1110" s="10">
        <f t="shared" si="443"/>
        <v>0</v>
      </c>
      <c r="BM1110" s="10">
        <f t="shared" si="443"/>
        <v>0</v>
      </c>
      <c r="BN1110" s="10">
        <f t="shared" si="443"/>
        <v>390500</v>
      </c>
      <c r="BO1110" s="10">
        <f t="shared" si="446"/>
        <v>390500</v>
      </c>
      <c r="BP1110" s="10">
        <f t="shared" si="445"/>
        <v>0</v>
      </c>
      <c r="BR1110" s="10">
        <f t="shared" si="444"/>
        <v>176000</v>
      </c>
      <c r="BS1110" s="10">
        <f>'დამტკ. ბიუჯ.'!H1110</f>
        <v>176000</v>
      </c>
      <c r="BT1110" s="10">
        <f>'დამტკ. საკუთ.'!H1110</f>
        <v>0</v>
      </c>
      <c r="BU1110" s="10">
        <f>'ცვლილ. ბიუჯ.'!I1110</f>
        <v>86500</v>
      </c>
      <c r="BV1110" s="10">
        <f>'ცვლილ. საკუთ.'!I1110</f>
        <v>0</v>
      </c>
      <c r="BW1110" s="10">
        <f>'მთავრ. ფონდი'!I1110</f>
        <v>0</v>
      </c>
      <c r="BX1110" s="10">
        <f>'პრეზ. ფონდი'!I1110</f>
        <v>0</v>
      </c>
      <c r="BY1110" s="10">
        <f>'დაზუსტ. ნაერთი'!H1110</f>
        <v>262500</v>
      </c>
      <c r="BZ1110" s="10">
        <f>'დაზუსტ. ბიუჯ.'!H1110</f>
        <v>262500</v>
      </c>
      <c r="CA1110" s="10">
        <f>'დაზუსტ. საკუთ.'!H1110</f>
        <v>0</v>
      </c>
    </row>
    <row r="1111" spans="1:79" x14ac:dyDescent="0.25">
      <c r="A1111" t="str">
        <f t="shared" si="430"/>
        <v>b</v>
      </c>
      <c r="B1111" s="8"/>
      <c r="C1111" s="9" t="s">
        <v>13</v>
      </c>
      <c r="D1111" s="10">
        <f t="shared" si="431"/>
        <v>0</v>
      </c>
      <c r="E1111" s="10">
        <f t="shared" si="432"/>
        <v>0</v>
      </c>
      <c r="F1111" s="10">
        <f t="shared" si="433"/>
        <v>0</v>
      </c>
      <c r="G1111" s="10">
        <f t="shared" si="433"/>
        <v>0</v>
      </c>
      <c r="H1111" s="10">
        <f t="shared" si="433"/>
        <v>0</v>
      </c>
      <c r="I1111" s="10">
        <f t="shared" si="433"/>
        <v>0</v>
      </c>
      <c r="J1111" s="10">
        <f t="shared" si="434"/>
        <v>0</v>
      </c>
      <c r="K1111" s="10">
        <f t="shared" si="434"/>
        <v>0</v>
      </c>
      <c r="L1111" s="10">
        <f t="shared" si="434"/>
        <v>0</v>
      </c>
      <c r="M1111" s="10">
        <f t="shared" si="434"/>
        <v>0</v>
      </c>
      <c r="O1111" s="10">
        <f t="shared" si="435"/>
        <v>0</v>
      </c>
      <c r="P1111" s="10">
        <f>'დამტკ. ბიუჯ.'!E1111</f>
        <v>0</v>
      </c>
      <c r="Q1111" s="10">
        <f>'დამტკ. საკუთ.'!E1111</f>
        <v>0</v>
      </c>
      <c r="R1111" s="10">
        <f>'ცვლილ. ბიუჯ.'!F1111</f>
        <v>0</v>
      </c>
      <c r="S1111" s="10">
        <f>'ცვლილ. საკუთ.'!F1111</f>
        <v>0</v>
      </c>
      <c r="T1111" s="10">
        <f>'მთავრ. ფონდი'!F1111</f>
        <v>0</v>
      </c>
      <c r="U1111" s="10">
        <f>'პრეზ. ფონდი'!F1111</f>
        <v>0</v>
      </c>
      <c r="V1111" s="10">
        <f>'დაზუსტ. ნაერთი'!E1111</f>
        <v>0</v>
      </c>
      <c r="W1111" s="10">
        <f>'დაზუსტ. ბიუჯ.'!E1111</f>
        <v>0</v>
      </c>
      <c r="X1111" s="10">
        <f>'დაზუსტ. საკუთ.'!E1111</f>
        <v>0</v>
      </c>
      <c r="Z1111" s="10">
        <f t="shared" si="436"/>
        <v>0</v>
      </c>
      <c r="AA1111" s="10">
        <f>'დამტკ. ბიუჯ.'!F1111</f>
        <v>0</v>
      </c>
      <c r="AB1111" s="10">
        <f>'დამტკ. საკუთ.'!F1111</f>
        <v>0</v>
      </c>
      <c r="AC1111" s="10">
        <f>'ცვლილ. ბიუჯ.'!G1111</f>
        <v>0</v>
      </c>
      <c r="AD1111" s="10">
        <f>'ცვლილ. საკუთ.'!G1111</f>
        <v>0</v>
      </c>
      <c r="AE1111" s="10">
        <f>'მთავრ. ფონდი'!G1111</f>
        <v>0</v>
      </c>
      <c r="AF1111" s="10">
        <f>'პრეზ. ფონდი'!G1111</f>
        <v>0</v>
      </c>
      <c r="AG1111" s="10">
        <f>'დაზუსტ. ნაერთი'!F1111</f>
        <v>0</v>
      </c>
      <c r="AH1111" s="10">
        <f>'დაზუსტ. ბიუჯ.'!F1111</f>
        <v>0</v>
      </c>
      <c r="AI1111" s="10">
        <f>'დაზუსტ. საკუთ.'!F1111</f>
        <v>0</v>
      </c>
      <c r="AK1111" s="10">
        <f t="shared" si="437"/>
        <v>0</v>
      </c>
      <c r="AL1111" s="10">
        <f t="shared" si="438"/>
        <v>0</v>
      </c>
      <c r="AM1111" s="10">
        <f t="shared" si="439"/>
        <v>0</v>
      </c>
      <c r="AN1111" s="10">
        <f t="shared" si="439"/>
        <v>0</v>
      </c>
      <c r="AO1111" s="10">
        <f t="shared" si="439"/>
        <v>0</v>
      </c>
      <c r="AP1111" s="10">
        <f t="shared" si="439"/>
        <v>0</v>
      </c>
      <c r="AQ1111" s="10">
        <f t="shared" si="440"/>
        <v>0</v>
      </c>
      <c r="AR1111" s="10">
        <f t="shared" si="440"/>
        <v>0</v>
      </c>
      <c r="AS1111" s="10">
        <f t="shared" si="440"/>
        <v>0</v>
      </c>
      <c r="AT1111" s="10">
        <f t="shared" si="440"/>
        <v>0</v>
      </c>
      <c r="AV1111" s="10">
        <f t="shared" si="441"/>
        <v>0</v>
      </c>
      <c r="AW1111" s="10">
        <f>'დამტკ. ბიუჯ.'!G1111</f>
        <v>0</v>
      </c>
      <c r="AX1111" s="10">
        <f>'დამტკ. საკუთ.'!G1111</f>
        <v>0</v>
      </c>
      <c r="AY1111" s="10">
        <f>'ცვლილ. ბიუჯ.'!H1111</f>
        <v>0</v>
      </c>
      <c r="AZ1111" s="10">
        <f>'ცვლილ. საკუთ.'!H1111</f>
        <v>0</v>
      </c>
      <c r="BA1111" s="10">
        <f>'მთავრ. ფონდი'!H1111</f>
        <v>0</v>
      </c>
      <c r="BB1111" s="10">
        <f>'პრეზ. ფონდი'!H1111</f>
        <v>0</v>
      </c>
      <c r="BC1111" s="10">
        <f>'დაზუსტ. ნაერთი'!G1111</f>
        <v>0</v>
      </c>
      <c r="BD1111" s="10">
        <f>'დაზუსტ. ბიუჯ.'!G1111</f>
        <v>0</v>
      </c>
      <c r="BE1111" s="10">
        <f>'დაზუსტ. საკუთ.'!G1111</f>
        <v>0</v>
      </c>
      <c r="BG1111" s="10">
        <f t="shared" si="442"/>
        <v>0</v>
      </c>
      <c r="BH1111" s="10">
        <f t="shared" si="442"/>
        <v>0</v>
      </c>
      <c r="BI1111" s="10">
        <f t="shared" si="442"/>
        <v>0</v>
      </c>
      <c r="BJ1111" s="10">
        <f t="shared" si="442"/>
        <v>0</v>
      </c>
      <c r="BK1111" s="10">
        <f t="shared" si="443"/>
        <v>0</v>
      </c>
      <c r="BL1111" s="10">
        <f t="shared" si="443"/>
        <v>0</v>
      </c>
      <c r="BM1111" s="10">
        <f t="shared" si="443"/>
        <v>0</v>
      </c>
      <c r="BN1111" s="10">
        <f t="shared" si="443"/>
        <v>0</v>
      </c>
      <c r="BO1111" s="10">
        <f t="shared" si="446"/>
        <v>0</v>
      </c>
      <c r="BP1111" s="10">
        <f t="shared" si="445"/>
        <v>0</v>
      </c>
      <c r="BR1111" s="10">
        <f t="shared" si="444"/>
        <v>0</v>
      </c>
      <c r="BS1111" s="10">
        <f>'დამტკ. ბიუჯ.'!H1111</f>
        <v>0</v>
      </c>
      <c r="BT1111" s="10">
        <f>'დამტკ. საკუთ.'!H1111</f>
        <v>0</v>
      </c>
      <c r="BU1111" s="10">
        <f>'ცვლილ. ბიუჯ.'!I1111</f>
        <v>0</v>
      </c>
      <c r="BV1111" s="10">
        <f>'ცვლილ. საკუთ.'!I1111</f>
        <v>0</v>
      </c>
      <c r="BW1111" s="10">
        <f>'მთავრ. ფონდი'!I1111</f>
        <v>0</v>
      </c>
      <c r="BX1111" s="10">
        <f>'პრეზ. ფონდი'!I1111</f>
        <v>0</v>
      </c>
      <c r="BY1111" s="10">
        <f>'დაზუსტ. ნაერთი'!H1111</f>
        <v>0</v>
      </c>
      <c r="BZ1111" s="10">
        <f>'დაზუსტ. ბიუჯ.'!H1111</f>
        <v>0</v>
      </c>
      <c r="CA1111" s="10">
        <f>'დაზუსტ. საკუთ.'!H1111</f>
        <v>0</v>
      </c>
    </row>
    <row r="1112" spans="1:79" x14ac:dyDescent="0.25">
      <c r="A1112" t="str">
        <f t="shared" si="430"/>
        <v>b</v>
      </c>
      <c r="B1112" s="8"/>
      <c r="C1112" s="9" t="s">
        <v>14</v>
      </c>
      <c r="D1112" s="10">
        <f t="shared" si="431"/>
        <v>0</v>
      </c>
      <c r="E1112" s="10">
        <f t="shared" si="432"/>
        <v>0</v>
      </c>
      <c r="F1112" s="10">
        <f t="shared" si="433"/>
        <v>0</v>
      </c>
      <c r="G1112" s="10">
        <f t="shared" si="433"/>
        <v>0</v>
      </c>
      <c r="H1112" s="10">
        <f t="shared" si="433"/>
        <v>0</v>
      </c>
      <c r="I1112" s="10">
        <f t="shared" si="433"/>
        <v>0</v>
      </c>
      <c r="J1112" s="10">
        <f t="shared" si="434"/>
        <v>0</v>
      </c>
      <c r="K1112" s="10">
        <f t="shared" si="434"/>
        <v>0</v>
      </c>
      <c r="L1112" s="10">
        <f t="shared" si="434"/>
        <v>0</v>
      </c>
      <c r="M1112" s="10">
        <f t="shared" si="434"/>
        <v>0</v>
      </c>
      <c r="O1112" s="10">
        <f t="shared" si="435"/>
        <v>0</v>
      </c>
      <c r="P1112" s="10">
        <f>'დამტკ. ბიუჯ.'!E1112</f>
        <v>0</v>
      </c>
      <c r="Q1112" s="10">
        <f>'დამტკ. საკუთ.'!E1112</f>
        <v>0</v>
      </c>
      <c r="R1112" s="10">
        <f>'ცვლილ. ბიუჯ.'!F1112</f>
        <v>0</v>
      </c>
      <c r="S1112" s="10">
        <f>'ცვლილ. საკუთ.'!F1112</f>
        <v>0</v>
      </c>
      <c r="T1112" s="10">
        <f>'მთავრ. ფონდი'!F1112</f>
        <v>0</v>
      </c>
      <c r="U1112" s="10">
        <f>'პრეზ. ფონდი'!F1112</f>
        <v>0</v>
      </c>
      <c r="V1112" s="10">
        <f>'დაზუსტ. ნაერთი'!E1112</f>
        <v>0</v>
      </c>
      <c r="W1112" s="10">
        <f>'დაზუსტ. ბიუჯ.'!E1112</f>
        <v>0</v>
      </c>
      <c r="X1112" s="10">
        <f>'დაზუსტ. საკუთ.'!E1112</f>
        <v>0</v>
      </c>
      <c r="Z1112" s="10">
        <f t="shared" si="436"/>
        <v>0</v>
      </c>
      <c r="AA1112" s="10">
        <f>'დამტკ. ბიუჯ.'!F1112</f>
        <v>0</v>
      </c>
      <c r="AB1112" s="10">
        <f>'დამტკ. საკუთ.'!F1112</f>
        <v>0</v>
      </c>
      <c r="AC1112" s="10">
        <f>'ცვლილ. ბიუჯ.'!G1112</f>
        <v>0</v>
      </c>
      <c r="AD1112" s="10">
        <f>'ცვლილ. საკუთ.'!G1112</f>
        <v>0</v>
      </c>
      <c r="AE1112" s="10">
        <f>'მთავრ. ფონდი'!G1112</f>
        <v>0</v>
      </c>
      <c r="AF1112" s="10">
        <f>'პრეზ. ფონდი'!G1112</f>
        <v>0</v>
      </c>
      <c r="AG1112" s="10">
        <f>'დაზუსტ. ნაერთი'!F1112</f>
        <v>0</v>
      </c>
      <c r="AH1112" s="10">
        <f>'დაზუსტ. ბიუჯ.'!F1112</f>
        <v>0</v>
      </c>
      <c r="AI1112" s="10">
        <f>'დაზუსტ. საკუთ.'!F1112</f>
        <v>0</v>
      </c>
      <c r="AK1112" s="10">
        <f t="shared" si="437"/>
        <v>0</v>
      </c>
      <c r="AL1112" s="10">
        <f t="shared" si="438"/>
        <v>0</v>
      </c>
      <c r="AM1112" s="10">
        <f t="shared" si="439"/>
        <v>0</v>
      </c>
      <c r="AN1112" s="10">
        <f t="shared" si="439"/>
        <v>0</v>
      </c>
      <c r="AO1112" s="10">
        <f t="shared" si="439"/>
        <v>0</v>
      </c>
      <c r="AP1112" s="10">
        <f t="shared" si="439"/>
        <v>0</v>
      </c>
      <c r="AQ1112" s="10">
        <f t="shared" si="440"/>
        <v>0</v>
      </c>
      <c r="AR1112" s="10">
        <f t="shared" si="440"/>
        <v>0</v>
      </c>
      <c r="AS1112" s="10">
        <f t="shared" si="440"/>
        <v>0</v>
      </c>
      <c r="AT1112" s="10">
        <f t="shared" si="440"/>
        <v>0</v>
      </c>
      <c r="AV1112" s="10">
        <f t="shared" si="441"/>
        <v>0</v>
      </c>
      <c r="AW1112" s="10">
        <f>'დამტკ. ბიუჯ.'!G1112</f>
        <v>0</v>
      </c>
      <c r="AX1112" s="10">
        <f>'დამტკ. საკუთ.'!G1112</f>
        <v>0</v>
      </c>
      <c r="AY1112" s="10">
        <f>'ცვლილ. ბიუჯ.'!H1112</f>
        <v>0</v>
      </c>
      <c r="AZ1112" s="10">
        <f>'ცვლილ. საკუთ.'!H1112</f>
        <v>0</v>
      </c>
      <c r="BA1112" s="10">
        <f>'მთავრ. ფონდი'!H1112</f>
        <v>0</v>
      </c>
      <c r="BB1112" s="10">
        <f>'პრეზ. ფონდი'!H1112</f>
        <v>0</v>
      </c>
      <c r="BC1112" s="10">
        <f>'დაზუსტ. ნაერთი'!G1112</f>
        <v>0</v>
      </c>
      <c r="BD1112" s="10">
        <f>'დაზუსტ. ბიუჯ.'!G1112</f>
        <v>0</v>
      </c>
      <c r="BE1112" s="10">
        <f>'დაზუსტ. საკუთ.'!G1112</f>
        <v>0</v>
      </c>
      <c r="BG1112" s="10">
        <f t="shared" si="442"/>
        <v>0</v>
      </c>
      <c r="BH1112" s="10">
        <f t="shared" si="442"/>
        <v>0</v>
      </c>
      <c r="BI1112" s="10">
        <f t="shared" si="442"/>
        <v>0</v>
      </c>
      <c r="BJ1112" s="10">
        <f t="shared" si="442"/>
        <v>0</v>
      </c>
      <c r="BK1112" s="10">
        <f t="shared" si="443"/>
        <v>0</v>
      </c>
      <c r="BL1112" s="10">
        <f t="shared" si="443"/>
        <v>0</v>
      </c>
      <c r="BM1112" s="10">
        <f t="shared" si="443"/>
        <v>0</v>
      </c>
      <c r="BN1112" s="10">
        <f t="shared" si="443"/>
        <v>0</v>
      </c>
      <c r="BO1112" s="10">
        <f t="shared" si="446"/>
        <v>0</v>
      </c>
      <c r="BP1112" s="10">
        <f t="shared" si="445"/>
        <v>0</v>
      </c>
      <c r="BR1112" s="10">
        <f t="shared" si="444"/>
        <v>0</v>
      </c>
      <c r="BS1112" s="10">
        <f>'დამტკ. ბიუჯ.'!H1112</f>
        <v>0</v>
      </c>
      <c r="BT1112" s="10">
        <f>'დამტკ. საკუთ.'!H1112</f>
        <v>0</v>
      </c>
      <c r="BU1112" s="10">
        <f>'ცვლილ. ბიუჯ.'!I1112</f>
        <v>0</v>
      </c>
      <c r="BV1112" s="10">
        <f>'ცვლილ. საკუთ.'!I1112</f>
        <v>0</v>
      </c>
      <c r="BW1112" s="10">
        <f>'მთავრ. ფონდი'!I1112</f>
        <v>0</v>
      </c>
      <c r="BX1112" s="10">
        <f>'პრეზ. ფონდი'!I1112</f>
        <v>0</v>
      </c>
      <c r="BY1112" s="10">
        <f>'დაზუსტ. ნაერთი'!H1112</f>
        <v>0</v>
      </c>
      <c r="BZ1112" s="10">
        <f>'დაზუსტ. ბიუჯ.'!H1112</f>
        <v>0</v>
      </c>
      <c r="CA1112" s="10">
        <f>'დაზუსტ. საკუთ.'!H1112</f>
        <v>0</v>
      </c>
    </row>
    <row r="1113" spans="1:79" x14ac:dyDescent="0.25">
      <c r="A1113" t="str">
        <f t="shared" si="430"/>
        <v>b</v>
      </c>
      <c r="B1113" s="8"/>
      <c r="C1113" s="9" t="s">
        <v>15</v>
      </c>
      <c r="D1113" s="10">
        <f t="shared" si="431"/>
        <v>0</v>
      </c>
      <c r="E1113" s="10">
        <f t="shared" si="432"/>
        <v>0</v>
      </c>
      <c r="F1113" s="10">
        <f t="shared" si="433"/>
        <v>0</v>
      </c>
      <c r="G1113" s="10">
        <f t="shared" si="433"/>
        <v>0</v>
      </c>
      <c r="H1113" s="10">
        <f t="shared" si="433"/>
        <v>0</v>
      </c>
      <c r="I1113" s="10">
        <f t="shared" si="433"/>
        <v>0</v>
      </c>
      <c r="J1113" s="10">
        <f t="shared" si="434"/>
        <v>0</v>
      </c>
      <c r="K1113" s="10">
        <f t="shared" si="434"/>
        <v>0</v>
      </c>
      <c r="L1113" s="10">
        <f t="shared" si="434"/>
        <v>0</v>
      </c>
      <c r="M1113" s="10">
        <f t="shared" si="434"/>
        <v>0</v>
      </c>
      <c r="O1113" s="10">
        <f t="shared" si="435"/>
        <v>0</v>
      </c>
      <c r="P1113" s="10">
        <f>'დამტკ. ბიუჯ.'!E1113</f>
        <v>0</v>
      </c>
      <c r="Q1113" s="10">
        <f>'დამტკ. საკუთ.'!E1113</f>
        <v>0</v>
      </c>
      <c r="R1113" s="10">
        <f>'ცვლილ. ბიუჯ.'!F1113</f>
        <v>0</v>
      </c>
      <c r="S1113" s="10">
        <f>'ცვლილ. საკუთ.'!F1113</f>
        <v>0</v>
      </c>
      <c r="T1113" s="10">
        <f>'მთავრ. ფონდი'!F1113</f>
        <v>0</v>
      </c>
      <c r="U1113" s="10">
        <f>'პრეზ. ფონდი'!F1113</f>
        <v>0</v>
      </c>
      <c r="V1113" s="10">
        <f>'დაზუსტ. ნაერთი'!E1113</f>
        <v>0</v>
      </c>
      <c r="W1113" s="10">
        <f>'დაზუსტ. ბიუჯ.'!E1113</f>
        <v>0</v>
      </c>
      <c r="X1113" s="10">
        <f>'დაზუსტ. საკუთ.'!E1113</f>
        <v>0</v>
      </c>
      <c r="Z1113" s="10">
        <f t="shared" si="436"/>
        <v>0</v>
      </c>
      <c r="AA1113" s="10">
        <f>'დამტკ. ბიუჯ.'!F1113</f>
        <v>0</v>
      </c>
      <c r="AB1113" s="10">
        <f>'დამტკ. საკუთ.'!F1113</f>
        <v>0</v>
      </c>
      <c r="AC1113" s="10">
        <f>'ცვლილ. ბიუჯ.'!G1113</f>
        <v>0</v>
      </c>
      <c r="AD1113" s="10">
        <f>'ცვლილ. საკუთ.'!G1113</f>
        <v>0</v>
      </c>
      <c r="AE1113" s="10">
        <f>'მთავრ. ფონდი'!G1113</f>
        <v>0</v>
      </c>
      <c r="AF1113" s="10">
        <f>'პრეზ. ფონდი'!G1113</f>
        <v>0</v>
      </c>
      <c r="AG1113" s="10">
        <f>'დაზუსტ. ნაერთი'!F1113</f>
        <v>0</v>
      </c>
      <c r="AH1113" s="10">
        <f>'დაზუსტ. ბიუჯ.'!F1113</f>
        <v>0</v>
      </c>
      <c r="AI1113" s="10">
        <f>'დაზუსტ. საკუთ.'!F1113</f>
        <v>0</v>
      </c>
      <c r="AK1113" s="10">
        <f t="shared" si="437"/>
        <v>0</v>
      </c>
      <c r="AL1113" s="10">
        <f t="shared" si="438"/>
        <v>0</v>
      </c>
      <c r="AM1113" s="10">
        <f t="shared" si="439"/>
        <v>0</v>
      </c>
      <c r="AN1113" s="10">
        <f t="shared" si="439"/>
        <v>0</v>
      </c>
      <c r="AO1113" s="10">
        <f t="shared" si="439"/>
        <v>0</v>
      </c>
      <c r="AP1113" s="10">
        <f t="shared" si="439"/>
        <v>0</v>
      </c>
      <c r="AQ1113" s="10">
        <f t="shared" si="440"/>
        <v>0</v>
      </c>
      <c r="AR1113" s="10">
        <f t="shared" si="440"/>
        <v>0</v>
      </c>
      <c r="AS1113" s="10">
        <f t="shared" si="440"/>
        <v>0</v>
      </c>
      <c r="AT1113" s="10">
        <f t="shared" si="440"/>
        <v>0</v>
      </c>
      <c r="AV1113" s="10">
        <f t="shared" si="441"/>
        <v>0</v>
      </c>
      <c r="AW1113" s="10">
        <f>'დამტკ. ბიუჯ.'!G1113</f>
        <v>0</v>
      </c>
      <c r="AX1113" s="10">
        <f>'დამტკ. საკუთ.'!G1113</f>
        <v>0</v>
      </c>
      <c r="AY1113" s="10">
        <f>'ცვლილ. ბიუჯ.'!H1113</f>
        <v>0</v>
      </c>
      <c r="AZ1113" s="10">
        <f>'ცვლილ. საკუთ.'!H1113</f>
        <v>0</v>
      </c>
      <c r="BA1113" s="10">
        <f>'მთავრ. ფონდი'!H1113</f>
        <v>0</v>
      </c>
      <c r="BB1113" s="10">
        <f>'პრეზ. ფონდი'!H1113</f>
        <v>0</v>
      </c>
      <c r="BC1113" s="10">
        <f>'დაზუსტ. ნაერთი'!G1113</f>
        <v>0</v>
      </c>
      <c r="BD1113" s="10">
        <f>'დაზუსტ. ბიუჯ.'!G1113</f>
        <v>0</v>
      </c>
      <c r="BE1113" s="10">
        <f>'დაზუსტ. საკუთ.'!G1113</f>
        <v>0</v>
      </c>
      <c r="BG1113" s="10">
        <f t="shared" si="442"/>
        <v>0</v>
      </c>
      <c r="BH1113" s="10">
        <f t="shared" si="442"/>
        <v>0</v>
      </c>
      <c r="BI1113" s="10">
        <f t="shared" si="442"/>
        <v>0</v>
      </c>
      <c r="BJ1113" s="10">
        <f t="shared" si="442"/>
        <v>0</v>
      </c>
      <c r="BK1113" s="10">
        <f t="shared" si="443"/>
        <v>0</v>
      </c>
      <c r="BL1113" s="10">
        <f t="shared" si="443"/>
        <v>0</v>
      </c>
      <c r="BM1113" s="10">
        <f t="shared" si="443"/>
        <v>0</v>
      </c>
      <c r="BN1113" s="10">
        <f t="shared" si="443"/>
        <v>0</v>
      </c>
      <c r="BO1113" s="10">
        <f t="shared" si="446"/>
        <v>0</v>
      </c>
      <c r="BP1113" s="10">
        <f t="shared" si="445"/>
        <v>0</v>
      </c>
      <c r="BR1113" s="10">
        <f t="shared" si="444"/>
        <v>0</v>
      </c>
      <c r="BS1113" s="10">
        <f>'დამტკ. ბიუჯ.'!H1113</f>
        <v>0</v>
      </c>
      <c r="BT1113" s="10">
        <f>'დამტკ. საკუთ.'!H1113</f>
        <v>0</v>
      </c>
      <c r="BU1113" s="10">
        <f>'ცვლილ. ბიუჯ.'!I1113</f>
        <v>0</v>
      </c>
      <c r="BV1113" s="10">
        <f>'ცვლილ. საკუთ.'!I1113</f>
        <v>0</v>
      </c>
      <c r="BW1113" s="10">
        <f>'მთავრ. ფონდი'!I1113</f>
        <v>0</v>
      </c>
      <c r="BX1113" s="10">
        <f>'პრეზ. ფონდი'!I1113</f>
        <v>0</v>
      </c>
      <c r="BY1113" s="10">
        <f>'დაზუსტ. ნაერთი'!H1113</f>
        <v>0</v>
      </c>
      <c r="BZ1113" s="10">
        <f>'დაზუსტ. ბიუჯ.'!H1113</f>
        <v>0</v>
      </c>
      <c r="CA1113" s="10">
        <f>'დაზუსტ. საკუთ.'!H1113</f>
        <v>0</v>
      </c>
    </row>
    <row r="1114" spans="1:79" x14ac:dyDescent="0.25">
      <c r="A1114" t="str">
        <f t="shared" si="430"/>
        <v>a</v>
      </c>
      <c r="B1114" s="8"/>
      <c r="C1114" s="9" t="s">
        <v>16</v>
      </c>
      <c r="D1114" s="10">
        <f t="shared" si="431"/>
        <v>0</v>
      </c>
      <c r="E1114" s="10">
        <f t="shared" si="432"/>
        <v>0</v>
      </c>
      <c r="F1114" s="10">
        <f t="shared" si="433"/>
        <v>0</v>
      </c>
      <c r="G1114" s="10">
        <f t="shared" si="433"/>
        <v>13000</v>
      </c>
      <c r="H1114" s="10">
        <f t="shared" si="433"/>
        <v>0</v>
      </c>
      <c r="I1114" s="10">
        <f t="shared" si="433"/>
        <v>0</v>
      </c>
      <c r="J1114" s="10">
        <f t="shared" si="434"/>
        <v>0</v>
      </c>
      <c r="K1114" s="10">
        <f t="shared" si="434"/>
        <v>13000</v>
      </c>
      <c r="L1114" s="10">
        <f t="shared" si="434"/>
        <v>13000</v>
      </c>
      <c r="M1114" s="10">
        <f t="shared" si="434"/>
        <v>0</v>
      </c>
      <c r="O1114" s="10">
        <f t="shared" si="435"/>
        <v>0</v>
      </c>
      <c r="P1114" s="10">
        <f>'დამტკ. ბიუჯ.'!E1114</f>
        <v>0</v>
      </c>
      <c r="Q1114" s="10">
        <f>'დამტკ. საკუთ.'!E1114</f>
        <v>0</v>
      </c>
      <c r="R1114" s="10">
        <f>'ცვლილ. ბიუჯ.'!F1114</f>
        <v>3000</v>
      </c>
      <c r="S1114" s="10">
        <f>'ცვლილ. საკუთ.'!F1114</f>
        <v>0</v>
      </c>
      <c r="T1114" s="10">
        <f>'მთავრ. ფონდი'!F1114</f>
        <v>0</v>
      </c>
      <c r="U1114" s="10">
        <f>'პრეზ. ფონდი'!F1114</f>
        <v>0</v>
      </c>
      <c r="V1114" s="10">
        <f>'დაზუსტ. ნაერთი'!E1114</f>
        <v>3000</v>
      </c>
      <c r="W1114" s="10">
        <f>'დაზუსტ. ბიუჯ.'!E1114</f>
        <v>3000</v>
      </c>
      <c r="X1114" s="10">
        <f>'დაზუსტ. საკუთ.'!E1114</f>
        <v>0</v>
      </c>
      <c r="Z1114" s="10">
        <f t="shared" si="436"/>
        <v>0</v>
      </c>
      <c r="AA1114" s="10">
        <f>'დამტკ. ბიუჯ.'!F1114</f>
        <v>0</v>
      </c>
      <c r="AB1114" s="10">
        <f>'დამტკ. საკუთ.'!F1114</f>
        <v>0</v>
      </c>
      <c r="AC1114" s="10">
        <f>'ცვლილ. ბიუჯ.'!G1114</f>
        <v>6000</v>
      </c>
      <c r="AD1114" s="10">
        <f>'ცვლილ. საკუთ.'!G1114</f>
        <v>0</v>
      </c>
      <c r="AE1114" s="10">
        <f>'მთავრ. ფონდი'!G1114</f>
        <v>0</v>
      </c>
      <c r="AF1114" s="10">
        <f>'პრეზ. ფონდი'!G1114</f>
        <v>0</v>
      </c>
      <c r="AG1114" s="10">
        <f>'დაზუსტ. ნაერთი'!F1114</f>
        <v>6000</v>
      </c>
      <c r="AH1114" s="10">
        <f>'დაზუსტ. ბიუჯ.'!F1114</f>
        <v>6000</v>
      </c>
      <c r="AI1114" s="10">
        <f>'დაზუსტ. საკუთ.'!F1114</f>
        <v>0</v>
      </c>
      <c r="AK1114" s="10">
        <f t="shared" si="437"/>
        <v>0</v>
      </c>
      <c r="AL1114" s="10">
        <f t="shared" si="438"/>
        <v>0</v>
      </c>
      <c r="AM1114" s="10">
        <f t="shared" si="439"/>
        <v>0</v>
      </c>
      <c r="AN1114" s="10">
        <f t="shared" si="439"/>
        <v>9000</v>
      </c>
      <c r="AO1114" s="10">
        <f t="shared" si="439"/>
        <v>0</v>
      </c>
      <c r="AP1114" s="10">
        <f t="shared" si="439"/>
        <v>0</v>
      </c>
      <c r="AQ1114" s="10">
        <f t="shared" si="440"/>
        <v>0</v>
      </c>
      <c r="AR1114" s="10">
        <f t="shared" si="440"/>
        <v>9000</v>
      </c>
      <c r="AS1114" s="10">
        <f t="shared" si="440"/>
        <v>9000</v>
      </c>
      <c r="AT1114" s="10">
        <f t="shared" si="440"/>
        <v>0</v>
      </c>
      <c r="AV1114" s="10">
        <f t="shared" si="441"/>
        <v>0</v>
      </c>
      <c r="AW1114" s="10">
        <f>'დამტკ. ბიუჯ.'!G1114</f>
        <v>0</v>
      </c>
      <c r="AX1114" s="10">
        <f>'დამტკ. საკუთ.'!G1114</f>
        <v>0</v>
      </c>
      <c r="AY1114" s="10">
        <f>'ცვლილ. ბიუჯ.'!H1114</f>
        <v>0</v>
      </c>
      <c r="AZ1114" s="10">
        <f>'ცვლილ. საკუთ.'!H1114</f>
        <v>0</v>
      </c>
      <c r="BA1114" s="10">
        <f>'მთავრ. ფონდი'!H1114</f>
        <v>0</v>
      </c>
      <c r="BB1114" s="10">
        <f>'პრეზ. ფონდი'!H1114</f>
        <v>0</v>
      </c>
      <c r="BC1114" s="10">
        <f>'დაზუსტ. ნაერთი'!G1114</f>
        <v>0</v>
      </c>
      <c r="BD1114" s="10">
        <f>'დაზუსტ. ბიუჯ.'!G1114</f>
        <v>0</v>
      </c>
      <c r="BE1114" s="10">
        <f>'დაზუსტ. საკუთ.'!G1114</f>
        <v>0</v>
      </c>
      <c r="BG1114" s="10">
        <f t="shared" si="442"/>
        <v>0</v>
      </c>
      <c r="BH1114" s="10">
        <f t="shared" si="442"/>
        <v>0</v>
      </c>
      <c r="BI1114" s="10">
        <f t="shared" si="442"/>
        <v>0</v>
      </c>
      <c r="BJ1114" s="10">
        <f t="shared" si="442"/>
        <v>9000</v>
      </c>
      <c r="BK1114" s="10">
        <f t="shared" si="443"/>
        <v>0</v>
      </c>
      <c r="BL1114" s="10">
        <f t="shared" si="443"/>
        <v>0</v>
      </c>
      <c r="BM1114" s="10">
        <f t="shared" si="443"/>
        <v>0</v>
      </c>
      <c r="BN1114" s="10">
        <f t="shared" si="443"/>
        <v>9000</v>
      </c>
      <c r="BO1114" s="10">
        <f t="shared" si="446"/>
        <v>9000</v>
      </c>
      <c r="BP1114" s="10">
        <f t="shared" si="445"/>
        <v>0</v>
      </c>
      <c r="BR1114" s="10">
        <f t="shared" si="444"/>
        <v>0</v>
      </c>
      <c r="BS1114" s="10">
        <f>'დამტკ. ბიუჯ.'!H1114</f>
        <v>0</v>
      </c>
      <c r="BT1114" s="10">
        <f>'დამტკ. საკუთ.'!H1114</f>
        <v>0</v>
      </c>
      <c r="BU1114" s="10">
        <f>'ცვლილ. ბიუჯ.'!I1114</f>
        <v>4000</v>
      </c>
      <c r="BV1114" s="10">
        <f>'ცვლილ. საკუთ.'!I1114</f>
        <v>0</v>
      </c>
      <c r="BW1114" s="10">
        <f>'მთავრ. ფონდი'!I1114</f>
        <v>0</v>
      </c>
      <c r="BX1114" s="10">
        <f>'პრეზ. ფონდი'!I1114</f>
        <v>0</v>
      </c>
      <c r="BY1114" s="10">
        <f>'დაზუსტ. ნაერთი'!H1114</f>
        <v>4000</v>
      </c>
      <c r="BZ1114" s="10">
        <f>'დაზუსტ. ბიუჯ.'!H1114</f>
        <v>4000</v>
      </c>
      <c r="CA1114" s="10">
        <f>'დაზუსტ. საკუთ.'!H1114</f>
        <v>0</v>
      </c>
    </row>
    <row r="1115" spans="1:79" x14ac:dyDescent="0.25">
      <c r="A1115" t="str">
        <f t="shared" si="430"/>
        <v>a</v>
      </c>
      <c r="B1115" s="8"/>
      <c r="C1115" s="9" t="s">
        <v>17</v>
      </c>
      <c r="D1115" s="10">
        <f t="shared" si="431"/>
        <v>0</v>
      </c>
      <c r="E1115" s="10">
        <f t="shared" si="432"/>
        <v>0</v>
      </c>
      <c r="F1115" s="10">
        <f t="shared" si="433"/>
        <v>0</v>
      </c>
      <c r="G1115" s="10">
        <f t="shared" si="433"/>
        <v>10000</v>
      </c>
      <c r="H1115" s="10">
        <f t="shared" si="433"/>
        <v>0</v>
      </c>
      <c r="I1115" s="10">
        <f t="shared" si="433"/>
        <v>0</v>
      </c>
      <c r="J1115" s="10">
        <f t="shared" si="434"/>
        <v>0</v>
      </c>
      <c r="K1115" s="10">
        <f t="shared" si="434"/>
        <v>10000</v>
      </c>
      <c r="L1115" s="10">
        <f t="shared" si="434"/>
        <v>10000</v>
      </c>
      <c r="M1115" s="10">
        <f t="shared" si="434"/>
        <v>0</v>
      </c>
      <c r="O1115" s="10">
        <f t="shared" si="435"/>
        <v>0</v>
      </c>
      <c r="P1115" s="10">
        <f>'დამტკ. ბიუჯ.'!E1115</f>
        <v>0</v>
      </c>
      <c r="Q1115" s="10">
        <f>'დამტკ. საკუთ.'!E1115</f>
        <v>0</v>
      </c>
      <c r="R1115" s="10">
        <f>'ცვლილ. ბიუჯ.'!F1115</f>
        <v>0</v>
      </c>
      <c r="S1115" s="10">
        <f>'ცვლილ. საკუთ.'!F1115</f>
        <v>0</v>
      </c>
      <c r="T1115" s="10">
        <f>'მთავრ. ფონდი'!F1115</f>
        <v>0</v>
      </c>
      <c r="U1115" s="10">
        <f>'პრეზ. ფონდი'!F1115</f>
        <v>0</v>
      </c>
      <c r="V1115" s="10">
        <f>'დაზუსტ. ნაერთი'!E1115</f>
        <v>0</v>
      </c>
      <c r="W1115" s="10">
        <f>'დაზუსტ. ბიუჯ.'!E1115</f>
        <v>0</v>
      </c>
      <c r="X1115" s="10">
        <f>'დაზუსტ. საკუთ.'!E1115</f>
        <v>0</v>
      </c>
      <c r="Z1115" s="10">
        <f t="shared" si="436"/>
        <v>0</v>
      </c>
      <c r="AA1115" s="10">
        <f>'დამტკ. ბიუჯ.'!F1115</f>
        <v>0</v>
      </c>
      <c r="AB1115" s="10">
        <f>'დამტკ. საკუთ.'!F1115</f>
        <v>0</v>
      </c>
      <c r="AC1115" s="10">
        <f>'ცვლილ. ბიუჯ.'!G1115</f>
        <v>10000</v>
      </c>
      <c r="AD1115" s="10">
        <f>'ცვლილ. საკუთ.'!G1115</f>
        <v>0</v>
      </c>
      <c r="AE1115" s="10">
        <f>'მთავრ. ფონდი'!G1115</f>
        <v>0</v>
      </c>
      <c r="AF1115" s="10">
        <f>'პრეზ. ფონდი'!G1115</f>
        <v>0</v>
      </c>
      <c r="AG1115" s="10">
        <f>'დაზუსტ. ნაერთი'!F1115</f>
        <v>10000</v>
      </c>
      <c r="AH1115" s="10">
        <f>'დაზუსტ. ბიუჯ.'!F1115</f>
        <v>10000</v>
      </c>
      <c r="AI1115" s="10">
        <f>'დაზუსტ. საკუთ.'!F1115</f>
        <v>0</v>
      </c>
      <c r="AK1115" s="10">
        <f t="shared" si="437"/>
        <v>0</v>
      </c>
      <c r="AL1115" s="10">
        <f t="shared" si="438"/>
        <v>0</v>
      </c>
      <c r="AM1115" s="10">
        <f t="shared" si="439"/>
        <v>0</v>
      </c>
      <c r="AN1115" s="10">
        <f t="shared" si="439"/>
        <v>10000</v>
      </c>
      <c r="AO1115" s="10">
        <f t="shared" si="439"/>
        <v>0</v>
      </c>
      <c r="AP1115" s="10">
        <f t="shared" si="439"/>
        <v>0</v>
      </c>
      <c r="AQ1115" s="10">
        <f t="shared" si="440"/>
        <v>0</v>
      </c>
      <c r="AR1115" s="10">
        <f t="shared" si="440"/>
        <v>10000</v>
      </c>
      <c r="AS1115" s="10">
        <f t="shared" si="440"/>
        <v>10000</v>
      </c>
      <c r="AT1115" s="10">
        <f t="shared" si="440"/>
        <v>0</v>
      </c>
      <c r="AV1115" s="10">
        <f t="shared" si="441"/>
        <v>0</v>
      </c>
      <c r="AW1115" s="10">
        <f>'დამტკ. ბიუჯ.'!G1115</f>
        <v>0</v>
      </c>
      <c r="AX1115" s="10">
        <f>'დამტკ. საკუთ.'!G1115</f>
        <v>0</v>
      </c>
      <c r="AY1115" s="10">
        <f>'ცვლილ. ბიუჯ.'!H1115</f>
        <v>0</v>
      </c>
      <c r="AZ1115" s="10">
        <f>'ცვლილ. საკუთ.'!H1115</f>
        <v>0</v>
      </c>
      <c r="BA1115" s="10">
        <f>'მთავრ. ფონდი'!H1115</f>
        <v>0</v>
      </c>
      <c r="BB1115" s="10">
        <f>'პრეზ. ფონდი'!H1115</f>
        <v>0</v>
      </c>
      <c r="BC1115" s="10">
        <f>'დაზუსტ. ნაერთი'!G1115</f>
        <v>0</v>
      </c>
      <c r="BD1115" s="10">
        <f>'დაზუსტ. ბიუჯ.'!G1115</f>
        <v>0</v>
      </c>
      <c r="BE1115" s="10">
        <f>'დაზუსტ. საკუთ.'!G1115</f>
        <v>0</v>
      </c>
      <c r="BG1115" s="10">
        <f t="shared" si="442"/>
        <v>0</v>
      </c>
      <c r="BH1115" s="10">
        <f t="shared" si="442"/>
        <v>0</v>
      </c>
      <c r="BI1115" s="10">
        <f t="shared" si="442"/>
        <v>0</v>
      </c>
      <c r="BJ1115" s="10">
        <f t="shared" si="442"/>
        <v>10000</v>
      </c>
      <c r="BK1115" s="10">
        <f t="shared" si="443"/>
        <v>0</v>
      </c>
      <c r="BL1115" s="10">
        <f t="shared" si="443"/>
        <v>0</v>
      </c>
      <c r="BM1115" s="10">
        <f t="shared" si="443"/>
        <v>0</v>
      </c>
      <c r="BN1115" s="10">
        <f t="shared" si="443"/>
        <v>10000</v>
      </c>
      <c r="BO1115" s="10">
        <f t="shared" si="446"/>
        <v>10000</v>
      </c>
      <c r="BP1115" s="10">
        <f t="shared" si="445"/>
        <v>0</v>
      </c>
      <c r="BR1115" s="10">
        <f t="shared" si="444"/>
        <v>0</v>
      </c>
      <c r="BS1115" s="10">
        <f>'დამტკ. ბიუჯ.'!H1115</f>
        <v>0</v>
      </c>
      <c r="BT1115" s="10">
        <f>'დამტკ. საკუთ.'!H1115</f>
        <v>0</v>
      </c>
      <c r="BU1115" s="10">
        <f>'ცვლილ. ბიუჯ.'!I1115</f>
        <v>0</v>
      </c>
      <c r="BV1115" s="10">
        <f>'ცვლილ. საკუთ.'!I1115</f>
        <v>0</v>
      </c>
      <c r="BW1115" s="10">
        <f>'მთავრ. ფონდი'!I1115</f>
        <v>0</v>
      </c>
      <c r="BX1115" s="10">
        <f>'პრეზ. ფონდი'!I1115</f>
        <v>0</v>
      </c>
      <c r="BY1115" s="10">
        <f>'დაზუსტ. ნაერთი'!H1115</f>
        <v>0</v>
      </c>
      <c r="BZ1115" s="10">
        <f>'დაზუსტ. ბიუჯ.'!H1115</f>
        <v>0</v>
      </c>
      <c r="CA1115" s="10">
        <f>'დაზუსტ. საკუთ.'!H1115</f>
        <v>0</v>
      </c>
    </row>
    <row r="1116" spans="1:79" x14ac:dyDescent="0.25">
      <c r="A1116" t="str">
        <f t="shared" si="430"/>
        <v>b</v>
      </c>
      <c r="B1116" s="5"/>
      <c r="C1116" s="6" t="s">
        <v>18</v>
      </c>
      <c r="D1116" s="7">
        <f t="shared" si="431"/>
        <v>0</v>
      </c>
      <c r="E1116" s="7">
        <f t="shared" si="432"/>
        <v>0</v>
      </c>
      <c r="F1116" s="7">
        <f t="shared" si="433"/>
        <v>0</v>
      </c>
      <c r="G1116" s="7">
        <f t="shared" si="433"/>
        <v>0</v>
      </c>
      <c r="H1116" s="7">
        <f t="shared" si="433"/>
        <v>0</v>
      </c>
      <c r="I1116" s="7">
        <f t="shared" si="433"/>
        <v>0</v>
      </c>
      <c r="J1116" s="7">
        <f t="shared" si="434"/>
        <v>0</v>
      </c>
      <c r="K1116" s="7">
        <f t="shared" si="434"/>
        <v>0</v>
      </c>
      <c r="L1116" s="7">
        <f t="shared" si="434"/>
        <v>0</v>
      </c>
      <c r="M1116" s="7">
        <f t="shared" si="434"/>
        <v>0</v>
      </c>
      <c r="O1116" s="7">
        <f t="shared" si="435"/>
        <v>0</v>
      </c>
      <c r="P1116" s="7">
        <f>'დამტკ. ბიუჯ.'!E1116</f>
        <v>0</v>
      </c>
      <c r="Q1116" s="7">
        <f>'დამტკ. საკუთ.'!E1116</f>
        <v>0</v>
      </c>
      <c r="R1116" s="7">
        <f>'ცვლილ. ბიუჯ.'!F1116</f>
        <v>0</v>
      </c>
      <c r="S1116" s="7">
        <f>'ცვლილ. საკუთ.'!F1116</f>
        <v>0</v>
      </c>
      <c r="T1116" s="7">
        <f>'მთავრ. ფონდი'!F1116</f>
        <v>0</v>
      </c>
      <c r="U1116" s="7">
        <f>'პრეზ. ფონდი'!F1116</f>
        <v>0</v>
      </c>
      <c r="V1116" s="7">
        <f>'დაზუსტ. ნაერთი'!E1116</f>
        <v>0</v>
      </c>
      <c r="W1116" s="7">
        <f>'დაზუსტ. ბიუჯ.'!E1116</f>
        <v>0</v>
      </c>
      <c r="X1116" s="7">
        <f>'დაზუსტ. საკუთ.'!E1116</f>
        <v>0</v>
      </c>
      <c r="Z1116" s="7">
        <f t="shared" si="436"/>
        <v>0</v>
      </c>
      <c r="AA1116" s="7">
        <f>'დამტკ. ბიუჯ.'!F1116</f>
        <v>0</v>
      </c>
      <c r="AB1116" s="7">
        <f>'დამტკ. საკუთ.'!F1116</f>
        <v>0</v>
      </c>
      <c r="AC1116" s="7">
        <f>'ცვლილ. ბიუჯ.'!G1116</f>
        <v>0</v>
      </c>
      <c r="AD1116" s="7">
        <f>'ცვლილ. საკუთ.'!G1116</f>
        <v>0</v>
      </c>
      <c r="AE1116" s="7">
        <f>'მთავრ. ფონდი'!G1116</f>
        <v>0</v>
      </c>
      <c r="AF1116" s="7">
        <f>'პრეზ. ფონდი'!G1116</f>
        <v>0</v>
      </c>
      <c r="AG1116" s="7">
        <f>'დაზუსტ. ნაერთი'!F1116</f>
        <v>0</v>
      </c>
      <c r="AH1116" s="7">
        <f>'დაზუსტ. ბიუჯ.'!F1116</f>
        <v>0</v>
      </c>
      <c r="AI1116" s="7">
        <f>'დაზუსტ. საკუთ.'!F1116</f>
        <v>0</v>
      </c>
      <c r="AK1116" s="7">
        <f t="shared" si="437"/>
        <v>0</v>
      </c>
      <c r="AL1116" s="7">
        <f t="shared" si="438"/>
        <v>0</v>
      </c>
      <c r="AM1116" s="7">
        <f t="shared" si="439"/>
        <v>0</v>
      </c>
      <c r="AN1116" s="7">
        <f t="shared" si="439"/>
        <v>0</v>
      </c>
      <c r="AO1116" s="7">
        <f t="shared" si="439"/>
        <v>0</v>
      </c>
      <c r="AP1116" s="7">
        <f t="shared" si="439"/>
        <v>0</v>
      </c>
      <c r="AQ1116" s="7">
        <f t="shared" si="440"/>
        <v>0</v>
      </c>
      <c r="AR1116" s="7">
        <f t="shared" si="440"/>
        <v>0</v>
      </c>
      <c r="AS1116" s="7">
        <f t="shared" si="440"/>
        <v>0</v>
      </c>
      <c r="AT1116" s="7">
        <f t="shared" si="440"/>
        <v>0</v>
      </c>
      <c r="AV1116" s="7">
        <f t="shared" si="441"/>
        <v>0</v>
      </c>
      <c r="AW1116" s="7">
        <f>'დამტკ. ბიუჯ.'!G1116</f>
        <v>0</v>
      </c>
      <c r="AX1116" s="7">
        <f>'დამტკ. საკუთ.'!G1116</f>
        <v>0</v>
      </c>
      <c r="AY1116" s="7">
        <f>'ცვლილ. ბიუჯ.'!H1116</f>
        <v>0</v>
      </c>
      <c r="AZ1116" s="7">
        <f>'ცვლილ. საკუთ.'!H1116</f>
        <v>0</v>
      </c>
      <c r="BA1116" s="7">
        <f>'მთავრ. ფონდი'!H1116</f>
        <v>0</v>
      </c>
      <c r="BB1116" s="7">
        <f>'პრეზ. ფონდი'!H1116</f>
        <v>0</v>
      </c>
      <c r="BC1116" s="7">
        <f>'დაზუსტ. ნაერთი'!G1116</f>
        <v>0</v>
      </c>
      <c r="BD1116" s="7">
        <f>'დაზუსტ. ბიუჯ.'!G1116</f>
        <v>0</v>
      </c>
      <c r="BE1116" s="7">
        <f>'დაზუსტ. საკუთ.'!G1116</f>
        <v>0</v>
      </c>
      <c r="BG1116" s="7">
        <f t="shared" si="442"/>
        <v>0</v>
      </c>
      <c r="BH1116" s="7">
        <f t="shared" si="442"/>
        <v>0</v>
      </c>
      <c r="BI1116" s="7">
        <f t="shared" si="442"/>
        <v>0</v>
      </c>
      <c r="BJ1116" s="7">
        <f t="shared" si="442"/>
        <v>0</v>
      </c>
      <c r="BK1116" s="7">
        <f t="shared" si="443"/>
        <v>0</v>
      </c>
      <c r="BL1116" s="7">
        <f t="shared" si="443"/>
        <v>0</v>
      </c>
      <c r="BM1116" s="7">
        <f t="shared" si="443"/>
        <v>0</v>
      </c>
      <c r="BN1116" s="7">
        <f t="shared" si="443"/>
        <v>0</v>
      </c>
      <c r="BO1116" s="7">
        <f t="shared" si="446"/>
        <v>0</v>
      </c>
      <c r="BP1116" s="7">
        <f t="shared" si="445"/>
        <v>0</v>
      </c>
      <c r="BR1116" s="7">
        <f t="shared" si="444"/>
        <v>0</v>
      </c>
      <c r="BS1116" s="7">
        <f>'დამტკ. ბიუჯ.'!H1116</f>
        <v>0</v>
      </c>
      <c r="BT1116" s="7">
        <f>'დამტკ. საკუთ.'!H1116</f>
        <v>0</v>
      </c>
      <c r="BU1116" s="7">
        <f>'ცვლილ. ბიუჯ.'!I1116</f>
        <v>0</v>
      </c>
      <c r="BV1116" s="7">
        <f>'ცვლილ. საკუთ.'!I1116</f>
        <v>0</v>
      </c>
      <c r="BW1116" s="7">
        <f>'მთავრ. ფონდი'!I1116</f>
        <v>0</v>
      </c>
      <c r="BX1116" s="7">
        <f>'პრეზ. ფონდი'!I1116</f>
        <v>0</v>
      </c>
      <c r="BY1116" s="7">
        <f>'დაზუსტ. ნაერთი'!H1116</f>
        <v>0</v>
      </c>
      <c r="BZ1116" s="7">
        <f>'დაზუსტ. ბიუჯ.'!H1116</f>
        <v>0</v>
      </c>
      <c r="CA1116" s="7">
        <f>'დაზუსტ. საკუთ.'!H1116</f>
        <v>0</v>
      </c>
    </row>
    <row r="1117" spans="1:79" x14ac:dyDescent="0.25">
      <c r="A1117" t="str">
        <f t="shared" si="430"/>
        <v>b</v>
      </c>
      <c r="B1117" s="5"/>
      <c r="C1117" s="6" t="s">
        <v>19</v>
      </c>
      <c r="D1117" s="7">
        <f t="shared" si="431"/>
        <v>0</v>
      </c>
      <c r="E1117" s="7">
        <f t="shared" si="432"/>
        <v>0</v>
      </c>
      <c r="F1117" s="7">
        <f t="shared" si="433"/>
        <v>0</v>
      </c>
      <c r="G1117" s="7">
        <f t="shared" si="433"/>
        <v>0</v>
      </c>
      <c r="H1117" s="7">
        <f t="shared" si="433"/>
        <v>0</v>
      </c>
      <c r="I1117" s="7">
        <f t="shared" si="433"/>
        <v>0</v>
      </c>
      <c r="J1117" s="7">
        <f t="shared" si="434"/>
        <v>0</v>
      </c>
      <c r="K1117" s="7">
        <f t="shared" si="434"/>
        <v>0</v>
      </c>
      <c r="L1117" s="7">
        <f t="shared" si="434"/>
        <v>0</v>
      </c>
      <c r="M1117" s="7">
        <f t="shared" si="434"/>
        <v>0</v>
      </c>
      <c r="O1117" s="7">
        <f t="shared" si="435"/>
        <v>0</v>
      </c>
      <c r="P1117" s="7">
        <f>'დამტკ. ბიუჯ.'!E1117</f>
        <v>0</v>
      </c>
      <c r="Q1117" s="7">
        <f>'დამტკ. საკუთ.'!E1117</f>
        <v>0</v>
      </c>
      <c r="R1117" s="7">
        <f>'ცვლილ. ბიუჯ.'!F1117</f>
        <v>0</v>
      </c>
      <c r="S1117" s="7">
        <f>'ცვლილ. საკუთ.'!F1117</f>
        <v>0</v>
      </c>
      <c r="T1117" s="7">
        <f>'მთავრ. ფონდი'!F1117</f>
        <v>0</v>
      </c>
      <c r="U1117" s="7">
        <f>'პრეზ. ფონდი'!F1117</f>
        <v>0</v>
      </c>
      <c r="V1117" s="7">
        <f>'დაზუსტ. ნაერთი'!E1117</f>
        <v>0</v>
      </c>
      <c r="W1117" s="7">
        <f>'დაზუსტ. ბიუჯ.'!E1117</f>
        <v>0</v>
      </c>
      <c r="X1117" s="7">
        <f>'დაზუსტ. საკუთ.'!E1117</f>
        <v>0</v>
      </c>
      <c r="Z1117" s="7">
        <f t="shared" si="436"/>
        <v>0</v>
      </c>
      <c r="AA1117" s="7">
        <f>'დამტკ. ბიუჯ.'!F1117</f>
        <v>0</v>
      </c>
      <c r="AB1117" s="7">
        <f>'დამტკ. საკუთ.'!F1117</f>
        <v>0</v>
      </c>
      <c r="AC1117" s="7">
        <f>'ცვლილ. ბიუჯ.'!G1117</f>
        <v>0</v>
      </c>
      <c r="AD1117" s="7">
        <f>'ცვლილ. საკუთ.'!G1117</f>
        <v>0</v>
      </c>
      <c r="AE1117" s="7">
        <f>'მთავრ. ფონდი'!G1117</f>
        <v>0</v>
      </c>
      <c r="AF1117" s="7">
        <f>'პრეზ. ფონდი'!G1117</f>
        <v>0</v>
      </c>
      <c r="AG1117" s="7">
        <f>'დაზუსტ. ნაერთი'!F1117</f>
        <v>0</v>
      </c>
      <c r="AH1117" s="7">
        <f>'დაზუსტ. ბიუჯ.'!F1117</f>
        <v>0</v>
      </c>
      <c r="AI1117" s="7">
        <f>'დაზუსტ. საკუთ.'!F1117</f>
        <v>0</v>
      </c>
      <c r="AK1117" s="7">
        <f t="shared" si="437"/>
        <v>0</v>
      </c>
      <c r="AL1117" s="7">
        <f t="shared" si="438"/>
        <v>0</v>
      </c>
      <c r="AM1117" s="7">
        <f t="shared" si="439"/>
        <v>0</v>
      </c>
      <c r="AN1117" s="7">
        <f t="shared" si="439"/>
        <v>0</v>
      </c>
      <c r="AO1117" s="7">
        <f t="shared" si="439"/>
        <v>0</v>
      </c>
      <c r="AP1117" s="7">
        <f t="shared" si="439"/>
        <v>0</v>
      </c>
      <c r="AQ1117" s="7">
        <f t="shared" si="440"/>
        <v>0</v>
      </c>
      <c r="AR1117" s="7">
        <f t="shared" si="440"/>
        <v>0</v>
      </c>
      <c r="AS1117" s="7">
        <f t="shared" si="440"/>
        <v>0</v>
      </c>
      <c r="AT1117" s="7">
        <f t="shared" si="440"/>
        <v>0</v>
      </c>
      <c r="AV1117" s="7">
        <f t="shared" si="441"/>
        <v>0</v>
      </c>
      <c r="AW1117" s="7">
        <f>'დამტკ. ბიუჯ.'!G1117</f>
        <v>0</v>
      </c>
      <c r="AX1117" s="7">
        <f>'დამტკ. საკუთ.'!G1117</f>
        <v>0</v>
      </c>
      <c r="AY1117" s="7">
        <f>'ცვლილ. ბიუჯ.'!H1117</f>
        <v>0</v>
      </c>
      <c r="AZ1117" s="7">
        <f>'ცვლილ. საკუთ.'!H1117</f>
        <v>0</v>
      </c>
      <c r="BA1117" s="7">
        <f>'მთავრ. ფონდი'!H1117</f>
        <v>0</v>
      </c>
      <c r="BB1117" s="7">
        <f>'პრეზ. ფონდი'!H1117</f>
        <v>0</v>
      </c>
      <c r="BC1117" s="7">
        <f>'დაზუსტ. ნაერთი'!G1117</f>
        <v>0</v>
      </c>
      <c r="BD1117" s="7">
        <f>'დაზუსტ. ბიუჯ.'!G1117</f>
        <v>0</v>
      </c>
      <c r="BE1117" s="7">
        <f>'დაზუსტ. საკუთ.'!G1117</f>
        <v>0</v>
      </c>
      <c r="BG1117" s="7">
        <f t="shared" si="442"/>
        <v>0</v>
      </c>
      <c r="BH1117" s="7">
        <f t="shared" si="442"/>
        <v>0</v>
      </c>
      <c r="BI1117" s="7">
        <f t="shared" si="442"/>
        <v>0</v>
      </c>
      <c r="BJ1117" s="7">
        <f t="shared" si="442"/>
        <v>0</v>
      </c>
      <c r="BK1117" s="7">
        <f t="shared" si="443"/>
        <v>0</v>
      </c>
      <c r="BL1117" s="7">
        <f t="shared" si="443"/>
        <v>0</v>
      </c>
      <c r="BM1117" s="7">
        <f t="shared" si="443"/>
        <v>0</v>
      </c>
      <c r="BN1117" s="7">
        <f t="shared" si="443"/>
        <v>0</v>
      </c>
      <c r="BO1117" s="7">
        <f t="shared" si="446"/>
        <v>0</v>
      </c>
      <c r="BP1117" s="7">
        <f t="shared" si="445"/>
        <v>0</v>
      </c>
      <c r="BR1117" s="7">
        <f t="shared" si="444"/>
        <v>0</v>
      </c>
      <c r="BS1117" s="7">
        <f>'დამტკ. ბიუჯ.'!H1117</f>
        <v>0</v>
      </c>
      <c r="BT1117" s="7">
        <f>'დამტკ. საკუთ.'!H1117</f>
        <v>0</v>
      </c>
      <c r="BU1117" s="7">
        <f>'ცვლილ. ბიუჯ.'!I1117</f>
        <v>0</v>
      </c>
      <c r="BV1117" s="7">
        <f>'ცვლილ. საკუთ.'!I1117</f>
        <v>0</v>
      </c>
      <c r="BW1117" s="7">
        <f>'მთავრ. ფონდი'!I1117</f>
        <v>0</v>
      </c>
      <c r="BX1117" s="7">
        <f>'პრეზ. ფონდი'!I1117</f>
        <v>0</v>
      </c>
      <c r="BY1117" s="7">
        <f>'დაზუსტ. ნაერთი'!H1117</f>
        <v>0</v>
      </c>
      <c r="BZ1117" s="7">
        <f>'დაზუსტ. ბიუჯ.'!H1117</f>
        <v>0</v>
      </c>
      <c r="CA1117" s="7">
        <f>'დაზუსტ. საკუთ.'!H1117</f>
        <v>0</v>
      </c>
    </row>
    <row r="1118" spans="1:79" ht="15.75" thickBot="1" x14ac:dyDescent="0.3">
      <c r="A1118" t="str">
        <f t="shared" si="430"/>
        <v>b</v>
      </c>
      <c r="B1118" s="11"/>
      <c r="C1118" s="12" t="s">
        <v>20</v>
      </c>
      <c r="D1118" s="13">
        <f t="shared" si="431"/>
        <v>0</v>
      </c>
      <c r="E1118" s="13">
        <f t="shared" si="432"/>
        <v>0</v>
      </c>
      <c r="F1118" s="13">
        <f t="shared" si="433"/>
        <v>0</v>
      </c>
      <c r="G1118" s="13">
        <f t="shared" si="433"/>
        <v>0</v>
      </c>
      <c r="H1118" s="13">
        <f t="shared" si="433"/>
        <v>0</v>
      </c>
      <c r="I1118" s="13">
        <f t="shared" si="433"/>
        <v>0</v>
      </c>
      <c r="J1118" s="13">
        <f t="shared" si="434"/>
        <v>0</v>
      </c>
      <c r="K1118" s="13">
        <f t="shared" si="434"/>
        <v>0</v>
      </c>
      <c r="L1118" s="13">
        <f t="shared" si="434"/>
        <v>0</v>
      </c>
      <c r="M1118" s="13">
        <f t="shared" si="434"/>
        <v>0</v>
      </c>
      <c r="O1118" s="13">
        <f t="shared" si="435"/>
        <v>0</v>
      </c>
      <c r="P1118" s="13">
        <f>'დამტკ. ბიუჯ.'!E1118</f>
        <v>0</v>
      </c>
      <c r="Q1118" s="13">
        <f>'დამტკ. საკუთ.'!E1118</f>
        <v>0</v>
      </c>
      <c r="R1118" s="13">
        <f>'ცვლილ. ბიუჯ.'!F1118</f>
        <v>0</v>
      </c>
      <c r="S1118" s="13">
        <f>'ცვლილ. საკუთ.'!F1118</f>
        <v>0</v>
      </c>
      <c r="T1118" s="13">
        <f>'მთავრ. ფონდი'!F1118</f>
        <v>0</v>
      </c>
      <c r="U1118" s="13">
        <f>'პრეზ. ფონდი'!F1118</f>
        <v>0</v>
      </c>
      <c r="V1118" s="13">
        <f>'დაზუსტ. ნაერთი'!E1118</f>
        <v>0</v>
      </c>
      <c r="W1118" s="13">
        <f>'დაზუსტ. ბიუჯ.'!E1118</f>
        <v>0</v>
      </c>
      <c r="X1118" s="13">
        <f>'დაზუსტ. საკუთ.'!E1118</f>
        <v>0</v>
      </c>
      <c r="Z1118" s="13">
        <f t="shared" si="436"/>
        <v>0</v>
      </c>
      <c r="AA1118" s="13">
        <f>'დამტკ. ბიუჯ.'!F1118</f>
        <v>0</v>
      </c>
      <c r="AB1118" s="13">
        <f>'დამტკ. საკუთ.'!F1118</f>
        <v>0</v>
      </c>
      <c r="AC1118" s="13">
        <f>'ცვლილ. ბიუჯ.'!G1118</f>
        <v>0</v>
      </c>
      <c r="AD1118" s="13">
        <f>'ცვლილ. საკუთ.'!G1118</f>
        <v>0</v>
      </c>
      <c r="AE1118" s="13">
        <f>'მთავრ. ფონდი'!G1118</f>
        <v>0</v>
      </c>
      <c r="AF1118" s="13">
        <f>'პრეზ. ფონდი'!G1118</f>
        <v>0</v>
      </c>
      <c r="AG1118" s="13">
        <f>'დაზუსტ. ნაერთი'!F1118</f>
        <v>0</v>
      </c>
      <c r="AH1118" s="13">
        <f>'დაზუსტ. ბიუჯ.'!F1118</f>
        <v>0</v>
      </c>
      <c r="AI1118" s="13">
        <f>'დაზუსტ. საკუთ.'!F1118</f>
        <v>0</v>
      </c>
      <c r="AK1118" s="13">
        <f t="shared" si="437"/>
        <v>0</v>
      </c>
      <c r="AL1118" s="13">
        <f t="shared" si="438"/>
        <v>0</v>
      </c>
      <c r="AM1118" s="13">
        <f t="shared" si="439"/>
        <v>0</v>
      </c>
      <c r="AN1118" s="13">
        <f t="shared" si="439"/>
        <v>0</v>
      </c>
      <c r="AO1118" s="13">
        <f t="shared" si="439"/>
        <v>0</v>
      </c>
      <c r="AP1118" s="13">
        <f t="shared" si="439"/>
        <v>0</v>
      </c>
      <c r="AQ1118" s="13">
        <f t="shared" si="440"/>
        <v>0</v>
      </c>
      <c r="AR1118" s="13">
        <f t="shared" si="440"/>
        <v>0</v>
      </c>
      <c r="AS1118" s="13">
        <f t="shared" si="440"/>
        <v>0</v>
      </c>
      <c r="AT1118" s="13">
        <f t="shared" si="440"/>
        <v>0</v>
      </c>
      <c r="AV1118" s="13">
        <f t="shared" si="441"/>
        <v>0</v>
      </c>
      <c r="AW1118" s="13">
        <f>'დამტკ. ბიუჯ.'!G1118</f>
        <v>0</v>
      </c>
      <c r="AX1118" s="13">
        <f>'დამტკ. საკუთ.'!G1118</f>
        <v>0</v>
      </c>
      <c r="AY1118" s="13">
        <f>'ცვლილ. ბიუჯ.'!H1118</f>
        <v>0</v>
      </c>
      <c r="AZ1118" s="13">
        <f>'ცვლილ. საკუთ.'!H1118</f>
        <v>0</v>
      </c>
      <c r="BA1118" s="13">
        <f>'მთავრ. ფონდი'!H1118</f>
        <v>0</v>
      </c>
      <c r="BB1118" s="13">
        <f>'პრეზ. ფონდი'!H1118</f>
        <v>0</v>
      </c>
      <c r="BC1118" s="13">
        <f>'დაზუსტ. ნაერთი'!G1118</f>
        <v>0</v>
      </c>
      <c r="BD1118" s="13">
        <f>'დაზუსტ. ბიუჯ.'!G1118</f>
        <v>0</v>
      </c>
      <c r="BE1118" s="13">
        <f>'დაზუსტ. საკუთ.'!G1118</f>
        <v>0</v>
      </c>
      <c r="BG1118" s="13">
        <f t="shared" si="442"/>
        <v>0</v>
      </c>
      <c r="BH1118" s="13">
        <f t="shared" si="442"/>
        <v>0</v>
      </c>
      <c r="BI1118" s="13">
        <f t="shared" si="442"/>
        <v>0</v>
      </c>
      <c r="BJ1118" s="13">
        <f t="shared" si="442"/>
        <v>0</v>
      </c>
      <c r="BK1118" s="13">
        <f t="shared" si="443"/>
        <v>0</v>
      </c>
      <c r="BL1118" s="13">
        <f t="shared" si="443"/>
        <v>0</v>
      </c>
      <c r="BM1118" s="13">
        <f t="shared" si="443"/>
        <v>0</v>
      </c>
      <c r="BN1118" s="13">
        <f t="shared" si="443"/>
        <v>0</v>
      </c>
      <c r="BO1118" s="13">
        <f t="shared" si="446"/>
        <v>0</v>
      </c>
      <c r="BP1118" s="13">
        <f t="shared" si="445"/>
        <v>0</v>
      </c>
      <c r="BR1118" s="13">
        <f t="shared" si="444"/>
        <v>0</v>
      </c>
      <c r="BS1118" s="13">
        <f>'დამტკ. ბიუჯ.'!H1118</f>
        <v>0</v>
      </c>
      <c r="BT1118" s="13">
        <f>'დამტკ. საკუთ.'!H1118</f>
        <v>0</v>
      </c>
      <c r="BU1118" s="13">
        <f>'ცვლილ. ბიუჯ.'!I1118</f>
        <v>0</v>
      </c>
      <c r="BV1118" s="13">
        <f>'ცვლილ. საკუთ.'!I1118</f>
        <v>0</v>
      </c>
      <c r="BW1118" s="13">
        <f>'მთავრ. ფონდი'!I1118</f>
        <v>0</v>
      </c>
      <c r="BX1118" s="13">
        <f>'პრეზ. ფონდი'!I1118</f>
        <v>0</v>
      </c>
      <c r="BY1118" s="13">
        <f>'დაზუსტ. ნაერთი'!H1118</f>
        <v>0</v>
      </c>
      <c r="BZ1118" s="13">
        <f>'დაზუსტ. ბიუჯ.'!H1118</f>
        <v>0</v>
      </c>
      <c r="CA1118" s="13">
        <f>'დაზუსტ. საკუთ.'!H1118</f>
        <v>0</v>
      </c>
    </row>
    <row r="1119" spans="1:79" ht="16.5" thickTop="1" thickBot="1" x14ac:dyDescent="0.3">
      <c r="A1119" t="str">
        <f t="shared" si="430"/>
        <v>a</v>
      </c>
      <c r="B1119" s="16" t="s">
        <v>178</v>
      </c>
      <c r="C1119" s="4" t="s">
        <v>179</v>
      </c>
      <c r="D1119" s="4">
        <f t="shared" si="431"/>
        <v>575000</v>
      </c>
      <c r="E1119" s="4">
        <f t="shared" si="432"/>
        <v>575000</v>
      </c>
      <c r="F1119" s="4">
        <f t="shared" si="433"/>
        <v>0</v>
      </c>
      <c r="G1119" s="4">
        <f t="shared" si="433"/>
        <v>0</v>
      </c>
      <c r="H1119" s="4">
        <f t="shared" si="433"/>
        <v>0</v>
      </c>
      <c r="I1119" s="4">
        <f t="shared" si="433"/>
        <v>0</v>
      </c>
      <c r="J1119" s="4">
        <f t="shared" si="434"/>
        <v>0</v>
      </c>
      <c r="K1119" s="4">
        <f t="shared" si="434"/>
        <v>575000</v>
      </c>
      <c r="L1119" s="4">
        <f t="shared" si="434"/>
        <v>575000</v>
      </c>
      <c r="M1119" s="4">
        <f t="shared" si="434"/>
        <v>0</v>
      </c>
      <c r="O1119" s="4">
        <f t="shared" si="435"/>
        <v>84000</v>
      </c>
      <c r="P1119" s="4">
        <f>'დამტკ. ბიუჯ.'!E1119</f>
        <v>84000</v>
      </c>
      <c r="Q1119" s="4">
        <f>'დამტკ. საკუთ.'!E1119</f>
        <v>0</v>
      </c>
      <c r="R1119" s="4">
        <f>'ცვლილ. ბიუჯ.'!F1119</f>
        <v>0</v>
      </c>
      <c r="S1119" s="4">
        <f>'ცვლილ. საკუთ.'!F1119</f>
        <v>0</v>
      </c>
      <c r="T1119" s="4">
        <f>'მთავრ. ფონდი'!F1119</f>
        <v>0</v>
      </c>
      <c r="U1119" s="4">
        <f>'პრეზ. ფონდი'!F1119</f>
        <v>0</v>
      </c>
      <c r="V1119" s="4">
        <f>'დაზუსტ. ნაერთი'!E1119</f>
        <v>84000</v>
      </c>
      <c r="W1119" s="4">
        <f>'დაზუსტ. ბიუჯ.'!E1119</f>
        <v>84000</v>
      </c>
      <c r="X1119" s="4">
        <f>'დაზუსტ. საკუთ.'!E1119</f>
        <v>0</v>
      </c>
      <c r="Z1119" s="4">
        <f t="shared" si="436"/>
        <v>163000</v>
      </c>
      <c r="AA1119" s="4">
        <f>'დამტკ. ბიუჯ.'!F1119</f>
        <v>163000</v>
      </c>
      <c r="AB1119" s="4">
        <f>'დამტკ. საკუთ.'!F1119</f>
        <v>0</v>
      </c>
      <c r="AC1119" s="4">
        <f>'ცვლილ. ბიუჯ.'!G1119</f>
        <v>0</v>
      </c>
      <c r="AD1119" s="4">
        <f>'ცვლილ. საკუთ.'!G1119</f>
        <v>0</v>
      </c>
      <c r="AE1119" s="4">
        <f>'მთავრ. ფონდი'!G1119</f>
        <v>0</v>
      </c>
      <c r="AF1119" s="4">
        <f>'პრეზ. ფონდი'!G1119</f>
        <v>0</v>
      </c>
      <c r="AG1119" s="4">
        <f>'დაზუსტ. ნაერთი'!F1119</f>
        <v>163000</v>
      </c>
      <c r="AH1119" s="4">
        <f>'დაზუსტ. ბიუჯ.'!F1119</f>
        <v>163000</v>
      </c>
      <c r="AI1119" s="4">
        <f>'დაზუსტ. საკუთ.'!F1119</f>
        <v>0</v>
      </c>
      <c r="AK1119" s="4">
        <f t="shared" si="437"/>
        <v>247000</v>
      </c>
      <c r="AL1119" s="4">
        <f t="shared" si="438"/>
        <v>247000</v>
      </c>
      <c r="AM1119" s="4">
        <f t="shared" si="439"/>
        <v>0</v>
      </c>
      <c r="AN1119" s="4">
        <f t="shared" si="439"/>
        <v>0</v>
      </c>
      <c r="AO1119" s="4">
        <f t="shared" si="439"/>
        <v>0</v>
      </c>
      <c r="AP1119" s="4">
        <f t="shared" si="439"/>
        <v>0</v>
      </c>
      <c r="AQ1119" s="4">
        <f t="shared" si="440"/>
        <v>0</v>
      </c>
      <c r="AR1119" s="4">
        <f t="shared" si="440"/>
        <v>247000</v>
      </c>
      <c r="AS1119" s="4">
        <f t="shared" si="440"/>
        <v>247000</v>
      </c>
      <c r="AT1119" s="4">
        <f t="shared" si="440"/>
        <v>0</v>
      </c>
      <c r="AV1119" s="4">
        <f t="shared" si="441"/>
        <v>163000</v>
      </c>
      <c r="AW1119" s="4">
        <f>'დამტკ. ბიუჯ.'!G1119</f>
        <v>163000</v>
      </c>
      <c r="AX1119" s="4">
        <f>'დამტკ. საკუთ.'!G1119</f>
        <v>0</v>
      </c>
      <c r="AY1119" s="4">
        <f>'ცვლილ. ბიუჯ.'!H1119</f>
        <v>0</v>
      </c>
      <c r="AZ1119" s="4">
        <f>'ცვლილ. საკუთ.'!H1119</f>
        <v>0</v>
      </c>
      <c r="BA1119" s="4">
        <f>'მთავრ. ფონდი'!H1119</f>
        <v>0</v>
      </c>
      <c r="BB1119" s="4">
        <f>'პრეზ. ფონდი'!H1119</f>
        <v>0</v>
      </c>
      <c r="BC1119" s="4">
        <f>'დაზუსტ. ნაერთი'!G1119</f>
        <v>163000</v>
      </c>
      <c r="BD1119" s="4">
        <f>'დაზუსტ. ბიუჯ.'!G1119</f>
        <v>163000</v>
      </c>
      <c r="BE1119" s="4">
        <f>'დაზუსტ. საკუთ.'!G1119</f>
        <v>0</v>
      </c>
      <c r="BG1119" s="4">
        <f t="shared" si="442"/>
        <v>410000</v>
      </c>
      <c r="BH1119" s="4">
        <f t="shared" si="442"/>
        <v>410000</v>
      </c>
      <c r="BI1119" s="4">
        <f t="shared" si="442"/>
        <v>0</v>
      </c>
      <c r="BJ1119" s="4">
        <f t="shared" si="442"/>
        <v>0</v>
      </c>
      <c r="BK1119" s="4">
        <f t="shared" si="443"/>
        <v>0</v>
      </c>
      <c r="BL1119" s="4">
        <f t="shared" si="443"/>
        <v>0</v>
      </c>
      <c r="BM1119" s="4">
        <f t="shared" si="443"/>
        <v>0</v>
      </c>
      <c r="BN1119" s="4">
        <f t="shared" si="443"/>
        <v>410000</v>
      </c>
      <c r="BO1119" s="4">
        <f t="shared" si="446"/>
        <v>410000</v>
      </c>
      <c r="BP1119" s="4">
        <f t="shared" si="445"/>
        <v>0</v>
      </c>
      <c r="BR1119" s="4">
        <f t="shared" si="444"/>
        <v>165000</v>
      </c>
      <c r="BS1119" s="4">
        <f>'დამტკ. ბიუჯ.'!H1119</f>
        <v>165000</v>
      </c>
      <c r="BT1119" s="4">
        <f>'დამტკ. საკუთ.'!H1119</f>
        <v>0</v>
      </c>
      <c r="BU1119" s="4">
        <f>'ცვლილ. ბიუჯ.'!I1119</f>
        <v>0</v>
      </c>
      <c r="BV1119" s="4">
        <f>'ცვლილ. საკუთ.'!I1119</f>
        <v>0</v>
      </c>
      <c r="BW1119" s="4">
        <f>'მთავრ. ფონდი'!I1119</f>
        <v>0</v>
      </c>
      <c r="BX1119" s="4">
        <f>'პრეზ. ფონდი'!I1119</f>
        <v>0</v>
      </c>
      <c r="BY1119" s="4">
        <f>'დაზუსტ. ნაერთი'!H1119</f>
        <v>165000</v>
      </c>
      <c r="BZ1119" s="4">
        <f>'დაზუსტ. ბიუჯ.'!H1119</f>
        <v>165000</v>
      </c>
      <c r="CA1119" s="4">
        <f>'დაზუსტ. საკუთ.'!H1119</f>
        <v>0</v>
      </c>
    </row>
    <row r="1120" spans="1:79" ht="15.75" thickTop="1" x14ac:dyDescent="0.25">
      <c r="A1120" t="str">
        <f t="shared" si="430"/>
        <v>a</v>
      </c>
      <c r="B1120" s="5"/>
      <c r="C1120" s="6" t="s">
        <v>10</v>
      </c>
      <c r="D1120" s="7">
        <f t="shared" si="431"/>
        <v>575000</v>
      </c>
      <c r="E1120" s="7">
        <f t="shared" si="432"/>
        <v>575000</v>
      </c>
      <c r="F1120" s="7">
        <f t="shared" si="433"/>
        <v>0</v>
      </c>
      <c r="G1120" s="7">
        <f t="shared" si="433"/>
        <v>0</v>
      </c>
      <c r="H1120" s="7">
        <f t="shared" si="433"/>
        <v>0</v>
      </c>
      <c r="I1120" s="7">
        <f t="shared" si="433"/>
        <v>0</v>
      </c>
      <c r="J1120" s="7">
        <f t="shared" si="434"/>
        <v>0</v>
      </c>
      <c r="K1120" s="7">
        <f t="shared" si="434"/>
        <v>575000</v>
      </c>
      <c r="L1120" s="7">
        <f t="shared" si="434"/>
        <v>575000</v>
      </c>
      <c r="M1120" s="7">
        <f t="shared" si="434"/>
        <v>0</v>
      </c>
      <c r="O1120" s="7">
        <f t="shared" si="435"/>
        <v>84000</v>
      </c>
      <c r="P1120" s="7">
        <f>'დამტკ. ბიუჯ.'!E1120</f>
        <v>84000</v>
      </c>
      <c r="Q1120" s="7">
        <f>'დამტკ. საკუთ.'!E1120</f>
        <v>0</v>
      </c>
      <c r="R1120" s="7">
        <f>'ცვლილ. ბიუჯ.'!F1120</f>
        <v>0</v>
      </c>
      <c r="S1120" s="7">
        <f>'ცვლილ. საკუთ.'!F1120</f>
        <v>0</v>
      </c>
      <c r="T1120" s="7">
        <f>'მთავრ. ფონდი'!F1120</f>
        <v>0</v>
      </c>
      <c r="U1120" s="7">
        <f>'პრეზ. ფონდი'!F1120</f>
        <v>0</v>
      </c>
      <c r="V1120" s="7">
        <f>'დაზუსტ. ნაერთი'!E1120</f>
        <v>84000</v>
      </c>
      <c r="W1120" s="7">
        <f>'დაზუსტ. ბიუჯ.'!E1120</f>
        <v>84000</v>
      </c>
      <c r="X1120" s="7">
        <f>'დაზუსტ. საკუთ.'!E1120</f>
        <v>0</v>
      </c>
      <c r="Z1120" s="7">
        <f t="shared" si="436"/>
        <v>163000</v>
      </c>
      <c r="AA1120" s="7">
        <f>'დამტკ. ბიუჯ.'!F1120</f>
        <v>163000</v>
      </c>
      <c r="AB1120" s="7">
        <f>'დამტკ. საკუთ.'!F1120</f>
        <v>0</v>
      </c>
      <c r="AC1120" s="7">
        <f>'ცვლილ. ბიუჯ.'!G1120</f>
        <v>0</v>
      </c>
      <c r="AD1120" s="7">
        <f>'ცვლილ. საკუთ.'!G1120</f>
        <v>0</v>
      </c>
      <c r="AE1120" s="7">
        <f>'მთავრ. ფონდი'!G1120</f>
        <v>0</v>
      </c>
      <c r="AF1120" s="7">
        <f>'პრეზ. ფონდი'!G1120</f>
        <v>0</v>
      </c>
      <c r="AG1120" s="7">
        <f>'დაზუსტ. ნაერთი'!F1120</f>
        <v>163000</v>
      </c>
      <c r="AH1120" s="7">
        <f>'დაზუსტ. ბიუჯ.'!F1120</f>
        <v>163000</v>
      </c>
      <c r="AI1120" s="7">
        <f>'დაზუსტ. საკუთ.'!F1120</f>
        <v>0</v>
      </c>
      <c r="AK1120" s="7">
        <f t="shared" si="437"/>
        <v>247000</v>
      </c>
      <c r="AL1120" s="7">
        <f t="shared" si="438"/>
        <v>247000</v>
      </c>
      <c r="AM1120" s="7">
        <f t="shared" si="439"/>
        <v>0</v>
      </c>
      <c r="AN1120" s="7">
        <f t="shared" si="439"/>
        <v>0</v>
      </c>
      <c r="AO1120" s="7">
        <f t="shared" si="439"/>
        <v>0</v>
      </c>
      <c r="AP1120" s="7">
        <f t="shared" si="439"/>
        <v>0</v>
      </c>
      <c r="AQ1120" s="7">
        <f t="shared" si="440"/>
        <v>0</v>
      </c>
      <c r="AR1120" s="7">
        <f t="shared" si="440"/>
        <v>247000</v>
      </c>
      <c r="AS1120" s="7">
        <f t="shared" si="440"/>
        <v>247000</v>
      </c>
      <c r="AT1120" s="7">
        <f t="shared" si="440"/>
        <v>0</v>
      </c>
      <c r="AV1120" s="7">
        <f t="shared" si="441"/>
        <v>163000</v>
      </c>
      <c r="AW1120" s="7">
        <f>'დამტკ. ბიუჯ.'!G1120</f>
        <v>163000</v>
      </c>
      <c r="AX1120" s="7">
        <f>'დამტკ. საკუთ.'!G1120</f>
        <v>0</v>
      </c>
      <c r="AY1120" s="7">
        <f>'ცვლილ. ბიუჯ.'!H1120</f>
        <v>0</v>
      </c>
      <c r="AZ1120" s="7">
        <f>'ცვლილ. საკუთ.'!H1120</f>
        <v>0</v>
      </c>
      <c r="BA1120" s="7">
        <f>'მთავრ. ფონდი'!H1120</f>
        <v>0</v>
      </c>
      <c r="BB1120" s="7">
        <f>'პრეზ. ფონდი'!H1120</f>
        <v>0</v>
      </c>
      <c r="BC1120" s="7">
        <f>'დაზუსტ. ნაერთი'!G1120</f>
        <v>163000</v>
      </c>
      <c r="BD1120" s="7">
        <f>'დაზუსტ. ბიუჯ.'!G1120</f>
        <v>163000</v>
      </c>
      <c r="BE1120" s="7">
        <f>'დაზუსტ. საკუთ.'!G1120</f>
        <v>0</v>
      </c>
      <c r="BG1120" s="7">
        <f t="shared" si="442"/>
        <v>410000</v>
      </c>
      <c r="BH1120" s="7">
        <f t="shared" si="442"/>
        <v>410000</v>
      </c>
      <c r="BI1120" s="7">
        <f t="shared" si="442"/>
        <v>0</v>
      </c>
      <c r="BJ1120" s="7">
        <f t="shared" si="442"/>
        <v>0</v>
      </c>
      <c r="BK1120" s="7">
        <f t="shared" si="443"/>
        <v>0</v>
      </c>
      <c r="BL1120" s="7">
        <f t="shared" si="443"/>
        <v>0</v>
      </c>
      <c r="BM1120" s="7">
        <f t="shared" si="443"/>
        <v>0</v>
      </c>
      <c r="BN1120" s="7">
        <f t="shared" si="443"/>
        <v>410000</v>
      </c>
      <c r="BO1120" s="7">
        <f t="shared" si="446"/>
        <v>410000</v>
      </c>
      <c r="BP1120" s="7">
        <f t="shared" si="445"/>
        <v>0</v>
      </c>
      <c r="BR1120" s="7">
        <f t="shared" si="444"/>
        <v>165000</v>
      </c>
      <c r="BS1120" s="7">
        <f>'დამტკ. ბიუჯ.'!H1120</f>
        <v>165000</v>
      </c>
      <c r="BT1120" s="7">
        <f>'დამტკ. საკუთ.'!H1120</f>
        <v>0</v>
      </c>
      <c r="BU1120" s="7">
        <f>'ცვლილ. ბიუჯ.'!I1120</f>
        <v>0</v>
      </c>
      <c r="BV1120" s="7">
        <f>'ცვლილ. საკუთ.'!I1120</f>
        <v>0</v>
      </c>
      <c r="BW1120" s="7">
        <f>'მთავრ. ფონდი'!I1120</f>
        <v>0</v>
      </c>
      <c r="BX1120" s="7">
        <f>'პრეზ. ფონდი'!I1120</f>
        <v>0</v>
      </c>
      <c r="BY1120" s="7">
        <f>'დაზუსტ. ნაერთი'!H1120</f>
        <v>165000</v>
      </c>
      <c r="BZ1120" s="7">
        <f>'დაზუსტ. ბიუჯ.'!H1120</f>
        <v>165000</v>
      </c>
      <c r="CA1120" s="7">
        <f>'დაზუსტ. საკუთ.'!H1120</f>
        <v>0</v>
      </c>
    </row>
    <row r="1121" spans="1:79" x14ac:dyDescent="0.25">
      <c r="A1121" t="str">
        <f t="shared" si="430"/>
        <v>b</v>
      </c>
      <c r="B1121" s="8"/>
      <c r="C1121" s="9" t="s">
        <v>11</v>
      </c>
      <c r="D1121" s="10">
        <f t="shared" si="431"/>
        <v>0</v>
      </c>
      <c r="E1121" s="10">
        <f t="shared" si="432"/>
        <v>0</v>
      </c>
      <c r="F1121" s="10">
        <f t="shared" si="433"/>
        <v>0</v>
      </c>
      <c r="G1121" s="10">
        <f t="shared" si="433"/>
        <v>0</v>
      </c>
      <c r="H1121" s="10">
        <f t="shared" si="433"/>
        <v>0</v>
      </c>
      <c r="I1121" s="10">
        <f t="shared" si="433"/>
        <v>0</v>
      </c>
      <c r="J1121" s="10">
        <f t="shared" si="434"/>
        <v>0</v>
      </c>
      <c r="K1121" s="10">
        <f t="shared" si="434"/>
        <v>0</v>
      </c>
      <c r="L1121" s="10">
        <f t="shared" si="434"/>
        <v>0</v>
      </c>
      <c r="M1121" s="10">
        <f t="shared" si="434"/>
        <v>0</v>
      </c>
      <c r="O1121" s="10">
        <f t="shared" si="435"/>
        <v>0</v>
      </c>
      <c r="P1121" s="10">
        <f>'დამტკ. ბიუჯ.'!E1121</f>
        <v>0</v>
      </c>
      <c r="Q1121" s="10">
        <f>'დამტკ. საკუთ.'!E1121</f>
        <v>0</v>
      </c>
      <c r="R1121" s="10">
        <f>'ცვლილ. ბიუჯ.'!F1121</f>
        <v>0</v>
      </c>
      <c r="S1121" s="10">
        <f>'ცვლილ. საკუთ.'!F1121</f>
        <v>0</v>
      </c>
      <c r="T1121" s="10">
        <f>'მთავრ. ფონდი'!F1121</f>
        <v>0</v>
      </c>
      <c r="U1121" s="10">
        <f>'პრეზ. ფონდი'!F1121</f>
        <v>0</v>
      </c>
      <c r="V1121" s="10">
        <f>'დაზუსტ. ნაერთი'!E1121</f>
        <v>0</v>
      </c>
      <c r="W1121" s="10">
        <f>'დაზუსტ. ბიუჯ.'!E1121</f>
        <v>0</v>
      </c>
      <c r="X1121" s="10">
        <f>'დაზუსტ. საკუთ.'!E1121</f>
        <v>0</v>
      </c>
      <c r="Z1121" s="10">
        <f t="shared" si="436"/>
        <v>0</v>
      </c>
      <c r="AA1121" s="10">
        <f>'დამტკ. ბიუჯ.'!F1121</f>
        <v>0</v>
      </c>
      <c r="AB1121" s="10">
        <f>'დამტკ. საკუთ.'!F1121</f>
        <v>0</v>
      </c>
      <c r="AC1121" s="10">
        <f>'ცვლილ. ბიუჯ.'!G1121</f>
        <v>0</v>
      </c>
      <c r="AD1121" s="10">
        <f>'ცვლილ. საკუთ.'!G1121</f>
        <v>0</v>
      </c>
      <c r="AE1121" s="10">
        <f>'მთავრ. ფონდი'!G1121</f>
        <v>0</v>
      </c>
      <c r="AF1121" s="10">
        <f>'პრეზ. ფონდი'!G1121</f>
        <v>0</v>
      </c>
      <c r="AG1121" s="10">
        <f>'დაზუსტ. ნაერთი'!F1121</f>
        <v>0</v>
      </c>
      <c r="AH1121" s="10">
        <f>'დაზუსტ. ბიუჯ.'!F1121</f>
        <v>0</v>
      </c>
      <c r="AI1121" s="10">
        <f>'დაზუსტ. საკუთ.'!F1121</f>
        <v>0</v>
      </c>
      <c r="AK1121" s="10">
        <f t="shared" si="437"/>
        <v>0</v>
      </c>
      <c r="AL1121" s="10">
        <f t="shared" si="438"/>
        <v>0</v>
      </c>
      <c r="AM1121" s="10">
        <f t="shared" si="439"/>
        <v>0</v>
      </c>
      <c r="AN1121" s="10">
        <f t="shared" si="439"/>
        <v>0</v>
      </c>
      <c r="AO1121" s="10">
        <f t="shared" si="439"/>
        <v>0</v>
      </c>
      <c r="AP1121" s="10">
        <f t="shared" si="439"/>
        <v>0</v>
      </c>
      <c r="AQ1121" s="10">
        <f t="shared" si="440"/>
        <v>0</v>
      </c>
      <c r="AR1121" s="10">
        <f t="shared" si="440"/>
        <v>0</v>
      </c>
      <c r="AS1121" s="10">
        <f t="shared" si="440"/>
        <v>0</v>
      </c>
      <c r="AT1121" s="10">
        <f t="shared" si="440"/>
        <v>0</v>
      </c>
      <c r="AV1121" s="10">
        <f t="shared" si="441"/>
        <v>0</v>
      </c>
      <c r="AW1121" s="10">
        <f>'დამტკ. ბიუჯ.'!G1121</f>
        <v>0</v>
      </c>
      <c r="AX1121" s="10">
        <f>'დამტკ. საკუთ.'!G1121</f>
        <v>0</v>
      </c>
      <c r="AY1121" s="10">
        <f>'ცვლილ. ბიუჯ.'!H1121</f>
        <v>0</v>
      </c>
      <c r="AZ1121" s="10">
        <f>'ცვლილ. საკუთ.'!H1121</f>
        <v>0</v>
      </c>
      <c r="BA1121" s="10">
        <f>'მთავრ. ფონდი'!H1121</f>
        <v>0</v>
      </c>
      <c r="BB1121" s="10">
        <f>'პრეზ. ფონდი'!H1121</f>
        <v>0</v>
      </c>
      <c r="BC1121" s="10">
        <f>'დაზუსტ. ნაერთი'!G1121</f>
        <v>0</v>
      </c>
      <c r="BD1121" s="10">
        <f>'დაზუსტ. ბიუჯ.'!G1121</f>
        <v>0</v>
      </c>
      <c r="BE1121" s="10">
        <f>'დაზუსტ. საკუთ.'!G1121</f>
        <v>0</v>
      </c>
      <c r="BG1121" s="10">
        <f t="shared" si="442"/>
        <v>0</v>
      </c>
      <c r="BH1121" s="10">
        <f t="shared" si="442"/>
        <v>0</v>
      </c>
      <c r="BI1121" s="10">
        <f t="shared" si="442"/>
        <v>0</v>
      </c>
      <c r="BJ1121" s="10">
        <f t="shared" si="442"/>
        <v>0</v>
      </c>
      <c r="BK1121" s="10">
        <f t="shared" si="443"/>
        <v>0</v>
      </c>
      <c r="BL1121" s="10">
        <f t="shared" si="443"/>
        <v>0</v>
      </c>
      <c r="BM1121" s="10">
        <f t="shared" si="443"/>
        <v>0</v>
      </c>
      <c r="BN1121" s="10">
        <f t="shared" si="443"/>
        <v>0</v>
      </c>
      <c r="BO1121" s="10">
        <f t="shared" si="446"/>
        <v>0</v>
      </c>
      <c r="BP1121" s="10">
        <f t="shared" si="445"/>
        <v>0</v>
      </c>
      <c r="BR1121" s="10">
        <f t="shared" si="444"/>
        <v>0</v>
      </c>
      <c r="BS1121" s="10">
        <f>'დამტკ. ბიუჯ.'!H1121</f>
        <v>0</v>
      </c>
      <c r="BT1121" s="10">
        <f>'დამტკ. საკუთ.'!H1121</f>
        <v>0</v>
      </c>
      <c r="BU1121" s="10">
        <f>'ცვლილ. ბიუჯ.'!I1121</f>
        <v>0</v>
      </c>
      <c r="BV1121" s="10">
        <f>'ცვლილ. საკუთ.'!I1121</f>
        <v>0</v>
      </c>
      <c r="BW1121" s="10">
        <f>'მთავრ. ფონდი'!I1121</f>
        <v>0</v>
      </c>
      <c r="BX1121" s="10">
        <f>'პრეზ. ფონდი'!I1121</f>
        <v>0</v>
      </c>
      <c r="BY1121" s="10">
        <f>'დაზუსტ. ნაერთი'!H1121</f>
        <v>0</v>
      </c>
      <c r="BZ1121" s="10">
        <f>'დაზუსტ. ბიუჯ.'!H1121</f>
        <v>0</v>
      </c>
      <c r="CA1121" s="10">
        <f>'დაზუსტ. საკუთ.'!H1121</f>
        <v>0</v>
      </c>
    </row>
    <row r="1122" spans="1:79" x14ac:dyDescent="0.25">
      <c r="A1122" t="str">
        <f t="shared" si="430"/>
        <v>a</v>
      </c>
      <c r="B1122" s="8"/>
      <c r="C1122" s="9" t="s">
        <v>12</v>
      </c>
      <c r="D1122" s="10">
        <f t="shared" si="431"/>
        <v>575000</v>
      </c>
      <c r="E1122" s="10">
        <f t="shared" si="432"/>
        <v>575000</v>
      </c>
      <c r="F1122" s="10">
        <f t="shared" si="433"/>
        <v>0</v>
      </c>
      <c r="G1122" s="10">
        <f t="shared" si="433"/>
        <v>0</v>
      </c>
      <c r="H1122" s="10">
        <f t="shared" si="433"/>
        <v>0</v>
      </c>
      <c r="I1122" s="10">
        <f t="shared" si="433"/>
        <v>0</v>
      </c>
      <c r="J1122" s="10">
        <f t="shared" si="434"/>
        <v>0</v>
      </c>
      <c r="K1122" s="10">
        <f t="shared" si="434"/>
        <v>575000</v>
      </c>
      <c r="L1122" s="10">
        <f t="shared" si="434"/>
        <v>575000</v>
      </c>
      <c r="M1122" s="10">
        <f t="shared" si="434"/>
        <v>0</v>
      </c>
      <c r="O1122" s="10">
        <f t="shared" si="435"/>
        <v>84000</v>
      </c>
      <c r="P1122" s="10">
        <f>'დამტკ. ბიუჯ.'!E1122</f>
        <v>84000</v>
      </c>
      <c r="Q1122" s="10">
        <f>'დამტკ. საკუთ.'!E1122</f>
        <v>0</v>
      </c>
      <c r="R1122" s="10">
        <f>'ცვლილ. ბიუჯ.'!F1122</f>
        <v>0</v>
      </c>
      <c r="S1122" s="10">
        <f>'ცვლილ. საკუთ.'!F1122</f>
        <v>0</v>
      </c>
      <c r="T1122" s="10">
        <f>'მთავრ. ფონდი'!F1122</f>
        <v>0</v>
      </c>
      <c r="U1122" s="10">
        <f>'პრეზ. ფონდი'!F1122</f>
        <v>0</v>
      </c>
      <c r="V1122" s="10">
        <f>'დაზუსტ. ნაერთი'!E1122</f>
        <v>84000</v>
      </c>
      <c r="W1122" s="10">
        <f>'დაზუსტ. ბიუჯ.'!E1122</f>
        <v>84000</v>
      </c>
      <c r="X1122" s="10">
        <f>'დაზუსტ. საკუთ.'!E1122</f>
        <v>0</v>
      </c>
      <c r="Z1122" s="10">
        <f t="shared" si="436"/>
        <v>163000</v>
      </c>
      <c r="AA1122" s="10">
        <f>'დამტკ. ბიუჯ.'!F1122</f>
        <v>163000</v>
      </c>
      <c r="AB1122" s="10">
        <f>'დამტკ. საკუთ.'!F1122</f>
        <v>0</v>
      </c>
      <c r="AC1122" s="10">
        <f>'ცვლილ. ბიუჯ.'!G1122</f>
        <v>0</v>
      </c>
      <c r="AD1122" s="10">
        <f>'ცვლილ. საკუთ.'!G1122</f>
        <v>0</v>
      </c>
      <c r="AE1122" s="10">
        <f>'მთავრ. ფონდი'!G1122</f>
        <v>0</v>
      </c>
      <c r="AF1122" s="10">
        <f>'პრეზ. ფონდი'!G1122</f>
        <v>0</v>
      </c>
      <c r="AG1122" s="10">
        <f>'დაზუსტ. ნაერთი'!F1122</f>
        <v>163000</v>
      </c>
      <c r="AH1122" s="10">
        <f>'დაზუსტ. ბიუჯ.'!F1122</f>
        <v>163000</v>
      </c>
      <c r="AI1122" s="10">
        <f>'დაზუსტ. საკუთ.'!F1122</f>
        <v>0</v>
      </c>
      <c r="AK1122" s="10">
        <f t="shared" si="437"/>
        <v>247000</v>
      </c>
      <c r="AL1122" s="10">
        <f t="shared" si="438"/>
        <v>247000</v>
      </c>
      <c r="AM1122" s="10">
        <f t="shared" si="439"/>
        <v>0</v>
      </c>
      <c r="AN1122" s="10">
        <f t="shared" si="439"/>
        <v>0</v>
      </c>
      <c r="AO1122" s="10">
        <f t="shared" si="439"/>
        <v>0</v>
      </c>
      <c r="AP1122" s="10">
        <f t="shared" si="439"/>
        <v>0</v>
      </c>
      <c r="AQ1122" s="10">
        <f t="shared" si="440"/>
        <v>0</v>
      </c>
      <c r="AR1122" s="10">
        <f t="shared" si="440"/>
        <v>247000</v>
      </c>
      <c r="AS1122" s="10">
        <f t="shared" si="440"/>
        <v>247000</v>
      </c>
      <c r="AT1122" s="10">
        <f t="shared" si="440"/>
        <v>0</v>
      </c>
      <c r="AV1122" s="10">
        <f t="shared" si="441"/>
        <v>163000</v>
      </c>
      <c r="AW1122" s="10">
        <f>'დამტკ. ბიუჯ.'!G1122</f>
        <v>163000</v>
      </c>
      <c r="AX1122" s="10">
        <f>'დამტკ. საკუთ.'!G1122</f>
        <v>0</v>
      </c>
      <c r="AY1122" s="10">
        <f>'ცვლილ. ბიუჯ.'!H1122</f>
        <v>0</v>
      </c>
      <c r="AZ1122" s="10">
        <f>'ცვლილ. საკუთ.'!H1122</f>
        <v>0</v>
      </c>
      <c r="BA1122" s="10">
        <f>'მთავრ. ფონდი'!H1122</f>
        <v>0</v>
      </c>
      <c r="BB1122" s="10">
        <f>'პრეზ. ფონდი'!H1122</f>
        <v>0</v>
      </c>
      <c r="BC1122" s="10">
        <f>'დაზუსტ. ნაერთი'!G1122</f>
        <v>163000</v>
      </c>
      <c r="BD1122" s="10">
        <f>'დაზუსტ. ბიუჯ.'!G1122</f>
        <v>163000</v>
      </c>
      <c r="BE1122" s="10">
        <f>'დაზუსტ. საკუთ.'!G1122</f>
        <v>0</v>
      </c>
      <c r="BG1122" s="10">
        <f t="shared" si="442"/>
        <v>410000</v>
      </c>
      <c r="BH1122" s="10">
        <f t="shared" si="442"/>
        <v>410000</v>
      </c>
      <c r="BI1122" s="10">
        <f t="shared" si="442"/>
        <v>0</v>
      </c>
      <c r="BJ1122" s="10">
        <f t="shared" si="442"/>
        <v>0</v>
      </c>
      <c r="BK1122" s="10">
        <f t="shared" si="443"/>
        <v>0</v>
      </c>
      <c r="BL1122" s="10">
        <f t="shared" si="443"/>
        <v>0</v>
      </c>
      <c r="BM1122" s="10">
        <f t="shared" si="443"/>
        <v>0</v>
      </c>
      <c r="BN1122" s="10">
        <f t="shared" si="443"/>
        <v>410000</v>
      </c>
      <c r="BO1122" s="10">
        <f t="shared" si="446"/>
        <v>410000</v>
      </c>
      <c r="BP1122" s="10">
        <f t="shared" si="445"/>
        <v>0</v>
      </c>
      <c r="BR1122" s="10">
        <f t="shared" si="444"/>
        <v>165000</v>
      </c>
      <c r="BS1122" s="10">
        <f>'დამტკ. ბიუჯ.'!H1122</f>
        <v>165000</v>
      </c>
      <c r="BT1122" s="10">
        <f>'დამტკ. საკუთ.'!H1122</f>
        <v>0</v>
      </c>
      <c r="BU1122" s="10">
        <f>'ცვლილ. ბიუჯ.'!I1122</f>
        <v>0</v>
      </c>
      <c r="BV1122" s="10">
        <f>'ცვლილ. საკუთ.'!I1122</f>
        <v>0</v>
      </c>
      <c r="BW1122" s="10">
        <f>'მთავრ. ფონდი'!I1122</f>
        <v>0</v>
      </c>
      <c r="BX1122" s="10">
        <f>'პრეზ. ფონდი'!I1122</f>
        <v>0</v>
      </c>
      <c r="BY1122" s="10">
        <f>'დაზუსტ. ნაერთი'!H1122</f>
        <v>165000</v>
      </c>
      <c r="BZ1122" s="10">
        <f>'დაზუსტ. ბიუჯ.'!H1122</f>
        <v>165000</v>
      </c>
      <c r="CA1122" s="10">
        <f>'დაზუსტ. საკუთ.'!H1122</f>
        <v>0</v>
      </c>
    </row>
    <row r="1123" spans="1:79" x14ac:dyDescent="0.25">
      <c r="A1123" t="str">
        <f t="shared" si="430"/>
        <v>b</v>
      </c>
      <c r="B1123" s="8"/>
      <c r="C1123" s="9" t="s">
        <v>13</v>
      </c>
      <c r="D1123" s="10">
        <f t="shared" si="431"/>
        <v>0</v>
      </c>
      <c r="E1123" s="10">
        <f t="shared" si="432"/>
        <v>0</v>
      </c>
      <c r="F1123" s="10">
        <f t="shared" si="433"/>
        <v>0</v>
      </c>
      <c r="G1123" s="10">
        <f t="shared" si="433"/>
        <v>0</v>
      </c>
      <c r="H1123" s="10">
        <f t="shared" si="433"/>
        <v>0</v>
      </c>
      <c r="I1123" s="10">
        <f t="shared" si="433"/>
        <v>0</v>
      </c>
      <c r="J1123" s="10">
        <f t="shared" si="434"/>
        <v>0</v>
      </c>
      <c r="K1123" s="10">
        <f t="shared" si="434"/>
        <v>0</v>
      </c>
      <c r="L1123" s="10">
        <f t="shared" si="434"/>
        <v>0</v>
      </c>
      <c r="M1123" s="10">
        <f t="shared" si="434"/>
        <v>0</v>
      </c>
      <c r="O1123" s="10">
        <f t="shared" si="435"/>
        <v>0</v>
      </c>
      <c r="P1123" s="10">
        <f>'დამტკ. ბიუჯ.'!E1123</f>
        <v>0</v>
      </c>
      <c r="Q1123" s="10">
        <f>'დამტკ. საკუთ.'!E1123</f>
        <v>0</v>
      </c>
      <c r="R1123" s="10">
        <f>'ცვლილ. ბიუჯ.'!F1123</f>
        <v>0</v>
      </c>
      <c r="S1123" s="10">
        <f>'ცვლილ. საკუთ.'!F1123</f>
        <v>0</v>
      </c>
      <c r="T1123" s="10">
        <f>'მთავრ. ფონდი'!F1123</f>
        <v>0</v>
      </c>
      <c r="U1123" s="10">
        <f>'პრეზ. ფონდი'!F1123</f>
        <v>0</v>
      </c>
      <c r="V1123" s="10">
        <f>'დაზუსტ. ნაერთი'!E1123</f>
        <v>0</v>
      </c>
      <c r="W1123" s="10">
        <f>'დაზუსტ. ბიუჯ.'!E1123</f>
        <v>0</v>
      </c>
      <c r="X1123" s="10">
        <f>'დაზუსტ. საკუთ.'!E1123</f>
        <v>0</v>
      </c>
      <c r="Z1123" s="10">
        <f t="shared" si="436"/>
        <v>0</v>
      </c>
      <c r="AA1123" s="10">
        <f>'დამტკ. ბიუჯ.'!F1123</f>
        <v>0</v>
      </c>
      <c r="AB1123" s="10">
        <f>'დამტკ. საკუთ.'!F1123</f>
        <v>0</v>
      </c>
      <c r="AC1123" s="10">
        <f>'ცვლილ. ბიუჯ.'!G1123</f>
        <v>0</v>
      </c>
      <c r="AD1123" s="10">
        <f>'ცვლილ. საკუთ.'!G1123</f>
        <v>0</v>
      </c>
      <c r="AE1123" s="10">
        <f>'მთავრ. ფონდი'!G1123</f>
        <v>0</v>
      </c>
      <c r="AF1123" s="10">
        <f>'პრეზ. ფონდი'!G1123</f>
        <v>0</v>
      </c>
      <c r="AG1123" s="10">
        <f>'დაზუსტ. ნაერთი'!F1123</f>
        <v>0</v>
      </c>
      <c r="AH1123" s="10">
        <f>'დაზუსტ. ბიუჯ.'!F1123</f>
        <v>0</v>
      </c>
      <c r="AI1123" s="10">
        <f>'დაზუსტ. საკუთ.'!F1123</f>
        <v>0</v>
      </c>
      <c r="AK1123" s="10">
        <f t="shared" si="437"/>
        <v>0</v>
      </c>
      <c r="AL1123" s="10">
        <f t="shared" si="438"/>
        <v>0</v>
      </c>
      <c r="AM1123" s="10">
        <f t="shared" si="439"/>
        <v>0</v>
      </c>
      <c r="AN1123" s="10">
        <f t="shared" si="439"/>
        <v>0</v>
      </c>
      <c r="AO1123" s="10">
        <f t="shared" si="439"/>
        <v>0</v>
      </c>
      <c r="AP1123" s="10">
        <f t="shared" si="439"/>
        <v>0</v>
      </c>
      <c r="AQ1123" s="10">
        <f t="shared" si="440"/>
        <v>0</v>
      </c>
      <c r="AR1123" s="10">
        <f t="shared" si="440"/>
        <v>0</v>
      </c>
      <c r="AS1123" s="10">
        <f t="shared" si="440"/>
        <v>0</v>
      </c>
      <c r="AT1123" s="10">
        <f t="shared" si="440"/>
        <v>0</v>
      </c>
      <c r="AV1123" s="10">
        <f t="shared" si="441"/>
        <v>0</v>
      </c>
      <c r="AW1123" s="10">
        <f>'დამტკ. ბიუჯ.'!G1123</f>
        <v>0</v>
      </c>
      <c r="AX1123" s="10">
        <f>'დამტკ. საკუთ.'!G1123</f>
        <v>0</v>
      </c>
      <c r="AY1123" s="10">
        <f>'ცვლილ. ბიუჯ.'!H1123</f>
        <v>0</v>
      </c>
      <c r="AZ1123" s="10">
        <f>'ცვლილ. საკუთ.'!H1123</f>
        <v>0</v>
      </c>
      <c r="BA1123" s="10">
        <f>'მთავრ. ფონდი'!H1123</f>
        <v>0</v>
      </c>
      <c r="BB1123" s="10">
        <f>'პრეზ. ფონდი'!H1123</f>
        <v>0</v>
      </c>
      <c r="BC1123" s="10">
        <f>'დაზუსტ. ნაერთი'!G1123</f>
        <v>0</v>
      </c>
      <c r="BD1123" s="10">
        <f>'დაზუსტ. ბიუჯ.'!G1123</f>
        <v>0</v>
      </c>
      <c r="BE1123" s="10">
        <f>'დაზუსტ. საკუთ.'!G1123</f>
        <v>0</v>
      </c>
      <c r="BG1123" s="10">
        <f t="shared" si="442"/>
        <v>0</v>
      </c>
      <c r="BH1123" s="10">
        <f t="shared" si="442"/>
        <v>0</v>
      </c>
      <c r="BI1123" s="10">
        <f t="shared" si="442"/>
        <v>0</v>
      </c>
      <c r="BJ1123" s="10">
        <f t="shared" si="442"/>
        <v>0</v>
      </c>
      <c r="BK1123" s="10">
        <f t="shared" si="443"/>
        <v>0</v>
      </c>
      <c r="BL1123" s="10">
        <f t="shared" si="443"/>
        <v>0</v>
      </c>
      <c r="BM1123" s="10">
        <f t="shared" si="443"/>
        <v>0</v>
      </c>
      <c r="BN1123" s="10">
        <f t="shared" si="443"/>
        <v>0</v>
      </c>
      <c r="BO1123" s="10">
        <f t="shared" si="446"/>
        <v>0</v>
      </c>
      <c r="BP1123" s="10">
        <f t="shared" si="445"/>
        <v>0</v>
      </c>
      <c r="BR1123" s="10">
        <f t="shared" si="444"/>
        <v>0</v>
      </c>
      <c r="BS1123" s="10">
        <f>'დამტკ. ბიუჯ.'!H1123</f>
        <v>0</v>
      </c>
      <c r="BT1123" s="10">
        <f>'დამტკ. საკუთ.'!H1123</f>
        <v>0</v>
      </c>
      <c r="BU1123" s="10">
        <f>'ცვლილ. ბიუჯ.'!I1123</f>
        <v>0</v>
      </c>
      <c r="BV1123" s="10">
        <f>'ცვლილ. საკუთ.'!I1123</f>
        <v>0</v>
      </c>
      <c r="BW1123" s="10">
        <f>'მთავრ. ფონდი'!I1123</f>
        <v>0</v>
      </c>
      <c r="BX1123" s="10">
        <f>'პრეზ. ფონდი'!I1123</f>
        <v>0</v>
      </c>
      <c r="BY1123" s="10">
        <f>'დაზუსტ. ნაერთი'!H1123</f>
        <v>0</v>
      </c>
      <c r="BZ1123" s="10">
        <f>'დაზუსტ. ბიუჯ.'!H1123</f>
        <v>0</v>
      </c>
      <c r="CA1123" s="10">
        <f>'დაზუსტ. საკუთ.'!H1123</f>
        <v>0</v>
      </c>
    </row>
    <row r="1124" spans="1:79" x14ac:dyDescent="0.25">
      <c r="A1124" t="str">
        <f t="shared" si="430"/>
        <v>b</v>
      </c>
      <c r="B1124" s="8"/>
      <c r="C1124" s="9" t="s">
        <v>14</v>
      </c>
      <c r="D1124" s="10">
        <f t="shared" si="431"/>
        <v>0</v>
      </c>
      <c r="E1124" s="10">
        <f t="shared" si="432"/>
        <v>0</v>
      </c>
      <c r="F1124" s="10">
        <f t="shared" si="433"/>
        <v>0</v>
      </c>
      <c r="G1124" s="10">
        <f t="shared" si="433"/>
        <v>0</v>
      </c>
      <c r="H1124" s="10">
        <f t="shared" si="433"/>
        <v>0</v>
      </c>
      <c r="I1124" s="10">
        <f t="shared" si="433"/>
        <v>0</v>
      </c>
      <c r="J1124" s="10">
        <f t="shared" si="434"/>
        <v>0</v>
      </c>
      <c r="K1124" s="10">
        <f t="shared" si="434"/>
        <v>0</v>
      </c>
      <c r="L1124" s="10">
        <f t="shared" si="434"/>
        <v>0</v>
      </c>
      <c r="M1124" s="10">
        <f t="shared" si="434"/>
        <v>0</v>
      </c>
      <c r="O1124" s="10">
        <f t="shared" si="435"/>
        <v>0</v>
      </c>
      <c r="P1124" s="10">
        <f>'დამტკ. ბიუჯ.'!E1124</f>
        <v>0</v>
      </c>
      <c r="Q1124" s="10">
        <f>'დამტკ. საკუთ.'!E1124</f>
        <v>0</v>
      </c>
      <c r="R1124" s="10">
        <f>'ცვლილ. ბიუჯ.'!F1124</f>
        <v>0</v>
      </c>
      <c r="S1124" s="10">
        <f>'ცვლილ. საკუთ.'!F1124</f>
        <v>0</v>
      </c>
      <c r="T1124" s="10">
        <f>'მთავრ. ფონდი'!F1124</f>
        <v>0</v>
      </c>
      <c r="U1124" s="10">
        <f>'პრეზ. ფონდი'!F1124</f>
        <v>0</v>
      </c>
      <c r="V1124" s="10">
        <f>'დაზუსტ. ნაერთი'!E1124</f>
        <v>0</v>
      </c>
      <c r="W1124" s="10">
        <f>'დაზუსტ. ბიუჯ.'!E1124</f>
        <v>0</v>
      </c>
      <c r="X1124" s="10">
        <f>'დაზუსტ. საკუთ.'!E1124</f>
        <v>0</v>
      </c>
      <c r="Z1124" s="10">
        <f t="shared" si="436"/>
        <v>0</v>
      </c>
      <c r="AA1124" s="10">
        <f>'დამტკ. ბიუჯ.'!F1124</f>
        <v>0</v>
      </c>
      <c r="AB1124" s="10">
        <f>'დამტკ. საკუთ.'!F1124</f>
        <v>0</v>
      </c>
      <c r="AC1124" s="10">
        <f>'ცვლილ. ბიუჯ.'!G1124</f>
        <v>0</v>
      </c>
      <c r="AD1124" s="10">
        <f>'ცვლილ. საკუთ.'!G1124</f>
        <v>0</v>
      </c>
      <c r="AE1124" s="10">
        <f>'მთავრ. ფონდი'!G1124</f>
        <v>0</v>
      </c>
      <c r="AF1124" s="10">
        <f>'პრეზ. ფონდი'!G1124</f>
        <v>0</v>
      </c>
      <c r="AG1124" s="10">
        <f>'დაზუსტ. ნაერთი'!F1124</f>
        <v>0</v>
      </c>
      <c r="AH1124" s="10">
        <f>'დაზუსტ. ბიუჯ.'!F1124</f>
        <v>0</v>
      </c>
      <c r="AI1124" s="10">
        <f>'დაზუსტ. საკუთ.'!F1124</f>
        <v>0</v>
      </c>
      <c r="AK1124" s="10">
        <f t="shared" si="437"/>
        <v>0</v>
      </c>
      <c r="AL1124" s="10">
        <f t="shared" si="438"/>
        <v>0</v>
      </c>
      <c r="AM1124" s="10">
        <f t="shared" si="439"/>
        <v>0</v>
      </c>
      <c r="AN1124" s="10">
        <f t="shared" si="439"/>
        <v>0</v>
      </c>
      <c r="AO1124" s="10">
        <f t="shared" si="439"/>
        <v>0</v>
      </c>
      <c r="AP1124" s="10">
        <f t="shared" si="439"/>
        <v>0</v>
      </c>
      <c r="AQ1124" s="10">
        <f t="shared" si="440"/>
        <v>0</v>
      </c>
      <c r="AR1124" s="10">
        <f t="shared" si="440"/>
        <v>0</v>
      </c>
      <c r="AS1124" s="10">
        <f t="shared" si="440"/>
        <v>0</v>
      </c>
      <c r="AT1124" s="10">
        <f t="shared" si="440"/>
        <v>0</v>
      </c>
      <c r="AV1124" s="10">
        <f t="shared" si="441"/>
        <v>0</v>
      </c>
      <c r="AW1124" s="10">
        <f>'დამტკ. ბიუჯ.'!G1124</f>
        <v>0</v>
      </c>
      <c r="AX1124" s="10">
        <f>'დამტკ. საკუთ.'!G1124</f>
        <v>0</v>
      </c>
      <c r="AY1124" s="10">
        <f>'ცვლილ. ბიუჯ.'!H1124</f>
        <v>0</v>
      </c>
      <c r="AZ1124" s="10">
        <f>'ცვლილ. საკუთ.'!H1124</f>
        <v>0</v>
      </c>
      <c r="BA1124" s="10">
        <f>'მთავრ. ფონდი'!H1124</f>
        <v>0</v>
      </c>
      <c r="BB1124" s="10">
        <f>'პრეზ. ფონდი'!H1124</f>
        <v>0</v>
      </c>
      <c r="BC1124" s="10">
        <f>'დაზუსტ. ნაერთი'!G1124</f>
        <v>0</v>
      </c>
      <c r="BD1124" s="10">
        <f>'დაზუსტ. ბიუჯ.'!G1124</f>
        <v>0</v>
      </c>
      <c r="BE1124" s="10">
        <f>'დაზუსტ. საკუთ.'!G1124</f>
        <v>0</v>
      </c>
      <c r="BG1124" s="10">
        <f t="shared" si="442"/>
        <v>0</v>
      </c>
      <c r="BH1124" s="10">
        <f t="shared" si="442"/>
        <v>0</v>
      </c>
      <c r="BI1124" s="10">
        <f t="shared" si="442"/>
        <v>0</v>
      </c>
      <c r="BJ1124" s="10">
        <f t="shared" si="442"/>
        <v>0</v>
      </c>
      <c r="BK1124" s="10">
        <f t="shared" si="443"/>
        <v>0</v>
      </c>
      <c r="BL1124" s="10">
        <f t="shared" si="443"/>
        <v>0</v>
      </c>
      <c r="BM1124" s="10">
        <f t="shared" si="443"/>
        <v>0</v>
      </c>
      <c r="BN1124" s="10">
        <f t="shared" si="443"/>
        <v>0</v>
      </c>
      <c r="BO1124" s="10">
        <f t="shared" si="446"/>
        <v>0</v>
      </c>
      <c r="BP1124" s="10">
        <f t="shared" si="445"/>
        <v>0</v>
      </c>
      <c r="BR1124" s="10">
        <f t="shared" si="444"/>
        <v>0</v>
      </c>
      <c r="BS1124" s="10">
        <f>'დამტკ. ბიუჯ.'!H1124</f>
        <v>0</v>
      </c>
      <c r="BT1124" s="10">
        <f>'დამტკ. საკუთ.'!H1124</f>
        <v>0</v>
      </c>
      <c r="BU1124" s="10">
        <f>'ცვლილ. ბიუჯ.'!I1124</f>
        <v>0</v>
      </c>
      <c r="BV1124" s="10">
        <f>'ცვლილ. საკუთ.'!I1124</f>
        <v>0</v>
      </c>
      <c r="BW1124" s="10">
        <f>'მთავრ. ფონდი'!I1124</f>
        <v>0</v>
      </c>
      <c r="BX1124" s="10">
        <f>'პრეზ. ფონდი'!I1124</f>
        <v>0</v>
      </c>
      <c r="BY1124" s="10">
        <f>'დაზუსტ. ნაერთი'!H1124</f>
        <v>0</v>
      </c>
      <c r="BZ1124" s="10">
        <f>'დაზუსტ. ბიუჯ.'!H1124</f>
        <v>0</v>
      </c>
      <c r="CA1124" s="10">
        <f>'დაზუსტ. საკუთ.'!H1124</f>
        <v>0</v>
      </c>
    </row>
    <row r="1125" spans="1:79" x14ac:dyDescent="0.25">
      <c r="A1125" t="str">
        <f t="shared" si="430"/>
        <v>b</v>
      </c>
      <c r="B1125" s="8"/>
      <c r="C1125" s="9" t="s">
        <v>15</v>
      </c>
      <c r="D1125" s="10">
        <f t="shared" si="431"/>
        <v>0</v>
      </c>
      <c r="E1125" s="10">
        <f t="shared" si="432"/>
        <v>0</v>
      </c>
      <c r="F1125" s="10">
        <f t="shared" si="433"/>
        <v>0</v>
      </c>
      <c r="G1125" s="10">
        <f t="shared" si="433"/>
        <v>0</v>
      </c>
      <c r="H1125" s="10">
        <f t="shared" si="433"/>
        <v>0</v>
      </c>
      <c r="I1125" s="10">
        <f t="shared" si="433"/>
        <v>0</v>
      </c>
      <c r="J1125" s="10">
        <f t="shared" si="434"/>
        <v>0</v>
      </c>
      <c r="K1125" s="10">
        <f t="shared" si="434"/>
        <v>0</v>
      </c>
      <c r="L1125" s="10">
        <f t="shared" si="434"/>
        <v>0</v>
      </c>
      <c r="M1125" s="10">
        <f t="shared" si="434"/>
        <v>0</v>
      </c>
      <c r="O1125" s="10">
        <f t="shared" si="435"/>
        <v>0</v>
      </c>
      <c r="P1125" s="10">
        <f>'დამტკ. ბიუჯ.'!E1125</f>
        <v>0</v>
      </c>
      <c r="Q1125" s="10">
        <f>'დამტკ. საკუთ.'!E1125</f>
        <v>0</v>
      </c>
      <c r="R1125" s="10">
        <f>'ცვლილ. ბიუჯ.'!F1125</f>
        <v>0</v>
      </c>
      <c r="S1125" s="10">
        <f>'ცვლილ. საკუთ.'!F1125</f>
        <v>0</v>
      </c>
      <c r="T1125" s="10">
        <f>'მთავრ. ფონდი'!F1125</f>
        <v>0</v>
      </c>
      <c r="U1125" s="10">
        <f>'პრეზ. ფონდი'!F1125</f>
        <v>0</v>
      </c>
      <c r="V1125" s="10">
        <f>'დაზუსტ. ნაერთი'!E1125</f>
        <v>0</v>
      </c>
      <c r="W1125" s="10">
        <f>'დაზუსტ. ბიუჯ.'!E1125</f>
        <v>0</v>
      </c>
      <c r="X1125" s="10">
        <f>'დაზუსტ. საკუთ.'!E1125</f>
        <v>0</v>
      </c>
      <c r="Z1125" s="10">
        <f t="shared" si="436"/>
        <v>0</v>
      </c>
      <c r="AA1125" s="10">
        <f>'დამტკ. ბიუჯ.'!F1125</f>
        <v>0</v>
      </c>
      <c r="AB1125" s="10">
        <f>'დამტკ. საკუთ.'!F1125</f>
        <v>0</v>
      </c>
      <c r="AC1125" s="10">
        <f>'ცვლილ. ბიუჯ.'!G1125</f>
        <v>0</v>
      </c>
      <c r="AD1125" s="10">
        <f>'ცვლილ. საკუთ.'!G1125</f>
        <v>0</v>
      </c>
      <c r="AE1125" s="10">
        <f>'მთავრ. ფონდი'!G1125</f>
        <v>0</v>
      </c>
      <c r="AF1125" s="10">
        <f>'პრეზ. ფონდი'!G1125</f>
        <v>0</v>
      </c>
      <c r="AG1125" s="10">
        <f>'დაზუსტ. ნაერთი'!F1125</f>
        <v>0</v>
      </c>
      <c r="AH1125" s="10">
        <f>'დაზუსტ. ბიუჯ.'!F1125</f>
        <v>0</v>
      </c>
      <c r="AI1125" s="10">
        <f>'დაზუსტ. საკუთ.'!F1125</f>
        <v>0</v>
      </c>
      <c r="AK1125" s="10">
        <f t="shared" si="437"/>
        <v>0</v>
      </c>
      <c r="AL1125" s="10">
        <f t="shared" si="438"/>
        <v>0</v>
      </c>
      <c r="AM1125" s="10">
        <f t="shared" si="439"/>
        <v>0</v>
      </c>
      <c r="AN1125" s="10">
        <f t="shared" si="439"/>
        <v>0</v>
      </c>
      <c r="AO1125" s="10">
        <f t="shared" si="439"/>
        <v>0</v>
      </c>
      <c r="AP1125" s="10">
        <f t="shared" si="439"/>
        <v>0</v>
      </c>
      <c r="AQ1125" s="10">
        <f t="shared" si="440"/>
        <v>0</v>
      </c>
      <c r="AR1125" s="10">
        <f t="shared" si="440"/>
        <v>0</v>
      </c>
      <c r="AS1125" s="10">
        <f t="shared" si="440"/>
        <v>0</v>
      </c>
      <c r="AT1125" s="10">
        <f t="shared" si="440"/>
        <v>0</v>
      </c>
      <c r="AV1125" s="10">
        <f t="shared" si="441"/>
        <v>0</v>
      </c>
      <c r="AW1125" s="10">
        <f>'დამტკ. ბიუჯ.'!G1125</f>
        <v>0</v>
      </c>
      <c r="AX1125" s="10">
        <f>'დამტკ. საკუთ.'!G1125</f>
        <v>0</v>
      </c>
      <c r="AY1125" s="10">
        <f>'ცვლილ. ბიუჯ.'!H1125</f>
        <v>0</v>
      </c>
      <c r="AZ1125" s="10">
        <f>'ცვლილ. საკუთ.'!H1125</f>
        <v>0</v>
      </c>
      <c r="BA1125" s="10">
        <f>'მთავრ. ფონდი'!H1125</f>
        <v>0</v>
      </c>
      <c r="BB1125" s="10">
        <f>'პრეზ. ფონდი'!H1125</f>
        <v>0</v>
      </c>
      <c r="BC1125" s="10">
        <f>'დაზუსტ. ნაერთი'!G1125</f>
        <v>0</v>
      </c>
      <c r="BD1125" s="10">
        <f>'დაზუსტ. ბიუჯ.'!G1125</f>
        <v>0</v>
      </c>
      <c r="BE1125" s="10">
        <f>'დაზუსტ. საკუთ.'!G1125</f>
        <v>0</v>
      </c>
      <c r="BG1125" s="10">
        <f t="shared" si="442"/>
        <v>0</v>
      </c>
      <c r="BH1125" s="10">
        <f t="shared" si="442"/>
        <v>0</v>
      </c>
      <c r="BI1125" s="10">
        <f t="shared" si="442"/>
        <v>0</v>
      </c>
      <c r="BJ1125" s="10">
        <f t="shared" si="442"/>
        <v>0</v>
      </c>
      <c r="BK1125" s="10">
        <f t="shared" si="443"/>
        <v>0</v>
      </c>
      <c r="BL1125" s="10">
        <f t="shared" si="443"/>
        <v>0</v>
      </c>
      <c r="BM1125" s="10">
        <f t="shared" si="443"/>
        <v>0</v>
      </c>
      <c r="BN1125" s="10">
        <f t="shared" si="443"/>
        <v>0</v>
      </c>
      <c r="BO1125" s="10">
        <f t="shared" si="446"/>
        <v>0</v>
      </c>
      <c r="BP1125" s="10">
        <f t="shared" si="445"/>
        <v>0</v>
      </c>
      <c r="BR1125" s="10">
        <f t="shared" si="444"/>
        <v>0</v>
      </c>
      <c r="BS1125" s="10">
        <f>'დამტკ. ბიუჯ.'!H1125</f>
        <v>0</v>
      </c>
      <c r="BT1125" s="10">
        <f>'დამტკ. საკუთ.'!H1125</f>
        <v>0</v>
      </c>
      <c r="BU1125" s="10">
        <f>'ცვლილ. ბიუჯ.'!I1125</f>
        <v>0</v>
      </c>
      <c r="BV1125" s="10">
        <f>'ცვლილ. საკუთ.'!I1125</f>
        <v>0</v>
      </c>
      <c r="BW1125" s="10">
        <f>'მთავრ. ფონდი'!I1125</f>
        <v>0</v>
      </c>
      <c r="BX1125" s="10">
        <f>'პრეზ. ფონდი'!I1125</f>
        <v>0</v>
      </c>
      <c r="BY1125" s="10">
        <f>'დაზუსტ. ნაერთი'!H1125</f>
        <v>0</v>
      </c>
      <c r="BZ1125" s="10">
        <f>'დაზუსტ. ბიუჯ.'!H1125</f>
        <v>0</v>
      </c>
      <c r="CA1125" s="10">
        <f>'დაზუსტ. საკუთ.'!H1125</f>
        <v>0</v>
      </c>
    </row>
    <row r="1126" spans="1:79" x14ac:dyDescent="0.25">
      <c r="A1126" t="str">
        <f t="shared" si="430"/>
        <v>b</v>
      </c>
      <c r="B1126" s="8"/>
      <c r="C1126" s="9" t="s">
        <v>16</v>
      </c>
      <c r="D1126" s="10">
        <f t="shared" si="431"/>
        <v>0</v>
      </c>
      <c r="E1126" s="10">
        <f t="shared" si="432"/>
        <v>0</v>
      </c>
      <c r="F1126" s="10">
        <f t="shared" si="433"/>
        <v>0</v>
      </c>
      <c r="G1126" s="10">
        <f t="shared" si="433"/>
        <v>0</v>
      </c>
      <c r="H1126" s="10">
        <f t="shared" si="433"/>
        <v>0</v>
      </c>
      <c r="I1126" s="10">
        <f t="shared" si="433"/>
        <v>0</v>
      </c>
      <c r="J1126" s="10">
        <f t="shared" si="434"/>
        <v>0</v>
      </c>
      <c r="K1126" s="10">
        <f t="shared" si="434"/>
        <v>0</v>
      </c>
      <c r="L1126" s="10">
        <f t="shared" si="434"/>
        <v>0</v>
      </c>
      <c r="M1126" s="10">
        <f t="shared" si="434"/>
        <v>0</v>
      </c>
      <c r="O1126" s="10">
        <f t="shared" si="435"/>
        <v>0</v>
      </c>
      <c r="P1126" s="10">
        <f>'დამტკ. ბიუჯ.'!E1126</f>
        <v>0</v>
      </c>
      <c r="Q1126" s="10">
        <f>'დამტკ. საკუთ.'!E1126</f>
        <v>0</v>
      </c>
      <c r="R1126" s="10">
        <f>'ცვლილ. ბიუჯ.'!F1126</f>
        <v>0</v>
      </c>
      <c r="S1126" s="10">
        <f>'ცვლილ. საკუთ.'!F1126</f>
        <v>0</v>
      </c>
      <c r="T1126" s="10">
        <f>'მთავრ. ფონდი'!F1126</f>
        <v>0</v>
      </c>
      <c r="U1126" s="10">
        <f>'პრეზ. ფონდი'!F1126</f>
        <v>0</v>
      </c>
      <c r="V1126" s="10">
        <f>'დაზუსტ. ნაერთი'!E1126</f>
        <v>0</v>
      </c>
      <c r="W1126" s="10">
        <f>'დაზუსტ. ბიუჯ.'!E1126</f>
        <v>0</v>
      </c>
      <c r="X1126" s="10">
        <f>'დაზუსტ. საკუთ.'!E1126</f>
        <v>0</v>
      </c>
      <c r="Z1126" s="10">
        <f t="shared" si="436"/>
        <v>0</v>
      </c>
      <c r="AA1126" s="10">
        <f>'დამტკ. ბიუჯ.'!F1126</f>
        <v>0</v>
      </c>
      <c r="AB1126" s="10">
        <f>'დამტკ. საკუთ.'!F1126</f>
        <v>0</v>
      </c>
      <c r="AC1126" s="10">
        <f>'ცვლილ. ბიუჯ.'!G1126</f>
        <v>0</v>
      </c>
      <c r="AD1126" s="10">
        <f>'ცვლილ. საკუთ.'!G1126</f>
        <v>0</v>
      </c>
      <c r="AE1126" s="10">
        <f>'მთავრ. ფონდი'!G1126</f>
        <v>0</v>
      </c>
      <c r="AF1126" s="10">
        <f>'პრეზ. ფონდი'!G1126</f>
        <v>0</v>
      </c>
      <c r="AG1126" s="10">
        <f>'დაზუსტ. ნაერთი'!F1126</f>
        <v>0</v>
      </c>
      <c r="AH1126" s="10">
        <f>'დაზუსტ. ბიუჯ.'!F1126</f>
        <v>0</v>
      </c>
      <c r="AI1126" s="10">
        <f>'დაზუსტ. საკუთ.'!F1126</f>
        <v>0</v>
      </c>
      <c r="AK1126" s="10">
        <f t="shared" si="437"/>
        <v>0</v>
      </c>
      <c r="AL1126" s="10">
        <f t="shared" si="438"/>
        <v>0</v>
      </c>
      <c r="AM1126" s="10">
        <f t="shared" si="439"/>
        <v>0</v>
      </c>
      <c r="AN1126" s="10">
        <f t="shared" si="439"/>
        <v>0</v>
      </c>
      <c r="AO1126" s="10">
        <f t="shared" si="439"/>
        <v>0</v>
      </c>
      <c r="AP1126" s="10">
        <f t="shared" si="439"/>
        <v>0</v>
      </c>
      <c r="AQ1126" s="10">
        <f t="shared" si="440"/>
        <v>0</v>
      </c>
      <c r="AR1126" s="10">
        <f t="shared" si="440"/>
        <v>0</v>
      </c>
      <c r="AS1126" s="10">
        <f t="shared" si="440"/>
        <v>0</v>
      </c>
      <c r="AT1126" s="10">
        <f t="shared" si="440"/>
        <v>0</v>
      </c>
      <c r="AV1126" s="10">
        <f t="shared" si="441"/>
        <v>0</v>
      </c>
      <c r="AW1126" s="10">
        <f>'დამტკ. ბიუჯ.'!G1126</f>
        <v>0</v>
      </c>
      <c r="AX1126" s="10">
        <f>'დამტკ. საკუთ.'!G1126</f>
        <v>0</v>
      </c>
      <c r="AY1126" s="10">
        <f>'ცვლილ. ბიუჯ.'!H1126</f>
        <v>0</v>
      </c>
      <c r="AZ1126" s="10">
        <f>'ცვლილ. საკუთ.'!H1126</f>
        <v>0</v>
      </c>
      <c r="BA1126" s="10">
        <f>'მთავრ. ფონდი'!H1126</f>
        <v>0</v>
      </c>
      <c r="BB1126" s="10">
        <f>'პრეზ. ფონდი'!H1126</f>
        <v>0</v>
      </c>
      <c r="BC1126" s="10">
        <f>'დაზუსტ. ნაერთი'!G1126</f>
        <v>0</v>
      </c>
      <c r="BD1126" s="10">
        <f>'დაზუსტ. ბიუჯ.'!G1126</f>
        <v>0</v>
      </c>
      <c r="BE1126" s="10">
        <f>'დაზუსტ. საკუთ.'!G1126</f>
        <v>0</v>
      </c>
      <c r="BG1126" s="10">
        <f t="shared" si="442"/>
        <v>0</v>
      </c>
      <c r="BH1126" s="10">
        <f t="shared" si="442"/>
        <v>0</v>
      </c>
      <c r="BI1126" s="10">
        <f t="shared" si="442"/>
        <v>0</v>
      </c>
      <c r="BJ1126" s="10">
        <f t="shared" si="442"/>
        <v>0</v>
      </c>
      <c r="BK1126" s="10">
        <f t="shared" si="443"/>
        <v>0</v>
      </c>
      <c r="BL1126" s="10">
        <f t="shared" si="443"/>
        <v>0</v>
      </c>
      <c r="BM1126" s="10">
        <f t="shared" si="443"/>
        <v>0</v>
      </c>
      <c r="BN1126" s="10">
        <f t="shared" si="443"/>
        <v>0</v>
      </c>
      <c r="BO1126" s="10">
        <f t="shared" si="446"/>
        <v>0</v>
      </c>
      <c r="BP1126" s="10">
        <f t="shared" si="445"/>
        <v>0</v>
      </c>
      <c r="BR1126" s="10">
        <f t="shared" si="444"/>
        <v>0</v>
      </c>
      <c r="BS1126" s="10">
        <f>'დამტკ. ბიუჯ.'!H1126</f>
        <v>0</v>
      </c>
      <c r="BT1126" s="10">
        <f>'დამტკ. საკუთ.'!H1126</f>
        <v>0</v>
      </c>
      <c r="BU1126" s="10">
        <f>'ცვლილ. ბიუჯ.'!I1126</f>
        <v>0</v>
      </c>
      <c r="BV1126" s="10">
        <f>'ცვლილ. საკუთ.'!I1126</f>
        <v>0</v>
      </c>
      <c r="BW1126" s="10">
        <f>'მთავრ. ფონდი'!I1126</f>
        <v>0</v>
      </c>
      <c r="BX1126" s="10">
        <f>'პრეზ. ფონდი'!I1126</f>
        <v>0</v>
      </c>
      <c r="BY1126" s="10">
        <f>'დაზუსტ. ნაერთი'!H1126</f>
        <v>0</v>
      </c>
      <c r="BZ1126" s="10">
        <f>'დაზუსტ. ბიუჯ.'!H1126</f>
        <v>0</v>
      </c>
      <c r="CA1126" s="10">
        <f>'დაზუსტ. საკუთ.'!H1126</f>
        <v>0</v>
      </c>
    </row>
    <row r="1127" spans="1:79" x14ac:dyDescent="0.25">
      <c r="A1127" t="str">
        <f t="shared" si="430"/>
        <v>b</v>
      </c>
      <c r="B1127" s="8"/>
      <c r="C1127" s="9" t="s">
        <v>17</v>
      </c>
      <c r="D1127" s="10">
        <f t="shared" si="431"/>
        <v>0</v>
      </c>
      <c r="E1127" s="10">
        <f t="shared" si="432"/>
        <v>0</v>
      </c>
      <c r="F1127" s="10">
        <f t="shared" si="433"/>
        <v>0</v>
      </c>
      <c r="G1127" s="10">
        <f t="shared" si="433"/>
        <v>0</v>
      </c>
      <c r="H1127" s="10">
        <f t="shared" si="433"/>
        <v>0</v>
      </c>
      <c r="I1127" s="10">
        <f t="shared" si="433"/>
        <v>0</v>
      </c>
      <c r="J1127" s="10">
        <f t="shared" si="434"/>
        <v>0</v>
      </c>
      <c r="K1127" s="10">
        <f t="shared" si="434"/>
        <v>0</v>
      </c>
      <c r="L1127" s="10">
        <f t="shared" si="434"/>
        <v>0</v>
      </c>
      <c r="M1127" s="10">
        <f t="shared" si="434"/>
        <v>0</v>
      </c>
      <c r="O1127" s="10">
        <f t="shared" si="435"/>
        <v>0</v>
      </c>
      <c r="P1127" s="10">
        <f>'დამტკ. ბიუჯ.'!E1127</f>
        <v>0</v>
      </c>
      <c r="Q1127" s="10">
        <f>'დამტკ. საკუთ.'!E1127</f>
        <v>0</v>
      </c>
      <c r="R1127" s="10">
        <f>'ცვლილ. ბიუჯ.'!F1127</f>
        <v>0</v>
      </c>
      <c r="S1127" s="10">
        <f>'ცვლილ. საკუთ.'!F1127</f>
        <v>0</v>
      </c>
      <c r="T1127" s="10">
        <f>'მთავრ. ფონდი'!F1127</f>
        <v>0</v>
      </c>
      <c r="U1127" s="10">
        <f>'პრეზ. ფონდი'!F1127</f>
        <v>0</v>
      </c>
      <c r="V1127" s="10">
        <f>'დაზუსტ. ნაერთი'!E1127</f>
        <v>0</v>
      </c>
      <c r="W1127" s="10">
        <f>'დაზუსტ. ბიუჯ.'!E1127</f>
        <v>0</v>
      </c>
      <c r="X1127" s="10">
        <f>'დაზუსტ. საკუთ.'!E1127</f>
        <v>0</v>
      </c>
      <c r="Z1127" s="10">
        <f t="shared" si="436"/>
        <v>0</v>
      </c>
      <c r="AA1127" s="10">
        <f>'დამტკ. ბიუჯ.'!F1127</f>
        <v>0</v>
      </c>
      <c r="AB1127" s="10">
        <f>'დამტკ. საკუთ.'!F1127</f>
        <v>0</v>
      </c>
      <c r="AC1127" s="10">
        <f>'ცვლილ. ბიუჯ.'!G1127</f>
        <v>0</v>
      </c>
      <c r="AD1127" s="10">
        <f>'ცვლილ. საკუთ.'!G1127</f>
        <v>0</v>
      </c>
      <c r="AE1127" s="10">
        <f>'მთავრ. ფონდი'!G1127</f>
        <v>0</v>
      </c>
      <c r="AF1127" s="10">
        <f>'პრეზ. ფონდი'!G1127</f>
        <v>0</v>
      </c>
      <c r="AG1127" s="10">
        <f>'დაზუსტ. ნაერთი'!F1127</f>
        <v>0</v>
      </c>
      <c r="AH1127" s="10">
        <f>'დაზუსტ. ბიუჯ.'!F1127</f>
        <v>0</v>
      </c>
      <c r="AI1127" s="10">
        <f>'დაზუსტ. საკუთ.'!F1127</f>
        <v>0</v>
      </c>
      <c r="AK1127" s="10">
        <f t="shared" si="437"/>
        <v>0</v>
      </c>
      <c r="AL1127" s="10">
        <f t="shared" si="438"/>
        <v>0</v>
      </c>
      <c r="AM1127" s="10">
        <f t="shared" si="439"/>
        <v>0</v>
      </c>
      <c r="AN1127" s="10">
        <f t="shared" si="439"/>
        <v>0</v>
      </c>
      <c r="AO1127" s="10">
        <f t="shared" si="439"/>
        <v>0</v>
      </c>
      <c r="AP1127" s="10">
        <f t="shared" si="439"/>
        <v>0</v>
      </c>
      <c r="AQ1127" s="10">
        <f t="shared" si="440"/>
        <v>0</v>
      </c>
      <c r="AR1127" s="10">
        <f t="shared" si="440"/>
        <v>0</v>
      </c>
      <c r="AS1127" s="10">
        <f t="shared" si="440"/>
        <v>0</v>
      </c>
      <c r="AT1127" s="10">
        <f t="shared" si="440"/>
        <v>0</v>
      </c>
      <c r="AV1127" s="10">
        <f t="shared" si="441"/>
        <v>0</v>
      </c>
      <c r="AW1127" s="10">
        <f>'დამტკ. ბიუჯ.'!G1127</f>
        <v>0</v>
      </c>
      <c r="AX1127" s="10">
        <f>'დამტკ. საკუთ.'!G1127</f>
        <v>0</v>
      </c>
      <c r="AY1127" s="10">
        <f>'ცვლილ. ბიუჯ.'!H1127</f>
        <v>0</v>
      </c>
      <c r="AZ1127" s="10">
        <f>'ცვლილ. საკუთ.'!H1127</f>
        <v>0</v>
      </c>
      <c r="BA1127" s="10">
        <f>'მთავრ. ფონდი'!H1127</f>
        <v>0</v>
      </c>
      <c r="BB1127" s="10">
        <f>'პრეზ. ფონდი'!H1127</f>
        <v>0</v>
      </c>
      <c r="BC1127" s="10">
        <f>'დაზუსტ. ნაერთი'!G1127</f>
        <v>0</v>
      </c>
      <c r="BD1127" s="10">
        <f>'დაზუსტ. ბიუჯ.'!G1127</f>
        <v>0</v>
      </c>
      <c r="BE1127" s="10">
        <f>'დაზუსტ. საკუთ.'!G1127</f>
        <v>0</v>
      </c>
      <c r="BG1127" s="10">
        <f t="shared" si="442"/>
        <v>0</v>
      </c>
      <c r="BH1127" s="10">
        <f t="shared" si="442"/>
        <v>0</v>
      </c>
      <c r="BI1127" s="10">
        <f t="shared" si="442"/>
        <v>0</v>
      </c>
      <c r="BJ1127" s="10">
        <f t="shared" si="442"/>
        <v>0</v>
      </c>
      <c r="BK1127" s="10">
        <f t="shared" si="443"/>
        <v>0</v>
      </c>
      <c r="BL1127" s="10">
        <f t="shared" si="443"/>
        <v>0</v>
      </c>
      <c r="BM1127" s="10">
        <f t="shared" si="443"/>
        <v>0</v>
      </c>
      <c r="BN1127" s="10">
        <f t="shared" si="443"/>
        <v>0</v>
      </c>
      <c r="BO1127" s="10">
        <f t="shared" si="446"/>
        <v>0</v>
      </c>
      <c r="BP1127" s="10">
        <f t="shared" si="445"/>
        <v>0</v>
      </c>
      <c r="BR1127" s="10">
        <f t="shared" si="444"/>
        <v>0</v>
      </c>
      <c r="BS1127" s="10">
        <f>'დამტკ. ბიუჯ.'!H1127</f>
        <v>0</v>
      </c>
      <c r="BT1127" s="10">
        <f>'დამტკ. საკუთ.'!H1127</f>
        <v>0</v>
      </c>
      <c r="BU1127" s="10">
        <f>'ცვლილ. ბიუჯ.'!I1127</f>
        <v>0</v>
      </c>
      <c r="BV1127" s="10">
        <f>'ცვლილ. საკუთ.'!I1127</f>
        <v>0</v>
      </c>
      <c r="BW1127" s="10">
        <f>'მთავრ. ფონდი'!I1127</f>
        <v>0</v>
      </c>
      <c r="BX1127" s="10">
        <f>'პრეზ. ფონდი'!I1127</f>
        <v>0</v>
      </c>
      <c r="BY1127" s="10">
        <f>'დაზუსტ. ნაერთი'!H1127</f>
        <v>0</v>
      </c>
      <c r="BZ1127" s="10">
        <f>'დაზუსტ. ბიუჯ.'!H1127</f>
        <v>0</v>
      </c>
      <c r="CA1127" s="10">
        <f>'დაზუსტ. საკუთ.'!H1127</f>
        <v>0</v>
      </c>
    </row>
    <row r="1128" spans="1:79" x14ac:dyDescent="0.25">
      <c r="A1128" t="str">
        <f t="shared" si="430"/>
        <v>b</v>
      </c>
      <c r="B1128" s="5"/>
      <c r="C1128" s="6" t="s">
        <v>18</v>
      </c>
      <c r="D1128" s="7">
        <f t="shared" si="431"/>
        <v>0</v>
      </c>
      <c r="E1128" s="7">
        <f t="shared" si="432"/>
        <v>0</v>
      </c>
      <c r="F1128" s="7">
        <f t="shared" si="433"/>
        <v>0</v>
      </c>
      <c r="G1128" s="7">
        <f t="shared" si="433"/>
        <v>0</v>
      </c>
      <c r="H1128" s="7">
        <f t="shared" si="433"/>
        <v>0</v>
      </c>
      <c r="I1128" s="7">
        <f t="shared" si="433"/>
        <v>0</v>
      </c>
      <c r="J1128" s="7">
        <f t="shared" si="434"/>
        <v>0</v>
      </c>
      <c r="K1128" s="7">
        <f t="shared" si="434"/>
        <v>0</v>
      </c>
      <c r="L1128" s="7">
        <f t="shared" si="434"/>
        <v>0</v>
      </c>
      <c r="M1128" s="7">
        <f t="shared" si="434"/>
        <v>0</v>
      </c>
      <c r="O1128" s="7">
        <f t="shared" si="435"/>
        <v>0</v>
      </c>
      <c r="P1128" s="7">
        <f>'დამტკ. ბიუჯ.'!E1128</f>
        <v>0</v>
      </c>
      <c r="Q1128" s="7">
        <f>'დამტკ. საკუთ.'!E1128</f>
        <v>0</v>
      </c>
      <c r="R1128" s="7">
        <f>'ცვლილ. ბიუჯ.'!F1128</f>
        <v>0</v>
      </c>
      <c r="S1128" s="7">
        <f>'ცვლილ. საკუთ.'!F1128</f>
        <v>0</v>
      </c>
      <c r="T1128" s="7">
        <f>'მთავრ. ფონდი'!F1128</f>
        <v>0</v>
      </c>
      <c r="U1128" s="7">
        <f>'პრეზ. ფონდი'!F1128</f>
        <v>0</v>
      </c>
      <c r="V1128" s="7">
        <f>'დაზუსტ. ნაერთი'!E1128</f>
        <v>0</v>
      </c>
      <c r="W1128" s="7">
        <f>'დაზუსტ. ბიუჯ.'!E1128</f>
        <v>0</v>
      </c>
      <c r="X1128" s="7">
        <f>'დაზუსტ. საკუთ.'!E1128</f>
        <v>0</v>
      </c>
      <c r="Z1128" s="7">
        <f t="shared" si="436"/>
        <v>0</v>
      </c>
      <c r="AA1128" s="7">
        <f>'დამტკ. ბიუჯ.'!F1128</f>
        <v>0</v>
      </c>
      <c r="AB1128" s="7">
        <f>'დამტკ. საკუთ.'!F1128</f>
        <v>0</v>
      </c>
      <c r="AC1128" s="7">
        <f>'ცვლილ. ბიუჯ.'!G1128</f>
        <v>0</v>
      </c>
      <c r="AD1128" s="7">
        <f>'ცვლილ. საკუთ.'!G1128</f>
        <v>0</v>
      </c>
      <c r="AE1128" s="7">
        <f>'მთავრ. ფონდი'!G1128</f>
        <v>0</v>
      </c>
      <c r="AF1128" s="7">
        <f>'პრეზ. ფონდი'!G1128</f>
        <v>0</v>
      </c>
      <c r="AG1128" s="7">
        <f>'დაზუსტ. ნაერთი'!F1128</f>
        <v>0</v>
      </c>
      <c r="AH1128" s="7">
        <f>'დაზუსტ. ბიუჯ.'!F1128</f>
        <v>0</v>
      </c>
      <c r="AI1128" s="7">
        <f>'დაზუსტ. საკუთ.'!F1128</f>
        <v>0</v>
      </c>
      <c r="AK1128" s="7">
        <f t="shared" si="437"/>
        <v>0</v>
      </c>
      <c r="AL1128" s="7">
        <f t="shared" si="438"/>
        <v>0</v>
      </c>
      <c r="AM1128" s="7">
        <f t="shared" si="439"/>
        <v>0</v>
      </c>
      <c r="AN1128" s="7">
        <f t="shared" si="439"/>
        <v>0</v>
      </c>
      <c r="AO1128" s="7">
        <f t="shared" si="439"/>
        <v>0</v>
      </c>
      <c r="AP1128" s="7">
        <f t="shared" si="439"/>
        <v>0</v>
      </c>
      <c r="AQ1128" s="7">
        <f t="shared" si="440"/>
        <v>0</v>
      </c>
      <c r="AR1128" s="7">
        <f t="shared" si="440"/>
        <v>0</v>
      </c>
      <c r="AS1128" s="7">
        <f t="shared" si="440"/>
        <v>0</v>
      </c>
      <c r="AT1128" s="7">
        <f t="shared" si="440"/>
        <v>0</v>
      </c>
      <c r="AV1128" s="7">
        <f t="shared" si="441"/>
        <v>0</v>
      </c>
      <c r="AW1128" s="7">
        <f>'დამტკ. ბიუჯ.'!G1128</f>
        <v>0</v>
      </c>
      <c r="AX1128" s="7">
        <f>'დამტკ. საკუთ.'!G1128</f>
        <v>0</v>
      </c>
      <c r="AY1128" s="7">
        <f>'ცვლილ. ბიუჯ.'!H1128</f>
        <v>0</v>
      </c>
      <c r="AZ1128" s="7">
        <f>'ცვლილ. საკუთ.'!H1128</f>
        <v>0</v>
      </c>
      <c r="BA1128" s="7">
        <f>'მთავრ. ფონდი'!H1128</f>
        <v>0</v>
      </c>
      <c r="BB1128" s="7">
        <f>'პრეზ. ფონდი'!H1128</f>
        <v>0</v>
      </c>
      <c r="BC1128" s="7">
        <f>'დაზუსტ. ნაერთი'!G1128</f>
        <v>0</v>
      </c>
      <c r="BD1128" s="7">
        <f>'დაზუსტ. ბიუჯ.'!G1128</f>
        <v>0</v>
      </c>
      <c r="BE1128" s="7">
        <f>'დაზუსტ. საკუთ.'!G1128</f>
        <v>0</v>
      </c>
      <c r="BG1128" s="7">
        <f t="shared" si="442"/>
        <v>0</v>
      </c>
      <c r="BH1128" s="7">
        <f t="shared" si="442"/>
        <v>0</v>
      </c>
      <c r="BI1128" s="7">
        <f t="shared" si="442"/>
        <v>0</v>
      </c>
      <c r="BJ1128" s="7">
        <f t="shared" si="442"/>
        <v>0</v>
      </c>
      <c r="BK1128" s="7">
        <f t="shared" si="443"/>
        <v>0</v>
      </c>
      <c r="BL1128" s="7">
        <f t="shared" si="443"/>
        <v>0</v>
      </c>
      <c r="BM1128" s="7">
        <f t="shared" si="443"/>
        <v>0</v>
      </c>
      <c r="BN1128" s="7">
        <f t="shared" si="443"/>
        <v>0</v>
      </c>
      <c r="BO1128" s="7">
        <f t="shared" si="446"/>
        <v>0</v>
      </c>
      <c r="BP1128" s="7">
        <f t="shared" si="445"/>
        <v>0</v>
      </c>
      <c r="BR1128" s="7">
        <f t="shared" si="444"/>
        <v>0</v>
      </c>
      <c r="BS1128" s="7">
        <f>'დამტკ. ბიუჯ.'!H1128</f>
        <v>0</v>
      </c>
      <c r="BT1128" s="7">
        <f>'დამტკ. საკუთ.'!H1128</f>
        <v>0</v>
      </c>
      <c r="BU1128" s="7">
        <f>'ცვლილ. ბიუჯ.'!I1128</f>
        <v>0</v>
      </c>
      <c r="BV1128" s="7">
        <f>'ცვლილ. საკუთ.'!I1128</f>
        <v>0</v>
      </c>
      <c r="BW1128" s="7">
        <f>'მთავრ. ფონდი'!I1128</f>
        <v>0</v>
      </c>
      <c r="BX1128" s="7">
        <f>'პრეზ. ფონდი'!I1128</f>
        <v>0</v>
      </c>
      <c r="BY1128" s="7">
        <f>'დაზუსტ. ნაერთი'!H1128</f>
        <v>0</v>
      </c>
      <c r="BZ1128" s="7">
        <f>'დაზუსტ. ბიუჯ.'!H1128</f>
        <v>0</v>
      </c>
      <c r="CA1128" s="7">
        <f>'დაზუსტ. საკუთ.'!H1128</f>
        <v>0</v>
      </c>
    </row>
    <row r="1129" spans="1:79" x14ac:dyDescent="0.25">
      <c r="A1129" t="str">
        <f t="shared" si="430"/>
        <v>b</v>
      </c>
      <c r="B1129" s="5"/>
      <c r="C1129" s="6" t="s">
        <v>19</v>
      </c>
      <c r="D1129" s="7">
        <f t="shared" si="431"/>
        <v>0</v>
      </c>
      <c r="E1129" s="7">
        <f t="shared" si="432"/>
        <v>0</v>
      </c>
      <c r="F1129" s="7">
        <f t="shared" si="433"/>
        <v>0</v>
      </c>
      <c r="G1129" s="7">
        <f t="shared" si="433"/>
        <v>0</v>
      </c>
      <c r="H1129" s="7">
        <f t="shared" si="433"/>
        <v>0</v>
      </c>
      <c r="I1129" s="7">
        <f t="shared" si="433"/>
        <v>0</v>
      </c>
      <c r="J1129" s="7">
        <f t="shared" si="434"/>
        <v>0</v>
      </c>
      <c r="K1129" s="7">
        <f t="shared" si="434"/>
        <v>0</v>
      </c>
      <c r="L1129" s="7">
        <f t="shared" si="434"/>
        <v>0</v>
      </c>
      <c r="M1129" s="7">
        <f t="shared" si="434"/>
        <v>0</v>
      </c>
      <c r="O1129" s="7">
        <f t="shared" si="435"/>
        <v>0</v>
      </c>
      <c r="P1129" s="7">
        <f>'დამტკ. ბიუჯ.'!E1129</f>
        <v>0</v>
      </c>
      <c r="Q1129" s="7">
        <f>'დამტკ. საკუთ.'!E1129</f>
        <v>0</v>
      </c>
      <c r="R1129" s="7">
        <f>'ცვლილ. ბიუჯ.'!F1129</f>
        <v>0</v>
      </c>
      <c r="S1129" s="7">
        <f>'ცვლილ. საკუთ.'!F1129</f>
        <v>0</v>
      </c>
      <c r="T1129" s="7">
        <f>'მთავრ. ფონდი'!F1129</f>
        <v>0</v>
      </c>
      <c r="U1129" s="7">
        <f>'პრეზ. ფონდი'!F1129</f>
        <v>0</v>
      </c>
      <c r="V1129" s="7">
        <f>'დაზუსტ. ნაერთი'!E1129</f>
        <v>0</v>
      </c>
      <c r="W1129" s="7">
        <f>'დაზუსტ. ბიუჯ.'!E1129</f>
        <v>0</v>
      </c>
      <c r="X1129" s="7">
        <f>'დაზუსტ. საკუთ.'!E1129</f>
        <v>0</v>
      </c>
      <c r="Z1129" s="7">
        <f t="shared" si="436"/>
        <v>0</v>
      </c>
      <c r="AA1129" s="7">
        <f>'დამტკ. ბიუჯ.'!F1129</f>
        <v>0</v>
      </c>
      <c r="AB1129" s="7">
        <f>'დამტკ. საკუთ.'!F1129</f>
        <v>0</v>
      </c>
      <c r="AC1129" s="7">
        <f>'ცვლილ. ბიუჯ.'!G1129</f>
        <v>0</v>
      </c>
      <c r="AD1129" s="7">
        <f>'ცვლილ. საკუთ.'!G1129</f>
        <v>0</v>
      </c>
      <c r="AE1129" s="7">
        <f>'მთავრ. ფონდი'!G1129</f>
        <v>0</v>
      </c>
      <c r="AF1129" s="7">
        <f>'პრეზ. ფონდი'!G1129</f>
        <v>0</v>
      </c>
      <c r="AG1129" s="7">
        <f>'დაზუსტ. ნაერთი'!F1129</f>
        <v>0</v>
      </c>
      <c r="AH1129" s="7">
        <f>'დაზუსტ. ბიუჯ.'!F1129</f>
        <v>0</v>
      </c>
      <c r="AI1129" s="7">
        <f>'დაზუსტ. საკუთ.'!F1129</f>
        <v>0</v>
      </c>
      <c r="AK1129" s="7">
        <f t="shared" si="437"/>
        <v>0</v>
      </c>
      <c r="AL1129" s="7">
        <f t="shared" si="438"/>
        <v>0</v>
      </c>
      <c r="AM1129" s="7">
        <f t="shared" si="439"/>
        <v>0</v>
      </c>
      <c r="AN1129" s="7">
        <f t="shared" si="439"/>
        <v>0</v>
      </c>
      <c r="AO1129" s="7">
        <f t="shared" si="439"/>
        <v>0</v>
      </c>
      <c r="AP1129" s="7">
        <f t="shared" si="439"/>
        <v>0</v>
      </c>
      <c r="AQ1129" s="7">
        <f t="shared" si="440"/>
        <v>0</v>
      </c>
      <c r="AR1129" s="7">
        <f t="shared" si="440"/>
        <v>0</v>
      </c>
      <c r="AS1129" s="7">
        <f t="shared" si="440"/>
        <v>0</v>
      </c>
      <c r="AT1129" s="7">
        <f t="shared" si="440"/>
        <v>0</v>
      </c>
      <c r="AV1129" s="7">
        <f t="shared" si="441"/>
        <v>0</v>
      </c>
      <c r="AW1129" s="7">
        <f>'დამტკ. ბიუჯ.'!G1129</f>
        <v>0</v>
      </c>
      <c r="AX1129" s="7">
        <f>'დამტკ. საკუთ.'!G1129</f>
        <v>0</v>
      </c>
      <c r="AY1129" s="7">
        <f>'ცვლილ. ბიუჯ.'!H1129</f>
        <v>0</v>
      </c>
      <c r="AZ1129" s="7">
        <f>'ცვლილ. საკუთ.'!H1129</f>
        <v>0</v>
      </c>
      <c r="BA1129" s="7">
        <f>'მთავრ. ფონდი'!H1129</f>
        <v>0</v>
      </c>
      <c r="BB1129" s="7">
        <f>'პრეზ. ფონდი'!H1129</f>
        <v>0</v>
      </c>
      <c r="BC1129" s="7">
        <f>'დაზუსტ. ნაერთი'!G1129</f>
        <v>0</v>
      </c>
      <c r="BD1129" s="7">
        <f>'დაზუსტ. ბიუჯ.'!G1129</f>
        <v>0</v>
      </c>
      <c r="BE1129" s="7">
        <f>'დაზუსტ. საკუთ.'!G1129</f>
        <v>0</v>
      </c>
      <c r="BG1129" s="7">
        <f t="shared" si="442"/>
        <v>0</v>
      </c>
      <c r="BH1129" s="7">
        <f t="shared" si="442"/>
        <v>0</v>
      </c>
      <c r="BI1129" s="7">
        <f t="shared" si="442"/>
        <v>0</v>
      </c>
      <c r="BJ1129" s="7">
        <f t="shared" si="442"/>
        <v>0</v>
      </c>
      <c r="BK1129" s="7">
        <f t="shared" si="443"/>
        <v>0</v>
      </c>
      <c r="BL1129" s="7">
        <f t="shared" si="443"/>
        <v>0</v>
      </c>
      <c r="BM1129" s="7">
        <f t="shared" si="443"/>
        <v>0</v>
      </c>
      <c r="BN1129" s="7">
        <f t="shared" si="443"/>
        <v>0</v>
      </c>
      <c r="BO1129" s="7">
        <f t="shared" si="446"/>
        <v>0</v>
      </c>
      <c r="BP1129" s="7">
        <f t="shared" si="445"/>
        <v>0</v>
      </c>
      <c r="BR1129" s="7">
        <f t="shared" si="444"/>
        <v>0</v>
      </c>
      <c r="BS1129" s="7">
        <f>'დამტკ. ბიუჯ.'!H1129</f>
        <v>0</v>
      </c>
      <c r="BT1129" s="7">
        <f>'დამტკ. საკუთ.'!H1129</f>
        <v>0</v>
      </c>
      <c r="BU1129" s="7">
        <f>'ცვლილ. ბიუჯ.'!I1129</f>
        <v>0</v>
      </c>
      <c r="BV1129" s="7">
        <f>'ცვლილ. საკუთ.'!I1129</f>
        <v>0</v>
      </c>
      <c r="BW1129" s="7">
        <f>'მთავრ. ფონდი'!I1129</f>
        <v>0</v>
      </c>
      <c r="BX1129" s="7">
        <f>'პრეზ. ფონდი'!I1129</f>
        <v>0</v>
      </c>
      <c r="BY1129" s="7">
        <f>'დაზუსტ. ნაერთი'!H1129</f>
        <v>0</v>
      </c>
      <c r="BZ1129" s="7">
        <f>'დაზუსტ. ბიუჯ.'!H1129</f>
        <v>0</v>
      </c>
      <c r="CA1129" s="7">
        <f>'დაზუსტ. საკუთ.'!H1129</f>
        <v>0</v>
      </c>
    </row>
    <row r="1130" spans="1:79" ht="15.75" thickBot="1" x14ac:dyDescent="0.3">
      <c r="A1130" t="str">
        <f t="shared" si="430"/>
        <v>b</v>
      </c>
      <c r="B1130" s="11"/>
      <c r="C1130" s="12" t="s">
        <v>20</v>
      </c>
      <c r="D1130" s="13">
        <f t="shared" si="431"/>
        <v>0</v>
      </c>
      <c r="E1130" s="13">
        <f t="shared" si="432"/>
        <v>0</v>
      </c>
      <c r="F1130" s="13">
        <f t="shared" si="433"/>
        <v>0</v>
      </c>
      <c r="G1130" s="13">
        <f t="shared" si="433"/>
        <v>0</v>
      </c>
      <c r="H1130" s="13">
        <f t="shared" si="433"/>
        <v>0</v>
      </c>
      <c r="I1130" s="13">
        <f t="shared" si="433"/>
        <v>0</v>
      </c>
      <c r="J1130" s="13">
        <f t="shared" si="434"/>
        <v>0</v>
      </c>
      <c r="K1130" s="13">
        <f t="shared" si="434"/>
        <v>0</v>
      </c>
      <c r="L1130" s="13">
        <f t="shared" si="434"/>
        <v>0</v>
      </c>
      <c r="M1130" s="13">
        <f t="shared" si="434"/>
        <v>0</v>
      </c>
      <c r="O1130" s="13">
        <f t="shared" si="435"/>
        <v>0</v>
      </c>
      <c r="P1130" s="13">
        <f>'დამტკ. ბიუჯ.'!E1130</f>
        <v>0</v>
      </c>
      <c r="Q1130" s="13">
        <f>'დამტკ. საკუთ.'!E1130</f>
        <v>0</v>
      </c>
      <c r="R1130" s="13">
        <f>'ცვლილ. ბიუჯ.'!F1130</f>
        <v>0</v>
      </c>
      <c r="S1130" s="13">
        <f>'ცვლილ. საკუთ.'!F1130</f>
        <v>0</v>
      </c>
      <c r="T1130" s="13">
        <f>'მთავრ. ფონდი'!F1130</f>
        <v>0</v>
      </c>
      <c r="U1130" s="13">
        <f>'პრეზ. ფონდი'!F1130</f>
        <v>0</v>
      </c>
      <c r="V1130" s="13">
        <f>'დაზუსტ. ნაერთი'!E1130</f>
        <v>0</v>
      </c>
      <c r="W1130" s="13">
        <f>'დაზუსტ. ბიუჯ.'!E1130</f>
        <v>0</v>
      </c>
      <c r="X1130" s="13">
        <f>'დაზუსტ. საკუთ.'!E1130</f>
        <v>0</v>
      </c>
      <c r="Z1130" s="13">
        <f t="shared" si="436"/>
        <v>0</v>
      </c>
      <c r="AA1130" s="13">
        <f>'დამტკ. ბიუჯ.'!F1130</f>
        <v>0</v>
      </c>
      <c r="AB1130" s="13">
        <f>'დამტკ. საკუთ.'!F1130</f>
        <v>0</v>
      </c>
      <c r="AC1130" s="13">
        <f>'ცვლილ. ბიუჯ.'!G1130</f>
        <v>0</v>
      </c>
      <c r="AD1130" s="13">
        <f>'ცვლილ. საკუთ.'!G1130</f>
        <v>0</v>
      </c>
      <c r="AE1130" s="13">
        <f>'მთავრ. ფონდი'!G1130</f>
        <v>0</v>
      </c>
      <c r="AF1130" s="13">
        <f>'პრეზ. ფონდი'!G1130</f>
        <v>0</v>
      </c>
      <c r="AG1130" s="13">
        <f>'დაზუსტ. ნაერთი'!F1130</f>
        <v>0</v>
      </c>
      <c r="AH1130" s="13">
        <f>'დაზუსტ. ბიუჯ.'!F1130</f>
        <v>0</v>
      </c>
      <c r="AI1130" s="13">
        <f>'დაზუსტ. საკუთ.'!F1130</f>
        <v>0</v>
      </c>
      <c r="AK1130" s="13">
        <f t="shared" si="437"/>
        <v>0</v>
      </c>
      <c r="AL1130" s="13">
        <f t="shared" si="438"/>
        <v>0</v>
      </c>
      <c r="AM1130" s="13">
        <f t="shared" si="439"/>
        <v>0</v>
      </c>
      <c r="AN1130" s="13">
        <f t="shared" si="439"/>
        <v>0</v>
      </c>
      <c r="AO1130" s="13">
        <f t="shared" si="439"/>
        <v>0</v>
      </c>
      <c r="AP1130" s="13">
        <f t="shared" si="439"/>
        <v>0</v>
      </c>
      <c r="AQ1130" s="13">
        <f t="shared" si="440"/>
        <v>0</v>
      </c>
      <c r="AR1130" s="13">
        <f t="shared" si="440"/>
        <v>0</v>
      </c>
      <c r="AS1130" s="13">
        <f t="shared" si="440"/>
        <v>0</v>
      </c>
      <c r="AT1130" s="13">
        <f t="shared" si="440"/>
        <v>0</v>
      </c>
      <c r="AV1130" s="13">
        <f t="shared" si="441"/>
        <v>0</v>
      </c>
      <c r="AW1130" s="13">
        <f>'დამტკ. ბიუჯ.'!G1130</f>
        <v>0</v>
      </c>
      <c r="AX1130" s="13">
        <f>'დამტკ. საკუთ.'!G1130</f>
        <v>0</v>
      </c>
      <c r="AY1130" s="13">
        <f>'ცვლილ. ბიუჯ.'!H1130</f>
        <v>0</v>
      </c>
      <c r="AZ1130" s="13">
        <f>'ცვლილ. საკუთ.'!H1130</f>
        <v>0</v>
      </c>
      <c r="BA1130" s="13">
        <f>'მთავრ. ფონდი'!H1130</f>
        <v>0</v>
      </c>
      <c r="BB1130" s="13">
        <f>'პრეზ. ფონდი'!H1130</f>
        <v>0</v>
      </c>
      <c r="BC1130" s="13">
        <f>'დაზუსტ. ნაერთი'!G1130</f>
        <v>0</v>
      </c>
      <c r="BD1130" s="13">
        <f>'დაზუსტ. ბიუჯ.'!G1130</f>
        <v>0</v>
      </c>
      <c r="BE1130" s="13">
        <f>'დაზუსტ. საკუთ.'!G1130</f>
        <v>0</v>
      </c>
      <c r="BG1130" s="13">
        <f t="shared" si="442"/>
        <v>0</v>
      </c>
      <c r="BH1130" s="13">
        <f t="shared" si="442"/>
        <v>0</v>
      </c>
      <c r="BI1130" s="13">
        <f t="shared" si="442"/>
        <v>0</v>
      </c>
      <c r="BJ1130" s="13">
        <f t="shared" si="442"/>
        <v>0</v>
      </c>
      <c r="BK1130" s="13">
        <f t="shared" si="443"/>
        <v>0</v>
      </c>
      <c r="BL1130" s="13">
        <f t="shared" si="443"/>
        <v>0</v>
      </c>
      <c r="BM1130" s="13">
        <f t="shared" si="443"/>
        <v>0</v>
      </c>
      <c r="BN1130" s="13">
        <f t="shared" si="443"/>
        <v>0</v>
      </c>
      <c r="BO1130" s="13">
        <f t="shared" si="446"/>
        <v>0</v>
      </c>
      <c r="BP1130" s="13">
        <f t="shared" si="445"/>
        <v>0</v>
      </c>
      <c r="BR1130" s="13">
        <f t="shared" si="444"/>
        <v>0</v>
      </c>
      <c r="BS1130" s="13">
        <f>'დამტკ. ბიუჯ.'!H1130</f>
        <v>0</v>
      </c>
      <c r="BT1130" s="13">
        <f>'დამტკ. საკუთ.'!H1130</f>
        <v>0</v>
      </c>
      <c r="BU1130" s="13">
        <f>'ცვლილ. ბიუჯ.'!I1130</f>
        <v>0</v>
      </c>
      <c r="BV1130" s="13">
        <f>'ცვლილ. საკუთ.'!I1130</f>
        <v>0</v>
      </c>
      <c r="BW1130" s="13">
        <f>'მთავრ. ფონდი'!I1130</f>
        <v>0</v>
      </c>
      <c r="BX1130" s="13">
        <f>'პრეზ. ფონდი'!I1130</f>
        <v>0</v>
      </c>
      <c r="BY1130" s="13">
        <f>'დაზუსტ. ნაერთი'!H1130</f>
        <v>0</v>
      </c>
      <c r="BZ1130" s="13">
        <f>'დაზუსტ. ბიუჯ.'!H1130</f>
        <v>0</v>
      </c>
      <c r="CA1130" s="13">
        <f>'დაზუსტ. საკუთ.'!H1130</f>
        <v>0</v>
      </c>
    </row>
    <row r="1131" spans="1:79" ht="31.5" thickTop="1" thickBot="1" x14ac:dyDescent="0.3">
      <c r="A1131" t="str">
        <f t="shared" si="430"/>
        <v>a</v>
      </c>
      <c r="B1131" s="3" t="s">
        <v>180</v>
      </c>
      <c r="C1131" s="14" t="s">
        <v>181</v>
      </c>
      <c r="D1131" s="4">
        <f t="shared" si="431"/>
        <v>2014000</v>
      </c>
      <c r="E1131" s="4">
        <f t="shared" si="432"/>
        <v>2014000</v>
      </c>
      <c r="F1131" s="4">
        <f t="shared" si="433"/>
        <v>0</v>
      </c>
      <c r="G1131" s="4">
        <f t="shared" si="433"/>
        <v>0</v>
      </c>
      <c r="H1131" s="4">
        <f t="shared" si="433"/>
        <v>0</v>
      </c>
      <c r="I1131" s="4">
        <f t="shared" si="433"/>
        <v>0</v>
      </c>
      <c r="J1131" s="4">
        <f t="shared" si="434"/>
        <v>0</v>
      </c>
      <c r="K1131" s="4">
        <f t="shared" si="434"/>
        <v>2014000</v>
      </c>
      <c r="L1131" s="4">
        <f t="shared" si="434"/>
        <v>2014000</v>
      </c>
      <c r="M1131" s="4">
        <f t="shared" si="434"/>
        <v>0</v>
      </c>
      <c r="O1131" s="4">
        <f t="shared" si="435"/>
        <v>0</v>
      </c>
      <c r="P1131" s="4">
        <f>'დამტკ. ბიუჯ.'!E1131</f>
        <v>0</v>
      </c>
      <c r="Q1131" s="4">
        <f>'დამტკ. საკუთ.'!E1131</f>
        <v>0</v>
      </c>
      <c r="R1131" s="4">
        <f>'ცვლილ. ბიუჯ.'!F1131</f>
        <v>0</v>
      </c>
      <c r="S1131" s="4">
        <f>'ცვლილ. საკუთ.'!F1131</f>
        <v>0</v>
      </c>
      <c r="T1131" s="4">
        <f>'მთავრ. ფონდი'!F1131</f>
        <v>0</v>
      </c>
      <c r="U1131" s="4">
        <f>'პრეზ. ფონდი'!F1131</f>
        <v>0</v>
      </c>
      <c r="V1131" s="4">
        <f>'დაზუსტ. ნაერთი'!E1131</f>
        <v>0</v>
      </c>
      <c r="W1131" s="4">
        <f>'დაზუსტ. ბიუჯ.'!E1131</f>
        <v>0</v>
      </c>
      <c r="X1131" s="4">
        <f>'დაზუსტ. საკუთ.'!E1131</f>
        <v>0</v>
      </c>
      <c r="Z1131" s="4">
        <f t="shared" si="436"/>
        <v>79000</v>
      </c>
      <c r="AA1131" s="4">
        <f>'დამტკ. ბიუჯ.'!F1131</f>
        <v>79000</v>
      </c>
      <c r="AB1131" s="4">
        <f>'დამტკ. საკუთ.'!F1131</f>
        <v>0</v>
      </c>
      <c r="AC1131" s="4">
        <f>'ცვლილ. ბიუჯ.'!G1131</f>
        <v>0</v>
      </c>
      <c r="AD1131" s="4">
        <f>'ცვლილ. საკუთ.'!G1131</f>
        <v>0</v>
      </c>
      <c r="AE1131" s="4">
        <f>'მთავრ. ფონდი'!G1131</f>
        <v>0</v>
      </c>
      <c r="AF1131" s="4">
        <f>'პრეზ. ფონდი'!G1131</f>
        <v>0</v>
      </c>
      <c r="AG1131" s="4">
        <f>'დაზუსტ. ნაერთი'!F1131</f>
        <v>79000</v>
      </c>
      <c r="AH1131" s="4">
        <f>'დაზუსტ. ბიუჯ.'!F1131</f>
        <v>79000</v>
      </c>
      <c r="AI1131" s="4">
        <f>'დაზუსტ. საკუთ.'!F1131</f>
        <v>0</v>
      </c>
      <c r="AK1131" s="4">
        <f t="shared" si="437"/>
        <v>79000</v>
      </c>
      <c r="AL1131" s="4">
        <f t="shared" si="438"/>
        <v>79000</v>
      </c>
      <c r="AM1131" s="4">
        <f t="shared" si="439"/>
        <v>0</v>
      </c>
      <c r="AN1131" s="4">
        <f t="shared" si="439"/>
        <v>0</v>
      </c>
      <c r="AO1131" s="4">
        <f t="shared" si="439"/>
        <v>0</v>
      </c>
      <c r="AP1131" s="4">
        <f t="shared" si="439"/>
        <v>0</v>
      </c>
      <c r="AQ1131" s="4">
        <f t="shared" si="440"/>
        <v>0</v>
      </c>
      <c r="AR1131" s="4">
        <f t="shared" si="440"/>
        <v>79000</v>
      </c>
      <c r="AS1131" s="4">
        <f t="shared" si="440"/>
        <v>79000</v>
      </c>
      <c r="AT1131" s="4">
        <f t="shared" si="440"/>
        <v>0</v>
      </c>
      <c r="AV1131" s="4">
        <f t="shared" si="441"/>
        <v>500000</v>
      </c>
      <c r="AW1131" s="4">
        <f>'დამტკ. ბიუჯ.'!G1131</f>
        <v>500000</v>
      </c>
      <c r="AX1131" s="4">
        <f>'დამტკ. საკუთ.'!G1131</f>
        <v>0</v>
      </c>
      <c r="AY1131" s="4">
        <f>'ცვლილ. ბიუჯ.'!H1131</f>
        <v>0</v>
      </c>
      <c r="AZ1131" s="4">
        <f>'ცვლილ. საკუთ.'!H1131</f>
        <v>0</v>
      </c>
      <c r="BA1131" s="4">
        <f>'მთავრ. ფონდი'!H1131</f>
        <v>0</v>
      </c>
      <c r="BB1131" s="4">
        <f>'პრეზ. ფონდი'!H1131</f>
        <v>0</v>
      </c>
      <c r="BC1131" s="4">
        <f>'დაზუსტ. ნაერთი'!G1131</f>
        <v>500000</v>
      </c>
      <c r="BD1131" s="4">
        <f>'დაზუსტ. ბიუჯ.'!G1131</f>
        <v>500000</v>
      </c>
      <c r="BE1131" s="4">
        <f>'დაზუსტ. საკუთ.'!G1131</f>
        <v>0</v>
      </c>
      <c r="BG1131" s="4">
        <f t="shared" si="442"/>
        <v>579000</v>
      </c>
      <c r="BH1131" s="4">
        <f t="shared" si="442"/>
        <v>579000</v>
      </c>
      <c r="BI1131" s="4">
        <f t="shared" si="442"/>
        <v>0</v>
      </c>
      <c r="BJ1131" s="4">
        <f t="shared" si="442"/>
        <v>0</v>
      </c>
      <c r="BK1131" s="4">
        <f t="shared" si="443"/>
        <v>0</v>
      </c>
      <c r="BL1131" s="4">
        <f t="shared" si="443"/>
        <v>0</v>
      </c>
      <c r="BM1131" s="4">
        <f t="shared" si="443"/>
        <v>0</v>
      </c>
      <c r="BN1131" s="4">
        <f t="shared" si="443"/>
        <v>579000</v>
      </c>
      <c r="BO1131" s="4">
        <f t="shared" si="446"/>
        <v>579000</v>
      </c>
      <c r="BP1131" s="4">
        <f t="shared" si="445"/>
        <v>0</v>
      </c>
      <c r="BR1131" s="4">
        <f t="shared" si="444"/>
        <v>1435000</v>
      </c>
      <c r="BS1131" s="4">
        <f>'დამტკ. ბიუჯ.'!H1131</f>
        <v>1435000</v>
      </c>
      <c r="BT1131" s="4">
        <f>'დამტკ. საკუთ.'!H1131</f>
        <v>0</v>
      </c>
      <c r="BU1131" s="4">
        <f>'ცვლილ. ბიუჯ.'!I1131</f>
        <v>0</v>
      </c>
      <c r="BV1131" s="4">
        <f>'ცვლილ. საკუთ.'!I1131</f>
        <v>0</v>
      </c>
      <c r="BW1131" s="4">
        <f>'მთავრ. ფონდი'!I1131</f>
        <v>0</v>
      </c>
      <c r="BX1131" s="4">
        <f>'პრეზ. ფონდი'!I1131</f>
        <v>0</v>
      </c>
      <c r="BY1131" s="4">
        <f>'დაზუსტ. ნაერთი'!H1131</f>
        <v>1435000</v>
      </c>
      <c r="BZ1131" s="4">
        <f>'დაზუსტ. ბიუჯ.'!H1131</f>
        <v>1435000</v>
      </c>
      <c r="CA1131" s="4">
        <f>'დაზუსტ. საკუთ.'!H1131</f>
        <v>0</v>
      </c>
    </row>
    <row r="1132" spans="1:79" ht="15.75" thickTop="1" x14ac:dyDescent="0.25">
      <c r="A1132" t="str">
        <f t="shared" si="430"/>
        <v>a</v>
      </c>
      <c r="B1132" s="5"/>
      <c r="C1132" s="6" t="s">
        <v>10</v>
      </c>
      <c r="D1132" s="7">
        <f t="shared" si="431"/>
        <v>2014000</v>
      </c>
      <c r="E1132" s="7">
        <f t="shared" si="432"/>
        <v>2014000</v>
      </c>
      <c r="F1132" s="7">
        <f t="shared" si="433"/>
        <v>0</v>
      </c>
      <c r="G1132" s="7">
        <f t="shared" si="433"/>
        <v>0</v>
      </c>
      <c r="H1132" s="7">
        <f t="shared" si="433"/>
        <v>0</v>
      </c>
      <c r="I1132" s="7">
        <f t="shared" si="433"/>
        <v>0</v>
      </c>
      <c r="J1132" s="7">
        <f t="shared" si="434"/>
        <v>0</v>
      </c>
      <c r="K1132" s="7">
        <f t="shared" si="434"/>
        <v>2014000</v>
      </c>
      <c r="L1132" s="7">
        <f t="shared" si="434"/>
        <v>2014000</v>
      </c>
      <c r="M1132" s="7">
        <f t="shared" si="434"/>
        <v>0</v>
      </c>
      <c r="O1132" s="7">
        <f t="shared" si="435"/>
        <v>0</v>
      </c>
      <c r="P1132" s="7">
        <f>'დამტკ. ბიუჯ.'!E1132</f>
        <v>0</v>
      </c>
      <c r="Q1132" s="7">
        <f>'დამტკ. საკუთ.'!E1132</f>
        <v>0</v>
      </c>
      <c r="R1132" s="7">
        <f>'ცვლილ. ბიუჯ.'!F1132</f>
        <v>0</v>
      </c>
      <c r="S1132" s="7">
        <f>'ცვლილ. საკუთ.'!F1132</f>
        <v>0</v>
      </c>
      <c r="T1132" s="7">
        <f>'მთავრ. ფონდი'!F1132</f>
        <v>0</v>
      </c>
      <c r="U1132" s="7">
        <f>'პრეზ. ფონდი'!F1132</f>
        <v>0</v>
      </c>
      <c r="V1132" s="7">
        <f>'დაზუსტ. ნაერთი'!E1132</f>
        <v>0</v>
      </c>
      <c r="W1132" s="7">
        <f>'დაზუსტ. ბიუჯ.'!E1132</f>
        <v>0</v>
      </c>
      <c r="X1132" s="7">
        <f>'დაზუსტ. საკუთ.'!E1132</f>
        <v>0</v>
      </c>
      <c r="Z1132" s="7">
        <f t="shared" si="436"/>
        <v>79000</v>
      </c>
      <c r="AA1132" s="7">
        <f>'დამტკ. ბიუჯ.'!F1132</f>
        <v>79000</v>
      </c>
      <c r="AB1132" s="7">
        <f>'დამტკ. საკუთ.'!F1132</f>
        <v>0</v>
      </c>
      <c r="AC1132" s="7">
        <f>'ცვლილ. ბიუჯ.'!G1132</f>
        <v>0</v>
      </c>
      <c r="AD1132" s="7">
        <f>'ცვლილ. საკუთ.'!G1132</f>
        <v>0</v>
      </c>
      <c r="AE1132" s="7">
        <f>'მთავრ. ფონდი'!G1132</f>
        <v>0</v>
      </c>
      <c r="AF1132" s="7">
        <f>'პრეზ. ფონდი'!G1132</f>
        <v>0</v>
      </c>
      <c r="AG1132" s="7">
        <f>'დაზუსტ. ნაერთი'!F1132</f>
        <v>79000</v>
      </c>
      <c r="AH1132" s="7">
        <f>'დაზუსტ. ბიუჯ.'!F1132</f>
        <v>79000</v>
      </c>
      <c r="AI1132" s="7">
        <f>'დაზუსტ. საკუთ.'!F1132</f>
        <v>0</v>
      </c>
      <c r="AK1132" s="7">
        <f t="shared" si="437"/>
        <v>79000</v>
      </c>
      <c r="AL1132" s="7">
        <f t="shared" si="438"/>
        <v>79000</v>
      </c>
      <c r="AM1132" s="7">
        <f t="shared" si="439"/>
        <v>0</v>
      </c>
      <c r="AN1132" s="7">
        <f t="shared" si="439"/>
        <v>0</v>
      </c>
      <c r="AO1132" s="7">
        <f t="shared" si="439"/>
        <v>0</v>
      </c>
      <c r="AP1132" s="7">
        <f t="shared" si="439"/>
        <v>0</v>
      </c>
      <c r="AQ1132" s="7">
        <f t="shared" si="440"/>
        <v>0</v>
      </c>
      <c r="AR1132" s="7">
        <f t="shared" si="440"/>
        <v>79000</v>
      </c>
      <c r="AS1132" s="7">
        <f t="shared" si="440"/>
        <v>79000</v>
      </c>
      <c r="AT1132" s="7">
        <f t="shared" si="440"/>
        <v>0</v>
      </c>
      <c r="AV1132" s="7">
        <f t="shared" si="441"/>
        <v>500000</v>
      </c>
      <c r="AW1132" s="7">
        <f>'დამტკ. ბიუჯ.'!G1132</f>
        <v>500000</v>
      </c>
      <c r="AX1132" s="7">
        <f>'დამტკ. საკუთ.'!G1132</f>
        <v>0</v>
      </c>
      <c r="AY1132" s="7">
        <f>'ცვლილ. ბიუჯ.'!H1132</f>
        <v>0</v>
      </c>
      <c r="AZ1132" s="7">
        <f>'ცვლილ. საკუთ.'!H1132</f>
        <v>0</v>
      </c>
      <c r="BA1132" s="7">
        <f>'მთავრ. ფონდი'!H1132</f>
        <v>0</v>
      </c>
      <c r="BB1132" s="7">
        <f>'პრეზ. ფონდი'!H1132</f>
        <v>0</v>
      </c>
      <c r="BC1132" s="7">
        <f>'დაზუსტ. ნაერთი'!G1132</f>
        <v>500000</v>
      </c>
      <c r="BD1132" s="7">
        <f>'დაზუსტ. ბიუჯ.'!G1132</f>
        <v>500000</v>
      </c>
      <c r="BE1132" s="7">
        <f>'დაზუსტ. საკუთ.'!G1132</f>
        <v>0</v>
      </c>
      <c r="BG1132" s="7">
        <f t="shared" si="442"/>
        <v>579000</v>
      </c>
      <c r="BH1132" s="7">
        <f t="shared" si="442"/>
        <v>579000</v>
      </c>
      <c r="BI1132" s="7">
        <f t="shared" si="442"/>
        <v>0</v>
      </c>
      <c r="BJ1132" s="7">
        <f t="shared" si="442"/>
        <v>0</v>
      </c>
      <c r="BK1132" s="7">
        <f t="shared" si="443"/>
        <v>0</v>
      </c>
      <c r="BL1132" s="7">
        <f t="shared" si="443"/>
        <v>0</v>
      </c>
      <c r="BM1132" s="7">
        <f t="shared" si="443"/>
        <v>0</v>
      </c>
      <c r="BN1132" s="7">
        <f t="shared" si="443"/>
        <v>579000</v>
      </c>
      <c r="BO1132" s="7">
        <f t="shared" si="446"/>
        <v>579000</v>
      </c>
      <c r="BP1132" s="7">
        <f t="shared" si="445"/>
        <v>0</v>
      </c>
      <c r="BR1132" s="7">
        <f t="shared" si="444"/>
        <v>1435000</v>
      </c>
      <c r="BS1132" s="7">
        <f>'დამტკ. ბიუჯ.'!H1132</f>
        <v>1435000</v>
      </c>
      <c r="BT1132" s="7">
        <f>'დამტკ. საკუთ.'!H1132</f>
        <v>0</v>
      </c>
      <c r="BU1132" s="7">
        <f>'ცვლილ. ბიუჯ.'!I1132</f>
        <v>0</v>
      </c>
      <c r="BV1132" s="7">
        <f>'ცვლილ. საკუთ.'!I1132</f>
        <v>0</v>
      </c>
      <c r="BW1132" s="7">
        <f>'მთავრ. ფონდი'!I1132</f>
        <v>0</v>
      </c>
      <c r="BX1132" s="7">
        <f>'პრეზ. ფონდი'!I1132</f>
        <v>0</v>
      </c>
      <c r="BY1132" s="7">
        <f>'დაზუსტ. ნაერთი'!H1132</f>
        <v>1435000</v>
      </c>
      <c r="BZ1132" s="7">
        <f>'დაზუსტ. ბიუჯ.'!H1132</f>
        <v>1435000</v>
      </c>
      <c r="CA1132" s="7">
        <f>'დაზუსტ. საკუთ.'!H1132</f>
        <v>0</v>
      </c>
    </row>
    <row r="1133" spans="1:79" x14ac:dyDescent="0.25">
      <c r="A1133" t="str">
        <f t="shared" si="430"/>
        <v>b</v>
      </c>
      <c r="B1133" s="8"/>
      <c r="C1133" s="9" t="s">
        <v>11</v>
      </c>
      <c r="D1133" s="10">
        <f t="shared" si="431"/>
        <v>0</v>
      </c>
      <c r="E1133" s="10">
        <f t="shared" si="432"/>
        <v>0</v>
      </c>
      <c r="F1133" s="10">
        <f t="shared" si="433"/>
        <v>0</v>
      </c>
      <c r="G1133" s="10">
        <f t="shared" si="433"/>
        <v>0</v>
      </c>
      <c r="H1133" s="10">
        <f t="shared" si="433"/>
        <v>0</v>
      </c>
      <c r="I1133" s="10">
        <f t="shared" si="433"/>
        <v>0</v>
      </c>
      <c r="J1133" s="10">
        <f t="shared" si="434"/>
        <v>0</v>
      </c>
      <c r="K1133" s="10">
        <f t="shared" si="434"/>
        <v>0</v>
      </c>
      <c r="L1133" s="10">
        <f t="shared" si="434"/>
        <v>0</v>
      </c>
      <c r="M1133" s="10">
        <f t="shared" si="434"/>
        <v>0</v>
      </c>
      <c r="O1133" s="10">
        <f t="shared" si="435"/>
        <v>0</v>
      </c>
      <c r="P1133" s="10">
        <f>'დამტკ. ბიუჯ.'!E1133</f>
        <v>0</v>
      </c>
      <c r="Q1133" s="10">
        <f>'დამტკ. საკუთ.'!E1133</f>
        <v>0</v>
      </c>
      <c r="R1133" s="10">
        <f>'ცვლილ. ბიუჯ.'!F1133</f>
        <v>0</v>
      </c>
      <c r="S1133" s="10">
        <f>'ცვლილ. საკუთ.'!F1133</f>
        <v>0</v>
      </c>
      <c r="T1133" s="10">
        <f>'მთავრ. ფონდი'!F1133</f>
        <v>0</v>
      </c>
      <c r="U1133" s="10">
        <f>'პრეზ. ფონდი'!F1133</f>
        <v>0</v>
      </c>
      <c r="V1133" s="10">
        <f>'დაზუსტ. ნაერთი'!E1133</f>
        <v>0</v>
      </c>
      <c r="W1133" s="10">
        <f>'დაზუსტ. ბიუჯ.'!E1133</f>
        <v>0</v>
      </c>
      <c r="X1133" s="10">
        <f>'დაზუსტ. საკუთ.'!E1133</f>
        <v>0</v>
      </c>
      <c r="Z1133" s="10">
        <f t="shared" si="436"/>
        <v>0</v>
      </c>
      <c r="AA1133" s="10">
        <f>'დამტკ. ბიუჯ.'!F1133</f>
        <v>0</v>
      </c>
      <c r="AB1133" s="10">
        <f>'დამტკ. საკუთ.'!F1133</f>
        <v>0</v>
      </c>
      <c r="AC1133" s="10">
        <f>'ცვლილ. ბიუჯ.'!G1133</f>
        <v>0</v>
      </c>
      <c r="AD1133" s="10">
        <f>'ცვლილ. საკუთ.'!G1133</f>
        <v>0</v>
      </c>
      <c r="AE1133" s="10">
        <f>'მთავრ. ფონდი'!G1133</f>
        <v>0</v>
      </c>
      <c r="AF1133" s="10">
        <f>'პრეზ. ფონდი'!G1133</f>
        <v>0</v>
      </c>
      <c r="AG1133" s="10">
        <f>'დაზუსტ. ნაერთი'!F1133</f>
        <v>0</v>
      </c>
      <c r="AH1133" s="10">
        <f>'დაზუსტ. ბიუჯ.'!F1133</f>
        <v>0</v>
      </c>
      <c r="AI1133" s="10">
        <f>'დაზუსტ. საკუთ.'!F1133</f>
        <v>0</v>
      </c>
      <c r="AK1133" s="10">
        <f t="shared" si="437"/>
        <v>0</v>
      </c>
      <c r="AL1133" s="10">
        <f t="shared" si="438"/>
        <v>0</v>
      </c>
      <c r="AM1133" s="10">
        <f t="shared" si="439"/>
        <v>0</v>
      </c>
      <c r="AN1133" s="10">
        <f t="shared" si="439"/>
        <v>0</v>
      </c>
      <c r="AO1133" s="10">
        <f t="shared" si="439"/>
        <v>0</v>
      </c>
      <c r="AP1133" s="10">
        <f t="shared" si="439"/>
        <v>0</v>
      </c>
      <c r="AQ1133" s="10">
        <f t="shared" si="440"/>
        <v>0</v>
      </c>
      <c r="AR1133" s="10">
        <f t="shared" si="440"/>
        <v>0</v>
      </c>
      <c r="AS1133" s="10">
        <f t="shared" si="440"/>
        <v>0</v>
      </c>
      <c r="AT1133" s="10">
        <f t="shared" si="440"/>
        <v>0</v>
      </c>
      <c r="AV1133" s="10">
        <f t="shared" si="441"/>
        <v>0</v>
      </c>
      <c r="AW1133" s="10">
        <f>'დამტკ. ბიუჯ.'!G1133</f>
        <v>0</v>
      </c>
      <c r="AX1133" s="10">
        <f>'დამტკ. საკუთ.'!G1133</f>
        <v>0</v>
      </c>
      <c r="AY1133" s="10">
        <f>'ცვლილ. ბიუჯ.'!H1133</f>
        <v>0</v>
      </c>
      <c r="AZ1133" s="10">
        <f>'ცვლილ. საკუთ.'!H1133</f>
        <v>0</v>
      </c>
      <c r="BA1133" s="10">
        <f>'მთავრ. ფონდი'!H1133</f>
        <v>0</v>
      </c>
      <c r="BB1133" s="10">
        <f>'პრეზ. ფონდი'!H1133</f>
        <v>0</v>
      </c>
      <c r="BC1133" s="10">
        <f>'დაზუსტ. ნაერთი'!G1133</f>
        <v>0</v>
      </c>
      <c r="BD1133" s="10">
        <f>'დაზუსტ. ბიუჯ.'!G1133</f>
        <v>0</v>
      </c>
      <c r="BE1133" s="10">
        <f>'დაზუსტ. საკუთ.'!G1133</f>
        <v>0</v>
      </c>
      <c r="BG1133" s="10">
        <f t="shared" si="442"/>
        <v>0</v>
      </c>
      <c r="BH1133" s="10">
        <f t="shared" si="442"/>
        <v>0</v>
      </c>
      <c r="BI1133" s="10">
        <f t="shared" si="442"/>
        <v>0</v>
      </c>
      <c r="BJ1133" s="10">
        <f t="shared" si="442"/>
        <v>0</v>
      </c>
      <c r="BK1133" s="10">
        <f t="shared" si="443"/>
        <v>0</v>
      </c>
      <c r="BL1133" s="10">
        <f t="shared" si="443"/>
        <v>0</v>
      </c>
      <c r="BM1133" s="10">
        <f t="shared" si="443"/>
        <v>0</v>
      </c>
      <c r="BN1133" s="10">
        <f t="shared" si="443"/>
        <v>0</v>
      </c>
      <c r="BO1133" s="10">
        <f t="shared" si="446"/>
        <v>0</v>
      </c>
      <c r="BP1133" s="10">
        <f t="shared" si="445"/>
        <v>0</v>
      </c>
      <c r="BR1133" s="10">
        <f t="shared" si="444"/>
        <v>0</v>
      </c>
      <c r="BS1133" s="10">
        <f>'დამტკ. ბიუჯ.'!H1133</f>
        <v>0</v>
      </c>
      <c r="BT1133" s="10">
        <f>'დამტკ. საკუთ.'!H1133</f>
        <v>0</v>
      </c>
      <c r="BU1133" s="10">
        <f>'ცვლილ. ბიუჯ.'!I1133</f>
        <v>0</v>
      </c>
      <c r="BV1133" s="10">
        <f>'ცვლილ. საკუთ.'!I1133</f>
        <v>0</v>
      </c>
      <c r="BW1133" s="10">
        <f>'მთავრ. ფონდი'!I1133</f>
        <v>0</v>
      </c>
      <c r="BX1133" s="10">
        <f>'პრეზ. ფონდი'!I1133</f>
        <v>0</v>
      </c>
      <c r="BY1133" s="10">
        <f>'დაზუსტ. ნაერთი'!H1133</f>
        <v>0</v>
      </c>
      <c r="BZ1133" s="10">
        <f>'დაზუსტ. ბიუჯ.'!H1133</f>
        <v>0</v>
      </c>
      <c r="CA1133" s="10">
        <f>'დაზუსტ. საკუთ.'!H1133</f>
        <v>0</v>
      </c>
    </row>
    <row r="1134" spans="1:79" x14ac:dyDescent="0.25">
      <c r="A1134" t="str">
        <f t="shared" si="430"/>
        <v>a</v>
      </c>
      <c r="B1134" s="8"/>
      <c r="C1134" s="9" t="s">
        <v>12</v>
      </c>
      <c r="D1134" s="10">
        <f t="shared" si="431"/>
        <v>2014000</v>
      </c>
      <c r="E1134" s="10">
        <f t="shared" si="432"/>
        <v>2014000</v>
      </c>
      <c r="F1134" s="10">
        <f t="shared" si="433"/>
        <v>0</v>
      </c>
      <c r="G1134" s="10">
        <f t="shared" si="433"/>
        <v>-100000</v>
      </c>
      <c r="H1134" s="10">
        <f t="shared" si="433"/>
        <v>0</v>
      </c>
      <c r="I1134" s="10">
        <f t="shared" si="433"/>
        <v>0</v>
      </c>
      <c r="J1134" s="10">
        <f t="shared" si="434"/>
        <v>0</v>
      </c>
      <c r="K1134" s="10">
        <f t="shared" si="434"/>
        <v>1914000</v>
      </c>
      <c r="L1134" s="10">
        <f t="shared" si="434"/>
        <v>1914000</v>
      </c>
      <c r="M1134" s="10">
        <f t="shared" si="434"/>
        <v>0</v>
      </c>
      <c r="O1134" s="10">
        <f t="shared" si="435"/>
        <v>0</v>
      </c>
      <c r="P1134" s="10">
        <f>'დამტკ. ბიუჯ.'!E1134</f>
        <v>0</v>
      </c>
      <c r="Q1134" s="10">
        <f>'დამტკ. საკუთ.'!E1134</f>
        <v>0</v>
      </c>
      <c r="R1134" s="10">
        <f>'ცვლილ. ბიუჯ.'!F1134</f>
        <v>0</v>
      </c>
      <c r="S1134" s="10">
        <f>'ცვლილ. საკუთ.'!F1134</f>
        <v>0</v>
      </c>
      <c r="T1134" s="10">
        <f>'მთავრ. ფონდი'!F1134</f>
        <v>0</v>
      </c>
      <c r="U1134" s="10">
        <f>'პრეზ. ფონდი'!F1134</f>
        <v>0</v>
      </c>
      <c r="V1134" s="10">
        <f>'დაზუსტ. ნაერთი'!E1134</f>
        <v>0</v>
      </c>
      <c r="W1134" s="10">
        <f>'დაზუსტ. ბიუჯ.'!E1134</f>
        <v>0</v>
      </c>
      <c r="X1134" s="10">
        <f>'დაზუსტ. საკუთ.'!E1134</f>
        <v>0</v>
      </c>
      <c r="Z1134" s="10">
        <f t="shared" si="436"/>
        <v>79000</v>
      </c>
      <c r="AA1134" s="10">
        <f>'დამტკ. ბიუჯ.'!F1134</f>
        <v>79000</v>
      </c>
      <c r="AB1134" s="10">
        <f>'დამტკ. საკუთ.'!F1134</f>
        <v>0</v>
      </c>
      <c r="AC1134" s="10">
        <f>'ცვლილ. ბიუჯ.'!G1134</f>
        <v>0</v>
      </c>
      <c r="AD1134" s="10">
        <f>'ცვლილ. საკუთ.'!G1134</f>
        <v>0</v>
      </c>
      <c r="AE1134" s="10">
        <f>'მთავრ. ფონდი'!G1134</f>
        <v>0</v>
      </c>
      <c r="AF1134" s="10">
        <f>'პრეზ. ფონდი'!G1134</f>
        <v>0</v>
      </c>
      <c r="AG1134" s="10">
        <f>'დაზუსტ. ნაერთი'!F1134</f>
        <v>79000</v>
      </c>
      <c r="AH1134" s="10">
        <f>'დაზუსტ. ბიუჯ.'!F1134</f>
        <v>79000</v>
      </c>
      <c r="AI1134" s="10">
        <f>'დაზუსტ. საკუთ.'!F1134</f>
        <v>0</v>
      </c>
      <c r="AK1134" s="10">
        <f t="shared" si="437"/>
        <v>79000</v>
      </c>
      <c r="AL1134" s="10">
        <f t="shared" si="438"/>
        <v>79000</v>
      </c>
      <c r="AM1134" s="10">
        <f t="shared" si="439"/>
        <v>0</v>
      </c>
      <c r="AN1134" s="10">
        <f t="shared" si="439"/>
        <v>0</v>
      </c>
      <c r="AO1134" s="10">
        <f t="shared" si="439"/>
        <v>0</v>
      </c>
      <c r="AP1134" s="10">
        <f t="shared" si="439"/>
        <v>0</v>
      </c>
      <c r="AQ1134" s="10">
        <f t="shared" si="440"/>
        <v>0</v>
      </c>
      <c r="AR1134" s="10">
        <f t="shared" si="440"/>
        <v>79000</v>
      </c>
      <c r="AS1134" s="10">
        <f t="shared" si="440"/>
        <v>79000</v>
      </c>
      <c r="AT1134" s="10">
        <f t="shared" si="440"/>
        <v>0</v>
      </c>
      <c r="AV1134" s="10">
        <f t="shared" si="441"/>
        <v>500000</v>
      </c>
      <c r="AW1134" s="10">
        <f>'დამტკ. ბიუჯ.'!G1134</f>
        <v>500000</v>
      </c>
      <c r="AX1134" s="10">
        <f>'დამტკ. საკუთ.'!G1134</f>
        <v>0</v>
      </c>
      <c r="AY1134" s="10">
        <f>'ცვლილ. ბიუჯ.'!H1134</f>
        <v>-100000</v>
      </c>
      <c r="AZ1134" s="10">
        <f>'ცვლილ. საკუთ.'!H1134</f>
        <v>0</v>
      </c>
      <c r="BA1134" s="10">
        <f>'მთავრ. ფონდი'!H1134</f>
        <v>0</v>
      </c>
      <c r="BB1134" s="10">
        <f>'პრეზ. ფონდი'!H1134</f>
        <v>0</v>
      </c>
      <c r="BC1134" s="10">
        <f>'დაზუსტ. ნაერთი'!G1134</f>
        <v>400000</v>
      </c>
      <c r="BD1134" s="10">
        <f>'დაზუსტ. ბიუჯ.'!G1134</f>
        <v>400000</v>
      </c>
      <c r="BE1134" s="10">
        <f>'დაზუსტ. საკუთ.'!G1134</f>
        <v>0</v>
      </c>
      <c r="BG1134" s="10">
        <f t="shared" si="442"/>
        <v>579000</v>
      </c>
      <c r="BH1134" s="10">
        <f t="shared" si="442"/>
        <v>579000</v>
      </c>
      <c r="BI1134" s="10">
        <f t="shared" si="442"/>
        <v>0</v>
      </c>
      <c r="BJ1134" s="10">
        <f t="shared" si="442"/>
        <v>-100000</v>
      </c>
      <c r="BK1134" s="10">
        <f t="shared" si="443"/>
        <v>0</v>
      </c>
      <c r="BL1134" s="10">
        <f t="shared" si="443"/>
        <v>0</v>
      </c>
      <c r="BM1134" s="10">
        <f t="shared" si="443"/>
        <v>0</v>
      </c>
      <c r="BN1134" s="10">
        <f t="shared" si="443"/>
        <v>479000</v>
      </c>
      <c r="BO1134" s="10">
        <f t="shared" si="446"/>
        <v>479000</v>
      </c>
      <c r="BP1134" s="10">
        <f t="shared" si="445"/>
        <v>0</v>
      </c>
      <c r="BR1134" s="10">
        <f t="shared" si="444"/>
        <v>1435000</v>
      </c>
      <c r="BS1134" s="10">
        <f>'დამტკ. ბიუჯ.'!H1134</f>
        <v>1435000</v>
      </c>
      <c r="BT1134" s="10">
        <f>'დამტკ. საკუთ.'!H1134</f>
        <v>0</v>
      </c>
      <c r="BU1134" s="10">
        <f>'ცვლილ. ბიუჯ.'!I1134</f>
        <v>0</v>
      </c>
      <c r="BV1134" s="10">
        <f>'ცვლილ. საკუთ.'!I1134</f>
        <v>0</v>
      </c>
      <c r="BW1134" s="10">
        <f>'მთავრ. ფონდი'!I1134</f>
        <v>0</v>
      </c>
      <c r="BX1134" s="10">
        <f>'პრეზ. ფონდი'!I1134</f>
        <v>0</v>
      </c>
      <c r="BY1134" s="10">
        <f>'დაზუსტ. ნაერთი'!H1134</f>
        <v>1435000</v>
      </c>
      <c r="BZ1134" s="10">
        <f>'დაზუსტ. ბიუჯ.'!H1134</f>
        <v>1435000</v>
      </c>
      <c r="CA1134" s="10">
        <f>'დაზუსტ. საკუთ.'!H1134</f>
        <v>0</v>
      </c>
    </row>
    <row r="1135" spans="1:79" x14ac:dyDescent="0.25">
      <c r="A1135" t="str">
        <f t="shared" si="430"/>
        <v>b</v>
      </c>
      <c r="B1135" s="8"/>
      <c r="C1135" s="9" t="s">
        <v>13</v>
      </c>
      <c r="D1135" s="10">
        <f t="shared" si="431"/>
        <v>0</v>
      </c>
      <c r="E1135" s="10">
        <f t="shared" si="432"/>
        <v>0</v>
      </c>
      <c r="F1135" s="10">
        <f t="shared" si="433"/>
        <v>0</v>
      </c>
      <c r="G1135" s="10">
        <f t="shared" si="433"/>
        <v>0</v>
      </c>
      <c r="H1135" s="10">
        <f t="shared" si="433"/>
        <v>0</v>
      </c>
      <c r="I1135" s="10">
        <f t="shared" ref="I1135:M1142" si="447">SUM(T1135,AE1135,BA1135,BW1135)</f>
        <v>0</v>
      </c>
      <c r="J1135" s="10">
        <f t="shared" si="434"/>
        <v>0</v>
      </c>
      <c r="K1135" s="10">
        <f t="shared" si="434"/>
        <v>0</v>
      </c>
      <c r="L1135" s="10">
        <f t="shared" si="434"/>
        <v>0</v>
      </c>
      <c r="M1135" s="10">
        <f t="shared" si="434"/>
        <v>0</v>
      </c>
      <c r="O1135" s="10">
        <f t="shared" si="435"/>
        <v>0</v>
      </c>
      <c r="P1135" s="10">
        <f>'დამტკ. ბიუჯ.'!E1135</f>
        <v>0</v>
      </c>
      <c r="Q1135" s="10">
        <f>'დამტკ. საკუთ.'!E1135</f>
        <v>0</v>
      </c>
      <c r="R1135" s="10">
        <f>'ცვლილ. ბიუჯ.'!F1135</f>
        <v>0</v>
      </c>
      <c r="S1135" s="10">
        <f>'ცვლილ. საკუთ.'!F1135</f>
        <v>0</v>
      </c>
      <c r="T1135" s="10">
        <f>'მთავრ. ფონდი'!F1135</f>
        <v>0</v>
      </c>
      <c r="U1135" s="10">
        <f>'პრეზ. ფონდი'!F1135</f>
        <v>0</v>
      </c>
      <c r="V1135" s="10">
        <f>'დაზუსტ. ნაერთი'!E1135</f>
        <v>0</v>
      </c>
      <c r="W1135" s="10">
        <f>'დაზუსტ. ბიუჯ.'!E1135</f>
        <v>0</v>
      </c>
      <c r="X1135" s="10">
        <f>'დაზუსტ. საკუთ.'!E1135</f>
        <v>0</v>
      </c>
      <c r="Z1135" s="10">
        <f t="shared" si="436"/>
        <v>0</v>
      </c>
      <c r="AA1135" s="10">
        <f>'დამტკ. ბიუჯ.'!F1135</f>
        <v>0</v>
      </c>
      <c r="AB1135" s="10">
        <f>'დამტკ. საკუთ.'!F1135</f>
        <v>0</v>
      </c>
      <c r="AC1135" s="10">
        <f>'ცვლილ. ბიუჯ.'!G1135</f>
        <v>0</v>
      </c>
      <c r="AD1135" s="10">
        <f>'ცვლილ. საკუთ.'!G1135</f>
        <v>0</v>
      </c>
      <c r="AE1135" s="10">
        <f>'მთავრ. ფონდი'!G1135</f>
        <v>0</v>
      </c>
      <c r="AF1135" s="10">
        <f>'პრეზ. ფონდი'!G1135</f>
        <v>0</v>
      </c>
      <c r="AG1135" s="10">
        <f>'დაზუსტ. ნაერთი'!F1135</f>
        <v>0</v>
      </c>
      <c r="AH1135" s="10">
        <f>'დაზუსტ. ბიუჯ.'!F1135</f>
        <v>0</v>
      </c>
      <c r="AI1135" s="10">
        <f>'დაზუსტ. საკუთ.'!F1135</f>
        <v>0</v>
      </c>
      <c r="AK1135" s="10">
        <f t="shared" si="437"/>
        <v>0</v>
      </c>
      <c r="AL1135" s="10">
        <f t="shared" si="438"/>
        <v>0</v>
      </c>
      <c r="AM1135" s="10">
        <f t="shared" si="439"/>
        <v>0</v>
      </c>
      <c r="AN1135" s="10">
        <f t="shared" si="439"/>
        <v>0</v>
      </c>
      <c r="AO1135" s="10">
        <f t="shared" si="439"/>
        <v>0</v>
      </c>
      <c r="AP1135" s="10">
        <f t="shared" ref="AP1135:AT1142" si="448">SUM(T1135,AE1135)</f>
        <v>0</v>
      </c>
      <c r="AQ1135" s="10">
        <f t="shared" si="440"/>
        <v>0</v>
      </c>
      <c r="AR1135" s="10">
        <f t="shared" si="440"/>
        <v>0</v>
      </c>
      <c r="AS1135" s="10">
        <f t="shared" si="440"/>
        <v>0</v>
      </c>
      <c r="AT1135" s="10">
        <f t="shared" si="440"/>
        <v>0</v>
      </c>
      <c r="AV1135" s="10">
        <f t="shared" si="441"/>
        <v>0</v>
      </c>
      <c r="AW1135" s="10">
        <f>'დამტკ. ბიუჯ.'!G1135</f>
        <v>0</v>
      </c>
      <c r="AX1135" s="10">
        <f>'დამტკ. საკუთ.'!G1135</f>
        <v>0</v>
      </c>
      <c r="AY1135" s="10">
        <f>'ცვლილ. ბიუჯ.'!H1135</f>
        <v>0</v>
      </c>
      <c r="AZ1135" s="10">
        <f>'ცვლილ. საკუთ.'!H1135</f>
        <v>0</v>
      </c>
      <c r="BA1135" s="10">
        <f>'მთავრ. ფონდი'!H1135</f>
        <v>0</v>
      </c>
      <c r="BB1135" s="10">
        <f>'პრეზ. ფონდი'!H1135</f>
        <v>0</v>
      </c>
      <c r="BC1135" s="10">
        <f>'დაზუსტ. ნაერთი'!G1135</f>
        <v>0</v>
      </c>
      <c r="BD1135" s="10">
        <f>'დაზუსტ. ბიუჯ.'!G1135</f>
        <v>0</v>
      </c>
      <c r="BE1135" s="10">
        <f>'დაზუსტ. საკუთ.'!G1135</f>
        <v>0</v>
      </c>
      <c r="BG1135" s="10">
        <f t="shared" si="442"/>
        <v>0</v>
      </c>
      <c r="BH1135" s="10">
        <f t="shared" si="442"/>
        <v>0</v>
      </c>
      <c r="BI1135" s="10">
        <f t="shared" si="442"/>
        <v>0</v>
      </c>
      <c r="BJ1135" s="10">
        <f t="shared" ref="BJ1135:BP1142" si="449">SUM(R1135,AC1135,AY1135)</f>
        <v>0</v>
      </c>
      <c r="BK1135" s="10">
        <f t="shared" si="443"/>
        <v>0</v>
      </c>
      <c r="BL1135" s="10">
        <f t="shared" si="443"/>
        <v>0</v>
      </c>
      <c r="BM1135" s="10">
        <f t="shared" si="443"/>
        <v>0</v>
      </c>
      <c r="BN1135" s="10">
        <f t="shared" si="443"/>
        <v>0</v>
      </c>
      <c r="BO1135" s="10">
        <f t="shared" si="446"/>
        <v>0</v>
      </c>
      <c r="BP1135" s="10">
        <f t="shared" si="445"/>
        <v>0</v>
      </c>
      <c r="BR1135" s="10">
        <f t="shared" si="444"/>
        <v>0</v>
      </c>
      <c r="BS1135" s="10">
        <f>'დამტკ. ბიუჯ.'!H1135</f>
        <v>0</v>
      </c>
      <c r="BT1135" s="10">
        <f>'დამტკ. საკუთ.'!H1135</f>
        <v>0</v>
      </c>
      <c r="BU1135" s="10">
        <f>'ცვლილ. ბიუჯ.'!I1135</f>
        <v>0</v>
      </c>
      <c r="BV1135" s="10">
        <f>'ცვლილ. საკუთ.'!I1135</f>
        <v>0</v>
      </c>
      <c r="BW1135" s="10">
        <f>'მთავრ. ფონდი'!I1135</f>
        <v>0</v>
      </c>
      <c r="BX1135" s="10">
        <f>'პრეზ. ფონდი'!I1135</f>
        <v>0</v>
      </c>
      <c r="BY1135" s="10">
        <f>'დაზუსტ. ნაერთი'!H1135</f>
        <v>0</v>
      </c>
      <c r="BZ1135" s="10">
        <f>'დაზუსტ. ბიუჯ.'!H1135</f>
        <v>0</v>
      </c>
      <c r="CA1135" s="10">
        <f>'დაზუსტ. საკუთ.'!H1135</f>
        <v>0</v>
      </c>
    </row>
    <row r="1136" spans="1:79" x14ac:dyDescent="0.25">
      <c r="A1136" t="str">
        <f t="shared" ref="A1136:A1142" si="450">IF(OR(D1136&lt;&gt;0,K1136&lt;&gt;0),"a","b")</f>
        <v>b</v>
      </c>
      <c r="B1136" s="8"/>
      <c r="C1136" s="9" t="s">
        <v>14</v>
      </c>
      <c r="D1136" s="10">
        <f t="shared" ref="D1136:D1142" si="451">SUM(O1136,Z1136,AV1136,BR1136)</f>
        <v>0</v>
      </c>
      <c r="E1136" s="10">
        <f t="shared" ref="E1136:E1142" si="452">SUM(P1136,AA1136,AW1136,BS1136)</f>
        <v>0</v>
      </c>
      <c r="F1136" s="10">
        <f t="shared" ref="F1136:H1142" si="453">SUM(Q1136,AB1136,AX1136,BT1136)</f>
        <v>0</v>
      </c>
      <c r="G1136" s="10">
        <f t="shared" si="453"/>
        <v>0</v>
      </c>
      <c r="H1136" s="10">
        <f t="shared" si="453"/>
        <v>0</v>
      </c>
      <c r="I1136" s="10">
        <f t="shared" si="447"/>
        <v>0</v>
      </c>
      <c r="J1136" s="10">
        <f t="shared" si="447"/>
        <v>0</v>
      </c>
      <c r="K1136" s="10">
        <f t="shared" si="447"/>
        <v>0</v>
      </c>
      <c r="L1136" s="10">
        <f t="shared" si="447"/>
        <v>0</v>
      </c>
      <c r="M1136" s="10">
        <f t="shared" si="447"/>
        <v>0</v>
      </c>
      <c r="O1136" s="10">
        <f t="shared" ref="O1136:O1142" si="454">SUM(P1136,Q1136)</f>
        <v>0</v>
      </c>
      <c r="P1136" s="10">
        <f>'დამტკ. ბიუჯ.'!E1136</f>
        <v>0</v>
      </c>
      <c r="Q1136" s="10">
        <f>'დამტკ. საკუთ.'!E1136</f>
        <v>0</v>
      </c>
      <c r="R1136" s="10">
        <f>'ცვლილ. ბიუჯ.'!F1136</f>
        <v>0</v>
      </c>
      <c r="S1136" s="10">
        <f>'ცვლილ. საკუთ.'!F1136</f>
        <v>0</v>
      </c>
      <c r="T1136" s="10">
        <f>'მთავრ. ფონდი'!F1136</f>
        <v>0</v>
      </c>
      <c r="U1136" s="10">
        <f>'პრეზ. ფონდი'!F1136</f>
        <v>0</v>
      </c>
      <c r="V1136" s="10">
        <f>'დაზუსტ. ნაერთი'!E1136</f>
        <v>0</v>
      </c>
      <c r="W1136" s="10">
        <f>'დაზუსტ. ბიუჯ.'!E1136</f>
        <v>0</v>
      </c>
      <c r="X1136" s="10">
        <f>'დაზუსტ. საკუთ.'!E1136</f>
        <v>0</v>
      </c>
      <c r="Z1136" s="10">
        <f t="shared" ref="Z1136:Z1142" si="455">SUM(AA1136,AB1136)</f>
        <v>0</v>
      </c>
      <c r="AA1136" s="10">
        <f>'დამტკ. ბიუჯ.'!F1136</f>
        <v>0</v>
      </c>
      <c r="AB1136" s="10">
        <f>'დამტკ. საკუთ.'!F1136</f>
        <v>0</v>
      </c>
      <c r="AC1136" s="10">
        <f>'ცვლილ. ბიუჯ.'!G1136</f>
        <v>0</v>
      </c>
      <c r="AD1136" s="10">
        <f>'ცვლილ. საკუთ.'!G1136</f>
        <v>0</v>
      </c>
      <c r="AE1136" s="10">
        <f>'მთავრ. ფონდი'!G1136</f>
        <v>0</v>
      </c>
      <c r="AF1136" s="10">
        <f>'პრეზ. ფონდი'!G1136</f>
        <v>0</v>
      </c>
      <c r="AG1136" s="10">
        <f>'დაზუსტ. ნაერთი'!F1136</f>
        <v>0</v>
      </c>
      <c r="AH1136" s="10">
        <f>'დაზუსტ. ბიუჯ.'!F1136</f>
        <v>0</v>
      </c>
      <c r="AI1136" s="10">
        <f>'დაზუსტ. საკუთ.'!F1136</f>
        <v>0</v>
      </c>
      <c r="AK1136" s="10">
        <f t="shared" ref="AK1136:AK1142" si="456">SUM(O1136,Z1136)</f>
        <v>0</v>
      </c>
      <c r="AL1136" s="10">
        <f t="shared" ref="AL1136:AL1142" si="457">SUM(P1136,AA1136)</f>
        <v>0</v>
      </c>
      <c r="AM1136" s="10">
        <f t="shared" ref="AM1136:AO1142" si="458">SUM(Q1136,AB1136)</f>
        <v>0</v>
      </c>
      <c r="AN1136" s="10">
        <f t="shared" si="458"/>
        <v>0</v>
      </c>
      <c r="AO1136" s="10">
        <f t="shared" si="458"/>
        <v>0</v>
      </c>
      <c r="AP1136" s="10">
        <f t="shared" si="448"/>
        <v>0</v>
      </c>
      <c r="AQ1136" s="10">
        <f t="shared" si="448"/>
        <v>0</v>
      </c>
      <c r="AR1136" s="10">
        <f t="shared" si="448"/>
        <v>0</v>
      </c>
      <c r="AS1136" s="10">
        <f t="shared" si="448"/>
        <v>0</v>
      </c>
      <c r="AT1136" s="10">
        <f t="shared" si="448"/>
        <v>0</v>
      </c>
      <c r="AV1136" s="10">
        <f t="shared" ref="AV1136:AV1142" si="459">SUM(AW1136,AX1136)</f>
        <v>0</v>
      </c>
      <c r="AW1136" s="10">
        <f>'დამტკ. ბიუჯ.'!G1136</f>
        <v>0</v>
      </c>
      <c r="AX1136" s="10">
        <f>'დამტკ. საკუთ.'!G1136</f>
        <v>0</v>
      </c>
      <c r="AY1136" s="10">
        <f>'ცვლილ. ბიუჯ.'!H1136</f>
        <v>0</v>
      </c>
      <c r="AZ1136" s="10">
        <f>'ცვლილ. საკუთ.'!H1136</f>
        <v>0</v>
      </c>
      <c r="BA1136" s="10">
        <f>'მთავრ. ფონდი'!H1136</f>
        <v>0</v>
      </c>
      <c r="BB1136" s="10">
        <f>'პრეზ. ფონდი'!H1136</f>
        <v>0</v>
      </c>
      <c r="BC1136" s="10">
        <f>'დაზუსტ. ნაერთი'!G1136</f>
        <v>0</v>
      </c>
      <c r="BD1136" s="10">
        <f>'დაზუსტ. ბიუჯ.'!G1136</f>
        <v>0</v>
      </c>
      <c r="BE1136" s="10">
        <f>'დაზუსტ. საკუთ.'!G1136</f>
        <v>0</v>
      </c>
      <c r="BG1136" s="10">
        <f t="shared" ref="BG1136:BI1142" si="460">SUM(O1136,Z1136,AV1136)</f>
        <v>0</v>
      </c>
      <c r="BH1136" s="10">
        <f t="shared" si="460"/>
        <v>0</v>
      </c>
      <c r="BI1136" s="10">
        <f t="shared" si="460"/>
        <v>0</v>
      </c>
      <c r="BJ1136" s="10">
        <f t="shared" si="449"/>
        <v>0</v>
      </c>
      <c r="BK1136" s="10">
        <f t="shared" si="449"/>
        <v>0</v>
      </c>
      <c r="BL1136" s="10">
        <f t="shared" si="449"/>
        <v>0</v>
      </c>
      <c r="BM1136" s="10">
        <f t="shared" si="449"/>
        <v>0</v>
      </c>
      <c r="BN1136" s="10">
        <f t="shared" si="449"/>
        <v>0</v>
      </c>
      <c r="BO1136" s="10">
        <f t="shared" si="446"/>
        <v>0</v>
      </c>
      <c r="BP1136" s="10">
        <f t="shared" si="445"/>
        <v>0</v>
      </c>
      <c r="BR1136" s="10">
        <f t="shared" ref="BR1136:BR1142" si="461">SUM(BS1136,BT1136)</f>
        <v>0</v>
      </c>
      <c r="BS1136" s="10">
        <f>'დამტკ. ბიუჯ.'!H1136</f>
        <v>0</v>
      </c>
      <c r="BT1136" s="10">
        <f>'დამტკ. საკუთ.'!H1136</f>
        <v>0</v>
      </c>
      <c r="BU1136" s="10">
        <f>'ცვლილ. ბიუჯ.'!I1136</f>
        <v>0</v>
      </c>
      <c r="BV1136" s="10">
        <f>'ცვლილ. საკუთ.'!I1136</f>
        <v>0</v>
      </c>
      <c r="BW1136" s="10">
        <f>'მთავრ. ფონდი'!I1136</f>
        <v>0</v>
      </c>
      <c r="BX1136" s="10">
        <f>'პრეზ. ფონდი'!I1136</f>
        <v>0</v>
      </c>
      <c r="BY1136" s="10">
        <f>'დაზუსტ. ნაერთი'!H1136</f>
        <v>0</v>
      </c>
      <c r="BZ1136" s="10">
        <f>'დაზუსტ. ბიუჯ.'!H1136</f>
        <v>0</v>
      </c>
      <c r="CA1136" s="10">
        <f>'დაზუსტ. საკუთ.'!H1136</f>
        <v>0</v>
      </c>
    </row>
    <row r="1137" spans="1:79" x14ac:dyDescent="0.25">
      <c r="A1137" t="str">
        <f t="shared" si="450"/>
        <v>b</v>
      </c>
      <c r="B1137" s="8"/>
      <c r="C1137" s="9" t="s">
        <v>15</v>
      </c>
      <c r="D1137" s="10">
        <f t="shared" si="451"/>
        <v>0</v>
      </c>
      <c r="E1137" s="10">
        <f t="shared" si="452"/>
        <v>0</v>
      </c>
      <c r="F1137" s="10">
        <f t="shared" si="453"/>
        <v>0</v>
      </c>
      <c r="G1137" s="10">
        <f t="shared" si="453"/>
        <v>0</v>
      </c>
      <c r="H1137" s="10">
        <f t="shared" si="453"/>
        <v>0</v>
      </c>
      <c r="I1137" s="10">
        <f t="shared" si="447"/>
        <v>0</v>
      </c>
      <c r="J1137" s="10">
        <f t="shared" si="447"/>
        <v>0</v>
      </c>
      <c r="K1137" s="10">
        <f t="shared" si="447"/>
        <v>0</v>
      </c>
      <c r="L1137" s="10">
        <f t="shared" si="447"/>
        <v>0</v>
      </c>
      <c r="M1137" s="10">
        <f t="shared" si="447"/>
        <v>0</v>
      </c>
      <c r="O1137" s="10">
        <f t="shared" si="454"/>
        <v>0</v>
      </c>
      <c r="P1137" s="10">
        <f>'დამტკ. ბიუჯ.'!E1137</f>
        <v>0</v>
      </c>
      <c r="Q1137" s="10">
        <f>'დამტკ. საკუთ.'!E1137</f>
        <v>0</v>
      </c>
      <c r="R1137" s="10">
        <f>'ცვლილ. ბიუჯ.'!F1137</f>
        <v>0</v>
      </c>
      <c r="S1137" s="10">
        <f>'ცვლილ. საკუთ.'!F1137</f>
        <v>0</v>
      </c>
      <c r="T1137" s="10">
        <f>'მთავრ. ფონდი'!F1137</f>
        <v>0</v>
      </c>
      <c r="U1137" s="10">
        <f>'პრეზ. ფონდი'!F1137</f>
        <v>0</v>
      </c>
      <c r="V1137" s="10">
        <f>'დაზუსტ. ნაერთი'!E1137</f>
        <v>0</v>
      </c>
      <c r="W1137" s="10">
        <f>'დაზუსტ. ბიუჯ.'!E1137</f>
        <v>0</v>
      </c>
      <c r="X1137" s="10">
        <f>'დაზუსტ. საკუთ.'!E1137</f>
        <v>0</v>
      </c>
      <c r="Z1137" s="10">
        <f t="shared" si="455"/>
        <v>0</v>
      </c>
      <c r="AA1137" s="10">
        <f>'დამტკ. ბიუჯ.'!F1137</f>
        <v>0</v>
      </c>
      <c r="AB1137" s="10">
        <f>'დამტკ. საკუთ.'!F1137</f>
        <v>0</v>
      </c>
      <c r="AC1137" s="10">
        <f>'ცვლილ. ბიუჯ.'!G1137</f>
        <v>0</v>
      </c>
      <c r="AD1137" s="10">
        <f>'ცვლილ. საკუთ.'!G1137</f>
        <v>0</v>
      </c>
      <c r="AE1137" s="10">
        <f>'მთავრ. ფონდი'!G1137</f>
        <v>0</v>
      </c>
      <c r="AF1137" s="10">
        <f>'პრეზ. ფონდი'!G1137</f>
        <v>0</v>
      </c>
      <c r="AG1137" s="10">
        <f>'დაზუსტ. ნაერთი'!F1137</f>
        <v>0</v>
      </c>
      <c r="AH1137" s="10">
        <f>'დაზუსტ. ბიუჯ.'!F1137</f>
        <v>0</v>
      </c>
      <c r="AI1137" s="10">
        <f>'დაზუსტ. საკუთ.'!F1137</f>
        <v>0</v>
      </c>
      <c r="AK1137" s="10">
        <f t="shared" si="456"/>
        <v>0</v>
      </c>
      <c r="AL1137" s="10">
        <f t="shared" si="457"/>
        <v>0</v>
      </c>
      <c r="AM1137" s="10">
        <f t="shared" si="458"/>
        <v>0</v>
      </c>
      <c r="AN1137" s="10">
        <f t="shared" si="458"/>
        <v>0</v>
      </c>
      <c r="AO1137" s="10">
        <f t="shared" si="458"/>
        <v>0</v>
      </c>
      <c r="AP1137" s="10">
        <f t="shared" si="448"/>
        <v>0</v>
      </c>
      <c r="AQ1137" s="10">
        <f t="shared" si="448"/>
        <v>0</v>
      </c>
      <c r="AR1137" s="10">
        <f t="shared" si="448"/>
        <v>0</v>
      </c>
      <c r="AS1137" s="10">
        <f t="shared" si="448"/>
        <v>0</v>
      </c>
      <c r="AT1137" s="10">
        <f t="shared" si="448"/>
        <v>0</v>
      </c>
      <c r="AV1137" s="10">
        <f t="shared" si="459"/>
        <v>0</v>
      </c>
      <c r="AW1137" s="10">
        <f>'დამტკ. ბიუჯ.'!G1137</f>
        <v>0</v>
      </c>
      <c r="AX1137" s="10">
        <f>'დამტკ. საკუთ.'!G1137</f>
        <v>0</v>
      </c>
      <c r="AY1137" s="10">
        <f>'ცვლილ. ბიუჯ.'!H1137</f>
        <v>0</v>
      </c>
      <c r="AZ1137" s="10">
        <f>'ცვლილ. საკუთ.'!H1137</f>
        <v>0</v>
      </c>
      <c r="BA1137" s="10">
        <f>'მთავრ. ფონდი'!H1137</f>
        <v>0</v>
      </c>
      <c r="BB1137" s="10">
        <f>'პრეზ. ფონდი'!H1137</f>
        <v>0</v>
      </c>
      <c r="BC1137" s="10">
        <f>'დაზუსტ. ნაერთი'!G1137</f>
        <v>0</v>
      </c>
      <c r="BD1137" s="10">
        <f>'დაზუსტ. ბიუჯ.'!G1137</f>
        <v>0</v>
      </c>
      <c r="BE1137" s="10">
        <f>'დაზუსტ. საკუთ.'!G1137</f>
        <v>0</v>
      </c>
      <c r="BG1137" s="10">
        <f t="shared" si="460"/>
        <v>0</v>
      </c>
      <c r="BH1137" s="10">
        <f t="shared" si="460"/>
        <v>0</v>
      </c>
      <c r="BI1137" s="10">
        <f t="shared" si="460"/>
        <v>0</v>
      </c>
      <c r="BJ1137" s="10">
        <f t="shared" si="449"/>
        <v>0</v>
      </c>
      <c r="BK1137" s="10">
        <f t="shared" si="449"/>
        <v>0</v>
      </c>
      <c r="BL1137" s="10">
        <f t="shared" si="449"/>
        <v>0</v>
      </c>
      <c r="BM1137" s="10">
        <f t="shared" si="449"/>
        <v>0</v>
      </c>
      <c r="BN1137" s="10">
        <f t="shared" si="449"/>
        <v>0</v>
      </c>
      <c r="BO1137" s="10">
        <f t="shared" si="446"/>
        <v>0</v>
      </c>
      <c r="BP1137" s="10">
        <f t="shared" si="445"/>
        <v>0</v>
      </c>
      <c r="BR1137" s="10">
        <f t="shared" si="461"/>
        <v>0</v>
      </c>
      <c r="BS1137" s="10">
        <f>'დამტკ. ბიუჯ.'!H1137</f>
        <v>0</v>
      </c>
      <c r="BT1137" s="10">
        <f>'დამტკ. საკუთ.'!H1137</f>
        <v>0</v>
      </c>
      <c r="BU1137" s="10">
        <f>'ცვლილ. ბიუჯ.'!I1137</f>
        <v>0</v>
      </c>
      <c r="BV1137" s="10">
        <f>'ცვლილ. საკუთ.'!I1137</f>
        <v>0</v>
      </c>
      <c r="BW1137" s="10">
        <f>'მთავრ. ფონდი'!I1137</f>
        <v>0</v>
      </c>
      <c r="BX1137" s="10">
        <f>'პრეზ. ფონდი'!I1137</f>
        <v>0</v>
      </c>
      <c r="BY1137" s="10">
        <f>'დაზუსტ. ნაერთი'!H1137</f>
        <v>0</v>
      </c>
      <c r="BZ1137" s="10">
        <f>'დაზუსტ. ბიუჯ.'!H1137</f>
        <v>0</v>
      </c>
      <c r="CA1137" s="10">
        <f>'დაზუსტ. საკუთ.'!H1137</f>
        <v>0</v>
      </c>
    </row>
    <row r="1138" spans="1:79" x14ac:dyDescent="0.25">
      <c r="A1138" t="str">
        <f t="shared" si="450"/>
        <v>b</v>
      </c>
      <c r="B1138" s="8"/>
      <c r="C1138" s="9" t="s">
        <v>16</v>
      </c>
      <c r="D1138" s="10">
        <f t="shared" si="451"/>
        <v>0</v>
      </c>
      <c r="E1138" s="10">
        <f t="shared" si="452"/>
        <v>0</v>
      </c>
      <c r="F1138" s="10">
        <f t="shared" si="453"/>
        <v>0</v>
      </c>
      <c r="G1138" s="10">
        <f t="shared" si="453"/>
        <v>0</v>
      </c>
      <c r="H1138" s="10">
        <f t="shared" si="453"/>
        <v>0</v>
      </c>
      <c r="I1138" s="10">
        <f t="shared" si="447"/>
        <v>0</v>
      </c>
      <c r="J1138" s="10">
        <f t="shared" si="447"/>
        <v>0</v>
      </c>
      <c r="K1138" s="10">
        <f t="shared" si="447"/>
        <v>0</v>
      </c>
      <c r="L1138" s="10">
        <f t="shared" si="447"/>
        <v>0</v>
      </c>
      <c r="M1138" s="10">
        <f t="shared" si="447"/>
        <v>0</v>
      </c>
      <c r="O1138" s="10">
        <f t="shared" si="454"/>
        <v>0</v>
      </c>
      <c r="P1138" s="10">
        <f>'დამტკ. ბიუჯ.'!E1138</f>
        <v>0</v>
      </c>
      <c r="Q1138" s="10">
        <f>'დამტკ. საკუთ.'!E1138</f>
        <v>0</v>
      </c>
      <c r="R1138" s="10">
        <f>'ცვლილ. ბიუჯ.'!F1138</f>
        <v>0</v>
      </c>
      <c r="S1138" s="10">
        <f>'ცვლილ. საკუთ.'!F1138</f>
        <v>0</v>
      </c>
      <c r="T1138" s="10">
        <f>'მთავრ. ფონდი'!F1138</f>
        <v>0</v>
      </c>
      <c r="U1138" s="10">
        <f>'პრეზ. ფონდი'!F1138</f>
        <v>0</v>
      </c>
      <c r="V1138" s="10">
        <f>'დაზუსტ. ნაერთი'!E1138</f>
        <v>0</v>
      </c>
      <c r="W1138" s="10">
        <f>'დაზუსტ. ბიუჯ.'!E1138</f>
        <v>0</v>
      </c>
      <c r="X1138" s="10">
        <f>'დაზუსტ. საკუთ.'!E1138</f>
        <v>0</v>
      </c>
      <c r="Z1138" s="10">
        <f t="shared" si="455"/>
        <v>0</v>
      </c>
      <c r="AA1138" s="10">
        <f>'დამტკ. ბიუჯ.'!F1138</f>
        <v>0</v>
      </c>
      <c r="AB1138" s="10">
        <f>'დამტკ. საკუთ.'!F1138</f>
        <v>0</v>
      </c>
      <c r="AC1138" s="10">
        <f>'ცვლილ. ბიუჯ.'!G1138</f>
        <v>0</v>
      </c>
      <c r="AD1138" s="10">
        <f>'ცვლილ. საკუთ.'!G1138</f>
        <v>0</v>
      </c>
      <c r="AE1138" s="10">
        <f>'მთავრ. ფონდი'!G1138</f>
        <v>0</v>
      </c>
      <c r="AF1138" s="10">
        <f>'პრეზ. ფონდი'!G1138</f>
        <v>0</v>
      </c>
      <c r="AG1138" s="10">
        <f>'დაზუსტ. ნაერთი'!F1138</f>
        <v>0</v>
      </c>
      <c r="AH1138" s="10">
        <f>'დაზუსტ. ბიუჯ.'!F1138</f>
        <v>0</v>
      </c>
      <c r="AI1138" s="10">
        <f>'დაზუსტ. საკუთ.'!F1138</f>
        <v>0</v>
      </c>
      <c r="AK1138" s="10">
        <f t="shared" si="456"/>
        <v>0</v>
      </c>
      <c r="AL1138" s="10">
        <f t="shared" si="457"/>
        <v>0</v>
      </c>
      <c r="AM1138" s="10">
        <f t="shared" si="458"/>
        <v>0</v>
      </c>
      <c r="AN1138" s="10">
        <f t="shared" si="458"/>
        <v>0</v>
      </c>
      <c r="AO1138" s="10">
        <f t="shared" si="458"/>
        <v>0</v>
      </c>
      <c r="AP1138" s="10">
        <f t="shared" si="448"/>
        <v>0</v>
      </c>
      <c r="AQ1138" s="10">
        <f t="shared" si="448"/>
        <v>0</v>
      </c>
      <c r="AR1138" s="10">
        <f t="shared" si="448"/>
        <v>0</v>
      </c>
      <c r="AS1138" s="10">
        <f t="shared" si="448"/>
        <v>0</v>
      </c>
      <c r="AT1138" s="10">
        <f t="shared" si="448"/>
        <v>0</v>
      </c>
      <c r="AV1138" s="10">
        <f t="shared" si="459"/>
        <v>0</v>
      </c>
      <c r="AW1138" s="10">
        <f>'დამტკ. ბიუჯ.'!G1138</f>
        <v>0</v>
      </c>
      <c r="AX1138" s="10">
        <f>'დამტკ. საკუთ.'!G1138</f>
        <v>0</v>
      </c>
      <c r="AY1138" s="10">
        <f>'ცვლილ. ბიუჯ.'!H1138</f>
        <v>0</v>
      </c>
      <c r="AZ1138" s="10">
        <f>'ცვლილ. საკუთ.'!H1138</f>
        <v>0</v>
      </c>
      <c r="BA1138" s="10">
        <f>'მთავრ. ფონდი'!H1138</f>
        <v>0</v>
      </c>
      <c r="BB1138" s="10">
        <f>'პრეზ. ფონდი'!H1138</f>
        <v>0</v>
      </c>
      <c r="BC1138" s="10">
        <f>'დაზუსტ. ნაერთი'!G1138</f>
        <v>0</v>
      </c>
      <c r="BD1138" s="10">
        <f>'დაზუსტ. ბიუჯ.'!G1138</f>
        <v>0</v>
      </c>
      <c r="BE1138" s="10">
        <f>'დაზუსტ. საკუთ.'!G1138</f>
        <v>0</v>
      </c>
      <c r="BG1138" s="10">
        <f t="shared" si="460"/>
        <v>0</v>
      </c>
      <c r="BH1138" s="10">
        <f t="shared" si="460"/>
        <v>0</v>
      </c>
      <c r="BI1138" s="10">
        <f t="shared" si="460"/>
        <v>0</v>
      </c>
      <c r="BJ1138" s="10">
        <f t="shared" si="449"/>
        <v>0</v>
      </c>
      <c r="BK1138" s="10">
        <f t="shared" si="449"/>
        <v>0</v>
      </c>
      <c r="BL1138" s="10">
        <f t="shared" si="449"/>
        <v>0</v>
      </c>
      <c r="BM1138" s="10">
        <f t="shared" si="449"/>
        <v>0</v>
      </c>
      <c r="BN1138" s="10">
        <f t="shared" si="449"/>
        <v>0</v>
      </c>
      <c r="BO1138" s="10">
        <f t="shared" si="446"/>
        <v>0</v>
      </c>
      <c r="BP1138" s="10">
        <f t="shared" si="446"/>
        <v>0</v>
      </c>
      <c r="BR1138" s="10">
        <f t="shared" si="461"/>
        <v>0</v>
      </c>
      <c r="BS1138" s="10">
        <f>'დამტკ. ბიუჯ.'!H1138</f>
        <v>0</v>
      </c>
      <c r="BT1138" s="10">
        <f>'დამტკ. საკუთ.'!H1138</f>
        <v>0</v>
      </c>
      <c r="BU1138" s="10">
        <f>'ცვლილ. ბიუჯ.'!I1138</f>
        <v>0</v>
      </c>
      <c r="BV1138" s="10">
        <f>'ცვლილ. საკუთ.'!I1138</f>
        <v>0</v>
      </c>
      <c r="BW1138" s="10">
        <f>'მთავრ. ფონდი'!I1138</f>
        <v>0</v>
      </c>
      <c r="BX1138" s="10">
        <f>'პრეზ. ფონდი'!I1138</f>
        <v>0</v>
      </c>
      <c r="BY1138" s="10">
        <f>'დაზუსტ. ნაერთი'!H1138</f>
        <v>0</v>
      </c>
      <c r="BZ1138" s="10">
        <f>'დაზუსტ. ბიუჯ.'!H1138</f>
        <v>0</v>
      </c>
      <c r="CA1138" s="10">
        <f>'დაზუსტ. საკუთ.'!H1138</f>
        <v>0</v>
      </c>
    </row>
    <row r="1139" spans="1:79" x14ac:dyDescent="0.25">
      <c r="A1139" t="str">
        <f t="shared" si="450"/>
        <v>a</v>
      </c>
      <c r="B1139" s="8"/>
      <c r="C1139" s="9" t="s">
        <v>17</v>
      </c>
      <c r="D1139" s="10">
        <f t="shared" si="451"/>
        <v>0</v>
      </c>
      <c r="E1139" s="10">
        <f t="shared" si="452"/>
        <v>0</v>
      </c>
      <c r="F1139" s="10">
        <f t="shared" si="453"/>
        <v>0</v>
      </c>
      <c r="G1139" s="10">
        <f t="shared" si="453"/>
        <v>100000</v>
      </c>
      <c r="H1139" s="10">
        <f t="shared" si="453"/>
        <v>0</v>
      </c>
      <c r="I1139" s="10">
        <f t="shared" si="447"/>
        <v>0</v>
      </c>
      <c r="J1139" s="10">
        <f t="shared" si="447"/>
        <v>0</v>
      </c>
      <c r="K1139" s="10">
        <f t="shared" si="447"/>
        <v>100000</v>
      </c>
      <c r="L1139" s="10">
        <f t="shared" si="447"/>
        <v>100000</v>
      </c>
      <c r="M1139" s="10">
        <f t="shared" si="447"/>
        <v>0</v>
      </c>
      <c r="O1139" s="10">
        <f t="shared" si="454"/>
        <v>0</v>
      </c>
      <c r="P1139" s="10">
        <f>'დამტკ. ბიუჯ.'!E1139</f>
        <v>0</v>
      </c>
      <c r="Q1139" s="10">
        <f>'დამტკ. საკუთ.'!E1139</f>
        <v>0</v>
      </c>
      <c r="R1139" s="10">
        <f>'ცვლილ. ბიუჯ.'!F1139</f>
        <v>0</v>
      </c>
      <c r="S1139" s="10">
        <f>'ცვლილ. საკუთ.'!F1139</f>
        <v>0</v>
      </c>
      <c r="T1139" s="10">
        <f>'მთავრ. ფონდი'!F1139</f>
        <v>0</v>
      </c>
      <c r="U1139" s="10">
        <f>'პრეზ. ფონდი'!F1139</f>
        <v>0</v>
      </c>
      <c r="V1139" s="10">
        <f>'დაზუსტ. ნაერთი'!E1139</f>
        <v>0</v>
      </c>
      <c r="W1139" s="10">
        <f>'დაზუსტ. ბიუჯ.'!E1139</f>
        <v>0</v>
      </c>
      <c r="X1139" s="10">
        <f>'დაზუსტ. საკუთ.'!E1139</f>
        <v>0</v>
      </c>
      <c r="Z1139" s="10">
        <f t="shared" si="455"/>
        <v>0</v>
      </c>
      <c r="AA1139" s="10">
        <f>'დამტკ. ბიუჯ.'!F1139</f>
        <v>0</v>
      </c>
      <c r="AB1139" s="10">
        <f>'დამტკ. საკუთ.'!F1139</f>
        <v>0</v>
      </c>
      <c r="AC1139" s="10">
        <f>'ცვლილ. ბიუჯ.'!G1139</f>
        <v>0</v>
      </c>
      <c r="AD1139" s="10">
        <f>'ცვლილ. საკუთ.'!G1139</f>
        <v>0</v>
      </c>
      <c r="AE1139" s="10">
        <f>'მთავრ. ფონდი'!G1139</f>
        <v>0</v>
      </c>
      <c r="AF1139" s="10">
        <f>'პრეზ. ფონდი'!G1139</f>
        <v>0</v>
      </c>
      <c r="AG1139" s="10">
        <f>'დაზუსტ. ნაერთი'!F1139</f>
        <v>0</v>
      </c>
      <c r="AH1139" s="10">
        <f>'დაზუსტ. ბიუჯ.'!F1139</f>
        <v>0</v>
      </c>
      <c r="AI1139" s="10">
        <f>'დაზუსტ. საკუთ.'!F1139</f>
        <v>0</v>
      </c>
      <c r="AK1139" s="10">
        <f t="shared" si="456"/>
        <v>0</v>
      </c>
      <c r="AL1139" s="10">
        <f t="shared" si="457"/>
        <v>0</v>
      </c>
      <c r="AM1139" s="10">
        <f t="shared" si="458"/>
        <v>0</v>
      </c>
      <c r="AN1139" s="10">
        <f t="shared" si="458"/>
        <v>0</v>
      </c>
      <c r="AO1139" s="10">
        <f t="shared" si="458"/>
        <v>0</v>
      </c>
      <c r="AP1139" s="10">
        <f t="shared" si="448"/>
        <v>0</v>
      </c>
      <c r="AQ1139" s="10">
        <f t="shared" si="448"/>
        <v>0</v>
      </c>
      <c r="AR1139" s="10">
        <f t="shared" si="448"/>
        <v>0</v>
      </c>
      <c r="AS1139" s="10">
        <f t="shared" si="448"/>
        <v>0</v>
      </c>
      <c r="AT1139" s="10">
        <f t="shared" si="448"/>
        <v>0</v>
      </c>
      <c r="AV1139" s="10">
        <f t="shared" si="459"/>
        <v>0</v>
      </c>
      <c r="AW1139" s="10">
        <f>'დამტკ. ბიუჯ.'!G1139</f>
        <v>0</v>
      </c>
      <c r="AX1139" s="10">
        <f>'დამტკ. საკუთ.'!G1139</f>
        <v>0</v>
      </c>
      <c r="AY1139" s="10">
        <f>'ცვლილ. ბიუჯ.'!H1139</f>
        <v>100000</v>
      </c>
      <c r="AZ1139" s="10">
        <f>'ცვლილ. საკუთ.'!H1139</f>
        <v>0</v>
      </c>
      <c r="BA1139" s="10">
        <f>'მთავრ. ფონდი'!H1139</f>
        <v>0</v>
      </c>
      <c r="BB1139" s="10">
        <f>'პრეზ. ფონდი'!H1139</f>
        <v>0</v>
      </c>
      <c r="BC1139" s="10">
        <f>'დაზუსტ. ნაერთი'!G1139</f>
        <v>100000</v>
      </c>
      <c r="BD1139" s="10">
        <f>'დაზუსტ. ბიუჯ.'!G1139</f>
        <v>100000</v>
      </c>
      <c r="BE1139" s="10">
        <f>'დაზუსტ. საკუთ.'!G1139</f>
        <v>0</v>
      </c>
      <c r="BG1139" s="10">
        <f t="shared" si="460"/>
        <v>0</v>
      </c>
      <c r="BH1139" s="10">
        <f t="shared" si="460"/>
        <v>0</v>
      </c>
      <c r="BI1139" s="10">
        <f t="shared" si="460"/>
        <v>0</v>
      </c>
      <c r="BJ1139" s="10">
        <f t="shared" si="449"/>
        <v>100000</v>
      </c>
      <c r="BK1139" s="10">
        <f t="shared" si="449"/>
        <v>0</v>
      </c>
      <c r="BL1139" s="10">
        <f t="shared" si="449"/>
        <v>0</v>
      </c>
      <c r="BM1139" s="10">
        <f t="shared" si="449"/>
        <v>0</v>
      </c>
      <c r="BN1139" s="10">
        <f t="shared" si="449"/>
        <v>100000</v>
      </c>
      <c r="BO1139" s="10">
        <f t="shared" si="449"/>
        <v>100000</v>
      </c>
      <c r="BP1139" s="10">
        <f t="shared" si="449"/>
        <v>0</v>
      </c>
      <c r="BR1139" s="10">
        <f t="shared" si="461"/>
        <v>0</v>
      </c>
      <c r="BS1139" s="10">
        <f>'დამტკ. ბიუჯ.'!H1139</f>
        <v>0</v>
      </c>
      <c r="BT1139" s="10">
        <f>'დამტკ. საკუთ.'!H1139</f>
        <v>0</v>
      </c>
      <c r="BU1139" s="10">
        <f>'ცვლილ. ბიუჯ.'!I1139</f>
        <v>0</v>
      </c>
      <c r="BV1139" s="10">
        <f>'ცვლილ. საკუთ.'!I1139</f>
        <v>0</v>
      </c>
      <c r="BW1139" s="10">
        <f>'მთავრ. ფონდი'!I1139</f>
        <v>0</v>
      </c>
      <c r="BX1139" s="10">
        <f>'პრეზ. ფონდი'!I1139</f>
        <v>0</v>
      </c>
      <c r="BY1139" s="10">
        <f>'დაზუსტ. ნაერთი'!H1139</f>
        <v>0</v>
      </c>
      <c r="BZ1139" s="10">
        <f>'დაზუსტ. ბიუჯ.'!H1139</f>
        <v>0</v>
      </c>
      <c r="CA1139" s="10">
        <f>'დაზუსტ. საკუთ.'!H1139</f>
        <v>0</v>
      </c>
    </row>
    <row r="1140" spans="1:79" x14ac:dyDescent="0.25">
      <c r="A1140" t="str">
        <f t="shared" si="450"/>
        <v>b</v>
      </c>
      <c r="B1140" s="5"/>
      <c r="C1140" s="6" t="s">
        <v>18</v>
      </c>
      <c r="D1140" s="7">
        <f t="shared" si="451"/>
        <v>0</v>
      </c>
      <c r="E1140" s="7">
        <f t="shared" si="452"/>
        <v>0</v>
      </c>
      <c r="F1140" s="7">
        <f t="shared" si="453"/>
        <v>0</v>
      </c>
      <c r="G1140" s="7">
        <f t="shared" si="453"/>
        <v>0</v>
      </c>
      <c r="H1140" s="7">
        <f t="shared" si="453"/>
        <v>0</v>
      </c>
      <c r="I1140" s="7">
        <f t="shared" si="447"/>
        <v>0</v>
      </c>
      <c r="J1140" s="7">
        <f t="shared" si="447"/>
        <v>0</v>
      </c>
      <c r="K1140" s="7">
        <f t="shared" si="447"/>
        <v>0</v>
      </c>
      <c r="L1140" s="7">
        <f t="shared" si="447"/>
        <v>0</v>
      </c>
      <c r="M1140" s="7">
        <f t="shared" si="447"/>
        <v>0</v>
      </c>
      <c r="O1140" s="7">
        <f t="shared" si="454"/>
        <v>0</v>
      </c>
      <c r="P1140" s="7">
        <f>'დამტკ. ბიუჯ.'!E1140</f>
        <v>0</v>
      </c>
      <c r="Q1140" s="7">
        <f>'დამტკ. საკუთ.'!E1140</f>
        <v>0</v>
      </c>
      <c r="R1140" s="7">
        <f>'ცვლილ. ბიუჯ.'!F1140</f>
        <v>0</v>
      </c>
      <c r="S1140" s="7">
        <f>'ცვლილ. საკუთ.'!F1140</f>
        <v>0</v>
      </c>
      <c r="T1140" s="7">
        <f>'მთავრ. ფონდი'!F1140</f>
        <v>0</v>
      </c>
      <c r="U1140" s="7">
        <f>'პრეზ. ფონდი'!F1140</f>
        <v>0</v>
      </c>
      <c r="V1140" s="7">
        <f>'დაზუსტ. ნაერთი'!E1140</f>
        <v>0</v>
      </c>
      <c r="W1140" s="7">
        <f>'დაზუსტ. ბიუჯ.'!E1140</f>
        <v>0</v>
      </c>
      <c r="X1140" s="7">
        <f>'დაზუსტ. საკუთ.'!E1140</f>
        <v>0</v>
      </c>
      <c r="Z1140" s="7">
        <f t="shared" si="455"/>
        <v>0</v>
      </c>
      <c r="AA1140" s="7">
        <f>'დამტკ. ბიუჯ.'!F1140</f>
        <v>0</v>
      </c>
      <c r="AB1140" s="7">
        <f>'დამტკ. საკუთ.'!F1140</f>
        <v>0</v>
      </c>
      <c r="AC1140" s="7">
        <f>'ცვლილ. ბიუჯ.'!G1140</f>
        <v>0</v>
      </c>
      <c r="AD1140" s="7">
        <f>'ცვლილ. საკუთ.'!G1140</f>
        <v>0</v>
      </c>
      <c r="AE1140" s="7">
        <f>'მთავრ. ფონდი'!G1140</f>
        <v>0</v>
      </c>
      <c r="AF1140" s="7">
        <f>'პრეზ. ფონდი'!G1140</f>
        <v>0</v>
      </c>
      <c r="AG1140" s="7">
        <f>'დაზუსტ. ნაერთი'!F1140</f>
        <v>0</v>
      </c>
      <c r="AH1140" s="7">
        <f>'დაზუსტ. ბიუჯ.'!F1140</f>
        <v>0</v>
      </c>
      <c r="AI1140" s="7">
        <f>'დაზუსტ. საკუთ.'!F1140</f>
        <v>0</v>
      </c>
      <c r="AK1140" s="7">
        <f t="shared" si="456"/>
        <v>0</v>
      </c>
      <c r="AL1140" s="7">
        <f t="shared" si="457"/>
        <v>0</v>
      </c>
      <c r="AM1140" s="7">
        <f t="shared" si="458"/>
        <v>0</v>
      </c>
      <c r="AN1140" s="7">
        <f t="shared" si="458"/>
        <v>0</v>
      </c>
      <c r="AO1140" s="7">
        <f t="shared" si="458"/>
        <v>0</v>
      </c>
      <c r="AP1140" s="7">
        <f t="shared" si="448"/>
        <v>0</v>
      </c>
      <c r="AQ1140" s="7">
        <f t="shared" si="448"/>
        <v>0</v>
      </c>
      <c r="AR1140" s="7">
        <f t="shared" si="448"/>
        <v>0</v>
      </c>
      <c r="AS1140" s="7">
        <f t="shared" si="448"/>
        <v>0</v>
      </c>
      <c r="AT1140" s="7">
        <f t="shared" si="448"/>
        <v>0</v>
      </c>
      <c r="AV1140" s="7">
        <f t="shared" si="459"/>
        <v>0</v>
      </c>
      <c r="AW1140" s="7">
        <f>'დამტკ. ბიუჯ.'!G1140</f>
        <v>0</v>
      </c>
      <c r="AX1140" s="7">
        <f>'დამტკ. საკუთ.'!G1140</f>
        <v>0</v>
      </c>
      <c r="AY1140" s="7">
        <f>'ცვლილ. ბიუჯ.'!H1140</f>
        <v>0</v>
      </c>
      <c r="AZ1140" s="7">
        <f>'ცვლილ. საკუთ.'!H1140</f>
        <v>0</v>
      </c>
      <c r="BA1140" s="7">
        <f>'მთავრ. ფონდი'!H1140</f>
        <v>0</v>
      </c>
      <c r="BB1140" s="7">
        <f>'პრეზ. ფონდი'!H1140</f>
        <v>0</v>
      </c>
      <c r="BC1140" s="7">
        <f>'დაზუსტ. ნაერთი'!G1140</f>
        <v>0</v>
      </c>
      <c r="BD1140" s="7">
        <f>'დაზუსტ. ბიუჯ.'!G1140</f>
        <v>0</v>
      </c>
      <c r="BE1140" s="7">
        <f>'დაზუსტ. საკუთ.'!G1140</f>
        <v>0</v>
      </c>
      <c r="BG1140" s="7">
        <f t="shared" si="460"/>
        <v>0</v>
      </c>
      <c r="BH1140" s="7">
        <f t="shared" si="460"/>
        <v>0</v>
      </c>
      <c r="BI1140" s="7">
        <f t="shared" si="460"/>
        <v>0</v>
      </c>
      <c r="BJ1140" s="7">
        <f t="shared" si="449"/>
        <v>0</v>
      </c>
      <c r="BK1140" s="7">
        <f t="shared" si="449"/>
        <v>0</v>
      </c>
      <c r="BL1140" s="7">
        <f t="shared" si="449"/>
        <v>0</v>
      </c>
      <c r="BM1140" s="7">
        <f t="shared" si="449"/>
        <v>0</v>
      </c>
      <c r="BN1140" s="7">
        <f t="shared" si="449"/>
        <v>0</v>
      </c>
      <c r="BO1140" s="7">
        <f t="shared" si="449"/>
        <v>0</v>
      </c>
      <c r="BP1140" s="7">
        <f t="shared" si="449"/>
        <v>0</v>
      </c>
      <c r="BR1140" s="7">
        <f t="shared" si="461"/>
        <v>0</v>
      </c>
      <c r="BS1140" s="7">
        <f>'დამტკ. ბიუჯ.'!H1140</f>
        <v>0</v>
      </c>
      <c r="BT1140" s="7">
        <f>'დამტკ. საკუთ.'!H1140</f>
        <v>0</v>
      </c>
      <c r="BU1140" s="7">
        <f>'ცვლილ. ბიუჯ.'!I1140</f>
        <v>0</v>
      </c>
      <c r="BV1140" s="7">
        <f>'ცვლილ. საკუთ.'!I1140</f>
        <v>0</v>
      </c>
      <c r="BW1140" s="7">
        <f>'მთავრ. ფონდი'!I1140</f>
        <v>0</v>
      </c>
      <c r="BX1140" s="7">
        <f>'პრეზ. ფონდი'!I1140</f>
        <v>0</v>
      </c>
      <c r="BY1140" s="7">
        <f>'დაზუსტ. ნაერთი'!H1140</f>
        <v>0</v>
      </c>
      <c r="BZ1140" s="7">
        <f>'დაზუსტ. ბიუჯ.'!H1140</f>
        <v>0</v>
      </c>
      <c r="CA1140" s="7">
        <f>'დაზუსტ. საკუთ.'!H1140</f>
        <v>0</v>
      </c>
    </row>
    <row r="1141" spans="1:79" x14ac:dyDescent="0.25">
      <c r="A1141" t="str">
        <f t="shared" si="450"/>
        <v>b</v>
      </c>
      <c r="B1141" s="5"/>
      <c r="C1141" s="6" t="s">
        <v>19</v>
      </c>
      <c r="D1141" s="7">
        <f t="shared" si="451"/>
        <v>0</v>
      </c>
      <c r="E1141" s="7">
        <f t="shared" si="452"/>
        <v>0</v>
      </c>
      <c r="F1141" s="7">
        <f t="shared" si="453"/>
        <v>0</v>
      </c>
      <c r="G1141" s="7">
        <f t="shared" si="453"/>
        <v>0</v>
      </c>
      <c r="H1141" s="7">
        <f t="shared" si="453"/>
        <v>0</v>
      </c>
      <c r="I1141" s="7">
        <f t="shared" si="447"/>
        <v>0</v>
      </c>
      <c r="J1141" s="7">
        <f t="shared" si="447"/>
        <v>0</v>
      </c>
      <c r="K1141" s="7">
        <f t="shared" si="447"/>
        <v>0</v>
      </c>
      <c r="L1141" s="7">
        <f t="shared" si="447"/>
        <v>0</v>
      </c>
      <c r="M1141" s="7">
        <f t="shared" si="447"/>
        <v>0</v>
      </c>
      <c r="O1141" s="7">
        <f t="shared" si="454"/>
        <v>0</v>
      </c>
      <c r="P1141" s="7">
        <f>'დამტკ. ბიუჯ.'!E1141</f>
        <v>0</v>
      </c>
      <c r="Q1141" s="7">
        <f>'დამტკ. საკუთ.'!E1141</f>
        <v>0</v>
      </c>
      <c r="R1141" s="7">
        <f>'ცვლილ. ბიუჯ.'!F1141</f>
        <v>0</v>
      </c>
      <c r="S1141" s="7">
        <f>'ცვლილ. საკუთ.'!F1141</f>
        <v>0</v>
      </c>
      <c r="T1141" s="7">
        <f>'მთავრ. ფონდი'!F1141</f>
        <v>0</v>
      </c>
      <c r="U1141" s="7">
        <f>'პრეზ. ფონდი'!F1141</f>
        <v>0</v>
      </c>
      <c r="V1141" s="7">
        <f>'დაზუსტ. ნაერთი'!E1141</f>
        <v>0</v>
      </c>
      <c r="W1141" s="7">
        <f>'დაზუსტ. ბიუჯ.'!E1141</f>
        <v>0</v>
      </c>
      <c r="X1141" s="7">
        <f>'დაზუსტ. საკუთ.'!E1141</f>
        <v>0</v>
      </c>
      <c r="Z1141" s="7">
        <f t="shared" si="455"/>
        <v>0</v>
      </c>
      <c r="AA1141" s="7">
        <f>'დამტკ. ბიუჯ.'!F1141</f>
        <v>0</v>
      </c>
      <c r="AB1141" s="7">
        <f>'დამტკ. საკუთ.'!F1141</f>
        <v>0</v>
      </c>
      <c r="AC1141" s="7">
        <f>'ცვლილ. ბიუჯ.'!G1141</f>
        <v>0</v>
      </c>
      <c r="AD1141" s="7">
        <f>'ცვლილ. საკუთ.'!G1141</f>
        <v>0</v>
      </c>
      <c r="AE1141" s="7">
        <f>'მთავრ. ფონდი'!G1141</f>
        <v>0</v>
      </c>
      <c r="AF1141" s="7">
        <f>'პრეზ. ფონდი'!G1141</f>
        <v>0</v>
      </c>
      <c r="AG1141" s="7">
        <f>'დაზუსტ. ნაერთი'!F1141</f>
        <v>0</v>
      </c>
      <c r="AH1141" s="7">
        <f>'დაზუსტ. ბიუჯ.'!F1141</f>
        <v>0</v>
      </c>
      <c r="AI1141" s="7">
        <f>'დაზუსტ. საკუთ.'!F1141</f>
        <v>0</v>
      </c>
      <c r="AK1141" s="7">
        <f t="shared" si="456"/>
        <v>0</v>
      </c>
      <c r="AL1141" s="7">
        <f t="shared" si="457"/>
        <v>0</v>
      </c>
      <c r="AM1141" s="7">
        <f t="shared" si="458"/>
        <v>0</v>
      </c>
      <c r="AN1141" s="7">
        <f t="shared" si="458"/>
        <v>0</v>
      </c>
      <c r="AO1141" s="7">
        <f t="shared" si="458"/>
        <v>0</v>
      </c>
      <c r="AP1141" s="7">
        <f t="shared" si="448"/>
        <v>0</v>
      </c>
      <c r="AQ1141" s="7">
        <f t="shared" si="448"/>
        <v>0</v>
      </c>
      <c r="AR1141" s="7">
        <f t="shared" si="448"/>
        <v>0</v>
      </c>
      <c r="AS1141" s="7">
        <f t="shared" si="448"/>
        <v>0</v>
      </c>
      <c r="AT1141" s="7">
        <f t="shared" si="448"/>
        <v>0</v>
      </c>
      <c r="AV1141" s="7">
        <f t="shared" si="459"/>
        <v>0</v>
      </c>
      <c r="AW1141" s="7">
        <f>'დამტკ. ბიუჯ.'!G1141</f>
        <v>0</v>
      </c>
      <c r="AX1141" s="7">
        <f>'დამტკ. საკუთ.'!G1141</f>
        <v>0</v>
      </c>
      <c r="AY1141" s="7">
        <f>'ცვლილ. ბიუჯ.'!H1141</f>
        <v>0</v>
      </c>
      <c r="AZ1141" s="7">
        <f>'ცვლილ. საკუთ.'!H1141</f>
        <v>0</v>
      </c>
      <c r="BA1141" s="7">
        <f>'მთავრ. ფონდი'!H1141</f>
        <v>0</v>
      </c>
      <c r="BB1141" s="7">
        <f>'პრეზ. ფონდი'!H1141</f>
        <v>0</v>
      </c>
      <c r="BC1141" s="7">
        <f>'დაზუსტ. ნაერთი'!G1141</f>
        <v>0</v>
      </c>
      <c r="BD1141" s="7">
        <f>'დაზუსტ. ბიუჯ.'!G1141</f>
        <v>0</v>
      </c>
      <c r="BE1141" s="7">
        <f>'დაზუსტ. საკუთ.'!G1141</f>
        <v>0</v>
      </c>
      <c r="BG1141" s="7">
        <f t="shared" si="460"/>
        <v>0</v>
      </c>
      <c r="BH1141" s="7">
        <f t="shared" si="460"/>
        <v>0</v>
      </c>
      <c r="BI1141" s="7">
        <f t="shared" si="460"/>
        <v>0</v>
      </c>
      <c r="BJ1141" s="7">
        <f t="shared" si="449"/>
        <v>0</v>
      </c>
      <c r="BK1141" s="7">
        <f t="shared" si="449"/>
        <v>0</v>
      </c>
      <c r="BL1141" s="7">
        <f t="shared" si="449"/>
        <v>0</v>
      </c>
      <c r="BM1141" s="7">
        <f t="shared" si="449"/>
        <v>0</v>
      </c>
      <c r="BN1141" s="7">
        <f t="shared" si="449"/>
        <v>0</v>
      </c>
      <c r="BO1141" s="7">
        <f t="shared" si="449"/>
        <v>0</v>
      </c>
      <c r="BP1141" s="7">
        <f t="shared" si="449"/>
        <v>0</v>
      </c>
      <c r="BR1141" s="7">
        <f t="shared" si="461"/>
        <v>0</v>
      </c>
      <c r="BS1141" s="7">
        <f>'დამტკ. ბიუჯ.'!H1141</f>
        <v>0</v>
      </c>
      <c r="BT1141" s="7">
        <f>'დამტკ. საკუთ.'!H1141</f>
        <v>0</v>
      </c>
      <c r="BU1141" s="7">
        <f>'ცვლილ. ბიუჯ.'!I1141</f>
        <v>0</v>
      </c>
      <c r="BV1141" s="7">
        <f>'ცვლილ. საკუთ.'!I1141</f>
        <v>0</v>
      </c>
      <c r="BW1141" s="7">
        <f>'მთავრ. ფონდი'!I1141</f>
        <v>0</v>
      </c>
      <c r="BX1141" s="7">
        <f>'პრეზ. ფონდი'!I1141</f>
        <v>0</v>
      </c>
      <c r="BY1141" s="7">
        <f>'დაზუსტ. ნაერთი'!H1141</f>
        <v>0</v>
      </c>
      <c r="BZ1141" s="7">
        <f>'დაზუსტ. ბიუჯ.'!H1141</f>
        <v>0</v>
      </c>
      <c r="CA1141" s="7">
        <f>'დაზუსტ. საკუთ.'!H1141</f>
        <v>0</v>
      </c>
    </row>
    <row r="1142" spans="1:79" ht="15.75" thickBot="1" x14ac:dyDescent="0.3">
      <c r="A1142" t="str">
        <f t="shared" si="450"/>
        <v>b</v>
      </c>
      <c r="B1142" s="11"/>
      <c r="C1142" s="12" t="s">
        <v>20</v>
      </c>
      <c r="D1142" s="13">
        <f t="shared" si="451"/>
        <v>0</v>
      </c>
      <c r="E1142" s="13">
        <f t="shared" si="452"/>
        <v>0</v>
      </c>
      <c r="F1142" s="13">
        <f t="shared" si="453"/>
        <v>0</v>
      </c>
      <c r="G1142" s="13">
        <f t="shared" si="453"/>
        <v>0</v>
      </c>
      <c r="H1142" s="13">
        <f t="shared" si="453"/>
        <v>0</v>
      </c>
      <c r="I1142" s="13">
        <f t="shared" si="447"/>
        <v>0</v>
      </c>
      <c r="J1142" s="13">
        <f t="shared" si="447"/>
        <v>0</v>
      </c>
      <c r="K1142" s="13">
        <f t="shared" si="447"/>
        <v>0</v>
      </c>
      <c r="L1142" s="13">
        <f t="shared" si="447"/>
        <v>0</v>
      </c>
      <c r="M1142" s="13">
        <f t="shared" si="447"/>
        <v>0</v>
      </c>
      <c r="O1142" s="13">
        <f t="shared" si="454"/>
        <v>0</v>
      </c>
      <c r="P1142" s="13">
        <f>'დამტკ. ბიუჯ.'!E1142</f>
        <v>0</v>
      </c>
      <c r="Q1142" s="13">
        <f>'დამტკ. საკუთ.'!E1142</f>
        <v>0</v>
      </c>
      <c r="R1142" s="13">
        <f>'ცვლილ. ბიუჯ.'!F1142</f>
        <v>0</v>
      </c>
      <c r="S1142" s="13">
        <f>'ცვლილ. საკუთ.'!F1142</f>
        <v>0</v>
      </c>
      <c r="T1142" s="13">
        <f>'მთავრ. ფონდი'!F1142</f>
        <v>0</v>
      </c>
      <c r="U1142" s="13">
        <f>'პრეზ. ფონდი'!F1142</f>
        <v>0</v>
      </c>
      <c r="V1142" s="13">
        <f>'დაზუსტ. ნაერთი'!E1142</f>
        <v>0</v>
      </c>
      <c r="W1142" s="13">
        <f>'დაზუსტ. ბიუჯ.'!E1142</f>
        <v>0</v>
      </c>
      <c r="X1142" s="13">
        <f>'დაზუსტ. საკუთ.'!E1142</f>
        <v>0</v>
      </c>
      <c r="Z1142" s="13">
        <f t="shared" si="455"/>
        <v>0</v>
      </c>
      <c r="AA1142" s="13">
        <f>'დამტკ. ბიუჯ.'!F1142</f>
        <v>0</v>
      </c>
      <c r="AB1142" s="13">
        <f>'დამტკ. საკუთ.'!F1142</f>
        <v>0</v>
      </c>
      <c r="AC1142" s="13">
        <f>'ცვლილ. ბიუჯ.'!G1142</f>
        <v>0</v>
      </c>
      <c r="AD1142" s="13">
        <f>'ცვლილ. საკუთ.'!G1142</f>
        <v>0</v>
      </c>
      <c r="AE1142" s="13">
        <f>'მთავრ. ფონდი'!G1142</f>
        <v>0</v>
      </c>
      <c r="AF1142" s="13">
        <f>'პრეზ. ფონდი'!G1142</f>
        <v>0</v>
      </c>
      <c r="AG1142" s="13">
        <f>'დაზუსტ. ნაერთი'!F1142</f>
        <v>0</v>
      </c>
      <c r="AH1142" s="13">
        <f>'დაზუსტ. ბიუჯ.'!F1142</f>
        <v>0</v>
      </c>
      <c r="AI1142" s="13">
        <f>'დაზუსტ. საკუთ.'!F1142</f>
        <v>0</v>
      </c>
      <c r="AK1142" s="13">
        <f t="shared" si="456"/>
        <v>0</v>
      </c>
      <c r="AL1142" s="13">
        <f t="shared" si="457"/>
        <v>0</v>
      </c>
      <c r="AM1142" s="13">
        <f t="shared" si="458"/>
        <v>0</v>
      </c>
      <c r="AN1142" s="13">
        <f t="shared" si="458"/>
        <v>0</v>
      </c>
      <c r="AO1142" s="13">
        <f t="shared" si="458"/>
        <v>0</v>
      </c>
      <c r="AP1142" s="13">
        <f t="shared" si="448"/>
        <v>0</v>
      </c>
      <c r="AQ1142" s="13">
        <f t="shared" si="448"/>
        <v>0</v>
      </c>
      <c r="AR1142" s="13">
        <f t="shared" si="448"/>
        <v>0</v>
      </c>
      <c r="AS1142" s="13">
        <f t="shared" si="448"/>
        <v>0</v>
      </c>
      <c r="AT1142" s="13">
        <f t="shared" si="448"/>
        <v>0</v>
      </c>
      <c r="AV1142" s="13">
        <f t="shared" si="459"/>
        <v>0</v>
      </c>
      <c r="AW1142" s="13">
        <f>'დამტკ. ბიუჯ.'!G1142</f>
        <v>0</v>
      </c>
      <c r="AX1142" s="13">
        <f>'დამტკ. საკუთ.'!G1142</f>
        <v>0</v>
      </c>
      <c r="AY1142" s="13">
        <f>'ცვლილ. ბიუჯ.'!H1142</f>
        <v>0</v>
      </c>
      <c r="AZ1142" s="13">
        <f>'ცვლილ. საკუთ.'!H1142</f>
        <v>0</v>
      </c>
      <c r="BA1142" s="13">
        <f>'მთავრ. ფონდი'!H1142</f>
        <v>0</v>
      </c>
      <c r="BB1142" s="13">
        <f>'პრეზ. ფონდი'!H1142</f>
        <v>0</v>
      </c>
      <c r="BC1142" s="13">
        <f>'დაზუსტ. ნაერთი'!G1142</f>
        <v>0</v>
      </c>
      <c r="BD1142" s="13">
        <f>'დაზუსტ. ბიუჯ.'!G1142</f>
        <v>0</v>
      </c>
      <c r="BE1142" s="13">
        <f>'დაზუსტ. საკუთ.'!G1142</f>
        <v>0</v>
      </c>
      <c r="BG1142" s="13">
        <f t="shared" si="460"/>
        <v>0</v>
      </c>
      <c r="BH1142" s="13">
        <f t="shared" si="460"/>
        <v>0</v>
      </c>
      <c r="BI1142" s="13">
        <f t="shared" si="460"/>
        <v>0</v>
      </c>
      <c r="BJ1142" s="13">
        <f t="shared" si="449"/>
        <v>0</v>
      </c>
      <c r="BK1142" s="13">
        <f t="shared" si="449"/>
        <v>0</v>
      </c>
      <c r="BL1142" s="13">
        <f t="shared" si="449"/>
        <v>0</v>
      </c>
      <c r="BM1142" s="13">
        <f t="shared" si="449"/>
        <v>0</v>
      </c>
      <c r="BN1142" s="13">
        <f t="shared" si="449"/>
        <v>0</v>
      </c>
      <c r="BO1142" s="13">
        <f t="shared" si="449"/>
        <v>0</v>
      </c>
      <c r="BP1142" s="13">
        <f t="shared" si="449"/>
        <v>0</v>
      </c>
      <c r="BR1142" s="13">
        <f t="shared" si="461"/>
        <v>0</v>
      </c>
      <c r="BS1142" s="13">
        <f>'დამტკ. ბიუჯ.'!H1142</f>
        <v>0</v>
      </c>
      <c r="BT1142" s="13">
        <f>'დამტკ. საკუთ.'!H1142</f>
        <v>0</v>
      </c>
      <c r="BU1142" s="13">
        <f>'ცვლილ. ბიუჯ.'!I1142</f>
        <v>0</v>
      </c>
      <c r="BV1142" s="13">
        <f>'ცვლილ. საკუთ.'!I1142</f>
        <v>0</v>
      </c>
      <c r="BW1142" s="13">
        <f>'მთავრ. ფონდი'!I1142</f>
        <v>0</v>
      </c>
      <c r="BX1142" s="13">
        <f>'პრეზ. ფონდი'!I1142</f>
        <v>0</v>
      </c>
      <c r="BY1142" s="13">
        <f>'დაზუსტ. ნაერთი'!H1142</f>
        <v>0</v>
      </c>
      <c r="BZ1142" s="13">
        <f>'დაზუსტ. ბიუჯ.'!H1142</f>
        <v>0</v>
      </c>
      <c r="CA1142" s="13">
        <f>'დაზუსტ. საკუთ.'!H1142</f>
        <v>0</v>
      </c>
    </row>
    <row r="1143" spans="1:79" ht="15.75" thickTop="1" x14ac:dyDescent="0.25"/>
  </sheetData>
  <autoFilter ref="A2:CA2"/>
  <mergeCells count="9">
    <mergeCell ref="AV1:BE1"/>
    <mergeCell ref="BG1:BP1"/>
    <mergeCell ref="BR1:CA1"/>
    <mergeCell ref="B1:B2"/>
    <mergeCell ref="C1:C2"/>
    <mergeCell ref="D1:M1"/>
    <mergeCell ref="O1:X1"/>
    <mergeCell ref="Z1:AI1"/>
    <mergeCell ref="AK1:AT1"/>
  </mergeCells>
  <pageMargins left="0.7" right="0.7" top="0.75" bottom="0.75" header="0.3" footer="0.3"/>
  <pageSetup scale="35" orientation="landscape" r:id="rId1"/>
  <colBreaks count="6" manualBreakCount="6">
    <brk id="13" max="1033" man="1"/>
    <brk id="24" max="1033" man="1"/>
    <brk id="35" max="1033" man="1"/>
    <brk id="46" max="1033" man="1"/>
    <brk id="57" max="1033" man="1"/>
    <brk id="68" max="1033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1143"/>
  <sheetViews>
    <sheetView showGridLines="0" view="pageBreakPreview" zoomScale="90" zoomScaleNormal="100" zoomScaleSheetLayoutView="90" workbookViewId="0">
      <pane ySplit="2" topLeftCell="A958" activePane="bottomLeft" state="frozen"/>
      <selection pane="bottomLeft" activeCell="C975" sqref="C975"/>
    </sheetView>
  </sheetViews>
  <sheetFormatPr defaultRowHeight="15" x14ac:dyDescent="0.25"/>
  <cols>
    <col min="1" max="1" width="3.28515625" customWidth="1"/>
    <col min="2" max="2" width="16.5703125" customWidth="1"/>
    <col min="3" max="3" width="54.42578125" customWidth="1"/>
    <col min="4" max="10" width="15.85546875" customWidth="1"/>
    <col min="11" max="11" width="16" customWidth="1"/>
  </cols>
  <sheetData>
    <row r="1" spans="1:11" ht="42" customHeight="1" x14ac:dyDescent="0.25">
      <c r="B1" s="143" t="s">
        <v>252</v>
      </c>
      <c r="C1" s="143"/>
      <c r="D1" s="143"/>
      <c r="E1" s="143"/>
      <c r="F1" s="143"/>
      <c r="G1" s="143"/>
      <c r="H1" s="143"/>
    </row>
    <row r="2" spans="1:11" ht="30.75" thickBot="1" x14ac:dyDescent="0.3">
      <c r="B2" s="1" t="s">
        <v>0</v>
      </c>
      <c r="C2" s="1" t="s">
        <v>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  <c r="I2" s="2" t="s">
        <v>183</v>
      </c>
      <c r="J2" s="2" t="s">
        <v>184</v>
      </c>
      <c r="K2" s="2" t="s">
        <v>186</v>
      </c>
    </row>
    <row r="3" spans="1:11" ht="31.5" customHeight="1" thickTop="1" thickBot="1" x14ac:dyDescent="0.3">
      <c r="A3" t="str">
        <f>IF(OR(D3&lt;&gt;0,E3&lt;&gt;0,F3&lt;&gt;0,G3&lt;&gt;0,H3&lt;&gt;0,),"a","b")</f>
        <v>a</v>
      </c>
      <c r="B3" s="16" t="s">
        <v>7</v>
      </c>
      <c r="C3" s="4" t="s">
        <v>8</v>
      </c>
      <c r="D3" s="4">
        <f>SUM('დამტკ. ბიუჯ.'!D3,'დამტკ. საკუთ.'!D3)</f>
        <v>3416700000</v>
      </c>
      <c r="E3" s="4">
        <f>SUM('დამტკ. ბიუჯ.'!E3,'დამტკ. საკუთ.'!E3)</f>
        <v>870634700</v>
      </c>
      <c r="F3" s="4">
        <f>SUM('დამტკ. ბიუჯ.'!F3,'დამტკ. საკუთ.'!F3)</f>
        <v>852221400</v>
      </c>
      <c r="G3" s="4">
        <f>SUM('დამტკ. ბიუჯ.'!G3,'დამტკ. საკუთ.'!G3)</f>
        <v>848051300</v>
      </c>
      <c r="H3" s="4">
        <f>SUM('დამტკ. ბიუჯ.'!H3,'დამტკ. საკუთ.'!H3)</f>
        <v>845792600</v>
      </c>
      <c r="I3" s="4">
        <f>SUM('დამტკ. ბიუჯ.'!I3,'დამტკ. საკუთ.'!I3)</f>
        <v>1722856100</v>
      </c>
      <c r="J3" s="4">
        <f>SUM('დამტკ. ბიუჯ.'!J3,'დამტკ. საკუთ.'!J3)</f>
        <v>2570907400</v>
      </c>
      <c r="K3" s="4" t="s">
        <v>193</v>
      </c>
    </row>
    <row r="4" spans="1:11" ht="15.75" customHeight="1" thickTop="1" x14ac:dyDescent="0.25">
      <c r="A4" t="str">
        <f t="shared" ref="A4:A67" si="0">IF(OR(D4&lt;&gt;0,E4&lt;&gt;0,F4&lt;&gt;0,G4&lt;&gt;0,H4&lt;&gt;0,),"a","b")</f>
        <v>a</v>
      </c>
      <c r="B4" s="5" t="s">
        <v>9</v>
      </c>
      <c r="C4" s="6" t="s">
        <v>10</v>
      </c>
      <c r="D4" s="7">
        <f>SUM('დამტკ. ბიუჯ.'!D4,'დამტკ. საკუთ.'!D4)</f>
        <v>3399682000</v>
      </c>
      <c r="E4" s="7">
        <f>SUM('დამტკ. ბიუჯ.'!E4,'დამტკ. საკუთ.'!E4)</f>
        <v>868564600</v>
      </c>
      <c r="F4" s="7">
        <f>SUM('დამტკ. ბიუჯ.'!F4,'დამტკ. საკუთ.'!F4)</f>
        <v>847186800</v>
      </c>
      <c r="G4" s="7">
        <f>SUM('დამტკ. ბიუჯ.'!G4,'დამტკ. საკუთ.'!G4)</f>
        <v>844231700</v>
      </c>
      <c r="H4" s="7">
        <f>SUM('დამტკ. ბიუჯ.'!H4,'დამტკ. საკუთ.'!H4)</f>
        <v>839698900</v>
      </c>
      <c r="I4" s="7">
        <f>SUM('დამტკ. ბიუჯ.'!I4,'დამტკ. საკუთ.'!I4)</f>
        <v>1715751400</v>
      </c>
      <c r="J4" s="7">
        <f>SUM('დამტკ. ბიუჯ.'!J4,'დამტკ. საკუთ.'!J4)</f>
        <v>2559983100</v>
      </c>
      <c r="K4" s="7" t="s">
        <v>193</v>
      </c>
    </row>
    <row r="5" spans="1:11" ht="15" customHeight="1" x14ac:dyDescent="0.25">
      <c r="A5" t="str">
        <f t="shared" si="0"/>
        <v>a</v>
      </c>
      <c r="B5" s="8" t="s">
        <v>9</v>
      </c>
      <c r="C5" s="9" t="s">
        <v>11</v>
      </c>
      <c r="D5" s="10">
        <f>SUM('დამტკ. ბიუჯ.'!D5,'დამტკ. საკუთ.'!D5)</f>
        <v>29226000</v>
      </c>
      <c r="E5" s="10">
        <f>SUM('დამტკ. ბიუჯ.'!E5,'დამტკ. საკუთ.'!E5)</f>
        <v>7298500</v>
      </c>
      <c r="F5" s="10">
        <f>SUM('დამტკ. ბიუჯ.'!F5,'დამტკ. საკუთ.'!F5)</f>
        <v>7298500</v>
      </c>
      <c r="G5" s="10">
        <f>SUM('დამტკ. ბიუჯ.'!G5,'დამტკ. საკუთ.'!G5)</f>
        <v>7298500</v>
      </c>
      <c r="H5" s="10">
        <f>SUM('დამტკ. ბიუჯ.'!H5,'დამტკ. საკუთ.'!H5)</f>
        <v>7330500</v>
      </c>
      <c r="I5" s="10">
        <f>SUM('დამტკ. ბიუჯ.'!I5,'დამტკ. საკუთ.'!I5)</f>
        <v>14597000</v>
      </c>
      <c r="J5" s="10">
        <f>SUM('დამტკ. ბიუჯ.'!J5,'დამტკ. საკუთ.'!J5)</f>
        <v>21895500</v>
      </c>
      <c r="K5" s="10" t="s">
        <v>193</v>
      </c>
    </row>
    <row r="6" spans="1:11" ht="15" customHeight="1" x14ac:dyDescent="0.25">
      <c r="A6" t="str">
        <f t="shared" si="0"/>
        <v>a</v>
      </c>
      <c r="B6" s="8" t="s">
        <v>9</v>
      </c>
      <c r="C6" s="9" t="s">
        <v>12</v>
      </c>
      <c r="D6" s="10">
        <f>SUM('დამტკ. ბიუჯ.'!D6,'დამტკ. საკუთ.'!D6)</f>
        <v>86219500</v>
      </c>
      <c r="E6" s="10">
        <f>SUM('დამტკ. ბიუჯ.'!E6,'დამტკ. საკუთ.'!E6)</f>
        <v>27885100</v>
      </c>
      <c r="F6" s="10">
        <f>SUM('დამტკ. ბიუჯ.'!F6,'დამტკ. საკუთ.'!F6)</f>
        <v>20153000</v>
      </c>
      <c r="G6" s="10">
        <f>SUM('დამტკ. ბიუჯ.'!G6,'დამტკ. საკუთ.'!G6)</f>
        <v>17077900</v>
      </c>
      <c r="H6" s="10">
        <f>SUM('დამტკ. ბიუჯ.'!H6,'დამტკ. საკუთ.'!H6)</f>
        <v>21103500</v>
      </c>
      <c r="I6" s="10">
        <f>SUM('დამტკ. ბიუჯ.'!I6,'დამტკ. საკუთ.'!I6)</f>
        <v>48038100</v>
      </c>
      <c r="J6" s="10">
        <f>SUM('დამტკ. ბიუჯ.'!J6,'დამტკ. საკუთ.'!J6)</f>
        <v>65116000</v>
      </c>
      <c r="K6" s="10" t="s">
        <v>193</v>
      </c>
    </row>
    <row r="7" spans="1:11" ht="15" customHeight="1" x14ac:dyDescent="0.25">
      <c r="A7" t="str">
        <f t="shared" si="0"/>
        <v>b</v>
      </c>
      <c r="B7" s="8" t="s">
        <v>9</v>
      </c>
      <c r="C7" s="9" t="s">
        <v>13</v>
      </c>
      <c r="D7" s="10">
        <f>SUM('დამტკ. ბიუჯ.'!D7,'დამტკ. საკუთ.'!D7)</f>
        <v>0</v>
      </c>
      <c r="E7" s="10">
        <f>SUM('დამტკ. ბიუჯ.'!E7,'დამტკ. საკუთ.'!E7)</f>
        <v>0</v>
      </c>
      <c r="F7" s="10">
        <f>SUM('დამტკ. ბიუჯ.'!F7,'დამტკ. საკუთ.'!F7)</f>
        <v>0</v>
      </c>
      <c r="G7" s="10">
        <f>SUM('დამტკ. ბიუჯ.'!G7,'დამტკ. საკუთ.'!G7)</f>
        <v>0</v>
      </c>
      <c r="H7" s="10">
        <f>SUM('დამტკ. ბიუჯ.'!H7,'დამტკ. საკუთ.'!H7)</f>
        <v>0</v>
      </c>
      <c r="I7" s="10">
        <f>SUM('დამტკ. ბიუჯ.'!I7,'დამტკ. საკუთ.'!I7)</f>
        <v>0</v>
      </c>
      <c r="J7" s="10">
        <f>SUM('დამტკ. ბიუჯ.'!J7,'დამტკ. საკუთ.'!J7)</f>
        <v>0</v>
      </c>
      <c r="K7" s="10" t="s">
        <v>193</v>
      </c>
    </row>
    <row r="8" spans="1:11" ht="15" customHeight="1" x14ac:dyDescent="0.25">
      <c r="A8" t="str">
        <f t="shared" si="0"/>
        <v>b</v>
      </c>
      <c r="B8" s="8" t="s">
        <v>9</v>
      </c>
      <c r="C8" s="9" t="s">
        <v>14</v>
      </c>
      <c r="D8" s="10">
        <f>SUM('დამტკ. ბიუჯ.'!D8,'დამტკ. საკუთ.'!D8)</f>
        <v>0</v>
      </c>
      <c r="E8" s="10">
        <f>SUM('დამტკ. ბიუჯ.'!E8,'დამტკ. საკუთ.'!E8)</f>
        <v>0</v>
      </c>
      <c r="F8" s="10">
        <f>SUM('დამტკ. ბიუჯ.'!F8,'დამტკ. საკუთ.'!F8)</f>
        <v>0</v>
      </c>
      <c r="G8" s="10">
        <f>SUM('დამტკ. ბიუჯ.'!G8,'დამტკ. საკუთ.'!G8)</f>
        <v>0</v>
      </c>
      <c r="H8" s="10">
        <f>SUM('დამტკ. ბიუჯ.'!H8,'დამტკ. საკუთ.'!H8)</f>
        <v>0</v>
      </c>
      <c r="I8" s="10">
        <f>SUM('დამტკ. ბიუჯ.'!I8,'დამტკ. საკუთ.'!I8)</f>
        <v>0</v>
      </c>
      <c r="J8" s="10">
        <f>SUM('დამტკ. ბიუჯ.'!J8,'დამტკ. საკუთ.'!J8)</f>
        <v>0</v>
      </c>
      <c r="K8" s="10" t="s">
        <v>193</v>
      </c>
    </row>
    <row r="9" spans="1:11" ht="15" customHeight="1" x14ac:dyDescent="0.25">
      <c r="A9" t="str">
        <f t="shared" si="0"/>
        <v>a</v>
      </c>
      <c r="B9" s="8" t="s">
        <v>9</v>
      </c>
      <c r="C9" s="9" t="s">
        <v>15</v>
      </c>
      <c r="D9" s="10">
        <f>SUM('დამტკ. ბიუჯ.'!D9,'დამტკ. საკუთ.'!D9)</f>
        <v>2351000</v>
      </c>
      <c r="E9" s="10">
        <f>SUM('დამტკ. ბიუჯ.'!E9,'დამტკ. საკუთ.'!E9)</f>
        <v>8000</v>
      </c>
      <c r="F9" s="10">
        <f>SUM('დამტკ. ბიუჯ.'!F9,'დამტკ. საკუთ.'!F9)</f>
        <v>15000</v>
      </c>
      <c r="G9" s="10">
        <f>SUM('დამტკ. ბიუჯ.'!G9,'დამტკ. საკუთ.'!G9)</f>
        <v>2308000</v>
      </c>
      <c r="H9" s="10">
        <f>SUM('დამტკ. ბიუჯ.'!H9,'დამტკ. საკუთ.'!H9)</f>
        <v>20000</v>
      </c>
      <c r="I9" s="10">
        <f>SUM('დამტკ. ბიუჯ.'!I9,'დამტკ. საკუთ.'!I9)</f>
        <v>23000</v>
      </c>
      <c r="J9" s="10">
        <f>SUM('დამტკ. ბიუჯ.'!J9,'დამტკ. საკუთ.'!J9)</f>
        <v>2331000</v>
      </c>
      <c r="K9" s="10" t="s">
        <v>193</v>
      </c>
    </row>
    <row r="10" spans="1:11" ht="15" customHeight="1" x14ac:dyDescent="0.25">
      <c r="A10" t="str">
        <f t="shared" si="0"/>
        <v>a</v>
      </c>
      <c r="B10" s="8" t="s">
        <v>9</v>
      </c>
      <c r="C10" s="9" t="s">
        <v>16</v>
      </c>
      <c r="D10" s="10">
        <f>SUM('დამტკ. ბიუჯ.'!D10,'დამტკ. საკუთ.'!D10)</f>
        <v>3265201000</v>
      </c>
      <c r="E10" s="10">
        <f>SUM('დამტკ. ბიუჯ.'!E10,'დამტკ. საკუთ.'!E10)</f>
        <v>829556300</v>
      </c>
      <c r="F10" s="10">
        <f>SUM('დამტკ. ბიუჯ.'!F10,'დამტკ. საკუთ.'!F10)</f>
        <v>813707600</v>
      </c>
      <c r="G10" s="10">
        <f>SUM('დამტკ. ბიუჯ.'!G10,'დამტკ. საკუთ.'!G10)</f>
        <v>811662500</v>
      </c>
      <c r="H10" s="10">
        <f>SUM('დამტკ. ბიუჯ.'!H10,'დამტკ. საკუთ.'!H10)</f>
        <v>810274600</v>
      </c>
      <c r="I10" s="10">
        <f>SUM('დამტკ. ბიუჯ.'!I10,'დამტკ. საკუთ.'!I10)</f>
        <v>1643263900</v>
      </c>
      <c r="J10" s="10">
        <f>SUM('დამტკ. ბიუჯ.'!J10,'დამტკ. საკუთ.'!J10)</f>
        <v>2454926400</v>
      </c>
      <c r="K10" s="10" t="s">
        <v>193</v>
      </c>
    </row>
    <row r="11" spans="1:11" ht="15" customHeight="1" x14ac:dyDescent="0.25">
      <c r="A11" t="str">
        <f t="shared" si="0"/>
        <v>a</v>
      </c>
      <c r="B11" s="8" t="s">
        <v>9</v>
      </c>
      <c r="C11" s="9" t="s">
        <v>17</v>
      </c>
      <c r="D11" s="10">
        <f>SUM('დამტკ. ბიუჯ.'!D11,'დამტკ. საკუთ.'!D11)</f>
        <v>16684500</v>
      </c>
      <c r="E11" s="10">
        <f>SUM('დამტკ. ბიუჯ.'!E11,'დამტკ. საკუთ.'!E11)</f>
        <v>3816700</v>
      </c>
      <c r="F11" s="10">
        <f>SUM('დამტკ. ბიუჯ.'!F11,'დამტკ. საკუთ.'!F11)</f>
        <v>6012700</v>
      </c>
      <c r="G11" s="10">
        <f>SUM('დამტკ. ბიუჯ.'!G11,'დამტკ. საკუთ.'!G11)</f>
        <v>5884800</v>
      </c>
      <c r="H11" s="10">
        <f>SUM('დამტკ. ბიუჯ.'!H11,'დამტკ. საკუთ.'!H11)</f>
        <v>970300</v>
      </c>
      <c r="I11" s="10">
        <f>SUM('დამტკ. ბიუჯ.'!I11,'დამტკ. საკუთ.'!I11)</f>
        <v>9829400</v>
      </c>
      <c r="J11" s="10">
        <f>SUM('დამტკ. ბიუჯ.'!J11,'დამტკ. საკუთ.'!J11)</f>
        <v>15714200</v>
      </c>
      <c r="K11" s="10" t="s">
        <v>193</v>
      </c>
    </row>
    <row r="12" spans="1:11" ht="15" customHeight="1" x14ac:dyDescent="0.25">
      <c r="A12" t="str">
        <f t="shared" si="0"/>
        <v>a</v>
      </c>
      <c r="B12" s="5" t="s">
        <v>9</v>
      </c>
      <c r="C12" s="6" t="s">
        <v>18</v>
      </c>
      <c r="D12" s="7">
        <f>SUM('დამტკ. ბიუჯ.'!D12,'დამტკ. საკუთ.'!D12)</f>
        <v>17018000</v>
      </c>
      <c r="E12" s="7">
        <f>SUM('დამტკ. ბიუჯ.'!E12,'დამტკ. საკუთ.'!E12)</f>
        <v>2070100</v>
      </c>
      <c r="F12" s="7">
        <f>SUM('დამტკ. ბიუჯ.'!F12,'დამტკ. საკუთ.'!F12)</f>
        <v>5034600</v>
      </c>
      <c r="G12" s="7">
        <f>SUM('დამტკ. ბიუჯ.'!G12,'დამტკ. საკუთ.'!G12)</f>
        <v>3819600</v>
      </c>
      <c r="H12" s="7">
        <f>SUM('დამტკ. ბიუჯ.'!H12,'დამტკ. საკუთ.'!H12)</f>
        <v>6093700</v>
      </c>
      <c r="I12" s="7">
        <f>SUM('დამტკ. ბიუჯ.'!I12,'დამტკ. საკუთ.'!I12)</f>
        <v>7104700</v>
      </c>
      <c r="J12" s="7">
        <f>SUM('დამტკ. ბიუჯ.'!J12,'დამტკ. საკუთ.'!J12)</f>
        <v>10924300</v>
      </c>
      <c r="K12" s="7" t="s">
        <v>193</v>
      </c>
    </row>
    <row r="13" spans="1:11" ht="15" customHeight="1" x14ac:dyDescent="0.25">
      <c r="A13" t="str">
        <f t="shared" si="0"/>
        <v>b</v>
      </c>
      <c r="B13" s="5" t="s">
        <v>9</v>
      </c>
      <c r="C13" s="6" t="s">
        <v>19</v>
      </c>
      <c r="D13" s="7">
        <f>SUM('დამტკ. ბიუჯ.'!D13,'დამტკ. საკუთ.'!D13)</f>
        <v>0</v>
      </c>
      <c r="E13" s="7">
        <f>SUM('დამტკ. ბიუჯ.'!E13,'დამტკ. საკუთ.'!E13)</f>
        <v>0</v>
      </c>
      <c r="F13" s="7">
        <f>SUM('დამტკ. ბიუჯ.'!F13,'დამტკ. საკუთ.'!F13)</f>
        <v>0</v>
      </c>
      <c r="G13" s="7">
        <f>SUM('დამტკ. ბიუჯ.'!G13,'დამტკ. საკუთ.'!G13)</f>
        <v>0</v>
      </c>
      <c r="H13" s="7">
        <f>SUM('დამტკ. ბიუჯ.'!H13,'დამტკ. საკუთ.'!H13)</f>
        <v>0</v>
      </c>
      <c r="I13" s="7">
        <f>SUM('დამტკ. ბიუჯ.'!I13,'დამტკ. საკუთ.'!I13)</f>
        <v>0</v>
      </c>
      <c r="J13" s="7">
        <f>SUM('დამტკ. ბიუჯ.'!J13,'დამტკ. საკუთ.'!J13)</f>
        <v>0</v>
      </c>
      <c r="K13" s="7" t="s">
        <v>193</v>
      </c>
    </row>
    <row r="14" spans="1:11" ht="15.75" customHeight="1" thickBot="1" x14ac:dyDescent="0.3">
      <c r="A14" t="str">
        <f t="shared" si="0"/>
        <v>b</v>
      </c>
      <c r="B14" s="11" t="s">
        <v>9</v>
      </c>
      <c r="C14" s="12" t="s">
        <v>20</v>
      </c>
      <c r="D14" s="13">
        <f>SUM('დამტკ. ბიუჯ.'!D14,'დამტკ. საკუთ.'!D14)</f>
        <v>0</v>
      </c>
      <c r="E14" s="13">
        <f>SUM('დამტკ. ბიუჯ.'!E14,'დამტკ. საკუთ.'!E14)</f>
        <v>0</v>
      </c>
      <c r="F14" s="13">
        <f>SUM('დამტკ. ბიუჯ.'!F14,'დამტკ. საკუთ.'!F14)</f>
        <v>0</v>
      </c>
      <c r="G14" s="13">
        <f>SUM('დამტკ. ბიუჯ.'!G14,'დამტკ. საკუთ.'!G14)</f>
        <v>0</v>
      </c>
      <c r="H14" s="13">
        <f>SUM('დამტკ. ბიუჯ.'!H14,'დამტკ. საკუთ.'!H14)</f>
        <v>0</v>
      </c>
      <c r="I14" s="13">
        <f>SUM('დამტკ. ბიუჯ.'!I14,'დამტკ. საკუთ.'!I14)</f>
        <v>0</v>
      </c>
      <c r="J14" s="13">
        <f>SUM('დამტკ. ბიუჯ.'!J14,'დამტკ. საკუთ.'!J14)</f>
        <v>0</v>
      </c>
      <c r="K14" s="13" t="s">
        <v>193</v>
      </c>
    </row>
    <row r="15" spans="1:11" ht="31.5" customHeight="1" thickTop="1" thickBot="1" x14ac:dyDescent="0.3">
      <c r="A15" t="str">
        <f t="shared" si="0"/>
        <v>a</v>
      </c>
      <c r="B15" s="16" t="s">
        <v>21</v>
      </c>
      <c r="C15" s="4" t="s">
        <v>22</v>
      </c>
      <c r="D15" s="4">
        <f>SUM('დამტკ. ბიუჯ.'!D15,'დამტკ. საკუთ.'!D15)</f>
        <v>50196000</v>
      </c>
      <c r="E15" s="4">
        <f>SUM('დამტკ. ბიუჯ.'!E15,'დამტკ. საკუთ.'!E15)</f>
        <v>11615700</v>
      </c>
      <c r="F15" s="4">
        <f>SUM('დამტკ. ბიუჯ.'!F15,'დამტკ. საკუთ.'!F15)</f>
        <v>12472800</v>
      </c>
      <c r="G15" s="4">
        <f>SUM('დამტკ. ბიუჯ.'!G15,'დამტკ. საკუთ.'!G15)</f>
        <v>14454500</v>
      </c>
      <c r="H15" s="4">
        <f>SUM('დამტკ. ბიუჯ.'!H15,'დამტკ. საკუთ.'!H15)</f>
        <v>11653000</v>
      </c>
      <c r="I15" s="4">
        <f>SUM('დამტკ. ბიუჯ.'!I15,'დამტკ. საკუთ.'!I15)</f>
        <v>24088500</v>
      </c>
      <c r="J15" s="4">
        <f>SUM('დამტკ. ბიუჯ.'!J15,'დამტკ. საკუთ.'!J15)</f>
        <v>38543000</v>
      </c>
      <c r="K15" s="4" t="s">
        <v>193</v>
      </c>
    </row>
    <row r="16" spans="1:11" ht="15.75" customHeight="1" thickTop="1" x14ac:dyDescent="0.25">
      <c r="A16" t="str">
        <f t="shared" si="0"/>
        <v>a</v>
      </c>
      <c r="B16" s="5"/>
      <c r="C16" s="6" t="s">
        <v>10</v>
      </c>
      <c r="D16" s="7">
        <f>SUM('დამტკ. ბიუჯ.'!D16,'დამტკ. საკუთ.'!D16)</f>
        <v>49574000</v>
      </c>
      <c r="E16" s="7">
        <f>SUM('დამტკ. ბიუჯ.'!E16,'დამტკ. საკუთ.'!E16)</f>
        <v>11500900</v>
      </c>
      <c r="F16" s="7">
        <f>SUM('დამტკ. ბიუჯ.'!F16,'დამტკ. საკუთ.'!F16)</f>
        <v>12281900</v>
      </c>
      <c r="G16" s="7">
        <f>SUM('დამტკ. ბიუჯ.'!G16,'დამტკ. საკუთ.'!G16)</f>
        <v>14226900</v>
      </c>
      <c r="H16" s="7">
        <f>SUM('დამტკ. ბიუჯ.'!H16,'დამტკ. საკუთ.'!H16)</f>
        <v>11564300</v>
      </c>
      <c r="I16" s="7">
        <f>SUM('დამტკ. ბიუჯ.'!I16,'დამტკ. საკუთ.'!I16)</f>
        <v>23782800</v>
      </c>
      <c r="J16" s="7">
        <f>SUM('დამტკ. ბიუჯ.'!J16,'დამტკ. საკუთ.'!J16)</f>
        <v>38009700</v>
      </c>
      <c r="K16" s="7" t="s">
        <v>193</v>
      </c>
    </row>
    <row r="17" spans="1:11" ht="15" customHeight="1" x14ac:dyDescent="0.25">
      <c r="A17" t="str">
        <f t="shared" si="0"/>
        <v>a</v>
      </c>
      <c r="B17" s="8"/>
      <c r="C17" s="9" t="s">
        <v>11</v>
      </c>
      <c r="D17" s="10">
        <f>SUM('დამტკ. ბიუჯ.'!D17,'დამტკ. საკუთ.'!D17)</f>
        <v>29226000</v>
      </c>
      <c r="E17" s="10">
        <f>SUM('დამტკ. ბიუჯ.'!E17,'დამტკ. საკუთ.'!E17)</f>
        <v>7298500</v>
      </c>
      <c r="F17" s="10">
        <f>SUM('დამტკ. ბიუჯ.'!F17,'დამტკ. საკუთ.'!F17)</f>
        <v>7298500</v>
      </c>
      <c r="G17" s="10">
        <f>SUM('დამტკ. ბიუჯ.'!G17,'დამტკ. საკუთ.'!G17)</f>
        <v>7298500</v>
      </c>
      <c r="H17" s="10">
        <f>SUM('დამტკ. ბიუჯ.'!H17,'დამტკ. საკუთ.'!H17)</f>
        <v>7330500</v>
      </c>
      <c r="I17" s="10">
        <f>SUM('დამტკ. ბიუჯ.'!I17,'დამტკ. საკუთ.'!I17)</f>
        <v>14597000</v>
      </c>
      <c r="J17" s="10">
        <f>SUM('დამტკ. ბიუჯ.'!J17,'დამტკ. საკუთ.'!J17)</f>
        <v>21895500</v>
      </c>
      <c r="K17" s="10" t="s">
        <v>193</v>
      </c>
    </row>
    <row r="18" spans="1:11" ht="15" customHeight="1" x14ac:dyDescent="0.25">
      <c r="A18" t="str">
        <f t="shared" si="0"/>
        <v>a</v>
      </c>
      <c r="B18" s="8"/>
      <c r="C18" s="9" t="s">
        <v>12</v>
      </c>
      <c r="D18" s="10">
        <f>SUM('დამტკ. ბიუჯ.'!D18,'დამტკ. საკუთ.'!D18)</f>
        <v>17469500</v>
      </c>
      <c r="E18" s="10">
        <f>SUM('დამტკ. ბიუჯ.'!E18,'დამტკ. საკუთ.'!E18)</f>
        <v>4054800</v>
      </c>
      <c r="F18" s="10">
        <f>SUM('დამტკ. ბიუჯ.'!F18,'დამტკ. საკუთ.'!F18)</f>
        <v>4819500</v>
      </c>
      <c r="G18" s="10">
        <f>SUM('დამტკ. ბიუჯ.'!G18,'დამტკ. საკუთ.'!G18)</f>
        <v>4485200</v>
      </c>
      <c r="H18" s="10">
        <f>SUM('დამტკ. ბიუჯ.'!H18,'დამტკ. საკუთ.'!H18)</f>
        <v>4110000</v>
      </c>
      <c r="I18" s="10">
        <f>SUM('დამტკ. ბიუჯ.'!I18,'დამტკ. საკუთ.'!I18)</f>
        <v>8874300</v>
      </c>
      <c r="J18" s="10">
        <f>SUM('დამტკ. ბიუჯ.'!J18,'დამტკ. საკუთ.'!J18)</f>
        <v>13359500</v>
      </c>
      <c r="K18" s="10" t="s">
        <v>193</v>
      </c>
    </row>
    <row r="19" spans="1:11" ht="15" customHeight="1" x14ac:dyDescent="0.25">
      <c r="A19" t="str">
        <f t="shared" si="0"/>
        <v>b</v>
      </c>
      <c r="B19" s="8"/>
      <c r="C19" s="9" t="s">
        <v>13</v>
      </c>
      <c r="D19" s="10">
        <f>SUM('დამტკ. ბიუჯ.'!D19,'დამტკ. საკუთ.'!D19)</f>
        <v>0</v>
      </c>
      <c r="E19" s="10">
        <f>SUM('დამტკ. ბიუჯ.'!E19,'დამტკ. საკუთ.'!E19)</f>
        <v>0</v>
      </c>
      <c r="F19" s="10">
        <f>SUM('დამტკ. ბიუჯ.'!F19,'დამტკ. საკუთ.'!F19)</f>
        <v>0</v>
      </c>
      <c r="G19" s="10">
        <f>SUM('დამტკ. ბიუჯ.'!G19,'დამტკ. საკუთ.'!G19)</f>
        <v>0</v>
      </c>
      <c r="H19" s="10">
        <f>SUM('დამტკ. ბიუჯ.'!H19,'დამტკ. საკუთ.'!H19)</f>
        <v>0</v>
      </c>
      <c r="I19" s="10">
        <f>SUM('დამტკ. ბიუჯ.'!I19,'დამტკ. საკუთ.'!I19)</f>
        <v>0</v>
      </c>
      <c r="J19" s="10">
        <f>SUM('დამტკ. ბიუჯ.'!J19,'დამტკ. საკუთ.'!J19)</f>
        <v>0</v>
      </c>
      <c r="K19" s="10" t="s">
        <v>193</v>
      </c>
    </row>
    <row r="20" spans="1:11" ht="15" customHeight="1" x14ac:dyDescent="0.25">
      <c r="A20" t="str">
        <f t="shared" si="0"/>
        <v>b</v>
      </c>
      <c r="B20" s="8"/>
      <c r="C20" s="9" t="s">
        <v>14</v>
      </c>
      <c r="D20" s="10">
        <f>SUM('დამტკ. ბიუჯ.'!D20,'დამტკ. საკუთ.'!D20)</f>
        <v>0</v>
      </c>
      <c r="E20" s="10">
        <f>SUM('დამტკ. ბიუჯ.'!E20,'დამტკ. საკუთ.'!E20)</f>
        <v>0</v>
      </c>
      <c r="F20" s="10">
        <f>SUM('დამტკ. ბიუჯ.'!F20,'დამტკ. საკუთ.'!F20)</f>
        <v>0</v>
      </c>
      <c r="G20" s="10">
        <f>SUM('დამტკ. ბიუჯ.'!G20,'დამტკ. საკუთ.'!G20)</f>
        <v>0</v>
      </c>
      <c r="H20" s="10">
        <f>SUM('დამტკ. ბიუჯ.'!H20,'დამტკ. საკუთ.'!H20)</f>
        <v>0</v>
      </c>
      <c r="I20" s="10">
        <f>SUM('დამტკ. ბიუჯ.'!I20,'დამტკ. საკუთ.'!I20)</f>
        <v>0</v>
      </c>
      <c r="J20" s="10">
        <f>SUM('დამტკ. ბიუჯ.'!J20,'დამტკ. საკუთ.'!J20)</f>
        <v>0</v>
      </c>
      <c r="K20" s="10" t="s">
        <v>193</v>
      </c>
    </row>
    <row r="21" spans="1:11" ht="15" customHeight="1" x14ac:dyDescent="0.25">
      <c r="A21" t="str">
        <f t="shared" si="0"/>
        <v>a</v>
      </c>
      <c r="B21" s="8"/>
      <c r="C21" s="9" t="s">
        <v>15</v>
      </c>
      <c r="D21" s="10">
        <f>SUM('დამტკ. ბიუჯ.'!D21,'დამტკ. საკუთ.'!D21)</f>
        <v>2351000</v>
      </c>
      <c r="E21" s="10">
        <f>SUM('დამტკ. ბიუჯ.'!E21,'დამტკ. საკუთ.'!E21)</f>
        <v>8000</v>
      </c>
      <c r="F21" s="10">
        <f>SUM('დამტკ. ბიუჯ.'!F21,'დამტკ. საკუთ.'!F21)</f>
        <v>15000</v>
      </c>
      <c r="G21" s="10">
        <f>SUM('დამტკ. ბიუჯ.'!G21,'დამტკ. საკუთ.'!G21)</f>
        <v>2308000</v>
      </c>
      <c r="H21" s="10">
        <f>SUM('დამტკ. ბიუჯ.'!H21,'დამტკ. საკუთ.'!H21)</f>
        <v>20000</v>
      </c>
      <c r="I21" s="10">
        <f>SUM('დამტკ. ბიუჯ.'!I21,'დამტკ. საკუთ.'!I21)</f>
        <v>23000</v>
      </c>
      <c r="J21" s="10">
        <f>SUM('დამტკ. ბიუჯ.'!J21,'დამტკ. საკუთ.'!J21)</f>
        <v>2331000</v>
      </c>
      <c r="K21" s="10" t="s">
        <v>193</v>
      </c>
    </row>
    <row r="22" spans="1:11" ht="15" customHeight="1" x14ac:dyDescent="0.25">
      <c r="A22" t="str">
        <f t="shared" si="0"/>
        <v>a</v>
      </c>
      <c r="B22" s="8"/>
      <c r="C22" s="9" t="s">
        <v>16</v>
      </c>
      <c r="D22" s="10">
        <f>SUM('დამტკ. ბიუჯ.'!D22,'დამტკ. საკუთ.'!D22)</f>
        <v>339000</v>
      </c>
      <c r="E22" s="10">
        <f>SUM('დამტკ. ბიუჯ.'!E22,'დამტკ. საკუთ.'!E22)</f>
        <v>98200</v>
      </c>
      <c r="F22" s="10">
        <f>SUM('დამტკ. ბიუჯ.'!F22,'დამტკ. საკუთ.'!F22)</f>
        <v>85300</v>
      </c>
      <c r="G22" s="10">
        <f>SUM('დამტკ. ბიუჯ.'!G22,'დამტკ. საკუთ.'!G22)</f>
        <v>77700</v>
      </c>
      <c r="H22" s="10">
        <f>SUM('დამტკ. ბიუჯ.'!H22,'დამტკ. საკუთ.'!H22)</f>
        <v>77800</v>
      </c>
      <c r="I22" s="10">
        <f>SUM('დამტკ. ბიუჯ.'!I22,'დამტკ. საკუთ.'!I22)</f>
        <v>183500</v>
      </c>
      <c r="J22" s="10">
        <f>SUM('დამტკ. ბიუჯ.'!J22,'დამტკ. საკუთ.'!J22)</f>
        <v>261200</v>
      </c>
      <c r="K22" s="10" t="s">
        <v>193</v>
      </c>
    </row>
    <row r="23" spans="1:11" ht="15" customHeight="1" x14ac:dyDescent="0.25">
      <c r="A23" t="str">
        <f t="shared" si="0"/>
        <v>a</v>
      </c>
      <c r="B23" s="8"/>
      <c r="C23" s="9" t="s">
        <v>17</v>
      </c>
      <c r="D23" s="10">
        <f>SUM('დამტკ. ბიუჯ.'!D23,'დამტკ. საკუთ.'!D23)</f>
        <v>188500</v>
      </c>
      <c r="E23" s="10">
        <f>SUM('დამტკ. ბიუჯ.'!E23,'დამტკ. საკუთ.'!E23)</f>
        <v>41400</v>
      </c>
      <c r="F23" s="10">
        <f>SUM('დამტკ. ბიუჯ.'!F23,'დამტკ. საკუთ.'!F23)</f>
        <v>63600</v>
      </c>
      <c r="G23" s="10">
        <f>SUM('დამტკ. ბიუჯ.'!G23,'დამტკ. საკუთ.'!G23)</f>
        <v>57500</v>
      </c>
      <c r="H23" s="10">
        <f>SUM('დამტკ. ბიუჯ.'!H23,'დამტკ. საკუთ.'!H23)</f>
        <v>26000</v>
      </c>
      <c r="I23" s="10">
        <f>SUM('დამტკ. ბიუჯ.'!I23,'დამტკ. საკუთ.'!I23)</f>
        <v>105000</v>
      </c>
      <c r="J23" s="10">
        <f>SUM('დამტკ. ბიუჯ.'!J23,'დამტკ. საკუთ.'!J23)</f>
        <v>162500</v>
      </c>
      <c r="K23" s="10" t="s">
        <v>193</v>
      </c>
    </row>
    <row r="24" spans="1:11" ht="15" customHeight="1" x14ac:dyDescent="0.25">
      <c r="A24" t="str">
        <f t="shared" si="0"/>
        <v>a</v>
      </c>
      <c r="B24" s="5"/>
      <c r="C24" s="6" t="s">
        <v>18</v>
      </c>
      <c r="D24" s="7">
        <f>SUM('დამტკ. ბიუჯ.'!D24,'დამტკ. საკუთ.'!D24)</f>
        <v>622000</v>
      </c>
      <c r="E24" s="7">
        <f>SUM('დამტკ. ბიუჯ.'!E24,'დამტკ. საკუთ.'!E24)</f>
        <v>114800</v>
      </c>
      <c r="F24" s="7">
        <f>SUM('დამტკ. ბიუჯ.'!F24,'დამტკ. საკუთ.'!F24)</f>
        <v>190900</v>
      </c>
      <c r="G24" s="7">
        <f>SUM('დამტკ. ბიუჯ.'!G24,'დამტკ. საკუთ.'!G24)</f>
        <v>227600</v>
      </c>
      <c r="H24" s="7">
        <f>SUM('დამტკ. ბიუჯ.'!H24,'დამტკ. საკუთ.'!H24)</f>
        <v>88700</v>
      </c>
      <c r="I24" s="7">
        <f>SUM('დამტკ. ბიუჯ.'!I24,'დამტკ. საკუთ.'!I24)</f>
        <v>305700</v>
      </c>
      <c r="J24" s="7">
        <f>SUM('დამტკ. ბიუჯ.'!J24,'დამტკ. საკუთ.'!J24)</f>
        <v>533300</v>
      </c>
      <c r="K24" s="7" t="s">
        <v>193</v>
      </c>
    </row>
    <row r="25" spans="1:11" ht="15" customHeight="1" x14ac:dyDescent="0.25">
      <c r="A25" t="str">
        <f t="shared" si="0"/>
        <v>b</v>
      </c>
      <c r="B25" s="5"/>
      <c r="C25" s="6" t="s">
        <v>19</v>
      </c>
      <c r="D25" s="7">
        <f>SUM('დამტკ. ბიუჯ.'!D25,'დამტკ. საკუთ.'!D25)</f>
        <v>0</v>
      </c>
      <c r="E25" s="7">
        <f>SUM('დამტკ. ბიუჯ.'!E25,'დამტკ. საკუთ.'!E25)</f>
        <v>0</v>
      </c>
      <c r="F25" s="7">
        <f>SUM('დამტკ. ბიუჯ.'!F25,'დამტკ. საკუთ.'!F25)</f>
        <v>0</v>
      </c>
      <c r="G25" s="7">
        <f>SUM('დამტკ. ბიუჯ.'!G25,'დამტკ. საკუთ.'!G25)</f>
        <v>0</v>
      </c>
      <c r="H25" s="7">
        <f>SUM('დამტკ. ბიუჯ.'!H25,'დამტკ. საკუთ.'!H25)</f>
        <v>0</v>
      </c>
      <c r="I25" s="7">
        <f>SUM('დამტკ. ბიუჯ.'!I25,'დამტკ. საკუთ.'!I25)</f>
        <v>0</v>
      </c>
      <c r="J25" s="7">
        <f>SUM('დამტკ. ბიუჯ.'!J25,'დამტკ. საკუთ.'!J25)</f>
        <v>0</v>
      </c>
      <c r="K25" s="7" t="s">
        <v>193</v>
      </c>
    </row>
    <row r="26" spans="1:11" ht="15.75" customHeight="1" thickBot="1" x14ac:dyDescent="0.3">
      <c r="A26" t="str">
        <f t="shared" si="0"/>
        <v>b</v>
      </c>
      <c r="B26" s="11"/>
      <c r="C26" s="12" t="s">
        <v>20</v>
      </c>
      <c r="D26" s="13">
        <f>SUM('დამტკ. ბიუჯ.'!D26,'დამტკ. საკუთ.'!D26)</f>
        <v>0</v>
      </c>
      <c r="E26" s="13">
        <f>SUM('დამტკ. ბიუჯ.'!E26,'დამტკ. საკუთ.'!E26)</f>
        <v>0</v>
      </c>
      <c r="F26" s="13">
        <f>SUM('დამტკ. ბიუჯ.'!F26,'დამტკ. საკუთ.'!F26)</f>
        <v>0</v>
      </c>
      <c r="G26" s="13">
        <f>SUM('დამტკ. ბიუჯ.'!G26,'დამტკ. საკუთ.'!G26)</f>
        <v>0</v>
      </c>
      <c r="H26" s="13">
        <f>SUM('დამტკ. ბიუჯ.'!H26,'დამტკ. საკუთ.'!H26)</f>
        <v>0</v>
      </c>
      <c r="I26" s="13">
        <f>SUM('დამტკ. ბიუჯ.'!I26,'დამტკ. საკუთ.'!I26)</f>
        <v>0</v>
      </c>
      <c r="J26" s="13">
        <f>SUM('დამტკ. ბიუჯ.'!J26,'დამტკ. საკუთ.'!J26)</f>
        <v>0</v>
      </c>
      <c r="K26" s="13" t="s">
        <v>193</v>
      </c>
    </row>
    <row r="27" spans="1:11" ht="46.5" customHeight="1" thickTop="1" thickBot="1" x14ac:dyDescent="0.3">
      <c r="A27" t="str">
        <f t="shared" si="0"/>
        <v>a</v>
      </c>
      <c r="B27" s="3" t="s">
        <v>23</v>
      </c>
      <c r="C27" s="4" t="s">
        <v>24</v>
      </c>
      <c r="D27" s="4">
        <f>SUM('დამტკ. ბიუჯ.'!D27,'დამტკ. საკუთ.'!D27)</f>
        <v>9184000</v>
      </c>
      <c r="E27" s="4">
        <f>SUM('დამტკ. ბიუჯ.'!E27,'დამტკ. საკუთ.'!E27)</f>
        <v>1564500</v>
      </c>
      <c r="F27" s="4">
        <f>SUM('დამტკ. ბიუჯ.'!F27,'დამტკ. საკუთ.'!F27)</f>
        <v>1706500</v>
      </c>
      <c r="G27" s="4">
        <f>SUM('დამტკ. ბიუჯ.'!G27,'დამტკ. საკუთ.'!G27)</f>
        <v>3996500</v>
      </c>
      <c r="H27" s="4">
        <f>SUM('დამტკ. ბიუჯ.'!H27,'დამტკ. საკუთ.'!H27)</f>
        <v>1916500</v>
      </c>
      <c r="I27" s="4">
        <f>SUM('დამტკ. ბიუჯ.'!I27,'დამტკ. საკუთ.'!I27)</f>
        <v>3271000</v>
      </c>
      <c r="J27" s="4">
        <f>SUM('დამტკ. ბიუჯ.'!J27,'დამტკ. საკუთ.'!J27)</f>
        <v>7267500</v>
      </c>
      <c r="K27" s="4" t="s">
        <v>187</v>
      </c>
    </row>
    <row r="28" spans="1:11" ht="15.75" customHeight="1" thickTop="1" x14ac:dyDescent="0.25">
      <c r="A28" t="str">
        <f t="shared" si="0"/>
        <v>a</v>
      </c>
      <c r="B28" s="5"/>
      <c r="C28" s="6" t="s">
        <v>10</v>
      </c>
      <c r="D28" s="7">
        <f>SUM('დამტკ. ბიუჯ.'!D28,'დამტკ. საკუთ.'!D28)</f>
        <v>9084000</v>
      </c>
      <c r="E28" s="7">
        <f>SUM('დამტკ. ბიუჯ.'!E28,'დამტკ. საკუთ.'!E28)</f>
        <v>1554500</v>
      </c>
      <c r="F28" s="7">
        <f>SUM('დამტკ. ბიუჯ.'!F28,'დამტკ. საკუთ.'!F28)</f>
        <v>1676500</v>
      </c>
      <c r="G28" s="7">
        <f>SUM('დამტკ. ბიუჯ.'!G28,'დამტკ. საკუთ.'!G28)</f>
        <v>3966500</v>
      </c>
      <c r="H28" s="7">
        <f>SUM('დამტკ. ბიუჯ.'!H28,'დამტკ. საკუთ.'!H28)</f>
        <v>1886500</v>
      </c>
      <c r="I28" s="7">
        <f>SUM('დამტკ. ბიუჯ.'!I28,'დამტკ. საკუთ.'!I28)</f>
        <v>3231000</v>
      </c>
      <c r="J28" s="7">
        <f>SUM('დამტკ. ბიუჯ.'!J28,'დამტკ. საკუთ.'!J28)</f>
        <v>7197500</v>
      </c>
      <c r="K28" s="7" t="s">
        <v>187</v>
      </c>
    </row>
    <row r="29" spans="1:11" ht="15" customHeight="1" x14ac:dyDescent="0.25">
      <c r="A29" t="str">
        <f t="shared" si="0"/>
        <v>a</v>
      </c>
      <c r="B29" s="8"/>
      <c r="C29" s="9" t="s">
        <v>11</v>
      </c>
      <c r="D29" s="10">
        <f>SUM('დამტკ. ბიუჯ.'!D29,'დამტკ. საკუთ.'!D29)</f>
        <v>3830000</v>
      </c>
      <c r="E29" s="10">
        <f>SUM('დამტკ. ბიუჯ.'!E29,'დამტკ. საკუთ.'!E29)</f>
        <v>950000</v>
      </c>
      <c r="F29" s="10">
        <f>SUM('დამტკ. ბიუჯ.'!F29,'დამტკ. საკუთ.'!F29)</f>
        <v>950000</v>
      </c>
      <c r="G29" s="10">
        <f>SUM('დამტკ. ბიუჯ.'!G29,'დამტკ. საკუთ.'!G29)</f>
        <v>950000</v>
      </c>
      <c r="H29" s="10">
        <f>SUM('დამტკ. ბიუჯ.'!H29,'დამტკ. საკუთ.'!H29)</f>
        <v>980000</v>
      </c>
      <c r="I29" s="10">
        <f>SUM('დამტკ. ბიუჯ.'!I29,'დამტკ. საკუთ.'!I29)</f>
        <v>1900000</v>
      </c>
      <c r="J29" s="10">
        <f>SUM('დამტკ. ბიუჯ.'!J29,'დამტკ. საკუთ.'!J29)</f>
        <v>2850000</v>
      </c>
      <c r="K29" s="10" t="s">
        <v>187</v>
      </c>
    </row>
    <row r="30" spans="1:11" ht="15" customHeight="1" x14ac:dyDescent="0.25">
      <c r="A30" t="str">
        <f t="shared" si="0"/>
        <v>a</v>
      </c>
      <c r="B30" s="8"/>
      <c r="C30" s="9" t="s">
        <v>12</v>
      </c>
      <c r="D30" s="10">
        <f>SUM('დამტკ. ბიუჯ.'!D30,'დამტკ. საკუთ.'!D30)</f>
        <v>2850000</v>
      </c>
      <c r="E30" s="10">
        <f>SUM('დამტკ. ბიუჯ.'!E30,'დამტკ. საკუთ.'!E30)</f>
        <v>570000</v>
      </c>
      <c r="F30" s="10">
        <f>SUM('დამტკ. ბიუჯ.'!F30,'დამტკ. საკუთ.'!F30)</f>
        <v>700000</v>
      </c>
      <c r="G30" s="10">
        <f>SUM('დამტკ. ბიუჯ.'!G30,'დამტკ. საკუთ.'!G30)</f>
        <v>700000</v>
      </c>
      <c r="H30" s="10">
        <f>SUM('დამტკ. ბიუჯ.'!H30,'დამტკ. საკუთ.'!H30)</f>
        <v>880000</v>
      </c>
      <c r="I30" s="10">
        <f>SUM('დამტკ. ბიუჯ.'!I30,'დამტკ. საკუთ.'!I30)</f>
        <v>1270000</v>
      </c>
      <c r="J30" s="10">
        <f>SUM('დამტკ. ბიუჯ.'!J30,'დამტკ. საკუთ.'!J30)</f>
        <v>1970000</v>
      </c>
      <c r="K30" s="10" t="s">
        <v>187</v>
      </c>
    </row>
    <row r="31" spans="1:11" ht="15" customHeight="1" x14ac:dyDescent="0.25">
      <c r="A31" t="str">
        <f t="shared" si="0"/>
        <v>b</v>
      </c>
      <c r="B31" s="8"/>
      <c r="C31" s="9" t="s">
        <v>13</v>
      </c>
      <c r="D31" s="10">
        <f>SUM('დამტკ. ბიუჯ.'!D31,'დამტკ. საკუთ.'!D31)</f>
        <v>0</v>
      </c>
      <c r="E31" s="10">
        <f>SUM('დამტკ. ბიუჯ.'!E31,'დამტკ. საკუთ.'!E31)</f>
        <v>0</v>
      </c>
      <c r="F31" s="10">
        <f>SUM('დამტკ. ბიუჯ.'!F31,'დამტკ. საკუთ.'!F31)</f>
        <v>0</v>
      </c>
      <c r="G31" s="10">
        <f>SUM('დამტკ. ბიუჯ.'!G31,'დამტკ. საკუთ.'!G31)</f>
        <v>0</v>
      </c>
      <c r="H31" s="10">
        <f>SUM('დამტკ. ბიუჯ.'!H31,'დამტკ. საკუთ.'!H31)</f>
        <v>0</v>
      </c>
      <c r="I31" s="10">
        <f>SUM('დამტკ. ბიუჯ.'!I31,'დამტკ. საკუთ.'!I31)</f>
        <v>0</v>
      </c>
      <c r="J31" s="10">
        <f>SUM('დამტკ. ბიუჯ.'!J31,'დამტკ. საკუთ.'!J31)</f>
        <v>0</v>
      </c>
      <c r="K31" s="10" t="s">
        <v>187</v>
      </c>
    </row>
    <row r="32" spans="1:11" ht="15" customHeight="1" x14ac:dyDescent="0.25">
      <c r="A32" t="str">
        <f t="shared" si="0"/>
        <v>b</v>
      </c>
      <c r="B32" s="8"/>
      <c r="C32" s="9" t="s">
        <v>14</v>
      </c>
      <c r="D32" s="10">
        <f>SUM('დამტკ. ბიუჯ.'!D32,'დამტკ. საკუთ.'!D32)</f>
        <v>0</v>
      </c>
      <c r="E32" s="10">
        <f>SUM('დამტკ. ბიუჯ.'!E32,'დამტკ. საკუთ.'!E32)</f>
        <v>0</v>
      </c>
      <c r="F32" s="10">
        <f>SUM('დამტკ. ბიუჯ.'!F32,'დამტკ. საკუთ.'!F32)</f>
        <v>0</v>
      </c>
      <c r="G32" s="10">
        <f>SUM('დამტკ. ბიუჯ.'!G32,'დამტკ. საკუთ.'!G32)</f>
        <v>0</v>
      </c>
      <c r="H32" s="10">
        <f>SUM('დამტკ. ბიუჯ.'!H32,'დამტკ. საკუთ.'!H32)</f>
        <v>0</v>
      </c>
      <c r="I32" s="10">
        <f>SUM('დამტკ. ბიუჯ.'!I32,'დამტკ. საკუთ.'!I32)</f>
        <v>0</v>
      </c>
      <c r="J32" s="10">
        <f>SUM('დამტკ. ბიუჯ.'!J32,'დამტკ. საკუთ.'!J32)</f>
        <v>0</v>
      </c>
      <c r="K32" s="10" t="s">
        <v>187</v>
      </c>
    </row>
    <row r="33" spans="1:11" ht="15" customHeight="1" x14ac:dyDescent="0.25">
      <c r="A33" t="str">
        <f t="shared" si="0"/>
        <v>a</v>
      </c>
      <c r="B33" s="8"/>
      <c r="C33" s="9" t="s">
        <v>15</v>
      </c>
      <c r="D33" s="10">
        <f>SUM('დამტკ. ბიუჯ.'!D33,'დამტკ. საკუთ.'!D33)</f>
        <v>2298000</v>
      </c>
      <c r="E33" s="10">
        <f>SUM('დამტკ. ბიუჯ.'!E33,'დამტკ. საკუთ.'!E33)</f>
        <v>8000</v>
      </c>
      <c r="F33" s="10">
        <f>SUM('დამტკ. ბიუჯ.'!F33,'დამტკ. საკუთ.'!F33)</f>
        <v>0</v>
      </c>
      <c r="G33" s="10">
        <f>SUM('დამტკ. ბიუჯ.'!G33,'დამტკ. საკუთ.'!G33)</f>
        <v>2290000</v>
      </c>
      <c r="H33" s="10">
        <f>SUM('დამტკ. ბიუჯ.'!H33,'დამტკ. საკუთ.'!H33)</f>
        <v>0</v>
      </c>
      <c r="I33" s="10">
        <f>SUM('დამტკ. ბიუჯ.'!I33,'დამტკ. საკუთ.'!I33)</f>
        <v>8000</v>
      </c>
      <c r="J33" s="10">
        <f>SUM('დამტკ. ბიუჯ.'!J33,'დამტკ. საკუთ.'!J33)</f>
        <v>2298000</v>
      </c>
      <c r="K33" s="10" t="s">
        <v>187</v>
      </c>
    </row>
    <row r="34" spans="1:11" ht="15" customHeight="1" x14ac:dyDescent="0.25">
      <c r="A34" t="str">
        <f t="shared" si="0"/>
        <v>a</v>
      </c>
      <c r="B34" s="8"/>
      <c r="C34" s="9" t="s">
        <v>16</v>
      </c>
      <c r="D34" s="10">
        <f>SUM('დამტკ. ბიუჯ.'!D34,'დამტკ. საკუთ.'!D34)</f>
        <v>80000</v>
      </c>
      <c r="E34" s="10">
        <f>SUM('დამტკ. ბიუჯ.'!E34,'დამტკ. საკუთ.'!E34)</f>
        <v>20000</v>
      </c>
      <c r="F34" s="10">
        <f>SUM('დამტკ. ბიუჯ.'!F34,'დამტკ. საკუთ.'!F34)</f>
        <v>20000</v>
      </c>
      <c r="G34" s="10">
        <f>SUM('დამტკ. ბიუჯ.'!G34,'დამტკ. საკუთ.'!G34)</f>
        <v>20000</v>
      </c>
      <c r="H34" s="10">
        <f>SUM('დამტკ. ბიუჯ.'!H34,'დამტკ. საკუთ.'!H34)</f>
        <v>20000</v>
      </c>
      <c r="I34" s="10">
        <f>SUM('დამტკ. ბიუჯ.'!I34,'დამტკ. საკუთ.'!I34)</f>
        <v>40000</v>
      </c>
      <c r="J34" s="10">
        <f>SUM('დამტკ. ბიუჯ.'!J34,'დამტკ. საკუთ.'!J34)</f>
        <v>60000</v>
      </c>
      <c r="K34" s="10" t="s">
        <v>187</v>
      </c>
    </row>
    <row r="35" spans="1:11" ht="15" customHeight="1" x14ac:dyDescent="0.25">
      <c r="A35" t="str">
        <f t="shared" si="0"/>
        <v>a</v>
      </c>
      <c r="B35" s="8"/>
      <c r="C35" s="9" t="s">
        <v>17</v>
      </c>
      <c r="D35" s="10">
        <f>SUM('დამტკ. ბიუჯ.'!D35,'დამტკ. საკუთ.'!D35)</f>
        <v>26000</v>
      </c>
      <c r="E35" s="10">
        <f>SUM('დამტკ. ბიუჯ.'!E35,'დამტკ. საკუთ.'!E35)</f>
        <v>6500</v>
      </c>
      <c r="F35" s="10">
        <f>SUM('დამტკ. ბიუჯ.'!F35,'დამტკ. საკუთ.'!F35)</f>
        <v>6500</v>
      </c>
      <c r="G35" s="10">
        <f>SUM('დამტკ. ბიუჯ.'!G35,'დამტკ. საკუთ.'!G35)</f>
        <v>6500</v>
      </c>
      <c r="H35" s="10">
        <f>SUM('დამტკ. ბიუჯ.'!H35,'დამტკ. საკუთ.'!H35)</f>
        <v>6500</v>
      </c>
      <c r="I35" s="10">
        <f>SUM('დამტკ. ბიუჯ.'!I35,'დამტკ. საკუთ.'!I35)</f>
        <v>13000</v>
      </c>
      <c r="J35" s="10">
        <f>SUM('დამტკ. ბიუჯ.'!J35,'დამტკ. საკუთ.'!J35)</f>
        <v>19500</v>
      </c>
      <c r="K35" s="10" t="s">
        <v>187</v>
      </c>
    </row>
    <row r="36" spans="1:11" ht="15" customHeight="1" x14ac:dyDescent="0.25">
      <c r="A36" t="str">
        <f t="shared" si="0"/>
        <v>a</v>
      </c>
      <c r="B36" s="5"/>
      <c r="C36" s="6" t="s">
        <v>18</v>
      </c>
      <c r="D36" s="7">
        <f>SUM('დამტკ. ბიუჯ.'!D36,'დამტკ. საკუთ.'!D36)</f>
        <v>100000</v>
      </c>
      <c r="E36" s="7">
        <f>SUM('დამტკ. ბიუჯ.'!E36,'დამტკ. საკუთ.'!E36)</f>
        <v>10000</v>
      </c>
      <c r="F36" s="7">
        <f>SUM('დამტკ. ბიუჯ.'!F36,'დამტკ. საკუთ.'!F36)</f>
        <v>30000</v>
      </c>
      <c r="G36" s="7">
        <f>SUM('დამტკ. ბიუჯ.'!G36,'დამტკ. საკუთ.'!G36)</f>
        <v>30000</v>
      </c>
      <c r="H36" s="7">
        <f>SUM('დამტკ. ბიუჯ.'!H36,'დამტკ. საკუთ.'!H36)</f>
        <v>30000</v>
      </c>
      <c r="I36" s="7">
        <f>SUM('დამტკ. ბიუჯ.'!I36,'დამტკ. საკუთ.'!I36)</f>
        <v>40000</v>
      </c>
      <c r="J36" s="7">
        <f>SUM('დამტკ. ბიუჯ.'!J36,'დამტკ. საკუთ.'!J36)</f>
        <v>70000</v>
      </c>
      <c r="K36" s="7" t="s">
        <v>187</v>
      </c>
    </row>
    <row r="37" spans="1:11" ht="15" customHeight="1" x14ac:dyDescent="0.25">
      <c r="A37" t="str">
        <f t="shared" si="0"/>
        <v>b</v>
      </c>
      <c r="B37" s="5"/>
      <c r="C37" s="6" t="s">
        <v>19</v>
      </c>
      <c r="D37" s="7">
        <f>SUM('დამტკ. ბიუჯ.'!D37,'დამტკ. საკუთ.'!D37)</f>
        <v>0</v>
      </c>
      <c r="E37" s="7">
        <f>SUM('დამტკ. ბიუჯ.'!E37,'დამტკ. საკუთ.'!E37)</f>
        <v>0</v>
      </c>
      <c r="F37" s="7">
        <f>SUM('დამტკ. ბიუჯ.'!F37,'დამტკ. საკუთ.'!F37)</f>
        <v>0</v>
      </c>
      <c r="G37" s="7">
        <f>SUM('დამტკ. ბიუჯ.'!G37,'დამტკ. საკუთ.'!G37)</f>
        <v>0</v>
      </c>
      <c r="H37" s="7">
        <f>SUM('დამტკ. ბიუჯ.'!H37,'დამტკ. საკუთ.'!H37)</f>
        <v>0</v>
      </c>
      <c r="I37" s="7">
        <f>SUM('დამტკ. ბიუჯ.'!I37,'დამტკ. საკუთ.'!I37)</f>
        <v>0</v>
      </c>
      <c r="J37" s="7">
        <f>SUM('დამტკ. ბიუჯ.'!J37,'დამტკ. საკუთ.'!J37)</f>
        <v>0</v>
      </c>
      <c r="K37" s="7" t="s">
        <v>187</v>
      </c>
    </row>
    <row r="38" spans="1:11" ht="15.75" customHeight="1" thickBot="1" x14ac:dyDescent="0.3">
      <c r="A38" t="str">
        <f t="shared" si="0"/>
        <v>b</v>
      </c>
      <c r="B38" s="11"/>
      <c r="C38" s="12" t="s">
        <v>20</v>
      </c>
      <c r="D38" s="13">
        <f>SUM('დამტკ. ბიუჯ.'!D38,'დამტკ. საკუთ.'!D38)</f>
        <v>0</v>
      </c>
      <c r="E38" s="13">
        <f>SUM('დამტკ. ბიუჯ.'!E38,'დამტკ. საკუთ.'!E38)</f>
        <v>0</v>
      </c>
      <c r="F38" s="13">
        <f>SUM('დამტკ. ბიუჯ.'!F38,'დამტკ. საკუთ.'!F38)</f>
        <v>0</v>
      </c>
      <c r="G38" s="13">
        <f>SUM('დამტკ. ბიუჯ.'!G38,'დამტკ. საკუთ.'!G38)</f>
        <v>0</v>
      </c>
      <c r="H38" s="13">
        <f>SUM('დამტკ. ბიუჯ.'!H38,'დამტკ. საკუთ.'!H38)</f>
        <v>0</v>
      </c>
      <c r="I38" s="13">
        <f>SUM('დამტკ. ბიუჯ.'!I38,'დამტკ. საკუთ.'!I38)</f>
        <v>0</v>
      </c>
      <c r="J38" s="13">
        <f>SUM('დამტკ. ბიუჯ.'!J38,'დამტკ. საკუთ.'!J38)</f>
        <v>0</v>
      </c>
      <c r="K38" s="13" t="s">
        <v>187</v>
      </c>
    </row>
    <row r="39" spans="1:11" ht="31.5" customHeight="1" thickTop="1" thickBot="1" x14ac:dyDescent="0.3">
      <c r="A39" t="str">
        <f t="shared" si="0"/>
        <v>a</v>
      </c>
      <c r="B39" s="16" t="s">
        <v>25</v>
      </c>
      <c r="C39" s="4" t="s">
        <v>26</v>
      </c>
      <c r="D39" s="4">
        <f>SUM('დამტკ. ბიუჯ.'!D39,'დამტკ. საკუთ.'!D39)</f>
        <v>3223000</v>
      </c>
      <c r="E39" s="4">
        <f>SUM('დამტკ. ბიუჯ.'!E39,'დამტკ. საკუთ.'!E39)</f>
        <v>795000</v>
      </c>
      <c r="F39" s="4">
        <f>SUM('დამტკ. ბიუჯ.'!F39,'დამტკ. საკუთ.'!F39)</f>
        <v>800000</v>
      </c>
      <c r="G39" s="4">
        <f>SUM('დამტკ. ბიუჯ.'!G39,'დამტკ. საკუთ.'!G39)</f>
        <v>803000</v>
      </c>
      <c r="H39" s="4">
        <f>SUM('დამტკ. ბიუჯ.'!H39,'დამტკ. საკუთ.'!H39)</f>
        <v>825000</v>
      </c>
      <c r="I39" s="4">
        <f>SUM('დამტკ. ბიუჯ.'!I39,'დამტკ. საკუთ.'!I39)</f>
        <v>1595000</v>
      </c>
      <c r="J39" s="4">
        <f>SUM('დამტკ. ბიუჯ.'!J39,'დამტკ. საკუთ.'!J39)</f>
        <v>2398000</v>
      </c>
      <c r="K39" s="4" t="s">
        <v>188</v>
      </c>
    </row>
    <row r="40" spans="1:11" ht="15.75" customHeight="1" thickTop="1" x14ac:dyDescent="0.25">
      <c r="A40" t="str">
        <f t="shared" si="0"/>
        <v>a</v>
      </c>
      <c r="B40" s="5"/>
      <c r="C40" s="6" t="s">
        <v>10</v>
      </c>
      <c r="D40" s="7">
        <f>SUM('დამტკ. ბიუჯ.'!D40,'დამტკ. საკუთ.'!D40)</f>
        <v>3205000</v>
      </c>
      <c r="E40" s="7">
        <f>SUM('დამტკ. ბიუჯ.'!E40,'დამტკ. საკუთ.'!E40)</f>
        <v>785000</v>
      </c>
      <c r="F40" s="7">
        <f>SUM('დამტკ. ბიუჯ.'!F40,'დამტკ. საკუთ.'!F40)</f>
        <v>792000</v>
      </c>
      <c r="G40" s="7">
        <f>SUM('დამტკ. ბიუჯ.'!G40,'დამტკ. საკუთ.'!G40)</f>
        <v>803000</v>
      </c>
      <c r="H40" s="7">
        <f>SUM('დამტკ. ბიუჯ.'!H40,'დამტკ. საკუთ.'!H40)</f>
        <v>825000</v>
      </c>
      <c r="I40" s="7">
        <f>SUM('დამტკ. ბიუჯ.'!I40,'დამტკ. საკუთ.'!I40)</f>
        <v>1577000</v>
      </c>
      <c r="J40" s="7">
        <f>SUM('დამტკ. ბიუჯ.'!J40,'დამტკ. საკუთ.'!J40)</f>
        <v>2380000</v>
      </c>
      <c r="K40" s="7" t="s">
        <v>188</v>
      </c>
    </row>
    <row r="41" spans="1:11" ht="15" customHeight="1" x14ac:dyDescent="0.25">
      <c r="A41" t="str">
        <f t="shared" si="0"/>
        <v>a</v>
      </c>
      <c r="B41" s="8"/>
      <c r="C41" s="9" t="s">
        <v>11</v>
      </c>
      <c r="D41" s="10">
        <f>SUM('დამტკ. ბიუჯ.'!D41,'დამტკ. საკუთ.'!D41)</f>
        <v>2396000</v>
      </c>
      <c r="E41" s="10">
        <f>SUM('დამტკ. ბიუჯ.'!E41,'დამტკ. საკუთ.'!E41)</f>
        <v>599000</v>
      </c>
      <c r="F41" s="10">
        <f>SUM('დამტკ. ბიუჯ.'!F41,'დამტკ. საკუთ.'!F41)</f>
        <v>599000</v>
      </c>
      <c r="G41" s="10">
        <f>SUM('დამტკ. ბიუჯ.'!G41,'დამტკ. საკუთ.'!G41)</f>
        <v>599000</v>
      </c>
      <c r="H41" s="10">
        <f>SUM('დამტკ. ბიუჯ.'!H41,'დამტკ. საკუთ.'!H41)</f>
        <v>599000</v>
      </c>
      <c r="I41" s="10">
        <f>SUM('დამტკ. ბიუჯ.'!I41,'დამტკ. საკუთ.'!I41)</f>
        <v>1198000</v>
      </c>
      <c r="J41" s="10">
        <f>SUM('დამტკ. ბიუჯ.'!J41,'დამტკ. საკუთ.'!J41)</f>
        <v>1797000</v>
      </c>
      <c r="K41" s="10" t="s">
        <v>188</v>
      </c>
    </row>
    <row r="42" spans="1:11" ht="15" customHeight="1" x14ac:dyDescent="0.25">
      <c r="A42" t="str">
        <f t="shared" si="0"/>
        <v>a</v>
      </c>
      <c r="B42" s="8"/>
      <c r="C42" s="9" t="s">
        <v>12</v>
      </c>
      <c r="D42" s="10">
        <f>SUM('დამტკ. ბიუჯ.'!D42,'დამტკ. საკუთ.'!D42)</f>
        <v>780000</v>
      </c>
      <c r="E42" s="10">
        <f>SUM('დამტკ. ბიუჯ.'!E42,'დამტკ. საკუთ.'!E42)</f>
        <v>175000</v>
      </c>
      <c r="F42" s="10">
        <f>SUM('დამტკ. ბიუჯ.'!F42,'დამტკ. საკუთ.'!F42)</f>
        <v>187000</v>
      </c>
      <c r="G42" s="10">
        <f>SUM('დამტკ. ბიუჯ.'!G42,'დამტკ. საკუთ.'!G42)</f>
        <v>198000</v>
      </c>
      <c r="H42" s="10">
        <f>SUM('დამტკ. ბიუჯ.'!H42,'დამტკ. საკუთ.'!H42)</f>
        <v>220000</v>
      </c>
      <c r="I42" s="10">
        <f>SUM('დამტკ. ბიუჯ.'!I42,'დამტკ. საკუთ.'!I42)</f>
        <v>362000</v>
      </c>
      <c r="J42" s="10">
        <f>SUM('დამტკ. ბიუჯ.'!J42,'დამტკ. საკუთ.'!J42)</f>
        <v>560000</v>
      </c>
      <c r="K42" s="10" t="s">
        <v>188</v>
      </c>
    </row>
    <row r="43" spans="1:11" ht="15" customHeight="1" x14ac:dyDescent="0.25">
      <c r="A43" t="str">
        <f t="shared" si="0"/>
        <v>b</v>
      </c>
      <c r="B43" s="8"/>
      <c r="C43" s="9" t="s">
        <v>13</v>
      </c>
      <c r="D43" s="10">
        <f>SUM('დამტკ. ბიუჯ.'!D43,'დამტკ. საკუთ.'!D43)</f>
        <v>0</v>
      </c>
      <c r="E43" s="10">
        <f>SUM('დამტკ. ბიუჯ.'!E43,'დამტკ. საკუთ.'!E43)</f>
        <v>0</v>
      </c>
      <c r="F43" s="10">
        <f>SUM('დამტკ. ბიუჯ.'!F43,'დამტკ. საკუთ.'!F43)</f>
        <v>0</v>
      </c>
      <c r="G43" s="10">
        <f>SUM('დამტკ. ბიუჯ.'!G43,'დამტკ. საკუთ.'!G43)</f>
        <v>0</v>
      </c>
      <c r="H43" s="10">
        <f>SUM('დამტკ. ბიუჯ.'!H43,'დამტკ. საკუთ.'!H43)</f>
        <v>0</v>
      </c>
      <c r="I43" s="10">
        <f>SUM('დამტკ. ბიუჯ.'!I43,'დამტკ. საკუთ.'!I43)</f>
        <v>0</v>
      </c>
      <c r="J43" s="10">
        <f>SUM('დამტკ. ბიუჯ.'!J43,'დამტკ. საკუთ.'!J43)</f>
        <v>0</v>
      </c>
      <c r="K43" s="10" t="s">
        <v>188</v>
      </c>
    </row>
    <row r="44" spans="1:11" ht="15" customHeight="1" x14ac:dyDescent="0.25">
      <c r="A44" t="str">
        <f t="shared" si="0"/>
        <v>b</v>
      </c>
      <c r="B44" s="8"/>
      <c r="C44" s="9" t="s">
        <v>14</v>
      </c>
      <c r="D44" s="10">
        <f>SUM('დამტკ. ბიუჯ.'!D44,'დამტკ. საკუთ.'!D44)</f>
        <v>0</v>
      </c>
      <c r="E44" s="10">
        <f>SUM('დამტკ. ბიუჯ.'!E44,'დამტკ. საკუთ.'!E44)</f>
        <v>0</v>
      </c>
      <c r="F44" s="10">
        <f>SUM('დამტკ. ბიუჯ.'!F44,'დამტკ. საკუთ.'!F44)</f>
        <v>0</v>
      </c>
      <c r="G44" s="10">
        <f>SUM('დამტკ. ბიუჯ.'!G44,'დამტკ. საკუთ.'!G44)</f>
        <v>0</v>
      </c>
      <c r="H44" s="10">
        <f>SUM('დამტკ. ბიუჯ.'!H44,'დამტკ. საკუთ.'!H44)</f>
        <v>0</v>
      </c>
      <c r="I44" s="10">
        <f>SUM('დამტკ. ბიუჯ.'!I44,'დამტკ. საკუთ.'!I44)</f>
        <v>0</v>
      </c>
      <c r="J44" s="10">
        <f>SUM('დამტკ. ბიუჯ.'!J44,'დამტკ. საკუთ.'!J44)</f>
        <v>0</v>
      </c>
      <c r="K44" s="10" t="s">
        <v>188</v>
      </c>
    </row>
    <row r="45" spans="1:11" ht="15" customHeight="1" x14ac:dyDescent="0.25">
      <c r="A45" t="str">
        <f t="shared" si="0"/>
        <v>b</v>
      </c>
      <c r="B45" s="8"/>
      <c r="C45" s="9" t="s">
        <v>15</v>
      </c>
      <c r="D45" s="10">
        <f>SUM('დამტკ. ბიუჯ.'!D45,'დამტკ. საკუთ.'!D45)</f>
        <v>0</v>
      </c>
      <c r="E45" s="10">
        <f>SUM('დამტკ. ბიუჯ.'!E45,'დამტკ. საკუთ.'!E45)</f>
        <v>0</v>
      </c>
      <c r="F45" s="10">
        <f>SUM('დამტკ. ბიუჯ.'!F45,'დამტკ. საკუთ.'!F45)</f>
        <v>0</v>
      </c>
      <c r="G45" s="10">
        <f>SUM('დამტკ. ბიუჯ.'!G45,'დამტკ. საკუთ.'!G45)</f>
        <v>0</v>
      </c>
      <c r="H45" s="10">
        <f>SUM('დამტკ. ბიუჯ.'!H45,'დამტკ. საკუთ.'!H45)</f>
        <v>0</v>
      </c>
      <c r="I45" s="10">
        <f>SUM('დამტკ. ბიუჯ.'!I45,'დამტკ. საკუთ.'!I45)</f>
        <v>0</v>
      </c>
      <c r="J45" s="10">
        <f>SUM('დამტკ. ბიუჯ.'!J45,'დამტკ. საკუთ.'!J45)</f>
        <v>0</v>
      </c>
      <c r="K45" s="10" t="s">
        <v>188</v>
      </c>
    </row>
    <row r="46" spans="1:11" ht="15" customHeight="1" x14ac:dyDescent="0.25">
      <c r="A46" t="str">
        <f t="shared" si="0"/>
        <v>a</v>
      </c>
      <c r="B46" s="8"/>
      <c r="C46" s="9" t="s">
        <v>16</v>
      </c>
      <c r="D46" s="10">
        <f>SUM('დამტკ. ბიუჯ.'!D46,'დამტკ. საკუთ.'!D46)</f>
        <v>15000</v>
      </c>
      <c r="E46" s="10">
        <f>SUM('დამტკ. ბიუჯ.'!E46,'დამტკ. საკუთ.'!E46)</f>
        <v>7000</v>
      </c>
      <c r="F46" s="10">
        <f>SUM('დამტკ. ბიუჯ.'!F46,'დამტკ. საკუთ.'!F46)</f>
        <v>2000</v>
      </c>
      <c r="G46" s="10">
        <f>SUM('დამტკ. ბიუჯ.'!G46,'დამტკ. საკუთ.'!G46)</f>
        <v>3000</v>
      </c>
      <c r="H46" s="10">
        <f>SUM('დამტკ. ბიუჯ.'!H46,'დამტკ. საკუთ.'!H46)</f>
        <v>3000</v>
      </c>
      <c r="I46" s="10">
        <f>SUM('დამტკ. ბიუჯ.'!I46,'დამტკ. საკუთ.'!I46)</f>
        <v>9000</v>
      </c>
      <c r="J46" s="10">
        <f>SUM('დამტკ. ბიუჯ.'!J46,'დამტკ. საკუთ.'!J46)</f>
        <v>12000</v>
      </c>
      <c r="K46" s="10" t="s">
        <v>188</v>
      </c>
    </row>
    <row r="47" spans="1:11" ht="15" customHeight="1" x14ac:dyDescent="0.25">
      <c r="A47" t="str">
        <f t="shared" si="0"/>
        <v>a</v>
      </c>
      <c r="B47" s="8"/>
      <c r="C47" s="9" t="s">
        <v>17</v>
      </c>
      <c r="D47" s="10">
        <f>SUM('დამტკ. ბიუჯ.'!D47,'დამტკ. საკუთ.'!D47)</f>
        <v>14000</v>
      </c>
      <c r="E47" s="10">
        <f>SUM('დამტკ. ბიუჯ.'!E47,'დამტკ. საკუთ.'!E47)</f>
        <v>4000</v>
      </c>
      <c r="F47" s="10">
        <f>SUM('დამტკ. ბიუჯ.'!F47,'დამტკ. საკუთ.'!F47)</f>
        <v>4000</v>
      </c>
      <c r="G47" s="10">
        <f>SUM('დამტკ. ბიუჯ.'!G47,'დამტკ. საკუთ.'!G47)</f>
        <v>3000</v>
      </c>
      <c r="H47" s="10">
        <f>SUM('დამტკ. ბიუჯ.'!H47,'დამტკ. საკუთ.'!H47)</f>
        <v>3000</v>
      </c>
      <c r="I47" s="10">
        <f>SUM('დამტკ. ბიუჯ.'!I47,'დამტკ. საკუთ.'!I47)</f>
        <v>8000</v>
      </c>
      <c r="J47" s="10">
        <f>SUM('დამტკ. ბიუჯ.'!J47,'დამტკ. საკუთ.'!J47)</f>
        <v>11000</v>
      </c>
      <c r="K47" s="10" t="s">
        <v>188</v>
      </c>
    </row>
    <row r="48" spans="1:11" ht="15" customHeight="1" x14ac:dyDescent="0.25">
      <c r="A48" t="str">
        <f t="shared" si="0"/>
        <v>a</v>
      </c>
      <c r="B48" s="5"/>
      <c r="C48" s="6" t="s">
        <v>18</v>
      </c>
      <c r="D48" s="7">
        <f>SUM('დამტკ. ბიუჯ.'!D48,'დამტკ. საკუთ.'!D48)</f>
        <v>18000</v>
      </c>
      <c r="E48" s="7">
        <f>SUM('დამტკ. ბიუჯ.'!E48,'დამტკ. საკუთ.'!E48)</f>
        <v>10000</v>
      </c>
      <c r="F48" s="7">
        <f>SUM('დამტკ. ბიუჯ.'!F48,'დამტკ. საკუთ.'!F48)</f>
        <v>8000</v>
      </c>
      <c r="G48" s="7">
        <f>SUM('დამტკ. ბიუჯ.'!G48,'დამტკ. საკუთ.'!G48)</f>
        <v>0</v>
      </c>
      <c r="H48" s="7">
        <f>SUM('დამტკ. ბიუჯ.'!H48,'დამტკ. საკუთ.'!H48)</f>
        <v>0</v>
      </c>
      <c r="I48" s="7">
        <f>SUM('დამტკ. ბიუჯ.'!I48,'დამტკ. საკუთ.'!I48)</f>
        <v>18000</v>
      </c>
      <c r="J48" s="7">
        <f>SUM('დამტკ. ბიუჯ.'!J48,'დამტკ. საკუთ.'!J48)</f>
        <v>18000</v>
      </c>
      <c r="K48" s="7" t="s">
        <v>188</v>
      </c>
    </row>
    <row r="49" spans="1:11" ht="15" customHeight="1" x14ac:dyDescent="0.25">
      <c r="A49" t="str">
        <f t="shared" si="0"/>
        <v>b</v>
      </c>
      <c r="B49" s="5"/>
      <c r="C49" s="6" t="s">
        <v>19</v>
      </c>
      <c r="D49" s="7">
        <f>SUM('დამტკ. ბიუჯ.'!D49,'დამტკ. საკუთ.'!D49)</f>
        <v>0</v>
      </c>
      <c r="E49" s="7">
        <f>SUM('დამტკ. ბიუჯ.'!E49,'დამტკ. საკუთ.'!E49)</f>
        <v>0</v>
      </c>
      <c r="F49" s="7">
        <f>SUM('დამტკ. ბიუჯ.'!F49,'დამტკ. საკუთ.'!F49)</f>
        <v>0</v>
      </c>
      <c r="G49" s="7">
        <f>SUM('დამტკ. ბიუჯ.'!G49,'დამტკ. საკუთ.'!G49)</f>
        <v>0</v>
      </c>
      <c r="H49" s="7">
        <f>SUM('დამტკ. ბიუჯ.'!H49,'დამტკ. საკუთ.'!H49)</f>
        <v>0</v>
      </c>
      <c r="I49" s="7">
        <f>SUM('დამტკ. ბიუჯ.'!I49,'დამტკ. საკუთ.'!I49)</f>
        <v>0</v>
      </c>
      <c r="J49" s="7">
        <f>SUM('დამტკ. ბიუჯ.'!J49,'დამტკ. საკუთ.'!J49)</f>
        <v>0</v>
      </c>
      <c r="K49" s="7" t="s">
        <v>188</v>
      </c>
    </row>
    <row r="50" spans="1:11" ht="15.75" customHeight="1" thickBot="1" x14ac:dyDescent="0.3">
      <c r="A50" t="str">
        <f t="shared" si="0"/>
        <v>b</v>
      </c>
      <c r="B50" s="11"/>
      <c r="C50" s="12" t="s">
        <v>20</v>
      </c>
      <c r="D50" s="13">
        <f>SUM('დამტკ. ბიუჯ.'!D50,'დამტკ. საკუთ.'!D50)</f>
        <v>0</v>
      </c>
      <c r="E50" s="13">
        <f>SUM('დამტკ. ბიუჯ.'!E50,'დამტკ. საკუთ.'!E50)</f>
        <v>0</v>
      </c>
      <c r="F50" s="13">
        <f>SUM('დამტკ. ბიუჯ.'!F50,'დამტკ. საკუთ.'!F50)</f>
        <v>0</v>
      </c>
      <c r="G50" s="13">
        <f>SUM('დამტკ. ბიუჯ.'!G50,'დამტკ. საკუთ.'!G50)</f>
        <v>0</v>
      </c>
      <c r="H50" s="13">
        <f>SUM('დამტკ. ბიუჯ.'!H50,'დამტკ. საკუთ.'!H50)</f>
        <v>0</v>
      </c>
      <c r="I50" s="13">
        <f>SUM('დამტკ. ბიუჯ.'!I50,'დამტკ. საკუთ.'!I50)</f>
        <v>0</v>
      </c>
      <c r="J50" s="13">
        <f>SUM('დამტკ. ბიუჯ.'!J50,'დამტკ. საკუთ.'!J50)</f>
        <v>0</v>
      </c>
      <c r="K50" s="13" t="s">
        <v>188</v>
      </c>
    </row>
    <row r="51" spans="1:11" ht="31.5" customHeight="1" thickTop="1" thickBot="1" x14ac:dyDescent="0.3">
      <c r="A51" t="str">
        <f t="shared" si="0"/>
        <v>a</v>
      </c>
      <c r="B51" s="3" t="s">
        <v>27</v>
      </c>
      <c r="C51" s="4" t="s">
        <v>26</v>
      </c>
      <c r="D51" s="4">
        <f>SUM('დამტკ. ბიუჯ.'!D51,'დამტკ. საკუთ.'!D51)</f>
        <v>3023000</v>
      </c>
      <c r="E51" s="4">
        <f>SUM('დამტკ. ბიუჯ.'!E51,'დამტკ. საკუთ.'!E51)</f>
        <v>767000</v>
      </c>
      <c r="F51" s="4">
        <f>SUM('დამტკ. ბიუჯ.'!F51,'დამტკ. საკუთ.'!F51)</f>
        <v>760000</v>
      </c>
      <c r="G51" s="4">
        <f>SUM('დამტკ. ბიუჯ.'!G51,'დამტკ. საკუთ.'!G51)</f>
        <v>753000</v>
      </c>
      <c r="H51" s="4">
        <f>SUM('დამტკ. ბიუჯ.'!H51,'დამტკ. საკუთ.'!H51)</f>
        <v>743000</v>
      </c>
      <c r="I51" s="4">
        <f>SUM('დამტკ. ბიუჯ.'!I51,'დამტკ. საკუთ.'!I51)</f>
        <v>1527000</v>
      </c>
      <c r="J51" s="4">
        <f>SUM('დამტკ. ბიუჯ.'!J51,'დამტკ. საკუთ.'!J51)</f>
        <v>2280000</v>
      </c>
      <c r="K51" s="4" t="s">
        <v>188</v>
      </c>
    </row>
    <row r="52" spans="1:11" ht="15.75" customHeight="1" thickTop="1" x14ac:dyDescent="0.25">
      <c r="A52" t="str">
        <f t="shared" si="0"/>
        <v>a</v>
      </c>
      <c r="B52" s="5"/>
      <c r="C52" s="6" t="s">
        <v>10</v>
      </c>
      <c r="D52" s="7">
        <f>SUM('დამტკ. ბიუჯ.'!D52,'დამტკ. საკუთ.'!D52)</f>
        <v>3005000</v>
      </c>
      <c r="E52" s="7">
        <f>SUM('დამტკ. ბიუჯ.'!E52,'დამტკ. საკუთ.'!E52)</f>
        <v>757000</v>
      </c>
      <c r="F52" s="7">
        <f>SUM('დამტკ. ბიუჯ.'!F52,'დამტკ. საკუთ.'!F52)</f>
        <v>752000</v>
      </c>
      <c r="G52" s="7">
        <f>SUM('დამტკ. ბიუჯ.'!G52,'დამტკ. საკუთ.'!G52)</f>
        <v>753000</v>
      </c>
      <c r="H52" s="7">
        <f>SUM('დამტკ. ბიუჯ.'!H52,'დამტკ. საკუთ.'!H52)</f>
        <v>743000</v>
      </c>
      <c r="I52" s="7">
        <f>SUM('დამტკ. ბიუჯ.'!I52,'დამტკ. საკუთ.'!I52)</f>
        <v>1509000</v>
      </c>
      <c r="J52" s="7">
        <f>SUM('დამტკ. ბიუჯ.'!J52,'დამტკ. საკუთ.'!J52)</f>
        <v>2262000</v>
      </c>
      <c r="K52" s="7" t="s">
        <v>188</v>
      </c>
    </row>
    <row r="53" spans="1:11" ht="15" customHeight="1" x14ac:dyDescent="0.25">
      <c r="A53" t="str">
        <f t="shared" si="0"/>
        <v>a</v>
      </c>
      <c r="B53" s="8"/>
      <c r="C53" s="9" t="s">
        <v>11</v>
      </c>
      <c r="D53" s="10">
        <f>SUM('დამტკ. ბიუჯ.'!D53,'დამტკ. საკუთ.'!D53)</f>
        <v>2396000</v>
      </c>
      <c r="E53" s="10">
        <f>SUM('დამტკ. ბიუჯ.'!E53,'დამტკ. საკუთ.'!E53)</f>
        <v>599000</v>
      </c>
      <c r="F53" s="10">
        <f>SUM('დამტკ. ბიუჯ.'!F53,'დამტკ. საკუთ.'!F53)</f>
        <v>599000</v>
      </c>
      <c r="G53" s="10">
        <f>SUM('დამტკ. ბიუჯ.'!G53,'დამტკ. საკუთ.'!G53)</f>
        <v>599000</v>
      </c>
      <c r="H53" s="10">
        <f>SUM('დამტკ. ბიუჯ.'!H53,'დამტკ. საკუთ.'!H53)</f>
        <v>599000</v>
      </c>
      <c r="I53" s="10">
        <f>SUM('დამტკ. ბიუჯ.'!I53,'დამტკ. საკუთ.'!I53)</f>
        <v>1198000</v>
      </c>
      <c r="J53" s="10">
        <f>SUM('დამტკ. ბიუჯ.'!J53,'დამტკ. საკუთ.'!J53)</f>
        <v>1797000</v>
      </c>
      <c r="K53" s="10" t="s">
        <v>188</v>
      </c>
    </row>
    <row r="54" spans="1:11" ht="15" customHeight="1" x14ac:dyDescent="0.25">
      <c r="A54" t="str">
        <f t="shared" si="0"/>
        <v>a</v>
      </c>
      <c r="B54" s="8"/>
      <c r="C54" s="9" t="s">
        <v>12</v>
      </c>
      <c r="D54" s="10">
        <f>SUM('დამტკ. ბიუჯ.'!D54,'დამტკ. საკუთ.'!D54)</f>
        <v>590000</v>
      </c>
      <c r="E54" s="10">
        <f>SUM('დამტკ. ბიუჯ.'!E54,'დამტკ. საკუთ.'!E54)</f>
        <v>150000</v>
      </c>
      <c r="F54" s="10">
        <f>SUM('დამტკ. ბიუჯ.'!F54,'დამტკ. საკუთ.'!F54)</f>
        <v>150000</v>
      </c>
      <c r="G54" s="10">
        <f>SUM('დამტკ. ბიუჯ.'!G54,'დამტკ. საკუთ.'!G54)</f>
        <v>150000</v>
      </c>
      <c r="H54" s="10">
        <f>SUM('დამტკ. ბიუჯ.'!H54,'დამტკ. საკუთ.'!H54)</f>
        <v>140000</v>
      </c>
      <c r="I54" s="10">
        <f>SUM('დამტკ. ბიუჯ.'!I54,'დამტკ. საკუთ.'!I54)</f>
        <v>300000</v>
      </c>
      <c r="J54" s="10">
        <f>SUM('დამტკ. ბიუჯ.'!J54,'დამტკ. საკუთ.'!J54)</f>
        <v>450000</v>
      </c>
      <c r="K54" s="10" t="s">
        <v>188</v>
      </c>
    </row>
    <row r="55" spans="1:11" ht="15" customHeight="1" x14ac:dyDescent="0.25">
      <c r="A55" t="str">
        <f t="shared" si="0"/>
        <v>b</v>
      </c>
      <c r="B55" s="8"/>
      <c r="C55" s="9" t="s">
        <v>13</v>
      </c>
      <c r="D55" s="10">
        <f>SUM('დამტკ. ბიუჯ.'!D55,'დამტკ. საკუთ.'!D55)</f>
        <v>0</v>
      </c>
      <c r="E55" s="10">
        <f>SUM('დამტკ. ბიუჯ.'!E55,'დამტკ. საკუთ.'!E55)</f>
        <v>0</v>
      </c>
      <c r="F55" s="10">
        <f>SUM('დამტკ. ბიუჯ.'!F55,'დამტკ. საკუთ.'!F55)</f>
        <v>0</v>
      </c>
      <c r="G55" s="10">
        <f>SUM('დამტკ. ბიუჯ.'!G55,'დამტკ. საკუთ.'!G55)</f>
        <v>0</v>
      </c>
      <c r="H55" s="10">
        <f>SUM('დამტკ. ბიუჯ.'!H55,'დამტკ. საკუთ.'!H55)</f>
        <v>0</v>
      </c>
      <c r="I55" s="10">
        <f>SUM('დამტკ. ბიუჯ.'!I55,'დამტკ. საკუთ.'!I55)</f>
        <v>0</v>
      </c>
      <c r="J55" s="10">
        <f>SUM('დამტკ. ბიუჯ.'!J55,'დამტკ. საკუთ.'!J55)</f>
        <v>0</v>
      </c>
      <c r="K55" s="10" t="s">
        <v>188</v>
      </c>
    </row>
    <row r="56" spans="1:11" ht="15" customHeight="1" x14ac:dyDescent="0.25">
      <c r="A56" t="str">
        <f t="shared" si="0"/>
        <v>b</v>
      </c>
      <c r="B56" s="8"/>
      <c r="C56" s="9" t="s">
        <v>14</v>
      </c>
      <c r="D56" s="10">
        <f>SUM('დამტკ. ბიუჯ.'!D56,'დამტკ. საკუთ.'!D56)</f>
        <v>0</v>
      </c>
      <c r="E56" s="10">
        <f>SUM('დამტკ. ბიუჯ.'!E56,'დამტკ. საკუთ.'!E56)</f>
        <v>0</v>
      </c>
      <c r="F56" s="10">
        <f>SUM('დამტკ. ბიუჯ.'!F56,'დამტკ. საკუთ.'!F56)</f>
        <v>0</v>
      </c>
      <c r="G56" s="10">
        <f>SUM('დამტკ. ბიუჯ.'!G56,'დამტკ. საკუთ.'!G56)</f>
        <v>0</v>
      </c>
      <c r="H56" s="10">
        <f>SUM('დამტკ. ბიუჯ.'!H56,'დამტკ. საკუთ.'!H56)</f>
        <v>0</v>
      </c>
      <c r="I56" s="10">
        <f>SUM('დამტკ. ბიუჯ.'!I56,'დამტკ. საკუთ.'!I56)</f>
        <v>0</v>
      </c>
      <c r="J56" s="10">
        <f>SUM('დამტკ. ბიუჯ.'!J56,'დამტკ. საკუთ.'!J56)</f>
        <v>0</v>
      </c>
      <c r="K56" s="10" t="s">
        <v>188</v>
      </c>
    </row>
    <row r="57" spans="1:11" ht="15" customHeight="1" x14ac:dyDescent="0.25">
      <c r="A57" t="str">
        <f t="shared" si="0"/>
        <v>b</v>
      </c>
      <c r="B57" s="8"/>
      <c r="C57" s="9" t="s">
        <v>15</v>
      </c>
      <c r="D57" s="10">
        <f>SUM('დამტკ. ბიუჯ.'!D57,'დამტკ. საკუთ.'!D57)</f>
        <v>0</v>
      </c>
      <c r="E57" s="10">
        <f>SUM('დამტკ. ბიუჯ.'!E57,'დამტკ. საკუთ.'!E57)</f>
        <v>0</v>
      </c>
      <c r="F57" s="10">
        <f>SUM('დამტკ. ბიუჯ.'!F57,'დამტკ. საკუთ.'!F57)</f>
        <v>0</v>
      </c>
      <c r="G57" s="10">
        <f>SUM('დამტკ. ბიუჯ.'!G57,'დამტკ. საკუთ.'!G57)</f>
        <v>0</v>
      </c>
      <c r="H57" s="10">
        <f>SUM('დამტკ. ბიუჯ.'!H57,'დამტკ. საკუთ.'!H57)</f>
        <v>0</v>
      </c>
      <c r="I57" s="10">
        <f>SUM('დამტკ. ბიუჯ.'!I57,'დამტკ. საკუთ.'!I57)</f>
        <v>0</v>
      </c>
      <c r="J57" s="10">
        <f>SUM('დამტკ. ბიუჯ.'!J57,'დამტკ. საკუთ.'!J57)</f>
        <v>0</v>
      </c>
      <c r="K57" s="10" t="s">
        <v>188</v>
      </c>
    </row>
    <row r="58" spans="1:11" ht="15" customHeight="1" x14ac:dyDescent="0.25">
      <c r="A58" t="str">
        <f t="shared" si="0"/>
        <v>a</v>
      </c>
      <c r="B58" s="8"/>
      <c r="C58" s="9" t="s">
        <v>16</v>
      </c>
      <c r="D58" s="10">
        <f>SUM('დამტკ. ბიუჯ.'!D58,'დამტკ. საკუთ.'!D58)</f>
        <v>15000</v>
      </c>
      <c r="E58" s="10">
        <f>SUM('დამტკ. ბიუჯ.'!E58,'დამტკ. საკუთ.'!E58)</f>
        <v>7000</v>
      </c>
      <c r="F58" s="10">
        <f>SUM('დამტკ. ბიუჯ.'!F58,'დამტკ. საკუთ.'!F58)</f>
        <v>2000</v>
      </c>
      <c r="G58" s="10">
        <f>SUM('დამტკ. ბიუჯ.'!G58,'დამტკ. საკუთ.'!G58)</f>
        <v>3000</v>
      </c>
      <c r="H58" s="10">
        <f>SUM('დამტკ. ბიუჯ.'!H58,'დამტკ. საკუთ.'!H58)</f>
        <v>3000</v>
      </c>
      <c r="I58" s="10">
        <f>SUM('დამტკ. ბიუჯ.'!I58,'დამტკ. საკუთ.'!I58)</f>
        <v>9000</v>
      </c>
      <c r="J58" s="10">
        <f>SUM('დამტკ. ბიუჯ.'!J58,'დამტკ. საკუთ.'!J58)</f>
        <v>12000</v>
      </c>
      <c r="K58" s="10" t="s">
        <v>188</v>
      </c>
    </row>
    <row r="59" spans="1:11" ht="15" customHeight="1" x14ac:dyDescent="0.25">
      <c r="A59" t="str">
        <f t="shared" si="0"/>
        <v>a</v>
      </c>
      <c r="B59" s="8"/>
      <c r="C59" s="9" t="s">
        <v>17</v>
      </c>
      <c r="D59" s="10">
        <f>SUM('დამტკ. ბიუჯ.'!D59,'დამტკ. საკუთ.'!D59)</f>
        <v>4000</v>
      </c>
      <c r="E59" s="10">
        <f>SUM('დამტკ. ბიუჯ.'!E59,'დამტკ. საკუთ.'!E59)</f>
        <v>1000</v>
      </c>
      <c r="F59" s="10">
        <f>SUM('დამტკ. ბიუჯ.'!F59,'დამტკ. საკუთ.'!F59)</f>
        <v>1000</v>
      </c>
      <c r="G59" s="10">
        <f>SUM('დამტკ. ბიუჯ.'!G59,'დამტკ. საკუთ.'!G59)</f>
        <v>1000</v>
      </c>
      <c r="H59" s="10">
        <f>SUM('დამტკ. ბიუჯ.'!H59,'დამტკ. საკუთ.'!H59)</f>
        <v>1000</v>
      </c>
      <c r="I59" s="10">
        <f>SUM('დამტკ. ბიუჯ.'!I59,'დამტკ. საკუთ.'!I59)</f>
        <v>2000</v>
      </c>
      <c r="J59" s="10">
        <f>SUM('დამტკ. ბიუჯ.'!J59,'დამტკ. საკუთ.'!J59)</f>
        <v>3000</v>
      </c>
      <c r="K59" s="10" t="s">
        <v>188</v>
      </c>
    </row>
    <row r="60" spans="1:11" ht="15" customHeight="1" x14ac:dyDescent="0.25">
      <c r="A60" t="str">
        <f t="shared" si="0"/>
        <v>a</v>
      </c>
      <c r="B60" s="5"/>
      <c r="C60" s="6" t="s">
        <v>18</v>
      </c>
      <c r="D60" s="7">
        <f>SUM('დამტკ. ბიუჯ.'!D60,'დამტკ. საკუთ.'!D60)</f>
        <v>18000</v>
      </c>
      <c r="E60" s="7">
        <f>SUM('დამტკ. ბიუჯ.'!E60,'დამტკ. საკუთ.'!E60)</f>
        <v>10000</v>
      </c>
      <c r="F60" s="7">
        <f>SUM('დამტკ. ბიუჯ.'!F60,'დამტკ. საკუთ.'!F60)</f>
        <v>8000</v>
      </c>
      <c r="G60" s="7">
        <f>SUM('დამტკ. ბიუჯ.'!G60,'დამტკ. საკუთ.'!G60)</f>
        <v>0</v>
      </c>
      <c r="H60" s="7">
        <f>SUM('დამტკ. ბიუჯ.'!H60,'დამტკ. საკუთ.'!H60)</f>
        <v>0</v>
      </c>
      <c r="I60" s="7">
        <f>SUM('დამტკ. ბიუჯ.'!I60,'დამტკ. საკუთ.'!I60)</f>
        <v>18000</v>
      </c>
      <c r="J60" s="7">
        <f>SUM('დამტკ. ბიუჯ.'!J60,'დამტკ. საკუთ.'!J60)</f>
        <v>18000</v>
      </c>
      <c r="K60" s="7" t="s">
        <v>188</v>
      </c>
    </row>
    <row r="61" spans="1:11" ht="15" customHeight="1" x14ac:dyDescent="0.25">
      <c r="A61" t="str">
        <f t="shared" si="0"/>
        <v>b</v>
      </c>
      <c r="B61" s="5"/>
      <c r="C61" s="6" t="s">
        <v>19</v>
      </c>
      <c r="D61" s="7">
        <f>SUM('დამტკ. ბიუჯ.'!D61,'დამტკ. საკუთ.'!D61)</f>
        <v>0</v>
      </c>
      <c r="E61" s="7">
        <f>SUM('დამტკ. ბიუჯ.'!E61,'დამტკ. საკუთ.'!E61)</f>
        <v>0</v>
      </c>
      <c r="F61" s="7">
        <f>SUM('დამტკ. ბიუჯ.'!F61,'დამტკ. საკუთ.'!F61)</f>
        <v>0</v>
      </c>
      <c r="G61" s="7">
        <f>SUM('დამტკ. ბიუჯ.'!G61,'დამტკ. საკუთ.'!G61)</f>
        <v>0</v>
      </c>
      <c r="H61" s="7">
        <f>SUM('დამტკ. ბიუჯ.'!H61,'დამტკ. საკუთ.'!H61)</f>
        <v>0</v>
      </c>
      <c r="I61" s="7">
        <f>SUM('დამტკ. ბიუჯ.'!I61,'დამტკ. საკუთ.'!I61)</f>
        <v>0</v>
      </c>
      <c r="J61" s="7">
        <f>SUM('დამტკ. ბიუჯ.'!J61,'დამტკ. საკუთ.'!J61)</f>
        <v>0</v>
      </c>
      <c r="K61" s="7" t="s">
        <v>188</v>
      </c>
    </row>
    <row r="62" spans="1:11" ht="15.75" customHeight="1" thickBot="1" x14ac:dyDescent="0.3">
      <c r="A62" t="str">
        <f t="shared" si="0"/>
        <v>b</v>
      </c>
      <c r="B62" s="11"/>
      <c r="C62" s="12" t="s">
        <v>20</v>
      </c>
      <c r="D62" s="13">
        <f>SUM('დამტკ. ბიუჯ.'!D62,'დამტკ. საკუთ.'!D62)</f>
        <v>0</v>
      </c>
      <c r="E62" s="13">
        <f>SUM('დამტკ. ბიუჯ.'!E62,'დამტკ. საკუთ.'!E62)</f>
        <v>0</v>
      </c>
      <c r="F62" s="13">
        <f>SUM('დამტკ. ბიუჯ.'!F62,'დამტკ. საკუთ.'!F62)</f>
        <v>0</v>
      </c>
      <c r="G62" s="13">
        <f>SUM('დამტკ. ბიუჯ.'!G62,'დამტკ. საკუთ.'!G62)</f>
        <v>0</v>
      </c>
      <c r="H62" s="13">
        <f>SUM('დამტკ. ბიუჯ.'!H62,'დამტკ. საკუთ.'!H62)</f>
        <v>0</v>
      </c>
      <c r="I62" s="13">
        <f>SUM('დამტკ. ბიუჯ.'!I62,'დამტკ. საკუთ.'!I62)</f>
        <v>0</v>
      </c>
      <c r="J62" s="13">
        <f>SUM('დამტკ. ბიუჯ.'!J62,'დამტკ. საკუთ.'!J62)</f>
        <v>0</v>
      </c>
      <c r="K62" s="13" t="s">
        <v>188</v>
      </c>
    </row>
    <row r="63" spans="1:11" ht="31.5" customHeight="1" thickTop="1" thickBot="1" x14ac:dyDescent="0.3">
      <c r="A63" t="str">
        <f t="shared" si="0"/>
        <v>a</v>
      </c>
      <c r="B63" s="3" t="s">
        <v>28</v>
      </c>
      <c r="C63" s="4" t="s">
        <v>29</v>
      </c>
      <c r="D63" s="4">
        <f>SUM('დამტკ. ბიუჯ.'!D63,'დამტკ. საკუთ.'!D63)</f>
        <v>100000</v>
      </c>
      <c r="E63" s="4">
        <f>SUM('დამტკ. ბიუჯ.'!E63,'დამტკ. საკუთ.'!E63)</f>
        <v>10000</v>
      </c>
      <c r="F63" s="4">
        <f>SUM('დამტკ. ბიუჯ.'!F63,'დამტკ. საკუთ.'!F63)</f>
        <v>17000</v>
      </c>
      <c r="G63" s="4">
        <f>SUM('დამტკ. ბიუჯ.'!G63,'დამტკ. საკუთ.'!G63)</f>
        <v>23000</v>
      </c>
      <c r="H63" s="4">
        <f>SUM('დამტკ. ბიუჯ.'!H63,'დამტკ. საკუთ.'!H63)</f>
        <v>50000</v>
      </c>
      <c r="I63" s="4">
        <f>SUM('დამტკ. ბიუჯ.'!I63,'დამტკ. საკუთ.'!I63)</f>
        <v>27000</v>
      </c>
      <c r="J63" s="4">
        <f>SUM('დამტკ. ბიუჯ.'!J63,'დამტკ. საკუთ.'!J63)</f>
        <v>50000</v>
      </c>
      <c r="K63" s="4" t="s">
        <v>188</v>
      </c>
    </row>
    <row r="64" spans="1:11" ht="15.75" customHeight="1" thickTop="1" x14ac:dyDescent="0.25">
      <c r="A64" t="str">
        <f t="shared" si="0"/>
        <v>a</v>
      </c>
      <c r="B64" s="5"/>
      <c r="C64" s="6" t="s">
        <v>10</v>
      </c>
      <c r="D64" s="7">
        <f>SUM('დამტკ. ბიუჯ.'!D64,'დამტკ. საკუთ.'!D64)</f>
        <v>100000</v>
      </c>
      <c r="E64" s="7">
        <f>SUM('დამტკ. ბიუჯ.'!E64,'დამტკ. საკუთ.'!E64)</f>
        <v>10000</v>
      </c>
      <c r="F64" s="7">
        <f>SUM('დამტკ. ბიუჯ.'!F64,'დამტკ. საკუთ.'!F64)</f>
        <v>17000</v>
      </c>
      <c r="G64" s="7">
        <f>SUM('დამტკ. ბიუჯ.'!G64,'დამტკ. საკუთ.'!G64)</f>
        <v>23000</v>
      </c>
      <c r="H64" s="7">
        <f>SUM('დამტკ. ბიუჯ.'!H64,'დამტკ. საკუთ.'!H64)</f>
        <v>50000</v>
      </c>
      <c r="I64" s="7">
        <f>SUM('დამტკ. ბიუჯ.'!I64,'დამტკ. საკუთ.'!I64)</f>
        <v>27000</v>
      </c>
      <c r="J64" s="7">
        <f>SUM('დამტკ. ბიუჯ.'!J64,'დამტკ. საკუთ.'!J64)</f>
        <v>50000</v>
      </c>
      <c r="K64" s="7" t="s">
        <v>188</v>
      </c>
    </row>
    <row r="65" spans="1:11" ht="15" customHeight="1" x14ac:dyDescent="0.25">
      <c r="A65" t="str">
        <f t="shared" si="0"/>
        <v>b</v>
      </c>
      <c r="B65" s="8"/>
      <c r="C65" s="9" t="s">
        <v>11</v>
      </c>
      <c r="D65" s="10">
        <f>SUM('დამტკ. ბიუჯ.'!D65,'დამტკ. საკუთ.'!D65)</f>
        <v>0</v>
      </c>
      <c r="E65" s="10">
        <f>SUM('დამტკ. ბიუჯ.'!E65,'დამტკ. საკუთ.'!E65)</f>
        <v>0</v>
      </c>
      <c r="F65" s="10">
        <f>SUM('დამტკ. ბიუჯ.'!F65,'დამტკ. საკუთ.'!F65)</f>
        <v>0</v>
      </c>
      <c r="G65" s="10">
        <f>SUM('დამტკ. ბიუჯ.'!G65,'დამტკ. საკუთ.'!G65)</f>
        <v>0</v>
      </c>
      <c r="H65" s="10">
        <f>SUM('დამტკ. ბიუჯ.'!H65,'დამტკ. საკუთ.'!H65)</f>
        <v>0</v>
      </c>
      <c r="I65" s="10">
        <f>SUM('დამტკ. ბიუჯ.'!I65,'დამტკ. საკუთ.'!I65)</f>
        <v>0</v>
      </c>
      <c r="J65" s="10">
        <f>SUM('დამტკ. ბიუჯ.'!J65,'დამტკ. საკუთ.'!J65)</f>
        <v>0</v>
      </c>
      <c r="K65" s="10" t="s">
        <v>188</v>
      </c>
    </row>
    <row r="66" spans="1:11" ht="15" customHeight="1" x14ac:dyDescent="0.25">
      <c r="A66" t="str">
        <f t="shared" si="0"/>
        <v>a</v>
      </c>
      <c r="B66" s="8"/>
      <c r="C66" s="9" t="s">
        <v>12</v>
      </c>
      <c r="D66" s="10">
        <f>SUM('დამტკ. ბიუჯ.'!D66,'დამტკ. საკუთ.'!D66)</f>
        <v>100000</v>
      </c>
      <c r="E66" s="10">
        <f>SUM('დამტკ. ბიუჯ.'!E66,'დამტკ. საკუთ.'!E66)</f>
        <v>10000</v>
      </c>
      <c r="F66" s="10">
        <f>SUM('დამტკ. ბიუჯ.'!F66,'დამტკ. საკუთ.'!F66)</f>
        <v>17000</v>
      </c>
      <c r="G66" s="10">
        <f>SUM('დამტკ. ბიუჯ.'!G66,'დამტკ. საკუთ.'!G66)</f>
        <v>23000</v>
      </c>
      <c r="H66" s="10">
        <f>SUM('დამტკ. ბიუჯ.'!H66,'დამტკ. საკუთ.'!H66)</f>
        <v>50000</v>
      </c>
      <c r="I66" s="10">
        <f>SUM('დამტკ. ბიუჯ.'!I66,'დამტკ. საკუთ.'!I66)</f>
        <v>27000</v>
      </c>
      <c r="J66" s="10">
        <f>SUM('დამტკ. ბიუჯ.'!J66,'დამტკ. საკუთ.'!J66)</f>
        <v>50000</v>
      </c>
      <c r="K66" s="10" t="s">
        <v>188</v>
      </c>
    </row>
    <row r="67" spans="1:11" ht="15" customHeight="1" x14ac:dyDescent="0.25">
      <c r="A67" t="str">
        <f t="shared" si="0"/>
        <v>b</v>
      </c>
      <c r="B67" s="8"/>
      <c r="C67" s="9" t="s">
        <v>13</v>
      </c>
      <c r="D67" s="10">
        <f>SUM('დამტკ. ბიუჯ.'!D67,'დამტკ. საკუთ.'!D67)</f>
        <v>0</v>
      </c>
      <c r="E67" s="10">
        <f>SUM('დამტკ. ბიუჯ.'!E67,'დამტკ. საკუთ.'!E67)</f>
        <v>0</v>
      </c>
      <c r="F67" s="10">
        <f>SUM('დამტკ. ბიუჯ.'!F67,'დამტკ. საკუთ.'!F67)</f>
        <v>0</v>
      </c>
      <c r="G67" s="10">
        <f>SUM('დამტკ. ბიუჯ.'!G67,'დამტკ. საკუთ.'!G67)</f>
        <v>0</v>
      </c>
      <c r="H67" s="10">
        <f>SUM('დამტკ. ბიუჯ.'!H67,'დამტკ. საკუთ.'!H67)</f>
        <v>0</v>
      </c>
      <c r="I67" s="10">
        <f>SUM('დამტკ. ბიუჯ.'!I67,'დამტკ. საკუთ.'!I67)</f>
        <v>0</v>
      </c>
      <c r="J67" s="10">
        <f>SUM('დამტკ. ბიუჯ.'!J67,'დამტკ. საკუთ.'!J67)</f>
        <v>0</v>
      </c>
      <c r="K67" s="10" t="s">
        <v>188</v>
      </c>
    </row>
    <row r="68" spans="1:11" ht="15" customHeight="1" x14ac:dyDescent="0.25">
      <c r="A68" t="str">
        <f t="shared" ref="A68:A131" si="1">IF(OR(D68&lt;&gt;0,E68&lt;&gt;0,F68&lt;&gt;0,G68&lt;&gt;0,H68&lt;&gt;0,),"a","b")</f>
        <v>b</v>
      </c>
      <c r="B68" s="8"/>
      <c r="C68" s="9" t="s">
        <v>14</v>
      </c>
      <c r="D68" s="10">
        <f>SUM('დამტკ. ბიუჯ.'!D68,'დამტკ. საკუთ.'!D68)</f>
        <v>0</v>
      </c>
      <c r="E68" s="10">
        <f>SUM('დამტკ. ბიუჯ.'!E68,'დამტკ. საკუთ.'!E68)</f>
        <v>0</v>
      </c>
      <c r="F68" s="10">
        <f>SUM('დამტკ. ბიუჯ.'!F68,'დამტკ. საკუთ.'!F68)</f>
        <v>0</v>
      </c>
      <c r="G68" s="10">
        <f>SUM('დამტკ. ბიუჯ.'!G68,'დამტკ. საკუთ.'!G68)</f>
        <v>0</v>
      </c>
      <c r="H68" s="10">
        <f>SUM('დამტკ. ბიუჯ.'!H68,'დამტკ. საკუთ.'!H68)</f>
        <v>0</v>
      </c>
      <c r="I68" s="10">
        <f>SUM('დამტკ. ბიუჯ.'!I68,'დამტკ. საკუთ.'!I68)</f>
        <v>0</v>
      </c>
      <c r="J68" s="10">
        <f>SUM('დამტკ. ბიუჯ.'!J68,'დამტკ. საკუთ.'!J68)</f>
        <v>0</v>
      </c>
      <c r="K68" s="10" t="s">
        <v>188</v>
      </c>
    </row>
    <row r="69" spans="1:11" ht="15" customHeight="1" x14ac:dyDescent="0.25">
      <c r="A69" t="str">
        <f t="shared" si="1"/>
        <v>b</v>
      </c>
      <c r="B69" s="8"/>
      <c r="C69" s="9" t="s">
        <v>15</v>
      </c>
      <c r="D69" s="10">
        <f>SUM('დამტკ. ბიუჯ.'!D69,'დამტკ. საკუთ.'!D69)</f>
        <v>0</v>
      </c>
      <c r="E69" s="10">
        <f>SUM('დამტკ. ბიუჯ.'!E69,'დამტკ. საკუთ.'!E69)</f>
        <v>0</v>
      </c>
      <c r="F69" s="10">
        <f>SUM('დამტკ. ბიუჯ.'!F69,'დამტკ. საკუთ.'!F69)</f>
        <v>0</v>
      </c>
      <c r="G69" s="10">
        <f>SUM('დამტკ. ბიუჯ.'!G69,'დამტკ. საკუთ.'!G69)</f>
        <v>0</v>
      </c>
      <c r="H69" s="10">
        <f>SUM('დამტკ. ბიუჯ.'!H69,'დამტკ. საკუთ.'!H69)</f>
        <v>0</v>
      </c>
      <c r="I69" s="10">
        <f>SUM('დამტკ. ბიუჯ.'!I69,'დამტკ. საკუთ.'!I69)</f>
        <v>0</v>
      </c>
      <c r="J69" s="10">
        <f>SUM('დამტკ. ბიუჯ.'!J69,'დამტკ. საკუთ.'!J69)</f>
        <v>0</v>
      </c>
      <c r="K69" s="10" t="s">
        <v>188</v>
      </c>
    </row>
    <row r="70" spans="1:11" ht="15" customHeight="1" x14ac:dyDescent="0.25">
      <c r="A70" t="str">
        <f t="shared" si="1"/>
        <v>b</v>
      </c>
      <c r="B70" s="8"/>
      <c r="C70" s="9" t="s">
        <v>16</v>
      </c>
      <c r="D70" s="10">
        <f>SUM('დამტკ. ბიუჯ.'!D70,'დამტკ. საკუთ.'!D70)</f>
        <v>0</v>
      </c>
      <c r="E70" s="10">
        <f>SUM('დამტკ. ბიუჯ.'!E70,'დამტკ. საკუთ.'!E70)</f>
        <v>0</v>
      </c>
      <c r="F70" s="10">
        <f>SUM('დამტკ. ბიუჯ.'!F70,'დამტკ. საკუთ.'!F70)</f>
        <v>0</v>
      </c>
      <c r="G70" s="10">
        <f>SUM('დამტკ. ბიუჯ.'!G70,'დამტკ. საკუთ.'!G70)</f>
        <v>0</v>
      </c>
      <c r="H70" s="10">
        <f>SUM('დამტკ. ბიუჯ.'!H70,'დამტკ. საკუთ.'!H70)</f>
        <v>0</v>
      </c>
      <c r="I70" s="10">
        <f>SUM('დამტკ. ბიუჯ.'!I70,'დამტკ. საკუთ.'!I70)</f>
        <v>0</v>
      </c>
      <c r="J70" s="10">
        <f>SUM('დამტკ. ბიუჯ.'!J70,'დამტკ. საკუთ.'!J70)</f>
        <v>0</v>
      </c>
      <c r="K70" s="10" t="s">
        <v>188</v>
      </c>
    </row>
    <row r="71" spans="1:11" ht="15" customHeight="1" x14ac:dyDescent="0.25">
      <c r="A71" t="str">
        <f t="shared" si="1"/>
        <v>b</v>
      </c>
      <c r="B71" s="8"/>
      <c r="C71" s="9" t="s">
        <v>17</v>
      </c>
      <c r="D71" s="10">
        <f>SUM('დამტკ. ბიუჯ.'!D71,'დამტკ. საკუთ.'!D71)</f>
        <v>0</v>
      </c>
      <c r="E71" s="10">
        <f>SUM('დამტკ. ბიუჯ.'!E71,'დამტკ. საკუთ.'!E71)</f>
        <v>0</v>
      </c>
      <c r="F71" s="10">
        <f>SUM('დამტკ. ბიუჯ.'!F71,'დამტკ. საკუთ.'!F71)</f>
        <v>0</v>
      </c>
      <c r="G71" s="10">
        <f>SUM('დამტკ. ბიუჯ.'!G71,'დამტკ. საკუთ.'!G71)</f>
        <v>0</v>
      </c>
      <c r="H71" s="10">
        <f>SUM('დამტკ. ბიუჯ.'!H71,'დამტკ. საკუთ.'!H71)</f>
        <v>0</v>
      </c>
      <c r="I71" s="10">
        <f>SUM('დამტკ. ბიუჯ.'!I71,'დამტკ. საკუთ.'!I71)</f>
        <v>0</v>
      </c>
      <c r="J71" s="10">
        <f>SUM('დამტკ. ბიუჯ.'!J71,'დამტკ. საკუთ.'!J71)</f>
        <v>0</v>
      </c>
      <c r="K71" s="10" t="s">
        <v>188</v>
      </c>
    </row>
    <row r="72" spans="1:11" ht="15" customHeight="1" x14ac:dyDescent="0.25">
      <c r="A72" t="str">
        <f t="shared" si="1"/>
        <v>b</v>
      </c>
      <c r="B72" s="5"/>
      <c r="C72" s="6" t="s">
        <v>18</v>
      </c>
      <c r="D72" s="7">
        <f>SUM('დამტკ. ბიუჯ.'!D72,'დამტკ. საკუთ.'!D72)</f>
        <v>0</v>
      </c>
      <c r="E72" s="7">
        <f>SUM('დამტკ. ბიუჯ.'!E72,'დამტკ. საკუთ.'!E72)</f>
        <v>0</v>
      </c>
      <c r="F72" s="7">
        <f>SUM('დამტკ. ბიუჯ.'!F72,'დამტკ. საკუთ.'!F72)</f>
        <v>0</v>
      </c>
      <c r="G72" s="7">
        <f>SUM('დამტკ. ბიუჯ.'!G72,'დამტკ. საკუთ.'!G72)</f>
        <v>0</v>
      </c>
      <c r="H72" s="7">
        <f>SUM('დამტკ. ბიუჯ.'!H72,'დამტკ. საკუთ.'!H72)</f>
        <v>0</v>
      </c>
      <c r="I72" s="7">
        <f>SUM('დამტკ. ბიუჯ.'!I72,'დამტკ. საკუთ.'!I72)</f>
        <v>0</v>
      </c>
      <c r="J72" s="7">
        <f>SUM('დამტკ. ბიუჯ.'!J72,'დამტკ. საკუთ.'!J72)</f>
        <v>0</v>
      </c>
      <c r="K72" s="7" t="s">
        <v>188</v>
      </c>
    </row>
    <row r="73" spans="1:11" ht="15" customHeight="1" x14ac:dyDescent="0.25">
      <c r="A73" t="str">
        <f t="shared" si="1"/>
        <v>b</v>
      </c>
      <c r="B73" s="5"/>
      <c r="C73" s="6" t="s">
        <v>19</v>
      </c>
      <c r="D73" s="7">
        <f>SUM('დამტკ. ბიუჯ.'!D73,'დამტკ. საკუთ.'!D73)</f>
        <v>0</v>
      </c>
      <c r="E73" s="7">
        <f>SUM('დამტკ. ბიუჯ.'!E73,'დამტკ. საკუთ.'!E73)</f>
        <v>0</v>
      </c>
      <c r="F73" s="7">
        <f>SUM('დამტკ. ბიუჯ.'!F73,'დამტკ. საკუთ.'!F73)</f>
        <v>0</v>
      </c>
      <c r="G73" s="7">
        <f>SUM('დამტკ. ბიუჯ.'!G73,'დამტკ. საკუთ.'!G73)</f>
        <v>0</v>
      </c>
      <c r="H73" s="7">
        <f>SUM('დამტკ. ბიუჯ.'!H73,'დამტკ. საკუთ.'!H73)</f>
        <v>0</v>
      </c>
      <c r="I73" s="7">
        <f>SUM('დამტკ. ბიუჯ.'!I73,'დამტკ. საკუთ.'!I73)</f>
        <v>0</v>
      </c>
      <c r="J73" s="7">
        <f>SUM('დამტკ. ბიუჯ.'!J73,'დამტკ. საკუთ.'!J73)</f>
        <v>0</v>
      </c>
      <c r="K73" s="7" t="s">
        <v>188</v>
      </c>
    </row>
    <row r="74" spans="1:11" ht="15.75" customHeight="1" thickBot="1" x14ac:dyDescent="0.3">
      <c r="A74" t="str">
        <f t="shared" si="1"/>
        <v>b</v>
      </c>
      <c r="B74" s="11"/>
      <c r="C74" s="12" t="s">
        <v>20</v>
      </c>
      <c r="D74" s="13">
        <f>SUM('დამტკ. ბიუჯ.'!D74,'დამტკ. საკუთ.'!D74)</f>
        <v>0</v>
      </c>
      <c r="E74" s="13">
        <f>SUM('დამტკ. ბიუჯ.'!E74,'დამტკ. საკუთ.'!E74)</f>
        <v>0</v>
      </c>
      <c r="F74" s="13">
        <f>SUM('დამტკ. ბიუჯ.'!F74,'დამტკ. საკუთ.'!F74)</f>
        <v>0</v>
      </c>
      <c r="G74" s="13">
        <f>SUM('დამტკ. ბიუჯ.'!G74,'დამტკ. საკუთ.'!G74)</f>
        <v>0</v>
      </c>
      <c r="H74" s="13">
        <f>SUM('დამტკ. ბიუჯ.'!H74,'დამტკ. საკუთ.'!H74)</f>
        <v>0</v>
      </c>
      <c r="I74" s="13">
        <f>SUM('დამტკ. ბიუჯ.'!I74,'დამტკ. საკუთ.'!I74)</f>
        <v>0</v>
      </c>
      <c r="J74" s="13">
        <f>SUM('დამტკ. ბიუჯ.'!J74,'დამტკ. საკუთ.'!J74)</f>
        <v>0</v>
      </c>
      <c r="K74" s="13" t="s">
        <v>188</v>
      </c>
    </row>
    <row r="75" spans="1:11" ht="31.5" customHeight="1" thickTop="1" thickBot="1" x14ac:dyDescent="0.3">
      <c r="A75" t="str">
        <f t="shared" si="1"/>
        <v>a</v>
      </c>
      <c r="B75" s="3" t="s">
        <v>30</v>
      </c>
      <c r="C75" s="4" t="s">
        <v>31</v>
      </c>
      <c r="D75" s="4">
        <f>SUM('დამტკ. ბიუჯ.'!D75,'დამტკ. საკუთ.'!D75)</f>
        <v>100000</v>
      </c>
      <c r="E75" s="4">
        <f>SUM('დამტკ. ბიუჯ.'!E75,'დამტკ. საკუთ.'!E75)</f>
        <v>18000</v>
      </c>
      <c r="F75" s="4">
        <f>SUM('დამტკ. ბიუჯ.'!F75,'დამტკ. საკუთ.'!F75)</f>
        <v>23000</v>
      </c>
      <c r="G75" s="4">
        <f>SUM('დამტკ. ბიუჯ.'!G75,'დამტკ. საკუთ.'!G75)</f>
        <v>27000</v>
      </c>
      <c r="H75" s="4">
        <f>SUM('დამტკ. ბიუჯ.'!H75,'დამტკ. საკუთ.'!H75)</f>
        <v>32000</v>
      </c>
      <c r="I75" s="4">
        <f>SUM('დამტკ. ბიუჯ.'!I75,'დამტკ. საკუთ.'!I75)</f>
        <v>41000</v>
      </c>
      <c r="J75" s="4">
        <f>SUM('დამტკ. ბიუჯ.'!J75,'დამტკ. საკუთ.'!J75)</f>
        <v>68000</v>
      </c>
      <c r="K75" s="4" t="s">
        <v>188</v>
      </c>
    </row>
    <row r="76" spans="1:11" ht="15.75" customHeight="1" thickTop="1" x14ac:dyDescent="0.25">
      <c r="A76" t="str">
        <f t="shared" si="1"/>
        <v>a</v>
      </c>
      <c r="B76" s="5"/>
      <c r="C76" s="6" t="s">
        <v>10</v>
      </c>
      <c r="D76" s="7">
        <f>SUM('დამტკ. ბიუჯ.'!D76,'დამტკ. საკუთ.'!D76)</f>
        <v>100000</v>
      </c>
      <c r="E76" s="7">
        <f>SUM('დამტკ. ბიუჯ.'!E76,'დამტკ. საკუთ.'!E76)</f>
        <v>18000</v>
      </c>
      <c r="F76" s="7">
        <f>SUM('დამტკ. ბიუჯ.'!F76,'დამტკ. საკუთ.'!F76)</f>
        <v>23000</v>
      </c>
      <c r="G76" s="7">
        <f>SUM('დამტკ. ბიუჯ.'!G76,'დამტკ. საკუთ.'!G76)</f>
        <v>27000</v>
      </c>
      <c r="H76" s="7">
        <f>SUM('დამტკ. ბიუჯ.'!H76,'დამტკ. საკუთ.'!H76)</f>
        <v>32000</v>
      </c>
      <c r="I76" s="7">
        <f>SUM('დამტკ. ბიუჯ.'!I76,'დამტკ. საკუთ.'!I76)</f>
        <v>41000</v>
      </c>
      <c r="J76" s="7">
        <f>SUM('დამტკ. ბიუჯ.'!J76,'დამტკ. საკუთ.'!J76)</f>
        <v>68000</v>
      </c>
      <c r="K76" s="7" t="s">
        <v>188</v>
      </c>
    </row>
    <row r="77" spans="1:11" ht="15" customHeight="1" x14ac:dyDescent="0.25">
      <c r="A77" t="str">
        <f t="shared" si="1"/>
        <v>b</v>
      </c>
      <c r="B77" s="8"/>
      <c r="C77" s="9" t="s">
        <v>11</v>
      </c>
      <c r="D77" s="10">
        <f>SUM('დამტკ. ბიუჯ.'!D77,'დამტკ. საკუთ.'!D77)</f>
        <v>0</v>
      </c>
      <c r="E77" s="10">
        <f>SUM('დამტკ. ბიუჯ.'!E77,'დამტკ. საკუთ.'!E77)</f>
        <v>0</v>
      </c>
      <c r="F77" s="10">
        <f>SUM('დამტკ. ბიუჯ.'!F77,'დამტკ. საკუთ.'!F77)</f>
        <v>0</v>
      </c>
      <c r="G77" s="10">
        <f>SUM('დამტკ. ბიუჯ.'!G77,'დამტკ. საკუთ.'!G77)</f>
        <v>0</v>
      </c>
      <c r="H77" s="10">
        <f>SUM('დამტკ. ბიუჯ.'!H77,'დამტკ. საკუთ.'!H77)</f>
        <v>0</v>
      </c>
      <c r="I77" s="10">
        <f>SUM('დამტკ. ბიუჯ.'!I77,'დამტკ. საკუთ.'!I77)</f>
        <v>0</v>
      </c>
      <c r="J77" s="10">
        <f>SUM('დამტკ. ბიუჯ.'!J77,'დამტკ. საკუთ.'!J77)</f>
        <v>0</v>
      </c>
      <c r="K77" s="10" t="s">
        <v>188</v>
      </c>
    </row>
    <row r="78" spans="1:11" ht="15" customHeight="1" x14ac:dyDescent="0.25">
      <c r="A78" t="str">
        <f t="shared" si="1"/>
        <v>a</v>
      </c>
      <c r="B78" s="8"/>
      <c r="C78" s="9" t="s">
        <v>12</v>
      </c>
      <c r="D78" s="10">
        <f>SUM('დამტკ. ბიუჯ.'!D78,'დამტკ. საკუთ.'!D78)</f>
        <v>90000</v>
      </c>
      <c r="E78" s="10">
        <f>SUM('დამტკ. ბიუჯ.'!E78,'დამტკ. საკუთ.'!E78)</f>
        <v>15000</v>
      </c>
      <c r="F78" s="10">
        <f>SUM('დამტკ. ბიუჯ.'!F78,'დამტკ. საკუთ.'!F78)</f>
        <v>20000</v>
      </c>
      <c r="G78" s="10">
        <f>SUM('დამტკ. ბიუჯ.'!G78,'დამტკ. საკუთ.'!G78)</f>
        <v>25000</v>
      </c>
      <c r="H78" s="10">
        <f>SUM('დამტკ. ბიუჯ.'!H78,'დამტკ. საკუთ.'!H78)</f>
        <v>30000</v>
      </c>
      <c r="I78" s="10">
        <f>SUM('დამტკ. ბიუჯ.'!I78,'დამტკ. საკუთ.'!I78)</f>
        <v>35000</v>
      </c>
      <c r="J78" s="10">
        <f>SUM('დამტკ. ბიუჯ.'!J78,'დამტკ. საკუთ.'!J78)</f>
        <v>60000</v>
      </c>
      <c r="K78" s="10" t="s">
        <v>188</v>
      </c>
    </row>
    <row r="79" spans="1:11" ht="15" customHeight="1" x14ac:dyDescent="0.25">
      <c r="A79" t="str">
        <f t="shared" si="1"/>
        <v>b</v>
      </c>
      <c r="B79" s="8"/>
      <c r="C79" s="9" t="s">
        <v>13</v>
      </c>
      <c r="D79" s="10">
        <f>SUM('დამტკ. ბიუჯ.'!D79,'დამტკ. საკუთ.'!D79)</f>
        <v>0</v>
      </c>
      <c r="E79" s="10">
        <f>SUM('დამტკ. ბიუჯ.'!E79,'დამტკ. საკუთ.'!E79)</f>
        <v>0</v>
      </c>
      <c r="F79" s="10">
        <f>SUM('დამტკ. ბიუჯ.'!F79,'დამტკ. საკუთ.'!F79)</f>
        <v>0</v>
      </c>
      <c r="G79" s="10">
        <f>SUM('დამტკ. ბიუჯ.'!G79,'დამტკ. საკუთ.'!G79)</f>
        <v>0</v>
      </c>
      <c r="H79" s="10">
        <f>SUM('დამტკ. ბიუჯ.'!H79,'დამტკ. საკუთ.'!H79)</f>
        <v>0</v>
      </c>
      <c r="I79" s="10">
        <f>SUM('დამტკ. ბიუჯ.'!I79,'დამტკ. საკუთ.'!I79)</f>
        <v>0</v>
      </c>
      <c r="J79" s="10">
        <f>SUM('დამტკ. ბიუჯ.'!J79,'დამტკ. საკუთ.'!J79)</f>
        <v>0</v>
      </c>
      <c r="K79" s="10" t="s">
        <v>188</v>
      </c>
    </row>
    <row r="80" spans="1:11" ht="15" customHeight="1" x14ac:dyDescent="0.25">
      <c r="A80" t="str">
        <f t="shared" si="1"/>
        <v>b</v>
      </c>
      <c r="B80" s="8"/>
      <c r="C80" s="9" t="s">
        <v>14</v>
      </c>
      <c r="D80" s="10">
        <f>SUM('დამტკ. ბიუჯ.'!D80,'დამტკ. საკუთ.'!D80)</f>
        <v>0</v>
      </c>
      <c r="E80" s="10">
        <f>SUM('დამტკ. ბიუჯ.'!E80,'დამტკ. საკუთ.'!E80)</f>
        <v>0</v>
      </c>
      <c r="F80" s="10">
        <f>SUM('დამტკ. ბიუჯ.'!F80,'დამტკ. საკუთ.'!F80)</f>
        <v>0</v>
      </c>
      <c r="G80" s="10">
        <f>SUM('დამტკ. ბიუჯ.'!G80,'დამტკ. საკუთ.'!G80)</f>
        <v>0</v>
      </c>
      <c r="H80" s="10">
        <f>SUM('დამტკ. ბიუჯ.'!H80,'დამტკ. საკუთ.'!H80)</f>
        <v>0</v>
      </c>
      <c r="I80" s="10">
        <f>SUM('დამტკ. ბიუჯ.'!I80,'დამტკ. საკუთ.'!I80)</f>
        <v>0</v>
      </c>
      <c r="J80" s="10">
        <f>SUM('დამტკ. ბიუჯ.'!J80,'დამტკ. საკუთ.'!J80)</f>
        <v>0</v>
      </c>
      <c r="K80" s="10" t="s">
        <v>188</v>
      </c>
    </row>
    <row r="81" spans="1:11" ht="15" customHeight="1" x14ac:dyDescent="0.25">
      <c r="A81" t="str">
        <f t="shared" si="1"/>
        <v>b</v>
      </c>
      <c r="B81" s="8"/>
      <c r="C81" s="9" t="s">
        <v>15</v>
      </c>
      <c r="D81" s="10">
        <f>SUM('დამტკ. ბიუჯ.'!D81,'დამტკ. საკუთ.'!D81)</f>
        <v>0</v>
      </c>
      <c r="E81" s="10">
        <f>SUM('დამტკ. ბიუჯ.'!E81,'დამტკ. საკუთ.'!E81)</f>
        <v>0</v>
      </c>
      <c r="F81" s="10">
        <f>SUM('დამტკ. ბიუჯ.'!F81,'დამტკ. საკუთ.'!F81)</f>
        <v>0</v>
      </c>
      <c r="G81" s="10">
        <f>SUM('დამტკ. ბიუჯ.'!G81,'დამტკ. საკუთ.'!G81)</f>
        <v>0</v>
      </c>
      <c r="H81" s="10">
        <f>SUM('დამტკ. ბიუჯ.'!H81,'დამტკ. საკუთ.'!H81)</f>
        <v>0</v>
      </c>
      <c r="I81" s="10">
        <f>SUM('დამტკ. ბიუჯ.'!I81,'დამტკ. საკუთ.'!I81)</f>
        <v>0</v>
      </c>
      <c r="J81" s="10">
        <f>SUM('დამტკ. ბიუჯ.'!J81,'დამტკ. საკუთ.'!J81)</f>
        <v>0</v>
      </c>
      <c r="K81" s="10" t="s">
        <v>188</v>
      </c>
    </row>
    <row r="82" spans="1:11" ht="15" customHeight="1" x14ac:dyDescent="0.25">
      <c r="A82" t="str">
        <f t="shared" si="1"/>
        <v>b</v>
      </c>
      <c r="B82" s="8"/>
      <c r="C82" s="9" t="s">
        <v>16</v>
      </c>
      <c r="D82" s="10">
        <f>SUM('დამტკ. ბიუჯ.'!D82,'დამტკ. საკუთ.'!D82)</f>
        <v>0</v>
      </c>
      <c r="E82" s="10">
        <f>SUM('დამტკ. ბიუჯ.'!E82,'დამტკ. საკუთ.'!E82)</f>
        <v>0</v>
      </c>
      <c r="F82" s="10">
        <f>SUM('დამტკ. ბიუჯ.'!F82,'დამტკ. საკუთ.'!F82)</f>
        <v>0</v>
      </c>
      <c r="G82" s="10">
        <f>SUM('დამტკ. ბიუჯ.'!G82,'დამტკ. საკუთ.'!G82)</f>
        <v>0</v>
      </c>
      <c r="H82" s="10">
        <f>SUM('დამტკ. ბიუჯ.'!H82,'დამტკ. საკუთ.'!H82)</f>
        <v>0</v>
      </c>
      <c r="I82" s="10">
        <f>SUM('დამტკ. ბიუჯ.'!I82,'დამტკ. საკუთ.'!I82)</f>
        <v>0</v>
      </c>
      <c r="J82" s="10">
        <f>SUM('დამტკ. ბიუჯ.'!J82,'დამტკ. საკუთ.'!J82)</f>
        <v>0</v>
      </c>
      <c r="K82" s="10" t="s">
        <v>188</v>
      </c>
    </row>
    <row r="83" spans="1:11" ht="15" customHeight="1" x14ac:dyDescent="0.25">
      <c r="A83" t="str">
        <f t="shared" si="1"/>
        <v>a</v>
      </c>
      <c r="B83" s="8"/>
      <c r="C83" s="9" t="s">
        <v>17</v>
      </c>
      <c r="D83" s="10">
        <f>SUM('დამტკ. ბიუჯ.'!D83,'დამტკ. საკუთ.'!D83)</f>
        <v>10000</v>
      </c>
      <c r="E83" s="10">
        <f>SUM('დამტკ. ბიუჯ.'!E83,'დამტკ. საკუთ.'!E83)</f>
        <v>3000</v>
      </c>
      <c r="F83" s="10">
        <f>SUM('დამტკ. ბიუჯ.'!F83,'დამტკ. საკუთ.'!F83)</f>
        <v>3000</v>
      </c>
      <c r="G83" s="10">
        <f>SUM('დამტკ. ბიუჯ.'!G83,'დამტკ. საკუთ.'!G83)</f>
        <v>2000</v>
      </c>
      <c r="H83" s="10">
        <f>SUM('დამტკ. ბიუჯ.'!H83,'დამტკ. საკუთ.'!H83)</f>
        <v>2000</v>
      </c>
      <c r="I83" s="10">
        <f>SUM('დამტკ. ბიუჯ.'!I83,'დამტკ. საკუთ.'!I83)</f>
        <v>6000</v>
      </c>
      <c r="J83" s="10">
        <f>SUM('დამტკ. ბიუჯ.'!J83,'დამტკ. საკუთ.'!J83)</f>
        <v>8000</v>
      </c>
      <c r="K83" s="10" t="s">
        <v>188</v>
      </c>
    </row>
    <row r="84" spans="1:11" ht="15" customHeight="1" x14ac:dyDescent="0.25">
      <c r="A84" t="str">
        <f t="shared" si="1"/>
        <v>b</v>
      </c>
      <c r="B84" s="5"/>
      <c r="C84" s="6" t="s">
        <v>18</v>
      </c>
      <c r="D84" s="7">
        <f>SUM('დამტკ. ბიუჯ.'!D84,'დამტკ. საკუთ.'!D84)</f>
        <v>0</v>
      </c>
      <c r="E84" s="7">
        <f>SUM('დამტკ. ბიუჯ.'!E84,'დამტკ. საკუთ.'!E84)</f>
        <v>0</v>
      </c>
      <c r="F84" s="7">
        <f>SUM('დამტკ. ბიუჯ.'!F84,'დამტკ. საკუთ.'!F84)</f>
        <v>0</v>
      </c>
      <c r="G84" s="7">
        <f>SUM('დამტკ. ბიუჯ.'!G84,'დამტკ. საკუთ.'!G84)</f>
        <v>0</v>
      </c>
      <c r="H84" s="7">
        <f>SUM('დამტკ. ბიუჯ.'!H84,'დამტკ. საკუთ.'!H84)</f>
        <v>0</v>
      </c>
      <c r="I84" s="7">
        <f>SUM('დამტკ. ბიუჯ.'!I84,'დამტკ. საკუთ.'!I84)</f>
        <v>0</v>
      </c>
      <c r="J84" s="7">
        <f>SUM('დამტკ. ბიუჯ.'!J84,'დამტკ. საკუთ.'!J84)</f>
        <v>0</v>
      </c>
      <c r="K84" s="7" t="s">
        <v>188</v>
      </c>
    </row>
    <row r="85" spans="1:11" ht="15" customHeight="1" x14ac:dyDescent="0.25">
      <c r="A85" t="str">
        <f t="shared" si="1"/>
        <v>b</v>
      </c>
      <c r="B85" s="5"/>
      <c r="C85" s="6" t="s">
        <v>19</v>
      </c>
      <c r="D85" s="7">
        <f>SUM('დამტკ. ბიუჯ.'!D85,'დამტკ. საკუთ.'!D85)</f>
        <v>0</v>
      </c>
      <c r="E85" s="7">
        <f>SUM('დამტკ. ბიუჯ.'!E85,'დამტკ. საკუთ.'!E85)</f>
        <v>0</v>
      </c>
      <c r="F85" s="7">
        <f>SUM('დამტკ. ბიუჯ.'!F85,'დამტკ. საკუთ.'!F85)</f>
        <v>0</v>
      </c>
      <c r="G85" s="7">
        <f>SUM('დამტკ. ბიუჯ.'!G85,'დამტკ. საკუთ.'!G85)</f>
        <v>0</v>
      </c>
      <c r="H85" s="7">
        <f>SUM('დამტკ. ბიუჯ.'!H85,'დამტკ. საკუთ.'!H85)</f>
        <v>0</v>
      </c>
      <c r="I85" s="7">
        <f>SUM('დამტკ. ბიუჯ.'!I85,'დამტკ. საკუთ.'!I85)</f>
        <v>0</v>
      </c>
      <c r="J85" s="7">
        <f>SUM('დამტკ. ბიუჯ.'!J85,'დამტკ. საკუთ.'!J85)</f>
        <v>0</v>
      </c>
      <c r="K85" s="7" t="s">
        <v>188</v>
      </c>
    </row>
    <row r="86" spans="1:11" ht="15.75" customHeight="1" thickBot="1" x14ac:dyDescent="0.3">
      <c r="A86" t="str">
        <f t="shared" si="1"/>
        <v>b</v>
      </c>
      <c r="B86" s="11"/>
      <c r="C86" s="12" t="s">
        <v>20</v>
      </c>
      <c r="D86" s="13">
        <f>SUM('დამტკ. ბიუჯ.'!D86,'დამტკ. საკუთ.'!D86)</f>
        <v>0</v>
      </c>
      <c r="E86" s="13">
        <f>SUM('დამტკ. ბიუჯ.'!E86,'დამტკ. საკუთ.'!E86)</f>
        <v>0</v>
      </c>
      <c r="F86" s="13">
        <f>SUM('დამტკ. ბიუჯ.'!F86,'დამტკ. საკუთ.'!F86)</f>
        <v>0</v>
      </c>
      <c r="G86" s="13">
        <f>SUM('დამტკ. ბიუჯ.'!G86,'დამტკ. საკუთ.'!G86)</f>
        <v>0</v>
      </c>
      <c r="H86" s="13">
        <f>SUM('დამტკ. ბიუჯ.'!H86,'დამტკ. საკუთ.'!H86)</f>
        <v>0</v>
      </c>
      <c r="I86" s="13">
        <f>SUM('დამტკ. ბიუჯ.'!I86,'დამტკ. საკუთ.'!I86)</f>
        <v>0</v>
      </c>
      <c r="J86" s="13">
        <f>SUM('დამტკ. ბიუჯ.'!J86,'დამტკ. საკუთ.'!J86)</f>
        <v>0</v>
      </c>
      <c r="K86" s="13" t="s">
        <v>188</v>
      </c>
    </row>
    <row r="87" spans="1:11" ht="46.5" customHeight="1" thickTop="1" thickBot="1" x14ac:dyDescent="0.3">
      <c r="A87" t="str">
        <f t="shared" si="1"/>
        <v>a</v>
      </c>
      <c r="B87" s="3" t="s">
        <v>32</v>
      </c>
      <c r="C87" s="14" t="s">
        <v>33</v>
      </c>
      <c r="D87" s="4">
        <f>SUM('დამტკ. ბიუჯ.'!D87,'დამტკ. საკუთ.'!D87)</f>
        <v>9080000</v>
      </c>
      <c r="E87" s="4">
        <f>SUM('დამტკ. ბიუჯ.'!E87,'დამტკ. საკუთ.'!E87)</f>
        <v>1957400</v>
      </c>
      <c r="F87" s="4">
        <f>SUM('დამტკ. ბიუჯ.'!F87,'დამტკ. საკუთ.'!F87)</f>
        <v>2572700</v>
      </c>
      <c r="G87" s="4">
        <f>SUM('დამტკ. ბიუჯ.'!G87,'დამტკ. საკუთ.'!G87)</f>
        <v>2495500</v>
      </c>
      <c r="H87" s="4">
        <f>SUM('დამტკ. ბიუჯ.'!H87,'დამტკ. საკუთ.'!H87)</f>
        <v>2054400</v>
      </c>
      <c r="I87" s="4">
        <f>SUM('დამტკ. ბიუჯ.'!I87,'დამტკ. საკუთ.'!I87)</f>
        <v>4530100</v>
      </c>
      <c r="J87" s="4">
        <f>SUM('დამტკ. ბიუჯ.'!J87,'დამტკ. საკუთ.'!J87)</f>
        <v>7025600</v>
      </c>
      <c r="K87" s="4" t="s">
        <v>189</v>
      </c>
    </row>
    <row r="88" spans="1:11" ht="15.75" customHeight="1" thickTop="1" x14ac:dyDescent="0.25">
      <c r="A88" t="str">
        <f t="shared" si="1"/>
        <v>a</v>
      </c>
      <c r="B88" s="5"/>
      <c r="C88" s="6" t="s">
        <v>10</v>
      </c>
      <c r="D88" s="7">
        <f>SUM('დამტკ. ბიუჯ.'!D88,'დამტკ. საკუთ.'!D88)</f>
        <v>9036000</v>
      </c>
      <c r="E88" s="7">
        <f>SUM('დამტკ. ბიუჯ.'!E88,'დამტკ. საკუთ.'!E88)</f>
        <v>1949400</v>
      </c>
      <c r="F88" s="7">
        <f>SUM('დამტკ. ბიუჯ.'!F88,'დამტკ. საკუთ.'!F88)</f>
        <v>2554100</v>
      </c>
      <c r="G88" s="7">
        <f>SUM('დამტკ. ბიუჯ.'!G88,'დამტკ. საკუთ.'!G88)</f>
        <v>2478100</v>
      </c>
      <c r="H88" s="7">
        <f>SUM('დამტკ. ბიუჯ.'!H88,'დამტკ. საკუთ.'!H88)</f>
        <v>2054400</v>
      </c>
      <c r="I88" s="7">
        <f>SUM('დამტკ. ბიუჯ.'!I88,'დამტკ. საკუთ.'!I88)</f>
        <v>4503500</v>
      </c>
      <c r="J88" s="7">
        <f>SUM('დამტკ. ბიუჯ.'!J88,'დამტკ. საკუთ.'!J88)</f>
        <v>6981600</v>
      </c>
      <c r="K88" s="7" t="s">
        <v>189</v>
      </c>
    </row>
    <row r="89" spans="1:11" ht="15" customHeight="1" x14ac:dyDescent="0.25">
      <c r="A89" t="str">
        <f t="shared" si="1"/>
        <v>a</v>
      </c>
      <c r="B89" s="8"/>
      <c r="C89" s="9" t="s">
        <v>11</v>
      </c>
      <c r="D89" s="10">
        <f>SUM('დამტკ. ბიუჯ.'!D89,'დამტკ. საკუთ.'!D89)</f>
        <v>3470000</v>
      </c>
      <c r="E89" s="10">
        <f>SUM('დამტკ. ბიუჯ.'!E89,'დამტკ. საკუთ.'!E89)</f>
        <v>867000</v>
      </c>
      <c r="F89" s="10">
        <f>SUM('დამტკ. ბიუჯ.'!F89,'დამტკ. საკუთ.'!F89)</f>
        <v>867000</v>
      </c>
      <c r="G89" s="10">
        <f>SUM('დამტკ. ბიუჯ.'!G89,'დამტკ. საკუთ.'!G89)</f>
        <v>867000</v>
      </c>
      <c r="H89" s="10">
        <f>SUM('დამტკ. ბიუჯ.'!H89,'დამტკ. საკუთ.'!H89)</f>
        <v>869000</v>
      </c>
      <c r="I89" s="10">
        <f>SUM('დამტკ. ბიუჯ.'!I89,'დამტკ. საკუთ.'!I89)</f>
        <v>1734000</v>
      </c>
      <c r="J89" s="10">
        <f>SUM('დამტკ. ბიუჯ.'!J89,'დამტკ. საკუთ.'!J89)</f>
        <v>2601000</v>
      </c>
      <c r="K89" s="10" t="s">
        <v>189</v>
      </c>
    </row>
    <row r="90" spans="1:11" ht="15" customHeight="1" x14ac:dyDescent="0.25">
      <c r="A90" t="str">
        <f t="shared" si="1"/>
        <v>a</v>
      </c>
      <c r="B90" s="8"/>
      <c r="C90" s="9" t="s">
        <v>12</v>
      </c>
      <c r="D90" s="10">
        <f>SUM('დამტკ. ბიუჯ.'!D90,'დამტკ. საკუთ.'!D90)</f>
        <v>5399500</v>
      </c>
      <c r="E90" s="10">
        <f>SUM('დამტკ. ბიუჯ.'!E90,'დამტკ. საკუთ.'!E90)</f>
        <v>1060000</v>
      </c>
      <c r="F90" s="10">
        <f>SUM('დამტკ. ბიუჯ.'!F90,'დამტკ. საკუთ.'!F90)</f>
        <v>1620000</v>
      </c>
      <c r="G90" s="10">
        <f>SUM('დამტკ. ბიუჯ.'!G90,'დამტკ. საკუთ.'!G90)</f>
        <v>1570000</v>
      </c>
      <c r="H90" s="10">
        <f>SUM('დამტკ. ბიუჯ.'!H90,'დამტკ. საკუთ.'!H90)</f>
        <v>1149500</v>
      </c>
      <c r="I90" s="10">
        <f>SUM('დამტკ. ბიუჯ.'!I90,'დამტკ. საკუთ.'!I90)</f>
        <v>2680000</v>
      </c>
      <c r="J90" s="10">
        <f>SUM('დამტკ. ბიუჯ.'!J90,'დამტკ. საკუთ.'!J90)</f>
        <v>4250000</v>
      </c>
      <c r="K90" s="10" t="s">
        <v>189</v>
      </c>
    </row>
    <row r="91" spans="1:11" ht="15" customHeight="1" x14ac:dyDescent="0.25">
      <c r="A91" t="str">
        <f t="shared" si="1"/>
        <v>b</v>
      </c>
      <c r="B91" s="8"/>
      <c r="C91" s="9" t="s">
        <v>13</v>
      </c>
      <c r="D91" s="10">
        <f>SUM('დამტკ. ბიუჯ.'!D91,'დამტკ. საკუთ.'!D91)</f>
        <v>0</v>
      </c>
      <c r="E91" s="10">
        <f>SUM('დამტკ. ბიუჯ.'!E91,'დამტკ. საკუთ.'!E91)</f>
        <v>0</v>
      </c>
      <c r="F91" s="10">
        <f>SUM('დამტკ. ბიუჯ.'!F91,'დამტკ. საკუთ.'!F91)</f>
        <v>0</v>
      </c>
      <c r="G91" s="10">
        <f>SUM('დამტკ. ბიუჯ.'!G91,'დამტკ. საკუთ.'!G91)</f>
        <v>0</v>
      </c>
      <c r="H91" s="10">
        <f>SUM('დამტკ. ბიუჯ.'!H91,'დამტკ. საკუთ.'!H91)</f>
        <v>0</v>
      </c>
      <c r="I91" s="10">
        <f>SUM('დამტკ. ბიუჯ.'!I91,'დამტკ. საკუთ.'!I91)</f>
        <v>0</v>
      </c>
      <c r="J91" s="10">
        <f>SUM('დამტკ. ბიუჯ.'!J91,'დამტკ. საკუთ.'!J91)</f>
        <v>0</v>
      </c>
      <c r="K91" s="10" t="s">
        <v>189</v>
      </c>
    </row>
    <row r="92" spans="1:11" ht="15" customHeight="1" x14ac:dyDescent="0.25">
      <c r="A92" t="str">
        <f t="shared" si="1"/>
        <v>b</v>
      </c>
      <c r="B92" s="8"/>
      <c r="C92" s="9" t="s">
        <v>14</v>
      </c>
      <c r="D92" s="10">
        <f>SUM('დამტკ. ბიუჯ.'!D92,'დამტკ. საკუთ.'!D92)</f>
        <v>0</v>
      </c>
      <c r="E92" s="10">
        <f>SUM('დამტკ. ბიუჯ.'!E92,'დამტკ. საკუთ.'!E92)</f>
        <v>0</v>
      </c>
      <c r="F92" s="10">
        <f>SUM('დამტკ. ბიუჯ.'!F92,'დამტკ. საკუთ.'!F92)</f>
        <v>0</v>
      </c>
      <c r="G92" s="10">
        <f>SUM('დამტკ. ბიუჯ.'!G92,'დამტკ. საკუთ.'!G92)</f>
        <v>0</v>
      </c>
      <c r="H92" s="10">
        <f>SUM('დამტკ. ბიუჯ.'!H92,'დამტკ. საკუთ.'!H92)</f>
        <v>0</v>
      </c>
      <c r="I92" s="10">
        <f>SUM('დამტკ. ბიუჯ.'!I92,'დამტკ. საკუთ.'!I92)</f>
        <v>0</v>
      </c>
      <c r="J92" s="10">
        <f>SUM('დამტკ. ბიუჯ.'!J92,'დამტკ. საკუთ.'!J92)</f>
        <v>0</v>
      </c>
      <c r="K92" s="10" t="s">
        <v>189</v>
      </c>
    </row>
    <row r="93" spans="1:11" ht="15" customHeight="1" x14ac:dyDescent="0.25">
      <c r="A93" t="str">
        <f t="shared" si="1"/>
        <v>a</v>
      </c>
      <c r="B93" s="8"/>
      <c r="C93" s="9" t="s">
        <v>15</v>
      </c>
      <c r="D93" s="10">
        <f>SUM('დამტკ. ბიუჯ.'!D93,'დამტკ. საკუთ.'!D93)</f>
        <v>50000</v>
      </c>
      <c r="E93" s="10">
        <f>SUM('დამტკ. ბიუჯ.'!E93,'დამტკ. საკუთ.'!E93)</f>
        <v>0</v>
      </c>
      <c r="F93" s="10">
        <f>SUM('დამტკ. ბიუჯ.'!F93,'დამტკ. საკუთ.'!F93)</f>
        <v>15000</v>
      </c>
      <c r="G93" s="10">
        <f>SUM('დამტკ. ბიუჯ.'!G93,'დამტკ. საკუთ.'!G93)</f>
        <v>15000</v>
      </c>
      <c r="H93" s="10">
        <f>SUM('დამტკ. ბიუჯ.'!H93,'დამტკ. საკუთ.'!H93)</f>
        <v>20000</v>
      </c>
      <c r="I93" s="10">
        <f>SUM('დამტკ. ბიუჯ.'!I93,'დამტკ. საკუთ.'!I93)</f>
        <v>15000</v>
      </c>
      <c r="J93" s="10">
        <f>SUM('დამტკ. ბიუჯ.'!J93,'დამტკ. საკუთ.'!J93)</f>
        <v>30000</v>
      </c>
      <c r="K93" s="10" t="s">
        <v>189</v>
      </c>
    </row>
    <row r="94" spans="1:11" ht="15" customHeight="1" x14ac:dyDescent="0.25">
      <c r="A94" t="str">
        <f t="shared" si="1"/>
        <v>a</v>
      </c>
      <c r="B94" s="8"/>
      <c r="C94" s="9" t="s">
        <v>16</v>
      </c>
      <c r="D94" s="10">
        <f>SUM('დამტკ. ბიუჯ.'!D94,'დამტკ. საკუთ.'!D94)</f>
        <v>62000</v>
      </c>
      <c r="E94" s="10">
        <f>SUM('დამტკ. ბიუჯ.'!E94,'დამტკ. საკუთ.'!E94)</f>
        <v>15800</v>
      </c>
      <c r="F94" s="10">
        <f>SUM('დამტკ. ბიუჯ.'!F94,'დამტკ. საკუთ.'!F94)</f>
        <v>15500</v>
      </c>
      <c r="G94" s="10">
        <f>SUM('დამტკ. ბიუჯ.'!G94,'დამტკ. საკუთ.'!G94)</f>
        <v>15500</v>
      </c>
      <c r="H94" s="10">
        <f>SUM('დამტკ. ბიუჯ.'!H94,'დამტკ. საკუთ.'!H94)</f>
        <v>15200</v>
      </c>
      <c r="I94" s="10">
        <f>SUM('დამტკ. ბიუჯ.'!I94,'დამტკ. საკუთ.'!I94)</f>
        <v>31300</v>
      </c>
      <c r="J94" s="10">
        <f>SUM('დამტკ. ბიუჯ.'!J94,'დამტკ. საკუთ.'!J94)</f>
        <v>46800</v>
      </c>
      <c r="K94" s="10" t="s">
        <v>189</v>
      </c>
    </row>
    <row r="95" spans="1:11" ht="15" customHeight="1" x14ac:dyDescent="0.25">
      <c r="A95" t="str">
        <f t="shared" si="1"/>
        <v>a</v>
      </c>
      <c r="B95" s="8"/>
      <c r="C95" s="9" t="s">
        <v>17</v>
      </c>
      <c r="D95" s="10">
        <f>SUM('დამტკ. ბიუჯ.'!D95,'დამტკ. საკუთ.'!D95)</f>
        <v>54500</v>
      </c>
      <c r="E95" s="10">
        <f>SUM('დამტკ. ბიუჯ.'!E95,'დამტკ. საკუთ.'!E95)</f>
        <v>6600</v>
      </c>
      <c r="F95" s="10">
        <f>SUM('დამტკ. ბიუჯ.'!F95,'დამტკ. საკუთ.'!F95)</f>
        <v>36600</v>
      </c>
      <c r="G95" s="10">
        <f>SUM('დამტკ. ბიუჯ.'!G95,'დამტკ. საკუთ.'!G95)</f>
        <v>10600</v>
      </c>
      <c r="H95" s="10">
        <f>SUM('დამტკ. ბიუჯ.'!H95,'დამტკ. საკუთ.'!H95)</f>
        <v>700</v>
      </c>
      <c r="I95" s="10">
        <f>SUM('დამტკ. ბიუჯ.'!I95,'დამტკ. საკუთ.'!I95)</f>
        <v>43200</v>
      </c>
      <c r="J95" s="10">
        <f>SUM('დამტკ. ბიუჯ.'!J95,'დამტკ. საკუთ.'!J95)</f>
        <v>53800</v>
      </c>
      <c r="K95" s="10" t="s">
        <v>189</v>
      </c>
    </row>
    <row r="96" spans="1:11" ht="15" customHeight="1" x14ac:dyDescent="0.25">
      <c r="A96" t="str">
        <f t="shared" si="1"/>
        <v>a</v>
      </c>
      <c r="B96" s="5"/>
      <c r="C96" s="6" t="s">
        <v>18</v>
      </c>
      <c r="D96" s="7">
        <f>SUM('დამტკ. ბიუჯ.'!D96,'დამტკ. საკუთ.'!D96)</f>
        <v>44000</v>
      </c>
      <c r="E96" s="7">
        <f>SUM('დამტკ. ბიუჯ.'!E96,'დამტკ. საკუთ.'!E96)</f>
        <v>8000</v>
      </c>
      <c r="F96" s="7">
        <f>SUM('დამტკ. ბიუჯ.'!F96,'დამტკ. საკუთ.'!F96)</f>
        <v>18600</v>
      </c>
      <c r="G96" s="7">
        <f>SUM('დამტკ. ბიუჯ.'!G96,'დამტკ. საკუთ.'!G96)</f>
        <v>17400</v>
      </c>
      <c r="H96" s="7">
        <f>SUM('დამტკ. ბიუჯ.'!H96,'დამტკ. საკუთ.'!H96)</f>
        <v>0</v>
      </c>
      <c r="I96" s="7">
        <f>SUM('დამტკ. ბიუჯ.'!I96,'დამტკ. საკუთ.'!I96)</f>
        <v>26600</v>
      </c>
      <c r="J96" s="7">
        <f>SUM('დამტკ. ბიუჯ.'!J96,'დამტკ. საკუთ.'!J96)</f>
        <v>44000</v>
      </c>
      <c r="K96" s="7" t="s">
        <v>189</v>
      </c>
    </row>
    <row r="97" spans="1:11" ht="15" customHeight="1" x14ac:dyDescent="0.25">
      <c r="A97" t="str">
        <f t="shared" si="1"/>
        <v>b</v>
      </c>
      <c r="B97" s="5"/>
      <c r="C97" s="6" t="s">
        <v>19</v>
      </c>
      <c r="D97" s="7">
        <f>SUM('დამტკ. ბიუჯ.'!D97,'დამტკ. საკუთ.'!D97)</f>
        <v>0</v>
      </c>
      <c r="E97" s="7">
        <f>SUM('დამტკ. ბიუჯ.'!E97,'დამტკ. საკუთ.'!E97)</f>
        <v>0</v>
      </c>
      <c r="F97" s="7">
        <f>SUM('დამტკ. ბიუჯ.'!F97,'დამტკ. საკუთ.'!F97)</f>
        <v>0</v>
      </c>
      <c r="G97" s="7">
        <f>SUM('დამტკ. ბიუჯ.'!G97,'დამტკ. საკუთ.'!G97)</f>
        <v>0</v>
      </c>
      <c r="H97" s="7">
        <f>SUM('დამტკ. ბიუჯ.'!H97,'დამტკ. საკუთ.'!H97)</f>
        <v>0</v>
      </c>
      <c r="I97" s="7">
        <f>SUM('დამტკ. ბიუჯ.'!I97,'დამტკ. საკუთ.'!I97)</f>
        <v>0</v>
      </c>
      <c r="J97" s="7">
        <f>SUM('დამტკ. ბიუჯ.'!J97,'დამტკ. საკუთ.'!J97)</f>
        <v>0</v>
      </c>
      <c r="K97" s="7" t="s">
        <v>189</v>
      </c>
    </row>
    <row r="98" spans="1:11" ht="15.75" customHeight="1" thickBot="1" x14ac:dyDescent="0.3">
      <c r="A98" t="str">
        <f t="shared" si="1"/>
        <v>b</v>
      </c>
      <c r="B98" s="11"/>
      <c r="C98" s="12" t="s">
        <v>20</v>
      </c>
      <c r="D98" s="13">
        <f>SUM('დამტკ. ბიუჯ.'!D98,'დამტკ. საკუთ.'!D98)</f>
        <v>0</v>
      </c>
      <c r="E98" s="13">
        <f>SUM('დამტკ. ბიუჯ.'!E98,'დამტკ. საკუთ.'!E98)</f>
        <v>0</v>
      </c>
      <c r="F98" s="13">
        <f>SUM('დამტკ. ბიუჯ.'!F98,'დამტკ. საკუთ.'!F98)</f>
        <v>0</v>
      </c>
      <c r="G98" s="13">
        <f>SUM('დამტკ. ბიუჯ.'!G98,'დამტკ. საკუთ.'!G98)</f>
        <v>0</v>
      </c>
      <c r="H98" s="13">
        <f>SUM('დამტკ. ბიუჯ.'!H98,'დამტკ. საკუთ.'!H98)</f>
        <v>0</v>
      </c>
      <c r="I98" s="13">
        <f>SUM('დამტკ. ბიუჯ.'!I98,'დამტკ. საკუთ.'!I98)</f>
        <v>0</v>
      </c>
      <c r="J98" s="13">
        <f>SUM('დამტკ. ბიუჯ.'!J98,'დამტკ. საკუთ.'!J98)</f>
        <v>0</v>
      </c>
      <c r="K98" s="13" t="s">
        <v>189</v>
      </c>
    </row>
    <row r="99" spans="1:11" ht="31.5" customHeight="1" thickTop="1" thickBot="1" x14ac:dyDescent="0.3">
      <c r="A99" t="str">
        <f t="shared" si="1"/>
        <v>a</v>
      </c>
      <c r="B99" s="16" t="s">
        <v>34</v>
      </c>
      <c r="C99" s="14" t="s">
        <v>35</v>
      </c>
      <c r="D99" s="4">
        <f>SUM('დამტკ. ბიუჯ.'!D99,'დამტკ. საკუთ.'!D99)</f>
        <v>19978000</v>
      </c>
      <c r="E99" s="4">
        <f>SUM('დამტკ. ბიუჯ.'!E99,'დამტკ. საკუთ.'!E99)</f>
        <v>5046500</v>
      </c>
      <c r="F99" s="4">
        <f>SUM('დამტკ. ბიუჯ.'!F99,'დამტკ. საკუთ.'!F99)</f>
        <v>5074400</v>
      </c>
      <c r="G99" s="4">
        <f>SUM('დამტკ. ბიუჯ.'!G99,'დამტკ. საკუთ.'!G99)</f>
        <v>5119600</v>
      </c>
      <c r="H99" s="4">
        <f>SUM('დამტკ. ბიუჯ.'!H99,'დამტკ. საკუთ.'!H99)</f>
        <v>4737500</v>
      </c>
      <c r="I99" s="4">
        <f>SUM('დამტკ. ბიუჯ.'!I99,'დამტკ. საკუთ.'!I99)</f>
        <v>10120900</v>
      </c>
      <c r="J99" s="4">
        <f>SUM('დამტკ. ბიუჯ.'!J99,'დამტკ. საკუთ.'!J99)</f>
        <v>15240500</v>
      </c>
      <c r="K99" s="4" t="s">
        <v>190</v>
      </c>
    </row>
    <row r="100" spans="1:11" ht="15.75" customHeight="1" thickTop="1" x14ac:dyDescent="0.25">
      <c r="A100" t="str">
        <f t="shared" si="1"/>
        <v>a</v>
      </c>
      <c r="B100" s="5"/>
      <c r="C100" s="6" t="s">
        <v>10</v>
      </c>
      <c r="D100" s="7">
        <f>SUM('დამტკ. ბიუჯ.'!D100,'დამტკ. საკუთ.'!D100)</f>
        <v>19678000</v>
      </c>
      <c r="E100" s="7">
        <f>SUM('დამტკ. ბიუჯ.'!E100,'დამტკ. საკუთ.'!E100)</f>
        <v>5026500</v>
      </c>
      <c r="F100" s="7">
        <f>SUM('დამტკ. ბიუჯ.'!F100,'დამტკ. საკუთ.'!F100)</f>
        <v>4974400</v>
      </c>
      <c r="G100" s="7">
        <f>SUM('დამტკ. ბიუჯ.'!G100,'დამტკ. საკუთ.'!G100)</f>
        <v>4969600</v>
      </c>
      <c r="H100" s="7">
        <f>SUM('დამტკ. ბიუჯ.'!H100,'დამტკ. საკუთ.'!H100)</f>
        <v>4707500</v>
      </c>
      <c r="I100" s="7">
        <f>SUM('დამტკ. ბიუჯ.'!I100,'დამტკ. საკუთ.'!I100)</f>
        <v>10000900</v>
      </c>
      <c r="J100" s="7">
        <f>SUM('დამტკ. ბიუჯ.'!J100,'დამტკ. საკუთ.'!J100)</f>
        <v>14970500</v>
      </c>
      <c r="K100" s="7" t="s">
        <v>190</v>
      </c>
    </row>
    <row r="101" spans="1:11" ht="15" customHeight="1" x14ac:dyDescent="0.25">
      <c r="A101" t="str">
        <f t="shared" si="1"/>
        <v>a</v>
      </c>
      <c r="B101" s="8"/>
      <c r="C101" s="9" t="s">
        <v>11</v>
      </c>
      <c r="D101" s="10">
        <f>SUM('დამტკ. ბიუჯ.'!D101,'დამტკ. საკუთ.'!D101)</f>
        <v>15200000</v>
      </c>
      <c r="E101" s="10">
        <f>SUM('დამტკ. ბიუჯ.'!E101,'დამტკ. საკუთ.'!E101)</f>
        <v>3800000</v>
      </c>
      <c r="F101" s="10">
        <f>SUM('დამტკ. ბიუჯ.'!F101,'დამტკ. საკუთ.'!F101)</f>
        <v>3800000</v>
      </c>
      <c r="G101" s="10">
        <f>SUM('დამტკ. ბიუჯ.'!G101,'დამტკ. საკუთ.'!G101)</f>
        <v>3800000</v>
      </c>
      <c r="H101" s="10">
        <f>SUM('დამტკ. ბიუჯ.'!H101,'დამტკ. საკუთ.'!H101)</f>
        <v>3800000</v>
      </c>
      <c r="I101" s="10">
        <f>SUM('დამტკ. ბიუჯ.'!I101,'დამტკ. საკუთ.'!I101)</f>
        <v>7600000</v>
      </c>
      <c r="J101" s="10">
        <f>SUM('დამტკ. ბიუჯ.'!J101,'დამტკ. საკუთ.'!J101)</f>
        <v>11400000</v>
      </c>
      <c r="K101" s="10" t="s">
        <v>190</v>
      </c>
    </row>
    <row r="102" spans="1:11" ht="15" customHeight="1" x14ac:dyDescent="0.25">
      <c r="A102" t="str">
        <f t="shared" si="1"/>
        <v>a</v>
      </c>
      <c r="B102" s="8"/>
      <c r="C102" s="9" t="s">
        <v>12</v>
      </c>
      <c r="D102" s="10">
        <f>SUM('დამტკ. ბიუჯ.'!D102,'დამტკ. საკუთ.'!D102)</f>
        <v>4329000</v>
      </c>
      <c r="E102" s="10">
        <f>SUM('დამტკ. ბიუჯ.'!E102,'დამტკ. საკუთ.'!E102)</f>
        <v>1180500</v>
      </c>
      <c r="F102" s="10">
        <f>SUM('დამტკ. ბიუჯ.'!F102,'დამტკ. საკუთ.'!F102)</f>
        <v>1137500</v>
      </c>
      <c r="G102" s="10">
        <f>SUM('დამტკ. ბიუჯ.'!G102,'დამტკ. საკუთ.'!G102)</f>
        <v>1134500</v>
      </c>
      <c r="H102" s="10">
        <f>SUM('დამტკ. ბიუჯ.'!H102,'დამტკ. საკუთ.'!H102)</f>
        <v>876500</v>
      </c>
      <c r="I102" s="10">
        <f>SUM('დამტკ. ბიუჯ.'!I102,'დამტკ. საკუთ.'!I102)</f>
        <v>2318000</v>
      </c>
      <c r="J102" s="10">
        <f>SUM('დამტკ. ბიუჯ.'!J102,'დამტკ. საკუთ.'!J102)</f>
        <v>3452500</v>
      </c>
      <c r="K102" s="10" t="s">
        <v>190</v>
      </c>
    </row>
    <row r="103" spans="1:11" ht="15" customHeight="1" x14ac:dyDescent="0.25">
      <c r="A103" t="str">
        <f t="shared" si="1"/>
        <v>b</v>
      </c>
      <c r="B103" s="8"/>
      <c r="C103" s="9" t="s">
        <v>13</v>
      </c>
      <c r="D103" s="10">
        <f>SUM('დამტკ. ბიუჯ.'!D103,'დამტკ. საკუთ.'!D103)</f>
        <v>0</v>
      </c>
      <c r="E103" s="10">
        <f>SUM('დამტკ. ბიუჯ.'!E103,'დამტკ. საკუთ.'!E103)</f>
        <v>0</v>
      </c>
      <c r="F103" s="10">
        <f>SUM('დამტკ. ბიუჯ.'!F103,'დამტკ. საკუთ.'!F103)</f>
        <v>0</v>
      </c>
      <c r="G103" s="10">
        <f>SUM('დამტკ. ბიუჯ.'!G103,'დამტკ. საკუთ.'!G103)</f>
        <v>0</v>
      </c>
      <c r="H103" s="10">
        <f>SUM('დამტკ. ბიუჯ.'!H103,'დამტკ. საკუთ.'!H103)</f>
        <v>0</v>
      </c>
      <c r="I103" s="10">
        <f>SUM('დამტკ. ბიუჯ.'!I103,'დამტკ. საკუთ.'!I103)</f>
        <v>0</v>
      </c>
      <c r="J103" s="10">
        <f>SUM('დამტკ. ბიუჯ.'!J103,'დამტკ. საკუთ.'!J103)</f>
        <v>0</v>
      </c>
      <c r="K103" s="10" t="s">
        <v>190</v>
      </c>
    </row>
    <row r="104" spans="1:11" ht="15" customHeight="1" x14ac:dyDescent="0.25">
      <c r="A104" t="str">
        <f t="shared" si="1"/>
        <v>b</v>
      </c>
      <c r="B104" s="8"/>
      <c r="C104" s="9" t="s">
        <v>14</v>
      </c>
      <c r="D104" s="10">
        <f>SUM('დამტკ. ბიუჯ.'!D104,'დამტკ. საკუთ.'!D104)</f>
        <v>0</v>
      </c>
      <c r="E104" s="10">
        <f>SUM('დამტკ. ბიუჯ.'!E104,'დამტკ. საკუთ.'!E104)</f>
        <v>0</v>
      </c>
      <c r="F104" s="10">
        <f>SUM('დამტკ. ბიუჯ.'!F104,'დამტკ. საკუთ.'!F104)</f>
        <v>0</v>
      </c>
      <c r="G104" s="10">
        <f>SUM('დამტკ. ბიუჯ.'!G104,'დამტკ. საკუთ.'!G104)</f>
        <v>0</v>
      </c>
      <c r="H104" s="10">
        <f>SUM('დამტკ. ბიუჯ.'!H104,'დამტკ. საკუთ.'!H104)</f>
        <v>0</v>
      </c>
      <c r="I104" s="10">
        <f>SUM('დამტკ. ბიუჯ.'!I104,'დამტკ. საკუთ.'!I104)</f>
        <v>0</v>
      </c>
      <c r="J104" s="10">
        <f>SUM('დამტკ. ბიუჯ.'!J104,'დამტკ. საკუთ.'!J104)</f>
        <v>0</v>
      </c>
      <c r="K104" s="10" t="s">
        <v>190</v>
      </c>
    </row>
    <row r="105" spans="1:11" ht="15" customHeight="1" x14ac:dyDescent="0.25">
      <c r="A105" t="str">
        <f t="shared" si="1"/>
        <v>a</v>
      </c>
      <c r="B105" s="8"/>
      <c r="C105" s="9" t="s">
        <v>15</v>
      </c>
      <c r="D105" s="10">
        <f>SUM('დამტკ. ბიუჯ.'!D105,'დამტკ. საკუთ.'!D105)</f>
        <v>3000</v>
      </c>
      <c r="E105" s="10">
        <f>SUM('დამტკ. ბიუჯ.'!E105,'დამტკ. საკუთ.'!E105)</f>
        <v>0</v>
      </c>
      <c r="F105" s="10">
        <f>SUM('დამტკ. ბიუჯ.'!F105,'დამტკ. საკუთ.'!F105)</f>
        <v>0</v>
      </c>
      <c r="G105" s="10">
        <f>SUM('დამტკ. ბიუჯ.'!G105,'დამტკ. საკუთ.'!G105)</f>
        <v>3000</v>
      </c>
      <c r="H105" s="10">
        <f>SUM('დამტკ. ბიუჯ.'!H105,'დამტკ. საკუთ.'!H105)</f>
        <v>0</v>
      </c>
      <c r="I105" s="10">
        <f>SUM('დამტკ. ბიუჯ.'!I105,'დამტკ. საკუთ.'!I105)</f>
        <v>0</v>
      </c>
      <c r="J105" s="10">
        <f>SUM('დამტკ. ბიუჯ.'!J105,'დამტკ. საკუთ.'!J105)</f>
        <v>3000</v>
      </c>
      <c r="K105" s="10" t="s">
        <v>190</v>
      </c>
    </row>
    <row r="106" spans="1:11" ht="15" customHeight="1" x14ac:dyDescent="0.25">
      <c r="A106" t="str">
        <f t="shared" si="1"/>
        <v>a</v>
      </c>
      <c r="B106" s="8"/>
      <c r="C106" s="9" t="s">
        <v>16</v>
      </c>
      <c r="D106" s="10">
        <f>SUM('დამტკ. ბიუჯ.'!D106,'დამტკ. საკუთ.'!D106)</f>
        <v>102000</v>
      </c>
      <c r="E106" s="10">
        <f>SUM('დამტკ. ბიუჯ.'!E106,'დამტკ. საკუთ.'!E106)</f>
        <v>32400</v>
      </c>
      <c r="F106" s="10">
        <f>SUM('დამტკ. ბიუჯ.'!F106,'დამტკ. საკუთ.'!F106)</f>
        <v>25800</v>
      </c>
      <c r="G106" s="10">
        <f>SUM('დამტკ. ბიუჯ.'!G106,'დამტკ. საკუთ.'!G106)</f>
        <v>22200</v>
      </c>
      <c r="H106" s="10">
        <f>SUM('დამტკ. ბიუჯ.'!H106,'დამტკ. საკუთ.'!H106)</f>
        <v>21600</v>
      </c>
      <c r="I106" s="10">
        <f>SUM('დამტკ. ბიუჯ.'!I106,'დამტკ. საკუთ.'!I106)</f>
        <v>58200</v>
      </c>
      <c r="J106" s="10">
        <f>SUM('დამტკ. ბიუჯ.'!J106,'დამტკ. საკუთ.'!J106)</f>
        <v>80400</v>
      </c>
      <c r="K106" s="10" t="s">
        <v>190</v>
      </c>
    </row>
    <row r="107" spans="1:11" ht="15" customHeight="1" x14ac:dyDescent="0.25">
      <c r="A107" t="str">
        <f t="shared" si="1"/>
        <v>a</v>
      </c>
      <c r="B107" s="8"/>
      <c r="C107" s="9" t="s">
        <v>17</v>
      </c>
      <c r="D107" s="10">
        <f>SUM('დამტკ. ბიუჯ.'!D107,'დამტკ. საკუთ.'!D107)</f>
        <v>44000</v>
      </c>
      <c r="E107" s="10">
        <f>SUM('დამტკ. ბიუჯ.'!E107,'დამტკ. საკუთ.'!E107)</f>
        <v>13600</v>
      </c>
      <c r="F107" s="10">
        <f>SUM('დამტკ. ბიუჯ.'!F107,'დამტკ. საკუთ.'!F107)</f>
        <v>11100</v>
      </c>
      <c r="G107" s="10">
        <f>SUM('დამტკ. ბიუჯ.'!G107,'დამტკ. საკუთ.'!G107)</f>
        <v>9900</v>
      </c>
      <c r="H107" s="10">
        <f>SUM('დამტკ. ბიუჯ.'!H107,'დამტკ. საკუთ.'!H107)</f>
        <v>9400</v>
      </c>
      <c r="I107" s="10">
        <f>SUM('დამტკ. ბიუჯ.'!I107,'დამტკ. საკუთ.'!I107)</f>
        <v>24700</v>
      </c>
      <c r="J107" s="10">
        <f>SUM('დამტკ. ბიუჯ.'!J107,'დამტკ. საკუთ.'!J107)</f>
        <v>34600</v>
      </c>
      <c r="K107" s="10" t="s">
        <v>190</v>
      </c>
    </row>
    <row r="108" spans="1:11" ht="15" customHeight="1" x14ac:dyDescent="0.25">
      <c r="A108" t="str">
        <f t="shared" si="1"/>
        <v>a</v>
      </c>
      <c r="B108" s="5"/>
      <c r="C108" s="6" t="s">
        <v>18</v>
      </c>
      <c r="D108" s="7">
        <f>SUM('დამტკ. ბიუჯ.'!D108,'დამტკ. საკუთ.'!D108)</f>
        <v>300000</v>
      </c>
      <c r="E108" s="7">
        <f>SUM('დამტკ. ბიუჯ.'!E108,'დამტკ. საკუთ.'!E108)</f>
        <v>20000</v>
      </c>
      <c r="F108" s="7">
        <f>SUM('დამტკ. ბიუჯ.'!F108,'დამტკ. საკუთ.'!F108)</f>
        <v>100000</v>
      </c>
      <c r="G108" s="7">
        <f>SUM('დამტკ. ბიუჯ.'!G108,'დამტკ. საკუთ.'!G108)</f>
        <v>150000</v>
      </c>
      <c r="H108" s="7">
        <f>SUM('დამტკ. ბიუჯ.'!H108,'დამტკ. საკუთ.'!H108)</f>
        <v>30000</v>
      </c>
      <c r="I108" s="7">
        <f>SUM('დამტკ. ბიუჯ.'!I108,'დამტკ. საკუთ.'!I108)</f>
        <v>120000</v>
      </c>
      <c r="J108" s="7">
        <f>SUM('დამტკ. ბიუჯ.'!J108,'დამტკ. საკუთ.'!J108)</f>
        <v>270000</v>
      </c>
      <c r="K108" s="7" t="s">
        <v>190</v>
      </c>
    </row>
    <row r="109" spans="1:11" ht="15" customHeight="1" x14ac:dyDescent="0.25">
      <c r="A109" t="str">
        <f t="shared" si="1"/>
        <v>b</v>
      </c>
      <c r="B109" s="5"/>
      <c r="C109" s="6" t="s">
        <v>19</v>
      </c>
      <c r="D109" s="7">
        <f>SUM('დამტკ. ბიუჯ.'!D109,'დამტკ. საკუთ.'!D109)</f>
        <v>0</v>
      </c>
      <c r="E109" s="7">
        <f>SUM('დამტკ. ბიუჯ.'!E109,'დამტკ. საკუთ.'!E109)</f>
        <v>0</v>
      </c>
      <c r="F109" s="7">
        <f>SUM('დამტკ. ბიუჯ.'!F109,'დამტკ. საკუთ.'!F109)</f>
        <v>0</v>
      </c>
      <c r="G109" s="7">
        <f>SUM('დამტკ. ბიუჯ.'!G109,'დამტკ. საკუთ.'!G109)</f>
        <v>0</v>
      </c>
      <c r="H109" s="7">
        <f>SUM('დამტკ. ბიუჯ.'!H109,'დამტკ. საკუთ.'!H109)</f>
        <v>0</v>
      </c>
      <c r="I109" s="7">
        <f>SUM('დამტკ. ბიუჯ.'!I109,'დამტკ. საკუთ.'!I109)</f>
        <v>0</v>
      </c>
      <c r="J109" s="7">
        <f>SUM('დამტკ. ბიუჯ.'!J109,'დამტკ. საკუთ.'!J109)</f>
        <v>0</v>
      </c>
      <c r="K109" s="7" t="s">
        <v>190</v>
      </c>
    </row>
    <row r="110" spans="1:11" ht="15.75" customHeight="1" thickBot="1" x14ac:dyDescent="0.3">
      <c r="A110" t="str">
        <f t="shared" si="1"/>
        <v>b</v>
      </c>
      <c r="B110" s="11"/>
      <c r="C110" s="12" t="s">
        <v>20</v>
      </c>
      <c r="D110" s="13">
        <f>SUM('დამტკ. ბიუჯ.'!D110,'დამტკ. საკუთ.'!D110)</f>
        <v>0</v>
      </c>
      <c r="E110" s="13">
        <f>SUM('დამტკ. ბიუჯ.'!E110,'დამტკ. საკუთ.'!E110)</f>
        <v>0</v>
      </c>
      <c r="F110" s="13">
        <f>SUM('დამტკ. ბიუჯ.'!F110,'დამტკ. საკუთ.'!F110)</f>
        <v>0</v>
      </c>
      <c r="G110" s="13">
        <f>SUM('დამტკ. ბიუჯ.'!G110,'დამტკ. საკუთ.'!G110)</f>
        <v>0</v>
      </c>
      <c r="H110" s="13">
        <f>SUM('დამტკ. ბიუჯ.'!H110,'დამტკ. საკუთ.'!H110)</f>
        <v>0</v>
      </c>
      <c r="I110" s="13">
        <f>SUM('დამტკ. ბიუჯ.'!I110,'დამტკ. საკუთ.'!I110)</f>
        <v>0</v>
      </c>
      <c r="J110" s="13">
        <f>SUM('დამტკ. ბიუჯ.'!J110,'დამტკ. საკუთ.'!J110)</f>
        <v>0</v>
      </c>
      <c r="K110" s="13" t="s">
        <v>190</v>
      </c>
    </row>
    <row r="111" spans="1:11" ht="31.5" customHeight="1" thickTop="1" thickBot="1" x14ac:dyDescent="0.3">
      <c r="A111" t="str">
        <f t="shared" si="1"/>
        <v>a</v>
      </c>
      <c r="B111" s="3" t="s">
        <v>36</v>
      </c>
      <c r="C111" s="14" t="s">
        <v>37</v>
      </c>
      <c r="D111" s="4">
        <f>SUM('დამტკ. ბიუჯ.'!D111,'დამტკ. საკუთ.'!D111)</f>
        <v>19377000</v>
      </c>
      <c r="E111" s="4">
        <f>SUM('დამტკ. ბიუჯ.'!E111,'დამტკ. საკუთ.'!E111)</f>
        <v>4842500</v>
      </c>
      <c r="F111" s="4">
        <f>SUM('დამტკ. ბიუჯ.'!F111,'დამტკ. საკუთ.'!F111)</f>
        <v>4917000</v>
      </c>
      <c r="G111" s="4">
        <f>SUM('დამტკ. ბიუჯ.'!G111,'დამტკ. საკუთ.'!G111)</f>
        <v>4970000</v>
      </c>
      <c r="H111" s="4">
        <f>SUM('დამტკ. ბიუჯ.'!H111,'დამტკ. საკუთ.'!H111)</f>
        <v>4647500</v>
      </c>
      <c r="I111" s="4">
        <f>SUM('დამტკ. ბიუჯ.'!I111,'დამტკ. საკუთ.'!I111)</f>
        <v>9759500</v>
      </c>
      <c r="J111" s="4">
        <f>SUM('დამტკ. ბიუჯ.'!J111,'დამტკ. საკუთ.'!J111)</f>
        <v>14729500</v>
      </c>
      <c r="K111" s="4" t="s">
        <v>190</v>
      </c>
    </row>
    <row r="112" spans="1:11" ht="15.75" customHeight="1" thickTop="1" x14ac:dyDescent="0.25">
      <c r="A112" t="str">
        <f t="shared" si="1"/>
        <v>a</v>
      </c>
      <c r="B112" s="5"/>
      <c r="C112" s="6" t="s">
        <v>10</v>
      </c>
      <c r="D112" s="7">
        <f>SUM('დამტკ. ბიუჯ.'!D112,'დამტკ. საკუთ.'!D112)</f>
        <v>19077000</v>
      </c>
      <c r="E112" s="7">
        <f>SUM('დამტკ. ბიუჯ.'!E112,'დამტკ. საკუთ.'!E112)</f>
        <v>4822500</v>
      </c>
      <c r="F112" s="7">
        <f>SUM('დამტკ. ბიუჯ.'!F112,'დამტკ. საკუთ.'!F112)</f>
        <v>4817000</v>
      </c>
      <c r="G112" s="7">
        <f>SUM('დამტკ. ბიუჯ.'!G112,'დამტკ. საკუთ.'!G112)</f>
        <v>4820000</v>
      </c>
      <c r="H112" s="7">
        <f>SUM('დამტკ. ბიუჯ.'!H112,'დამტკ. საკუთ.'!H112)</f>
        <v>4617500</v>
      </c>
      <c r="I112" s="7">
        <f>SUM('დამტკ. ბიუჯ.'!I112,'დამტკ. საკუთ.'!I112)</f>
        <v>9639500</v>
      </c>
      <c r="J112" s="7">
        <f>SUM('დამტკ. ბიუჯ.'!J112,'დამტკ. საკუთ.'!J112)</f>
        <v>14459500</v>
      </c>
      <c r="K112" s="7" t="s">
        <v>190</v>
      </c>
    </row>
    <row r="113" spans="1:11" ht="15" customHeight="1" x14ac:dyDescent="0.25">
      <c r="A113" t="str">
        <f t="shared" si="1"/>
        <v>a</v>
      </c>
      <c r="B113" s="8"/>
      <c r="C113" s="9" t="s">
        <v>11</v>
      </c>
      <c r="D113" s="10">
        <f>SUM('დამტკ. ბიუჯ.'!D113,'დამტკ. საკუთ.'!D113)</f>
        <v>15200000</v>
      </c>
      <c r="E113" s="10">
        <f>SUM('დამტკ. ბიუჯ.'!E113,'დამტკ. საკუთ.'!E113)</f>
        <v>3800000</v>
      </c>
      <c r="F113" s="10">
        <f>SUM('დამტკ. ბიუჯ.'!F113,'დამტკ. საკუთ.'!F113)</f>
        <v>3800000</v>
      </c>
      <c r="G113" s="10">
        <f>SUM('დამტკ. ბიუჯ.'!G113,'დამტკ. საკუთ.'!G113)</f>
        <v>3800000</v>
      </c>
      <c r="H113" s="10">
        <f>SUM('დამტკ. ბიუჯ.'!H113,'დამტკ. საკუთ.'!H113)</f>
        <v>3800000</v>
      </c>
      <c r="I113" s="10">
        <f>SUM('დამტკ. ბიუჯ.'!I113,'დამტკ. საკუთ.'!I113)</f>
        <v>7600000</v>
      </c>
      <c r="J113" s="10">
        <f>SUM('დამტკ. ბიუჯ.'!J113,'დამტკ. საკუთ.'!J113)</f>
        <v>11400000</v>
      </c>
      <c r="K113" s="10" t="s">
        <v>190</v>
      </c>
    </row>
    <row r="114" spans="1:11" ht="15" customHeight="1" x14ac:dyDescent="0.25">
      <c r="A114" t="str">
        <f t="shared" si="1"/>
        <v>a</v>
      </c>
      <c r="B114" s="8"/>
      <c r="C114" s="9" t="s">
        <v>12</v>
      </c>
      <c r="D114" s="10">
        <f>SUM('დამტკ. ბიუჯ.'!D114,'დამტკ. საკუთ.'!D114)</f>
        <v>3808000</v>
      </c>
      <c r="E114" s="10">
        <f>SUM('დამტკ. ბიუჯ.'!E114,'დამტკ. საკუთ.'!E114)</f>
        <v>1002500</v>
      </c>
      <c r="F114" s="10">
        <f>SUM('დამტკ. ბიუჯ.'!F114,'დამტკ. საკუთ.'!F114)</f>
        <v>1001500</v>
      </c>
      <c r="G114" s="10">
        <f>SUM('დამტკ. ბიუჯ.'!G114,'დამტკ. საკუთ.'!G114)</f>
        <v>1001500</v>
      </c>
      <c r="H114" s="10">
        <f>SUM('დამტკ. ბიუჯ.'!H114,'დამტკ. საკუთ.'!H114)</f>
        <v>802500</v>
      </c>
      <c r="I114" s="10">
        <f>SUM('დამტკ. ბიუჯ.'!I114,'დამტკ. საკუთ.'!I114)</f>
        <v>2004000</v>
      </c>
      <c r="J114" s="10">
        <f>SUM('დამტკ. ბიუჯ.'!J114,'დამტკ. საკუთ.'!J114)</f>
        <v>3005500</v>
      </c>
      <c r="K114" s="10" t="s">
        <v>190</v>
      </c>
    </row>
    <row r="115" spans="1:11" ht="15" customHeight="1" x14ac:dyDescent="0.25">
      <c r="A115" t="str">
        <f t="shared" si="1"/>
        <v>b</v>
      </c>
      <c r="B115" s="8"/>
      <c r="C115" s="9" t="s">
        <v>13</v>
      </c>
      <c r="D115" s="10">
        <f>SUM('დამტკ. ბიუჯ.'!D115,'დამტკ. საკუთ.'!D115)</f>
        <v>0</v>
      </c>
      <c r="E115" s="10">
        <f>SUM('დამტკ. ბიუჯ.'!E115,'დამტკ. საკუთ.'!E115)</f>
        <v>0</v>
      </c>
      <c r="F115" s="10">
        <f>SUM('დამტკ. ბიუჯ.'!F115,'დამტკ. საკუთ.'!F115)</f>
        <v>0</v>
      </c>
      <c r="G115" s="10">
        <f>SUM('დამტკ. ბიუჯ.'!G115,'დამტკ. საკუთ.'!G115)</f>
        <v>0</v>
      </c>
      <c r="H115" s="10">
        <f>SUM('დამტკ. ბიუჯ.'!H115,'დამტკ. საკუთ.'!H115)</f>
        <v>0</v>
      </c>
      <c r="I115" s="10">
        <f>SUM('დამტკ. ბიუჯ.'!I115,'დამტკ. საკუთ.'!I115)</f>
        <v>0</v>
      </c>
      <c r="J115" s="10">
        <f>SUM('დამტკ. ბიუჯ.'!J115,'დამტკ. საკუთ.'!J115)</f>
        <v>0</v>
      </c>
      <c r="K115" s="10" t="s">
        <v>190</v>
      </c>
    </row>
    <row r="116" spans="1:11" ht="15" customHeight="1" x14ac:dyDescent="0.25">
      <c r="A116" t="str">
        <f t="shared" si="1"/>
        <v>b</v>
      </c>
      <c r="B116" s="8"/>
      <c r="C116" s="9" t="s">
        <v>14</v>
      </c>
      <c r="D116" s="10">
        <f>SUM('დამტკ. ბიუჯ.'!D116,'დამტკ. საკუთ.'!D116)</f>
        <v>0</v>
      </c>
      <c r="E116" s="10">
        <f>SUM('დამტკ. ბიუჯ.'!E116,'დამტკ. საკუთ.'!E116)</f>
        <v>0</v>
      </c>
      <c r="F116" s="10">
        <f>SUM('დამტკ. ბიუჯ.'!F116,'დამტკ. საკუთ.'!F116)</f>
        <v>0</v>
      </c>
      <c r="G116" s="10">
        <f>SUM('დამტკ. ბიუჯ.'!G116,'დამტკ. საკუთ.'!G116)</f>
        <v>0</v>
      </c>
      <c r="H116" s="10">
        <f>SUM('დამტკ. ბიუჯ.'!H116,'დამტკ. საკუთ.'!H116)</f>
        <v>0</v>
      </c>
      <c r="I116" s="10">
        <f>SUM('დამტკ. ბიუჯ.'!I116,'დამტკ. საკუთ.'!I116)</f>
        <v>0</v>
      </c>
      <c r="J116" s="10">
        <f>SUM('დამტკ. ბიუჯ.'!J116,'დამტკ. საკუთ.'!J116)</f>
        <v>0</v>
      </c>
      <c r="K116" s="10" t="s">
        <v>190</v>
      </c>
    </row>
    <row r="117" spans="1:11" ht="15" customHeight="1" x14ac:dyDescent="0.25">
      <c r="A117" t="str">
        <f t="shared" si="1"/>
        <v>a</v>
      </c>
      <c r="B117" s="8"/>
      <c r="C117" s="9" t="s">
        <v>15</v>
      </c>
      <c r="D117" s="10">
        <f>SUM('დამტკ. ბიუჯ.'!D117,'დამტკ. საკუთ.'!D117)</f>
        <v>3000</v>
      </c>
      <c r="E117" s="10">
        <f>SUM('დამტკ. ბიუჯ.'!E117,'დამტკ. საკუთ.'!E117)</f>
        <v>0</v>
      </c>
      <c r="F117" s="10">
        <f>SUM('დამტკ. ბიუჯ.'!F117,'დამტკ. საკუთ.'!F117)</f>
        <v>0</v>
      </c>
      <c r="G117" s="10">
        <f>SUM('დამტკ. ბიუჯ.'!G117,'დამტკ. საკუთ.'!G117)</f>
        <v>3000</v>
      </c>
      <c r="H117" s="10">
        <f>SUM('დამტკ. ბიუჯ.'!H117,'დამტკ. საკუთ.'!H117)</f>
        <v>0</v>
      </c>
      <c r="I117" s="10">
        <f>SUM('დამტკ. ბიუჯ.'!I117,'დამტკ. საკუთ.'!I117)</f>
        <v>0</v>
      </c>
      <c r="J117" s="10">
        <f>SUM('დამტკ. ბიუჯ.'!J117,'დამტკ. საკუთ.'!J117)</f>
        <v>3000</v>
      </c>
      <c r="K117" s="10" t="s">
        <v>190</v>
      </c>
    </row>
    <row r="118" spans="1:11" ht="15" customHeight="1" x14ac:dyDescent="0.25">
      <c r="A118" t="str">
        <f t="shared" si="1"/>
        <v>a</v>
      </c>
      <c r="B118" s="8"/>
      <c r="C118" s="9" t="s">
        <v>16</v>
      </c>
      <c r="D118" s="10">
        <f>SUM('დამტკ. ბიუჯ.'!D118,'დამტკ. საკუთ.'!D118)</f>
        <v>34000</v>
      </c>
      <c r="E118" s="10">
        <f>SUM('დამტკ. ბიუჯ.'!E118,'დამტკ. საკუთ.'!E118)</f>
        <v>10000</v>
      </c>
      <c r="F118" s="10">
        <f>SUM('დამტკ. ბიუჯ.'!F118,'დამტკ. საკუთ.'!F118)</f>
        <v>8000</v>
      </c>
      <c r="G118" s="10">
        <f>SUM('დამტკ. ბიუჯ.'!G118,'დამტკ. საკუთ.'!G118)</f>
        <v>8000</v>
      </c>
      <c r="H118" s="10">
        <f>SUM('დამტკ. ბიუჯ.'!H118,'დამტკ. საკუთ.'!H118)</f>
        <v>8000</v>
      </c>
      <c r="I118" s="10">
        <f>SUM('დამტკ. ბიუჯ.'!I118,'დამტკ. საკუთ.'!I118)</f>
        <v>18000</v>
      </c>
      <c r="J118" s="10">
        <f>SUM('დამტკ. ბიუჯ.'!J118,'დამტკ. საკუთ.'!J118)</f>
        <v>26000</v>
      </c>
      <c r="K118" s="10" t="s">
        <v>190</v>
      </c>
    </row>
    <row r="119" spans="1:11" ht="15" customHeight="1" x14ac:dyDescent="0.25">
      <c r="A119" t="str">
        <f t="shared" si="1"/>
        <v>a</v>
      </c>
      <c r="B119" s="8"/>
      <c r="C119" s="9" t="s">
        <v>17</v>
      </c>
      <c r="D119" s="10">
        <f>SUM('დამტკ. ბიუჯ.'!D119,'დამტკ. საკუთ.'!D119)</f>
        <v>32000</v>
      </c>
      <c r="E119" s="10">
        <f>SUM('დამტკ. ბიუჯ.'!E119,'დამტკ. საკუთ.'!E119)</f>
        <v>10000</v>
      </c>
      <c r="F119" s="10">
        <f>SUM('დამტკ. ბიუჯ.'!F119,'დამტკ. საკუთ.'!F119)</f>
        <v>7500</v>
      </c>
      <c r="G119" s="10">
        <f>SUM('დამტკ. ბიუჯ.'!G119,'დამტკ. საკუთ.'!G119)</f>
        <v>7500</v>
      </c>
      <c r="H119" s="10">
        <f>SUM('დამტკ. ბიუჯ.'!H119,'დამტკ. საკუთ.'!H119)</f>
        <v>7000</v>
      </c>
      <c r="I119" s="10">
        <f>SUM('დამტკ. ბიუჯ.'!I119,'დამტკ. საკუთ.'!I119)</f>
        <v>17500</v>
      </c>
      <c r="J119" s="10">
        <f>SUM('დამტკ. ბიუჯ.'!J119,'დამტკ. საკუთ.'!J119)</f>
        <v>25000</v>
      </c>
      <c r="K119" s="10" t="s">
        <v>190</v>
      </c>
    </row>
    <row r="120" spans="1:11" ht="15" customHeight="1" x14ac:dyDescent="0.25">
      <c r="A120" t="str">
        <f t="shared" si="1"/>
        <v>a</v>
      </c>
      <c r="B120" s="5"/>
      <c r="C120" s="6" t="s">
        <v>18</v>
      </c>
      <c r="D120" s="7">
        <f>SUM('დამტკ. ბიუჯ.'!D120,'დამტკ. საკუთ.'!D120)</f>
        <v>300000</v>
      </c>
      <c r="E120" s="7">
        <f>SUM('დამტკ. ბიუჯ.'!E120,'დამტკ. საკუთ.'!E120)</f>
        <v>20000</v>
      </c>
      <c r="F120" s="7">
        <f>SUM('დამტკ. ბიუჯ.'!F120,'დამტკ. საკუთ.'!F120)</f>
        <v>100000</v>
      </c>
      <c r="G120" s="7">
        <f>SUM('დამტკ. ბიუჯ.'!G120,'დამტკ. საკუთ.'!G120)</f>
        <v>150000</v>
      </c>
      <c r="H120" s="7">
        <f>SUM('დამტკ. ბიუჯ.'!H120,'დამტკ. საკუთ.'!H120)</f>
        <v>30000</v>
      </c>
      <c r="I120" s="7">
        <f>SUM('დამტკ. ბიუჯ.'!I120,'დამტკ. საკუთ.'!I120)</f>
        <v>120000</v>
      </c>
      <c r="J120" s="7">
        <f>SUM('დამტკ. ბიუჯ.'!J120,'დამტკ. საკუთ.'!J120)</f>
        <v>270000</v>
      </c>
      <c r="K120" s="7" t="s">
        <v>190</v>
      </c>
    </row>
    <row r="121" spans="1:11" ht="15" customHeight="1" x14ac:dyDescent="0.25">
      <c r="A121" t="str">
        <f t="shared" si="1"/>
        <v>b</v>
      </c>
      <c r="B121" s="5"/>
      <c r="C121" s="6" t="s">
        <v>19</v>
      </c>
      <c r="D121" s="7">
        <f>SUM('დამტკ. ბიუჯ.'!D121,'დამტკ. საკუთ.'!D121)</f>
        <v>0</v>
      </c>
      <c r="E121" s="7">
        <f>SUM('დამტკ. ბიუჯ.'!E121,'დამტკ. საკუთ.'!E121)</f>
        <v>0</v>
      </c>
      <c r="F121" s="7">
        <f>SUM('დამტკ. ბიუჯ.'!F121,'დამტკ. საკუთ.'!F121)</f>
        <v>0</v>
      </c>
      <c r="G121" s="7">
        <f>SUM('დამტკ. ბიუჯ.'!G121,'დამტკ. საკუთ.'!G121)</f>
        <v>0</v>
      </c>
      <c r="H121" s="7">
        <f>SUM('დამტკ. ბიუჯ.'!H121,'დამტკ. საკუთ.'!H121)</f>
        <v>0</v>
      </c>
      <c r="I121" s="7">
        <f>SUM('დამტკ. ბიუჯ.'!I121,'დამტკ. საკუთ.'!I121)</f>
        <v>0</v>
      </c>
      <c r="J121" s="7">
        <f>SUM('დამტკ. ბიუჯ.'!J121,'დამტკ. საკუთ.'!J121)</f>
        <v>0</v>
      </c>
      <c r="K121" s="7" t="s">
        <v>190</v>
      </c>
    </row>
    <row r="122" spans="1:11" ht="15.75" customHeight="1" thickBot="1" x14ac:dyDescent="0.3">
      <c r="A122" t="str">
        <f t="shared" si="1"/>
        <v>b</v>
      </c>
      <c r="B122" s="11"/>
      <c r="C122" s="12" t="s">
        <v>20</v>
      </c>
      <c r="D122" s="13">
        <f>SUM('დამტკ. ბიუჯ.'!D122,'დამტკ. საკუთ.'!D122)</f>
        <v>0</v>
      </c>
      <c r="E122" s="13">
        <f>SUM('დამტკ. ბიუჯ.'!E122,'დამტკ. საკუთ.'!E122)</f>
        <v>0</v>
      </c>
      <c r="F122" s="13">
        <f>SUM('დამტკ. ბიუჯ.'!F122,'დამტკ. საკუთ.'!F122)</f>
        <v>0</v>
      </c>
      <c r="G122" s="13">
        <f>SUM('დამტკ. ბიუჯ.'!G122,'დამტკ. საკუთ.'!G122)</f>
        <v>0</v>
      </c>
      <c r="H122" s="13">
        <f>SUM('დამტკ. ბიუჯ.'!H122,'დამტკ. საკუთ.'!H122)</f>
        <v>0</v>
      </c>
      <c r="I122" s="13">
        <f>SUM('დამტკ. ბიუჯ.'!I122,'დამტკ. საკუთ.'!I122)</f>
        <v>0</v>
      </c>
      <c r="J122" s="13">
        <f>SUM('დამტკ. ბიუჯ.'!J122,'დამტკ. საკუთ.'!J122)</f>
        <v>0</v>
      </c>
      <c r="K122" s="13" t="s">
        <v>190</v>
      </c>
    </row>
    <row r="123" spans="1:11" ht="46.5" thickTop="1" thickBot="1" x14ac:dyDescent="0.3">
      <c r="A123" t="str">
        <f t="shared" si="1"/>
        <v>a</v>
      </c>
      <c r="B123" s="3" t="s">
        <v>38</v>
      </c>
      <c r="C123" s="14" t="s">
        <v>39</v>
      </c>
      <c r="D123" s="4">
        <f>SUM('დამტკ. ბიუჯ.'!D123,'დამტკ. საკუთ.'!D123)</f>
        <v>108000</v>
      </c>
      <c r="E123" s="4">
        <f>SUM('დამტკ. ბიუჯ.'!E123,'დამტკ. საკუთ.'!E123)</f>
        <v>43400</v>
      </c>
      <c r="F123" s="4">
        <f>SUM('დამტკ. ბიუჯ.'!F123,'დამტკ. საკუთ.'!F123)</f>
        <v>22400</v>
      </c>
      <c r="G123" s="4">
        <f>SUM('დამტკ. ბიუჯ.'!G123,'დამტკ. საკუთ.'!G123)</f>
        <v>31100</v>
      </c>
      <c r="H123" s="4">
        <f>SUM('დამტკ. ბიუჯ.'!H123,'დამტკ. საკუთ.'!H123)</f>
        <v>11100</v>
      </c>
      <c r="I123" s="4">
        <f>SUM('დამტკ. ბიუჯ.'!I123,'დამტკ. საკუთ.'!I123)</f>
        <v>65800</v>
      </c>
      <c r="J123" s="4">
        <f>SUM('დამტკ. ბიუჯ.'!J123,'დამტკ. საკუთ.'!J123)</f>
        <v>96900</v>
      </c>
      <c r="K123" s="4" t="s">
        <v>190</v>
      </c>
    </row>
    <row r="124" spans="1:11" ht="15.75" customHeight="1" thickTop="1" x14ac:dyDescent="0.25">
      <c r="A124" t="str">
        <f t="shared" si="1"/>
        <v>a</v>
      </c>
      <c r="B124" s="5"/>
      <c r="C124" s="6" t="s">
        <v>10</v>
      </c>
      <c r="D124" s="7">
        <f>SUM('დამტკ. ბიუჯ.'!D124,'დამტკ. საკუთ.'!D124)</f>
        <v>108000</v>
      </c>
      <c r="E124" s="7">
        <f>SUM('დამტკ. ბიუჯ.'!E124,'დამტკ. საკუთ.'!E124)</f>
        <v>43400</v>
      </c>
      <c r="F124" s="7">
        <f>SUM('დამტკ. ბიუჯ.'!F124,'დამტკ. საკუთ.'!F124)</f>
        <v>22400</v>
      </c>
      <c r="G124" s="7">
        <f>SUM('დამტკ. ბიუჯ.'!G124,'დამტკ. საკუთ.'!G124)</f>
        <v>31100</v>
      </c>
      <c r="H124" s="7">
        <f>SUM('დამტკ. ბიუჯ.'!H124,'დამტკ. საკუთ.'!H124)</f>
        <v>11100</v>
      </c>
      <c r="I124" s="7">
        <f>SUM('დამტკ. ბიუჯ.'!I124,'დამტკ. საკუთ.'!I124)</f>
        <v>65800</v>
      </c>
      <c r="J124" s="7">
        <f>SUM('დამტკ. ბიუჯ.'!J124,'დამტკ. საკუთ.'!J124)</f>
        <v>96900</v>
      </c>
      <c r="K124" s="7" t="s">
        <v>190</v>
      </c>
    </row>
    <row r="125" spans="1:11" ht="15" customHeight="1" x14ac:dyDescent="0.25">
      <c r="A125" t="str">
        <f t="shared" si="1"/>
        <v>b</v>
      </c>
      <c r="B125" s="8"/>
      <c r="C125" s="9" t="s">
        <v>11</v>
      </c>
      <c r="D125" s="10">
        <f>SUM('დამტკ. ბიუჯ.'!D125,'დამტკ. საკუთ.'!D125)</f>
        <v>0</v>
      </c>
      <c r="E125" s="10">
        <f>SUM('დამტკ. ბიუჯ.'!E125,'დამტკ. საკუთ.'!E125)</f>
        <v>0</v>
      </c>
      <c r="F125" s="10">
        <f>SUM('დამტკ. ბიუჯ.'!F125,'დამტკ. საკუთ.'!F125)</f>
        <v>0</v>
      </c>
      <c r="G125" s="10">
        <f>SUM('დამტკ. ბიუჯ.'!G125,'დამტკ. საკუთ.'!G125)</f>
        <v>0</v>
      </c>
      <c r="H125" s="10">
        <f>SUM('დამტკ. ბიუჯ.'!H125,'დამტკ. საკუთ.'!H125)</f>
        <v>0</v>
      </c>
      <c r="I125" s="10">
        <f>SUM('დამტკ. ბიუჯ.'!I125,'დამტკ. საკუთ.'!I125)</f>
        <v>0</v>
      </c>
      <c r="J125" s="10">
        <f>SUM('დამტკ. ბიუჯ.'!J125,'დამტკ. საკუთ.'!J125)</f>
        <v>0</v>
      </c>
      <c r="K125" s="10" t="s">
        <v>190</v>
      </c>
    </row>
    <row r="126" spans="1:11" ht="15" customHeight="1" x14ac:dyDescent="0.25">
      <c r="A126" t="str">
        <f t="shared" si="1"/>
        <v>a</v>
      </c>
      <c r="B126" s="8"/>
      <c r="C126" s="9" t="s">
        <v>12</v>
      </c>
      <c r="D126" s="10">
        <f>SUM('დამტკ. ბიუჯ.'!D126,'დამტკ. საკუთ.'!D126)</f>
        <v>100000</v>
      </c>
      <c r="E126" s="10">
        <f>SUM('დამტკ. ბიუჯ.'!E126,'დამტკ. საკუთ.'!E126)</f>
        <v>40000</v>
      </c>
      <c r="F126" s="10">
        <f>SUM('დამტკ. ბიუჯ.'!F126,'დამტკ. საკუთ.'!F126)</f>
        <v>20000</v>
      </c>
      <c r="G126" s="10">
        <f>SUM('დამტკ. ბიუჯ.'!G126,'დამტკ. საკუთ.'!G126)</f>
        <v>30000</v>
      </c>
      <c r="H126" s="10">
        <f>SUM('დამტკ. ბიუჯ.'!H126,'დამტკ. საკუთ.'!H126)</f>
        <v>10000</v>
      </c>
      <c r="I126" s="10">
        <f>SUM('დამტკ. ბიუჯ.'!I126,'დამტკ. საკუთ.'!I126)</f>
        <v>60000</v>
      </c>
      <c r="J126" s="10">
        <f>SUM('დამტკ. ბიუჯ.'!J126,'დამტკ. საკუთ.'!J126)</f>
        <v>90000</v>
      </c>
      <c r="K126" s="10" t="s">
        <v>190</v>
      </c>
    </row>
    <row r="127" spans="1:11" ht="15" customHeight="1" x14ac:dyDescent="0.25">
      <c r="A127" t="str">
        <f t="shared" si="1"/>
        <v>b</v>
      </c>
      <c r="B127" s="8"/>
      <c r="C127" s="9" t="s">
        <v>13</v>
      </c>
      <c r="D127" s="10">
        <f>SUM('დამტკ. ბიუჯ.'!D127,'დამტკ. საკუთ.'!D127)</f>
        <v>0</v>
      </c>
      <c r="E127" s="10">
        <f>SUM('დამტკ. ბიუჯ.'!E127,'დამტკ. საკუთ.'!E127)</f>
        <v>0</v>
      </c>
      <c r="F127" s="10">
        <f>SUM('დამტკ. ბიუჯ.'!F127,'დამტკ. საკუთ.'!F127)</f>
        <v>0</v>
      </c>
      <c r="G127" s="10">
        <f>SUM('დამტკ. ბიუჯ.'!G127,'დამტკ. საკუთ.'!G127)</f>
        <v>0</v>
      </c>
      <c r="H127" s="10">
        <f>SUM('დამტკ. ბიუჯ.'!H127,'დამტკ. საკუთ.'!H127)</f>
        <v>0</v>
      </c>
      <c r="I127" s="10">
        <f>SUM('დამტკ. ბიუჯ.'!I127,'დამტკ. საკუთ.'!I127)</f>
        <v>0</v>
      </c>
      <c r="J127" s="10">
        <f>SUM('დამტკ. ბიუჯ.'!J127,'დამტკ. საკუთ.'!J127)</f>
        <v>0</v>
      </c>
      <c r="K127" s="10" t="s">
        <v>190</v>
      </c>
    </row>
    <row r="128" spans="1:11" ht="15" customHeight="1" x14ac:dyDescent="0.25">
      <c r="A128" t="str">
        <f t="shared" si="1"/>
        <v>b</v>
      </c>
      <c r="B128" s="8"/>
      <c r="C128" s="9" t="s">
        <v>14</v>
      </c>
      <c r="D128" s="10">
        <f>SUM('დამტკ. ბიუჯ.'!D128,'დამტკ. საკუთ.'!D128)</f>
        <v>0</v>
      </c>
      <c r="E128" s="10">
        <f>SUM('დამტკ. ბიუჯ.'!E128,'დამტკ. საკუთ.'!E128)</f>
        <v>0</v>
      </c>
      <c r="F128" s="10">
        <f>SUM('დამტკ. ბიუჯ.'!F128,'დამტკ. საკუთ.'!F128)</f>
        <v>0</v>
      </c>
      <c r="G128" s="10">
        <f>SUM('დამტკ. ბიუჯ.'!G128,'დამტკ. საკუთ.'!G128)</f>
        <v>0</v>
      </c>
      <c r="H128" s="10">
        <f>SUM('დამტკ. ბიუჯ.'!H128,'დამტკ. საკუთ.'!H128)</f>
        <v>0</v>
      </c>
      <c r="I128" s="10">
        <f>SUM('დამტკ. ბიუჯ.'!I128,'დამტკ. საკუთ.'!I128)</f>
        <v>0</v>
      </c>
      <c r="J128" s="10">
        <f>SUM('დამტკ. ბიუჯ.'!J128,'დამტკ. საკუთ.'!J128)</f>
        <v>0</v>
      </c>
      <c r="K128" s="10" t="s">
        <v>190</v>
      </c>
    </row>
    <row r="129" spans="1:11" ht="15" customHeight="1" x14ac:dyDescent="0.25">
      <c r="A129" t="str">
        <f t="shared" si="1"/>
        <v>b</v>
      </c>
      <c r="B129" s="8"/>
      <c r="C129" s="9" t="s">
        <v>15</v>
      </c>
      <c r="D129" s="10">
        <f>SUM('დამტკ. ბიუჯ.'!D129,'დამტკ. საკუთ.'!D129)</f>
        <v>0</v>
      </c>
      <c r="E129" s="10">
        <f>SUM('დამტკ. ბიუჯ.'!E129,'დამტკ. საკუთ.'!E129)</f>
        <v>0</v>
      </c>
      <c r="F129" s="10">
        <f>SUM('დამტკ. ბიუჯ.'!F129,'დამტკ. საკუთ.'!F129)</f>
        <v>0</v>
      </c>
      <c r="G129" s="10">
        <f>SUM('დამტკ. ბიუჯ.'!G129,'დამტკ. საკუთ.'!G129)</f>
        <v>0</v>
      </c>
      <c r="H129" s="10">
        <f>SUM('დამტკ. ბიუჯ.'!H129,'დამტკ. საკუთ.'!H129)</f>
        <v>0</v>
      </c>
      <c r="I129" s="10">
        <f>SUM('დამტკ. ბიუჯ.'!I129,'დამტკ. საკუთ.'!I129)</f>
        <v>0</v>
      </c>
      <c r="J129" s="10">
        <f>SUM('დამტკ. ბიუჯ.'!J129,'დამტკ. საკუთ.'!J129)</f>
        <v>0</v>
      </c>
      <c r="K129" s="10" t="s">
        <v>190</v>
      </c>
    </row>
    <row r="130" spans="1:11" ht="15" customHeight="1" x14ac:dyDescent="0.25">
      <c r="A130" t="str">
        <f t="shared" si="1"/>
        <v>a</v>
      </c>
      <c r="B130" s="8"/>
      <c r="C130" s="9" t="s">
        <v>16</v>
      </c>
      <c r="D130" s="10">
        <f>SUM('დამტკ. ბიუჯ.'!D130,'დამტკ. საკუთ.'!D130)</f>
        <v>7000</v>
      </c>
      <c r="E130" s="10">
        <f>SUM('დამტკ. ბიუჯ.'!E130,'დამტკ. საკუთ.'!E130)</f>
        <v>3000</v>
      </c>
      <c r="F130" s="10">
        <f>SUM('დამტკ. ბიუჯ.'!F130,'დამტკ. საკუთ.'!F130)</f>
        <v>2000</v>
      </c>
      <c r="G130" s="10">
        <f>SUM('დამტკ. ბიუჯ.'!G130,'დამტკ. საკუთ.'!G130)</f>
        <v>1000</v>
      </c>
      <c r="H130" s="10">
        <f>SUM('დამტკ. ბიუჯ.'!H130,'დამტკ. საკუთ.'!H130)</f>
        <v>1000</v>
      </c>
      <c r="I130" s="10">
        <f>SUM('დამტკ. ბიუჯ.'!I130,'დამტკ. საკუთ.'!I130)</f>
        <v>5000</v>
      </c>
      <c r="J130" s="10">
        <f>SUM('დამტკ. ბიუჯ.'!J130,'დამტკ. საკუთ.'!J130)</f>
        <v>6000</v>
      </c>
      <c r="K130" s="10" t="s">
        <v>190</v>
      </c>
    </row>
    <row r="131" spans="1:11" ht="15" customHeight="1" x14ac:dyDescent="0.25">
      <c r="A131" t="str">
        <f t="shared" si="1"/>
        <v>a</v>
      </c>
      <c r="B131" s="8"/>
      <c r="C131" s="9" t="s">
        <v>17</v>
      </c>
      <c r="D131" s="10">
        <f>SUM('დამტკ. ბიუჯ.'!D131,'დამტკ. საკუთ.'!D131)</f>
        <v>1000</v>
      </c>
      <c r="E131" s="10">
        <f>SUM('დამტკ. ბიუჯ.'!E131,'დამტკ. საკუთ.'!E131)</f>
        <v>400</v>
      </c>
      <c r="F131" s="10">
        <f>SUM('დამტკ. ბიუჯ.'!F131,'დამტკ. საკუთ.'!F131)</f>
        <v>400</v>
      </c>
      <c r="G131" s="10">
        <f>SUM('დამტკ. ბიუჯ.'!G131,'დამტკ. საკუთ.'!G131)</f>
        <v>100</v>
      </c>
      <c r="H131" s="10">
        <f>SUM('დამტკ. ბიუჯ.'!H131,'დამტკ. საკუთ.'!H131)</f>
        <v>100</v>
      </c>
      <c r="I131" s="10">
        <f>SUM('დამტკ. ბიუჯ.'!I131,'დამტკ. საკუთ.'!I131)</f>
        <v>800</v>
      </c>
      <c r="J131" s="10">
        <f>SUM('დამტკ. ბიუჯ.'!J131,'დამტკ. საკუთ.'!J131)</f>
        <v>900</v>
      </c>
      <c r="K131" s="10" t="s">
        <v>190</v>
      </c>
    </row>
    <row r="132" spans="1:11" ht="15" customHeight="1" x14ac:dyDescent="0.25">
      <c r="A132" t="str">
        <f t="shared" ref="A132:A195" si="2">IF(OR(D132&lt;&gt;0,E132&lt;&gt;0,F132&lt;&gt;0,G132&lt;&gt;0,H132&lt;&gt;0,),"a","b")</f>
        <v>b</v>
      </c>
      <c r="B132" s="5"/>
      <c r="C132" s="6" t="s">
        <v>18</v>
      </c>
      <c r="D132" s="7">
        <f>SUM('დამტკ. ბიუჯ.'!D132,'დამტკ. საკუთ.'!D132)</f>
        <v>0</v>
      </c>
      <c r="E132" s="7">
        <f>SUM('დამტკ. ბიუჯ.'!E132,'დამტკ. საკუთ.'!E132)</f>
        <v>0</v>
      </c>
      <c r="F132" s="7">
        <f>SUM('დამტკ. ბიუჯ.'!F132,'დამტკ. საკუთ.'!F132)</f>
        <v>0</v>
      </c>
      <c r="G132" s="7">
        <f>SUM('დამტკ. ბიუჯ.'!G132,'დამტკ. საკუთ.'!G132)</f>
        <v>0</v>
      </c>
      <c r="H132" s="7">
        <f>SUM('დამტკ. ბიუჯ.'!H132,'დამტკ. საკუთ.'!H132)</f>
        <v>0</v>
      </c>
      <c r="I132" s="7">
        <f>SUM('დამტკ. ბიუჯ.'!I132,'დამტკ. საკუთ.'!I132)</f>
        <v>0</v>
      </c>
      <c r="J132" s="7">
        <f>SUM('დამტკ. ბიუჯ.'!J132,'დამტკ. საკუთ.'!J132)</f>
        <v>0</v>
      </c>
      <c r="K132" s="7" t="s">
        <v>190</v>
      </c>
    </row>
    <row r="133" spans="1:11" ht="15" customHeight="1" x14ac:dyDescent="0.25">
      <c r="A133" t="str">
        <f t="shared" si="2"/>
        <v>b</v>
      </c>
      <c r="B133" s="5"/>
      <c r="C133" s="6" t="s">
        <v>19</v>
      </c>
      <c r="D133" s="7">
        <f>SUM('დამტკ. ბიუჯ.'!D133,'დამტკ. საკუთ.'!D133)</f>
        <v>0</v>
      </c>
      <c r="E133" s="7">
        <f>SUM('დამტკ. ბიუჯ.'!E133,'დამტკ. საკუთ.'!E133)</f>
        <v>0</v>
      </c>
      <c r="F133" s="7">
        <f>SUM('დამტკ. ბიუჯ.'!F133,'დამტკ. საკუთ.'!F133)</f>
        <v>0</v>
      </c>
      <c r="G133" s="7">
        <f>SUM('დამტკ. ბიუჯ.'!G133,'დამტკ. საკუთ.'!G133)</f>
        <v>0</v>
      </c>
      <c r="H133" s="7">
        <f>SUM('დამტკ. ბიუჯ.'!H133,'დამტკ. საკუთ.'!H133)</f>
        <v>0</v>
      </c>
      <c r="I133" s="7">
        <f>SUM('დამტკ. ბიუჯ.'!I133,'დამტკ. საკუთ.'!I133)</f>
        <v>0</v>
      </c>
      <c r="J133" s="7">
        <f>SUM('დამტკ. ბიუჯ.'!J133,'დამტკ. საკუთ.'!J133)</f>
        <v>0</v>
      </c>
      <c r="K133" s="7" t="s">
        <v>190</v>
      </c>
    </row>
    <row r="134" spans="1:11" ht="15.75" customHeight="1" thickBot="1" x14ac:dyDescent="0.3">
      <c r="A134" t="str">
        <f t="shared" si="2"/>
        <v>b</v>
      </c>
      <c r="B134" s="11"/>
      <c r="C134" s="12" t="s">
        <v>20</v>
      </c>
      <c r="D134" s="13">
        <f>SUM('დამტკ. ბიუჯ.'!D134,'დამტკ. საკუთ.'!D134)</f>
        <v>0</v>
      </c>
      <c r="E134" s="13">
        <f>SUM('დამტკ. ბიუჯ.'!E134,'დამტკ. საკუთ.'!E134)</f>
        <v>0</v>
      </c>
      <c r="F134" s="13">
        <f>SUM('დამტკ. ბიუჯ.'!F134,'დამტკ. საკუთ.'!F134)</f>
        <v>0</v>
      </c>
      <c r="G134" s="13">
        <f>SUM('დამტკ. ბიუჯ.'!G134,'დამტკ. საკუთ.'!G134)</f>
        <v>0</v>
      </c>
      <c r="H134" s="13">
        <f>SUM('დამტკ. ბიუჯ.'!H134,'დამტკ. საკუთ.'!H134)</f>
        <v>0</v>
      </c>
      <c r="I134" s="13">
        <f>SUM('დამტკ. ბიუჯ.'!I134,'დამტკ. საკუთ.'!I134)</f>
        <v>0</v>
      </c>
      <c r="J134" s="13">
        <f>SUM('დამტკ. ბიუჯ.'!J134,'დამტკ. საკუთ.'!J134)</f>
        <v>0</v>
      </c>
      <c r="K134" s="13" t="s">
        <v>190</v>
      </c>
    </row>
    <row r="135" spans="1:11" ht="46.5" thickTop="1" thickBot="1" x14ac:dyDescent="0.3">
      <c r="A135" t="str">
        <f t="shared" si="2"/>
        <v>a</v>
      </c>
      <c r="B135" s="3" t="s">
        <v>40</v>
      </c>
      <c r="C135" s="14" t="s">
        <v>41</v>
      </c>
      <c r="D135" s="4">
        <f>SUM('დამტკ. ბიუჯ.'!D135,'დამტკ. საკუთ.'!D135)</f>
        <v>91000</v>
      </c>
      <c r="E135" s="4">
        <f>SUM('დამტკ. ბიუჯ.'!E135,'დამტკ. საკუთ.'!E135)</f>
        <v>28300</v>
      </c>
      <c r="F135" s="4">
        <f>SUM('დამტკ. ბიუჯ.'!F135,'დამტკ. საკუთ.'!F135)</f>
        <v>22300</v>
      </c>
      <c r="G135" s="4">
        <f>SUM('დამტკ. ბიუჯ.'!G135,'დამტკ. საკუთ.'!G135)</f>
        <v>23200</v>
      </c>
      <c r="H135" s="4">
        <f>SUM('დამტკ. ბიუჯ.'!H135,'დამტკ. საკუთ.'!H135)</f>
        <v>17200</v>
      </c>
      <c r="I135" s="4">
        <f>SUM('დამტკ. ბიუჯ.'!I135,'დამტკ. საკუთ.'!I135)</f>
        <v>50600</v>
      </c>
      <c r="J135" s="4">
        <f>SUM('დამტკ. ბიუჯ.'!J135,'დამტკ. საკუთ.'!J135)</f>
        <v>73800</v>
      </c>
      <c r="K135" s="4" t="s">
        <v>190</v>
      </c>
    </row>
    <row r="136" spans="1:11" ht="15.75" customHeight="1" thickTop="1" x14ac:dyDescent="0.25">
      <c r="A136" t="str">
        <f t="shared" si="2"/>
        <v>a</v>
      </c>
      <c r="B136" s="5"/>
      <c r="C136" s="6" t="s">
        <v>10</v>
      </c>
      <c r="D136" s="7">
        <f>SUM('დამტკ. ბიუჯ.'!D136,'დამტკ. საკუთ.'!D136)</f>
        <v>91000</v>
      </c>
      <c r="E136" s="7">
        <f>SUM('დამტკ. ბიუჯ.'!E136,'დამტკ. საკუთ.'!E136)</f>
        <v>28300</v>
      </c>
      <c r="F136" s="7">
        <f>SUM('დამტკ. ბიუჯ.'!F136,'დამტკ. საკუთ.'!F136)</f>
        <v>22300</v>
      </c>
      <c r="G136" s="7">
        <f>SUM('დამტკ. ბიუჯ.'!G136,'დამტკ. საკუთ.'!G136)</f>
        <v>23200</v>
      </c>
      <c r="H136" s="7">
        <f>SUM('დამტკ. ბიუჯ.'!H136,'დამტკ. საკუთ.'!H136)</f>
        <v>17200</v>
      </c>
      <c r="I136" s="7">
        <f>SUM('დამტკ. ბიუჯ.'!I136,'დამტკ. საკუთ.'!I136)</f>
        <v>50600</v>
      </c>
      <c r="J136" s="7">
        <f>SUM('დამტკ. ბიუჯ.'!J136,'დამტკ. საკუთ.'!J136)</f>
        <v>73800</v>
      </c>
      <c r="K136" s="7" t="s">
        <v>190</v>
      </c>
    </row>
    <row r="137" spans="1:11" ht="15" customHeight="1" x14ac:dyDescent="0.25">
      <c r="A137" t="str">
        <f t="shared" si="2"/>
        <v>b</v>
      </c>
      <c r="B137" s="8"/>
      <c r="C137" s="9" t="s">
        <v>11</v>
      </c>
      <c r="D137" s="10">
        <f>SUM('დამტკ. ბიუჯ.'!D137,'დამტკ. საკუთ.'!D137)</f>
        <v>0</v>
      </c>
      <c r="E137" s="10">
        <f>SUM('დამტკ. ბიუჯ.'!E137,'დამტკ. საკუთ.'!E137)</f>
        <v>0</v>
      </c>
      <c r="F137" s="10">
        <f>SUM('დამტკ. ბიუჯ.'!F137,'დამტკ. საკუთ.'!F137)</f>
        <v>0</v>
      </c>
      <c r="G137" s="10">
        <f>SUM('დამტკ. ბიუჯ.'!G137,'დამტკ. საკუთ.'!G137)</f>
        <v>0</v>
      </c>
      <c r="H137" s="10">
        <f>SUM('დამტკ. ბიუჯ.'!H137,'დამტკ. საკუთ.'!H137)</f>
        <v>0</v>
      </c>
      <c r="I137" s="10">
        <f>SUM('დამტკ. ბიუჯ.'!I137,'დამტკ. საკუთ.'!I137)</f>
        <v>0</v>
      </c>
      <c r="J137" s="10">
        <f>SUM('დამტკ. ბიუჯ.'!J137,'დამტკ. საკუთ.'!J137)</f>
        <v>0</v>
      </c>
      <c r="K137" s="10" t="s">
        <v>190</v>
      </c>
    </row>
    <row r="138" spans="1:11" ht="15" customHeight="1" x14ac:dyDescent="0.25">
      <c r="A138" t="str">
        <f t="shared" si="2"/>
        <v>a</v>
      </c>
      <c r="B138" s="8"/>
      <c r="C138" s="9" t="s">
        <v>12</v>
      </c>
      <c r="D138" s="10">
        <f>SUM('დამტკ. ბიუჯ.'!D138,'დამტკ. საკუთ.'!D138)</f>
        <v>79000</v>
      </c>
      <c r="E138" s="10">
        <f>SUM('დამტკ. ბიუჯ.'!E138,'დამტკ. საკუთ.'!E138)</f>
        <v>25000</v>
      </c>
      <c r="F138" s="10">
        <f>SUM('დამტკ. ბიუჯ.'!F138,'დამტკ. საკუთ.'!F138)</f>
        <v>20000</v>
      </c>
      <c r="G138" s="10">
        <f>SUM('დამტკ. ბიუჯ.'!G138,'დამტკ. საკუთ.'!G138)</f>
        <v>20000</v>
      </c>
      <c r="H138" s="10">
        <f>SUM('დამტკ. ბიუჯ.'!H138,'დამტკ. საკუთ.'!H138)</f>
        <v>14000</v>
      </c>
      <c r="I138" s="10">
        <f>SUM('დამტკ. ბიუჯ.'!I138,'დამტკ. საკუთ.'!I138)</f>
        <v>45000</v>
      </c>
      <c r="J138" s="10">
        <f>SUM('დამტკ. ბიუჯ.'!J138,'დამტკ. საკუთ.'!J138)</f>
        <v>65000</v>
      </c>
      <c r="K138" s="10" t="s">
        <v>190</v>
      </c>
    </row>
    <row r="139" spans="1:11" ht="15" customHeight="1" x14ac:dyDescent="0.25">
      <c r="A139" t="str">
        <f t="shared" si="2"/>
        <v>b</v>
      </c>
      <c r="B139" s="8"/>
      <c r="C139" s="9" t="s">
        <v>13</v>
      </c>
      <c r="D139" s="10">
        <f>SUM('დამტკ. ბიუჯ.'!D139,'დამტკ. საკუთ.'!D139)</f>
        <v>0</v>
      </c>
      <c r="E139" s="10">
        <f>SUM('დამტკ. ბიუჯ.'!E139,'დამტკ. საკუთ.'!E139)</f>
        <v>0</v>
      </c>
      <c r="F139" s="10">
        <f>SUM('დამტკ. ბიუჯ.'!F139,'დამტკ. საკუთ.'!F139)</f>
        <v>0</v>
      </c>
      <c r="G139" s="10">
        <f>SUM('დამტკ. ბიუჯ.'!G139,'დამტკ. საკუთ.'!G139)</f>
        <v>0</v>
      </c>
      <c r="H139" s="10">
        <f>SUM('დამტკ. ბიუჯ.'!H139,'დამტკ. საკუთ.'!H139)</f>
        <v>0</v>
      </c>
      <c r="I139" s="10">
        <f>SUM('დამტკ. ბიუჯ.'!I139,'დამტკ. საკუთ.'!I139)</f>
        <v>0</v>
      </c>
      <c r="J139" s="10">
        <f>SUM('დამტკ. ბიუჯ.'!J139,'დამტკ. საკუთ.'!J139)</f>
        <v>0</v>
      </c>
      <c r="K139" s="10" t="s">
        <v>190</v>
      </c>
    </row>
    <row r="140" spans="1:11" ht="15" customHeight="1" x14ac:dyDescent="0.25">
      <c r="A140" t="str">
        <f t="shared" si="2"/>
        <v>b</v>
      </c>
      <c r="B140" s="8"/>
      <c r="C140" s="9" t="s">
        <v>14</v>
      </c>
      <c r="D140" s="10">
        <f>SUM('დამტკ. ბიუჯ.'!D140,'დამტკ. საკუთ.'!D140)</f>
        <v>0</v>
      </c>
      <c r="E140" s="10">
        <f>SUM('დამტკ. ბიუჯ.'!E140,'დამტკ. საკუთ.'!E140)</f>
        <v>0</v>
      </c>
      <c r="F140" s="10">
        <f>SUM('დამტკ. ბიუჯ.'!F140,'დამტკ. საკუთ.'!F140)</f>
        <v>0</v>
      </c>
      <c r="G140" s="10">
        <f>SUM('დამტკ. ბიუჯ.'!G140,'დამტკ. საკუთ.'!G140)</f>
        <v>0</v>
      </c>
      <c r="H140" s="10">
        <f>SUM('დამტკ. ბიუჯ.'!H140,'დამტკ. საკუთ.'!H140)</f>
        <v>0</v>
      </c>
      <c r="I140" s="10">
        <f>SUM('დამტკ. ბიუჯ.'!I140,'დამტკ. საკუთ.'!I140)</f>
        <v>0</v>
      </c>
      <c r="J140" s="10">
        <f>SUM('დამტკ. ბიუჯ.'!J140,'დამტკ. საკუთ.'!J140)</f>
        <v>0</v>
      </c>
      <c r="K140" s="10" t="s">
        <v>190</v>
      </c>
    </row>
    <row r="141" spans="1:11" ht="15" customHeight="1" x14ac:dyDescent="0.25">
      <c r="A141" t="str">
        <f t="shared" si="2"/>
        <v>b</v>
      </c>
      <c r="B141" s="8"/>
      <c r="C141" s="9" t="s">
        <v>15</v>
      </c>
      <c r="D141" s="10">
        <f>SUM('დამტკ. ბიუჯ.'!D141,'დამტკ. საკუთ.'!D141)</f>
        <v>0</v>
      </c>
      <c r="E141" s="10">
        <f>SUM('დამტკ. ბიუჯ.'!E141,'დამტკ. საკუთ.'!E141)</f>
        <v>0</v>
      </c>
      <c r="F141" s="10">
        <f>SUM('დამტკ. ბიუჯ.'!F141,'დამტკ. საკუთ.'!F141)</f>
        <v>0</v>
      </c>
      <c r="G141" s="10">
        <f>SUM('დამტკ. ბიუჯ.'!G141,'დამტკ. საკუთ.'!G141)</f>
        <v>0</v>
      </c>
      <c r="H141" s="10">
        <f>SUM('დამტკ. ბიუჯ.'!H141,'დამტკ. საკუთ.'!H141)</f>
        <v>0</v>
      </c>
      <c r="I141" s="10">
        <f>SUM('დამტკ. ბიუჯ.'!I141,'დამტკ. საკუთ.'!I141)</f>
        <v>0</v>
      </c>
      <c r="J141" s="10">
        <f>SUM('დამტკ. ბიუჯ.'!J141,'დამტკ. საკუთ.'!J141)</f>
        <v>0</v>
      </c>
      <c r="K141" s="10" t="s">
        <v>190</v>
      </c>
    </row>
    <row r="142" spans="1:11" ht="15" customHeight="1" x14ac:dyDescent="0.25">
      <c r="A142" t="str">
        <f t="shared" si="2"/>
        <v>a</v>
      </c>
      <c r="B142" s="8"/>
      <c r="C142" s="9" t="s">
        <v>16</v>
      </c>
      <c r="D142" s="10">
        <f>SUM('დამტკ. ბიუჯ.'!D142,'დამტკ. საკუთ.'!D142)</f>
        <v>11000</v>
      </c>
      <c r="E142" s="10">
        <f>SUM('დამტკ. ბიუჯ.'!E142,'დამტკ. საკუთ.'!E142)</f>
        <v>3000</v>
      </c>
      <c r="F142" s="10">
        <f>SUM('დამტკ. ბიუჯ.'!F142,'დამტკ. საკუთ.'!F142)</f>
        <v>2000</v>
      </c>
      <c r="G142" s="10">
        <f>SUM('დამტკ. ბიუჯ.'!G142,'დამტკ. საკუთ.'!G142)</f>
        <v>3000</v>
      </c>
      <c r="H142" s="10">
        <f>SUM('დამტკ. ბიუჯ.'!H142,'დამტკ. საკუთ.'!H142)</f>
        <v>3000</v>
      </c>
      <c r="I142" s="10">
        <f>SUM('დამტკ. ბიუჯ.'!I142,'დამტკ. საკუთ.'!I142)</f>
        <v>5000</v>
      </c>
      <c r="J142" s="10">
        <f>SUM('დამტკ. ბიუჯ.'!J142,'დამტკ. საკუთ.'!J142)</f>
        <v>8000</v>
      </c>
      <c r="K142" s="10" t="s">
        <v>190</v>
      </c>
    </row>
    <row r="143" spans="1:11" ht="15" customHeight="1" x14ac:dyDescent="0.25">
      <c r="A143" t="str">
        <f t="shared" si="2"/>
        <v>a</v>
      </c>
      <c r="B143" s="8"/>
      <c r="C143" s="9" t="s">
        <v>17</v>
      </c>
      <c r="D143" s="10">
        <f>SUM('დამტკ. ბიუჯ.'!D143,'დამტკ. საკუთ.'!D143)</f>
        <v>1000</v>
      </c>
      <c r="E143" s="10">
        <f>SUM('დამტკ. ბიუჯ.'!E143,'დამტკ. საკუთ.'!E143)</f>
        <v>300</v>
      </c>
      <c r="F143" s="10">
        <f>SUM('დამტკ. ბიუჯ.'!F143,'დამტკ. საკუთ.'!F143)</f>
        <v>300</v>
      </c>
      <c r="G143" s="10">
        <f>SUM('დამტკ. ბიუჯ.'!G143,'დამტკ. საკუთ.'!G143)</f>
        <v>200</v>
      </c>
      <c r="H143" s="10">
        <f>SUM('დამტკ. ბიუჯ.'!H143,'დამტკ. საკუთ.'!H143)</f>
        <v>200</v>
      </c>
      <c r="I143" s="10">
        <f>SUM('დამტკ. ბიუჯ.'!I143,'დამტკ. საკუთ.'!I143)</f>
        <v>600</v>
      </c>
      <c r="J143" s="10">
        <f>SUM('დამტკ. ბიუჯ.'!J143,'დამტკ. საკუთ.'!J143)</f>
        <v>800</v>
      </c>
      <c r="K143" s="10" t="s">
        <v>190</v>
      </c>
    </row>
    <row r="144" spans="1:11" ht="15" customHeight="1" x14ac:dyDescent="0.25">
      <c r="A144" t="str">
        <f t="shared" si="2"/>
        <v>b</v>
      </c>
      <c r="B144" s="5"/>
      <c r="C144" s="6" t="s">
        <v>18</v>
      </c>
      <c r="D144" s="7">
        <f>SUM('დამტკ. ბიუჯ.'!D144,'დამტკ. საკუთ.'!D144)</f>
        <v>0</v>
      </c>
      <c r="E144" s="7">
        <f>SUM('დამტკ. ბიუჯ.'!E144,'დამტკ. საკუთ.'!E144)</f>
        <v>0</v>
      </c>
      <c r="F144" s="7">
        <f>SUM('დამტკ. ბიუჯ.'!F144,'დამტკ. საკუთ.'!F144)</f>
        <v>0</v>
      </c>
      <c r="G144" s="7">
        <f>SUM('დამტკ. ბიუჯ.'!G144,'დამტკ. საკუთ.'!G144)</f>
        <v>0</v>
      </c>
      <c r="H144" s="7">
        <f>SUM('დამტკ. ბიუჯ.'!H144,'დამტკ. საკუთ.'!H144)</f>
        <v>0</v>
      </c>
      <c r="I144" s="7">
        <f>SUM('დამტკ. ბიუჯ.'!I144,'დამტკ. საკუთ.'!I144)</f>
        <v>0</v>
      </c>
      <c r="J144" s="7">
        <f>SUM('დამტკ. ბიუჯ.'!J144,'დამტკ. საკუთ.'!J144)</f>
        <v>0</v>
      </c>
      <c r="K144" s="7" t="s">
        <v>190</v>
      </c>
    </row>
    <row r="145" spans="1:11" ht="15" customHeight="1" x14ac:dyDescent="0.25">
      <c r="A145" t="str">
        <f t="shared" si="2"/>
        <v>b</v>
      </c>
      <c r="B145" s="5"/>
      <c r="C145" s="6" t="s">
        <v>19</v>
      </c>
      <c r="D145" s="7">
        <f>SUM('დამტკ. ბიუჯ.'!D145,'დამტკ. საკუთ.'!D145)</f>
        <v>0</v>
      </c>
      <c r="E145" s="7">
        <f>SUM('დამტკ. ბიუჯ.'!E145,'დამტკ. საკუთ.'!E145)</f>
        <v>0</v>
      </c>
      <c r="F145" s="7">
        <f>SUM('დამტკ. ბიუჯ.'!F145,'დამტკ. საკუთ.'!F145)</f>
        <v>0</v>
      </c>
      <c r="G145" s="7">
        <f>SUM('დამტკ. ბიუჯ.'!G145,'დამტკ. საკუთ.'!G145)</f>
        <v>0</v>
      </c>
      <c r="H145" s="7">
        <f>SUM('დამტკ. ბიუჯ.'!H145,'დამტკ. საკუთ.'!H145)</f>
        <v>0</v>
      </c>
      <c r="I145" s="7">
        <f>SUM('დამტკ. ბიუჯ.'!I145,'დამტკ. საკუთ.'!I145)</f>
        <v>0</v>
      </c>
      <c r="J145" s="7">
        <f>SUM('დამტკ. ბიუჯ.'!J145,'დამტკ. საკუთ.'!J145)</f>
        <v>0</v>
      </c>
      <c r="K145" s="7" t="s">
        <v>190</v>
      </c>
    </row>
    <row r="146" spans="1:11" ht="15.75" customHeight="1" thickBot="1" x14ac:dyDescent="0.3">
      <c r="A146" t="str">
        <f t="shared" si="2"/>
        <v>b</v>
      </c>
      <c r="B146" s="11"/>
      <c r="C146" s="12" t="s">
        <v>20</v>
      </c>
      <c r="D146" s="13">
        <f>SUM('დამტკ. ბიუჯ.'!D146,'დამტკ. საკუთ.'!D146)</f>
        <v>0</v>
      </c>
      <c r="E146" s="13">
        <f>SUM('დამტკ. ბიუჯ.'!E146,'დამტკ. საკუთ.'!E146)</f>
        <v>0</v>
      </c>
      <c r="F146" s="13">
        <f>SUM('დამტკ. ბიუჯ.'!F146,'დამტკ. საკუთ.'!F146)</f>
        <v>0</v>
      </c>
      <c r="G146" s="13">
        <f>SUM('დამტკ. ბიუჯ.'!G146,'დამტკ. საკუთ.'!G146)</f>
        <v>0</v>
      </c>
      <c r="H146" s="13">
        <f>SUM('დამტკ. ბიუჯ.'!H146,'დამტკ. საკუთ.'!H146)</f>
        <v>0</v>
      </c>
      <c r="I146" s="13">
        <f>SUM('დამტკ. ბიუჯ.'!I146,'დამტკ. საკუთ.'!I146)</f>
        <v>0</v>
      </c>
      <c r="J146" s="13">
        <f>SUM('დამტკ. ბიუჯ.'!J146,'დამტკ. საკუთ.'!J146)</f>
        <v>0</v>
      </c>
      <c r="K146" s="13" t="s">
        <v>190</v>
      </c>
    </row>
    <row r="147" spans="1:11" ht="46.5" thickTop="1" thickBot="1" x14ac:dyDescent="0.3">
      <c r="A147" t="str">
        <f t="shared" si="2"/>
        <v>a</v>
      </c>
      <c r="B147" s="3" t="s">
        <v>42</v>
      </c>
      <c r="C147" s="14" t="s">
        <v>43</v>
      </c>
      <c r="D147" s="4">
        <f>SUM('დამტკ. ბიუჯ.'!D147,'დამტკ. საკუთ.'!D147)</f>
        <v>88000</v>
      </c>
      <c r="E147" s="4">
        <f>SUM('დამტკ. ბიუჯ.'!E147,'დამტკ. საკუთ.'!E147)</f>
        <v>28000</v>
      </c>
      <c r="F147" s="4">
        <f>SUM('დამტკ. ბიუჯ.'!F147,'დამტკ. საკუთ.'!F147)</f>
        <v>23000</v>
      </c>
      <c r="G147" s="4">
        <f>SUM('დამტკ. ბიუჯ.'!G147,'დამტკ. საკუთ.'!G147)</f>
        <v>21000</v>
      </c>
      <c r="H147" s="4">
        <f>SUM('დამტკ. ბიუჯ.'!H147,'დამტკ. საკუთ.'!H147)</f>
        <v>16000</v>
      </c>
      <c r="I147" s="4">
        <f>SUM('დამტკ. ბიუჯ.'!I147,'დამტკ. საკუთ.'!I147)</f>
        <v>51000</v>
      </c>
      <c r="J147" s="4">
        <f>SUM('დამტკ. ბიუჯ.'!J147,'დამტკ. საკუთ.'!J147)</f>
        <v>72000</v>
      </c>
      <c r="K147" s="4" t="s">
        <v>190</v>
      </c>
    </row>
    <row r="148" spans="1:11" ht="15.75" customHeight="1" thickTop="1" x14ac:dyDescent="0.25">
      <c r="A148" t="str">
        <f t="shared" si="2"/>
        <v>a</v>
      </c>
      <c r="B148" s="5"/>
      <c r="C148" s="6" t="s">
        <v>10</v>
      </c>
      <c r="D148" s="7">
        <f>SUM('დამტკ. ბიუჯ.'!D148,'დამტკ. საკუთ.'!D148)</f>
        <v>88000</v>
      </c>
      <c r="E148" s="7">
        <f>SUM('დამტკ. ბიუჯ.'!E148,'დამტკ. საკუთ.'!E148)</f>
        <v>28000</v>
      </c>
      <c r="F148" s="7">
        <f>SUM('დამტკ. ბიუჯ.'!F148,'დამტკ. საკუთ.'!F148)</f>
        <v>23000</v>
      </c>
      <c r="G148" s="7">
        <f>SUM('დამტკ. ბიუჯ.'!G148,'დამტკ. საკუთ.'!G148)</f>
        <v>21000</v>
      </c>
      <c r="H148" s="7">
        <f>SUM('დამტკ. ბიუჯ.'!H148,'დამტკ. საკუთ.'!H148)</f>
        <v>16000</v>
      </c>
      <c r="I148" s="7">
        <f>SUM('დამტკ. ბიუჯ.'!I148,'დამტკ. საკუთ.'!I148)</f>
        <v>51000</v>
      </c>
      <c r="J148" s="7">
        <f>SUM('დამტკ. ბიუჯ.'!J148,'დამტკ. საკუთ.'!J148)</f>
        <v>72000</v>
      </c>
      <c r="K148" s="7" t="s">
        <v>190</v>
      </c>
    </row>
    <row r="149" spans="1:11" ht="15" customHeight="1" x14ac:dyDescent="0.25">
      <c r="A149" t="str">
        <f t="shared" si="2"/>
        <v>b</v>
      </c>
      <c r="B149" s="8"/>
      <c r="C149" s="9" t="s">
        <v>11</v>
      </c>
      <c r="D149" s="10">
        <f>SUM('დამტკ. ბიუჯ.'!D149,'დამტკ. საკუთ.'!D149)</f>
        <v>0</v>
      </c>
      <c r="E149" s="10">
        <f>SUM('დამტკ. ბიუჯ.'!E149,'დამტკ. საკუთ.'!E149)</f>
        <v>0</v>
      </c>
      <c r="F149" s="10">
        <f>SUM('დამტკ. ბიუჯ.'!F149,'დამტკ. საკუთ.'!F149)</f>
        <v>0</v>
      </c>
      <c r="G149" s="10">
        <f>SUM('დამტკ. ბიუჯ.'!G149,'დამტკ. საკუთ.'!G149)</f>
        <v>0</v>
      </c>
      <c r="H149" s="10">
        <f>SUM('დამტკ. ბიუჯ.'!H149,'დამტკ. საკუთ.'!H149)</f>
        <v>0</v>
      </c>
      <c r="I149" s="10">
        <f>SUM('დამტკ. ბიუჯ.'!I149,'დამტკ. საკუთ.'!I149)</f>
        <v>0</v>
      </c>
      <c r="J149" s="10">
        <f>SUM('დამტკ. ბიუჯ.'!J149,'დამტკ. საკუთ.'!J149)</f>
        <v>0</v>
      </c>
      <c r="K149" s="10" t="s">
        <v>190</v>
      </c>
    </row>
    <row r="150" spans="1:11" ht="15" customHeight="1" x14ac:dyDescent="0.25">
      <c r="A150" t="str">
        <f t="shared" si="2"/>
        <v>a</v>
      </c>
      <c r="B150" s="8"/>
      <c r="C150" s="9" t="s">
        <v>12</v>
      </c>
      <c r="D150" s="10">
        <f>SUM('დამტკ. ბიუჯ.'!D150,'დამტკ. საკუთ.'!D150)</f>
        <v>80000</v>
      </c>
      <c r="E150" s="10">
        <f>SUM('დამტკ. ბიუჯ.'!E150,'დამტკ. საკუთ.'!E150)</f>
        <v>25000</v>
      </c>
      <c r="F150" s="10">
        <f>SUM('დამტკ. ბიუჯ.'!F150,'დამტკ. საკუთ.'!F150)</f>
        <v>20000</v>
      </c>
      <c r="G150" s="10">
        <f>SUM('დამტკ. ბიუჯ.'!G150,'დამტკ. საკუთ.'!G150)</f>
        <v>20000</v>
      </c>
      <c r="H150" s="10">
        <f>SUM('დამტკ. ბიუჯ.'!H150,'დამტკ. საკუთ.'!H150)</f>
        <v>15000</v>
      </c>
      <c r="I150" s="10">
        <f>SUM('დამტკ. ბიუჯ.'!I150,'დამტკ. საკუთ.'!I150)</f>
        <v>45000</v>
      </c>
      <c r="J150" s="10">
        <f>SUM('დამტკ. ბიუჯ.'!J150,'დამტკ. საკუთ.'!J150)</f>
        <v>65000</v>
      </c>
      <c r="K150" s="10" t="s">
        <v>190</v>
      </c>
    </row>
    <row r="151" spans="1:11" ht="15" customHeight="1" x14ac:dyDescent="0.25">
      <c r="A151" t="str">
        <f t="shared" si="2"/>
        <v>b</v>
      </c>
      <c r="B151" s="8"/>
      <c r="C151" s="9" t="s">
        <v>13</v>
      </c>
      <c r="D151" s="10">
        <f>SUM('დამტკ. ბიუჯ.'!D151,'დამტკ. საკუთ.'!D151)</f>
        <v>0</v>
      </c>
      <c r="E151" s="10">
        <f>SUM('დამტკ. ბიუჯ.'!E151,'დამტკ. საკუთ.'!E151)</f>
        <v>0</v>
      </c>
      <c r="F151" s="10">
        <f>SUM('დამტკ. ბიუჯ.'!F151,'დამტკ. საკუთ.'!F151)</f>
        <v>0</v>
      </c>
      <c r="G151" s="10">
        <f>SUM('დამტკ. ბიუჯ.'!G151,'დამტკ. საკუთ.'!G151)</f>
        <v>0</v>
      </c>
      <c r="H151" s="10">
        <f>SUM('დამტკ. ბიუჯ.'!H151,'დამტკ. საკუთ.'!H151)</f>
        <v>0</v>
      </c>
      <c r="I151" s="10">
        <f>SUM('დამტკ. ბიუჯ.'!I151,'დამტკ. საკუთ.'!I151)</f>
        <v>0</v>
      </c>
      <c r="J151" s="10">
        <f>SUM('დამტკ. ბიუჯ.'!J151,'დამტკ. საკუთ.'!J151)</f>
        <v>0</v>
      </c>
      <c r="K151" s="10" t="s">
        <v>190</v>
      </c>
    </row>
    <row r="152" spans="1:11" ht="15" customHeight="1" x14ac:dyDescent="0.25">
      <c r="A152" t="str">
        <f t="shared" si="2"/>
        <v>b</v>
      </c>
      <c r="B152" s="8"/>
      <c r="C152" s="9" t="s">
        <v>14</v>
      </c>
      <c r="D152" s="10">
        <f>SUM('დამტკ. ბიუჯ.'!D152,'დამტკ. საკუთ.'!D152)</f>
        <v>0</v>
      </c>
      <c r="E152" s="10">
        <f>SUM('დამტკ. ბიუჯ.'!E152,'დამტკ. საკუთ.'!E152)</f>
        <v>0</v>
      </c>
      <c r="F152" s="10">
        <f>SUM('დამტკ. ბიუჯ.'!F152,'დამტკ. საკუთ.'!F152)</f>
        <v>0</v>
      </c>
      <c r="G152" s="10">
        <f>SUM('დამტკ. ბიუჯ.'!G152,'დამტკ. საკუთ.'!G152)</f>
        <v>0</v>
      </c>
      <c r="H152" s="10">
        <f>SUM('დამტკ. ბიუჯ.'!H152,'დამტკ. საკუთ.'!H152)</f>
        <v>0</v>
      </c>
      <c r="I152" s="10">
        <f>SUM('დამტკ. ბიუჯ.'!I152,'დამტკ. საკუთ.'!I152)</f>
        <v>0</v>
      </c>
      <c r="J152" s="10">
        <f>SUM('დამტკ. ბიუჯ.'!J152,'დამტკ. საკუთ.'!J152)</f>
        <v>0</v>
      </c>
      <c r="K152" s="10" t="s">
        <v>190</v>
      </c>
    </row>
    <row r="153" spans="1:11" ht="15" customHeight="1" x14ac:dyDescent="0.25">
      <c r="A153" t="str">
        <f t="shared" si="2"/>
        <v>b</v>
      </c>
      <c r="B153" s="8"/>
      <c r="C153" s="9" t="s">
        <v>15</v>
      </c>
      <c r="D153" s="10">
        <f>SUM('დამტკ. ბიუჯ.'!D153,'დამტკ. საკუთ.'!D153)</f>
        <v>0</v>
      </c>
      <c r="E153" s="10">
        <f>SUM('დამტკ. ბიუჯ.'!E153,'დამტკ. საკუთ.'!E153)</f>
        <v>0</v>
      </c>
      <c r="F153" s="10">
        <f>SUM('დამტკ. ბიუჯ.'!F153,'დამტკ. საკუთ.'!F153)</f>
        <v>0</v>
      </c>
      <c r="G153" s="10">
        <f>SUM('დამტკ. ბიუჯ.'!G153,'დამტკ. საკუთ.'!G153)</f>
        <v>0</v>
      </c>
      <c r="H153" s="10">
        <f>SUM('დამტკ. ბიუჯ.'!H153,'დამტკ. საკუთ.'!H153)</f>
        <v>0</v>
      </c>
      <c r="I153" s="10">
        <f>SUM('დამტკ. ბიუჯ.'!I153,'დამტკ. საკუთ.'!I153)</f>
        <v>0</v>
      </c>
      <c r="J153" s="10">
        <f>SUM('დამტკ. ბიუჯ.'!J153,'დამტკ. საკუთ.'!J153)</f>
        <v>0</v>
      </c>
      <c r="K153" s="10" t="s">
        <v>190</v>
      </c>
    </row>
    <row r="154" spans="1:11" ht="15" customHeight="1" x14ac:dyDescent="0.25">
      <c r="A154" t="str">
        <f t="shared" si="2"/>
        <v>a</v>
      </c>
      <c r="B154" s="8"/>
      <c r="C154" s="9" t="s">
        <v>16</v>
      </c>
      <c r="D154" s="10">
        <f>SUM('დამტკ. ბიუჯ.'!D154,'დამტკ. საკუთ.'!D154)</f>
        <v>8000</v>
      </c>
      <c r="E154" s="10">
        <f>SUM('დამტკ. ბიუჯ.'!E154,'დამტკ. საკუთ.'!E154)</f>
        <v>3000</v>
      </c>
      <c r="F154" s="10">
        <f>SUM('დამტკ. ბიუჯ.'!F154,'დამტკ. საკუთ.'!F154)</f>
        <v>3000</v>
      </c>
      <c r="G154" s="10">
        <f>SUM('დამტკ. ბიუჯ.'!G154,'დამტკ. საკუთ.'!G154)</f>
        <v>1000</v>
      </c>
      <c r="H154" s="10">
        <f>SUM('დამტკ. ბიუჯ.'!H154,'დამტკ. საკუთ.'!H154)</f>
        <v>1000</v>
      </c>
      <c r="I154" s="10">
        <f>SUM('დამტკ. ბიუჯ.'!I154,'დამტკ. საკუთ.'!I154)</f>
        <v>6000</v>
      </c>
      <c r="J154" s="10">
        <f>SUM('დამტკ. ბიუჯ.'!J154,'დამტკ. საკუთ.'!J154)</f>
        <v>7000</v>
      </c>
      <c r="K154" s="10" t="s">
        <v>190</v>
      </c>
    </row>
    <row r="155" spans="1:11" ht="15" customHeight="1" x14ac:dyDescent="0.25">
      <c r="A155" t="str">
        <f t="shared" si="2"/>
        <v>b</v>
      </c>
      <c r="B155" s="8"/>
      <c r="C155" s="9" t="s">
        <v>17</v>
      </c>
      <c r="D155" s="10">
        <f>SUM('დამტკ. ბიუჯ.'!D155,'დამტკ. საკუთ.'!D155)</f>
        <v>0</v>
      </c>
      <c r="E155" s="10">
        <f>SUM('დამტკ. ბიუჯ.'!E155,'დამტკ. საკუთ.'!E155)</f>
        <v>0</v>
      </c>
      <c r="F155" s="10">
        <f>SUM('დამტკ. ბიუჯ.'!F155,'დამტკ. საკუთ.'!F155)</f>
        <v>0</v>
      </c>
      <c r="G155" s="10">
        <f>SUM('დამტკ. ბიუჯ.'!G155,'დამტკ. საკუთ.'!G155)</f>
        <v>0</v>
      </c>
      <c r="H155" s="10">
        <f>SUM('დამტკ. ბიუჯ.'!H155,'დამტკ. საკუთ.'!H155)</f>
        <v>0</v>
      </c>
      <c r="I155" s="10">
        <f>SUM('დამტკ. ბიუჯ.'!I155,'დამტკ. საკუთ.'!I155)</f>
        <v>0</v>
      </c>
      <c r="J155" s="10">
        <f>SUM('დამტკ. ბიუჯ.'!J155,'დამტკ. საკუთ.'!J155)</f>
        <v>0</v>
      </c>
      <c r="K155" s="10" t="s">
        <v>190</v>
      </c>
    </row>
    <row r="156" spans="1:11" ht="15" customHeight="1" x14ac:dyDescent="0.25">
      <c r="A156" t="str">
        <f t="shared" si="2"/>
        <v>b</v>
      </c>
      <c r="B156" s="5"/>
      <c r="C156" s="6" t="s">
        <v>18</v>
      </c>
      <c r="D156" s="7">
        <f>SUM('დამტკ. ბიუჯ.'!D156,'დამტკ. საკუთ.'!D156)</f>
        <v>0</v>
      </c>
      <c r="E156" s="7">
        <f>SUM('დამტკ. ბიუჯ.'!E156,'დამტკ. საკუთ.'!E156)</f>
        <v>0</v>
      </c>
      <c r="F156" s="7">
        <f>SUM('დამტკ. ბიუჯ.'!F156,'დამტკ. საკუთ.'!F156)</f>
        <v>0</v>
      </c>
      <c r="G156" s="7">
        <f>SUM('დამტკ. ბიუჯ.'!G156,'დამტკ. საკუთ.'!G156)</f>
        <v>0</v>
      </c>
      <c r="H156" s="7">
        <f>SUM('დამტკ. ბიუჯ.'!H156,'დამტკ. საკუთ.'!H156)</f>
        <v>0</v>
      </c>
      <c r="I156" s="7">
        <f>SUM('დამტკ. ბიუჯ.'!I156,'დამტკ. საკუთ.'!I156)</f>
        <v>0</v>
      </c>
      <c r="J156" s="7">
        <f>SUM('დამტკ. ბიუჯ.'!J156,'დამტკ. საკუთ.'!J156)</f>
        <v>0</v>
      </c>
      <c r="K156" s="7" t="s">
        <v>190</v>
      </c>
    </row>
    <row r="157" spans="1:11" ht="15" customHeight="1" x14ac:dyDescent="0.25">
      <c r="A157" t="str">
        <f t="shared" si="2"/>
        <v>b</v>
      </c>
      <c r="B157" s="5"/>
      <c r="C157" s="6" t="s">
        <v>19</v>
      </c>
      <c r="D157" s="7">
        <f>SUM('დამტკ. ბიუჯ.'!D157,'დამტკ. საკუთ.'!D157)</f>
        <v>0</v>
      </c>
      <c r="E157" s="7">
        <f>SUM('დამტკ. ბიუჯ.'!E157,'დამტკ. საკუთ.'!E157)</f>
        <v>0</v>
      </c>
      <c r="F157" s="7">
        <f>SUM('დამტკ. ბიუჯ.'!F157,'დამტკ. საკუთ.'!F157)</f>
        <v>0</v>
      </c>
      <c r="G157" s="7">
        <f>SUM('დამტკ. ბიუჯ.'!G157,'დამტკ. საკუთ.'!G157)</f>
        <v>0</v>
      </c>
      <c r="H157" s="7">
        <f>SUM('დამტკ. ბიუჯ.'!H157,'დამტკ. საკუთ.'!H157)</f>
        <v>0</v>
      </c>
      <c r="I157" s="7">
        <f>SUM('დამტკ. ბიუჯ.'!I157,'დამტკ. საკუთ.'!I157)</f>
        <v>0</v>
      </c>
      <c r="J157" s="7">
        <f>SUM('დამტკ. ბიუჯ.'!J157,'დამტკ. საკუთ.'!J157)</f>
        <v>0</v>
      </c>
      <c r="K157" s="7" t="s">
        <v>190</v>
      </c>
    </row>
    <row r="158" spans="1:11" ht="15.75" customHeight="1" thickBot="1" x14ac:dyDescent="0.3">
      <c r="A158" t="str">
        <f t="shared" si="2"/>
        <v>b</v>
      </c>
      <c r="B158" s="11"/>
      <c r="C158" s="12" t="s">
        <v>20</v>
      </c>
      <c r="D158" s="13">
        <f>SUM('დამტკ. ბიუჯ.'!D158,'დამტკ. საკუთ.'!D158)</f>
        <v>0</v>
      </c>
      <c r="E158" s="13">
        <f>SUM('დამტკ. ბიუჯ.'!E158,'დამტკ. საკუთ.'!E158)</f>
        <v>0</v>
      </c>
      <c r="F158" s="13">
        <f>SUM('დამტკ. ბიუჯ.'!F158,'დამტკ. საკუთ.'!F158)</f>
        <v>0</v>
      </c>
      <c r="G158" s="13">
        <f>SUM('დამტკ. ბიუჯ.'!G158,'დამტკ. საკუთ.'!G158)</f>
        <v>0</v>
      </c>
      <c r="H158" s="13">
        <f>SUM('დამტკ. ბიუჯ.'!H158,'დამტკ. საკუთ.'!H158)</f>
        <v>0</v>
      </c>
      <c r="I158" s="13">
        <f>SUM('დამტკ. ბიუჯ.'!I158,'დამტკ. საკუთ.'!I158)</f>
        <v>0</v>
      </c>
      <c r="J158" s="13">
        <f>SUM('დამტკ. ბიუჯ.'!J158,'დამტკ. საკუთ.'!J158)</f>
        <v>0</v>
      </c>
      <c r="K158" s="13" t="s">
        <v>190</v>
      </c>
    </row>
    <row r="159" spans="1:11" ht="46.5" thickTop="1" thickBot="1" x14ac:dyDescent="0.3">
      <c r="A159" t="str">
        <f t="shared" si="2"/>
        <v>a</v>
      </c>
      <c r="B159" s="3" t="s">
        <v>44</v>
      </c>
      <c r="C159" s="14" t="s">
        <v>45</v>
      </c>
      <c r="D159" s="4">
        <f>SUM('დამტკ. ბიუჯ.'!D159,'დამტკ. საკუთ.'!D159)</f>
        <v>55000</v>
      </c>
      <c r="E159" s="4">
        <f>SUM('დამტკ. ბიუჯ.'!E159,'დამტკ. საკუთ.'!E159)</f>
        <v>16300</v>
      </c>
      <c r="F159" s="4">
        <f>SUM('დამტკ. ბიუჯ.'!F159,'დამტკ. საკუთ.'!F159)</f>
        <v>14300</v>
      </c>
      <c r="G159" s="4">
        <f>SUM('დამტკ. ბიუჯ.'!G159,'დამტკ. საკუთ.'!G159)</f>
        <v>14200</v>
      </c>
      <c r="H159" s="4">
        <f>SUM('დამტკ. ბიუჯ.'!H159,'დამტკ. საკუთ.'!H159)</f>
        <v>10200</v>
      </c>
      <c r="I159" s="4">
        <f>SUM('დამტკ. ბიუჯ.'!I159,'დამტკ. საკუთ.'!I159)</f>
        <v>30600</v>
      </c>
      <c r="J159" s="4">
        <f>SUM('დამტკ. ბიუჯ.'!J159,'დამტკ. საკუთ.'!J159)</f>
        <v>44800</v>
      </c>
      <c r="K159" s="4" t="s">
        <v>190</v>
      </c>
    </row>
    <row r="160" spans="1:11" ht="15.75" customHeight="1" thickTop="1" x14ac:dyDescent="0.25">
      <c r="A160" t="str">
        <f t="shared" si="2"/>
        <v>a</v>
      </c>
      <c r="B160" s="5"/>
      <c r="C160" s="6" t="s">
        <v>10</v>
      </c>
      <c r="D160" s="7">
        <f>SUM('დამტკ. ბიუჯ.'!D160,'დამტკ. საკუთ.'!D160)</f>
        <v>55000</v>
      </c>
      <c r="E160" s="7">
        <f>SUM('დამტკ. ბიუჯ.'!E160,'დამტკ. საკუთ.'!E160)</f>
        <v>16300</v>
      </c>
      <c r="F160" s="7">
        <f>SUM('დამტკ. ბიუჯ.'!F160,'დამტკ. საკუთ.'!F160)</f>
        <v>14300</v>
      </c>
      <c r="G160" s="7">
        <f>SUM('დამტკ. ბიუჯ.'!G160,'დამტკ. საკუთ.'!G160)</f>
        <v>14200</v>
      </c>
      <c r="H160" s="7">
        <f>SUM('დამტკ. ბიუჯ.'!H160,'დამტკ. საკუთ.'!H160)</f>
        <v>10200</v>
      </c>
      <c r="I160" s="7">
        <f>SUM('დამტკ. ბიუჯ.'!I160,'დამტკ. საკუთ.'!I160)</f>
        <v>30600</v>
      </c>
      <c r="J160" s="7">
        <f>SUM('დამტკ. ბიუჯ.'!J160,'დამტკ. საკუთ.'!J160)</f>
        <v>44800</v>
      </c>
      <c r="K160" s="7" t="s">
        <v>190</v>
      </c>
    </row>
    <row r="161" spans="1:11" ht="15" customHeight="1" x14ac:dyDescent="0.25">
      <c r="A161" t="str">
        <f t="shared" si="2"/>
        <v>b</v>
      </c>
      <c r="B161" s="8"/>
      <c r="C161" s="9" t="s">
        <v>11</v>
      </c>
      <c r="D161" s="10">
        <f>SUM('დამტკ. ბიუჯ.'!D161,'დამტკ. საკუთ.'!D161)</f>
        <v>0</v>
      </c>
      <c r="E161" s="10">
        <f>SUM('დამტკ. ბიუჯ.'!E161,'დამტკ. საკუთ.'!E161)</f>
        <v>0</v>
      </c>
      <c r="F161" s="10">
        <f>SUM('დამტკ. ბიუჯ.'!F161,'დამტკ. საკუთ.'!F161)</f>
        <v>0</v>
      </c>
      <c r="G161" s="10">
        <f>SUM('დამტკ. ბიუჯ.'!G161,'დამტკ. საკუთ.'!G161)</f>
        <v>0</v>
      </c>
      <c r="H161" s="10">
        <f>SUM('დამტკ. ბიუჯ.'!H161,'დამტკ. საკუთ.'!H161)</f>
        <v>0</v>
      </c>
      <c r="I161" s="10">
        <f>SUM('დამტკ. ბიუჯ.'!I161,'დამტკ. საკუთ.'!I161)</f>
        <v>0</v>
      </c>
      <c r="J161" s="10">
        <f>SUM('დამტკ. ბიუჯ.'!J161,'დამტკ. საკუთ.'!J161)</f>
        <v>0</v>
      </c>
      <c r="K161" s="10" t="s">
        <v>190</v>
      </c>
    </row>
    <row r="162" spans="1:11" ht="15" customHeight="1" x14ac:dyDescent="0.25">
      <c r="A162" t="str">
        <f t="shared" si="2"/>
        <v>a</v>
      </c>
      <c r="B162" s="8"/>
      <c r="C162" s="9" t="s">
        <v>12</v>
      </c>
      <c r="D162" s="10">
        <f>SUM('დამტკ. ბიუჯ.'!D162,'დამტკ. საკუთ.'!D162)</f>
        <v>46000</v>
      </c>
      <c r="E162" s="10">
        <f>SUM('დამტკ. ბიუჯ.'!E162,'დამტკ. საკუთ.'!E162)</f>
        <v>13000</v>
      </c>
      <c r="F162" s="10">
        <f>SUM('დამტკ. ბიუჯ.'!F162,'დამტკ. საკუთ.'!F162)</f>
        <v>12000</v>
      </c>
      <c r="G162" s="10">
        <f>SUM('დამტკ. ბიუჯ.'!G162,'დამტკ. საკუთ.'!G162)</f>
        <v>12000</v>
      </c>
      <c r="H162" s="10">
        <f>SUM('დამტკ. ბიუჯ.'!H162,'დამტკ. საკუთ.'!H162)</f>
        <v>9000</v>
      </c>
      <c r="I162" s="10">
        <f>SUM('დამტკ. ბიუჯ.'!I162,'დამტკ. საკუთ.'!I162)</f>
        <v>25000</v>
      </c>
      <c r="J162" s="10">
        <f>SUM('დამტკ. ბიუჯ.'!J162,'დამტკ. საკუთ.'!J162)</f>
        <v>37000</v>
      </c>
      <c r="K162" s="10" t="s">
        <v>190</v>
      </c>
    </row>
    <row r="163" spans="1:11" ht="15" customHeight="1" x14ac:dyDescent="0.25">
      <c r="A163" t="str">
        <f t="shared" si="2"/>
        <v>b</v>
      </c>
      <c r="B163" s="8"/>
      <c r="C163" s="9" t="s">
        <v>13</v>
      </c>
      <c r="D163" s="10">
        <f>SUM('დამტკ. ბიუჯ.'!D163,'დამტკ. საკუთ.'!D163)</f>
        <v>0</v>
      </c>
      <c r="E163" s="10">
        <f>SUM('დამტკ. ბიუჯ.'!E163,'დამტკ. საკუთ.'!E163)</f>
        <v>0</v>
      </c>
      <c r="F163" s="10">
        <f>SUM('დამტკ. ბიუჯ.'!F163,'დამტკ. საკუთ.'!F163)</f>
        <v>0</v>
      </c>
      <c r="G163" s="10">
        <f>SUM('დამტკ. ბიუჯ.'!G163,'დამტკ. საკუთ.'!G163)</f>
        <v>0</v>
      </c>
      <c r="H163" s="10">
        <f>SUM('დამტკ. ბიუჯ.'!H163,'დამტკ. საკუთ.'!H163)</f>
        <v>0</v>
      </c>
      <c r="I163" s="10">
        <f>SUM('დამტკ. ბიუჯ.'!I163,'დამტკ. საკუთ.'!I163)</f>
        <v>0</v>
      </c>
      <c r="J163" s="10">
        <f>SUM('დამტკ. ბიუჯ.'!J163,'დამტკ. საკუთ.'!J163)</f>
        <v>0</v>
      </c>
      <c r="K163" s="10" t="s">
        <v>190</v>
      </c>
    </row>
    <row r="164" spans="1:11" ht="15" customHeight="1" x14ac:dyDescent="0.25">
      <c r="A164" t="str">
        <f t="shared" si="2"/>
        <v>b</v>
      </c>
      <c r="B164" s="8"/>
      <c r="C164" s="9" t="s">
        <v>14</v>
      </c>
      <c r="D164" s="10">
        <f>SUM('დამტკ. ბიუჯ.'!D164,'დამტკ. საკუთ.'!D164)</f>
        <v>0</v>
      </c>
      <c r="E164" s="10">
        <f>SUM('დამტკ. ბიუჯ.'!E164,'დამტკ. საკუთ.'!E164)</f>
        <v>0</v>
      </c>
      <c r="F164" s="10">
        <f>SUM('დამტკ. ბიუჯ.'!F164,'დამტკ. საკუთ.'!F164)</f>
        <v>0</v>
      </c>
      <c r="G164" s="10">
        <f>SUM('დამტკ. ბიუჯ.'!G164,'დამტკ. საკუთ.'!G164)</f>
        <v>0</v>
      </c>
      <c r="H164" s="10">
        <f>SUM('დამტკ. ბიუჯ.'!H164,'დამტკ. საკუთ.'!H164)</f>
        <v>0</v>
      </c>
      <c r="I164" s="10">
        <f>SUM('დამტკ. ბიუჯ.'!I164,'დამტკ. საკუთ.'!I164)</f>
        <v>0</v>
      </c>
      <c r="J164" s="10">
        <f>SUM('დამტკ. ბიუჯ.'!J164,'დამტკ. საკუთ.'!J164)</f>
        <v>0</v>
      </c>
      <c r="K164" s="10" t="s">
        <v>190</v>
      </c>
    </row>
    <row r="165" spans="1:11" ht="15" customHeight="1" x14ac:dyDescent="0.25">
      <c r="A165" t="str">
        <f t="shared" si="2"/>
        <v>b</v>
      </c>
      <c r="B165" s="8"/>
      <c r="C165" s="9" t="s">
        <v>15</v>
      </c>
      <c r="D165" s="10">
        <f>SUM('დამტკ. ბიუჯ.'!D165,'დამტკ. საკუთ.'!D165)</f>
        <v>0</v>
      </c>
      <c r="E165" s="10">
        <f>SUM('დამტკ. ბიუჯ.'!E165,'დამტკ. საკუთ.'!E165)</f>
        <v>0</v>
      </c>
      <c r="F165" s="10">
        <f>SUM('დამტკ. ბიუჯ.'!F165,'დამტკ. საკუთ.'!F165)</f>
        <v>0</v>
      </c>
      <c r="G165" s="10">
        <f>SUM('დამტკ. ბიუჯ.'!G165,'დამტკ. საკუთ.'!G165)</f>
        <v>0</v>
      </c>
      <c r="H165" s="10">
        <f>SUM('დამტკ. ბიუჯ.'!H165,'დამტკ. საკუთ.'!H165)</f>
        <v>0</v>
      </c>
      <c r="I165" s="10">
        <f>SUM('დამტკ. ბიუჯ.'!I165,'დამტკ. საკუთ.'!I165)</f>
        <v>0</v>
      </c>
      <c r="J165" s="10">
        <f>SUM('დამტკ. ბიუჯ.'!J165,'დამტკ. საკუთ.'!J165)</f>
        <v>0</v>
      </c>
      <c r="K165" s="10" t="s">
        <v>190</v>
      </c>
    </row>
    <row r="166" spans="1:11" ht="15" customHeight="1" x14ac:dyDescent="0.25">
      <c r="A166" t="str">
        <f t="shared" si="2"/>
        <v>a</v>
      </c>
      <c r="B166" s="8"/>
      <c r="C166" s="9" t="s">
        <v>16</v>
      </c>
      <c r="D166" s="10">
        <f>SUM('დამტკ. ბიუჯ.'!D166,'დამტკ. საკუთ.'!D166)</f>
        <v>8000</v>
      </c>
      <c r="E166" s="10">
        <f>SUM('დამტკ. ბიუჯ.'!E166,'დამტკ. საკუთ.'!E166)</f>
        <v>3000</v>
      </c>
      <c r="F166" s="10">
        <f>SUM('დამტკ. ბიუჯ.'!F166,'დამტკ. საკუთ.'!F166)</f>
        <v>2000</v>
      </c>
      <c r="G166" s="10">
        <f>SUM('დამტკ. ბიუჯ.'!G166,'დამტკ. საკუთ.'!G166)</f>
        <v>2000</v>
      </c>
      <c r="H166" s="10">
        <f>SUM('დამტკ. ბიუჯ.'!H166,'დამტკ. საკუთ.'!H166)</f>
        <v>1000</v>
      </c>
      <c r="I166" s="10">
        <f>SUM('დამტკ. ბიუჯ.'!I166,'დამტკ. საკუთ.'!I166)</f>
        <v>5000</v>
      </c>
      <c r="J166" s="10">
        <f>SUM('დამტკ. ბიუჯ.'!J166,'დამტკ. საკუთ.'!J166)</f>
        <v>7000</v>
      </c>
      <c r="K166" s="10" t="s">
        <v>190</v>
      </c>
    </row>
    <row r="167" spans="1:11" ht="15" customHeight="1" x14ac:dyDescent="0.25">
      <c r="A167" t="str">
        <f t="shared" si="2"/>
        <v>a</v>
      </c>
      <c r="B167" s="8"/>
      <c r="C167" s="9" t="s">
        <v>17</v>
      </c>
      <c r="D167" s="10">
        <f>SUM('დამტკ. ბიუჯ.'!D167,'დამტკ. საკუთ.'!D167)</f>
        <v>1000</v>
      </c>
      <c r="E167" s="10">
        <f>SUM('დამტკ. ბიუჯ.'!E167,'დამტკ. საკუთ.'!E167)</f>
        <v>300</v>
      </c>
      <c r="F167" s="10">
        <f>SUM('დამტკ. ბიუჯ.'!F167,'დამტკ. საკუთ.'!F167)</f>
        <v>300</v>
      </c>
      <c r="G167" s="10">
        <f>SUM('დამტკ. ბიუჯ.'!G167,'დამტკ. საკუთ.'!G167)</f>
        <v>200</v>
      </c>
      <c r="H167" s="10">
        <f>SUM('დამტკ. ბიუჯ.'!H167,'დამტკ. საკუთ.'!H167)</f>
        <v>200</v>
      </c>
      <c r="I167" s="10">
        <f>SUM('დამტკ. ბიუჯ.'!I167,'დამტკ. საკუთ.'!I167)</f>
        <v>600</v>
      </c>
      <c r="J167" s="10">
        <f>SUM('დამტკ. ბიუჯ.'!J167,'დამტკ. საკუთ.'!J167)</f>
        <v>800</v>
      </c>
      <c r="K167" s="10" t="s">
        <v>190</v>
      </c>
    </row>
    <row r="168" spans="1:11" ht="15" customHeight="1" x14ac:dyDescent="0.25">
      <c r="A168" t="str">
        <f t="shared" si="2"/>
        <v>b</v>
      </c>
      <c r="B168" s="5"/>
      <c r="C168" s="6" t="s">
        <v>18</v>
      </c>
      <c r="D168" s="7">
        <f>SUM('დამტკ. ბიუჯ.'!D168,'დამტკ. საკუთ.'!D168)</f>
        <v>0</v>
      </c>
      <c r="E168" s="7">
        <f>SUM('დამტკ. ბიუჯ.'!E168,'დამტკ. საკუთ.'!E168)</f>
        <v>0</v>
      </c>
      <c r="F168" s="7">
        <f>SUM('დამტკ. ბიუჯ.'!F168,'დამტკ. საკუთ.'!F168)</f>
        <v>0</v>
      </c>
      <c r="G168" s="7">
        <f>SUM('დამტკ. ბიუჯ.'!G168,'დამტკ. საკუთ.'!G168)</f>
        <v>0</v>
      </c>
      <c r="H168" s="7">
        <f>SUM('დამტკ. ბიუჯ.'!H168,'დამტკ. საკუთ.'!H168)</f>
        <v>0</v>
      </c>
      <c r="I168" s="7">
        <f>SUM('დამტკ. ბიუჯ.'!I168,'დამტკ. საკუთ.'!I168)</f>
        <v>0</v>
      </c>
      <c r="J168" s="7">
        <f>SUM('დამტკ. ბიუჯ.'!J168,'დამტკ. საკუთ.'!J168)</f>
        <v>0</v>
      </c>
      <c r="K168" s="7" t="s">
        <v>190</v>
      </c>
    </row>
    <row r="169" spans="1:11" ht="15" customHeight="1" x14ac:dyDescent="0.25">
      <c r="A169" t="str">
        <f t="shared" si="2"/>
        <v>b</v>
      </c>
      <c r="B169" s="5"/>
      <c r="C169" s="6" t="s">
        <v>19</v>
      </c>
      <c r="D169" s="7">
        <f>SUM('დამტკ. ბიუჯ.'!D169,'დამტკ. საკუთ.'!D169)</f>
        <v>0</v>
      </c>
      <c r="E169" s="7">
        <f>SUM('დამტკ. ბიუჯ.'!E169,'დამტკ. საკუთ.'!E169)</f>
        <v>0</v>
      </c>
      <c r="F169" s="7">
        <f>SUM('დამტკ. ბიუჯ.'!F169,'დამტკ. საკუთ.'!F169)</f>
        <v>0</v>
      </c>
      <c r="G169" s="7">
        <f>SUM('დამტკ. ბიუჯ.'!G169,'დამტკ. საკუთ.'!G169)</f>
        <v>0</v>
      </c>
      <c r="H169" s="7">
        <f>SUM('დამტკ. ბიუჯ.'!H169,'დამტკ. საკუთ.'!H169)</f>
        <v>0</v>
      </c>
      <c r="I169" s="7">
        <f>SUM('დამტკ. ბიუჯ.'!I169,'დამტკ. საკუთ.'!I169)</f>
        <v>0</v>
      </c>
      <c r="J169" s="7">
        <f>SUM('დამტკ. ბიუჯ.'!J169,'დამტკ. საკუთ.'!J169)</f>
        <v>0</v>
      </c>
      <c r="K169" s="7" t="s">
        <v>190</v>
      </c>
    </row>
    <row r="170" spans="1:11" ht="15.75" customHeight="1" thickBot="1" x14ac:dyDescent="0.3">
      <c r="A170" t="str">
        <f t="shared" si="2"/>
        <v>b</v>
      </c>
      <c r="B170" s="11"/>
      <c r="C170" s="12" t="s">
        <v>20</v>
      </c>
      <c r="D170" s="13">
        <f>SUM('დამტკ. ბიუჯ.'!D170,'დამტკ. საკუთ.'!D170)</f>
        <v>0</v>
      </c>
      <c r="E170" s="13">
        <f>SUM('დამტკ. ბიუჯ.'!E170,'დამტკ. საკუთ.'!E170)</f>
        <v>0</v>
      </c>
      <c r="F170" s="13">
        <f>SUM('დამტკ. ბიუჯ.'!F170,'დამტკ. საკუთ.'!F170)</f>
        <v>0</v>
      </c>
      <c r="G170" s="13">
        <f>SUM('დამტკ. ბიუჯ.'!G170,'დამტკ. საკუთ.'!G170)</f>
        <v>0</v>
      </c>
      <c r="H170" s="13">
        <f>SUM('დამტკ. ბიუჯ.'!H170,'დამტკ. საკუთ.'!H170)</f>
        <v>0</v>
      </c>
      <c r="I170" s="13">
        <f>SUM('დამტკ. ბიუჯ.'!I170,'დამტკ. საკუთ.'!I170)</f>
        <v>0</v>
      </c>
      <c r="J170" s="13">
        <f>SUM('დამტკ. ბიუჯ.'!J170,'დამტკ. საკუთ.'!J170)</f>
        <v>0</v>
      </c>
      <c r="K170" s="13" t="s">
        <v>190</v>
      </c>
    </row>
    <row r="171" spans="1:11" ht="46.5" thickTop="1" thickBot="1" x14ac:dyDescent="0.3">
      <c r="A171" t="str">
        <f t="shared" si="2"/>
        <v>a</v>
      </c>
      <c r="B171" s="3" t="s">
        <v>46</v>
      </c>
      <c r="C171" s="14" t="s">
        <v>47</v>
      </c>
      <c r="D171" s="4">
        <f>SUM('დამტკ. ბიუჯ.'!D171,'დამტკ. საკუთ.'!D171)</f>
        <v>70000</v>
      </c>
      <c r="E171" s="4">
        <f>SUM('დამტკ. ბიუჯ.'!E171,'დამტკ. საკუთ.'!E171)</f>
        <v>19500</v>
      </c>
      <c r="F171" s="4">
        <f>SUM('დამტკ. ბიუჯ.'!F171,'დამტკ. საკუთ.'!F171)</f>
        <v>18000</v>
      </c>
      <c r="G171" s="4">
        <f>SUM('დამტკ. ბიუჯ.'!G171,'დამტკ. საკუთ.'!G171)</f>
        <v>18000</v>
      </c>
      <c r="H171" s="4">
        <f>SUM('დამტკ. ბიუჯ.'!H171,'დამტკ. საკუთ.'!H171)</f>
        <v>14500</v>
      </c>
      <c r="I171" s="4">
        <f>SUM('დამტკ. ბიუჯ.'!I171,'დამტკ. საკუთ.'!I171)</f>
        <v>37500</v>
      </c>
      <c r="J171" s="4">
        <f>SUM('დამტკ. ბიუჯ.'!J171,'დამტკ. საკუთ.'!J171)</f>
        <v>55500</v>
      </c>
      <c r="K171" s="4" t="s">
        <v>190</v>
      </c>
    </row>
    <row r="172" spans="1:11" ht="15.75" customHeight="1" thickTop="1" x14ac:dyDescent="0.25">
      <c r="A172" t="str">
        <f t="shared" si="2"/>
        <v>a</v>
      </c>
      <c r="B172" s="5"/>
      <c r="C172" s="6" t="s">
        <v>10</v>
      </c>
      <c r="D172" s="7">
        <f>SUM('დამტკ. ბიუჯ.'!D172,'დამტკ. საკუთ.'!D172)</f>
        <v>70000</v>
      </c>
      <c r="E172" s="7">
        <f>SUM('დამტკ. ბიუჯ.'!E172,'დამტკ. საკუთ.'!E172)</f>
        <v>19500</v>
      </c>
      <c r="F172" s="7">
        <f>SUM('დამტკ. ბიუჯ.'!F172,'დამტკ. საკუთ.'!F172)</f>
        <v>18000</v>
      </c>
      <c r="G172" s="7">
        <f>SUM('დამტკ. ბიუჯ.'!G172,'დამტკ. საკუთ.'!G172)</f>
        <v>18000</v>
      </c>
      <c r="H172" s="7">
        <f>SUM('დამტკ. ბიუჯ.'!H172,'დამტკ. საკუთ.'!H172)</f>
        <v>14500</v>
      </c>
      <c r="I172" s="7">
        <f>SUM('დამტკ. ბიუჯ.'!I172,'დამტკ. საკუთ.'!I172)</f>
        <v>37500</v>
      </c>
      <c r="J172" s="7">
        <f>SUM('დამტკ. ბიუჯ.'!J172,'დამტკ. საკუთ.'!J172)</f>
        <v>55500</v>
      </c>
      <c r="K172" s="7" t="s">
        <v>190</v>
      </c>
    </row>
    <row r="173" spans="1:11" ht="15" customHeight="1" x14ac:dyDescent="0.25">
      <c r="A173" t="str">
        <f t="shared" si="2"/>
        <v>b</v>
      </c>
      <c r="B173" s="8"/>
      <c r="C173" s="9" t="s">
        <v>11</v>
      </c>
      <c r="D173" s="10">
        <f>SUM('დამტკ. ბიუჯ.'!D173,'დამტკ. საკუთ.'!D173)</f>
        <v>0</v>
      </c>
      <c r="E173" s="10">
        <f>SUM('დამტკ. ბიუჯ.'!E173,'დამტკ. საკუთ.'!E173)</f>
        <v>0</v>
      </c>
      <c r="F173" s="10">
        <f>SUM('დამტკ. ბიუჯ.'!F173,'დამტკ. საკუთ.'!F173)</f>
        <v>0</v>
      </c>
      <c r="G173" s="10">
        <f>SUM('დამტკ. ბიუჯ.'!G173,'დამტკ. საკუთ.'!G173)</f>
        <v>0</v>
      </c>
      <c r="H173" s="10">
        <f>SUM('დამტკ. ბიუჯ.'!H173,'დამტკ. საკუთ.'!H173)</f>
        <v>0</v>
      </c>
      <c r="I173" s="10">
        <f>SUM('დამტკ. ბიუჯ.'!I173,'დამტკ. საკუთ.'!I173)</f>
        <v>0</v>
      </c>
      <c r="J173" s="10">
        <f>SUM('დამტკ. ბიუჯ.'!J173,'დამტკ. საკუთ.'!J173)</f>
        <v>0</v>
      </c>
      <c r="K173" s="10" t="s">
        <v>190</v>
      </c>
    </row>
    <row r="174" spans="1:11" ht="15" customHeight="1" x14ac:dyDescent="0.25">
      <c r="A174" t="str">
        <f t="shared" si="2"/>
        <v>a</v>
      </c>
      <c r="B174" s="8"/>
      <c r="C174" s="9" t="s">
        <v>12</v>
      </c>
      <c r="D174" s="10">
        <f>SUM('დამტკ. ბიუჯ.'!D174,'დამტკ. საკუთ.'!D174)</f>
        <v>54000</v>
      </c>
      <c r="E174" s="10">
        <f>SUM('დამტკ. ბიუჯ.'!E174,'დამტკ. საკუთ.'!E174)</f>
        <v>15000</v>
      </c>
      <c r="F174" s="10">
        <f>SUM('დამტკ. ბიუჯ.'!F174,'დამტკ. საკუთ.'!F174)</f>
        <v>14000</v>
      </c>
      <c r="G174" s="10">
        <f>SUM('დამტკ. ბიუჯ.'!G174,'დამტკ. საკუთ.'!G174)</f>
        <v>14000</v>
      </c>
      <c r="H174" s="10">
        <f>SUM('დამტკ. ბიუჯ.'!H174,'დამტკ. საკუთ.'!H174)</f>
        <v>11000</v>
      </c>
      <c r="I174" s="10">
        <f>SUM('დამტკ. ბიუჯ.'!I174,'დამტკ. საკუთ.'!I174)</f>
        <v>29000</v>
      </c>
      <c r="J174" s="10">
        <f>SUM('დამტკ. ბიუჯ.'!J174,'დამტკ. საკუთ.'!J174)</f>
        <v>43000</v>
      </c>
      <c r="K174" s="10" t="s">
        <v>190</v>
      </c>
    </row>
    <row r="175" spans="1:11" ht="15" customHeight="1" x14ac:dyDescent="0.25">
      <c r="A175" t="str">
        <f t="shared" si="2"/>
        <v>b</v>
      </c>
      <c r="B175" s="8"/>
      <c r="C175" s="9" t="s">
        <v>13</v>
      </c>
      <c r="D175" s="10">
        <f>SUM('დამტკ. ბიუჯ.'!D175,'დამტკ. საკუთ.'!D175)</f>
        <v>0</v>
      </c>
      <c r="E175" s="10">
        <f>SUM('დამტკ. ბიუჯ.'!E175,'დამტკ. საკუთ.'!E175)</f>
        <v>0</v>
      </c>
      <c r="F175" s="10">
        <f>SUM('დამტკ. ბიუჯ.'!F175,'დამტკ. საკუთ.'!F175)</f>
        <v>0</v>
      </c>
      <c r="G175" s="10">
        <f>SUM('დამტკ. ბიუჯ.'!G175,'დამტკ. საკუთ.'!G175)</f>
        <v>0</v>
      </c>
      <c r="H175" s="10">
        <f>SUM('დამტკ. ბიუჯ.'!H175,'დამტკ. საკუთ.'!H175)</f>
        <v>0</v>
      </c>
      <c r="I175" s="10">
        <f>SUM('დამტკ. ბიუჯ.'!I175,'დამტკ. საკუთ.'!I175)</f>
        <v>0</v>
      </c>
      <c r="J175" s="10">
        <f>SUM('დამტკ. ბიუჯ.'!J175,'დამტკ. საკუთ.'!J175)</f>
        <v>0</v>
      </c>
      <c r="K175" s="10" t="s">
        <v>190</v>
      </c>
    </row>
    <row r="176" spans="1:11" ht="15" customHeight="1" x14ac:dyDescent="0.25">
      <c r="A176" t="str">
        <f t="shared" si="2"/>
        <v>b</v>
      </c>
      <c r="B176" s="8"/>
      <c r="C176" s="9" t="s">
        <v>14</v>
      </c>
      <c r="D176" s="10">
        <f>SUM('დამტკ. ბიუჯ.'!D176,'დამტკ. საკუთ.'!D176)</f>
        <v>0</v>
      </c>
      <c r="E176" s="10">
        <f>SUM('დამტკ. ბიუჯ.'!E176,'დამტკ. საკუთ.'!E176)</f>
        <v>0</v>
      </c>
      <c r="F176" s="10">
        <f>SUM('დამტკ. ბიუჯ.'!F176,'დამტკ. საკუთ.'!F176)</f>
        <v>0</v>
      </c>
      <c r="G176" s="10">
        <f>SUM('დამტკ. ბიუჯ.'!G176,'დამტკ. საკუთ.'!G176)</f>
        <v>0</v>
      </c>
      <c r="H176" s="10">
        <f>SUM('დამტკ. ბიუჯ.'!H176,'დამტკ. საკუთ.'!H176)</f>
        <v>0</v>
      </c>
      <c r="I176" s="10">
        <f>SUM('დამტკ. ბიუჯ.'!I176,'დამტკ. საკუთ.'!I176)</f>
        <v>0</v>
      </c>
      <c r="J176" s="10">
        <f>SUM('დამტკ. ბიუჯ.'!J176,'დამტკ. საკუთ.'!J176)</f>
        <v>0</v>
      </c>
      <c r="K176" s="10" t="s">
        <v>190</v>
      </c>
    </row>
    <row r="177" spans="1:11" ht="15" customHeight="1" x14ac:dyDescent="0.25">
      <c r="A177" t="str">
        <f t="shared" si="2"/>
        <v>b</v>
      </c>
      <c r="B177" s="8"/>
      <c r="C177" s="9" t="s">
        <v>15</v>
      </c>
      <c r="D177" s="10">
        <f>SUM('დამტკ. ბიუჯ.'!D177,'დამტკ. საკუთ.'!D177)</f>
        <v>0</v>
      </c>
      <c r="E177" s="10">
        <f>SUM('დამტკ. ბიუჯ.'!E177,'დამტკ. საკუთ.'!E177)</f>
        <v>0</v>
      </c>
      <c r="F177" s="10">
        <f>SUM('დამტკ. ბიუჯ.'!F177,'დამტკ. საკუთ.'!F177)</f>
        <v>0</v>
      </c>
      <c r="G177" s="10">
        <f>SUM('დამტკ. ბიუჯ.'!G177,'დამტკ. საკუთ.'!G177)</f>
        <v>0</v>
      </c>
      <c r="H177" s="10">
        <f>SUM('დამტკ. ბიუჯ.'!H177,'დამტკ. საკუთ.'!H177)</f>
        <v>0</v>
      </c>
      <c r="I177" s="10">
        <f>SUM('დამტკ. ბიუჯ.'!I177,'დამტკ. საკუთ.'!I177)</f>
        <v>0</v>
      </c>
      <c r="J177" s="10">
        <f>SUM('დამტკ. ბიუჯ.'!J177,'დამტკ. საკუთ.'!J177)</f>
        <v>0</v>
      </c>
      <c r="K177" s="10" t="s">
        <v>190</v>
      </c>
    </row>
    <row r="178" spans="1:11" ht="15" customHeight="1" x14ac:dyDescent="0.25">
      <c r="A178" t="str">
        <f t="shared" si="2"/>
        <v>a</v>
      </c>
      <c r="B178" s="8"/>
      <c r="C178" s="9" t="s">
        <v>16</v>
      </c>
      <c r="D178" s="10">
        <f>SUM('დამტკ. ბიუჯ.'!D178,'დამტკ. საკუთ.'!D178)</f>
        <v>11000</v>
      </c>
      <c r="E178" s="10">
        <f>SUM('დამტკ. ბიუჯ.'!E178,'დამტკ. საკუთ.'!E178)</f>
        <v>3000</v>
      </c>
      <c r="F178" s="10">
        <f>SUM('დამტკ. ბიუჯ.'!F178,'დამტკ. საკუთ.'!F178)</f>
        <v>2500</v>
      </c>
      <c r="G178" s="10">
        <f>SUM('დამტკ. ბიუჯ.'!G178,'დამტკ. საკუთ.'!G178)</f>
        <v>3000</v>
      </c>
      <c r="H178" s="10">
        <f>SUM('დამტკ. ბიუჯ.'!H178,'დამტკ. საკუთ.'!H178)</f>
        <v>2500</v>
      </c>
      <c r="I178" s="10">
        <f>SUM('დამტკ. ბიუჯ.'!I178,'დამტკ. საკუთ.'!I178)</f>
        <v>5500</v>
      </c>
      <c r="J178" s="10">
        <f>SUM('დამტკ. ბიუჯ.'!J178,'დამტკ. საკუთ.'!J178)</f>
        <v>8500</v>
      </c>
      <c r="K178" s="10" t="s">
        <v>190</v>
      </c>
    </row>
    <row r="179" spans="1:11" ht="15" customHeight="1" x14ac:dyDescent="0.25">
      <c r="A179" t="str">
        <f t="shared" si="2"/>
        <v>a</v>
      </c>
      <c r="B179" s="8"/>
      <c r="C179" s="9" t="s">
        <v>17</v>
      </c>
      <c r="D179" s="10">
        <f>SUM('დამტკ. ბიუჯ.'!D179,'დამტკ. საკუთ.'!D179)</f>
        <v>5000</v>
      </c>
      <c r="E179" s="10">
        <f>SUM('დამტკ. ბიუჯ.'!E179,'დამტკ. საკუთ.'!E179)</f>
        <v>1500</v>
      </c>
      <c r="F179" s="10">
        <f>SUM('დამტკ. ბიუჯ.'!F179,'დამტკ. საკუთ.'!F179)</f>
        <v>1500</v>
      </c>
      <c r="G179" s="10">
        <f>SUM('დამტკ. ბიუჯ.'!G179,'დამტკ. საკუთ.'!G179)</f>
        <v>1000</v>
      </c>
      <c r="H179" s="10">
        <f>SUM('დამტკ. ბიუჯ.'!H179,'დამტკ. საკუთ.'!H179)</f>
        <v>1000</v>
      </c>
      <c r="I179" s="10">
        <f>SUM('დამტკ. ბიუჯ.'!I179,'დამტკ. საკუთ.'!I179)</f>
        <v>3000</v>
      </c>
      <c r="J179" s="10">
        <f>SUM('დამტკ. ბიუჯ.'!J179,'დამტკ. საკუთ.'!J179)</f>
        <v>4000</v>
      </c>
      <c r="K179" s="10" t="s">
        <v>190</v>
      </c>
    </row>
    <row r="180" spans="1:11" ht="15" customHeight="1" x14ac:dyDescent="0.25">
      <c r="A180" t="str">
        <f t="shared" si="2"/>
        <v>b</v>
      </c>
      <c r="B180" s="5"/>
      <c r="C180" s="6" t="s">
        <v>18</v>
      </c>
      <c r="D180" s="7">
        <f>SUM('დამტკ. ბიუჯ.'!D180,'დამტკ. საკუთ.'!D180)</f>
        <v>0</v>
      </c>
      <c r="E180" s="7">
        <f>SUM('დამტკ. ბიუჯ.'!E180,'დამტკ. საკუთ.'!E180)</f>
        <v>0</v>
      </c>
      <c r="F180" s="7">
        <f>SUM('დამტკ. ბიუჯ.'!F180,'დამტკ. საკუთ.'!F180)</f>
        <v>0</v>
      </c>
      <c r="G180" s="7">
        <f>SUM('დამტკ. ბიუჯ.'!G180,'დამტკ. საკუთ.'!G180)</f>
        <v>0</v>
      </c>
      <c r="H180" s="7">
        <f>SUM('დამტკ. ბიუჯ.'!H180,'დამტკ. საკუთ.'!H180)</f>
        <v>0</v>
      </c>
      <c r="I180" s="7">
        <f>SUM('დამტკ. ბიუჯ.'!I180,'დამტკ. საკუთ.'!I180)</f>
        <v>0</v>
      </c>
      <c r="J180" s="7">
        <f>SUM('დამტკ. ბიუჯ.'!J180,'დამტკ. საკუთ.'!J180)</f>
        <v>0</v>
      </c>
      <c r="K180" s="7" t="s">
        <v>190</v>
      </c>
    </row>
    <row r="181" spans="1:11" ht="15" customHeight="1" x14ac:dyDescent="0.25">
      <c r="A181" t="str">
        <f t="shared" si="2"/>
        <v>b</v>
      </c>
      <c r="B181" s="5"/>
      <c r="C181" s="6" t="s">
        <v>19</v>
      </c>
      <c r="D181" s="7">
        <f>SUM('დამტკ. ბიუჯ.'!D181,'დამტკ. საკუთ.'!D181)</f>
        <v>0</v>
      </c>
      <c r="E181" s="7">
        <f>SUM('დამტკ. ბიუჯ.'!E181,'დამტკ. საკუთ.'!E181)</f>
        <v>0</v>
      </c>
      <c r="F181" s="7">
        <f>SUM('დამტკ. ბიუჯ.'!F181,'დამტკ. საკუთ.'!F181)</f>
        <v>0</v>
      </c>
      <c r="G181" s="7">
        <f>SUM('დამტკ. ბიუჯ.'!G181,'დამტკ. საკუთ.'!G181)</f>
        <v>0</v>
      </c>
      <c r="H181" s="7">
        <f>SUM('დამტკ. ბიუჯ.'!H181,'დამტკ. საკუთ.'!H181)</f>
        <v>0</v>
      </c>
      <c r="I181" s="7">
        <f>SUM('დამტკ. ბიუჯ.'!I181,'დამტკ. საკუთ.'!I181)</f>
        <v>0</v>
      </c>
      <c r="J181" s="7">
        <f>SUM('დამტკ. ბიუჯ.'!J181,'დამტკ. საკუთ.'!J181)</f>
        <v>0</v>
      </c>
      <c r="K181" s="7" t="s">
        <v>190</v>
      </c>
    </row>
    <row r="182" spans="1:11" ht="15.75" customHeight="1" thickBot="1" x14ac:dyDescent="0.3">
      <c r="A182" t="str">
        <f t="shared" si="2"/>
        <v>b</v>
      </c>
      <c r="B182" s="11"/>
      <c r="C182" s="12" t="s">
        <v>20</v>
      </c>
      <c r="D182" s="13">
        <f>SUM('დამტკ. ბიუჯ.'!D182,'დამტკ. საკუთ.'!D182)</f>
        <v>0</v>
      </c>
      <c r="E182" s="13">
        <f>SUM('დამტკ. ბიუჯ.'!E182,'დამტკ. საკუთ.'!E182)</f>
        <v>0</v>
      </c>
      <c r="F182" s="13">
        <f>SUM('დამტკ. ბიუჯ.'!F182,'დამტკ. საკუთ.'!F182)</f>
        <v>0</v>
      </c>
      <c r="G182" s="13">
        <f>SUM('დამტკ. ბიუჯ.'!G182,'დამტკ. საკუთ.'!G182)</f>
        <v>0</v>
      </c>
      <c r="H182" s="13">
        <f>SUM('დამტკ. ბიუჯ.'!H182,'დამტკ. საკუთ.'!H182)</f>
        <v>0</v>
      </c>
      <c r="I182" s="13">
        <f>SUM('დამტკ. ბიუჯ.'!I182,'დამტკ. საკუთ.'!I182)</f>
        <v>0</v>
      </c>
      <c r="J182" s="13">
        <f>SUM('დამტკ. ბიუჯ.'!J182,'დამტკ. საკუთ.'!J182)</f>
        <v>0</v>
      </c>
      <c r="K182" s="13" t="s">
        <v>190</v>
      </c>
    </row>
    <row r="183" spans="1:11" ht="46.5" thickTop="1" thickBot="1" x14ac:dyDescent="0.3">
      <c r="A183" t="str">
        <f t="shared" si="2"/>
        <v>a</v>
      </c>
      <c r="B183" s="3" t="s">
        <v>48</v>
      </c>
      <c r="C183" s="14" t="s">
        <v>49</v>
      </c>
      <c r="D183" s="4">
        <f>SUM('დამტკ. ბიუჯ.'!D183,'დამტკ. საკუთ.'!D183)</f>
        <v>43000</v>
      </c>
      <c r="E183" s="4">
        <f>SUM('დამტკ. ბიუჯ.'!E183,'დამტკ. საკუთ.'!E183)</f>
        <v>12600</v>
      </c>
      <c r="F183" s="4">
        <f>SUM('დამტკ. ბიუჯ.'!F183,'დამტკ. საკუთ.'!F183)</f>
        <v>11600</v>
      </c>
      <c r="G183" s="4">
        <f>SUM('დამტკ. ბიუჯ.'!G183,'დამტკ. საკუთ.'!G183)</f>
        <v>12400</v>
      </c>
      <c r="H183" s="4">
        <f>SUM('დამტკ. ბიუჯ.'!H183,'დამტკ. საკუთ.'!H183)</f>
        <v>6400</v>
      </c>
      <c r="I183" s="4">
        <f>SUM('დამტკ. ბიუჯ.'!I183,'დამტკ. საკუთ.'!I183)</f>
        <v>24200</v>
      </c>
      <c r="J183" s="4">
        <f>SUM('დამტკ. ბიუჯ.'!J183,'დამტკ. საკუთ.'!J183)</f>
        <v>36600</v>
      </c>
      <c r="K183" s="4" t="s">
        <v>190</v>
      </c>
    </row>
    <row r="184" spans="1:11" ht="15.75" customHeight="1" thickTop="1" x14ac:dyDescent="0.25">
      <c r="A184" t="str">
        <f t="shared" si="2"/>
        <v>a</v>
      </c>
      <c r="B184" s="5"/>
      <c r="C184" s="6" t="s">
        <v>10</v>
      </c>
      <c r="D184" s="7">
        <f>SUM('დამტკ. ბიუჯ.'!D184,'დამტკ. საკუთ.'!D184)</f>
        <v>43000</v>
      </c>
      <c r="E184" s="7">
        <f>SUM('დამტკ. ბიუჯ.'!E184,'დამტკ. საკუთ.'!E184)</f>
        <v>12600</v>
      </c>
      <c r="F184" s="7">
        <f>SUM('დამტკ. ბიუჯ.'!F184,'დამტკ. საკუთ.'!F184)</f>
        <v>11600</v>
      </c>
      <c r="G184" s="7">
        <f>SUM('დამტკ. ბიუჯ.'!G184,'დამტკ. საკუთ.'!G184)</f>
        <v>12400</v>
      </c>
      <c r="H184" s="7">
        <f>SUM('დამტკ. ბიუჯ.'!H184,'დამტკ. საკუთ.'!H184)</f>
        <v>6400</v>
      </c>
      <c r="I184" s="7">
        <f>SUM('დამტკ. ბიუჯ.'!I184,'დამტკ. საკუთ.'!I184)</f>
        <v>24200</v>
      </c>
      <c r="J184" s="7">
        <f>SUM('დამტკ. ბიუჯ.'!J184,'დამტკ. საკუთ.'!J184)</f>
        <v>36600</v>
      </c>
      <c r="K184" s="7" t="s">
        <v>190</v>
      </c>
    </row>
    <row r="185" spans="1:11" ht="15" customHeight="1" x14ac:dyDescent="0.25">
      <c r="A185" t="str">
        <f t="shared" si="2"/>
        <v>b</v>
      </c>
      <c r="B185" s="8"/>
      <c r="C185" s="9" t="s">
        <v>11</v>
      </c>
      <c r="D185" s="10">
        <f>SUM('დამტკ. ბიუჯ.'!D185,'დამტკ. საკუთ.'!D185)</f>
        <v>0</v>
      </c>
      <c r="E185" s="10">
        <f>SUM('დამტკ. ბიუჯ.'!E185,'დამტკ. საკუთ.'!E185)</f>
        <v>0</v>
      </c>
      <c r="F185" s="10">
        <f>SUM('დამტკ. ბიუჯ.'!F185,'დამტკ. საკუთ.'!F185)</f>
        <v>0</v>
      </c>
      <c r="G185" s="10">
        <f>SUM('დამტკ. ბიუჯ.'!G185,'დამტკ. საკუთ.'!G185)</f>
        <v>0</v>
      </c>
      <c r="H185" s="10">
        <f>SUM('დამტკ. ბიუჯ.'!H185,'დამტკ. საკუთ.'!H185)</f>
        <v>0</v>
      </c>
      <c r="I185" s="10">
        <f>SUM('დამტკ. ბიუჯ.'!I185,'დამტკ. საკუთ.'!I185)</f>
        <v>0</v>
      </c>
      <c r="J185" s="10">
        <f>SUM('დამტკ. ბიუჯ.'!J185,'დამტკ. საკუთ.'!J185)</f>
        <v>0</v>
      </c>
      <c r="K185" s="10" t="s">
        <v>190</v>
      </c>
    </row>
    <row r="186" spans="1:11" ht="15" customHeight="1" x14ac:dyDescent="0.25">
      <c r="A186" t="str">
        <f t="shared" si="2"/>
        <v>a</v>
      </c>
      <c r="B186" s="8"/>
      <c r="C186" s="9" t="s">
        <v>12</v>
      </c>
      <c r="D186" s="10">
        <f>SUM('დამტკ. ბიუჯ.'!D186,'დამტკ. საკუთ.'!D186)</f>
        <v>41000</v>
      </c>
      <c r="E186" s="10">
        <f>SUM('დამტკ. ბიუჯ.'!E186,'დამტკ. საკუთ.'!E186)</f>
        <v>12000</v>
      </c>
      <c r="F186" s="10">
        <f>SUM('დამტკ. ბიუჯ.'!F186,'დამტკ. საკუთ.'!F186)</f>
        <v>11000</v>
      </c>
      <c r="G186" s="10">
        <f>SUM('დამტკ. ბიუჯ.'!G186,'დამტკ. საკუთ.'!G186)</f>
        <v>12000</v>
      </c>
      <c r="H186" s="10">
        <f>SUM('დამტკ. ბიუჯ.'!H186,'დამტკ. საკუთ.'!H186)</f>
        <v>6000</v>
      </c>
      <c r="I186" s="10">
        <f>SUM('დამტკ. ბიუჯ.'!I186,'დამტკ. საკუთ.'!I186)</f>
        <v>23000</v>
      </c>
      <c r="J186" s="10">
        <f>SUM('დამტკ. ბიუჯ.'!J186,'დამტკ. საკუთ.'!J186)</f>
        <v>35000</v>
      </c>
      <c r="K186" s="10" t="s">
        <v>190</v>
      </c>
    </row>
    <row r="187" spans="1:11" ht="15" customHeight="1" x14ac:dyDescent="0.25">
      <c r="A187" t="str">
        <f t="shared" si="2"/>
        <v>b</v>
      </c>
      <c r="B187" s="8"/>
      <c r="C187" s="9" t="s">
        <v>13</v>
      </c>
      <c r="D187" s="10">
        <f>SUM('დამტკ. ბიუჯ.'!D187,'დამტკ. საკუთ.'!D187)</f>
        <v>0</v>
      </c>
      <c r="E187" s="10">
        <f>SUM('დამტკ. ბიუჯ.'!E187,'დამტკ. საკუთ.'!E187)</f>
        <v>0</v>
      </c>
      <c r="F187" s="10">
        <f>SUM('დამტკ. ბიუჯ.'!F187,'დამტკ. საკუთ.'!F187)</f>
        <v>0</v>
      </c>
      <c r="G187" s="10">
        <f>SUM('დამტკ. ბიუჯ.'!G187,'დამტკ. საკუთ.'!G187)</f>
        <v>0</v>
      </c>
      <c r="H187" s="10">
        <f>SUM('დამტკ. ბიუჯ.'!H187,'დამტკ. საკუთ.'!H187)</f>
        <v>0</v>
      </c>
      <c r="I187" s="10">
        <f>SUM('დამტკ. ბიუჯ.'!I187,'დამტკ. საკუთ.'!I187)</f>
        <v>0</v>
      </c>
      <c r="J187" s="10">
        <f>SUM('დამტკ. ბიუჯ.'!J187,'დამტკ. საკუთ.'!J187)</f>
        <v>0</v>
      </c>
      <c r="K187" s="10" t="s">
        <v>190</v>
      </c>
    </row>
    <row r="188" spans="1:11" ht="15" customHeight="1" x14ac:dyDescent="0.25">
      <c r="A188" t="str">
        <f t="shared" si="2"/>
        <v>b</v>
      </c>
      <c r="B188" s="8"/>
      <c r="C188" s="9" t="s">
        <v>14</v>
      </c>
      <c r="D188" s="10">
        <f>SUM('დამტკ. ბიუჯ.'!D188,'დამტკ. საკუთ.'!D188)</f>
        <v>0</v>
      </c>
      <c r="E188" s="10">
        <f>SUM('დამტკ. ბიუჯ.'!E188,'დამტკ. საკუთ.'!E188)</f>
        <v>0</v>
      </c>
      <c r="F188" s="10">
        <f>SUM('დამტკ. ბიუჯ.'!F188,'დამტკ. საკუთ.'!F188)</f>
        <v>0</v>
      </c>
      <c r="G188" s="10">
        <f>SUM('დამტკ. ბიუჯ.'!G188,'დამტკ. საკუთ.'!G188)</f>
        <v>0</v>
      </c>
      <c r="H188" s="10">
        <f>SUM('დამტკ. ბიუჯ.'!H188,'დამტკ. საკუთ.'!H188)</f>
        <v>0</v>
      </c>
      <c r="I188" s="10">
        <f>SUM('დამტკ. ბიუჯ.'!I188,'დამტკ. საკუთ.'!I188)</f>
        <v>0</v>
      </c>
      <c r="J188" s="10">
        <f>SUM('დამტკ. ბიუჯ.'!J188,'დამტკ. საკუთ.'!J188)</f>
        <v>0</v>
      </c>
      <c r="K188" s="10" t="s">
        <v>190</v>
      </c>
    </row>
    <row r="189" spans="1:11" ht="15" customHeight="1" x14ac:dyDescent="0.25">
      <c r="A189" t="str">
        <f t="shared" si="2"/>
        <v>b</v>
      </c>
      <c r="B189" s="8"/>
      <c r="C189" s="9" t="s">
        <v>15</v>
      </c>
      <c r="D189" s="10">
        <f>SUM('დამტკ. ბიუჯ.'!D189,'დამტკ. საკუთ.'!D189)</f>
        <v>0</v>
      </c>
      <c r="E189" s="10">
        <f>SUM('დამტკ. ბიუჯ.'!E189,'დამტკ. საკუთ.'!E189)</f>
        <v>0</v>
      </c>
      <c r="F189" s="10">
        <f>SUM('დამტკ. ბიუჯ.'!F189,'დამტკ. საკუთ.'!F189)</f>
        <v>0</v>
      </c>
      <c r="G189" s="10">
        <f>SUM('დამტკ. ბიუჯ.'!G189,'დამტკ. საკუთ.'!G189)</f>
        <v>0</v>
      </c>
      <c r="H189" s="10">
        <f>SUM('დამტკ. ბიუჯ.'!H189,'დამტკ. საკუთ.'!H189)</f>
        <v>0</v>
      </c>
      <c r="I189" s="10">
        <f>SUM('დამტკ. ბიუჯ.'!I189,'დამტკ. საკუთ.'!I189)</f>
        <v>0</v>
      </c>
      <c r="J189" s="10">
        <f>SUM('დამტკ. ბიუჯ.'!J189,'დამტკ. საკუთ.'!J189)</f>
        <v>0</v>
      </c>
      <c r="K189" s="10" t="s">
        <v>190</v>
      </c>
    </row>
    <row r="190" spans="1:11" ht="15" customHeight="1" x14ac:dyDescent="0.25">
      <c r="A190" t="str">
        <f t="shared" si="2"/>
        <v>a</v>
      </c>
      <c r="B190" s="8"/>
      <c r="C190" s="9" t="s">
        <v>16</v>
      </c>
      <c r="D190" s="10">
        <f>SUM('დამტკ. ბიუჯ.'!D190,'დამტკ. საკუთ.'!D190)</f>
        <v>1000</v>
      </c>
      <c r="E190" s="10">
        <f>SUM('დამტკ. ბიუჯ.'!E190,'დამტკ. საკუთ.'!E190)</f>
        <v>300</v>
      </c>
      <c r="F190" s="10">
        <f>SUM('დამტკ. ბიუჯ.'!F190,'დამტკ. საკუთ.'!F190)</f>
        <v>300</v>
      </c>
      <c r="G190" s="10">
        <f>SUM('დამტკ. ბიუჯ.'!G190,'დამტკ. საკუთ.'!G190)</f>
        <v>200</v>
      </c>
      <c r="H190" s="10">
        <f>SUM('დამტკ. ბიუჯ.'!H190,'დამტკ. საკუთ.'!H190)</f>
        <v>200</v>
      </c>
      <c r="I190" s="10">
        <f>SUM('დამტკ. ბიუჯ.'!I190,'დამტკ. საკუთ.'!I190)</f>
        <v>600</v>
      </c>
      <c r="J190" s="10">
        <f>SUM('დამტკ. ბიუჯ.'!J190,'დამტკ. საკუთ.'!J190)</f>
        <v>800</v>
      </c>
      <c r="K190" s="10" t="s">
        <v>190</v>
      </c>
    </row>
    <row r="191" spans="1:11" ht="15" customHeight="1" x14ac:dyDescent="0.25">
      <c r="A191" t="str">
        <f t="shared" si="2"/>
        <v>a</v>
      </c>
      <c r="B191" s="8"/>
      <c r="C191" s="9" t="s">
        <v>17</v>
      </c>
      <c r="D191" s="10">
        <f>SUM('დამტკ. ბიუჯ.'!D191,'დამტკ. საკუთ.'!D191)</f>
        <v>1000</v>
      </c>
      <c r="E191" s="10">
        <f>SUM('დამტკ. ბიუჯ.'!E191,'დამტკ. საკუთ.'!E191)</f>
        <v>300</v>
      </c>
      <c r="F191" s="10">
        <f>SUM('დამტკ. ბიუჯ.'!F191,'დამტკ. საკუთ.'!F191)</f>
        <v>300</v>
      </c>
      <c r="G191" s="10">
        <f>SUM('დამტკ. ბიუჯ.'!G191,'დამტკ. საკუთ.'!G191)</f>
        <v>200</v>
      </c>
      <c r="H191" s="10">
        <f>SUM('დამტკ. ბიუჯ.'!H191,'დამტკ. საკუთ.'!H191)</f>
        <v>200</v>
      </c>
      <c r="I191" s="10">
        <f>SUM('დამტკ. ბიუჯ.'!I191,'დამტკ. საკუთ.'!I191)</f>
        <v>600</v>
      </c>
      <c r="J191" s="10">
        <f>SUM('დამტკ. ბიუჯ.'!J191,'დამტკ. საკუთ.'!J191)</f>
        <v>800</v>
      </c>
      <c r="K191" s="10" t="s">
        <v>190</v>
      </c>
    </row>
    <row r="192" spans="1:11" ht="15" customHeight="1" x14ac:dyDescent="0.25">
      <c r="A192" t="str">
        <f t="shared" si="2"/>
        <v>b</v>
      </c>
      <c r="B192" s="5"/>
      <c r="C192" s="6" t="s">
        <v>18</v>
      </c>
      <c r="D192" s="7">
        <f>SUM('დამტკ. ბიუჯ.'!D192,'დამტკ. საკუთ.'!D192)</f>
        <v>0</v>
      </c>
      <c r="E192" s="7">
        <f>SUM('დამტკ. ბიუჯ.'!E192,'დამტკ. საკუთ.'!E192)</f>
        <v>0</v>
      </c>
      <c r="F192" s="7">
        <f>SUM('დამტკ. ბიუჯ.'!F192,'დამტკ. საკუთ.'!F192)</f>
        <v>0</v>
      </c>
      <c r="G192" s="7">
        <f>SUM('დამტკ. ბიუჯ.'!G192,'დამტკ. საკუთ.'!G192)</f>
        <v>0</v>
      </c>
      <c r="H192" s="7">
        <f>SUM('დამტკ. ბიუჯ.'!H192,'დამტკ. საკუთ.'!H192)</f>
        <v>0</v>
      </c>
      <c r="I192" s="7">
        <f>SUM('დამტკ. ბიუჯ.'!I192,'დამტკ. საკუთ.'!I192)</f>
        <v>0</v>
      </c>
      <c r="J192" s="7">
        <f>SUM('დამტკ. ბიუჯ.'!J192,'დამტკ. საკუთ.'!J192)</f>
        <v>0</v>
      </c>
      <c r="K192" s="7" t="s">
        <v>190</v>
      </c>
    </row>
    <row r="193" spans="1:11" ht="15" customHeight="1" x14ac:dyDescent="0.25">
      <c r="A193" t="str">
        <f t="shared" si="2"/>
        <v>b</v>
      </c>
      <c r="B193" s="5"/>
      <c r="C193" s="6" t="s">
        <v>19</v>
      </c>
      <c r="D193" s="7">
        <f>SUM('დამტკ. ბიუჯ.'!D193,'დამტკ. საკუთ.'!D193)</f>
        <v>0</v>
      </c>
      <c r="E193" s="7">
        <f>SUM('დამტკ. ბიუჯ.'!E193,'დამტკ. საკუთ.'!E193)</f>
        <v>0</v>
      </c>
      <c r="F193" s="7">
        <f>SUM('დამტკ. ბიუჯ.'!F193,'დამტკ. საკუთ.'!F193)</f>
        <v>0</v>
      </c>
      <c r="G193" s="7">
        <f>SUM('დამტკ. ბიუჯ.'!G193,'დამტკ. საკუთ.'!G193)</f>
        <v>0</v>
      </c>
      <c r="H193" s="7">
        <f>SUM('დამტკ. ბიუჯ.'!H193,'დამტკ. საკუთ.'!H193)</f>
        <v>0</v>
      </c>
      <c r="I193" s="7">
        <f>SUM('დამტკ. ბიუჯ.'!I193,'დამტკ. საკუთ.'!I193)</f>
        <v>0</v>
      </c>
      <c r="J193" s="7">
        <f>SUM('დამტკ. ბიუჯ.'!J193,'დამტკ. საკუთ.'!J193)</f>
        <v>0</v>
      </c>
      <c r="K193" s="7" t="s">
        <v>190</v>
      </c>
    </row>
    <row r="194" spans="1:11" ht="15.75" customHeight="1" thickBot="1" x14ac:dyDescent="0.3">
      <c r="A194" t="str">
        <f t="shared" si="2"/>
        <v>b</v>
      </c>
      <c r="B194" s="11"/>
      <c r="C194" s="12" t="s">
        <v>20</v>
      </c>
      <c r="D194" s="13">
        <f>SUM('დამტკ. ბიუჯ.'!D194,'დამტკ. საკუთ.'!D194)</f>
        <v>0</v>
      </c>
      <c r="E194" s="13">
        <f>SUM('დამტკ. ბიუჯ.'!E194,'დამტკ. საკუთ.'!E194)</f>
        <v>0</v>
      </c>
      <c r="F194" s="13">
        <f>SUM('დამტკ. ბიუჯ.'!F194,'დამტკ. საკუთ.'!F194)</f>
        <v>0</v>
      </c>
      <c r="G194" s="13">
        <f>SUM('დამტკ. ბიუჯ.'!G194,'დამტკ. საკუთ.'!G194)</f>
        <v>0</v>
      </c>
      <c r="H194" s="13">
        <f>SUM('დამტკ. ბიუჯ.'!H194,'დამტკ. საკუთ.'!H194)</f>
        <v>0</v>
      </c>
      <c r="I194" s="13">
        <f>SUM('დამტკ. ბიუჯ.'!I194,'დამტკ. საკუთ.'!I194)</f>
        <v>0</v>
      </c>
      <c r="J194" s="13">
        <f>SUM('დამტკ. ბიუჯ.'!J194,'დამტკ. საკუთ.'!J194)</f>
        <v>0</v>
      </c>
      <c r="K194" s="13" t="s">
        <v>190</v>
      </c>
    </row>
    <row r="195" spans="1:11" ht="46.5" thickTop="1" thickBot="1" x14ac:dyDescent="0.3">
      <c r="A195" t="str">
        <f t="shared" si="2"/>
        <v>a</v>
      </c>
      <c r="B195" s="3" t="s">
        <v>50</v>
      </c>
      <c r="C195" s="14" t="s">
        <v>51</v>
      </c>
      <c r="D195" s="4">
        <f>SUM('დამტკ. ბიუჯ.'!D195,'დამტკ. საკუთ.'!D195)</f>
        <v>45000</v>
      </c>
      <c r="E195" s="4">
        <f>SUM('დამტკ. ბიუჯ.'!E195,'დამტკ. საკუთ.'!E195)</f>
        <v>18300</v>
      </c>
      <c r="F195" s="4">
        <f>SUM('დამტკ. ბიუჯ.'!F195,'დამტკ. საკუთ.'!F195)</f>
        <v>14300</v>
      </c>
      <c r="G195" s="4">
        <f>SUM('დამტკ. ბიუჯ.'!G195,'დამტკ. საკუთ.'!G195)</f>
        <v>6300</v>
      </c>
      <c r="H195" s="4">
        <f>SUM('დამტკ. ბიუჯ.'!H195,'დამტკ. საკუთ.'!H195)</f>
        <v>6100</v>
      </c>
      <c r="I195" s="4">
        <f>SUM('დამტკ. ბიუჯ.'!I195,'დამტკ. საკუთ.'!I195)</f>
        <v>32600</v>
      </c>
      <c r="J195" s="4">
        <f>SUM('დამტკ. ბიუჯ.'!J195,'დამტკ. საკუთ.'!J195)</f>
        <v>38900</v>
      </c>
      <c r="K195" s="4" t="s">
        <v>190</v>
      </c>
    </row>
    <row r="196" spans="1:11" ht="15.75" customHeight="1" thickTop="1" x14ac:dyDescent="0.25">
      <c r="A196" t="str">
        <f t="shared" ref="A196:A259" si="3">IF(OR(D196&lt;&gt;0,E196&lt;&gt;0,F196&lt;&gt;0,G196&lt;&gt;0,H196&lt;&gt;0,),"a","b")</f>
        <v>a</v>
      </c>
      <c r="B196" s="5"/>
      <c r="C196" s="6" t="s">
        <v>10</v>
      </c>
      <c r="D196" s="7">
        <f>SUM('დამტკ. ბიუჯ.'!D196,'დამტკ. საკუთ.'!D196)</f>
        <v>45000</v>
      </c>
      <c r="E196" s="7">
        <f>SUM('დამტკ. ბიუჯ.'!E196,'დამტკ. საკუთ.'!E196)</f>
        <v>18300</v>
      </c>
      <c r="F196" s="7">
        <f>SUM('დამტკ. ბიუჯ.'!F196,'დამტკ. საკუთ.'!F196)</f>
        <v>14300</v>
      </c>
      <c r="G196" s="7">
        <f>SUM('დამტკ. ბიუჯ.'!G196,'დამტკ. საკუთ.'!G196)</f>
        <v>6300</v>
      </c>
      <c r="H196" s="7">
        <f>SUM('დამტკ. ბიუჯ.'!H196,'დამტკ. საკუთ.'!H196)</f>
        <v>6100</v>
      </c>
      <c r="I196" s="7">
        <f>SUM('დამტკ. ბიუჯ.'!I196,'დამტკ. საკუთ.'!I196)</f>
        <v>32600</v>
      </c>
      <c r="J196" s="7">
        <f>SUM('დამტკ. ბიუჯ.'!J196,'დამტკ. საკუთ.'!J196)</f>
        <v>38900</v>
      </c>
      <c r="K196" s="7" t="s">
        <v>190</v>
      </c>
    </row>
    <row r="197" spans="1:11" ht="15" customHeight="1" x14ac:dyDescent="0.25">
      <c r="A197" t="str">
        <f t="shared" si="3"/>
        <v>b</v>
      </c>
      <c r="B197" s="8"/>
      <c r="C197" s="9" t="s">
        <v>11</v>
      </c>
      <c r="D197" s="10">
        <f>SUM('დამტკ. ბიუჯ.'!D197,'დამტკ. საკუთ.'!D197)</f>
        <v>0</v>
      </c>
      <c r="E197" s="10">
        <f>SUM('დამტკ. ბიუჯ.'!E197,'დამტკ. საკუთ.'!E197)</f>
        <v>0</v>
      </c>
      <c r="F197" s="10">
        <f>SUM('დამტკ. ბიუჯ.'!F197,'დამტკ. საკუთ.'!F197)</f>
        <v>0</v>
      </c>
      <c r="G197" s="10">
        <f>SUM('დამტკ. ბიუჯ.'!G197,'დამტკ. საკუთ.'!G197)</f>
        <v>0</v>
      </c>
      <c r="H197" s="10">
        <f>SUM('დამტკ. ბიუჯ.'!H197,'დამტკ. საკუთ.'!H197)</f>
        <v>0</v>
      </c>
      <c r="I197" s="10">
        <f>SUM('დამტკ. ბიუჯ.'!I197,'დამტკ. საკუთ.'!I197)</f>
        <v>0</v>
      </c>
      <c r="J197" s="10">
        <f>SUM('დამტკ. ბიუჯ.'!J197,'დამტკ. საკუთ.'!J197)</f>
        <v>0</v>
      </c>
      <c r="K197" s="10" t="s">
        <v>190</v>
      </c>
    </row>
    <row r="198" spans="1:11" ht="15" customHeight="1" x14ac:dyDescent="0.25">
      <c r="A198" t="str">
        <f t="shared" si="3"/>
        <v>a</v>
      </c>
      <c r="B198" s="8"/>
      <c r="C198" s="9" t="s">
        <v>12</v>
      </c>
      <c r="D198" s="10">
        <f>SUM('დამტკ. ბიუჯ.'!D198,'დამტკ. საკუთ.'!D198)</f>
        <v>36000</v>
      </c>
      <c r="E198" s="10">
        <f>SUM('დამტკ. ბიუჯ.'!E198,'დამტკ. საკუთ.'!E198)</f>
        <v>15000</v>
      </c>
      <c r="F198" s="10">
        <f>SUM('დამტკ. ბიუჯ.'!F198,'დამტკ. საკუთ.'!F198)</f>
        <v>12000</v>
      </c>
      <c r="G198" s="10">
        <f>SUM('დამტკ. ბიუჯ.'!G198,'დამტკ. საკუთ.'!G198)</f>
        <v>5000</v>
      </c>
      <c r="H198" s="10">
        <f>SUM('დამტკ. ბიუჯ.'!H198,'დამტკ. საკუთ.'!H198)</f>
        <v>4000</v>
      </c>
      <c r="I198" s="10">
        <f>SUM('დამტკ. ბიუჯ.'!I198,'დამტკ. საკუთ.'!I198)</f>
        <v>27000</v>
      </c>
      <c r="J198" s="10">
        <f>SUM('დამტკ. ბიუჯ.'!J198,'დამტკ. საკუთ.'!J198)</f>
        <v>32000</v>
      </c>
      <c r="K198" s="10" t="s">
        <v>190</v>
      </c>
    </row>
    <row r="199" spans="1:11" ht="15" customHeight="1" x14ac:dyDescent="0.25">
      <c r="A199" t="str">
        <f t="shared" si="3"/>
        <v>b</v>
      </c>
      <c r="B199" s="8"/>
      <c r="C199" s="9" t="s">
        <v>13</v>
      </c>
      <c r="D199" s="10">
        <f>SUM('დამტკ. ბიუჯ.'!D199,'დამტკ. საკუთ.'!D199)</f>
        <v>0</v>
      </c>
      <c r="E199" s="10">
        <f>SUM('დამტკ. ბიუჯ.'!E199,'დამტკ. საკუთ.'!E199)</f>
        <v>0</v>
      </c>
      <c r="F199" s="10">
        <f>SUM('დამტკ. ბიუჯ.'!F199,'დამტკ. საკუთ.'!F199)</f>
        <v>0</v>
      </c>
      <c r="G199" s="10">
        <f>SUM('დამტკ. ბიუჯ.'!G199,'დამტკ. საკუთ.'!G199)</f>
        <v>0</v>
      </c>
      <c r="H199" s="10">
        <f>SUM('დამტკ. ბიუჯ.'!H199,'დამტკ. საკუთ.'!H199)</f>
        <v>0</v>
      </c>
      <c r="I199" s="10">
        <f>SUM('დამტკ. ბიუჯ.'!I199,'დამტკ. საკუთ.'!I199)</f>
        <v>0</v>
      </c>
      <c r="J199" s="10">
        <f>SUM('დამტკ. ბიუჯ.'!J199,'დამტკ. საკუთ.'!J199)</f>
        <v>0</v>
      </c>
      <c r="K199" s="10" t="s">
        <v>190</v>
      </c>
    </row>
    <row r="200" spans="1:11" ht="15" customHeight="1" x14ac:dyDescent="0.25">
      <c r="A200" t="str">
        <f t="shared" si="3"/>
        <v>b</v>
      </c>
      <c r="B200" s="8"/>
      <c r="C200" s="9" t="s">
        <v>14</v>
      </c>
      <c r="D200" s="10">
        <f>SUM('დამტკ. ბიუჯ.'!D200,'დამტკ. საკუთ.'!D200)</f>
        <v>0</v>
      </c>
      <c r="E200" s="10">
        <f>SUM('დამტკ. ბიუჯ.'!E200,'დამტკ. საკუთ.'!E200)</f>
        <v>0</v>
      </c>
      <c r="F200" s="10">
        <f>SUM('დამტკ. ბიუჯ.'!F200,'დამტკ. საკუთ.'!F200)</f>
        <v>0</v>
      </c>
      <c r="G200" s="10">
        <f>SUM('დამტკ. ბიუჯ.'!G200,'დამტკ. საკუთ.'!G200)</f>
        <v>0</v>
      </c>
      <c r="H200" s="10">
        <f>SUM('დამტკ. ბიუჯ.'!H200,'დამტკ. საკუთ.'!H200)</f>
        <v>0</v>
      </c>
      <c r="I200" s="10">
        <f>SUM('დამტკ. ბიუჯ.'!I200,'დამტკ. საკუთ.'!I200)</f>
        <v>0</v>
      </c>
      <c r="J200" s="10">
        <f>SUM('დამტკ. ბიუჯ.'!J200,'დამტკ. საკუთ.'!J200)</f>
        <v>0</v>
      </c>
      <c r="K200" s="10" t="s">
        <v>190</v>
      </c>
    </row>
    <row r="201" spans="1:11" ht="15" customHeight="1" x14ac:dyDescent="0.25">
      <c r="A201" t="str">
        <f t="shared" si="3"/>
        <v>b</v>
      </c>
      <c r="B201" s="8"/>
      <c r="C201" s="9" t="s">
        <v>15</v>
      </c>
      <c r="D201" s="10">
        <f>SUM('დამტკ. ბიუჯ.'!D201,'დამტკ. საკუთ.'!D201)</f>
        <v>0</v>
      </c>
      <c r="E201" s="10">
        <f>SUM('დამტკ. ბიუჯ.'!E201,'დამტკ. საკუთ.'!E201)</f>
        <v>0</v>
      </c>
      <c r="F201" s="10">
        <f>SUM('დამტკ. ბიუჯ.'!F201,'დამტკ. საკუთ.'!F201)</f>
        <v>0</v>
      </c>
      <c r="G201" s="10">
        <f>SUM('დამტკ. ბიუჯ.'!G201,'დამტკ. საკუთ.'!G201)</f>
        <v>0</v>
      </c>
      <c r="H201" s="10">
        <f>SUM('დამტკ. ბიუჯ.'!H201,'დამტკ. საკუთ.'!H201)</f>
        <v>0</v>
      </c>
      <c r="I201" s="10">
        <f>SUM('დამტკ. ბიუჯ.'!I201,'დამტკ. საკუთ.'!I201)</f>
        <v>0</v>
      </c>
      <c r="J201" s="10">
        <f>SUM('დამტკ. ბიუჯ.'!J201,'დამტკ. საკუთ.'!J201)</f>
        <v>0</v>
      </c>
      <c r="K201" s="10" t="s">
        <v>190</v>
      </c>
    </row>
    <row r="202" spans="1:11" ht="15" customHeight="1" x14ac:dyDescent="0.25">
      <c r="A202" t="str">
        <f t="shared" si="3"/>
        <v>a</v>
      </c>
      <c r="B202" s="8"/>
      <c r="C202" s="9" t="s">
        <v>16</v>
      </c>
      <c r="D202" s="10">
        <f>SUM('დამტკ. ბიუჯ.'!D202,'დამტკ. საკუთ.'!D202)</f>
        <v>8000</v>
      </c>
      <c r="E202" s="10">
        <f>SUM('დამტკ. ბიუჯ.'!E202,'დამტკ. საკუთ.'!E202)</f>
        <v>3000</v>
      </c>
      <c r="F202" s="10">
        <f>SUM('დამტკ. ბიუჯ.'!F202,'დამტკ. საკუთ.'!F202)</f>
        <v>2000</v>
      </c>
      <c r="G202" s="10">
        <f>SUM('დამტკ. ბიუჯ.'!G202,'დამტკ. საკუთ.'!G202)</f>
        <v>1000</v>
      </c>
      <c r="H202" s="10">
        <f>SUM('დამტკ. ბიუჯ.'!H202,'დამტკ. საკუთ.'!H202)</f>
        <v>2000</v>
      </c>
      <c r="I202" s="10">
        <f>SUM('დამტკ. ბიუჯ.'!I202,'დამტკ. საკუთ.'!I202)</f>
        <v>5000</v>
      </c>
      <c r="J202" s="10">
        <f>SUM('დამტკ. ბიუჯ.'!J202,'დამტკ. საკუთ.'!J202)</f>
        <v>6000</v>
      </c>
      <c r="K202" s="10" t="s">
        <v>190</v>
      </c>
    </row>
    <row r="203" spans="1:11" ht="15" customHeight="1" x14ac:dyDescent="0.25">
      <c r="A203" t="str">
        <f t="shared" si="3"/>
        <v>a</v>
      </c>
      <c r="B203" s="8"/>
      <c r="C203" s="9" t="s">
        <v>17</v>
      </c>
      <c r="D203" s="10">
        <f>SUM('დამტკ. ბიუჯ.'!D203,'დამტკ. საკუთ.'!D203)</f>
        <v>1000</v>
      </c>
      <c r="E203" s="10">
        <f>SUM('დამტკ. ბიუჯ.'!E203,'დამტკ. საკუთ.'!E203)</f>
        <v>300</v>
      </c>
      <c r="F203" s="10">
        <f>SUM('დამტკ. ბიუჯ.'!F203,'დამტკ. საკუთ.'!F203)</f>
        <v>300</v>
      </c>
      <c r="G203" s="10">
        <f>SUM('დამტკ. ბიუჯ.'!G203,'დამტკ. საკუთ.'!G203)</f>
        <v>300</v>
      </c>
      <c r="H203" s="10">
        <f>SUM('დამტკ. ბიუჯ.'!H203,'დამტკ. საკუთ.'!H203)</f>
        <v>100</v>
      </c>
      <c r="I203" s="10">
        <f>SUM('დამტკ. ბიუჯ.'!I203,'დამტკ. საკუთ.'!I203)</f>
        <v>600</v>
      </c>
      <c r="J203" s="10">
        <f>SUM('დამტკ. ბიუჯ.'!J203,'დამტკ. საკუთ.'!J203)</f>
        <v>900</v>
      </c>
      <c r="K203" s="10" t="s">
        <v>190</v>
      </c>
    </row>
    <row r="204" spans="1:11" ht="15" customHeight="1" x14ac:dyDescent="0.25">
      <c r="A204" t="str">
        <f t="shared" si="3"/>
        <v>b</v>
      </c>
      <c r="B204" s="5"/>
      <c r="C204" s="6" t="s">
        <v>18</v>
      </c>
      <c r="D204" s="7">
        <f>SUM('დამტკ. ბიუჯ.'!D204,'დამტკ. საკუთ.'!D204)</f>
        <v>0</v>
      </c>
      <c r="E204" s="7">
        <f>SUM('დამტკ. ბიუჯ.'!E204,'დამტკ. საკუთ.'!E204)</f>
        <v>0</v>
      </c>
      <c r="F204" s="7">
        <f>SUM('დამტკ. ბიუჯ.'!F204,'დამტკ. საკუთ.'!F204)</f>
        <v>0</v>
      </c>
      <c r="G204" s="7">
        <f>SUM('დამტკ. ბიუჯ.'!G204,'დამტკ. საკუთ.'!G204)</f>
        <v>0</v>
      </c>
      <c r="H204" s="7">
        <f>SUM('დამტკ. ბიუჯ.'!H204,'დამტკ. საკუთ.'!H204)</f>
        <v>0</v>
      </c>
      <c r="I204" s="7">
        <f>SUM('დამტკ. ბიუჯ.'!I204,'დამტკ. საკუთ.'!I204)</f>
        <v>0</v>
      </c>
      <c r="J204" s="7">
        <f>SUM('დამტკ. ბიუჯ.'!J204,'დამტკ. საკუთ.'!J204)</f>
        <v>0</v>
      </c>
      <c r="K204" s="7" t="s">
        <v>190</v>
      </c>
    </row>
    <row r="205" spans="1:11" ht="15" customHeight="1" x14ac:dyDescent="0.25">
      <c r="A205" t="str">
        <f t="shared" si="3"/>
        <v>b</v>
      </c>
      <c r="B205" s="5"/>
      <c r="C205" s="6" t="s">
        <v>19</v>
      </c>
      <c r="D205" s="7">
        <f>SUM('დამტკ. ბიუჯ.'!D205,'დამტკ. საკუთ.'!D205)</f>
        <v>0</v>
      </c>
      <c r="E205" s="7">
        <f>SUM('დამტკ. ბიუჯ.'!E205,'დამტკ. საკუთ.'!E205)</f>
        <v>0</v>
      </c>
      <c r="F205" s="7">
        <f>SUM('დამტკ. ბიუჯ.'!F205,'დამტკ. საკუთ.'!F205)</f>
        <v>0</v>
      </c>
      <c r="G205" s="7">
        <f>SUM('დამტკ. ბიუჯ.'!G205,'დამტკ. საკუთ.'!G205)</f>
        <v>0</v>
      </c>
      <c r="H205" s="7">
        <f>SUM('დამტკ. ბიუჯ.'!H205,'დამტკ. საკუთ.'!H205)</f>
        <v>0</v>
      </c>
      <c r="I205" s="7">
        <f>SUM('დამტკ. ბიუჯ.'!I205,'დამტკ. საკუთ.'!I205)</f>
        <v>0</v>
      </c>
      <c r="J205" s="7">
        <f>SUM('დამტკ. ბიუჯ.'!J205,'დამტკ. საკუთ.'!J205)</f>
        <v>0</v>
      </c>
      <c r="K205" s="7" t="s">
        <v>190</v>
      </c>
    </row>
    <row r="206" spans="1:11" ht="15.75" customHeight="1" thickBot="1" x14ac:dyDescent="0.3">
      <c r="A206" t="str">
        <f t="shared" si="3"/>
        <v>b</v>
      </c>
      <c r="B206" s="11"/>
      <c r="C206" s="12" t="s">
        <v>20</v>
      </c>
      <c r="D206" s="13">
        <f>SUM('დამტკ. ბიუჯ.'!D206,'დამტკ. საკუთ.'!D206)</f>
        <v>0</v>
      </c>
      <c r="E206" s="13">
        <f>SUM('დამტკ. ბიუჯ.'!E206,'დამტკ. საკუთ.'!E206)</f>
        <v>0</v>
      </c>
      <c r="F206" s="13">
        <f>SUM('დამტკ. ბიუჯ.'!F206,'დამტკ. საკუთ.'!F206)</f>
        <v>0</v>
      </c>
      <c r="G206" s="13">
        <f>SUM('დამტკ. ბიუჯ.'!G206,'დამტკ. საკუთ.'!G206)</f>
        <v>0</v>
      </c>
      <c r="H206" s="13">
        <f>SUM('დამტკ. ბიუჯ.'!H206,'დამტკ. საკუთ.'!H206)</f>
        <v>0</v>
      </c>
      <c r="I206" s="13">
        <f>SUM('დამტკ. ბიუჯ.'!I206,'დამტკ. საკუთ.'!I206)</f>
        <v>0</v>
      </c>
      <c r="J206" s="13">
        <f>SUM('დამტკ. ბიუჯ.'!J206,'დამტკ. საკუთ.'!J206)</f>
        <v>0</v>
      </c>
      <c r="K206" s="13" t="s">
        <v>190</v>
      </c>
    </row>
    <row r="207" spans="1:11" ht="46.5" thickTop="1" thickBot="1" x14ac:dyDescent="0.3">
      <c r="A207" t="str">
        <f t="shared" si="3"/>
        <v>a</v>
      </c>
      <c r="B207" s="3" t="s">
        <v>52</v>
      </c>
      <c r="C207" s="14" t="s">
        <v>53</v>
      </c>
      <c r="D207" s="4">
        <f>SUM('დამტკ. ბიუჯ.'!D207,'დამტკ. საკუთ.'!D207)</f>
        <v>27000</v>
      </c>
      <c r="E207" s="4">
        <f>SUM('დამტკ. ბიუჯ.'!E207,'დამტკ. საკუთ.'!E207)</f>
        <v>8800</v>
      </c>
      <c r="F207" s="4">
        <f>SUM('დამტკ. ბიუჯ.'!F207,'დამტკ. საკუთ.'!F207)</f>
        <v>6800</v>
      </c>
      <c r="G207" s="4">
        <f>SUM('დამტკ. ბიუჯ.'!G207,'დამტკ. საკუთ.'!G207)</f>
        <v>7200</v>
      </c>
      <c r="H207" s="4">
        <f>SUM('დამტკ. ბიუჯ.'!H207,'დამტკ. საკუთ.'!H207)</f>
        <v>4200</v>
      </c>
      <c r="I207" s="4">
        <f>SUM('დამტკ. ბიუჯ.'!I207,'დამტკ. საკუთ.'!I207)</f>
        <v>15600</v>
      </c>
      <c r="J207" s="4">
        <f>SUM('დამტკ. ბიუჯ.'!J207,'დამტკ. საკუთ.'!J207)</f>
        <v>22800</v>
      </c>
      <c r="K207" s="4" t="s">
        <v>190</v>
      </c>
    </row>
    <row r="208" spans="1:11" ht="15.75" customHeight="1" thickTop="1" x14ac:dyDescent="0.25">
      <c r="A208" t="str">
        <f t="shared" si="3"/>
        <v>a</v>
      </c>
      <c r="B208" s="5"/>
      <c r="C208" s="6" t="s">
        <v>10</v>
      </c>
      <c r="D208" s="7">
        <f>SUM('დამტკ. ბიუჯ.'!D208,'დამტკ. საკუთ.'!D208)</f>
        <v>27000</v>
      </c>
      <c r="E208" s="7">
        <f>SUM('დამტკ. ბიუჯ.'!E208,'დამტკ. საკუთ.'!E208)</f>
        <v>8800</v>
      </c>
      <c r="F208" s="7">
        <f>SUM('დამტკ. ბიუჯ.'!F208,'დამტკ. საკუთ.'!F208)</f>
        <v>6800</v>
      </c>
      <c r="G208" s="7">
        <f>SUM('დამტკ. ბიუჯ.'!G208,'დამტკ. საკუთ.'!G208)</f>
        <v>7200</v>
      </c>
      <c r="H208" s="7">
        <f>SUM('დამტკ. ბიუჯ.'!H208,'დამტკ. საკუთ.'!H208)</f>
        <v>4200</v>
      </c>
      <c r="I208" s="7">
        <f>SUM('დამტკ. ბიუჯ.'!I208,'დამტკ. საკუთ.'!I208)</f>
        <v>15600</v>
      </c>
      <c r="J208" s="7">
        <f>SUM('დამტკ. ბიუჯ.'!J208,'დამტკ. საკუთ.'!J208)</f>
        <v>22800</v>
      </c>
      <c r="K208" s="7" t="s">
        <v>190</v>
      </c>
    </row>
    <row r="209" spans="1:11" ht="15" customHeight="1" x14ac:dyDescent="0.25">
      <c r="A209" t="str">
        <f t="shared" si="3"/>
        <v>b</v>
      </c>
      <c r="B209" s="8"/>
      <c r="C209" s="9" t="s">
        <v>11</v>
      </c>
      <c r="D209" s="10">
        <f>SUM('დამტკ. ბიუჯ.'!D209,'დამტკ. საკუთ.'!D209)</f>
        <v>0</v>
      </c>
      <c r="E209" s="10">
        <f>SUM('დამტკ. ბიუჯ.'!E209,'დამტკ. საკუთ.'!E209)</f>
        <v>0</v>
      </c>
      <c r="F209" s="10">
        <f>SUM('დამტკ. ბიუჯ.'!F209,'დამტკ. საკუთ.'!F209)</f>
        <v>0</v>
      </c>
      <c r="G209" s="10">
        <f>SUM('დამტკ. ბიუჯ.'!G209,'დამტკ. საკუთ.'!G209)</f>
        <v>0</v>
      </c>
      <c r="H209" s="10">
        <f>SUM('დამტკ. ბიუჯ.'!H209,'დამტკ. საკუთ.'!H209)</f>
        <v>0</v>
      </c>
      <c r="I209" s="10">
        <f>SUM('დამტკ. ბიუჯ.'!I209,'დამტკ. საკუთ.'!I209)</f>
        <v>0</v>
      </c>
      <c r="J209" s="10">
        <f>SUM('დამტკ. ბიუჯ.'!J209,'დამტკ. საკუთ.'!J209)</f>
        <v>0</v>
      </c>
      <c r="K209" s="10" t="s">
        <v>190</v>
      </c>
    </row>
    <row r="210" spans="1:11" ht="15" customHeight="1" x14ac:dyDescent="0.25">
      <c r="A210" t="str">
        <f t="shared" si="3"/>
        <v>a</v>
      </c>
      <c r="B210" s="8"/>
      <c r="C210" s="9" t="s">
        <v>12</v>
      </c>
      <c r="D210" s="10">
        <f>SUM('დამტკ. ბიუჯ.'!D210,'დამტკ. საკუთ.'!D210)</f>
        <v>21000</v>
      </c>
      <c r="E210" s="10">
        <f>SUM('დამტკ. ბიუჯ.'!E210,'დამტკ. საკუთ.'!E210)</f>
        <v>7000</v>
      </c>
      <c r="F210" s="10">
        <f>SUM('დამტკ. ბიუჯ.'!F210,'დამტკ. საკუთ.'!F210)</f>
        <v>5000</v>
      </c>
      <c r="G210" s="10">
        <f>SUM('დამტკ. ბიუჯ.'!G210,'დამტკ. საკუთ.'!G210)</f>
        <v>6000</v>
      </c>
      <c r="H210" s="10">
        <f>SUM('დამტკ. ბიუჯ.'!H210,'დამტკ. საკუთ.'!H210)</f>
        <v>3000</v>
      </c>
      <c r="I210" s="10">
        <f>SUM('დამტკ. ბიუჯ.'!I210,'დამტკ. საკუთ.'!I210)</f>
        <v>12000</v>
      </c>
      <c r="J210" s="10">
        <f>SUM('დამტკ. ბიუჯ.'!J210,'დამტკ. საკუთ.'!J210)</f>
        <v>18000</v>
      </c>
      <c r="K210" s="10" t="s">
        <v>190</v>
      </c>
    </row>
    <row r="211" spans="1:11" ht="15" customHeight="1" x14ac:dyDescent="0.25">
      <c r="A211" t="str">
        <f t="shared" si="3"/>
        <v>b</v>
      </c>
      <c r="B211" s="8"/>
      <c r="C211" s="9" t="s">
        <v>13</v>
      </c>
      <c r="D211" s="10">
        <f>SUM('დამტკ. ბიუჯ.'!D211,'დამტკ. საკუთ.'!D211)</f>
        <v>0</v>
      </c>
      <c r="E211" s="10">
        <f>SUM('დამტკ. ბიუჯ.'!E211,'დამტკ. საკუთ.'!E211)</f>
        <v>0</v>
      </c>
      <c r="F211" s="10">
        <f>SUM('დამტკ. ბიუჯ.'!F211,'დამტკ. საკუთ.'!F211)</f>
        <v>0</v>
      </c>
      <c r="G211" s="10">
        <f>SUM('დამტკ. ბიუჯ.'!G211,'დამტკ. საკუთ.'!G211)</f>
        <v>0</v>
      </c>
      <c r="H211" s="10">
        <f>SUM('დამტკ. ბიუჯ.'!H211,'დამტკ. საკუთ.'!H211)</f>
        <v>0</v>
      </c>
      <c r="I211" s="10">
        <f>SUM('დამტკ. ბიუჯ.'!I211,'დამტკ. საკუთ.'!I211)</f>
        <v>0</v>
      </c>
      <c r="J211" s="10">
        <f>SUM('დამტკ. ბიუჯ.'!J211,'დამტკ. საკუთ.'!J211)</f>
        <v>0</v>
      </c>
      <c r="K211" s="10" t="s">
        <v>190</v>
      </c>
    </row>
    <row r="212" spans="1:11" ht="15" customHeight="1" x14ac:dyDescent="0.25">
      <c r="A212" t="str">
        <f t="shared" si="3"/>
        <v>b</v>
      </c>
      <c r="B212" s="8"/>
      <c r="C212" s="9" t="s">
        <v>14</v>
      </c>
      <c r="D212" s="10">
        <f>SUM('დამტკ. ბიუჯ.'!D212,'დამტკ. საკუთ.'!D212)</f>
        <v>0</v>
      </c>
      <c r="E212" s="10">
        <f>SUM('დამტკ. ბიუჯ.'!E212,'დამტკ. საკუთ.'!E212)</f>
        <v>0</v>
      </c>
      <c r="F212" s="10">
        <f>SUM('დამტკ. ბიუჯ.'!F212,'დამტკ. საკუთ.'!F212)</f>
        <v>0</v>
      </c>
      <c r="G212" s="10">
        <f>SUM('დამტკ. ბიუჯ.'!G212,'დამტკ. საკუთ.'!G212)</f>
        <v>0</v>
      </c>
      <c r="H212" s="10">
        <f>SUM('დამტკ. ბიუჯ.'!H212,'დამტკ. საკუთ.'!H212)</f>
        <v>0</v>
      </c>
      <c r="I212" s="10">
        <f>SUM('დამტკ. ბიუჯ.'!I212,'დამტკ. საკუთ.'!I212)</f>
        <v>0</v>
      </c>
      <c r="J212" s="10">
        <f>SUM('დამტკ. ბიუჯ.'!J212,'დამტკ. საკუთ.'!J212)</f>
        <v>0</v>
      </c>
      <c r="K212" s="10" t="s">
        <v>190</v>
      </c>
    </row>
    <row r="213" spans="1:11" ht="15" customHeight="1" x14ac:dyDescent="0.25">
      <c r="A213" t="str">
        <f t="shared" si="3"/>
        <v>b</v>
      </c>
      <c r="B213" s="8"/>
      <c r="C213" s="9" t="s">
        <v>15</v>
      </c>
      <c r="D213" s="10">
        <f>SUM('დამტკ. ბიუჯ.'!D213,'დამტკ. საკუთ.'!D213)</f>
        <v>0</v>
      </c>
      <c r="E213" s="10">
        <f>SUM('დამტკ. ბიუჯ.'!E213,'დამტკ. საკუთ.'!E213)</f>
        <v>0</v>
      </c>
      <c r="F213" s="10">
        <f>SUM('დამტკ. ბიუჯ.'!F213,'დამტკ. საკუთ.'!F213)</f>
        <v>0</v>
      </c>
      <c r="G213" s="10">
        <f>SUM('დამტკ. ბიუჯ.'!G213,'დამტკ. საკუთ.'!G213)</f>
        <v>0</v>
      </c>
      <c r="H213" s="10">
        <f>SUM('დამტკ. ბიუჯ.'!H213,'დამტკ. საკუთ.'!H213)</f>
        <v>0</v>
      </c>
      <c r="I213" s="10">
        <f>SUM('დამტკ. ბიუჯ.'!I213,'დამტკ. საკუთ.'!I213)</f>
        <v>0</v>
      </c>
      <c r="J213" s="10">
        <f>SUM('დამტკ. ბიუჯ.'!J213,'დამტკ. საკუთ.'!J213)</f>
        <v>0</v>
      </c>
      <c r="K213" s="10" t="s">
        <v>190</v>
      </c>
    </row>
    <row r="214" spans="1:11" ht="15" customHeight="1" x14ac:dyDescent="0.25">
      <c r="A214" t="str">
        <f t="shared" si="3"/>
        <v>a</v>
      </c>
      <c r="B214" s="8"/>
      <c r="C214" s="9" t="s">
        <v>16</v>
      </c>
      <c r="D214" s="10">
        <f>SUM('დამტკ. ბიუჯ.'!D214,'დამტკ. საკუთ.'!D214)</f>
        <v>5000</v>
      </c>
      <c r="E214" s="10">
        <f>SUM('დამტკ. ბიუჯ.'!E214,'დამტკ. საკუთ.'!E214)</f>
        <v>1500</v>
      </c>
      <c r="F214" s="10">
        <f>SUM('დამტკ. ბიუჯ.'!F214,'დამტკ. საკუთ.'!F214)</f>
        <v>1500</v>
      </c>
      <c r="G214" s="10">
        <f>SUM('დამტკ. ბიუჯ.'!G214,'დამტკ. საკუთ.'!G214)</f>
        <v>1000</v>
      </c>
      <c r="H214" s="10">
        <f>SUM('დამტკ. ბიუჯ.'!H214,'დამტკ. საკუთ.'!H214)</f>
        <v>1000</v>
      </c>
      <c r="I214" s="10">
        <f>SUM('დამტკ. ბიუჯ.'!I214,'დამტკ. საკუთ.'!I214)</f>
        <v>3000</v>
      </c>
      <c r="J214" s="10">
        <f>SUM('დამტკ. ბიუჯ.'!J214,'დამტკ. საკუთ.'!J214)</f>
        <v>4000</v>
      </c>
      <c r="K214" s="10" t="s">
        <v>190</v>
      </c>
    </row>
    <row r="215" spans="1:11" ht="15" customHeight="1" x14ac:dyDescent="0.25">
      <c r="A215" t="str">
        <f t="shared" si="3"/>
        <v>a</v>
      </c>
      <c r="B215" s="8"/>
      <c r="C215" s="9" t="s">
        <v>17</v>
      </c>
      <c r="D215" s="10">
        <f>SUM('დამტკ. ბიუჯ.'!D215,'დამტკ. საკუთ.'!D215)</f>
        <v>1000</v>
      </c>
      <c r="E215" s="10">
        <f>SUM('დამტკ. ბიუჯ.'!E215,'დამტკ. საკუთ.'!E215)</f>
        <v>300</v>
      </c>
      <c r="F215" s="10">
        <f>SUM('დამტკ. ბიუჯ.'!F215,'დამტკ. საკუთ.'!F215)</f>
        <v>300</v>
      </c>
      <c r="G215" s="10">
        <f>SUM('დამტკ. ბიუჯ.'!G215,'დამტკ. საკუთ.'!G215)</f>
        <v>200</v>
      </c>
      <c r="H215" s="10">
        <f>SUM('დამტკ. ბიუჯ.'!H215,'დამტკ. საკუთ.'!H215)</f>
        <v>200</v>
      </c>
      <c r="I215" s="10">
        <f>SUM('დამტკ. ბიუჯ.'!I215,'დამტკ. საკუთ.'!I215)</f>
        <v>600</v>
      </c>
      <c r="J215" s="10">
        <f>SUM('დამტკ. ბიუჯ.'!J215,'დამტკ. საკუთ.'!J215)</f>
        <v>800</v>
      </c>
      <c r="K215" s="10" t="s">
        <v>190</v>
      </c>
    </row>
    <row r="216" spans="1:11" ht="15" customHeight="1" x14ac:dyDescent="0.25">
      <c r="A216" t="str">
        <f t="shared" si="3"/>
        <v>b</v>
      </c>
      <c r="B216" s="5"/>
      <c r="C216" s="6" t="s">
        <v>18</v>
      </c>
      <c r="D216" s="7">
        <f>SUM('დამტკ. ბიუჯ.'!D216,'დამტკ. საკუთ.'!D216)</f>
        <v>0</v>
      </c>
      <c r="E216" s="7">
        <f>SUM('დამტკ. ბიუჯ.'!E216,'დამტკ. საკუთ.'!E216)</f>
        <v>0</v>
      </c>
      <c r="F216" s="7">
        <f>SUM('დამტკ. ბიუჯ.'!F216,'დამტკ. საკუთ.'!F216)</f>
        <v>0</v>
      </c>
      <c r="G216" s="7">
        <f>SUM('დამტკ. ბიუჯ.'!G216,'დამტკ. საკუთ.'!G216)</f>
        <v>0</v>
      </c>
      <c r="H216" s="7">
        <f>SUM('დამტკ. ბიუჯ.'!H216,'დამტკ. საკუთ.'!H216)</f>
        <v>0</v>
      </c>
      <c r="I216" s="7">
        <f>SUM('დამტკ. ბიუჯ.'!I216,'დამტკ. საკუთ.'!I216)</f>
        <v>0</v>
      </c>
      <c r="J216" s="7">
        <f>SUM('დამტკ. ბიუჯ.'!J216,'დამტკ. საკუთ.'!J216)</f>
        <v>0</v>
      </c>
      <c r="K216" s="7" t="s">
        <v>190</v>
      </c>
    </row>
    <row r="217" spans="1:11" ht="15" customHeight="1" x14ac:dyDescent="0.25">
      <c r="A217" t="str">
        <f t="shared" si="3"/>
        <v>b</v>
      </c>
      <c r="B217" s="5"/>
      <c r="C217" s="6" t="s">
        <v>19</v>
      </c>
      <c r="D217" s="7">
        <f>SUM('დამტკ. ბიუჯ.'!D217,'დამტკ. საკუთ.'!D217)</f>
        <v>0</v>
      </c>
      <c r="E217" s="7">
        <f>SUM('დამტკ. ბიუჯ.'!E217,'დამტკ. საკუთ.'!E217)</f>
        <v>0</v>
      </c>
      <c r="F217" s="7">
        <f>SUM('დამტკ. ბიუჯ.'!F217,'დამტკ. საკუთ.'!F217)</f>
        <v>0</v>
      </c>
      <c r="G217" s="7">
        <f>SUM('დამტკ. ბიუჯ.'!G217,'დამტკ. საკუთ.'!G217)</f>
        <v>0</v>
      </c>
      <c r="H217" s="7">
        <f>SUM('დამტკ. ბიუჯ.'!H217,'დამტკ. საკუთ.'!H217)</f>
        <v>0</v>
      </c>
      <c r="I217" s="7">
        <f>SUM('დამტკ. ბიუჯ.'!I217,'დამტკ. საკუთ.'!I217)</f>
        <v>0</v>
      </c>
      <c r="J217" s="7">
        <f>SUM('დამტკ. ბიუჯ.'!J217,'დამტკ. საკუთ.'!J217)</f>
        <v>0</v>
      </c>
      <c r="K217" s="7" t="s">
        <v>190</v>
      </c>
    </row>
    <row r="218" spans="1:11" ht="15.75" customHeight="1" thickBot="1" x14ac:dyDescent="0.3">
      <c r="A218" t="str">
        <f t="shared" si="3"/>
        <v>b</v>
      </c>
      <c r="B218" s="11"/>
      <c r="C218" s="12" t="s">
        <v>20</v>
      </c>
      <c r="D218" s="13">
        <f>SUM('დამტკ. ბიუჯ.'!D218,'დამტკ. საკუთ.'!D218)</f>
        <v>0</v>
      </c>
      <c r="E218" s="13">
        <f>SUM('დამტკ. ბიუჯ.'!E218,'დამტკ. საკუთ.'!E218)</f>
        <v>0</v>
      </c>
      <c r="F218" s="13">
        <f>SUM('დამტკ. ბიუჯ.'!F218,'დამტკ. საკუთ.'!F218)</f>
        <v>0</v>
      </c>
      <c r="G218" s="13">
        <f>SUM('დამტკ. ბიუჯ.'!G218,'დამტკ. საკუთ.'!G218)</f>
        <v>0</v>
      </c>
      <c r="H218" s="13">
        <f>SUM('დამტკ. ბიუჯ.'!H218,'დამტკ. საკუთ.'!H218)</f>
        <v>0</v>
      </c>
      <c r="I218" s="13">
        <f>SUM('დამტკ. ბიუჯ.'!I218,'დამტკ. საკუთ.'!I218)</f>
        <v>0</v>
      </c>
      <c r="J218" s="13">
        <f>SUM('დამტკ. ბიუჯ.'!J218,'დამტკ. საკუთ.'!J218)</f>
        <v>0</v>
      </c>
      <c r="K218" s="13" t="s">
        <v>190</v>
      </c>
    </row>
    <row r="219" spans="1:11" ht="46.5" thickTop="1" thickBot="1" x14ac:dyDescent="0.3">
      <c r="A219" t="str">
        <f t="shared" si="3"/>
        <v>a</v>
      </c>
      <c r="B219" s="3" t="s">
        <v>54</v>
      </c>
      <c r="C219" s="14" t="s">
        <v>55</v>
      </c>
      <c r="D219" s="4">
        <f>SUM('დამტკ. ბიუჯ.'!D219,'დამტკ. საკუთ.'!D219)</f>
        <v>22000</v>
      </c>
      <c r="E219" s="4">
        <f>SUM('დამტკ. ბიუჯ.'!E219,'დამტკ. საკუთ.'!E219)</f>
        <v>8600</v>
      </c>
      <c r="F219" s="4">
        <f>SUM('დამტკ. ბიუჯ.'!F219,'დამტკ. საკუთ.'!F219)</f>
        <v>7500</v>
      </c>
      <c r="G219" s="4">
        <f>SUM('დამტკ. ბიუჯ.'!G219,'დამტკ. საკუთ.'!G219)</f>
        <v>4500</v>
      </c>
      <c r="H219" s="4">
        <f>SUM('დამტკ. ბიუჯ.'!H219,'დამტკ. საკუთ.'!H219)</f>
        <v>1400</v>
      </c>
      <c r="I219" s="4">
        <f>SUM('დამტკ. ბიუჯ.'!I219,'დამტკ. საკუთ.'!I219)</f>
        <v>16100</v>
      </c>
      <c r="J219" s="4">
        <f>SUM('დამტკ. ბიუჯ.'!J219,'დამტკ. საკუთ.'!J219)</f>
        <v>20600</v>
      </c>
      <c r="K219" s="4" t="s">
        <v>190</v>
      </c>
    </row>
    <row r="220" spans="1:11" ht="15.75" customHeight="1" thickTop="1" x14ac:dyDescent="0.25">
      <c r="A220" t="str">
        <f t="shared" si="3"/>
        <v>a</v>
      </c>
      <c r="B220" s="5"/>
      <c r="C220" s="6" t="s">
        <v>10</v>
      </c>
      <c r="D220" s="7">
        <f>SUM('დამტკ. ბიუჯ.'!D220,'დამტკ. საკუთ.'!D220)</f>
        <v>22000</v>
      </c>
      <c r="E220" s="7">
        <f>SUM('დამტკ. ბიუჯ.'!E220,'დამტკ. საკუთ.'!E220)</f>
        <v>8600</v>
      </c>
      <c r="F220" s="7">
        <f>SUM('დამტკ. ბიუჯ.'!F220,'დამტკ. საკუთ.'!F220)</f>
        <v>7500</v>
      </c>
      <c r="G220" s="7">
        <f>SUM('დამტკ. ბიუჯ.'!G220,'დამტკ. საკუთ.'!G220)</f>
        <v>4500</v>
      </c>
      <c r="H220" s="7">
        <f>SUM('დამტკ. ბიუჯ.'!H220,'დამტკ. საკუთ.'!H220)</f>
        <v>1400</v>
      </c>
      <c r="I220" s="7">
        <f>SUM('დამტკ. ბიუჯ.'!I220,'დამტკ. საკუთ.'!I220)</f>
        <v>16100</v>
      </c>
      <c r="J220" s="7">
        <f>SUM('დამტკ. ბიუჯ.'!J220,'დამტკ. საკუთ.'!J220)</f>
        <v>20600</v>
      </c>
      <c r="K220" s="7" t="s">
        <v>190</v>
      </c>
    </row>
    <row r="221" spans="1:11" ht="15" customHeight="1" x14ac:dyDescent="0.25">
      <c r="A221" t="str">
        <f t="shared" si="3"/>
        <v>b</v>
      </c>
      <c r="B221" s="8"/>
      <c r="C221" s="9" t="s">
        <v>11</v>
      </c>
      <c r="D221" s="10">
        <f>SUM('დამტკ. ბიუჯ.'!D221,'დამტკ. საკუთ.'!D221)</f>
        <v>0</v>
      </c>
      <c r="E221" s="10">
        <f>SUM('დამტკ. ბიუჯ.'!E221,'დამტკ. საკუთ.'!E221)</f>
        <v>0</v>
      </c>
      <c r="F221" s="10">
        <f>SUM('დამტკ. ბიუჯ.'!F221,'დამტკ. საკუთ.'!F221)</f>
        <v>0</v>
      </c>
      <c r="G221" s="10">
        <f>SUM('დამტკ. ბიუჯ.'!G221,'დამტკ. საკუთ.'!G221)</f>
        <v>0</v>
      </c>
      <c r="H221" s="10">
        <f>SUM('დამტკ. ბიუჯ.'!H221,'დამტკ. საკუთ.'!H221)</f>
        <v>0</v>
      </c>
      <c r="I221" s="10">
        <f>SUM('დამტკ. ბიუჯ.'!I221,'დამტკ. საკუთ.'!I221)</f>
        <v>0</v>
      </c>
      <c r="J221" s="10">
        <f>SUM('დამტკ. ბიუჯ.'!J221,'დამტკ. საკუთ.'!J221)</f>
        <v>0</v>
      </c>
      <c r="K221" s="10" t="s">
        <v>190</v>
      </c>
    </row>
    <row r="222" spans="1:11" ht="15" customHeight="1" x14ac:dyDescent="0.25">
      <c r="A222" t="str">
        <f t="shared" si="3"/>
        <v>a</v>
      </c>
      <c r="B222" s="8"/>
      <c r="C222" s="9" t="s">
        <v>12</v>
      </c>
      <c r="D222" s="10">
        <f>SUM('დამტკ. ბიუჯ.'!D222,'დამტკ. საკუთ.'!D222)</f>
        <v>20000</v>
      </c>
      <c r="E222" s="10">
        <f>SUM('დამტკ. ბიუჯ.'!E222,'დამტკ. საკუთ.'!E222)</f>
        <v>8000</v>
      </c>
      <c r="F222" s="10">
        <f>SUM('დამტკ. ბიუჯ.'!F222,'დამტკ. საკუთ.'!F222)</f>
        <v>7000</v>
      </c>
      <c r="G222" s="10">
        <f>SUM('დამტკ. ბიუჯ.'!G222,'დამტკ. საკუთ.'!G222)</f>
        <v>4000</v>
      </c>
      <c r="H222" s="10">
        <f>SUM('დამტკ. ბიუჯ.'!H222,'დამტკ. საკუთ.'!H222)</f>
        <v>1000</v>
      </c>
      <c r="I222" s="10">
        <f>SUM('დამტკ. ბიუჯ.'!I222,'დამტკ. საკუთ.'!I222)</f>
        <v>15000</v>
      </c>
      <c r="J222" s="10">
        <f>SUM('დამტკ. ბიუჯ.'!J222,'დამტკ. საკუთ.'!J222)</f>
        <v>19000</v>
      </c>
      <c r="K222" s="10" t="s">
        <v>190</v>
      </c>
    </row>
    <row r="223" spans="1:11" ht="15" customHeight="1" x14ac:dyDescent="0.25">
      <c r="A223" t="str">
        <f t="shared" si="3"/>
        <v>b</v>
      </c>
      <c r="B223" s="8"/>
      <c r="C223" s="9" t="s">
        <v>13</v>
      </c>
      <c r="D223" s="10">
        <f>SUM('დამტკ. ბიუჯ.'!D223,'დამტკ. საკუთ.'!D223)</f>
        <v>0</v>
      </c>
      <c r="E223" s="10">
        <f>SUM('დამტკ. ბიუჯ.'!E223,'დამტკ. საკუთ.'!E223)</f>
        <v>0</v>
      </c>
      <c r="F223" s="10">
        <f>SUM('დამტკ. ბიუჯ.'!F223,'დამტკ. საკუთ.'!F223)</f>
        <v>0</v>
      </c>
      <c r="G223" s="10">
        <f>SUM('დამტკ. ბიუჯ.'!G223,'დამტკ. საკუთ.'!G223)</f>
        <v>0</v>
      </c>
      <c r="H223" s="10">
        <f>SUM('დამტკ. ბიუჯ.'!H223,'დამტკ. საკუთ.'!H223)</f>
        <v>0</v>
      </c>
      <c r="I223" s="10">
        <f>SUM('დამტკ. ბიუჯ.'!I223,'დამტკ. საკუთ.'!I223)</f>
        <v>0</v>
      </c>
      <c r="J223" s="10">
        <f>SUM('დამტკ. ბიუჯ.'!J223,'დამტკ. საკუთ.'!J223)</f>
        <v>0</v>
      </c>
      <c r="K223" s="10" t="s">
        <v>190</v>
      </c>
    </row>
    <row r="224" spans="1:11" ht="15" customHeight="1" x14ac:dyDescent="0.25">
      <c r="A224" t="str">
        <f t="shared" si="3"/>
        <v>b</v>
      </c>
      <c r="B224" s="8"/>
      <c r="C224" s="9" t="s">
        <v>14</v>
      </c>
      <c r="D224" s="10">
        <f>SUM('დამტკ. ბიუჯ.'!D224,'დამტკ. საკუთ.'!D224)</f>
        <v>0</v>
      </c>
      <c r="E224" s="10">
        <f>SUM('დამტკ. ბიუჯ.'!E224,'დამტკ. საკუთ.'!E224)</f>
        <v>0</v>
      </c>
      <c r="F224" s="10">
        <f>SUM('დამტკ. ბიუჯ.'!F224,'დამტკ. საკუთ.'!F224)</f>
        <v>0</v>
      </c>
      <c r="G224" s="10">
        <f>SUM('დამტკ. ბიუჯ.'!G224,'დამტკ. საკუთ.'!G224)</f>
        <v>0</v>
      </c>
      <c r="H224" s="10">
        <f>SUM('დამტკ. ბიუჯ.'!H224,'დამტკ. საკუთ.'!H224)</f>
        <v>0</v>
      </c>
      <c r="I224" s="10">
        <f>SUM('დამტკ. ბიუჯ.'!I224,'დამტკ. საკუთ.'!I224)</f>
        <v>0</v>
      </c>
      <c r="J224" s="10">
        <f>SUM('დამტკ. ბიუჯ.'!J224,'დამტკ. საკუთ.'!J224)</f>
        <v>0</v>
      </c>
      <c r="K224" s="10" t="s">
        <v>190</v>
      </c>
    </row>
    <row r="225" spans="1:11" ht="15" customHeight="1" x14ac:dyDescent="0.25">
      <c r="A225" t="str">
        <f t="shared" si="3"/>
        <v>b</v>
      </c>
      <c r="B225" s="8"/>
      <c r="C225" s="9" t="s">
        <v>15</v>
      </c>
      <c r="D225" s="10">
        <f>SUM('დამტკ. ბიუჯ.'!D225,'დამტკ. საკუთ.'!D225)</f>
        <v>0</v>
      </c>
      <c r="E225" s="10">
        <f>SUM('დამტკ. ბიუჯ.'!E225,'დამტკ. საკუთ.'!E225)</f>
        <v>0</v>
      </c>
      <c r="F225" s="10">
        <f>SUM('დამტკ. ბიუჯ.'!F225,'დამტკ. საკუთ.'!F225)</f>
        <v>0</v>
      </c>
      <c r="G225" s="10">
        <f>SUM('დამტკ. ბიუჯ.'!G225,'დამტკ. საკუთ.'!G225)</f>
        <v>0</v>
      </c>
      <c r="H225" s="10">
        <f>SUM('დამტკ. ბიუჯ.'!H225,'დამტკ. საკუთ.'!H225)</f>
        <v>0</v>
      </c>
      <c r="I225" s="10">
        <f>SUM('დამტკ. ბიუჯ.'!I225,'დამტკ. საკუთ.'!I225)</f>
        <v>0</v>
      </c>
      <c r="J225" s="10">
        <f>SUM('დამტკ. ბიუჯ.'!J225,'დამტკ. საკუთ.'!J225)</f>
        <v>0</v>
      </c>
      <c r="K225" s="10" t="s">
        <v>190</v>
      </c>
    </row>
    <row r="226" spans="1:11" ht="15" customHeight="1" x14ac:dyDescent="0.25">
      <c r="A226" t="str">
        <f t="shared" si="3"/>
        <v>a</v>
      </c>
      <c r="B226" s="8"/>
      <c r="C226" s="9" t="s">
        <v>16</v>
      </c>
      <c r="D226" s="10">
        <f>SUM('დამტკ. ბიუჯ.'!D226,'დამტკ. საკუთ.'!D226)</f>
        <v>2000</v>
      </c>
      <c r="E226" s="10">
        <f>SUM('დამტკ. ბიუჯ.'!E226,'დამტკ. საკუთ.'!E226)</f>
        <v>600</v>
      </c>
      <c r="F226" s="10">
        <f>SUM('დამტკ. ბიუჯ.'!F226,'დამტკ. საკუთ.'!F226)</f>
        <v>500</v>
      </c>
      <c r="G226" s="10">
        <f>SUM('დამტკ. ბიუჯ.'!G226,'დამტკ. საკუთ.'!G226)</f>
        <v>500</v>
      </c>
      <c r="H226" s="10">
        <f>SUM('დამტკ. ბიუჯ.'!H226,'დამტკ. საკუთ.'!H226)</f>
        <v>400</v>
      </c>
      <c r="I226" s="10">
        <f>SUM('დამტკ. ბიუჯ.'!I226,'დამტკ. საკუთ.'!I226)</f>
        <v>1100</v>
      </c>
      <c r="J226" s="10">
        <f>SUM('დამტკ. ბიუჯ.'!J226,'დამტკ. საკუთ.'!J226)</f>
        <v>1600</v>
      </c>
      <c r="K226" s="10" t="s">
        <v>190</v>
      </c>
    </row>
    <row r="227" spans="1:11" ht="15" customHeight="1" x14ac:dyDescent="0.25">
      <c r="A227" t="str">
        <f t="shared" si="3"/>
        <v>b</v>
      </c>
      <c r="B227" s="8"/>
      <c r="C227" s="9" t="s">
        <v>17</v>
      </c>
      <c r="D227" s="10">
        <f>SUM('დამტკ. ბიუჯ.'!D227,'დამტკ. საკუთ.'!D227)</f>
        <v>0</v>
      </c>
      <c r="E227" s="10">
        <f>SUM('დამტკ. ბიუჯ.'!E227,'დამტკ. საკუთ.'!E227)</f>
        <v>0</v>
      </c>
      <c r="F227" s="10">
        <f>SUM('დამტკ. ბიუჯ.'!F227,'დამტკ. საკუთ.'!F227)</f>
        <v>0</v>
      </c>
      <c r="G227" s="10">
        <f>SUM('დამტკ. ბიუჯ.'!G227,'დამტკ. საკუთ.'!G227)</f>
        <v>0</v>
      </c>
      <c r="H227" s="10">
        <f>SUM('დამტკ. ბიუჯ.'!H227,'დამტკ. საკუთ.'!H227)</f>
        <v>0</v>
      </c>
      <c r="I227" s="10">
        <f>SUM('დამტკ. ბიუჯ.'!I227,'დამტკ. საკუთ.'!I227)</f>
        <v>0</v>
      </c>
      <c r="J227" s="10">
        <f>SUM('დამტკ. ბიუჯ.'!J227,'დამტკ. საკუთ.'!J227)</f>
        <v>0</v>
      </c>
      <c r="K227" s="10" t="s">
        <v>190</v>
      </c>
    </row>
    <row r="228" spans="1:11" ht="15" customHeight="1" x14ac:dyDescent="0.25">
      <c r="A228" t="str">
        <f t="shared" si="3"/>
        <v>b</v>
      </c>
      <c r="B228" s="5"/>
      <c r="C228" s="6" t="s">
        <v>18</v>
      </c>
      <c r="D228" s="7">
        <f>SUM('დამტკ. ბიუჯ.'!D228,'დამტკ. საკუთ.'!D228)</f>
        <v>0</v>
      </c>
      <c r="E228" s="7">
        <f>SUM('დამტკ. ბიუჯ.'!E228,'დამტკ. საკუთ.'!E228)</f>
        <v>0</v>
      </c>
      <c r="F228" s="7">
        <f>SUM('დამტკ. ბიუჯ.'!F228,'დამტკ. საკუთ.'!F228)</f>
        <v>0</v>
      </c>
      <c r="G228" s="7">
        <f>SUM('დამტკ. ბიუჯ.'!G228,'დამტკ. საკუთ.'!G228)</f>
        <v>0</v>
      </c>
      <c r="H228" s="7">
        <f>SUM('დამტკ. ბიუჯ.'!H228,'დამტკ. საკუთ.'!H228)</f>
        <v>0</v>
      </c>
      <c r="I228" s="7">
        <f>SUM('დამტკ. ბიუჯ.'!I228,'დამტკ. საკუთ.'!I228)</f>
        <v>0</v>
      </c>
      <c r="J228" s="7">
        <f>SUM('დამტკ. ბიუჯ.'!J228,'დამტკ. საკუთ.'!J228)</f>
        <v>0</v>
      </c>
      <c r="K228" s="7" t="s">
        <v>190</v>
      </c>
    </row>
    <row r="229" spans="1:11" ht="15" customHeight="1" x14ac:dyDescent="0.25">
      <c r="A229" t="str">
        <f t="shared" si="3"/>
        <v>b</v>
      </c>
      <c r="B229" s="5"/>
      <c r="C229" s="6" t="s">
        <v>19</v>
      </c>
      <c r="D229" s="7">
        <f>SUM('დამტკ. ბიუჯ.'!D229,'დამტკ. საკუთ.'!D229)</f>
        <v>0</v>
      </c>
      <c r="E229" s="7">
        <f>SUM('დამტკ. ბიუჯ.'!E229,'დამტკ. საკუთ.'!E229)</f>
        <v>0</v>
      </c>
      <c r="F229" s="7">
        <f>SUM('დამტკ. ბიუჯ.'!F229,'დამტკ. საკუთ.'!F229)</f>
        <v>0</v>
      </c>
      <c r="G229" s="7">
        <f>SUM('დამტკ. ბიუჯ.'!G229,'დამტკ. საკუთ.'!G229)</f>
        <v>0</v>
      </c>
      <c r="H229" s="7">
        <f>SUM('დამტკ. ბიუჯ.'!H229,'დამტკ. საკუთ.'!H229)</f>
        <v>0</v>
      </c>
      <c r="I229" s="7">
        <f>SUM('დამტკ. ბიუჯ.'!I229,'დამტკ. საკუთ.'!I229)</f>
        <v>0</v>
      </c>
      <c r="J229" s="7">
        <f>SUM('დამტკ. ბიუჯ.'!J229,'დამტკ. საკუთ.'!J229)</f>
        <v>0</v>
      </c>
      <c r="K229" s="7" t="s">
        <v>190</v>
      </c>
    </row>
    <row r="230" spans="1:11" ht="15.75" customHeight="1" thickBot="1" x14ac:dyDescent="0.3">
      <c r="A230" t="str">
        <f t="shared" si="3"/>
        <v>b</v>
      </c>
      <c r="B230" s="11"/>
      <c r="C230" s="12" t="s">
        <v>20</v>
      </c>
      <c r="D230" s="13">
        <f>SUM('დამტკ. ბიუჯ.'!D230,'დამტკ. საკუთ.'!D230)</f>
        <v>0</v>
      </c>
      <c r="E230" s="13">
        <f>SUM('დამტკ. ბიუჯ.'!E230,'დამტკ. საკუთ.'!E230)</f>
        <v>0</v>
      </c>
      <c r="F230" s="13">
        <f>SUM('დამტკ. ბიუჯ.'!F230,'დამტკ. საკუთ.'!F230)</f>
        <v>0</v>
      </c>
      <c r="G230" s="13">
        <f>SUM('დამტკ. ბიუჯ.'!G230,'დამტკ. საკუთ.'!G230)</f>
        <v>0</v>
      </c>
      <c r="H230" s="13">
        <f>SUM('დამტკ. ბიუჯ.'!H230,'დამტკ. საკუთ.'!H230)</f>
        <v>0</v>
      </c>
      <c r="I230" s="13">
        <f>SUM('დამტკ. ბიუჯ.'!I230,'დამტკ. საკუთ.'!I230)</f>
        <v>0</v>
      </c>
      <c r="J230" s="13">
        <f>SUM('დამტკ. ბიუჯ.'!J230,'დამტკ. საკუთ.'!J230)</f>
        <v>0</v>
      </c>
      <c r="K230" s="13" t="s">
        <v>190</v>
      </c>
    </row>
    <row r="231" spans="1:11" ht="31.5" customHeight="1" thickTop="1" thickBot="1" x14ac:dyDescent="0.3">
      <c r="A231" t="str">
        <f t="shared" si="3"/>
        <v>a</v>
      </c>
      <c r="B231" s="3" t="s">
        <v>56</v>
      </c>
      <c r="C231" s="14" t="s">
        <v>57</v>
      </c>
      <c r="D231" s="4">
        <f>SUM('დამტკ. ბიუჯ.'!D231,'დამტკ. საკუთ.'!D231)</f>
        <v>52000</v>
      </c>
      <c r="E231" s="4">
        <f>SUM('დამტკ. ბიუჯ.'!E231,'დამტკ. საკუთ.'!E231)</f>
        <v>20200</v>
      </c>
      <c r="F231" s="4">
        <f>SUM('დამტკ. ბიუჯ.'!F231,'დამტკ. საკუთ.'!F231)</f>
        <v>17200</v>
      </c>
      <c r="G231" s="4">
        <f>SUM('დამტკ. ბიუჯ.'!G231,'დამტკ. საკუთ.'!G231)</f>
        <v>11700</v>
      </c>
      <c r="H231" s="4">
        <f>SUM('დამტკ. ბიუჯ.'!H231,'დამტკ. საკუთ.'!H231)</f>
        <v>2900</v>
      </c>
      <c r="I231" s="4">
        <f>SUM('დამტკ. ბიუჯ.'!I231,'დამტკ. საკუთ.'!I231)</f>
        <v>37400</v>
      </c>
      <c r="J231" s="4">
        <f>SUM('დამტკ. ბიუჯ.'!J231,'დამტკ. საკუთ.'!J231)</f>
        <v>49100</v>
      </c>
      <c r="K231" s="4" t="s">
        <v>190</v>
      </c>
    </row>
    <row r="232" spans="1:11" ht="15.75" customHeight="1" thickTop="1" x14ac:dyDescent="0.25">
      <c r="A232" t="str">
        <f t="shared" si="3"/>
        <v>a</v>
      </c>
      <c r="B232" s="5"/>
      <c r="C232" s="6" t="s">
        <v>10</v>
      </c>
      <c r="D232" s="7">
        <f>SUM('დამტკ. ბიუჯ.'!D232,'დამტკ. საკუთ.'!D232)</f>
        <v>52000</v>
      </c>
      <c r="E232" s="7">
        <f>SUM('დამტკ. ბიუჯ.'!E232,'დამტკ. საკუთ.'!E232)</f>
        <v>20200</v>
      </c>
      <c r="F232" s="7">
        <f>SUM('დამტკ. ბიუჯ.'!F232,'დამტკ. საკუთ.'!F232)</f>
        <v>17200</v>
      </c>
      <c r="G232" s="7">
        <f>SUM('დამტკ. ბიუჯ.'!G232,'დამტკ. საკუთ.'!G232)</f>
        <v>11700</v>
      </c>
      <c r="H232" s="7">
        <f>SUM('დამტკ. ბიუჯ.'!H232,'დამტკ. საკუთ.'!H232)</f>
        <v>2900</v>
      </c>
      <c r="I232" s="7">
        <f>SUM('დამტკ. ბიუჯ.'!I232,'დამტკ. საკუთ.'!I232)</f>
        <v>37400</v>
      </c>
      <c r="J232" s="7">
        <f>SUM('დამტკ. ბიუჯ.'!J232,'დამტკ. საკუთ.'!J232)</f>
        <v>49100</v>
      </c>
      <c r="K232" s="7" t="s">
        <v>190</v>
      </c>
    </row>
    <row r="233" spans="1:11" ht="15" customHeight="1" x14ac:dyDescent="0.25">
      <c r="A233" t="str">
        <f t="shared" si="3"/>
        <v>b</v>
      </c>
      <c r="B233" s="8"/>
      <c r="C233" s="9" t="s">
        <v>11</v>
      </c>
      <c r="D233" s="10">
        <f>SUM('დამტკ. ბიუჯ.'!D233,'დამტკ. საკუთ.'!D233)</f>
        <v>0</v>
      </c>
      <c r="E233" s="10">
        <f>SUM('დამტკ. ბიუჯ.'!E233,'დამტკ. საკუთ.'!E233)</f>
        <v>0</v>
      </c>
      <c r="F233" s="10">
        <f>SUM('დამტკ. ბიუჯ.'!F233,'დამტკ. საკუთ.'!F233)</f>
        <v>0</v>
      </c>
      <c r="G233" s="10">
        <f>SUM('დამტკ. ბიუჯ.'!G233,'დამტკ. საკუთ.'!G233)</f>
        <v>0</v>
      </c>
      <c r="H233" s="10">
        <f>SUM('დამტკ. ბიუჯ.'!H233,'დამტკ. საკუთ.'!H233)</f>
        <v>0</v>
      </c>
      <c r="I233" s="10">
        <f>SUM('დამტკ. ბიუჯ.'!I233,'დამტკ. საკუთ.'!I233)</f>
        <v>0</v>
      </c>
      <c r="J233" s="10">
        <f>SUM('დამტკ. ბიუჯ.'!J233,'დამტკ. საკუთ.'!J233)</f>
        <v>0</v>
      </c>
      <c r="K233" s="10" t="s">
        <v>190</v>
      </c>
    </row>
    <row r="234" spans="1:11" ht="15" customHeight="1" x14ac:dyDescent="0.25">
      <c r="A234" t="str">
        <f t="shared" si="3"/>
        <v>a</v>
      </c>
      <c r="B234" s="8"/>
      <c r="C234" s="9" t="s">
        <v>12</v>
      </c>
      <c r="D234" s="10">
        <f>SUM('დამტკ. ბიუჯ.'!D234,'დამტკ. საკუთ.'!D234)</f>
        <v>44000</v>
      </c>
      <c r="E234" s="10">
        <f>SUM('დამტკ. ბიუჯ.'!E234,'დამტკ. საკუთ.'!E234)</f>
        <v>18000</v>
      </c>
      <c r="F234" s="10">
        <f>SUM('დამტკ. ბიუჯ.'!F234,'დამტკ. საკუთ.'!F234)</f>
        <v>15000</v>
      </c>
      <c r="G234" s="10">
        <f>SUM('დამტკ. ბიუჯ.'!G234,'დამტკ. საკუთ.'!G234)</f>
        <v>10000</v>
      </c>
      <c r="H234" s="10">
        <f>SUM('დამტკ. ბიუჯ.'!H234,'დამტკ. საკუთ.'!H234)</f>
        <v>1000</v>
      </c>
      <c r="I234" s="10">
        <f>SUM('დამტკ. ბიუჯ.'!I234,'დამტკ. საკუთ.'!I234)</f>
        <v>33000</v>
      </c>
      <c r="J234" s="10">
        <f>SUM('დამტკ. ბიუჯ.'!J234,'დამტკ. საკუთ.'!J234)</f>
        <v>43000</v>
      </c>
      <c r="K234" s="10" t="s">
        <v>190</v>
      </c>
    </row>
    <row r="235" spans="1:11" ht="15" customHeight="1" x14ac:dyDescent="0.25">
      <c r="A235" t="str">
        <f t="shared" si="3"/>
        <v>b</v>
      </c>
      <c r="B235" s="8"/>
      <c r="C235" s="9" t="s">
        <v>13</v>
      </c>
      <c r="D235" s="10">
        <f>SUM('დამტკ. ბიუჯ.'!D235,'დამტკ. საკუთ.'!D235)</f>
        <v>0</v>
      </c>
      <c r="E235" s="10">
        <f>SUM('დამტკ. ბიუჯ.'!E235,'დამტკ. საკუთ.'!E235)</f>
        <v>0</v>
      </c>
      <c r="F235" s="10">
        <f>SUM('დამტკ. ბიუჯ.'!F235,'დამტკ. საკუთ.'!F235)</f>
        <v>0</v>
      </c>
      <c r="G235" s="10">
        <f>SUM('დამტკ. ბიუჯ.'!G235,'დამტკ. საკუთ.'!G235)</f>
        <v>0</v>
      </c>
      <c r="H235" s="10">
        <f>SUM('დამტკ. ბიუჯ.'!H235,'დამტკ. საკუთ.'!H235)</f>
        <v>0</v>
      </c>
      <c r="I235" s="10">
        <f>SUM('დამტკ. ბიუჯ.'!I235,'დამტკ. საკუთ.'!I235)</f>
        <v>0</v>
      </c>
      <c r="J235" s="10">
        <f>SUM('დამტკ. ბიუჯ.'!J235,'დამტკ. საკუთ.'!J235)</f>
        <v>0</v>
      </c>
      <c r="K235" s="10" t="s">
        <v>190</v>
      </c>
    </row>
    <row r="236" spans="1:11" ht="15" customHeight="1" x14ac:dyDescent="0.25">
      <c r="A236" t="str">
        <f t="shared" si="3"/>
        <v>b</v>
      </c>
      <c r="B236" s="8"/>
      <c r="C236" s="9" t="s">
        <v>14</v>
      </c>
      <c r="D236" s="10">
        <f>SUM('დამტკ. ბიუჯ.'!D236,'დამტკ. საკუთ.'!D236)</f>
        <v>0</v>
      </c>
      <c r="E236" s="10">
        <f>SUM('დამტკ. ბიუჯ.'!E236,'დამტკ. საკუთ.'!E236)</f>
        <v>0</v>
      </c>
      <c r="F236" s="10">
        <f>SUM('დამტკ. ბიუჯ.'!F236,'დამტკ. საკუთ.'!F236)</f>
        <v>0</v>
      </c>
      <c r="G236" s="10">
        <f>SUM('დამტკ. ბიუჯ.'!G236,'დამტკ. საკუთ.'!G236)</f>
        <v>0</v>
      </c>
      <c r="H236" s="10">
        <f>SUM('დამტკ. ბიუჯ.'!H236,'დამტკ. საკუთ.'!H236)</f>
        <v>0</v>
      </c>
      <c r="I236" s="10">
        <f>SUM('დამტკ. ბიუჯ.'!I236,'დამტკ. საკუთ.'!I236)</f>
        <v>0</v>
      </c>
      <c r="J236" s="10">
        <f>SUM('დამტკ. ბიუჯ.'!J236,'დამტკ. საკუთ.'!J236)</f>
        <v>0</v>
      </c>
      <c r="K236" s="10" t="s">
        <v>190</v>
      </c>
    </row>
    <row r="237" spans="1:11" ht="15" customHeight="1" x14ac:dyDescent="0.25">
      <c r="A237" t="str">
        <f t="shared" si="3"/>
        <v>b</v>
      </c>
      <c r="B237" s="8"/>
      <c r="C237" s="9" t="s">
        <v>15</v>
      </c>
      <c r="D237" s="10">
        <f>SUM('დამტკ. ბიუჯ.'!D237,'დამტკ. საკუთ.'!D237)</f>
        <v>0</v>
      </c>
      <c r="E237" s="10">
        <f>SUM('დამტკ. ბიუჯ.'!E237,'დამტკ. საკუთ.'!E237)</f>
        <v>0</v>
      </c>
      <c r="F237" s="10">
        <f>SUM('დამტკ. ბიუჯ.'!F237,'დამტკ. საკუთ.'!F237)</f>
        <v>0</v>
      </c>
      <c r="G237" s="10">
        <f>SUM('დამტკ. ბიუჯ.'!G237,'დამტკ. საკუთ.'!G237)</f>
        <v>0</v>
      </c>
      <c r="H237" s="10">
        <f>SUM('დამტკ. ბიუჯ.'!H237,'დამტკ. საკუთ.'!H237)</f>
        <v>0</v>
      </c>
      <c r="I237" s="10">
        <f>SUM('დამტკ. ბიუჯ.'!I237,'დამტკ. საკუთ.'!I237)</f>
        <v>0</v>
      </c>
      <c r="J237" s="10">
        <f>SUM('დამტკ. ბიუჯ.'!J237,'დამტკ. საკუთ.'!J237)</f>
        <v>0</v>
      </c>
      <c r="K237" s="10" t="s">
        <v>190</v>
      </c>
    </row>
    <row r="238" spans="1:11" ht="15" customHeight="1" x14ac:dyDescent="0.25">
      <c r="A238" t="str">
        <f t="shared" si="3"/>
        <v>a</v>
      </c>
      <c r="B238" s="8"/>
      <c r="C238" s="9" t="s">
        <v>16</v>
      </c>
      <c r="D238" s="10">
        <f>SUM('დამტკ. ბიუჯ.'!D238,'დამტკ. საკუთ.'!D238)</f>
        <v>7000</v>
      </c>
      <c r="E238" s="10">
        <f>SUM('დამტკ. ბიუჯ.'!E238,'დამტკ. საკუთ.'!E238)</f>
        <v>2000</v>
      </c>
      <c r="F238" s="10">
        <f>SUM('დამტკ. ბიუჯ.'!F238,'დამტკ. საკუთ.'!F238)</f>
        <v>2000</v>
      </c>
      <c r="G238" s="10">
        <f>SUM('დამტკ. ბიუჯ.'!G238,'დამტკ. საკუთ.'!G238)</f>
        <v>1500</v>
      </c>
      <c r="H238" s="10">
        <f>SUM('დამტკ. ბიუჯ.'!H238,'დამტკ. საკუთ.'!H238)</f>
        <v>1500</v>
      </c>
      <c r="I238" s="10">
        <f>SUM('დამტკ. ბიუჯ.'!I238,'დამტკ. საკუთ.'!I238)</f>
        <v>4000</v>
      </c>
      <c r="J238" s="10">
        <f>SUM('დამტკ. ბიუჯ.'!J238,'დამტკ. საკუთ.'!J238)</f>
        <v>5500</v>
      </c>
      <c r="K238" s="10" t="s">
        <v>190</v>
      </c>
    </row>
    <row r="239" spans="1:11" ht="15" customHeight="1" x14ac:dyDescent="0.25">
      <c r="A239" t="str">
        <f t="shared" si="3"/>
        <v>a</v>
      </c>
      <c r="B239" s="8"/>
      <c r="C239" s="9" t="s">
        <v>17</v>
      </c>
      <c r="D239" s="10">
        <f>SUM('დამტკ. ბიუჯ.'!D239,'დამტკ. საკუთ.'!D239)</f>
        <v>1000</v>
      </c>
      <c r="E239" s="10">
        <f>SUM('დამტკ. ბიუჯ.'!E239,'დამტკ. საკუთ.'!E239)</f>
        <v>200</v>
      </c>
      <c r="F239" s="10">
        <f>SUM('დამტკ. ბიუჯ.'!F239,'დამტკ. საკუთ.'!F239)</f>
        <v>200</v>
      </c>
      <c r="G239" s="10">
        <f>SUM('დამტკ. ბიუჯ.'!G239,'დამტკ. საკუთ.'!G239)</f>
        <v>200</v>
      </c>
      <c r="H239" s="10">
        <f>SUM('დამტკ. ბიუჯ.'!H239,'დამტკ. საკუთ.'!H239)</f>
        <v>400</v>
      </c>
      <c r="I239" s="10">
        <f>SUM('დამტკ. ბიუჯ.'!I239,'დამტკ. საკუთ.'!I239)</f>
        <v>400</v>
      </c>
      <c r="J239" s="10">
        <f>SUM('დამტკ. ბიუჯ.'!J239,'დამტკ. საკუთ.'!J239)</f>
        <v>600</v>
      </c>
      <c r="K239" s="10" t="s">
        <v>190</v>
      </c>
    </row>
    <row r="240" spans="1:11" ht="15" customHeight="1" x14ac:dyDescent="0.25">
      <c r="A240" t="str">
        <f t="shared" si="3"/>
        <v>b</v>
      </c>
      <c r="B240" s="5"/>
      <c r="C240" s="6" t="s">
        <v>18</v>
      </c>
      <c r="D240" s="7">
        <f>SUM('დამტკ. ბიუჯ.'!D240,'დამტკ. საკუთ.'!D240)</f>
        <v>0</v>
      </c>
      <c r="E240" s="7">
        <f>SUM('დამტკ. ბიუჯ.'!E240,'დამტკ. საკუთ.'!E240)</f>
        <v>0</v>
      </c>
      <c r="F240" s="7">
        <f>SUM('დამტკ. ბიუჯ.'!F240,'დამტკ. საკუთ.'!F240)</f>
        <v>0</v>
      </c>
      <c r="G240" s="7">
        <f>SUM('დამტკ. ბიუჯ.'!G240,'დამტკ. საკუთ.'!G240)</f>
        <v>0</v>
      </c>
      <c r="H240" s="7">
        <f>SUM('დამტკ. ბიუჯ.'!H240,'დამტკ. საკუთ.'!H240)</f>
        <v>0</v>
      </c>
      <c r="I240" s="7">
        <f>SUM('დამტკ. ბიუჯ.'!I240,'დამტკ. საკუთ.'!I240)</f>
        <v>0</v>
      </c>
      <c r="J240" s="7">
        <f>SUM('დამტკ. ბიუჯ.'!J240,'დამტკ. საკუთ.'!J240)</f>
        <v>0</v>
      </c>
      <c r="K240" s="7" t="s">
        <v>190</v>
      </c>
    </row>
    <row r="241" spans="1:11" ht="15" customHeight="1" x14ac:dyDescent="0.25">
      <c r="A241" t="str">
        <f t="shared" si="3"/>
        <v>b</v>
      </c>
      <c r="B241" s="5"/>
      <c r="C241" s="6" t="s">
        <v>19</v>
      </c>
      <c r="D241" s="7">
        <f>SUM('დამტკ. ბიუჯ.'!D241,'დამტკ. საკუთ.'!D241)</f>
        <v>0</v>
      </c>
      <c r="E241" s="7">
        <f>SUM('დამტკ. ბიუჯ.'!E241,'დამტკ. საკუთ.'!E241)</f>
        <v>0</v>
      </c>
      <c r="F241" s="7">
        <f>SUM('დამტკ. ბიუჯ.'!F241,'დამტკ. საკუთ.'!F241)</f>
        <v>0</v>
      </c>
      <c r="G241" s="7">
        <f>SUM('დამტკ. ბიუჯ.'!G241,'დამტკ. საკუთ.'!G241)</f>
        <v>0</v>
      </c>
      <c r="H241" s="7">
        <f>SUM('დამტკ. ბიუჯ.'!H241,'დამტკ. საკუთ.'!H241)</f>
        <v>0</v>
      </c>
      <c r="I241" s="7">
        <f>SUM('დამტკ. ბიუჯ.'!I241,'დამტკ. საკუთ.'!I241)</f>
        <v>0</v>
      </c>
      <c r="J241" s="7">
        <f>SUM('დამტკ. ბიუჯ.'!J241,'დამტკ. საკუთ.'!J241)</f>
        <v>0</v>
      </c>
      <c r="K241" s="7" t="s">
        <v>190</v>
      </c>
    </row>
    <row r="242" spans="1:11" ht="15.75" customHeight="1" thickBot="1" x14ac:dyDescent="0.3">
      <c r="A242" t="str">
        <f t="shared" si="3"/>
        <v>b</v>
      </c>
      <c r="B242" s="11"/>
      <c r="C242" s="12" t="s">
        <v>20</v>
      </c>
      <c r="D242" s="13">
        <f>SUM('დამტკ. ბიუჯ.'!D242,'დამტკ. საკუთ.'!D242)</f>
        <v>0</v>
      </c>
      <c r="E242" s="13">
        <f>SUM('დამტკ. ბიუჯ.'!E242,'დამტკ. საკუთ.'!E242)</f>
        <v>0</v>
      </c>
      <c r="F242" s="13">
        <f>SUM('დამტკ. ბიუჯ.'!F242,'დამტკ. საკუთ.'!F242)</f>
        <v>0</v>
      </c>
      <c r="G242" s="13">
        <f>SUM('დამტკ. ბიუჯ.'!G242,'დამტკ. საკუთ.'!G242)</f>
        <v>0</v>
      </c>
      <c r="H242" s="13">
        <f>SUM('დამტკ. ბიუჯ.'!H242,'დამტკ. საკუთ.'!H242)</f>
        <v>0</v>
      </c>
      <c r="I242" s="13">
        <f>SUM('დამტკ. ბიუჯ.'!I242,'დამტკ. საკუთ.'!I242)</f>
        <v>0</v>
      </c>
      <c r="J242" s="13">
        <f>SUM('დამტკ. ბიუჯ.'!J242,'დამტკ. საკუთ.'!J242)</f>
        <v>0</v>
      </c>
      <c r="K242" s="13" t="s">
        <v>190</v>
      </c>
    </row>
    <row r="243" spans="1:11" ht="46.5" customHeight="1" thickTop="1" thickBot="1" x14ac:dyDescent="0.3">
      <c r="A243" t="str">
        <f t="shared" si="3"/>
        <v>a</v>
      </c>
      <c r="B243" s="3" t="s">
        <v>58</v>
      </c>
      <c r="C243" s="14" t="s">
        <v>59</v>
      </c>
      <c r="D243" s="4">
        <f>SUM('დამტკ. ბიუჯ.'!D243,'დამტკ. საკუთ.'!D243)</f>
        <v>6048000</v>
      </c>
      <c r="E243" s="4">
        <f>SUM('დამტკ. ბიუჯ.'!E243,'დამტკ. საკუთ.'!E243)</f>
        <v>1535500</v>
      </c>
      <c r="F243" s="4">
        <f>SUM('დამტკ. ბიუჯ.'!F243,'დამტკ. საკუთ.'!F243)</f>
        <v>1631500</v>
      </c>
      <c r="G243" s="4">
        <f>SUM('დამტკ. ბიუჯ.'!G243,'დამტკ. საკუთ.'!G243)</f>
        <v>1386500</v>
      </c>
      <c r="H243" s="4">
        <f>SUM('დამტკ. ბიუჯ.'!H243,'დამტკ. საკუთ.'!H243)</f>
        <v>1494500</v>
      </c>
      <c r="I243" s="4">
        <f>SUM('დამტკ. ბიუჯ.'!I243,'დამტკ. საკუთ.'!I243)</f>
        <v>3167000</v>
      </c>
      <c r="J243" s="4">
        <f>SUM('დამტკ. ბიუჯ.'!J243,'დამტკ. საკუთ.'!J243)</f>
        <v>4553500</v>
      </c>
      <c r="K243" s="4" t="s">
        <v>191</v>
      </c>
    </row>
    <row r="244" spans="1:11" ht="15.75" customHeight="1" thickTop="1" x14ac:dyDescent="0.25">
      <c r="A244" t="str">
        <f t="shared" si="3"/>
        <v>a</v>
      </c>
      <c r="B244" s="5"/>
      <c r="C244" s="6" t="s">
        <v>10</v>
      </c>
      <c r="D244" s="7">
        <f>SUM('დამტკ. ბიუჯ.'!D244,'დამტკ. საკუთ.'!D244)</f>
        <v>5923000</v>
      </c>
      <c r="E244" s="7">
        <f>SUM('დამტკ. ბიუჯ.'!E244,'დამტკ. საკუთ.'!E244)</f>
        <v>1482500</v>
      </c>
      <c r="F244" s="7">
        <f>SUM('დამტკ. ბიუჯ.'!F244,'დამტკ. საკუთ.'!F244)</f>
        <v>1606000</v>
      </c>
      <c r="G244" s="7">
        <f>SUM('დამტკ. ბიუჯ.'!G244,'დამტკ. საკუთ.'!G244)</f>
        <v>1363000</v>
      </c>
      <c r="H244" s="7">
        <f>SUM('დამტკ. ბიუჯ.'!H244,'დამტკ. საკუთ.'!H244)</f>
        <v>1471500</v>
      </c>
      <c r="I244" s="7">
        <f>SUM('დამტკ. ბიუჯ.'!I244,'დამტკ. საკუთ.'!I244)</f>
        <v>3088500</v>
      </c>
      <c r="J244" s="7">
        <f>SUM('დამტკ. ბიუჯ.'!J244,'დამტკ. საკუთ.'!J244)</f>
        <v>4451500</v>
      </c>
      <c r="K244" s="7" t="s">
        <v>191</v>
      </c>
    </row>
    <row r="245" spans="1:11" ht="15" customHeight="1" x14ac:dyDescent="0.25">
      <c r="A245" t="str">
        <f t="shared" si="3"/>
        <v>a</v>
      </c>
      <c r="B245" s="8"/>
      <c r="C245" s="9" t="s">
        <v>11</v>
      </c>
      <c r="D245" s="10">
        <f>SUM('დამტკ. ბიუჯ.'!D245,'დამტკ. საკუთ.'!D245)</f>
        <v>3200000</v>
      </c>
      <c r="E245" s="10">
        <f>SUM('დამტკ. ბიუჯ.'!E245,'დამტკ. საკუთ.'!E245)</f>
        <v>800000</v>
      </c>
      <c r="F245" s="10">
        <f>SUM('დამტკ. ბიუჯ.'!F245,'დამტკ. საკუთ.'!F245)</f>
        <v>800000</v>
      </c>
      <c r="G245" s="10">
        <f>SUM('დამტკ. ბიუჯ.'!G245,'დამტკ. საკუთ.'!G245)</f>
        <v>800000</v>
      </c>
      <c r="H245" s="10">
        <f>SUM('დამტკ. ბიუჯ.'!H245,'დამტკ. საკუთ.'!H245)</f>
        <v>800000</v>
      </c>
      <c r="I245" s="10">
        <f>SUM('დამტკ. ბიუჯ.'!I245,'დამტკ. საკუთ.'!I245)</f>
        <v>1600000</v>
      </c>
      <c r="J245" s="10">
        <f>SUM('დამტკ. ბიუჯ.'!J245,'დამტკ. საკუთ.'!J245)</f>
        <v>2400000</v>
      </c>
      <c r="K245" s="10" t="s">
        <v>191</v>
      </c>
    </row>
    <row r="246" spans="1:11" ht="15" customHeight="1" x14ac:dyDescent="0.25">
      <c r="A246" t="str">
        <f t="shared" si="3"/>
        <v>a</v>
      </c>
      <c r="B246" s="8"/>
      <c r="C246" s="9" t="s">
        <v>12</v>
      </c>
      <c r="D246" s="10">
        <f>SUM('დამტკ. ბიუჯ.'!D246,'დამტკ. საკუთ.'!D246)</f>
        <v>2609000</v>
      </c>
      <c r="E246" s="10">
        <f>SUM('დამტკ. ბიუჯ.'!E246,'დამტკ. საკუთ.'!E246)</f>
        <v>653000</v>
      </c>
      <c r="F246" s="10">
        <f>SUM('დამტკ. ბიუჯ.'!F246,'დამტკ. საკუთ.'!F246)</f>
        <v>782000</v>
      </c>
      <c r="G246" s="10">
        <f>SUM('დამტკ. ბიუჯ.'!G246,'დამტკ. საკუთ.'!G246)</f>
        <v>522000</v>
      </c>
      <c r="H246" s="10">
        <f>SUM('დამტკ. ბიუჯ.'!H246,'დამტკ. საკუთ.'!H246)</f>
        <v>652000</v>
      </c>
      <c r="I246" s="10">
        <f>SUM('დამტკ. ბიუჯ.'!I246,'დამტკ. საკუთ.'!I246)</f>
        <v>1435000</v>
      </c>
      <c r="J246" s="10">
        <f>SUM('დამტკ. ბიუჯ.'!J246,'დამტკ. საკუთ.'!J246)</f>
        <v>1957000</v>
      </c>
      <c r="K246" s="10" t="s">
        <v>191</v>
      </c>
    </row>
    <row r="247" spans="1:11" ht="15" customHeight="1" x14ac:dyDescent="0.25">
      <c r="A247" t="str">
        <f t="shared" si="3"/>
        <v>b</v>
      </c>
      <c r="B247" s="8"/>
      <c r="C247" s="9" t="s">
        <v>13</v>
      </c>
      <c r="D247" s="10">
        <f>SUM('დამტკ. ბიუჯ.'!D247,'დამტკ. საკუთ.'!D247)</f>
        <v>0</v>
      </c>
      <c r="E247" s="10">
        <f>SUM('დამტკ. ბიუჯ.'!E247,'დამტკ. საკუთ.'!E247)</f>
        <v>0</v>
      </c>
      <c r="F247" s="10">
        <f>SUM('დამტკ. ბიუჯ.'!F247,'დამტკ. საკუთ.'!F247)</f>
        <v>0</v>
      </c>
      <c r="G247" s="10">
        <f>SUM('დამტკ. ბიუჯ.'!G247,'დამტკ. საკუთ.'!G247)</f>
        <v>0</v>
      </c>
      <c r="H247" s="10">
        <f>SUM('დამტკ. ბიუჯ.'!H247,'დამტკ. საკუთ.'!H247)</f>
        <v>0</v>
      </c>
      <c r="I247" s="10">
        <f>SUM('დამტკ. ბიუჯ.'!I247,'დამტკ. საკუთ.'!I247)</f>
        <v>0</v>
      </c>
      <c r="J247" s="10">
        <f>SUM('დამტკ. ბიუჯ.'!J247,'დამტკ. საკუთ.'!J247)</f>
        <v>0</v>
      </c>
      <c r="K247" s="10" t="s">
        <v>191</v>
      </c>
    </row>
    <row r="248" spans="1:11" ht="15" customHeight="1" x14ac:dyDescent="0.25">
      <c r="A248" t="str">
        <f t="shared" si="3"/>
        <v>b</v>
      </c>
      <c r="B248" s="8"/>
      <c r="C248" s="9" t="s">
        <v>14</v>
      </c>
      <c r="D248" s="10">
        <f>SUM('დამტკ. ბიუჯ.'!D248,'დამტკ. საკუთ.'!D248)</f>
        <v>0</v>
      </c>
      <c r="E248" s="10">
        <f>SUM('დამტკ. ბიუჯ.'!E248,'დამტკ. საკუთ.'!E248)</f>
        <v>0</v>
      </c>
      <c r="F248" s="10">
        <f>SUM('დამტკ. ბიუჯ.'!F248,'დამტკ. საკუთ.'!F248)</f>
        <v>0</v>
      </c>
      <c r="G248" s="10">
        <f>SUM('დამტკ. ბიუჯ.'!G248,'დამტკ. საკუთ.'!G248)</f>
        <v>0</v>
      </c>
      <c r="H248" s="10">
        <f>SUM('დამტკ. ბიუჯ.'!H248,'დამტკ. საკუთ.'!H248)</f>
        <v>0</v>
      </c>
      <c r="I248" s="10">
        <f>SUM('დამტკ. ბიუჯ.'!I248,'დამტკ. საკუთ.'!I248)</f>
        <v>0</v>
      </c>
      <c r="J248" s="10">
        <f>SUM('დამტკ. ბიუჯ.'!J248,'დამტკ. საკუთ.'!J248)</f>
        <v>0</v>
      </c>
      <c r="K248" s="10" t="s">
        <v>191</v>
      </c>
    </row>
    <row r="249" spans="1:11" ht="15" customHeight="1" x14ac:dyDescent="0.25">
      <c r="A249" t="str">
        <f t="shared" si="3"/>
        <v>b</v>
      </c>
      <c r="B249" s="8"/>
      <c r="C249" s="9" t="s">
        <v>15</v>
      </c>
      <c r="D249" s="10">
        <f>SUM('დამტკ. ბიუჯ.'!D249,'დამტკ. საკუთ.'!D249)</f>
        <v>0</v>
      </c>
      <c r="E249" s="10">
        <f>SUM('დამტკ. ბიუჯ.'!E249,'დამტკ. საკუთ.'!E249)</f>
        <v>0</v>
      </c>
      <c r="F249" s="10">
        <f>SUM('დამტკ. ბიუჯ.'!F249,'დამტკ. საკუთ.'!F249)</f>
        <v>0</v>
      </c>
      <c r="G249" s="10">
        <f>SUM('დამტკ. ბიუჯ.'!G249,'დამტკ. საკუთ.'!G249)</f>
        <v>0</v>
      </c>
      <c r="H249" s="10">
        <f>SUM('დამტკ. ბიუჯ.'!H249,'დამტკ. საკუთ.'!H249)</f>
        <v>0</v>
      </c>
      <c r="I249" s="10">
        <f>SUM('დამტკ. ბიუჯ.'!I249,'დამტკ. საკუთ.'!I249)</f>
        <v>0</v>
      </c>
      <c r="J249" s="10">
        <f>SUM('დამტკ. ბიუჯ.'!J249,'დამტკ. საკუთ.'!J249)</f>
        <v>0</v>
      </c>
      <c r="K249" s="10" t="s">
        <v>191</v>
      </c>
    </row>
    <row r="250" spans="1:11" ht="15" customHeight="1" x14ac:dyDescent="0.25">
      <c r="A250" t="str">
        <f t="shared" si="3"/>
        <v>a</v>
      </c>
      <c r="B250" s="8"/>
      <c r="C250" s="9" t="s">
        <v>16</v>
      </c>
      <c r="D250" s="10">
        <f>SUM('დამტკ. ბიუჯ.'!D250,'დამტკ. საკუთ.'!D250)</f>
        <v>70000</v>
      </c>
      <c r="E250" s="10">
        <f>SUM('დამტკ. ბიუჯ.'!E250,'დამტკ. საკუთ.'!E250)</f>
        <v>20000</v>
      </c>
      <c r="F250" s="10">
        <f>SUM('დამტკ. ბიუჯ.'!F250,'დამტკ. საკუთ.'!F250)</f>
        <v>20000</v>
      </c>
      <c r="G250" s="10">
        <f>SUM('დამტკ. ბიუჯ.'!G250,'დამტკ. საკუთ.'!G250)</f>
        <v>15000</v>
      </c>
      <c r="H250" s="10">
        <f>SUM('დამტკ. ბიუჯ.'!H250,'დამტკ. საკუთ.'!H250)</f>
        <v>15000</v>
      </c>
      <c r="I250" s="10">
        <f>SUM('დამტკ. ბიუჯ.'!I250,'დამტკ. საკუთ.'!I250)</f>
        <v>40000</v>
      </c>
      <c r="J250" s="10">
        <f>SUM('დამტკ. ბიუჯ.'!J250,'დამტკ. საკუთ.'!J250)</f>
        <v>55000</v>
      </c>
      <c r="K250" s="10" t="s">
        <v>191</v>
      </c>
    </row>
    <row r="251" spans="1:11" ht="15" customHeight="1" x14ac:dyDescent="0.25">
      <c r="A251" t="str">
        <f t="shared" si="3"/>
        <v>a</v>
      </c>
      <c r="B251" s="8"/>
      <c r="C251" s="9" t="s">
        <v>17</v>
      </c>
      <c r="D251" s="10">
        <f>SUM('დამტკ. ბიუჯ.'!D251,'დამტკ. საკუთ.'!D251)</f>
        <v>44000</v>
      </c>
      <c r="E251" s="10">
        <f>SUM('დამტკ. ბიუჯ.'!E251,'დამტკ. საკუთ.'!E251)</f>
        <v>9500</v>
      </c>
      <c r="F251" s="10">
        <f>SUM('დამტკ. ბიუჯ.'!F251,'დამტკ. საკუთ.'!F251)</f>
        <v>4000</v>
      </c>
      <c r="G251" s="10">
        <f>SUM('დამტკ. ბიუჯ.'!G251,'დამტკ. საკუთ.'!G251)</f>
        <v>26000</v>
      </c>
      <c r="H251" s="10">
        <f>SUM('დამტკ. ბიუჯ.'!H251,'დამტკ. საკუთ.'!H251)</f>
        <v>4500</v>
      </c>
      <c r="I251" s="10">
        <f>SUM('დამტკ. ბიუჯ.'!I251,'დამტკ. საკუთ.'!I251)</f>
        <v>13500</v>
      </c>
      <c r="J251" s="10">
        <f>SUM('დამტკ. ბიუჯ.'!J251,'დამტკ. საკუთ.'!J251)</f>
        <v>39500</v>
      </c>
      <c r="K251" s="10" t="s">
        <v>191</v>
      </c>
    </row>
    <row r="252" spans="1:11" ht="15" customHeight="1" x14ac:dyDescent="0.25">
      <c r="A252" t="str">
        <f t="shared" si="3"/>
        <v>a</v>
      </c>
      <c r="B252" s="5"/>
      <c r="C252" s="6" t="s">
        <v>18</v>
      </c>
      <c r="D252" s="7">
        <f>SUM('დამტკ. ბიუჯ.'!D252,'დამტკ. საკუთ.'!D252)</f>
        <v>125000</v>
      </c>
      <c r="E252" s="7">
        <f>SUM('დამტკ. ბიუჯ.'!E252,'დამტკ. საკუთ.'!E252)</f>
        <v>53000</v>
      </c>
      <c r="F252" s="7">
        <f>SUM('დამტკ. ბიუჯ.'!F252,'დამტკ. საკუთ.'!F252)</f>
        <v>25500</v>
      </c>
      <c r="G252" s="7">
        <f>SUM('დამტკ. ბიუჯ.'!G252,'დამტკ. საკუთ.'!G252)</f>
        <v>23500</v>
      </c>
      <c r="H252" s="7">
        <f>SUM('დამტკ. ბიუჯ.'!H252,'დამტკ. საკუთ.'!H252)</f>
        <v>23000</v>
      </c>
      <c r="I252" s="7">
        <f>SUM('დამტკ. ბიუჯ.'!I252,'დამტკ. საკუთ.'!I252)</f>
        <v>78500</v>
      </c>
      <c r="J252" s="7">
        <f>SUM('დამტკ. ბიუჯ.'!J252,'დამტკ. საკუთ.'!J252)</f>
        <v>102000</v>
      </c>
      <c r="K252" s="7" t="s">
        <v>191</v>
      </c>
    </row>
    <row r="253" spans="1:11" ht="15" customHeight="1" x14ac:dyDescent="0.25">
      <c r="A253" t="str">
        <f t="shared" si="3"/>
        <v>b</v>
      </c>
      <c r="B253" s="5"/>
      <c r="C253" s="6" t="s">
        <v>19</v>
      </c>
      <c r="D253" s="7">
        <f>SUM('დამტკ. ბიუჯ.'!D253,'დამტკ. საკუთ.'!D253)</f>
        <v>0</v>
      </c>
      <c r="E253" s="7">
        <f>SUM('დამტკ. ბიუჯ.'!E253,'დამტკ. საკუთ.'!E253)</f>
        <v>0</v>
      </c>
      <c r="F253" s="7">
        <f>SUM('დამტკ. ბიუჯ.'!F253,'დამტკ. საკუთ.'!F253)</f>
        <v>0</v>
      </c>
      <c r="G253" s="7">
        <f>SUM('დამტკ. ბიუჯ.'!G253,'დამტკ. საკუთ.'!G253)</f>
        <v>0</v>
      </c>
      <c r="H253" s="7">
        <f>SUM('დამტკ. ბიუჯ.'!H253,'დამტკ. საკუთ.'!H253)</f>
        <v>0</v>
      </c>
      <c r="I253" s="7">
        <f>SUM('დამტკ. ბიუჯ.'!I253,'დამტკ. საკუთ.'!I253)</f>
        <v>0</v>
      </c>
      <c r="J253" s="7">
        <f>SUM('დამტკ. ბიუჯ.'!J253,'დამტკ. საკუთ.'!J253)</f>
        <v>0</v>
      </c>
      <c r="K253" s="7" t="s">
        <v>191</v>
      </c>
    </row>
    <row r="254" spans="1:11" ht="15.75" customHeight="1" thickBot="1" x14ac:dyDescent="0.3">
      <c r="A254" t="str">
        <f t="shared" si="3"/>
        <v>b</v>
      </c>
      <c r="B254" s="11"/>
      <c r="C254" s="12" t="s">
        <v>20</v>
      </c>
      <c r="D254" s="13">
        <f>SUM('დამტკ. ბიუჯ.'!D254,'დამტკ. საკუთ.'!D254)</f>
        <v>0</v>
      </c>
      <c r="E254" s="13">
        <f>SUM('დამტკ. ბიუჯ.'!E254,'დამტკ. საკუთ.'!E254)</f>
        <v>0</v>
      </c>
      <c r="F254" s="13">
        <f>SUM('დამტკ. ბიუჯ.'!F254,'დამტკ. საკუთ.'!F254)</f>
        <v>0</v>
      </c>
      <c r="G254" s="13">
        <f>SUM('დამტკ. ბიუჯ.'!G254,'დამტკ. საკუთ.'!G254)</f>
        <v>0</v>
      </c>
      <c r="H254" s="13">
        <f>SUM('დამტკ. ბიუჯ.'!H254,'დამტკ. საკუთ.'!H254)</f>
        <v>0</v>
      </c>
      <c r="I254" s="13">
        <f>SUM('დამტკ. ბიუჯ.'!I254,'დამტკ. საკუთ.'!I254)</f>
        <v>0</v>
      </c>
      <c r="J254" s="13">
        <f>SUM('დამტკ. ბიუჯ.'!J254,'დამტკ. საკუთ.'!J254)</f>
        <v>0</v>
      </c>
      <c r="K254" s="13" t="s">
        <v>191</v>
      </c>
    </row>
    <row r="255" spans="1:11" ht="31.5" customHeight="1" thickTop="1" thickBot="1" x14ac:dyDescent="0.3">
      <c r="A255" t="str">
        <f t="shared" si="3"/>
        <v>a</v>
      </c>
      <c r="B255" s="121" t="s">
        <v>60</v>
      </c>
      <c r="C255" s="122" t="s">
        <v>360</v>
      </c>
      <c r="D255" s="4">
        <f>SUM('დამტკ. ბიუჯ.'!D255,'დამტკ. საკუთ.'!D255)</f>
        <v>2683000</v>
      </c>
      <c r="E255" s="4">
        <f>SUM('დამტკ. ბიუჯ.'!E255,'დამტკ. საკუთ.'!E255)</f>
        <v>716800</v>
      </c>
      <c r="F255" s="4">
        <f>SUM('დამტკ. ბიუჯ.'!F255,'დამტკ. საკუთ.'!F255)</f>
        <v>687700</v>
      </c>
      <c r="G255" s="4">
        <f>SUM('დამტკ. ბიუჯ.'!G255,'დამტკ. საკუთ.'!G255)</f>
        <v>653400</v>
      </c>
      <c r="H255" s="4">
        <f>SUM('დამტკ. ბიუჯ.'!H255,'დამტკ. საკუთ.'!H255)</f>
        <v>625100</v>
      </c>
      <c r="I255" s="4">
        <f>SUM('დამტკ. ბიუჯ.'!I255,'დამტკ. საკუთ.'!I255)</f>
        <v>1404500</v>
      </c>
      <c r="J255" s="4">
        <f>SUM('დამტკ. ბიუჯ.'!J255,'დამტკ. საკუთ.'!J255)</f>
        <v>2057900</v>
      </c>
      <c r="K255" s="4" t="s">
        <v>192</v>
      </c>
    </row>
    <row r="256" spans="1:11" ht="15.75" customHeight="1" thickTop="1" x14ac:dyDescent="0.25">
      <c r="A256" t="str">
        <f t="shared" si="3"/>
        <v>a</v>
      </c>
      <c r="B256" s="5"/>
      <c r="C256" s="6" t="s">
        <v>10</v>
      </c>
      <c r="D256" s="7">
        <f>SUM('დამტკ. ბიუჯ.'!D256,'დამტკ. საკუთ.'!D256)</f>
        <v>2648000</v>
      </c>
      <c r="E256" s="7">
        <f>SUM('დამტკ. ბიუჯ.'!E256,'დამტკ. საკუთ.'!E256)</f>
        <v>703000</v>
      </c>
      <c r="F256" s="7">
        <f>SUM('დამტკ. ბიუჯ.'!F256,'დამტკ. საკუთ.'!F256)</f>
        <v>678900</v>
      </c>
      <c r="G256" s="7">
        <f>SUM('დამტკ. ბიუჯ.'!G256,'დამტკ. საკუთ.'!G256)</f>
        <v>646700</v>
      </c>
      <c r="H256" s="7">
        <f>SUM('დამტკ. ბიუჯ.'!H256,'დამტკ. საკუთ.'!H256)</f>
        <v>619400</v>
      </c>
      <c r="I256" s="7">
        <f>SUM('დამტკ. ბიუჯ.'!I256,'დამტკ. საკუთ.'!I256)</f>
        <v>1381900</v>
      </c>
      <c r="J256" s="7">
        <f>SUM('დამტკ. ბიუჯ.'!J256,'დამტკ. საკუთ.'!J256)</f>
        <v>2028600</v>
      </c>
      <c r="K256" s="7" t="s">
        <v>192</v>
      </c>
    </row>
    <row r="257" spans="1:11" ht="15" customHeight="1" x14ac:dyDescent="0.25">
      <c r="A257" t="str">
        <f t="shared" si="3"/>
        <v>a</v>
      </c>
      <c r="B257" s="8"/>
      <c r="C257" s="9" t="s">
        <v>11</v>
      </c>
      <c r="D257" s="10">
        <f>SUM('დამტკ. ბიუჯ.'!D257,'დამტკ. საკუთ.'!D257)</f>
        <v>1130000</v>
      </c>
      <c r="E257" s="10">
        <f>SUM('დამტკ. ბიუჯ.'!E257,'დამტკ. საკუთ.'!E257)</f>
        <v>282500</v>
      </c>
      <c r="F257" s="10">
        <f>SUM('დამტკ. ბიუჯ.'!F257,'დამტკ. საკუთ.'!F257)</f>
        <v>282500</v>
      </c>
      <c r="G257" s="10">
        <f>SUM('დამტკ. ბიუჯ.'!G257,'დამტკ. საკუთ.'!G257)</f>
        <v>282500</v>
      </c>
      <c r="H257" s="10">
        <f>SUM('დამტკ. ბიუჯ.'!H257,'დამტკ. საკუთ.'!H257)</f>
        <v>282500</v>
      </c>
      <c r="I257" s="10">
        <f>SUM('დამტკ. ბიუჯ.'!I257,'დამტკ. საკუთ.'!I257)</f>
        <v>565000</v>
      </c>
      <c r="J257" s="10">
        <f>SUM('დამტკ. ბიუჯ.'!J257,'დამტკ. საკუთ.'!J257)</f>
        <v>847500</v>
      </c>
      <c r="K257" s="10" t="s">
        <v>192</v>
      </c>
    </row>
    <row r="258" spans="1:11" ht="15" customHeight="1" x14ac:dyDescent="0.25">
      <c r="A258" t="str">
        <f t="shared" si="3"/>
        <v>a</v>
      </c>
      <c r="B258" s="8"/>
      <c r="C258" s="9" t="s">
        <v>12</v>
      </c>
      <c r="D258" s="10">
        <f>SUM('დამტკ. ბიუჯ.'!D258,'დამტკ. საკუთ.'!D258)</f>
        <v>1502000</v>
      </c>
      <c r="E258" s="10">
        <f>SUM('დამტკ. ბიუჯ.'!E258,'დამტკ. საკუთ.'!E258)</f>
        <v>416300</v>
      </c>
      <c r="F258" s="10">
        <f>SUM('დამტკ. ბიუჯ.'!F258,'დამტკ. საკუთ.'!F258)</f>
        <v>393000</v>
      </c>
      <c r="G258" s="10">
        <f>SUM('დამტკ. ბიუჯ.'!G258,'დამტკ. საკუთ.'!G258)</f>
        <v>360700</v>
      </c>
      <c r="H258" s="10">
        <f>SUM('დამტკ. ბიუჯ.'!H258,'დამტკ. საკუთ.'!H258)</f>
        <v>332000</v>
      </c>
      <c r="I258" s="10">
        <f>SUM('დამტკ. ბიუჯ.'!I258,'დამტკ. საკუთ.'!I258)</f>
        <v>809300</v>
      </c>
      <c r="J258" s="10">
        <f>SUM('დამტკ. ბიუჯ.'!J258,'დამტკ. საკუთ.'!J258)</f>
        <v>1170000</v>
      </c>
      <c r="K258" s="10" t="s">
        <v>192</v>
      </c>
    </row>
    <row r="259" spans="1:11" ht="15" customHeight="1" x14ac:dyDescent="0.25">
      <c r="A259" t="str">
        <f t="shared" si="3"/>
        <v>b</v>
      </c>
      <c r="B259" s="8"/>
      <c r="C259" s="9" t="s">
        <v>13</v>
      </c>
      <c r="D259" s="10">
        <f>SUM('დამტკ. ბიუჯ.'!D259,'დამტკ. საკუთ.'!D259)</f>
        <v>0</v>
      </c>
      <c r="E259" s="10">
        <f>SUM('დამტკ. ბიუჯ.'!E259,'დამტკ. საკუთ.'!E259)</f>
        <v>0</v>
      </c>
      <c r="F259" s="10">
        <f>SUM('დამტკ. ბიუჯ.'!F259,'დამტკ. საკუთ.'!F259)</f>
        <v>0</v>
      </c>
      <c r="G259" s="10">
        <f>SUM('დამტკ. ბიუჯ.'!G259,'დამტკ. საკუთ.'!G259)</f>
        <v>0</v>
      </c>
      <c r="H259" s="10">
        <f>SUM('დამტკ. ბიუჯ.'!H259,'დამტკ. საკუთ.'!H259)</f>
        <v>0</v>
      </c>
      <c r="I259" s="10">
        <f>SUM('დამტკ. ბიუჯ.'!I259,'დამტკ. საკუთ.'!I259)</f>
        <v>0</v>
      </c>
      <c r="J259" s="10">
        <f>SUM('დამტკ. ბიუჯ.'!J259,'დამტკ. საკუთ.'!J259)</f>
        <v>0</v>
      </c>
      <c r="K259" s="10" t="s">
        <v>192</v>
      </c>
    </row>
    <row r="260" spans="1:11" ht="15" customHeight="1" x14ac:dyDescent="0.25">
      <c r="A260" t="str">
        <f t="shared" ref="A260:A323" si="4">IF(OR(D260&lt;&gt;0,E260&lt;&gt;0,F260&lt;&gt;0,G260&lt;&gt;0,H260&lt;&gt;0,),"a","b")</f>
        <v>b</v>
      </c>
      <c r="B260" s="8"/>
      <c r="C260" s="9" t="s">
        <v>14</v>
      </c>
      <c r="D260" s="10">
        <f>SUM('დამტკ. ბიუჯ.'!D260,'დამტკ. საკუთ.'!D260)</f>
        <v>0</v>
      </c>
      <c r="E260" s="10">
        <f>SUM('დამტკ. ბიუჯ.'!E260,'დამტკ. საკუთ.'!E260)</f>
        <v>0</v>
      </c>
      <c r="F260" s="10">
        <f>SUM('დამტკ. ბიუჯ.'!F260,'დამტკ. საკუთ.'!F260)</f>
        <v>0</v>
      </c>
      <c r="G260" s="10">
        <f>SUM('დამტკ. ბიუჯ.'!G260,'დამტკ. საკუთ.'!G260)</f>
        <v>0</v>
      </c>
      <c r="H260" s="10">
        <f>SUM('დამტკ. ბიუჯ.'!H260,'დამტკ. საკუთ.'!H260)</f>
        <v>0</v>
      </c>
      <c r="I260" s="10">
        <f>SUM('დამტკ. ბიუჯ.'!I260,'დამტკ. საკუთ.'!I260)</f>
        <v>0</v>
      </c>
      <c r="J260" s="10">
        <f>SUM('დამტკ. ბიუჯ.'!J260,'დამტკ. საკუთ.'!J260)</f>
        <v>0</v>
      </c>
      <c r="K260" s="10" t="s">
        <v>192</v>
      </c>
    </row>
    <row r="261" spans="1:11" ht="15" customHeight="1" x14ac:dyDescent="0.25">
      <c r="A261" t="str">
        <f t="shared" si="4"/>
        <v>b</v>
      </c>
      <c r="B261" s="8"/>
      <c r="C261" s="9" t="s">
        <v>15</v>
      </c>
      <c r="D261" s="10">
        <f>SUM('დამტკ. ბიუჯ.'!D261,'დამტკ. საკუთ.'!D261)</f>
        <v>0</v>
      </c>
      <c r="E261" s="10">
        <f>SUM('დამტკ. ბიუჯ.'!E261,'დამტკ. საკუთ.'!E261)</f>
        <v>0</v>
      </c>
      <c r="F261" s="10">
        <f>SUM('დამტკ. ბიუჯ.'!F261,'დამტკ. საკუთ.'!F261)</f>
        <v>0</v>
      </c>
      <c r="G261" s="10">
        <f>SUM('დამტკ. ბიუჯ.'!G261,'დამტკ. საკუთ.'!G261)</f>
        <v>0</v>
      </c>
      <c r="H261" s="10">
        <f>SUM('დამტკ. ბიუჯ.'!H261,'დამტკ. საკუთ.'!H261)</f>
        <v>0</v>
      </c>
      <c r="I261" s="10">
        <f>SUM('დამტკ. ბიუჯ.'!I261,'დამტკ. საკუთ.'!I261)</f>
        <v>0</v>
      </c>
      <c r="J261" s="10">
        <f>SUM('დამტკ. ბიუჯ.'!J261,'დამტკ. საკუთ.'!J261)</f>
        <v>0</v>
      </c>
      <c r="K261" s="10" t="s">
        <v>192</v>
      </c>
    </row>
    <row r="262" spans="1:11" ht="15" customHeight="1" x14ac:dyDescent="0.25">
      <c r="A262" t="str">
        <f t="shared" si="4"/>
        <v>a</v>
      </c>
      <c r="B262" s="8"/>
      <c r="C262" s="9" t="s">
        <v>16</v>
      </c>
      <c r="D262" s="10">
        <f>SUM('დამტკ. ბიუჯ.'!D262,'დამტკ. საკუთ.'!D262)</f>
        <v>10000</v>
      </c>
      <c r="E262" s="10">
        <f>SUM('დამტკ. ბიუჯ.'!E262,'დამტკ. საკუთ.'!E262)</f>
        <v>3000</v>
      </c>
      <c r="F262" s="10">
        <f>SUM('დამტკ. ბიუჯ.'!F262,'დამტკ. საკუთ.'!F262)</f>
        <v>2000</v>
      </c>
      <c r="G262" s="10">
        <f>SUM('დამტკ. ბიუჯ.'!G262,'დამტკ. საკუთ.'!G262)</f>
        <v>2000</v>
      </c>
      <c r="H262" s="10">
        <f>SUM('დამტკ. ბიუჯ.'!H262,'დამტკ. საკუთ.'!H262)</f>
        <v>3000</v>
      </c>
      <c r="I262" s="10">
        <f>SUM('დამტკ. ბიუჯ.'!I262,'დამტკ. საკუთ.'!I262)</f>
        <v>5000</v>
      </c>
      <c r="J262" s="10">
        <f>SUM('დამტკ. ბიუჯ.'!J262,'დამტკ. საკუთ.'!J262)</f>
        <v>7000</v>
      </c>
      <c r="K262" s="10" t="s">
        <v>192</v>
      </c>
    </row>
    <row r="263" spans="1:11" ht="15" customHeight="1" x14ac:dyDescent="0.25">
      <c r="A263" t="str">
        <f t="shared" si="4"/>
        <v>a</v>
      </c>
      <c r="B263" s="8"/>
      <c r="C263" s="9" t="s">
        <v>17</v>
      </c>
      <c r="D263" s="10">
        <f>SUM('დამტკ. ბიუჯ.'!D263,'დამტკ. საკუთ.'!D263)</f>
        <v>6000</v>
      </c>
      <c r="E263" s="10">
        <f>SUM('დამტკ. ბიუჯ.'!E263,'დამტკ. საკუთ.'!E263)</f>
        <v>1200</v>
      </c>
      <c r="F263" s="10">
        <f>SUM('დამტკ. ბიუჯ.'!F263,'დამტკ. საკუთ.'!F263)</f>
        <v>1400</v>
      </c>
      <c r="G263" s="10">
        <f>SUM('დამტკ. ბიუჯ.'!G263,'დამტკ. საკუთ.'!G263)</f>
        <v>1500</v>
      </c>
      <c r="H263" s="10">
        <f>SUM('დამტკ. ბიუჯ.'!H263,'დამტკ. საკუთ.'!H263)</f>
        <v>1900</v>
      </c>
      <c r="I263" s="10">
        <f>SUM('დამტკ. ბიუჯ.'!I263,'დამტკ. საკუთ.'!I263)</f>
        <v>2600</v>
      </c>
      <c r="J263" s="10">
        <f>SUM('დამტკ. ბიუჯ.'!J263,'დამტკ. საკუთ.'!J263)</f>
        <v>4100</v>
      </c>
      <c r="K263" s="10" t="s">
        <v>192</v>
      </c>
    </row>
    <row r="264" spans="1:11" ht="15" customHeight="1" x14ac:dyDescent="0.25">
      <c r="A264" t="str">
        <f t="shared" si="4"/>
        <v>a</v>
      </c>
      <c r="B264" s="5"/>
      <c r="C264" s="6" t="s">
        <v>18</v>
      </c>
      <c r="D264" s="7">
        <f>SUM('დამტკ. ბიუჯ.'!D264,'დამტკ. საკუთ.'!D264)</f>
        <v>35000</v>
      </c>
      <c r="E264" s="7">
        <f>SUM('დამტკ. ბიუჯ.'!E264,'დამტკ. საკუთ.'!E264)</f>
        <v>13800</v>
      </c>
      <c r="F264" s="7">
        <f>SUM('დამტკ. ბიუჯ.'!F264,'დამტკ. საკუთ.'!F264)</f>
        <v>8800</v>
      </c>
      <c r="G264" s="7">
        <f>SUM('დამტკ. ბიუჯ.'!G264,'დამტკ. საკუთ.'!G264)</f>
        <v>6700</v>
      </c>
      <c r="H264" s="7">
        <f>SUM('დამტკ. ბიუჯ.'!H264,'დამტკ. საკუთ.'!H264)</f>
        <v>5700</v>
      </c>
      <c r="I264" s="7">
        <f>SUM('დამტკ. ბიუჯ.'!I264,'დამტკ. საკუთ.'!I264)</f>
        <v>22600</v>
      </c>
      <c r="J264" s="7">
        <f>SUM('დამტკ. ბიუჯ.'!J264,'დამტკ. საკუთ.'!J264)</f>
        <v>29300</v>
      </c>
      <c r="K264" s="7" t="s">
        <v>192</v>
      </c>
    </row>
    <row r="265" spans="1:11" ht="15" customHeight="1" x14ac:dyDescent="0.25">
      <c r="A265" t="str">
        <f t="shared" si="4"/>
        <v>b</v>
      </c>
      <c r="B265" s="5"/>
      <c r="C265" s="6" t="s">
        <v>19</v>
      </c>
      <c r="D265" s="7">
        <f>SUM('დამტკ. ბიუჯ.'!D265,'დამტკ. საკუთ.'!D265)</f>
        <v>0</v>
      </c>
      <c r="E265" s="7">
        <f>SUM('დამტკ. ბიუჯ.'!E265,'დამტკ. საკუთ.'!E265)</f>
        <v>0</v>
      </c>
      <c r="F265" s="7">
        <f>SUM('დამტკ. ბიუჯ.'!F265,'დამტკ. საკუთ.'!F265)</f>
        <v>0</v>
      </c>
      <c r="G265" s="7">
        <f>SUM('დამტკ. ბიუჯ.'!G265,'დამტკ. საკუთ.'!G265)</f>
        <v>0</v>
      </c>
      <c r="H265" s="7">
        <f>SUM('დამტკ. ბიუჯ.'!H265,'დამტკ. საკუთ.'!H265)</f>
        <v>0</v>
      </c>
      <c r="I265" s="7">
        <f>SUM('დამტკ. ბიუჯ.'!I265,'დამტკ. საკუთ.'!I265)</f>
        <v>0</v>
      </c>
      <c r="J265" s="7">
        <f>SUM('დამტკ. ბიუჯ.'!J265,'დამტკ. საკუთ.'!J265)</f>
        <v>0</v>
      </c>
      <c r="K265" s="7" t="s">
        <v>192</v>
      </c>
    </row>
    <row r="266" spans="1:11" ht="15.75" customHeight="1" thickBot="1" x14ac:dyDescent="0.3">
      <c r="A266" t="str">
        <f t="shared" si="4"/>
        <v>b</v>
      </c>
      <c r="B266" s="11"/>
      <c r="C266" s="12" t="s">
        <v>20</v>
      </c>
      <c r="D266" s="13">
        <f>SUM('დამტკ. ბიუჯ.'!D266,'დამტკ. საკუთ.'!D266)</f>
        <v>0</v>
      </c>
      <c r="E266" s="13">
        <f>SUM('დამტკ. ბიუჯ.'!E266,'დამტკ. საკუთ.'!E266)</f>
        <v>0</v>
      </c>
      <c r="F266" s="13">
        <f>SUM('დამტკ. ბიუჯ.'!F266,'დამტკ. საკუთ.'!F266)</f>
        <v>0</v>
      </c>
      <c r="G266" s="13">
        <f>SUM('დამტკ. ბიუჯ.'!G266,'დამტკ. საკუთ.'!G266)</f>
        <v>0</v>
      </c>
      <c r="H266" s="13">
        <f>SUM('დამტკ. ბიუჯ.'!H266,'დამტკ. საკუთ.'!H266)</f>
        <v>0</v>
      </c>
      <c r="I266" s="13">
        <f>SUM('დამტკ. ბიუჯ.'!I266,'დამტკ. საკუთ.'!I266)</f>
        <v>0</v>
      </c>
      <c r="J266" s="13">
        <f>SUM('დამტკ. ბიუჯ.'!J266,'დამტკ. საკუთ.'!J266)</f>
        <v>0</v>
      </c>
      <c r="K266" s="13" t="s">
        <v>192</v>
      </c>
    </row>
    <row r="267" spans="1:11" ht="32.25" customHeight="1" thickTop="1" thickBot="1" x14ac:dyDescent="0.3">
      <c r="A267" t="str">
        <f t="shared" si="4"/>
        <v>a</v>
      </c>
      <c r="B267" s="16" t="s">
        <v>61</v>
      </c>
      <c r="C267" s="4" t="s">
        <v>62</v>
      </c>
      <c r="D267" s="4">
        <f>SUM('დამტკ. ბიუჯ.'!D267,'დამტკ. საკუთ.'!D267)</f>
        <v>2438000000</v>
      </c>
      <c r="E267" s="4">
        <f>SUM('დამტკ. ბიუჯ.'!E267,'დამტკ. საკუთ.'!E267)</f>
        <v>606505600</v>
      </c>
      <c r="F267" s="4">
        <f>SUM('დამტკ. ბიუჯ.'!F267,'დამტკ. საკუთ.'!F267)</f>
        <v>609128600</v>
      </c>
      <c r="G267" s="4">
        <f>SUM('დამტკ. ბიუჯ.'!G267,'დამტკ. საკუთ.'!G267)</f>
        <v>609668600</v>
      </c>
      <c r="H267" s="4">
        <f>SUM('დამტკ. ბიუჯ.'!H267,'დამტკ. საკუთ.'!H267)</f>
        <v>612697200</v>
      </c>
      <c r="I267" s="4">
        <f>SUM('დამტკ. ბიუჯ.'!I267,'დამტკ. საკუთ.'!I267)</f>
        <v>1215634200</v>
      </c>
      <c r="J267" s="4">
        <f>SUM('დამტკ. ბიუჯ.'!J267,'დამტკ. საკუთ.'!J267)</f>
        <v>1825302800</v>
      </c>
      <c r="K267" s="4" t="s">
        <v>190</v>
      </c>
    </row>
    <row r="268" spans="1:11" ht="15.75" customHeight="1" thickTop="1" x14ac:dyDescent="0.25">
      <c r="A268" t="str">
        <f t="shared" si="4"/>
        <v>a</v>
      </c>
      <c r="B268" s="5"/>
      <c r="C268" s="6" t="s">
        <v>10</v>
      </c>
      <c r="D268" s="7">
        <f>SUM('დამტკ. ბიუჯ.'!D268,'დამტკ. საკუთ.'!D268)</f>
        <v>2438000000</v>
      </c>
      <c r="E268" s="7">
        <f>SUM('დამტკ. ბიუჯ.'!E268,'დამტკ. საკუთ.'!E268)</f>
        <v>606505600</v>
      </c>
      <c r="F268" s="7">
        <f>SUM('დამტკ. ბიუჯ.'!F268,'დამტკ. საკუთ.'!F268)</f>
        <v>609128600</v>
      </c>
      <c r="G268" s="7">
        <f>SUM('დამტკ. ბიუჯ.'!G268,'დამტკ. საკუთ.'!G268)</f>
        <v>609668600</v>
      </c>
      <c r="H268" s="7">
        <f>SUM('დამტკ. ბიუჯ.'!H268,'დამტკ. საკუთ.'!H268)</f>
        <v>612697200</v>
      </c>
      <c r="I268" s="7">
        <f>SUM('დამტკ. ბიუჯ.'!I268,'დამტკ. საკუთ.'!I268)</f>
        <v>1215634200</v>
      </c>
      <c r="J268" s="7">
        <f>SUM('დამტკ. ბიუჯ.'!J268,'დამტკ. საკუთ.'!J268)</f>
        <v>1825302800</v>
      </c>
      <c r="K268" s="7" t="s">
        <v>190</v>
      </c>
    </row>
    <row r="269" spans="1:11" ht="15" customHeight="1" x14ac:dyDescent="0.25">
      <c r="A269" t="str">
        <f t="shared" si="4"/>
        <v>b</v>
      </c>
      <c r="B269" s="8"/>
      <c r="C269" s="9" t="s">
        <v>11</v>
      </c>
      <c r="D269" s="10">
        <f>SUM('დამტკ. ბიუჯ.'!D269,'დამტკ. საკუთ.'!D269)</f>
        <v>0</v>
      </c>
      <c r="E269" s="10">
        <f>SUM('დამტკ. ბიუჯ.'!E269,'დამტკ. საკუთ.'!E269)</f>
        <v>0</v>
      </c>
      <c r="F269" s="10">
        <f>SUM('დამტკ. ბიუჯ.'!F269,'დამტკ. საკუთ.'!F269)</f>
        <v>0</v>
      </c>
      <c r="G269" s="10">
        <f>SUM('დამტკ. ბიუჯ.'!G269,'დამტკ. საკუთ.'!G269)</f>
        <v>0</v>
      </c>
      <c r="H269" s="10">
        <f>SUM('დამტკ. ბიუჯ.'!H269,'დამტკ. საკუთ.'!H269)</f>
        <v>0</v>
      </c>
      <c r="I269" s="10">
        <f>SUM('დამტკ. ბიუჯ.'!I269,'დამტკ. საკუთ.'!I269)</f>
        <v>0</v>
      </c>
      <c r="J269" s="10">
        <f>SUM('დამტკ. ბიუჯ.'!J269,'დამტკ. საკუთ.'!J269)</f>
        <v>0</v>
      </c>
      <c r="K269" s="10" t="s">
        <v>190</v>
      </c>
    </row>
    <row r="270" spans="1:11" ht="15" customHeight="1" x14ac:dyDescent="0.25">
      <c r="A270" t="str">
        <f t="shared" si="4"/>
        <v>a</v>
      </c>
      <c r="B270" s="8"/>
      <c r="C270" s="9" t="s">
        <v>12</v>
      </c>
      <c r="D270" s="10">
        <f>SUM('დამტკ. ბიუჯ.'!D270,'დამტკ. საკუთ.'!D270)</f>
        <v>4960000</v>
      </c>
      <c r="E270" s="10">
        <f>SUM('დამტკ. ბიუჯ.'!E270,'დამტკ. საკუთ.'!E270)</f>
        <v>1240000</v>
      </c>
      <c r="F270" s="10">
        <f>SUM('დამტკ. ბიუჯ.'!F270,'დამტკ. საკუთ.'!F270)</f>
        <v>1240000</v>
      </c>
      <c r="G270" s="10">
        <f>SUM('დამტკ. ბიუჯ.'!G270,'დამტკ. საკუთ.'!G270)</f>
        <v>1240000</v>
      </c>
      <c r="H270" s="10">
        <f>SUM('დამტკ. ბიუჯ.'!H270,'დამტკ. საკუთ.'!H270)</f>
        <v>1240000</v>
      </c>
      <c r="I270" s="10">
        <f>SUM('დამტკ. ბიუჯ.'!I270,'დამტკ. საკუთ.'!I270)</f>
        <v>2480000</v>
      </c>
      <c r="J270" s="10">
        <f>SUM('დამტკ. ბიუჯ.'!J270,'დამტკ. საკუთ.'!J270)</f>
        <v>3720000</v>
      </c>
      <c r="K270" s="10" t="s">
        <v>190</v>
      </c>
    </row>
    <row r="271" spans="1:11" ht="15" customHeight="1" x14ac:dyDescent="0.25">
      <c r="A271" t="str">
        <f t="shared" si="4"/>
        <v>b</v>
      </c>
      <c r="B271" s="8"/>
      <c r="C271" s="9" t="s">
        <v>13</v>
      </c>
      <c r="D271" s="10">
        <f>SUM('დამტკ. ბიუჯ.'!D271,'დამტკ. საკუთ.'!D271)</f>
        <v>0</v>
      </c>
      <c r="E271" s="10">
        <f>SUM('დამტკ. ბიუჯ.'!E271,'დამტკ. საკუთ.'!E271)</f>
        <v>0</v>
      </c>
      <c r="F271" s="10">
        <f>SUM('დამტკ. ბიუჯ.'!F271,'დამტკ. საკუთ.'!F271)</f>
        <v>0</v>
      </c>
      <c r="G271" s="10">
        <f>SUM('დამტკ. ბიუჯ.'!G271,'დამტკ. საკუთ.'!G271)</f>
        <v>0</v>
      </c>
      <c r="H271" s="10">
        <f>SUM('დამტკ. ბიუჯ.'!H271,'დამტკ. საკუთ.'!H271)</f>
        <v>0</v>
      </c>
      <c r="I271" s="10">
        <f>SUM('დამტკ. ბიუჯ.'!I271,'დამტკ. საკუთ.'!I271)</f>
        <v>0</v>
      </c>
      <c r="J271" s="10">
        <f>SUM('დამტკ. ბიუჯ.'!J271,'დამტკ. საკუთ.'!J271)</f>
        <v>0</v>
      </c>
      <c r="K271" s="10" t="s">
        <v>190</v>
      </c>
    </row>
    <row r="272" spans="1:11" ht="15" customHeight="1" x14ac:dyDescent="0.25">
      <c r="A272" t="str">
        <f t="shared" si="4"/>
        <v>b</v>
      </c>
      <c r="B272" s="8"/>
      <c r="C272" s="9" t="s">
        <v>14</v>
      </c>
      <c r="D272" s="10">
        <f>SUM('დამტკ. ბიუჯ.'!D272,'დამტკ. საკუთ.'!D272)</f>
        <v>0</v>
      </c>
      <c r="E272" s="10">
        <f>SUM('დამტკ. ბიუჯ.'!E272,'დამტკ. საკუთ.'!E272)</f>
        <v>0</v>
      </c>
      <c r="F272" s="10">
        <f>SUM('დამტკ. ბიუჯ.'!F272,'დამტკ. საკუთ.'!F272)</f>
        <v>0</v>
      </c>
      <c r="G272" s="10">
        <f>SUM('დამტკ. ბიუჯ.'!G272,'დამტკ. საკუთ.'!G272)</f>
        <v>0</v>
      </c>
      <c r="H272" s="10">
        <f>SUM('დამტკ. ბიუჯ.'!H272,'დამტკ. საკუთ.'!H272)</f>
        <v>0</v>
      </c>
      <c r="I272" s="10">
        <f>SUM('დამტკ. ბიუჯ.'!I272,'დამტკ. საკუთ.'!I272)</f>
        <v>0</v>
      </c>
      <c r="J272" s="10">
        <f>SUM('დამტკ. ბიუჯ.'!J272,'დამტკ. საკუთ.'!J272)</f>
        <v>0</v>
      </c>
      <c r="K272" s="10" t="s">
        <v>190</v>
      </c>
    </row>
    <row r="273" spans="1:11" ht="15" customHeight="1" x14ac:dyDescent="0.25">
      <c r="A273" t="str">
        <f t="shared" si="4"/>
        <v>b</v>
      </c>
      <c r="B273" s="8"/>
      <c r="C273" s="9" t="s">
        <v>15</v>
      </c>
      <c r="D273" s="10">
        <f>SUM('დამტკ. ბიუჯ.'!D273,'დამტკ. საკუთ.'!D273)</f>
        <v>0</v>
      </c>
      <c r="E273" s="10">
        <f>SUM('დამტკ. ბიუჯ.'!E273,'დამტკ. საკუთ.'!E273)</f>
        <v>0</v>
      </c>
      <c r="F273" s="10">
        <f>SUM('დამტკ. ბიუჯ.'!F273,'დამტკ. საკუთ.'!F273)</f>
        <v>0</v>
      </c>
      <c r="G273" s="10">
        <f>SUM('დამტკ. ბიუჯ.'!G273,'დამტკ. საკუთ.'!G273)</f>
        <v>0</v>
      </c>
      <c r="H273" s="10">
        <f>SUM('დამტკ. ბიუჯ.'!H273,'დამტკ. საკუთ.'!H273)</f>
        <v>0</v>
      </c>
      <c r="I273" s="10">
        <f>SUM('დამტკ. ბიუჯ.'!I273,'დამტკ. საკუთ.'!I273)</f>
        <v>0</v>
      </c>
      <c r="J273" s="10">
        <f>SUM('დამტკ. ბიუჯ.'!J273,'დამტკ. საკუთ.'!J273)</f>
        <v>0</v>
      </c>
      <c r="K273" s="10" t="s">
        <v>190</v>
      </c>
    </row>
    <row r="274" spans="1:11" ht="15" customHeight="1" x14ac:dyDescent="0.25">
      <c r="A274" t="str">
        <f t="shared" si="4"/>
        <v>a</v>
      </c>
      <c r="B274" s="8"/>
      <c r="C274" s="9" t="s">
        <v>16</v>
      </c>
      <c r="D274" s="10">
        <f>SUM('დამტკ. ბიუჯ.'!D274,'დამტკ. საკუთ.'!D274)</f>
        <v>2430790000</v>
      </c>
      <c r="E274" s="10">
        <f>SUM('დამტკ. ბიუჯ.'!E274,'დამტკ. საკუთ.'!E274)</f>
        <v>604724600</v>
      </c>
      <c r="F274" s="10">
        <f>SUM('დამტკ. ბიუჯ.'!F274,'დამტკ. საკუთ.'!F274)</f>
        <v>607319600</v>
      </c>
      <c r="G274" s="10">
        <f>SUM('დამტკ. ბიუჯ.'!G274,'დამტკ. საკუთ.'!G274)</f>
        <v>607858600</v>
      </c>
      <c r="H274" s="10">
        <f>SUM('დამტკ. ბიუჯ.'!H274,'დამტკ. საკუთ.'!H274)</f>
        <v>610887200</v>
      </c>
      <c r="I274" s="10">
        <f>SUM('დამტკ. ბიუჯ.'!I274,'დამტკ. საკუთ.'!I274)</f>
        <v>1212044200</v>
      </c>
      <c r="J274" s="10">
        <f>SUM('დამტკ. ბიუჯ.'!J274,'დამტკ. საკუთ.'!J274)</f>
        <v>1819902800</v>
      </c>
      <c r="K274" s="10" t="s">
        <v>190</v>
      </c>
    </row>
    <row r="275" spans="1:11" ht="15" customHeight="1" x14ac:dyDescent="0.25">
      <c r="A275" t="str">
        <f t="shared" si="4"/>
        <v>a</v>
      </c>
      <c r="B275" s="8"/>
      <c r="C275" s="9" t="s">
        <v>17</v>
      </c>
      <c r="D275" s="10">
        <f>SUM('დამტკ. ბიუჯ.'!D275,'დამტკ. საკუთ.'!D275)</f>
        <v>2250000</v>
      </c>
      <c r="E275" s="10">
        <f>SUM('დამტკ. ბიუჯ.'!E275,'დამტკ. საკუთ.'!E275)</f>
        <v>541000</v>
      </c>
      <c r="F275" s="10">
        <f>SUM('დამტკ. ბიუჯ.'!F275,'დამტკ. საკუთ.'!F275)</f>
        <v>569000</v>
      </c>
      <c r="G275" s="10">
        <f>SUM('დამტკ. ბიუჯ.'!G275,'დამტკ. საკუთ.'!G275)</f>
        <v>570000</v>
      </c>
      <c r="H275" s="10">
        <f>SUM('დამტკ. ბიუჯ.'!H275,'დამტკ. საკუთ.'!H275)</f>
        <v>570000</v>
      </c>
      <c r="I275" s="10">
        <f>SUM('დამტკ. ბიუჯ.'!I275,'დამტკ. საკუთ.'!I275)</f>
        <v>1110000</v>
      </c>
      <c r="J275" s="10">
        <f>SUM('დამტკ. ბიუჯ.'!J275,'დამტკ. საკუთ.'!J275)</f>
        <v>1680000</v>
      </c>
      <c r="K275" s="10" t="s">
        <v>190</v>
      </c>
    </row>
    <row r="276" spans="1:11" ht="15" customHeight="1" x14ac:dyDescent="0.25">
      <c r="A276" t="str">
        <f t="shared" si="4"/>
        <v>b</v>
      </c>
      <c r="B276" s="5"/>
      <c r="C276" s="6" t="s">
        <v>18</v>
      </c>
      <c r="D276" s="7">
        <f>SUM('დამტკ. ბიუჯ.'!D276,'დამტკ. საკუთ.'!D276)</f>
        <v>0</v>
      </c>
      <c r="E276" s="7">
        <f>SUM('დამტკ. ბიუჯ.'!E276,'დამტკ. საკუთ.'!E276)</f>
        <v>0</v>
      </c>
      <c r="F276" s="7">
        <f>SUM('დამტკ. ბიუჯ.'!F276,'დამტკ. საკუთ.'!F276)</f>
        <v>0</v>
      </c>
      <c r="G276" s="7">
        <f>SUM('დამტკ. ბიუჯ.'!G276,'დამტკ. საკუთ.'!G276)</f>
        <v>0</v>
      </c>
      <c r="H276" s="7">
        <f>SUM('დამტკ. ბიუჯ.'!H276,'დამტკ. საკუთ.'!H276)</f>
        <v>0</v>
      </c>
      <c r="I276" s="7">
        <f>SUM('დამტკ. ბიუჯ.'!I276,'დამტკ. საკუთ.'!I276)</f>
        <v>0</v>
      </c>
      <c r="J276" s="7">
        <f>SUM('დამტკ. ბიუჯ.'!J276,'დამტკ. საკუთ.'!J276)</f>
        <v>0</v>
      </c>
      <c r="K276" s="7" t="s">
        <v>190</v>
      </c>
    </row>
    <row r="277" spans="1:11" ht="15" customHeight="1" x14ac:dyDescent="0.25">
      <c r="A277" t="str">
        <f t="shared" si="4"/>
        <v>b</v>
      </c>
      <c r="B277" s="5"/>
      <c r="C277" s="6" t="s">
        <v>19</v>
      </c>
      <c r="D277" s="7">
        <f>SUM('დამტკ. ბიუჯ.'!D277,'დამტკ. საკუთ.'!D277)</f>
        <v>0</v>
      </c>
      <c r="E277" s="7">
        <f>SUM('დამტკ. ბიუჯ.'!E277,'დამტკ. საკუთ.'!E277)</f>
        <v>0</v>
      </c>
      <c r="F277" s="7">
        <f>SUM('დამტკ. ბიუჯ.'!F277,'დამტკ. საკუთ.'!F277)</f>
        <v>0</v>
      </c>
      <c r="G277" s="7">
        <f>SUM('დამტკ. ბიუჯ.'!G277,'დამტკ. საკუთ.'!G277)</f>
        <v>0</v>
      </c>
      <c r="H277" s="7">
        <f>SUM('დამტკ. ბიუჯ.'!H277,'დამტკ. საკუთ.'!H277)</f>
        <v>0</v>
      </c>
      <c r="I277" s="7">
        <f>SUM('დამტკ. ბიუჯ.'!I277,'დამტკ. საკუთ.'!I277)</f>
        <v>0</v>
      </c>
      <c r="J277" s="7">
        <f>SUM('დამტკ. ბიუჯ.'!J277,'დამტკ. საკუთ.'!J277)</f>
        <v>0</v>
      </c>
      <c r="K277" s="7" t="s">
        <v>190</v>
      </c>
    </row>
    <row r="278" spans="1:11" ht="15.75" customHeight="1" thickBot="1" x14ac:dyDescent="0.3">
      <c r="A278" t="str">
        <f t="shared" si="4"/>
        <v>b</v>
      </c>
      <c r="B278" s="11"/>
      <c r="C278" s="12" t="s">
        <v>20</v>
      </c>
      <c r="D278" s="13">
        <f>SUM('დამტკ. ბიუჯ.'!D278,'დამტკ. საკუთ.'!D278)</f>
        <v>0</v>
      </c>
      <c r="E278" s="13">
        <f>SUM('დამტკ. ბიუჯ.'!E278,'დამტკ. საკუთ.'!E278)</f>
        <v>0</v>
      </c>
      <c r="F278" s="13">
        <f>SUM('დამტკ. ბიუჯ.'!F278,'დამტკ. საკუთ.'!F278)</f>
        <v>0</v>
      </c>
      <c r="G278" s="13">
        <f>SUM('დამტკ. ბიუჯ.'!G278,'დამტკ. საკუთ.'!G278)</f>
        <v>0</v>
      </c>
      <c r="H278" s="13">
        <f>SUM('დამტკ. ბიუჯ.'!H278,'დამტკ. საკუთ.'!H278)</f>
        <v>0</v>
      </c>
      <c r="I278" s="13">
        <f>SUM('დამტკ. ბიუჯ.'!I278,'დამტკ. საკუთ.'!I278)</f>
        <v>0</v>
      </c>
      <c r="J278" s="13">
        <f>SUM('დამტკ. ბიუჯ.'!J278,'დამტკ. საკუთ.'!J278)</f>
        <v>0</v>
      </c>
      <c r="K278" s="13" t="s">
        <v>190</v>
      </c>
    </row>
    <row r="279" spans="1:11" ht="32.25" customHeight="1" thickTop="1" thickBot="1" x14ac:dyDescent="0.3">
      <c r="A279" t="str">
        <f t="shared" si="4"/>
        <v>a</v>
      </c>
      <c r="B279" s="3" t="s">
        <v>63</v>
      </c>
      <c r="C279" s="4" t="s">
        <v>64</v>
      </c>
      <c r="D279" s="4">
        <f>SUM('დამტკ. ბიუჯ.'!D279,'დამტკ. საკუთ.'!D279)</f>
        <v>1680000000</v>
      </c>
      <c r="E279" s="4">
        <f>SUM('დამტკ. ბიუჯ.'!E279,'დამტკ. საკუთ.'!E279)</f>
        <v>420000000</v>
      </c>
      <c r="F279" s="4">
        <f>SUM('დამტკ. ბიუჯ.'!F279,'დამტკ. საკუთ.'!F279)</f>
        <v>420000000</v>
      </c>
      <c r="G279" s="4">
        <f>SUM('დამტკ. ბიუჯ.'!G279,'დამტკ. საკუთ.'!G279)</f>
        <v>420000000</v>
      </c>
      <c r="H279" s="4">
        <f>SUM('დამტკ. ბიუჯ.'!H279,'დამტკ. საკუთ.'!H279)</f>
        <v>420000000</v>
      </c>
      <c r="I279" s="4">
        <f>SUM('დამტკ. ბიუჯ.'!I279,'დამტკ. საკუთ.'!I279)</f>
        <v>840000000</v>
      </c>
      <c r="J279" s="4">
        <f>SUM('დამტკ. ბიუჯ.'!J279,'დამტკ. საკუთ.'!J279)</f>
        <v>1260000000</v>
      </c>
      <c r="K279" s="4" t="s">
        <v>190</v>
      </c>
    </row>
    <row r="280" spans="1:11" ht="15.75" customHeight="1" thickTop="1" x14ac:dyDescent="0.25">
      <c r="A280" t="str">
        <f t="shared" si="4"/>
        <v>a</v>
      </c>
      <c r="B280" s="5"/>
      <c r="C280" s="6" t="s">
        <v>10</v>
      </c>
      <c r="D280" s="7">
        <f>SUM('დამტკ. ბიუჯ.'!D280,'დამტკ. საკუთ.'!D280)</f>
        <v>1680000000</v>
      </c>
      <c r="E280" s="7">
        <f>SUM('დამტკ. ბიუჯ.'!E280,'დამტკ. საკუთ.'!E280)</f>
        <v>420000000</v>
      </c>
      <c r="F280" s="7">
        <f>SUM('დამტკ. ბიუჯ.'!F280,'დამტკ. საკუთ.'!F280)</f>
        <v>420000000</v>
      </c>
      <c r="G280" s="7">
        <f>SUM('დამტკ. ბიუჯ.'!G280,'დამტკ. საკუთ.'!G280)</f>
        <v>420000000</v>
      </c>
      <c r="H280" s="7">
        <f>SUM('დამტკ. ბიუჯ.'!H280,'დამტკ. საკუთ.'!H280)</f>
        <v>420000000</v>
      </c>
      <c r="I280" s="7">
        <f>SUM('დამტკ. ბიუჯ.'!I280,'დამტკ. საკუთ.'!I280)</f>
        <v>840000000</v>
      </c>
      <c r="J280" s="7">
        <f>SUM('დამტკ. ბიუჯ.'!J280,'დამტკ. საკუთ.'!J280)</f>
        <v>1260000000</v>
      </c>
      <c r="K280" s="7" t="s">
        <v>190</v>
      </c>
    </row>
    <row r="281" spans="1:11" ht="15" customHeight="1" x14ac:dyDescent="0.25">
      <c r="A281" t="str">
        <f t="shared" si="4"/>
        <v>b</v>
      </c>
      <c r="B281" s="8"/>
      <c r="C281" s="9" t="s">
        <v>11</v>
      </c>
      <c r="D281" s="10">
        <f>SUM('დამტკ. ბიუჯ.'!D281,'დამტკ. საკუთ.'!D281)</f>
        <v>0</v>
      </c>
      <c r="E281" s="10">
        <f>SUM('დამტკ. ბიუჯ.'!E281,'დამტკ. საკუთ.'!E281)</f>
        <v>0</v>
      </c>
      <c r="F281" s="10">
        <f>SUM('დამტკ. ბიუჯ.'!F281,'დამტკ. საკუთ.'!F281)</f>
        <v>0</v>
      </c>
      <c r="G281" s="10">
        <f>SUM('დამტკ. ბიუჯ.'!G281,'დამტკ. საკუთ.'!G281)</f>
        <v>0</v>
      </c>
      <c r="H281" s="10">
        <f>SUM('დამტკ. ბიუჯ.'!H281,'დამტკ. საკუთ.'!H281)</f>
        <v>0</v>
      </c>
      <c r="I281" s="10">
        <f>SUM('დამტკ. ბიუჯ.'!I281,'დამტკ. საკუთ.'!I281)</f>
        <v>0</v>
      </c>
      <c r="J281" s="10">
        <f>SUM('დამტკ. ბიუჯ.'!J281,'დამტკ. საკუთ.'!J281)</f>
        <v>0</v>
      </c>
      <c r="K281" s="10" t="s">
        <v>190</v>
      </c>
    </row>
    <row r="282" spans="1:11" ht="15" customHeight="1" x14ac:dyDescent="0.25">
      <c r="A282" t="str">
        <f t="shared" si="4"/>
        <v>b</v>
      </c>
      <c r="B282" s="8"/>
      <c r="C282" s="9" t="s">
        <v>12</v>
      </c>
      <c r="D282" s="10">
        <f>SUM('დამტკ. ბიუჯ.'!D282,'დამტკ. საკუთ.'!D282)</f>
        <v>0</v>
      </c>
      <c r="E282" s="10">
        <f>SUM('დამტკ. ბიუჯ.'!E282,'დამტკ. საკუთ.'!E282)</f>
        <v>0</v>
      </c>
      <c r="F282" s="10">
        <f>SUM('დამტკ. ბიუჯ.'!F282,'დამტკ. საკუთ.'!F282)</f>
        <v>0</v>
      </c>
      <c r="G282" s="10">
        <f>SUM('დამტკ. ბიუჯ.'!G282,'დამტკ. საკუთ.'!G282)</f>
        <v>0</v>
      </c>
      <c r="H282" s="10">
        <f>SUM('დამტკ. ბიუჯ.'!H282,'დამტკ. საკუთ.'!H282)</f>
        <v>0</v>
      </c>
      <c r="I282" s="10">
        <f>SUM('დამტკ. ბიუჯ.'!I282,'დამტკ. საკუთ.'!I282)</f>
        <v>0</v>
      </c>
      <c r="J282" s="10">
        <f>SUM('დამტკ. ბიუჯ.'!J282,'დამტკ. საკუთ.'!J282)</f>
        <v>0</v>
      </c>
      <c r="K282" s="10" t="s">
        <v>190</v>
      </c>
    </row>
    <row r="283" spans="1:11" ht="15" customHeight="1" x14ac:dyDescent="0.25">
      <c r="A283" t="str">
        <f t="shared" si="4"/>
        <v>b</v>
      </c>
      <c r="B283" s="8"/>
      <c r="C283" s="9" t="s">
        <v>13</v>
      </c>
      <c r="D283" s="10">
        <f>SUM('დამტკ. ბიუჯ.'!D283,'დამტკ. საკუთ.'!D283)</f>
        <v>0</v>
      </c>
      <c r="E283" s="10">
        <f>SUM('დამტკ. ბიუჯ.'!E283,'დამტკ. საკუთ.'!E283)</f>
        <v>0</v>
      </c>
      <c r="F283" s="10">
        <f>SUM('დამტკ. ბიუჯ.'!F283,'დამტკ. საკუთ.'!F283)</f>
        <v>0</v>
      </c>
      <c r="G283" s="10">
        <f>SUM('დამტკ. ბიუჯ.'!G283,'დამტკ. საკუთ.'!G283)</f>
        <v>0</v>
      </c>
      <c r="H283" s="10">
        <f>SUM('დამტკ. ბიუჯ.'!H283,'დამტკ. საკუთ.'!H283)</f>
        <v>0</v>
      </c>
      <c r="I283" s="10">
        <f>SUM('დამტკ. ბიუჯ.'!I283,'დამტკ. საკუთ.'!I283)</f>
        <v>0</v>
      </c>
      <c r="J283" s="10">
        <f>SUM('დამტკ. ბიუჯ.'!J283,'დამტკ. საკუთ.'!J283)</f>
        <v>0</v>
      </c>
      <c r="K283" s="10" t="s">
        <v>190</v>
      </c>
    </row>
    <row r="284" spans="1:11" ht="15" customHeight="1" x14ac:dyDescent="0.25">
      <c r="A284" t="str">
        <f t="shared" si="4"/>
        <v>b</v>
      </c>
      <c r="B284" s="8"/>
      <c r="C284" s="9" t="s">
        <v>14</v>
      </c>
      <c r="D284" s="10">
        <f>SUM('დამტკ. ბიუჯ.'!D284,'დამტკ. საკუთ.'!D284)</f>
        <v>0</v>
      </c>
      <c r="E284" s="10">
        <f>SUM('დამტკ. ბიუჯ.'!E284,'დამტკ. საკუთ.'!E284)</f>
        <v>0</v>
      </c>
      <c r="F284" s="10">
        <f>SUM('დამტკ. ბიუჯ.'!F284,'დამტკ. საკუთ.'!F284)</f>
        <v>0</v>
      </c>
      <c r="G284" s="10">
        <f>SUM('დამტკ. ბიუჯ.'!G284,'დამტკ. საკუთ.'!G284)</f>
        <v>0</v>
      </c>
      <c r="H284" s="10">
        <f>SUM('დამტკ. ბიუჯ.'!H284,'დამტკ. საკუთ.'!H284)</f>
        <v>0</v>
      </c>
      <c r="I284" s="10">
        <f>SUM('დამტკ. ბიუჯ.'!I284,'დამტკ. საკუთ.'!I284)</f>
        <v>0</v>
      </c>
      <c r="J284" s="10">
        <f>SUM('დამტკ. ბიუჯ.'!J284,'დამტკ. საკუთ.'!J284)</f>
        <v>0</v>
      </c>
      <c r="K284" s="10" t="s">
        <v>190</v>
      </c>
    </row>
    <row r="285" spans="1:11" ht="15" customHeight="1" x14ac:dyDescent="0.25">
      <c r="A285" t="str">
        <f t="shared" si="4"/>
        <v>b</v>
      </c>
      <c r="B285" s="8"/>
      <c r="C285" s="9" t="s">
        <v>15</v>
      </c>
      <c r="D285" s="10">
        <f>SUM('დამტკ. ბიუჯ.'!D285,'დამტკ. საკუთ.'!D285)</f>
        <v>0</v>
      </c>
      <c r="E285" s="10">
        <f>SUM('დამტკ. ბიუჯ.'!E285,'დამტკ. საკუთ.'!E285)</f>
        <v>0</v>
      </c>
      <c r="F285" s="10">
        <f>SUM('დამტკ. ბიუჯ.'!F285,'დამტკ. საკუთ.'!F285)</f>
        <v>0</v>
      </c>
      <c r="G285" s="10">
        <f>SUM('დამტკ. ბიუჯ.'!G285,'დამტკ. საკუთ.'!G285)</f>
        <v>0</v>
      </c>
      <c r="H285" s="10">
        <f>SUM('დამტკ. ბიუჯ.'!H285,'დამტკ. საკუთ.'!H285)</f>
        <v>0</v>
      </c>
      <c r="I285" s="10">
        <f>SUM('დამტკ. ბიუჯ.'!I285,'დამტკ. საკუთ.'!I285)</f>
        <v>0</v>
      </c>
      <c r="J285" s="10">
        <f>SUM('დამტკ. ბიუჯ.'!J285,'დამტკ. საკუთ.'!J285)</f>
        <v>0</v>
      </c>
      <c r="K285" s="10" t="s">
        <v>190</v>
      </c>
    </row>
    <row r="286" spans="1:11" ht="15" customHeight="1" x14ac:dyDescent="0.25">
      <c r="A286" t="str">
        <f t="shared" si="4"/>
        <v>a</v>
      </c>
      <c r="B286" s="8"/>
      <c r="C286" s="9" t="s">
        <v>16</v>
      </c>
      <c r="D286" s="10">
        <f>SUM('დამტკ. ბიუჯ.'!D286,'დამტკ. საკუთ.'!D286)</f>
        <v>1680000000</v>
      </c>
      <c r="E286" s="10">
        <f>SUM('დამტკ. ბიუჯ.'!E286,'დამტკ. საკუთ.'!E286)</f>
        <v>420000000</v>
      </c>
      <c r="F286" s="10">
        <f>SUM('დამტკ. ბიუჯ.'!F286,'დამტკ. საკუთ.'!F286)</f>
        <v>420000000</v>
      </c>
      <c r="G286" s="10">
        <f>SUM('დამტკ. ბიუჯ.'!G286,'დამტკ. საკუთ.'!G286)</f>
        <v>420000000</v>
      </c>
      <c r="H286" s="10">
        <f>SUM('დამტკ. ბიუჯ.'!H286,'დამტკ. საკუთ.'!H286)</f>
        <v>420000000</v>
      </c>
      <c r="I286" s="10">
        <f>SUM('დამტკ. ბიუჯ.'!I286,'დამტკ. საკუთ.'!I286)</f>
        <v>840000000</v>
      </c>
      <c r="J286" s="10">
        <f>SUM('დამტკ. ბიუჯ.'!J286,'დამტკ. საკუთ.'!J286)</f>
        <v>1260000000</v>
      </c>
      <c r="K286" s="10" t="s">
        <v>190</v>
      </c>
    </row>
    <row r="287" spans="1:11" ht="15" customHeight="1" x14ac:dyDescent="0.25">
      <c r="A287" t="str">
        <f t="shared" si="4"/>
        <v>b</v>
      </c>
      <c r="B287" s="8"/>
      <c r="C287" s="9" t="s">
        <v>17</v>
      </c>
      <c r="D287" s="10">
        <f>SUM('დამტკ. ბიუჯ.'!D287,'დამტკ. საკუთ.'!D287)</f>
        <v>0</v>
      </c>
      <c r="E287" s="10">
        <f>SUM('დამტკ. ბიუჯ.'!E287,'დამტკ. საკუთ.'!E287)</f>
        <v>0</v>
      </c>
      <c r="F287" s="10">
        <f>SUM('დამტკ. ბიუჯ.'!F287,'დამტკ. საკუთ.'!F287)</f>
        <v>0</v>
      </c>
      <c r="G287" s="10">
        <f>SUM('დამტკ. ბიუჯ.'!G287,'დამტკ. საკუთ.'!G287)</f>
        <v>0</v>
      </c>
      <c r="H287" s="10">
        <f>SUM('დამტკ. ბიუჯ.'!H287,'დამტკ. საკუთ.'!H287)</f>
        <v>0</v>
      </c>
      <c r="I287" s="10">
        <f>SUM('დამტკ. ბიუჯ.'!I287,'დამტკ. საკუთ.'!I287)</f>
        <v>0</v>
      </c>
      <c r="J287" s="10">
        <f>SUM('დამტკ. ბიუჯ.'!J287,'დამტკ. საკუთ.'!J287)</f>
        <v>0</v>
      </c>
      <c r="K287" s="10" t="s">
        <v>190</v>
      </c>
    </row>
    <row r="288" spans="1:11" ht="15" customHeight="1" x14ac:dyDescent="0.25">
      <c r="A288" t="str">
        <f t="shared" si="4"/>
        <v>b</v>
      </c>
      <c r="B288" s="5"/>
      <c r="C288" s="6" t="s">
        <v>18</v>
      </c>
      <c r="D288" s="7">
        <f>SUM('დამტკ. ბიუჯ.'!D288,'დამტკ. საკუთ.'!D288)</f>
        <v>0</v>
      </c>
      <c r="E288" s="7">
        <f>SUM('დამტკ. ბიუჯ.'!E288,'დამტკ. საკუთ.'!E288)</f>
        <v>0</v>
      </c>
      <c r="F288" s="7">
        <f>SUM('დამტკ. ბიუჯ.'!F288,'დამტკ. საკუთ.'!F288)</f>
        <v>0</v>
      </c>
      <c r="G288" s="7">
        <f>SUM('დამტკ. ბიუჯ.'!G288,'დამტკ. საკუთ.'!G288)</f>
        <v>0</v>
      </c>
      <c r="H288" s="7">
        <f>SUM('დამტკ. ბიუჯ.'!H288,'დამტკ. საკუთ.'!H288)</f>
        <v>0</v>
      </c>
      <c r="I288" s="7">
        <f>SUM('დამტკ. ბიუჯ.'!I288,'დამტკ. საკუთ.'!I288)</f>
        <v>0</v>
      </c>
      <c r="J288" s="7">
        <f>SUM('დამტკ. ბიუჯ.'!J288,'დამტკ. საკუთ.'!J288)</f>
        <v>0</v>
      </c>
      <c r="K288" s="7" t="s">
        <v>190</v>
      </c>
    </row>
    <row r="289" spans="1:11" ht="15" customHeight="1" x14ac:dyDescent="0.25">
      <c r="A289" t="str">
        <f t="shared" si="4"/>
        <v>b</v>
      </c>
      <c r="B289" s="5"/>
      <c r="C289" s="6" t="s">
        <v>19</v>
      </c>
      <c r="D289" s="7">
        <f>SUM('დამტკ. ბიუჯ.'!D289,'დამტკ. საკუთ.'!D289)</f>
        <v>0</v>
      </c>
      <c r="E289" s="7">
        <f>SUM('დამტკ. ბიუჯ.'!E289,'დამტკ. საკუთ.'!E289)</f>
        <v>0</v>
      </c>
      <c r="F289" s="7">
        <f>SUM('დამტკ. ბიუჯ.'!F289,'დამტკ. საკუთ.'!F289)</f>
        <v>0</v>
      </c>
      <c r="G289" s="7">
        <f>SUM('დამტკ. ბიუჯ.'!G289,'დამტკ. საკუთ.'!G289)</f>
        <v>0</v>
      </c>
      <c r="H289" s="7">
        <f>SUM('დამტკ. ბიუჯ.'!H289,'დამტკ. საკუთ.'!H289)</f>
        <v>0</v>
      </c>
      <c r="I289" s="7">
        <f>SUM('დამტკ. ბიუჯ.'!I289,'დამტკ. საკუთ.'!I289)</f>
        <v>0</v>
      </c>
      <c r="J289" s="7">
        <f>SUM('დამტკ. ბიუჯ.'!J289,'დამტკ. საკუთ.'!J289)</f>
        <v>0</v>
      </c>
      <c r="K289" s="7" t="s">
        <v>190</v>
      </c>
    </row>
    <row r="290" spans="1:11" ht="15.75" customHeight="1" thickBot="1" x14ac:dyDescent="0.3">
      <c r="A290" t="str">
        <f t="shared" si="4"/>
        <v>b</v>
      </c>
      <c r="B290" s="11"/>
      <c r="C290" s="12" t="s">
        <v>20</v>
      </c>
      <c r="D290" s="13">
        <f>SUM('დამტკ. ბიუჯ.'!D290,'დამტკ. საკუთ.'!D290)</f>
        <v>0</v>
      </c>
      <c r="E290" s="13">
        <f>SUM('დამტკ. ბიუჯ.'!E290,'დამტკ. საკუთ.'!E290)</f>
        <v>0</v>
      </c>
      <c r="F290" s="13">
        <f>SUM('დამტკ. ბიუჯ.'!F290,'დამტკ. საკუთ.'!F290)</f>
        <v>0</v>
      </c>
      <c r="G290" s="13">
        <f>SUM('დამტკ. ბიუჯ.'!G290,'დამტკ. საკუთ.'!G290)</f>
        <v>0</v>
      </c>
      <c r="H290" s="13">
        <f>SUM('დამტკ. ბიუჯ.'!H290,'დამტკ. საკუთ.'!H290)</f>
        <v>0</v>
      </c>
      <c r="I290" s="13">
        <f>SUM('დამტკ. ბიუჯ.'!I290,'დამტკ. საკუთ.'!I290)</f>
        <v>0</v>
      </c>
      <c r="J290" s="13">
        <f>SUM('დამტკ. ბიუჯ.'!J290,'დამტკ. საკუთ.'!J290)</f>
        <v>0</v>
      </c>
      <c r="K290" s="13" t="s">
        <v>190</v>
      </c>
    </row>
    <row r="291" spans="1:11" ht="31.5" customHeight="1" thickTop="1" thickBot="1" x14ac:dyDescent="0.3">
      <c r="A291" t="str">
        <f t="shared" si="4"/>
        <v>a</v>
      </c>
      <c r="B291" s="3" t="s">
        <v>65</v>
      </c>
      <c r="C291" s="14" t="s">
        <v>66</v>
      </c>
      <c r="D291" s="4">
        <f>SUM('დამტკ. ბიუჯ.'!D291,'დამტკ. საკუთ.'!D291)</f>
        <v>680000000</v>
      </c>
      <c r="E291" s="4">
        <f>SUM('დამტკ. ბიუჯ.'!E291,'დამტკ. საკუთ.'!E291)</f>
        <v>167193100</v>
      </c>
      <c r="F291" s="4">
        <f>SUM('დამტკ. ბიუჯ.'!F291,'დამტკ. საკუთ.'!F291)</f>
        <v>169733100</v>
      </c>
      <c r="G291" s="4">
        <f>SUM('დამტკ. ბიუჯ.'!G291,'დამტკ. საკუთ.'!G291)</f>
        <v>170273100</v>
      </c>
      <c r="H291" s="4">
        <f>SUM('დამტკ. ბიუჯ.'!H291,'დამტკ. საკუთ.'!H291)</f>
        <v>172800700</v>
      </c>
      <c r="I291" s="4">
        <f>SUM('დამტკ. ბიუჯ.'!I291,'დამტკ. საკუთ.'!I291)</f>
        <v>336926200</v>
      </c>
      <c r="J291" s="4">
        <f>SUM('დამტკ. ბიუჯ.'!J291,'დამტკ. საკუთ.'!J291)</f>
        <v>507199300</v>
      </c>
      <c r="K291" s="4" t="s">
        <v>190</v>
      </c>
    </row>
    <row r="292" spans="1:11" ht="15.75" customHeight="1" thickTop="1" x14ac:dyDescent="0.25">
      <c r="A292" t="str">
        <f t="shared" si="4"/>
        <v>a</v>
      </c>
      <c r="B292" s="5"/>
      <c r="C292" s="6" t="s">
        <v>10</v>
      </c>
      <c r="D292" s="7">
        <f>SUM('დამტკ. ბიუჯ.'!D292,'დამტკ. საკუთ.'!D292)</f>
        <v>680000000</v>
      </c>
      <c r="E292" s="7">
        <f>SUM('დამტკ. ბიუჯ.'!E292,'დამტკ. საკუთ.'!E292)</f>
        <v>167193100</v>
      </c>
      <c r="F292" s="7">
        <f>SUM('დამტკ. ბიუჯ.'!F292,'დამტკ. საკუთ.'!F292)</f>
        <v>169733100</v>
      </c>
      <c r="G292" s="7">
        <f>SUM('დამტკ. ბიუჯ.'!G292,'დამტკ. საკუთ.'!G292)</f>
        <v>170273100</v>
      </c>
      <c r="H292" s="7">
        <f>SUM('დამტკ. ბიუჯ.'!H292,'დამტკ. საკუთ.'!H292)</f>
        <v>172800700</v>
      </c>
      <c r="I292" s="7">
        <f>SUM('დამტკ. ბიუჯ.'!I292,'დამტკ. საკუთ.'!I292)</f>
        <v>336926200</v>
      </c>
      <c r="J292" s="7">
        <f>SUM('დამტკ. ბიუჯ.'!J292,'დამტკ. საკუთ.'!J292)</f>
        <v>507199300</v>
      </c>
      <c r="K292" s="7" t="s">
        <v>190</v>
      </c>
    </row>
    <row r="293" spans="1:11" ht="15" customHeight="1" x14ac:dyDescent="0.25">
      <c r="A293" t="str">
        <f t="shared" si="4"/>
        <v>b</v>
      </c>
      <c r="B293" s="8"/>
      <c r="C293" s="9" t="s">
        <v>11</v>
      </c>
      <c r="D293" s="10">
        <f>SUM('დამტკ. ბიუჯ.'!D293,'დამტკ. საკუთ.'!D293)</f>
        <v>0</v>
      </c>
      <c r="E293" s="10">
        <f>SUM('დამტკ. ბიუჯ.'!E293,'დამტკ. საკუთ.'!E293)</f>
        <v>0</v>
      </c>
      <c r="F293" s="10">
        <f>SUM('დამტკ. ბიუჯ.'!F293,'დამტკ. საკუთ.'!F293)</f>
        <v>0</v>
      </c>
      <c r="G293" s="10">
        <f>SUM('დამტკ. ბიუჯ.'!G293,'დამტკ. საკუთ.'!G293)</f>
        <v>0</v>
      </c>
      <c r="H293" s="10">
        <f>SUM('დამტკ. ბიუჯ.'!H293,'დამტკ. საკუთ.'!H293)</f>
        <v>0</v>
      </c>
      <c r="I293" s="10">
        <f>SUM('დამტკ. ბიუჯ.'!I293,'დამტკ. საკუთ.'!I293)</f>
        <v>0</v>
      </c>
      <c r="J293" s="10">
        <f>SUM('დამტკ. ბიუჯ.'!J293,'დამტკ. საკუთ.'!J293)</f>
        <v>0</v>
      </c>
      <c r="K293" s="10" t="s">
        <v>190</v>
      </c>
    </row>
    <row r="294" spans="1:11" ht="15" customHeight="1" x14ac:dyDescent="0.25">
      <c r="A294" t="str">
        <f t="shared" si="4"/>
        <v>a</v>
      </c>
      <c r="B294" s="8"/>
      <c r="C294" s="9" t="s">
        <v>12</v>
      </c>
      <c r="D294" s="10">
        <f>SUM('დამტკ. ბიუჯ.'!D294,'დამტკ. საკუთ.'!D294)</f>
        <v>4200000</v>
      </c>
      <c r="E294" s="10">
        <f>SUM('დამტკ. ბიუჯ.'!E294,'დამტკ. საკუთ.'!E294)</f>
        <v>1050000</v>
      </c>
      <c r="F294" s="10">
        <f>SUM('დამტკ. ბიუჯ.'!F294,'დამტკ. საკუთ.'!F294)</f>
        <v>1050000</v>
      </c>
      <c r="G294" s="10">
        <f>SUM('დამტკ. ბიუჯ.'!G294,'დამტკ. საკუთ.'!G294)</f>
        <v>1050000</v>
      </c>
      <c r="H294" s="10">
        <f>SUM('დამტკ. ბიუჯ.'!H294,'დამტკ. საკუთ.'!H294)</f>
        <v>1050000</v>
      </c>
      <c r="I294" s="10">
        <f>SUM('დამტკ. ბიუჯ.'!I294,'დამტკ. საკუთ.'!I294)</f>
        <v>2100000</v>
      </c>
      <c r="J294" s="10">
        <f>SUM('დამტკ. ბიუჯ.'!J294,'დამტკ. საკუთ.'!J294)</f>
        <v>3150000</v>
      </c>
      <c r="K294" s="10" t="s">
        <v>190</v>
      </c>
    </row>
    <row r="295" spans="1:11" ht="15" customHeight="1" x14ac:dyDescent="0.25">
      <c r="A295" t="str">
        <f t="shared" si="4"/>
        <v>b</v>
      </c>
      <c r="B295" s="8"/>
      <c r="C295" s="9" t="s">
        <v>13</v>
      </c>
      <c r="D295" s="10">
        <f>SUM('დამტკ. ბიუჯ.'!D295,'დამტკ. საკუთ.'!D295)</f>
        <v>0</v>
      </c>
      <c r="E295" s="10">
        <f>SUM('დამტკ. ბიუჯ.'!E295,'დამტკ. საკუთ.'!E295)</f>
        <v>0</v>
      </c>
      <c r="F295" s="10">
        <f>SUM('დამტკ. ბიუჯ.'!F295,'დამტკ. საკუთ.'!F295)</f>
        <v>0</v>
      </c>
      <c r="G295" s="10">
        <f>SUM('დამტკ. ბიუჯ.'!G295,'დამტკ. საკუთ.'!G295)</f>
        <v>0</v>
      </c>
      <c r="H295" s="10">
        <f>SUM('დამტკ. ბიუჯ.'!H295,'დამტკ. საკუთ.'!H295)</f>
        <v>0</v>
      </c>
      <c r="I295" s="10">
        <f>SUM('დამტკ. ბიუჯ.'!I295,'დამტკ. საკუთ.'!I295)</f>
        <v>0</v>
      </c>
      <c r="J295" s="10">
        <f>SUM('დამტკ. ბიუჯ.'!J295,'დამტკ. საკუთ.'!J295)</f>
        <v>0</v>
      </c>
      <c r="K295" s="10" t="s">
        <v>190</v>
      </c>
    </row>
    <row r="296" spans="1:11" ht="15" customHeight="1" x14ac:dyDescent="0.25">
      <c r="A296" t="str">
        <f t="shared" si="4"/>
        <v>b</v>
      </c>
      <c r="B296" s="8"/>
      <c r="C296" s="9" t="s">
        <v>14</v>
      </c>
      <c r="D296" s="10">
        <f>SUM('დამტკ. ბიუჯ.'!D296,'დამტკ. საკუთ.'!D296)</f>
        <v>0</v>
      </c>
      <c r="E296" s="10">
        <f>SUM('დამტკ. ბიუჯ.'!E296,'დამტკ. საკუთ.'!E296)</f>
        <v>0</v>
      </c>
      <c r="F296" s="10">
        <f>SUM('დამტკ. ბიუჯ.'!F296,'დამტკ. საკუთ.'!F296)</f>
        <v>0</v>
      </c>
      <c r="G296" s="10">
        <f>SUM('დამტკ. ბიუჯ.'!G296,'დამტკ. საკუთ.'!G296)</f>
        <v>0</v>
      </c>
      <c r="H296" s="10">
        <f>SUM('დამტკ. ბიუჯ.'!H296,'დამტკ. საკუთ.'!H296)</f>
        <v>0</v>
      </c>
      <c r="I296" s="10">
        <f>SUM('დამტკ. ბიუჯ.'!I296,'დამტკ. საკუთ.'!I296)</f>
        <v>0</v>
      </c>
      <c r="J296" s="10">
        <f>SUM('დამტკ. ბიუჯ.'!J296,'დამტკ. საკუთ.'!J296)</f>
        <v>0</v>
      </c>
      <c r="K296" s="10" t="s">
        <v>190</v>
      </c>
    </row>
    <row r="297" spans="1:11" ht="15" customHeight="1" x14ac:dyDescent="0.25">
      <c r="A297" t="str">
        <f t="shared" si="4"/>
        <v>b</v>
      </c>
      <c r="B297" s="8"/>
      <c r="C297" s="9" t="s">
        <v>15</v>
      </c>
      <c r="D297" s="10">
        <f>SUM('დამტკ. ბიუჯ.'!D297,'დამტკ. საკუთ.'!D297)</f>
        <v>0</v>
      </c>
      <c r="E297" s="10">
        <f>SUM('დამტკ. ბიუჯ.'!E297,'დამტკ. საკუთ.'!E297)</f>
        <v>0</v>
      </c>
      <c r="F297" s="10">
        <f>SUM('დამტკ. ბიუჯ.'!F297,'დამტკ. საკუთ.'!F297)</f>
        <v>0</v>
      </c>
      <c r="G297" s="10">
        <f>SUM('დამტკ. ბიუჯ.'!G297,'დამტკ. საკუთ.'!G297)</f>
        <v>0</v>
      </c>
      <c r="H297" s="10">
        <f>SUM('დამტკ. ბიუჯ.'!H297,'დამტკ. საკუთ.'!H297)</f>
        <v>0</v>
      </c>
      <c r="I297" s="10">
        <f>SUM('დამტკ. ბიუჯ.'!I297,'დამტკ. საკუთ.'!I297)</f>
        <v>0</v>
      </c>
      <c r="J297" s="10">
        <f>SUM('დამტკ. ბიუჯ.'!J297,'დამტკ. საკუთ.'!J297)</f>
        <v>0</v>
      </c>
      <c r="K297" s="10" t="s">
        <v>190</v>
      </c>
    </row>
    <row r="298" spans="1:11" ht="15" customHeight="1" x14ac:dyDescent="0.25">
      <c r="A298" t="str">
        <f t="shared" si="4"/>
        <v>a</v>
      </c>
      <c r="B298" s="8"/>
      <c r="C298" s="9" t="s">
        <v>16</v>
      </c>
      <c r="D298" s="10">
        <f>SUM('დამტკ. ბიუჯ.'!D298,'დამტკ. საკუთ.'!D298)</f>
        <v>675800000</v>
      </c>
      <c r="E298" s="10">
        <f>SUM('დამტკ. ბიუჯ.'!E298,'დამტკ. საკუთ.'!E298)</f>
        <v>166143100</v>
      </c>
      <c r="F298" s="10">
        <f>SUM('დამტკ. ბიუჯ.'!F298,'დამტკ. საკუთ.'!F298)</f>
        <v>168683100</v>
      </c>
      <c r="G298" s="10">
        <f>SUM('დამტკ. ბიუჯ.'!G298,'დამტკ. საკუთ.'!G298)</f>
        <v>169223100</v>
      </c>
      <c r="H298" s="10">
        <f>SUM('დამტკ. ბიუჯ.'!H298,'დამტკ. საკუთ.'!H298)</f>
        <v>171750700</v>
      </c>
      <c r="I298" s="10">
        <f>SUM('დამტკ. ბიუჯ.'!I298,'დამტკ. საკუთ.'!I298)</f>
        <v>334826200</v>
      </c>
      <c r="J298" s="10">
        <f>SUM('დამტკ. ბიუჯ.'!J298,'დამტკ. საკუთ.'!J298)</f>
        <v>504049300</v>
      </c>
      <c r="K298" s="10" t="s">
        <v>190</v>
      </c>
    </row>
    <row r="299" spans="1:11" ht="15" customHeight="1" x14ac:dyDescent="0.25">
      <c r="A299" t="str">
        <f t="shared" si="4"/>
        <v>b</v>
      </c>
      <c r="B299" s="8"/>
      <c r="C299" s="9" t="s">
        <v>17</v>
      </c>
      <c r="D299" s="10">
        <f>SUM('დამტკ. ბიუჯ.'!D299,'დამტკ. საკუთ.'!D299)</f>
        <v>0</v>
      </c>
      <c r="E299" s="10">
        <f>SUM('დამტკ. ბიუჯ.'!E299,'დამტკ. საკუთ.'!E299)</f>
        <v>0</v>
      </c>
      <c r="F299" s="10">
        <f>SUM('დამტკ. ბიუჯ.'!F299,'დამტკ. საკუთ.'!F299)</f>
        <v>0</v>
      </c>
      <c r="G299" s="10">
        <f>SUM('დამტკ. ბიუჯ.'!G299,'დამტკ. საკუთ.'!G299)</f>
        <v>0</v>
      </c>
      <c r="H299" s="10">
        <f>SUM('დამტკ. ბიუჯ.'!H299,'დამტკ. საკუთ.'!H299)</f>
        <v>0</v>
      </c>
      <c r="I299" s="10">
        <f>SUM('დამტკ. ბიუჯ.'!I299,'დამტკ. საკუთ.'!I299)</f>
        <v>0</v>
      </c>
      <c r="J299" s="10">
        <f>SUM('დამტკ. ბიუჯ.'!J299,'დამტკ. საკუთ.'!J299)</f>
        <v>0</v>
      </c>
      <c r="K299" s="10" t="s">
        <v>190</v>
      </c>
    </row>
    <row r="300" spans="1:11" ht="15" customHeight="1" x14ac:dyDescent="0.25">
      <c r="A300" t="str">
        <f t="shared" si="4"/>
        <v>b</v>
      </c>
      <c r="B300" s="5"/>
      <c r="C300" s="6" t="s">
        <v>18</v>
      </c>
      <c r="D300" s="7">
        <f>SUM('დამტკ. ბიუჯ.'!D300,'დამტკ. საკუთ.'!D300)</f>
        <v>0</v>
      </c>
      <c r="E300" s="7">
        <f>SUM('დამტკ. ბიუჯ.'!E300,'დამტკ. საკუთ.'!E300)</f>
        <v>0</v>
      </c>
      <c r="F300" s="7">
        <f>SUM('დამტკ. ბიუჯ.'!F300,'დამტკ. საკუთ.'!F300)</f>
        <v>0</v>
      </c>
      <c r="G300" s="7">
        <f>SUM('დამტკ. ბიუჯ.'!G300,'დამტკ. საკუთ.'!G300)</f>
        <v>0</v>
      </c>
      <c r="H300" s="7">
        <f>SUM('დამტკ. ბიუჯ.'!H300,'დამტკ. საკუთ.'!H300)</f>
        <v>0</v>
      </c>
      <c r="I300" s="7">
        <f>SUM('დამტკ. ბიუჯ.'!I300,'დამტკ. საკუთ.'!I300)</f>
        <v>0</v>
      </c>
      <c r="J300" s="7">
        <f>SUM('დამტკ. ბიუჯ.'!J300,'დამტკ. საკუთ.'!J300)</f>
        <v>0</v>
      </c>
      <c r="K300" s="7" t="s">
        <v>190</v>
      </c>
    </row>
    <row r="301" spans="1:11" ht="15" customHeight="1" x14ac:dyDescent="0.25">
      <c r="A301" t="str">
        <f t="shared" si="4"/>
        <v>b</v>
      </c>
      <c r="B301" s="5"/>
      <c r="C301" s="6" t="s">
        <v>19</v>
      </c>
      <c r="D301" s="7">
        <f>SUM('დამტკ. ბიუჯ.'!D301,'დამტკ. საკუთ.'!D301)</f>
        <v>0</v>
      </c>
      <c r="E301" s="7">
        <f>SUM('დამტკ. ბიუჯ.'!E301,'დამტკ. საკუთ.'!E301)</f>
        <v>0</v>
      </c>
      <c r="F301" s="7">
        <f>SUM('დამტკ. ბიუჯ.'!F301,'დამტკ. საკუთ.'!F301)</f>
        <v>0</v>
      </c>
      <c r="G301" s="7">
        <f>SUM('დამტკ. ბიუჯ.'!G301,'დამტკ. საკუთ.'!G301)</f>
        <v>0</v>
      </c>
      <c r="H301" s="7">
        <f>SUM('დამტკ. ბიუჯ.'!H301,'დამტკ. საკუთ.'!H301)</f>
        <v>0</v>
      </c>
      <c r="I301" s="7">
        <f>SUM('დამტკ. ბიუჯ.'!I301,'დამტკ. საკუთ.'!I301)</f>
        <v>0</v>
      </c>
      <c r="J301" s="7">
        <f>SUM('დამტკ. ბიუჯ.'!J301,'დამტკ. საკუთ.'!J301)</f>
        <v>0</v>
      </c>
      <c r="K301" s="7" t="s">
        <v>190</v>
      </c>
    </row>
    <row r="302" spans="1:11" ht="15.75" customHeight="1" thickBot="1" x14ac:dyDescent="0.3">
      <c r="A302" t="str">
        <f t="shared" si="4"/>
        <v>b</v>
      </c>
      <c r="B302" s="11"/>
      <c r="C302" s="12" t="s">
        <v>20</v>
      </c>
      <c r="D302" s="13">
        <f>SUM('დამტკ. ბიუჯ.'!D302,'დამტკ. საკუთ.'!D302)</f>
        <v>0</v>
      </c>
      <c r="E302" s="13">
        <f>SUM('დამტკ. ბიუჯ.'!E302,'დამტკ. საკუთ.'!E302)</f>
        <v>0</v>
      </c>
      <c r="F302" s="13">
        <f>SUM('დამტკ. ბიუჯ.'!F302,'დამტკ. საკუთ.'!F302)</f>
        <v>0</v>
      </c>
      <c r="G302" s="13">
        <f>SUM('დამტკ. ბიუჯ.'!G302,'დამტკ. საკუთ.'!G302)</f>
        <v>0</v>
      </c>
      <c r="H302" s="13">
        <f>SUM('დამტკ. ბიუჯ.'!H302,'დამტკ. საკუთ.'!H302)</f>
        <v>0</v>
      </c>
      <c r="I302" s="13">
        <f>SUM('დამტკ. ბიუჯ.'!I302,'დამტკ. საკუთ.'!I302)</f>
        <v>0</v>
      </c>
      <c r="J302" s="13">
        <f>SUM('დამტკ. ბიუჯ.'!J302,'დამტკ. საკუთ.'!J302)</f>
        <v>0</v>
      </c>
      <c r="K302" s="13" t="s">
        <v>190</v>
      </c>
    </row>
    <row r="303" spans="1:11" ht="32.25" customHeight="1" thickTop="1" thickBot="1" x14ac:dyDescent="0.3">
      <c r="A303" t="str">
        <f t="shared" si="4"/>
        <v>a</v>
      </c>
      <c r="B303" s="16" t="s">
        <v>67</v>
      </c>
      <c r="C303" s="4" t="s">
        <v>68</v>
      </c>
      <c r="D303" s="4">
        <f>SUM('დამტკ. ბიუჯ.'!D303,'დამტკ. საკუთ.'!D303)</f>
        <v>23000000</v>
      </c>
      <c r="E303" s="4">
        <f>SUM('დამტკ. ბიუჯ.'!E303,'დამტკ. საკუთ.'!E303)</f>
        <v>5312500</v>
      </c>
      <c r="F303" s="4">
        <f>SUM('დამტკ. ბიუჯ.'!F303,'დამტკ. საკუთ.'!F303)</f>
        <v>5895500</v>
      </c>
      <c r="G303" s="4">
        <f>SUM('დამტკ. ბიუჯ.'!G303,'დამტკ. საკუთ.'!G303)</f>
        <v>5895500</v>
      </c>
      <c r="H303" s="4">
        <f>SUM('დამტკ. ბიუჯ.'!H303,'დამტკ. საკუთ.'!H303)</f>
        <v>5896500</v>
      </c>
      <c r="I303" s="4">
        <f>SUM('დამტკ. ბიუჯ.'!I303,'დამტკ. საკუთ.'!I303)</f>
        <v>11208000</v>
      </c>
      <c r="J303" s="4">
        <f>SUM('დამტკ. ბიუჯ.'!J303,'დამტკ. საკუთ.'!J303)</f>
        <v>17103500</v>
      </c>
      <c r="K303" s="4" t="s">
        <v>190</v>
      </c>
    </row>
    <row r="304" spans="1:11" ht="15.75" customHeight="1" thickTop="1" x14ac:dyDescent="0.25">
      <c r="A304" t="str">
        <f t="shared" si="4"/>
        <v>a</v>
      </c>
      <c r="B304" s="5"/>
      <c r="C304" s="6" t="s">
        <v>10</v>
      </c>
      <c r="D304" s="7">
        <f>SUM('დამტკ. ბიუჯ.'!D304,'დამტკ. საკუთ.'!D304)</f>
        <v>23000000</v>
      </c>
      <c r="E304" s="7">
        <f>SUM('დამტკ. ბიუჯ.'!E304,'დამტკ. საკუთ.'!E304)</f>
        <v>5312500</v>
      </c>
      <c r="F304" s="7">
        <f>SUM('დამტკ. ბიუჯ.'!F304,'დამტკ. საკუთ.'!F304)</f>
        <v>5895500</v>
      </c>
      <c r="G304" s="7">
        <f>SUM('დამტკ. ბიუჯ.'!G304,'დამტკ. საკუთ.'!G304)</f>
        <v>5895500</v>
      </c>
      <c r="H304" s="7">
        <f>SUM('დამტკ. ბიუჯ.'!H304,'დამტკ. საკუთ.'!H304)</f>
        <v>5896500</v>
      </c>
      <c r="I304" s="7">
        <f>SUM('დამტკ. ბიუჯ.'!I304,'დამტკ. საკუთ.'!I304)</f>
        <v>11208000</v>
      </c>
      <c r="J304" s="7">
        <f>SUM('დამტკ. ბიუჯ.'!J304,'დამტკ. საკუთ.'!J304)</f>
        <v>17103500</v>
      </c>
      <c r="K304" s="7" t="s">
        <v>190</v>
      </c>
    </row>
    <row r="305" spans="1:11" ht="15" customHeight="1" x14ac:dyDescent="0.25">
      <c r="A305" t="str">
        <f t="shared" si="4"/>
        <v>b</v>
      </c>
      <c r="B305" s="8"/>
      <c r="C305" s="9" t="s">
        <v>11</v>
      </c>
      <c r="D305" s="10">
        <f>SUM('დამტკ. ბიუჯ.'!D305,'დამტკ. საკუთ.'!D305)</f>
        <v>0</v>
      </c>
      <c r="E305" s="10">
        <f>SUM('დამტკ. ბიუჯ.'!E305,'დამტკ. საკუთ.'!E305)</f>
        <v>0</v>
      </c>
      <c r="F305" s="10">
        <f>SUM('დამტკ. ბიუჯ.'!F305,'დამტკ. საკუთ.'!F305)</f>
        <v>0</v>
      </c>
      <c r="G305" s="10">
        <f>SUM('დამტკ. ბიუჯ.'!G305,'დამტკ. საკუთ.'!G305)</f>
        <v>0</v>
      </c>
      <c r="H305" s="10">
        <f>SUM('დამტკ. ბიუჯ.'!H305,'დამტკ. საკუთ.'!H305)</f>
        <v>0</v>
      </c>
      <c r="I305" s="10">
        <f>SUM('დამტკ. ბიუჯ.'!I305,'დამტკ. საკუთ.'!I305)</f>
        <v>0</v>
      </c>
      <c r="J305" s="10">
        <f>SUM('დამტკ. ბიუჯ.'!J305,'დამტკ. საკუთ.'!J305)</f>
        <v>0</v>
      </c>
      <c r="K305" s="10" t="s">
        <v>190</v>
      </c>
    </row>
    <row r="306" spans="1:11" ht="15" customHeight="1" x14ac:dyDescent="0.25">
      <c r="A306" t="str">
        <f t="shared" si="4"/>
        <v>a</v>
      </c>
      <c r="B306" s="8"/>
      <c r="C306" s="9" t="s">
        <v>12</v>
      </c>
      <c r="D306" s="10">
        <f>SUM('დამტკ. ბიუჯ.'!D306,'დამტკ. საკუთ.'!D306)</f>
        <v>760000</v>
      </c>
      <c r="E306" s="10">
        <f>SUM('დამტკ. ბიუჯ.'!E306,'დამტკ. საკუთ.'!E306)</f>
        <v>190000</v>
      </c>
      <c r="F306" s="10">
        <f>SUM('დამტკ. ბიუჯ.'!F306,'დამტკ. საკუთ.'!F306)</f>
        <v>190000</v>
      </c>
      <c r="G306" s="10">
        <f>SUM('დამტკ. ბიუჯ.'!G306,'დამტკ. საკუთ.'!G306)</f>
        <v>190000</v>
      </c>
      <c r="H306" s="10">
        <f>SUM('დამტკ. ბიუჯ.'!H306,'დამტკ. საკუთ.'!H306)</f>
        <v>190000</v>
      </c>
      <c r="I306" s="10">
        <f>SUM('დამტკ. ბიუჯ.'!I306,'დამტკ. საკუთ.'!I306)</f>
        <v>380000</v>
      </c>
      <c r="J306" s="10">
        <f>SUM('დამტკ. ბიუჯ.'!J306,'დამტკ. საკუთ.'!J306)</f>
        <v>570000</v>
      </c>
      <c r="K306" s="10" t="s">
        <v>190</v>
      </c>
    </row>
    <row r="307" spans="1:11" ht="15" customHeight="1" x14ac:dyDescent="0.25">
      <c r="A307" t="str">
        <f t="shared" si="4"/>
        <v>b</v>
      </c>
      <c r="B307" s="8"/>
      <c r="C307" s="9" t="s">
        <v>13</v>
      </c>
      <c r="D307" s="10">
        <f>SUM('დამტკ. ბიუჯ.'!D307,'დამტკ. საკუთ.'!D307)</f>
        <v>0</v>
      </c>
      <c r="E307" s="10">
        <f>SUM('დამტკ. ბიუჯ.'!E307,'დამტკ. საკუთ.'!E307)</f>
        <v>0</v>
      </c>
      <c r="F307" s="10">
        <f>SUM('დამტკ. ბიუჯ.'!F307,'დამტკ. საკუთ.'!F307)</f>
        <v>0</v>
      </c>
      <c r="G307" s="10">
        <f>SUM('დამტკ. ბიუჯ.'!G307,'დამტკ. საკუთ.'!G307)</f>
        <v>0</v>
      </c>
      <c r="H307" s="10">
        <f>SUM('დამტკ. ბიუჯ.'!H307,'დამტკ. საკუთ.'!H307)</f>
        <v>0</v>
      </c>
      <c r="I307" s="10">
        <f>SUM('დამტკ. ბიუჯ.'!I307,'დამტკ. საკუთ.'!I307)</f>
        <v>0</v>
      </c>
      <c r="J307" s="10">
        <f>SUM('დამტკ. ბიუჯ.'!J307,'დამტკ. საკუთ.'!J307)</f>
        <v>0</v>
      </c>
      <c r="K307" s="10" t="s">
        <v>190</v>
      </c>
    </row>
    <row r="308" spans="1:11" ht="15" customHeight="1" x14ac:dyDescent="0.25">
      <c r="A308" t="str">
        <f t="shared" si="4"/>
        <v>b</v>
      </c>
      <c r="B308" s="8"/>
      <c r="C308" s="9" t="s">
        <v>14</v>
      </c>
      <c r="D308" s="10">
        <f>SUM('დამტკ. ბიუჯ.'!D308,'დამტკ. საკუთ.'!D308)</f>
        <v>0</v>
      </c>
      <c r="E308" s="10">
        <f>SUM('დამტკ. ბიუჯ.'!E308,'დამტკ. საკუთ.'!E308)</f>
        <v>0</v>
      </c>
      <c r="F308" s="10">
        <f>SUM('დამტკ. ბიუჯ.'!F308,'დამტკ. საკუთ.'!F308)</f>
        <v>0</v>
      </c>
      <c r="G308" s="10">
        <f>SUM('დამტკ. ბიუჯ.'!G308,'დამტკ. საკუთ.'!G308)</f>
        <v>0</v>
      </c>
      <c r="H308" s="10">
        <f>SUM('დამტკ. ბიუჯ.'!H308,'დამტკ. საკუთ.'!H308)</f>
        <v>0</v>
      </c>
      <c r="I308" s="10">
        <f>SUM('დამტკ. ბიუჯ.'!I308,'დამტკ. საკუთ.'!I308)</f>
        <v>0</v>
      </c>
      <c r="J308" s="10">
        <f>SUM('დამტკ. ბიუჯ.'!J308,'დამტკ. საკუთ.'!J308)</f>
        <v>0</v>
      </c>
      <c r="K308" s="10" t="s">
        <v>190</v>
      </c>
    </row>
    <row r="309" spans="1:11" ht="15" customHeight="1" x14ac:dyDescent="0.25">
      <c r="A309" t="str">
        <f t="shared" si="4"/>
        <v>b</v>
      </c>
      <c r="B309" s="8"/>
      <c r="C309" s="9" t="s">
        <v>15</v>
      </c>
      <c r="D309" s="10">
        <f>SUM('დამტკ. ბიუჯ.'!D309,'დამტკ. საკუთ.'!D309)</f>
        <v>0</v>
      </c>
      <c r="E309" s="10">
        <f>SUM('დამტკ. ბიუჯ.'!E309,'დამტკ. საკუთ.'!E309)</f>
        <v>0</v>
      </c>
      <c r="F309" s="10">
        <f>SUM('დამტკ. ბიუჯ.'!F309,'დამტკ. საკუთ.'!F309)</f>
        <v>0</v>
      </c>
      <c r="G309" s="10">
        <f>SUM('დამტკ. ბიუჯ.'!G309,'დამტკ. საკუთ.'!G309)</f>
        <v>0</v>
      </c>
      <c r="H309" s="10">
        <f>SUM('დამტკ. ბიუჯ.'!H309,'დამტკ. საკუთ.'!H309)</f>
        <v>0</v>
      </c>
      <c r="I309" s="10">
        <f>SUM('დამტკ. ბიუჯ.'!I309,'დამტკ. საკუთ.'!I309)</f>
        <v>0</v>
      </c>
      <c r="J309" s="10">
        <f>SUM('დამტკ. ბიუჯ.'!J309,'დამტკ. საკუთ.'!J309)</f>
        <v>0</v>
      </c>
      <c r="K309" s="10" t="s">
        <v>190</v>
      </c>
    </row>
    <row r="310" spans="1:11" ht="15" customHeight="1" x14ac:dyDescent="0.25">
      <c r="A310" t="str">
        <f t="shared" si="4"/>
        <v>a</v>
      </c>
      <c r="B310" s="8"/>
      <c r="C310" s="9" t="s">
        <v>16</v>
      </c>
      <c r="D310" s="10">
        <f>SUM('დამტკ. ბიუჯ.'!D310,'დამტკ. საკუთ.'!D310)</f>
        <v>19990000</v>
      </c>
      <c r="E310" s="10">
        <f>SUM('დამტკ. ბიუჯ.'!E310,'დამტკ. საკუთ.'!E310)</f>
        <v>4581500</v>
      </c>
      <c r="F310" s="10">
        <f>SUM('დამტკ. ბიუჯ.'!F310,'დამტკ. საკუთ.'!F310)</f>
        <v>5136500</v>
      </c>
      <c r="G310" s="10">
        <f>SUM('დამტკ. ბიუჯ.'!G310,'დამტკ. საკუთ.'!G310)</f>
        <v>5135500</v>
      </c>
      <c r="H310" s="10">
        <f>SUM('დამტკ. ბიუჯ.'!H310,'დამტკ. საკუთ.'!H310)</f>
        <v>5136500</v>
      </c>
      <c r="I310" s="10">
        <f>SUM('დამტკ. ბიუჯ.'!I310,'დამტკ. საკუთ.'!I310)</f>
        <v>9718000</v>
      </c>
      <c r="J310" s="10">
        <f>SUM('დამტკ. ბიუჯ.'!J310,'დამტკ. საკუთ.'!J310)</f>
        <v>14853500</v>
      </c>
      <c r="K310" s="10" t="s">
        <v>190</v>
      </c>
    </row>
    <row r="311" spans="1:11" ht="15" customHeight="1" x14ac:dyDescent="0.25">
      <c r="A311" t="str">
        <f t="shared" si="4"/>
        <v>a</v>
      </c>
      <c r="B311" s="8"/>
      <c r="C311" s="9" t="s">
        <v>17</v>
      </c>
      <c r="D311" s="10">
        <f>SUM('დამტკ. ბიუჯ.'!D311,'დამტკ. საკუთ.'!D311)</f>
        <v>2250000</v>
      </c>
      <c r="E311" s="10">
        <f>SUM('დამტკ. ბიუჯ.'!E311,'დამტკ. საკუთ.'!E311)</f>
        <v>541000</v>
      </c>
      <c r="F311" s="10">
        <f>SUM('დამტკ. ბიუჯ.'!F311,'დამტკ. საკუთ.'!F311)</f>
        <v>569000</v>
      </c>
      <c r="G311" s="10">
        <f>SUM('დამტკ. ბიუჯ.'!G311,'დამტკ. საკუთ.'!G311)</f>
        <v>570000</v>
      </c>
      <c r="H311" s="10">
        <f>SUM('დამტკ. ბიუჯ.'!H311,'დამტკ. საკუთ.'!H311)</f>
        <v>570000</v>
      </c>
      <c r="I311" s="10">
        <f>SUM('დამტკ. ბიუჯ.'!I311,'დამტკ. საკუთ.'!I311)</f>
        <v>1110000</v>
      </c>
      <c r="J311" s="10">
        <f>SUM('დამტკ. ბიუჯ.'!J311,'დამტკ. საკუთ.'!J311)</f>
        <v>1680000</v>
      </c>
      <c r="K311" s="10" t="s">
        <v>190</v>
      </c>
    </row>
    <row r="312" spans="1:11" ht="15" customHeight="1" x14ac:dyDescent="0.25">
      <c r="A312" t="str">
        <f t="shared" si="4"/>
        <v>b</v>
      </c>
      <c r="B312" s="5"/>
      <c r="C312" s="6" t="s">
        <v>18</v>
      </c>
      <c r="D312" s="7">
        <f>SUM('დამტკ. ბიუჯ.'!D312,'დამტკ. საკუთ.'!D312)</f>
        <v>0</v>
      </c>
      <c r="E312" s="7">
        <f>SUM('დამტკ. ბიუჯ.'!E312,'დამტკ. საკუთ.'!E312)</f>
        <v>0</v>
      </c>
      <c r="F312" s="7">
        <f>SUM('დამტკ. ბიუჯ.'!F312,'დამტკ. საკუთ.'!F312)</f>
        <v>0</v>
      </c>
      <c r="G312" s="7">
        <f>SUM('დამტკ. ბიუჯ.'!G312,'დამტკ. საკუთ.'!G312)</f>
        <v>0</v>
      </c>
      <c r="H312" s="7">
        <f>SUM('დამტკ. ბიუჯ.'!H312,'დამტკ. საკუთ.'!H312)</f>
        <v>0</v>
      </c>
      <c r="I312" s="7">
        <f>SUM('დამტკ. ბიუჯ.'!I312,'დამტკ. საკუთ.'!I312)</f>
        <v>0</v>
      </c>
      <c r="J312" s="7">
        <f>SUM('დამტკ. ბიუჯ.'!J312,'დამტკ. საკუთ.'!J312)</f>
        <v>0</v>
      </c>
      <c r="K312" s="7" t="s">
        <v>190</v>
      </c>
    </row>
    <row r="313" spans="1:11" ht="15" customHeight="1" x14ac:dyDescent="0.25">
      <c r="A313" t="str">
        <f t="shared" si="4"/>
        <v>b</v>
      </c>
      <c r="B313" s="5"/>
      <c r="C313" s="6" t="s">
        <v>19</v>
      </c>
      <c r="D313" s="7">
        <f>SUM('დამტკ. ბიუჯ.'!D313,'დამტკ. საკუთ.'!D313)</f>
        <v>0</v>
      </c>
      <c r="E313" s="7">
        <f>SUM('დამტკ. ბიუჯ.'!E313,'დამტკ. საკუთ.'!E313)</f>
        <v>0</v>
      </c>
      <c r="F313" s="7">
        <f>SUM('დამტკ. ბიუჯ.'!F313,'დამტკ. საკუთ.'!F313)</f>
        <v>0</v>
      </c>
      <c r="G313" s="7">
        <f>SUM('დამტკ. ბიუჯ.'!G313,'დამტკ. საკუთ.'!G313)</f>
        <v>0</v>
      </c>
      <c r="H313" s="7">
        <f>SUM('დამტკ. ბიუჯ.'!H313,'დამტკ. საკუთ.'!H313)</f>
        <v>0</v>
      </c>
      <c r="I313" s="7">
        <f>SUM('დამტკ. ბიუჯ.'!I313,'დამტკ. საკუთ.'!I313)</f>
        <v>0</v>
      </c>
      <c r="J313" s="7">
        <f>SUM('დამტკ. ბიუჯ.'!J313,'დამტკ. საკუთ.'!J313)</f>
        <v>0</v>
      </c>
      <c r="K313" s="7" t="s">
        <v>190</v>
      </c>
    </row>
    <row r="314" spans="1:11" ht="15.75" customHeight="1" thickBot="1" x14ac:dyDescent="0.3">
      <c r="A314" t="str">
        <f t="shared" si="4"/>
        <v>b</v>
      </c>
      <c r="B314" s="11"/>
      <c r="C314" s="12" t="s">
        <v>20</v>
      </c>
      <c r="D314" s="13">
        <f>SUM('დამტკ. ბიუჯ.'!D314,'დამტკ. საკუთ.'!D314)</f>
        <v>0</v>
      </c>
      <c r="E314" s="13">
        <f>SUM('დამტკ. ბიუჯ.'!E314,'დამტკ. საკუთ.'!E314)</f>
        <v>0</v>
      </c>
      <c r="F314" s="13">
        <f>SUM('დამტკ. ბიუჯ.'!F314,'დამტკ. საკუთ.'!F314)</f>
        <v>0</v>
      </c>
      <c r="G314" s="13">
        <f>SUM('დამტკ. ბიუჯ.'!G314,'დამტკ. საკუთ.'!G314)</f>
        <v>0</v>
      </c>
      <c r="H314" s="13">
        <f>SUM('დამტკ. ბიუჯ.'!H314,'დამტკ. საკუთ.'!H314)</f>
        <v>0</v>
      </c>
      <c r="I314" s="13">
        <f>SUM('დამტკ. ბიუჯ.'!I314,'დამტკ. საკუთ.'!I314)</f>
        <v>0</v>
      </c>
      <c r="J314" s="13">
        <f>SUM('დამტკ. ბიუჯ.'!J314,'დამტკ. საკუთ.'!J314)</f>
        <v>0</v>
      </c>
      <c r="K314" s="13" t="s">
        <v>190</v>
      </c>
    </row>
    <row r="315" spans="1:11" ht="46.5" customHeight="1" thickTop="1" thickBot="1" x14ac:dyDescent="0.3">
      <c r="A315" t="str">
        <f t="shared" si="4"/>
        <v>a</v>
      </c>
      <c r="B315" s="3" t="s">
        <v>69</v>
      </c>
      <c r="C315" s="14" t="s">
        <v>70</v>
      </c>
      <c r="D315" s="4">
        <f>SUM('დამტკ. ბიუჯ.'!D315,'დამტკ. საკუთ.'!D315)</f>
        <v>2500000</v>
      </c>
      <c r="E315" s="4">
        <f>SUM('დამტკ. ბიუჯ.'!E315,'დამტკ. საკუთ.'!E315)</f>
        <v>320000</v>
      </c>
      <c r="F315" s="4">
        <f>SUM('დამტკ. ბიუჯ.'!F315,'დამტკ. საკუთ.'!F315)</f>
        <v>727000</v>
      </c>
      <c r="G315" s="4">
        <f>SUM('დამტკ. ბიუჯ.'!G315,'დამტკ. საკუთ.'!G315)</f>
        <v>726000</v>
      </c>
      <c r="H315" s="4">
        <f>SUM('დამტკ. ბიუჯ.'!H315,'დამტკ. საკუთ.'!H315)</f>
        <v>727000</v>
      </c>
      <c r="I315" s="4">
        <f>SUM('დამტკ. ბიუჯ.'!I315,'დამტკ. საკუთ.'!I315)</f>
        <v>1047000</v>
      </c>
      <c r="J315" s="4">
        <f>SUM('დამტკ. ბიუჯ.'!J315,'დამტკ. საკუთ.'!J315)</f>
        <v>1773000</v>
      </c>
      <c r="K315" s="4" t="s">
        <v>190</v>
      </c>
    </row>
    <row r="316" spans="1:11" ht="15.75" customHeight="1" thickTop="1" x14ac:dyDescent="0.25">
      <c r="A316" t="str">
        <f t="shared" si="4"/>
        <v>a</v>
      </c>
      <c r="B316" s="5"/>
      <c r="C316" s="6" t="s">
        <v>10</v>
      </c>
      <c r="D316" s="7">
        <f>SUM('დამტკ. ბიუჯ.'!D316,'დამტკ. საკუთ.'!D316)</f>
        <v>2500000</v>
      </c>
      <c r="E316" s="7">
        <f>SUM('დამტკ. ბიუჯ.'!E316,'დამტკ. საკუთ.'!E316)</f>
        <v>320000</v>
      </c>
      <c r="F316" s="7">
        <f>SUM('დამტკ. ბიუჯ.'!F316,'დამტკ. საკუთ.'!F316)</f>
        <v>727000</v>
      </c>
      <c r="G316" s="7">
        <f>SUM('დამტკ. ბიუჯ.'!G316,'დამტკ. საკუთ.'!G316)</f>
        <v>726000</v>
      </c>
      <c r="H316" s="7">
        <f>SUM('დამტკ. ბიუჯ.'!H316,'დამტკ. საკუთ.'!H316)</f>
        <v>727000</v>
      </c>
      <c r="I316" s="7">
        <f>SUM('დამტკ. ბიუჯ.'!I316,'დამტკ. საკუთ.'!I316)</f>
        <v>1047000</v>
      </c>
      <c r="J316" s="7">
        <f>SUM('დამტკ. ბიუჯ.'!J316,'დამტკ. საკუთ.'!J316)</f>
        <v>1773000</v>
      </c>
      <c r="K316" s="7" t="s">
        <v>190</v>
      </c>
    </row>
    <row r="317" spans="1:11" ht="15" customHeight="1" x14ac:dyDescent="0.25">
      <c r="A317" t="str">
        <f t="shared" si="4"/>
        <v>b</v>
      </c>
      <c r="B317" s="8"/>
      <c r="C317" s="9" t="s">
        <v>11</v>
      </c>
      <c r="D317" s="10">
        <f>SUM('დამტკ. ბიუჯ.'!D317,'დამტკ. საკუთ.'!D317)</f>
        <v>0</v>
      </c>
      <c r="E317" s="10">
        <f>SUM('დამტკ. ბიუჯ.'!E317,'დამტკ. საკუთ.'!E317)</f>
        <v>0</v>
      </c>
      <c r="F317" s="10">
        <f>SUM('დამტკ. ბიუჯ.'!F317,'დამტკ. საკუთ.'!F317)</f>
        <v>0</v>
      </c>
      <c r="G317" s="10">
        <f>SUM('დამტკ. ბიუჯ.'!G317,'დამტკ. საკუთ.'!G317)</f>
        <v>0</v>
      </c>
      <c r="H317" s="10">
        <f>SUM('დამტკ. ბიუჯ.'!H317,'დამტკ. საკუთ.'!H317)</f>
        <v>0</v>
      </c>
      <c r="I317" s="10">
        <f>SUM('დამტკ. ბიუჯ.'!I317,'დამტკ. საკუთ.'!I317)</f>
        <v>0</v>
      </c>
      <c r="J317" s="10">
        <f>SUM('დამტკ. ბიუჯ.'!J317,'დამტკ. საკუთ.'!J317)</f>
        <v>0</v>
      </c>
      <c r="K317" s="10" t="s">
        <v>190</v>
      </c>
    </row>
    <row r="318" spans="1:11" ht="15" customHeight="1" x14ac:dyDescent="0.25">
      <c r="A318" t="str">
        <f t="shared" si="4"/>
        <v>b</v>
      </c>
      <c r="B318" s="8"/>
      <c r="C318" s="9" t="s">
        <v>12</v>
      </c>
      <c r="D318" s="10">
        <f>SUM('დამტკ. ბიუჯ.'!D318,'დამტკ. საკუთ.'!D318)</f>
        <v>0</v>
      </c>
      <c r="E318" s="10">
        <f>SUM('დამტკ. ბიუჯ.'!E318,'დამტკ. საკუთ.'!E318)</f>
        <v>0</v>
      </c>
      <c r="F318" s="10">
        <f>SUM('დამტკ. ბიუჯ.'!F318,'დამტკ. საკუთ.'!F318)</f>
        <v>0</v>
      </c>
      <c r="G318" s="10">
        <f>SUM('დამტკ. ბიუჯ.'!G318,'დამტკ. საკუთ.'!G318)</f>
        <v>0</v>
      </c>
      <c r="H318" s="10">
        <f>SUM('დამტკ. ბიუჯ.'!H318,'დამტკ. საკუთ.'!H318)</f>
        <v>0</v>
      </c>
      <c r="I318" s="10">
        <f>SUM('დამტკ. ბიუჯ.'!I318,'დამტკ. საკუთ.'!I318)</f>
        <v>0</v>
      </c>
      <c r="J318" s="10">
        <f>SUM('დამტკ. ბიუჯ.'!J318,'დამტკ. საკუთ.'!J318)</f>
        <v>0</v>
      </c>
      <c r="K318" s="10" t="s">
        <v>190</v>
      </c>
    </row>
    <row r="319" spans="1:11" ht="15" customHeight="1" x14ac:dyDescent="0.25">
      <c r="A319" t="str">
        <f t="shared" si="4"/>
        <v>b</v>
      </c>
      <c r="B319" s="8"/>
      <c r="C319" s="9" t="s">
        <v>13</v>
      </c>
      <c r="D319" s="10">
        <f>SUM('დამტკ. ბიუჯ.'!D319,'დამტკ. საკუთ.'!D319)</f>
        <v>0</v>
      </c>
      <c r="E319" s="10">
        <f>SUM('დამტკ. ბიუჯ.'!E319,'დამტკ. საკუთ.'!E319)</f>
        <v>0</v>
      </c>
      <c r="F319" s="10">
        <f>SUM('დამტკ. ბიუჯ.'!F319,'დამტკ. საკუთ.'!F319)</f>
        <v>0</v>
      </c>
      <c r="G319" s="10">
        <f>SUM('დამტკ. ბიუჯ.'!G319,'დამტკ. საკუთ.'!G319)</f>
        <v>0</v>
      </c>
      <c r="H319" s="10">
        <f>SUM('დამტკ. ბიუჯ.'!H319,'დამტკ. საკუთ.'!H319)</f>
        <v>0</v>
      </c>
      <c r="I319" s="10">
        <f>SUM('დამტკ. ბიუჯ.'!I319,'დამტკ. საკუთ.'!I319)</f>
        <v>0</v>
      </c>
      <c r="J319" s="10">
        <f>SUM('დამტკ. ბიუჯ.'!J319,'დამტკ. საკუთ.'!J319)</f>
        <v>0</v>
      </c>
      <c r="K319" s="10" t="s">
        <v>190</v>
      </c>
    </row>
    <row r="320" spans="1:11" ht="15" customHeight="1" x14ac:dyDescent="0.25">
      <c r="A320" t="str">
        <f t="shared" si="4"/>
        <v>b</v>
      </c>
      <c r="B320" s="8"/>
      <c r="C320" s="9" t="s">
        <v>14</v>
      </c>
      <c r="D320" s="10">
        <f>SUM('დამტკ. ბიუჯ.'!D320,'დამტკ. საკუთ.'!D320)</f>
        <v>0</v>
      </c>
      <c r="E320" s="10">
        <f>SUM('დამტკ. ბიუჯ.'!E320,'დამტკ. საკუთ.'!E320)</f>
        <v>0</v>
      </c>
      <c r="F320" s="10">
        <f>SUM('დამტკ. ბიუჯ.'!F320,'დამტკ. საკუთ.'!F320)</f>
        <v>0</v>
      </c>
      <c r="G320" s="10">
        <f>SUM('დამტკ. ბიუჯ.'!G320,'დამტკ. საკუთ.'!G320)</f>
        <v>0</v>
      </c>
      <c r="H320" s="10">
        <f>SUM('დამტკ. ბიუჯ.'!H320,'დამტკ. საკუთ.'!H320)</f>
        <v>0</v>
      </c>
      <c r="I320" s="10">
        <f>SUM('დამტკ. ბიუჯ.'!I320,'დამტკ. საკუთ.'!I320)</f>
        <v>0</v>
      </c>
      <c r="J320" s="10">
        <f>SUM('დამტკ. ბიუჯ.'!J320,'დამტკ. საკუთ.'!J320)</f>
        <v>0</v>
      </c>
      <c r="K320" s="10" t="s">
        <v>190</v>
      </c>
    </row>
    <row r="321" spans="1:11" ht="15" customHeight="1" x14ac:dyDescent="0.25">
      <c r="A321" t="str">
        <f t="shared" si="4"/>
        <v>b</v>
      </c>
      <c r="B321" s="8"/>
      <c r="C321" s="9" t="s">
        <v>15</v>
      </c>
      <c r="D321" s="10">
        <f>SUM('დამტკ. ბიუჯ.'!D321,'დამტკ. საკუთ.'!D321)</f>
        <v>0</v>
      </c>
      <c r="E321" s="10">
        <f>SUM('დამტკ. ბიუჯ.'!E321,'დამტკ. საკუთ.'!E321)</f>
        <v>0</v>
      </c>
      <c r="F321" s="10">
        <f>SUM('დამტკ. ბიუჯ.'!F321,'დამტკ. საკუთ.'!F321)</f>
        <v>0</v>
      </c>
      <c r="G321" s="10">
        <f>SUM('დამტკ. ბიუჯ.'!G321,'დამტკ. საკუთ.'!G321)</f>
        <v>0</v>
      </c>
      <c r="H321" s="10">
        <f>SUM('დამტკ. ბიუჯ.'!H321,'დამტკ. საკუთ.'!H321)</f>
        <v>0</v>
      </c>
      <c r="I321" s="10">
        <f>SUM('დამტკ. ბიუჯ.'!I321,'დამტკ. საკუთ.'!I321)</f>
        <v>0</v>
      </c>
      <c r="J321" s="10">
        <f>SUM('დამტკ. ბიუჯ.'!J321,'დამტკ. საკუთ.'!J321)</f>
        <v>0</v>
      </c>
      <c r="K321" s="10" t="s">
        <v>190</v>
      </c>
    </row>
    <row r="322" spans="1:11" ht="15" customHeight="1" x14ac:dyDescent="0.25">
      <c r="A322" t="str">
        <f t="shared" si="4"/>
        <v>a</v>
      </c>
      <c r="B322" s="8"/>
      <c r="C322" s="9" t="s">
        <v>16</v>
      </c>
      <c r="D322" s="10">
        <f>SUM('დამტკ. ბიუჯ.'!D322,'დამტკ. საკუთ.'!D322)</f>
        <v>2500000</v>
      </c>
      <c r="E322" s="10">
        <f>SUM('დამტკ. ბიუჯ.'!E322,'დამტკ. საკუთ.'!E322)</f>
        <v>320000</v>
      </c>
      <c r="F322" s="10">
        <f>SUM('დამტკ. ბიუჯ.'!F322,'დამტკ. საკუთ.'!F322)</f>
        <v>727000</v>
      </c>
      <c r="G322" s="10">
        <f>SUM('დამტკ. ბიუჯ.'!G322,'დამტკ. საკუთ.'!G322)</f>
        <v>726000</v>
      </c>
      <c r="H322" s="10">
        <f>SUM('დამტკ. ბიუჯ.'!H322,'დამტკ. საკუთ.'!H322)</f>
        <v>727000</v>
      </c>
      <c r="I322" s="10">
        <f>SUM('დამტკ. ბიუჯ.'!I322,'დამტკ. საკუთ.'!I322)</f>
        <v>1047000</v>
      </c>
      <c r="J322" s="10">
        <f>SUM('დამტკ. ბიუჯ.'!J322,'დამტკ. საკუთ.'!J322)</f>
        <v>1773000</v>
      </c>
      <c r="K322" s="10" t="s">
        <v>190</v>
      </c>
    </row>
    <row r="323" spans="1:11" ht="15" customHeight="1" x14ac:dyDescent="0.25">
      <c r="A323" t="str">
        <f t="shared" si="4"/>
        <v>b</v>
      </c>
      <c r="B323" s="8"/>
      <c r="C323" s="9" t="s">
        <v>17</v>
      </c>
      <c r="D323" s="10">
        <f>SUM('დამტკ. ბიუჯ.'!D323,'დამტკ. საკუთ.'!D323)</f>
        <v>0</v>
      </c>
      <c r="E323" s="10">
        <f>SUM('დამტკ. ბიუჯ.'!E323,'დამტკ. საკუთ.'!E323)</f>
        <v>0</v>
      </c>
      <c r="F323" s="10">
        <f>SUM('დამტკ. ბიუჯ.'!F323,'დამტკ. საკუთ.'!F323)</f>
        <v>0</v>
      </c>
      <c r="G323" s="10">
        <f>SUM('დამტკ. ბიუჯ.'!G323,'დამტკ. საკუთ.'!G323)</f>
        <v>0</v>
      </c>
      <c r="H323" s="10">
        <f>SUM('დამტკ. ბიუჯ.'!H323,'დამტკ. საკუთ.'!H323)</f>
        <v>0</v>
      </c>
      <c r="I323" s="10">
        <f>SUM('დამტკ. ბიუჯ.'!I323,'დამტკ. საკუთ.'!I323)</f>
        <v>0</v>
      </c>
      <c r="J323" s="10">
        <f>SUM('დამტკ. ბიუჯ.'!J323,'დამტკ. საკუთ.'!J323)</f>
        <v>0</v>
      </c>
      <c r="K323" s="10" t="s">
        <v>190</v>
      </c>
    </row>
    <row r="324" spans="1:11" ht="15" customHeight="1" x14ac:dyDescent="0.25">
      <c r="A324" t="str">
        <f t="shared" ref="A324:A387" si="5">IF(OR(D324&lt;&gt;0,E324&lt;&gt;0,F324&lt;&gt;0,G324&lt;&gt;0,H324&lt;&gt;0,),"a","b")</f>
        <v>b</v>
      </c>
      <c r="B324" s="5"/>
      <c r="C324" s="6" t="s">
        <v>18</v>
      </c>
      <c r="D324" s="7">
        <f>SUM('დამტკ. ბიუჯ.'!D324,'დამტკ. საკუთ.'!D324)</f>
        <v>0</v>
      </c>
      <c r="E324" s="7">
        <f>SUM('დამტკ. ბიუჯ.'!E324,'დამტკ. საკუთ.'!E324)</f>
        <v>0</v>
      </c>
      <c r="F324" s="7">
        <f>SUM('დამტკ. ბიუჯ.'!F324,'დამტკ. საკუთ.'!F324)</f>
        <v>0</v>
      </c>
      <c r="G324" s="7">
        <f>SUM('დამტკ. ბიუჯ.'!G324,'დამტკ. საკუთ.'!G324)</f>
        <v>0</v>
      </c>
      <c r="H324" s="7">
        <f>SUM('დამტკ. ბიუჯ.'!H324,'დამტკ. საკუთ.'!H324)</f>
        <v>0</v>
      </c>
      <c r="I324" s="7">
        <f>SUM('დამტკ. ბიუჯ.'!I324,'დამტკ. საკუთ.'!I324)</f>
        <v>0</v>
      </c>
      <c r="J324" s="7">
        <f>SUM('დამტკ. ბიუჯ.'!J324,'დამტკ. საკუთ.'!J324)</f>
        <v>0</v>
      </c>
      <c r="K324" s="7" t="s">
        <v>190</v>
      </c>
    </row>
    <row r="325" spans="1:11" ht="15" customHeight="1" x14ac:dyDescent="0.25">
      <c r="A325" t="str">
        <f t="shared" si="5"/>
        <v>b</v>
      </c>
      <c r="B325" s="5"/>
      <c r="C325" s="6" t="s">
        <v>19</v>
      </c>
      <c r="D325" s="7">
        <f>SUM('დამტკ. ბიუჯ.'!D325,'დამტკ. საკუთ.'!D325)</f>
        <v>0</v>
      </c>
      <c r="E325" s="7">
        <f>SUM('დამტკ. ბიუჯ.'!E325,'დამტკ. საკუთ.'!E325)</f>
        <v>0</v>
      </c>
      <c r="F325" s="7">
        <f>SUM('დამტკ. ბიუჯ.'!F325,'დამტკ. საკუთ.'!F325)</f>
        <v>0</v>
      </c>
      <c r="G325" s="7">
        <f>SUM('დამტკ. ბიუჯ.'!G325,'დამტკ. საკუთ.'!G325)</f>
        <v>0</v>
      </c>
      <c r="H325" s="7">
        <f>SUM('დამტკ. ბიუჯ.'!H325,'დამტკ. საკუთ.'!H325)</f>
        <v>0</v>
      </c>
      <c r="I325" s="7">
        <f>SUM('დამტკ. ბიუჯ.'!I325,'დამტკ. საკუთ.'!I325)</f>
        <v>0</v>
      </c>
      <c r="J325" s="7">
        <f>SUM('დამტკ. ბიუჯ.'!J325,'დამტკ. საკუთ.'!J325)</f>
        <v>0</v>
      </c>
      <c r="K325" s="7" t="s">
        <v>190</v>
      </c>
    </row>
    <row r="326" spans="1:11" ht="15.75" customHeight="1" thickBot="1" x14ac:dyDescent="0.3">
      <c r="A326" t="str">
        <f t="shared" si="5"/>
        <v>b</v>
      </c>
      <c r="B326" s="11"/>
      <c r="C326" s="12" t="s">
        <v>20</v>
      </c>
      <c r="D326" s="13">
        <f>SUM('დამტკ. ბიუჯ.'!D326,'დამტკ. საკუთ.'!D326)</f>
        <v>0</v>
      </c>
      <c r="E326" s="13">
        <f>SUM('დამტკ. ბიუჯ.'!E326,'დამტკ. საკუთ.'!E326)</f>
        <v>0</v>
      </c>
      <c r="F326" s="13">
        <f>SUM('დამტკ. ბიუჯ.'!F326,'დამტკ. საკუთ.'!F326)</f>
        <v>0</v>
      </c>
      <c r="G326" s="13">
        <f>SUM('დამტკ. ბიუჯ.'!G326,'დამტკ. საკუთ.'!G326)</f>
        <v>0</v>
      </c>
      <c r="H326" s="13">
        <f>SUM('დამტკ. ბიუჯ.'!H326,'დამტკ. საკუთ.'!H326)</f>
        <v>0</v>
      </c>
      <c r="I326" s="13">
        <f>SUM('დამტკ. ბიუჯ.'!I326,'დამტკ. საკუთ.'!I326)</f>
        <v>0</v>
      </c>
      <c r="J326" s="13">
        <f>SUM('დამტკ. ბიუჯ.'!J326,'დამტკ. საკუთ.'!J326)</f>
        <v>0</v>
      </c>
      <c r="K326" s="13" t="s">
        <v>190</v>
      </c>
    </row>
    <row r="327" spans="1:11" ht="32.25" customHeight="1" thickTop="1" thickBot="1" x14ac:dyDescent="0.3">
      <c r="A327" t="str">
        <f t="shared" si="5"/>
        <v>a</v>
      </c>
      <c r="B327" s="3" t="s">
        <v>71</v>
      </c>
      <c r="C327" s="4" t="s">
        <v>72</v>
      </c>
      <c r="D327" s="4">
        <f>SUM('დამტკ. ბიუჯ.'!D327,'დამტკ. საკუთ.'!D327)</f>
        <v>1000000</v>
      </c>
      <c r="E327" s="4">
        <f>SUM('დამტკ. ბიუჯ.'!E327,'დამტკ. საკუთ.'!E327)</f>
        <v>250000</v>
      </c>
      <c r="F327" s="4">
        <f>SUM('დამტკ. ბიუჯ.'!F327,'დამტკ. საკუთ.'!F327)</f>
        <v>250000</v>
      </c>
      <c r="G327" s="4">
        <f>SUM('დამტკ. ბიუჯ.'!G327,'დამტკ. საკუთ.'!G327)</f>
        <v>250000</v>
      </c>
      <c r="H327" s="4">
        <f>SUM('დამტკ. ბიუჯ.'!H327,'დამტკ. საკუთ.'!H327)</f>
        <v>250000</v>
      </c>
      <c r="I327" s="4">
        <f>SUM('დამტკ. ბიუჯ.'!I327,'დამტკ. საკუთ.'!I327)</f>
        <v>500000</v>
      </c>
      <c r="J327" s="4">
        <f>SUM('დამტკ. ბიუჯ.'!J327,'დამტკ. საკუთ.'!J327)</f>
        <v>750000</v>
      </c>
      <c r="K327" s="4" t="s">
        <v>190</v>
      </c>
    </row>
    <row r="328" spans="1:11" ht="15.75" customHeight="1" thickTop="1" x14ac:dyDescent="0.25">
      <c r="A328" t="str">
        <f t="shared" si="5"/>
        <v>a</v>
      </c>
      <c r="B328" s="5"/>
      <c r="C328" s="6" t="s">
        <v>10</v>
      </c>
      <c r="D328" s="7">
        <f>SUM('დამტკ. ბიუჯ.'!D328,'დამტკ. საკუთ.'!D328)</f>
        <v>1000000</v>
      </c>
      <c r="E328" s="7">
        <f>SUM('დამტკ. ბიუჯ.'!E328,'დამტკ. საკუთ.'!E328)</f>
        <v>250000</v>
      </c>
      <c r="F328" s="7">
        <f>SUM('დამტკ. ბიუჯ.'!F328,'დამტკ. საკუთ.'!F328)</f>
        <v>250000</v>
      </c>
      <c r="G328" s="7">
        <f>SUM('დამტკ. ბიუჯ.'!G328,'დამტკ. საკუთ.'!G328)</f>
        <v>250000</v>
      </c>
      <c r="H328" s="7">
        <f>SUM('დამტკ. ბიუჯ.'!H328,'დამტკ. საკუთ.'!H328)</f>
        <v>250000</v>
      </c>
      <c r="I328" s="7">
        <f>SUM('დამტკ. ბიუჯ.'!I328,'დამტკ. საკუთ.'!I328)</f>
        <v>500000</v>
      </c>
      <c r="J328" s="7">
        <f>SUM('დამტკ. ბიუჯ.'!J328,'დამტკ. საკუთ.'!J328)</f>
        <v>750000</v>
      </c>
      <c r="K328" s="7" t="s">
        <v>190</v>
      </c>
    </row>
    <row r="329" spans="1:11" ht="15" customHeight="1" x14ac:dyDescent="0.25">
      <c r="A329" t="str">
        <f t="shared" si="5"/>
        <v>b</v>
      </c>
      <c r="B329" s="8"/>
      <c r="C329" s="9" t="s">
        <v>11</v>
      </c>
      <c r="D329" s="10">
        <f>SUM('დამტკ. ბიუჯ.'!D329,'დამტკ. საკუთ.'!D329)</f>
        <v>0</v>
      </c>
      <c r="E329" s="10">
        <f>SUM('დამტკ. ბიუჯ.'!E329,'დამტკ. საკუთ.'!E329)</f>
        <v>0</v>
      </c>
      <c r="F329" s="10">
        <f>SUM('დამტკ. ბიუჯ.'!F329,'დამტკ. საკუთ.'!F329)</f>
        <v>0</v>
      </c>
      <c r="G329" s="10">
        <f>SUM('დამტკ. ბიუჯ.'!G329,'დამტკ. საკუთ.'!G329)</f>
        <v>0</v>
      </c>
      <c r="H329" s="10">
        <f>SUM('დამტკ. ბიუჯ.'!H329,'დამტკ. საკუთ.'!H329)</f>
        <v>0</v>
      </c>
      <c r="I329" s="10">
        <f>SUM('დამტკ. ბიუჯ.'!I329,'დამტკ. საკუთ.'!I329)</f>
        <v>0</v>
      </c>
      <c r="J329" s="10">
        <f>SUM('დამტკ. ბიუჯ.'!J329,'დამტკ. საკუთ.'!J329)</f>
        <v>0</v>
      </c>
      <c r="K329" s="10" t="s">
        <v>190</v>
      </c>
    </row>
    <row r="330" spans="1:11" ht="15" customHeight="1" x14ac:dyDescent="0.25">
      <c r="A330" t="str">
        <f t="shared" si="5"/>
        <v>b</v>
      </c>
      <c r="B330" s="8"/>
      <c r="C330" s="9" t="s">
        <v>12</v>
      </c>
      <c r="D330" s="10">
        <f>SUM('დამტკ. ბიუჯ.'!D330,'დამტკ. საკუთ.'!D330)</f>
        <v>0</v>
      </c>
      <c r="E330" s="10">
        <f>SUM('დამტკ. ბიუჯ.'!E330,'დამტკ. საკუთ.'!E330)</f>
        <v>0</v>
      </c>
      <c r="F330" s="10">
        <f>SUM('დამტკ. ბიუჯ.'!F330,'დამტკ. საკუთ.'!F330)</f>
        <v>0</v>
      </c>
      <c r="G330" s="10">
        <f>SUM('დამტკ. ბიუჯ.'!G330,'დამტკ. საკუთ.'!G330)</f>
        <v>0</v>
      </c>
      <c r="H330" s="10">
        <f>SUM('დამტკ. ბიუჯ.'!H330,'დამტკ. საკუთ.'!H330)</f>
        <v>0</v>
      </c>
      <c r="I330" s="10">
        <f>SUM('დამტკ. ბიუჯ.'!I330,'დამტკ. საკუთ.'!I330)</f>
        <v>0</v>
      </c>
      <c r="J330" s="10">
        <f>SUM('დამტკ. ბიუჯ.'!J330,'დამტკ. საკუთ.'!J330)</f>
        <v>0</v>
      </c>
      <c r="K330" s="10" t="s">
        <v>190</v>
      </c>
    </row>
    <row r="331" spans="1:11" ht="15" customHeight="1" x14ac:dyDescent="0.25">
      <c r="A331" t="str">
        <f t="shared" si="5"/>
        <v>b</v>
      </c>
      <c r="B331" s="8"/>
      <c r="C331" s="9" t="s">
        <v>13</v>
      </c>
      <c r="D331" s="10">
        <f>SUM('დამტკ. ბიუჯ.'!D331,'დამტკ. საკუთ.'!D331)</f>
        <v>0</v>
      </c>
      <c r="E331" s="10">
        <f>SUM('დამტკ. ბიუჯ.'!E331,'დამტკ. საკუთ.'!E331)</f>
        <v>0</v>
      </c>
      <c r="F331" s="10">
        <f>SUM('დამტკ. ბიუჯ.'!F331,'დამტკ. საკუთ.'!F331)</f>
        <v>0</v>
      </c>
      <c r="G331" s="10">
        <f>SUM('დამტკ. ბიუჯ.'!G331,'დამტკ. საკუთ.'!G331)</f>
        <v>0</v>
      </c>
      <c r="H331" s="10">
        <f>SUM('დამტკ. ბიუჯ.'!H331,'დამტკ. საკუთ.'!H331)</f>
        <v>0</v>
      </c>
      <c r="I331" s="10">
        <f>SUM('დამტკ. ბიუჯ.'!I331,'დამტკ. საკუთ.'!I331)</f>
        <v>0</v>
      </c>
      <c r="J331" s="10">
        <f>SUM('დამტკ. ბიუჯ.'!J331,'დამტკ. საკუთ.'!J331)</f>
        <v>0</v>
      </c>
      <c r="K331" s="10" t="s">
        <v>190</v>
      </c>
    </row>
    <row r="332" spans="1:11" ht="15" customHeight="1" x14ac:dyDescent="0.25">
      <c r="A332" t="str">
        <f t="shared" si="5"/>
        <v>b</v>
      </c>
      <c r="B332" s="8"/>
      <c r="C332" s="9" t="s">
        <v>14</v>
      </c>
      <c r="D332" s="10">
        <f>SUM('დამტკ. ბიუჯ.'!D332,'დამტკ. საკუთ.'!D332)</f>
        <v>0</v>
      </c>
      <c r="E332" s="10">
        <f>SUM('დამტკ. ბიუჯ.'!E332,'დამტკ. საკუთ.'!E332)</f>
        <v>0</v>
      </c>
      <c r="F332" s="10">
        <f>SUM('დამტკ. ბიუჯ.'!F332,'დამტკ. საკუთ.'!F332)</f>
        <v>0</v>
      </c>
      <c r="G332" s="10">
        <f>SUM('დამტკ. ბიუჯ.'!G332,'დამტკ. საკუთ.'!G332)</f>
        <v>0</v>
      </c>
      <c r="H332" s="10">
        <f>SUM('დამტკ. ბიუჯ.'!H332,'დამტკ. საკუთ.'!H332)</f>
        <v>0</v>
      </c>
      <c r="I332" s="10">
        <f>SUM('დამტკ. ბიუჯ.'!I332,'დამტკ. საკუთ.'!I332)</f>
        <v>0</v>
      </c>
      <c r="J332" s="10">
        <f>SUM('დამტკ. ბიუჯ.'!J332,'დამტკ. საკუთ.'!J332)</f>
        <v>0</v>
      </c>
      <c r="K332" s="10" t="s">
        <v>190</v>
      </c>
    </row>
    <row r="333" spans="1:11" ht="15" customHeight="1" x14ac:dyDescent="0.25">
      <c r="A333" t="str">
        <f t="shared" si="5"/>
        <v>b</v>
      </c>
      <c r="B333" s="8"/>
      <c r="C333" s="9" t="s">
        <v>15</v>
      </c>
      <c r="D333" s="10">
        <f>SUM('დამტკ. ბიუჯ.'!D333,'დამტკ. საკუთ.'!D333)</f>
        <v>0</v>
      </c>
      <c r="E333" s="10">
        <f>SUM('დამტკ. ბიუჯ.'!E333,'დამტკ. საკუთ.'!E333)</f>
        <v>0</v>
      </c>
      <c r="F333" s="10">
        <f>SUM('დამტკ. ბიუჯ.'!F333,'დამტკ. საკუთ.'!F333)</f>
        <v>0</v>
      </c>
      <c r="G333" s="10">
        <f>SUM('დამტკ. ბიუჯ.'!G333,'დამტკ. საკუთ.'!G333)</f>
        <v>0</v>
      </c>
      <c r="H333" s="10">
        <f>SUM('დამტკ. ბიუჯ.'!H333,'დამტკ. საკუთ.'!H333)</f>
        <v>0</v>
      </c>
      <c r="I333" s="10">
        <f>SUM('დამტკ. ბიუჯ.'!I333,'დამტკ. საკუთ.'!I333)</f>
        <v>0</v>
      </c>
      <c r="J333" s="10">
        <f>SUM('დამტკ. ბიუჯ.'!J333,'დამტკ. საკუთ.'!J333)</f>
        <v>0</v>
      </c>
      <c r="K333" s="10" t="s">
        <v>190</v>
      </c>
    </row>
    <row r="334" spans="1:11" ht="15" customHeight="1" x14ac:dyDescent="0.25">
      <c r="A334" t="str">
        <f t="shared" si="5"/>
        <v>a</v>
      </c>
      <c r="B334" s="8"/>
      <c r="C334" s="9" t="s">
        <v>16</v>
      </c>
      <c r="D334" s="10">
        <f>SUM('დამტკ. ბიუჯ.'!D334,'დამტკ. საკუთ.'!D334)</f>
        <v>1000000</v>
      </c>
      <c r="E334" s="10">
        <f>SUM('დამტკ. ბიუჯ.'!E334,'დამტკ. საკუთ.'!E334)</f>
        <v>250000</v>
      </c>
      <c r="F334" s="10">
        <f>SUM('დამტკ. ბიუჯ.'!F334,'დამტკ. საკუთ.'!F334)</f>
        <v>250000</v>
      </c>
      <c r="G334" s="10">
        <f>SUM('დამტკ. ბიუჯ.'!G334,'დამტკ. საკუთ.'!G334)</f>
        <v>250000</v>
      </c>
      <c r="H334" s="10">
        <f>SUM('დამტკ. ბიუჯ.'!H334,'დამტკ. საკუთ.'!H334)</f>
        <v>250000</v>
      </c>
      <c r="I334" s="10">
        <f>SUM('დამტკ. ბიუჯ.'!I334,'დამტკ. საკუთ.'!I334)</f>
        <v>500000</v>
      </c>
      <c r="J334" s="10">
        <f>SUM('დამტკ. ბიუჯ.'!J334,'დამტკ. საკუთ.'!J334)</f>
        <v>750000</v>
      </c>
      <c r="K334" s="10" t="s">
        <v>190</v>
      </c>
    </row>
    <row r="335" spans="1:11" ht="15" customHeight="1" x14ac:dyDescent="0.25">
      <c r="A335" t="str">
        <f t="shared" si="5"/>
        <v>b</v>
      </c>
      <c r="B335" s="8"/>
      <c r="C335" s="9" t="s">
        <v>17</v>
      </c>
      <c r="D335" s="10">
        <f>SUM('დამტკ. ბიუჯ.'!D335,'დამტკ. საკუთ.'!D335)</f>
        <v>0</v>
      </c>
      <c r="E335" s="10">
        <f>SUM('დამტკ. ბიუჯ.'!E335,'დამტკ. საკუთ.'!E335)</f>
        <v>0</v>
      </c>
      <c r="F335" s="10">
        <f>SUM('დამტკ. ბიუჯ.'!F335,'დამტკ. საკუთ.'!F335)</f>
        <v>0</v>
      </c>
      <c r="G335" s="10">
        <f>SUM('დამტკ. ბიუჯ.'!G335,'დამტკ. საკუთ.'!G335)</f>
        <v>0</v>
      </c>
      <c r="H335" s="10">
        <f>SUM('დამტკ. ბიუჯ.'!H335,'დამტკ. საკუთ.'!H335)</f>
        <v>0</v>
      </c>
      <c r="I335" s="10">
        <f>SUM('დამტკ. ბიუჯ.'!I335,'დამტკ. საკუთ.'!I335)</f>
        <v>0</v>
      </c>
      <c r="J335" s="10">
        <f>SUM('დამტკ. ბიუჯ.'!J335,'დამტკ. საკუთ.'!J335)</f>
        <v>0</v>
      </c>
      <c r="K335" s="10" t="s">
        <v>190</v>
      </c>
    </row>
    <row r="336" spans="1:11" ht="15" customHeight="1" x14ac:dyDescent="0.25">
      <c r="A336" t="str">
        <f t="shared" si="5"/>
        <v>b</v>
      </c>
      <c r="B336" s="5"/>
      <c r="C336" s="6" t="s">
        <v>18</v>
      </c>
      <c r="D336" s="7">
        <f>SUM('დამტკ. ბიუჯ.'!D336,'დამტკ. საკუთ.'!D336)</f>
        <v>0</v>
      </c>
      <c r="E336" s="7">
        <f>SUM('დამტკ. ბიუჯ.'!E336,'დამტკ. საკუთ.'!E336)</f>
        <v>0</v>
      </c>
      <c r="F336" s="7">
        <f>SUM('დამტკ. ბიუჯ.'!F336,'დამტკ. საკუთ.'!F336)</f>
        <v>0</v>
      </c>
      <c r="G336" s="7">
        <f>SUM('დამტკ. ბიუჯ.'!G336,'დამტკ. საკუთ.'!G336)</f>
        <v>0</v>
      </c>
      <c r="H336" s="7">
        <f>SUM('დამტკ. ბიუჯ.'!H336,'დამტკ. საკუთ.'!H336)</f>
        <v>0</v>
      </c>
      <c r="I336" s="7">
        <f>SUM('დამტკ. ბიუჯ.'!I336,'დამტკ. საკუთ.'!I336)</f>
        <v>0</v>
      </c>
      <c r="J336" s="7">
        <f>SUM('დამტკ. ბიუჯ.'!J336,'დამტკ. საკუთ.'!J336)</f>
        <v>0</v>
      </c>
      <c r="K336" s="7" t="s">
        <v>190</v>
      </c>
    </row>
    <row r="337" spans="1:11" ht="15" customHeight="1" x14ac:dyDescent="0.25">
      <c r="A337" t="str">
        <f t="shared" si="5"/>
        <v>b</v>
      </c>
      <c r="B337" s="5"/>
      <c r="C337" s="6" t="s">
        <v>19</v>
      </c>
      <c r="D337" s="7">
        <f>SUM('დამტკ. ბიუჯ.'!D337,'დამტკ. საკუთ.'!D337)</f>
        <v>0</v>
      </c>
      <c r="E337" s="7">
        <f>SUM('დამტკ. ბიუჯ.'!E337,'დამტკ. საკუთ.'!E337)</f>
        <v>0</v>
      </c>
      <c r="F337" s="7">
        <f>SUM('დამტკ. ბიუჯ.'!F337,'დამტკ. საკუთ.'!F337)</f>
        <v>0</v>
      </c>
      <c r="G337" s="7">
        <f>SUM('დამტკ. ბიუჯ.'!G337,'დამტკ. საკუთ.'!G337)</f>
        <v>0</v>
      </c>
      <c r="H337" s="7">
        <f>SUM('დამტკ. ბიუჯ.'!H337,'დამტკ. საკუთ.'!H337)</f>
        <v>0</v>
      </c>
      <c r="I337" s="7">
        <f>SUM('დამტკ. ბიუჯ.'!I337,'დამტკ. საკუთ.'!I337)</f>
        <v>0</v>
      </c>
      <c r="J337" s="7">
        <f>SUM('დამტკ. ბიუჯ.'!J337,'დამტკ. საკუთ.'!J337)</f>
        <v>0</v>
      </c>
      <c r="K337" s="7" t="s">
        <v>190</v>
      </c>
    </row>
    <row r="338" spans="1:11" ht="15.75" customHeight="1" thickBot="1" x14ac:dyDescent="0.3">
      <c r="A338" t="str">
        <f t="shared" si="5"/>
        <v>b</v>
      </c>
      <c r="B338" s="11"/>
      <c r="C338" s="12" t="s">
        <v>20</v>
      </c>
      <c r="D338" s="13">
        <f>SUM('დამტკ. ბიუჯ.'!D338,'დამტკ. საკუთ.'!D338)</f>
        <v>0</v>
      </c>
      <c r="E338" s="13">
        <f>SUM('დამტკ. ბიუჯ.'!E338,'დამტკ. საკუთ.'!E338)</f>
        <v>0</v>
      </c>
      <c r="F338" s="13">
        <f>SUM('დამტკ. ბიუჯ.'!F338,'დამტკ. საკუთ.'!F338)</f>
        <v>0</v>
      </c>
      <c r="G338" s="13">
        <f>SUM('დამტკ. ბიუჯ.'!G338,'დამტკ. საკუთ.'!G338)</f>
        <v>0</v>
      </c>
      <c r="H338" s="13">
        <f>SUM('დამტკ. ბიუჯ.'!H338,'დამტკ. საკუთ.'!H338)</f>
        <v>0</v>
      </c>
      <c r="I338" s="13">
        <f>SUM('დამტკ. ბიუჯ.'!I338,'დამტკ. საკუთ.'!I338)</f>
        <v>0</v>
      </c>
      <c r="J338" s="13">
        <f>SUM('დამტკ. ბიუჯ.'!J338,'დამტკ. საკუთ.'!J338)</f>
        <v>0</v>
      </c>
      <c r="K338" s="13" t="s">
        <v>190</v>
      </c>
    </row>
    <row r="339" spans="1:11" ht="31.5" customHeight="1" thickTop="1" thickBot="1" x14ac:dyDescent="0.3">
      <c r="A339" t="str">
        <f t="shared" si="5"/>
        <v>a</v>
      </c>
      <c r="B339" s="3" t="s">
        <v>73</v>
      </c>
      <c r="C339" s="15" t="s">
        <v>74</v>
      </c>
      <c r="D339" s="4">
        <f>SUM('დამტკ. ბიუჯ.'!D339,'დამტკ. საკუთ.'!D339)</f>
        <v>1700000</v>
      </c>
      <c r="E339" s="4">
        <f>SUM('დამტკ. ბიუჯ.'!E339,'დამტკ. საკუთ.'!E339)</f>
        <v>320000</v>
      </c>
      <c r="F339" s="4">
        <f>SUM('დამტკ. ბიუჯ.'!F339,'დამტკ. საკუთ.'!F339)</f>
        <v>460000</v>
      </c>
      <c r="G339" s="4">
        <f>SUM('დამტკ. ბიუჯ.'!G339,'დამტკ. საკუთ.'!G339)</f>
        <v>460000</v>
      </c>
      <c r="H339" s="4">
        <f>SUM('დამტკ. ბიუჯ.'!H339,'დამტკ. საკუთ.'!H339)</f>
        <v>460000</v>
      </c>
      <c r="I339" s="4">
        <f>SUM('დამტკ. ბიუჯ.'!I339,'დამტკ. საკუთ.'!I339)</f>
        <v>780000</v>
      </c>
      <c r="J339" s="4">
        <f>SUM('დამტკ. ბიუჯ.'!J339,'დამტკ. საკუთ.'!J339)</f>
        <v>1240000</v>
      </c>
      <c r="K339" s="4" t="s">
        <v>190</v>
      </c>
    </row>
    <row r="340" spans="1:11" ht="15.75" customHeight="1" thickTop="1" x14ac:dyDescent="0.25">
      <c r="A340" t="str">
        <f t="shared" si="5"/>
        <v>a</v>
      </c>
      <c r="B340" s="5"/>
      <c r="C340" s="6" t="s">
        <v>10</v>
      </c>
      <c r="D340" s="7">
        <f>SUM('დამტკ. ბიუჯ.'!D340,'დამტკ. საკუთ.'!D340)</f>
        <v>1700000</v>
      </c>
      <c r="E340" s="7">
        <f>SUM('დამტკ. ბიუჯ.'!E340,'დამტკ. საკუთ.'!E340)</f>
        <v>320000</v>
      </c>
      <c r="F340" s="7">
        <f>SUM('დამტკ. ბიუჯ.'!F340,'დამტკ. საკუთ.'!F340)</f>
        <v>460000</v>
      </c>
      <c r="G340" s="7">
        <f>SUM('დამტკ. ბიუჯ.'!G340,'დამტკ. საკუთ.'!G340)</f>
        <v>460000</v>
      </c>
      <c r="H340" s="7">
        <f>SUM('დამტკ. ბიუჯ.'!H340,'დამტკ. საკუთ.'!H340)</f>
        <v>460000</v>
      </c>
      <c r="I340" s="7">
        <f>SUM('დამტკ. ბიუჯ.'!I340,'დამტკ. საკუთ.'!I340)</f>
        <v>780000</v>
      </c>
      <c r="J340" s="7">
        <f>SUM('დამტკ. ბიუჯ.'!J340,'დამტკ. საკუთ.'!J340)</f>
        <v>1240000</v>
      </c>
      <c r="K340" s="7" t="s">
        <v>190</v>
      </c>
    </row>
    <row r="341" spans="1:11" ht="15" customHeight="1" x14ac:dyDescent="0.25">
      <c r="A341" t="str">
        <f t="shared" si="5"/>
        <v>b</v>
      </c>
      <c r="B341" s="8"/>
      <c r="C341" s="9" t="s">
        <v>11</v>
      </c>
      <c r="D341" s="10">
        <f>SUM('დამტკ. ბიუჯ.'!D341,'დამტკ. საკუთ.'!D341)</f>
        <v>0</v>
      </c>
      <c r="E341" s="10">
        <f>SUM('დამტკ. ბიუჯ.'!E341,'დამტკ. საკუთ.'!E341)</f>
        <v>0</v>
      </c>
      <c r="F341" s="10">
        <f>SUM('დამტკ. ბიუჯ.'!F341,'დამტკ. საკუთ.'!F341)</f>
        <v>0</v>
      </c>
      <c r="G341" s="10">
        <f>SUM('დამტკ. ბიუჯ.'!G341,'დამტკ. საკუთ.'!G341)</f>
        <v>0</v>
      </c>
      <c r="H341" s="10">
        <f>SUM('დამტკ. ბიუჯ.'!H341,'დამტკ. საკუთ.'!H341)</f>
        <v>0</v>
      </c>
      <c r="I341" s="10">
        <f>SUM('დამტკ. ბიუჯ.'!I341,'დამტკ. საკუთ.'!I341)</f>
        <v>0</v>
      </c>
      <c r="J341" s="10">
        <f>SUM('დამტკ. ბიუჯ.'!J341,'დამტკ. საკუთ.'!J341)</f>
        <v>0</v>
      </c>
      <c r="K341" s="10" t="s">
        <v>190</v>
      </c>
    </row>
    <row r="342" spans="1:11" ht="15" customHeight="1" x14ac:dyDescent="0.25">
      <c r="A342" t="str">
        <f t="shared" si="5"/>
        <v>b</v>
      </c>
      <c r="B342" s="8"/>
      <c r="C342" s="9" t="s">
        <v>12</v>
      </c>
      <c r="D342" s="10">
        <f>SUM('დამტკ. ბიუჯ.'!D342,'დამტკ. საკუთ.'!D342)</f>
        <v>0</v>
      </c>
      <c r="E342" s="10">
        <f>SUM('დამტკ. ბიუჯ.'!E342,'დამტკ. საკუთ.'!E342)</f>
        <v>0</v>
      </c>
      <c r="F342" s="10">
        <f>SUM('დამტკ. ბიუჯ.'!F342,'დამტკ. საკუთ.'!F342)</f>
        <v>0</v>
      </c>
      <c r="G342" s="10">
        <f>SUM('დამტკ. ბიუჯ.'!G342,'დამტკ. საკუთ.'!G342)</f>
        <v>0</v>
      </c>
      <c r="H342" s="10">
        <f>SUM('დამტკ. ბიუჯ.'!H342,'დამტკ. საკუთ.'!H342)</f>
        <v>0</v>
      </c>
      <c r="I342" s="10">
        <f>SUM('დამტკ. ბიუჯ.'!I342,'დამტკ. საკუთ.'!I342)</f>
        <v>0</v>
      </c>
      <c r="J342" s="10">
        <f>SUM('დამტკ. ბიუჯ.'!J342,'დამტკ. საკუთ.'!J342)</f>
        <v>0</v>
      </c>
      <c r="K342" s="10" t="s">
        <v>190</v>
      </c>
    </row>
    <row r="343" spans="1:11" ht="15" customHeight="1" x14ac:dyDescent="0.25">
      <c r="A343" t="str">
        <f t="shared" si="5"/>
        <v>b</v>
      </c>
      <c r="B343" s="8"/>
      <c r="C343" s="9" t="s">
        <v>13</v>
      </c>
      <c r="D343" s="10">
        <f>SUM('დამტკ. ბიუჯ.'!D343,'დამტკ. საკუთ.'!D343)</f>
        <v>0</v>
      </c>
      <c r="E343" s="10">
        <f>SUM('დამტკ. ბიუჯ.'!E343,'დამტკ. საკუთ.'!E343)</f>
        <v>0</v>
      </c>
      <c r="F343" s="10">
        <f>SUM('დამტკ. ბიუჯ.'!F343,'დამტკ. საკუთ.'!F343)</f>
        <v>0</v>
      </c>
      <c r="G343" s="10">
        <f>SUM('დამტკ. ბიუჯ.'!G343,'დამტკ. საკუთ.'!G343)</f>
        <v>0</v>
      </c>
      <c r="H343" s="10">
        <f>SUM('დამტკ. ბიუჯ.'!H343,'დამტკ. საკუთ.'!H343)</f>
        <v>0</v>
      </c>
      <c r="I343" s="10">
        <f>SUM('დამტკ. ბიუჯ.'!I343,'დამტკ. საკუთ.'!I343)</f>
        <v>0</v>
      </c>
      <c r="J343" s="10">
        <f>SUM('დამტკ. ბიუჯ.'!J343,'დამტკ. საკუთ.'!J343)</f>
        <v>0</v>
      </c>
      <c r="K343" s="10" t="s">
        <v>190</v>
      </c>
    </row>
    <row r="344" spans="1:11" ht="15" customHeight="1" x14ac:dyDescent="0.25">
      <c r="A344" t="str">
        <f t="shared" si="5"/>
        <v>b</v>
      </c>
      <c r="B344" s="8"/>
      <c r="C344" s="9" t="s">
        <v>14</v>
      </c>
      <c r="D344" s="10">
        <f>SUM('დამტკ. ბიუჯ.'!D344,'დამტკ. საკუთ.'!D344)</f>
        <v>0</v>
      </c>
      <c r="E344" s="10">
        <f>SUM('დამტკ. ბიუჯ.'!E344,'დამტკ. საკუთ.'!E344)</f>
        <v>0</v>
      </c>
      <c r="F344" s="10">
        <f>SUM('დამტკ. ბიუჯ.'!F344,'დამტკ. საკუთ.'!F344)</f>
        <v>0</v>
      </c>
      <c r="G344" s="10">
        <f>SUM('დამტკ. ბიუჯ.'!G344,'დამტკ. საკუთ.'!G344)</f>
        <v>0</v>
      </c>
      <c r="H344" s="10">
        <f>SUM('დამტკ. ბიუჯ.'!H344,'დამტკ. საკუთ.'!H344)</f>
        <v>0</v>
      </c>
      <c r="I344" s="10">
        <f>SUM('დამტკ. ბიუჯ.'!I344,'დამტკ. საკუთ.'!I344)</f>
        <v>0</v>
      </c>
      <c r="J344" s="10">
        <f>SUM('დამტკ. ბიუჯ.'!J344,'დამტკ. საკუთ.'!J344)</f>
        <v>0</v>
      </c>
      <c r="K344" s="10" t="s">
        <v>190</v>
      </c>
    </row>
    <row r="345" spans="1:11" ht="15" customHeight="1" x14ac:dyDescent="0.25">
      <c r="A345" t="str">
        <f t="shared" si="5"/>
        <v>b</v>
      </c>
      <c r="B345" s="8"/>
      <c r="C345" s="9" t="s">
        <v>15</v>
      </c>
      <c r="D345" s="10">
        <f>SUM('დამტკ. ბიუჯ.'!D345,'დამტკ. საკუთ.'!D345)</f>
        <v>0</v>
      </c>
      <c r="E345" s="10">
        <f>SUM('დამტკ. ბიუჯ.'!E345,'დამტკ. საკუთ.'!E345)</f>
        <v>0</v>
      </c>
      <c r="F345" s="10">
        <f>SUM('დამტკ. ბიუჯ.'!F345,'დამტკ. საკუთ.'!F345)</f>
        <v>0</v>
      </c>
      <c r="G345" s="10">
        <f>SUM('დამტკ. ბიუჯ.'!G345,'დამტკ. საკუთ.'!G345)</f>
        <v>0</v>
      </c>
      <c r="H345" s="10">
        <f>SUM('დამტკ. ბიუჯ.'!H345,'დამტკ. საკუთ.'!H345)</f>
        <v>0</v>
      </c>
      <c r="I345" s="10">
        <f>SUM('დამტკ. ბიუჯ.'!I345,'დამტკ. საკუთ.'!I345)</f>
        <v>0</v>
      </c>
      <c r="J345" s="10">
        <f>SUM('დამტკ. ბიუჯ.'!J345,'დამტკ. საკუთ.'!J345)</f>
        <v>0</v>
      </c>
      <c r="K345" s="10" t="s">
        <v>190</v>
      </c>
    </row>
    <row r="346" spans="1:11" ht="15" customHeight="1" x14ac:dyDescent="0.25">
      <c r="A346" t="str">
        <f t="shared" si="5"/>
        <v>a</v>
      </c>
      <c r="B346" s="8"/>
      <c r="C346" s="9" t="s">
        <v>16</v>
      </c>
      <c r="D346" s="10">
        <f>SUM('დამტკ. ბიუჯ.'!D346,'დამტკ. საკუთ.'!D346)</f>
        <v>1700000</v>
      </c>
      <c r="E346" s="10">
        <f>SUM('დამტკ. ბიუჯ.'!E346,'დამტკ. საკუთ.'!E346)</f>
        <v>320000</v>
      </c>
      <c r="F346" s="10">
        <f>SUM('დამტკ. ბიუჯ.'!F346,'დამტკ. საკუთ.'!F346)</f>
        <v>460000</v>
      </c>
      <c r="G346" s="10">
        <f>SUM('დამტკ. ბიუჯ.'!G346,'დამტკ. საკუთ.'!G346)</f>
        <v>460000</v>
      </c>
      <c r="H346" s="10">
        <f>SUM('დამტკ. ბიუჯ.'!H346,'დამტკ. საკუთ.'!H346)</f>
        <v>460000</v>
      </c>
      <c r="I346" s="10">
        <f>SUM('დამტკ. ბიუჯ.'!I346,'დამტკ. საკუთ.'!I346)</f>
        <v>780000</v>
      </c>
      <c r="J346" s="10">
        <f>SUM('დამტკ. ბიუჯ.'!J346,'დამტკ. საკუთ.'!J346)</f>
        <v>1240000</v>
      </c>
      <c r="K346" s="10" t="s">
        <v>190</v>
      </c>
    </row>
    <row r="347" spans="1:11" ht="15" customHeight="1" x14ac:dyDescent="0.25">
      <c r="A347" t="str">
        <f t="shared" si="5"/>
        <v>b</v>
      </c>
      <c r="B347" s="8"/>
      <c r="C347" s="9" t="s">
        <v>17</v>
      </c>
      <c r="D347" s="10">
        <f>SUM('დამტკ. ბიუჯ.'!D347,'დამტკ. საკუთ.'!D347)</f>
        <v>0</v>
      </c>
      <c r="E347" s="10">
        <f>SUM('დამტკ. ბიუჯ.'!E347,'დამტკ. საკუთ.'!E347)</f>
        <v>0</v>
      </c>
      <c r="F347" s="10">
        <f>SUM('დამტკ. ბიუჯ.'!F347,'დამტკ. საკუთ.'!F347)</f>
        <v>0</v>
      </c>
      <c r="G347" s="10">
        <f>SUM('დამტკ. ბიუჯ.'!G347,'დამტკ. საკუთ.'!G347)</f>
        <v>0</v>
      </c>
      <c r="H347" s="10">
        <f>SUM('დამტკ. ბიუჯ.'!H347,'დამტკ. საკუთ.'!H347)</f>
        <v>0</v>
      </c>
      <c r="I347" s="10">
        <f>SUM('დამტკ. ბიუჯ.'!I347,'დამტკ. საკუთ.'!I347)</f>
        <v>0</v>
      </c>
      <c r="J347" s="10">
        <f>SUM('დამტკ. ბიუჯ.'!J347,'დამტკ. საკუთ.'!J347)</f>
        <v>0</v>
      </c>
      <c r="K347" s="10" t="s">
        <v>190</v>
      </c>
    </row>
    <row r="348" spans="1:11" ht="15" customHeight="1" x14ac:dyDescent="0.25">
      <c r="A348" t="str">
        <f t="shared" si="5"/>
        <v>b</v>
      </c>
      <c r="B348" s="5"/>
      <c r="C348" s="6" t="s">
        <v>18</v>
      </c>
      <c r="D348" s="7">
        <f>SUM('დამტკ. ბიუჯ.'!D348,'დამტკ. საკუთ.'!D348)</f>
        <v>0</v>
      </c>
      <c r="E348" s="7">
        <f>SUM('დამტკ. ბიუჯ.'!E348,'დამტკ. საკუთ.'!E348)</f>
        <v>0</v>
      </c>
      <c r="F348" s="7">
        <f>SUM('დამტკ. ბიუჯ.'!F348,'დამტკ. საკუთ.'!F348)</f>
        <v>0</v>
      </c>
      <c r="G348" s="7">
        <f>SUM('დამტკ. ბიუჯ.'!G348,'დამტკ. საკუთ.'!G348)</f>
        <v>0</v>
      </c>
      <c r="H348" s="7">
        <f>SUM('დამტკ. ბიუჯ.'!H348,'დამტკ. საკუთ.'!H348)</f>
        <v>0</v>
      </c>
      <c r="I348" s="7">
        <f>SUM('დამტკ. ბიუჯ.'!I348,'დამტკ. საკუთ.'!I348)</f>
        <v>0</v>
      </c>
      <c r="J348" s="7">
        <f>SUM('დამტკ. ბიუჯ.'!J348,'დამტკ. საკუთ.'!J348)</f>
        <v>0</v>
      </c>
      <c r="K348" s="7" t="s">
        <v>190</v>
      </c>
    </row>
    <row r="349" spans="1:11" ht="15" customHeight="1" x14ac:dyDescent="0.25">
      <c r="A349" t="str">
        <f t="shared" si="5"/>
        <v>b</v>
      </c>
      <c r="B349" s="5"/>
      <c r="C349" s="6" t="s">
        <v>19</v>
      </c>
      <c r="D349" s="7">
        <f>SUM('დამტკ. ბიუჯ.'!D349,'დამტკ. საკუთ.'!D349)</f>
        <v>0</v>
      </c>
      <c r="E349" s="7">
        <f>SUM('დამტკ. ბიუჯ.'!E349,'დამტკ. საკუთ.'!E349)</f>
        <v>0</v>
      </c>
      <c r="F349" s="7">
        <f>SUM('დამტკ. ბიუჯ.'!F349,'დამტკ. საკუთ.'!F349)</f>
        <v>0</v>
      </c>
      <c r="G349" s="7">
        <f>SUM('დამტკ. ბიუჯ.'!G349,'დამტკ. საკუთ.'!G349)</f>
        <v>0</v>
      </c>
      <c r="H349" s="7">
        <f>SUM('დამტკ. ბიუჯ.'!H349,'დამტკ. საკუთ.'!H349)</f>
        <v>0</v>
      </c>
      <c r="I349" s="7">
        <f>SUM('დამტკ. ბიუჯ.'!I349,'დამტკ. საკუთ.'!I349)</f>
        <v>0</v>
      </c>
      <c r="J349" s="7">
        <f>SUM('დამტკ. ბიუჯ.'!J349,'დამტკ. საკუთ.'!J349)</f>
        <v>0</v>
      </c>
      <c r="K349" s="7" t="s">
        <v>190</v>
      </c>
    </row>
    <row r="350" spans="1:11" ht="15.75" customHeight="1" thickBot="1" x14ac:dyDescent="0.3">
      <c r="A350" t="str">
        <f t="shared" si="5"/>
        <v>b</v>
      </c>
      <c r="B350" s="11"/>
      <c r="C350" s="12" t="s">
        <v>20</v>
      </c>
      <c r="D350" s="13">
        <f>SUM('დამტკ. ბიუჯ.'!D350,'დამტკ. საკუთ.'!D350)</f>
        <v>0</v>
      </c>
      <c r="E350" s="13">
        <f>SUM('დამტკ. ბიუჯ.'!E350,'დამტკ. საკუთ.'!E350)</f>
        <v>0</v>
      </c>
      <c r="F350" s="13">
        <f>SUM('დამტკ. ბიუჯ.'!F350,'დამტკ. საკუთ.'!F350)</f>
        <v>0</v>
      </c>
      <c r="G350" s="13">
        <f>SUM('დამტკ. ბიუჯ.'!G350,'დამტკ. საკუთ.'!G350)</f>
        <v>0</v>
      </c>
      <c r="H350" s="13">
        <f>SUM('დამტკ. ბიუჯ.'!H350,'დამტკ. საკუთ.'!H350)</f>
        <v>0</v>
      </c>
      <c r="I350" s="13">
        <f>SUM('დამტკ. ბიუჯ.'!I350,'დამტკ. საკუთ.'!I350)</f>
        <v>0</v>
      </c>
      <c r="J350" s="13">
        <f>SUM('დამტკ. ბიუჯ.'!J350,'დამტკ. საკუთ.'!J350)</f>
        <v>0</v>
      </c>
      <c r="K350" s="13" t="s">
        <v>190</v>
      </c>
    </row>
    <row r="351" spans="1:11" ht="31.5" customHeight="1" thickTop="1" thickBot="1" x14ac:dyDescent="0.3">
      <c r="A351" t="str">
        <f t="shared" si="5"/>
        <v>a</v>
      </c>
      <c r="B351" s="3" t="s">
        <v>75</v>
      </c>
      <c r="C351" s="15" t="s">
        <v>76</v>
      </c>
      <c r="D351" s="4">
        <f>SUM('დამტკ. ბიუჯ.'!D351,'დამტკ. საკუთ.'!D351)</f>
        <v>40000</v>
      </c>
      <c r="E351" s="4">
        <f>SUM('დამტკ. ბიუჯ.'!E351,'დამტკ. საკუთ.'!E351)</f>
        <v>4000</v>
      </c>
      <c r="F351" s="4">
        <f>SUM('დამტკ. ბიუჯ.'!F351,'დამტკ. საკუთ.'!F351)</f>
        <v>12000</v>
      </c>
      <c r="G351" s="4">
        <f>SUM('დამტკ. ბიუჯ.'!G351,'დამტკ. საკუთ.'!G351)</f>
        <v>12000</v>
      </c>
      <c r="H351" s="4">
        <f>SUM('დამტკ. ბიუჯ.'!H351,'დამტკ. საკუთ.'!H351)</f>
        <v>12000</v>
      </c>
      <c r="I351" s="4">
        <f>SUM('დამტკ. ბიუჯ.'!I351,'დამტკ. საკუთ.'!I351)</f>
        <v>16000</v>
      </c>
      <c r="J351" s="4">
        <f>SUM('დამტკ. ბიუჯ.'!J351,'დამტკ. საკუთ.'!J351)</f>
        <v>28000</v>
      </c>
      <c r="K351" s="4" t="s">
        <v>190</v>
      </c>
    </row>
    <row r="352" spans="1:11" ht="15.75" customHeight="1" thickTop="1" x14ac:dyDescent="0.25">
      <c r="A352" t="str">
        <f t="shared" si="5"/>
        <v>a</v>
      </c>
      <c r="B352" s="5"/>
      <c r="C352" s="6" t="s">
        <v>10</v>
      </c>
      <c r="D352" s="7">
        <f>SUM('დამტკ. ბიუჯ.'!D352,'დამტკ. საკუთ.'!D352)</f>
        <v>40000</v>
      </c>
      <c r="E352" s="7">
        <f>SUM('დამტკ. ბიუჯ.'!E352,'დამტკ. საკუთ.'!E352)</f>
        <v>4000</v>
      </c>
      <c r="F352" s="7">
        <f>SUM('დამტკ. ბიუჯ.'!F352,'დამტკ. საკუთ.'!F352)</f>
        <v>12000</v>
      </c>
      <c r="G352" s="7">
        <f>SUM('დამტკ. ბიუჯ.'!G352,'დამტკ. საკუთ.'!G352)</f>
        <v>12000</v>
      </c>
      <c r="H352" s="7">
        <f>SUM('დამტკ. ბიუჯ.'!H352,'დამტკ. საკუთ.'!H352)</f>
        <v>12000</v>
      </c>
      <c r="I352" s="7">
        <f>SUM('დამტკ. ბიუჯ.'!I352,'დამტკ. საკუთ.'!I352)</f>
        <v>16000</v>
      </c>
      <c r="J352" s="7">
        <f>SUM('დამტკ. ბიუჯ.'!J352,'დამტკ. საკუთ.'!J352)</f>
        <v>28000</v>
      </c>
      <c r="K352" s="7" t="s">
        <v>190</v>
      </c>
    </row>
    <row r="353" spans="1:11" ht="15" customHeight="1" x14ac:dyDescent="0.25">
      <c r="A353" t="str">
        <f t="shared" si="5"/>
        <v>b</v>
      </c>
      <c r="B353" s="8"/>
      <c r="C353" s="9" t="s">
        <v>11</v>
      </c>
      <c r="D353" s="10">
        <f>SUM('დამტკ. ბიუჯ.'!D353,'დამტკ. საკუთ.'!D353)</f>
        <v>0</v>
      </c>
      <c r="E353" s="10">
        <f>SUM('დამტკ. ბიუჯ.'!E353,'დამტკ. საკუთ.'!E353)</f>
        <v>0</v>
      </c>
      <c r="F353" s="10">
        <f>SUM('დამტკ. ბიუჯ.'!F353,'დამტკ. საკუთ.'!F353)</f>
        <v>0</v>
      </c>
      <c r="G353" s="10">
        <f>SUM('დამტკ. ბიუჯ.'!G353,'დამტკ. საკუთ.'!G353)</f>
        <v>0</v>
      </c>
      <c r="H353" s="10">
        <f>SUM('დამტკ. ბიუჯ.'!H353,'დამტკ. საკუთ.'!H353)</f>
        <v>0</v>
      </c>
      <c r="I353" s="10">
        <f>SUM('დამტკ. ბიუჯ.'!I353,'დამტკ. საკუთ.'!I353)</f>
        <v>0</v>
      </c>
      <c r="J353" s="10">
        <f>SUM('დამტკ. ბიუჯ.'!J353,'დამტკ. საკუთ.'!J353)</f>
        <v>0</v>
      </c>
      <c r="K353" s="10" t="s">
        <v>190</v>
      </c>
    </row>
    <row r="354" spans="1:11" ht="15" customHeight="1" x14ac:dyDescent="0.25">
      <c r="A354" t="str">
        <f t="shared" si="5"/>
        <v>b</v>
      </c>
      <c r="B354" s="8"/>
      <c r="C354" s="9" t="s">
        <v>12</v>
      </c>
      <c r="D354" s="10">
        <f>SUM('დამტკ. ბიუჯ.'!D354,'დამტკ. საკუთ.'!D354)</f>
        <v>0</v>
      </c>
      <c r="E354" s="10">
        <f>SUM('დამტკ. ბიუჯ.'!E354,'დამტკ. საკუთ.'!E354)</f>
        <v>0</v>
      </c>
      <c r="F354" s="10">
        <f>SUM('დამტკ. ბიუჯ.'!F354,'დამტკ. საკუთ.'!F354)</f>
        <v>0</v>
      </c>
      <c r="G354" s="10">
        <f>SUM('დამტკ. ბიუჯ.'!G354,'დამტკ. საკუთ.'!G354)</f>
        <v>0</v>
      </c>
      <c r="H354" s="10">
        <f>SUM('დამტკ. ბიუჯ.'!H354,'დამტკ. საკუთ.'!H354)</f>
        <v>0</v>
      </c>
      <c r="I354" s="10">
        <f>SUM('დამტკ. ბიუჯ.'!I354,'დამტკ. საკუთ.'!I354)</f>
        <v>0</v>
      </c>
      <c r="J354" s="10">
        <f>SUM('დამტკ. ბიუჯ.'!J354,'დამტკ. საკუთ.'!J354)</f>
        <v>0</v>
      </c>
      <c r="K354" s="10" t="s">
        <v>190</v>
      </c>
    </row>
    <row r="355" spans="1:11" ht="15" customHeight="1" x14ac:dyDescent="0.25">
      <c r="A355" t="str">
        <f t="shared" si="5"/>
        <v>b</v>
      </c>
      <c r="B355" s="8"/>
      <c r="C355" s="9" t="s">
        <v>13</v>
      </c>
      <c r="D355" s="10">
        <f>SUM('დამტკ. ბიუჯ.'!D355,'დამტკ. საკუთ.'!D355)</f>
        <v>0</v>
      </c>
      <c r="E355" s="10">
        <f>SUM('დამტკ. ბიუჯ.'!E355,'დამტკ. საკუთ.'!E355)</f>
        <v>0</v>
      </c>
      <c r="F355" s="10">
        <f>SUM('დამტკ. ბიუჯ.'!F355,'დამტკ. საკუთ.'!F355)</f>
        <v>0</v>
      </c>
      <c r="G355" s="10">
        <f>SUM('დამტკ. ბიუჯ.'!G355,'დამტკ. საკუთ.'!G355)</f>
        <v>0</v>
      </c>
      <c r="H355" s="10">
        <f>SUM('დამტკ. ბიუჯ.'!H355,'დამტკ. საკუთ.'!H355)</f>
        <v>0</v>
      </c>
      <c r="I355" s="10">
        <f>SUM('დამტკ. ბიუჯ.'!I355,'დამტკ. საკუთ.'!I355)</f>
        <v>0</v>
      </c>
      <c r="J355" s="10">
        <f>SUM('დამტკ. ბიუჯ.'!J355,'დამტკ. საკუთ.'!J355)</f>
        <v>0</v>
      </c>
      <c r="K355" s="10" t="s">
        <v>190</v>
      </c>
    </row>
    <row r="356" spans="1:11" ht="15" customHeight="1" x14ac:dyDescent="0.25">
      <c r="A356" t="str">
        <f t="shared" si="5"/>
        <v>b</v>
      </c>
      <c r="B356" s="8"/>
      <c r="C356" s="9" t="s">
        <v>14</v>
      </c>
      <c r="D356" s="10">
        <f>SUM('დამტკ. ბიუჯ.'!D356,'დამტკ. საკუთ.'!D356)</f>
        <v>0</v>
      </c>
      <c r="E356" s="10">
        <f>SUM('დამტკ. ბიუჯ.'!E356,'დამტკ. საკუთ.'!E356)</f>
        <v>0</v>
      </c>
      <c r="F356" s="10">
        <f>SUM('დამტკ. ბიუჯ.'!F356,'დამტკ. საკუთ.'!F356)</f>
        <v>0</v>
      </c>
      <c r="G356" s="10">
        <f>SUM('დამტკ. ბიუჯ.'!G356,'დამტკ. საკუთ.'!G356)</f>
        <v>0</v>
      </c>
      <c r="H356" s="10">
        <f>SUM('დამტკ. ბიუჯ.'!H356,'დამტკ. საკუთ.'!H356)</f>
        <v>0</v>
      </c>
      <c r="I356" s="10">
        <f>SUM('დამტკ. ბიუჯ.'!I356,'დამტკ. საკუთ.'!I356)</f>
        <v>0</v>
      </c>
      <c r="J356" s="10">
        <f>SUM('დამტკ. ბიუჯ.'!J356,'დამტკ. საკუთ.'!J356)</f>
        <v>0</v>
      </c>
      <c r="K356" s="10" t="s">
        <v>190</v>
      </c>
    </row>
    <row r="357" spans="1:11" ht="15" customHeight="1" x14ac:dyDescent="0.25">
      <c r="A357" t="str">
        <f t="shared" si="5"/>
        <v>b</v>
      </c>
      <c r="B357" s="8"/>
      <c r="C357" s="9" t="s">
        <v>15</v>
      </c>
      <c r="D357" s="10">
        <f>SUM('დამტკ. ბიუჯ.'!D357,'დამტკ. საკუთ.'!D357)</f>
        <v>0</v>
      </c>
      <c r="E357" s="10">
        <f>SUM('დამტკ. ბიუჯ.'!E357,'დამტკ. საკუთ.'!E357)</f>
        <v>0</v>
      </c>
      <c r="F357" s="10">
        <f>SUM('დამტკ. ბიუჯ.'!F357,'დამტკ. საკუთ.'!F357)</f>
        <v>0</v>
      </c>
      <c r="G357" s="10">
        <f>SUM('დამტკ. ბიუჯ.'!G357,'დამტკ. საკუთ.'!G357)</f>
        <v>0</v>
      </c>
      <c r="H357" s="10">
        <f>SUM('დამტკ. ბიუჯ.'!H357,'დამტკ. საკუთ.'!H357)</f>
        <v>0</v>
      </c>
      <c r="I357" s="10">
        <f>SUM('დამტკ. ბიუჯ.'!I357,'დამტკ. საკუთ.'!I357)</f>
        <v>0</v>
      </c>
      <c r="J357" s="10">
        <f>SUM('დამტკ. ბიუჯ.'!J357,'დამტკ. საკუთ.'!J357)</f>
        <v>0</v>
      </c>
      <c r="K357" s="10" t="s">
        <v>190</v>
      </c>
    </row>
    <row r="358" spans="1:11" ht="15" customHeight="1" x14ac:dyDescent="0.25">
      <c r="A358" t="str">
        <f t="shared" si="5"/>
        <v>a</v>
      </c>
      <c r="B358" s="8"/>
      <c r="C358" s="9" t="s">
        <v>16</v>
      </c>
      <c r="D358" s="10">
        <f>SUM('დამტკ. ბიუჯ.'!D358,'დამტკ. საკუთ.'!D358)</f>
        <v>40000</v>
      </c>
      <c r="E358" s="10">
        <f>SUM('დამტკ. ბიუჯ.'!E358,'დამტკ. საკუთ.'!E358)</f>
        <v>4000</v>
      </c>
      <c r="F358" s="10">
        <f>SUM('დამტკ. ბიუჯ.'!F358,'დამტკ. საკუთ.'!F358)</f>
        <v>12000</v>
      </c>
      <c r="G358" s="10">
        <f>SUM('დამტკ. ბიუჯ.'!G358,'დამტკ. საკუთ.'!G358)</f>
        <v>12000</v>
      </c>
      <c r="H358" s="10">
        <f>SUM('დამტკ. ბიუჯ.'!H358,'დამტკ. საკუთ.'!H358)</f>
        <v>12000</v>
      </c>
      <c r="I358" s="10">
        <f>SUM('დამტკ. ბიუჯ.'!I358,'დამტკ. საკუთ.'!I358)</f>
        <v>16000</v>
      </c>
      <c r="J358" s="10">
        <f>SUM('დამტკ. ბიუჯ.'!J358,'დამტკ. საკუთ.'!J358)</f>
        <v>28000</v>
      </c>
      <c r="K358" s="10" t="s">
        <v>190</v>
      </c>
    </row>
    <row r="359" spans="1:11" ht="15" customHeight="1" x14ac:dyDescent="0.25">
      <c r="A359" t="str">
        <f t="shared" si="5"/>
        <v>b</v>
      </c>
      <c r="B359" s="8"/>
      <c r="C359" s="9" t="s">
        <v>17</v>
      </c>
      <c r="D359" s="10">
        <f>SUM('დამტკ. ბიუჯ.'!D359,'დამტკ. საკუთ.'!D359)</f>
        <v>0</v>
      </c>
      <c r="E359" s="10">
        <f>SUM('დამტკ. ბიუჯ.'!E359,'დამტკ. საკუთ.'!E359)</f>
        <v>0</v>
      </c>
      <c r="F359" s="10">
        <f>SUM('დამტკ. ბიუჯ.'!F359,'დამტკ. საკუთ.'!F359)</f>
        <v>0</v>
      </c>
      <c r="G359" s="10">
        <f>SUM('დამტკ. ბიუჯ.'!G359,'დამტკ. საკუთ.'!G359)</f>
        <v>0</v>
      </c>
      <c r="H359" s="10">
        <f>SUM('დამტკ. ბიუჯ.'!H359,'დამტკ. საკუთ.'!H359)</f>
        <v>0</v>
      </c>
      <c r="I359" s="10">
        <f>SUM('დამტკ. ბიუჯ.'!I359,'დამტკ. საკუთ.'!I359)</f>
        <v>0</v>
      </c>
      <c r="J359" s="10">
        <f>SUM('დამტკ. ბიუჯ.'!J359,'დამტკ. საკუთ.'!J359)</f>
        <v>0</v>
      </c>
      <c r="K359" s="10" t="s">
        <v>190</v>
      </c>
    </row>
    <row r="360" spans="1:11" ht="15" customHeight="1" x14ac:dyDescent="0.25">
      <c r="A360" t="str">
        <f t="shared" si="5"/>
        <v>b</v>
      </c>
      <c r="B360" s="5"/>
      <c r="C360" s="6" t="s">
        <v>18</v>
      </c>
      <c r="D360" s="7">
        <f>SUM('დამტკ. ბიუჯ.'!D360,'დამტკ. საკუთ.'!D360)</f>
        <v>0</v>
      </c>
      <c r="E360" s="7">
        <f>SUM('დამტკ. ბიუჯ.'!E360,'დამტკ. საკუთ.'!E360)</f>
        <v>0</v>
      </c>
      <c r="F360" s="7">
        <f>SUM('დამტკ. ბიუჯ.'!F360,'დამტკ. საკუთ.'!F360)</f>
        <v>0</v>
      </c>
      <c r="G360" s="7">
        <f>SUM('დამტკ. ბიუჯ.'!G360,'დამტკ. საკუთ.'!G360)</f>
        <v>0</v>
      </c>
      <c r="H360" s="7">
        <f>SUM('დამტკ. ბიუჯ.'!H360,'დამტკ. საკუთ.'!H360)</f>
        <v>0</v>
      </c>
      <c r="I360" s="7">
        <f>SUM('დამტკ. ბიუჯ.'!I360,'დამტკ. საკუთ.'!I360)</f>
        <v>0</v>
      </c>
      <c r="J360" s="7">
        <f>SUM('დამტკ. ბიუჯ.'!J360,'დამტკ. საკუთ.'!J360)</f>
        <v>0</v>
      </c>
      <c r="K360" s="7" t="s">
        <v>190</v>
      </c>
    </row>
    <row r="361" spans="1:11" ht="15" customHeight="1" x14ac:dyDescent="0.25">
      <c r="A361" t="str">
        <f t="shared" si="5"/>
        <v>b</v>
      </c>
      <c r="B361" s="5"/>
      <c r="C361" s="6" t="s">
        <v>19</v>
      </c>
      <c r="D361" s="7">
        <f>SUM('დამტკ. ბიუჯ.'!D361,'დამტკ. საკუთ.'!D361)</f>
        <v>0</v>
      </c>
      <c r="E361" s="7">
        <f>SUM('დამტკ. ბიუჯ.'!E361,'დამტკ. საკუთ.'!E361)</f>
        <v>0</v>
      </c>
      <c r="F361" s="7">
        <f>SUM('დამტკ. ბიუჯ.'!F361,'დამტკ. საკუთ.'!F361)</f>
        <v>0</v>
      </c>
      <c r="G361" s="7">
        <f>SUM('დამტკ. ბიუჯ.'!G361,'დამტკ. საკუთ.'!G361)</f>
        <v>0</v>
      </c>
      <c r="H361" s="7">
        <f>SUM('დამტკ. ბიუჯ.'!H361,'დამტკ. საკუთ.'!H361)</f>
        <v>0</v>
      </c>
      <c r="I361" s="7">
        <f>SUM('დამტკ. ბიუჯ.'!I361,'დამტკ. საკუთ.'!I361)</f>
        <v>0</v>
      </c>
      <c r="J361" s="7">
        <f>SUM('დამტკ. ბიუჯ.'!J361,'დამტკ. საკუთ.'!J361)</f>
        <v>0</v>
      </c>
      <c r="K361" s="7" t="s">
        <v>190</v>
      </c>
    </row>
    <row r="362" spans="1:11" ht="15.75" customHeight="1" thickBot="1" x14ac:dyDescent="0.3">
      <c r="A362" t="str">
        <f t="shared" si="5"/>
        <v>b</v>
      </c>
      <c r="B362" s="11"/>
      <c r="C362" s="12" t="s">
        <v>20</v>
      </c>
      <c r="D362" s="13">
        <f>SUM('დამტკ. ბიუჯ.'!D362,'დამტკ. საკუთ.'!D362)</f>
        <v>0</v>
      </c>
      <c r="E362" s="13">
        <f>SUM('დამტკ. ბიუჯ.'!E362,'დამტკ. საკუთ.'!E362)</f>
        <v>0</v>
      </c>
      <c r="F362" s="13">
        <f>SUM('დამტკ. ბიუჯ.'!F362,'დამტკ. საკუთ.'!F362)</f>
        <v>0</v>
      </c>
      <c r="G362" s="13">
        <f>SUM('დამტკ. ბიუჯ.'!G362,'დამტკ. საკუთ.'!G362)</f>
        <v>0</v>
      </c>
      <c r="H362" s="13">
        <f>SUM('დამტკ. ბიუჯ.'!H362,'დამტკ. საკუთ.'!H362)</f>
        <v>0</v>
      </c>
      <c r="I362" s="13">
        <f>SUM('დამტკ. ბიუჯ.'!I362,'დამტკ. საკუთ.'!I362)</f>
        <v>0</v>
      </c>
      <c r="J362" s="13">
        <f>SUM('დამტკ. ბიუჯ.'!J362,'დამტკ. საკუთ.'!J362)</f>
        <v>0</v>
      </c>
      <c r="K362" s="13" t="s">
        <v>190</v>
      </c>
    </row>
    <row r="363" spans="1:11" ht="32.25" customHeight="1" thickTop="1" thickBot="1" x14ac:dyDescent="0.3">
      <c r="A363" t="str">
        <f t="shared" si="5"/>
        <v>a</v>
      </c>
      <c r="B363" s="3" t="s">
        <v>77</v>
      </c>
      <c r="C363" s="4" t="s">
        <v>78</v>
      </c>
      <c r="D363" s="4">
        <f>SUM('დამტკ. ბიუჯ.'!D363,'დამტკ. საკუთ.'!D363)</f>
        <v>4500000</v>
      </c>
      <c r="E363" s="4">
        <f>SUM('დამტკ. ბიუჯ.'!E363,'დამტკ. საკუთ.'!E363)</f>
        <v>1125000</v>
      </c>
      <c r="F363" s="4">
        <f>SUM('დამტკ. ბიუჯ.'!F363,'დამტკ. საკუთ.'!F363)</f>
        <v>1125000</v>
      </c>
      <c r="G363" s="4">
        <f>SUM('დამტკ. ბიუჯ.'!G363,'დამტკ. საკუთ.'!G363)</f>
        <v>1125000</v>
      </c>
      <c r="H363" s="4">
        <f>SUM('დამტკ. ბიუჯ.'!H363,'დამტკ. საკუთ.'!H363)</f>
        <v>1125000</v>
      </c>
      <c r="I363" s="4">
        <f>SUM('დამტკ. ბიუჯ.'!I363,'დამტკ. საკუთ.'!I363)</f>
        <v>2250000</v>
      </c>
      <c r="J363" s="4">
        <f>SUM('დამტკ. ბიუჯ.'!J363,'დამტკ. საკუთ.'!J363)</f>
        <v>3375000</v>
      </c>
      <c r="K363" s="4" t="s">
        <v>190</v>
      </c>
    </row>
    <row r="364" spans="1:11" ht="15.75" customHeight="1" thickTop="1" x14ac:dyDescent="0.25">
      <c r="A364" t="str">
        <f t="shared" si="5"/>
        <v>a</v>
      </c>
      <c r="B364" s="5"/>
      <c r="C364" s="6" t="s">
        <v>10</v>
      </c>
      <c r="D364" s="7">
        <f>SUM('დამტკ. ბიუჯ.'!D364,'დამტკ. საკუთ.'!D364)</f>
        <v>4500000</v>
      </c>
      <c r="E364" s="7">
        <f>SUM('დამტკ. ბიუჯ.'!E364,'დამტკ. საკუთ.'!E364)</f>
        <v>1125000</v>
      </c>
      <c r="F364" s="7">
        <f>SUM('დამტკ. ბიუჯ.'!F364,'დამტკ. საკუთ.'!F364)</f>
        <v>1125000</v>
      </c>
      <c r="G364" s="7">
        <f>SUM('დამტკ. ბიუჯ.'!G364,'დამტკ. საკუთ.'!G364)</f>
        <v>1125000</v>
      </c>
      <c r="H364" s="7">
        <f>SUM('დამტკ. ბიუჯ.'!H364,'დამტკ. საკუთ.'!H364)</f>
        <v>1125000</v>
      </c>
      <c r="I364" s="7">
        <f>SUM('დამტკ. ბიუჯ.'!I364,'დამტკ. საკუთ.'!I364)</f>
        <v>2250000</v>
      </c>
      <c r="J364" s="7">
        <f>SUM('დამტკ. ბიუჯ.'!J364,'დამტკ. საკუთ.'!J364)</f>
        <v>3375000</v>
      </c>
      <c r="K364" s="7" t="s">
        <v>190</v>
      </c>
    </row>
    <row r="365" spans="1:11" ht="15" customHeight="1" x14ac:dyDescent="0.25">
      <c r="A365" t="str">
        <f t="shared" si="5"/>
        <v>b</v>
      </c>
      <c r="B365" s="8"/>
      <c r="C365" s="9" t="s">
        <v>11</v>
      </c>
      <c r="D365" s="10">
        <f>SUM('დამტკ. ბიუჯ.'!D365,'დამტკ. საკუთ.'!D365)</f>
        <v>0</v>
      </c>
      <c r="E365" s="10">
        <f>SUM('დამტკ. ბიუჯ.'!E365,'დამტკ. საკუთ.'!E365)</f>
        <v>0</v>
      </c>
      <c r="F365" s="10">
        <f>SUM('დამტკ. ბიუჯ.'!F365,'დამტკ. საკუთ.'!F365)</f>
        <v>0</v>
      </c>
      <c r="G365" s="10">
        <f>SUM('დამტკ. ბიუჯ.'!G365,'დამტკ. საკუთ.'!G365)</f>
        <v>0</v>
      </c>
      <c r="H365" s="10">
        <f>SUM('დამტკ. ბიუჯ.'!H365,'დამტკ. საკუთ.'!H365)</f>
        <v>0</v>
      </c>
      <c r="I365" s="10">
        <f>SUM('დამტკ. ბიუჯ.'!I365,'დამტკ. საკუთ.'!I365)</f>
        <v>0</v>
      </c>
      <c r="J365" s="10">
        <f>SUM('დამტკ. ბიუჯ.'!J365,'დამტკ. საკუთ.'!J365)</f>
        <v>0</v>
      </c>
      <c r="K365" s="10" t="s">
        <v>190</v>
      </c>
    </row>
    <row r="366" spans="1:11" ht="15" customHeight="1" x14ac:dyDescent="0.25">
      <c r="A366" t="str">
        <f t="shared" si="5"/>
        <v>b</v>
      </c>
      <c r="B366" s="8"/>
      <c r="C366" s="9" t="s">
        <v>12</v>
      </c>
      <c r="D366" s="10">
        <f>SUM('დამტკ. ბიუჯ.'!D366,'დამტკ. საკუთ.'!D366)</f>
        <v>0</v>
      </c>
      <c r="E366" s="10">
        <f>SUM('დამტკ. ბიუჯ.'!E366,'დამტკ. საკუთ.'!E366)</f>
        <v>0</v>
      </c>
      <c r="F366" s="10">
        <f>SUM('დამტკ. ბიუჯ.'!F366,'დამტკ. საკუთ.'!F366)</f>
        <v>0</v>
      </c>
      <c r="G366" s="10">
        <f>SUM('დამტკ. ბიუჯ.'!G366,'დამტკ. საკუთ.'!G366)</f>
        <v>0</v>
      </c>
      <c r="H366" s="10">
        <f>SUM('დამტკ. ბიუჯ.'!H366,'დამტკ. საკუთ.'!H366)</f>
        <v>0</v>
      </c>
      <c r="I366" s="10">
        <f>SUM('დამტკ. ბიუჯ.'!I366,'დამტკ. საკუთ.'!I366)</f>
        <v>0</v>
      </c>
      <c r="J366" s="10">
        <f>SUM('დამტკ. ბიუჯ.'!J366,'დამტკ. საკუთ.'!J366)</f>
        <v>0</v>
      </c>
      <c r="K366" s="10" t="s">
        <v>190</v>
      </c>
    </row>
    <row r="367" spans="1:11" ht="15" customHeight="1" x14ac:dyDescent="0.25">
      <c r="A367" t="str">
        <f t="shared" si="5"/>
        <v>b</v>
      </c>
      <c r="B367" s="8"/>
      <c r="C367" s="9" t="s">
        <v>13</v>
      </c>
      <c r="D367" s="10">
        <f>SUM('დამტკ. ბიუჯ.'!D367,'დამტკ. საკუთ.'!D367)</f>
        <v>0</v>
      </c>
      <c r="E367" s="10">
        <f>SUM('დამტკ. ბიუჯ.'!E367,'დამტკ. საკუთ.'!E367)</f>
        <v>0</v>
      </c>
      <c r="F367" s="10">
        <f>SUM('დამტკ. ბიუჯ.'!F367,'დამტკ. საკუთ.'!F367)</f>
        <v>0</v>
      </c>
      <c r="G367" s="10">
        <f>SUM('დამტკ. ბიუჯ.'!G367,'დამტკ. საკუთ.'!G367)</f>
        <v>0</v>
      </c>
      <c r="H367" s="10">
        <f>SUM('დამტკ. ბიუჯ.'!H367,'დამტკ. საკუთ.'!H367)</f>
        <v>0</v>
      </c>
      <c r="I367" s="10">
        <f>SUM('დამტკ. ბიუჯ.'!I367,'დამტკ. საკუთ.'!I367)</f>
        <v>0</v>
      </c>
      <c r="J367" s="10">
        <f>SUM('დამტკ. ბიუჯ.'!J367,'დამტკ. საკუთ.'!J367)</f>
        <v>0</v>
      </c>
      <c r="K367" s="10" t="s">
        <v>190</v>
      </c>
    </row>
    <row r="368" spans="1:11" ht="15" customHeight="1" x14ac:dyDescent="0.25">
      <c r="A368" t="str">
        <f t="shared" si="5"/>
        <v>b</v>
      </c>
      <c r="B368" s="8"/>
      <c r="C368" s="9" t="s">
        <v>14</v>
      </c>
      <c r="D368" s="10">
        <f>SUM('დამტკ. ბიუჯ.'!D368,'დამტკ. საკუთ.'!D368)</f>
        <v>0</v>
      </c>
      <c r="E368" s="10">
        <f>SUM('დამტკ. ბიუჯ.'!E368,'დამტკ. საკუთ.'!E368)</f>
        <v>0</v>
      </c>
      <c r="F368" s="10">
        <f>SUM('დამტკ. ბიუჯ.'!F368,'დამტკ. საკუთ.'!F368)</f>
        <v>0</v>
      </c>
      <c r="G368" s="10">
        <f>SUM('დამტკ. ბიუჯ.'!G368,'დამტკ. საკუთ.'!G368)</f>
        <v>0</v>
      </c>
      <c r="H368" s="10">
        <f>SUM('დამტკ. ბიუჯ.'!H368,'დამტკ. საკუთ.'!H368)</f>
        <v>0</v>
      </c>
      <c r="I368" s="10">
        <f>SUM('დამტკ. ბიუჯ.'!I368,'დამტკ. საკუთ.'!I368)</f>
        <v>0</v>
      </c>
      <c r="J368" s="10">
        <f>SUM('დამტკ. ბიუჯ.'!J368,'დამტკ. საკუთ.'!J368)</f>
        <v>0</v>
      </c>
      <c r="K368" s="10" t="s">
        <v>190</v>
      </c>
    </row>
    <row r="369" spans="1:11" ht="15" customHeight="1" x14ac:dyDescent="0.25">
      <c r="A369" t="str">
        <f t="shared" si="5"/>
        <v>b</v>
      </c>
      <c r="B369" s="8"/>
      <c r="C369" s="9" t="s">
        <v>15</v>
      </c>
      <c r="D369" s="10">
        <f>SUM('დამტკ. ბიუჯ.'!D369,'დამტკ. საკუთ.'!D369)</f>
        <v>0</v>
      </c>
      <c r="E369" s="10">
        <f>SUM('დამტკ. ბიუჯ.'!E369,'დამტკ. საკუთ.'!E369)</f>
        <v>0</v>
      </c>
      <c r="F369" s="10">
        <f>SUM('დამტკ. ბიუჯ.'!F369,'დამტკ. საკუთ.'!F369)</f>
        <v>0</v>
      </c>
      <c r="G369" s="10">
        <f>SUM('დამტკ. ბიუჯ.'!G369,'დამტკ. საკუთ.'!G369)</f>
        <v>0</v>
      </c>
      <c r="H369" s="10">
        <f>SUM('დამტკ. ბიუჯ.'!H369,'დამტკ. საკუთ.'!H369)</f>
        <v>0</v>
      </c>
      <c r="I369" s="10">
        <f>SUM('დამტკ. ბიუჯ.'!I369,'დამტკ. საკუთ.'!I369)</f>
        <v>0</v>
      </c>
      <c r="J369" s="10">
        <f>SUM('დამტკ. ბიუჯ.'!J369,'დამტკ. საკუთ.'!J369)</f>
        <v>0</v>
      </c>
      <c r="K369" s="10" t="s">
        <v>190</v>
      </c>
    </row>
    <row r="370" spans="1:11" ht="15" customHeight="1" x14ac:dyDescent="0.25">
      <c r="A370" t="str">
        <f t="shared" si="5"/>
        <v>a</v>
      </c>
      <c r="B370" s="8"/>
      <c r="C370" s="9" t="s">
        <v>16</v>
      </c>
      <c r="D370" s="10">
        <f>SUM('დამტკ. ბიუჯ.'!D370,'დამტკ. საკუთ.'!D370)</f>
        <v>4500000</v>
      </c>
      <c r="E370" s="10">
        <f>SUM('დამტკ. ბიუჯ.'!E370,'დამტკ. საკუთ.'!E370)</f>
        <v>1125000</v>
      </c>
      <c r="F370" s="10">
        <f>SUM('დამტკ. ბიუჯ.'!F370,'დამტკ. საკუთ.'!F370)</f>
        <v>1125000</v>
      </c>
      <c r="G370" s="10">
        <f>SUM('დამტკ. ბიუჯ.'!G370,'დამტკ. საკუთ.'!G370)</f>
        <v>1125000</v>
      </c>
      <c r="H370" s="10">
        <f>SUM('დამტკ. ბიუჯ.'!H370,'დამტკ. საკუთ.'!H370)</f>
        <v>1125000</v>
      </c>
      <c r="I370" s="10">
        <f>SUM('დამტკ. ბიუჯ.'!I370,'დამტკ. საკუთ.'!I370)</f>
        <v>2250000</v>
      </c>
      <c r="J370" s="10">
        <f>SUM('დამტკ. ბიუჯ.'!J370,'დამტკ. საკუთ.'!J370)</f>
        <v>3375000</v>
      </c>
      <c r="K370" s="10" t="s">
        <v>190</v>
      </c>
    </row>
    <row r="371" spans="1:11" ht="15" customHeight="1" x14ac:dyDescent="0.25">
      <c r="A371" t="str">
        <f t="shared" si="5"/>
        <v>b</v>
      </c>
      <c r="B371" s="8"/>
      <c r="C371" s="9" t="s">
        <v>17</v>
      </c>
      <c r="D371" s="10">
        <f>SUM('დამტკ. ბიუჯ.'!D371,'დამტკ. საკუთ.'!D371)</f>
        <v>0</v>
      </c>
      <c r="E371" s="10">
        <f>SUM('დამტკ. ბიუჯ.'!E371,'დამტკ. საკუთ.'!E371)</f>
        <v>0</v>
      </c>
      <c r="F371" s="10">
        <f>SUM('დამტკ. ბიუჯ.'!F371,'დამტკ. საკუთ.'!F371)</f>
        <v>0</v>
      </c>
      <c r="G371" s="10">
        <f>SUM('დამტკ. ბიუჯ.'!G371,'დამტკ. საკუთ.'!G371)</f>
        <v>0</v>
      </c>
      <c r="H371" s="10">
        <f>SUM('დამტკ. ბიუჯ.'!H371,'დამტკ. საკუთ.'!H371)</f>
        <v>0</v>
      </c>
      <c r="I371" s="10">
        <f>SUM('დამტკ. ბიუჯ.'!I371,'დამტკ. საკუთ.'!I371)</f>
        <v>0</v>
      </c>
      <c r="J371" s="10">
        <f>SUM('დამტკ. ბიუჯ.'!J371,'დამტკ. საკუთ.'!J371)</f>
        <v>0</v>
      </c>
      <c r="K371" s="10" t="s">
        <v>190</v>
      </c>
    </row>
    <row r="372" spans="1:11" ht="15" customHeight="1" x14ac:dyDescent="0.25">
      <c r="A372" t="str">
        <f t="shared" si="5"/>
        <v>b</v>
      </c>
      <c r="B372" s="5"/>
      <c r="C372" s="6" t="s">
        <v>18</v>
      </c>
      <c r="D372" s="7">
        <f>SUM('დამტკ. ბიუჯ.'!D372,'დამტკ. საკუთ.'!D372)</f>
        <v>0</v>
      </c>
      <c r="E372" s="7">
        <f>SUM('დამტკ. ბიუჯ.'!E372,'დამტკ. საკუთ.'!E372)</f>
        <v>0</v>
      </c>
      <c r="F372" s="7">
        <f>SUM('დამტკ. ბიუჯ.'!F372,'დამტკ. საკუთ.'!F372)</f>
        <v>0</v>
      </c>
      <c r="G372" s="7">
        <f>SUM('დამტკ. ბიუჯ.'!G372,'დამტკ. საკუთ.'!G372)</f>
        <v>0</v>
      </c>
      <c r="H372" s="7">
        <f>SUM('დამტკ. ბიუჯ.'!H372,'დამტკ. საკუთ.'!H372)</f>
        <v>0</v>
      </c>
      <c r="I372" s="7">
        <f>SUM('დამტკ. ბიუჯ.'!I372,'დამტკ. საკუთ.'!I372)</f>
        <v>0</v>
      </c>
      <c r="J372" s="7">
        <f>SUM('დამტკ. ბიუჯ.'!J372,'დამტკ. საკუთ.'!J372)</f>
        <v>0</v>
      </c>
      <c r="K372" s="7" t="s">
        <v>190</v>
      </c>
    </row>
    <row r="373" spans="1:11" ht="15" customHeight="1" x14ac:dyDescent="0.25">
      <c r="A373" t="str">
        <f t="shared" si="5"/>
        <v>b</v>
      </c>
      <c r="B373" s="5"/>
      <c r="C373" s="6" t="s">
        <v>19</v>
      </c>
      <c r="D373" s="7">
        <f>SUM('დამტკ. ბიუჯ.'!D373,'დამტკ. საკუთ.'!D373)</f>
        <v>0</v>
      </c>
      <c r="E373" s="7">
        <f>SUM('დამტკ. ბიუჯ.'!E373,'დამტკ. საკუთ.'!E373)</f>
        <v>0</v>
      </c>
      <c r="F373" s="7">
        <f>SUM('დამტკ. ბიუჯ.'!F373,'დამტკ. საკუთ.'!F373)</f>
        <v>0</v>
      </c>
      <c r="G373" s="7">
        <f>SUM('დამტკ. ბიუჯ.'!G373,'დამტკ. საკუთ.'!G373)</f>
        <v>0</v>
      </c>
      <c r="H373" s="7">
        <f>SUM('დამტკ. ბიუჯ.'!H373,'დამტკ. საკუთ.'!H373)</f>
        <v>0</v>
      </c>
      <c r="I373" s="7">
        <f>SUM('დამტკ. ბიუჯ.'!I373,'დამტკ. საკუთ.'!I373)</f>
        <v>0</v>
      </c>
      <c r="J373" s="7">
        <f>SUM('დამტკ. ბიუჯ.'!J373,'დამტკ. საკუთ.'!J373)</f>
        <v>0</v>
      </c>
      <c r="K373" s="7" t="s">
        <v>190</v>
      </c>
    </row>
    <row r="374" spans="1:11" ht="15.75" customHeight="1" thickBot="1" x14ac:dyDescent="0.3">
      <c r="A374" t="str">
        <f t="shared" si="5"/>
        <v>b</v>
      </c>
      <c r="B374" s="11"/>
      <c r="C374" s="12" t="s">
        <v>20</v>
      </c>
      <c r="D374" s="13">
        <f>SUM('დამტკ. ბიუჯ.'!D374,'დამტკ. საკუთ.'!D374)</f>
        <v>0</v>
      </c>
      <c r="E374" s="13">
        <f>SUM('დამტკ. ბიუჯ.'!E374,'დამტკ. საკუთ.'!E374)</f>
        <v>0</v>
      </c>
      <c r="F374" s="13">
        <f>SUM('დამტკ. ბიუჯ.'!F374,'დამტკ. საკუთ.'!F374)</f>
        <v>0</v>
      </c>
      <c r="G374" s="13">
        <f>SUM('დამტკ. ბიუჯ.'!G374,'დამტკ. საკუთ.'!G374)</f>
        <v>0</v>
      </c>
      <c r="H374" s="13">
        <f>SUM('დამტკ. ბიუჯ.'!H374,'დამტკ. საკუთ.'!H374)</f>
        <v>0</v>
      </c>
      <c r="I374" s="13">
        <f>SUM('დამტკ. ბიუჯ.'!I374,'დამტკ. საკუთ.'!I374)</f>
        <v>0</v>
      </c>
      <c r="J374" s="13">
        <f>SUM('დამტკ. ბიუჯ.'!J374,'დამტკ. საკუთ.'!J374)</f>
        <v>0</v>
      </c>
      <c r="K374" s="13" t="s">
        <v>190</v>
      </c>
    </row>
    <row r="375" spans="1:11" ht="31.5" customHeight="1" thickTop="1" thickBot="1" x14ac:dyDescent="0.3">
      <c r="A375" t="str">
        <f t="shared" si="5"/>
        <v>a</v>
      </c>
      <c r="B375" s="3" t="s">
        <v>79</v>
      </c>
      <c r="C375" s="15" t="s">
        <v>80</v>
      </c>
      <c r="D375" s="4">
        <f>SUM('დამტკ. ბიუჯ.'!D375,'დამტკ. საკუთ.'!D375)</f>
        <v>2250000</v>
      </c>
      <c r="E375" s="4">
        <f>SUM('დამტკ. ბიუჯ.'!E375,'დამტკ. საკუთ.'!E375)</f>
        <v>541000</v>
      </c>
      <c r="F375" s="4">
        <f>SUM('დამტკ. ბიუჯ.'!F375,'დამტკ. საკუთ.'!F375)</f>
        <v>569000</v>
      </c>
      <c r="G375" s="4">
        <f>SUM('დამტკ. ბიუჯ.'!G375,'დამტკ. საკუთ.'!G375)</f>
        <v>570000</v>
      </c>
      <c r="H375" s="4">
        <f>SUM('დამტკ. ბიუჯ.'!H375,'დამტკ. საკუთ.'!H375)</f>
        <v>570000</v>
      </c>
      <c r="I375" s="4">
        <f>SUM('დამტკ. ბიუჯ.'!I375,'დამტკ. საკუთ.'!I375)</f>
        <v>1110000</v>
      </c>
      <c r="J375" s="4">
        <f>SUM('დამტკ. ბიუჯ.'!J375,'დამტკ. საკუთ.'!J375)</f>
        <v>1680000</v>
      </c>
      <c r="K375" s="4" t="s">
        <v>190</v>
      </c>
    </row>
    <row r="376" spans="1:11" ht="15.75" customHeight="1" thickTop="1" x14ac:dyDescent="0.25">
      <c r="A376" t="str">
        <f t="shared" si="5"/>
        <v>a</v>
      </c>
      <c r="B376" s="5"/>
      <c r="C376" s="6" t="s">
        <v>10</v>
      </c>
      <c r="D376" s="7">
        <f>SUM('დამტკ. ბიუჯ.'!D376,'დამტკ. საკუთ.'!D376)</f>
        <v>2250000</v>
      </c>
      <c r="E376" s="7">
        <f>SUM('დამტკ. ბიუჯ.'!E376,'დამტკ. საკუთ.'!E376)</f>
        <v>541000</v>
      </c>
      <c r="F376" s="7">
        <f>SUM('დამტკ. ბიუჯ.'!F376,'დამტკ. საკუთ.'!F376)</f>
        <v>569000</v>
      </c>
      <c r="G376" s="7">
        <f>SUM('დამტკ. ბიუჯ.'!G376,'დამტკ. საკუთ.'!G376)</f>
        <v>570000</v>
      </c>
      <c r="H376" s="7">
        <f>SUM('დამტკ. ბიუჯ.'!H376,'დამტკ. საკუთ.'!H376)</f>
        <v>570000</v>
      </c>
      <c r="I376" s="7">
        <f>SUM('დამტკ. ბიუჯ.'!I376,'დამტკ. საკუთ.'!I376)</f>
        <v>1110000</v>
      </c>
      <c r="J376" s="7">
        <f>SUM('დამტკ. ბიუჯ.'!J376,'დამტკ. საკუთ.'!J376)</f>
        <v>1680000</v>
      </c>
      <c r="K376" s="7" t="s">
        <v>190</v>
      </c>
    </row>
    <row r="377" spans="1:11" ht="15" customHeight="1" x14ac:dyDescent="0.25">
      <c r="A377" t="str">
        <f t="shared" si="5"/>
        <v>b</v>
      </c>
      <c r="B377" s="8"/>
      <c r="C377" s="9" t="s">
        <v>11</v>
      </c>
      <c r="D377" s="10">
        <f>SUM('დამტკ. ბიუჯ.'!D377,'დამტკ. საკუთ.'!D377)</f>
        <v>0</v>
      </c>
      <c r="E377" s="10">
        <f>SUM('დამტკ. ბიუჯ.'!E377,'დამტკ. საკუთ.'!E377)</f>
        <v>0</v>
      </c>
      <c r="F377" s="10">
        <f>SUM('დამტკ. ბიუჯ.'!F377,'დამტკ. საკუთ.'!F377)</f>
        <v>0</v>
      </c>
      <c r="G377" s="10">
        <f>SUM('დამტკ. ბიუჯ.'!G377,'დამტკ. საკუთ.'!G377)</f>
        <v>0</v>
      </c>
      <c r="H377" s="10">
        <f>SUM('დამტკ. ბიუჯ.'!H377,'დამტკ. საკუთ.'!H377)</f>
        <v>0</v>
      </c>
      <c r="I377" s="10">
        <f>SUM('დამტკ. ბიუჯ.'!I377,'დამტკ. საკუთ.'!I377)</f>
        <v>0</v>
      </c>
      <c r="J377" s="10">
        <f>SUM('დამტკ. ბიუჯ.'!J377,'დამტკ. საკუთ.'!J377)</f>
        <v>0</v>
      </c>
      <c r="K377" s="10" t="s">
        <v>190</v>
      </c>
    </row>
    <row r="378" spans="1:11" ht="15" customHeight="1" x14ac:dyDescent="0.25">
      <c r="A378" t="str">
        <f t="shared" si="5"/>
        <v>b</v>
      </c>
      <c r="B378" s="8"/>
      <c r="C378" s="9" t="s">
        <v>12</v>
      </c>
      <c r="D378" s="10">
        <f>SUM('დამტკ. ბიუჯ.'!D378,'დამტკ. საკუთ.'!D378)</f>
        <v>0</v>
      </c>
      <c r="E378" s="10">
        <f>SUM('დამტკ. ბიუჯ.'!E378,'დამტკ. საკუთ.'!E378)</f>
        <v>0</v>
      </c>
      <c r="F378" s="10">
        <f>SUM('დამტკ. ბიუჯ.'!F378,'დამტკ. საკუთ.'!F378)</f>
        <v>0</v>
      </c>
      <c r="G378" s="10">
        <f>SUM('დამტკ. ბიუჯ.'!G378,'დამტკ. საკუთ.'!G378)</f>
        <v>0</v>
      </c>
      <c r="H378" s="10">
        <f>SUM('დამტკ. ბიუჯ.'!H378,'დამტკ. საკუთ.'!H378)</f>
        <v>0</v>
      </c>
      <c r="I378" s="10">
        <f>SUM('დამტკ. ბიუჯ.'!I378,'დამტკ. საკუთ.'!I378)</f>
        <v>0</v>
      </c>
      <c r="J378" s="10">
        <f>SUM('დამტკ. ბიუჯ.'!J378,'დამტკ. საკუთ.'!J378)</f>
        <v>0</v>
      </c>
      <c r="K378" s="10" t="s">
        <v>190</v>
      </c>
    </row>
    <row r="379" spans="1:11" ht="15" customHeight="1" x14ac:dyDescent="0.25">
      <c r="A379" t="str">
        <f t="shared" si="5"/>
        <v>b</v>
      </c>
      <c r="B379" s="8"/>
      <c r="C379" s="9" t="s">
        <v>13</v>
      </c>
      <c r="D379" s="10">
        <f>SUM('დამტკ. ბიუჯ.'!D379,'დამტკ. საკუთ.'!D379)</f>
        <v>0</v>
      </c>
      <c r="E379" s="10">
        <f>SUM('დამტკ. ბიუჯ.'!E379,'დამტკ. საკუთ.'!E379)</f>
        <v>0</v>
      </c>
      <c r="F379" s="10">
        <f>SUM('დამტკ. ბიუჯ.'!F379,'დამტკ. საკუთ.'!F379)</f>
        <v>0</v>
      </c>
      <c r="G379" s="10">
        <f>SUM('დამტკ. ბიუჯ.'!G379,'დამტკ. საკუთ.'!G379)</f>
        <v>0</v>
      </c>
      <c r="H379" s="10">
        <f>SUM('დამტკ. ბიუჯ.'!H379,'დამტკ. საკუთ.'!H379)</f>
        <v>0</v>
      </c>
      <c r="I379" s="10">
        <f>SUM('დამტკ. ბიუჯ.'!I379,'დამტკ. საკუთ.'!I379)</f>
        <v>0</v>
      </c>
      <c r="J379" s="10">
        <f>SUM('დამტკ. ბიუჯ.'!J379,'დამტკ. საკუთ.'!J379)</f>
        <v>0</v>
      </c>
      <c r="K379" s="10" t="s">
        <v>190</v>
      </c>
    </row>
    <row r="380" spans="1:11" ht="15" customHeight="1" x14ac:dyDescent="0.25">
      <c r="A380" t="str">
        <f t="shared" si="5"/>
        <v>b</v>
      </c>
      <c r="B380" s="8"/>
      <c r="C380" s="9" t="s">
        <v>14</v>
      </c>
      <c r="D380" s="10">
        <f>SUM('დამტკ. ბიუჯ.'!D380,'დამტკ. საკუთ.'!D380)</f>
        <v>0</v>
      </c>
      <c r="E380" s="10">
        <f>SUM('დამტკ. ბიუჯ.'!E380,'დამტკ. საკუთ.'!E380)</f>
        <v>0</v>
      </c>
      <c r="F380" s="10">
        <f>SUM('დამტკ. ბიუჯ.'!F380,'დამტკ. საკუთ.'!F380)</f>
        <v>0</v>
      </c>
      <c r="G380" s="10">
        <f>SUM('დამტკ. ბიუჯ.'!G380,'დამტკ. საკუთ.'!G380)</f>
        <v>0</v>
      </c>
      <c r="H380" s="10">
        <f>SUM('დამტკ. ბიუჯ.'!H380,'დამტკ. საკუთ.'!H380)</f>
        <v>0</v>
      </c>
      <c r="I380" s="10">
        <f>SUM('დამტკ. ბიუჯ.'!I380,'დამტკ. საკუთ.'!I380)</f>
        <v>0</v>
      </c>
      <c r="J380" s="10">
        <f>SUM('დამტკ. ბიუჯ.'!J380,'დამტკ. საკუთ.'!J380)</f>
        <v>0</v>
      </c>
      <c r="K380" s="10" t="s">
        <v>190</v>
      </c>
    </row>
    <row r="381" spans="1:11" ht="15" customHeight="1" x14ac:dyDescent="0.25">
      <c r="A381" t="str">
        <f t="shared" si="5"/>
        <v>b</v>
      </c>
      <c r="B381" s="8"/>
      <c r="C381" s="9" t="s">
        <v>15</v>
      </c>
      <c r="D381" s="10">
        <f>SUM('დამტკ. ბიუჯ.'!D381,'დამტკ. საკუთ.'!D381)</f>
        <v>0</v>
      </c>
      <c r="E381" s="10">
        <f>SUM('დამტკ. ბიუჯ.'!E381,'დამტკ. საკუთ.'!E381)</f>
        <v>0</v>
      </c>
      <c r="F381" s="10">
        <f>SUM('დამტკ. ბიუჯ.'!F381,'დამტკ. საკუთ.'!F381)</f>
        <v>0</v>
      </c>
      <c r="G381" s="10">
        <f>SUM('დამტკ. ბიუჯ.'!G381,'დამტკ. საკუთ.'!G381)</f>
        <v>0</v>
      </c>
      <c r="H381" s="10">
        <f>SUM('დამტკ. ბიუჯ.'!H381,'დამტკ. საკუთ.'!H381)</f>
        <v>0</v>
      </c>
      <c r="I381" s="10">
        <f>SUM('დამტკ. ბიუჯ.'!I381,'დამტკ. საკუთ.'!I381)</f>
        <v>0</v>
      </c>
      <c r="J381" s="10">
        <f>SUM('დამტკ. ბიუჯ.'!J381,'დამტკ. საკუთ.'!J381)</f>
        <v>0</v>
      </c>
      <c r="K381" s="10" t="s">
        <v>190</v>
      </c>
    </row>
    <row r="382" spans="1:11" ht="15" customHeight="1" x14ac:dyDescent="0.25">
      <c r="A382" t="str">
        <f t="shared" si="5"/>
        <v>b</v>
      </c>
      <c r="B382" s="8"/>
      <c r="C382" s="9" t="s">
        <v>16</v>
      </c>
      <c r="D382" s="10">
        <f>SUM('დამტკ. ბიუჯ.'!D382,'დამტკ. საკუთ.'!D382)</f>
        <v>0</v>
      </c>
      <c r="E382" s="10">
        <f>SUM('დამტკ. ბიუჯ.'!E382,'დამტკ. საკუთ.'!E382)</f>
        <v>0</v>
      </c>
      <c r="F382" s="10">
        <f>SUM('დამტკ. ბიუჯ.'!F382,'დამტკ. საკუთ.'!F382)</f>
        <v>0</v>
      </c>
      <c r="G382" s="10">
        <f>SUM('დამტკ. ბიუჯ.'!G382,'დამტკ. საკუთ.'!G382)</f>
        <v>0</v>
      </c>
      <c r="H382" s="10">
        <f>SUM('დამტკ. ბიუჯ.'!H382,'დამტკ. საკუთ.'!H382)</f>
        <v>0</v>
      </c>
      <c r="I382" s="10">
        <f>SUM('დამტკ. ბიუჯ.'!I382,'დამტკ. საკუთ.'!I382)</f>
        <v>0</v>
      </c>
      <c r="J382" s="10">
        <f>SUM('დამტკ. ბიუჯ.'!J382,'დამტკ. საკუთ.'!J382)</f>
        <v>0</v>
      </c>
      <c r="K382" s="10" t="s">
        <v>190</v>
      </c>
    </row>
    <row r="383" spans="1:11" ht="15" customHeight="1" x14ac:dyDescent="0.25">
      <c r="A383" t="str">
        <f t="shared" si="5"/>
        <v>a</v>
      </c>
      <c r="B383" s="8"/>
      <c r="C383" s="9" t="s">
        <v>17</v>
      </c>
      <c r="D383" s="10">
        <f>SUM('დამტკ. ბიუჯ.'!D383,'დამტკ. საკუთ.'!D383)</f>
        <v>2250000</v>
      </c>
      <c r="E383" s="10">
        <f>SUM('დამტკ. ბიუჯ.'!E383,'დამტკ. საკუთ.'!E383)</f>
        <v>541000</v>
      </c>
      <c r="F383" s="10">
        <f>SUM('დამტკ. ბიუჯ.'!F383,'დამტკ. საკუთ.'!F383)</f>
        <v>569000</v>
      </c>
      <c r="G383" s="10">
        <f>SUM('დამტკ. ბიუჯ.'!G383,'დამტკ. საკუთ.'!G383)</f>
        <v>570000</v>
      </c>
      <c r="H383" s="10">
        <f>SUM('დამტკ. ბიუჯ.'!H383,'დამტკ. საკუთ.'!H383)</f>
        <v>570000</v>
      </c>
      <c r="I383" s="10">
        <f>SUM('დამტკ. ბიუჯ.'!I383,'დამტკ. საკუთ.'!I383)</f>
        <v>1110000</v>
      </c>
      <c r="J383" s="10">
        <f>SUM('დამტკ. ბიუჯ.'!J383,'დამტკ. საკუთ.'!J383)</f>
        <v>1680000</v>
      </c>
      <c r="K383" s="10" t="s">
        <v>190</v>
      </c>
    </row>
    <row r="384" spans="1:11" ht="15" customHeight="1" x14ac:dyDescent="0.25">
      <c r="A384" t="str">
        <f t="shared" si="5"/>
        <v>b</v>
      </c>
      <c r="B384" s="5"/>
      <c r="C384" s="6" t="s">
        <v>18</v>
      </c>
      <c r="D384" s="7">
        <f>SUM('დამტკ. ბიუჯ.'!D384,'დამტკ. საკუთ.'!D384)</f>
        <v>0</v>
      </c>
      <c r="E384" s="7">
        <f>SUM('დამტკ. ბიუჯ.'!E384,'დამტკ. საკუთ.'!E384)</f>
        <v>0</v>
      </c>
      <c r="F384" s="7">
        <f>SUM('დამტკ. ბიუჯ.'!F384,'დამტკ. საკუთ.'!F384)</f>
        <v>0</v>
      </c>
      <c r="G384" s="7">
        <f>SUM('დამტკ. ბიუჯ.'!G384,'დამტკ. საკუთ.'!G384)</f>
        <v>0</v>
      </c>
      <c r="H384" s="7">
        <f>SUM('დამტკ. ბიუჯ.'!H384,'დამტკ. საკუთ.'!H384)</f>
        <v>0</v>
      </c>
      <c r="I384" s="7">
        <f>SUM('დამტკ. ბიუჯ.'!I384,'დამტკ. საკუთ.'!I384)</f>
        <v>0</v>
      </c>
      <c r="J384" s="7">
        <f>SUM('დამტკ. ბიუჯ.'!J384,'დამტკ. საკუთ.'!J384)</f>
        <v>0</v>
      </c>
      <c r="K384" s="7" t="s">
        <v>190</v>
      </c>
    </row>
    <row r="385" spans="1:11" ht="15" customHeight="1" x14ac:dyDescent="0.25">
      <c r="A385" t="str">
        <f t="shared" si="5"/>
        <v>b</v>
      </c>
      <c r="B385" s="5"/>
      <c r="C385" s="6" t="s">
        <v>19</v>
      </c>
      <c r="D385" s="7">
        <f>SUM('დამტკ. ბიუჯ.'!D385,'დამტკ. საკუთ.'!D385)</f>
        <v>0</v>
      </c>
      <c r="E385" s="7">
        <f>SUM('დამტკ. ბიუჯ.'!E385,'დამტკ. საკუთ.'!E385)</f>
        <v>0</v>
      </c>
      <c r="F385" s="7">
        <f>SUM('დამტკ. ბიუჯ.'!F385,'დამტკ. საკუთ.'!F385)</f>
        <v>0</v>
      </c>
      <c r="G385" s="7">
        <f>SUM('დამტკ. ბიუჯ.'!G385,'დამტკ. საკუთ.'!G385)</f>
        <v>0</v>
      </c>
      <c r="H385" s="7">
        <f>SUM('დამტკ. ბიუჯ.'!H385,'დამტკ. საკუთ.'!H385)</f>
        <v>0</v>
      </c>
      <c r="I385" s="7">
        <f>SUM('დამტკ. ბიუჯ.'!I385,'დამტკ. საკუთ.'!I385)</f>
        <v>0</v>
      </c>
      <c r="J385" s="7">
        <f>SUM('დამტკ. ბიუჯ.'!J385,'დამტკ. საკუთ.'!J385)</f>
        <v>0</v>
      </c>
      <c r="K385" s="7" t="s">
        <v>190</v>
      </c>
    </row>
    <row r="386" spans="1:11" ht="15.75" customHeight="1" thickBot="1" x14ac:dyDescent="0.3">
      <c r="A386" t="str">
        <f t="shared" si="5"/>
        <v>b</v>
      </c>
      <c r="B386" s="11"/>
      <c r="C386" s="12" t="s">
        <v>20</v>
      </c>
      <c r="D386" s="13">
        <f>SUM('დამტკ. ბიუჯ.'!D386,'დამტკ. საკუთ.'!D386)</f>
        <v>0</v>
      </c>
      <c r="E386" s="13">
        <f>SUM('დამტკ. ბიუჯ.'!E386,'დამტკ. საკუთ.'!E386)</f>
        <v>0</v>
      </c>
      <c r="F386" s="13">
        <f>SUM('დამტკ. ბიუჯ.'!F386,'დამტკ. საკუთ.'!F386)</f>
        <v>0</v>
      </c>
      <c r="G386" s="13">
        <f>SUM('დამტკ. ბიუჯ.'!G386,'დამტკ. საკუთ.'!G386)</f>
        <v>0</v>
      </c>
      <c r="H386" s="13">
        <f>SUM('დამტკ. ბიუჯ.'!H386,'დამტკ. საკუთ.'!H386)</f>
        <v>0</v>
      </c>
      <c r="I386" s="13">
        <f>SUM('დამტკ. ბიუჯ.'!I386,'დამტკ. საკუთ.'!I386)</f>
        <v>0</v>
      </c>
      <c r="J386" s="13">
        <f>SUM('დამტკ. ბიუჯ.'!J386,'დამტკ. საკუთ.'!J386)</f>
        <v>0</v>
      </c>
      <c r="K386" s="13" t="s">
        <v>190</v>
      </c>
    </row>
    <row r="387" spans="1:11" ht="31.5" customHeight="1" thickTop="1" thickBot="1" x14ac:dyDescent="0.3">
      <c r="A387" t="str">
        <f t="shared" si="5"/>
        <v>a</v>
      </c>
      <c r="B387" s="3" t="s">
        <v>81</v>
      </c>
      <c r="C387" s="15" t="s">
        <v>82</v>
      </c>
      <c r="D387" s="4">
        <f>SUM('დამტკ. ბიუჯ.'!D387,'დამტკ. საკუთ.'!D387)</f>
        <v>60000</v>
      </c>
      <c r="E387" s="4">
        <f>SUM('დამტკ. ბიუჯ.'!E387,'დამტკ. საკუთ.'!E387)</f>
        <v>15000</v>
      </c>
      <c r="F387" s="4">
        <f>SUM('დამტკ. ბიუჯ.'!F387,'დამტკ. საკუთ.'!F387)</f>
        <v>15000</v>
      </c>
      <c r="G387" s="4">
        <f>SUM('დამტკ. ბიუჯ.'!G387,'დამტკ. საკუთ.'!G387)</f>
        <v>15000</v>
      </c>
      <c r="H387" s="4">
        <f>SUM('დამტკ. ბიუჯ.'!H387,'დამტკ. საკუთ.'!H387)</f>
        <v>15000</v>
      </c>
      <c r="I387" s="4">
        <f>SUM('დამტკ. ბიუჯ.'!I387,'დამტკ. საკუთ.'!I387)</f>
        <v>30000</v>
      </c>
      <c r="J387" s="4">
        <f>SUM('დამტკ. ბიუჯ.'!J387,'დამტკ. საკუთ.'!J387)</f>
        <v>45000</v>
      </c>
      <c r="K387" s="4" t="s">
        <v>190</v>
      </c>
    </row>
    <row r="388" spans="1:11" ht="15.75" customHeight="1" thickTop="1" x14ac:dyDescent="0.25">
      <c r="A388" t="str">
        <f t="shared" ref="A388:A451" si="6">IF(OR(D388&lt;&gt;0,E388&lt;&gt;0,F388&lt;&gt;0,G388&lt;&gt;0,H388&lt;&gt;0,),"a","b")</f>
        <v>a</v>
      </c>
      <c r="B388" s="5"/>
      <c r="C388" s="6" t="s">
        <v>10</v>
      </c>
      <c r="D388" s="7">
        <f>SUM('დამტკ. ბიუჯ.'!D388,'დამტკ. საკუთ.'!D388)</f>
        <v>60000</v>
      </c>
      <c r="E388" s="7">
        <f>SUM('დამტკ. ბიუჯ.'!E388,'დამტკ. საკუთ.'!E388)</f>
        <v>15000</v>
      </c>
      <c r="F388" s="7">
        <f>SUM('დამტკ. ბიუჯ.'!F388,'დამტკ. საკუთ.'!F388)</f>
        <v>15000</v>
      </c>
      <c r="G388" s="7">
        <f>SUM('დამტკ. ბიუჯ.'!G388,'დამტკ. საკუთ.'!G388)</f>
        <v>15000</v>
      </c>
      <c r="H388" s="7">
        <f>SUM('დამტკ. ბიუჯ.'!H388,'დამტკ. საკუთ.'!H388)</f>
        <v>15000</v>
      </c>
      <c r="I388" s="7">
        <f>SUM('დამტკ. ბიუჯ.'!I388,'დამტკ. საკუთ.'!I388)</f>
        <v>30000</v>
      </c>
      <c r="J388" s="7">
        <f>SUM('დამტკ. ბიუჯ.'!J388,'დამტკ. საკუთ.'!J388)</f>
        <v>45000</v>
      </c>
      <c r="K388" s="7" t="s">
        <v>190</v>
      </c>
    </row>
    <row r="389" spans="1:11" ht="15" customHeight="1" x14ac:dyDescent="0.25">
      <c r="A389" t="str">
        <f t="shared" si="6"/>
        <v>b</v>
      </c>
      <c r="B389" s="8"/>
      <c r="C389" s="9" t="s">
        <v>11</v>
      </c>
      <c r="D389" s="10">
        <f>SUM('დამტკ. ბიუჯ.'!D389,'დამტკ. საკუთ.'!D389)</f>
        <v>0</v>
      </c>
      <c r="E389" s="10">
        <f>SUM('დამტკ. ბიუჯ.'!E389,'დამტკ. საკუთ.'!E389)</f>
        <v>0</v>
      </c>
      <c r="F389" s="10">
        <f>SUM('დამტკ. ბიუჯ.'!F389,'დამტკ. საკუთ.'!F389)</f>
        <v>0</v>
      </c>
      <c r="G389" s="10">
        <f>SUM('დამტკ. ბიუჯ.'!G389,'დამტკ. საკუთ.'!G389)</f>
        <v>0</v>
      </c>
      <c r="H389" s="10">
        <f>SUM('დამტკ. ბიუჯ.'!H389,'დამტკ. საკუთ.'!H389)</f>
        <v>0</v>
      </c>
      <c r="I389" s="10">
        <f>SUM('დამტკ. ბიუჯ.'!I389,'დამტკ. საკუთ.'!I389)</f>
        <v>0</v>
      </c>
      <c r="J389" s="10">
        <f>SUM('დამტკ. ბიუჯ.'!J389,'დამტკ. საკუთ.'!J389)</f>
        <v>0</v>
      </c>
      <c r="K389" s="10" t="s">
        <v>190</v>
      </c>
    </row>
    <row r="390" spans="1:11" ht="15" customHeight="1" x14ac:dyDescent="0.25">
      <c r="A390" t="str">
        <f t="shared" si="6"/>
        <v>b</v>
      </c>
      <c r="B390" s="8"/>
      <c r="C390" s="9" t="s">
        <v>12</v>
      </c>
      <c r="D390" s="10">
        <f>SUM('დამტკ. ბიუჯ.'!D390,'დამტკ. საკუთ.'!D390)</f>
        <v>0</v>
      </c>
      <c r="E390" s="10">
        <f>SUM('დამტკ. ბიუჯ.'!E390,'დამტკ. საკუთ.'!E390)</f>
        <v>0</v>
      </c>
      <c r="F390" s="10">
        <f>SUM('დამტკ. ბიუჯ.'!F390,'დამტკ. საკუთ.'!F390)</f>
        <v>0</v>
      </c>
      <c r="G390" s="10">
        <f>SUM('დამტკ. ბიუჯ.'!G390,'დამტკ. საკუთ.'!G390)</f>
        <v>0</v>
      </c>
      <c r="H390" s="10">
        <f>SUM('დამტკ. ბიუჯ.'!H390,'დამტკ. საკუთ.'!H390)</f>
        <v>0</v>
      </c>
      <c r="I390" s="10">
        <f>SUM('დამტკ. ბიუჯ.'!I390,'დამტკ. საკუთ.'!I390)</f>
        <v>0</v>
      </c>
      <c r="J390" s="10">
        <f>SUM('დამტკ. ბიუჯ.'!J390,'დამტკ. საკუთ.'!J390)</f>
        <v>0</v>
      </c>
      <c r="K390" s="10" t="s">
        <v>190</v>
      </c>
    </row>
    <row r="391" spans="1:11" ht="15" customHeight="1" x14ac:dyDescent="0.25">
      <c r="A391" t="str">
        <f t="shared" si="6"/>
        <v>b</v>
      </c>
      <c r="B391" s="8"/>
      <c r="C391" s="9" t="s">
        <v>13</v>
      </c>
      <c r="D391" s="10">
        <f>SUM('დამტკ. ბიუჯ.'!D391,'დამტკ. საკუთ.'!D391)</f>
        <v>0</v>
      </c>
      <c r="E391" s="10">
        <f>SUM('დამტკ. ბიუჯ.'!E391,'დამტკ. საკუთ.'!E391)</f>
        <v>0</v>
      </c>
      <c r="F391" s="10">
        <f>SUM('დამტკ. ბიუჯ.'!F391,'დამტკ. საკუთ.'!F391)</f>
        <v>0</v>
      </c>
      <c r="G391" s="10">
        <f>SUM('დამტკ. ბიუჯ.'!G391,'დამტკ. საკუთ.'!G391)</f>
        <v>0</v>
      </c>
      <c r="H391" s="10">
        <f>SUM('დამტკ. ბიუჯ.'!H391,'დამტკ. საკუთ.'!H391)</f>
        <v>0</v>
      </c>
      <c r="I391" s="10">
        <f>SUM('დამტკ. ბიუჯ.'!I391,'დამტკ. საკუთ.'!I391)</f>
        <v>0</v>
      </c>
      <c r="J391" s="10">
        <f>SUM('დამტკ. ბიუჯ.'!J391,'დამტკ. საკუთ.'!J391)</f>
        <v>0</v>
      </c>
      <c r="K391" s="10" t="s">
        <v>190</v>
      </c>
    </row>
    <row r="392" spans="1:11" ht="15" customHeight="1" x14ac:dyDescent="0.25">
      <c r="A392" t="str">
        <f t="shared" si="6"/>
        <v>b</v>
      </c>
      <c r="B392" s="8"/>
      <c r="C392" s="9" t="s">
        <v>14</v>
      </c>
      <c r="D392" s="10">
        <f>SUM('დამტკ. ბიუჯ.'!D392,'დამტკ. საკუთ.'!D392)</f>
        <v>0</v>
      </c>
      <c r="E392" s="10">
        <f>SUM('დამტკ. ბიუჯ.'!E392,'დამტკ. საკუთ.'!E392)</f>
        <v>0</v>
      </c>
      <c r="F392" s="10">
        <f>SUM('დამტკ. ბიუჯ.'!F392,'დამტკ. საკუთ.'!F392)</f>
        <v>0</v>
      </c>
      <c r="G392" s="10">
        <f>SUM('დამტკ. ბიუჯ.'!G392,'დამტკ. საკუთ.'!G392)</f>
        <v>0</v>
      </c>
      <c r="H392" s="10">
        <f>SUM('დამტკ. ბიუჯ.'!H392,'დამტკ. საკუთ.'!H392)</f>
        <v>0</v>
      </c>
      <c r="I392" s="10">
        <f>SUM('დამტკ. ბიუჯ.'!I392,'დამტკ. საკუთ.'!I392)</f>
        <v>0</v>
      </c>
      <c r="J392" s="10">
        <f>SUM('დამტკ. ბიუჯ.'!J392,'დამტკ. საკუთ.'!J392)</f>
        <v>0</v>
      </c>
      <c r="K392" s="10" t="s">
        <v>190</v>
      </c>
    </row>
    <row r="393" spans="1:11" ht="15" customHeight="1" x14ac:dyDescent="0.25">
      <c r="A393" t="str">
        <f t="shared" si="6"/>
        <v>b</v>
      </c>
      <c r="B393" s="8"/>
      <c r="C393" s="9" t="s">
        <v>15</v>
      </c>
      <c r="D393" s="10">
        <f>SUM('დამტკ. ბიუჯ.'!D393,'დამტკ. საკუთ.'!D393)</f>
        <v>0</v>
      </c>
      <c r="E393" s="10">
        <f>SUM('დამტკ. ბიუჯ.'!E393,'დამტკ. საკუთ.'!E393)</f>
        <v>0</v>
      </c>
      <c r="F393" s="10">
        <f>SUM('დამტკ. ბიუჯ.'!F393,'დამტკ. საკუთ.'!F393)</f>
        <v>0</v>
      </c>
      <c r="G393" s="10">
        <f>SUM('დამტკ. ბიუჯ.'!G393,'დამტკ. საკუთ.'!G393)</f>
        <v>0</v>
      </c>
      <c r="H393" s="10">
        <f>SUM('დამტკ. ბიუჯ.'!H393,'დამტკ. საკუთ.'!H393)</f>
        <v>0</v>
      </c>
      <c r="I393" s="10">
        <f>SUM('დამტკ. ბიუჯ.'!I393,'დამტკ. საკუთ.'!I393)</f>
        <v>0</v>
      </c>
      <c r="J393" s="10">
        <f>SUM('დამტკ. ბიუჯ.'!J393,'დამტკ. საკუთ.'!J393)</f>
        <v>0</v>
      </c>
      <c r="K393" s="10" t="s">
        <v>190</v>
      </c>
    </row>
    <row r="394" spans="1:11" ht="15" customHeight="1" x14ac:dyDescent="0.25">
      <c r="A394" t="str">
        <f t="shared" si="6"/>
        <v>a</v>
      </c>
      <c r="B394" s="8"/>
      <c r="C394" s="9" t="s">
        <v>16</v>
      </c>
      <c r="D394" s="10">
        <f>SUM('დამტკ. ბიუჯ.'!D394,'დამტკ. საკუთ.'!D394)</f>
        <v>60000</v>
      </c>
      <c r="E394" s="10">
        <f>SUM('დამტკ. ბიუჯ.'!E394,'დამტკ. საკუთ.'!E394)</f>
        <v>15000</v>
      </c>
      <c r="F394" s="10">
        <f>SUM('დამტკ. ბიუჯ.'!F394,'დამტკ. საკუთ.'!F394)</f>
        <v>15000</v>
      </c>
      <c r="G394" s="10">
        <f>SUM('დამტკ. ბიუჯ.'!G394,'დამტკ. საკუთ.'!G394)</f>
        <v>15000</v>
      </c>
      <c r="H394" s="10">
        <f>SUM('დამტკ. ბიუჯ.'!H394,'დამტკ. საკუთ.'!H394)</f>
        <v>15000</v>
      </c>
      <c r="I394" s="10">
        <f>SUM('დამტკ. ბიუჯ.'!I394,'დამტკ. საკუთ.'!I394)</f>
        <v>30000</v>
      </c>
      <c r="J394" s="10">
        <f>SUM('დამტკ. ბიუჯ.'!J394,'დამტკ. საკუთ.'!J394)</f>
        <v>45000</v>
      </c>
      <c r="K394" s="10" t="s">
        <v>190</v>
      </c>
    </row>
    <row r="395" spans="1:11" ht="15" customHeight="1" x14ac:dyDescent="0.25">
      <c r="A395" t="str">
        <f t="shared" si="6"/>
        <v>b</v>
      </c>
      <c r="B395" s="8"/>
      <c r="C395" s="9" t="s">
        <v>17</v>
      </c>
      <c r="D395" s="10">
        <f>SUM('დამტკ. ბიუჯ.'!D395,'დამტკ. საკუთ.'!D395)</f>
        <v>0</v>
      </c>
      <c r="E395" s="10">
        <f>SUM('დამტკ. ბიუჯ.'!E395,'დამტკ. საკუთ.'!E395)</f>
        <v>0</v>
      </c>
      <c r="F395" s="10">
        <f>SUM('დამტკ. ბიუჯ.'!F395,'დამტკ. საკუთ.'!F395)</f>
        <v>0</v>
      </c>
      <c r="G395" s="10">
        <f>SUM('დამტკ. ბიუჯ.'!G395,'დამტკ. საკუთ.'!G395)</f>
        <v>0</v>
      </c>
      <c r="H395" s="10">
        <f>SUM('დამტკ. ბიუჯ.'!H395,'დამტკ. საკუთ.'!H395)</f>
        <v>0</v>
      </c>
      <c r="I395" s="10">
        <f>SUM('დამტკ. ბიუჯ.'!I395,'დამტკ. საკუთ.'!I395)</f>
        <v>0</v>
      </c>
      <c r="J395" s="10">
        <f>SUM('დამტკ. ბიუჯ.'!J395,'დამტკ. საკუთ.'!J395)</f>
        <v>0</v>
      </c>
      <c r="K395" s="10" t="s">
        <v>190</v>
      </c>
    </row>
    <row r="396" spans="1:11" ht="15" customHeight="1" x14ac:dyDescent="0.25">
      <c r="A396" t="str">
        <f t="shared" si="6"/>
        <v>b</v>
      </c>
      <c r="B396" s="5"/>
      <c r="C396" s="6" t="s">
        <v>18</v>
      </c>
      <c r="D396" s="7">
        <f>SUM('დამტკ. ბიუჯ.'!D396,'დამტკ. საკუთ.'!D396)</f>
        <v>0</v>
      </c>
      <c r="E396" s="7">
        <f>SUM('დამტკ. ბიუჯ.'!E396,'დამტკ. საკუთ.'!E396)</f>
        <v>0</v>
      </c>
      <c r="F396" s="7">
        <f>SUM('დამტკ. ბიუჯ.'!F396,'დამტკ. საკუთ.'!F396)</f>
        <v>0</v>
      </c>
      <c r="G396" s="7">
        <f>SUM('დამტკ. ბიუჯ.'!G396,'დამტკ. საკუთ.'!G396)</f>
        <v>0</v>
      </c>
      <c r="H396" s="7">
        <f>SUM('დამტკ. ბიუჯ.'!H396,'დამტკ. საკუთ.'!H396)</f>
        <v>0</v>
      </c>
      <c r="I396" s="7">
        <f>SUM('დამტკ. ბიუჯ.'!I396,'დამტკ. საკუთ.'!I396)</f>
        <v>0</v>
      </c>
      <c r="J396" s="7">
        <f>SUM('დამტკ. ბიუჯ.'!J396,'დამტკ. საკუთ.'!J396)</f>
        <v>0</v>
      </c>
      <c r="K396" s="7" t="s">
        <v>190</v>
      </c>
    </row>
    <row r="397" spans="1:11" ht="15" customHeight="1" x14ac:dyDescent="0.25">
      <c r="A397" t="str">
        <f t="shared" si="6"/>
        <v>b</v>
      </c>
      <c r="B397" s="5"/>
      <c r="C397" s="6" t="s">
        <v>19</v>
      </c>
      <c r="D397" s="7">
        <f>SUM('დამტკ. ბიუჯ.'!D397,'დამტკ. საკუთ.'!D397)</f>
        <v>0</v>
      </c>
      <c r="E397" s="7">
        <f>SUM('დამტკ. ბიუჯ.'!E397,'დამტკ. საკუთ.'!E397)</f>
        <v>0</v>
      </c>
      <c r="F397" s="7">
        <f>SUM('დამტკ. ბიუჯ.'!F397,'დამტკ. საკუთ.'!F397)</f>
        <v>0</v>
      </c>
      <c r="G397" s="7">
        <f>SUM('დამტკ. ბიუჯ.'!G397,'დამტკ. საკუთ.'!G397)</f>
        <v>0</v>
      </c>
      <c r="H397" s="7">
        <f>SUM('დამტკ. ბიუჯ.'!H397,'დამტკ. საკუთ.'!H397)</f>
        <v>0</v>
      </c>
      <c r="I397" s="7">
        <f>SUM('დამტკ. ბიუჯ.'!I397,'დამტკ. საკუთ.'!I397)</f>
        <v>0</v>
      </c>
      <c r="J397" s="7">
        <f>SUM('დამტკ. ბიუჯ.'!J397,'დამტკ. საკუთ.'!J397)</f>
        <v>0</v>
      </c>
      <c r="K397" s="7" t="s">
        <v>190</v>
      </c>
    </row>
    <row r="398" spans="1:11" ht="15.75" customHeight="1" thickBot="1" x14ac:dyDescent="0.3">
      <c r="A398" t="str">
        <f t="shared" si="6"/>
        <v>b</v>
      </c>
      <c r="B398" s="11"/>
      <c r="C398" s="12" t="s">
        <v>20</v>
      </c>
      <c r="D398" s="13">
        <f>SUM('დამტკ. ბიუჯ.'!D398,'დამტკ. საკუთ.'!D398)</f>
        <v>0</v>
      </c>
      <c r="E398" s="13">
        <f>SUM('დამტკ. ბიუჯ.'!E398,'დამტკ. საკუთ.'!E398)</f>
        <v>0</v>
      </c>
      <c r="F398" s="13">
        <f>SUM('დამტკ. ბიუჯ.'!F398,'დამტკ. საკუთ.'!F398)</f>
        <v>0</v>
      </c>
      <c r="G398" s="13">
        <f>SUM('დამტკ. ბიუჯ.'!G398,'დამტკ. საკუთ.'!G398)</f>
        <v>0</v>
      </c>
      <c r="H398" s="13">
        <f>SUM('დამტკ. ბიუჯ.'!H398,'დამტკ. საკუთ.'!H398)</f>
        <v>0</v>
      </c>
      <c r="I398" s="13">
        <f>SUM('დამტკ. ბიუჯ.'!I398,'დამტკ. საკუთ.'!I398)</f>
        <v>0</v>
      </c>
      <c r="J398" s="13">
        <f>SUM('დამტკ. ბიუჯ.'!J398,'დამტკ. საკუთ.'!J398)</f>
        <v>0</v>
      </c>
      <c r="K398" s="13" t="s">
        <v>190</v>
      </c>
    </row>
    <row r="399" spans="1:11" ht="31.5" customHeight="1" thickTop="1" thickBot="1" x14ac:dyDescent="0.3">
      <c r="A399" t="str">
        <f t="shared" si="6"/>
        <v>a</v>
      </c>
      <c r="B399" s="3" t="s">
        <v>83</v>
      </c>
      <c r="C399" s="15" t="s">
        <v>84</v>
      </c>
      <c r="D399" s="4">
        <f>SUM('დამტკ. ბიუჯ.'!D399,'დამტკ. საკუთ.'!D399)</f>
        <v>400000</v>
      </c>
      <c r="E399" s="4">
        <f>SUM('დამტკ. ბიუჯ.'!E399,'დამტკ. საკუთ.'!E399)</f>
        <v>100000</v>
      </c>
      <c r="F399" s="4">
        <f>SUM('დამტკ. ბიუჯ.'!F399,'დამტკ. საკუთ.'!F399)</f>
        <v>100000</v>
      </c>
      <c r="G399" s="4">
        <f>SUM('დამტკ. ბიუჯ.'!G399,'დამტკ. საკუთ.'!G399)</f>
        <v>100000</v>
      </c>
      <c r="H399" s="4">
        <f>SUM('დამტკ. ბიუჯ.'!H399,'დამტკ. საკუთ.'!H399)</f>
        <v>100000</v>
      </c>
      <c r="I399" s="4">
        <f>SUM('დამტკ. ბიუჯ.'!I399,'დამტკ. საკუთ.'!I399)</f>
        <v>200000</v>
      </c>
      <c r="J399" s="4">
        <f>SUM('დამტკ. ბიუჯ.'!J399,'დამტკ. საკუთ.'!J399)</f>
        <v>300000</v>
      </c>
      <c r="K399" s="4" t="s">
        <v>190</v>
      </c>
    </row>
    <row r="400" spans="1:11" ht="15.75" customHeight="1" thickTop="1" x14ac:dyDescent="0.25">
      <c r="A400" t="str">
        <f t="shared" si="6"/>
        <v>a</v>
      </c>
      <c r="B400" s="5"/>
      <c r="C400" s="6" t="s">
        <v>10</v>
      </c>
      <c r="D400" s="7">
        <f>SUM('დამტკ. ბიუჯ.'!D400,'დამტკ. საკუთ.'!D400)</f>
        <v>400000</v>
      </c>
      <c r="E400" s="7">
        <f>SUM('დამტკ. ბიუჯ.'!E400,'დამტკ. საკუთ.'!E400)</f>
        <v>100000</v>
      </c>
      <c r="F400" s="7">
        <f>SUM('დამტკ. ბიუჯ.'!F400,'დამტკ. საკუთ.'!F400)</f>
        <v>100000</v>
      </c>
      <c r="G400" s="7">
        <f>SUM('დამტკ. ბიუჯ.'!G400,'დამტკ. საკუთ.'!G400)</f>
        <v>100000</v>
      </c>
      <c r="H400" s="7">
        <f>SUM('დამტკ. ბიუჯ.'!H400,'დამტკ. საკუთ.'!H400)</f>
        <v>100000</v>
      </c>
      <c r="I400" s="7">
        <f>SUM('დამტკ. ბიუჯ.'!I400,'დამტკ. საკუთ.'!I400)</f>
        <v>200000</v>
      </c>
      <c r="J400" s="7">
        <f>SUM('დამტკ. ბიუჯ.'!J400,'დამტკ. საკუთ.'!J400)</f>
        <v>300000</v>
      </c>
      <c r="K400" s="7" t="s">
        <v>190</v>
      </c>
    </row>
    <row r="401" spans="1:11" ht="15" customHeight="1" x14ac:dyDescent="0.25">
      <c r="A401" t="str">
        <f t="shared" si="6"/>
        <v>b</v>
      </c>
      <c r="B401" s="8"/>
      <c r="C401" s="9" t="s">
        <v>11</v>
      </c>
      <c r="D401" s="10">
        <f>SUM('დამტკ. ბიუჯ.'!D401,'დამტკ. საკუთ.'!D401)</f>
        <v>0</v>
      </c>
      <c r="E401" s="10">
        <f>SUM('დამტკ. ბიუჯ.'!E401,'დამტკ. საკუთ.'!E401)</f>
        <v>0</v>
      </c>
      <c r="F401" s="10">
        <f>SUM('დამტკ. ბიუჯ.'!F401,'დამტკ. საკუთ.'!F401)</f>
        <v>0</v>
      </c>
      <c r="G401" s="10">
        <f>SUM('დამტკ. ბიუჯ.'!G401,'დამტკ. საკუთ.'!G401)</f>
        <v>0</v>
      </c>
      <c r="H401" s="10">
        <f>SUM('დამტკ. ბიუჯ.'!H401,'დამტკ. საკუთ.'!H401)</f>
        <v>0</v>
      </c>
      <c r="I401" s="10">
        <f>SUM('დამტკ. ბიუჯ.'!I401,'დამტკ. საკუთ.'!I401)</f>
        <v>0</v>
      </c>
      <c r="J401" s="10">
        <f>SUM('დამტკ. ბიუჯ.'!J401,'დამტკ. საკუთ.'!J401)</f>
        <v>0</v>
      </c>
      <c r="K401" s="10" t="s">
        <v>190</v>
      </c>
    </row>
    <row r="402" spans="1:11" ht="15" customHeight="1" x14ac:dyDescent="0.25">
      <c r="A402" t="str">
        <f t="shared" si="6"/>
        <v>b</v>
      </c>
      <c r="B402" s="8"/>
      <c r="C402" s="9" t="s">
        <v>12</v>
      </c>
      <c r="D402" s="10">
        <f>SUM('დამტკ. ბიუჯ.'!D402,'დამტკ. საკუთ.'!D402)</f>
        <v>0</v>
      </c>
      <c r="E402" s="10">
        <f>SUM('დამტკ. ბიუჯ.'!E402,'დამტკ. საკუთ.'!E402)</f>
        <v>0</v>
      </c>
      <c r="F402" s="10">
        <f>SUM('დამტკ. ბიუჯ.'!F402,'დამტკ. საკუთ.'!F402)</f>
        <v>0</v>
      </c>
      <c r="G402" s="10">
        <f>SUM('დამტკ. ბიუჯ.'!G402,'დამტკ. საკუთ.'!G402)</f>
        <v>0</v>
      </c>
      <c r="H402" s="10">
        <f>SUM('დამტკ. ბიუჯ.'!H402,'დამტკ. საკუთ.'!H402)</f>
        <v>0</v>
      </c>
      <c r="I402" s="10">
        <f>SUM('დამტკ. ბიუჯ.'!I402,'დამტკ. საკუთ.'!I402)</f>
        <v>0</v>
      </c>
      <c r="J402" s="10">
        <f>SUM('დამტკ. ბიუჯ.'!J402,'დამტკ. საკუთ.'!J402)</f>
        <v>0</v>
      </c>
      <c r="K402" s="10" t="s">
        <v>190</v>
      </c>
    </row>
    <row r="403" spans="1:11" ht="15" customHeight="1" x14ac:dyDescent="0.25">
      <c r="A403" t="str">
        <f t="shared" si="6"/>
        <v>b</v>
      </c>
      <c r="B403" s="8"/>
      <c r="C403" s="9" t="s">
        <v>13</v>
      </c>
      <c r="D403" s="10">
        <f>SUM('დამტკ. ბიუჯ.'!D403,'დამტკ. საკუთ.'!D403)</f>
        <v>0</v>
      </c>
      <c r="E403" s="10">
        <f>SUM('დამტკ. ბიუჯ.'!E403,'დამტკ. საკუთ.'!E403)</f>
        <v>0</v>
      </c>
      <c r="F403" s="10">
        <f>SUM('დამტკ. ბიუჯ.'!F403,'დამტკ. საკუთ.'!F403)</f>
        <v>0</v>
      </c>
      <c r="G403" s="10">
        <f>SUM('დამტკ. ბიუჯ.'!G403,'დამტკ. საკუთ.'!G403)</f>
        <v>0</v>
      </c>
      <c r="H403" s="10">
        <f>SUM('დამტკ. ბიუჯ.'!H403,'დამტკ. საკუთ.'!H403)</f>
        <v>0</v>
      </c>
      <c r="I403" s="10">
        <f>SUM('დამტკ. ბიუჯ.'!I403,'დამტკ. საკუთ.'!I403)</f>
        <v>0</v>
      </c>
      <c r="J403" s="10">
        <f>SUM('დამტკ. ბიუჯ.'!J403,'დამტკ. საკუთ.'!J403)</f>
        <v>0</v>
      </c>
      <c r="K403" s="10" t="s">
        <v>190</v>
      </c>
    </row>
    <row r="404" spans="1:11" ht="15" customHeight="1" x14ac:dyDescent="0.25">
      <c r="A404" t="str">
        <f t="shared" si="6"/>
        <v>b</v>
      </c>
      <c r="B404" s="8"/>
      <c r="C404" s="9" t="s">
        <v>14</v>
      </c>
      <c r="D404" s="10">
        <f>SUM('დამტკ. ბიუჯ.'!D404,'დამტკ. საკუთ.'!D404)</f>
        <v>0</v>
      </c>
      <c r="E404" s="10">
        <f>SUM('დამტკ. ბიუჯ.'!E404,'დამტკ. საკუთ.'!E404)</f>
        <v>0</v>
      </c>
      <c r="F404" s="10">
        <f>SUM('დამტკ. ბიუჯ.'!F404,'დამტკ. საკუთ.'!F404)</f>
        <v>0</v>
      </c>
      <c r="G404" s="10">
        <f>SUM('დამტკ. ბიუჯ.'!G404,'დამტკ. საკუთ.'!G404)</f>
        <v>0</v>
      </c>
      <c r="H404" s="10">
        <f>SUM('დამტკ. ბიუჯ.'!H404,'დამტკ. საკუთ.'!H404)</f>
        <v>0</v>
      </c>
      <c r="I404" s="10">
        <f>SUM('დამტკ. ბიუჯ.'!I404,'დამტკ. საკუთ.'!I404)</f>
        <v>0</v>
      </c>
      <c r="J404" s="10">
        <f>SUM('დამტკ. ბიუჯ.'!J404,'დამტკ. საკუთ.'!J404)</f>
        <v>0</v>
      </c>
      <c r="K404" s="10" t="s">
        <v>190</v>
      </c>
    </row>
    <row r="405" spans="1:11" ht="15" customHeight="1" x14ac:dyDescent="0.25">
      <c r="A405" t="str">
        <f t="shared" si="6"/>
        <v>b</v>
      </c>
      <c r="B405" s="8"/>
      <c r="C405" s="9" t="s">
        <v>15</v>
      </c>
      <c r="D405" s="10">
        <f>SUM('დამტკ. ბიუჯ.'!D405,'დამტკ. საკუთ.'!D405)</f>
        <v>0</v>
      </c>
      <c r="E405" s="10">
        <f>SUM('დამტკ. ბიუჯ.'!E405,'დამტკ. საკუთ.'!E405)</f>
        <v>0</v>
      </c>
      <c r="F405" s="10">
        <f>SUM('დამტკ. ბიუჯ.'!F405,'დამტკ. საკუთ.'!F405)</f>
        <v>0</v>
      </c>
      <c r="G405" s="10">
        <f>SUM('დამტკ. ბიუჯ.'!G405,'დამტკ. საკუთ.'!G405)</f>
        <v>0</v>
      </c>
      <c r="H405" s="10">
        <f>SUM('დამტკ. ბიუჯ.'!H405,'დამტკ. საკუთ.'!H405)</f>
        <v>0</v>
      </c>
      <c r="I405" s="10">
        <f>SUM('დამტკ. ბიუჯ.'!I405,'დამტკ. საკუთ.'!I405)</f>
        <v>0</v>
      </c>
      <c r="J405" s="10">
        <f>SUM('დამტკ. ბიუჯ.'!J405,'დამტკ. საკუთ.'!J405)</f>
        <v>0</v>
      </c>
      <c r="K405" s="10" t="s">
        <v>190</v>
      </c>
    </row>
    <row r="406" spans="1:11" ht="15" customHeight="1" x14ac:dyDescent="0.25">
      <c r="A406" t="str">
        <f t="shared" si="6"/>
        <v>a</v>
      </c>
      <c r="B406" s="8"/>
      <c r="C406" s="9" t="s">
        <v>16</v>
      </c>
      <c r="D406" s="10">
        <f>SUM('დამტკ. ბიუჯ.'!D406,'დამტკ. საკუთ.'!D406)</f>
        <v>400000</v>
      </c>
      <c r="E406" s="10">
        <f>SUM('დამტკ. ბიუჯ.'!E406,'დამტკ. საკუთ.'!E406)</f>
        <v>100000</v>
      </c>
      <c r="F406" s="10">
        <f>SUM('დამტკ. ბიუჯ.'!F406,'დამტკ. საკუთ.'!F406)</f>
        <v>100000</v>
      </c>
      <c r="G406" s="10">
        <f>SUM('დამტკ. ბიუჯ.'!G406,'დამტკ. საკუთ.'!G406)</f>
        <v>100000</v>
      </c>
      <c r="H406" s="10">
        <f>SUM('დამტკ. ბიუჯ.'!H406,'დამტკ. საკუთ.'!H406)</f>
        <v>100000</v>
      </c>
      <c r="I406" s="10">
        <f>SUM('დამტკ. ბიუჯ.'!I406,'დამტკ. საკუთ.'!I406)</f>
        <v>200000</v>
      </c>
      <c r="J406" s="10">
        <f>SUM('დამტკ. ბიუჯ.'!J406,'დამტკ. საკუთ.'!J406)</f>
        <v>300000</v>
      </c>
      <c r="K406" s="10" t="s">
        <v>190</v>
      </c>
    </row>
    <row r="407" spans="1:11" ht="15" customHeight="1" x14ac:dyDescent="0.25">
      <c r="A407" t="str">
        <f t="shared" si="6"/>
        <v>b</v>
      </c>
      <c r="B407" s="8"/>
      <c r="C407" s="9" t="s">
        <v>17</v>
      </c>
      <c r="D407" s="10">
        <f>SUM('დამტკ. ბიუჯ.'!D407,'დამტკ. საკუთ.'!D407)</f>
        <v>0</v>
      </c>
      <c r="E407" s="10">
        <f>SUM('დამტკ. ბიუჯ.'!E407,'დამტკ. საკუთ.'!E407)</f>
        <v>0</v>
      </c>
      <c r="F407" s="10">
        <f>SUM('დამტკ. ბიუჯ.'!F407,'დამტკ. საკუთ.'!F407)</f>
        <v>0</v>
      </c>
      <c r="G407" s="10">
        <f>SUM('დამტკ. ბიუჯ.'!G407,'დამტკ. საკუთ.'!G407)</f>
        <v>0</v>
      </c>
      <c r="H407" s="10">
        <f>SUM('დამტკ. ბიუჯ.'!H407,'დამტკ. საკუთ.'!H407)</f>
        <v>0</v>
      </c>
      <c r="I407" s="10">
        <f>SUM('დამტკ. ბიუჯ.'!I407,'დამტკ. საკუთ.'!I407)</f>
        <v>0</v>
      </c>
      <c r="J407" s="10">
        <f>SUM('დამტკ. ბიუჯ.'!J407,'დამტკ. საკუთ.'!J407)</f>
        <v>0</v>
      </c>
      <c r="K407" s="10" t="s">
        <v>190</v>
      </c>
    </row>
    <row r="408" spans="1:11" ht="15" customHeight="1" x14ac:dyDescent="0.25">
      <c r="A408" t="str">
        <f t="shared" si="6"/>
        <v>b</v>
      </c>
      <c r="B408" s="5"/>
      <c r="C408" s="6" t="s">
        <v>18</v>
      </c>
      <c r="D408" s="7">
        <f>SUM('დამტკ. ბიუჯ.'!D408,'დამტკ. საკუთ.'!D408)</f>
        <v>0</v>
      </c>
      <c r="E408" s="7">
        <f>SUM('დამტკ. ბიუჯ.'!E408,'დამტკ. საკუთ.'!E408)</f>
        <v>0</v>
      </c>
      <c r="F408" s="7">
        <f>SUM('დამტკ. ბიუჯ.'!F408,'დამტკ. საკუთ.'!F408)</f>
        <v>0</v>
      </c>
      <c r="G408" s="7">
        <f>SUM('დამტკ. ბიუჯ.'!G408,'დამტკ. საკუთ.'!G408)</f>
        <v>0</v>
      </c>
      <c r="H408" s="7">
        <f>SUM('დამტკ. ბიუჯ.'!H408,'დამტკ. საკუთ.'!H408)</f>
        <v>0</v>
      </c>
      <c r="I408" s="7">
        <f>SUM('დამტკ. ბიუჯ.'!I408,'დამტკ. საკუთ.'!I408)</f>
        <v>0</v>
      </c>
      <c r="J408" s="7">
        <f>SUM('დამტკ. ბიუჯ.'!J408,'დამტკ. საკუთ.'!J408)</f>
        <v>0</v>
      </c>
      <c r="K408" s="7" t="s">
        <v>190</v>
      </c>
    </row>
    <row r="409" spans="1:11" ht="15" customHeight="1" x14ac:dyDescent="0.25">
      <c r="A409" t="str">
        <f t="shared" si="6"/>
        <v>b</v>
      </c>
      <c r="B409" s="5"/>
      <c r="C409" s="6" t="s">
        <v>19</v>
      </c>
      <c r="D409" s="7">
        <f>SUM('დამტკ. ბიუჯ.'!D409,'დამტკ. საკუთ.'!D409)</f>
        <v>0</v>
      </c>
      <c r="E409" s="7">
        <f>SUM('დამტკ. ბიუჯ.'!E409,'დამტკ. საკუთ.'!E409)</f>
        <v>0</v>
      </c>
      <c r="F409" s="7">
        <f>SUM('დამტკ. ბიუჯ.'!F409,'დამტკ. საკუთ.'!F409)</f>
        <v>0</v>
      </c>
      <c r="G409" s="7">
        <f>SUM('დამტკ. ბიუჯ.'!G409,'დამტკ. საკუთ.'!G409)</f>
        <v>0</v>
      </c>
      <c r="H409" s="7">
        <f>SUM('დამტკ. ბიუჯ.'!H409,'დამტკ. საკუთ.'!H409)</f>
        <v>0</v>
      </c>
      <c r="I409" s="7">
        <f>SUM('დამტკ. ბიუჯ.'!I409,'დამტკ. საკუთ.'!I409)</f>
        <v>0</v>
      </c>
      <c r="J409" s="7">
        <f>SUM('დამტკ. ბიუჯ.'!J409,'დამტკ. საკუთ.'!J409)</f>
        <v>0</v>
      </c>
      <c r="K409" s="7" t="s">
        <v>190</v>
      </c>
    </row>
    <row r="410" spans="1:11" ht="15.75" customHeight="1" thickBot="1" x14ac:dyDescent="0.3">
      <c r="A410" t="str">
        <f t="shared" si="6"/>
        <v>b</v>
      </c>
      <c r="B410" s="11"/>
      <c r="C410" s="12" t="s">
        <v>20</v>
      </c>
      <c r="D410" s="13">
        <f>SUM('დამტკ. ბიუჯ.'!D410,'დამტკ. საკუთ.'!D410)</f>
        <v>0</v>
      </c>
      <c r="E410" s="13">
        <f>SUM('დამტკ. ბიუჯ.'!E410,'დამტკ. საკუთ.'!E410)</f>
        <v>0</v>
      </c>
      <c r="F410" s="13">
        <f>SUM('დამტკ. ბიუჯ.'!F410,'დამტკ. საკუთ.'!F410)</f>
        <v>0</v>
      </c>
      <c r="G410" s="13">
        <f>SUM('დამტკ. ბიუჯ.'!G410,'დამტკ. საკუთ.'!G410)</f>
        <v>0</v>
      </c>
      <c r="H410" s="13">
        <f>SUM('დამტკ. ბიუჯ.'!H410,'დამტკ. საკუთ.'!H410)</f>
        <v>0</v>
      </c>
      <c r="I410" s="13">
        <f>SUM('დამტკ. ბიუჯ.'!I410,'დამტკ. საკუთ.'!I410)</f>
        <v>0</v>
      </c>
      <c r="J410" s="13">
        <f>SUM('დამტკ. ბიუჯ.'!J410,'დამტკ. საკუთ.'!J410)</f>
        <v>0</v>
      </c>
      <c r="K410" s="13" t="s">
        <v>190</v>
      </c>
    </row>
    <row r="411" spans="1:11" ht="32.25" customHeight="1" thickTop="1" thickBot="1" x14ac:dyDescent="0.3">
      <c r="A411" t="str">
        <f t="shared" si="6"/>
        <v>a</v>
      </c>
      <c r="B411" s="3" t="s">
        <v>85</v>
      </c>
      <c r="C411" s="4" t="s">
        <v>86</v>
      </c>
      <c r="D411" s="4">
        <f>SUM('დამტკ. ბიუჯ.'!D411,'დამტკ. საკუთ.'!D411)</f>
        <v>5500000</v>
      </c>
      <c r="E411" s="4">
        <f>SUM('დამტკ. ბიუჯ.'!E411,'დამტკ. საკუთ.'!E411)</f>
        <v>1375000</v>
      </c>
      <c r="F411" s="4">
        <f>SUM('დამტკ. ბიუჯ.'!F411,'დამტკ. საკუთ.'!F411)</f>
        <v>1375000</v>
      </c>
      <c r="G411" s="4">
        <f>SUM('დამტკ. ბიუჯ.'!G411,'დამტკ. საკუთ.'!G411)</f>
        <v>1375000</v>
      </c>
      <c r="H411" s="4">
        <f>SUM('დამტკ. ბიუჯ.'!H411,'დამტკ. საკუთ.'!H411)</f>
        <v>1375000</v>
      </c>
      <c r="I411" s="4">
        <f>SUM('დამტკ. ბიუჯ.'!I411,'დამტკ. საკუთ.'!I411)</f>
        <v>2750000</v>
      </c>
      <c r="J411" s="4">
        <f>SUM('დამტკ. ბიუჯ.'!J411,'დამტკ. საკუთ.'!J411)</f>
        <v>4125000</v>
      </c>
      <c r="K411" s="4" t="s">
        <v>190</v>
      </c>
    </row>
    <row r="412" spans="1:11" ht="15.75" customHeight="1" thickTop="1" x14ac:dyDescent="0.25">
      <c r="A412" t="str">
        <f t="shared" si="6"/>
        <v>a</v>
      </c>
      <c r="B412" s="5"/>
      <c r="C412" s="6" t="s">
        <v>10</v>
      </c>
      <c r="D412" s="7">
        <f>SUM('დამტკ. ბიუჯ.'!D412,'დამტკ. საკუთ.'!D412)</f>
        <v>5500000</v>
      </c>
      <c r="E412" s="7">
        <f>SUM('დამტკ. ბიუჯ.'!E412,'დამტკ. საკუთ.'!E412)</f>
        <v>1375000</v>
      </c>
      <c r="F412" s="7">
        <f>SUM('დამტკ. ბიუჯ.'!F412,'დამტკ. საკუთ.'!F412)</f>
        <v>1375000</v>
      </c>
      <c r="G412" s="7">
        <f>SUM('დამტკ. ბიუჯ.'!G412,'დამტკ. საკუთ.'!G412)</f>
        <v>1375000</v>
      </c>
      <c r="H412" s="7">
        <f>SUM('დამტკ. ბიუჯ.'!H412,'დამტკ. საკუთ.'!H412)</f>
        <v>1375000</v>
      </c>
      <c r="I412" s="7">
        <f>SUM('დამტკ. ბიუჯ.'!I412,'დამტკ. საკუთ.'!I412)</f>
        <v>2750000</v>
      </c>
      <c r="J412" s="7">
        <f>SUM('დამტკ. ბიუჯ.'!J412,'დამტკ. საკუთ.'!J412)</f>
        <v>4125000</v>
      </c>
      <c r="K412" s="7" t="s">
        <v>190</v>
      </c>
    </row>
    <row r="413" spans="1:11" ht="15" customHeight="1" x14ac:dyDescent="0.25">
      <c r="A413" t="str">
        <f t="shared" si="6"/>
        <v>b</v>
      </c>
      <c r="B413" s="8"/>
      <c r="C413" s="9" t="s">
        <v>11</v>
      </c>
      <c r="D413" s="10">
        <f>SUM('დამტკ. ბიუჯ.'!D413,'დამტკ. საკუთ.'!D413)</f>
        <v>0</v>
      </c>
      <c r="E413" s="10">
        <f>SUM('დამტკ. ბიუჯ.'!E413,'დამტკ. საკუთ.'!E413)</f>
        <v>0</v>
      </c>
      <c r="F413" s="10">
        <f>SUM('დამტკ. ბიუჯ.'!F413,'დამტკ. საკუთ.'!F413)</f>
        <v>0</v>
      </c>
      <c r="G413" s="10">
        <f>SUM('დამტკ. ბიუჯ.'!G413,'დამტკ. საკუთ.'!G413)</f>
        <v>0</v>
      </c>
      <c r="H413" s="10">
        <f>SUM('დამტკ. ბიუჯ.'!H413,'დამტკ. საკუთ.'!H413)</f>
        <v>0</v>
      </c>
      <c r="I413" s="10">
        <f>SUM('დამტკ. ბიუჯ.'!I413,'დამტკ. საკუთ.'!I413)</f>
        <v>0</v>
      </c>
      <c r="J413" s="10">
        <f>SUM('დამტკ. ბიუჯ.'!J413,'დამტკ. საკუთ.'!J413)</f>
        <v>0</v>
      </c>
      <c r="K413" s="10" t="s">
        <v>190</v>
      </c>
    </row>
    <row r="414" spans="1:11" ht="15" customHeight="1" x14ac:dyDescent="0.25">
      <c r="A414" t="str">
        <f t="shared" si="6"/>
        <v>b</v>
      </c>
      <c r="B414" s="8"/>
      <c r="C414" s="9" t="s">
        <v>12</v>
      </c>
      <c r="D414" s="10">
        <f>SUM('დამტკ. ბიუჯ.'!D414,'დამტკ. საკუთ.'!D414)</f>
        <v>0</v>
      </c>
      <c r="E414" s="10">
        <f>SUM('დამტკ. ბიუჯ.'!E414,'დამტკ. საკუთ.'!E414)</f>
        <v>0</v>
      </c>
      <c r="F414" s="10">
        <f>SUM('დამტკ. ბიუჯ.'!F414,'დამტკ. საკუთ.'!F414)</f>
        <v>0</v>
      </c>
      <c r="G414" s="10">
        <f>SUM('დამტკ. ბიუჯ.'!G414,'დამტკ. საკუთ.'!G414)</f>
        <v>0</v>
      </c>
      <c r="H414" s="10">
        <f>SUM('დამტკ. ბიუჯ.'!H414,'დამტკ. საკუთ.'!H414)</f>
        <v>0</v>
      </c>
      <c r="I414" s="10">
        <f>SUM('დამტკ. ბიუჯ.'!I414,'დამტკ. საკუთ.'!I414)</f>
        <v>0</v>
      </c>
      <c r="J414" s="10">
        <f>SUM('დამტკ. ბიუჯ.'!J414,'დამტკ. საკუთ.'!J414)</f>
        <v>0</v>
      </c>
      <c r="K414" s="10" t="s">
        <v>190</v>
      </c>
    </row>
    <row r="415" spans="1:11" ht="15" customHeight="1" x14ac:dyDescent="0.25">
      <c r="A415" t="str">
        <f t="shared" si="6"/>
        <v>b</v>
      </c>
      <c r="B415" s="8"/>
      <c r="C415" s="9" t="s">
        <v>13</v>
      </c>
      <c r="D415" s="10">
        <f>SUM('დამტკ. ბიუჯ.'!D415,'დამტკ. საკუთ.'!D415)</f>
        <v>0</v>
      </c>
      <c r="E415" s="10">
        <f>SUM('დამტკ. ბიუჯ.'!E415,'დამტკ. საკუთ.'!E415)</f>
        <v>0</v>
      </c>
      <c r="F415" s="10">
        <f>SUM('დამტკ. ბიუჯ.'!F415,'დამტკ. საკუთ.'!F415)</f>
        <v>0</v>
      </c>
      <c r="G415" s="10">
        <f>SUM('დამტკ. ბიუჯ.'!G415,'დამტკ. საკუთ.'!G415)</f>
        <v>0</v>
      </c>
      <c r="H415" s="10">
        <f>SUM('დამტკ. ბიუჯ.'!H415,'დამტკ. საკუთ.'!H415)</f>
        <v>0</v>
      </c>
      <c r="I415" s="10">
        <f>SUM('დამტკ. ბიუჯ.'!I415,'დამტკ. საკუთ.'!I415)</f>
        <v>0</v>
      </c>
      <c r="J415" s="10">
        <f>SUM('დამტკ. ბიუჯ.'!J415,'დამტკ. საკუთ.'!J415)</f>
        <v>0</v>
      </c>
      <c r="K415" s="10" t="s">
        <v>190</v>
      </c>
    </row>
    <row r="416" spans="1:11" ht="15" customHeight="1" x14ac:dyDescent="0.25">
      <c r="A416" t="str">
        <f t="shared" si="6"/>
        <v>b</v>
      </c>
      <c r="B416" s="8"/>
      <c r="C416" s="9" t="s">
        <v>14</v>
      </c>
      <c r="D416" s="10">
        <f>SUM('დამტკ. ბიუჯ.'!D416,'დამტკ. საკუთ.'!D416)</f>
        <v>0</v>
      </c>
      <c r="E416" s="10">
        <f>SUM('დამტკ. ბიუჯ.'!E416,'დამტკ. საკუთ.'!E416)</f>
        <v>0</v>
      </c>
      <c r="F416" s="10">
        <f>SUM('დამტკ. ბიუჯ.'!F416,'დამტკ. საკუთ.'!F416)</f>
        <v>0</v>
      </c>
      <c r="G416" s="10">
        <f>SUM('დამტკ. ბიუჯ.'!G416,'დამტკ. საკუთ.'!G416)</f>
        <v>0</v>
      </c>
      <c r="H416" s="10">
        <f>SUM('დამტკ. ბიუჯ.'!H416,'დამტკ. საკუთ.'!H416)</f>
        <v>0</v>
      </c>
      <c r="I416" s="10">
        <f>SUM('დამტკ. ბიუჯ.'!I416,'დამტკ. საკუთ.'!I416)</f>
        <v>0</v>
      </c>
      <c r="J416" s="10">
        <f>SUM('დამტკ. ბიუჯ.'!J416,'დამტკ. საკუთ.'!J416)</f>
        <v>0</v>
      </c>
      <c r="K416" s="10" t="s">
        <v>190</v>
      </c>
    </row>
    <row r="417" spans="1:11" ht="15" customHeight="1" x14ac:dyDescent="0.25">
      <c r="A417" t="str">
        <f t="shared" si="6"/>
        <v>b</v>
      </c>
      <c r="B417" s="8"/>
      <c r="C417" s="9" t="s">
        <v>15</v>
      </c>
      <c r="D417" s="10">
        <f>SUM('დამტკ. ბიუჯ.'!D417,'დამტკ. საკუთ.'!D417)</f>
        <v>0</v>
      </c>
      <c r="E417" s="10">
        <f>SUM('დამტკ. ბიუჯ.'!E417,'დამტკ. საკუთ.'!E417)</f>
        <v>0</v>
      </c>
      <c r="F417" s="10">
        <f>SUM('დამტკ. ბიუჯ.'!F417,'დამტკ. საკუთ.'!F417)</f>
        <v>0</v>
      </c>
      <c r="G417" s="10">
        <f>SUM('დამტკ. ბიუჯ.'!G417,'დამტკ. საკუთ.'!G417)</f>
        <v>0</v>
      </c>
      <c r="H417" s="10">
        <f>SUM('დამტკ. ბიუჯ.'!H417,'დამტკ. საკუთ.'!H417)</f>
        <v>0</v>
      </c>
      <c r="I417" s="10">
        <f>SUM('დამტკ. ბიუჯ.'!I417,'დამტკ. საკუთ.'!I417)</f>
        <v>0</v>
      </c>
      <c r="J417" s="10">
        <f>SUM('დამტკ. ბიუჯ.'!J417,'დამტკ. საკუთ.'!J417)</f>
        <v>0</v>
      </c>
      <c r="K417" s="10" t="s">
        <v>190</v>
      </c>
    </row>
    <row r="418" spans="1:11" ht="15" customHeight="1" x14ac:dyDescent="0.25">
      <c r="A418" t="str">
        <f t="shared" si="6"/>
        <v>a</v>
      </c>
      <c r="B418" s="8"/>
      <c r="C418" s="9" t="s">
        <v>16</v>
      </c>
      <c r="D418" s="10">
        <f>SUM('დამტკ. ბიუჯ.'!D418,'დამტკ. საკუთ.'!D418)</f>
        <v>5500000</v>
      </c>
      <c r="E418" s="10">
        <f>SUM('დამტკ. ბიუჯ.'!E418,'დამტკ. საკუთ.'!E418)</f>
        <v>1375000</v>
      </c>
      <c r="F418" s="10">
        <f>SUM('დამტკ. ბიუჯ.'!F418,'დამტკ. საკუთ.'!F418)</f>
        <v>1375000</v>
      </c>
      <c r="G418" s="10">
        <f>SUM('დამტკ. ბიუჯ.'!G418,'დამტკ. საკუთ.'!G418)</f>
        <v>1375000</v>
      </c>
      <c r="H418" s="10">
        <f>SUM('დამტკ. ბიუჯ.'!H418,'დამტკ. საკუთ.'!H418)</f>
        <v>1375000</v>
      </c>
      <c r="I418" s="10">
        <f>SUM('დამტკ. ბიუჯ.'!I418,'დამტკ. საკუთ.'!I418)</f>
        <v>2750000</v>
      </c>
      <c r="J418" s="10">
        <f>SUM('დამტკ. ბიუჯ.'!J418,'დამტკ. საკუთ.'!J418)</f>
        <v>4125000</v>
      </c>
      <c r="K418" s="10" t="s">
        <v>190</v>
      </c>
    </row>
    <row r="419" spans="1:11" ht="15" customHeight="1" x14ac:dyDescent="0.25">
      <c r="A419" t="str">
        <f t="shared" si="6"/>
        <v>b</v>
      </c>
      <c r="B419" s="8"/>
      <c r="C419" s="9" t="s">
        <v>17</v>
      </c>
      <c r="D419" s="10">
        <f>SUM('დამტკ. ბიუჯ.'!D419,'დამტკ. საკუთ.'!D419)</f>
        <v>0</v>
      </c>
      <c r="E419" s="10">
        <f>SUM('დამტკ. ბიუჯ.'!E419,'დამტკ. საკუთ.'!E419)</f>
        <v>0</v>
      </c>
      <c r="F419" s="10">
        <f>SUM('დამტკ. ბიუჯ.'!F419,'დამტკ. საკუთ.'!F419)</f>
        <v>0</v>
      </c>
      <c r="G419" s="10">
        <f>SUM('დამტკ. ბიუჯ.'!G419,'დამტკ. საკუთ.'!G419)</f>
        <v>0</v>
      </c>
      <c r="H419" s="10">
        <f>SUM('დამტკ. ბიუჯ.'!H419,'დამტკ. საკუთ.'!H419)</f>
        <v>0</v>
      </c>
      <c r="I419" s="10">
        <f>SUM('დამტკ. ბიუჯ.'!I419,'დამტკ. საკუთ.'!I419)</f>
        <v>0</v>
      </c>
      <c r="J419" s="10">
        <f>SUM('დამტკ. ბიუჯ.'!J419,'დამტკ. საკუთ.'!J419)</f>
        <v>0</v>
      </c>
      <c r="K419" s="10" t="s">
        <v>190</v>
      </c>
    </row>
    <row r="420" spans="1:11" ht="15" customHeight="1" x14ac:dyDescent="0.25">
      <c r="A420" t="str">
        <f t="shared" si="6"/>
        <v>b</v>
      </c>
      <c r="B420" s="5"/>
      <c r="C420" s="6" t="s">
        <v>18</v>
      </c>
      <c r="D420" s="7">
        <f>SUM('დამტკ. ბიუჯ.'!D420,'დამტკ. საკუთ.'!D420)</f>
        <v>0</v>
      </c>
      <c r="E420" s="7">
        <f>SUM('დამტკ. ბიუჯ.'!E420,'დამტკ. საკუთ.'!E420)</f>
        <v>0</v>
      </c>
      <c r="F420" s="7">
        <f>SUM('დამტკ. ბიუჯ.'!F420,'დამტკ. საკუთ.'!F420)</f>
        <v>0</v>
      </c>
      <c r="G420" s="7">
        <f>SUM('დამტკ. ბიუჯ.'!G420,'დამტკ. საკუთ.'!G420)</f>
        <v>0</v>
      </c>
      <c r="H420" s="7">
        <f>SUM('დამტკ. ბიუჯ.'!H420,'დამტკ. საკუთ.'!H420)</f>
        <v>0</v>
      </c>
      <c r="I420" s="7">
        <f>SUM('დამტკ. ბიუჯ.'!I420,'დამტკ. საკუთ.'!I420)</f>
        <v>0</v>
      </c>
      <c r="J420" s="7">
        <f>SUM('დამტკ. ბიუჯ.'!J420,'დამტკ. საკუთ.'!J420)</f>
        <v>0</v>
      </c>
      <c r="K420" s="7" t="s">
        <v>190</v>
      </c>
    </row>
    <row r="421" spans="1:11" ht="15" customHeight="1" x14ac:dyDescent="0.25">
      <c r="A421" t="str">
        <f t="shared" si="6"/>
        <v>b</v>
      </c>
      <c r="B421" s="5"/>
      <c r="C421" s="6" t="s">
        <v>19</v>
      </c>
      <c r="D421" s="7">
        <f>SUM('დამტკ. ბიუჯ.'!D421,'დამტკ. საკუთ.'!D421)</f>
        <v>0</v>
      </c>
      <c r="E421" s="7">
        <f>SUM('დამტკ. ბიუჯ.'!E421,'დამტკ. საკუთ.'!E421)</f>
        <v>0</v>
      </c>
      <c r="F421" s="7">
        <f>SUM('დამტკ. ბიუჯ.'!F421,'დამტკ. საკუთ.'!F421)</f>
        <v>0</v>
      </c>
      <c r="G421" s="7">
        <f>SUM('დამტკ. ბიუჯ.'!G421,'დამტკ. საკუთ.'!G421)</f>
        <v>0</v>
      </c>
      <c r="H421" s="7">
        <f>SUM('დამტკ. ბიუჯ.'!H421,'დამტკ. საკუთ.'!H421)</f>
        <v>0</v>
      </c>
      <c r="I421" s="7">
        <f>SUM('დამტკ. ბიუჯ.'!I421,'დამტკ. საკუთ.'!I421)</f>
        <v>0</v>
      </c>
      <c r="J421" s="7">
        <f>SUM('დამტკ. ბიუჯ.'!J421,'დამტკ. საკუთ.'!J421)</f>
        <v>0</v>
      </c>
      <c r="K421" s="7" t="s">
        <v>190</v>
      </c>
    </row>
    <row r="422" spans="1:11" ht="15.75" customHeight="1" thickBot="1" x14ac:dyDescent="0.3">
      <c r="A422" t="str">
        <f t="shared" si="6"/>
        <v>b</v>
      </c>
      <c r="B422" s="11"/>
      <c r="C422" s="12" t="s">
        <v>20</v>
      </c>
      <c r="D422" s="13">
        <f>SUM('დამტკ. ბიუჯ.'!D422,'დამტკ. საკუთ.'!D422)</f>
        <v>0</v>
      </c>
      <c r="E422" s="13">
        <f>SUM('დამტკ. ბიუჯ.'!E422,'დამტკ. საკუთ.'!E422)</f>
        <v>0</v>
      </c>
      <c r="F422" s="13">
        <f>SUM('დამტკ. ბიუჯ.'!F422,'დამტკ. საკუთ.'!F422)</f>
        <v>0</v>
      </c>
      <c r="G422" s="13">
        <f>SUM('დამტკ. ბიუჯ.'!G422,'დამტკ. საკუთ.'!G422)</f>
        <v>0</v>
      </c>
      <c r="H422" s="13">
        <f>SUM('დამტკ. ბიუჯ.'!H422,'დამტკ. საკუთ.'!H422)</f>
        <v>0</v>
      </c>
      <c r="I422" s="13">
        <f>SUM('დამტკ. ბიუჯ.'!I422,'დამტკ. საკუთ.'!I422)</f>
        <v>0</v>
      </c>
      <c r="J422" s="13">
        <f>SUM('დამტკ. ბიუჯ.'!J422,'დამტკ. საკუთ.'!J422)</f>
        <v>0</v>
      </c>
      <c r="K422" s="13" t="s">
        <v>190</v>
      </c>
    </row>
    <row r="423" spans="1:11" ht="32.25" customHeight="1" thickTop="1" thickBot="1" x14ac:dyDescent="0.3">
      <c r="A423" t="str">
        <f t="shared" si="6"/>
        <v>a</v>
      </c>
      <c r="B423" s="3" t="s">
        <v>87</v>
      </c>
      <c r="C423" s="4" t="s">
        <v>88</v>
      </c>
      <c r="D423" s="4">
        <f>SUM('დამტკ. ბიუჯ.'!D423,'დამტკ. საკუთ.'!D423)</f>
        <v>2600000</v>
      </c>
      <c r="E423" s="4">
        <f>SUM('დამტკ. ბიუჯ.'!E423,'დამტკ. საკუთ.'!E423)</f>
        <v>650000</v>
      </c>
      <c r="F423" s="4">
        <f>SUM('დამტკ. ბიუჯ.'!F423,'დამტკ. საკუთ.'!F423)</f>
        <v>650000</v>
      </c>
      <c r="G423" s="4">
        <f>SUM('დამტკ. ბიუჯ.'!G423,'დამტკ. საკუთ.'!G423)</f>
        <v>650000</v>
      </c>
      <c r="H423" s="4">
        <f>SUM('დამტკ. ბიუჯ.'!H423,'დამტკ. საკუთ.'!H423)</f>
        <v>650000</v>
      </c>
      <c r="I423" s="4">
        <f>SUM('დამტკ. ბიუჯ.'!I423,'დამტკ. საკუთ.'!I423)</f>
        <v>1300000</v>
      </c>
      <c r="J423" s="4">
        <f>SUM('დამტკ. ბიუჯ.'!J423,'დამტკ. საკუთ.'!J423)</f>
        <v>1950000</v>
      </c>
      <c r="K423" s="4" t="s">
        <v>190</v>
      </c>
    </row>
    <row r="424" spans="1:11" ht="15.75" customHeight="1" thickTop="1" x14ac:dyDescent="0.25">
      <c r="A424" t="str">
        <f t="shared" si="6"/>
        <v>a</v>
      </c>
      <c r="B424" s="5"/>
      <c r="C424" s="6" t="s">
        <v>10</v>
      </c>
      <c r="D424" s="7">
        <f>SUM('დამტკ. ბიუჯ.'!D424,'დამტკ. საკუთ.'!D424)</f>
        <v>2600000</v>
      </c>
      <c r="E424" s="7">
        <f>SUM('დამტკ. ბიუჯ.'!E424,'დამტკ. საკუთ.'!E424)</f>
        <v>650000</v>
      </c>
      <c r="F424" s="7">
        <f>SUM('დამტკ. ბიუჯ.'!F424,'დამტკ. საკუთ.'!F424)</f>
        <v>650000</v>
      </c>
      <c r="G424" s="7">
        <f>SUM('დამტკ. ბიუჯ.'!G424,'დამტკ. საკუთ.'!G424)</f>
        <v>650000</v>
      </c>
      <c r="H424" s="7">
        <f>SUM('დამტკ. ბიუჯ.'!H424,'დამტკ. საკუთ.'!H424)</f>
        <v>650000</v>
      </c>
      <c r="I424" s="7">
        <f>SUM('დამტკ. ბიუჯ.'!I424,'დამტკ. საკუთ.'!I424)</f>
        <v>1300000</v>
      </c>
      <c r="J424" s="7">
        <f>SUM('დამტკ. ბიუჯ.'!J424,'დამტკ. საკუთ.'!J424)</f>
        <v>1950000</v>
      </c>
      <c r="K424" s="7" t="s">
        <v>190</v>
      </c>
    </row>
    <row r="425" spans="1:11" ht="15" customHeight="1" x14ac:dyDescent="0.25">
      <c r="A425" t="str">
        <f t="shared" si="6"/>
        <v>b</v>
      </c>
      <c r="B425" s="8"/>
      <c r="C425" s="9" t="s">
        <v>11</v>
      </c>
      <c r="D425" s="10">
        <f>SUM('დამტკ. ბიუჯ.'!D425,'დამტკ. საკუთ.'!D425)</f>
        <v>0</v>
      </c>
      <c r="E425" s="10">
        <f>SUM('დამტკ. ბიუჯ.'!E425,'დამტკ. საკუთ.'!E425)</f>
        <v>0</v>
      </c>
      <c r="F425" s="10">
        <f>SUM('დამტკ. ბიუჯ.'!F425,'დამტკ. საკუთ.'!F425)</f>
        <v>0</v>
      </c>
      <c r="G425" s="10">
        <f>SUM('დამტკ. ბიუჯ.'!G425,'დამტკ. საკუთ.'!G425)</f>
        <v>0</v>
      </c>
      <c r="H425" s="10">
        <f>SUM('დამტკ. ბიუჯ.'!H425,'დამტკ. საკუთ.'!H425)</f>
        <v>0</v>
      </c>
      <c r="I425" s="10">
        <f>SUM('დამტკ. ბიუჯ.'!I425,'დამტკ. საკუთ.'!I425)</f>
        <v>0</v>
      </c>
      <c r="J425" s="10">
        <f>SUM('დამტკ. ბიუჯ.'!J425,'დამტკ. საკუთ.'!J425)</f>
        <v>0</v>
      </c>
      <c r="K425" s="10" t="s">
        <v>190</v>
      </c>
    </row>
    <row r="426" spans="1:11" ht="15" customHeight="1" x14ac:dyDescent="0.25">
      <c r="A426" t="str">
        <f t="shared" si="6"/>
        <v>b</v>
      </c>
      <c r="B426" s="8"/>
      <c r="C426" s="9" t="s">
        <v>12</v>
      </c>
      <c r="D426" s="10">
        <f>SUM('დამტკ. ბიუჯ.'!D426,'დამტკ. საკუთ.'!D426)</f>
        <v>0</v>
      </c>
      <c r="E426" s="10">
        <f>SUM('დამტკ. ბიუჯ.'!E426,'დამტკ. საკუთ.'!E426)</f>
        <v>0</v>
      </c>
      <c r="F426" s="10">
        <f>SUM('დამტკ. ბიუჯ.'!F426,'დამტკ. საკუთ.'!F426)</f>
        <v>0</v>
      </c>
      <c r="G426" s="10">
        <f>SUM('დამტკ. ბიუჯ.'!G426,'დამტკ. საკუთ.'!G426)</f>
        <v>0</v>
      </c>
      <c r="H426" s="10">
        <f>SUM('დამტკ. ბიუჯ.'!H426,'დამტკ. საკუთ.'!H426)</f>
        <v>0</v>
      </c>
      <c r="I426" s="10">
        <f>SUM('დამტკ. ბიუჯ.'!I426,'დამტკ. საკუთ.'!I426)</f>
        <v>0</v>
      </c>
      <c r="J426" s="10">
        <f>SUM('დამტკ. ბიუჯ.'!J426,'დამტკ. საკუთ.'!J426)</f>
        <v>0</v>
      </c>
      <c r="K426" s="10" t="s">
        <v>190</v>
      </c>
    </row>
    <row r="427" spans="1:11" ht="15" customHeight="1" x14ac:dyDescent="0.25">
      <c r="A427" t="str">
        <f t="shared" si="6"/>
        <v>b</v>
      </c>
      <c r="B427" s="8"/>
      <c r="C427" s="9" t="s">
        <v>13</v>
      </c>
      <c r="D427" s="10">
        <f>SUM('დამტკ. ბიუჯ.'!D427,'დამტკ. საკუთ.'!D427)</f>
        <v>0</v>
      </c>
      <c r="E427" s="10">
        <f>SUM('დამტკ. ბიუჯ.'!E427,'დამტკ. საკუთ.'!E427)</f>
        <v>0</v>
      </c>
      <c r="F427" s="10">
        <f>SUM('დამტკ. ბიუჯ.'!F427,'დამტკ. საკუთ.'!F427)</f>
        <v>0</v>
      </c>
      <c r="G427" s="10">
        <f>SUM('დამტკ. ბიუჯ.'!G427,'დამტკ. საკუთ.'!G427)</f>
        <v>0</v>
      </c>
      <c r="H427" s="10">
        <f>SUM('დამტკ. ბიუჯ.'!H427,'დამტკ. საკუთ.'!H427)</f>
        <v>0</v>
      </c>
      <c r="I427" s="10">
        <f>SUM('დამტკ. ბიუჯ.'!I427,'დამტკ. საკუთ.'!I427)</f>
        <v>0</v>
      </c>
      <c r="J427" s="10">
        <f>SUM('დამტკ. ბიუჯ.'!J427,'დამტკ. საკუთ.'!J427)</f>
        <v>0</v>
      </c>
      <c r="K427" s="10" t="s">
        <v>190</v>
      </c>
    </row>
    <row r="428" spans="1:11" ht="15" customHeight="1" x14ac:dyDescent="0.25">
      <c r="A428" t="str">
        <f t="shared" si="6"/>
        <v>b</v>
      </c>
      <c r="B428" s="8"/>
      <c r="C428" s="9" t="s">
        <v>14</v>
      </c>
      <c r="D428" s="10">
        <f>SUM('დამტკ. ბიუჯ.'!D428,'დამტკ. საკუთ.'!D428)</f>
        <v>0</v>
      </c>
      <c r="E428" s="10">
        <f>SUM('დამტკ. ბიუჯ.'!E428,'დამტკ. საკუთ.'!E428)</f>
        <v>0</v>
      </c>
      <c r="F428" s="10">
        <f>SUM('დამტკ. ბიუჯ.'!F428,'დამტკ. საკუთ.'!F428)</f>
        <v>0</v>
      </c>
      <c r="G428" s="10">
        <f>SUM('დამტკ. ბიუჯ.'!G428,'დამტკ. საკუთ.'!G428)</f>
        <v>0</v>
      </c>
      <c r="H428" s="10">
        <f>SUM('დამტკ. ბიუჯ.'!H428,'დამტკ. საკუთ.'!H428)</f>
        <v>0</v>
      </c>
      <c r="I428" s="10">
        <f>SUM('დამტკ. ბიუჯ.'!I428,'დამტკ. საკუთ.'!I428)</f>
        <v>0</v>
      </c>
      <c r="J428" s="10">
        <f>SUM('დამტკ. ბიუჯ.'!J428,'დამტკ. საკუთ.'!J428)</f>
        <v>0</v>
      </c>
      <c r="K428" s="10" t="s">
        <v>190</v>
      </c>
    </row>
    <row r="429" spans="1:11" ht="15" customHeight="1" x14ac:dyDescent="0.25">
      <c r="A429" t="str">
        <f t="shared" si="6"/>
        <v>b</v>
      </c>
      <c r="B429" s="8"/>
      <c r="C429" s="9" t="s">
        <v>15</v>
      </c>
      <c r="D429" s="10">
        <f>SUM('დამტკ. ბიუჯ.'!D429,'დამტკ. საკუთ.'!D429)</f>
        <v>0</v>
      </c>
      <c r="E429" s="10">
        <f>SUM('დამტკ. ბიუჯ.'!E429,'დამტკ. საკუთ.'!E429)</f>
        <v>0</v>
      </c>
      <c r="F429" s="10">
        <f>SUM('დამტკ. ბიუჯ.'!F429,'დამტკ. საკუთ.'!F429)</f>
        <v>0</v>
      </c>
      <c r="G429" s="10">
        <f>SUM('დამტკ. ბიუჯ.'!G429,'დამტკ. საკუთ.'!G429)</f>
        <v>0</v>
      </c>
      <c r="H429" s="10">
        <f>SUM('დამტკ. ბიუჯ.'!H429,'დამტკ. საკუთ.'!H429)</f>
        <v>0</v>
      </c>
      <c r="I429" s="10">
        <f>SUM('დამტკ. ბიუჯ.'!I429,'დამტკ. საკუთ.'!I429)</f>
        <v>0</v>
      </c>
      <c r="J429" s="10">
        <f>SUM('დამტკ. ბიუჯ.'!J429,'დამტკ. საკუთ.'!J429)</f>
        <v>0</v>
      </c>
      <c r="K429" s="10" t="s">
        <v>190</v>
      </c>
    </row>
    <row r="430" spans="1:11" ht="15" customHeight="1" x14ac:dyDescent="0.25">
      <c r="A430" t="str">
        <f t="shared" si="6"/>
        <v>a</v>
      </c>
      <c r="B430" s="8"/>
      <c r="C430" s="9" t="s">
        <v>16</v>
      </c>
      <c r="D430" s="10">
        <f>SUM('დამტკ. ბიუჯ.'!D430,'დამტკ. საკუთ.'!D430)</f>
        <v>2600000</v>
      </c>
      <c r="E430" s="10">
        <f>SUM('დამტკ. ბიუჯ.'!E430,'დამტკ. საკუთ.'!E430)</f>
        <v>650000</v>
      </c>
      <c r="F430" s="10">
        <f>SUM('დამტკ. ბიუჯ.'!F430,'დამტკ. საკუთ.'!F430)</f>
        <v>650000</v>
      </c>
      <c r="G430" s="10">
        <f>SUM('დამტკ. ბიუჯ.'!G430,'დამტკ. საკუთ.'!G430)</f>
        <v>650000</v>
      </c>
      <c r="H430" s="10">
        <f>SUM('დამტკ. ბიუჯ.'!H430,'დამტკ. საკუთ.'!H430)</f>
        <v>650000</v>
      </c>
      <c r="I430" s="10">
        <f>SUM('დამტკ. ბიუჯ.'!I430,'დამტკ. საკუთ.'!I430)</f>
        <v>1300000</v>
      </c>
      <c r="J430" s="10">
        <f>SUM('დამტკ. ბიუჯ.'!J430,'დამტკ. საკუთ.'!J430)</f>
        <v>1950000</v>
      </c>
      <c r="K430" s="10" t="s">
        <v>190</v>
      </c>
    </row>
    <row r="431" spans="1:11" ht="15" customHeight="1" x14ac:dyDescent="0.25">
      <c r="A431" t="str">
        <f t="shared" si="6"/>
        <v>b</v>
      </c>
      <c r="B431" s="8"/>
      <c r="C431" s="9" t="s">
        <v>17</v>
      </c>
      <c r="D431" s="10">
        <f>SUM('დამტკ. ბიუჯ.'!D431,'დამტკ. საკუთ.'!D431)</f>
        <v>0</v>
      </c>
      <c r="E431" s="10">
        <f>SUM('დამტკ. ბიუჯ.'!E431,'დამტკ. საკუთ.'!E431)</f>
        <v>0</v>
      </c>
      <c r="F431" s="10">
        <f>SUM('დამტკ. ბიუჯ.'!F431,'დამტკ. საკუთ.'!F431)</f>
        <v>0</v>
      </c>
      <c r="G431" s="10">
        <f>SUM('დამტკ. ბიუჯ.'!G431,'დამტკ. საკუთ.'!G431)</f>
        <v>0</v>
      </c>
      <c r="H431" s="10">
        <f>SUM('დამტკ. ბიუჯ.'!H431,'დამტკ. საკუთ.'!H431)</f>
        <v>0</v>
      </c>
      <c r="I431" s="10">
        <f>SUM('დამტკ. ბიუჯ.'!I431,'დამტკ. საკუთ.'!I431)</f>
        <v>0</v>
      </c>
      <c r="J431" s="10">
        <f>SUM('დამტკ. ბიუჯ.'!J431,'დამტკ. საკუთ.'!J431)</f>
        <v>0</v>
      </c>
      <c r="K431" s="10" t="s">
        <v>190</v>
      </c>
    </row>
    <row r="432" spans="1:11" ht="15" customHeight="1" x14ac:dyDescent="0.25">
      <c r="A432" t="str">
        <f t="shared" si="6"/>
        <v>b</v>
      </c>
      <c r="B432" s="5"/>
      <c r="C432" s="6" t="s">
        <v>18</v>
      </c>
      <c r="D432" s="7">
        <f>SUM('დამტკ. ბიუჯ.'!D432,'დამტკ. საკუთ.'!D432)</f>
        <v>0</v>
      </c>
      <c r="E432" s="7">
        <f>SUM('დამტკ. ბიუჯ.'!E432,'დამტკ. საკუთ.'!E432)</f>
        <v>0</v>
      </c>
      <c r="F432" s="7">
        <f>SUM('დამტკ. ბიუჯ.'!F432,'დამტკ. საკუთ.'!F432)</f>
        <v>0</v>
      </c>
      <c r="G432" s="7">
        <f>SUM('დამტკ. ბიუჯ.'!G432,'დამტკ. საკუთ.'!G432)</f>
        <v>0</v>
      </c>
      <c r="H432" s="7">
        <f>SUM('დამტკ. ბიუჯ.'!H432,'დამტკ. საკუთ.'!H432)</f>
        <v>0</v>
      </c>
      <c r="I432" s="7">
        <f>SUM('დამტკ. ბიუჯ.'!I432,'დამტკ. საკუთ.'!I432)</f>
        <v>0</v>
      </c>
      <c r="J432" s="7">
        <f>SUM('დამტკ. ბიუჯ.'!J432,'დამტკ. საკუთ.'!J432)</f>
        <v>0</v>
      </c>
      <c r="K432" s="7" t="s">
        <v>190</v>
      </c>
    </row>
    <row r="433" spans="1:11" ht="15" customHeight="1" x14ac:dyDescent="0.25">
      <c r="A433" t="str">
        <f t="shared" si="6"/>
        <v>b</v>
      </c>
      <c r="B433" s="5"/>
      <c r="C433" s="6" t="s">
        <v>19</v>
      </c>
      <c r="D433" s="7">
        <f>SUM('დამტკ. ბიუჯ.'!D433,'დამტკ. საკუთ.'!D433)</f>
        <v>0</v>
      </c>
      <c r="E433" s="7">
        <f>SUM('დამტკ. ბიუჯ.'!E433,'დამტკ. საკუთ.'!E433)</f>
        <v>0</v>
      </c>
      <c r="F433" s="7">
        <f>SUM('დამტკ. ბიუჯ.'!F433,'დამტკ. საკუთ.'!F433)</f>
        <v>0</v>
      </c>
      <c r="G433" s="7">
        <f>SUM('დამტკ. ბიუჯ.'!G433,'დამტკ. საკუთ.'!G433)</f>
        <v>0</v>
      </c>
      <c r="H433" s="7">
        <f>SUM('დამტკ. ბიუჯ.'!H433,'დამტკ. საკუთ.'!H433)</f>
        <v>0</v>
      </c>
      <c r="I433" s="7">
        <f>SUM('დამტკ. ბიუჯ.'!I433,'დამტკ. საკუთ.'!I433)</f>
        <v>0</v>
      </c>
      <c r="J433" s="7">
        <f>SUM('დამტკ. ბიუჯ.'!J433,'დამტკ. საკუთ.'!J433)</f>
        <v>0</v>
      </c>
      <c r="K433" s="7" t="s">
        <v>190</v>
      </c>
    </row>
    <row r="434" spans="1:11" ht="15.75" customHeight="1" thickBot="1" x14ac:dyDescent="0.3">
      <c r="A434" t="str">
        <f t="shared" si="6"/>
        <v>b</v>
      </c>
      <c r="B434" s="11"/>
      <c r="C434" s="12" t="s">
        <v>20</v>
      </c>
      <c r="D434" s="13">
        <f>SUM('დამტკ. ბიუჯ.'!D434,'დამტკ. საკუთ.'!D434)</f>
        <v>0</v>
      </c>
      <c r="E434" s="13">
        <f>SUM('დამტკ. ბიუჯ.'!E434,'დამტკ. საკუთ.'!E434)</f>
        <v>0</v>
      </c>
      <c r="F434" s="13">
        <f>SUM('დამტკ. ბიუჯ.'!F434,'დამტკ. საკუთ.'!F434)</f>
        <v>0</v>
      </c>
      <c r="G434" s="13">
        <f>SUM('დამტკ. ბიუჯ.'!G434,'დამტკ. საკუთ.'!G434)</f>
        <v>0</v>
      </c>
      <c r="H434" s="13">
        <f>SUM('დამტკ. ბიუჯ.'!H434,'დამტკ. საკუთ.'!H434)</f>
        <v>0</v>
      </c>
      <c r="I434" s="13">
        <f>SUM('დამტკ. ბიუჯ.'!I434,'დამტკ. საკუთ.'!I434)</f>
        <v>0</v>
      </c>
      <c r="J434" s="13">
        <f>SUM('დამტკ. ბიუჯ.'!J434,'დამტკ. საკუთ.'!J434)</f>
        <v>0</v>
      </c>
      <c r="K434" s="13" t="s">
        <v>190</v>
      </c>
    </row>
    <row r="435" spans="1:11" ht="31.5" customHeight="1" thickTop="1" thickBot="1" x14ac:dyDescent="0.3">
      <c r="A435" t="str">
        <f t="shared" si="6"/>
        <v>a</v>
      </c>
      <c r="B435" s="3" t="s">
        <v>89</v>
      </c>
      <c r="C435" s="15" t="s">
        <v>90</v>
      </c>
      <c r="D435" s="4">
        <f>SUM('დამტკ. ბიუჯ.'!D435,'დამტკ. საკუთ.'!D435)</f>
        <v>760000</v>
      </c>
      <c r="E435" s="4">
        <f>SUM('დამტკ. ბიუჯ.'!E435,'დამტკ. საკუთ.'!E435)</f>
        <v>190000</v>
      </c>
      <c r="F435" s="4">
        <f>SUM('დამტკ. ბიუჯ.'!F435,'დამტკ. საკუთ.'!F435)</f>
        <v>190000</v>
      </c>
      <c r="G435" s="4">
        <f>SUM('დამტკ. ბიუჯ.'!G435,'დამტკ. საკუთ.'!G435)</f>
        <v>190000</v>
      </c>
      <c r="H435" s="4">
        <f>SUM('დამტკ. ბიუჯ.'!H435,'დამტკ. საკუთ.'!H435)</f>
        <v>190000</v>
      </c>
      <c r="I435" s="4">
        <f>SUM('დამტკ. ბიუჯ.'!I435,'დამტკ. საკუთ.'!I435)</f>
        <v>380000</v>
      </c>
      <c r="J435" s="4">
        <f>SUM('დამტკ. ბიუჯ.'!J435,'დამტკ. საკუთ.'!J435)</f>
        <v>570000</v>
      </c>
      <c r="K435" s="4" t="s">
        <v>190</v>
      </c>
    </row>
    <row r="436" spans="1:11" ht="15.75" customHeight="1" thickTop="1" x14ac:dyDescent="0.25">
      <c r="A436" t="str">
        <f t="shared" si="6"/>
        <v>a</v>
      </c>
      <c r="B436" s="5"/>
      <c r="C436" s="6" t="s">
        <v>10</v>
      </c>
      <c r="D436" s="7">
        <f>SUM('დამტკ. ბიუჯ.'!D436,'დამტკ. საკუთ.'!D436)</f>
        <v>760000</v>
      </c>
      <c r="E436" s="7">
        <f>SUM('დამტკ. ბიუჯ.'!E436,'დამტკ. საკუთ.'!E436)</f>
        <v>190000</v>
      </c>
      <c r="F436" s="7">
        <f>SUM('დამტკ. ბიუჯ.'!F436,'დამტკ. საკუთ.'!F436)</f>
        <v>190000</v>
      </c>
      <c r="G436" s="7">
        <f>SUM('დამტკ. ბიუჯ.'!G436,'დამტკ. საკუთ.'!G436)</f>
        <v>190000</v>
      </c>
      <c r="H436" s="7">
        <f>SUM('დამტკ. ბიუჯ.'!H436,'დამტკ. საკუთ.'!H436)</f>
        <v>190000</v>
      </c>
      <c r="I436" s="7">
        <f>SUM('დამტკ. ბიუჯ.'!I436,'დამტკ. საკუთ.'!I436)</f>
        <v>380000</v>
      </c>
      <c r="J436" s="7">
        <f>SUM('დამტკ. ბიუჯ.'!J436,'დამტკ. საკუთ.'!J436)</f>
        <v>570000</v>
      </c>
      <c r="K436" s="7" t="s">
        <v>190</v>
      </c>
    </row>
    <row r="437" spans="1:11" ht="15" customHeight="1" x14ac:dyDescent="0.25">
      <c r="A437" t="str">
        <f t="shared" si="6"/>
        <v>b</v>
      </c>
      <c r="B437" s="8"/>
      <c r="C437" s="9" t="s">
        <v>11</v>
      </c>
      <c r="D437" s="10">
        <f>SUM('დამტკ. ბიუჯ.'!D437,'დამტკ. საკუთ.'!D437)</f>
        <v>0</v>
      </c>
      <c r="E437" s="10">
        <f>SUM('დამტკ. ბიუჯ.'!E437,'დამტკ. საკუთ.'!E437)</f>
        <v>0</v>
      </c>
      <c r="F437" s="10">
        <f>SUM('დამტკ. ბიუჯ.'!F437,'დამტკ. საკუთ.'!F437)</f>
        <v>0</v>
      </c>
      <c r="G437" s="10">
        <f>SUM('დამტკ. ბიუჯ.'!G437,'დამტკ. საკუთ.'!G437)</f>
        <v>0</v>
      </c>
      <c r="H437" s="10">
        <f>SUM('დამტკ. ბიუჯ.'!H437,'დამტკ. საკუთ.'!H437)</f>
        <v>0</v>
      </c>
      <c r="I437" s="10">
        <f>SUM('დამტკ. ბიუჯ.'!I437,'დამტკ. საკუთ.'!I437)</f>
        <v>0</v>
      </c>
      <c r="J437" s="10">
        <f>SUM('დამტკ. ბიუჯ.'!J437,'დამტკ. საკუთ.'!J437)</f>
        <v>0</v>
      </c>
      <c r="K437" s="10" t="s">
        <v>190</v>
      </c>
    </row>
    <row r="438" spans="1:11" ht="15" customHeight="1" x14ac:dyDescent="0.25">
      <c r="A438" t="str">
        <f t="shared" si="6"/>
        <v>a</v>
      </c>
      <c r="B438" s="8"/>
      <c r="C438" s="9" t="s">
        <v>12</v>
      </c>
      <c r="D438" s="10">
        <f>SUM('დამტკ. ბიუჯ.'!D438,'დამტკ. საკუთ.'!D438)</f>
        <v>760000</v>
      </c>
      <c r="E438" s="10">
        <f>SUM('დამტკ. ბიუჯ.'!E438,'დამტკ. საკუთ.'!E438)</f>
        <v>190000</v>
      </c>
      <c r="F438" s="10">
        <f>SUM('დამტკ. ბიუჯ.'!F438,'დამტკ. საკუთ.'!F438)</f>
        <v>190000</v>
      </c>
      <c r="G438" s="10">
        <f>SUM('დამტკ. ბიუჯ.'!G438,'დამტკ. საკუთ.'!G438)</f>
        <v>190000</v>
      </c>
      <c r="H438" s="10">
        <f>SUM('დამტკ. ბიუჯ.'!H438,'დამტკ. საკუთ.'!H438)</f>
        <v>190000</v>
      </c>
      <c r="I438" s="10">
        <f>SUM('დამტკ. ბიუჯ.'!I438,'დამტკ. საკუთ.'!I438)</f>
        <v>380000</v>
      </c>
      <c r="J438" s="10">
        <f>SUM('დამტკ. ბიუჯ.'!J438,'დამტკ. საკუთ.'!J438)</f>
        <v>570000</v>
      </c>
      <c r="K438" s="10" t="s">
        <v>190</v>
      </c>
    </row>
    <row r="439" spans="1:11" ht="15" customHeight="1" x14ac:dyDescent="0.25">
      <c r="A439" t="str">
        <f t="shared" si="6"/>
        <v>b</v>
      </c>
      <c r="B439" s="8"/>
      <c r="C439" s="9" t="s">
        <v>13</v>
      </c>
      <c r="D439" s="10">
        <f>SUM('დამტკ. ბიუჯ.'!D439,'დამტკ. საკუთ.'!D439)</f>
        <v>0</v>
      </c>
      <c r="E439" s="10">
        <f>SUM('დამტკ. ბიუჯ.'!E439,'დამტკ. საკუთ.'!E439)</f>
        <v>0</v>
      </c>
      <c r="F439" s="10">
        <f>SUM('დამტკ. ბიუჯ.'!F439,'დამტკ. საკუთ.'!F439)</f>
        <v>0</v>
      </c>
      <c r="G439" s="10">
        <f>SUM('დამტკ. ბიუჯ.'!G439,'დამტკ. საკუთ.'!G439)</f>
        <v>0</v>
      </c>
      <c r="H439" s="10">
        <f>SUM('დამტკ. ბიუჯ.'!H439,'დამტკ. საკუთ.'!H439)</f>
        <v>0</v>
      </c>
      <c r="I439" s="10">
        <f>SUM('დამტკ. ბიუჯ.'!I439,'დამტკ. საკუთ.'!I439)</f>
        <v>0</v>
      </c>
      <c r="J439" s="10">
        <f>SUM('დამტკ. ბიუჯ.'!J439,'დამტკ. საკუთ.'!J439)</f>
        <v>0</v>
      </c>
      <c r="K439" s="10" t="s">
        <v>190</v>
      </c>
    </row>
    <row r="440" spans="1:11" ht="15" customHeight="1" x14ac:dyDescent="0.25">
      <c r="A440" t="str">
        <f t="shared" si="6"/>
        <v>b</v>
      </c>
      <c r="B440" s="8"/>
      <c r="C440" s="9" t="s">
        <v>14</v>
      </c>
      <c r="D440" s="10">
        <f>SUM('დამტკ. ბიუჯ.'!D440,'დამტკ. საკუთ.'!D440)</f>
        <v>0</v>
      </c>
      <c r="E440" s="10">
        <f>SUM('დამტკ. ბიუჯ.'!E440,'დამტკ. საკუთ.'!E440)</f>
        <v>0</v>
      </c>
      <c r="F440" s="10">
        <f>SUM('დამტკ. ბიუჯ.'!F440,'დამტკ. საკუთ.'!F440)</f>
        <v>0</v>
      </c>
      <c r="G440" s="10">
        <f>SUM('დამტკ. ბიუჯ.'!G440,'დამტკ. საკუთ.'!G440)</f>
        <v>0</v>
      </c>
      <c r="H440" s="10">
        <f>SUM('დამტკ. ბიუჯ.'!H440,'დამტკ. საკუთ.'!H440)</f>
        <v>0</v>
      </c>
      <c r="I440" s="10">
        <f>SUM('დამტკ. ბიუჯ.'!I440,'დამტკ. საკუთ.'!I440)</f>
        <v>0</v>
      </c>
      <c r="J440" s="10">
        <f>SUM('დამტკ. ბიუჯ.'!J440,'დამტკ. საკუთ.'!J440)</f>
        <v>0</v>
      </c>
      <c r="K440" s="10" t="s">
        <v>190</v>
      </c>
    </row>
    <row r="441" spans="1:11" ht="15" customHeight="1" x14ac:dyDescent="0.25">
      <c r="A441" t="str">
        <f t="shared" si="6"/>
        <v>b</v>
      </c>
      <c r="B441" s="8"/>
      <c r="C441" s="9" t="s">
        <v>15</v>
      </c>
      <c r="D441" s="10">
        <f>SUM('დამტკ. ბიუჯ.'!D441,'დამტკ. საკუთ.'!D441)</f>
        <v>0</v>
      </c>
      <c r="E441" s="10">
        <f>SUM('დამტკ. ბიუჯ.'!E441,'დამტკ. საკუთ.'!E441)</f>
        <v>0</v>
      </c>
      <c r="F441" s="10">
        <f>SUM('დამტკ. ბიუჯ.'!F441,'დამტკ. საკუთ.'!F441)</f>
        <v>0</v>
      </c>
      <c r="G441" s="10">
        <f>SUM('დამტკ. ბიუჯ.'!G441,'დამტკ. საკუთ.'!G441)</f>
        <v>0</v>
      </c>
      <c r="H441" s="10">
        <f>SUM('დამტკ. ბიუჯ.'!H441,'დამტკ. საკუთ.'!H441)</f>
        <v>0</v>
      </c>
      <c r="I441" s="10">
        <f>SUM('დამტკ. ბიუჯ.'!I441,'დამტკ. საკუთ.'!I441)</f>
        <v>0</v>
      </c>
      <c r="J441" s="10">
        <f>SUM('დამტკ. ბიუჯ.'!J441,'დამტკ. საკუთ.'!J441)</f>
        <v>0</v>
      </c>
      <c r="K441" s="10" t="s">
        <v>190</v>
      </c>
    </row>
    <row r="442" spans="1:11" ht="15" customHeight="1" x14ac:dyDescent="0.25">
      <c r="A442" t="str">
        <f t="shared" si="6"/>
        <v>b</v>
      </c>
      <c r="B442" s="8"/>
      <c r="C442" s="9" t="s">
        <v>16</v>
      </c>
      <c r="D442" s="10">
        <f>SUM('დამტკ. ბიუჯ.'!D442,'დამტკ. საკუთ.'!D442)</f>
        <v>0</v>
      </c>
      <c r="E442" s="10">
        <f>SUM('დამტკ. ბიუჯ.'!E442,'დამტკ. საკუთ.'!E442)</f>
        <v>0</v>
      </c>
      <c r="F442" s="10">
        <f>SUM('დამტკ. ბიუჯ.'!F442,'დამტკ. საკუთ.'!F442)</f>
        <v>0</v>
      </c>
      <c r="G442" s="10">
        <f>SUM('დამტკ. ბიუჯ.'!G442,'დამტკ. საკუთ.'!G442)</f>
        <v>0</v>
      </c>
      <c r="H442" s="10">
        <f>SUM('დამტკ. ბიუჯ.'!H442,'დამტკ. საკუთ.'!H442)</f>
        <v>0</v>
      </c>
      <c r="I442" s="10">
        <f>SUM('დამტკ. ბიუჯ.'!I442,'დამტკ. საკუთ.'!I442)</f>
        <v>0</v>
      </c>
      <c r="J442" s="10">
        <f>SUM('დამტკ. ბიუჯ.'!J442,'დამტკ. საკუთ.'!J442)</f>
        <v>0</v>
      </c>
      <c r="K442" s="10" t="s">
        <v>190</v>
      </c>
    </row>
    <row r="443" spans="1:11" ht="15" customHeight="1" x14ac:dyDescent="0.25">
      <c r="A443" t="str">
        <f t="shared" si="6"/>
        <v>b</v>
      </c>
      <c r="B443" s="8"/>
      <c r="C443" s="9" t="s">
        <v>17</v>
      </c>
      <c r="D443" s="10">
        <f>SUM('დამტკ. ბიუჯ.'!D443,'დამტკ. საკუთ.'!D443)</f>
        <v>0</v>
      </c>
      <c r="E443" s="10">
        <f>SUM('დამტკ. ბიუჯ.'!E443,'დამტკ. საკუთ.'!E443)</f>
        <v>0</v>
      </c>
      <c r="F443" s="10">
        <f>SUM('დამტკ. ბიუჯ.'!F443,'დამტკ. საკუთ.'!F443)</f>
        <v>0</v>
      </c>
      <c r="G443" s="10">
        <f>SUM('დამტკ. ბიუჯ.'!G443,'დამტკ. საკუთ.'!G443)</f>
        <v>0</v>
      </c>
      <c r="H443" s="10">
        <f>SUM('დამტკ. ბიუჯ.'!H443,'დამტკ. საკუთ.'!H443)</f>
        <v>0</v>
      </c>
      <c r="I443" s="10">
        <f>SUM('დამტკ. ბიუჯ.'!I443,'დამტკ. საკუთ.'!I443)</f>
        <v>0</v>
      </c>
      <c r="J443" s="10">
        <f>SUM('დამტკ. ბიუჯ.'!J443,'დამტკ. საკუთ.'!J443)</f>
        <v>0</v>
      </c>
      <c r="K443" s="10" t="s">
        <v>190</v>
      </c>
    </row>
    <row r="444" spans="1:11" ht="15" customHeight="1" x14ac:dyDescent="0.25">
      <c r="A444" t="str">
        <f t="shared" si="6"/>
        <v>b</v>
      </c>
      <c r="B444" s="5"/>
      <c r="C444" s="6" t="s">
        <v>18</v>
      </c>
      <c r="D444" s="7">
        <f>SUM('დამტკ. ბიუჯ.'!D444,'დამტკ. საკუთ.'!D444)</f>
        <v>0</v>
      </c>
      <c r="E444" s="7">
        <f>SUM('დამტკ. ბიუჯ.'!E444,'დამტკ. საკუთ.'!E444)</f>
        <v>0</v>
      </c>
      <c r="F444" s="7">
        <f>SUM('დამტკ. ბიუჯ.'!F444,'დამტკ. საკუთ.'!F444)</f>
        <v>0</v>
      </c>
      <c r="G444" s="7">
        <f>SUM('დამტკ. ბიუჯ.'!G444,'დამტკ. საკუთ.'!G444)</f>
        <v>0</v>
      </c>
      <c r="H444" s="7">
        <f>SUM('დამტკ. ბიუჯ.'!H444,'დამტკ. საკუთ.'!H444)</f>
        <v>0</v>
      </c>
      <c r="I444" s="7">
        <f>SUM('დამტკ. ბიუჯ.'!I444,'დამტკ. საკუთ.'!I444)</f>
        <v>0</v>
      </c>
      <c r="J444" s="7">
        <f>SUM('დამტკ. ბიუჯ.'!J444,'დამტკ. საკუთ.'!J444)</f>
        <v>0</v>
      </c>
      <c r="K444" s="7" t="s">
        <v>190</v>
      </c>
    </row>
    <row r="445" spans="1:11" ht="15" customHeight="1" x14ac:dyDescent="0.25">
      <c r="A445" t="str">
        <f t="shared" si="6"/>
        <v>b</v>
      </c>
      <c r="B445" s="5"/>
      <c r="C445" s="6" t="s">
        <v>19</v>
      </c>
      <c r="D445" s="7">
        <f>SUM('დამტკ. ბიუჯ.'!D445,'დამტკ. საკუთ.'!D445)</f>
        <v>0</v>
      </c>
      <c r="E445" s="7">
        <f>SUM('დამტკ. ბიუჯ.'!E445,'დამტკ. საკუთ.'!E445)</f>
        <v>0</v>
      </c>
      <c r="F445" s="7">
        <f>SUM('დამტკ. ბიუჯ.'!F445,'დამტკ. საკუთ.'!F445)</f>
        <v>0</v>
      </c>
      <c r="G445" s="7">
        <f>SUM('დამტკ. ბიუჯ.'!G445,'დამტკ. საკუთ.'!G445)</f>
        <v>0</v>
      </c>
      <c r="H445" s="7">
        <f>SUM('დამტკ. ბიუჯ.'!H445,'დამტკ. საკუთ.'!H445)</f>
        <v>0</v>
      </c>
      <c r="I445" s="7">
        <f>SUM('დამტკ. ბიუჯ.'!I445,'დამტკ. საკუთ.'!I445)</f>
        <v>0</v>
      </c>
      <c r="J445" s="7">
        <f>SUM('დამტკ. ბიუჯ.'!J445,'დამტკ. საკუთ.'!J445)</f>
        <v>0</v>
      </c>
      <c r="K445" s="7" t="s">
        <v>190</v>
      </c>
    </row>
    <row r="446" spans="1:11" ht="15.75" customHeight="1" thickBot="1" x14ac:dyDescent="0.3">
      <c r="A446" t="str">
        <f t="shared" si="6"/>
        <v>b</v>
      </c>
      <c r="B446" s="11"/>
      <c r="C446" s="12" t="s">
        <v>20</v>
      </c>
      <c r="D446" s="13">
        <f>SUM('დამტკ. ბიუჯ.'!D446,'დამტკ. საკუთ.'!D446)</f>
        <v>0</v>
      </c>
      <c r="E446" s="13">
        <f>SUM('დამტკ. ბიუჯ.'!E446,'დამტკ. საკუთ.'!E446)</f>
        <v>0</v>
      </c>
      <c r="F446" s="13">
        <f>SUM('დამტკ. ბიუჯ.'!F446,'დამტკ. საკუთ.'!F446)</f>
        <v>0</v>
      </c>
      <c r="G446" s="13">
        <f>SUM('დამტკ. ბიუჯ.'!G446,'დამტკ. საკუთ.'!G446)</f>
        <v>0</v>
      </c>
      <c r="H446" s="13">
        <f>SUM('დამტკ. ბიუჯ.'!H446,'დამტკ. საკუთ.'!H446)</f>
        <v>0</v>
      </c>
      <c r="I446" s="13">
        <f>SUM('დამტკ. ბიუჯ.'!I446,'დამტკ. საკუთ.'!I446)</f>
        <v>0</v>
      </c>
      <c r="J446" s="13">
        <f>SUM('დამტკ. ბიუჯ.'!J446,'დამტკ. საკუთ.'!J446)</f>
        <v>0</v>
      </c>
      <c r="K446" s="13" t="s">
        <v>190</v>
      </c>
    </row>
    <row r="447" spans="1:11" ht="32.25" customHeight="1" thickTop="1" thickBot="1" x14ac:dyDescent="0.3">
      <c r="A447" t="str">
        <f t="shared" si="6"/>
        <v>a</v>
      </c>
      <c r="B447" s="3" t="s">
        <v>91</v>
      </c>
      <c r="C447" s="4" t="s">
        <v>92</v>
      </c>
      <c r="D447" s="4">
        <f>SUM('დამტკ. ბიუჯ.'!D447,'დამტკ. საკუთ.'!D447)</f>
        <v>1500000</v>
      </c>
      <c r="E447" s="4">
        <f>SUM('დამტკ. ბიუჯ.'!E447,'დამტკ. საკუთ.'!E447)</f>
        <v>375000</v>
      </c>
      <c r="F447" s="4">
        <f>SUM('დამტკ. ბიუჯ.'!F447,'დამტკ. საკუთ.'!F447)</f>
        <v>375000</v>
      </c>
      <c r="G447" s="4">
        <f>SUM('დამტკ. ბიუჯ.'!G447,'დამტკ. საკუთ.'!G447)</f>
        <v>375000</v>
      </c>
      <c r="H447" s="4">
        <f>SUM('დამტკ. ბიუჯ.'!H447,'დამტკ. საკუთ.'!H447)</f>
        <v>375000</v>
      </c>
      <c r="I447" s="4">
        <f>SUM('დამტკ. ბიუჯ.'!I447,'დამტკ. საკუთ.'!I447)</f>
        <v>750000</v>
      </c>
      <c r="J447" s="4">
        <f>SUM('დამტკ. ბიუჯ.'!J447,'დამტკ. საკუთ.'!J447)</f>
        <v>1125000</v>
      </c>
      <c r="K447" s="4" t="s">
        <v>190</v>
      </c>
    </row>
    <row r="448" spans="1:11" ht="15.75" customHeight="1" thickTop="1" x14ac:dyDescent="0.25">
      <c r="A448" t="str">
        <f t="shared" si="6"/>
        <v>a</v>
      </c>
      <c r="B448" s="5"/>
      <c r="C448" s="6" t="s">
        <v>10</v>
      </c>
      <c r="D448" s="7">
        <f>SUM('დამტკ. ბიუჯ.'!D448,'დამტკ. საკუთ.'!D448)</f>
        <v>1500000</v>
      </c>
      <c r="E448" s="7">
        <f>SUM('დამტკ. ბიუჯ.'!E448,'დამტკ. საკუთ.'!E448)</f>
        <v>375000</v>
      </c>
      <c r="F448" s="7">
        <f>SUM('დამტკ. ბიუჯ.'!F448,'დამტკ. საკუთ.'!F448)</f>
        <v>375000</v>
      </c>
      <c r="G448" s="7">
        <f>SUM('დამტკ. ბიუჯ.'!G448,'დამტკ. საკუთ.'!G448)</f>
        <v>375000</v>
      </c>
      <c r="H448" s="7">
        <f>SUM('დამტკ. ბიუჯ.'!H448,'დამტკ. საკუთ.'!H448)</f>
        <v>375000</v>
      </c>
      <c r="I448" s="7">
        <f>SUM('დამტკ. ბიუჯ.'!I448,'დამტკ. საკუთ.'!I448)</f>
        <v>750000</v>
      </c>
      <c r="J448" s="7">
        <f>SUM('დამტკ. ბიუჯ.'!J448,'დამტკ. საკუთ.'!J448)</f>
        <v>1125000</v>
      </c>
      <c r="K448" s="7" t="s">
        <v>190</v>
      </c>
    </row>
    <row r="449" spans="1:11" ht="15" customHeight="1" x14ac:dyDescent="0.25">
      <c r="A449" t="str">
        <f t="shared" si="6"/>
        <v>b</v>
      </c>
      <c r="B449" s="8"/>
      <c r="C449" s="9" t="s">
        <v>11</v>
      </c>
      <c r="D449" s="10">
        <f>SUM('დამტკ. ბიუჯ.'!D449,'დამტკ. საკუთ.'!D449)</f>
        <v>0</v>
      </c>
      <c r="E449" s="10">
        <f>SUM('დამტკ. ბიუჯ.'!E449,'დამტკ. საკუთ.'!E449)</f>
        <v>0</v>
      </c>
      <c r="F449" s="10">
        <f>SUM('დამტკ. ბიუჯ.'!F449,'დამტკ. საკუთ.'!F449)</f>
        <v>0</v>
      </c>
      <c r="G449" s="10">
        <f>SUM('დამტკ. ბიუჯ.'!G449,'დამტკ. საკუთ.'!G449)</f>
        <v>0</v>
      </c>
      <c r="H449" s="10">
        <f>SUM('დამტკ. ბიუჯ.'!H449,'დამტკ. საკუთ.'!H449)</f>
        <v>0</v>
      </c>
      <c r="I449" s="10">
        <f>SUM('დამტკ. ბიუჯ.'!I449,'დამტკ. საკუთ.'!I449)</f>
        <v>0</v>
      </c>
      <c r="J449" s="10">
        <f>SUM('დამტკ. ბიუჯ.'!J449,'დამტკ. საკუთ.'!J449)</f>
        <v>0</v>
      </c>
      <c r="K449" s="10" t="s">
        <v>190</v>
      </c>
    </row>
    <row r="450" spans="1:11" ht="15" customHeight="1" x14ac:dyDescent="0.25">
      <c r="A450" t="str">
        <f t="shared" si="6"/>
        <v>b</v>
      </c>
      <c r="B450" s="8"/>
      <c r="C450" s="9" t="s">
        <v>12</v>
      </c>
      <c r="D450" s="10">
        <f>SUM('დამტკ. ბიუჯ.'!D450,'დამტკ. საკუთ.'!D450)</f>
        <v>0</v>
      </c>
      <c r="E450" s="10">
        <f>SUM('დამტკ. ბიუჯ.'!E450,'დამტკ. საკუთ.'!E450)</f>
        <v>0</v>
      </c>
      <c r="F450" s="10">
        <f>SUM('დამტკ. ბიუჯ.'!F450,'დამტკ. საკუთ.'!F450)</f>
        <v>0</v>
      </c>
      <c r="G450" s="10">
        <f>SUM('დამტკ. ბიუჯ.'!G450,'დამტკ. საკუთ.'!G450)</f>
        <v>0</v>
      </c>
      <c r="H450" s="10">
        <f>SUM('დამტკ. ბიუჯ.'!H450,'დამტკ. საკუთ.'!H450)</f>
        <v>0</v>
      </c>
      <c r="I450" s="10">
        <f>SUM('დამტკ. ბიუჯ.'!I450,'დამტკ. საკუთ.'!I450)</f>
        <v>0</v>
      </c>
      <c r="J450" s="10">
        <f>SUM('დამტკ. ბიუჯ.'!J450,'დამტკ. საკუთ.'!J450)</f>
        <v>0</v>
      </c>
      <c r="K450" s="10" t="s">
        <v>190</v>
      </c>
    </row>
    <row r="451" spans="1:11" ht="15" customHeight="1" x14ac:dyDescent="0.25">
      <c r="A451" t="str">
        <f t="shared" si="6"/>
        <v>b</v>
      </c>
      <c r="B451" s="8"/>
      <c r="C451" s="9" t="s">
        <v>13</v>
      </c>
      <c r="D451" s="10">
        <f>SUM('დამტკ. ბიუჯ.'!D451,'დამტკ. საკუთ.'!D451)</f>
        <v>0</v>
      </c>
      <c r="E451" s="10">
        <f>SUM('დამტკ. ბიუჯ.'!E451,'დამტკ. საკუთ.'!E451)</f>
        <v>0</v>
      </c>
      <c r="F451" s="10">
        <f>SUM('დამტკ. ბიუჯ.'!F451,'დამტკ. საკუთ.'!F451)</f>
        <v>0</v>
      </c>
      <c r="G451" s="10">
        <f>SUM('დამტკ. ბიუჯ.'!G451,'დამტკ. საკუთ.'!G451)</f>
        <v>0</v>
      </c>
      <c r="H451" s="10">
        <f>SUM('დამტკ. ბიუჯ.'!H451,'დამტკ. საკუთ.'!H451)</f>
        <v>0</v>
      </c>
      <c r="I451" s="10">
        <f>SUM('დამტკ. ბიუჯ.'!I451,'დამტკ. საკუთ.'!I451)</f>
        <v>0</v>
      </c>
      <c r="J451" s="10">
        <f>SUM('დამტკ. ბიუჯ.'!J451,'დამტკ. საკუთ.'!J451)</f>
        <v>0</v>
      </c>
      <c r="K451" s="10" t="s">
        <v>190</v>
      </c>
    </row>
    <row r="452" spans="1:11" ht="15" customHeight="1" x14ac:dyDescent="0.25">
      <c r="A452" t="str">
        <f t="shared" ref="A452:A575" si="7">IF(OR(D452&lt;&gt;0,E452&lt;&gt;0,F452&lt;&gt;0,G452&lt;&gt;0,H452&lt;&gt;0,),"a","b")</f>
        <v>b</v>
      </c>
      <c r="B452" s="8"/>
      <c r="C452" s="9" t="s">
        <v>14</v>
      </c>
      <c r="D452" s="10">
        <f>SUM('დამტკ. ბიუჯ.'!D452,'დამტკ. საკუთ.'!D452)</f>
        <v>0</v>
      </c>
      <c r="E452" s="10">
        <f>SUM('დამტკ. ბიუჯ.'!E452,'დამტკ. საკუთ.'!E452)</f>
        <v>0</v>
      </c>
      <c r="F452" s="10">
        <f>SUM('დამტკ. ბიუჯ.'!F452,'დამტკ. საკუთ.'!F452)</f>
        <v>0</v>
      </c>
      <c r="G452" s="10">
        <f>SUM('დამტკ. ბიუჯ.'!G452,'დამტკ. საკუთ.'!G452)</f>
        <v>0</v>
      </c>
      <c r="H452" s="10">
        <f>SUM('დამტკ. ბიუჯ.'!H452,'დამტკ. საკუთ.'!H452)</f>
        <v>0</v>
      </c>
      <c r="I452" s="10">
        <f>SUM('დამტკ. ბიუჯ.'!I452,'დამტკ. საკუთ.'!I452)</f>
        <v>0</v>
      </c>
      <c r="J452" s="10">
        <f>SUM('დამტკ. ბიუჯ.'!J452,'დამტკ. საკუთ.'!J452)</f>
        <v>0</v>
      </c>
      <c r="K452" s="10" t="s">
        <v>190</v>
      </c>
    </row>
    <row r="453" spans="1:11" ht="15" customHeight="1" x14ac:dyDescent="0.25">
      <c r="A453" t="str">
        <f t="shared" si="7"/>
        <v>b</v>
      </c>
      <c r="B453" s="8"/>
      <c r="C453" s="9" t="s">
        <v>15</v>
      </c>
      <c r="D453" s="10">
        <f>SUM('დამტკ. ბიუჯ.'!D453,'დამტკ. საკუთ.'!D453)</f>
        <v>0</v>
      </c>
      <c r="E453" s="10">
        <f>SUM('დამტკ. ბიუჯ.'!E453,'დამტკ. საკუთ.'!E453)</f>
        <v>0</v>
      </c>
      <c r="F453" s="10">
        <f>SUM('დამტკ. ბიუჯ.'!F453,'დამტკ. საკუთ.'!F453)</f>
        <v>0</v>
      </c>
      <c r="G453" s="10">
        <f>SUM('დამტკ. ბიუჯ.'!G453,'დამტკ. საკუთ.'!G453)</f>
        <v>0</v>
      </c>
      <c r="H453" s="10">
        <f>SUM('დამტკ. ბიუჯ.'!H453,'დამტკ. საკუთ.'!H453)</f>
        <v>0</v>
      </c>
      <c r="I453" s="10">
        <f>SUM('დამტკ. ბიუჯ.'!I453,'დამტკ. საკუთ.'!I453)</f>
        <v>0</v>
      </c>
      <c r="J453" s="10">
        <f>SUM('დამტკ. ბიუჯ.'!J453,'დამტკ. საკუთ.'!J453)</f>
        <v>0</v>
      </c>
      <c r="K453" s="10" t="s">
        <v>190</v>
      </c>
    </row>
    <row r="454" spans="1:11" ht="15" customHeight="1" x14ac:dyDescent="0.25">
      <c r="A454" t="str">
        <f t="shared" si="7"/>
        <v>a</v>
      </c>
      <c r="B454" s="8"/>
      <c r="C454" s="9" t="s">
        <v>16</v>
      </c>
      <c r="D454" s="10">
        <f>SUM('დამტკ. ბიუჯ.'!D454,'დამტკ. საკუთ.'!D454)</f>
        <v>1500000</v>
      </c>
      <c r="E454" s="10">
        <f>SUM('დამტკ. ბიუჯ.'!E454,'დამტკ. საკუთ.'!E454)</f>
        <v>375000</v>
      </c>
      <c r="F454" s="10">
        <f>SUM('დამტკ. ბიუჯ.'!F454,'დამტკ. საკუთ.'!F454)</f>
        <v>375000</v>
      </c>
      <c r="G454" s="10">
        <f>SUM('დამტკ. ბიუჯ.'!G454,'დამტკ. საკუთ.'!G454)</f>
        <v>375000</v>
      </c>
      <c r="H454" s="10">
        <f>SUM('დამტკ. ბიუჯ.'!H454,'დამტკ. საკუთ.'!H454)</f>
        <v>375000</v>
      </c>
      <c r="I454" s="10">
        <f>SUM('დამტკ. ბიუჯ.'!I454,'დამტკ. საკუთ.'!I454)</f>
        <v>750000</v>
      </c>
      <c r="J454" s="10">
        <f>SUM('დამტკ. ბიუჯ.'!J454,'დამტკ. საკუთ.'!J454)</f>
        <v>1125000</v>
      </c>
      <c r="K454" s="10" t="s">
        <v>190</v>
      </c>
    </row>
    <row r="455" spans="1:11" ht="15" customHeight="1" x14ac:dyDescent="0.25">
      <c r="A455" t="str">
        <f t="shared" si="7"/>
        <v>b</v>
      </c>
      <c r="B455" s="8"/>
      <c r="C455" s="9" t="s">
        <v>17</v>
      </c>
      <c r="D455" s="10">
        <f>SUM('დამტკ. ბიუჯ.'!D455,'დამტკ. საკუთ.'!D455)</f>
        <v>0</v>
      </c>
      <c r="E455" s="10">
        <f>SUM('დამტკ. ბიუჯ.'!E455,'დამტკ. საკუთ.'!E455)</f>
        <v>0</v>
      </c>
      <c r="F455" s="10">
        <f>SUM('დამტკ. ბიუჯ.'!F455,'დამტკ. საკუთ.'!F455)</f>
        <v>0</v>
      </c>
      <c r="G455" s="10">
        <f>SUM('დამტკ. ბიუჯ.'!G455,'დამტკ. საკუთ.'!G455)</f>
        <v>0</v>
      </c>
      <c r="H455" s="10">
        <f>SUM('დამტკ. ბიუჯ.'!H455,'დამტკ. საკუთ.'!H455)</f>
        <v>0</v>
      </c>
      <c r="I455" s="10">
        <f>SUM('დამტკ. ბიუჯ.'!I455,'დამტკ. საკუთ.'!I455)</f>
        <v>0</v>
      </c>
      <c r="J455" s="10">
        <f>SUM('დამტკ. ბიუჯ.'!J455,'დამტკ. საკუთ.'!J455)</f>
        <v>0</v>
      </c>
      <c r="K455" s="10" t="s">
        <v>190</v>
      </c>
    </row>
    <row r="456" spans="1:11" ht="15" customHeight="1" x14ac:dyDescent="0.25">
      <c r="A456" t="str">
        <f t="shared" si="7"/>
        <v>b</v>
      </c>
      <c r="B456" s="5"/>
      <c r="C456" s="6" t="s">
        <v>18</v>
      </c>
      <c r="D456" s="7">
        <f>SUM('დამტკ. ბიუჯ.'!D456,'დამტკ. საკუთ.'!D456)</f>
        <v>0</v>
      </c>
      <c r="E456" s="7">
        <f>SUM('დამტკ. ბიუჯ.'!E456,'დამტკ. საკუთ.'!E456)</f>
        <v>0</v>
      </c>
      <c r="F456" s="7">
        <f>SUM('დამტკ. ბიუჯ.'!F456,'დამტკ. საკუთ.'!F456)</f>
        <v>0</v>
      </c>
      <c r="G456" s="7">
        <f>SUM('დამტკ. ბიუჯ.'!G456,'დამტკ. საკუთ.'!G456)</f>
        <v>0</v>
      </c>
      <c r="H456" s="7">
        <f>SUM('დამტკ. ბიუჯ.'!H456,'დამტკ. საკუთ.'!H456)</f>
        <v>0</v>
      </c>
      <c r="I456" s="7">
        <f>SUM('დამტკ. ბიუჯ.'!I456,'დამტკ. საკუთ.'!I456)</f>
        <v>0</v>
      </c>
      <c r="J456" s="7">
        <f>SUM('დამტკ. ბიუჯ.'!J456,'დამტკ. საკუთ.'!J456)</f>
        <v>0</v>
      </c>
      <c r="K456" s="7" t="s">
        <v>190</v>
      </c>
    </row>
    <row r="457" spans="1:11" ht="15" customHeight="1" x14ac:dyDescent="0.25">
      <c r="A457" t="str">
        <f t="shared" si="7"/>
        <v>b</v>
      </c>
      <c r="B457" s="5"/>
      <c r="C457" s="6" t="s">
        <v>19</v>
      </c>
      <c r="D457" s="7">
        <f>SUM('დამტკ. ბიუჯ.'!D457,'დამტკ. საკუთ.'!D457)</f>
        <v>0</v>
      </c>
      <c r="E457" s="7">
        <f>SUM('დამტკ. ბიუჯ.'!E457,'დამტკ. საკუთ.'!E457)</f>
        <v>0</v>
      </c>
      <c r="F457" s="7">
        <f>SUM('დამტკ. ბიუჯ.'!F457,'დამტკ. საკუთ.'!F457)</f>
        <v>0</v>
      </c>
      <c r="G457" s="7">
        <f>SUM('დამტკ. ბიუჯ.'!G457,'დამტკ. საკუთ.'!G457)</f>
        <v>0</v>
      </c>
      <c r="H457" s="7">
        <f>SUM('დამტკ. ბიუჯ.'!H457,'დამტკ. საკუთ.'!H457)</f>
        <v>0</v>
      </c>
      <c r="I457" s="7">
        <f>SUM('დამტკ. ბიუჯ.'!I457,'დამტკ. საკუთ.'!I457)</f>
        <v>0</v>
      </c>
      <c r="J457" s="7">
        <f>SUM('დამტკ. ბიუჯ.'!J457,'დამტკ. საკუთ.'!J457)</f>
        <v>0</v>
      </c>
      <c r="K457" s="7" t="s">
        <v>190</v>
      </c>
    </row>
    <row r="458" spans="1:11" ht="15.75" customHeight="1" thickBot="1" x14ac:dyDescent="0.3">
      <c r="A458" t="str">
        <f t="shared" si="7"/>
        <v>b</v>
      </c>
      <c r="B458" s="11"/>
      <c r="C458" s="12" t="s">
        <v>20</v>
      </c>
      <c r="D458" s="13">
        <f>SUM('დამტკ. ბიუჯ.'!D458,'დამტკ. საკუთ.'!D458)</f>
        <v>0</v>
      </c>
      <c r="E458" s="13">
        <f>SUM('დამტკ. ბიუჯ.'!E458,'დამტკ. საკუთ.'!E458)</f>
        <v>0</v>
      </c>
      <c r="F458" s="13">
        <f>SUM('დამტკ. ბიუჯ.'!F458,'დამტკ. საკუთ.'!F458)</f>
        <v>0</v>
      </c>
      <c r="G458" s="13">
        <f>SUM('დამტკ. ბიუჯ.'!G458,'დამტკ. საკუთ.'!G458)</f>
        <v>0</v>
      </c>
      <c r="H458" s="13">
        <f>SUM('დამტკ. ბიუჯ.'!H458,'დამტკ. საკუთ.'!H458)</f>
        <v>0</v>
      </c>
      <c r="I458" s="13">
        <f>SUM('დამტკ. ბიუჯ.'!I458,'დამტკ. საკუთ.'!I458)</f>
        <v>0</v>
      </c>
      <c r="J458" s="13">
        <f>SUM('დამტკ. ბიუჯ.'!J458,'დამტკ. საკუთ.'!J458)</f>
        <v>0</v>
      </c>
      <c r="K458" s="13" t="s">
        <v>190</v>
      </c>
    </row>
    <row r="459" spans="1:11" ht="46.5" customHeight="1" thickTop="1" thickBot="1" x14ac:dyDescent="0.3">
      <c r="A459" t="str">
        <f t="shared" si="7"/>
        <v>a</v>
      </c>
      <c r="B459" s="3" t="s">
        <v>93</v>
      </c>
      <c r="C459" s="14" t="s">
        <v>94</v>
      </c>
      <c r="D459" s="4">
        <f>SUM('დამტკ. ბიუჯ.'!D459,'დამტკ. საკუთ.'!D459)</f>
        <v>144000</v>
      </c>
      <c r="E459" s="4">
        <f>SUM('დამტკ. ბიუჯ.'!E459,'დამტკ. საკუთ.'!E459)</f>
        <v>36000</v>
      </c>
      <c r="F459" s="4">
        <f>SUM('დამტკ. ბიუჯ.'!F459,'დამტკ. საკუთ.'!F459)</f>
        <v>36000</v>
      </c>
      <c r="G459" s="4">
        <f>SUM('დამტკ. ბიუჯ.'!G459,'დამტკ. საკუთ.'!G459)</f>
        <v>36000</v>
      </c>
      <c r="H459" s="4">
        <f>SUM('დამტკ. ბიუჯ.'!H459,'დამტკ. საკუთ.'!H459)</f>
        <v>36000</v>
      </c>
      <c r="I459" s="4">
        <f>SUM('დამტკ. ბიუჯ.'!I459,'დამტკ. საკუთ.'!I459)</f>
        <v>72000</v>
      </c>
      <c r="J459" s="4">
        <f>SUM('დამტკ. ბიუჯ.'!J459,'დამტკ. საკუთ.'!J459)</f>
        <v>108000</v>
      </c>
      <c r="K459" s="4" t="s">
        <v>190</v>
      </c>
    </row>
    <row r="460" spans="1:11" ht="15.75" customHeight="1" thickTop="1" x14ac:dyDescent="0.25">
      <c r="A460" t="str">
        <f t="shared" si="7"/>
        <v>a</v>
      </c>
      <c r="B460" s="5"/>
      <c r="C460" s="6" t="s">
        <v>10</v>
      </c>
      <c r="D460" s="7">
        <f>SUM('დამტკ. ბიუჯ.'!D460,'დამტკ. საკუთ.'!D460)</f>
        <v>144000</v>
      </c>
      <c r="E460" s="7">
        <f>SUM('დამტკ. ბიუჯ.'!E460,'დამტკ. საკუთ.'!E460)</f>
        <v>36000</v>
      </c>
      <c r="F460" s="7">
        <f>SUM('დამტკ. ბიუჯ.'!F460,'დამტკ. საკუთ.'!F460)</f>
        <v>36000</v>
      </c>
      <c r="G460" s="7">
        <f>SUM('დამტკ. ბიუჯ.'!G460,'დამტკ. საკუთ.'!G460)</f>
        <v>36000</v>
      </c>
      <c r="H460" s="7">
        <f>SUM('დამტკ. ბიუჯ.'!H460,'დამტკ. საკუთ.'!H460)</f>
        <v>36000</v>
      </c>
      <c r="I460" s="7">
        <f>SUM('დამტკ. ბიუჯ.'!I460,'დამტკ. საკუთ.'!I460)</f>
        <v>72000</v>
      </c>
      <c r="J460" s="7">
        <f>SUM('დამტკ. ბიუჯ.'!J460,'დამტკ. საკუთ.'!J460)</f>
        <v>108000</v>
      </c>
      <c r="K460" s="7" t="s">
        <v>190</v>
      </c>
    </row>
    <row r="461" spans="1:11" ht="15" customHeight="1" x14ac:dyDescent="0.25">
      <c r="A461" t="str">
        <f t="shared" si="7"/>
        <v>b</v>
      </c>
      <c r="B461" s="8"/>
      <c r="C461" s="9" t="s">
        <v>11</v>
      </c>
      <c r="D461" s="10">
        <f>SUM('დამტკ. ბიუჯ.'!D461,'დამტკ. საკუთ.'!D461)</f>
        <v>0</v>
      </c>
      <c r="E461" s="10">
        <f>SUM('დამტკ. ბიუჯ.'!E461,'დამტკ. საკუთ.'!E461)</f>
        <v>0</v>
      </c>
      <c r="F461" s="10">
        <f>SUM('დამტკ. ბიუჯ.'!F461,'დამტკ. საკუთ.'!F461)</f>
        <v>0</v>
      </c>
      <c r="G461" s="10">
        <f>SUM('დამტკ. ბიუჯ.'!G461,'დამტკ. საკუთ.'!G461)</f>
        <v>0</v>
      </c>
      <c r="H461" s="10">
        <f>SUM('დამტკ. ბიუჯ.'!H461,'დამტკ. საკუთ.'!H461)</f>
        <v>0</v>
      </c>
      <c r="I461" s="10">
        <f>SUM('დამტკ. ბიუჯ.'!I461,'დამტკ. საკუთ.'!I461)</f>
        <v>0</v>
      </c>
      <c r="J461" s="10">
        <f>SUM('დამტკ. ბიუჯ.'!J461,'დამტკ. საკუთ.'!J461)</f>
        <v>0</v>
      </c>
      <c r="K461" s="10" t="s">
        <v>190</v>
      </c>
    </row>
    <row r="462" spans="1:11" ht="15" customHeight="1" x14ac:dyDescent="0.25">
      <c r="A462" t="str">
        <f t="shared" si="7"/>
        <v>b</v>
      </c>
      <c r="B462" s="8"/>
      <c r="C462" s="9" t="s">
        <v>12</v>
      </c>
      <c r="D462" s="10">
        <f>SUM('დამტკ. ბიუჯ.'!D462,'დამტკ. საკუთ.'!D462)</f>
        <v>0</v>
      </c>
      <c r="E462" s="10">
        <f>SUM('დამტკ. ბიუჯ.'!E462,'დამტკ. საკუთ.'!E462)</f>
        <v>0</v>
      </c>
      <c r="F462" s="10">
        <f>SUM('დამტკ. ბიუჯ.'!F462,'დამტკ. საკუთ.'!F462)</f>
        <v>0</v>
      </c>
      <c r="G462" s="10">
        <f>SUM('დამტკ. ბიუჯ.'!G462,'დამტკ. საკუთ.'!G462)</f>
        <v>0</v>
      </c>
      <c r="H462" s="10">
        <f>SUM('დამტკ. ბიუჯ.'!H462,'დამტკ. საკუთ.'!H462)</f>
        <v>0</v>
      </c>
      <c r="I462" s="10">
        <f>SUM('დამტკ. ბიუჯ.'!I462,'დამტკ. საკუთ.'!I462)</f>
        <v>0</v>
      </c>
      <c r="J462" s="10">
        <f>SUM('დამტკ. ბიუჯ.'!J462,'დამტკ. საკუთ.'!J462)</f>
        <v>0</v>
      </c>
      <c r="K462" s="10" t="s">
        <v>190</v>
      </c>
    </row>
    <row r="463" spans="1:11" ht="15" customHeight="1" x14ac:dyDescent="0.25">
      <c r="A463" t="str">
        <f t="shared" si="7"/>
        <v>b</v>
      </c>
      <c r="B463" s="8"/>
      <c r="C463" s="9" t="s">
        <v>13</v>
      </c>
      <c r="D463" s="10">
        <f>SUM('დამტკ. ბიუჯ.'!D463,'დამტკ. საკუთ.'!D463)</f>
        <v>0</v>
      </c>
      <c r="E463" s="10">
        <f>SUM('დამტკ. ბიუჯ.'!E463,'დამტკ. საკუთ.'!E463)</f>
        <v>0</v>
      </c>
      <c r="F463" s="10">
        <f>SUM('დამტკ. ბიუჯ.'!F463,'დამტკ. საკუთ.'!F463)</f>
        <v>0</v>
      </c>
      <c r="G463" s="10">
        <f>SUM('დამტკ. ბიუჯ.'!G463,'დამტკ. საკუთ.'!G463)</f>
        <v>0</v>
      </c>
      <c r="H463" s="10">
        <f>SUM('დამტკ. ბიუჯ.'!H463,'დამტკ. საკუთ.'!H463)</f>
        <v>0</v>
      </c>
      <c r="I463" s="10">
        <f>SUM('დამტკ. ბიუჯ.'!I463,'დამტკ. საკუთ.'!I463)</f>
        <v>0</v>
      </c>
      <c r="J463" s="10">
        <f>SUM('დამტკ. ბიუჯ.'!J463,'დამტკ. საკუთ.'!J463)</f>
        <v>0</v>
      </c>
      <c r="K463" s="10" t="s">
        <v>190</v>
      </c>
    </row>
    <row r="464" spans="1:11" ht="15" customHeight="1" x14ac:dyDescent="0.25">
      <c r="A464" t="str">
        <f t="shared" si="7"/>
        <v>b</v>
      </c>
      <c r="B464" s="8"/>
      <c r="C464" s="9" t="s">
        <v>14</v>
      </c>
      <c r="D464" s="10">
        <f>SUM('დამტკ. ბიუჯ.'!D464,'დამტკ. საკუთ.'!D464)</f>
        <v>0</v>
      </c>
      <c r="E464" s="10">
        <f>SUM('დამტკ. ბიუჯ.'!E464,'დამტკ. საკუთ.'!E464)</f>
        <v>0</v>
      </c>
      <c r="F464" s="10">
        <f>SUM('დამტკ. ბიუჯ.'!F464,'დამტკ. საკუთ.'!F464)</f>
        <v>0</v>
      </c>
      <c r="G464" s="10">
        <f>SUM('დამტკ. ბიუჯ.'!G464,'დამტკ. საკუთ.'!G464)</f>
        <v>0</v>
      </c>
      <c r="H464" s="10">
        <f>SUM('დამტკ. ბიუჯ.'!H464,'დამტკ. საკუთ.'!H464)</f>
        <v>0</v>
      </c>
      <c r="I464" s="10">
        <f>SUM('დამტკ. ბიუჯ.'!I464,'დამტკ. საკუთ.'!I464)</f>
        <v>0</v>
      </c>
      <c r="J464" s="10">
        <f>SUM('დამტკ. ბიუჯ.'!J464,'დამტკ. საკუთ.'!J464)</f>
        <v>0</v>
      </c>
      <c r="K464" s="10" t="s">
        <v>190</v>
      </c>
    </row>
    <row r="465" spans="1:11" ht="15" customHeight="1" x14ac:dyDescent="0.25">
      <c r="A465" t="str">
        <f t="shared" si="7"/>
        <v>b</v>
      </c>
      <c r="B465" s="8"/>
      <c r="C465" s="9" t="s">
        <v>15</v>
      </c>
      <c r="D465" s="10">
        <f>SUM('დამტკ. ბიუჯ.'!D465,'დამტკ. საკუთ.'!D465)</f>
        <v>0</v>
      </c>
      <c r="E465" s="10">
        <f>SUM('დამტკ. ბიუჯ.'!E465,'დამტკ. საკუთ.'!E465)</f>
        <v>0</v>
      </c>
      <c r="F465" s="10">
        <f>SUM('დამტკ. ბიუჯ.'!F465,'დამტკ. საკუთ.'!F465)</f>
        <v>0</v>
      </c>
      <c r="G465" s="10">
        <f>SUM('დამტკ. ბიუჯ.'!G465,'დამტკ. საკუთ.'!G465)</f>
        <v>0</v>
      </c>
      <c r="H465" s="10">
        <f>SUM('დამტკ. ბიუჯ.'!H465,'დამტკ. საკუთ.'!H465)</f>
        <v>0</v>
      </c>
      <c r="I465" s="10">
        <f>SUM('დამტკ. ბიუჯ.'!I465,'დამტკ. საკუთ.'!I465)</f>
        <v>0</v>
      </c>
      <c r="J465" s="10">
        <f>SUM('დამტკ. ბიუჯ.'!J465,'დამტკ. საკუთ.'!J465)</f>
        <v>0</v>
      </c>
      <c r="K465" s="10" t="s">
        <v>190</v>
      </c>
    </row>
    <row r="466" spans="1:11" ht="15" customHeight="1" x14ac:dyDescent="0.25">
      <c r="A466" t="str">
        <f t="shared" si="7"/>
        <v>a</v>
      </c>
      <c r="B466" s="8"/>
      <c r="C466" s="9" t="s">
        <v>16</v>
      </c>
      <c r="D466" s="10">
        <f>SUM('დამტკ. ბიუჯ.'!D466,'დამტკ. საკუთ.'!D466)</f>
        <v>144000</v>
      </c>
      <c r="E466" s="10">
        <f>SUM('დამტკ. ბიუჯ.'!E466,'დამტკ. საკუთ.'!E466)</f>
        <v>36000</v>
      </c>
      <c r="F466" s="10">
        <f>SUM('დამტკ. ბიუჯ.'!F466,'დამტკ. საკუთ.'!F466)</f>
        <v>36000</v>
      </c>
      <c r="G466" s="10">
        <f>SUM('დამტკ. ბიუჯ.'!G466,'დამტკ. საკუთ.'!G466)</f>
        <v>36000</v>
      </c>
      <c r="H466" s="10">
        <f>SUM('დამტკ. ბიუჯ.'!H466,'დამტკ. საკუთ.'!H466)</f>
        <v>36000</v>
      </c>
      <c r="I466" s="10">
        <f>SUM('დამტკ. ბიუჯ.'!I466,'დამტკ. საკუთ.'!I466)</f>
        <v>72000</v>
      </c>
      <c r="J466" s="10">
        <f>SUM('დამტკ. ბიუჯ.'!J466,'დამტკ. საკუთ.'!J466)</f>
        <v>108000</v>
      </c>
      <c r="K466" s="10" t="s">
        <v>190</v>
      </c>
    </row>
    <row r="467" spans="1:11" ht="15" customHeight="1" x14ac:dyDescent="0.25">
      <c r="A467" t="str">
        <f t="shared" si="7"/>
        <v>b</v>
      </c>
      <c r="B467" s="8"/>
      <c r="C467" s="9" t="s">
        <v>17</v>
      </c>
      <c r="D467" s="10">
        <f>SUM('დამტკ. ბიუჯ.'!D467,'დამტკ. საკუთ.'!D467)</f>
        <v>0</v>
      </c>
      <c r="E467" s="10">
        <f>SUM('დამტკ. ბიუჯ.'!E467,'დამტკ. საკუთ.'!E467)</f>
        <v>0</v>
      </c>
      <c r="F467" s="10">
        <f>SUM('დამტკ. ბიუჯ.'!F467,'დამტკ. საკუთ.'!F467)</f>
        <v>0</v>
      </c>
      <c r="G467" s="10">
        <f>SUM('დამტკ. ბიუჯ.'!G467,'დამტკ. საკუთ.'!G467)</f>
        <v>0</v>
      </c>
      <c r="H467" s="10">
        <f>SUM('დამტკ. ბიუჯ.'!H467,'დამტკ. საკუთ.'!H467)</f>
        <v>0</v>
      </c>
      <c r="I467" s="10">
        <f>SUM('დამტკ. ბიუჯ.'!I467,'დამტკ. საკუთ.'!I467)</f>
        <v>0</v>
      </c>
      <c r="J467" s="10">
        <f>SUM('დამტკ. ბიუჯ.'!J467,'დამტკ. საკუთ.'!J467)</f>
        <v>0</v>
      </c>
      <c r="K467" s="10" t="s">
        <v>190</v>
      </c>
    </row>
    <row r="468" spans="1:11" ht="15" customHeight="1" x14ac:dyDescent="0.25">
      <c r="A468" t="str">
        <f t="shared" si="7"/>
        <v>b</v>
      </c>
      <c r="B468" s="5"/>
      <c r="C468" s="6" t="s">
        <v>18</v>
      </c>
      <c r="D468" s="7">
        <f>SUM('დამტკ. ბიუჯ.'!D468,'დამტკ. საკუთ.'!D468)</f>
        <v>0</v>
      </c>
      <c r="E468" s="7">
        <f>SUM('დამტკ. ბიუჯ.'!E468,'დამტკ. საკუთ.'!E468)</f>
        <v>0</v>
      </c>
      <c r="F468" s="7">
        <f>SUM('დამტკ. ბიუჯ.'!F468,'დამტკ. საკუთ.'!F468)</f>
        <v>0</v>
      </c>
      <c r="G468" s="7">
        <f>SUM('დამტკ. ბიუჯ.'!G468,'დამტკ. საკუთ.'!G468)</f>
        <v>0</v>
      </c>
      <c r="H468" s="7">
        <f>SUM('დამტკ. ბიუჯ.'!H468,'დამტკ. საკუთ.'!H468)</f>
        <v>0</v>
      </c>
      <c r="I468" s="7">
        <f>SUM('დამტკ. ბიუჯ.'!I468,'დამტკ. საკუთ.'!I468)</f>
        <v>0</v>
      </c>
      <c r="J468" s="7">
        <f>SUM('დამტკ. ბიუჯ.'!J468,'დამტკ. საკუთ.'!J468)</f>
        <v>0</v>
      </c>
      <c r="K468" s="7" t="s">
        <v>190</v>
      </c>
    </row>
    <row r="469" spans="1:11" ht="15" customHeight="1" x14ac:dyDescent="0.25">
      <c r="A469" t="str">
        <f t="shared" si="7"/>
        <v>b</v>
      </c>
      <c r="B469" s="5"/>
      <c r="C469" s="6" t="s">
        <v>19</v>
      </c>
      <c r="D469" s="7">
        <f>SUM('დამტკ. ბიუჯ.'!D469,'დამტკ. საკუთ.'!D469)</f>
        <v>0</v>
      </c>
      <c r="E469" s="7">
        <f>SUM('დამტკ. ბიუჯ.'!E469,'დამტკ. საკუთ.'!E469)</f>
        <v>0</v>
      </c>
      <c r="F469" s="7">
        <f>SUM('დამტკ. ბიუჯ.'!F469,'დამტკ. საკუთ.'!F469)</f>
        <v>0</v>
      </c>
      <c r="G469" s="7">
        <f>SUM('დამტკ. ბიუჯ.'!G469,'დამტკ. საკუთ.'!G469)</f>
        <v>0</v>
      </c>
      <c r="H469" s="7">
        <f>SUM('დამტკ. ბიუჯ.'!H469,'დამტკ. საკუთ.'!H469)</f>
        <v>0</v>
      </c>
      <c r="I469" s="7">
        <f>SUM('დამტკ. ბიუჯ.'!I469,'დამტკ. საკუთ.'!I469)</f>
        <v>0</v>
      </c>
      <c r="J469" s="7">
        <f>SUM('დამტკ. ბიუჯ.'!J469,'დამტკ. საკუთ.'!J469)</f>
        <v>0</v>
      </c>
      <c r="K469" s="7" t="s">
        <v>190</v>
      </c>
    </row>
    <row r="470" spans="1:11" ht="15.75" customHeight="1" thickBot="1" x14ac:dyDescent="0.3">
      <c r="A470" t="str">
        <f t="shared" si="7"/>
        <v>b</v>
      </c>
      <c r="B470" s="11"/>
      <c r="C470" s="12" t="s">
        <v>20</v>
      </c>
      <c r="D470" s="13">
        <f>SUM('დამტკ. ბიუჯ.'!D470,'დამტკ. საკუთ.'!D470)</f>
        <v>0</v>
      </c>
      <c r="E470" s="13">
        <f>SUM('დამტკ. ბიუჯ.'!E470,'დამტკ. საკუთ.'!E470)</f>
        <v>0</v>
      </c>
      <c r="F470" s="13">
        <f>SUM('დამტკ. ბიუჯ.'!F470,'დამტკ. საკუთ.'!F470)</f>
        <v>0</v>
      </c>
      <c r="G470" s="13">
        <f>SUM('დამტკ. ბიუჯ.'!G470,'დამტკ. საკუთ.'!G470)</f>
        <v>0</v>
      </c>
      <c r="H470" s="13">
        <f>SUM('დამტკ. ბიუჯ.'!H470,'დამტკ. საკუთ.'!H470)</f>
        <v>0</v>
      </c>
      <c r="I470" s="13">
        <f>SUM('დამტკ. ბიუჯ.'!I470,'დამტკ. საკუთ.'!I470)</f>
        <v>0</v>
      </c>
      <c r="J470" s="13">
        <f>SUM('დამტკ. ბიუჯ.'!J470,'დამტკ. საკუთ.'!J470)</f>
        <v>0</v>
      </c>
      <c r="K470" s="13" t="s">
        <v>190</v>
      </c>
    </row>
    <row r="471" spans="1:11" ht="31.5" thickTop="1" thickBot="1" x14ac:dyDescent="0.3">
      <c r="A471" t="str">
        <f t="shared" si="7"/>
        <v>a</v>
      </c>
      <c r="B471" s="3" t="s">
        <v>95</v>
      </c>
      <c r="C471" s="14" t="s">
        <v>96</v>
      </c>
      <c r="D471" s="4">
        <f>SUM('დამტკ. ბიუჯ.'!D471,'დამტკ. საკუთ.'!D471)</f>
        <v>46000</v>
      </c>
      <c r="E471" s="4">
        <f>SUM('დამტკ. ბიუჯ.'!E471,'დამტკ. საკუთ.'!E471)</f>
        <v>11500</v>
      </c>
      <c r="F471" s="4">
        <f>SUM('დამტკ. ბიუჯ.'!F471,'დამტკ. საკუთ.'!F471)</f>
        <v>11500</v>
      </c>
      <c r="G471" s="4">
        <f>SUM('დამტკ. ბიუჯ.'!G471,'დამტკ. საკუთ.'!G471)</f>
        <v>11500</v>
      </c>
      <c r="H471" s="4">
        <f>SUM('დამტკ. ბიუჯ.'!H471,'დამტკ. საკუთ.'!H471)</f>
        <v>11500</v>
      </c>
      <c r="I471" s="4">
        <f>SUM('დამტკ. ბიუჯ.'!I471,'დამტკ. საკუთ.'!I471)</f>
        <v>23000</v>
      </c>
      <c r="J471" s="4">
        <f>SUM('დამტკ. ბიუჯ.'!J471,'დამტკ. საკუთ.'!J471)</f>
        <v>34500</v>
      </c>
      <c r="K471" s="4" t="s">
        <v>190</v>
      </c>
    </row>
    <row r="472" spans="1:11" ht="15.75" customHeight="1" thickTop="1" x14ac:dyDescent="0.25">
      <c r="A472" t="str">
        <f t="shared" si="7"/>
        <v>a</v>
      </c>
      <c r="B472" s="5"/>
      <c r="C472" s="6" t="s">
        <v>10</v>
      </c>
      <c r="D472" s="7">
        <f>SUM('დამტკ. ბიუჯ.'!D472,'დამტკ. საკუთ.'!D472)</f>
        <v>46000</v>
      </c>
      <c r="E472" s="7">
        <f>SUM('დამტკ. ბიუჯ.'!E472,'დამტკ. საკუთ.'!E472)</f>
        <v>11500</v>
      </c>
      <c r="F472" s="7">
        <f>SUM('დამტკ. ბიუჯ.'!F472,'დამტკ. საკუთ.'!F472)</f>
        <v>11500</v>
      </c>
      <c r="G472" s="7">
        <f>SUM('დამტკ. ბიუჯ.'!G472,'დამტკ. საკუთ.'!G472)</f>
        <v>11500</v>
      </c>
      <c r="H472" s="7">
        <f>SUM('დამტკ. ბიუჯ.'!H472,'დამტკ. საკუთ.'!H472)</f>
        <v>11500</v>
      </c>
      <c r="I472" s="7">
        <f>SUM('დამტკ. ბიუჯ.'!I472,'დამტკ. საკუთ.'!I472)</f>
        <v>23000</v>
      </c>
      <c r="J472" s="7">
        <f>SUM('დამტკ. ბიუჯ.'!J472,'დამტკ. საკუთ.'!J472)</f>
        <v>34500</v>
      </c>
      <c r="K472" s="7" t="s">
        <v>190</v>
      </c>
    </row>
    <row r="473" spans="1:11" ht="15" customHeight="1" x14ac:dyDescent="0.25">
      <c r="A473" t="str">
        <f t="shared" si="7"/>
        <v>b</v>
      </c>
      <c r="B473" s="8"/>
      <c r="C473" s="9" t="s">
        <v>11</v>
      </c>
      <c r="D473" s="10">
        <f>SUM('დამტკ. ბიუჯ.'!D473,'დამტკ. საკუთ.'!D473)</f>
        <v>0</v>
      </c>
      <c r="E473" s="10">
        <f>SUM('დამტკ. ბიუჯ.'!E473,'დამტკ. საკუთ.'!E473)</f>
        <v>0</v>
      </c>
      <c r="F473" s="10">
        <f>SUM('დამტკ. ბიუჯ.'!F473,'დამტკ. საკუთ.'!F473)</f>
        <v>0</v>
      </c>
      <c r="G473" s="10">
        <f>SUM('დამტკ. ბიუჯ.'!G473,'დამტკ. საკუთ.'!G473)</f>
        <v>0</v>
      </c>
      <c r="H473" s="10">
        <f>SUM('დამტკ. ბიუჯ.'!H473,'დამტკ. საკუთ.'!H473)</f>
        <v>0</v>
      </c>
      <c r="I473" s="10">
        <f>SUM('დამტკ. ბიუჯ.'!I473,'დამტკ. საკუთ.'!I473)</f>
        <v>0</v>
      </c>
      <c r="J473" s="10">
        <f>SUM('დამტკ. ბიუჯ.'!J473,'დამტკ. საკუთ.'!J473)</f>
        <v>0</v>
      </c>
      <c r="K473" s="10" t="s">
        <v>190</v>
      </c>
    </row>
    <row r="474" spans="1:11" ht="15" customHeight="1" x14ac:dyDescent="0.25">
      <c r="A474" t="str">
        <f t="shared" si="7"/>
        <v>b</v>
      </c>
      <c r="B474" s="8"/>
      <c r="C474" s="9" t="s">
        <v>12</v>
      </c>
      <c r="D474" s="10">
        <f>SUM('დამტკ. ბიუჯ.'!D474,'დამტკ. საკუთ.'!D474)</f>
        <v>0</v>
      </c>
      <c r="E474" s="10">
        <f>SUM('დამტკ. ბიუჯ.'!E474,'დამტკ. საკუთ.'!E474)</f>
        <v>0</v>
      </c>
      <c r="F474" s="10">
        <f>SUM('დამტკ. ბიუჯ.'!F474,'დამტკ. საკუთ.'!F474)</f>
        <v>0</v>
      </c>
      <c r="G474" s="10">
        <f>SUM('დამტკ. ბიუჯ.'!G474,'დამტკ. საკუთ.'!G474)</f>
        <v>0</v>
      </c>
      <c r="H474" s="10">
        <f>SUM('დამტკ. ბიუჯ.'!H474,'დამტკ. საკუთ.'!H474)</f>
        <v>0</v>
      </c>
      <c r="I474" s="10">
        <f>SUM('დამტკ. ბიუჯ.'!I474,'დამტკ. საკუთ.'!I474)</f>
        <v>0</v>
      </c>
      <c r="J474" s="10">
        <f>SUM('დამტკ. ბიუჯ.'!J474,'დამტკ. საკუთ.'!J474)</f>
        <v>0</v>
      </c>
      <c r="K474" s="10" t="s">
        <v>190</v>
      </c>
    </row>
    <row r="475" spans="1:11" ht="15" customHeight="1" x14ac:dyDescent="0.25">
      <c r="A475" t="str">
        <f t="shared" si="7"/>
        <v>b</v>
      </c>
      <c r="B475" s="8"/>
      <c r="C475" s="9" t="s">
        <v>13</v>
      </c>
      <c r="D475" s="10">
        <f>SUM('დამტკ. ბიუჯ.'!D475,'დამტკ. საკუთ.'!D475)</f>
        <v>0</v>
      </c>
      <c r="E475" s="10">
        <f>SUM('დამტკ. ბიუჯ.'!E475,'დამტკ. საკუთ.'!E475)</f>
        <v>0</v>
      </c>
      <c r="F475" s="10">
        <f>SUM('დამტკ. ბიუჯ.'!F475,'დამტკ. საკუთ.'!F475)</f>
        <v>0</v>
      </c>
      <c r="G475" s="10">
        <f>SUM('დამტკ. ბიუჯ.'!G475,'დამტკ. საკუთ.'!G475)</f>
        <v>0</v>
      </c>
      <c r="H475" s="10">
        <f>SUM('დამტკ. ბიუჯ.'!H475,'დამტკ. საკუთ.'!H475)</f>
        <v>0</v>
      </c>
      <c r="I475" s="10">
        <f>SUM('დამტკ. ბიუჯ.'!I475,'დამტკ. საკუთ.'!I475)</f>
        <v>0</v>
      </c>
      <c r="J475" s="10">
        <f>SUM('დამტკ. ბიუჯ.'!J475,'დამტკ. საკუთ.'!J475)</f>
        <v>0</v>
      </c>
      <c r="K475" s="10" t="s">
        <v>190</v>
      </c>
    </row>
    <row r="476" spans="1:11" ht="15" customHeight="1" x14ac:dyDescent="0.25">
      <c r="A476" t="str">
        <f t="shared" si="7"/>
        <v>b</v>
      </c>
      <c r="B476" s="8"/>
      <c r="C476" s="9" t="s">
        <v>14</v>
      </c>
      <c r="D476" s="10">
        <f>SUM('დამტკ. ბიუჯ.'!D476,'დამტკ. საკუთ.'!D476)</f>
        <v>0</v>
      </c>
      <c r="E476" s="10">
        <f>SUM('დამტკ. ბიუჯ.'!E476,'დამტკ. საკუთ.'!E476)</f>
        <v>0</v>
      </c>
      <c r="F476" s="10">
        <f>SUM('დამტკ. ბიუჯ.'!F476,'დამტკ. საკუთ.'!F476)</f>
        <v>0</v>
      </c>
      <c r="G476" s="10">
        <f>SUM('დამტკ. ბიუჯ.'!G476,'დამტკ. საკუთ.'!G476)</f>
        <v>0</v>
      </c>
      <c r="H476" s="10">
        <f>SUM('დამტკ. ბიუჯ.'!H476,'დამტკ. საკუთ.'!H476)</f>
        <v>0</v>
      </c>
      <c r="I476" s="10">
        <f>SUM('დამტკ. ბიუჯ.'!I476,'დამტკ. საკუთ.'!I476)</f>
        <v>0</v>
      </c>
      <c r="J476" s="10">
        <f>SUM('დამტკ. ბიუჯ.'!J476,'დამტკ. საკუთ.'!J476)</f>
        <v>0</v>
      </c>
      <c r="K476" s="10" t="s">
        <v>190</v>
      </c>
    </row>
    <row r="477" spans="1:11" ht="15" customHeight="1" x14ac:dyDescent="0.25">
      <c r="A477" t="str">
        <f t="shared" si="7"/>
        <v>b</v>
      </c>
      <c r="B477" s="8"/>
      <c r="C477" s="9" t="s">
        <v>15</v>
      </c>
      <c r="D477" s="10">
        <f>SUM('დამტკ. ბიუჯ.'!D477,'დამტკ. საკუთ.'!D477)</f>
        <v>0</v>
      </c>
      <c r="E477" s="10">
        <f>SUM('დამტკ. ბიუჯ.'!E477,'დამტკ. საკუთ.'!E477)</f>
        <v>0</v>
      </c>
      <c r="F477" s="10">
        <f>SUM('დამტკ. ბიუჯ.'!F477,'დამტკ. საკუთ.'!F477)</f>
        <v>0</v>
      </c>
      <c r="G477" s="10">
        <f>SUM('დამტკ. ბიუჯ.'!G477,'დამტკ. საკუთ.'!G477)</f>
        <v>0</v>
      </c>
      <c r="H477" s="10">
        <f>SUM('დამტკ. ბიუჯ.'!H477,'დამტკ. საკუთ.'!H477)</f>
        <v>0</v>
      </c>
      <c r="I477" s="10">
        <f>SUM('დამტკ. ბიუჯ.'!I477,'დამტკ. საკუთ.'!I477)</f>
        <v>0</v>
      </c>
      <c r="J477" s="10">
        <f>SUM('დამტკ. ბიუჯ.'!J477,'დამტკ. საკუთ.'!J477)</f>
        <v>0</v>
      </c>
      <c r="K477" s="10" t="s">
        <v>190</v>
      </c>
    </row>
    <row r="478" spans="1:11" ht="15" customHeight="1" x14ac:dyDescent="0.25">
      <c r="A478" t="str">
        <f t="shared" si="7"/>
        <v>a</v>
      </c>
      <c r="B478" s="8"/>
      <c r="C478" s="9" t="s">
        <v>16</v>
      </c>
      <c r="D478" s="10">
        <f>SUM('დამტკ. ბიუჯ.'!D478,'დამტკ. საკუთ.'!D478)</f>
        <v>46000</v>
      </c>
      <c r="E478" s="10">
        <f>SUM('დამტკ. ბიუჯ.'!E478,'დამტკ. საკუთ.'!E478)</f>
        <v>11500</v>
      </c>
      <c r="F478" s="10">
        <f>SUM('დამტკ. ბიუჯ.'!F478,'დამტკ. საკუთ.'!F478)</f>
        <v>11500</v>
      </c>
      <c r="G478" s="10">
        <f>SUM('დამტკ. ბიუჯ.'!G478,'დამტკ. საკუთ.'!G478)</f>
        <v>11500</v>
      </c>
      <c r="H478" s="10">
        <f>SUM('დამტკ. ბიუჯ.'!H478,'დამტკ. საკუთ.'!H478)</f>
        <v>11500</v>
      </c>
      <c r="I478" s="10">
        <f>SUM('დამტკ. ბიუჯ.'!I478,'დამტკ. საკუთ.'!I478)</f>
        <v>23000</v>
      </c>
      <c r="J478" s="10">
        <f>SUM('დამტკ. ბიუჯ.'!J478,'დამტკ. საკუთ.'!J478)</f>
        <v>34500</v>
      </c>
      <c r="K478" s="10" t="s">
        <v>190</v>
      </c>
    </row>
    <row r="479" spans="1:11" ht="15" customHeight="1" x14ac:dyDescent="0.25">
      <c r="A479" t="str">
        <f t="shared" si="7"/>
        <v>b</v>
      </c>
      <c r="B479" s="8"/>
      <c r="C479" s="9" t="s">
        <v>17</v>
      </c>
      <c r="D479" s="10">
        <f>SUM('დამტკ. ბიუჯ.'!D479,'დამტკ. საკუთ.'!D479)</f>
        <v>0</v>
      </c>
      <c r="E479" s="10">
        <f>SUM('დამტკ. ბიუჯ.'!E479,'დამტკ. საკუთ.'!E479)</f>
        <v>0</v>
      </c>
      <c r="F479" s="10">
        <f>SUM('დამტკ. ბიუჯ.'!F479,'დამტკ. საკუთ.'!F479)</f>
        <v>0</v>
      </c>
      <c r="G479" s="10">
        <f>SUM('დამტკ. ბიუჯ.'!G479,'დამტკ. საკუთ.'!G479)</f>
        <v>0</v>
      </c>
      <c r="H479" s="10">
        <f>SUM('დამტკ. ბიუჯ.'!H479,'დამტკ. საკუთ.'!H479)</f>
        <v>0</v>
      </c>
      <c r="I479" s="10">
        <f>SUM('დამტკ. ბიუჯ.'!I479,'დამტკ. საკუთ.'!I479)</f>
        <v>0</v>
      </c>
      <c r="J479" s="10">
        <f>SUM('დამტკ. ბიუჯ.'!J479,'დამტკ. საკუთ.'!J479)</f>
        <v>0</v>
      </c>
      <c r="K479" s="10" t="s">
        <v>190</v>
      </c>
    </row>
    <row r="480" spans="1:11" ht="15" customHeight="1" x14ac:dyDescent="0.25">
      <c r="A480" t="str">
        <f t="shared" si="7"/>
        <v>b</v>
      </c>
      <c r="B480" s="5"/>
      <c r="C480" s="6" t="s">
        <v>18</v>
      </c>
      <c r="D480" s="7">
        <f>SUM('დამტკ. ბიუჯ.'!D480,'დამტკ. საკუთ.'!D480)</f>
        <v>0</v>
      </c>
      <c r="E480" s="7">
        <f>SUM('დამტკ. ბიუჯ.'!E480,'დამტკ. საკუთ.'!E480)</f>
        <v>0</v>
      </c>
      <c r="F480" s="7">
        <f>SUM('დამტკ. ბიუჯ.'!F480,'დამტკ. საკუთ.'!F480)</f>
        <v>0</v>
      </c>
      <c r="G480" s="7">
        <f>SUM('დამტკ. ბიუჯ.'!G480,'დამტკ. საკუთ.'!G480)</f>
        <v>0</v>
      </c>
      <c r="H480" s="7">
        <f>SUM('დამტკ. ბიუჯ.'!H480,'დამტკ. საკუთ.'!H480)</f>
        <v>0</v>
      </c>
      <c r="I480" s="7">
        <f>SUM('დამტკ. ბიუჯ.'!I480,'დამტკ. საკუთ.'!I480)</f>
        <v>0</v>
      </c>
      <c r="J480" s="7">
        <f>SUM('დამტკ. ბიუჯ.'!J480,'დამტკ. საკუთ.'!J480)</f>
        <v>0</v>
      </c>
      <c r="K480" s="7" t="s">
        <v>190</v>
      </c>
    </row>
    <row r="481" spans="1:11" ht="15" customHeight="1" x14ac:dyDescent="0.25">
      <c r="A481" t="str">
        <f t="shared" si="7"/>
        <v>b</v>
      </c>
      <c r="B481" s="5"/>
      <c r="C481" s="6" t="s">
        <v>19</v>
      </c>
      <c r="D481" s="7">
        <f>SUM('დამტკ. ბიუჯ.'!D481,'დამტკ. საკუთ.'!D481)</f>
        <v>0</v>
      </c>
      <c r="E481" s="7">
        <f>SUM('დამტკ. ბიუჯ.'!E481,'დამტკ. საკუთ.'!E481)</f>
        <v>0</v>
      </c>
      <c r="F481" s="7">
        <f>SUM('დამტკ. ბიუჯ.'!F481,'დამტკ. საკუთ.'!F481)</f>
        <v>0</v>
      </c>
      <c r="G481" s="7">
        <f>SUM('დამტკ. ბიუჯ.'!G481,'დამტკ. საკუთ.'!G481)</f>
        <v>0</v>
      </c>
      <c r="H481" s="7">
        <f>SUM('დამტკ. ბიუჯ.'!H481,'დამტკ. საკუთ.'!H481)</f>
        <v>0</v>
      </c>
      <c r="I481" s="7">
        <f>SUM('დამტკ. ბიუჯ.'!I481,'დამტკ. საკუთ.'!I481)</f>
        <v>0</v>
      </c>
      <c r="J481" s="7">
        <f>SUM('დამტკ. ბიუჯ.'!J481,'დამტკ. საკუთ.'!J481)</f>
        <v>0</v>
      </c>
      <c r="K481" s="7" t="s">
        <v>190</v>
      </c>
    </row>
    <row r="482" spans="1:11" ht="15.75" customHeight="1" thickBot="1" x14ac:dyDescent="0.3">
      <c r="A482" t="str">
        <f t="shared" si="7"/>
        <v>b</v>
      </c>
      <c r="B482" s="11"/>
      <c r="C482" s="12" t="s">
        <v>20</v>
      </c>
      <c r="D482" s="13">
        <f>SUM('დამტკ. ბიუჯ.'!D482,'დამტკ. საკუთ.'!D482)</f>
        <v>0</v>
      </c>
      <c r="E482" s="13">
        <f>SUM('დამტკ. ბიუჯ.'!E482,'დამტკ. საკუთ.'!E482)</f>
        <v>0</v>
      </c>
      <c r="F482" s="13">
        <f>SUM('დამტკ. ბიუჯ.'!F482,'დამტკ. საკუთ.'!F482)</f>
        <v>0</v>
      </c>
      <c r="G482" s="13">
        <f>SUM('დამტკ. ბიუჯ.'!G482,'დამტკ. საკუთ.'!G482)</f>
        <v>0</v>
      </c>
      <c r="H482" s="13">
        <f>SUM('დამტკ. ბიუჯ.'!H482,'დამტკ. საკუთ.'!H482)</f>
        <v>0</v>
      </c>
      <c r="I482" s="13">
        <f>SUM('დამტკ. ბიუჯ.'!I482,'დამტკ. საკუთ.'!I482)</f>
        <v>0</v>
      </c>
      <c r="J482" s="13">
        <f>SUM('დამტკ. ბიუჯ.'!J482,'დამტკ. საკუთ.'!J482)</f>
        <v>0</v>
      </c>
      <c r="K482" s="13" t="s">
        <v>190</v>
      </c>
    </row>
    <row r="483" spans="1:11" ht="32.25" customHeight="1" thickTop="1" thickBot="1" x14ac:dyDescent="0.3">
      <c r="A483" t="str">
        <f t="shared" ref="A483:A494" si="8">IF(OR(D483&lt;&gt;0,E483&lt;&gt;0,F483&lt;&gt;0,G483&lt;&gt;0,H483&lt;&gt;0,),"a","b")</f>
        <v>a</v>
      </c>
      <c r="B483" s="16" t="s">
        <v>239</v>
      </c>
      <c r="C483" s="4" t="s">
        <v>244</v>
      </c>
      <c r="D483" s="4">
        <f>SUM('დამტკ. ბიუჯ.'!D483,'დამტკ. საკუთ.'!D483)</f>
        <v>55000000</v>
      </c>
      <c r="E483" s="4">
        <f>SUM('დამტკ. ბიუჯ.'!E483,'დამტკ. საკუთ.'!E483)</f>
        <v>14000000</v>
      </c>
      <c r="F483" s="4">
        <f>SUM('დამტკ. ბიუჯ.'!F483,'დამტკ. საკუთ.'!F483)</f>
        <v>13500000</v>
      </c>
      <c r="G483" s="4">
        <f>SUM('დამტკ. ბიუჯ.'!G483,'დამტკ. საკუთ.'!G483)</f>
        <v>13500000</v>
      </c>
      <c r="H483" s="4">
        <f>SUM('დამტკ. ბიუჯ.'!H483,'დამტკ. საკუთ.'!H483)</f>
        <v>14000000</v>
      </c>
      <c r="I483" s="4">
        <f>SUM('დამტკ. ბიუჯ.'!I483,'დამტკ. საკუთ.'!I483)</f>
        <v>27500000</v>
      </c>
      <c r="J483" s="4">
        <f>SUM('დამტკ. ბიუჯ.'!J483,'დამტკ. საკუთ.'!J483)</f>
        <v>41000000</v>
      </c>
      <c r="K483" s="4" t="s">
        <v>190</v>
      </c>
    </row>
    <row r="484" spans="1:11" ht="15.75" customHeight="1" thickTop="1" x14ac:dyDescent="0.25">
      <c r="A484" t="str">
        <f t="shared" si="8"/>
        <v>a</v>
      </c>
      <c r="B484" s="5"/>
      <c r="C484" s="6" t="s">
        <v>10</v>
      </c>
      <c r="D484" s="7">
        <f>SUM('დამტკ. ბიუჯ.'!D484,'დამტკ. საკუთ.'!D484)</f>
        <v>55000000</v>
      </c>
      <c r="E484" s="7">
        <f>SUM('დამტკ. ბიუჯ.'!E484,'დამტკ. საკუთ.'!E484)</f>
        <v>14000000</v>
      </c>
      <c r="F484" s="7">
        <f>SUM('დამტკ. ბიუჯ.'!F484,'დამტკ. საკუთ.'!F484)</f>
        <v>13500000</v>
      </c>
      <c r="G484" s="7">
        <f>SUM('დამტკ. ბიუჯ.'!G484,'დამტკ. საკუთ.'!G484)</f>
        <v>13500000</v>
      </c>
      <c r="H484" s="7">
        <f>SUM('დამტკ. ბიუჯ.'!H484,'დამტკ. საკუთ.'!H484)</f>
        <v>14000000</v>
      </c>
      <c r="I484" s="7">
        <f>SUM('დამტკ. ბიუჯ.'!I484,'დამტკ. საკუთ.'!I484)</f>
        <v>27500000</v>
      </c>
      <c r="J484" s="7">
        <f>SUM('დამტკ. ბიუჯ.'!J484,'დამტკ. საკუთ.'!J484)</f>
        <v>41000000</v>
      </c>
      <c r="K484" s="7" t="s">
        <v>190</v>
      </c>
    </row>
    <row r="485" spans="1:11" ht="15" customHeight="1" x14ac:dyDescent="0.25">
      <c r="A485" t="str">
        <f t="shared" si="8"/>
        <v>b</v>
      </c>
      <c r="B485" s="8"/>
      <c r="C485" s="9" t="s">
        <v>11</v>
      </c>
      <c r="D485" s="10">
        <f>SUM('დამტკ. ბიუჯ.'!D485,'დამტკ. საკუთ.'!D485)</f>
        <v>0</v>
      </c>
      <c r="E485" s="10">
        <f>SUM('დამტკ. ბიუჯ.'!E485,'დამტკ. საკუთ.'!E485)</f>
        <v>0</v>
      </c>
      <c r="F485" s="10">
        <f>SUM('დამტკ. ბიუჯ.'!F485,'დამტკ. საკუთ.'!F485)</f>
        <v>0</v>
      </c>
      <c r="G485" s="10">
        <f>SUM('დამტკ. ბიუჯ.'!G485,'დამტკ. საკუთ.'!G485)</f>
        <v>0</v>
      </c>
      <c r="H485" s="10">
        <f>SUM('დამტკ. ბიუჯ.'!H485,'დამტკ. საკუთ.'!H485)</f>
        <v>0</v>
      </c>
      <c r="I485" s="10">
        <f>SUM('დამტკ. ბიუჯ.'!I485,'დამტკ. საკუთ.'!I485)</f>
        <v>0</v>
      </c>
      <c r="J485" s="10">
        <f>SUM('დამტკ. ბიუჯ.'!J485,'დამტკ. საკუთ.'!J485)</f>
        <v>0</v>
      </c>
      <c r="K485" s="10" t="s">
        <v>190</v>
      </c>
    </row>
    <row r="486" spans="1:11" ht="15" customHeight="1" x14ac:dyDescent="0.25">
      <c r="A486" t="str">
        <f t="shared" si="8"/>
        <v>b</v>
      </c>
      <c r="B486" s="8"/>
      <c r="C486" s="9" t="s">
        <v>12</v>
      </c>
      <c r="D486" s="10">
        <f>SUM('დამტკ. ბიუჯ.'!D486,'დამტკ. საკუთ.'!D486)</f>
        <v>0</v>
      </c>
      <c r="E486" s="10">
        <f>SUM('დამტკ. ბიუჯ.'!E486,'დამტკ. საკუთ.'!E486)</f>
        <v>0</v>
      </c>
      <c r="F486" s="10">
        <f>SUM('დამტკ. ბიუჯ.'!F486,'დამტკ. საკუთ.'!F486)</f>
        <v>0</v>
      </c>
      <c r="G486" s="10">
        <f>SUM('დამტკ. ბიუჯ.'!G486,'დამტკ. საკუთ.'!G486)</f>
        <v>0</v>
      </c>
      <c r="H486" s="10">
        <f>SUM('დამტკ. ბიუჯ.'!H486,'დამტკ. საკუთ.'!H486)</f>
        <v>0</v>
      </c>
      <c r="I486" s="10">
        <f>SUM('დამტკ. ბიუჯ.'!I486,'დამტკ. საკუთ.'!I486)</f>
        <v>0</v>
      </c>
      <c r="J486" s="10">
        <f>SUM('დამტკ. ბიუჯ.'!J486,'დამტკ. საკუთ.'!J486)</f>
        <v>0</v>
      </c>
      <c r="K486" s="10" t="s">
        <v>190</v>
      </c>
    </row>
    <row r="487" spans="1:11" ht="15" customHeight="1" x14ac:dyDescent="0.25">
      <c r="A487" t="str">
        <f t="shared" si="8"/>
        <v>b</v>
      </c>
      <c r="B487" s="8"/>
      <c r="C487" s="9" t="s">
        <v>13</v>
      </c>
      <c r="D487" s="10">
        <f>SUM('დამტკ. ბიუჯ.'!D487,'დამტკ. საკუთ.'!D487)</f>
        <v>0</v>
      </c>
      <c r="E487" s="10">
        <f>SUM('დამტკ. ბიუჯ.'!E487,'დამტკ. საკუთ.'!E487)</f>
        <v>0</v>
      </c>
      <c r="F487" s="10">
        <f>SUM('დამტკ. ბიუჯ.'!F487,'დამტკ. საკუთ.'!F487)</f>
        <v>0</v>
      </c>
      <c r="G487" s="10">
        <f>SUM('დამტკ. ბიუჯ.'!G487,'დამტკ. საკუთ.'!G487)</f>
        <v>0</v>
      </c>
      <c r="H487" s="10">
        <f>SUM('დამტკ. ბიუჯ.'!H487,'დამტკ. საკუთ.'!H487)</f>
        <v>0</v>
      </c>
      <c r="I487" s="10">
        <f>SUM('დამტკ. ბიუჯ.'!I487,'დამტკ. საკუთ.'!I487)</f>
        <v>0</v>
      </c>
      <c r="J487" s="10">
        <f>SUM('დამტკ. ბიუჯ.'!J487,'დამტკ. საკუთ.'!J487)</f>
        <v>0</v>
      </c>
      <c r="K487" s="10" t="s">
        <v>190</v>
      </c>
    </row>
    <row r="488" spans="1:11" ht="15" customHeight="1" x14ac:dyDescent="0.25">
      <c r="A488" t="str">
        <f t="shared" si="8"/>
        <v>b</v>
      </c>
      <c r="B488" s="8"/>
      <c r="C488" s="9" t="s">
        <v>14</v>
      </c>
      <c r="D488" s="10">
        <f>SUM('დამტკ. ბიუჯ.'!D488,'დამტკ. საკუთ.'!D488)</f>
        <v>0</v>
      </c>
      <c r="E488" s="10">
        <f>SUM('დამტკ. ბიუჯ.'!E488,'დამტკ. საკუთ.'!E488)</f>
        <v>0</v>
      </c>
      <c r="F488" s="10">
        <f>SUM('დამტკ. ბიუჯ.'!F488,'დამტკ. საკუთ.'!F488)</f>
        <v>0</v>
      </c>
      <c r="G488" s="10">
        <f>SUM('დამტკ. ბიუჯ.'!G488,'დამტკ. საკუთ.'!G488)</f>
        <v>0</v>
      </c>
      <c r="H488" s="10">
        <f>SUM('დამტკ. ბიუჯ.'!H488,'დამტკ. საკუთ.'!H488)</f>
        <v>0</v>
      </c>
      <c r="I488" s="10">
        <f>SUM('დამტკ. ბიუჯ.'!I488,'დამტკ. საკუთ.'!I488)</f>
        <v>0</v>
      </c>
      <c r="J488" s="10">
        <f>SUM('დამტკ. ბიუჯ.'!J488,'დამტკ. საკუთ.'!J488)</f>
        <v>0</v>
      </c>
      <c r="K488" s="10" t="s">
        <v>190</v>
      </c>
    </row>
    <row r="489" spans="1:11" ht="15" customHeight="1" x14ac:dyDescent="0.25">
      <c r="A489" t="str">
        <f t="shared" si="8"/>
        <v>b</v>
      </c>
      <c r="B489" s="8"/>
      <c r="C489" s="9" t="s">
        <v>15</v>
      </c>
      <c r="D489" s="10">
        <f>SUM('დამტკ. ბიუჯ.'!D489,'დამტკ. საკუთ.'!D489)</f>
        <v>0</v>
      </c>
      <c r="E489" s="10">
        <f>SUM('დამტკ. ბიუჯ.'!E489,'დამტკ. საკუთ.'!E489)</f>
        <v>0</v>
      </c>
      <c r="F489" s="10">
        <f>SUM('დამტკ. ბიუჯ.'!F489,'დამტკ. საკუთ.'!F489)</f>
        <v>0</v>
      </c>
      <c r="G489" s="10">
        <f>SUM('დამტკ. ბიუჯ.'!G489,'დამტკ. საკუთ.'!G489)</f>
        <v>0</v>
      </c>
      <c r="H489" s="10">
        <f>SUM('დამტკ. ბიუჯ.'!H489,'დამტკ. საკუთ.'!H489)</f>
        <v>0</v>
      </c>
      <c r="I489" s="10">
        <f>SUM('დამტკ. ბიუჯ.'!I489,'დამტკ. საკუთ.'!I489)</f>
        <v>0</v>
      </c>
      <c r="J489" s="10">
        <f>SUM('დამტკ. ბიუჯ.'!J489,'დამტკ. საკუთ.'!J489)</f>
        <v>0</v>
      </c>
      <c r="K489" s="10" t="s">
        <v>190</v>
      </c>
    </row>
    <row r="490" spans="1:11" ht="15" customHeight="1" x14ac:dyDescent="0.25">
      <c r="A490" t="str">
        <f t="shared" si="8"/>
        <v>a</v>
      </c>
      <c r="B490" s="8"/>
      <c r="C490" s="9" t="s">
        <v>16</v>
      </c>
      <c r="D490" s="10">
        <f>SUM('დამტკ. ბიუჯ.'!D490,'დამტკ. საკუთ.'!D490)</f>
        <v>55000000</v>
      </c>
      <c r="E490" s="10">
        <f>SUM('დამტკ. ბიუჯ.'!E490,'დამტკ. საკუთ.'!E490)</f>
        <v>14000000</v>
      </c>
      <c r="F490" s="10">
        <f>SUM('დამტკ. ბიუჯ.'!F490,'დამტკ. საკუთ.'!F490)</f>
        <v>13500000</v>
      </c>
      <c r="G490" s="10">
        <f>SUM('დამტკ. ბიუჯ.'!G490,'დამტკ. საკუთ.'!G490)</f>
        <v>13500000</v>
      </c>
      <c r="H490" s="10">
        <f>SUM('დამტკ. ბიუჯ.'!H490,'დამტკ. საკუთ.'!H490)</f>
        <v>14000000</v>
      </c>
      <c r="I490" s="10">
        <f>SUM('დამტკ. ბიუჯ.'!I490,'დამტკ. საკუთ.'!I490)</f>
        <v>27500000</v>
      </c>
      <c r="J490" s="10">
        <f>SUM('დამტკ. ბიუჯ.'!J490,'დამტკ. საკუთ.'!J490)</f>
        <v>41000000</v>
      </c>
      <c r="K490" s="10" t="s">
        <v>190</v>
      </c>
    </row>
    <row r="491" spans="1:11" ht="15" customHeight="1" x14ac:dyDescent="0.25">
      <c r="A491" t="str">
        <f t="shared" si="8"/>
        <v>b</v>
      </c>
      <c r="B491" s="8"/>
      <c r="C491" s="9" t="s">
        <v>17</v>
      </c>
      <c r="D491" s="10">
        <f>SUM('დამტკ. ბიუჯ.'!D491,'დამტკ. საკუთ.'!D491)</f>
        <v>0</v>
      </c>
      <c r="E491" s="10">
        <f>SUM('დამტკ. ბიუჯ.'!E491,'დამტკ. საკუთ.'!E491)</f>
        <v>0</v>
      </c>
      <c r="F491" s="10">
        <f>SUM('დამტკ. ბიუჯ.'!F491,'დამტკ. საკუთ.'!F491)</f>
        <v>0</v>
      </c>
      <c r="G491" s="10">
        <f>SUM('დამტკ. ბიუჯ.'!G491,'დამტკ. საკუთ.'!G491)</f>
        <v>0</v>
      </c>
      <c r="H491" s="10">
        <f>SUM('დამტკ. ბიუჯ.'!H491,'დამტკ. საკუთ.'!H491)</f>
        <v>0</v>
      </c>
      <c r="I491" s="10">
        <f>SUM('დამტკ. ბიუჯ.'!I491,'დამტკ. საკუთ.'!I491)</f>
        <v>0</v>
      </c>
      <c r="J491" s="10">
        <f>SUM('დამტკ. ბიუჯ.'!J491,'დამტკ. საკუთ.'!J491)</f>
        <v>0</v>
      </c>
      <c r="K491" s="10" t="s">
        <v>190</v>
      </c>
    </row>
    <row r="492" spans="1:11" ht="15" customHeight="1" x14ac:dyDescent="0.25">
      <c r="A492" t="str">
        <f t="shared" si="8"/>
        <v>b</v>
      </c>
      <c r="B492" s="5"/>
      <c r="C492" s="6" t="s">
        <v>18</v>
      </c>
      <c r="D492" s="7">
        <f>SUM('დამტკ. ბიუჯ.'!D492,'დამტკ. საკუთ.'!D492)</f>
        <v>0</v>
      </c>
      <c r="E492" s="7">
        <f>SUM('დამტკ. ბიუჯ.'!E492,'დამტკ. საკუთ.'!E492)</f>
        <v>0</v>
      </c>
      <c r="F492" s="7">
        <f>SUM('დამტკ. ბიუჯ.'!F492,'დამტკ. საკუთ.'!F492)</f>
        <v>0</v>
      </c>
      <c r="G492" s="7">
        <f>SUM('დამტკ. ბიუჯ.'!G492,'დამტკ. საკუთ.'!G492)</f>
        <v>0</v>
      </c>
      <c r="H492" s="7">
        <f>SUM('დამტკ. ბიუჯ.'!H492,'დამტკ. საკუთ.'!H492)</f>
        <v>0</v>
      </c>
      <c r="I492" s="7">
        <f>SUM('დამტკ. ბიუჯ.'!I492,'დამტკ. საკუთ.'!I492)</f>
        <v>0</v>
      </c>
      <c r="J492" s="7">
        <f>SUM('დამტკ. ბიუჯ.'!J492,'დამტკ. საკუთ.'!J492)</f>
        <v>0</v>
      </c>
      <c r="K492" s="7" t="s">
        <v>190</v>
      </c>
    </row>
    <row r="493" spans="1:11" ht="15" customHeight="1" x14ac:dyDescent="0.25">
      <c r="A493" t="str">
        <f t="shared" si="8"/>
        <v>b</v>
      </c>
      <c r="B493" s="5"/>
      <c r="C493" s="6" t="s">
        <v>19</v>
      </c>
      <c r="D493" s="7">
        <f>SUM('დამტკ. ბიუჯ.'!D493,'დამტკ. საკუთ.'!D493)</f>
        <v>0</v>
      </c>
      <c r="E493" s="7">
        <f>SUM('დამტკ. ბიუჯ.'!E493,'დამტკ. საკუთ.'!E493)</f>
        <v>0</v>
      </c>
      <c r="F493" s="7">
        <f>SUM('დამტკ. ბიუჯ.'!F493,'დამტკ. საკუთ.'!F493)</f>
        <v>0</v>
      </c>
      <c r="G493" s="7">
        <f>SUM('დამტკ. ბიუჯ.'!G493,'დამტკ. საკუთ.'!G493)</f>
        <v>0</v>
      </c>
      <c r="H493" s="7">
        <f>SUM('დამტკ. ბიუჯ.'!H493,'დამტკ. საკუთ.'!H493)</f>
        <v>0</v>
      </c>
      <c r="I493" s="7">
        <f>SUM('დამტკ. ბიუჯ.'!I493,'დამტკ. საკუთ.'!I493)</f>
        <v>0</v>
      </c>
      <c r="J493" s="7">
        <f>SUM('დამტკ. ბიუჯ.'!J493,'დამტკ. საკუთ.'!J493)</f>
        <v>0</v>
      </c>
      <c r="K493" s="7" t="s">
        <v>190</v>
      </c>
    </row>
    <row r="494" spans="1:11" ht="15.75" customHeight="1" thickBot="1" x14ac:dyDescent="0.3">
      <c r="A494" t="str">
        <f t="shared" si="8"/>
        <v>b</v>
      </c>
      <c r="B494" s="11"/>
      <c r="C494" s="12" t="s">
        <v>20</v>
      </c>
      <c r="D494" s="13">
        <f>SUM('დამტკ. ბიუჯ.'!D494,'დამტკ. საკუთ.'!D494)</f>
        <v>0</v>
      </c>
      <c r="E494" s="13">
        <f>SUM('დამტკ. ბიუჯ.'!E494,'დამტკ. საკუთ.'!E494)</f>
        <v>0</v>
      </c>
      <c r="F494" s="13">
        <f>SUM('დამტკ. ბიუჯ.'!F494,'დამტკ. საკუთ.'!F494)</f>
        <v>0</v>
      </c>
      <c r="G494" s="13">
        <f>SUM('დამტკ. ბიუჯ.'!G494,'დამტკ. საკუთ.'!G494)</f>
        <v>0</v>
      </c>
      <c r="H494" s="13">
        <f>SUM('დამტკ. ბიუჯ.'!H494,'დამტკ. საკუთ.'!H494)</f>
        <v>0</v>
      </c>
      <c r="I494" s="13">
        <f>SUM('დამტკ. ბიუჯ.'!I494,'დამტკ. საკუთ.'!I494)</f>
        <v>0</v>
      </c>
      <c r="J494" s="13">
        <f>SUM('დამტკ. ბიუჯ.'!J494,'დამტკ. საკუთ.'!J494)</f>
        <v>0</v>
      </c>
      <c r="K494" s="13" t="s">
        <v>190</v>
      </c>
    </row>
    <row r="495" spans="1:11" ht="32.25" customHeight="1" thickTop="1" thickBot="1" x14ac:dyDescent="0.3">
      <c r="A495" t="str">
        <f t="shared" si="7"/>
        <v>a</v>
      </c>
      <c r="B495" s="16" t="s">
        <v>240</v>
      </c>
      <c r="C495" s="4" t="s">
        <v>243</v>
      </c>
      <c r="D495" s="4">
        <f>SUM('დამტკ. ბიუჯ.'!D495,'დამტკ. საკუთ.'!D495)</f>
        <v>30000000</v>
      </c>
      <c r="E495" s="4">
        <f>SUM('დამტკ. ბიუჯ.'!E495,'დამტკ. საკუთ.'!E495)</f>
        <v>7500000</v>
      </c>
      <c r="F495" s="4">
        <f>SUM('დამტკ. ბიუჯ.'!F495,'დამტკ. საკუთ.'!F495)</f>
        <v>7500000</v>
      </c>
      <c r="G495" s="4">
        <f>SUM('დამტკ. ბიუჯ.'!G495,'დამტკ. საკუთ.'!G495)</f>
        <v>7500000</v>
      </c>
      <c r="H495" s="4">
        <f>SUM('დამტკ. ბიუჯ.'!H495,'დამტკ. საკუთ.'!H495)</f>
        <v>7500000</v>
      </c>
      <c r="I495" s="4">
        <f>SUM('დამტკ. ბიუჯ.'!I495,'დამტკ. საკუთ.'!I495)</f>
        <v>15000000</v>
      </c>
      <c r="J495" s="4">
        <f>SUM('დამტკ. ბიუჯ.'!J495,'დამტკ. საკუთ.'!J495)</f>
        <v>22500000</v>
      </c>
      <c r="K495" s="4" t="s">
        <v>190</v>
      </c>
    </row>
    <row r="496" spans="1:11" ht="15.75" customHeight="1" thickTop="1" x14ac:dyDescent="0.25">
      <c r="A496" t="str">
        <f t="shared" si="7"/>
        <v>a</v>
      </c>
      <c r="B496" s="5"/>
      <c r="C496" s="6" t="s">
        <v>10</v>
      </c>
      <c r="D496" s="7">
        <f>SUM('დამტკ. ბიუჯ.'!D496,'დამტკ. საკუთ.'!D496)</f>
        <v>30000000</v>
      </c>
      <c r="E496" s="7">
        <f>SUM('დამტკ. ბიუჯ.'!E496,'დამტკ. საკუთ.'!E496)</f>
        <v>7500000</v>
      </c>
      <c r="F496" s="7">
        <f>SUM('დამტკ. ბიუჯ.'!F496,'დამტკ. საკუთ.'!F496)</f>
        <v>7500000</v>
      </c>
      <c r="G496" s="7">
        <f>SUM('დამტკ. ბიუჯ.'!G496,'დამტკ. საკუთ.'!G496)</f>
        <v>7500000</v>
      </c>
      <c r="H496" s="7">
        <f>SUM('დამტკ. ბიუჯ.'!H496,'დამტკ. საკუთ.'!H496)</f>
        <v>7500000</v>
      </c>
      <c r="I496" s="7">
        <f>SUM('დამტკ. ბიუჯ.'!I496,'დამტკ. საკუთ.'!I496)</f>
        <v>15000000</v>
      </c>
      <c r="J496" s="7">
        <f>SUM('დამტკ. ბიუჯ.'!J496,'დამტკ. საკუთ.'!J496)</f>
        <v>22500000</v>
      </c>
      <c r="K496" s="7" t="s">
        <v>190</v>
      </c>
    </row>
    <row r="497" spans="1:11" ht="15" customHeight="1" x14ac:dyDescent="0.25">
      <c r="A497" t="str">
        <f t="shared" si="7"/>
        <v>b</v>
      </c>
      <c r="B497" s="8"/>
      <c r="C497" s="9" t="s">
        <v>11</v>
      </c>
      <c r="D497" s="10">
        <f>SUM('დამტკ. ბიუჯ.'!D497,'დამტკ. საკუთ.'!D497)</f>
        <v>0</v>
      </c>
      <c r="E497" s="10">
        <f>SUM('დამტკ. ბიუჯ.'!E497,'დამტკ. საკუთ.'!E497)</f>
        <v>0</v>
      </c>
      <c r="F497" s="10">
        <f>SUM('დამტკ. ბიუჯ.'!F497,'დამტკ. საკუთ.'!F497)</f>
        <v>0</v>
      </c>
      <c r="G497" s="10">
        <f>SUM('დამტკ. ბიუჯ.'!G497,'დამტკ. საკუთ.'!G497)</f>
        <v>0</v>
      </c>
      <c r="H497" s="10">
        <f>SUM('დამტკ. ბიუჯ.'!H497,'დამტკ. საკუთ.'!H497)</f>
        <v>0</v>
      </c>
      <c r="I497" s="10">
        <f>SUM('დამტკ. ბიუჯ.'!I497,'დამტკ. საკუთ.'!I497)</f>
        <v>0</v>
      </c>
      <c r="J497" s="10">
        <f>SUM('დამტკ. ბიუჯ.'!J497,'დამტკ. საკუთ.'!J497)</f>
        <v>0</v>
      </c>
      <c r="K497" s="10" t="s">
        <v>190</v>
      </c>
    </row>
    <row r="498" spans="1:11" ht="15" customHeight="1" x14ac:dyDescent="0.25">
      <c r="A498" t="str">
        <f t="shared" si="7"/>
        <v>b</v>
      </c>
      <c r="B498" s="8"/>
      <c r="C498" s="9" t="s">
        <v>12</v>
      </c>
      <c r="D498" s="10">
        <f>SUM('დამტკ. ბიუჯ.'!D498,'დამტკ. საკუთ.'!D498)</f>
        <v>0</v>
      </c>
      <c r="E498" s="10">
        <f>SUM('დამტკ. ბიუჯ.'!E498,'დამტკ. საკუთ.'!E498)</f>
        <v>0</v>
      </c>
      <c r="F498" s="10">
        <f>SUM('დამტკ. ბიუჯ.'!F498,'დამტკ. საკუთ.'!F498)</f>
        <v>0</v>
      </c>
      <c r="G498" s="10">
        <f>SUM('დამტკ. ბიუჯ.'!G498,'დამტკ. საკუთ.'!G498)</f>
        <v>0</v>
      </c>
      <c r="H498" s="10">
        <f>SUM('დამტკ. ბიუჯ.'!H498,'დამტკ. საკუთ.'!H498)</f>
        <v>0</v>
      </c>
      <c r="I498" s="10">
        <f>SUM('დამტკ. ბიუჯ.'!I498,'დამტკ. საკუთ.'!I498)</f>
        <v>0</v>
      </c>
      <c r="J498" s="10">
        <f>SUM('დამტკ. ბიუჯ.'!J498,'დამტკ. საკუთ.'!J498)</f>
        <v>0</v>
      </c>
      <c r="K498" s="10" t="s">
        <v>190</v>
      </c>
    </row>
    <row r="499" spans="1:11" ht="15" customHeight="1" x14ac:dyDescent="0.25">
      <c r="A499" t="str">
        <f t="shared" si="7"/>
        <v>b</v>
      </c>
      <c r="B499" s="8"/>
      <c r="C499" s="9" t="s">
        <v>13</v>
      </c>
      <c r="D499" s="10">
        <f>SUM('დამტკ. ბიუჯ.'!D499,'დამტკ. საკუთ.'!D499)</f>
        <v>0</v>
      </c>
      <c r="E499" s="10">
        <f>SUM('დამტკ. ბიუჯ.'!E499,'დამტკ. საკუთ.'!E499)</f>
        <v>0</v>
      </c>
      <c r="F499" s="10">
        <f>SUM('დამტკ. ბიუჯ.'!F499,'დამტკ. საკუთ.'!F499)</f>
        <v>0</v>
      </c>
      <c r="G499" s="10">
        <f>SUM('დამტკ. ბიუჯ.'!G499,'დამტკ. საკუთ.'!G499)</f>
        <v>0</v>
      </c>
      <c r="H499" s="10">
        <f>SUM('დამტკ. ბიუჯ.'!H499,'დამტკ. საკუთ.'!H499)</f>
        <v>0</v>
      </c>
      <c r="I499" s="10">
        <f>SUM('დამტკ. ბიუჯ.'!I499,'დამტკ. საკუთ.'!I499)</f>
        <v>0</v>
      </c>
      <c r="J499" s="10">
        <f>SUM('დამტკ. ბიუჯ.'!J499,'დამტკ. საკუთ.'!J499)</f>
        <v>0</v>
      </c>
      <c r="K499" s="10" t="s">
        <v>190</v>
      </c>
    </row>
    <row r="500" spans="1:11" ht="15" customHeight="1" x14ac:dyDescent="0.25">
      <c r="A500" t="str">
        <f t="shared" si="7"/>
        <v>b</v>
      </c>
      <c r="B500" s="8"/>
      <c r="C500" s="9" t="s">
        <v>14</v>
      </c>
      <c r="D500" s="10">
        <f>SUM('დამტკ. ბიუჯ.'!D500,'დამტკ. საკუთ.'!D500)</f>
        <v>0</v>
      </c>
      <c r="E500" s="10">
        <f>SUM('დამტკ. ბიუჯ.'!E500,'დამტკ. საკუთ.'!E500)</f>
        <v>0</v>
      </c>
      <c r="F500" s="10">
        <f>SUM('დამტკ. ბიუჯ.'!F500,'დამტკ. საკუთ.'!F500)</f>
        <v>0</v>
      </c>
      <c r="G500" s="10">
        <f>SUM('დამტკ. ბიუჯ.'!G500,'დამტკ. საკუთ.'!G500)</f>
        <v>0</v>
      </c>
      <c r="H500" s="10">
        <f>SUM('დამტკ. ბიუჯ.'!H500,'დამტკ. საკუთ.'!H500)</f>
        <v>0</v>
      </c>
      <c r="I500" s="10">
        <f>SUM('დამტკ. ბიუჯ.'!I500,'დამტკ. საკუთ.'!I500)</f>
        <v>0</v>
      </c>
      <c r="J500" s="10">
        <f>SUM('დამტკ. ბიუჯ.'!J500,'დამტკ. საკუთ.'!J500)</f>
        <v>0</v>
      </c>
      <c r="K500" s="10" t="s">
        <v>190</v>
      </c>
    </row>
    <row r="501" spans="1:11" ht="15" customHeight="1" x14ac:dyDescent="0.25">
      <c r="A501" t="str">
        <f t="shared" si="7"/>
        <v>b</v>
      </c>
      <c r="B501" s="8"/>
      <c r="C501" s="9" t="s">
        <v>15</v>
      </c>
      <c r="D501" s="10">
        <f>SUM('დამტკ. ბიუჯ.'!D501,'დამტკ. საკუთ.'!D501)</f>
        <v>0</v>
      </c>
      <c r="E501" s="10">
        <f>SUM('დამტკ. ბიუჯ.'!E501,'დამტკ. საკუთ.'!E501)</f>
        <v>0</v>
      </c>
      <c r="F501" s="10">
        <f>SUM('დამტკ. ბიუჯ.'!F501,'დამტკ. საკუთ.'!F501)</f>
        <v>0</v>
      </c>
      <c r="G501" s="10">
        <f>SUM('დამტკ. ბიუჯ.'!G501,'დამტკ. საკუთ.'!G501)</f>
        <v>0</v>
      </c>
      <c r="H501" s="10">
        <f>SUM('დამტკ. ბიუჯ.'!H501,'დამტკ. საკუთ.'!H501)</f>
        <v>0</v>
      </c>
      <c r="I501" s="10">
        <f>SUM('დამტკ. ბიუჯ.'!I501,'დამტკ. საკუთ.'!I501)</f>
        <v>0</v>
      </c>
      <c r="J501" s="10">
        <f>SUM('დამტკ. ბიუჯ.'!J501,'დამტკ. საკუთ.'!J501)</f>
        <v>0</v>
      </c>
      <c r="K501" s="10" t="s">
        <v>190</v>
      </c>
    </row>
    <row r="502" spans="1:11" ht="15" customHeight="1" x14ac:dyDescent="0.25">
      <c r="A502" t="str">
        <f t="shared" si="7"/>
        <v>a</v>
      </c>
      <c r="B502" s="8"/>
      <c r="C502" s="9" t="s">
        <v>16</v>
      </c>
      <c r="D502" s="10">
        <f>SUM('დამტკ. ბიუჯ.'!D502,'დამტკ. საკუთ.'!D502)</f>
        <v>30000000</v>
      </c>
      <c r="E502" s="10">
        <f>SUM('დამტკ. ბიუჯ.'!E502,'დამტკ. საკუთ.'!E502)</f>
        <v>7500000</v>
      </c>
      <c r="F502" s="10">
        <f>SUM('დამტკ. ბიუჯ.'!F502,'დამტკ. საკუთ.'!F502)</f>
        <v>7500000</v>
      </c>
      <c r="G502" s="10">
        <f>SUM('დამტკ. ბიუჯ.'!G502,'დამტკ. საკუთ.'!G502)</f>
        <v>7500000</v>
      </c>
      <c r="H502" s="10">
        <f>SUM('დამტკ. ბიუჯ.'!H502,'დამტკ. საკუთ.'!H502)</f>
        <v>7500000</v>
      </c>
      <c r="I502" s="10">
        <f>SUM('დამტკ. ბიუჯ.'!I502,'დამტკ. საკუთ.'!I502)</f>
        <v>15000000</v>
      </c>
      <c r="J502" s="10">
        <f>SUM('დამტკ. ბიუჯ.'!J502,'დამტკ. საკუთ.'!J502)</f>
        <v>22500000</v>
      </c>
      <c r="K502" s="10" t="s">
        <v>190</v>
      </c>
    </row>
    <row r="503" spans="1:11" ht="15" customHeight="1" x14ac:dyDescent="0.25">
      <c r="A503" t="str">
        <f t="shared" si="7"/>
        <v>b</v>
      </c>
      <c r="B503" s="8"/>
      <c r="C503" s="9" t="s">
        <v>17</v>
      </c>
      <c r="D503" s="10">
        <f>SUM('დამტკ. ბიუჯ.'!D503,'დამტკ. საკუთ.'!D503)</f>
        <v>0</v>
      </c>
      <c r="E503" s="10">
        <f>SUM('დამტკ. ბიუჯ.'!E503,'დამტკ. საკუთ.'!E503)</f>
        <v>0</v>
      </c>
      <c r="F503" s="10">
        <f>SUM('დამტკ. ბიუჯ.'!F503,'დამტკ. საკუთ.'!F503)</f>
        <v>0</v>
      </c>
      <c r="G503" s="10">
        <f>SUM('დამტკ. ბიუჯ.'!G503,'დამტკ. საკუთ.'!G503)</f>
        <v>0</v>
      </c>
      <c r="H503" s="10">
        <f>SUM('დამტკ. ბიუჯ.'!H503,'დამტკ. საკუთ.'!H503)</f>
        <v>0</v>
      </c>
      <c r="I503" s="10">
        <f>SUM('დამტკ. ბიუჯ.'!I503,'დამტკ. საკუთ.'!I503)</f>
        <v>0</v>
      </c>
      <c r="J503" s="10">
        <f>SUM('დამტკ. ბიუჯ.'!J503,'დამტკ. საკუთ.'!J503)</f>
        <v>0</v>
      </c>
      <c r="K503" s="10" t="s">
        <v>190</v>
      </c>
    </row>
    <row r="504" spans="1:11" ht="15" customHeight="1" x14ac:dyDescent="0.25">
      <c r="A504" t="str">
        <f t="shared" si="7"/>
        <v>b</v>
      </c>
      <c r="B504" s="5"/>
      <c r="C504" s="6" t="s">
        <v>18</v>
      </c>
      <c r="D504" s="7">
        <f>SUM('დამტკ. ბიუჯ.'!D504,'დამტკ. საკუთ.'!D504)</f>
        <v>0</v>
      </c>
      <c r="E504" s="7">
        <f>SUM('დამტკ. ბიუჯ.'!E504,'დამტკ. საკუთ.'!E504)</f>
        <v>0</v>
      </c>
      <c r="F504" s="7">
        <f>SUM('დამტკ. ბიუჯ.'!F504,'დამტკ. საკუთ.'!F504)</f>
        <v>0</v>
      </c>
      <c r="G504" s="7">
        <f>SUM('დამტკ. ბიუჯ.'!G504,'დამტკ. საკუთ.'!G504)</f>
        <v>0</v>
      </c>
      <c r="H504" s="7">
        <f>SUM('დამტკ. ბიუჯ.'!H504,'დამტკ. საკუთ.'!H504)</f>
        <v>0</v>
      </c>
      <c r="I504" s="7">
        <f>SUM('დამტკ. ბიუჯ.'!I504,'დამტკ. საკუთ.'!I504)</f>
        <v>0</v>
      </c>
      <c r="J504" s="7">
        <f>SUM('დამტკ. ბიუჯ.'!J504,'დამტკ. საკუთ.'!J504)</f>
        <v>0</v>
      </c>
      <c r="K504" s="7" t="s">
        <v>190</v>
      </c>
    </row>
    <row r="505" spans="1:11" ht="15" customHeight="1" x14ac:dyDescent="0.25">
      <c r="A505" t="str">
        <f t="shared" si="7"/>
        <v>b</v>
      </c>
      <c r="B505" s="5"/>
      <c r="C505" s="6" t="s">
        <v>19</v>
      </c>
      <c r="D505" s="7">
        <f>SUM('დამტკ. ბიუჯ.'!D505,'დამტკ. საკუთ.'!D505)</f>
        <v>0</v>
      </c>
      <c r="E505" s="7">
        <f>SUM('დამტკ. ბიუჯ.'!E505,'დამტკ. საკუთ.'!E505)</f>
        <v>0</v>
      </c>
      <c r="F505" s="7">
        <f>SUM('დამტკ. ბიუჯ.'!F505,'დამტკ. საკუთ.'!F505)</f>
        <v>0</v>
      </c>
      <c r="G505" s="7">
        <f>SUM('დამტკ. ბიუჯ.'!G505,'დამტკ. საკუთ.'!G505)</f>
        <v>0</v>
      </c>
      <c r="H505" s="7">
        <f>SUM('დამტკ. ბიუჯ.'!H505,'დამტკ. საკუთ.'!H505)</f>
        <v>0</v>
      </c>
      <c r="I505" s="7">
        <f>SUM('დამტკ. ბიუჯ.'!I505,'დამტკ. საკუთ.'!I505)</f>
        <v>0</v>
      </c>
      <c r="J505" s="7">
        <f>SUM('დამტკ. ბიუჯ.'!J505,'დამტკ. საკუთ.'!J505)</f>
        <v>0</v>
      </c>
      <c r="K505" s="7" t="s">
        <v>190</v>
      </c>
    </row>
    <row r="506" spans="1:11" ht="15.75" customHeight="1" thickBot="1" x14ac:dyDescent="0.3">
      <c r="A506" t="str">
        <f t="shared" si="7"/>
        <v>b</v>
      </c>
      <c r="B506" s="11"/>
      <c r="C506" s="12" t="s">
        <v>20</v>
      </c>
      <c r="D506" s="13">
        <f>SUM('დამტკ. ბიუჯ.'!D506,'დამტკ. საკუთ.'!D506)</f>
        <v>0</v>
      </c>
      <c r="E506" s="13">
        <f>SUM('დამტკ. ბიუჯ.'!E506,'დამტკ. საკუთ.'!E506)</f>
        <v>0</v>
      </c>
      <c r="F506" s="13">
        <f>SUM('დამტკ. ბიუჯ.'!F506,'დამტკ. საკუთ.'!F506)</f>
        <v>0</v>
      </c>
      <c r="G506" s="13">
        <f>SUM('დამტკ. ბიუჯ.'!G506,'დამტკ. საკუთ.'!G506)</f>
        <v>0</v>
      </c>
      <c r="H506" s="13">
        <f>SUM('დამტკ. ბიუჯ.'!H506,'დამტკ. საკუთ.'!H506)</f>
        <v>0</v>
      </c>
      <c r="I506" s="13">
        <f>SUM('დამტკ. ბიუჯ.'!I506,'დამტკ. საკუთ.'!I506)</f>
        <v>0</v>
      </c>
      <c r="J506" s="13">
        <f>SUM('დამტკ. ბიუჯ.'!J506,'დამტკ. საკუთ.'!J506)</f>
        <v>0</v>
      </c>
      <c r="K506" s="13" t="s">
        <v>190</v>
      </c>
    </row>
    <row r="507" spans="1:11" ht="62.25" customHeight="1" thickTop="1" thickBot="1" x14ac:dyDescent="0.3">
      <c r="A507" t="str">
        <f t="shared" ref="A507:A518" si="9">IF(OR(D507&lt;&gt;0,E507&lt;&gt;0,F507&lt;&gt;0,G507&lt;&gt;0,H507&lt;&gt;0,),"a","b")</f>
        <v>a</v>
      </c>
      <c r="B507" s="16" t="s">
        <v>241</v>
      </c>
      <c r="C507" s="4" t="s">
        <v>245</v>
      </c>
      <c r="D507" s="4">
        <f>SUM('დამტკ. ბიუჯ.'!D507,'დამტკ. საკუთ.'!D507)</f>
        <v>5000000</v>
      </c>
      <c r="E507" s="4">
        <f>SUM('დამტკ. ბიუჯ.'!E507,'დამტკ. საკუთ.'!E507)</f>
        <v>1250000</v>
      </c>
      <c r="F507" s="4">
        <f>SUM('დამტკ. ბიუჯ.'!F507,'დამტკ. საკუთ.'!F507)</f>
        <v>1250000</v>
      </c>
      <c r="G507" s="4">
        <f>SUM('დამტკ. ბიუჯ.'!G507,'დამტკ. საკუთ.'!G507)</f>
        <v>1250000</v>
      </c>
      <c r="H507" s="4">
        <f>SUM('დამტკ. ბიუჯ.'!H507,'დამტკ. საკუთ.'!H507)</f>
        <v>1250000</v>
      </c>
      <c r="I507" s="4">
        <f>SUM('დამტკ. ბიუჯ.'!I507,'დამტკ. საკუთ.'!I507)</f>
        <v>2500000</v>
      </c>
      <c r="J507" s="4">
        <f>SUM('დამტკ. ბიუჯ.'!J507,'დამტკ. საკუთ.'!J507)</f>
        <v>3750000</v>
      </c>
      <c r="K507" s="4" t="s">
        <v>190</v>
      </c>
    </row>
    <row r="508" spans="1:11" ht="15.75" customHeight="1" thickTop="1" x14ac:dyDescent="0.25">
      <c r="A508" t="str">
        <f t="shared" si="9"/>
        <v>a</v>
      </c>
      <c r="B508" s="5"/>
      <c r="C508" s="6" t="s">
        <v>10</v>
      </c>
      <c r="D508" s="7">
        <f>SUM('დამტკ. ბიუჯ.'!D508,'დამტკ. საკუთ.'!D508)</f>
        <v>5000000</v>
      </c>
      <c r="E508" s="7">
        <f>SUM('დამტკ. ბიუჯ.'!E508,'დამტკ. საკუთ.'!E508)</f>
        <v>1250000</v>
      </c>
      <c r="F508" s="7">
        <f>SUM('დამტკ. ბიუჯ.'!F508,'დამტკ. საკუთ.'!F508)</f>
        <v>1250000</v>
      </c>
      <c r="G508" s="7">
        <f>SUM('დამტკ. ბიუჯ.'!G508,'დამტკ. საკუთ.'!G508)</f>
        <v>1250000</v>
      </c>
      <c r="H508" s="7">
        <f>SUM('დამტკ. ბიუჯ.'!H508,'დამტკ. საკუთ.'!H508)</f>
        <v>1250000</v>
      </c>
      <c r="I508" s="7">
        <f>SUM('დამტკ. ბიუჯ.'!I508,'დამტკ. საკუთ.'!I508)</f>
        <v>2500000</v>
      </c>
      <c r="J508" s="7">
        <f>SUM('დამტკ. ბიუჯ.'!J508,'დამტკ. საკუთ.'!J508)</f>
        <v>3750000</v>
      </c>
      <c r="K508" s="7" t="s">
        <v>190</v>
      </c>
    </row>
    <row r="509" spans="1:11" ht="15" customHeight="1" x14ac:dyDescent="0.25">
      <c r="A509" t="str">
        <f t="shared" si="9"/>
        <v>b</v>
      </c>
      <c r="B509" s="8"/>
      <c r="C509" s="9" t="s">
        <v>11</v>
      </c>
      <c r="D509" s="10">
        <f>SUM('დამტკ. ბიუჯ.'!D509,'დამტკ. საკუთ.'!D509)</f>
        <v>0</v>
      </c>
      <c r="E509" s="10">
        <f>SUM('დამტკ. ბიუჯ.'!E509,'დამტკ. საკუთ.'!E509)</f>
        <v>0</v>
      </c>
      <c r="F509" s="10">
        <f>SUM('დამტკ. ბიუჯ.'!F509,'დამტკ. საკუთ.'!F509)</f>
        <v>0</v>
      </c>
      <c r="G509" s="10">
        <f>SUM('დამტკ. ბიუჯ.'!G509,'დამტკ. საკუთ.'!G509)</f>
        <v>0</v>
      </c>
      <c r="H509" s="10">
        <f>SUM('დამტკ. ბიუჯ.'!H509,'დამტკ. საკუთ.'!H509)</f>
        <v>0</v>
      </c>
      <c r="I509" s="10">
        <f>SUM('დამტკ. ბიუჯ.'!I509,'დამტკ. საკუთ.'!I509)</f>
        <v>0</v>
      </c>
      <c r="J509" s="10">
        <f>SUM('დამტკ. ბიუჯ.'!J509,'დამტკ. საკუთ.'!J509)</f>
        <v>0</v>
      </c>
      <c r="K509" s="10" t="s">
        <v>190</v>
      </c>
    </row>
    <row r="510" spans="1:11" ht="15" customHeight="1" x14ac:dyDescent="0.25">
      <c r="A510" t="str">
        <f t="shared" si="9"/>
        <v>b</v>
      </c>
      <c r="B510" s="8"/>
      <c r="C510" s="9" t="s">
        <v>12</v>
      </c>
      <c r="D510" s="10">
        <f>SUM('დამტკ. ბიუჯ.'!D510,'დამტკ. საკუთ.'!D510)</f>
        <v>0</v>
      </c>
      <c r="E510" s="10">
        <f>SUM('დამტკ. ბიუჯ.'!E510,'დამტკ. საკუთ.'!E510)</f>
        <v>0</v>
      </c>
      <c r="F510" s="10">
        <f>SUM('დამტკ. ბიუჯ.'!F510,'დამტკ. საკუთ.'!F510)</f>
        <v>0</v>
      </c>
      <c r="G510" s="10">
        <f>SUM('დამტკ. ბიუჯ.'!G510,'დამტკ. საკუთ.'!G510)</f>
        <v>0</v>
      </c>
      <c r="H510" s="10">
        <f>SUM('დამტკ. ბიუჯ.'!H510,'დამტკ. საკუთ.'!H510)</f>
        <v>0</v>
      </c>
      <c r="I510" s="10">
        <f>SUM('დამტკ. ბიუჯ.'!I510,'დამტკ. საკუთ.'!I510)</f>
        <v>0</v>
      </c>
      <c r="J510" s="10">
        <f>SUM('დამტკ. ბიუჯ.'!J510,'დამტკ. საკუთ.'!J510)</f>
        <v>0</v>
      </c>
      <c r="K510" s="10" t="s">
        <v>190</v>
      </c>
    </row>
    <row r="511" spans="1:11" ht="15" customHeight="1" x14ac:dyDescent="0.25">
      <c r="A511" t="str">
        <f t="shared" si="9"/>
        <v>b</v>
      </c>
      <c r="B511" s="8"/>
      <c r="C511" s="9" t="s">
        <v>13</v>
      </c>
      <c r="D511" s="10">
        <f>SUM('დამტკ. ბიუჯ.'!D511,'დამტკ. საკუთ.'!D511)</f>
        <v>0</v>
      </c>
      <c r="E511" s="10">
        <f>SUM('დამტკ. ბიუჯ.'!E511,'დამტკ. საკუთ.'!E511)</f>
        <v>0</v>
      </c>
      <c r="F511" s="10">
        <f>SUM('დამტკ. ბიუჯ.'!F511,'დამტკ. საკუთ.'!F511)</f>
        <v>0</v>
      </c>
      <c r="G511" s="10">
        <f>SUM('დამტკ. ბიუჯ.'!G511,'დამტკ. საკუთ.'!G511)</f>
        <v>0</v>
      </c>
      <c r="H511" s="10">
        <f>SUM('დამტკ. ბიუჯ.'!H511,'დამტკ. საკუთ.'!H511)</f>
        <v>0</v>
      </c>
      <c r="I511" s="10">
        <f>SUM('დამტკ. ბიუჯ.'!I511,'დამტკ. საკუთ.'!I511)</f>
        <v>0</v>
      </c>
      <c r="J511" s="10">
        <f>SUM('დამტკ. ბიუჯ.'!J511,'დამტკ. საკუთ.'!J511)</f>
        <v>0</v>
      </c>
      <c r="K511" s="10" t="s">
        <v>190</v>
      </c>
    </row>
    <row r="512" spans="1:11" ht="15" customHeight="1" x14ac:dyDescent="0.25">
      <c r="A512" t="str">
        <f t="shared" si="9"/>
        <v>b</v>
      </c>
      <c r="B512" s="8"/>
      <c r="C512" s="9" t="s">
        <v>14</v>
      </c>
      <c r="D512" s="10">
        <f>SUM('დამტკ. ბიუჯ.'!D512,'დამტკ. საკუთ.'!D512)</f>
        <v>0</v>
      </c>
      <c r="E512" s="10">
        <f>SUM('დამტკ. ბიუჯ.'!E512,'დამტკ. საკუთ.'!E512)</f>
        <v>0</v>
      </c>
      <c r="F512" s="10">
        <f>SUM('დამტკ. ბიუჯ.'!F512,'დამტკ. საკუთ.'!F512)</f>
        <v>0</v>
      </c>
      <c r="G512" s="10">
        <f>SUM('დამტკ. ბიუჯ.'!G512,'დამტკ. საკუთ.'!G512)</f>
        <v>0</v>
      </c>
      <c r="H512" s="10">
        <f>SUM('დამტკ. ბიუჯ.'!H512,'დამტკ. საკუთ.'!H512)</f>
        <v>0</v>
      </c>
      <c r="I512" s="10">
        <f>SUM('დამტკ. ბიუჯ.'!I512,'დამტკ. საკუთ.'!I512)</f>
        <v>0</v>
      </c>
      <c r="J512" s="10">
        <f>SUM('დამტკ. ბიუჯ.'!J512,'დამტკ. საკუთ.'!J512)</f>
        <v>0</v>
      </c>
      <c r="K512" s="10" t="s">
        <v>190</v>
      </c>
    </row>
    <row r="513" spans="1:11" ht="15" customHeight="1" x14ac:dyDescent="0.25">
      <c r="A513" t="str">
        <f t="shared" si="9"/>
        <v>b</v>
      </c>
      <c r="B513" s="8"/>
      <c r="C513" s="9" t="s">
        <v>15</v>
      </c>
      <c r="D513" s="10">
        <f>SUM('დამტკ. ბიუჯ.'!D513,'დამტკ. საკუთ.'!D513)</f>
        <v>0</v>
      </c>
      <c r="E513" s="10">
        <f>SUM('დამტკ. ბიუჯ.'!E513,'დამტკ. საკუთ.'!E513)</f>
        <v>0</v>
      </c>
      <c r="F513" s="10">
        <f>SUM('დამტკ. ბიუჯ.'!F513,'დამტკ. საკუთ.'!F513)</f>
        <v>0</v>
      </c>
      <c r="G513" s="10">
        <f>SUM('დამტკ. ბიუჯ.'!G513,'დამტკ. საკუთ.'!G513)</f>
        <v>0</v>
      </c>
      <c r="H513" s="10">
        <f>SUM('დამტკ. ბიუჯ.'!H513,'დამტკ. საკუთ.'!H513)</f>
        <v>0</v>
      </c>
      <c r="I513" s="10">
        <f>SUM('დამტკ. ბიუჯ.'!I513,'დამტკ. საკუთ.'!I513)</f>
        <v>0</v>
      </c>
      <c r="J513" s="10">
        <f>SUM('დამტკ. ბიუჯ.'!J513,'დამტკ. საკუთ.'!J513)</f>
        <v>0</v>
      </c>
      <c r="K513" s="10" t="s">
        <v>190</v>
      </c>
    </row>
    <row r="514" spans="1:11" ht="15" customHeight="1" x14ac:dyDescent="0.25">
      <c r="A514" t="str">
        <f t="shared" si="9"/>
        <v>a</v>
      </c>
      <c r="B514" s="8"/>
      <c r="C514" s="9" t="s">
        <v>16</v>
      </c>
      <c r="D514" s="10">
        <f>SUM('დამტკ. ბიუჯ.'!D514,'დამტკ. საკუთ.'!D514)</f>
        <v>5000000</v>
      </c>
      <c r="E514" s="10">
        <f>SUM('დამტკ. ბიუჯ.'!E514,'დამტკ. საკუთ.'!E514)</f>
        <v>1250000</v>
      </c>
      <c r="F514" s="10">
        <f>SUM('დამტკ. ბიუჯ.'!F514,'დამტკ. საკუთ.'!F514)</f>
        <v>1250000</v>
      </c>
      <c r="G514" s="10">
        <f>SUM('დამტკ. ბიუჯ.'!G514,'დამტკ. საკუთ.'!G514)</f>
        <v>1250000</v>
      </c>
      <c r="H514" s="10">
        <f>SUM('დამტკ. ბიუჯ.'!H514,'დამტკ. საკუთ.'!H514)</f>
        <v>1250000</v>
      </c>
      <c r="I514" s="10">
        <f>SUM('დამტკ. ბიუჯ.'!I514,'დამტკ. საკუთ.'!I514)</f>
        <v>2500000</v>
      </c>
      <c r="J514" s="10">
        <f>SUM('დამტკ. ბიუჯ.'!J514,'დამტკ. საკუთ.'!J514)</f>
        <v>3750000</v>
      </c>
      <c r="K514" s="10" t="s">
        <v>190</v>
      </c>
    </row>
    <row r="515" spans="1:11" ht="15" customHeight="1" x14ac:dyDescent="0.25">
      <c r="A515" t="str">
        <f t="shared" si="9"/>
        <v>b</v>
      </c>
      <c r="B515" s="8"/>
      <c r="C515" s="9" t="s">
        <v>17</v>
      </c>
      <c r="D515" s="10">
        <f>SUM('დამტკ. ბიუჯ.'!D515,'დამტკ. საკუთ.'!D515)</f>
        <v>0</v>
      </c>
      <c r="E515" s="10">
        <f>SUM('დამტკ. ბიუჯ.'!E515,'დამტკ. საკუთ.'!E515)</f>
        <v>0</v>
      </c>
      <c r="F515" s="10">
        <f>SUM('დამტკ. ბიუჯ.'!F515,'დამტკ. საკუთ.'!F515)</f>
        <v>0</v>
      </c>
      <c r="G515" s="10">
        <f>SUM('დამტკ. ბიუჯ.'!G515,'დამტკ. საკუთ.'!G515)</f>
        <v>0</v>
      </c>
      <c r="H515" s="10">
        <f>SUM('დამტკ. ბიუჯ.'!H515,'დამტკ. საკუთ.'!H515)</f>
        <v>0</v>
      </c>
      <c r="I515" s="10">
        <f>SUM('დამტკ. ბიუჯ.'!I515,'დამტკ. საკუთ.'!I515)</f>
        <v>0</v>
      </c>
      <c r="J515" s="10">
        <f>SUM('დამტკ. ბიუჯ.'!J515,'დამტკ. საკუთ.'!J515)</f>
        <v>0</v>
      </c>
      <c r="K515" s="10" t="s">
        <v>190</v>
      </c>
    </row>
    <row r="516" spans="1:11" ht="15" customHeight="1" x14ac:dyDescent="0.25">
      <c r="A516" t="str">
        <f t="shared" si="9"/>
        <v>b</v>
      </c>
      <c r="B516" s="5"/>
      <c r="C516" s="6" t="s">
        <v>18</v>
      </c>
      <c r="D516" s="7">
        <f>SUM('დამტკ. ბიუჯ.'!D516,'დამტკ. საკუთ.'!D516)</f>
        <v>0</v>
      </c>
      <c r="E516" s="7">
        <f>SUM('დამტკ. ბიუჯ.'!E516,'დამტკ. საკუთ.'!E516)</f>
        <v>0</v>
      </c>
      <c r="F516" s="7">
        <f>SUM('დამტკ. ბიუჯ.'!F516,'დამტკ. საკუთ.'!F516)</f>
        <v>0</v>
      </c>
      <c r="G516" s="7">
        <f>SUM('დამტკ. ბიუჯ.'!G516,'დამტკ. საკუთ.'!G516)</f>
        <v>0</v>
      </c>
      <c r="H516" s="7">
        <f>SUM('დამტკ. ბიუჯ.'!H516,'დამტკ. საკუთ.'!H516)</f>
        <v>0</v>
      </c>
      <c r="I516" s="7">
        <f>SUM('დამტკ. ბიუჯ.'!I516,'დამტკ. საკუთ.'!I516)</f>
        <v>0</v>
      </c>
      <c r="J516" s="7">
        <f>SUM('დამტკ. ბიუჯ.'!J516,'დამტკ. საკუთ.'!J516)</f>
        <v>0</v>
      </c>
      <c r="K516" s="7" t="s">
        <v>190</v>
      </c>
    </row>
    <row r="517" spans="1:11" ht="15" customHeight="1" x14ac:dyDescent="0.25">
      <c r="A517" t="str">
        <f t="shared" si="9"/>
        <v>b</v>
      </c>
      <c r="B517" s="5"/>
      <c r="C517" s="6" t="s">
        <v>19</v>
      </c>
      <c r="D517" s="7">
        <f>SUM('დამტკ. ბიუჯ.'!D517,'დამტკ. საკუთ.'!D517)</f>
        <v>0</v>
      </c>
      <c r="E517" s="7">
        <f>SUM('დამტკ. ბიუჯ.'!E517,'დამტკ. საკუთ.'!E517)</f>
        <v>0</v>
      </c>
      <c r="F517" s="7">
        <f>SUM('დამტკ. ბიუჯ.'!F517,'დამტკ. საკუთ.'!F517)</f>
        <v>0</v>
      </c>
      <c r="G517" s="7">
        <f>SUM('დამტკ. ბიუჯ.'!G517,'დამტკ. საკუთ.'!G517)</f>
        <v>0</v>
      </c>
      <c r="H517" s="7">
        <f>SUM('დამტკ. ბიუჯ.'!H517,'დამტკ. საკუთ.'!H517)</f>
        <v>0</v>
      </c>
      <c r="I517" s="7">
        <f>SUM('დამტკ. ბიუჯ.'!I517,'დამტკ. საკუთ.'!I517)</f>
        <v>0</v>
      </c>
      <c r="J517" s="7">
        <f>SUM('დამტკ. ბიუჯ.'!J517,'დამტკ. საკუთ.'!J517)</f>
        <v>0</v>
      </c>
      <c r="K517" s="7" t="s">
        <v>190</v>
      </c>
    </row>
    <row r="518" spans="1:11" ht="15.75" customHeight="1" thickBot="1" x14ac:dyDescent="0.3">
      <c r="A518" t="str">
        <f t="shared" si="9"/>
        <v>b</v>
      </c>
      <c r="B518" s="11"/>
      <c r="C518" s="12" t="s">
        <v>20</v>
      </c>
      <c r="D518" s="13">
        <f>SUM('დამტკ. ბიუჯ.'!D518,'დამტკ. საკუთ.'!D518)</f>
        <v>0</v>
      </c>
      <c r="E518" s="13">
        <f>SUM('დამტკ. ბიუჯ.'!E518,'დამტკ. საკუთ.'!E518)</f>
        <v>0</v>
      </c>
      <c r="F518" s="13">
        <f>SUM('დამტკ. ბიუჯ.'!F518,'დამტკ. საკუთ.'!F518)</f>
        <v>0</v>
      </c>
      <c r="G518" s="13">
        <f>SUM('დამტკ. ბიუჯ.'!G518,'დამტკ. საკუთ.'!G518)</f>
        <v>0</v>
      </c>
      <c r="H518" s="13">
        <f>SUM('დამტკ. ბიუჯ.'!H518,'დამტკ. საკუთ.'!H518)</f>
        <v>0</v>
      </c>
      <c r="I518" s="13">
        <f>SUM('დამტკ. ბიუჯ.'!I518,'დამტკ. საკუთ.'!I518)</f>
        <v>0</v>
      </c>
      <c r="J518" s="13">
        <f>SUM('დამტკ. ბიუჯ.'!J518,'დამტკ. საკუთ.'!J518)</f>
        <v>0</v>
      </c>
      <c r="K518" s="13" t="s">
        <v>190</v>
      </c>
    </row>
    <row r="519" spans="1:11" ht="46.5" thickTop="1" thickBot="1" x14ac:dyDescent="0.3">
      <c r="A519" t="str">
        <f t="shared" ref="A519:A530" si="10">IF(OR(D519&lt;&gt;0,E519&lt;&gt;0,F519&lt;&gt;0,G519&lt;&gt;0,H519&lt;&gt;0,),"a","b")</f>
        <v>a</v>
      </c>
      <c r="B519" s="16" t="s">
        <v>242</v>
      </c>
      <c r="C519" s="4" t="s">
        <v>246</v>
      </c>
      <c r="D519" s="4">
        <f>SUM('დამტკ. ბიუჯ.'!D519,'დამტკ. საკუთ.'!D519)</f>
        <v>5000000</v>
      </c>
      <c r="E519" s="4">
        <f>SUM('დამტკ. ბიუჯ.'!E519,'დამტკ. საკუთ.'!E519)</f>
        <v>1250000</v>
      </c>
      <c r="F519" s="4">
        <f>SUM('დამტკ. ბიუჯ.'!F519,'დამტკ. საკუთ.'!F519)</f>
        <v>1250000</v>
      </c>
      <c r="G519" s="4">
        <f>SUM('დამტკ. ბიუჯ.'!G519,'დამტკ. საკუთ.'!G519)</f>
        <v>1250000</v>
      </c>
      <c r="H519" s="4">
        <f>SUM('დამტკ. ბიუჯ.'!H519,'დამტკ. საკუთ.'!H519)</f>
        <v>1250000</v>
      </c>
      <c r="I519" s="4">
        <f>SUM('დამტკ. ბიუჯ.'!I519,'დამტკ. საკუთ.'!I519)</f>
        <v>2500000</v>
      </c>
      <c r="J519" s="4">
        <f>SUM('დამტკ. ბიუჯ.'!J519,'დამტკ. საკუთ.'!J519)</f>
        <v>3750000</v>
      </c>
      <c r="K519" s="4" t="s">
        <v>190</v>
      </c>
    </row>
    <row r="520" spans="1:11" ht="15.75" customHeight="1" thickTop="1" x14ac:dyDescent="0.25">
      <c r="A520" t="str">
        <f t="shared" si="10"/>
        <v>a</v>
      </c>
      <c r="B520" s="5"/>
      <c r="C520" s="6" t="s">
        <v>10</v>
      </c>
      <c r="D520" s="7">
        <f>SUM('დამტკ. ბიუჯ.'!D520,'დამტკ. საკუთ.'!D520)</f>
        <v>5000000</v>
      </c>
      <c r="E520" s="7">
        <f>SUM('დამტკ. ბიუჯ.'!E520,'დამტკ. საკუთ.'!E520)</f>
        <v>1250000</v>
      </c>
      <c r="F520" s="7">
        <f>SUM('დამტკ. ბიუჯ.'!F520,'დამტკ. საკუთ.'!F520)</f>
        <v>1250000</v>
      </c>
      <c r="G520" s="7">
        <f>SUM('დამტკ. ბიუჯ.'!G520,'დამტკ. საკუთ.'!G520)</f>
        <v>1250000</v>
      </c>
      <c r="H520" s="7">
        <f>SUM('დამტკ. ბიუჯ.'!H520,'დამტკ. საკუთ.'!H520)</f>
        <v>1250000</v>
      </c>
      <c r="I520" s="7">
        <f>SUM('დამტკ. ბიუჯ.'!I520,'დამტკ. საკუთ.'!I520)</f>
        <v>2500000</v>
      </c>
      <c r="J520" s="7">
        <f>SUM('დამტკ. ბიუჯ.'!J520,'დამტკ. საკუთ.'!J520)</f>
        <v>3750000</v>
      </c>
      <c r="K520" s="7" t="s">
        <v>190</v>
      </c>
    </row>
    <row r="521" spans="1:11" ht="15" customHeight="1" x14ac:dyDescent="0.25">
      <c r="A521" t="str">
        <f t="shared" si="10"/>
        <v>b</v>
      </c>
      <c r="B521" s="8"/>
      <c r="C521" s="9" t="s">
        <v>11</v>
      </c>
      <c r="D521" s="10">
        <f>SUM('დამტკ. ბიუჯ.'!D521,'დამტკ. საკუთ.'!D521)</f>
        <v>0</v>
      </c>
      <c r="E521" s="10">
        <f>SUM('დამტკ. ბიუჯ.'!E521,'დამტკ. საკუთ.'!E521)</f>
        <v>0</v>
      </c>
      <c r="F521" s="10">
        <f>SUM('დამტკ. ბიუჯ.'!F521,'დამტკ. საკუთ.'!F521)</f>
        <v>0</v>
      </c>
      <c r="G521" s="10">
        <f>SUM('დამტკ. ბიუჯ.'!G521,'დამტკ. საკუთ.'!G521)</f>
        <v>0</v>
      </c>
      <c r="H521" s="10">
        <f>SUM('დამტკ. ბიუჯ.'!H521,'დამტკ. საკუთ.'!H521)</f>
        <v>0</v>
      </c>
      <c r="I521" s="10">
        <f>SUM('დამტკ. ბიუჯ.'!I521,'დამტკ. საკუთ.'!I521)</f>
        <v>0</v>
      </c>
      <c r="J521" s="10">
        <f>SUM('დამტკ. ბიუჯ.'!J521,'დამტკ. საკუთ.'!J521)</f>
        <v>0</v>
      </c>
      <c r="K521" s="10" t="s">
        <v>190</v>
      </c>
    </row>
    <row r="522" spans="1:11" ht="15" customHeight="1" x14ac:dyDescent="0.25">
      <c r="A522" t="str">
        <f t="shared" si="10"/>
        <v>b</v>
      </c>
      <c r="B522" s="8"/>
      <c r="C522" s="9" t="s">
        <v>12</v>
      </c>
      <c r="D522" s="10">
        <f>SUM('დამტკ. ბიუჯ.'!D522,'დამტკ. საკუთ.'!D522)</f>
        <v>0</v>
      </c>
      <c r="E522" s="10">
        <f>SUM('დამტკ. ბიუჯ.'!E522,'დამტკ. საკუთ.'!E522)</f>
        <v>0</v>
      </c>
      <c r="F522" s="10">
        <f>SUM('დამტკ. ბიუჯ.'!F522,'დამტკ. საკუთ.'!F522)</f>
        <v>0</v>
      </c>
      <c r="G522" s="10">
        <f>SUM('დამტკ. ბიუჯ.'!G522,'დამტკ. საკუთ.'!G522)</f>
        <v>0</v>
      </c>
      <c r="H522" s="10">
        <f>SUM('დამტკ. ბიუჯ.'!H522,'დამტკ. საკუთ.'!H522)</f>
        <v>0</v>
      </c>
      <c r="I522" s="10">
        <f>SUM('დამტკ. ბიუჯ.'!I522,'დამტკ. საკუთ.'!I522)</f>
        <v>0</v>
      </c>
      <c r="J522" s="10">
        <f>SUM('დამტკ. ბიუჯ.'!J522,'დამტკ. საკუთ.'!J522)</f>
        <v>0</v>
      </c>
      <c r="K522" s="10" t="s">
        <v>190</v>
      </c>
    </row>
    <row r="523" spans="1:11" ht="15" customHeight="1" x14ac:dyDescent="0.25">
      <c r="A523" t="str">
        <f t="shared" si="10"/>
        <v>b</v>
      </c>
      <c r="B523" s="8"/>
      <c r="C523" s="9" t="s">
        <v>13</v>
      </c>
      <c r="D523" s="10">
        <f>SUM('დამტკ. ბიუჯ.'!D523,'დამტკ. საკუთ.'!D523)</f>
        <v>0</v>
      </c>
      <c r="E523" s="10">
        <f>SUM('დამტკ. ბიუჯ.'!E523,'დამტკ. საკუთ.'!E523)</f>
        <v>0</v>
      </c>
      <c r="F523" s="10">
        <f>SUM('დამტკ. ბიუჯ.'!F523,'დამტკ. საკუთ.'!F523)</f>
        <v>0</v>
      </c>
      <c r="G523" s="10">
        <f>SUM('დამტკ. ბიუჯ.'!G523,'დამტკ. საკუთ.'!G523)</f>
        <v>0</v>
      </c>
      <c r="H523" s="10">
        <f>SUM('დამტკ. ბიუჯ.'!H523,'დამტკ. საკუთ.'!H523)</f>
        <v>0</v>
      </c>
      <c r="I523" s="10">
        <f>SUM('დამტკ. ბიუჯ.'!I523,'დამტკ. საკუთ.'!I523)</f>
        <v>0</v>
      </c>
      <c r="J523" s="10">
        <f>SUM('დამტკ. ბიუჯ.'!J523,'დამტკ. საკუთ.'!J523)</f>
        <v>0</v>
      </c>
      <c r="K523" s="10" t="s">
        <v>190</v>
      </c>
    </row>
    <row r="524" spans="1:11" ht="15" customHeight="1" x14ac:dyDescent="0.25">
      <c r="A524" t="str">
        <f t="shared" si="10"/>
        <v>b</v>
      </c>
      <c r="B524" s="8"/>
      <c r="C524" s="9" t="s">
        <v>14</v>
      </c>
      <c r="D524" s="10">
        <f>SUM('დამტკ. ბიუჯ.'!D524,'დამტკ. საკუთ.'!D524)</f>
        <v>0</v>
      </c>
      <c r="E524" s="10">
        <f>SUM('დამტკ. ბიუჯ.'!E524,'დამტკ. საკუთ.'!E524)</f>
        <v>0</v>
      </c>
      <c r="F524" s="10">
        <f>SUM('დამტკ. ბიუჯ.'!F524,'დამტკ. საკუთ.'!F524)</f>
        <v>0</v>
      </c>
      <c r="G524" s="10">
        <f>SUM('დამტკ. ბიუჯ.'!G524,'დამტკ. საკუთ.'!G524)</f>
        <v>0</v>
      </c>
      <c r="H524" s="10">
        <f>SUM('დამტკ. ბიუჯ.'!H524,'დამტკ. საკუთ.'!H524)</f>
        <v>0</v>
      </c>
      <c r="I524" s="10">
        <f>SUM('დამტკ. ბიუჯ.'!I524,'დამტკ. საკუთ.'!I524)</f>
        <v>0</v>
      </c>
      <c r="J524" s="10">
        <f>SUM('დამტკ. ბიუჯ.'!J524,'დამტკ. საკუთ.'!J524)</f>
        <v>0</v>
      </c>
      <c r="K524" s="10" t="s">
        <v>190</v>
      </c>
    </row>
    <row r="525" spans="1:11" ht="15" customHeight="1" x14ac:dyDescent="0.25">
      <c r="A525" t="str">
        <f t="shared" si="10"/>
        <v>b</v>
      </c>
      <c r="B525" s="8"/>
      <c r="C525" s="9" t="s">
        <v>15</v>
      </c>
      <c r="D525" s="10">
        <f>SUM('დამტკ. ბიუჯ.'!D525,'დამტკ. საკუთ.'!D525)</f>
        <v>0</v>
      </c>
      <c r="E525" s="10">
        <f>SUM('დამტკ. ბიუჯ.'!E525,'დამტკ. საკუთ.'!E525)</f>
        <v>0</v>
      </c>
      <c r="F525" s="10">
        <f>SUM('დამტკ. ბიუჯ.'!F525,'დამტკ. საკუთ.'!F525)</f>
        <v>0</v>
      </c>
      <c r="G525" s="10">
        <f>SUM('დამტკ. ბიუჯ.'!G525,'დამტკ. საკუთ.'!G525)</f>
        <v>0</v>
      </c>
      <c r="H525" s="10">
        <f>SUM('დამტკ. ბიუჯ.'!H525,'დამტკ. საკუთ.'!H525)</f>
        <v>0</v>
      </c>
      <c r="I525" s="10">
        <f>SUM('დამტკ. ბიუჯ.'!I525,'დამტკ. საკუთ.'!I525)</f>
        <v>0</v>
      </c>
      <c r="J525" s="10">
        <f>SUM('დამტკ. ბიუჯ.'!J525,'დამტკ. საკუთ.'!J525)</f>
        <v>0</v>
      </c>
      <c r="K525" s="10" t="s">
        <v>190</v>
      </c>
    </row>
    <row r="526" spans="1:11" ht="15" customHeight="1" x14ac:dyDescent="0.25">
      <c r="A526" t="str">
        <f t="shared" si="10"/>
        <v>a</v>
      </c>
      <c r="B526" s="8"/>
      <c r="C526" s="9" t="s">
        <v>16</v>
      </c>
      <c r="D526" s="10">
        <f>SUM('დამტკ. ბიუჯ.'!D526,'დამტკ. საკუთ.'!D526)</f>
        <v>5000000</v>
      </c>
      <c r="E526" s="10">
        <f>SUM('დამტკ. ბიუჯ.'!E526,'დამტკ. საკუთ.'!E526)</f>
        <v>1250000</v>
      </c>
      <c r="F526" s="10">
        <f>SUM('დამტკ. ბიუჯ.'!F526,'დამტკ. საკუთ.'!F526)</f>
        <v>1250000</v>
      </c>
      <c r="G526" s="10">
        <f>SUM('დამტკ. ბიუჯ.'!G526,'დამტკ. საკუთ.'!G526)</f>
        <v>1250000</v>
      </c>
      <c r="H526" s="10">
        <f>SUM('დამტკ. ბიუჯ.'!H526,'დამტკ. საკუთ.'!H526)</f>
        <v>1250000</v>
      </c>
      <c r="I526" s="10">
        <f>SUM('დამტკ. ბიუჯ.'!I526,'დამტკ. საკუთ.'!I526)</f>
        <v>2500000</v>
      </c>
      <c r="J526" s="10">
        <f>SUM('დამტკ. ბიუჯ.'!J526,'დამტკ. საკუთ.'!J526)</f>
        <v>3750000</v>
      </c>
      <c r="K526" s="10" t="s">
        <v>190</v>
      </c>
    </row>
    <row r="527" spans="1:11" ht="15" customHeight="1" x14ac:dyDescent="0.25">
      <c r="A527" t="str">
        <f t="shared" si="10"/>
        <v>b</v>
      </c>
      <c r="B527" s="8"/>
      <c r="C527" s="9" t="s">
        <v>17</v>
      </c>
      <c r="D527" s="10">
        <f>SUM('დამტკ. ბიუჯ.'!D527,'დამტკ. საკუთ.'!D527)</f>
        <v>0</v>
      </c>
      <c r="E527" s="10">
        <f>SUM('დამტკ. ბიუჯ.'!E527,'დამტკ. საკუთ.'!E527)</f>
        <v>0</v>
      </c>
      <c r="F527" s="10">
        <f>SUM('დამტკ. ბიუჯ.'!F527,'დამტკ. საკუთ.'!F527)</f>
        <v>0</v>
      </c>
      <c r="G527" s="10">
        <f>SUM('დამტკ. ბიუჯ.'!G527,'დამტკ. საკუთ.'!G527)</f>
        <v>0</v>
      </c>
      <c r="H527" s="10">
        <f>SUM('დამტკ. ბიუჯ.'!H527,'დამტკ. საკუთ.'!H527)</f>
        <v>0</v>
      </c>
      <c r="I527" s="10">
        <f>SUM('დამტკ. ბიუჯ.'!I527,'დამტკ. საკუთ.'!I527)</f>
        <v>0</v>
      </c>
      <c r="J527" s="10">
        <f>SUM('დამტკ. ბიუჯ.'!J527,'დამტკ. საკუთ.'!J527)</f>
        <v>0</v>
      </c>
      <c r="K527" s="10" t="s">
        <v>190</v>
      </c>
    </row>
    <row r="528" spans="1:11" ht="15" customHeight="1" x14ac:dyDescent="0.25">
      <c r="A528" t="str">
        <f t="shared" si="10"/>
        <v>b</v>
      </c>
      <c r="B528" s="5"/>
      <c r="C528" s="6" t="s">
        <v>18</v>
      </c>
      <c r="D528" s="7">
        <f>SUM('დამტკ. ბიუჯ.'!D528,'დამტკ. საკუთ.'!D528)</f>
        <v>0</v>
      </c>
      <c r="E528" s="7">
        <f>SUM('დამტკ. ბიუჯ.'!E528,'დამტკ. საკუთ.'!E528)</f>
        <v>0</v>
      </c>
      <c r="F528" s="7">
        <f>SUM('დამტკ. ბიუჯ.'!F528,'დამტკ. საკუთ.'!F528)</f>
        <v>0</v>
      </c>
      <c r="G528" s="7">
        <f>SUM('დამტკ. ბიუჯ.'!G528,'დამტკ. საკუთ.'!G528)</f>
        <v>0</v>
      </c>
      <c r="H528" s="7">
        <f>SUM('დამტკ. ბიუჯ.'!H528,'დამტკ. საკუთ.'!H528)</f>
        <v>0</v>
      </c>
      <c r="I528" s="7">
        <f>SUM('დამტკ. ბიუჯ.'!I528,'დამტკ. საკუთ.'!I528)</f>
        <v>0</v>
      </c>
      <c r="J528" s="7">
        <f>SUM('დამტკ. ბიუჯ.'!J528,'დამტკ. საკუთ.'!J528)</f>
        <v>0</v>
      </c>
      <c r="K528" s="7" t="s">
        <v>190</v>
      </c>
    </row>
    <row r="529" spans="1:11" ht="15" customHeight="1" x14ac:dyDescent="0.25">
      <c r="A529" t="str">
        <f t="shared" si="10"/>
        <v>b</v>
      </c>
      <c r="B529" s="5"/>
      <c r="C529" s="6" t="s">
        <v>19</v>
      </c>
      <c r="D529" s="7">
        <f>SUM('დამტკ. ბიუჯ.'!D529,'დამტკ. საკუთ.'!D529)</f>
        <v>0</v>
      </c>
      <c r="E529" s="7">
        <f>SUM('დამტკ. ბიუჯ.'!E529,'დამტკ. საკუთ.'!E529)</f>
        <v>0</v>
      </c>
      <c r="F529" s="7">
        <f>SUM('დამტკ. ბიუჯ.'!F529,'დამტკ. საკუთ.'!F529)</f>
        <v>0</v>
      </c>
      <c r="G529" s="7">
        <f>SUM('დამტკ. ბიუჯ.'!G529,'დამტკ. საკუთ.'!G529)</f>
        <v>0</v>
      </c>
      <c r="H529" s="7">
        <f>SUM('დამტკ. ბიუჯ.'!H529,'დამტკ. საკუთ.'!H529)</f>
        <v>0</v>
      </c>
      <c r="I529" s="7">
        <f>SUM('დამტკ. ბიუჯ.'!I529,'დამტკ. საკუთ.'!I529)</f>
        <v>0</v>
      </c>
      <c r="J529" s="7">
        <f>SUM('დამტკ. ბიუჯ.'!J529,'დამტკ. საკუთ.'!J529)</f>
        <v>0</v>
      </c>
      <c r="K529" s="7" t="s">
        <v>190</v>
      </c>
    </row>
    <row r="530" spans="1:11" ht="15.75" customHeight="1" thickBot="1" x14ac:dyDescent="0.3">
      <c r="A530" t="str">
        <f t="shared" si="10"/>
        <v>b</v>
      </c>
      <c r="B530" s="11"/>
      <c r="C530" s="12" t="s">
        <v>20</v>
      </c>
      <c r="D530" s="13">
        <f>SUM('დამტკ. ბიუჯ.'!D530,'დამტკ. საკუთ.'!D530)</f>
        <v>0</v>
      </c>
      <c r="E530" s="13">
        <f>SUM('დამტკ. ბიუჯ.'!E530,'დამტკ. საკუთ.'!E530)</f>
        <v>0</v>
      </c>
      <c r="F530" s="13">
        <f>SUM('დამტკ. ბიუჯ.'!F530,'დამტკ. საკუთ.'!F530)</f>
        <v>0</v>
      </c>
      <c r="G530" s="13">
        <f>SUM('დამტკ. ბიუჯ.'!G530,'დამტკ. საკუთ.'!G530)</f>
        <v>0</v>
      </c>
      <c r="H530" s="13">
        <f>SUM('დამტკ. ბიუჯ.'!H530,'დამტკ. საკუთ.'!H530)</f>
        <v>0</v>
      </c>
      <c r="I530" s="13">
        <f>SUM('დამტკ. ბიუჯ.'!I530,'დამტკ. საკუთ.'!I530)</f>
        <v>0</v>
      </c>
      <c r="J530" s="13">
        <f>SUM('დამტკ. ბიუჯ.'!J530,'დამტკ. საკუთ.'!J530)</f>
        <v>0</v>
      </c>
      <c r="K530" s="13" t="s">
        <v>190</v>
      </c>
    </row>
    <row r="531" spans="1:11" ht="46.5" thickTop="1" thickBot="1" x14ac:dyDescent="0.3">
      <c r="A531" t="str">
        <f t="shared" ref="A531:A542" si="11">IF(OR(D531&lt;&gt;0,E531&lt;&gt;0,F531&lt;&gt;0,G531&lt;&gt;0,H531&lt;&gt;0,),"a","b")</f>
        <v>a</v>
      </c>
      <c r="B531" s="16" t="s">
        <v>260</v>
      </c>
      <c r="C531" s="4" t="s">
        <v>249</v>
      </c>
      <c r="D531" s="4">
        <f>SUM('დამტკ. ბიუჯ.'!D531,'დამტკ. საკუთ.'!D531)</f>
        <v>15000000</v>
      </c>
      <c r="E531" s="4">
        <f>SUM('დამტკ. ბიუჯ.'!E531,'დამტკ. საკუთ.'!E531)</f>
        <v>4000000</v>
      </c>
      <c r="F531" s="4">
        <f>SUM('დამტკ. ბიუჯ.'!F531,'დამტკ. საკუთ.'!F531)</f>
        <v>3500000</v>
      </c>
      <c r="G531" s="4">
        <f>SUM('დამტკ. ბიუჯ.'!G531,'დამტკ. საკუთ.'!G531)</f>
        <v>3500000</v>
      </c>
      <c r="H531" s="4">
        <f>SUM('დამტკ. ბიუჯ.'!H531,'დამტკ. საკუთ.'!H531)</f>
        <v>4000000</v>
      </c>
      <c r="I531" s="4">
        <f>SUM('დამტკ. ბიუჯ.'!I531,'დამტკ. საკუთ.'!I543)</f>
        <v>7500000</v>
      </c>
      <c r="J531" s="4">
        <f>SUM('დამტკ. ბიუჯ.'!J531,'დამტკ. საკუთ.'!J543)</f>
        <v>11000000</v>
      </c>
      <c r="K531" s="4" t="s">
        <v>190</v>
      </c>
    </row>
    <row r="532" spans="1:11" ht="15.75" customHeight="1" thickTop="1" x14ac:dyDescent="0.25">
      <c r="A532" t="str">
        <f t="shared" si="11"/>
        <v>a</v>
      </c>
      <c r="B532" s="5"/>
      <c r="C532" s="6" t="s">
        <v>10</v>
      </c>
      <c r="D532" s="7">
        <f>SUM('დამტკ. ბიუჯ.'!D532,'დამტკ. საკუთ.'!D532)</f>
        <v>15000000</v>
      </c>
      <c r="E532" s="7">
        <f>SUM('დამტკ. ბიუჯ.'!E532,'დამტკ. საკუთ.'!E532)</f>
        <v>4000000</v>
      </c>
      <c r="F532" s="7">
        <f>SUM('დამტკ. ბიუჯ.'!F532,'დამტკ. საკუთ.'!F532)</f>
        <v>3500000</v>
      </c>
      <c r="G532" s="7">
        <f>SUM('დამტკ. ბიუჯ.'!G532,'დამტკ. საკუთ.'!G532)</f>
        <v>3500000</v>
      </c>
      <c r="H532" s="7">
        <f>SUM('დამტკ. ბიუჯ.'!H532,'დამტკ. საკუთ.'!H532)</f>
        <v>4000000</v>
      </c>
      <c r="I532" s="7">
        <f>SUM('დამტკ. ბიუჯ.'!I532,'დამტკ. საკუთ.'!I544)</f>
        <v>7500000</v>
      </c>
      <c r="J532" s="7">
        <f>SUM('დამტკ. ბიუჯ.'!J532,'დამტკ. საკუთ.'!J544)</f>
        <v>11000000</v>
      </c>
      <c r="K532" s="7" t="s">
        <v>190</v>
      </c>
    </row>
    <row r="533" spans="1:11" ht="15" customHeight="1" x14ac:dyDescent="0.25">
      <c r="A533" t="str">
        <f t="shared" si="11"/>
        <v>b</v>
      </c>
      <c r="B533" s="8"/>
      <c r="C533" s="9" t="s">
        <v>11</v>
      </c>
      <c r="D533" s="10">
        <f>SUM('დამტკ. ბიუჯ.'!D533,'დამტკ. საკუთ.'!D533)</f>
        <v>0</v>
      </c>
      <c r="E533" s="10">
        <f>SUM('დამტკ. ბიუჯ.'!E533,'დამტკ. საკუთ.'!E533)</f>
        <v>0</v>
      </c>
      <c r="F533" s="10">
        <f>SUM('დამტკ. ბიუჯ.'!F533,'დამტკ. საკუთ.'!F533)</f>
        <v>0</v>
      </c>
      <c r="G533" s="10">
        <f>SUM('დამტკ. ბიუჯ.'!G533,'დამტკ. საკუთ.'!G533)</f>
        <v>0</v>
      </c>
      <c r="H533" s="10">
        <f>SUM('დამტკ. ბიუჯ.'!H533,'დამტკ. საკუთ.'!H533)</f>
        <v>0</v>
      </c>
      <c r="I533" s="10">
        <f>SUM('დამტკ. ბიუჯ.'!I533,'დამტკ. საკუთ.'!I545)</f>
        <v>0</v>
      </c>
      <c r="J533" s="10">
        <f>SUM('დამტკ. ბიუჯ.'!J533,'დამტკ. საკუთ.'!J545)</f>
        <v>0</v>
      </c>
      <c r="K533" s="10" t="s">
        <v>190</v>
      </c>
    </row>
    <row r="534" spans="1:11" ht="15" customHeight="1" x14ac:dyDescent="0.25">
      <c r="A534" t="str">
        <f t="shared" si="11"/>
        <v>b</v>
      </c>
      <c r="B534" s="8"/>
      <c r="C534" s="9" t="s">
        <v>12</v>
      </c>
      <c r="D534" s="10">
        <f>SUM('დამტკ. ბიუჯ.'!D534,'დამტკ. საკუთ.'!D534)</f>
        <v>0</v>
      </c>
      <c r="E534" s="10">
        <f>SUM('დამტკ. ბიუჯ.'!E534,'დამტკ. საკუთ.'!E534)</f>
        <v>0</v>
      </c>
      <c r="F534" s="10">
        <f>SUM('დამტკ. ბიუჯ.'!F534,'დამტკ. საკუთ.'!F534)</f>
        <v>0</v>
      </c>
      <c r="G534" s="10">
        <f>SUM('დამტკ. ბიუჯ.'!G534,'დამტკ. საკუთ.'!G534)</f>
        <v>0</v>
      </c>
      <c r="H534" s="10">
        <f>SUM('დამტკ. ბიუჯ.'!H534,'დამტკ. საკუთ.'!H534)</f>
        <v>0</v>
      </c>
      <c r="I534" s="10">
        <f>SUM('დამტკ. ბიუჯ.'!I534,'დამტკ. საკუთ.'!I546)</f>
        <v>0</v>
      </c>
      <c r="J534" s="10">
        <f>SUM('დამტკ. ბიუჯ.'!J534,'დამტკ. საკუთ.'!J546)</f>
        <v>0</v>
      </c>
      <c r="K534" s="10" t="s">
        <v>190</v>
      </c>
    </row>
    <row r="535" spans="1:11" ht="15" customHeight="1" x14ac:dyDescent="0.25">
      <c r="A535" t="str">
        <f t="shared" si="11"/>
        <v>b</v>
      </c>
      <c r="B535" s="8"/>
      <c r="C535" s="9" t="s">
        <v>13</v>
      </c>
      <c r="D535" s="10">
        <f>SUM('დამტკ. ბიუჯ.'!D535,'დამტკ. საკუთ.'!D535)</f>
        <v>0</v>
      </c>
      <c r="E535" s="10">
        <f>SUM('დამტკ. ბიუჯ.'!E535,'დამტკ. საკუთ.'!E535)</f>
        <v>0</v>
      </c>
      <c r="F535" s="10">
        <f>SUM('დამტკ. ბიუჯ.'!F535,'დამტკ. საკუთ.'!F535)</f>
        <v>0</v>
      </c>
      <c r="G535" s="10">
        <f>SUM('დამტკ. ბიუჯ.'!G535,'დამტკ. საკუთ.'!G535)</f>
        <v>0</v>
      </c>
      <c r="H535" s="10">
        <f>SUM('დამტკ. ბიუჯ.'!H535,'დამტკ. საკუთ.'!H535)</f>
        <v>0</v>
      </c>
      <c r="I535" s="10">
        <f>SUM('დამტკ. ბიუჯ.'!I535,'დამტკ. საკუთ.'!I547)</f>
        <v>0</v>
      </c>
      <c r="J535" s="10">
        <f>SUM('დამტკ. ბიუჯ.'!J535,'დამტკ. საკუთ.'!J547)</f>
        <v>0</v>
      </c>
      <c r="K535" s="10" t="s">
        <v>190</v>
      </c>
    </row>
    <row r="536" spans="1:11" ht="15" customHeight="1" x14ac:dyDescent="0.25">
      <c r="A536" t="str">
        <f t="shared" si="11"/>
        <v>b</v>
      </c>
      <c r="B536" s="8"/>
      <c r="C536" s="9" t="s">
        <v>14</v>
      </c>
      <c r="D536" s="10">
        <f>SUM('დამტკ. ბიუჯ.'!D536,'დამტკ. საკუთ.'!D536)</f>
        <v>0</v>
      </c>
      <c r="E536" s="10">
        <f>SUM('დამტკ. ბიუჯ.'!E536,'დამტკ. საკუთ.'!E536)</f>
        <v>0</v>
      </c>
      <c r="F536" s="10">
        <f>SUM('დამტკ. ბიუჯ.'!F536,'დამტკ. საკუთ.'!F536)</f>
        <v>0</v>
      </c>
      <c r="G536" s="10">
        <f>SUM('დამტკ. ბიუჯ.'!G536,'დამტკ. საკუთ.'!G536)</f>
        <v>0</v>
      </c>
      <c r="H536" s="10">
        <f>SUM('დამტკ. ბიუჯ.'!H536,'დამტკ. საკუთ.'!H536)</f>
        <v>0</v>
      </c>
      <c r="I536" s="10">
        <f>SUM('დამტკ. ბიუჯ.'!I536,'დამტკ. საკუთ.'!I548)</f>
        <v>0</v>
      </c>
      <c r="J536" s="10">
        <f>SUM('დამტკ. ბიუჯ.'!J536,'დამტკ. საკუთ.'!J548)</f>
        <v>0</v>
      </c>
      <c r="K536" s="10" t="s">
        <v>190</v>
      </c>
    </row>
    <row r="537" spans="1:11" ht="15" customHeight="1" x14ac:dyDescent="0.25">
      <c r="A537" t="str">
        <f t="shared" si="11"/>
        <v>b</v>
      </c>
      <c r="B537" s="8"/>
      <c r="C537" s="9" t="s">
        <v>15</v>
      </c>
      <c r="D537" s="10">
        <f>SUM('დამტკ. ბიუჯ.'!D537,'დამტკ. საკუთ.'!D537)</f>
        <v>0</v>
      </c>
      <c r="E537" s="10">
        <f>SUM('დამტკ. ბიუჯ.'!E537,'დამტკ. საკუთ.'!E537)</f>
        <v>0</v>
      </c>
      <c r="F537" s="10">
        <f>SUM('დამტკ. ბიუჯ.'!F537,'დამტკ. საკუთ.'!F537)</f>
        <v>0</v>
      </c>
      <c r="G537" s="10">
        <f>SUM('დამტკ. ბიუჯ.'!G537,'დამტკ. საკუთ.'!G537)</f>
        <v>0</v>
      </c>
      <c r="H537" s="10">
        <f>SUM('დამტკ. ბიუჯ.'!H537,'დამტკ. საკუთ.'!H537)</f>
        <v>0</v>
      </c>
      <c r="I537" s="10">
        <f>SUM('დამტკ. ბიუჯ.'!I537,'დამტკ. საკუთ.'!I549)</f>
        <v>0</v>
      </c>
      <c r="J537" s="10">
        <f>SUM('დამტკ. ბიუჯ.'!J537,'დამტკ. საკუთ.'!J549)</f>
        <v>0</v>
      </c>
      <c r="K537" s="10" t="s">
        <v>190</v>
      </c>
    </row>
    <row r="538" spans="1:11" ht="15" customHeight="1" x14ac:dyDescent="0.25">
      <c r="A538" t="str">
        <f t="shared" si="11"/>
        <v>a</v>
      </c>
      <c r="B538" s="8"/>
      <c r="C538" s="9" t="s">
        <v>16</v>
      </c>
      <c r="D538" s="10">
        <f>SUM('დამტკ. ბიუჯ.'!D538,'დამტკ. საკუთ.'!D538)</f>
        <v>15000000</v>
      </c>
      <c r="E538" s="10">
        <f>SUM('დამტკ. ბიუჯ.'!E538,'დამტკ. საკუთ.'!E538)</f>
        <v>4000000</v>
      </c>
      <c r="F538" s="10">
        <f>SUM('დამტკ. ბიუჯ.'!F538,'დამტკ. საკუთ.'!F538)</f>
        <v>3500000</v>
      </c>
      <c r="G538" s="10">
        <f>SUM('დამტკ. ბიუჯ.'!G538,'დამტკ. საკუთ.'!G538)</f>
        <v>3500000</v>
      </c>
      <c r="H538" s="10">
        <f>SUM('დამტკ. ბიუჯ.'!H538,'დამტკ. საკუთ.'!H538)</f>
        <v>4000000</v>
      </c>
      <c r="I538" s="10">
        <f>SUM('დამტკ. ბიუჯ.'!I538,'დამტკ. საკუთ.'!I550)</f>
        <v>7500000</v>
      </c>
      <c r="J538" s="10">
        <f>SUM('დამტკ. ბიუჯ.'!J538,'დამტკ. საკუთ.'!J550)</f>
        <v>11000000</v>
      </c>
      <c r="K538" s="10" t="s">
        <v>190</v>
      </c>
    </row>
    <row r="539" spans="1:11" ht="15" customHeight="1" x14ac:dyDescent="0.25">
      <c r="A539" t="str">
        <f t="shared" si="11"/>
        <v>b</v>
      </c>
      <c r="B539" s="8"/>
      <c r="C539" s="9" t="s">
        <v>17</v>
      </c>
      <c r="D539" s="10">
        <f>SUM('დამტკ. ბიუჯ.'!D539,'დამტკ. საკუთ.'!D539)</f>
        <v>0</v>
      </c>
      <c r="E539" s="10">
        <f>SUM('დამტკ. ბიუჯ.'!E539,'დამტკ. საკუთ.'!E539)</f>
        <v>0</v>
      </c>
      <c r="F539" s="10">
        <f>SUM('დამტკ. ბიუჯ.'!F539,'დამტკ. საკუთ.'!F539)</f>
        <v>0</v>
      </c>
      <c r="G539" s="10">
        <f>SUM('დამტკ. ბიუჯ.'!G539,'დამტკ. საკუთ.'!G539)</f>
        <v>0</v>
      </c>
      <c r="H539" s="10">
        <f>SUM('დამტკ. ბიუჯ.'!H539,'დამტკ. საკუთ.'!H539)</f>
        <v>0</v>
      </c>
      <c r="I539" s="10">
        <f>SUM('დამტკ. ბიუჯ.'!I539,'დამტკ. საკუთ.'!I551)</f>
        <v>0</v>
      </c>
      <c r="J539" s="10">
        <f>SUM('დამტკ. ბიუჯ.'!J539,'დამტკ. საკუთ.'!J551)</f>
        <v>0</v>
      </c>
      <c r="K539" s="10" t="s">
        <v>190</v>
      </c>
    </row>
    <row r="540" spans="1:11" ht="15" customHeight="1" x14ac:dyDescent="0.25">
      <c r="A540" t="str">
        <f t="shared" si="11"/>
        <v>b</v>
      </c>
      <c r="B540" s="5"/>
      <c r="C540" s="6" t="s">
        <v>18</v>
      </c>
      <c r="D540" s="7">
        <f>SUM('დამტკ. ბიუჯ.'!D540,'დამტკ. საკუთ.'!D540)</f>
        <v>0</v>
      </c>
      <c r="E540" s="7">
        <f>SUM('დამტკ. ბიუჯ.'!E540,'დამტკ. საკუთ.'!E540)</f>
        <v>0</v>
      </c>
      <c r="F540" s="7">
        <f>SUM('დამტკ. ბიუჯ.'!F540,'დამტკ. საკუთ.'!F540)</f>
        <v>0</v>
      </c>
      <c r="G540" s="7">
        <f>SUM('დამტკ. ბიუჯ.'!G540,'დამტკ. საკუთ.'!G540)</f>
        <v>0</v>
      </c>
      <c r="H540" s="7">
        <f>SUM('დამტკ. ბიუჯ.'!H540,'დამტკ. საკუთ.'!H540)</f>
        <v>0</v>
      </c>
      <c r="I540" s="7">
        <f>SUM('დამტკ. ბიუჯ.'!I540,'დამტკ. საკუთ.'!I552)</f>
        <v>0</v>
      </c>
      <c r="J540" s="7">
        <f>SUM('დამტკ. ბიუჯ.'!J540,'დამტკ. საკუთ.'!J552)</f>
        <v>0</v>
      </c>
      <c r="K540" s="7" t="s">
        <v>190</v>
      </c>
    </row>
    <row r="541" spans="1:11" ht="15" customHeight="1" x14ac:dyDescent="0.25">
      <c r="A541" t="str">
        <f t="shared" si="11"/>
        <v>b</v>
      </c>
      <c r="B541" s="5"/>
      <c r="C541" s="6" t="s">
        <v>19</v>
      </c>
      <c r="D541" s="7">
        <f>SUM('დამტკ. ბიუჯ.'!D541,'დამტკ. საკუთ.'!D541)</f>
        <v>0</v>
      </c>
      <c r="E541" s="7">
        <f>SUM('დამტკ. ბიუჯ.'!E541,'დამტკ. საკუთ.'!E541)</f>
        <v>0</v>
      </c>
      <c r="F541" s="7">
        <f>SUM('დამტკ. ბიუჯ.'!F541,'დამტკ. საკუთ.'!F541)</f>
        <v>0</v>
      </c>
      <c r="G541" s="7">
        <f>SUM('დამტკ. ბიუჯ.'!G541,'დამტკ. საკუთ.'!G541)</f>
        <v>0</v>
      </c>
      <c r="H541" s="7">
        <f>SUM('დამტკ. ბიუჯ.'!H541,'დამტკ. საკუთ.'!H541)</f>
        <v>0</v>
      </c>
      <c r="I541" s="7">
        <f>SUM('დამტკ. ბიუჯ.'!I541,'დამტკ. საკუთ.'!I553)</f>
        <v>0</v>
      </c>
      <c r="J541" s="7">
        <f>SUM('დამტკ. ბიუჯ.'!J541,'დამტკ. საკუთ.'!J553)</f>
        <v>0</v>
      </c>
      <c r="K541" s="7" t="s">
        <v>190</v>
      </c>
    </row>
    <row r="542" spans="1:11" ht="15.75" customHeight="1" thickBot="1" x14ac:dyDescent="0.3">
      <c r="A542" t="str">
        <f t="shared" si="11"/>
        <v>b</v>
      </c>
      <c r="B542" s="11"/>
      <c r="C542" s="12" t="s">
        <v>20</v>
      </c>
      <c r="D542" s="13">
        <f>SUM('დამტკ. ბიუჯ.'!D542,'დამტკ. საკუთ.'!D542)</f>
        <v>0</v>
      </c>
      <c r="E542" s="13">
        <f>SUM('დამტკ. ბიუჯ.'!E542,'დამტკ. საკუთ.'!E542)</f>
        <v>0</v>
      </c>
      <c r="F542" s="13">
        <f>SUM('დამტკ. ბიუჯ.'!F542,'დამტკ. საკუთ.'!F542)</f>
        <v>0</v>
      </c>
      <c r="G542" s="13">
        <f>SUM('დამტკ. ბიუჯ.'!G542,'დამტკ. საკუთ.'!G542)</f>
        <v>0</v>
      </c>
      <c r="H542" s="13">
        <f>SUM('დამტკ. ბიუჯ.'!H542,'დამტკ. საკუთ.'!H542)</f>
        <v>0</v>
      </c>
      <c r="I542" s="13">
        <f>SUM('დამტკ. ბიუჯ.'!I542,'დამტკ. საკუთ.'!I554)</f>
        <v>0</v>
      </c>
      <c r="J542" s="13">
        <f>SUM('დამტკ. ბიუჯ.'!J542,'დამტკ. საკუთ.'!J554)</f>
        <v>0</v>
      </c>
      <c r="K542" s="13" t="s">
        <v>190</v>
      </c>
    </row>
    <row r="543" spans="1:11" ht="32.25" customHeight="1" thickTop="1" thickBot="1" x14ac:dyDescent="0.3">
      <c r="A543" t="str">
        <f t="shared" si="7"/>
        <v>a</v>
      </c>
      <c r="B543" s="16" t="s">
        <v>97</v>
      </c>
      <c r="C543" s="4" t="s">
        <v>98</v>
      </c>
      <c r="D543" s="4">
        <f>SUM('დამტკ. ბიუჯ.'!D543,'დამტკ. საკუთ.'!D543)</f>
        <v>894454000</v>
      </c>
      <c r="E543" s="4">
        <f>SUM('დამტკ. ბიუჯ.'!E543,'დამტკ. საკუთ.'!E543)</f>
        <v>247129800</v>
      </c>
      <c r="F543" s="4">
        <f>SUM('დამტკ. ბიუჯ.'!F543,'დამტკ. საკუთ.'!F543)</f>
        <v>219943200</v>
      </c>
      <c r="G543" s="4">
        <f>SUM('დამტკ. ბიუჯ.'!G543,'დამტკ. საკუთ.'!G543)</f>
        <v>214138900</v>
      </c>
      <c r="H543" s="4">
        <f>SUM('დამტკ. ბიუჯ.'!H543,'დამტკ. საკუთ.'!H543)</f>
        <v>213242100</v>
      </c>
      <c r="I543" s="4">
        <f>SUM('დამტკ. ბიუჯ.'!I543,'დამტკ. საკუთ.'!I543)</f>
        <v>467073000</v>
      </c>
      <c r="J543" s="4">
        <f>SUM('დამტკ. ბიუჯ.'!J543,'დამტკ. საკუთ.'!J543)</f>
        <v>681211900</v>
      </c>
      <c r="K543" s="4" t="s">
        <v>190</v>
      </c>
    </row>
    <row r="544" spans="1:11" ht="15.75" customHeight="1" thickTop="1" x14ac:dyDescent="0.25">
      <c r="A544" t="str">
        <f t="shared" si="7"/>
        <v>a</v>
      </c>
      <c r="B544" s="5"/>
      <c r="C544" s="6" t="s">
        <v>10</v>
      </c>
      <c r="D544" s="7">
        <f>SUM('დამტკ. ბიუჯ.'!D544,'დამტკ. საკუთ.'!D544)</f>
        <v>894424000</v>
      </c>
      <c r="E544" s="7">
        <f>SUM('დამტკ. ბიუჯ.'!E544,'დამტკ. საკუთ.'!E544)</f>
        <v>247114800</v>
      </c>
      <c r="F544" s="7">
        <f>SUM('დამტკ. ბიუჯ.'!F544,'დამტკ. საკუთ.'!F544)</f>
        <v>219938200</v>
      </c>
      <c r="G544" s="7">
        <f>SUM('დამტკ. ბიუჯ.'!G544,'დამტკ. საკუთ.'!G544)</f>
        <v>214133900</v>
      </c>
      <c r="H544" s="7">
        <f>SUM('დამტკ. ბიუჯ.'!H544,'დამტკ. საკუთ.'!H544)</f>
        <v>213237100</v>
      </c>
      <c r="I544" s="7">
        <f>SUM('დამტკ. ბიუჯ.'!I544,'დამტკ. საკუთ.'!I544)</f>
        <v>467053000</v>
      </c>
      <c r="J544" s="7">
        <f>SUM('დამტკ. ბიუჯ.'!J544,'დამტკ. საკუთ.'!J544)</f>
        <v>681186900</v>
      </c>
      <c r="K544" s="7" t="s">
        <v>190</v>
      </c>
    </row>
    <row r="545" spans="1:11" ht="15" customHeight="1" x14ac:dyDescent="0.25">
      <c r="A545" t="str">
        <f t="shared" si="7"/>
        <v>b</v>
      </c>
      <c r="B545" s="8"/>
      <c r="C545" s="9" t="s">
        <v>11</v>
      </c>
      <c r="D545" s="10">
        <f>SUM('დამტკ. ბიუჯ.'!D545,'დამტკ. საკუთ.'!D545)</f>
        <v>0</v>
      </c>
      <c r="E545" s="10">
        <f>SUM('დამტკ. ბიუჯ.'!E545,'დამტკ. საკუთ.'!E545)</f>
        <v>0</v>
      </c>
      <c r="F545" s="10">
        <f>SUM('დამტკ. ბიუჯ.'!F545,'დამტკ. საკუთ.'!F545)</f>
        <v>0</v>
      </c>
      <c r="G545" s="10">
        <f>SUM('დამტკ. ბიუჯ.'!G545,'დამტკ. საკუთ.'!G545)</f>
        <v>0</v>
      </c>
      <c r="H545" s="10">
        <f>SUM('დამტკ. ბიუჯ.'!H545,'დამტკ. საკუთ.'!H545)</f>
        <v>0</v>
      </c>
      <c r="I545" s="10">
        <f>SUM('დამტკ. ბიუჯ.'!I545,'დამტკ. საკუთ.'!I545)</f>
        <v>0</v>
      </c>
      <c r="J545" s="10">
        <f>SUM('დამტკ. ბიუჯ.'!J545,'დამტკ. საკუთ.'!J545)</f>
        <v>0</v>
      </c>
      <c r="K545" s="10" t="s">
        <v>190</v>
      </c>
    </row>
    <row r="546" spans="1:11" ht="15" customHeight="1" x14ac:dyDescent="0.25">
      <c r="A546" t="str">
        <f t="shared" si="7"/>
        <v>a</v>
      </c>
      <c r="B546" s="8"/>
      <c r="C546" s="9" t="s">
        <v>12</v>
      </c>
      <c r="D546" s="10">
        <f>SUM('დამტკ. ბიუჯ.'!D546,'დამტკ. საკუთ.'!D546)</f>
        <v>59692000</v>
      </c>
      <c r="E546" s="10">
        <f>SUM('დამტკ. ბიუჯ.'!E546,'დამტკ. საკუთ.'!E546)</f>
        <v>22254300</v>
      </c>
      <c r="F546" s="10">
        <f>SUM('დამტკ. ბიუჯ.'!F546,'დამტკ. საკუთ.'!F546)</f>
        <v>13469500</v>
      </c>
      <c r="G546" s="10">
        <f>SUM('დამტკ. ბიუჯ.'!G546,'დამტკ. საკუთ.'!G546)</f>
        <v>10257700</v>
      </c>
      <c r="H546" s="10">
        <f>SUM('დამტკ. ბიუჯ.'!H546,'დამტკ. საკუთ.'!H546)</f>
        <v>13710500</v>
      </c>
      <c r="I546" s="10">
        <f>SUM('დამტკ. ბიუჯ.'!I546,'დამტკ. საკუთ.'!I546)</f>
        <v>35723800</v>
      </c>
      <c r="J546" s="10">
        <f>SUM('დამტკ. ბიუჯ.'!J546,'დამტკ. საკუთ.'!J546)</f>
        <v>45981500</v>
      </c>
      <c r="K546" s="10" t="s">
        <v>190</v>
      </c>
    </row>
    <row r="547" spans="1:11" ht="15" customHeight="1" x14ac:dyDescent="0.25">
      <c r="A547" t="str">
        <f t="shared" si="7"/>
        <v>b</v>
      </c>
      <c r="B547" s="8"/>
      <c r="C547" s="9" t="s">
        <v>13</v>
      </c>
      <c r="D547" s="10">
        <f>SUM('დამტკ. ბიუჯ.'!D547,'დამტკ. საკუთ.'!D547)</f>
        <v>0</v>
      </c>
      <c r="E547" s="10">
        <f>SUM('დამტკ. ბიუჯ.'!E547,'დამტკ. საკუთ.'!E547)</f>
        <v>0</v>
      </c>
      <c r="F547" s="10">
        <f>SUM('დამტკ. ბიუჯ.'!F547,'დამტკ. საკუთ.'!F547)</f>
        <v>0</v>
      </c>
      <c r="G547" s="10">
        <f>SUM('დამტკ. ბიუჯ.'!G547,'დამტკ. საკუთ.'!G547)</f>
        <v>0</v>
      </c>
      <c r="H547" s="10">
        <f>SUM('დამტკ. ბიუჯ.'!H547,'დამტკ. საკუთ.'!H547)</f>
        <v>0</v>
      </c>
      <c r="I547" s="10">
        <f>SUM('დამტკ. ბიუჯ.'!I547,'დამტკ. საკუთ.'!I547)</f>
        <v>0</v>
      </c>
      <c r="J547" s="10">
        <f>SUM('დამტკ. ბიუჯ.'!J547,'დამტკ. საკუთ.'!J547)</f>
        <v>0</v>
      </c>
      <c r="K547" s="10" t="s">
        <v>190</v>
      </c>
    </row>
    <row r="548" spans="1:11" ht="15" customHeight="1" x14ac:dyDescent="0.25">
      <c r="A548" t="str">
        <f t="shared" si="7"/>
        <v>b</v>
      </c>
      <c r="B548" s="8"/>
      <c r="C548" s="9" t="s">
        <v>14</v>
      </c>
      <c r="D548" s="10">
        <f>SUM('დამტკ. ბიუჯ.'!D548,'დამტკ. საკუთ.'!D548)</f>
        <v>0</v>
      </c>
      <c r="E548" s="10">
        <f>SUM('დამტკ. ბიუჯ.'!E548,'დამტკ. საკუთ.'!E548)</f>
        <v>0</v>
      </c>
      <c r="F548" s="10">
        <f>SUM('დამტკ. ბიუჯ.'!F548,'დამტკ. საკუთ.'!F548)</f>
        <v>0</v>
      </c>
      <c r="G548" s="10">
        <f>SUM('დამტკ. ბიუჯ.'!G548,'დამტკ. საკუთ.'!G548)</f>
        <v>0</v>
      </c>
      <c r="H548" s="10">
        <f>SUM('დამტკ. ბიუჯ.'!H548,'დამტკ. საკუთ.'!H548)</f>
        <v>0</v>
      </c>
      <c r="I548" s="10">
        <f>SUM('დამტკ. ბიუჯ.'!I548,'დამტკ. საკუთ.'!I548)</f>
        <v>0</v>
      </c>
      <c r="J548" s="10">
        <f>SUM('დამტკ. ბიუჯ.'!J548,'დამტკ. საკუთ.'!J548)</f>
        <v>0</v>
      </c>
      <c r="K548" s="10" t="s">
        <v>190</v>
      </c>
    </row>
    <row r="549" spans="1:11" ht="15" customHeight="1" x14ac:dyDescent="0.25">
      <c r="A549" t="str">
        <f t="shared" si="7"/>
        <v>b</v>
      </c>
      <c r="B549" s="8"/>
      <c r="C549" s="9" t="s">
        <v>15</v>
      </c>
      <c r="D549" s="10">
        <f>SUM('დამტკ. ბიუჯ.'!D549,'დამტკ. საკუთ.'!D549)</f>
        <v>0</v>
      </c>
      <c r="E549" s="10">
        <f>SUM('დამტკ. ბიუჯ.'!E549,'დამტკ. საკუთ.'!E549)</f>
        <v>0</v>
      </c>
      <c r="F549" s="10">
        <f>SUM('დამტკ. ბიუჯ.'!F549,'დამტკ. საკუთ.'!F549)</f>
        <v>0</v>
      </c>
      <c r="G549" s="10">
        <f>SUM('დამტკ. ბიუჯ.'!G549,'დამტკ. საკუთ.'!G549)</f>
        <v>0</v>
      </c>
      <c r="H549" s="10">
        <f>SUM('დამტკ. ბიუჯ.'!H549,'დამტკ. საკუთ.'!H549)</f>
        <v>0</v>
      </c>
      <c r="I549" s="10">
        <f>SUM('დამტკ. ბიუჯ.'!I549,'დამტკ. საკუთ.'!I549)</f>
        <v>0</v>
      </c>
      <c r="J549" s="10">
        <f>SUM('დამტკ. ბიუჯ.'!J549,'დამტკ. საკუთ.'!J549)</f>
        <v>0</v>
      </c>
      <c r="K549" s="10" t="s">
        <v>190</v>
      </c>
    </row>
    <row r="550" spans="1:11" ht="15" customHeight="1" x14ac:dyDescent="0.25">
      <c r="A550" t="str">
        <f t="shared" si="7"/>
        <v>a</v>
      </c>
      <c r="B550" s="8"/>
      <c r="C550" s="9" t="s">
        <v>16</v>
      </c>
      <c r="D550" s="10">
        <f>SUM('დამტკ. ბიუჯ.'!D550,'დამტკ. საკუთ.'!D550)</f>
        <v>834072000</v>
      </c>
      <c r="E550" s="10">
        <f>SUM('დამტკ. ბიუჯ.'!E550,'დამტკ. საკუთ.'!E550)</f>
        <v>224733500</v>
      </c>
      <c r="F550" s="10">
        <f>SUM('დამტკ. ბიუჯ.'!F550,'დამტკ. საკუთ.'!F550)</f>
        <v>206302700</v>
      </c>
      <c r="G550" s="10">
        <f>SUM('დამტკ. ბიუჯ.'!G550,'დამტკ. საკუთ.'!G550)</f>
        <v>203726200</v>
      </c>
      <c r="H550" s="10">
        <f>SUM('დამტკ. ბიუჯ.'!H550,'დამტკ. საკუთ.'!H550)</f>
        <v>199309600</v>
      </c>
      <c r="I550" s="10">
        <f>SUM('დამტკ. ბიუჯ.'!I550,'დამტკ. საკუთ.'!I550)</f>
        <v>431036200</v>
      </c>
      <c r="J550" s="10">
        <f>SUM('დამტკ. ბიუჯ.'!J550,'დამტკ. საკუთ.'!J550)</f>
        <v>634762400</v>
      </c>
      <c r="K550" s="10" t="s">
        <v>190</v>
      </c>
    </row>
    <row r="551" spans="1:11" ht="15" customHeight="1" x14ac:dyDescent="0.25">
      <c r="A551" t="str">
        <f t="shared" si="7"/>
        <v>a</v>
      </c>
      <c r="B551" s="8"/>
      <c r="C551" s="9" t="s">
        <v>17</v>
      </c>
      <c r="D551" s="10">
        <f>SUM('დამტკ. ბიუჯ.'!D551,'დამტკ. საკუთ.'!D551)</f>
        <v>660000</v>
      </c>
      <c r="E551" s="10">
        <f>SUM('დამტკ. ბიუჯ.'!E551,'დამტკ. საკუთ.'!E551)</f>
        <v>127000</v>
      </c>
      <c r="F551" s="10">
        <f>SUM('დამტკ. ბიუჯ.'!F551,'დამტკ. საკუთ.'!F551)</f>
        <v>166000</v>
      </c>
      <c r="G551" s="10">
        <f>SUM('დამტკ. ბიუჯ.'!G551,'დამტკ. საკუთ.'!G551)</f>
        <v>150000</v>
      </c>
      <c r="H551" s="10">
        <f>SUM('დამტკ. ბიუჯ.'!H551,'დამტკ. საკუთ.'!H551)</f>
        <v>217000</v>
      </c>
      <c r="I551" s="10">
        <f>SUM('დამტკ. ბიუჯ.'!I551,'დამტკ. საკუთ.'!I551)</f>
        <v>293000</v>
      </c>
      <c r="J551" s="10">
        <f>SUM('დამტკ. ბიუჯ.'!J551,'დამტკ. საკუთ.'!J551)</f>
        <v>443000</v>
      </c>
      <c r="K551" s="10" t="s">
        <v>190</v>
      </c>
    </row>
    <row r="552" spans="1:11" ht="15" customHeight="1" x14ac:dyDescent="0.25">
      <c r="A552" t="str">
        <f t="shared" si="7"/>
        <v>a</v>
      </c>
      <c r="B552" s="5"/>
      <c r="C552" s="6" t="s">
        <v>18</v>
      </c>
      <c r="D552" s="7">
        <f>SUM('დამტკ. ბიუჯ.'!D552,'დამტკ. საკუთ.'!D552)</f>
        <v>30000</v>
      </c>
      <c r="E552" s="7">
        <f>SUM('დამტკ. ბიუჯ.'!E552,'დამტკ. საკუთ.'!E552)</f>
        <v>15000</v>
      </c>
      <c r="F552" s="7">
        <f>SUM('დამტკ. ბიუჯ.'!F552,'დამტკ. საკუთ.'!F552)</f>
        <v>5000</v>
      </c>
      <c r="G552" s="7">
        <f>SUM('დამტკ. ბიუჯ.'!G552,'დამტკ. საკუთ.'!G552)</f>
        <v>5000</v>
      </c>
      <c r="H552" s="7">
        <f>SUM('დამტკ. ბიუჯ.'!H552,'დამტკ. საკუთ.'!H552)</f>
        <v>5000</v>
      </c>
      <c r="I552" s="7">
        <f>SUM('დამტკ. ბიუჯ.'!I552,'დამტკ. საკუთ.'!I552)</f>
        <v>20000</v>
      </c>
      <c r="J552" s="7">
        <f>SUM('დამტკ. ბიუჯ.'!J552,'დამტკ. საკუთ.'!J552)</f>
        <v>25000</v>
      </c>
      <c r="K552" s="7" t="s">
        <v>190</v>
      </c>
    </row>
    <row r="553" spans="1:11" ht="15" customHeight="1" x14ac:dyDescent="0.25">
      <c r="A553" t="str">
        <f t="shared" si="7"/>
        <v>b</v>
      </c>
      <c r="B553" s="5"/>
      <c r="C553" s="6" t="s">
        <v>19</v>
      </c>
      <c r="D553" s="7">
        <f>SUM('დამტკ. ბიუჯ.'!D553,'დამტკ. საკუთ.'!D553)</f>
        <v>0</v>
      </c>
      <c r="E553" s="7">
        <f>SUM('დამტკ. ბიუჯ.'!E553,'დამტკ. საკუთ.'!E553)</f>
        <v>0</v>
      </c>
      <c r="F553" s="7">
        <f>SUM('დამტკ. ბიუჯ.'!F553,'დამტკ. საკუთ.'!F553)</f>
        <v>0</v>
      </c>
      <c r="G553" s="7">
        <f>SUM('დამტკ. ბიუჯ.'!G553,'დამტკ. საკუთ.'!G553)</f>
        <v>0</v>
      </c>
      <c r="H553" s="7">
        <f>SUM('დამტკ. ბიუჯ.'!H553,'დამტკ. საკუთ.'!H553)</f>
        <v>0</v>
      </c>
      <c r="I553" s="7">
        <f>SUM('დამტკ. ბიუჯ.'!I553,'დამტკ. საკუთ.'!I553)</f>
        <v>0</v>
      </c>
      <c r="J553" s="7">
        <f>SUM('დამტკ. ბიუჯ.'!J553,'დამტკ. საკუთ.'!J553)</f>
        <v>0</v>
      </c>
      <c r="K553" s="7" t="s">
        <v>190</v>
      </c>
    </row>
    <row r="554" spans="1:11" ht="15.75" customHeight="1" thickBot="1" x14ac:dyDescent="0.3">
      <c r="A554" t="str">
        <f t="shared" si="7"/>
        <v>b</v>
      </c>
      <c r="B554" s="11"/>
      <c r="C554" s="12" t="s">
        <v>20</v>
      </c>
      <c r="D554" s="13">
        <f>SUM('დამტკ. ბიუჯ.'!D554,'დამტკ. საკუთ.'!D554)</f>
        <v>0</v>
      </c>
      <c r="E554" s="13">
        <f>SUM('დამტკ. ბიუჯ.'!E554,'დამტკ. საკუთ.'!E554)</f>
        <v>0</v>
      </c>
      <c r="F554" s="13">
        <f>SUM('დამტკ. ბიუჯ.'!F554,'დამტკ. საკუთ.'!F554)</f>
        <v>0</v>
      </c>
      <c r="G554" s="13">
        <f>SUM('დამტკ. ბიუჯ.'!G554,'დამტკ. საკუთ.'!G554)</f>
        <v>0</v>
      </c>
      <c r="H554" s="13">
        <f>SUM('დამტკ. ბიუჯ.'!H554,'დამტკ. საკუთ.'!H554)</f>
        <v>0</v>
      </c>
      <c r="I554" s="13">
        <f>SUM('დამტკ. ბიუჯ.'!I554,'დამტკ. საკუთ.'!I554)</f>
        <v>0</v>
      </c>
      <c r="J554" s="13">
        <f>SUM('დამტკ. ბიუჯ.'!J554,'დამტკ. საკუთ.'!J554)</f>
        <v>0</v>
      </c>
      <c r="K554" s="13" t="s">
        <v>190</v>
      </c>
    </row>
    <row r="555" spans="1:11" ht="31.5" customHeight="1" thickTop="1" thickBot="1" x14ac:dyDescent="0.3">
      <c r="A555" t="str">
        <f t="shared" si="7"/>
        <v>a</v>
      </c>
      <c r="B555" s="3" t="s">
        <v>99</v>
      </c>
      <c r="C555" s="14" t="s">
        <v>100</v>
      </c>
      <c r="D555" s="4">
        <f>SUM('დამტკ. ბიუჯ.'!D555,'დამტკ. საკუთ.'!D555)</f>
        <v>660000000</v>
      </c>
      <c r="E555" s="4">
        <f>SUM('დამტკ. ბიუჯ.'!E555,'დამტკ. საკუთ.'!E555)</f>
        <v>178500000</v>
      </c>
      <c r="F555" s="4">
        <f>SUM('დამტკ. ბიუჯ.'!F555,'დამტკ. საკუთ.'!F555)</f>
        <v>160500000</v>
      </c>
      <c r="G555" s="4">
        <f>SUM('დამტკ. ბიუჯ.'!G555,'დამტკ. საკუთ.'!G555)</f>
        <v>160500000</v>
      </c>
      <c r="H555" s="4">
        <f>SUM('დამტკ. ბიუჯ.'!H555,'დამტკ. საკუთ.'!H555)</f>
        <v>160500000</v>
      </c>
      <c r="I555" s="4">
        <f>SUM('დამტკ. ბიუჯ.'!I555,'დამტკ. საკუთ.'!I555)</f>
        <v>339000000</v>
      </c>
      <c r="J555" s="4">
        <f>SUM('დამტკ. ბიუჯ.'!J555,'დამტკ. საკუთ.'!J555)</f>
        <v>499500000</v>
      </c>
      <c r="K555" s="4" t="s">
        <v>190</v>
      </c>
    </row>
    <row r="556" spans="1:11" ht="15.75" customHeight="1" thickTop="1" x14ac:dyDescent="0.25">
      <c r="A556" t="str">
        <f t="shared" si="7"/>
        <v>a</v>
      </c>
      <c r="B556" s="5"/>
      <c r="C556" s="6" t="s">
        <v>10</v>
      </c>
      <c r="D556" s="7">
        <f>SUM('დამტკ. ბიუჯ.'!D556,'დამტკ. საკუთ.'!D556)</f>
        <v>660000000</v>
      </c>
      <c r="E556" s="7">
        <f>SUM('დამტკ. ბიუჯ.'!E556,'დამტკ. საკუთ.'!E556)</f>
        <v>178500000</v>
      </c>
      <c r="F556" s="7">
        <f>SUM('დამტკ. ბიუჯ.'!F556,'დამტკ. საკუთ.'!F556)</f>
        <v>160500000</v>
      </c>
      <c r="G556" s="7">
        <f>SUM('დამტკ. ბიუჯ.'!G556,'დამტკ. საკუთ.'!G556)</f>
        <v>160500000</v>
      </c>
      <c r="H556" s="7">
        <f>SUM('დამტკ. ბიუჯ.'!H556,'დამტკ. საკუთ.'!H556)</f>
        <v>160500000</v>
      </c>
      <c r="I556" s="7">
        <f>SUM('დამტკ. ბიუჯ.'!I556,'დამტკ. საკუთ.'!I556)</f>
        <v>339000000</v>
      </c>
      <c r="J556" s="7">
        <f>SUM('დამტკ. ბიუჯ.'!J556,'დამტკ. საკუთ.'!J556)</f>
        <v>499500000</v>
      </c>
      <c r="K556" s="7" t="s">
        <v>190</v>
      </c>
    </row>
    <row r="557" spans="1:11" ht="15" customHeight="1" x14ac:dyDescent="0.25">
      <c r="A557" t="str">
        <f t="shared" si="7"/>
        <v>b</v>
      </c>
      <c r="B557" s="8"/>
      <c r="C557" s="9" t="s">
        <v>11</v>
      </c>
      <c r="D557" s="10">
        <f>SUM('დამტკ. ბიუჯ.'!D557,'დამტკ. საკუთ.'!D557)</f>
        <v>0</v>
      </c>
      <c r="E557" s="10">
        <f>SUM('დამტკ. ბიუჯ.'!E557,'დამტკ. საკუთ.'!E557)</f>
        <v>0</v>
      </c>
      <c r="F557" s="10">
        <f>SUM('დამტკ. ბიუჯ.'!F557,'დამტკ. საკუთ.'!F557)</f>
        <v>0</v>
      </c>
      <c r="G557" s="10">
        <f>SUM('დამტკ. ბიუჯ.'!G557,'დამტკ. საკუთ.'!G557)</f>
        <v>0</v>
      </c>
      <c r="H557" s="10">
        <f>SUM('დამტკ. ბიუჯ.'!H557,'დამტკ. საკუთ.'!H557)</f>
        <v>0</v>
      </c>
      <c r="I557" s="10">
        <f>SUM('დამტკ. ბიუჯ.'!I557,'დამტკ. საკუთ.'!I557)</f>
        <v>0</v>
      </c>
      <c r="J557" s="10">
        <f>SUM('დამტკ. ბიუჯ.'!J557,'დამტკ. საკუთ.'!J557)</f>
        <v>0</v>
      </c>
      <c r="K557" s="10" t="s">
        <v>190</v>
      </c>
    </row>
    <row r="558" spans="1:11" ht="15" customHeight="1" x14ac:dyDescent="0.25">
      <c r="A558" t="str">
        <f t="shared" si="7"/>
        <v>a</v>
      </c>
      <c r="B558" s="8"/>
      <c r="C558" s="9" t="s">
        <v>12</v>
      </c>
      <c r="D558" s="10">
        <f>SUM('დამტკ. ბიუჯ.'!D558,'დამტკ. საკუთ.'!D558)</f>
        <v>4000000</v>
      </c>
      <c r="E558" s="10">
        <f>SUM('დამტკ. ბიუჯ.'!E558,'დამტკ. საკუთ.'!E558)</f>
        <v>1000000</v>
      </c>
      <c r="F558" s="10">
        <f>SUM('დამტკ. ბიუჯ.'!F558,'დამტკ. საკუთ.'!F558)</f>
        <v>1000000</v>
      </c>
      <c r="G558" s="10">
        <f>SUM('დამტკ. ბიუჯ.'!G558,'დამტკ. საკუთ.'!G558)</f>
        <v>1000000</v>
      </c>
      <c r="H558" s="10">
        <f>SUM('დამტკ. ბიუჯ.'!H558,'დამტკ. საკუთ.'!H558)</f>
        <v>1000000</v>
      </c>
      <c r="I558" s="10">
        <f>SUM('დამტკ. ბიუჯ.'!I558,'დამტკ. საკუთ.'!I558)</f>
        <v>2000000</v>
      </c>
      <c r="J558" s="10">
        <f>SUM('დამტკ. ბიუჯ.'!J558,'დამტკ. საკუთ.'!J558)</f>
        <v>3000000</v>
      </c>
      <c r="K558" s="10" t="s">
        <v>190</v>
      </c>
    </row>
    <row r="559" spans="1:11" ht="15" customHeight="1" x14ac:dyDescent="0.25">
      <c r="A559" t="str">
        <f t="shared" si="7"/>
        <v>b</v>
      </c>
      <c r="B559" s="8"/>
      <c r="C559" s="9" t="s">
        <v>13</v>
      </c>
      <c r="D559" s="10">
        <f>SUM('დამტკ. ბიუჯ.'!D559,'დამტკ. საკუთ.'!D559)</f>
        <v>0</v>
      </c>
      <c r="E559" s="10">
        <f>SUM('დამტკ. ბიუჯ.'!E559,'დამტკ. საკუთ.'!E559)</f>
        <v>0</v>
      </c>
      <c r="F559" s="10">
        <f>SUM('დამტკ. ბიუჯ.'!F559,'დამტკ. საკუთ.'!F559)</f>
        <v>0</v>
      </c>
      <c r="G559" s="10">
        <f>SUM('დამტკ. ბიუჯ.'!G559,'დამტკ. საკუთ.'!G559)</f>
        <v>0</v>
      </c>
      <c r="H559" s="10">
        <f>SUM('დამტკ. ბიუჯ.'!H559,'დამტკ. საკუთ.'!H559)</f>
        <v>0</v>
      </c>
      <c r="I559" s="10">
        <f>SUM('დამტკ. ბიუჯ.'!I559,'დამტკ. საკუთ.'!I559)</f>
        <v>0</v>
      </c>
      <c r="J559" s="10">
        <f>SUM('დამტკ. ბიუჯ.'!J559,'დამტკ. საკუთ.'!J559)</f>
        <v>0</v>
      </c>
      <c r="K559" s="10" t="s">
        <v>190</v>
      </c>
    </row>
    <row r="560" spans="1:11" ht="15" customHeight="1" x14ac:dyDescent="0.25">
      <c r="A560" t="str">
        <f t="shared" si="7"/>
        <v>b</v>
      </c>
      <c r="B560" s="8"/>
      <c r="C560" s="9" t="s">
        <v>14</v>
      </c>
      <c r="D560" s="10">
        <f>SUM('დამტკ. ბიუჯ.'!D560,'დამტკ. საკუთ.'!D560)</f>
        <v>0</v>
      </c>
      <c r="E560" s="10">
        <f>SUM('დამტკ. ბიუჯ.'!E560,'დამტკ. საკუთ.'!E560)</f>
        <v>0</v>
      </c>
      <c r="F560" s="10">
        <f>SUM('დამტკ. ბიუჯ.'!F560,'დამტკ. საკუთ.'!F560)</f>
        <v>0</v>
      </c>
      <c r="G560" s="10">
        <f>SUM('დამტკ. ბიუჯ.'!G560,'დამტკ. საკუთ.'!G560)</f>
        <v>0</v>
      </c>
      <c r="H560" s="10">
        <f>SUM('დამტკ. ბიუჯ.'!H560,'დამტკ. საკუთ.'!H560)</f>
        <v>0</v>
      </c>
      <c r="I560" s="10">
        <f>SUM('დამტკ. ბიუჯ.'!I560,'დამტკ. საკუთ.'!I560)</f>
        <v>0</v>
      </c>
      <c r="J560" s="10">
        <f>SUM('დამტკ. ბიუჯ.'!J560,'დამტკ. საკუთ.'!J560)</f>
        <v>0</v>
      </c>
      <c r="K560" s="10" t="s">
        <v>190</v>
      </c>
    </row>
    <row r="561" spans="1:11" ht="15" customHeight="1" x14ac:dyDescent="0.25">
      <c r="A561" t="str">
        <f t="shared" si="7"/>
        <v>b</v>
      </c>
      <c r="B561" s="8"/>
      <c r="C561" s="9" t="s">
        <v>15</v>
      </c>
      <c r="D561" s="10">
        <f>SUM('დამტკ. ბიუჯ.'!D561,'დამტკ. საკუთ.'!D561)</f>
        <v>0</v>
      </c>
      <c r="E561" s="10">
        <f>SUM('დამტკ. ბიუჯ.'!E561,'დამტკ. საკუთ.'!E561)</f>
        <v>0</v>
      </c>
      <c r="F561" s="10">
        <f>SUM('დამტკ. ბიუჯ.'!F561,'დამტკ. საკუთ.'!F561)</f>
        <v>0</v>
      </c>
      <c r="G561" s="10">
        <f>SUM('დამტკ. ბიუჯ.'!G561,'დამტკ. საკუთ.'!G561)</f>
        <v>0</v>
      </c>
      <c r="H561" s="10">
        <f>SUM('დამტკ. ბიუჯ.'!H561,'დამტკ. საკუთ.'!H561)</f>
        <v>0</v>
      </c>
      <c r="I561" s="10">
        <f>SUM('დამტკ. ბიუჯ.'!I561,'დამტკ. საკუთ.'!I561)</f>
        <v>0</v>
      </c>
      <c r="J561" s="10">
        <f>SUM('დამტკ. ბიუჯ.'!J561,'დამტკ. საკუთ.'!J561)</f>
        <v>0</v>
      </c>
      <c r="K561" s="10" t="s">
        <v>190</v>
      </c>
    </row>
    <row r="562" spans="1:11" ht="15" customHeight="1" x14ac:dyDescent="0.25">
      <c r="A562" t="str">
        <f t="shared" si="7"/>
        <v>a</v>
      </c>
      <c r="B562" s="8"/>
      <c r="C562" s="9" t="s">
        <v>16</v>
      </c>
      <c r="D562" s="10">
        <f>SUM('დამტკ. ბიუჯ.'!D562,'დამტკ. საკუთ.'!D562)</f>
        <v>656000000</v>
      </c>
      <c r="E562" s="10">
        <f>SUM('დამტკ. ბიუჯ.'!E562,'დამტკ. საკუთ.'!E562)</f>
        <v>177500000</v>
      </c>
      <c r="F562" s="10">
        <f>SUM('დამტკ. ბიუჯ.'!F562,'დამტკ. საკუთ.'!F562)</f>
        <v>159500000</v>
      </c>
      <c r="G562" s="10">
        <f>SUM('დამტკ. ბიუჯ.'!G562,'დამტკ. საკუთ.'!G562)</f>
        <v>159500000</v>
      </c>
      <c r="H562" s="10">
        <f>SUM('დამტკ. ბიუჯ.'!H562,'დამტკ. საკუთ.'!H562)</f>
        <v>159500000</v>
      </c>
      <c r="I562" s="10">
        <f>SUM('დამტკ. ბიუჯ.'!I562,'დამტკ. საკუთ.'!I562)</f>
        <v>337000000</v>
      </c>
      <c r="J562" s="10">
        <f>SUM('დამტკ. ბიუჯ.'!J562,'დამტკ. საკუთ.'!J562)</f>
        <v>496500000</v>
      </c>
      <c r="K562" s="10" t="s">
        <v>190</v>
      </c>
    </row>
    <row r="563" spans="1:11" ht="15" customHeight="1" x14ac:dyDescent="0.25">
      <c r="A563" t="str">
        <f t="shared" si="7"/>
        <v>b</v>
      </c>
      <c r="B563" s="8"/>
      <c r="C563" s="9" t="s">
        <v>17</v>
      </c>
      <c r="D563" s="10">
        <f>SUM('დამტკ. ბიუჯ.'!D563,'დამტკ. საკუთ.'!D563)</f>
        <v>0</v>
      </c>
      <c r="E563" s="10">
        <f>SUM('დამტკ. ბიუჯ.'!E563,'დამტკ. საკუთ.'!E563)</f>
        <v>0</v>
      </c>
      <c r="F563" s="10">
        <f>SUM('დამტკ. ბიუჯ.'!F563,'დამტკ. საკუთ.'!F563)</f>
        <v>0</v>
      </c>
      <c r="G563" s="10">
        <f>SUM('დამტკ. ბიუჯ.'!G563,'დამტკ. საკუთ.'!G563)</f>
        <v>0</v>
      </c>
      <c r="H563" s="10">
        <f>SUM('დამტკ. ბიუჯ.'!H563,'დამტკ. საკუთ.'!H563)</f>
        <v>0</v>
      </c>
      <c r="I563" s="10">
        <f>SUM('დამტკ. ბიუჯ.'!I563,'დამტკ. საკუთ.'!I563)</f>
        <v>0</v>
      </c>
      <c r="J563" s="10">
        <f>SUM('დამტკ. ბიუჯ.'!J563,'დამტკ. საკუთ.'!J563)</f>
        <v>0</v>
      </c>
      <c r="K563" s="10" t="s">
        <v>190</v>
      </c>
    </row>
    <row r="564" spans="1:11" ht="15" customHeight="1" x14ac:dyDescent="0.25">
      <c r="A564" t="str">
        <f t="shared" si="7"/>
        <v>b</v>
      </c>
      <c r="B564" s="5"/>
      <c r="C564" s="6" t="s">
        <v>18</v>
      </c>
      <c r="D564" s="7">
        <f>SUM('დამტკ. ბიუჯ.'!D564,'დამტკ. საკუთ.'!D564)</f>
        <v>0</v>
      </c>
      <c r="E564" s="7">
        <f>SUM('დამტკ. ბიუჯ.'!E564,'დამტკ. საკუთ.'!E564)</f>
        <v>0</v>
      </c>
      <c r="F564" s="7">
        <f>SUM('დამტკ. ბიუჯ.'!F564,'დამტკ. საკუთ.'!F564)</f>
        <v>0</v>
      </c>
      <c r="G564" s="7">
        <f>SUM('დამტკ. ბიუჯ.'!G564,'დამტკ. საკუთ.'!G564)</f>
        <v>0</v>
      </c>
      <c r="H564" s="7">
        <f>SUM('დამტკ. ბიუჯ.'!H564,'დამტკ. საკუთ.'!H564)</f>
        <v>0</v>
      </c>
      <c r="I564" s="7">
        <f>SUM('დამტკ. ბიუჯ.'!I564,'დამტკ. საკუთ.'!I564)</f>
        <v>0</v>
      </c>
      <c r="J564" s="7">
        <f>SUM('დამტკ. ბიუჯ.'!J564,'დამტკ. საკუთ.'!J564)</f>
        <v>0</v>
      </c>
      <c r="K564" s="7" t="s">
        <v>190</v>
      </c>
    </row>
    <row r="565" spans="1:11" ht="15" customHeight="1" x14ac:dyDescent="0.25">
      <c r="A565" t="str">
        <f t="shared" si="7"/>
        <v>b</v>
      </c>
      <c r="B565" s="5"/>
      <c r="C565" s="6" t="s">
        <v>19</v>
      </c>
      <c r="D565" s="7">
        <f>SUM('დამტკ. ბიუჯ.'!D565,'დამტკ. საკუთ.'!D565)</f>
        <v>0</v>
      </c>
      <c r="E565" s="7">
        <f>SUM('დამტკ. ბიუჯ.'!E565,'დამტკ. საკუთ.'!E565)</f>
        <v>0</v>
      </c>
      <c r="F565" s="7">
        <f>SUM('დამტკ. ბიუჯ.'!F565,'დამტკ. საკუთ.'!F565)</f>
        <v>0</v>
      </c>
      <c r="G565" s="7">
        <f>SUM('დამტკ. ბიუჯ.'!G565,'დამტკ. საკუთ.'!G565)</f>
        <v>0</v>
      </c>
      <c r="H565" s="7">
        <f>SUM('დამტკ. ბიუჯ.'!H565,'დამტკ. საკუთ.'!H565)</f>
        <v>0</v>
      </c>
      <c r="I565" s="7">
        <f>SUM('დამტკ. ბიუჯ.'!I565,'დამტკ. საკუთ.'!I565)</f>
        <v>0</v>
      </c>
      <c r="J565" s="7">
        <f>SUM('დამტკ. ბიუჯ.'!J565,'დამტკ. საკუთ.'!J565)</f>
        <v>0</v>
      </c>
      <c r="K565" s="7" t="s">
        <v>190</v>
      </c>
    </row>
    <row r="566" spans="1:11" ht="15.75" customHeight="1" thickBot="1" x14ac:dyDescent="0.3">
      <c r="A566" t="str">
        <f t="shared" si="7"/>
        <v>b</v>
      </c>
      <c r="B566" s="11"/>
      <c r="C566" s="12" t="s">
        <v>20</v>
      </c>
      <c r="D566" s="13">
        <f>SUM('დამტკ. ბიუჯ.'!D566,'დამტკ. საკუთ.'!D566)</f>
        <v>0</v>
      </c>
      <c r="E566" s="13">
        <f>SUM('დამტკ. ბიუჯ.'!E566,'დამტკ. საკუთ.'!E566)</f>
        <v>0</v>
      </c>
      <c r="F566" s="13">
        <f>SUM('დამტკ. ბიუჯ.'!F566,'დამტკ. საკუთ.'!F566)</f>
        <v>0</v>
      </c>
      <c r="G566" s="13">
        <f>SUM('დამტკ. ბიუჯ.'!G566,'დამტკ. საკუთ.'!G566)</f>
        <v>0</v>
      </c>
      <c r="H566" s="13">
        <f>SUM('დამტკ. ბიუჯ.'!H566,'დამტკ. საკუთ.'!H566)</f>
        <v>0</v>
      </c>
      <c r="I566" s="13">
        <f>SUM('დამტკ. ბიუჯ.'!I566,'დამტკ. საკუთ.'!I566)</f>
        <v>0</v>
      </c>
      <c r="J566" s="13">
        <f>SUM('დამტკ. ბიუჯ.'!J566,'დამტკ. საკუთ.'!J566)</f>
        <v>0</v>
      </c>
      <c r="K566" s="13" t="s">
        <v>190</v>
      </c>
    </row>
    <row r="567" spans="1:11" ht="32.25" customHeight="1" thickTop="1" thickBot="1" x14ac:dyDescent="0.3">
      <c r="A567" t="str">
        <f t="shared" si="7"/>
        <v>a</v>
      </c>
      <c r="B567" s="16" t="s">
        <v>101</v>
      </c>
      <c r="C567" s="4" t="s">
        <v>102</v>
      </c>
      <c r="D567" s="4">
        <f>SUM('დამტკ. ბიუჯ.'!D567,'დამტკ. საკუთ.'!D567)</f>
        <v>84102000</v>
      </c>
      <c r="E567" s="4">
        <f>SUM('დამტკ. ბიუჯ.'!E567,'დამტკ. საკუთ.'!E567)</f>
        <v>28706000</v>
      </c>
      <c r="F567" s="4">
        <f>SUM('დამტკ. ბიუჯ.'!F567,'დამტკ. საკუთ.'!F567)</f>
        <v>20320000</v>
      </c>
      <c r="G567" s="4">
        <f>SUM('დამტკ. ბიუჯ.'!G567,'დამტკ. საკუთ.'!G567)</f>
        <v>15989500</v>
      </c>
      <c r="H567" s="4">
        <f>SUM('დამტკ. ბიუჯ.'!H567,'დამტკ. საკუთ.'!H567)</f>
        <v>19086500</v>
      </c>
      <c r="I567" s="4">
        <f>SUM('დამტკ. ბიუჯ.'!I567,'დამტკ. საკუთ.'!I567)</f>
        <v>49026000</v>
      </c>
      <c r="J567" s="4">
        <f>SUM('დამტკ. ბიუჯ.'!J567,'დამტკ. საკუთ.'!J567)</f>
        <v>65015500</v>
      </c>
      <c r="K567" s="4"/>
    </row>
    <row r="568" spans="1:11" ht="15.75" customHeight="1" thickTop="1" x14ac:dyDescent="0.25">
      <c r="A568" t="str">
        <f t="shared" si="7"/>
        <v>a</v>
      </c>
      <c r="B568" s="5"/>
      <c r="C568" s="6" t="s">
        <v>10</v>
      </c>
      <c r="D568" s="7">
        <f>SUM('დამტკ. ბიუჯ.'!D568,'დამტკ. საკუთ.'!D568)</f>
        <v>84102000</v>
      </c>
      <c r="E568" s="7">
        <f>SUM('დამტკ. ბიუჯ.'!E568,'დამტკ. საკუთ.'!E568)</f>
        <v>28706000</v>
      </c>
      <c r="F568" s="7">
        <f>SUM('დამტკ. ბიუჯ.'!F568,'დამტკ. საკუთ.'!F568)</f>
        <v>20320000</v>
      </c>
      <c r="G568" s="7">
        <f>SUM('დამტკ. ბიუჯ.'!G568,'დამტკ. საკუთ.'!G568)</f>
        <v>15989500</v>
      </c>
      <c r="H568" s="7">
        <f>SUM('დამტკ. ბიუჯ.'!H568,'დამტკ. საკუთ.'!H568)</f>
        <v>19086500</v>
      </c>
      <c r="I568" s="7">
        <f>SUM('დამტკ. ბიუჯ.'!I568,'დამტკ. საკუთ.'!I568)</f>
        <v>49026000</v>
      </c>
      <c r="J568" s="7">
        <f>SUM('დამტკ. ბიუჯ.'!J568,'დამტკ. საკუთ.'!J568)</f>
        <v>65015500</v>
      </c>
      <c r="K568" s="7"/>
    </row>
    <row r="569" spans="1:11" ht="15" customHeight="1" x14ac:dyDescent="0.25">
      <c r="A569" t="str">
        <f t="shared" si="7"/>
        <v>b</v>
      </c>
      <c r="B569" s="8"/>
      <c r="C569" s="9" t="s">
        <v>11</v>
      </c>
      <c r="D569" s="10">
        <f>SUM('დამტკ. ბიუჯ.'!D569,'დამტკ. საკუთ.'!D569)</f>
        <v>0</v>
      </c>
      <c r="E569" s="10">
        <f>SUM('დამტკ. ბიუჯ.'!E569,'დამტკ. საკუთ.'!E569)</f>
        <v>0</v>
      </c>
      <c r="F569" s="10">
        <f>SUM('დამტკ. ბიუჯ.'!F569,'დამტკ. საკუთ.'!F569)</f>
        <v>0</v>
      </c>
      <c r="G569" s="10">
        <f>SUM('დამტკ. ბიუჯ.'!G569,'დამტკ. საკუთ.'!G569)</f>
        <v>0</v>
      </c>
      <c r="H569" s="10">
        <f>SUM('დამტკ. ბიუჯ.'!H569,'დამტკ. საკუთ.'!H569)</f>
        <v>0</v>
      </c>
      <c r="I569" s="10">
        <f>SUM('დამტკ. ბიუჯ.'!I569,'დამტკ. საკუთ.'!I569)</f>
        <v>0</v>
      </c>
      <c r="J569" s="10">
        <f>SUM('დამტკ. ბიუჯ.'!J569,'დამტკ. საკუთ.'!J569)</f>
        <v>0</v>
      </c>
      <c r="K569" s="10"/>
    </row>
    <row r="570" spans="1:11" ht="15" customHeight="1" x14ac:dyDescent="0.25">
      <c r="A570" t="str">
        <f t="shared" si="7"/>
        <v>a</v>
      </c>
      <c r="B570" s="8"/>
      <c r="C570" s="9" t="s">
        <v>12</v>
      </c>
      <c r="D570" s="10">
        <f>SUM('დამტკ. ბიუჯ.'!D570,'დამტკ. საკუთ.'!D570)</f>
        <v>28395000</v>
      </c>
      <c r="E570" s="10">
        <f>SUM('დამტკ. ბიუჯ.'!E570,'დამტკ. საკუთ.'!E570)</f>
        <v>14871000</v>
      </c>
      <c r="F570" s="10">
        <f>SUM('დამტკ. ბიუჯ.'!F570,'დამტკ. საკუთ.'!F570)</f>
        <v>5871000</v>
      </c>
      <c r="G570" s="10">
        <f>SUM('დამტკ. ბიუჯ.'!G570,'დამტკ. საკუთ.'!G570)</f>
        <v>2441000</v>
      </c>
      <c r="H570" s="10">
        <f>SUM('დამტკ. ბიუჯ.'!H570,'დამტკ. საკუთ.'!H570)</f>
        <v>5212000</v>
      </c>
      <c r="I570" s="10">
        <f>SUM('დამტკ. ბიუჯ.'!I570,'დამტკ. საკუთ.'!I570)</f>
        <v>20742000</v>
      </c>
      <c r="J570" s="10">
        <f>SUM('დამტკ. ბიუჯ.'!J570,'დამტკ. საკუთ.'!J570)</f>
        <v>23183000</v>
      </c>
      <c r="K570" s="10"/>
    </row>
    <row r="571" spans="1:11" ht="15" customHeight="1" x14ac:dyDescent="0.25">
      <c r="A571" t="str">
        <f t="shared" si="7"/>
        <v>b</v>
      </c>
      <c r="B571" s="8"/>
      <c r="C571" s="9" t="s">
        <v>13</v>
      </c>
      <c r="D571" s="10">
        <f>SUM('დამტკ. ბიუჯ.'!D571,'დამტკ. საკუთ.'!D571)</f>
        <v>0</v>
      </c>
      <c r="E571" s="10">
        <f>SUM('დამტკ. ბიუჯ.'!E571,'დამტკ. საკუთ.'!E571)</f>
        <v>0</v>
      </c>
      <c r="F571" s="10">
        <f>SUM('დამტკ. ბიუჯ.'!F571,'დამტკ. საკუთ.'!F571)</f>
        <v>0</v>
      </c>
      <c r="G571" s="10">
        <f>SUM('დამტკ. ბიუჯ.'!G571,'დამტკ. საკუთ.'!G571)</f>
        <v>0</v>
      </c>
      <c r="H571" s="10">
        <f>SUM('დამტკ. ბიუჯ.'!H571,'დამტკ. საკუთ.'!H571)</f>
        <v>0</v>
      </c>
      <c r="I571" s="10">
        <f>SUM('დამტკ. ბიუჯ.'!I571,'დამტკ. საკუთ.'!I571)</f>
        <v>0</v>
      </c>
      <c r="J571" s="10">
        <f>SUM('დამტკ. ბიუჯ.'!J571,'დამტკ. საკუთ.'!J571)</f>
        <v>0</v>
      </c>
      <c r="K571" s="10"/>
    </row>
    <row r="572" spans="1:11" ht="15" customHeight="1" x14ac:dyDescent="0.25">
      <c r="A572" t="str">
        <f t="shared" si="7"/>
        <v>b</v>
      </c>
      <c r="B572" s="8"/>
      <c r="C572" s="9" t="s">
        <v>14</v>
      </c>
      <c r="D572" s="10">
        <f>SUM('დამტკ. ბიუჯ.'!D572,'დამტკ. საკუთ.'!D572)</f>
        <v>0</v>
      </c>
      <c r="E572" s="10">
        <f>SUM('დამტკ. ბიუჯ.'!E572,'დამტკ. საკუთ.'!E572)</f>
        <v>0</v>
      </c>
      <c r="F572" s="10">
        <f>SUM('დამტკ. ბიუჯ.'!F572,'დამტკ. საკუთ.'!F572)</f>
        <v>0</v>
      </c>
      <c r="G572" s="10">
        <f>SUM('დამტკ. ბიუჯ.'!G572,'დამტკ. საკუთ.'!G572)</f>
        <v>0</v>
      </c>
      <c r="H572" s="10">
        <f>SUM('დამტკ. ბიუჯ.'!H572,'დამტკ. საკუთ.'!H572)</f>
        <v>0</v>
      </c>
      <c r="I572" s="10">
        <f>SUM('დამტკ. ბიუჯ.'!I572,'დამტკ. საკუთ.'!I572)</f>
        <v>0</v>
      </c>
      <c r="J572" s="10">
        <f>SUM('დამტკ. ბიუჯ.'!J572,'დამტკ. საკუთ.'!J572)</f>
        <v>0</v>
      </c>
      <c r="K572" s="10"/>
    </row>
    <row r="573" spans="1:11" ht="15" customHeight="1" x14ac:dyDescent="0.25">
      <c r="A573" t="str">
        <f t="shared" si="7"/>
        <v>b</v>
      </c>
      <c r="B573" s="8"/>
      <c r="C573" s="9" t="s">
        <v>15</v>
      </c>
      <c r="D573" s="10">
        <f>SUM('დამტკ. ბიუჯ.'!D573,'დამტკ. საკუთ.'!D573)</f>
        <v>0</v>
      </c>
      <c r="E573" s="10">
        <f>SUM('დამტკ. ბიუჯ.'!E573,'დამტკ. საკუთ.'!E573)</f>
        <v>0</v>
      </c>
      <c r="F573" s="10">
        <f>SUM('დამტკ. ბიუჯ.'!F573,'დამტკ. საკუთ.'!F573)</f>
        <v>0</v>
      </c>
      <c r="G573" s="10">
        <f>SUM('დამტკ. ბიუჯ.'!G573,'დამტკ. საკუთ.'!G573)</f>
        <v>0</v>
      </c>
      <c r="H573" s="10">
        <f>SUM('დამტკ. ბიუჯ.'!H573,'დამტკ. საკუთ.'!H573)</f>
        <v>0</v>
      </c>
      <c r="I573" s="10">
        <f>SUM('დამტკ. ბიუჯ.'!I573,'დამტკ. საკუთ.'!I573)</f>
        <v>0</v>
      </c>
      <c r="J573" s="10">
        <f>SUM('დამტკ. ბიუჯ.'!J573,'დამტკ. საკუთ.'!J573)</f>
        <v>0</v>
      </c>
      <c r="K573" s="10"/>
    </row>
    <row r="574" spans="1:11" ht="15" customHeight="1" x14ac:dyDescent="0.25">
      <c r="A574" t="str">
        <f t="shared" si="7"/>
        <v>a</v>
      </c>
      <c r="B574" s="8"/>
      <c r="C574" s="9" t="s">
        <v>16</v>
      </c>
      <c r="D574" s="10">
        <f>SUM('დამტკ. ბიუჯ.'!D574,'დამტკ. საკუთ.'!D574)</f>
        <v>55707000</v>
      </c>
      <c r="E574" s="10">
        <f>SUM('დამტკ. ბიუჯ.'!E574,'დამტკ. საკუთ.'!E574)</f>
        <v>13835000</v>
      </c>
      <c r="F574" s="10">
        <f>SUM('დამტკ. ბიუჯ.'!F574,'დამტკ. საკუთ.'!F574)</f>
        <v>14449000</v>
      </c>
      <c r="G574" s="10">
        <f>SUM('დამტკ. ბიუჯ.'!G574,'დამტკ. საკუთ.'!G574)</f>
        <v>13548500</v>
      </c>
      <c r="H574" s="10">
        <f>SUM('დამტკ. ბიუჯ.'!H574,'დამტკ. საკუთ.'!H574)</f>
        <v>13874500</v>
      </c>
      <c r="I574" s="10">
        <f>SUM('დამტკ. ბიუჯ.'!I574,'დამტკ. საკუთ.'!I574)</f>
        <v>28284000</v>
      </c>
      <c r="J574" s="10">
        <f>SUM('დამტკ. ბიუჯ.'!J574,'დამტკ. საკუთ.'!J574)</f>
        <v>41832500</v>
      </c>
      <c r="K574" s="10"/>
    </row>
    <row r="575" spans="1:11" ht="15" customHeight="1" x14ac:dyDescent="0.25">
      <c r="A575" t="str">
        <f t="shared" si="7"/>
        <v>b</v>
      </c>
      <c r="B575" s="8"/>
      <c r="C575" s="9" t="s">
        <v>17</v>
      </c>
      <c r="D575" s="10">
        <f>SUM('დამტკ. ბიუჯ.'!D575,'დამტკ. საკუთ.'!D575)</f>
        <v>0</v>
      </c>
      <c r="E575" s="10">
        <f>SUM('დამტკ. ბიუჯ.'!E575,'დამტკ. საკუთ.'!E575)</f>
        <v>0</v>
      </c>
      <c r="F575" s="10">
        <f>SUM('დამტკ. ბიუჯ.'!F575,'დამტკ. საკუთ.'!F575)</f>
        <v>0</v>
      </c>
      <c r="G575" s="10">
        <f>SUM('დამტკ. ბიუჯ.'!G575,'დამტკ. საკუთ.'!G575)</f>
        <v>0</v>
      </c>
      <c r="H575" s="10">
        <f>SUM('დამტკ. ბიუჯ.'!H575,'დამტკ. საკუთ.'!H575)</f>
        <v>0</v>
      </c>
      <c r="I575" s="10">
        <f>SUM('დამტკ. ბიუჯ.'!I575,'დამტკ. საკუთ.'!I575)</f>
        <v>0</v>
      </c>
      <c r="J575" s="10">
        <f>SUM('დამტკ. ბიუჯ.'!J575,'დამტკ. საკუთ.'!J575)</f>
        <v>0</v>
      </c>
      <c r="K575" s="10"/>
    </row>
    <row r="576" spans="1:11" ht="15" customHeight="1" x14ac:dyDescent="0.25">
      <c r="A576" t="str">
        <f t="shared" ref="A576:A639" si="12">IF(OR(D576&lt;&gt;0,E576&lt;&gt;0,F576&lt;&gt;0,G576&lt;&gt;0,H576&lt;&gt;0,),"a","b")</f>
        <v>b</v>
      </c>
      <c r="B576" s="5"/>
      <c r="C576" s="6" t="s">
        <v>18</v>
      </c>
      <c r="D576" s="7">
        <f>SUM('დამტკ. ბიუჯ.'!D576,'დამტკ. საკუთ.'!D576)</f>
        <v>0</v>
      </c>
      <c r="E576" s="7">
        <f>SUM('დამტკ. ბიუჯ.'!E576,'დამტკ. საკუთ.'!E576)</f>
        <v>0</v>
      </c>
      <c r="F576" s="7">
        <f>SUM('დამტკ. ბიუჯ.'!F576,'დამტკ. საკუთ.'!F576)</f>
        <v>0</v>
      </c>
      <c r="G576" s="7">
        <f>SUM('დამტკ. ბიუჯ.'!G576,'დამტკ. საკუთ.'!G576)</f>
        <v>0</v>
      </c>
      <c r="H576" s="7">
        <f>SUM('დამტკ. ბიუჯ.'!H576,'დამტკ. საკუთ.'!H576)</f>
        <v>0</v>
      </c>
      <c r="I576" s="7">
        <f>SUM('დამტკ. ბიუჯ.'!I576,'დამტკ. საკუთ.'!I576)</f>
        <v>0</v>
      </c>
      <c r="J576" s="7">
        <f>SUM('დამტკ. ბიუჯ.'!J576,'დამტკ. საკუთ.'!J576)</f>
        <v>0</v>
      </c>
      <c r="K576" s="7"/>
    </row>
    <row r="577" spans="1:11" ht="15" customHeight="1" x14ac:dyDescent="0.25">
      <c r="A577" t="str">
        <f t="shared" si="12"/>
        <v>b</v>
      </c>
      <c r="B577" s="5"/>
      <c r="C577" s="6" t="s">
        <v>19</v>
      </c>
      <c r="D577" s="7">
        <f>SUM('დამტკ. ბიუჯ.'!D577,'დამტკ. საკუთ.'!D577)</f>
        <v>0</v>
      </c>
      <c r="E577" s="7">
        <f>SUM('დამტკ. ბიუჯ.'!E577,'დამტკ. საკუთ.'!E577)</f>
        <v>0</v>
      </c>
      <c r="F577" s="7">
        <f>SUM('დამტკ. ბიუჯ.'!F577,'დამტკ. საკუთ.'!F577)</f>
        <v>0</v>
      </c>
      <c r="G577" s="7">
        <f>SUM('დამტკ. ბიუჯ.'!G577,'დამტკ. საკუთ.'!G577)</f>
        <v>0</v>
      </c>
      <c r="H577" s="7">
        <f>SUM('დამტკ. ბიუჯ.'!H577,'დამტკ. საკუთ.'!H577)</f>
        <v>0</v>
      </c>
      <c r="I577" s="7">
        <f>SUM('დამტკ. ბიუჯ.'!I577,'დამტკ. საკუთ.'!I577)</f>
        <v>0</v>
      </c>
      <c r="J577" s="7">
        <f>SUM('დამტკ. ბიუჯ.'!J577,'დამტკ. საკუთ.'!J577)</f>
        <v>0</v>
      </c>
      <c r="K577" s="7"/>
    </row>
    <row r="578" spans="1:11" ht="15.75" customHeight="1" thickBot="1" x14ac:dyDescent="0.3">
      <c r="A578" t="str">
        <f t="shared" si="12"/>
        <v>b</v>
      </c>
      <c r="B578" s="11"/>
      <c r="C578" s="12" t="s">
        <v>20</v>
      </c>
      <c r="D578" s="13">
        <f>SUM('დამტკ. ბიუჯ.'!D578,'დამტკ. საკუთ.'!D578)</f>
        <v>0</v>
      </c>
      <c r="E578" s="13">
        <f>SUM('დამტკ. ბიუჯ.'!E578,'დამტკ. საკუთ.'!E578)</f>
        <v>0</v>
      </c>
      <c r="F578" s="13">
        <f>SUM('დამტკ. ბიუჯ.'!F578,'დამტკ. საკუთ.'!F578)</f>
        <v>0</v>
      </c>
      <c r="G578" s="13">
        <f>SUM('დამტკ. ბიუჯ.'!G578,'დამტკ. საკუთ.'!G578)</f>
        <v>0</v>
      </c>
      <c r="H578" s="13">
        <f>SUM('დამტკ. ბიუჯ.'!H578,'დამტკ. საკუთ.'!H578)</f>
        <v>0</v>
      </c>
      <c r="I578" s="13">
        <f>SUM('დამტკ. ბიუჯ.'!I578,'დამტკ. საკუთ.'!I578)</f>
        <v>0</v>
      </c>
      <c r="J578" s="13">
        <f>SUM('დამტკ. ბიუჯ.'!J578,'დამტკ. საკუთ.'!J578)</f>
        <v>0</v>
      </c>
      <c r="K578" s="13"/>
    </row>
    <row r="579" spans="1:11" ht="31.5" customHeight="1" thickTop="1" thickBot="1" x14ac:dyDescent="0.3">
      <c r="A579" t="str">
        <f t="shared" si="12"/>
        <v>a</v>
      </c>
      <c r="B579" s="3" t="s">
        <v>103</v>
      </c>
      <c r="C579" s="15" t="s">
        <v>104</v>
      </c>
      <c r="D579" s="4">
        <f>SUM('დამტკ. ბიუჯ.'!D579,'დამტკ. საკუთ.'!D579)</f>
        <v>1900000</v>
      </c>
      <c r="E579" s="4">
        <f>SUM('დამტკ. ბიუჯ.'!E579,'დამტკ. საკუთ.'!E579)</f>
        <v>500000</v>
      </c>
      <c r="F579" s="4">
        <f>SUM('დამტკ. ბიუჯ.'!F579,'დამტკ. საკუთ.'!F579)</f>
        <v>600000</v>
      </c>
      <c r="G579" s="4">
        <f>SUM('დამტკ. ბიუჯ.'!G579,'დამტკ. საკუთ.'!G579)</f>
        <v>500000</v>
      </c>
      <c r="H579" s="4">
        <f>SUM('დამტკ. ბიუჯ.'!H579,'დამტკ. საკუთ.'!H579)</f>
        <v>300000</v>
      </c>
      <c r="I579" s="4">
        <f>SUM('დამტკ. ბიუჯ.'!I579,'დამტკ. საკუთ.'!I579)</f>
        <v>1100000</v>
      </c>
      <c r="J579" s="4">
        <f>SUM('დამტკ. ბიუჯ.'!J579,'დამტკ. საკუთ.'!J579)</f>
        <v>1600000</v>
      </c>
      <c r="K579" s="4" t="s">
        <v>189</v>
      </c>
    </row>
    <row r="580" spans="1:11" ht="15.75" customHeight="1" thickTop="1" x14ac:dyDescent="0.25">
      <c r="A580" t="str">
        <f t="shared" si="12"/>
        <v>a</v>
      </c>
      <c r="B580" s="5"/>
      <c r="C580" s="6" t="s">
        <v>10</v>
      </c>
      <c r="D580" s="7">
        <f>SUM('დამტკ. ბიუჯ.'!D580,'დამტკ. საკუთ.'!D580)</f>
        <v>1900000</v>
      </c>
      <c r="E580" s="7">
        <f>SUM('დამტკ. ბიუჯ.'!E580,'დამტკ. საკუთ.'!E580)</f>
        <v>500000</v>
      </c>
      <c r="F580" s="7">
        <f>SUM('დამტკ. ბიუჯ.'!F580,'დამტკ. საკუთ.'!F580)</f>
        <v>600000</v>
      </c>
      <c r="G580" s="7">
        <f>SUM('დამტკ. ბიუჯ.'!G580,'დამტკ. საკუთ.'!G580)</f>
        <v>500000</v>
      </c>
      <c r="H580" s="7">
        <f>SUM('დამტკ. ბიუჯ.'!H580,'დამტკ. საკუთ.'!H580)</f>
        <v>300000</v>
      </c>
      <c r="I580" s="7">
        <f>SUM('დამტკ. ბიუჯ.'!I580,'დამტკ. საკუთ.'!I580)</f>
        <v>1100000</v>
      </c>
      <c r="J580" s="7">
        <f>SUM('დამტკ. ბიუჯ.'!J580,'დამტკ. საკუთ.'!J580)</f>
        <v>1600000</v>
      </c>
      <c r="K580" s="7" t="s">
        <v>189</v>
      </c>
    </row>
    <row r="581" spans="1:11" ht="15" customHeight="1" x14ac:dyDescent="0.25">
      <c r="A581" t="str">
        <f t="shared" si="12"/>
        <v>b</v>
      </c>
      <c r="B581" s="8"/>
      <c r="C581" s="9" t="s">
        <v>11</v>
      </c>
      <c r="D581" s="10">
        <f>SUM('დამტკ. ბიუჯ.'!D581,'დამტკ. საკუთ.'!D581)</f>
        <v>0</v>
      </c>
      <c r="E581" s="10">
        <f>SUM('დამტკ. ბიუჯ.'!E581,'დამტკ. საკუთ.'!E581)</f>
        <v>0</v>
      </c>
      <c r="F581" s="10">
        <f>SUM('დამტკ. ბიუჯ.'!F581,'დამტკ. საკუთ.'!F581)</f>
        <v>0</v>
      </c>
      <c r="G581" s="10">
        <f>SUM('დამტკ. ბიუჯ.'!G581,'დამტკ. საკუთ.'!G581)</f>
        <v>0</v>
      </c>
      <c r="H581" s="10">
        <f>SUM('დამტკ. ბიუჯ.'!H581,'დამტკ. საკუთ.'!H581)</f>
        <v>0</v>
      </c>
      <c r="I581" s="10">
        <f>SUM('დამტკ. ბიუჯ.'!I581,'დამტკ. საკუთ.'!I581)</f>
        <v>0</v>
      </c>
      <c r="J581" s="10">
        <f>SUM('დამტკ. ბიუჯ.'!J581,'დამტკ. საკუთ.'!J581)</f>
        <v>0</v>
      </c>
      <c r="K581" s="10" t="s">
        <v>189</v>
      </c>
    </row>
    <row r="582" spans="1:11" ht="15" customHeight="1" x14ac:dyDescent="0.25">
      <c r="A582" t="str">
        <f t="shared" si="12"/>
        <v>a</v>
      </c>
      <c r="B582" s="8"/>
      <c r="C582" s="9" t="s">
        <v>12</v>
      </c>
      <c r="D582" s="10">
        <f>SUM('დამტკ. ბიუჯ.'!D582,'დამტკ. საკუთ.'!D582)</f>
        <v>1900000</v>
      </c>
      <c r="E582" s="10">
        <f>SUM('დამტკ. ბიუჯ.'!E582,'დამტკ. საკუთ.'!E582)</f>
        <v>500000</v>
      </c>
      <c r="F582" s="10">
        <f>SUM('დამტკ. ბიუჯ.'!F582,'დამტკ. საკუთ.'!F582)</f>
        <v>600000</v>
      </c>
      <c r="G582" s="10">
        <f>SUM('დამტკ. ბიუჯ.'!G582,'დამტკ. საკუთ.'!G582)</f>
        <v>500000</v>
      </c>
      <c r="H582" s="10">
        <f>SUM('დამტკ. ბიუჯ.'!H582,'დამტკ. საკუთ.'!H582)</f>
        <v>300000</v>
      </c>
      <c r="I582" s="10">
        <f>SUM('დამტკ. ბიუჯ.'!I582,'დამტკ. საკუთ.'!I582)</f>
        <v>1100000</v>
      </c>
      <c r="J582" s="10">
        <f>SUM('დამტკ. ბიუჯ.'!J582,'დამტკ. საკუთ.'!J582)</f>
        <v>1600000</v>
      </c>
      <c r="K582" s="10" t="s">
        <v>189</v>
      </c>
    </row>
    <row r="583" spans="1:11" ht="15" customHeight="1" x14ac:dyDescent="0.25">
      <c r="A583" t="str">
        <f t="shared" si="12"/>
        <v>b</v>
      </c>
      <c r="B583" s="8"/>
      <c r="C583" s="9" t="s">
        <v>13</v>
      </c>
      <c r="D583" s="10">
        <f>SUM('დამტკ. ბიუჯ.'!D583,'დამტკ. საკუთ.'!D583)</f>
        <v>0</v>
      </c>
      <c r="E583" s="10">
        <f>SUM('დამტკ. ბიუჯ.'!E583,'დამტკ. საკუთ.'!E583)</f>
        <v>0</v>
      </c>
      <c r="F583" s="10">
        <f>SUM('დამტკ. ბიუჯ.'!F583,'დამტკ. საკუთ.'!F583)</f>
        <v>0</v>
      </c>
      <c r="G583" s="10">
        <f>SUM('დამტკ. ბიუჯ.'!G583,'დამტკ. საკუთ.'!G583)</f>
        <v>0</v>
      </c>
      <c r="H583" s="10">
        <f>SUM('დამტკ. ბიუჯ.'!H583,'დამტკ. საკუთ.'!H583)</f>
        <v>0</v>
      </c>
      <c r="I583" s="10">
        <f>SUM('დამტკ. ბიუჯ.'!I583,'დამტკ. საკუთ.'!I583)</f>
        <v>0</v>
      </c>
      <c r="J583" s="10">
        <f>SUM('დამტკ. ბიუჯ.'!J583,'დამტკ. საკუთ.'!J583)</f>
        <v>0</v>
      </c>
      <c r="K583" s="10" t="s">
        <v>189</v>
      </c>
    </row>
    <row r="584" spans="1:11" ht="15" customHeight="1" x14ac:dyDescent="0.25">
      <c r="A584" t="str">
        <f t="shared" si="12"/>
        <v>b</v>
      </c>
      <c r="B584" s="8"/>
      <c r="C584" s="9" t="s">
        <v>14</v>
      </c>
      <c r="D584" s="10">
        <f>SUM('დამტკ. ბიუჯ.'!D584,'დამტკ. საკუთ.'!D584)</f>
        <v>0</v>
      </c>
      <c r="E584" s="10">
        <f>SUM('დამტკ. ბიუჯ.'!E584,'დამტკ. საკუთ.'!E584)</f>
        <v>0</v>
      </c>
      <c r="F584" s="10">
        <f>SUM('დამტკ. ბიუჯ.'!F584,'დამტკ. საკუთ.'!F584)</f>
        <v>0</v>
      </c>
      <c r="G584" s="10">
        <f>SUM('დამტკ. ბიუჯ.'!G584,'დამტკ. საკუთ.'!G584)</f>
        <v>0</v>
      </c>
      <c r="H584" s="10">
        <f>SUM('დამტკ. ბიუჯ.'!H584,'დამტკ. საკუთ.'!H584)</f>
        <v>0</v>
      </c>
      <c r="I584" s="10">
        <f>SUM('დამტკ. ბიუჯ.'!I584,'დამტკ. საკუთ.'!I584)</f>
        <v>0</v>
      </c>
      <c r="J584" s="10">
        <f>SUM('დამტკ. ბიუჯ.'!J584,'დამტკ. საკუთ.'!J584)</f>
        <v>0</v>
      </c>
      <c r="K584" s="10" t="s">
        <v>189</v>
      </c>
    </row>
    <row r="585" spans="1:11" ht="15" customHeight="1" x14ac:dyDescent="0.25">
      <c r="A585" t="str">
        <f t="shared" si="12"/>
        <v>b</v>
      </c>
      <c r="B585" s="8"/>
      <c r="C585" s="9" t="s">
        <v>15</v>
      </c>
      <c r="D585" s="10">
        <f>SUM('დამტკ. ბიუჯ.'!D585,'დამტკ. საკუთ.'!D585)</f>
        <v>0</v>
      </c>
      <c r="E585" s="10">
        <f>SUM('დამტკ. ბიუჯ.'!E585,'დამტკ. საკუთ.'!E585)</f>
        <v>0</v>
      </c>
      <c r="F585" s="10">
        <f>SUM('დამტკ. ბიუჯ.'!F585,'დამტკ. საკუთ.'!F585)</f>
        <v>0</v>
      </c>
      <c r="G585" s="10">
        <f>SUM('დამტკ. ბიუჯ.'!G585,'დამტკ. საკუთ.'!G585)</f>
        <v>0</v>
      </c>
      <c r="H585" s="10">
        <f>SUM('დამტკ. ბიუჯ.'!H585,'დამტკ. საკუთ.'!H585)</f>
        <v>0</v>
      </c>
      <c r="I585" s="10">
        <f>SUM('დამტკ. ბიუჯ.'!I585,'დამტკ. საკუთ.'!I585)</f>
        <v>0</v>
      </c>
      <c r="J585" s="10">
        <f>SUM('დამტკ. ბიუჯ.'!J585,'დამტკ. საკუთ.'!J585)</f>
        <v>0</v>
      </c>
      <c r="K585" s="10" t="s">
        <v>189</v>
      </c>
    </row>
    <row r="586" spans="1:11" ht="15" customHeight="1" x14ac:dyDescent="0.25">
      <c r="A586" t="str">
        <f t="shared" si="12"/>
        <v>b</v>
      </c>
      <c r="B586" s="8"/>
      <c r="C586" s="9" t="s">
        <v>16</v>
      </c>
      <c r="D586" s="10">
        <f>SUM('დამტკ. ბიუჯ.'!D586,'დამტკ. საკუთ.'!D586)</f>
        <v>0</v>
      </c>
      <c r="E586" s="10">
        <f>SUM('დამტკ. ბიუჯ.'!E586,'დამტკ. საკუთ.'!E586)</f>
        <v>0</v>
      </c>
      <c r="F586" s="10">
        <f>SUM('დამტკ. ბიუჯ.'!F586,'დამტკ. საკუთ.'!F586)</f>
        <v>0</v>
      </c>
      <c r="G586" s="10">
        <f>SUM('დამტკ. ბიუჯ.'!G586,'დამტკ. საკუთ.'!G586)</f>
        <v>0</v>
      </c>
      <c r="H586" s="10">
        <f>SUM('დამტკ. ბიუჯ.'!H586,'დამტკ. საკუთ.'!H586)</f>
        <v>0</v>
      </c>
      <c r="I586" s="10">
        <f>SUM('დამტკ. ბიუჯ.'!I586,'დამტკ. საკუთ.'!I586)</f>
        <v>0</v>
      </c>
      <c r="J586" s="10">
        <f>SUM('დამტკ. ბიუჯ.'!J586,'დამტკ. საკუთ.'!J586)</f>
        <v>0</v>
      </c>
      <c r="K586" s="10" t="s">
        <v>189</v>
      </c>
    </row>
    <row r="587" spans="1:11" ht="15" customHeight="1" x14ac:dyDescent="0.25">
      <c r="A587" t="str">
        <f t="shared" si="12"/>
        <v>b</v>
      </c>
      <c r="B587" s="8"/>
      <c r="C587" s="9" t="s">
        <v>17</v>
      </c>
      <c r="D587" s="10">
        <f>SUM('დამტკ. ბიუჯ.'!D587,'დამტკ. საკუთ.'!D587)</f>
        <v>0</v>
      </c>
      <c r="E587" s="10">
        <f>SUM('დამტკ. ბიუჯ.'!E587,'დამტკ. საკუთ.'!E587)</f>
        <v>0</v>
      </c>
      <c r="F587" s="10">
        <f>SUM('დამტკ. ბიუჯ.'!F587,'დამტკ. საკუთ.'!F587)</f>
        <v>0</v>
      </c>
      <c r="G587" s="10">
        <f>SUM('დამტკ. ბიუჯ.'!G587,'დამტკ. საკუთ.'!G587)</f>
        <v>0</v>
      </c>
      <c r="H587" s="10">
        <f>SUM('დამტკ. ბიუჯ.'!H587,'დამტკ. საკუთ.'!H587)</f>
        <v>0</v>
      </c>
      <c r="I587" s="10">
        <f>SUM('დამტკ. ბიუჯ.'!I587,'დამტკ. საკუთ.'!I587)</f>
        <v>0</v>
      </c>
      <c r="J587" s="10">
        <f>SUM('დამტკ. ბიუჯ.'!J587,'დამტკ. საკუთ.'!J587)</f>
        <v>0</v>
      </c>
      <c r="K587" s="10" t="s">
        <v>189</v>
      </c>
    </row>
    <row r="588" spans="1:11" ht="15" customHeight="1" x14ac:dyDescent="0.25">
      <c r="A588" t="str">
        <f t="shared" si="12"/>
        <v>b</v>
      </c>
      <c r="B588" s="5"/>
      <c r="C588" s="6" t="s">
        <v>18</v>
      </c>
      <c r="D588" s="7">
        <f>SUM('დამტკ. ბიუჯ.'!D588,'დამტკ. საკუთ.'!D588)</f>
        <v>0</v>
      </c>
      <c r="E588" s="7">
        <f>SUM('დამტკ. ბიუჯ.'!E588,'დამტკ. საკუთ.'!E588)</f>
        <v>0</v>
      </c>
      <c r="F588" s="7">
        <f>SUM('დამტკ. ბიუჯ.'!F588,'დამტკ. საკუთ.'!F588)</f>
        <v>0</v>
      </c>
      <c r="G588" s="7">
        <f>SUM('დამტკ. ბიუჯ.'!G588,'დამტკ. საკუთ.'!G588)</f>
        <v>0</v>
      </c>
      <c r="H588" s="7">
        <f>SUM('დამტკ. ბიუჯ.'!H588,'დამტკ. საკუთ.'!H588)</f>
        <v>0</v>
      </c>
      <c r="I588" s="7">
        <f>SUM('დამტკ. ბიუჯ.'!I588,'დამტკ. საკუთ.'!I588)</f>
        <v>0</v>
      </c>
      <c r="J588" s="7">
        <f>SUM('დამტკ. ბიუჯ.'!J588,'დამტკ. საკუთ.'!J588)</f>
        <v>0</v>
      </c>
      <c r="K588" s="7" t="s">
        <v>189</v>
      </c>
    </row>
    <row r="589" spans="1:11" ht="15" customHeight="1" x14ac:dyDescent="0.25">
      <c r="A589" t="str">
        <f t="shared" si="12"/>
        <v>b</v>
      </c>
      <c r="B589" s="5"/>
      <c r="C589" s="6" t="s">
        <v>19</v>
      </c>
      <c r="D589" s="7">
        <f>SUM('დამტკ. ბიუჯ.'!D589,'დამტკ. საკუთ.'!D589)</f>
        <v>0</v>
      </c>
      <c r="E589" s="7">
        <f>SUM('დამტკ. ბიუჯ.'!E589,'დამტკ. საკუთ.'!E589)</f>
        <v>0</v>
      </c>
      <c r="F589" s="7">
        <f>SUM('დამტკ. ბიუჯ.'!F589,'დამტკ. საკუთ.'!F589)</f>
        <v>0</v>
      </c>
      <c r="G589" s="7">
        <f>SUM('დამტკ. ბიუჯ.'!G589,'დამტკ. საკუთ.'!G589)</f>
        <v>0</v>
      </c>
      <c r="H589" s="7">
        <f>SUM('დამტკ. ბიუჯ.'!H589,'დამტკ. საკუთ.'!H589)</f>
        <v>0</v>
      </c>
      <c r="I589" s="7">
        <f>SUM('დამტკ. ბიუჯ.'!I589,'დამტკ. საკუთ.'!I589)</f>
        <v>0</v>
      </c>
      <c r="J589" s="7">
        <f>SUM('დამტკ. ბიუჯ.'!J589,'დამტკ. საკუთ.'!J589)</f>
        <v>0</v>
      </c>
      <c r="K589" s="7" t="s">
        <v>189</v>
      </c>
    </row>
    <row r="590" spans="1:11" ht="15.75" customHeight="1" thickBot="1" x14ac:dyDescent="0.3">
      <c r="A590" t="str">
        <f t="shared" si="12"/>
        <v>b</v>
      </c>
      <c r="B590" s="11"/>
      <c r="C590" s="12" t="s">
        <v>20</v>
      </c>
      <c r="D590" s="13">
        <f>SUM('დამტკ. ბიუჯ.'!D590,'დამტკ. საკუთ.'!D590)</f>
        <v>0</v>
      </c>
      <c r="E590" s="13">
        <f>SUM('დამტკ. ბიუჯ.'!E590,'დამტკ. საკუთ.'!E590)</f>
        <v>0</v>
      </c>
      <c r="F590" s="13">
        <f>SUM('დამტკ. ბიუჯ.'!F590,'დამტკ. საკუთ.'!F590)</f>
        <v>0</v>
      </c>
      <c r="G590" s="13">
        <f>SUM('დამტკ. ბიუჯ.'!G590,'დამტკ. საკუთ.'!G590)</f>
        <v>0</v>
      </c>
      <c r="H590" s="13">
        <f>SUM('დამტკ. ბიუჯ.'!H590,'დამტკ. საკუთ.'!H590)</f>
        <v>0</v>
      </c>
      <c r="I590" s="13">
        <f>SUM('დამტკ. ბიუჯ.'!I590,'დამტკ. საკუთ.'!I590)</f>
        <v>0</v>
      </c>
      <c r="J590" s="13">
        <f>SUM('დამტკ. ბიუჯ.'!J590,'დამტკ. საკუთ.'!J590)</f>
        <v>0</v>
      </c>
      <c r="K590" s="13" t="s">
        <v>189</v>
      </c>
    </row>
    <row r="591" spans="1:11" ht="32.25" customHeight="1" thickTop="1" thickBot="1" x14ac:dyDescent="0.3">
      <c r="A591" t="str">
        <f t="shared" si="12"/>
        <v>a</v>
      </c>
      <c r="B591" s="16" t="s">
        <v>105</v>
      </c>
      <c r="C591" s="4" t="s">
        <v>106</v>
      </c>
      <c r="D591" s="4">
        <f>SUM('დამტკ. ბიუჯ.'!D591,'დამტკ. საკუთ.'!D591)</f>
        <v>16253000</v>
      </c>
      <c r="E591" s="4">
        <f>SUM('დამტკ. ბიუჯ.'!E591,'დამტკ. საკუთ.'!E591)</f>
        <v>13010000</v>
      </c>
      <c r="F591" s="4">
        <f>SUM('დამტკ. ბიუჯ.'!F591,'დამტკ. საკუთ.'!F591)</f>
        <v>2505000</v>
      </c>
      <c r="G591" s="4">
        <f>SUM('დამტკ. ბიუჯ.'!G591,'დამტკ. საკუთ.'!G591)</f>
        <v>10000</v>
      </c>
      <c r="H591" s="4">
        <f>SUM('დამტკ. ბიუჯ.'!H591,'დამტკ. საკუთ.'!H591)</f>
        <v>728000</v>
      </c>
      <c r="I591" s="4">
        <f>SUM('დამტკ. ბიუჯ.'!I591,'დამტკ. საკუთ.'!I591)</f>
        <v>15515000</v>
      </c>
      <c r="J591" s="4">
        <f>SUM('დამტკ. ბიუჯ.'!J591,'დამტკ. საკუთ.'!J591)</f>
        <v>15525000</v>
      </c>
      <c r="K591" s="4" t="s">
        <v>189</v>
      </c>
    </row>
    <row r="592" spans="1:11" ht="15.75" customHeight="1" thickTop="1" x14ac:dyDescent="0.25">
      <c r="A592" t="str">
        <f t="shared" si="12"/>
        <v>a</v>
      </c>
      <c r="B592" s="5"/>
      <c r="C592" s="6" t="s">
        <v>10</v>
      </c>
      <c r="D592" s="7">
        <f>SUM('დამტკ. ბიუჯ.'!D592,'დამტკ. საკუთ.'!D592)</f>
        <v>16253000</v>
      </c>
      <c r="E592" s="7">
        <f>SUM('დამტკ. ბიუჯ.'!E592,'დამტკ. საკუთ.'!E592)</f>
        <v>13010000</v>
      </c>
      <c r="F592" s="7">
        <f>SUM('დამტკ. ბიუჯ.'!F592,'დამტკ. საკუთ.'!F592)</f>
        <v>2505000</v>
      </c>
      <c r="G592" s="7">
        <f>SUM('დამტკ. ბიუჯ.'!G592,'დამტკ. საკუთ.'!G592)</f>
        <v>10000</v>
      </c>
      <c r="H592" s="7">
        <f>SUM('დამტკ. ბიუჯ.'!H592,'დამტკ. საკუთ.'!H592)</f>
        <v>728000</v>
      </c>
      <c r="I592" s="7">
        <f>SUM('დამტკ. ბიუჯ.'!I592,'დამტკ. საკუთ.'!I592)</f>
        <v>15515000</v>
      </c>
      <c r="J592" s="7">
        <f>SUM('დამტკ. ბიუჯ.'!J592,'დამტკ. საკუთ.'!J592)</f>
        <v>15525000</v>
      </c>
      <c r="K592" s="7" t="s">
        <v>189</v>
      </c>
    </row>
    <row r="593" spans="1:11" ht="15" customHeight="1" x14ac:dyDescent="0.25">
      <c r="A593" t="str">
        <f t="shared" si="12"/>
        <v>b</v>
      </c>
      <c r="B593" s="8"/>
      <c r="C593" s="9" t="s">
        <v>11</v>
      </c>
      <c r="D593" s="10">
        <f>SUM('დამტკ. ბიუჯ.'!D593,'დამტკ. საკუთ.'!D593)</f>
        <v>0</v>
      </c>
      <c r="E593" s="10">
        <f>SUM('დამტკ. ბიუჯ.'!E593,'დამტკ. საკუთ.'!E593)</f>
        <v>0</v>
      </c>
      <c r="F593" s="10">
        <f>SUM('დამტკ. ბიუჯ.'!F593,'დამტკ. საკუთ.'!F593)</f>
        <v>0</v>
      </c>
      <c r="G593" s="10">
        <f>SUM('დამტკ. ბიუჯ.'!G593,'დამტკ. საკუთ.'!G593)</f>
        <v>0</v>
      </c>
      <c r="H593" s="10">
        <f>SUM('დამტკ. ბიუჯ.'!H593,'დამტკ. საკუთ.'!H593)</f>
        <v>0</v>
      </c>
      <c r="I593" s="10">
        <f>SUM('დამტკ. ბიუჯ.'!I593,'დამტკ. საკუთ.'!I593)</f>
        <v>0</v>
      </c>
      <c r="J593" s="10">
        <f>SUM('დამტკ. ბიუჯ.'!J593,'დამტკ. საკუთ.'!J593)</f>
        <v>0</v>
      </c>
      <c r="K593" s="10" t="s">
        <v>189</v>
      </c>
    </row>
    <row r="594" spans="1:11" ht="15" customHeight="1" x14ac:dyDescent="0.25">
      <c r="A594" t="str">
        <f t="shared" si="12"/>
        <v>a</v>
      </c>
      <c r="B594" s="8"/>
      <c r="C594" s="9" t="s">
        <v>12</v>
      </c>
      <c r="D594" s="10">
        <f>SUM('დამტკ. ბიუჯ.'!D594,'დამტკ. საკუთ.'!D594)</f>
        <v>16213000</v>
      </c>
      <c r="E594" s="10">
        <f>SUM('დამტკ. ბიუჯ.'!E594,'დამტკ. საკუთ.'!E594)</f>
        <v>13000000</v>
      </c>
      <c r="F594" s="10">
        <f>SUM('დამტკ. ბიუჯ.'!F594,'დამტკ. საკუთ.'!F594)</f>
        <v>2500000</v>
      </c>
      <c r="G594" s="10">
        <f>SUM('დამტკ. ბიუჯ.'!G594,'დამტკ. საკუთ.'!G594)</f>
        <v>0</v>
      </c>
      <c r="H594" s="10">
        <f>SUM('დამტკ. ბიუჯ.'!H594,'დამტკ. საკუთ.'!H594)</f>
        <v>713000</v>
      </c>
      <c r="I594" s="10">
        <f>SUM('დამტკ. ბიუჯ.'!I594,'დამტკ. საკუთ.'!I594)</f>
        <v>15500000</v>
      </c>
      <c r="J594" s="10">
        <f>SUM('დამტკ. ბიუჯ.'!J594,'დამტკ. საკუთ.'!J594)</f>
        <v>15500000</v>
      </c>
      <c r="K594" s="10" t="s">
        <v>189</v>
      </c>
    </row>
    <row r="595" spans="1:11" ht="15" customHeight="1" x14ac:dyDescent="0.25">
      <c r="A595" t="str">
        <f t="shared" si="12"/>
        <v>b</v>
      </c>
      <c r="B595" s="8"/>
      <c r="C595" s="9" t="s">
        <v>13</v>
      </c>
      <c r="D595" s="10">
        <f>SUM('დამტკ. ბიუჯ.'!D595,'დამტკ. საკუთ.'!D595)</f>
        <v>0</v>
      </c>
      <c r="E595" s="10">
        <f>SUM('დამტკ. ბიუჯ.'!E595,'დამტკ. საკუთ.'!E595)</f>
        <v>0</v>
      </c>
      <c r="F595" s="10">
        <f>SUM('დამტკ. ბიუჯ.'!F595,'დამტკ. საკუთ.'!F595)</f>
        <v>0</v>
      </c>
      <c r="G595" s="10">
        <f>SUM('დამტკ. ბიუჯ.'!G595,'დამტკ. საკუთ.'!G595)</f>
        <v>0</v>
      </c>
      <c r="H595" s="10">
        <f>SUM('დამტკ. ბიუჯ.'!H595,'დამტკ. საკუთ.'!H595)</f>
        <v>0</v>
      </c>
      <c r="I595" s="10">
        <f>SUM('დამტკ. ბიუჯ.'!I595,'დამტკ. საკუთ.'!I595)</f>
        <v>0</v>
      </c>
      <c r="J595" s="10">
        <f>SUM('დამტკ. ბიუჯ.'!J595,'დამტკ. საკუთ.'!J595)</f>
        <v>0</v>
      </c>
      <c r="K595" s="10" t="s">
        <v>189</v>
      </c>
    </row>
    <row r="596" spans="1:11" ht="15" customHeight="1" x14ac:dyDescent="0.25">
      <c r="A596" t="str">
        <f t="shared" si="12"/>
        <v>b</v>
      </c>
      <c r="B596" s="8"/>
      <c r="C596" s="9" t="s">
        <v>14</v>
      </c>
      <c r="D596" s="10">
        <f>SUM('დამტკ. ბიუჯ.'!D596,'დამტკ. საკუთ.'!D596)</f>
        <v>0</v>
      </c>
      <c r="E596" s="10">
        <f>SUM('დამტკ. ბიუჯ.'!E596,'დამტკ. საკუთ.'!E596)</f>
        <v>0</v>
      </c>
      <c r="F596" s="10">
        <f>SUM('დამტკ. ბიუჯ.'!F596,'დამტკ. საკუთ.'!F596)</f>
        <v>0</v>
      </c>
      <c r="G596" s="10">
        <f>SUM('დამტკ. ბიუჯ.'!G596,'დამტკ. საკუთ.'!G596)</f>
        <v>0</v>
      </c>
      <c r="H596" s="10">
        <f>SUM('დამტკ. ბიუჯ.'!H596,'დამტკ. საკუთ.'!H596)</f>
        <v>0</v>
      </c>
      <c r="I596" s="10">
        <f>SUM('დამტკ. ბიუჯ.'!I596,'დამტკ. საკუთ.'!I596)</f>
        <v>0</v>
      </c>
      <c r="J596" s="10">
        <f>SUM('დამტკ. ბიუჯ.'!J596,'დამტკ. საკუთ.'!J596)</f>
        <v>0</v>
      </c>
      <c r="K596" s="10" t="s">
        <v>189</v>
      </c>
    </row>
    <row r="597" spans="1:11" ht="15" customHeight="1" x14ac:dyDescent="0.25">
      <c r="A597" t="str">
        <f t="shared" si="12"/>
        <v>b</v>
      </c>
      <c r="B597" s="8"/>
      <c r="C597" s="9" t="s">
        <v>15</v>
      </c>
      <c r="D597" s="10">
        <f>SUM('დამტკ. ბიუჯ.'!D597,'დამტკ. საკუთ.'!D597)</f>
        <v>0</v>
      </c>
      <c r="E597" s="10">
        <f>SUM('დამტკ. ბიუჯ.'!E597,'დამტკ. საკუთ.'!E597)</f>
        <v>0</v>
      </c>
      <c r="F597" s="10">
        <f>SUM('დამტკ. ბიუჯ.'!F597,'დამტკ. საკუთ.'!F597)</f>
        <v>0</v>
      </c>
      <c r="G597" s="10">
        <f>SUM('დამტკ. ბიუჯ.'!G597,'დამტკ. საკუთ.'!G597)</f>
        <v>0</v>
      </c>
      <c r="H597" s="10">
        <f>SUM('დამტკ. ბიუჯ.'!H597,'დამტკ. საკუთ.'!H597)</f>
        <v>0</v>
      </c>
      <c r="I597" s="10">
        <f>SUM('დამტკ. ბიუჯ.'!I597,'დამტკ. საკუთ.'!I597)</f>
        <v>0</v>
      </c>
      <c r="J597" s="10">
        <f>SUM('დამტკ. ბიუჯ.'!J597,'დამტკ. საკუთ.'!J597)</f>
        <v>0</v>
      </c>
      <c r="K597" s="10" t="s">
        <v>189</v>
      </c>
    </row>
    <row r="598" spans="1:11" ht="15" customHeight="1" x14ac:dyDescent="0.25">
      <c r="A598" t="str">
        <f t="shared" si="12"/>
        <v>a</v>
      </c>
      <c r="B598" s="8"/>
      <c r="C598" s="9" t="s">
        <v>16</v>
      </c>
      <c r="D598" s="10">
        <f>SUM('დამტკ. ბიუჯ.'!D598,'დამტკ. საკუთ.'!D598)</f>
        <v>40000</v>
      </c>
      <c r="E598" s="10">
        <f>SUM('დამტკ. ბიუჯ.'!E598,'დამტკ. საკუთ.'!E598)</f>
        <v>10000</v>
      </c>
      <c r="F598" s="10">
        <f>SUM('დამტკ. ბიუჯ.'!F598,'დამტკ. საკუთ.'!F598)</f>
        <v>5000</v>
      </c>
      <c r="G598" s="10">
        <f>SUM('დამტკ. ბიუჯ.'!G598,'დამტკ. საკუთ.'!G598)</f>
        <v>10000</v>
      </c>
      <c r="H598" s="10">
        <f>SUM('დამტკ. ბიუჯ.'!H598,'დამტკ. საკუთ.'!H598)</f>
        <v>15000</v>
      </c>
      <c r="I598" s="10">
        <f>SUM('დამტკ. ბიუჯ.'!I598,'დამტკ. საკუთ.'!I598)</f>
        <v>15000</v>
      </c>
      <c r="J598" s="10">
        <f>SUM('დამტკ. ბიუჯ.'!J598,'დამტკ. საკუთ.'!J598)</f>
        <v>25000</v>
      </c>
      <c r="K598" s="10" t="s">
        <v>189</v>
      </c>
    </row>
    <row r="599" spans="1:11" ht="15" customHeight="1" x14ac:dyDescent="0.25">
      <c r="A599" t="str">
        <f t="shared" si="12"/>
        <v>b</v>
      </c>
      <c r="B599" s="8"/>
      <c r="C599" s="9" t="s">
        <v>17</v>
      </c>
      <c r="D599" s="10">
        <f>SUM('დამტკ. ბიუჯ.'!D599,'დამტკ. საკუთ.'!D599)</f>
        <v>0</v>
      </c>
      <c r="E599" s="10">
        <f>SUM('დამტკ. ბიუჯ.'!E599,'დამტკ. საკუთ.'!E599)</f>
        <v>0</v>
      </c>
      <c r="F599" s="10">
        <f>SUM('დამტკ. ბიუჯ.'!F599,'დამტკ. საკუთ.'!F599)</f>
        <v>0</v>
      </c>
      <c r="G599" s="10">
        <f>SUM('დამტკ. ბიუჯ.'!G599,'დამტკ. საკუთ.'!G599)</f>
        <v>0</v>
      </c>
      <c r="H599" s="10">
        <f>SUM('დამტკ. ბიუჯ.'!H599,'დამტკ. საკუთ.'!H599)</f>
        <v>0</v>
      </c>
      <c r="I599" s="10">
        <f>SUM('დამტკ. ბიუჯ.'!I599,'დამტკ. საკუთ.'!I599)</f>
        <v>0</v>
      </c>
      <c r="J599" s="10">
        <f>SUM('დამტკ. ბიუჯ.'!J599,'დამტკ. საკუთ.'!J599)</f>
        <v>0</v>
      </c>
      <c r="K599" s="10" t="s">
        <v>189</v>
      </c>
    </row>
    <row r="600" spans="1:11" ht="15" customHeight="1" x14ac:dyDescent="0.25">
      <c r="A600" t="str">
        <f t="shared" si="12"/>
        <v>b</v>
      </c>
      <c r="B600" s="5"/>
      <c r="C600" s="6" t="s">
        <v>18</v>
      </c>
      <c r="D600" s="7">
        <f>SUM('დამტკ. ბიუჯ.'!D600,'დამტკ. საკუთ.'!D600)</f>
        <v>0</v>
      </c>
      <c r="E600" s="7">
        <f>SUM('დამტკ. ბიუჯ.'!E600,'დამტკ. საკუთ.'!E600)</f>
        <v>0</v>
      </c>
      <c r="F600" s="7">
        <f>SUM('დამტკ. ბიუჯ.'!F600,'დამტკ. საკუთ.'!F600)</f>
        <v>0</v>
      </c>
      <c r="G600" s="7">
        <f>SUM('დამტკ. ბიუჯ.'!G600,'დამტკ. საკუთ.'!G600)</f>
        <v>0</v>
      </c>
      <c r="H600" s="7">
        <f>SUM('დამტკ. ბიუჯ.'!H600,'დამტკ. საკუთ.'!H600)</f>
        <v>0</v>
      </c>
      <c r="I600" s="7">
        <f>SUM('დამტკ. ბიუჯ.'!I600,'დამტკ. საკუთ.'!I600)</f>
        <v>0</v>
      </c>
      <c r="J600" s="7">
        <f>SUM('დამტკ. ბიუჯ.'!J600,'დამტკ. საკუთ.'!J600)</f>
        <v>0</v>
      </c>
      <c r="K600" s="7" t="s">
        <v>189</v>
      </c>
    </row>
    <row r="601" spans="1:11" ht="15" customHeight="1" x14ac:dyDescent="0.25">
      <c r="A601" t="str">
        <f t="shared" si="12"/>
        <v>b</v>
      </c>
      <c r="B601" s="5"/>
      <c r="C601" s="6" t="s">
        <v>19</v>
      </c>
      <c r="D601" s="7">
        <f>SUM('დამტკ. ბიუჯ.'!D601,'დამტკ. საკუთ.'!D601)</f>
        <v>0</v>
      </c>
      <c r="E601" s="7">
        <f>SUM('დამტკ. ბიუჯ.'!E601,'დამტკ. საკუთ.'!E601)</f>
        <v>0</v>
      </c>
      <c r="F601" s="7">
        <f>SUM('დამტკ. ბიუჯ.'!F601,'დამტკ. საკუთ.'!F601)</f>
        <v>0</v>
      </c>
      <c r="G601" s="7">
        <f>SUM('დამტკ. ბიუჯ.'!G601,'დამტკ. საკუთ.'!G601)</f>
        <v>0</v>
      </c>
      <c r="H601" s="7">
        <f>SUM('დამტკ. ბიუჯ.'!H601,'დამტკ. საკუთ.'!H601)</f>
        <v>0</v>
      </c>
      <c r="I601" s="7">
        <f>SUM('დამტკ. ბიუჯ.'!I601,'დამტკ. საკუთ.'!I601)</f>
        <v>0</v>
      </c>
      <c r="J601" s="7">
        <f>SUM('დამტკ. ბიუჯ.'!J601,'დამტკ. საკუთ.'!J601)</f>
        <v>0</v>
      </c>
      <c r="K601" s="7" t="s">
        <v>189</v>
      </c>
    </row>
    <row r="602" spans="1:11" ht="15.75" customHeight="1" thickBot="1" x14ac:dyDescent="0.3">
      <c r="A602" t="str">
        <f t="shared" si="12"/>
        <v>b</v>
      </c>
      <c r="B602" s="11"/>
      <c r="C602" s="12" t="s">
        <v>20</v>
      </c>
      <c r="D602" s="13">
        <f>SUM('დამტკ. ბიუჯ.'!D602,'დამტკ. საკუთ.'!D602)</f>
        <v>0</v>
      </c>
      <c r="E602" s="13">
        <f>SUM('დამტკ. ბიუჯ.'!E602,'დამტკ. საკუთ.'!E602)</f>
        <v>0</v>
      </c>
      <c r="F602" s="13">
        <f>SUM('დამტკ. ბიუჯ.'!F602,'დამტკ. საკუთ.'!F602)</f>
        <v>0</v>
      </c>
      <c r="G602" s="13">
        <f>SUM('დამტკ. ბიუჯ.'!G602,'დამტკ. საკუთ.'!G602)</f>
        <v>0</v>
      </c>
      <c r="H602" s="13">
        <f>SUM('დამტკ. ბიუჯ.'!H602,'დამტკ. საკუთ.'!H602)</f>
        <v>0</v>
      </c>
      <c r="I602" s="13">
        <f>SUM('დამტკ. ბიუჯ.'!I602,'დამტკ. საკუთ.'!I602)</f>
        <v>0</v>
      </c>
      <c r="J602" s="13">
        <f>SUM('დამტკ. ბიუჯ.'!J602,'დამტკ. საკუთ.'!J602)</f>
        <v>0</v>
      </c>
      <c r="K602" s="13" t="s">
        <v>189</v>
      </c>
    </row>
    <row r="603" spans="1:11" ht="32.25" customHeight="1" thickTop="1" thickBot="1" x14ac:dyDescent="0.3">
      <c r="A603" t="str">
        <f t="shared" si="12"/>
        <v>a</v>
      </c>
      <c r="B603" s="16" t="s">
        <v>107</v>
      </c>
      <c r="C603" s="4" t="s">
        <v>108</v>
      </c>
      <c r="D603" s="4">
        <f>SUM('დამტკ. ბიუჯ.'!D603,'დამტკ. საკუთ.'!D603)</f>
        <v>1779000</v>
      </c>
      <c r="E603" s="4">
        <f>SUM('დამტკ. ბიუჯ.'!E603,'დამტკ. საკუთ.'!E603)</f>
        <v>150000</v>
      </c>
      <c r="F603" s="4">
        <f>SUM('დამტკ. ბიუჯ.'!F603,'დამტკ. საკუთ.'!F603)</f>
        <v>1020000</v>
      </c>
      <c r="G603" s="4">
        <f>SUM('დამტკ. ბიუჯ.'!G603,'დამტკ. საკუთ.'!G603)</f>
        <v>400000</v>
      </c>
      <c r="H603" s="4">
        <f>SUM('დამტკ. ბიუჯ.'!H603,'დამტკ. საკუთ.'!H603)</f>
        <v>209000</v>
      </c>
      <c r="I603" s="4">
        <f>SUM('დამტკ. ბიუჯ.'!I603,'დამტკ. საკუთ.'!I603)</f>
        <v>1170000</v>
      </c>
      <c r="J603" s="4">
        <f>SUM('დამტკ. ბიუჯ.'!J603,'დამტკ. საკუთ.'!J603)</f>
        <v>1570000</v>
      </c>
      <c r="K603" s="4" t="s">
        <v>189</v>
      </c>
    </row>
    <row r="604" spans="1:11" ht="15.75" customHeight="1" thickTop="1" x14ac:dyDescent="0.25">
      <c r="A604" t="str">
        <f t="shared" si="12"/>
        <v>a</v>
      </c>
      <c r="B604" s="5"/>
      <c r="C604" s="6" t="s">
        <v>10</v>
      </c>
      <c r="D604" s="7">
        <f>SUM('დამტკ. ბიუჯ.'!D604,'დამტკ. საკუთ.'!D604)</f>
        <v>1779000</v>
      </c>
      <c r="E604" s="7">
        <f>SUM('დამტკ. ბიუჯ.'!E604,'დამტკ. საკუთ.'!E604)</f>
        <v>150000</v>
      </c>
      <c r="F604" s="7">
        <f>SUM('დამტკ. ბიუჯ.'!F604,'დამტკ. საკუთ.'!F604)</f>
        <v>1020000</v>
      </c>
      <c r="G604" s="7">
        <f>SUM('დამტკ. ბიუჯ.'!G604,'დამტკ. საკუთ.'!G604)</f>
        <v>400000</v>
      </c>
      <c r="H604" s="7">
        <f>SUM('დამტკ. ბიუჯ.'!H604,'დამტკ. საკუთ.'!H604)</f>
        <v>209000</v>
      </c>
      <c r="I604" s="7">
        <f>SUM('დამტკ. ბიუჯ.'!I604,'დამტკ. საკუთ.'!I604)</f>
        <v>1170000</v>
      </c>
      <c r="J604" s="7">
        <f>SUM('დამტკ. ბიუჯ.'!J604,'დამტკ. საკუთ.'!J604)</f>
        <v>1570000</v>
      </c>
      <c r="K604" s="7" t="s">
        <v>189</v>
      </c>
    </row>
    <row r="605" spans="1:11" ht="15" customHeight="1" x14ac:dyDescent="0.25">
      <c r="A605" t="str">
        <f t="shared" si="12"/>
        <v>b</v>
      </c>
      <c r="B605" s="8"/>
      <c r="C605" s="9" t="s">
        <v>11</v>
      </c>
      <c r="D605" s="10">
        <f>SUM('დამტკ. ბიუჯ.'!D605,'დამტკ. საკუთ.'!D605)</f>
        <v>0</v>
      </c>
      <c r="E605" s="10">
        <f>SUM('დამტკ. ბიუჯ.'!E605,'დამტკ. საკუთ.'!E605)</f>
        <v>0</v>
      </c>
      <c r="F605" s="10">
        <f>SUM('დამტკ. ბიუჯ.'!F605,'დამტკ. საკუთ.'!F605)</f>
        <v>0</v>
      </c>
      <c r="G605" s="10">
        <f>SUM('დამტკ. ბიუჯ.'!G605,'დამტკ. საკუთ.'!G605)</f>
        <v>0</v>
      </c>
      <c r="H605" s="10">
        <f>SUM('დამტკ. ბიუჯ.'!H605,'დამტკ. საკუთ.'!H605)</f>
        <v>0</v>
      </c>
      <c r="I605" s="10">
        <f>SUM('დამტკ. ბიუჯ.'!I605,'დამტკ. საკუთ.'!I605)</f>
        <v>0</v>
      </c>
      <c r="J605" s="10">
        <f>SUM('დამტკ. ბიუჯ.'!J605,'დამტკ. საკუთ.'!J605)</f>
        <v>0</v>
      </c>
      <c r="K605" s="10" t="s">
        <v>189</v>
      </c>
    </row>
    <row r="606" spans="1:11" ht="15" customHeight="1" x14ac:dyDescent="0.25">
      <c r="A606" t="str">
        <f t="shared" si="12"/>
        <v>a</v>
      </c>
      <c r="B606" s="8"/>
      <c r="C606" s="9" t="s">
        <v>12</v>
      </c>
      <c r="D606" s="10">
        <f>SUM('დამტკ. ბიუჯ.'!D606,'დამტკ. საკუთ.'!D606)</f>
        <v>1779000</v>
      </c>
      <c r="E606" s="10">
        <f>SUM('დამტკ. ბიუჯ.'!E606,'დამტკ. საკუთ.'!E606)</f>
        <v>150000</v>
      </c>
      <c r="F606" s="10">
        <f>SUM('დამტკ. ბიუჯ.'!F606,'დამტკ. საკუთ.'!F606)</f>
        <v>1020000</v>
      </c>
      <c r="G606" s="10">
        <f>SUM('დამტკ. ბიუჯ.'!G606,'დამტკ. საკუთ.'!G606)</f>
        <v>400000</v>
      </c>
      <c r="H606" s="10">
        <f>SUM('დამტკ. ბიუჯ.'!H606,'დამტკ. საკუთ.'!H606)</f>
        <v>209000</v>
      </c>
      <c r="I606" s="10">
        <f>SUM('დამტკ. ბიუჯ.'!I606,'დამტკ. საკუთ.'!I606)</f>
        <v>1170000</v>
      </c>
      <c r="J606" s="10">
        <f>SUM('დამტკ. ბიუჯ.'!J606,'დამტკ. საკუთ.'!J606)</f>
        <v>1570000</v>
      </c>
      <c r="K606" s="10" t="s">
        <v>189</v>
      </c>
    </row>
    <row r="607" spans="1:11" ht="15" customHeight="1" x14ac:dyDescent="0.25">
      <c r="A607" t="str">
        <f t="shared" si="12"/>
        <v>b</v>
      </c>
      <c r="B607" s="8"/>
      <c r="C607" s="9" t="s">
        <v>13</v>
      </c>
      <c r="D607" s="10">
        <f>SUM('დამტკ. ბიუჯ.'!D607,'დამტკ. საკუთ.'!D607)</f>
        <v>0</v>
      </c>
      <c r="E607" s="10">
        <f>SUM('დამტკ. ბიუჯ.'!E607,'დამტკ. საკუთ.'!E607)</f>
        <v>0</v>
      </c>
      <c r="F607" s="10">
        <f>SUM('დამტკ. ბიუჯ.'!F607,'დამტკ. საკუთ.'!F607)</f>
        <v>0</v>
      </c>
      <c r="G607" s="10">
        <f>SUM('დამტკ. ბიუჯ.'!G607,'დამტკ. საკუთ.'!G607)</f>
        <v>0</v>
      </c>
      <c r="H607" s="10">
        <f>SUM('დამტკ. ბიუჯ.'!H607,'დამტკ. საკუთ.'!H607)</f>
        <v>0</v>
      </c>
      <c r="I607" s="10">
        <f>SUM('დამტკ. ბიუჯ.'!I607,'დამტკ. საკუთ.'!I607)</f>
        <v>0</v>
      </c>
      <c r="J607" s="10">
        <f>SUM('დამტკ. ბიუჯ.'!J607,'დამტკ. საკუთ.'!J607)</f>
        <v>0</v>
      </c>
      <c r="K607" s="10" t="s">
        <v>189</v>
      </c>
    </row>
    <row r="608" spans="1:11" ht="15" customHeight="1" x14ac:dyDescent="0.25">
      <c r="A608" t="str">
        <f t="shared" si="12"/>
        <v>b</v>
      </c>
      <c r="B608" s="8"/>
      <c r="C608" s="9" t="s">
        <v>14</v>
      </c>
      <c r="D608" s="10">
        <f>SUM('დამტკ. ბიუჯ.'!D608,'დამტკ. საკუთ.'!D608)</f>
        <v>0</v>
      </c>
      <c r="E608" s="10">
        <f>SUM('დამტკ. ბიუჯ.'!E608,'დამტკ. საკუთ.'!E608)</f>
        <v>0</v>
      </c>
      <c r="F608" s="10">
        <f>SUM('დამტკ. ბიუჯ.'!F608,'დამტკ. საკუთ.'!F608)</f>
        <v>0</v>
      </c>
      <c r="G608" s="10">
        <f>SUM('დამტკ. ბიუჯ.'!G608,'დამტკ. საკუთ.'!G608)</f>
        <v>0</v>
      </c>
      <c r="H608" s="10">
        <f>SUM('დამტკ. ბიუჯ.'!H608,'დამტკ. საკუთ.'!H608)</f>
        <v>0</v>
      </c>
      <c r="I608" s="10">
        <f>SUM('დამტკ. ბიუჯ.'!I608,'დამტკ. საკუთ.'!I608)</f>
        <v>0</v>
      </c>
      <c r="J608" s="10">
        <f>SUM('დამტკ. ბიუჯ.'!J608,'დამტკ. საკუთ.'!J608)</f>
        <v>0</v>
      </c>
      <c r="K608" s="10" t="s">
        <v>189</v>
      </c>
    </row>
    <row r="609" spans="1:11" ht="15" customHeight="1" x14ac:dyDescent="0.25">
      <c r="A609" t="str">
        <f t="shared" si="12"/>
        <v>b</v>
      </c>
      <c r="B609" s="8"/>
      <c r="C609" s="9" t="s">
        <v>15</v>
      </c>
      <c r="D609" s="10">
        <f>SUM('დამტკ. ბიუჯ.'!D609,'დამტკ. საკუთ.'!D609)</f>
        <v>0</v>
      </c>
      <c r="E609" s="10">
        <f>SUM('დამტკ. ბიუჯ.'!E609,'დამტკ. საკუთ.'!E609)</f>
        <v>0</v>
      </c>
      <c r="F609" s="10">
        <f>SUM('დამტკ. ბიუჯ.'!F609,'დამტკ. საკუთ.'!F609)</f>
        <v>0</v>
      </c>
      <c r="G609" s="10">
        <f>SUM('დამტკ. ბიუჯ.'!G609,'დამტკ. საკუთ.'!G609)</f>
        <v>0</v>
      </c>
      <c r="H609" s="10">
        <f>SUM('დამტკ. ბიუჯ.'!H609,'დამტკ. საკუთ.'!H609)</f>
        <v>0</v>
      </c>
      <c r="I609" s="10">
        <f>SUM('დამტკ. ბიუჯ.'!I609,'დამტკ. საკუთ.'!I609)</f>
        <v>0</v>
      </c>
      <c r="J609" s="10">
        <f>SUM('დამტკ. ბიუჯ.'!J609,'დამტკ. საკუთ.'!J609)</f>
        <v>0</v>
      </c>
      <c r="K609" s="10" t="s">
        <v>189</v>
      </c>
    </row>
    <row r="610" spans="1:11" ht="15" customHeight="1" x14ac:dyDescent="0.25">
      <c r="A610" t="str">
        <f t="shared" si="12"/>
        <v>b</v>
      </c>
      <c r="B610" s="8"/>
      <c r="C610" s="9" t="s">
        <v>16</v>
      </c>
      <c r="D610" s="10">
        <f>SUM('დამტკ. ბიუჯ.'!D610,'დამტკ. საკუთ.'!D610)</f>
        <v>0</v>
      </c>
      <c r="E610" s="10">
        <f>SUM('დამტკ. ბიუჯ.'!E610,'დამტკ. საკუთ.'!E610)</f>
        <v>0</v>
      </c>
      <c r="F610" s="10">
        <f>SUM('დამტკ. ბიუჯ.'!F610,'დამტკ. საკუთ.'!F610)</f>
        <v>0</v>
      </c>
      <c r="G610" s="10">
        <f>SUM('დამტკ. ბიუჯ.'!G610,'დამტკ. საკუთ.'!G610)</f>
        <v>0</v>
      </c>
      <c r="H610" s="10">
        <f>SUM('დამტკ. ბიუჯ.'!H610,'დამტკ. საკუთ.'!H610)</f>
        <v>0</v>
      </c>
      <c r="I610" s="10">
        <f>SUM('დამტკ. ბიუჯ.'!I610,'დამტკ. საკუთ.'!I610)</f>
        <v>0</v>
      </c>
      <c r="J610" s="10">
        <f>SUM('დამტკ. ბიუჯ.'!J610,'დამტკ. საკუთ.'!J610)</f>
        <v>0</v>
      </c>
      <c r="K610" s="10" t="s">
        <v>189</v>
      </c>
    </row>
    <row r="611" spans="1:11" ht="15" customHeight="1" x14ac:dyDescent="0.25">
      <c r="A611" t="str">
        <f t="shared" si="12"/>
        <v>b</v>
      </c>
      <c r="B611" s="8"/>
      <c r="C611" s="9" t="s">
        <v>17</v>
      </c>
      <c r="D611" s="10">
        <f>SUM('დამტკ. ბიუჯ.'!D611,'დამტკ. საკუთ.'!D611)</f>
        <v>0</v>
      </c>
      <c r="E611" s="10">
        <f>SUM('დამტკ. ბიუჯ.'!E611,'დამტკ. საკუთ.'!E611)</f>
        <v>0</v>
      </c>
      <c r="F611" s="10">
        <f>SUM('დამტკ. ბიუჯ.'!F611,'დამტკ. საკუთ.'!F611)</f>
        <v>0</v>
      </c>
      <c r="G611" s="10">
        <f>SUM('დამტკ. ბიუჯ.'!G611,'დამტკ. საკუთ.'!G611)</f>
        <v>0</v>
      </c>
      <c r="H611" s="10">
        <f>SUM('დამტკ. ბიუჯ.'!H611,'დამტკ. საკუთ.'!H611)</f>
        <v>0</v>
      </c>
      <c r="I611" s="10">
        <f>SUM('დამტკ. ბიუჯ.'!I611,'დამტკ. საკუთ.'!I611)</f>
        <v>0</v>
      </c>
      <c r="J611" s="10">
        <f>SUM('დამტკ. ბიუჯ.'!J611,'დამტკ. საკუთ.'!J611)</f>
        <v>0</v>
      </c>
      <c r="K611" s="10" t="s">
        <v>189</v>
      </c>
    </row>
    <row r="612" spans="1:11" ht="15" customHeight="1" x14ac:dyDescent="0.25">
      <c r="A612" t="str">
        <f t="shared" si="12"/>
        <v>b</v>
      </c>
      <c r="B612" s="5"/>
      <c r="C612" s="6" t="s">
        <v>18</v>
      </c>
      <c r="D612" s="7">
        <f>SUM('დამტკ. ბიუჯ.'!D612,'დამტკ. საკუთ.'!D612)</f>
        <v>0</v>
      </c>
      <c r="E612" s="7">
        <f>SUM('დამტკ. ბიუჯ.'!E612,'დამტკ. საკუთ.'!E612)</f>
        <v>0</v>
      </c>
      <c r="F612" s="7">
        <f>SUM('დამტკ. ბიუჯ.'!F612,'დამტკ. საკუთ.'!F612)</f>
        <v>0</v>
      </c>
      <c r="G612" s="7">
        <f>SUM('დამტკ. ბიუჯ.'!G612,'დამტკ. საკუთ.'!G612)</f>
        <v>0</v>
      </c>
      <c r="H612" s="7">
        <f>SUM('დამტკ. ბიუჯ.'!H612,'დამტკ. საკუთ.'!H612)</f>
        <v>0</v>
      </c>
      <c r="I612" s="7">
        <f>SUM('დამტკ. ბიუჯ.'!I612,'დამტკ. საკუთ.'!I612)</f>
        <v>0</v>
      </c>
      <c r="J612" s="7">
        <f>SUM('დამტკ. ბიუჯ.'!J612,'დამტკ. საკუთ.'!J612)</f>
        <v>0</v>
      </c>
      <c r="K612" s="7" t="s">
        <v>189</v>
      </c>
    </row>
    <row r="613" spans="1:11" ht="15" customHeight="1" x14ac:dyDescent="0.25">
      <c r="A613" t="str">
        <f t="shared" si="12"/>
        <v>b</v>
      </c>
      <c r="B613" s="5"/>
      <c r="C613" s="6" t="s">
        <v>19</v>
      </c>
      <c r="D613" s="7">
        <f>SUM('დამტკ. ბიუჯ.'!D613,'დამტკ. საკუთ.'!D613)</f>
        <v>0</v>
      </c>
      <c r="E613" s="7">
        <f>SUM('დამტკ. ბიუჯ.'!E613,'დამტკ. საკუთ.'!E613)</f>
        <v>0</v>
      </c>
      <c r="F613" s="7">
        <f>SUM('დამტკ. ბიუჯ.'!F613,'დამტკ. საკუთ.'!F613)</f>
        <v>0</v>
      </c>
      <c r="G613" s="7">
        <f>SUM('დამტკ. ბიუჯ.'!G613,'დამტკ. საკუთ.'!G613)</f>
        <v>0</v>
      </c>
      <c r="H613" s="7">
        <f>SUM('დამტკ. ბიუჯ.'!H613,'დამტკ. საკუთ.'!H613)</f>
        <v>0</v>
      </c>
      <c r="I613" s="7">
        <f>SUM('დამტკ. ბიუჯ.'!I613,'დამტკ. საკუთ.'!I613)</f>
        <v>0</v>
      </c>
      <c r="J613" s="7">
        <f>SUM('დამტკ. ბიუჯ.'!J613,'დამტკ. საკუთ.'!J613)</f>
        <v>0</v>
      </c>
      <c r="K613" s="7" t="s">
        <v>189</v>
      </c>
    </row>
    <row r="614" spans="1:11" ht="15.75" customHeight="1" thickBot="1" x14ac:dyDescent="0.3">
      <c r="A614" t="str">
        <f t="shared" si="12"/>
        <v>b</v>
      </c>
      <c r="B614" s="11"/>
      <c r="C614" s="12" t="s">
        <v>20</v>
      </c>
      <c r="D614" s="13">
        <f>SUM('დამტკ. ბიუჯ.'!D614,'დამტკ. საკუთ.'!D614)</f>
        <v>0</v>
      </c>
      <c r="E614" s="13">
        <f>SUM('დამტკ. ბიუჯ.'!E614,'დამტკ. საკუთ.'!E614)</f>
        <v>0</v>
      </c>
      <c r="F614" s="13">
        <f>SUM('დამტკ. ბიუჯ.'!F614,'დამტკ. საკუთ.'!F614)</f>
        <v>0</v>
      </c>
      <c r="G614" s="13">
        <f>SUM('დამტკ. ბიუჯ.'!G614,'დამტკ. საკუთ.'!G614)</f>
        <v>0</v>
      </c>
      <c r="H614" s="13">
        <f>SUM('დამტკ. ბიუჯ.'!H614,'დამტკ. საკუთ.'!H614)</f>
        <v>0</v>
      </c>
      <c r="I614" s="13">
        <f>SUM('დამტკ. ბიუჯ.'!I614,'დამტკ. საკუთ.'!I614)</f>
        <v>0</v>
      </c>
      <c r="J614" s="13">
        <f>SUM('დამტკ. ბიუჯ.'!J614,'დამტკ. საკუთ.'!J614)</f>
        <v>0</v>
      </c>
      <c r="K614" s="13" t="s">
        <v>189</v>
      </c>
    </row>
    <row r="615" spans="1:11" ht="32.25" customHeight="1" thickTop="1" thickBot="1" x14ac:dyDescent="0.3">
      <c r="A615" t="str">
        <f t="shared" si="12"/>
        <v>a</v>
      </c>
      <c r="B615" s="16" t="s">
        <v>109</v>
      </c>
      <c r="C615" s="4" t="s">
        <v>110</v>
      </c>
      <c r="D615" s="4">
        <f>SUM('დამტკ. ბიუჯ.'!D615,'დამტკ. საკუთ.'!D615)</f>
        <v>1700000</v>
      </c>
      <c r="E615" s="4">
        <f>SUM('დამტკ. ბიუჯ.'!E615,'დამტკ. საკუთ.'!E615)</f>
        <v>370000</v>
      </c>
      <c r="F615" s="4">
        <f>SUM('დამტკ. ბიუჯ.'!F615,'დამტკ. საკუთ.'!F615)</f>
        <v>480000</v>
      </c>
      <c r="G615" s="4">
        <f>SUM('დამტკ. ბიუჯ.'!G615,'დამტკ. საკუთ.'!G615)</f>
        <v>480000</v>
      </c>
      <c r="H615" s="4">
        <f>SUM('დამტკ. ბიუჯ.'!H615,'დამტკ. საკუთ.'!H615)</f>
        <v>370000</v>
      </c>
      <c r="I615" s="4">
        <f>SUM('დამტკ. ბიუჯ.'!I615,'დამტკ. საკუთ.'!I615)</f>
        <v>850000</v>
      </c>
      <c r="J615" s="4">
        <f>SUM('დამტკ. ბიუჯ.'!J615,'დამტკ. საკუთ.'!J615)</f>
        <v>1330000</v>
      </c>
      <c r="K615" s="4" t="s">
        <v>189</v>
      </c>
    </row>
    <row r="616" spans="1:11" ht="15.75" customHeight="1" thickTop="1" x14ac:dyDescent="0.25">
      <c r="A616" t="str">
        <f t="shared" si="12"/>
        <v>a</v>
      </c>
      <c r="B616" s="5"/>
      <c r="C616" s="6" t="s">
        <v>10</v>
      </c>
      <c r="D616" s="7">
        <f>SUM('დამტკ. ბიუჯ.'!D616,'დამტკ. საკუთ.'!D616)</f>
        <v>1700000</v>
      </c>
      <c r="E616" s="7">
        <f>SUM('დამტკ. ბიუჯ.'!E616,'დამტკ. საკუთ.'!E616)</f>
        <v>370000</v>
      </c>
      <c r="F616" s="7">
        <f>SUM('დამტკ. ბიუჯ.'!F616,'დამტკ. საკუთ.'!F616)</f>
        <v>480000</v>
      </c>
      <c r="G616" s="7">
        <f>SUM('დამტკ. ბიუჯ.'!G616,'დამტკ. საკუთ.'!G616)</f>
        <v>480000</v>
      </c>
      <c r="H616" s="7">
        <f>SUM('დამტკ. ბიუჯ.'!H616,'დამტკ. საკუთ.'!H616)</f>
        <v>370000</v>
      </c>
      <c r="I616" s="7">
        <f>SUM('დამტკ. ბიუჯ.'!I616,'დამტკ. საკუთ.'!I616)</f>
        <v>850000</v>
      </c>
      <c r="J616" s="7">
        <f>SUM('დამტკ. ბიუჯ.'!J616,'დამტკ. საკუთ.'!J616)</f>
        <v>1330000</v>
      </c>
      <c r="K616" s="7" t="s">
        <v>189</v>
      </c>
    </row>
    <row r="617" spans="1:11" ht="15" customHeight="1" x14ac:dyDescent="0.25">
      <c r="A617" t="str">
        <f t="shared" si="12"/>
        <v>b</v>
      </c>
      <c r="B617" s="8"/>
      <c r="C617" s="9" t="s">
        <v>11</v>
      </c>
      <c r="D617" s="10">
        <f>SUM('დამტკ. ბიუჯ.'!D617,'დამტკ. საკუთ.'!D617)</f>
        <v>0</v>
      </c>
      <c r="E617" s="10">
        <f>SUM('დამტკ. ბიუჯ.'!E617,'დამტკ. საკუთ.'!E617)</f>
        <v>0</v>
      </c>
      <c r="F617" s="10">
        <f>SUM('დამტკ. ბიუჯ.'!F617,'დამტკ. საკუთ.'!F617)</f>
        <v>0</v>
      </c>
      <c r="G617" s="10">
        <f>SUM('დამტკ. ბიუჯ.'!G617,'დამტკ. საკუთ.'!G617)</f>
        <v>0</v>
      </c>
      <c r="H617" s="10">
        <f>SUM('დამტკ. ბიუჯ.'!H617,'დამტკ. საკუთ.'!H617)</f>
        <v>0</v>
      </c>
      <c r="I617" s="10">
        <f>SUM('დამტკ. ბიუჯ.'!I617,'დამტკ. საკუთ.'!I617)</f>
        <v>0</v>
      </c>
      <c r="J617" s="10">
        <f>SUM('დამტკ. ბიუჯ.'!J617,'დამტკ. საკუთ.'!J617)</f>
        <v>0</v>
      </c>
      <c r="K617" s="10" t="s">
        <v>189</v>
      </c>
    </row>
    <row r="618" spans="1:11" ht="15" customHeight="1" x14ac:dyDescent="0.25">
      <c r="A618" t="str">
        <f t="shared" si="12"/>
        <v>a</v>
      </c>
      <c r="B618" s="8"/>
      <c r="C618" s="9" t="s">
        <v>12</v>
      </c>
      <c r="D618" s="10">
        <f>SUM('დამტკ. ბიუჯ.'!D618,'დამტკ. საკუთ.'!D618)</f>
        <v>1700000</v>
      </c>
      <c r="E618" s="10">
        <f>SUM('დამტკ. ბიუჯ.'!E618,'დამტკ. საკუთ.'!E618)</f>
        <v>370000</v>
      </c>
      <c r="F618" s="10">
        <f>SUM('დამტკ. ბიუჯ.'!F618,'დამტკ. საკუთ.'!F618)</f>
        <v>480000</v>
      </c>
      <c r="G618" s="10">
        <f>SUM('დამტკ. ბიუჯ.'!G618,'დამტკ. საკუთ.'!G618)</f>
        <v>480000</v>
      </c>
      <c r="H618" s="10">
        <f>SUM('დამტკ. ბიუჯ.'!H618,'დამტკ. საკუთ.'!H618)</f>
        <v>370000</v>
      </c>
      <c r="I618" s="10">
        <f>SUM('დამტკ. ბიუჯ.'!I618,'დამტკ. საკუთ.'!I618)</f>
        <v>850000</v>
      </c>
      <c r="J618" s="10">
        <f>SUM('დამტკ. ბიუჯ.'!J618,'დამტკ. საკუთ.'!J618)</f>
        <v>1330000</v>
      </c>
      <c r="K618" s="10" t="s">
        <v>189</v>
      </c>
    </row>
    <row r="619" spans="1:11" ht="15" customHeight="1" x14ac:dyDescent="0.25">
      <c r="A619" t="str">
        <f t="shared" si="12"/>
        <v>b</v>
      </c>
      <c r="B619" s="8"/>
      <c r="C619" s="9" t="s">
        <v>13</v>
      </c>
      <c r="D619" s="10">
        <f>SUM('დამტკ. ბიუჯ.'!D619,'დამტკ. საკუთ.'!D619)</f>
        <v>0</v>
      </c>
      <c r="E619" s="10">
        <f>SUM('დამტკ. ბიუჯ.'!E619,'დამტკ. საკუთ.'!E619)</f>
        <v>0</v>
      </c>
      <c r="F619" s="10">
        <f>SUM('დამტკ. ბიუჯ.'!F619,'დამტკ. საკუთ.'!F619)</f>
        <v>0</v>
      </c>
      <c r="G619" s="10">
        <f>SUM('დამტკ. ბიუჯ.'!G619,'დამტკ. საკუთ.'!G619)</f>
        <v>0</v>
      </c>
      <c r="H619" s="10">
        <f>SUM('დამტკ. ბიუჯ.'!H619,'დამტკ. საკუთ.'!H619)</f>
        <v>0</v>
      </c>
      <c r="I619" s="10">
        <f>SUM('დამტკ. ბიუჯ.'!I619,'დამტკ. საკუთ.'!I619)</f>
        <v>0</v>
      </c>
      <c r="J619" s="10">
        <f>SUM('დამტკ. ბიუჯ.'!J619,'დამტკ. საკუთ.'!J619)</f>
        <v>0</v>
      </c>
      <c r="K619" s="10" t="s">
        <v>189</v>
      </c>
    </row>
    <row r="620" spans="1:11" ht="15" customHeight="1" x14ac:dyDescent="0.25">
      <c r="A620" t="str">
        <f t="shared" si="12"/>
        <v>b</v>
      </c>
      <c r="B620" s="8"/>
      <c r="C620" s="9" t="s">
        <v>14</v>
      </c>
      <c r="D620" s="10">
        <f>SUM('დამტკ. ბიუჯ.'!D620,'დამტკ. საკუთ.'!D620)</f>
        <v>0</v>
      </c>
      <c r="E620" s="10">
        <f>SUM('დამტკ. ბიუჯ.'!E620,'დამტკ. საკუთ.'!E620)</f>
        <v>0</v>
      </c>
      <c r="F620" s="10">
        <f>SUM('დამტკ. ბიუჯ.'!F620,'დამტკ. საკუთ.'!F620)</f>
        <v>0</v>
      </c>
      <c r="G620" s="10">
        <f>SUM('დამტკ. ბიუჯ.'!G620,'დამტკ. საკუთ.'!G620)</f>
        <v>0</v>
      </c>
      <c r="H620" s="10">
        <f>SUM('დამტკ. ბიუჯ.'!H620,'დამტკ. საკუთ.'!H620)</f>
        <v>0</v>
      </c>
      <c r="I620" s="10">
        <f>SUM('დამტკ. ბიუჯ.'!I620,'დამტკ. საკუთ.'!I620)</f>
        <v>0</v>
      </c>
      <c r="J620" s="10">
        <f>SUM('დამტკ. ბიუჯ.'!J620,'დამტკ. საკუთ.'!J620)</f>
        <v>0</v>
      </c>
      <c r="K620" s="10" t="s">
        <v>189</v>
      </c>
    </row>
    <row r="621" spans="1:11" ht="15" customHeight="1" x14ac:dyDescent="0.25">
      <c r="A621" t="str">
        <f t="shared" si="12"/>
        <v>b</v>
      </c>
      <c r="B621" s="8"/>
      <c r="C621" s="9" t="s">
        <v>15</v>
      </c>
      <c r="D621" s="10">
        <f>SUM('დამტკ. ბიუჯ.'!D621,'დამტკ. საკუთ.'!D621)</f>
        <v>0</v>
      </c>
      <c r="E621" s="10">
        <f>SUM('დამტკ. ბიუჯ.'!E621,'დამტკ. საკუთ.'!E621)</f>
        <v>0</v>
      </c>
      <c r="F621" s="10">
        <f>SUM('დამტკ. ბიუჯ.'!F621,'დამტკ. საკუთ.'!F621)</f>
        <v>0</v>
      </c>
      <c r="G621" s="10">
        <f>SUM('დამტკ. ბიუჯ.'!G621,'დამტკ. საკუთ.'!G621)</f>
        <v>0</v>
      </c>
      <c r="H621" s="10">
        <f>SUM('დამტკ. ბიუჯ.'!H621,'დამტკ. საკუთ.'!H621)</f>
        <v>0</v>
      </c>
      <c r="I621" s="10">
        <f>SUM('დამტკ. ბიუჯ.'!I621,'დამტკ. საკუთ.'!I621)</f>
        <v>0</v>
      </c>
      <c r="J621" s="10">
        <f>SUM('დამტკ. ბიუჯ.'!J621,'დამტკ. საკუთ.'!J621)</f>
        <v>0</v>
      </c>
      <c r="K621" s="10" t="s">
        <v>189</v>
      </c>
    </row>
    <row r="622" spans="1:11" ht="15" customHeight="1" x14ac:dyDescent="0.25">
      <c r="A622" t="str">
        <f t="shared" si="12"/>
        <v>b</v>
      </c>
      <c r="B622" s="8"/>
      <c r="C622" s="9" t="s">
        <v>16</v>
      </c>
      <c r="D622" s="10">
        <f>SUM('დამტკ. ბიუჯ.'!D622,'დამტკ. საკუთ.'!D622)</f>
        <v>0</v>
      </c>
      <c r="E622" s="10">
        <f>SUM('დამტკ. ბიუჯ.'!E622,'დამტკ. საკუთ.'!E622)</f>
        <v>0</v>
      </c>
      <c r="F622" s="10">
        <f>SUM('დამტკ. ბიუჯ.'!F622,'დამტკ. საკუთ.'!F622)</f>
        <v>0</v>
      </c>
      <c r="G622" s="10">
        <f>SUM('დამტკ. ბიუჯ.'!G622,'დამტკ. საკუთ.'!G622)</f>
        <v>0</v>
      </c>
      <c r="H622" s="10">
        <f>SUM('დამტკ. ბიუჯ.'!H622,'დამტკ. საკუთ.'!H622)</f>
        <v>0</v>
      </c>
      <c r="I622" s="10">
        <f>SUM('დამტკ. ბიუჯ.'!I622,'დამტკ. საკუთ.'!I622)</f>
        <v>0</v>
      </c>
      <c r="J622" s="10">
        <f>SUM('დამტკ. ბიუჯ.'!J622,'დამტკ. საკუთ.'!J622)</f>
        <v>0</v>
      </c>
      <c r="K622" s="10" t="s">
        <v>189</v>
      </c>
    </row>
    <row r="623" spans="1:11" ht="15" customHeight="1" x14ac:dyDescent="0.25">
      <c r="A623" t="str">
        <f t="shared" si="12"/>
        <v>b</v>
      </c>
      <c r="B623" s="8"/>
      <c r="C623" s="9" t="s">
        <v>17</v>
      </c>
      <c r="D623" s="10">
        <f>SUM('დამტკ. ბიუჯ.'!D623,'დამტკ. საკუთ.'!D623)</f>
        <v>0</v>
      </c>
      <c r="E623" s="10">
        <f>SUM('დამტკ. ბიუჯ.'!E623,'დამტკ. საკუთ.'!E623)</f>
        <v>0</v>
      </c>
      <c r="F623" s="10">
        <f>SUM('დამტკ. ბიუჯ.'!F623,'დამტკ. საკუთ.'!F623)</f>
        <v>0</v>
      </c>
      <c r="G623" s="10">
        <f>SUM('დამტკ. ბიუჯ.'!G623,'დამტკ. საკუთ.'!G623)</f>
        <v>0</v>
      </c>
      <c r="H623" s="10">
        <f>SUM('დამტკ. ბიუჯ.'!H623,'დამტკ. საკუთ.'!H623)</f>
        <v>0</v>
      </c>
      <c r="I623" s="10">
        <f>SUM('დამტკ. ბიუჯ.'!I623,'დამტკ. საკუთ.'!I623)</f>
        <v>0</v>
      </c>
      <c r="J623" s="10">
        <f>SUM('დამტკ. ბიუჯ.'!J623,'დამტკ. საკუთ.'!J623)</f>
        <v>0</v>
      </c>
      <c r="K623" s="10" t="s">
        <v>189</v>
      </c>
    </row>
    <row r="624" spans="1:11" ht="15" customHeight="1" x14ac:dyDescent="0.25">
      <c r="A624" t="str">
        <f t="shared" si="12"/>
        <v>b</v>
      </c>
      <c r="B624" s="5"/>
      <c r="C624" s="6" t="s">
        <v>18</v>
      </c>
      <c r="D624" s="7">
        <f>SUM('დამტკ. ბიუჯ.'!D624,'დამტკ. საკუთ.'!D624)</f>
        <v>0</v>
      </c>
      <c r="E624" s="7">
        <f>SUM('დამტკ. ბიუჯ.'!E624,'დამტკ. საკუთ.'!E624)</f>
        <v>0</v>
      </c>
      <c r="F624" s="7">
        <f>SUM('დამტკ. ბიუჯ.'!F624,'დამტკ. საკუთ.'!F624)</f>
        <v>0</v>
      </c>
      <c r="G624" s="7">
        <f>SUM('დამტკ. ბიუჯ.'!G624,'დამტკ. საკუთ.'!G624)</f>
        <v>0</v>
      </c>
      <c r="H624" s="7">
        <f>SUM('დამტკ. ბიუჯ.'!H624,'დამტკ. საკუთ.'!H624)</f>
        <v>0</v>
      </c>
      <c r="I624" s="7">
        <f>SUM('დამტკ. ბიუჯ.'!I624,'დამტკ. საკუთ.'!I624)</f>
        <v>0</v>
      </c>
      <c r="J624" s="7">
        <f>SUM('დამტკ. ბიუჯ.'!J624,'დამტკ. საკუთ.'!J624)</f>
        <v>0</v>
      </c>
      <c r="K624" s="7" t="s">
        <v>189</v>
      </c>
    </row>
    <row r="625" spans="1:11" ht="15" customHeight="1" x14ac:dyDescent="0.25">
      <c r="A625" t="str">
        <f t="shared" si="12"/>
        <v>b</v>
      </c>
      <c r="B625" s="5"/>
      <c r="C625" s="6" t="s">
        <v>19</v>
      </c>
      <c r="D625" s="7">
        <f>SUM('დამტკ. ბიუჯ.'!D625,'დამტკ. საკუთ.'!D625)</f>
        <v>0</v>
      </c>
      <c r="E625" s="7">
        <f>SUM('დამტკ. ბიუჯ.'!E625,'დამტკ. საკუთ.'!E625)</f>
        <v>0</v>
      </c>
      <c r="F625" s="7">
        <f>SUM('დამტკ. ბიუჯ.'!F625,'დამტკ. საკუთ.'!F625)</f>
        <v>0</v>
      </c>
      <c r="G625" s="7">
        <f>SUM('დამტკ. ბიუჯ.'!G625,'დამტკ. საკუთ.'!G625)</f>
        <v>0</v>
      </c>
      <c r="H625" s="7">
        <f>SUM('დამტკ. ბიუჯ.'!H625,'დამტკ. საკუთ.'!H625)</f>
        <v>0</v>
      </c>
      <c r="I625" s="7">
        <f>SUM('დამტკ. ბიუჯ.'!I625,'დამტკ. საკუთ.'!I625)</f>
        <v>0</v>
      </c>
      <c r="J625" s="7">
        <f>SUM('დამტკ. ბიუჯ.'!J625,'დამტკ. საკუთ.'!J625)</f>
        <v>0</v>
      </c>
      <c r="K625" s="7" t="s">
        <v>189</v>
      </c>
    </row>
    <row r="626" spans="1:11" ht="15.75" customHeight="1" thickBot="1" x14ac:dyDescent="0.3">
      <c r="A626" t="str">
        <f t="shared" si="12"/>
        <v>b</v>
      </c>
      <c r="B626" s="11"/>
      <c r="C626" s="12" t="s">
        <v>20</v>
      </c>
      <c r="D626" s="13">
        <f>SUM('დამტკ. ბიუჯ.'!D626,'დამტკ. საკუთ.'!D626)</f>
        <v>0</v>
      </c>
      <c r="E626" s="13">
        <f>SUM('დამტკ. ბიუჯ.'!E626,'დამტკ. საკუთ.'!E626)</f>
        <v>0</v>
      </c>
      <c r="F626" s="13">
        <f>SUM('დამტკ. ბიუჯ.'!F626,'დამტკ. საკუთ.'!F626)</f>
        <v>0</v>
      </c>
      <c r="G626" s="13">
        <f>SUM('დამტკ. ბიუჯ.'!G626,'დამტკ. საკუთ.'!G626)</f>
        <v>0</v>
      </c>
      <c r="H626" s="13">
        <f>SUM('დამტკ. ბიუჯ.'!H626,'დამტკ. საკუთ.'!H626)</f>
        <v>0</v>
      </c>
      <c r="I626" s="13">
        <f>SUM('დამტკ. ბიუჯ.'!I626,'დამტკ. საკუთ.'!I626)</f>
        <v>0</v>
      </c>
      <c r="J626" s="13">
        <f>SUM('დამტკ. ბიუჯ.'!J626,'დამტკ. საკუთ.'!J626)</f>
        <v>0</v>
      </c>
      <c r="K626" s="13" t="s">
        <v>189</v>
      </c>
    </row>
    <row r="627" spans="1:11" ht="32.25" customHeight="1" thickTop="1" thickBot="1" x14ac:dyDescent="0.3">
      <c r="A627" t="str">
        <f t="shared" si="12"/>
        <v>a</v>
      </c>
      <c r="B627" s="16" t="s">
        <v>111</v>
      </c>
      <c r="C627" s="4" t="s">
        <v>112</v>
      </c>
      <c r="D627" s="4">
        <f>SUM('დამტკ. ბიუჯ.'!D627,'დამტკ. საკუთ.'!D627)</f>
        <v>270000</v>
      </c>
      <c r="E627" s="4">
        <f>SUM('დამტკ. ბიუჯ.'!E627,'დამტკ. საკუთ.'!E627)</f>
        <v>67500</v>
      </c>
      <c r="F627" s="4">
        <f>SUM('დამტკ. ბიუჯ.'!F627,'დამტკ. საკუთ.'!F627)</f>
        <v>67500</v>
      </c>
      <c r="G627" s="4">
        <f>SUM('დამტკ. ბიუჯ.'!G627,'დამტკ. საკუთ.'!G627)</f>
        <v>67500</v>
      </c>
      <c r="H627" s="4">
        <f>SUM('დამტკ. ბიუჯ.'!H627,'დამტკ. საკუთ.'!H627)</f>
        <v>67500</v>
      </c>
      <c r="I627" s="4">
        <f>SUM('დამტკ. ბიუჯ.'!I627,'დამტკ. საკუთ.'!I627)</f>
        <v>135000</v>
      </c>
      <c r="J627" s="4">
        <f>SUM('დამტკ. ბიუჯ.'!J627,'დამტკ. საკუთ.'!J627)</f>
        <v>202500</v>
      </c>
      <c r="K627" s="4" t="s">
        <v>189</v>
      </c>
    </row>
    <row r="628" spans="1:11" ht="15.75" customHeight="1" thickTop="1" x14ac:dyDescent="0.25">
      <c r="A628" t="str">
        <f t="shared" si="12"/>
        <v>a</v>
      </c>
      <c r="B628" s="5"/>
      <c r="C628" s="6" t="s">
        <v>10</v>
      </c>
      <c r="D628" s="7">
        <f>SUM('დამტკ. ბიუჯ.'!D628,'დამტკ. საკუთ.'!D628)</f>
        <v>270000</v>
      </c>
      <c r="E628" s="7">
        <f>SUM('დამტკ. ბიუჯ.'!E628,'დამტკ. საკუთ.'!E628)</f>
        <v>67500</v>
      </c>
      <c r="F628" s="7">
        <f>SUM('დამტკ. ბიუჯ.'!F628,'დამტკ. საკუთ.'!F628)</f>
        <v>67500</v>
      </c>
      <c r="G628" s="7">
        <f>SUM('დამტკ. ბიუჯ.'!G628,'დამტკ. საკუთ.'!G628)</f>
        <v>67500</v>
      </c>
      <c r="H628" s="7">
        <f>SUM('დამტკ. ბიუჯ.'!H628,'დამტკ. საკუთ.'!H628)</f>
        <v>67500</v>
      </c>
      <c r="I628" s="7">
        <f>SUM('დამტკ. ბიუჯ.'!I628,'დამტკ. საკუთ.'!I628)</f>
        <v>135000</v>
      </c>
      <c r="J628" s="7">
        <f>SUM('დამტკ. ბიუჯ.'!J628,'დამტკ. საკუთ.'!J628)</f>
        <v>202500</v>
      </c>
      <c r="K628" s="7" t="s">
        <v>189</v>
      </c>
    </row>
    <row r="629" spans="1:11" ht="15" customHeight="1" x14ac:dyDescent="0.25">
      <c r="A629" t="str">
        <f t="shared" si="12"/>
        <v>b</v>
      </c>
      <c r="B629" s="8"/>
      <c r="C629" s="9" t="s">
        <v>11</v>
      </c>
      <c r="D629" s="10">
        <f>SUM('დამტკ. ბიუჯ.'!D629,'დამტკ. საკუთ.'!D629)</f>
        <v>0</v>
      </c>
      <c r="E629" s="10">
        <f>SUM('დამტკ. ბიუჯ.'!E629,'დამტკ. საკუთ.'!E629)</f>
        <v>0</v>
      </c>
      <c r="F629" s="10">
        <f>SUM('დამტკ. ბიუჯ.'!F629,'დამტკ. საკუთ.'!F629)</f>
        <v>0</v>
      </c>
      <c r="G629" s="10">
        <f>SUM('დამტკ. ბიუჯ.'!G629,'დამტკ. საკუთ.'!G629)</f>
        <v>0</v>
      </c>
      <c r="H629" s="10">
        <f>SUM('დამტკ. ბიუჯ.'!H629,'დამტკ. საკუთ.'!H629)</f>
        <v>0</v>
      </c>
      <c r="I629" s="10">
        <f>SUM('დამტკ. ბიუჯ.'!I629,'დამტკ. საკუთ.'!I629)</f>
        <v>0</v>
      </c>
      <c r="J629" s="10">
        <f>SUM('დამტკ. ბიუჯ.'!J629,'დამტკ. საკუთ.'!J629)</f>
        <v>0</v>
      </c>
      <c r="K629" s="10" t="s">
        <v>189</v>
      </c>
    </row>
    <row r="630" spans="1:11" ht="15" customHeight="1" x14ac:dyDescent="0.25">
      <c r="A630" t="str">
        <f t="shared" si="12"/>
        <v>a</v>
      </c>
      <c r="B630" s="8"/>
      <c r="C630" s="9" t="s">
        <v>12</v>
      </c>
      <c r="D630" s="10">
        <f>SUM('დამტკ. ბიუჯ.'!D630,'დამტკ. საკუთ.'!D630)</f>
        <v>270000</v>
      </c>
      <c r="E630" s="10">
        <f>SUM('დამტკ. ბიუჯ.'!E630,'დამტკ. საკუთ.'!E630)</f>
        <v>67500</v>
      </c>
      <c r="F630" s="10">
        <f>SUM('დამტკ. ბიუჯ.'!F630,'დამტკ. საკუთ.'!F630)</f>
        <v>67500</v>
      </c>
      <c r="G630" s="10">
        <f>SUM('დამტკ. ბიუჯ.'!G630,'დამტკ. საკუთ.'!G630)</f>
        <v>67500</v>
      </c>
      <c r="H630" s="10">
        <f>SUM('დამტკ. ბიუჯ.'!H630,'დამტკ. საკუთ.'!H630)</f>
        <v>67500</v>
      </c>
      <c r="I630" s="10">
        <f>SUM('დამტკ. ბიუჯ.'!I630,'დამტკ. საკუთ.'!I630)</f>
        <v>135000</v>
      </c>
      <c r="J630" s="10">
        <f>SUM('დამტკ. ბიუჯ.'!J630,'დამტკ. საკუთ.'!J630)</f>
        <v>202500</v>
      </c>
      <c r="K630" s="10" t="s">
        <v>189</v>
      </c>
    </row>
    <row r="631" spans="1:11" ht="15" customHeight="1" x14ac:dyDescent="0.25">
      <c r="A631" t="str">
        <f t="shared" si="12"/>
        <v>b</v>
      </c>
      <c r="B631" s="8"/>
      <c r="C631" s="9" t="s">
        <v>13</v>
      </c>
      <c r="D631" s="10">
        <f>SUM('დამტკ. ბიუჯ.'!D631,'დამტკ. საკუთ.'!D631)</f>
        <v>0</v>
      </c>
      <c r="E631" s="10">
        <f>SUM('დამტკ. ბიუჯ.'!E631,'დამტკ. საკუთ.'!E631)</f>
        <v>0</v>
      </c>
      <c r="F631" s="10">
        <f>SUM('დამტკ. ბიუჯ.'!F631,'დამტკ. საკუთ.'!F631)</f>
        <v>0</v>
      </c>
      <c r="G631" s="10">
        <f>SUM('დამტკ. ბიუჯ.'!G631,'დამტკ. საკუთ.'!G631)</f>
        <v>0</v>
      </c>
      <c r="H631" s="10">
        <f>SUM('დამტკ. ბიუჯ.'!H631,'დამტკ. საკუთ.'!H631)</f>
        <v>0</v>
      </c>
      <c r="I631" s="10">
        <f>SUM('დამტკ. ბიუჯ.'!I631,'დამტკ. საკუთ.'!I631)</f>
        <v>0</v>
      </c>
      <c r="J631" s="10">
        <f>SUM('დამტკ. ბიუჯ.'!J631,'დამტკ. საკუთ.'!J631)</f>
        <v>0</v>
      </c>
      <c r="K631" s="10" t="s">
        <v>189</v>
      </c>
    </row>
    <row r="632" spans="1:11" ht="15" customHeight="1" x14ac:dyDescent="0.25">
      <c r="A632" t="str">
        <f t="shared" si="12"/>
        <v>b</v>
      </c>
      <c r="B632" s="8"/>
      <c r="C632" s="9" t="s">
        <v>14</v>
      </c>
      <c r="D632" s="10">
        <f>SUM('დამტკ. ბიუჯ.'!D632,'დამტკ. საკუთ.'!D632)</f>
        <v>0</v>
      </c>
      <c r="E632" s="10">
        <f>SUM('დამტკ. ბიუჯ.'!E632,'დამტკ. საკუთ.'!E632)</f>
        <v>0</v>
      </c>
      <c r="F632" s="10">
        <f>SUM('დამტკ. ბიუჯ.'!F632,'დამტკ. საკუთ.'!F632)</f>
        <v>0</v>
      </c>
      <c r="G632" s="10">
        <f>SUM('დამტკ. ბიუჯ.'!G632,'დამტკ. საკუთ.'!G632)</f>
        <v>0</v>
      </c>
      <c r="H632" s="10">
        <f>SUM('დამტკ. ბიუჯ.'!H632,'დამტკ. საკუთ.'!H632)</f>
        <v>0</v>
      </c>
      <c r="I632" s="10">
        <f>SUM('დამტკ. ბიუჯ.'!I632,'დამტკ. საკუთ.'!I632)</f>
        <v>0</v>
      </c>
      <c r="J632" s="10">
        <f>SUM('დამტკ. ბიუჯ.'!J632,'დამტკ. საკუთ.'!J632)</f>
        <v>0</v>
      </c>
      <c r="K632" s="10" t="s">
        <v>189</v>
      </c>
    </row>
    <row r="633" spans="1:11" ht="15" customHeight="1" x14ac:dyDescent="0.25">
      <c r="A633" t="str">
        <f t="shared" si="12"/>
        <v>b</v>
      </c>
      <c r="B633" s="8"/>
      <c r="C633" s="9" t="s">
        <v>15</v>
      </c>
      <c r="D633" s="10">
        <f>SUM('დამტკ. ბიუჯ.'!D633,'დამტკ. საკუთ.'!D633)</f>
        <v>0</v>
      </c>
      <c r="E633" s="10">
        <f>SUM('დამტკ. ბიუჯ.'!E633,'დამტკ. საკუთ.'!E633)</f>
        <v>0</v>
      </c>
      <c r="F633" s="10">
        <f>SUM('დამტკ. ბიუჯ.'!F633,'დამტკ. საკუთ.'!F633)</f>
        <v>0</v>
      </c>
      <c r="G633" s="10">
        <f>SUM('დამტკ. ბიუჯ.'!G633,'დამტკ. საკუთ.'!G633)</f>
        <v>0</v>
      </c>
      <c r="H633" s="10">
        <f>SUM('დამტკ. ბიუჯ.'!H633,'დამტკ. საკუთ.'!H633)</f>
        <v>0</v>
      </c>
      <c r="I633" s="10">
        <f>SUM('დამტკ. ბიუჯ.'!I633,'დამტკ. საკუთ.'!I633)</f>
        <v>0</v>
      </c>
      <c r="J633" s="10">
        <f>SUM('დამტკ. ბიუჯ.'!J633,'დამტკ. საკუთ.'!J633)</f>
        <v>0</v>
      </c>
      <c r="K633" s="10" t="s">
        <v>189</v>
      </c>
    </row>
    <row r="634" spans="1:11" ht="15" customHeight="1" x14ac:dyDescent="0.25">
      <c r="A634" t="str">
        <f t="shared" si="12"/>
        <v>b</v>
      </c>
      <c r="B634" s="8"/>
      <c r="C634" s="9" t="s">
        <v>16</v>
      </c>
      <c r="D634" s="10">
        <f>SUM('დამტკ. ბიუჯ.'!D634,'დამტკ. საკუთ.'!D634)</f>
        <v>0</v>
      </c>
      <c r="E634" s="10">
        <f>SUM('დამტკ. ბიუჯ.'!E634,'დამტკ. საკუთ.'!E634)</f>
        <v>0</v>
      </c>
      <c r="F634" s="10">
        <f>SUM('დამტკ. ბიუჯ.'!F634,'დამტკ. საკუთ.'!F634)</f>
        <v>0</v>
      </c>
      <c r="G634" s="10">
        <f>SUM('დამტკ. ბიუჯ.'!G634,'დამტკ. საკუთ.'!G634)</f>
        <v>0</v>
      </c>
      <c r="H634" s="10">
        <f>SUM('დამტკ. ბიუჯ.'!H634,'დამტკ. საკუთ.'!H634)</f>
        <v>0</v>
      </c>
      <c r="I634" s="10">
        <f>SUM('დამტკ. ბიუჯ.'!I634,'დამტკ. საკუთ.'!I634)</f>
        <v>0</v>
      </c>
      <c r="J634" s="10">
        <f>SUM('დამტკ. ბიუჯ.'!J634,'დამტკ. საკუთ.'!J634)</f>
        <v>0</v>
      </c>
      <c r="K634" s="10" t="s">
        <v>189</v>
      </c>
    </row>
    <row r="635" spans="1:11" ht="15" customHeight="1" x14ac:dyDescent="0.25">
      <c r="A635" t="str">
        <f t="shared" si="12"/>
        <v>b</v>
      </c>
      <c r="B635" s="8"/>
      <c r="C635" s="9" t="s">
        <v>17</v>
      </c>
      <c r="D635" s="10">
        <f>SUM('დამტკ. ბიუჯ.'!D635,'დამტკ. საკუთ.'!D635)</f>
        <v>0</v>
      </c>
      <c r="E635" s="10">
        <f>SUM('დამტკ. ბიუჯ.'!E635,'დამტკ. საკუთ.'!E635)</f>
        <v>0</v>
      </c>
      <c r="F635" s="10">
        <f>SUM('დამტკ. ბიუჯ.'!F635,'დამტკ. საკუთ.'!F635)</f>
        <v>0</v>
      </c>
      <c r="G635" s="10">
        <f>SUM('დამტკ. ბიუჯ.'!G635,'დამტკ. საკუთ.'!G635)</f>
        <v>0</v>
      </c>
      <c r="H635" s="10">
        <f>SUM('დამტკ. ბიუჯ.'!H635,'დამტკ. საკუთ.'!H635)</f>
        <v>0</v>
      </c>
      <c r="I635" s="10">
        <f>SUM('დამტკ. ბიუჯ.'!I635,'დამტკ. საკუთ.'!I635)</f>
        <v>0</v>
      </c>
      <c r="J635" s="10">
        <f>SUM('დამტკ. ბიუჯ.'!J635,'დამტკ. საკუთ.'!J635)</f>
        <v>0</v>
      </c>
      <c r="K635" s="10" t="s">
        <v>189</v>
      </c>
    </row>
    <row r="636" spans="1:11" ht="15" customHeight="1" x14ac:dyDescent="0.25">
      <c r="A636" t="str">
        <f t="shared" si="12"/>
        <v>b</v>
      </c>
      <c r="B636" s="5"/>
      <c r="C636" s="6" t="s">
        <v>18</v>
      </c>
      <c r="D636" s="7">
        <f>SUM('დამტკ. ბიუჯ.'!D636,'დამტკ. საკუთ.'!D636)</f>
        <v>0</v>
      </c>
      <c r="E636" s="7">
        <f>SUM('დამტკ. ბიუჯ.'!E636,'დამტკ. საკუთ.'!E636)</f>
        <v>0</v>
      </c>
      <c r="F636" s="7">
        <f>SUM('დამტკ. ბიუჯ.'!F636,'დამტკ. საკუთ.'!F636)</f>
        <v>0</v>
      </c>
      <c r="G636" s="7">
        <f>SUM('დამტკ. ბიუჯ.'!G636,'დამტკ. საკუთ.'!G636)</f>
        <v>0</v>
      </c>
      <c r="H636" s="7">
        <f>SUM('დამტკ. ბიუჯ.'!H636,'დამტკ. საკუთ.'!H636)</f>
        <v>0</v>
      </c>
      <c r="I636" s="7">
        <f>SUM('დამტკ. ბიუჯ.'!I636,'დამტკ. საკუთ.'!I636)</f>
        <v>0</v>
      </c>
      <c r="J636" s="7">
        <f>SUM('დამტკ. ბიუჯ.'!J636,'დამტკ. საკუთ.'!J636)</f>
        <v>0</v>
      </c>
      <c r="K636" s="7" t="s">
        <v>189</v>
      </c>
    </row>
    <row r="637" spans="1:11" ht="15" customHeight="1" x14ac:dyDescent="0.25">
      <c r="A637" t="str">
        <f t="shared" si="12"/>
        <v>b</v>
      </c>
      <c r="B637" s="5"/>
      <c r="C637" s="6" t="s">
        <v>19</v>
      </c>
      <c r="D637" s="7">
        <f>SUM('დამტკ. ბიუჯ.'!D637,'დამტკ. საკუთ.'!D637)</f>
        <v>0</v>
      </c>
      <c r="E637" s="7">
        <f>SUM('დამტკ. ბიუჯ.'!E637,'დამტკ. საკუთ.'!E637)</f>
        <v>0</v>
      </c>
      <c r="F637" s="7">
        <f>SUM('დამტკ. ბიუჯ.'!F637,'დამტკ. საკუთ.'!F637)</f>
        <v>0</v>
      </c>
      <c r="G637" s="7">
        <f>SUM('დამტკ. ბიუჯ.'!G637,'დამტკ. საკუთ.'!G637)</f>
        <v>0</v>
      </c>
      <c r="H637" s="7">
        <f>SUM('დამტკ. ბიუჯ.'!H637,'დამტკ. საკუთ.'!H637)</f>
        <v>0</v>
      </c>
      <c r="I637" s="7">
        <f>SUM('დამტკ. ბიუჯ.'!I637,'დამტკ. საკუთ.'!I637)</f>
        <v>0</v>
      </c>
      <c r="J637" s="7">
        <f>SUM('დამტკ. ბიუჯ.'!J637,'დამტკ. საკუთ.'!J637)</f>
        <v>0</v>
      </c>
      <c r="K637" s="7" t="s">
        <v>189</v>
      </c>
    </row>
    <row r="638" spans="1:11" ht="15.75" customHeight="1" thickBot="1" x14ac:dyDescent="0.3">
      <c r="A638" t="str">
        <f t="shared" si="12"/>
        <v>b</v>
      </c>
      <c r="B638" s="11"/>
      <c r="C638" s="12" t="s">
        <v>20</v>
      </c>
      <c r="D638" s="13">
        <f>SUM('დამტკ. ბიუჯ.'!D638,'დამტკ. საკუთ.'!D638)</f>
        <v>0</v>
      </c>
      <c r="E638" s="13">
        <f>SUM('დამტკ. ბიუჯ.'!E638,'დამტკ. საკუთ.'!E638)</f>
        <v>0</v>
      </c>
      <c r="F638" s="13">
        <f>SUM('დამტკ. ბიუჯ.'!F638,'დამტკ. საკუთ.'!F638)</f>
        <v>0</v>
      </c>
      <c r="G638" s="13">
        <f>SUM('დამტკ. ბიუჯ.'!G638,'დამტკ. საკუთ.'!G638)</f>
        <v>0</v>
      </c>
      <c r="H638" s="13">
        <f>SUM('დამტკ. ბიუჯ.'!H638,'დამტკ. საკუთ.'!H638)</f>
        <v>0</v>
      </c>
      <c r="I638" s="13">
        <f>SUM('დამტკ. ბიუჯ.'!I638,'დამტკ. საკუთ.'!I638)</f>
        <v>0</v>
      </c>
      <c r="J638" s="13">
        <f>SUM('დამტკ. ბიუჯ.'!J638,'დამტკ. საკუთ.'!J638)</f>
        <v>0</v>
      </c>
      <c r="K638" s="13" t="s">
        <v>189</v>
      </c>
    </row>
    <row r="639" spans="1:11" ht="32.25" customHeight="1" thickTop="1" thickBot="1" x14ac:dyDescent="0.3">
      <c r="A639" t="str">
        <f t="shared" si="12"/>
        <v>a</v>
      </c>
      <c r="B639" s="16" t="s">
        <v>113</v>
      </c>
      <c r="C639" s="4" t="s">
        <v>114</v>
      </c>
      <c r="D639" s="4">
        <f>SUM('დამტკ. ბიუჯ.'!D639,'დამტკ. საკუთ.'!D639)</f>
        <v>9000000</v>
      </c>
      <c r="E639" s="4">
        <f>SUM('დამტკ. ბიუჯ.'!E639,'დამტკ. საკუთ.'!E639)</f>
        <v>2220000</v>
      </c>
      <c r="F639" s="4">
        <f>SUM('დამტკ. ბიუჯ.'!F639,'დამტკ. საკუთ.'!F639)</f>
        <v>2250000</v>
      </c>
      <c r="G639" s="4">
        <f>SUM('დამტკ. ბიუჯ.'!G639,'დამტკ. საკუთ.'!G639)</f>
        <v>2290000</v>
      </c>
      <c r="H639" s="4">
        <f>SUM('დამტკ. ბიუჯ.'!H639,'დამტკ. საკუთ.'!H639)</f>
        <v>2240000</v>
      </c>
      <c r="I639" s="4">
        <f>SUM('დამტკ. ბიუჯ.'!I639,'დამტკ. საკუთ.'!I639)</f>
        <v>4470000</v>
      </c>
      <c r="J639" s="4">
        <f>SUM('დამტკ. ბიუჯ.'!J639,'დამტკ. საკუთ.'!J639)</f>
        <v>6760000</v>
      </c>
      <c r="K639" s="4" t="s">
        <v>190</v>
      </c>
    </row>
    <row r="640" spans="1:11" ht="15.75" customHeight="1" thickTop="1" x14ac:dyDescent="0.25">
      <c r="A640" t="str">
        <f t="shared" ref="A640:A703" si="13">IF(OR(D640&lt;&gt;0,E640&lt;&gt;0,F640&lt;&gt;0,G640&lt;&gt;0,H640&lt;&gt;0,),"a","b")</f>
        <v>a</v>
      </c>
      <c r="B640" s="5"/>
      <c r="C640" s="6" t="s">
        <v>10</v>
      </c>
      <c r="D640" s="7">
        <f>SUM('დამტკ. ბიუჯ.'!D640,'დამტკ. საკუთ.'!D640)</f>
        <v>9000000</v>
      </c>
      <c r="E640" s="7">
        <f>SUM('დამტკ. ბიუჯ.'!E640,'დამტკ. საკუთ.'!E640)</f>
        <v>2220000</v>
      </c>
      <c r="F640" s="7">
        <f>SUM('დამტკ. ბიუჯ.'!F640,'დამტკ. საკუთ.'!F640)</f>
        <v>2250000</v>
      </c>
      <c r="G640" s="7">
        <f>SUM('დამტკ. ბიუჯ.'!G640,'დამტკ. საკუთ.'!G640)</f>
        <v>2290000</v>
      </c>
      <c r="H640" s="7">
        <f>SUM('დამტკ. ბიუჯ.'!H640,'დამტკ. საკუთ.'!H640)</f>
        <v>2240000</v>
      </c>
      <c r="I640" s="7">
        <f>SUM('დამტკ. ბიუჯ.'!I640,'დამტკ. საკუთ.'!I640)</f>
        <v>4470000</v>
      </c>
      <c r="J640" s="7">
        <f>SUM('დამტკ. ბიუჯ.'!J640,'დამტკ. საკუთ.'!J640)</f>
        <v>6760000</v>
      </c>
      <c r="K640" s="7" t="s">
        <v>190</v>
      </c>
    </row>
    <row r="641" spans="1:11" ht="15" customHeight="1" x14ac:dyDescent="0.25">
      <c r="A641" t="str">
        <f t="shared" si="13"/>
        <v>b</v>
      </c>
      <c r="B641" s="8"/>
      <c r="C641" s="9" t="s">
        <v>11</v>
      </c>
      <c r="D641" s="10">
        <f>SUM('დამტკ. ბიუჯ.'!D641,'დამტკ. საკუთ.'!D641)</f>
        <v>0</v>
      </c>
      <c r="E641" s="10">
        <f>SUM('დამტკ. ბიუჯ.'!E641,'დამტკ. საკუთ.'!E641)</f>
        <v>0</v>
      </c>
      <c r="F641" s="10">
        <f>SUM('დამტკ. ბიუჯ.'!F641,'დამტკ. საკუთ.'!F641)</f>
        <v>0</v>
      </c>
      <c r="G641" s="10">
        <f>SUM('დამტკ. ბიუჯ.'!G641,'დამტკ. საკუთ.'!G641)</f>
        <v>0</v>
      </c>
      <c r="H641" s="10">
        <f>SUM('დამტკ. ბიუჯ.'!H641,'დამტკ. საკუთ.'!H641)</f>
        <v>0</v>
      </c>
      <c r="I641" s="10">
        <f>SUM('დამტკ. ბიუჯ.'!I641,'დამტკ. საკუთ.'!I641)</f>
        <v>0</v>
      </c>
      <c r="J641" s="10">
        <f>SUM('დამტკ. ბიუჯ.'!J641,'დამტკ. საკუთ.'!J641)</f>
        <v>0</v>
      </c>
      <c r="K641" s="10" t="s">
        <v>190</v>
      </c>
    </row>
    <row r="642" spans="1:11" ht="15" customHeight="1" x14ac:dyDescent="0.25">
      <c r="A642" t="str">
        <f t="shared" si="13"/>
        <v>b</v>
      </c>
      <c r="B642" s="8"/>
      <c r="C642" s="9" t="s">
        <v>12</v>
      </c>
      <c r="D642" s="10">
        <f>SUM('დამტკ. ბიუჯ.'!D642,'დამტკ. საკუთ.'!D642)</f>
        <v>0</v>
      </c>
      <c r="E642" s="10">
        <f>SUM('დამტკ. ბიუჯ.'!E642,'დამტკ. საკუთ.'!E642)</f>
        <v>0</v>
      </c>
      <c r="F642" s="10">
        <f>SUM('დამტკ. ბიუჯ.'!F642,'დამტკ. საკუთ.'!F642)</f>
        <v>0</v>
      </c>
      <c r="G642" s="10">
        <f>SUM('დამტკ. ბიუჯ.'!G642,'დამტკ. საკუთ.'!G642)</f>
        <v>0</v>
      </c>
      <c r="H642" s="10">
        <f>SUM('დამტკ. ბიუჯ.'!H642,'დამტკ. საკუთ.'!H642)</f>
        <v>0</v>
      </c>
      <c r="I642" s="10">
        <f>SUM('დამტკ. ბიუჯ.'!I642,'დამტკ. საკუთ.'!I642)</f>
        <v>0</v>
      </c>
      <c r="J642" s="10">
        <f>SUM('დამტკ. ბიუჯ.'!J642,'დამტკ. საკუთ.'!J642)</f>
        <v>0</v>
      </c>
      <c r="K642" s="10" t="s">
        <v>190</v>
      </c>
    </row>
    <row r="643" spans="1:11" ht="15" customHeight="1" x14ac:dyDescent="0.25">
      <c r="A643" t="str">
        <f t="shared" si="13"/>
        <v>b</v>
      </c>
      <c r="B643" s="8"/>
      <c r="C643" s="9" t="s">
        <v>13</v>
      </c>
      <c r="D643" s="10">
        <f>SUM('დამტკ. ბიუჯ.'!D643,'დამტკ. საკუთ.'!D643)</f>
        <v>0</v>
      </c>
      <c r="E643" s="10">
        <f>SUM('დამტკ. ბიუჯ.'!E643,'დამტკ. საკუთ.'!E643)</f>
        <v>0</v>
      </c>
      <c r="F643" s="10">
        <f>SUM('დამტკ. ბიუჯ.'!F643,'დამტკ. საკუთ.'!F643)</f>
        <v>0</v>
      </c>
      <c r="G643" s="10">
        <f>SUM('დამტკ. ბიუჯ.'!G643,'დამტკ. საკუთ.'!G643)</f>
        <v>0</v>
      </c>
      <c r="H643" s="10">
        <f>SUM('დამტკ. ბიუჯ.'!H643,'დამტკ. საკუთ.'!H643)</f>
        <v>0</v>
      </c>
      <c r="I643" s="10">
        <f>SUM('დამტკ. ბიუჯ.'!I643,'დამტკ. საკუთ.'!I643)</f>
        <v>0</v>
      </c>
      <c r="J643" s="10">
        <f>SUM('დამტკ. ბიუჯ.'!J643,'დამტკ. საკუთ.'!J643)</f>
        <v>0</v>
      </c>
      <c r="K643" s="10" t="s">
        <v>190</v>
      </c>
    </row>
    <row r="644" spans="1:11" ht="15" customHeight="1" x14ac:dyDescent="0.25">
      <c r="A644" t="str">
        <f t="shared" si="13"/>
        <v>b</v>
      </c>
      <c r="B644" s="8"/>
      <c r="C644" s="9" t="s">
        <v>14</v>
      </c>
      <c r="D644" s="10">
        <f>SUM('დამტკ. ბიუჯ.'!D644,'დამტკ. საკუთ.'!D644)</f>
        <v>0</v>
      </c>
      <c r="E644" s="10">
        <f>SUM('დამტკ. ბიუჯ.'!E644,'დამტკ. საკუთ.'!E644)</f>
        <v>0</v>
      </c>
      <c r="F644" s="10">
        <f>SUM('დამტკ. ბიუჯ.'!F644,'დამტკ. საკუთ.'!F644)</f>
        <v>0</v>
      </c>
      <c r="G644" s="10">
        <f>SUM('დამტკ. ბიუჯ.'!G644,'დამტკ. საკუთ.'!G644)</f>
        <v>0</v>
      </c>
      <c r="H644" s="10">
        <f>SUM('დამტკ. ბიუჯ.'!H644,'დამტკ. საკუთ.'!H644)</f>
        <v>0</v>
      </c>
      <c r="I644" s="10">
        <f>SUM('დამტკ. ბიუჯ.'!I644,'დამტკ. საკუთ.'!I644)</f>
        <v>0</v>
      </c>
      <c r="J644" s="10">
        <f>SUM('დამტკ. ბიუჯ.'!J644,'დამტკ. საკუთ.'!J644)</f>
        <v>0</v>
      </c>
      <c r="K644" s="10" t="s">
        <v>190</v>
      </c>
    </row>
    <row r="645" spans="1:11" ht="15" customHeight="1" x14ac:dyDescent="0.25">
      <c r="A645" t="str">
        <f t="shared" si="13"/>
        <v>b</v>
      </c>
      <c r="B645" s="8"/>
      <c r="C645" s="9" t="s">
        <v>15</v>
      </c>
      <c r="D645" s="10">
        <f>SUM('დამტკ. ბიუჯ.'!D645,'დამტკ. საკუთ.'!D645)</f>
        <v>0</v>
      </c>
      <c r="E645" s="10">
        <f>SUM('დამტკ. ბიუჯ.'!E645,'დამტკ. საკუთ.'!E645)</f>
        <v>0</v>
      </c>
      <c r="F645" s="10">
        <f>SUM('დამტკ. ბიუჯ.'!F645,'დამტკ. საკუთ.'!F645)</f>
        <v>0</v>
      </c>
      <c r="G645" s="10">
        <f>SUM('დამტკ. ბიუჯ.'!G645,'დამტკ. საკუთ.'!G645)</f>
        <v>0</v>
      </c>
      <c r="H645" s="10">
        <f>SUM('დამტკ. ბიუჯ.'!H645,'დამტკ. საკუთ.'!H645)</f>
        <v>0</v>
      </c>
      <c r="I645" s="10">
        <f>SUM('დამტკ. ბიუჯ.'!I645,'დამტკ. საკუთ.'!I645)</f>
        <v>0</v>
      </c>
      <c r="J645" s="10">
        <f>SUM('დამტკ. ბიუჯ.'!J645,'დამტკ. საკუთ.'!J645)</f>
        <v>0</v>
      </c>
      <c r="K645" s="10" t="s">
        <v>190</v>
      </c>
    </row>
    <row r="646" spans="1:11" ht="15" customHeight="1" x14ac:dyDescent="0.25">
      <c r="A646" t="str">
        <f t="shared" si="13"/>
        <v>a</v>
      </c>
      <c r="B646" s="8"/>
      <c r="C646" s="9" t="s">
        <v>16</v>
      </c>
      <c r="D646" s="10">
        <f>SUM('დამტკ. ბიუჯ.'!D646,'დამტკ. საკუთ.'!D646)</f>
        <v>9000000</v>
      </c>
      <c r="E646" s="10">
        <f>SUM('დამტკ. ბიუჯ.'!E646,'დამტკ. საკუთ.'!E646)</f>
        <v>2220000</v>
      </c>
      <c r="F646" s="10">
        <f>SUM('დამტკ. ბიუჯ.'!F646,'დამტკ. საკუთ.'!F646)</f>
        <v>2250000</v>
      </c>
      <c r="G646" s="10">
        <f>SUM('დამტკ. ბიუჯ.'!G646,'დამტკ. საკუთ.'!G646)</f>
        <v>2290000</v>
      </c>
      <c r="H646" s="10">
        <f>SUM('დამტკ. ბიუჯ.'!H646,'დამტკ. საკუთ.'!H646)</f>
        <v>2240000</v>
      </c>
      <c r="I646" s="10">
        <f>SUM('დამტკ. ბიუჯ.'!I646,'დამტკ. საკუთ.'!I646)</f>
        <v>4470000</v>
      </c>
      <c r="J646" s="10">
        <f>SUM('დამტკ. ბიუჯ.'!J646,'დამტკ. საკუთ.'!J646)</f>
        <v>6760000</v>
      </c>
      <c r="K646" s="10" t="s">
        <v>190</v>
      </c>
    </row>
    <row r="647" spans="1:11" ht="15" customHeight="1" x14ac:dyDescent="0.25">
      <c r="A647" t="str">
        <f t="shared" si="13"/>
        <v>b</v>
      </c>
      <c r="B647" s="8"/>
      <c r="C647" s="9" t="s">
        <v>17</v>
      </c>
      <c r="D647" s="10">
        <f>SUM('დამტკ. ბიუჯ.'!D647,'დამტკ. საკუთ.'!D647)</f>
        <v>0</v>
      </c>
      <c r="E647" s="10">
        <f>SUM('დამტკ. ბიუჯ.'!E647,'დამტკ. საკუთ.'!E647)</f>
        <v>0</v>
      </c>
      <c r="F647" s="10">
        <f>SUM('დამტკ. ბიუჯ.'!F647,'დამტკ. საკუთ.'!F647)</f>
        <v>0</v>
      </c>
      <c r="G647" s="10">
        <f>SUM('დამტკ. ბიუჯ.'!G647,'დამტკ. საკუთ.'!G647)</f>
        <v>0</v>
      </c>
      <c r="H647" s="10">
        <f>SUM('დამტკ. ბიუჯ.'!H647,'დამტკ. საკუთ.'!H647)</f>
        <v>0</v>
      </c>
      <c r="I647" s="10">
        <f>SUM('დამტკ. ბიუჯ.'!I647,'დამტკ. საკუთ.'!I647)</f>
        <v>0</v>
      </c>
      <c r="J647" s="10">
        <f>SUM('დამტკ. ბიუჯ.'!J647,'დამტკ. საკუთ.'!J647)</f>
        <v>0</v>
      </c>
      <c r="K647" s="10" t="s">
        <v>190</v>
      </c>
    </row>
    <row r="648" spans="1:11" ht="15" customHeight="1" x14ac:dyDescent="0.25">
      <c r="A648" t="str">
        <f t="shared" si="13"/>
        <v>b</v>
      </c>
      <c r="B648" s="5"/>
      <c r="C648" s="6" t="s">
        <v>18</v>
      </c>
      <c r="D648" s="7">
        <f>SUM('დამტკ. ბიუჯ.'!D648,'დამტკ. საკუთ.'!D648)</f>
        <v>0</v>
      </c>
      <c r="E648" s="7">
        <f>SUM('დამტკ. ბიუჯ.'!E648,'დამტკ. საკუთ.'!E648)</f>
        <v>0</v>
      </c>
      <c r="F648" s="7">
        <f>SUM('დამტკ. ბიუჯ.'!F648,'დამტკ. საკუთ.'!F648)</f>
        <v>0</v>
      </c>
      <c r="G648" s="7">
        <f>SUM('დამტკ. ბიუჯ.'!G648,'დამტკ. საკუთ.'!G648)</f>
        <v>0</v>
      </c>
      <c r="H648" s="7">
        <f>SUM('დამტკ. ბიუჯ.'!H648,'დამტკ. საკუთ.'!H648)</f>
        <v>0</v>
      </c>
      <c r="I648" s="7">
        <f>SUM('დამტკ. ბიუჯ.'!I648,'დამტკ. საკუთ.'!I648)</f>
        <v>0</v>
      </c>
      <c r="J648" s="7">
        <f>SUM('დამტკ. ბიუჯ.'!J648,'დამტკ. საკუთ.'!J648)</f>
        <v>0</v>
      </c>
      <c r="K648" s="7" t="s">
        <v>190</v>
      </c>
    </row>
    <row r="649" spans="1:11" ht="15" customHeight="1" x14ac:dyDescent="0.25">
      <c r="A649" t="str">
        <f t="shared" si="13"/>
        <v>b</v>
      </c>
      <c r="B649" s="5"/>
      <c r="C649" s="6" t="s">
        <v>19</v>
      </c>
      <c r="D649" s="7">
        <f>SUM('დამტკ. ბიუჯ.'!D649,'დამტკ. საკუთ.'!D649)</f>
        <v>0</v>
      </c>
      <c r="E649" s="7">
        <f>SUM('დამტკ. ბიუჯ.'!E649,'დამტკ. საკუთ.'!E649)</f>
        <v>0</v>
      </c>
      <c r="F649" s="7">
        <f>SUM('დამტკ. ბიუჯ.'!F649,'დამტკ. საკუთ.'!F649)</f>
        <v>0</v>
      </c>
      <c r="G649" s="7">
        <f>SUM('დამტკ. ბიუჯ.'!G649,'დამტკ. საკუთ.'!G649)</f>
        <v>0</v>
      </c>
      <c r="H649" s="7">
        <f>SUM('დამტკ. ბიუჯ.'!H649,'დამტკ. საკუთ.'!H649)</f>
        <v>0</v>
      </c>
      <c r="I649" s="7">
        <f>SUM('დამტკ. ბიუჯ.'!I649,'დამტკ. საკუთ.'!I649)</f>
        <v>0</v>
      </c>
      <c r="J649" s="7">
        <f>SUM('დამტკ. ბიუჯ.'!J649,'დამტკ. საკუთ.'!J649)</f>
        <v>0</v>
      </c>
      <c r="K649" s="7" t="s">
        <v>190</v>
      </c>
    </row>
    <row r="650" spans="1:11" ht="15.75" customHeight="1" thickBot="1" x14ac:dyDescent="0.3">
      <c r="A650" t="str">
        <f t="shared" si="13"/>
        <v>b</v>
      </c>
      <c r="B650" s="11"/>
      <c r="C650" s="12" t="s">
        <v>20</v>
      </c>
      <c r="D650" s="13">
        <f>SUM('დამტკ. ბიუჯ.'!D650,'დამტკ. საკუთ.'!D650)</f>
        <v>0</v>
      </c>
      <c r="E650" s="13">
        <f>SUM('დამტკ. ბიუჯ.'!E650,'დამტკ. საკუთ.'!E650)</f>
        <v>0</v>
      </c>
      <c r="F650" s="13">
        <f>SUM('დამტკ. ბიუჯ.'!F650,'დამტკ. საკუთ.'!F650)</f>
        <v>0</v>
      </c>
      <c r="G650" s="13">
        <f>SUM('დამტკ. ბიუჯ.'!G650,'დამტკ. საკუთ.'!G650)</f>
        <v>0</v>
      </c>
      <c r="H650" s="13">
        <f>SUM('დამტკ. ბიუჯ.'!H650,'დამტკ. საკუთ.'!H650)</f>
        <v>0</v>
      </c>
      <c r="I650" s="13">
        <f>SUM('დამტკ. ბიუჯ.'!I650,'დამტკ. საკუთ.'!I650)</f>
        <v>0</v>
      </c>
      <c r="J650" s="13">
        <f>SUM('დამტკ. ბიუჯ.'!J650,'დამტკ. საკუთ.'!J650)</f>
        <v>0</v>
      </c>
      <c r="K650" s="13" t="s">
        <v>190</v>
      </c>
    </row>
    <row r="651" spans="1:11" ht="32.25" customHeight="1" thickTop="1" thickBot="1" x14ac:dyDescent="0.3">
      <c r="A651" t="str">
        <f t="shared" si="13"/>
        <v>a</v>
      </c>
      <c r="B651" s="16" t="s">
        <v>115</v>
      </c>
      <c r="C651" s="4" t="s">
        <v>114</v>
      </c>
      <c r="D651" s="4">
        <f>SUM('დამტკ. ბიუჯ.'!D651,'დამტკ. საკუთ.'!D651)</f>
        <v>9000000</v>
      </c>
      <c r="E651" s="4">
        <f>SUM('დამტკ. ბიუჯ.'!E651,'დამტკ. საკუთ.'!E651)</f>
        <v>2220000</v>
      </c>
      <c r="F651" s="4">
        <f>SUM('დამტკ. ბიუჯ.'!F651,'დამტკ. საკუთ.'!F651)</f>
        <v>2250000</v>
      </c>
      <c r="G651" s="4">
        <f>SUM('დამტკ. ბიუჯ.'!G651,'დამტკ. საკუთ.'!G651)</f>
        <v>2290000</v>
      </c>
      <c r="H651" s="4">
        <f>SUM('დამტკ. ბიუჯ.'!H651,'დამტკ. საკუთ.'!H651)</f>
        <v>2240000</v>
      </c>
      <c r="I651" s="4">
        <f>SUM('დამტკ. ბიუჯ.'!I651,'დამტკ. საკუთ.'!I651)</f>
        <v>4470000</v>
      </c>
      <c r="J651" s="4">
        <f>SUM('დამტკ. ბიუჯ.'!J651,'დამტკ. საკუთ.'!J651)</f>
        <v>6760000</v>
      </c>
      <c r="K651" s="4" t="s">
        <v>190</v>
      </c>
    </row>
    <row r="652" spans="1:11" ht="15.75" customHeight="1" thickTop="1" x14ac:dyDescent="0.25">
      <c r="A652" t="str">
        <f t="shared" si="13"/>
        <v>a</v>
      </c>
      <c r="B652" s="5"/>
      <c r="C652" s="6" t="s">
        <v>10</v>
      </c>
      <c r="D652" s="7">
        <f>SUM('დამტკ. ბიუჯ.'!D652,'დამტკ. საკუთ.'!D652)</f>
        <v>9000000</v>
      </c>
      <c r="E652" s="7">
        <f>SUM('დამტკ. ბიუჯ.'!E652,'დამტკ. საკუთ.'!E652)</f>
        <v>2220000</v>
      </c>
      <c r="F652" s="7">
        <f>SUM('დამტკ. ბიუჯ.'!F652,'დამტკ. საკუთ.'!F652)</f>
        <v>2250000</v>
      </c>
      <c r="G652" s="7">
        <f>SUM('დამტკ. ბიუჯ.'!G652,'დამტკ. საკუთ.'!G652)</f>
        <v>2290000</v>
      </c>
      <c r="H652" s="7">
        <f>SUM('დამტკ. ბიუჯ.'!H652,'დამტკ. საკუთ.'!H652)</f>
        <v>2240000</v>
      </c>
      <c r="I652" s="7">
        <f>SUM('დამტკ. ბიუჯ.'!I652,'დამტკ. საკუთ.'!I652)</f>
        <v>4470000</v>
      </c>
      <c r="J652" s="7">
        <f>SUM('დამტკ. ბიუჯ.'!J652,'დამტკ. საკუთ.'!J652)</f>
        <v>6760000</v>
      </c>
      <c r="K652" s="7" t="s">
        <v>190</v>
      </c>
    </row>
    <row r="653" spans="1:11" ht="15" customHeight="1" x14ac:dyDescent="0.25">
      <c r="A653" t="str">
        <f t="shared" si="13"/>
        <v>b</v>
      </c>
      <c r="B653" s="8"/>
      <c r="C653" s="9" t="s">
        <v>11</v>
      </c>
      <c r="D653" s="10">
        <f>SUM('დამტკ. ბიუჯ.'!D653,'დამტკ. საკუთ.'!D653)</f>
        <v>0</v>
      </c>
      <c r="E653" s="10">
        <f>SUM('დამტკ. ბიუჯ.'!E653,'დამტკ. საკუთ.'!E653)</f>
        <v>0</v>
      </c>
      <c r="F653" s="10">
        <f>SUM('დამტკ. ბიუჯ.'!F653,'დამტკ. საკუთ.'!F653)</f>
        <v>0</v>
      </c>
      <c r="G653" s="10">
        <f>SUM('დამტკ. ბიუჯ.'!G653,'დამტკ. საკუთ.'!G653)</f>
        <v>0</v>
      </c>
      <c r="H653" s="10">
        <f>SUM('დამტკ. ბიუჯ.'!H653,'დამტკ. საკუთ.'!H653)</f>
        <v>0</v>
      </c>
      <c r="I653" s="10">
        <f>SUM('დამტკ. ბიუჯ.'!I653,'დამტკ. საკუთ.'!I653)</f>
        <v>0</v>
      </c>
      <c r="J653" s="10">
        <f>SUM('დამტკ. ბიუჯ.'!J653,'დამტკ. საკუთ.'!J653)</f>
        <v>0</v>
      </c>
      <c r="K653" s="10" t="s">
        <v>190</v>
      </c>
    </row>
    <row r="654" spans="1:11" ht="15" customHeight="1" x14ac:dyDescent="0.25">
      <c r="A654" t="str">
        <f t="shared" si="13"/>
        <v>b</v>
      </c>
      <c r="B654" s="8"/>
      <c r="C654" s="9" t="s">
        <v>12</v>
      </c>
      <c r="D654" s="10">
        <f>SUM('დამტკ. ბიუჯ.'!D654,'დამტკ. საკუთ.'!D654)</f>
        <v>0</v>
      </c>
      <c r="E654" s="10">
        <f>SUM('დამტკ. ბიუჯ.'!E654,'დამტკ. საკუთ.'!E654)</f>
        <v>0</v>
      </c>
      <c r="F654" s="10">
        <f>SUM('დამტკ. ბიუჯ.'!F654,'დამტკ. საკუთ.'!F654)</f>
        <v>0</v>
      </c>
      <c r="G654" s="10">
        <f>SUM('დამტკ. ბიუჯ.'!G654,'დამტკ. საკუთ.'!G654)</f>
        <v>0</v>
      </c>
      <c r="H654" s="10">
        <f>SUM('დამტკ. ბიუჯ.'!H654,'დამტკ. საკუთ.'!H654)</f>
        <v>0</v>
      </c>
      <c r="I654" s="10">
        <f>SUM('დამტკ. ბიუჯ.'!I654,'დამტკ. საკუთ.'!I654)</f>
        <v>0</v>
      </c>
      <c r="J654" s="10">
        <f>SUM('დამტკ. ბიუჯ.'!J654,'დამტკ. საკუთ.'!J654)</f>
        <v>0</v>
      </c>
      <c r="K654" s="10" t="s">
        <v>190</v>
      </c>
    </row>
    <row r="655" spans="1:11" ht="15" customHeight="1" x14ac:dyDescent="0.25">
      <c r="A655" t="str">
        <f t="shared" si="13"/>
        <v>b</v>
      </c>
      <c r="B655" s="8"/>
      <c r="C655" s="9" t="s">
        <v>13</v>
      </c>
      <c r="D655" s="10">
        <f>SUM('დამტკ. ბიუჯ.'!D655,'დამტკ. საკუთ.'!D655)</f>
        <v>0</v>
      </c>
      <c r="E655" s="10">
        <f>SUM('დამტკ. ბიუჯ.'!E655,'დამტკ. საკუთ.'!E655)</f>
        <v>0</v>
      </c>
      <c r="F655" s="10">
        <f>SUM('დამტკ. ბიუჯ.'!F655,'დამტკ. საკუთ.'!F655)</f>
        <v>0</v>
      </c>
      <c r="G655" s="10">
        <f>SUM('დამტკ. ბიუჯ.'!G655,'დამტკ. საკუთ.'!G655)</f>
        <v>0</v>
      </c>
      <c r="H655" s="10">
        <f>SUM('დამტკ. ბიუჯ.'!H655,'დამტკ. საკუთ.'!H655)</f>
        <v>0</v>
      </c>
      <c r="I655" s="10">
        <f>SUM('დამტკ. ბიუჯ.'!I655,'დამტკ. საკუთ.'!I655)</f>
        <v>0</v>
      </c>
      <c r="J655" s="10">
        <f>SUM('დამტკ. ბიუჯ.'!J655,'დამტკ. საკუთ.'!J655)</f>
        <v>0</v>
      </c>
      <c r="K655" s="10" t="s">
        <v>190</v>
      </c>
    </row>
    <row r="656" spans="1:11" ht="15" customHeight="1" x14ac:dyDescent="0.25">
      <c r="A656" t="str">
        <f t="shared" si="13"/>
        <v>b</v>
      </c>
      <c r="B656" s="8"/>
      <c r="C656" s="9" t="s">
        <v>14</v>
      </c>
      <c r="D656" s="10">
        <f>SUM('დამტკ. ბიუჯ.'!D656,'დამტკ. საკუთ.'!D656)</f>
        <v>0</v>
      </c>
      <c r="E656" s="10">
        <f>SUM('დამტკ. ბიუჯ.'!E656,'დამტკ. საკუთ.'!E656)</f>
        <v>0</v>
      </c>
      <c r="F656" s="10">
        <f>SUM('დამტკ. ბიუჯ.'!F656,'დამტკ. საკუთ.'!F656)</f>
        <v>0</v>
      </c>
      <c r="G656" s="10">
        <f>SUM('დამტკ. ბიუჯ.'!G656,'დამტკ. საკუთ.'!G656)</f>
        <v>0</v>
      </c>
      <c r="H656" s="10">
        <f>SUM('დამტკ. ბიუჯ.'!H656,'დამტკ. საკუთ.'!H656)</f>
        <v>0</v>
      </c>
      <c r="I656" s="10">
        <f>SUM('დამტკ. ბიუჯ.'!I656,'დამტკ. საკუთ.'!I656)</f>
        <v>0</v>
      </c>
      <c r="J656" s="10">
        <f>SUM('დამტკ. ბიუჯ.'!J656,'დამტკ. საკუთ.'!J656)</f>
        <v>0</v>
      </c>
      <c r="K656" s="10" t="s">
        <v>190</v>
      </c>
    </row>
    <row r="657" spans="1:11" ht="15" customHeight="1" x14ac:dyDescent="0.25">
      <c r="A657" t="str">
        <f t="shared" si="13"/>
        <v>b</v>
      </c>
      <c r="B657" s="8"/>
      <c r="C657" s="9" t="s">
        <v>15</v>
      </c>
      <c r="D657" s="10">
        <f>SUM('დამტკ. ბიუჯ.'!D657,'დამტკ. საკუთ.'!D657)</f>
        <v>0</v>
      </c>
      <c r="E657" s="10">
        <f>SUM('დამტკ. ბიუჯ.'!E657,'დამტკ. საკუთ.'!E657)</f>
        <v>0</v>
      </c>
      <c r="F657" s="10">
        <f>SUM('დამტკ. ბიუჯ.'!F657,'დამტკ. საკუთ.'!F657)</f>
        <v>0</v>
      </c>
      <c r="G657" s="10">
        <f>SUM('დამტკ. ბიუჯ.'!G657,'დამტკ. საკუთ.'!G657)</f>
        <v>0</v>
      </c>
      <c r="H657" s="10">
        <f>SUM('დამტკ. ბიუჯ.'!H657,'დამტკ. საკუთ.'!H657)</f>
        <v>0</v>
      </c>
      <c r="I657" s="10">
        <f>SUM('დამტკ. ბიუჯ.'!I657,'დამტკ. საკუთ.'!I657)</f>
        <v>0</v>
      </c>
      <c r="J657" s="10">
        <f>SUM('დამტკ. ბიუჯ.'!J657,'დამტკ. საკუთ.'!J657)</f>
        <v>0</v>
      </c>
      <c r="K657" s="10" t="s">
        <v>190</v>
      </c>
    </row>
    <row r="658" spans="1:11" ht="15" customHeight="1" x14ac:dyDescent="0.25">
      <c r="A658" t="str">
        <f t="shared" si="13"/>
        <v>a</v>
      </c>
      <c r="B658" s="8"/>
      <c r="C658" s="9" t="s">
        <v>16</v>
      </c>
      <c r="D658" s="10">
        <f>SUM('დამტკ. ბიუჯ.'!D658,'დამტკ. საკუთ.'!D658)</f>
        <v>9000000</v>
      </c>
      <c r="E658" s="10">
        <f>SUM('დამტკ. ბიუჯ.'!E658,'დამტკ. საკუთ.'!E658)</f>
        <v>2220000</v>
      </c>
      <c r="F658" s="10">
        <f>SUM('დამტკ. ბიუჯ.'!F658,'დამტკ. საკუთ.'!F658)</f>
        <v>2250000</v>
      </c>
      <c r="G658" s="10">
        <f>SUM('დამტკ. ბიუჯ.'!G658,'დამტკ. საკუთ.'!G658)</f>
        <v>2290000</v>
      </c>
      <c r="H658" s="10">
        <f>SUM('დამტკ. ბიუჯ.'!H658,'დამტკ. საკუთ.'!H658)</f>
        <v>2240000</v>
      </c>
      <c r="I658" s="10">
        <f>SUM('დამტკ. ბიუჯ.'!I658,'დამტკ. საკუთ.'!I658)</f>
        <v>4470000</v>
      </c>
      <c r="J658" s="10">
        <f>SUM('დამტკ. ბიუჯ.'!J658,'დამტკ. საკუთ.'!J658)</f>
        <v>6760000</v>
      </c>
      <c r="K658" s="10" t="s">
        <v>190</v>
      </c>
    </row>
    <row r="659" spans="1:11" ht="15" customHeight="1" x14ac:dyDescent="0.25">
      <c r="A659" t="str">
        <f t="shared" si="13"/>
        <v>b</v>
      </c>
      <c r="B659" s="8"/>
      <c r="C659" s="9" t="s">
        <v>17</v>
      </c>
      <c r="D659" s="10">
        <f>SUM('დამტკ. ბიუჯ.'!D659,'დამტკ. საკუთ.'!D659)</f>
        <v>0</v>
      </c>
      <c r="E659" s="10">
        <f>SUM('დამტკ. ბიუჯ.'!E659,'დამტკ. საკუთ.'!E659)</f>
        <v>0</v>
      </c>
      <c r="F659" s="10">
        <f>SUM('დამტკ. ბიუჯ.'!F659,'დამტკ. საკუთ.'!F659)</f>
        <v>0</v>
      </c>
      <c r="G659" s="10">
        <f>SUM('დამტკ. ბიუჯ.'!G659,'დამტკ. საკუთ.'!G659)</f>
        <v>0</v>
      </c>
      <c r="H659" s="10">
        <f>SUM('დამტკ. ბიუჯ.'!H659,'დამტკ. საკუთ.'!H659)</f>
        <v>0</v>
      </c>
      <c r="I659" s="10">
        <f>SUM('დამტკ. ბიუჯ.'!I659,'დამტკ. საკუთ.'!I659)</f>
        <v>0</v>
      </c>
      <c r="J659" s="10">
        <f>SUM('დამტკ. ბიუჯ.'!J659,'დამტკ. საკუთ.'!J659)</f>
        <v>0</v>
      </c>
      <c r="K659" s="10" t="s">
        <v>190</v>
      </c>
    </row>
    <row r="660" spans="1:11" ht="15" customHeight="1" x14ac:dyDescent="0.25">
      <c r="A660" t="str">
        <f t="shared" si="13"/>
        <v>b</v>
      </c>
      <c r="B660" s="5"/>
      <c r="C660" s="6" t="s">
        <v>18</v>
      </c>
      <c r="D660" s="7">
        <f>SUM('დამტკ. ბიუჯ.'!D660,'დამტკ. საკუთ.'!D660)</f>
        <v>0</v>
      </c>
      <c r="E660" s="7">
        <f>SUM('დამტკ. ბიუჯ.'!E660,'დამტკ. საკუთ.'!E660)</f>
        <v>0</v>
      </c>
      <c r="F660" s="7">
        <f>SUM('დამტკ. ბიუჯ.'!F660,'დამტკ. საკუთ.'!F660)</f>
        <v>0</v>
      </c>
      <c r="G660" s="7">
        <f>SUM('დამტკ. ბიუჯ.'!G660,'დამტკ. საკუთ.'!G660)</f>
        <v>0</v>
      </c>
      <c r="H660" s="7">
        <f>SUM('დამტკ. ბიუჯ.'!H660,'დამტკ. საკუთ.'!H660)</f>
        <v>0</v>
      </c>
      <c r="I660" s="7">
        <f>SUM('დამტკ. ბიუჯ.'!I660,'დამტკ. საკუთ.'!I660)</f>
        <v>0</v>
      </c>
      <c r="J660" s="7">
        <f>SUM('დამტკ. ბიუჯ.'!J660,'დამტკ. საკუთ.'!J660)</f>
        <v>0</v>
      </c>
      <c r="K660" s="7" t="s">
        <v>190</v>
      </c>
    </row>
    <row r="661" spans="1:11" ht="15" customHeight="1" x14ac:dyDescent="0.25">
      <c r="A661" t="str">
        <f t="shared" si="13"/>
        <v>b</v>
      </c>
      <c r="B661" s="5"/>
      <c r="C661" s="6" t="s">
        <v>19</v>
      </c>
      <c r="D661" s="7">
        <f>SUM('დამტკ. ბიუჯ.'!D661,'დამტკ. საკუთ.'!D661)</f>
        <v>0</v>
      </c>
      <c r="E661" s="7">
        <f>SUM('დამტკ. ბიუჯ.'!E661,'დამტკ. საკუთ.'!E661)</f>
        <v>0</v>
      </c>
      <c r="F661" s="7">
        <f>SUM('დამტკ. ბიუჯ.'!F661,'დამტკ. საკუთ.'!F661)</f>
        <v>0</v>
      </c>
      <c r="G661" s="7">
        <f>SUM('დამტკ. ბიუჯ.'!G661,'დამტკ. საკუთ.'!G661)</f>
        <v>0</v>
      </c>
      <c r="H661" s="7">
        <f>SUM('დამტკ. ბიუჯ.'!H661,'დამტკ. საკუთ.'!H661)</f>
        <v>0</v>
      </c>
      <c r="I661" s="7">
        <f>SUM('დამტკ. ბიუჯ.'!I661,'დამტკ. საკუთ.'!I661)</f>
        <v>0</v>
      </c>
      <c r="J661" s="7">
        <f>SUM('დამტკ. ბიუჯ.'!J661,'დამტკ. საკუთ.'!J661)</f>
        <v>0</v>
      </c>
      <c r="K661" s="7" t="s">
        <v>190</v>
      </c>
    </row>
    <row r="662" spans="1:11" ht="15.75" customHeight="1" thickBot="1" x14ac:dyDescent="0.3">
      <c r="A662" t="str">
        <f t="shared" si="13"/>
        <v>b</v>
      </c>
      <c r="B662" s="11"/>
      <c r="C662" s="12" t="s">
        <v>20</v>
      </c>
      <c r="D662" s="13">
        <f>SUM('დამტკ. ბიუჯ.'!D662,'დამტკ. საკუთ.'!D662)</f>
        <v>0</v>
      </c>
      <c r="E662" s="13">
        <f>SUM('დამტკ. ბიუჯ.'!E662,'დამტკ. საკუთ.'!E662)</f>
        <v>0</v>
      </c>
      <c r="F662" s="13">
        <f>SUM('დამტკ. ბიუჯ.'!F662,'დამტკ. საკუთ.'!F662)</f>
        <v>0</v>
      </c>
      <c r="G662" s="13">
        <f>SUM('დამტკ. ბიუჯ.'!G662,'დამტკ. საკუთ.'!G662)</f>
        <v>0</v>
      </c>
      <c r="H662" s="13">
        <f>SUM('დამტკ. ბიუჯ.'!H662,'დამტკ. საკუთ.'!H662)</f>
        <v>0</v>
      </c>
      <c r="I662" s="13">
        <f>SUM('დამტკ. ბიუჯ.'!I662,'დამტკ. საკუთ.'!I662)</f>
        <v>0</v>
      </c>
      <c r="J662" s="13">
        <f>SUM('დამტკ. ბიუჯ.'!J662,'დამტკ. საკუთ.'!J662)</f>
        <v>0</v>
      </c>
      <c r="K662" s="13" t="s">
        <v>190</v>
      </c>
    </row>
    <row r="663" spans="1:11" ht="32.25" customHeight="1" thickTop="1" thickBot="1" x14ac:dyDescent="0.3">
      <c r="A663" t="str">
        <f t="shared" si="13"/>
        <v>a</v>
      </c>
      <c r="B663" s="16" t="s">
        <v>116</v>
      </c>
      <c r="C663" s="4" t="s">
        <v>117</v>
      </c>
      <c r="D663" s="4">
        <f>SUM('დამტკ. ბიუჯ.'!D663,'დამტკ. საკუთ.'!D663)</f>
        <v>15400000</v>
      </c>
      <c r="E663" s="4">
        <f>SUM('დამტკ. ბიუჯ.'!E663,'დამტკ. საკუთ.'!E663)</f>
        <v>3482500</v>
      </c>
      <c r="F663" s="4">
        <f>SUM('დამტკ. ბიუჯ.'!F663,'დამტკ. საკუთ.'!F663)</f>
        <v>3802500</v>
      </c>
      <c r="G663" s="4">
        <f>SUM('დამტკ. ბიუჯ.'!G663,'დამტკ. საკუთ.'!G663)</f>
        <v>3579500</v>
      </c>
      <c r="H663" s="4">
        <f>SUM('დამტკ. ბიუჯ.'!H663,'დამტკ. საკუთ.'!H663)</f>
        <v>4535500</v>
      </c>
      <c r="I663" s="4">
        <f>SUM('დამტკ. ბიუჯ.'!I663,'დამტკ. საკუთ.'!I663)</f>
        <v>7285000</v>
      </c>
      <c r="J663" s="4">
        <f>SUM('დამტკ. ბიუჯ.'!J663,'დამტკ. საკუთ.'!J663)</f>
        <v>10864500</v>
      </c>
      <c r="K663" s="4" t="s">
        <v>190</v>
      </c>
    </row>
    <row r="664" spans="1:11" ht="15.75" customHeight="1" thickTop="1" x14ac:dyDescent="0.25">
      <c r="A664" t="str">
        <f t="shared" si="13"/>
        <v>a</v>
      </c>
      <c r="B664" s="5"/>
      <c r="C664" s="6" t="s">
        <v>10</v>
      </c>
      <c r="D664" s="7">
        <f>SUM('დამტკ. ბიუჯ.'!D664,'დამტკ. საკუთ.'!D664)</f>
        <v>15400000</v>
      </c>
      <c r="E664" s="7">
        <f>SUM('დამტკ. ბიუჯ.'!E664,'დამტკ. საკუთ.'!E664)</f>
        <v>3482500</v>
      </c>
      <c r="F664" s="7">
        <f>SUM('დამტკ. ბიუჯ.'!F664,'დამტკ. საკუთ.'!F664)</f>
        <v>3802500</v>
      </c>
      <c r="G664" s="7">
        <f>SUM('დამტკ. ბიუჯ.'!G664,'დამტკ. საკუთ.'!G664)</f>
        <v>3579500</v>
      </c>
      <c r="H664" s="7">
        <f>SUM('დამტკ. ბიუჯ.'!H664,'დამტკ. საკუთ.'!H664)</f>
        <v>4535500</v>
      </c>
      <c r="I664" s="7">
        <f>SUM('დამტკ. ბიუჯ.'!I664,'დამტკ. საკუთ.'!I664)</f>
        <v>7285000</v>
      </c>
      <c r="J664" s="7">
        <f>SUM('დამტკ. ბიუჯ.'!J664,'დამტკ. საკუთ.'!J664)</f>
        <v>10864500</v>
      </c>
      <c r="K664" s="7" t="s">
        <v>190</v>
      </c>
    </row>
    <row r="665" spans="1:11" ht="15" customHeight="1" x14ac:dyDescent="0.25">
      <c r="A665" t="str">
        <f t="shared" si="13"/>
        <v>b</v>
      </c>
      <c r="B665" s="8"/>
      <c r="C665" s="9" t="s">
        <v>11</v>
      </c>
      <c r="D665" s="10">
        <f>SUM('დამტკ. ბიუჯ.'!D665,'დამტკ. საკუთ.'!D665)</f>
        <v>0</v>
      </c>
      <c r="E665" s="10">
        <f>SUM('დამტკ. ბიუჯ.'!E665,'დამტკ. საკუთ.'!E665)</f>
        <v>0</v>
      </c>
      <c r="F665" s="10">
        <f>SUM('დამტკ. ბიუჯ.'!F665,'დამტკ. საკუთ.'!F665)</f>
        <v>0</v>
      </c>
      <c r="G665" s="10">
        <f>SUM('დამტკ. ბიუჯ.'!G665,'დამტკ. საკუთ.'!G665)</f>
        <v>0</v>
      </c>
      <c r="H665" s="10">
        <f>SUM('დამტკ. ბიუჯ.'!H665,'დამტკ. საკუთ.'!H665)</f>
        <v>0</v>
      </c>
      <c r="I665" s="10">
        <f>SUM('დამტკ. ბიუჯ.'!I665,'დამტკ. საკუთ.'!I665)</f>
        <v>0</v>
      </c>
      <c r="J665" s="10">
        <f>SUM('დამტკ. ბიუჯ.'!J665,'დამტკ. საკუთ.'!J665)</f>
        <v>0</v>
      </c>
      <c r="K665" s="10" t="s">
        <v>190</v>
      </c>
    </row>
    <row r="666" spans="1:11" ht="15" customHeight="1" x14ac:dyDescent="0.25">
      <c r="A666" t="str">
        <f t="shared" si="13"/>
        <v>a</v>
      </c>
      <c r="B666" s="8"/>
      <c r="C666" s="9" t="s">
        <v>12</v>
      </c>
      <c r="D666" s="10">
        <f>SUM('დამტკ. ბიუჯ.'!D666,'დამტკ. საკუთ.'!D666)</f>
        <v>1816000</v>
      </c>
      <c r="E666" s="10">
        <f>SUM('დამტკ. ბიუჯ.'!E666,'დამტკ. საკუთ.'!E666)</f>
        <v>270000</v>
      </c>
      <c r="F666" s="10">
        <f>SUM('დამტკ. ბიუჯ.'!F666,'დამტკ. საკუთ.'!F666)</f>
        <v>310000</v>
      </c>
      <c r="G666" s="10">
        <f>SUM('დამტკ. ბიუჯ.'!G666,'დამტკ. საკუთ.'!G666)</f>
        <v>310000</v>
      </c>
      <c r="H666" s="10">
        <f>SUM('დამტკ. ბიუჯ.'!H666,'დამტკ. საკუთ.'!H666)</f>
        <v>926000</v>
      </c>
      <c r="I666" s="10">
        <f>SUM('დამტკ. ბიუჯ.'!I666,'დამტკ. საკუთ.'!I666)</f>
        <v>580000</v>
      </c>
      <c r="J666" s="10">
        <f>SUM('დამტკ. ბიუჯ.'!J666,'დამტკ. საკუთ.'!J666)</f>
        <v>890000</v>
      </c>
      <c r="K666" s="10" t="s">
        <v>190</v>
      </c>
    </row>
    <row r="667" spans="1:11" ht="15" customHeight="1" x14ac:dyDescent="0.25">
      <c r="A667" t="str">
        <f t="shared" si="13"/>
        <v>b</v>
      </c>
      <c r="B667" s="8"/>
      <c r="C667" s="9" t="s">
        <v>13</v>
      </c>
      <c r="D667" s="10">
        <f>SUM('დამტკ. ბიუჯ.'!D667,'დამტკ. საკუთ.'!D667)</f>
        <v>0</v>
      </c>
      <c r="E667" s="10">
        <f>SUM('დამტკ. ბიუჯ.'!E667,'დამტკ. საკუთ.'!E667)</f>
        <v>0</v>
      </c>
      <c r="F667" s="10">
        <f>SUM('დამტკ. ბიუჯ.'!F667,'დამტკ. საკუთ.'!F667)</f>
        <v>0</v>
      </c>
      <c r="G667" s="10">
        <f>SUM('დამტკ. ბიუჯ.'!G667,'დამტკ. საკუთ.'!G667)</f>
        <v>0</v>
      </c>
      <c r="H667" s="10">
        <f>SUM('დამტკ. ბიუჯ.'!H667,'დამტკ. საკუთ.'!H667)</f>
        <v>0</v>
      </c>
      <c r="I667" s="10">
        <f>SUM('დამტკ. ბიუჯ.'!I667,'დამტკ. საკუთ.'!I667)</f>
        <v>0</v>
      </c>
      <c r="J667" s="10">
        <f>SUM('დამტკ. ბიუჯ.'!J667,'დამტკ. საკუთ.'!J667)</f>
        <v>0</v>
      </c>
      <c r="K667" s="10" t="s">
        <v>190</v>
      </c>
    </row>
    <row r="668" spans="1:11" ht="15" customHeight="1" x14ac:dyDescent="0.25">
      <c r="A668" t="str">
        <f t="shared" si="13"/>
        <v>b</v>
      </c>
      <c r="B668" s="8"/>
      <c r="C668" s="9" t="s">
        <v>14</v>
      </c>
      <c r="D668" s="10">
        <f>SUM('დამტკ. ბიუჯ.'!D668,'დამტკ. საკუთ.'!D668)</f>
        <v>0</v>
      </c>
      <c r="E668" s="10">
        <f>SUM('დამტკ. ბიუჯ.'!E668,'დამტკ. საკუთ.'!E668)</f>
        <v>0</v>
      </c>
      <c r="F668" s="10">
        <f>SUM('დამტკ. ბიუჯ.'!F668,'დამტკ. საკუთ.'!F668)</f>
        <v>0</v>
      </c>
      <c r="G668" s="10">
        <f>SUM('დამტკ. ბიუჯ.'!G668,'დამტკ. საკუთ.'!G668)</f>
        <v>0</v>
      </c>
      <c r="H668" s="10">
        <f>SUM('დამტკ. ბიუჯ.'!H668,'დამტკ. საკუთ.'!H668)</f>
        <v>0</v>
      </c>
      <c r="I668" s="10">
        <f>SUM('დამტკ. ბიუჯ.'!I668,'დამტკ. საკუთ.'!I668)</f>
        <v>0</v>
      </c>
      <c r="J668" s="10">
        <f>SUM('დამტკ. ბიუჯ.'!J668,'დამტკ. საკუთ.'!J668)</f>
        <v>0</v>
      </c>
      <c r="K668" s="10" t="s">
        <v>190</v>
      </c>
    </row>
    <row r="669" spans="1:11" ht="15" customHeight="1" x14ac:dyDescent="0.25">
      <c r="A669" t="str">
        <f t="shared" si="13"/>
        <v>b</v>
      </c>
      <c r="B669" s="8"/>
      <c r="C669" s="9" t="s">
        <v>15</v>
      </c>
      <c r="D669" s="10">
        <f>SUM('დამტკ. ბიუჯ.'!D669,'დამტკ. საკუთ.'!D669)</f>
        <v>0</v>
      </c>
      <c r="E669" s="10">
        <f>SUM('დამტკ. ბიუჯ.'!E669,'დამტკ. საკუთ.'!E669)</f>
        <v>0</v>
      </c>
      <c r="F669" s="10">
        <f>SUM('დამტკ. ბიუჯ.'!F669,'დამტკ. საკუთ.'!F669)</f>
        <v>0</v>
      </c>
      <c r="G669" s="10">
        <f>SUM('დამტკ. ბიუჯ.'!G669,'დამტკ. საკუთ.'!G669)</f>
        <v>0</v>
      </c>
      <c r="H669" s="10">
        <f>SUM('დამტკ. ბიუჯ.'!H669,'დამტკ. საკუთ.'!H669)</f>
        <v>0</v>
      </c>
      <c r="I669" s="10">
        <f>SUM('დამტკ. ბიუჯ.'!I669,'დამტკ. საკუთ.'!I669)</f>
        <v>0</v>
      </c>
      <c r="J669" s="10">
        <f>SUM('დამტკ. ბიუჯ.'!J669,'დამტკ. საკუთ.'!J669)</f>
        <v>0</v>
      </c>
      <c r="K669" s="10" t="s">
        <v>190</v>
      </c>
    </row>
    <row r="670" spans="1:11" ht="15" customHeight="1" x14ac:dyDescent="0.25">
      <c r="A670" t="str">
        <f t="shared" si="13"/>
        <v>a</v>
      </c>
      <c r="B670" s="8"/>
      <c r="C670" s="9" t="s">
        <v>16</v>
      </c>
      <c r="D670" s="10">
        <f>SUM('დამტკ. ბიუჯ.'!D670,'დამტკ. საკუთ.'!D670)</f>
        <v>13584000</v>
      </c>
      <c r="E670" s="10">
        <f>SUM('დამტკ. ბიუჯ.'!E670,'დამტკ. საკუთ.'!E670)</f>
        <v>3212500</v>
      </c>
      <c r="F670" s="10">
        <f>SUM('დამტკ. ბიუჯ.'!F670,'დამტკ. საკუთ.'!F670)</f>
        <v>3492500</v>
      </c>
      <c r="G670" s="10">
        <f>SUM('დამტკ. ბიუჯ.'!G670,'დამტკ. საკუთ.'!G670)</f>
        <v>3269500</v>
      </c>
      <c r="H670" s="10">
        <f>SUM('დამტკ. ბიუჯ.'!H670,'დამტკ. საკუთ.'!H670)</f>
        <v>3609500</v>
      </c>
      <c r="I670" s="10">
        <f>SUM('დამტკ. ბიუჯ.'!I670,'დამტკ. საკუთ.'!I670)</f>
        <v>6705000</v>
      </c>
      <c r="J670" s="10">
        <f>SUM('დამტკ. ბიუჯ.'!J670,'დამტკ. საკუთ.'!J670)</f>
        <v>9974500</v>
      </c>
      <c r="K670" s="10" t="s">
        <v>190</v>
      </c>
    </row>
    <row r="671" spans="1:11" ht="15" customHeight="1" x14ac:dyDescent="0.25">
      <c r="A671" t="str">
        <f t="shared" si="13"/>
        <v>b</v>
      </c>
      <c r="B671" s="8"/>
      <c r="C671" s="9" t="s">
        <v>17</v>
      </c>
      <c r="D671" s="10">
        <f>SUM('დამტკ. ბიუჯ.'!D671,'დამტკ. საკუთ.'!D671)</f>
        <v>0</v>
      </c>
      <c r="E671" s="10">
        <f>SUM('დამტკ. ბიუჯ.'!E671,'დამტკ. საკუთ.'!E671)</f>
        <v>0</v>
      </c>
      <c r="F671" s="10">
        <f>SUM('დამტკ. ბიუჯ.'!F671,'დამტკ. საკუთ.'!F671)</f>
        <v>0</v>
      </c>
      <c r="G671" s="10">
        <f>SUM('დამტკ. ბიუჯ.'!G671,'დამტკ. საკუთ.'!G671)</f>
        <v>0</v>
      </c>
      <c r="H671" s="10">
        <f>SUM('დამტკ. ბიუჯ.'!H671,'დამტკ. საკუთ.'!H671)</f>
        <v>0</v>
      </c>
      <c r="I671" s="10">
        <f>SUM('დამტკ. ბიუჯ.'!I671,'დამტკ. საკუთ.'!I671)</f>
        <v>0</v>
      </c>
      <c r="J671" s="10">
        <f>SUM('დამტკ. ბიუჯ.'!J671,'დამტკ. საკუთ.'!J671)</f>
        <v>0</v>
      </c>
      <c r="K671" s="10" t="s">
        <v>190</v>
      </c>
    </row>
    <row r="672" spans="1:11" ht="15" customHeight="1" x14ac:dyDescent="0.25">
      <c r="A672" t="str">
        <f t="shared" si="13"/>
        <v>b</v>
      </c>
      <c r="B672" s="5"/>
      <c r="C672" s="6" t="s">
        <v>18</v>
      </c>
      <c r="D672" s="7">
        <f>SUM('დამტკ. ბიუჯ.'!D672,'დამტკ. საკუთ.'!D672)</f>
        <v>0</v>
      </c>
      <c r="E672" s="7">
        <f>SUM('დამტკ. ბიუჯ.'!E672,'დამტკ. საკუთ.'!E672)</f>
        <v>0</v>
      </c>
      <c r="F672" s="7">
        <f>SUM('დამტკ. ბიუჯ.'!F672,'დამტკ. საკუთ.'!F672)</f>
        <v>0</v>
      </c>
      <c r="G672" s="7">
        <f>SUM('დამტკ. ბიუჯ.'!G672,'დამტკ. საკუთ.'!G672)</f>
        <v>0</v>
      </c>
      <c r="H672" s="7">
        <f>SUM('დამტკ. ბიუჯ.'!H672,'დამტკ. საკუთ.'!H672)</f>
        <v>0</v>
      </c>
      <c r="I672" s="7">
        <f>SUM('დამტკ. ბიუჯ.'!I672,'დამტკ. საკუთ.'!I672)</f>
        <v>0</v>
      </c>
      <c r="J672" s="7">
        <f>SUM('დამტკ. ბიუჯ.'!J672,'დამტკ. საკუთ.'!J672)</f>
        <v>0</v>
      </c>
      <c r="K672" s="7" t="s">
        <v>190</v>
      </c>
    </row>
    <row r="673" spans="1:11" ht="15" customHeight="1" x14ac:dyDescent="0.25">
      <c r="A673" t="str">
        <f t="shared" si="13"/>
        <v>b</v>
      </c>
      <c r="B673" s="5"/>
      <c r="C673" s="6" t="s">
        <v>19</v>
      </c>
      <c r="D673" s="7">
        <f>SUM('დამტკ. ბიუჯ.'!D673,'დამტკ. საკუთ.'!D673)</f>
        <v>0</v>
      </c>
      <c r="E673" s="7">
        <f>SUM('დამტკ. ბიუჯ.'!E673,'დამტკ. საკუთ.'!E673)</f>
        <v>0</v>
      </c>
      <c r="F673" s="7">
        <f>SUM('დამტკ. ბიუჯ.'!F673,'დამტკ. საკუთ.'!F673)</f>
        <v>0</v>
      </c>
      <c r="G673" s="7">
        <f>SUM('დამტკ. ბიუჯ.'!G673,'დამტკ. საკუთ.'!G673)</f>
        <v>0</v>
      </c>
      <c r="H673" s="7">
        <f>SUM('დამტკ. ბიუჯ.'!H673,'დამტკ. საკუთ.'!H673)</f>
        <v>0</v>
      </c>
      <c r="I673" s="7">
        <f>SUM('დამტკ. ბიუჯ.'!I673,'დამტკ. საკუთ.'!I673)</f>
        <v>0</v>
      </c>
      <c r="J673" s="7">
        <f>SUM('დამტკ. ბიუჯ.'!J673,'დამტკ. საკუთ.'!J673)</f>
        <v>0</v>
      </c>
      <c r="K673" s="7" t="s">
        <v>190</v>
      </c>
    </row>
    <row r="674" spans="1:11" ht="15.75" customHeight="1" thickBot="1" x14ac:dyDescent="0.3">
      <c r="A674" t="str">
        <f t="shared" si="13"/>
        <v>b</v>
      </c>
      <c r="B674" s="11"/>
      <c r="C674" s="12" t="s">
        <v>20</v>
      </c>
      <c r="D674" s="13">
        <f>SUM('დამტკ. ბიუჯ.'!D674,'დამტკ. საკუთ.'!D674)</f>
        <v>0</v>
      </c>
      <c r="E674" s="13">
        <f>SUM('დამტკ. ბიუჯ.'!E674,'დამტკ. საკუთ.'!E674)</f>
        <v>0</v>
      </c>
      <c r="F674" s="13">
        <f>SUM('დამტკ. ბიუჯ.'!F674,'დამტკ. საკუთ.'!F674)</f>
        <v>0</v>
      </c>
      <c r="G674" s="13">
        <f>SUM('დამტკ. ბიუჯ.'!G674,'დამტკ. საკუთ.'!G674)</f>
        <v>0</v>
      </c>
      <c r="H674" s="13">
        <f>SUM('დამტკ. ბიუჯ.'!H674,'დამტკ. საკუთ.'!H674)</f>
        <v>0</v>
      </c>
      <c r="I674" s="13">
        <f>SUM('დამტკ. ბიუჯ.'!I674,'დამტკ. საკუთ.'!I674)</f>
        <v>0</v>
      </c>
      <c r="J674" s="13">
        <f>SUM('დამტკ. ბიუჯ.'!J674,'დამტკ. საკუთ.'!J674)</f>
        <v>0</v>
      </c>
      <c r="K674" s="13" t="s">
        <v>190</v>
      </c>
    </row>
    <row r="675" spans="1:11" ht="32.25" customHeight="1" thickTop="1" thickBot="1" x14ac:dyDescent="0.3">
      <c r="A675" t="str">
        <f t="shared" si="13"/>
        <v>a</v>
      </c>
      <c r="B675" s="16" t="s">
        <v>118</v>
      </c>
      <c r="C675" s="4" t="s">
        <v>117</v>
      </c>
      <c r="D675" s="4">
        <f>SUM('დამტკ. ბიუჯ.'!D675,'დამტკ. საკუთ.'!D675)</f>
        <v>12637000</v>
      </c>
      <c r="E675" s="4">
        <f>SUM('დამტკ. ბიუჯ.'!E675,'დამტკ. საკუთ.'!E675)</f>
        <v>3100000</v>
      </c>
      <c r="F675" s="4">
        <f>SUM('დამტკ. ბიუჯ.'!F675,'დამტკ. საკუთ.'!F675)</f>
        <v>3380000</v>
      </c>
      <c r="G675" s="4">
        <f>SUM('დამტკ. ბიუჯ.'!G675,'დამტკ. საკუთ.'!G675)</f>
        <v>3157000</v>
      </c>
      <c r="H675" s="4">
        <f>SUM('დამტკ. ბიუჯ.'!H675,'დამტკ. საკუთ.'!H675)</f>
        <v>3000000</v>
      </c>
      <c r="I675" s="4">
        <f>SUM('დამტკ. ბიუჯ.'!I675,'დამტკ. საკუთ.'!I675)</f>
        <v>6480000</v>
      </c>
      <c r="J675" s="4">
        <f>SUM('დამტკ. ბიუჯ.'!J675,'დამტკ. საკუთ.'!J675)</f>
        <v>9637000</v>
      </c>
      <c r="K675" s="4" t="s">
        <v>190</v>
      </c>
    </row>
    <row r="676" spans="1:11" ht="15.75" customHeight="1" thickTop="1" x14ac:dyDescent="0.25">
      <c r="A676" t="str">
        <f t="shared" si="13"/>
        <v>a</v>
      </c>
      <c r="B676" s="5"/>
      <c r="C676" s="6" t="s">
        <v>10</v>
      </c>
      <c r="D676" s="7">
        <f>SUM('დამტკ. ბიუჯ.'!D676,'დამტკ. საკუთ.'!D676)</f>
        <v>12637000</v>
      </c>
      <c r="E676" s="7">
        <f>SUM('დამტკ. ბიუჯ.'!E676,'დამტკ. საკუთ.'!E676)</f>
        <v>3100000</v>
      </c>
      <c r="F676" s="7">
        <f>SUM('დამტკ. ბიუჯ.'!F676,'დამტკ. საკუთ.'!F676)</f>
        <v>3380000</v>
      </c>
      <c r="G676" s="7">
        <f>SUM('დამტკ. ბიუჯ.'!G676,'დამტკ. საკუთ.'!G676)</f>
        <v>3157000</v>
      </c>
      <c r="H676" s="7">
        <f>SUM('დამტკ. ბიუჯ.'!H676,'დამტკ. საკუთ.'!H676)</f>
        <v>3000000</v>
      </c>
      <c r="I676" s="7">
        <f>SUM('დამტკ. ბიუჯ.'!I676,'დამტკ. საკუთ.'!I676)</f>
        <v>6480000</v>
      </c>
      <c r="J676" s="7">
        <f>SUM('დამტკ. ბიუჯ.'!J676,'დამტკ. საკუთ.'!J676)</f>
        <v>9637000</v>
      </c>
      <c r="K676" s="7" t="s">
        <v>190</v>
      </c>
    </row>
    <row r="677" spans="1:11" ht="15" customHeight="1" x14ac:dyDescent="0.25">
      <c r="A677" t="str">
        <f t="shared" si="13"/>
        <v>b</v>
      </c>
      <c r="B677" s="8"/>
      <c r="C677" s="9" t="s">
        <v>11</v>
      </c>
      <c r="D677" s="10">
        <f>SUM('დამტკ. ბიუჯ.'!D677,'დამტკ. საკუთ.'!D677)</f>
        <v>0</v>
      </c>
      <c r="E677" s="10">
        <f>SUM('დამტკ. ბიუჯ.'!E677,'დამტკ. საკუთ.'!E677)</f>
        <v>0</v>
      </c>
      <c r="F677" s="10">
        <f>SUM('დამტკ. ბიუჯ.'!F677,'დამტკ. საკუთ.'!F677)</f>
        <v>0</v>
      </c>
      <c r="G677" s="10">
        <f>SUM('დამტკ. ბიუჯ.'!G677,'დამტკ. საკუთ.'!G677)</f>
        <v>0</v>
      </c>
      <c r="H677" s="10">
        <f>SUM('დამტკ. ბიუჯ.'!H677,'დამტკ. საკუთ.'!H677)</f>
        <v>0</v>
      </c>
      <c r="I677" s="10">
        <f>SUM('დამტკ. ბიუჯ.'!I677,'დამტკ. საკუთ.'!I677)</f>
        <v>0</v>
      </c>
      <c r="J677" s="10">
        <f>SUM('დამტკ. ბიუჯ.'!J677,'დამტკ. საკუთ.'!J677)</f>
        <v>0</v>
      </c>
      <c r="K677" s="10" t="s">
        <v>190</v>
      </c>
    </row>
    <row r="678" spans="1:11" ht="15" customHeight="1" x14ac:dyDescent="0.25">
      <c r="A678" t="str">
        <f t="shared" si="13"/>
        <v>b</v>
      </c>
      <c r="B678" s="8"/>
      <c r="C678" s="9" t="s">
        <v>12</v>
      </c>
      <c r="D678" s="10">
        <f>SUM('დამტკ. ბიუჯ.'!D678,'დამტკ. საკუთ.'!D678)</f>
        <v>0</v>
      </c>
      <c r="E678" s="10">
        <f>SUM('დამტკ. ბიუჯ.'!E678,'დამტკ. საკუთ.'!E678)</f>
        <v>0</v>
      </c>
      <c r="F678" s="10">
        <f>SUM('დამტკ. ბიუჯ.'!F678,'დამტკ. საკუთ.'!F678)</f>
        <v>0</v>
      </c>
      <c r="G678" s="10">
        <f>SUM('დამტკ. ბიუჯ.'!G678,'დამტკ. საკუთ.'!G678)</f>
        <v>0</v>
      </c>
      <c r="H678" s="10">
        <f>SUM('დამტკ. ბიუჯ.'!H678,'დამტკ. საკუთ.'!H678)</f>
        <v>0</v>
      </c>
      <c r="I678" s="10">
        <f>SUM('დამტკ. ბიუჯ.'!I678,'დამტკ. საკუთ.'!I678)</f>
        <v>0</v>
      </c>
      <c r="J678" s="10">
        <f>SUM('დამტკ. ბიუჯ.'!J678,'დამტკ. საკუთ.'!J678)</f>
        <v>0</v>
      </c>
      <c r="K678" s="10" t="s">
        <v>190</v>
      </c>
    </row>
    <row r="679" spans="1:11" ht="15" customHeight="1" x14ac:dyDescent="0.25">
      <c r="A679" t="str">
        <f t="shared" si="13"/>
        <v>b</v>
      </c>
      <c r="B679" s="8"/>
      <c r="C679" s="9" t="s">
        <v>13</v>
      </c>
      <c r="D679" s="10">
        <f>SUM('დამტკ. ბიუჯ.'!D679,'დამტკ. საკუთ.'!D679)</f>
        <v>0</v>
      </c>
      <c r="E679" s="10">
        <f>SUM('დამტკ. ბიუჯ.'!E679,'დამტკ. საკუთ.'!E679)</f>
        <v>0</v>
      </c>
      <c r="F679" s="10">
        <f>SUM('დამტკ. ბიუჯ.'!F679,'დამტკ. საკუთ.'!F679)</f>
        <v>0</v>
      </c>
      <c r="G679" s="10">
        <f>SUM('დამტკ. ბიუჯ.'!G679,'დამტკ. საკუთ.'!G679)</f>
        <v>0</v>
      </c>
      <c r="H679" s="10">
        <f>SUM('დამტკ. ბიუჯ.'!H679,'დამტკ. საკუთ.'!H679)</f>
        <v>0</v>
      </c>
      <c r="I679" s="10">
        <f>SUM('დამტკ. ბიუჯ.'!I679,'დამტკ. საკუთ.'!I679)</f>
        <v>0</v>
      </c>
      <c r="J679" s="10">
        <f>SUM('დამტკ. ბიუჯ.'!J679,'დამტკ. საკუთ.'!J679)</f>
        <v>0</v>
      </c>
      <c r="K679" s="10" t="s">
        <v>190</v>
      </c>
    </row>
    <row r="680" spans="1:11" ht="15" customHeight="1" x14ac:dyDescent="0.25">
      <c r="A680" t="str">
        <f t="shared" si="13"/>
        <v>b</v>
      </c>
      <c r="B680" s="8"/>
      <c r="C680" s="9" t="s">
        <v>14</v>
      </c>
      <c r="D680" s="10">
        <f>SUM('დამტკ. ბიუჯ.'!D680,'დამტკ. საკუთ.'!D680)</f>
        <v>0</v>
      </c>
      <c r="E680" s="10">
        <f>SUM('დამტკ. ბიუჯ.'!E680,'დამტკ. საკუთ.'!E680)</f>
        <v>0</v>
      </c>
      <c r="F680" s="10">
        <f>SUM('დამტკ. ბიუჯ.'!F680,'დამტკ. საკუთ.'!F680)</f>
        <v>0</v>
      </c>
      <c r="G680" s="10">
        <f>SUM('დამტკ. ბიუჯ.'!G680,'დამტკ. საკუთ.'!G680)</f>
        <v>0</v>
      </c>
      <c r="H680" s="10">
        <f>SUM('დამტკ. ბიუჯ.'!H680,'დამტკ. საკუთ.'!H680)</f>
        <v>0</v>
      </c>
      <c r="I680" s="10">
        <f>SUM('დამტკ. ბიუჯ.'!I680,'დამტკ. საკუთ.'!I680)</f>
        <v>0</v>
      </c>
      <c r="J680" s="10">
        <f>SUM('დამტკ. ბიუჯ.'!J680,'დამტკ. საკუთ.'!J680)</f>
        <v>0</v>
      </c>
      <c r="K680" s="10" t="s">
        <v>190</v>
      </c>
    </row>
    <row r="681" spans="1:11" ht="15" customHeight="1" x14ac:dyDescent="0.25">
      <c r="A681" t="str">
        <f t="shared" si="13"/>
        <v>b</v>
      </c>
      <c r="B681" s="8"/>
      <c r="C681" s="9" t="s">
        <v>15</v>
      </c>
      <c r="D681" s="10">
        <f>SUM('დამტკ. ბიუჯ.'!D681,'დამტკ. საკუთ.'!D681)</f>
        <v>0</v>
      </c>
      <c r="E681" s="10">
        <f>SUM('დამტკ. ბიუჯ.'!E681,'დამტკ. საკუთ.'!E681)</f>
        <v>0</v>
      </c>
      <c r="F681" s="10">
        <f>SUM('დამტკ. ბიუჯ.'!F681,'დამტკ. საკუთ.'!F681)</f>
        <v>0</v>
      </c>
      <c r="G681" s="10">
        <f>SUM('დამტკ. ბიუჯ.'!G681,'დამტკ. საკუთ.'!G681)</f>
        <v>0</v>
      </c>
      <c r="H681" s="10">
        <f>SUM('დამტკ. ბიუჯ.'!H681,'დამტკ. საკუთ.'!H681)</f>
        <v>0</v>
      </c>
      <c r="I681" s="10">
        <f>SUM('დამტკ. ბიუჯ.'!I681,'დამტკ. საკუთ.'!I681)</f>
        <v>0</v>
      </c>
      <c r="J681" s="10">
        <f>SUM('დამტკ. ბიუჯ.'!J681,'დამტკ. საკუთ.'!J681)</f>
        <v>0</v>
      </c>
      <c r="K681" s="10" t="s">
        <v>190</v>
      </c>
    </row>
    <row r="682" spans="1:11" ht="15" customHeight="1" x14ac:dyDescent="0.25">
      <c r="A682" t="str">
        <f t="shared" si="13"/>
        <v>a</v>
      </c>
      <c r="B682" s="8"/>
      <c r="C682" s="9" t="s">
        <v>16</v>
      </c>
      <c r="D682" s="10">
        <f>SUM('დამტკ. ბიუჯ.'!D682,'დამტკ. საკუთ.'!D682)</f>
        <v>12637000</v>
      </c>
      <c r="E682" s="10">
        <f>SUM('დამტკ. ბიუჯ.'!E682,'დამტკ. საკუთ.'!E682)</f>
        <v>3100000</v>
      </c>
      <c r="F682" s="10">
        <f>SUM('დამტკ. ბიუჯ.'!F682,'დამტკ. საკუთ.'!F682)</f>
        <v>3380000</v>
      </c>
      <c r="G682" s="10">
        <f>SUM('დამტკ. ბიუჯ.'!G682,'დამტკ. საკუთ.'!G682)</f>
        <v>3157000</v>
      </c>
      <c r="H682" s="10">
        <f>SUM('დამტკ. ბიუჯ.'!H682,'დამტკ. საკუთ.'!H682)</f>
        <v>3000000</v>
      </c>
      <c r="I682" s="10">
        <f>SUM('დამტკ. ბიუჯ.'!I682,'დამტკ. საკუთ.'!I682)</f>
        <v>6480000</v>
      </c>
      <c r="J682" s="10">
        <f>SUM('დამტკ. ბიუჯ.'!J682,'დამტკ. საკუთ.'!J682)</f>
        <v>9637000</v>
      </c>
      <c r="K682" s="10" t="s">
        <v>190</v>
      </c>
    </row>
    <row r="683" spans="1:11" ht="15" customHeight="1" x14ac:dyDescent="0.25">
      <c r="A683" t="str">
        <f t="shared" si="13"/>
        <v>b</v>
      </c>
      <c r="B683" s="8"/>
      <c r="C683" s="9" t="s">
        <v>17</v>
      </c>
      <c r="D683" s="10">
        <f>SUM('დამტკ. ბიუჯ.'!D683,'დამტკ. საკუთ.'!D683)</f>
        <v>0</v>
      </c>
      <c r="E683" s="10">
        <f>SUM('დამტკ. ბიუჯ.'!E683,'დამტკ. საკუთ.'!E683)</f>
        <v>0</v>
      </c>
      <c r="F683" s="10">
        <f>SUM('დამტკ. ბიუჯ.'!F683,'დამტკ. საკუთ.'!F683)</f>
        <v>0</v>
      </c>
      <c r="G683" s="10">
        <f>SUM('დამტკ. ბიუჯ.'!G683,'დამტკ. საკუთ.'!G683)</f>
        <v>0</v>
      </c>
      <c r="H683" s="10">
        <f>SUM('დამტკ. ბიუჯ.'!H683,'დამტკ. საკუთ.'!H683)</f>
        <v>0</v>
      </c>
      <c r="I683" s="10">
        <f>SUM('დამტკ. ბიუჯ.'!I683,'დამტკ. საკუთ.'!I683)</f>
        <v>0</v>
      </c>
      <c r="J683" s="10">
        <f>SUM('დამტკ. ბიუჯ.'!J683,'დამტკ. საკუთ.'!J683)</f>
        <v>0</v>
      </c>
      <c r="K683" s="10" t="s">
        <v>190</v>
      </c>
    </row>
    <row r="684" spans="1:11" ht="15" customHeight="1" x14ac:dyDescent="0.25">
      <c r="A684" t="str">
        <f t="shared" si="13"/>
        <v>b</v>
      </c>
      <c r="B684" s="5"/>
      <c r="C684" s="6" t="s">
        <v>18</v>
      </c>
      <c r="D684" s="7">
        <f>SUM('დამტკ. ბიუჯ.'!D684,'დამტკ. საკუთ.'!D684)</f>
        <v>0</v>
      </c>
      <c r="E684" s="7">
        <f>SUM('დამტკ. ბიუჯ.'!E684,'დამტკ. საკუთ.'!E684)</f>
        <v>0</v>
      </c>
      <c r="F684" s="7">
        <f>SUM('დამტკ. ბიუჯ.'!F684,'დამტკ. საკუთ.'!F684)</f>
        <v>0</v>
      </c>
      <c r="G684" s="7">
        <f>SUM('დამტკ. ბიუჯ.'!G684,'დამტკ. საკუთ.'!G684)</f>
        <v>0</v>
      </c>
      <c r="H684" s="7">
        <f>SUM('დამტკ. ბიუჯ.'!H684,'დამტკ. საკუთ.'!H684)</f>
        <v>0</v>
      </c>
      <c r="I684" s="7">
        <f>SUM('დამტკ. ბიუჯ.'!I684,'დამტკ. საკუთ.'!I684)</f>
        <v>0</v>
      </c>
      <c r="J684" s="7">
        <f>SUM('დამტკ. ბიუჯ.'!J684,'დამტკ. საკუთ.'!J684)</f>
        <v>0</v>
      </c>
      <c r="K684" s="7" t="s">
        <v>190</v>
      </c>
    </row>
    <row r="685" spans="1:11" ht="15" customHeight="1" x14ac:dyDescent="0.25">
      <c r="A685" t="str">
        <f t="shared" si="13"/>
        <v>b</v>
      </c>
      <c r="B685" s="5"/>
      <c r="C685" s="6" t="s">
        <v>19</v>
      </c>
      <c r="D685" s="7">
        <f>SUM('დამტკ. ბიუჯ.'!D685,'დამტკ. საკუთ.'!D685)</f>
        <v>0</v>
      </c>
      <c r="E685" s="7">
        <f>SUM('დამტკ. ბიუჯ.'!E685,'დამტკ. საკუთ.'!E685)</f>
        <v>0</v>
      </c>
      <c r="F685" s="7">
        <f>SUM('დამტკ. ბიუჯ.'!F685,'დამტკ. საკუთ.'!F685)</f>
        <v>0</v>
      </c>
      <c r="G685" s="7">
        <f>SUM('დამტკ. ბიუჯ.'!G685,'დამტკ. საკუთ.'!G685)</f>
        <v>0</v>
      </c>
      <c r="H685" s="7">
        <f>SUM('დამტკ. ბიუჯ.'!H685,'დამტკ. საკუთ.'!H685)</f>
        <v>0</v>
      </c>
      <c r="I685" s="7">
        <f>SUM('დამტკ. ბიუჯ.'!I685,'დამტკ. საკუთ.'!I685)</f>
        <v>0</v>
      </c>
      <c r="J685" s="7">
        <f>SUM('დამტკ. ბიუჯ.'!J685,'დამტკ. საკუთ.'!J685)</f>
        <v>0</v>
      </c>
      <c r="K685" s="7" t="s">
        <v>190</v>
      </c>
    </row>
    <row r="686" spans="1:11" ht="15.75" customHeight="1" thickBot="1" x14ac:dyDescent="0.3">
      <c r="A686" t="str">
        <f t="shared" si="13"/>
        <v>b</v>
      </c>
      <c r="B686" s="11"/>
      <c r="C686" s="12" t="s">
        <v>20</v>
      </c>
      <c r="D686" s="13">
        <f>SUM('დამტკ. ბიუჯ.'!D686,'დამტკ. საკუთ.'!D686)</f>
        <v>0</v>
      </c>
      <c r="E686" s="13">
        <f>SUM('დამტკ. ბიუჯ.'!E686,'დამტკ. საკუთ.'!E686)</f>
        <v>0</v>
      </c>
      <c r="F686" s="13">
        <f>SUM('დამტკ. ბიუჯ.'!F686,'დამტკ. საკუთ.'!F686)</f>
        <v>0</v>
      </c>
      <c r="G686" s="13">
        <f>SUM('დამტკ. ბიუჯ.'!G686,'დამტკ. საკუთ.'!G686)</f>
        <v>0</v>
      </c>
      <c r="H686" s="13">
        <f>SUM('დამტკ. ბიუჯ.'!H686,'დამტკ. საკუთ.'!H686)</f>
        <v>0</v>
      </c>
      <c r="I686" s="13">
        <f>SUM('დამტკ. ბიუჯ.'!I686,'დამტკ. საკუთ.'!I686)</f>
        <v>0</v>
      </c>
      <c r="J686" s="13">
        <f>SUM('დამტკ. ბიუჯ.'!J686,'დამტკ. საკუთ.'!J686)</f>
        <v>0</v>
      </c>
      <c r="K686" s="13" t="s">
        <v>190</v>
      </c>
    </row>
    <row r="687" spans="1:11" ht="61.5" customHeight="1" thickTop="1" thickBot="1" x14ac:dyDescent="0.3">
      <c r="A687" t="str">
        <f t="shared" si="13"/>
        <v>a</v>
      </c>
      <c r="B687" s="3" t="s">
        <v>119</v>
      </c>
      <c r="C687" s="14" t="s">
        <v>120</v>
      </c>
      <c r="D687" s="4">
        <f>SUM('დამტკ. ბიუჯ.'!D687,'დამტკ. საკუთ.'!D687)</f>
        <v>1366000</v>
      </c>
      <c r="E687" s="4">
        <f>SUM('დამტკ. ბიუჯ.'!E687,'დამტკ. საკუთ.'!E687)</f>
        <v>270000</v>
      </c>
      <c r="F687" s="4">
        <f>SUM('დამტკ. ბიუჯ.'!F687,'დამტკ. საკუთ.'!F687)</f>
        <v>310000</v>
      </c>
      <c r="G687" s="4">
        <f>SUM('დამტკ. ბიუჯ.'!G687,'დამტკ. საკუთ.'!G687)</f>
        <v>310000</v>
      </c>
      <c r="H687" s="4">
        <f>SUM('დამტკ. ბიუჯ.'!H687,'დამტკ. საკუთ.'!H687)</f>
        <v>476000</v>
      </c>
      <c r="I687" s="4">
        <f>SUM('დამტკ. ბიუჯ.'!I687,'დამტკ. საკუთ.'!I687)</f>
        <v>580000</v>
      </c>
      <c r="J687" s="4">
        <f>SUM('დამტკ. ბიუჯ.'!J687,'დამტკ. საკუთ.'!J687)</f>
        <v>890000</v>
      </c>
      <c r="K687" s="4" t="s">
        <v>189</v>
      </c>
    </row>
    <row r="688" spans="1:11" ht="15.75" customHeight="1" thickTop="1" x14ac:dyDescent="0.25">
      <c r="A688" t="str">
        <f t="shared" si="13"/>
        <v>a</v>
      </c>
      <c r="B688" s="5"/>
      <c r="C688" s="6" t="s">
        <v>10</v>
      </c>
      <c r="D688" s="7">
        <f>SUM('დამტკ. ბიუჯ.'!D688,'დამტკ. საკუთ.'!D688)</f>
        <v>1366000</v>
      </c>
      <c r="E688" s="7">
        <f>SUM('დამტკ. ბიუჯ.'!E688,'დამტკ. საკუთ.'!E688)</f>
        <v>270000</v>
      </c>
      <c r="F688" s="7">
        <f>SUM('დამტკ. ბიუჯ.'!F688,'დამტკ. საკუთ.'!F688)</f>
        <v>310000</v>
      </c>
      <c r="G688" s="7">
        <f>SUM('დამტკ. ბიუჯ.'!G688,'დამტკ. საკუთ.'!G688)</f>
        <v>310000</v>
      </c>
      <c r="H688" s="7">
        <f>SUM('დამტკ. ბიუჯ.'!H688,'დამტკ. საკუთ.'!H688)</f>
        <v>476000</v>
      </c>
      <c r="I688" s="7">
        <f>SUM('დამტკ. ბიუჯ.'!I688,'დამტკ. საკუთ.'!I688)</f>
        <v>580000</v>
      </c>
      <c r="J688" s="7">
        <f>SUM('დამტკ. ბიუჯ.'!J688,'დამტკ. საკუთ.'!J688)</f>
        <v>890000</v>
      </c>
      <c r="K688" s="7" t="s">
        <v>189</v>
      </c>
    </row>
    <row r="689" spans="1:11" ht="15" customHeight="1" x14ac:dyDescent="0.25">
      <c r="A689" t="str">
        <f t="shared" si="13"/>
        <v>b</v>
      </c>
      <c r="B689" s="8"/>
      <c r="C689" s="9" t="s">
        <v>11</v>
      </c>
      <c r="D689" s="10">
        <f>SUM('დამტკ. ბიუჯ.'!D689,'დამტკ. საკუთ.'!D689)</f>
        <v>0</v>
      </c>
      <c r="E689" s="10">
        <f>SUM('დამტკ. ბიუჯ.'!E689,'დამტკ. საკუთ.'!E689)</f>
        <v>0</v>
      </c>
      <c r="F689" s="10">
        <f>SUM('დამტკ. ბიუჯ.'!F689,'დამტკ. საკუთ.'!F689)</f>
        <v>0</v>
      </c>
      <c r="G689" s="10">
        <f>SUM('დამტკ. ბიუჯ.'!G689,'დამტკ. საკუთ.'!G689)</f>
        <v>0</v>
      </c>
      <c r="H689" s="10">
        <f>SUM('დამტკ. ბიუჯ.'!H689,'დამტკ. საკუთ.'!H689)</f>
        <v>0</v>
      </c>
      <c r="I689" s="10">
        <f>SUM('დამტკ. ბიუჯ.'!I689,'დამტკ. საკუთ.'!I689)</f>
        <v>0</v>
      </c>
      <c r="J689" s="10">
        <f>SUM('დამტკ. ბიუჯ.'!J689,'დამტკ. საკუთ.'!J689)</f>
        <v>0</v>
      </c>
      <c r="K689" s="10" t="s">
        <v>189</v>
      </c>
    </row>
    <row r="690" spans="1:11" ht="15" customHeight="1" x14ac:dyDescent="0.25">
      <c r="A690" t="str">
        <f t="shared" si="13"/>
        <v>a</v>
      </c>
      <c r="B690" s="8"/>
      <c r="C690" s="9" t="s">
        <v>12</v>
      </c>
      <c r="D690" s="10">
        <f>SUM('დამტკ. ბიუჯ.'!D690,'დამტკ. საკუთ.'!D690)</f>
        <v>1366000</v>
      </c>
      <c r="E690" s="10">
        <f>SUM('დამტკ. ბიუჯ.'!E690,'დამტკ. საკუთ.'!E690)</f>
        <v>270000</v>
      </c>
      <c r="F690" s="10">
        <f>SUM('დამტკ. ბიუჯ.'!F690,'დამტკ. საკუთ.'!F690)</f>
        <v>310000</v>
      </c>
      <c r="G690" s="10">
        <f>SUM('დამტკ. ბიუჯ.'!G690,'დამტკ. საკუთ.'!G690)</f>
        <v>310000</v>
      </c>
      <c r="H690" s="10">
        <f>SUM('დამტკ. ბიუჯ.'!H690,'დამტკ. საკუთ.'!H690)</f>
        <v>476000</v>
      </c>
      <c r="I690" s="10">
        <f>SUM('დამტკ. ბიუჯ.'!I690,'დამტკ. საკუთ.'!I690)</f>
        <v>580000</v>
      </c>
      <c r="J690" s="10">
        <f>SUM('დამტკ. ბიუჯ.'!J690,'დამტკ. საკუთ.'!J690)</f>
        <v>890000</v>
      </c>
      <c r="K690" s="10" t="s">
        <v>189</v>
      </c>
    </row>
    <row r="691" spans="1:11" ht="15" customHeight="1" x14ac:dyDescent="0.25">
      <c r="A691" t="str">
        <f t="shared" si="13"/>
        <v>b</v>
      </c>
      <c r="B691" s="8"/>
      <c r="C691" s="9" t="s">
        <v>13</v>
      </c>
      <c r="D691" s="10">
        <f>SUM('დამტკ. ბიუჯ.'!D691,'დამტკ. საკუთ.'!D691)</f>
        <v>0</v>
      </c>
      <c r="E691" s="10">
        <f>SUM('დამტკ. ბიუჯ.'!E691,'დამტკ. საკუთ.'!E691)</f>
        <v>0</v>
      </c>
      <c r="F691" s="10">
        <f>SUM('დამტკ. ბიუჯ.'!F691,'დამტკ. საკუთ.'!F691)</f>
        <v>0</v>
      </c>
      <c r="G691" s="10">
        <f>SUM('დამტკ. ბიუჯ.'!G691,'დამტკ. საკუთ.'!G691)</f>
        <v>0</v>
      </c>
      <c r="H691" s="10">
        <f>SUM('დამტკ. ბიუჯ.'!H691,'დამტკ. საკუთ.'!H691)</f>
        <v>0</v>
      </c>
      <c r="I691" s="10">
        <f>SUM('დამტკ. ბიუჯ.'!I691,'დამტკ. საკუთ.'!I691)</f>
        <v>0</v>
      </c>
      <c r="J691" s="10">
        <f>SUM('დამტკ. ბიუჯ.'!J691,'დამტკ. საკუთ.'!J691)</f>
        <v>0</v>
      </c>
      <c r="K691" s="10" t="s">
        <v>189</v>
      </c>
    </row>
    <row r="692" spans="1:11" ht="15" customHeight="1" x14ac:dyDescent="0.25">
      <c r="A692" t="str">
        <f t="shared" si="13"/>
        <v>b</v>
      </c>
      <c r="B692" s="8"/>
      <c r="C692" s="9" t="s">
        <v>14</v>
      </c>
      <c r="D692" s="10">
        <f>SUM('დამტკ. ბიუჯ.'!D692,'დამტკ. საკუთ.'!D692)</f>
        <v>0</v>
      </c>
      <c r="E692" s="10">
        <f>SUM('დამტკ. ბიუჯ.'!E692,'დამტკ. საკუთ.'!E692)</f>
        <v>0</v>
      </c>
      <c r="F692" s="10">
        <f>SUM('დამტკ. ბიუჯ.'!F692,'დამტკ. საკუთ.'!F692)</f>
        <v>0</v>
      </c>
      <c r="G692" s="10">
        <f>SUM('დამტკ. ბიუჯ.'!G692,'დამტკ. საკუთ.'!G692)</f>
        <v>0</v>
      </c>
      <c r="H692" s="10">
        <f>SUM('დამტკ. ბიუჯ.'!H692,'დამტკ. საკუთ.'!H692)</f>
        <v>0</v>
      </c>
      <c r="I692" s="10">
        <f>SUM('დამტკ. ბიუჯ.'!I692,'დამტკ. საკუთ.'!I692)</f>
        <v>0</v>
      </c>
      <c r="J692" s="10">
        <f>SUM('დამტკ. ბიუჯ.'!J692,'დამტკ. საკუთ.'!J692)</f>
        <v>0</v>
      </c>
      <c r="K692" s="10" t="s">
        <v>189</v>
      </c>
    </row>
    <row r="693" spans="1:11" ht="15" customHeight="1" x14ac:dyDescent="0.25">
      <c r="A693" t="str">
        <f t="shared" si="13"/>
        <v>b</v>
      </c>
      <c r="B693" s="8"/>
      <c r="C693" s="9" t="s">
        <v>15</v>
      </c>
      <c r="D693" s="10">
        <f>SUM('დამტკ. ბიუჯ.'!D693,'დამტკ. საკუთ.'!D693)</f>
        <v>0</v>
      </c>
      <c r="E693" s="10">
        <f>SUM('დამტკ. ბიუჯ.'!E693,'დამტკ. საკუთ.'!E693)</f>
        <v>0</v>
      </c>
      <c r="F693" s="10">
        <f>SUM('დამტკ. ბიუჯ.'!F693,'დამტკ. საკუთ.'!F693)</f>
        <v>0</v>
      </c>
      <c r="G693" s="10">
        <f>SUM('დამტკ. ბიუჯ.'!G693,'დამტკ. საკუთ.'!G693)</f>
        <v>0</v>
      </c>
      <c r="H693" s="10">
        <f>SUM('დამტკ. ბიუჯ.'!H693,'დამტკ. საკუთ.'!H693)</f>
        <v>0</v>
      </c>
      <c r="I693" s="10">
        <f>SUM('დამტკ. ბიუჯ.'!I693,'დამტკ. საკუთ.'!I693)</f>
        <v>0</v>
      </c>
      <c r="J693" s="10">
        <f>SUM('დამტკ. ბიუჯ.'!J693,'დამტკ. საკუთ.'!J693)</f>
        <v>0</v>
      </c>
      <c r="K693" s="10" t="s">
        <v>189</v>
      </c>
    </row>
    <row r="694" spans="1:11" ht="15" customHeight="1" x14ac:dyDescent="0.25">
      <c r="A694" t="str">
        <f t="shared" si="13"/>
        <v>b</v>
      </c>
      <c r="B694" s="8"/>
      <c r="C694" s="9" t="s">
        <v>16</v>
      </c>
      <c r="D694" s="10">
        <f>SUM('დამტკ. ბიუჯ.'!D694,'დამტკ. საკუთ.'!D694)</f>
        <v>0</v>
      </c>
      <c r="E694" s="10">
        <f>SUM('დამტკ. ბიუჯ.'!E694,'დამტკ. საკუთ.'!E694)</f>
        <v>0</v>
      </c>
      <c r="F694" s="10">
        <f>SUM('დამტკ. ბიუჯ.'!F694,'დამტკ. საკუთ.'!F694)</f>
        <v>0</v>
      </c>
      <c r="G694" s="10">
        <f>SUM('დამტკ. ბიუჯ.'!G694,'დამტკ. საკუთ.'!G694)</f>
        <v>0</v>
      </c>
      <c r="H694" s="10">
        <f>SUM('დამტკ. ბიუჯ.'!H694,'დამტკ. საკუთ.'!H694)</f>
        <v>0</v>
      </c>
      <c r="I694" s="10">
        <f>SUM('დამტკ. ბიუჯ.'!I694,'დამტკ. საკუთ.'!I694)</f>
        <v>0</v>
      </c>
      <c r="J694" s="10">
        <f>SUM('დამტკ. ბიუჯ.'!J694,'დამტკ. საკუთ.'!J694)</f>
        <v>0</v>
      </c>
      <c r="K694" s="10" t="s">
        <v>189</v>
      </c>
    </row>
    <row r="695" spans="1:11" ht="15" customHeight="1" x14ac:dyDescent="0.25">
      <c r="A695" t="str">
        <f t="shared" si="13"/>
        <v>b</v>
      </c>
      <c r="B695" s="8"/>
      <c r="C695" s="9" t="s">
        <v>17</v>
      </c>
      <c r="D695" s="10">
        <f>SUM('დამტკ. ბიუჯ.'!D695,'დამტკ. საკუთ.'!D695)</f>
        <v>0</v>
      </c>
      <c r="E695" s="10">
        <f>SUM('დამტკ. ბიუჯ.'!E695,'დამტკ. საკუთ.'!E695)</f>
        <v>0</v>
      </c>
      <c r="F695" s="10">
        <f>SUM('დამტკ. ბიუჯ.'!F695,'დამტკ. საკუთ.'!F695)</f>
        <v>0</v>
      </c>
      <c r="G695" s="10">
        <f>SUM('დამტკ. ბიუჯ.'!G695,'დამტკ. საკუთ.'!G695)</f>
        <v>0</v>
      </c>
      <c r="H695" s="10">
        <f>SUM('დამტკ. ბიუჯ.'!H695,'დამტკ. საკუთ.'!H695)</f>
        <v>0</v>
      </c>
      <c r="I695" s="10">
        <f>SUM('დამტკ. ბიუჯ.'!I695,'დამტკ. საკუთ.'!I695)</f>
        <v>0</v>
      </c>
      <c r="J695" s="10">
        <f>SUM('დამტკ. ბიუჯ.'!J695,'დამტკ. საკუთ.'!J695)</f>
        <v>0</v>
      </c>
      <c r="K695" s="10" t="s">
        <v>189</v>
      </c>
    </row>
    <row r="696" spans="1:11" ht="15" customHeight="1" x14ac:dyDescent="0.25">
      <c r="A696" t="str">
        <f t="shared" si="13"/>
        <v>b</v>
      </c>
      <c r="B696" s="5"/>
      <c r="C696" s="6" t="s">
        <v>18</v>
      </c>
      <c r="D696" s="7">
        <f>SUM('დამტკ. ბიუჯ.'!D696,'დამტკ. საკუთ.'!D696)</f>
        <v>0</v>
      </c>
      <c r="E696" s="7">
        <f>SUM('დამტკ. ბიუჯ.'!E696,'დამტკ. საკუთ.'!E696)</f>
        <v>0</v>
      </c>
      <c r="F696" s="7">
        <f>SUM('დამტკ. ბიუჯ.'!F696,'დამტკ. საკუთ.'!F696)</f>
        <v>0</v>
      </c>
      <c r="G696" s="7">
        <f>SUM('დამტკ. ბიუჯ.'!G696,'დამტკ. საკუთ.'!G696)</f>
        <v>0</v>
      </c>
      <c r="H696" s="7">
        <f>SUM('დამტკ. ბიუჯ.'!H696,'დამტკ. საკუთ.'!H696)</f>
        <v>0</v>
      </c>
      <c r="I696" s="7">
        <f>SUM('დამტკ. ბიუჯ.'!I696,'დამტკ. საკუთ.'!I696)</f>
        <v>0</v>
      </c>
      <c r="J696" s="7">
        <f>SUM('დამტკ. ბიუჯ.'!J696,'დამტკ. საკუთ.'!J696)</f>
        <v>0</v>
      </c>
      <c r="K696" s="7" t="s">
        <v>189</v>
      </c>
    </row>
    <row r="697" spans="1:11" ht="15" customHeight="1" x14ac:dyDescent="0.25">
      <c r="A697" t="str">
        <f t="shared" si="13"/>
        <v>b</v>
      </c>
      <c r="B697" s="5"/>
      <c r="C697" s="6" t="s">
        <v>19</v>
      </c>
      <c r="D697" s="7">
        <f>SUM('დამტკ. ბიუჯ.'!D697,'დამტკ. საკუთ.'!D697)</f>
        <v>0</v>
      </c>
      <c r="E697" s="7">
        <f>SUM('დამტკ. ბიუჯ.'!E697,'დამტკ. საკუთ.'!E697)</f>
        <v>0</v>
      </c>
      <c r="F697" s="7">
        <f>SUM('დამტკ. ბიუჯ.'!F697,'დამტკ. საკუთ.'!F697)</f>
        <v>0</v>
      </c>
      <c r="G697" s="7">
        <f>SUM('დამტკ. ბიუჯ.'!G697,'დამტკ. საკუთ.'!G697)</f>
        <v>0</v>
      </c>
      <c r="H697" s="7">
        <f>SUM('დამტკ. ბიუჯ.'!H697,'დამტკ. საკუთ.'!H697)</f>
        <v>0</v>
      </c>
      <c r="I697" s="7">
        <f>SUM('დამტკ. ბიუჯ.'!I697,'დამტკ. საკუთ.'!I697)</f>
        <v>0</v>
      </c>
      <c r="J697" s="7">
        <f>SUM('დამტკ. ბიუჯ.'!J697,'დამტკ. საკუთ.'!J697)</f>
        <v>0</v>
      </c>
      <c r="K697" s="7" t="s">
        <v>189</v>
      </c>
    </row>
    <row r="698" spans="1:11" ht="15.75" customHeight="1" thickBot="1" x14ac:dyDescent="0.3">
      <c r="A698" t="str">
        <f t="shared" si="13"/>
        <v>b</v>
      </c>
      <c r="B698" s="11"/>
      <c r="C698" s="12" t="s">
        <v>20</v>
      </c>
      <c r="D698" s="13">
        <f>SUM('დამტკ. ბიუჯ.'!D698,'დამტკ. საკუთ.'!D698)</f>
        <v>0</v>
      </c>
      <c r="E698" s="13">
        <f>SUM('დამტკ. ბიუჯ.'!E698,'დამტკ. საკუთ.'!E698)</f>
        <v>0</v>
      </c>
      <c r="F698" s="13">
        <f>SUM('დამტკ. ბიუჯ.'!F698,'დამტკ. საკუთ.'!F698)</f>
        <v>0</v>
      </c>
      <c r="G698" s="13">
        <f>SUM('დამტკ. ბიუჯ.'!G698,'დამტკ. საკუთ.'!G698)</f>
        <v>0</v>
      </c>
      <c r="H698" s="13">
        <f>SUM('დამტკ. ბიუჯ.'!H698,'დამტკ. საკუთ.'!H698)</f>
        <v>0</v>
      </c>
      <c r="I698" s="13">
        <f>SUM('დამტკ. ბიუჯ.'!I698,'დამტკ. საკუთ.'!I698)</f>
        <v>0</v>
      </c>
      <c r="J698" s="13">
        <f>SUM('დამტკ. ბიუჯ.'!J698,'დამტკ. საკუთ.'!J698)</f>
        <v>0</v>
      </c>
      <c r="K698" s="13" t="s">
        <v>189</v>
      </c>
    </row>
    <row r="699" spans="1:11" ht="46.5" customHeight="1" thickTop="1" thickBot="1" x14ac:dyDescent="0.3">
      <c r="A699" t="str">
        <f t="shared" si="13"/>
        <v>a</v>
      </c>
      <c r="B699" s="3" t="s">
        <v>121</v>
      </c>
      <c r="C699" s="14" t="s">
        <v>122</v>
      </c>
      <c r="D699" s="4">
        <f>SUM('დამტკ. ბიუჯ.'!D699,'დამტკ. საკუთ.'!D699)</f>
        <v>1397000</v>
      </c>
      <c r="E699" s="4">
        <f>SUM('დამტკ. ბიუჯ.'!E699,'დამტკ. საკუთ.'!E699)</f>
        <v>112500</v>
      </c>
      <c r="F699" s="4">
        <f>SUM('დამტკ. ბიუჯ.'!F699,'დამტკ. საკუთ.'!F699)</f>
        <v>112500</v>
      </c>
      <c r="G699" s="4">
        <f>SUM('დამტკ. ბიუჯ.'!G699,'დამტკ. საკუთ.'!G699)</f>
        <v>112500</v>
      </c>
      <c r="H699" s="4">
        <f>SUM('დამტკ. ბიუჯ.'!H699,'დამტკ. საკუთ.'!H699)</f>
        <v>1059500</v>
      </c>
      <c r="I699" s="4">
        <f>SUM('დამტკ. ბიუჯ.'!I699,'დამტკ. საკუთ.'!I699)</f>
        <v>225000</v>
      </c>
      <c r="J699" s="4">
        <f>SUM('დამტკ. ბიუჯ.'!J699,'დამტკ. საკუთ.'!J699)</f>
        <v>337500</v>
      </c>
      <c r="K699" s="4" t="s">
        <v>189</v>
      </c>
    </row>
    <row r="700" spans="1:11" ht="15.75" customHeight="1" thickTop="1" x14ac:dyDescent="0.25">
      <c r="A700" t="str">
        <f t="shared" si="13"/>
        <v>a</v>
      </c>
      <c r="B700" s="5"/>
      <c r="C700" s="6" t="s">
        <v>10</v>
      </c>
      <c r="D700" s="7">
        <f>SUM('დამტკ. ბიუჯ.'!D700,'დამტკ. საკუთ.'!D700)</f>
        <v>1397000</v>
      </c>
      <c r="E700" s="7">
        <f>SUM('დამტკ. ბიუჯ.'!E700,'დამტკ. საკუთ.'!E700)</f>
        <v>112500</v>
      </c>
      <c r="F700" s="7">
        <f>SUM('დამტკ. ბიუჯ.'!F700,'დამტკ. საკუთ.'!F700)</f>
        <v>112500</v>
      </c>
      <c r="G700" s="7">
        <f>SUM('დამტკ. ბიუჯ.'!G700,'დამტკ. საკუთ.'!G700)</f>
        <v>112500</v>
      </c>
      <c r="H700" s="7">
        <f>SUM('დამტკ. ბიუჯ.'!H700,'დამტკ. საკუთ.'!H700)</f>
        <v>1059500</v>
      </c>
      <c r="I700" s="7">
        <f>SUM('დამტკ. ბიუჯ.'!I700,'დამტკ. საკუთ.'!I700)</f>
        <v>225000</v>
      </c>
      <c r="J700" s="7">
        <f>SUM('დამტკ. ბიუჯ.'!J700,'დამტკ. საკუთ.'!J700)</f>
        <v>337500</v>
      </c>
      <c r="K700" s="7" t="s">
        <v>189</v>
      </c>
    </row>
    <row r="701" spans="1:11" ht="15" customHeight="1" x14ac:dyDescent="0.25">
      <c r="A701" t="str">
        <f t="shared" si="13"/>
        <v>b</v>
      </c>
      <c r="B701" s="8"/>
      <c r="C701" s="9" t="s">
        <v>11</v>
      </c>
      <c r="D701" s="10">
        <f>SUM('დამტკ. ბიუჯ.'!D701,'დამტკ. საკუთ.'!D701)</f>
        <v>0</v>
      </c>
      <c r="E701" s="10">
        <f>SUM('დამტკ. ბიუჯ.'!E701,'დამტკ. საკუთ.'!E701)</f>
        <v>0</v>
      </c>
      <c r="F701" s="10">
        <f>SUM('დამტკ. ბიუჯ.'!F701,'დამტკ. საკუთ.'!F701)</f>
        <v>0</v>
      </c>
      <c r="G701" s="10">
        <f>SUM('დამტკ. ბიუჯ.'!G701,'დამტკ. საკუთ.'!G701)</f>
        <v>0</v>
      </c>
      <c r="H701" s="10">
        <f>SUM('დამტკ. ბიუჯ.'!H701,'დამტკ. საკუთ.'!H701)</f>
        <v>0</v>
      </c>
      <c r="I701" s="10">
        <f>SUM('დამტკ. ბიუჯ.'!I701,'დამტკ. საკუთ.'!I701)</f>
        <v>0</v>
      </c>
      <c r="J701" s="10">
        <f>SUM('დამტკ. ბიუჯ.'!J701,'დამტკ. საკუთ.'!J701)</f>
        <v>0</v>
      </c>
      <c r="K701" s="10" t="s">
        <v>189</v>
      </c>
    </row>
    <row r="702" spans="1:11" ht="15" customHeight="1" x14ac:dyDescent="0.25">
      <c r="A702" t="str">
        <f t="shared" si="13"/>
        <v>a</v>
      </c>
      <c r="B702" s="8"/>
      <c r="C702" s="9" t="s">
        <v>12</v>
      </c>
      <c r="D702" s="10">
        <f>SUM('დამტკ. ბიუჯ.'!D702,'დამტკ. საკუთ.'!D702)</f>
        <v>450000</v>
      </c>
      <c r="E702" s="10">
        <f>SUM('დამტკ. ბიუჯ.'!E702,'დამტკ. საკუთ.'!E702)</f>
        <v>0</v>
      </c>
      <c r="F702" s="10">
        <f>SUM('დამტკ. ბიუჯ.'!F702,'დამტკ. საკუთ.'!F702)</f>
        <v>0</v>
      </c>
      <c r="G702" s="10">
        <f>SUM('დამტკ. ბიუჯ.'!G702,'დამტკ. საკუთ.'!G702)</f>
        <v>0</v>
      </c>
      <c r="H702" s="10">
        <f>SUM('დამტკ. ბიუჯ.'!H702,'დამტკ. საკუთ.'!H702)</f>
        <v>450000</v>
      </c>
      <c r="I702" s="10">
        <f>SUM('დამტკ. ბიუჯ.'!I702,'დამტკ. საკუთ.'!I702)</f>
        <v>0</v>
      </c>
      <c r="J702" s="10">
        <f>SUM('დამტკ. ბიუჯ.'!J702,'დამტკ. საკუთ.'!J702)</f>
        <v>0</v>
      </c>
      <c r="K702" s="10" t="s">
        <v>189</v>
      </c>
    </row>
    <row r="703" spans="1:11" ht="15" customHeight="1" x14ac:dyDescent="0.25">
      <c r="A703" t="str">
        <f t="shared" si="13"/>
        <v>b</v>
      </c>
      <c r="B703" s="8"/>
      <c r="C703" s="9" t="s">
        <v>13</v>
      </c>
      <c r="D703" s="10">
        <f>SUM('დამტკ. ბიუჯ.'!D703,'დამტკ. საკუთ.'!D703)</f>
        <v>0</v>
      </c>
      <c r="E703" s="10">
        <f>SUM('დამტკ. ბიუჯ.'!E703,'დამტკ. საკუთ.'!E703)</f>
        <v>0</v>
      </c>
      <c r="F703" s="10">
        <f>SUM('დამტკ. ბიუჯ.'!F703,'დამტკ. საკუთ.'!F703)</f>
        <v>0</v>
      </c>
      <c r="G703" s="10">
        <f>SUM('დამტკ. ბიუჯ.'!G703,'დამტკ. საკუთ.'!G703)</f>
        <v>0</v>
      </c>
      <c r="H703" s="10">
        <f>SUM('დამტკ. ბიუჯ.'!H703,'დამტკ. საკუთ.'!H703)</f>
        <v>0</v>
      </c>
      <c r="I703" s="10">
        <f>SUM('დამტკ. ბიუჯ.'!I703,'დამტკ. საკუთ.'!I703)</f>
        <v>0</v>
      </c>
      <c r="J703" s="10">
        <f>SUM('დამტკ. ბიუჯ.'!J703,'დამტკ. საკუთ.'!J703)</f>
        <v>0</v>
      </c>
      <c r="K703" s="10" t="s">
        <v>189</v>
      </c>
    </row>
    <row r="704" spans="1:11" ht="15" customHeight="1" x14ac:dyDescent="0.25">
      <c r="A704" t="str">
        <f t="shared" ref="A704:A767" si="14">IF(OR(D704&lt;&gt;0,E704&lt;&gt;0,F704&lt;&gt;0,G704&lt;&gt;0,H704&lt;&gt;0,),"a","b")</f>
        <v>b</v>
      </c>
      <c r="B704" s="8"/>
      <c r="C704" s="9" t="s">
        <v>14</v>
      </c>
      <c r="D704" s="10">
        <f>SUM('დამტკ. ბიუჯ.'!D704,'დამტკ. საკუთ.'!D704)</f>
        <v>0</v>
      </c>
      <c r="E704" s="10">
        <f>SUM('დამტკ. ბიუჯ.'!E704,'დამტკ. საკუთ.'!E704)</f>
        <v>0</v>
      </c>
      <c r="F704" s="10">
        <f>SUM('დამტკ. ბიუჯ.'!F704,'დამტკ. საკუთ.'!F704)</f>
        <v>0</v>
      </c>
      <c r="G704" s="10">
        <f>SUM('დამტკ. ბიუჯ.'!G704,'დამტკ. საკუთ.'!G704)</f>
        <v>0</v>
      </c>
      <c r="H704" s="10">
        <f>SUM('დამტკ. ბიუჯ.'!H704,'დამტკ. საკუთ.'!H704)</f>
        <v>0</v>
      </c>
      <c r="I704" s="10">
        <f>SUM('დამტკ. ბიუჯ.'!I704,'დამტკ. საკუთ.'!I704)</f>
        <v>0</v>
      </c>
      <c r="J704" s="10">
        <f>SUM('დამტკ. ბიუჯ.'!J704,'დამტკ. საკუთ.'!J704)</f>
        <v>0</v>
      </c>
      <c r="K704" s="10" t="s">
        <v>189</v>
      </c>
    </row>
    <row r="705" spans="1:11" ht="15" customHeight="1" x14ac:dyDescent="0.25">
      <c r="A705" t="str">
        <f t="shared" si="14"/>
        <v>b</v>
      </c>
      <c r="B705" s="8"/>
      <c r="C705" s="9" t="s">
        <v>15</v>
      </c>
      <c r="D705" s="10">
        <f>SUM('დამტკ. ბიუჯ.'!D705,'დამტკ. საკუთ.'!D705)</f>
        <v>0</v>
      </c>
      <c r="E705" s="10">
        <f>SUM('დამტკ. ბიუჯ.'!E705,'დამტკ. საკუთ.'!E705)</f>
        <v>0</v>
      </c>
      <c r="F705" s="10">
        <f>SUM('დამტკ. ბიუჯ.'!F705,'დამტკ. საკუთ.'!F705)</f>
        <v>0</v>
      </c>
      <c r="G705" s="10">
        <f>SUM('დამტკ. ბიუჯ.'!G705,'დამტკ. საკუთ.'!G705)</f>
        <v>0</v>
      </c>
      <c r="H705" s="10">
        <f>SUM('დამტკ. ბიუჯ.'!H705,'დამტკ. საკუთ.'!H705)</f>
        <v>0</v>
      </c>
      <c r="I705" s="10">
        <f>SUM('დამტკ. ბიუჯ.'!I705,'დამტკ. საკუთ.'!I705)</f>
        <v>0</v>
      </c>
      <c r="J705" s="10">
        <f>SUM('დამტკ. ბიუჯ.'!J705,'დამტკ. საკუთ.'!J705)</f>
        <v>0</v>
      </c>
      <c r="K705" s="10" t="s">
        <v>189</v>
      </c>
    </row>
    <row r="706" spans="1:11" ht="15" customHeight="1" x14ac:dyDescent="0.25">
      <c r="A706" t="str">
        <f t="shared" si="14"/>
        <v>a</v>
      </c>
      <c r="B706" s="8"/>
      <c r="C706" s="9" t="s">
        <v>16</v>
      </c>
      <c r="D706" s="10">
        <f>SUM('დამტკ. ბიუჯ.'!D706,'დამტკ. საკუთ.'!D706)</f>
        <v>947000</v>
      </c>
      <c r="E706" s="10">
        <f>SUM('დამტკ. ბიუჯ.'!E706,'დამტკ. საკუთ.'!E706)</f>
        <v>112500</v>
      </c>
      <c r="F706" s="10">
        <f>SUM('დამტკ. ბიუჯ.'!F706,'დამტკ. საკუთ.'!F706)</f>
        <v>112500</v>
      </c>
      <c r="G706" s="10">
        <f>SUM('დამტკ. ბიუჯ.'!G706,'დამტკ. საკუთ.'!G706)</f>
        <v>112500</v>
      </c>
      <c r="H706" s="10">
        <f>SUM('დამტკ. ბიუჯ.'!H706,'დამტკ. საკუთ.'!H706)</f>
        <v>609500</v>
      </c>
      <c r="I706" s="10">
        <f>SUM('დამტკ. ბიუჯ.'!I706,'დამტკ. საკუთ.'!I706)</f>
        <v>225000</v>
      </c>
      <c r="J706" s="10">
        <f>SUM('დამტკ. ბიუჯ.'!J706,'დამტკ. საკუთ.'!J706)</f>
        <v>337500</v>
      </c>
      <c r="K706" s="10" t="s">
        <v>189</v>
      </c>
    </row>
    <row r="707" spans="1:11" ht="15" customHeight="1" x14ac:dyDescent="0.25">
      <c r="A707" t="str">
        <f t="shared" si="14"/>
        <v>b</v>
      </c>
      <c r="B707" s="8"/>
      <c r="C707" s="9" t="s">
        <v>17</v>
      </c>
      <c r="D707" s="10">
        <f>SUM('დამტკ. ბიუჯ.'!D707,'დამტკ. საკუთ.'!D707)</f>
        <v>0</v>
      </c>
      <c r="E707" s="10">
        <f>SUM('დამტკ. ბიუჯ.'!E707,'დამტკ. საკუთ.'!E707)</f>
        <v>0</v>
      </c>
      <c r="F707" s="10">
        <f>SUM('დამტკ. ბიუჯ.'!F707,'დამტკ. საკუთ.'!F707)</f>
        <v>0</v>
      </c>
      <c r="G707" s="10">
        <f>SUM('დამტკ. ბიუჯ.'!G707,'დამტკ. საკუთ.'!G707)</f>
        <v>0</v>
      </c>
      <c r="H707" s="10">
        <f>SUM('დამტკ. ბიუჯ.'!H707,'დამტკ. საკუთ.'!H707)</f>
        <v>0</v>
      </c>
      <c r="I707" s="10">
        <f>SUM('დამტკ. ბიუჯ.'!I707,'დამტკ. საკუთ.'!I707)</f>
        <v>0</v>
      </c>
      <c r="J707" s="10">
        <f>SUM('დამტკ. ბიუჯ.'!J707,'დამტკ. საკუთ.'!J707)</f>
        <v>0</v>
      </c>
      <c r="K707" s="10" t="s">
        <v>189</v>
      </c>
    </row>
    <row r="708" spans="1:11" ht="15" customHeight="1" x14ac:dyDescent="0.25">
      <c r="A708" t="str">
        <f t="shared" si="14"/>
        <v>b</v>
      </c>
      <c r="B708" s="5"/>
      <c r="C708" s="6" t="s">
        <v>18</v>
      </c>
      <c r="D708" s="7">
        <f>SUM('დამტკ. ბიუჯ.'!D708,'დამტკ. საკუთ.'!D708)</f>
        <v>0</v>
      </c>
      <c r="E708" s="7">
        <f>SUM('დამტკ. ბიუჯ.'!E708,'დამტკ. საკუთ.'!E708)</f>
        <v>0</v>
      </c>
      <c r="F708" s="7">
        <f>SUM('დამტკ. ბიუჯ.'!F708,'დამტკ. საკუთ.'!F708)</f>
        <v>0</v>
      </c>
      <c r="G708" s="7">
        <f>SUM('დამტკ. ბიუჯ.'!G708,'დამტკ. საკუთ.'!G708)</f>
        <v>0</v>
      </c>
      <c r="H708" s="7">
        <f>SUM('დამტკ. ბიუჯ.'!H708,'დამტკ. საკუთ.'!H708)</f>
        <v>0</v>
      </c>
      <c r="I708" s="7">
        <f>SUM('დამტკ. ბიუჯ.'!I708,'დამტკ. საკუთ.'!I708)</f>
        <v>0</v>
      </c>
      <c r="J708" s="7">
        <f>SUM('დამტკ. ბიუჯ.'!J708,'დამტკ. საკუთ.'!J708)</f>
        <v>0</v>
      </c>
      <c r="K708" s="7" t="s">
        <v>189</v>
      </c>
    </row>
    <row r="709" spans="1:11" ht="15" customHeight="1" x14ac:dyDescent="0.25">
      <c r="A709" t="str">
        <f t="shared" si="14"/>
        <v>b</v>
      </c>
      <c r="B709" s="5"/>
      <c r="C709" s="6" t="s">
        <v>19</v>
      </c>
      <c r="D709" s="7">
        <f>SUM('დამტკ. ბიუჯ.'!D709,'დამტკ. საკუთ.'!D709)</f>
        <v>0</v>
      </c>
      <c r="E709" s="7">
        <f>SUM('დამტკ. ბიუჯ.'!E709,'დამტკ. საკუთ.'!E709)</f>
        <v>0</v>
      </c>
      <c r="F709" s="7">
        <f>SUM('დამტკ. ბიუჯ.'!F709,'დამტკ. საკუთ.'!F709)</f>
        <v>0</v>
      </c>
      <c r="G709" s="7">
        <f>SUM('დამტკ. ბიუჯ.'!G709,'დამტკ. საკუთ.'!G709)</f>
        <v>0</v>
      </c>
      <c r="H709" s="7">
        <f>SUM('დამტკ. ბიუჯ.'!H709,'დამტკ. საკუთ.'!H709)</f>
        <v>0</v>
      </c>
      <c r="I709" s="7">
        <f>SUM('დამტკ. ბიუჯ.'!I709,'დამტკ. საკუთ.'!I709)</f>
        <v>0</v>
      </c>
      <c r="J709" s="7">
        <f>SUM('დამტკ. ბიუჯ.'!J709,'დამტკ. საკუთ.'!J709)</f>
        <v>0</v>
      </c>
      <c r="K709" s="7" t="s">
        <v>189</v>
      </c>
    </row>
    <row r="710" spans="1:11" ht="15.75" customHeight="1" thickBot="1" x14ac:dyDescent="0.3">
      <c r="A710" t="str">
        <f t="shared" si="14"/>
        <v>b</v>
      </c>
      <c r="B710" s="11"/>
      <c r="C710" s="12" t="s">
        <v>20</v>
      </c>
      <c r="D710" s="13">
        <f>SUM('დამტკ. ბიუჯ.'!D710,'დამტკ. საკუთ.'!D710)</f>
        <v>0</v>
      </c>
      <c r="E710" s="13">
        <f>SUM('დამტკ. ბიუჯ.'!E710,'დამტკ. საკუთ.'!E710)</f>
        <v>0</v>
      </c>
      <c r="F710" s="13">
        <f>SUM('დამტკ. ბიუჯ.'!F710,'დამტკ. საკუთ.'!F710)</f>
        <v>0</v>
      </c>
      <c r="G710" s="13">
        <f>SUM('დამტკ. ბიუჯ.'!G710,'დამტკ. საკუთ.'!G710)</f>
        <v>0</v>
      </c>
      <c r="H710" s="13">
        <f>SUM('დამტკ. ბიუჯ.'!H710,'დამტკ. საკუთ.'!H710)</f>
        <v>0</v>
      </c>
      <c r="I710" s="13">
        <f>SUM('დამტკ. ბიუჯ.'!I710,'დამტკ. საკუთ.'!I710)</f>
        <v>0</v>
      </c>
      <c r="J710" s="13">
        <f>SUM('დამტკ. ბიუჯ.'!J710,'დამტკ. საკუთ.'!J710)</f>
        <v>0</v>
      </c>
      <c r="K710" s="13" t="s">
        <v>189</v>
      </c>
    </row>
    <row r="711" spans="1:11" ht="32.25" customHeight="1" thickTop="1" thickBot="1" x14ac:dyDescent="0.3">
      <c r="A711" t="str">
        <f t="shared" si="14"/>
        <v>a</v>
      </c>
      <c r="B711" s="16" t="s">
        <v>123</v>
      </c>
      <c r="C711" s="4" t="s">
        <v>124</v>
      </c>
      <c r="D711" s="4">
        <f>SUM('დამტკ. ბიუჯ.'!D711,'დამტკ. საკუთ.'!D711)</f>
        <v>8600000</v>
      </c>
      <c r="E711" s="4">
        <f>SUM('დამტკ. ბიუჯ.'!E711,'დამტკ. საკუთ.'!E711)</f>
        <v>1500000</v>
      </c>
      <c r="F711" s="4">
        <f>SUM('დამტკ. ბიუჯ.'!F711,'დამტკ. საკუთ.'!F711)</f>
        <v>1840000</v>
      </c>
      <c r="G711" s="4">
        <f>SUM('დამტკ. ბიუჯ.'!G711,'დამტკ. საკუთ.'!G711)</f>
        <v>1540000</v>
      </c>
      <c r="H711" s="4">
        <f>SUM('დამტკ. ბიუჯ.'!H711,'დამტკ. საკუთ.'!H711)</f>
        <v>3720000</v>
      </c>
      <c r="I711" s="4">
        <f>SUM('დამტკ. ბიუჯ.'!I711,'დამტკ. საკუთ.'!I711)</f>
        <v>3340000</v>
      </c>
      <c r="J711" s="4">
        <f>SUM('დამტკ. ბიუჯ.'!J711,'დამტკ. საკუთ.'!J711)</f>
        <v>4880000</v>
      </c>
      <c r="K711" s="4" t="s">
        <v>193</v>
      </c>
    </row>
    <row r="712" spans="1:11" ht="15.75" customHeight="1" thickTop="1" x14ac:dyDescent="0.25">
      <c r="A712" t="str">
        <f t="shared" si="14"/>
        <v>a</v>
      </c>
      <c r="B712" s="5"/>
      <c r="C712" s="6" t="s">
        <v>10</v>
      </c>
      <c r="D712" s="7">
        <f>SUM('დამტკ. ბიუჯ.'!D712,'დამტკ. საკუთ.'!D712)</f>
        <v>8600000</v>
      </c>
      <c r="E712" s="7">
        <f>SUM('დამტკ. ბიუჯ.'!E712,'დამტკ. საკუთ.'!E712)</f>
        <v>1500000</v>
      </c>
      <c r="F712" s="7">
        <f>SUM('დამტკ. ბიუჯ.'!F712,'დამტკ. საკუთ.'!F712)</f>
        <v>1840000</v>
      </c>
      <c r="G712" s="7">
        <f>SUM('დამტკ. ბიუჯ.'!G712,'დამტკ. საკუთ.'!G712)</f>
        <v>1540000</v>
      </c>
      <c r="H712" s="7">
        <f>SUM('დამტკ. ბიუჯ.'!H712,'დამტკ. საკუთ.'!H712)</f>
        <v>3720000</v>
      </c>
      <c r="I712" s="7">
        <f>SUM('დამტკ. ბიუჯ.'!I712,'დამტკ. საკუთ.'!I712)</f>
        <v>3340000</v>
      </c>
      <c r="J712" s="7">
        <f>SUM('დამტკ. ბიუჯ.'!J712,'დამტკ. საკუთ.'!J712)</f>
        <v>4880000</v>
      </c>
      <c r="K712" s="7" t="s">
        <v>193</v>
      </c>
    </row>
    <row r="713" spans="1:11" ht="15" customHeight="1" x14ac:dyDescent="0.25">
      <c r="A713" t="str">
        <f t="shared" si="14"/>
        <v>b</v>
      </c>
      <c r="B713" s="8"/>
      <c r="C713" s="9" t="s">
        <v>11</v>
      </c>
      <c r="D713" s="10">
        <f>SUM('დამტკ. ბიუჯ.'!D713,'დამტკ. საკუთ.'!D713)</f>
        <v>0</v>
      </c>
      <c r="E713" s="10">
        <f>SUM('დამტკ. ბიუჯ.'!E713,'დამტკ. საკუთ.'!E713)</f>
        <v>0</v>
      </c>
      <c r="F713" s="10">
        <f>SUM('დამტკ. ბიუჯ.'!F713,'დამტკ. საკუთ.'!F713)</f>
        <v>0</v>
      </c>
      <c r="G713" s="10">
        <f>SUM('დამტკ. ბიუჯ.'!G713,'დამტკ. საკუთ.'!G713)</f>
        <v>0</v>
      </c>
      <c r="H713" s="10">
        <f>SUM('დამტკ. ბიუჯ.'!H713,'დამტკ. საკუთ.'!H713)</f>
        <v>0</v>
      </c>
      <c r="I713" s="10">
        <f>SUM('დამტკ. ბიუჯ.'!I713,'დამტკ. საკუთ.'!I713)</f>
        <v>0</v>
      </c>
      <c r="J713" s="10">
        <f>SUM('დამტკ. ბიუჯ.'!J713,'დამტკ. საკუთ.'!J713)</f>
        <v>0</v>
      </c>
      <c r="K713" s="10" t="s">
        <v>193</v>
      </c>
    </row>
    <row r="714" spans="1:11" ht="15" customHeight="1" x14ac:dyDescent="0.25">
      <c r="A714" t="str">
        <f t="shared" si="14"/>
        <v>a</v>
      </c>
      <c r="B714" s="8"/>
      <c r="C714" s="9" t="s">
        <v>12</v>
      </c>
      <c r="D714" s="10">
        <f>SUM('დამტკ. ბიუჯ.'!D714,'დამტკ. საკუთ.'!D714)</f>
        <v>3200000</v>
      </c>
      <c r="E714" s="10">
        <f>SUM('დამტკ. ბიუჯ.'!E714,'დამტკ. საკუთ.'!E714)</f>
        <v>170000</v>
      </c>
      <c r="F714" s="10">
        <f>SUM('დამტკ. ბიუჯ.'!F714,'დამტკ. საკუთ.'!F714)</f>
        <v>400000</v>
      </c>
      <c r="G714" s="10">
        <f>SUM('დამტკ. ბიუჯ.'!G714,'დამტკ. საკუთ.'!G714)</f>
        <v>240000</v>
      </c>
      <c r="H714" s="10">
        <f>SUM('დამტკ. ბიუჯ.'!H714,'დამტკ. საკუთ.'!H714)</f>
        <v>2390000</v>
      </c>
      <c r="I714" s="10">
        <f>SUM('დამტკ. ბიუჯ.'!I714,'დამტკ. საკუთ.'!I714)</f>
        <v>570000</v>
      </c>
      <c r="J714" s="10">
        <f>SUM('დამტკ. ბიუჯ.'!J714,'დამტკ. საკუთ.'!J714)</f>
        <v>810000</v>
      </c>
      <c r="K714" s="10" t="s">
        <v>193</v>
      </c>
    </row>
    <row r="715" spans="1:11" ht="15" customHeight="1" x14ac:dyDescent="0.25">
      <c r="A715" t="str">
        <f t="shared" si="14"/>
        <v>b</v>
      </c>
      <c r="B715" s="8"/>
      <c r="C715" s="9" t="s">
        <v>13</v>
      </c>
      <c r="D715" s="10">
        <f>SUM('დამტკ. ბიუჯ.'!D715,'დამტკ. საკუთ.'!D715)</f>
        <v>0</v>
      </c>
      <c r="E715" s="10">
        <f>SUM('დამტკ. ბიუჯ.'!E715,'დამტკ. საკუთ.'!E715)</f>
        <v>0</v>
      </c>
      <c r="F715" s="10">
        <f>SUM('დამტკ. ბიუჯ.'!F715,'დამტკ. საკუთ.'!F715)</f>
        <v>0</v>
      </c>
      <c r="G715" s="10">
        <f>SUM('დამტკ. ბიუჯ.'!G715,'დამტკ. საკუთ.'!G715)</f>
        <v>0</v>
      </c>
      <c r="H715" s="10">
        <f>SUM('დამტკ. ბიუჯ.'!H715,'დამტკ. საკუთ.'!H715)</f>
        <v>0</v>
      </c>
      <c r="I715" s="10">
        <f>SUM('დამტკ. ბიუჯ.'!I715,'დამტკ. საკუთ.'!I715)</f>
        <v>0</v>
      </c>
      <c r="J715" s="10">
        <f>SUM('დამტკ. ბიუჯ.'!J715,'დამტკ. საკუთ.'!J715)</f>
        <v>0</v>
      </c>
      <c r="K715" s="10" t="s">
        <v>193</v>
      </c>
    </row>
    <row r="716" spans="1:11" ht="15" customHeight="1" x14ac:dyDescent="0.25">
      <c r="A716" t="str">
        <f t="shared" si="14"/>
        <v>b</v>
      </c>
      <c r="B716" s="8"/>
      <c r="C716" s="9" t="s">
        <v>14</v>
      </c>
      <c r="D716" s="10">
        <f>SUM('დამტკ. ბიუჯ.'!D716,'დამტკ. საკუთ.'!D716)</f>
        <v>0</v>
      </c>
      <c r="E716" s="10">
        <f>SUM('დამტკ. ბიუჯ.'!E716,'დამტკ. საკუთ.'!E716)</f>
        <v>0</v>
      </c>
      <c r="F716" s="10">
        <f>SUM('დამტკ. ბიუჯ.'!F716,'დამტკ. საკუთ.'!F716)</f>
        <v>0</v>
      </c>
      <c r="G716" s="10">
        <f>SUM('დამტკ. ბიუჯ.'!G716,'დამტკ. საკუთ.'!G716)</f>
        <v>0</v>
      </c>
      <c r="H716" s="10">
        <f>SUM('დამტკ. ბიუჯ.'!H716,'დამტკ. საკუთ.'!H716)</f>
        <v>0</v>
      </c>
      <c r="I716" s="10">
        <f>SUM('დამტკ. ბიუჯ.'!I716,'დამტკ. საკუთ.'!I716)</f>
        <v>0</v>
      </c>
      <c r="J716" s="10">
        <f>SUM('დამტკ. ბიუჯ.'!J716,'დამტკ. საკუთ.'!J716)</f>
        <v>0</v>
      </c>
      <c r="K716" s="10" t="s">
        <v>193</v>
      </c>
    </row>
    <row r="717" spans="1:11" ht="15" customHeight="1" x14ac:dyDescent="0.25">
      <c r="A717" t="str">
        <f t="shared" si="14"/>
        <v>b</v>
      </c>
      <c r="B717" s="8"/>
      <c r="C717" s="9" t="s">
        <v>15</v>
      </c>
      <c r="D717" s="10">
        <f>SUM('დამტკ. ბიუჯ.'!D717,'დამტკ. საკუთ.'!D717)</f>
        <v>0</v>
      </c>
      <c r="E717" s="10">
        <f>SUM('დამტკ. ბიუჯ.'!E717,'დამტკ. საკუთ.'!E717)</f>
        <v>0</v>
      </c>
      <c r="F717" s="10">
        <f>SUM('დამტკ. ბიუჯ.'!F717,'დამტკ. საკუთ.'!F717)</f>
        <v>0</v>
      </c>
      <c r="G717" s="10">
        <f>SUM('დამტკ. ბიუჯ.'!G717,'დამტკ. საკუთ.'!G717)</f>
        <v>0</v>
      </c>
      <c r="H717" s="10">
        <f>SUM('დამტკ. ბიუჯ.'!H717,'დამტკ. საკუთ.'!H717)</f>
        <v>0</v>
      </c>
      <c r="I717" s="10">
        <f>SUM('დამტკ. ბიუჯ.'!I717,'დამტკ. საკუთ.'!I717)</f>
        <v>0</v>
      </c>
      <c r="J717" s="10">
        <f>SUM('დამტკ. ბიუჯ.'!J717,'დამტკ. საკუთ.'!J717)</f>
        <v>0</v>
      </c>
      <c r="K717" s="10" t="s">
        <v>193</v>
      </c>
    </row>
    <row r="718" spans="1:11" ht="15" customHeight="1" x14ac:dyDescent="0.25">
      <c r="A718" t="str">
        <f t="shared" si="14"/>
        <v>a</v>
      </c>
      <c r="B718" s="8"/>
      <c r="C718" s="9" t="s">
        <v>16</v>
      </c>
      <c r="D718" s="10">
        <f>SUM('დამტკ. ბიუჯ.'!D718,'დამტკ. საკუთ.'!D718)</f>
        <v>5400000</v>
      </c>
      <c r="E718" s="10">
        <f>SUM('დამტკ. ბიუჯ.'!E718,'დამტკ. საკუთ.'!E718)</f>
        <v>1330000</v>
      </c>
      <c r="F718" s="10">
        <f>SUM('დამტკ. ბიუჯ.'!F718,'დამტკ. საკუთ.'!F718)</f>
        <v>1440000</v>
      </c>
      <c r="G718" s="10">
        <f>SUM('დამტკ. ბიუჯ.'!G718,'დამტკ. საკუთ.'!G718)</f>
        <v>1300000</v>
      </c>
      <c r="H718" s="10">
        <f>SUM('დამტკ. ბიუჯ.'!H718,'დამტკ. საკუთ.'!H718)</f>
        <v>1330000</v>
      </c>
      <c r="I718" s="10">
        <f>SUM('დამტკ. ბიუჯ.'!I718,'დამტკ. საკუთ.'!I718)</f>
        <v>2770000</v>
      </c>
      <c r="J718" s="10">
        <f>SUM('დამტკ. ბიუჯ.'!J718,'დამტკ. საკუთ.'!J718)</f>
        <v>4070000</v>
      </c>
      <c r="K718" s="10" t="s">
        <v>193</v>
      </c>
    </row>
    <row r="719" spans="1:11" ht="15" customHeight="1" x14ac:dyDescent="0.25">
      <c r="A719" t="str">
        <f t="shared" si="14"/>
        <v>b</v>
      </c>
      <c r="B719" s="8"/>
      <c r="C719" s="9" t="s">
        <v>17</v>
      </c>
      <c r="D719" s="10">
        <f>SUM('დამტკ. ბიუჯ.'!D719,'დამტკ. საკუთ.'!D719)</f>
        <v>0</v>
      </c>
      <c r="E719" s="10">
        <f>SUM('დამტკ. ბიუჯ.'!E719,'დამტკ. საკუთ.'!E719)</f>
        <v>0</v>
      </c>
      <c r="F719" s="10">
        <f>SUM('დამტკ. ბიუჯ.'!F719,'დამტკ. საკუთ.'!F719)</f>
        <v>0</v>
      </c>
      <c r="G719" s="10">
        <f>SUM('დამტკ. ბიუჯ.'!G719,'დამტკ. საკუთ.'!G719)</f>
        <v>0</v>
      </c>
      <c r="H719" s="10">
        <f>SUM('დამტკ. ბიუჯ.'!H719,'დამტკ. საკუთ.'!H719)</f>
        <v>0</v>
      </c>
      <c r="I719" s="10">
        <f>SUM('დამტკ. ბიუჯ.'!I719,'დამტკ. საკუთ.'!I719)</f>
        <v>0</v>
      </c>
      <c r="J719" s="10">
        <f>SUM('დამტკ. ბიუჯ.'!J719,'დამტკ. საკუთ.'!J719)</f>
        <v>0</v>
      </c>
      <c r="K719" s="10" t="s">
        <v>193</v>
      </c>
    </row>
    <row r="720" spans="1:11" ht="15" customHeight="1" x14ac:dyDescent="0.25">
      <c r="A720" t="str">
        <f t="shared" si="14"/>
        <v>b</v>
      </c>
      <c r="B720" s="5"/>
      <c r="C720" s="6" t="s">
        <v>18</v>
      </c>
      <c r="D720" s="7">
        <f>SUM('დამტკ. ბიუჯ.'!D720,'დამტკ. საკუთ.'!D720)</f>
        <v>0</v>
      </c>
      <c r="E720" s="7">
        <f>SUM('დამტკ. ბიუჯ.'!E720,'დამტკ. საკუთ.'!E720)</f>
        <v>0</v>
      </c>
      <c r="F720" s="7">
        <f>SUM('დამტკ. ბიუჯ.'!F720,'დამტკ. საკუთ.'!F720)</f>
        <v>0</v>
      </c>
      <c r="G720" s="7">
        <f>SUM('დამტკ. ბიუჯ.'!G720,'დამტკ. საკუთ.'!G720)</f>
        <v>0</v>
      </c>
      <c r="H720" s="7">
        <f>SUM('დამტკ. ბიუჯ.'!H720,'დამტკ. საკუთ.'!H720)</f>
        <v>0</v>
      </c>
      <c r="I720" s="7">
        <f>SUM('დამტკ. ბიუჯ.'!I720,'დამტკ. საკუთ.'!I720)</f>
        <v>0</v>
      </c>
      <c r="J720" s="7">
        <f>SUM('დამტკ. ბიუჯ.'!J720,'დამტკ. საკუთ.'!J720)</f>
        <v>0</v>
      </c>
      <c r="K720" s="7" t="s">
        <v>193</v>
      </c>
    </row>
    <row r="721" spans="1:11" ht="15" customHeight="1" x14ac:dyDescent="0.25">
      <c r="A721" t="str">
        <f t="shared" si="14"/>
        <v>b</v>
      </c>
      <c r="B721" s="5"/>
      <c r="C721" s="6" t="s">
        <v>19</v>
      </c>
      <c r="D721" s="7">
        <f>SUM('დამტკ. ბიუჯ.'!D721,'დამტკ. საკუთ.'!D721)</f>
        <v>0</v>
      </c>
      <c r="E721" s="7">
        <f>SUM('დამტკ. ბიუჯ.'!E721,'დამტკ. საკუთ.'!E721)</f>
        <v>0</v>
      </c>
      <c r="F721" s="7">
        <f>SUM('დამტკ. ბიუჯ.'!F721,'დამტკ. საკუთ.'!F721)</f>
        <v>0</v>
      </c>
      <c r="G721" s="7">
        <f>SUM('დამტკ. ბიუჯ.'!G721,'დამტკ. საკუთ.'!G721)</f>
        <v>0</v>
      </c>
      <c r="H721" s="7">
        <f>SUM('დამტკ. ბიუჯ.'!H721,'დამტკ. საკუთ.'!H721)</f>
        <v>0</v>
      </c>
      <c r="I721" s="7">
        <f>SUM('დამტკ. ბიუჯ.'!I721,'დამტკ. საკუთ.'!I721)</f>
        <v>0</v>
      </c>
      <c r="J721" s="7">
        <f>SUM('დამტკ. ბიუჯ.'!J721,'დამტკ. საკუთ.'!J721)</f>
        <v>0</v>
      </c>
      <c r="K721" s="7" t="s">
        <v>193</v>
      </c>
    </row>
    <row r="722" spans="1:11" ht="15.75" customHeight="1" thickBot="1" x14ac:dyDescent="0.3">
      <c r="A722" t="str">
        <f t="shared" si="14"/>
        <v>b</v>
      </c>
      <c r="B722" s="11"/>
      <c r="C722" s="12" t="s">
        <v>20</v>
      </c>
      <c r="D722" s="13">
        <f>SUM('დამტკ. ბიუჯ.'!D722,'დამტკ. საკუთ.'!D722)</f>
        <v>0</v>
      </c>
      <c r="E722" s="13">
        <f>SUM('დამტკ. ბიუჯ.'!E722,'დამტკ. საკუთ.'!E722)</f>
        <v>0</v>
      </c>
      <c r="F722" s="13">
        <f>SUM('დამტკ. ბიუჯ.'!F722,'დამტკ. საკუთ.'!F722)</f>
        <v>0</v>
      </c>
      <c r="G722" s="13">
        <f>SUM('დამტკ. ბიუჯ.'!G722,'დამტკ. საკუთ.'!G722)</f>
        <v>0</v>
      </c>
      <c r="H722" s="13">
        <f>SUM('დამტკ. ბიუჯ.'!H722,'დამტკ. საკუთ.'!H722)</f>
        <v>0</v>
      </c>
      <c r="I722" s="13">
        <f>SUM('დამტკ. ბიუჯ.'!I722,'დამტკ. საკუთ.'!I722)</f>
        <v>0</v>
      </c>
      <c r="J722" s="13">
        <f>SUM('დამტკ. ბიუჯ.'!J722,'დამტკ. საკუთ.'!J722)</f>
        <v>0</v>
      </c>
      <c r="K722" s="13" t="s">
        <v>193</v>
      </c>
    </row>
    <row r="723" spans="1:11" ht="32.25" customHeight="1" thickTop="1" thickBot="1" x14ac:dyDescent="0.3">
      <c r="A723" t="str">
        <f t="shared" si="14"/>
        <v>a</v>
      </c>
      <c r="B723" s="16" t="s">
        <v>125</v>
      </c>
      <c r="C723" s="4" t="s">
        <v>126</v>
      </c>
      <c r="D723" s="4">
        <f>SUM('დამტკ. ბიუჯ.'!D723,'დამტკ. საკუთ.'!D723)</f>
        <v>5400000</v>
      </c>
      <c r="E723" s="4">
        <f>SUM('დამტკ. ბიუჯ.'!E723,'დამტკ. საკუთ.'!E723)</f>
        <v>1330000</v>
      </c>
      <c r="F723" s="4">
        <f>SUM('დამტკ. ბიუჯ.'!F723,'დამტკ. საკუთ.'!F723)</f>
        <v>1440000</v>
      </c>
      <c r="G723" s="4">
        <f>SUM('დამტკ. ბიუჯ.'!G723,'დამტკ. საკუთ.'!G723)</f>
        <v>1300000</v>
      </c>
      <c r="H723" s="4">
        <f>SUM('დამტკ. ბიუჯ.'!H723,'დამტკ. საკუთ.'!H723)</f>
        <v>1330000</v>
      </c>
      <c r="I723" s="4">
        <f>SUM('დამტკ. ბიუჯ.'!I723,'დამტკ. საკუთ.'!I723)</f>
        <v>2770000</v>
      </c>
      <c r="J723" s="4">
        <f>SUM('დამტკ. ბიუჯ.'!J723,'დამტკ. საკუთ.'!J723)</f>
        <v>4070000</v>
      </c>
      <c r="K723" s="4" t="s">
        <v>190</v>
      </c>
    </row>
    <row r="724" spans="1:11" ht="15.75" customHeight="1" thickTop="1" x14ac:dyDescent="0.25">
      <c r="A724" t="str">
        <f t="shared" si="14"/>
        <v>a</v>
      </c>
      <c r="B724" s="5"/>
      <c r="C724" s="6" t="s">
        <v>10</v>
      </c>
      <c r="D724" s="7">
        <f>SUM('დამტკ. ბიუჯ.'!D724,'დამტკ. საკუთ.'!D724)</f>
        <v>5400000</v>
      </c>
      <c r="E724" s="7">
        <f>SUM('დამტკ. ბიუჯ.'!E724,'დამტკ. საკუთ.'!E724)</f>
        <v>1330000</v>
      </c>
      <c r="F724" s="7">
        <f>SUM('დამტკ. ბიუჯ.'!F724,'დამტკ. საკუთ.'!F724)</f>
        <v>1440000</v>
      </c>
      <c r="G724" s="7">
        <f>SUM('დამტკ. ბიუჯ.'!G724,'დამტკ. საკუთ.'!G724)</f>
        <v>1300000</v>
      </c>
      <c r="H724" s="7">
        <f>SUM('დამტკ. ბიუჯ.'!H724,'დამტკ. საკუთ.'!H724)</f>
        <v>1330000</v>
      </c>
      <c r="I724" s="7">
        <f>SUM('დამტკ. ბიუჯ.'!I724,'დამტკ. საკუთ.'!I724)</f>
        <v>2770000</v>
      </c>
      <c r="J724" s="7">
        <f>SUM('დამტკ. ბიუჯ.'!J724,'დამტკ. საკუთ.'!J724)</f>
        <v>4070000</v>
      </c>
      <c r="K724" s="7" t="s">
        <v>190</v>
      </c>
    </row>
    <row r="725" spans="1:11" ht="15" customHeight="1" x14ac:dyDescent="0.25">
      <c r="A725" t="str">
        <f t="shared" si="14"/>
        <v>b</v>
      </c>
      <c r="B725" s="8"/>
      <c r="C725" s="9" t="s">
        <v>11</v>
      </c>
      <c r="D725" s="10">
        <f>SUM('დამტკ. ბიუჯ.'!D725,'დამტკ. საკუთ.'!D725)</f>
        <v>0</v>
      </c>
      <c r="E725" s="10">
        <f>SUM('დამტკ. ბიუჯ.'!E725,'დამტკ. საკუთ.'!E725)</f>
        <v>0</v>
      </c>
      <c r="F725" s="10">
        <f>SUM('დამტკ. ბიუჯ.'!F725,'დამტკ. საკუთ.'!F725)</f>
        <v>0</v>
      </c>
      <c r="G725" s="10">
        <f>SUM('დამტკ. ბიუჯ.'!G725,'დამტკ. საკუთ.'!G725)</f>
        <v>0</v>
      </c>
      <c r="H725" s="10">
        <f>SUM('დამტკ. ბიუჯ.'!H725,'დამტკ. საკუთ.'!H725)</f>
        <v>0</v>
      </c>
      <c r="I725" s="10">
        <f>SUM('დამტკ. ბიუჯ.'!I725,'დამტკ. საკუთ.'!I725)</f>
        <v>0</v>
      </c>
      <c r="J725" s="10">
        <f>SUM('დამტკ. ბიუჯ.'!J725,'დამტკ. საკუთ.'!J725)</f>
        <v>0</v>
      </c>
      <c r="K725" s="10" t="s">
        <v>190</v>
      </c>
    </row>
    <row r="726" spans="1:11" ht="15" customHeight="1" x14ac:dyDescent="0.25">
      <c r="A726" t="str">
        <f t="shared" si="14"/>
        <v>b</v>
      </c>
      <c r="B726" s="8"/>
      <c r="C726" s="9" t="s">
        <v>12</v>
      </c>
      <c r="D726" s="10">
        <f>SUM('დამტკ. ბიუჯ.'!D726,'დამტკ. საკუთ.'!D726)</f>
        <v>0</v>
      </c>
      <c r="E726" s="10">
        <f>SUM('დამტკ. ბიუჯ.'!E726,'დამტკ. საკუთ.'!E726)</f>
        <v>0</v>
      </c>
      <c r="F726" s="10">
        <f>SUM('დამტკ. ბიუჯ.'!F726,'დამტკ. საკუთ.'!F726)</f>
        <v>0</v>
      </c>
      <c r="G726" s="10">
        <f>SUM('დამტკ. ბიუჯ.'!G726,'დამტკ. საკუთ.'!G726)</f>
        <v>0</v>
      </c>
      <c r="H726" s="10">
        <f>SUM('დამტკ. ბიუჯ.'!H726,'დამტკ. საკუთ.'!H726)</f>
        <v>0</v>
      </c>
      <c r="I726" s="10">
        <f>SUM('დამტკ. ბიუჯ.'!I726,'დამტკ. საკუთ.'!I726)</f>
        <v>0</v>
      </c>
      <c r="J726" s="10">
        <f>SUM('დამტკ. ბიუჯ.'!J726,'დამტკ. საკუთ.'!J726)</f>
        <v>0</v>
      </c>
      <c r="K726" s="10" t="s">
        <v>190</v>
      </c>
    </row>
    <row r="727" spans="1:11" ht="15" customHeight="1" x14ac:dyDescent="0.25">
      <c r="A727" t="str">
        <f t="shared" si="14"/>
        <v>b</v>
      </c>
      <c r="B727" s="8"/>
      <c r="C727" s="9" t="s">
        <v>13</v>
      </c>
      <c r="D727" s="10">
        <f>SUM('დამტკ. ბიუჯ.'!D727,'დამტკ. საკუთ.'!D727)</f>
        <v>0</v>
      </c>
      <c r="E727" s="10">
        <f>SUM('დამტკ. ბიუჯ.'!E727,'დამტკ. საკუთ.'!E727)</f>
        <v>0</v>
      </c>
      <c r="F727" s="10">
        <f>SUM('დამტკ. ბიუჯ.'!F727,'დამტკ. საკუთ.'!F727)</f>
        <v>0</v>
      </c>
      <c r="G727" s="10">
        <f>SUM('დამტკ. ბიუჯ.'!G727,'დამტკ. საკუთ.'!G727)</f>
        <v>0</v>
      </c>
      <c r="H727" s="10">
        <f>SUM('დამტკ. ბიუჯ.'!H727,'დამტკ. საკუთ.'!H727)</f>
        <v>0</v>
      </c>
      <c r="I727" s="10">
        <f>SUM('დამტკ. ბიუჯ.'!I727,'დამტკ. საკუთ.'!I727)</f>
        <v>0</v>
      </c>
      <c r="J727" s="10">
        <f>SUM('დამტკ. ბიუჯ.'!J727,'დამტკ. საკუთ.'!J727)</f>
        <v>0</v>
      </c>
      <c r="K727" s="10" t="s">
        <v>190</v>
      </c>
    </row>
    <row r="728" spans="1:11" ht="15" customHeight="1" x14ac:dyDescent="0.25">
      <c r="A728" t="str">
        <f t="shared" si="14"/>
        <v>b</v>
      </c>
      <c r="B728" s="8"/>
      <c r="C728" s="9" t="s">
        <v>14</v>
      </c>
      <c r="D728" s="10">
        <f>SUM('დამტკ. ბიუჯ.'!D728,'დამტკ. საკუთ.'!D728)</f>
        <v>0</v>
      </c>
      <c r="E728" s="10">
        <f>SUM('დამტკ. ბიუჯ.'!E728,'დამტკ. საკუთ.'!E728)</f>
        <v>0</v>
      </c>
      <c r="F728" s="10">
        <f>SUM('დამტკ. ბიუჯ.'!F728,'დამტკ. საკუთ.'!F728)</f>
        <v>0</v>
      </c>
      <c r="G728" s="10">
        <f>SUM('დამტკ. ბიუჯ.'!G728,'დამტკ. საკუთ.'!G728)</f>
        <v>0</v>
      </c>
      <c r="H728" s="10">
        <f>SUM('დამტკ. ბიუჯ.'!H728,'დამტკ. საკუთ.'!H728)</f>
        <v>0</v>
      </c>
      <c r="I728" s="10">
        <f>SUM('დამტკ. ბიუჯ.'!I728,'დამტკ. საკუთ.'!I728)</f>
        <v>0</v>
      </c>
      <c r="J728" s="10">
        <f>SUM('დამტკ. ბიუჯ.'!J728,'დამტკ. საკუთ.'!J728)</f>
        <v>0</v>
      </c>
      <c r="K728" s="10" t="s">
        <v>190</v>
      </c>
    </row>
    <row r="729" spans="1:11" ht="15" customHeight="1" x14ac:dyDescent="0.25">
      <c r="A729" t="str">
        <f t="shared" si="14"/>
        <v>b</v>
      </c>
      <c r="B729" s="8"/>
      <c r="C729" s="9" t="s">
        <v>15</v>
      </c>
      <c r="D729" s="10">
        <f>SUM('დამტკ. ბიუჯ.'!D729,'დამტკ. საკუთ.'!D729)</f>
        <v>0</v>
      </c>
      <c r="E729" s="10">
        <f>SUM('დამტკ. ბიუჯ.'!E729,'დამტკ. საკუთ.'!E729)</f>
        <v>0</v>
      </c>
      <c r="F729" s="10">
        <f>SUM('დამტკ. ბიუჯ.'!F729,'დამტკ. საკუთ.'!F729)</f>
        <v>0</v>
      </c>
      <c r="G729" s="10">
        <f>SUM('დამტკ. ბიუჯ.'!G729,'დამტკ. საკუთ.'!G729)</f>
        <v>0</v>
      </c>
      <c r="H729" s="10">
        <f>SUM('დამტკ. ბიუჯ.'!H729,'დამტკ. საკუთ.'!H729)</f>
        <v>0</v>
      </c>
      <c r="I729" s="10">
        <f>SUM('დამტკ. ბიუჯ.'!I729,'დამტკ. საკუთ.'!I729)</f>
        <v>0</v>
      </c>
      <c r="J729" s="10">
        <f>SUM('დამტკ. ბიუჯ.'!J729,'დამტკ. საკუთ.'!J729)</f>
        <v>0</v>
      </c>
      <c r="K729" s="10" t="s">
        <v>190</v>
      </c>
    </row>
    <row r="730" spans="1:11" ht="15" customHeight="1" x14ac:dyDescent="0.25">
      <c r="A730" t="str">
        <f t="shared" si="14"/>
        <v>a</v>
      </c>
      <c r="B730" s="8"/>
      <c r="C730" s="9" t="s">
        <v>16</v>
      </c>
      <c r="D730" s="10">
        <f>SUM('დამტკ. ბიუჯ.'!D730,'დამტკ. საკუთ.'!D730)</f>
        <v>5400000</v>
      </c>
      <c r="E730" s="10">
        <f>SUM('დამტკ. ბიუჯ.'!E730,'დამტკ. საკუთ.'!E730)</f>
        <v>1330000</v>
      </c>
      <c r="F730" s="10">
        <f>SUM('დამტკ. ბიუჯ.'!F730,'დამტკ. საკუთ.'!F730)</f>
        <v>1440000</v>
      </c>
      <c r="G730" s="10">
        <f>SUM('დამტკ. ბიუჯ.'!G730,'დამტკ. საკუთ.'!G730)</f>
        <v>1300000</v>
      </c>
      <c r="H730" s="10">
        <f>SUM('დამტკ. ბიუჯ.'!H730,'დამტკ. საკუთ.'!H730)</f>
        <v>1330000</v>
      </c>
      <c r="I730" s="10">
        <f>SUM('დამტკ. ბიუჯ.'!I730,'დამტკ. საკუთ.'!I730)</f>
        <v>2770000</v>
      </c>
      <c r="J730" s="10">
        <f>SUM('დამტკ. ბიუჯ.'!J730,'დამტკ. საკუთ.'!J730)</f>
        <v>4070000</v>
      </c>
      <c r="K730" s="10" t="s">
        <v>190</v>
      </c>
    </row>
    <row r="731" spans="1:11" ht="15" customHeight="1" x14ac:dyDescent="0.25">
      <c r="A731" t="str">
        <f t="shared" si="14"/>
        <v>b</v>
      </c>
      <c r="B731" s="8"/>
      <c r="C731" s="9" t="s">
        <v>17</v>
      </c>
      <c r="D731" s="10">
        <f>SUM('დამტკ. ბიუჯ.'!D731,'დამტკ. საკუთ.'!D731)</f>
        <v>0</v>
      </c>
      <c r="E731" s="10">
        <f>SUM('დამტკ. ბიუჯ.'!E731,'დამტკ. საკუთ.'!E731)</f>
        <v>0</v>
      </c>
      <c r="F731" s="10">
        <f>SUM('დამტკ. ბიუჯ.'!F731,'დამტკ. საკუთ.'!F731)</f>
        <v>0</v>
      </c>
      <c r="G731" s="10">
        <f>SUM('დამტკ. ბიუჯ.'!G731,'დამტკ. საკუთ.'!G731)</f>
        <v>0</v>
      </c>
      <c r="H731" s="10">
        <f>SUM('დამტკ. ბიუჯ.'!H731,'დამტკ. საკუთ.'!H731)</f>
        <v>0</v>
      </c>
      <c r="I731" s="10">
        <f>SUM('დამტკ. ბიუჯ.'!I731,'დამტკ. საკუთ.'!I731)</f>
        <v>0</v>
      </c>
      <c r="J731" s="10">
        <f>SUM('დამტკ. ბიუჯ.'!J731,'დამტკ. საკუთ.'!J731)</f>
        <v>0</v>
      </c>
      <c r="K731" s="10" t="s">
        <v>190</v>
      </c>
    </row>
    <row r="732" spans="1:11" ht="15" customHeight="1" x14ac:dyDescent="0.25">
      <c r="A732" t="str">
        <f t="shared" si="14"/>
        <v>b</v>
      </c>
      <c r="B732" s="5"/>
      <c r="C732" s="6" t="s">
        <v>18</v>
      </c>
      <c r="D732" s="7">
        <f>SUM('დამტკ. ბიუჯ.'!D732,'დამტკ. საკუთ.'!D732)</f>
        <v>0</v>
      </c>
      <c r="E732" s="7">
        <f>SUM('დამტკ. ბიუჯ.'!E732,'დამტკ. საკუთ.'!E732)</f>
        <v>0</v>
      </c>
      <c r="F732" s="7">
        <f>SUM('დამტკ. ბიუჯ.'!F732,'დამტკ. საკუთ.'!F732)</f>
        <v>0</v>
      </c>
      <c r="G732" s="7">
        <f>SUM('დამტკ. ბიუჯ.'!G732,'დამტკ. საკუთ.'!G732)</f>
        <v>0</v>
      </c>
      <c r="H732" s="7">
        <f>SUM('დამტკ. ბიუჯ.'!H732,'დამტკ. საკუთ.'!H732)</f>
        <v>0</v>
      </c>
      <c r="I732" s="7">
        <f>SUM('დამტკ. ბიუჯ.'!I732,'დამტკ. საკუთ.'!I732)</f>
        <v>0</v>
      </c>
      <c r="J732" s="7">
        <f>SUM('დამტკ. ბიუჯ.'!J732,'დამტკ. საკუთ.'!J732)</f>
        <v>0</v>
      </c>
      <c r="K732" s="7" t="s">
        <v>190</v>
      </c>
    </row>
    <row r="733" spans="1:11" ht="15" customHeight="1" x14ac:dyDescent="0.25">
      <c r="A733" t="str">
        <f t="shared" si="14"/>
        <v>b</v>
      </c>
      <c r="B733" s="5"/>
      <c r="C733" s="6" t="s">
        <v>19</v>
      </c>
      <c r="D733" s="7">
        <f>SUM('დამტკ. ბიუჯ.'!D733,'დამტკ. საკუთ.'!D733)</f>
        <v>0</v>
      </c>
      <c r="E733" s="7">
        <f>SUM('დამტკ. ბიუჯ.'!E733,'დამტკ. საკუთ.'!E733)</f>
        <v>0</v>
      </c>
      <c r="F733" s="7">
        <f>SUM('დამტკ. ბიუჯ.'!F733,'დამტკ. საკუთ.'!F733)</f>
        <v>0</v>
      </c>
      <c r="G733" s="7">
        <f>SUM('დამტკ. ბიუჯ.'!G733,'დამტკ. საკუთ.'!G733)</f>
        <v>0</v>
      </c>
      <c r="H733" s="7">
        <f>SUM('დამტკ. ბიუჯ.'!H733,'დამტკ. საკუთ.'!H733)</f>
        <v>0</v>
      </c>
      <c r="I733" s="7">
        <f>SUM('დამტკ. ბიუჯ.'!I733,'დამტკ. საკუთ.'!I733)</f>
        <v>0</v>
      </c>
      <c r="J733" s="7">
        <f>SUM('დამტკ. ბიუჯ.'!J733,'დამტკ. საკუთ.'!J733)</f>
        <v>0</v>
      </c>
      <c r="K733" s="7" t="s">
        <v>190</v>
      </c>
    </row>
    <row r="734" spans="1:11" ht="15.75" customHeight="1" thickBot="1" x14ac:dyDescent="0.3">
      <c r="A734" t="str">
        <f t="shared" si="14"/>
        <v>b</v>
      </c>
      <c r="B734" s="11"/>
      <c r="C734" s="12" t="s">
        <v>20</v>
      </c>
      <c r="D734" s="13">
        <f>SUM('დამტკ. ბიუჯ.'!D734,'დამტკ. საკუთ.'!D734)</f>
        <v>0</v>
      </c>
      <c r="E734" s="13">
        <f>SUM('დამტკ. ბიუჯ.'!E734,'დამტკ. საკუთ.'!E734)</f>
        <v>0</v>
      </c>
      <c r="F734" s="13">
        <f>SUM('დამტკ. ბიუჯ.'!F734,'დამტკ. საკუთ.'!F734)</f>
        <v>0</v>
      </c>
      <c r="G734" s="13">
        <f>SUM('დამტკ. ბიუჯ.'!G734,'დამტკ. საკუთ.'!G734)</f>
        <v>0</v>
      </c>
      <c r="H734" s="13">
        <f>SUM('დამტკ. ბიუჯ.'!H734,'დამტკ. საკუთ.'!H734)</f>
        <v>0</v>
      </c>
      <c r="I734" s="13">
        <f>SUM('დამტკ. ბიუჯ.'!I734,'დამტკ. საკუთ.'!I734)</f>
        <v>0</v>
      </c>
      <c r="J734" s="13">
        <f>SUM('დამტკ. ბიუჯ.'!J734,'დამტკ. საკუთ.'!J734)</f>
        <v>0</v>
      </c>
      <c r="K734" s="13" t="s">
        <v>190</v>
      </c>
    </row>
    <row r="735" spans="1:11" ht="61.5" customHeight="1" thickTop="1" thickBot="1" x14ac:dyDescent="0.3">
      <c r="A735" t="str">
        <f t="shared" si="14"/>
        <v>a</v>
      </c>
      <c r="B735" s="3" t="s">
        <v>127</v>
      </c>
      <c r="C735" s="14" t="s">
        <v>128</v>
      </c>
      <c r="D735" s="4">
        <f>SUM('დამტკ. ბიუჯ.'!D735,'დამტკ. საკუთ.'!D735)</f>
        <v>1200000</v>
      </c>
      <c r="E735" s="4">
        <f>SUM('დამტკ. ბიუჯ.'!E735,'დამტკ. საკუთ.'!E735)</f>
        <v>170000</v>
      </c>
      <c r="F735" s="4">
        <f>SUM('დამტკ. ბიუჯ.'!F735,'დამტკ. საკუთ.'!F735)</f>
        <v>400000</v>
      </c>
      <c r="G735" s="4">
        <f>SUM('დამტკ. ბიუჯ.'!G735,'დამტკ. საკუთ.'!G735)</f>
        <v>240000</v>
      </c>
      <c r="H735" s="4">
        <f>SUM('დამტკ. ბიუჯ.'!H735,'დამტკ. საკუთ.'!H735)</f>
        <v>390000</v>
      </c>
      <c r="I735" s="4">
        <f>SUM('დამტკ. ბიუჯ.'!I735,'დამტკ. საკუთ.'!I735)</f>
        <v>570000</v>
      </c>
      <c r="J735" s="4">
        <f>SUM('დამტკ. ბიუჯ.'!J735,'დამტკ. საკუთ.'!J735)</f>
        <v>810000</v>
      </c>
      <c r="K735" s="4" t="s">
        <v>189</v>
      </c>
    </row>
    <row r="736" spans="1:11" ht="15.75" customHeight="1" thickTop="1" x14ac:dyDescent="0.25">
      <c r="A736" t="str">
        <f t="shared" si="14"/>
        <v>a</v>
      </c>
      <c r="B736" s="5"/>
      <c r="C736" s="6" t="s">
        <v>10</v>
      </c>
      <c r="D736" s="7">
        <f>SUM('დამტკ. ბიუჯ.'!D736,'დამტკ. საკუთ.'!D736)</f>
        <v>1200000</v>
      </c>
      <c r="E736" s="7">
        <f>SUM('დამტკ. ბიუჯ.'!E736,'დამტკ. საკუთ.'!E736)</f>
        <v>170000</v>
      </c>
      <c r="F736" s="7">
        <f>SUM('დამტკ. ბიუჯ.'!F736,'დამტკ. საკუთ.'!F736)</f>
        <v>400000</v>
      </c>
      <c r="G736" s="7">
        <f>SUM('დამტკ. ბიუჯ.'!G736,'დამტკ. საკუთ.'!G736)</f>
        <v>240000</v>
      </c>
      <c r="H736" s="7">
        <f>SUM('დამტკ. ბიუჯ.'!H736,'დამტკ. საკუთ.'!H736)</f>
        <v>390000</v>
      </c>
      <c r="I736" s="7">
        <f>SUM('დამტკ. ბიუჯ.'!I736,'დამტკ. საკუთ.'!I736)</f>
        <v>570000</v>
      </c>
      <c r="J736" s="7">
        <f>SUM('დამტკ. ბიუჯ.'!J736,'დამტკ. საკუთ.'!J736)</f>
        <v>810000</v>
      </c>
      <c r="K736" s="7" t="s">
        <v>189</v>
      </c>
    </row>
    <row r="737" spans="1:11" ht="15" customHeight="1" x14ac:dyDescent="0.25">
      <c r="A737" t="str">
        <f t="shared" si="14"/>
        <v>b</v>
      </c>
      <c r="B737" s="8"/>
      <c r="C737" s="9" t="s">
        <v>11</v>
      </c>
      <c r="D737" s="10">
        <f>SUM('დამტკ. ბიუჯ.'!D737,'დამტკ. საკუთ.'!D737)</f>
        <v>0</v>
      </c>
      <c r="E737" s="10">
        <f>SUM('დამტკ. ბიუჯ.'!E737,'დამტკ. საკუთ.'!E737)</f>
        <v>0</v>
      </c>
      <c r="F737" s="10">
        <f>SUM('დამტკ. ბიუჯ.'!F737,'დამტკ. საკუთ.'!F737)</f>
        <v>0</v>
      </c>
      <c r="G737" s="10">
        <f>SUM('დამტკ. ბიუჯ.'!G737,'დამტკ. საკუთ.'!G737)</f>
        <v>0</v>
      </c>
      <c r="H737" s="10">
        <f>SUM('დამტკ. ბიუჯ.'!H737,'დამტკ. საკუთ.'!H737)</f>
        <v>0</v>
      </c>
      <c r="I737" s="10">
        <f>SUM('დამტკ. ბიუჯ.'!I737,'დამტკ. საკუთ.'!I737)</f>
        <v>0</v>
      </c>
      <c r="J737" s="10">
        <f>SUM('დამტკ. ბიუჯ.'!J737,'დამტკ. საკუთ.'!J737)</f>
        <v>0</v>
      </c>
      <c r="K737" s="10" t="s">
        <v>189</v>
      </c>
    </row>
    <row r="738" spans="1:11" ht="15" customHeight="1" x14ac:dyDescent="0.25">
      <c r="A738" t="str">
        <f t="shared" si="14"/>
        <v>a</v>
      </c>
      <c r="B738" s="8"/>
      <c r="C738" s="9" t="s">
        <v>12</v>
      </c>
      <c r="D738" s="10">
        <f>SUM('დამტკ. ბიუჯ.'!D738,'დამტკ. საკუთ.'!D738)</f>
        <v>1200000</v>
      </c>
      <c r="E738" s="17">
        <f>SUM('დამტკ. ბიუჯ.'!E738,'დამტკ. საკუთ.'!E738)</f>
        <v>170000</v>
      </c>
      <c r="F738" s="17">
        <f>SUM('დამტკ. ბიუჯ.'!F738,'დამტკ. საკუთ.'!F738)</f>
        <v>400000</v>
      </c>
      <c r="G738" s="17">
        <f>SUM('დამტკ. ბიუჯ.'!G738,'დამტკ. საკუთ.'!G738)</f>
        <v>240000</v>
      </c>
      <c r="H738" s="17">
        <f>SUM('დამტკ. ბიუჯ.'!H738,'დამტკ. საკუთ.'!H738)</f>
        <v>390000</v>
      </c>
      <c r="I738" s="17">
        <f>SUM('დამტკ. ბიუჯ.'!I738,'დამტკ. საკუთ.'!I738)</f>
        <v>570000</v>
      </c>
      <c r="J738" s="17">
        <f>SUM('დამტკ. ბიუჯ.'!J738,'დამტკ. საკუთ.'!J738)</f>
        <v>810000</v>
      </c>
      <c r="K738" s="17" t="s">
        <v>189</v>
      </c>
    </row>
    <row r="739" spans="1:11" ht="15" customHeight="1" x14ac:dyDescent="0.25">
      <c r="A739" t="str">
        <f t="shared" si="14"/>
        <v>b</v>
      </c>
      <c r="B739" s="8"/>
      <c r="C739" s="9" t="s">
        <v>13</v>
      </c>
      <c r="D739" s="10">
        <f>SUM('დამტკ. ბიუჯ.'!D739,'დამტკ. საკუთ.'!D739)</f>
        <v>0</v>
      </c>
      <c r="E739" s="10">
        <f>SUM('დამტკ. ბიუჯ.'!E739,'დამტკ. საკუთ.'!E739)</f>
        <v>0</v>
      </c>
      <c r="F739" s="10">
        <f>SUM('დამტკ. ბიუჯ.'!F739,'დამტკ. საკუთ.'!F739)</f>
        <v>0</v>
      </c>
      <c r="G739" s="10">
        <f>SUM('დამტკ. ბიუჯ.'!G739,'დამტკ. საკუთ.'!G739)</f>
        <v>0</v>
      </c>
      <c r="H739" s="10">
        <f>SUM('დამტკ. ბიუჯ.'!H739,'დამტკ. საკუთ.'!H739)</f>
        <v>0</v>
      </c>
      <c r="I739" s="10">
        <f>SUM('დამტკ. ბიუჯ.'!I739,'დამტკ. საკუთ.'!I739)</f>
        <v>0</v>
      </c>
      <c r="J739" s="10">
        <f>SUM('დამტკ. ბიუჯ.'!J739,'დამტკ. საკუთ.'!J739)</f>
        <v>0</v>
      </c>
      <c r="K739" s="10" t="s">
        <v>189</v>
      </c>
    </row>
    <row r="740" spans="1:11" ht="15" customHeight="1" x14ac:dyDescent="0.25">
      <c r="A740" t="str">
        <f t="shared" si="14"/>
        <v>b</v>
      </c>
      <c r="B740" s="8"/>
      <c r="C740" s="9" t="s">
        <v>14</v>
      </c>
      <c r="D740" s="10">
        <f>SUM('დამტკ. ბიუჯ.'!D740,'დამტკ. საკუთ.'!D740)</f>
        <v>0</v>
      </c>
      <c r="E740" s="10">
        <f>SUM('დამტკ. ბიუჯ.'!E740,'დამტკ. საკუთ.'!E740)</f>
        <v>0</v>
      </c>
      <c r="F740" s="10">
        <f>SUM('დამტკ. ბიუჯ.'!F740,'დამტკ. საკუთ.'!F740)</f>
        <v>0</v>
      </c>
      <c r="G740" s="10">
        <f>SUM('დამტკ. ბიუჯ.'!G740,'დამტკ. საკუთ.'!G740)</f>
        <v>0</v>
      </c>
      <c r="H740" s="10">
        <f>SUM('დამტკ. ბიუჯ.'!H740,'დამტკ. საკუთ.'!H740)</f>
        <v>0</v>
      </c>
      <c r="I740" s="10">
        <f>SUM('დამტკ. ბიუჯ.'!I740,'დამტკ. საკუთ.'!I740)</f>
        <v>0</v>
      </c>
      <c r="J740" s="10">
        <f>SUM('დამტკ. ბიუჯ.'!J740,'დამტკ. საკუთ.'!J740)</f>
        <v>0</v>
      </c>
      <c r="K740" s="10" t="s">
        <v>189</v>
      </c>
    </row>
    <row r="741" spans="1:11" ht="15" customHeight="1" x14ac:dyDescent="0.25">
      <c r="A741" t="str">
        <f t="shared" si="14"/>
        <v>b</v>
      </c>
      <c r="B741" s="8"/>
      <c r="C741" s="9" t="s">
        <v>15</v>
      </c>
      <c r="D741" s="10">
        <f>SUM('დამტკ. ბიუჯ.'!D741,'დამტკ. საკუთ.'!D741)</f>
        <v>0</v>
      </c>
      <c r="E741" s="10">
        <f>SUM('დამტკ. ბიუჯ.'!E741,'დამტკ. საკუთ.'!E741)</f>
        <v>0</v>
      </c>
      <c r="F741" s="10">
        <f>SUM('დამტკ. ბიუჯ.'!F741,'დამტკ. საკუთ.'!F741)</f>
        <v>0</v>
      </c>
      <c r="G741" s="10">
        <f>SUM('დამტკ. ბიუჯ.'!G741,'დამტკ. საკუთ.'!G741)</f>
        <v>0</v>
      </c>
      <c r="H741" s="10">
        <f>SUM('დამტკ. ბიუჯ.'!H741,'დამტკ. საკუთ.'!H741)</f>
        <v>0</v>
      </c>
      <c r="I741" s="10">
        <f>SUM('დამტკ. ბიუჯ.'!I741,'დამტკ. საკუთ.'!I741)</f>
        <v>0</v>
      </c>
      <c r="J741" s="10">
        <f>SUM('დამტკ. ბიუჯ.'!J741,'დამტკ. საკუთ.'!J741)</f>
        <v>0</v>
      </c>
      <c r="K741" s="10" t="s">
        <v>189</v>
      </c>
    </row>
    <row r="742" spans="1:11" ht="15" customHeight="1" x14ac:dyDescent="0.25">
      <c r="A742" t="str">
        <f t="shared" si="14"/>
        <v>b</v>
      </c>
      <c r="B742" s="8"/>
      <c r="C742" s="9" t="s">
        <v>16</v>
      </c>
      <c r="D742" s="10">
        <f>SUM('დამტკ. ბიუჯ.'!D742,'დამტკ. საკუთ.'!D742)</f>
        <v>0</v>
      </c>
      <c r="E742" s="10">
        <f>SUM('დამტკ. ბიუჯ.'!E742,'დამტკ. საკუთ.'!E742)</f>
        <v>0</v>
      </c>
      <c r="F742" s="10">
        <f>SUM('დამტკ. ბიუჯ.'!F742,'დამტკ. საკუთ.'!F742)</f>
        <v>0</v>
      </c>
      <c r="G742" s="10">
        <f>SUM('დამტკ. ბიუჯ.'!G742,'დამტკ. საკუთ.'!G742)</f>
        <v>0</v>
      </c>
      <c r="H742" s="10">
        <f>SUM('დამტკ. ბიუჯ.'!H742,'დამტკ. საკუთ.'!H742)</f>
        <v>0</v>
      </c>
      <c r="I742" s="10">
        <f>SUM('დამტკ. ბიუჯ.'!I742,'დამტკ. საკუთ.'!I742)</f>
        <v>0</v>
      </c>
      <c r="J742" s="10">
        <f>SUM('დამტკ. ბიუჯ.'!J742,'დამტკ. საკუთ.'!J742)</f>
        <v>0</v>
      </c>
      <c r="K742" s="10" t="s">
        <v>189</v>
      </c>
    </row>
    <row r="743" spans="1:11" ht="15" customHeight="1" x14ac:dyDescent="0.25">
      <c r="A743" t="str">
        <f t="shared" si="14"/>
        <v>b</v>
      </c>
      <c r="B743" s="8"/>
      <c r="C743" s="9" t="s">
        <v>17</v>
      </c>
      <c r="D743" s="10">
        <f>SUM('დამტკ. ბიუჯ.'!D743,'დამტკ. საკუთ.'!D743)</f>
        <v>0</v>
      </c>
      <c r="E743" s="10">
        <f>SUM('დამტკ. ბიუჯ.'!E743,'დამტკ. საკუთ.'!E743)</f>
        <v>0</v>
      </c>
      <c r="F743" s="10">
        <f>SUM('დამტკ. ბიუჯ.'!F743,'დამტკ. საკუთ.'!F743)</f>
        <v>0</v>
      </c>
      <c r="G743" s="10">
        <f>SUM('დამტკ. ბიუჯ.'!G743,'დამტკ. საკუთ.'!G743)</f>
        <v>0</v>
      </c>
      <c r="H743" s="10">
        <f>SUM('დამტკ. ბიუჯ.'!H743,'დამტკ. საკუთ.'!H743)</f>
        <v>0</v>
      </c>
      <c r="I743" s="10">
        <f>SUM('დამტკ. ბიუჯ.'!I743,'დამტკ. საკუთ.'!I743)</f>
        <v>0</v>
      </c>
      <c r="J743" s="10">
        <f>SUM('დამტკ. ბიუჯ.'!J743,'დამტკ. საკუთ.'!J743)</f>
        <v>0</v>
      </c>
      <c r="K743" s="10" t="s">
        <v>189</v>
      </c>
    </row>
    <row r="744" spans="1:11" ht="15" customHeight="1" x14ac:dyDescent="0.25">
      <c r="A744" t="str">
        <f t="shared" si="14"/>
        <v>b</v>
      </c>
      <c r="B744" s="5"/>
      <c r="C744" s="6" t="s">
        <v>18</v>
      </c>
      <c r="D744" s="7">
        <f>SUM('დამტკ. ბიუჯ.'!D744,'დამტკ. საკუთ.'!D744)</f>
        <v>0</v>
      </c>
      <c r="E744" s="7">
        <f>SUM('დამტკ. ბიუჯ.'!E744,'დამტკ. საკუთ.'!E744)</f>
        <v>0</v>
      </c>
      <c r="F744" s="7">
        <f>SUM('დამტკ. ბიუჯ.'!F744,'დამტკ. საკუთ.'!F744)</f>
        <v>0</v>
      </c>
      <c r="G744" s="7">
        <f>SUM('დამტკ. ბიუჯ.'!G744,'დამტკ. საკუთ.'!G744)</f>
        <v>0</v>
      </c>
      <c r="H744" s="7">
        <f>SUM('დამტკ. ბიუჯ.'!H744,'დამტკ. საკუთ.'!H744)</f>
        <v>0</v>
      </c>
      <c r="I744" s="7">
        <f>SUM('დამტკ. ბიუჯ.'!I744,'დამტკ. საკუთ.'!I744)</f>
        <v>0</v>
      </c>
      <c r="J744" s="7">
        <f>SUM('დამტკ. ბიუჯ.'!J744,'დამტკ. საკუთ.'!J744)</f>
        <v>0</v>
      </c>
      <c r="K744" s="7" t="s">
        <v>189</v>
      </c>
    </row>
    <row r="745" spans="1:11" ht="15" customHeight="1" x14ac:dyDescent="0.25">
      <c r="A745" t="str">
        <f t="shared" si="14"/>
        <v>b</v>
      </c>
      <c r="B745" s="5"/>
      <c r="C745" s="6" t="s">
        <v>19</v>
      </c>
      <c r="D745" s="7">
        <f>SUM('დამტკ. ბიუჯ.'!D745,'დამტკ. საკუთ.'!D745)</f>
        <v>0</v>
      </c>
      <c r="E745" s="7">
        <f>SUM('დამტკ. ბიუჯ.'!E745,'დამტკ. საკუთ.'!E745)</f>
        <v>0</v>
      </c>
      <c r="F745" s="7">
        <f>SUM('დამტკ. ბიუჯ.'!F745,'დამტკ. საკუთ.'!F745)</f>
        <v>0</v>
      </c>
      <c r="G745" s="7">
        <f>SUM('დამტკ. ბიუჯ.'!G745,'დამტკ. საკუთ.'!G745)</f>
        <v>0</v>
      </c>
      <c r="H745" s="7">
        <f>SUM('დამტკ. ბიუჯ.'!H745,'დამტკ. საკუთ.'!H745)</f>
        <v>0</v>
      </c>
      <c r="I745" s="7">
        <f>SUM('დამტკ. ბიუჯ.'!I745,'დამტკ. საკუთ.'!I745)</f>
        <v>0</v>
      </c>
      <c r="J745" s="7">
        <f>SUM('დამტკ. ბიუჯ.'!J745,'დამტკ. საკუთ.'!J745)</f>
        <v>0</v>
      </c>
      <c r="K745" s="7" t="s">
        <v>189</v>
      </c>
    </row>
    <row r="746" spans="1:11" ht="15.75" customHeight="1" thickBot="1" x14ac:dyDescent="0.3">
      <c r="A746" t="str">
        <f t="shared" si="14"/>
        <v>b</v>
      </c>
      <c r="B746" s="11"/>
      <c r="C746" s="12" t="s">
        <v>20</v>
      </c>
      <c r="D746" s="13">
        <f>SUM('დამტკ. ბიუჯ.'!D746,'დამტკ. საკუთ.'!D746)</f>
        <v>0</v>
      </c>
      <c r="E746" s="13">
        <f>SUM('დამტკ. ბიუჯ.'!E746,'დამტკ. საკუთ.'!E746)</f>
        <v>0</v>
      </c>
      <c r="F746" s="13">
        <f>SUM('დამტკ. ბიუჯ.'!F746,'დამტკ. საკუთ.'!F746)</f>
        <v>0</v>
      </c>
      <c r="G746" s="13">
        <f>SUM('დამტკ. ბიუჯ.'!G746,'დამტკ. საკუთ.'!G746)</f>
        <v>0</v>
      </c>
      <c r="H746" s="13">
        <f>SUM('დამტკ. ბიუჯ.'!H746,'დამტკ. საკუთ.'!H746)</f>
        <v>0</v>
      </c>
      <c r="I746" s="13">
        <f>SUM('დამტკ. ბიუჯ.'!I746,'დამტკ. საკუთ.'!I746)</f>
        <v>0</v>
      </c>
      <c r="J746" s="13">
        <f>SUM('დამტკ. ბიუჯ.'!J746,'დამტკ. საკუთ.'!J746)</f>
        <v>0</v>
      </c>
      <c r="K746" s="13" t="s">
        <v>189</v>
      </c>
    </row>
    <row r="747" spans="1:11" ht="91.5" customHeight="1" thickTop="1" thickBot="1" x14ac:dyDescent="0.3">
      <c r="A747" t="str">
        <f t="shared" si="14"/>
        <v>a</v>
      </c>
      <c r="B747" s="3" t="s">
        <v>129</v>
      </c>
      <c r="C747" s="14" t="s">
        <v>130</v>
      </c>
      <c r="D747" s="4">
        <f>SUM('დამტკ. ბიუჯ.'!D747,'დამტკ. საკუთ.'!D747)</f>
        <v>2000000</v>
      </c>
      <c r="E747" s="4">
        <f>SUM('დამტკ. ბიუჯ.'!E747,'დამტკ. საკუთ.'!E747)</f>
        <v>0</v>
      </c>
      <c r="F747" s="4">
        <f>SUM('დამტკ. ბიუჯ.'!F747,'დამტკ. საკუთ.'!F747)</f>
        <v>0</v>
      </c>
      <c r="G747" s="4">
        <f>SUM('დამტკ. ბიუჯ.'!G747,'დამტკ. საკუთ.'!G747)</f>
        <v>0</v>
      </c>
      <c r="H747" s="4">
        <f>SUM('დამტკ. ბიუჯ.'!H747,'დამტკ. საკუთ.'!H747)</f>
        <v>2000000</v>
      </c>
      <c r="I747" s="4">
        <f>SUM('დამტკ. ბიუჯ.'!I747,'დამტკ. საკუთ.'!I747)</f>
        <v>0</v>
      </c>
      <c r="J747" s="4">
        <f>SUM('დამტკ. ბიუჯ.'!J747,'დამტკ. საკუთ.'!J747)</f>
        <v>0</v>
      </c>
      <c r="K747" s="4" t="s">
        <v>189</v>
      </c>
    </row>
    <row r="748" spans="1:11" ht="15.75" customHeight="1" thickTop="1" x14ac:dyDescent="0.25">
      <c r="A748" t="str">
        <f t="shared" si="14"/>
        <v>a</v>
      </c>
      <c r="B748" s="5"/>
      <c r="C748" s="6" t="s">
        <v>10</v>
      </c>
      <c r="D748" s="7">
        <f>SUM('დამტკ. ბიუჯ.'!D748,'დამტკ. საკუთ.'!D748)</f>
        <v>2000000</v>
      </c>
      <c r="E748" s="7">
        <f>SUM('დამტკ. ბიუჯ.'!E748,'დამტკ. საკუთ.'!E748)</f>
        <v>0</v>
      </c>
      <c r="F748" s="7">
        <f>SUM('დამტკ. ბიუჯ.'!F748,'დამტკ. საკუთ.'!F748)</f>
        <v>0</v>
      </c>
      <c r="G748" s="7">
        <f>SUM('დამტკ. ბიუჯ.'!G748,'დამტკ. საკუთ.'!G748)</f>
        <v>0</v>
      </c>
      <c r="H748" s="7">
        <f>SUM('დამტკ. ბიუჯ.'!H748,'დამტკ. საკუთ.'!H748)</f>
        <v>2000000</v>
      </c>
      <c r="I748" s="7">
        <f>SUM('დამტკ. ბიუჯ.'!I748,'დამტკ. საკუთ.'!I748)</f>
        <v>0</v>
      </c>
      <c r="J748" s="7">
        <f>SUM('დამტკ. ბიუჯ.'!J748,'დამტკ. საკუთ.'!J748)</f>
        <v>0</v>
      </c>
      <c r="K748" s="7" t="s">
        <v>189</v>
      </c>
    </row>
    <row r="749" spans="1:11" ht="15" customHeight="1" x14ac:dyDescent="0.25">
      <c r="A749" t="str">
        <f t="shared" si="14"/>
        <v>b</v>
      </c>
      <c r="B749" s="8"/>
      <c r="C749" s="9" t="s">
        <v>11</v>
      </c>
      <c r="D749" s="10">
        <f>SUM('დამტკ. ბიუჯ.'!D749,'დამტკ. საკუთ.'!D749)</f>
        <v>0</v>
      </c>
      <c r="E749" s="10">
        <f>SUM('დამტკ. ბიუჯ.'!E749,'დამტკ. საკუთ.'!E749)</f>
        <v>0</v>
      </c>
      <c r="F749" s="10">
        <f>SUM('დამტკ. ბიუჯ.'!F749,'დამტკ. საკუთ.'!F749)</f>
        <v>0</v>
      </c>
      <c r="G749" s="10">
        <f>SUM('დამტკ. ბიუჯ.'!G749,'დამტკ. საკუთ.'!G749)</f>
        <v>0</v>
      </c>
      <c r="H749" s="10">
        <f>SUM('დამტკ. ბიუჯ.'!H749,'დამტკ. საკუთ.'!H749)</f>
        <v>0</v>
      </c>
      <c r="I749" s="10">
        <f>SUM('დამტკ. ბიუჯ.'!I749,'დამტკ. საკუთ.'!I749)</f>
        <v>0</v>
      </c>
      <c r="J749" s="10">
        <f>SUM('დამტკ. ბიუჯ.'!J749,'დამტკ. საკუთ.'!J749)</f>
        <v>0</v>
      </c>
      <c r="K749" s="10" t="s">
        <v>189</v>
      </c>
    </row>
    <row r="750" spans="1:11" ht="15" customHeight="1" x14ac:dyDescent="0.25">
      <c r="A750" t="str">
        <f t="shared" si="14"/>
        <v>a</v>
      </c>
      <c r="B750" s="8"/>
      <c r="C750" s="9" t="s">
        <v>12</v>
      </c>
      <c r="D750" s="10">
        <f>SUM('დამტკ. ბიუჯ.'!D750,'დამტკ. საკუთ.'!D750)</f>
        <v>2000000</v>
      </c>
      <c r="E750" s="10">
        <f>SUM('დამტკ. ბიუჯ.'!E750,'დამტკ. საკუთ.'!E750)</f>
        <v>0</v>
      </c>
      <c r="F750" s="10">
        <f>SUM('დამტკ. ბიუჯ.'!F750,'დამტკ. საკუთ.'!F750)</f>
        <v>0</v>
      </c>
      <c r="G750" s="10">
        <f>SUM('დამტკ. ბიუჯ.'!G750,'დამტკ. საკუთ.'!G750)</f>
        <v>0</v>
      </c>
      <c r="H750" s="10">
        <f>SUM('დამტკ. ბიუჯ.'!H750,'დამტკ. საკუთ.'!H750)</f>
        <v>2000000</v>
      </c>
      <c r="I750" s="10">
        <f>SUM('დამტკ. ბიუჯ.'!I750,'დამტკ. საკუთ.'!I750)</f>
        <v>0</v>
      </c>
      <c r="J750" s="10">
        <f>SUM('დამტკ. ბიუჯ.'!J750,'დამტკ. საკუთ.'!J750)</f>
        <v>0</v>
      </c>
      <c r="K750" s="10" t="s">
        <v>189</v>
      </c>
    </row>
    <row r="751" spans="1:11" ht="15" customHeight="1" x14ac:dyDescent="0.25">
      <c r="A751" t="str">
        <f t="shared" si="14"/>
        <v>b</v>
      </c>
      <c r="B751" s="8"/>
      <c r="C751" s="9" t="s">
        <v>13</v>
      </c>
      <c r="D751" s="10">
        <f>SUM('დამტკ. ბიუჯ.'!D751,'დამტკ. საკუთ.'!D751)</f>
        <v>0</v>
      </c>
      <c r="E751" s="10">
        <f>SUM('დამტკ. ბიუჯ.'!E751,'დამტკ. საკუთ.'!E751)</f>
        <v>0</v>
      </c>
      <c r="F751" s="10">
        <f>SUM('დამტკ. ბიუჯ.'!F751,'დამტკ. საკუთ.'!F751)</f>
        <v>0</v>
      </c>
      <c r="G751" s="10">
        <f>SUM('დამტკ. ბიუჯ.'!G751,'დამტკ. საკუთ.'!G751)</f>
        <v>0</v>
      </c>
      <c r="H751" s="10">
        <f>SUM('დამტკ. ბიუჯ.'!H751,'დამტკ. საკუთ.'!H751)</f>
        <v>0</v>
      </c>
      <c r="I751" s="10">
        <f>SUM('დამტკ. ბიუჯ.'!I751,'დამტკ. საკუთ.'!I751)</f>
        <v>0</v>
      </c>
      <c r="J751" s="10">
        <f>SUM('დამტკ. ბიუჯ.'!J751,'დამტკ. საკუთ.'!J751)</f>
        <v>0</v>
      </c>
      <c r="K751" s="10" t="s">
        <v>189</v>
      </c>
    </row>
    <row r="752" spans="1:11" ht="15" customHeight="1" x14ac:dyDescent="0.25">
      <c r="A752" t="str">
        <f t="shared" si="14"/>
        <v>b</v>
      </c>
      <c r="B752" s="8"/>
      <c r="C752" s="9" t="s">
        <v>14</v>
      </c>
      <c r="D752" s="10">
        <f>SUM('დამტკ. ბიუჯ.'!D752,'დამტკ. საკუთ.'!D752)</f>
        <v>0</v>
      </c>
      <c r="E752" s="10">
        <f>SUM('დამტკ. ბიუჯ.'!E752,'დამტკ. საკუთ.'!E752)</f>
        <v>0</v>
      </c>
      <c r="F752" s="10">
        <f>SUM('დამტკ. ბიუჯ.'!F752,'დამტკ. საკუთ.'!F752)</f>
        <v>0</v>
      </c>
      <c r="G752" s="10">
        <f>SUM('დამტკ. ბიუჯ.'!G752,'დამტკ. საკუთ.'!G752)</f>
        <v>0</v>
      </c>
      <c r="H752" s="10">
        <f>SUM('დამტკ. ბიუჯ.'!H752,'დამტკ. საკუთ.'!H752)</f>
        <v>0</v>
      </c>
      <c r="I752" s="10">
        <f>SUM('დამტკ. ბიუჯ.'!I752,'დამტკ. საკუთ.'!I752)</f>
        <v>0</v>
      </c>
      <c r="J752" s="10">
        <f>SUM('დამტკ. ბიუჯ.'!J752,'დამტკ. საკუთ.'!J752)</f>
        <v>0</v>
      </c>
      <c r="K752" s="10" t="s">
        <v>189</v>
      </c>
    </row>
    <row r="753" spans="1:11" ht="15" customHeight="1" x14ac:dyDescent="0.25">
      <c r="A753" t="str">
        <f t="shared" si="14"/>
        <v>b</v>
      </c>
      <c r="B753" s="8"/>
      <c r="C753" s="9" t="s">
        <v>15</v>
      </c>
      <c r="D753" s="10">
        <f>SUM('დამტკ. ბიუჯ.'!D753,'დამტკ. საკუთ.'!D753)</f>
        <v>0</v>
      </c>
      <c r="E753" s="10">
        <f>SUM('დამტკ. ბიუჯ.'!E753,'დამტკ. საკუთ.'!E753)</f>
        <v>0</v>
      </c>
      <c r="F753" s="10">
        <f>SUM('დამტკ. ბიუჯ.'!F753,'დამტკ. საკუთ.'!F753)</f>
        <v>0</v>
      </c>
      <c r="G753" s="10">
        <f>SUM('დამტკ. ბიუჯ.'!G753,'დამტკ. საკუთ.'!G753)</f>
        <v>0</v>
      </c>
      <c r="H753" s="10">
        <f>SUM('დამტკ. ბიუჯ.'!H753,'დამტკ. საკუთ.'!H753)</f>
        <v>0</v>
      </c>
      <c r="I753" s="10">
        <f>SUM('დამტკ. ბიუჯ.'!I753,'დამტკ. საკუთ.'!I753)</f>
        <v>0</v>
      </c>
      <c r="J753" s="10">
        <f>SUM('დამტკ. ბიუჯ.'!J753,'დამტკ. საკუთ.'!J753)</f>
        <v>0</v>
      </c>
      <c r="K753" s="10" t="s">
        <v>189</v>
      </c>
    </row>
    <row r="754" spans="1:11" ht="15" customHeight="1" x14ac:dyDescent="0.25">
      <c r="A754" t="str">
        <f t="shared" si="14"/>
        <v>b</v>
      </c>
      <c r="B754" s="8"/>
      <c r="C754" s="9" t="s">
        <v>16</v>
      </c>
      <c r="D754" s="10">
        <f>SUM('დამტკ. ბიუჯ.'!D754,'დამტკ. საკუთ.'!D754)</f>
        <v>0</v>
      </c>
      <c r="E754" s="10">
        <f>SUM('დამტკ. ბიუჯ.'!E754,'დამტკ. საკუთ.'!E754)</f>
        <v>0</v>
      </c>
      <c r="F754" s="10">
        <f>SUM('დამტკ. ბიუჯ.'!F754,'დამტკ. საკუთ.'!F754)</f>
        <v>0</v>
      </c>
      <c r="G754" s="10">
        <f>SUM('დამტკ. ბიუჯ.'!G754,'დამტკ. საკუთ.'!G754)</f>
        <v>0</v>
      </c>
      <c r="H754" s="10">
        <f>SUM('დამტკ. ბიუჯ.'!H754,'დამტკ. საკუთ.'!H754)</f>
        <v>0</v>
      </c>
      <c r="I754" s="10">
        <f>SUM('დამტკ. ბიუჯ.'!I754,'დამტკ. საკუთ.'!I754)</f>
        <v>0</v>
      </c>
      <c r="J754" s="10">
        <f>SUM('დამტკ. ბიუჯ.'!J754,'დამტკ. საკუთ.'!J754)</f>
        <v>0</v>
      </c>
      <c r="K754" s="10" t="s">
        <v>189</v>
      </c>
    </row>
    <row r="755" spans="1:11" ht="15" customHeight="1" x14ac:dyDescent="0.25">
      <c r="A755" t="str">
        <f t="shared" si="14"/>
        <v>b</v>
      </c>
      <c r="B755" s="8"/>
      <c r="C755" s="9" t="s">
        <v>17</v>
      </c>
      <c r="D755" s="10">
        <f>SUM('დამტკ. ბიუჯ.'!D755,'დამტკ. საკუთ.'!D755)</f>
        <v>0</v>
      </c>
      <c r="E755" s="10">
        <f>SUM('დამტკ. ბიუჯ.'!E755,'დამტკ. საკუთ.'!E755)</f>
        <v>0</v>
      </c>
      <c r="F755" s="10">
        <f>SUM('დამტკ. ბიუჯ.'!F755,'დამტკ. საკუთ.'!F755)</f>
        <v>0</v>
      </c>
      <c r="G755" s="10">
        <f>SUM('დამტკ. ბიუჯ.'!G755,'დამტკ. საკუთ.'!G755)</f>
        <v>0</v>
      </c>
      <c r="H755" s="10">
        <f>SUM('დამტკ. ბიუჯ.'!H755,'დამტკ. საკუთ.'!H755)</f>
        <v>0</v>
      </c>
      <c r="I755" s="10">
        <f>SUM('დამტკ. ბიუჯ.'!I755,'დამტკ. საკუთ.'!I755)</f>
        <v>0</v>
      </c>
      <c r="J755" s="10">
        <f>SUM('დამტკ. ბიუჯ.'!J755,'დამტკ. საკუთ.'!J755)</f>
        <v>0</v>
      </c>
      <c r="K755" s="10" t="s">
        <v>189</v>
      </c>
    </row>
    <row r="756" spans="1:11" ht="15" customHeight="1" x14ac:dyDescent="0.25">
      <c r="A756" t="str">
        <f t="shared" si="14"/>
        <v>b</v>
      </c>
      <c r="B756" s="5"/>
      <c r="C756" s="6" t="s">
        <v>18</v>
      </c>
      <c r="D756" s="7">
        <f>SUM('დამტკ. ბიუჯ.'!D756,'დამტკ. საკუთ.'!D756)</f>
        <v>0</v>
      </c>
      <c r="E756" s="7">
        <f>SUM('დამტკ. ბიუჯ.'!E756,'დამტკ. საკუთ.'!E756)</f>
        <v>0</v>
      </c>
      <c r="F756" s="7">
        <f>SUM('დამტკ. ბიუჯ.'!F756,'დამტკ. საკუთ.'!F756)</f>
        <v>0</v>
      </c>
      <c r="G756" s="7">
        <f>SUM('დამტკ. ბიუჯ.'!G756,'დამტკ. საკუთ.'!G756)</f>
        <v>0</v>
      </c>
      <c r="H756" s="7">
        <f>SUM('დამტკ. ბიუჯ.'!H756,'დამტკ. საკუთ.'!H756)</f>
        <v>0</v>
      </c>
      <c r="I756" s="7">
        <f>SUM('დამტკ. ბიუჯ.'!I756,'დამტკ. საკუთ.'!I756)</f>
        <v>0</v>
      </c>
      <c r="J756" s="7">
        <f>SUM('დამტკ. ბიუჯ.'!J756,'დამტკ. საკუთ.'!J756)</f>
        <v>0</v>
      </c>
      <c r="K756" s="7" t="s">
        <v>189</v>
      </c>
    </row>
    <row r="757" spans="1:11" ht="15" customHeight="1" x14ac:dyDescent="0.25">
      <c r="A757" t="str">
        <f t="shared" si="14"/>
        <v>b</v>
      </c>
      <c r="B757" s="5"/>
      <c r="C757" s="6" t="s">
        <v>19</v>
      </c>
      <c r="D757" s="7">
        <f>SUM('დამტკ. ბიუჯ.'!D757,'დამტკ. საკუთ.'!D757)</f>
        <v>0</v>
      </c>
      <c r="E757" s="7">
        <f>SUM('დამტკ. ბიუჯ.'!E757,'დამტკ. საკუთ.'!E757)</f>
        <v>0</v>
      </c>
      <c r="F757" s="7">
        <f>SUM('დამტკ. ბიუჯ.'!F757,'დამტკ. საკუთ.'!F757)</f>
        <v>0</v>
      </c>
      <c r="G757" s="7">
        <f>SUM('დამტკ. ბიუჯ.'!G757,'დამტკ. საკუთ.'!G757)</f>
        <v>0</v>
      </c>
      <c r="H757" s="7">
        <f>SUM('დამტკ. ბიუჯ.'!H757,'დამტკ. საკუთ.'!H757)</f>
        <v>0</v>
      </c>
      <c r="I757" s="7">
        <f>SUM('დამტკ. ბიუჯ.'!I757,'დამტკ. საკუთ.'!I757)</f>
        <v>0</v>
      </c>
      <c r="J757" s="7">
        <f>SUM('დამტკ. ბიუჯ.'!J757,'დამტკ. საკუთ.'!J757)</f>
        <v>0</v>
      </c>
      <c r="K757" s="7" t="s">
        <v>189</v>
      </c>
    </row>
    <row r="758" spans="1:11" ht="15.75" customHeight="1" thickBot="1" x14ac:dyDescent="0.3">
      <c r="A758" t="str">
        <f t="shared" si="14"/>
        <v>b</v>
      </c>
      <c r="B758" s="11"/>
      <c r="C758" s="12" t="s">
        <v>20</v>
      </c>
      <c r="D758" s="13">
        <f>SUM('დამტკ. ბიუჯ.'!D758,'დამტკ. საკუთ.'!D758)</f>
        <v>0</v>
      </c>
      <c r="E758" s="13">
        <f>SUM('დამტკ. ბიუჯ.'!E758,'დამტკ. საკუთ.'!E758)</f>
        <v>0</v>
      </c>
      <c r="F758" s="13">
        <f>SUM('დამტკ. ბიუჯ.'!F758,'დამტკ. საკუთ.'!F758)</f>
        <v>0</v>
      </c>
      <c r="G758" s="13">
        <f>SUM('დამტკ. ბიუჯ.'!G758,'დამტკ. საკუთ.'!G758)</f>
        <v>0</v>
      </c>
      <c r="H758" s="13">
        <f>SUM('დამტკ. ბიუჯ.'!H758,'დამტკ. საკუთ.'!H758)</f>
        <v>0</v>
      </c>
      <c r="I758" s="13">
        <f>SUM('დამტკ. ბიუჯ.'!I758,'დამტკ. საკუთ.'!I758)</f>
        <v>0</v>
      </c>
      <c r="J758" s="13">
        <f>SUM('დამტკ. ბიუჯ.'!J758,'დამტკ. საკუთ.'!J758)</f>
        <v>0</v>
      </c>
      <c r="K758" s="13" t="s">
        <v>189</v>
      </c>
    </row>
    <row r="759" spans="1:11" ht="32.25" customHeight="1" thickTop="1" thickBot="1" x14ac:dyDescent="0.3">
      <c r="A759" t="str">
        <f t="shared" si="14"/>
        <v>a</v>
      </c>
      <c r="B759" s="16" t="s">
        <v>131</v>
      </c>
      <c r="C759" s="4" t="s">
        <v>132</v>
      </c>
      <c r="D759" s="4">
        <f>SUM('დამტკ. ბიუჯ.'!D759,'დამტკ. საკუთ.'!D759)</f>
        <v>7000000</v>
      </c>
      <c r="E759" s="4">
        <f>SUM('დამტკ. ბიუჯ.'!E759,'დამტკ. საკუთ.'!E759)</f>
        <v>1618000</v>
      </c>
      <c r="F759" s="4">
        <f>SUM('დამტკ. ბიუჯ.'!F759,'დამტკ. საკუთ.'!F759)</f>
        <v>1951000</v>
      </c>
      <c r="G759" s="4">
        <f>SUM('დამტკ. ბიუჯ.'!G759,'დამტკ. საკუთ.'!G759)</f>
        <v>1668500</v>
      </c>
      <c r="H759" s="4">
        <f>SUM('დამტკ. ბიუჯ.'!H759,'დამტკ. საკუთ.'!H759)</f>
        <v>1762500</v>
      </c>
      <c r="I759" s="4">
        <f>SUM('დამტკ. ბიუჯ.'!I759,'დამტკ. საკუთ.'!I759)</f>
        <v>3569000</v>
      </c>
      <c r="J759" s="4">
        <f>SUM('დამტკ. ბიუჯ.'!J759,'დამტკ. საკუთ.'!J759)</f>
        <v>5237500</v>
      </c>
      <c r="K759" s="4" t="s">
        <v>193</v>
      </c>
    </row>
    <row r="760" spans="1:11" ht="15.75" customHeight="1" thickTop="1" x14ac:dyDescent="0.25">
      <c r="A760" t="str">
        <f t="shared" si="14"/>
        <v>a</v>
      </c>
      <c r="B760" s="5"/>
      <c r="C760" s="6" t="s">
        <v>10</v>
      </c>
      <c r="D760" s="7">
        <f>SUM('დამტკ. ბიუჯ.'!D760,'დამტკ. საკუთ.'!D760)</f>
        <v>7000000</v>
      </c>
      <c r="E760" s="7">
        <f>SUM('დამტკ. ბიუჯ.'!E760,'დამტკ. საკუთ.'!E760)</f>
        <v>1618000</v>
      </c>
      <c r="F760" s="7">
        <f>SUM('დამტკ. ბიუჯ.'!F760,'დამტკ. საკუთ.'!F760)</f>
        <v>1951000</v>
      </c>
      <c r="G760" s="7">
        <f>SUM('დამტკ. ბიუჯ.'!G760,'დამტკ. საკუთ.'!G760)</f>
        <v>1668500</v>
      </c>
      <c r="H760" s="7">
        <f>SUM('დამტკ. ბიუჯ.'!H760,'დამტკ. საკუთ.'!H760)</f>
        <v>1762500</v>
      </c>
      <c r="I760" s="7">
        <f>SUM('დამტკ. ბიუჯ.'!I760,'დამტკ. საკუთ.'!I760)</f>
        <v>3569000</v>
      </c>
      <c r="J760" s="7">
        <f>SUM('დამტკ. ბიუჯ.'!J760,'დამტკ. საკუთ.'!J760)</f>
        <v>5237500</v>
      </c>
      <c r="K760" s="7" t="s">
        <v>193</v>
      </c>
    </row>
    <row r="761" spans="1:11" ht="15" customHeight="1" x14ac:dyDescent="0.25">
      <c r="A761" t="str">
        <f t="shared" si="14"/>
        <v>b</v>
      </c>
      <c r="B761" s="8"/>
      <c r="C761" s="9" t="s">
        <v>11</v>
      </c>
      <c r="D761" s="10">
        <f>SUM('დამტკ. ბიუჯ.'!D761,'დამტკ. საკუთ.'!D761)</f>
        <v>0</v>
      </c>
      <c r="E761" s="10">
        <f>SUM('დამტკ. ბიუჯ.'!E761,'დამტკ. საკუთ.'!E761)</f>
        <v>0</v>
      </c>
      <c r="F761" s="10">
        <f>SUM('დამტკ. ბიუჯ.'!F761,'დამტკ. საკუთ.'!F761)</f>
        <v>0</v>
      </c>
      <c r="G761" s="10">
        <f>SUM('დამტკ. ბიუჯ.'!G761,'დამტკ. საკუთ.'!G761)</f>
        <v>0</v>
      </c>
      <c r="H761" s="10">
        <f>SUM('დამტკ. ბიუჯ.'!H761,'დამტკ. საკუთ.'!H761)</f>
        <v>0</v>
      </c>
      <c r="I761" s="10">
        <f>SUM('დამტკ. ბიუჯ.'!I761,'დამტკ. საკუთ.'!I761)</f>
        <v>0</v>
      </c>
      <c r="J761" s="10">
        <f>SUM('დამტკ. ბიუჯ.'!J761,'დამტკ. საკუთ.'!J761)</f>
        <v>0</v>
      </c>
      <c r="K761" s="10" t="s">
        <v>193</v>
      </c>
    </row>
    <row r="762" spans="1:11" ht="15" customHeight="1" x14ac:dyDescent="0.25">
      <c r="A762" t="str">
        <f t="shared" si="14"/>
        <v>a</v>
      </c>
      <c r="B762" s="8"/>
      <c r="C762" s="9" t="s">
        <v>12</v>
      </c>
      <c r="D762" s="10">
        <f>SUM('დამტკ. ბიუჯ.'!D762,'დამტკ. საკუთ.'!D762)</f>
        <v>131000</v>
      </c>
      <c r="E762" s="10">
        <f>SUM('დამტკ. ბიუჯ.'!E762,'დამტკ. საკუთ.'!E762)</f>
        <v>34500</v>
      </c>
      <c r="F762" s="10">
        <f>SUM('დამტკ. ბიუჯ.'!F762,'დამტკ. საკუთ.'!F762)</f>
        <v>34500</v>
      </c>
      <c r="G762" s="10">
        <f>SUM('დამტკ. ბიუჯ.'!G762,'დამტკ. საკუთ.'!G762)</f>
        <v>34500</v>
      </c>
      <c r="H762" s="10">
        <f>SUM('დამტკ. ბიუჯ.'!H762,'დამტკ. საკუთ.'!H762)</f>
        <v>27500</v>
      </c>
      <c r="I762" s="10">
        <f>SUM('დამტკ. ბიუჯ.'!I762,'დამტკ. საკუთ.'!I762)</f>
        <v>69000</v>
      </c>
      <c r="J762" s="10">
        <f>SUM('დამტკ. ბიუჯ.'!J762,'დამტკ. საკუთ.'!J762)</f>
        <v>103500</v>
      </c>
      <c r="K762" s="10" t="s">
        <v>193</v>
      </c>
    </row>
    <row r="763" spans="1:11" ht="15" customHeight="1" x14ac:dyDescent="0.25">
      <c r="A763" t="str">
        <f t="shared" si="14"/>
        <v>b</v>
      </c>
      <c r="B763" s="8"/>
      <c r="C763" s="9" t="s">
        <v>13</v>
      </c>
      <c r="D763" s="10">
        <f>SUM('დამტკ. ბიუჯ.'!D763,'დამტკ. საკუთ.'!D763)</f>
        <v>0</v>
      </c>
      <c r="E763" s="10">
        <f>SUM('დამტკ. ბიუჯ.'!E763,'დამტკ. საკუთ.'!E763)</f>
        <v>0</v>
      </c>
      <c r="F763" s="10">
        <f>SUM('დამტკ. ბიუჯ.'!F763,'დამტკ. საკუთ.'!F763)</f>
        <v>0</v>
      </c>
      <c r="G763" s="10">
        <f>SUM('დამტკ. ბიუჯ.'!G763,'დამტკ. საკუთ.'!G763)</f>
        <v>0</v>
      </c>
      <c r="H763" s="10">
        <f>SUM('დამტკ. ბიუჯ.'!H763,'დამტკ. საკუთ.'!H763)</f>
        <v>0</v>
      </c>
      <c r="I763" s="10">
        <f>SUM('დამტკ. ბიუჯ.'!I763,'დამტკ. საკუთ.'!I763)</f>
        <v>0</v>
      </c>
      <c r="J763" s="10">
        <f>SUM('დამტკ. ბიუჯ.'!J763,'დამტკ. საკუთ.'!J763)</f>
        <v>0</v>
      </c>
      <c r="K763" s="10" t="s">
        <v>193</v>
      </c>
    </row>
    <row r="764" spans="1:11" ht="15" customHeight="1" x14ac:dyDescent="0.25">
      <c r="A764" t="str">
        <f t="shared" si="14"/>
        <v>b</v>
      </c>
      <c r="B764" s="8"/>
      <c r="C764" s="9" t="s">
        <v>14</v>
      </c>
      <c r="D764" s="10">
        <f>SUM('დამტკ. ბიუჯ.'!D764,'დამტკ. საკუთ.'!D764)</f>
        <v>0</v>
      </c>
      <c r="E764" s="10">
        <f>SUM('დამტკ. ბიუჯ.'!E764,'დამტკ. საკუთ.'!E764)</f>
        <v>0</v>
      </c>
      <c r="F764" s="10">
        <f>SUM('დამტკ. ბიუჯ.'!F764,'დამტკ. საკუთ.'!F764)</f>
        <v>0</v>
      </c>
      <c r="G764" s="10">
        <f>SUM('დამტკ. ბიუჯ.'!G764,'დამტკ. საკუთ.'!G764)</f>
        <v>0</v>
      </c>
      <c r="H764" s="10">
        <f>SUM('დამტკ. ბიუჯ.'!H764,'დამტკ. საკუთ.'!H764)</f>
        <v>0</v>
      </c>
      <c r="I764" s="10">
        <f>SUM('დამტკ. ბიუჯ.'!I764,'დამტკ. საკუთ.'!I764)</f>
        <v>0</v>
      </c>
      <c r="J764" s="10">
        <f>SUM('დამტკ. ბიუჯ.'!J764,'დამტკ. საკუთ.'!J764)</f>
        <v>0</v>
      </c>
      <c r="K764" s="10" t="s">
        <v>193</v>
      </c>
    </row>
    <row r="765" spans="1:11" ht="15" customHeight="1" x14ac:dyDescent="0.25">
      <c r="A765" t="str">
        <f t="shared" si="14"/>
        <v>b</v>
      </c>
      <c r="B765" s="8"/>
      <c r="C765" s="9" t="s">
        <v>15</v>
      </c>
      <c r="D765" s="10">
        <f>SUM('დამტკ. ბიუჯ.'!D765,'დამტკ. საკუთ.'!D765)</f>
        <v>0</v>
      </c>
      <c r="E765" s="10">
        <f>SUM('დამტკ. ბიუჯ.'!E765,'დამტკ. საკუთ.'!E765)</f>
        <v>0</v>
      </c>
      <c r="F765" s="10">
        <f>SUM('დამტკ. ბიუჯ.'!F765,'დამტკ. საკუთ.'!F765)</f>
        <v>0</v>
      </c>
      <c r="G765" s="10">
        <f>SUM('დამტკ. ბიუჯ.'!G765,'დამტკ. საკუთ.'!G765)</f>
        <v>0</v>
      </c>
      <c r="H765" s="10">
        <f>SUM('დამტკ. ბიუჯ.'!H765,'დამტკ. საკუთ.'!H765)</f>
        <v>0</v>
      </c>
      <c r="I765" s="10">
        <f>SUM('დამტკ. ბიუჯ.'!I765,'დამტკ. საკუთ.'!I765)</f>
        <v>0</v>
      </c>
      <c r="J765" s="10">
        <f>SUM('დამტკ. ბიუჯ.'!J765,'დამტკ. საკუთ.'!J765)</f>
        <v>0</v>
      </c>
      <c r="K765" s="10" t="s">
        <v>193</v>
      </c>
    </row>
    <row r="766" spans="1:11" ht="15" customHeight="1" x14ac:dyDescent="0.25">
      <c r="A766" t="str">
        <f t="shared" si="14"/>
        <v>a</v>
      </c>
      <c r="B766" s="8"/>
      <c r="C766" s="9" t="s">
        <v>16</v>
      </c>
      <c r="D766" s="10">
        <f>SUM('დამტკ. ბიუჯ.'!D766,'დამტკ. საკუთ.'!D766)</f>
        <v>6869000</v>
      </c>
      <c r="E766" s="10">
        <f>SUM('დამტკ. ბიუჯ.'!E766,'დამტკ. საკუთ.'!E766)</f>
        <v>1583500</v>
      </c>
      <c r="F766" s="10">
        <f>SUM('დამტკ. ბიუჯ.'!F766,'დამტკ. საკუთ.'!F766)</f>
        <v>1916500</v>
      </c>
      <c r="G766" s="10">
        <f>SUM('დამტკ. ბიუჯ.'!G766,'დამტკ. საკუთ.'!G766)</f>
        <v>1634000</v>
      </c>
      <c r="H766" s="10">
        <f>SUM('დამტკ. ბიუჯ.'!H766,'დამტკ. საკუთ.'!H766)</f>
        <v>1735000</v>
      </c>
      <c r="I766" s="10">
        <f>SUM('დამტკ. ბიუჯ.'!I766,'დამტკ. საკუთ.'!I766)</f>
        <v>3500000</v>
      </c>
      <c r="J766" s="10">
        <f>SUM('დამტკ. ბიუჯ.'!J766,'დამტკ. საკუთ.'!J766)</f>
        <v>5134000</v>
      </c>
      <c r="K766" s="10" t="s">
        <v>193</v>
      </c>
    </row>
    <row r="767" spans="1:11" ht="15" customHeight="1" x14ac:dyDescent="0.25">
      <c r="A767" t="str">
        <f t="shared" si="14"/>
        <v>b</v>
      </c>
      <c r="B767" s="8"/>
      <c r="C767" s="9" t="s">
        <v>17</v>
      </c>
      <c r="D767" s="10">
        <f>SUM('დამტკ. ბიუჯ.'!D767,'დამტკ. საკუთ.'!D767)</f>
        <v>0</v>
      </c>
      <c r="E767" s="10">
        <f>SUM('დამტკ. ბიუჯ.'!E767,'დამტკ. საკუთ.'!E767)</f>
        <v>0</v>
      </c>
      <c r="F767" s="10">
        <f>SUM('დამტკ. ბიუჯ.'!F767,'დამტკ. საკუთ.'!F767)</f>
        <v>0</v>
      </c>
      <c r="G767" s="10">
        <f>SUM('დამტკ. ბიუჯ.'!G767,'დამტკ. საკუთ.'!G767)</f>
        <v>0</v>
      </c>
      <c r="H767" s="10">
        <f>SUM('დამტკ. ბიუჯ.'!H767,'დამტკ. საკუთ.'!H767)</f>
        <v>0</v>
      </c>
      <c r="I767" s="10">
        <f>SUM('დამტკ. ბიუჯ.'!I767,'დამტკ. საკუთ.'!I767)</f>
        <v>0</v>
      </c>
      <c r="J767" s="10">
        <f>SUM('დამტკ. ბიუჯ.'!J767,'დამტკ. საკუთ.'!J767)</f>
        <v>0</v>
      </c>
      <c r="K767" s="10" t="s">
        <v>193</v>
      </c>
    </row>
    <row r="768" spans="1:11" ht="15" customHeight="1" x14ac:dyDescent="0.25">
      <c r="A768" t="str">
        <f t="shared" ref="A768:A855" si="15">IF(OR(D768&lt;&gt;0,E768&lt;&gt;0,F768&lt;&gt;0,G768&lt;&gt;0,H768&lt;&gt;0,),"a","b")</f>
        <v>b</v>
      </c>
      <c r="B768" s="5"/>
      <c r="C768" s="6" t="s">
        <v>18</v>
      </c>
      <c r="D768" s="7">
        <f>SUM('დამტკ. ბიუჯ.'!D768,'დამტკ. საკუთ.'!D768)</f>
        <v>0</v>
      </c>
      <c r="E768" s="7">
        <f>SUM('დამტკ. ბიუჯ.'!E768,'დამტკ. საკუთ.'!E768)</f>
        <v>0</v>
      </c>
      <c r="F768" s="7">
        <f>SUM('დამტკ. ბიუჯ.'!F768,'დამტკ. საკუთ.'!F768)</f>
        <v>0</v>
      </c>
      <c r="G768" s="7">
        <f>SUM('დამტკ. ბიუჯ.'!G768,'დამტკ. საკუთ.'!G768)</f>
        <v>0</v>
      </c>
      <c r="H768" s="7">
        <f>SUM('დამტკ. ბიუჯ.'!H768,'დამტკ. საკუთ.'!H768)</f>
        <v>0</v>
      </c>
      <c r="I768" s="7">
        <f>SUM('დამტკ. ბიუჯ.'!I768,'დამტკ. საკუთ.'!I768)</f>
        <v>0</v>
      </c>
      <c r="J768" s="7">
        <f>SUM('დამტკ. ბიუჯ.'!J768,'დამტკ. საკუთ.'!J768)</f>
        <v>0</v>
      </c>
      <c r="K768" s="7" t="s">
        <v>193</v>
      </c>
    </row>
    <row r="769" spans="1:11" ht="15" customHeight="1" x14ac:dyDescent="0.25">
      <c r="A769" t="str">
        <f t="shared" si="15"/>
        <v>b</v>
      </c>
      <c r="B769" s="5"/>
      <c r="C769" s="6" t="s">
        <v>19</v>
      </c>
      <c r="D769" s="7">
        <f>SUM('დამტკ. ბიუჯ.'!D769,'დამტკ. საკუთ.'!D769)</f>
        <v>0</v>
      </c>
      <c r="E769" s="7">
        <f>SUM('დამტკ. ბიუჯ.'!E769,'დამტკ. საკუთ.'!E769)</f>
        <v>0</v>
      </c>
      <c r="F769" s="7">
        <f>SUM('დამტკ. ბიუჯ.'!F769,'დამტკ. საკუთ.'!F769)</f>
        <v>0</v>
      </c>
      <c r="G769" s="7">
        <f>SUM('დამტკ. ბიუჯ.'!G769,'დამტკ. საკუთ.'!G769)</f>
        <v>0</v>
      </c>
      <c r="H769" s="7">
        <f>SUM('დამტკ. ბიუჯ.'!H769,'დამტკ. საკუთ.'!H769)</f>
        <v>0</v>
      </c>
      <c r="I769" s="7">
        <f>SUM('დამტკ. ბიუჯ.'!I769,'დამტკ. საკუთ.'!I769)</f>
        <v>0</v>
      </c>
      <c r="J769" s="7">
        <f>SUM('დამტკ. ბიუჯ.'!J769,'დამტკ. საკუთ.'!J769)</f>
        <v>0</v>
      </c>
      <c r="K769" s="7" t="s">
        <v>193</v>
      </c>
    </row>
    <row r="770" spans="1:11" ht="15.75" customHeight="1" thickBot="1" x14ac:dyDescent="0.3">
      <c r="A770" t="str">
        <f t="shared" si="15"/>
        <v>b</v>
      </c>
      <c r="B770" s="11"/>
      <c r="C770" s="12" t="s">
        <v>20</v>
      </c>
      <c r="D770" s="13">
        <f>SUM('დამტკ. ბიუჯ.'!D770,'დამტკ. საკუთ.'!D770)</f>
        <v>0</v>
      </c>
      <c r="E770" s="13">
        <f>SUM('დამტკ. ბიუჯ.'!E770,'დამტკ. საკუთ.'!E770)</f>
        <v>0</v>
      </c>
      <c r="F770" s="13">
        <f>SUM('დამტკ. ბიუჯ.'!F770,'დამტკ. საკუთ.'!F770)</f>
        <v>0</v>
      </c>
      <c r="G770" s="13">
        <f>SUM('დამტკ. ბიუჯ.'!G770,'დამტკ. საკუთ.'!G770)</f>
        <v>0</v>
      </c>
      <c r="H770" s="13">
        <f>SUM('დამტკ. ბიუჯ.'!H770,'დამტკ. საკუთ.'!H770)</f>
        <v>0</v>
      </c>
      <c r="I770" s="13">
        <f>SUM('დამტკ. ბიუჯ.'!I770,'დამტკ. საკუთ.'!I770)</f>
        <v>0</v>
      </c>
      <c r="J770" s="13">
        <f>SUM('დამტკ. ბიუჯ.'!J770,'დამტკ. საკუთ.'!J770)</f>
        <v>0</v>
      </c>
      <c r="K770" s="13" t="s">
        <v>193</v>
      </c>
    </row>
    <row r="771" spans="1:11" ht="32.25" customHeight="1" thickTop="1" thickBot="1" x14ac:dyDescent="0.3">
      <c r="A771" t="str">
        <f t="shared" si="15"/>
        <v>a</v>
      </c>
      <c r="B771" s="16" t="s">
        <v>133</v>
      </c>
      <c r="C771" s="4" t="s">
        <v>132</v>
      </c>
      <c r="D771" s="4">
        <f>SUM('დამტკ. ბიუჯ.'!D771,'დამტკ. საკუთ.'!D771)</f>
        <v>6526000</v>
      </c>
      <c r="E771" s="4">
        <f>SUM('დამტკ. ბიუჯ.'!E771,'დამტკ. საკუთ.'!E771)</f>
        <v>1594000</v>
      </c>
      <c r="F771" s="4">
        <f>SUM('დამტკ. ბიუჯ.'!F771,'დამტკ. საკუთ.'!F771)</f>
        <v>1597000</v>
      </c>
      <c r="G771" s="4">
        <f>SUM('დამტკ. ბიუჯ.'!G771,'დამტკ. საკუთ.'!G771)</f>
        <v>1602500</v>
      </c>
      <c r="H771" s="4">
        <f>SUM('დამტკ. ბიუჯ.'!H771,'დამტკ. საკუთ.'!H771)</f>
        <v>1732500</v>
      </c>
      <c r="I771" s="4">
        <f>SUM('დამტკ. ბიუჯ.'!I771,'დამტკ. საკუთ.'!I771)</f>
        <v>3191000</v>
      </c>
      <c r="J771" s="4">
        <f>SUM('დამტკ. ბიუჯ.'!J771,'დამტკ. საკუთ.'!J771)</f>
        <v>4793500</v>
      </c>
      <c r="K771" s="4" t="s">
        <v>190</v>
      </c>
    </row>
    <row r="772" spans="1:11" ht="15.75" customHeight="1" thickTop="1" x14ac:dyDescent="0.25">
      <c r="A772" t="str">
        <f t="shared" si="15"/>
        <v>a</v>
      </c>
      <c r="B772" s="5"/>
      <c r="C772" s="6" t="s">
        <v>10</v>
      </c>
      <c r="D772" s="7">
        <f>SUM('დამტკ. ბიუჯ.'!D772,'დამტკ. საკუთ.'!D772)</f>
        <v>6526000</v>
      </c>
      <c r="E772" s="7">
        <f>SUM('დამტკ. ბიუჯ.'!E772,'დამტკ. საკუთ.'!E772)</f>
        <v>1594000</v>
      </c>
      <c r="F772" s="7">
        <f>SUM('დამტკ. ბიუჯ.'!F772,'დამტკ. საკუთ.'!F772)</f>
        <v>1597000</v>
      </c>
      <c r="G772" s="7">
        <f>SUM('დამტკ. ბიუჯ.'!G772,'დამტკ. საკუთ.'!G772)</f>
        <v>1602500</v>
      </c>
      <c r="H772" s="7">
        <f>SUM('დამტკ. ბიუჯ.'!H772,'დამტკ. საკუთ.'!H772)</f>
        <v>1732500</v>
      </c>
      <c r="I772" s="7">
        <f>SUM('დამტკ. ბიუჯ.'!I772,'დამტკ. საკუთ.'!I772)</f>
        <v>3191000</v>
      </c>
      <c r="J772" s="7">
        <f>SUM('დამტკ. ბიუჯ.'!J772,'დამტკ. საკუთ.'!J772)</f>
        <v>4793500</v>
      </c>
      <c r="K772" s="7" t="s">
        <v>190</v>
      </c>
    </row>
    <row r="773" spans="1:11" ht="15" customHeight="1" x14ac:dyDescent="0.25">
      <c r="A773" t="str">
        <f t="shared" si="15"/>
        <v>b</v>
      </c>
      <c r="B773" s="8"/>
      <c r="C773" s="9" t="s">
        <v>11</v>
      </c>
      <c r="D773" s="10">
        <f>SUM('დამტკ. ბიუჯ.'!D773,'დამტკ. საკუთ.'!D773)</f>
        <v>0</v>
      </c>
      <c r="E773" s="10">
        <f>SUM('დამტკ. ბიუჯ.'!E773,'დამტკ. საკუთ.'!E773)</f>
        <v>0</v>
      </c>
      <c r="F773" s="10">
        <f>SUM('დამტკ. ბიუჯ.'!F773,'დამტკ. საკუთ.'!F773)</f>
        <v>0</v>
      </c>
      <c r="G773" s="10">
        <f>SUM('დამტკ. ბიუჯ.'!G773,'დამტკ. საკუთ.'!G773)</f>
        <v>0</v>
      </c>
      <c r="H773" s="10">
        <f>SUM('დამტკ. ბიუჯ.'!H773,'დამტკ. საკუთ.'!H773)</f>
        <v>0</v>
      </c>
      <c r="I773" s="10">
        <f>SUM('დამტკ. ბიუჯ.'!I773,'დამტკ. საკუთ.'!I773)</f>
        <v>0</v>
      </c>
      <c r="J773" s="10">
        <f>SUM('დამტკ. ბიუჯ.'!J773,'დამტკ. საკუთ.'!J773)</f>
        <v>0</v>
      </c>
      <c r="K773" s="10" t="s">
        <v>190</v>
      </c>
    </row>
    <row r="774" spans="1:11" ht="15" customHeight="1" x14ac:dyDescent="0.25">
      <c r="A774" t="str">
        <f t="shared" si="15"/>
        <v>a</v>
      </c>
      <c r="B774" s="8"/>
      <c r="C774" s="9" t="s">
        <v>12</v>
      </c>
      <c r="D774" s="10">
        <f>SUM('დამტკ. ბიუჯ.'!D774,'დამტკ. საკუთ.'!D774)</f>
        <v>36000</v>
      </c>
      <c r="E774" s="10">
        <f>SUM('დამტკ. ბიუჯ.'!E774,'დამტკ. საკუთ.'!E774)</f>
        <v>10500</v>
      </c>
      <c r="F774" s="10">
        <f>SUM('დამტკ. ბიუჯ.'!F774,'დამტკ. საკუთ.'!F774)</f>
        <v>10500</v>
      </c>
      <c r="G774" s="10">
        <f>SUM('დამტკ. ბიუჯ.'!G774,'დამტკ. საკუთ.'!G774)</f>
        <v>10500</v>
      </c>
      <c r="H774" s="10">
        <f>SUM('დამტკ. ბიუჯ.'!H774,'დამტკ. საკუთ.'!H774)</f>
        <v>4500</v>
      </c>
      <c r="I774" s="10">
        <f>SUM('დამტკ. ბიუჯ.'!I774,'დამტკ. საკუთ.'!I774)</f>
        <v>21000</v>
      </c>
      <c r="J774" s="10">
        <f>SUM('დამტკ. ბიუჯ.'!J774,'დამტკ. საკუთ.'!J774)</f>
        <v>31500</v>
      </c>
      <c r="K774" s="10" t="s">
        <v>190</v>
      </c>
    </row>
    <row r="775" spans="1:11" ht="15" customHeight="1" x14ac:dyDescent="0.25">
      <c r="A775" t="str">
        <f t="shared" si="15"/>
        <v>b</v>
      </c>
      <c r="B775" s="8"/>
      <c r="C775" s="9" t="s">
        <v>13</v>
      </c>
      <c r="D775" s="10">
        <f>SUM('დამტკ. ბიუჯ.'!D775,'დამტკ. საკუთ.'!D775)</f>
        <v>0</v>
      </c>
      <c r="E775" s="10">
        <f>SUM('დამტკ. ბიუჯ.'!E775,'დამტკ. საკუთ.'!E775)</f>
        <v>0</v>
      </c>
      <c r="F775" s="10">
        <f>SUM('დამტკ. ბიუჯ.'!F775,'დამტკ. საკუთ.'!F775)</f>
        <v>0</v>
      </c>
      <c r="G775" s="10">
        <f>SUM('დამტკ. ბიუჯ.'!G775,'დამტკ. საკუთ.'!G775)</f>
        <v>0</v>
      </c>
      <c r="H775" s="10">
        <f>SUM('დამტკ. ბიუჯ.'!H775,'დამტკ. საკუთ.'!H775)</f>
        <v>0</v>
      </c>
      <c r="I775" s="10">
        <f>SUM('დამტკ. ბიუჯ.'!I775,'დამტკ. საკუთ.'!I775)</f>
        <v>0</v>
      </c>
      <c r="J775" s="10">
        <f>SUM('დამტკ. ბიუჯ.'!J775,'დამტკ. საკუთ.'!J775)</f>
        <v>0</v>
      </c>
      <c r="K775" s="10" t="s">
        <v>190</v>
      </c>
    </row>
    <row r="776" spans="1:11" ht="15" customHeight="1" x14ac:dyDescent="0.25">
      <c r="A776" t="str">
        <f t="shared" si="15"/>
        <v>b</v>
      </c>
      <c r="B776" s="8"/>
      <c r="C776" s="9" t="s">
        <v>14</v>
      </c>
      <c r="D776" s="10">
        <f>SUM('დამტკ. ბიუჯ.'!D776,'დამტკ. საკუთ.'!D776)</f>
        <v>0</v>
      </c>
      <c r="E776" s="10">
        <f>SUM('დამტკ. ბიუჯ.'!E776,'დამტკ. საკუთ.'!E776)</f>
        <v>0</v>
      </c>
      <c r="F776" s="10">
        <f>SUM('დამტკ. ბიუჯ.'!F776,'დამტკ. საკუთ.'!F776)</f>
        <v>0</v>
      </c>
      <c r="G776" s="10">
        <f>SUM('დამტკ. ბიუჯ.'!G776,'დამტკ. საკუთ.'!G776)</f>
        <v>0</v>
      </c>
      <c r="H776" s="10">
        <f>SUM('დამტკ. ბიუჯ.'!H776,'დამტკ. საკუთ.'!H776)</f>
        <v>0</v>
      </c>
      <c r="I776" s="10">
        <f>SUM('დამტკ. ბიუჯ.'!I776,'დამტკ. საკუთ.'!I776)</f>
        <v>0</v>
      </c>
      <c r="J776" s="10">
        <f>SUM('დამტკ. ბიუჯ.'!J776,'დამტკ. საკუთ.'!J776)</f>
        <v>0</v>
      </c>
      <c r="K776" s="10" t="s">
        <v>190</v>
      </c>
    </row>
    <row r="777" spans="1:11" ht="15" customHeight="1" x14ac:dyDescent="0.25">
      <c r="A777" t="str">
        <f t="shared" si="15"/>
        <v>b</v>
      </c>
      <c r="B777" s="8"/>
      <c r="C777" s="9" t="s">
        <v>15</v>
      </c>
      <c r="D777" s="10">
        <f>SUM('დამტკ. ბიუჯ.'!D777,'დამტკ. საკუთ.'!D777)</f>
        <v>0</v>
      </c>
      <c r="E777" s="10">
        <f>SUM('დამტკ. ბიუჯ.'!E777,'დამტკ. საკუთ.'!E777)</f>
        <v>0</v>
      </c>
      <c r="F777" s="10">
        <f>SUM('დამტკ. ბიუჯ.'!F777,'დამტკ. საკუთ.'!F777)</f>
        <v>0</v>
      </c>
      <c r="G777" s="10">
        <f>SUM('დამტკ. ბიუჯ.'!G777,'დამტკ. საკუთ.'!G777)</f>
        <v>0</v>
      </c>
      <c r="H777" s="10">
        <f>SUM('დამტკ. ბიუჯ.'!H777,'დამტკ. საკუთ.'!H777)</f>
        <v>0</v>
      </c>
      <c r="I777" s="10">
        <f>SUM('დამტკ. ბიუჯ.'!I777,'დამტკ. საკუთ.'!I777)</f>
        <v>0</v>
      </c>
      <c r="J777" s="10">
        <f>SUM('დამტკ. ბიუჯ.'!J777,'დამტკ. საკუთ.'!J777)</f>
        <v>0</v>
      </c>
      <c r="K777" s="10" t="s">
        <v>190</v>
      </c>
    </row>
    <row r="778" spans="1:11" ht="15" customHeight="1" x14ac:dyDescent="0.25">
      <c r="A778" t="str">
        <f t="shared" si="15"/>
        <v>a</v>
      </c>
      <c r="B778" s="8"/>
      <c r="C778" s="9" t="s">
        <v>16</v>
      </c>
      <c r="D778" s="10">
        <f>SUM('დამტკ. ბიუჯ.'!D778,'დამტკ. საკუთ.'!D778)</f>
        <v>6490000</v>
      </c>
      <c r="E778" s="10">
        <f>SUM('დამტკ. ბიუჯ.'!E778,'დამტკ. საკუთ.'!E778)</f>
        <v>1583500</v>
      </c>
      <c r="F778" s="10">
        <f>SUM('დამტკ. ბიუჯ.'!F778,'დამტკ. საკუთ.'!F778)</f>
        <v>1586500</v>
      </c>
      <c r="G778" s="10">
        <f>SUM('დამტკ. ბიუჯ.'!G778,'დამტკ. საკუთ.'!G778)</f>
        <v>1592000</v>
      </c>
      <c r="H778" s="10">
        <f>SUM('დამტკ. ბიუჯ.'!H778,'დამტკ. საკუთ.'!H778)</f>
        <v>1728000</v>
      </c>
      <c r="I778" s="10">
        <f>SUM('დამტკ. ბიუჯ.'!I778,'დამტკ. საკუთ.'!I778)</f>
        <v>3170000</v>
      </c>
      <c r="J778" s="10">
        <f>SUM('დამტკ. ბიუჯ.'!J778,'დამტკ. საკუთ.'!J778)</f>
        <v>4762000</v>
      </c>
      <c r="K778" s="10" t="s">
        <v>190</v>
      </c>
    </row>
    <row r="779" spans="1:11" ht="15" customHeight="1" x14ac:dyDescent="0.25">
      <c r="A779" t="str">
        <f t="shared" si="15"/>
        <v>b</v>
      </c>
      <c r="B779" s="8"/>
      <c r="C779" s="9" t="s">
        <v>17</v>
      </c>
      <c r="D779" s="10">
        <f>SUM('დამტკ. ბიუჯ.'!D779,'დამტკ. საკუთ.'!D779)</f>
        <v>0</v>
      </c>
      <c r="E779" s="10">
        <f>SUM('დამტკ. ბიუჯ.'!E779,'დამტკ. საკუთ.'!E779)</f>
        <v>0</v>
      </c>
      <c r="F779" s="10">
        <f>SUM('დამტკ. ბიუჯ.'!F779,'დამტკ. საკუთ.'!F779)</f>
        <v>0</v>
      </c>
      <c r="G779" s="10">
        <f>SUM('დამტკ. ბიუჯ.'!G779,'დამტკ. საკუთ.'!G779)</f>
        <v>0</v>
      </c>
      <c r="H779" s="10">
        <f>SUM('დამტკ. ბიუჯ.'!H779,'დამტკ. საკუთ.'!H779)</f>
        <v>0</v>
      </c>
      <c r="I779" s="10">
        <f>SUM('დამტკ. ბიუჯ.'!I779,'დამტკ. საკუთ.'!I779)</f>
        <v>0</v>
      </c>
      <c r="J779" s="10">
        <f>SUM('დამტკ. ბიუჯ.'!J779,'დამტკ. საკუთ.'!J779)</f>
        <v>0</v>
      </c>
      <c r="K779" s="10" t="s">
        <v>190</v>
      </c>
    </row>
    <row r="780" spans="1:11" ht="15" customHeight="1" x14ac:dyDescent="0.25">
      <c r="A780" t="str">
        <f t="shared" si="15"/>
        <v>b</v>
      </c>
      <c r="B780" s="5"/>
      <c r="C780" s="6" t="s">
        <v>18</v>
      </c>
      <c r="D780" s="7">
        <f>SUM('დამტკ. ბიუჯ.'!D780,'დამტკ. საკუთ.'!D780)</f>
        <v>0</v>
      </c>
      <c r="E780" s="7">
        <f>SUM('დამტკ. ბიუჯ.'!E780,'დამტკ. საკუთ.'!E780)</f>
        <v>0</v>
      </c>
      <c r="F780" s="7">
        <f>SUM('დამტკ. ბიუჯ.'!F780,'დამტკ. საკუთ.'!F780)</f>
        <v>0</v>
      </c>
      <c r="G780" s="7">
        <f>SUM('დამტკ. ბიუჯ.'!G780,'დამტკ. საკუთ.'!G780)</f>
        <v>0</v>
      </c>
      <c r="H780" s="7">
        <f>SUM('დამტკ. ბიუჯ.'!H780,'დამტკ. საკუთ.'!H780)</f>
        <v>0</v>
      </c>
      <c r="I780" s="7">
        <f>SUM('დამტკ. ბიუჯ.'!I780,'დამტკ. საკუთ.'!I780)</f>
        <v>0</v>
      </c>
      <c r="J780" s="7">
        <f>SUM('დამტკ. ბიუჯ.'!J780,'დამტკ. საკუთ.'!J780)</f>
        <v>0</v>
      </c>
      <c r="K780" s="7" t="s">
        <v>190</v>
      </c>
    </row>
    <row r="781" spans="1:11" ht="15" customHeight="1" x14ac:dyDescent="0.25">
      <c r="A781" t="str">
        <f t="shared" si="15"/>
        <v>b</v>
      </c>
      <c r="B781" s="5"/>
      <c r="C781" s="6" t="s">
        <v>19</v>
      </c>
      <c r="D781" s="7">
        <f>SUM('დამტკ. ბიუჯ.'!D781,'დამტკ. საკუთ.'!D781)</f>
        <v>0</v>
      </c>
      <c r="E781" s="7">
        <f>SUM('დამტკ. ბიუჯ.'!E781,'დამტკ. საკუთ.'!E781)</f>
        <v>0</v>
      </c>
      <c r="F781" s="7">
        <f>SUM('დამტკ. ბიუჯ.'!F781,'დამტკ. საკუთ.'!F781)</f>
        <v>0</v>
      </c>
      <c r="G781" s="7">
        <f>SUM('დამტკ. ბიუჯ.'!G781,'დამტკ. საკუთ.'!G781)</f>
        <v>0</v>
      </c>
      <c r="H781" s="7">
        <f>SUM('დამტკ. ბიუჯ.'!H781,'დამტკ. საკუთ.'!H781)</f>
        <v>0</v>
      </c>
      <c r="I781" s="7">
        <f>SUM('დამტკ. ბიუჯ.'!I781,'დამტკ. საკუთ.'!I781)</f>
        <v>0</v>
      </c>
      <c r="J781" s="7">
        <f>SUM('დამტკ. ბიუჯ.'!J781,'დამტკ. საკუთ.'!J781)</f>
        <v>0</v>
      </c>
      <c r="K781" s="7" t="s">
        <v>190</v>
      </c>
    </row>
    <row r="782" spans="1:11" ht="15.75" customHeight="1" thickBot="1" x14ac:dyDescent="0.3">
      <c r="A782" t="str">
        <f t="shared" si="15"/>
        <v>b</v>
      </c>
      <c r="B782" s="11"/>
      <c r="C782" s="12" t="s">
        <v>20</v>
      </c>
      <c r="D782" s="13">
        <f>SUM('დამტკ. ბიუჯ.'!D782,'დამტკ. საკუთ.'!D782)</f>
        <v>0</v>
      </c>
      <c r="E782" s="13">
        <f>SUM('დამტკ. ბიუჯ.'!E782,'დამტკ. საკუთ.'!E782)</f>
        <v>0</v>
      </c>
      <c r="F782" s="13">
        <f>SUM('დამტკ. ბიუჯ.'!F782,'დამტკ. საკუთ.'!F782)</f>
        <v>0</v>
      </c>
      <c r="G782" s="13">
        <f>SUM('დამტკ. ბიუჯ.'!G782,'დამტკ. საკუთ.'!G782)</f>
        <v>0</v>
      </c>
      <c r="H782" s="13">
        <f>SUM('დამტკ. ბიუჯ.'!H782,'დამტკ. საკუთ.'!H782)</f>
        <v>0</v>
      </c>
      <c r="I782" s="13">
        <f>SUM('დამტკ. ბიუჯ.'!I782,'დამტკ. საკუთ.'!I782)</f>
        <v>0</v>
      </c>
      <c r="J782" s="13">
        <f>SUM('დამტკ. ბიუჯ.'!J782,'დამტკ. საკუთ.'!J782)</f>
        <v>0</v>
      </c>
      <c r="K782" s="13" t="s">
        <v>190</v>
      </c>
    </row>
    <row r="783" spans="1:11" ht="61.5" customHeight="1" thickTop="1" thickBot="1" x14ac:dyDescent="0.3">
      <c r="A783" t="str">
        <f t="shared" si="15"/>
        <v>a</v>
      </c>
      <c r="B783" s="3" t="s">
        <v>134</v>
      </c>
      <c r="C783" s="14" t="s">
        <v>135</v>
      </c>
      <c r="D783" s="4">
        <f>SUM('დამტკ. ბიუჯ.'!D783,'დამტკ. საკუთ.'!D783)</f>
        <v>474000</v>
      </c>
      <c r="E783" s="4">
        <f>SUM('დამტკ. ბიუჯ.'!E783,'დამტკ. საკუთ.'!E783)</f>
        <v>24000</v>
      </c>
      <c r="F783" s="4">
        <f>SUM('დამტკ. ბიუჯ.'!F783,'დამტკ. საკუთ.'!F783)</f>
        <v>354000</v>
      </c>
      <c r="G783" s="4">
        <f>SUM('დამტკ. ბიუჯ.'!G783,'დამტკ. საკუთ.'!G783)</f>
        <v>66000</v>
      </c>
      <c r="H783" s="4">
        <f>SUM('დამტკ. ბიუჯ.'!H783,'დამტკ. საკუთ.'!H783)</f>
        <v>30000</v>
      </c>
      <c r="I783" s="4">
        <f>SUM('დამტკ. ბიუჯ.'!I783,'დამტკ. საკუთ.'!I783)</f>
        <v>378000</v>
      </c>
      <c r="J783" s="4">
        <f>SUM('დამტკ. ბიუჯ.'!J783,'დამტკ. საკუთ.'!J783)</f>
        <v>444000</v>
      </c>
      <c r="K783" s="4" t="s">
        <v>189</v>
      </c>
    </row>
    <row r="784" spans="1:11" ht="15.75" customHeight="1" thickTop="1" x14ac:dyDescent="0.25">
      <c r="A784" t="str">
        <f t="shared" si="15"/>
        <v>a</v>
      </c>
      <c r="B784" s="5"/>
      <c r="C784" s="6" t="s">
        <v>10</v>
      </c>
      <c r="D784" s="7">
        <f>SUM('დამტკ. ბიუჯ.'!D784,'დამტკ. საკუთ.'!D784)</f>
        <v>474000</v>
      </c>
      <c r="E784" s="7">
        <f>SUM('დამტკ. ბიუჯ.'!E784,'დამტკ. საკუთ.'!E784)</f>
        <v>24000</v>
      </c>
      <c r="F784" s="7">
        <f>SUM('დამტკ. ბიუჯ.'!F784,'დამტკ. საკუთ.'!F784)</f>
        <v>354000</v>
      </c>
      <c r="G784" s="7">
        <f>SUM('დამტკ. ბიუჯ.'!G784,'დამტკ. საკუთ.'!G784)</f>
        <v>66000</v>
      </c>
      <c r="H784" s="7">
        <f>SUM('დამტკ. ბიუჯ.'!H784,'დამტკ. საკუთ.'!H784)</f>
        <v>30000</v>
      </c>
      <c r="I784" s="7">
        <f>SUM('დამტკ. ბიუჯ.'!I784,'დამტკ. საკუთ.'!I784)</f>
        <v>378000</v>
      </c>
      <c r="J784" s="7">
        <f>SUM('დამტკ. ბიუჯ.'!J784,'დამტკ. საკუთ.'!J784)</f>
        <v>444000</v>
      </c>
      <c r="K784" s="7" t="s">
        <v>189</v>
      </c>
    </row>
    <row r="785" spans="1:11" ht="15" customHeight="1" x14ac:dyDescent="0.25">
      <c r="A785" t="str">
        <f t="shared" si="15"/>
        <v>b</v>
      </c>
      <c r="B785" s="8"/>
      <c r="C785" s="9" t="s">
        <v>11</v>
      </c>
      <c r="D785" s="10">
        <f>SUM('დამტკ. ბიუჯ.'!D785,'დამტკ. საკუთ.'!D785)</f>
        <v>0</v>
      </c>
      <c r="E785" s="10">
        <f>SUM('დამტკ. ბიუჯ.'!E785,'დამტკ. საკუთ.'!E785)</f>
        <v>0</v>
      </c>
      <c r="F785" s="10">
        <f>SUM('დამტკ. ბიუჯ.'!F785,'დამტკ. საკუთ.'!F785)</f>
        <v>0</v>
      </c>
      <c r="G785" s="10">
        <f>SUM('დამტკ. ბიუჯ.'!G785,'დამტკ. საკუთ.'!G785)</f>
        <v>0</v>
      </c>
      <c r="H785" s="10">
        <f>SUM('დამტკ. ბიუჯ.'!H785,'დამტკ. საკუთ.'!H785)</f>
        <v>0</v>
      </c>
      <c r="I785" s="10">
        <f>SUM('დამტკ. ბიუჯ.'!I785,'დამტკ. საკუთ.'!I785)</f>
        <v>0</v>
      </c>
      <c r="J785" s="10">
        <f>SUM('დამტკ. ბიუჯ.'!J785,'დამტკ. საკუთ.'!J785)</f>
        <v>0</v>
      </c>
      <c r="K785" s="10" t="s">
        <v>189</v>
      </c>
    </row>
    <row r="786" spans="1:11" ht="15" customHeight="1" x14ac:dyDescent="0.25">
      <c r="A786" t="str">
        <f t="shared" si="15"/>
        <v>a</v>
      </c>
      <c r="B786" s="8"/>
      <c r="C786" s="9" t="s">
        <v>12</v>
      </c>
      <c r="D786" s="10">
        <f>SUM('დამტკ. ბიუჯ.'!D786,'დამტკ. საკუთ.'!D786)</f>
        <v>95000</v>
      </c>
      <c r="E786" s="10">
        <f>SUM('დამტკ. ბიუჯ.'!E786,'დამტკ. საკუთ.'!E786)</f>
        <v>24000</v>
      </c>
      <c r="F786" s="10">
        <f>SUM('დამტკ. ბიუჯ.'!F786,'დამტკ. საკუთ.'!F786)</f>
        <v>24000</v>
      </c>
      <c r="G786" s="10">
        <f>SUM('დამტკ. ბიუჯ.'!G786,'დამტკ. საკუთ.'!G786)</f>
        <v>24000</v>
      </c>
      <c r="H786" s="10">
        <f>SUM('დამტკ. ბიუჯ.'!H786,'დამტკ. საკუთ.'!H786)</f>
        <v>23000</v>
      </c>
      <c r="I786" s="10">
        <f>SUM('დამტკ. ბიუჯ.'!I786,'დამტკ. საკუთ.'!I786)</f>
        <v>48000</v>
      </c>
      <c r="J786" s="10">
        <f>SUM('დამტკ. ბიუჯ.'!J786,'დამტკ. საკუთ.'!J786)</f>
        <v>72000</v>
      </c>
      <c r="K786" s="10" t="s">
        <v>189</v>
      </c>
    </row>
    <row r="787" spans="1:11" ht="15" customHeight="1" x14ac:dyDescent="0.25">
      <c r="A787" t="str">
        <f t="shared" si="15"/>
        <v>b</v>
      </c>
      <c r="B787" s="8"/>
      <c r="C787" s="9" t="s">
        <v>13</v>
      </c>
      <c r="D787" s="10">
        <f>SUM('დამტკ. ბიუჯ.'!D787,'დამტკ. საკუთ.'!D787)</f>
        <v>0</v>
      </c>
      <c r="E787" s="10">
        <f>SUM('დამტკ. ბიუჯ.'!E787,'დამტკ. საკუთ.'!E787)</f>
        <v>0</v>
      </c>
      <c r="F787" s="10">
        <f>SUM('დამტკ. ბიუჯ.'!F787,'დამტკ. საკუთ.'!F787)</f>
        <v>0</v>
      </c>
      <c r="G787" s="10">
        <f>SUM('დამტკ. ბიუჯ.'!G787,'დამტკ. საკუთ.'!G787)</f>
        <v>0</v>
      </c>
      <c r="H787" s="10">
        <f>SUM('დამტკ. ბიუჯ.'!H787,'დამტკ. საკუთ.'!H787)</f>
        <v>0</v>
      </c>
      <c r="I787" s="10">
        <f>SUM('დამტკ. ბიუჯ.'!I787,'დამტკ. საკუთ.'!I787)</f>
        <v>0</v>
      </c>
      <c r="J787" s="10">
        <f>SUM('დამტკ. ბიუჯ.'!J787,'დამტკ. საკუთ.'!J787)</f>
        <v>0</v>
      </c>
      <c r="K787" s="10" t="s">
        <v>189</v>
      </c>
    </row>
    <row r="788" spans="1:11" ht="15" customHeight="1" x14ac:dyDescent="0.25">
      <c r="A788" t="str">
        <f t="shared" si="15"/>
        <v>b</v>
      </c>
      <c r="B788" s="8"/>
      <c r="C788" s="9" t="s">
        <v>14</v>
      </c>
      <c r="D788" s="10">
        <f>SUM('დამტკ. ბიუჯ.'!D788,'დამტკ. საკუთ.'!D788)</f>
        <v>0</v>
      </c>
      <c r="E788" s="10">
        <f>SUM('დამტკ. ბიუჯ.'!E788,'დამტკ. საკუთ.'!E788)</f>
        <v>0</v>
      </c>
      <c r="F788" s="10">
        <f>SUM('დამტკ. ბიუჯ.'!F788,'დამტკ. საკუთ.'!F788)</f>
        <v>0</v>
      </c>
      <c r="G788" s="10">
        <f>SUM('დამტკ. ბიუჯ.'!G788,'დამტკ. საკუთ.'!G788)</f>
        <v>0</v>
      </c>
      <c r="H788" s="10">
        <f>SUM('დამტკ. ბიუჯ.'!H788,'დამტკ. საკუთ.'!H788)</f>
        <v>0</v>
      </c>
      <c r="I788" s="10">
        <f>SUM('დამტკ. ბიუჯ.'!I788,'დამტკ. საკუთ.'!I788)</f>
        <v>0</v>
      </c>
      <c r="J788" s="10">
        <f>SUM('დამტკ. ბიუჯ.'!J788,'დამტკ. საკუთ.'!J788)</f>
        <v>0</v>
      </c>
      <c r="K788" s="10" t="s">
        <v>189</v>
      </c>
    </row>
    <row r="789" spans="1:11" ht="15" customHeight="1" x14ac:dyDescent="0.25">
      <c r="A789" t="str">
        <f t="shared" si="15"/>
        <v>b</v>
      </c>
      <c r="B789" s="8"/>
      <c r="C789" s="9" t="s">
        <v>15</v>
      </c>
      <c r="D789" s="10">
        <f>SUM('დამტკ. ბიუჯ.'!D789,'დამტკ. საკუთ.'!D789)</f>
        <v>0</v>
      </c>
      <c r="E789" s="10">
        <f>SUM('დამტკ. ბიუჯ.'!E789,'დამტკ. საკუთ.'!E789)</f>
        <v>0</v>
      </c>
      <c r="F789" s="10">
        <f>SUM('დამტკ. ბიუჯ.'!F789,'დამტკ. საკუთ.'!F789)</f>
        <v>0</v>
      </c>
      <c r="G789" s="10">
        <f>SUM('დამტკ. ბიუჯ.'!G789,'დამტკ. საკუთ.'!G789)</f>
        <v>0</v>
      </c>
      <c r="H789" s="10">
        <f>SUM('დამტკ. ბიუჯ.'!H789,'დამტკ. საკუთ.'!H789)</f>
        <v>0</v>
      </c>
      <c r="I789" s="10">
        <f>SUM('დამტკ. ბიუჯ.'!I789,'დამტკ. საკუთ.'!I789)</f>
        <v>0</v>
      </c>
      <c r="J789" s="10">
        <f>SUM('დამტკ. ბიუჯ.'!J789,'დამტკ. საკუთ.'!J789)</f>
        <v>0</v>
      </c>
      <c r="K789" s="10" t="s">
        <v>189</v>
      </c>
    </row>
    <row r="790" spans="1:11" ht="15" customHeight="1" x14ac:dyDescent="0.25">
      <c r="A790" t="str">
        <f t="shared" si="15"/>
        <v>a</v>
      </c>
      <c r="B790" s="8"/>
      <c r="C790" s="9" t="s">
        <v>16</v>
      </c>
      <c r="D790" s="10">
        <f>SUM('დამტკ. ბიუჯ.'!D790,'დამტკ. საკუთ.'!D790)</f>
        <v>379000</v>
      </c>
      <c r="E790" s="10">
        <f>SUM('დამტკ. ბიუჯ.'!E790,'დამტკ. საკუთ.'!E790)</f>
        <v>0</v>
      </c>
      <c r="F790" s="10">
        <f>SUM('დამტკ. ბიუჯ.'!F790,'დამტკ. საკუთ.'!F790)</f>
        <v>330000</v>
      </c>
      <c r="G790" s="10">
        <f>SUM('დამტკ. ბიუჯ.'!G790,'დამტკ. საკუთ.'!G790)</f>
        <v>42000</v>
      </c>
      <c r="H790" s="10">
        <f>SUM('დამტკ. ბიუჯ.'!H790,'დამტკ. საკუთ.'!H790)</f>
        <v>7000</v>
      </c>
      <c r="I790" s="10">
        <f>SUM('დამტკ. ბიუჯ.'!I790,'დამტკ. საკუთ.'!I790)</f>
        <v>330000</v>
      </c>
      <c r="J790" s="10">
        <f>SUM('დამტკ. ბიუჯ.'!J790,'დამტკ. საკუთ.'!J790)</f>
        <v>372000</v>
      </c>
      <c r="K790" s="10" t="s">
        <v>189</v>
      </c>
    </row>
    <row r="791" spans="1:11" ht="15" customHeight="1" x14ac:dyDescent="0.25">
      <c r="A791" t="str">
        <f t="shared" si="15"/>
        <v>b</v>
      </c>
      <c r="B791" s="8"/>
      <c r="C791" s="9" t="s">
        <v>17</v>
      </c>
      <c r="D791" s="10">
        <f>SUM('დამტკ. ბიუჯ.'!D791,'დამტკ. საკუთ.'!D791)</f>
        <v>0</v>
      </c>
      <c r="E791" s="10">
        <f>SUM('დამტკ. ბიუჯ.'!E791,'დამტკ. საკუთ.'!E791)</f>
        <v>0</v>
      </c>
      <c r="F791" s="10">
        <f>SUM('დამტკ. ბიუჯ.'!F791,'დამტკ. საკუთ.'!F791)</f>
        <v>0</v>
      </c>
      <c r="G791" s="10">
        <f>SUM('დამტკ. ბიუჯ.'!G791,'დამტკ. საკუთ.'!G791)</f>
        <v>0</v>
      </c>
      <c r="H791" s="10">
        <f>SUM('დამტკ. ბიუჯ.'!H791,'დამტკ. საკუთ.'!H791)</f>
        <v>0</v>
      </c>
      <c r="I791" s="10">
        <f>SUM('დამტკ. ბიუჯ.'!I791,'დამტკ. საკუთ.'!I791)</f>
        <v>0</v>
      </c>
      <c r="J791" s="10">
        <f>SUM('დამტკ. ბიუჯ.'!J791,'დამტკ. საკუთ.'!J791)</f>
        <v>0</v>
      </c>
      <c r="K791" s="10" t="s">
        <v>189</v>
      </c>
    </row>
    <row r="792" spans="1:11" ht="15" customHeight="1" x14ac:dyDescent="0.25">
      <c r="A792" t="str">
        <f t="shared" si="15"/>
        <v>b</v>
      </c>
      <c r="B792" s="5"/>
      <c r="C792" s="6" t="s">
        <v>18</v>
      </c>
      <c r="D792" s="7">
        <f>SUM('დამტკ. ბიუჯ.'!D792,'დამტკ. საკუთ.'!D792)</f>
        <v>0</v>
      </c>
      <c r="E792" s="7">
        <f>SUM('დამტკ. ბიუჯ.'!E792,'დამტკ. საკუთ.'!E792)</f>
        <v>0</v>
      </c>
      <c r="F792" s="7">
        <f>SUM('დამტკ. ბიუჯ.'!F792,'დამტკ. საკუთ.'!F792)</f>
        <v>0</v>
      </c>
      <c r="G792" s="7">
        <f>SUM('დამტკ. ბიუჯ.'!G792,'დამტკ. საკუთ.'!G792)</f>
        <v>0</v>
      </c>
      <c r="H792" s="7">
        <f>SUM('დამტკ. ბიუჯ.'!H792,'დამტკ. საკუთ.'!H792)</f>
        <v>0</v>
      </c>
      <c r="I792" s="7">
        <f>SUM('დამტკ. ბიუჯ.'!I792,'დამტკ. საკუთ.'!I792)</f>
        <v>0</v>
      </c>
      <c r="J792" s="7">
        <f>SUM('დამტკ. ბიუჯ.'!J792,'დამტკ. საკუთ.'!J792)</f>
        <v>0</v>
      </c>
      <c r="K792" s="7" t="s">
        <v>189</v>
      </c>
    </row>
    <row r="793" spans="1:11" ht="15" customHeight="1" x14ac:dyDescent="0.25">
      <c r="A793" t="str">
        <f t="shared" si="15"/>
        <v>b</v>
      </c>
      <c r="B793" s="5"/>
      <c r="C793" s="6" t="s">
        <v>19</v>
      </c>
      <c r="D793" s="7">
        <f>SUM('დამტკ. ბიუჯ.'!D793,'დამტკ. საკუთ.'!D793)</f>
        <v>0</v>
      </c>
      <c r="E793" s="7">
        <f>SUM('დამტკ. ბიუჯ.'!E793,'დამტკ. საკუთ.'!E793)</f>
        <v>0</v>
      </c>
      <c r="F793" s="7">
        <f>SUM('დამტკ. ბიუჯ.'!F793,'დამტკ. საკუთ.'!F793)</f>
        <v>0</v>
      </c>
      <c r="G793" s="7">
        <f>SUM('დამტკ. ბიუჯ.'!G793,'დამტკ. საკუთ.'!G793)</f>
        <v>0</v>
      </c>
      <c r="H793" s="7">
        <f>SUM('დამტკ. ბიუჯ.'!H793,'დამტკ. საკუთ.'!H793)</f>
        <v>0</v>
      </c>
      <c r="I793" s="7">
        <f>SUM('დამტკ. ბიუჯ.'!I793,'დამტკ. საკუთ.'!I793)</f>
        <v>0</v>
      </c>
      <c r="J793" s="7">
        <f>SUM('დამტკ. ბიუჯ.'!J793,'დამტკ. საკუთ.'!J793)</f>
        <v>0</v>
      </c>
      <c r="K793" s="7" t="s">
        <v>189</v>
      </c>
    </row>
    <row r="794" spans="1:11" ht="15.75" customHeight="1" thickBot="1" x14ac:dyDescent="0.3">
      <c r="A794" t="str">
        <f t="shared" si="15"/>
        <v>b</v>
      </c>
      <c r="B794" s="11"/>
      <c r="C794" s="12" t="s">
        <v>20</v>
      </c>
      <c r="D794" s="13">
        <f>SUM('დამტკ. ბიუჯ.'!D794,'დამტკ. საკუთ.'!D794)</f>
        <v>0</v>
      </c>
      <c r="E794" s="13">
        <f>SUM('დამტკ. ბიუჯ.'!E794,'დამტკ. საკუთ.'!E794)</f>
        <v>0</v>
      </c>
      <c r="F794" s="13">
        <f>SUM('დამტკ. ბიუჯ.'!F794,'დამტკ. საკუთ.'!F794)</f>
        <v>0</v>
      </c>
      <c r="G794" s="13">
        <f>SUM('დამტკ. ბიუჯ.'!G794,'დამტკ. საკუთ.'!G794)</f>
        <v>0</v>
      </c>
      <c r="H794" s="13">
        <f>SUM('დამტკ. ბიუჯ.'!H794,'დამტკ. საკუთ.'!H794)</f>
        <v>0</v>
      </c>
      <c r="I794" s="13">
        <f>SUM('დამტკ. ბიუჯ.'!I794,'დამტკ. საკუთ.'!I794)</f>
        <v>0</v>
      </c>
      <c r="J794" s="13">
        <f>SUM('დამტკ. ბიუჯ.'!J794,'დამტკ. საკუთ.'!J794)</f>
        <v>0</v>
      </c>
      <c r="K794" s="13" t="s">
        <v>189</v>
      </c>
    </row>
    <row r="795" spans="1:11" ht="31.5" customHeight="1" thickTop="1" thickBot="1" x14ac:dyDescent="0.3">
      <c r="A795" t="str">
        <f t="shared" si="15"/>
        <v>a</v>
      </c>
      <c r="B795" s="3" t="s">
        <v>136</v>
      </c>
      <c r="C795" s="14" t="s">
        <v>137</v>
      </c>
      <c r="D795" s="4">
        <f>SUM('დამტკ. ბიუჯ.'!D795,'დამტკ. საკუთ.'!D795)</f>
        <v>7000000</v>
      </c>
      <c r="E795" s="4">
        <f>SUM('დამტკ. ბიუჯ.'!E795,'დამტკ. საკუთ.'!E795)</f>
        <v>1925500</v>
      </c>
      <c r="F795" s="4">
        <f>SUM('დამტკ. ბიუჯ.'!F795,'დამტკ. საკუთ.'!F795)</f>
        <v>1691500</v>
      </c>
      <c r="G795" s="4">
        <f>SUM('დამტკ. ბიუჯ.'!G795,'დამტკ. საკუთ.'!G795)</f>
        <v>1691500</v>
      </c>
      <c r="H795" s="4">
        <f>SUM('დამტკ. ბიუჯ.'!H795,'დამტკ. საკუთ.'!H795)</f>
        <v>1691500</v>
      </c>
      <c r="I795" s="4">
        <f>SUM('დამტკ. ბიუჯ.'!I795,'დამტკ. საკუთ.'!I795)</f>
        <v>3617000</v>
      </c>
      <c r="J795" s="4">
        <f>SUM('დამტკ. ბიუჯ.'!J795,'დამტკ. საკუთ.'!J795)</f>
        <v>5308500</v>
      </c>
      <c r="K795" s="4" t="s">
        <v>190</v>
      </c>
    </row>
    <row r="796" spans="1:11" ht="15.75" customHeight="1" thickTop="1" x14ac:dyDescent="0.25">
      <c r="A796" t="str">
        <f t="shared" si="15"/>
        <v>a</v>
      </c>
      <c r="B796" s="5"/>
      <c r="C796" s="6" t="s">
        <v>10</v>
      </c>
      <c r="D796" s="7">
        <f>SUM('დამტკ. ბიუჯ.'!D796,'დამტკ. საკუთ.'!D796)</f>
        <v>7000000</v>
      </c>
      <c r="E796" s="7">
        <f>SUM('დამტკ. ბიუჯ.'!E796,'დამტკ. საკუთ.'!E796)</f>
        <v>1925500</v>
      </c>
      <c r="F796" s="7">
        <f>SUM('დამტკ. ბიუჯ.'!F796,'დამტკ. საკუთ.'!F796)</f>
        <v>1691500</v>
      </c>
      <c r="G796" s="7">
        <f>SUM('დამტკ. ბიუჯ.'!G796,'დამტკ. საკუთ.'!G796)</f>
        <v>1691500</v>
      </c>
      <c r="H796" s="7">
        <f>SUM('დამტკ. ბიუჯ.'!H796,'დამტკ. საკუთ.'!H796)</f>
        <v>1691500</v>
      </c>
      <c r="I796" s="7">
        <f>SUM('დამტკ. ბიუჯ.'!I796,'დამტკ. საკუთ.'!I796)</f>
        <v>3617000</v>
      </c>
      <c r="J796" s="7">
        <f>SUM('დამტკ. ბიუჯ.'!J796,'დამტკ. საკუთ.'!J796)</f>
        <v>5308500</v>
      </c>
      <c r="K796" s="7" t="s">
        <v>190</v>
      </c>
    </row>
    <row r="797" spans="1:11" ht="15" customHeight="1" x14ac:dyDescent="0.25">
      <c r="A797" t="str">
        <f t="shared" si="15"/>
        <v>b</v>
      </c>
      <c r="B797" s="8"/>
      <c r="C797" s="9" t="s">
        <v>11</v>
      </c>
      <c r="D797" s="10">
        <f>SUM('დამტკ. ბიუჯ.'!D797,'დამტკ. საკუთ.'!D797)</f>
        <v>0</v>
      </c>
      <c r="E797" s="10">
        <f>SUM('დამტკ. ბიუჯ.'!E797,'დამტკ. საკუთ.'!E797)</f>
        <v>0</v>
      </c>
      <c r="F797" s="10">
        <f>SUM('დამტკ. ბიუჯ.'!F797,'დამტკ. საკუთ.'!F797)</f>
        <v>0</v>
      </c>
      <c r="G797" s="10">
        <f>SUM('დამტკ. ბიუჯ.'!G797,'დამტკ. საკუთ.'!G797)</f>
        <v>0</v>
      </c>
      <c r="H797" s="10">
        <f>SUM('დამტკ. ბიუჯ.'!H797,'დამტკ. საკუთ.'!H797)</f>
        <v>0</v>
      </c>
      <c r="I797" s="10">
        <f>SUM('დამტკ. ბიუჯ.'!I797,'დამტკ. საკუთ.'!I797)</f>
        <v>0</v>
      </c>
      <c r="J797" s="10">
        <f>SUM('დამტკ. ბიუჯ.'!J797,'დამტკ. საკუთ.'!J797)</f>
        <v>0</v>
      </c>
      <c r="K797" s="10" t="s">
        <v>190</v>
      </c>
    </row>
    <row r="798" spans="1:11" ht="15" customHeight="1" x14ac:dyDescent="0.25">
      <c r="A798" t="str">
        <f t="shared" si="15"/>
        <v>a</v>
      </c>
      <c r="B798" s="8"/>
      <c r="C798" s="9" t="s">
        <v>12</v>
      </c>
      <c r="D798" s="10">
        <f>SUM('დამტკ. ბიუჯ.'!D798,'დამტკ. საკუთ.'!D798)</f>
        <v>36000</v>
      </c>
      <c r="E798" s="10">
        <f>SUM('დამტკ. ბიუჯ.'!E798,'დამტკ. საკუთ.'!E798)</f>
        <v>9000</v>
      </c>
      <c r="F798" s="10">
        <f>SUM('დამტკ. ბიუჯ.'!F798,'დამტკ. საკუთ.'!F798)</f>
        <v>9000</v>
      </c>
      <c r="G798" s="10">
        <f>SUM('დამტკ. ბიუჯ.'!G798,'დამტკ. საკუთ.'!G798)</f>
        <v>9000</v>
      </c>
      <c r="H798" s="10">
        <f>SUM('დამტკ. ბიუჯ.'!H798,'დამტკ. საკუთ.'!H798)</f>
        <v>9000</v>
      </c>
      <c r="I798" s="10">
        <f>SUM('დამტკ. ბიუჯ.'!I798,'დამტკ. საკუთ.'!I798)</f>
        <v>18000</v>
      </c>
      <c r="J798" s="10">
        <f>SUM('დამტკ. ბიუჯ.'!J798,'დამტკ. საკუთ.'!J798)</f>
        <v>27000</v>
      </c>
      <c r="K798" s="10" t="s">
        <v>190</v>
      </c>
    </row>
    <row r="799" spans="1:11" ht="15" customHeight="1" x14ac:dyDescent="0.25">
      <c r="A799" t="str">
        <f t="shared" si="15"/>
        <v>b</v>
      </c>
      <c r="B799" s="8"/>
      <c r="C799" s="9" t="s">
        <v>13</v>
      </c>
      <c r="D799" s="10">
        <f>SUM('დამტკ. ბიუჯ.'!D799,'დამტკ. საკუთ.'!D799)</f>
        <v>0</v>
      </c>
      <c r="E799" s="10">
        <f>SUM('დამტკ. ბიუჯ.'!E799,'დამტკ. საკუთ.'!E799)</f>
        <v>0</v>
      </c>
      <c r="F799" s="10">
        <f>SUM('დამტკ. ბიუჯ.'!F799,'დამტკ. საკუთ.'!F799)</f>
        <v>0</v>
      </c>
      <c r="G799" s="10">
        <f>SUM('დამტკ. ბიუჯ.'!G799,'დამტკ. საკუთ.'!G799)</f>
        <v>0</v>
      </c>
      <c r="H799" s="10">
        <f>SUM('დამტკ. ბიუჯ.'!H799,'დამტკ. საკუთ.'!H799)</f>
        <v>0</v>
      </c>
      <c r="I799" s="10">
        <f>SUM('დამტკ. ბიუჯ.'!I799,'დამტკ. საკუთ.'!I799)</f>
        <v>0</v>
      </c>
      <c r="J799" s="10">
        <f>SUM('დამტკ. ბიუჯ.'!J799,'დამტკ. საკუთ.'!J799)</f>
        <v>0</v>
      </c>
      <c r="K799" s="10" t="s">
        <v>190</v>
      </c>
    </row>
    <row r="800" spans="1:11" ht="15" customHeight="1" x14ac:dyDescent="0.25">
      <c r="A800" t="str">
        <f t="shared" si="15"/>
        <v>b</v>
      </c>
      <c r="B800" s="8"/>
      <c r="C800" s="9" t="s">
        <v>14</v>
      </c>
      <c r="D800" s="10">
        <f>SUM('დამტკ. ბიუჯ.'!D800,'დამტკ. საკუთ.'!D800)</f>
        <v>0</v>
      </c>
      <c r="E800" s="10">
        <f>SUM('დამტკ. ბიუჯ.'!E800,'დამტკ. საკუთ.'!E800)</f>
        <v>0</v>
      </c>
      <c r="F800" s="10">
        <f>SUM('დამტკ. ბიუჯ.'!F800,'დამტკ. საკუთ.'!F800)</f>
        <v>0</v>
      </c>
      <c r="G800" s="10">
        <f>SUM('დამტკ. ბიუჯ.'!G800,'დამტკ. საკუთ.'!G800)</f>
        <v>0</v>
      </c>
      <c r="H800" s="10">
        <f>SUM('დამტკ. ბიუჯ.'!H800,'დამტკ. საკუთ.'!H800)</f>
        <v>0</v>
      </c>
      <c r="I800" s="10">
        <f>SUM('დამტკ. ბიუჯ.'!I800,'დამტკ. საკუთ.'!I800)</f>
        <v>0</v>
      </c>
      <c r="J800" s="10">
        <f>SUM('დამტკ. ბიუჯ.'!J800,'დამტკ. საკუთ.'!J800)</f>
        <v>0</v>
      </c>
      <c r="K800" s="10" t="s">
        <v>190</v>
      </c>
    </row>
    <row r="801" spans="1:11" ht="15" customHeight="1" x14ac:dyDescent="0.25">
      <c r="A801" t="str">
        <f t="shared" si="15"/>
        <v>b</v>
      </c>
      <c r="B801" s="8"/>
      <c r="C801" s="9" t="s">
        <v>15</v>
      </c>
      <c r="D801" s="10">
        <f>SUM('დამტკ. ბიუჯ.'!D801,'დამტკ. საკუთ.'!D801)</f>
        <v>0</v>
      </c>
      <c r="E801" s="10">
        <f>SUM('დამტკ. ბიუჯ.'!E801,'დამტკ. საკუთ.'!E801)</f>
        <v>0</v>
      </c>
      <c r="F801" s="10">
        <f>SUM('დამტკ. ბიუჯ.'!F801,'დამტკ. საკუთ.'!F801)</f>
        <v>0</v>
      </c>
      <c r="G801" s="10">
        <f>SUM('დამტკ. ბიუჯ.'!G801,'დამტკ. საკუთ.'!G801)</f>
        <v>0</v>
      </c>
      <c r="H801" s="10">
        <f>SUM('დამტკ. ბიუჯ.'!H801,'დამტკ. საკუთ.'!H801)</f>
        <v>0</v>
      </c>
      <c r="I801" s="10">
        <f>SUM('დამტკ. ბიუჯ.'!I801,'დამტკ. საკუთ.'!I801)</f>
        <v>0</v>
      </c>
      <c r="J801" s="10">
        <f>SUM('დამტკ. ბიუჯ.'!J801,'დამტკ. საკუთ.'!J801)</f>
        <v>0</v>
      </c>
      <c r="K801" s="10" t="s">
        <v>190</v>
      </c>
    </row>
    <row r="802" spans="1:11" ht="15" customHeight="1" x14ac:dyDescent="0.25">
      <c r="A802" t="str">
        <f t="shared" si="15"/>
        <v>a</v>
      </c>
      <c r="B802" s="8"/>
      <c r="C802" s="9" t="s">
        <v>16</v>
      </c>
      <c r="D802" s="10">
        <f>SUM('დამტკ. ბიუჯ.'!D802,'დამტკ. საკუთ.'!D802)</f>
        <v>6964000</v>
      </c>
      <c r="E802" s="10">
        <f>SUM('დამტკ. ბიუჯ.'!E802,'დამტკ. საკუთ.'!E802)</f>
        <v>1916500</v>
      </c>
      <c r="F802" s="10">
        <f>SUM('დამტკ. ბიუჯ.'!F802,'დამტკ. საკუთ.'!F802)</f>
        <v>1682500</v>
      </c>
      <c r="G802" s="10">
        <f>SUM('დამტკ. ბიუჯ.'!G802,'დამტკ. საკუთ.'!G802)</f>
        <v>1682500</v>
      </c>
      <c r="H802" s="10">
        <f>SUM('დამტკ. ბიუჯ.'!H802,'დამტკ. საკუთ.'!H802)</f>
        <v>1682500</v>
      </c>
      <c r="I802" s="10">
        <f>SUM('დამტკ. ბიუჯ.'!I802,'დამტკ. საკუთ.'!I802)</f>
        <v>3599000</v>
      </c>
      <c r="J802" s="10">
        <f>SUM('დამტკ. ბიუჯ.'!J802,'დამტკ. საკუთ.'!J802)</f>
        <v>5281500</v>
      </c>
      <c r="K802" s="10" t="s">
        <v>190</v>
      </c>
    </row>
    <row r="803" spans="1:11" ht="15" customHeight="1" x14ac:dyDescent="0.25">
      <c r="A803" t="str">
        <f t="shared" si="15"/>
        <v>b</v>
      </c>
      <c r="B803" s="8"/>
      <c r="C803" s="9" t="s">
        <v>17</v>
      </c>
      <c r="D803" s="10">
        <f>SUM('დამტკ. ბიუჯ.'!D803,'დამტკ. საკუთ.'!D803)</f>
        <v>0</v>
      </c>
      <c r="E803" s="10">
        <f>SUM('დამტკ. ბიუჯ.'!E803,'დამტკ. საკუთ.'!E803)</f>
        <v>0</v>
      </c>
      <c r="F803" s="10">
        <f>SUM('დამტკ. ბიუჯ.'!F803,'დამტკ. საკუთ.'!F803)</f>
        <v>0</v>
      </c>
      <c r="G803" s="10">
        <f>SUM('დამტკ. ბიუჯ.'!G803,'დამტკ. საკუთ.'!G803)</f>
        <v>0</v>
      </c>
      <c r="H803" s="10">
        <f>SUM('დამტკ. ბიუჯ.'!H803,'დამტკ. საკუთ.'!H803)</f>
        <v>0</v>
      </c>
      <c r="I803" s="10">
        <f>SUM('დამტკ. ბიუჯ.'!I803,'დამტკ. საკუთ.'!I803)</f>
        <v>0</v>
      </c>
      <c r="J803" s="10">
        <f>SUM('დამტკ. ბიუჯ.'!J803,'დამტკ. საკუთ.'!J803)</f>
        <v>0</v>
      </c>
      <c r="K803" s="10" t="s">
        <v>190</v>
      </c>
    </row>
    <row r="804" spans="1:11" ht="15" customHeight="1" x14ac:dyDescent="0.25">
      <c r="A804" t="str">
        <f t="shared" si="15"/>
        <v>b</v>
      </c>
      <c r="B804" s="5"/>
      <c r="C804" s="6" t="s">
        <v>18</v>
      </c>
      <c r="D804" s="7">
        <f>SUM('დამტკ. ბიუჯ.'!D804,'დამტკ. საკუთ.'!D804)</f>
        <v>0</v>
      </c>
      <c r="E804" s="7">
        <f>SUM('დამტკ. ბიუჯ.'!E804,'დამტკ. საკუთ.'!E804)</f>
        <v>0</v>
      </c>
      <c r="F804" s="7">
        <f>SUM('დამტკ. ბიუჯ.'!F804,'დამტკ. საკუთ.'!F804)</f>
        <v>0</v>
      </c>
      <c r="G804" s="7">
        <f>SUM('დამტკ. ბიუჯ.'!G804,'დამტკ. საკუთ.'!G804)</f>
        <v>0</v>
      </c>
      <c r="H804" s="7">
        <f>SUM('დამტკ. ბიუჯ.'!H804,'დამტკ. საკუთ.'!H804)</f>
        <v>0</v>
      </c>
      <c r="I804" s="7">
        <f>SUM('დამტკ. ბიუჯ.'!I804,'დამტკ. საკუთ.'!I804)</f>
        <v>0</v>
      </c>
      <c r="J804" s="7">
        <f>SUM('დამტკ. ბიუჯ.'!J804,'დამტკ. საკუთ.'!J804)</f>
        <v>0</v>
      </c>
      <c r="K804" s="7" t="s">
        <v>190</v>
      </c>
    </row>
    <row r="805" spans="1:11" ht="15" customHeight="1" x14ac:dyDescent="0.25">
      <c r="A805" t="str">
        <f t="shared" si="15"/>
        <v>b</v>
      </c>
      <c r="B805" s="5"/>
      <c r="C805" s="6" t="s">
        <v>19</v>
      </c>
      <c r="D805" s="7">
        <f>SUM('დამტკ. ბიუჯ.'!D805,'დამტკ. საკუთ.'!D805)</f>
        <v>0</v>
      </c>
      <c r="E805" s="7">
        <f>SUM('დამტკ. ბიუჯ.'!E805,'დამტკ. საკუთ.'!E805)</f>
        <v>0</v>
      </c>
      <c r="F805" s="7">
        <f>SUM('დამტკ. ბიუჯ.'!F805,'დამტკ. საკუთ.'!F805)</f>
        <v>0</v>
      </c>
      <c r="G805" s="7">
        <f>SUM('დამტკ. ბიუჯ.'!G805,'დამტკ. საკუთ.'!G805)</f>
        <v>0</v>
      </c>
      <c r="H805" s="7">
        <f>SUM('დამტკ. ბიუჯ.'!H805,'დამტკ. საკუთ.'!H805)</f>
        <v>0</v>
      </c>
      <c r="I805" s="7">
        <f>SUM('დამტკ. ბიუჯ.'!I805,'დამტკ. საკუთ.'!I805)</f>
        <v>0</v>
      </c>
      <c r="J805" s="7">
        <f>SUM('დამტკ. ბიუჯ.'!J805,'დამტკ. საკუთ.'!J805)</f>
        <v>0</v>
      </c>
      <c r="K805" s="7" t="s">
        <v>190</v>
      </c>
    </row>
    <row r="806" spans="1:11" ht="15.75" customHeight="1" thickBot="1" x14ac:dyDescent="0.3">
      <c r="A806" t="str">
        <f t="shared" si="15"/>
        <v>b</v>
      </c>
      <c r="B806" s="11"/>
      <c r="C806" s="12" t="s">
        <v>20</v>
      </c>
      <c r="D806" s="13">
        <f>SUM('დამტკ. ბიუჯ.'!D806,'დამტკ. საკუთ.'!D806)</f>
        <v>0</v>
      </c>
      <c r="E806" s="13">
        <f>SUM('დამტკ. ბიუჯ.'!E806,'დამტკ. საკუთ.'!E806)</f>
        <v>0</v>
      </c>
      <c r="F806" s="13">
        <f>SUM('დამტკ. ბიუჯ.'!F806,'დამტკ. საკუთ.'!F806)</f>
        <v>0</v>
      </c>
      <c r="G806" s="13">
        <f>SUM('დამტკ. ბიუჯ.'!G806,'დამტკ. საკუთ.'!G806)</f>
        <v>0</v>
      </c>
      <c r="H806" s="13">
        <f>SUM('დამტკ. ბიუჯ.'!H806,'დამტკ. საკუთ.'!H806)</f>
        <v>0</v>
      </c>
      <c r="I806" s="13">
        <f>SUM('დამტკ. ბიუჯ.'!I806,'დამტკ. საკუთ.'!I806)</f>
        <v>0</v>
      </c>
      <c r="J806" s="13">
        <f>SUM('დამტკ. ბიუჯ.'!J806,'დამტკ. საკუთ.'!J806)</f>
        <v>0</v>
      </c>
      <c r="K806" s="13" t="s">
        <v>190</v>
      </c>
    </row>
    <row r="807" spans="1:11" ht="32.25" customHeight="1" thickTop="1" thickBot="1" x14ac:dyDescent="0.3">
      <c r="A807" t="str">
        <f t="shared" si="15"/>
        <v>a</v>
      </c>
      <c r="B807" s="16" t="s">
        <v>138</v>
      </c>
      <c r="C807" s="4" t="s">
        <v>139</v>
      </c>
      <c r="D807" s="4">
        <f>SUM('დამტკ. ბიუჯ.'!D807,'დამტკ. საკუთ.'!D807)</f>
        <v>200000</v>
      </c>
      <c r="E807" s="4">
        <f>SUM('დამტკ. ბიუჯ.'!E807,'დამტკ. საკუთ.'!E807)</f>
        <v>50000</v>
      </c>
      <c r="F807" s="4">
        <f>SUM('დამტკ. ბიუჯ.'!F807,'დამტკ. საკუთ.'!F807)</f>
        <v>100000</v>
      </c>
      <c r="G807" s="4">
        <f>SUM('დამტკ. ბიუჯ.'!G807,'დამტკ. საკუთ.'!G807)</f>
        <v>50000</v>
      </c>
      <c r="H807" s="4">
        <f>SUM('დამტკ. ბიუჯ.'!H807,'დამტკ. საკუთ.'!H807)</f>
        <v>0</v>
      </c>
      <c r="I807" s="4">
        <f>SUM('დამტკ. ბიუჯ.'!I807,'დამტკ. საკუთ.'!I807)</f>
        <v>150000</v>
      </c>
      <c r="J807" s="4">
        <f>SUM('დამტკ. ბიუჯ.'!J807,'დამტკ. საკუთ.'!J807)</f>
        <v>200000</v>
      </c>
      <c r="K807" s="4" t="s">
        <v>189</v>
      </c>
    </row>
    <row r="808" spans="1:11" ht="15.75" customHeight="1" thickTop="1" x14ac:dyDescent="0.25">
      <c r="A808" t="str">
        <f t="shared" si="15"/>
        <v>a</v>
      </c>
      <c r="B808" s="5"/>
      <c r="C808" s="6" t="s">
        <v>10</v>
      </c>
      <c r="D808" s="7">
        <f>SUM('დამტკ. ბიუჯ.'!D808,'დამტკ. საკუთ.'!D808)</f>
        <v>200000</v>
      </c>
      <c r="E808" s="7">
        <f>SUM('დამტკ. ბიუჯ.'!E808,'დამტკ. საკუთ.'!E808)</f>
        <v>50000</v>
      </c>
      <c r="F808" s="7">
        <f>SUM('დამტკ. ბიუჯ.'!F808,'დამტკ. საკუთ.'!F808)</f>
        <v>100000</v>
      </c>
      <c r="G808" s="7">
        <f>SUM('დამტკ. ბიუჯ.'!G808,'დამტკ. საკუთ.'!G808)</f>
        <v>50000</v>
      </c>
      <c r="H808" s="7">
        <f>SUM('დამტკ. ბიუჯ.'!H808,'დამტკ. საკუთ.'!H808)</f>
        <v>0</v>
      </c>
      <c r="I808" s="7">
        <f>SUM('დამტკ. ბიუჯ.'!I808,'დამტკ. საკუთ.'!I808)</f>
        <v>150000</v>
      </c>
      <c r="J808" s="7">
        <f>SUM('დამტკ. ბიუჯ.'!J808,'დამტკ. საკუთ.'!J808)</f>
        <v>200000</v>
      </c>
      <c r="K808" s="7" t="s">
        <v>189</v>
      </c>
    </row>
    <row r="809" spans="1:11" ht="15" customHeight="1" x14ac:dyDescent="0.25">
      <c r="A809" t="str">
        <f t="shared" si="15"/>
        <v>b</v>
      </c>
      <c r="B809" s="8"/>
      <c r="C809" s="9" t="s">
        <v>11</v>
      </c>
      <c r="D809" s="10">
        <f>SUM('დამტკ. ბიუჯ.'!D809,'დამტკ. საკუთ.'!D809)</f>
        <v>0</v>
      </c>
      <c r="E809" s="10">
        <f>SUM('დამტკ. ბიუჯ.'!E809,'დამტკ. საკუთ.'!E809)</f>
        <v>0</v>
      </c>
      <c r="F809" s="10">
        <f>SUM('დამტკ. ბიუჯ.'!F809,'დამტკ. საკუთ.'!F809)</f>
        <v>0</v>
      </c>
      <c r="G809" s="10">
        <f>SUM('დამტკ. ბიუჯ.'!G809,'დამტკ. საკუთ.'!G809)</f>
        <v>0</v>
      </c>
      <c r="H809" s="10">
        <f>SUM('დამტკ. ბიუჯ.'!H809,'დამტკ. საკუთ.'!H809)</f>
        <v>0</v>
      </c>
      <c r="I809" s="10">
        <f>SUM('დამტკ. ბიუჯ.'!I809,'დამტკ. საკუთ.'!I809)</f>
        <v>0</v>
      </c>
      <c r="J809" s="10">
        <f>SUM('დამტკ. ბიუჯ.'!J809,'დამტკ. საკუთ.'!J809)</f>
        <v>0</v>
      </c>
      <c r="K809" s="10" t="s">
        <v>189</v>
      </c>
    </row>
    <row r="810" spans="1:11" ht="15" customHeight="1" x14ac:dyDescent="0.25">
      <c r="A810" t="str">
        <f t="shared" si="15"/>
        <v>a</v>
      </c>
      <c r="B810" s="8"/>
      <c r="C810" s="9" t="s">
        <v>12</v>
      </c>
      <c r="D810" s="10">
        <f>SUM('დამტკ. ბიუჯ.'!D810,'დამტკ. საკუთ.'!D810)</f>
        <v>200000</v>
      </c>
      <c r="E810" s="10">
        <f>SUM('დამტკ. ბიუჯ.'!E810,'დამტკ. საკუთ.'!E810)</f>
        <v>50000</v>
      </c>
      <c r="F810" s="10">
        <f>SUM('დამტკ. ბიუჯ.'!F810,'დამტკ. საკუთ.'!F810)</f>
        <v>100000</v>
      </c>
      <c r="G810" s="10">
        <f>SUM('დამტკ. ბიუჯ.'!G810,'დამტკ. საკუთ.'!G810)</f>
        <v>50000</v>
      </c>
      <c r="H810" s="10">
        <f>SUM('დამტკ. ბიუჯ.'!H810,'დამტკ. საკუთ.'!H810)</f>
        <v>0</v>
      </c>
      <c r="I810" s="10">
        <f>SUM('დამტკ. ბიუჯ.'!I810,'დამტკ. საკუთ.'!I810)</f>
        <v>150000</v>
      </c>
      <c r="J810" s="10">
        <f>SUM('დამტკ. ბიუჯ.'!J810,'დამტკ. საკუთ.'!J810)</f>
        <v>200000</v>
      </c>
      <c r="K810" s="10" t="s">
        <v>189</v>
      </c>
    </row>
    <row r="811" spans="1:11" ht="15" customHeight="1" x14ac:dyDescent="0.25">
      <c r="A811" t="str">
        <f t="shared" si="15"/>
        <v>b</v>
      </c>
      <c r="B811" s="8"/>
      <c r="C811" s="9" t="s">
        <v>13</v>
      </c>
      <c r="D811" s="10">
        <f>SUM('დამტკ. ბიუჯ.'!D811,'დამტკ. საკუთ.'!D811)</f>
        <v>0</v>
      </c>
      <c r="E811" s="10">
        <f>SUM('დამტკ. ბიუჯ.'!E811,'დამტკ. საკუთ.'!E811)</f>
        <v>0</v>
      </c>
      <c r="F811" s="10">
        <f>SUM('დამტკ. ბიუჯ.'!F811,'დამტკ. საკუთ.'!F811)</f>
        <v>0</v>
      </c>
      <c r="G811" s="10">
        <f>SUM('დამტკ. ბიუჯ.'!G811,'დამტკ. საკუთ.'!G811)</f>
        <v>0</v>
      </c>
      <c r="H811" s="10">
        <f>SUM('დამტკ. ბიუჯ.'!H811,'დამტკ. საკუთ.'!H811)</f>
        <v>0</v>
      </c>
      <c r="I811" s="10">
        <f>SUM('დამტკ. ბიუჯ.'!I811,'დამტკ. საკუთ.'!I811)</f>
        <v>0</v>
      </c>
      <c r="J811" s="10">
        <f>SUM('დამტკ. ბიუჯ.'!J811,'დამტკ. საკუთ.'!J811)</f>
        <v>0</v>
      </c>
      <c r="K811" s="10" t="s">
        <v>189</v>
      </c>
    </row>
    <row r="812" spans="1:11" ht="15" customHeight="1" x14ac:dyDescent="0.25">
      <c r="A812" t="str">
        <f t="shared" si="15"/>
        <v>b</v>
      </c>
      <c r="B812" s="8"/>
      <c r="C812" s="9" t="s">
        <v>14</v>
      </c>
      <c r="D812" s="10">
        <f>SUM('დამტკ. ბიუჯ.'!D812,'დამტკ. საკუთ.'!D812)</f>
        <v>0</v>
      </c>
      <c r="E812" s="10">
        <f>SUM('დამტკ. ბიუჯ.'!E812,'დამტკ. საკუთ.'!E812)</f>
        <v>0</v>
      </c>
      <c r="F812" s="10">
        <f>SUM('დამტკ. ბიუჯ.'!F812,'დამტკ. საკუთ.'!F812)</f>
        <v>0</v>
      </c>
      <c r="G812" s="10">
        <f>SUM('დამტკ. ბიუჯ.'!G812,'დამტკ. საკუთ.'!G812)</f>
        <v>0</v>
      </c>
      <c r="H812" s="10">
        <f>SUM('დამტკ. ბიუჯ.'!H812,'დამტკ. საკუთ.'!H812)</f>
        <v>0</v>
      </c>
      <c r="I812" s="10">
        <f>SUM('დამტკ. ბიუჯ.'!I812,'დამტკ. საკუთ.'!I812)</f>
        <v>0</v>
      </c>
      <c r="J812" s="10">
        <f>SUM('დამტკ. ბიუჯ.'!J812,'დამტკ. საკუთ.'!J812)</f>
        <v>0</v>
      </c>
      <c r="K812" s="10" t="s">
        <v>189</v>
      </c>
    </row>
    <row r="813" spans="1:11" ht="15" customHeight="1" x14ac:dyDescent="0.25">
      <c r="A813" t="str">
        <f t="shared" si="15"/>
        <v>b</v>
      </c>
      <c r="B813" s="8"/>
      <c r="C813" s="9" t="s">
        <v>15</v>
      </c>
      <c r="D813" s="10">
        <f>SUM('დამტკ. ბიუჯ.'!D813,'დამტკ. საკუთ.'!D813)</f>
        <v>0</v>
      </c>
      <c r="E813" s="10">
        <f>SUM('დამტკ. ბიუჯ.'!E813,'დამტკ. საკუთ.'!E813)</f>
        <v>0</v>
      </c>
      <c r="F813" s="10">
        <f>SUM('დამტკ. ბიუჯ.'!F813,'დამტკ. საკუთ.'!F813)</f>
        <v>0</v>
      </c>
      <c r="G813" s="10">
        <f>SUM('დამტკ. ბიუჯ.'!G813,'დამტკ. საკუთ.'!G813)</f>
        <v>0</v>
      </c>
      <c r="H813" s="10">
        <f>SUM('დამტკ. ბიუჯ.'!H813,'დამტკ. საკუთ.'!H813)</f>
        <v>0</v>
      </c>
      <c r="I813" s="10">
        <f>SUM('დამტკ. ბიუჯ.'!I813,'დამტკ. საკუთ.'!I813)</f>
        <v>0</v>
      </c>
      <c r="J813" s="10">
        <f>SUM('დამტკ. ბიუჯ.'!J813,'დამტკ. საკუთ.'!J813)</f>
        <v>0</v>
      </c>
      <c r="K813" s="10" t="s">
        <v>189</v>
      </c>
    </row>
    <row r="814" spans="1:11" ht="15" customHeight="1" x14ac:dyDescent="0.25">
      <c r="A814" t="str">
        <f t="shared" si="15"/>
        <v>b</v>
      </c>
      <c r="B814" s="8"/>
      <c r="C814" s="9" t="s">
        <v>16</v>
      </c>
      <c r="D814" s="10">
        <f>SUM('დამტკ. ბიუჯ.'!D814,'დამტკ. საკუთ.'!D814)</f>
        <v>0</v>
      </c>
      <c r="E814" s="10">
        <f>SUM('დამტკ. ბიუჯ.'!E814,'დამტკ. საკუთ.'!E814)</f>
        <v>0</v>
      </c>
      <c r="F814" s="10">
        <f>SUM('დამტკ. ბიუჯ.'!F814,'დამტკ. საკუთ.'!F814)</f>
        <v>0</v>
      </c>
      <c r="G814" s="10">
        <f>SUM('დამტკ. ბიუჯ.'!G814,'დამტკ. საკუთ.'!G814)</f>
        <v>0</v>
      </c>
      <c r="H814" s="10">
        <f>SUM('დამტკ. ბიუჯ.'!H814,'დამტკ. საკუთ.'!H814)</f>
        <v>0</v>
      </c>
      <c r="I814" s="10">
        <f>SUM('დამტკ. ბიუჯ.'!I814,'დამტკ. საკუთ.'!I814)</f>
        <v>0</v>
      </c>
      <c r="J814" s="10">
        <f>SUM('დამტკ. ბიუჯ.'!J814,'დამტკ. საკუთ.'!J814)</f>
        <v>0</v>
      </c>
      <c r="K814" s="10" t="s">
        <v>189</v>
      </c>
    </row>
    <row r="815" spans="1:11" ht="15" customHeight="1" x14ac:dyDescent="0.25">
      <c r="A815" t="str">
        <f t="shared" si="15"/>
        <v>b</v>
      </c>
      <c r="B815" s="8"/>
      <c r="C815" s="9" t="s">
        <v>17</v>
      </c>
      <c r="D815" s="10">
        <f>SUM('დამტკ. ბიუჯ.'!D815,'დამტკ. საკუთ.'!D815)</f>
        <v>0</v>
      </c>
      <c r="E815" s="10">
        <f>SUM('დამტკ. ბიუჯ.'!E815,'დამტკ. საკუთ.'!E815)</f>
        <v>0</v>
      </c>
      <c r="F815" s="10">
        <f>SUM('დამტკ. ბიუჯ.'!F815,'დამტკ. საკუთ.'!F815)</f>
        <v>0</v>
      </c>
      <c r="G815" s="10">
        <f>SUM('დამტკ. ბიუჯ.'!G815,'დამტკ. საკუთ.'!G815)</f>
        <v>0</v>
      </c>
      <c r="H815" s="10">
        <f>SUM('დამტკ. ბიუჯ.'!H815,'დამტკ. საკუთ.'!H815)</f>
        <v>0</v>
      </c>
      <c r="I815" s="10">
        <f>SUM('დამტკ. ბიუჯ.'!I815,'დამტკ. საკუთ.'!I815)</f>
        <v>0</v>
      </c>
      <c r="J815" s="10">
        <f>SUM('დამტკ. ბიუჯ.'!J815,'დამტკ. საკუთ.'!J815)</f>
        <v>0</v>
      </c>
      <c r="K815" s="10" t="s">
        <v>189</v>
      </c>
    </row>
    <row r="816" spans="1:11" ht="15" customHeight="1" x14ac:dyDescent="0.25">
      <c r="A816" t="str">
        <f t="shared" si="15"/>
        <v>b</v>
      </c>
      <c r="B816" s="5"/>
      <c r="C816" s="6" t="s">
        <v>18</v>
      </c>
      <c r="D816" s="7">
        <f>SUM('დამტკ. ბიუჯ.'!D816,'დამტკ. საკუთ.'!D816)</f>
        <v>0</v>
      </c>
      <c r="E816" s="7">
        <f>SUM('დამტკ. ბიუჯ.'!E816,'დამტკ. საკუთ.'!E816)</f>
        <v>0</v>
      </c>
      <c r="F816" s="7">
        <f>SUM('დამტკ. ბიუჯ.'!F816,'დამტკ. საკუთ.'!F816)</f>
        <v>0</v>
      </c>
      <c r="G816" s="7">
        <f>SUM('დამტკ. ბიუჯ.'!G816,'დამტკ. საკუთ.'!G816)</f>
        <v>0</v>
      </c>
      <c r="H816" s="7">
        <f>SUM('დამტკ. ბიუჯ.'!H816,'დამტკ. საკუთ.'!H816)</f>
        <v>0</v>
      </c>
      <c r="I816" s="7">
        <f>SUM('დამტკ. ბიუჯ.'!I816,'დამტკ. საკუთ.'!I816)</f>
        <v>0</v>
      </c>
      <c r="J816" s="7">
        <f>SUM('დამტკ. ბიუჯ.'!J816,'დამტკ. საკუთ.'!J816)</f>
        <v>0</v>
      </c>
      <c r="K816" s="7" t="s">
        <v>189</v>
      </c>
    </row>
    <row r="817" spans="1:11" ht="15" customHeight="1" x14ac:dyDescent="0.25">
      <c r="A817" t="str">
        <f t="shared" si="15"/>
        <v>b</v>
      </c>
      <c r="B817" s="5"/>
      <c r="C817" s="6" t="s">
        <v>19</v>
      </c>
      <c r="D817" s="7">
        <f>SUM('დამტკ. ბიუჯ.'!D817,'დამტკ. საკუთ.'!D817)</f>
        <v>0</v>
      </c>
      <c r="E817" s="7">
        <f>SUM('დამტკ. ბიუჯ.'!E817,'დამტკ. საკუთ.'!E817)</f>
        <v>0</v>
      </c>
      <c r="F817" s="7">
        <f>SUM('დამტკ. ბიუჯ.'!F817,'დამტკ. საკუთ.'!F817)</f>
        <v>0</v>
      </c>
      <c r="G817" s="7">
        <f>SUM('დამტკ. ბიუჯ.'!G817,'დამტკ. საკუთ.'!G817)</f>
        <v>0</v>
      </c>
      <c r="H817" s="7">
        <f>SUM('დამტკ. ბიუჯ.'!H817,'დამტკ. საკუთ.'!H817)</f>
        <v>0</v>
      </c>
      <c r="I817" s="7">
        <f>SUM('დამტკ. ბიუჯ.'!I817,'დამტკ. საკუთ.'!I817)</f>
        <v>0</v>
      </c>
      <c r="J817" s="7">
        <f>SUM('დამტკ. ბიუჯ.'!J817,'დამტკ. საკუთ.'!J817)</f>
        <v>0</v>
      </c>
      <c r="K817" s="7" t="s">
        <v>189</v>
      </c>
    </row>
    <row r="818" spans="1:11" ht="15.75" customHeight="1" thickBot="1" x14ac:dyDescent="0.3">
      <c r="A818" t="str">
        <f t="shared" si="15"/>
        <v>b</v>
      </c>
      <c r="B818" s="11"/>
      <c r="C818" s="12" t="s">
        <v>20</v>
      </c>
      <c r="D818" s="13">
        <f>SUM('დამტკ. ბიუჯ.'!D818,'დამტკ. საკუთ.'!D818)</f>
        <v>0</v>
      </c>
      <c r="E818" s="13">
        <f>SUM('დამტკ. ბიუჯ.'!E818,'დამტკ. საკუთ.'!E818)</f>
        <v>0</v>
      </c>
      <c r="F818" s="13">
        <f>SUM('დამტკ. ბიუჯ.'!F818,'დამტკ. საკუთ.'!F818)</f>
        <v>0</v>
      </c>
      <c r="G818" s="13">
        <f>SUM('დამტკ. ბიუჯ.'!G818,'დამტკ. საკუთ.'!G818)</f>
        <v>0</v>
      </c>
      <c r="H818" s="13">
        <f>SUM('დამტკ. ბიუჯ.'!H818,'დამტკ. საკუთ.'!H818)</f>
        <v>0</v>
      </c>
      <c r="I818" s="13">
        <f>SUM('დამტკ. ბიუჯ.'!I818,'დამტკ. საკუთ.'!I818)</f>
        <v>0</v>
      </c>
      <c r="J818" s="13">
        <f>SUM('დამტკ. ბიუჯ.'!J818,'დამტკ. საკუთ.'!J818)</f>
        <v>0</v>
      </c>
      <c r="K818" s="13" t="s">
        <v>189</v>
      </c>
    </row>
    <row r="819" spans="1:11" ht="32.25" customHeight="1" thickTop="1" thickBot="1" x14ac:dyDescent="0.3">
      <c r="A819" t="str">
        <f t="shared" si="15"/>
        <v>a</v>
      </c>
      <c r="B819" s="16" t="s">
        <v>140</v>
      </c>
      <c r="C819" s="4" t="s">
        <v>141</v>
      </c>
      <c r="D819" s="4">
        <f>SUM('დამტკ. ბიუჯ.'!D819,'დამტკ. საკუთ.'!D819)</f>
        <v>15000000</v>
      </c>
      <c r="E819" s="4">
        <f>SUM('დამტკ. ბიუჯ.'!E819,'დამტკ. საკუთ.'!E819)</f>
        <v>3812500</v>
      </c>
      <c r="F819" s="4">
        <f>SUM('დამტკ. ბიუჯ.'!F819,'დამტკ. საკუთ.'!F819)</f>
        <v>4012500</v>
      </c>
      <c r="G819" s="4">
        <f>SUM('დამტკ. ბიუჯ.'!G819,'დამტკ. საკუთ.'!G819)</f>
        <v>3712500</v>
      </c>
      <c r="H819" s="4">
        <f>SUM('დამტკ. ბიუჯ.'!H819,'დამტკ. საკუთ.'!H819)</f>
        <v>3462500</v>
      </c>
      <c r="I819" s="4">
        <f>SUM('დამტკ. ბიუჯ.'!I819,'დამტკ. საკუთ.'!I819)</f>
        <v>7825000</v>
      </c>
      <c r="J819" s="4">
        <f>SUM('დამტკ. ბიუჯ.'!J819,'დამტკ. საკუთ.'!J819)</f>
        <v>11537500</v>
      </c>
      <c r="K819" s="4" t="s">
        <v>193</v>
      </c>
    </row>
    <row r="820" spans="1:11" ht="15.75" customHeight="1" thickTop="1" x14ac:dyDescent="0.25">
      <c r="A820" t="str">
        <f t="shared" si="15"/>
        <v>a</v>
      </c>
      <c r="B820" s="5"/>
      <c r="C820" s="6" t="s">
        <v>10</v>
      </c>
      <c r="D820" s="7">
        <f>SUM('დამტკ. ბიუჯ.'!D820,'დამტკ. საკუთ.'!D820)</f>
        <v>15000000</v>
      </c>
      <c r="E820" s="7">
        <f>SUM('დამტკ. ბიუჯ.'!E820,'დამტკ. საკუთ.'!E820)</f>
        <v>3812500</v>
      </c>
      <c r="F820" s="7">
        <f>SUM('დამტკ. ბიუჯ.'!F820,'დამტკ. საკუთ.'!F820)</f>
        <v>4012500</v>
      </c>
      <c r="G820" s="7">
        <f>SUM('დამტკ. ბიუჯ.'!G820,'დამტკ. საკუთ.'!G820)</f>
        <v>3712500</v>
      </c>
      <c r="H820" s="7">
        <f>SUM('დამტკ. ბიუჯ.'!H820,'დამტკ. საკუთ.'!H820)</f>
        <v>3462500</v>
      </c>
      <c r="I820" s="7">
        <f>SUM('დამტკ. ბიუჯ.'!I820,'დამტკ. საკუთ.'!I820)</f>
        <v>7825000</v>
      </c>
      <c r="J820" s="7">
        <f>SUM('დამტკ. ბიუჯ.'!J820,'დამტკ. საკუთ.'!J820)</f>
        <v>11537500</v>
      </c>
      <c r="K820" s="7" t="s">
        <v>193</v>
      </c>
    </row>
    <row r="821" spans="1:11" ht="15" customHeight="1" x14ac:dyDescent="0.25">
      <c r="A821" t="str">
        <f t="shared" si="15"/>
        <v>b</v>
      </c>
      <c r="B821" s="8"/>
      <c r="C821" s="9" t="s">
        <v>11</v>
      </c>
      <c r="D821" s="10">
        <f>SUM('დამტკ. ბიუჯ.'!D821,'დამტკ. საკუთ.'!D821)</f>
        <v>0</v>
      </c>
      <c r="E821" s="10">
        <f>SUM('დამტკ. ბიუჯ.'!E821,'დამტკ. საკუთ.'!E821)</f>
        <v>0</v>
      </c>
      <c r="F821" s="10">
        <f>SUM('დამტკ. ბიუჯ.'!F821,'დამტკ. საკუთ.'!F821)</f>
        <v>0</v>
      </c>
      <c r="G821" s="10">
        <f>SUM('დამტკ. ბიუჯ.'!G821,'დამტკ. საკუთ.'!G821)</f>
        <v>0</v>
      </c>
      <c r="H821" s="10">
        <f>SUM('დამტკ. ბიუჯ.'!H821,'დამტკ. საკუთ.'!H821)</f>
        <v>0</v>
      </c>
      <c r="I821" s="10">
        <f>SUM('დამტკ. ბიუჯ.'!I821,'დამტკ. საკუთ.'!I821)</f>
        <v>0</v>
      </c>
      <c r="J821" s="10">
        <f>SUM('დამტკ. ბიუჯ.'!J821,'დამტკ. საკუთ.'!J821)</f>
        <v>0</v>
      </c>
      <c r="K821" s="10" t="s">
        <v>193</v>
      </c>
    </row>
    <row r="822" spans="1:11" ht="15" customHeight="1" x14ac:dyDescent="0.25">
      <c r="A822" t="str">
        <f t="shared" si="15"/>
        <v>a</v>
      </c>
      <c r="B822" s="8"/>
      <c r="C822" s="9" t="s">
        <v>12</v>
      </c>
      <c r="D822" s="10">
        <f>SUM('დამტკ. ბიუჯ.'!D822,'დამტკ. საკუთ.'!D822)</f>
        <v>1150000</v>
      </c>
      <c r="E822" s="10">
        <f>SUM('დამტკ. ბიუჯ.'!E822,'დამტკ. საკუთ.'!E822)</f>
        <v>250000</v>
      </c>
      <c r="F822" s="10">
        <f>SUM('დამტკ. ბიუჯ.'!F822,'დამტკ. საკუთ.'!F822)</f>
        <v>350000</v>
      </c>
      <c r="G822" s="10">
        <f>SUM('დამტკ. ბიუჯ.'!G822,'დამტკ. საკუთ.'!G822)</f>
        <v>350000</v>
      </c>
      <c r="H822" s="10">
        <f>SUM('დამტკ. ბიუჯ.'!H822,'დამტკ. საკუთ.'!H822)</f>
        <v>200000</v>
      </c>
      <c r="I822" s="10">
        <f>SUM('დამტკ. ბიუჯ.'!I822,'დამტკ. საკუთ.'!I822)</f>
        <v>600000</v>
      </c>
      <c r="J822" s="10">
        <f>SUM('დამტკ. ბიუჯ.'!J822,'დამტკ. საკუთ.'!J822)</f>
        <v>950000</v>
      </c>
      <c r="K822" s="10" t="s">
        <v>193</v>
      </c>
    </row>
    <row r="823" spans="1:11" ht="15" customHeight="1" x14ac:dyDescent="0.25">
      <c r="A823" t="str">
        <f t="shared" si="15"/>
        <v>b</v>
      </c>
      <c r="B823" s="8"/>
      <c r="C823" s="9" t="s">
        <v>13</v>
      </c>
      <c r="D823" s="10">
        <f>SUM('დამტკ. ბიუჯ.'!D823,'დამტკ. საკუთ.'!D823)</f>
        <v>0</v>
      </c>
      <c r="E823" s="10">
        <f>SUM('დამტკ. ბიუჯ.'!E823,'დამტკ. საკუთ.'!E823)</f>
        <v>0</v>
      </c>
      <c r="F823" s="10">
        <f>SUM('დამტკ. ბიუჯ.'!F823,'დამტკ. საკუთ.'!F823)</f>
        <v>0</v>
      </c>
      <c r="G823" s="10">
        <f>SUM('დამტკ. ბიუჯ.'!G823,'დამტკ. საკუთ.'!G823)</f>
        <v>0</v>
      </c>
      <c r="H823" s="10">
        <f>SUM('დამტკ. ბიუჯ.'!H823,'დამტკ. საკუთ.'!H823)</f>
        <v>0</v>
      </c>
      <c r="I823" s="10">
        <f>SUM('დამტკ. ბიუჯ.'!I823,'დამტკ. საკუთ.'!I823)</f>
        <v>0</v>
      </c>
      <c r="J823" s="10">
        <f>SUM('დამტკ. ბიუჯ.'!J823,'დამტკ. საკუთ.'!J823)</f>
        <v>0</v>
      </c>
      <c r="K823" s="10" t="s">
        <v>193</v>
      </c>
    </row>
    <row r="824" spans="1:11" ht="15" customHeight="1" x14ac:dyDescent="0.25">
      <c r="A824" t="str">
        <f t="shared" si="15"/>
        <v>b</v>
      </c>
      <c r="B824" s="8"/>
      <c r="C824" s="9" t="s">
        <v>14</v>
      </c>
      <c r="D824" s="10">
        <f>SUM('დამტკ. ბიუჯ.'!D824,'დამტკ. საკუთ.'!D824)</f>
        <v>0</v>
      </c>
      <c r="E824" s="10">
        <f>SUM('დამტკ. ბიუჯ.'!E824,'დამტკ. საკუთ.'!E824)</f>
        <v>0</v>
      </c>
      <c r="F824" s="10">
        <f>SUM('დამტკ. ბიუჯ.'!F824,'დამტკ. საკუთ.'!F824)</f>
        <v>0</v>
      </c>
      <c r="G824" s="10">
        <f>SUM('დამტკ. ბიუჯ.'!G824,'დამტკ. საკუთ.'!G824)</f>
        <v>0</v>
      </c>
      <c r="H824" s="10">
        <f>SUM('დამტკ. ბიუჯ.'!H824,'დამტკ. საკუთ.'!H824)</f>
        <v>0</v>
      </c>
      <c r="I824" s="10">
        <f>SUM('დამტკ. ბიუჯ.'!I824,'დამტკ. საკუთ.'!I824)</f>
        <v>0</v>
      </c>
      <c r="J824" s="10">
        <f>SUM('დამტკ. ბიუჯ.'!J824,'დამტკ. საკუთ.'!J824)</f>
        <v>0</v>
      </c>
      <c r="K824" s="10" t="s">
        <v>193</v>
      </c>
    </row>
    <row r="825" spans="1:11" ht="15" customHeight="1" x14ac:dyDescent="0.25">
      <c r="A825" t="str">
        <f t="shared" si="15"/>
        <v>b</v>
      </c>
      <c r="B825" s="8"/>
      <c r="C825" s="9" t="s">
        <v>15</v>
      </c>
      <c r="D825" s="10">
        <f>SUM('დამტკ. ბიუჯ.'!D825,'დამტკ. საკუთ.'!D825)</f>
        <v>0</v>
      </c>
      <c r="E825" s="10">
        <f>SUM('დამტკ. ბიუჯ.'!E825,'დამტკ. საკუთ.'!E825)</f>
        <v>0</v>
      </c>
      <c r="F825" s="10">
        <f>SUM('დამტკ. ბიუჯ.'!F825,'დამტკ. საკუთ.'!F825)</f>
        <v>0</v>
      </c>
      <c r="G825" s="10">
        <f>SUM('დამტკ. ბიუჯ.'!G825,'დამტკ. საკუთ.'!G825)</f>
        <v>0</v>
      </c>
      <c r="H825" s="10">
        <f>SUM('დამტკ. ბიუჯ.'!H825,'დამტკ. საკუთ.'!H825)</f>
        <v>0</v>
      </c>
      <c r="I825" s="10">
        <f>SUM('დამტკ. ბიუჯ.'!I825,'დამტკ. საკუთ.'!I825)</f>
        <v>0</v>
      </c>
      <c r="J825" s="10">
        <f>SUM('დამტკ. ბიუჯ.'!J825,'დამტკ. საკუთ.'!J825)</f>
        <v>0</v>
      </c>
      <c r="K825" s="10" t="s">
        <v>193</v>
      </c>
    </row>
    <row r="826" spans="1:11" ht="15" customHeight="1" x14ac:dyDescent="0.25">
      <c r="A826" t="str">
        <f t="shared" si="15"/>
        <v>a</v>
      </c>
      <c r="B826" s="8"/>
      <c r="C826" s="9" t="s">
        <v>16</v>
      </c>
      <c r="D826" s="10">
        <f>SUM('დამტკ. ბიუჯ.'!D826,'დამტკ. საკუთ.'!D826)</f>
        <v>13850000</v>
      </c>
      <c r="E826" s="10">
        <f>SUM('დამტკ. ბიუჯ.'!E826,'დამტკ. საკუთ.'!E826)</f>
        <v>3562500</v>
      </c>
      <c r="F826" s="10">
        <f>SUM('დამტკ. ბიუჯ.'!F826,'დამტკ. საკუთ.'!F826)</f>
        <v>3662500</v>
      </c>
      <c r="G826" s="10">
        <f>SUM('დამტკ. ბიუჯ.'!G826,'დამტკ. საკუთ.'!G826)</f>
        <v>3362500</v>
      </c>
      <c r="H826" s="10">
        <f>SUM('დამტკ. ბიუჯ.'!H826,'დამტკ. საკუთ.'!H826)</f>
        <v>3262500</v>
      </c>
      <c r="I826" s="10">
        <f>SUM('დამტკ. ბიუჯ.'!I826,'დამტკ. საკუთ.'!I826)</f>
        <v>7225000</v>
      </c>
      <c r="J826" s="10">
        <f>SUM('დამტკ. ბიუჯ.'!J826,'დამტკ. საკუთ.'!J826)</f>
        <v>10587500</v>
      </c>
      <c r="K826" s="10" t="s">
        <v>193</v>
      </c>
    </row>
    <row r="827" spans="1:11" ht="15" customHeight="1" x14ac:dyDescent="0.25">
      <c r="A827" t="str">
        <f t="shared" si="15"/>
        <v>b</v>
      </c>
      <c r="B827" s="8"/>
      <c r="C827" s="9" t="s">
        <v>17</v>
      </c>
      <c r="D827" s="10">
        <f>SUM('დამტკ. ბიუჯ.'!D827,'დამტკ. საკუთ.'!D827)</f>
        <v>0</v>
      </c>
      <c r="E827" s="10">
        <f>SUM('დამტკ. ბიუჯ.'!E827,'დამტკ. საკუთ.'!E827)</f>
        <v>0</v>
      </c>
      <c r="F827" s="10">
        <f>SUM('დამტკ. ბიუჯ.'!F827,'დამტკ. საკუთ.'!F827)</f>
        <v>0</v>
      </c>
      <c r="G827" s="10">
        <f>SUM('დამტკ. ბიუჯ.'!G827,'დამტკ. საკუთ.'!G827)</f>
        <v>0</v>
      </c>
      <c r="H827" s="10">
        <f>SUM('დამტკ. ბიუჯ.'!H827,'დამტკ. საკუთ.'!H827)</f>
        <v>0</v>
      </c>
      <c r="I827" s="10">
        <f>SUM('დამტკ. ბიუჯ.'!I827,'დამტკ. საკუთ.'!I827)</f>
        <v>0</v>
      </c>
      <c r="J827" s="10">
        <f>SUM('დამტკ. ბიუჯ.'!J827,'დამტკ. საკუთ.'!J827)</f>
        <v>0</v>
      </c>
      <c r="K827" s="10" t="s">
        <v>193</v>
      </c>
    </row>
    <row r="828" spans="1:11" ht="15" customHeight="1" x14ac:dyDescent="0.25">
      <c r="A828" t="str">
        <f t="shared" si="15"/>
        <v>b</v>
      </c>
      <c r="B828" s="5"/>
      <c r="C828" s="6" t="s">
        <v>18</v>
      </c>
      <c r="D828" s="7">
        <f>SUM('დამტკ. ბიუჯ.'!D828,'დამტკ. საკუთ.'!D828)</f>
        <v>0</v>
      </c>
      <c r="E828" s="7">
        <f>SUM('დამტკ. ბიუჯ.'!E828,'დამტკ. საკუთ.'!E828)</f>
        <v>0</v>
      </c>
      <c r="F828" s="7">
        <f>SUM('დამტკ. ბიუჯ.'!F828,'დამტკ. საკუთ.'!F828)</f>
        <v>0</v>
      </c>
      <c r="G828" s="7">
        <f>SUM('დამტკ. ბიუჯ.'!G828,'დამტკ. საკუთ.'!G828)</f>
        <v>0</v>
      </c>
      <c r="H828" s="7">
        <f>SUM('დამტკ. ბიუჯ.'!H828,'დამტკ. საკუთ.'!H828)</f>
        <v>0</v>
      </c>
      <c r="I828" s="7">
        <f>SUM('დამტკ. ბიუჯ.'!I828,'დამტკ. საკუთ.'!I828)</f>
        <v>0</v>
      </c>
      <c r="J828" s="7">
        <f>SUM('დამტკ. ბიუჯ.'!J828,'დამტკ. საკუთ.'!J828)</f>
        <v>0</v>
      </c>
      <c r="K828" s="7" t="s">
        <v>193</v>
      </c>
    </row>
    <row r="829" spans="1:11" ht="15" customHeight="1" x14ac:dyDescent="0.25">
      <c r="A829" t="str">
        <f t="shared" si="15"/>
        <v>b</v>
      </c>
      <c r="B829" s="5"/>
      <c r="C829" s="6" t="s">
        <v>19</v>
      </c>
      <c r="D829" s="7">
        <f>SUM('დამტკ. ბიუჯ.'!D829,'დამტკ. საკუთ.'!D829)</f>
        <v>0</v>
      </c>
      <c r="E829" s="7">
        <f>SUM('დამტკ. ბიუჯ.'!E829,'დამტკ. საკუთ.'!E829)</f>
        <v>0</v>
      </c>
      <c r="F829" s="7">
        <f>SUM('დამტკ. ბიუჯ.'!F829,'დამტკ. საკუთ.'!F829)</f>
        <v>0</v>
      </c>
      <c r="G829" s="7">
        <f>SUM('დამტკ. ბიუჯ.'!G829,'დამტკ. საკუთ.'!G829)</f>
        <v>0</v>
      </c>
      <c r="H829" s="7">
        <f>SUM('დამტკ. ბიუჯ.'!H829,'დამტკ. საკუთ.'!H829)</f>
        <v>0</v>
      </c>
      <c r="I829" s="7">
        <f>SUM('დამტკ. ბიუჯ.'!I829,'დამტკ. საკუთ.'!I829)</f>
        <v>0</v>
      </c>
      <c r="J829" s="7">
        <f>SUM('დამტკ. ბიუჯ.'!J829,'დამტკ. საკუთ.'!J829)</f>
        <v>0</v>
      </c>
      <c r="K829" s="7" t="s">
        <v>193</v>
      </c>
    </row>
    <row r="830" spans="1:11" ht="15.75" customHeight="1" thickBot="1" x14ac:dyDescent="0.3">
      <c r="A830" t="str">
        <f t="shared" si="15"/>
        <v>b</v>
      </c>
      <c r="B830" s="11"/>
      <c r="C830" s="12" t="s">
        <v>20</v>
      </c>
      <c r="D830" s="13">
        <f>SUM('დამტკ. ბიუჯ.'!D830,'დამტკ. საკუთ.'!D830)</f>
        <v>0</v>
      </c>
      <c r="E830" s="13">
        <f>SUM('დამტკ. ბიუჯ.'!E830,'დამტკ. საკუთ.'!E830)</f>
        <v>0</v>
      </c>
      <c r="F830" s="13">
        <f>SUM('დამტკ. ბიუჯ.'!F830,'დამტკ. საკუთ.'!F830)</f>
        <v>0</v>
      </c>
      <c r="G830" s="13">
        <f>SUM('დამტკ. ბიუჯ.'!G830,'დამტკ. საკუთ.'!G830)</f>
        <v>0</v>
      </c>
      <c r="H830" s="13">
        <f>SUM('დამტკ. ბიუჯ.'!H830,'დამტკ. საკუთ.'!H830)</f>
        <v>0</v>
      </c>
      <c r="I830" s="13">
        <f>SUM('დამტკ. ბიუჯ.'!I830,'დამტკ. საკუთ.'!I830)</f>
        <v>0</v>
      </c>
      <c r="J830" s="13">
        <f>SUM('დამტკ. ბიუჯ.'!J830,'დამტკ. საკუთ.'!J830)</f>
        <v>0</v>
      </c>
      <c r="K830" s="13" t="s">
        <v>193</v>
      </c>
    </row>
    <row r="831" spans="1:11" ht="32.25" customHeight="1" thickTop="1" thickBot="1" x14ac:dyDescent="0.3">
      <c r="A831" t="str">
        <f t="shared" si="15"/>
        <v>a</v>
      </c>
      <c r="B831" s="16" t="s">
        <v>236</v>
      </c>
      <c r="C831" s="4" t="s">
        <v>141</v>
      </c>
      <c r="D831" s="4">
        <f>SUM('დამტკ. ბიუჯ.'!D831,'დამტკ. საკუთ.'!D831)</f>
        <v>14450000</v>
      </c>
      <c r="E831" s="4">
        <f>SUM('დამტკ. ბიუჯ.'!E831,'დამტკ. საკუთ.'!E831)</f>
        <v>3712500</v>
      </c>
      <c r="F831" s="4">
        <f>SUM('დამტკ. ბიუჯ.'!F831,'დამტკ. საკუთ.'!F831)</f>
        <v>3812500</v>
      </c>
      <c r="G831" s="4">
        <f>SUM('დამტკ. ბიუჯ.'!G831,'დამტკ. საკუთ.'!G831)</f>
        <v>3512500</v>
      </c>
      <c r="H831" s="4">
        <f>SUM('დამტკ. ბიუჯ.'!H831,'დამტკ. საკუთ.'!H831)</f>
        <v>3412500</v>
      </c>
      <c r="I831" s="4">
        <f>SUM('დამტკ. ბიუჯ.'!I831,'დამტკ. საკუთ.'!I831)</f>
        <v>7525000</v>
      </c>
      <c r="J831" s="4">
        <f>SUM('დამტკ. ბიუჯ.'!J831,'დამტკ. საკუთ.'!J831)</f>
        <v>11037500</v>
      </c>
      <c r="K831" s="4" t="s">
        <v>190</v>
      </c>
    </row>
    <row r="832" spans="1:11" ht="15.75" customHeight="1" thickTop="1" x14ac:dyDescent="0.25">
      <c r="A832" t="str">
        <f t="shared" si="15"/>
        <v>a</v>
      </c>
      <c r="B832" s="5"/>
      <c r="C832" s="6" t="s">
        <v>10</v>
      </c>
      <c r="D832" s="7">
        <f>SUM('დამტკ. ბიუჯ.'!D832,'დამტკ. საკუთ.'!D832)</f>
        <v>14450000</v>
      </c>
      <c r="E832" s="7">
        <f>SUM('დამტკ. ბიუჯ.'!E832,'დამტკ. საკუთ.'!E832)</f>
        <v>3712500</v>
      </c>
      <c r="F832" s="7">
        <f>SUM('დამტკ. ბიუჯ.'!F832,'დამტკ. საკუთ.'!F832)</f>
        <v>3812500</v>
      </c>
      <c r="G832" s="7">
        <f>SUM('დამტკ. ბიუჯ.'!G832,'დამტკ. საკუთ.'!G832)</f>
        <v>3512500</v>
      </c>
      <c r="H832" s="7">
        <f>SUM('დამტკ. ბიუჯ.'!H832,'დამტკ. საკუთ.'!H832)</f>
        <v>3412500</v>
      </c>
      <c r="I832" s="7">
        <f>SUM('დამტკ. ბიუჯ.'!I832,'დამტკ. საკუთ.'!I832)</f>
        <v>7525000</v>
      </c>
      <c r="J832" s="7">
        <f>SUM('დამტკ. ბიუჯ.'!J832,'დამტკ. საკუთ.'!J832)</f>
        <v>11037500</v>
      </c>
      <c r="K832" s="7" t="s">
        <v>190</v>
      </c>
    </row>
    <row r="833" spans="1:11" ht="15" customHeight="1" x14ac:dyDescent="0.25">
      <c r="A833" t="str">
        <f t="shared" si="15"/>
        <v>b</v>
      </c>
      <c r="B833" s="8"/>
      <c r="C833" s="9" t="s">
        <v>11</v>
      </c>
      <c r="D833" s="10">
        <f>SUM('დამტკ. ბიუჯ.'!D833,'დამტკ. საკუთ.'!D833)</f>
        <v>0</v>
      </c>
      <c r="E833" s="10">
        <f>SUM('დამტკ. ბიუჯ.'!E833,'დამტკ. საკუთ.'!E833)</f>
        <v>0</v>
      </c>
      <c r="F833" s="10">
        <f>SUM('დამტკ. ბიუჯ.'!F833,'დამტკ. საკუთ.'!F833)</f>
        <v>0</v>
      </c>
      <c r="G833" s="10">
        <f>SUM('დამტკ. ბიუჯ.'!G833,'დამტკ. საკუთ.'!G833)</f>
        <v>0</v>
      </c>
      <c r="H833" s="10">
        <f>SUM('დამტკ. ბიუჯ.'!H833,'დამტკ. საკუთ.'!H833)</f>
        <v>0</v>
      </c>
      <c r="I833" s="10">
        <f>SUM('დამტკ. ბიუჯ.'!I833,'დამტკ. საკუთ.'!I833)</f>
        <v>0</v>
      </c>
      <c r="J833" s="10">
        <f>SUM('დამტკ. ბიუჯ.'!J833,'დამტკ. საკუთ.'!J833)</f>
        <v>0</v>
      </c>
      <c r="K833" s="10" t="s">
        <v>190</v>
      </c>
    </row>
    <row r="834" spans="1:11" ht="15" customHeight="1" x14ac:dyDescent="0.25">
      <c r="A834" t="str">
        <f t="shared" si="15"/>
        <v>a</v>
      </c>
      <c r="B834" s="8"/>
      <c r="C834" s="9" t="s">
        <v>12</v>
      </c>
      <c r="D834" s="10">
        <f>SUM('დამტკ. ბიუჯ.'!D834,'დამტკ. საკუთ.'!D834)</f>
        <v>600000</v>
      </c>
      <c r="E834" s="10">
        <f>SUM('დამტკ. ბიუჯ.'!E834,'დამტკ. საკუთ.'!E834)</f>
        <v>150000</v>
      </c>
      <c r="F834" s="10">
        <f>SUM('დამტკ. ბიუჯ.'!F834,'დამტკ. საკუთ.'!F834)</f>
        <v>150000</v>
      </c>
      <c r="G834" s="10">
        <f>SUM('დამტკ. ბიუჯ.'!G834,'დამტკ. საკუთ.'!G834)</f>
        <v>150000</v>
      </c>
      <c r="H834" s="10">
        <f>SUM('დამტკ. ბიუჯ.'!H834,'დამტკ. საკუთ.'!H834)</f>
        <v>150000</v>
      </c>
      <c r="I834" s="10">
        <f>SUM('დამტკ. ბიუჯ.'!I834,'დამტკ. საკუთ.'!I834)</f>
        <v>300000</v>
      </c>
      <c r="J834" s="10">
        <f>SUM('დამტკ. ბიუჯ.'!J834,'დამტკ. საკუთ.'!J834)</f>
        <v>450000</v>
      </c>
      <c r="K834" s="10" t="s">
        <v>190</v>
      </c>
    </row>
    <row r="835" spans="1:11" ht="15" customHeight="1" x14ac:dyDescent="0.25">
      <c r="A835" t="str">
        <f t="shared" si="15"/>
        <v>b</v>
      </c>
      <c r="B835" s="8"/>
      <c r="C835" s="9" t="s">
        <v>13</v>
      </c>
      <c r="D835" s="10">
        <f>SUM('დამტკ. ბიუჯ.'!D835,'დამტკ. საკუთ.'!D835)</f>
        <v>0</v>
      </c>
      <c r="E835" s="10">
        <f>SUM('დამტკ. ბიუჯ.'!E835,'დამტკ. საკუთ.'!E835)</f>
        <v>0</v>
      </c>
      <c r="F835" s="10">
        <f>SUM('დამტკ. ბიუჯ.'!F835,'დამტკ. საკუთ.'!F835)</f>
        <v>0</v>
      </c>
      <c r="G835" s="10">
        <f>SUM('დამტკ. ბიუჯ.'!G835,'დამტკ. საკუთ.'!G835)</f>
        <v>0</v>
      </c>
      <c r="H835" s="10">
        <f>SUM('დამტკ. ბიუჯ.'!H835,'დამტკ. საკუთ.'!H835)</f>
        <v>0</v>
      </c>
      <c r="I835" s="10">
        <f>SUM('დამტკ. ბიუჯ.'!I835,'დამტკ. საკუთ.'!I835)</f>
        <v>0</v>
      </c>
      <c r="J835" s="10">
        <f>SUM('დამტკ. ბიუჯ.'!J835,'დამტკ. საკუთ.'!J835)</f>
        <v>0</v>
      </c>
      <c r="K835" s="10" t="s">
        <v>190</v>
      </c>
    </row>
    <row r="836" spans="1:11" ht="15" customHeight="1" x14ac:dyDescent="0.25">
      <c r="A836" t="str">
        <f t="shared" si="15"/>
        <v>b</v>
      </c>
      <c r="B836" s="8"/>
      <c r="C836" s="9" t="s">
        <v>14</v>
      </c>
      <c r="D836" s="10">
        <f>SUM('დამტკ. ბიუჯ.'!D836,'დამტკ. საკუთ.'!D836)</f>
        <v>0</v>
      </c>
      <c r="E836" s="10">
        <f>SUM('დამტკ. ბიუჯ.'!E836,'დამტკ. საკუთ.'!E836)</f>
        <v>0</v>
      </c>
      <c r="F836" s="10">
        <f>SUM('დამტკ. ბიუჯ.'!F836,'დამტკ. საკუთ.'!F836)</f>
        <v>0</v>
      </c>
      <c r="G836" s="10">
        <f>SUM('დამტკ. ბიუჯ.'!G836,'დამტკ. საკუთ.'!G836)</f>
        <v>0</v>
      </c>
      <c r="H836" s="10">
        <f>SUM('დამტკ. ბიუჯ.'!H836,'დამტკ. საკუთ.'!H836)</f>
        <v>0</v>
      </c>
      <c r="I836" s="10">
        <f>SUM('დამტკ. ბიუჯ.'!I836,'დამტკ. საკუთ.'!I836)</f>
        <v>0</v>
      </c>
      <c r="J836" s="10">
        <f>SUM('დამტკ. ბიუჯ.'!J836,'დამტკ. საკუთ.'!J836)</f>
        <v>0</v>
      </c>
      <c r="K836" s="10" t="s">
        <v>190</v>
      </c>
    </row>
    <row r="837" spans="1:11" ht="15" customHeight="1" x14ac:dyDescent="0.25">
      <c r="A837" t="str">
        <f t="shared" si="15"/>
        <v>b</v>
      </c>
      <c r="B837" s="8"/>
      <c r="C837" s="9" t="s">
        <v>15</v>
      </c>
      <c r="D837" s="10">
        <f>SUM('დამტკ. ბიუჯ.'!D837,'დამტკ. საკუთ.'!D837)</f>
        <v>0</v>
      </c>
      <c r="E837" s="10">
        <f>SUM('დამტკ. ბიუჯ.'!E837,'დამტკ. საკუთ.'!E837)</f>
        <v>0</v>
      </c>
      <c r="F837" s="10">
        <f>SUM('დამტკ. ბიუჯ.'!F837,'დამტკ. საკუთ.'!F837)</f>
        <v>0</v>
      </c>
      <c r="G837" s="10">
        <f>SUM('დამტკ. ბიუჯ.'!G837,'დამტკ. საკუთ.'!G837)</f>
        <v>0</v>
      </c>
      <c r="H837" s="10">
        <f>SUM('დამტკ. ბიუჯ.'!H837,'დამტკ. საკუთ.'!H837)</f>
        <v>0</v>
      </c>
      <c r="I837" s="10">
        <f>SUM('დამტკ. ბიუჯ.'!I837,'დამტკ. საკუთ.'!I837)</f>
        <v>0</v>
      </c>
      <c r="J837" s="10">
        <f>SUM('დამტკ. ბიუჯ.'!J837,'დამტკ. საკუთ.'!J837)</f>
        <v>0</v>
      </c>
      <c r="K837" s="10" t="s">
        <v>190</v>
      </c>
    </row>
    <row r="838" spans="1:11" ht="15" customHeight="1" x14ac:dyDescent="0.25">
      <c r="A838" t="str">
        <f t="shared" si="15"/>
        <v>a</v>
      </c>
      <c r="B838" s="8"/>
      <c r="C838" s="9" t="s">
        <v>16</v>
      </c>
      <c r="D838" s="10">
        <f>SUM('დამტკ. ბიუჯ.'!D838,'დამტკ. საკუთ.'!D838)</f>
        <v>13850000</v>
      </c>
      <c r="E838" s="10">
        <f>SUM('დამტკ. ბიუჯ.'!E838,'დამტკ. საკუთ.'!E838)</f>
        <v>3562500</v>
      </c>
      <c r="F838" s="10">
        <f>SUM('დამტკ. ბიუჯ.'!F838,'დამტკ. საკუთ.'!F838)</f>
        <v>3662500</v>
      </c>
      <c r="G838" s="10">
        <f>SUM('დამტკ. ბიუჯ.'!G838,'დამტკ. საკუთ.'!G838)</f>
        <v>3362500</v>
      </c>
      <c r="H838" s="10">
        <f>SUM('დამტკ. ბიუჯ.'!H838,'დამტკ. საკუთ.'!H838)</f>
        <v>3262500</v>
      </c>
      <c r="I838" s="10">
        <f>SUM('დამტკ. ბიუჯ.'!I838,'დამტკ. საკუთ.'!I838)</f>
        <v>7225000</v>
      </c>
      <c r="J838" s="10">
        <f>SUM('დამტკ. ბიუჯ.'!J838,'დამტკ. საკუთ.'!J838)</f>
        <v>10587500</v>
      </c>
      <c r="K838" s="10" t="s">
        <v>190</v>
      </c>
    </row>
    <row r="839" spans="1:11" ht="15" customHeight="1" x14ac:dyDescent="0.25">
      <c r="A839" t="str">
        <f t="shared" si="15"/>
        <v>b</v>
      </c>
      <c r="B839" s="8"/>
      <c r="C839" s="9" t="s">
        <v>17</v>
      </c>
      <c r="D839" s="10">
        <f>SUM('დამტკ. ბიუჯ.'!D839,'დამტკ. საკუთ.'!D839)</f>
        <v>0</v>
      </c>
      <c r="E839" s="10">
        <f>SUM('დამტკ. ბიუჯ.'!E839,'დამტკ. საკუთ.'!E839)</f>
        <v>0</v>
      </c>
      <c r="F839" s="10">
        <f>SUM('დამტკ. ბიუჯ.'!F839,'დამტკ. საკუთ.'!F839)</f>
        <v>0</v>
      </c>
      <c r="G839" s="10">
        <f>SUM('დამტკ. ბიუჯ.'!G839,'დამტკ. საკუთ.'!G839)</f>
        <v>0</v>
      </c>
      <c r="H839" s="10">
        <f>SUM('დამტკ. ბიუჯ.'!H839,'დამტკ. საკუთ.'!H839)</f>
        <v>0</v>
      </c>
      <c r="I839" s="10">
        <f>SUM('დამტკ. ბიუჯ.'!I839,'დამტკ. საკუთ.'!I839)</f>
        <v>0</v>
      </c>
      <c r="J839" s="10">
        <f>SUM('დამტკ. ბიუჯ.'!J839,'დამტკ. საკუთ.'!J839)</f>
        <v>0</v>
      </c>
      <c r="K839" s="10" t="s">
        <v>190</v>
      </c>
    </row>
    <row r="840" spans="1:11" ht="15" customHeight="1" x14ac:dyDescent="0.25">
      <c r="A840" t="str">
        <f t="shared" si="15"/>
        <v>b</v>
      </c>
      <c r="B840" s="5"/>
      <c r="C840" s="6" t="s">
        <v>18</v>
      </c>
      <c r="D840" s="7">
        <f>SUM('დამტკ. ბიუჯ.'!D840,'დამტკ. საკუთ.'!D840)</f>
        <v>0</v>
      </c>
      <c r="E840" s="7">
        <f>SUM('დამტკ. ბიუჯ.'!E840,'დამტკ. საკუთ.'!E840)</f>
        <v>0</v>
      </c>
      <c r="F840" s="7">
        <f>SUM('დამტკ. ბიუჯ.'!F840,'დამტკ. საკუთ.'!F840)</f>
        <v>0</v>
      </c>
      <c r="G840" s="7">
        <f>SUM('დამტკ. ბიუჯ.'!G840,'დამტკ. საკუთ.'!G840)</f>
        <v>0</v>
      </c>
      <c r="H840" s="7">
        <f>SUM('დამტკ. ბიუჯ.'!H840,'დამტკ. საკუთ.'!H840)</f>
        <v>0</v>
      </c>
      <c r="I840" s="7">
        <f>SUM('დამტკ. ბიუჯ.'!I840,'დამტკ. საკუთ.'!I840)</f>
        <v>0</v>
      </c>
      <c r="J840" s="7">
        <f>SUM('დამტკ. ბიუჯ.'!J840,'დამტკ. საკუთ.'!J840)</f>
        <v>0</v>
      </c>
      <c r="K840" s="7" t="s">
        <v>190</v>
      </c>
    </row>
    <row r="841" spans="1:11" ht="15" customHeight="1" x14ac:dyDescent="0.25">
      <c r="A841" t="str">
        <f t="shared" si="15"/>
        <v>b</v>
      </c>
      <c r="B841" s="5"/>
      <c r="C841" s="6" t="s">
        <v>19</v>
      </c>
      <c r="D841" s="7">
        <f>SUM('დამტკ. ბიუჯ.'!D841,'დამტკ. საკუთ.'!D841)</f>
        <v>0</v>
      </c>
      <c r="E841" s="7">
        <f>SUM('დამტკ. ბიუჯ.'!E841,'დამტკ. საკუთ.'!E841)</f>
        <v>0</v>
      </c>
      <c r="F841" s="7">
        <f>SUM('დამტკ. ბიუჯ.'!F841,'დამტკ. საკუთ.'!F841)</f>
        <v>0</v>
      </c>
      <c r="G841" s="7">
        <f>SUM('დამტკ. ბიუჯ.'!G841,'დამტკ. საკუთ.'!G841)</f>
        <v>0</v>
      </c>
      <c r="H841" s="7">
        <f>SUM('დამტკ. ბიუჯ.'!H841,'დამტკ. საკუთ.'!H841)</f>
        <v>0</v>
      </c>
      <c r="I841" s="7">
        <f>SUM('დამტკ. ბიუჯ.'!I841,'დამტკ. საკუთ.'!I841)</f>
        <v>0</v>
      </c>
      <c r="J841" s="7">
        <f>SUM('დამტკ. ბიუჯ.'!J841,'დამტკ. საკუთ.'!J841)</f>
        <v>0</v>
      </c>
      <c r="K841" s="7" t="s">
        <v>190</v>
      </c>
    </row>
    <row r="842" spans="1:11" ht="15.75" customHeight="1" thickBot="1" x14ac:dyDescent="0.3">
      <c r="A842" t="str">
        <f t="shared" si="15"/>
        <v>b</v>
      </c>
      <c r="B842" s="11"/>
      <c r="C842" s="12" t="s">
        <v>20</v>
      </c>
      <c r="D842" s="13">
        <f>SUM('დამტკ. ბიუჯ.'!D842,'დამტკ. საკუთ.'!D842)</f>
        <v>0</v>
      </c>
      <c r="E842" s="13">
        <f>SUM('დამტკ. ბიუჯ.'!E842,'დამტკ. საკუთ.'!E842)</f>
        <v>0</v>
      </c>
      <c r="F842" s="13">
        <f>SUM('დამტკ. ბიუჯ.'!F842,'დამტკ. საკუთ.'!F842)</f>
        <v>0</v>
      </c>
      <c r="G842" s="13">
        <f>SUM('დამტკ. ბიუჯ.'!G842,'დამტკ. საკუთ.'!G842)</f>
        <v>0</v>
      </c>
      <c r="H842" s="13">
        <f>SUM('დამტკ. ბიუჯ.'!H842,'დამტკ. საკუთ.'!H842)</f>
        <v>0</v>
      </c>
      <c r="I842" s="13">
        <f>SUM('დამტკ. ბიუჯ.'!I842,'დამტკ. საკუთ.'!I842)</f>
        <v>0</v>
      </c>
      <c r="J842" s="13">
        <f>SUM('დამტკ. ბიუჯ.'!J842,'დამტკ. საკუთ.'!J842)</f>
        <v>0</v>
      </c>
      <c r="K842" s="13" t="s">
        <v>190</v>
      </c>
    </row>
    <row r="843" spans="1:11" ht="61.5" thickTop="1" thickBot="1" x14ac:dyDescent="0.3">
      <c r="A843" t="str">
        <f t="shared" si="15"/>
        <v>a</v>
      </c>
      <c r="B843" s="16" t="s">
        <v>237</v>
      </c>
      <c r="C843" s="4" t="s">
        <v>238</v>
      </c>
      <c r="D843" s="4">
        <f>SUM('დამტკ. ბიუჯ.'!D843,'დამტკ. საკუთ.'!D843)</f>
        <v>550000</v>
      </c>
      <c r="E843" s="4">
        <f>SUM('დამტკ. ბიუჯ.'!E843,'დამტკ. საკუთ.'!E843)</f>
        <v>100000</v>
      </c>
      <c r="F843" s="4">
        <f>SUM('დამტკ. ბიუჯ.'!F843,'დამტკ. საკუთ.'!F843)</f>
        <v>200000</v>
      </c>
      <c r="G843" s="4">
        <f>SUM('დამტკ. ბიუჯ.'!G843,'დამტკ. საკუთ.'!G843)</f>
        <v>200000</v>
      </c>
      <c r="H843" s="4">
        <f>SUM('დამტკ. ბიუჯ.'!H843,'დამტკ. საკუთ.'!H843)</f>
        <v>50000</v>
      </c>
      <c r="I843" s="4">
        <f>SUM('დამტკ. ბიუჯ.'!I843,'დამტკ. საკუთ.'!I843)</f>
        <v>300000</v>
      </c>
      <c r="J843" s="4">
        <f>SUM('დამტკ. ბიუჯ.'!J843,'დამტკ. საკუთ.'!J843)</f>
        <v>500000</v>
      </c>
      <c r="K843" s="4" t="s">
        <v>189</v>
      </c>
    </row>
    <row r="844" spans="1:11" ht="15.75" customHeight="1" thickTop="1" x14ac:dyDescent="0.25">
      <c r="A844" t="str">
        <f t="shared" si="15"/>
        <v>a</v>
      </c>
      <c r="B844" s="5"/>
      <c r="C844" s="6" t="s">
        <v>10</v>
      </c>
      <c r="D844" s="7">
        <f>SUM('დამტკ. ბიუჯ.'!D844,'დამტკ. საკუთ.'!D844)</f>
        <v>550000</v>
      </c>
      <c r="E844" s="7">
        <f>SUM('დამტკ. ბიუჯ.'!E844,'დამტკ. საკუთ.'!E844)</f>
        <v>100000</v>
      </c>
      <c r="F844" s="7">
        <f>SUM('დამტკ. ბიუჯ.'!F844,'დამტკ. საკუთ.'!F844)</f>
        <v>200000</v>
      </c>
      <c r="G844" s="7">
        <f>SUM('დამტკ. ბიუჯ.'!G844,'დამტკ. საკუთ.'!G844)</f>
        <v>200000</v>
      </c>
      <c r="H844" s="7">
        <f>SUM('დამტკ. ბიუჯ.'!H844,'დამტკ. საკუთ.'!H844)</f>
        <v>50000</v>
      </c>
      <c r="I844" s="7">
        <f>SUM('დამტკ. ბიუჯ.'!I844,'დამტკ. საკუთ.'!I844)</f>
        <v>300000</v>
      </c>
      <c r="J844" s="7">
        <f>SUM('დამტკ. ბიუჯ.'!J844,'დამტკ. საკუთ.'!J844)</f>
        <v>500000</v>
      </c>
      <c r="K844" s="7" t="s">
        <v>189</v>
      </c>
    </row>
    <row r="845" spans="1:11" ht="15" customHeight="1" x14ac:dyDescent="0.25">
      <c r="A845" t="str">
        <f t="shared" si="15"/>
        <v>b</v>
      </c>
      <c r="B845" s="8"/>
      <c r="C845" s="9" t="s">
        <v>11</v>
      </c>
      <c r="D845" s="10">
        <f>SUM('დამტკ. ბიუჯ.'!D845,'დამტკ. საკუთ.'!D845)</f>
        <v>0</v>
      </c>
      <c r="E845" s="10">
        <f>SUM('დამტკ. ბიუჯ.'!E845,'დამტკ. საკუთ.'!E845)</f>
        <v>0</v>
      </c>
      <c r="F845" s="10">
        <f>SUM('დამტკ. ბიუჯ.'!F845,'დამტკ. საკუთ.'!F845)</f>
        <v>0</v>
      </c>
      <c r="G845" s="10">
        <f>SUM('დამტკ. ბიუჯ.'!G845,'დამტკ. საკუთ.'!G845)</f>
        <v>0</v>
      </c>
      <c r="H845" s="10">
        <f>SUM('დამტკ. ბიუჯ.'!H845,'დამტკ. საკუთ.'!H845)</f>
        <v>0</v>
      </c>
      <c r="I845" s="10">
        <f>SUM('დამტკ. ბიუჯ.'!I845,'დამტკ. საკუთ.'!I845)</f>
        <v>0</v>
      </c>
      <c r="J845" s="10">
        <f>SUM('დამტკ. ბიუჯ.'!J845,'დამტკ. საკუთ.'!J845)</f>
        <v>0</v>
      </c>
      <c r="K845" s="10" t="s">
        <v>189</v>
      </c>
    </row>
    <row r="846" spans="1:11" ht="15" customHeight="1" x14ac:dyDescent="0.25">
      <c r="A846" t="str">
        <f t="shared" si="15"/>
        <v>a</v>
      </c>
      <c r="B846" s="8"/>
      <c r="C846" s="9" t="s">
        <v>12</v>
      </c>
      <c r="D846" s="10">
        <f>SUM('დამტკ. ბიუჯ.'!D846,'დამტკ. საკუთ.'!D846)</f>
        <v>550000</v>
      </c>
      <c r="E846" s="10">
        <f>SUM('დამტკ. ბიუჯ.'!E846,'დამტკ. საკუთ.'!E846)</f>
        <v>100000</v>
      </c>
      <c r="F846" s="10">
        <f>SUM('დამტკ. ბიუჯ.'!F846,'დამტკ. საკუთ.'!F846)</f>
        <v>200000</v>
      </c>
      <c r="G846" s="10">
        <f>SUM('დამტკ. ბიუჯ.'!G846,'დამტკ. საკუთ.'!G846)</f>
        <v>200000</v>
      </c>
      <c r="H846" s="10">
        <f>SUM('დამტკ. ბიუჯ.'!H846,'დამტკ. საკუთ.'!H846)</f>
        <v>50000</v>
      </c>
      <c r="I846" s="10">
        <f>SUM('დამტკ. ბიუჯ.'!I846,'დამტკ. საკუთ.'!I846)</f>
        <v>300000</v>
      </c>
      <c r="J846" s="10">
        <f>SUM('დამტკ. ბიუჯ.'!J846,'დამტკ. საკუთ.'!J846)</f>
        <v>500000</v>
      </c>
      <c r="K846" s="10" t="s">
        <v>189</v>
      </c>
    </row>
    <row r="847" spans="1:11" ht="15" customHeight="1" x14ac:dyDescent="0.25">
      <c r="A847" t="str">
        <f t="shared" si="15"/>
        <v>b</v>
      </c>
      <c r="B847" s="8"/>
      <c r="C847" s="9" t="s">
        <v>13</v>
      </c>
      <c r="D847" s="10">
        <f>SUM('დამტკ. ბიუჯ.'!D847,'დამტკ. საკუთ.'!D847)</f>
        <v>0</v>
      </c>
      <c r="E847" s="10">
        <f>SUM('დამტკ. ბიუჯ.'!E847,'დამტკ. საკუთ.'!E847)</f>
        <v>0</v>
      </c>
      <c r="F847" s="10">
        <f>SUM('დამტკ. ბიუჯ.'!F847,'დამტკ. საკუთ.'!F847)</f>
        <v>0</v>
      </c>
      <c r="G847" s="10">
        <f>SUM('დამტკ. ბიუჯ.'!G847,'დამტკ. საკუთ.'!G847)</f>
        <v>0</v>
      </c>
      <c r="H847" s="10">
        <f>SUM('დამტკ. ბიუჯ.'!H847,'დამტკ. საკუთ.'!H847)</f>
        <v>0</v>
      </c>
      <c r="I847" s="10">
        <f>SUM('დამტკ. ბიუჯ.'!I847,'დამტკ. საკუთ.'!I847)</f>
        <v>0</v>
      </c>
      <c r="J847" s="10">
        <f>SUM('დამტკ. ბიუჯ.'!J847,'დამტკ. საკუთ.'!J847)</f>
        <v>0</v>
      </c>
      <c r="K847" s="10" t="s">
        <v>189</v>
      </c>
    </row>
    <row r="848" spans="1:11" ht="15" customHeight="1" x14ac:dyDescent="0.25">
      <c r="A848" t="str">
        <f t="shared" si="15"/>
        <v>b</v>
      </c>
      <c r="B848" s="8"/>
      <c r="C848" s="9" t="s">
        <v>14</v>
      </c>
      <c r="D848" s="10">
        <f>SUM('დამტკ. ბიუჯ.'!D848,'დამტკ. საკუთ.'!D848)</f>
        <v>0</v>
      </c>
      <c r="E848" s="10">
        <f>SUM('დამტკ. ბიუჯ.'!E848,'დამტკ. საკუთ.'!E848)</f>
        <v>0</v>
      </c>
      <c r="F848" s="10">
        <f>SUM('დამტკ. ბიუჯ.'!F848,'დამტკ. საკუთ.'!F848)</f>
        <v>0</v>
      </c>
      <c r="G848" s="10">
        <f>SUM('დამტკ. ბიუჯ.'!G848,'დამტკ. საკუთ.'!G848)</f>
        <v>0</v>
      </c>
      <c r="H848" s="10">
        <f>SUM('დამტკ. ბიუჯ.'!H848,'დამტკ. საკუთ.'!H848)</f>
        <v>0</v>
      </c>
      <c r="I848" s="10">
        <f>SUM('დამტკ. ბიუჯ.'!I848,'დამტკ. საკუთ.'!I848)</f>
        <v>0</v>
      </c>
      <c r="J848" s="10">
        <f>SUM('დამტკ. ბიუჯ.'!J848,'დამტკ. საკუთ.'!J848)</f>
        <v>0</v>
      </c>
      <c r="K848" s="10" t="s">
        <v>189</v>
      </c>
    </row>
    <row r="849" spans="1:11" ht="15" customHeight="1" x14ac:dyDescent="0.25">
      <c r="A849" t="str">
        <f t="shared" si="15"/>
        <v>b</v>
      </c>
      <c r="B849" s="8"/>
      <c r="C849" s="9" t="s">
        <v>15</v>
      </c>
      <c r="D849" s="10">
        <f>SUM('დამტკ. ბიუჯ.'!D849,'დამტკ. საკუთ.'!D849)</f>
        <v>0</v>
      </c>
      <c r="E849" s="10">
        <f>SUM('დამტკ. ბიუჯ.'!E849,'დამტკ. საკუთ.'!E849)</f>
        <v>0</v>
      </c>
      <c r="F849" s="10">
        <f>SUM('დამტკ. ბიუჯ.'!F849,'დამტკ. საკუთ.'!F849)</f>
        <v>0</v>
      </c>
      <c r="G849" s="10">
        <f>SUM('დამტკ. ბიუჯ.'!G849,'დამტკ. საკუთ.'!G849)</f>
        <v>0</v>
      </c>
      <c r="H849" s="10">
        <f>SUM('დამტკ. ბიუჯ.'!H849,'დამტკ. საკუთ.'!H849)</f>
        <v>0</v>
      </c>
      <c r="I849" s="10">
        <f>SUM('დამტკ. ბიუჯ.'!I849,'დამტკ. საკუთ.'!I849)</f>
        <v>0</v>
      </c>
      <c r="J849" s="10">
        <f>SUM('დამტკ. ბიუჯ.'!J849,'დამტკ. საკუთ.'!J849)</f>
        <v>0</v>
      </c>
      <c r="K849" s="10" t="s">
        <v>189</v>
      </c>
    </row>
    <row r="850" spans="1:11" ht="15" customHeight="1" x14ac:dyDescent="0.25">
      <c r="A850" t="str">
        <f t="shared" si="15"/>
        <v>b</v>
      </c>
      <c r="B850" s="8"/>
      <c r="C850" s="9" t="s">
        <v>16</v>
      </c>
      <c r="D850" s="10">
        <f>SUM('დამტკ. ბიუჯ.'!D850,'დამტკ. საკუთ.'!D850)</f>
        <v>0</v>
      </c>
      <c r="E850" s="10">
        <f>SUM('დამტკ. ბიუჯ.'!E850,'დამტკ. საკუთ.'!E850)</f>
        <v>0</v>
      </c>
      <c r="F850" s="10">
        <f>SUM('დამტკ. ბიუჯ.'!F850,'დამტკ. საკუთ.'!F850)</f>
        <v>0</v>
      </c>
      <c r="G850" s="10">
        <f>SUM('დამტკ. ბიუჯ.'!G850,'დამტკ. საკუთ.'!G850)</f>
        <v>0</v>
      </c>
      <c r="H850" s="10">
        <f>SUM('დამტკ. ბიუჯ.'!H850,'დამტკ. საკუთ.'!H850)</f>
        <v>0</v>
      </c>
      <c r="I850" s="10">
        <f>SUM('დამტკ. ბიუჯ.'!I850,'დამტკ. საკუთ.'!I850)</f>
        <v>0</v>
      </c>
      <c r="J850" s="10">
        <f>SUM('დამტკ. ბიუჯ.'!J850,'დამტკ. საკუთ.'!J850)</f>
        <v>0</v>
      </c>
      <c r="K850" s="10" t="s">
        <v>189</v>
      </c>
    </row>
    <row r="851" spans="1:11" ht="15" customHeight="1" x14ac:dyDescent="0.25">
      <c r="A851" t="str">
        <f t="shared" si="15"/>
        <v>b</v>
      </c>
      <c r="B851" s="8"/>
      <c r="C851" s="9" t="s">
        <v>17</v>
      </c>
      <c r="D851" s="10">
        <f>SUM('დამტკ. ბიუჯ.'!D851,'დამტკ. საკუთ.'!D851)</f>
        <v>0</v>
      </c>
      <c r="E851" s="10">
        <f>SUM('დამტკ. ბიუჯ.'!E851,'დამტკ. საკუთ.'!E851)</f>
        <v>0</v>
      </c>
      <c r="F851" s="10">
        <f>SUM('დამტკ. ბიუჯ.'!F851,'დამტკ. საკუთ.'!F851)</f>
        <v>0</v>
      </c>
      <c r="G851" s="10">
        <f>SUM('დამტკ. ბიუჯ.'!G851,'დამტკ. საკუთ.'!G851)</f>
        <v>0</v>
      </c>
      <c r="H851" s="10">
        <f>SUM('დამტკ. ბიუჯ.'!H851,'დამტკ. საკუთ.'!H851)</f>
        <v>0</v>
      </c>
      <c r="I851" s="10">
        <f>SUM('დამტკ. ბიუჯ.'!I851,'დამტკ. საკუთ.'!I851)</f>
        <v>0</v>
      </c>
      <c r="J851" s="10">
        <f>SUM('დამტკ. ბიუჯ.'!J851,'დამტკ. საკუთ.'!J851)</f>
        <v>0</v>
      </c>
      <c r="K851" s="10" t="s">
        <v>189</v>
      </c>
    </row>
    <row r="852" spans="1:11" ht="15" customHeight="1" x14ac:dyDescent="0.25">
      <c r="A852" t="str">
        <f t="shared" si="15"/>
        <v>b</v>
      </c>
      <c r="B852" s="5"/>
      <c r="C852" s="6" t="s">
        <v>18</v>
      </c>
      <c r="D852" s="7">
        <f>SUM('დამტკ. ბიუჯ.'!D852,'დამტკ. საკუთ.'!D852)</f>
        <v>0</v>
      </c>
      <c r="E852" s="7">
        <f>SUM('დამტკ. ბიუჯ.'!E852,'დამტკ. საკუთ.'!E852)</f>
        <v>0</v>
      </c>
      <c r="F852" s="7">
        <f>SUM('დამტკ. ბიუჯ.'!F852,'დამტკ. საკუთ.'!F852)</f>
        <v>0</v>
      </c>
      <c r="G852" s="7">
        <f>SUM('დამტკ. ბიუჯ.'!G852,'დამტკ. საკუთ.'!G852)</f>
        <v>0</v>
      </c>
      <c r="H852" s="7">
        <f>SUM('დამტკ. ბიუჯ.'!H852,'დამტკ. საკუთ.'!H852)</f>
        <v>0</v>
      </c>
      <c r="I852" s="7">
        <f>SUM('დამტკ. ბიუჯ.'!I852,'დამტკ. საკუთ.'!I852)</f>
        <v>0</v>
      </c>
      <c r="J852" s="7">
        <f>SUM('დამტკ. ბიუჯ.'!J852,'დამტკ. საკუთ.'!J852)</f>
        <v>0</v>
      </c>
      <c r="K852" s="7" t="s">
        <v>189</v>
      </c>
    </row>
    <row r="853" spans="1:11" ht="15" customHeight="1" x14ac:dyDescent="0.25">
      <c r="A853" t="str">
        <f t="shared" si="15"/>
        <v>b</v>
      </c>
      <c r="B853" s="5"/>
      <c r="C853" s="6" t="s">
        <v>19</v>
      </c>
      <c r="D853" s="7">
        <f>SUM('დამტკ. ბიუჯ.'!D853,'დამტკ. საკუთ.'!D853)</f>
        <v>0</v>
      </c>
      <c r="E853" s="7">
        <f>SUM('დამტკ. ბიუჯ.'!E853,'დამტკ. საკუთ.'!E853)</f>
        <v>0</v>
      </c>
      <c r="F853" s="7">
        <f>SUM('დამტკ. ბიუჯ.'!F853,'დამტკ. საკუთ.'!F853)</f>
        <v>0</v>
      </c>
      <c r="G853" s="7">
        <f>SUM('დამტკ. ბიუჯ.'!G853,'დამტკ. საკუთ.'!G853)</f>
        <v>0</v>
      </c>
      <c r="H853" s="7">
        <f>SUM('დამტკ. ბიუჯ.'!H853,'დამტკ. საკუთ.'!H853)</f>
        <v>0</v>
      </c>
      <c r="I853" s="7">
        <f>SUM('დამტკ. ბიუჯ.'!I853,'დამტკ. საკუთ.'!I853)</f>
        <v>0</v>
      </c>
      <c r="J853" s="7">
        <f>SUM('დამტკ. ბიუჯ.'!J853,'დამტკ. საკუთ.'!J853)</f>
        <v>0</v>
      </c>
      <c r="K853" s="7" t="s">
        <v>189</v>
      </c>
    </row>
    <row r="854" spans="1:11" ht="15.75" customHeight="1" thickBot="1" x14ac:dyDescent="0.3">
      <c r="A854" t="str">
        <f t="shared" si="15"/>
        <v>b</v>
      </c>
      <c r="B854" s="11"/>
      <c r="C854" s="12" t="s">
        <v>20</v>
      </c>
      <c r="D854" s="13">
        <f>SUM('დამტკ. ბიუჯ.'!D854,'დამტკ. საკუთ.'!D854)</f>
        <v>0</v>
      </c>
      <c r="E854" s="13">
        <f>SUM('დამტკ. ბიუჯ.'!E854,'დამტკ. საკუთ.'!E854)</f>
        <v>0</v>
      </c>
      <c r="F854" s="13">
        <f>SUM('დამტკ. ბიუჯ.'!F854,'დამტკ. საკუთ.'!F854)</f>
        <v>0</v>
      </c>
      <c r="G854" s="13">
        <f>SUM('დამტკ. ბიუჯ.'!G854,'დამტკ. საკუთ.'!G854)</f>
        <v>0</v>
      </c>
      <c r="H854" s="13">
        <f>SUM('დამტკ. ბიუჯ.'!H854,'დამტკ. საკუთ.'!H854)</f>
        <v>0</v>
      </c>
      <c r="I854" s="13">
        <f>SUM('დამტკ. ბიუჯ.'!I854,'დამტკ. საკუთ.'!I854)</f>
        <v>0</v>
      </c>
      <c r="J854" s="13">
        <f>SUM('დამტკ. ბიუჯ.'!J854,'დამტკ. საკუთ.'!J854)</f>
        <v>0</v>
      </c>
      <c r="K854" s="13" t="s">
        <v>189</v>
      </c>
    </row>
    <row r="855" spans="1:11" ht="46.5" customHeight="1" thickTop="1" thickBot="1" x14ac:dyDescent="0.3">
      <c r="A855" t="str">
        <f t="shared" si="15"/>
        <v>a</v>
      </c>
      <c r="B855" s="16" t="s">
        <v>142</v>
      </c>
      <c r="C855" s="14" t="s">
        <v>143</v>
      </c>
      <c r="D855" s="4">
        <f>SUM('დამტკ. ბიუჯ.'!D855,'დამტკ. საკუთ.'!D855)</f>
        <v>149352000</v>
      </c>
      <c r="E855" s="4">
        <f>SUM('დამტკ. ბიუჯ.'!E855,'დამტკ. საკუთ.'!E855)</f>
        <v>39766800</v>
      </c>
      <c r="F855" s="4">
        <f>SUM('დამტკ. ბიუჯ.'!F855,'დამტკ. საკუთ.'!F855)</f>
        <v>38916200</v>
      </c>
      <c r="G855" s="4">
        <f>SUM('დამტკ. ბიუჯ.'!G855,'დამტკ. საკუთ.'!G855)</f>
        <v>37339400</v>
      </c>
      <c r="H855" s="4">
        <f>SUM('დამტკ. ბიუჯ.'!H855,'დამტკ. საკუთ.'!H855)</f>
        <v>33329600</v>
      </c>
      <c r="I855" s="4">
        <f>SUM('დამტკ. ბიუჯ.'!I855,'დამტკ. საკუთ.'!I855)</f>
        <v>78683000</v>
      </c>
      <c r="J855" s="4">
        <f>SUM('დამტკ. ბიუჯ.'!J855,'დამტკ. საკუთ.'!J855)</f>
        <v>116022400</v>
      </c>
      <c r="K855" s="4" t="s">
        <v>193</v>
      </c>
    </row>
    <row r="856" spans="1:11" ht="15.75" customHeight="1" thickTop="1" x14ac:dyDescent="0.25">
      <c r="A856" t="str">
        <f t="shared" ref="A856:A864" si="16">IF(OR(D856&lt;&gt;0,E856&lt;&gt;0,F856&lt;&gt;0,G856&lt;&gt;0,H856&lt;&gt;0,),"a","b")</f>
        <v>a</v>
      </c>
      <c r="B856" s="5"/>
      <c r="C856" s="6" t="s">
        <v>10</v>
      </c>
      <c r="D856" s="7">
        <f>SUM('დამტკ. ბიუჯ.'!D856,'დამტკ. საკუთ.'!D856)</f>
        <v>149322000</v>
      </c>
      <c r="E856" s="7">
        <f>SUM('დამტკ. ბიუჯ.'!E856,'დამტკ. საკუთ.'!E856)</f>
        <v>39751800</v>
      </c>
      <c r="F856" s="7">
        <f>SUM('დამტკ. ბიუჯ.'!F856,'დამტკ. საკუთ.'!F856)</f>
        <v>38911200</v>
      </c>
      <c r="G856" s="7">
        <f>SUM('დამტკ. ბიუჯ.'!G856,'დამტკ. საკუთ.'!G856)</f>
        <v>37334400</v>
      </c>
      <c r="H856" s="7">
        <f>SUM('დამტკ. ბიუჯ.'!H856,'დამტკ. საკუთ.'!H856)</f>
        <v>33324600</v>
      </c>
      <c r="I856" s="7">
        <f>SUM('დამტკ. ბიუჯ.'!I856,'დამტკ. საკუთ.'!I856)</f>
        <v>78663000</v>
      </c>
      <c r="J856" s="7">
        <f>SUM('დამტკ. ბიუჯ.'!J856,'დამტკ. საკუთ.'!J856)</f>
        <v>115997400</v>
      </c>
      <c r="K856" s="7" t="s">
        <v>193</v>
      </c>
    </row>
    <row r="857" spans="1:11" ht="15" customHeight="1" x14ac:dyDescent="0.25">
      <c r="A857" t="str">
        <f t="shared" si="16"/>
        <v>b</v>
      </c>
      <c r="B857" s="8"/>
      <c r="C857" s="9" t="s">
        <v>11</v>
      </c>
      <c r="D857" s="10">
        <f>SUM('დამტკ. ბიუჯ.'!D857,'დამტკ. საკუთ.'!D857)</f>
        <v>0</v>
      </c>
      <c r="E857" s="10">
        <f>SUM('დამტკ. ბიუჯ.'!E857,'დამტკ. საკუთ.'!E857)</f>
        <v>0</v>
      </c>
      <c r="F857" s="10">
        <f>SUM('დამტკ. ბიუჯ.'!F857,'დამტკ. საკუთ.'!F857)</f>
        <v>0</v>
      </c>
      <c r="G857" s="10">
        <f>SUM('დამტკ. ბიუჯ.'!G857,'დამტკ. საკუთ.'!G857)</f>
        <v>0</v>
      </c>
      <c r="H857" s="10">
        <f>SUM('დამტკ. ბიუჯ.'!H857,'დამტკ. საკუთ.'!H857)</f>
        <v>0</v>
      </c>
      <c r="I857" s="10">
        <f>SUM('დამტკ. ბიუჯ.'!I857,'დამტკ. საკუთ.'!I857)</f>
        <v>0</v>
      </c>
      <c r="J857" s="10">
        <f>SUM('დამტკ. ბიუჯ.'!J857,'დამტკ. საკუთ.'!J857)</f>
        <v>0</v>
      </c>
      <c r="K857" s="10" t="s">
        <v>193</v>
      </c>
    </row>
    <row r="858" spans="1:11" ht="15" customHeight="1" x14ac:dyDescent="0.25">
      <c r="A858" t="str">
        <f t="shared" si="16"/>
        <v>a</v>
      </c>
      <c r="B858" s="8"/>
      <c r="C858" s="9" t="s">
        <v>12</v>
      </c>
      <c r="D858" s="10">
        <f>SUM('დამტკ. ბიუჯ.'!D858,'დამტკ. საკუთ.'!D858)</f>
        <v>26297000</v>
      </c>
      <c r="E858" s="10">
        <f>SUM('დამტკ. ბიუჯ.'!E858,'დამტკ. საკუთ.'!E858)</f>
        <v>6226300</v>
      </c>
      <c r="F858" s="10">
        <f>SUM('დამტკ. ბიუჯ.'!F858,'დამტკ. საკუთ.'!F858)</f>
        <v>6391500</v>
      </c>
      <c r="G858" s="10">
        <f>SUM('დამტკ. ბიუჯ.'!G858,'დამტკ. საკუთ.'!G858)</f>
        <v>6506700</v>
      </c>
      <c r="H858" s="10">
        <f>SUM('დამტკ. ბიუჯ.'!H858,'დამტკ. საკუთ.'!H858)</f>
        <v>7172500</v>
      </c>
      <c r="I858" s="10">
        <f>SUM('დამტკ. ბიუჯ.'!I858,'დამტკ. საკუთ.'!I858)</f>
        <v>12617800</v>
      </c>
      <c r="J858" s="10">
        <f>SUM('დამტკ. ბიუჯ.'!J858,'დამტკ. საკუთ.'!J858)</f>
        <v>19124500</v>
      </c>
      <c r="K858" s="10" t="s">
        <v>193</v>
      </c>
    </row>
    <row r="859" spans="1:11" ht="15" customHeight="1" x14ac:dyDescent="0.25">
      <c r="A859" t="str">
        <f t="shared" si="16"/>
        <v>b</v>
      </c>
      <c r="B859" s="8"/>
      <c r="C859" s="9" t="s">
        <v>13</v>
      </c>
      <c r="D859" s="10">
        <f>SUM('დამტკ. ბიუჯ.'!D859,'დამტკ. საკუთ.'!D859)</f>
        <v>0</v>
      </c>
      <c r="E859" s="10">
        <f>SUM('დამტკ. ბიუჯ.'!E859,'დამტკ. საკუთ.'!E859)</f>
        <v>0</v>
      </c>
      <c r="F859" s="10">
        <f>SUM('დამტკ. ბიუჯ.'!F859,'დამტკ. საკუთ.'!F859)</f>
        <v>0</v>
      </c>
      <c r="G859" s="10">
        <f>SUM('დამტკ. ბიუჯ.'!G859,'დამტკ. საკუთ.'!G859)</f>
        <v>0</v>
      </c>
      <c r="H859" s="10">
        <f>SUM('დამტკ. ბიუჯ.'!H859,'დამტკ. საკუთ.'!H859)</f>
        <v>0</v>
      </c>
      <c r="I859" s="10">
        <f>SUM('დამტკ. ბიუჯ.'!I859,'დამტკ. საკუთ.'!I859)</f>
        <v>0</v>
      </c>
      <c r="J859" s="10">
        <f>SUM('დამტკ. ბიუჯ.'!J859,'დამტკ. საკუთ.'!J859)</f>
        <v>0</v>
      </c>
      <c r="K859" s="10" t="s">
        <v>193</v>
      </c>
    </row>
    <row r="860" spans="1:11" ht="15" customHeight="1" x14ac:dyDescent="0.25">
      <c r="A860" t="str">
        <f t="shared" si="16"/>
        <v>b</v>
      </c>
      <c r="B860" s="8"/>
      <c r="C860" s="9" t="s">
        <v>14</v>
      </c>
      <c r="D860" s="10">
        <f>SUM('დამტკ. ბიუჯ.'!D860,'დამტკ. საკუთ.'!D860)</f>
        <v>0</v>
      </c>
      <c r="E860" s="10">
        <f>SUM('დამტკ. ბიუჯ.'!E860,'დამტკ. საკუთ.'!E860)</f>
        <v>0</v>
      </c>
      <c r="F860" s="10">
        <f>SUM('დამტკ. ბიუჯ.'!F860,'დამტკ. საკუთ.'!F860)</f>
        <v>0</v>
      </c>
      <c r="G860" s="10">
        <f>SUM('დამტკ. ბიუჯ.'!G860,'დამტკ. საკუთ.'!G860)</f>
        <v>0</v>
      </c>
      <c r="H860" s="10">
        <f>SUM('დამტკ. ბიუჯ.'!H860,'დამტკ. საკუთ.'!H860)</f>
        <v>0</v>
      </c>
      <c r="I860" s="10">
        <f>SUM('დამტკ. ბიუჯ.'!I860,'დამტკ. საკუთ.'!I860)</f>
        <v>0</v>
      </c>
      <c r="J860" s="10">
        <f>SUM('დამტკ. ბიუჯ.'!J860,'დამტკ. საკუთ.'!J860)</f>
        <v>0</v>
      </c>
      <c r="K860" s="10" t="s">
        <v>193</v>
      </c>
    </row>
    <row r="861" spans="1:11" ht="15" customHeight="1" x14ac:dyDescent="0.25">
      <c r="A861" t="str">
        <f t="shared" si="16"/>
        <v>b</v>
      </c>
      <c r="B861" s="8"/>
      <c r="C861" s="9" t="s">
        <v>15</v>
      </c>
      <c r="D861" s="10">
        <f>SUM('დამტკ. ბიუჯ.'!D861,'დამტკ. საკუთ.'!D861)</f>
        <v>0</v>
      </c>
      <c r="E861" s="10">
        <f>SUM('დამტკ. ბიუჯ.'!E861,'დამტკ. საკუთ.'!E861)</f>
        <v>0</v>
      </c>
      <c r="F861" s="10">
        <f>SUM('დამტკ. ბიუჯ.'!F861,'დამტკ. საკუთ.'!F861)</f>
        <v>0</v>
      </c>
      <c r="G861" s="10">
        <f>SUM('დამტკ. ბიუჯ.'!G861,'დამტკ. საკუთ.'!G861)</f>
        <v>0</v>
      </c>
      <c r="H861" s="10">
        <f>SUM('დამტკ. ბიუჯ.'!H861,'დამტკ. საკუთ.'!H861)</f>
        <v>0</v>
      </c>
      <c r="I861" s="10">
        <f>SUM('დამტკ. ბიუჯ.'!I861,'დამტკ. საკუთ.'!I861)</f>
        <v>0</v>
      </c>
      <c r="J861" s="10">
        <f>SUM('დამტკ. ბიუჯ.'!J861,'დამტკ. საკუთ.'!J861)</f>
        <v>0</v>
      </c>
      <c r="K861" s="10" t="s">
        <v>193</v>
      </c>
    </row>
    <row r="862" spans="1:11" ht="15" customHeight="1" x14ac:dyDescent="0.25">
      <c r="A862" t="str">
        <f t="shared" si="16"/>
        <v>a</v>
      </c>
      <c r="B862" s="8"/>
      <c r="C862" s="9" t="s">
        <v>16</v>
      </c>
      <c r="D862" s="10">
        <f>SUM('დამტკ. ბიუჯ.'!D862,'დამტკ. საკუთ.'!D862)</f>
        <v>122365000</v>
      </c>
      <c r="E862" s="10">
        <f>SUM('დამტკ. ბიუჯ.'!E862,'დამტკ. საკუთ.'!E862)</f>
        <v>33398500</v>
      </c>
      <c r="F862" s="10">
        <f>SUM('დამტკ. ბიუჯ.'!F862,'დამტკ. საკუთ.'!F862)</f>
        <v>32353700</v>
      </c>
      <c r="G862" s="10">
        <f>SUM('დამტკ. ბიუჯ.'!G862,'დამტკ. საკუთ.'!G862)</f>
        <v>30677700</v>
      </c>
      <c r="H862" s="10">
        <f>SUM('დამტკ. ბიუჯ.'!H862,'დამტკ. საკუთ.'!H862)</f>
        <v>25935100</v>
      </c>
      <c r="I862" s="10">
        <f>SUM('დამტკ. ბიუჯ.'!I862,'დამტკ. საკუთ.'!I862)</f>
        <v>65752200</v>
      </c>
      <c r="J862" s="10">
        <f>SUM('დამტკ. ბიუჯ.'!J862,'დამტკ. საკუთ.'!J862)</f>
        <v>96429900</v>
      </c>
      <c r="K862" s="10" t="s">
        <v>193</v>
      </c>
    </row>
    <row r="863" spans="1:11" ht="15" customHeight="1" x14ac:dyDescent="0.25">
      <c r="A863" t="str">
        <f t="shared" si="16"/>
        <v>a</v>
      </c>
      <c r="B863" s="8"/>
      <c r="C863" s="9" t="s">
        <v>17</v>
      </c>
      <c r="D863" s="10">
        <f>SUM('დამტკ. ბიუჯ.'!D863,'დამტკ. საკუთ.'!D863)</f>
        <v>660000</v>
      </c>
      <c r="E863" s="10">
        <f>SUM('დამტკ. ბიუჯ.'!E863,'დამტკ. საკუთ.'!E863)</f>
        <v>127000</v>
      </c>
      <c r="F863" s="10">
        <f>SUM('დამტკ. ბიუჯ.'!F863,'დამტკ. საკუთ.'!F863)</f>
        <v>166000</v>
      </c>
      <c r="G863" s="10">
        <f>SUM('დამტკ. ბიუჯ.'!G863,'დამტკ. საკუთ.'!G863)</f>
        <v>150000</v>
      </c>
      <c r="H863" s="10">
        <f>SUM('დამტკ. ბიუჯ.'!H863,'დამტკ. საკუთ.'!H863)</f>
        <v>217000</v>
      </c>
      <c r="I863" s="10">
        <f>SUM('დამტკ. ბიუჯ.'!I863,'დამტკ. საკუთ.'!I863)</f>
        <v>293000</v>
      </c>
      <c r="J863" s="10">
        <f>SUM('დამტკ. ბიუჯ.'!J863,'დამტკ. საკუთ.'!J863)</f>
        <v>443000</v>
      </c>
      <c r="K863" s="10" t="s">
        <v>193</v>
      </c>
    </row>
    <row r="864" spans="1:11" ht="15" customHeight="1" x14ac:dyDescent="0.25">
      <c r="A864" t="str">
        <f t="shared" si="16"/>
        <v>a</v>
      </c>
      <c r="B864" s="5"/>
      <c r="C864" s="6" t="s">
        <v>18</v>
      </c>
      <c r="D864" s="7">
        <f>SUM('დამტკ. ბიუჯ.'!D864,'დამტკ. საკუთ.'!D864)</f>
        <v>30000</v>
      </c>
      <c r="E864" s="7">
        <f>SUM('დამტკ. ბიუჯ.'!E864,'დამტკ. საკუთ.'!E864)</f>
        <v>15000</v>
      </c>
      <c r="F864" s="7">
        <f>SUM('დამტკ. ბიუჯ.'!F864,'დამტკ. საკუთ.'!F864)</f>
        <v>5000</v>
      </c>
      <c r="G864" s="7">
        <f>SUM('დამტკ. ბიუჯ.'!G864,'დამტკ. საკუთ.'!G864)</f>
        <v>5000</v>
      </c>
      <c r="H864" s="7">
        <f>SUM('დამტკ. ბიუჯ.'!H864,'დამტკ. საკუთ.'!H864)</f>
        <v>5000</v>
      </c>
      <c r="I864" s="7">
        <f>SUM('დამტკ. ბიუჯ.'!I864,'დამტკ. საკუთ.'!I864)</f>
        <v>20000</v>
      </c>
      <c r="J864" s="7">
        <f>SUM('დამტკ. ბიუჯ.'!J864,'დამტკ. საკუთ.'!J864)</f>
        <v>25000</v>
      </c>
      <c r="K864" s="7" t="s">
        <v>193</v>
      </c>
    </row>
    <row r="865" spans="1:11" ht="15" customHeight="1" x14ac:dyDescent="0.25">
      <c r="A865" t="str">
        <f t="shared" ref="A865:A919" si="17">IF(OR(D865&lt;&gt;0,E865&lt;&gt;0,F865&lt;&gt;0,G865&lt;&gt;0,H865&lt;&gt;0,),"a","b")</f>
        <v>b</v>
      </c>
      <c r="B865" s="5"/>
      <c r="C865" s="6" t="s">
        <v>19</v>
      </c>
      <c r="D865" s="7">
        <f>SUM('დამტკ. ბიუჯ.'!D865,'დამტკ. საკუთ.'!D865)</f>
        <v>0</v>
      </c>
      <c r="E865" s="7">
        <f>SUM('დამტკ. ბიუჯ.'!E865,'დამტკ. საკუთ.'!E865)</f>
        <v>0</v>
      </c>
      <c r="F865" s="7">
        <f>SUM('დამტკ. ბიუჯ.'!F865,'დამტკ. საკუთ.'!F865)</f>
        <v>0</v>
      </c>
      <c r="G865" s="7">
        <f>SUM('დამტკ. ბიუჯ.'!G865,'დამტკ. საკუთ.'!G865)</f>
        <v>0</v>
      </c>
      <c r="H865" s="7">
        <f>SUM('დამტკ. ბიუჯ.'!H865,'დამტკ. საკუთ.'!H865)</f>
        <v>0</v>
      </c>
      <c r="I865" s="7">
        <f>SUM('დამტკ. ბიუჯ.'!I865,'დამტკ. საკუთ.'!I865)</f>
        <v>0</v>
      </c>
      <c r="J865" s="7">
        <f>SUM('დამტკ. ბიუჯ.'!J865,'დამტკ. საკუთ.'!J865)</f>
        <v>0</v>
      </c>
      <c r="K865" s="7" t="s">
        <v>193</v>
      </c>
    </row>
    <row r="866" spans="1:11" ht="15.75" customHeight="1" thickBot="1" x14ac:dyDescent="0.3">
      <c r="A866" t="str">
        <f t="shared" si="17"/>
        <v>b</v>
      </c>
      <c r="B866" s="11"/>
      <c r="C866" s="12" t="s">
        <v>20</v>
      </c>
      <c r="D866" s="13">
        <f>SUM('დამტკ. ბიუჯ.'!D866,'დამტკ. საკუთ.'!D866)</f>
        <v>0</v>
      </c>
      <c r="E866" s="13">
        <f>SUM('დამტკ. ბიუჯ.'!E866,'დამტკ. საკუთ.'!E866)</f>
        <v>0</v>
      </c>
      <c r="F866" s="13">
        <f>SUM('დამტკ. ბიუჯ.'!F866,'დამტკ. საკუთ.'!F866)</f>
        <v>0</v>
      </c>
      <c r="G866" s="13">
        <f>SUM('დამტკ. ბიუჯ.'!G866,'დამტკ. საკუთ.'!G866)</f>
        <v>0</v>
      </c>
      <c r="H866" s="13">
        <f>SUM('დამტკ. ბიუჯ.'!H866,'დამტკ. საკუთ.'!H866)</f>
        <v>0</v>
      </c>
      <c r="I866" s="13">
        <f>SUM('დამტკ. ბიუჯ.'!I866,'დამტკ. საკუთ.'!I866)</f>
        <v>0</v>
      </c>
      <c r="J866" s="13">
        <f>SUM('დამტკ. ბიუჯ.'!J866,'დამტკ. საკუთ.'!J866)</f>
        <v>0</v>
      </c>
      <c r="K866" s="13" t="s">
        <v>193</v>
      </c>
    </row>
    <row r="867" spans="1:11" ht="32.25" customHeight="1" thickTop="1" thickBot="1" x14ac:dyDescent="0.3">
      <c r="A867" t="str">
        <f t="shared" si="17"/>
        <v>a</v>
      </c>
      <c r="B867" s="16" t="s">
        <v>144</v>
      </c>
      <c r="C867" s="4" t="s">
        <v>145</v>
      </c>
      <c r="D867" s="4">
        <f>SUM('დამტკ. ბიუჯ.'!D867,'დამტკ. საკუთ.'!D867)</f>
        <v>16000000</v>
      </c>
      <c r="E867" s="4">
        <f>SUM('დამტკ. ბიუჯ.'!E867,'დამტკ. საკუთ.'!E867)</f>
        <v>3960000</v>
      </c>
      <c r="F867" s="4">
        <f>SUM('დამტკ. ბიუჯ.'!F867,'დამტკ. საკუთ.'!F867)</f>
        <v>3989000</v>
      </c>
      <c r="G867" s="4">
        <f>SUM('დამტკ. ბიუჯ.'!G867,'დამტკ. საკუთ.'!G867)</f>
        <v>4030000</v>
      </c>
      <c r="H867" s="4">
        <f>SUM('დამტკ. ბიუჯ.'!H867,'დამტკ. საკუთ.'!H867)</f>
        <v>4021000</v>
      </c>
      <c r="I867" s="4">
        <f>SUM('დამტკ. ბიუჯ.'!I867,'დამტკ. საკუთ.'!I867)</f>
        <v>7949000</v>
      </c>
      <c r="J867" s="4">
        <f>SUM('დამტკ. ბიუჯ.'!J867,'დამტკ. საკუთ.'!J867)</f>
        <v>11979000</v>
      </c>
      <c r="K867" s="4" t="s">
        <v>190</v>
      </c>
    </row>
    <row r="868" spans="1:11" ht="15.75" customHeight="1" thickTop="1" x14ac:dyDescent="0.25">
      <c r="A868" t="str">
        <f t="shared" si="17"/>
        <v>a</v>
      </c>
      <c r="B868" s="5"/>
      <c r="C868" s="6" t="s">
        <v>10</v>
      </c>
      <c r="D868" s="7">
        <f>SUM('დამტკ. ბიუჯ.'!D868,'დამტკ. საკუთ.'!D868)</f>
        <v>16000000</v>
      </c>
      <c r="E868" s="7">
        <f>SUM('დამტკ. ბიუჯ.'!E868,'დამტკ. საკუთ.'!E868)</f>
        <v>3960000</v>
      </c>
      <c r="F868" s="7">
        <f>SUM('დამტკ. ბიუჯ.'!F868,'დამტკ. საკუთ.'!F868)</f>
        <v>3989000</v>
      </c>
      <c r="G868" s="7">
        <f>SUM('დამტკ. ბიუჯ.'!G868,'დამტკ. საკუთ.'!G868)</f>
        <v>4030000</v>
      </c>
      <c r="H868" s="7">
        <f>SUM('დამტკ. ბიუჯ.'!H868,'დამტკ. საკუთ.'!H868)</f>
        <v>4021000</v>
      </c>
      <c r="I868" s="7">
        <f>SUM('დამტკ. ბიუჯ.'!I868,'დამტკ. საკუთ.'!I868)</f>
        <v>7949000</v>
      </c>
      <c r="J868" s="7">
        <f>SUM('დამტკ. ბიუჯ.'!J868,'დამტკ. საკუთ.'!J868)</f>
        <v>11979000</v>
      </c>
      <c r="K868" s="7" t="s">
        <v>190</v>
      </c>
    </row>
    <row r="869" spans="1:11" ht="15" customHeight="1" x14ac:dyDescent="0.25">
      <c r="A869" t="str">
        <f t="shared" si="17"/>
        <v>b</v>
      </c>
      <c r="B869" s="8"/>
      <c r="C869" s="9" t="s">
        <v>11</v>
      </c>
      <c r="D869" s="10">
        <f>SUM('დამტკ. ბიუჯ.'!D869,'დამტკ. საკუთ.'!D869)</f>
        <v>0</v>
      </c>
      <c r="E869" s="10">
        <f>SUM('დამტკ. ბიუჯ.'!E869,'დამტკ. საკუთ.'!E869)</f>
        <v>0</v>
      </c>
      <c r="F869" s="10">
        <f>SUM('დამტკ. ბიუჯ.'!F869,'დამტკ. საკუთ.'!F869)</f>
        <v>0</v>
      </c>
      <c r="G869" s="10">
        <f>SUM('დამტკ. ბიუჯ.'!G869,'დამტკ. საკუთ.'!G869)</f>
        <v>0</v>
      </c>
      <c r="H869" s="10">
        <f>SUM('დამტკ. ბიუჯ.'!H869,'დამტკ. საკუთ.'!H869)</f>
        <v>0</v>
      </c>
      <c r="I869" s="10">
        <f>SUM('დამტკ. ბიუჯ.'!I869,'დამტკ. საკუთ.'!I869)</f>
        <v>0</v>
      </c>
      <c r="J869" s="10">
        <f>SUM('დამტკ. ბიუჯ.'!J869,'დამტკ. საკუთ.'!J869)</f>
        <v>0</v>
      </c>
      <c r="K869" s="10" t="s">
        <v>190</v>
      </c>
    </row>
    <row r="870" spans="1:11" ht="15" customHeight="1" x14ac:dyDescent="0.25">
      <c r="A870" t="str">
        <f t="shared" si="17"/>
        <v>b</v>
      </c>
      <c r="B870" s="8"/>
      <c r="C870" s="9" t="s">
        <v>12</v>
      </c>
      <c r="D870" s="10">
        <f>SUM('დამტკ. ბიუჯ.'!D870,'დამტკ. საკუთ.'!D870)</f>
        <v>0</v>
      </c>
      <c r="E870" s="10">
        <f>SUM('დამტკ. ბიუჯ.'!E870,'დამტკ. საკუთ.'!E870)</f>
        <v>0</v>
      </c>
      <c r="F870" s="10">
        <f>SUM('დამტკ. ბიუჯ.'!F870,'დამტკ. საკუთ.'!F870)</f>
        <v>0</v>
      </c>
      <c r="G870" s="10">
        <f>SUM('დამტკ. ბიუჯ.'!G870,'დამტკ. საკუთ.'!G870)</f>
        <v>0</v>
      </c>
      <c r="H870" s="10">
        <f>SUM('დამტკ. ბიუჯ.'!H870,'დამტკ. საკუთ.'!H870)</f>
        <v>0</v>
      </c>
      <c r="I870" s="10">
        <f>SUM('დამტკ. ბიუჯ.'!I870,'დამტკ. საკუთ.'!I870)</f>
        <v>0</v>
      </c>
      <c r="J870" s="10">
        <f>SUM('დამტკ. ბიუჯ.'!J870,'დამტკ. საკუთ.'!J870)</f>
        <v>0</v>
      </c>
      <c r="K870" s="10" t="s">
        <v>190</v>
      </c>
    </row>
    <row r="871" spans="1:11" ht="15" customHeight="1" x14ac:dyDescent="0.25">
      <c r="A871" t="str">
        <f t="shared" si="17"/>
        <v>b</v>
      </c>
      <c r="B871" s="8"/>
      <c r="C871" s="9" t="s">
        <v>13</v>
      </c>
      <c r="D871" s="10">
        <f>SUM('დამტკ. ბიუჯ.'!D871,'დამტკ. საკუთ.'!D871)</f>
        <v>0</v>
      </c>
      <c r="E871" s="10">
        <f>SUM('დამტკ. ბიუჯ.'!E871,'დამტკ. საკუთ.'!E871)</f>
        <v>0</v>
      </c>
      <c r="F871" s="10">
        <f>SUM('დამტკ. ბიუჯ.'!F871,'დამტკ. საკუთ.'!F871)</f>
        <v>0</v>
      </c>
      <c r="G871" s="10">
        <f>SUM('დამტკ. ბიუჯ.'!G871,'დამტკ. საკუთ.'!G871)</f>
        <v>0</v>
      </c>
      <c r="H871" s="10">
        <f>SUM('დამტკ. ბიუჯ.'!H871,'დამტკ. საკუთ.'!H871)</f>
        <v>0</v>
      </c>
      <c r="I871" s="10">
        <f>SUM('დამტკ. ბიუჯ.'!I871,'დამტკ. საკუთ.'!I871)</f>
        <v>0</v>
      </c>
      <c r="J871" s="10">
        <f>SUM('დამტკ. ბიუჯ.'!J871,'დამტკ. საკუთ.'!J871)</f>
        <v>0</v>
      </c>
      <c r="K871" s="10" t="s">
        <v>190</v>
      </c>
    </row>
    <row r="872" spans="1:11" ht="15" customHeight="1" x14ac:dyDescent="0.25">
      <c r="A872" t="str">
        <f t="shared" si="17"/>
        <v>b</v>
      </c>
      <c r="B872" s="8"/>
      <c r="C872" s="9" t="s">
        <v>14</v>
      </c>
      <c r="D872" s="10">
        <f>SUM('დამტკ. ბიუჯ.'!D872,'დამტკ. საკუთ.'!D872)</f>
        <v>0</v>
      </c>
      <c r="E872" s="10">
        <f>SUM('დამტკ. ბიუჯ.'!E872,'დამტკ. საკუთ.'!E872)</f>
        <v>0</v>
      </c>
      <c r="F872" s="10">
        <f>SUM('დამტკ. ბიუჯ.'!F872,'დამტკ. საკუთ.'!F872)</f>
        <v>0</v>
      </c>
      <c r="G872" s="10">
        <f>SUM('დამტკ. ბიუჯ.'!G872,'დამტკ. საკუთ.'!G872)</f>
        <v>0</v>
      </c>
      <c r="H872" s="10">
        <f>SUM('დამტკ. ბიუჯ.'!H872,'დამტკ. საკუთ.'!H872)</f>
        <v>0</v>
      </c>
      <c r="I872" s="10">
        <f>SUM('დამტკ. ბიუჯ.'!I872,'დამტკ. საკუთ.'!I872)</f>
        <v>0</v>
      </c>
      <c r="J872" s="10">
        <f>SUM('დამტკ. ბიუჯ.'!J872,'დამტკ. საკუთ.'!J872)</f>
        <v>0</v>
      </c>
      <c r="K872" s="10" t="s">
        <v>190</v>
      </c>
    </row>
    <row r="873" spans="1:11" ht="15" customHeight="1" x14ac:dyDescent="0.25">
      <c r="A873" t="str">
        <f t="shared" si="17"/>
        <v>b</v>
      </c>
      <c r="B873" s="8"/>
      <c r="C873" s="9" t="s">
        <v>15</v>
      </c>
      <c r="D873" s="10">
        <f>SUM('დამტკ. ბიუჯ.'!D873,'დამტკ. საკუთ.'!D873)</f>
        <v>0</v>
      </c>
      <c r="E873" s="10">
        <f>SUM('დამტკ. ბიუჯ.'!E873,'დამტკ. საკუთ.'!E873)</f>
        <v>0</v>
      </c>
      <c r="F873" s="10">
        <f>SUM('დამტკ. ბიუჯ.'!F873,'დამტკ. საკუთ.'!F873)</f>
        <v>0</v>
      </c>
      <c r="G873" s="10">
        <f>SUM('დამტკ. ბიუჯ.'!G873,'დამტკ. საკუთ.'!G873)</f>
        <v>0</v>
      </c>
      <c r="H873" s="10">
        <f>SUM('დამტკ. ბიუჯ.'!H873,'დამტკ. საკუთ.'!H873)</f>
        <v>0</v>
      </c>
      <c r="I873" s="10">
        <f>SUM('დამტკ. ბიუჯ.'!I873,'დამტკ. საკუთ.'!I873)</f>
        <v>0</v>
      </c>
      <c r="J873" s="10">
        <f>SUM('დამტკ. ბიუჯ.'!J873,'დამტკ. საკუთ.'!J873)</f>
        <v>0</v>
      </c>
      <c r="K873" s="10" t="s">
        <v>190</v>
      </c>
    </row>
    <row r="874" spans="1:11" ht="15" customHeight="1" x14ac:dyDescent="0.25">
      <c r="A874" t="str">
        <f t="shared" si="17"/>
        <v>a</v>
      </c>
      <c r="B874" s="8"/>
      <c r="C874" s="9" t="s">
        <v>16</v>
      </c>
      <c r="D874" s="10">
        <f>SUM('დამტკ. ბიუჯ.'!D874,'დამტკ. საკუთ.'!D874)</f>
        <v>16000000</v>
      </c>
      <c r="E874" s="10">
        <f>SUM('დამტკ. ბიუჯ.'!E874,'დამტკ. საკუთ.'!E874)</f>
        <v>3960000</v>
      </c>
      <c r="F874" s="10">
        <f>SUM('დამტკ. ბიუჯ.'!F874,'დამტკ. საკუთ.'!F874)</f>
        <v>3989000</v>
      </c>
      <c r="G874" s="10">
        <f>SUM('დამტკ. ბიუჯ.'!G874,'დამტკ. საკუთ.'!G874)</f>
        <v>4030000</v>
      </c>
      <c r="H874" s="10">
        <f>SUM('დამტკ. ბიუჯ.'!H874,'დამტკ. საკუთ.'!H874)</f>
        <v>4021000</v>
      </c>
      <c r="I874" s="10">
        <f>SUM('დამტკ. ბიუჯ.'!I874,'დამტკ. საკუთ.'!I874)</f>
        <v>7949000</v>
      </c>
      <c r="J874" s="10">
        <f>SUM('დამტკ. ბიუჯ.'!J874,'დამტკ. საკუთ.'!J874)</f>
        <v>11979000</v>
      </c>
      <c r="K874" s="10" t="s">
        <v>190</v>
      </c>
    </row>
    <row r="875" spans="1:11" ht="15" customHeight="1" x14ac:dyDescent="0.25">
      <c r="A875" t="str">
        <f t="shared" si="17"/>
        <v>b</v>
      </c>
      <c r="B875" s="8"/>
      <c r="C875" s="9" t="s">
        <v>17</v>
      </c>
      <c r="D875" s="10">
        <f>SUM('დამტკ. ბიუჯ.'!D875,'დამტკ. საკუთ.'!D875)</f>
        <v>0</v>
      </c>
      <c r="E875" s="10">
        <f>SUM('დამტკ. ბიუჯ.'!E875,'დამტკ. საკუთ.'!E875)</f>
        <v>0</v>
      </c>
      <c r="F875" s="10">
        <f>SUM('დამტკ. ბიუჯ.'!F875,'დამტკ. საკუთ.'!F875)</f>
        <v>0</v>
      </c>
      <c r="G875" s="10">
        <f>SUM('დამტკ. ბიუჯ.'!G875,'დამტკ. საკუთ.'!G875)</f>
        <v>0</v>
      </c>
      <c r="H875" s="10">
        <f>SUM('დამტკ. ბიუჯ.'!H875,'დამტკ. საკუთ.'!H875)</f>
        <v>0</v>
      </c>
      <c r="I875" s="10">
        <f>SUM('დამტკ. ბიუჯ.'!I875,'დამტკ. საკუთ.'!I875)</f>
        <v>0</v>
      </c>
      <c r="J875" s="10">
        <f>SUM('დამტკ. ბიუჯ.'!J875,'დამტკ. საკუთ.'!J875)</f>
        <v>0</v>
      </c>
      <c r="K875" s="10" t="s">
        <v>190</v>
      </c>
    </row>
    <row r="876" spans="1:11" ht="15" customHeight="1" x14ac:dyDescent="0.25">
      <c r="A876" t="str">
        <f t="shared" si="17"/>
        <v>b</v>
      </c>
      <c r="B876" s="5"/>
      <c r="C876" s="6" t="s">
        <v>18</v>
      </c>
      <c r="D876" s="7">
        <f>SUM('დამტკ. ბიუჯ.'!D876,'დამტკ. საკუთ.'!D876)</f>
        <v>0</v>
      </c>
      <c r="E876" s="7">
        <f>SUM('დამტკ. ბიუჯ.'!E876,'დამტკ. საკუთ.'!E876)</f>
        <v>0</v>
      </c>
      <c r="F876" s="7">
        <f>SUM('დამტკ. ბიუჯ.'!F876,'დამტკ. საკუთ.'!F876)</f>
        <v>0</v>
      </c>
      <c r="G876" s="7">
        <f>SUM('დამტკ. ბიუჯ.'!G876,'დამტკ. საკუთ.'!G876)</f>
        <v>0</v>
      </c>
      <c r="H876" s="7">
        <f>SUM('დამტკ. ბიუჯ.'!H876,'დამტკ. საკუთ.'!H876)</f>
        <v>0</v>
      </c>
      <c r="I876" s="7">
        <f>SUM('დამტკ. ბიუჯ.'!I876,'დამტკ. საკუთ.'!I876)</f>
        <v>0</v>
      </c>
      <c r="J876" s="7">
        <f>SUM('დამტკ. ბიუჯ.'!J876,'დამტკ. საკუთ.'!J876)</f>
        <v>0</v>
      </c>
      <c r="K876" s="7" t="s">
        <v>190</v>
      </c>
    </row>
    <row r="877" spans="1:11" ht="15" customHeight="1" x14ac:dyDescent="0.25">
      <c r="A877" t="str">
        <f t="shared" si="17"/>
        <v>b</v>
      </c>
      <c r="B877" s="5"/>
      <c r="C877" s="6" t="s">
        <v>19</v>
      </c>
      <c r="D877" s="7">
        <f>SUM('დამტკ. ბიუჯ.'!D877,'დამტკ. საკუთ.'!D877)</f>
        <v>0</v>
      </c>
      <c r="E877" s="7">
        <f>SUM('დამტკ. ბიუჯ.'!E877,'დამტკ. საკუთ.'!E877)</f>
        <v>0</v>
      </c>
      <c r="F877" s="7">
        <f>SUM('დამტკ. ბიუჯ.'!F877,'დამტკ. საკუთ.'!F877)</f>
        <v>0</v>
      </c>
      <c r="G877" s="7">
        <f>SUM('დამტკ. ბიუჯ.'!G877,'დამტკ. საკუთ.'!G877)</f>
        <v>0</v>
      </c>
      <c r="H877" s="7">
        <f>SUM('დამტკ. ბიუჯ.'!H877,'დამტკ. საკუთ.'!H877)</f>
        <v>0</v>
      </c>
      <c r="I877" s="7">
        <f>SUM('დამტკ. ბიუჯ.'!I877,'დამტკ. საკუთ.'!I877)</f>
        <v>0</v>
      </c>
      <c r="J877" s="7">
        <f>SUM('დამტკ. ბიუჯ.'!J877,'დამტკ. საკუთ.'!J877)</f>
        <v>0</v>
      </c>
      <c r="K877" s="7" t="s">
        <v>190</v>
      </c>
    </row>
    <row r="878" spans="1:11" ht="15.75" customHeight="1" thickBot="1" x14ac:dyDescent="0.3">
      <c r="A878" t="str">
        <f t="shared" si="17"/>
        <v>b</v>
      </c>
      <c r="B878" s="11"/>
      <c r="C878" s="12" t="s">
        <v>20</v>
      </c>
      <c r="D878" s="13">
        <f>SUM('დამტკ. ბიუჯ.'!D878,'დამტკ. საკუთ.'!D878)</f>
        <v>0</v>
      </c>
      <c r="E878" s="13">
        <f>SUM('დამტკ. ბიუჯ.'!E878,'დამტკ. საკუთ.'!E878)</f>
        <v>0</v>
      </c>
      <c r="F878" s="13">
        <f>SUM('დამტკ. ბიუჯ.'!F878,'დამტკ. საკუთ.'!F878)</f>
        <v>0</v>
      </c>
      <c r="G878" s="13">
        <f>SUM('დამტკ. ბიუჯ.'!G878,'დამტკ. საკუთ.'!G878)</f>
        <v>0</v>
      </c>
      <c r="H878" s="13">
        <f>SUM('დამტკ. ბიუჯ.'!H878,'დამტკ. საკუთ.'!H878)</f>
        <v>0</v>
      </c>
      <c r="I878" s="13">
        <f>SUM('დამტკ. ბიუჯ.'!I878,'დამტკ. საკუთ.'!I878)</f>
        <v>0</v>
      </c>
      <c r="J878" s="13">
        <f>SUM('დამტკ. ბიუჯ.'!J878,'დამტკ. საკუთ.'!J878)</f>
        <v>0</v>
      </c>
      <c r="K878" s="13" t="s">
        <v>190</v>
      </c>
    </row>
    <row r="879" spans="1:11" ht="32.25" customHeight="1" thickTop="1" thickBot="1" x14ac:dyDescent="0.3">
      <c r="A879" t="str">
        <f t="shared" si="17"/>
        <v>a</v>
      </c>
      <c r="B879" s="16" t="s">
        <v>146</v>
      </c>
      <c r="C879" s="4" t="s">
        <v>147</v>
      </c>
      <c r="D879" s="4">
        <f>SUM('დამტკ. ბიუჯ.'!D879,'დამტკ. საკუთ.'!D879)</f>
        <v>9230000</v>
      </c>
      <c r="E879" s="4">
        <f>SUM('დამტკ. ბიუჯ.'!E879,'დამტკ. საკუთ.'!E879)</f>
        <v>3297000</v>
      </c>
      <c r="F879" s="4">
        <f>SUM('დამტკ. ბიუჯ.'!F879,'დამტკ. საკუთ.'!F879)</f>
        <v>3266000</v>
      </c>
      <c r="G879" s="4">
        <f>SUM('დამტკ. ბიუჯ.'!G879,'დამტკ. საკუთ.'!G879)</f>
        <v>2124000</v>
      </c>
      <c r="H879" s="4">
        <f>SUM('დამტკ. ბიუჯ.'!H879,'დამტკ. საკუთ.'!H879)</f>
        <v>543000</v>
      </c>
      <c r="I879" s="4">
        <f>SUM('დამტკ. ბიუჯ.'!I879,'დამტკ. საკუთ.'!I879)</f>
        <v>6563000</v>
      </c>
      <c r="J879" s="4">
        <f>SUM('დამტკ. ბიუჯ.'!J879,'დამტკ. საკუთ.'!J879)</f>
        <v>8687000</v>
      </c>
      <c r="K879" s="4" t="s">
        <v>190</v>
      </c>
    </row>
    <row r="880" spans="1:11" ht="15.75" customHeight="1" thickTop="1" x14ac:dyDescent="0.25">
      <c r="A880" t="str">
        <f t="shared" si="17"/>
        <v>a</v>
      </c>
      <c r="B880" s="5"/>
      <c r="C880" s="6" t="s">
        <v>10</v>
      </c>
      <c r="D880" s="7">
        <f>SUM('დამტკ. ბიუჯ.'!D880,'დამტკ. საკუთ.'!D880)</f>
        <v>9230000</v>
      </c>
      <c r="E880" s="7">
        <f>SUM('დამტკ. ბიუჯ.'!E880,'დამტკ. საკუთ.'!E880)</f>
        <v>3297000</v>
      </c>
      <c r="F880" s="7">
        <f>SUM('დამტკ. ბიუჯ.'!F880,'დამტკ. საკუთ.'!F880)</f>
        <v>3266000</v>
      </c>
      <c r="G880" s="7">
        <f>SUM('დამტკ. ბიუჯ.'!G880,'დამტკ. საკუთ.'!G880)</f>
        <v>2124000</v>
      </c>
      <c r="H880" s="7">
        <f>SUM('დამტკ. ბიუჯ.'!H880,'დამტკ. საკუთ.'!H880)</f>
        <v>543000</v>
      </c>
      <c r="I880" s="7">
        <f>SUM('დამტკ. ბიუჯ.'!I880,'დამტკ. საკუთ.'!I880)</f>
        <v>6563000</v>
      </c>
      <c r="J880" s="7">
        <f>SUM('დამტკ. ბიუჯ.'!J880,'დამტკ. საკუთ.'!J880)</f>
        <v>8687000</v>
      </c>
      <c r="K880" s="7" t="s">
        <v>190</v>
      </c>
    </row>
    <row r="881" spans="1:11" ht="15" customHeight="1" x14ac:dyDescent="0.25">
      <c r="A881" t="str">
        <f t="shared" si="17"/>
        <v>b</v>
      </c>
      <c r="B881" s="8"/>
      <c r="C881" s="9" t="s">
        <v>11</v>
      </c>
      <c r="D881" s="10">
        <f>SUM('დამტკ. ბიუჯ.'!D881,'დამტკ. საკუთ.'!D881)</f>
        <v>0</v>
      </c>
      <c r="E881" s="10">
        <f>SUM('დამტკ. ბიუჯ.'!E881,'დამტკ. საკუთ.'!E881)</f>
        <v>0</v>
      </c>
      <c r="F881" s="10">
        <f>SUM('დამტკ. ბიუჯ.'!F881,'დამტკ. საკუთ.'!F881)</f>
        <v>0</v>
      </c>
      <c r="G881" s="10">
        <f>SUM('დამტკ. ბიუჯ.'!G881,'დამტკ. საკუთ.'!G881)</f>
        <v>0</v>
      </c>
      <c r="H881" s="10">
        <f>SUM('დამტკ. ბიუჯ.'!H881,'დამტკ. საკუთ.'!H881)</f>
        <v>0</v>
      </c>
      <c r="I881" s="10">
        <f>SUM('დამტკ. ბიუჯ.'!I881,'დამტკ. საკუთ.'!I881)</f>
        <v>0</v>
      </c>
      <c r="J881" s="10">
        <f>SUM('დამტკ. ბიუჯ.'!J881,'დამტკ. საკუთ.'!J881)</f>
        <v>0</v>
      </c>
      <c r="K881" s="10" t="s">
        <v>190</v>
      </c>
    </row>
    <row r="882" spans="1:11" ht="15" customHeight="1" x14ac:dyDescent="0.25">
      <c r="A882" t="str">
        <f t="shared" si="17"/>
        <v>a</v>
      </c>
      <c r="B882" s="8"/>
      <c r="C882" s="9" t="s">
        <v>12</v>
      </c>
      <c r="D882" s="10">
        <f>SUM('დამტკ. ბიუჯ.'!D882,'დამტკ. საკუთ.'!D882)</f>
        <v>204000</v>
      </c>
      <c r="E882" s="10">
        <f>SUM('დამტკ. ბიუჯ.'!E882,'დამტკ. საკუთ.'!E882)</f>
        <v>51000</v>
      </c>
      <c r="F882" s="10">
        <f>SUM('დამტკ. ბიუჯ.'!F882,'დამტკ. საკუთ.'!F882)</f>
        <v>51000</v>
      </c>
      <c r="G882" s="10">
        <f>SUM('დამტკ. ბიუჯ.'!G882,'დამტკ. საკუთ.'!G882)</f>
        <v>51000</v>
      </c>
      <c r="H882" s="10">
        <f>SUM('დამტკ. ბიუჯ.'!H882,'დამტკ. საკუთ.'!H882)</f>
        <v>51000</v>
      </c>
      <c r="I882" s="10">
        <f>SUM('დამტკ. ბიუჯ.'!I882,'დამტკ. საკუთ.'!I882)</f>
        <v>102000</v>
      </c>
      <c r="J882" s="10">
        <f>SUM('დამტკ. ბიუჯ.'!J882,'დამტკ. საკუთ.'!J882)</f>
        <v>153000</v>
      </c>
      <c r="K882" s="10" t="s">
        <v>190</v>
      </c>
    </row>
    <row r="883" spans="1:11" ht="15" customHeight="1" x14ac:dyDescent="0.25">
      <c r="A883" t="str">
        <f t="shared" si="17"/>
        <v>b</v>
      </c>
      <c r="B883" s="8"/>
      <c r="C883" s="9" t="s">
        <v>13</v>
      </c>
      <c r="D883" s="10">
        <f>SUM('დამტკ. ბიუჯ.'!D883,'დამტკ. საკუთ.'!D883)</f>
        <v>0</v>
      </c>
      <c r="E883" s="10">
        <f>SUM('დამტკ. ბიუჯ.'!E883,'დამტკ. საკუთ.'!E883)</f>
        <v>0</v>
      </c>
      <c r="F883" s="10">
        <f>SUM('დამტკ. ბიუჯ.'!F883,'დამტკ. საკუთ.'!F883)</f>
        <v>0</v>
      </c>
      <c r="G883" s="10">
        <f>SUM('დამტკ. ბიუჯ.'!G883,'დამტკ. საკუთ.'!G883)</f>
        <v>0</v>
      </c>
      <c r="H883" s="10">
        <f>SUM('დამტკ. ბიუჯ.'!H883,'დამტკ. საკუთ.'!H883)</f>
        <v>0</v>
      </c>
      <c r="I883" s="10">
        <f>SUM('დამტკ. ბიუჯ.'!I883,'დამტკ. საკუთ.'!I883)</f>
        <v>0</v>
      </c>
      <c r="J883" s="10">
        <f>SUM('დამტკ. ბიუჯ.'!J883,'დამტკ. საკუთ.'!J883)</f>
        <v>0</v>
      </c>
      <c r="K883" s="10" t="s">
        <v>190</v>
      </c>
    </row>
    <row r="884" spans="1:11" ht="15" customHeight="1" x14ac:dyDescent="0.25">
      <c r="A884" t="str">
        <f t="shared" si="17"/>
        <v>b</v>
      </c>
      <c r="B884" s="8"/>
      <c r="C884" s="9" t="s">
        <v>14</v>
      </c>
      <c r="D884" s="10">
        <f>SUM('დამტკ. ბიუჯ.'!D884,'დამტკ. საკუთ.'!D884)</f>
        <v>0</v>
      </c>
      <c r="E884" s="10">
        <f>SUM('დამტკ. ბიუჯ.'!E884,'დამტკ. საკუთ.'!E884)</f>
        <v>0</v>
      </c>
      <c r="F884" s="10">
        <f>SUM('დამტკ. ბიუჯ.'!F884,'დამტკ. საკუთ.'!F884)</f>
        <v>0</v>
      </c>
      <c r="G884" s="10">
        <f>SUM('დამტკ. ბიუჯ.'!G884,'დამტკ. საკუთ.'!G884)</f>
        <v>0</v>
      </c>
      <c r="H884" s="10">
        <f>SUM('დამტკ. ბიუჯ.'!H884,'დამტკ. საკუთ.'!H884)</f>
        <v>0</v>
      </c>
      <c r="I884" s="10">
        <f>SUM('დამტკ. ბიუჯ.'!I884,'დამტკ. საკუთ.'!I884)</f>
        <v>0</v>
      </c>
      <c r="J884" s="10">
        <f>SUM('დამტკ. ბიუჯ.'!J884,'დამტკ. საკუთ.'!J884)</f>
        <v>0</v>
      </c>
      <c r="K884" s="10" t="s">
        <v>190</v>
      </c>
    </row>
    <row r="885" spans="1:11" ht="15" customHeight="1" x14ac:dyDescent="0.25">
      <c r="A885" t="str">
        <f t="shared" si="17"/>
        <v>b</v>
      </c>
      <c r="B885" s="8"/>
      <c r="C885" s="9" t="s">
        <v>15</v>
      </c>
      <c r="D885" s="10">
        <f>SUM('დამტკ. ბიუჯ.'!D885,'დამტკ. საკუთ.'!D885)</f>
        <v>0</v>
      </c>
      <c r="E885" s="10">
        <f>SUM('დამტკ. ბიუჯ.'!E885,'დამტკ. საკუთ.'!E885)</f>
        <v>0</v>
      </c>
      <c r="F885" s="10">
        <f>SUM('დამტკ. ბიუჯ.'!F885,'დამტკ. საკუთ.'!F885)</f>
        <v>0</v>
      </c>
      <c r="G885" s="10">
        <f>SUM('დამტკ. ბიუჯ.'!G885,'დამტკ. საკუთ.'!G885)</f>
        <v>0</v>
      </c>
      <c r="H885" s="10">
        <f>SUM('დამტკ. ბიუჯ.'!H885,'დამტკ. საკუთ.'!H885)</f>
        <v>0</v>
      </c>
      <c r="I885" s="10">
        <f>SUM('დამტკ. ბიუჯ.'!I885,'დამტკ. საკუთ.'!I885)</f>
        <v>0</v>
      </c>
      <c r="J885" s="10">
        <f>SUM('დამტკ. ბიუჯ.'!J885,'დამტკ. საკუთ.'!J885)</f>
        <v>0</v>
      </c>
      <c r="K885" s="10" t="s">
        <v>190</v>
      </c>
    </row>
    <row r="886" spans="1:11" ht="15" customHeight="1" x14ac:dyDescent="0.25">
      <c r="A886" t="str">
        <f t="shared" si="17"/>
        <v>a</v>
      </c>
      <c r="B886" s="8"/>
      <c r="C886" s="9" t="s">
        <v>16</v>
      </c>
      <c r="D886" s="10">
        <f>SUM('დამტკ. ბიუჯ.'!D886,'დამტკ. საკუთ.'!D886)</f>
        <v>9026000</v>
      </c>
      <c r="E886" s="10">
        <f>SUM('დამტკ. ბიუჯ.'!E886,'დამტკ. საკუთ.'!E886)</f>
        <v>3246000</v>
      </c>
      <c r="F886" s="10">
        <f>SUM('დამტკ. ბიუჯ.'!F886,'დამტკ. საკუთ.'!F886)</f>
        <v>3215000</v>
      </c>
      <c r="G886" s="10">
        <f>SUM('დამტკ. ბიუჯ.'!G886,'დამტკ. საკუთ.'!G886)</f>
        <v>2073000</v>
      </c>
      <c r="H886" s="10">
        <f>SUM('დამტკ. ბიუჯ.'!H886,'დამტკ. საკუთ.'!H886)</f>
        <v>492000</v>
      </c>
      <c r="I886" s="10">
        <f>SUM('დამტკ. ბიუჯ.'!I886,'დამტკ. საკუთ.'!I886)</f>
        <v>6461000</v>
      </c>
      <c r="J886" s="10">
        <f>SUM('დამტკ. ბიუჯ.'!J886,'დამტკ. საკუთ.'!J886)</f>
        <v>8534000</v>
      </c>
      <c r="K886" s="10" t="s">
        <v>190</v>
      </c>
    </row>
    <row r="887" spans="1:11" ht="15" customHeight="1" x14ac:dyDescent="0.25">
      <c r="A887" t="str">
        <f t="shared" si="17"/>
        <v>b</v>
      </c>
      <c r="B887" s="8"/>
      <c r="C887" s="9" t="s">
        <v>17</v>
      </c>
      <c r="D887" s="10">
        <f>SUM('დამტკ. ბიუჯ.'!D887,'დამტკ. საკუთ.'!D887)</f>
        <v>0</v>
      </c>
      <c r="E887" s="10">
        <f>SUM('დამტკ. ბიუჯ.'!E887,'დამტკ. საკუთ.'!E887)</f>
        <v>0</v>
      </c>
      <c r="F887" s="10">
        <f>SUM('დამტკ. ბიუჯ.'!F887,'დამტკ. საკუთ.'!F887)</f>
        <v>0</v>
      </c>
      <c r="G887" s="10">
        <f>SUM('დამტკ. ბიუჯ.'!G887,'დამტკ. საკუთ.'!G887)</f>
        <v>0</v>
      </c>
      <c r="H887" s="10">
        <f>SUM('დამტკ. ბიუჯ.'!H887,'დამტკ. საკუთ.'!H887)</f>
        <v>0</v>
      </c>
      <c r="I887" s="10">
        <f>SUM('დამტკ. ბიუჯ.'!I887,'დამტკ. საკუთ.'!I887)</f>
        <v>0</v>
      </c>
      <c r="J887" s="10">
        <f>SUM('დამტკ. ბიუჯ.'!J887,'დამტკ. საკუთ.'!J887)</f>
        <v>0</v>
      </c>
      <c r="K887" s="10" t="s">
        <v>190</v>
      </c>
    </row>
    <row r="888" spans="1:11" ht="15" customHeight="1" x14ac:dyDescent="0.25">
      <c r="A888" t="str">
        <f t="shared" si="17"/>
        <v>b</v>
      </c>
      <c r="B888" s="5"/>
      <c r="C888" s="6" t="s">
        <v>18</v>
      </c>
      <c r="D888" s="7">
        <f>SUM('დამტკ. ბიუჯ.'!D888,'დამტკ. საკუთ.'!D888)</f>
        <v>0</v>
      </c>
      <c r="E888" s="7">
        <f>SUM('დამტკ. ბიუჯ.'!E888,'დამტკ. საკუთ.'!E888)</f>
        <v>0</v>
      </c>
      <c r="F888" s="7">
        <f>SUM('დამტკ. ბიუჯ.'!F888,'დამტკ. საკუთ.'!F888)</f>
        <v>0</v>
      </c>
      <c r="G888" s="7">
        <f>SUM('დამტკ. ბიუჯ.'!G888,'დამტკ. საკუთ.'!G888)</f>
        <v>0</v>
      </c>
      <c r="H888" s="7">
        <f>SUM('დამტკ. ბიუჯ.'!H888,'დამტკ. საკუთ.'!H888)</f>
        <v>0</v>
      </c>
      <c r="I888" s="7">
        <f>SUM('დამტკ. ბიუჯ.'!I888,'დამტკ. საკუთ.'!I888)</f>
        <v>0</v>
      </c>
      <c r="J888" s="7">
        <f>SUM('დამტკ. ბიუჯ.'!J888,'დამტკ. საკუთ.'!J888)</f>
        <v>0</v>
      </c>
      <c r="K888" s="7" t="s">
        <v>190</v>
      </c>
    </row>
    <row r="889" spans="1:11" ht="15" customHeight="1" x14ac:dyDescent="0.25">
      <c r="A889" t="str">
        <f t="shared" si="17"/>
        <v>b</v>
      </c>
      <c r="B889" s="5"/>
      <c r="C889" s="6" t="s">
        <v>19</v>
      </c>
      <c r="D889" s="7">
        <f>SUM('დამტკ. ბიუჯ.'!D889,'დამტკ. საკუთ.'!D889)</f>
        <v>0</v>
      </c>
      <c r="E889" s="7">
        <f>SUM('დამტკ. ბიუჯ.'!E889,'დამტკ. საკუთ.'!E889)</f>
        <v>0</v>
      </c>
      <c r="F889" s="7">
        <f>SUM('დამტკ. ბიუჯ.'!F889,'დამტკ. საკუთ.'!F889)</f>
        <v>0</v>
      </c>
      <c r="G889" s="7">
        <f>SUM('დამტკ. ბიუჯ.'!G889,'დამტკ. საკუთ.'!G889)</f>
        <v>0</v>
      </c>
      <c r="H889" s="7">
        <f>SUM('დამტკ. ბიუჯ.'!H889,'დამტკ. საკუთ.'!H889)</f>
        <v>0</v>
      </c>
      <c r="I889" s="7">
        <f>SUM('დამტკ. ბიუჯ.'!I889,'დამტკ. საკუთ.'!I889)</f>
        <v>0</v>
      </c>
      <c r="J889" s="7">
        <f>SUM('დამტკ. ბიუჯ.'!J889,'დამტკ. საკუთ.'!J889)</f>
        <v>0</v>
      </c>
      <c r="K889" s="7" t="s">
        <v>190</v>
      </c>
    </row>
    <row r="890" spans="1:11" ht="15.75" customHeight="1" thickBot="1" x14ac:dyDescent="0.3">
      <c r="A890" t="str">
        <f t="shared" si="17"/>
        <v>b</v>
      </c>
      <c r="B890" s="11"/>
      <c r="C890" s="12" t="s">
        <v>20</v>
      </c>
      <c r="D890" s="13">
        <f>SUM('დამტკ. ბიუჯ.'!D890,'დამტკ. საკუთ.'!D890)</f>
        <v>0</v>
      </c>
      <c r="E890" s="13">
        <f>SUM('დამტკ. ბიუჯ.'!E890,'დამტკ. საკუთ.'!E890)</f>
        <v>0</v>
      </c>
      <c r="F890" s="13">
        <f>SUM('დამტკ. ბიუჯ.'!F890,'დამტკ. საკუთ.'!F890)</f>
        <v>0</v>
      </c>
      <c r="G890" s="13">
        <f>SUM('დამტკ. ბიუჯ.'!G890,'დამტკ. საკუთ.'!G890)</f>
        <v>0</v>
      </c>
      <c r="H890" s="13">
        <f>SUM('დამტკ. ბიუჯ.'!H890,'დამტკ. საკუთ.'!H890)</f>
        <v>0</v>
      </c>
      <c r="I890" s="13">
        <f>SUM('დამტკ. ბიუჯ.'!I890,'დამტკ. საკუთ.'!I890)</f>
        <v>0</v>
      </c>
      <c r="J890" s="13">
        <f>SUM('დამტკ. ბიუჯ.'!J890,'დამტკ. საკუთ.'!J890)</f>
        <v>0</v>
      </c>
      <c r="K890" s="13" t="s">
        <v>190</v>
      </c>
    </row>
    <row r="891" spans="1:11" ht="32.25" customHeight="1" thickTop="1" thickBot="1" x14ac:dyDescent="0.3">
      <c r="A891" t="str">
        <f t="shared" si="17"/>
        <v>a</v>
      </c>
      <c r="B891" s="16" t="s">
        <v>148</v>
      </c>
      <c r="C891" s="4" t="s">
        <v>149</v>
      </c>
      <c r="D891" s="4">
        <f>SUM('დამტკ. ბიუჯ.'!D891,'დამტკ. საკუთ.'!D891)</f>
        <v>1700000</v>
      </c>
      <c r="E891" s="4">
        <f>SUM('დამტკ. ბიუჯ.'!E891,'დამტკ. საკუთ.'!E891)</f>
        <v>425000</v>
      </c>
      <c r="F891" s="4">
        <f>SUM('დამტკ. ბიუჯ.'!F891,'დამტკ. საკუთ.'!F891)</f>
        <v>425000</v>
      </c>
      <c r="G891" s="4">
        <f>SUM('დამტკ. ბიუჯ.'!G891,'დამტკ. საკუთ.'!G891)</f>
        <v>425000</v>
      </c>
      <c r="H891" s="4">
        <f>SUM('დამტკ. ბიუჯ.'!H891,'დამტკ. საკუთ.'!H891)</f>
        <v>425000</v>
      </c>
      <c r="I891" s="4">
        <f>SUM('დამტკ. ბიუჯ.'!I891,'დამტკ. საკუთ.'!I891)</f>
        <v>850000</v>
      </c>
      <c r="J891" s="4">
        <f>SUM('დამტკ. ბიუჯ.'!J891,'დამტკ. საკუთ.'!J891)</f>
        <v>1275000</v>
      </c>
      <c r="K891" s="4" t="s">
        <v>190</v>
      </c>
    </row>
    <row r="892" spans="1:11" ht="15.75" customHeight="1" thickTop="1" x14ac:dyDescent="0.25">
      <c r="A892" t="str">
        <f t="shared" si="17"/>
        <v>a</v>
      </c>
      <c r="B892" s="5"/>
      <c r="C892" s="6" t="s">
        <v>10</v>
      </c>
      <c r="D892" s="7">
        <f>SUM('დამტკ. ბიუჯ.'!D892,'დამტკ. საკუთ.'!D892)</f>
        <v>1700000</v>
      </c>
      <c r="E892" s="7">
        <f>SUM('დამტკ. ბიუჯ.'!E892,'დამტკ. საკუთ.'!E892)</f>
        <v>425000</v>
      </c>
      <c r="F892" s="7">
        <f>SUM('დამტკ. ბიუჯ.'!F892,'დამტკ. საკუთ.'!F892)</f>
        <v>425000</v>
      </c>
      <c r="G892" s="7">
        <f>SUM('დამტკ. ბიუჯ.'!G892,'დამტკ. საკუთ.'!G892)</f>
        <v>425000</v>
      </c>
      <c r="H892" s="7">
        <f>SUM('დამტკ. ბიუჯ.'!H892,'დამტკ. საკუთ.'!H892)</f>
        <v>425000</v>
      </c>
      <c r="I892" s="7">
        <f>SUM('დამტკ. ბიუჯ.'!I892,'დამტკ. საკუთ.'!I892)</f>
        <v>850000</v>
      </c>
      <c r="J892" s="7">
        <f>SUM('დამტკ. ბიუჯ.'!J892,'დამტკ. საკუთ.'!J892)</f>
        <v>1275000</v>
      </c>
      <c r="K892" s="7" t="s">
        <v>190</v>
      </c>
    </row>
    <row r="893" spans="1:11" ht="15" customHeight="1" x14ac:dyDescent="0.25">
      <c r="A893" t="str">
        <f t="shared" si="17"/>
        <v>b</v>
      </c>
      <c r="B893" s="8"/>
      <c r="C893" s="9" t="s">
        <v>11</v>
      </c>
      <c r="D893" s="10">
        <f>SUM('დამტკ. ბიუჯ.'!D893,'დამტკ. საკუთ.'!D893)</f>
        <v>0</v>
      </c>
      <c r="E893" s="10">
        <f>SUM('დამტკ. ბიუჯ.'!E893,'დამტკ. საკუთ.'!E893)</f>
        <v>0</v>
      </c>
      <c r="F893" s="10">
        <f>SUM('დამტკ. ბიუჯ.'!F893,'დამტკ. საკუთ.'!F893)</f>
        <v>0</v>
      </c>
      <c r="G893" s="10">
        <f>SUM('დამტკ. ბიუჯ.'!G893,'დამტკ. საკუთ.'!G893)</f>
        <v>0</v>
      </c>
      <c r="H893" s="10">
        <f>SUM('დამტკ. ბიუჯ.'!H893,'დამტკ. საკუთ.'!H893)</f>
        <v>0</v>
      </c>
      <c r="I893" s="10">
        <f>SUM('დამტკ. ბიუჯ.'!I893,'დამტკ. საკუთ.'!I893)</f>
        <v>0</v>
      </c>
      <c r="J893" s="10">
        <f>SUM('დამტკ. ბიუჯ.'!J893,'დამტკ. საკუთ.'!J893)</f>
        <v>0</v>
      </c>
      <c r="K893" s="10" t="s">
        <v>190</v>
      </c>
    </row>
    <row r="894" spans="1:11" ht="15" customHeight="1" x14ac:dyDescent="0.25">
      <c r="A894" t="str">
        <f t="shared" si="17"/>
        <v>b</v>
      </c>
      <c r="B894" s="8"/>
      <c r="C894" s="9" t="s">
        <v>12</v>
      </c>
      <c r="D894" s="10">
        <f>SUM('დამტკ. ბიუჯ.'!D894,'დამტკ. საკუთ.'!D894)</f>
        <v>0</v>
      </c>
      <c r="E894" s="10">
        <f>SUM('დამტკ. ბიუჯ.'!E894,'დამტკ. საკუთ.'!E894)</f>
        <v>0</v>
      </c>
      <c r="F894" s="10">
        <f>SUM('დამტკ. ბიუჯ.'!F894,'დამტკ. საკუთ.'!F894)</f>
        <v>0</v>
      </c>
      <c r="G894" s="10">
        <f>SUM('დამტკ. ბიუჯ.'!G894,'დამტკ. საკუთ.'!G894)</f>
        <v>0</v>
      </c>
      <c r="H894" s="10">
        <f>SUM('დამტკ. ბიუჯ.'!H894,'დამტკ. საკუთ.'!H894)</f>
        <v>0</v>
      </c>
      <c r="I894" s="10">
        <f>SUM('დამტკ. ბიუჯ.'!I894,'დამტკ. საკუთ.'!I894)</f>
        <v>0</v>
      </c>
      <c r="J894" s="10">
        <f>SUM('დამტკ. ბიუჯ.'!J894,'დამტკ. საკუთ.'!J894)</f>
        <v>0</v>
      </c>
      <c r="K894" s="10" t="s">
        <v>190</v>
      </c>
    </row>
    <row r="895" spans="1:11" ht="15" customHeight="1" x14ac:dyDescent="0.25">
      <c r="A895" t="str">
        <f t="shared" si="17"/>
        <v>b</v>
      </c>
      <c r="B895" s="8"/>
      <c r="C895" s="9" t="s">
        <v>13</v>
      </c>
      <c r="D895" s="10">
        <f>SUM('დამტკ. ბიუჯ.'!D895,'დამტკ. საკუთ.'!D895)</f>
        <v>0</v>
      </c>
      <c r="E895" s="10">
        <f>SUM('დამტკ. ბიუჯ.'!E895,'დამტკ. საკუთ.'!E895)</f>
        <v>0</v>
      </c>
      <c r="F895" s="10">
        <f>SUM('დამტკ. ბიუჯ.'!F895,'დამტკ. საკუთ.'!F895)</f>
        <v>0</v>
      </c>
      <c r="G895" s="10">
        <f>SUM('დამტკ. ბიუჯ.'!G895,'დამტკ. საკუთ.'!G895)</f>
        <v>0</v>
      </c>
      <c r="H895" s="10">
        <f>SUM('დამტკ. ბიუჯ.'!H895,'დამტკ. საკუთ.'!H895)</f>
        <v>0</v>
      </c>
      <c r="I895" s="10">
        <f>SUM('დამტკ. ბიუჯ.'!I895,'დამტკ. საკუთ.'!I895)</f>
        <v>0</v>
      </c>
      <c r="J895" s="10">
        <f>SUM('დამტკ. ბიუჯ.'!J895,'დამტკ. საკუთ.'!J895)</f>
        <v>0</v>
      </c>
      <c r="K895" s="10" t="s">
        <v>190</v>
      </c>
    </row>
    <row r="896" spans="1:11" ht="15" customHeight="1" x14ac:dyDescent="0.25">
      <c r="A896" t="str">
        <f t="shared" si="17"/>
        <v>b</v>
      </c>
      <c r="B896" s="8"/>
      <c r="C896" s="9" t="s">
        <v>14</v>
      </c>
      <c r="D896" s="10">
        <f>SUM('დამტკ. ბიუჯ.'!D896,'დამტკ. საკუთ.'!D896)</f>
        <v>0</v>
      </c>
      <c r="E896" s="10">
        <f>SUM('დამტკ. ბიუჯ.'!E896,'დამტკ. საკუთ.'!E896)</f>
        <v>0</v>
      </c>
      <c r="F896" s="10">
        <f>SUM('დამტკ. ბიუჯ.'!F896,'დამტკ. საკუთ.'!F896)</f>
        <v>0</v>
      </c>
      <c r="G896" s="10">
        <f>SUM('დამტკ. ბიუჯ.'!G896,'დამტკ. საკუთ.'!G896)</f>
        <v>0</v>
      </c>
      <c r="H896" s="10">
        <f>SUM('დამტკ. ბიუჯ.'!H896,'დამტკ. საკუთ.'!H896)</f>
        <v>0</v>
      </c>
      <c r="I896" s="10">
        <f>SUM('დამტკ. ბიუჯ.'!I896,'დამტკ. საკუთ.'!I896)</f>
        <v>0</v>
      </c>
      <c r="J896" s="10">
        <f>SUM('დამტკ. ბიუჯ.'!J896,'დამტკ. საკუთ.'!J896)</f>
        <v>0</v>
      </c>
      <c r="K896" s="10" t="s">
        <v>190</v>
      </c>
    </row>
    <row r="897" spans="1:11" ht="15" customHeight="1" x14ac:dyDescent="0.25">
      <c r="A897" t="str">
        <f t="shared" si="17"/>
        <v>b</v>
      </c>
      <c r="B897" s="8"/>
      <c r="C897" s="9" t="s">
        <v>15</v>
      </c>
      <c r="D897" s="10">
        <f>SUM('დამტკ. ბიუჯ.'!D897,'დამტკ. საკუთ.'!D897)</f>
        <v>0</v>
      </c>
      <c r="E897" s="10">
        <f>SUM('დამტკ. ბიუჯ.'!E897,'დამტკ. საკუთ.'!E897)</f>
        <v>0</v>
      </c>
      <c r="F897" s="10">
        <f>SUM('დამტკ. ბიუჯ.'!F897,'დამტკ. საკუთ.'!F897)</f>
        <v>0</v>
      </c>
      <c r="G897" s="10">
        <f>SUM('დამტკ. ბიუჯ.'!G897,'დამტკ. საკუთ.'!G897)</f>
        <v>0</v>
      </c>
      <c r="H897" s="10">
        <f>SUM('დამტკ. ბიუჯ.'!H897,'დამტკ. საკუთ.'!H897)</f>
        <v>0</v>
      </c>
      <c r="I897" s="10">
        <f>SUM('დამტკ. ბიუჯ.'!I897,'დამტკ. საკუთ.'!I897)</f>
        <v>0</v>
      </c>
      <c r="J897" s="10">
        <f>SUM('დამტკ. ბიუჯ.'!J897,'დამტკ. საკუთ.'!J897)</f>
        <v>0</v>
      </c>
      <c r="K897" s="10" t="s">
        <v>190</v>
      </c>
    </row>
    <row r="898" spans="1:11" ht="15" customHeight="1" x14ac:dyDescent="0.25">
      <c r="A898" t="str">
        <f t="shared" si="17"/>
        <v>a</v>
      </c>
      <c r="B898" s="8"/>
      <c r="C898" s="9" t="s">
        <v>16</v>
      </c>
      <c r="D898" s="10">
        <f>SUM('დამტკ. ბიუჯ.'!D898,'დამტკ. საკუთ.'!D898)</f>
        <v>1700000</v>
      </c>
      <c r="E898" s="10">
        <f>SUM('დამტკ. ბიუჯ.'!E898,'დამტკ. საკუთ.'!E898)</f>
        <v>425000</v>
      </c>
      <c r="F898" s="10">
        <f>SUM('დამტკ. ბიუჯ.'!F898,'დამტკ. საკუთ.'!F898)</f>
        <v>425000</v>
      </c>
      <c r="G898" s="10">
        <f>SUM('დამტკ. ბიუჯ.'!G898,'დამტკ. საკუთ.'!G898)</f>
        <v>425000</v>
      </c>
      <c r="H898" s="10">
        <f>SUM('დამტკ. ბიუჯ.'!H898,'დამტკ. საკუთ.'!H898)</f>
        <v>425000</v>
      </c>
      <c r="I898" s="10">
        <f>SUM('დამტკ. ბიუჯ.'!I898,'დამტკ. საკუთ.'!I898)</f>
        <v>850000</v>
      </c>
      <c r="J898" s="10">
        <f>SUM('დამტკ. ბიუჯ.'!J898,'დამტკ. საკუთ.'!J898)</f>
        <v>1275000</v>
      </c>
      <c r="K898" s="10" t="s">
        <v>190</v>
      </c>
    </row>
    <row r="899" spans="1:11" ht="15" customHeight="1" x14ac:dyDescent="0.25">
      <c r="A899" t="str">
        <f t="shared" si="17"/>
        <v>b</v>
      </c>
      <c r="B899" s="8"/>
      <c r="C899" s="9" t="s">
        <v>17</v>
      </c>
      <c r="D899" s="10">
        <f>SUM('დამტკ. ბიუჯ.'!D899,'დამტკ. საკუთ.'!D899)</f>
        <v>0</v>
      </c>
      <c r="E899" s="10">
        <f>SUM('დამტკ. ბიუჯ.'!E899,'დამტკ. საკუთ.'!E899)</f>
        <v>0</v>
      </c>
      <c r="F899" s="10">
        <f>SUM('დამტკ. ბიუჯ.'!F899,'დამტკ. საკუთ.'!F899)</f>
        <v>0</v>
      </c>
      <c r="G899" s="10">
        <f>SUM('დამტკ. ბიუჯ.'!G899,'დამტკ. საკუთ.'!G899)</f>
        <v>0</v>
      </c>
      <c r="H899" s="10">
        <f>SUM('დამტკ. ბიუჯ.'!H899,'დამტკ. საკუთ.'!H899)</f>
        <v>0</v>
      </c>
      <c r="I899" s="10">
        <f>SUM('დამტკ. ბიუჯ.'!I899,'დამტკ. საკუთ.'!I899)</f>
        <v>0</v>
      </c>
      <c r="J899" s="10">
        <f>SUM('დამტკ. ბიუჯ.'!J899,'დამტკ. საკუთ.'!J899)</f>
        <v>0</v>
      </c>
      <c r="K899" s="10" t="s">
        <v>190</v>
      </c>
    </row>
    <row r="900" spans="1:11" ht="15" customHeight="1" x14ac:dyDescent="0.25">
      <c r="A900" t="str">
        <f t="shared" si="17"/>
        <v>b</v>
      </c>
      <c r="B900" s="5"/>
      <c r="C900" s="6" t="s">
        <v>18</v>
      </c>
      <c r="D900" s="7">
        <f>SUM('დამტკ. ბიუჯ.'!D900,'დამტკ. საკუთ.'!D900)</f>
        <v>0</v>
      </c>
      <c r="E900" s="7">
        <f>SUM('დამტკ. ბიუჯ.'!E900,'დამტკ. საკუთ.'!E900)</f>
        <v>0</v>
      </c>
      <c r="F900" s="7">
        <f>SUM('დამტკ. ბიუჯ.'!F900,'დამტკ. საკუთ.'!F900)</f>
        <v>0</v>
      </c>
      <c r="G900" s="7">
        <f>SUM('დამტკ. ბიუჯ.'!G900,'დამტკ. საკუთ.'!G900)</f>
        <v>0</v>
      </c>
      <c r="H900" s="7">
        <f>SUM('დამტკ. ბიუჯ.'!H900,'დამტკ. საკუთ.'!H900)</f>
        <v>0</v>
      </c>
      <c r="I900" s="7">
        <f>SUM('დამტკ. ბიუჯ.'!I900,'დამტკ. საკუთ.'!I900)</f>
        <v>0</v>
      </c>
      <c r="J900" s="7">
        <f>SUM('დამტკ. ბიუჯ.'!J900,'დამტკ. საკუთ.'!J900)</f>
        <v>0</v>
      </c>
      <c r="K900" s="7" t="s">
        <v>190</v>
      </c>
    </row>
    <row r="901" spans="1:11" ht="15" customHeight="1" x14ac:dyDescent="0.25">
      <c r="A901" t="str">
        <f t="shared" si="17"/>
        <v>b</v>
      </c>
      <c r="B901" s="5"/>
      <c r="C901" s="6" t="s">
        <v>19</v>
      </c>
      <c r="D901" s="7">
        <f>SUM('დამტკ. ბიუჯ.'!D901,'დამტკ. საკუთ.'!D901)</f>
        <v>0</v>
      </c>
      <c r="E901" s="7">
        <f>SUM('დამტკ. ბიუჯ.'!E901,'დამტკ. საკუთ.'!E901)</f>
        <v>0</v>
      </c>
      <c r="F901" s="7">
        <f>SUM('დამტკ. ბიუჯ.'!F901,'დამტკ. საკუთ.'!F901)</f>
        <v>0</v>
      </c>
      <c r="G901" s="7">
        <f>SUM('დამტკ. ბიუჯ.'!G901,'დამტკ. საკუთ.'!G901)</f>
        <v>0</v>
      </c>
      <c r="H901" s="7">
        <f>SUM('დამტკ. ბიუჯ.'!H901,'დამტკ. საკუთ.'!H901)</f>
        <v>0</v>
      </c>
      <c r="I901" s="7">
        <f>SUM('დამტკ. ბიუჯ.'!I901,'დამტკ. საკუთ.'!I901)</f>
        <v>0</v>
      </c>
      <c r="J901" s="7">
        <f>SUM('დამტკ. ბიუჯ.'!J901,'დამტკ. საკუთ.'!J901)</f>
        <v>0</v>
      </c>
      <c r="K901" s="7" t="s">
        <v>190</v>
      </c>
    </row>
    <row r="902" spans="1:11" ht="15.75" customHeight="1" thickBot="1" x14ac:dyDescent="0.3">
      <c r="A902" t="str">
        <f t="shared" si="17"/>
        <v>b</v>
      </c>
      <c r="B902" s="11"/>
      <c r="C902" s="12" t="s">
        <v>20</v>
      </c>
      <c r="D902" s="13">
        <f>SUM('დამტკ. ბიუჯ.'!D902,'დამტკ. საკუთ.'!D902)</f>
        <v>0</v>
      </c>
      <c r="E902" s="13">
        <f>SUM('დამტკ. ბიუჯ.'!E902,'დამტკ. საკუთ.'!E902)</f>
        <v>0</v>
      </c>
      <c r="F902" s="13">
        <f>SUM('დამტკ. ბიუჯ.'!F902,'დამტკ. საკუთ.'!F902)</f>
        <v>0</v>
      </c>
      <c r="G902" s="13">
        <f>SUM('დამტკ. ბიუჯ.'!G902,'დამტკ. საკუთ.'!G902)</f>
        <v>0</v>
      </c>
      <c r="H902" s="13">
        <f>SUM('დამტკ. ბიუჯ.'!H902,'დამტკ. საკუთ.'!H902)</f>
        <v>0</v>
      </c>
      <c r="I902" s="13">
        <f>SUM('დამტკ. ბიუჯ.'!I902,'დამტკ. საკუთ.'!I902)</f>
        <v>0</v>
      </c>
      <c r="J902" s="13">
        <f>SUM('დამტკ. ბიუჯ.'!J902,'დამტკ. საკუთ.'!J902)</f>
        <v>0</v>
      </c>
      <c r="K902" s="13" t="s">
        <v>190</v>
      </c>
    </row>
    <row r="903" spans="1:11" ht="32.25" customHeight="1" thickTop="1" thickBot="1" x14ac:dyDescent="0.3">
      <c r="A903" t="str">
        <f t="shared" si="17"/>
        <v>a</v>
      </c>
      <c r="B903" s="16" t="s">
        <v>150</v>
      </c>
      <c r="C903" s="4" t="s">
        <v>151</v>
      </c>
      <c r="D903" s="4">
        <f>SUM('დამტკ. ბიუჯ.'!D903,'დამტკ. საკუთ.'!D903)</f>
        <v>32000000</v>
      </c>
      <c r="E903" s="4">
        <f>SUM('დამტკ. ბიუჯ.'!E903,'დამტკ. საკუთ.'!E903)</f>
        <v>8345000</v>
      </c>
      <c r="F903" s="4">
        <f>SUM('დამტკ. ბიუჯ.'!F903,'დამტკ. საკუთ.'!F903)</f>
        <v>8620000</v>
      </c>
      <c r="G903" s="4">
        <f>SUM('დამტკ. ბიუჯ.'!G903,'დამტკ. საკუთ.'!G903)</f>
        <v>8717000</v>
      </c>
      <c r="H903" s="4">
        <f>SUM('დამტკ. ბიუჯ.'!H903,'დამტკ. საკუთ.'!H903)</f>
        <v>6318000</v>
      </c>
      <c r="I903" s="4">
        <f>SUM('დამტკ. ბიუჯ.'!I903,'დამტკ. საკუთ.'!I903)</f>
        <v>16965000</v>
      </c>
      <c r="J903" s="4">
        <f>SUM('დამტკ. ბიუჯ.'!J903,'დამტკ. საკუთ.'!J903)</f>
        <v>25682000</v>
      </c>
      <c r="K903" s="4" t="s">
        <v>190</v>
      </c>
    </row>
    <row r="904" spans="1:11" ht="15.75" customHeight="1" thickTop="1" x14ac:dyDescent="0.25">
      <c r="A904" t="str">
        <f t="shared" si="17"/>
        <v>a</v>
      </c>
      <c r="B904" s="5"/>
      <c r="C904" s="6" t="s">
        <v>10</v>
      </c>
      <c r="D904" s="7">
        <f>SUM('დამტკ. ბიუჯ.'!D904,'დამტკ. საკუთ.'!D904)</f>
        <v>32000000</v>
      </c>
      <c r="E904" s="7">
        <f>SUM('დამტკ. ბიუჯ.'!E904,'დამტკ. საკუთ.'!E904)</f>
        <v>8345000</v>
      </c>
      <c r="F904" s="7">
        <f>SUM('დამტკ. ბიუჯ.'!F904,'დამტკ. საკუთ.'!F904)</f>
        <v>8620000</v>
      </c>
      <c r="G904" s="7">
        <f>SUM('დამტკ. ბიუჯ.'!G904,'დამტკ. საკუთ.'!G904)</f>
        <v>8717000</v>
      </c>
      <c r="H904" s="7">
        <f>SUM('დამტკ. ბიუჯ.'!H904,'დამტკ. საკუთ.'!H904)</f>
        <v>6318000</v>
      </c>
      <c r="I904" s="7">
        <f>SUM('დამტკ. ბიუჯ.'!I904,'დამტკ. საკუთ.'!I904)</f>
        <v>16965000</v>
      </c>
      <c r="J904" s="7">
        <f>SUM('დამტკ. ბიუჯ.'!J904,'დამტკ. საკუთ.'!J904)</f>
        <v>25682000</v>
      </c>
      <c r="K904" s="7" t="s">
        <v>190</v>
      </c>
    </row>
    <row r="905" spans="1:11" ht="15" customHeight="1" x14ac:dyDescent="0.25">
      <c r="A905" t="str">
        <f t="shared" si="17"/>
        <v>b</v>
      </c>
      <c r="B905" s="8"/>
      <c r="C905" s="9" t="s">
        <v>11</v>
      </c>
      <c r="D905" s="10">
        <f>SUM('დამტკ. ბიუჯ.'!D905,'დამტკ. საკუთ.'!D905)</f>
        <v>0</v>
      </c>
      <c r="E905" s="10">
        <f>SUM('დამტკ. ბიუჯ.'!E905,'დამტკ. საკუთ.'!E905)</f>
        <v>0</v>
      </c>
      <c r="F905" s="10">
        <f>SUM('დამტკ. ბიუჯ.'!F905,'დამტკ. საკუთ.'!F905)</f>
        <v>0</v>
      </c>
      <c r="G905" s="10">
        <f>SUM('დამტკ. ბიუჯ.'!G905,'დამტკ. საკუთ.'!G905)</f>
        <v>0</v>
      </c>
      <c r="H905" s="10">
        <f>SUM('დამტკ. ბიუჯ.'!H905,'დამტკ. საკუთ.'!H905)</f>
        <v>0</v>
      </c>
      <c r="I905" s="10">
        <f>SUM('დამტკ. ბიუჯ.'!I905,'დამტკ. საკუთ.'!I905)</f>
        <v>0</v>
      </c>
      <c r="J905" s="10">
        <f>SUM('დამტკ. ბიუჯ.'!J905,'დამტკ. საკუთ.'!J905)</f>
        <v>0</v>
      </c>
      <c r="K905" s="10" t="s">
        <v>190</v>
      </c>
    </row>
    <row r="906" spans="1:11" ht="15" customHeight="1" x14ac:dyDescent="0.25">
      <c r="A906" t="str">
        <f t="shared" si="17"/>
        <v>a</v>
      </c>
      <c r="B906" s="8"/>
      <c r="C906" s="9" t="s">
        <v>12</v>
      </c>
      <c r="D906" s="10">
        <f>SUM('დამტკ. ბიუჯ.'!D906,'დამტკ. საკუთ.'!D906)</f>
        <v>36000</v>
      </c>
      <c r="E906" s="10">
        <f>SUM('დამტკ. ბიუჯ.'!E906,'დამტკ. საკუთ.'!E906)</f>
        <v>9000</v>
      </c>
      <c r="F906" s="10">
        <f>SUM('დამტკ. ბიუჯ.'!F906,'დამტკ. საკუთ.'!F906)</f>
        <v>9000</v>
      </c>
      <c r="G906" s="10">
        <f>SUM('დამტკ. ბიუჯ.'!G906,'დამტკ. საკუთ.'!G906)</f>
        <v>9000</v>
      </c>
      <c r="H906" s="10">
        <f>SUM('დამტკ. ბიუჯ.'!H906,'დამტკ. საკუთ.'!H906)</f>
        <v>9000</v>
      </c>
      <c r="I906" s="10">
        <f>SUM('დამტკ. ბიუჯ.'!I906,'დამტკ. საკუთ.'!I906)</f>
        <v>18000</v>
      </c>
      <c r="J906" s="10">
        <f>SUM('დამტკ. ბიუჯ.'!J906,'დამტკ. საკუთ.'!J906)</f>
        <v>27000</v>
      </c>
      <c r="K906" s="10" t="s">
        <v>190</v>
      </c>
    </row>
    <row r="907" spans="1:11" ht="15" customHeight="1" x14ac:dyDescent="0.25">
      <c r="A907" t="str">
        <f t="shared" si="17"/>
        <v>b</v>
      </c>
      <c r="B907" s="8"/>
      <c r="C907" s="9" t="s">
        <v>13</v>
      </c>
      <c r="D907" s="10">
        <f>SUM('დამტკ. ბიუჯ.'!D907,'დამტკ. საკუთ.'!D907)</f>
        <v>0</v>
      </c>
      <c r="E907" s="10">
        <f>SUM('დამტკ. ბიუჯ.'!E907,'დამტკ. საკუთ.'!E907)</f>
        <v>0</v>
      </c>
      <c r="F907" s="10">
        <f>SUM('დამტკ. ბიუჯ.'!F907,'დამტკ. საკუთ.'!F907)</f>
        <v>0</v>
      </c>
      <c r="G907" s="10">
        <f>SUM('დამტკ. ბიუჯ.'!G907,'დამტკ. საკუთ.'!G907)</f>
        <v>0</v>
      </c>
      <c r="H907" s="10">
        <f>SUM('დამტკ. ბიუჯ.'!H907,'დამტკ. საკუთ.'!H907)</f>
        <v>0</v>
      </c>
      <c r="I907" s="10">
        <f>SUM('დამტკ. ბიუჯ.'!I907,'დამტკ. საკუთ.'!I907)</f>
        <v>0</v>
      </c>
      <c r="J907" s="10">
        <f>SUM('დამტკ. ბიუჯ.'!J907,'დამტკ. საკუთ.'!J907)</f>
        <v>0</v>
      </c>
      <c r="K907" s="10" t="s">
        <v>190</v>
      </c>
    </row>
    <row r="908" spans="1:11" ht="15" customHeight="1" x14ac:dyDescent="0.25">
      <c r="A908" t="str">
        <f t="shared" si="17"/>
        <v>b</v>
      </c>
      <c r="B908" s="8"/>
      <c r="C908" s="9" t="s">
        <v>14</v>
      </c>
      <c r="D908" s="10">
        <f>SUM('დამტკ. ბიუჯ.'!D908,'დამტკ. საკუთ.'!D908)</f>
        <v>0</v>
      </c>
      <c r="E908" s="10">
        <f>SUM('დამტკ. ბიუჯ.'!E908,'დამტკ. საკუთ.'!E908)</f>
        <v>0</v>
      </c>
      <c r="F908" s="10">
        <f>SUM('დამტკ. ბიუჯ.'!F908,'დამტკ. საკუთ.'!F908)</f>
        <v>0</v>
      </c>
      <c r="G908" s="10">
        <f>SUM('დამტკ. ბიუჯ.'!G908,'დამტკ. საკუთ.'!G908)</f>
        <v>0</v>
      </c>
      <c r="H908" s="10">
        <f>SUM('დამტკ. ბიუჯ.'!H908,'დამტკ. საკუთ.'!H908)</f>
        <v>0</v>
      </c>
      <c r="I908" s="10">
        <f>SUM('დამტკ. ბიუჯ.'!I908,'დამტკ. საკუთ.'!I908)</f>
        <v>0</v>
      </c>
      <c r="J908" s="10">
        <f>SUM('დამტკ. ბიუჯ.'!J908,'დამტკ. საკუთ.'!J908)</f>
        <v>0</v>
      </c>
      <c r="K908" s="10" t="s">
        <v>190</v>
      </c>
    </row>
    <row r="909" spans="1:11" ht="15" customHeight="1" x14ac:dyDescent="0.25">
      <c r="A909" t="str">
        <f t="shared" si="17"/>
        <v>b</v>
      </c>
      <c r="B909" s="8"/>
      <c r="C909" s="9" t="s">
        <v>15</v>
      </c>
      <c r="D909" s="10">
        <f>SUM('დამტკ. ბიუჯ.'!D909,'დამტკ. საკუთ.'!D909)</f>
        <v>0</v>
      </c>
      <c r="E909" s="10">
        <f>SUM('დამტკ. ბიუჯ.'!E909,'დამტკ. საკუთ.'!E909)</f>
        <v>0</v>
      </c>
      <c r="F909" s="10">
        <f>SUM('დამტკ. ბიუჯ.'!F909,'დამტკ. საკუთ.'!F909)</f>
        <v>0</v>
      </c>
      <c r="G909" s="10">
        <f>SUM('დამტკ. ბიუჯ.'!G909,'დამტკ. საკუთ.'!G909)</f>
        <v>0</v>
      </c>
      <c r="H909" s="10">
        <f>SUM('დამტკ. ბიუჯ.'!H909,'დამტკ. საკუთ.'!H909)</f>
        <v>0</v>
      </c>
      <c r="I909" s="10">
        <f>SUM('დამტკ. ბიუჯ.'!I909,'დამტკ. საკუთ.'!I909)</f>
        <v>0</v>
      </c>
      <c r="J909" s="10">
        <f>SUM('დამტკ. ბიუჯ.'!J909,'დამტკ. საკუთ.'!J909)</f>
        <v>0</v>
      </c>
      <c r="K909" s="10" t="s">
        <v>190</v>
      </c>
    </row>
    <row r="910" spans="1:11" ht="15" customHeight="1" x14ac:dyDescent="0.25">
      <c r="A910" t="str">
        <f t="shared" si="17"/>
        <v>a</v>
      </c>
      <c r="B910" s="8"/>
      <c r="C910" s="9" t="s">
        <v>16</v>
      </c>
      <c r="D910" s="10">
        <f>SUM('დამტკ. ბიუჯ.'!D910,'დამტკ. საკუთ.'!D910)</f>
        <v>31964000</v>
      </c>
      <c r="E910" s="10">
        <f>SUM('დამტკ. ბიუჯ.'!E910,'დამტკ. საკუთ.'!E910)</f>
        <v>8336000</v>
      </c>
      <c r="F910" s="10">
        <f>SUM('დამტკ. ბიუჯ.'!F910,'დამტკ. საკუთ.'!F910)</f>
        <v>8611000</v>
      </c>
      <c r="G910" s="10">
        <f>SUM('დამტკ. ბიუჯ.'!G910,'დამტკ. საკუთ.'!G910)</f>
        <v>8708000</v>
      </c>
      <c r="H910" s="10">
        <f>SUM('დამტკ. ბიუჯ.'!H910,'დამტკ. საკუთ.'!H910)</f>
        <v>6309000</v>
      </c>
      <c r="I910" s="10">
        <f>SUM('დამტკ. ბიუჯ.'!I910,'დამტკ. საკუთ.'!I910)</f>
        <v>16947000</v>
      </c>
      <c r="J910" s="10">
        <f>SUM('დამტკ. ბიუჯ.'!J910,'დამტკ. საკუთ.'!J910)</f>
        <v>25655000</v>
      </c>
      <c r="K910" s="10" t="s">
        <v>190</v>
      </c>
    </row>
    <row r="911" spans="1:11" ht="15" customHeight="1" x14ac:dyDescent="0.25">
      <c r="A911" t="str">
        <f t="shared" si="17"/>
        <v>b</v>
      </c>
      <c r="B911" s="8"/>
      <c r="C911" s="9" t="s">
        <v>17</v>
      </c>
      <c r="D911" s="10">
        <f>SUM('დამტკ. ბიუჯ.'!D911,'დამტკ. საკუთ.'!D911)</f>
        <v>0</v>
      </c>
      <c r="E911" s="10">
        <f>SUM('დამტკ. ბიუჯ.'!E911,'დამტკ. საკუთ.'!E911)</f>
        <v>0</v>
      </c>
      <c r="F911" s="10">
        <f>SUM('დამტკ. ბიუჯ.'!F911,'დამტკ. საკუთ.'!F911)</f>
        <v>0</v>
      </c>
      <c r="G911" s="10">
        <f>SUM('დამტკ. ბიუჯ.'!G911,'დამტკ. საკუთ.'!G911)</f>
        <v>0</v>
      </c>
      <c r="H911" s="10">
        <f>SUM('დამტკ. ბიუჯ.'!H911,'დამტკ. საკუთ.'!H911)</f>
        <v>0</v>
      </c>
      <c r="I911" s="10">
        <f>SUM('დამტკ. ბიუჯ.'!I911,'დამტკ. საკუთ.'!I911)</f>
        <v>0</v>
      </c>
      <c r="J911" s="10">
        <f>SUM('დამტკ. ბიუჯ.'!J911,'დამტკ. საკუთ.'!J911)</f>
        <v>0</v>
      </c>
      <c r="K911" s="10" t="s">
        <v>190</v>
      </c>
    </row>
    <row r="912" spans="1:11" ht="15" customHeight="1" x14ac:dyDescent="0.25">
      <c r="A912" t="str">
        <f t="shared" si="17"/>
        <v>b</v>
      </c>
      <c r="B912" s="5"/>
      <c r="C912" s="6" t="s">
        <v>18</v>
      </c>
      <c r="D912" s="7">
        <f>SUM('დამტკ. ბიუჯ.'!D912,'დამტკ. საკუთ.'!D912)</f>
        <v>0</v>
      </c>
      <c r="E912" s="7">
        <f>SUM('დამტკ. ბიუჯ.'!E912,'დამტკ. საკუთ.'!E912)</f>
        <v>0</v>
      </c>
      <c r="F912" s="7">
        <f>SUM('დამტკ. ბიუჯ.'!F912,'დამტკ. საკუთ.'!F912)</f>
        <v>0</v>
      </c>
      <c r="G912" s="7">
        <f>SUM('დამტკ. ბიუჯ.'!G912,'დამტკ. საკუთ.'!G912)</f>
        <v>0</v>
      </c>
      <c r="H912" s="7">
        <f>SUM('დამტკ. ბიუჯ.'!H912,'დამტკ. საკუთ.'!H912)</f>
        <v>0</v>
      </c>
      <c r="I912" s="7">
        <f>SUM('დამტკ. ბიუჯ.'!I912,'დამტკ. საკუთ.'!I912)</f>
        <v>0</v>
      </c>
      <c r="J912" s="7">
        <f>SUM('დამტკ. ბიუჯ.'!J912,'დამტკ. საკუთ.'!J912)</f>
        <v>0</v>
      </c>
      <c r="K912" s="7" t="s">
        <v>190</v>
      </c>
    </row>
    <row r="913" spans="1:11" ht="15" customHeight="1" x14ac:dyDescent="0.25">
      <c r="A913" t="str">
        <f t="shared" si="17"/>
        <v>b</v>
      </c>
      <c r="B913" s="5"/>
      <c r="C913" s="6" t="s">
        <v>19</v>
      </c>
      <c r="D913" s="7">
        <f>SUM('დამტკ. ბიუჯ.'!D913,'დამტკ. საკუთ.'!D913)</f>
        <v>0</v>
      </c>
      <c r="E913" s="7">
        <f>SUM('დამტკ. ბიუჯ.'!E913,'დამტკ. საკუთ.'!E913)</f>
        <v>0</v>
      </c>
      <c r="F913" s="7">
        <f>SUM('დამტკ. ბიუჯ.'!F913,'დამტკ. საკუთ.'!F913)</f>
        <v>0</v>
      </c>
      <c r="G913" s="7">
        <f>SUM('დამტკ. ბიუჯ.'!G913,'დამტკ. საკუთ.'!G913)</f>
        <v>0</v>
      </c>
      <c r="H913" s="7">
        <f>SUM('დამტკ. ბიუჯ.'!H913,'დამტკ. საკუთ.'!H913)</f>
        <v>0</v>
      </c>
      <c r="I913" s="7">
        <f>SUM('დამტკ. ბიუჯ.'!I913,'დამტკ. საკუთ.'!I913)</f>
        <v>0</v>
      </c>
      <c r="J913" s="7">
        <f>SUM('დამტკ. ბიუჯ.'!J913,'დამტკ. საკუთ.'!J913)</f>
        <v>0</v>
      </c>
      <c r="K913" s="7" t="s">
        <v>190</v>
      </c>
    </row>
    <row r="914" spans="1:11" ht="15.75" customHeight="1" thickBot="1" x14ac:dyDescent="0.3">
      <c r="A914" t="str">
        <f t="shared" si="17"/>
        <v>b</v>
      </c>
      <c r="B914" s="11"/>
      <c r="C914" s="12" t="s">
        <v>20</v>
      </c>
      <c r="D914" s="13">
        <f>SUM('დამტკ. ბიუჯ.'!D914,'დამტკ. საკუთ.'!D914)</f>
        <v>0</v>
      </c>
      <c r="E914" s="13">
        <f>SUM('დამტკ. ბიუჯ.'!E914,'დამტკ. საკუთ.'!E914)</f>
        <v>0</v>
      </c>
      <c r="F914" s="13">
        <f>SUM('დამტკ. ბიუჯ.'!F914,'დამტკ. საკუთ.'!F914)</f>
        <v>0</v>
      </c>
      <c r="G914" s="13">
        <f>SUM('დამტკ. ბიუჯ.'!G914,'დამტკ. საკუთ.'!G914)</f>
        <v>0</v>
      </c>
      <c r="H914" s="13">
        <f>SUM('დამტკ. ბიუჯ.'!H914,'დამტკ. საკუთ.'!H914)</f>
        <v>0</v>
      </c>
      <c r="I914" s="13">
        <f>SUM('დამტკ. ბიუჯ.'!I914,'დამტკ. საკუთ.'!I914)</f>
        <v>0</v>
      </c>
      <c r="J914" s="13">
        <f>SUM('დამტკ. ბიუჯ.'!J914,'დამტკ. საკუთ.'!J914)</f>
        <v>0</v>
      </c>
      <c r="K914" s="13" t="s">
        <v>190</v>
      </c>
    </row>
    <row r="915" spans="1:11" ht="32.25" customHeight="1" thickTop="1" thickBot="1" x14ac:dyDescent="0.3">
      <c r="A915" t="str">
        <f t="shared" si="17"/>
        <v>a</v>
      </c>
      <c r="B915" s="16" t="s">
        <v>152</v>
      </c>
      <c r="C915" s="4" t="s">
        <v>151</v>
      </c>
      <c r="D915" s="4">
        <f>SUM('დამტკ. ბიუჯ.'!D915,'დამტკ. საკუთ.'!D915)</f>
        <v>32000000</v>
      </c>
      <c r="E915" s="4">
        <f>SUM('დამტკ. ბიუჯ.'!E915,'დამტკ. საკუთ.'!E915)</f>
        <v>8345000</v>
      </c>
      <c r="F915" s="4">
        <f>SUM('დამტკ. ბიუჯ.'!F915,'დამტკ. საკუთ.'!F915)</f>
        <v>8620000</v>
      </c>
      <c r="G915" s="4">
        <f>SUM('დამტკ. ბიუჯ.'!G915,'დამტკ. საკუთ.'!G915)</f>
        <v>8717000</v>
      </c>
      <c r="H915" s="4">
        <f>SUM('დამტკ. ბიუჯ.'!H915,'დამტკ. საკუთ.'!H915)</f>
        <v>6318000</v>
      </c>
      <c r="I915" s="4">
        <f>SUM('დამტკ. ბიუჯ.'!I915,'დამტკ. საკუთ.'!I915)</f>
        <v>16965000</v>
      </c>
      <c r="J915" s="4">
        <f>SUM('დამტკ. ბიუჯ.'!J915,'დამტკ. საკუთ.'!J915)</f>
        <v>25682000</v>
      </c>
      <c r="K915" s="4" t="s">
        <v>190</v>
      </c>
    </row>
    <row r="916" spans="1:11" ht="15.75" customHeight="1" thickTop="1" x14ac:dyDescent="0.25">
      <c r="A916" t="str">
        <f t="shared" si="17"/>
        <v>a</v>
      </c>
      <c r="B916" s="5"/>
      <c r="C916" s="6" t="s">
        <v>10</v>
      </c>
      <c r="D916" s="7">
        <f>SUM('დამტკ. ბიუჯ.'!D916,'დამტკ. საკუთ.'!D916)</f>
        <v>32000000</v>
      </c>
      <c r="E916" s="7">
        <f>SUM('დამტკ. ბიუჯ.'!E916,'დამტკ. საკუთ.'!E916)</f>
        <v>8345000</v>
      </c>
      <c r="F916" s="7">
        <f>SUM('დამტკ. ბიუჯ.'!F916,'დამტკ. საკუთ.'!F916)</f>
        <v>8620000</v>
      </c>
      <c r="G916" s="7">
        <f>SUM('დამტკ. ბიუჯ.'!G916,'დამტკ. საკუთ.'!G916)</f>
        <v>8717000</v>
      </c>
      <c r="H916" s="7">
        <f>SUM('დამტკ. ბიუჯ.'!H916,'დამტკ. საკუთ.'!H916)</f>
        <v>6318000</v>
      </c>
      <c r="I916" s="7">
        <f>SUM('დამტკ. ბიუჯ.'!I916,'დამტკ. საკუთ.'!I916)</f>
        <v>16965000</v>
      </c>
      <c r="J916" s="7">
        <f>SUM('დამტკ. ბიუჯ.'!J916,'დამტკ. საკუთ.'!J916)</f>
        <v>25682000</v>
      </c>
      <c r="K916" s="7" t="s">
        <v>190</v>
      </c>
    </row>
    <row r="917" spans="1:11" ht="15" customHeight="1" x14ac:dyDescent="0.25">
      <c r="A917" t="str">
        <f t="shared" si="17"/>
        <v>b</v>
      </c>
      <c r="B917" s="8"/>
      <c r="C917" s="9" t="s">
        <v>11</v>
      </c>
      <c r="D917" s="10">
        <f>SUM('დამტკ. ბიუჯ.'!D917,'დამტკ. საკუთ.'!D917)</f>
        <v>0</v>
      </c>
      <c r="E917" s="10">
        <f>SUM('დამტკ. ბიუჯ.'!E917,'დამტკ. საკუთ.'!E917)</f>
        <v>0</v>
      </c>
      <c r="F917" s="10">
        <f>SUM('დამტკ. ბიუჯ.'!F917,'დამტკ. საკუთ.'!F917)</f>
        <v>0</v>
      </c>
      <c r="G917" s="10">
        <f>SUM('დამტკ. ბიუჯ.'!G917,'დამტკ. საკუთ.'!G917)</f>
        <v>0</v>
      </c>
      <c r="H917" s="10">
        <f>SUM('დამტკ. ბიუჯ.'!H917,'დამტკ. საკუთ.'!H917)</f>
        <v>0</v>
      </c>
      <c r="I917" s="10">
        <f>SUM('დამტკ. ბიუჯ.'!I917,'დამტკ. საკუთ.'!I917)</f>
        <v>0</v>
      </c>
      <c r="J917" s="10">
        <f>SUM('დამტკ. ბიუჯ.'!J917,'დამტკ. საკუთ.'!J917)</f>
        <v>0</v>
      </c>
      <c r="K917" s="10" t="s">
        <v>190</v>
      </c>
    </row>
    <row r="918" spans="1:11" ht="15" customHeight="1" x14ac:dyDescent="0.25">
      <c r="A918" t="str">
        <f t="shared" si="17"/>
        <v>a</v>
      </c>
      <c r="B918" s="8"/>
      <c r="C918" s="9" t="s">
        <v>12</v>
      </c>
      <c r="D918" s="10">
        <f>SUM('დამტკ. ბიუჯ.'!D918,'დამტკ. საკუთ.'!D918)</f>
        <v>36000</v>
      </c>
      <c r="E918" s="10">
        <f>SUM('დამტკ. ბიუჯ.'!E918,'დამტკ. საკუთ.'!E918)</f>
        <v>9000</v>
      </c>
      <c r="F918" s="10">
        <f>SUM('დამტკ. ბიუჯ.'!F918,'დამტკ. საკუთ.'!F918)</f>
        <v>9000</v>
      </c>
      <c r="G918" s="10">
        <f>SUM('დამტკ. ბიუჯ.'!G918,'დამტკ. საკუთ.'!G918)</f>
        <v>9000</v>
      </c>
      <c r="H918" s="10">
        <f>SUM('დამტკ. ბიუჯ.'!H918,'დამტკ. საკუთ.'!H918)</f>
        <v>9000</v>
      </c>
      <c r="I918" s="10">
        <f>SUM('დამტკ. ბიუჯ.'!I918,'დამტკ. საკუთ.'!I918)</f>
        <v>18000</v>
      </c>
      <c r="J918" s="10">
        <f>SUM('დამტკ. ბიუჯ.'!J918,'დამტკ. საკუთ.'!J918)</f>
        <v>27000</v>
      </c>
      <c r="K918" s="10" t="s">
        <v>190</v>
      </c>
    </row>
    <row r="919" spans="1:11" ht="15" customHeight="1" x14ac:dyDescent="0.25">
      <c r="A919" t="str">
        <f t="shared" si="17"/>
        <v>b</v>
      </c>
      <c r="B919" s="8"/>
      <c r="C919" s="9" t="s">
        <v>13</v>
      </c>
      <c r="D919" s="10">
        <f>SUM('დამტკ. ბიუჯ.'!D919,'დამტკ. საკუთ.'!D919)</f>
        <v>0</v>
      </c>
      <c r="E919" s="10">
        <f>SUM('დამტკ. ბიუჯ.'!E919,'დამტკ. საკუთ.'!E919)</f>
        <v>0</v>
      </c>
      <c r="F919" s="10">
        <f>SUM('დამტკ. ბიუჯ.'!F919,'დამტკ. საკუთ.'!F919)</f>
        <v>0</v>
      </c>
      <c r="G919" s="10">
        <f>SUM('დამტკ. ბიუჯ.'!G919,'დამტკ. საკუთ.'!G919)</f>
        <v>0</v>
      </c>
      <c r="H919" s="10">
        <f>SUM('დამტკ. ბიუჯ.'!H919,'დამტკ. საკუთ.'!H919)</f>
        <v>0</v>
      </c>
      <c r="I919" s="10">
        <f>SUM('დამტკ. ბიუჯ.'!I919,'დამტკ. საკუთ.'!I919)</f>
        <v>0</v>
      </c>
      <c r="J919" s="10">
        <f>SUM('დამტკ. ბიუჯ.'!J919,'დამტკ. საკუთ.'!J919)</f>
        <v>0</v>
      </c>
      <c r="K919" s="10" t="s">
        <v>190</v>
      </c>
    </row>
    <row r="920" spans="1:11" ht="15" customHeight="1" x14ac:dyDescent="0.25">
      <c r="A920" t="str">
        <f t="shared" ref="A920:A983" si="18">IF(OR(D920&lt;&gt;0,E920&lt;&gt;0,F920&lt;&gt;0,G920&lt;&gt;0,H920&lt;&gt;0,),"a","b")</f>
        <v>b</v>
      </c>
      <c r="B920" s="8"/>
      <c r="C920" s="9" t="s">
        <v>14</v>
      </c>
      <c r="D920" s="10">
        <f>SUM('დამტკ. ბიუჯ.'!D920,'დამტკ. საკუთ.'!D920)</f>
        <v>0</v>
      </c>
      <c r="E920" s="10">
        <f>SUM('დამტკ. ბიუჯ.'!E920,'დამტკ. საკუთ.'!E920)</f>
        <v>0</v>
      </c>
      <c r="F920" s="10">
        <f>SUM('დამტკ. ბიუჯ.'!F920,'დამტკ. საკუთ.'!F920)</f>
        <v>0</v>
      </c>
      <c r="G920" s="10">
        <f>SUM('დამტკ. ბიუჯ.'!G920,'დამტკ. საკუთ.'!G920)</f>
        <v>0</v>
      </c>
      <c r="H920" s="10">
        <f>SUM('დამტკ. ბიუჯ.'!H920,'დამტკ. საკუთ.'!H920)</f>
        <v>0</v>
      </c>
      <c r="I920" s="10">
        <f>SUM('დამტკ. ბიუჯ.'!I920,'დამტკ. საკუთ.'!I920)</f>
        <v>0</v>
      </c>
      <c r="J920" s="10">
        <f>SUM('დამტკ. ბიუჯ.'!J920,'დამტკ. საკუთ.'!J920)</f>
        <v>0</v>
      </c>
      <c r="K920" s="10" t="s">
        <v>190</v>
      </c>
    </row>
    <row r="921" spans="1:11" ht="15" customHeight="1" x14ac:dyDescent="0.25">
      <c r="A921" t="str">
        <f t="shared" si="18"/>
        <v>b</v>
      </c>
      <c r="B921" s="8"/>
      <c r="C921" s="9" t="s">
        <v>15</v>
      </c>
      <c r="D921" s="10">
        <f>SUM('დამტკ. ბიუჯ.'!D921,'დამტკ. საკუთ.'!D921)</f>
        <v>0</v>
      </c>
      <c r="E921" s="10">
        <f>SUM('დამტკ. ბიუჯ.'!E921,'დამტკ. საკუთ.'!E921)</f>
        <v>0</v>
      </c>
      <c r="F921" s="10">
        <f>SUM('დამტკ. ბიუჯ.'!F921,'დამტკ. საკუთ.'!F921)</f>
        <v>0</v>
      </c>
      <c r="G921" s="10">
        <f>SUM('დამტკ. ბიუჯ.'!G921,'დამტკ. საკუთ.'!G921)</f>
        <v>0</v>
      </c>
      <c r="H921" s="10">
        <f>SUM('დამტკ. ბიუჯ.'!H921,'დამტკ. საკუთ.'!H921)</f>
        <v>0</v>
      </c>
      <c r="I921" s="10">
        <f>SUM('დამტკ. ბიუჯ.'!I921,'დამტკ. საკუთ.'!I921)</f>
        <v>0</v>
      </c>
      <c r="J921" s="10">
        <f>SUM('დამტკ. ბიუჯ.'!J921,'დამტკ. საკუთ.'!J921)</f>
        <v>0</v>
      </c>
      <c r="K921" s="10" t="s">
        <v>190</v>
      </c>
    </row>
    <row r="922" spans="1:11" ht="15" customHeight="1" x14ac:dyDescent="0.25">
      <c r="A922" t="str">
        <f t="shared" si="18"/>
        <v>a</v>
      </c>
      <c r="B922" s="8"/>
      <c r="C922" s="9" t="s">
        <v>16</v>
      </c>
      <c r="D922" s="10">
        <f>SUM('დამტკ. ბიუჯ.'!D922,'დამტკ. საკუთ.'!D922)</f>
        <v>31964000</v>
      </c>
      <c r="E922" s="10">
        <f>SUM('დამტკ. ბიუჯ.'!E922,'დამტკ. საკუთ.'!E922)</f>
        <v>8336000</v>
      </c>
      <c r="F922" s="10">
        <f>SUM('დამტკ. ბიუჯ.'!F922,'დამტკ. საკუთ.'!F922)</f>
        <v>8611000</v>
      </c>
      <c r="G922" s="10">
        <f>SUM('დამტკ. ბიუჯ.'!G922,'დამტკ. საკუთ.'!G922)</f>
        <v>8708000</v>
      </c>
      <c r="H922" s="10">
        <f>SUM('დამტკ. ბიუჯ.'!H922,'დამტკ. საკუთ.'!H922)</f>
        <v>6309000</v>
      </c>
      <c r="I922" s="10">
        <f>SUM('დამტკ. ბიუჯ.'!I922,'დამტკ. საკუთ.'!I922)</f>
        <v>16947000</v>
      </c>
      <c r="J922" s="10">
        <f>SUM('დამტკ. ბიუჯ.'!J922,'დამტკ. საკუთ.'!J922)</f>
        <v>25655000</v>
      </c>
      <c r="K922" s="10" t="s">
        <v>190</v>
      </c>
    </row>
    <row r="923" spans="1:11" ht="15" customHeight="1" x14ac:dyDescent="0.25">
      <c r="A923" t="str">
        <f t="shared" si="18"/>
        <v>b</v>
      </c>
      <c r="B923" s="8"/>
      <c r="C923" s="9" t="s">
        <v>17</v>
      </c>
      <c r="D923" s="10">
        <f>SUM('დამტკ. ბიუჯ.'!D923,'დამტკ. საკუთ.'!D923)</f>
        <v>0</v>
      </c>
      <c r="E923" s="10">
        <f>SUM('დამტკ. ბიუჯ.'!E923,'დამტკ. საკუთ.'!E923)</f>
        <v>0</v>
      </c>
      <c r="F923" s="10">
        <f>SUM('დამტკ. ბიუჯ.'!F923,'დამტკ. საკუთ.'!F923)</f>
        <v>0</v>
      </c>
      <c r="G923" s="10">
        <f>SUM('დამტკ. ბიუჯ.'!G923,'დამტკ. საკუთ.'!G923)</f>
        <v>0</v>
      </c>
      <c r="H923" s="10">
        <f>SUM('დამტკ. ბიუჯ.'!H923,'დამტკ. საკუთ.'!H923)</f>
        <v>0</v>
      </c>
      <c r="I923" s="10">
        <f>SUM('დამტკ. ბიუჯ.'!I923,'დამტკ. საკუთ.'!I923)</f>
        <v>0</v>
      </c>
      <c r="J923" s="10">
        <f>SUM('დამტკ. ბიუჯ.'!J923,'დამტკ. საკუთ.'!J923)</f>
        <v>0</v>
      </c>
      <c r="K923" s="10" t="s">
        <v>190</v>
      </c>
    </row>
    <row r="924" spans="1:11" ht="15" customHeight="1" x14ac:dyDescent="0.25">
      <c r="A924" t="str">
        <f t="shared" si="18"/>
        <v>b</v>
      </c>
      <c r="B924" s="5"/>
      <c r="C924" s="6" t="s">
        <v>18</v>
      </c>
      <c r="D924" s="7">
        <f>SUM('დამტკ. ბიუჯ.'!D924,'დამტკ. საკუთ.'!D924)</f>
        <v>0</v>
      </c>
      <c r="E924" s="7">
        <f>SUM('დამტკ. ბიუჯ.'!E924,'დამტკ. საკუთ.'!E924)</f>
        <v>0</v>
      </c>
      <c r="F924" s="7">
        <f>SUM('დამტკ. ბიუჯ.'!F924,'დამტკ. საკუთ.'!F924)</f>
        <v>0</v>
      </c>
      <c r="G924" s="7">
        <f>SUM('დამტკ. ბიუჯ.'!G924,'დამტკ. საკუთ.'!G924)</f>
        <v>0</v>
      </c>
      <c r="H924" s="7">
        <f>SUM('დამტკ. ბიუჯ.'!H924,'დამტკ. საკუთ.'!H924)</f>
        <v>0</v>
      </c>
      <c r="I924" s="7">
        <f>SUM('დამტკ. ბიუჯ.'!I924,'დამტკ. საკუთ.'!I924)</f>
        <v>0</v>
      </c>
      <c r="J924" s="7">
        <f>SUM('დამტკ. ბიუჯ.'!J924,'დამტკ. საკუთ.'!J924)</f>
        <v>0</v>
      </c>
      <c r="K924" s="7" t="s">
        <v>190</v>
      </c>
    </row>
    <row r="925" spans="1:11" ht="15" customHeight="1" x14ac:dyDescent="0.25">
      <c r="A925" t="str">
        <f t="shared" si="18"/>
        <v>b</v>
      </c>
      <c r="B925" s="5"/>
      <c r="C925" s="6" t="s">
        <v>19</v>
      </c>
      <c r="D925" s="7">
        <f>SUM('დამტკ. ბიუჯ.'!D925,'დამტკ. საკუთ.'!D925)</f>
        <v>0</v>
      </c>
      <c r="E925" s="7">
        <f>SUM('დამტკ. ბიუჯ.'!E925,'დამტკ. საკუთ.'!E925)</f>
        <v>0</v>
      </c>
      <c r="F925" s="7">
        <f>SUM('დამტკ. ბიუჯ.'!F925,'დამტკ. საკუთ.'!F925)</f>
        <v>0</v>
      </c>
      <c r="G925" s="7">
        <f>SUM('დამტკ. ბიუჯ.'!G925,'დამტკ. საკუთ.'!G925)</f>
        <v>0</v>
      </c>
      <c r="H925" s="7">
        <f>SUM('დამტკ. ბიუჯ.'!H925,'დამტკ. საკუთ.'!H925)</f>
        <v>0</v>
      </c>
      <c r="I925" s="7">
        <f>SUM('დამტკ. ბიუჯ.'!I925,'დამტკ. საკუთ.'!I925)</f>
        <v>0</v>
      </c>
      <c r="J925" s="7">
        <f>SUM('დამტკ. ბიუჯ.'!J925,'დამტკ. საკუთ.'!J925)</f>
        <v>0</v>
      </c>
      <c r="K925" s="7" t="s">
        <v>190</v>
      </c>
    </row>
    <row r="926" spans="1:11" ht="15.75" customHeight="1" thickBot="1" x14ac:dyDescent="0.3">
      <c r="A926" t="str">
        <f t="shared" si="18"/>
        <v>b</v>
      </c>
      <c r="B926" s="11"/>
      <c r="C926" s="12" t="s">
        <v>20</v>
      </c>
      <c r="D926" s="13">
        <f>SUM('დამტკ. ბიუჯ.'!D926,'დამტკ. საკუთ.'!D926)</f>
        <v>0</v>
      </c>
      <c r="E926" s="13">
        <f>SUM('დამტკ. ბიუჯ.'!E926,'დამტკ. საკუთ.'!E926)</f>
        <v>0</v>
      </c>
      <c r="F926" s="13">
        <f>SUM('დამტკ. ბიუჯ.'!F926,'დამტკ. საკუთ.'!F926)</f>
        <v>0</v>
      </c>
      <c r="G926" s="13">
        <f>SUM('დამტკ. ბიუჯ.'!G926,'დამტკ. საკუთ.'!G926)</f>
        <v>0</v>
      </c>
      <c r="H926" s="13">
        <f>SUM('დამტკ. ბიუჯ.'!H926,'დამტკ. საკუთ.'!H926)</f>
        <v>0</v>
      </c>
      <c r="I926" s="13">
        <f>SUM('დამტკ. ბიუჯ.'!I926,'დამტკ. საკუთ.'!I926)</f>
        <v>0</v>
      </c>
      <c r="J926" s="13">
        <f>SUM('დამტკ. ბიუჯ.'!J926,'დამტკ. საკუთ.'!J926)</f>
        <v>0</v>
      </c>
      <c r="K926" s="13" t="s">
        <v>190</v>
      </c>
    </row>
    <row r="927" spans="1:11" ht="31.5" customHeight="1" thickTop="1" thickBot="1" x14ac:dyDescent="0.3">
      <c r="A927" t="str">
        <f t="shared" si="18"/>
        <v>a</v>
      </c>
      <c r="B927" s="3" t="s">
        <v>153</v>
      </c>
      <c r="C927" s="14" t="s">
        <v>154</v>
      </c>
      <c r="D927" s="4">
        <f>SUM('დამტკ. ბიუჯ.'!D927,'დამტკ. საკუთ.'!D927)</f>
        <v>2000000</v>
      </c>
      <c r="E927" s="4">
        <f>SUM('დამტკ. ბიუჯ.'!E927,'დამტკ. საკუთ.'!E927)</f>
        <v>574500</v>
      </c>
      <c r="F927" s="4">
        <f>SUM('დამტკ. ბიუჯ.'!F927,'დამტკ. საკუთ.'!F927)</f>
        <v>444500</v>
      </c>
      <c r="G927" s="4">
        <f>SUM('დამტკ. ბიუჯ.'!G927,'დამტკ. საკუთ.'!G927)</f>
        <v>444500</v>
      </c>
      <c r="H927" s="4">
        <f>SUM('დამტკ. ბიუჯ.'!H927,'დამტკ. საკუთ.'!H927)</f>
        <v>536500</v>
      </c>
      <c r="I927" s="4">
        <f>SUM('დამტკ. ბიუჯ.'!I927,'დამტკ. საკუთ.'!I927)</f>
        <v>1019000</v>
      </c>
      <c r="J927" s="4">
        <f>SUM('დამტკ. ბიუჯ.'!J927,'დამტკ. საკუთ.'!J927)</f>
        <v>1463500</v>
      </c>
      <c r="K927" s="4" t="s">
        <v>190</v>
      </c>
    </row>
    <row r="928" spans="1:11" ht="15.75" customHeight="1" thickTop="1" x14ac:dyDescent="0.25">
      <c r="A928" t="str">
        <f t="shared" si="18"/>
        <v>a</v>
      </c>
      <c r="B928" s="5"/>
      <c r="C928" s="6" t="s">
        <v>10</v>
      </c>
      <c r="D928" s="7">
        <f>SUM('დამტკ. ბიუჯ.'!D928,'დამტკ. საკუთ.'!D928)</f>
        <v>2000000</v>
      </c>
      <c r="E928" s="7">
        <f>SUM('დამტკ. ბიუჯ.'!E928,'დამტკ. საკუთ.'!E928)</f>
        <v>574500</v>
      </c>
      <c r="F928" s="7">
        <f>SUM('დამტკ. ბიუჯ.'!F928,'დამტკ. საკუთ.'!F928)</f>
        <v>444500</v>
      </c>
      <c r="G928" s="7">
        <f>SUM('დამტკ. ბიუჯ.'!G928,'დამტკ. საკუთ.'!G928)</f>
        <v>444500</v>
      </c>
      <c r="H928" s="7">
        <f>SUM('დამტკ. ბიუჯ.'!H928,'დამტკ. საკუთ.'!H928)</f>
        <v>536500</v>
      </c>
      <c r="I928" s="7">
        <f>SUM('დამტკ. ბიუჯ.'!I928,'დამტკ. საკუთ.'!I928)</f>
        <v>1019000</v>
      </c>
      <c r="J928" s="7">
        <f>SUM('დამტკ. ბიუჯ.'!J928,'დამტკ. საკუთ.'!J928)</f>
        <v>1463500</v>
      </c>
      <c r="K928" s="7" t="s">
        <v>190</v>
      </c>
    </row>
    <row r="929" spans="1:11" ht="15" customHeight="1" x14ac:dyDescent="0.25">
      <c r="A929" t="str">
        <f t="shared" si="18"/>
        <v>b</v>
      </c>
      <c r="B929" s="8"/>
      <c r="C929" s="9" t="s">
        <v>11</v>
      </c>
      <c r="D929" s="10">
        <f>SUM('დამტკ. ბიუჯ.'!D929,'დამტკ. საკუთ.'!D929)</f>
        <v>0</v>
      </c>
      <c r="E929" s="10">
        <f>SUM('დამტკ. ბიუჯ.'!E929,'დამტკ. საკუთ.'!E929)</f>
        <v>0</v>
      </c>
      <c r="F929" s="10">
        <f>SUM('დამტკ. ბიუჯ.'!F929,'დამტკ. საკუთ.'!F929)</f>
        <v>0</v>
      </c>
      <c r="G929" s="10">
        <f>SUM('დამტკ. ბიუჯ.'!G929,'დამტკ. საკუთ.'!G929)</f>
        <v>0</v>
      </c>
      <c r="H929" s="10">
        <f>SUM('დამტკ. ბიუჯ.'!H929,'დამტკ. საკუთ.'!H929)</f>
        <v>0</v>
      </c>
      <c r="I929" s="10">
        <f>SUM('დამტკ. ბიუჯ.'!I929,'დამტკ. საკუთ.'!I929)</f>
        <v>0</v>
      </c>
      <c r="J929" s="10">
        <f>SUM('დამტკ. ბიუჯ.'!J929,'დამტკ. საკუთ.'!J929)</f>
        <v>0</v>
      </c>
      <c r="K929" s="10" t="s">
        <v>190</v>
      </c>
    </row>
    <row r="930" spans="1:11" ht="15" customHeight="1" x14ac:dyDescent="0.25">
      <c r="A930" t="str">
        <f t="shared" si="18"/>
        <v>a</v>
      </c>
      <c r="B930" s="8"/>
      <c r="C930" s="9" t="s">
        <v>12</v>
      </c>
      <c r="D930" s="10">
        <f>SUM('დამტკ. ბიუჯ.'!D930,'დამტკ. საკუთ.'!D930)</f>
        <v>286000</v>
      </c>
      <c r="E930" s="10">
        <f>SUM('დამტკ. ბიუჯ.'!E930,'დამტკ. საკუთ.'!E930)</f>
        <v>71500</v>
      </c>
      <c r="F930" s="10">
        <f>SUM('დამტკ. ბიუჯ.'!F930,'დამტკ. საკუთ.'!F930)</f>
        <v>71500</v>
      </c>
      <c r="G930" s="10">
        <f>SUM('დამტკ. ბიუჯ.'!G930,'დამტკ. საკუთ.'!G930)</f>
        <v>71500</v>
      </c>
      <c r="H930" s="10">
        <f>SUM('დამტკ. ბიუჯ.'!H930,'დამტკ. საკუთ.'!H930)</f>
        <v>71500</v>
      </c>
      <c r="I930" s="10">
        <f>SUM('დამტკ. ბიუჯ.'!I930,'დამტკ. საკუთ.'!I930)</f>
        <v>143000</v>
      </c>
      <c r="J930" s="10">
        <f>SUM('დამტკ. ბიუჯ.'!J930,'დამტკ. საკუთ.'!J930)</f>
        <v>214500</v>
      </c>
      <c r="K930" s="10" t="s">
        <v>190</v>
      </c>
    </row>
    <row r="931" spans="1:11" ht="15" customHeight="1" x14ac:dyDescent="0.25">
      <c r="A931" t="str">
        <f t="shared" si="18"/>
        <v>b</v>
      </c>
      <c r="B931" s="8"/>
      <c r="C931" s="9" t="s">
        <v>13</v>
      </c>
      <c r="D931" s="10">
        <f>SUM('დამტკ. ბიუჯ.'!D931,'დამტკ. საკუთ.'!D931)</f>
        <v>0</v>
      </c>
      <c r="E931" s="10">
        <f>SUM('დამტკ. ბიუჯ.'!E931,'დამტკ. საკუთ.'!E931)</f>
        <v>0</v>
      </c>
      <c r="F931" s="10">
        <f>SUM('დამტკ. ბიუჯ.'!F931,'დამტკ. საკუთ.'!F931)</f>
        <v>0</v>
      </c>
      <c r="G931" s="10">
        <f>SUM('დამტკ. ბიუჯ.'!G931,'დამტკ. საკუთ.'!G931)</f>
        <v>0</v>
      </c>
      <c r="H931" s="10">
        <f>SUM('დამტკ. ბიუჯ.'!H931,'დამტკ. საკუთ.'!H931)</f>
        <v>0</v>
      </c>
      <c r="I931" s="10">
        <f>SUM('დამტკ. ბიუჯ.'!I931,'დამტკ. საკუთ.'!I931)</f>
        <v>0</v>
      </c>
      <c r="J931" s="10">
        <f>SUM('დამტკ. ბიუჯ.'!J931,'დამტკ. საკუთ.'!J931)</f>
        <v>0</v>
      </c>
      <c r="K931" s="10" t="s">
        <v>190</v>
      </c>
    </row>
    <row r="932" spans="1:11" ht="15" customHeight="1" x14ac:dyDescent="0.25">
      <c r="A932" t="str">
        <f t="shared" si="18"/>
        <v>b</v>
      </c>
      <c r="B932" s="8"/>
      <c r="C932" s="9" t="s">
        <v>14</v>
      </c>
      <c r="D932" s="10">
        <f>SUM('დამტკ. ბიუჯ.'!D932,'დამტკ. საკუთ.'!D932)</f>
        <v>0</v>
      </c>
      <c r="E932" s="10">
        <f>SUM('დამტკ. ბიუჯ.'!E932,'დამტკ. საკუთ.'!E932)</f>
        <v>0</v>
      </c>
      <c r="F932" s="10">
        <f>SUM('დამტკ. ბიუჯ.'!F932,'დამტკ. საკუთ.'!F932)</f>
        <v>0</v>
      </c>
      <c r="G932" s="10">
        <f>SUM('დამტკ. ბიუჯ.'!G932,'დამტკ. საკუთ.'!G932)</f>
        <v>0</v>
      </c>
      <c r="H932" s="10">
        <f>SUM('დამტკ. ბიუჯ.'!H932,'დამტკ. საკუთ.'!H932)</f>
        <v>0</v>
      </c>
      <c r="I932" s="10">
        <f>SUM('დამტკ. ბიუჯ.'!I932,'დამტკ. საკუთ.'!I932)</f>
        <v>0</v>
      </c>
      <c r="J932" s="10">
        <f>SUM('დამტკ. ბიუჯ.'!J932,'დამტკ. საკუთ.'!J932)</f>
        <v>0</v>
      </c>
      <c r="K932" s="10" t="s">
        <v>190</v>
      </c>
    </row>
    <row r="933" spans="1:11" ht="15" customHeight="1" x14ac:dyDescent="0.25">
      <c r="A933" t="str">
        <f t="shared" si="18"/>
        <v>b</v>
      </c>
      <c r="B933" s="8"/>
      <c r="C933" s="9" t="s">
        <v>15</v>
      </c>
      <c r="D933" s="10">
        <f>SUM('დამტკ. ბიუჯ.'!D933,'დამტკ. საკუთ.'!D933)</f>
        <v>0</v>
      </c>
      <c r="E933" s="10">
        <f>SUM('დამტკ. ბიუჯ.'!E933,'დამტკ. საკუთ.'!E933)</f>
        <v>0</v>
      </c>
      <c r="F933" s="10">
        <f>SUM('დამტკ. ბიუჯ.'!F933,'დამტკ. საკუთ.'!F933)</f>
        <v>0</v>
      </c>
      <c r="G933" s="10">
        <f>SUM('დამტკ. ბიუჯ.'!G933,'დამტკ. საკუთ.'!G933)</f>
        <v>0</v>
      </c>
      <c r="H933" s="10">
        <f>SUM('დამტკ. ბიუჯ.'!H933,'დამტკ. საკუთ.'!H933)</f>
        <v>0</v>
      </c>
      <c r="I933" s="10">
        <f>SUM('დამტკ. ბიუჯ.'!I933,'დამტკ. საკუთ.'!I933)</f>
        <v>0</v>
      </c>
      <c r="J933" s="10">
        <f>SUM('დამტკ. ბიუჯ.'!J933,'დამტკ. საკუთ.'!J933)</f>
        <v>0</v>
      </c>
      <c r="K933" s="10" t="s">
        <v>190</v>
      </c>
    </row>
    <row r="934" spans="1:11" ht="15" customHeight="1" x14ac:dyDescent="0.25">
      <c r="A934" t="str">
        <f t="shared" si="18"/>
        <v>a</v>
      </c>
      <c r="B934" s="8"/>
      <c r="C934" s="9" t="s">
        <v>16</v>
      </c>
      <c r="D934" s="10">
        <f>SUM('დამტკ. ბიუჯ.'!D934,'დამტკ. საკუთ.'!D934)</f>
        <v>1714000</v>
      </c>
      <c r="E934" s="10">
        <f>SUM('დამტკ. ბიუჯ.'!E934,'დამტკ. საკუთ.'!E934)</f>
        <v>503000</v>
      </c>
      <c r="F934" s="10">
        <f>SUM('დამტკ. ბიუჯ.'!F934,'დამტკ. საკუთ.'!F934)</f>
        <v>373000</v>
      </c>
      <c r="G934" s="10">
        <f>SUM('დამტკ. ბიუჯ.'!G934,'დამტკ. საკუთ.'!G934)</f>
        <v>373000</v>
      </c>
      <c r="H934" s="10">
        <f>SUM('დამტკ. ბიუჯ.'!H934,'დამტკ. საკუთ.'!H934)</f>
        <v>465000</v>
      </c>
      <c r="I934" s="10">
        <f>SUM('დამტკ. ბიუჯ.'!I934,'დამტკ. საკუთ.'!I934)</f>
        <v>876000</v>
      </c>
      <c r="J934" s="10">
        <f>SUM('დამტკ. ბიუჯ.'!J934,'დამტკ. საკუთ.'!J934)</f>
        <v>1249000</v>
      </c>
      <c r="K934" s="10" t="s">
        <v>190</v>
      </c>
    </row>
    <row r="935" spans="1:11" ht="15" customHeight="1" x14ac:dyDescent="0.25">
      <c r="A935" t="str">
        <f t="shared" si="18"/>
        <v>b</v>
      </c>
      <c r="B935" s="8"/>
      <c r="C935" s="9" t="s">
        <v>17</v>
      </c>
      <c r="D935" s="10">
        <f>SUM('დამტკ. ბიუჯ.'!D935,'დამტკ. საკუთ.'!D935)</f>
        <v>0</v>
      </c>
      <c r="E935" s="10">
        <f>SUM('დამტკ. ბიუჯ.'!E935,'დამტკ. საკუთ.'!E935)</f>
        <v>0</v>
      </c>
      <c r="F935" s="10">
        <f>SUM('დამტკ. ბიუჯ.'!F935,'დამტკ. საკუთ.'!F935)</f>
        <v>0</v>
      </c>
      <c r="G935" s="10">
        <f>SUM('დამტკ. ბიუჯ.'!G935,'დამტკ. საკუთ.'!G935)</f>
        <v>0</v>
      </c>
      <c r="H935" s="10">
        <f>SUM('დამტკ. ბიუჯ.'!H935,'დამტკ. საკუთ.'!H935)</f>
        <v>0</v>
      </c>
      <c r="I935" s="10">
        <f>SUM('დამტკ. ბიუჯ.'!I935,'დამტკ. საკუთ.'!I935)</f>
        <v>0</v>
      </c>
      <c r="J935" s="10">
        <f>SUM('დამტკ. ბიუჯ.'!J935,'დამტკ. საკუთ.'!J935)</f>
        <v>0</v>
      </c>
      <c r="K935" s="10" t="s">
        <v>190</v>
      </c>
    </row>
    <row r="936" spans="1:11" ht="15" customHeight="1" x14ac:dyDescent="0.25">
      <c r="A936" t="str">
        <f t="shared" si="18"/>
        <v>b</v>
      </c>
      <c r="B936" s="5"/>
      <c r="C936" s="6" t="s">
        <v>18</v>
      </c>
      <c r="D936" s="7">
        <f>SUM('დამტკ. ბიუჯ.'!D936,'დამტკ. საკუთ.'!D936)</f>
        <v>0</v>
      </c>
      <c r="E936" s="7">
        <f>SUM('დამტკ. ბიუჯ.'!E936,'დამტკ. საკუთ.'!E936)</f>
        <v>0</v>
      </c>
      <c r="F936" s="7">
        <f>SUM('დამტკ. ბიუჯ.'!F936,'დამტკ. საკუთ.'!F936)</f>
        <v>0</v>
      </c>
      <c r="G936" s="7">
        <f>SUM('დამტკ. ბიუჯ.'!G936,'დამტკ. საკუთ.'!G936)</f>
        <v>0</v>
      </c>
      <c r="H936" s="7">
        <f>SUM('დამტკ. ბიუჯ.'!H936,'დამტკ. საკუთ.'!H936)</f>
        <v>0</v>
      </c>
      <c r="I936" s="7">
        <f>SUM('დამტკ. ბიუჯ.'!I936,'დამტკ. საკუთ.'!I936)</f>
        <v>0</v>
      </c>
      <c r="J936" s="7">
        <f>SUM('დამტკ. ბიუჯ.'!J936,'დამტკ. საკუთ.'!J936)</f>
        <v>0</v>
      </c>
      <c r="K936" s="7" t="s">
        <v>190</v>
      </c>
    </row>
    <row r="937" spans="1:11" ht="15" customHeight="1" x14ac:dyDescent="0.25">
      <c r="A937" t="str">
        <f t="shared" si="18"/>
        <v>b</v>
      </c>
      <c r="B937" s="5"/>
      <c r="C937" s="6" t="s">
        <v>19</v>
      </c>
      <c r="D937" s="7">
        <f>SUM('დამტკ. ბიუჯ.'!D937,'დამტკ. საკუთ.'!D937)</f>
        <v>0</v>
      </c>
      <c r="E937" s="7">
        <f>SUM('დამტკ. ბიუჯ.'!E937,'დამტკ. საკუთ.'!E937)</f>
        <v>0</v>
      </c>
      <c r="F937" s="7">
        <f>SUM('დამტკ. ბიუჯ.'!F937,'დამტკ. საკუთ.'!F937)</f>
        <v>0</v>
      </c>
      <c r="G937" s="7">
        <f>SUM('დამტკ. ბიუჯ.'!G937,'დამტკ. საკუთ.'!G937)</f>
        <v>0</v>
      </c>
      <c r="H937" s="7">
        <f>SUM('დამტკ. ბიუჯ.'!H937,'დამტკ. საკუთ.'!H937)</f>
        <v>0</v>
      </c>
      <c r="I937" s="7">
        <f>SUM('დამტკ. ბიუჯ.'!I937,'დამტკ. საკუთ.'!I937)</f>
        <v>0</v>
      </c>
      <c r="J937" s="7">
        <f>SUM('დამტკ. ბიუჯ.'!J937,'დამტკ. საკუთ.'!J937)</f>
        <v>0</v>
      </c>
      <c r="K937" s="7" t="s">
        <v>190</v>
      </c>
    </row>
    <row r="938" spans="1:11" ht="15.75" customHeight="1" thickBot="1" x14ac:dyDescent="0.3">
      <c r="A938" t="str">
        <f t="shared" si="18"/>
        <v>b</v>
      </c>
      <c r="B938" s="11"/>
      <c r="C938" s="12" t="s">
        <v>20</v>
      </c>
      <c r="D938" s="13">
        <f>SUM('დამტკ. ბიუჯ.'!D938,'დამტკ. საკუთ.'!D938)</f>
        <v>0</v>
      </c>
      <c r="E938" s="13">
        <f>SUM('დამტკ. ბიუჯ.'!E938,'დამტკ. საკუთ.'!E938)</f>
        <v>0</v>
      </c>
      <c r="F938" s="13">
        <f>SUM('დამტკ. ბიუჯ.'!F938,'დამტკ. საკუთ.'!F938)</f>
        <v>0</v>
      </c>
      <c r="G938" s="13">
        <f>SUM('დამტკ. ბიუჯ.'!G938,'დამტკ. საკუთ.'!G938)</f>
        <v>0</v>
      </c>
      <c r="H938" s="13">
        <f>SUM('დამტკ. ბიუჯ.'!H938,'დამტკ. საკუთ.'!H938)</f>
        <v>0</v>
      </c>
      <c r="I938" s="13">
        <f>SUM('დამტკ. ბიუჯ.'!I938,'დამტკ. საკუთ.'!I938)</f>
        <v>0</v>
      </c>
      <c r="J938" s="13">
        <f>SUM('დამტკ. ბიუჯ.'!J938,'დამტკ. საკუთ.'!J938)</f>
        <v>0</v>
      </c>
      <c r="K938" s="13" t="s">
        <v>190</v>
      </c>
    </row>
    <row r="939" spans="1:11" ht="46.5" customHeight="1" thickTop="1" thickBot="1" x14ac:dyDescent="0.3">
      <c r="A939" t="str">
        <f t="shared" si="18"/>
        <v>a</v>
      </c>
      <c r="B939" s="3" t="s">
        <v>155</v>
      </c>
      <c r="C939" s="14" t="s">
        <v>156</v>
      </c>
      <c r="D939" s="4">
        <f>SUM('დამტკ. ბიუჯ.'!D939,'დამტკ. საკუთ.'!D939)</f>
        <v>6000000</v>
      </c>
      <c r="E939" s="4">
        <f>SUM('დამტკ. ბიუჯ.'!E939,'დამტკ. საკუთ.'!E939)</f>
        <v>1753000</v>
      </c>
      <c r="F939" s="4">
        <f>SUM('დამტკ. ბიუჯ.'!F939,'დამტკ. საკუთ.'!F939)</f>
        <v>2044000</v>
      </c>
      <c r="G939" s="4">
        <f>SUM('დამტკ. ბიუჯ.'!G939,'დამტკ. საკუთ.'!G939)</f>
        <v>1372000</v>
      </c>
      <c r="H939" s="4">
        <f>SUM('დამტკ. ბიუჯ.'!H939,'დამტკ. საკუთ.'!H939)</f>
        <v>831000</v>
      </c>
      <c r="I939" s="4">
        <f>SUM('დამტკ. ბიუჯ.'!I939,'დამტკ. საკუთ.'!I939)</f>
        <v>3797000</v>
      </c>
      <c r="J939" s="4">
        <f>SUM('დამტკ. ბიუჯ.'!J939,'დამტკ. საკუთ.'!J939)</f>
        <v>5169000</v>
      </c>
      <c r="K939" s="4" t="s">
        <v>190</v>
      </c>
    </row>
    <row r="940" spans="1:11" ht="15.75" customHeight="1" thickTop="1" x14ac:dyDescent="0.25">
      <c r="A940" t="str">
        <f t="shared" si="18"/>
        <v>a</v>
      </c>
      <c r="B940" s="5"/>
      <c r="C940" s="6" t="s">
        <v>10</v>
      </c>
      <c r="D940" s="7">
        <f>SUM('დამტკ. ბიუჯ.'!D940,'დამტკ. საკუთ.'!D940)</f>
        <v>6000000</v>
      </c>
      <c r="E940" s="7">
        <f>SUM('დამტკ. ბიუჯ.'!E940,'დამტკ. საკუთ.'!E940)</f>
        <v>1753000</v>
      </c>
      <c r="F940" s="7">
        <f>SUM('დამტკ. ბიუჯ.'!F940,'დამტკ. საკუთ.'!F940)</f>
        <v>2044000</v>
      </c>
      <c r="G940" s="7">
        <f>SUM('დამტკ. ბიუჯ.'!G940,'დამტკ. საკუთ.'!G940)</f>
        <v>1372000</v>
      </c>
      <c r="H940" s="7">
        <f>SUM('დამტკ. ბიუჯ.'!H940,'დამტკ. საკუთ.'!H940)</f>
        <v>831000</v>
      </c>
      <c r="I940" s="7">
        <f>SUM('დამტკ. ბიუჯ.'!I940,'დამტკ. საკუთ.'!I940)</f>
        <v>3797000</v>
      </c>
      <c r="J940" s="7">
        <f>SUM('დამტკ. ბიუჯ.'!J940,'დამტკ. საკუთ.'!J940)</f>
        <v>5169000</v>
      </c>
      <c r="K940" s="7" t="s">
        <v>190</v>
      </c>
    </row>
    <row r="941" spans="1:11" ht="15" customHeight="1" x14ac:dyDescent="0.25">
      <c r="A941" t="str">
        <f t="shared" si="18"/>
        <v>b</v>
      </c>
      <c r="B941" s="8"/>
      <c r="C941" s="9" t="s">
        <v>11</v>
      </c>
      <c r="D941" s="10">
        <f>SUM('დამტკ. ბიუჯ.'!D941,'დამტკ. საკუთ.'!D941)</f>
        <v>0</v>
      </c>
      <c r="E941" s="10">
        <f>SUM('დამტკ. ბიუჯ.'!E941,'დამტკ. საკუთ.'!E941)</f>
        <v>0</v>
      </c>
      <c r="F941" s="10">
        <f>SUM('დამტკ. ბიუჯ.'!F941,'დამტკ. საკუთ.'!F941)</f>
        <v>0</v>
      </c>
      <c r="G941" s="10">
        <f>SUM('დამტკ. ბიუჯ.'!G941,'დამტკ. საკუთ.'!G941)</f>
        <v>0</v>
      </c>
      <c r="H941" s="10">
        <f>SUM('დამტკ. ბიუჯ.'!H941,'დამტკ. საკუთ.'!H941)</f>
        <v>0</v>
      </c>
      <c r="I941" s="10">
        <f>SUM('დამტკ. ბიუჯ.'!I941,'დამტკ. საკუთ.'!I941)</f>
        <v>0</v>
      </c>
      <c r="J941" s="10">
        <f>SUM('დამტკ. ბიუჯ.'!J941,'დამტკ. საკუთ.'!J941)</f>
        <v>0</v>
      </c>
      <c r="K941" s="10" t="s">
        <v>190</v>
      </c>
    </row>
    <row r="942" spans="1:11" ht="15" customHeight="1" x14ac:dyDescent="0.25">
      <c r="A942" t="str">
        <f t="shared" si="18"/>
        <v>a</v>
      </c>
      <c r="B942" s="8"/>
      <c r="C942" s="9" t="s">
        <v>12</v>
      </c>
      <c r="D942" s="10">
        <f>SUM('დამტკ. ბიუჯ.'!D942,'დამტკ. საკუთ.'!D942)</f>
        <v>216000</v>
      </c>
      <c r="E942" s="10">
        <f>SUM('დამტკ. ბიუჯ.'!E942,'დამტკ. საკუთ.'!E942)</f>
        <v>54000</v>
      </c>
      <c r="F942" s="10">
        <f>SUM('დამტკ. ბიუჯ.'!F942,'დამტკ. საკუთ.'!F942)</f>
        <v>54000</v>
      </c>
      <c r="G942" s="10">
        <f>SUM('დამტკ. ბიუჯ.'!G942,'დამტკ. საკუთ.'!G942)</f>
        <v>54000</v>
      </c>
      <c r="H942" s="10">
        <f>SUM('დამტკ. ბიუჯ.'!H942,'დამტკ. საკუთ.'!H942)</f>
        <v>54000</v>
      </c>
      <c r="I942" s="10">
        <f>SUM('დამტკ. ბიუჯ.'!I942,'დამტკ. საკუთ.'!I942)</f>
        <v>108000</v>
      </c>
      <c r="J942" s="10">
        <f>SUM('დამტკ. ბიუჯ.'!J942,'დამტკ. საკუთ.'!J942)</f>
        <v>162000</v>
      </c>
      <c r="K942" s="10" t="s">
        <v>190</v>
      </c>
    </row>
    <row r="943" spans="1:11" ht="15" customHeight="1" x14ac:dyDescent="0.25">
      <c r="A943" t="str">
        <f t="shared" si="18"/>
        <v>b</v>
      </c>
      <c r="B943" s="8"/>
      <c r="C943" s="9" t="s">
        <v>13</v>
      </c>
      <c r="D943" s="10">
        <f>SUM('დამტკ. ბიუჯ.'!D943,'დამტკ. საკუთ.'!D943)</f>
        <v>0</v>
      </c>
      <c r="E943" s="10">
        <f>SUM('დამტკ. ბიუჯ.'!E943,'დამტკ. საკუთ.'!E943)</f>
        <v>0</v>
      </c>
      <c r="F943" s="10">
        <f>SUM('დამტკ. ბიუჯ.'!F943,'დამტკ. საკუთ.'!F943)</f>
        <v>0</v>
      </c>
      <c r="G943" s="10">
        <f>SUM('დამტკ. ბიუჯ.'!G943,'დამტკ. საკუთ.'!G943)</f>
        <v>0</v>
      </c>
      <c r="H943" s="10">
        <f>SUM('დამტკ. ბიუჯ.'!H943,'დამტკ. საკუთ.'!H943)</f>
        <v>0</v>
      </c>
      <c r="I943" s="10">
        <f>SUM('დამტკ. ბიუჯ.'!I943,'დამტკ. საკუთ.'!I943)</f>
        <v>0</v>
      </c>
      <c r="J943" s="10">
        <f>SUM('დამტკ. ბიუჯ.'!J943,'დამტკ. საკუთ.'!J943)</f>
        <v>0</v>
      </c>
      <c r="K943" s="10" t="s">
        <v>190</v>
      </c>
    </row>
    <row r="944" spans="1:11" ht="15" customHeight="1" x14ac:dyDescent="0.25">
      <c r="A944" t="str">
        <f t="shared" si="18"/>
        <v>b</v>
      </c>
      <c r="B944" s="8"/>
      <c r="C944" s="9" t="s">
        <v>14</v>
      </c>
      <c r="D944" s="10">
        <f>SUM('დამტკ. ბიუჯ.'!D944,'დამტკ. საკუთ.'!D944)</f>
        <v>0</v>
      </c>
      <c r="E944" s="10">
        <f>SUM('დამტკ. ბიუჯ.'!E944,'დამტკ. საკუთ.'!E944)</f>
        <v>0</v>
      </c>
      <c r="F944" s="10">
        <f>SUM('დამტკ. ბიუჯ.'!F944,'დამტკ. საკუთ.'!F944)</f>
        <v>0</v>
      </c>
      <c r="G944" s="10">
        <f>SUM('დამტკ. ბიუჯ.'!G944,'დამტკ. საკუთ.'!G944)</f>
        <v>0</v>
      </c>
      <c r="H944" s="10">
        <f>SUM('დამტკ. ბიუჯ.'!H944,'დამტკ. საკუთ.'!H944)</f>
        <v>0</v>
      </c>
      <c r="I944" s="10">
        <f>SUM('დამტკ. ბიუჯ.'!I944,'დამტკ. საკუთ.'!I944)</f>
        <v>0</v>
      </c>
      <c r="J944" s="10">
        <f>SUM('დამტკ. ბიუჯ.'!J944,'დამტკ. საკუთ.'!J944)</f>
        <v>0</v>
      </c>
      <c r="K944" s="10" t="s">
        <v>190</v>
      </c>
    </row>
    <row r="945" spans="1:11" ht="15" customHeight="1" x14ac:dyDescent="0.25">
      <c r="A945" t="str">
        <f t="shared" si="18"/>
        <v>b</v>
      </c>
      <c r="B945" s="8"/>
      <c r="C945" s="9" t="s">
        <v>15</v>
      </c>
      <c r="D945" s="10">
        <f>SUM('დამტკ. ბიუჯ.'!D945,'დამტკ. საკუთ.'!D945)</f>
        <v>0</v>
      </c>
      <c r="E945" s="10">
        <f>SUM('დამტკ. ბიუჯ.'!E945,'დამტკ. საკუთ.'!E945)</f>
        <v>0</v>
      </c>
      <c r="F945" s="10">
        <f>SUM('დამტკ. ბიუჯ.'!F945,'დამტკ. საკუთ.'!F945)</f>
        <v>0</v>
      </c>
      <c r="G945" s="10">
        <f>SUM('დამტკ. ბიუჯ.'!G945,'დამტკ. საკუთ.'!G945)</f>
        <v>0</v>
      </c>
      <c r="H945" s="10">
        <f>SUM('დამტკ. ბიუჯ.'!H945,'დამტკ. საკუთ.'!H945)</f>
        <v>0</v>
      </c>
      <c r="I945" s="10">
        <f>SUM('დამტკ. ბიუჯ.'!I945,'დამტკ. საკუთ.'!I945)</f>
        <v>0</v>
      </c>
      <c r="J945" s="10">
        <f>SUM('დამტკ. ბიუჯ.'!J945,'დამტკ. საკუთ.'!J945)</f>
        <v>0</v>
      </c>
      <c r="K945" s="10" t="s">
        <v>190</v>
      </c>
    </row>
    <row r="946" spans="1:11" ht="15" customHeight="1" x14ac:dyDescent="0.25">
      <c r="A946" t="str">
        <f t="shared" si="18"/>
        <v>a</v>
      </c>
      <c r="B946" s="8"/>
      <c r="C946" s="9" t="s">
        <v>16</v>
      </c>
      <c r="D946" s="10">
        <f>SUM('დამტკ. ბიუჯ.'!D946,'დამტკ. საკუთ.'!D946)</f>
        <v>5784000</v>
      </c>
      <c r="E946" s="10">
        <f>SUM('დამტკ. ბიუჯ.'!E946,'დამტკ. საკუთ.'!E946)</f>
        <v>1699000</v>
      </c>
      <c r="F946" s="10">
        <f>SUM('დამტკ. ბიუჯ.'!F946,'დამტკ. საკუთ.'!F946)</f>
        <v>1990000</v>
      </c>
      <c r="G946" s="10">
        <f>SUM('დამტკ. ბიუჯ.'!G946,'დამტკ. საკუთ.'!G946)</f>
        <v>1318000</v>
      </c>
      <c r="H946" s="10">
        <f>SUM('დამტკ. ბიუჯ.'!H946,'დამტკ. საკუთ.'!H946)</f>
        <v>777000</v>
      </c>
      <c r="I946" s="10">
        <f>SUM('დამტკ. ბიუჯ.'!I946,'დამტკ. საკუთ.'!I946)</f>
        <v>3689000</v>
      </c>
      <c r="J946" s="10">
        <f>SUM('დამტკ. ბიუჯ.'!J946,'დამტკ. საკუთ.'!J946)</f>
        <v>5007000</v>
      </c>
      <c r="K946" s="10" t="s">
        <v>190</v>
      </c>
    </row>
    <row r="947" spans="1:11" ht="15" customHeight="1" x14ac:dyDescent="0.25">
      <c r="A947" t="str">
        <f t="shared" si="18"/>
        <v>b</v>
      </c>
      <c r="B947" s="8"/>
      <c r="C947" s="9" t="s">
        <v>17</v>
      </c>
      <c r="D947" s="10">
        <f>SUM('დამტკ. ბიუჯ.'!D947,'დამტკ. საკუთ.'!D947)</f>
        <v>0</v>
      </c>
      <c r="E947" s="10">
        <f>SUM('დამტკ. ბიუჯ.'!E947,'დამტკ. საკუთ.'!E947)</f>
        <v>0</v>
      </c>
      <c r="F947" s="10">
        <f>SUM('დამტკ. ბიუჯ.'!F947,'დამტკ. საკუთ.'!F947)</f>
        <v>0</v>
      </c>
      <c r="G947" s="10">
        <f>SUM('დამტკ. ბიუჯ.'!G947,'დამტკ. საკუთ.'!G947)</f>
        <v>0</v>
      </c>
      <c r="H947" s="10">
        <f>SUM('დამტკ. ბიუჯ.'!H947,'დამტკ. საკუთ.'!H947)</f>
        <v>0</v>
      </c>
      <c r="I947" s="10">
        <f>SUM('დამტკ. ბიუჯ.'!I947,'დამტკ. საკუთ.'!I947)</f>
        <v>0</v>
      </c>
      <c r="J947" s="10">
        <f>SUM('დამტკ. ბიუჯ.'!J947,'დამტკ. საკუთ.'!J947)</f>
        <v>0</v>
      </c>
      <c r="K947" s="10" t="s">
        <v>190</v>
      </c>
    </row>
    <row r="948" spans="1:11" ht="15" customHeight="1" x14ac:dyDescent="0.25">
      <c r="A948" t="str">
        <f t="shared" si="18"/>
        <v>b</v>
      </c>
      <c r="B948" s="5"/>
      <c r="C948" s="6" t="s">
        <v>18</v>
      </c>
      <c r="D948" s="7">
        <f>SUM('დამტკ. ბიუჯ.'!D948,'დამტკ. საკუთ.'!D948)</f>
        <v>0</v>
      </c>
      <c r="E948" s="7">
        <f>SUM('დამტკ. ბიუჯ.'!E948,'დამტკ. საკუთ.'!E948)</f>
        <v>0</v>
      </c>
      <c r="F948" s="7">
        <f>SUM('დამტკ. ბიუჯ.'!F948,'დამტკ. საკუთ.'!F948)</f>
        <v>0</v>
      </c>
      <c r="G948" s="7">
        <f>SUM('დამტკ. ბიუჯ.'!G948,'დამტკ. საკუთ.'!G948)</f>
        <v>0</v>
      </c>
      <c r="H948" s="7">
        <f>SUM('დამტკ. ბიუჯ.'!H948,'დამტკ. საკუთ.'!H948)</f>
        <v>0</v>
      </c>
      <c r="I948" s="7">
        <f>SUM('დამტკ. ბიუჯ.'!I948,'დამტკ. საკუთ.'!I948)</f>
        <v>0</v>
      </c>
      <c r="J948" s="7">
        <f>SUM('დამტკ. ბიუჯ.'!J948,'დამტკ. საკუთ.'!J948)</f>
        <v>0</v>
      </c>
      <c r="K948" s="7" t="s">
        <v>190</v>
      </c>
    </row>
    <row r="949" spans="1:11" ht="15" customHeight="1" x14ac:dyDescent="0.25">
      <c r="A949" t="str">
        <f t="shared" si="18"/>
        <v>b</v>
      </c>
      <c r="B949" s="5"/>
      <c r="C949" s="6" t="s">
        <v>19</v>
      </c>
      <c r="D949" s="7">
        <f>SUM('დამტკ. ბიუჯ.'!D949,'დამტკ. საკუთ.'!D949)</f>
        <v>0</v>
      </c>
      <c r="E949" s="7">
        <f>SUM('დამტკ. ბიუჯ.'!E949,'დამტკ. საკუთ.'!E949)</f>
        <v>0</v>
      </c>
      <c r="F949" s="7">
        <f>SUM('დამტკ. ბიუჯ.'!F949,'დამტკ. საკუთ.'!F949)</f>
        <v>0</v>
      </c>
      <c r="G949" s="7">
        <f>SUM('დამტკ. ბიუჯ.'!G949,'დამტკ. საკუთ.'!G949)</f>
        <v>0</v>
      </c>
      <c r="H949" s="7">
        <f>SUM('დამტკ. ბიუჯ.'!H949,'დამტკ. საკუთ.'!H949)</f>
        <v>0</v>
      </c>
      <c r="I949" s="7">
        <f>SUM('დამტკ. ბიუჯ.'!I949,'დამტკ. საკუთ.'!I949)</f>
        <v>0</v>
      </c>
      <c r="J949" s="7">
        <f>SUM('დამტკ. ბიუჯ.'!J949,'დამტკ. საკუთ.'!J949)</f>
        <v>0</v>
      </c>
      <c r="K949" s="7" t="s">
        <v>190</v>
      </c>
    </row>
    <row r="950" spans="1:11" ht="15.75" customHeight="1" thickBot="1" x14ac:dyDescent="0.3">
      <c r="A950" t="str">
        <f t="shared" si="18"/>
        <v>b</v>
      </c>
      <c r="B950" s="11"/>
      <c r="C950" s="12" t="s">
        <v>20</v>
      </c>
      <c r="D950" s="13">
        <f>SUM('დამტკ. ბიუჯ.'!D950,'დამტკ. საკუთ.'!D950)</f>
        <v>0</v>
      </c>
      <c r="E950" s="13">
        <f>SUM('დამტკ. ბიუჯ.'!E950,'დამტკ. საკუთ.'!E950)</f>
        <v>0</v>
      </c>
      <c r="F950" s="13">
        <f>SUM('დამტკ. ბიუჯ.'!F950,'დამტკ. საკუთ.'!F950)</f>
        <v>0</v>
      </c>
      <c r="G950" s="13">
        <f>SUM('დამტკ. ბიუჯ.'!G950,'დამტკ. საკუთ.'!G950)</f>
        <v>0</v>
      </c>
      <c r="H950" s="13">
        <f>SUM('დამტკ. ბიუჯ.'!H950,'დამტკ. საკუთ.'!H950)</f>
        <v>0</v>
      </c>
      <c r="I950" s="13">
        <f>SUM('დამტკ. ბიუჯ.'!I950,'დამტკ. საკუთ.'!I950)</f>
        <v>0</v>
      </c>
      <c r="J950" s="13">
        <f>SUM('დამტკ. ბიუჯ.'!J950,'დამტკ. საკუთ.'!J950)</f>
        <v>0</v>
      </c>
      <c r="K950" s="13" t="s">
        <v>190</v>
      </c>
    </row>
    <row r="951" spans="1:11" ht="31.5" customHeight="1" thickTop="1" thickBot="1" x14ac:dyDescent="0.3">
      <c r="A951" t="str">
        <f t="shared" si="18"/>
        <v>a</v>
      </c>
      <c r="B951" s="123" t="s">
        <v>157</v>
      </c>
      <c r="C951" s="122" t="s">
        <v>158</v>
      </c>
      <c r="D951" s="14">
        <f>SUM('დამტკ. ბიუჯ.'!D951,'დამტკ. საკუთ.'!D951)</f>
        <v>35422000</v>
      </c>
      <c r="E951" s="14">
        <f>SUM('დამტკ. ბიუჯ.'!E951,'დამტკ. საკუთ.'!E951)</f>
        <v>8446300</v>
      </c>
      <c r="F951" s="14">
        <f>SUM('დამტკ. ბიუჯ.'!F951,'დამტკ. საკუთ.'!F951)</f>
        <v>8604700</v>
      </c>
      <c r="G951" s="14">
        <f>SUM('დამტკ. ბიუჯ.'!G951,'დამტკ. საკუთ.'!G951)</f>
        <v>8833900</v>
      </c>
      <c r="H951" s="14">
        <f>SUM('დამტკ. ბიუჯ.'!H951,'დამტკ. საკუთ.'!H951)</f>
        <v>9537100</v>
      </c>
      <c r="I951" s="14">
        <f>SUM('დამტკ. ბიუჯ.'!I951,'დამტკ. საკუთ.'!I951)</f>
        <v>17051000</v>
      </c>
      <c r="J951" s="14">
        <f>SUM('დამტკ. ბიუჯ.'!J951,'დამტკ. საკუთ.'!J951)</f>
        <v>25884900</v>
      </c>
      <c r="K951" s="14" t="s">
        <v>190</v>
      </c>
    </row>
    <row r="952" spans="1:11" ht="15.75" customHeight="1" thickTop="1" x14ac:dyDescent="0.25">
      <c r="A952" t="str">
        <f t="shared" si="18"/>
        <v>a</v>
      </c>
      <c r="B952" s="5"/>
      <c r="C952" s="6" t="s">
        <v>10</v>
      </c>
      <c r="D952" s="7">
        <f>SUM('დამტკ. ბიუჯ.'!D952,'დამტკ. საკუთ.'!D952)</f>
        <v>35392000</v>
      </c>
      <c r="E952" s="7">
        <f>SUM('დამტკ. ბიუჯ.'!E952,'დამტკ. საკუთ.'!E952)</f>
        <v>8431300</v>
      </c>
      <c r="F952" s="7">
        <f>SUM('დამტკ. ბიუჯ.'!F952,'დამტკ. საკუთ.'!F952)</f>
        <v>8599700</v>
      </c>
      <c r="G952" s="7">
        <f>SUM('დამტკ. ბიუჯ.'!G952,'დამტკ. საკუთ.'!G952)</f>
        <v>8828900</v>
      </c>
      <c r="H952" s="7">
        <f>SUM('დამტკ. ბიუჯ.'!H952,'დამტკ. საკუთ.'!H952)</f>
        <v>9532100</v>
      </c>
      <c r="I952" s="7">
        <f>SUM('დამტკ. ბიუჯ.'!I952,'დამტკ. საკუთ.'!I952)</f>
        <v>17031000</v>
      </c>
      <c r="J952" s="7">
        <f>SUM('დამტკ. ბიუჯ.'!J952,'დამტკ. საკუთ.'!J952)</f>
        <v>25859900</v>
      </c>
      <c r="K952" s="7" t="s">
        <v>190</v>
      </c>
    </row>
    <row r="953" spans="1:11" ht="15" customHeight="1" x14ac:dyDescent="0.25">
      <c r="A953" t="str">
        <f t="shared" si="18"/>
        <v>b</v>
      </c>
      <c r="B953" s="8"/>
      <c r="C953" s="9" t="s">
        <v>11</v>
      </c>
      <c r="D953" s="10">
        <f>SUM('დამტკ. ბიუჯ.'!D953,'დამტკ. საკუთ.'!D953)</f>
        <v>0</v>
      </c>
      <c r="E953" s="10">
        <f>SUM('დამტკ. ბიუჯ.'!E953,'დამტკ. საკუთ.'!E953)</f>
        <v>0</v>
      </c>
      <c r="F953" s="10">
        <f>SUM('დამტკ. ბიუჯ.'!F953,'დამტკ. საკუთ.'!F953)</f>
        <v>0</v>
      </c>
      <c r="G953" s="10">
        <f>SUM('დამტკ. ბიუჯ.'!G953,'დამტკ. საკუთ.'!G953)</f>
        <v>0</v>
      </c>
      <c r="H953" s="10">
        <f>SUM('დამტკ. ბიუჯ.'!H953,'დამტკ. საკუთ.'!H953)</f>
        <v>0</v>
      </c>
      <c r="I953" s="10">
        <f>SUM('დამტკ. ბიუჯ.'!I953,'დამტკ. საკუთ.'!I953)</f>
        <v>0</v>
      </c>
      <c r="J953" s="10">
        <f>SUM('დამტკ. ბიუჯ.'!J953,'დამტკ. საკუთ.'!J953)</f>
        <v>0</v>
      </c>
      <c r="K953" s="10" t="s">
        <v>190</v>
      </c>
    </row>
    <row r="954" spans="1:11" ht="15" customHeight="1" x14ac:dyDescent="0.25">
      <c r="A954" t="str">
        <f t="shared" si="18"/>
        <v>a</v>
      </c>
      <c r="B954" s="8"/>
      <c r="C954" s="9" t="s">
        <v>12</v>
      </c>
      <c r="D954" s="10">
        <f>SUM('დამტკ. ბიუჯ.'!D954,'დამტკ. საკუთ.'!D954)</f>
        <v>24525000</v>
      </c>
      <c r="E954" s="10">
        <f>SUM('დამტკ. ბიუჯ.'!E954,'დამტკ. საკუთ.'!E954)</f>
        <v>5840800</v>
      </c>
      <c r="F954" s="10">
        <f>SUM('დამტკ. ბიუჯ.'!F954,'დამტკ. საკუთ.'!F954)</f>
        <v>5886000</v>
      </c>
      <c r="G954" s="10">
        <f>SUM('დამტკ. ბიუჯ.'!G954,'დამტკ. საკუთ.'!G954)</f>
        <v>6131200</v>
      </c>
      <c r="H954" s="10">
        <f>SUM('დამტკ. ბიუჯ.'!H954,'დამტკ. საკუთ.'!H954)</f>
        <v>6667000</v>
      </c>
      <c r="I954" s="10">
        <f>SUM('დამტკ. ბიუჯ.'!I954,'დამტკ. საკუთ.'!I954)</f>
        <v>11726800</v>
      </c>
      <c r="J954" s="10">
        <f>SUM('დამტკ. ბიუჯ.'!J954,'დამტკ. საკუთ.'!J954)</f>
        <v>17858000</v>
      </c>
      <c r="K954" s="10" t="s">
        <v>190</v>
      </c>
    </row>
    <row r="955" spans="1:11" ht="15" customHeight="1" x14ac:dyDescent="0.25">
      <c r="A955" t="str">
        <f t="shared" si="18"/>
        <v>b</v>
      </c>
      <c r="B955" s="8"/>
      <c r="C955" s="9" t="s">
        <v>13</v>
      </c>
      <c r="D955" s="10">
        <f>SUM('დამტკ. ბიუჯ.'!D955,'დამტკ. საკუთ.'!D955)</f>
        <v>0</v>
      </c>
      <c r="E955" s="10">
        <f>SUM('დამტკ. ბიუჯ.'!E955,'დამტკ. საკუთ.'!E955)</f>
        <v>0</v>
      </c>
      <c r="F955" s="10">
        <f>SUM('დამტკ. ბიუჯ.'!F955,'დამტკ. საკუთ.'!F955)</f>
        <v>0</v>
      </c>
      <c r="G955" s="10">
        <f>SUM('დამტკ. ბიუჯ.'!G955,'დამტკ. საკუთ.'!G955)</f>
        <v>0</v>
      </c>
      <c r="H955" s="10">
        <f>SUM('დამტკ. ბიუჯ.'!H955,'დამტკ. საკუთ.'!H955)</f>
        <v>0</v>
      </c>
      <c r="I955" s="10">
        <f>SUM('დამტკ. ბიუჯ.'!I955,'დამტკ. საკუთ.'!I955)</f>
        <v>0</v>
      </c>
      <c r="J955" s="10">
        <f>SUM('დამტკ. ბიუჯ.'!J955,'დამტკ. საკუთ.'!J955)</f>
        <v>0</v>
      </c>
      <c r="K955" s="10" t="s">
        <v>190</v>
      </c>
    </row>
    <row r="956" spans="1:11" ht="15" customHeight="1" x14ac:dyDescent="0.25">
      <c r="A956" t="str">
        <f t="shared" si="18"/>
        <v>b</v>
      </c>
      <c r="B956" s="8"/>
      <c r="C956" s="9" t="s">
        <v>14</v>
      </c>
      <c r="D956" s="10">
        <f>SUM('დამტკ. ბიუჯ.'!D956,'დამტკ. საკუთ.'!D956)</f>
        <v>0</v>
      </c>
      <c r="E956" s="10">
        <f>SUM('დამტკ. ბიუჯ.'!E956,'დამტკ. საკუთ.'!E956)</f>
        <v>0</v>
      </c>
      <c r="F956" s="10">
        <f>SUM('დამტკ. ბიუჯ.'!F956,'დამტკ. საკუთ.'!F956)</f>
        <v>0</v>
      </c>
      <c r="G956" s="10">
        <f>SUM('დამტკ. ბიუჯ.'!G956,'დამტკ. საკუთ.'!G956)</f>
        <v>0</v>
      </c>
      <c r="H956" s="10">
        <f>SUM('დამტკ. ბიუჯ.'!H956,'დამტკ. საკუთ.'!H956)</f>
        <v>0</v>
      </c>
      <c r="I956" s="10">
        <f>SUM('დამტკ. ბიუჯ.'!I956,'დამტკ. საკუთ.'!I956)</f>
        <v>0</v>
      </c>
      <c r="J956" s="10">
        <f>SUM('დამტკ. ბიუჯ.'!J956,'დამტკ. საკუთ.'!J956)</f>
        <v>0</v>
      </c>
      <c r="K956" s="10" t="s">
        <v>190</v>
      </c>
    </row>
    <row r="957" spans="1:11" ht="15" customHeight="1" x14ac:dyDescent="0.25">
      <c r="A957" t="str">
        <f t="shared" si="18"/>
        <v>b</v>
      </c>
      <c r="B957" s="8"/>
      <c r="C957" s="9" t="s">
        <v>15</v>
      </c>
      <c r="D957" s="10">
        <f>SUM('დამტკ. ბიუჯ.'!D957,'დამტკ. საკუთ.'!D957)</f>
        <v>0</v>
      </c>
      <c r="E957" s="10">
        <f>SUM('დამტკ. ბიუჯ.'!E957,'დამტკ. საკუთ.'!E957)</f>
        <v>0</v>
      </c>
      <c r="F957" s="10">
        <f>SUM('დამტკ. ბიუჯ.'!F957,'დამტკ. საკუთ.'!F957)</f>
        <v>0</v>
      </c>
      <c r="G957" s="10">
        <f>SUM('დამტკ. ბიუჯ.'!G957,'დამტკ. საკუთ.'!G957)</f>
        <v>0</v>
      </c>
      <c r="H957" s="10">
        <f>SUM('დამტკ. ბიუჯ.'!H957,'დამტკ. საკუთ.'!H957)</f>
        <v>0</v>
      </c>
      <c r="I957" s="10">
        <f>SUM('დამტკ. ბიუჯ.'!I957,'დამტკ. საკუთ.'!I957)</f>
        <v>0</v>
      </c>
      <c r="J957" s="10">
        <f>SUM('დამტკ. ბიუჯ.'!J957,'დამტკ. საკუთ.'!J957)</f>
        <v>0</v>
      </c>
      <c r="K957" s="10" t="s">
        <v>190</v>
      </c>
    </row>
    <row r="958" spans="1:11" ht="15" customHeight="1" x14ac:dyDescent="0.25">
      <c r="A958" t="str">
        <f t="shared" si="18"/>
        <v>a</v>
      </c>
      <c r="B958" s="8"/>
      <c r="C958" s="9" t="s">
        <v>16</v>
      </c>
      <c r="D958" s="10">
        <f>SUM('დამტკ. ბიუჯ.'!D958,'დამტკ. საკუთ.'!D958)</f>
        <v>10207000</v>
      </c>
      <c r="E958" s="10">
        <f>SUM('დამტკ. ბიუჯ.'!E958,'დამტკ. საკუთ.'!E958)</f>
        <v>2463500</v>
      </c>
      <c r="F958" s="10">
        <f>SUM('დამტკ. ბიუჯ.'!F958,'დამტკ. საკუთ.'!F958)</f>
        <v>2547700</v>
      </c>
      <c r="G958" s="10">
        <f>SUM('დამტკ. ბიუჯ.'!G958,'დამტკ. საკუთ.'!G958)</f>
        <v>2547700</v>
      </c>
      <c r="H958" s="10">
        <f>SUM('დამტკ. ბიუჯ.'!H958,'დამტკ. საკუთ.'!H958)</f>
        <v>2648100</v>
      </c>
      <c r="I958" s="10">
        <f>SUM('დამტკ. ბიუჯ.'!I958,'დამტკ. საკუთ.'!I958)</f>
        <v>5011200</v>
      </c>
      <c r="J958" s="10">
        <f>SUM('დამტკ. ბიუჯ.'!J958,'დამტკ. საკუთ.'!J958)</f>
        <v>7558900</v>
      </c>
      <c r="K958" s="10" t="s">
        <v>190</v>
      </c>
    </row>
    <row r="959" spans="1:11" ht="15" customHeight="1" x14ac:dyDescent="0.25">
      <c r="A959" t="str">
        <f t="shared" si="18"/>
        <v>a</v>
      </c>
      <c r="B959" s="8"/>
      <c r="C959" s="9" t="s">
        <v>17</v>
      </c>
      <c r="D959" s="10">
        <f>SUM('დამტკ. ბიუჯ.'!D959,'დამტკ. საკუთ.'!D959)</f>
        <v>660000</v>
      </c>
      <c r="E959" s="10">
        <f>SUM('დამტკ. ბიუჯ.'!E959,'დამტკ. საკუთ.'!E959)</f>
        <v>127000</v>
      </c>
      <c r="F959" s="10">
        <f>SUM('დამტკ. ბიუჯ.'!F959,'დამტკ. საკუთ.'!F959)</f>
        <v>166000</v>
      </c>
      <c r="G959" s="10">
        <f>SUM('დამტკ. ბიუჯ.'!G959,'დამტკ. საკუთ.'!G959)</f>
        <v>150000</v>
      </c>
      <c r="H959" s="10">
        <f>SUM('დამტკ. ბიუჯ.'!H959,'დამტკ. საკუთ.'!H959)</f>
        <v>217000</v>
      </c>
      <c r="I959" s="10">
        <f>SUM('დამტკ. ბიუჯ.'!I959,'დამტკ. საკუთ.'!I959)</f>
        <v>293000</v>
      </c>
      <c r="J959" s="10">
        <f>SUM('დამტკ. ბიუჯ.'!J959,'დამტკ. საკუთ.'!J959)</f>
        <v>443000</v>
      </c>
      <c r="K959" s="10" t="s">
        <v>190</v>
      </c>
    </row>
    <row r="960" spans="1:11" ht="15" customHeight="1" x14ac:dyDescent="0.25">
      <c r="A960" t="str">
        <f t="shared" si="18"/>
        <v>a</v>
      </c>
      <c r="B960" s="5"/>
      <c r="C960" s="6" t="s">
        <v>18</v>
      </c>
      <c r="D960" s="7">
        <f>SUM('დამტკ. ბიუჯ.'!D960,'დამტკ. საკუთ.'!D960)</f>
        <v>30000</v>
      </c>
      <c r="E960" s="7">
        <f>SUM('დამტკ. ბიუჯ.'!E960,'დამტკ. საკუთ.'!E960)</f>
        <v>15000</v>
      </c>
      <c r="F960" s="7">
        <f>SUM('დამტკ. ბიუჯ.'!F960,'დამტკ. საკუთ.'!F960)</f>
        <v>5000</v>
      </c>
      <c r="G960" s="7">
        <f>SUM('დამტკ. ბიუჯ.'!G960,'დამტკ. საკუთ.'!G960)</f>
        <v>5000</v>
      </c>
      <c r="H960" s="7">
        <f>SUM('დამტკ. ბიუჯ.'!H960,'დამტკ. საკუთ.'!H960)</f>
        <v>5000</v>
      </c>
      <c r="I960" s="7">
        <f>SUM('დამტკ. ბიუჯ.'!I960,'დამტკ. საკუთ.'!I960)</f>
        <v>20000</v>
      </c>
      <c r="J960" s="7">
        <f>SUM('დამტკ. ბიუჯ.'!J960,'დამტკ. საკუთ.'!J960)</f>
        <v>25000</v>
      </c>
      <c r="K960" s="7" t="s">
        <v>190</v>
      </c>
    </row>
    <row r="961" spans="1:11" ht="15" customHeight="1" x14ac:dyDescent="0.25">
      <c r="A961" t="str">
        <f t="shared" si="18"/>
        <v>b</v>
      </c>
      <c r="B961" s="5"/>
      <c r="C961" s="6" t="s">
        <v>19</v>
      </c>
      <c r="D961" s="7">
        <f>SUM('დამტკ. ბიუჯ.'!D961,'დამტკ. საკუთ.'!D961)</f>
        <v>0</v>
      </c>
      <c r="E961" s="7">
        <f>SUM('დამტკ. ბიუჯ.'!E961,'დამტკ. საკუთ.'!E961)</f>
        <v>0</v>
      </c>
      <c r="F961" s="7">
        <f>SUM('დამტკ. ბიუჯ.'!F961,'დამტკ. საკუთ.'!F961)</f>
        <v>0</v>
      </c>
      <c r="G961" s="7">
        <f>SUM('დამტკ. ბიუჯ.'!G961,'დამტკ. საკუთ.'!G961)</f>
        <v>0</v>
      </c>
      <c r="H961" s="7">
        <f>SUM('დამტკ. ბიუჯ.'!H961,'დამტკ. საკუთ.'!H961)</f>
        <v>0</v>
      </c>
      <c r="I961" s="7">
        <f>SUM('დამტკ. ბიუჯ.'!I961,'დამტკ. საკუთ.'!I961)</f>
        <v>0</v>
      </c>
      <c r="J961" s="7">
        <f>SUM('დამტკ. ბიუჯ.'!J961,'დამტკ. საკუთ.'!J961)</f>
        <v>0</v>
      </c>
      <c r="K961" s="7" t="s">
        <v>190</v>
      </c>
    </row>
    <row r="962" spans="1:11" ht="15.75" customHeight="1" thickBot="1" x14ac:dyDescent="0.3">
      <c r="A962" t="str">
        <f t="shared" si="18"/>
        <v>b</v>
      </c>
      <c r="B962" s="11"/>
      <c r="C962" s="12" t="s">
        <v>20</v>
      </c>
      <c r="D962" s="13">
        <f>SUM('დამტკ. ბიუჯ.'!D962,'დამტკ. საკუთ.'!D962)</f>
        <v>0</v>
      </c>
      <c r="E962" s="13">
        <f>SUM('დამტკ. ბიუჯ.'!E962,'დამტკ. საკუთ.'!E962)</f>
        <v>0</v>
      </c>
      <c r="F962" s="13">
        <f>SUM('დამტკ. ბიუჯ.'!F962,'დამტკ. საკუთ.'!F962)</f>
        <v>0</v>
      </c>
      <c r="G962" s="13">
        <f>SUM('დამტკ. ბიუჯ.'!G962,'დამტკ. საკუთ.'!G962)</f>
        <v>0</v>
      </c>
      <c r="H962" s="13">
        <f>SUM('დამტკ. ბიუჯ.'!H962,'დამტკ. საკუთ.'!H962)</f>
        <v>0</v>
      </c>
      <c r="I962" s="13">
        <f>SUM('დამტკ. ბიუჯ.'!I962,'დამტკ. საკუთ.'!I962)</f>
        <v>0</v>
      </c>
      <c r="J962" s="13">
        <f>SUM('დამტკ. ბიუჯ.'!J962,'დამტკ. საკუთ.'!J962)</f>
        <v>0</v>
      </c>
      <c r="K962" s="13" t="s">
        <v>190</v>
      </c>
    </row>
    <row r="963" spans="1:11" ht="31.5" customHeight="1" thickTop="1" thickBot="1" x14ac:dyDescent="0.3">
      <c r="A963" t="str">
        <f t="shared" si="18"/>
        <v>a</v>
      </c>
      <c r="B963" s="121" t="s">
        <v>159</v>
      </c>
      <c r="C963" s="122" t="s">
        <v>369</v>
      </c>
      <c r="D963" s="14">
        <f>SUM('დამტკ. ბიუჯ.'!D963,'დამტკ. საკუთ.'!D963)</f>
        <v>9000000</v>
      </c>
      <c r="E963" s="14">
        <f>SUM('დამტკ. ბიუჯ.'!E963,'დამტკ. საკუთ.'!E963)</f>
        <v>2248000</v>
      </c>
      <c r="F963" s="14">
        <f>SUM('დამტკ. ბიუჯ.'!F963,'დამტკ. საკუთ.'!F963)</f>
        <v>2252000</v>
      </c>
      <c r="G963" s="14">
        <f>SUM('დამტკ. ბიუჯ.'!G963,'დამტკ. საკუთ.'!G963)</f>
        <v>2252000</v>
      </c>
      <c r="H963" s="14">
        <f>SUM('დამტკ. ბიუჯ.'!H963,'დამტკ. საკუთ.'!H963)</f>
        <v>2248000</v>
      </c>
      <c r="I963" s="14">
        <f>SUM('დამტკ. ბიუჯ.'!I963,'დამტკ. საკუთ.'!I963)</f>
        <v>4500000</v>
      </c>
      <c r="J963" s="14">
        <f>SUM('დამტკ. ბიუჯ.'!J963,'დამტკ. საკუთ.'!J963)</f>
        <v>6752000</v>
      </c>
      <c r="K963" s="14" t="s">
        <v>190</v>
      </c>
    </row>
    <row r="964" spans="1:11" ht="15.75" customHeight="1" thickTop="1" x14ac:dyDescent="0.25">
      <c r="A964" t="str">
        <f t="shared" si="18"/>
        <v>a</v>
      </c>
      <c r="B964" s="5"/>
      <c r="C964" s="6" t="s">
        <v>10</v>
      </c>
      <c r="D964" s="7">
        <f>SUM('დამტკ. ბიუჯ.'!D964,'დამტკ. საკუთ.'!D964)</f>
        <v>9000000</v>
      </c>
      <c r="E964" s="7">
        <f>SUM('დამტკ. ბიუჯ.'!E964,'დამტკ. საკუთ.'!E964)</f>
        <v>2248000</v>
      </c>
      <c r="F964" s="7">
        <f>SUM('დამტკ. ბიუჯ.'!F964,'დამტკ. საკუთ.'!F964)</f>
        <v>2252000</v>
      </c>
      <c r="G964" s="7">
        <f>SUM('დამტკ. ბიუჯ.'!G964,'დამტკ. საკუთ.'!G964)</f>
        <v>2252000</v>
      </c>
      <c r="H964" s="7">
        <f>SUM('დამტკ. ბიუჯ.'!H964,'დამტკ. საკუთ.'!H964)</f>
        <v>2248000</v>
      </c>
      <c r="I964" s="7">
        <f>SUM('დამტკ. ბიუჯ.'!I964,'დამტკ. საკუთ.'!I964)</f>
        <v>4500000</v>
      </c>
      <c r="J964" s="7">
        <f>SUM('დამტკ. ბიუჯ.'!J964,'დამტკ. საკუთ.'!J964)</f>
        <v>6752000</v>
      </c>
      <c r="K964" s="7" t="s">
        <v>190</v>
      </c>
    </row>
    <row r="965" spans="1:11" ht="15" customHeight="1" x14ac:dyDescent="0.25">
      <c r="A965" t="str">
        <f t="shared" si="18"/>
        <v>b</v>
      </c>
      <c r="B965" s="8"/>
      <c r="C965" s="9" t="s">
        <v>11</v>
      </c>
      <c r="D965" s="10">
        <f>SUM('დამტკ. ბიუჯ.'!D965,'დამტკ. საკუთ.'!D965)</f>
        <v>0</v>
      </c>
      <c r="E965" s="10">
        <f>SUM('დამტკ. ბიუჯ.'!E965,'დამტკ. საკუთ.'!E965)</f>
        <v>0</v>
      </c>
      <c r="F965" s="10">
        <f>SUM('დამტკ. ბიუჯ.'!F965,'დამტკ. საკუთ.'!F965)</f>
        <v>0</v>
      </c>
      <c r="G965" s="10">
        <f>SUM('დამტკ. ბიუჯ.'!G965,'დამტკ. საკუთ.'!G965)</f>
        <v>0</v>
      </c>
      <c r="H965" s="10">
        <f>SUM('დამტკ. ბიუჯ.'!H965,'დამტკ. საკუთ.'!H965)</f>
        <v>0</v>
      </c>
      <c r="I965" s="10">
        <f>SUM('დამტკ. ბიუჯ.'!I965,'დამტკ. საკუთ.'!I965)</f>
        <v>0</v>
      </c>
      <c r="J965" s="10">
        <f>SUM('დამტკ. ბიუჯ.'!J965,'დამტკ. საკუთ.'!J965)</f>
        <v>0</v>
      </c>
      <c r="K965" s="10" t="s">
        <v>190</v>
      </c>
    </row>
    <row r="966" spans="1:11" ht="15" customHeight="1" x14ac:dyDescent="0.25">
      <c r="A966" t="str">
        <f t="shared" si="18"/>
        <v>b</v>
      </c>
      <c r="B966" s="8"/>
      <c r="C966" s="9" t="s">
        <v>12</v>
      </c>
      <c r="D966" s="10">
        <f>SUM('დამტკ. ბიუჯ.'!D966,'დამტკ. საკუთ.'!D966)</f>
        <v>0</v>
      </c>
      <c r="E966" s="10">
        <f>SUM('დამტკ. ბიუჯ.'!E966,'დამტკ. საკუთ.'!E966)</f>
        <v>0</v>
      </c>
      <c r="F966" s="10">
        <f>SUM('დამტკ. ბიუჯ.'!F966,'დამტკ. საკუთ.'!F966)</f>
        <v>0</v>
      </c>
      <c r="G966" s="10">
        <f>SUM('დამტკ. ბიუჯ.'!G966,'დამტკ. საკუთ.'!G966)</f>
        <v>0</v>
      </c>
      <c r="H966" s="10">
        <f>SUM('დამტკ. ბიუჯ.'!H966,'დამტკ. საკუთ.'!H966)</f>
        <v>0</v>
      </c>
      <c r="I966" s="10">
        <f>SUM('დამტკ. ბიუჯ.'!I966,'დამტკ. საკუთ.'!I966)</f>
        <v>0</v>
      </c>
      <c r="J966" s="10">
        <f>SUM('დამტკ. ბიუჯ.'!J966,'დამტკ. საკუთ.'!J966)</f>
        <v>0</v>
      </c>
      <c r="K966" s="10" t="s">
        <v>190</v>
      </c>
    </row>
    <row r="967" spans="1:11" ht="15" customHeight="1" x14ac:dyDescent="0.25">
      <c r="A967" t="str">
        <f t="shared" si="18"/>
        <v>b</v>
      </c>
      <c r="B967" s="8"/>
      <c r="C967" s="9" t="s">
        <v>13</v>
      </c>
      <c r="D967" s="10">
        <f>SUM('დამტკ. ბიუჯ.'!D967,'დამტკ. საკუთ.'!D967)</f>
        <v>0</v>
      </c>
      <c r="E967" s="10">
        <f>SUM('დამტკ. ბიუჯ.'!E967,'დამტკ. საკუთ.'!E967)</f>
        <v>0</v>
      </c>
      <c r="F967" s="10">
        <f>SUM('დამტკ. ბიუჯ.'!F967,'დამტკ. საკუთ.'!F967)</f>
        <v>0</v>
      </c>
      <c r="G967" s="10">
        <f>SUM('დამტკ. ბიუჯ.'!G967,'დამტკ. საკუთ.'!G967)</f>
        <v>0</v>
      </c>
      <c r="H967" s="10">
        <f>SUM('დამტკ. ბიუჯ.'!H967,'დამტკ. საკუთ.'!H967)</f>
        <v>0</v>
      </c>
      <c r="I967" s="10">
        <f>SUM('დამტკ. ბიუჯ.'!I967,'დამტკ. საკუთ.'!I967)</f>
        <v>0</v>
      </c>
      <c r="J967" s="10">
        <f>SUM('დამტკ. ბიუჯ.'!J967,'დამტკ. საკუთ.'!J967)</f>
        <v>0</v>
      </c>
      <c r="K967" s="10" t="s">
        <v>190</v>
      </c>
    </row>
    <row r="968" spans="1:11" ht="15" customHeight="1" x14ac:dyDescent="0.25">
      <c r="A968" t="str">
        <f t="shared" si="18"/>
        <v>b</v>
      </c>
      <c r="B968" s="8"/>
      <c r="C968" s="9" t="s">
        <v>14</v>
      </c>
      <c r="D968" s="10">
        <f>SUM('დამტკ. ბიუჯ.'!D968,'დამტკ. საკუთ.'!D968)</f>
        <v>0</v>
      </c>
      <c r="E968" s="10">
        <f>SUM('დამტკ. ბიუჯ.'!E968,'დამტკ. საკუთ.'!E968)</f>
        <v>0</v>
      </c>
      <c r="F968" s="10">
        <f>SUM('დამტკ. ბიუჯ.'!F968,'დამტკ. საკუთ.'!F968)</f>
        <v>0</v>
      </c>
      <c r="G968" s="10">
        <f>SUM('დამტკ. ბიუჯ.'!G968,'დამტკ. საკუთ.'!G968)</f>
        <v>0</v>
      </c>
      <c r="H968" s="10">
        <f>SUM('დამტკ. ბიუჯ.'!H968,'დამტკ. საკუთ.'!H968)</f>
        <v>0</v>
      </c>
      <c r="I968" s="10">
        <f>SUM('დამტკ. ბიუჯ.'!I968,'დამტკ. საკუთ.'!I968)</f>
        <v>0</v>
      </c>
      <c r="J968" s="10">
        <f>SUM('დამტკ. ბიუჯ.'!J968,'დამტკ. საკუთ.'!J968)</f>
        <v>0</v>
      </c>
      <c r="K968" s="10" t="s">
        <v>190</v>
      </c>
    </row>
    <row r="969" spans="1:11" ht="15" customHeight="1" x14ac:dyDescent="0.25">
      <c r="A969" t="str">
        <f t="shared" si="18"/>
        <v>b</v>
      </c>
      <c r="B969" s="8"/>
      <c r="C969" s="9" t="s">
        <v>15</v>
      </c>
      <c r="D969" s="10">
        <f>SUM('დამტკ. ბიუჯ.'!D969,'დამტკ. საკუთ.'!D969)</f>
        <v>0</v>
      </c>
      <c r="E969" s="10">
        <f>SUM('დამტკ. ბიუჯ.'!E969,'დამტკ. საკუთ.'!E969)</f>
        <v>0</v>
      </c>
      <c r="F969" s="10">
        <f>SUM('დამტკ. ბიუჯ.'!F969,'დამტკ. საკუთ.'!F969)</f>
        <v>0</v>
      </c>
      <c r="G969" s="10">
        <f>SUM('დამტკ. ბიუჯ.'!G969,'დამტკ. საკუთ.'!G969)</f>
        <v>0</v>
      </c>
      <c r="H969" s="10">
        <f>SUM('დამტკ. ბიუჯ.'!H969,'დამტკ. საკუთ.'!H969)</f>
        <v>0</v>
      </c>
      <c r="I969" s="10">
        <f>SUM('დამტკ. ბიუჯ.'!I969,'დამტკ. საკუთ.'!I969)</f>
        <v>0</v>
      </c>
      <c r="J969" s="10">
        <f>SUM('დამტკ. ბიუჯ.'!J969,'დამტკ. საკუთ.'!J969)</f>
        <v>0</v>
      </c>
      <c r="K969" s="10" t="s">
        <v>190</v>
      </c>
    </row>
    <row r="970" spans="1:11" ht="15" customHeight="1" x14ac:dyDescent="0.25">
      <c r="A970" t="str">
        <f t="shared" si="18"/>
        <v>a</v>
      </c>
      <c r="B970" s="8"/>
      <c r="C970" s="9" t="s">
        <v>16</v>
      </c>
      <c r="D970" s="10">
        <f>SUM('დამტკ. ბიუჯ.'!D970,'დამტკ. საკუთ.'!D970)</f>
        <v>9000000</v>
      </c>
      <c r="E970" s="10">
        <f>SUM('დამტკ. ბიუჯ.'!E970,'დამტკ. საკუთ.'!E970)</f>
        <v>2248000</v>
      </c>
      <c r="F970" s="10">
        <f>SUM('დამტკ. ბიუჯ.'!F970,'დამტკ. საკუთ.'!F970)</f>
        <v>2252000</v>
      </c>
      <c r="G970" s="10">
        <f>SUM('დამტკ. ბიუჯ.'!G970,'დამტკ. საკუთ.'!G970)</f>
        <v>2252000</v>
      </c>
      <c r="H970" s="10">
        <f>SUM('დამტკ. ბიუჯ.'!H970,'დამტკ. საკუთ.'!H970)</f>
        <v>2248000</v>
      </c>
      <c r="I970" s="10">
        <f>SUM('დამტკ. ბიუჯ.'!I970,'დამტკ. საკუთ.'!I970)</f>
        <v>4500000</v>
      </c>
      <c r="J970" s="10">
        <f>SUM('დამტკ. ბიუჯ.'!J970,'დამტკ. საკუთ.'!J970)</f>
        <v>6752000</v>
      </c>
      <c r="K970" s="10" t="s">
        <v>190</v>
      </c>
    </row>
    <row r="971" spans="1:11" ht="15" customHeight="1" x14ac:dyDescent="0.25">
      <c r="A971" t="str">
        <f t="shared" si="18"/>
        <v>b</v>
      </c>
      <c r="B971" s="8"/>
      <c r="C971" s="9" t="s">
        <v>17</v>
      </c>
      <c r="D971" s="10">
        <f>SUM('დამტკ. ბიუჯ.'!D971,'დამტკ. საკუთ.'!D971)</f>
        <v>0</v>
      </c>
      <c r="E971" s="10">
        <f>SUM('დამტკ. ბიუჯ.'!E971,'დამტკ. საკუთ.'!E971)</f>
        <v>0</v>
      </c>
      <c r="F971" s="10">
        <f>SUM('დამტკ. ბიუჯ.'!F971,'დამტკ. საკუთ.'!F971)</f>
        <v>0</v>
      </c>
      <c r="G971" s="10">
        <f>SUM('დამტკ. ბიუჯ.'!G971,'დამტკ. საკუთ.'!G971)</f>
        <v>0</v>
      </c>
      <c r="H971" s="10">
        <f>SUM('დამტკ. ბიუჯ.'!H971,'დამტკ. საკუთ.'!H971)</f>
        <v>0</v>
      </c>
      <c r="I971" s="10">
        <f>SUM('დამტკ. ბიუჯ.'!I971,'დამტკ. საკუთ.'!I971)</f>
        <v>0</v>
      </c>
      <c r="J971" s="10">
        <f>SUM('დამტკ. ბიუჯ.'!J971,'დამტკ. საკუთ.'!J971)</f>
        <v>0</v>
      </c>
      <c r="K971" s="10" t="s">
        <v>190</v>
      </c>
    </row>
    <row r="972" spans="1:11" ht="15" customHeight="1" x14ac:dyDescent="0.25">
      <c r="A972" t="str">
        <f t="shared" si="18"/>
        <v>b</v>
      </c>
      <c r="B972" s="5"/>
      <c r="C972" s="6" t="s">
        <v>18</v>
      </c>
      <c r="D972" s="7">
        <f>SUM('დამტკ. ბიუჯ.'!D972,'დამტკ. საკუთ.'!D972)</f>
        <v>0</v>
      </c>
      <c r="E972" s="7">
        <f>SUM('დამტკ. ბიუჯ.'!E972,'დამტკ. საკუთ.'!E972)</f>
        <v>0</v>
      </c>
      <c r="F972" s="7">
        <f>SUM('დამტკ. ბიუჯ.'!F972,'დამტკ. საკუთ.'!F972)</f>
        <v>0</v>
      </c>
      <c r="G972" s="7">
        <f>SUM('დამტკ. ბიუჯ.'!G972,'დამტკ. საკუთ.'!G972)</f>
        <v>0</v>
      </c>
      <c r="H972" s="7">
        <f>SUM('დამტკ. ბიუჯ.'!H972,'დამტკ. საკუთ.'!H972)</f>
        <v>0</v>
      </c>
      <c r="I972" s="7">
        <f>SUM('დამტკ. ბიუჯ.'!I972,'დამტკ. საკუთ.'!I972)</f>
        <v>0</v>
      </c>
      <c r="J972" s="7">
        <f>SUM('დამტკ. ბიუჯ.'!J972,'დამტკ. საკუთ.'!J972)</f>
        <v>0</v>
      </c>
      <c r="K972" s="7" t="s">
        <v>190</v>
      </c>
    </row>
    <row r="973" spans="1:11" ht="15" customHeight="1" x14ac:dyDescent="0.25">
      <c r="A973" t="str">
        <f t="shared" si="18"/>
        <v>b</v>
      </c>
      <c r="B973" s="5"/>
      <c r="C973" s="6" t="s">
        <v>19</v>
      </c>
      <c r="D973" s="7">
        <f>SUM('დამტკ. ბიუჯ.'!D973,'დამტკ. საკუთ.'!D973)</f>
        <v>0</v>
      </c>
      <c r="E973" s="7">
        <f>SUM('დამტკ. ბიუჯ.'!E973,'დამტკ. საკუთ.'!E973)</f>
        <v>0</v>
      </c>
      <c r="F973" s="7">
        <f>SUM('დამტკ. ბიუჯ.'!F973,'დამტკ. საკუთ.'!F973)</f>
        <v>0</v>
      </c>
      <c r="G973" s="7">
        <f>SUM('დამტკ. ბიუჯ.'!G973,'დამტკ. საკუთ.'!G973)</f>
        <v>0</v>
      </c>
      <c r="H973" s="7">
        <f>SUM('დამტკ. ბიუჯ.'!H973,'დამტკ. საკუთ.'!H973)</f>
        <v>0</v>
      </c>
      <c r="I973" s="7">
        <f>SUM('დამტკ. ბიუჯ.'!I973,'დამტკ. საკუთ.'!I973)</f>
        <v>0</v>
      </c>
      <c r="J973" s="7">
        <f>SUM('დამტკ. ბიუჯ.'!J973,'დამტკ. საკუთ.'!J973)</f>
        <v>0</v>
      </c>
      <c r="K973" s="7" t="s">
        <v>190</v>
      </c>
    </row>
    <row r="974" spans="1:11" ht="15.75" customHeight="1" thickBot="1" x14ac:dyDescent="0.3">
      <c r="A974" t="str">
        <f t="shared" si="18"/>
        <v>b</v>
      </c>
      <c r="B974" s="11"/>
      <c r="C974" s="12" t="s">
        <v>20</v>
      </c>
      <c r="D974" s="13">
        <f>SUM('დამტკ. ბიუჯ.'!D974,'დამტკ. საკუთ.'!D974)</f>
        <v>0</v>
      </c>
      <c r="E974" s="13">
        <f>SUM('დამტკ. ბიუჯ.'!E974,'დამტკ. საკუთ.'!E974)</f>
        <v>0</v>
      </c>
      <c r="F974" s="13">
        <f>SUM('დამტკ. ბიუჯ.'!F974,'დამტკ. საკუთ.'!F974)</f>
        <v>0</v>
      </c>
      <c r="G974" s="13">
        <f>SUM('დამტკ. ბიუჯ.'!G974,'დამტკ. საკუთ.'!G974)</f>
        <v>0</v>
      </c>
      <c r="H974" s="13">
        <f>SUM('დამტკ. ბიუჯ.'!H974,'დამტკ. საკუთ.'!H974)</f>
        <v>0</v>
      </c>
      <c r="I974" s="13">
        <f>SUM('დამტკ. ბიუჯ.'!I974,'დამტკ. საკუთ.'!I974)</f>
        <v>0</v>
      </c>
      <c r="J974" s="13">
        <f>SUM('დამტკ. ბიუჯ.'!J974,'დამტკ. საკუთ.'!J974)</f>
        <v>0</v>
      </c>
      <c r="K974" s="13" t="s">
        <v>190</v>
      </c>
    </row>
    <row r="975" spans="1:11" ht="32.25" customHeight="1" thickTop="1" thickBot="1" x14ac:dyDescent="0.3">
      <c r="A975" t="str">
        <f t="shared" si="18"/>
        <v>a</v>
      </c>
      <c r="B975" s="123" t="s">
        <v>160</v>
      </c>
      <c r="C975" s="122" t="s">
        <v>343</v>
      </c>
      <c r="D975" s="4">
        <f>SUM('დამტკ. ბიუჯ.'!D975,'დამტკ. საკუთ.'!D975)</f>
        <v>26422000</v>
      </c>
      <c r="E975" s="4">
        <f>SUM('დამტკ. ბიუჯ.'!E975,'დამტკ. საკუთ.'!E975)</f>
        <v>6198300</v>
      </c>
      <c r="F975" s="4">
        <f>SUM('დამტკ. ბიუჯ.'!F975,'დამტკ. საკუთ.'!F975)</f>
        <v>6352700</v>
      </c>
      <c r="G975" s="4">
        <f>SUM('დამტკ. ბიუჯ.'!G975,'დამტკ. საკუთ.'!G975)</f>
        <v>6581900</v>
      </c>
      <c r="H975" s="4">
        <f>SUM('დამტკ. ბიუჯ.'!H975,'დამტკ. საკუთ.'!H975)</f>
        <v>7289100</v>
      </c>
      <c r="I975" s="4">
        <f>SUM('დამტკ. ბიუჯ.'!I975,'დამტკ. საკუთ.'!I975)</f>
        <v>12551000</v>
      </c>
      <c r="J975" s="4">
        <f>SUM('დამტკ. ბიუჯ.'!J975,'დამტკ. საკუთ.'!J975)</f>
        <v>19132900</v>
      </c>
      <c r="K975" s="4" t="s">
        <v>192</v>
      </c>
    </row>
    <row r="976" spans="1:11" ht="15.75" customHeight="1" thickTop="1" x14ac:dyDescent="0.25">
      <c r="A976" t="str">
        <f t="shared" si="18"/>
        <v>a</v>
      </c>
      <c r="B976" s="5"/>
      <c r="C976" s="6" t="s">
        <v>10</v>
      </c>
      <c r="D976" s="7">
        <f>SUM('დამტკ. ბიუჯ.'!D976,'დამტკ. საკუთ.'!D976)</f>
        <v>26392000</v>
      </c>
      <c r="E976" s="7">
        <f>SUM('დამტკ. ბიუჯ.'!E976,'დამტკ. საკუთ.'!E976)</f>
        <v>6183300</v>
      </c>
      <c r="F976" s="7">
        <f>SUM('დამტკ. ბიუჯ.'!F976,'დამტკ. საკუთ.'!F976)</f>
        <v>6347700</v>
      </c>
      <c r="G976" s="7">
        <f>SUM('დამტკ. ბიუჯ.'!G976,'დამტკ. საკუთ.'!G976)</f>
        <v>6576900</v>
      </c>
      <c r="H976" s="7">
        <f>SUM('დამტკ. ბიუჯ.'!H976,'დამტკ. საკუთ.'!H976)</f>
        <v>7284100</v>
      </c>
      <c r="I976" s="7">
        <f>SUM('დამტკ. ბიუჯ.'!I976,'დამტკ. საკუთ.'!I976)</f>
        <v>12531000</v>
      </c>
      <c r="J976" s="7">
        <f>SUM('დამტკ. ბიუჯ.'!J976,'დამტკ. საკუთ.'!J976)</f>
        <v>19107900</v>
      </c>
      <c r="K976" s="7" t="s">
        <v>192</v>
      </c>
    </row>
    <row r="977" spans="1:11" ht="15" customHeight="1" x14ac:dyDescent="0.25">
      <c r="A977" t="str">
        <f t="shared" si="18"/>
        <v>b</v>
      </c>
      <c r="B977" s="8"/>
      <c r="C977" s="9" t="s">
        <v>11</v>
      </c>
      <c r="D977" s="10">
        <f>SUM('დამტკ. ბიუჯ.'!D977,'დამტკ. საკუთ.'!D977)</f>
        <v>0</v>
      </c>
      <c r="E977" s="10">
        <f>SUM('დამტკ. ბიუჯ.'!E977,'დამტკ. საკუთ.'!E977)</f>
        <v>0</v>
      </c>
      <c r="F977" s="10">
        <f>SUM('დამტკ. ბიუჯ.'!F977,'დამტკ. საკუთ.'!F977)</f>
        <v>0</v>
      </c>
      <c r="G977" s="10">
        <f>SUM('დამტკ. ბიუჯ.'!G977,'დამტკ. საკუთ.'!G977)</f>
        <v>0</v>
      </c>
      <c r="H977" s="10">
        <f>SUM('დამტკ. ბიუჯ.'!H977,'დამტკ. საკუთ.'!H977)</f>
        <v>0</v>
      </c>
      <c r="I977" s="10">
        <f>SUM('დამტკ. ბიუჯ.'!I977,'დამტკ. საკუთ.'!I977)</f>
        <v>0</v>
      </c>
      <c r="J977" s="10">
        <f>SUM('დამტკ. ბიუჯ.'!J977,'დამტკ. საკუთ.'!J977)</f>
        <v>0</v>
      </c>
      <c r="K977" s="10" t="s">
        <v>192</v>
      </c>
    </row>
    <row r="978" spans="1:11" ht="15" customHeight="1" x14ac:dyDescent="0.25">
      <c r="A978" t="str">
        <f t="shared" si="18"/>
        <v>a</v>
      </c>
      <c r="B978" s="8"/>
      <c r="C978" s="9" t="s">
        <v>12</v>
      </c>
      <c r="D978" s="10">
        <f>SUM('დამტკ. ბიუჯ.'!D978,'დამტკ. საკუთ.'!D978)</f>
        <v>24525000</v>
      </c>
      <c r="E978" s="10">
        <f>SUM('დამტკ. ბიუჯ.'!E978,'დამტკ. საკუთ.'!E978)</f>
        <v>5840800</v>
      </c>
      <c r="F978" s="10">
        <f>SUM('დამტკ. ბიუჯ.'!F978,'დამტკ. საკუთ.'!F978)</f>
        <v>5886000</v>
      </c>
      <c r="G978" s="10">
        <f>SUM('დამტკ. ბიუჯ.'!G978,'დამტკ. საკუთ.'!G978)</f>
        <v>6131200</v>
      </c>
      <c r="H978" s="10">
        <f>SUM('დამტკ. ბიუჯ.'!H978,'დამტკ. საკუთ.'!H978)</f>
        <v>6667000</v>
      </c>
      <c r="I978" s="10">
        <f>SUM('დამტკ. ბიუჯ.'!I978,'დამტკ. საკუთ.'!I978)</f>
        <v>11726800</v>
      </c>
      <c r="J978" s="10">
        <f>SUM('დამტკ. ბიუჯ.'!J978,'დამტკ. საკუთ.'!J978)</f>
        <v>17858000</v>
      </c>
      <c r="K978" s="10" t="s">
        <v>192</v>
      </c>
    </row>
    <row r="979" spans="1:11" ht="15" customHeight="1" x14ac:dyDescent="0.25">
      <c r="A979" t="str">
        <f t="shared" si="18"/>
        <v>b</v>
      </c>
      <c r="B979" s="8"/>
      <c r="C979" s="9" t="s">
        <v>13</v>
      </c>
      <c r="D979" s="10">
        <f>SUM('დამტკ. ბიუჯ.'!D979,'დამტკ. საკუთ.'!D979)</f>
        <v>0</v>
      </c>
      <c r="E979" s="10">
        <f>SUM('დამტკ. ბიუჯ.'!E979,'დამტკ. საკუთ.'!E979)</f>
        <v>0</v>
      </c>
      <c r="F979" s="10">
        <f>SUM('დამტკ. ბიუჯ.'!F979,'დამტკ. საკუთ.'!F979)</f>
        <v>0</v>
      </c>
      <c r="G979" s="10">
        <f>SUM('დამტკ. ბიუჯ.'!G979,'დამტკ. საკუთ.'!G979)</f>
        <v>0</v>
      </c>
      <c r="H979" s="10">
        <f>SUM('დამტკ. ბიუჯ.'!H979,'დამტკ. საკუთ.'!H979)</f>
        <v>0</v>
      </c>
      <c r="I979" s="10">
        <f>SUM('დამტკ. ბიუჯ.'!I979,'დამტკ. საკუთ.'!I979)</f>
        <v>0</v>
      </c>
      <c r="J979" s="10">
        <f>SUM('დამტკ. ბიუჯ.'!J979,'დამტკ. საკუთ.'!J979)</f>
        <v>0</v>
      </c>
      <c r="K979" s="10" t="s">
        <v>192</v>
      </c>
    </row>
    <row r="980" spans="1:11" ht="15" customHeight="1" x14ac:dyDescent="0.25">
      <c r="A980" t="str">
        <f t="shared" si="18"/>
        <v>b</v>
      </c>
      <c r="B980" s="8"/>
      <c r="C980" s="9" t="s">
        <v>14</v>
      </c>
      <c r="D980" s="10">
        <f>SUM('დამტკ. ბიუჯ.'!D980,'დამტკ. საკუთ.'!D980)</f>
        <v>0</v>
      </c>
      <c r="E980" s="10">
        <f>SUM('დამტკ. ბიუჯ.'!E980,'დამტკ. საკუთ.'!E980)</f>
        <v>0</v>
      </c>
      <c r="F980" s="10">
        <f>SUM('დამტკ. ბიუჯ.'!F980,'დამტკ. საკუთ.'!F980)</f>
        <v>0</v>
      </c>
      <c r="G980" s="10">
        <f>SUM('დამტკ. ბიუჯ.'!G980,'დამტკ. საკუთ.'!G980)</f>
        <v>0</v>
      </c>
      <c r="H980" s="10">
        <f>SUM('დამტკ. ბიუჯ.'!H980,'დამტკ. საკუთ.'!H980)</f>
        <v>0</v>
      </c>
      <c r="I980" s="10">
        <f>SUM('დამტკ. ბიუჯ.'!I980,'დამტკ. საკუთ.'!I980)</f>
        <v>0</v>
      </c>
      <c r="J980" s="10">
        <f>SUM('დამტკ. ბიუჯ.'!J980,'დამტკ. საკუთ.'!J980)</f>
        <v>0</v>
      </c>
      <c r="K980" s="10" t="s">
        <v>192</v>
      </c>
    </row>
    <row r="981" spans="1:11" ht="15" customHeight="1" x14ac:dyDescent="0.25">
      <c r="A981" t="str">
        <f t="shared" si="18"/>
        <v>b</v>
      </c>
      <c r="B981" s="8"/>
      <c r="C981" s="9" t="s">
        <v>15</v>
      </c>
      <c r="D981" s="10">
        <f>SUM('დამტკ. ბიუჯ.'!D981,'დამტკ. საკუთ.'!D981)</f>
        <v>0</v>
      </c>
      <c r="E981" s="10">
        <f>SUM('დამტკ. ბიუჯ.'!E981,'დამტკ. საკუთ.'!E981)</f>
        <v>0</v>
      </c>
      <c r="F981" s="10">
        <f>SUM('დამტკ. ბიუჯ.'!F981,'დამტკ. საკუთ.'!F981)</f>
        <v>0</v>
      </c>
      <c r="G981" s="10">
        <f>SUM('დამტკ. ბიუჯ.'!G981,'დამტკ. საკუთ.'!G981)</f>
        <v>0</v>
      </c>
      <c r="H981" s="10">
        <f>SUM('დამტკ. ბიუჯ.'!H981,'დამტკ. საკუთ.'!H981)</f>
        <v>0</v>
      </c>
      <c r="I981" s="10">
        <f>SUM('დამტკ. ბიუჯ.'!I981,'დამტკ. საკუთ.'!I981)</f>
        <v>0</v>
      </c>
      <c r="J981" s="10">
        <f>SUM('დამტკ. ბიუჯ.'!J981,'დამტკ. საკუთ.'!J981)</f>
        <v>0</v>
      </c>
      <c r="K981" s="10" t="s">
        <v>192</v>
      </c>
    </row>
    <row r="982" spans="1:11" ht="15" customHeight="1" x14ac:dyDescent="0.25">
      <c r="A982" t="str">
        <f t="shared" si="18"/>
        <v>a</v>
      </c>
      <c r="B982" s="8"/>
      <c r="C982" s="9" t="s">
        <v>16</v>
      </c>
      <c r="D982" s="10">
        <f>SUM('დამტკ. ბიუჯ.'!D982,'დამტკ. საკუთ.'!D982)</f>
        <v>1207000</v>
      </c>
      <c r="E982" s="10">
        <f>SUM('დამტკ. ბიუჯ.'!E982,'დამტკ. საკუთ.'!E982)</f>
        <v>215500</v>
      </c>
      <c r="F982" s="10">
        <f>SUM('დამტკ. ბიუჯ.'!F982,'დამტკ. საკუთ.'!F982)</f>
        <v>295700</v>
      </c>
      <c r="G982" s="10">
        <f>SUM('დამტკ. ბიუჯ.'!G982,'დამტკ. საკუთ.'!G982)</f>
        <v>295700</v>
      </c>
      <c r="H982" s="10">
        <f>SUM('დამტკ. ბიუჯ.'!H982,'დამტკ. საკუთ.'!H982)</f>
        <v>400100</v>
      </c>
      <c r="I982" s="10">
        <f>SUM('დამტკ. ბიუჯ.'!I982,'დამტკ. საკუთ.'!I982)</f>
        <v>511200</v>
      </c>
      <c r="J982" s="10">
        <f>SUM('დამტკ. ბიუჯ.'!J982,'დამტკ. საკუთ.'!J982)</f>
        <v>806900</v>
      </c>
      <c r="K982" s="10" t="s">
        <v>192</v>
      </c>
    </row>
    <row r="983" spans="1:11" ht="15" customHeight="1" x14ac:dyDescent="0.25">
      <c r="A983" t="str">
        <f t="shared" si="18"/>
        <v>a</v>
      </c>
      <c r="B983" s="8"/>
      <c r="C983" s="9" t="s">
        <v>17</v>
      </c>
      <c r="D983" s="10">
        <f>SUM('დამტკ. ბიუჯ.'!D983,'დამტკ. საკუთ.'!D983)</f>
        <v>660000</v>
      </c>
      <c r="E983" s="10">
        <f>SUM('დამტკ. ბიუჯ.'!E983,'დამტკ. საკუთ.'!E983)</f>
        <v>127000</v>
      </c>
      <c r="F983" s="10">
        <f>SUM('დამტკ. ბიუჯ.'!F983,'დამტკ. საკუთ.'!F983)</f>
        <v>166000</v>
      </c>
      <c r="G983" s="10">
        <f>SUM('დამტკ. ბიუჯ.'!G983,'დამტკ. საკუთ.'!G983)</f>
        <v>150000</v>
      </c>
      <c r="H983" s="10">
        <f>SUM('დამტკ. ბიუჯ.'!H983,'დამტკ. საკუთ.'!H983)</f>
        <v>217000</v>
      </c>
      <c r="I983" s="10">
        <f>SUM('დამტკ. ბიუჯ.'!I983,'დამტკ. საკუთ.'!I983)</f>
        <v>293000</v>
      </c>
      <c r="J983" s="10">
        <f>SUM('დამტკ. ბიუჯ.'!J983,'დამტკ. საკუთ.'!J983)</f>
        <v>443000</v>
      </c>
      <c r="K983" s="10" t="s">
        <v>192</v>
      </c>
    </row>
    <row r="984" spans="1:11" ht="15" customHeight="1" x14ac:dyDescent="0.25">
      <c r="A984" t="str">
        <f t="shared" ref="A984:A1071" si="19">IF(OR(D984&lt;&gt;0,E984&lt;&gt;0,F984&lt;&gt;0,G984&lt;&gt;0,H984&lt;&gt;0,),"a","b")</f>
        <v>a</v>
      </c>
      <c r="B984" s="5"/>
      <c r="C984" s="6" t="s">
        <v>18</v>
      </c>
      <c r="D984" s="7">
        <f>SUM('დამტკ. ბიუჯ.'!D984,'დამტკ. საკუთ.'!D984)</f>
        <v>30000</v>
      </c>
      <c r="E984" s="7">
        <f>SUM('დამტკ. ბიუჯ.'!E984,'დამტკ. საკუთ.'!E984)</f>
        <v>15000</v>
      </c>
      <c r="F984" s="7">
        <f>SUM('დამტკ. ბიუჯ.'!F984,'დამტკ. საკუთ.'!F984)</f>
        <v>5000</v>
      </c>
      <c r="G984" s="7">
        <f>SUM('დამტკ. ბიუჯ.'!G984,'დამტკ. საკუთ.'!G984)</f>
        <v>5000</v>
      </c>
      <c r="H984" s="7">
        <f>SUM('დამტკ. ბიუჯ.'!H984,'დამტკ. საკუთ.'!H984)</f>
        <v>5000</v>
      </c>
      <c r="I984" s="7">
        <f>SUM('დამტკ. ბიუჯ.'!I984,'დამტკ. საკუთ.'!I984)</f>
        <v>20000</v>
      </c>
      <c r="J984" s="7">
        <f>SUM('დამტკ. ბიუჯ.'!J984,'დამტკ. საკუთ.'!J984)</f>
        <v>25000</v>
      </c>
      <c r="K984" s="7" t="s">
        <v>192</v>
      </c>
    </row>
    <row r="985" spans="1:11" ht="15" customHeight="1" x14ac:dyDescent="0.25">
      <c r="A985" t="str">
        <f t="shared" si="19"/>
        <v>b</v>
      </c>
      <c r="B985" s="5"/>
      <c r="C985" s="6" t="s">
        <v>19</v>
      </c>
      <c r="D985" s="7">
        <f>SUM('დამტკ. ბიუჯ.'!D985,'დამტკ. საკუთ.'!D985)</f>
        <v>0</v>
      </c>
      <c r="E985" s="7">
        <f>SUM('დამტკ. ბიუჯ.'!E985,'დამტკ. საკუთ.'!E985)</f>
        <v>0</v>
      </c>
      <c r="F985" s="7">
        <f>SUM('დამტკ. ბიუჯ.'!F985,'დამტკ. საკუთ.'!F985)</f>
        <v>0</v>
      </c>
      <c r="G985" s="7">
        <f>SUM('დამტკ. ბიუჯ.'!G985,'დამტკ. საკუთ.'!G985)</f>
        <v>0</v>
      </c>
      <c r="H985" s="7">
        <f>SUM('დამტკ. ბიუჯ.'!H985,'დამტკ. საკუთ.'!H985)</f>
        <v>0</v>
      </c>
      <c r="I985" s="7">
        <f>SUM('დამტკ. ბიუჯ.'!I985,'დამტკ. საკუთ.'!I985)</f>
        <v>0</v>
      </c>
      <c r="J985" s="7">
        <f>SUM('დამტკ. ბიუჯ.'!J985,'დამტკ. საკუთ.'!J985)</f>
        <v>0</v>
      </c>
      <c r="K985" s="7" t="s">
        <v>192</v>
      </c>
    </row>
    <row r="986" spans="1:11" ht="15.75" customHeight="1" thickBot="1" x14ac:dyDescent="0.3">
      <c r="A986" t="str">
        <f t="shared" si="19"/>
        <v>b</v>
      </c>
      <c r="B986" s="11"/>
      <c r="C986" s="12" t="s">
        <v>20</v>
      </c>
      <c r="D986" s="13">
        <f>SUM('დამტკ. ბიუჯ.'!D986,'დამტკ. საკუთ.'!D986)</f>
        <v>0</v>
      </c>
      <c r="E986" s="13">
        <f>SUM('დამტკ. ბიუჯ.'!E986,'დამტკ. საკუთ.'!E986)</f>
        <v>0</v>
      </c>
      <c r="F986" s="13">
        <f>SUM('დამტკ. ბიუჯ.'!F986,'დამტკ. საკუთ.'!F986)</f>
        <v>0</v>
      </c>
      <c r="G986" s="13">
        <f>SUM('დამტკ. ბიუჯ.'!G986,'დამტკ. საკუთ.'!G986)</f>
        <v>0</v>
      </c>
      <c r="H986" s="13">
        <f>SUM('დამტკ. ბიუჯ.'!H986,'დამტკ. საკუთ.'!H986)</f>
        <v>0</v>
      </c>
      <c r="I986" s="13">
        <f>SUM('დამტკ. ბიუჯ.'!I986,'დამტკ. საკუთ.'!I986)</f>
        <v>0</v>
      </c>
      <c r="J986" s="13">
        <f>SUM('დამტკ. ბიუჯ.'!J986,'დამტკ. საკუთ.'!J986)</f>
        <v>0</v>
      </c>
      <c r="K986" s="13" t="s">
        <v>192</v>
      </c>
    </row>
    <row r="987" spans="1:11" ht="32.25" customHeight="1" thickTop="1" thickBot="1" x14ac:dyDescent="0.3">
      <c r="A987" t="str">
        <f t="shared" si="19"/>
        <v>a</v>
      </c>
      <c r="B987" s="16" t="s">
        <v>161</v>
      </c>
      <c r="C987" s="4" t="s">
        <v>162</v>
      </c>
      <c r="D987" s="4">
        <f>SUM('დამტკ. ბიუჯ.'!D987,'დამტკ. საკუთ.'!D987)</f>
        <v>26000000</v>
      </c>
      <c r="E987" s="4">
        <f>SUM('დამტკ. ბიუჯ.'!E987,'დამტკ. საკუთ.'!E987)</f>
        <v>6581000</v>
      </c>
      <c r="F987" s="4">
        <f>SUM('დამტკ. ბიუჯ.'!F987,'დამტკ. საკუთ.'!F987)</f>
        <v>6473000</v>
      </c>
      <c r="G987" s="4">
        <f>SUM('დამტკ. ბიუჯ.'!G987,'დამტკ. საკუთ.'!G987)</f>
        <v>6473000</v>
      </c>
      <c r="H987" s="4">
        <f>SUM('დამტკ. ბიუჯ.'!H987,'დამტკ. საკუთ.'!H987)</f>
        <v>6473000</v>
      </c>
      <c r="I987" s="4">
        <f>SUM('დამტკ. ბიუჯ.'!I987,'დამტკ. საკუთ.'!I987)</f>
        <v>13054000</v>
      </c>
      <c r="J987" s="4">
        <f>SUM('დამტკ. ბიუჯ.'!J987,'დამტკ. საკუთ.'!J987)</f>
        <v>19527000</v>
      </c>
      <c r="K987" s="4" t="s">
        <v>190</v>
      </c>
    </row>
    <row r="988" spans="1:11" ht="15.75" customHeight="1" thickTop="1" x14ac:dyDescent="0.25">
      <c r="A988" t="str">
        <f t="shared" si="19"/>
        <v>a</v>
      </c>
      <c r="B988" s="5"/>
      <c r="C988" s="6" t="s">
        <v>10</v>
      </c>
      <c r="D988" s="7">
        <f>SUM('დამტკ. ბიუჯ.'!D988,'დამტკ. საკუთ.'!D988)</f>
        <v>26000000</v>
      </c>
      <c r="E988" s="7">
        <f>SUM('დამტკ. ბიუჯ.'!E988,'დამტკ. საკუთ.'!E988)</f>
        <v>6581000</v>
      </c>
      <c r="F988" s="7">
        <f>SUM('დამტკ. ბიუჯ.'!F988,'დამტკ. საკუთ.'!F988)</f>
        <v>6473000</v>
      </c>
      <c r="G988" s="7">
        <f>SUM('დამტკ. ბიუჯ.'!G988,'დამტკ. საკუთ.'!G988)</f>
        <v>6473000</v>
      </c>
      <c r="H988" s="7">
        <f>SUM('დამტკ. ბიუჯ.'!H988,'დამტკ. საკუთ.'!H988)</f>
        <v>6473000</v>
      </c>
      <c r="I988" s="7">
        <f>SUM('დამტკ. ბიუჯ.'!I988,'დამტკ. საკუთ.'!I988)</f>
        <v>13054000</v>
      </c>
      <c r="J988" s="7">
        <f>SUM('დამტკ. ბიუჯ.'!J988,'დამტკ. საკუთ.'!J988)</f>
        <v>19527000</v>
      </c>
      <c r="K988" s="7" t="s">
        <v>190</v>
      </c>
    </row>
    <row r="989" spans="1:11" ht="15" customHeight="1" x14ac:dyDescent="0.25">
      <c r="A989" t="str">
        <f t="shared" si="19"/>
        <v>b</v>
      </c>
      <c r="B989" s="8"/>
      <c r="C989" s="9" t="s">
        <v>11</v>
      </c>
      <c r="D989" s="10">
        <f>SUM('დამტკ. ბიუჯ.'!D989,'დამტკ. საკუთ.'!D989)</f>
        <v>0</v>
      </c>
      <c r="E989" s="10">
        <f>SUM('დამტკ. ბიუჯ.'!E989,'დამტკ. საკუთ.'!E989)</f>
        <v>0</v>
      </c>
      <c r="F989" s="10">
        <f>SUM('დამტკ. ბიუჯ.'!F989,'დამტკ. საკუთ.'!F989)</f>
        <v>0</v>
      </c>
      <c r="G989" s="10">
        <f>SUM('დამტკ. ბიუჯ.'!G989,'დამტკ. საკუთ.'!G989)</f>
        <v>0</v>
      </c>
      <c r="H989" s="10">
        <f>SUM('დამტკ. ბიუჯ.'!H989,'დამტკ. საკუთ.'!H989)</f>
        <v>0</v>
      </c>
      <c r="I989" s="10">
        <f>SUM('დამტკ. ბიუჯ.'!I989,'დამტკ. საკუთ.'!I989)</f>
        <v>0</v>
      </c>
      <c r="J989" s="10">
        <f>SUM('დამტკ. ბიუჯ.'!J989,'დამტკ. საკუთ.'!J989)</f>
        <v>0</v>
      </c>
      <c r="K989" s="10" t="s">
        <v>190</v>
      </c>
    </row>
    <row r="990" spans="1:11" ht="15" customHeight="1" x14ac:dyDescent="0.25">
      <c r="A990" t="str">
        <f t="shared" si="19"/>
        <v>a</v>
      </c>
      <c r="B990" s="8"/>
      <c r="C990" s="9" t="s">
        <v>12</v>
      </c>
      <c r="D990" s="10">
        <f>SUM('დამტკ. ბიუჯ.'!D990,'დამტკ. საკუთ.'!D990)</f>
        <v>10000</v>
      </c>
      <c r="E990" s="10">
        <f>SUM('დამტკ. ბიუჯ.'!E990,'დამტკ. საკუთ.'!E990)</f>
        <v>10000</v>
      </c>
      <c r="F990" s="10">
        <f>SUM('დამტკ. ბიუჯ.'!F990,'დამტკ. საკუთ.'!F990)</f>
        <v>0</v>
      </c>
      <c r="G990" s="10">
        <f>SUM('დამტკ. ბიუჯ.'!G990,'დამტკ. საკუთ.'!G990)</f>
        <v>0</v>
      </c>
      <c r="H990" s="10">
        <f>SUM('დამტკ. ბიუჯ.'!H990,'დამტკ. საკუთ.'!H990)</f>
        <v>0</v>
      </c>
      <c r="I990" s="10">
        <f>SUM('დამტკ. ბიუჯ.'!I990,'დამტკ. საკუთ.'!I990)</f>
        <v>10000</v>
      </c>
      <c r="J990" s="10">
        <f>SUM('დამტკ. ბიუჯ.'!J990,'დამტკ. საკუთ.'!J990)</f>
        <v>10000</v>
      </c>
      <c r="K990" s="10" t="s">
        <v>190</v>
      </c>
    </row>
    <row r="991" spans="1:11" ht="15" customHeight="1" x14ac:dyDescent="0.25">
      <c r="A991" t="str">
        <f t="shared" si="19"/>
        <v>b</v>
      </c>
      <c r="B991" s="8"/>
      <c r="C991" s="9" t="s">
        <v>13</v>
      </c>
      <c r="D991" s="10">
        <f>SUM('დამტკ. ბიუჯ.'!D991,'დამტკ. საკუთ.'!D991)</f>
        <v>0</v>
      </c>
      <c r="E991" s="10">
        <f>SUM('დამტკ. ბიუჯ.'!E991,'დამტკ. საკუთ.'!E991)</f>
        <v>0</v>
      </c>
      <c r="F991" s="10">
        <f>SUM('დამტკ. ბიუჯ.'!F991,'დამტკ. საკუთ.'!F991)</f>
        <v>0</v>
      </c>
      <c r="G991" s="10">
        <f>SUM('დამტკ. ბიუჯ.'!G991,'დამტკ. საკუთ.'!G991)</f>
        <v>0</v>
      </c>
      <c r="H991" s="10">
        <f>SUM('დამტკ. ბიუჯ.'!H991,'დამტკ. საკუთ.'!H991)</f>
        <v>0</v>
      </c>
      <c r="I991" s="10">
        <f>SUM('დამტკ. ბიუჯ.'!I991,'დამტკ. საკუთ.'!I991)</f>
        <v>0</v>
      </c>
      <c r="J991" s="10">
        <f>SUM('დამტკ. ბიუჯ.'!J991,'დამტკ. საკუთ.'!J991)</f>
        <v>0</v>
      </c>
      <c r="K991" s="10" t="s">
        <v>190</v>
      </c>
    </row>
    <row r="992" spans="1:11" ht="15" customHeight="1" x14ac:dyDescent="0.25">
      <c r="A992" t="str">
        <f t="shared" si="19"/>
        <v>b</v>
      </c>
      <c r="B992" s="8"/>
      <c r="C992" s="9" t="s">
        <v>14</v>
      </c>
      <c r="D992" s="10">
        <f>SUM('დამტკ. ბიუჯ.'!D992,'დამტკ. საკუთ.'!D992)</f>
        <v>0</v>
      </c>
      <c r="E992" s="10">
        <f>SUM('დამტკ. ბიუჯ.'!E992,'დამტკ. საკუთ.'!E992)</f>
        <v>0</v>
      </c>
      <c r="F992" s="10">
        <f>SUM('დამტკ. ბიუჯ.'!F992,'დამტკ. საკუთ.'!F992)</f>
        <v>0</v>
      </c>
      <c r="G992" s="10">
        <f>SUM('დამტკ. ბიუჯ.'!G992,'დამტკ. საკუთ.'!G992)</f>
        <v>0</v>
      </c>
      <c r="H992" s="10">
        <f>SUM('დამტკ. ბიუჯ.'!H992,'დამტკ. საკუთ.'!H992)</f>
        <v>0</v>
      </c>
      <c r="I992" s="10">
        <f>SUM('დამტკ. ბიუჯ.'!I992,'დამტკ. საკუთ.'!I992)</f>
        <v>0</v>
      </c>
      <c r="J992" s="10">
        <f>SUM('დამტკ. ბიუჯ.'!J992,'დამტკ. საკუთ.'!J992)</f>
        <v>0</v>
      </c>
      <c r="K992" s="10" t="s">
        <v>190</v>
      </c>
    </row>
    <row r="993" spans="1:11" ht="15" customHeight="1" x14ac:dyDescent="0.25">
      <c r="A993" t="str">
        <f t="shared" si="19"/>
        <v>b</v>
      </c>
      <c r="B993" s="8"/>
      <c r="C993" s="9" t="s">
        <v>15</v>
      </c>
      <c r="D993" s="10">
        <f>SUM('დამტკ. ბიუჯ.'!D993,'დამტკ. საკუთ.'!D993)</f>
        <v>0</v>
      </c>
      <c r="E993" s="10">
        <f>SUM('დამტკ. ბიუჯ.'!E993,'დამტკ. საკუთ.'!E993)</f>
        <v>0</v>
      </c>
      <c r="F993" s="10">
        <f>SUM('დამტკ. ბიუჯ.'!F993,'დამტკ. საკუთ.'!F993)</f>
        <v>0</v>
      </c>
      <c r="G993" s="10">
        <f>SUM('დამტკ. ბიუჯ.'!G993,'დამტკ. საკუთ.'!G993)</f>
        <v>0</v>
      </c>
      <c r="H993" s="10">
        <f>SUM('დამტკ. ბიუჯ.'!H993,'დამტკ. საკუთ.'!H993)</f>
        <v>0</v>
      </c>
      <c r="I993" s="10">
        <f>SUM('დამტკ. ბიუჯ.'!I993,'დამტკ. საკუთ.'!I993)</f>
        <v>0</v>
      </c>
      <c r="J993" s="10">
        <f>SUM('დამტკ. ბიუჯ.'!J993,'დამტკ. საკუთ.'!J993)</f>
        <v>0</v>
      </c>
      <c r="K993" s="10" t="s">
        <v>190</v>
      </c>
    </row>
    <row r="994" spans="1:11" ht="15" customHeight="1" x14ac:dyDescent="0.25">
      <c r="A994" t="str">
        <f t="shared" si="19"/>
        <v>a</v>
      </c>
      <c r="B994" s="8"/>
      <c r="C994" s="9" t="s">
        <v>16</v>
      </c>
      <c r="D994" s="10">
        <f>SUM('დამტკ. ბიუჯ.'!D994,'დამტკ. საკუთ.'!D994)</f>
        <v>25990000</v>
      </c>
      <c r="E994" s="10">
        <f>SUM('დამტკ. ბიუჯ.'!E994,'დამტკ. საკუთ.'!E994)</f>
        <v>6571000</v>
      </c>
      <c r="F994" s="10">
        <f>SUM('დამტკ. ბიუჯ.'!F994,'დამტკ. საკუთ.'!F994)</f>
        <v>6473000</v>
      </c>
      <c r="G994" s="10">
        <f>SUM('დამტკ. ბიუჯ.'!G994,'დამტკ. საკუთ.'!G994)</f>
        <v>6473000</v>
      </c>
      <c r="H994" s="10">
        <f>SUM('დამტკ. ბიუჯ.'!H994,'დამტკ. საკუთ.'!H994)</f>
        <v>6473000</v>
      </c>
      <c r="I994" s="10">
        <f>SUM('დამტკ. ბიუჯ.'!I994,'დამტკ. საკუთ.'!I994)</f>
        <v>13044000</v>
      </c>
      <c r="J994" s="10">
        <f>SUM('დამტკ. ბიუჯ.'!J994,'დამტკ. საკუთ.'!J994)</f>
        <v>19517000</v>
      </c>
      <c r="K994" s="10" t="s">
        <v>190</v>
      </c>
    </row>
    <row r="995" spans="1:11" ht="15" customHeight="1" x14ac:dyDescent="0.25">
      <c r="A995" t="str">
        <f t="shared" si="19"/>
        <v>b</v>
      </c>
      <c r="B995" s="8"/>
      <c r="C995" s="9" t="s">
        <v>17</v>
      </c>
      <c r="D995" s="10">
        <f>SUM('დამტკ. ბიუჯ.'!D995,'დამტკ. საკუთ.'!D995)</f>
        <v>0</v>
      </c>
      <c r="E995" s="10">
        <f>SUM('დამტკ. ბიუჯ.'!E995,'დამტკ. საკუთ.'!E995)</f>
        <v>0</v>
      </c>
      <c r="F995" s="10">
        <f>SUM('დამტკ. ბიუჯ.'!F995,'დამტკ. საკუთ.'!F995)</f>
        <v>0</v>
      </c>
      <c r="G995" s="10">
        <f>SUM('დამტკ. ბიუჯ.'!G995,'დამტკ. საკუთ.'!G995)</f>
        <v>0</v>
      </c>
      <c r="H995" s="10">
        <f>SUM('დამტკ. ბიუჯ.'!H995,'დამტკ. საკუთ.'!H995)</f>
        <v>0</v>
      </c>
      <c r="I995" s="10">
        <f>SUM('დამტკ. ბიუჯ.'!I995,'დამტკ. საკუთ.'!I995)</f>
        <v>0</v>
      </c>
      <c r="J995" s="10">
        <f>SUM('დამტკ. ბიუჯ.'!J995,'დამტკ. საკუთ.'!J995)</f>
        <v>0</v>
      </c>
      <c r="K995" s="10" t="s">
        <v>190</v>
      </c>
    </row>
    <row r="996" spans="1:11" ht="15" customHeight="1" x14ac:dyDescent="0.25">
      <c r="A996" t="str">
        <f t="shared" si="19"/>
        <v>b</v>
      </c>
      <c r="B996" s="5"/>
      <c r="C996" s="6" t="s">
        <v>18</v>
      </c>
      <c r="D996" s="7">
        <f>SUM('დამტკ. ბიუჯ.'!D996,'დამტკ. საკუთ.'!D996)</f>
        <v>0</v>
      </c>
      <c r="E996" s="7">
        <f>SUM('დამტკ. ბიუჯ.'!E996,'დამტკ. საკუთ.'!E996)</f>
        <v>0</v>
      </c>
      <c r="F996" s="7">
        <f>SUM('დამტკ. ბიუჯ.'!F996,'დამტკ. საკუთ.'!F996)</f>
        <v>0</v>
      </c>
      <c r="G996" s="7">
        <f>SUM('დამტკ. ბიუჯ.'!G996,'დამტკ. საკუთ.'!G996)</f>
        <v>0</v>
      </c>
      <c r="H996" s="7">
        <f>SUM('დამტკ. ბიუჯ.'!H996,'დამტკ. საკუთ.'!H996)</f>
        <v>0</v>
      </c>
      <c r="I996" s="7">
        <f>SUM('დამტკ. ბიუჯ.'!I996,'დამტკ. საკუთ.'!I996)</f>
        <v>0</v>
      </c>
      <c r="J996" s="7">
        <f>SUM('დამტკ. ბიუჯ.'!J996,'დამტკ. საკუთ.'!J996)</f>
        <v>0</v>
      </c>
      <c r="K996" s="7" t="s">
        <v>190</v>
      </c>
    </row>
    <row r="997" spans="1:11" ht="15" customHeight="1" x14ac:dyDescent="0.25">
      <c r="A997" t="str">
        <f t="shared" si="19"/>
        <v>b</v>
      </c>
      <c r="B997" s="5"/>
      <c r="C997" s="6" t="s">
        <v>19</v>
      </c>
      <c r="D997" s="7">
        <f>SUM('დამტკ. ბიუჯ.'!D997,'დამტკ. საკუთ.'!D997)</f>
        <v>0</v>
      </c>
      <c r="E997" s="7">
        <f>SUM('დამტკ. ბიუჯ.'!E997,'დამტკ. საკუთ.'!E997)</f>
        <v>0</v>
      </c>
      <c r="F997" s="7">
        <f>SUM('დამტკ. ბიუჯ.'!F997,'დამტკ. საკუთ.'!F997)</f>
        <v>0</v>
      </c>
      <c r="G997" s="7">
        <f>SUM('დამტკ. ბიუჯ.'!G997,'დამტკ. საკუთ.'!G997)</f>
        <v>0</v>
      </c>
      <c r="H997" s="7">
        <f>SUM('დამტკ. ბიუჯ.'!H997,'დამტკ. საკუთ.'!H997)</f>
        <v>0</v>
      </c>
      <c r="I997" s="7">
        <f>SUM('დამტკ. ბიუჯ.'!I997,'დამტკ. საკუთ.'!I997)</f>
        <v>0</v>
      </c>
      <c r="J997" s="7">
        <f>SUM('დამტკ. ბიუჯ.'!J997,'დამტკ. საკუთ.'!J997)</f>
        <v>0</v>
      </c>
      <c r="K997" s="7" t="s">
        <v>190</v>
      </c>
    </row>
    <row r="998" spans="1:11" ht="15.75" customHeight="1" thickBot="1" x14ac:dyDescent="0.3">
      <c r="A998" t="str">
        <f t="shared" si="19"/>
        <v>b</v>
      </c>
      <c r="B998" s="11"/>
      <c r="C998" s="12" t="s">
        <v>20</v>
      </c>
      <c r="D998" s="13">
        <f>SUM('დამტკ. ბიუჯ.'!D998,'დამტკ. საკუთ.'!D998)</f>
        <v>0</v>
      </c>
      <c r="E998" s="13">
        <f>SUM('დამტკ. ბიუჯ.'!E998,'დამტკ. საკუთ.'!E998)</f>
        <v>0</v>
      </c>
      <c r="F998" s="13">
        <f>SUM('დამტკ. ბიუჯ.'!F998,'დამტკ. საკუთ.'!F998)</f>
        <v>0</v>
      </c>
      <c r="G998" s="13">
        <f>SUM('დამტკ. ბიუჯ.'!G998,'დამტკ. საკუთ.'!G998)</f>
        <v>0</v>
      </c>
      <c r="H998" s="13">
        <f>SUM('დამტკ. ბიუჯ.'!H998,'დამტკ. საკუთ.'!H998)</f>
        <v>0</v>
      </c>
      <c r="I998" s="13">
        <f>SUM('დამტკ. ბიუჯ.'!I998,'დამტკ. საკუთ.'!I998)</f>
        <v>0</v>
      </c>
      <c r="J998" s="13">
        <f>SUM('დამტკ. ბიუჯ.'!J998,'დამტკ. საკუთ.'!J998)</f>
        <v>0</v>
      </c>
      <c r="K998" s="13" t="s">
        <v>190</v>
      </c>
    </row>
    <row r="999" spans="1:11" ht="32.25" customHeight="1" thickTop="1" thickBot="1" x14ac:dyDescent="0.3">
      <c r="A999" t="str">
        <f t="shared" si="19"/>
        <v>a</v>
      </c>
      <c r="B999" s="16" t="s">
        <v>163</v>
      </c>
      <c r="C999" s="4" t="s">
        <v>164</v>
      </c>
      <c r="D999" s="4">
        <f>SUM('დამტკ. ბიუჯ.'!D999,'დამტკ. საკუთ.'!D999)</f>
        <v>20000000</v>
      </c>
      <c r="E999" s="4">
        <f>SUM('დამტკ. ბიუჯ.'!E999,'დამტკ. საკუთ.'!E999)</f>
        <v>6200000</v>
      </c>
      <c r="F999" s="4">
        <f>SUM('დამტკ. ბიუჯ.'!F999,'დამტკ. საკუთ.'!F999)</f>
        <v>4735000</v>
      </c>
      <c r="G999" s="4">
        <f>SUM('დამტკ. ბიუჯ.'!G999,'დამტკ. საკუთ.'!G999)</f>
        <v>4735000</v>
      </c>
      <c r="H999" s="4">
        <f>SUM('დამტკ. ბიუჯ.'!H999,'დამტკ. საკუთ.'!H999)</f>
        <v>4330000</v>
      </c>
      <c r="I999" s="4">
        <f>SUM('დამტკ. ბიუჯ.'!I999,'დამტკ. საკუთ.'!I999)</f>
        <v>10935000</v>
      </c>
      <c r="J999" s="4">
        <f>SUM('დამტკ. ბიუჯ.'!J999,'დამტკ. საკუთ.'!J999)</f>
        <v>15670000</v>
      </c>
      <c r="K999" s="4" t="s">
        <v>190</v>
      </c>
    </row>
    <row r="1000" spans="1:11" ht="15.75" customHeight="1" thickTop="1" x14ac:dyDescent="0.25">
      <c r="A1000" t="str">
        <f t="shared" si="19"/>
        <v>a</v>
      </c>
      <c r="B1000" s="5"/>
      <c r="C1000" s="6" t="s">
        <v>10</v>
      </c>
      <c r="D1000" s="7">
        <f>SUM('დამტკ. ბიუჯ.'!D1000,'დამტკ. საკუთ.'!D1000)</f>
        <v>20000000</v>
      </c>
      <c r="E1000" s="7">
        <f>SUM('დამტკ. ბიუჯ.'!E1000,'დამტკ. საკუთ.'!E1000)</f>
        <v>6200000</v>
      </c>
      <c r="F1000" s="7">
        <f>SUM('დამტკ. ბიუჯ.'!F1000,'დამტკ. საკუთ.'!F1000)</f>
        <v>4735000</v>
      </c>
      <c r="G1000" s="7">
        <f>SUM('დამტკ. ბიუჯ.'!G1000,'დამტკ. საკუთ.'!G1000)</f>
        <v>4735000</v>
      </c>
      <c r="H1000" s="7">
        <f>SUM('დამტკ. ბიუჯ.'!H1000,'დამტკ. საკუთ.'!H1000)</f>
        <v>4330000</v>
      </c>
      <c r="I1000" s="7">
        <f>SUM('დამტკ. ბიუჯ.'!I1000,'დამტკ. საკუთ.'!I1000)</f>
        <v>10935000</v>
      </c>
      <c r="J1000" s="7">
        <f>SUM('დამტკ. ბიუჯ.'!J1000,'დამტკ. საკუთ.'!J1000)</f>
        <v>15670000</v>
      </c>
      <c r="K1000" s="7" t="s">
        <v>190</v>
      </c>
    </row>
    <row r="1001" spans="1:11" ht="15" customHeight="1" x14ac:dyDescent="0.25">
      <c r="A1001" t="str">
        <f t="shared" si="19"/>
        <v>b</v>
      </c>
      <c r="B1001" s="8"/>
      <c r="C1001" s="9" t="s">
        <v>11</v>
      </c>
      <c r="D1001" s="10">
        <f>SUM('დამტკ. ბიუჯ.'!D1001,'დამტკ. საკუთ.'!D1001)</f>
        <v>0</v>
      </c>
      <c r="E1001" s="10">
        <f>SUM('დამტკ. ბიუჯ.'!E1001,'დამტკ. საკუთ.'!E1001)</f>
        <v>0</v>
      </c>
      <c r="F1001" s="10">
        <f>SUM('დამტკ. ბიუჯ.'!F1001,'დამტკ. საკუთ.'!F1001)</f>
        <v>0</v>
      </c>
      <c r="G1001" s="10">
        <f>SUM('დამტკ. ბიუჯ.'!G1001,'დამტკ. საკუთ.'!G1001)</f>
        <v>0</v>
      </c>
      <c r="H1001" s="10">
        <f>SUM('დამტკ. ბიუჯ.'!H1001,'დამტკ. საკუთ.'!H1001)</f>
        <v>0</v>
      </c>
      <c r="I1001" s="10">
        <f>SUM('დამტკ. ბიუჯ.'!I1001,'დამტკ. საკუთ.'!I1001)</f>
        <v>0</v>
      </c>
      <c r="J1001" s="10">
        <f>SUM('დამტკ. ბიუჯ.'!J1001,'დამტკ. საკუთ.'!J1001)</f>
        <v>0</v>
      </c>
      <c r="K1001" s="10" t="s">
        <v>190</v>
      </c>
    </row>
    <row r="1002" spans="1:11" ht="15" customHeight="1" x14ac:dyDescent="0.25">
      <c r="A1002" t="str">
        <f t="shared" si="19"/>
        <v>a</v>
      </c>
      <c r="B1002" s="8"/>
      <c r="C1002" s="9" t="s">
        <v>12</v>
      </c>
      <c r="D1002" s="10">
        <f>SUM('დამტკ. ბიუჯ.'!D1002,'დამტკ. საკუთ.'!D1002)</f>
        <v>20000</v>
      </c>
      <c r="E1002" s="10">
        <f>SUM('დამტკ. ბიუჯ.'!E1002,'დამტკ. საკუთ.'!E1002)</f>
        <v>5000</v>
      </c>
      <c r="F1002" s="10">
        <f>SUM('დამტკ. ბიუჯ.'!F1002,'დამტკ. საკუთ.'!F1002)</f>
        <v>5000</v>
      </c>
      <c r="G1002" s="10">
        <f>SUM('დამტკ. ბიუჯ.'!G1002,'დამტკ. საკუთ.'!G1002)</f>
        <v>5000</v>
      </c>
      <c r="H1002" s="10">
        <f>SUM('დამტკ. ბიუჯ.'!H1002,'დამტკ. საკუთ.'!H1002)</f>
        <v>5000</v>
      </c>
      <c r="I1002" s="10">
        <f>SUM('დამტკ. ბიუჯ.'!I1002,'დამტკ. საკუთ.'!I1002)</f>
        <v>10000</v>
      </c>
      <c r="J1002" s="10">
        <f>SUM('დამტკ. ბიუჯ.'!J1002,'დამტკ. საკუთ.'!J1002)</f>
        <v>15000</v>
      </c>
      <c r="K1002" s="10" t="s">
        <v>190</v>
      </c>
    </row>
    <row r="1003" spans="1:11" ht="15" customHeight="1" x14ac:dyDescent="0.25">
      <c r="A1003" t="str">
        <f t="shared" si="19"/>
        <v>b</v>
      </c>
      <c r="B1003" s="8"/>
      <c r="C1003" s="9" t="s">
        <v>13</v>
      </c>
      <c r="D1003" s="10">
        <f>SUM('დამტკ. ბიუჯ.'!D1003,'დამტკ. საკუთ.'!D1003)</f>
        <v>0</v>
      </c>
      <c r="E1003" s="10">
        <f>SUM('დამტკ. ბიუჯ.'!E1003,'დამტკ. საკუთ.'!E1003)</f>
        <v>0</v>
      </c>
      <c r="F1003" s="10">
        <f>SUM('დამტკ. ბიუჯ.'!F1003,'დამტკ. საკუთ.'!F1003)</f>
        <v>0</v>
      </c>
      <c r="G1003" s="10">
        <f>SUM('დამტკ. ბიუჯ.'!G1003,'დამტკ. საკუთ.'!G1003)</f>
        <v>0</v>
      </c>
      <c r="H1003" s="10">
        <f>SUM('დამტკ. ბიუჯ.'!H1003,'დამტკ. საკუთ.'!H1003)</f>
        <v>0</v>
      </c>
      <c r="I1003" s="10">
        <f>SUM('დამტკ. ბიუჯ.'!I1003,'დამტკ. საკუთ.'!I1003)</f>
        <v>0</v>
      </c>
      <c r="J1003" s="10">
        <f>SUM('დამტკ. ბიუჯ.'!J1003,'დამტკ. საკუთ.'!J1003)</f>
        <v>0</v>
      </c>
      <c r="K1003" s="10" t="s">
        <v>190</v>
      </c>
    </row>
    <row r="1004" spans="1:11" ht="15" customHeight="1" x14ac:dyDescent="0.25">
      <c r="A1004" t="str">
        <f t="shared" si="19"/>
        <v>b</v>
      </c>
      <c r="B1004" s="8"/>
      <c r="C1004" s="9" t="s">
        <v>14</v>
      </c>
      <c r="D1004" s="10">
        <f>SUM('დამტკ. ბიუჯ.'!D1004,'დამტკ. საკუთ.'!D1004)</f>
        <v>0</v>
      </c>
      <c r="E1004" s="10">
        <f>SUM('დამტკ. ბიუჯ.'!E1004,'დამტკ. საკუთ.'!E1004)</f>
        <v>0</v>
      </c>
      <c r="F1004" s="10">
        <f>SUM('დამტკ. ბიუჯ.'!F1004,'დამტკ. საკუთ.'!F1004)</f>
        <v>0</v>
      </c>
      <c r="G1004" s="10">
        <f>SUM('დამტკ. ბიუჯ.'!G1004,'დამტკ. საკუთ.'!G1004)</f>
        <v>0</v>
      </c>
      <c r="H1004" s="10">
        <f>SUM('დამტკ. ბიუჯ.'!H1004,'დამტკ. საკუთ.'!H1004)</f>
        <v>0</v>
      </c>
      <c r="I1004" s="10">
        <f>SUM('დამტკ. ბიუჯ.'!I1004,'დამტკ. საკუთ.'!I1004)</f>
        <v>0</v>
      </c>
      <c r="J1004" s="10">
        <f>SUM('დამტკ. ბიუჯ.'!J1004,'დამტკ. საკუთ.'!J1004)</f>
        <v>0</v>
      </c>
      <c r="K1004" s="10" t="s">
        <v>190</v>
      </c>
    </row>
    <row r="1005" spans="1:11" ht="15" customHeight="1" x14ac:dyDescent="0.25">
      <c r="A1005" t="str">
        <f t="shared" si="19"/>
        <v>b</v>
      </c>
      <c r="B1005" s="8"/>
      <c r="C1005" s="9" t="s">
        <v>15</v>
      </c>
      <c r="D1005" s="10">
        <f>SUM('დამტკ. ბიუჯ.'!D1005,'დამტკ. საკუთ.'!D1005)</f>
        <v>0</v>
      </c>
      <c r="E1005" s="10">
        <f>SUM('დამტკ. ბიუჯ.'!E1005,'დამტკ. საკუთ.'!E1005)</f>
        <v>0</v>
      </c>
      <c r="F1005" s="10">
        <f>SUM('დამტკ. ბიუჯ.'!F1005,'დამტკ. საკუთ.'!F1005)</f>
        <v>0</v>
      </c>
      <c r="G1005" s="10">
        <f>SUM('დამტკ. ბიუჯ.'!G1005,'დამტკ. საკუთ.'!G1005)</f>
        <v>0</v>
      </c>
      <c r="H1005" s="10">
        <f>SUM('დამტკ. ბიუჯ.'!H1005,'დამტკ. საკუთ.'!H1005)</f>
        <v>0</v>
      </c>
      <c r="I1005" s="10">
        <f>SUM('დამტკ. ბიუჯ.'!I1005,'დამტკ. საკუთ.'!I1005)</f>
        <v>0</v>
      </c>
      <c r="J1005" s="10">
        <f>SUM('დამტკ. ბიუჯ.'!J1005,'დამტკ. საკუთ.'!J1005)</f>
        <v>0</v>
      </c>
      <c r="K1005" s="10" t="s">
        <v>190</v>
      </c>
    </row>
    <row r="1006" spans="1:11" ht="15" customHeight="1" x14ac:dyDescent="0.25">
      <c r="A1006" t="str">
        <f t="shared" si="19"/>
        <v>a</v>
      </c>
      <c r="B1006" s="8"/>
      <c r="C1006" s="9" t="s">
        <v>16</v>
      </c>
      <c r="D1006" s="10">
        <f>SUM('დამტკ. ბიუჯ.'!D1006,'დამტკ. საკუთ.'!D1006)</f>
        <v>19980000</v>
      </c>
      <c r="E1006" s="10">
        <f>SUM('დამტკ. ბიუჯ.'!E1006,'დამტკ. საკუთ.'!E1006)</f>
        <v>6195000</v>
      </c>
      <c r="F1006" s="10">
        <f>SUM('დამტკ. ბიუჯ.'!F1006,'დამტკ. საკუთ.'!F1006)</f>
        <v>4730000</v>
      </c>
      <c r="G1006" s="10">
        <f>SUM('დამტკ. ბიუჯ.'!G1006,'დამტკ. საკუთ.'!G1006)</f>
        <v>4730000</v>
      </c>
      <c r="H1006" s="10">
        <f>SUM('დამტკ. ბიუჯ.'!H1006,'დამტკ. საკუთ.'!H1006)</f>
        <v>4325000</v>
      </c>
      <c r="I1006" s="10">
        <f>SUM('დამტკ. ბიუჯ.'!I1006,'დამტკ. საკუთ.'!I1006)</f>
        <v>10925000</v>
      </c>
      <c r="J1006" s="10">
        <f>SUM('დამტკ. ბიუჯ.'!J1006,'დამტკ. საკუთ.'!J1006)</f>
        <v>15655000</v>
      </c>
      <c r="K1006" s="10" t="s">
        <v>190</v>
      </c>
    </row>
    <row r="1007" spans="1:11" ht="15" customHeight="1" x14ac:dyDescent="0.25">
      <c r="A1007" t="str">
        <f t="shared" si="19"/>
        <v>b</v>
      </c>
      <c r="B1007" s="8"/>
      <c r="C1007" s="9" t="s">
        <v>17</v>
      </c>
      <c r="D1007" s="10">
        <f>SUM('დამტკ. ბიუჯ.'!D1007,'დამტკ. საკუთ.'!D1007)</f>
        <v>0</v>
      </c>
      <c r="E1007" s="10">
        <f>SUM('დამტკ. ბიუჯ.'!E1007,'დამტკ. საკუთ.'!E1007)</f>
        <v>0</v>
      </c>
      <c r="F1007" s="10">
        <f>SUM('დამტკ. ბიუჯ.'!F1007,'დამტკ. საკუთ.'!F1007)</f>
        <v>0</v>
      </c>
      <c r="G1007" s="10">
        <f>SUM('დამტკ. ბიუჯ.'!G1007,'დამტკ. საკუთ.'!G1007)</f>
        <v>0</v>
      </c>
      <c r="H1007" s="10">
        <f>SUM('დამტკ. ბიუჯ.'!H1007,'დამტკ. საკუთ.'!H1007)</f>
        <v>0</v>
      </c>
      <c r="I1007" s="10">
        <f>SUM('დამტკ. ბიუჯ.'!I1007,'დამტკ. საკუთ.'!I1007)</f>
        <v>0</v>
      </c>
      <c r="J1007" s="10">
        <f>SUM('დამტკ. ბიუჯ.'!J1007,'დამტკ. საკუთ.'!J1007)</f>
        <v>0</v>
      </c>
      <c r="K1007" s="10" t="s">
        <v>190</v>
      </c>
    </row>
    <row r="1008" spans="1:11" ht="15" customHeight="1" x14ac:dyDescent="0.25">
      <c r="A1008" t="str">
        <f t="shared" si="19"/>
        <v>b</v>
      </c>
      <c r="B1008" s="5"/>
      <c r="C1008" s="6" t="s">
        <v>18</v>
      </c>
      <c r="D1008" s="7">
        <f>SUM('დამტკ. ბიუჯ.'!D1008,'დამტკ. საკუთ.'!D1008)</f>
        <v>0</v>
      </c>
      <c r="E1008" s="7">
        <f>SUM('დამტკ. ბიუჯ.'!E1008,'დამტკ. საკუთ.'!E1008)</f>
        <v>0</v>
      </c>
      <c r="F1008" s="7">
        <f>SUM('დამტკ. ბიუჯ.'!F1008,'დამტკ. საკუთ.'!F1008)</f>
        <v>0</v>
      </c>
      <c r="G1008" s="7">
        <f>SUM('დამტკ. ბიუჯ.'!G1008,'დამტკ. საკუთ.'!G1008)</f>
        <v>0</v>
      </c>
      <c r="H1008" s="7">
        <f>SUM('დამტკ. ბიუჯ.'!H1008,'დამტკ. საკუთ.'!H1008)</f>
        <v>0</v>
      </c>
      <c r="I1008" s="7">
        <f>SUM('დამტკ. ბიუჯ.'!I1008,'დამტკ. საკუთ.'!I1008)</f>
        <v>0</v>
      </c>
      <c r="J1008" s="7">
        <f>SUM('დამტკ. ბიუჯ.'!J1008,'დამტკ. საკუთ.'!J1008)</f>
        <v>0</v>
      </c>
      <c r="K1008" s="7" t="s">
        <v>190</v>
      </c>
    </row>
    <row r="1009" spans="1:11" ht="15" customHeight="1" x14ac:dyDescent="0.25">
      <c r="A1009" t="str">
        <f t="shared" si="19"/>
        <v>b</v>
      </c>
      <c r="B1009" s="5"/>
      <c r="C1009" s="6" t="s">
        <v>19</v>
      </c>
      <c r="D1009" s="7">
        <f>SUM('დამტკ. ბიუჯ.'!D1009,'დამტკ. საკუთ.'!D1009)</f>
        <v>0</v>
      </c>
      <c r="E1009" s="7">
        <f>SUM('დამტკ. ბიუჯ.'!E1009,'დამტკ. საკუთ.'!E1009)</f>
        <v>0</v>
      </c>
      <c r="F1009" s="7">
        <f>SUM('დამტკ. ბიუჯ.'!F1009,'დამტკ. საკუთ.'!F1009)</f>
        <v>0</v>
      </c>
      <c r="G1009" s="7">
        <f>SUM('დამტკ. ბიუჯ.'!G1009,'დამტკ. საკუთ.'!G1009)</f>
        <v>0</v>
      </c>
      <c r="H1009" s="7">
        <f>SUM('დამტკ. ბიუჯ.'!H1009,'დამტკ. საკუთ.'!H1009)</f>
        <v>0</v>
      </c>
      <c r="I1009" s="7">
        <f>SUM('დამტკ. ბიუჯ.'!I1009,'დამტკ. საკუთ.'!I1009)</f>
        <v>0</v>
      </c>
      <c r="J1009" s="7">
        <f>SUM('დამტკ. ბიუჯ.'!J1009,'დამტკ. საკუთ.'!J1009)</f>
        <v>0</v>
      </c>
      <c r="K1009" s="7" t="s">
        <v>190</v>
      </c>
    </row>
    <row r="1010" spans="1:11" ht="15.75" customHeight="1" thickBot="1" x14ac:dyDescent="0.3">
      <c r="A1010" t="str">
        <f t="shared" si="19"/>
        <v>b</v>
      </c>
      <c r="B1010" s="11"/>
      <c r="C1010" s="12" t="s">
        <v>20</v>
      </c>
      <c r="D1010" s="13">
        <f>SUM('დამტკ. ბიუჯ.'!D1010,'დამტკ. საკუთ.'!D1010)</f>
        <v>0</v>
      </c>
      <c r="E1010" s="13">
        <f>SUM('დამტკ. ბიუჯ.'!E1010,'დამტკ. საკუთ.'!E1010)</f>
        <v>0</v>
      </c>
      <c r="F1010" s="13">
        <f>SUM('დამტკ. ბიუჯ.'!F1010,'დამტკ. საკუთ.'!F1010)</f>
        <v>0</v>
      </c>
      <c r="G1010" s="13">
        <f>SUM('დამტკ. ბიუჯ.'!G1010,'დამტკ. საკუთ.'!G1010)</f>
        <v>0</v>
      </c>
      <c r="H1010" s="13">
        <f>SUM('დამტკ. ბიუჯ.'!H1010,'დამტკ. საკუთ.'!H1010)</f>
        <v>0</v>
      </c>
      <c r="I1010" s="13">
        <f>SUM('დამტკ. ბიუჯ.'!I1010,'დამტკ. საკუთ.'!I1010)</f>
        <v>0</v>
      </c>
      <c r="J1010" s="13">
        <f>SUM('დამტკ. ბიუჯ.'!J1010,'დამტკ. საკუთ.'!J1010)</f>
        <v>0</v>
      </c>
      <c r="K1010" s="13" t="s">
        <v>190</v>
      </c>
    </row>
    <row r="1011" spans="1:11" ht="31.5" customHeight="1" thickTop="1" thickBot="1" x14ac:dyDescent="0.3">
      <c r="A1011" t="str">
        <f t="shared" si="19"/>
        <v>a</v>
      </c>
      <c r="B1011" s="3" t="s">
        <v>165</v>
      </c>
      <c r="C1011" s="14" t="s">
        <v>166</v>
      </c>
      <c r="D1011" s="4">
        <f>SUM('დამტკ. ბიუჯ.'!D1011,'დამტკ. საკუთ.'!D1011)</f>
        <v>1000000</v>
      </c>
      <c r="E1011" s="4">
        <f>SUM('დამტკ. ბიუჯ.'!E1011,'დამტკ. საკუთ.'!E1011)</f>
        <v>185000</v>
      </c>
      <c r="F1011" s="4">
        <f>SUM('დამტკ. ბიუჯ.'!F1011,'დამტკ. საკუთ.'!F1011)</f>
        <v>315000</v>
      </c>
      <c r="G1011" s="4">
        <f>SUM('დამტკ. ბიუჯ.'!G1011,'დამტკ. საკუთ.'!G1011)</f>
        <v>185000</v>
      </c>
      <c r="H1011" s="4">
        <f>SUM('დამტკ. ბიუჯ.'!H1011,'დამტკ. საკუთ.'!H1011)</f>
        <v>315000</v>
      </c>
      <c r="I1011" s="4">
        <f>SUM('დამტკ. ბიუჯ.'!I1011,'დამტკ. საკუთ.'!I1011)</f>
        <v>500000</v>
      </c>
      <c r="J1011" s="4">
        <f>SUM('დამტკ. ბიუჯ.'!J1011,'დამტკ. საკუთ.'!J1011)</f>
        <v>685000</v>
      </c>
      <c r="K1011" s="4" t="s">
        <v>190</v>
      </c>
    </row>
    <row r="1012" spans="1:11" ht="15.75" customHeight="1" thickTop="1" x14ac:dyDescent="0.25">
      <c r="A1012" t="str">
        <f t="shared" si="19"/>
        <v>a</v>
      </c>
      <c r="B1012" s="5"/>
      <c r="C1012" s="6" t="s">
        <v>10</v>
      </c>
      <c r="D1012" s="7">
        <f>SUM('დამტკ. ბიუჯ.'!D1012,'დამტკ. საკუთ.'!D1012)</f>
        <v>1000000</v>
      </c>
      <c r="E1012" s="7">
        <f>SUM('დამტკ. ბიუჯ.'!E1012,'დამტკ. საკუთ.'!E1012)</f>
        <v>185000</v>
      </c>
      <c r="F1012" s="7">
        <f>SUM('დამტკ. ბიუჯ.'!F1012,'დამტკ. საკუთ.'!F1012)</f>
        <v>315000</v>
      </c>
      <c r="G1012" s="7">
        <f>SUM('დამტკ. ბიუჯ.'!G1012,'დამტკ. საკუთ.'!G1012)</f>
        <v>185000</v>
      </c>
      <c r="H1012" s="7">
        <f>SUM('დამტკ. ბიუჯ.'!H1012,'დამტკ. საკუთ.'!H1012)</f>
        <v>315000</v>
      </c>
      <c r="I1012" s="7">
        <f>SUM('დამტკ. ბიუჯ.'!I1012,'დამტკ. საკუთ.'!I1012)</f>
        <v>500000</v>
      </c>
      <c r="J1012" s="7">
        <f>SUM('დამტკ. ბიუჯ.'!J1012,'დამტკ. საკუთ.'!J1012)</f>
        <v>685000</v>
      </c>
      <c r="K1012" s="7" t="s">
        <v>190</v>
      </c>
    </row>
    <row r="1013" spans="1:11" ht="15" customHeight="1" x14ac:dyDescent="0.25">
      <c r="A1013" t="str">
        <f t="shared" si="19"/>
        <v>b</v>
      </c>
      <c r="B1013" s="8"/>
      <c r="C1013" s="9" t="s">
        <v>11</v>
      </c>
      <c r="D1013" s="10">
        <f>SUM('დამტკ. ბიუჯ.'!D1013,'დამტკ. საკუთ.'!D1013)</f>
        <v>0</v>
      </c>
      <c r="E1013" s="10">
        <f>SUM('დამტკ. ბიუჯ.'!E1013,'დამტკ. საკუთ.'!E1013)</f>
        <v>0</v>
      </c>
      <c r="F1013" s="10">
        <f>SUM('დამტკ. ბიუჯ.'!F1013,'დამტკ. საკუთ.'!F1013)</f>
        <v>0</v>
      </c>
      <c r="G1013" s="10">
        <f>SUM('დამტკ. ბიუჯ.'!G1013,'დამტკ. საკუთ.'!G1013)</f>
        <v>0</v>
      </c>
      <c r="H1013" s="10">
        <f>SUM('დამტკ. ბიუჯ.'!H1013,'დამტკ. საკუთ.'!H1013)</f>
        <v>0</v>
      </c>
      <c r="I1013" s="10">
        <f>SUM('დამტკ. ბიუჯ.'!I1013,'დამტკ. საკუთ.'!I1013)</f>
        <v>0</v>
      </c>
      <c r="J1013" s="10">
        <f>SUM('დამტკ. ბიუჯ.'!J1013,'დამტკ. საკუთ.'!J1013)</f>
        <v>0</v>
      </c>
      <c r="K1013" s="10" t="s">
        <v>190</v>
      </c>
    </row>
    <row r="1014" spans="1:11" ht="15" customHeight="1" x14ac:dyDescent="0.25">
      <c r="A1014" t="str">
        <f t="shared" si="19"/>
        <v>a</v>
      </c>
      <c r="B1014" s="8"/>
      <c r="C1014" s="9" t="s">
        <v>12</v>
      </c>
      <c r="D1014" s="10">
        <f>SUM('დამტკ. ბიუჯ.'!D1014,'დამტკ. საკუთ.'!D1014)</f>
        <v>1000000</v>
      </c>
      <c r="E1014" s="10">
        <f>SUM('დამტკ. ბიუჯ.'!E1014,'დამტკ. საკუთ.'!E1014)</f>
        <v>185000</v>
      </c>
      <c r="F1014" s="10">
        <f>SUM('დამტკ. ბიუჯ.'!F1014,'დამტკ. საკუთ.'!F1014)</f>
        <v>315000</v>
      </c>
      <c r="G1014" s="10">
        <f>SUM('დამტკ. ბიუჯ.'!G1014,'დამტკ. საკუთ.'!G1014)</f>
        <v>185000</v>
      </c>
      <c r="H1014" s="10">
        <f>SUM('დამტკ. ბიუჯ.'!H1014,'დამტკ. საკუთ.'!H1014)</f>
        <v>315000</v>
      </c>
      <c r="I1014" s="10">
        <f>SUM('დამტკ. ბიუჯ.'!I1014,'დამტკ. საკუთ.'!I1014)</f>
        <v>500000</v>
      </c>
      <c r="J1014" s="10">
        <f>SUM('დამტკ. ბიუჯ.'!J1014,'დამტკ. საკუთ.'!J1014)</f>
        <v>685000</v>
      </c>
      <c r="K1014" s="10" t="s">
        <v>190</v>
      </c>
    </row>
    <row r="1015" spans="1:11" ht="15" customHeight="1" x14ac:dyDescent="0.25">
      <c r="A1015" t="str">
        <f t="shared" si="19"/>
        <v>b</v>
      </c>
      <c r="B1015" s="8"/>
      <c r="C1015" s="9" t="s">
        <v>13</v>
      </c>
      <c r="D1015" s="10">
        <f>SUM('დამტკ. ბიუჯ.'!D1015,'დამტკ. საკუთ.'!D1015)</f>
        <v>0</v>
      </c>
      <c r="E1015" s="10">
        <f>SUM('დამტკ. ბიუჯ.'!E1015,'დამტკ. საკუთ.'!E1015)</f>
        <v>0</v>
      </c>
      <c r="F1015" s="10">
        <f>SUM('დამტკ. ბიუჯ.'!F1015,'დამტკ. საკუთ.'!F1015)</f>
        <v>0</v>
      </c>
      <c r="G1015" s="10">
        <f>SUM('დამტკ. ბიუჯ.'!G1015,'დამტკ. საკუთ.'!G1015)</f>
        <v>0</v>
      </c>
      <c r="H1015" s="10">
        <f>SUM('დამტკ. ბიუჯ.'!H1015,'დამტკ. საკუთ.'!H1015)</f>
        <v>0</v>
      </c>
      <c r="I1015" s="10">
        <f>SUM('დამტკ. ბიუჯ.'!I1015,'დამტკ. საკუთ.'!I1015)</f>
        <v>0</v>
      </c>
      <c r="J1015" s="10">
        <f>SUM('დამტკ. ბიუჯ.'!J1015,'დამტკ. საკუთ.'!J1015)</f>
        <v>0</v>
      </c>
      <c r="K1015" s="10" t="s">
        <v>190</v>
      </c>
    </row>
    <row r="1016" spans="1:11" ht="15" customHeight="1" x14ac:dyDescent="0.25">
      <c r="A1016" t="str">
        <f t="shared" si="19"/>
        <v>b</v>
      </c>
      <c r="B1016" s="8"/>
      <c r="C1016" s="9" t="s">
        <v>14</v>
      </c>
      <c r="D1016" s="10">
        <f>SUM('დამტკ. ბიუჯ.'!D1016,'დამტკ. საკუთ.'!D1016)</f>
        <v>0</v>
      </c>
      <c r="E1016" s="10">
        <f>SUM('დამტკ. ბიუჯ.'!E1016,'დამტკ. საკუთ.'!E1016)</f>
        <v>0</v>
      </c>
      <c r="F1016" s="10">
        <f>SUM('დამტკ. ბიუჯ.'!F1016,'დამტკ. საკუთ.'!F1016)</f>
        <v>0</v>
      </c>
      <c r="G1016" s="10">
        <f>SUM('დამტკ. ბიუჯ.'!G1016,'დამტკ. საკუთ.'!G1016)</f>
        <v>0</v>
      </c>
      <c r="H1016" s="10">
        <f>SUM('დამტკ. ბიუჯ.'!H1016,'დამტკ. საკუთ.'!H1016)</f>
        <v>0</v>
      </c>
      <c r="I1016" s="10">
        <f>SUM('დამტკ. ბიუჯ.'!I1016,'დამტკ. საკუთ.'!I1016)</f>
        <v>0</v>
      </c>
      <c r="J1016" s="10">
        <f>SUM('დამტკ. ბიუჯ.'!J1016,'დამტკ. საკუთ.'!J1016)</f>
        <v>0</v>
      </c>
      <c r="K1016" s="10" t="s">
        <v>190</v>
      </c>
    </row>
    <row r="1017" spans="1:11" ht="15" customHeight="1" x14ac:dyDescent="0.25">
      <c r="A1017" t="str">
        <f t="shared" si="19"/>
        <v>b</v>
      </c>
      <c r="B1017" s="8"/>
      <c r="C1017" s="9" t="s">
        <v>15</v>
      </c>
      <c r="D1017" s="10">
        <f>SUM('დამტკ. ბიუჯ.'!D1017,'დამტკ. საკუთ.'!D1017)</f>
        <v>0</v>
      </c>
      <c r="E1017" s="10">
        <f>SUM('დამტკ. ბიუჯ.'!E1017,'დამტკ. საკუთ.'!E1017)</f>
        <v>0</v>
      </c>
      <c r="F1017" s="10">
        <f>SUM('დამტკ. ბიუჯ.'!F1017,'დამტკ. საკუთ.'!F1017)</f>
        <v>0</v>
      </c>
      <c r="G1017" s="10">
        <f>SUM('დამტკ. ბიუჯ.'!G1017,'დამტკ. საკუთ.'!G1017)</f>
        <v>0</v>
      </c>
      <c r="H1017" s="10">
        <f>SUM('დამტკ. ბიუჯ.'!H1017,'დამტკ. საკუთ.'!H1017)</f>
        <v>0</v>
      </c>
      <c r="I1017" s="10">
        <f>SUM('დამტკ. ბიუჯ.'!I1017,'დამტკ. საკუთ.'!I1017)</f>
        <v>0</v>
      </c>
      <c r="J1017" s="10">
        <f>SUM('დამტკ. ბიუჯ.'!J1017,'დამტკ. საკუთ.'!J1017)</f>
        <v>0</v>
      </c>
      <c r="K1017" s="10" t="s">
        <v>190</v>
      </c>
    </row>
    <row r="1018" spans="1:11" ht="15" customHeight="1" x14ac:dyDescent="0.25">
      <c r="A1018" t="str">
        <f t="shared" si="19"/>
        <v>b</v>
      </c>
      <c r="B1018" s="8"/>
      <c r="C1018" s="9" t="s">
        <v>16</v>
      </c>
      <c r="D1018" s="10">
        <f>SUM('დამტკ. ბიუჯ.'!D1018,'დამტკ. საკუთ.'!D1018)</f>
        <v>0</v>
      </c>
      <c r="E1018" s="10">
        <f>SUM('დამტკ. ბიუჯ.'!E1018,'დამტკ. საკუთ.'!E1018)</f>
        <v>0</v>
      </c>
      <c r="F1018" s="10">
        <f>SUM('დამტკ. ბიუჯ.'!F1018,'დამტკ. საკუთ.'!F1018)</f>
        <v>0</v>
      </c>
      <c r="G1018" s="10">
        <f>SUM('დამტკ. ბიუჯ.'!G1018,'დამტკ. საკუთ.'!G1018)</f>
        <v>0</v>
      </c>
      <c r="H1018" s="10">
        <f>SUM('დამტკ. ბიუჯ.'!H1018,'დამტკ. საკუთ.'!H1018)</f>
        <v>0</v>
      </c>
      <c r="I1018" s="10">
        <f>SUM('დამტკ. ბიუჯ.'!I1018,'დამტკ. საკუთ.'!I1018)</f>
        <v>0</v>
      </c>
      <c r="J1018" s="10">
        <f>SUM('დამტკ. ბიუჯ.'!J1018,'დამტკ. საკუთ.'!J1018)</f>
        <v>0</v>
      </c>
      <c r="K1018" s="10" t="s">
        <v>190</v>
      </c>
    </row>
    <row r="1019" spans="1:11" ht="15" customHeight="1" x14ac:dyDescent="0.25">
      <c r="A1019" t="str">
        <f t="shared" si="19"/>
        <v>b</v>
      </c>
      <c r="B1019" s="8"/>
      <c r="C1019" s="9" t="s">
        <v>17</v>
      </c>
      <c r="D1019" s="10">
        <f>SUM('დამტკ. ბიუჯ.'!D1019,'დამტკ. საკუთ.'!D1019)</f>
        <v>0</v>
      </c>
      <c r="E1019" s="10">
        <f>SUM('დამტკ. ბიუჯ.'!E1019,'დამტკ. საკუთ.'!E1019)</f>
        <v>0</v>
      </c>
      <c r="F1019" s="10">
        <f>SUM('დამტკ. ბიუჯ.'!F1019,'დამტკ. საკუთ.'!F1019)</f>
        <v>0</v>
      </c>
      <c r="G1019" s="10">
        <f>SUM('დამტკ. ბიუჯ.'!G1019,'დამტკ. საკუთ.'!G1019)</f>
        <v>0</v>
      </c>
      <c r="H1019" s="10">
        <f>SUM('დამტკ. ბიუჯ.'!H1019,'დამტკ. საკუთ.'!H1019)</f>
        <v>0</v>
      </c>
      <c r="I1019" s="10">
        <f>SUM('დამტკ. ბიუჯ.'!I1019,'დამტკ. საკუთ.'!I1019)</f>
        <v>0</v>
      </c>
      <c r="J1019" s="10">
        <f>SUM('დამტკ. ბიუჯ.'!J1019,'დამტკ. საკუთ.'!J1019)</f>
        <v>0</v>
      </c>
      <c r="K1019" s="10" t="s">
        <v>190</v>
      </c>
    </row>
    <row r="1020" spans="1:11" ht="15" customHeight="1" x14ac:dyDescent="0.25">
      <c r="A1020" t="str">
        <f t="shared" si="19"/>
        <v>b</v>
      </c>
      <c r="B1020" s="5"/>
      <c r="C1020" s="6" t="s">
        <v>18</v>
      </c>
      <c r="D1020" s="7">
        <f>SUM('დამტკ. ბიუჯ.'!D1020,'დამტკ. საკუთ.'!D1020)</f>
        <v>0</v>
      </c>
      <c r="E1020" s="7">
        <f>SUM('დამტკ. ბიუჯ.'!E1020,'დამტკ. საკუთ.'!E1020)</f>
        <v>0</v>
      </c>
      <c r="F1020" s="7">
        <f>SUM('დამტკ. ბიუჯ.'!F1020,'დამტკ. საკუთ.'!F1020)</f>
        <v>0</v>
      </c>
      <c r="G1020" s="7">
        <f>SUM('დამტკ. ბიუჯ.'!G1020,'დამტკ. საკუთ.'!G1020)</f>
        <v>0</v>
      </c>
      <c r="H1020" s="7">
        <f>SUM('დამტკ. ბიუჯ.'!H1020,'დამტკ. საკუთ.'!H1020)</f>
        <v>0</v>
      </c>
      <c r="I1020" s="7">
        <f>SUM('დამტკ. ბიუჯ.'!I1020,'დამტკ. საკუთ.'!I1020)</f>
        <v>0</v>
      </c>
      <c r="J1020" s="7">
        <f>SUM('დამტკ. ბიუჯ.'!J1020,'დამტკ. საკუთ.'!J1020)</f>
        <v>0</v>
      </c>
      <c r="K1020" s="7" t="s">
        <v>190</v>
      </c>
    </row>
    <row r="1021" spans="1:11" ht="15" customHeight="1" x14ac:dyDescent="0.25">
      <c r="A1021" t="str">
        <f t="shared" si="19"/>
        <v>b</v>
      </c>
      <c r="B1021" s="5"/>
      <c r="C1021" s="6" t="s">
        <v>19</v>
      </c>
      <c r="D1021" s="7">
        <f>SUM('დამტკ. ბიუჯ.'!D1021,'დამტკ. საკუთ.'!D1021)</f>
        <v>0</v>
      </c>
      <c r="E1021" s="7">
        <f>SUM('დამტკ. ბიუჯ.'!E1021,'დამტკ. საკუთ.'!E1021)</f>
        <v>0</v>
      </c>
      <c r="F1021" s="7">
        <f>SUM('დამტკ. ბიუჯ.'!F1021,'დამტკ. საკუთ.'!F1021)</f>
        <v>0</v>
      </c>
      <c r="G1021" s="7">
        <f>SUM('დამტკ. ბიუჯ.'!G1021,'დამტკ. საკუთ.'!G1021)</f>
        <v>0</v>
      </c>
      <c r="H1021" s="7">
        <f>SUM('დამტკ. ბიუჯ.'!H1021,'დამტკ. საკუთ.'!H1021)</f>
        <v>0</v>
      </c>
      <c r="I1021" s="7">
        <f>SUM('დამტკ. ბიუჯ.'!I1021,'დამტკ. საკუთ.'!I1021)</f>
        <v>0</v>
      </c>
      <c r="J1021" s="7">
        <f>SUM('დამტკ. ბიუჯ.'!J1021,'დამტკ. საკუთ.'!J1021)</f>
        <v>0</v>
      </c>
      <c r="K1021" s="7" t="s">
        <v>190</v>
      </c>
    </row>
    <row r="1022" spans="1:11" ht="15.75" customHeight="1" thickBot="1" x14ac:dyDescent="0.3">
      <c r="A1022" t="str">
        <f t="shared" si="19"/>
        <v>b</v>
      </c>
      <c r="B1022" s="11"/>
      <c r="C1022" s="12" t="s">
        <v>20</v>
      </c>
      <c r="D1022" s="13">
        <f>SUM('დამტკ. ბიუჯ.'!D1022,'დამტკ. საკუთ.'!D1022)</f>
        <v>0</v>
      </c>
      <c r="E1022" s="13">
        <f>SUM('დამტკ. ბიუჯ.'!E1022,'დამტკ. საკუთ.'!E1022)</f>
        <v>0</v>
      </c>
      <c r="F1022" s="13">
        <f>SUM('დამტკ. ბიუჯ.'!F1022,'დამტკ. საკუთ.'!F1022)</f>
        <v>0</v>
      </c>
      <c r="G1022" s="13">
        <f>SUM('დამტკ. ბიუჯ.'!G1022,'დამტკ. საკუთ.'!G1022)</f>
        <v>0</v>
      </c>
      <c r="H1022" s="13">
        <f>SUM('დამტკ. ბიუჯ.'!H1022,'დამტკ. საკუთ.'!H1022)</f>
        <v>0</v>
      </c>
      <c r="I1022" s="13">
        <f>SUM('დამტკ. ბიუჯ.'!I1022,'დამტკ. საკუთ.'!I1022)</f>
        <v>0</v>
      </c>
      <c r="J1022" s="13">
        <f>SUM('დამტკ. ბიუჯ.'!J1022,'დამტკ. საკუთ.'!J1022)</f>
        <v>0</v>
      </c>
      <c r="K1022" s="13" t="s">
        <v>190</v>
      </c>
    </row>
    <row r="1023" spans="1:11" s="113" customFormat="1" ht="31.5" customHeight="1" thickTop="1" thickBot="1" x14ac:dyDescent="0.3">
      <c r="A1023" s="113" t="str">
        <f t="shared" ref="A1023:A1034" si="20">IF(OR(D1023&lt;&gt;0,E1023&lt;&gt;0,F1023&lt;&gt;0,G1023&lt;&gt;0,H1023&lt;&gt;0,),"a","b")</f>
        <v>b</v>
      </c>
      <c r="B1023" s="111" t="s">
        <v>320</v>
      </c>
      <c r="C1023" s="112" t="s">
        <v>321</v>
      </c>
      <c r="D1023" s="4">
        <f>SUM('დამტკ. ბიუჯ.'!D1023,'დამტკ. საკუთ.'!D1023)</f>
        <v>0</v>
      </c>
      <c r="E1023" s="4">
        <f>SUM('დამტკ. ბიუჯ.'!E1023,'დამტკ. საკუთ.'!E1023)</f>
        <v>0</v>
      </c>
      <c r="F1023" s="4">
        <f>SUM('დამტკ. ბიუჯ.'!F1023,'დამტკ. საკუთ.'!F1023)</f>
        <v>0</v>
      </c>
      <c r="G1023" s="4">
        <f>SUM('დამტკ. ბიუჯ.'!G1023,'დამტკ. საკუთ.'!G1023)</f>
        <v>0</v>
      </c>
      <c r="H1023" s="4">
        <f>SUM('დამტკ. ბიუჯ.'!H1023,'დამტკ. საკუთ.'!H1023)</f>
        <v>0</v>
      </c>
      <c r="I1023" s="114">
        <f>SUM('დამტკ. ბიუჯ.'!I1035,'დამტკ. საკუთ.'!I1035)</f>
        <v>364000</v>
      </c>
      <c r="J1023" s="114">
        <f>SUM('დამტკ. ბიუჯ.'!J1035,'დამტკ. საკუთ.'!J1035)</f>
        <v>674000</v>
      </c>
      <c r="K1023" s="114" t="s">
        <v>190</v>
      </c>
    </row>
    <row r="1024" spans="1:11" ht="15.75" customHeight="1" thickTop="1" x14ac:dyDescent="0.25">
      <c r="A1024" t="str">
        <f t="shared" si="20"/>
        <v>b</v>
      </c>
      <c r="B1024" s="5"/>
      <c r="C1024" s="6" t="s">
        <v>10</v>
      </c>
      <c r="D1024" s="7">
        <f>SUM('დამტკ. ბიუჯ.'!D1024,'დამტკ. საკუთ.'!D1024)</f>
        <v>0</v>
      </c>
      <c r="E1024" s="7">
        <f>SUM('დამტკ. ბიუჯ.'!E1024,'დამტკ. საკუთ.'!E1024)</f>
        <v>0</v>
      </c>
      <c r="F1024" s="7">
        <f>SUM('დამტკ. ბიუჯ.'!F1024,'დამტკ. საკუთ.'!F1024)</f>
        <v>0</v>
      </c>
      <c r="G1024" s="7">
        <f>SUM('დამტკ. ბიუჯ.'!G1024,'დამტკ. საკუთ.'!G1024)</f>
        <v>0</v>
      </c>
      <c r="H1024" s="7">
        <f>SUM('დამტკ. ბიუჯ.'!H1024,'დამტკ. საკუთ.'!H1024)</f>
        <v>0</v>
      </c>
      <c r="I1024" s="7">
        <f>SUM('დამტკ. ბიუჯ.'!I1036,'დამტკ. საკუთ.'!I1036)</f>
        <v>364000</v>
      </c>
      <c r="J1024" s="7">
        <f>SUM('დამტკ. ბიუჯ.'!J1036,'დამტკ. საკუთ.'!J1036)</f>
        <v>674000</v>
      </c>
      <c r="K1024" s="7" t="s">
        <v>190</v>
      </c>
    </row>
    <row r="1025" spans="1:11" ht="15" customHeight="1" x14ac:dyDescent="0.25">
      <c r="A1025" t="str">
        <f t="shared" si="20"/>
        <v>b</v>
      </c>
      <c r="B1025" s="8"/>
      <c r="C1025" s="9" t="s">
        <v>11</v>
      </c>
      <c r="D1025" s="10">
        <f>SUM('დამტკ. ბიუჯ.'!D1025,'დამტკ. საკუთ.'!D1025)</f>
        <v>0</v>
      </c>
      <c r="E1025" s="10">
        <f>SUM('დამტკ. ბიუჯ.'!E1025,'დამტკ. საკუთ.'!E1025)</f>
        <v>0</v>
      </c>
      <c r="F1025" s="10">
        <f>SUM('დამტკ. ბიუჯ.'!F1025,'დამტკ. საკუთ.'!F1025)</f>
        <v>0</v>
      </c>
      <c r="G1025" s="10">
        <f>SUM('დამტკ. ბიუჯ.'!G1025,'დამტკ. საკუთ.'!G1025)</f>
        <v>0</v>
      </c>
      <c r="H1025" s="10">
        <f>SUM('დამტკ. ბიუჯ.'!H1025,'დამტკ. საკუთ.'!H1025)</f>
        <v>0</v>
      </c>
      <c r="I1025" s="10">
        <f>SUM('დამტკ. ბიუჯ.'!I1037,'დამტკ. საკუთ.'!I1037)</f>
        <v>0</v>
      </c>
      <c r="J1025" s="10">
        <f>SUM('დამტკ. ბიუჯ.'!J1037,'დამტკ. საკუთ.'!J1037)</f>
        <v>0</v>
      </c>
      <c r="K1025" s="10" t="s">
        <v>190</v>
      </c>
    </row>
    <row r="1026" spans="1:11" ht="15" customHeight="1" x14ac:dyDescent="0.25">
      <c r="A1026" t="str">
        <f t="shared" si="20"/>
        <v>b</v>
      </c>
      <c r="B1026" s="8"/>
      <c r="C1026" s="9" t="s">
        <v>12</v>
      </c>
      <c r="D1026" s="10">
        <f>SUM('დამტკ. ბიუჯ.'!D1026,'დამტკ. საკუთ.'!D1026)</f>
        <v>0</v>
      </c>
      <c r="E1026" s="10">
        <f>SUM('დამტკ. ბიუჯ.'!E1026,'დამტკ. საკუთ.'!E1026)</f>
        <v>0</v>
      </c>
      <c r="F1026" s="10">
        <f>SUM('დამტკ. ბიუჯ.'!F1026,'დამტკ. საკუთ.'!F1026)</f>
        <v>0</v>
      </c>
      <c r="G1026" s="10">
        <f>SUM('დამტკ. ბიუჯ.'!G1026,'დამტკ. საკუთ.'!G1026)</f>
        <v>0</v>
      </c>
      <c r="H1026" s="10">
        <f>SUM('დამტკ. ბიუჯ.'!H1026,'დამტკ. საკუთ.'!H1026)</f>
        <v>0</v>
      </c>
      <c r="I1026" s="10">
        <f>SUM('დამტკ. ბიუჯ.'!I1038,'დამტკ. საკუთ.'!I1038)</f>
        <v>364000</v>
      </c>
      <c r="J1026" s="10">
        <f>SUM('დამტკ. ბიუჯ.'!J1038,'დამტკ. საკუთ.'!J1038)</f>
        <v>674000</v>
      </c>
      <c r="K1026" s="10" t="s">
        <v>190</v>
      </c>
    </row>
    <row r="1027" spans="1:11" ht="15" customHeight="1" x14ac:dyDescent="0.25">
      <c r="A1027" t="str">
        <f t="shared" si="20"/>
        <v>b</v>
      </c>
      <c r="B1027" s="8"/>
      <c r="C1027" s="9" t="s">
        <v>13</v>
      </c>
      <c r="D1027" s="10">
        <f>SUM('დამტკ. ბიუჯ.'!D1027,'დამტკ. საკუთ.'!D1027)</f>
        <v>0</v>
      </c>
      <c r="E1027" s="10">
        <f>SUM('დამტკ. ბიუჯ.'!E1027,'დამტკ. საკუთ.'!E1027)</f>
        <v>0</v>
      </c>
      <c r="F1027" s="10">
        <f>SUM('დამტკ. ბიუჯ.'!F1027,'დამტკ. საკუთ.'!F1027)</f>
        <v>0</v>
      </c>
      <c r="G1027" s="10">
        <f>SUM('დამტკ. ბიუჯ.'!G1027,'დამტკ. საკუთ.'!G1027)</f>
        <v>0</v>
      </c>
      <c r="H1027" s="10">
        <f>SUM('დამტკ. ბიუჯ.'!H1027,'დამტკ. საკუთ.'!H1027)</f>
        <v>0</v>
      </c>
      <c r="I1027" s="10">
        <f>SUM('დამტკ. ბიუჯ.'!I1039,'დამტკ. საკუთ.'!I1039)</f>
        <v>0</v>
      </c>
      <c r="J1027" s="10">
        <f>SUM('დამტკ. ბიუჯ.'!J1039,'დამტკ. საკუთ.'!J1039)</f>
        <v>0</v>
      </c>
      <c r="K1027" s="10" t="s">
        <v>190</v>
      </c>
    </row>
    <row r="1028" spans="1:11" ht="15" customHeight="1" x14ac:dyDescent="0.25">
      <c r="A1028" t="str">
        <f t="shared" si="20"/>
        <v>b</v>
      </c>
      <c r="B1028" s="8"/>
      <c r="C1028" s="9" t="s">
        <v>14</v>
      </c>
      <c r="D1028" s="10">
        <f>SUM('დამტკ. ბიუჯ.'!D1028,'დამტკ. საკუთ.'!D1028)</f>
        <v>0</v>
      </c>
      <c r="E1028" s="10">
        <f>SUM('დამტკ. ბიუჯ.'!E1028,'დამტკ. საკუთ.'!E1028)</f>
        <v>0</v>
      </c>
      <c r="F1028" s="10">
        <f>SUM('დამტკ. ბიუჯ.'!F1028,'დამტკ. საკუთ.'!F1028)</f>
        <v>0</v>
      </c>
      <c r="G1028" s="10">
        <f>SUM('დამტკ. ბიუჯ.'!G1028,'დამტკ. საკუთ.'!G1028)</f>
        <v>0</v>
      </c>
      <c r="H1028" s="10">
        <f>SUM('დამტკ. ბიუჯ.'!H1028,'დამტკ. საკუთ.'!H1028)</f>
        <v>0</v>
      </c>
      <c r="I1028" s="10">
        <f>SUM('დამტკ. ბიუჯ.'!I1040,'დამტკ. საკუთ.'!I1040)</f>
        <v>0</v>
      </c>
      <c r="J1028" s="10">
        <f>SUM('დამტკ. ბიუჯ.'!J1040,'დამტკ. საკუთ.'!J1040)</f>
        <v>0</v>
      </c>
      <c r="K1028" s="10" t="s">
        <v>190</v>
      </c>
    </row>
    <row r="1029" spans="1:11" ht="15" customHeight="1" x14ac:dyDescent="0.25">
      <c r="A1029" t="str">
        <f t="shared" si="20"/>
        <v>b</v>
      </c>
      <c r="B1029" s="8"/>
      <c r="C1029" s="9" t="s">
        <v>15</v>
      </c>
      <c r="D1029" s="10">
        <f>SUM('დამტკ. ბიუჯ.'!D1029,'დამტკ. საკუთ.'!D1029)</f>
        <v>0</v>
      </c>
      <c r="E1029" s="10">
        <f>SUM('დამტკ. ბიუჯ.'!E1029,'დამტკ. საკუთ.'!E1029)</f>
        <v>0</v>
      </c>
      <c r="F1029" s="10">
        <f>SUM('დამტკ. ბიუჯ.'!F1029,'დამტკ. საკუთ.'!F1029)</f>
        <v>0</v>
      </c>
      <c r="G1029" s="10">
        <f>SUM('დამტკ. ბიუჯ.'!G1029,'დამტკ. საკუთ.'!G1029)</f>
        <v>0</v>
      </c>
      <c r="H1029" s="10">
        <f>SUM('დამტკ. ბიუჯ.'!H1029,'დამტკ. საკუთ.'!H1029)</f>
        <v>0</v>
      </c>
      <c r="I1029" s="10">
        <f>SUM('დამტკ. ბიუჯ.'!I1041,'დამტკ. საკუთ.'!I1041)</f>
        <v>0</v>
      </c>
      <c r="J1029" s="10">
        <f>SUM('დამტკ. ბიუჯ.'!J1041,'დამტკ. საკუთ.'!J1041)</f>
        <v>0</v>
      </c>
      <c r="K1029" s="10" t="s">
        <v>190</v>
      </c>
    </row>
    <row r="1030" spans="1:11" ht="15" customHeight="1" x14ac:dyDescent="0.25">
      <c r="A1030" t="str">
        <f t="shared" si="20"/>
        <v>b</v>
      </c>
      <c r="B1030" s="8"/>
      <c r="C1030" s="9" t="s">
        <v>16</v>
      </c>
      <c r="D1030" s="10">
        <f>SUM('დამტკ. ბიუჯ.'!D1030,'დამტკ. საკუთ.'!D1030)</f>
        <v>0</v>
      </c>
      <c r="E1030" s="10">
        <f>SUM('დამტკ. ბიუჯ.'!E1030,'დამტკ. საკუთ.'!E1030)</f>
        <v>0</v>
      </c>
      <c r="F1030" s="10">
        <f>SUM('დამტკ. ბიუჯ.'!F1030,'დამტკ. საკუთ.'!F1030)</f>
        <v>0</v>
      </c>
      <c r="G1030" s="10">
        <f>SUM('დამტკ. ბიუჯ.'!G1030,'დამტკ. საკუთ.'!G1030)</f>
        <v>0</v>
      </c>
      <c r="H1030" s="10">
        <f>SUM('დამტკ. ბიუჯ.'!H1030,'დამტკ. საკუთ.'!H1030)</f>
        <v>0</v>
      </c>
      <c r="I1030" s="10">
        <f>SUM('დამტკ. ბიუჯ.'!I1042,'დამტკ. საკუთ.'!I1042)</f>
        <v>0</v>
      </c>
      <c r="J1030" s="10">
        <f>SUM('დამტკ. ბიუჯ.'!J1042,'დამტკ. საკუთ.'!J1042)</f>
        <v>0</v>
      </c>
      <c r="K1030" s="10" t="s">
        <v>190</v>
      </c>
    </row>
    <row r="1031" spans="1:11" ht="15" customHeight="1" x14ac:dyDescent="0.25">
      <c r="A1031" t="str">
        <f t="shared" si="20"/>
        <v>b</v>
      </c>
      <c r="B1031" s="8"/>
      <c r="C1031" s="9" t="s">
        <v>17</v>
      </c>
      <c r="D1031" s="10">
        <f>SUM('დამტკ. ბიუჯ.'!D1031,'დამტკ. საკუთ.'!D1031)</f>
        <v>0</v>
      </c>
      <c r="E1031" s="10">
        <f>SUM('დამტკ. ბიუჯ.'!E1031,'დამტკ. საკუთ.'!E1031)</f>
        <v>0</v>
      </c>
      <c r="F1031" s="10">
        <f>SUM('დამტკ. ბიუჯ.'!F1031,'დამტკ. საკუთ.'!F1031)</f>
        <v>0</v>
      </c>
      <c r="G1031" s="10">
        <f>SUM('დამტკ. ბიუჯ.'!G1031,'დამტკ. საკუთ.'!G1031)</f>
        <v>0</v>
      </c>
      <c r="H1031" s="10">
        <f>SUM('დამტკ. ბიუჯ.'!H1031,'დამტკ. საკუთ.'!H1031)</f>
        <v>0</v>
      </c>
      <c r="I1031" s="10">
        <f>SUM('დამტკ. ბიუჯ.'!I1043,'დამტკ. საკუთ.'!I1043)</f>
        <v>0</v>
      </c>
      <c r="J1031" s="10">
        <f>SUM('დამტკ. ბიუჯ.'!J1043,'დამტკ. საკუთ.'!J1043)</f>
        <v>0</v>
      </c>
      <c r="K1031" s="10" t="s">
        <v>190</v>
      </c>
    </row>
    <row r="1032" spans="1:11" ht="15" customHeight="1" x14ac:dyDescent="0.25">
      <c r="A1032" t="str">
        <f t="shared" si="20"/>
        <v>b</v>
      </c>
      <c r="B1032" s="5"/>
      <c r="C1032" s="6" t="s">
        <v>18</v>
      </c>
      <c r="D1032" s="7">
        <f>SUM('დამტკ. ბიუჯ.'!D1032,'დამტკ. საკუთ.'!D1032)</f>
        <v>0</v>
      </c>
      <c r="E1032" s="7">
        <f>SUM('დამტკ. ბიუჯ.'!E1032,'დამტკ. საკუთ.'!E1032)</f>
        <v>0</v>
      </c>
      <c r="F1032" s="7">
        <f>SUM('დამტკ. ბიუჯ.'!F1032,'დამტკ. საკუთ.'!F1032)</f>
        <v>0</v>
      </c>
      <c r="G1032" s="7">
        <f>SUM('დამტკ. ბიუჯ.'!G1032,'დამტკ. საკუთ.'!G1032)</f>
        <v>0</v>
      </c>
      <c r="H1032" s="7">
        <f>SUM('დამტკ. ბიუჯ.'!H1032,'დამტკ. საკუთ.'!H1032)</f>
        <v>0</v>
      </c>
      <c r="I1032" s="7">
        <f>SUM('დამტკ. ბიუჯ.'!I1044,'დამტკ. საკუთ.'!I1044)</f>
        <v>0</v>
      </c>
      <c r="J1032" s="7">
        <f>SUM('დამტკ. ბიუჯ.'!J1044,'დამტკ. საკუთ.'!J1044)</f>
        <v>0</v>
      </c>
      <c r="K1032" s="7" t="s">
        <v>190</v>
      </c>
    </row>
    <row r="1033" spans="1:11" ht="15" customHeight="1" x14ac:dyDescent="0.25">
      <c r="A1033" t="str">
        <f t="shared" si="20"/>
        <v>b</v>
      </c>
      <c r="B1033" s="5"/>
      <c r="C1033" s="6" t="s">
        <v>19</v>
      </c>
      <c r="D1033" s="7">
        <f>SUM('დამტკ. ბიუჯ.'!D1033,'დამტკ. საკუთ.'!D1033)</f>
        <v>0</v>
      </c>
      <c r="E1033" s="7">
        <f>SUM('დამტკ. ბიუჯ.'!E1033,'დამტკ. საკუთ.'!E1033)</f>
        <v>0</v>
      </c>
      <c r="F1033" s="7">
        <f>SUM('დამტკ. ბიუჯ.'!F1033,'დამტკ. საკუთ.'!F1033)</f>
        <v>0</v>
      </c>
      <c r="G1033" s="7">
        <f>SUM('დამტკ. ბიუჯ.'!G1033,'დამტკ. საკუთ.'!G1033)</f>
        <v>0</v>
      </c>
      <c r="H1033" s="7">
        <f>SUM('დამტკ. ბიუჯ.'!H1033,'დამტკ. საკუთ.'!H1033)</f>
        <v>0</v>
      </c>
      <c r="I1033" s="7">
        <f>SUM('დამტკ. ბიუჯ.'!I1045,'დამტკ. საკუთ.'!I1045)</f>
        <v>0</v>
      </c>
      <c r="J1033" s="7">
        <f>SUM('დამტკ. ბიუჯ.'!J1045,'დამტკ. საკუთ.'!J1045)</f>
        <v>0</v>
      </c>
      <c r="K1033" s="7" t="s">
        <v>190</v>
      </c>
    </row>
    <row r="1034" spans="1:11" ht="15.75" customHeight="1" thickBot="1" x14ac:dyDescent="0.3">
      <c r="A1034" t="str">
        <f t="shared" si="20"/>
        <v>b</v>
      </c>
      <c r="B1034" s="11"/>
      <c r="C1034" s="12" t="s">
        <v>20</v>
      </c>
      <c r="D1034" s="13">
        <f>SUM('დამტკ. ბიუჯ.'!D1034,'დამტკ. საკუთ.'!D1034)</f>
        <v>0</v>
      </c>
      <c r="E1034" s="13">
        <f>SUM('დამტკ. ბიუჯ.'!E1034,'დამტკ. საკუთ.'!E1034)</f>
        <v>0</v>
      </c>
      <c r="F1034" s="13">
        <f>SUM('დამტკ. ბიუჯ.'!F1034,'დამტკ. საკუთ.'!F1034)</f>
        <v>0</v>
      </c>
      <c r="G1034" s="13">
        <f>SUM('დამტკ. ბიუჯ.'!G1034,'დამტკ. საკუთ.'!G1034)</f>
        <v>0</v>
      </c>
      <c r="H1034" s="13">
        <f>SUM('დამტკ. ბიუჯ.'!H1034,'დამტკ. საკუთ.'!H1034)</f>
        <v>0</v>
      </c>
      <c r="I1034" s="13">
        <f>SUM('დამტკ. ბიუჯ.'!I1046,'დამტკ. საკუთ.'!I1046)</f>
        <v>0</v>
      </c>
      <c r="J1034" s="13">
        <f>SUM('დამტკ. ბიუჯ.'!J1046,'დამტკ. საკუთ.'!J1046)</f>
        <v>0</v>
      </c>
      <c r="K1034" s="13" t="s">
        <v>190</v>
      </c>
    </row>
    <row r="1035" spans="1:11" ht="32.25" customHeight="1" thickTop="1" thickBot="1" x14ac:dyDescent="0.3">
      <c r="A1035" t="str">
        <f t="shared" si="19"/>
        <v>a</v>
      </c>
      <c r="B1035" s="16" t="s">
        <v>167</v>
      </c>
      <c r="C1035" s="4" t="s">
        <v>168</v>
      </c>
      <c r="D1035" s="4">
        <f>SUM('დამტკ. ბიუჯ.'!D1035,'დამტკ. საკუთ.'!D1035)</f>
        <v>1000000</v>
      </c>
      <c r="E1035" s="4">
        <f>SUM('დამტკ. ბიუჯ.'!E1035,'დამტკ. საკუთ.'!E1035)</f>
        <v>157000</v>
      </c>
      <c r="F1035" s="4">
        <f>SUM('დამტკ. ბიუჯ.'!F1035,'დამტკ. საკუთ.'!F1035)</f>
        <v>207000</v>
      </c>
      <c r="G1035" s="4">
        <f>SUM('დამტკ. ბიუჯ.'!G1035,'დამტკ. საკუთ.'!G1035)</f>
        <v>310000</v>
      </c>
      <c r="H1035" s="4">
        <f>SUM('დამტკ. ბიუჯ.'!H1035,'დამტკ. საკუთ.'!H1035)</f>
        <v>326000</v>
      </c>
      <c r="I1035" s="4">
        <f>SUM('დამტკ. ბიუჯ.'!I1035,'დამტკ. საკუთ.'!I1035)</f>
        <v>364000</v>
      </c>
      <c r="J1035" s="4">
        <f>SUM('დამტკ. ბიუჯ.'!J1035,'დამტკ. საკუთ.'!J1035)</f>
        <v>674000</v>
      </c>
      <c r="K1035" s="4" t="s">
        <v>187</v>
      </c>
    </row>
    <row r="1036" spans="1:11" ht="15.75" customHeight="1" thickTop="1" x14ac:dyDescent="0.25">
      <c r="A1036" t="str">
        <f t="shared" si="19"/>
        <v>a</v>
      </c>
      <c r="B1036" s="5"/>
      <c r="C1036" s="6" t="s">
        <v>10</v>
      </c>
      <c r="D1036" s="7">
        <f>SUM('დამტკ. ბიუჯ.'!D1036,'დამტკ. საკუთ.'!D1036)</f>
        <v>1000000</v>
      </c>
      <c r="E1036" s="7">
        <f>SUM('დამტკ. ბიუჯ.'!E1036,'დამტკ. საკუთ.'!E1036)</f>
        <v>157000</v>
      </c>
      <c r="F1036" s="7">
        <f>SUM('დამტკ. ბიუჯ.'!F1036,'დამტკ. საკუთ.'!F1036)</f>
        <v>207000</v>
      </c>
      <c r="G1036" s="7">
        <f>SUM('დამტკ. ბიუჯ.'!G1036,'დამტკ. საკუთ.'!G1036)</f>
        <v>310000</v>
      </c>
      <c r="H1036" s="7">
        <f>SUM('დამტკ. ბიუჯ.'!H1036,'დამტკ. საკუთ.'!H1036)</f>
        <v>326000</v>
      </c>
      <c r="I1036" s="7">
        <f>SUM('დამტკ. ბიუჯ.'!I1036,'დამტკ. საკუთ.'!I1036)</f>
        <v>364000</v>
      </c>
      <c r="J1036" s="7">
        <f>SUM('დამტკ. ბიუჯ.'!J1036,'დამტკ. საკუთ.'!J1036)</f>
        <v>674000</v>
      </c>
      <c r="K1036" s="7" t="s">
        <v>187</v>
      </c>
    </row>
    <row r="1037" spans="1:11" ht="15" customHeight="1" x14ac:dyDescent="0.25">
      <c r="A1037" t="str">
        <f t="shared" si="19"/>
        <v>b</v>
      </c>
      <c r="B1037" s="8"/>
      <c r="C1037" s="9" t="s">
        <v>11</v>
      </c>
      <c r="D1037" s="10">
        <f>SUM('დამტკ. ბიუჯ.'!D1037,'დამტკ. საკუთ.'!D1037)</f>
        <v>0</v>
      </c>
      <c r="E1037" s="10">
        <f>SUM('დამტკ. ბიუჯ.'!E1037,'დამტკ. საკუთ.'!E1037)</f>
        <v>0</v>
      </c>
      <c r="F1037" s="10">
        <f>SUM('დამტკ. ბიუჯ.'!F1037,'დამტკ. საკუთ.'!F1037)</f>
        <v>0</v>
      </c>
      <c r="G1037" s="10">
        <f>SUM('დამტკ. ბიუჯ.'!G1037,'დამტკ. საკუთ.'!G1037)</f>
        <v>0</v>
      </c>
      <c r="H1037" s="10">
        <f>SUM('დამტკ. ბიუჯ.'!H1037,'დამტკ. საკუთ.'!H1037)</f>
        <v>0</v>
      </c>
      <c r="I1037" s="10">
        <f>SUM('დამტკ. ბიუჯ.'!I1037,'დამტკ. საკუთ.'!I1037)</f>
        <v>0</v>
      </c>
      <c r="J1037" s="10">
        <f>SUM('დამტკ. ბიუჯ.'!J1037,'დამტკ. საკუთ.'!J1037)</f>
        <v>0</v>
      </c>
      <c r="K1037" s="10" t="s">
        <v>187</v>
      </c>
    </row>
    <row r="1038" spans="1:11" ht="15" customHeight="1" x14ac:dyDescent="0.25">
      <c r="A1038" t="str">
        <f t="shared" si="19"/>
        <v>a</v>
      </c>
      <c r="B1038" s="8"/>
      <c r="C1038" s="9" t="s">
        <v>12</v>
      </c>
      <c r="D1038" s="10">
        <f>SUM('დამტკ. ბიუჯ.'!D1038,'დამტკ. საკუთ.'!D1038)</f>
        <v>1000000</v>
      </c>
      <c r="E1038" s="10">
        <f>SUM('დამტკ. ბიუჯ.'!E1038,'დამტკ. საკუთ.'!E1038)</f>
        <v>157000</v>
      </c>
      <c r="F1038" s="10">
        <f>SUM('დამტკ. ბიუჯ.'!F1038,'დამტკ. საკუთ.'!F1038)</f>
        <v>207000</v>
      </c>
      <c r="G1038" s="10">
        <f>SUM('დამტკ. ბიუჯ.'!G1038,'დამტკ. საკუთ.'!G1038)</f>
        <v>310000</v>
      </c>
      <c r="H1038" s="10">
        <f>SUM('დამტკ. ბიუჯ.'!H1038,'დამტკ. საკუთ.'!H1038)</f>
        <v>326000</v>
      </c>
      <c r="I1038" s="10">
        <f>SUM('დამტკ. ბიუჯ.'!I1038,'დამტკ. საკუთ.'!I1038)</f>
        <v>364000</v>
      </c>
      <c r="J1038" s="10">
        <f>SUM('დამტკ. ბიუჯ.'!J1038,'დამტკ. საკუთ.'!J1038)</f>
        <v>674000</v>
      </c>
      <c r="K1038" s="10" t="s">
        <v>187</v>
      </c>
    </row>
    <row r="1039" spans="1:11" ht="15" customHeight="1" x14ac:dyDescent="0.25">
      <c r="A1039" t="str">
        <f t="shared" si="19"/>
        <v>b</v>
      </c>
      <c r="B1039" s="8"/>
      <c r="C1039" s="9" t="s">
        <v>13</v>
      </c>
      <c r="D1039" s="10">
        <f>SUM('დამტკ. ბიუჯ.'!D1039,'დამტკ. საკუთ.'!D1039)</f>
        <v>0</v>
      </c>
      <c r="E1039" s="10">
        <f>SUM('დამტკ. ბიუჯ.'!E1039,'დამტკ. საკუთ.'!E1039)</f>
        <v>0</v>
      </c>
      <c r="F1039" s="10">
        <f>SUM('დამტკ. ბიუჯ.'!F1039,'დამტკ. საკუთ.'!F1039)</f>
        <v>0</v>
      </c>
      <c r="G1039" s="10">
        <f>SUM('დამტკ. ბიუჯ.'!G1039,'დამტკ. საკუთ.'!G1039)</f>
        <v>0</v>
      </c>
      <c r="H1039" s="10">
        <f>SUM('დამტკ. ბიუჯ.'!H1039,'დამტკ. საკუთ.'!H1039)</f>
        <v>0</v>
      </c>
      <c r="I1039" s="10">
        <f>SUM('დამტკ. ბიუჯ.'!I1039,'დამტკ. საკუთ.'!I1039)</f>
        <v>0</v>
      </c>
      <c r="J1039" s="10">
        <f>SUM('დამტკ. ბიუჯ.'!J1039,'დამტკ. საკუთ.'!J1039)</f>
        <v>0</v>
      </c>
      <c r="K1039" s="10" t="s">
        <v>187</v>
      </c>
    </row>
    <row r="1040" spans="1:11" ht="15" customHeight="1" x14ac:dyDescent="0.25">
      <c r="A1040" t="str">
        <f t="shared" si="19"/>
        <v>b</v>
      </c>
      <c r="B1040" s="8"/>
      <c r="C1040" s="9" t="s">
        <v>14</v>
      </c>
      <c r="D1040" s="10">
        <f>SUM('დამტკ. ბიუჯ.'!D1040,'დამტკ. საკუთ.'!D1040)</f>
        <v>0</v>
      </c>
      <c r="E1040" s="10">
        <f>SUM('დამტკ. ბიუჯ.'!E1040,'დამტკ. საკუთ.'!E1040)</f>
        <v>0</v>
      </c>
      <c r="F1040" s="10">
        <f>SUM('დამტკ. ბიუჯ.'!F1040,'დამტკ. საკუთ.'!F1040)</f>
        <v>0</v>
      </c>
      <c r="G1040" s="10">
        <f>SUM('დამტკ. ბიუჯ.'!G1040,'დამტკ. საკუთ.'!G1040)</f>
        <v>0</v>
      </c>
      <c r="H1040" s="10">
        <f>SUM('დამტკ. ბიუჯ.'!H1040,'დამტკ. საკუთ.'!H1040)</f>
        <v>0</v>
      </c>
      <c r="I1040" s="10">
        <f>SUM('დამტკ. ბიუჯ.'!I1040,'დამტკ. საკუთ.'!I1040)</f>
        <v>0</v>
      </c>
      <c r="J1040" s="10">
        <f>SUM('დამტკ. ბიუჯ.'!J1040,'დამტკ. საკუთ.'!J1040)</f>
        <v>0</v>
      </c>
      <c r="K1040" s="10" t="s">
        <v>187</v>
      </c>
    </row>
    <row r="1041" spans="1:11" ht="15" customHeight="1" x14ac:dyDescent="0.25">
      <c r="A1041" t="str">
        <f t="shared" si="19"/>
        <v>b</v>
      </c>
      <c r="B1041" s="8"/>
      <c r="C1041" s="9" t="s">
        <v>15</v>
      </c>
      <c r="D1041" s="10">
        <f>SUM('დამტკ. ბიუჯ.'!D1041,'დამტკ. საკუთ.'!D1041)</f>
        <v>0</v>
      </c>
      <c r="E1041" s="10">
        <f>SUM('დამტკ. ბიუჯ.'!E1041,'დამტკ. საკუთ.'!E1041)</f>
        <v>0</v>
      </c>
      <c r="F1041" s="10">
        <f>SUM('დამტკ. ბიუჯ.'!F1041,'დამტკ. საკუთ.'!F1041)</f>
        <v>0</v>
      </c>
      <c r="G1041" s="10">
        <f>SUM('დამტკ. ბიუჯ.'!G1041,'დამტკ. საკუთ.'!G1041)</f>
        <v>0</v>
      </c>
      <c r="H1041" s="10">
        <f>SUM('დამტკ. ბიუჯ.'!H1041,'დამტკ. საკუთ.'!H1041)</f>
        <v>0</v>
      </c>
      <c r="I1041" s="10">
        <f>SUM('დამტკ. ბიუჯ.'!I1041,'დამტკ. საკუთ.'!I1041)</f>
        <v>0</v>
      </c>
      <c r="J1041" s="10">
        <f>SUM('დამტკ. ბიუჯ.'!J1041,'დამტკ. საკუთ.'!J1041)</f>
        <v>0</v>
      </c>
      <c r="K1041" s="10" t="s">
        <v>187</v>
      </c>
    </row>
    <row r="1042" spans="1:11" ht="15" customHeight="1" x14ac:dyDescent="0.25">
      <c r="A1042" t="str">
        <f t="shared" si="19"/>
        <v>b</v>
      </c>
      <c r="B1042" s="8"/>
      <c r="C1042" s="9" t="s">
        <v>16</v>
      </c>
      <c r="D1042" s="10">
        <f>SUM('დამტკ. ბიუჯ.'!D1042,'დამტკ. საკუთ.'!D1042)</f>
        <v>0</v>
      </c>
      <c r="E1042" s="10">
        <f>SUM('დამტკ. ბიუჯ.'!E1042,'დამტკ. საკუთ.'!E1042)</f>
        <v>0</v>
      </c>
      <c r="F1042" s="10">
        <f>SUM('დამტკ. ბიუჯ.'!F1042,'დამტკ. საკუთ.'!F1042)</f>
        <v>0</v>
      </c>
      <c r="G1042" s="10">
        <f>SUM('დამტკ. ბიუჯ.'!G1042,'დამტკ. საკუთ.'!G1042)</f>
        <v>0</v>
      </c>
      <c r="H1042" s="10">
        <f>SUM('დამტკ. ბიუჯ.'!H1042,'დამტკ. საკუთ.'!H1042)</f>
        <v>0</v>
      </c>
      <c r="I1042" s="10">
        <f>SUM('დამტკ. ბიუჯ.'!I1042,'დამტკ. საკუთ.'!I1042)</f>
        <v>0</v>
      </c>
      <c r="J1042" s="10">
        <f>SUM('დამტკ. ბიუჯ.'!J1042,'დამტკ. საკუთ.'!J1042)</f>
        <v>0</v>
      </c>
      <c r="K1042" s="10" t="s">
        <v>187</v>
      </c>
    </row>
    <row r="1043" spans="1:11" ht="15" customHeight="1" x14ac:dyDescent="0.25">
      <c r="A1043" t="str">
        <f t="shared" si="19"/>
        <v>b</v>
      </c>
      <c r="B1043" s="8"/>
      <c r="C1043" s="9" t="s">
        <v>17</v>
      </c>
      <c r="D1043" s="10">
        <f>SUM('დამტკ. ბიუჯ.'!D1043,'დამტკ. საკუთ.'!D1043)</f>
        <v>0</v>
      </c>
      <c r="E1043" s="10">
        <f>SUM('დამტკ. ბიუჯ.'!E1043,'დამტკ. საკუთ.'!E1043)</f>
        <v>0</v>
      </c>
      <c r="F1043" s="10">
        <f>SUM('დამტკ. ბიუჯ.'!F1043,'დამტკ. საკუთ.'!F1043)</f>
        <v>0</v>
      </c>
      <c r="G1043" s="10">
        <f>SUM('დამტკ. ბიუჯ.'!G1043,'დამტკ. საკუთ.'!G1043)</f>
        <v>0</v>
      </c>
      <c r="H1043" s="10">
        <f>SUM('დამტკ. ბიუჯ.'!H1043,'დამტკ. საკუთ.'!H1043)</f>
        <v>0</v>
      </c>
      <c r="I1043" s="10">
        <f>SUM('დამტკ. ბიუჯ.'!I1043,'დამტკ. საკუთ.'!I1043)</f>
        <v>0</v>
      </c>
      <c r="J1043" s="10">
        <f>SUM('დამტკ. ბიუჯ.'!J1043,'დამტკ. საკუთ.'!J1043)</f>
        <v>0</v>
      </c>
      <c r="K1043" s="10" t="s">
        <v>187</v>
      </c>
    </row>
    <row r="1044" spans="1:11" ht="15" customHeight="1" x14ac:dyDescent="0.25">
      <c r="A1044" t="str">
        <f t="shared" si="19"/>
        <v>b</v>
      </c>
      <c r="B1044" s="5"/>
      <c r="C1044" s="6" t="s">
        <v>18</v>
      </c>
      <c r="D1044" s="7">
        <f>SUM('დამტკ. ბიუჯ.'!D1044,'დამტკ. საკუთ.'!D1044)</f>
        <v>0</v>
      </c>
      <c r="E1044" s="7">
        <f>SUM('დამტკ. ბიუჯ.'!E1044,'დამტკ. საკუთ.'!E1044)</f>
        <v>0</v>
      </c>
      <c r="F1044" s="7">
        <f>SUM('დამტკ. ბიუჯ.'!F1044,'დამტკ. საკუთ.'!F1044)</f>
        <v>0</v>
      </c>
      <c r="G1044" s="7">
        <f>SUM('დამტკ. ბიუჯ.'!G1044,'დამტკ. საკუთ.'!G1044)</f>
        <v>0</v>
      </c>
      <c r="H1044" s="7">
        <f>SUM('დამტკ. ბიუჯ.'!H1044,'დამტკ. საკუთ.'!H1044)</f>
        <v>0</v>
      </c>
      <c r="I1044" s="7">
        <f>SUM('დამტკ. ბიუჯ.'!I1044,'დამტკ. საკუთ.'!I1044)</f>
        <v>0</v>
      </c>
      <c r="J1044" s="7">
        <f>SUM('დამტკ. ბიუჯ.'!J1044,'დამტკ. საკუთ.'!J1044)</f>
        <v>0</v>
      </c>
      <c r="K1044" s="7" t="s">
        <v>187</v>
      </c>
    </row>
    <row r="1045" spans="1:11" ht="15" customHeight="1" x14ac:dyDescent="0.25">
      <c r="A1045" t="str">
        <f t="shared" si="19"/>
        <v>b</v>
      </c>
      <c r="B1045" s="5"/>
      <c r="C1045" s="6" t="s">
        <v>19</v>
      </c>
      <c r="D1045" s="7">
        <f>SUM('დამტკ. ბიუჯ.'!D1045,'დამტკ. საკუთ.'!D1045)</f>
        <v>0</v>
      </c>
      <c r="E1045" s="7">
        <f>SUM('დამტკ. ბიუჯ.'!E1045,'დამტკ. საკუთ.'!E1045)</f>
        <v>0</v>
      </c>
      <c r="F1045" s="7">
        <f>SUM('დამტკ. ბიუჯ.'!F1045,'დამტკ. საკუთ.'!F1045)</f>
        <v>0</v>
      </c>
      <c r="G1045" s="7">
        <f>SUM('დამტკ. ბიუჯ.'!G1045,'დამტკ. საკუთ.'!G1045)</f>
        <v>0</v>
      </c>
      <c r="H1045" s="7">
        <f>SUM('დამტკ. ბიუჯ.'!H1045,'დამტკ. საკუთ.'!H1045)</f>
        <v>0</v>
      </c>
      <c r="I1045" s="7">
        <f>SUM('დამტკ. ბიუჯ.'!I1045,'დამტკ. საკუთ.'!I1045)</f>
        <v>0</v>
      </c>
      <c r="J1045" s="7">
        <f>SUM('დამტკ. ბიუჯ.'!J1045,'დამტკ. საკუთ.'!J1045)</f>
        <v>0</v>
      </c>
      <c r="K1045" s="7" t="s">
        <v>187</v>
      </c>
    </row>
    <row r="1046" spans="1:11" ht="15.75" customHeight="1" thickBot="1" x14ac:dyDescent="0.3">
      <c r="A1046" t="str">
        <f t="shared" si="19"/>
        <v>b</v>
      </c>
      <c r="B1046" s="11"/>
      <c r="C1046" s="12" t="s">
        <v>20</v>
      </c>
      <c r="D1046" s="13">
        <f>SUM('დამტკ. ბიუჯ.'!D1046,'დამტკ. საკუთ.'!D1046)</f>
        <v>0</v>
      </c>
      <c r="E1046" s="13">
        <f>SUM('დამტკ. ბიუჯ.'!E1046,'დამტკ. საკუთ.'!E1046)</f>
        <v>0</v>
      </c>
      <c r="F1046" s="13">
        <f>SUM('დამტკ. ბიუჯ.'!F1046,'დამტკ. საკუთ.'!F1046)</f>
        <v>0</v>
      </c>
      <c r="G1046" s="13">
        <f>SUM('დამტკ. ბიუჯ.'!G1046,'დამტკ. საკუთ.'!G1046)</f>
        <v>0</v>
      </c>
      <c r="H1046" s="13">
        <f>SUM('დამტკ. ბიუჯ.'!H1046,'დამტკ. საკუთ.'!H1046)</f>
        <v>0</v>
      </c>
      <c r="I1046" s="13">
        <f>SUM('დამტკ. ბიუჯ.'!I1046,'დამტკ. საკუთ.'!I1046)</f>
        <v>0</v>
      </c>
      <c r="J1046" s="13">
        <f>SUM('დამტკ. ბიუჯ.'!J1046,'დამტკ. საკუთ.'!J1046)</f>
        <v>0</v>
      </c>
      <c r="K1046" s="13" t="s">
        <v>187</v>
      </c>
    </row>
    <row r="1047" spans="1:11" ht="31.5" customHeight="1" thickTop="1" thickBot="1" x14ac:dyDescent="0.3">
      <c r="A1047" t="str">
        <f t="shared" si="19"/>
        <v>a</v>
      </c>
      <c r="B1047" s="3" t="s">
        <v>169</v>
      </c>
      <c r="C1047" s="14" t="s">
        <v>170</v>
      </c>
      <c r="D1047" s="4">
        <f>SUM('დამტკ. ბიუჯ.'!D1047,'დამტკ. საკუთ.'!D1047)</f>
        <v>1000000</v>
      </c>
      <c r="E1047" s="4">
        <f>SUM('დამტკ. ბიუჯ.'!E1047,'დამტკ. საკუთ.'!E1047)</f>
        <v>157000</v>
      </c>
      <c r="F1047" s="4">
        <f>SUM('დამტკ. ბიუჯ.'!F1047,'დამტკ. საკუთ.'!F1047)</f>
        <v>207000</v>
      </c>
      <c r="G1047" s="4">
        <f>SUM('დამტკ. ბიუჯ.'!G1047,'დამტკ. საკუთ.'!G1047)</f>
        <v>310000</v>
      </c>
      <c r="H1047" s="4">
        <f>SUM('დამტკ. ბიუჯ.'!H1047,'დამტკ. საკუთ.'!H1047)</f>
        <v>326000</v>
      </c>
      <c r="I1047" s="4">
        <f>SUM('დამტკ. ბიუჯ.'!I1047,'დამტკ. საკუთ.'!I1047)</f>
        <v>364000</v>
      </c>
      <c r="J1047" s="4">
        <f>SUM('დამტკ. ბიუჯ.'!J1047,'დამტკ. საკუთ.'!J1047)</f>
        <v>674000</v>
      </c>
      <c r="K1047" s="4" t="s">
        <v>187</v>
      </c>
    </row>
    <row r="1048" spans="1:11" ht="15.75" customHeight="1" thickTop="1" x14ac:dyDescent="0.25">
      <c r="A1048" t="str">
        <f t="shared" si="19"/>
        <v>a</v>
      </c>
      <c r="B1048" s="5"/>
      <c r="C1048" s="6" t="s">
        <v>10</v>
      </c>
      <c r="D1048" s="7">
        <f>SUM('დამტკ. ბიუჯ.'!D1048,'დამტკ. საკუთ.'!D1048)</f>
        <v>1000000</v>
      </c>
      <c r="E1048" s="7">
        <f>SUM('დამტკ. ბიუჯ.'!E1048,'დამტკ. საკუთ.'!E1048)</f>
        <v>157000</v>
      </c>
      <c r="F1048" s="7">
        <f>SUM('დამტკ. ბიუჯ.'!F1048,'დამტკ. საკუთ.'!F1048)</f>
        <v>207000</v>
      </c>
      <c r="G1048" s="7">
        <f>SUM('დამტკ. ბიუჯ.'!G1048,'დამტკ. საკუთ.'!G1048)</f>
        <v>310000</v>
      </c>
      <c r="H1048" s="7">
        <f>SUM('დამტკ. ბიუჯ.'!H1048,'დამტკ. საკუთ.'!H1048)</f>
        <v>326000</v>
      </c>
      <c r="I1048" s="7">
        <f>SUM('დამტკ. ბიუჯ.'!I1048,'დამტკ. საკუთ.'!I1048)</f>
        <v>364000</v>
      </c>
      <c r="J1048" s="7">
        <f>SUM('დამტკ. ბიუჯ.'!J1048,'დამტკ. საკუთ.'!J1048)</f>
        <v>674000</v>
      </c>
      <c r="K1048" s="7" t="s">
        <v>187</v>
      </c>
    </row>
    <row r="1049" spans="1:11" ht="15" customHeight="1" x14ac:dyDescent="0.25">
      <c r="A1049" t="str">
        <f t="shared" si="19"/>
        <v>b</v>
      </c>
      <c r="B1049" s="8"/>
      <c r="C1049" s="9" t="s">
        <v>11</v>
      </c>
      <c r="D1049" s="10">
        <f>SUM('დამტკ. ბიუჯ.'!D1049,'დამტკ. საკუთ.'!D1049)</f>
        <v>0</v>
      </c>
      <c r="E1049" s="10">
        <f>SUM('დამტკ. ბიუჯ.'!E1049,'დამტკ. საკუთ.'!E1049)</f>
        <v>0</v>
      </c>
      <c r="F1049" s="10">
        <f>SUM('დამტკ. ბიუჯ.'!F1049,'დამტკ. საკუთ.'!F1049)</f>
        <v>0</v>
      </c>
      <c r="G1049" s="10">
        <f>SUM('დამტკ. ბიუჯ.'!G1049,'დამტკ. საკუთ.'!G1049)</f>
        <v>0</v>
      </c>
      <c r="H1049" s="10">
        <f>SUM('დამტკ. ბიუჯ.'!H1049,'დამტკ. საკუთ.'!H1049)</f>
        <v>0</v>
      </c>
      <c r="I1049" s="10">
        <f>SUM('დამტკ. ბიუჯ.'!I1049,'დამტკ. საკუთ.'!I1049)</f>
        <v>0</v>
      </c>
      <c r="J1049" s="10">
        <f>SUM('დამტკ. ბიუჯ.'!J1049,'დამტკ. საკუთ.'!J1049)</f>
        <v>0</v>
      </c>
      <c r="K1049" s="10" t="s">
        <v>187</v>
      </c>
    </row>
    <row r="1050" spans="1:11" ht="15" customHeight="1" x14ac:dyDescent="0.25">
      <c r="A1050" t="str">
        <f t="shared" si="19"/>
        <v>a</v>
      </c>
      <c r="B1050" s="8"/>
      <c r="C1050" s="9" t="s">
        <v>12</v>
      </c>
      <c r="D1050" s="10">
        <f>SUM('დამტკ. ბიუჯ.'!D1050,'დამტკ. საკუთ.'!D1050)</f>
        <v>1000000</v>
      </c>
      <c r="E1050" s="10">
        <f>SUM('დამტკ. ბიუჯ.'!E1050,'დამტკ. საკუთ.'!E1050)</f>
        <v>157000</v>
      </c>
      <c r="F1050" s="10">
        <f>SUM('დამტკ. ბიუჯ.'!F1050,'დამტკ. საკუთ.'!F1050)</f>
        <v>207000</v>
      </c>
      <c r="G1050" s="10">
        <f>SUM('დამტკ. ბიუჯ.'!G1050,'დამტკ. საკუთ.'!G1050)</f>
        <v>310000</v>
      </c>
      <c r="H1050" s="10">
        <f>SUM('დამტკ. ბიუჯ.'!H1050,'დამტკ. საკუთ.'!H1050)</f>
        <v>326000</v>
      </c>
      <c r="I1050" s="10">
        <f>SUM('დამტკ. ბიუჯ.'!I1050,'დამტკ. საკუთ.'!I1050)</f>
        <v>364000</v>
      </c>
      <c r="J1050" s="10">
        <f>SUM('დამტკ. ბიუჯ.'!J1050,'დამტკ. საკუთ.'!J1050)</f>
        <v>674000</v>
      </c>
      <c r="K1050" s="10" t="s">
        <v>187</v>
      </c>
    </row>
    <row r="1051" spans="1:11" ht="15" customHeight="1" x14ac:dyDescent="0.25">
      <c r="A1051" t="str">
        <f t="shared" si="19"/>
        <v>b</v>
      </c>
      <c r="B1051" s="8"/>
      <c r="C1051" s="9" t="s">
        <v>13</v>
      </c>
      <c r="D1051" s="10">
        <f>SUM('დამტკ. ბიუჯ.'!D1051,'დამტკ. საკუთ.'!D1051)</f>
        <v>0</v>
      </c>
      <c r="E1051" s="10">
        <f>SUM('დამტკ. ბიუჯ.'!E1051,'დამტკ. საკუთ.'!E1051)</f>
        <v>0</v>
      </c>
      <c r="F1051" s="10">
        <f>SUM('დამტკ. ბიუჯ.'!F1051,'დამტკ. საკუთ.'!F1051)</f>
        <v>0</v>
      </c>
      <c r="G1051" s="10">
        <f>SUM('დამტკ. ბიუჯ.'!G1051,'დამტკ. საკუთ.'!G1051)</f>
        <v>0</v>
      </c>
      <c r="H1051" s="10">
        <f>SUM('დამტკ. ბიუჯ.'!H1051,'დამტკ. საკუთ.'!H1051)</f>
        <v>0</v>
      </c>
      <c r="I1051" s="10">
        <f>SUM('დამტკ. ბიუჯ.'!I1051,'დამტკ. საკუთ.'!I1051)</f>
        <v>0</v>
      </c>
      <c r="J1051" s="10">
        <f>SUM('დამტკ. ბიუჯ.'!J1051,'დამტკ. საკუთ.'!J1051)</f>
        <v>0</v>
      </c>
      <c r="K1051" s="10" t="s">
        <v>187</v>
      </c>
    </row>
    <row r="1052" spans="1:11" ht="15" customHeight="1" x14ac:dyDescent="0.25">
      <c r="A1052" t="str">
        <f t="shared" si="19"/>
        <v>b</v>
      </c>
      <c r="B1052" s="8"/>
      <c r="C1052" s="9" t="s">
        <v>14</v>
      </c>
      <c r="D1052" s="10">
        <f>SUM('დამტკ. ბიუჯ.'!D1052,'დამტკ. საკუთ.'!D1052)</f>
        <v>0</v>
      </c>
      <c r="E1052" s="10">
        <f>SUM('დამტკ. ბიუჯ.'!E1052,'დამტკ. საკუთ.'!E1052)</f>
        <v>0</v>
      </c>
      <c r="F1052" s="10">
        <f>SUM('დამტკ. ბიუჯ.'!F1052,'დამტკ. საკუთ.'!F1052)</f>
        <v>0</v>
      </c>
      <c r="G1052" s="10">
        <f>SUM('დამტკ. ბიუჯ.'!G1052,'დამტკ. საკუთ.'!G1052)</f>
        <v>0</v>
      </c>
      <c r="H1052" s="10">
        <f>SUM('დამტკ. ბიუჯ.'!H1052,'დამტკ. საკუთ.'!H1052)</f>
        <v>0</v>
      </c>
      <c r="I1052" s="10">
        <f>SUM('დამტკ. ბიუჯ.'!I1052,'დამტკ. საკუთ.'!I1052)</f>
        <v>0</v>
      </c>
      <c r="J1052" s="10">
        <f>SUM('დამტკ. ბიუჯ.'!J1052,'დამტკ. საკუთ.'!J1052)</f>
        <v>0</v>
      </c>
      <c r="K1052" s="10" t="s">
        <v>187</v>
      </c>
    </row>
    <row r="1053" spans="1:11" ht="15" customHeight="1" x14ac:dyDescent="0.25">
      <c r="A1053" t="str">
        <f t="shared" si="19"/>
        <v>b</v>
      </c>
      <c r="B1053" s="8"/>
      <c r="C1053" s="9" t="s">
        <v>15</v>
      </c>
      <c r="D1053" s="10">
        <f>SUM('დამტკ. ბიუჯ.'!D1053,'დამტკ. საკუთ.'!D1053)</f>
        <v>0</v>
      </c>
      <c r="E1053" s="10">
        <f>SUM('დამტკ. ბიუჯ.'!E1053,'დამტკ. საკუთ.'!E1053)</f>
        <v>0</v>
      </c>
      <c r="F1053" s="10">
        <f>SUM('დამტკ. ბიუჯ.'!F1053,'დამტკ. საკუთ.'!F1053)</f>
        <v>0</v>
      </c>
      <c r="G1053" s="10">
        <f>SUM('დამტკ. ბიუჯ.'!G1053,'დამტკ. საკუთ.'!G1053)</f>
        <v>0</v>
      </c>
      <c r="H1053" s="10">
        <f>SUM('დამტკ. ბიუჯ.'!H1053,'დამტკ. საკუთ.'!H1053)</f>
        <v>0</v>
      </c>
      <c r="I1053" s="10">
        <f>SUM('დამტკ. ბიუჯ.'!I1053,'დამტკ. საკუთ.'!I1053)</f>
        <v>0</v>
      </c>
      <c r="J1053" s="10">
        <f>SUM('დამტკ. ბიუჯ.'!J1053,'დამტკ. საკუთ.'!J1053)</f>
        <v>0</v>
      </c>
      <c r="K1053" s="10" t="s">
        <v>187</v>
      </c>
    </row>
    <row r="1054" spans="1:11" ht="15" customHeight="1" x14ac:dyDescent="0.25">
      <c r="A1054" t="str">
        <f t="shared" si="19"/>
        <v>b</v>
      </c>
      <c r="B1054" s="8"/>
      <c r="C1054" s="9" t="s">
        <v>16</v>
      </c>
      <c r="D1054" s="10">
        <f>SUM('დამტკ. ბიუჯ.'!D1054,'დამტკ. საკუთ.'!D1054)</f>
        <v>0</v>
      </c>
      <c r="E1054" s="10">
        <f>SUM('დამტკ. ბიუჯ.'!E1054,'დამტკ. საკუთ.'!E1054)</f>
        <v>0</v>
      </c>
      <c r="F1054" s="10">
        <f>SUM('დამტკ. ბიუჯ.'!F1054,'დამტკ. საკუთ.'!F1054)</f>
        <v>0</v>
      </c>
      <c r="G1054" s="10">
        <f>SUM('დამტკ. ბიუჯ.'!G1054,'დამტკ. საკუთ.'!G1054)</f>
        <v>0</v>
      </c>
      <c r="H1054" s="10">
        <f>SUM('დამტკ. ბიუჯ.'!H1054,'დამტკ. საკუთ.'!H1054)</f>
        <v>0</v>
      </c>
      <c r="I1054" s="10">
        <f>SUM('დამტკ. ბიუჯ.'!I1054,'დამტკ. საკუთ.'!I1054)</f>
        <v>0</v>
      </c>
      <c r="J1054" s="10">
        <f>SUM('დამტკ. ბიუჯ.'!J1054,'დამტკ. საკუთ.'!J1054)</f>
        <v>0</v>
      </c>
      <c r="K1054" s="10" t="s">
        <v>187</v>
      </c>
    </row>
    <row r="1055" spans="1:11" ht="15" customHeight="1" x14ac:dyDescent="0.25">
      <c r="A1055" t="str">
        <f t="shared" si="19"/>
        <v>b</v>
      </c>
      <c r="B1055" s="8"/>
      <c r="C1055" s="9" t="s">
        <v>17</v>
      </c>
      <c r="D1055" s="10">
        <f>SUM('დამტკ. ბიუჯ.'!D1055,'დამტკ. საკუთ.'!D1055)</f>
        <v>0</v>
      </c>
      <c r="E1055" s="10">
        <f>SUM('დამტკ. ბიუჯ.'!E1055,'დამტკ. საკუთ.'!E1055)</f>
        <v>0</v>
      </c>
      <c r="F1055" s="10">
        <f>SUM('დამტკ. ბიუჯ.'!F1055,'დამტკ. საკუთ.'!F1055)</f>
        <v>0</v>
      </c>
      <c r="G1055" s="10">
        <f>SUM('დამტკ. ბიუჯ.'!G1055,'დამტკ. საკუთ.'!G1055)</f>
        <v>0</v>
      </c>
      <c r="H1055" s="10">
        <f>SUM('დამტკ. ბიუჯ.'!H1055,'დამტკ. საკუთ.'!H1055)</f>
        <v>0</v>
      </c>
      <c r="I1055" s="10">
        <f>SUM('დამტკ. ბიუჯ.'!I1055,'დამტკ. საკუთ.'!I1055)</f>
        <v>0</v>
      </c>
      <c r="J1055" s="10">
        <f>SUM('დამტკ. ბიუჯ.'!J1055,'დამტკ. საკუთ.'!J1055)</f>
        <v>0</v>
      </c>
      <c r="K1055" s="10" t="s">
        <v>187</v>
      </c>
    </row>
    <row r="1056" spans="1:11" ht="15" customHeight="1" x14ac:dyDescent="0.25">
      <c r="A1056" t="str">
        <f t="shared" si="19"/>
        <v>b</v>
      </c>
      <c r="B1056" s="5"/>
      <c r="C1056" s="6" t="s">
        <v>18</v>
      </c>
      <c r="D1056" s="7">
        <f>SUM('დამტკ. ბიუჯ.'!D1056,'დამტკ. საკუთ.'!D1056)</f>
        <v>0</v>
      </c>
      <c r="E1056" s="7">
        <f>SUM('დამტკ. ბიუჯ.'!E1056,'დამტკ. საკუთ.'!E1056)</f>
        <v>0</v>
      </c>
      <c r="F1056" s="7">
        <f>SUM('დამტკ. ბიუჯ.'!F1056,'დამტკ. საკუთ.'!F1056)</f>
        <v>0</v>
      </c>
      <c r="G1056" s="7">
        <f>SUM('დამტკ. ბიუჯ.'!G1056,'დამტკ. საკუთ.'!G1056)</f>
        <v>0</v>
      </c>
      <c r="H1056" s="7">
        <f>SUM('დამტკ. ბიუჯ.'!H1056,'დამტკ. საკუთ.'!H1056)</f>
        <v>0</v>
      </c>
      <c r="I1056" s="7">
        <f>SUM('დამტკ. ბიუჯ.'!I1056,'დამტკ. საკუთ.'!I1056)</f>
        <v>0</v>
      </c>
      <c r="J1056" s="7">
        <f>SUM('დამტკ. ბიუჯ.'!J1056,'დამტკ. საკუთ.'!J1056)</f>
        <v>0</v>
      </c>
      <c r="K1056" s="7" t="s">
        <v>187</v>
      </c>
    </row>
    <row r="1057" spans="1:11" ht="15" customHeight="1" x14ac:dyDescent="0.25">
      <c r="A1057" t="str">
        <f t="shared" si="19"/>
        <v>b</v>
      </c>
      <c r="B1057" s="5"/>
      <c r="C1057" s="6" t="s">
        <v>19</v>
      </c>
      <c r="D1057" s="7">
        <f>SUM('დამტკ. ბიუჯ.'!D1057,'დამტკ. საკუთ.'!D1057)</f>
        <v>0</v>
      </c>
      <c r="E1057" s="7">
        <f>SUM('დამტკ. ბიუჯ.'!E1057,'დამტკ. საკუთ.'!E1057)</f>
        <v>0</v>
      </c>
      <c r="F1057" s="7">
        <f>SUM('დამტკ. ბიუჯ.'!F1057,'დამტკ. საკუთ.'!F1057)</f>
        <v>0</v>
      </c>
      <c r="G1057" s="7">
        <f>SUM('დამტკ. ბიუჯ.'!G1057,'დამტკ. საკუთ.'!G1057)</f>
        <v>0</v>
      </c>
      <c r="H1057" s="7">
        <f>SUM('დამტკ. ბიუჯ.'!H1057,'დამტკ. საკუთ.'!H1057)</f>
        <v>0</v>
      </c>
      <c r="I1057" s="7">
        <f>SUM('დამტკ. ბიუჯ.'!I1057,'დამტკ. საკუთ.'!I1057)</f>
        <v>0</v>
      </c>
      <c r="J1057" s="7">
        <f>SUM('დამტკ. ბიუჯ.'!J1057,'დამტკ. საკუთ.'!J1057)</f>
        <v>0</v>
      </c>
      <c r="K1057" s="7" t="s">
        <v>187</v>
      </c>
    </row>
    <row r="1058" spans="1:11" ht="15.75" customHeight="1" thickBot="1" x14ac:dyDescent="0.3">
      <c r="A1058" t="str">
        <f t="shared" si="19"/>
        <v>b</v>
      </c>
      <c r="B1058" s="11"/>
      <c r="C1058" s="12" t="s">
        <v>20</v>
      </c>
      <c r="D1058" s="13">
        <f>SUM('დამტკ. ბიუჯ.'!D1058,'დამტკ. საკუთ.'!D1058)</f>
        <v>0</v>
      </c>
      <c r="E1058" s="13">
        <f>SUM('დამტკ. ბიუჯ.'!E1058,'დამტკ. საკუთ.'!E1058)</f>
        <v>0</v>
      </c>
      <c r="F1058" s="13">
        <f>SUM('დამტკ. ბიუჯ.'!F1058,'დამტკ. საკუთ.'!F1058)</f>
        <v>0</v>
      </c>
      <c r="G1058" s="13">
        <f>SUM('დამტკ. ბიუჯ.'!G1058,'დამტკ. საკუთ.'!G1058)</f>
        <v>0</v>
      </c>
      <c r="H1058" s="13">
        <f>SUM('დამტკ. ბიუჯ.'!H1058,'დამტკ. საკუთ.'!H1058)</f>
        <v>0</v>
      </c>
      <c r="I1058" s="13">
        <f>SUM('დამტკ. ბიუჯ.'!I1058,'დამტკ. საკუთ.'!I1058)</f>
        <v>0</v>
      </c>
      <c r="J1058" s="13">
        <f>SUM('დამტკ. ბიუჯ.'!J1058,'დამტკ. საკუთ.'!J1058)</f>
        <v>0</v>
      </c>
      <c r="K1058" s="13" t="s">
        <v>187</v>
      </c>
    </row>
    <row r="1059" spans="1:11" ht="31.5" customHeight="1" thickTop="1" thickBot="1" x14ac:dyDescent="0.3">
      <c r="A1059" t="str">
        <f t="shared" si="19"/>
        <v>b</v>
      </c>
      <c r="B1059" s="3" t="s">
        <v>224</v>
      </c>
      <c r="C1059" s="14" t="s">
        <v>235</v>
      </c>
      <c r="D1059" s="4">
        <f>SUM('დამტკ. ბიუჯ.'!D1059,'დამტკ. საკუთ.'!D1059)</f>
        <v>0</v>
      </c>
      <c r="E1059" s="4">
        <f>SUM('დამტკ. ბიუჯ.'!E1059,'დამტკ. საკუთ.'!E1059)</f>
        <v>0</v>
      </c>
      <c r="F1059" s="4">
        <f>SUM('დამტკ. ბიუჯ.'!F1059,'დამტკ. საკუთ.'!F1059)</f>
        <v>0</v>
      </c>
      <c r="G1059" s="4">
        <f>SUM('დამტკ. ბიუჯ.'!G1059,'დამტკ. საკუთ.'!G1059)</f>
        <v>0</v>
      </c>
      <c r="H1059" s="4">
        <f>SUM('დამტკ. ბიუჯ.'!H1059,'დამტკ. საკუთ.'!H1059)</f>
        <v>0</v>
      </c>
      <c r="I1059" s="4">
        <f>SUM('დამტკ. ბიუჯ.'!I1059,'დამტკ. საკუთ.'!I1059)</f>
        <v>0</v>
      </c>
      <c r="J1059" s="4">
        <f>SUM('დამტკ. ბიუჯ.'!J1059,'დამტკ. საკუთ.'!J1059)</f>
        <v>0</v>
      </c>
      <c r="K1059" s="4"/>
    </row>
    <row r="1060" spans="1:11" ht="15.75" customHeight="1" thickTop="1" x14ac:dyDescent="0.25">
      <c r="A1060" t="str">
        <f t="shared" si="19"/>
        <v>b</v>
      </c>
      <c r="B1060" s="5"/>
      <c r="C1060" s="6" t="s">
        <v>10</v>
      </c>
      <c r="D1060" s="7">
        <f>SUM('დამტკ. ბიუჯ.'!D1060,'დამტკ. საკუთ.'!D1060)</f>
        <v>0</v>
      </c>
      <c r="E1060" s="7">
        <f>SUM('დამტკ. ბიუჯ.'!E1060,'დამტკ. საკუთ.'!E1060)</f>
        <v>0</v>
      </c>
      <c r="F1060" s="7">
        <f>SUM('დამტკ. ბიუჯ.'!F1060,'დამტკ. საკუთ.'!F1060)</f>
        <v>0</v>
      </c>
      <c r="G1060" s="7">
        <f>SUM('დამტკ. ბიუჯ.'!G1060,'დამტკ. საკუთ.'!G1060)</f>
        <v>0</v>
      </c>
      <c r="H1060" s="7">
        <f>SUM('დამტკ. ბიუჯ.'!H1060,'დამტკ. საკუთ.'!H1060)</f>
        <v>0</v>
      </c>
      <c r="I1060" s="7">
        <f>SUM('დამტკ. ბიუჯ.'!I1060,'დამტკ. საკუთ.'!I1060)</f>
        <v>0</v>
      </c>
      <c r="J1060" s="7">
        <f>SUM('დამტკ. ბიუჯ.'!J1060,'დამტკ. საკუთ.'!J1060)</f>
        <v>0</v>
      </c>
      <c r="K1060" s="7"/>
    </row>
    <row r="1061" spans="1:11" ht="15" customHeight="1" x14ac:dyDescent="0.25">
      <c r="A1061" t="str">
        <f t="shared" si="19"/>
        <v>b</v>
      </c>
      <c r="B1061" s="8"/>
      <c r="C1061" s="9" t="s">
        <v>11</v>
      </c>
      <c r="D1061" s="10">
        <f>SUM('დამტკ. ბიუჯ.'!D1061,'დამტკ. საკუთ.'!D1061)</f>
        <v>0</v>
      </c>
      <c r="E1061" s="10">
        <f>SUM('დამტკ. ბიუჯ.'!E1061,'დამტკ. საკუთ.'!E1061)</f>
        <v>0</v>
      </c>
      <c r="F1061" s="10">
        <f>SUM('დამტკ. ბიუჯ.'!F1061,'დამტკ. საკუთ.'!F1061)</f>
        <v>0</v>
      </c>
      <c r="G1061" s="10">
        <f>SUM('დამტკ. ბიუჯ.'!G1061,'დამტკ. საკუთ.'!G1061)</f>
        <v>0</v>
      </c>
      <c r="H1061" s="10">
        <f>SUM('დამტკ. ბიუჯ.'!H1061,'დამტკ. საკუთ.'!H1061)</f>
        <v>0</v>
      </c>
      <c r="I1061" s="10">
        <f>SUM('დამტკ. ბიუჯ.'!I1061,'დამტკ. საკუთ.'!I1061)</f>
        <v>0</v>
      </c>
      <c r="J1061" s="10">
        <f>SUM('დამტკ. ბიუჯ.'!J1061,'დამტკ. საკუთ.'!J1061)</f>
        <v>0</v>
      </c>
      <c r="K1061" s="10"/>
    </row>
    <row r="1062" spans="1:11" ht="15" customHeight="1" x14ac:dyDescent="0.25">
      <c r="A1062" t="str">
        <f t="shared" si="19"/>
        <v>b</v>
      </c>
      <c r="B1062" s="8"/>
      <c r="C1062" s="9" t="s">
        <v>12</v>
      </c>
      <c r="D1062" s="10">
        <f>SUM('დამტკ. ბიუჯ.'!D1062,'დამტკ. საკუთ.'!D1062)</f>
        <v>0</v>
      </c>
      <c r="E1062" s="10">
        <f>SUM('დამტკ. ბიუჯ.'!E1062,'დამტკ. საკუთ.'!E1062)</f>
        <v>0</v>
      </c>
      <c r="F1062" s="10">
        <f>SUM('დამტკ. ბიუჯ.'!F1062,'დამტკ. საკუთ.'!F1062)</f>
        <v>0</v>
      </c>
      <c r="G1062" s="10">
        <f>SUM('დამტკ. ბიუჯ.'!G1062,'დამტკ. საკუთ.'!G1062)</f>
        <v>0</v>
      </c>
      <c r="H1062" s="10">
        <f>SUM('დამტკ. ბიუჯ.'!H1062,'დამტკ. საკუთ.'!H1062)</f>
        <v>0</v>
      </c>
      <c r="I1062" s="10">
        <f>SUM('დამტკ. ბიუჯ.'!I1062,'დამტკ. საკუთ.'!I1062)</f>
        <v>0</v>
      </c>
      <c r="J1062" s="10">
        <f>SUM('დამტკ. ბიუჯ.'!J1062,'დამტკ. საკუთ.'!J1062)</f>
        <v>0</v>
      </c>
      <c r="K1062" s="10"/>
    </row>
    <row r="1063" spans="1:11" ht="15" customHeight="1" x14ac:dyDescent="0.25">
      <c r="A1063" t="str">
        <f t="shared" si="19"/>
        <v>b</v>
      </c>
      <c r="B1063" s="8"/>
      <c r="C1063" s="9" t="s">
        <v>13</v>
      </c>
      <c r="D1063" s="10">
        <f>SUM('დამტკ. ბიუჯ.'!D1063,'დამტკ. საკუთ.'!D1063)</f>
        <v>0</v>
      </c>
      <c r="E1063" s="10">
        <f>SUM('დამტკ. ბიუჯ.'!E1063,'დამტკ. საკუთ.'!E1063)</f>
        <v>0</v>
      </c>
      <c r="F1063" s="10">
        <f>SUM('დამტკ. ბიუჯ.'!F1063,'დამტკ. საკუთ.'!F1063)</f>
        <v>0</v>
      </c>
      <c r="G1063" s="10">
        <f>SUM('დამტკ. ბიუჯ.'!G1063,'დამტკ. საკუთ.'!G1063)</f>
        <v>0</v>
      </c>
      <c r="H1063" s="10">
        <f>SUM('დამტკ. ბიუჯ.'!H1063,'დამტკ. საკუთ.'!H1063)</f>
        <v>0</v>
      </c>
      <c r="I1063" s="10">
        <f>SUM('დამტკ. ბიუჯ.'!I1063,'დამტკ. საკუთ.'!I1063)</f>
        <v>0</v>
      </c>
      <c r="J1063" s="10">
        <f>SUM('დამტკ. ბიუჯ.'!J1063,'დამტკ. საკუთ.'!J1063)</f>
        <v>0</v>
      </c>
      <c r="K1063" s="10"/>
    </row>
    <row r="1064" spans="1:11" ht="15" customHeight="1" x14ac:dyDescent="0.25">
      <c r="A1064" t="str">
        <f t="shared" si="19"/>
        <v>b</v>
      </c>
      <c r="B1064" s="8"/>
      <c r="C1064" s="9" t="s">
        <v>14</v>
      </c>
      <c r="D1064" s="10">
        <f>SUM('დამტკ. ბიუჯ.'!D1064,'დამტკ. საკუთ.'!D1064)</f>
        <v>0</v>
      </c>
      <c r="E1064" s="10">
        <f>SUM('დამტკ. ბიუჯ.'!E1064,'დამტკ. საკუთ.'!E1064)</f>
        <v>0</v>
      </c>
      <c r="F1064" s="10">
        <f>SUM('დამტკ. ბიუჯ.'!F1064,'დამტკ. საკუთ.'!F1064)</f>
        <v>0</v>
      </c>
      <c r="G1064" s="10">
        <f>SUM('დამტკ. ბიუჯ.'!G1064,'დამტკ. საკუთ.'!G1064)</f>
        <v>0</v>
      </c>
      <c r="H1064" s="10">
        <f>SUM('დამტკ. ბიუჯ.'!H1064,'დამტკ. საკუთ.'!H1064)</f>
        <v>0</v>
      </c>
      <c r="I1064" s="10">
        <f>SUM('დამტკ. ბიუჯ.'!I1064,'დამტკ. საკუთ.'!I1064)</f>
        <v>0</v>
      </c>
      <c r="J1064" s="10">
        <f>SUM('დამტკ. ბიუჯ.'!J1064,'დამტკ. საკუთ.'!J1064)</f>
        <v>0</v>
      </c>
      <c r="K1064" s="10"/>
    </row>
    <row r="1065" spans="1:11" ht="15" customHeight="1" x14ac:dyDescent="0.25">
      <c r="A1065" t="str">
        <f t="shared" si="19"/>
        <v>b</v>
      </c>
      <c r="B1065" s="8"/>
      <c r="C1065" s="9" t="s">
        <v>15</v>
      </c>
      <c r="D1065" s="10">
        <f>SUM('დამტკ. ბიუჯ.'!D1065,'დამტკ. საკუთ.'!D1065)</f>
        <v>0</v>
      </c>
      <c r="E1065" s="10">
        <f>SUM('დამტკ. ბიუჯ.'!E1065,'დამტკ. საკუთ.'!E1065)</f>
        <v>0</v>
      </c>
      <c r="F1065" s="10">
        <f>SUM('დამტკ. ბიუჯ.'!F1065,'დამტკ. საკუთ.'!F1065)</f>
        <v>0</v>
      </c>
      <c r="G1065" s="10">
        <f>SUM('დამტკ. ბიუჯ.'!G1065,'დამტკ. საკუთ.'!G1065)</f>
        <v>0</v>
      </c>
      <c r="H1065" s="10">
        <f>SUM('დამტკ. ბიუჯ.'!H1065,'დამტკ. საკუთ.'!H1065)</f>
        <v>0</v>
      </c>
      <c r="I1065" s="10">
        <f>SUM('დამტკ. ბიუჯ.'!I1065,'დამტკ. საკუთ.'!I1065)</f>
        <v>0</v>
      </c>
      <c r="J1065" s="10">
        <f>SUM('დამტკ. ბიუჯ.'!J1065,'დამტკ. საკუთ.'!J1065)</f>
        <v>0</v>
      </c>
      <c r="K1065" s="10"/>
    </row>
    <row r="1066" spans="1:11" ht="15" customHeight="1" x14ac:dyDescent="0.25">
      <c r="A1066" t="str">
        <f t="shared" si="19"/>
        <v>b</v>
      </c>
      <c r="B1066" s="8"/>
      <c r="C1066" s="9" t="s">
        <v>16</v>
      </c>
      <c r="D1066" s="10">
        <f>SUM('დამტკ. ბიუჯ.'!D1066,'დამტკ. საკუთ.'!D1066)</f>
        <v>0</v>
      </c>
      <c r="E1066" s="10">
        <f>SUM('დამტკ. ბიუჯ.'!E1066,'დამტკ. საკუთ.'!E1066)</f>
        <v>0</v>
      </c>
      <c r="F1066" s="10">
        <f>SUM('დამტკ. ბიუჯ.'!F1066,'დამტკ. საკუთ.'!F1066)</f>
        <v>0</v>
      </c>
      <c r="G1066" s="10">
        <f>SUM('დამტკ. ბიუჯ.'!G1066,'დამტკ. საკუთ.'!G1066)</f>
        <v>0</v>
      </c>
      <c r="H1066" s="10">
        <f>SUM('დამტკ. ბიუჯ.'!H1066,'დამტკ. საკუთ.'!H1066)</f>
        <v>0</v>
      </c>
      <c r="I1066" s="10">
        <f>SUM('დამტკ. ბიუჯ.'!I1066,'დამტკ. საკუთ.'!I1066)</f>
        <v>0</v>
      </c>
      <c r="J1066" s="10">
        <f>SUM('დამტკ. ბიუჯ.'!J1066,'დამტკ. საკუთ.'!J1066)</f>
        <v>0</v>
      </c>
      <c r="K1066" s="10"/>
    </row>
    <row r="1067" spans="1:11" ht="15" customHeight="1" x14ac:dyDescent="0.25">
      <c r="A1067" t="str">
        <f t="shared" si="19"/>
        <v>b</v>
      </c>
      <c r="B1067" s="8"/>
      <c r="C1067" s="9" t="s">
        <v>17</v>
      </c>
      <c r="D1067" s="10">
        <f>SUM('დამტკ. ბიუჯ.'!D1067,'დამტკ. საკუთ.'!D1067)</f>
        <v>0</v>
      </c>
      <c r="E1067" s="10">
        <f>SUM('დამტკ. ბიუჯ.'!E1067,'დამტკ. საკუთ.'!E1067)</f>
        <v>0</v>
      </c>
      <c r="F1067" s="10">
        <f>SUM('დამტკ. ბიუჯ.'!F1067,'დამტკ. საკუთ.'!F1067)</f>
        <v>0</v>
      </c>
      <c r="G1067" s="10">
        <f>SUM('დამტკ. ბიუჯ.'!G1067,'დამტკ. საკუთ.'!G1067)</f>
        <v>0</v>
      </c>
      <c r="H1067" s="10">
        <f>SUM('დამტკ. ბიუჯ.'!H1067,'დამტკ. საკუთ.'!H1067)</f>
        <v>0</v>
      </c>
      <c r="I1067" s="10">
        <f>SUM('დამტკ. ბიუჯ.'!I1067,'დამტკ. საკუთ.'!I1067)</f>
        <v>0</v>
      </c>
      <c r="J1067" s="10">
        <f>SUM('დამტკ. ბიუჯ.'!J1067,'დამტკ. საკუთ.'!J1067)</f>
        <v>0</v>
      </c>
      <c r="K1067" s="10"/>
    </row>
    <row r="1068" spans="1:11" ht="15" customHeight="1" x14ac:dyDescent="0.25">
      <c r="A1068" t="str">
        <f t="shared" si="19"/>
        <v>b</v>
      </c>
      <c r="B1068" s="5"/>
      <c r="C1068" s="6" t="s">
        <v>18</v>
      </c>
      <c r="D1068" s="7">
        <f>SUM('დამტკ. ბიუჯ.'!D1068,'დამტკ. საკუთ.'!D1068)</f>
        <v>0</v>
      </c>
      <c r="E1068" s="7">
        <f>SUM('დამტკ. ბიუჯ.'!E1068,'დამტკ. საკუთ.'!E1068)</f>
        <v>0</v>
      </c>
      <c r="F1068" s="7">
        <f>SUM('დამტკ. ბიუჯ.'!F1068,'დამტკ. საკუთ.'!F1068)</f>
        <v>0</v>
      </c>
      <c r="G1068" s="7">
        <f>SUM('დამტკ. ბიუჯ.'!G1068,'დამტკ. საკუთ.'!G1068)</f>
        <v>0</v>
      </c>
      <c r="H1068" s="7">
        <f>SUM('დამტკ. ბიუჯ.'!H1068,'დამტკ. საკუთ.'!H1068)</f>
        <v>0</v>
      </c>
      <c r="I1068" s="7">
        <f>SUM('დამტკ. ბიუჯ.'!I1068,'დამტკ. საკუთ.'!I1068)</f>
        <v>0</v>
      </c>
      <c r="J1068" s="7">
        <f>SUM('დამტკ. ბიუჯ.'!J1068,'დამტკ. საკუთ.'!J1068)</f>
        <v>0</v>
      </c>
      <c r="K1068" s="7"/>
    </row>
    <row r="1069" spans="1:11" ht="15" customHeight="1" x14ac:dyDescent="0.25">
      <c r="A1069" t="str">
        <f t="shared" si="19"/>
        <v>b</v>
      </c>
      <c r="B1069" s="5"/>
      <c r="C1069" s="6" t="s">
        <v>19</v>
      </c>
      <c r="D1069" s="7">
        <f>SUM('დამტკ. ბიუჯ.'!D1069,'დამტკ. საკუთ.'!D1069)</f>
        <v>0</v>
      </c>
      <c r="E1069" s="7">
        <f>SUM('დამტკ. ბიუჯ.'!E1069,'დამტკ. საკუთ.'!E1069)</f>
        <v>0</v>
      </c>
      <c r="F1069" s="7">
        <f>SUM('დამტკ. ბიუჯ.'!F1069,'დამტკ. საკუთ.'!F1069)</f>
        <v>0</v>
      </c>
      <c r="G1069" s="7">
        <f>SUM('დამტკ. ბიუჯ.'!G1069,'დამტკ. საკუთ.'!G1069)</f>
        <v>0</v>
      </c>
      <c r="H1069" s="7">
        <f>SUM('დამტკ. ბიუჯ.'!H1069,'დამტკ. საკუთ.'!H1069)</f>
        <v>0</v>
      </c>
      <c r="I1069" s="7">
        <f>SUM('დამტკ. ბიუჯ.'!I1069,'დამტკ. საკუთ.'!I1069)</f>
        <v>0</v>
      </c>
      <c r="J1069" s="7">
        <f>SUM('დამტკ. ბიუჯ.'!J1069,'დამტკ. საკუთ.'!J1069)</f>
        <v>0</v>
      </c>
      <c r="K1069" s="7"/>
    </row>
    <row r="1070" spans="1:11" ht="15.75" customHeight="1" thickBot="1" x14ac:dyDescent="0.3">
      <c r="A1070" t="str">
        <f t="shared" si="19"/>
        <v>b</v>
      </c>
      <c r="B1070" s="11"/>
      <c r="C1070" s="12" t="s">
        <v>20</v>
      </c>
      <c r="D1070" s="13">
        <f>SUM('დამტკ. ბიუჯ.'!D1070,'დამტკ. საკუთ.'!D1070)</f>
        <v>0</v>
      </c>
      <c r="E1070" s="13">
        <f>SUM('დამტკ. ბიუჯ.'!E1070,'დამტკ. საკუთ.'!E1070)</f>
        <v>0</v>
      </c>
      <c r="F1070" s="13">
        <f>SUM('დამტკ. ბიუჯ.'!F1070,'დამტკ. საკუთ.'!F1070)</f>
        <v>0</v>
      </c>
      <c r="G1070" s="13">
        <f>SUM('დამტკ. ბიუჯ.'!G1070,'დამტკ. საკუთ.'!G1070)</f>
        <v>0</v>
      </c>
      <c r="H1070" s="13">
        <f>SUM('დამტკ. ბიუჯ.'!H1070,'დამტკ. საკუთ.'!H1070)</f>
        <v>0</v>
      </c>
      <c r="I1070" s="13">
        <f>SUM('დამტკ. ბიუჯ.'!I1070,'დამტკ. საკუთ.'!I1070)</f>
        <v>0</v>
      </c>
      <c r="J1070" s="13">
        <f>SUM('დამტკ. ბიუჯ.'!J1070,'დამტკ. საკუთ.'!J1070)</f>
        <v>0</v>
      </c>
      <c r="K1070" s="13"/>
    </row>
    <row r="1071" spans="1:11" ht="31.5" customHeight="1" thickTop="1" thickBot="1" x14ac:dyDescent="0.3">
      <c r="A1071" t="str">
        <f t="shared" si="19"/>
        <v>a</v>
      </c>
      <c r="B1071" s="16" t="s">
        <v>171</v>
      </c>
      <c r="C1071" s="14" t="s">
        <v>182</v>
      </c>
      <c r="D1071" s="4">
        <f>SUM('დამტკ. ბიუჯ.'!D1071,'დამტკ. საკუთ.'!D1071)</f>
        <v>30000000</v>
      </c>
      <c r="E1071" s="4">
        <f>SUM('დამტკ. ბიუჯ.'!E1071,'დამტკ. საკუთ.'!E1071)</f>
        <v>5059600</v>
      </c>
      <c r="F1071" s="4">
        <f>SUM('დამტკ. ბიუჯ.'!F1071,'დამტკ. საკუთ.'!F1071)</f>
        <v>10064800</v>
      </c>
      <c r="G1071" s="4">
        <f>SUM('დამტკ. ბიუჯ.'!G1071,'დამტკ. საკუთ.'!G1071)</f>
        <v>8706300</v>
      </c>
      <c r="H1071" s="4">
        <f>SUM('დამტკ. ბიუჯ.'!H1071,'დამტკ. საკუთ.'!H1071)</f>
        <v>6169300</v>
      </c>
      <c r="I1071" s="4">
        <f>SUM('დამტკ. ბიუჯ.'!I1071,'დამტკ. საკუთ.'!I1071)</f>
        <v>15124400</v>
      </c>
      <c r="J1071" s="4">
        <f>SUM('დამტკ. ბიუჯ.'!J1071,'დამტკ. საკუთ.'!J1071)</f>
        <v>23830700</v>
      </c>
      <c r="K1071" s="4" t="s">
        <v>187</v>
      </c>
    </row>
    <row r="1072" spans="1:11" ht="15.75" customHeight="1" thickTop="1" x14ac:dyDescent="0.25">
      <c r="A1072" t="str">
        <f t="shared" ref="A1072:A1135" si="21">IF(OR(D1072&lt;&gt;0,E1072&lt;&gt;0,F1072&lt;&gt;0,G1072&lt;&gt;0,H1072&lt;&gt;0,),"a","b")</f>
        <v>a</v>
      </c>
      <c r="B1072" s="5"/>
      <c r="C1072" s="6" t="s">
        <v>10</v>
      </c>
      <c r="D1072" s="7">
        <f>SUM('დამტკ. ბიუჯ.'!D1072,'დამტკ. საკუთ.'!D1072)</f>
        <v>13634000</v>
      </c>
      <c r="E1072" s="7">
        <f>SUM('დამტკ. ბიუჯ.'!E1072,'დამტკ. საკუთ.'!E1072)</f>
        <v>3119300</v>
      </c>
      <c r="F1072" s="7">
        <f>SUM('დამტკ. ბიუჯ.'!F1072,'დამტკ. საკუთ.'!F1072)</f>
        <v>5226100</v>
      </c>
      <c r="G1072" s="7">
        <f>SUM('დამტკ. ბიუჯ.'!G1072,'დამტკ. საკუთ.'!G1072)</f>
        <v>5119300</v>
      </c>
      <c r="H1072" s="7">
        <f>SUM('დამტკ. ბიუჯ.'!H1072,'დამტკ. საკუთ.'!H1072)</f>
        <v>169300</v>
      </c>
      <c r="I1072" s="7">
        <f>SUM('დამტკ. ბიუჯ.'!I1072,'დამტკ. საკუთ.'!I1072)</f>
        <v>8345400</v>
      </c>
      <c r="J1072" s="7">
        <f>SUM('დამტკ. ბიუჯ.'!J1072,'დამტკ. საკუთ.'!J1072)</f>
        <v>13464700</v>
      </c>
      <c r="K1072" s="7" t="s">
        <v>187</v>
      </c>
    </row>
    <row r="1073" spans="1:11" ht="15" customHeight="1" x14ac:dyDescent="0.25">
      <c r="A1073" t="str">
        <f t="shared" si="21"/>
        <v>b</v>
      </c>
      <c r="B1073" s="8"/>
      <c r="C1073" s="9" t="s">
        <v>11</v>
      </c>
      <c r="D1073" s="10">
        <f>SUM('დამტკ. ბიუჯ.'!D1073,'დამტკ. საკუთ.'!D1073)</f>
        <v>0</v>
      </c>
      <c r="E1073" s="10">
        <f>SUM('დამტკ. ბიუჯ.'!E1073,'დამტკ. საკუთ.'!E1073)</f>
        <v>0</v>
      </c>
      <c r="F1073" s="10">
        <f>SUM('დამტკ. ბიუჯ.'!F1073,'დამტკ. საკუთ.'!F1073)</f>
        <v>0</v>
      </c>
      <c r="G1073" s="10">
        <f>SUM('დამტკ. ბიუჯ.'!G1073,'დამტკ. საკუთ.'!G1073)</f>
        <v>0</v>
      </c>
      <c r="H1073" s="10">
        <f>SUM('დამტკ. ბიუჯ.'!H1073,'დამტკ. საკუთ.'!H1073)</f>
        <v>0</v>
      </c>
      <c r="I1073" s="10">
        <f>SUM('დამტკ. ბიუჯ.'!I1073,'დამტკ. საკუთ.'!I1073)</f>
        <v>0</v>
      </c>
      <c r="J1073" s="10">
        <f>SUM('დამტკ. ბიუჯ.'!J1073,'დამტკ. საკუთ.'!J1073)</f>
        <v>0</v>
      </c>
      <c r="K1073" s="10" t="s">
        <v>187</v>
      </c>
    </row>
    <row r="1074" spans="1:11" ht="15" customHeight="1" x14ac:dyDescent="0.25">
      <c r="A1074" t="str">
        <f t="shared" si="21"/>
        <v>a</v>
      </c>
      <c r="B1074" s="8"/>
      <c r="C1074" s="9" t="s">
        <v>12</v>
      </c>
      <c r="D1074" s="10">
        <f>SUM('დამტკ. ბიუჯ.'!D1074,'დამტკ. საკუთ.'!D1074)</f>
        <v>48000</v>
      </c>
      <c r="E1074" s="10">
        <f>SUM('დამტკ. ბიუჯ.'!E1074,'დამტკ. საკუთ.'!E1074)</f>
        <v>12000</v>
      </c>
      <c r="F1074" s="10">
        <f>SUM('დამტკ. ბიუჯ.'!F1074,'დამტკ. საკუთ.'!F1074)</f>
        <v>12000</v>
      </c>
      <c r="G1074" s="10">
        <f>SUM('დამტკ. ბიუჯ.'!G1074,'დამტკ. საკუთ.'!G1074)</f>
        <v>12000</v>
      </c>
      <c r="H1074" s="10">
        <f>SUM('დამტკ. ბიუჯ.'!H1074,'დამტკ. საკუთ.'!H1074)</f>
        <v>12000</v>
      </c>
      <c r="I1074" s="10">
        <f>SUM('დამტკ. ბიუჯ.'!I1074,'დამტკ. საკუთ.'!I1074)</f>
        <v>24000</v>
      </c>
      <c r="J1074" s="10">
        <f>SUM('დამტკ. ბიუჯ.'!J1074,'დამტკ. საკუთ.'!J1074)</f>
        <v>36000</v>
      </c>
      <c r="K1074" s="10" t="s">
        <v>187</v>
      </c>
    </row>
    <row r="1075" spans="1:11" ht="15" customHeight="1" x14ac:dyDescent="0.25">
      <c r="A1075" t="str">
        <f t="shared" si="21"/>
        <v>b</v>
      </c>
      <c r="B1075" s="8"/>
      <c r="C1075" s="9" t="s">
        <v>13</v>
      </c>
      <c r="D1075" s="10">
        <f>SUM('დამტკ. ბიუჯ.'!D1075,'დამტკ. საკუთ.'!D1075)</f>
        <v>0</v>
      </c>
      <c r="E1075" s="10">
        <f>SUM('დამტკ. ბიუჯ.'!E1075,'დამტკ. საკუთ.'!E1075)</f>
        <v>0</v>
      </c>
      <c r="F1075" s="10">
        <f>SUM('დამტკ. ბიუჯ.'!F1075,'დამტკ. საკუთ.'!F1075)</f>
        <v>0</v>
      </c>
      <c r="G1075" s="10">
        <f>SUM('დამტკ. ბიუჯ.'!G1075,'დამტკ. საკუთ.'!G1075)</f>
        <v>0</v>
      </c>
      <c r="H1075" s="10">
        <f>SUM('დამტკ. ბიუჯ.'!H1075,'დამტკ. საკუთ.'!H1075)</f>
        <v>0</v>
      </c>
      <c r="I1075" s="10">
        <f>SUM('დამტკ. ბიუჯ.'!I1075,'დამტკ. საკუთ.'!I1075)</f>
        <v>0</v>
      </c>
      <c r="J1075" s="10">
        <f>SUM('დამტკ. ბიუჯ.'!J1075,'დამტკ. საკუთ.'!J1075)</f>
        <v>0</v>
      </c>
      <c r="K1075" s="10" t="s">
        <v>187</v>
      </c>
    </row>
    <row r="1076" spans="1:11" ht="15" customHeight="1" x14ac:dyDescent="0.25">
      <c r="A1076" t="str">
        <f t="shared" si="21"/>
        <v>b</v>
      </c>
      <c r="B1076" s="8"/>
      <c r="C1076" s="9" t="s">
        <v>14</v>
      </c>
      <c r="D1076" s="10">
        <f>SUM('დამტკ. ბიუჯ.'!D1076,'დამტკ. საკუთ.'!D1076)</f>
        <v>0</v>
      </c>
      <c r="E1076" s="10">
        <f>SUM('დამტკ. ბიუჯ.'!E1076,'დამტკ. საკუთ.'!E1076)</f>
        <v>0</v>
      </c>
      <c r="F1076" s="10">
        <f>SUM('დამტკ. ბიუჯ.'!F1076,'დამტკ. საკუთ.'!F1076)</f>
        <v>0</v>
      </c>
      <c r="G1076" s="10">
        <f>SUM('დამტკ. ბიუჯ.'!G1076,'დამტკ. საკუთ.'!G1076)</f>
        <v>0</v>
      </c>
      <c r="H1076" s="10">
        <f>SUM('დამტკ. ბიუჯ.'!H1076,'დამტკ. საკუთ.'!H1076)</f>
        <v>0</v>
      </c>
      <c r="I1076" s="10">
        <f>SUM('დამტკ. ბიუჯ.'!I1076,'დამტკ. საკუთ.'!I1076)</f>
        <v>0</v>
      </c>
      <c r="J1076" s="10">
        <f>SUM('დამტკ. ბიუჯ.'!J1076,'დამტკ. საკუთ.'!J1076)</f>
        <v>0</v>
      </c>
      <c r="K1076" s="10" t="s">
        <v>187</v>
      </c>
    </row>
    <row r="1077" spans="1:11" ht="15" customHeight="1" x14ac:dyDescent="0.25">
      <c r="A1077" t="str">
        <f t="shared" si="21"/>
        <v>b</v>
      </c>
      <c r="B1077" s="8"/>
      <c r="C1077" s="9" t="s">
        <v>15</v>
      </c>
      <c r="D1077" s="10">
        <f>SUM('დამტკ. ბიუჯ.'!D1077,'დამტკ. საკუთ.'!D1077)</f>
        <v>0</v>
      </c>
      <c r="E1077" s="10">
        <f>SUM('დამტკ. ბიუჯ.'!E1077,'დამტკ. საკუთ.'!E1077)</f>
        <v>0</v>
      </c>
      <c r="F1077" s="10">
        <f>SUM('დამტკ. ბიუჯ.'!F1077,'დამტკ. საკუთ.'!F1077)</f>
        <v>0</v>
      </c>
      <c r="G1077" s="10">
        <f>SUM('დამტკ. ბიუჯ.'!G1077,'დამტკ. საკუთ.'!G1077)</f>
        <v>0</v>
      </c>
      <c r="H1077" s="10">
        <f>SUM('დამტკ. ბიუჯ.'!H1077,'დამტკ. საკუთ.'!H1077)</f>
        <v>0</v>
      </c>
      <c r="I1077" s="10">
        <f>SUM('დამტკ. ბიუჯ.'!I1077,'დამტკ. საკუთ.'!I1077)</f>
        <v>0</v>
      </c>
      <c r="J1077" s="10">
        <f>SUM('დამტკ. ბიუჯ.'!J1077,'დამტკ. საკუთ.'!J1077)</f>
        <v>0</v>
      </c>
      <c r="K1077" s="10" t="s">
        <v>187</v>
      </c>
    </row>
    <row r="1078" spans="1:11" ht="15" customHeight="1" x14ac:dyDescent="0.25">
      <c r="A1078" t="str">
        <f t="shared" si="21"/>
        <v>b</v>
      </c>
      <c r="B1078" s="8"/>
      <c r="C1078" s="9" t="s">
        <v>16</v>
      </c>
      <c r="D1078" s="10">
        <f>SUM('დამტკ. ბიუჯ.'!D1078,'დამტკ. საკუთ.'!D1078)</f>
        <v>0</v>
      </c>
      <c r="E1078" s="10">
        <f>SUM('დამტკ. ბიუჯ.'!E1078,'დამტკ. საკუთ.'!E1078)</f>
        <v>0</v>
      </c>
      <c r="F1078" s="10">
        <f>SUM('დამტკ. ბიუჯ.'!F1078,'დამტკ. საკუთ.'!F1078)</f>
        <v>0</v>
      </c>
      <c r="G1078" s="10">
        <f>SUM('დამტკ. ბიუჯ.'!G1078,'დამტკ. საკუთ.'!G1078)</f>
        <v>0</v>
      </c>
      <c r="H1078" s="10">
        <f>SUM('დამტკ. ბიუჯ.'!H1078,'დამტკ. საკუთ.'!H1078)</f>
        <v>0</v>
      </c>
      <c r="I1078" s="10">
        <f>SUM('დამტკ. ბიუჯ.'!I1078,'დამტკ. საკუთ.'!I1078)</f>
        <v>0</v>
      </c>
      <c r="J1078" s="10">
        <f>SUM('დამტკ. ბიუჯ.'!J1078,'დამტკ. საკუთ.'!J1078)</f>
        <v>0</v>
      </c>
      <c r="K1078" s="10" t="s">
        <v>187</v>
      </c>
    </row>
    <row r="1079" spans="1:11" ht="15" customHeight="1" x14ac:dyDescent="0.25">
      <c r="A1079" t="str">
        <f t="shared" si="21"/>
        <v>a</v>
      </c>
      <c r="B1079" s="8"/>
      <c r="C1079" s="9" t="s">
        <v>17</v>
      </c>
      <c r="D1079" s="10">
        <f>SUM('დამტკ. ბიუჯ.'!D1079,'დამტკ. საკუთ.'!D1079)</f>
        <v>13586000</v>
      </c>
      <c r="E1079" s="10">
        <f>SUM('დამტკ. ბიუჯ.'!E1079,'დამტკ. საკუთ.'!E1079)</f>
        <v>3107300</v>
      </c>
      <c r="F1079" s="10">
        <f>SUM('დამტკ. ბიუჯ.'!F1079,'დამტკ. საკუთ.'!F1079)</f>
        <v>5214100</v>
      </c>
      <c r="G1079" s="10">
        <f>SUM('დამტკ. ბიუჯ.'!G1079,'დამტკ. საკუთ.'!G1079)</f>
        <v>5107300</v>
      </c>
      <c r="H1079" s="10">
        <f>SUM('დამტკ. ბიუჯ.'!H1079,'დამტკ. საკუთ.'!H1079)</f>
        <v>157300</v>
      </c>
      <c r="I1079" s="10">
        <f>SUM('დამტკ. ბიუჯ.'!I1079,'დამტკ. საკუთ.'!I1079)</f>
        <v>8321400</v>
      </c>
      <c r="J1079" s="10">
        <f>SUM('დამტკ. ბიუჯ.'!J1079,'დამტკ. საკუთ.'!J1079)</f>
        <v>13428700</v>
      </c>
      <c r="K1079" s="10" t="s">
        <v>187</v>
      </c>
    </row>
    <row r="1080" spans="1:11" ht="15" customHeight="1" x14ac:dyDescent="0.25">
      <c r="A1080" t="str">
        <f t="shared" si="21"/>
        <v>a</v>
      </c>
      <c r="B1080" s="5"/>
      <c r="C1080" s="6" t="s">
        <v>18</v>
      </c>
      <c r="D1080" s="7">
        <f>SUM('დამტკ. ბიუჯ.'!D1080,'დამტკ. საკუთ.'!D1080)</f>
        <v>16366000</v>
      </c>
      <c r="E1080" s="7">
        <f>SUM('დამტკ. ბიუჯ.'!E1080,'დამტკ. საკუთ.'!E1080)</f>
        <v>1940300</v>
      </c>
      <c r="F1080" s="7">
        <f>SUM('დამტკ. ბიუჯ.'!F1080,'დამტკ. საკუთ.'!F1080)</f>
        <v>4838700</v>
      </c>
      <c r="G1080" s="7">
        <f>SUM('დამტკ. ბიუჯ.'!G1080,'დამტკ. საკუთ.'!G1080)</f>
        <v>3587000</v>
      </c>
      <c r="H1080" s="7">
        <f>SUM('დამტკ. ბიუჯ.'!H1080,'დამტკ. საკუთ.'!H1080)</f>
        <v>6000000</v>
      </c>
      <c r="I1080" s="7">
        <f>SUM('დამტკ. ბიუჯ.'!I1080,'დამტკ. საკუთ.'!I1080)</f>
        <v>6779000</v>
      </c>
      <c r="J1080" s="7">
        <f>SUM('დამტკ. ბიუჯ.'!J1080,'დამტკ. საკუთ.'!J1080)</f>
        <v>10366000</v>
      </c>
      <c r="K1080" s="7" t="s">
        <v>187</v>
      </c>
    </row>
    <row r="1081" spans="1:11" ht="15" customHeight="1" x14ac:dyDescent="0.25">
      <c r="A1081" t="str">
        <f t="shared" si="21"/>
        <v>b</v>
      </c>
      <c r="B1081" s="5"/>
      <c r="C1081" s="6" t="s">
        <v>19</v>
      </c>
      <c r="D1081" s="7">
        <f>SUM('დამტკ. ბიუჯ.'!D1081,'დამტკ. საკუთ.'!D1081)</f>
        <v>0</v>
      </c>
      <c r="E1081" s="7">
        <f>SUM('დამტკ. ბიუჯ.'!E1081,'დამტკ. საკუთ.'!E1081)</f>
        <v>0</v>
      </c>
      <c r="F1081" s="7">
        <f>SUM('დამტკ. ბიუჯ.'!F1081,'დამტკ. საკუთ.'!F1081)</f>
        <v>0</v>
      </c>
      <c r="G1081" s="7">
        <f>SUM('დამტკ. ბიუჯ.'!G1081,'დამტკ. საკუთ.'!G1081)</f>
        <v>0</v>
      </c>
      <c r="H1081" s="7">
        <f>SUM('დამტკ. ბიუჯ.'!H1081,'დამტკ. საკუთ.'!H1081)</f>
        <v>0</v>
      </c>
      <c r="I1081" s="7">
        <f>SUM('დამტკ. ბიუჯ.'!I1081,'დამტკ. საკუთ.'!I1081)</f>
        <v>0</v>
      </c>
      <c r="J1081" s="7">
        <f>SUM('დამტკ. ბიუჯ.'!J1081,'დამტკ. საკუთ.'!J1081)</f>
        <v>0</v>
      </c>
      <c r="K1081" s="7" t="s">
        <v>187</v>
      </c>
    </row>
    <row r="1082" spans="1:11" ht="15.75" customHeight="1" thickBot="1" x14ac:dyDescent="0.3">
      <c r="A1082" t="str">
        <f t="shared" si="21"/>
        <v>b</v>
      </c>
      <c r="B1082" s="11"/>
      <c r="C1082" s="12" t="s">
        <v>20</v>
      </c>
      <c r="D1082" s="13">
        <f>SUM('დამტკ. ბიუჯ.'!D1082,'დამტკ. საკუთ.'!D1082)</f>
        <v>0</v>
      </c>
      <c r="E1082" s="13">
        <f>SUM('დამტკ. ბიუჯ.'!E1082,'დამტკ. საკუთ.'!E1082)</f>
        <v>0</v>
      </c>
      <c r="F1082" s="13">
        <f>SUM('დამტკ. ბიუჯ.'!F1082,'დამტკ. საკუთ.'!F1082)</f>
        <v>0</v>
      </c>
      <c r="G1082" s="13">
        <f>SUM('დამტკ. ბიუჯ.'!G1082,'დამტკ. საკუთ.'!G1082)</f>
        <v>0</v>
      </c>
      <c r="H1082" s="13">
        <f>SUM('დამტკ. ბიუჯ.'!H1082,'დამტკ. საკუთ.'!H1082)</f>
        <v>0</v>
      </c>
      <c r="I1082" s="13">
        <f>SUM('დამტკ. ბიუჯ.'!I1082,'დამტკ. საკუთ.'!I1082)</f>
        <v>0</v>
      </c>
      <c r="J1082" s="13">
        <f>SUM('დამტკ. ბიუჯ.'!J1082,'დამტკ. საკუთ.'!J1082)</f>
        <v>0</v>
      </c>
      <c r="K1082" s="13" t="s">
        <v>187</v>
      </c>
    </row>
    <row r="1083" spans="1:11" ht="31.5" customHeight="1" thickTop="1" thickBot="1" x14ac:dyDescent="0.3">
      <c r="A1083" t="str">
        <f t="shared" si="21"/>
        <v>a</v>
      </c>
      <c r="B1083" s="16" t="s">
        <v>172</v>
      </c>
      <c r="C1083" s="15" t="s">
        <v>173</v>
      </c>
      <c r="D1083" s="4">
        <f>SUM('დამტკ. ბიუჯ.'!D1083,'დამტკ. საკუთ.'!D1083)</f>
        <v>4050000</v>
      </c>
      <c r="E1083" s="4">
        <f>SUM('დამტკ. ბიუჯ.'!E1083,'დამტკ. საკუთ.'!E1083)</f>
        <v>324000</v>
      </c>
      <c r="F1083" s="4">
        <f>SUM('დამტკ. ბიუჯ.'!F1083,'დამტკ. საკუთ.'!F1083)</f>
        <v>612000</v>
      </c>
      <c r="G1083" s="4">
        <f>SUM('დამტკ. ბიუჯ.'!G1083,'დამტკ. საკუთ.'!G1083)</f>
        <v>1083000</v>
      </c>
      <c r="H1083" s="4">
        <f>SUM('დამტკ. ბიუჯ.'!H1083,'დამტკ. საკუთ.'!H1083)</f>
        <v>2031000</v>
      </c>
      <c r="I1083" s="4">
        <f>SUM('დამტკ. ბიუჯ.'!I1083,'დამტკ. საკუთ.'!I1083)</f>
        <v>936000</v>
      </c>
      <c r="J1083" s="4">
        <f>SUM('დამტკ. ბიუჯ.'!J1083,'დამტკ. საკუთ.'!J1083)</f>
        <v>2019000</v>
      </c>
      <c r="K1083" s="4" t="s">
        <v>193</v>
      </c>
    </row>
    <row r="1084" spans="1:11" ht="15.75" customHeight="1" thickTop="1" x14ac:dyDescent="0.25">
      <c r="A1084" t="str">
        <f t="shared" si="21"/>
        <v>a</v>
      </c>
      <c r="B1084" s="5"/>
      <c r="C1084" s="6" t="s">
        <v>10</v>
      </c>
      <c r="D1084" s="7">
        <f>SUM('დამტკ. ბიუჯ.'!D1084,'დამტკ. საკუთ.'!D1084)</f>
        <v>4050000</v>
      </c>
      <c r="E1084" s="7">
        <f>SUM('დამტკ. ბიუჯ.'!E1084,'დამტკ. საკუთ.'!E1084)</f>
        <v>324000</v>
      </c>
      <c r="F1084" s="7">
        <f>SUM('დამტკ. ბიუჯ.'!F1084,'დამტკ. საკუთ.'!F1084)</f>
        <v>612000</v>
      </c>
      <c r="G1084" s="7">
        <f>SUM('დამტკ. ბიუჯ.'!G1084,'დამტკ. საკუთ.'!G1084)</f>
        <v>1083000</v>
      </c>
      <c r="H1084" s="7">
        <f>SUM('დამტკ. ბიუჯ.'!H1084,'დამტკ. საკუთ.'!H1084)</f>
        <v>2031000</v>
      </c>
      <c r="I1084" s="7">
        <f>SUM('დამტკ. ბიუჯ.'!I1084,'დამტკ. საკუთ.'!I1084)</f>
        <v>936000</v>
      </c>
      <c r="J1084" s="7">
        <f>SUM('დამტკ. ბიუჯ.'!J1084,'დამტკ. საკუთ.'!J1084)</f>
        <v>2019000</v>
      </c>
      <c r="K1084" s="7" t="s">
        <v>193</v>
      </c>
    </row>
    <row r="1085" spans="1:11" ht="15" customHeight="1" x14ac:dyDescent="0.25">
      <c r="A1085" t="str">
        <f t="shared" si="21"/>
        <v>b</v>
      </c>
      <c r="B1085" s="8"/>
      <c r="C1085" s="9" t="s">
        <v>11</v>
      </c>
      <c r="D1085" s="10">
        <f>SUM('დამტკ. ბიუჯ.'!D1085,'დამტკ. საკუთ.'!D1085)</f>
        <v>0</v>
      </c>
      <c r="E1085" s="10">
        <f>SUM('დამტკ. ბიუჯ.'!E1085,'დამტკ. საკუთ.'!E1085)</f>
        <v>0</v>
      </c>
      <c r="F1085" s="10">
        <f>SUM('დამტკ. ბიუჯ.'!F1085,'დამტკ. საკუთ.'!F1085)</f>
        <v>0</v>
      </c>
      <c r="G1085" s="10">
        <f>SUM('დამტკ. ბიუჯ.'!G1085,'დამტკ. საკუთ.'!G1085)</f>
        <v>0</v>
      </c>
      <c r="H1085" s="10">
        <f>SUM('დამტკ. ბიუჯ.'!H1085,'დამტკ. საკუთ.'!H1085)</f>
        <v>0</v>
      </c>
      <c r="I1085" s="10">
        <f>SUM('დამტკ. ბიუჯ.'!I1085,'დამტკ. საკუთ.'!I1085)</f>
        <v>0</v>
      </c>
      <c r="J1085" s="10">
        <f>SUM('დამტკ. ბიუჯ.'!J1085,'დამტკ. საკუთ.'!J1085)</f>
        <v>0</v>
      </c>
      <c r="K1085" s="10" t="s">
        <v>193</v>
      </c>
    </row>
    <row r="1086" spans="1:11" ht="15" customHeight="1" x14ac:dyDescent="0.25">
      <c r="A1086" t="str">
        <f t="shared" si="21"/>
        <v>a</v>
      </c>
      <c r="B1086" s="8"/>
      <c r="C1086" s="9" t="s">
        <v>12</v>
      </c>
      <c r="D1086" s="10">
        <f>SUM('დამტკ. ბიუჯ.'!D1086,'დამტკ. საკუთ.'!D1086)</f>
        <v>4050000</v>
      </c>
      <c r="E1086" s="10">
        <f>SUM('დამტკ. ბიუჯ.'!E1086,'დამტკ. საკუთ.'!E1086)</f>
        <v>324000</v>
      </c>
      <c r="F1086" s="10">
        <f>SUM('დამტკ. ბიუჯ.'!F1086,'დამტკ. საკუთ.'!F1086)</f>
        <v>612000</v>
      </c>
      <c r="G1086" s="10">
        <f>SUM('დამტკ. ბიუჯ.'!G1086,'დამტკ. საკუთ.'!G1086)</f>
        <v>1083000</v>
      </c>
      <c r="H1086" s="10">
        <f>SUM('დამტკ. ბიუჯ.'!H1086,'დამტკ. საკუთ.'!H1086)</f>
        <v>2031000</v>
      </c>
      <c r="I1086" s="10">
        <f>SUM('დამტკ. ბიუჯ.'!I1086,'დამტკ. საკუთ.'!I1086)</f>
        <v>936000</v>
      </c>
      <c r="J1086" s="10">
        <f>SUM('დამტკ. ბიუჯ.'!J1086,'დამტკ. საკუთ.'!J1086)</f>
        <v>2019000</v>
      </c>
      <c r="K1086" s="10" t="s">
        <v>193</v>
      </c>
    </row>
    <row r="1087" spans="1:11" ht="15" customHeight="1" x14ac:dyDescent="0.25">
      <c r="A1087" t="str">
        <f t="shared" si="21"/>
        <v>b</v>
      </c>
      <c r="B1087" s="8"/>
      <c r="C1087" s="9" t="s">
        <v>13</v>
      </c>
      <c r="D1087" s="10">
        <f>SUM('დამტკ. ბიუჯ.'!D1087,'დამტკ. საკუთ.'!D1087)</f>
        <v>0</v>
      </c>
      <c r="E1087" s="10">
        <f>SUM('დამტკ. ბიუჯ.'!E1087,'დამტკ. საკუთ.'!E1087)</f>
        <v>0</v>
      </c>
      <c r="F1087" s="10">
        <f>SUM('დამტკ. ბიუჯ.'!F1087,'დამტკ. საკუთ.'!F1087)</f>
        <v>0</v>
      </c>
      <c r="G1087" s="10">
        <f>SUM('დამტკ. ბიუჯ.'!G1087,'დამტკ. საკუთ.'!G1087)</f>
        <v>0</v>
      </c>
      <c r="H1087" s="10">
        <f>SUM('დამტკ. ბიუჯ.'!H1087,'დამტკ. საკუთ.'!H1087)</f>
        <v>0</v>
      </c>
      <c r="I1087" s="10">
        <f>SUM('დამტკ. ბიუჯ.'!I1087,'დამტკ. საკუთ.'!I1087)</f>
        <v>0</v>
      </c>
      <c r="J1087" s="10">
        <f>SUM('დამტკ. ბიუჯ.'!J1087,'დამტკ. საკუთ.'!J1087)</f>
        <v>0</v>
      </c>
      <c r="K1087" s="10" t="s">
        <v>193</v>
      </c>
    </row>
    <row r="1088" spans="1:11" ht="15" customHeight="1" x14ac:dyDescent="0.25">
      <c r="A1088" t="str">
        <f t="shared" si="21"/>
        <v>b</v>
      </c>
      <c r="B1088" s="8"/>
      <c r="C1088" s="9" t="s">
        <v>14</v>
      </c>
      <c r="D1088" s="10">
        <f>SUM('დამტკ. ბიუჯ.'!D1088,'დამტკ. საკუთ.'!D1088)</f>
        <v>0</v>
      </c>
      <c r="E1088" s="10">
        <f>SUM('დამტკ. ბიუჯ.'!E1088,'დამტკ. საკუთ.'!E1088)</f>
        <v>0</v>
      </c>
      <c r="F1088" s="10">
        <f>SUM('დამტკ. ბიუჯ.'!F1088,'დამტკ. საკუთ.'!F1088)</f>
        <v>0</v>
      </c>
      <c r="G1088" s="10">
        <f>SUM('დამტკ. ბიუჯ.'!G1088,'დამტკ. საკუთ.'!G1088)</f>
        <v>0</v>
      </c>
      <c r="H1088" s="10">
        <f>SUM('დამტკ. ბიუჯ.'!H1088,'დამტკ. საკუთ.'!H1088)</f>
        <v>0</v>
      </c>
      <c r="I1088" s="10">
        <f>SUM('დამტკ. ბიუჯ.'!I1088,'დამტკ. საკუთ.'!I1088)</f>
        <v>0</v>
      </c>
      <c r="J1088" s="10">
        <f>SUM('დამტკ. ბიუჯ.'!J1088,'დამტკ. საკუთ.'!J1088)</f>
        <v>0</v>
      </c>
      <c r="K1088" s="10" t="s">
        <v>193</v>
      </c>
    </row>
    <row r="1089" spans="1:11" ht="15" customHeight="1" x14ac:dyDescent="0.25">
      <c r="A1089" t="str">
        <f t="shared" si="21"/>
        <v>b</v>
      </c>
      <c r="B1089" s="8"/>
      <c r="C1089" s="9" t="s">
        <v>15</v>
      </c>
      <c r="D1089" s="10">
        <f>SUM('დამტკ. ბიუჯ.'!D1089,'დამტკ. საკუთ.'!D1089)</f>
        <v>0</v>
      </c>
      <c r="E1089" s="10">
        <f>SUM('დამტკ. ბიუჯ.'!E1089,'დამტკ. საკუთ.'!E1089)</f>
        <v>0</v>
      </c>
      <c r="F1089" s="10">
        <f>SUM('დამტკ. ბიუჯ.'!F1089,'დამტკ. საკუთ.'!F1089)</f>
        <v>0</v>
      </c>
      <c r="G1089" s="10">
        <f>SUM('დამტკ. ბიუჯ.'!G1089,'დამტკ. საკუთ.'!G1089)</f>
        <v>0</v>
      </c>
      <c r="H1089" s="10">
        <f>SUM('დამტკ. ბიუჯ.'!H1089,'დამტკ. საკუთ.'!H1089)</f>
        <v>0</v>
      </c>
      <c r="I1089" s="10">
        <f>SUM('დამტკ. ბიუჯ.'!I1089,'დამტკ. საკუთ.'!I1089)</f>
        <v>0</v>
      </c>
      <c r="J1089" s="10">
        <f>SUM('დამტკ. ბიუჯ.'!J1089,'დამტკ. საკუთ.'!J1089)</f>
        <v>0</v>
      </c>
      <c r="K1089" s="10" t="s">
        <v>193</v>
      </c>
    </row>
    <row r="1090" spans="1:11" ht="15" customHeight="1" x14ac:dyDescent="0.25">
      <c r="A1090" t="str">
        <f t="shared" si="21"/>
        <v>b</v>
      </c>
      <c r="B1090" s="8"/>
      <c r="C1090" s="9" t="s">
        <v>16</v>
      </c>
      <c r="D1090" s="10">
        <f>SUM('დამტკ. ბიუჯ.'!D1090,'დამტკ. საკუთ.'!D1090)</f>
        <v>0</v>
      </c>
      <c r="E1090" s="10">
        <f>SUM('დამტკ. ბიუჯ.'!E1090,'დამტკ. საკუთ.'!E1090)</f>
        <v>0</v>
      </c>
      <c r="F1090" s="10">
        <f>SUM('დამტკ. ბიუჯ.'!F1090,'დამტკ. საკუთ.'!F1090)</f>
        <v>0</v>
      </c>
      <c r="G1090" s="10">
        <f>SUM('დამტკ. ბიუჯ.'!G1090,'დამტკ. საკუთ.'!G1090)</f>
        <v>0</v>
      </c>
      <c r="H1090" s="10">
        <f>SUM('დამტკ. ბიუჯ.'!H1090,'დამტკ. საკუთ.'!H1090)</f>
        <v>0</v>
      </c>
      <c r="I1090" s="10">
        <f>SUM('დამტკ. ბიუჯ.'!I1090,'დამტკ. საკუთ.'!I1090)</f>
        <v>0</v>
      </c>
      <c r="J1090" s="10">
        <f>SUM('დამტკ. ბიუჯ.'!J1090,'დამტკ. საკუთ.'!J1090)</f>
        <v>0</v>
      </c>
      <c r="K1090" s="10" t="s">
        <v>193</v>
      </c>
    </row>
    <row r="1091" spans="1:11" ht="15" customHeight="1" x14ac:dyDescent="0.25">
      <c r="A1091" t="str">
        <f t="shared" si="21"/>
        <v>b</v>
      </c>
      <c r="B1091" s="8"/>
      <c r="C1091" s="9" t="s">
        <v>17</v>
      </c>
      <c r="D1091" s="10">
        <f>SUM('დამტკ. ბიუჯ.'!D1091,'დამტკ. საკუთ.'!D1091)</f>
        <v>0</v>
      </c>
      <c r="E1091" s="10">
        <f>SUM('დამტკ. ბიუჯ.'!E1091,'დამტკ. საკუთ.'!E1091)</f>
        <v>0</v>
      </c>
      <c r="F1091" s="10">
        <f>SUM('დამტკ. ბიუჯ.'!F1091,'დამტკ. საკუთ.'!F1091)</f>
        <v>0</v>
      </c>
      <c r="G1091" s="10">
        <f>SUM('დამტკ. ბიუჯ.'!G1091,'დამტკ. საკუთ.'!G1091)</f>
        <v>0</v>
      </c>
      <c r="H1091" s="10">
        <f>SUM('დამტკ. ბიუჯ.'!H1091,'დამტკ. საკუთ.'!H1091)</f>
        <v>0</v>
      </c>
      <c r="I1091" s="10">
        <f>SUM('დამტკ. ბიუჯ.'!I1091,'დამტკ. საკუთ.'!I1091)</f>
        <v>0</v>
      </c>
      <c r="J1091" s="10">
        <f>SUM('დამტკ. ბიუჯ.'!J1091,'დამტკ. საკუთ.'!J1091)</f>
        <v>0</v>
      </c>
      <c r="K1091" s="10" t="s">
        <v>193</v>
      </c>
    </row>
    <row r="1092" spans="1:11" ht="15" customHeight="1" x14ac:dyDescent="0.25">
      <c r="A1092" t="str">
        <f t="shared" si="21"/>
        <v>b</v>
      </c>
      <c r="B1092" s="5"/>
      <c r="C1092" s="6" t="s">
        <v>18</v>
      </c>
      <c r="D1092" s="7">
        <f>SUM('დამტკ. ბიუჯ.'!D1092,'დამტკ. საკუთ.'!D1092)</f>
        <v>0</v>
      </c>
      <c r="E1092" s="7">
        <f>SUM('დამტკ. ბიუჯ.'!E1092,'დამტკ. საკუთ.'!E1092)</f>
        <v>0</v>
      </c>
      <c r="F1092" s="7">
        <f>SUM('დამტკ. ბიუჯ.'!F1092,'დამტკ. საკუთ.'!F1092)</f>
        <v>0</v>
      </c>
      <c r="G1092" s="7">
        <f>SUM('დამტკ. ბიუჯ.'!G1092,'დამტკ. საკუთ.'!G1092)</f>
        <v>0</v>
      </c>
      <c r="H1092" s="7">
        <f>SUM('დამტკ. ბიუჯ.'!H1092,'დამტკ. საკუთ.'!H1092)</f>
        <v>0</v>
      </c>
      <c r="I1092" s="7">
        <f>SUM('დამტკ. ბიუჯ.'!I1092,'დამტკ. საკუთ.'!I1092)</f>
        <v>0</v>
      </c>
      <c r="J1092" s="7">
        <f>SUM('დამტკ. ბიუჯ.'!J1092,'დამტკ. საკუთ.'!J1092)</f>
        <v>0</v>
      </c>
      <c r="K1092" s="7" t="s">
        <v>193</v>
      </c>
    </row>
    <row r="1093" spans="1:11" ht="15" customHeight="1" x14ac:dyDescent="0.25">
      <c r="A1093" t="str">
        <f t="shared" si="21"/>
        <v>b</v>
      </c>
      <c r="B1093" s="5"/>
      <c r="C1093" s="6" t="s">
        <v>19</v>
      </c>
      <c r="D1093" s="7">
        <f>SUM('დამტკ. ბიუჯ.'!D1093,'დამტკ. საკუთ.'!D1093)</f>
        <v>0</v>
      </c>
      <c r="E1093" s="7">
        <f>SUM('დამტკ. ბიუჯ.'!E1093,'დამტკ. საკუთ.'!E1093)</f>
        <v>0</v>
      </c>
      <c r="F1093" s="7">
        <f>SUM('დამტკ. ბიუჯ.'!F1093,'დამტკ. საკუთ.'!F1093)</f>
        <v>0</v>
      </c>
      <c r="G1093" s="7">
        <f>SUM('დამტკ. ბიუჯ.'!G1093,'დამტკ. საკუთ.'!G1093)</f>
        <v>0</v>
      </c>
      <c r="H1093" s="7">
        <f>SUM('დამტკ. ბიუჯ.'!H1093,'დამტკ. საკუთ.'!H1093)</f>
        <v>0</v>
      </c>
      <c r="I1093" s="7">
        <f>SUM('დამტკ. ბიუჯ.'!I1093,'დამტკ. საკუთ.'!I1093)</f>
        <v>0</v>
      </c>
      <c r="J1093" s="7">
        <f>SUM('დამტკ. ბიუჯ.'!J1093,'დამტკ. საკუთ.'!J1093)</f>
        <v>0</v>
      </c>
      <c r="K1093" s="7" t="s">
        <v>193</v>
      </c>
    </row>
    <row r="1094" spans="1:11" ht="15.75" customHeight="1" thickBot="1" x14ac:dyDescent="0.3">
      <c r="A1094" t="str">
        <f t="shared" si="21"/>
        <v>b</v>
      </c>
      <c r="B1094" s="11"/>
      <c r="C1094" s="12" t="s">
        <v>20</v>
      </c>
      <c r="D1094" s="13">
        <f>SUM('დამტკ. ბიუჯ.'!D1094,'დამტკ. საკუთ.'!D1094)</f>
        <v>0</v>
      </c>
      <c r="E1094" s="13">
        <f>SUM('დამტკ. ბიუჯ.'!E1094,'დამტკ. საკუთ.'!E1094)</f>
        <v>0</v>
      </c>
      <c r="F1094" s="13">
        <f>SUM('დამტკ. ბიუჯ.'!F1094,'დამტკ. საკუთ.'!F1094)</f>
        <v>0</v>
      </c>
      <c r="G1094" s="13">
        <f>SUM('დამტკ. ბიუჯ.'!G1094,'დამტკ. საკუთ.'!G1094)</f>
        <v>0</v>
      </c>
      <c r="H1094" s="13">
        <f>SUM('დამტკ. ბიუჯ.'!H1094,'დამტკ. საკუთ.'!H1094)</f>
        <v>0</v>
      </c>
      <c r="I1094" s="13">
        <f>SUM('დამტკ. ბიუჯ.'!I1094,'დამტკ. საკუთ.'!I1094)</f>
        <v>0</v>
      </c>
      <c r="J1094" s="13">
        <f>SUM('დამტკ. ბიუჯ.'!J1094,'დამტკ. საკუთ.'!J1094)</f>
        <v>0</v>
      </c>
      <c r="K1094" s="13" t="s">
        <v>193</v>
      </c>
    </row>
    <row r="1095" spans="1:11" ht="31.5" customHeight="1" thickTop="1" thickBot="1" x14ac:dyDescent="0.3">
      <c r="A1095" t="str">
        <f t="shared" si="21"/>
        <v>a</v>
      </c>
      <c r="B1095" s="3" t="s">
        <v>174</v>
      </c>
      <c r="C1095" s="14" t="s">
        <v>175</v>
      </c>
      <c r="D1095" s="4">
        <f>SUM('დამტკ. ბიუჯ.'!D1095,'დამტკ. საკუთ.'!D1095)</f>
        <v>785000</v>
      </c>
      <c r="E1095" s="4">
        <f>SUM('დამტკ. ბიუჯ.'!E1095,'დამტკ. საკუთ.'!E1095)</f>
        <v>80000</v>
      </c>
      <c r="F1095" s="4">
        <f>SUM('დამტკ. ბიუჯ.'!F1095,'დამტკ. საკუთ.'!F1095)</f>
        <v>200000</v>
      </c>
      <c r="G1095" s="4">
        <f>SUM('დამტკ. ბიუჯ.'!G1095,'დამტკ. საკუთ.'!G1095)</f>
        <v>250000</v>
      </c>
      <c r="H1095" s="4">
        <f>SUM('დამტკ. ბიუჯ.'!H1095,'დამტკ. საკუთ.'!H1095)</f>
        <v>255000</v>
      </c>
      <c r="I1095" s="4">
        <f>SUM('დამტკ. ბიუჯ.'!I1095,'დამტკ. საკუთ.'!I1095)</f>
        <v>280000</v>
      </c>
      <c r="J1095" s="4">
        <f>SUM('დამტკ. ბიუჯ.'!J1095,'დამტკ. საკუთ.'!J1095)</f>
        <v>530000</v>
      </c>
      <c r="K1095" s="4" t="s">
        <v>187</v>
      </c>
    </row>
    <row r="1096" spans="1:11" ht="15.75" customHeight="1" thickTop="1" x14ac:dyDescent="0.25">
      <c r="A1096" t="str">
        <f t="shared" si="21"/>
        <v>a</v>
      </c>
      <c r="B1096" s="5"/>
      <c r="C1096" s="6" t="s">
        <v>10</v>
      </c>
      <c r="D1096" s="7">
        <f>SUM('დამტკ. ბიუჯ.'!D1096,'დამტკ. საკუთ.'!D1096)</f>
        <v>785000</v>
      </c>
      <c r="E1096" s="7">
        <f>SUM('დამტკ. ბიუჯ.'!E1096,'დამტკ. საკუთ.'!E1096)</f>
        <v>80000</v>
      </c>
      <c r="F1096" s="7">
        <f>SUM('დამტკ. ბიუჯ.'!F1096,'დამტკ. საკუთ.'!F1096)</f>
        <v>200000</v>
      </c>
      <c r="G1096" s="7">
        <f>SUM('დამტკ. ბიუჯ.'!G1096,'დამტკ. საკუთ.'!G1096)</f>
        <v>250000</v>
      </c>
      <c r="H1096" s="7">
        <f>SUM('დამტკ. ბიუჯ.'!H1096,'დამტკ. საკუთ.'!H1096)</f>
        <v>255000</v>
      </c>
      <c r="I1096" s="7">
        <f>SUM('დამტკ. ბიუჯ.'!I1096,'დამტკ. საკუთ.'!I1096)</f>
        <v>280000</v>
      </c>
      <c r="J1096" s="7">
        <f>SUM('დამტკ. ბიუჯ.'!J1096,'დამტკ. საკუთ.'!J1096)</f>
        <v>530000</v>
      </c>
      <c r="K1096" s="7" t="s">
        <v>187</v>
      </c>
    </row>
    <row r="1097" spans="1:11" ht="15" customHeight="1" x14ac:dyDescent="0.25">
      <c r="A1097" t="str">
        <f t="shared" si="21"/>
        <v>b</v>
      </c>
      <c r="B1097" s="8"/>
      <c r="C1097" s="9" t="s">
        <v>11</v>
      </c>
      <c r="D1097" s="10">
        <f>SUM('დამტკ. ბიუჯ.'!D1097,'დამტკ. საკუთ.'!D1097)</f>
        <v>0</v>
      </c>
      <c r="E1097" s="10">
        <f>SUM('დამტკ. ბიუჯ.'!E1097,'დამტკ. საკუთ.'!E1097)</f>
        <v>0</v>
      </c>
      <c r="F1097" s="10">
        <f>SUM('დამტკ. ბიუჯ.'!F1097,'დამტკ. საკუთ.'!F1097)</f>
        <v>0</v>
      </c>
      <c r="G1097" s="10">
        <f>SUM('დამტკ. ბიუჯ.'!G1097,'დამტკ. საკუთ.'!G1097)</f>
        <v>0</v>
      </c>
      <c r="H1097" s="10">
        <f>SUM('დამტკ. ბიუჯ.'!H1097,'დამტკ. საკუთ.'!H1097)</f>
        <v>0</v>
      </c>
      <c r="I1097" s="10">
        <f>SUM('დამტკ. ბიუჯ.'!I1097,'დამტკ. საკუთ.'!I1097)</f>
        <v>0</v>
      </c>
      <c r="J1097" s="10">
        <f>SUM('დამტკ. ბიუჯ.'!J1097,'დამტკ. საკუთ.'!J1097)</f>
        <v>0</v>
      </c>
      <c r="K1097" s="10" t="s">
        <v>187</v>
      </c>
    </row>
    <row r="1098" spans="1:11" ht="15" customHeight="1" x14ac:dyDescent="0.25">
      <c r="A1098" t="str">
        <f t="shared" si="21"/>
        <v>a</v>
      </c>
      <c r="B1098" s="8"/>
      <c r="C1098" s="9" t="s">
        <v>12</v>
      </c>
      <c r="D1098" s="10">
        <f>SUM('დამტკ. ბიუჯ.'!D1098,'დამტკ. საკუთ.'!D1098)</f>
        <v>785000</v>
      </c>
      <c r="E1098" s="10">
        <f>SUM('დამტკ. ბიუჯ.'!E1098,'დამტკ. საკუთ.'!E1098)</f>
        <v>80000</v>
      </c>
      <c r="F1098" s="10">
        <f>SUM('დამტკ. ბიუჯ.'!F1098,'დამტკ. საკუთ.'!F1098)</f>
        <v>200000</v>
      </c>
      <c r="G1098" s="10">
        <f>SUM('დამტკ. ბიუჯ.'!G1098,'დამტკ. საკუთ.'!G1098)</f>
        <v>250000</v>
      </c>
      <c r="H1098" s="10">
        <f>SUM('დამტკ. ბიუჯ.'!H1098,'დამტკ. საკუთ.'!H1098)</f>
        <v>255000</v>
      </c>
      <c r="I1098" s="10">
        <f>SUM('დამტკ. ბიუჯ.'!I1098,'დამტკ. საკუთ.'!I1098)</f>
        <v>280000</v>
      </c>
      <c r="J1098" s="10">
        <f>SUM('დამტკ. ბიუჯ.'!J1098,'დამტკ. საკუთ.'!J1098)</f>
        <v>530000</v>
      </c>
      <c r="K1098" s="10" t="s">
        <v>187</v>
      </c>
    </row>
    <row r="1099" spans="1:11" ht="15" customHeight="1" x14ac:dyDescent="0.25">
      <c r="A1099" t="str">
        <f t="shared" si="21"/>
        <v>b</v>
      </c>
      <c r="B1099" s="8"/>
      <c r="C1099" s="9" t="s">
        <v>13</v>
      </c>
      <c r="D1099" s="10">
        <f>SUM('დამტკ. ბიუჯ.'!D1099,'დამტკ. საკუთ.'!D1099)</f>
        <v>0</v>
      </c>
      <c r="E1099" s="10">
        <f>SUM('დამტკ. ბიუჯ.'!E1099,'დამტკ. საკუთ.'!E1099)</f>
        <v>0</v>
      </c>
      <c r="F1099" s="10">
        <f>SUM('დამტკ. ბიუჯ.'!F1099,'დამტკ. საკუთ.'!F1099)</f>
        <v>0</v>
      </c>
      <c r="G1099" s="10">
        <f>SUM('დამტკ. ბიუჯ.'!G1099,'დამტკ. საკუთ.'!G1099)</f>
        <v>0</v>
      </c>
      <c r="H1099" s="10">
        <f>SUM('დამტკ. ბიუჯ.'!H1099,'დამტკ. საკუთ.'!H1099)</f>
        <v>0</v>
      </c>
      <c r="I1099" s="10">
        <f>SUM('დამტკ. ბიუჯ.'!I1099,'დამტკ. საკუთ.'!I1099)</f>
        <v>0</v>
      </c>
      <c r="J1099" s="10">
        <f>SUM('დამტკ. ბიუჯ.'!J1099,'დამტკ. საკუთ.'!J1099)</f>
        <v>0</v>
      </c>
      <c r="K1099" s="10" t="s">
        <v>187</v>
      </c>
    </row>
    <row r="1100" spans="1:11" ht="15" customHeight="1" x14ac:dyDescent="0.25">
      <c r="A1100" t="str">
        <f t="shared" si="21"/>
        <v>b</v>
      </c>
      <c r="B1100" s="8"/>
      <c r="C1100" s="9" t="s">
        <v>14</v>
      </c>
      <c r="D1100" s="10">
        <f>SUM('დამტკ. ბიუჯ.'!D1100,'დამტკ. საკუთ.'!D1100)</f>
        <v>0</v>
      </c>
      <c r="E1100" s="10">
        <f>SUM('დამტკ. ბიუჯ.'!E1100,'დამტკ. საკუთ.'!E1100)</f>
        <v>0</v>
      </c>
      <c r="F1100" s="10">
        <f>SUM('დამტკ. ბიუჯ.'!F1100,'დამტკ. საკუთ.'!F1100)</f>
        <v>0</v>
      </c>
      <c r="G1100" s="10">
        <f>SUM('დამტკ. ბიუჯ.'!G1100,'დამტკ. საკუთ.'!G1100)</f>
        <v>0</v>
      </c>
      <c r="H1100" s="10">
        <f>SUM('დამტკ. ბიუჯ.'!H1100,'დამტკ. საკუთ.'!H1100)</f>
        <v>0</v>
      </c>
      <c r="I1100" s="10">
        <f>SUM('დამტკ. ბიუჯ.'!I1100,'დამტკ. საკუთ.'!I1100)</f>
        <v>0</v>
      </c>
      <c r="J1100" s="10">
        <f>SUM('დამტკ. ბიუჯ.'!J1100,'დამტკ. საკუთ.'!J1100)</f>
        <v>0</v>
      </c>
      <c r="K1100" s="10" t="s">
        <v>187</v>
      </c>
    </row>
    <row r="1101" spans="1:11" ht="15" customHeight="1" x14ac:dyDescent="0.25">
      <c r="A1101" t="str">
        <f t="shared" si="21"/>
        <v>b</v>
      </c>
      <c r="B1101" s="8"/>
      <c r="C1101" s="9" t="s">
        <v>15</v>
      </c>
      <c r="D1101" s="10">
        <f>SUM('დამტკ. ბიუჯ.'!D1101,'დამტკ. საკუთ.'!D1101)</f>
        <v>0</v>
      </c>
      <c r="E1101" s="10">
        <f>SUM('დამტკ. ბიუჯ.'!E1101,'დამტკ. საკუთ.'!E1101)</f>
        <v>0</v>
      </c>
      <c r="F1101" s="10">
        <f>SUM('დამტკ. ბიუჯ.'!F1101,'დამტკ. საკუთ.'!F1101)</f>
        <v>0</v>
      </c>
      <c r="G1101" s="10">
        <f>SUM('დამტკ. ბიუჯ.'!G1101,'დამტკ. საკუთ.'!G1101)</f>
        <v>0</v>
      </c>
      <c r="H1101" s="10">
        <f>SUM('დამტკ. ბიუჯ.'!H1101,'დამტკ. საკუთ.'!H1101)</f>
        <v>0</v>
      </c>
      <c r="I1101" s="10">
        <f>SUM('დამტკ. ბიუჯ.'!I1101,'დამტკ. საკუთ.'!I1101)</f>
        <v>0</v>
      </c>
      <c r="J1101" s="10">
        <f>SUM('დამტკ. ბიუჯ.'!J1101,'დამტკ. საკუთ.'!J1101)</f>
        <v>0</v>
      </c>
      <c r="K1101" s="10" t="s">
        <v>187</v>
      </c>
    </row>
    <row r="1102" spans="1:11" ht="15" customHeight="1" x14ac:dyDescent="0.25">
      <c r="A1102" t="str">
        <f t="shared" si="21"/>
        <v>b</v>
      </c>
      <c r="B1102" s="8"/>
      <c r="C1102" s="9" t="s">
        <v>16</v>
      </c>
      <c r="D1102" s="10">
        <f>SUM('დამტკ. ბიუჯ.'!D1102,'დამტკ. საკუთ.'!D1102)</f>
        <v>0</v>
      </c>
      <c r="E1102" s="10">
        <f>SUM('დამტკ. ბიუჯ.'!E1102,'დამტკ. საკუთ.'!E1102)</f>
        <v>0</v>
      </c>
      <c r="F1102" s="10">
        <f>SUM('დამტკ. ბიუჯ.'!F1102,'დამტკ. საკუთ.'!F1102)</f>
        <v>0</v>
      </c>
      <c r="G1102" s="10">
        <f>SUM('დამტკ. ბიუჯ.'!G1102,'დამტკ. საკუთ.'!G1102)</f>
        <v>0</v>
      </c>
      <c r="H1102" s="10">
        <f>SUM('დამტკ. ბიუჯ.'!H1102,'დამტკ. საკუთ.'!H1102)</f>
        <v>0</v>
      </c>
      <c r="I1102" s="10">
        <f>SUM('დამტკ. ბიუჯ.'!I1102,'დამტკ. საკუთ.'!I1102)</f>
        <v>0</v>
      </c>
      <c r="J1102" s="10">
        <f>SUM('დამტკ. ბიუჯ.'!J1102,'დამტკ. საკუთ.'!J1102)</f>
        <v>0</v>
      </c>
      <c r="K1102" s="10" t="s">
        <v>187</v>
      </c>
    </row>
    <row r="1103" spans="1:11" ht="15" customHeight="1" x14ac:dyDescent="0.25">
      <c r="A1103" t="str">
        <f t="shared" si="21"/>
        <v>b</v>
      </c>
      <c r="B1103" s="8"/>
      <c r="C1103" s="9" t="s">
        <v>17</v>
      </c>
      <c r="D1103" s="10">
        <f>SUM('დამტკ. ბიუჯ.'!D1103,'დამტკ. საკუთ.'!D1103)</f>
        <v>0</v>
      </c>
      <c r="E1103" s="10">
        <f>SUM('დამტკ. ბიუჯ.'!E1103,'დამტკ. საკუთ.'!E1103)</f>
        <v>0</v>
      </c>
      <c r="F1103" s="10">
        <f>SUM('დამტკ. ბიუჯ.'!F1103,'დამტკ. საკუთ.'!F1103)</f>
        <v>0</v>
      </c>
      <c r="G1103" s="10">
        <f>SUM('დამტკ. ბიუჯ.'!G1103,'დამტკ. საკუთ.'!G1103)</f>
        <v>0</v>
      </c>
      <c r="H1103" s="10">
        <f>SUM('დამტკ. ბიუჯ.'!H1103,'დამტკ. საკუთ.'!H1103)</f>
        <v>0</v>
      </c>
      <c r="I1103" s="10">
        <f>SUM('დამტკ. ბიუჯ.'!I1103,'დამტკ. საკუთ.'!I1103)</f>
        <v>0</v>
      </c>
      <c r="J1103" s="10">
        <f>SUM('დამტკ. ბიუჯ.'!J1103,'დამტკ. საკუთ.'!J1103)</f>
        <v>0</v>
      </c>
      <c r="K1103" s="10" t="s">
        <v>187</v>
      </c>
    </row>
    <row r="1104" spans="1:11" ht="15" customHeight="1" x14ac:dyDescent="0.25">
      <c r="A1104" t="str">
        <f t="shared" si="21"/>
        <v>b</v>
      </c>
      <c r="B1104" s="5"/>
      <c r="C1104" s="6" t="s">
        <v>18</v>
      </c>
      <c r="D1104" s="7">
        <f>SUM('დამტკ. ბიუჯ.'!D1104,'დამტკ. საკუთ.'!D1104)</f>
        <v>0</v>
      </c>
      <c r="E1104" s="7">
        <f>SUM('დამტკ. ბიუჯ.'!E1104,'დამტკ. საკუთ.'!E1104)</f>
        <v>0</v>
      </c>
      <c r="F1104" s="7">
        <f>SUM('დამტკ. ბიუჯ.'!F1104,'დამტკ. საკუთ.'!F1104)</f>
        <v>0</v>
      </c>
      <c r="G1104" s="7">
        <f>SUM('დამტკ. ბიუჯ.'!G1104,'დამტკ. საკუთ.'!G1104)</f>
        <v>0</v>
      </c>
      <c r="H1104" s="7">
        <f>SUM('დამტკ. ბიუჯ.'!H1104,'დამტკ. საკუთ.'!H1104)</f>
        <v>0</v>
      </c>
      <c r="I1104" s="7">
        <f>SUM('დამტკ. ბიუჯ.'!I1104,'დამტკ. საკუთ.'!I1104)</f>
        <v>0</v>
      </c>
      <c r="J1104" s="7">
        <f>SUM('დამტკ. ბიუჯ.'!J1104,'დამტკ. საკუთ.'!J1104)</f>
        <v>0</v>
      </c>
      <c r="K1104" s="7" t="s">
        <v>187</v>
      </c>
    </row>
    <row r="1105" spans="1:11" ht="15" customHeight="1" x14ac:dyDescent="0.25">
      <c r="A1105" t="str">
        <f t="shared" si="21"/>
        <v>b</v>
      </c>
      <c r="B1105" s="5"/>
      <c r="C1105" s="6" t="s">
        <v>19</v>
      </c>
      <c r="D1105" s="7">
        <f>SUM('დამტკ. ბიუჯ.'!D1105,'დამტკ. საკუთ.'!D1105)</f>
        <v>0</v>
      </c>
      <c r="E1105" s="7">
        <f>SUM('დამტკ. ბიუჯ.'!E1105,'დამტკ. საკუთ.'!E1105)</f>
        <v>0</v>
      </c>
      <c r="F1105" s="7">
        <f>SUM('დამტკ. ბიუჯ.'!F1105,'დამტკ. საკუთ.'!F1105)</f>
        <v>0</v>
      </c>
      <c r="G1105" s="7">
        <f>SUM('დამტკ. ბიუჯ.'!G1105,'დამტკ. საკუთ.'!G1105)</f>
        <v>0</v>
      </c>
      <c r="H1105" s="7">
        <f>SUM('დამტკ. ბიუჯ.'!H1105,'დამტკ. საკუთ.'!H1105)</f>
        <v>0</v>
      </c>
      <c r="I1105" s="7">
        <f>SUM('დამტკ. ბიუჯ.'!I1105,'დამტკ. საკუთ.'!I1105)</f>
        <v>0</v>
      </c>
      <c r="J1105" s="7">
        <f>SUM('დამტკ. ბიუჯ.'!J1105,'დამტკ. საკუთ.'!J1105)</f>
        <v>0</v>
      </c>
      <c r="K1105" s="7" t="s">
        <v>187</v>
      </c>
    </row>
    <row r="1106" spans="1:11" ht="15.75" customHeight="1" thickBot="1" x14ac:dyDescent="0.3">
      <c r="A1106" t="str">
        <f t="shared" si="21"/>
        <v>b</v>
      </c>
      <c r="B1106" s="11"/>
      <c r="C1106" s="12" t="s">
        <v>20</v>
      </c>
      <c r="D1106" s="13">
        <f>SUM('დამტკ. ბიუჯ.'!D1106,'დამტკ. საკუთ.'!D1106)</f>
        <v>0</v>
      </c>
      <c r="E1106" s="13">
        <f>SUM('დამტკ. ბიუჯ.'!E1106,'დამტკ. საკუთ.'!E1106)</f>
        <v>0</v>
      </c>
      <c r="F1106" s="13">
        <f>SUM('დამტკ. ბიუჯ.'!F1106,'დამტკ. საკუთ.'!F1106)</f>
        <v>0</v>
      </c>
      <c r="G1106" s="13">
        <f>SUM('დამტკ. ბიუჯ.'!G1106,'დამტკ. საკუთ.'!G1106)</f>
        <v>0</v>
      </c>
      <c r="H1106" s="13">
        <f>SUM('დამტკ. ბიუჯ.'!H1106,'დამტკ. საკუთ.'!H1106)</f>
        <v>0</v>
      </c>
      <c r="I1106" s="13">
        <f>SUM('დამტკ. ბიუჯ.'!I1106,'დამტკ. საკუთ.'!I1106)</f>
        <v>0</v>
      </c>
      <c r="J1106" s="13">
        <f>SUM('დამტკ. ბიუჯ.'!J1106,'დამტკ. საკუთ.'!J1106)</f>
        <v>0</v>
      </c>
      <c r="K1106" s="13" t="s">
        <v>187</v>
      </c>
    </row>
    <row r="1107" spans="1:11" ht="31.5" customHeight="1" thickTop="1" thickBot="1" x14ac:dyDescent="0.3">
      <c r="A1107" t="str">
        <f t="shared" si="21"/>
        <v>a</v>
      </c>
      <c r="B1107" s="3" t="s">
        <v>176</v>
      </c>
      <c r="C1107" s="14" t="s">
        <v>177</v>
      </c>
      <c r="D1107" s="4">
        <f>SUM('დამტკ. ბიუჯ.'!D1107,'დამტკ. საკუთ.'!D1107)</f>
        <v>676000</v>
      </c>
      <c r="E1107" s="4">
        <f>SUM('დამტკ. ბიუჯ.'!E1107,'დამტკ. საკუთ.'!E1107)</f>
        <v>160000</v>
      </c>
      <c r="F1107" s="4">
        <f>SUM('დამტკ. ბიუჯ.'!F1107,'დამტკ. საკუთ.'!F1107)</f>
        <v>170000</v>
      </c>
      <c r="G1107" s="4">
        <f>SUM('დამტკ. ბიუჯ.'!G1107,'დამტკ. საკუთ.'!G1107)</f>
        <v>170000</v>
      </c>
      <c r="H1107" s="4">
        <f>SUM('დამტკ. ბიუჯ.'!H1107,'დამტკ. საკუთ.'!H1107)</f>
        <v>176000</v>
      </c>
      <c r="I1107" s="4">
        <f>SUM('დამტკ. ბიუჯ.'!I1107,'დამტკ. საკუთ.'!I1107)</f>
        <v>330000</v>
      </c>
      <c r="J1107" s="4">
        <f>SUM('დამტკ. ბიუჯ.'!J1107,'დამტკ. საკუთ.'!J1107)</f>
        <v>500000</v>
      </c>
      <c r="K1107" s="4" t="s">
        <v>190</v>
      </c>
    </row>
    <row r="1108" spans="1:11" ht="15.75" customHeight="1" thickTop="1" x14ac:dyDescent="0.25">
      <c r="A1108" t="str">
        <f t="shared" si="21"/>
        <v>a</v>
      </c>
      <c r="B1108" s="5"/>
      <c r="C1108" s="6" t="s">
        <v>10</v>
      </c>
      <c r="D1108" s="7">
        <f>SUM('დამტკ. ბიუჯ.'!D1108,'დამტკ. საკუთ.'!D1108)</f>
        <v>676000</v>
      </c>
      <c r="E1108" s="7">
        <f>SUM('დამტკ. ბიუჯ.'!E1108,'დამტკ. საკუთ.'!E1108)</f>
        <v>160000</v>
      </c>
      <c r="F1108" s="7">
        <f>SUM('დამტკ. ბიუჯ.'!F1108,'დამტკ. საკუთ.'!F1108)</f>
        <v>170000</v>
      </c>
      <c r="G1108" s="7">
        <f>SUM('დამტკ. ბიუჯ.'!G1108,'დამტკ. საკუთ.'!G1108)</f>
        <v>170000</v>
      </c>
      <c r="H1108" s="7">
        <f>SUM('დამტკ. ბიუჯ.'!H1108,'დამტკ. საკუთ.'!H1108)</f>
        <v>176000</v>
      </c>
      <c r="I1108" s="7">
        <f>SUM('დამტკ. ბიუჯ.'!I1108,'დამტკ. საკუთ.'!I1108)</f>
        <v>330000</v>
      </c>
      <c r="J1108" s="7">
        <f>SUM('დამტკ. ბიუჯ.'!J1108,'დამტკ. საკუთ.'!J1108)</f>
        <v>500000</v>
      </c>
      <c r="K1108" s="7" t="s">
        <v>190</v>
      </c>
    </row>
    <row r="1109" spans="1:11" ht="15" customHeight="1" x14ac:dyDescent="0.25">
      <c r="A1109" t="str">
        <f t="shared" si="21"/>
        <v>b</v>
      </c>
      <c r="B1109" s="8"/>
      <c r="C1109" s="9" t="s">
        <v>11</v>
      </c>
      <c r="D1109" s="10">
        <f>SUM('დამტკ. ბიუჯ.'!D1109,'დამტკ. საკუთ.'!D1109)</f>
        <v>0</v>
      </c>
      <c r="E1109" s="10">
        <f>SUM('დამტკ. ბიუჯ.'!E1109,'დამტკ. საკუთ.'!E1109)</f>
        <v>0</v>
      </c>
      <c r="F1109" s="10">
        <f>SUM('დამტკ. ბიუჯ.'!F1109,'დამტკ. საკუთ.'!F1109)</f>
        <v>0</v>
      </c>
      <c r="G1109" s="10">
        <f>SUM('დამტკ. ბიუჯ.'!G1109,'დამტკ. საკუთ.'!G1109)</f>
        <v>0</v>
      </c>
      <c r="H1109" s="10">
        <f>SUM('დამტკ. ბიუჯ.'!H1109,'დამტკ. საკუთ.'!H1109)</f>
        <v>0</v>
      </c>
      <c r="I1109" s="10">
        <f>SUM('დამტკ. ბიუჯ.'!I1109,'დამტკ. საკუთ.'!I1109)</f>
        <v>0</v>
      </c>
      <c r="J1109" s="10">
        <f>SUM('დამტკ. ბიუჯ.'!J1109,'დამტკ. საკუთ.'!J1109)</f>
        <v>0</v>
      </c>
      <c r="K1109" s="10" t="s">
        <v>190</v>
      </c>
    </row>
    <row r="1110" spans="1:11" ht="15" customHeight="1" x14ac:dyDescent="0.25">
      <c r="A1110" t="str">
        <f t="shared" si="21"/>
        <v>a</v>
      </c>
      <c r="B1110" s="8"/>
      <c r="C1110" s="9" t="s">
        <v>12</v>
      </c>
      <c r="D1110" s="10">
        <f>SUM('დამტკ. ბიუჯ.'!D1110,'დამტკ. საკუთ.'!D1110)</f>
        <v>676000</v>
      </c>
      <c r="E1110" s="10">
        <f>SUM('დამტკ. ბიუჯ.'!E1110,'დამტკ. საკუთ.'!E1110)</f>
        <v>160000</v>
      </c>
      <c r="F1110" s="10">
        <f>SUM('დამტკ. ბიუჯ.'!F1110,'დამტკ. საკუთ.'!F1110)</f>
        <v>170000</v>
      </c>
      <c r="G1110" s="10">
        <f>SUM('დამტკ. ბიუჯ.'!G1110,'დამტკ. საკუთ.'!G1110)</f>
        <v>170000</v>
      </c>
      <c r="H1110" s="10">
        <f>SUM('დამტკ. ბიუჯ.'!H1110,'დამტკ. საკუთ.'!H1110)</f>
        <v>176000</v>
      </c>
      <c r="I1110" s="10">
        <f>SUM('დამტკ. ბიუჯ.'!I1110,'დამტკ. საკუთ.'!I1110)</f>
        <v>330000</v>
      </c>
      <c r="J1110" s="10">
        <f>SUM('დამტკ. ბიუჯ.'!J1110,'დამტკ. საკუთ.'!J1110)</f>
        <v>500000</v>
      </c>
      <c r="K1110" s="10" t="s">
        <v>190</v>
      </c>
    </row>
    <row r="1111" spans="1:11" ht="15" customHeight="1" x14ac:dyDescent="0.25">
      <c r="A1111" t="str">
        <f t="shared" si="21"/>
        <v>b</v>
      </c>
      <c r="B1111" s="8"/>
      <c r="C1111" s="9" t="s">
        <v>13</v>
      </c>
      <c r="D1111" s="10">
        <f>SUM('დამტკ. ბიუჯ.'!D1111,'დამტკ. საკუთ.'!D1111)</f>
        <v>0</v>
      </c>
      <c r="E1111" s="10">
        <f>SUM('დამტკ. ბიუჯ.'!E1111,'დამტკ. საკუთ.'!E1111)</f>
        <v>0</v>
      </c>
      <c r="F1111" s="10">
        <f>SUM('დამტკ. ბიუჯ.'!F1111,'დამტკ. საკუთ.'!F1111)</f>
        <v>0</v>
      </c>
      <c r="G1111" s="10">
        <f>SUM('დამტკ. ბიუჯ.'!G1111,'დამტკ. საკუთ.'!G1111)</f>
        <v>0</v>
      </c>
      <c r="H1111" s="10">
        <f>SUM('დამტკ. ბიუჯ.'!H1111,'დამტკ. საკუთ.'!H1111)</f>
        <v>0</v>
      </c>
      <c r="I1111" s="10">
        <f>SUM('დამტკ. ბიუჯ.'!I1111,'დამტკ. საკუთ.'!I1111)</f>
        <v>0</v>
      </c>
      <c r="J1111" s="10">
        <f>SUM('დამტკ. ბიუჯ.'!J1111,'დამტკ. საკუთ.'!J1111)</f>
        <v>0</v>
      </c>
      <c r="K1111" s="10" t="s">
        <v>190</v>
      </c>
    </row>
    <row r="1112" spans="1:11" ht="15" customHeight="1" x14ac:dyDescent="0.25">
      <c r="A1112" t="str">
        <f t="shared" si="21"/>
        <v>b</v>
      </c>
      <c r="B1112" s="8"/>
      <c r="C1112" s="9" t="s">
        <v>14</v>
      </c>
      <c r="D1112" s="10">
        <f>SUM('დამტკ. ბიუჯ.'!D1112,'დამტკ. საკუთ.'!D1112)</f>
        <v>0</v>
      </c>
      <c r="E1112" s="10">
        <f>SUM('დამტკ. ბიუჯ.'!E1112,'დამტკ. საკუთ.'!E1112)</f>
        <v>0</v>
      </c>
      <c r="F1112" s="10">
        <f>SUM('დამტკ. ბიუჯ.'!F1112,'დამტკ. საკუთ.'!F1112)</f>
        <v>0</v>
      </c>
      <c r="G1112" s="10">
        <f>SUM('დამტკ. ბიუჯ.'!G1112,'დამტკ. საკუთ.'!G1112)</f>
        <v>0</v>
      </c>
      <c r="H1112" s="10">
        <f>SUM('დამტკ. ბიუჯ.'!H1112,'დამტკ. საკუთ.'!H1112)</f>
        <v>0</v>
      </c>
      <c r="I1112" s="10">
        <f>SUM('დამტკ. ბიუჯ.'!I1112,'დამტკ. საკუთ.'!I1112)</f>
        <v>0</v>
      </c>
      <c r="J1112" s="10">
        <f>SUM('დამტკ. ბიუჯ.'!J1112,'დამტკ. საკუთ.'!J1112)</f>
        <v>0</v>
      </c>
      <c r="K1112" s="10" t="s">
        <v>190</v>
      </c>
    </row>
    <row r="1113" spans="1:11" ht="15" customHeight="1" x14ac:dyDescent="0.25">
      <c r="A1113" t="str">
        <f t="shared" si="21"/>
        <v>b</v>
      </c>
      <c r="B1113" s="8"/>
      <c r="C1113" s="9" t="s">
        <v>15</v>
      </c>
      <c r="D1113" s="10">
        <f>SUM('დამტკ. ბიუჯ.'!D1113,'დამტკ. საკუთ.'!D1113)</f>
        <v>0</v>
      </c>
      <c r="E1113" s="10">
        <f>SUM('დამტკ. ბიუჯ.'!E1113,'დამტკ. საკუთ.'!E1113)</f>
        <v>0</v>
      </c>
      <c r="F1113" s="10">
        <f>SUM('დამტკ. ბიუჯ.'!F1113,'დამტკ. საკუთ.'!F1113)</f>
        <v>0</v>
      </c>
      <c r="G1113" s="10">
        <f>SUM('დამტკ. ბიუჯ.'!G1113,'დამტკ. საკუთ.'!G1113)</f>
        <v>0</v>
      </c>
      <c r="H1113" s="10">
        <f>SUM('დამტკ. ბიუჯ.'!H1113,'დამტკ. საკუთ.'!H1113)</f>
        <v>0</v>
      </c>
      <c r="I1113" s="10">
        <f>SUM('დამტკ. ბიუჯ.'!I1113,'დამტკ. საკუთ.'!I1113)</f>
        <v>0</v>
      </c>
      <c r="J1113" s="10">
        <f>SUM('დამტკ. ბიუჯ.'!J1113,'დამტკ. საკუთ.'!J1113)</f>
        <v>0</v>
      </c>
      <c r="K1113" s="10" t="s">
        <v>190</v>
      </c>
    </row>
    <row r="1114" spans="1:11" ht="15" customHeight="1" x14ac:dyDescent="0.25">
      <c r="A1114" t="str">
        <f t="shared" si="21"/>
        <v>b</v>
      </c>
      <c r="B1114" s="8"/>
      <c r="C1114" s="9" t="s">
        <v>16</v>
      </c>
      <c r="D1114" s="10">
        <f>SUM('დამტკ. ბიუჯ.'!D1114,'დამტკ. საკუთ.'!D1114)</f>
        <v>0</v>
      </c>
      <c r="E1114" s="10">
        <f>SUM('დამტკ. ბიუჯ.'!E1114,'დამტკ. საკუთ.'!E1114)</f>
        <v>0</v>
      </c>
      <c r="F1114" s="10">
        <f>SUM('დამტკ. ბიუჯ.'!F1114,'დამტკ. საკუთ.'!F1114)</f>
        <v>0</v>
      </c>
      <c r="G1114" s="10">
        <f>SUM('დამტკ. ბიუჯ.'!G1114,'დამტკ. საკუთ.'!G1114)</f>
        <v>0</v>
      </c>
      <c r="H1114" s="10">
        <f>SUM('დამტკ. ბიუჯ.'!H1114,'დამტკ. საკუთ.'!H1114)</f>
        <v>0</v>
      </c>
      <c r="I1114" s="10">
        <f>SUM('დამტკ. ბიუჯ.'!I1114,'დამტკ. საკუთ.'!I1114)</f>
        <v>0</v>
      </c>
      <c r="J1114" s="10">
        <f>SUM('დამტკ. ბიუჯ.'!J1114,'დამტკ. საკუთ.'!J1114)</f>
        <v>0</v>
      </c>
      <c r="K1114" s="10" t="s">
        <v>190</v>
      </c>
    </row>
    <row r="1115" spans="1:11" ht="15" customHeight="1" x14ac:dyDescent="0.25">
      <c r="A1115" t="str">
        <f t="shared" si="21"/>
        <v>b</v>
      </c>
      <c r="B1115" s="8"/>
      <c r="C1115" s="9" t="s">
        <v>17</v>
      </c>
      <c r="D1115" s="10">
        <f>SUM('დამტკ. ბიუჯ.'!D1115,'დამტკ. საკუთ.'!D1115)</f>
        <v>0</v>
      </c>
      <c r="E1115" s="10">
        <f>SUM('დამტკ. ბიუჯ.'!E1115,'დამტკ. საკუთ.'!E1115)</f>
        <v>0</v>
      </c>
      <c r="F1115" s="10">
        <f>SUM('დამტკ. ბიუჯ.'!F1115,'დამტკ. საკუთ.'!F1115)</f>
        <v>0</v>
      </c>
      <c r="G1115" s="10">
        <f>SUM('დამტკ. ბიუჯ.'!G1115,'დამტკ. საკუთ.'!G1115)</f>
        <v>0</v>
      </c>
      <c r="H1115" s="10">
        <f>SUM('დამტკ. ბიუჯ.'!H1115,'დამტკ. საკუთ.'!H1115)</f>
        <v>0</v>
      </c>
      <c r="I1115" s="10">
        <f>SUM('დამტკ. ბიუჯ.'!I1115,'დამტკ. საკუთ.'!I1115)</f>
        <v>0</v>
      </c>
      <c r="J1115" s="10">
        <f>SUM('დამტკ. ბიუჯ.'!J1115,'დამტკ. საკუთ.'!J1115)</f>
        <v>0</v>
      </c>
      <c r="K1115" s="10" t="s">
        <v>190</v>
      </c>
    </row>
    <row r="1116" spans="1:11" ht="15" customHeight="1" x14ac:dyDescent="0.25">
      <c r="A1116" t="str">
        <f t="shared" si="21"/>
        <v>b</v>
      </c>
      <c r="B1116" s="5"/>
      <c r="C1116" s="6" t="s">
        <v>18</v>
      </c>
      <c r="D1116" s="7">
        <f>SUM('დამტკ. ბიუჯ.'!D1116,'დამტკ. საკუთ.'!D1116)</f>
        <v>0</v>
      </c>
      <c r="E1116" s="7">
        <f>SUM('დამტკ. ბიუჯ.'!E1116,'დამტკ. საკუთ.'!E1116)</f>
        <v>0</v>
      </c>
      <c r="F1116" s="7">
        <f>SUM('დამტკ. ბიუჯ.'!F1116,'დამტკ. საკუთ.'!F1116)</f>
        <v>0</v>
      </c>
      <c r="G1116" s="7">
        <f>SUM('დამტკ. ბიუჯ.'!G1116,'დამტკ. საკუთ.'!G1116)</f>
        <v>0</v>
      </c>
      <c r="H1116" s="7">
        <f>SUM('დამტკ. ბიუჯ.'!H1116,'დამტკ. საკუთ.'!H1116)</f>
        <v>0</v>
      </c>
      <c r="I1116" s="7">
        <f>SUM('დამტკ. ბიუჯ.'!I1116,'დამტკ. საკუთ.'!I1116)</f>
        <v>0</v>
      </c>
      <c r="J1116" s="7">
        <f>SUM('დამტკ. ბიუჯ.'!J1116,'დამტკ. საკუთ.'!J1116)</f>
        <v>0</v>
      </c>
      <c r="K1116" s="7" t="s">
        <v>190</v>
      </c>
    </row>
    <row r="1117" spans="1:11" ht="15" customHeight="1" x14ac:dyDescent="0.25">
      <c r="A1117" t="str">
        <f t="shared" si="21"/>
        <v>b</v>
      </c>
      <c r="B1117" s="5"/>
      <c r="C1117" s="6" t="s">
        <v>19</v>
      </c>
      <c r="D1117" s="7">
        <f>SUM('დამტკ. ბიუჯ.'!D1117,'დამტკ. საკუთ.'!D1117)</f>
        <v>0</v>
      </c>
      <c r="E1117" s="7">
        <f>SUM('დამტკ. ბიუჯ.'!E1117,'დამტკ. საკუთ.'!E1117)</f>
        <v>0</v>
      </c>
      <c r="F1117" s="7">
        <f>SUM('დამტკ. ბიუჯ.'!F1117,'დამტკ. საკუთ.'!F1117)</f>
        <v>0</v>
      </c>
      <c r="G1117" s="7">
        <f>SUM('დამტკ. ბიუჯ.'!G1117,'დამტკ. საკუთ.'!G1117)</f>
        <v>0</v>
      </c>
      <c r="H1117" s="7">
        <f>SUM('დამტკ. ბიუჯ.'!H1117,'დამტკ. საკუთ.'!H1117)</f>
        <v>0</v>
      </c>
      <c r="I1117" s="7">
        <f>SUM('დამტკ. ბიუჯ.'!I1117,'დამტკ. საკუთ.'!I1117)</f>
        <v>0</v>
      </c>
      <c r="J1117" s="7">
        <f>SUM('დამტკ. ბიუჯ.'!J1117,'დამტკ. საკუთ.'!J1117)</f>
        <v>0</v>
      </c>
      <c r="K1117" s="7" t="s">
        <v>190</v>
      </c>
    </row>
    <row r="1118" spans="1:11" ht="15.75" customHeight="1" thickBot="1" x14ac:dyDescent="0.3">
      <c r="A1118" t="str">
        <f t="shared" si="21"/>
        <v>b</v>
      </c>
      <c r="B1118" s="11"/>
      <c r="C1118" s="12" t="s">
        <v>20</v>
      </c>
      <c r="D1118" s="13">
        <f>SUM('დამტკ. ბიუჯ.'!D1118,'დამტკ. საკუთ.'!D1118)</f>
        <v>0</v>
      </c>
      <c r="E1118" s="13">
        <f>SUM('დამტკ. ბიუჯ.'!E1118,'დამტკ. საკუთ.'!E1118)</f>
        <v>0</v>
      </c>
      <c r="F1118" s="13">
        <f>SUM('დამტკ. ბიუჯ.'!F1118,'დამტკ. საკუთ.'!F1118)</f>
        <v>0</v>
      </c>
      <c r="G1118" s="13">
        <f>SUM('დამტკ. ბიუჯ.'!G1118,'დამტკ. საკუთ.'!G1118)</f>
        <v>0</v>
      </c>
      <c r="H1118" s="13">
        <f>SUM('დამტკ. ბიუჯ.'!H1118,'დამტკ. საკუთ.'!H1118)</f>
        <v>0</v>
      </c>
      <c r="I1118" s="13">
        <f>SUM('დამტკ. ბიუჯ.'!I1118,'დამტკ. საკუთ.'!I1118)</f>
        <v>0</v>
      </c>
      <c r="J1118" s="13">
        <f>SUM('დამტკ. ბიუჯ.'!J1118,'დამტკ. საკუთ.'!J1118)</f>
        <v>0</v>
      </c>
      <c r="K1118" s="13" t="s">
        <v>190</v>
      </c>
    </row>
    <row r="1119" spans="1:11" ht="32.25" customHeight="1" thickTop="1" thickBot="1" x14ac:dyDescent="0.3">
      <c r="A1119" t="str">
        <f t="shared" si="21"/>
        <v>a</v>
      </c>
      <c r="B1119" s="16" t="s">
        <v>178</v>
      </c>
      <c r="C1119" s="4" t="s">
        <v>179</v>
      </c>
      <c r="D1119" s="4">
        <f>SUM('დამტკ. ბიუჯ.'!D1119,'დამტკ. საკუთ.'!D1119)</f>
        <v>575000</v>
      </c>
      <c r="E1119" s="4">
        <f>SUM('დამტკ. ბიუჯ.'!E1119,'დამტკ. საკუთ.'!E1119)</f>
        <v>84000</v>
      </c>
      <c r="F1119" s="4">
        <f>SUM('დამტკ. ბიუჯ.'!F1119,'დამტკ. საკუთ.'!F1119)</f>
        <v>163000</v>
      </c>
      <c r="G1119" s="4">
        <f>SUM('დამტკ. ბიუჯ.'!G1119,'დამტკ. საკუთ.'!G1119)</f>
        <v>163000</v>
      </c>
      <c r="H1119" s="4">
        <f>SUM('დამტკ. ბიუჯ.'!H1119,'დამტკ. საკუთ.'!H1119)</f>
        <v>165000</v>
      </c>
      <c r="I1119" s="4">
        <f>SUM('დამტკ. ბიუჯ.'!I1119,'დამტკ. საკუთ.'!I1119)</f>
        <v>247000</v>
      </c>
      <c r="J1119" s="4">
        <f>SUM('დამტკ. ბიუჯ.'!J1119,'დამტკ. საკუთ.'!J1119)</f>
        <v>410000</v>
      </c>
      <c r="K1119" s="4" t="s">
        <v>187</v>
      </c>
    </row>
    <row r="1120" spans="1:11" ht="15.75" customHeight="1" thickTop="1" x14ac:dyDescent="0.25">
      <c r="A1120" t="str">
        <f t="shared" si="21"/>
        <v>a</v>
      </c>
      <c r="B1120" s="5"/>
      <c r="C1120" s="6" t="s">
        <v>10</v>
      </c>
      <c r="D1120" s="7">
        <f>SUM('დამტკ. ბიუჯ.'!D1120,'დამტკ. საკუთ.'!D1120)</f>
        <v>575000</v>
      </c>
      <c r="E1120" s="7">
        <f>SUM('დამტკ. ბიუჯ.'!E1120,'დამტკ. საკუთ.'!E1120)</f>
        <v>84000</v>
      </c>
      <c r="F1120" s="7">
        <f>SUM('დამტკ. ბიუჯ.'!F1120,'დამტკ. საკუთ.'!F1120)</f>
        <v>163000</v>
      </c>
      <c r="G1120" s="7">
        <f>SUM('დამტკ. ბიუჯ.'!G1120,'დამტკ. საკუთ.'!G1120)</f>
        <v>163000</v>
      </c>
      <c r="H1120" s="7">
        <f>SUM('დამტკ. ბიუჯ.'!H1120,'დამტკ. საკუთ.'!H1120)</f>
        <v>165000</v>
      </c>
      <c r="I1120" s="7">
        <f>SUM('დამტკ. ბიუჯ.'!I1120,'დამტკ. საკუთ.'!I1120)</f>
        <v>247000</v>
      </c>
      <c r="J1120" s="7">
        <f>SUM('დამტკ. ბიუჯ.'!J1120,'დამტკ. საკუთ.'!J1120)</f>
        <v>410000</v>
      </c>
      <c r="K1120" s="7" t="s">
        <v>187</v>
      </c>
    </row>
    <row r="1121" spans="1:11" ht="15" customHeight="1" x14ac:dyDescent="0.25">
      <c r="A1121" t="str">
        <f t="shared" si="21"/>
        <v>b</v>
      </c>
      <c r="B1121" s="8"/>
      <c r="C1121" s="9" t="s">
        <v>11</v>
      </c>
      <c r="D1121" s="10">
        <f>SUM('დამტკ. ბიუჯ.'!D1121,'დამტკ. საკუთ.'!D1121)</f>
        <v>0</v>
      </c>
      <c r="E1121" s="10">
        <f>SUM('დამტკ. ბიუჯ.'!E1121,'დამტკ. საკუთ.'!E1121)</f>
        <v>0</v>
      </c>
      <c r="F1121" s="10">
        <f>SUM('დამტკ. ბიუჯ.'!F1121,'დამტკ. საკუთ.'!F1121)</f>
        <v>0</v>
      </c>
      <c r="G1121" s="10">
        <f>SUM('დამტკ. ბიუჯ.'!G1121,'დამტკ. საკუთ.'!G1121)</f>
        <v>0</v>
      </c>
      <c r="H1121" s="10">
        <f>SUM('დამტკ. ბიუჯ.'!H1121,'დამტკ. საკუთ.'!H1121)</f>
        <v>0</v>
      </c>
      <c r="I1121" s="10">
        <f>SUM('დამტკ. ბიუჯ.'!I1121,'დამტკ. საკუთ.'!I1121)</f>
        <v>0</v>
      </c>
      <c r="J1121" s="10">
        <f>SUM('დამტკ. ბიუჯ.'!J1121,'დამტკ. საკუთ.'!J1121)</f>
        <v>0</v>
      </c>
      <c r="K1121" s="10" t="s">
        <v>187</v>
      </c>
    </row>
    <row r="1122" spans="1:11" ht="15" customHeight="1" x14ac:dyDescent="0.25">
      <c r="A1122" t="str">
        <f t="shared" si="21"/>
        <v>a</v>
      </c>
      <c r="B1122" s="8"/>
      <c r="C1122" s="9" t="s">
        <v>12</v>
      </c>
      <c r="D1122" s="10">
        <f>SUM('დამტკ. ბიუჯ.'!D1122,'დამტკ. საკუთ.'!D1122)</f>
        <v>575000</v>
      </c>
      <c r="E1122" s="10">
        <f>SUM('დამტკ. ბიუჯ.'!E1122,'დამტკ. საკუთ.'!E1122)</f>
        <v>84000</v>
      </c>
      <c r="F1122" s="10">
        <f>SUM('დამტკ. ბიუჯ.'!F1122,'დამტკ. საკუთ.'!F1122)</f>
        <v>163000</v>
      </c>
      <c r="G1122" s="10">
        <f>SUM('დამტკ. ბიუჯ.'!G1122,'დამტკ. საკუთ.'!G1122)</f>
        <v>163000</v>
      </c>
      <c r="H1122" s="10">
        <f>SUM('დამტკ. ბიუჯ.'!H1122,'დამტკ. საკუთ.'!H1122)</f>
        <v>165000</v>
      </c>
      <c r="I1122" s="10">
        <f>SUM('დამტკ. ბიუჯ.'!I1122,'დამტკ. საკუთ.'!I1122)</f>
        <v>247000</v>
      </c>
      <c r="J1122" s="10">
        <f>SUM('დამტკ. ბიუჯ.'!J1122,'დამტკ. საკუთ.'!J1122)</f>
        <v>410000</v>
      </c>
      <c r="K1122" s="10" t="s">
        <v>187</v>
      </c>
    </row>
    <row r="1123" spans="1:11" ht="15" customHeight="1" x14ac:dyDescent="0.25">
      <c r="A1123" t="str">
        <f t="shared" si="21"/>
        <v>b</v>
      </c>
      <c r="B1123" s="8"/>
      <c r="C1123" s="9" t="s">
        <v>13</v>
      </c>
      <c r="D1123" s="10">
        <f>SUM('დამტკ. ბიუჯ.'!D1123,'დამტკ. საკუთ.'!D1123)</f>
        <v>0</v>
      </c>
      <c r="E1123" s="10">
        <f>SUM('დამტკ. ბიუჯ.'!E1123,'დამტკ. საკუთ.'!E1123)</f>
        <v>0</v>
      </c>
      <c r="F1123" s="10">
        <f>SUM('დამტკ. ბიუჯ.'!F1123,'დამტკ. საკუთ.'!F1123)</f>
        <v>0</v>
      </c>
      <c r="G1123" s="10">
        <f>SUM('დამტკ. ბიუჯ.'!G1123,'დამტკ. საკუთ.'!G1123)</f>
        <v>0</v>
      </c>
      <c r="H1123" s="10">
        <f>SUM('დამტკ. ბიუჯ.'!H1123,'დამტკ. საკუთ.'!H1123)</f>
        <v>0</v>
      </c>
      <c r="I1123" s="10">
        <f>SUM('დამტკ. ბიუჯ.'!I1123,'დამტკ. საკუთ.'!I1123)</f>
        <v>0</v>
      </c>
      <c r="J1123" s="10">
        <f>SUM('დამტკ. ბიუჯ.'!J1123,'დამტკ. საკუთ.'!J1123)</f>
        <v>0</v>
      </c>
      <c r="K1123" s="10" t="s">
        <v>187</v>
      </c>
    </row>
    <row r="1124" spans="1:11" ht="15" customHeight="1" x14ac:dyDescent="0.25">
      <c r="A1124" t="str">
        <f t="shared" si="21"/>
        <v>b</v>
      </c>
      <c r="B1124" s="8"/>
      <c r="C1124" s="9" t="s">
        <v>14</v>
      </c>
      <c r="D1124" s="10">
        <f>SUM('დამტკ. ბიუჯ.'!D1124,'დამტკ. საკუთ.'!D1124)</f>
        <v>0</v>
      </c>
      <c r="E1124" s="10">
        <f>SUM('დამტკ. ბიუჯ.'!E1124,'დამტკ. საკუთ.'!E1124)</f>
        <v>0</v>
      </c>
      <c r="F1124" s="10">
        <f>SUM('დამტკ. ბიუჯ.'!F1124,'დამტკ. საკუთ.'!F1124)</f>
        <v>0</v>
      </c>
      <c r="G1124" s="10">
        <f>SUM('დამტკ. ბიუჯ.'!G1124,'დამტკ. საკუთ.'!G1124)</f>
        <v>0</v>
      </c>
      <c r="H1124" s="10">
        <f>SUM('დამტკ. ბიუჯ.'!H1124,'დამტკ. საკუთ.'!H1124)</f>
        <v>0</v>
      </c>
      <c r="I1124" s="10">
        <f>SUM('დამტკ. ბიუჯ.'!I1124,'დამტკ. საკუთ.'!I1124)</f>
        <v>0</v>
      </c>
      <c r="J1124" s="10">
        <f>SUM('დამტკ. ბიუჯ.'!J1124,'დამტკ. საკუთ.'!J1124)</f>
        <v>0</v>
      </c>
      <c r="K1124" s="10" t="s">
        <v>187</v>
      </c>
    </row>
    <row r="1125" spans="1:11" ht="15" customHeight="1" x14ac:dyDescent="0.25">
      <c r="A1125" t="str">
        <f t="shared" si="21"/>
        <v>b</v>
      </c>
      <c r="B1125" s="8"/>
      <c r="C1125" s="9" t="s">
        <v>15</v>
      </c>
      <c r="D1125" s="10">
        <f>SUM('დამტკ. ბიუჯ.'!D1125,'დამტკ. საკუთ.'!D1125)</f>
        <v>0</v>
      </c>
      <c r="E1125" s="10">
        <f>SUM('დამტკ. ბიუჯ.'!E1125,'დამტკ. საკუთ.'!E1125)</f>
        <v>0</v>
      </c>
      <c r="F1125" s="10">
        <f>SUM('დამტკ. ბიუჯ.'!F1125,'დამტკ. საკუთ.'!F1125)</f>
        <v>0</v>
      </c>
      <c r="G1125" s="10">
        <f>SUM('დამტკ. ბიუჯ.'!G1125,'დამტკ. საკუთ.'!G1125)</f>
        <v>0</v>
      </c>
      <c r="H1125" s="10">
        <f>SUM('დამტკ. ბიუჯ.'!H1125,'დამტკ. საკუთ.'!H1125)</f>
        <v>0</v>
      </c>
      <c r="I1125" s="10">
        <f>SUM('დამტკ. ბიუჯ.'!I1125,'დამტკ. საკუთ.'!I1125)</f>
        <v>0</v>
      </c>
      <c r="J1125" s="10">
        <f>SUM('დამტკ. ბიუჯ.'!J1125,'დამტკ. საკუთ.'!J1125)</f>
        <v>0</v>
      </c>
      <c r="K1125" s="10" t="s">
        <v>187</v>
      </c>
    </row>
    <row r="1126" spans="1:11" ht="15" customHeight="1" x14ac:dyDescent="0.25">
      <c r="A1126" t="str">
        <f t="shared" si="21"/>
        <v>b</v>
      </c>
      <c r="B1126" s="8"/>
      <c r="C1126" s="9" t="s">
        <v>16</v>
      </c>
      <c r="D1126" s="10">
        <f>SUM('დამტკ. ბიუჯ.'!D1126,'დამტკ. საკუთ.'!D1126)</f>
        <v>0</v>
      </c>
      <c r="E1126" s="10">
        <f>SUM('დამტკ. ბიუჯ.'!E1126,'დამტკ. საკუთ.'!E1126)</f>
        <v>0</v>
      </c>
      <c r="F1126" s="10">
        <f>SUM('დამტკ. ბიუჯ.'!F1126,'დამტკ. საკუთ.'!F1126)</f>
        <v>0</v>
      </c>
      <c r="G1126" s="10">
        <f>SUM('დამტკ. ბიუჯ.'!G1126,'დამტკ. საკუთ.'!G1126)</f>
        <v>0</v>
      </c>
      <c r="H1126" s="10">
        <f>SUM('დამტკ. ბიუჯ.'!H1126,'დამტკ. საკუთ.'!H1126)</f>
        <v>0</v>
      </c>
      <c r="I1126" s="10">
        <f>SUM('დამტკ. ბიუჯ.'!I1126,'დამტკ. საკუთ.'!I1126)</f>
        <v>0</v>
      </c>
      <c r="J1126" s="10">
        <f>SUM('დამტკ. ბიუჯ.'!J1126,'დამტკ. საკუთ.'!J1126)</f>
        <v>0</v>
      </c>
      <c r="K1126" s="10" t="s">
        <v>187</v>
      </c>
    </row>
    <row r="1127" spans="1:11" ht="15" customHeight="1" x14ac:dyDescent="0.25">
      <c r="A1127" t="str">
        <f t="shared" si="21"/>
        <v>b</v>
      </c>
      <c r="B1127" s="8"/>
      <c r="C1127" s="9" t="s">
        <v>17</v>
      </c>
      <c r="D1127" s="10">
        <f>SUM('დამტკ. ბიუჯ.'!D1127,'დამტკ. საკუთ.'!D1127)</f>
        <v>0</v>
      </c>
      <c r="E1127" s="10">
        <f>SUM('დამტკ. ბიუჯ.'!E1127,'დამტკ. საკუთ.'!E1127)</f>
        <v>0</v>
      </c>
      <c r="F1127" s="10">
        <f>SUM('დამტკ. ბიუჯ.'!F1127,'დამტკ. საკუთ.'!F1127)</f>
        <v>0</v>
      </c>
      <c r="G1127" s="10">
        <f>SUM('დამტკ. ბიუჯ.'!G1127,'დამტკ. საკუთ.'!G1127)</f>
        <v>0</v>
      </c>
      <c r="H1127" s="10">
        <f>SUM('დამტკ. ბიუჯ.'!H1127,'დამტკ. საკუთ.'!H1127)</f>
        <v>0</v>
      </c>
      <c r="I1127" s="10">
        <f>SUM('დამტკ. ბიუჯ.'!I1127,'დამტკ. საკუთ.'!I1127)</f>
        <v>0</v>
      </c>
      <c r="J1127" s="10">
        <f>SUM('დამტკ. ბიუჯ.'!J1127,'დამტკ. საკუთ.'!J1127)</f>
        <v>0</v>
      </c>
      <c r="K1127" s="10" t="s">
        <v>187</v>
      </c>
    </row>
    <row r="1128" spans="1:11" ht="15" customHeight="1" x14ac:dyDescent="0.25">
      <c r="A1128" t="str">
        <f t="shared" si="21"/>
        <v>b</v>
      </c>
      <c r="B1128" s="5"/>
      <c r="C1128" s="6" t="s">
        <v>18</v>
      </c>
      <c r="D1128" s="7">
        <f>SUM('დამტკ. ბიუჯ.'!D1128,'დამტკ. საკუთ.'!D1128)</f>
        <v>0</v>
      </c>
      <c r="E1128" s="7">
        <f>SUM('დამტკ. ბიუჯ.'!E1128,'დამტკ. საკუთ.'!E1128)</f>
        <v>0</v>
      </c>
      <c r="F1128" s="7">
        <f>SUM('დამტკ. ბიუჯ.'!F1128,'დამტკ. საკუთ.'!F1128)</f>
        <v>0</v>
      </c>
      <c r="G1128" s="7">
        <f>SUM('დამტკ. ბიუჯ.'!G1128,'დამტკ. საკუთ.'!G1128)</f>
        <v>0</v>
      </c>
      <c r="H1128" s="7">
        <f>SUM('დამტკ. ბიუჯ.'!H1128,'დამტკ. საკუთ.'!H1128)</f>
        <v>0</v>
      </c>
      <c r="I1128" s="7">
        <f>SUM('დამტკ. ბიუჯ.'!I1128,'დამტკ. საკუთ.'!I1128)</f>
        <v>0</v>
      </c>
      <c r="J1128" s="7">
        <f>SUM('დამტკ. ბიუჯ.'!J1128,'დამტკ. საკუთ.'!J1128)</f>
        <v>0</v>
      </c>
      <c r="K1128" s="7" t="s">
        <v>187</v>
      </c>
    </row>
    <row r="1129" spans="1:11" ht="15" customHeight="1" x14ac:dyDescent="0.25">
      <c r="A1129" t="str">
        <f t="shared" si="21"/>
        <v>b</v>
      </c>
      <c r="B1129" s="5"/>
      <c r="C1129" s="6" t="s">
        <v>19</v>
      </c>
      <c r="D1129" s="7">
        <f>SUM('დამტკ. ბიუჯ.'!D1129,'დამტკ. საკუთ.'!D1129)</f>
        <v>0</v>
      </c>
      <c r="E1129" s="7">
        <f>SUM('დამტკ. ბიუჯ.'!E1129,'დამტკ. საკუთ.'!E1129)</f>
        <v>0</v>
      </c>
      <c r="F1129" s="7">
        <f>SUM('დამტკ. ბიუჯ.'!F1129,'დამტკ. საკუთ.'!F1129)</f>
        <v>0</v>
      </c>
      <c r="G1129" s="7">
        <f>SUM('დამტკ. ბიუჯ.'!G1129,'დამტკ. საკუთ.'!G1129)</f>
        <v>0</v>
      </c>
      <c r="H1129" s="7">
        <f>SUM('დამტკ. ბიუჯ.'!H1129,'დამტკ. საკუთ.'!H1129)</f>
        <v>0</v>
      </c>
      <c r="I1129" s="7">
        <f>SUM('დამტკ. ბიუჯ.'!I1129,'დამტკ. საკუთ.'!I1129)</f>
        <v>0</v>
      </c>
      <c r="J1129" s="7">
        <f>SUM('დამტკ. ბიუჯ.'!J1129,'დამტკ. საკუთ.'!J1129)</f>
        <v>0</v>
      </c>
      <c r="K1129" s="7" t="s">
        <v>187</v>
      </c>
    </row>
    <row r="1130" spans="1:11" ht="15.75" customHeight="1" thickBot="1" x14ac:dyDescent="0.3">
      <c r="A1130" t="str">
        <f t="shared" si="21"/>
        <v>b</v>
      </c>
      <c r="B1130" s="11"/>
      <c r="C1130" s="12" t="s">
        <v>20</v>
      </c>
      <c r="D1130" s="13">
        <f>SUM('დამტკ. ბიუჯ.'!D1130,'დამტკ. საკუთ.'!D1130)</f>
        <v>0</v>
      </c>
      <c r="E1130" s="13">
        <f>SUM('დამტკ. ბიუჯ.'!E1130,'დამტკ. საკუთ.'!E1130)</f>
        <v>0</v>
      </c>
      <c r="F1130" s="13">
        <f>SUM('დამტკ. ბიუჯ.'!F1130,'დამტკ. საკუთ.'!F1130)</f>
        <v>0</v>
      </c>
      <c r="G1130" s="13">
        <f>SUM('დამტკ. ბიუჯ.'!G1130,'დამტკ. საკუთ.'!G1130)</f>
        <v>0</v>
      </c>
      <c r="H1130" s="13">
        <f>SUM('დამტკ. ბიუჯ.'!H1130,'დამტკ. საკუთ.'!H1130)</f>
        <v>0</v>
      </c>
      <c r="I1130" s="13">
        <f>SUM('დამტკ. ბიუჯ.'!I1130,'დამტკ. საკუთ.'!I1130)</f>
        <v>0</v>
      </c>
      <c r="J1130" s="13">
        <f>SUM('დამტკ. ბიუჯ.'!J1130,'დამტკ. საკუთ.'!J1130)</f>
        <v>0</v>
      </c>
      <c r="K1130" s="13" t="s">
        <v>187</v>
      </c>
    </row>
    <row r="1131" spans="1:11" ht="46.5" customHeight="1" thickTop="1" thickBot="1" x14ac:dyDescent="0.3">
      <c r="A1131" t="str">
        <f t="shared" si="21"/>
        <v>a</v>
      </c>
      <c r="B1131" s="3" t="s">
        <v>180</v>
      </c>
      <c r="C1131" s="14" t="s">
        <v>181</v>
      </c>
      <c r="D1131" s="4">
        <f>SUM('დამტკ. ბიუჯ.'!D1131,'დამტკ. საკუთ.'!D1131)</f>
        <v>2014000</v>
      </c>
      <c r="E1131" s="4">
        <f>SUM('დამტკ. ბიუჯ.'!E1131,'დამტკ. საკუთ.'!E1131)</f>
        <v>0</v>
      </c>
      <c r="F1131" s="4">
        <f>SUM('დამტკ. ბიუჯ.'!F1131,'დამტკ. საკუთ.'!F1131)</f>
        <v>79000</v>
      </c>
      <c r="G1131" s="4">
        <f>SUM('დამტკ. ბიუჯ.'!G1131,'დამტკ. საკუთ.'!G1131)</f>
        <v>500000</v>
      </c>
      <c r="H1131" s="4">
        <f>SUM('დამტკ. ბიუჯ.'!H1131,'დამტკ. საკუთ.'!H1131)</f>
        <v>1435000</v>
      </c>
      <c r="I1131" s="4">
        <f>SUM('დამტკ. ბიუჯ.'!I1131,'დამტკ. საკუთ.'!I1131)</f>
        <v>79000</v>
      </c>
      <c r="J1131" s="4">
        <f>SUM('დამტკ. ბიუჯ.'!J1131,'დამტკ. საკუთ.'!J1131)</f>
        <v>579000</v>
      </c>
      <c r="K1131" s="4" t="s">
        <v>190</v>
      </c>
    </row>
    <row r="1132" spans="1:11" ht="15.75" customHeight="1" thickTop="1" x14ac:dyDescent="0.25">
      <c r="A1132" t="str">
        <f t="shared" si="21"/>
        <v>a</v>
      </c>
      <c r="B1132" s="5"/>
      <c r="C1132" s="6" t="s">
        <v>10</v>
      </c>
      <c r="D1132" s="7">
        <f>SUM('დამტკ. ბიუჯ.'!D1132,'დამტკ. საკუთ.'!D1132)</f>
        <v>2014000</v>
      </c>
      <c r="E1132" s="7">
        <f>SUM('დამტკ. ბიუჯ.'!E1132,'დამტკ. საკუთ.'!E1132)</f>
        <v>0</v>
      </c>
      <c r="F1132" s="7">
        <f>SUM('დამტკ. ბიუჯ.'!F1132,'დამტკ. საკუთ.'!F1132)</f>
        <v>79000</v>
      </c>
      <c r="G1132" s="7">
        <f>SUM('დამტკ. ბიუჯ.'!G1132,'დამტკ. საკუთ.'!G1132)</f>
        <v>500000</v>
      </c>
      <c r="H1132" s="7">
        <f>SUM('დამტკ. ბიუჯ.'!H1132,'დამტკ. საკუთ.'!H1132)</f>
        <v>1435000</v>
      </c>
      <c r="I1132" s="7">
        <f>SUM('დამტკ. ბიუჯ.'!I1132,'დამტკ. საკუთ.'!I1132)</f>
        <v>79000</v>
      </c>
      <c r="J1132" s="7">
        <f>SUM('დამტკ. ბიუჯ.'!J1132,'დამტკ. საკუთ.'!J1132)</f>
        <v>579000</v>
      </c>
      <c r="K1132" s="7" t="s">
        <v>190</v>
      </c>
    </row>
    <row r="1133" spans="1:11" ht="15" customHeight="1" x14ac:dyDescent="0.25">
      <c r="A1133" t="str">
        <f t="shared" si="21"/>
        <v>b</v>
      </c>
      <c r="B1133" s="8"/>
      <c r="C1133" s="9" t="s">
        <v>11</v>
      </c>
      <c r="D1133" s="10">
        <f>SUM('დამტკ. ბიუჯ.'!D1133,'დამტკ. საკუთ.'!D1133)</f>
        <v>0</v>
      </c>
      <c r="E1133" s="10">
        <f>SUM('დამტკ. ბიუჯ.'!E1133,'დამტკ. საკუთ.'!E1133)</f>
        <v>0</v>
      </c>
      <c r="F1133" s="10">
        <f>SUM('დამტკ. ბიუჯ.'!F1133,'დამტკ. საკუთ.'!F1133)</f>
        <v>0</v>
      </c>
      <c r="G1133" s="10">
        <f>SUM('დამტკ. ბიუჯ.'!G1133,'დამტკ. საკუთ.'!G1133)</f>
        <v>0</v>
      </c>
      <c r="H1133" s="10">
        <f>SUM('დამტკ. ბიუჯ.'!H1133,'დამტკ. საკუთ.'!H1133)</f>
        <v>0</v>
      </c>
      <c r="I1133" s="10">
        <f>SUM('დამტკ. ბიუჯ.'!I1133,'დამტკ. საკუთ.'!I1133)</f>
        <v>0</v>
      </c>
      <c r="J1133" s="10">
        <f>SUM('დამტკ. ბიუჯ.'!J1133,'დამტკ. საკუთ.'!J1133)</f>
        <v>0</v>
      </c>
      <c r="K1133" s="10" t="s">
        <v>190</v>
      </c>
    </row>
    <row r="1134" spans="1:11" ht="15" customHeight="1" x14ac:dyDescent="0.25">
      <c r="A1134" t="str">
        <f t="shared" si="21"/>
        <v>a</v>
      </c>
      <c r="B1134" s="8"/>
      <c r="C1134" s="9" t="s">
        <v>12</v>
      </c>
      <c r="D1134" s="10">
        <f>SUM('დამტკ. ბიუჯ.'!D1134,'დამტკ. საკუთ.'!D1134)</f>
        <v>2014000</v>
      </c>
      <c r="E1134" s="10">
        <f>SUM('დამტკ. ბიუჯ.'!E1134,'დამტკ. საკუთ.'!E1134)</f>
        <v>0</v>
      </c>
      <c r="F1134" s="10">
        <f>SUM('დამტკ. ბიუჯ.'!F1134,'დამტკ. საკუთ.'!F1134)</f>
        <v>79000</v>
      </c>
      <c r="G1134" s="10">
        <f>SUM('დამტკ. ბიუჯ.'!G1134,'დამტკ. საკუთ.'!G1134)</f>
        <v>500000</v>
      </c>
      <c r="H1134" s="10">
        <f>SUM('დამტკ. ბიუჯ.'!H1134,'დამტკ. საკუთ.'!H1134)</f>
        <v>1435000</v>
      </c>
      <c r="I1134" s="10">
        <f>SUM('დამტკ. ბიუჯ.'!I1134,'დამტკ. საკუთ.'!I1134)</f>
        <v>79000</v>
      </c>
      <c r="J1134" s="10">
        <f>SUM('დამტკ. ბიუჯ.'!J1134,'დამტკ. საკუთ.'!J1134)</f>
        <v>579000</v>
      </c>
      <c r="K1134" s="10" t="s">
        <v>190</v>
      </c>
    </row>
    <row r="1135" spans="1:11" ht="15" customHeight="1" x14ac:dyDescent="0.25">
      <c r="A1135" t="str">
        <f t="shared" si="21"/>
        <v>b</v>
      </c>
      <c r="B1135" s="8"/>
      <c r="C1135" s="9" t="s">
        <v>13</v>
      </c>
      <c r="D1135" s="10">
        <f>SUM('დამტკ. ბიუჯ.'!D1135,'დამტკ. საკუთ.'!D1135)</f>
        <v>0</v>
      </c>
      <c r="E1135" s="10">
        <f>SUM('დამტკ. ბიუჯ.'!E1135,'დამტკ. საკუთ.'!E1135)</f>
        <v>0</v>
      </c>
      <c r="F1135" s="10">
        <f>SUM('დამტკ. ბიუჯ.'!F1135,'დამტკ. საკუთ.'!F1135)</f>
        <v>0</v>
      </c>
      <c r="G1135" s="10">
        <f>SUM('დამტკ. ბიუჯ.'!G1135,'დამტკ. საკუთ.'!G1135)</f>
        <v>0</v>
      </c>
      <c r="H1135" s="10">
        <f>SUM('დამტკ. ბიუჯ.'!H1135,'დამტკ. საკუთ.'!H1135)</f>
        <v>0</v>
      </c>
      <c r="I1135" s="10">
        <f>SUM('დამტკ. ბიუჯ.'!I1135,'დამტკ. საკუთ.'!I1135)</f>
        <v>0</v>
      </c>
      <c r="J1135" s="10">
        <f>SUM('დამტკ. ბიუჯ.'!J1135,'დამტკ. საკუთ.'!J1135)</f>
        <v>0</v>
      </c>
      <c r="K1135" s="10" t="s">
        <v>190</v>
      </c>
    </row>
    <row r="1136" spans="1:11" ht="15" customHeight="1" x14ac:dyDescent="0.25">
      <c r="A1136" t="str">
        <f t="shared" ref="A1136:A1142" si="22">IF(OR(D1136&lt;&gt;0,E1136&lt;&gt;0,F1136&lt;&gt;0,G1136&lt;&gt;0,H1136&lt;&gt;0,),"a","b")</f>
        <v>b</v>
      </c>
      <c r="B1136" s="8"/>
      <c r="C1136" s="9" t="s">
        <v>14</v>
      </c>
      <c r="D1136" s="10">
        <f>SUM('დამტკ. ბიუჯ.'!D1136,'დამტკ. საკუთ.'!D1136)</f>
        <v>0</v>
      </c>
      <c r="E1136" s="10">
        <f>SUM('დამტკ. ბიუჯ.'!E1136,'დამტკ. საკუთ.'!E1136)</f>
        <v>0</v>
      </c>
      <c r="F1136" s="10">
        <f>SUM('დამტკ. ბიუჯ.'!F1136,'დამტკ. საკუთ.'!F1136)</f>
        <v>0</v>
      </c>
      <c r="G1136" s="10">
        <f>SUM('დამტკ. ბიუჯ.'!G1136,'დამტკ. საკუთ.'!G1136)</f>
        <v>0</v>
      </c>
      <c r="H1136" s="10">
        <f>SUM('დამტკ. ბიუჯ.'!H1136,'დამტკ. საკუთ.'!H1136)</f>
        <v>0</v>
      </c>
      <c r="I1136" s="10">
        <f>SUM('დამტკ. ბიუჯ.'!I1136,'დამტკ. საკუთ.'!I1136)</f>
        <v>0</v>
      </c>
      <c r="J1136" s="10">
        <f>SUM('დამტკ. ბიუჯ.'!J1136,'დამტკ. საკუთ.'!J1136)</f>
        <v>0</v>
      </c>
      <c r="K1136" s="10" t="s">
        <v>190</v>
      </c>
    </row>
    <row r="1137" spans="1:11" ht="15" customHeight="1" x14ac:dyDescent="0.25">
      <c r="A1137" t="str">
        <f t="shared" si="22"/>
        <v>b</v>
      </c>
      <c r="B1137" s="8"/>
      <c r="C1137" s="9" t="s">
        <v>15</v>
      </c>
      <c r="D1137" s="10">
        <f>SUM('დამტკ. ბიუჯ.'!D1137,'დამტკ. საკუთ.'!D1137)</f>
        <v>0</v>
      </c>
      <c r="E1137" s="10">
        <f>SUM('დამტკ. ბიუჯ.'!E1137,'დამტკ. საკუთ.'!E1137)</f>
        <v>0</v>
      </c>
      <c r="F1137" s="10">
        <f>SUM('დამტკ. ბიუჯ.'!F1137,'დამტკ. საკუთ.'!F1137)</f>
        <v>0</v>
      </c>
      <c r="G1137" s="10">
        <f>SUM('დამტკ. ბიუჯ.'!G1137,'დამტკ. საკუთ.'!G1137)</f>
        <v>0</v>
      </c>
      <c r="H1137" s="10">
        <f>SUM('დამტკ. ბიუჯ.'!H1137,'დამტკ. საკუთ.'!H1137)</f>
        <v>0</v>
      </c>
      <c r="I1137" s="10">
        <f>SUM('დამტკ. ბიუჯ.'!I1137,'დამტკ. საკუთ.'!I1137)</f>
        <v>0</v>
      </c>
      <c r="J1137" s="10">
        <f>SUM('დამტკ. ბიუჯ.'!J1137,'დამტკ. საკუთ.'!J1137)</f>
        <v>0</v>
      </c>
      <c r="K1137" s="10" t="s">
        <v>190</v>
      </c>
    </row>
    <row r="1138" spans="1:11" ht="15" customHeight="1" x14ac:dyDescent="0.25">
      <c r="A1138" t="str">
        <f t="shared" si="22"/>
        <v>b</v>
      </c>
      <c r="B1138" s="8"/>
      <c r="C1138" s="9" t="s">
        <v>16</v>
      </c>
      <c r="D1138" s="10">
        <f>SUM('დამტკ. ბიუჯ.'!D1138,'დამტკ. საკუთ.'!D1138)</f>
        <v>0</v>
      </c>
      <c r="E1138" s="10">
        <f>SUM('დამტკ. ბიუჯ.'!E1138,'დამტკ. საკუთ.'!E1138)</f>
        <v>0</v>
      </c>
      <c r="F1138" s="10">
        <f>SUM('დამტკ. ბიუჯ.'!F1138,'დამტკ. საკუთ.'!F1138)</f>
        <v>0</v>
      </c>
      <c r="G1138" s="10">
        <f>SUM('დამტკ. ბიუჯ.'!G1138,'დამტკ. საკუთ.'!G1138)</f>
        <v>0</v>
      </c>
      <c r="H1138" s="10">
        <f>SUM('დამტკ. ბიუჯ.'!H1138,'დამტკ. საკუთ.'!H1138)</f>
        <v>0</v>
      </c>
      <c r="I1138" s="10">
        <f>SUM('დამტკ. ბიუჯ.'!I1138,'დამტკ. საკუთ.'!I1138)</f>
        <v>0</v>
      </c>
      <c r="J1138" s="10">
        <f>SUM('დამტკ. ბიუჯ.'!J1138,'დამტკ. საკუთ.'!J1138)</f>
        <v>0</v>
      </c>
      <c r="K1138" s="10" t="s">
        <v>190</v>
      </c>
    </row>
    <row r="1139" spans="1:11" ht="15" customHeight="1" x14ac:dyDescent="0.25">
      <c r="A1139" t="str">
        <f t="shared" si="22"/>
        <v>b</v>
      </c>
      <c r="B1139" s="8"/>
      <c r="C1139" s="9" t="s">
        <v>17</v>
      </c>
      <c r="D1139" s="10">
        <f>SUM('დამტკ. ბიუჯ.'!D1139,'დამტკ. საკუთ.'!D1139)</f>
        <v>0</v>
      </c>
      <c r="E1139" s="10">
        <f>SUM('დამტკ. ბიუჯ.'!E1139,'დამტკ. საკუთ.'!E1139)</f>
        <v>0</v>
      </c>
      <c r="F1139" s="10">
        <f>SUM('დამტკ. ბიუჯ.'!F1139,'დამტკ. საკუთ.'!F1139)</f>
        <v>0</v>
      </c>
      <c r="G1139" s="10">
        <f>SUM('დამტკ. ბიუჯ.'!G1139,'დამტკ. საკუთ.'!G1139)</f>
        <v>0</v>
      </c>
      <c r="H1139" s="10">
        <f>SUM('დამტკ. ბიუჯ.'!H1139,'დამტკ. საკუთ.'!H1139)</f>
        <v>0</v>
      </c>
      <c r="I1139" s="10">
        <f>SUM('დამტკ. ბიუჯ.'!I1139,'დამტკ. საკუთ.'!I1139)</f>
        <v>0</v>
      </c>
      <c r="J1139" s="10">
        <f>SUM('დამტკ. ბიუჯ.'!J1139,'დამტკ. საკუთ.'!J1139)</f>
        <v>0</v>
      </c>
      <c r="K1139" s="10" t="s">
        <v>190</v>
      </c>
    </row>
    <row r="1140" spans="1:11" ht="15" customHeight="1" x14ac:dyDescent="0.25">
      <c r="A1140" t="str">
        <f t="shared" si="22"/>
        <v>b</v>
      </c>
      <c r="B1140" s="5"/>
      <c r="C1140" s="6" t="s">
        <v>18</v>
      </c>
      <c r="D1140" s="7">
        <f>SUM('დამტკ. ბიუჯ.'!D1140,'დამტკ. საკუთ.'!D1140)</f>
        <v>0</v>
      </c>
      <c r="E1140" s="7">
        <f>SUM('დამტკ. ბიუჯ.'!E1140,'დამტკ. საკუთ.'!E1140)</f>
        <v>0</v>
      </c>
      <c r="F1140" s="7">
        <f>SUM('დამტკ. ბიუჯ.'!F1140,'დამტკ. საკუთ.'!F1140)</f>
        <v>0</v>
      </c>
      <c r="G1140" s="7">
        <f>SUM('დამტკ. ბიუჯ.'!G1140,'დამტკ. საკუთ.'!G1140)</f>
        <v>0</v>
      </c>
      <c r="H1140" s="7">
        <f>SUM('დამტკ. ბიუჯ.'!H1140,'დამტკ. საკუთ.'!H1140)</f>
        <v>0</v>
      </c>
      <c r="I1140" s="7">
        <f>SUM('დამტკ. ბიუჯ.'!I1140,'დამტკ. საკუთ.'!I1140)</f>
        <v>0</v>
      </c>
      <c r="J1140" s="7">
        <f>SUM('დამტკ. ბიუჯ.'!J1140,'დამტკ. საკუთ.'!J1140)</f>
        <v>0</v>
      </c>
      <c r="K1140" s="7" t="s">
        <v>190</v>
      </c>
    </row>
    <row r="1141" spans="1:11" ht="15" customHeight="1" x14ac:dyDescent="0.25">
      <c r="A1141" t="str">
        <f t="shared" si="22"/>
        <v>b</v>
      </c>
      <c r="B1141" s="5"/>
      <c r="C1141" s="6" t="s">
        <v>19</v>
      </c>
      <c r="D1141" s="7">
        <f>SUM('დამტკ. ბიუჯ.'!D1141,'დამტკ. საკუთ.'!D1141)</f>
        <v>0</v>
      </c>
      <c r="E1141" s="7">
        <f>SUM('დამტკ. ბიუჯ.'!E1141,'დამტკ. საკუთ.'!E1141)</f>
        <v>0</v>
      </c>
      <c r="F1141" s="7">
        <f>SUM('დამტკ. ბიუჯ.'!F1141,'დამტკ. საკუთ.'!F1141)</f>
        <v>0</v>
      </c>
      <c r="G1141" s="7">
        <f>SUM('დამტკ. ბიუჯ.'!G1141,'დამტკ. საკუთ.'!G1141)</f>
        <v>0</v>
      </c>
      <c r="H1141" s="7">
        <f>SUM('დამტკ. ბიუჯ.'!H1141,'დამტკ. საკუთ.'!H1141)</f>
        <v>0</v>
      </c>
      <c r="I1141" s="7">
        <f>SUM('დამტკ. ბიუჯ.'!I1141,'დამტკ. საკუთ.'!I1141)</f>
        <v>0</v>
      </c>
      <c r="J1141" s="7">
        <f>SUM('დამტკ. ბიუჯ.'!J1141,'დამტკ. საკუთ.'!J1141)</f>
        <v>0</v>
      </c>
      <c r="K1141" s="7" t="s">
        <v>190</v>
      </c>
    </row>
    <row r="1142" spans="1:11" ht="15.75" customHeight="1" thickBot="1" x14ac:dyDescent="0.3">
      <c r="A1142" t="str">
        <f t="shared" si="22"/>
        <v>b</v>
      </c>
      <c r="B1142" s="11"/>
      <c r="C1142" s="12" t="s">
        <v>20</v>
      </c>
      <c r="D1142" s="13">
        <f>SUM('დამტკ. ბიუჯ.'!D1142,'დამტკ. საკუთ.'!D1142)</f>
        <v>0</v>
      </c>
      <c r="E1142" s="13">
        <f>SUM('დამტკ. ბიუჯ.'!E1142,'დამტკ. საკუთ.'!E1142)</f>
        <v>0</v>
      </c>
      <c r="F1142" s="13">
        <f>SUM('დამტკ. ბიუჯ.'!F1142,'დამტკ. საკუთ.'!F1142)</f>
        <v>0</v>
      </c>
      <c r="G1142" s="13">
        <f>SUM('დამტკ. ბიუჯ.'!G1142,'დამტკ. საკუთ.'!G1142)</f>
        <v>0</v>
      </c>
      <c r="H1142" s="13">
        <f>SUM('დამტკ. ბიუჯ.'!H1142,'დამტკ. საკუთ.'!H1142)</f>
        <v>0</v>
      </c>
      <c r="I1142" s="13">
        <f>SUM('დამტკ. ბიუჯ.'!I1142,'დამტკ. საკუთ.'!I1142)</f>
        <v>0</v>
      </c>
      <c r="J1142" s="13">
        <f>SUM('დამტკ. ბიუჯ.'!J1142,'დამტკ. საკუთ.'!J1142)</f>
        <v>0</v>
      </c>
      <c r="K1142" s="13" t="s">
        <v>190</v>
      </c>
    </row>
    <row r="1143" spans="1:11" ht="15.75" thickTop="1" x14ac:dyDescent="0.25"/>
  </sheetData>
  <autoFilter ref="A2:K1142"/>
  <customSheetViews>
    <customSheetView guid="{D5A2A8BA-BDA4-4AA2-8B7D-A1E1AFC3D0A5}" scale="90" showPageBreaks="1" showGridLines="0" printArea="1" showAutoFilter="1" view="pageBreakPreview">
      <pane ySplit="2" topLeftCell="A3" activePane="bottomLeft" state="frozen"/>
      <selection pane="bottomLeft" activeCell="F15" sqref="F15"/>
      <pageMargins left="0.7" right="0.7" top="0.75" bottom="0.75" header="0.3" footer="0.3"/>
      <pageSetup scale="48" orientation="portrait" r:id="rId1"/>
      <autoFilter ref="A2:J2"/>
    </customSheetView>
  </customSheetViews>
  <mergeCells count="1">
    <mergeCell ref="B1:H1"/>
  </mergeCells>
  <pageMargins left="0.7" right="0.7" top="0.75" bottom="0.75" header="0.3" footer="0.3"/>
  <pageSetup scale="48" orientation="portrait"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1143"/>
  <sheetViews>
    <sheetView showGridLines="0" view="pageBreakPreview" topLeftCell="B1" zoomScale="90" zoomScaleNormal="100" zoomScaleSheetLayoutView="90" workbookViewId="0">
      <pane ySplit="2" topLeftCell="A464" activePane="bottomLeft" state="frozen"/>
      <selection pane="bottomLeft" activeCell="C435" sqref="C435"/>
    </sheetView>
  </sheetViews>
  <sheetFormatPr defaultRowHeight="15" x14ac:dyDescent="0.25"/>
  <cols>
    <col min="1" max="1" width="3.28515625" customWidth="1"/>
    <col min="2" max="2" width="16.5703125" customWidth="1"/>
    <col min="3" max="3" width="54.42578125" customWidth="1"/>
    <col min="4" max="11" width="15.85546875" customWidth="1"/>
  </cols>
  <sheetData>
    <row r="1" spans="1:11" ht="45" customHeight="1" x14ac:dyDescent="0.25">
      <c r="B1" s="144" t="s">
        <v>248</v>
      </c>
      <c r="C1" s="144"/>
      <c r="D1" s="144"/>
      <c r="E1" s="144"/>
      <c r="F1" s="144"/>
      <c r="G1" s="144"/>
      <c r="H1" s="144"/>
    </row>
    <row r="2" spans="1:11" ht="30.75" thickBot="1" x14ac:dyDescent="0.3">
      <c r="B2" s="1" t="s">
        <v>0</v>
      </c>
      <c r="C2" s="1" t="s">
        <v>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  <c r="I2" s="2" t="s">
        <v>183</v>
      </c>
      <c r="J2" s="2" t="s">
        <v>184</v>
      </c>
      <c r="K2" s="2" t="str">
        <f>'დამტკ. ნაერთი'!K2</f>
        <v>სსიპ-ები</v>
      </c>
    </row>
    <row r="3" spans="1:11" ht="31.5" thickTop="1" thickBot="1" x14ac:dyDescent="0.3">
      <c r="A3" t="str">
        <f>IF(OR(D3&lt;&gt;0,E3&lt;&gt;0,F3&lt;&gt;0,G3&lt;&gt;0,H3&lt;&gt;0,),"a","b")</f>
        <v>a</v>
      </c>
      <c r="B3" s="16" t="s">
        <v>7</v>
      </c>
      <c r="C3" s="4" t="s">
        <v>8</v>
      </c>
      <c r="D3" s="4">
        <f>SUM(E3,F3,G3,H3)</f>
        <v>3415800000</v>
      </c>
      <c r="E3" s="4">
        <f t="shared" ref="E3:H14" si="0">SUM(E15,E267,E543,E1071,E1083)</f>
        <v>870430100</v>
      </c>
      <c r="F3" s="4">
        <f t="shared" si="0"/>
        <v>851951800</v>
      </c>
      <c r="G3" s="4">
        <f t="shared" si="0"/>
        <v>847837700</v>
      </c>
      <c r="H3" s="4">
        <f t="shared" si="0"/>
        <v>845580400</v>
      </c>
      <c r="I3" s="4">
        <f>SUM(E3,F3)</f>
        <v>1722381900</v>
      </c>
      <c r="J3" s="4">
        <f>SUM(E3,F3,G3)</f>
        <v>2570219600</v>
      </c>
      <c r="K3" s="4" t="str">
        <f>'დამტკ. ნაერთი'!K3</f>
        <v>ჯამი</v>
      </c>
    </row>
    <row r="4" spans="1:11" ht="15.75" thickTop="1" x14ac:dyDescent="0.25">
      <c r="A4" t="str">
        <f t="shared" ref="A4:A67" si="1">IF(OR(D4&lt;&gt;0,E4&lt;&gt;0,F4&lt;&gt;0,G4&lt;&gt;0,H4&lt;&gt;0,),"a","b")</f>
        <v>a</v>
      </c>
      <c r="B4" s="5" t="s">
        <v>9</v>
      </c>
      <c r="C4" s="6" t="s">
        <v>10</v>
      </c>
      <c r="D4" s="7">
        <f t="shared" ref="D4:D14" si="2">SUM(E4,F4,G4,H4)</f>
        <v>3398804000</v>
      </c>
      <c r="E4" s="7">
        <f t="shared" si="0"/>
        <v>868363800</v>
      </c>
      <c r="F4" s="7">
        <f t="shared" si="0"/>
        <v>846927500</v>
      </c>
      <c r="G4" s="7">
        <f t="shared" si="0"/>
        <v>844022300</v>
      </c>
      <c r="H4" s="7">
        <f t="shared" si="0"/>
        <v>839490400</v>
      </c>
      <c r="I4" s="7">
        <f t="shared" ref="I4:I67" si="3">SUM(E4,F4)</f>
        <v>1715291300</v>
      </c>
      <c r="J4" s="7">
        <f t="shared" ref="J4:J67" si="4">SUM(E4,F4,G4)</f>
        <v>2559313600</v>
      </c>
      <c r="K4" s="7" t="str">
        <f>'დამტკ. ნაერთი'!K4</f>
        <v>ჯამი</v>
      </c>
    </row>
    <row r="5" spans="1:11" x14ac:dyDescent="0.25">
      <c r="A5" t="str">
        <f t="shared" si="1"/>
        <v>a</v>
      </c>
      <c r="B5" s="8" t="s">
        <v>9</v>
      </c>
      <c r="C5" s="9" t="s">
        <v>11</v>
      </c>
      <c r="D5" s="10">
        <f t="shared" si="2"/>
        <v>28776000</v>
      </c>
      <c r="E5" s="10">
        <f t="shared" si="0"/>
        <v>7186000</v>
      </c>
      <c r="F5" s="10">
        <f t="shared" si="0"/>
        <v>7186000</v>
      </c>
      <c r="G5" s="10">
        <f t="shared" si="0"/>
        <v>7186000</v>
      </c>
      <c r="H5" s="10">
        <f t="shared" si="0"/>
        <v>7218000</v>
      </c>
      <c r="I5" s="10">
        <f t="shared" si="3"/>
        <v>14372000</v>
      </c>
      <c r="J5" s="10">
        <f t="shared" si="4"/>
        <v>21558000</v>
      </c>
      <c r="K5" s="10" t="str">
        <f>'დამტკ. ნაერთი'!K5</f>
        <v>ჯამი</v>
      </c>
    </row>
    <row r="6" spans="1:11" x14ac:dyDescent="0.25">
      <c r="A6" t="str">
        <f t="shared" si="1"/>
        <v>a</v>
      </c>
      <c r="B6" s="8" t="s">
        <v>9</v>
      </c>
      <c r="C6" s="9" t="s">
        <v>12</v>
      </c>
      <c r="D6" s="10">
        <f t="shared" si="2"/>
        <v>85801000</v>
      </c>
      <c r="E6" s="10">
        <f t="shared" si="0"/>
        <v>27798900</v>
      </c>
      <c r="F6" s="10">
        <f t="shared" si="0"/>
        <v>20008800</v>
      </c>
      <c r="G6" s="10">
        <f t="shared" si="0"/>
        <v>16983600</v>
      </c>
      <c r="H6" s="10">
        <f t="shared" si="0"/>
        <v>21009700</v>
      </c>
      <c r="I6" s="10">
        <f t="shared" si="3"/>
        <v>47807700</v>
      </c>
      <c r="J6" s="10">
        <f t="shared" si="4"/>
        <v>64791300</v>
      </c>
      <c r="K6" s="10" t="str">
        <f>'დამტკ. ნაერთი'!K6</f>
        <v>ჯამი</v>
      </c>
    </row>
    <row r="7" spans="1:11" x14ac:dyDescent="0.25">
      <c r="A7" t="str">
        <f t="shared" si="1"/>
        <v>b</v>
      </c>
      <c r="B7" s="8" t="s">
        <v>9</v>
      </c>
      <c r="C7" s="9" t="s">
        <v>13</v>
      </c>
      <c r="D7" s="10">
        <f t="shared" si="2"/>
        <v>0</v>
      </c>
      <c r="E7" s="10">
        <f t="shared" si="0"/>
        <v>0</v>
      </c>
      <c r="F7" s="10">
        <f t="shared" si="0"/>
        <v>0</v>
      </c>
      <c r="G7" s="10">
        <f t="shared" si="0"/>
        <v>0</v>
      </c>
      <c r="H7" s="10">
        <f t="shared" si="0"/>
        <v>0</v>
      </c>
      <c r="I7" s="10">
        <f t="shared" si="3"/>
        <v>0</v>
      </c>
      <c r="J7" s="10">
        <f t="shared" si="4"/>
        <v>0</v>
      </c>
      <c r="K7" s="10" t="str">
        <f>'დამტკ. ნაერთი'!K7</f>
        <v>ჯამი</v>
      </c>
    </row>
    <row r="8" spans="1:11" x14ac:dyDescent="0.25">
      <c r="A8" t="str">
        <f t="shared" si="1"/>
        <v>b</v>
      </c>
      <c r="B8" s="8" t="s">
        <v>9</v>
      </c>
      <c r="C8" s="9" t="s">
        <v>14</v>
      </c>
      <c r="D8" s="10">
        <f t="shared" si="2"/>
        <v>0</v>
      </c>
      <c r="E8" s="10">
        <f t="shared" si="0"/>
        <v>0</v>
      </c>
      <c r="F8" s="10">
        <f t="shared" si="0"/>
        <v>0</v>
      </c>
      <c r="G8" s="10">
        <f t="shared" si="0"/>
        <v>0</v>
      </c>
      <c r="H8" s="10">
        <f t="shared" si="0"/>
        <v>0</v>
      </c>
      <c r="I8" s="10">
        <f t="shared" si="3"/>
        <v>0</v>
      </c>
      <c r="J8" s="10">
        <f t="shared" si="4"/>
        <v>0</v>
      </c>
      <c r="K8" s="10" t="str">
        <f>'დამტკ. ნაერთი'!K8</f>
        <v>ჯამი</v>
      </c>
    </row>
    <row r="9" spans="1:11" x14ac:dyDescent="0.25">
      <c r="A9" t="str">
        <f t="shared" si="1"/>
        <v>a</v>
      </c>
      <c r="B9" s="8" t="s">
        <v>9</v>
      </c>
      <c r="C9" s="9" t="s">
        <v>15</v>
      </c>
      <c r="D9" s="10">
        <f t="shared" si="2"/>
        <v>2351000</v>
      </c>
      <c r="E9" s="10">
        <f t="shared" si="0"/>
        <v>8000</v>
      </c>
      <c r="F9" s="10">
        <f t="shared" si="0"/>
        <v>15000</v>
      </c>
      <c r="G9" s="10">
        <f t="shared" si="0"/>
        <v>2308000</v>
      </c>
      <c r="H9" s="10">
        <f t="shared" si="0"/>
        <v>20000</v>
      </c>
      <c r="I9" s="10">
        <f t="shared" si="3"/>
        <v>23000</v>
      </c>
      <c r="J9" s="10">
        <f t="shared" si="4"/>
        <v>2331000</v>
      </c>
      <c r="K9" s="10" t="str">
        <f>'დამტკ. ნაერთი'!K9</f>
        <v>ჯამი</v>
      </c>
    </row>
    <row r="10" spans="1:11" x14ac:dyDescent="0.25">
      <c r="A10" t="str">
        <f t="shared" si="1"/>
        <v>a</v>
      </c>
      <c r="B10" s="8" t="s">
        <v>9</v>
      </c>
      <c r="C10" s="9" t="s">
        <v>16</v>
      </c>
      <c r="D10" s="10">
        <f t="shared" si="2"/>
        <v>3265201000</v>
      </c>
      <c r="E10" s="10">
        <f t="shared" si="0"/>
        <v>829556300</v>
      </c>
      <c r="F10" s="10">
        <f t="shared" si="0"/>
        <v>813707600</v>
      </c>
      <c r="G10" s="10">
        <f t="shared" si="0"/>
        <v>811662500</v>
      </c>
      <c r="H10" s="10">
        <f t="shared" si="0"/>
        <v>810274600</v>
      </c>
      <c r="I10" s="10">
        <f t="shared" si="3"/>
        <v>1643263900</v>
      </c>
      <c r="J10" s="10">
        <f t="shared" si="4"/>
        <v>2454926400</v>
      </c>
      <c r="K10" s="10" t="str">
        <f>'დამტკ. ნაერთი'!K10</f>
        <v>ჯამი</v>
      </c>
    </row>
    <row r="11" spans="1:11" x14ac:dyDescent="0.25">
      <c r="A11" t="str">
        <f t="shared" si="1"/>
        <v>a</v>
      </c>
      <c r="B11" s="8" t="s">
        <v>9</v>
      </c>
      <c r="C11" s="9" t="s">
        <v>17</v>
      </c>
      <c r="D11" s="10">
        <f t="shared" si="2"/>
        <v>16675000</v>
      </c>
      <c r="E11" s="10">
        <f t="shared" si="0"/>
        <v>3814600</v>
      </c>
      <c r="F11" s="10">
        <f t="shared" si="0"/>
        <v>6010100</v>
      </c>
      <c r="G11" s="10">
        <f t="shared" si="0"/>
        <v>5882200</v>
      </c>
      <c r="H11" s="10">
        <f t="shared" si="0"/>
        <v>968100</v>
      </c>
      <c r="I11" s="10">
        <f t="shared" si="3"/>
        <v>9824700</v>
      </c>
      <c r="J11" s="10">
        <f t="shared" si="4"/>
        <v>15706900</v>
      </c>
      <c r="K11" s="10" t="str">
        <f>'დამტკ. ნაერთი'!K11</f>
        <v>ჯამი</v>
      </c>
    </row>
    <row r="12" spans="1:11" x14ac:dyDescent="0.25">
      <c r="A12" t="str">
        <f t="shared" si="1"/>
        <v>a</v>
      </c>
      <c r="B12" s="5" t="s">
        <v>9</v>
      </c>
      <c r="C12" s="6" t="s">
        <v>18</v>
      </c>
      <c r="D12" s="7">
        <f t="shared" si="2"/>
        <v>16996000</v>
      </c>
      <c r="E12" s="7">
        <f t="shared" si="0"/>
        <v>2066300</v>
      </c>
      <c r="F12" s="7">
        <f t="shared" si="0"/>
        <v>5024300</v>
      </c>
      <c r="G12" s="7">
        <f t="shared" si="0"/>
        <v>3815400</v>
      </c>
      <c r="H12" s="7">
        <f t="shared" si="0"/>
        <v>6090000</v>
      </c>
      <c r="I12" s="7">
        <f t="shared" si="3"/>
        <v>7090600</v>
      </c>
      <c r="J12" s="7">
        <f t="shared" si="4"/>
        <v>10906000</v>
      </c>
      <c r="K12" s="7" t="str">
        <f>'დამტკ. ნაერთი'!K12</f>
        <v>ჯამი</v>
      </c>
    </row>
    <row r="13" spans="1:11" x14ac:dyDescent="0.25">
      <c r="A13" t="str">
        <f t="shared" si="1"/>
        <v>b</v>
      </c>
      <c r="B13" s="5" t="s">
        <v>9</v>
      </c>
      <c r="C13" s="6" t="s">
        <v>19</v>
      </c>
      <c r="D13" s="7">
        <f t="shared" si="2"/>
        <v>0</v>
      </c>
      <c r="E13" s="7">
        <f t="shared" si="0"/>
        <v>0</v>
      </c>
      <c r="F13" s="7">
        <f t="shared" si="0"/>
        <v>0</v>
      </c>
      <c r="G13" s="7">
        <f t="shared" si="0"/>
        <v>0</v>
      </c>
      <c r="H13" s="7">
        <f t="shared" si="0"/>
        <v>0</v>
      </c>
      <c r="I13" s="7">
        <f t="shared" si="3"/>
        <v>0</v>
      </c>
      <c r="J13" s="7">
        <f t="shared" si="4"/>
        <v>0</v>
      </c>
      <c r="K13" s="7" t="str">
        <f>'დამტკ. ნაერთი'!K13</f>
        <v>ჯამი</v>
      </c>
    </row>
    <row r="14" spans="1:11" ht="15.75" thickBot="1" x14ac:dyDescent="0.3">
      <c r="A14" t="str">
        <f t="shared" si="1"/>
        <v>b</v>
      </c>
      <c r="B14" s="11" t="s">
        <v>9</v>
      </c>
      <c r="C14" s="12" t="s">
        <v>20</v>
      </c>
      <c r="D14" s="13">
        <f t="shared" si="2"/>
        <v>0</v>
      </c>
      <c r="E14" s="13">
        <f t="shared" si="0"/>
        <v>0</v>
      </c>
      <c r="F14" s="13">
        <f t="shared" si="0"/>
        <v>0</v>
      </c>
      <c r="G14" s="13">
        <f t="shared" si="0"/>
        <v>0</v>
      </c>
      <c r="H14" s="13">
        <f t="shared" si="0"/>
        <v>0</v>
      </c>
      <c r="I14" s="13">
        <f t="shared" si="3"/>
        <v>0</v>
      </c>
      <c r="J14" s="13">
        <f t="shared" si="4"/>
        <v>0</v>
      </c>
      <c r="K14" s="13" t="str">
        <f>'დამტკ. ნაერთი'!K14</f>
        <v>ჯამი</v>
      </c>
    </row>
    <row r="15" spans="1:11" ht="31.5" thickTop="1" thickBot="1" x14ac:dyDescent="0.3">
      <c r="A15" t="str">
        <f t="shared" si="1"/>
        <v>a</v>
      </c>
      <c r="B15" s="16" t="s">
        <v>21</v>
      </c>
      <c r="C15" s="4" t="s">
        <v>22</v>
      </c>
      <c r="D15" s="4">
        <f>SUM(E15,F15,G15,H15)</f>
        <v>49296000</v>
      </c>
      <c r="E15" s="4">
        <f t="shared" ref="E15:H16" si="5">SUM(E27,E39,E87,E99,E243,E255,)</f>
        <v>11411100</v>
      </c>
      <c r="F15" s="4">
        <f t="shared" si="5"/>
        <v>12203200</v>
      </c>
      <c r="G15" s="4">
        <f t="shared" si="5"/>
        <v>14240900</v>
      </c>
      <c r="H15" s="4">
        <f t="shared" si="5"/>
        <v>11440800</v>
      </c>
      <c r="I15" s="4">
        <f t="shared" si="3"/>
        <v>23614300</v>
      </c>
      <c r="J15" s="4">
        <f t="shared" si="4"/>
        <v>37855200</v>
      </c>
      <c r="K15" s="4" t="str">
        <f>'დამტკ. ნაერთი'!K15</f>
        <v>ჯამი</v>
      </c>
    </row>
    <row r="16" spans="1:11" ht="15.75" thickTop="1" x14ac:dyDescent="0.25">
      <c r="A16" t="str">
        <f t="shared" si="1"/>
        <v>a</v>
      </c>
      <c r="B16" s="5"/>
      <c r="C16" s="6" t="s">
        <v>10</v>
      </c>
      <c r="D16" s="7">
        <f t="shared" ref="D16:D79" si="6">SUM(E16,F16,G16,H16)</f>
        <v>48696000</v>
      </c>
      <c r="E16" s="7">
        <f t="shared" si="5"/>
        <v>11300100</v>
      </c>
      <c r="F16" s="7">
        <f t="shared" si="5"/>
        <v>12022600</v>
      </c>
      <c r="G16" s="7">
        <f t="shared" si="5"/>
        <v>14017500</v>
      </c>
      <c r="H16" s="7">
        <f t="shared" si="5"/>
        <v>11355800</v>
      </c>
      <c r="I16" s="7">
        <f t="shared" si="3"/>
        <v>23322700</v>
      </c>
      <c r="J16" s="7">
        <f t="shared" si="4"/>
        <v>37340200</v>
      </c>
      <c r="K16" s="7" t="str">
        <f>'დამტკ. ნაერთი'!K16</f>
        <v>ჯამი</v>
      </c>
    </row>
    <row r="17" spans="1:11" x14ac:dyDescent="0.25">
      <c r="A17" t="str">
        <f t="shared" si="1"/>
        <v>a</v>
      </c>
      <c r="B17" s="8"/>
      <c r="C17" s="9" t="s">
        <v>11</v>
      </c>
      <c r="D17" s="10">
        <f t="shared" si="6"/>
        <v>28776000</v>
      </c>
      <c r="E17" s="10">
        <f>SUM(E29,E41,E89,E101,E245,E257,)</f>
        <v>7186000</v>
      </c>
      <c r="F17" s="10">
        <f t="shared" ref="F17:H17" si="7">SUM(F29,F41,F89,F101,F245,F257,)</f>
        <v>7186000</v>
      </c>
      <c r="G17" s="10">
        <f t="shared" si="7"/>
        <v>7186000</v>
      </c>
      <c r="H17" s="10">
        <f t="shared" si="7"/>
        <v>7218000</v>
      </c>
      <c r="I17" s="10">
        <f t="shared" si="3"/>
        <v>14372000</v>
      </c>
      <c r="J17" s="10">
        <f t="shared" si="4"/>
        <v>21558000</v>
      </c>
      <c r="K17" s="10" t="str">
        <f>'დამტკ. ნაერთი'!K17</f>
        <v>ჯამი</v>
      </c>
    </row>
    <row r="18" spans="1:11" x14ac:dyDescent="0.25">
      <c r="A18" t="str">
        <f t="shared" si="1"/>
        <v>a</v>
      </c>
      <c r="B18" s="8"/>
      <c r="C18" s="9" t="s">
        <v>12</v>
      </c>
      <c r="D18" s="10">
        <f t="shared" si="6"/>
        <v>17051000</v>
      </c>
      <c r="E18" s="10">
        <f t="shared" ref="E18:H26" si="8">SUM(E30,E42,E90,E102,E246,E258,)</f>
        <v>3968600</v>
      </c>
      <c r="F18" s="10">
        <f t="shared" si="8"/>
        <v>4675300</v>
      </c>
      <c r="G18" s="10">
        <f t="shared" si="8"/>
        <v>4390900</v>
      </c>
      <c r="H18" s="10">
        <f t="shared" si="8"/>
        <v>4016200</v>
      </c>
      <c r="I18" s="10">
        <f t="shared" si="3"/>
        <v>8643900</v>
      </c>
      <c r="J18" s="10">
        <f t="shared" si="4"/>
        <v>13034800</v>
      </c>
      <c r="K18" s="10" t="str">
        <f>'დამტკ. ნაერთი'!K18</f>
        <v>ჯამი</v>
      </c>
    </row>
    <row r="19" spans="1:11" x14ac:dyDescent="0.25">
      <c r="A19" t="str">
        <f t="shared" si="1"/>
        <v>b</v>
      </c>
      <c r="B19" s="8"/>
      <c r="C19" s="9" t="s">
        <v>13</v>
      </c>
      <c r="D19" s="10">
        <f t="shared" si="6"/>
        <v>0</v>
      </c>
      <c r="E19" s="10">
        <f t="shared" si="8"/>
        <v>0</v>
      </c>
      <c r="F19" s="10">
        <f t="shared" si="8"/>
        <v>0</v>
      </c>
      <c r="G19" s="10">
        <f t="shared" si="8"/>
        <v>0</v>
      </c>
      <c r="H19" s="10">
        <f t="shared" si="8"/>
        <v>0</v>
      </c>
      <c r="I19" s="10">
        <f t="shared" si="3"/>
        <v>0</v>
      </c>
      <c r="J19" s="10">
        <f t="shared" si="4"/>
        <v>0</v>
      </c>
      <c r="K19" s="10" t="str">
        <f>'დამტკ. ნაერთი'!K19</f>
        <v>ჯამი</v>
      </c>
    </row>
    <row r="20" spans="1:11" x14ac:dyDescent="0.25">
      <c r="A20" t="str">
        <f t="shared" si="1"/>
        <v>b</v>
      </c>
      <c r="B20" s="8"/>
      <c r="C20" s="9" t="s">
        <v>14</v>
      </c>
      <c r="D20" s="10">
        <f t="shared" si="6"/>
        <v>0</v>
      </c>
      <c r="E20" s="10">
        <f t="shared" si="8"/>
        <v>0</v>
      </c>
      <c r="F20" s="10">
        <f t="shared" si="8"/>
        <v>0</v>
      </c>
      <c r="G20" s="10">
        <f t="shared" si="8"/>
        <v>0</v>
      </c>
      <c r="H20" s="10">
        <f t="shared" si="8"/>
        <v>0</v>
      </c>
      <c r="I20" s="10">
        <f t="shared" si="3"/>
        <v>0</v>
      </c>
      <c r="J20" s="10">
        <f t="shared" si="4"/>
        <v>0</v>
      </c>
      <c r="K20" s="10" t="str">
        <f>'დამტკ. ნაერთი'!K20</f>
        <v>ჯამი</v>
      </c>
    </row>
    <row r="21" spans="1:11" x14ac:dyDescent="0.25">
      <c r="A21" t="str">
        <f t="shared" si="1"/>
        <v>a</v>
      </c>
      <c r="B21" s="8"/>
      <c r="C21" s="9" t="s">
        <v>15</v>
      </c>
      <c r="D21" s="10">
        <f t="shared" si="6"/>
        <v>2351000</v>
      </c>
      <c r="E21" s="10">
        <f t="shared" si="8"/>
        <v>8000</v>
      </c>
      <c r="F21" s="10">
        <f t="shared" si="8"/>
        <v>15000</v>
      </c>
      <c r="G21" s="10">
        <f t="shared" si="8"/>
        <v>2308000</v>
      </c>
      <c r="H21" s="10">
        <f t="shared" si="8"/>
        <v>20000</v>
      </c>
      <c r="I21" s="10">
        <f t="shared" si="3"/>
        <v>23000</v>
      </c>
      <c r="J21" s="10">
        <f t="shared" si="4"/>
        <v>2331000</v>
      </c>
      <c r="K21" s="10" t="str">
        <f>'დამტკ. ნაერთი'!K21</f>
        <v>ჯამი</v>
      </c>
    </row>
    <row r="22" spans="1:11" x14ac:dyDescent="0.25">
      <c r="A22" t="str">
        <f t="shared" si="1"/>
        <v>a</v>
      </c>
      <c r="B22" s="8"/>
      <c r="C22" s="9" t="s">
        <v>16</v>
      </c>
      <c r="D22" s="10">
        <f t="shared" si="6"/>
        <v>339000</v>
      </c>
      <c r="E22" s="10">
        <f t="shared" si="8"/>
        <v>98200</v>
      </c>
      <c r="F22" s="10">
        <f t="shared" si="8"/>
        <v>85300</v>
      </c>
      <c r="G22" s="10">
        <f t="shared" si="8"/>
        <v>77700</v>
      </c>
      <c r="H22" s="10">
        <f t="shared" si="8"/>
        <v>77800</v>
      </c>
      <c r="I22" s="10">
        <f t="shared" si="3"/>
        <v>183500</v>
      </c>
      <c r="J22" s="10">
        <f t="shared" si="4"/>
        <v>261200</v>
      </c>
      <c r="K22" s="10" t="str">
        <f>'დამტკ. ნაერთი'!K22</f>
        <v>ჯამი</v>
      </c>
    </row>
    <row r="23" spans="1:11" x14ac:dyDescent="0.25">
      <c r="A23" t="str">
        <f t="shared" si="1"/>
        <v>a</v>
      </c>
      <c r="B23" s="8"/>
      <c r="C23" s="9" t="s">
        <v>17</v>
      </c>
      <c r="D23" s="10">
        <f t="shared" si="6"/>
        <v>179000</v>
      </c>
      <c r="E23" s="10">
        <f t="shared" si="8"/>
        <v>39300</v>
      </c>
      <c r="F23" s="10">
        <f t="shared" si="8"/>
        <v>61000</v>
      </c>
      <c r="G23" s="10">
        <f t="shared" si="8"/>
        <v>54900</v>
      </c>
      <c r="H23" s="10">
        <f t="shared" si="8"/>
        <v>23800</v>
      </c>
      <c r="I23" s="10">
        <f t="shared" si="3"/>
        <v>100300</v>
      </c>
      <c r="J23" s="10">
        <f t="shared" si="4"/>
        <v>155200</v>
      </c>
      <c r="K23" s="10" t="str">
        <f>'დამტკ. ნაერთი'!K23</f>
        <v>ჯამი</v>
      </c>
    </row>
    <row r="24" spans="1:11" x14ac:dyDescent="0.25">
      <c r="A24" t="str">
        <f t="shared" si="1"/>
        <v>a</v>
      </c>
      <c r="B24" s="5"/>
      <c r="C24" s="6" t="s">
        <v>18</v>
      </c>
      <c r="D24" s="7">
        <f t="shared" si="6"/>
        <v>600000</v>
      </c>
      <c r="E24" s="7">
        <f t="shared" si="8"/>
        <v>111000</v>
      </c>
      <c r="F24" s="7">
        <f t="shared" si="8"/>
        <v>180600</v>
      </c>
      <c r="G24" s="7">
        <f t="shared" si="8"/>
        <v>223400</v>
      </c>
      <c r="H24" s="7">
        <f t="shared" si="8"/>
        <v>85000</v>
      </c>
      <c r="I24" s="7">
        <f t="shared" si="3"/>
        <v>291600</v>
      </c>
      <c r="J24" s="7">
        <f t="shared" si="4"/>
        <v>515000</v>
      </c>
      <c r="K24" s="7" t="str">
        <f>'დამტკ. ნაერთი'!K24</f>
        <v>ჯამი</v>
      </c>
    </row>
    <row r="25" spans="1:11" x14ac:dyDescent="0.25">
      <c r="A25" t="str">
        <f t="shared" si="1"/>
        <v>b</v>
      </c>
      <c r="B25" s="5"/>
      <c r="C25" s="6" t="s">
        <v>19</v>
      </c>
      <c r="D25" s="7">
        <f t="shared" si="6"/>
        <v>0</v>
      </c>
      <c r="E25" s="7">
        <f t="shared" si="8"/>
        <v>0</v>
      </c>
      <c r="F25" s="7">
        <f t="shared" si="8"/>
        <v>0</v>
      </c>
      <c r="G25" s="7">
        <f t="shared" si="8"/>
        <v>0</v>
      </c>
      <c r="H25" s="7">
        <f t="shared" si="8"/>
        <v>0</v>
      </c>
      <c r="I25" s="7">
        <f t="shared" si="3"/>
        <v>0</v>
      </c>
      <c r="J25" s="7">
        <f t="shared" si="4"/>
        <v>0</v>
      </c>
      <c r="K25" s="7" t="str">
        <f>'დამტკ. ნაერთი'!K25</f>
        <v>ჯამი</v>
      </c>
    </row>
    <row r="26" spans="1:11" ht="15.75" thickBot="1" x14ac:dyDescent="0.3">
      <c r="A26" t="str">
        <f t="shared" si="1"/>
        <v>b</v>
      </c>
      <c r="B26" s="11"/>
      <c r="C26" s="12" t="s">
        <v>20</v>
      </c>
      <c r="D26" s="13">
        <f t="shared" si="6"/>
        <v>0</v>
      </c>
      <c r="E26" s="13">
        <f t="shared" si="8"/>
        <v>0</v>
      </c>
      <c r="F26" s="13">
        <f t="shared" si="8"/>
        <v>0</v>
      </c>
      <c r="G26" s="13">
        <f t="shared" si="8"/>
        <v>0</v>
      </c>
      <c r="H26" s="13">
        <f t="shared" si="8"/>
        <v>0</v>
      </c>
      <c r="I26" s="13">
        <f t="shared" si="3"/>
        <v>0</v>
      </c>
      <c r="J26" s="13">
        <f t="shared" si="4"/>
        <v>0</v>
      </c>
      <c r="K26" s="13" t="str">
        <f>'დამტკ. ნაერთი'!K26</f>
        <v>ჯამი</v>
      </c>
    </row>
    <row r="27" spans="1:11" ht="46.5" thickTop="1" thickBot="1" x14ac:dyDescent="0.3">
      <c r="A27" t="str">
        <f t="shared" si="1"/>
        <v>a</v>
      </c>
      <c r="B27" s="3" t="s">
        <v>23</v>
      </c>
      <c r="C27" s="4" t="s">
        <v>24</v>
      </c>
      <c r="D27" s="4">
        <f t="shared" si="6"/>
        <v>9184000</v>
      </c>
      <c r="E27" s="4">
        <f>SUM(E28,E36,E37,E38)</f>
        <v>1564500</v>
      </c>
      <c r="F27" s="4">
        <f t="shared" ref="F27:H27" si="9">SUM(F28,F36,F37,F38)</f>
        <v>1706500</v>
      </c>
      <c r="G27" s="4">
        <f t="shared" si="9"/>
        <v>3996500</v>
      </c>
      <c r="H27" s="4">
        <f t="shared" si="9"/>
        <v>1916500</v>
      </c>
      <c r="I27" s="4">
        <f t="shared" si="3"/>
        <v>3271000</v>
      </c>
      <c r="J27" s="4">
        <f t="shared" si="4"/>
        <v>7267500</v>
      </c>
      <c r="K27" s="4" t="str">
        <f>'დამტკ. ნაერთი'!K27</f>
        <v>აპარატი</v>
      </c>
    </row>
    <row r="28" spans="1:11" ht="15.75" thickTop="1" x14ac:dyDescent="0.25">
      <c r="A28" t="str">
        <f t="shared" si="1"/>
        <v>a</v>
      </c>
      <c r="B28" s="5"/>
      <c r="C28" s="6" t="s">
        <v>10</v>
      </c>
      <c r="D28" s="7">
        <f t="shared" si="6"/>
        <v>9084000</v>
      </c>
      <c r="E28" s="7">
        <f>SUM(E29:E35)</f>
        <v>1554500</v>
      </c>
      <c r="F28" s="7">
        <f t="shared" ref="F28:H28" si="10">SUM(F29:F35)</f>
        <v>1676500</v>
      </c>
      <c r="G28" s="7">
        <f t="shared" si="10"/>
        <v>3966500</v>
      </c>
      <c r="H28" s="7">
        <f t="shared" si="10"/>
        <v>1886500</v>
      </c>
      <c r="I28" s="7">
        <f t="shared" si="3"/>
        <v>3231000</v>
      </c>
      <c r="J28" s="7">
        <f t="shared" si="4"/>
        <v>7197500</v>
      </c>
      <c r="K28" s="7" t="str">
        <f>'დამტკ. ნაერთი'!K28</f>
        <v>აპარატი</v>
      </c>
    </row>
    <row r="29" spans="1:11" x14ac:dyDescent="0.25">
      <c r="A29" t="str">
        <f t="shared" si="1"/>
        <v>a</v>
      </c>
      <c r="B29" s="8"/>
      <c r="C29" s="9" t="s">
        <v>11</v>
      </c>
      <c r="D29" s="10">
        <f t="shared" si="6"/>
        <v>3830000</v>
      </c>
      <c r="E29" s="10">
        <v>950000</v>
      </c>
      <c r="F29" s="10">
        <v>950000</v>
      </c>
      <c r="G29" s="10">
        <v>950000</v>
      </c>
      <c r="H29" s="10">
        <v>980000</v>
      </c>
      <c r="I29" s="10">
        <f t="shared" si="3"/>
        <v>1900000</v>
      </c>
      <c r="J29" s="10">
        <f t="shared" si="4"/>
        <v>2850000</v>
      </c>
      <c r="K29" s="10" t="str">
        <f>'დამტკ. ნაერთი'!K29</f>
        <v>აპარატი</v>
      </c>
    </row>
    <row r="30" spans="1:11" x14ac:dyDescent="0.25">
      <c r="A30" t="str">
        <f t="shared" si="1"/>
        <v>a</v>
      </c>
      <c r="B30" s="8"/>
      <c r="C30" s="9" t="s">
        <v>12</v>
      </c>
      <c r="D30" s="10">
        <f t="shared" si="6"/>
        <v>2850000</v>
      </c>
      <c r="E30" s="10">
        <v>570000</v>
      </c>
      <c r="F30" s="10">
        <v>700000</v>
      </c>
      <c r="G30" s="10">
        <v>700000</v>
      </c>
      <c r="H30" s="10">
        <v>880000</v>
      </c>
      <c r="I30" s="10">
        <f t="shared" si="3"/>
        <v>1270000</v>
      </c>
      <c r="J30" s="10">
        <f t="shared" si="4"/>
        <v>1970000</v>
      </c>
      <c r="K30" s="10" t="str">
        <f>'დამტკ. ნაერთი'!K30</f>
        <v>აპარატი</v>
      </c>
    </row>
    <row r="31" spans="1:11" x14ac:dyDescent="0.25">
      <c r="A31" t="str">
        <f t="shared" si="1"/>
        <v>b</v>
      </c>
      <c r="B31" s="8"/>
      <c r="C31" s="9" t="s">
        <v>13</v>
      </c>
      <c r="D31" s="10">
        <f t="shared" si="6"/>
        <v>0</v>
      </c>
      <c r="E31" s="10">
        <v>0</v>
      </c>
      <c r="F31" s="10">
        <v>0</v>
      </c>
      <c r="G31" s="10">
        <v>0</v>
      </c>
      <c r="H31" s="10">
        <v>0</v>
      </c>
      <c r="I31" s="10">
        <f t="shared" si="3"/>
        <v>0</v>
      </c>
      <c r="J31" s="10">
        <f t="shared" si="4"/>
        <v>0</v>
      </c>
      <c r="K31" s="10" t="str">
        <f>'დამტკ. ნაერთი'!K31</f>
        <v>აპარატი</v>
      </c>
    </row>
    <row r="32" spans="1:11" x14ac:dyDescent="0.25">
      <c r="A32" t="str">
        <f t="shared" si="1"/>
        <v>b</v>
      </c>
      <c r="B32" s="8"/>
      <c r="C32" s="9" t="s">
        <v>14</v>
      </c>
      <c r="D32" s="10">
        <f t="shared" si="6"/>
        <v>0</v>
      </c>
      <c r="E32" s="10">
        <v>0</v>
      </c>
      <c r="F32" s="10">
        <v>0</v>
      </c>
      <c r="G32" s="10">
        <v>0</v>
      </c>
      <c r="H32" s="10">
        <v>0</v>
      </c>
      <c r="I32" s="10">
        <f t="shared" si="3"/>
        <v>0</v>
      </c>
      <c r="J32" s="10">
        <f t="shared" si="4"/>
        <v>0</v>
      </c>
      <c r="K32" s="10" t="str">
        <f>'დამტკ. ნაერთი'!K32</f>
        <v>აპარატი</v>
      </c>
    </row>
    <row r="33" spans="1:11" x14ac:dyDescent="0.25">
      <c r="A33" t="str">
        <f t="shared" si="1"/>
        <v>a</v>
      </c>
      <c r="B33" s="8"/>
      <c r="C33" s="9" t="s">
        <v>15</v>
      </c>
      <c r="D33" s="10">
        <f t="shared" si="6"/>
        <v>2298000</v>
      </c>
      <c r="E33" s="10">
        <v>8000</v>
      </c>
      <c r="F33" s="10"/>
      <c r="G33" s="10">
        <v>2290000</v>
      </c>
      <c r="H33" s="10"/>
      <c r="I33" s="10">
        <f t="shared" si="3"/>
        <v>8000</v>
      </c>
      <c r="J33" s="10">
        <f t="shared" si="4"/>
        <v>2298000</v>
      </c>
      <c r="K33" s="10" t="str">
        <f>'დამტკ. ნაერთი'!K33</f>
        <v>აპარატი</v>
      </c>
    </row>
    <row r="34" spans="1:11" x14ac:dyDescent="0.25">
      <c r="A34" t="str">
        <f t="shared" si="1"/>
        <v>a</v>
      </c>
      <c r="B34" s="8"/>
      <c r="C34" s="9" t="s">
        <v>16</v>
      </c>
      <c r="D34" s="10">
        <f t="shared" si="6"/>
        <v>80000</v>
      </c>
      <c r="E34" s="10">
        <v>20000</v>
      </c>
      <c r="F34" s="10">
        <v>20000</v>
      </c>
      <c r="G34" s="10">
        <v>20000</v>
      </c>
      <c r="H34" s="10">
        <v>20000</v>
      </c>
      <c r="I34" s="10">
        <f t="shared" si="3"/>
        <v>40000</v>
      </c>
      <c r="J34" s="10">
        <f t="shared" si="4"/>
        <v>60000</v>
      </c>
      <c r="K34" s="10" t="str">
        <f>'დამტკ. ნაერთი'!K34</f>
        <v>აპარატი</v>
      </c>
    </row>
    <row r="35" spans="1:11" x14ac:dyDescent="0.25">
      <c r="A35" t="str">
        <f t="shared" si="1"/>
        <v>a</v>
      </c>
      <c r="B35" s="8"/>
      <c r="C35" s="9" t="s">
        <v>17</v>
      </c>
      <c r="D35" s="10">
        <f t="shared" si="6"/>
        <v>26000</v>
      </c>
      <c r="E35" s="10">
        <v>6500</v>
      </c>
      <c r="F35" s="10">
        <v>6500</v>
      </c>
      <c r="G35" s="10">
        <v>6500</v>
      </c>
      <c r="H35" s="10">
        <v>6500</v>
      </c>
      <c r="I35" s="10">
        <f t="shared" si="3"/>
        <v>13000</v>
      </c>
      <c r="J35" s="10">
        <f t="shared" si="4"/>
        <v>19500</v>
      </c>
      <c r="K35" s="10" t="str">
        <f>'დამტკ. ნაერთი'!K35</f>
        <v>აპარატი</v>
      </c>
    </row>
    <row r="36" spans="1:11" x14ac:dyDescent="0.25">
      <c r="A36" t="str">
        <f t="shared" si="1"/>
        <v>a</v>
      </c>
      <c r="B36" s="5"/>
      <c r="C36" s="6" t="s">
        <v>18</v>
      </c>
      <c r="D36" s="7">
        <f t="shared" si="6"/>
        <v>100000</v>
      </c>
      <c r="E36" s="7">
        <v>10000</v>
      </c>
      <c r="F36" s="7">
        <v>30000</v>
      </c>
      <c r="G36" s="7">
        <v>30000</v>
      </c>
      <c r="H36" s="7">
        <v>30000</v>
      </c>
      <c r="I36" s="7">
        <f t="shared" si="3"/>
        <v>40000</v>
      </c>
      <c r="J36" s="7">
        <f t="shared" si="4"/>
        <v>70000</v>
      </c>
      <c r="K36" s="7" t="str">
        <f>'დამტკ. ნაერთი'!K36</f>
        <v>აპარატი</v>
      </c>
    </row>
    <row r="37" spans="1:11" x14ac:dyDescent="0.25">
      <c r="A37" t="str">
        <f t="shared" si="1"/>
        <v>b</v>
      </c>
      <c r="B37" s="5"/>
      <c r="C37" s="6" t="s">
        <v>19</v>
      </c>
      <c r="D37" s="7">
        <f t="shared" si="6"/>
        <v>0</v>
      </c>
      <c r="E37" s="7">
        <v>0</v>
      </c>
      <c r="F37" s="7">
        <v>0</v>
      </c>
      <c r="G37" s="7">
        <v>0</v>
      </c>
      <c r="H37" s="7">
        <v>0</v>
      </c>
      <c r="I37" s="7">
        <f t="shared" si="3"/>
        <v>0</v>
      </c>
      <c r="J37" s="7">
        <f t="shared" si="4"/>
        <v>0</v>
      </c>
      <c r="K37" s="7" t="str">
        <f>'დამტკ. ნაერთი'!K37</f>
        <v>აპარატი</v>
      </c>
    </row>
    <row r="38" spans="1:11" ht="15.75" thickBot="1" x14ac:dyDescent="0.3">
      <c r="A38" t="str">
        <f t="shared" si="1"/>
        <v>b</v>
      </c>
      <c r="B38" s="11"/>
      <c r="C38" s="12" t="s">
        <v>20</v>
      </c>
      <c r="D38" s="13">
        <f t="shared" si="6"/>
        <v>0</v>
      </c>
      <c r="E38" s="13">
        <v>0</v>
      </c>
      <c r="F38" s="13">
        <v>0</v>
      </c>
      <c r="G38" s="13">
        <v>0</v>
      </c>
      <c r="H38" s="13">
        <v>0</v>
      </c>
      <c r="I38" s="13">
        <f t="shared" si="3"/>
        <v>0</v>
      </c>
      <c r="J38" s="13">
        <f t="shared" si="4"/>
        <v>0</v>
      </c>
      <c r="K38" s="13" t="str">
        <f>'დამტკ. ნაერთი'!K38</f>
        <v>აპარატი</v>
      </c>
    </row>
    <row r="39" spans="1:11" ht="31.5" thickTop="1" thickBot="1" x14ac:dyDescent="0.3">
      <c r="A39" t="str">
        <f t="shared" si="1"/>
        <v>a</v>
      </c>
      <c r="B39" s="16" t="s">
        <v>25</v>
      </c>
      <c r="C39" s="4" t="s">
        <v>26</v>
      </c>
      <c r="D39" s="4">
        <f t="shared" si="6"/>
        <v>3223000</v>
      </c>
      <c r="E39" s="4">
        <f>SUM(E51,E63,E75)</f>
        <v>795000</v>
      </c>
      <c r="F39" s="4">
        <f t="shared" ref="F39:H39" si="11">SUM(F51,F63,F75)</f>
        <v>800000</v>
      </c>
      <c r="G39" s="4">
        <f t="shared" si="11"/>
        <v>803000</v>
      </c>
      <c r="H39" s="4">
        <f t="shared" si="11"/>
        <v>825000</v>
      </c>
      <c r="I39" s="4">
        <f t="shared" si="3"/>
        <v>1595000</v>
      </c>
      <c r="J39" s="4">
        <f t="shared" si="4"/>
        <v>2398000</v>
      </c>
      <c r="K39" s="4" t="str">
        <f>'დამტკ. ნაერთი'!K39</f>
        <v>რეგულირება</v>
      </c>
    </row>
    <row r="40" spans="1:11" ht="15.75" thickTop="1" x14ac:dyDescent="0.25">
      <c r="A40" t="str">
        <f t="shared" si="1"/>
        <v>a</v>
      </c>
      <c r="B40" s="5"/>
      <c r="C40" s="6" t="s">
        <v>10</v>
      </c>
      <c r="D40" s="7">
        <f t="shared" si="6"/>
        <v>3205000</v>
      </c>
      <c r="E40" s="7">
        <f t="shared" ref="E40:H50" si="12">SUM(E52,E64,E76)</f>
        <v>785000</v>
      </c>
      <c r="F40" s="7">
        <f t="shared" si="12"/>
        <v>792000</v>
      </c>
      <c r="G40" s="7">
        <f t="shared" si="12"/>
        <v>803000</v>
      </c>
      <c r="H40" s="7">
        <f t="shared" si="12"/>
        <v>825000</v>
      </c>
      <c r="I40" s="7">
        <f t="shared" si="3"/>
        <v>1577000</v>
      </c>
      <c r="J40" s="7">
        <f t="shared" si="4"/>
        <v>2380000</v>
      </c>
      <c r="K40" s="7" t="str">
        <f>'დამტკ. ნაერთი'!K40</f>
        <v>რეგულირება</v>
      </c>
    </row>
    <row r="41" spans="1:11" x14ac:dyDescent="0.25">
      <c r="A41" t="str">
        <f t="shared" si="1"/>
        <v>a</v>
      </c>
      <c r="B41" s="8"/>
      <c r="C41" s="9" t="s">
        <v>11</v>
      </c>
      <c r="D41" s="10">
        <f t="shared" si="6"/>
        <v>2396000</v>
      </c>
      <c r="E41" s="10">
        <f t="shared" si="12"/>
        <v>599000</v>
      </c>
      <c r="F41" s="10">
        <f t="shared" si="12"/>
        <v>599000</v>
      </c>
      <c r="G41" s="10">
        <f t="shared" si="12"/>
        <v>599000</v>
      </c>
      <c r="H41" s="10">
        <f t="shared" si="12"/>
        <v>599000</v>
      </c>
      <c r="I41" s="10">
        <f t="shared" si="3"/>
        <v>1198000</v>
      </c>
      <c r="J41" s="10">
        <f t="shared" si="4"/>
        <v>1797000</v>
      </c>
      <c r="K41" s="10" t="str">
        <f>'დამტკ. ნაერთი'!K41</f>
        <v>რეგულირება</v>
      </c>
    </row>
    <row r="42" spans="1:11" x14ac:dyDescent="0.25">
      <c r="A42" t="str">
        <f t="shared" si="1"/>
        <v>a</v>
      </c>
      <c r="B42" s="8"/>
      <c r="C42" s="9" t="s">
        <v>12</v>
      </c>
      <c r="D42" s="10">
        <f t="shared" si="6"/>
        <v>780000</v>
      </c>
      <c r="E42" s="10">
        <f t="shared" si="12"/>
        <v>175000</v>
      </c>
      <c r="F42" s="10">
        <f t="shared" si="12"/>
        <v>187000</v>
      </c>
      <c r="G42" s="10">
        <f t="shared" si="12"/>
        <v>198000</v>
      </c>
      <c r="H42" s="10">
        <f t="shared" si="12"/>
        <v>220000</v>
      </c>
      <c r="I42" s="10">
        <f t="shared" si="3"/>
        <v>362000</v>
      </c>
      <c r="J42" s="10">
        <f t="shared" si="4"/>
        <v>560000</v>
      </c>
      <c r="K42" s="10" t="str">
        <f>'დამტკ. ნაერთი'!K42</f>
        <v>რეგულირება</v>
      </c>
    </row>
    <row r="43" spans="1:11" x14ac:dyDescent="0.25">
      <c r="A43" t="str">
        <f t="shared" si="1"/>
        <v>b</v>
      </c>
      <c r="B43" s="8"/>
      <c r="C43" s="9" t="s">
        <v>13</v>
      </c>
      <c r="D43" s="10">
        <f t="shared" si="6"/>
        <v>0</v>
      </c>
      <c r="E43" s="10">
        <f t="shared" si="12"/>
        <v>0</v>
      </c>
      <c r="F43" s="10">
        <f t="shared" si="12"/>
        <v>0</v>
      </c>
      <c r="G43" s="10">
        <f t="shared" si="12"/>
        <v>0</v>
      </c>
      <c r="H43" s="10">
        <f t="shared" si="12"/>
        <v>0</v>
      </c>
      <c r="I43" s="10">
        <f t="shared" si="3"/>
        <v>0</v>
      </c>
      <c r="J43" s="10">
        <f t="shared" si="4"/>
        <v>0</v>
      </c>
      <c r="K43" s="10" t="str">
        <f>'დამტკ. ნაერთი'!K43</f>
        <v>რეგულირება</v>
      </c>
    </row>
    <row r="44" spans="1:11" x14ac:dyDescent="0.25">
      <c r="A44" t="str">
        <f t="shared" si="1"/>
        <v>b</v>
      </c>
      <c r="B44" s="8"/>
      <c r="C44" s="9" t="s">
        <v>14</v>
      </c>
      <c r="D44" s="10">
        <f t="shared" si="6"/>
        <v>0</v>
      </c>
      <c r="E44" s="10">
        <f t="shared" si="12"/>
        <v>0</v>
      </c>
      <c r="F44" s="10">
        <f t="shared" si="12"/>
        <v>0</v>
      </c>
      <c r="G44" s="10">
        <f t="shared" si="12"/>
        <v>0</v>
      </c>
      <c r="H44" s="10">
        <f t="shared" si="12"/>
        <v>0</v>
      </c>
      <c r="I44" s="10">
        <f t="shared" si="3"/>
        <v>0</v>
      </c>
      <c r="J44" s="10">
        <f t="shared" si="4"/>
        <v>0</v>
      </c>
      <c r="K44" s="10" t="str">
        <f>'დამტკ. ნაერთი'!K44</f>
        <v>რეგულირება</v>
      </c>
    </row>
    <row r="45" spans="1:11" x14ac:dyDescent="0.25">
      <c r="A45" t="str">
        <f t="shared" si="1"/>
        <v>b</v>
      </c>
      <c r="B45" s="8"/>
      <c r="C45" s="9" t="s">
        <v>15</v>
      </c>
      <c r="D45" s="10">
        <f t="shared" si="6"/>
        <v>0</v>
      </c>
      <c r="E45" s="10">
        <f t="shared" si="12"/>
        <v>0</v>
      </c>
      <c r="F45" s="10">
        <f t="shared" si="12"/>
        <v>0</v>
      </c>
      <c r="G45" s="10">
        <f t="shared" si="12"/>
        <v>0</v>
      </c>
      <c r="H45" s="10">
        <f t="shared" si="12"/>
        <v>0</v>
      </c>
      <c r="I45" s="10">
        <f t="shared" si="3"/>
        <v>0</v>
      </c>
      <c r="J45" s="10">
        <f t="shared" si="4"/>
        <v>0</v>
      </c>
      <c r="K45" s="10" t="str">
        <f>'დამტკ. ნაერთი'!K45</f>
        <v>რეგულირება</v>
      </c>
    </row>
    <row r="46" spans="1:11" x14ac:dyDescent="0.25">
      <c r="A46" t="str">
        <f t="shared" si="1"/>
        <v>a</v>
      </c>
      <c r="B46" s="8"/>
      <c r="C46" s="9" t="s">
        <v>16</v>
      </c>
      <c r="D46" s="10">
        <f t="shared" si="6"/>
        <v>15000</v>
      </c>
      <c r="E46" s="10">
        <f t="shared" si="12"/>
        <v>7000</v>
      </c>
      <c r="F46" s="10">
        <f t="shared" si="12"/>
        <v>2000</v>
      </c>
      <c r="G46" s="10">
        <f t="shared" si="12"/>
        <v>3000</v>
      </c>
      <c r="H46" s="10">
        <f t="shared" si="12"/>
        <v>3000</v>
      </c>
      <c r="I46" s="10">
        <f t="shared" si="3"/>
        <v>9000</v>
      </c>
      <c r="J46" s="10">
        <f t="shared" si="4"/>
        <v>12000</v>
      </c>
      <c r="K46" s="10" t="str">
        <f>'დამტკ. ნაერთი'!K46</f>
        <v>რეგულირება</v>
      </c>
    </row>
    <row r="47" spans="1:11" x14ac:dyDescent="0.25">
      <c r="A47" t="str">
        <f t="shared" si="1"/>
        <v>a</v>
      </c>
      <c r="B47" s="8"/>
      <c r="C47" s="9" t="s">
        <v>17</v>
      </c>
      <c r="D47" s="10">
        <f t="shared" si="6"/>
        <v>14000</v>
      </c>
      <c r="E47" s="10">
        <f t="shared" si="12"/>
        <v>4000</v>
      </c>
      <c r="F47" s="10">
        <f t="shared" si="12"/>
        <v>4000</v>
      </c>
      <c r="G47" s="10">
        <f t="shared" si="12"/>
        <v>3000</v>
      </c>
      <c r="H47" s="10">
        <f t="shared" si="12"/>
        <v>3000</v>
      </c>
      <c r="I47" s="10">
        <f t="shared" si="3"/>
        <v>8000</v>
      </c>
      <c r="J47" s="10">
        <f t="shared" si="4"/>
        <v>11000</v>
      </c>
      <c r="K47" s="10" t="str">
        <f>'დამტკ. ნაერთი'!K47</f>
        <v>რეგულირება</v>
      </c>
    </row>
    <row r="48" spans="1:11" x14ac:dyDescent="0.25">
      <c r="A48" t="str">
        <f t="shared" si="1"/>
        <v>a</v>
      </c>
      <c r="B48" s="5"/>
      <c r="C48" s="6" t="s">
        <v>18</v>
      </c>
      <c r="D48" s="7">
        <f t="shared" si="6"/>
        <v>18000</v>
      </c>
      <c r="E48" s="7">
        <f t="shared" si="12"/>
        <v>10000</v>
      </c>
      <c r="F48" s="7">
        <f t="shared" si="12"/>
        <v>8000</v>
      </c>
      <c r="G48" s="7">
        <f t="shared" si="12"/>
        <v>0</v>
      </c>
      <c r="H48" s="7">
        <f t="shared" si="12"/>
        <v>0</v>
      </c>
      <c r="I48" s="7">
        <f t="shared" si="3"/>
        <v>18000</v>
      </c>
      <c r="J48" s="7">
        <f t="shared" si="4"/>
        <v>18000</v>
      </c>
      <c r="K48" s="7" t="str">
        <f>'დამტკ. ნაერთი'!K48</f>
        <v>რეგულირება</v>
      </c>
    </row>
    <row r="49" spans="1:11" x14ac:dyDescent="0.25">
      <c r="A49" t="str">
        <f t="shared" si="1"/>
        <v>b</v>
      </c>
      <c r="B49" s="5"/>
      <c r="C49" s="6" t="s">
        <v>19</v>
      </c>
      <c r="D49" s="7">
        <f t="shared" si="6"/>
        <v>0</v>
      </c>
      <c r="E49" s="7">
        <f t="shared" si="12"/>
        <v>0</v>
      </c>
      <c r="F49" s="7">
        <f t="shared" si="12"/>
        <v>0</v>
      </c>
      <c r="G49" s="7">
        <f t="shared" si="12"/>
        <v>0</v>
      </c>
      <c r="H49" s="7">
        <f t="shared" si="12"/>
        <v>0</v>
      </c>
      <c r="I49" s="7">
        <f t="shared" si="3"/>
        <v>0</v>
      </c>
      <c r="J49" s="7">
        <f t="shared" si="4"/>
        <v>0</v>
      </c>
      <c r="K49" s="7" t="str">
        <f>'დამტკ. ნაერთი'!K49</f>
        <v>რეგულირება</v>
      </c>
    </row>
    <row r="50" spans="1:11" ht="15.75" thickBot="1" x14ac:dyDescent="0.3">
      <c r="A50" t="str">
        <f t="shared" si="1"/>
        <v>b</v>
      </c>
      <c r="B50" s="11"/>
      <c r="C50" s="12" t="s">
        <v>20</v>
      </c>
      <c r="D50" s="13">
        <f t="shared" si="6"/>
        <v>0</v>
      </c>
      <c r="E50" s="13">
        <f t="shared" si="12"/>
        <v>0</v>
      </c>
      <c r="F50" s="13">
        <f t="shared" si="12"/>
        <v>0</v>
      </c>
      <c r="G50" s="13">
        <f t="shared" si="12"/>
        <v>0</v>
      </c>
      <c r="H50" s="13">
        <f t="shared" si="12"/>
        <v>0</v>
      </c>
      <c r="I50" s="13">
        <f t="shared" si="3"/>
        <v>0</v>
      </c>
      <c r="J50" s="13">
        <f t="shared" si="4"/>
        <v>0</v>
      </c>
      <c r="K50" s="13" t="str">
        <f>'დამტკ. ნაერთი'!K50</f>
        <v>რეგულირება</v>
      </c>
    </row>
    <row r="51" spans="1:11" ht="31.5" thickTop="1" thickBot="1" x14ac:dyDescent="0.3">
      <c r="A51" t="str">
        <f t="shared" si="1"/>
        <v>a</v>
      </c>
      <c r="B51" s="3" t="s">
        <v>27</v>
      </c>
      <c r="C51" s="4" t="s">
        <v>26</v>
      </c>
      <c r="D51" s="4">
        <f t="shared" si="6"/>
        <v>3023000</v>
      </c>
      <c r="E51" s="4">
        <f>SUM(E52,E60,E61,E62)</f>
        <v>767000</v>
      </c>
      <c r="F51" s="4">
        <f t="shared" ref="F51" si="13">SUM(F52,F60,F61,F62)</f>
        <v>760000</v>
      </c>
      <c r="G51" s="4">
        <f t="shared" ref="G51" si="14">SUM(G52,G60,G61,G62)</f>
        <v>753000</v>
      </c>
      <c r="H51" s="4">
        <f t="shared" ref="H51" si="15">SUM(H52,H60,H61,H62)</f>
        <v>743000</v>
      </c>
      <c r="I51" s="4">
        <f t="shared" si="3"/>
        <v>1527000</v>
      </c>
      <c r="J51" s="4">
        <f t="shared" si="4"/>
        <v>2280000</v>
      </c>
      <c r="K51" s="4" t="str">
        <f>'დამტკ. ნაერთი'!K51</f>
        <v>რეგულირება</v>
      </c>
    </row>
    <row r="52" spans="1:11" ht="15.75" thickTop="1" x14ac:dyDescent="0.25">
      <c r="A52" t="str">
        <f t="shared" si="1"/>
        <v>a</v>
      </c>
      <c r="B52" s="5"/>
      <c r="C52" s="6" t="s">
        <v>10</v>
      </c>
      <c r="D52" s="7">
        <f t="shared" si="6"/>
        <v>3005000</v>
      </c>
      <c r="E52" s="7">
        <f>SUM(E53:E59)</f>
        <v>757000</v>
      </c>
      <c r="F52" s="7">
        <f t="shared" ref="F52" si="16">SUM(F53:F59)</f>
        <v>752000</v>
      </c>
      <c r="G52" s="7">
        <f t="shared" ref="G52" si="17">SUM(G53:G59)</f>
        <v>753000</v>
      </c>
      <c r="H52" s="7">
        <f t="shared" ref="H52" si="18">SUM(H53:H59)</f>
        <v>743000</v>
      </c>
      <c r="I52" s="7">
        <f t="shared" si="3"/>
        <v>1509000</v>
      </c>
      <c r="J52" s="7">
        <f t="shared" si="4"/>
        <v>2262000</v>
      </c>
      <c r="K52" s="7" t="str">
        <f>'დამტკ. ნაერთი'!K52</f>
        <v>რეგულირება</v>
      </c>
    </row>
    <row r="53" spans="1:11" x14ac:dyDescent="0.25">
      <c r="A53" t="str">
        <f t="shared" si="1"/>
        <v>a</v>
      </c>
      <c r="B53" s="8"/>
      <c r="C53" s="9" t="s">
        <v>11</v>
      </c>
      <c r="D53" s="10">
        <f t="shared" si="6"/>
        <v>2396000</v>
      </c>
      <c r="E53" s="10">
        <v>599000</v>
      </c>
      <c r="F53" s="10">
        <v>599000</v>
      </c>
      <c r="G53" s="10">
        <v>599000</v>
      </c>
      <c r="H53" s="10">
        <v>599000</v>
      </c>
      <c r="I53" s="10">
        <f t="shared" si="3"/>
        <v>1198000</v>
      </c>
      <c r="J53" s="10">
        <f t="shared" si="4"/>
        <v>1797000</v>
      </c>
      <c r="K53" s="10" t="str">
        <f>'დამტკ. ნაერთი'!K53</f>
        <v>რეგულირება</v>
      </c>
    </row>
    <row r="54" spans="1:11" x14ac:dyDescent="0.25">
      <c r="A54" t="str">
        <f t="shared" si="1"/>
        <v>a</v>
      </c>
      <c r="B54" s="8"/>
      <c r="C54" s="9" t="s">
        <v>12</v>
      </c>
      <c r="D54" s="10">
        <f t="shared" si="6"/>
        <v>590000</v>
      </c>
      <c r="E54" s="10">
        <v>150000</v>
      </c>
      <c r="F54" s="10">
        <v>150000</v>
      </c>
      <c r="G54" s="10">
        <v>150000</v>
      </c>
      <c r="H54" s="10">
        <v>140000</v>
      </c>
      <c r="I54" s="10">
        <f t="shared" si="3"/>
        <v>300000</v>
      </c>
      <c r="J54" s="10">
        <f t="shared" si="4"/>
        <v>450000</v>
      </c>
      <c r="K54" s="10" t="str">
        <f>'დამტკ. ნაერთი'!K54</f>
        <v>რეგულირება</v>
      </c>
    </row>
    <row r="55" spans="1:11" x14ac:dyDescent="0.25">
      <c r="A55" t="str">
        <f t="shared" si="1"/>
        <v>b</v>
      </c>
      <c r="B55" s="8"/>
      <c r="C55" s="9" t="s">
        <v>13</v>
      </c>
      <c r="D55" s="10">
        <f t="shared" si="6"/>
        <v>0</v>
      </c>
      <c r="E55" s="10">
        <v>0</v>
      </c>
      <c r="F55" s="10">
        <v>0</v>
      </c>
      <c r="G55" s="10">
        <v>0</v>
      </c>
      <c r="H55" s="10">
        <v>0</v>
      </c>
      <c r="I55" s="10">
        <f t="shared" si="3"/>
        <v>0</v>
      </c>
      <c r="J55" s="10">
        <f t="shared" si="4"/>
        <v>0</v>
      </c>
      <c r="K55" s="10" t="str">
        <f>'დამტკ. ნაერთი'!K55</f>
        <v>რეგულირება</v>
      </c>
    </row>
    <row r="56" spans="1:11" x14ac:dyDescent="0.25">
      <c r="A56" t="str">
        <f t="shared" si="1"/>
        <v>b</v>
      </c>
      <c r="B56" s="8"/>
      <c r="C56" s="9" t="s">
        <v>14</v>
      </c>
      <c r="D56" s="10">
        <f t="shared" si="6"/>
        <v>0</v>
      </c>
      <c r="E56" s="10">
        <v>0</v>
      </c>
      <c r="F56" s="10">
        <v>0</v>
      </c>
      <c r="G56" s="10">
        <v>0</v>
      </c>
      <c r="H56" s="10">
        <v>0</v>
      </c>
      <c r="I56" s="10">
        <f t="shared" si="3"/>
        <v>0</v>
      </c>
      <c r="J56" s="10">
        <f t="shared" si="4"/>
        <v>0</v>
      </c>
      <c r="K56" s="10" t="str">
        <f>'დამტკ. ნაერთი'!K56</f>
        <v>რეგულირება</v>
      </c>
    </row>
    <row r="57" spans="1:11" x14ac:dyDescent="0.25">
      <c r="A57" t="str">
        <f t="shared" si="1"/>
        <v>b</v>
      </c>
      <c r="B57" s="8"/>
      <c r="C57" s="9" t="s">
        <v>15</v>
      </c>
      <c r="D57" s="10">
        <f t="shared" si="6"/>
        <v>0</v>
      </c>
      <c r="E57" s="10">
        <v>0</v>
      </c>
      <c r="F57" s="10">
        <v>0</v>
      </c>
      <c r="G57" s="10">
        <v>0</v>
      </c>
      <c r="H57" s="10">
        <v>0</v>
      </c>
      <c r="I57" s="10">
        <f t="shared" si="3"/>
        <v>0</v>
      </c>
      <c r="J57" s="10">
        <f t="shared" si="4"/>
        <v>0</v>
      </c>
      <c r="K57" s="10" t="str">
        <f>'დამტკ. ნაერთი'!K57</f>
        <v>რეგულირება</v>
      </c>
    </row>
    <row r="58" spans="1:11" x14ac:dyDescent="0.25">
      <c r="A58" t="str">
        <f t="shared" si="1"/>
        <v>a</v>
      </c>
      <c r="B58" s="8"/>
      <c r="C58" s="9" t="s">
        <v>16</v>
      </c>
      <c r="D58" s="10">
        <f t="shared" si="6"/>
        <v>15000</v>
      </c>
      <c r="E58" s="10">
        <v>7000</v>
      </c>
      <c r="F58" s="10">
        <v>2000</v>
      </c>
      <c r="G58" s="10">
        <v>3000</v>
      </c>
      <c r="H58" s="10">
        <v>3000</v>
      </c>
      <c r="I58" s="10">
        <f t="shared" si="3"/>
        <v>9000</v>
      </c>
      <c r="J58" s="10">
        <f t="shared" si="4"/>
        <v>12000</v>
      </c>
      <c r="K58" s="10" t="str">
        <f>'დამტკ. ნაერთი'!K58</f>
        <v>რეგულირება</v>
      </c>
    </row>
    <row r="59" spans="1:11" x14ac:dyDescent="0.25">
      <c r="A59" t="str">
        <f t="shared" si="1"/>
        <v>a</v>
      </c>
      <c r="B59" s="8"/>
      <c r="C59" s="9" t="s">
        <v>17</v>
      </c>
      <c r="D59" s="10">
        <f t="shared" si="6"/>
        <v>4000</v>
      </c>
      <c r="E59" s="10">
        <v>1000</v>
      </c>
      <c r="F59" s="10">
        <v>1000</v>
      </c>
      <c r="G59" s="10">
        <v>1000</v>
      </c>
      <c r="H59" s="10">
        <v>1000</v>
      </c>
      <c r="I59" s="10">
        <f t="shared" si="3"/>
        <v>2000</v>
      </c>
      <c r="J59" s="10">
        <f t="shared" si="4"/>
        <v>3000</v>
      </c>
      <c r="K59" s="10" t="str">
        <f>'დამტკ. ნაერთი'!K59</f>
        <v>რეგულირება</v>
      </c>
    </row>
    <row r="60" spans="1:11" x14ac:dyDescent="0.25">
      <c r="A60" t="str">
        <f t="shared" si="1"/>
        <v>a</v>
      </c>
      <c r="B60" s="5"/>
      <c r="C60" s="6" t="s">
        <v>18</v>
      </c>
      <c r="D60" s="7">
        <f t="shared" si="6"/>
        <v>18000</v>
      </c>
      <c r="E60" s="7">
        <v>10000</v>
      </c>
      <c r="F60" s="7">
        <v>8000</v>
      </c>
      <c r="G60" s="7"/>
      <c r="H60" s="7"/>
      <c r="I60" s="7">
        <f t="shared" si="3"/>
        <v>18000</v>
      </c>
      <c r="J60" s="7">
        <f t="shared" si="4"/>
        <v>18000</v>
      </c>
      <c r="K60" s="7" t="str">
        <f>'დამტკ. ნაერთი'!K60</f>
        <v>რეგულირება</v>
      </c>
    </row>
    <row r="61" spans="1:11" x14ac:dyDescent="0.25">
      <c r="A61" t="str">
        <f t="shared" si="1"/>
        <v>b</v>
      </c>
      <c r="B61" s="5"/>
      <c r="C61" s="6" t="s">
        <v>19</v>
      </c>
      <c r="D61" s="7">
        <f t="shared" si="6"/>
        <v>0</v>
      </c>
      <c r="E61" s="7">
        <v>0</v>
      </c>
      <c r="F61" s="7">
        <v>0</v>
      </c>
      <c r="G61" s="7">
        <v>0</v>
      </c>
      <c r="H61" s="7">
        <v>0</v>
      </c>
      <c r="I61" s="7">
        <f t="shared" si="3"/>
        <v>0</v>
      </c>
      <c r="J61" s="7">
        <f t="shared" si="4"/>
        <v>0</v>
      </c>
      <c r="K61" s="7" t="str">
        <f>'დამტკ. ნაერთი'!K61</f>
        <v>რეგულირება</v>
      </c>
    </row>
    <row r="62" spans="1:11" ht="15.75" thickBot="1" x14ac:dyDescent="0.3">
      <c r="A62" t="str">
        <f t="shared" si="1"/>
        <v>b</v>
      </c>
      <c r="B62" s="11"/>
      <c r="C62" s="12" t="s">
        <v>20</v>
      </c>
      <c r="D62" s="13">
        <f t="shared" si="6"/>
        <v>0</v>
      </c>
      <c r="E62" s="13">
        <v>0</v>
      </c>
      <c r="F62" s="13">
        <v>0</v>
      </c>
      <c r="G62" s="13">
        <v>0</v>
      </c>
      <c r="H62" s="13">
        <v>0</v>
      </c>
      <c r="I62" s="13">
        <f t="shared" si="3"/>
        <v>0</v>
      </c>
      <c r="J62" s="13">
        <f t="shared" si="4"/>
        <v>0</v>
      </c>
      <c r="K62" s="13" t="str">
        <f>'დამტკ. ნაერთი'!K62</f>
        <v>რეგულირება</v>
      </c>
    </row>
    <row r="63" spans="1:11" ht="31.5" thickTop="1" thickBot="1" x14ac:dyDescent="0.3">
      <c r="A63" t="str">
        <f t="shared" si="1"/>
        <v>a</v>
      </c>
      <c r="B63" s="3" t="s">
        <v>28</v>
      </c>
      <c r="C63" s="4" t="s">
        <v>29</v>
      </c>
      <c r="D63" s="4">
        <f t="shared" si="6"/>
        <v>100000</v>
      </c>
      <c r="E63" s="4">
        <f>SUM(E64,E72,E73,E74)</f>
        <v>10000</v>
      </c>
      <c r="F63" s="4">
        <f t="shared" ref="F63" si="19">SUM(F64,F72,F73,F74)</f>
        <v>17000</v>
      </c>
      <c r="G63" s="4">
        <f t="shared" ref="G63" si="20">SUM(G64,G72,G73,G74)</f>
        <v>23000</v>
      </c>
      <c r="H63" s="4">
        <f t="shared" ref="H63" si="21">SUM(H64,H72,H73,H74)</f>
        <v>50000</v>
      </c>
      <c r="I63" s="4">
        <f t="shared" si="3"/>
        <v>27000</v>
      </c>
      <c r="J63" s="4">
        <f t="shared" si="4"/>
        <v>50000</v>
      </c>
      <c r="K63" s="4" t="str">
        <f>'დამტკ. ნაერთი'!K63</f>
        <v>რეგულირება</v>
      </c>
    </row>
    <row r="64" spans="1:11" ht="15.75" thickTop="1" x14ac:dyDescent="0.25">
      <c r="A64" t="str">
        <f t="shared" si="1"/>
        <v>a</v>
      </c>
      <c r="B64" s="5"/>
      <c r="C64" s="6" t="s">
        <v>10</v>
      </c>
      <c r="D64" s="7">
        <f t="shared" si="6"/>
        <v>100000</v>
      </c>
      <c r="E64" s="7">
        <f>SUM(E65:E71)</f>
        <v>10000</v>
      </c>
      <c r="F64" s="7">
        <f t="shared" ref="F64" si="22">SUM(F65:F71)</f>
        <v>17000</v>
      </c>
      <c r="G64" s="7">
        <f t="shared" ref="G64" si="23">SUM(G65:G71)</f>
        <v>23000</v>
      </c>
      <c r="H64" s="7">
        <f t="shared" ref="H64" si="24">SUM(H65:H71)</f>
        <v>50000</v>
      </c>
      <c r="I64" s="7">
        <f t="shared" si="3"/>
        <v>27000</v>
      </c>
      <c r="J64" s="7">
        <f t="shared" si="4"/>
        <v>50000</v>
      </c>
      <c r="K64" s="7" t="str">
        <f>'დამტკ. ნაერთი'!K64</f>
        <v>რეგულირება</v>
      </c>
    </row>
    <row r="65" spans="1:11" x14ac:dyDescent="0.25">
      <c r="A65" t="str">
        <f t="shared" si="1"/>
        <v>b</v>
      </c>
      <c r="B65" s="8"/>
      <c r="C65" s="9" t="s">
        <v>11</v>
      </c>
      <c r="D65" s="10">
        <f t="shared" si="6"/>
        <v>0</v>
      </c>
      <c r="E65" s="10">
        <v>0</v>
      </c>
      <c r="F65" s="10">
        <v>0</v>
      </c>
      <c r="G65" s="10">
        <v>0</v>
      </c>
      <c r="H65" s="10">
        <v>0</v>
      </c>
      <c r="I65" s="10">
        <f t="shared" si="3"/>
        <v>0</v>
      </c>
      <c r="J65" s="10">
        <f t="shared" si="4"/>
        <v>0</v>
      </c>
      <c r="K65" s="10" t="str">
        <f>'დამტკ. ნაერთი'!K65</f>
        <v>რეგულირება</v>
      </c>
    </row>
    <row r="66" spans="1:11" x14ac:dyDescent="0.25">
      <c r="A66" t="str">
        <f t="shared" si="1"/>
        <v>a</v>
      </c>
      <c r="B66" s="8"/>
      <c r="C66" s="9" t="s">
        <v>12</v>
      </c>
      <c r="D66" s="10">
        <f t="shared" si="6"/>
        <v>100000</v>
      </c>
      <c r="E66" s="10">
        <v>10000</v>
      </c>
      <c r="F66" s="10">
        <v>17000</v>
      </c>
      <c r="G66" s="10">
        <v>23000</v>
      </c>
      <c r="H66" s="10">
        <v>50000</v>
      </c>
      <c r="I66" s="10">
        <f t="shared" si="3"/>
        <v>27000</v>
      </c>
      <c r="J66" s="10">
        <f t="shared" si="4"/>
        <v>50000</v>
      </c>
      <c r="K66" s="10" t="str">
        <f>'დამტკ. ნაერთი'!K66</f>
        <v>რეგულირება</v>
      </c>
    </row>
    <row r="67" spans="1:11" x14ac:dyDescent="0.25">
      <c r="A67" t="str">
        <f t="shared" si="1"/>
        <v>b</v>
      </c>
      <c r="B67" s="8"/>
      <c r="C67" s="9" t="s">
        <v>13</v>
      </c>
      <c r="D67" s="10">
        <f t="shared" si="6"/>
        <v>0</v>
      </c>
      <c r="E67" s="10">
        <v>0</v>
      </c>
      <c r="F67" s="10">
        <v>0</v>
      </c>
      <c r="G67" s="10">
        <v>0</v>
      </c>
      <c r="H67" s="10">
        <v>0</v>
      </c>
      <c r="I67" s="10">
        <f t="shared" si="3"/>
        <v>0</v>
      </c>
      <c r="J67" s="10">
        <f t="shared" si="4"/>
        <v>0</v>
      </c>
      <c r="K67" s="10" t="str">
        <f>'დამტკ. ნაერთი'!K67</f>
        <v>რეგულირება</v>
      </c>
    </row>
    <row r="68" spans="1:11" x14ac:dyDescent="0.25">
      <c r="A68" t="str">
        <f t="shared" ref="A68:A131" si="25">IF(OR(D68&lt;&gt;0,E68&lt;&gt;0,F68&lt;&gt;0,G68&lt;&gt;0,H68&lt;&gt;0,),"a","b")</f>
        <v>b</v>
      </c>
      <c r="B68" s="8"/>
      <c r="C68" s="9" t="s">
        <v>14</v>
      </c>
      <c r="D68" s="10">
        <f t="shared" si="6"/>
        <v>0</v>
      </c>
      <c r="E68" s="10">
        <v>0</v>
      </c>
      <c r="F68" s="10">
        <v>0</v>
      </c>
      <c r="G68" s="10">
        <v>0</v>
      </c>
      <c r="H68" s="10">
        <v>0</v>
      </c>
      <c r="I68" s="10">
        <f t="shared" ref="I68:I131" si="26">SUM(E68,F68)</f>
        <v>0</v>
      </c>
      <c r="J68" s="10">
        <f t="shared" ref="J68:J131" si="27">SUM(E68,F68,G68)</f>
        <v>0</v>
      </c>
      <c r="K68" s="10" t="str">
        <f>'დამტკ. ნაერთი'!K68</f>
        <v>რეგულირება</v>
      </c>
    </row>
    <row r="69" spans="1:11" x14ac:dyDescent="0.25">
      <c r="A69" t="str">
        <f t="shared" si="25"/>
        <v>b</v>
      </c>
      <c r="B69" s="8"/>
      <c r="C69" s="9" t="s">
        <v>15</v>
      </c>
      <c r="D69" s="10">
        <f t="shared" si="6"/>
        <v>0</v>
      </c>
      <c r="E69" s="10">
        <v>0</v>
      </c>
      <c r="F69" s="10">
        <v>0</v>
      </c>
      <c r="G69" s="10">
        <v>0</v>
      </c>
      <c r="H69" s="10">
        <v>0</v>
      </c>
      <c r="I69" s="10">
        <f t="shared" si="26"/>
        <v>0</v>
      </c>
      <c r="J69" s="10">
        <f t="shared" si="27"/>
        <v>0</v>
      </c>
      <c r="K69" s="10" t="str">
        <f>'დამტკ. ნაერთი'!K69</f>
        <v>რეგულირება</v>
      </c>
    </row>
    <row r="70" spans="1:11" x14ac:dyDescent="0.25">
      <c r="A70" t="str">
        <f t="shared" si="25"/>
        <v>b</v>
      </c>
      <c r="B70" s="8"/>
      <c r="C70" s="9" t="s">
        <v>16</v>
      </c>
      <c r="D70" s="10">
        <f t="shared" si="6"/>
        <v>0</v>
      </c>
      <c r="E70" s="10">
        <v>0</v>
      </c>
      <c r="F70" s="10">
        <v>0</v>
      </c>
      <c r="G70" s="10">
        <v>0</v>
      </c>
      <c r="H70" s="10">
        <v>0</v>
      </c>
      <c r="I70" s="10">
        <f t="shared" si="26"/>
        <v>0</v>
      </c>
      <c r="J70" s="10">
        <f t="shared" si="27"/>
        <v>0</v>
      </c>
      <c r="K70" s="10" t="str">
        <f>'დამტკ. ნაერთი'!K70</f>
        <v>რეგულირება</v>
      </c>
    </row>
    <row r="71" spans="1:11" x14ac:dyDescent="0.25">
      <c r="A71" t="str">
        <f t="shared" si="25"/>
        <v>b</v>
      </c>
      <c r="B71" s="8"/>
      <c r="C71" s="9" t="s">
        <v>17</v>
      </c>
      <c r="D71" s="10">
        <f t="shared" si="6"/>
        <v>0</v>
      </c>
      <c r="E71" s="10">
        <v>0</v>
      </c>
      <c r="F71" s="10">
        <v>0</v>
      </c>
      <c r="G71" s="10">
        <v>0</v>
      </c>
      <c r="H71" s="10">
        <v>0</v>
      </c>
      <c r="I71" s="10">
        <f t="shared" si="26"/>
        <v>0</v>
      </c>
      <c r="J71" s="10">
        <f t="shared" si="27"/>
        <v>0</v>
      </c>
      <c r="K71" s="10" t="str">
        <f>'დამტკ. ნაერთი'!K71</f>
        <v>რეგულირება</v>
      </c>
    </row>
    <row r="72" spans="1:11" x14ac:dyDescent="0.25">
      <c r="A72" t="str">
        <f t="shared" si="25"/>
        <v>b</v>
      </c>
      <c r="B72" s="5"/>
      <c r="C72" s="6" t="s">
        <v>18</v>
      </c>
      <c r="D72" s="7">
        <f t="shared" si="6"/>
        <v>0</v>
      </c>
      <c r="E72" s="7">
        <v>0</v>
      </c>
      <c r="F72" s="7">
        <v>0</v>
      </c>
      <c r="G72" s="7">
        <v>0</v>
      </c>
      <c r="H72" s="7">
        <v>0</v>
      </c>
      <c r="I72" s="7">
        <f t="shared" si="26"/>
        <v>0</v>
      </c>
      <c r="J72" s="7">
        <f t="shared" si="27"/>
        <v>0</v>
      </c>
      <c r="K72" s="7" t="str">
        <f>'დამტკ. ნაერთი'!K72</f>
        <v>რეგულირება</v>
      </c>
    </row>
    <row r="73" spans="1:11" x14ac:dyDescent="0.25">
      <c r="A73" t="str">
        <f t="shared" si="25"/>
        <v>b</v>
      </c>
      <c r="B73" s="5"/>
      <c r="C73" s="6" t="s">
        <v>19</v>
      </c>
      <c r="D73" s="7">
        <f t="shared" si="6"/>
        <v>0</v>
      </c>
      <c r="E73" s="7">
        <v>0</v>
      </c>
      <c r="F73" s="7">
        <v>0</v>
      </c>
      <c r="G73" s="7">
        <v>0</v>
      </c>
      <c r="H73" s="7">
        <v>0</v>
      </c>
      <c r="I73" s="7">
        <f t="shared" si="26"/>
        <v>0</v>
      </c>
      <c r="J73" s="7">
        <f t="shared" si="27"/>
        <v>0</v>
      </c>
      <c r="K73" s="7" t="str">
        <f>'დამტკ. ნაერთი'!K73</f>
        <v>რეგულირება</v>
      </c>
    </row>
    <row r="74" spans="1:11" ht="15.75" thickBot="1" x14ac:dyDescent="0.3">
      <c r="A74" t="str">
        <f t="shared" si="25"/>
        <v>b</v>
      </c>
      <c r="B74" s="11"/>
      <c r="C74" s="12" t="s">
        <v>20</v>
      </c>
      <c r="D74" s="13">
        <f t="shared" si="6"/>
        <v>0</v>
      </c>
      <c r="E74" s="13">
        <v>0</v>
      </c>
      <c r="F74" s="13">
        <v>0</v>
      </c>
      <c r="G74" s="13">
        <v>0</v>
      </c>
      <c r="H74" s="13">
        <v>0</v>
      </c>
      <c r="I74" s="13">
        <f t="shared" si="26"/>
        <v>0</v>
      </c>
      <c r="J74" s="13">
        <f t="shared" si="27"/>
        <v>0</v>
      </c>
      <c r="K74" s="13" t="str">
        <f>'დამტკ. ნაერთი'!K74</f>
        <v>რეგულირება</v>
      </c>
    </row>
    <row r="75" spans="1:11" ht="31.5" thickTop="1" thickBot="1" x14ac:dyDescent="0.3">
      <c r="A75" t="str">
        <f t="shared" si="25"/>
        <v>a</v>
      </c>
      <c r="B75" s="3" t="s">
        <v>30</v>
      </c>
      <c r="C75" s="4" t="s">
        <v>31</v>
      </c>
      <c r="D75" s="4">
        <f t="shared" si="6"/>
        <v>100000</v>
      </c>
      <c r="E75" s="4">
        <f>SUM(E76,E84,E85,E86)</f>
        <v>18000</v>
      </c>
      <c r="F75" s="4">
        <f t="shared" ref="F75" si="28">SUM(F76,F84,F85,F86)</f>
        <v>23000</v>
      </c>
      <c r="G75" s="4">
        <f t="shared" ref="G75" si="29">SUM(G76,G84,G85,G86)</f>
        <v>27000</v>
      </c>
      <c r="H75" s="4">
        <f t="shared" ref="H75" si="30">SUM(H76,H84,H85,H86)</f>
        <v>32000</v>
      </c>
      <c r="I75" s="4">
        <f t="shared" si="26"/>
        <v>41000</v>
      </c>
      <c r="J75" s="4">
        <f t="shared" si="27"/>
        <v>68000</v>
      </c>
      <c r="K75" s="4" t="str">
        <f>'დამტკ. ნაერთი'!K75</f>
        <v>რეგულირება</v>
      </c>
    </row>
    <row r="76" spans="1:11" ht="15.75" thickTop="1" x14ac:dyDescent="0.25">
      <c r="A76" t="str">
        <f t="shared" si="25"/>
        <v>a</v>
      </c>
      <c r="B76" s="5"/>
      <c r="C76" s="6" t="s">
        <v>10</v>
      </c>
      <c r="D76" s="7">
        <f t="shared" si="6"/>
        <v>100000</v>
      </c>
      <c r="E76" s="7">
        <f>SUM(E77:E83)</f>
        <v>18000</v>
      </c>
      <c r="F76" s="7">
        <f t="shared" ref="F76" si="31">SUM(F77:F83)</f>
        <v>23000</v>
      </c>
      <c r="G76" s="7">
        <f t="shared" ref="G76" si="32">SUM(G77:G83)</f>
        <v>27000</v>
      </c>
      <c r="H76" s="7">
        <f t="shared" ref="H76" si="33">SUM(H77:H83)</f>
        <v>32000</v>
      </c>
      <c r="I76" s="7">
        <f t="shared" si="26"/>
        <v>41000</v>
      </c>
      <c r="J76" s="7">
        <f t="shared" si="27"/>
        <v>68000</v>
      </c>
      <c r="K76" s="7" t="str">
        <f>'დამტკ. ნაერთი'!K76</f>
        <v>რეგულირება</v>
      </c>
    </row>
    <row r="77" spans="1:11" x14ac:dyDescent="0.25">
      <c r="A77" t="str">
        <f t="shared" si="25"/>
        <v>b</v>
      </c>
      <c r="B77" s="8"/>
      <c r="C77" s="9" t="s">
        <v>11</v>
      </c>
      <c r="D77" s="10">
        <f t="shared" si="6"/>
        <v>0</v>
      </c>
      <c r="E77" s="10">
        <v>0</v>
      </c>
      <c r="F77" s="10">
        <v>0</v>
      </c>
      <c r="G77" s="10">
        <v>0</v>
      </c>
      <c r="H77" s="10">
        <v>0</v>
      </c>
      <c r="I77" s="10">
        <f t="shared" si="26"/>
        <v>0</v>
      </c>
      <c r="J77" s="10">
        <f t="shared" si="27"/>
        <v>0</v>
      </c>
      <c r="K77" s="10" t="str">
        <f>'დამტკ. ნაერთი'!K77</f>
        <v>რეგულირება</v>
      </c>
    </row>
    <row r="78" spans="1:11" x14ac:dyDescent="0.25">
      <c r="A78" t="str">
        <f t="shared" si="25"/>
        <v>a</v>
      </c>
      <c r="B78" s="8"/>
      <c r="C78" s="9" t="s">
        <v>12</v>
      </c>
      <c r="D78" s="10">
        <f t="shared" si="6"/>
        <v>90000</v>
      </c>
      <c r="E78" s="10">
        <v>15000</v>
      </c>
      <c r="F78" s="10">
        <v>20000</v>
      </c>
      <c r="G78" s="10">
        <v>25000</v>
      </c>
      <c r="H78" s="10">
        <v>30000</v>
      </c>
      <c r="I78" s="10">
        <f t="shared" si="26"/>
        <v>35000</v>
      </c>
      <c r="J78" s="10">
        <f t="shared" si="27"/>
        <v>60000</v>
      </c>
      <c r="K78" s="10" t="str">
        <f>'დამტკ. ნაერთი'!K78</f>
        <v>რეგულირება</v>
      </c>
    </row>
    <row r="79" spans="1:11" x14ac:dyDescent="0.25">
      <c r="A79" t="str">
        <f t="shared" si="25"/>
        <v>b</v>
      </c>
      <c r="B79" s="8"/>
      <c r="C79" s="9" t="s">
        <v>13</v>
      </c>
      <c r="D79" s="10">
        <f t="shared" si="6"/>
        <v>0</v>
      </c>
      <c r="E79" s="10">
        <v>0</v>
      </c>
      <c r="F79" s="10">
        <v>0</v>
      </c>
      <c r="G79" s="10">
        <v>0</v>
      </c>
      <c r="H79" s="10">
        <v>0</v>
      </c>
      <c r="I79" s="10">
        <f t="shared" si="26"/>
        <v>0</v>
      </c>
      <c r="J79" s="10">
        <f t="shared" si="27"/>
        <v>0</v>
      </c>
      <c r="K79" s="10" t="str">
        <f>'დამტკ. ნაერთი'!K79</f>
        <v>რეგულირება</v>
      </c>
    </row>
    <row r="80" spans="1:11" x14ac:dyDescent="0.25">
      <c r="A80" t="str">
        <f t="shared" si="25"/>
        <v>b</v>
      </c>
      <c r="B80" s="8"/>
      <c r="C80" s="9" t="s">
        <v>14</v>
      </c>
      <c r="D80" s="10">
        <f t="shared" ref="D80:D143" si="34">SUM(E80,F80,G80,H80)</f>
        <v>0</v>
      </c>
      <c r="E80" s="10">
        <v>0</v>
      </c>
      <c r="F80" s="10">
        <v>0</v>
      </c>
      <c r="G80" s="10">
        <v>0</v>
      </c>
      <c r="H80" s="10">
        <v>0</v>
      </c>
      <c r="I80" s="10">
        <f t="shared" si="26"/>
        <v>0</v>
      </c>
      <c r="J80" s="10">
        <f t="shared" si="27"/>
        <v>0</v>
      </c>
      <c r="K80" s="10" t="str">
        <f>'დამტკ. ნაერთი'!K80</f>
        <v>რეგულირება</v>
      </c>
    </row>
    <row r="81" spans="1:11" x14ac:dyDescent="0.25">
      <c r="A81" t="str">
        <f t="shared" si="25"/>
        <v>b</v>
      </c>
      <c r="B81" s="8"/>
      <c r="C81" s="9" t="s">
        <v>15</v>
      </c>
      <c r="D81" s="10">
        <f t="shared" si="34"/>
        <v>0</v>
      </c>
      <c r="E81" s="10">
        <v>0</v>
      </c>
      <c r="F81" s="10">
        <v>0</v>
      </c>
      <c r="G81" s="10">
        <v>0</v>
      </c>
      <c r="H81" s="10">
        <v>0</v>
      </c>
      <c r="I81" s="10">
        <f t="shared" si="26"/>
        <v>0</v>
      </c>
      <c r="J81" s="10">
        <f t="shared" si="27"/>
        <v>0</v>
      </c>
      <c r="K81" s="10" t="str">
        <f>'დამტკ. ნაერთი'!K81</f>
        <v>რეგულირება</v>
      </c>
    </row>
    <row r="82" spans="1:11" x14ac:dyDescent="0.25">
      <c r="A82" t="str">
        <f t="shared" si="25"/>
        <v>b</v>
      </c>
      <c r="B82" s="8"/>
      <c r="C82" s="9" t="s">
        <v>16</v>
      </c>
      <c r="D82" s="10">
        <f t="shared" si="34"/>
        <v>0</v>
      </c>
      <c r="E82" s="10">
        <v>0</v>
      </c>
      <c r="F82" s="10">
        <v>0</v>
      </c>
      <c r="G82" s="10">
        <v>0</v>
      </c>
      <c r="H82" s="10">
        <v>0</v>
      </c>
      <c r="I82" s="10">
        <f t="shared" si="26"/>
        <v>0</v>
      </c>
      <c r="J82" s="10">
        <f t="shared" si="27"/>
        <v>0</v>
      </c>
      <c r="K82" s="10" t="str">
        <f>'დამტკ. ნაერთი'!K82</f>
        <v>რეგულირება</v>
      </c>
    </row>
    <row r="83" spans="1:11" x14ac:dyDescent="0.25">
      <c r="A83" t="str">
        <f t="shared" si="25"/>
        <v>a</v>
      </c>
      <c r="B83" s="8"/>
      <c r="C83" s="9" t="s">
        <v>17</v>
      </c>
      <c r="D83" s="10">
        <f t="shared" si="34"/>
        <v>10000</v>
      </c>
      <c r="E83" s="10">
        <v>3000</v>
      </c>
      <c r="F83" s="10">
        <v>3000</v>
      </c>
      <c r="G83" s="10">
        <v>2000</v>
      </c>
      <c r="H83" s="10">
        <v>2000</v>
      </c>
      <c r="I83" s="10">
        <f t="shared" si="26"/>
        <v>6000</v>
      </c>
      <c r="J83" s="10">
        <f t="shared" si="27"/>
        <v>8000</v>
      </c>
      <c r="K83" s="10" t="str">
        <f>'დამტკ. ნაერთი'!K83</f>
        <v>რეგულირება</v>
      </c>
    </row>
    <row r="84" spans="1:11" x14ac:dyDescent="0.25">
      <c r="A84" t="str">
        <f t="shared" si="25"/>
        <v>b</v>
      </c>
      <c r="B84" s="5"/>
      <c r="C84" s="6" t="s">
        <v>18</v>
      </c>
      <c r="D84" s="7">
        <f t="shared" si="34"/>
        <v>0</v>
      </c>
      <c r="E84" s="7">
        <v>0</v>
      </c>
      <c r="F84" s="7">
        <v>0</v>
      </c>
      <c r="G84" s="7">
        <v>0</v>
      </c>
      <c r="H84" s="7">
        <v>0</v>
      </c>
      <c r="I84" s="7">
        <f t="shared" si="26"/>
        <v>0</v>
      </c>
      <c r="J84" s="7">
        <f t="shared" si="27"/>
        <v>0</v>
      </c>
      <c r="K84" s="7" t="str">
        <f>'დამტკ. ნაერთი'!K84</f>
        <v>რეგულირება</v>
      </c>
    </row>
    <row r="85" spans="1:11" x14ac:dyDescent="0.25">
      <c r="A85" t="str">
        <f t="shared" si="25"/>
        <v>b</v>
      </c>
      <c r="B85" s="5"/>
      <c r="C85" s="6" t="s">
        <v>19</v>
      </c>
      <c r="D85" s="7">
        <f t="shared" si="34"/>
        <v>0</v>
      </c>
      <c r="E85" s="7">
        <v>0</v>
      </c>
      <c r="F85" s="7">
        <v>0</v>
      </c>
      <c r="G85" s="7">
        <v>0</v>
      </c>
      <c r="H85" s="7">
        <v>0</v>
      </c>
      <c r="I85" s="7">
        <f t="shared" si="26"/>
        <v>0</v>
      </c>
      <c r="J85" s="7">
        <f t="shared" si="27"/>
        <v>0</v>
      </c>
      <c r="K85" s="7" t="str">
        <f>'დამტკ. ნაერთი'!K85</f>
        <v>რეგულირება</v>
      </c>
    </row>
    <row r="86" spans="1:11" ht="15.75" thickBot="1" x14ac:dyDescent="0.3">
      <c r="A86" t="str">
        <f t="shared" si="25"/>
        <v>b</v>
      </c>
      <c r="B86" s="11"/>
      <c r="C86" s="12" t="s">
        <v>20</v>
      </c>
      <c r="D86" s="13">
        <f t="shared" si="34"/>
        <v>0</v>
      </c>
      <c r="E86" s="13">
        <v>0</v>
      </c>
      <c r="F86" s="13">
        <v>0</v>
      </c>
      <c r="G86" s="13">
        <v>0</v>
      </c>
      <c r="H86" s="13">
        <v>0</v>
      </c>
      <c r="I86" s="13">
        <f t="shared" si="26"/>
        <v>0</v>
      </c>
      <c r="J86" s="13">
        <f t="shared" si="27"/>
        <v>0</v>
      </c>
      <c r="K86" s="13" t="str">
        <f>'დამტკ. ნაერთი'!K86</f>
        <v>რეგულირება</v>
      </c>
    </row>
    <row r="87" spans="1:11" ht="46.5" thickTop="1" thickBot="1" x14ac:dyDescent="0.3">
      <c r="A87" t="str">
        <f t="shared" si="25"/>
        <v>a</v>
      </c>
      <c r="B87" s="3" t="s">
        <v>32</v>
      </c>
      <c r="C87" s="14" t="s">
        <v>33</v>
      </c>
      <c r="D87" s="4">
        <f t="shared" si="34"/>
        <v>8430000</v>
      </c>
      <c r="E87" s="4">
        <f>SUM(E88,E96,E97,E98)</f>
        <v>1815800</v>
      </c>
      <c r="F87" s="4">
        <f t="shared" ref="F87" si="35">SUM(F88,F96,F97,F98)</f>
        <v>2365100</v>
      </c>
      <c r="G87" s="4">
        <f t="shared" ref="G87" si="36">SUM(G88,G96,G97,G98)</f>
        <v>2343900</v>
      </c>
      <c r="H87" s="4">
        <f t="shared" ref="H87" si="37">SUM(H88,H96,H97,H98)</f>
        <v>1905200</v>
      </c>
      <c r="I87" s="4">
        <f t="shared" si="26"/>
        <v>4180900</v>
      </c>
      <c r="J87" s="4">
        <f t="shared" si="27"/>
        <v>6524800</v>
      </c>
      <c r="K87" s="4" t="str">
        <f>'დამტკ. ნაერთი'!K87</f>
        <v>საყვარელიძე</v>
      </c>
    </row>
    <row r="88" spans="1:11" ht="15.75" thickTop="1" x14ac:dyDescent="0.25">
      <c r="A88" t="str">
        <f t="shared" si="25"/>
        <v>a</v>
      </c>
      <c r="B88" s="5"/>
      <c r="C88" s="6" t="s">
        <v>10</v>
      </c>
      <c r="D88" s="7">
        <f t="shared" si="34"/>
        <v>8392000</v>
      </c>
      <c r="E88" s="7">
        <f>SUM(E89:E95)</f>
        <v>1807800</v>
      </c>
      <c r="F88" s="7">
        <f t="shared" ref="F88" si="38">SUM(F89:F95)</f>
        <v>2352500</v>
      </c>
      <c r="G88" s="7">
        <f t="shared" ref="G88" si="39">SUM(G89:G95)</f>
        <v>2326500</v>
      </c>
      <c r="H88" s="7">
        <f t="shared" ref="H88" si="40">SUM(H89:H95)</f>
        <v>1905200</v>
      </c>
      <c r="I88" s="7">
        <f t="shared" si="26"/>
        <v>4160300</v>
      </c>
      <c r="J88" s="7">
        <f t="shared" si="27"/>
        <v>6486800</v>
      </c>
      <c r="K88" s="7" t="str">
        <f>'დამტკ. ნაერთი'!K88</f>
        <v>საყვარელიძე</v>
      </c>
    </row>
    <row r="89" spans="1:11" x14ac:dyDescent="0.25">
      <c r="A89" t="str">
        <f t="shared" si="25"/>
        <v>a</v>
      </c>
      <c r="B89" s="8"/>
      <c r="C89" s="9" t="s">
        <v>11</v>
      </c>
      <c r="D89" s="10">
        <f t="shared" si="34"/>
        <v>3150000</v>
      </c>
      <c r="E89" s="10">
        <v>787000</v>
      </c>
      <c r="F89" s="10">
        <v>787000</v>
      </c>
      <c r="G89" s="10">
        <v>787000</v>
      </c>
      <c r="H89" s="10">
        <v>789000</v>
      </c>
      <c r="I89" s="10">
        <f t="shared" si="26"/>
        <v>1574000</v>
      </c>
      <c r="J89" s="10">
        <f t="shared" si="27"/>
        <v>2361000</v>
      </c>
      <c r="K89" s="10" t="str">
        <f>'დამტკ. ნაერთი'!K89</f>
        <v>საყვარელიძე</v>
      </c>
    </row>
    <row r="90" spans="1:11" x14ac:dyDescent="0.25">
      <c r="A90" t="str">
        <f t="shared" si="25"/>
        <v>a</v>
      </c>
      <c r="B90" s="8"/>
      <c r="C90" s="9" t="s">
        <v>12</v>
      </c>
      <c r="D90" s="10">
        <f t="shared" si="34"/>
        <v>5081000</v>
      </c>
      <c r="E90" s="10">
        <v>1000000</v>
      </c>
      <c r="F90" s="10">
        <v>1500000</v>
      </c>
      <c r="G90" s="10">
        <v>1500000</v>
      </c>
      <c r="H90" s="10">
        <v>1081000</v>
      </c>
      <c r="I90" s="10">
        <f t="shared" si="26"/>
        <v>2500000</v>
      </c>
      <c r="J90" s="10">
        <f t="shared" si="27"/>
        <v>4000000</v>
      </c>
      <c r="K90" s="10" t="str">
        <f>'დამტკ. ნაერთი'!K90</f>
        <v>საყვარელიძე</v>
      </c>
    </row>
    <row r="91" spans="1:11" x14ac:dyDescent="0.25">
      <c r="A91" t="str">
        <f t="shared" si="25"/>
        <v>b</v>
      </c>
      <c r="B91" s="8"/>
      <c r="C91" s="9" t="s">
        <v>13</v>
      </c>
      <c r="D91" s="10">
        <f t="shared" si="34"/>
        <v>0</v>
      </c>
      <c r="E91" s="10">
        <v>0</v>
      </c>
      <c r="F91" s="10">
        <v>0</v>
      </c>
      <c r="G91" s="10">
        <v>0</v>
      </c>
      <c r="H91" s="10">
        <v>0</v>
      </c>
      <c r="I91" s="10">
        <f t="shared" si="26"/>
        <v>0</v>
      </c>
      <c r="J91" s="10">
        <f t="shared" si="27"/>
        <v>0</v>
      </c>
      <c r="K91" s="10" t="str">
        <f>'დამტკ. ნაერთი'!K91</f>
        <v>საყვარელიძე</v>
      </c>
    </row>
    <row r="92" spans="1:11" x14ac:dyDescent="0.25">
      <c r="A92" t="str">
        <f t="shared" si="25"/>
        <v>b</v>
      </c>
      <c r="B92" s="8"/>
      <c r="C92" s="9" t="s">
        <v>14</v>
      </c>
      <c r="D92" s="10">
        <f t="shared" si="34"/>
        <v>0</v>
      </c>
      <c r="E92" s="10">
        <v>0</v>
      </c>
      <c r="F92" s="10">
        <v>0</v>
      </c>
      <c r="G92" s="10">
        <v>0</v>
      </c>
      <c r="H92" s="10">
        <v>0</v>
      </c>
      <c r="I92" s="10">
        <f t="shared" si="26"/>
        <v>0</v>
      </c>
      <c r="J92" s="10">
        <f t="shared" si="27"/>
        <v>0</v>
      </c>
      <c r="K92" s="10" t="str">
        <f>'დამტკ. ნაერთი'!K92</f>
        <v>საყვარელიძე</v>
      </c>
    </row>
    <row r="93" spans="1:11" x14ac:dyDescent="0.25">
      <c r="A93" t="str">
        <f t="shared" si="25"/>
        <v>a</v>
      </c>
      <c r="B93" s="8"/>
      <c r="C93" s="9" t="s">
        <v>15</v>
      </c>
      <c r="D93" s="10">
        <f t="shared" si="34"/>
        <v>50000</v>
      </c>
      <c r="E93" s="10"/>
      <c r="F93" s="10">
        <v>15000</v>
      </c>
      <c r="G93" s="10">
        <v>15000</v>
      </c>
      <c r="H93" s="10">
        <v>20000</v>
      </c>
      <c r="I93" s="10">
        <f t="shared" si="26"/>
        <v>15000</v>
      </c>
      <c r="J93" s="10">
        <f t="shared" si="27"/>
        <v>30000</v>
      </c>
      <c r="K93" s="10" t="str">
        <f>'დამტკ. ნაერთი'!K93</f>
        <v>საყვარელიძე</v>
      </c>
    </row>
    <row r="94" spans="1:11" x14ac:dyDescent="0.25">
      <c r="A94" t="str">
        <f t="shared" si="25"/>
        <v>a</v>
      </c>
      <c r="B94" s="8"/>
      <c r="C94" s="9" t="s">
        <v>16</v>
      </c>
      <c r="D94" s="10">
        <f t="shared" si="34"/>
        <v>62000</v>
      </c>
      <c r="E94" s="10">
        <v>15800</v>
      </c>
      <c r="F94" s="10">
        <v>15500</v>
      </c>
      <c r="G94" s="10">
        <v>15500</v>
      </c>
      <c r="H94" s="10">
        <v>15200</v>
      </c>
      <c r="I94" s="10">
        <f t="shared" si="26"/>
        <v>31300</v>
      </c>
      <c r="J94" s="10">
        <f t="shared" si="27"/>
        <v>46800</v>
      </c>
      <c r="K94" s="10" t="str">
        <f>'დამტკ. ნაერთი'!K94</f>
        <v>საყვარელიძე</v>
      </c>
    </row>
    <row r="95" spans="1:11" x14ac:dyDescent="0.25">
      <c r="A95" t="str">
        <f t="shared" si="25"/>
        <v>a</v>
      </c>
      <c r="B95" s="8"/>
      <c r="C95" s="9" t="s">
        <v>17</v>
      </c>
      <c r="D95" s="10">
        <f t="shared" si="34"/>
        <v>49000</v>
      </c>
      <c r="E95" s="10">
        <v>5000</v>
      </c>
      <c r="F95" s="10">
        <v>35000</v>
      </c>
      <c r="G95" s="10">
        <v>9000</v>
      </c>
      <c r="H95" s="10"/>
      <c r="I95" s="10">
        <f t="shared" si="26"/>
        <v>40000</v>
      </c>
      <c r="J95" s="10">
        <f t="shared" si="27"/>
        <v>49000</v>
      </c>
      <c r="K95" s="10" t="str">
        <f>'დამტკ. ნაერთი'!K95</f>
        <v>საყვარელიძე</v>
      </c>
    </row>
    <row r="96" spans="1:11" x14ac:dyDescent="0.25">
      <c r="A96" t="str">
        <f t="shared" si="25"/>
        <v>a</v>
      </c>
      <c r="B96" s="5"/>
      <c r="C96" s="6" t="s">
        <v>18</v>
      </c>
      <c r="D96" s="7">
        <f t="shared" si="34"/>
        <v>38000</v>
      </c>
      <c r="E96" s="7">
        <v>8000</v>
      </c>
      <c r="F96" s="7">
        <v>12600</v>
      </c>
      <c r="G96" s="7">
        <v>17400</v>
      </c>
      <c r="H96" s="7"/>
      <c r="I96" s="7">
        <f t="shared" si="26"/>
        <v>20600</v>
      </c>
      <c r="J96" s="7">
        <f t="shared" si="27"/>
        <v>38000</v>
      </c>
      <c r="K96" s="7" t="str">
        <f>'დამტკ. ნაერთი'!K96</f>
        <v>საყვარელიძე</v>
      </c>
    </row>
    <row r="97" spans="1:11" x14ac:dyDescent="0.25">
      <c r="A97" t="str">
        <f t="shared" si="25"/>
        <v>b</v>
      </c>
      <c r="B97" s="5"/>
      <c r="C97" s="6" t="s">
        <v>19</v>
      </c>
      <c r="D97" s="7">
        <f t="shared" si="34"/>
        <v>0</v>
      </c>
      <c r="E97" s="7">
        <v>0</v>
      </c>
      <c r="F97" s="7">
        <v>0</v>
      </c>
      <c r="G97" s="7">
        <v>0</v>
      </c>
      <c r="H97" s="7">
        <v>0</v>
      </c>
      <c r="I97" s="7">
        <f t="shared" si="26"/>
        <v>0</v>
      </c>
      <c r="J97" s="7">
        <f t="shared" si="27"/>
        <v>0</v>
      </c>
      <c r="K97" s="7" t="str">
        <f>'დამტკ. ნაერთი'!K97</f>
        <v>საყვარელიძე</v>
      </c>
    </row>
    <row r="98" spans="1:11" ht="15.75" thickBot="1" x14ac:dyDescent="0.3">
      <c r="A98" t="str">
        <f t="shared" si="25"/>
        <v>b</v>
      </c>
      <c r="B98" s="11"/>
      <c r="C98" s="12" t="s">
        <v>20</v>
      </c>
      <c r="D98" s="13">
        <f t="shared" si="34"/>
        <v>0</v>
      </c>
      <c r="E98" s="13">
        <v>0</v>
      </c>
      <c r="F98" s="13">
        <v>0</v>
      </c>
      <c r="G98" s="13">
        <v>0</v>
      </c>
      <c r="H98" s="13">
        <v>0</v>
      </c>
      <c r="I98" s="13">
        <f t="shared" si="26"/>
        <v>0</v>
      </c>
      <c r="J98" s="13">
        <f t="shared" si="27"/>
        <v>0</v>
      </c>
      <c r="K98" s="13" t="str">
        <f>'დამტკ. ნაერთი'!K98</f>
        <v>საყვარელიძე</v>
      </c>
    </row>
    <row r="99" spans="1:11" ht="31.5" thickTop="1" thickBot="1" x14ac:dyDescent="0.3">
      <c r="A99" t="str">
        <f t="shared" si="25"/>
        <v>a</v>
      </c>
      <c r="B99" s="16" t="s">
        <v>34</v>
      </c>
      <c r="C99" s="14" t="s">
        <v>35</v>
      </c>
      <c r="D99" s="4">
        <f t="shared" si="34"/>
        <v>19970000</v>
      </c>
      <c r="E99" s="4">
        <f>SUM(E111,E123,E135,E147,E159,E171,E183,E195,E207,E219,E231)</f>
        <v>5044000</v>
      </c>
      <c r="F99" s="4">
        <f t="shared" ref="F99:H99" si="41">SUM(F111,F123,F135,F147,F159,F171,F183,F195,F207,F219,F231)</f>
        <v>5072900</v>
      </c>
      <c r="G99" s="4">
        <f t="shared" si="41"/>
        <v>5118100</v>
      </c>
      <c r="H99" s="4">
        <f t="shared" si="41"/>
        <v>4735000</v>
      </c>
      <c r="I99" s="4">
        <f t="shared" si="26"/>
        <v>10116900</v>
      </c>
      <c r="J99" s="4">
        <f t="shared" si="27"/>
        <v>15235000</v>
      </c>
      <c r="K99" s="4" t="str">
        <f>'დამტკ. ნაერთი'!K99</f>
        <v>სააგენტო</v>
      </c>
    </row>
    <row r="100" spans="1:11" ht="15.75" thickTop="1" x14ac:dyDescent="0.25">
      <c r="A100" t="str">
        <f t="shared" si="25"/>
        <v>a</v>
      </c>
      <c r="B100" s="5"/>
      <c r="C100" s="6" t="s">
        <v>10</v>
      </c>
      <c r="D100" s="7">
        <f t="shared" si="34"/>
        <v>19670000</v>
      </c>
      <c r="E100" s="7">
        <f t="shared" ref="E100:H100" si="42">SUM(E112,E124,E136,E148,E160,E172,E184,E196,E208,E220,E232)</f>
        <v>5024000</v>
      </c>
      <c r="F100" s="7">
        <f t="shared" si="42"/>
        <v>4972900</v>
      </c>
      <c r="G100" s="7">
        <f t="shared" si="42"/>
        <v>4968100</v>
      </c>
      <c r="H100" s="7">
        <f t="shared" si="42"/>
        <v>4705000</v>
      </c>
      <c r="I100" s="7">
        <f t="shared" si="26"/>
        <v>9996900</v>
      </c>
      <c r="J100" s="7">
        <f t="shared" si="27"/>
        <v>14965000</v>
      </c>
      <c r="K100" s="7" t="str">
        <f>'დამტკ. ნაერთი'!K100</f>
        <v>სააგენტო</v>
      </c>
    </row>
    <row r="101" spans="1:11" x14ac:dyDescent="0.25">
      <c r="A101" t="str">
        <f t="shared" si="25"/>
        <v>a</v>
      </c>
      <c r="B101" s="8"/>
      <c r="C101" s="9" t="s">
        <v>11</v>
      </c>
      <c r="D101" s="10">
        <f t="shared" si="34"/>
        <v>15200000</v>
      </c>
      <c r="E101" s="10">
        <f t="shared" ref="E101:H101" si="43">SUM(E113,E125,E137,E149,E161,E173,E185,E197,E209,E221,E233)</f>
        <v>3800000</v>
      </c>
      <c r="F101" s="10">
        <f t="shared" si="43"/>
        <v>3800000</v>
      </c>
      <c r="G101" s="10">
        <f t="shared" si="43"/>
        <v>3800000</v>
      </c>
      <c r="H101" s="10">
        <f t="shared" si="43"/>
        <v>3800000</v>
      </c>
      <c r="I101" s="10">
        <f t="shared" si="26"/>
        <v>7600000</v>
      </c>
      <c r="J101" s="10">
        <f t="shared" si="27"/>
        <v>11400000</v>
      </c>
      <c r="K101" s="10" t="str">
        <f>'დამტკ. ნაერთი'!K101</f>
        <v>სააგენტო</v>
      </c>
    </row>
    <row r="102" spans="1:11" x14ac:dyDescent="0.25">
      <c r="A102" t="str">
        <f t="shared" si="25"/>
        <v>a</v>
      </c>
      <c r="B102" s="8"/>
      <c r="C102" s="9" t="s">
        <v>12</v>
      </c>
      <c r="D102" s="10">
        <f t="shared" si="34"/>
        <v>4321000</v>
      </c>
      <c r="E102" s="10">
        <f t="shared" ref="E102:H102" si="44">SUM(E114,E126,E138,E150,E162,E174,E186,E198,E210,E222,E234)</f>
        <v>1178000</v>
      </c>
      <c r="F102" s="10">
        <f t="shared" si="44"/>
        <v>1136000</v>
      </c>
      <c r="G102" s="10">
        <f t="shared" si="44"/>
        <v>1133000</v>
      </c>
      <c r="H102" s="10">
        <f t="shared" si="44"/>
        <v>874000</v>
      </c>
      <c r="I102" s="10">
        <f t="shared" si="26"/>
        <v>2314000</v>
      </c>
      <c r="J102" s="10">
        <f t="shared" si="27"/>
        <v>3447000</v>
      </c>
      <c r="K102" s="10" t="str">
        <f>'დამტკ. ნაერთი'!K102</f>
        <v>სააგენტო</v>
      </c>
    </row>
    <row r="103" spans="1:11" x14ac:dyDescent="0.25">
      <c r="A103" t="str">
        <f t="shared" si="25"/>
        <v>b</v>
      </c>
      <c r="B103" s="8"/>
      <c r="C103" s="9" t="s">
        <v>13</v>
      </c>
      <c r="D103" s="10">
        <f t="shared" si="34"/>
        <v>0</v>
      </c>
      <c r="E103" s="10">
        <f t="shared" ref="E103:H103" si="45">SUM(E115,E127,E139,E151,E163,E175,E187,E199,E211,E223,E235)</f>
        <v>0</v>
      </c>
      <c r="F103" s="10">
        <f t="shared" si="45"/>
        <v>0</v>
      </c>
      <c r="G103" s="10">
        <f t="shared" si="45"/>
        <v>0</v>
      </c>
      <c r="H103" s="10">
        <f t="shared" si="45"/>
        <v>0</v>
      </c>
      <c r="I103" s="10">
        <f t="shared" si="26"/>
        <v>0</v>
      </c>
      <c r="J103" s="10">
        <f t="shared" si="27"/>
        <v>0</v>
      </c>
      <c r="K103" s="10" t="str">
        <f>'დამტკ. ნაერთი'!K103</f>
        <v>სააგენტო</v>
      </c>
    </row>
    <row r="104" spans="1:11" x14ac:dyDescent="0.25">
      <c r="A104" t="str">
        <f t="shared" si="25"/>
        <v>b</v>
      </c>
      <c r="B104" s="8"/>
      <c r="C104" s="9" t="s">
        <v>14</v>
      </c>
      <c r="D104" s="10">
        <f t="shared" si="34"/>
        <v>0</v>
      </c>
      <c r="E104" s="10">
        <f t="shared" ref="E104:H104" si="46">SUM(E116,E128,E140,E152,E164,E176,E188,E200,E212,E224,E236)</f>
        <v>0</v>
      </c>
      <c r="F104" s="10">
        <f t="shared" si="46"/>
        <v>0</v>
      </c>
      <c r="G104" s="10">
        <f t="shared" si="46"/>
        <v>0</v>
      </c>
      <c r="H104" s="10">
        <f t="shared" si="46"/>
        <v>0</v>
      </c>
      <c r="I104" s="10">
        <f t="shared" si="26"/>
        <v>0</v>
      </c>
      <c r="J104" s="10">
        <f t="shared" si="27"/>
        <v>0</v>
      </c>
      <c r="K104" s="10" t="str">
        <f>'დამტკ. ნაერთი'!K104</f>
        <v>სააგენტო</v>
      </c>
    </row>
    <row r="105" spans="1:11" x14ac:dyDescent="0.25">
      <c r="A105" t="str">
        <f t="shared" si="25"/>
        <v>a</v>
      </c>
      <c r="B105" s="8"/>
      <c r="C105" s="9" t="s">
        <v>15</v>
      </c>
      <c r="D105" s="10">
        <f t="shared" si="34"/>
        <v>3000</v>
      </c>
      <c r="E105" s="10">
        <f t="shared" ref="E105:H105" si="47">SUM(E117,E129,E141,E153,E165,E177,E189,E201,E213,E225,E237)</f>
        <v>0</v>
      </c>
      <c r="F105" s="10">
        <f t="shared" si="47"/>
        <v>0</v>
      </c>
      <c r="G105" s="10">
        <f t="shared" si="47"/>
        <v>3000</v>
      </c>
      <c r="H105" s="10">
        <f t="shared" si="47"/>
        <v>0</v>
      </c>
      <c r="I105" s="10">
        <f t="shared" si="26"/>
        <v>0</v>
      </c>
      <c r="J105" s="10">
        <f t="shared" si="27"/>
        <v>3000</v>
      </c>
      <c r="K105" s="10" t="str">
        <f>'დამტკ. ნაერთი'!K105</f>
        <v>სააგენტო</v>
      </c>
    </row>
    <row r="106" spans="1:11" x14ac:dyDescent="0.25">
      <c r="A106" t="str">
        <f t="shared" si="25"/>
        <v>a</v>
      </c>
      <c r="B106" s="8"/>
      <c r="C106" s="9" t="s">
        <v>16</v>
      </c>
      <c r="D106" s="10">
        <f t="shared" si="34"/>
        <v>102000</v>
      </c>
      <c r="E106" s="10">
        <f t="shared" ref="E106:H106" si="48">SUM(E118,E130,E142,E154,E166,E178,E190,E202,E214,E226,E238)</f>
        <v>32400</v>
      </c>
      <c r="F106" s="10">
        <f t="shared" si="48"/>
        <v>25800</v>
      </c>
      <c r="G106" s="10">
        <f t="shared" si="48"/>
        <v>22200</v>
      </c>
      <c r="H106" s="10">
        <f t="shared" si="48"/>
        <v>21600</v>
      </c>
      <c r="I106" s="10">
        <f t="shared" si="26"/>
        <v>58200</v>
      </c>
      <c r="J106" s="10">
        <f t="shared" si="27"/>
        <v>80400</v>
      </c>
      <c r="K106" s="10" t="str">
        <f>'დამტკ. ნაერთი'!K106</f>
        <v>სააგენტო</v>
      </c>
    </row>
    <row r="107" spans="1:11" x14ac:dyDescent="0.25">
      <c r="A107" t="str">
        <f t="shared" si="25"/>
        <v>a</v>
      </c>
      <c r="B107" s="8"/>
      <c r="C107" s="9" t="s">
        <v>17</v>
      </c>
      <c r="D107" s="10">
        <f t="shared" si="34"/>
        <v>44000</v>
      </c>
      <c r="E107" s="10">
        <f t="shared" ref="E107:H107" si="49">SUM(E119,E131,E143,E155,E167,E179,E191,E203,E215,E227,E239)</f>
        <v>13600</v>
      </c>
      <c r="F107" s="10">
        <f t="shared" si="49"/>
        <v>11100</v>
      </c>
      <c r="G107" s="10">
        <f t="shared" si="49"/>
        <v>9900</v>
      </c>
      <c r="H107" s="10">
        <f t="shared" si="49"/>
        <v>9400</v>
      </c>
      <c r="I107" s="10">
        <f t="shared" si="26"/>
        <v>24700</v>
      </c>
      <c r="J107" s="10">
        <f t="shared" si="27"/>
        <v>34600</v>
      </c>
      <c r="K107" s="10" t="str">
        <f>'დამტკ. ნაერთი'!K107</f>
        <v>სააგენტო</v>
      </c>
    </row>
    <row r="108" spans="1:11" x14ac:dyDescent="0.25">
      <c r="A108" t="str">
        <f t="shared" si="25"/>
        <v>a</v>
      </c>
      <c r="B108" s="5"/>
      <c r="C108" s="6" t="s">
        <v>18</v>
      </c>
      <c r="D108" s="7">
        <f t="shared" si="34"/>
        <v>300000</v>
      </c>
      <c r="E108" s="7">
        <f t="shared" ref="E108:H108" si="50">SUM(E120,E132,E144,E156,E168,E180,E192,E204,E216,E228,E240)</f>
        <v>20000</v>
      </c>
      <c r="F108" s="7">
        <f t="shared" si="50"/>
        <v>100000</v>
      </c>
      <c r="G108" s="7">
        <f t="shared" si="50"/>
        <v>150000</v>
      </c>
      <c r="H108" s="7">
        <f t="shared" si="50"/>
        <v>30000</v>
      </c>
      <c r="I108" s="7">
        <f t="shared" si="26"/>
        <v>120000</v>
      </c>
      <c r="J108" s="7">
        <f t="shared" si="27"/>
        <v>270000</v>
      </c>
      <c r="K108" s="7" t="str">
        <f>'დამტკ. ნაერთი'!K108</f>
        <v>სააგენტო</v>
      </c>
    </row>
    <row r="109" spans="1:11" x14ac:dyDescent="0.25">
      <c r="A109" t="str">
        <f t="shared" si="25"/>
        <v>b</v>
      </c>
      <c r="B109" s="5"/>
      <c r="C109" s="6" t="s">
        <v>19</v>
      </c>
      <c r="D109" s="7">
        <f t="shared" si="34"/>
        <v>0</v>
      </c>
      <c r="E109" s="7">
        <f t="shared" ref="E109:H109" si="51">SUM(E121,E133,E145,E157,E169,E181,E193,E205,E217,E229,E241)</f>
        <v>0</v>
      </c>
      <c r="F109" s="7">
        <f t="shared" si="51"/>
        <v>0</v>
      </c>
      <c r="G109" s="7">
        <f t="shared" si="51"/>
        <v>0</v>
      </c>
      <c r="H109" s="7">
        <f t="shared" si="51"/>
        <v>0</v>
      </c>
      <c r="I109" s="7">
        <f t="shared" si="26"/>
        <v>0</v>
      </c>
      <c r="J109" s="7">
        <f t="shared" si="27"/>
        <v>0</v>
      </c>
      <c r="K109" s="7" t="str">
        <f>'დამტკ. ნაერთი'!K109</f>
        <v>სააგენტო</v>
      </c>
    </row>
    <row r="110" spans="1:11" ht="15.75" thickBot="1" x14ac:dyDescent="0.3">
      <c r="A110" t="str">
        <f t="shared" si="25"/>
        <v>b</v>
      </c>
      <c r="B110" s="11"/>
      <c r="C110" s="12" t="s">
        <v>20</v>
      </c>
      <c r="D110" s="13">
        <f t="shared" si="34"/>
        <v>0</v>
      </c>
      <c r="E110" s="13">
        <f t="shared" ref="E110:H110" si="52">SUM(E122,E134,E146,E158,E170,E182,E194,E206,E218,E230,E242)</f>
        <v>0</v>
      </c>
      <c r="F110" s="13">
        <f t="shared" si="52"/>
        <v>0</v>
      </c>
      <c r="G110" s="13">
        <f t="shared" si="52"/>
        <v>0</v>
      </c>
      <c r="H110" s="13">
        <f t="shared" si="52"/>
        <v>0</v>
      </c>
      <c r="I110" s="13">
        <f t="shared" si="26"/>
        <v>0</v>
      </c>
      <c r="J110" s="13">
        <f t="shared" si="27"/>
        <v>0</v>
      </c>
      <c r="K110" s="13" t="str">
        <f>'დამტკ. ნაერთი'!K110</f>
        <v>სააგენტო</v>
      </c>
    </row>
    <row r="111" spans="1:11" ht="31.5" thickTop="1" thickBot="1" x14ac:dyDescent="0.3">
      <c r="A111" t="str">
        <f t="shared" si="25"/>
        <v>a</v>
      </c>
      <c r="B111" s="3" t="s">
        <v>36</v>
      </c>
      <c r="C111" s="14" t="s">
        <v>37</v>
      </c>
      <c r="D111" s="4">
        <f t="shared" si="34"/>
        <v>19369000</v>
      </c>
      <c r="E111" s="4">
        <f>SUM(E112,E120,E121,E122)</f>
        <v>4840000</v>
      </c>
      <c r="F111" s="4">
        <f t="shared" ref="F111" si="53">SUM(F112,F120,F121,F122)</f>
        <v>4915500</v>
      </c>
      <c r="G111" s="4">
        <f t="shared" ref="G111" si="54">SUM(G112,G120,G121,G122)</f>
        <v>4968500</v>
      </c>
      <c r="H111" s="4">
        <f t="shared" ref="H111" si="55">SUM(H112,H120,H121,H122)</f>
        <v>4645000</v>
      </c>
      <c r="I111" s="4">
        <f t="shared" si="26"/>
        <v>9755500</v>
      </c>
      <c r="J111" s="4">
        <f t="shared" si="27"/>
        <v>14724000</v>
      </c>
      <c r="K111" s="4" t="str">
        <f>'დამტკ. ნაერთი'!K111</f>
        <v>სააგენტო</v>
      </c>
    </row>
    <row r="112" spans="1:11" ht="15.75" thickTop="1" x14ac:dyDescent="0.25">
      <c r="A112" t="str">
        <f t="shared" si="25"/>
        <v>a</v>
      </c>
      <c r="B112" s="5"/>
      <c r="C112" s="6" t="s">
        <v>10</v>
      </c>
      <c r="D112" s="7">
        <f t="shared" si="34"/>
        <v>19069000</v>
      </c>
      <c r="E112" s="7">
        <f>SUM(E113:E119)</f>
        <v>4820000</v>
      </c>
      <c r="F112" s="7">
        <f t="shared" ref="F112" si="56">SUM(F113:F119)</f>
        <v>4815500</v>
      </c>
      <c r="G112" s="7">
        <f t="shared" ref="G112" si="57">SUM(G113:G119)</f>
        <v>4818500</v>
      </c>
      <c r="H112" s="7">
        <f t="shared" ref="H112" si="58">SUM(H113:H119)</f>
        <v>4615000</v>
      </c>
      <c r="I112" s="7">
        <f t="shared" si="26"/>
        <v>9635500</v>
      </c>
      <c r="J112" s="7">
        <f t="shared" si="27"/>
        <v>14454000</v>
      </c>
      <c r="K112" s="7" t="str">
        <f>'დამტკ. ნაერთი'!K112</f>
        <v>სააგენტო</v>
      </c>
    </row>
    <row r="113" spans="1:11" x14ac:dyDescent="0.25">
      <c r="A113" t="str">
        <f t="shared" si="25"/>
        <v>a</v>
      </c>
      <c r="B113" s="8"/>
      <c r="C113" s="9" t="s">
        <v>11</v>
      </c>
      <c r="D113" s="10">
        <f t="shared" si="34"/>
        <v>15200000</v>
      </c>
      <c r="E113" s="10">
        <v>3800000</v>
      </c>
      <c r="F113" s="10">
        <v>3800000</v>
      </c>
      <c r="G113" s="10">
        <v>3800000</v>
      </c>
      <c r="H113" s="10">
        <v>3800000</v>
      </c>
      <c r="I113" s="10">
        <f t="shared" si="26"/>
        <v>7600000</v>
      </c>
      <c r="J113" s="10">
        <f t="shared" si="27"/>
        <v>11400000</v>
      </c>
      <c r="K113" s="10" t="str">
        <f>'დამტკ. ნაერთი'!K113</f>
        <v>სააგენტო</v>
      </c>
    </row>
    <row r="114" spans="1:11" x14ac:dyDescent="0.25">
      <c r="A114" t="str">
        <f t="shared" si="25"/>
        <v>a</v>
      </c>
      <c r="B114" s="8"/>
      <c r="C114" s="9" t="s">
        <v>12</v>
      </c>
      <c r="D114" s="10">
        <f t="shared" si="34"/>
        <v>3800000</v>
      </c>
      <c r="E114" s="10">
        <v>1000000</v>
      </c>
      <c r="F114" s="10">
        <v>1000000</v>
      </c>
      <c r="G114" s="10">
        <v>1000000</v>
      </c>
      <c r="H114" s="10">
        <v>800000</v>
      </c>
      <c r="I114" s="10">
        <f t="shared" si="26"/>
        <v>2000000</v>
      </c>
      <c r="J114" s="10">
        <f t="shared" si="27"/>
        <v>3000000</v>
      </c>
      <c r="K114" s="10" t="str">
        <f>'დამტკ. ნაერთი'!K114</f>
        <v>სააგენტო</v>
      </c>
    </row>
    <row r="115" spans="1:11" x14ac:dyDescent="0.25">
      <c r="A115" t="str">
        <f t="shared" si="25"/>
        <v>b</v>
      </c>
      <c r="B115" s="8"/>
      <c r="C115" s="9" t="s">
        <v>13</v>
      </c>
      <c r="D115" s="10">
        <f t="shared" si="34"/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f t="shared" si="26"/>
        <v>0</v>
      </c>
      <c r="J115" s="10">
        <f t="shared" si="27"/>
        <v>0</v>
      </c>
      <c r="K115" s="10" t="str">
        <f>'დამტკ. ნაერთი'!K115</f>
        <v>სააგენტო</v>
      </c>
    </row>
    <row r="116" spans="1:11" x14ac:dyDescent="0.25">
      <c r="A116" t="str">
        <f t="shared" si="25"/>
        <v>b</v>
      </c>
      <c r="B116" s="8"/>
      <c r="C116" s="9" t="s">
        <v>14</v>
      </c>
      <c r="D116" s="10">
        <f t="shared" si="34"/>
        <v>0</v>
      </c>
      <c r="E116" s="10">
        <v>0</v>
      </c>
      <c r="F116" s="10">
        <v>0</v>
      </c>
      <c r="G116" s="10">
        <v>0</v>
      </c>
      <c r="H116" s="10">
        <v>0</v>
      </c>
      <c r="I116" s="10">
        <f t="shared" si="26"/>
        <v>0</v>
      </c>
      <c r="J116" s="10">
        <f t="shared" si="27"/>
        <v>0</v>
      </c>
      <c r="K116" s="10" t="str">
        <f>'დამტკ. ნაერთი'!K116</f>
        <v>სააგენტო</v>
      </c>
    </row>
    <row r="117" spans="1:11" x14ac:dyDescent="0.25">
      <c r="A117" t="str">
        <f t="shared" si="25"/>
        <v>a</v>
      </c>
      <c r="B117" s="8"/>
      <c r="C117" s="9" t="s">
        <v>15</v>
      </c>
      <c r="D117" s="10">
        <f t="shared" si="34"/>
        <v>3000</v>
      </c>
      <c r="E117" s="10"/>
      <c r="F117" s="10"/>
      <c r="G117" s="10">
        <v>3000</v>
      </c>
      <c r="H117" s="10"/>
      <c r="I117" s="10">
        <f t="shared" si="26"/>
        <v>0</v>
      </c>
      <c r="J117" s="10">
        <f t="shared" si="27"/>
        <v>3000</v>
      </c>
      <c r="K117" s="10" t="str">
        <f>'დამტკ. ნაერთი'!K117</f>
        <v>სააგენტო</v>
      </c>
    </row>
    <row r="118" spans="1:11" x14ac:dyDescent="0.25">
      <c r="A118" t="str">
        <f t="shared" si="25"/>
        <v>a</v>
      </c>
      <c r="B118" s="8"/>
      <c r="C118" s="9" t="s">
        <v>16</v>
      </c>
      <c r="D118" s="10">
        <f t="shared" si="34"/>
        <v>34000</v>
      </c>
      <c r="E118" s="10">
        <v>10000</v>
      </c>
      <c r="F118" s="10">
        <v>8000</v>
      </c>
      <c r="G118" s="10">
        <v>8000</v>
      </c>
      <c r="H118" s="10">
        <v>8000</v>
      </c>
      <c r="I118" s="10">
        <f t="shared" si="26"/>
        <v>18000</v>
      </c>
      <c r="J118" s="10">
        <f t="shared" si="27"/>
        <v>26000</v>
      </c>
      <c r="K118" s="10" t="str">
        <f>'დამტკ. ნაერთი'!K118</f>
        <v>სააგენტო</v>
      </c>
    </row>
    <row r="119" spans="1:11" x14ac:dyDescent="0.25">
      <c r="A119" t="str">
        <f t="shared" si="25"/>
        <v>a</v>
      </c>
      <c r="B119" s="8"/>
      <c r="C119" s="9" t="s">
        <v>17</v>
      </c>
      <c r="D119" s="10">
        <f t="shared" si="34"/>
        <v>32000</v>
      </c>
      <c r="E119" s="10">
        <v>10000</v>
      </c>
      <c r="F119" s="10">
        <v>7500</v>
      </c>
      <c r="G119" s="10">
        <v>7500</v>
      </c>
      <c r="H119" s="10">
        <v>7000</v>
      </c>
      <c r="I119" s="10">
        <f t="shared" si="26"/>
        <v>17500</v>
      </c>
      <c r="J119" s="10">
        <f t="shared" si="27"/>
        <v>25000</v>
      </c>
      <c r="K119" s="10" t="str">
        <f>'დამტკ. ნაერთი'!K119</f>
        <v>სააგენტო</v>
      </c>
    </row>
    <row r="120" spans="1:11" x14ac:dyDescent="0.25">
      <c r="A120" t="str">
        <f t="shared" si="25"/>
        <v>a</v>
      </c>
      <c r="B120" s="5"/>
      <c r="C120" s="6" t="s">
        <v>18</v>
      </c>
      <c r="D120" s="7">
        <f t="shared" si="34"/>
        <v>300000</v>
      </c>
      <c r="E120" s="7">
        <v>20000</v>
      </c>
      <c r="F120" s="7">
        <v>100000</v>
      </c>
      <c r="G120" s="7">
        <v>150000</v>
      </c>
      <c r="H120" s="7">
        <v>30000</v>
      </c>
      <c r="I120" s="7">
        <f t="shared" si="26"/>
        <v>120000</v>
      </c>
      <c r="J120" s="7">
        <f t="shared" si="27"/>
        <v>270000</v>
      </c>
      <c r="K120" s="7" t="str">
        <f>'დამტკ. ნაერთი'!K120</f>
        <v>სააგენტო</v>
      </c>
    </row>
    <row r="121" spans="1:11" x14ac:dyDescent="0.25">
      <c r="A121" t="str">
        <f t="shared" si="25"/>
        <v>b</v>
      </c>
      <c r="B121" s="5"/>
      <c r="C121" s="6" t="s">
        <v>19</v>
      </c>
      <c r="D121" s="7">
        <f t="shared" si="34"/>
        <v>0</v>
      </c>
      <c r="E121" s="7">
        <v>0</v>
      </c>
      <c r="F121" s="7">
        <v>0</v>
      </c>
      <c r="G121" s="7">
        <v>0</v>
      </c>
      <c r="H121" s="7">
        <v>0</v>
      </c>
      <c r="I121" s="7">
        <f t="shared" si="26"/>
        <v>0</v>
      </c>
      <c r="J121" s="7">
        <f t="shared" si="27"/>
        <v>0</v>
      </c>
      <c r="K121" s="7" t="str">
        <f>'დამტკ. ნაერთი'!K121</f>
        <v>სააგენტო</v>
      </c>
    </row>
    <row r="122" spans="1:11" ht="15.75" thickBot="1" x14ac:dyDescent="0.3">
      <c r="A122" t="str">
        <f t="shared" si="25"/>
        <v>b</v>
      </c>
      <c r="B122" s="11"/>
      <c r="C122" s="12" t="s">
        <v>20</v>
      </c>
      <c r="D122" s="13">
        <f t="shared" si="34"/>
        <v>0</v>
      </c>
      <c r="E122" s="13">
        <v>0</v>
      </c>
      <c r="F122" s="13">
        <v>0</v>
      </c>
      <c r="G122" s="13">
        <v>0</v>
      </c>
      <c r="H122" s="13">
        <v>0</v>
      </c>
      <c r="I122" s="13">
        <f t="shared" si="26"/>
        <v>0</v>
      </c>
      <c r="J122" s="13">
        <f t="shared" si="27"/>
        <v>0</v>
      </c>
      <c r="K122" s="13" t="str">
        <f>'დამტკ. ნაერთი'!K122</f>
        <v>სააგენტო</v>
      </c>
    </row>
    <row r="123" spans="1:11" ht="46.5" thickTop="1" thickBot="1" x14ac:dyDescent="0.3">
      <c r="A123" t="str">
        <f t="shared" si="25"/>
        <v>a</v>
      </c>
      <c r="B123" s="3" t="s">
        <v>38</v>
      </c>
      <c r="C123" s="14" t="s">
        <v>39</v>
      </c>
      <c r="D123" s="4">
        <f t="shared" si="34"/>
        <v>108000</v>
      </c>
      <c r="E123" s="4">
        <f>SUM(E124,E132,E133,E134)</f>
        <v>43400</v>
      </c>
      <c r="F123" s="4">
        <f t="shared" ref="F123" si="59">SUM(F124,F132,F133,F134)</f>
        <v>22400</v>
      </c>
      <c r="G123" s="4">
        <f t="shared" ref="G123" si="60">SUM(G124,G132,G133,G134)</f>
        <v>31100</v>
      </c>
      <c r="H123" s="4">
        <f t="shared" ref="H123" si="61">SUM(H124,H132,H133,H134)</f>
        <v>11100</v>
      </c>
      <c r="I123" s="4">
        <f t="shared" si="26"/>
        <v>65800</v>
      </c>
      <c r="J123" s="4">
        <f t="shared" si="27"/>
        <v>96900</v>
      </c>
      <c r="K123" s="4" t="str">
        <f>'დამტკ. ნაერთი'!K123</f>
        <v>სააგენტო</v>
      </c>
    </row>
    <row r="124" spans="1:11" ht="15.75" thickTop="1" x14ac:dyDescent="0.25">
      <c r="A124" t="str">
        <f t="shared" si="25"/>
        <v>a</v>
      </c>
      <c r="B124" s="5"/>
      <c r="C124" s="6" t="s">
        <v>10</v>
      </c>
      <c r="D124" s="7">
        <f t="shared" si="34"/>
        <v>108000</v>
      </c>
      <c r="E124" s="7">
        <f>SUM(E125:E131)</f>
        <v>43400</v>
      </c>
      <c r="F124" s="7">
        <f t="shared" ref="F124" si="62">SUM(F125:F131)</f>
        <v>22400</v>
      </c>
      <c r="G124" s="7">
        <f t="shared" ref="G124" si="63">SUM(G125:G131)</f>
        <v>31100</v>
      </c>
      <c r="H124" s="7">
        <f t="shared" ref="H124" si="64">SUM(H125:H131)</f>
        <v>11100</v>
      </c>
      <c r="I124" s="7">
        <f t="shared" si="26"/>
        <v>65800</v>
      </c>
      <c r="J124" s="7">
        <f t="shared" si="27"/>
        <v>96900</v>
      </c>
      <c r="K124" s="7" t="str">
        <f>'დამტკ. ნაერთი'!K124</f>
        <v>სააგენტო</v>
      </c>
    </row>
    <row r="125" spans="1:11" x14ac:dyDescent="0.25">
      <c r="A125" t="str">
        <f t="shared" si="25"/>
        <v>b</v>
      </c>
      <c r="B125" s="8"/>
      <c r="C125" s="9" t="s">
        <v>11</v>
      </c>
      <c r="D125" s="10">
        <f t="shared" si="34"/>
        <v>0</v>
      </c>
      <c r="E125" s="10">
        <v>0</v>
      </c>
      <c r="F125" s="10">
        <v>0</v>
      </c>
      <c r="G125" s="10">
        <v>0</v>
      </c>
      <c r="H125" s="10">
        <v>0</v>
      </c>
      <c r="I125" s="10">
        <f t="shared" si="26"/>
        <v>0</v>
      </c>
      <c r="J125" s="10">
        <f t="shared" si="27"/>
        <v>0</v>
      </c>
      <c r="K125" s="10" t="str">
        <f>'დამტკ. ნაერთი'!K125</f>
        <v>სააგენტო</v>
      </c>
    </row>
    <row r="126" spans="1:11" x14ac:dyDescent="0.25">
      <c r="A126" t="str">
        <f t="shared" si="25"/>
        <v>a</v>
      </c>
      <c r="B126" s="8"/>
      <c r="C126" s="9" t="s">
        <v>12</v>
      </c>
      <c r="D126" s="10">
        <f t="shared" si="34"/>
        <v>100000</v>
      </c>
      <c r="E126" s="10">
        <v>40000</v>
      </c>
      <c r="F126" s="10">
        <v>20000</v>
      </c>
      <c r="G126" s="10">
        <v>30000</v>
      </c>
      <c r="H126" s="10">
        <v>10000</v>
      </c>
      <c r="I126" s="10">
        <f t="shared" si="26"/>
        <v>60000</v>
      </c>
      <c r="J126" s="10">
        <f t="shared" si="27"/>
        <v>90000</v>
      </c>
      <c r="K126" s="10" t="str">
        <f>'დამტკ. ნაერთი'!K126</f>
        <v>სააგენტო</v>
      </c>
    </row>
    <row r="127" spans="1:11" x14ac:dyDescent="0.25">
      <c r="A127" t="str">
        <f t="shared" si="25"/>
        <v>b</v>
      </c>
      <c r="B127" s="8"/>
      <c r="C127" s="9" t="s">
        <v>13</v>
      </c>
      <c r="D127" s="10">
        <f t="shared" si="34"/>
        <v>0</v>
      </c>
      <c r="E127" s="10">
        <v>0</v>
      </c>
      <c r="F127" s="10">
        <v>0</v>
      </c>
      <c r="G127" s="10">
        <v>0</v>
      </c>
      <c r="H127" s="10">
        <v>0</v>
      </c>
      <c r="I127" s="10">
        <f t="shared" si="26"/>
        <v>0</v>
      </c>
      <c r="J127" s="10">
        <f t="shared" si="27"/>
        <v>0</v>
      </c>
      <c r="K127" s="10" t="str">
        <f>'დამტკ. ნაერთი'!K127</f>
        <v>სააგენტო</v>
      </c>
    </row>
    <row r="128" spans="1:11" x14ac:dyDescent="0.25">
      <c r="A128" t="str">
        <f t="shared" si="25"/>
        <v>b</v>
      </c>
      <c r="B128" s="8"/>
      <c r="C128" s="9" t="s">
        <v>14</v>
      </c>
      <c r="D128" s="10">
        <f t="shared" si="34"/>
        <v>0</v>
      </c>
      <c r="E128" s="10">
        <v>0</v>
      </c>
      <c r="F128" s="10">
        <v>0</v>
      </c>
      <c r="G128" s="10">
        <v>0</v>
      </c>
      <c r="H128" s="10">
        <v>0</v>
      </c>
      <c r="I128" s="10">
        <f t="shared" si="26"/>
        <v>0</v>
      </c>
      <c r="J128" s="10">
        <f t="shared" si="27"/>
        <v>0</v>
      </c>
      <c r="K128" s="10" t="str">
        <f>'დამტკ. ნაერთი'!K128</f>
        <v>სააგენტო</v>
      </c>
    </row>
    <row r="129" spans="1:11" x14ac:dyDescent="0.25">
      <c r="A129" t="str">
        <f t="shared" si="25"/>
        <v>b</v>
      </c>
      <c r="B129" s="8"/>
      <c r="C129" s="9" t="s">
        <v>15</v>
      </c>
      <c r="D129" s="10">
        <f t="shared" si="34"/>
        <v>0</v>
      </c>
      <c r="E129" s="10">
        <v>0</v>
      </c>
      <c r="F129" s="10">
        <v>0</v>
      </c>
      <c r="G129" s="10">
        <v>0</v>
      </c>
      <c r="H129" s="10">
        <v>0</v>
      </c>
      <c r="I129" s="10">
        <f t="shared" si="26"/>
        <v>0</v>
      </c>
      <c r="J129" s="10">
        <f t="shared" si="27"/>
        <v>0</v>
      </c>
      <c r="K129" s="10" t="str">
        <f>'დამტკ. ნაერთი'!K129</f>
        <v>სააგენტო</v>
      </c>
    </row>
    <row r="130" spans="1:11" x14ac:dyDescent="0.25">
      <c r="A130" t="str">
        <f t="shared" si="25"/>
        <v>a</v>
      </c>
      <c r="B130" s="8"/>
      <c r="C130" s="9" t="s">
        <v>16</v>
      </c>
      <c r="D130" s="10">
        <f t="shared" si="34"/>
        <v>7000</v>
      </c>
      <c r="E130" s="10">
        <v>3000</v>
      </c>
      <c r="F130" s="10">
        <v>2000</v>
      </c>
      <c r="G130" s="10">
        <v>1000</v>
      </c>
      <c r="H130" s="10">
        <v>1000</v>
      </c>
      <c r="I130" s="10">
        <f t="shared" si="26"/>
        <v>5000</v>
      </c>
      <c r="J130" s="10">
        <f t="shared" si="27"/>
        <v>6000</v>
      </c>
      <c r="K130" s="10" t="str">
        <f>'დამტკ. ნაერთი'!K130</f>
        <v>სააგენტო</v>
      </c>
    </row>
    <row r="131" spans="1:11" x14ac:dyDescent="0.25">
      <c r="A131" t="str">
        <f t="shared" si="25"/>
        <v>a</v>
      </c>
      <c r="B131" s="8"/>
      <c r="C131" s="9" t="s">
        <v>17</v>
      </c>
      <c r="D131" s="10">
        <f t="shared" si="34"/>
        <v>1000</v>
      </c>
      <c r="E131" s="10">
        <v>400</v>
      </c>
      <c r="F131" s="10">
        <v>400</v>
      </c>
      <c r="G131" s="10">
        <v>100</v>
      </c>
      <c r="H131" s="10">
        <v>100</v>
      </c>
      <c r="I131" s="10">
        <f t="shared" si="26"/>
        <v>800</v>
      </c>
      <c r="J131" s="10">
        <f t="shared" si="27"/>
        <v>900</v>
      </c>
      <c r="K131" s="10" t="str">
        <f>'დამტკ. ნაერთი'!K131</f>
        <v>სააგენტო</v>
      </c>
    </row>
    <row r="132" spans="1:11" x14ac:dyDescent="0.25">
      <c r="A132" t="str">
        <f t="shared" ref="A132:A195" si="65">IF(OR(D132&lt;&gt;0,E132&lt;&gt;0,F132&lt;&gt;0,G132&lt;&gt;0,H132&lt;&gt;0,),"a","b")</f>
        <v>b</v>
      </c>
      <c r="B132" s="5"/>
      <c r="C132" s="6" t="s">
        <v>18</v>
      </c>
      <c r="D132" s="7">
        <f t="shared" si="34"/>
        <v>0</v>
      </c>
      <c r="E132" s="7">
        <v>0</v>
      </c>
      <c r="F132" s="7">
        <v>0</v>
      </c>
      <c r="G132" s="7">
        <v>0</v>
      </c>
      <c r="H132" s="7">
        <v>0</v>
      </c>
      <c r="I132" s="7">
        <f t="shared" ref="I132:I195" si="66">SUM(E132,F132)</f>
        <v>0</v>
      </c>
      <c r="J132" s="7">
        <f t="shared" ref="J132:J195" si="67">SUM(E132,F132,G132)</f>
        <v>0</v>
      </c>
      <c r="K132" s="7" t="str">
        <f>'დამტკ. ნაერთი'!K132</f>
        <v>სააგენტო</v>
      </c>
    </row>
    <row r="133" spans="1:11" x14ac:dyDescent="0.25">
      <c r="A133" t="str">
        <f t="shared" si="65"/>
        <v>b</v>
      </c>
      <c r="B133" s="5"/>
      <c r="C133" s="6" t="s">
        <v>19</v>
      </c>
      <c r="D133" s="7">
        <f t="shared" si="34"/>
        <v>0</v>
      </c>
      <c r="E133" s="7">
        <v>0</v>
      </c>
      <c r="F133" s="7">
        <v>0</v>
      </c>
      <c r="G133" s="7">
        <v>0</v>
      </c>
      <c r="H133" s="7">
        <v>0</v>
      </c>
      <c r="I133" s="7">
        <f t="shared" si="66"/>
        <v>0</v>
      </c>
      <c r="J133" s="7">
        <f t="shared" si="67"/>
        <v>0</v>
      </c>
      <c r="K133" s="7" t="str">
        <f>'დამტკ. ნაერთი'!K133</f>
        <v>სააგენტო</v>
      </c>
    </row>
    <row r="134" spans="1:11" ht="15.75" thickBot="1" x14ac:dyDescent="0.3">
      <c r="A134" t="str">
        <f t="shared" si="65"/>
        <v>b</v>
      </c>
      <c r="B134" s="11"/>
      <c r="C134" s="12" t="s">
        <v>20</v>
      </c>
      <c r="D134" s="13">
        <f t="shared" si="34"/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f t="shared" si="66"/>
        <v>0</v>
      </c>
      <c r="J134" s="13">
        <f t="shared" si="67"/>
        <v>0</v>
      </c>
      <c r="K134" s="13" t="str">
        <f>'დამტკ. ნაერთი'!K134</f>
        <v>სააგენტო</v>
      </c>
    </row>
    <row r="135" spans="1:11" ht="46.5" thickTop="1" thickBot="1" x14ac:dyDescent="0.3">
      <c r="A135" t="str">
        <f t="shared" si="65"/>
        <v>a</v>
      </c>
      <c r="B135" s="3" t="s">
        <v>40</v>
      </c>
      <c r="C135" s="14" t="s">
        <v>41</v>
      </c>
      <c r="D135" s="4">
        <f t="shared" si="34"/>
        <v>91000</v>
      </c>
      <c r="E135" s="4">
        <f>SUM(E136,E144,E145,E146)</f>
        <v>28300</v>
      </c>
      <c r="F135" s="4">
        <f t="shared" ref="F135" si="68">SUM(F136,F144,F145,F146)</f>
        <v>22300</v>
      </c>
      <c r="G135" s="4">
        <f t="shared" ref="G135" si="69">SUM(G136,G144,G145,G146)</f>
        <v>23200</v>
      </c>
      <c r="H135" s="4">
        <f t="shared" ref="H135" si="70">SUM(H136,H144,H145,H146)</f>
        <v>17200</v>
      </c>
      <c r="I135" s="4">
        <f t="shared" si="66"/>
        <v>50600</v>
      </c>
      <c r="J135" s="4">
        <f t="shared" si="67"/>
        <v>73800</v>
      </c>
      <c r="K135" s="4" t="str">
        <f>'დამტკ. ნაერთი'!K135</f>
        <v>სააგენტო</v>
      </c>
    </row>
    <row r="136" spans="1:11" ht="15.75" thickTop="1" x14ac:dyDescent="0.25">
      <c r="A136" t="str">
        <f t="shared" si="65"/>
        <v>a</v>
      </c>
      <c r="B136" s="5"/>
      <c r="C136" s="6" t="s">
        <v>10</v>
      </c>
      <c r="D136" s="7">
        <f t="shared" si="34"/>
        <v>91000</v>
      </c>
      <c r="E136" s="7">
        <f>SUM(E137:E143)</f>
        <v>28300</v>
      </c>
      <c r="F136" s="7">
        <f t="shared" ref="F136" si="71">SUM(F137:F143)</f>
        <v>22300</v>
      </c>
      <c r="G136" s="7">
        <f t="shared" ref="G136" si="72">SUM(G137:G143)</f>
        <v>23200</v>
      </c>
      <c r="H136" s="7">
        <f t="shared" ref="H136" si="73">SUM(H137:H143)</f>
        <v>17200</v>
      </c>
      <c r="I136" s="7">
        <f t="shared" si="66"/>
        <v>50600</v>
      </c>
      <c r="J136" s="7">
        <f t="shared" si="67"/>
        <v>73800</v>
      </c>
      <c r="K136" s="7" t="str">
        <f>'დამტკ. ნაერთი'!K136</f>
        <v>სააგენტო</v>
      </c>
    </row>
    <row r="137" spans="1:11" x14ac:dyDescent="0.25">
      <c r="A137" t="str">
        <f t="shared" si="65"/>
        <v>b</v>
      </c>
      <c r="B137" s="8"/>
      <c r="C137" s="9" t="s">
        <v>11</v>
      </c>
      <c r="D137" s="10">
        <f t="shared" si="34"/>
        <v>0</v>
      </c>
      <c r="E137" s="10">
        <v>0</v>
      </c>
      <c r="F137" s="10">
        <v>0</v>
      </c>
      <c r="G137" s="10">
        <v>0</v>
      </c>
      <c r="H137" s="10">
        <v>0</v>
      </c>
      <c r="I137" s="10">
        <f t="shared" si="66"/>
        <v>0</v>
      </c>
      <c r="J137" s="10">
        <f t="shared" si="67"/>
        <v>0</v>
      </c>
      <c r="K137" s="10" t="str">
        <f>'დამტკ. ნაერთი'!K137</f>
        <v>სააგენტო</v>
      </c>
    </row>
    <row r="138" spans="1:11" x14ac:dyDescent="0.25">
      <c r="A138" t="str">
        <f t="shared" si="65"/>
        <v>a</v>
      </c>
      <c r="B138" s="8"/>
      <c r="C138" s="9" t="s">
        <v>12</v>
      </c>
      <c r="D138" s="10">
        <f t="shared" si="34"/>
        <v>79000</v>
      </c>
      <c r="E138" s="10">
        <v>25000</v>
      </c>
      <c r="F138" s="10">
        <v>20000</v>
      </c>
      <c r="G138" s="10">
        <v>20000</v>
      </c>
      <c r="H138" s="10">
        <v>14000</v>
      </c>
      <c r="I138" s="10">
        <f t="shared" si="66"/>
        <v>45000</v>
      </c>
      <c r="J138" s="10">
        <f t="shared" si="67"/>
        <v>65000</v>
      </c>
      <c r="K138" s="10" t="str">
        <f>'დამტკ. ნაერთი'!K138</f>
        <v>სააგენტო</v>
      </c>
    </row>
    <row r="139" spans="1:11" x14ac:dyDescent="0.25">
      <c r="A139" t="str">
        <f t="shared" si="65"/>
        <v>b</v>
      </c>
      <c r="B139" s="8"/>
      <c r="C139" s="9" t="s">
        <v>13</v>
      </c>
      <c r="D139" s="10">
        <f t="shared" si="34"/>
        <v>0</v>
      </c>
      <c r="E139" s="10">
        <v>0</v>
      </c>
      <c r="F139" s="10">
        <v>0</v>
      </c>
      <c r="G139" s="10">
        <v>0</v>
      </c>
      <c r="H139" s="10">
        <v>0</v>
      </c>
      <c r="I139" s="10">
        <f t="shared" si="66"/>
        <v>0</v>
      </c>
      <c r="J139" s="10">
        <f t="shared" si="67"/>
        <v>0</v>
      </c>
      <c r="K139" s="10" t="str">
        <f>'დამტკ. ნაერთი'!K139</f>
        <v>სააგენტო</v>
      </c>
    </row>
    <row r="140" spans="1:11" x14ac:dyDescent="0.25">
      <c r="A140" t="str">
        <f t="shared" si="65"/>
        <v>b</v>
      </c>
      <c r="B140" s="8"/>
      <c r="C140" s="9" t="s">
        <v>14</v>
      </c>
      <c r="D140" s="10">
        <f t="shared" si="34"/>
        <v>0</v>
      </c>
      <c r="E140" s="10">
        <v>0</v>
      </c>
      <c r="F140" s="10">
        <v>0</v>
      </c>
      <c r="G140" s="10">
        <v>0</v>
      </c>
      <c r="H140" s="10">
        <v>0</v>
      </c>
      <c r="I140" s="10">
        <f t="shared" si="66"/>
        <v>0</v>
      </c>
      <c r="J140" s="10">
        <f t="shared" si="67"/>
        <v>0</v>
      </c>
      <c r="K140" s="10" t="str">
        <f>'დამტკ. ნაერთი'!K140</f>
        <v>სააგენტო</v>
      </c>
    </row>
    <row r="141" spans="1:11" x14ac:dyDescent="0.25">
      <c r="A141" t="str">
        <f t="shared" si="65"/>
        <v>b</v>
      </c>
      <c r="B141" s="8"/>
      <c r="C141" s="9" t="s">
        <v>15</v>
      </c>
      <c r="D141" s="10">
        <f t="shared" si="34"/>
        <v>0</v>
      </c>
      <c r="E141" s="10">
        <v>0</v>
      </c>
      <c r="F141" s="10">
        <v>0</v>
      </c>
      <c r="G141" s="10">
        <v>0</v>
      </c>
      <c r="H141" s="10">
        <v>0</v>
      </c>
      <c r="I141" s="10">
        <f t="shared" si="66"/>
        <v>0</v>
      </c>
      <c r="J141" s="10">
        <f t="shared" si="67"/>
        <v>0</v>
      </c>
      <c r="K141" s="10" t="str">
        <f>'დამტკ. ნაერთი'!K141</f>
        <v>სააგენტო</v>
      </c>
    </row>
    <row r="142" spans="1:11" x14ac:dyDescent="0.25">
      <c r="A142" t="str">
        <f t="shared" si="65"/>
        <v>a</v>
      </c>
      <c r="B142" s="8"/>
      <c r="C142" s="9" t="s">
        <v>16</v>
      </c>
      <c r="D142" s="10">
        <f t="shared" si="34"/>
        <v>11000</v>
      </c>
      <c r="E142" s="10">
        <v>3000</v>
      </c>
      <c r="F142" s="10">
        <v>2000</v>
      </c>
      <c r="G142" s="10">
        <v>3000</v>
      </c>
      <c r="H142" s="10">
        <v>3000</v>
      </c>
      <c r="I142" s="10">
        <f t="shared" si="66"/>
        <v>5000</v>
      </c>
      <c r="J142" s="10">
        <f t="shared" si="67"/>
        <v>8000</v>
      </c>
      <c r="K142" s="10" t="str">
        <f>'დამტკ. ნაერთი'!K142</f>
        <v>სააგენტო</v>
      </c>
    </row>
    <row r="143" spans="1:11" x14ac:dyDescent="0.25">
      <c r="A143" t="str">
        <f t="shared" si="65"/>
        <v>a</v>
      </c>
      <c r="B143" s="8"/>
      <c r="C143" s="9" t="s">
        <v>17</v>
      </c>
      <c r="D143" s="10">
        <f t="shared" si="34"/>
        <v>1000</v>
      </c>
      <c r="E143" s="10">
        <v>300</v>
      </c>
      <c r="F143" s="10">
        <v>300</v>
      </c>
      <c r="G143" s="10">
        <v>200</v>
      </c>
      <c r="H143" s="10">
        <v>200</v>
      </c>
      <c r="I143" s="10">
        <f t="shared" si="66"/>
        <v>600</v>
      </c>
      <c r="J143" s="10">
        <f t="shared" si="67"/>
        <v>800</v>
      </c>
      <c r="K143" s="10" t="str">
        <f>'დამტკ. ნაერთი'!K143</f>
        <v>სააგენტო</v>
      </c>
    </row>
    <row r="144" spans="1:11" x14ac:dyDescent="0.25">
      <c r="A144" t="str">
        <f t="shared" si="65"/>
        <v>b</v>
      </c>
      <c r="B144" s="5"/>
      <c r="C144" s="6" t="s">
        <v>18</v>
      </c>
      <c r="D144" s="7">
        <f t="shared" ref="D144:D207" si="74">SUM(E144,F144,G144,H144)</f>
        <v>0</v>
      </c>
      <c r="E144" s="7">
        <v>0</v>
      </c>
      <c r="F144" s="7">
        <v>0</v>
      </c>
      <c r="G144" s="7">
        <v>0</v>
      </c>
      <c r="H144" s="7">
        <v>0</v>
      </c>
      <c r="I144" s="7">
        <f t="shared" si="66"/>
        <v>0</v>
      </c>
      <c r="J144" s="7">
        <f t="shared" si="67"/>
        <v>0</v>
      </c>
      <c r="K144" s="7" t="str">
        <f>'დამტკ. ნაერთი'!K144</f>
        <v>სააგენტო</v>
      </c>
    </row>
    <row r="145" spans="1:11" x14ac:dyDescent="0.25">
      <c r="A145" t="str">
        <f t="shared" si="65"/>
        <v>b</v>
      </c>
      <c r="B145" s="5"/>
      <c r="C145" s="6" t="s">
        <v>19</v>
      </c>
      <c r="D145" s="7">
        <f t="shared" si="74"/>
        <v>0</v>
      </c>
      <c r="E145" s="7">
        <v>0</v>
      </c>
      <c r="F145" s="7">
        <v>0</v>
      </c>
      <c r="G145" s="7">
        <v>0</v>
      </c>
      <c r="H145" s="7">
        <v>0</v>
      </c>
      <c r="I145" s="7">
        <f t="shared" si="66"/>
        <v>0</v>
      </c>
      <c r="J145" s="7">
        <f t="shared" si="67"/>
        <v>0</v>
      </c>
      <c r="K145" s="7" t="str">
        <f>'დამტკ. ნაერთი'!K145</f>
        <v>სააგენტო</v>
      </c>
    </row>
    <row r="146" spans="1:11" ht="15.75" thickBot="1" x14ac:dyDescent="0.3">
      <c r="A146" t="str">
        <f t="shared" si="65"/>
        <v>b</v>
      </c>
      <c r="B146" s="11"/>
      <c r="C146" s="12" t="s">
        <v>20</v>
      </c>
      <c r="D146" s="13">
        <f t="shared" si="74"/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f t="shared" si="66"/>
        <v>0</v>
      </c>
      <c r="J146" s="13">
        <f t="shared" si="67"/>
        <v>0</v>
      </c>
      <c r="K146" s="13" t="str">
        <f>'დამტკ. ნაერთი'!K146</f>
        <v>სააგენტო</v>
      </c>
    </row>
    <row r="147" spans="1:11" ht="46.5" thickTop="1" thickBot="1" x14ac:dyDescent="0.3">
      <c r="A147" t="str">
        <f t="shared" si="65"/>
        <v>a</v>
      </c>
      <c r="B147" s="3" t="s">
        <v>42</v>
      </c>
      <c r="C147" s="14" t="s">
        <v>43</v>
      </c>
      <c r="D147" s="4">
        <f t="shared" si="74"/>
        <v>88000</v>
      </c>
      <c r="E147" s="4">
        <f>SUM(E148,E156,E157,E158)</f>
        <v>28000</v>
      </c>
      <c r="F147" s="4">
        <f t="shared" ref="F147" si="75">SUM(F148,F156,F157,F158)</f>
        <v>23000</v>
      </c>
      <c r="G147" s="4">
        <f t="shared" ref="G147" si="76">SUM(G148,G156,G157,G158)</f>
        <v>21000</v>
      </c>
      <c r="H147" s="4">
        <f t="shared" ref="H147" si="77">SUM(H148,H156,H157,H158)</f>
        <v>16000</v>
      </c>
      <c r="I147" s="4">
        <f t="shared" si="66"/>
        <v>51000</v>
      </c>
      <c r="J147" s="4">
        <f t="shared" si="67"/>
        <v>72000</v>
      </c>
      <c r="K147" s="4" t="str">
        <f>'დამტკ. ნაერთი'!K147</f>
        <v>სააგენტო</v>
      </c>
    </row>
    <row r="148" spans="1:11" ht="15.75" thickTop="1" x14ac:dyDescent="0.25">
      <c r="A148" t="str">
        <f t="shared" si="65"/>
        <v>a</v>
      </c>
      <c r="B148" s="5"/>
      <c r="C148" s="6" t="s">
        <v>10</v>
      </c>
      <c r="D148" s="7">
        <f t="shared" si="74"/>
        <v>88000</v>
      </c>
      <c r="E148" s="7">
        <f>SUM(E149:E155)</f>
        <v>28000</v>
      </c>
      <c r="F148" s="7">
        <f t="shared" ref="F148" si="78">SUM(F149:F155)</f>
        <v>23000</v>
      </c>
      <c r="G148" s="7">
        <f t="shared" ref="G148" si="79">SUM(G149:G155)</f>
        <v>21000</v>
      </c>
      <c r="H148" s="7">
        <f t="shared" ref="H148" si="80">SUM(H149:H155)</f>
        <v>16000</v>
      </c>
      <c r="I148" s="7">
        <f t="shared" si="66"/>
        <v>51000</v>
      </c>
      <c r="J148" s="7">
        <f t="shared" si="67"/>
        <v>72000</v>
      </c>
      <c r="K148" s="7" t="str">
        <f>'დამტკ. ნაერთი'!K148</f>
        <v>სააგენტო</v>
      </c>
    </row>
    <row r="149" spans="1:11" x14ac:dyDescent="0.25">
      <c r="A149" t="str">
        <f t="shared" si="65"/>
        <v>b</v>
      </c>
      <c r="B149" s="8"/>
      <c r="C149" s="9" t="s">
        <v>11</v>
      </c>
      <c r="D149" s="10">
        <f t="shared" si="74"/>
        <v>0</v>
      </c>
      <c r="E149" s="10">
        <v>0</v>
      </c>
      <c r="F149" s="10">
        <v>0</v>
      </c>
      <c r="G149" s="10">
        <v>0</v>
      </c>
      <c r="H149" s="10">
        <v>0</v>
      </c>
      <c r="I149" s="10">
        <f t="shared" si="66"/>
        <v>0</v>
      </c>
      <c r="J149" s="10">
        <f t="shared" si="67"/>
        <v>0</v>
      </c>
      <c r="K149" s="10" t="str">
        <f>'დამტკ. ნაერთი'!K149</f>
        <v>სააგენტო</v>
      </c>
    </row>
    <row r="150" spans="1:11" x14ac:dyDescent="0.25">
      <c r="A150" t="str">
        <f t="shared" si="65"/>
        <v>a</v>
      </c>
      <c r="B150" s="8"/>
      <c r="C150" s="9" t="s">
        <v>12</v>
      </c>
      <c r="D150" s="10">
        <f t="shared" si="74"/>
        <v>80000</v>
      </c>
      <c r="E150" s="10">
        <v>25000</v>
      </c>
      <c r="F150" s="10">
        <v>20000</v>
      </c>
      <c r="G150" s="10">
        <v>20000</v>
      </c>
      <c r="H150" s="10">
        <v>15000</v>
      </c>
      <c r="I150" s="10">
        <f t="shared" si="66"/>
        <v>45000</v>
      </c>
      <c r="J150" s="10">
        <f t="shared" si="67"/>
        <v>65000</v>
      </c>
      <c r="K150" s="10" t="str">
        <f>'დამტკ. ნაერთი'!K150</f>
        <v>სააგენტო</v>
      </c>
    </row>
    <row r="151" spans="1:11" x14ac:dyDescent="0.25">
      <c r="A151" t="str">
        <f t="shared" si="65"/>
        <v>b</v>
      </c>
      <c r="B151" s="8"/>
      <c r="C151" s="9" t="s">
        <v>13</v>
      </c>
      <c r="D151" s="10">
        <f t="shared" si="74"/>
        <v>0</v>
      </c>
      <c r="E151" s="10">
        <v>0</v>
      </c>
      <c r="F151" s="10">
        <v>0</v>
      </c>
      <c r="G151" s="10">
        <v>0</v>
      </c>
      <c r="H151" s="10">
        <v>0</v>
      </c>
      <c r="I151" s="10">
        <f t="shared" si="66"/>
        <v>0</v>
      </c>
      <c r="J151" s="10">
        <f t="shared" si="67"/>
        <v>0</v>
      </c>
      <c r="K151" s="10" t="str">
        <f>'დამტკ. ნაერთი'!K151</f>
        <v>სააგენტო</v>
      </c>
    </row>
    <row r="152" spans="1:11" x14ac:dyDescent="0.25">
      <c r="A152" t="str">
        <f t="shared" si="65"/>
        <v>b</v>
      </c>
      <c r="B152" s="8"/>
      <c r="C152" s="9" t="s">
        <v>14</v>
      </c>
      <c r="D152" s="10">
        <f t="shared" si="74"/>
        <v>0</v>
      </c>
      <c r="E152" s="10">
        <v>0</v>
      </c>
      <c r="F152" s="10">
        <v>0</v>
      </c>
      <c r="G152" s="10">
        <v>0</v>
      </c>
      <c r="H152" s="10">
        <v>0</v>
      </c>
      <c r="I152" s="10">
        <f t="shared" si="66"/>
        <v>0</v>
      </c>
      <c r="J152" s="10">
        <f t="shared" si="67"/>
        <v>0</v>
      </c>
      <c r="K152" s="10" t="str">
        <f>'დამტკ. ნაერთი'!K152</f>
        <v>სააგენტო</v>
      </c>
    </row>
    <row r="153" spans="1:11" x14ac:dyDescent="0.25">
      <c r="A153" t="str">
        <f t="shared" si="65"/>
        <v>b</v>
      </c>
      <c r="B153" s="8"/>
      <c r="C153" s="9" t="s">
        <v>15</v>
      </c>
      <c r="D153" s="10">
        <f t="shared" si="74"/>
        <v>0</v>
      </c>
      <c r="E153" s="10">
        <v>0</v>
      </c>
      <c r="F153" s="10">
        <v>0</v>
      </c>
      <c r="G153" s="10">
        <v>0</v>
      </c>
      <c r="H153" s="10">
        <v>0</v>
      </c>
      <c r="I153" s="10">
        <f t="shared" si="66"/>
        <v>0</v>
      </c>
      <c r="J153" s="10">
        <f t="shared" si="67"/>
        <v>0</v>
      </c>
      <c r="K153" s="10" t="str">
        <f>'დამტკ. ნაერთი'!K153</f>
        <v>სააგენტო</v>
      </c>
    </row>
    <row r="154" spans="1:11" x14ac:dyDescent="0.25">
      <c r="A154" t="str">
        <f t="shared" si="65"/>
        <v>a</v>
      </c>
      <c r="B154" s="8"/>
      <c r="C154" s="9" t="s">
        <v>16</v>
      </c>
      <c r="D154" s="10">
        <f t="shared" si="74"/>
        <v>8000</v>
      </c>
      <c r="E154" s="10">
        <v>3000</v>
      </c>
      <c r="F154" s="10">
        <v>3000</v>
      </c>
      <c r="G154" s="10">
        <v>1000</v>
      </c>
      <c r="H154" s="10">
        <v>1000</v>
      </c>
      <c r="I154" s="10">
        <f t="shared" si="66"/>
        <v>6000</v>
      </c>
      <c r="J154" s="10">
        <f t="shared" si="67"/>
        <v>7000</v>
      </c>
      <c r="K154" s="10" t="str">
        <f>'დამტკ. ნაერთი'!K154</f>
        <v>სააგენტო</v>
      </c>
    </row>
    <row r="155" spans="1:11" x14ac:dyDescent="0.25">
      <c r="A155" t="str">
        <f t="shared" si="65"/>
        <v>b</v>
      </c>
      <c r="B155" s="8"/>
      <c r="C155" s="9" t="s">
        <v>17</v>
      </c>
      <c r="D155" s="10">
        <f t="shared" si="74"/>
        <v>0</v>
      </c>
      <c r="E155" s="10">
        <v>0</v>
      </c>
      <c r="F155" s="10">
        <v>0</v>
      </c>
      <c r="G155" s="10">
        <v>0</v>
      </c>
      <c r="H155" s="10">
        <v>0</v>
      </c>
      <c r="I155" s="10">
        <f t="shared" si="66"/>
        <v>0</v>
      </c>
      <c r="J155" s="10">
        <f t="shared" si="67"/>
        <v>0</v>
      </c>
      <c r="K155" s="10" t="str">
        <f>'დამტკ. ნაერთი'!K155</f>
        <v>სააგენტო</v>
      </c>
    </row>
    <row r="156" spans="1:11" x14ac:dyDescent="0.25">
      <c r="A156" t="str">
        <f t="shared" si="65"/>
        <v>b</v>
      </c>
      <c r="B156" s="5"/>
      <c r="C156" s="6" t="s">
        <v>18</v>
      </c>
      <c r="D156" s="7">
        <f t="shared" si="74"/>
        <v>0</v>
      </c>
      <c r="E156" s="7">
        <v>0</v>
      </c>
      <c r="F156" s="7">
        <v>0</v>
      </c>
      <c r="G156" s="7">
        <v>0</v>
      </c>
      <c r="H156" s="7">
        <v>0</v>
      </c>
      <c r="I156" s="7">
        <f t="shared" si="66"/>
        <v>0</v>
      </c>
      <c r="J156" s="7">
        <f t="shared" si="67"/>
        <v>0</v>
      </c>
      <c r="K156" s="7" t="str">
        <f>'დამტკ. ნაერთი'!K156</f>
        <v>სააგენტო</v>
      </c>
    </row>
    <row r="157" spans="1:11" x14ac:dyDescent="0.25">
      <c r="A157" t="str">
        <f t="shared" si="65"/>
        <v>b</v>
      </c>
      <c r="B157" s="5"/>
      <c r="C157" s="6" t="s">
        <v>19</v>
      </c>
      <c r="D157" s="7">
        <f t="shared" si="74"/>
        <v>0</v>
      </c>
      <c r="E157" s="7">
        <v>0</v>
      </c>
      <c r="F157" s="7">
        <v>0</v>
      </c>
      <c r="G157" s="7">
        <v>0</v>
      </c>
      <c r="H157" s="7">
        <v>0</v>
      </c>
      <c r="I157" s="7">
        <f t="shared" si="66"/>
        <v>0</v>
      </c>
      <c r="J157" s="7">
        <f t="shared" si="67"/>
        <v>0</v>
      </c>
      <c r="K157" s="7" t="str">
        <f>'დამტკ. ნაერთი'!K157</f>
        <v>სააგენტო</v>
      </c>
    </row>
    <row r="158" spans="1:11" ht="15.75" thickBot="1" x14ac:dyDescent="0.3">
      <c r="A158" t="str">
        <f t="shared" si="65"/>
        <v>b</v>
      </c>
      <c r="B158" s="11"/>
      <c r="C158" s="12" t="s">
        <v>20</v>
      </c>
      <c r="D158" s="13">
        <f t="shared" si="74"/>
        <v>0</v>
      </c>
      <c r="E158" s="13">
        <v>0</v>
      </c>
      <c r="F158" s="13">
        <v>0</v>
      </c>
      <c r="G158" s="13">
        <v>0</v>
      </c>
      <c r="H158" s="13">
        <v>0</v>
      </c>
      <c r="I158" s="13">
        <f t="shared" si="66"/>
        <v>0</v>
      </c>
      <c r="J158" s="13">
        <f t="shared" si="67"/>
        <v>0</v>
      </c>
      <c r="K158" s="13" t="str">
        <f>'დამტკ. ნაერთი'!K158</f>
        <v>სააგენტო</v>
      </c>
    </row>
    <row r="159" spans="1:11" ht="46.5" thickTop="1" thickBot="1" x14ac:dyDescent="0.3">
      <c r="A159" t="str">
        <f t="shared" si="65"/>
        <v>a</v>
      </c>
      <c r="B159" s="3" t="s">
        <v>44</v>
      </c>
      <c r="C159" s="14" t="s">
        <v>45</v>
      </c>
      <c r="D159" s="4">
        <f t="shared" si="74"/>
        <v>55000</v>
      </c>
      <c r="E159" s="4">
        <f>SUM(E160,E168,E169,E170)</f>
        <v>16300</v>
      </c>
      <c r="F159" s="4">
        <f t="shared" ref="F159" si="81">SUM(F160,F168,F169,F170)</f>
        <v>14300</v>
      </c>
      <c r="G159" s="4">
        <f t="shared" ref="G159" si="82">SUM(G160,G168,G169,G170)</f>
        <v>14200</v>
      </c>
      <c r="H159" s="4">
        <f t="shared" ref="H159" si="83">SUM(H160,H168,H169,H170)</f>
        <v>10200</v>
      </c>
      <c r="I159" s="4">
        <f t="shared" si="66"/>
        <v>30600</v>
      </c>
      <c r="J159" s="4">
        <f t="shared" si="67"/>
        <v>44800</v>
      </c>
      <c r="K159" s="4" t="str">
        <f>'დამტკ. ნაერთი'!K159</f>
        <v>სააგენტო</v>
      </c>
    </row>
    <row r="160" spans="1:11" ht="15.75" thickTop="1" x14ac:dyDescent="0.25">
      <c r="A160" t="str">
        <f t="shared" si="65"/>
        <v>a</v>
      </c>
      <c r="B160" s="5"/>
      <c r="C160" s="6" t="s">
        <v>10</v>
      </c>
      <c r="D160" s="7">
        <f t="shared" si="74"/>
        <v>55000</v>
      </c>
      <c r="E160" s="7">
        <f>SUM(E161:E167)</f>
        <v>16300</v>
      </c>
      <c r="F160" s="7">
        <f t="shared" ref="F160" si="84">SUM(F161:F167)</f>
        <v>14300</v>
      </c>
      <c r="G160" s="7">
        <f t="shared" ref="G160" si="85">SUM(G161:G167)</f>
        <v>14200</v>
      </c>
      <c r="H160" s="7">
        <f t="shared" ref="H160" si="86">SUM(H161:H167)</f>
        <v>10200</v>
      </c>
      <c r="I160" s="7">
        <f t="shared" si="66"/>
        <v>30600</v>
      </c>
      <c r="J160" s="7">
        <f t="shared" si="67"/>
        <v>44800</v>
      </c>
      <c r="K160" s="7" t="str">
        <f>'დამტკ. ნაერთი'!K160</f>
        <v>სააგენტო</v>
      </c>
    </row>
    <row r="161" spans="1:11" x14ac:dyDescent="0.25">
      <c r="A161" t="str">
        <f t="shared" si="65"/>
        <v>b</v>
      </c>
      <c r="B161" s="8"/>
      <c r="C161" s="9" t="s">
        <v>11</v>
      </c>
      <c r="D161" s="10">
        <f t="shared" si="74"/>
        <v>0</v>
      </c>
      <c r="E161" s="10">
        <v>0</v>
      </c>
      <c r="F161" s="10">
        <v>0</v>
      </c>
      <c r="G161" s="10">
        <v>0</v>
      </c>
      <c r="H161" s="10">
        <v>0</v>
      </c>
      <c r="I161" s="10">
        <f t="shared" si="66"/>
        <v>0</v>
      </c>
      <c r="J161" s="10">
        <f t="shared" si="67"/>
        <v>0</v>
      </c>
      <c r="K161" s="10" t="str">
        <f>'დამტკ. ნაერთი'!K161</f>
        <v>სააგენტო</v>
      </c>
    </row>
    <row r="162" spans="1:11" x14ac:dyDescent="0.25">
      <c r="A162" t="str">
        <f t="shared" si="65"/>
        <v>a</v>
      </c>
      <c r="B162" s="8"/>
      <c r="C162" s="9" t="s">
        <v>12</v>
      </c>
      <c r="D162" s="10">
        <f t="shared" si="74"/>
        <v>46000</v>
      </c>
      <c r="E162" s="10">
        <v>13000</v>
      </c>
      <c r="F162" s="10">
        <v>12000</v>
      </c>
      <c r="G162" s="10">
        <v>12000</v>
      </c>
      <c r="H162" s="10">
        <v>9000</v>
      </c>
      <c r="I162" s="10">
        <f t="shared" si="66"/>
        <v>25000</v>
      </c>
      <c r="J162" s="10">
        <f t="shared" si="67"/>
        <v>37000</v>
      </c>
      <c r="K162" s="10" t="str">
        <f>'დამტკ. ნაერთი'!K162</f>
        <v>სააგენტო</v>
      </c>
    </row>
    <row r="163" spans="1:11" x14ac:dyDescent="0.25">
      <c r="A163" t="str">
        <f t="shared" si="65"/>
        <v>b</v>
      </c>
      <c r="B163" s="8"/>
      <c r="C163" s="9" t="s">
        <v>13</v>
      </c>
      <c r="D163" s="10">
        <f t="shared" si="74"/>
        <v>0</v>
      </c>
      <c r="E163" s="10">
        <v>0</v>
      </c>
      <c r="F163" s="10">
        <v>0</v>
      </c>
      <c r="G163" s="10">
        <v>0</v>
      </c>
      <c r="H163" s="10">
        <v>0</v>
      </c>
      <c r="I163" s="10">
        <f t="shared" si="66"/>
        <v>0</v>
      </c>
      <c r="J163" s="10">
        <f t="shared" si="67"/>
        <v>0</v>
      </c>
      <c r="K163" s="10" t="str">
        <f>'დამტკ. ნაერთი'!K163</f>
        <v>სააგენტო</v>
      </c>
    </row>
    <row r="164" spans="1:11" x14ac:dyDescent="0.25">
      <c r="A164" t="str">
        <f t="shared" si="65"/>
        <v>b</v>
      </c>
      <c r="B164" s="8"/>
      <c r="C164" s="9" t="s">
        <v>14</v>
      </c>
      <c r="D164" s="10">
        <f t="shared" si="74"/>
        <v>0</v>
      </c>
      <c r="E164" s="10">
        <v>0</v>
      </c>
      <c r="F164" s="10">
        <v>0</v>
      </c>
      <c r="G164" s="10">
        <v>0</v>
      </c>
      <c r="H164" s="10">
        <v>0</v>
      </c>
      <c r="I164" s="10">
        <f t="shared" si="66"/>
        <v>0</v>
      </c>
      <c r="J164" s="10">
        <f t="shared" si="67"/>
        <v>0</v>
      </c>
      <c r="K164" s="10" t="str">
        <f>'დამტკ. ნაერთი'!K164</f>
        <v>სააგენტო</v>
      </c>
    </row>
    <row r="165" spans="1:11" x14ac:dyDescent="0.25">
      <c r="A165" t="str">
        <f t="shared" si="65"/>
        <v>b</v>
      </c>
      <c r="B165" s="8"/>
      <c r="C165" s="9" t="s">
        <v>15</v>
      </c>
      <c r="D165" s="10">
        <f t="shared" si="74"/>
        <v>0</v>
      </c>
      <c r="E165" s="10">
        <v>0</v>
      </c>
      <c r="F165" s="10">
        <v>0</v>
      </c>
      <c r="G165" s="10">
        <v>0</v>
      </c>
      <c r="H165" s="10">
        <v>0</v>
      </c>
      <c r="I165" s="10">
        <f t="shared" si="66"/>
        <v>0</v>
      </c>
      <c r="J165" s="10">
        <f t="shared" si="67"/>
        <v>0</v>
      </c>
      <c r="K165" s="10" t="str">
        <f>'დამტკ. ნაერთი'!K165</f>
        <v>სააგენტო</v>
      </c>
    </row>
    <row r="166" spans="1:11" x14ac:dyDescent="0.25">
      <c r="A166" t="str">
        <f t="shared" si="65"/>
        <v>a</v>
      </c>
      <c r="B166" s="8"/>
      <c r="C166" s="9" t="s">
        <v>16</v>
      </c>
      <c r="D166" s="10">
        <f t="shared" si="74"/>
        <v>8000</v>
      </c>
      <c r="E166" s="10">
        <v>3000</v>
      </c>
      <c r="F166" s="10">
        <v>2000</v>
      </c>
      <c r="G166" s="10">
        <v>2000</v>
      </c>
      <c r="H166" s="10">
        <v>1000</v>
      </c>
      <c r="I166" s="10">
        <f t="shared" si="66"/>
        <v>5000</v>
      </c>
      <c r="J166" s="10">
        <f t="shared" si="67"/>
        <v>7000</v>
      </c>
      <c r="K166" s="10" t="str">
        <f>'დამტკ. ნაერთი'!K166</f>
        <v>სააგენტო</v>
      </c>
    </row>
    <row r="167" spans="1:11" x14ac:dyDescent="0.25">
      <c r="A167" t="str">
        <f t="shared" si="65"/>
        <v>a</v>
      </c>
      <c r="B167" s="8"/>
      <c r="C167" s="9" t="s">
        <v>17</v>
      </c>
      <c r="D167" s="10">
        <f t="shared" si="74"/>
        <v>1000</v>
      </c>
      <c r="E167" s="10">
        <v>300</v>
      </c>
      <c r="F167" s="10">
        <v>300</v>
      </c>
      <c r="G167" s="10">
        <v>200</v>
      </c>
      <c r="H167" s="10">
        <v>200</v>
      </c>
      <c r="I167" s="10">
        <f t="shared" si="66"/>
        <v>600</v>
      </c>
      <c r="J167" s="10">
        <f t="shared" si="67"/>
        <v>800</v>
      </c>
      <c r="K167" s="10" t="str">
        <f>'დამტკ. ნაერთი'!K167</f>
        <v>სააგენტო</v>
      </c>
    </row>
    <row r="168" spans="1:11" x14ac:dyDescent="0.25">
      <c r="A168" t="str">
        <f t="shared" si="65"/>
        <v>b</v>
      </c>
      <c r="B168" s="5"/>
      <c r="C168" s="6" t="s">
        <v>18</v>
      </c>
      <c r="D168" s="7">
        <f t="shared" si="74"/>
        <v>0</v>
      </c>
      <c r="E168" s="7">
        <v>0</v>
      </c>
      <c r="F168" s="7">
        <v>0</v>
      </c>
      <c r="G168" s="7">
        <v>0</v>
      </c>
      <c r="H168" s="7">
        <v>0</v>
      </c>
      <c r="I168" s="7">
        <f t="shared" si="66"/>
        <v>0</v>
      </c>
      <c r="J168" s="7">
        <f t="shared" si="67"/>
        <v>0</v>
      </c>
      <c r="K168" s="7" t="str">
        <f>'დამტკ. ნაერთი'!K168</f>
        <v>სააგენტო</v>
      </c>
    </row>
    <row r="169" spans="1:11" x14ac:dyDescent="0.25">
      <c r="A169" t="str">
        <f t="shared" si="65"/>
        <v>b</v>
      </c>
      <c r="B169" s="5"/>
      <c r="C169" s="6" t="s">
        <v>19</v>
      </c>
      <c r="D169" s="7">
        <f t="shared" si="74"/>
        <v>0</v>
      </c>
      <c r="E169" s="7">
        <v>0</v>
      </c>
      <c r="F169" s="7">
        <v>0</v>
      </c>
      <c r="G169" s="7">
        <v>0</v>
      </c>
      <c r="H169" s="7">
        <v>0</v>
      </c>
      <c r="I169" s="7">
        <f t="shared" si="66"/>
        <v>0</v>
      </c>
      <c r="J169" s="7">
        <f t="shared" si="67"/>
        <v>0</v>
      </c>
      <c r="K169" s="7" t="str">
        <f>'დამტკ. ნაერთი'!K169</f>
        <v>სააგენტო</v>
      </c>
    </row>
    <row r="170" spans="1:11" ht="15.75" thickBot="1" x14ac:dyDescent="0.3">
      <c r="A170" t="str">
        <f t="shared" si="65"/>
        <v>b</v>
      </c>
      <c r="B170" s="11"/>
      <c r="C170" s="12" t="s">
        <v>20</v>
      </c>
      <c r="D170" s="13">
        <f t="shared" si="74"/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f t="shared" si="66"/>
        <v>0</v>
      </c>
      <c r="J170" s="13">
        <f t="shared" si="67"/>
        <v>0</v>
      </c>
      <c r="K170" s="13" t="str">
        <f>'დამტკ. ნაერთი'!K170</f>
        <v>სააგენტო</v>
      </c>
    </row>
    <row r="171" spans="1:11" ht="46.5" thickTop="1" thickBot="1" x14ac:dyDescent="0.3">
      <c r="A171" t="str">
        <f t="shared" si="65"/>
        <v>a</v>
      </c>
      <c r="B171" s="3" t="s">
        <v>46</v>
      </c>
      <c r="C171" s="14" t="s">
        <v>47</v>
      </c>
      <c r="D171" s="4">
        <f t="shared" si="74"/>
        <v>70000</v>
      </c>
      <c r="E171" s="4">
        <f>SUM(E172,E180,E181,E182)</f>
        <v>19500</v>
      </c>
      <c r="F171" s="4">
        <f t="shared" ref="F171" si="87">SUM(F172,F180,F181,F182)</f>
        <v>18000</v>
      </c>
      <c r="G171" s="4">
        <f t="shared" ref="G171" si="88">SUM(G172,G180,G181,G182)</f>
        <v>18000</v>
      </c>
      <c r="H171" s="4">
        <f t="shared" ref="H171" si="89">SUM(H172,H180,H181,H182)</f>
        <v>14500</v>
      </c>
      <c r="I171" s="4">
        <f t="shared" si="66"/>
        <v>37500</v>
      </c>
      <c r="J171" s="4">
        <f t="shared" si="67"/>
        <v>55500</v>
      </c>
      <c r="K171" s="4" t="str">
        <f>'დამტკ. ნაერთი'!K171</f>
        <v>სააგენტო</v>
      </c>
    </row>
    <row r="172" spans="1:11" ht="15.75" thickTop="1" x14ac:dyDescent="0.25">
      <c r="A172" t="str">
        <f t="shared" si="65"/>
        <v>a</v>
      </c>
      <c r="B172" s="5"/>
      <c r="C172" s="6" t="s">
        <v>10</v>
      </c>
      <c r="D172" s="7">
        <f t="shared" si="74"/>
        <v>70000</v>
      </c>
      <c r="E172" s="7">
        <f>SUM(E173:E179)</f>
        <v>19500</v>
      </c>
      <c r="F172" s="7">
        <f t="shared" ref="F172" si="90">SUM(F173:F179)</f>
        <v>18000</v>
      </c>
      <c r="G172" s="7">
        <f t="shared" ref="G172" si="91">SUM(G173:G179)</f>
        <v>18000</v>
      </c>
      <c r="H172" s="7">
        <f t="shared" ref="H172" si="92">SUM(H173:H179)</f>
        <v>14500</v>
      </c>
      <c r="I172" s="7">
        <f t="shared" si="66"/>
        <v>37500</v>
      </c>
      <c r="J172" s="7">
        <f t="shared" si="67"/>
        <v>55500</v>
      </c>
      <c r="K172" s="7" t="str">
        <f>'დამტკ. ნაერთი'!K172</f>
        <v>სააგენტო</v>
      </c>
    </row>
    <row r="173" spans="1:11" x14ac:dyDescent="0.25">
      <c r="A173" t="str">
        <f t="shared" si="65"/>
        <v>b</v>
      </c>
      <c r="B173" s="8"/>
      <c r="C173" s="9" t="s">
        <v>11</v>
      </c>
      <c r="D173" s="10">
        <f t="shared" si="74"/>
        <v>0</v>
      </c>
      <c r="E173" s="10">
        <v>0</v>
      </c>
      <c r="F173" s="10">
        <v>0</v>
      </c>
      <c r="G173" s="10">
        <v>0</v>
      </c>
      <c r="H173" s="10">
        <v>0</v>
      </c>
      <c r="I173" s="10">
        <f t="shared" si="66"/>
        <v>0</v>
      </c>
      <c r="J173" s="10">
        <f t="shared" si="67"/>
        <v>0</v>
      </c>
      <c r="K173" s="10" t="str">
        <f>'დამტკ. ნაერთი'!K173</f>
        <v>სააგენტო</v>
      </c>
    </row>
    <row r="174" spans="1:11" x14ac:dyDescent="0.25">
      <c r="A174" t="str">
        <f t="shared" si="65"/>
        <v>a</v>
      </c>
      <c r="B174" s="8"/>
      <c r="C174" s="9" t="s">
        <v>12</v>
      </c>
      <c r="D174" s="10">
        <f t="shared" si="74"/>
        <v>54000</v>
      </c>
      <c r="E174" s="10">
        <v>15000</v>
      </c>
      <c r="F174" s="10">
        <v>14000</v>
      </c>
      <c r="G174" s="10">
        <v>14000</v>
      </c>
      <c r="H174" s="10">
        <v>11000</v>
      </c>
      <c r="I174" s="10">
        <f t="shared" si="66"/>
        <v>29000</v>
      </c>
      <c r="J174" s="10">
        <f t="shared" si="67"/>
        <v>43000</v>
      </c>
      <c r="K174" s="10" t="str">
        <f>'დამტკ. ნაერთი'!K174</f>
        <v>სააგენტო</v>
      </c>
    </row>
    <row r="175" spans="1:11" x14ac:dyDescent="0.25">
      <c r="A175" t="str">
        <f t="shared" si="65"/>
        <v>b</v>
      </c>
      <c r="B175" s="8"/>
      <c r="C175" s="9" t="s">
        <v>13</v>
      </c>
      <c r="D175" s="10">
        <f t="shared" si="74"/>
        <v>0</v>
      </c>
      <c r="E175" s="10">
        <v>0</v>
      </c>
      <c r="F175" s="10">
        <v>0</v>
      </c>
      <c r="G175" s="10">
        <v>0</v>
      </c>
      <c r="H175" s="10">
        <v>0</v>
      </c>
      <c r="I175" s="10">
        <f t="shared" si="66"/>
        <v>0</v>
      </c>
      <c r="J175" s="10">
        <f t="shared" si="67"/>
        <v>0</v>
      </c>
      <c r="K175" s="10" t="str">
        <f>'დამტკ. ნაერთი'!K175</f>
        <v>სააგენტო</v>
      </c>
    </row>
    <row r="176" spans="1:11" x14ac:dyDescent="0.25">
      <c r="A176" t="str">
        <f t="shared" si="65"/>
        <v>b</v>
      </c>
      <c r="B176" s="8"/>
      <c r="C176" s="9" t="s">
        <v>14</v>
      </c>
      <c r="D176" s="10">
        <f t="shared" si="74"/>
        <v>0</v>
      </c>
      <c r="E176" s="10">
        <v>0</v>
      </c>
      <c r="F176" s="10">
        <v>0</v>
      </c>
      <c r="G176" s="10">
        <v>0</v>
      </c>
      <c r="H176" s="10">
        <v>0</v>
      </c>
      <c r="I176" s="10">
        <f t="shared" si="66"/>
        <v>0</v>
      </c>
      <c r="J176" s="10">
        <f t="shared" si="67"/>
        <v>0</v>
      </c>
      <c r="K176" s="10" t="str">
        <f>'დამტკ. ნაერთი'!K176</f>
        <v>სააგენტო</v>
      </c>
    </row>
    <row r="177" spans="1:11" x14ac:dyDescent="0.25">
      <c r="A177" t="str">
        <f t="shared" si="65"/>
        <v>b</v>
      </c>
      <c r="B177" s="8"/>
      <c r="C177" s="9" t="s">
        <v>15</v>
      </c>
      <c r="D177" s="10">
        <f t="shared" si="74"/>
        <v>0</v>
      </c>
      <c r="E177" s="10">
        <v>0</v>
      </c>
      <c r="F177" s="10">
        <v>0</v>
      </c>
      <c r="G177" s="10">
        <v>0</v>
      </c>
      <c r="H177" s="10">
        <v>0</v>
      </c>
      <c r="I177" s="10">
        <f t="shared" si="66"/>
        <v>0</v>
      </c>
      <c r="J177" s="10">
        <f t="shared" si="67"/>
        <v>0</v>
      </c>
      <c r="K177" s="10" t="str">
        <f>'დამტკ. ნაერთი'!K177</f>
        <v>სააგენტო</v>
      </c>
    </row>
    <row r="178" spans="1:11" x14ac:dyDescent="0.25">
      <c r="A178" t="str">
        <f t="shared" si="65"/>
        <v>a</v>
      </c>
      <c r="B178" s="8"/>
      <c r="C178" s="9" t="s">
        <v>16</v>
      </c>
      <c r="D178" s="10">
        <f t="shared" si="74"/>
        <v>11000</v>
      </c>
      <c r="E178" s="10">
        <v>3000</v>
      </c>
      <c r="F178" s="10">
        <v>2500</v>
      </c>
      <c r="G178" s="10">
        <v>3000</v>
      </c>
      <c r="H178" s="10">
        <v>2500</v>
      </c>
      <c r="I178" s="10">
        <f t="shared" si="66"/>
        <v>5500</v>
      </c>
      <c r="J178" s="10">
        <f t="shared" si="67"/>
        <v>8500</v>
      </c>
      <c r="K178" s="10" t="str">
        <f>'დამტკ. ნაერთი'!K178</f>
        <v>სააგენტო</v>
      </c>
    </row>
    <row r="179" spans="1:11" x14ac:dyDescent="0.25">
      <c r="A179" t="str">
        <f t="shared" si="65"/>
        <v>a</v>
      </c>
      <c r="B179" s="8"/>
      <c r="C179" s="9" t="s">
        <v>17</v>
      </c>
      <c r="D179" s="10">
        <f t="shared" si="74"/>
        <v>5000</v>
      </c>
      <c r="E179" s="10">
        <v>1500</v>
      </c>
      <c r="F179" s="10">
        <v>1500</v>
      </c>
      <c r="G179" s="10">
        <v>1000</v>
      </c>
      <c r="H179" s="10">
        <v>1000</v>
      </c>
      <c r="I179" s="10">
        <f t="shared" si="66"/>
        <v>3000</v>
      </c>
      <c r="J179" s="10">
        <f t="shared" si="67"/>
        <v>4000</v>
      </c>
      <c r="K179" s="10" t="str">
        <f>'დამტკ. ნაერთი'!K179</f>
        <v>სააგენტო</v>
      </c>
    </row>
    <row r="180" spans="1:11" x14ac:dyDescent="0.25">
      <c r="A180" t="str">
        <f t="shared" si="65"/>
        <v>b</v>
      </c>
      <c r="B180" s="5"/>
      <c r="C180" s="6" t="s">
        <v>18</v>
      </c>
      <c r="D180" s="7">
        <f t="shared" si="74"/>
        <v>0</v>
      </c>
      <c r="E180" s="7">
        <v>0</v>
      </c>
      <c r="F180" s="7">
        <v>0</v>
      </c>
      <c r="G180" s="7">
        <v>0</v>
      </c>
      <c r="H180" s="7">
        <v>0</v>
      </c>
      <c r="I180" s="7">
        <f t="shared" si="66"/>
        <v>0</v>
      </c>
      <c r="J180" s="7">
        <f t="shared" si="67"/>
        <v>0</v>
      </c>
      <c r="K180" s="7" t="str">
        <f>'დამტკ. ნაერთი'!K180</f>
        <v>სააგენტო</v>
      </c>
    </row>
    <row r="181" spans="1:11" x14ac:dyDescent="0.25">
      <c r="A181" t="str">
        <f t="shared" si="65"/>
        <v>b</v>
      </c>
      <c r="B181" s="5"/>
      <c r="C181" s="6" t="s">
        <v>19</v>
      </c>
      <c r="D181" s="7">
        <f t="shared" si="74"/>
        <v>0</v>
      </c>
      <c r="E181" s="7">
        <v>0</v>
      </c>
      <c r="F181" s="7">
        <v>0</v>
      </c>
      <c r="G181" s="7">
        <v>0</v>
      </c>
      <c r="H181" s="7">
        <v>0</v>
      </c>
      <c r="I181" s="7">
        <f t="shared" si="66"/>
        <v>0</v>
      </c>
      <c r="J181" s="7">
        <f t="shared" si="67"/>
        <v>0</v>
      </c>
      <c r="K181" s="7" t="str">
        <f>'დამტკ. ნაერთი'!K181</f>
        <v>სააგენტო</v>
      </c>
    </row>
    <row r="182" spans="1:11" ht="15.75" thickBot="1" x14ac:dyDescent="0.3">
      <c r="A182" t="str">
        <f t="shared" si="65"/>
        <v>b</v>
      </c>
      <c r="B182" s="11"/>
      <c r="C182" s="12" t="s">
        <v>20</v>
      </c>
      <c r="D182" s="13">
        <f t="shared" si="74"/>
        <v>0</v>
      </c>
      <c r="E182" s="13">
        <v>0</v>
      </c>
      <c r="F182" s="13">
        <v>0</v>
      </c>
      <c r="G182" s="13">
        <v>0</v>
      </c>
      <c r="H182" s="13">
        <v>0</v>
      </c>
      <c r="I182" s="13">
        <f t="shared" si="66"/>
        <v>0</v>
      </c>
      <c r="J182" s="13">
        <f t="shared" si="67"/>
        <v>0</v>
      </c>
      <c r="K182" s="13" t="str">
        <f>'დამტკ. ნაერთი'!K182</f>
        <v>სააგენტო</v>
      </c>
    </row>
    <row r="183" spans="1:11" ht="46.5" thickTop="1" thickBot="1" x14ac:dyDescent="0.3">
      <c r="A183" t="str">
        <f t="shared" si="65"/>
        <v>a</v>
      </c>
      <c r="B183" s="3" t="s">
        <v>48</v>
      </c>
      <c r="C183" s="14" t="s">
        <v>49</v>
      </c>
      <c r="D183" s="4">
        <f t="shared" si="74"/>
        <v>43000</v>
      </c>
      <c r="E183" s="4">
        <f>SUM(E184,E192,E193,E194)</f>
        <v>12600</v>
      </c>
      <c r="F183" s="4">
        <f t="shared" ref="F183" si="93">SUM(F184,F192,F193,F194)</f>
        <v>11600</v>
      </c>
      <c r="G183" s="4">
        <f t="shared" ref="G183" si="94">SUM(G184,G192,G193,G194)</f>
        <v>12400</v>
      </c>
      <c r="H183" s="4">
        <f t="shared" ref="H183" si="95">SUM(H184,H192,H193,H194)</f>
        <v>6400</v>
      </c>
      <c r="I183" s="4">
        <f t="shared" si="66"/>
        <v>24200</v>
      </c>
      <c r="J183" s="4">
        <f t="shared" si="67"/>
        <v>36600</v>
      </c>
      <c r="K183" s="4" t="str">
        <f>'დამტკ. ნაერთი'!K183</f>
        <v>სააგენტო</v>
      </c>
    </row>
    <row r="184" spans="1:11" ht="15.75" thickTop="1" x14ac:dyDescent="0.25">
      <c r="A184" t="str">
        <f t="shared" si="65"/>
        <v>a</v>
      </c>
      <c r="B184" s="5"/>
      <c r="C184" s="6" t="s">
        <v>10</v>
      </c>
      <c r="D184" s="7">
        <f t="shared" si="74"/>
        <v>43000</v>
      </c>
      <c r="E184" s="7">
        <f>SUM(E185:E191)</f>
        <v>12600</v>
      </c>
      <c r="F184" s="7">
        <f t="shared" ref="F184" si="96">SUM(F185:F191)</f>
        <v>11600</v>
      </c>
      <c r="G184" s="7">
        <f t="shared" ref="G184" si="97">SUM(G185:G191)</f>
        <v>12400</v>
      </c>
      <c r="H184" s="7">
        <f t="shared" ref="H184" si="98">SUM(H185:H191)</f>
        <v>6400</v>
      </c>
      <c r="I184" s="7">
        <f t="shared" si="66"/>
        <v>24200</v>
      </c>
      <c r="J184" s="7">
        <f t="shared" si="67"/>
        <v>36600</v>
      </c>
      <c r="K184" s="7" t="str">
        <f>'დამტკ. ნაერთი'!K184</f>
        <v>სააგენტო</v>
      </c>
    </row>
    <row r="185" spans="1:11" x14ac:dyDescent="0.25">
      <c r="A185" t="str">
        <f t="shared" si="65"/>
        <v>b</v>
      </c>
      <c r="B185" s="8"/>
      <c r="C185" s="9" t="s">
        <v>11</v>
      </c>
      <c r="D185" s="10">
        <f t="shared" si="74"/>
        <v>0</v>
      </c>
      <c r="E185" s="10">
        <v>0</v>
      </c>
      <c r="F185" s="10">
        <v>0</v>
      </c>
      <c r="G185" s="10">
        <v>0</v>
      </c>
      <c r="H185" s="10">
        <v>0</v>
      </c>
      <c r="I185" s="10">
        <f t="shared" si="66"/>
        <v>0</v>
      </c>
      <c r="J185" s="10">
        <f t="shared" si="67"/>
        <v>0</v>
      </c>
      <c r="K185" s="10" t="str">
        <f>'დამტკ. ნაერთი'!K185</f>
        <v>სააგენტო</v>
      </c>
    </row>
    <row r="186" spans="1:11" x14ac:dyDescent="0.25">
      <c r="A186" t="str">
        <f t="shared" si="65"/>
        <v>a</v>
      </c>
      <c r="B186" s="8"/>
      <c r="C186" s="9" t="s">
        <v>12</v>
      </c>
      <c r="D186" s="10">
        <f t="shared" si="74"/>
        <v>41000</v>
      </c>
      <c r="E186" s="10">
        <v>12000</v>
      </c>
      <c r="F186" s="10">
        <v>11000</v>
      </c>
      <c r="G186" s="10">
        <v>12000</v>
      </c>
      <c r="H186" s="10">
        <v>6000</v>
      </c>
      <c r="I186" s="10">
        <f t="shared" si="66"/>
        <v>23000</v>
      </c>
      <c r="J186" s="10">
        <f t="shared" si="67"/>
        <v>35000</v>
      </c>
      <c r="K186" s="10" t="str">
        <f>'დამტკ. ნაერთი'!K186</f>
        <v>სააგენტო</v>
      </c>
    </row>
    <row r="187" spans="1:11" x14ac:dyDescent="0.25">
      <c r="A187" t="str">
        <f t="shared" si="65"/>
        <v>b</v>
      </c>
      <c r="B187" s="8"/>
      <c r="C187" s="9" t="s">
        <v>13</v>
      </c>
      <c r="D187" s="10">
        <f t="shared" si="74"/>
        <v>0</v>
      </c>
      <c r="E187" s="10">
        <v>0</v>
      </c>
      <c r="F187" s="10">
        <v>0</v>
      </c>
      <c r="G187" s="10">
        <v>0</v>
      </c>
      <c r="H187" s="10">
        <v>0</v>
      </c>
      <c r="I187" s="10">
        <f t="shared" si="66"/>
        <v>0</v>
      </c>
      <c r="J187" s="10">
        <f t="shared" si="67"/>
        <v>0</v>
      </c>
      <c r="K187" s="10" t="str">
        <f>'დამტკ. ნაერთი'!K187</f>
        <v>სააგენტო</v>
      </c>
    </row>
    <row r="188" spans="1:11" x14ac:dyDescent="0.25">
      <c r="A188" t="str">
        <f t="shared" si="65"/>
        <v>b</v>
      </c>
      <c r="B188" s="8"/>
      <c r="C188" s="9" t="s">
        <v>14</v>
      </c>
      <c r="D188" s="10">
        <f t="shared" si="74"/>
        <v>0</v>
      </c>
      <c r="E188" s="10">
        <v>0</v>
      </c>
      <c r="F188" s="10">
        <v>0</v>
      </c>
      <c r="G188" s="10">
        <v>0</v>
      </c>
      <c r="H188" s="10">
        <v>0</v>
      </c>
      <c r="I188" s="10">
        <f t="shared" si="66"/>
        <v>0</v>
      </c>
      <c r="J188" s="10">
        <f t="shared" si="67"/>
        <v>0</v>
      </c>
      <c r="K188" s="10" t="str">
        <f>'დამტკ. ნაერთი'!K188</f>
        <v>სააგენტო</v>
      </c>
    </row>
    <row r="189" spans="1:11" x14ac:dyDescent="0.25">
      <c r="A189" t="str">
        <f t="shared" si="65"/>
        <v>b</v>
      </c>
      <c r="B189" s="8"/>
      <c r="C189" s="9" t="s">
        <v>15</v>
      </c>
      <c r="D189" s="10">
        <f t="shared" si="74"/>
        <v>0</v>
      </c>
      <c r="E189" s="10">
        <v>0</v>
      </c>
      <c r="F189" s="10">
        <v>0</v>
      </c>
      <c r="G189" s="10">
        <v>0</v>
      </c>
      <c r="H189" s="10">
        <v>0</v>
      </c>
      <c r="I189" s="10">
        <f t="shared" si="66"/>
        <v>0</v>
      </c>
      <c r="J189" s="10">
        <f t="shared" si="67"/>
        <v>0</v>
      </c>
      <c r="K189" s="10" t="str">
        <f>'დამტკ. ნაერთი'!K189</f>
        <v>სააგენტო</v>
      </c>
    </row>
    <row r="190" spans="1:11" x14ac:dyDescent="0.25">
      <c r="A190" t="str">
        <f t="shared" si="65"/>
        <v>a</v>
      </c>
      <c r="B190" s="8"/>
      <c r="C190" s="9" t="s">
        <v>16</v>
      </c>
      <c r="D190" s="10">
        <f t="shared" si="74"/>
        <v>1000</v>
      </c>
      <c r="E190" s="10">
        <v>300</v>
      </c>
      <c r="F190" s="10">
        <v>300</v>
      </c>
      <c r="G190" s="10">
        <v>200</v>
      </c>
      <c r="H190" s="10">
        <v>200</v>
      </c>
      <c r="I190" s="10">
        <f t="shared" si="66"/>
        <v>600</v>
      </c>
      <c r="J190" s="10">
        <f t="shared" si="67"/>
        <v>800</v>
      </c>
      <c r="K190" s="10" t="str">
        <f>'დამტკ. ნაერთი'!K190</f>
        <v>სააგენტო</v>
      </c>
    </row>
    <row r="191" spans="1:11" x14ac:dyDescent="0.25">
      <c r="A191" t="str">
        <f t="shared" si="65"/>
        <v>a</v>
      </c>
      <c r="B191" s="8"/>
      <c r="C191" s="9" t="s">
        <v>17</v>
      </c>
      <c r="D191" s="10">
        <f t="shared" si="74"/>
        <v>1000</v>
      </c>
      <c r="E191" s="10">
        <v>300</v>
      </c>
      <c r="F191" s="10">
        <v>300</v>
      </c>
      <c r="G191" s="10">
        <v>200</v>
      </c>
      <c r="H191" s="10">
        <v>200</v>
      </c>
      <c r="I191" s="10">
        <f t="shared" si="66"/>
        <v>600</v>
      </c>
      <c r="J191" s="10">
        <f t="shared" si="67"/>
        <v>800</v>
      </c>
      <c r="K191" s="10" t="str">
        <f>'დამტკ. ნაერთი'!K191</f>
        <v>სააგენტო</v>
      </c>
    </row>
    <row r="192" spans="1:11" x14ac:dyDescent="0.25">
      <c r="A192" t="str">
        <f t="shared" si="65"/>
        <v>b</v>
      </c>
      <c r="B192" s="5"/>
      <c r="C192" s="6" t="s">
        <v>18</v>
      </c>
      <c r="D192" s="7">
        <f t="shared" si="74"/>
        <v>0</v>
      </c>
      <c r="E192" s="7">
        <v>0</v>
      </c>
      <c r="F192" s="7">
        <v>0</v>
      </c>
      <c r="G192" s="7">
        <v>0</v>
      </c>
      <c r="H192" s="7">
        <v>0</v>
      </c>
      <c r="I192" s="7">
        <f t="shared" si="66"/>
        <v>0</v>
      </c>
      <c r="J192" s="7">
        <f t="shared" si="67"/>
        <v>0</v>
      </c>
      <c r="K192" s="7" t="str">
        <f>'დამტკ. ნაერთი'!K192</f>
        <v>სააგენტო</v>
      </c>
    </row>
    <row r="193" spans="1:11" x14ac:dyDescent="0.25">
      <c r="A193" t="str">
        <f t="shared" si="65"/>
        <v>b</v>
      </c>
      <c r="B193" s="5"/>
      <c r="C193" s="6" t="s">
        <v>19</v>
      </c>
      <c r="D193" s="7">
        <f t="shared" si="74"/>
        <v>0</v>
      </c>
      <c r="E193" s="7">
        <v>0</v>
      </c>
      <c r="F193" s="7">
        <v>0</v>
      </c>
      <c r="G193" s="7">
        <v>0</v>
      </c>
      <c r="H193" s="7">
        <v>0</v>
      </c>
      <c r="I193" s="7">
        <f t="shared" si="66"/>
        <v>0</v>
      </c>
      <c r="J193" s="7">
        <f t="shared" si="67"/>
        <v>0</v>
      </c>
      <c r="K193" s="7" t="str">
        <f>'დამტკ. ნაერთი'!K193</f>
        <v>სააგენტო</v>
      </c>
    </row>
    <row r="194" spans="1:11" ht="15.75" thickBot="1" x14ac:dyDescent="0.3">
      <c r="A194" t="str">
        <f t="shared" si="65"/>
        <v>b</v>
      </c>
      <c r="B194" s="11"/>
      <c r="C194" s="12" t="s">
        <v>20</v>
      </c>
      <c r="D194" s="13">
        <f t="shared" si="74"/>
        <v>0</v>
      </c>
      <c r="E194" s="13">
        <v>0</v>
      </c>
      <c r="F194" s="13">
        <v>0</v>
      </c>
      <c r="G194" s="13">
        <v>0</v>
      </c>
      <c r="H194" s="13">
        <v>0</v>
      </c>
      <c r="I194" s="13">
        <f t="shared" si="66"/>
        <v>0</v>
      </c>
      <c r="J194" s="13">
        <f t="shared" si="67"/>
        <v>0</v>
      </c>
      <c r="K194" s="13" t="str">
        <f>'დამტკ. ნაერთი'!K194</f>
        <v>სააგენტო</v>
      </c>
    </row>
    <row r="195" spans="1:11" ht="46.5" thickTop="1" thickBot="1" x14ac:dyDescent="0.3">
      <c r="A195" t="str">
        <f t="shared" si="65"/>
        <v>a</v>
      </c>
      <c r="B195" s="3" t="s">
        <v>50</v>
      </c>
      <c r="C195" s="14" t="s">
        <v>51</v>
      </c>
      <c r="D195" s="4">
        <f t="shared" si="74"/>
        <v>45000</v>
      </c>
      <c r="E195" s="4">
        <f>SUM(E196,E204,E205,E206)</f>
        <v>18300</v>
      </c>
      <c r="F195" s="4">
        <f t="shared" ref="F195" si="99">SUM(F196,F204,F205,F206)</f>
        <v>14300</v>
      </c>
      <c r="G195" s="4">
        <f t="shared" ref="G195" si="100">SUM(G196,G204,G205,G206)</f>
        <v>6300</v>
      </c>
      <c r="H195" s="4">
        <f t="shared" ref="H195" si="101">SUM(H196,H204,H205,H206)</f>
        <v>6100</v>
      </c>
      <c r="I195" s="4">
        <f t="shared" si="66"/>
        <v>32600</v>
      </c>
      <c r="J195" s="4">
        <f t="shared" si="67"/>
        <v>38900</v>
      </c>
      <c r="K195" s="4" t="str">
        <f>'დამტკ. ნაერთი'!K195</f>
        <v>სააგენტო</v>
      </c>
    </row>
    <row r="196" spans="1:11" ht="15.75" thickTop="1" x14ac:dyDescent="0.25">
      <c r="A196" t="str">
        <f t="shared" ref="A196:A259" si="102">IF(OR(D196&lt;&gt;0,E196&lt;&gt;0,F196&lt;&gt;0,G196&lt;&gt;0,H196&lt;&gt;0,),"a","b")</f>
        <v>a</v>
      </c>
      <c r="B196" s="5"/>
      <c r="C196" s="6" t="s">
        <v>10</v>
      </c>
      <c r="D196" s="7">
        <f t="shared" si="74"/>
        <v>45000</v>
      </c>
      <c r="E196" s="7">
        <f>SUM(E197:E203)</f>
        <v>18300</v>
      </c>
      <c r="F196" s="7">
        <f t="shared" ref="F196" si="103">SUM(F197:F203)</f>
        <v>14300</v>
      </c>
      <c r="G196" s="7">
        <f t="shared" ref="G196" si="104">SUM(G197:G203)</f>
        <v>6300</v>
      </c>
      <c r="H196" s="7">
        <f t="shared" ref="H196" si="105">SUM(H197:H203)</f>
        <v>6100</v>
      </c>
      <c r="I196" s="7">
        <f t="shared" ref="I196:I259" si="106">SUM(E196,F196)</f>
        <v>32600</v>
      </c>
      <c r="J196" s="7">
        <f t="shared" ref="J196:J259" si="107">SUM(E196,F196,G196)</f>
        <v>38900</v>
      </c>
      <c r="K196" s="7" t="str">
        <f>'დამტკ. ნაერთი'!K196</f>
        <v>სააგენტო</v>
      </c>
    </row>
    <row r="197" spans="1:11" x14ac:dyDescent="0.25">
      <c r="A197" t="str">
        <f t="shared" si="102"/>
        <v>b</v>
      </c>
      <c r="B197" s="8"/>
      <c r="C197" s="9" t="s">
        <v>11</v>
      </c>
      <c r="D197" s="10">
        <f t="shared" si="74"/>
        <v>0</v>
      </c>
      <c r="E197" s="10">
        <v>0</v>
      </c>
      <c r="F197" s="10">
        <v>0</v>
      </c>
      <c r="G197" s="10">
        <v>0</v>
      </c>
      <c r="H197" s="10">
        <v>0</v>
      </c>
      <c r="I197" s="10">
        <f t="shared" si="106"/>
        <v>0</v>
      </c>
      <c r="J197" s="10">
        <f t="shared" si="107"/>
        <v>0</v>
      </c>
      <c r="K197" s="10" t="str">
        <f>'დამტკ. ნაერთი'!K197</f>
        <v>სააგენტო</v>
      </c>
    </row>
    <row r="198" spans="1:11" x14ac:dyDescent="0.25">
      <c r="A198" t="str">
        <f t="shared" si="102"/>
        <v>a</v>
      </c>
      <c r="B198" s="8"/>
      <c r="C198" s="9" t="s">
        <v>12</v>
      </c>
      <c r="D198" s="10">
        <f t="shared" si="74"/>
        <v>36000</v>
      </c>
      <c r="E198" s="10">
        <v>15000</v>
      </c>
      <c r="F198" s="10">
        <v>12000</v>
      </c>
      <c r="G198" s="10">
        <v>5000</v>
      </c>
      <c r="H198" s="10">
        <v>4000</v>
      </c>
      <c r="I198" s="10">
        <f t="shared" si="106"/>
        <v>27000</v>
      </c>
      <c r="J198" s="10">
        <f t="shared" si="107"/>
        <v>32000</v>
      </c>
      <c r="K198" s="10" t="str">
        <f>'დამტკ. ნაერთი'!K198</f>
        <v>სააგენტო</v>
      </c>
    </row>
    <row r="199" spans="1:11" x14ac:dyDescent="0.25">
      <c r="A199" t="str">
        <f t="shared" si="102"/>
        <v>b</v>
      </c>
      <c r="B199" s="8"/>
      <c r="C199" s="9" t="s">
        <v>13</v>
      </c>
      <c r="D199" s="10">
        <f t="shared" si="74"/>
        <v>0</v>
      </c>
      <c r="E199" s="10">
        <v>0</v>
      </c>
      <c r="F199" s="10">
        <v>0</v>
      </c>
      <c r="G199" s="10">
        <v>0</v>
      </c>
      <c r="H199" s="10">
        <v>0</v>
      </c>
      <c r="I199" s="10">
        <f t="shared" si="106"/>
        <v>0</v>
      </c>
      <c r="J199" s="10">
        <f t="shared" si="107"/>
        <v>0</v>
      </c>
      <c r="K199" s="10" t="str">
        <f>'დამტკ. ნაერთი'!K199</f>
        <v>სააგენტო</v>
      </c>
    </row>
    <row r="200" spans="1:11" x14ac:dyDescent="0.25">
      <c r="A200" t="str">
        <f t="shared" si="102"/>
        <v>b</v>
      </c>
      <c r="B200" s="8"/>
      <c r="C200" s="9" t="s">
        <v>14</v>
      </c>
      <c r="D200" s="10">
        <f t="shared" si="74"/>
        <v>0</v>
      </c>
      <c r="E200" s="10">
        <v>0</v>
      </c>
      <c r="F200" s="10">
        <v>0</v>
      </c>
      <c r="G200" s="10">
        <v>0</v>
      </c>
      <c r="H200" s="10">
        <v>0</v>
      </c>
      <c r="I200" s="10">
        <f t="shared" si="106"/>
        <v>0</v>
      </c>
      <c r="J200" s="10">
        <f t="shared" si="107"/>
        <v>0</v>
      </c>
      <c r="K200" s="10" t="str">
        <f>'დამტკ. ნაერთი'!K200</f>
        <v>სააგენტო</v>
      </c>
    </row>
    <row r="201" spans="1:11" x14ac:dyDescent="0.25">
      <c r="A201" t="str">
        <f t="shared" si="102"/>
        <v>b</v>
      </c>
      <c r="B201" s="8"/>
      <c r="C201" s="9" t="s">
        <v>15</v>
      </c>
      <c r="D201" s="10">
        <f t="shared" si="74"/>
        <v>0</v>
      </c>
      <c r="E201" s="10">
        <v>0</v>
      </c>
      <c r="F201" s="10">
        <v>0</v>
      </c>
      <c r="G201" s="10">
        <v>0</v>
      </c>
      <c r="H201" s="10">
        <v>0</v>
      </c>
      <c r="I201" s="10">
        <f t="shared" si="106"/>
        <v>0</v>
      </c>
      <c r="J201" s="10">
        <f t="shared" si="107"/>
        <v>0</v>
      </c>
      <c r="K201" s="10" t="str">
        <f>'დამტკ. ნაერთი'!K201</f>
        <v>სააგენტო</v>
      </c>
    </row>
    <row r="202" spans="1:11" x14ac:dyDescent="0.25">
      <c r="A202" t="str">
        <f t="shared" si="102"/>
        <v>a</v>
      </c>
      <c r="B202" s="8"/>
      <c r="C202" s="9" t="s">
        <v>16</v>
      </c>
      <c r="D202" s="10">
        <f t="shared" si="74"/>
        <v>8000</v>
      </c>
      <c r="E202" s="10">
        <v>3000</v>
      </c>
      <c r="F202" s="10">
        <v>2000</v>
      </c>
      <c r="G202" s="10">
        <v>1000</v>
      </c>
      <c r="H202" s="10">
        <v>2000</v>
      </c>
      <c r="I202" s="10">
        <f t="shared" si="106"/>
        <v>5000</v>
      </c>
      <c r="J202" s="10">
        <f t="shared" si="107"/>
        <v>6000</v>
      </c>
      <c r="K202" s="10" t="str">
        <f>'დამტკ. ნაერთი'!K202</f>
        <v>სააგენტო</v>
      </c>
    </row>
    <row r="203" spans="1:11" x14ac:dyDescent="0.25">
      <c r="A203" t="str">
        <f t="shared" si="102"/>
        <v>a</v>
      </c>
      <c r="B203" s="8"/>
      <c r="C203" s="9" t="s">
        <v>17</v>
      </c>
      <c r="D203" s="10">
        <f t="shared" si="74"/>
        <v>1000</v>
      </c>
      <c r="E203" s="10">
        <v>300</v>
      </c>
      <c r="F203" s="10">
        <v>300</v>
      </c>
      <c r="G203" s="10">
        <v>300</v>
      </c>
      <c r="H203" s="10">
        <v>100</v>
      </c>
      <c r="I203" s="10">
        <f t="shared" si="106"/>
        <v>600</v>
      </c>
      <c r="J203" s="10">
        <f t="shared" si="107"/>
        <v>900</v>
      </c>
      <c r="K203" s="10" t="str">
        <f>'დამტკ. ნაერთი'!K203</f>
        <v>სააგენტო</v>
      </c>
    </row>
    <row r="204" spans="1:11" x14ac:dyDescent="0.25">
      <c r="A204" t="str">
        <f t="shared" si="102"/>
        <v>b</v>
      </c>
      <c r="B204" s="5"/>
      <c r="C204" s="6" t="s">
        <v>18</v>
      </c>
      <c r="D204" s="7">
        <f t="shared" si="74"/>
        <v>0</v>
      </c>
      <c r="E204" s="7">
        <v>0</v>
      </c>
      <c r="F204" s="7">
        <v>0</v>
      </c>
      <c r="G204" s="7">
        <v>0</v>
      </c>
      <c r="H204" s="7">
        <v>0</v>
      </c>
      <c r="I204" s="7">
        <f t="shared" si="106"/>
        <v>0</v>
      </c>
      <c r="J204" s="7">
        <f t="shared" si="107"/>
        <v>0</v>
      </c>
      <c r="K204" s="7" t="str">
        <f>'დამტკ. ნაერთი'!K204</f>
        <v>სააგენტო</v>
      </c>
    </row>
    <row r="205" spans="1:11" x14ac:dyDescent="0.25">
      <c r="A205" t="str">
        <f t="shared" si="102"/>
        <v>b</v>
      </c>
      <c r="B205" s="5"/>
      <c r="C205" s="6" t="s">
        <v>19</v>
      </c>
      <c r="D205" s="7">
        <f t="shared" si="74"/>
        <v>0</v>
      </c>
      <c r="E205" s="7">
        <v>0</v>
      </c>
      <c r="F205" s="7">
        <v>0</v>
      </c>
      <c r="G205" s="7">
        <v>0</v>
      </c>
      <c r="H205" s="7">
        <v>0</v>
      </c>
      <c r="I205" s="7">
        <f t="shared" si="106"/>
        <v>0</v>
      </c>
      <c r="J205" s="7">
        <f t="shared" si="107"/>
        <v>0</v>
      </c>
      <c r="K205" s="7" t="str">
        <f>'დამტკ. ნაერთი'!K205</f>
        <v>სააგენტო</v>
      </c>
    </row>
    <row r="206" spans="1:11" ht="15.75" thickBot="1" x14ac:dyDescent="0.3">
      <c r="A206" t="str">
        <f t="shared" si="102"/>
        <v>b</v>
      </c>
      <c r="B206" s="11"/>
      <c r="C206" s="12" t="s">
        <v>20</v>
      </c>
      <c r="D206" s="13">
        <f t="shared" si="74"/>
        <v>0</v>
      </c>
      <c r="E206" s="13">
        <v>0</v>
      </c>
      <c r="F206" s="13">
        <v>0</v>
      </c>
      <c r="G206" s="13">
        <v>0</v>
      </c>
      <c r="H206" s="13">
        <v>0</v>
      </c>
      <c r="I206" s="13">
        <f t="shared" si="106"/>
        <v>0</v>
      </c>
      <c r="J206" s="13">
        <f t="shared" si="107"/>
        <v>0</v>
      </c>
      <c r="K206" s="13" t="str">
        <f>'დამტკ. ნაერთი'!K206</f>
        <v>სააგენტო</v>
      </c>
    </row>
    <row r="207" spans="1:11" ht="46.5" thickTop="1" thickBot="1" x14ac:dyDescent="0.3">
      <c r="A207" t="str">
        <f t="shared" si="102"/>
        <v>a</v>
      </c>
      <c r="B207" s="3" t="s">
        <v>52</v>
      </c>
      <c r="C207" s="14" t="s">
        <v>53</v>
      </c>
      <c r="D207" s="4">
        <f t="shared" si="74"/>
        <v>27000</v>
      </c>
      <c r="E207" s="4">
        <f>SUM(E208,E216,E217,E218)</f>
        <v>8800</v>
      </c>
      <c r="F207" s="4">
        <f t="shared" ref="F207" si="108">SUM(F208,F216,F217,F218)</f>
        <v>6800</v>
      </c>
      <c r="G207" s="4">
        <f t="shared" ref="G207" si="109">SUM(G208,G216,G217,G218)</f>
        <v>7200</v>
      </c>
      <c r="H207" s="4">
        <f t="shared" ref="H207" si="110">SUM(H208,H216,H217,H218)</f>
        <v>4200</v>
      </c>
      <c r="I207" s="4">
        <f t="shared" si="106"/>
        <v>15600</v>
      </c>
      <c r="J207" s="4">
        <f t="shared" si="107"/>
        <v>22800</v>
      </c>
      <c r="K207" s="4" t="str">
        <f>'დამტკ. ნაერთი'!K207</f>
        <v>სააგენტო</v>
      </c>
    </row>
    <row r="208" spans="1:11" ht="15.75" thickTop="1" x14ac:dyDescent="0.25">
      <c r="A208" t="str">
        <f t="shared" si="102"/>
        <v>a</v>
      </c>
      <c r="B208" s="5"/>
      <c r="C208" s="6" t="s">
        <v>10</v>
      </c>
      <c r="D208" s="7">
        <f t="shared" ref="D208:D271" si="111">SUM(E208,F208,G208,H208)</f>
        <v>27000</v>
      </c>
      <c r="E208" s="7">
        <f>SUM(E209:E215)</f>
        <v>8800</v>
      </c>
      <c r="F208" s="7">
        <f t="shared" ref="F208" si="112">SUM(F209:F215)</f>
        <v>6800</v>
      </c>
      <c r="G208" s="7">
        <f t="shared" ref="G208" si="113">SUM(G209:G215)</f>
        <v>7200</v>
      </c>
      <c r="H208" s="7">
        <f t="shared" ref="H208" si="114">SUM(H209:H215)</f>
        <v>4200</v>
      </c>
      <c r="I208" s="7">
        <f t="shared" si="106"/>
        <v>15600</v>
      </c>
      <c r="J208" s="7">
        <f t="shared" si="107"/>
        <v>22800</v>
      </c>
      <c r="K208" s="7" t="str">
        <f>'დამტკ. ნაერთი'!K208</f>
        <v>სააგენტო</v>
      </c>
    </row>
    <row r="209" spans="1:11" x14ac:dyDescent="0.25">
      <c r="A209" t="str">
        <f t="shared" si="102"/>
        <v>b</v>
      </c>
      <c r="B209" s="8"/>
      <c r="C209" s="9" t="s">
        <v>11</v>
      </c>
      <c r="D209" s="10">
        <f t="shared" si="111"/>
        <v>0</v>
      </c>
      <c r="E209" s="10">
        <v>0</v>
      </c>
      <c r="F209" s="10">
        <v>0</v>
      </c>
      <c r="G209" s="10">
        <v>0</v>
      </c>
      <c r="H209" s="10">
        <v>0</v>
      </c>
      <c r="I209" s="10">
        <f t="shared" si="106"/>
        <v>0</v>
      </c>
      <c r="J209" s="10">
        <f t="shared" si="107"/>
        <v>0</v>
      </c>
      <c r="K209" s="10" t="str">
        <f>'დამტკ. ნაერთი'!K209</f>
        <v>სააგენტო</v>
      </c>
    </row>
    <row r="210" spans="1:11" x14ac:dyDescent="0.25">
      <c r="A210" t="str">
        <f t="shared" si="102"/>
        <v>a</v>
      </c>
      <c r="B210" s="8"/>
      <c r="C210" s="9" t="s">
        <v>12</v>
      </c>
      <c r="D210" s="10">
        <f t="shared" si="111"/>
        <v>21000</v>
      </c>
      <c r="E210" s="10">
        <v>7000</v>
      </c>
      <c r="F210" s="10">
        <v>5000</v>
      </c>
      <c r="G210" s="10">
        <v>6000</v>
      </c>
      <c r="H210" s="10">
        <v>3000</v>
      </c>
      <c r="I210" s="10">
        <f t="shared" si="106"/>
        <v>12000</v>
      </c>
      <c r="J210" s="10">
        <f t="shared" si="107"/>
        <v>18000</v>
      </c>
      <c r="K210" s="10" t="str">
        <f>'დამტკ. ნაერთი'!K210</f>
        <v>სააგენტო</v>
      </c>
    </row>
    <row r="211" spans="1:11" x14ac:dyDescent="0.25">
      <c r="A211" t="str">
        <f t="shared" si="102"/>
        <v>b</v>
      </c>
      <c r="B211" s="8"/>
      <c r="C211" s="9" t="s">
        <v>13</v>
      </c>
      <c r="D211" s="10">
        <f t="shared" si="111"/>
        <v>0</v>
      </c>
      <c r="E211" s="10">
        <v>0</v>
      </c>
      <c r="F211" s="10">
        <v>0</v>
      </c>
      <c r="G211" s="10">
        <v>0</v>
      </c>
      <c r="H211" s="10">
        <v>0</v>
      </c>
      <c r="I211" s="10">
        <f t="shared" si="106"/>
        <v>0</v>
      </c>
      <c r="J211" s="10">
        <f t="shared" si="107"/>
        <v>0</v>
      </c>
      <c r="K211" s="10" t="str">
        <f>'დამტკ. ნაერთი'!K211</f>
        <v>სააგენტო</v>
      </c>
    </row>
    <row r="212" spans="1:11" x14ac:dyDescent="0.25">
      <c r="A212" t="str">
        <f t="shared" si="102"/>
        <v>b</v>
      </c>
      <c r="B212" s="8"/>
      <c r="C212" s="9" t="s">
        <v>14</v>
      </c>
      <c r="D212" s="10">
        <f t="shared" si="111"/>
        <v>0</v>
      </c>
      <c r="E212" s="10">
        <v>0</v>
      </c>
      <c r="F212" s="10">
        <v>0</v>
      </c>
      <c r="G212" s="10">
        <v>0</v>
      </c>
      <c r="H212" s="10">
        <v>0</v>
      </c>
      <c r="I212" s="10">
        <f t="shared" si="106"/>
        <v>0</v>
      </c>
      <c r="J212" s="10">
        <f t="shared" si="107"/>
        <v>0</v>
      </c>
      <c r="K212" s="10" t="str">
        <f>'დამტკ. ნაერთი'!K212</f>
        <v>სააგენტო</v>
      </c>
    </row>
    <row r="213" spans="1:11" x14ac:dyDescent="0.25">
      <c r="A213" t="str">
        <f t="shared" si="102"/>
        <v>b</v>
      </c>
      <c r="B213" s="8"/>
      <c r="C213" s="9" t="s">
        <v>15</v>
      </c>
      <c r="D213" s="10">
        <f t="shared" si="111"/>
        <v>0</v>
      </c>
      <c r="E213" s="10">
        <v>0</v>
      </c>
      <c r="F213" s="10">
        <v>0</v>
      </c>
      <c r="G213" s="10">
        <v>0</v>
      </c>
      <c r="H213" s="10">
        <v>0</v>
      </c>
      <c r="I213" s="10">
        <f t="shared" si="106"/>
        <v>0</v>
      </c>
      <c r="J213" s="10">
        <f t="shared" si="107"/>
        <v>0</v>
      </c>
      <c r="K213" s="10" t="str">
        <f>'დამტკ. ნაერთი'!K213</f>
        <v>სააგენტო</v>
      </c>
    </row>
    <row r="214" spans="1:11" x14ac:dyDescent="0.25">
      <c r="A214" t="str">
        <f t="shared" si="102"/>
        <v>a</v>
      </c>
      <c r="B214" s="8"/>
      <c r="C214" s="9" t="s">
        <v>16</v>
      </c>
      <c r="D214" s="10">
        <f t="shared" si="111"/>
        <v>5000</v>
      </c>
      <c r="E214" s="10">
        <v>1500</v>
      </c>
      <c r="F214" s="10">
        <v>1500</v>
      </c>
      <c r="G214" s="10">
        <v>1000</v>
      </c>
      <c r="H214" s="10">
        <v>1000</v>
      </c>
      <c r="I214" s="10">
        <f t="shared" si="106"/>
        <v>3000</v>
      </c>
      <c r="J214" s="10">
        <f t="shared" si="107"/>
        <v>4000</v>
      </c>
      <c r="K214" s="10" t="str">
        <f>'დამტკ. ნაერთი'!K214</f>
        <v>სააგენტო</v>
      </c>
    </row>
    <row r="215" spans="1:11" x14ac:dyDescent="0.25">
      <c r="A215" t="str">
        <f t="shared" si="102"/>
        <v>a</v>
      </c>
      <c r="B215" s="8"/>
      <c r="C215" s="9" t="s">
        <v>17</v>
      </c>
      <c r="D215" s="10">
        <f t="shared" si="111"/>
        <v>1000</v>
      </c>
      <c r="E215" s="10">
        <v>300</v>
      </c>
      <c r="F215" s="10">
        <v>300</v>
      </c>
      <c r="G215" s="10">
        <v>200</v>
      </c>
      <c r="H215" s="10">
        <v>200</v>
      </c>
      <c r="I215" s="10">
        <f t="shared" si="106"/>
        <v>600</v>
      </c>
      <c r="J215" s="10">
        <f t="shared" si="107"/>
        <v>800</v>
      </c>
      <c r="K215" s="10" t="str">
        <f>'დამტკ. ნაერთი'!K215</f>
        <v>სააგენტო</v>
      </c>
    </row>
    <row r="216" spans="1:11" x14ac:dyDescent="0.25">
      <c r="A216" t="str">
        <f t="shared" si="102"/>
        <v>b</v>
      </c>
      <c r="B216" s="5"/>
      <c r="C216" s="6" t="s">
        <v>18</v>
      </c>
      <c r="D216" s="7">
        <f t="shared" si="111"/>
        <v>0</v>
      </c>
      <c r="E216" s="7">
        <v>0</v>
      </c>
      <c r="F216" s="7">
        <v>0</v>
      </c>
      <c r="G216" s="7">
        <v>0</v>
      </c>
      <c r="H216" s="7">
        <v>0</v>
      </c>
      <c r="I216" s="7">
        <f t="shared" si="106"/>
        <v>0</v>
      </c>
      <c r="J216" s="7">
        <f t="shared" si="107"/>
        <v>0</v>
      </c>
      <c r="K216" s="7" t="str">
        <f>'დამტკ. ნაერთი'!K216</f>
        <v>სააგენტო</v>
      </c>
    </row>
    <row r="217" spans="1:11" x14ac:dyDescent="0.25">
      <c r="A217" t="str">
        <f t="shared" si="102"/>
        <v>b</v>
      </c>
      <c r="B217" s="5"/>
      <c r="C217" s="6" t="s">
        <v>19</v>
      </c>
      <c r="D217" s="7">
        <f t="shared" si="111"/>
        <v>0</v>
      </c>
      <c r="E217" s="7">
        <v>0</v>
      </c>
      <c r="F217" s="7">
        <v>0</v>
      </c>
      <c r="G217" s="7">
        <v>0</v>
      </c>
      <c r="H217" s="7">
        <v>0</v>
      </c>
      <c r="I217" s="7">
        <f t="shared" si="106"/>
        <v>0</v>
      </c>
      <c r="J217" s="7">
        <f t="shared" si="107"/>
        <v>0</v>
      </c>
      <c r="K217" s="7" t="str">
        <f>'დამტკ. ნაერთი'!K217</f>
        <v>სააგენტო</v>
      </c>
    </row>
    <row r="218" spans="1:11" ht="15.75" thickBot="1" x14ac:dyDescent="0.3">
      <c r="A218" t="str">
        <f t="shared" si="102"/>
        <v>b</v>
      </c>
      <c r="B218" s="11"/>
      <c r="C218" s="12" t="s">
        <v>20</v>
      </c>
      <c r="D218" s="13">
        <f t="shared" si="111"/>
        <v>0</v>
      </c>
      <c r="E218" s="13">
        <v>0</v>
      </c>
      <c r="F218" s="13">
        <v>0</v>
      </c>
      <c r="G218" s="13">
        <v>0</v>
      </c>
      <c r="H218" s="13">
        <v>0</v>
      </c>
      <c r="I218" s="13">
        <f t="shared" si="106"/>
        <v>0</v>
      </c>
      <c r="J218" s="13">
        <f t="shared" si="107"/>
        <v>0</v>
      </c>
      <c r="K218" s="13" t="str">
        <f>'დამტკ. ნაერთი'!K218</f>
        <v>სააგენტო</v>
      </c>
    </row>
    <row r="219" spans="1:11" ht="46.5" thickTop="1" thickBot="1" x14ac:dyDescent="0.3">
      <c r="A219" t="str">
        <f t="shared" si="102"/>
        <v>a</v>
      </c>
      <c r="B219" s="3" t="s">
        <v>54</v>
      </c>
      <c r="C219" s="14" t="s">
        <v>55</v>
      </c>
      <c r="D219" s="4">
        <f t="shared" si="111"/>
        <v>22000</v>
      </c>
      <c r="E219" s="4">
        <f>SUM(E220,E228,E229,E230)</f>
        <v>8600</v>
      </c>
      <c r="F219" s="4">
        <f t="shared" ref="F219" si="115">SUM(F220,F228,F229,F230)</f>
        <v>7500</v>
      </c>
      <c r="G219" s="4">
        <f t="shared" ref="G219" si="116">SUM(G220,G228,G229,G230)</f>
        <v>4500</v>
      </c>
      <c r="H219" s="4">
        <f t="shared" ref="H219" si="117">SUM(H220,H228,H229,H230)</f>
        <v>1400</v>
      </c>
      <c r="I219" s="4">
        <f t="shared" si="106"/>
        <v>16100</v>
      </c>
      <c r="J219" s="4">
        <f t="shared" si="107"/>
        <v>20600</v>
      </c>
      <c r="K219" s="4" t="str">
        <f>'დამტკ. ნაერთი'!K219</f>
        <v>სააგენტო</v>
      </c>
    </row>
    <row r="220" spans="1:11" ht="15.75" thickTop="1" x14ac:dyDescent="0.25">
      <c r="A220" t="str">
        <f t="shared" si="102"/>
        <v>a</v>
      </c>
      <c r="B220" s="5"/>
      <c r="C220" s="6" t="s">
        <v>10</v>
      </c>
      <c r="D220" s="7">
        <f t="shared" si="111"/>
        <v>22000</v>
      </c>
      <c r="E220" s="7">
        <f>SUM(E221:E227)</f>
        <v>8600</v>
      </c>
      <c r="F220" s="7">
        <f t="shared" ref="F220" si="118">SUM(F221:F227)</f>
        <v>7500</v>
      </c>
      <c r="G220" s="7">
        <f t="shared" ref="G220" si="119">SUM(G221:G227)</f>
        <v>4500</v>
      </c>
      <c r="H220" s="7">
        <f t="shared" ref="H220" si="120">SUM(H221:H227)</f>
        <v>1400</v>
      </c>
      <c r="I220" s="7">
        <f t="shared" si="106"/>
        <v>16100</v>
      </c>
      <c r="J220" s="7">
        <f t="shared" si="107"/>
        <v>20600</v>
      </c>
      <c r="K220" s="7" t="str">
        <f>'დამტკ. ნაერთი'!K220</f>
        <v>სააგენტო</v>
      </c>
    </row>
    <row r="221" spans="1:11" x14ac:dyDescent="0.25">
      <c r="A221" t="str">
        <f t="shared" si="102"/>
        <v>b</v>
      </c>
      <c r="B221" s="8"/>
      <c r="C221" s="9" t="s">
        <v>11</v>
      </c>
      <c r="D221" s="10">
        <f t="shared" si="111"/>
        <v>0</v>
      </c>
      <c r="E221" s="10">
        <v>0</v>
      </c>
      <c r="F221" s="10">
        <v>0</v>
      </c>
      <c r="G221" s="10">
        <v>0</v>
      </c>
      <c r="H221" s="10">
        <v>0</v>
      </c>
      <c r="I221" s="10">
        <f t="shared" si="106"/>
        <v>0</v>
      </c>
      <c r="J221" s="10">
        <f t="shared" si="107"/>
        <v>0</v>
      </c>
      <c r="K221" s="10" t="str">
        <f>'დამტკ. ნაერთი'!K221</f>
        <v>სააგენტო</v>
      </c>
    </row>
    <row r="222" spans="1:11" x14ac:dyDescent="0.25">
      <c r="A222" t="str">
        <f t="shared" si="102"/>
        <v>a</v>
      </c>
      <c r="B222" s="8"/>
      <c r="C222" s="9" t="s">
        <v>12</v>
      </c>
      <c r="D222" s="10">
        <f t="shared" si="111"/>
        <v>20000</v>
      </c>
      <c r="E222" s="10">
        <v>8000</v>
      </c>
      <c r="F222" s="10">
        <v>7000</v>
      </c>
      <c r="G222" s="10">
        <v>4000</v>
      </c>
      <c r="H222" s="10">
        <v>1000</v>
      </c>
      <c r="I222" s="10">
        <f t="shared" si="106"/>
        <v>15000</v>
      </c>
      <c r="J222" s="10">
        <f t="shared" si="107"/>
        <v>19000</v>
      </c>
      <c r="K222" s="10" t="str">
        <f>'დამტკ. ნაერთი'!K222</f>
        <v>სააგენტო</v>
      </c>
    </row>
    <row r="223" spans="1:11" x14ac:dyDescent="0.25">
      <c r="A223" t="str">
        <f t="shared" si="102"/>
        <v>b</v>
      </c>
      <c r="B223" s="8"/>
      <c r="C223" s="9" t="s">
        <v>13</v>
      </c>
      <c r="D223" s="10">
        <f t="shared" si="111"/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f t="shared" si="106"/>
        <v>0</v>
      </c>
      <c r="J223" s="10">
        <f t="shared" si="107"/>
        <v>0</v>
      </c>
      <c r="K223" s="10" t="str">
        <f>'დამტკ. ნაერთი'!K223</f>
        <v>სააგენტო</v>
      </c>
    </row>
    <row r="224" spans="1:11" x14ac:dyDescent="0.25">
      <c r="A224" t="str">
        <f t="shared" si="102"/>
        <v>b</v>
      </c>
      <c r="B224" s="8"/>
      <c r="C224" s="9" t="s">
        <v>14</v>
      </c>
      <c r="D224" s="10">
        <f t="shared" si="111"/>
        <v>0</v>
      </c>
      <c r="E224" s="10">
        <v>0</v>
      </c>
      <c r="F224" s="10">
        <v>0</v>
      </c>
      <c r="G224" s="10">
        <v>0</v>
      </c>
      <c r="H224" s="10">
        <v>0</v>
      </c>
      <c r="I224" s="10">
        <f t="shared" si="106"/>
        <v>0</v>
      </c>
      <c r="J224" s="10">
        <f t="shared" si="107"/>
        <v>0</v>
      </c>
      <c r="K224" s="10" t="str">
        <f>'დამტკ. ნაერთი'!K224</f>
        <v>სააგენტო</v>
      </c>
    </row>
    <row r="225" spans="1:11" x14ac:dyDescent="0.25">
      <c r="A225" t="str">
        <f t="shared" si="102"/>
        <v>b</v>
      </c>
      <c r="B225" s="8"/>
      <c r="C225" s="9" t="s">
        <v>15</v>
      </c>
      <c r="D225" s="10">
        <f t="shared" si="111"/>
        <v>0</v>
      </c>
      <c r="E225" s="10">
        <v>0</v>
      </c>
      <c r="F225" s="10">
        <v>0</v>
      </c>
      <c r="G225" s="10">
        <v>0</v>
      </c>
      <c r="H225" s="10">
        <v>0</v>
      </c>
      <c r="I225" s="10">
        <f t="shared" si="106"/>
        <v>0</v>
      </c>
      <c r="J225" s="10">
        <f t="shared" si="107"/>
        <v>0</v>
      </c>
      <c r="K225" s="10" t="str">
        <f>'დამტკ. ნაერთი'!K225</f>
        <v>სააგენტო</v>
      </c>
    </row>
    <row r="226" spans="1:11" x14ac:dyDescent="0.25">
      <c r="A226" t="str">
        <f t="shared" si="102"/>
        <v>a</v>
      </c>
      <c r="B226" s="8"/>
      <c r="C226" s="9" t="s">
        <v>16</v>
      </c>
      <c r="D226" s="10">
        <f t="shared" si="111"/>
        <v>2000</v>
      </c>
      <c r="E226" s="10">
        <v>600</v>
      </c>
      <c r="F226" s="10">
        <v>500</v>
      </c>
      <c r="G226" s="10">
        <v>500</v>
      </c>
      <c r="H226" s="10">
        <v>400</v>
      </c>
      <c r="I226" s="10">
        <f t="shared" si="106"/>
        <v>1100</v>
      </c>
      <c r="J226" s="10">
        <f t="shared" si="107"/>
        <v>1600</v>
      </c>
      <c r="K226" s="10" t="str">
        <f>'დამტკ. ნაერთი'!K226</f>
        <v>სააგენტო</v>
      </c>
    </row>
    <row r="227" spans="1:11" x14ac:dyDescent="0.25">
      <c r="A227" t="str">
        <f t="shared" si="102"/>
        <v>b</v>
      </c>
      <c r="B227" s="8"/>
      <c r="C227" s="9" t="s">
        <v>17</v>
      </c>
      <c r="D227" s="10">
        <f t="shared" si="111"/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f t="shared" si="106"/>
        <v>0</v>
      </c>
      <c r="J227" s="10">
        <f t="shared" si="107"/>
        <v>0</v>
      </c>
      <c r="K227" s="10" t="str">
        <f>'დამტკ. ნაერთი'!K227</f>
        <v>სააგენტო</v>
      </c>
    </row>
    <row r="228" spans="1:11" x14ac:dyDescent="0.25">
      <c r="A228" t="str">
        <f t="shared" si="102"/>
        <v>b</v>
      </c>
      <c r="B228" s="5"/>
      <c r="C228" s="6" t="s">
        <v>18</v>
      </c>
      <c r="D228" s="7">
        <f t="shared" si="111"/>
        <v>0</v>
      </c>
      <c r="E228" s="7">
        <v>0</v>
      </c>
      <c r="F228" s="7">
        <v>0</v>
      </c>
      <c r="G228" s="7">
        <v>0</v>
      </c>
      <c r="H228" s="7">
        <v>0</v>
      </c>
      <c r="I228" s="7">
        <f t="shared" si="106"/>
        <v>0</v>
      </c>
      <c r="J228" s="7">
        <f t="shared" si="107"/>
        <v>0</v>
      </c>
      <c r="K228" s="7" t="str">
        <f>'დამტკ. ნაერთი'!K228</f>
        <v>სააგენტო</v>
      </c>
    </row>
    <row r="229" spans="1:11" x14ac:dyDescent="0.25">
      <c r="A229" t="str">
        <f t="shared" si="102"/>
        <v>b</v>
      </c>
      <c r="B229" s="5"/>
      <c r="C229" s="6" t="s">
        <v>19</v>
      </c>
      <c r="D229" s="7">
        <f t="shared" si="111"/>
        <v>0</v>
      </c>
      <c r="E229" s="7">
        <v>0</v>
      </c>
      <c r="F229" s="7">
        <v>0</v>
      </c>
      <c r="G229" s="7">
        <v>0</v>
      </c>
      <c r="H229" s="7">
        <v>0</v>
      </c>
      <c r="I229" s="7">
        <f t="shared" si="106"/>
        <v>0</v>
      </c>
      <c r="J229" s="7">
        <f t="shared" si="107"/>
        <v>0</v>
      </c>
      <c r="K229" s="7" t="str">
        <f>'დამტკ. ნაერთი'!K229</f>
        <v>სააგენტო</v>
      </c>
    </row>
    <row r="230" spans="1:11" ht="15.75" thickBot="1" x14ac:dyDescent="0.3">
      <c r="A230" t="str">
        <f t="shared" si="102"/>
        <v>b</v>
      </c>
      <c r="B230" s="11"/>
      <c r="C230" s="12" t="s">
        <v>20</v>
      </c>
      <c r="D230" s="13">
        <f t="shared" si="111"/>
        <v>0</v>
      </c>
      <c r="E230" s="13">
        <v>0</v>
      </c>
      <c r="F230" s="13">
        <v>0</v>
      </c>
      <c r="G230" s="13">
        <v>0</v>
      </c>
      <c r="H230" s="13">
        <v>0</v>
      </c>
      <c r="I230" s="13">
        <f t="shared" si="106"/>
        <v>0</v>
      </c>
      <c r="J230" s="13">
        <f t="shared" si="107"/>
        <v>0</v>
      </c>
      <c r="K230" s="13" t="str">
        <f>'დამტკ. ნაერთი'!K230</f>
        <v>სააგენტო</v>
      </c>
    </row>
    <row r="231" spans="1:11" ht="31.5" thickTop="1" thickBot="1" x14ac:dyDescent="0.3">
      <c r="A231" t="str">
        <f t="shared" si="102"/>
        <v>a</v>
      </c>
      <c r="B231" s="3" t="s">
        <v>56</v>
      </c>
      <c r="C231" s="14" t="s">
        <v>57</v>
      </c>
      <c r="D231" s="4">
        <f t="shared" si="111"/>
        <v>52000</v>
      </c>
      <c r="E231" s="4">
        <f>SUM(E232,E240,E241,E242)</f>
        <v>20200</v>
      </c>
      <c r="F231" s="4">
        <f t="shared" ref="F231" si="121">SUM(F232,F240,F241,F242)</f>
        <v>17200</v>
      </c>
      <c r="G231" s="4">
        <f t="shared" ref="G231" si="122">SUM(G232,G240,G241,G242)</f>
        <v>11700</v>
      </c>
      <c r="H231" s="4">
        <f t="shared" ref="H231" si="123">SUM(H232,H240,H241,H242)</f>
        <v>2900</v>
      </c>
      <c r="I231" s="4">
        <f t="shared" si="106"/>
        <v>37400</v>
      </c>
      <c r="J231" s="4">
        <f t="shared" si="107"/>
        <v>49100</v>
      </c>
      <c r="K231" s="4" t="str">
        <f>'დამტკ. ნაერთი'!K231</f>
        <v>სააგენტო</v>
      </c>
    </row>
    <row r="232" spans="1:11" ht="15.75" thickTop="1" x14ac:dyDescent="0.25">
      <c r="A232" t="str">
        <f t="shared" si="102"/>
        <v>a</v>
      </c>
      <c r="B232" s="5"/>
      <c r="C232" s="6" t="s">
        <v>10</v>
      </c>
      <c r="D232" s="7">
        <f t="shared" si="111"/>
        <v>52000</v>
      </c>
      <c r="E232" s="7">
        <f>SUM(E233:E239)</f>
        <v>20200</v>
      </c>
      <c r="F232" s="7">
        <f t="shared" ref="F232" si="124">SUM(F233:F239)</f>
        <v>17200</v>
      </c>
      <c r="G232" s="7">
        <f t="shared" ref="G232" si="125">SUM(G233:G239)</f>
        <v>11700</v>
      </c>
      <c r="H232" s="7">
        <f t="shared" ref="H232" si="126">SUM(H233:H239)</f>
        <v>2900</v>
      </c>
      <c r="I232" s="7">
        <f t="shared" si="106"/>
        <v>37400</v>
      </c>
      <c r="J232" s="7">
        <f t="shared" si="107"/>
        <v>49100</v>
      </c>
      <c r="K232" s="7" t="str">
        <f>'დამტკ. ნაერთი'!K232</f>
        <v>სააგენტო</v>
      </c>
    </row>
    <row r="233" spans="1:11" x14ac:dyDescent="0.25">
      <c r="A233" t="str">
        <f t="shared" si="102"/>
        <v>b</v>
      </c>
      <c r="B233" s="8"/>
      <c r="C233" s="9" t="s">
        <v>11</v>
      </c>
      <c r="D233" s="10">
        <f t="shared" si="111"/>
        <v>0</v>
      </c>
      <c r="E233" s="10">
        <v>0</v>
      </c>
      <c r="F233" s="10">
        <v>0</v>
      </c>
      <c r="G233" s="10">
        <v>0</v>
      </c>
      <c r="H233" s="10">
        <v>0</v>
      </c>
      <c r="I233" s="10">
        <f t="shared" si="106"/>
        <v>0</v>
      </c>
      <c r="J233" s="10">
        <f t="shared" si="107"/>
        <v>0</v>
      </c>
      <c r="K233" s="10" t="str">
        <f>'დამტკ. ნაერთი'!K233</f>
        <v>სააგენტო</v>
      </c>
    </row>
    <row r="234" spans="1:11" x14ac:dyDescent="0.25">
      <c r="A234" t="str">
        <f t="shared" si="102"/>
        <v>a</v>
      </c>
      <c r="B234" s="8"/>
      <c r="C234" s="9" t="s">
        <v>12</v>
      </c>
      <c r="D234" s="10">
        <f t="shared" si="111"/>
        <v>44000</v>
      </c>
      <c r="E234" s="10">
        <v>18000</v>
      </c>
      <c r="F234" s="10">
        <v>15000</v>
      </c>
      <c r="G234" s="10">
        <v>10000</v>
      </c>
      <c r="H234" s="10">
        <v>1000</v>
      </c>
      <c r="I234" s="10">
        <f t="shared" si="106"/>
        <v>33000</v>
      </c>
      <c r="J234" s="10">
        <f t="shared" si="107"/>
        <v>43000</v>
      </c>
      <c r="K234" s="10" t="str">
        <f>'დამტკ. ნაერთი'!K234</f>
        <v>სააგენტო</v>
      </c>
    </row>
    <row r="235" spans="1:11" x14ac:dyDescent="0.25">
      <c r="A235" t="str">
        <f t="shared" si="102"/>
        <v>b</v>
      </c>
      <c r="B235" s="8"/>
      <c r="C235" s="9" t="s">
        <v>13</v>
      </c>
      <c r="D235" s="10">
        <f t="shared" si="111"/>
        <v>0</v>
      </c>
      <c r="E235" s="10">
        <v>0</v>
      </c>
      <c r="F235" s="10">
        <v>0</v>
      </c>
      <c r="G235" s="10">
        <v>0</v>
      </c>
      <c r="H235" s="10">
        <v>0</v>
      </c>
      <c r="I235" s="10">
        <f t="shared" si="106"/>
        <v>0</v>
      </c>
      <c r="J235" s="10">
        <f t="shared" si="107"/>
        <v>0</v>
      </c>
      <c r="K235" s="10" t="str">
        <f>'დამტკ. ნაერთი'!K235</f>
        <v>სააგენტო</v>
      </c>
    </row>
    <row r="236" spans="1:11" x14ac:dyDescent="0.25">
      <c r="A236" t="str">
        <f t="shared" si="102"/>
        <v>b</v>
      </c>
      <c r="B236" s="8"/>
      <c r="C236" s="9" t="s">
        <v>14</v>
      </c>
      <c r="D236" s="10">
        <f t="shared" si="111"/>
        <v>0</v>
      </c>
      <c r="E236" s="10">
        <v>0</v>
      </c>
      <c r="F236" s="10">
        <v>0</v>
      </c>
      <c r="G236" s="10">
        <v>0</v>
      </c>
      <c r="H236" s="10">
        <v>0</v>
      </c>
      <c r="I236" s="10">
        <f t="shared" si="106"/>
        <v>0</v>
      </c>
      <c r="J236" s="10">
        <f t="shared" si="107"/>
        <v>0</v>
      </c>
      <c r="K236" s="10" t="str">
        <f>'დამტკ. ნაერთი'!K236</f>
        <v>სააგენტო</v>
      </c>
    </row>
    <row r="237" spans="1:11" x14ac:dyDescent="0.25">
      <c r="A237" t="str">
        <f t="shared" si="102"/>
        <v>b</v>
      </c>
      <c r="B237" s="8"/>
      <c r="C237" s="9" t="s">
        <v>15</v>
      </c>
      <c r="D237" s="10">
        <f t="shared" si="111"/>
        <v>0</v>
      </c>
      <c r="E237" s="10">
        <v>0</v>
      </c>
      <c r="F237" s="10">
        <v>0</v>
      </c>
      <c r="G237" s="10">
        <v>0</v>
      </c>
      <c r="H237" s="10">
        <v>0</v>
      </c>
      <c r="I237" s="10">
        <f t="shared" si="106"/>
        <v>0</v>
      </c>
      <c r="J237" s="10">
        <f t="shared" si="107"/>
        <v>0</v>
      </c>
      <c r="K237" s="10" t="str">
        <f>'დამტკ. ნაერთი'!K237</f>
        <v>სააგენტო</v>
      </c>
    </row>
    <row r="238" spans="1:11" x14ac:dyDescent="0.25">
      <c r="A238" t="str">
        <f t="shared" si="102"/>
        <v>a</v>
      </c>
      <c r="B238" s="8"/>
      <c r="C238" s="9" t="s">
        <v>16</v>
      </c>
      <c r="D238" s="10">
        <f t="shared" si="111"/>
        <v>7000</v>
      </c>
      <c r="E238" s="10">
        <v>2000</v>
      </c>
      <c r="F238" s="10">
        <v>2000</v>
      </c>
      <c r="G238" s="10">
        <v>1500</v>
      </c>
      <c r="H238" s="10">
        <v>1500</v>
      </c>
      <c r="I238" s="10">
        <f t="shared" si="106"/>
        <v>4000</v>
      </c>
      <c r="J238" s="10">
        <f t="shared" si="107"/>
        <v>5500</v>
      </c>
      <c r="K238" s="10" t="str">
        <f>'დამტკ. ნაერთი'!K238</f>
        <v>სააგენტო</v>
      </c>
    </row>
    <row r="239" spans="1:11" x14ac:dyDescent="0.25">
      <c r="A239" t="str">
        <f t="shared" si="102"/>
        <v>a</v>
      </c>
      <c r="B239" s="8"/>
      <c r="C239" s="9" t="s">
        <v>17</v>
      </c>
      <c r="D239" s="10">
        <f t="shared" si="111"/>
        <v>1000</v>
      </c>
      <c r="E239" s="10">
        <v>200</v>
      </c>
      <c r="F239" s="10">
        <v>200</v>
      </c>
      <c r="G239" s="10">
        <v>200</v>
      </c>
      <c r="H239" s="10">
        <v>400</v>
      </c>
      <c r="I239" s="10">
        <f t="shared" si="106"/>
        <v>400</v>
      </c>
      <c r="J239" s="10">
        <f t="shared" si="107"/>
        <v>600</v>
      </c>
      <c r="K239" s="10" t="str">
        <f>'დამტკ. ნაერთი'!K239</f>
        <v>სააგენტო</v>
      </c>
    </row>
    <row r="240" spans="1:11" x14ac:dyDescent="0.25">
      <c r="A240" t="str">
        <f t="shared" si="102"/>
        <v>b</v>
      </c>
      <c r="B240" s="5"/>
      <c r="C240" s="6" t="s">
        <v>18</v>
      </c>
      <c r="D240" s="7">
        <f t="shared" si="111"/>
        <v>0</v>
      </c>
      <c r="E240" s="7">
        <v>0</v>
      </c>
      <c r="F240" s="7">
        <v>0</v>
      </c>
      <c r="G240" s="7">
        <v>0</v>
      </c>
      <c r="H240" s="7">
        <v>0</v>
      </c>
      <c r="I240" s="7">
        <f t="shared" si="106"/>
        <v>0</v>
      </c>
      <c r="J240" s="7">
        <f t="shared" si="107"/>
        <v>0</v>
      </c>
      <c r="K240" s="7" t="str">
        <f>'დამტკ. ნაერთი'!K240</f>
        <v>სააგენტო</v>
      </c>
    </row>
    <row r="241" spans="1:11" x14ac:dyDescent="0.25">
      <c r="A241" t="str">
        <f t="shared" si="102"/>
        <v>b</v>
      </c>
      <c r="B241" s="5"/>
      <c r="C241" s="6" t="s">
        <v>19</v>
      </c>
      <c r="D241" s="7">
        <f t="shared" si="111"/>
        <v>0</v>
      </c>
      <c r="E241" s="7">
        <v>0</v>
      </c>
      <c r="F241" s="7">
        <v>0</v>
      </c>
      <c r="G241" s="7">
        <v>0</v>
      </c>
      <c r="H241" s="7">
        <v>0</v>
      </c>
      <c r="I241" s="7">
        <f t="shared" si="106"/>
        <v>0</v>
      </c>
      <c r="J241" s="7">
        <f t="shared" si="107"/>
        <v>0</v>
      </c>
      <c r="K241" s="7" t="str">
        <f>'დამტკ. ნაერთი'!K241</f>
        <v>სააგენტო</v>
      </c>
    </row>
    <row r="242" spans="1:11" ht="15.75" thickBot="1" x14ac:dyDescent="0.3">
      <c r="A242" t="str">
        <f t="shared" si="102"/>
        <v>b</v>
      </c>
      <c r="B242" s="11"/>
      <c r="C242" s="12" t="s">
        <v>20</v>
      </c>
      <c r="D242" s="13">
        <f t="shared" si="111"/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f t="shared" si="106"/>
        <v>0</v>
      </c>
      <c r="J242" s="13">
        <f t="shared" si="107"/>
        <v>0</v>
      </c>
      <c r="K242" s="13" t="str">
        <f>'დამტკ. ნაერთი'!K242</f>
        <v>სააგენტო</v>
      </c>
    </row>
    <row r="243" spans="1:11" ht="46.5" thickTop="1" thickBot="1" x14ac:dyDescent="0.3">
      <c r="A243" t="str">
        <f t="shared" si="102"/>
        <v>a</v>
      </c>
      <c r="B243" s="3" t="s">
        <v>58</v>
      </c>
      <c r="C243" s="14" t="s">
        <v>59</v>
      </c>
      <c r="D243" s="4">
        <f t="shared" si="111"/>
        <v>6034000</v>
      </c>
      <c r="E243" s="4">
        <f>SUM(E244,E252,E253,E254)</f>
        <v>1532000</v>
      </c>
      <c r="F243" s="4">
        <f t="shared" ref="F243" si="127">SUM(F244,F252,F253,F254)</f>
        <v>1628000</v>
      </c>
      <c r="G243" s="4">
        <f t="shared" ref="G243" si="128">SUM(G244,G252,G253,G254)</f>
        <v>1383000</v>
      </c>
      <c r="H243" s="4">
        <f t="shared" ref="H243" si="129">SUM(H244,H252,H253,H254)</f>
        <v>1491000</v>
      </c>
      <c r="I243" s="4">
        <f t="shared" si="106"/>
        <v>3160000</v>
      </c>
      <c r="J243" s="4">
        <f t="shared" si="107"/>
        <v>4543000</v>
      </c>
      <c r="K243" s="4" t="str">
        <f>'დამტკ. ნაერთი'!K243</f>
        <v>ტრეფიკინგი</v>
      </c>
    </row>
    <row r="244" spans="1:11" ht="15.75" thickTop="1" x14ac:dyDescent="0.25">
      <c r="A244" t="str">
        <f t="shared" si="102"/>
        <v>a</v>
      </c>
      <c r="B244" s="5"/>
      <c r="C244" s="6" t="s">
        <v>10</v>
      </c>
      <c r="D244" s="7">
        <f t="shared" si="111"/>
        <v>5910000</v>
      </c>
      <c r="E244" s="7">
        <f>SUM(E245:E251)</f>
        <v>1479000</v>
      </c>
      <c r="F244" s="7">
        <f t="shared" ref="F244" si="130">SUM(F245:F251)</f>
        <v>1603000</v>
      </c>
      <c r="G244" s="7">
        <f t="shared" ref="G244" si="131">SUM(G245:G251)</f>
        <v>1360000</v>
      </c>
      <c r="H244" s="7">
        <f t="shared" ref="H244" si="132">SUM(H245:H251)</f>
        <v>1468000</v>
      </c>
      <c r="I244" s="7">
        <f t="shared" si="106"/>
        <v>3082000</v>
      </c>
      <c r="J244" s="7">
        <f t="shared" si="107"/>
        <v>4442000</v>
      </c>
      <c r="K244" s="7" t="str">
        <f>'დამტკ. ნაერთი'!K244</f>
        <v>ტრეფიკინგი</v>
      </c>
    </row>
    <row r="245" spans="1:11" x14ac:dyDescent="0.25">
      <c r="A245" t="str">
        <f t="shared" si="102"/>
        <v>a</v>
      </c>
      <c r="B245" s="8"/>
      <c r="C245" s="9" t="s">
        <v>11</v>
      </c>
      <c r="D245" s="10">
        <f t="shared" si="111"/>
        <v>3200000</v>
      </c>
      <c r="E245" s="10">
        <v>800000</v>
      </c>
      <c r="F245" s="10">
        <v>800000</v>
      </c>
      <c r="G245" s="10">
        <v>800000</v>
      </c>
      <c r="H245" s="10">
        <v>800000</v>
      </c>
      <c r="I245" s="10">
        <f t="shared" si="106"/>
        <v>1600000</v>
      </c>
      <c r="J245" s="10">
        <f t="shared" si="107"/>
        <v>2400000</v>
      </c>
      <c r="K245" s="10" t="str">
        <f>'დამტკ. ნაერთი'!K245</f>
        <v>ტრეფიკინგი</v>
      </c>
    </row>
    <row r="246" spans="1:11" x14ac:dyDescent="0.25">
      <c r="A246" t="str">
        <f t="shared" si="102"/>
        <v>a</v>
      </c>
      <c r="B246" s="8"/>
      <c r="C246" s="9" t="s">
        <v>12</v>
      </c>
      <c r="D246" s="10">
        <f t="shared" si="111"/>
        <v>2600000</v>
      </c>
      <c r="E246" s="10">
        <v>650000</v>
      </c>
      <c r="F246" s="10">
        <v>780000</v>
      </c>
      <c r="G246" s="10">
        <v>520000</v>
      </c>
      <c r="H246" s="10">
        <v>650000</v>
      </c>
      <c r="I246" s="10">
        <f t="shared" si="106"/>
        <v>1430000</v>
      </c>
      <c r="J246" s="10">
        <f t="shared" si="107"/>
        <v>1950000</v>
      </c>
      <c r="K246" s="10" t="str">
        <f>'დამტკ. ნაერთი'!K246</f>
        <v>ტრეფიკინგი</v>
      </c>
    </row>
    <row r="247" spans="1:11" x14ac:dyDescent="0.25">
      <c r="A247" t="str">
        <f t="shared" si="102"/>
        <v>b</v>
      </c>
      <c r="B247" s="8"/>
      <c r="C247" s="9" t="s">
        <v>13</v>
      </c>
      <c r="D247" s="10">
        <f t="shared" si="111"/>
        <v>0</v>
      </c>
      <c r="E247" s="10">
        <v>0</v>
      </c>
      <c r="F247" s="10">
        <v>0</v>
      </c>
      <c r="G247" s="10">
        <v>0</v>
      </c>
      <c r="H247" s="10">
        <v>0</v>
      </c>
      <c r="I247" s="10">
        <f t="shared" si="106"/>
        <v>0</v>
      </c>
      <c r="J247" s="10">
        <f t="shared" si="107"/>
        <v>0</v>
      </c>
      <c r="K247" s="10" t="str">
        <f>'დამტკ. ნაერთი'!K247</f>
        <v>ტრეფიკინგი</v>
      </c>
    </row>
    <row r="248" spans="1:11" x14ac:dyDescent="0.25">
      <c r="A248" t="str">
        <f t="shared" si="102"/>
        <v>b</v>
      </c>
      <c r="B248" s="8"/>
      <c r="C248" s="9" t="s">
        <v>14</v>
      </c>
      <c r="D248" s="10">
        <f t="shared" si="111"/>
        <v>0</v>
      </c>
      <c r="E248" s="10">
        <v>0</v>
      </c>
      <c r="F248" s="10">
        <v>0</v>
      </c>
      <c r="G248" s="10">
        <v>0</v>
      </c>
      <c r="H248" s="10">
        <v>0</v>
      </c>
      <c r="I248" s="10">
        <f t="shared" si="106"/>
        <v>0</v>
      </c>
      <c r="J248" s="10">
        <f t="shared" si="107"/>
        <v>0</v>
      </c>
      <c r="K248" s="10" t="str">
        <f>'დამტკ. ნაერთი'!K248</f>
        <v>ტრეფიკინგი</v>
      </c>
    </row>
    <row r="249" spans="1:11" x14ac:dyDescent="0.25">
      <c r="A249" t="str">
        <f t="shared" si="102"/>
        <v>b</v>
      </c>
      <c r="B249" s="8"/>
      <c r="C249" s="9" t="s">
        <v>15</v>
      </c>
      <c r="D249" s="10">
        <f t="shared" si="111"/>
        <v>0</v>
      </c>
      <c r="E249" s="10">
        <v>0</v>
      </c>
      <c r="F249" s="10">
        <v>0</v>
      </c>
      <c r="G249" s="10">
        <v>0</v>
      </c>
      <c r="H249" s="10">
        <v>0</v>
      </c>
      <c r="I249" s="10">
        <f t="shared" si="106"/>
        <v>0</v>
      </c>
      <c r="J249" s="10">
        <f t="shared" si="107"/>
        <v>0</v>
      </c>
      <c r="K249" s="10" t="str">
        <f>'დამტკ. ნაერთი'!K249</f>
        <v>ტრეფიკინგი</v>
      </c>
    </row>
    <row r="250" spans="1:11" x14ac:dyDescent="0.25">
      <c r="A250" t="str">
        <f t="shared" si="102"/>
        <v>a</v>
      </c>
      <c r="B250" s="8"/>
      <c r="C250" s="9" t="s">
        <v>16</v>
      </c>
      <c r="D250" s="10">
        <f t="shared" si="111"/>
        <v>70000</v>
      </c>
      <c r="E250" s="10">
        <v>20000</v>
      </c>
      <c r="F250" s="10">
        <v>20000</v>
      </c>
      <c r="G250" s="10">
        <v>15000</v>
      </c>
      <c r="H250" s="10">
        <v>15000</v>
      </c>
      <c r="I250" s="10">
        <f t="shared" si="106"/>
        <v>40000</v>
      </c>
      <c r="J250" s="10">
        <f t="shared" si="107"/>
        <v>55000</v>
      </c>
      <c r="K250" s="10" t="str">
        <f>'დამტკ. ნაერთი'!K250</f>
        <v>ტრეფიკინგი</v>
      </c>
    </row>
    <row r="251" spans="1:11" x14ac:dyDescent="0.25">
      <c r="A251" t="str">
        <f t="shared" si="102"/>
        <v>a</v>
      </c>
      <c r="B251" s="8"/>
      <c r="C251" s="9" t="s">
        <v>17</v>
      </c>
      <c r="D251" s="10">
        <f t="shared" si="111"/>
        <v>40000</v>
      </c>
      <c r="E251" s="10">
        <v>9000</v>
      </c>
      <c r="F251" s="10">
        <v>3000</v>
      </c>
      <c r="G251" s="10">
        <v>25000</v>
      </c>
      <c r="H251" s="10">
        <v>3000</v>
      </c>
      <c r="I251" s="10">
        <f t="shared" si="106"/>
        <v>12000</v>
      </c>
      <c r="J251" s="10">
        <f t="shared" si="107"/>
        <v>37000</v>
      </c>
      <c r="K251" s="10" t="str">
        <f>'დამტკ. ნაერთი'!K251</f>
        <v>ტრეფიკინგი</v>
      </c>
    </row>
    <row r="252" spans="1:11" x14ac:dyDescent="0.25">
      <c r="A252" t="str">
        <f t="shared" si="102"/>
        <v>a</v>
      </c>
      <c r="B252" s="5"/>
      <c r="C252" s="6" t="s">
        <v>18</v>
      </c>
      <c r="D252" s="7">
        <f t="shared" si="111"/>
        <v>124000</v>
      </c>
      <c r="E252" s="7">
        <v>53000</v>
      </c>
      <c r="F252" s="7">
        <v>25000</v>
      </c>
      <c r="G252" s="7">
        <v>23000</v>
      </c>
      <c r="H252" s="7">
        <v>23000</v>
      </c>
      <c r="I252" s="7">
        <f t="shared" si="106"/>
        <v>78000</v>
      </c>
      <c r="J252" s="7">
        <f t="shared" si="107"/>
        <v>101000</v>
      </c>
      <c r="K252" s="7" t="str">
        <f>'დამტკ. ნაერთი'!K252</f>
        <v>ტრეფიკინგი</v>
      </c>
    </row>
    <row r="253" spans="1:11" x14ac:dyDescent="0.25">
      <c r="A253" t="str">
        <f t="shared" si="102"/>
        <v>b</v>
      </c>
      <c r="B253" s="5"/>
      <c r="C253" s="6" t="s">
        <v>19</v>
      </c>
      <c r="D253" s="7">
        <f t="shared" si="111"/>
        <v>0</v>
      </c>
      <c r="E253" s="7">
        <v>0</v>
      </c>
      <c r="F253" s="7">
        <v>0</v>
      </c>
      <c r="G253" s="7">
        <v>0</v>
      </c>
      <c r="H253" s="7">
        <v>0</v>
      </c>
      <c r="I253" s="7">
        <f t="shared" si="106"/>
        <v>0</v>
      </c>
      <c r="J253" s="7">
        <f t="shared" si="107"/>
        <v>0</v>
      </c>
      <c r="K253" s="7" t="str">
        <f>'დამტკ. ნაერთი'!K253</f>
        <v>ტრეფიკინგი</v>
      </c>
    </row>
    <row r="254" spans="1:11" ht="15.75" thickBot="1" x14ac:dyDescent="0.3">
      <c r="A254" t="str">
        <f t="shared" si="102"/>
        <v>b</v>
      </c>
      <c r="B254" s="11"/>
      <c r="C254" s="12" t="s">
        <v>20</v>
      </c>
      <c r="D254" s="13">
        <f t="shared" si="111"/>
        <v>0</v>
      </c>
      <c r="E254" s="13">
        <v>0</v>
      </c>
      <c r="F254" s="13">
        <v>0</v>
      </c>
      <c r="G254" s="13">
        <v>0</v>
      </c>
      <c r="H254" s="13">
        <v>0</v>
      </c>
      <c r="I254" s="13">
        <f t="shared" si="106"/>
        <v>0</v>
      </c>
      <c r="J254" s="13">
        <f t="shared" si="107"/>
        <v>0</v>
      </c>
      <c r="K254" s="13" t="str">
        <f>'დამტკ. ნაერთი'!K254</f>
        <v>ტრეფიკინგი</v>
      </c>
    </row>
    <row r="255" spans="1:11" ht="31.5" thickTop="1" thickBot="1" x14ac:dyDescent="0.3">
      <c r="A255" t="str">
        <f t="shared" si="102"/>
        <v>a</v>
      </c>
      <c r="B255" s="121" t="s">
        <v>60</v>
      </c>
      <c r="C255" s="122" t="s">
        <v>360</v>
      </c>
      <c r="D255" s="4">
        <f t="shared" si="111"/>
        <v>2455000</v>
      </c>
      <c r="E255" s="4">
        <f>SUM(E256,E264,E265,E266)</f>
        <v>659800</v>
      </c>
      <c r="F255" s="4">
        <f t="shared" ref="F255" si="133">SUM(F256,F264,F265,F266)</f>
        <v>630700</v>
      </c>
      <c r="G255" s="4">
        <f t="shared" ref="G255" si="134">SUM(G256,G264,G265,G266)</f>
        <v>596400</v>
      </c>
      <c r="H255" s="4">
        <f t="shared" ref="H255" si="135">SUM(H256,H264,H265,H266)</f>
        <v>568100</v>
      </c>
      <c r="I255" s="4">
        <f t="shared" si="106"/>
        <v>1290500</v>
      </c>
      <c r="J255" s="4">
        <f t="shared" si="107"/>
        <v>1886900</v>
      </c>
      <c r="K255" s="4" t="str">
        <f>'დამტკ. ნაერთი'!K255</f>
        <v>სასწრაფო</v>
      </c>
    </row>
    <row r="256" spans="1:11" ht="15.75" thickTop="1" x14ac:dyDescent="0.25">
      <c r="A256" t="str">
        <f t="shared" si="102"/>
        <v>a</v>
      </c>
      <c r="B256" s="5"/>
      <c r="C256" s="6" t="s">
        <v>10</v>
      </c>
      <c r="D256" s="7">
        <f t="shared" si="111"/>
        <v>2435000</v>
      </c>
      <c r="E256" s="7">
        <f>SUM(E257:E263)</f>
        <v>649800</v>
      </c>
      <c r="F256" s="7">
        <f t="shared" ref="F256" si="136">SUM(F257:F263)</f>
        <v>625700</v>
      </c>
      <c r="G256" s="7">
        <f t="shared" ref="G256" si="137">SUM(G257:G263)</f>
        <v>593400</v>
      </c>
      <c r="H256" s="7">
        <f t="shared" ref="H256" si="138">SUM(H257:H263)</f>
        <v>566100</v>
      </c>
      <c r="I256" s="7">
        <f t="shared" si="106"/>
        <v>1275500</v>
      </c>
      <c r="J256" s="7">
        <f t="shared" si="107"/>
        <v>1868900</v>
      </c>
      <c r="K256" s="7" t="str">
        <f>'დამტკ. ნაერთი'!K256</f>
        <v>სასწრაფო</v>
      </c>
    </row>
    <row r="257" spans="1:11" x14ac:dyDescent="0.25">
      <c r="A257" t="str">
        <f t="shared" si="102"/>
        <v>a</v>
      </c>
      <c r="B257" s="8"/>
      <c r="C257" s="9" t="s">
        <v>11</v>
      </c>
      <c r="D257" s="10">
        <f t="shared" si="111"/>
        <v>1000000</v>
      </c>
      <c r="E257" s="10">
        <v>250000</v>
      </c>
      <c r="F257" s="10">
        <v>250000</v>
      </c>
      <c r="G257" s="10">
        <v>250000</v>
      </c>
      <c r="H257" s="10">
        <v>250000</v>
      </c>
      <c r="I257" s="10">
        <f t="shared" si="106"/>
        <v>500000</v>
      </c>
      <c r="J257" s="10">
        <f t="shared" si="107"/>
        <v>750000</v>
      </c>
      <c r="K257" s="10" t="str">
        <f>'დამტკ. ნაერთი'!K257</f>
        <v>სასწრაფო</v>
      </c>
    </row>
    <row r="258" spans="1:11" x14ac:dyDescent="0.25">
      <c r="A258" t="str">
        <f t="shared" si="102"/>
        <v>a</v>
      </c>
      <c r="B258" s="8"/>
      <c r="C258" s="9" t="s">
        <v>12</v>
      </c>
      <c r="D258" s="10">
        <f t="shared" si="111"/>
        <v>1419000</v>
      </c>
      <c r="E258" s="10">
        <v>395600</v>
      </c>
      <c r="F258" s="10">
        <v>372300</v>
      </c>
      <c r="G258" s="10">
        <v>339900</v>
      </c>
      <c r="H258" s="10">
        <v>311200</v>
      </c>
      <c r="I258" s="10">
        <f t="shared" si="106"/>
        <v>767900</v>
      </c>
      <c r="J258" s="10">
        <f t="shared" si="107"/>
        <v>1107800</v>
      </c>
      <c r="K258" s="10" t="str">
        <f>'დამტკ. ნაერთი'!K258</f>
        <v>სასწრაფო</v>
      </c>
    </row>
    <row r="259" spans="1:11" x14ac:dyDescent="0.25">
      <c r="A259" t="str">
        <f t="shared" si="102"/>
        <v>b</v>
      </c>
      <c r="B259" s="8"/>
      <c r="C259" s="9" t="s">
        <v>13</v>
      </c>
      <c r="D259" s="10">
        <f t="shared" si="111"/>
        <v>0</v>
      </c>
      <c r="E259" s="10">
        <v>0</v>
      </c>
      <c r="F259" s="10">
        <v>0</v>
      </c>
      <c r="G259" s="10">
        <v>0</v>
      </c>
      <c r="H259" s="10">
        <v>0</v>
      </c>
      <c r="I259" s="10">
        <f t="shared" si="106"/>
        <v>0</v>
      </c>
      <c r="J259" s="10">
        <f t="shared" si="107"/>
        <v>0</v>
      </c>
      <c r="K259" s="10" t="str">
        <f>'დამტკ. ნაერთი'!K259</f>
        <v>სასწრაფო</v>
      </c>
    </row>
    <row r="260" spans="1:11" x14ac:dyDescent="0.25">
      <c r="A260" t="str">
        <f t="shared" ref="A260:A323" si="139">IF(OR(D260&lt;&gt;0,E260&lt;&gt;0,F260&lt;&gt;0,G260&lt;&gt;0,H260&lt;&gt;0,),"a","b")</f>
        <v>b</v>
      </c>
      <c r="B260" s="8"/>
      <c r="C260" s="9" t="s">
        <v>14</v>
      </c>
      <c r="D260" s="10">
        <f t="shared" si="111"/>
        <v>0</v>
      </c>
      <c r="E260" s="10">
        <v>0</v>
      </c>
      <c r="F260" s="10">
        <v>0</v>
      </c>
      <c r="G260" s="10">
        <v>0</v>
      </c>
      <c r="H260" s="10">
        <v>0</v>
      </c>
      <c r="I260" s="10">
        <f t="shared" ref="I260:I323" si="140">SUM(E260,F260)</f>
        <v>0</v>
      </c>
      <c r="J260" s="10">
        <f t="shared" ref="J260:J323" si="141">SUM(E260,F260,G260)</f>
        <v>0</v>
      </c>
      <c r="K260" s="10" t="str">
        <f>'დამტკ. ნაერთი'!K260</f>
        <v>სასწრაფო</v>
      </c>
    </row>
    <row r="261" spans="1:11" x14ac:dyDescent="0.25">
      <c r="A261" t="str">
        <f t="shared" si="139"/>
        <v>b</v>
      </c>
      <c r="B261" s="8"/>
      <c r="C261" s="9" t="s">
        <v>15</v>
      </c>
      <c r="D261" s="10">
        <f t="shared" si="111"/>
        <v>0</v>
      </c>
      <c r="E261" s="10">
        <v>0</v>
      </c>
      <c r="F261" s="10">
        <v>0</v>
      </c>
      <c r="G261" s="10">
        <v>0</v>
      </c>
      <c r="H261" s="10">
        <v>0</v>
      </c>
      <c r="I261" s="10">
        <f t="shared" si="140"/>
        <v>0</v>
      </c>
      <c r="J261" s="10">
        <f t="shared" si="141"/>
        <v>0</v>
      </c>
      <c r="K261" s="10" t="str">
        <f>'დამტკ. ნაერთი'!K261</f>
        <v>სასწრაფო</v>
      </c>
    </row>
    <row r="262" spans="1:11" x14ac:dyDescent="0.25">
      <c r="A262" t="str">
        <f t="shared" si="139"/>
        <v>a</v>
      </c>
      <c r="B262" s="8"/>
      <c r="C262" s="9" t="s">
        <v>16</v>
      </c>
      <c r="D262" s="10">
        <f t="shared" si="111"/>
        <v>10000</v>
      </c>
      <c r="E262" s="10">
        <v>3000</v>
      </c>
      <c r="F262" s="10">
        <v>2000</v>
      </c>
      <c r="G262" s="10">
        <v>2000</v>
      </c>
      <c r="H262" s="10">
        <v>3000</v>
      </c>
      <c r="I262" s="10">
        <f t="shared" si="140"/>
        <v>5000</v>
      </c>
      <c r="J262" s="10">
        <f t="shared" si="141"/>
        <v>7000</v>
      </c>
      <c r="K262" s="10" t="str">
        <f>'დამტკ. ნაერთი'!K262</f>
        <v>სასწრაფო</v>
      </c>
    </row>
    <row r="263" spans="1:11" x14ac:dyDescent="0.25">
      <c r="A263" t="str">
        <f t="shared" si="139"/>
        <v>a</v>
      </c>
      <c r="B263" s="8"/>
      <c r="C263" s="9" t="s">
        <v>17</v>
      </c>
      <c r="D263" s="10">
        <f t="shared" si="111"/>
        <v>6000</v>
      </c>
      <c r="E263" s="10">
        <v>1200</v>
      </c>
      <c r="F263" s="10">
        <v>1400</v>
      </c>
      <c r="G263" s="10">
        <v>1500</v>
      </c>
      <c r="H263" s="10">
        <v>1900</v>
      </c>
      <c r="I263" s="10">
        <f t="shared" si="140"/>
        <v>2600</v>
      </c>
      <c r="J263" s="10">
        <f t="shared" si="141"/>
        <v>4100</v>
      </c>
      <c r="K263" s="10" t="str">
        <f>'დამტკ. ნაერთი'!K263</f>
        <v>სასწრაფო</v>
      </c>
    </row>
    <row r="264" spans="1:11" x14ac:dyDescent="0.25">
      <c r="A264" t="str">
        <f t="shared" si="139"/>
        <v>a</v>
      </c>
      <c r="B264" s="5"/>
      <c r="C264" s="6" t="s">
        <v>18</v>
      </c>
      <c r="D264" s="7">
        <f t="shared" si="111"/>
        <v>20000</v>
      </c>
      <c r="E264" s="7">
        <v>10000</v>
      </c>
      <c r="F264" s="7">
        <v>5000</v>
      </c>
      <c r="G264" s="7">
        <v>3000</v>
      </c>
      <c r="H264" s="7">
        <v>2000</v>
      </c>
      <c r="I264" s="7">
        <f t="shared" si="140"/>
        <v>15000</v>
      </c>
      <c r="J264" s="7">
        <f t="shared" si="141"/>
        <v>18000</v>
      </c>
      <c r="K264" s="7" t="str">
        <f>'დამტკ. ნაერთი'!K264</f>
        <v>სასწრაფო</v>
      </c>
    </row>
    <row r="265" spans="1:11" x14ac:dyDescent="0.25">
      <c r="A265" t="str">
        <f t="shared" si="139"/>
        <v>b</v>
      </c>
      <c r="B265" s="5"/>
      <c r="C265" s="6" t="s">
        <v>19</v>
      </c>
      <c r="D265" s="7">
        <f t="shared" si="111"/>
        <v>0</v>
      </c>
      <c r="E265" s="7">
        <v>0</v>
      </c>
      <c r="F265" s="7">
        <v>0</v>
      </c>
      <c r="G265" s="7">
        <v>0</v>
      </c>
      <c r="H265" s="7">
        <v>0</v>
      </c>
      <c r="I265" s="7">
        <f t="shared" si="140"/>
        <v>0</v>
      </c>
      <c r="J265" s="7">
        <f t="shared" si="141"/>
        <v>0</v>
      </c>
      <c r="K265" s="7" t="str">
        <f>'დამტკ. ნაერთი'!K265</f>
        <v>სასწრაფო</v>
      </c>
    </row>
    <row r="266" spans="1:11" ht="15.75" thickBot="1" x14ac:dyDescent="0.3">
      <c r="A266" t="str">
        <f t="shared" si="139"/>
        <v>b</v>
      </c>
      <c r="B266" s="11"/>
      <c r="C266" s="12" t="s">
        <v>20</v>
      </c>
      <c r="D266" s="13">
        <f t="shared" si="111"/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f t="shared" si="140"/>
        <v>0</v>
      </c>
      <c r="J266" s="13">
        <f t="shared" si="141"/>
        <v>0</v>
      </c>
      <c r="K266" s="13" t="str">
        <f>'დამტკ. ნაერთი'!K266</f>
        <v>სასწრაფო</v>
      </c>
    </row>
    <row r="267" spans="1:11" ht="32.25" customHeight="1" thickTop="1" thickBot="1" x14ac:dyDescent="0.3">
      <c r="A267" t="str">
        <f t="shared" si="139"/>
        <v>a</v>
      </c>
      <c r="B267" s="16" t="s">
        <v>61</v>
      </c>
      <c r="C267" s="4" t="s">
        <v>62</v>
      </c>
      <c r="D267" s="4">
        <f t="shared" si="111"/>
        <v>2438000000</v>
      </c>
      <c r="E267" s="4">
        <f>SUM(E279,E291,E303,E483)</f>
        <v>606505600</v>
      </c>
      <c r="F267" s="4">
        <f t="shared" ref="F267:J267" si="142">SUM(F279,F291,F303,F483)</f>
        <v>609128600</v>
      </c>
      <c r="G267" s="4">
        <f t="shared" si="142"/>
        <v>609668600</v>
      </c>
      <c r="H267" s="4">
        <f t="shared" si="142"/>
        <v>612697200</v>
      </c>
      <c r="I267" s="4">
        <f t="shared" si="142"/>
        <v>1215634200</v>
      </c>
      <c r="J267" s="4">
        <f t="shared" si="142"/>
        <v>1825302800</v>
      </c>
      <c r="K267" s="4" t="str">
        <f>'დამტკ. ნაერთი'!K267</f>
        <v>სააგენტო</v>
      </c>
    </row>
    <row r="268" spans="1:11" ht="15.75" thickTop="1" x14ac:dyDescent="0.25">
      <c r="A268" t="str">
        <f t="shared" si="139"/>
        <v>a</v>
      </c>
      <c r="B268" s="5"/>
      <c r="C268" s="6" t="s">
        <v>10</v>
      </c>
      <c r="D268" s="7">
        <f t="shared" si="111"/>
        <v>2438000000</v>
      </c>
      <c r="E268" s="7">
        <f t="shared" ref="E268:J278" si="143">SUM(E280,E292,E304,E484)</f>
        <v>606505600</v>
      </c>
      <c r="F268" s="7">
        <f t="shared" si="143"/>
        <v>609128600</v>
      </c>
      <c r="G268" s="7">
        <f t="shared" si="143"/>
        <v>609668600</v>
      </c>
      <c r="H268" s="7">
        <f t="shared" si="143"/>
        <v>612697200</v>
      </c>
      <c r="I268" s="7">
        <f t="shared" si="143"/>
        <v>1215634200</v>
      </c>
      <c r="J268" s="7">
        <f t="shared" si="143"/>
        <v>1825302800</v>
      </c>
      <c r="K268" s="7" t="str">
        <f>'დამტკ. ნაერთი'!K268</f>
        <v>სააგენტო</v>
      </c>
    </row>
    <row r="269" spans="1:11" x14ac:dyDescent="0.25">
      <c r="A269" t="str">
        <f t="shared" si="139"/>
        <v>b</v>
      </c>
      <c r="B269" s="8"/>
      <c r="C269" s="9" t="s">
        <v>11</v>
      </c>
      <c r="D269" s="10">
        <f t="shared" si="111"/>
        <v>0</v>
      </c>
      <c r="E269" s="10">
        <f t="shared" si="143"/>
        <v>0</v>
      </c>
      <c r="F269" s="10">
        <f t="shared" si="143"/>
        <v>0</v>
      </c>
      <c r="G269" s="10">
        <f t="shared" si="143"/>
        <v>0</v>
      </c>
      <c r="H269" s="10">
        <f t="shared" si="143"/>
        <v>0</v>
      </c>
      <c r="I269" s="10">
        <f t="shared" si="143"/>
        <v>0</v>
      </c>
      <c r="J269" s="10">
        <f t="shared" si="143"/>
        <v>0</v>
      </c>
      <c r="K269" s="10" t="str">
        <f>'დამტკ. ნაერთი'!K269</f>
        <v>სააგენტო</v>
      </c>
    </row>
    <row r="270" spans="1:11" x14ac:dyDescent="0.25">
      <c r="A270" t="str">
        <f t="shared" si="139"/>
        <v>a</v>
      </c>
      <c r="B270" s="8"/>
      <c r="C270" s="9" t="s">
        <v>12</v>
      </c>
      <c r="D270" s="10">
        <f t="shared" si="111"/>
        <v>4960000</v>
      </c>
      <c r="E270" s="10">
        <f t="shared" si="143"/>
        <v>1240000</v>
      </c>
      <c r="F270" s="10">
        <f t="shared" si="143"/>
        <v>1240000</v>
      </c>
      <c r="G270" s="10">
        <f t="shared" si="143"/>
        <v>1240000</v>
      </c>
      <c r="H270" s="10">
        <f t="shared" si="143"/>
        <v>1240000</v>
      </c>
      <c r="I270" s="10">
        <f t="shared" si="143"/>
        <v>2480000</v>
      </c>
      <c r="J270" s="10">
        <f t="shared" si="143"/>
        <v>3720000</v>
      </c>
      <c r="K270" s="10" t="str">
        <f>'დამტკ. ნაერთი'!K270</f>
        <v>სააგენტო</v>
      </c>
    </row>
    <row r="271" spans="1:11" x14ac:dyDescent="0.25">
      <c r="A271" t="str">
        <f t="shared" si="139"/>
        <v>b</v>
      </c>
      <c r="B271" s="8"/>
      <c r="C271" s="9" t="s">
        <v>13</v>
      </c>
      <c r="D271" s="10">
        <f t="shared" si="111"/>
        <v>0</v>
      </c>
      <c r="E271" s="10">
        <f t="shared" si="143"/>
        <v>0</v>
      </c>
      <c r="F271" s="10">
        <f t="shared" si="143"/>
        <v>0</v>
      </c>
      <c r="G271" s="10">
        <f t="shared" si="143"/>
        <v>0</v>
      </c>
      <c r="H271" s="10">
        <f t="shared" si="143"/>
        <v>0</v>
      </c>
      <c r="I271" s="10">
        <f t="shared" si="143"/>
        <v>0</v>
      </c>
      <c r="J271" s="10">
        <f t="shared" si="143"/>
        <v>0</v>
      </c>
      <c r="K271" s="10" t="str">
        <f>'დამტკ. ნაერთი'!K271</f>
        <v>სააგენტო</v>
      </c>
    </row>
    <row r="272" spans="1:11" x14ac:dyDescent="0.25">
      <c r="A272" t="str">
        <f t="shared" si="139"/>
        <v>b</v>
      </c>
      <c r="B272" s="8"/>
      <c r="C272" s="9" t="s">
        <v>14</v>
      </c>
      <c r="D272" s="10">
        <f t="shared" ref="D272:D335" si="144">SUM(E272,F272,G272,H272)</f>
        <v>0</v>
      </c>
      <c r="E272" s="10">
        <f t="shared" si="143"/>
        <v>0</v>
      </c>
      <c r="F272" s="10">
        <f t="shared" si="143"/>
        <v>0</v>
      </c>
      <c r="G272" s="10">
        <f t="shared" si="143"/>
        <v>0</v>
      </c>
      <c r="H272" s="10">
        <f t="shared" si="143"/>
        <v>0</v>
      </c>
      <c r="I272" s="10">
        <f t="shared" si="143"/>
        <v>0</v>
      </c>
      <c r="J272" s="10">
        <f t="shared" si="143"/>
        <v>0</v>
      </c>
      <c r="K272" s="10" t="str">
        <f>'დამტკ. ნაერთი'!K272</f>
        <v>სააგენტო</v>
      </c>
    </row>
    <row r="273" spans="1:11" x14ac:dyDescent="0.25">
      <c r="A273" t="str">
        <f t="shared" si="139"/>
        <v>b</v>
      </c>
      <c r="B273" s="8"/>
      <c r="C273" s="9" t="s">
        <v>15</v>
      </c>
      <c r="D273" s="10">
        <f t="shared" si="144"/>
        <v>0</v>
      </c>
      <c r="E273" s="10">
        <f t="shared" si="143"/>
        <v>0</v>
      </c>
      <c r="F273" s="10">
        <f t="shared" si="143"/>
        <v>0</v>
      </c>
      <c r="G273" s="10">
        <f t="shared" si="143"/>
        <v>0</v>
      </c>
      <c r="H273" s="10">
        <f t="shared" si="143"/>
        <v>0</v>
      </c>
      <c r="I273" s="10">
        <f t="shared" si="143"/>
        <v>0</v>
      </c>
      <c r="J273" s="10">
        <f t="shared" si="143"/>
        <v>0</v>
      </c>
      <c r="K273" s="10" t="str">
        <f>'დამტკ. ნაერთი'!K273</f>
        <v>სააგენტო</v>
      </c>
    </row>
    <row r="274" spans="1:11" x14ac:dyDescent="0.25">
      <c r="A274" t="str">
        <f t="shared" si="139"/>
        <v>a</v>
      </c>
      <c r="B274" s="8"/>
      <c r="C274" s="9" t="s">
        <v>16</v>
      </c>
      <c r="D274" s="10">
        <f t="shared" si="144"/>
        <v>2430790000</v>
      </c>
      <c r="E274" s="10">
        <f t="shared" si="143"/>
        <v>604724600</v>
      </c>
      <c r="F274" s="10">
        <f t="shared" si="143"/>
        <v>607319600</v>
      </c>
      <c r="G274" s="10">
        <f t="shared" si="143"/>
        <v>607858600</v>
      </c>
      <c r="H274" s="10">
        <f t="shared" si="143"/>
        <v>610887200</v>
      </c>
      <c r="I274" s="10">
        <f t="shared" si="143"/>
        <v>1212044200</v>
      </c>
      <c r="J274" s="10">
        <f t="shared" si="143"/>
        <v>1819902800</v>
      </c>
      <c r="K274" s="10" t="str">
        <f>'დამტკ. ნაერთი'!K274</f>
        <v>სააგენტო</v>
      </c>
    </row>
    <row r="275" spans="1:11" x14ac:dyDescent="0.25">
      <c r="A275" t="str">
        <f t="shared" si="139"/>
        <v>a</v>
      </c>
      <c r="B275" s="8"/>
      <c r="C275" s="9" t="s">
        <v>17</v>
      </c>
      <c r="D275" s="10">
        <f t="shared" si="144"/>
        <v>2250000</v>
      </c>
      <c r="E275" s="10">
        <f t="shared" si="143"/>
        <v>541000</v>
      </c>
      <c r="F275" s="10">
        <f t="shared" si="143"/>
        <v>569000</v>
      </c>
      <c r="G275" s="10">
        <f t="shared" si="143"/>
        <v>570000</v>
      </c>
      <c r="H275" s="10">
        <f t="shared" si="143"/>
        <v>570000</v>
      </c>
      <c r="I275" s="10">
        <f t="shared" si="143"/>
        <v>1110000</v>
      </c>
      <c r="J275" s="10">
        <f t="shared" si="143"/>
        <v>1680000</v>
      </c>
      <c r="K275" s="10" t="str">
        <f>'დამტკ. ნაერთი'!K275</f>
        <v>სააგენტო</v>
      </c>
    </row>
    <row r="276" spans="1:11" x14ac:dyDescent="0.25">
      <c r="A276" t="str">
        <f t="shared" si="139"/>
        <v>b</v>
      </c>
      <c r="B276" s="5"/>
      <c r="C276" s="6" t="s">
        <v>18</v>
      </c>
      <c r="D276" s="7">
        <f t="shared" si="144"/>
        <v>0</v>
      </c>
      <c r="E276" s="7">
        <f t="shared" si="143"/>
        <v>0</v>
      </c>
      <c r="F276" s="7">
        <f t="shared" si="143"/>
        <v>0</v>
      </c>
      <c r="G276" s="7">
        <f t="shared" si="143"/>
        <v>0</v>
      </c>
      <c r="H276" s="7">
        <f t="shared" si="143"/>
        <v>0</v>
      </c>
      <c r="I276" s="7">
        <f t="shared" si="143"/>
        <v>0</v>
      </c>
      <c r="J276" s="7">
        <f t="shared" si="143"/>
        <v>0</v>
      </c>
      <c r="K276" s="7" t="str">
        <f>'დამტკ. ნაერთი'!K276</f>
        <v>სააგენტო</v>
      </c>
    </row>
    <row r="277" spans="1:11" x14ac:dyDescent="0.25">
      <c r="A277" t="str">
        <f t="shared" si="139"/>
        <v>b</v>
      </c>
      <c r="B277" s="5"/>
      <c r="C277" s="6" t="s">
        <v>19</v>
      </c>
      <c r="D277" s="7">
        <f t="shared" si="144"/>
        <v>0</v>
      </c>
      <c r="E277" s="7">
        <f t="shared" si="143"/>
        <v>0</v>
      </c>
      <c r="F277" s="7">
        <f t="shared" si="143"/>
        <v>0</v>
      </c>
      <c r="G277" s="7">
        <f t="shared" si="143"/>
        <v>0</v>
      </c>
      <c r="H277" s="7">
        <f t="shared" si="143"/>
        <v>0</v>
      </c>
      <c r="I277" s="7">
        <f t="shared" si="143"/>
        <v>0</v>
      </c>
      <c r="J277" s="7">
        <f t="shared" si="143"/>
        <v>0</v>
      </c>
      <c r="K277" s="7" t="str">
        <f>'დამტკ. ნაერთი'!K277</f>
        <v>სააგენტო</v>
      </c>
    </row>
    <row r="278" spans="1:11" ht="15.75" thickBot="1" x14ac:dyDescent="0.3">
      <c r="A278" t="str">
        <f t="shared" si="139"/>
        <v>b</v>
      </c>
      <c r="B278" s="11"/>
      <c r="C278" s="12" t="s">
        <v>20</v>
      </c>
      <c r="D278" s="13">
        <f t="shared" si="144"/>
        <v>0</v>
      </c>
      <c r="E278" s="13">
        <f t="shared" si="143"/>
        <v>0</v>
      </c>
      <c r="F278" s="13">
        <f t="shared" si="143"/>
        <v>0</v>
      </c>
      <c r="G278" s="13">
        <f t="shared" si="143"/>
        <v>0</v>
      </c>
      <c r="H278" s="13">
        <f t="shared" si="143"/>
        <v>0</v>
      </c>
      <c r="I278" s="13">
        <f t="shared" si="143"/>
        <v>0</v>
      </c>
      <c r="J278" s="13">
        <f t="shared" si="143"/>
        <v>0</v>
      </c>
      <c r="K278" s="13" t="str">
        <f>'დამტკ. ნაერთი'!K278</f>
        <v>სააგენტო</v>
      </c>
    </row>
    <row r="279" spans="1:11" ht="32.25" customHeight="1" thickTop="1" thickBot="1" x14ac:dyDescent="0.3">
      <c r="A279" t="str">
        <f t="shared" si="139"/>
        <v>a</v>
      </c>
      <c r="B279" s="3" t="s">
        <v>63</v>
      </c>
      <c r="C279" s="4" t="s">
        <v>64</v>
      </c>
      <c r="D279" s="4">
        <f t="shared" si="144"/>
        <v>1680000000</v>
      </c>
      <c r="E279" s="4">
        <f>SUM(E280,E288,E289,E290)</f>
        <v>420000000</v>
      </c>
      <c r="F279" s="4">
        <f t="shared" ref="F279" si="145">SUM(F280,F288,F289,F290)</f>
        <v>420000000</v>
      </c>
      <c r="G279" s="4">
        <f t="shared" ref="G279" si="146">SUM(G280,G288,G289,G290)</f>
        <v>420000000</v>
      </c>
      <c r="H279" s="4">
        <f t="shared" ref="H279" si="147">SUM(H280,H288,H289,H290)</f>
        <v>420000000</v>
      </c>
      <c r="I279" s="4">
        <f t="shared" si="140"/>
        <v>840000000</v>
      </c>
      <c r="J279" s="4">
        <f t="shared" si="141"/>
        <v>1260000000</v>
      </c>
      <c r="K279" s="4" t="str">
        <f>'დამტკ. ნაერთი'!K279</f>
        <v>სააგენტო</v>
      </c>
    </row>
    <row r="280" spans="1:11" ht="15.75" thickTop="1" x14ac:dyDescent="0.25">
      <c r="A280" t="str">
        <f t="shared" si="139"/>
        <v>a</v>
      </c>
      <c r="B280" s="5"/>
      <c r="C280" s="6" t="s">
        <v>10</v>
      </c>
      <c r="D280" s="7">
        <f t="shared" si="144"/>
        <v>1680000000</v>
      </c>
      <c r="E280" s="7">
        <f>SUM(E281:E287)</f>
        <v>420000000</v>
      </c>
      <c r="F280" s="7">
        <f t="shared" ref="F280" si="148">SUM(F281:F287)</f>
        <v>420000000</v>
      </c>
      <c r="G280" s="7">
        <f t="shared" ref="G280" si="149">SUM(G281:G287)</f>
        <v>420000000</v>
      </c>
      <c r="H280" s="7">
        <f t="shared" ref="H280" si="150">SUM(H281:H287)</f>
        <v>420000000</v>
      </c>
      <c r="I280" s="7">
        <f t="shared" si="140"/>
        <v>840000000</v>
      </c>
      <c r="J280" s="7">
        <f t="shared" si="141"/>
        <v>1260000000</v>
      </c>
      <c r="K280" s="7" t="str">
        <f>'დამტკ. ნაერთი'!K280</f>
        <v>სააგენტო</v>
      </c>
    </row>
    <row r="281" spans="1:11" x14ac:dyDescent="0.25">
      <c r="A281" t="str">
        <f t="shared" si="139"/>
        <v>b</v>
      </c>
      <c r="B281" s="8"/>
      <c r="C281" s="9" t="s">
        <v>11</v>
      </c>
      <c r="D281" s="10">
        <f t="shared" si="144"/>
        <v>0</v>
      </c>
      <c r="E281" s="10">
        <v>0</v>
      </c>
      <c r="F281" s="10">
        <v>0</v>
      </c>
      <c r="G281" s="10">
        <v>0</v>
      </c>
      <c r="H281" s="10">
        <v>0</v>
      </c>
      <c r="I281" s="10">
        <f t="shared" si="140"/>
        <v>0</v>
      </c>
      <c r="J281" s="10">
        <f t="shared" si="141"/>
        <v>0</v>
      </c>
      <c r="K281" s="10" t="str">
        <f>'დამტკ. ნაერთი'!K281</f>
        <v>სააგენტო</v>
      </c>
    </row>
    <row r="282" spans="1:11" x14ac:dyDescent="0.25">
      <c r="A282" t="str">
        <f t="shared" si="139"/>
        <v>b</v>
      </c>
      <c r="B282" s="8"/>
      <c r="C282" s="9" t="s">
        <v>12</v>
      </c>
      <c r="D282" s="10">
        <f t="shared" si="144"/>
        <v>0</v>
      </c>
      <c r="E282" s="10">
        <v>0</v>
      </c>
      <c r="F282" s="10">
        <v>0</v>
      </c>
      <c r="G282" s="10">
        <v>0</v>
      </c>
      <c r="H282" s="10">
        <v>0</v>
      </c>
      <c r="I282" s="10">
        <f t="shared" si="140"/>
        <v>0</v>
      </c>
      <c r="J282" s="10">
        <f t="shared" si="141"/>
        <v>0</v>
      </c>
      <c r="K282" s="10" t="str">
        <f>'დამტკ. ნაერთი'!K282</f>
        <v>სააგენტო</v>
      </c>
    </row>
    <row r="283" spans="1:11" x14ac:dyDescent="0.25">
      <c r="A283" t="str">
        <f t="shared" si="139"/>
        <v>b</v>
      </c>
      <c r="B283" s="8"/>
      <c r="C283" s="9" t="s">
        <v>13</v>
      </c>
      <c r="D283" s="10">
        <f t="shared" si="144"/>
        <v>0</v>
      </c>
      <c r="E283" s="10">
        <v>0</v>
      </c>
      <c r="F283" s="10">
        <v>0</v>
      </c>
      <c r="G283" s="10">
        <v>0</v>
      </c>
      <c r="H283" s="10">
        <v>0</v>
      </c>
      <c r="I283" s="10">
        <f t="shared" si="140"/>
        <v>0</v>
      </c>
      <c r="J283" s="10">
        <f t="shared" si="141"/>
        <v>0</v>
      </c>
      <c r="K283" s="10" t="str">
        <f>'დამტკ. ნაერთი'!K283</f>
        <v>სააგენტო</v>
      </c>
    </row>
    <row r="284" spans="1:11" x14ac:dyDescent="0.25">
      <c r="A284" t="str">
        <f t="shared" si="139"/>
        <v>b</v>
      </c>
      <c r="B284" s="8"/>
      <c r="C284" s="9" t="s">
        <v>14</v>
      </c>
      <c r="D284" s="10">
        <f t="shared" si="144"/>
        <v>0</v>
      </c>
      <c r="E284" s="10">
        <v>0</v>
      </c>
      <c r="F284" s="10">
        <v>0</v>
      </c>
      <c r="G284" s="10">
        <v>0</v>
      </c>
      <c r="H284" s="10">
        <v>0</v>
      </c>
      <c r="I284" s="10">
        <f t="shared" si="140"/>
        <v>0</v>
      </c>
      <c r="J284" s="10">
        <f t="shared" si="141"/>
        <v>0</v>
      </c>
      <c r="K284" s="10" t="str">
        <f>'დამტკ. ნაერთი'!K284</f>
        <v>სააგენტო</v>
      </c>
    </row>
    <row r="285" spans="1:11" x14ac:dyDescent="0.25">
      <c r="A285" t="str">
        <f t="shared" si="139"/>
        <v>b</v>
      </c>
      <c r="B285" s="8"/>
      <c r="C285" s="9" t="s">
        <v>15</v>
      </c>
      <c r="D285" s="10">
        <f t="shared" si="144"/>
        <v>0</v>
      </c>
      <c r="E285" s="10">
        <v>0</v>
      </c>
      <c r="F285" s="10">
        <v>0</v>
      </c>
      <c r="G285" s="10">
        <v>0</v>
      </c>
      <c r="H285" s="10">
        <v>0</v>
      </c>
      <c r="I285" s="10">
        <f t="shared" si="140"/>
        <v>0</v>
      </c>
      <c r="J285" s="10">
        <f t="shared" si="141"/>
        <v>0</v>
      </c>
      <c r="K285" s="10" t="str">
        <f>'დამტკ. ნაერთი'!K285</f>
        <v>სააგენტო</v>
      </c>
    </row>
    <row r="286" spans="1:11" x14ac:dyDescent="0.25">
      <c r="A286" t="str">
        <f t="shared" si="139"/>
        <v>a</v>
      </c>
      <c r="B286" s="8"/>
      <c r="C286" s="9" t="s">
        <v>16</v>
      </c>
      <c r="D286" s="10">
        <f t="shared" si="144"/>
        <v>1680000000</v>
      </c>
      <c r="E286" s="10">
        <v>420000000</v>
      </c>
      <c r="F286" s="10">
        <v>420000000</v>
      </c>
      <c r="G286" s="10">
        <v>420000000</v>
      </c>
      <c r="H286" s="10">
        <v>420000000</v>
      </c>
      <c r="I286" s="10">
        <f t="shared" si="140"/>
        <v>840000000</v>
      </c>
      <c r="J286" s="10">
        <f t="shared" si="141"/>
        <v>1260000000</v>
      </c>
      <c r="K286" s="10" t="str">
        <f>'დამტკ. ნაერთი'!K286</f>
        <v>სააგენტო</v>
      </c>
    </row>
    <row r="287" spans="1:11" x14ac:dyDescent="0.25">
      <c r="A287" t="str">
        <f t="shared" si="139"/>
        <v>b</v>
      </c>
      <c r="B287" s="8"/>
      <c r="C287" s="9" t="s">
        <v>17</v>
      </c>
      <c r="D287" s="10">
        <f t="shared" si="144"/>
        <v>0</v>
      </c>
      <c r="E287" s="10">
        <v>0</v>
      </c>
      <c r="F287" s="10">
        <v>0</v>
      </c>
      <c r="G287" s="10">
        <v>0</v>
      </c>
      <c r="H287" s="10">
        <v>0</v>
      </c>
      <c r="I287" s="10">
        <f t="shared" si="140"/>
        <v>0</v>
      </c>
      <c r="J287" s="10">
        <f t="shared" si="141"/>
        <v>0</v>
      </c>
      <c r="K287" s="10" t="str">
        <f>'დამტკ. ნაერთი'!K287</f>
        <v>სააგენტო</v>
      </c>
    </row>
    <row r="288" spans="1:11" x14ac:dyDescent="0.25">
      <c r="A288" t="str">
        <f t="shared" si="139"/>
        <v>b</v>
      </c>
      <c r="B288" s="5"/>
      <c r="C288" s="6" t="s">
        <v>18</v>
      </c>
      <c r="D288" s="7">
        <f t="shared" si="144"/>
        <v>0</v>
      </c>
      <c r="E288" s="7">
        <v>0</v>
      </c>
      <c r="F288" s="7">
        <v>0</v>
      </c>
      <c r="G288" s="7">
        <v>0</v>
      </c>
      <c r="H288" s="7">
        <v>0</v>
      </c>
      <c r="I288" s="7">
        <f t="shared" si="140"/>
        <v>0</v>
      </c>
      <c r="J288" s="7">
        <f t="shared" si="141"/>
        <v>0</v>
      </c>
      <c r="K288" s="7" t="str">
        <f>'დამტკ. ნაერთი'!K288</f>
        <v>სააგენტო</v>
      </c>
    </row>
    <row r="289" spans="1:11" x14ac:dyDescent="0.25">
      <c r="A289" t="str">
        <f t="shared" si="139"/>
        <v>b</v>
      </c>
      <c r="B289" s="5"/>
      <c r="C289" s="6" t="s">
        <v>19</v>
      </c>
      <c r="D289" s="7">
        <f t="shared" si="144"/>
        <v>0</v>
      </c>
      <c r="E289" s="7">
        <v>0</v>
      </c>
      <c r="F289" s="7">
        <v>0</v>
      </c>
      <c r="G289" s="7">
        <v>0</v>
      </c>
      <c r="H289" s="7">
        <v>0</v>
      </c>
      <c r="I289" s="7">
        <f t="shared" si="140"/>
        <v>0</v>
      </c>
      <c r="J289" s="7">
        <f t="shared" si="141"/>
        <v>0</v>
      </c>
      <c r="K289" s="7" t="str">
        <f>'დამტკ. ნაერთი'!K289</f>
        <v>სააგენტო</v>
      </c>
    </row>
    <row r="290" spans="1:11" ht="15.75" thickBot="1" x14ac:dyDescent="0.3">
      <c r="A290" t="str">
        <f t="shared" si="139"/>
        <v>b</v>
      </c>
      <c r="B290" s="11"/>
      <c r="C290" s="12" t="s">
        <v>20</v>
      </c>
      <c r="D290" s="13">
        <f t="shared" si="144"/>
        <v>0</v>
      </c>
      <c r="E290" s="13">
        <v>0</v>
      </c>
      <c r="F290" s="13">
        <v>0</v>
      </c>
      <c r="G290" s="13">
        <v>0</v>
      </c>
      <c r="H290" s="13">
        <v>0</v>
      </c>
      <c r="I290" s="13">
        <f t="shared" si="140"/>
        <v>0</v>
      </c>
      <c r="J290" s="13">
        <f t="shared" si="141"/>
        <v>0</v>
      </c>
      <c r="K290" s="13" t="str">
        <f>'დამტკ. ნაერთი'!K290</f>
        <v>სააგენტო</v>
      </c>
    </row>
    <row r="291" spans="1:11" ht="31.5" thickTop="1" thickBot="1" x14ac:dyDescent="0.3">
      <c r="A291" t="str">
        <f t="shared" si="139"/>
        <v>a</v>
      </c>
      <c r="B291" s="3" t="s">
        <v>65</v>
      </c>
      <c r="C291" s="14" t="s">
        <v>66</v>
      </c>
      <c r="D291" s="4">
        <f t="shared" si="144"/>
        <v>680000000</v>
      </c>
      <c r="E291" s="4">
        <f>SUM(E292,E300,E301,E302)</f>
        <v>167193100</v>
      </c>
      <c r="F291" s="4">
        <f t="shared" ref="F291" si="151">SUM(F292,F300,F301,F302)</f>
        <v>169733100</v>
      </c>
      <c r="G291" s="4">
        <f t="shared" ref="G291" si="152">SUM(G292,G300,G301,G302)</f>
        <v>170273100</v>
      </c>
      <c r="H291" s="4">
        <f t="shared" ref="H291" si="153">SUM(H292,H300,H301,H302)</f>
        <v>172800700</v>
      </c>
      <c r="I291" s="4">
        <f t="shared" si="140"/>
        <v>336926200</v>
      </c>
      <c r="J291" s="4">
        <f t="shared" si="141"/>
        <v>507199300</v>
      </c>
      <c r="K291" s="4" t="str">
        <f>'დამტკ. ნაერთი'!K291</f>
        <v>სააგენტო</v>
      </c>
    </row>
    <row r="292" spans="1:11" ht="15.75" thickTop="1" x14ac:dyDescent="0.25">
      <c r="A292" t="str">
        <f t="shared" si="139"/>
        <v>a</v>
      </c>
      <c r="B292" s="5"/>
      <c r="C292" s="6" t="s">
        <v>10</v>
      </c>
      <c r="D292" s="7">
        <f t="shared" si="144"/>
        <v>680000000</v>
      </c>
      <c r="E292" s="7">
        <f>SUM(E293:E299)</f>
        <v>167193100</v>
      </c>
      <c r="F292" s="7">
        <f t="shared" ref="F292" si="154">SUM(F293:F299)</f>
        <v>169733100</v>
      </c>
      <c r="G292" s="7">
        <f t="shared" ref="G292" si="155">SUM(G293:G299)</f>
        <v>170273100</v>
      </c>
      <c r="H292" s="7">
        <f t="shared" ref="H292" si="156">SUM(H293:H299)</f>
        <v>172800700</v>
      </c>
      <c r="I292" s="7">
        <f t="shared" si="140"/>
        <v>336926200</v>
      </c>
      <c r="J292" s="7">
        <f t="shared" si="141"/>
        <v>507199300</v>
      </c>
      <c r="K292" s="7" t="str">
        <f>'დამტკ. ნაერთი'!K292</f>
        <v>სააგენტო</v>
      </c>
    </row>
    <row r="293" spans="1:11" x14ac:dyDescent="0.25">
      <c r="A293" t="str">
        <f t="shared" si="139"/>
        <v>b</v>
      </c>
      <c r="B293" s="8"/>
      <c r="C293" s="9" t="s">
        <v>11</v>
      </c>
      <c r="D293" s="10">
        <f t="shared" si="144"/>
        <v>0</v>
      </c>
      <c r="E293" s="10">
        <v>0</v>
      </c>
      <c r="F293" s="10">
        <v>0</v>
      </c>
      <c r="G293" s="10">
        <v>0</v>
      </c>
      <c r="H293" s="10">
        <v>0</v>
      </c>
      <c r="I293" s="10">
        <f t="shared" si="140"/>
        <v>0</v>
      </c>
      <c r="J293" s="10">
        <f t="shared" si="141"/>
        <v>0</v>
      </c>
      <c r="K293" s="10" t="str">
        <f>'დამტკ. ნაერთი'!K293</f>
        <v>სააგენტო</v>
      </c>
    </row>
    <row r="294" spans="1:11" x14ac:dyDescent="0.25">
      <c r="A294" t="str">
        <f t="shared" si="139"/>
        <v>a</v>
      </c>
      <c r="B294" s="8"/>
      <c r="C294" s="9" t="s">
        <v>12</v>
      </c>
      <c r="D294" s="10">
        <f t="shared" si="144"/>
        <v>4200000</v>
      </c>
      <c r="E294" s="10">
        <v>1050000</v>
      </c>
      <c r="F294" s="10">
        <v>1050000</v>
      </c>
      <c r="G294" s="10">
        <v>1050000</v>
      </c>
      <c r="H294" s="10">
        <v>1050000</v>
      </c>
      <c r="I294" s="10">
        <f t="shared" si="140"/>
        <v>2100000</v>
      </c>
      <c r="J294" s="10">
        <f t="shared" si="141"/>
        <v>3150000</v>
      </c>
      <c r="K294" s="10" t="str">
        <f>'დამტკ. ნაერთი'!K294</f>
        <v>სააგენტო</v>
      </c>
    </row>
    <row r="295" spans="1:11" x14ac:dyDescent="0.25">
      <c r="A295" t="str">
        <f t="shared" si="139"/>
        <v>b</v>
      </c>
      <c r="B295" s="8"/>
      <c r="C295" s="9" t="s">
        <v>13</v>
      </c>
      <c r="D295" s="10">
        <f t="shared" si="144"/>
        <v>0</v>
      </c>
      <c r="E295" s="10">
        <v>0</v>
      </c>
      <c r="F295" s="10">
        <v>0</v>
      </c>
      <c r="G295" s="10">
        <v>0</v>
      </c>
      <c r="H295" s="10">
        <v>0</v>
      </c>
      <c r="I295" s="10">
        <f t="shared" si="140"/>
        <v>0</v>
      </c>
      <c r="J295" s="10">
        <f t="shared" si="141"/>
        <v>0</v>
      </c>
      <c r="K295" s="10" t="str">
        <f>'დამტკ. ნაერთი'!K295</f>
        <v>სააგენტო</v>
      </c>
    </row>
    <row r="296" spans="1:11" x14ac:dyDescent="0.25">
      <c r="A296" t="str">
        <f t="shared" si="139"/>
        <v>b</v>
      </c>
      <c r="B296" s="8"/>
      <c r="C296" s="9" t="s">
        <v>14</v>
      </c>
      <c r="D296" s="10">
        <f t="shared" si="144"/>
        <v>0</v>
      </c>
      <c r="E296" s="10">
        <v>0</v>
      </c>
      <c r="F296" s="10">
        <v>0</v>
      </c>
      <c r="G296" s="10">
        <v>0</v>
      </c>
      <c r="H296" s="10">
        <v>0</v>
      </c>
      <c r="I296" s="10">
        <f t="shared" si="140"/>
        <v>0</v>
      </c>
      <c r="J296" s="10">
        <f t="shared" si="141"/>
        <v>0</v>
      </c>
      <c r="K296" s="10" t="str">
        <f>'დამტკ. ნაერთი'!K296</f>
        <v>სააგენტო</v>
      </c>
    </row>
    <row r="297" spans="1:11" x14ac:dyDescent="0.25">
      <c r="A297" t="str">
        <f t="shared" si="139"/>
        <v>b</v>
      </c>
      <c r="B297" s="8"/>
      <c r="C297" s="9" t="s">
        <v>15</v>
      </c>
      <c r="D297" s="10">
        <f t="shared" si="144"/>
        <v>0</v>
      </c>
      <c r="E297" s="10">
        <v>0</v>
      </c>
      <c r="F297" s="10">
        <v>0</v>
      </c>
      <c r="G297" s="10">
        <v>0</v>
      </c>
      <c r="H297" s="10">
        <v>0</v>
      </c>
      <c r="I297" s="10">
        <f t="shared" si="140"/>
        <v>0</v>
      </c>
      <c r="J297" s="10">
        <f t="shared" si="141"/>
        <v>0</v>
      </c>
      <c r="K297" s="10" t="str">
        <f>'დამტკ. ნაერთი'!K297</f>
        <v>სააგენტო</v>
      </c>
    </row>
    <row r="298" spans="1:11" x14ac:dyDescent="0.25">
      <c r="A298" t="str">
        <f t="shared" si="139"/>
        <v>a</v>
      </c>
      <c r="B298" s="8"/>
      <c r="C298" s="9" t="s">
        <v>16</v>
      </c>
      <c r="D298" s="10">
        <f t="shared" si="144"/>
        <v>675800000</v>
      </c>
      <c r="E298" s="10">
        <v>166143100</v>
      </c>
      <c r="F298" s="10">
        <v>168683100</v>
      </c>
      <c r="G298" s="10">
        <v>169223100</v>
      </c>
      <c r="H298" s="10">
        <v>171750700</v>
      </c>
      <c r="I298" s="10">
        <f t="shared" si="140"/>
        <v>334826200</v>
      </c>
      <c r="J298" s="10">
        <f t="shared" si="141"/>
        <v>504049300</v>
      </c>
      <c r="K298" s="10" t="str">
        <f>'დამტკ. ნაერთი'!K298</f>
        <v>სააგენტო</v>
      </c>
    </row>
    <row r="299" spans="1:11" x14ac:dyDescent="0.25">
      <c r="A299" t="str">
        <f t="shared" si="139"/>
        <v>b</v>
      </c>
      <c r="B299" s="8"/>
      <c r="C299" s="9" t="s">
        <v>17</v>
      </c>
      <c r="D299" s="10">
        <f t="shared" si="144"/>
        <v>0</v>
      </c>
      <c r="E299" s="10">
        <v>0</v>
      </c>
      <c r="F299" s="10">
        <v>0</v>
      </c>
      <c r="G299" s="10">
        <v>0</v>
      </c>
      <c r="H299" s="10">
        <v>0</v>
      </c>
      <c r="I299" s="10">
        <f t="shared" si="140"/>
        <v>0</v>
      </c>
      <c r="J299" s="10">
        <f t="shared" si="141"/>
        <v>0</v>
      </c>
      <c r="K299" s="10" t="str">
        <f>'დამტკ. ნაერთი'!K299</f>
        <v>სააგენტო</v>
      </c>
    </row>
    <row r="300" spans="1:11" x14ac:dyDescent="0.25">
      <c r="A300" t="str">
        <f t="shared" si="139"/>
        <v>b</v>
      </c>
      <c r="B300" s="5"/>
      <c r="C300" s="6" t="s">
        <v>18</v>
      </c>
      <c r="D300" s="7">
        <f t="shared" si="144"/>
        <v>0</v>
      </c>
      <c r="E300" s="7">
        <v>0</v>
      </c>
      <c r="F300" s="7">
        <v>0</v>
      </c>
      <c r="G300" s="7">
        <v>0</v>
      </c>
      <c r="H300" s="7">
        <v>0</v>
      </c>
      <c r="I300" s="7">
        <f t="shared" si="140"/>
        <v>0</v>
      </c>
      <c r="J300" s="7">
        <f t="shared" si="141"/>
        <v>0</v>
      </c>
      <c r="K300" s="7" t="str">
        <f>'დამტკ. ნაერთი'!K300</f>
        <v>სააგენტო</v>
      </c>
    </row>
    <row r="301" spans="1:11" x14ac:dyDescent="0.25">
      <c r="A301" t="str">
        <f t="shared" si="139"/>
        <v>b</v>
      </c>
      <c r="B301" s="5"/>
      <c r="C301" s="6" t="s">
        <v>19</v>
      </c>
      <c r="D301" s="7">
        <f t="shared" si="144"/>
        <v>0</v>
      </c>
      <c r="E301" s="7">
        <v>0</v>
      </c>
      <c r="F301" s="7">
        <v>0</v>
      </c>
      <c r="G301" s="7">
        <v>0</v>
      </c>
      <c r="H301" s="7">
        <v>0</v>
      </c>
      <c r="I301" s="7">
        <f t="shared" si="140"/>
        <v>0</v>
      </c>
      <c r="J301" s="7">
        <f t="shared" si="141"/>
        <v>0</v>
      </c>
      <c r="K301" s="7" t="str">
        <f>'დამტკ. ნაერთი'!K301</f>
        <v>სააგენტო</v>
      </c>
    </row>
    <row r="302" spans="1:11" ht="15.75" thickBot="1" x14ac:dyDescent="0.3">
      <c r="A302" t="str">
        <f t="shared" si="139"/>
        <v>b</v>
      </c>
      <c r="B302" s="11"/>
      <c r="C302" s="12" t="s">
        <v>20</v>
      </c>
      <c r="D302" s="13">
        <f t="shared" si="144"/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f t="shared" si="140"/>
        <v>0</v>
      </c>
      <c r="J302" s="13">
        <f t="shared" si="141"/>
        <v>0</v>
      </c>
      <c r="K302" s="13" t="str">
        <f>'დამტკ. ნაერთი'!K302</f>
        <v>სააგენტო</v>
      </c>
    </row>
    <row r="303" spans="1:11" ht="32.25" customHeight="1" thickTop="1" thickBot="1" x14ac:dyDescent="0.3">
      <c r="A303" t="str">
        <f t="shared" si="139"/>
        <v>a</v>
      </c>
      <c r="B303" s="16" t="s">
        <v>67</v>
      </c>
      <c r="C303" s="4" t="s">
        <v>68</v>
      </c>
      <c r="D303" s="4">
        <f t="shared" si="144"/>
        <v>23000000</v>
      </c>
      <c r="E303" s="4">
        <f>SUM(E315,E327,E339,E351,E363,E375,E387,E399,E411,E423,E435,E447,E459,E471)</f>
        <v>5312500</v>
      </c>
      <c r="F303" s="4">
        <f t="shared" ref="F303:H303" si="157">SUM(F315,F327,F339,F351,F363,F375,F387,F399,F411,F423,F435,F447,F459,F471)</f>
        <v>5895500</v>
      </c>
      <c r="G303" s="4">
        <f t="shared" si="157"/>
        <v>5895500</v>
      </c>
      <c r="H303" s="4">
        <f t="shared" si="157"/>
        <v>5896500</v>
      </c>
      <c r="I303" s="4">
        <f t="shared" si="140"/>
        <v>11208000</v>
      </c>
      <c r="J303" s="4">
        <f t="shared" si="141"/>
        <v>17103500</v>
      </c>
      <c r="K303" s="4" t="str">
        <f>'დამტკ. ნაერთი'!K303</f>
        <v>სააგენტო</v>
      </c>
    </row>
    <row r="304" spans="1:11" ht="15.75" thickTop="1" x14ac:dyDescent="0.25">
      <c r="A304" t="str">
        <f t="shared" si="139"/>
        <v>a</v>
      </c>
      <c r="B304" s="5"/>
      <c r="C304" s="6" t="s">
        <v>10</v>
      </c>
      <c r="D304" s="7">
        <f t="shared" si="144"/>
        <v>23000000</v>
      </c>
      <c r="E304" s="7">
        <f t="shared" ref="E304:H314" si="158">SUM(E316,E328,E340,E352,E364,E376,E388,E400,E412,E424,E436,E448,E460,E472)</f>
        <v>5312500</v>
      </c>
      <c r="F304" s="7">
        <f t="shared" si="158"/>
        <v>5895500</v>
      </c>
      <c r="G304" s="7">
        <f t="shared" si="158"/>
        <v>5895500</v>
      </c>
      <c r="H304" s="7">
        <f t="shared" si="158"/>
        <v>5896500</v>
      </c>
      <c r="I304" s="7">
        <f t="shared" si="140"/>
        <v>11208000</v>
      </c>
      <c r="J304" s="7">
        <f t="shared" si="141"/>
        <v>17103500</v>
      </c>
      <c r="K304" s="7" t="str">
        <f>'დამტკ. ნაერთი'!K304</f>
        <v>სააგენტო</v>
      </c>
    </row>
    <row r="305" spans="1:11" x14ac:dyDescent="0.25">
      <c r="A305" t="str">
        <f t="shared" si="139"/>
        <v>b</v>
      </c>
      <c r="B305" s="8"/>
      <c r="C305" s="9" t="s">
        <v>11</v>
      </c>
      <c r="D305" s="10">
        <f t="shared" si="144"/>
        <v>0</v>
      </c>
      <c r="E305" s="10">
        <f t="shared" si="158"/>
        <v>0</v>
      </c>
      <c r="F305" s="10">
        <f t="shared" si="158"/>
        <v>0</v>
      </c>
      <c r="G305" s="10">
        <f t="shared" si="158"/>
        <v>0</v>
      </c>
      <c r="H305" s="10">
        <f t="shared" si="158"/>
        <v>0</v>
      </c>
      <c r="I305" s="10">
        <f t="shared" si="140"/>
        <v>0</v>
      </c>
      <c r="J305" s="10">
        <f t="shared" si="141"/>
        <v>0</v>
      </c>
      <c r="K305" s="10" t="str">
        <f>'დამტკ. ნაერთი'!K305</f>
        <v>სააგენტო</v>
      </c>
    </row>
    <row r="306" spans="1:11" x14ac:dyDescent="0.25">
      <c r="A306" t="str">
        <f t="shared" si="139"/>
        <v>a</v>
      </c>
      <c r="B306" s="8"/>
      <c r="C306" s="9" t="s">
        <v>12</v>
      </c>
      <c r="D306" s="10">
        <f t="shared" si="144"/>
        <v>760000</v>
      </c>
      <c r="E306" s="10">
        <f t="shared" si="158"/>
        <v>190000</v>
      </c>
      <c r="F306" s="10">
        <f t="shared" si="158"/>
        <v>190000</v>
      </c>
      <c r="G306" s="10">
        <f t="shared" si="158"/>
        <v>190000</v>
      </c>
      <c r="H306" s="10">
        <f t="shared" si="158"/>
        <v>190000</v>
      </c>
      <c r="I306" s="10">
        <f t="shared" si="140"/>
        <v>380000</v>
      </c>
      <c r="J306" s="10">
        <f t="shared" si="141"/>
        <v>570000</v>
      </c>
      <c r="K306" s="10" t="str">
        <f>'დამტკ. ნაერთი'!K306</f>
        <v>სააგენტო</v>
      </c>
    </row>
    <row r="307" spans="1:11" x14ac:dyDescent="0.25">
      <c r="A307" t="str">
        <f t="shared" si="139"/>
        <v>b</v>
      </c>
      <c r="B307" s="8"/>
      <c r="C307" s="9" t="s">
        <v>13</v>
      </c>
      <c r="D307" s="10">
        <f t="shared" si="144"/>
        <v>0</v>
      </c>
      <c r="E307" s="10">
        <f t="shared" si="158"/>
        <v>0</v>
      </c>
      <c r="F307" s="10">
        <f t="shared" si="158"/>
        <v>0</v>
      </c>
      <c r="G307" s="10">
        <f t="shared" si="158"/>
        <v>0</v>
      </c>
      <c r="H307" s="10">
        <f t="shared" si="158"/>
        <v>0</v>
      </c>
      <c r="I307" s="10">
        <f t="shared" si="140"/>
        <v>0</v>
      </c>
      <c r="J307" s="10">
        <f t="shared" si="141"/>
        <v>0</v>
      </c>
      <c r="K307" s="10" t="str">
        <f>'დამტკ. ნაერთი'!K307</f>
        <v>სააგენტო</v>
      </c>
    </row>
    <row r="308" spans="1:11" x14ac:dyDescent="0.25">
      <c r="A308" t="str">
        <f t="shared" si="139"/>
        <v>b</v>
      </c>
      <c r="B308" s="8"/>
      <c r="C308" s="9" t="s">
        <v>14</v>
      </c>
      <c r="D308" s="10">
        <f t="shared" si="144"/>
        <v>0</v>
      </c>
      <c r="E308" s="10">
        <f t="shared" si="158"/>
        <v>0</v>
      </c>
      <c r="F308" s="10">
        <f t="shared" si="158"/>
        <v>0</v>
      </c>
      <c r="G308" s="10">
        <f t="shared" si="158"/>
        <v>0</v>
      </c>
      <c r="H308" s="10">
        <f t="shared" si="158"/>
        <v>0</v>
      </c>
      <c r="I308" s="10">
        <f t="shared" si="140"/>
        <v>0</v>
      </c>
      <c r="J308" s="10">
        <f t="shared" si="141"/>
        <v>0</v>
      </c>
      <c r="K308" s="10" t="str">
        <f>'დამტკ. ნაერთი'!K308</f>
        <v>სააგენტო</v>
      </c>
    </row>
    <row r="309" spans="1:11" x14ac:dyDescent="0.25">
      <c r="A309" t="str">
        <f t="shared" si="139"/>
        <v>b</v>
      </c>
      <c r="B309" s="8"/>
      <c r="C309" s="9" t="s">
        <v>15</v>
      </c>
      <c r="D309" s="10">
        <f t="shared" si="144"/>
        <v>0</v>
      </c>
      <c r="E309" s="10">
        <f t="shared" si="158"/>
        <v>0</v>
      </c>
      <c r="F309" s="10">
        <f t="shared" si="158"/>
        <v>0</v>
      </c>
      <c r="G309" s="10">
        <f t="shared" si="158"/>
        <v>0</v>
      </c>
      <c r="H309" s="10">
        <f t="shared" si="158"/>
        <v>0</v>
      </c>
      <c r="I309" s="10">
        <f t="shared" si="140"/>
        <v>0</v>
      </c>
      <c r="J309" s="10">
        <f t="shared" si="141"/>
        <v>0</v>
      </c>
      <c r="K309" s="10" t="str">
        <f>'დამტკ. ნაერთი'!K309</f>
        <v>სააგენტო</v>
      </c>
    </row>
    <row r="310" spans="1:11" x14ac:dyDescent="0.25">
      <c r="A310" t="str">
        <f t="shared" si="139"/>
        <v>a</v>
      </c>
      <c r="B310" s="8"/>
      <c r="C310" s="9" t="s">
        <v>16</v>
      </c>
      <c r="D310" s="10">
        <f t="shared" si="144"/>
        <v>19990000</v>
      </c>
      <c r="E310" s="10">
        <f t="shared" si="158"/>
        <v>4581500</v>
      </c>
      <c r="F310" s="10">
        <f t="shared" si="158"/>
        <v>5136500</v>
      </c>
      <c r="G310" s="10">
        <f t="shared" si="158"/>
        <v>5135500</v>
      </c>
      <c r="H310" s="10">
        <f t="shared" si="158"/>
        <v>5136500</v>
      </c>
      <c r="I310" s="10">
        <f t="shared" si="140"/>
        <v>9718000</v>
      </c>
      <c r="J310" s="10">
        <f t="shared" si="141"/>
        <v>14853500</v>
      </c>
      <c r="K310" s="10" t="str">
        <f>'დამტკ. ნაერთი'!K310</f>
        <v>სააგენტო</v>
      </c>
    </row>
    <row r="311" spans="1:11" x14ac:dyDescent="0.25">
      <c r="A311" t="str">
        <f t="shared" si="139"/>
        <v>a</v>
      </c>
      <c r="B311" s="8"/>
      <c r="C311" s="9" t="s">
        <v>17</v>
      </c>
      <c r="D311" s="10">
        <f t="shared" si="144"/>
        <v>2250000</v>
      </c>
      <c r="E311" s="10">
        <f t="shared" si="158"/>
        <v>541000</v>
      </c>
      <c r="F311" s="10">
        <f t="shared" si="158"/>
        <v>569000</v>
      </c>
      <c r="G311" s="10">
        <f t="shared" si="158"/>
        <v>570000</v>
      </c>
      <c r="H311" s="10">
        <f t="shared" si="158"/>
        <v>570000</v>
      </c>
      <c r="I311" s="10">
        <f t="shared" si="140"/>
        <v>1110000</v>
      </c>
      <c r="J311" s="10">
        <f t="shared" si="141"/>
        <v>1680000</v>
      </c>
      <c r="K311" s="10" t="str">
        <f>'დამტკ. ნაერთი'!K311</f>
        <v>სააგენტო</v>
      </c>
    </row>
    <row r="312" spans="1:11" x14ac:dyDescent="0.25">
      <c r="A312" t="str">
        <f t="shared" si="139"/>
        <v>b</v>
      </c>
      <c r="B312" s="5"/>
      <c r="C312" s="6" t="s">
        <v>18</v>
      </c>
      <c r="D312" s="7">
        <f t="shared" si="144"/>
        <v>0</v>
      </c>
      <c r="E312" s="7">
        <f t="shared" si="158"/>
        <v>0</v>
      </c>
      <c r="F312" s="7">
        <f t="shared" si="158"/>
        <v>0</v>
      </c>
      <c r="G312" s="7">
        <f t="shared" si="158"/>
        <v>0</v>
      </c>
      <c r="H312" s="7">
        <f t="shared" si="158"/>
        <v>0</v>
      </c>
      <c r="I312" s="7">
        <f t="shared" si="140"/>
        <v>0</v>
      </c>
      <c r="J312" s="7">
        <f t="shared" si="141"/>
        <v>0</v>
      </c>
      <c r="K312" s="7" t="str">
        <f>'დამტკ. ნაერთი'!K312</f>
        <v>სააგენტო</v>
      </c>
    </row>
    <row r="313" spans="1:11" x14ac:dyDescent="0.25">
      <c r="A313" t="str">
        <f t="shared" si="139"/>
        <v>b</v>
      </c>
      <c r="B313" s="5"/>
      <c r="C313" s="6" t="s">
        <v>19</v>
      </c>
      <c r="D313" s="7">
        <f t="shared" si="144"/>
        <v>0</v>
      </c>
      <c r="E313" s="7">
        <f t="shared" si="158"/>
        <v>0</v>
      </c>
      <c r="F313" s="7">
        <f t="shared" si="158"/>
        <v>0</v>
      </c>
      <c r="G313" s="7">
        <f t="shared" si="158"/>
        <v>0</v>
      </c>
      <c r="H313" s="7">
        <f t="shared" si="158"/>
        <v>0</v>
      </c>
      <c r="I313" s="7">
        <f t="shared" si="140"/>
        <v>0</v>
      </c>
      <c r="J313" s="7">
        <f t="shared" si="141"/>
        <v>0</v>
      </c>
      <c r="K313" s="7" t="str">
        <f>'დამტკ. ნაერთი'!K313</f>
        <v>სააგენტო</v>
      </c>
    </row>
    <row r="314" spans="1:11" ht="15.75" thickBot="1" x14ac:dyDescent="0.3">
      <c r="A314" t="str">
        <f t="shared" si="139"/>
        <v>b</v>
      </c>
      <c r="B314" s="11"/>
      <c r="C314" s="12" t="s">
        <v>20</v>
      </c>
      <c r="D314" s="13">
        <f t="shared" si="144"/>
        <v>0</v>
      </c>
      <c r="E314" s="13">
        <f t="shared" si="158"/>
        <v>0</v>
      </c>
      <c r="F314" s="13">
        <f t="shared" si="158"/>
        <v>0</v>
      </c>
      <c r="G314" s="13">
        <f t="shared" si="158"/>
        <v>0</v>
      </c>
      <c r="H314" s="13">
        <f t="shared" si="158"/>
        <v>0</v>
      </c>
      <c r="I314" s="13">
        <f t="shared" si="140"/>
        <v>0</v>
      </c>
      <c r="J314" s="13">
        <f t="shared" si="141"/>
        <v>0</v>
      </c>
      <c r="K314" s="13" t="str">
        <f>'დამტკ. ნაერთი'!K314</f>
        <v>სააგენტო</v>
      </c>
    </row>
    <row r="315" spans="1:11" ht="46.5" thickTop="1" thickBot="1" x14ac:dyDescent="0.3">
      <c r="A315" t="str">
        <f t="shared" si="139"/>
        <v>a</v>
      </c>
      <c r="B315" s="3" t="s">
        <v>69</v>
      </c>
      <c r="C315" s="14" t="s">
        <v>70</v>
      </c>
      <c r="D315" s="4">
        <f t="shared" si="144"/>
        <v>2500000</v>
      </c>
      <c r="E315" s="4">
        <f>SUM(E316,E324,E325,E326)</f>
        <v>320000</v>
      </c>
      <c r="F315" s="4">
        <f t="shared" ref="F315" si="159">SUM(F316,F324,F325,F326)</f>
        <v>727000</v>
      </c>
      <c r="G315" s="4">
        <f t="shared" ref="G315" si="160">SUM(G316,G324,G325,G326)</f>
        <v>726000</v>
      </c>
      <c r="H315" s="4">
        <f t="shared" ref="H315" si="161">SUM(H316,H324,H325,H326)</f>
        <v>727000</v>
      </c>
      <c r="I315" s="4">
        <f t="shared" si="140"/>
        <v>1047000</v>
      </c>
      <c r="J315" s="4">
        <f t="shared" si="141"/>
        <v>1773000</v>
      </c>
      <c r="K315" s="4" t="str">
        <f>'დამტკ. ნაერთი'!K315</f>
        <v>სააგენტო</v>
      </c>
    </row>
    <row r="316" spans="1:11" ht="15.75" thickTop="1" x14ac:dyDescent="0.25">
      <c r="A316" t="str">
        <f t="shared" si="139"/>
        <v>a</v>
      </c>
      <c r="B316" s="5"/>
      <c r="C316" s="6" t="s">
        <v>10</v>
      </c>
      <c r="D316" s="7">
        <f t="shared" si="144"/>
        <v>2500000</v>
      </c>
      <c r="E316" s="7">
        <f>SUM(E317:E323)</f>
        <v>320000</v>
      </c>
      <c r="F316" s="7">
        <f t="shared" ref="F316" si="162">SUM(F317:F323)</f>
        <v>727000</v>
      </c>
      <c r="G316" s="7">
        <f t="shared" ref="G316" si="163">SUM(G317:G323)</f>
        <v>726000</v>
      </c>
      <c r="H316" s="7">
        <f t="shared" ref="H316" si="164">SUM(H317:H323)</f>
        <v>727000</v>
      </c>
      <c r="I316" s="7">
        <f t="shared" si="140"/>
        <v>1047000</v>
      </c>
      <c r="J316" s="7">
        <f t="shared" si="141"/>
        <v>1773000</v>
      </c>
      <c r="K316" s="7" t="str">
        <f>'დამტკ. ნაერთი'!K316</f>
        <v>სააგენტო</v>
      </c>
    </row>
    <row r="317" spans="1:11" x14ac:dyDescent="0.25">
      <c r="A317" t="str">
        <f t="shared" si="139"/>
        <v>b</v>
      </c>
      <c r="B317" s="8"/>
      <c r="C317" s="9" t="s">
        <v>11</v>
      </c>
      <c r="D317" s="10">
        <f t="shared" si="144"/>
        <v>0</v>
      </c>
      <c r="E317" s="10">
        <v>0</v>
      </c>
      <c r="F317" s="10">
        <v>0</v>
      </c>
      <c r="G317" s="10">
        <v>0</v>
      </c>
      <c r="H317" s="10">
        <v>0</v>
      </c>
      <c r="I317" s="10">
        <f t="shared" si="140"/>
        <v>0</v>
      </c>
      <c r="J317" s="10">
        <f t="shared" si="141"/>
        <v>0</v>
      </c>
      <c r="K317" s="10" t="str">
        <f>'დამტკ. ნაერთი'!K317</f>
        <v>სააგენტო</v>
      </c>
    </row>
    <row r="318" spans="1:11" x14ac:dyDescent="0.25">
      <c r="A318" t="str">
        <f t="shared" si="139"/>
        <v>b</v>
      </c>
      <c r="B318" s="8"/>
      <c r="C318" s="9" t="s">
        <v>12</v>
      </c>
      <c r="D318" s="10">
        <f t="shared" si="144"/>
        <v>0</v>
      </c>
      <c r="E318" s="10">
        <v>0</v>
      </c>
      <c r="F318" s="10">
        <v>0</v>
      </c>
      <c r="G318" s="10">
        <v>0</v>
      </c>
      <c r="H318" s="10">
        <v>0</v>
      </c>
      <c r="I318" s="10">
        <f t="shared" si="140"/>
        <v>0</v>
      </c>
      <c r="J318" s="10">
        <f t="shared" si="141"/>
        <v>0</v>
      </c>
      <c r="K318" s="10" t="str">
        <f>'დამტკ. ნაერთი'!K318</f>
        <v>სააგენტო</v>
      </c>
    </row>
    <row r="319" spans="1:11" x14ac:dyDescent="0.25">
      <c r="A319" t="str">
        <f t="shared" si="139"/>
        <v>b</v>
      </c>
      <c r="B319" s="8"/>
      <c r="C319" s="9" t="s">
        <v>13</v>
      </c>
      <c r="D319" s="10">
        <f t="shared" si="144"/>
        <v>0</v>
      </c>
      <c r="E319" s="10">
        <v>0</v>
      </c>
      <c r="F319" s="10">
        <v>0</v>
      </c>
      <c r="G319" s="10">
        <v>0</v>
      </c>
      <c r="H319" s="10">
        <v>0</v>
      </c>
      <c r="I319" s="10">
        <f t="shared" si="140"/>
        <v>0</v>
      </c>
      <c r="J319" s="10">
        <f t="shared" si="141"/>
        <v>0</v>
      </c>
      <c r="K319" s="10" t="str">
        <f>'დამტკ. ნაერთი'!K319</f>
        <v>სააგენტო</v>
      </c>
    </row>
    <row r="320" spans="1:11" x14ac:dyDescent="0.25">
      <c r="A320" t="str">
        <f t="shared" si="139"/>
        <v>b</v>
      </c>
      <c r="B320" s="8"/>
      <c r="C320" s="9" t="s">
        <v>14</v>
      </c>
      <c r="D320" s="10">
        <f t="shared" si="144"/>
        <v>0</v>
      </c>
      <c r="E320" s="10">
        <v>0</v>
      </c>
      <c r="F320" s="10">
        <v>0</v>
      </c>
      <c r="G320" s="10">
        <v>0</v>
      </c>
      <c r="H320" s="10">
        <v>0</v>
      </c>
      <c r="I320" s="10">
        <f t="shared" si="140"/>
        <v>0</v>
      </c>
      <c r="J320" s="10">
        <f t="shared" si="141"/>
        <v>0</v>
      </c>
      <c r="K320" s="10" t="str">
        <f>'დამტკ. ნაერთი'!K320</f>
        <v>სააგენტო</v>
      </c>
    </row>
    <row r="321" spans="1:11" x14ac:dyDescent="0.25">
      <c r="A321" t="str">
        <f t="shared" si="139"/>
        <v>b</v>
      </c>
      <c r="B321" s="8"/>
      <c r="C321" s="9" t="s">
        <v>15</v>
      </c>
      <c r="D321" s="10">
        <f t="shared" si="144"/>
        <v>0</v>
      </c>
      <c r="E321" s="10">
        <v>0</v>
      </c>
      <c r="F321" s="10">
        <v>0</v>
      </c>
      <c r="G321" s="10">
        <v>0</v>
      </c>
      <c r="H321" s="10">
        <v>0</v>
      </c>
      <c r="I321" s="10">
        <f t="shared" si="140"/>
        <v>0</v>
      </c>
      <c r="J321" s="10">
        <f t="shared" si="141"/>
        <v>0</v>
      </c>
      <c r="K321" s="10" t="str">
        <f>'დამტკ. ნაერთი'!K321</f>
        <v>სააგენტო</v>
      </c>
    </row>
    <row r="322" spans="1:11" x14ac:dyDescent="0.25">
      <c r="A322" t="str">
        <f t="shared" si="139"/>
        <v>a</v>
      </c>
      <c r="B322" s="8"/>
      <c r="C322" s="9" t="s">
        <v>16</v>
      </c>
      <c r="D322" s="10">
        <f t="shared" si="144"/>
        <v>2500000</v>
      </c>
      <c r="E322" s="10">
        <v>320000</v>
      </c>
      <c r="F322" s="10">
        <v>727000</v>
      </c>
      <c r="G322" s="10">
        <v>726000</v>
      </c>
      <c r="H322" s="10">
        <v>727000</v>
      </c>
      <c r="I322" s="10">
        <f t="shared" si="140"/>
        <v>1047000</v>
      </c>
      <c r="J322" s="10">
        <f t="shared" si="141"/>
        <v>1773000</v>
      </c>
      <c r="K322" s="10" t="str">
        <f>'დამტკ. ნაერთი'!K322</f>
        <v>სააგენტო</v>
      </c>
    </row>
    <row r="323" spans="1:11" x14ac:dyDescent="0.25">
      <c r="A323" t="str">
        <f t="shared" si="139"/>
        <v>b</v>
      </c>
      <c r="B323" s="8"/>
      <c r="C323" s="9" t="s">
        <v>17</v>
      </c>
      <c r="D323" s="10">
        <f t="shared" si="144"/>
        <v>0</v>
      </c>
      <c r="E323" s="10">
        <v>0</v>
      </c>
      <c r="F323" s="10">
        <v>0</v>
      </c>
      <c r="G323" s="10">
        <v>0</v>
      </c>
      <c r="H323" s="10">
        <v>0</v>
      </c>
      <c r="I323" s="10">
        <f t="shared" si="140"/>
        <v>0</v>
      </c>
      <c r="J323" s="10">
        <f t="shared" si="141"/>
        <v>0</v>
      </c>
      <c r="K323" s="10" t="str">
        <f>'დამტკ. ნაერთი'!K323</f>
        <v>სააგენტო</v>
      </c>
    </row>
    <row r="324" spans="1:11" x14ac:dyDescent="0.25">
      <c r="A324" t="str">
        <f t="shared" ref="A324:A387" si="165">IF(OR(D324&lt;&gt;0,E324&lt;&gt;0,F324&lt;&gt;0,G324&lt;&gt;0,H324&lt;&gt;0,),"a","b")</f>
        <v>b</v>
      </c>
      <c r="B324" s="5"/>
      <c r="C324" s="6" t="s">
        <v>18</v>
      </c>
      <c r="D324" s="7">
        <f t="shared" si="144"/>
        <v>0</v>
      </c>
      <c r="E324" s="7">
        <v>0</v>
      </c>
      <c r="F324" s="7">
        <v>0</v>
      </c>
      <c r="G324" s="7">
        <v>0</v>
      </c>
      <c r="H324" s="7">
        <v>0</v>
      </c>
      <c r="I324" s="7">
        <f t="shared" ref="I324:I387" si="166">SUM(E324,F324)</f>
        <v>0</v>
      </c>
      <c r="J324" s="7">
        <f t="shared" ref="J324:J387" si="167">SUM(E324,F324,G324)</f>
        <v>0</v>
      </c>
      <c r="K324" s="7" t="str">
        <f>'დამტკ. ნაერთი'!K324</f>
        <v>სააგენტო</v>
      </c>
    </row>
    <row r="325" spans="1:11" x14ac:dyDescent="0.25">
      <c r="A325" t="str">
        <f t="shared" si="165"/>
        <v>b</v>
      </c>
      <c r="B325" s="5"/>
      <c r="C325" s="6" t="s">
        <v>19</v>
      </c>
      <c r="D325" s="7">
        <f t="shared" si="144"/>
        <v>0</v>
      </c>
      <c r="E325" s="7">
        <v>0</v>
      </c>
      <c r="F325" s="7">
        <v>0</v>
      </c>
      <c r="G325" s="7">
        <v>0</v>
      </c>
      <c r="H325" s="7">
        <v>0</v>
      </c>
      <c r="I325" s="7">
        <f t="shared" si="166"/>
        <v>0</v>
      </c>
      <c r="J325" s="7">
        <f t="shared" si="167"/>
        <v>0</v>
      </c>
      <c r="K325" s="7" t="str">
        <f>'დამტკ. ნაერთი'!K325</f>
        <v>სააგენტო</v>
      </c>
    </row>
    <row r="326" spans="1:11" ht="15.75" thickBot="1" x14ac:dyDescent="0.3">
      <c r="A326" t="str">
        <f t="shared" si="165"/>
        <v>b</v>
      </c>
      <c r="B326" s="11"/>
      <c r="C326" s="12" t="s">
        <v>20</v>
      </c>
      <c r="D326" s="13">
        <f t="shared" si="144"/>
        <v>0</v>
      </c>
      <c r="E326" s="13">
        <v>0</v>
      </c>
      <c r="F326" s="13">
        <v>0</v>
      </c>
      <c r="G326" s="13">
        <v>0</v>
      </c>
      <c r="H326" s="13">
        <v>0</v>
      </c>
      <c r="I326" s="13">
        <f t="shared" si="166"/>
        <v>0</v>
      </c>
      <c r="J326" s="13">
        <f t="shared" si="167"/>
        <v>0</v>
      </c>
      <c r="K326" s="13" t="str">
        <f>'დამტკ. ნაერთი'!K326</f>
        <v>სააგენტო</v>
      </c>
    </row>
    <row r="327" spans="1:11" ht="32.25" customHeight="1" thickTop="1" thickBot="1" x14ac:dyDescent="0.3">
      <c r="A327" t="str">
        <f t="shared" si="165"/>
        <v>a</v>
      </c>
      <c r="B327" s="3" t="s">
        <v>71</v>
      </c>
      <c r="C327" s="4" t="s">
        <v>72</v>
      </c>
      <c r="D327" s="4">
        <f t="shared" si="144"/>
        <v>1000000</v>
      </c>
      <c r="E327" s="4">
        <f>SUM(E328,E336,E337,E338)</f>
        <v>250000</v>
      </c>
      <c r="F327" s="4">
        <f t="shared" ref="F327" si="168">SUM(F328,F336,F337,F338)</f>
        <v>250000</v>
      </c>
      <c r="G327" s="4">
        <f t="shared" ref="G327" si="169">SUM(G328,G336,G337,G338)</f>
        <v>250000</v>
      </c>
      <c r="H327" s="4">
        <f t="shared" ref="H327" si="170">SUM(H328,H336,H337,H338)</f>
        <v>250000</v>
      </c>
      <c r="I327" s="4">
        <f t="shared" si="166"/>
        <v>500000</v>
      </c>
      <c r="J327" s="4">
        <f t="shared" si="167"/>
        <v>750000</v>
      </c>
      <c r="K327" s="4" t="str">
        <f>'დამტკ. ნაერთი'!K327</f>
        <v>სააგენტო</v>
      </c>
    </row>
    <row r="328" spans="1:11" ht="15.75" thickTop="1" x14ac:dyDescent="0.25">
      <c r="A328" t="str">
        <f t="shared" si="165"/>
        <v>a</v>
      </c>
      <c r="B328" s="5"/>
      <c r="C328" s="6" t="s">
        <v>10</v>
      </c>
      <c r="D328" s="7">
        <f t="shared" si="144"/>
        <v>1000000</v>
      </c>
      <c r="E328" s="7">
        <f>SUM(E329:E335)</f>
        <v>250000</v>
      </c>
      <c r="F328" s="7">
        <f t="shared" ref="F328" si="171">SUM(F329:F335)</f>
        <v>250000</v>
      </c>
      <c r="G328" s="7">
        <f t="shared" ref="G328" si="172">SUM(G329:G335)</f>
        <v>250000</v>
      </c>
      <c r="H328" s="7">
        <f t="shared" ref="H328" si="173">SUM(H329:H335)</f>
        <v>250000</v>
      </c>
      <c r="I328" s="7">
        <f t="shared" si="166"/>
        <v>500000</v>
      </c>
      <c r="J328" s="7">
        <f t="shared" si="167"/>
        <v>750000</v>
      </c>
      <c r="K328" s="7" t="str">
        <f>'დამტკ. ნაერთი'!K328</f>
        <v>სააგენტო</v>
      </c>
    </row>
    <row r="329" spans="1:11" x14ac:dyDescent="0.25">
      <c r="A329" t="str">
        <f t="shared" si="165"/>
        <v>b</v>
      </c>
      <c r="B329" s="8"/>
      <c r="C329" s="9" t="s">
        <v>11</v>
      </c>
      <c r="D329" s="10">
        <f t="shared" si="144"/>
        <v>0</v>
      </c>
      <c r="E329" s="10">
        <v>0</v>
      </c>
      <c r="F329" s="10">
        <v>0</v>
      </c>
      <c r="G329" s="10">
        <v>0</v>
      </c>
      <c r="H329" s="10">
        <v>0</v>
      </c>
      <c r="I329" s="10">
        <f t="shared" si="166"/>
        <v>0</v>
      </c>
      <c r="J329" s="10">
        <f t="shared" si="167"/>
        <v>0</v>
      </c>
      <c r="K329" s="10" t="str">
        <f>'დამტკ. ნაერთი'!K329</f>
        <v>სააგენტო</v>
      </c>
    </row>
    <row r="330" spans="1:11" x14ac:dyDescent="0.25">
      <c r="A330" t="str">
        <f t="shared" si="165"/>
        <v>b</v>
      </c>
      <c r="B330" s="8"/>
      <c r="C330" s="9" t="s">
        <v>12</v>
      </c>
      <c r="D330" s="10">
        <f t="shared" si="144"/>
        <v>0</v>
      </c>
      <c r="E330" s="10">
        <v>0</v>
      </c>
      <c r="F330" s="10">
        <v>0</v>
      </c>
      <c r="G330" s="10">
        <v>0</v>
      </c>
      <c r="H330" s="10">
        <v>0</v>
      </c>
      <c r="I330" s="10">
        <f t="shared" si="166"/>
        <v>0</v>
      </c>
      <c r="J330" s="10">
        <f t="shared" si="167"/>
        <v>0</v>
      </c>
      <c r="K330" s="10" t="str">
        <f>'დამტკ. ნაერთი'!K330</f>
        <v>სააგენტო</v>
      </c>
    </row>
    <row r="331" spans="1:11" x14ac:dyDescent="0.25">
      <c r="A331" t="str">
        <f t="shared" si="165"/>
        <v>b</v>
      </c>
      <c r="B331" s="8"/>
      <c r="C331" s="9" t="s">
        <v>13</v>
      </c>
      <c r="D331" s="10">
        <f t="shared" si="144"/>
        <v>0</v>
      </c>
      <c r="E331" s="10">
        <v>0</v>
      </c>
      <c r="F331" s="10">
        <v>0</v>
      </c>
      <c r="G331" s="10">
        <v>0</v>
      </c>
      <c r="H331" s="10">
        <v>0</v>
      </c>
      <c r="I331" s="10">
        <f t="shared" si="166"/>
        <v>0</v>
      </c>
      <c r="J331" s="10">
        <f t="shared" si="167"/>
        <v>0</v>
      </c>
      <c r="K331" s="10" t="str">
        <f>'დამტკ. ნაერთი'!K331</f>
        <v>სააგენტო</v>
      </c>
    </row>
    <row r="332" spans="1:11" x14ac:dyDescent="0.25">
      <c r="A332" t="str">
        <f t="shared" si="165"/>
        <v>b</v>
      </c>
      <c r="B332" s="8"/>
      <c r="C332" s="9" t="s">
        <v>14</v>
      </c>
      <c r="D332" s="10">
        <f t="shared" si="144"/>
        <v>0</v>
      </c>
      <c r="E332" s="10">
        <v>0</v>
      </c>
      <c r="F332" s="10">
        <v>0</v>
      </c>
      <c r="G332" s="10">
        <v>0</v>
      </c>
      <c r="H332" s="10">
        <v>0</v>
      </c>
      <c r="I332" s="10">
        <f t="shared" si="166"/>
        <v>0</v>
      </c>
      <c r="J332" s="10">
        <f t="shared" si="167"/>
        <v>0</v>
      </c>
      <c r="K332" s="10" t="str">
        <f>'დამტკ. ნაერთი'!K332</f>
        <v>სააგენტო</v>
      </c>
    </row>
    <row r="333" spans="1:11" x14ac:dyDescent="0.25">
      <c r="A333" t="str">
        <f t="shared" si="165"/>
        <v>b</v>
      </c>
      <c r="B333" s="8"/>
      <c r="C333" s="9" t="s">
        <v>15</v>
      </c>
      <c r="D333" s="10">
        <f t="shared" si="144"/>
        <v>0</v>
      </c>
      <c r="E333" s="10">
        <v>0</v>
      </c>
      <c r="F333" s="10">
        <v>0</v>
      </c>
      <c r="G333" s="10">
        <v>0</v>
      </c>
      <c r="H333" s="10">
        <v>0</v>
      </c>
      <c r="I333" s="10">
        <f t="shared" si="166"/>
        <v>0</v>
      </c>
      <c r="J333" s="10">
        <f t="shared" si="167"/>
        <v>0</v>
      </c>
      <c r="K333" s="10" t="str">
        <f>'დამტკ. ნაერთი'!K333</f>
        <v>სააგენტო</v>
      </c>
    </row>
    <row r="334" spans="1:11" x14ac:dyDescent="0.25">
      <c r="A334" t="str">
        <f t="shared" si="165"/>
        <v>a</v>
      </c>
      <c r="B334" s="8"/>
      <c r="C334" s="9" t="s">
        <v>16</v>
      </c>
      <c r="D334" s="10">
        <f t="shared" si="144"/>
        <v>1000000</v>
      </c>
      <c r="E334" s="10">
        <v>250000</v>
      </c>
      <c r="F334" s="10">
        <v>250000</v>
      </c>
      <c r="G334" s="10">
        <v>250000</v>
      </c>
      <c r="H334" s="10">
        <v>250000</v>
      </c>
      <c r="I334" s="10">
        <f t="shared" si="166"/>
        <v>500000</v>
      </c>
      <c r="J334" s="10">
        <f t="shared" si="167"/>
        <v>750000</v>
      </c>
      <c r="K334" s="10" t="str">
        <f>'დამტკ. ნაერთი'!K334</f>
        <v>სააგენტო</v>
      </c>
    </row>
    <row r="335" spans="1:11" x14ac:dyDescent="0.25">
      <c r="A335" t="str">
        <f t="shared" si="165"/>
        <v>b</v>
      </c>
      <c r="B335" s="8"/>
      <c r="C335" s="9" t="s">
        <v>17</v>
      </c>
      <c r="D335" s="10">
        <f t="shared" si="144"/>
        <v>0</v>
      </c>
      <c r="E335" s="10">
        <v>0</v>
      </c>
      <c r="F335" s="10">
        <v>0</v>
      </c>
      <c r="G335" s="10">
        <v>0</v>
      </c>
      <c r="H335" s="10">
        <v>0</v>
      </c>
      <c r="I335" s="10">
        <f t="shared" si="166"/>
        <v>0</v>
      </c>
      <c r="J335" s="10">
        <f t="shared" si="167"/>
        <v>0</v>
      </c>
      <c r="K335" s="10" t="str">
        <f>'დამტკ. ნაერთი'!K335</f>
        <v>სააგენტო</v>
      </c>
    </row>
    <row r="336" spans="1:11" x14ac:dyDescent="0.25">
      <c r="A336" t="str">
        <f t="shared" si="165"/>
        <v>b</v>
      </c>
      <c r="B336" s="5"/>
      <c r="C336" s="6" t="s">
        <v>18</v>
      </c>
      <c r="D336" s="7">
        <f t="shared" ref="D336:D399" si="174">SUM(E336,F336,G336,H336)</f>
        <v>0</v>
      </c>
      <c r="E336" s="7">
        <v>0</v>
      </c>
      <c r="F336" s="7">
        <v>0</v>
      </c>
      <c r="G336" s="7">
        <v>0</v>
      </c>
      <c r="H336" s="7">
        <v>0</v>
      </c>
      <c r="I336" s="7">
        <f t="shared" si="166"/>
        <v>0</v>
      </c>
      <c r="J336" s="7">
        <f t="shared" si="167"/>
        <v>0</v>
      </c>
      <c r="K336" s="7" t="str">
        <f>'დამტკ. ნაერთი'!K336</f>
        <v>სააგენტო</v>
      </c>
    </row>
    <row r="337" spans="1:11" x14ac:dyDescent="0.25">
      <c r="A337" t="str">
        <f t="shared" si="165"/>
        <v>b</v>
      </c>
      <c r="B337" s="5"/>
      <c r="C337" s="6" t="s">
        <v>19</v>
      </c>
      <c r="D337" s="7">
        <f t="shared" si="174"/>
        <v>0</v>
      </c>
      <c r="E337" s="7">
        <v>0</v>
      </c>
      <c r="F337" s="7">
        <v>0</v>
      </c>
      <c r="G337" s="7">
        <v>0</v>
      </c>
      <c r="H337" s="7">
        <v>0</v>
      </c>
      <c r="I337" s="7">
        <f t="shared" si="166"/>
        <v>0</v>
      </c>
      <c r="J337" s="7">
        <f t="shared" si="167"/>
        <v>0</v>
      </c>
      <c r="K337" s="7" t="str">
        <f>'დამტკ. ნაერთი'!K337</f>
        <v>სააგენტო</v>
      </c>
    </row>
    <row r="338" spans="1:11" ht="15.75" thickBot="1" x14ac:dyDescent="0.3">
      <c r="A338" t="str">
        <f t="shared" si="165"/>
        <v>b</v>
      </c>
      <c r="B338" s="11"/>
      <c r="C338" s="12" t="s">
        <v>20</v>
      </c>
      <c r="D338" s="13">
        <f t="shared" si="174"/>
        <v>0</v>
      </c>
      <c r="E338" s="13">
        <v>0</v>
      </c>
      <c r="F338" s="13">
        <v>0</v>
      </c>
      <c r="G338" s="13">
        <v>0</v>
      </c>
      <c r="H338" s="13">
        <v>0</v>
      </c>
      <c r="I338" s="13">
        <f t="shared" si="166"/>
        <v>0</v>
      </c>
      <c r="J338" s="13">
        <f t="shared" si="167"/>
        <v>0</v>
      </c>
      <c r="K338" s="13" t="str">
        <f>'დამტკ. ნაერთი'!K338</f>
        <v>სააგენტო</v>
      </c>
    </row>
    <row r="339" spans="1:11" ht="31.5" thickTop="1" thickBot="1" x14ac:dyDescent="0.3">
      <c r="A339" t="str">
        <f t="shared" si="165"/>
        <v>a</v>
      </c>
      <c r="B339" s="3" t="s">
        <v>73</v>
      </c>
      <c r="C339" s="15" t="s">
        <v>74</v>
      </c>
      <c r="D339" s="4">
        <f t="shared" si="174"/>
        <v>1700000</v>
      </c>
      <c r="E339" s="4">
        <f>SUM(E340,E348,E349,E350)</f>
        <v>320000</v>
      </c>
      <c r="F339" s="4">
        <f t="shared" ref="F339" si="175">SUM(F340,F348,F349,F350)</f>
        <v>460000</v>
      </c>
      <c r="G339" s="4">
        <f t="shared" ref="G339" si="176">SUM(G340,G348,G349,G350)</f>
        <v>460000</v>
      </c>
      <c r="H339" s="4">
        <f t="shared" ref="H339" si="177">SUM(H340,H348,H349,H350)</f>
        <v>460000</v>
      </c>
      <c r="I339" s="4">
        <f t="shared" si="166"/>
        <v>780000</v>
      </c>
      <c r="J339" s="4">
        <f t="shared" si="167"/>
        <v>1240000</v>
      </c>
      <c r="K339" s="4" t="str">
        <f>'დამტკ. ნაერთი'!K339</f>
        <v>სააგენტო</v>
      </c>
    </row>
    <row r="340" spans="1:11" ht="15.75" thickTop="1" x14ac:dyDescent="0.25">
      <c r="A340" t="str">
        <f t="shared" si="165"/>
        <v>a</v>
      </c>
      <c r="B340" s="5"/>
      <c r="C340" s="6" t="s">
        <v>10</v>
      </c>
      <c r="D340" s="7">
        <f t="shared" si="174"/>
        <v>1700000</v>
      </c>
      <c r="E340" s="7">
        <f>SUM(E341:E347)</f>
        <v>320000</v>
      </c>
      <c r="F340" s="7">
        <f t="shared" ref="F340" si="178">SUM(F341:F347)</f>
        <v>460000</v>
      </c>
      <c r="G340" s="7">
        <f t="shared" ref="G340" si="179">SUM(G341:G347)</f>
        <v>460000</v>
      </c>
      <c r="H340" s="7">
        <f t="shared" ref="H340" si="180">SUM(H341:H347)</f>
        <v>460000</v>
      </c>
      <c r="I340" s="7">
        <f t="shared" si="166"/>
        <v>780000</v>
      </c>
      <c r="J340" s="7">
        <f t="shared" si="167"/>
        <v>1240000</v>
      </c>
      <c r="K340" s="7" t="str">
        <f>'დამტკ. ნაერთი'!K340</f>
        <v>სააგენტო</v>
      </c>
    </row>
    <row r="341" spans="1:11" x14ac:dyDescent="0.25">
      <c r="A341" t="str">
        <f t="shared" si="165"/>
        <v>b</v>
      </c>
      <c r="B341" s="8"/>
      <c r="C341" s="9" t="s">
        <v>11</v>
      </c>
      <c r="D341" s="10">
        <f t="shared" si="174"/>
        <v>0</v>
      </c>
      <c r="E341" s="10">
        <v>0</v>
      </c>
      <c r="F341" s="10">
        <v>0</v>
      </c>
      <c r="G341" s="10">
        <v>0</v>
      </c>
      <c r="H341" s="10">
        <v>0</v>
      </c>
      <c r="I341" s="10">
        <f t="shared" si="166"/>
        <v>0</v>
      </c>
      <c r="J341" s="10">
        <f t="shared" si="167"/>
        <v>0</v>
      </c>
      <c r="K341" s="10" t="str">
        <f>'დამტკ. ნაერთი'!K341</f>
        <v>სააგენტო</v>
      </c>
    </row>
    <row r="342" spans="1:11" x14ac:dyDescent="0.25">
      <c r="A342" t="str">
        <f t="shared" si="165"/>
        <v>b</v>
      </c>
      <c r="B342" s="8"/>
      <c r="C342" s="9" t="s">
        <v>12</v>
      </c>
      <c r="D342" s="10">
        <f t="shared" si="174"/>
        <v>0</v>
      </c>
      <c r="E342" s="10">
        <v>0</v>
      </c>
      <c r="F342" s="10">
        <v>0</v>
      </c>
      <c r="G342" s="10">
        <v>0</v>
      </c>
      <c r="H342" s="10">
        <v>0</v>
      </c>
      <c r="I342" s="10">
        <f t="shared" si="166"/>
        <v>0</v>
      </c>
      <c r="J342" s="10">
        <f t="shared" si="167"/>
        <v>0</v>
      </c>
      <c r="K342" s="10" t="str">
        <f>'დამტკ. ნაერთი'!K342</f>
        <v>სააგენტო</v>
      </c>
    </row>
    <row r="343" spans="1:11" x14ac:dyDescent="0.25">
      <c r="A343" t="str">
        <f t="shared" si="165"/>
        <v>b</v>
      </c>
      <c r="B343" s="8"/>
      <c r="C343" s="9" t="s">
        <v>13</v>
      </c>
      <c r="D343" s="10">
        <f t="shared" si="174"/>
        <v>0</v>
      </c>
      <c r="E343" s="10">
        <v>0</v>
      </c>
      <c r="F343" s="10">
        <v>0</v>
      </c>
      <c r="G343" s="10">
        <v>0</v>
      </c>
      <c r="H343" s="10">
        <v>0</v>
      </c>
      <c r="I343" s="10">
        <f t="shared" si="166"/>
        <v>0</v>
      </c>
      <c r="J343" s="10">
        <f t="shared" si="167"/>
        <v>0</v>
      </c>
      <c r="K343" s="10" t="str">
        <f>'დამტკ. ნაერთი'!K343</f>
        <v>სააგენტო</v>
      </c>
    </row>
    <row r="344" spans="1:11" x14ac:dyDescent="0.25">
      <c r="A344" t="str">
        <f t="shared" si="165"/>
        <v>b</v>
      </c>
      <c r="B344" s="8"/>
      <c r="C344" s="9" t="s">
        <v>14</v>
      </c>
      <c r="D344" s="10">
        <f t="shared" si="174"/>
        <v>0</v>
      </c>
      <c r="E344" s="10">
        <v>0</v>
      </c>
      <c r="F344" s="10">
        <v>0</v>
      </c>
      <c r="G344" s="10">
        <v>0</v>
      </c>
      <c r="H344" s="10">
        <v>0</v>
      </c>
      <c r="I344" s="10">
        <f t="shared" si="166"/>
        <v>0</v>
      </c>
      <c r="J344" s="10">
        <f t="shared" si="167"/>
        <v>0</v>
      </c>
      <c r="K344" s="10" t="str">
        <f>'დამტკ. ნაერთი'!K344</f>
        <v>სააგენტო</v>
      </c>
    </row>
    <row r="345" spans="1:11" x14ac:dyDescent="0.25">
      <c r="A345" t="str">
        <f t="shared" si="165"/>
        <v>b</v>
      </c>
      <c r="B345" s="8"/>
      <c r="C345" s="9" t="s">
        <v>15</v>
      </c>
      <c r="D345" s="10">
        <f t="shared" si="174"/>
        <v>0</v>
      </c>
      <c r="E345" s="10">
        <v>0</v>
      </c>
      <c r="F345" s="10">
        <v>0</v>
      </c>
      <c r="G345" s="10">
        <v>0</v>
      </c>
      <c r="H345" s="10">
        <v>0</v>
      </c>
      <c r="I345" s="10">
        <f t="shared" si="166"/>
        <v>0</v>
      </c>
      <c r="J345" s="10">
        <f t="shared" si="167"/>
        <v>0</v>
      </c>
      <c r="K345" s="10" t="str">
        <f>'დამტკ. ნაერთი'!K345</f>
        <v>სააგენტო</v>
      </c>
    </row>
    <row r="346" spans="1:11" x14ac:dyDescent="0.25">
      <c r="A346" t="str">
        <f t="shared" si="165"/>
        <v>a</v>
      </c>
      <c r="B346" s="8"/>
      <c r="C346" s="9" t="s">
        <v>16</v>
      </c>
      <c r="D346" s="10">
        <f t="shared" si="174"/>
        <v>1700000</v>
      </c>
      <c r="E346" s="10">
        <v>320000</v>
      </c>
      <c r="F346" s="10">
        <v>460000</v>
      </c>
      <c r="G346" s="10">
        <v>460000</v>
      </c>
      <c r="H346" s="10">
        <v>460000</v>
      </c>
      <c r="I346" s="10">
        <f t="shared" si="166"/>
        <v>780000</v>
      </c>
      <c r="J346" s="10">
        <f t="shared" si="167"/>
        <v>1240000</v>
      </c>
      <c r="K346" s="10" t="str">
        <f>'დამტკ. ნაერთი'!K346</f>
        <v>სააგენტო</v>
      </c>
    </row>
    <row r="347" spans="1:11" x14ac:dyDescent="0.25">
      <c r="A347" t="str">
        <f t="shared" si="165"/>
        <v>b</v>
      </c>
      <c r="B347" s="8"/>
      <c r="C347" s="9" t="s">
        <v>17</v>
      </c>
      <c r="D347" s="10">
        <f t="shared" si="174"/>
        <v>0</v>
      </c>
      <c r="E347" s="10">
        <v>0</v>
      </c>
      <c r="F347" s="10">
        <v>0</v>
      </c>
      <c r="G347" s="10">
        <v>0</v>
      </c>
      <c r="H347" s="10">
        <v>0</v>
      </c>
      <c r="I347" s="10">
        <f t="shared" si="166"/>
        <v>0</v>
      </c>
      <c r="J347" s="10">
        <f t="shared" si="167"/>
        <v>0</v>
      </c>
      <c r="K347" s="10" t="str">
        <f>'დამტკ. ნაერთი'!K347</f>
        <v>სააგენტო</v>
      </c>
    </row>
    <row r="348" spans="1:11" x14ac:dyDescent="0.25">
      <c r="A348" t="str">
        <f t="shared" si="165"/>
        <v>b</v>
      </c>
      <c r="B348" s="5"/>
      <c r="C348" s="6" t="s">
        <v>18</v>
      </c>
      <c r="D348" s="7">
        <f t="shared" si="174"/>
        <v>0</v>
      </c>
      <c r="E348" s="7">
        <v>0</v>
      </c>
      <c r="F348" s="7">
        <v>0</v>
      </c>
      <c r="G348" s="7">
        <v>0</v>
      </c>
      <c r="H348" s="7">
        <v>0</v>
      </c>
      <c r="I348" s="7">
        <f t="shared" si="166"/>
        <v>0</v>
      </c>
      <c r="J348" s="7">
        <f t="shared" si="167"/>
        <v>0</v>
      </c>
      <c r="K348" s="7" t="str">
        <f>'დამტკ. ნაერთი'!K348</f>
        <v>სააგენტო</v>
      </c>
    </row>
    <row r="349" spans="1:11" x14ac:dyDescent="0.25">
      <c r="A349" t="str">
        <f t="shared" si="165"/>
        <v>b</v>
      </c>
      <c r="B349" s="5"/>
      <c r="C349" s="6" t="s">
        <v>19</v>
      </c>
      <c r="D349" s="7">
        <f t="shared" si="174"/>
        <v>0</v>
      </c>
      <c r="E349" s="7">
        <v>0</v>
      </c>
      <c r="F349" s="7">
        <v>0</v>
      </c>
      <c r="G349" s="7">
        <v>0</v>
      </c>
      <c r="H349" s="7">
        <v>0</v>
      </c>
      <c r="I349" s="7">
        <f t="shared" si="166"/>
        <v>0</v>
      </c>
      <c r="J349" s="7">
        <f t="shared" si="167"/>
        <v>0</v>
      </c>
      <c r="K349" s="7" t="str">
        <f>'დამტკ. ნაერთი'!K349</f>
        <v>სააგენტო</v>
      </c>
    </row>
    <row r="350" spans="1:11" ht="15.75" thickBot="1" x14ac:dyDescent="0.3">
      <c r="A350" t="str">
        <f t="shared" si="165"/>
        <v>b</v>
      </c>
      <c r="B350" s="11"/>
      <c r="C350" s="12" t="s">
        <v>20</v>
      </c>
      <c r="D350" s="13">
        <f t="shared" si="174"/>
        <v>0</v>
      </c>
      <c r="E350" s="13">
        <v>0</v>
      </c>
      <c r="F350" s="13">
        <v>0</v>
      </c>
      <c r="G350" s="13">
        <v>0</v>
      </c>
      <c r="H350" s="13">
        <v>0</v>
      </c>
      <c r="I350" s="13">
        <f t="shared" si="166"/>
        <v>0</v>
      </c>
      <c r="J350" s="13">
        <f t="shared" si="167"/>
        <v>0</v>
      </c>
      <c r="K350" s="13" t="str">
        <f>'დამტკ. ნაერთი'!K350</f>
        <v>სააგენტო</v>
      </c>
    </row>
    <row r="351" spans="1:11" ht="31.5" thickTop="1" thickBot="1" x14ac:dyDescent="0.3">
      <c r="A351" t="str">
        <f t="shared" si="165"/>
        <v>a</v>
      </c>
      <c r="B351" s="3" t="s">
        <v>75</v>
      </c>
      <c r="C351" s="15" t="s">
        <v>76</v>
      </c>
      <c r="D351" s="4">
        <f t="shared" si="174"/>
        <v>40000</v>
      </c>
      <c r="E351" s="4">
        <f>SUM(E352,E360,E361,E362)</f>
        <v>4000</v>
      </c>
      <c r="F351" s="4">
        <f t="shared" ref="F351" si="181">SUM(F352,F360,F361,F362)</f>
        <v>12000</v>
      </c>
      <c r="G351" s="4">
        <f t="shared" ref="G351" si="182">SUM(G352,G360,G361,G362)</f>
        <v>12000</v>
      </c>
      <c r="H351" s="4">
        <f t="shared" ref="H351" si="183">SUM(H352,H360,H361,H362)</f>
        <v>12000</v>
      </c>
      <c r="I351" s="4">
        <f t="shared" si="166"/>
        <v>16000</v>
      </c>
      <c r="J351" s="4">
        <f t="shared" si="167"/>
        <v>28000</v>
      </c>
      <c r="K351" s="4" t="str">
        <f>'დამტკ. ნაერთი'!K351</f>
        <v>სააგენტო</v>
      </c>
    </row>
    <row r="352" spans="1:11" ht="15.75" thickTop="1" x14ac:dyDescent="0.25">
      <c r="A352" t="str">
        <f t="shared" si="165"/>
        <v>a</v>
      </c>
      <c r="B352" s="5"/>
      <c r="C352" s="6" t="s">
        <v>10</v>
      </c>
      <c r="D352" s="7">
        <f t="shared" si="174"/>
        <v>40000</v>
      </c>
      <c r="E352" s="7">
        <f>SUM(E353:E359)</f>
        <v>4000</v>
      </c>
      <c r="F352" s="7">
        <f t="shared" ref="F352" si="184">SUM(F353:F359)</f>
        <v>12000</v>
      </c>
      <c r="G352" s="7">
        <f t="shared" ref="G352" si="185">SUM(G353:G359)</f>
        <v>12000</v>
      </c>
      <c r="H352" s="7">
        <f t="shared" ref="H352" si="186">SUM(H353:H359)</f>
        <v>12000</v>
      </c>
      <c r="I352" s="7">
        <f t="shared" si="166"/>
        <v>16000</v>
      </c>
      <c r="J352" s="7">
        <f t="shared" si="167"/>
        <v>28000</v>
      </c>
      <c r="K352" s="7" t="str">
        <f>'დამტკ. ნაერთი'!K352</f>
        <v>სააგენტო</v>
      </c>
    </row>
    <row r="353" spans="1:11" x14ac:dyDescent="0.25">
      <c r="A353" t="str">
        <f t="shared" si="165"/>
        <v>b</v>
      </c>
      <c r="B353" s="8"/>
      <c r="C353" s="9" t="s">
        <v>11</v>
      </c>
      <c r="D353" s="10">
        <f t="shared" si="174"/>
        <v>0</v>
      </c>
      <c r="E353" s="10">
        <v>0</v>
      </c>
      <c r="F353" s="10">
        <v>0</v>
      </c>
      <c r="G353" s="10">
        <v>0</v>
      </c>
      <c r="H353" s="10">
        <v>0</v>
      </c>
      <c r="I353" s="10">
        <f t="shared" si="166"/>
        <v>0</v>
      </c>
      <c r="J353" s="10">
        <f t="shared" si="167"/>
        <v>0</v>
      </c>
      <c r="K353" s="10" t="str">
        <f>'დამტკ. ნაერთი'!K353</f>
        <v>სააგენტო</v>
      </c>
    </row>
    <row r="354" spans="1:11" x14ac:dyDescent="0.25">
      <c r="A354" t="str">
        <f t="shared" si="165"/>
        <v>b</v>
      </c>
      <c r="B354" s="8"/>
      <c r="C354" s="9" t="s">
        <v>12</v>
      </c>
      <c r="D354" s="10">
        <f t="shared" si="174"/>
        <v>0</v>
      </c>
      <c r="E354" s="10">
        <v>0</v>
      </c>
      <c r="F354" s="10">
        <v>0</v>
      </c>
      <c r="G354" s="10">
        <v>0</v>
      </c>
      <c r="H354" s="10">
        <v>0</v>
      </c>
      <c r="I354" s="10">
        <f t="shared" si="166"/>
        <v>0</v>
      </c>
      <c r="J354" s="10">
        <f t="shared" si="167"/>
        <v>0</v>
      </c>
      <c r="K354" s="10" t="str">
        <f>'დამტკ. ნაერთი'!K354</f>
        <v>სააგენტო</v>
      </c>
    </row>
    <row r="355" spans="1:11" x14ac:dyDescent="0.25">
      <c r="A355" t="str">
        <f t="shared" si="165"/>
        <v>b</v>
      </c>
      <c r="B355" s="8"/>
      <c r="C355" s="9" t="s">
        <v>13</v>
      </c>
      <c r="D355" s="10">
        <f t="shared" si="174"/>
        <v>0</v>
      </c>
      <c r="E355" s="10">
        <v>0</v>
      </c>
      <c r="F355" s="10">
        <v>0</v>
      </c>
      <c r="G355" s="10">
        <v>0</v>
      </c>
      <c r="H355" s="10">
        <v>0</v>
      </c>
      <c r="I355" s="10">
        <f t="shared" si="166"/>
        <v>0</v>
      </c>
      <c r="J355" s="10">
        <f t="shared" si="167"/>
        <v>0</v>
      </c>
      <c r="K355" s="10" t="str">
        <f>'დამტკ. ნაერთი'!K355</f>
        <v>სააგენტო</v>
      </c>
    </row>
    <row r="356" spans="1:11" x14ac:dyDescent="0.25">
      <c r="A356" t="str">
        <f t="shared" si="165"/>
        <v>b</v>
      </c>
      <c r="B356" s="8"/>
      <c r="C356" s="9" t="s">
        <v>14</v>
      </c>
      <c r="D356" s="10">
        <f t="shared" si="174"/>
        <v>0</v>
      </c>
      <c r="E356" s="10">
        <v>0</v>
      </c>
      <c r="F356" s="10">
        <v>0</v>
      </c>
      <c r="G356" s="10">
        <v>0</v>
      </c>
      <c r="H356" s="10">
        <v>0</v>
      </c>
      <c r="I356" s="10">
        <f t="shared" si="166"/>
        <v>0</v>
      </c>
      <c r="J356" s="10">
        <f t="shared" si="167"/>
        <v>0</v>
      </c>
      <c r="K356" s="10" t="str">
        <f>'დამტკ. ნაერთი'!K356</f>
        <v>სააგენტო</v>
      </c>
    </row>
    <row r="357" spans="1:11" x14ac:dyDescent="0.25">
      <c r="A357" t="str">
        <f t="shared" si="165"/>
        <v>b</v>
      </c>
      <c r="B357" s="8"/>
      <c r="C357" s="9" t="s">
        <v>15</v>
      </c>
      <c r="D357" s="10">
        <f t="shared" si="174"/>
        <v>0</v>
      </c>
      <c r="E357" s="10">
        <v>0</v>
      </c>
      <c r="F357" s="10">
        <v>0</v>
      </c>
      <c r="G357" s="10">
        <v>0</v>
      </c>
      <c r="H357" s="10">
        <v>0</v>
      </c>
      <c r="I357" s="10">
        <f t="shared" si="166"/>
        <v>0</v>
      </c>
      <c r="J357" s="10">
        <f t="shared" si="167"/>
        <v>0</v>
      </c>
      <c r="K357" s="10" t="str">
        <f>'დამტკ. ნაერთი'!K357</f>
        <v>სააგენტო</v>
      </c>
    </row>
    <row r="358" spans="1:11" x14ac:dyDescent="0.25">
      <c r="A358" t="str">
        <f t="shared" si="165"/>
        <v>a</v>
      </c>
      <c r="B358" s="8"/>
      <c r="C358" s="9" t="s">
        <v>16</v>
      </c>
      <c r="D358" s="10">
        <f t="shared" si="174"/>
        <v>40000</v>
      </c>
      <c r="E358" s="10">
        <v>4000</v>
      </c>
      <c r="F358" s="10">
        <v>12000</v>
      </c>
      <c r="G358" s="10">
        <v>12000</v>
      </c>
      <c r="H358" s="10">
        <v>12000</v>
      </c>
      <c r="I358" s="10">
        <f t="shared" si="166"/>
        <v>16000</v>
      </c>
      <c r="J358" s="10">
        <f t="shared" si="167"/>
        <v>28000</v>
      </c>
      <c r="K358" s="10" t="str">
        <f>'დამტკ. ნაერთი'!K358</f>
        <v>სააგენტო</v>
      </c>
    </row>
    <row r="359" spans="1:11" x14ac:dyDescent="0.25">
      <c r="A359" t="str">
        <f t="shared" si="165"/>
        <v>b</v>
      </c>
      <c r="B359" s="8"/>
      <c r="C359" s="9" t="s">
        <v>17</v>
      </c>
      <c r="D359" s="10">
        <f t="shared" si="174"/>
        <v>0</v>
      </c>
      <c r="E359" s="10">
        <v>0</v>
      </c>
      <c r="F359" s="10">
        <v>0</v>
      </c>
      <c r="G359" s="10">
        <v>0</v>
      </c>
      <c r="H359" s="10">
        <v>0</v>
      </c>
      <c r="I359" s="10">
        <f t="shared" si="166"/>
        <v>0</v>
      </c>
      <c r="J359" s="10">
        <f t="shared" si="167"/>
        <v>0</v>
      </c>
      <c r="K359" s="10" t="str">
        <f>'დამტკ. ნაერთი'!K359</f>
        <v>სააგენტო</v>
      </c>
    </row>
    <row r="360" spans="1:11" x14ac:dyDescent="0.25">
      <c r="A360" t="str">
        <f t="shared" si="165"/>
        <v>b</v>
      </c>
      <c r="B360" s="5"/>
      <c r="C360" s="6" t="s">
        <v>18</v>
      </c>
      <c r="D360" s="7">
        <f t="shared" si="174"/>
        <v>0</v>
      </c>
      <c r="E360" s="7">
        <v>0</v>
      </c>
      <c r="F360" s="7">
        <v>0</v>
      </c>
      <c r="G360" s="7">
        <v>0</v>
      </c>
      <c r="H360" s="7">
        <v>0</v>
      </c>
      <c r="I360" s="7">
        <f t="shared" si="166"/>
        <v>0</v>
      </c>
      <c r="J360" s="7">
        <f t="shared" si="167"/>
        <v>0</v>
      </c>
      <c r="K360" s="7" t="str">
        <f>'დამტკ. ნაერთი'!K360</f>
        <v>სააგენტო</v>
      </c>
    </row>
    <row r="361" spans="1:11" x14ac:dyDescent="0.25">
      <c r="A361" t="str">
        <f t="shared" si="165"/>
        <v>b</v>
      </c>
      <c r="B361" s="5"/>
      <c r="C361" s="6" t="s">
        <v>19</v>
      </c>
      <c r="D361" s="7">
        <f t="shared" si="174"/>
        <v>0</v>
      </c>
      <c r="E361" s="7">
        <v>0</v>
      </c>
      <c r="F361" s="7">
        <v>0</v>
      </c>
      <c r="G361" s="7">
        <v>0</v>
      </c>
      <c r="H361" s="7">
        <v>0</v>
      </c>
      <c r="I361" s="7">
        <f t="shared" si="166"/>
        <v>0</v>
      </c>
      <c r="J361" s="7">
        <f t="shared" si="167"/>
        <v>0</v>
      </c>
      <c r="K361" s="7" t="str">
        <f>'დამტკ. ნაერთი'!K361</f>
        <v>სააგენტო</v>
      </c>
    </row>
    <row r="362" spans="1:11" ht="15.75" thickBot="1" x14ac:dyDescent="0.3">
      <c r="A362" t="str">
        <f t="shared" si="165"/>
        <v>b</v>
      </c>
      <c r="B362" s="11"/>
      <c r="C362" s="12" t="s">
        <v>20</v>
      </c>
      <c r="D362" s="13">
        <f t="shared" si="174"/>
        <v>0</v>
      </c>
      <c r="E362" s="13">
        <v>0</v>
      </c>
      <c r="F362" s="13">
        <v>0</v>
      </c>
      <c r="G362" s="13">
        <v>0</v>
      </c>
      <c r="H362" s="13">
        <v>0</v>
      </c>
      <c r="I362" s="13">
        <f t="shared" si="166"/>
        <v>0</v>
      </c>
      <c r="J362" s="13">
        <f t="shared" si="167"/>
        <v>0</v>
      </c>
      <c r="K362" s="13" t="str">
        <f>'დამტკ. ნაერთი'!K362</f>
        <v>სააგენტო</v>
      </c>
    </row>
    <row r="363" spans="1:11" ht="32.25" customHeight="1" thickTop="1" thickBot="1" x14ac:dyDescent="0.3">
      <c r="A363" t="str">
        <f t="shared" si="165"/>
        <v>a</v>
      </c>
      <c r="B363" s="3" t="s">
        <v>77</v>
      </c>
      <c r="C363" s="4" t="s">
        <v>78</v>
      </c>
      <c r="D363" s="4">
        <f t="shared" si="174"/>
        <v>4500000</v>
      </c>
      <c r="E363" s="4">
        <f>SUM(E364,E372,E373,E374)</f>
        <v>1125000</v>
      </c>
      <c r="F363" s="4">
        <f t="shared" ref="F363" si="187">SUM(F364,F372,F373,F374)</f>
        <v>1125000</v>
      </c>
      <c r="G363" s="4">
        <f t="shared" ref="G363" si="188">SUM(G364,G372,G373,G374)</f>
        <v>1125000</v>
      </c>
      <c r="H363" s="4">
        <f t="shared" ref="H363" si="189">SUM(H364,H372,H373,H374)</f>
        <v>1125000</v>
      </c>
      <c r="I363" s="4">
        <f t="shared" si="166"/>
        <v>2250000</v>
      </c>
      <c r="J363" s="4">
        <f t="shared" si="167"/>
        <v>3375000</v>
      </c>
      <c r="K363" s="4" t="str">
        <f>'დამტკ. ნაერთი'!K363</f>
        <v>სააგენტო</v>
      </c>
    </row>
    <row r="364" spans="1:11" ht="15.75" thickTop="1" x14ac:dyDescent="0.25">
      <c r="A364" t="str">
        <f t="shared" si="165"/>
        <v>a</v>
      </c>
      <c r="B364" s="5"/>
      <c r="C364" s="6" t="s">
        <v>10</v>
      </c>
      <c r="D364" s="7">
        <f t="shared" si="174"/>
        <v>4500000</v>
      </c>
      <c r="E364" s="7">
        <f>SUM(E365:E371)</f>
        <v>1125000</v>
      </c>
      <c r="F364" s="7">
        <f t="shared" ref="F364" si="190">SUM(F365:F371)</f>
        <v>1125000</v>
      </c>
      <c r="G364" s="7">
        <f t="shared" ref="G364" si="191">SUM(G365:G371)</f>
        <v>1125000</v>
      </c>
      <c r="H364" s="7">
        <f t="shared" ref="H364" si="192">SUM(H365:H371)</f>
        <v>1125000</v>
      </c>
      <c r="I364" s="7">
        <f t="shared" si="166"/>
        <v>2250000</v>
      </c>
      <c r="J364" s="7">
        <f t="shared" si="167"/>
        <v>3375000</v>
      </c>
      <c r="K364" s="7" t="str">
        <f>'დამტკ. ნაერთი'!K364</f>
        <v>სააგენტო</v>
      </c>
    </row>
    <row r="365" spans="1:11" x14ac:dyDescent="0.25">
      <c r="A365" t="str">
        <f t="shared" si="165"/>
        <v>b</v>
      </c>
      <c r="B365" s="8"/>
      <c r="C365" s="9" t="s">
        <v>11</v>
      </c>
      <c r="D365" s="10">
        <f t="shared" si="174"/>
        <v>0</v>
      </c>
      <c r="E365" s="10">
        <v>0</v>
      </c>
      <c r="F365" s="10">
        <v>0</v>
      </c>
      <c r="G365" s="10">
        <v>0</v>
      </c>
      <c r="H365" s="10">
        <v>0</v>
      </c>
      <c r="I365" s="10">
        <f t="shared" si="166"/>
        <v>0</v>
      </c>
      <c r="J365" s="10">
        <f t="shared" si="167"/>
        <v>0</v>
      </c>
      <c r="K365" s="10" t="str">
        <f>'დამტკ. ნაერთი'!K365</f>
        <v>სააგენტო</v>
      </c>
    </row>
    <row r="366" spans="1:11" x14ac:dyDescent="0.25">
      <c r="A366" t="str">
        <f t="shared" si="165"/>
        <v>b</v>
      </c>
      <c r="B366" s="8"/>
      <c r="C366" s="9" t="s">
        <v>12</v>
      </c>
      <c r="D366" s="10">
        <f t="shared" si="174"/>
        <v>0</v>
      </c>
      <c r="E366" s="10">
        <v>0</v>
      </c>
      <c r="F366" s="10">
        <v>0</v>
      </c>
      <c r="G366" s="10">
        <v>0</v>
      </c>
      <c r="H366" s="10">
        <v>0</v>
      </c>
      <c r="I366" s="10">
        <f t="shared" si="166"/>
        <v>0</v>
      </c>
      <c r="J366" s="10">
        <f t="shared" si="167"/>
        <v>0</v>
      </c>
      <c r="K366" s="10" t="str">
        <f>'დამტკ. ნაერთი'!K366</f>
        <v>სააგენტო</v>
      </c>
    </row>
    <row r="367" spans="1:11" x14ac:dyDescent="0.25">
      <c r="A367" t="str">
        <f t="shared" si="165"/>
        <v>b</v>
      </c>
      <c r="B367" s="8"/>
      <c r="C367" s="9" t="s">
        <v>13</v>
      </c>
      <c r="D367" s="10">
        <f t="shared" si="174"/>
        <v>0</v>
      </c>
      <c r="E367" s="10">
        <v>0</v>
      </c>
      <c r="F367" s="10">
        <v>0</v>
      </c>
      <c r="G367" s="10">
        <v>0</v>
      </c>
      <c r="H367" s="10">
        <v>0</v>
      </c>
      <c r="I367" s="10">
        <f t="shared" si="166"/>
        <v>0</v>
      </c>
      <c r="J367" s="10">
        <f t="shared" si="167"/>
        <v>0</v>
      </c>
      <c r="K367" s="10" t="str">
        <f>'დამტკ. ნაერთი'!K367</f>
        <v>სააგენტო</v>
      </c>
    </row>
    <row r="368" spans="1:11" x14ac:dyDescent="0.25">
      <c r="A368" t="str">
        <f t="shared" si="165"/>
        <v>b</v>
      </c>
      <c r="B368" s="8"/>
      <c r="C368" s="9" t="s">
        <v>14</v>
      </c>
      <c r="D368" s="10">
        <f t="shared" si="174"/>
        <v>0</v>
      </c>
      <c r="E368" s="10">
        <v>0</v>
      </c>
      <c r="F368" s="10">
        <v>0</v>
      </c>
      <c r="G368" s="10">
        <v>0</v>
      </c>
      <c r="H368" s="10">
        <v>0</v>
      </c>
      <c r="I368" s="10">
        <f t="shared" si="166"/>
        <v>0</v>
      </c>
      <c r="J368" s="10">
        <f t="shared" si="167"/>
        <v>0</v>
      </c>
      <c r="K368" s="10" t="str">
        <f>'დამტკ. ნაერთი'!K368</f>
        <v>სააგენტო</v>
      </c>
    </row>
    <row r="369" spans="1:11" x14ac:dyDescent="0.25">
      <c r="A369" t="str">
        <f t="shared" si="165"/>
        <v>b</v>
      </c>
      <c r="B369" s="8"/>
      <c r="C369" s="9" t="s">
        <v>15</v>
      </c>
      <c r="D369" s="10">
        <f t="shared" si="174"/>
        <v>0</v>
      </c>
      <c r="E369" s="10">
        <v>0</v>
      </c>
      <c r="F369" s="10">
        <v>0</v>
      </c>
      <c r="G369" s="10">
        <v>0</v>
      </c>
      <c r="H369" s="10">
        <v>0</v>
      </c>
      <c r="I369" s="10">
        <f t="shared" si="166"/>
        <v>0</v>
      </c>
      <c r="J369" s="10">
        <f t="shared" si="167"/>
        <v>0</v>
      </c>
      <c r="K369" s="10" t="str">
        <f>'დამტკ. ნაერთი'!K369</f>
        <v>სააგენტო</v>
      </c>
    </row>
    <row r="370" spans="1:11" x14ac:dyDescent="0.25">
      <c r="A370" t="str">
        <f t="shared" si="165"/>
        <v>a</v>
      </c>
      <c r="B370" s="8"/>
      <c r="C370" s="9" t="s">
        <v>16</v>
      </c>
      <c r="D370" s="10">
        <f t="shared" si="174"/>
        <v>4500000</v>
      </c>
      <c r="E370" s="10">
        <v>1125000</v>
      </c>
      <c r="F370" s="10">
        <v>1125000</v>
      </c>
      <c r="G370" s="10">
        <v>1125000</v>
      </c>
      <c r="H370" s="10">
        <v>1125000</v>
      </c>
      <c r="I370" s="10">
        <f t="shared" si="166"/>
        <v>2250000</v>
      </c>
      <c r="J370" s="10">
        <f t="shared" si="167"/>
        <v>3375000</v>
      </c>
      <c r="K370" s="10" t="str">
        <f>'დამტკ. ნაერთი'!K370</f>
        <v>სააგენტო</v>
      </c>
    </row>
    <row r="371" spans="1:11" x14ac:dyDescent="0.25">
      <c r="A371" t="str">
        <f t="shared" si="165"/>
        <v>b</v>
      </c>
      <c r="B371" s="8"/>
      <c r="C371" s="9" t="s">
        <v>17</v>
      </c>
      <c r="D371" s="10">
        <f t="shared" si="174"/>
        <v>0</v>
      </c>
      <c r="E371" s="10">
        <v>0</v>
      </c>
      <c r="F371" s="10">
        <v>0</v>
      </c>
      <c r="G371" s="10">
        <v>0</v>
      </c>
      <c r="H371" s="10">
        <v>0</v>
      </c>
      <c r="I371" s="10">
        <f t="shared" si="166"/>
        <v>0</v>
      </c>
      <c r="J371" s="10">
        <f t="shared" si="167"/>
        <v>0</v>
      </c>
      <c r="K371" s="10" t="str">
        <f>'დამტკ. ნაერთი'!K371</f>
        <v>სააგენტო</v>
      </c>
    </row>
    <row r="372" spans="1:11" x14ac:dyDescent="0.25">
      <c r="A372" t="str">
        <f t="shared" si="165"/>
        <v>b</v>
      </c>
      <c r="B372" s="5"/>
      <c r="C372" s="6" t="s">
        <v>18</v>
      </c>
      <c r="D372" s="7">
        <f t="shared" si="174"/>
        <v>0</v>
      </c>
      <c r="E372" s="7">
        <v>0</v>
      </c>
      <c r="F372" s="7">
        <v>0</v>
      </c>
      <c r="G372" s="7">
        <v>0</v>
      </c>
      <c r="H372" s="7">
        <v>0</v>
      </c>
      <c r="I372" s="7">
        <f t="shared" si="166"/>
        <v>0</v>
      </c>
      <c r="J372" s="7">
        <f t="shared" si="167"/>
        <v>0</v>
      </c>
      <c r="K372" s="7" t="str">
        <f>'დამტკ. ნაერთი'!K372</f>
        <v>სააგენტო</v>
      </c>
    </row>
    <row r="373" spans="1:11" x14ac:dyDescent="0.25">
      <c r="A373" t="str">
        <f t="shared" si="165"/>
        <v>b</v>
      </c>
      <c r="B373" s="5"/>
      <c r="C373" s="6" t="s">
        <v>19</v>
      </c>
      <c r="D373" s="7">
        <f t="shared" si="174"/>
        <v>0</v>
      </c>
      <c r="E373" s="7">
        <v>0</v>
      </c>
      <c r="F373" s="7">
        <v>0</v>
      </c>
      <c r="G373" s="7">
        <v>0</v>
      </c>
      <c r="H373" s="7">
        <v>0</v>
      </c>
      <c r="I373" s="7">
        <f t="shared" si="166"/>
        <v>0</v>
      </c>
      <c r="J373" s="7">
        <f t="shared" si="167"/>
        <v>0</v>
      </c>
      <c r="K373" s="7" t="str">
        <f>'დამტკ. ნაერთი'!K373</f>
        <v>სააგენტო</v>
      </c>
    </row>
    <row r="374" spans="1:11" ht="15.75" thickBot="1" x14ac:dyDescent="0.3">
      <c r="A374" t="str">
        <f t="shared" si="165"/>
        <v>b</v>
      </c>
      <c r="B374" s="11"/>
      <c r="C374" s="12" t="s">
        <v>20</v>
      </c>
      <c r="D374" s="13">
        <f t="shared" si="174"/>
        <v>0</v>
      </c>
      <c r="E374" s="13">
        <v>0</v>
      </c>
      <c r="F374" s="13">
        <v>0</v>
      </c>
      <c r="G374" s="13">
        <v>0</v>
      </c>
      <c r="H374" s="13">
        <v>0</v>
      </c>
      <c r="I374" s="13">
        <f t="shared" si="166"/>
        <v>0</v>
      </c>
      <c r="J374" s="13">
        <f t="shared" si="167"/>
        <v>0</v>
      </c>
      <c r="K374" s="13" t="str">
        <f>'დამტკ. ნაერთი'!K374</f>
        <v>სააგენტო</v>
      </c>
    </row>
    <row r="375" spans="1:11" ht="31.5" thickTop="1" thickBot="1" x14ac:dyDescent="0.3">
      <c r="A375" t="str">
        <f t="shared" si="165"/>
        <v>a</v>
      </c>
      <c r="B375" s="3" t="s">
        <v>79</v>
      </c>
      <c r="C375" s="15" t="s">
        <v>80</v>
      </c>
      <c r="D375" s="4">
        <f t="shared" si="174"/>
        <v>2250000</v>
      </c>
      <c r="E375" s="4">
        <f>SUM(E376,E384,E385,E386)</f>
        <v>541000</v>
      </c>
      <c r="F375" s="4">
        <f t="shared" ref="F375" si="193">SUM(F376,F384,F385,F386)</f>
        <v>569000</v>
      </c>
      <c r="G375" s="4">
        <f t="shared" ref="G375" si="194">SUM(G376,G384,G385,G386)</f>
        <v>570000</v>
      </c>
      <c r="H375" s="4">
        <f t="shared" ref="H375" si="195">SUM(H376,H384,H385,H386)</f>
        <v>570000</v>
      </c>
      <c r="I375" s="4">
        <f t="shared" si="166"/>
        <v>1110000</v>
      </c>
      <c r="J375" s="4">
        <f t="shared" si="167"/>
        <v>1680000</v>
      </c>
      <c r="K375" s="4" t="str">
        <f>'დამტკ. ნაერთი'!K375</f>
        <v>სააგენტო</v>
      </c>
    </row>
    <row r="376" spans="1:11" ht="15.75" thickTop="1" x14ac:dyDescent="0.25">
      <c r="A376" t="str">
        <f t="shared" si="165"/>
        <v>a</v>
      </c>
      <c r="B376" s="5"/>
      <c r="C376" s="6" t="s">
        <v>10</v>
      </c>
      <c r="D376" s="7">
        <f t="shared" si="174"/>
        <v>2250000</v>
      </c>
      <c r="E376" s="7">
        <f>SUM(E377:E383)</f>
        <v>541000</v>
      </c>
      <c r="F376" s="7">
        <f t="shared" ref="F376" si="196">SUM(F377:F383)</f>
        <v>569000</v>
      </c>
      <c r="G376" s="7">
        <f t="shared" ref="G376" si="197">SUM(G377:G383)</f>
        <v>570000</v>
      </c>
      <c r="H376" s="7">
        <f t="shared" ref="H376" si="198">SUM(H377:H383)</f>
        <v>570000</v>
      </c>
      <c r="I376" s="7">
        <f t="shared" si="166"/>
        <v>1110000</v>
      </c>
      <c r="J376" s="7">
        <f t="shared" si="167"/>
        <v>1680000</v>
      </c>
      <c r="K376" s="7" t="str">
        <f>'დამტკ. ნაერთი'!K376</f>
        <v>სააგენტო</v>
      </c>
    </row>
    <row r="377" spans="1:11" x14ac:dyDescent="0.25">
      <c r="A377" t="str">
        <f t="shared" si="165"/>
        <v>b</v>
      </c>
      <c r="B377" s="8"/>
      <c r="C377" s="9" t="s">
        <v>11</v>
      </c>
      <c r="D377" s="10">
        <f t="shared" si="174"/>
        <v>0</v>
      </c>
      <c r="E377" s="10">
        <v>0</v>
      </c>
      <c r="F377" s="10">
        <v>0</v>
      </c>
      <c r="G377" s="10">
        <v>0</v>
      </c>
      <c r="H377" s="10">
        <v>0</v>
      </c>
      <c r="I377" s="10">
        <f t="shared" si="166"/>
        <v>0</v>
      </c>
      <c r="J377" s="10">
        <f t="shared" si="167"/>
        <v>0</v>
      </c>
      <c r="K377" s="10" t="str">
        <f>'დამტკ. ნაერთი'!K377</f>
        <v>სააგენტო</v>
      </c>
    </row>
    <row r="378" spans="1:11" x14ac:dyDescent="0.25">
      <c r="A378" t="str">
        <f t="shared" si="165"/>
        <v>b</v>
      </c>
      <c r="B378" s="8"/>
      <c r="C378" s="9" t="s">
        <v>12</v>
      </c>
      <c r="D378" s="10">
        <f t="shared" si="174"/>
        <v>0</v>
      </c>
      <c r="E378" s="10">
        <v>0</v>
      </c>
      <c r="F378" s="10">
        <v>0</v>
      </c>
      <c r="G378" s="10">
        <v>0</v>
      </c>
      <c r="H378" s="10">
        <v>0</v>
      </c>
      <c r="I378" s="10">
        <f t="shared" si="166"/>
        <v>0</v>
      </c>
      <c r="J378" s="10">
        <f t="shared" si="167"/>
        <v>0</v>
      </c>
      <c r="K378" s="10" t="str">
        <f>'დამტკ. ნაერთი'!K378</f>
        <v>სააგენტო</v>
      </c>
    </row>
    <row r="379" spans="1:11" x14ac:dyDescent="0.25">
      <c r="A379" t="str">
        <f t="shared" si="165"/>
        <v>b</v>
      </c>
      <c r="B379" s="8"/>
      <c r="C379" s="9" t="s">
        <v>13</v>
      </c>
      <c r="D379" s="10">
        <f t="shared" si="174"/>
        <v>0</v>
      </c>
      <c r="E379" s="10">
        <v>0</v>
      </c>
      <c r="F379" s="10">
        <v>0</v>
      </c>
      <c r="G379" s="10">
        <v>0</v>
      </c>
      <c r="H379" s="10">
        <v>0</v>
      </c>
      <c r="I379" s="10">
        <f t="shared" si="166"/>
        <v>0</v>
      </c>
      <c r="J379" s="10">
        <f t="shared" si="167"/>
        <v>0</v>
      </c>
      <c r="K379" s="10" t="str">
        <f>'დამტკ. ნაერთი'!K379</f>
        <v>სააგენტო</v>
      </c>
    </row>
    <row r="380" spans="1:11" x14ac:dyDescent="0.25">
      <c r="A380" t="str">
        <f t="shared" si="165"/>
        <v>b</v>
      </c>
      <c r="B380" s="8"/>
      <c r="C380" s="9" t="s">
        <v>14</v>
      </c>
      <c r="D380" s="10">
        <f t="shared" si="174"/>
        <v>0</v>
      </c>
      <c r="E380" s="10">
        <v>0</v>
      </c>
      <c r="F380" s="10">
        <v>0</v>
      </c>
      <c r="G380" s="10">
        <v>0</v>
      </c>
      <c r="H380" s="10">
        <v>0</v>
      </c>
      <c r="I380" s="10">
        <f t="shared" si="166"/>
        <v>0</v>
      </c>
      <c r="J380" s="10">
        <f t="shared" si="167"/>
        <v>0</v>
      </c>
      <c r="K380" s="10" t="str">
        <f>'დამტკ. ნაერთი'!K380</f>
        <v>სააგენტო</v>
      </c>
    </row>
    <row r="381" spans="1:11" x14ac:dyDescent="0.25">
      <c r="A381" t="str">
        <f t="shared" si="165"/>
        <v>b</v>
      </c>
      <c r="B381" s="8"/>
      <c r="C381" s="9" t="s">
        <v>15</v>
      </c>
      <c r="D381" s="10">
        <f t="shared" si="174"/>
        <v>0</v>
      </c>
      <c r="E381" s="10">
        <v>0</v>
      </c>
      <c r="F381" s="10">
        <v>0</v>
      </c>
      <c r="G381" s="10">
        <v>0</v>
      </c>
      <c r="H381" s="10">
        <v>0</v>
      </c>
      <c r="I381" s="10">
        <f t="shared" si="166"/>
        <v>0</v>
      </c>
      <c r="J381" s="10">
        <f t="shared" si="167"/>
        <v>0</v>
      </c>
      <c r="K381" s="10" t="str">
        <f>'დამტკ. ნაერთი'!K381</f>
        <v>სააგენტო</v>
      </c>
    </row>
    <row r="382" spans="1:11" x14ac:dyDescent="0.25">
      <c r="A382" t="str">
        <f t="shared" si="165"/>
        <v>b</v>
      </c>
      <c r="B382" s="8"/>
      <c r="C382" s="9" t="s">
        <v>16</v>
      </c>
      <c r="D382" s="10">
        <f t="shared" si="174"/>
        <v>0</v>
      </c>
      <c r="E382" s="10">
        <v>0</v>
      </c>
      <c r="F382" s="10">
        <v>0</v>
      </c>
      <c r="G382" s="10">
        <v>0</v>
      </c>
      <c r="H382" s="10">
        <v>0</v>
      </c>
      <c r="I382" s="10">
        <f t="shared" si="166"/>
        <v>0</v>
      </c>
      <c r="J382" s="10">
        <f t="shared" si="167"/>
        <v>0</v>
      </c>
      <c r="K382" s="10" t="str">
        <f>'დამტკ. ნაერთი'!K382</f>
        <v>სააგენტო</v>
      </c>
    </row>
    <row r="383" spans="1:11" x14ac:dyDescent="0.25">
      <c r="A383" t="str">
        <f t="shared" si="165"/>
        <v>a</v>
      </c>
      <c r="B383" s="8"/>
      <c r="C383" s="9" t="s">
        <v>17</v>
      </c>
      <c r="D383" s="10">
        <f t="shared" si="174"/>
        <v>2250000</v>
      </c>
      <c r="E383" s="10">
        <v>541000</v>
      </c>
      <c r="F383" s="10">
        <v>569000</v>
      </c>
      <c r="G383" s="10">
        <v>570000</v>
      </c>
      <c r="H383" s="10">
        <v>570000</v>
      </c>
      <c r="I383" s="10">
        <f t="shared" si="166"/>
        <v>1110000</v>
      </c>
      <c r="J383" s="10">
        <f t="shared" si="167"/>
        <v>1680000</v>
      </c>
      <c r="K383" s="10" t="str">
        <f>'დამტკ. ნაერთი'!K383</f>
        <v>სააგენტო</v>
      </c>
    </row>
    <row r="384" spans="1:11" x14ac:dyDescent="0.25">
      <c r="A384" t="str">
        <f t="shared" si="165"/>
        <v>b</v>
      </c>
      <c r="B384" s="5"/>
      <c r="C384" s="6" t="s">
        <v>18</v>
      </c>
      <c r="D384" s="7">
        <f t="shared" si="174"/>
        <v>0</v>
      </c>
      <c r="E384" s="7">
        <v>0</v>
      </c>
      <c r="F384" s="7">
        <v>0</v>
      </c>
      <c r="G384" s="7">
        <v>0</v>
      </c>
      <c r="H384" s="7">
        <v>0</v>
      </c>
      <c r="I384" s="7">
        <f t="shared" si="166"/>
        <v>0</v>
      </c>
      <c r="J384" s="7">
        <f t="shared" si="167"/>
        <v>0</v>
      </c>
      <c r="K384" s="7" t="str">
        <f>'დამტკ. ნაერთი'!K384</f>
        <v>სააგენტო</v>
      </c>
    </row>
    <row r="385" spans="1:11" x14ac:dyDescent="0.25">
      <c r="A385" t="str">
        <f t="shared" si="165"/>
        <v>b</v>
      </c>
      <c r="B385" s="5"/>
      <c r="C385" s="6" t="s">
        <v>19</v>
      </c>
      <c r="D385" s="7">
        <f t="shared" si="174"/>
        <v>0</v>
      </c>
      <c r="E385" s="7">
        <v>0</v>
      </c>
      <c r="F385" s="7">
        <v>0</v>
      </c>
      <c r="G385" s="7">
        <v>0</v>
      </c>
      <c r="H385" s="7">
        <v>0</v>
      </c>
      <c r="I385" s="7">
        <f t="shared" si="166"/>
        <v>0</v>
      </c>
      <c r="J385" s="7">
        <f t="shared" si="167"/>
        <v>0</v>
      </c>
      <c r="K385" s="7" t="str">
        <f>'დამტკ. ნაერთი'!K385</f>
        <v>სააგენტო</v>
      </c>
    </row>
    <row r="386" spans="1:11" ht="15.75" thickBot="1" x14ac:dyDescent="0.3">
      <c r="A386" t="str">
        <f t="shared" si="165"/>
        <v>b</v>
      </c>
      <c r="B386" s="11"/>
      <c r="C386" s="12" t="s">
        <v>20</v>
      </c>
      <c r="D386" s="13">
        <f t="shared" si="174"/>
        <v>0</v>
      </c>
      <c r="E386" s="13">
        <v>0</v>
      </c>
      <c r="F386" s="13">
        <v>0</v>
      </c>
      <c r="G386" s="13">
        <v>0</v>
      </c>
      <c r="H386" s="13">
        <v>0</v>
      </c>
      <c r="I386" s="13">
        <f t="shared" si="166"/>
        <v>0</v>
      </c>
      <c r="J386" s="13">
        <f t="shared" si="167"/>
        <v>0</v>
      </c>
      <c r="K386" s="13" t="str">
        <f>'დამტკ. ნაერთი'!K386</f>
        <v>სააგენტო</v>
      </c>
    </row>
    <row r="387" spans="1:11" ht="31.5" thickTop="1" thickBot="1" x14ac:dyDescent="0.3">
      <c r="A387" t="str">
        <f t="shared" si="165"/>
        <v>a</v>
      </c>
      <c r="B387" s="3" t="s">
        <v>81</v>
      </c>
      <c r="C387" s="15" t="s">
        <v>82</v>
      </c>
      <c r="D387" s="4">
        <f t="shared" si="174"/>
        <v>60000</v>
      </c>
      <c r="E387" s="4">
        <f>SUM(E388,E396,E397,E398)</f>
        <v>15000</v>
      </c>
      <c r="F387" s="4">
        <f t="shared" ref="F387" si="199">SUM(F388,F396,F397,F398)</f>
        <v>15000</v>
      </c>
      <c r="G387" s="4">
        <f t="shared" ref="G387" si="200">SUM(G388,G396,G397,G398)</f>
        <v>15000</v>
      </c>
      <c r="H387" s="4">
        <f t="shared" ref="H387" si="201">SUM(H388,H396,H397,H398)</f>
        <v>15000</v>
      </c>
      <c r="I387" s="4">
        <f t="shared" si="166"/>
        <v>30000</v>
      </c>
      <c r="J387" s="4">
        <f t="shared" si="167"/>
        <v>45000</v>
      </c>
      <c r="K387" s="4" t="str">
        <f>'დამტკ. ნაერთი'!K387</f>
        <v>სააგენტო</v>
      </c>
    </row>
    <row r="388" spans="1:11" ht="15.75" thickTop="1" x14ac:dyDescent="0.25">
      <c r="A388" t="str">
        <f t="shared" ref="A388:A451" si="202">IF(OR(D388&lt;&gt;0,E388&lt;&gt;0,F388&lt;&gt;0,G388&lt;&gt;0,H388&lt;&gt;0,),"a","b")</f>
        <v>a</v>
      </c>
      <c r="B388" s="5"/>
      <c r="C388" s="6" t="s">
        <v>10</v>
      </c>
      <c r="D388" s="7">
        <f t="shared" si="174"/>
        <v>60000</v>
      </c>
      <c r="E388" s="7">
        <f>SUM(E389:E395)</f>
        <v>15000</v>
      </c>
      <c r="F388" s="7">
        <f t="shared" ref="F388" si="203">SUM(F389:F395)</f>
        <v>15000</v>
      </c>
      <c r="G388" s="7">
        <f t="shared" ref="G388" si="204">SUM(G389:G395)</f>
        <v>15000</v>
      </c>
      <c r="H388" s="7">
        <f t="shared" ref="H388" si="205">SUM(H389:H395)</f>
        <v>15000</v>
      </c>
      <c r="I388" s="7">
        <f t="shared" ref="I388:I451" si="206">SUM(E388,F388)</f>
        <v>30000</v>
      </c>
      <c r="J388" s="7">
        <f t="shared" ref="J388:J451" si="207">SUM(E388,F388,G388)</f>
        <v>45000</v>
      </c>
      <c r="K388" s="7" t="str">
        <f>'დამტკ. ნაერთი'!K388</f>
        <v>სააგენტო</v>
      </c>
    </row>
    <row r="389" spans="1:11" x14ac:dyDescent="0.25">
      <c r="A389" t="str">
        <f t="shared" si="202"/>
        <v>b</v>
      </c>
      <c r="B389" s="8"/>
      <c r="C389" s="9" t="s">
        <v>11</v>
      </c>
      <c r="D389" s="10">
        <f t="shared" si="174"/>
        <v>0</v>
      </c>
      <c r="E389" s="10">
        <v>0</v>
      </c>
      <c r="F389" s="10">
        <v>0</v>
      </c>
      <c r="G389" s="10">
        <v>0</v>
      </c>
      <c r="H389" s="10">
        <v>0</v>
      </c>
      <c r="I389" s="10">
        <f t="shared" si="206"/>
        <v>0</v>
      </c>
      <c r="J389" s="10">
        <f t="shared" si="207"/>
        <v>0</v>
      </c>
      <c r="K389" s="10" t="str">
        <f>'დამტკ. ნაერთი'!K389</f>
        <v>სააგენტო</v>
      </c>
    </row>
    <row r="390" spans="1:11" x14ac:dyDescent="0.25">
      <c r="A390" t="str">
        <f t="shared" si="202"/>
        <v>b</v>
      </c>
      <c r="B390" s="8"/>
      <c r="C390" s="9" t="s">
        <v>12</v>
      </c>
      <c r="D390" s="10">
        <f t="shared" si="174"/>
        <v>0</v>
      </c>
      <c r="E390" s="10">
        <v>0</v>
      </c>
      <c r="F390" s="10">
        <v>0</v>
      </c>
      <c r="G390" s="10">
        <v>0</v>
      </c>
      <c r="H390" s="10">
        <v>0</v>
      </c>
      <c r="I390" s="10">
        <f t="shared" si="206"/>
        <v>0</v>
      </c>
      <c r="J390" s="10">
        <f t="shared" si="207"/>
        <v>0</v>
      </c>
      <c r="K390" s="10" t="str">
        <f>'დამტკ. ნაერთი'!K390</f>
        <v>სააგენტო</v>
      </c>
    </row>
    <row r="391" spans="1:11" x14ac:dyDescent="0.25">
      <c r="A391" t="str">
        <f t="shared" si="202"/>
        <v>b</v>
      </c>
      <c r="B391" s="8"/>
      <c r="C391" s="9" t="s">
        <v>13</v>
      </c>
      <c r="D391" s="10">
        <f t="shared" si="174"/>
        <v>0</v>
      </c>
      <c r="E391" s="10">
        <v>0</v>
      </c>
      <c r="F391" s="10">
        <v>0</v>
      </c>
      <c r="G391" s="10">
        <v>0</v>
      </c>
      <c r="H391" s="10">
        <v>0</v>
      </c>
      <c r="I391" s="10">
        <f t="shared" si="206"/>
        <v>0</v>
      </c>
      <c r="J391" s="10">
        <f t="shared" si="207"/>
        <v>0</v>
      </c>
      <c r="K391" s="10" t="str">
        <f>'დამტკ. ნაერთი'!K391</f>
        <v>სააგენტო</v>
      </c>
    </row>
    <row r="392" spans="1:11" x14ac:dyDescent="0.25">
      <c r="A392" t="str">
        <f t="shared" si="202"/>
        <v>b</v>
      </c>
      <c r="B392" s="8"/>
      <c r="C392" s="9" t="s">
        <v>14</v>
      </c>
      <c r="D392" s="10">
        <f t="shared" si="174"/>
        <v>0</v>
      </c>
      <c r="E392" s="10">
        <v>0</v>
      </c>
      <c r="F392" s="10">
        <v>0</v>
      </c>
      <c r="G392" s="10">
        <v>0</v>
      </c>
      <c r="H392" s="10">
        <v>0</v>
      </c>
      <c r="I392" s="10">
        <f t="shared" si="206"/>
        <v>0</v>
      </c>
      <c r="J392" s="10">
        <f t="shared" si="207"/>
        <v>0</v>
      </c>
      <c r="K392" s="10" t="str">
        <f>'დამტკ. ნაერთი'!K392</f>
        <v>სააგენტო</v>
      </c>
    </row>
    <row r="393" spans="1:11" x14ac:dyDescent="0.25">
      <c r="A393" t="str">
        <f t="shared" si="202"/>
        <v>b</v>
      </c>
      <c r="B393" s="8"/>
      <c r="C393" s="9" t="s">
        <v>15</v>
      </c>
      <c r="D393" s="10">
        <f t="shared" si="174"/>
        <v>0</v>
      </c>
      <c r="E393" s="10">
        <v>0</v>
      </c>
      <c r="F393" s="10">
        <v>0</v>
      </c>
      <c r="G393" s="10">
        <v>0</v>
      </c>
      <c r="H393" s="10">
        <v>0</v>
      </c>
      <c r="I393" s="10">
        <f t="shared" si="206"/>
        <v>0</v>
      </c>
      <c r="J393" s="10">
        <f t="shared" si="207"/>
        <v>0</v>
      </c>
      <c r="K393" s="10" t="str">
        <f>'დამტკ. ნაერთი'!K393</f>
        <v>სააგენტო</v>
      </c>
    </row>
    <row r="394" spans="1:11" x14ac:dyDescent="0.25">
      <c r="A394" t="str">
        <f t="shared" si="202"/>
        <v>a</v>
      </c>
      <c r="B394" s="8"/>
      <c r="C394" s="9" t="s">
        <v>16</v>
      </c>
      <c r="D394" s="10">
        <f t="shared" si="174"/>
        <v>60000</v>
      </c>
      <c r="E394" s="10">
        <v>15000</v>
      </c>
      <c r="F394" s="10">
        <v>15000</v>
      </c>
      <c r="G394" s="10">
        <v>15000</v>
      </c>
      <c r="H394" s="10">
        <v>15000</v>
      </c>
      <c r="I394" s="10">
        <f t="shared" si="206"/>
        <v>30000</v>
      </c>
      <c r="J394" s="10">
        <f t="shared" si="207"/>
        <v>45000</v>
      </c>
      <c r="K394" s="10" t="str">
        <f>'დამტკ. ნაერთი'!K394</f>
        <v>სააგენტო</v>
      </c>
    </row>
    <row r="395" spans="1:11" x14ac:dyDescent="0.25">
      <c r="A395" t="str">
        <f t="shared" si="202"/>
        <v>b</v>
      </c>
      <c r="B395" s="8"/>
      <c r="C395" s="9" t="s">
        <v>17</v>
      </c>
      <c r="D395" s="10">
        <f t="shared" si="174"/>
        <v>0</v>
      </c>
      <c r="E395" s="10">
        <v>0</v>
      </c>
      <c r="F395" s="10">
        <v>0</v>
      </c>
      <c r="G395" s="10">
        <v>0</v>
      </c>
      <c r="H395" s="10">
        <v>0</v>
      </c>
      <c r="I395" s="10">
        <f t="shared" si="206"/>
        <v>0</v>
      </c>
      <c r="J395" s="10">
        <f t="shared" si="207"/>
        <v>0</v>
      </c>
      <c r="K395" s="10" t="str">
        <f>'დამტკ. ნაერთი'!K395</f>
        <v>სააგენტო</v>
      </c>
    </row>
    <row r="396" spans="1:11" x14ac:dyDescent="0.25">
      <c r="A396" t="str">
        <f t="shared" si="202"/>
        <v>b</v>
      </c>
      <c r="B396" s="5"/>
      <c r="C396" s="6" t="s">
        <v>18</v>
      </c>
      <c r="D396" s="7">
        <f t="shared" si="174"/>
        <v>0</v>
      </c>
      <c r="E396" s="7">
        <v>0</v>
      </c>
      <c r="F396" s="7">
        <v>0</v>
      </c>
      <c r="G396" s="7">
        <v>0</v>
      </c>
      <c r="H396" s="7">
        <v>0</v>
      </c>
      <c r="I396" s="7">
        <f t="shared" si="206"/>
        <v>0</v>
      </c>
      <c r="J396" s="7">
        <f t="shared" si="207"/>
        <v>0</v>
      </c>
      <c r="K396" s="7" t="str">
        <f>'დამტკ. ნაერთი'!K396</f>
        <v>სააგენტო</v>
      </c>
    </row>
    <row r="397" spans="1:11" x14ac:dyDescent="0.25">
      <c r="A397" t="str">
        <f t="shared" si="202"/>
        <v>b</v>
      </c>
      <c r="B397" s="5"/>
      <c r="C397" s="6" t="s">
        <v>19</v>
      </c>
      <c r="D397" s="7">
        <f t="shared" si="174"/>
        <v>0</v>
      </c>
      <c r="E397" s="7">
        <v>0</v>
      </c>
      <c r="F397" s="7">
        <v>0</v>
      </c>
      <c r="G397" s="7">
        <v>0</v>
      </c>
      <c r="H397" s="7">
        <v>0</v>
      </c>
      <c r="I397" s="7">
        <f t="shared" si="206"/>
        <v>0</v>
      </c>
      <c r="J397" s="7">
        <f t="shared" si="207"/>
        <v>0</v>
      </c>
      <c r="K397" s="7" t="str">
        <f>'დამტკ. ნაერთი'!K397</f>
        <v>სააგენტო</v>
      </c>
    </row>
    <row r="398" spans="1:11" ht="15.75" thickBot="1" x14ac:dyDescent="0.3">
      <c r="A398" t="str">
        <f t="shared" si="202"/>
        <v>b</v>
      </c>
      <c r="B398" s="11"/>
      <c r="C398" s="12" t="s">
        <v>20</v>
      </c>
      <c r="D398" s="13">
        <f t="shared" si="174"/>
        <v>0</v>
      </c>
      <c r="E398" s="13">
        <v>0</v>
      </c>
      <c r="F398" s="13">
        <v>0</v>
      </c>
      <c r="G398" s="13">
        <v>0</v>
      </c>
      <c r="H398" s="13">
        <v>0</v>
      </c>
      <c r="I398" s="13">
        <f t="shared" si="206"/>
        <v>0</v>
      </c>
      <c r="J398" s="13">
        <f t="shared" si="207"/>
        <v>0</v>
      </c>
      <c r="K398" s="13" t="str">
        <f>'დამტკ. ნაერთი'!K398</f>
        <v>სააგენტო</v>
      </c>
    </row>
    <row r="399" spans="1:11" ht="31.5" thickTop="1" thickBot="1" x14ac:dyDescent="0.3">
      <c r="A399" t="str">
        <f t="shared" si="202"/>
        <v>a</v>
      </c>
      <c r="B399" s="3" t="s">
        <v>83</v>
      </c>
      <c r="C399" s="15" t="s">
        <v>84</v>
      </c>
      <c r="D399" s="4">
        <f t="shared" si="174"/>
        <v>400000</v>
      </c>
      <c r="E399" s="4">
        <f>SUM(E400,E408,E409,E410)</f>
        <v>100000</v>
      </c>
      <c r="F399" s="4">
        <f t="shared" ref="F399" si="208">SUM(F400,F408,F409,F410)</f>
        <v>100000</v>
      </c>
      <c r="G399" s="4">
        <f t="shared" ref="G399" si="209">SUM(G400,G408,G409,G410)</f>
        <v>100000</v>
      </c>
      <c r="H399" s="4">
        <f t="shared" ref="H399" si="210">SUM(H400,H408,H409,H410)</f>
        <v>100000</v>
      </c>
      <c r="I399" s="4">
        <f t="shared" si="206"/>
        <v>200000</v>
      </c>
      <c r="J399" s="4">
        <f t="shared" si="207"/>
        <v>300000</v>
      </c>
      <c r="K399" s="4" t="str">
        <f>'დამტკ. ნაერთი'!K399</f>
        <v>სააგენტო</v>
      </c>
    </row>
    <row r="400" spans="1:11" ht="15.75" thickTop="1" x14ac:dyDescent="0.25">
      <c r="A400" t="str">
        <f t="shared" si="202"/>
        <v>a</v>
      </c>
      <c r="B400" s="5"/>
      <c r="C400" s="6" t="s">
        <v>10</v>
      </c>
      <c r="D400" s="7">
        <f t="shared" ref="D400:D463" si="211">SUM(E400,F400,G400,H400)</f>
        <v>400000</v>
      </c>
      <c r="E400" s="7">
        <f>SUM(E401:E407)</f>
        <v>100000</v>
      </c>
      <c r="F400" s="7">
        <f t="shared" ref="F400" si="212">SUM(F401:F407)</f>
        <v>100000</v>
      </c>
      <c r="G400" s="7">
        <f t="shared" ref="G400" si="213">SUM(G401:G407)</f>
        <v>100000</v>
      </c>
      <c r="H400" s="7">
        <f t="shared" ref="H400" si="214">SUM(H401:H407)</f>
        <v>100000</v>
      </c>
      <c r="I400" s="7">
        <f t="shared" si="206"/>
        <v>200000</v>
      </c>
      <c r="J400" s="7">
        <f t="shared" si="207"/>
        <v>300000</v>
      </c>
      <c r="K400" s="7" t="str">
        <f>'დამტკ. ნაერთი'!K400</f>
        <v>სააგენტო</v>
      </c>
    </row>
    <row r="401" spans="1:11" x14ac:dyDescent="0.25">
      <c r="A401" t="str">
        <f t="shared" si="202"/>
        <v>b</v>
      </c>
      <c r="B401" s="8"/>
      <c r="C401" s="9" t="s">
        <v>11</v>
      </c>
      <c r="D401" s="10">
        <f t="shared" si="211"/>
        <v>0</v>
      </c>
      <c r="E401" s="10">
        <v>0</v>
      </c>
      <c r="F401" s="10">
        <v>0</v>
      </c>
      <c r="G401" s="10">
        <v>0</v>
      </c>
      <c r="H401" s="10">
        <v>0</v>
      </c>
      <c r="I401" s="10">
        <f t="shared" si="206"/>
        <v>0</v>
      </c>
      <c r="J401" s="10">
        <f t="shared" si="207"/>
        <v>0</v>
      </c>
      <c r="K401" s="10" t="str">
        <f>'დამტკ. ნაერთი'!K401</f>
        <v>სააგენტო</v>
      </c>
    </row>
    <row r="402" spans="1:11" x14ac:dyDescent="0.25">
      <c r="A402" t="str">
        <f t="shared" si="202"/>
        <v>b</v>
      </c>
      <c r="B402" s="8"/>
      <c r="C402" s="9" t="s">
        <v>12</v>
      </c>
      <c r="D402" s="10">
        <f t="shared" si="211"/>
        <v>0</v>
      </c>
      <c r="E402" s="10">
        <v>0</v>
      </c>
      <c r="F402" s="10">
        <v>0</v>
      </c>
      <c r="G402" s="10">
        <v>0</v>
      </c>
      <c r="H402" s="10">
        <v>0</v>
      </c>
      <c r="I402" s="10">
        <f t="shared" si="206"/>
        <v>0</v>
      </c>
      <c r="J402" s="10">
        <f t="shared" si="207"/>
        <v>0</v>
      </c>
      <c r="K402" s="10" t="str">
        <f>'დამტკ. ნაერთი'!K402</f>
        <v>სააგენტო</v>
      </c>
    </row>
    <row r="403" spans="1:11" x14ac:dyDescent="0.25">
      <c r="A403" t="str">
        <f t="shared" si="202"/>
        <v>b</v>
      </c>
      <c r="B403" s="8"/>
      <c r="C403" s="9" t="s">
        <v>13</v>
      </c>
      <c r="D403" s="10">
        <f t="shared" si="211"/>
        <v>0</v>
      </c>
      <c r="E403" s="10">
        <v>0</v>
      </c>
      <c r="F403" s="10">
        <v>0</v>
      </c>
      <c r="G403" s="10">
        <v>0</v>
      </c>
      <c r="H403" s="10">
        <v>0</v>
      </c>
      <c r="I403" s="10">
        <f t="shared" si="206"/>
        <v>0</v>
      </c>
      <c r="J403" s="10">
        <f t="shared" si="207"/>
        <v>0</v>
      </c>
      <c r="K403" s="10" t="str">
        <f>'დამტკ. ნაერთი'!K403</f>
        <v>სააგენტო</v>
      </c>
    </row>
    <row r="404" spans="1:11" x14ac:dyDescent="0.25">
      <c r="A404" t="str">
        <f t="shared" si="202"/>
        <v>b</v>
      </c>
      <c r="B404" s="8"/>
      <c r="C404" s="9" t="s">
        <v>14</v>
      </c>
      <c r="D404" s="10">
        <f t="shared" si="211"/>
        <v>0</v>
      </c>
      <c r="E404" s="10">
        <v>0</v>
      </c>
      <c r="F404" s="10">
        <v>0</v>
      </c>
      <c r="G404" s="10">
        <v>0</v>
      </c>
      <c r="H404" s="10">
        <v>0</v>
      </c>
      <c r="I404" s="10">
        <f t="shared" si="206"/>
        <v>0</v>
      </c>
      <c r="J404" s="10">
        <f t="shared" si="207"/>
        <v>0</v>
      </c>
      <c r="K404" s="10" t="str">
        <f>'დამტკ. ნაერთი'!K404</f>
        <v>სააგენტო</v>
      </c>
    </row>
    <row r="405" spans="1:11" x14ac:dyDescent="0.25">
      <c r="A405" t="str">
        <f t="shared" si="202"/>
        <v>b</v>
      </c>
      <c r="B405" s="8"/>
      <c r="C405" s="9" t="s">
        <v>15</v>
      </c>
      <c r="D405" s="10">
        <f t="shared" si="211"/>
        <v>0</v>
      </c>
      <c r="E405" s="10">
        <v>0</v>
      </c>
      <c r="F405" s="10">
        <v>0</v>
      </c>
      <c r="G405" s="10">
        <v>0</v>
      </c>
      <c r="H405" s="10">
        <v>0</v>
      </c>
      <c r="I405" s="10">
        <f t="shared" si="206"/>
        <v>0</v>
      </c>
      <c r="J405" s="10">
        <f t="shared" si="207"/>
        <v>0</v>
      </c>
      <c r="K405" s="10" t="str">
        <f>'დამტკ. ნაერთი'!K405</f>
        <v>სააგენტო</v>
      </c>
    </row>
    <row r="406" spans="1:11" x14ac:dyDescent="0.25">
      <c r="A406" t="str">
        <f t="shared" si="202"/>
        <v>a</v>
      </c>
      <c r="B406" s="8"/>
      <c r="C406" s="9" t="s">
        <v>16</v>
      </c>
      <c r="D406" s="10">
        <f t="shared" si="211"/>
        <v>400000</v>
      </c>
      <c r="E406" s="10">
        <v>100000</v>
      </c>
      <c r="F406" s="10">
        <v>100000</v>
      </c>
      <c r="G406" s="10">
        <v>100000</v>
      </c>
      <c r="H406" s="10">
        <v>100000</v>
      </c>
      <c r="I406" s="10">
        <f t="shared" si="206"/>
        <v>200000</v>
      </c>
      <c r="J406" s="10">
        <f t="shared" si="207"/>
        <v>300000</v>
      </c>
      <c r="K406" s="10" t="str">
        <f>'დამტკ. ნაერთი'!K406</f>
        <v>სააგენტო</v>
      </c>
    </row>
    <row r="407" spans="1:11" x14ac:dyDescent="0.25">
      <c r="A407" t="str">
        <f t="shared" si="202"/>
        <v>b</v>
      </c>
      <c r="B407" s="8"/>
      <c r="C407" s="9" t="s">
        <v>17</v>
      </c>
      <c r="D407" s="10">
        <f t="shared" si="211"/>
        <v>0</v>
      </c>
      <c r="E407" s="10">
        <v>0</v>
      </c>
      <c r="F407" s="10">
        <v>0</v>
      </c>
      <c r="G407" s="10">
        <v>0</v>
      </c>
      <c r="H407" s="10">
        <v>0</v>
      </c>
      <c r="I407" s="10">
        <f t="shared" si="206"/>
        <v>0</v>
      </c>
      <c r="J407" s="10">
        <f t="shared" si="207"/>
        <v>0</v>
      </c>
      <c r="K407" s="10" t="str">
        <f>'დამტკ. ნაერთი'!K407</f>
        <v>სააგენტო</v>
      </c>
    </row>
    <row r="408" spans="1:11" x14ac:dyDescent="0.25">
      <c r="A408" t="str">
        <f t="shared" si="202"/>
        <v>b</v>
      </c>
      <c r="B408" s="5"/>
      <c r="C408" s="6" t="s">
        <v>18</v>
      </c>
      <c r="D408" s="7">
        <f t="shared" si="211"/>
        <v>0</v>
      </c>
      <c r="E408" s="7">
        <v>0</v>
      </c>
      <c r="F408" s="7">
        <v>0</v>
      </c>
      <c r="G408" s="7">
        <v>0</v>
      </c>
      <c r="H408" s="7">
        <v>0</v>
      </c>
      <c r="I408" s="7">
        <f t="shared" si="206"/>
        <v>0</v>
      </c>
      <c r="J408" s="7">
        <f t="shared" si="207"/>
        <v>0</v>
      </c>
      <c r="K408" s="7" t="str">
        <f>'დამტკ. ნაერთი'!K408</f>
        <v>სააგენტო</v>
      </c>
    </row>
    <row r="409" spans="1:11" x14ac:dyDescent="0.25">
      <c r="A409" t="str">
        <f t="shared" si="202"/>
        <v>b</v>
      </c>
      <c r="B409" s="5"/>
      <c r="C409" s="6" t="s">
        <v>19</v>
      </c>
      <c r="D409" s="7">
        <f t="shared" si="211"/>
        <v>0</v>
      </c>
      <c r="E409" s="7">
        <v>0</v>
      </c>
      <c r="F409" s="7">
        <v>0</v>
      </c>
      <c r="G409" s="7">
        <v>0</v>
      </c>
      <c r="H409" s="7">
        <v>0</v>
      </c>
      <c r="I409" s="7">
        <f t="shared" si="206"/>
        <v>0</v>
      </c>
      <c r="J409" s="7">
        <f t="shared" si="207"/>
        <v>0</v>
      </c>
      <c r="K409" s="7" t="str">
        <f>'დამტკ. ნაერთი'!K409</f>
        <v>სააგენტო</v>
      </c>
    </row>
    <row r="410" spans="1:11" ht="15.75" thickBot="1" x14ac:dyDescent="0.3">
      <c r="A410" t="str">
        <f t="shared" si="202"/>
        <v>b</v>
      </c>
      <c r="B410" s="11"/>
      <c r="C410" s="12" t="s">
        <v>20</v>
      </c>
      <c r="D410" s="13">
        <f t="shared" si="211"/>
        <v>0</v>
      </c>
      <c r="E410" s="13">
        <v>0</v>
      </c>
      <c r="F410" s="13">
        <v>0</v>
      </c>
      <c r="G410" s="13">
        <v>0</v>
      </c>
      <c r="H410" s="13">
        <v>0</v>
      </c>
      <c r="I410" s="13">
        <f t="shared" si="206"/>
        <v>0</v>
      </c>
      <c r="J410" s="13">
        <f t="shared" si="207"/>
        <v>0</v>
      </c>
      <c r="K410" s="13" t="str">
        <f>'დამტკ. ნაერთი'!K410</f>
        <v>სააგენტო</v>
      </c>
    </row>
    <row r="411" spans="1:11" ht="32.25" customHeight="1" thickTop="1" thickBot="1" x14ac:dyDescent="0.3">
      <c r="A411" t="str">
        <f t="shared" si="202"/>
        <v>a</v>
      </c>
      <c r="B411" s="3" t="s">
        <v>85</v>
      </c>
      <c r="C411" s="4" t="s">
        <v>86</v>
      </c>
      <c r="D411" s="4">
        <f t="shared" si="211"/>
        <v>5500000</v>
      </c>
      <c r="E411" s="4">
        <f>SUM(E412,E420,E421,E422)</f>
        <v>1375000</v>
      </c>
      <c r="F411" s="4">
        <f t="shared" ref="F411" si="215">SUM(F412,F420,F421,F422)</f>
        <v>1375000</v>
      </c>
      <c r="G411" s="4">
        <f t="shared" ref="G411" si="216">SUM(G412,G420,G421,G422)</f>
        <v>1375000</v>
      </c>
      <c r="H411" s="4">
        <f t="shared" ref="H411" si="217">SUM(H412,H420,H421,H422)</f>
        <v>1375000</v>
      </c>
      <c r="I411" s="4">
        <f t="shared" si="206"/>
        <v>2750000</v>
      </c>
      <c r="J411" s="4">
        <f t="shared" si="207"/>
        <v>4125000</v>
      </c>
      <c r="K411" s="4" t="str">
        <f>'დამტკ. ნაერთი'!K411</f>
        <v>სააგენტო</v>
      </c>
    </row>
    <row r="412" spans="1:11" ht="15.75" thickTop="1" x14ac:dyDescent="0.25">
      <c r="A412" t="str">
        <f t="shared" si="202"/>
        <v>a</v>
      </c>
      <c r="B412" s="5"/>
      <c r="C412" s="6" t="s">
        <v>10</v>
      </c>
      <c r="D412" s="7">
        <f t="shared" si="211"/>
        <v>5500000</v>
      </c>
      <c r="E412" s="7">
        <f>SUM(E413:E419)</f>
        <v>1375000</v>
      </c>
      <c r="F412" s="7">
        <f t="shared" ref="F412" si="218">SUM(F413:F419)</f>
        <v>1375000</v>
      </c>
      <c r="G412" s="7">
        <f t="shared" ref="G412" si="219">SUM(G413:G419)</f>
        <v>1375000</v>
      </c>
      <c r="H412" s="7">
        <f t="shared" ref="H412" si="220">SUM(H413:H419)</f>
        <v>1375000</v>
      </c>
      <c r="I412" s="7">
        <f t="shared" si="206"/>
        <v>2750000</v>
      </c>
      <c r="J412" s="7">
        <f t="shared" si="207"/>
        <v>4125000</v>
      </c>
      <c r="K412" s="7" t="str">
        <f>'დამტკ. ნაერთი'!K412</f>
        <v>სააგენტო</v>
      </c>
    </row>
    <row r="413" spans="1:11" x14ac:dyDescent="0.25">
      <c r="A413" t="str">
        <f t="shared" si="202"/>
        <v>b</v>
      </c>
      <c r="B413" s="8"/>
      <c r="C413" s="9" t="s">
        <v>11</v>
      </c>
      <c r="D413" s="10">
        <f t="shared" si="211"/>
        <v>0</v>
      </c>
      <c r="E413" s="10">
        <v>0</v>
      </c>
      <c r="F413" s="10">
        <v>0</v>
      </c>
      <c r="G413" s="10">
        <v>0</v>
      </c>
      <c r="H413" s="10">
        <v>0</v>
      </c>
      <c r="I413" s="10">
        <f t="shared" si="206"/>
        <v>0</v>
      </c>
      <c r="J413" s="10">
        <f t="shared" si="207"/>
        <v>0</v>
      </c>
      <c r="K413" s="10" t="str">
        <f>'დამტკ. ნაერთი'!K413</f>
        <v>სააგენტო</v>
      </c>
    </row>
    <row r="414" spans="1:11" x14ac:dyDescent="0.25">
      <c r="A414" t="str">
        <f t="shared" si="202"/>
        <v>b</v>
      </c>
      <c r="B414" s="8"/>
      <c r="C414" s="9" t="s">
        <v>12</v>
      </c>
      <c r="D414" s="10">
        <f t="shared" si="211"/>
        <v>0</v>
      </c>
      <c r="E414" s="10">
        <v>0</v>
      </c>
      <c r="F414" s="10">
        <v>0</v>
      </c>
      <c r="G414" s="10">
        <v>0</v>
      </c>
      <c r="H414" s="10">
        <v>0</v>
      </c>
      <c r="I414" s="10">
        <f t="shared" si="206"/>
        <v>0</v>
      </c>
      <c r="J414" s="10">
        <f t="shared" si="207"/>
        <v>0</v>
      </c>
      <c r="K414" s="10" t="str">
        <f>'დამტკ. ნაერთი'!K414</f>
        <v>სააგენტო</v>
      </c>
    </row>
    <row r="415" spans="1:11" x14ac:dyDescent="0.25">
      <c r="A415" t="str">
        <f t="shared" si="202"/>
        <v>b</v>
      </c>
      <c r="B415" s="8"/>
      <c r="C415" s="9" t="s">
        <v>13</v>
      </c>
      <c r="D415" s="10">
        <f t="shared" si="211"/>
        <v>0</v>
      </c>
      <c r="E415" s="10">
        <v>0</v>
      </c>
      <c r="F415" s="10">
        <v>0</v>
      </c>
      <c r="G415" s="10">
        <v>0</v>
      </c>
      <c r="H415" s="10">
        <v>0</v>
      </c>
      <c r="I415" s="10">
        <f t="shared" si="206"/>
        <v>0</v>
      </c>
      <c r="J415" s="10">
        <f t="shared" si="207"/>
        <v>0</v>
      </c>
      <c r="K415" s="10" t="str">
        <f>'დამტკ. ნაერთი'!K415</f>
        <v>სააგენტო</v>
      </c>
    </row>
    <row r="416" spans="1:11" x14ac:dyDescent="0.25">
      <c r="A416" t="str">
        <f t="shared" si="202"/>
        <v>b</v>
      </c>
      <c r="B416" s="8"/>
      <c r="C416" s="9" t="s">
        <v>14</v>
      </c>
      <c r="D416" s="10">
        <f t="shared" si="211"/>
        <v>0</v>
      </c>
      <c r="E416" s="10">
        <v>0</v>
      </c>
      <c r="F416" s="10">
        <v>0</v>
      </c>
      <c r="G416" s="10">
        <v>0</v>
      </c>
      <c r="H416" s="10">
        <v>0</v>
      </c>
      <c r="I416" s="10">
        <f t="shared" si="206"/>
        <v>0</v>
      </c>
      <c r="J416" s="10">
        <f t="shared" si="207"/>
        <v>0</v>
      </c>
      <c r="K416" s="10" t="str">
        <f>'დამტკ. ნაერთი'!K416</f>
        <v>სააგენტო</v>
      </c>
    </row>
    <row r="417" spans="1:11" x14ac:dyDescent="0.25">
      <c r="A417" t="str">
        <f t="shared" si="202"/>
        <v>b</v>
      </c>
      <c r="B417" s="8"/>
      <c r="C417" s="9" t="s">
        <v>15</v>
      </c>
      <c r="D417" s="10">
        <f t="shared" si="211"/>
        <v>0</v>
      </c>
      <c r="E417" s="10">
        <v>0</v>
      </c>
      <c r="F417" s="10">
        <v>0</v>
      </c>
      <c r="G417" s="10">
        <v>0</v>
      </c>
      <c r="H417" s="10">
        <v>0</v>
      </c>
      <c r="I417" s="10">
        <f t="shared" si="206"/>
        <v>0</v>
      </c>
      <c r="J417" s="10">
        <f t="shared" si="207"/>
        <v>0</v>
      </c>
      <c r="K417" s="10" t="str">
        <f>'დამტკ. ნაერთი'!K417</f>
        <v>სააგენტო</v>
      </c>
    </row>
    <row r="418" spans="1:11" x14ac:dyDescent="0.25">
      <c r="A418" t="str">
        <f t="shared" si="202"/>
        <v>a</v>
      </c>
      <c r="B418" s="8"/>
      <c r="C418" s="9" t="s">
        <v>16</v>
      </c>
      <c r="D418" s="10">
        <f t="shared" si="211"/>
        <v>5500000</v>
      </c>
      <c r="E418" s="10">
        <v>1375000</v>
      </c>
      <c r="F418" s="10">
        <v>1375000</v>
      </c>
      <c r="G418" s="10">
        <v>1375000</v>
      </c>
      <c r="H418" s="10">
        <v>1375000</v>
      </c>
      <c r="I418" s="10">
        <f t="shared" si="206"/>
        <v>2750000</v>
      </c>
      <c r="J418" s="10">
        <f t="shared" si="207"/>
        <v>4125000</v>
      </c>
      <c r="K418" s="10" t="str">
        <f>'დამტკ. ნაერთი'!K418</f>
        <v>სააგენტო</v>
      </c>
    </row>
    <row r="419" spans="1:11" x14ac:dyDescent="0.25">
      <c r="A419" t="str">
        <f t="shared" si="202"/>
        <v>b</v>
      </c>
      <c r="B419" s="8"/>
      <c r="C419" s="9" t="s">
        <v>17</v>
      </c>
      <c r="D419" s="10">
        <f t="shared" si="211"/>
        <v>0</v>
      </c>
      <c r="E419" s="10">
        <v>0</v>
      </c>
      <c r="F419" s="10">
        <v>0</v>
      </c>
      <c r="G419" s="10">
        <v>0</v>
      </c>
      <c r="H419" s="10">
        <v>0</v>
      </c>
      <c r="I419" s="10">
        <f t="shared" si="206"/>
        <v>0</v>
      </c>
      <c r="J419" s="10">
        <f t="shared" si="207"/>
        <v>0</v>
      </c>
      <c r="K419" s="10" t="str">
        <f>'დამტკ. ნაერთი'!K419</f>
        <v>სააგენტო</v>
      </c>
    </row>
    <row r="420" spans="1:11" x14ac:dyDescent="0.25">
      <c r="A420" t="str">
        <f t="shared" si="202"/>
        <v>b</v>
      </c>
      <c r="B420" s="5"/>
      <c r="C420" s="6" t="s">
        <v>18</v>
      </c>
      <c r="D420" s="7">
        <f t="shared" si="211"/>
        <v>0</v>
      </c>
      <c r="E420" s="7">
        <v>0</v>
      </c>
      <c r="F420" s="7">
        <v>0</v>
      </c>
      <c r="G420" s="7">
        <v>0</v>
      </c>
      <c r="H420" s="7">
        <v>0</v>
      </c>
      <c r="I420" s="7">
        <f t="shared" si="206"/>
        <v>0</v>
      </c>
      <c r="J420" s="7">
        <f t="shared" si="207"/>
        <v>0</v>
      </c>
      <c r="K420" s="7" t="str">
        <f>'დამტკ. ნაერთი'!K420</f>
        <v>სააგენტო</v>
      </c>
    </row>
    <row r="421" spans="1:11" x14ac:dyDescent="0.25">
      <c r="A421" t="str">
        <f t="shared" si="202"/>
        <v>b</v>
      </c>
      <c r="B421" s="5"/>
      <c r="C421" s="6" t="s">
        <v>19</v>
      </c>
      <c r="D421" s="7">
        <f t="shared" si="211"/>
        <v>0</v>
      </c>
      <c r="E421" s="7">
        <v>0</v>
      </c>
      <c r="F421" s="7">
        <v>0</v>
      </c>
      <c r="G421" s="7">
        <v>0</v>
      </c>
      <c r="H421" s="7">
        <v>0</v>
      </c>
      <c r="I421" s="7">
        <f t="shared" si="206"/>
        <v>0</v>
      </c>
      <c r="J421" s="7">
        <f t="shared" si="207"/>
        <v>0</v>
      </c>
      <c r="K421" s="7" t="str">
        <f>'დამტკ. ნაერთი'!K421</f>
        <v>სააგენტო</v>
      </c>
    </row>
    <row r="422" spans="1:11" ht="15.75" thickBot="1" x14ac:dyDescent="0.3">
      <c r="A422" t="str">
        <f t="shared" si="202"/>
        <v>b</v>
      </c>
      <c r="B422" s="11"/>
      <c r="C422" s="12" t="s">
        <v>20</v>
      </c>
      <c r="D422" s="13">
        <f t="shared" si="211"/>
        <v>0</v>
      </c>
      <c r="E422" s="13">
        <v>0</v>
      </c>
      <c r="F422" s="13">
        <v>0</v>
      </c>
      <c r="G422" s="13">
        <v>0</v>
      </c>
      <c r="H422" s="13">
        <v>0</v>
      </c>
      <c r="I422" s="13">
        <f t="shared" si="206"/>
        <v>0</v>
      </c>
      <c r="J422" s="13">
        <f t="shared" si="207"/>
        <v>0</v>
      </c>
      <c r="K422" s="13" t="str">
        <f>'დამტკ. ნაერთი'!K422</f>
        <v>სააგენტო</v>
      </c>
    </row>
    <row r="423" spans="1:11" ht="32.25" customHeight="1" thickTop="1" thickBot="1" x14ac:dyDescent="0.3">
      <c r="A423" t="str">
        <f t="shared" si="202"/>
        <v>a</v>
      </c>
      <c r="B423" s="3" t="s">
        <v>87</v>
      </c>
      <c r="C423" s="4" t="s">
        <v>88</v>
      </c>
      <c r="D423" s="4">
        <f t="shared" si="211"/>
        <v>2600000</v>
      </c>
      <c r="E423" s="4">
        <f>SUM(E424,E432,E433,E434)</f>
        <v>650000</v>
      </c>
      <c r="F423" s="4">
        <f t="shared" ref="F423" si="221">SUM(F424,F432,F433,F434)</f>
        <v>650000</v>
      </c>
      <c r="G423" s="4">
        <f t="shared" ref="G423" si="222">SUM(G424,G432,G433,G434)</f>
        <v>650000</v>
      </c>
      <c r="H423" s="4">
        <f t="shared" ref="H423" si="223">SUM(H424,H432,H433,H434)</f>
        <v>650000</v>
      </c>
      <c r="I423" s="4">
        <f t="shared" si="206"/>
        <v>1300000</v>
      </c>
      <c r="J423" s="4">
        <f t="shared" si="207"/>
        <v>1950000</v>
      </c>
      <c r="K423" s="4" t="str">
        <f>'დამტკ. ნაერთი'!K423</f>
        <v>სააგენტო</v>
      </c>
    </row>
    <row r="424" spans="1:11" ht="15.75" thickTop="1" x14ac:dyDescent="0.25">
      <c r="A424" t="str">
        <f t="shared" si="202"/>
        <v>a</v>
      </c>
      <c r="B424" s="5"/>
      <c r="C424" s="6" t="s">
        <v>10</v>
      </c>
      <c r="D424" s="7">
        <f t="shared" si="211"/>
        <v>2600000</v>
      </c>
      <c r="E424" s="7">
        <f>SUM(E425:E431)</f>
        <v>650000</v>
      </c>
      <c r="F424" s="7">
        <f t="shared" ref="F424" si="224">SUM(F425:F431)</f>
        <v>650000</v>
      </c>
      <c r="G424" s="7">
        <f t="shared" ref="G424" si="225">SUM(G425:G431)</f>
        <v>650000</v>
      </c>
      <c r="H424" s="7">
        <f t="shared" ref="H424" si="226">SUM(H425:H431)</f>
        <v>650000</v>
      </c>
      <c r="I424" s="7">
        <f t="shared" si="206"/>
        <v>1300000</v>
      </c>
      <c r="J424" s="7">
        <f t="shared" si="207"/>
        <v>1950000</v>
      </c>
      <c r="K424" s="7" t="str">
        <f>'დამტკ. ნაერთი'!K424</f>
        <v>სააგენტო</v>
      </c>
    </row>
    <row r="425" spans="1:11" x14ac:dyDescent="0.25">
      <c r="A425" t="str">
        <f t="shared" si="202"/>
        <v>b</v>
      </c>
      <c r="B425" s="8"/>
      <c r="C425" s="9" t="s">
        <v>11</v>
      </c>
      <c r="D425" s="10">
        <f t="shared" si="211"/>
        <v>0</v>
      </c>
      <c r="E425" s="10">
        <v>0</v>
      </c>
      <c r="F425" s="10">
        <v>0</v>
      </c>
      <c r="G425" s="10">
        <v>0</v>
      </c>
      <c r="H425" s="10">
        <v>0</v>
      </c>
      <c r="I425" s="10">
        <f t="shared" si="206"/>
        <v>0</v>
      </c>
      <c r="J425" s="10">
        <f t="shared" si="207"/>
        <v>0</v>
      </c>
      <c r="K425" s="10" t="str">
        <f>'დამტკ. ნაერთი'!K425</f>
        <v>სააგენტო</v>
      </c>
    </row>
    <row r="426" spans="1:11" x14ac:dyDescent="0.25">
      <c r="A426" t="str">
        <f t="shared" si="202"/>
        <v>b</v>
      </c>
      <c r="B426" s="8"/>
      <c r="C426" s="9" t="s">
        <v>12</v>
      </c>
      <c r="D426" s="10">
        <f t="shared" si="211"/>
        <v>0</v>
      </c>
      <c r="E426" s="10">
        <v>0</v>
      </c>
      <c r="F426" s="10">
        <v>0</v>
      </c>
      <c r="G426" s="10">
        <v>0</v>
      </c>
      <c r="H426" s="10">
        <v>0</v>
      </c>
      <c r="I426" s="10">
        <f t="shared" si="206"/>
        <v>0</v>
      </c>
      <c r="J426" s="10">
        <f t="shared" si="207"/>
        <v>0</v>
      </c>
      <c r="K426" s="10" t="str">
        <f>'დამტკ. ნაერთი'!K426</f>
        <v>სააგენტო</v>
      </c>
    </row>
    <row r="427" spans="1:11" x14ac:dyDescent="0.25">
      <c r="A427" t="str">
        <f t="shared" si="202"/>
        <v>b</v>
      </c>
      <c r="B427" s="8"/>
      <c r="C427" s="9" t="s">
        <v>13</v>
      </c>
      <c r="D427" s="10">
        <f t="shared" si="211"/>
        <v>0</v>
      </c>
      <c r="E427" s="10">
        <v>0</v>
      </c>
      <c r="F427" s="10">
        <v>0</v>
      </c>
      <c r="G427" s="10">
        <v>0</v>
      </c>
      <c r="H427" s="10">
        <v>0</v>
      </c>
      <c r="I427" s="10">
        <f t="shared" si="206"/>
        <v>0</v>
      </c>
      <c r="J427" s="10">
        <f t="shared" si="207"/>
        <v>0</v>
      </c>
      <c r="K427" s="10" t="str">
        <f>'დამტკ. ნაერთი'!K427</f>
        <v>სააგენტო</v>
      </c>
    </row>
    <row r="428" spans="1:11" x14ac:dyDescent="0.25">
      <c r="A428" t="str">
        <f t="shared" si="202"/>
        <v>b</v>
      </c>
      <c r="B428" s="8"/>
      <c r="C428" s="9" t="s">
        <v>14</v>
      </c>
      <c r="D428" s="10">
        <f t="shared" si="211"/>
        <v>0</v>
      </c>
      <c r="E428" s="10">
        <v>0</v>
      </c>
      <c r="F428" s="10">
        <v>0</v>
      </c>
      <c r="G428" s="10">
        <v>0</v>
      </c>
      <c r="H428" s="10">
        <v>0</v>
      </c>
      <c r="I428" s="10">
        <f t="shared" si="206"/>
        <v>0</v>
      </c>
      <c r="J428" s="10">
        <f t="shared" si="207"/>
        <v>0</v>
      </c>
      <c r="K428" s="10" t="str">
        <f>'დამტკ. ნაერთი'!K428</f>
        <v>სააგენტო</v>
      </c>
    </row>
    <row r="429" spans="1:11" x14ac:dyDescent="0.25">
      <c r="A429" t="str">
        <f t="shared" si="202"/>
        <v>b</v>
      </c>
      <c r="B429" s="8"/>
      <c r="C429" s="9" t="s">
        <v>15</v>
      </c>
      <c r="D429" s="10">
        <f t="shared" si="211"/>
        <v>0</v>
      </c>
      <c r="E429" s="10">
        <v>0</v>
      </c>
      <c r="F429" s="10">
        <v>0</v>
      </c>
      <c r="G429" s="10">
        <v>0</v>
      </c>
      <c r="H429" s="10">
        <v>0</v>
      </c>
      <c r="I429" s="10">
        <f t="shared" si="206"/>
        <v>0</v>
      </c>
      <c r="J429" s="10">
        <f t="shared" si="207"/>
        <v>0</v>
      </c>
      <c r="K429" s="10" t="str">
        <f>'დამტკ. ნაერთი'!K429</f>
        <v>სააგენტო</v>
      </c>
    </row>
    <row r="430" spans="1:11" x14ac:dyDescent="0.25">
      <c r="A430" t="str">
        <f t="shared" si="202"/>
        <v>a</v>
      </c>
      <c r="B430" s="8"/>
      <c r="C430" s="9" t="s">
        <v>16</v>
      </c>
      <c r="D430" s="10">
        <f t="shared" si="211"/>
        <v>2600000</v>
      </c>
      <c r="E430" s="10">
        <v>650000</v>
      </c>
      <c r="F430" s="10">
        <v>650000</v>
      </c>
      <c r="G430" s="10">
        <v>650000</v>
      </c>
      <c r="H430" s="10">
        <v>650000</v>
      </c>
      <c r="I430" s="10">
        <f t="shared" si="206"/>
        <v>1300000</v>
      </c>
      <c r="J430" s="10">
        <f t="shared" si="207"/>
        <v>1950000</v>
      </c>
      <c r="K430" s="10" t="str">
        <f>'დამტკ. ნაერთი'!K430</f>
        <v>სააგენტო</v>
      </c>
    </row>
    <row r="431" spans="1:11" x14ac:dyDescent="0.25">
      <c r="A431" t="str">
        <f t="shared" si="202"/>
        <v>b</v>
      </c>
      <c r="B431" s="8"/>
      <c r="C431" s="9" t="s">
        <v>17</v>
      </c>
      <c r="D431" s="10">
        <f t="shared" si="211"/>
        <v>0</v>
      </c>
      <c r="E431" s="10">
        <v>0</v>
      </c>
      <c r="F431" s="10">
        <v>0</v>
      </c>
      <c r="G431" s="10">
        <v>0</v>
      </c>
      <c r="H431" s="10">
        <v>0</v>
      </c>
      <c r="I431" s="10">
        <f t="shared" si="206"/>
        <v>0</v>
      </c>
      <c r="J431" s="10">
        <f t="shared" si="207"/>
        <v>0</v>
      </c>
      <c r="K431" s="10" t="str">
        <f>'დამტკ. ნაერთი'!K431</f>
        <v>სააგენტო</v>
      </c>
    </row>
    <row r="432" spans="1:11" x14ac:dyDescent="0.25">
      <c r="A432" t="str">
        <f t="shared" si="202"/>
        <v>b</v>
      </c>
      <c r="B432" s="5"/>
      <c r="C432" s="6" t="s">
        <v>18</v>
      </c>
      <c r="D432" s="7">
        <f t="shared" si="211"/>
        <v>0</v>
      </c>
      <c r="E432" s="7">
        <v>0</v>
      </c>
      <c r="F432" s="7">
        <v>0</v>
      </c>
      <c r="G432" s="7">
        <v>0</v>
      </c>
      <c r="H432" s="7">
        <v>0</v>
      </c>
      <c r="I432" s="7">
        <f t="shared" si="206"/>
        <v>0</v>
      </c>
      <c r="J432" s="7">
        <f t="shared" si="207"/>
        <v>0</v>
      </c>
      <c r="K432" s="7" t="str">
        <f>'დამტკ. ნაერთი'!K432</f>
        <v>სააგენტო</v>
      </c>
    </row>
    <row r="433" spans="1:11" x14ac:dyDescent="0.25">
      <c r="A433" t="str">
        <f t="shared" si="202"/>
        <v>b</v>
      </c>
      <c r="B433" s="5"/>
      <c r="C433" s="6" t="s">
        <v>19</v>
      </c>
      <c r="D433" s="7">
        <f t="shared" si="211"/>
        <v>0</v>
      </c>
      <c r="E433" s="7">
        <v>0</v>
      </c>
      <c r="F433" s="7">
        <v>0</v>
      </c>
      <c r="G433" s="7">
        <v>0</v>
      </c>
      <c r="H433" s="7">
        <v>0</v>
      </c>
      <c r="I433" s="7">
        <f t="shared" si="206"/>
        <v>0</v>
      </c>
      <c r="J433" s="7">
        <f t="shared" si="207"/>
        <v>0</v>
      </c>
      <c r="K433" s="7" t="str">
        <f>'დამტკ. ნაერთი'!K433</f>
        <v>სააგენტო</v>
      </c>
    </row>
    <row r="434" spans="1:11" ht="15.75" thickBot="1" x14ac:dyDescent="0.3">
      <c r="A434" t="str">
        <f t="shared" si="202"/>
        <v>b</v>
      </c>
      <c r="B434" s="11"/>
      <c r="C434" s="12" t="s">
        <v>20</v>
      </c>
      <c r="D434" s="13">
        <f t="shared" si="211"/>
        <v>0</v>
      </c>
      <c r="E434" s="13">
        <v>0</v>
      </c>
      <c r="F434" s="13">
        <v>0</v>
      </c>
      <c r="G434" s="13">
        <v>0</v>
      </c>
      <c r="H434" s="13">
        <v>0</v>
      </c>
      <c r="I434" s="13">
        <f t="shared" si="206"/>
        <v>0</v>
      </c>
      <c r="J434" s="13">
        <f t="shared" si="207"/>
        <v>0</v>
      </c>
      <c r="K434" s="13" t="str">
        <f>'დამტკ. ნაერთი'!K434</f>
        <v>სააგენტო</v>
      </c>
    </row>
    <row r="435" spans="1:11" ht="31.5" thickTop="1" thickBot="1" x14ac:dyDescent="0.3">
      <c r="A435" t="str">
        <f t="shared" si="202"/>
        <v>a</v>
      </c>
      <c r="B435" s="3" t="s">
        <v>89</v>
      </c>
      <c r="C435" s="15" t="s">
        <v>90</v>
      </c>
      <c r="D435" s="4">
        <f t="shared" si="211"/>
        <v>760000</v>
      </c>
      <c r="E435" s="4">
        <f>SUM(E436,E444,E445,E446)</f>
        <v>190000</v>
      </c>
      <c r="F435" s="4">
        <f t="shared" ref="F435" si="227">SUM(F436,F444,F445,F446)</f>
        <v>190000</v>
      </c>
      <c r="G435" s="4">
        <f t="shared" ref="G435" si="228">SUM(G436,G444,G445,G446)</f>
        <v>190000</v>
      </c>
      <c r="H435" s="4">
        <f t="shared" ref="H435" si="229">SUM(H436,H444,H445,H446)</f>
        <v>190000</v>
      </c>
      <c r="I435" s="4">
        <f t="shared" si="206"/>
        <v>380000</v>
      </c>
      <c r="J435" s="4">
        <f t="shared" si="207"/>
        <v>570000</v>
      </c>
      <c r="K435" s="4" t="str">
        <f>'დამტკ. ნაერთი'!K435</f>
        <v>სააგენტო</v>
      </c>
    </row>
    <row r="436" spans="1:11" ht="15.75" thickTop="1" x14ac:dyDescent="0.25">
      <c r="A436" t="str">
        <f t="shared" si="202"/>
        <v>a</v>
      </c>
      <c r="B436" s="5"/>
      <c r="C436" s="6" t="s">
        <v>10</v>
      </c>
      <c r="D436" s="7">
        <f t="shared" si="211"/>
        <v>760000</v>
      </c>
      <c r="E436" s="7">
        <f>SUM(E437:E443)</f>
        <v>190000</v>
      </c>
      <c r="F436" s="7">
        <f t="shared" ref="F436" si="230">SUM(F437:F443)</f>
        <v>190000</v>
      </c>
      <c r="G436" s="7">
        <f t="shared" ref="G436" si="231">SUM(G437:G443)</f>
        <v>190000</v>
      </c>
      <c r="H436" s="7">
        <f t="shared" ref="H436" si="232">SUM(H437:H443)</f>
        <v>190000</v>
      </c>
      <c r="I436" s="7">
        <f t="shared" si="206"/>
        <v>380000</v>
      </c>
      <c r="J436" s="7">
        <f t="shared" si="207"/>
        <v>570000</v>
      </c>
      <c r="K436" s="7" t="str">
        <f>'დამტკ. ნაერთი'!K436</f>
        <v>სააგენტო</v>
      </c>
    </row>
    <row r="437" spans="1:11" x14ac:dyDescent="0.25">
      <c r="A437" t="str">
        <f t="shared" si="202"/>
        <v>b</v>
      </c>
      <c r="B437" s="8"/>
      <c r="C437" s="9" t="s">
        <v>11</v>
      </c>
      <c r="D437" s="10">
        <f t="shared" si="211"/>
        <v>0</v>
      </c>
      <c r="E437" s="10">
        <v>0</v>
      </c>
      <c r="F437" s="10">
        <v>0</v>
      </c>
      <c r="G437" s="10">
        <v>0</v>
      </c>
      <c r="H437" s="10">
        <v>0</v>
      </c>
      <c r="I437" s="10">
        <f t="shared" si="206"/>
        <v>0</v>
      </c>
      <c r="J437" s="10">
        <f t="shared" si="207"/>
        <v>0</v>
      </c>
      <c r="K437" s="10" t="str">
        <f>'დამტკ. ნაერთი'!K437</f>
        <v>სააგენტო</v>
      </c>
    </row>
    <row r="438" spans="1:11" x14ac:dyDescent="0.25">
      <c r="A438" t="str">
        <f t="shared" si="202"/>
        <v>a</v>
      </c>
      <c r="B438" s="8"/>
      <c r="C438" s="9" t="s">
        <v>12</v>
      </c>
      <c r="D438" s="10">
        <f t="shared" si="211"/>
        <v>760000</v>
      </c>
      <c r="E438" s="10">
        <v>190000</v>
      </c>
      <c r="F438" s="10">
        <v>190000</v>
      </c>
      <c r="G438" s="10">
        <v>190000</v>
      </c>
      <c r="H438" s="10">
        <v>190000</v>
      </c>
      <c r="I438" s="10">
        <f t="shared" si="206"/>
        <v>380000</v>
      </c>
      <c r="J438" s="10">
        <f t="shared" si="207"/>
        <v>570000</v>
      </c>
      <c r="K438" s="10" t="str">
        <f>'დამტკ. ნაერთი'!K438</f>
        <v>სააგენტო</v>
      </c>
    </row>
    <row r="439" spans="1:11" x14ac:dyDescent="0.25">
      <c r="A439" t="str">
        <f t="shared" si="202"/>
        <v>b</v>
      </c>
      <c r="B439" s="8"/>
      <c r="C439" s="9" t="s">
        <v>13</v>
      </c>
      <c r="D439" s="10">
        <f t="shared" si="211"/>
        <v>0</v>
      </c>
      <c r="E439" s="10">
        <v>0</v>
      </c>
      <c r="F439" s="10">
        <v>0</v>
      </c>
      <c r="G439" s="10">
        <v>0</v>
      </c>
      <c r="H439" s="10">
        <v>0</v>
      </c>
      <c r="I439" s="10">
        <f t="shared" si="206"/>
        <v>0</v>
      </c>
      <c r="J439" s="10">
        <f t="shared" si="207"/>
        <v>0</v>
      </c>
      <c r="K439" s="10" t="str">
        <f>'დამტკ. ნაერთი'!K439</f>
        <v>სააგენტო</v>
      </c>
    </row>
    <row r="440" spans="1:11" x14ac:dyDescent="0.25">
      <c r="A440" t="str">
        <f t="shared" si="202"/>
        <v>b</v>
      </c>
      <c r="B440" s="8"/>
      <c r="C440" s="9" t="s">
        <v>14</v>
      </c>
      <c r="D440" s="10">
        <f t="shared" si="211"/>
        <v>0</v>
      </c>
      <c r="E440" s="10">
        <v>0</v>
      </c>
      <c r="F440" s="10">
        <v>0</v>
      </c>
      <c r="G440" s="10">
        <v>0</v>
      </c>
      <c r="H440" s="10">
        <v>0</v>
      </c>
      <c r="I440" s="10">
        <f t="shared" si="206"/>
        <v>0</v>
      </c>
      <c r="J440" s="10">
        <f t="shared" si="207"/>
        <v>0</v>
      </c>
      <c r="K440" s="10" t="str">
        <f>'დამტკ. ნაერთი'!K440</f>
        <v>სააგენტო</v>
      </c>
    </row>
    <row r="441" spans="1:11" x14ac:dyDescent="0.25">
      <c r="A441" t="str">
        <f t="shared" si="202"/>
        <v>b</v>
      </c>
      <c r="B441" s="8"/>
      <c r="C441" s="9" t="s">
        <v>15</v>
      </c>
      <c r="D441" s="10">
        <f t="shared" si="211"/>
        <v>0</v>
      </c>
      <c r="E441" s="10">
        <v>0</v>
      </c>
      <c r="F441" s="10">
        <v>0</v>
      </c>
      <c r="G441" s="10">
        <v>0</v>
      </c>
      <c r="H441" s="10">
        <v>0</v>
      </c>
      <c r="I441" s="10">
        <f t="shared" si="206"/>
        <v>0</v>
      </c>
      <c r="J441" s="10">
        <f t="shared" si="207"/>
        <v>0</v>
      </c>
      <c r="K441" s="10" t="str">
        <f>'დამტკ. ნაერთი'!K441</f>
        <v>სააგენტო</v>
      </c>
    </row>
    <row r="442" spans="1:11" x14ac:dyDescent="0.25">
      <c r="A442" t="str">
        <f t="shared" si="202"/>
        <v>b</v>
      </c>
      <c r="B442" s="8"/>
      <c r="C442" s="9" t="s">
        <v>16</v>
      </c>
      <c r="D442" s="10">
        <f t="shared" si="211"/>
        <v>0</v>
      </c>
      <c r="E442" s="10">
        <v>0</v>
      </c>
      <c r="F442" s="10">
        <v>0</v>
      </c>
      <c r="G442" s="10">
        <v>0</v>
      </c>
      <c r="H442" s="10">
        <v>0</v>
      </c>
      <c r="I442" s="10">
        <f t="shared" si="206"/>
        <v>0</v>
      </c>
      <c r="J442" s="10">
        <f t="shared" si="207"/>
        <v>0</v>
      </c>
      <c r="K442" s="10" t="str">
        <f>'დამტკ. ნაერთი'!K442</f>
        <v>სააგენტო</v>
      </c>
    </row>
    <row r="443" spans="1:11" x14ac:dyDescent="0.25">
      <c r="A443" t="str">
        <f t="shared" si="202"/>
        <v>b</v>
      </c>
      <c r="B443" s="8"/>
      <c r="C443" s="9" t="s">
        <v>17</v>
      </c>
      <c r="D443" s="10">
        <f t="shared" si="211"/>
        <v>0</v>
      </c>
      <c r="E443" s="10">
        <v>0</v>
      </c>
      <c r="F443" s="10">
        <v>0</v>
      </c>
      <c r="G443" s="10">
        <v>0</v>
      </c>
      <c r="H443" s="10">
        <v>0</v>
      </c>
      <c r="I443" s="10">
        <f t="shared" si="206"/>
        <v>0</v>
      </c>
      <c r="J443" s="10">
        <f t="shared" si="207"/>
        <v>0</v>
      </c>
      <c r="K443" s="10" t="str">
        <f>'დამტკ. ნაერთი'!K443</f>
        <v>სააგენტო</v>
      </c>
    </row>
    <row r="444" spans="1:11" x14ac:dyDescent="0.25">
      <c r="A444" t="str">
        <f t="shared" si="202"/>
        <v>b</v>
      </c>
      <c r="B444" s="5"/>
      <c r="C444" s="6" t="s">
        <v>18</v>
      </c>
      <c r="D444" s="7">
        <f t="shared" si="211"/>
        <v>0</v>
      </c>
      <c r="E444" s="7">
        <v>0</v>
      </c>
      <c r="F444" s="7">
        <v>0</v>
      </c>
      <c r="G444" s="7">
        <v>0</v>
      </c>
      <c r="H444" s="7">
        <v>0</v>
      </c>
      <c r="I444" s="7">
        <f t="shared" si="206"/>
        <v>0</v>
      </c>
      <c r="J444" s="7">
        <f t="shared" si="207"/>
        <v>0</v>
      </c>
      <c r="K444" s="7" t="str">
        <f>'დამტკ. ნაერთი'!K444</f>
        <v>სააგენტო</v>
      </c>
    </row>
    <row r="445" spans="1:11" x14ac:dyDescent="0.25">
      <c r="A445" t="str">
        <f t="shared" si="202"/>
        <v>b</v>
      </c>
      <c r="B445" s="5"/>
      <c r="C445" s="6" t="s">
        <v>19</v>
      </c>
      <c r="D445" s="7">
        <f t="shared" si="211"/>
        <v>0</v>
      </c>
      <c r="E445" s="7">
        <v>0</v>
      </c>
      <c r="F445" s="7">
        <v>0</v>
      </c>
      <c r="G445" s="7">
        <v>0</v>
      </c>
      <c r="H445" s="7">
        <v>0</v>
      </c>
      <c r="I445" s="7">
        <f t="shared" si="206"/>
        <v>0</v>
      </c>
      <c r="J445" s="7">
        <f t="shared" si="207"/>
        <v>0</v>
      </c>
      <c r="K445" s="7" t="str">
        <f>'დამტკ. ნაერთი'!K445</f>
        <v>სააგენტო</v>
      </c>
    </row>
    <row r="446" spans="1:11" ht="15.75" thickBot="1" x14ac:dyDescent="0.3">
      <c r="A446" t="str">
        <f t="shared" si="202"/>
        <v>b</v>
      </c>
      <c r="B446" s="11"/>
      <c r="C446" s="12" t="s">
        <v>20</v>
      </c>
      <c r="D446" s="13">
        <f t="shared" si="211"/>
        <v>0</v>
      </c>
      <c r="E446" s="13">
        <v>0</v>
      </c>
      <c r="F446" s="13">
        <v>0</v>
      </c>
      <c r="G446" s="13">
        <v>0</v>
      </c>
      <c r="H446" s="13">
        <v>0</v>
      </c>
      <c r="I446" s="13">
        <f t="shared" si="206"/>
        <v>0</v>
      </c>
      <c r="J446" s="13">
        <f t="shared" si="207"/>
        <v>0</v>
      </c>
      <c r="K446" s="13" t="str">
        <f>'დამტკ. ნაერთი'!K446</f>
        <v>სააგენტო</v>
      </c>
    </row>
    <row r="447" spans="1:11" ht="32.25" customHeight="1" thickTop="1" thickBot="1" x14ac:dyDescent="0.3">
      <c r="A447" t="str">
        <f t="shared" si="202"/>
        <v>a</v>
      </c>
      <c r="B447" s="3" t="s">
        <v>91</v>
      </c>
      <c r="C447" s="4" t="s">
        <v>92</v>
      </c>
      <c r="D447" s="4">
        <f t="shared" si="211"/>
        <v>1500000</v>
      </c>
      <c r="E447" s="4">
        <f>SUM(E448,E456,E457,E458)</f>
        <v>375000</v>
      </c>
      <c r="F447" s="4">
        <f t="shared" ref="F447" si="233">SUM(F448,F456,F457,F458)</f>
        <v>375000</v>
      </c>
      <c r="G447" s="4">
        <f t="shared" ref="G447" si="234">SUM(G448,G456,G457,G458)</f>
        <v>375000</v>
      </c>
      <c r="H447" s="4">
        <f t="shared" ref="H447" si="235">SUM(H448,H456,H457,H458)</f>
        <v>375000</v>
      </c>
      <c r="I447" s="4">
        <f t="shared" si="206"/>
        <v>750000</v>
      </c>
      <c r="J447" s="4">
        <f t="shared" si="207"/>
        <v>1125000</v>
      </c>
      <c r="K447" s="4" t="str">
        <f>'დამტკ. ნაერთი'!K447</f>
        <v>სააგენტო</v>
      </c>
    </row>
    <row r="448" spans="1:11" ht="15.75" thickTop="1" x14ac:dyDescent="0.25">
      <c r="A448" t="str">
        <f t="shared" si="202"/>
        <v>a</v>
      </c>
      <c r="B448" s="5"/>
      <c r="C448" s="6" t="s">
        <v>10</v>
      </c>
      <c r="D448" s="7">
        <f t="shared" si="211"/>
        <v>1500000</v>
      </c>
      <c r="E448" s="7">
        <f>SUM(E449:E455)</f>
        <v>375000</v>
      </c>
      <c r="F448" s="7">
        <f t="shared" ref="F448" si="236">SUM(F449:F455)</f>
        <v>375000</v>
      </c>
      <c r="G448" s="7">
        <f t="shared" ref="G448" si="237">SUM(G449:G455)</f>
        <v>375000</v>
      </c>
      <c r="H448" s="7">
        <f t="shared" ref="H448" si="238">SUM(H449:H455)</f>
        <v>375000</v>
      </c>
      <c r="I448" s="7">
        <f t="shared" si="206"/>
        <v>750000</v>
      </c>
      <c r="J448" s="7">
        <f t="shared" si="207"/>
        <v>1125000</v>
      </c>
      <c r="K448" s="7" t="str">
        <f>'დამტკ. ნაერთი'!K448</f>
        <v>სააგენტო</v>
      </c>
    </row>
    <row r="449" spans="1:11" x14ac:dyDescent="0.25">
      <c r="A449" t="str">
        <f t="shared" si="202"/>
        <v>b</v>
      </c>
      <c r="B449" s="8"/>
      <c r="C449" s="9" t="s">
        <v>11</v>
      </c>
      <c r="D449" s="10">
        <f t="shared" si="211"/>
        <v>0</v>
      </c>
      <c r="E449" s="10">
        <v>0</v>
      </c>
      <c r="F449" s="10">
        <v>0</v>
      </c>
      <c r="G449" s="10">
        <v>0</v>
      </c>
      <c r="H449" s="10">
        <v>0</v>
      </c>
      <c r="I449" s="10">
        <f t="shared" si="206"/>
        <v>0</v>
      </c>
      <c r="J449" s="10">
        <f t="shared" si="207"/>
        <v>0</v>
      </c>
      <c r="K449" s="10" t="str">
        <f>'დამტკ. ნაერთი'!K449</f>
        <v>სააგენტო</v>
      </c>
    </row>
    <row r="450" spans="1:11" x14ac:dyDescent="0.25">
      <c r="A450" t="str">
        <f t="shared" si="202"/>
        <v>b</v>
      </c>
      <c r="B450" s="8"/>
      <c r="C450" s="9" t="s">
        <v>12</v>
      </c>
      <c r="D450" s="10">
        <f t="shared" si="211"/>
        <v>0</v>
      </c>
      <c r="E450" s="10">
        <v>0</v>
      </c>
      <c r="F450" s="10">
        <v>0</v>
      </c>
      <c r="G450" s="10">
        <v>0</v>
      </c>
      <c r="H450" s="10">
        <v>0</v>
      </c>
      <c r="I450" s="10">
        <f t="shared" si="206"/>
        <v>0</v>
      </c>
      <c r="J450" s="10">
        <f t="shared" si="207"/>
        <v>0</v>
      </c>
      <c r="K450" s="10" t="str">
        <f>'დამტკ. ნაერთი'!K450</f>
        <v>სააგენტო</v>
      </c>
    </row>
    <row r="451" spans="1:11" x14ac:dyDescent="0.25">
      <c r="A451" t="str">
        <f t="shared" si="202"/>
        <v>b</v>
      </c>
      <c r="B451" s="8"/>
      <c r="C451" s="9" t="s">
        <v>13</v>
      </c>
      <c r="D451" s="10">
        <f t="shared" si="211"/>
        <v>0</v>
      </c>
      <c r="E451" s="10">
        <v>0</v>
      </c>
      <c r="F451" s="10">
        <v>0</v>
      </c>
      <c r="G451" s="10">
        <v>0</v>
      </c>
      <c r="H451" s="10">
        <v>0</v>
      </c>
      <c r="I451" s="10">
        <f t="shared" si="206"/>
        <v>0</v>
      </c>
      <c r="J451" s="10">
        <f t="shared" si="207"/>
        <v>0</v>
      </c>
      <c r="K451" s="10" t="str">
        <f>'დამტკ. ნაერთი'!K451</f>
        <v>სააგენტო</v>
      </c>
    </row>
    <row r="452" spans="1:11" x14ac:dyDescent="0.25">
      <c r="A452" t="str">
        <f t="shared" ref="A452:A575" si="239">IF(OR(D452&lt;&gt;0,E452&lt;&gt;0,F452&lt;&gt;0,G452&lt;&gt;0,H452&lt;&gt;0,),"a","b")</f>
        <v>b</v>
      </c>
      <c r="B452" s="8"/>
      <c r="C452" s="9" t="s">
        <v>14</v>
      </c>
      <c r="D452" s="10">
        <f t="shared" si="211"/>
        <v>0</v>
      </c>
      <c r="E452" s="10">
        <v>0</v>
      </c>
      <c r="F452" s="10">
        <v>0</v>
      </c>
      <c r="G452" s="10">
        <v>0</v>
      </c>
      <c r="H452" s="10">
        <v>0</v>
      </c>
      <c r="I452" s="10">
        <f t="shared" ref="I452:I575" si="240">SUM(E452,F452)</f>
        <v>0</v>
      </c>
      <c r="J452" s="10">
        <f t="shared" ref="J452:J575" si="241">SUM(E452,F452,G452)</f>
        <v>0</v>
      </c>
      <c r="K452" s="10" t="str">
        <f>'დამტკ. ნაერთი'!K452</f>
        <v>სააგენტო</v>
      </c>
    </row>
    <row r="453" spans="1:11" x14ac:dyDescent="0.25">
      <c r="A453" t="str">
        <f t="shared" si="239"/>
        <v>b</v>
      </c>
      <c r="B453" s="8"/>
      <c r="C453" s="9" t="s">
        <v>15</v>
      </c>
      <c r="D453" s="10">
        <f t="shared" si="211"/>
        <v>0</v>
      </c>
      <c r="E453" s="10">
        <v>0</v>
      </c>
      <c r="F453" s="10">
        <v>0</v>
      </c>
      <c r="G453" s="10">
        <v>0</v>
      </c>
      <c r="H453" s="10">
        <v>0</v>
      </c>
      <c r="I453" s="10">
        <f t="shared" si="240"/>
        <v>0</v>
      </c>
      <c r="J453" s="10">
        <f t="shared" si="241"/>
        <v>0</v>
      </c>
      <c r="K453" s="10" t="str">
        <f>'დამტკ. ნაერთი'!K453</f>
        <v>სააგენტო</v>
      </c>
    </row>
    <row r="454" spans="1:11" x14ac:dyDescent="0.25">
      <c r="A454" t="str">
        <f t="shared" si="239"/>
        <v>a</v>
      </c>
      <c r="B454" s="8"/>
      <c r="C454" s="9" t="s">
        <v>16</v>
      </c>
      <c r="D454" s="10">
        <f t="shared" si="211"/>
        <v>1500000</v>
      </c>
      <c r="E454" s="10">
        <v>375000</v>
      </c>
      <c r="F454" s="10">
        <v>375000</v>
      </c>
      <c r="G454" s="10">
        <v>375000</v>
      </c>
      <c r="H454" s="10">
        <v>375000</v>
      </c>
      <c r="I454" s="10">
        <f t="shared" si="240"/>
        <v>750000</v>
      </c>
      <c r="J454" s="10">
        <f t="shared" si="241"/>
        <v>1125000</v>
      </c>
      <c r="K454" s="10" t="str">
        <f>'დამტკ. ნაერთი'!K454</f>
        <v>სააგენტო</v>
      </c>
    </row>
    <row r="455" spans="1:11" x14ac:dyDescent="0.25">
      <c r="A455" t="str">
        <f t="shared" si="239"/>
        <v>b</v>
      </c>
      <c r="B455" s="8"/>
      <c r="C455" s="9" t="s">
        <v>17</v>
      </c>
      <c r="D455" s="10">
        <f t="shared" si="211"/>
        <v>0</v>
      </c>
      <c r="E455" s="10">
        <v>0</v>
      </c>
      <c r="F455" s="10">
        <v>0</v>
      </c>
      <c r="G455" s="10">
        <v>0</v>
      </c>
      <c r="H455" s="10">
        <v>0</v>
      </c>
      <c r="I455" s="10">
        <f t="shared" si="240"/>
        <v>0</v>
      </c>
      <c r="J455" s="10">
        <f t="shared" si="241"/>
        <v>0</v>
      </c>
      <c r="K455" s="10" t="str">
        <f>'დამტკ. ნაერთი'!K455</f>
        <v>სააგენტო</v>
      </c>
    </row>
    <row r="456" spans="1:11" x14ac:dyDescent="0.25">
      <c r="A456" t="str">
        <f t="shared" si="239"/>
        <v>b</v>
      </c>
      <c r="B456" s="5"/>
      <c r="C456" s="6" t="s">
        <v>18</v>
      </c>
      <c r="D456" s="7">
        <f t="shared" si="211"/>
        <v>0</v>
      </c>
      <c r="E456" s="7">
        <v>0</v>
      </c>
      <c r="F456" s="7">
        <v>0</v>
      </c>
      <c r="G456" s="7">
        <v>0</v>
      </c>
      <c r="H456" s="7">
        <v>0</v>
      </c>
      <c r="I456" s="7">
        <f t="shared" si="240"/>
        <v>0</v>
      </c>
      <c r="J456" s="7">
        <f t="shared" si="241"/>
        <v>0</v>
      </c>
      <c r="K456" s="7" t="str">
        <f>'დამტკ. ნაერთი'!K456</f>
        <v>სააგენტო</v>
      </c>
    </row>
    <row r="457" spans="1:11" x14ac:dyDescent="0.25">
      <c r="A457" t="str">
        <f t="shared" si="239"/>
        <v>b</v>
      </c>
      <c r="B457" s="5"/>
      <c r="C457" s="6" t="s">
        <v>19</v>
      </c>
      <c r="D457" s="7">
        <f t="shared" si="211"/>
        <v>0</v>
      </c>
      <c r="E457" s="7">
        <v>0</v>
      </c>
      <c r="F457" s="7">
        <v>0</v>
      </c>
      <c r="G457" s="7">
        <v>0</v>
      </c>
      <c r="H457" s="7">
        <v>0</v>
      </c>
      <c r="I457" s="7">
        <f t="shared" si="240"/>
        <v>0</v>
      </c>
      <c r="J457" s="7">
        <f t="shared" si="241"/>
        <v>0</v>
      </c>
      <c r="K457" s="7" t="str">
        <f>'დამტკ. ნაერთი'!K457</f>
        <v>სააგენტო</v>
      </c>
    </row>
    <row r="458" spans="1:11" ht="15.75" thickBot="1" x14ac:dyDescent="0.3">
      <c r="A458" t="str">
        <f t="shared" si="239"/>
        <v>b</v>
      </c>
      <c r="B458" s="11"/>
      <c r="C458" s="12" t="s">
        <v>20</v>
      </c>
      <c r="D458" s="13">
        <f t="shared" si="211"/>
        <v>0</v>
      </c>
      <c r="E458" s="13">
        <v>0</v>
      </c>
      <c r="F458" s="13">
        <v>0</v>
      </c>
      <c r="G458" s="13">
        <v>0</v>
      </c>
      <c r="H458" s="13">
        <v>0</v>
      </c>
      <c r="I458" s="13">
        <f t="shared" si="240"/>
        <v>0</v>
      </c>
      <c r="J458" s="13">
        <f t="shared" si="241"/>
        <v>0</v>
      </c>
      <c r="K458" s="13" t="str">
        <f>'დამტკ. ნაერთი'!K458</f>
        <v>სააგენტო</v>
      </c>
    </row>
    <row r="459" spans="1:11" ht="46.5" thickTop="1" thickBot="1" x14ac:dyDescent="0.3">
      <c r="A459" t="str">
        <f t="shared" si="239"/>
        <v>a</v>
      </c>
      <c r="B459" s="3" t="s">
        <v>93</v>
      </c>
      <c r="C459" s="14" t="s">
        <v>94</v>
      </c>
      <c r="D459" s="4">
        <f t="shared" si="211"/>
        <v>144000</v>
      </c>
      <c r="E459" s="4">
        <f>SUM(E460,E468,E469,E470)</f>
        <v>36000</v>
      </c>
      <c r="F459" s="4">
        <f t="shared" ref="F459" si="242">SUM(F460,F468,F469,F470)</f>
        <v>36000</v>
      </c>
      <c r="G459" s="4">
        <f t="shared" ref="G459" si="243">SUM(G460,G468,G469,G470)</f>
        <v>36000</v>
      </c>
      <c r="H459" s="4">
        <f t="shared" ref="H459" si="244">SUM(H460,H468,H469,H470)</f>
        <v>36000</v>
      </c>
      <c r="I459" s="4">
        <f t="shared" si="240"/>
        <v>72000</v>
      </c>
      <c r="J459" s="4">
        <f t="shared" si="241"/>
        <v>108000</v>
      </c>
      <c r="K459" s="4" t="str">
        <f>'დამტკ. ნაერთი'!K459</f>
        <v>სააგენტო</v>
      </c>
    </row>
    <row r="460" spans="1:11" ht="15.75" thickTop="1" x14ac:dyDescent="0.25">
      <c r="A460" t="str">
        <f t="shared" si="239"/>
        <v>a</v>
      </c>
      <c r="B460" s="5"/>
      <c r="C460" s="6" t="s">
        <v>10</v>
      </c>
      <c r="D460" s="7">
        <f t="shared" si="211"/>
        <v>144000</v>
      </c>
      <c r="E460" s="7">
        <f>SUM(E461:E467)</f>
        <v>36000</v>
      </c>
      <c r="F460" s="7">
        <f t="shared" ref="F460" si="245">SUM(F461:F467)</f>
        <v>36000</v>
      </c>
      <c r="G460" s="7">
        <f t="shared" ref="G460" si="246">SUM(G461:G467)</f>
        <v>36000</v>
      </c>
      <c r="H460" s="7">
        <f t="shared" ref="H460" si="247">SUM(H461:H467)</f>
        <v>36000</v>
      </c>
      <c r="I460" s="7">
        <f t="shared" si="240"/>
        <v>72000</v>
      </c>
      <c r="J460" s="7">
        <f t="shared" si="241"/>
        <v>108000</v>
      </c>
      <c r="K460" s="7" t="str">
        <f>'დამტკ. ნაერთი'!K460</f>
        <v>სააგენტო</v>
      </c>
    </row>
    <row r="461" spans="1:11" x14ac:dyDescent="0.25">
      <c r="A461" t="str">
        <f t="shared" si="239"/>
        <v>b</v>
      </c>
      <c r="B461" s="8"/>
      <c r="C461" s="9" t="s">
        <v>11</v>
      </c>
      <c r="D461" s="10">
        <f t="shared" si="211"/>
        <v>0</v>
      </c>
      <c r="E461" s="10">
        <v>0</v>
      </c>
      <c r="F461" s="10">
        <v>0</v>
      </c>
      <c r="G461" s="10">
        <v>0</v>
      </c>
      <c r="H461" s="10">
        <v>0</v>
      </c>
      <c r="I461" s="10">
        <f t="shared" si="240"/>
        <v>0</v>
      </c>
      <c r="J461" s="10">
        <f t="shared" si="241"/>
        <v>0</v>
      </c>
      <c r="K461" s="10" t="str">
        <f>'დამტკ. ნაერთი'!K461</f>
        <v>სააგენტო</v>
      </c>
    </row>
    <row r="462" spans="1:11" x14ac:dyDescent="0.25">
      <c r="A462" t="str">
        <f t="shared" si="239"/>
        <v>b</v>
      </c>
      <c r="B462" s="8"/>
      <c r="C462" s="9" t="s">
        <v>12</v>
      </c>
      <c r="D462" s="10">
        <f t="shared" si="211"/>
        <v>0</v>
      </c>
      <c r="E462" s="10">
        <v>0</v>
      </c>
      <c r="F462" s="10">
        <v>0</v>
      </c>
      <c r="G462" s="10">
        <v>0</v>
      </c>
      <c r="H462" s="10">
        <v>0</v>
      </c>
      <c r="I462" s="10">
        <f t="shared" si="240"/>
        <v>0</v>
      </c>
      <c r="J462" s="10">
        <f t="shared" si="241"/>
        <v>0</v>
      </c>
      <c r="K462" s="10" t="str">
        <f>'დამტკ. ნაერთი'!K462</f>
        <v>სააგენტო</v>
      </c>
    </row>
    <row r="463" spans="1:11" x14ac:dyDescent="0.25">
      <c r="A463" t="str">
        <f t="shared" si="239"/>
        <v>b</v>
      </c>
      <c r="B463" s="8"/>
      <c r="C463" s="9" t="s">
        <v>13</v>
      </c>
      <c r="D463" s="10">
        <f t="shared" si="211"/>
        <v>0</v>
      </c>
      <c r="E463" s="10">
        <v>0</v>
      </c>
      <c r="F463" s="10">
        <v>0</v>
      </c>
      <c r="G463" s="10">
        <v>0</v>
      </c>
      <c r="H463" s="10">
        <v>0</v>
      </c>
      <c r="I463" s="10">
        <f t="shared" si="240"/>
        <v>0</v>
      </c>
      <c r="J463" s="10">
        <f t="shared" si="241"/>
        <v>0</v>
      </c>
      <c r="K463" s="10" t="str">
        <f>'დამტკ. ნაერთი'!K463</f>
        <v>სააგენტო</v>
      </c>
    </row>
    <row r="464" spans="1:11" x14ac:dyDescent="0.25">
      <c r="A464" t="str">
        <f t="shared" si="239"/>
        <v>b</v>
      </c>
      <c r="B464" s="8"/>
      <c r="C464" s="9" t="s">
        <v>14</v>
      </c>
      <c r="D464" s="10">
        <f t="shared" ref="D464:D587" si="248">SUM(E464,F464,G464,H464)</f>
        <v>0</v>
      </c>
      <c r="E464" s="10">
        <v>0</v>
      </c>
      <c r="F464" s="10">
        <v>0</v>
      </c>
      <c r="G464" s="10">
        <v>0</v>
      </c>
      <c r="H464" s="10">
        <v>0</v>
      </c>
      <c r="I464" s="10">
        <f t="shared" si="240"/>
        <v>0</v>
      </c>
      <c r="J464" s="10">
        <f t="shared" si="241"/>
        <v>0</v>
      </c>
      <c r="K464" s="10" t="str">
        <f>'დამტკ. ნაერთი'!K464</f>
        <v>სააგენტო</v>
      </c>
    </row>
    <row r="465" spans="1:11" x14ac:dyDescent="0.25">
      <c r="A465" t="str">
        <f t="shared" si="239"/>
        <v>b</v>
      </c>
      <c r="B465" s="8"/>
      <c r="C465" s="9" t="s">
        <v>15</v>
      </c>
      <c r="D465" s="10">
        <f t="shared" si="248"/>
        <v>0</v>
      </c>
      <c r="E465" s="10">
        <v>0</v>
      </c>
      <c r="F465" s="10">
        <v>0</v>
      </c>
      <c r="G465" s="10">
        <v>0</v>
      </c>
      <c r="H465" s="10">
        <v>0</v>
      </c>
      <c r="I465" s="10">
        <f t="shared" si="240"/>
        <v>0</v>
      </c>
      <c r="J465" s="10">
        <f t="shared" si="241"/>
        <v>0</v>
      </c>
      <c r="K465" s="10" t="str">
        <f>'დამტკ. ნაერთი'!K465</f>
        <v>სააგენტო</v>
      </c>
    </row>
    <row r="466" spans="1:11" x14ac:dyDescent="0.25">
      <c r="A466" t="str">
        <f t="shared" si="239"/>
        <v>a</v>
      </c>
      <c r="B466" s="8"/>
      <c r="C466" s="9" t="s">
        <v>16</v>
      </c>
      <c r="D466" s="10">
        <f t="shared" si="248"/>
        <v>144000</v>
      </c>
      <c r="E466" s="10">
        <v>36000</v>
      </c>
      <c r="F466" s="10">
        <v>36000</v>
      </c>
      <c r="G466" s="10">
        <v>36000</v>
      </c>
      <c r="H466" s="10">
        <v>36000</v>
      </c>
      <c r="I466" s="10">
        <f t="shared" si="240"/>
        <v>72000</v>
      </c>
      <c r="J466" s="10">
        <f t="shared" si="241"/>
        <v>108000</v>
      </c>
      <c r="K466" s="10" t="str">
        <f>'დამტკ. ნაერთი'!K466</f>
        <v>სააგენტო</v>
      </c>
    </row>
    <row r="467" spans="1:11" x14ac:dyDescent="0.25">
      <c r="A467" t="str">
        <f t="shared" si="239"/>
        <v>b</v>
      </c>
      <c r="B467" s="8"/>
      <c r="C467" s="9" t="s">
        <v>17</v>
      </c>
      <c r="D467" s="10">
        <f t="shared" si="248"/>
        <v>0</v>
      </c>
      <c r="E467" s="10">
        <v>0</v>
      </c>
      <c r="F467" s="10">
        <v>0</v>
      </c>
      <c r="G467" s="10">
        <v>0</v>
      </c>
      <c r="H467" s="10">
        <v>0</v>
      </c>
      <c r="I467" s="10">
        <f t="shared" si="240"/>
        <v>0</v>
      </c>
      <c r="J467" s="10">
        <f t="shared" si="241"/>
        <v>0</v>
      </c>
      <c r="K467" s="10" t="str">
        <f>'დამტკ. ნაერთი'!K467</f>
        <v>სააგენტო</v>
      </c>
    </row>
    <row r="468" spans="1:11" x14ac:dyDescent="0.25">
      <c r="A468" t="str">
        <f t="shared" si="239"/>
        <v>b</v>
      </c>
      <c r="B468" s="5"/>
      <c r="C468" s="6" t="s">
        <v>18</v>
      </c>
      <c r="D468" s="7">
        <f t="shared" si="248"/>
        <v>0</v>
      </c>
      <c r="E468" s="7">
        <v>0</v>
      </c>
      <c r="F468" s="7">
        <v>0</v>
      </c>
      <c r="G468" s="7">
        <v>0</v>
      </c>
      <c r="H468" s="7">
        <v>0</v>
      </c>
      <c r="I468" s="7">
        <f t="shared" si="240"/>
        <v>0</v>
      </c>
      <c r="J468" s="7">
        <f t="shared" si="241"/>
        <v>0</v>
      </c>
      <c r="K468" s="7" t="str">
        <f>'დამტკ. ნაერთი'!K468</f>
        <v>სააგენტო</v>
      </c>
    </row>
    <row r="469" spans="1:11" x14ac:dyDescent="0.25">
      <c r="A469" t="str">
        <f t="shared" si="239"/>
        <v>b</v>
      </c>
      <c r="B469" s="5"/>
      <c r="C469" s="6" t="s">
        <v>19</v>
      </c>
      <c r="D469" s="7">
        <f t="shared" si="248"/>
        <v>0</v>
      </c>
      <c r="E469" s="7">
        <v>0</v>
      </c>
      <c r="F469" s="7">
        <v>0</v>
      </c>
      <c r="G469" s="7">
        <v>0</v>
      </c>
      <c r="H469" s="7">
        <v>0</v>
      </c>
      <c r="I469" s="7">
        <f t="shared" si="240"/>
        <v>0</v>
      </c>
      <c r="J469" s="7">
        <f t="shared" si="241"/>
        <v>0</v>
      </c>
      <c r="K469" s="7" t="str">
        <f>'დამტკ. ნაერთი'!K469</f>
        <v>სააგენტო</v>
      </c>
    </row>
    <row r="470" spans="1:11" ht="15.75" thickBot="1" x14ac:dyDescent="0.3">
      <c r="A470" t="str">
        <f t="shared" si="239"/>
        <v>b</v>
      </c>
      <c r="B470" s="11"/>
      <c r="C470" s="12" t="s">
        <v>20</v>
      </c>
      <c r="D470" s="13">
        <f t="shared" si="248"/>
        <v>0</v>
      </c>
      <c r="E470" s="13">
        <v>0</v>
      </c>
      <c r="F470" s="13">
        <v>0</v>
      </c>
      <c r="G470" s="13">
        <v>0</v>
      </c>
      <c r="H470" s="13">
        <v>0</v>
      </c>
      <c r="I470" s="13">
        <f t="shared" si="240"/>
        <v>0</v>
      </c>
      <c r="J470" s="13">
        <f t="shared" si="241"/>
        <v>0</v>
      </c>
      <c r="K470" s="13" t="str">
        <f>'დამტკ. ნაერთი'!K470</f>
        <v>სააგენტო</v>
      </c>
    </row>
    <row r="471" spans="1:11" ht="31.5" thickTop="1" thickBot="1" x14ac:dyDescent="0.3">
      <c r="A471" t="str">
        <f t="shared" si="239"/>
        <v>a</v>
      </c>
      <c r="B471" s="3" t="s">
        <v>95</v>
      </c>
      <c r="C471" s="14" t="s">
        <v>96</v>
      </c>
      <c r="D471" s="4">
        <f t="shared" si="248"/>
        <v>46000</v>
      </c>
      <c r="E471" s="4">
        <f>SUM(E472,E480,E481,E482)</f>
        <v>11500</v>
      </c>
      <c r="F471" s="4">
        <f t="shared" ref="F471" si="249">SUM(F472,F480,F481,F482)</f>
        <v>11500</v>
      </c>
      <c r="G471" s="4">
        <f t="shared" ref="G471" si="250">SUM(G472,G480,G481,G482)</f>
        <v>11500</v>
      </c>
      <c r="H471" s="4">
        <f t="shared" ref="H471" si="251">SUM(H472,H480,H481,H482)</f>
        <v>11500</v>
      </c>
      <c r="I471" s="4">
        <f t="shared" si="240"/>
        <v>23000</v>
      </c>
      <c r="J471" s="4">
        <f t="shared" si="241"/>
        <v>34500</v>
      </c>
      <c r="K471" s="4" t="str">
        <f>'დამტკ. ნაერთი'!K471</f>
        <v>სააგენტო</v>
      </c>
    </row>
    <row r="472" spans="1:11" ht="15.75" thickTop="1" x14ac:dyDescent="0.25">
      <c r="A472" t="str">
        <f t="shared" si="239"/>
        <v>a</v>
      </c>
      <c r="B472" s="5"/>
      <c r="C472" s="6" t="s">
        <v>10</v>
      </c>
      <c r="D472" s="7">
        <f t="shared" si="248"/>
        <v>46000</v>
      </c>
      <c r="E472" s="7">
        <f>SUM(E473:E479)</f>
        <v>11500</v>
      </c>
      <c r="F472" s="7">
        <f t="shared" ref="F472" si="252">SUM(F473:F479)</f>
        <v>11500</v>
      </c>
      <c r="G472" s="7">
        <f t="shared" ref="G472" si="253">SUM(G473:G479)</f>
        <v>11500</v>
      </c>
      <c r="H472" s="7">
        <f t="shared" ref="H472" si="254">SUM(H473:H479)</f>
        <v>11500</v>
      </c>
      <c r="I472" s="7">
        <f t="shared" si="240"/>
        <v>23000</v>
      </c>
      <c r="J472" s="7">
        <f t="shared" si="241"/>
        <v>34500</v>
      </c>
      <c r="K472" s="7" t="str">
        <f>'დამტკ. ნაერთი'!K472</f>
        <v>სააგენტო</v>
      </c>
    </row>
    <row r="473" spans="1:11" x14ac:dyDescent="0.25">
      <c r="A473" t="str">
        <f t="shared" si="239"/>
        <v>b</v>
      </c>
      <c r="B473" s="8"/>
      <c r="C473" s="9" t="s">
        <v>11</v>
      </c>
      <c r="D473" s="10">
        <f t="shared" si="248"/>
        <v>0</v>
      </c>
      <c r="E473" s="10">
        <v>0</v>
      </c>
      <c r="F473" s="10">
        <v>0</v>
      </c>
      <c r="G473" s="10">
        <v>0</v>
      </c>
      <c r="H473" s="10">
        <v>0</v>
      </c>
      <c r="I473" s="10">
        <f t="shared" si="240"/>
        <v>0</v>
      </c>
      <c r="J473" s="10">
        <f t="shared" si="241"/>
        <v>0</v>
      </c>
      <c r="K473" s="10" t="str">
        <f>'დამტკ. ნაერთი'!K473</f>
        <v>სააგენტო</v>
      </c>
    </row>
    <row r="474" spans="1:11" x14ac:dyDescent="0.25">
      <c r="A474" t="str">
        <f t="shared" si="239"/>
        <v>b</v>
      </c>
      <c r="B474" s="8"/>
      <c r="C474" s="9" t="s">
        <v>12</v>
      </c>
      <c r="D474" s="10">
        <f t="shared" si="248"/>
        <v>0</v>
      </c>
      <c r="E474" s="10">
        <v>0</v>
      </c>
      <c r="F474" s="10">
        <v>0</v>
      </c>
      <c r="G474" s="10">
        <v>0</v>
      </c>
      <c r="H474" s="10">
        <v>0</v>
      </c>
      <c r="I474" s="10">
        <f t="shared" si="240"/>
        <v>0</v>
      </c>
      <c r="J474" s="10">
        <f t="shared" si="241"/>
        <v>0</v>
      </c>
      <c r="K474" s="10" t="str">
        <f>'დამტკ. ნაერთი'!K474</f>
        <v>სააგენტო</v>
      </c>
    </row>
    <row r="475" spans="1:11" x14ac:dyDescent="0.25">
      <c r="A475" t="str">
        <f t="shared" si="239"/>
        <v>b</v>
      </c>
      <c r="B475" s="8"/>
      <c r="C475" s="9" t="s">
        <v>13</v>
      </c>
      <c r="D475" s="10">
        <f t="shared" si="248"/>
        <v>0</v>
      </c>
      <c r="E475" s="10">
        <v>0</v>
      </c>
      <c r="F475" s="10">
        <v>0</v>
      </c>
      <c r="G475" s="10">
        <v>0</v>
      </c>
      <c r="H475" s="10">
        <v>0</v>
      </c>
      <c r="I475" s="10">
        <f t="shared" si="240"/>
        <v>0</v>
      </c>
      <c r="J475" s="10">
        <f t="shared" si="241"/>
        <v>0</v>
      </c>
      <c r="K475" s="10" t="str">
        <f>'დამტკ. ნაერთი'!K475</f>
        <v>სააგენტო</v>
      </c>
    </row>
    <row r="476" spans="1:11" x14ac:dyDescent="0.25">
      <c r="A476" t="str">
        <f t="shared" si="239"/>
        <v>b</v>
      </c>
      <c r="B476" s="8"/>
      <c r="C476" s="9" t="s">
        <v>14</v>
      </c>
      <c r="D476" s="10">
        <f t="shared" si="248"/>
        <v>0</v>
      </c>
      <c r="E476" s="10">
        <v>0</v>
      </c>
      <c r="F476" s="10">
        <v>0</v>
      </c>
      <c r="G476" s="10">
        <v>0</v>
      </c>
      <c r="H476" s="10">
        <v>0</v>
      </c>
      <c r="I476" s="10">
        <f t="shared" si="240"/>
        <v>0</v>
      </c>
      <c r="J476" s="10">
        <f t="shared" si="241"/>
        <v>0</v>
      </c>
      <c r="K476" s="10" t="str">
        <f>'დამტკ. ნაერთი'!K476</f>
        <v>სააგენტო</v>
      </c>
    </row>
    <row r="477" spans="1:11" x14ac:dyDescent="0.25">
      <c r="A477" t="str">
        <f t="shared" si="239"/>
        <v>b</v>
      </c>
      <c r="B477" s="8"/>
      <c r="C477" s="9" t="s">
        <v>15</v>
      </c>
      <c r="D477" s="10">
        <f t="shared" si="248"/>
        <v>0</v>
      </c>
      <c r="E477" s="10">
        <v>0</v>
      </c>
      <c r="F477" s="10">
        <v>0</v>
      </c>
      <c r="G477" s="10">
        <v>0</v>
      </c>
      <c r="H477" s="10">
        <v>0</v>
      </c>
      <c r="I477" s="10">
        <f t="shared" si="240"/>
        <v>0</v>
      </c>
      <c r="J477" s="10">
        <f t="shared" si="241"/>
        <v>0</v>
      </c>
      <c r="K477" s="10" t="str">
        <f>'დამტკ. ნაერთი'!K477</f>
        <v>სააგენტო</v>
      </c>
    </row>
    <row r="478" spans="1:11" x14ac:dyDescent="0.25">
      <c r="A478" t="str">
        <f t="shared" si="239"/>
        <v>a</v>
      </c>
      <c r="B478" s="8"/>
      <c r="C478" s="9" t="s">
        <v>16</v>
      </c>
      <c r="D478" s="10">
        <f t="shared" si="248"/>
        <v>46000</v>
      </c>
      <c r="E478" s="10">
        <v>11500</v>
      </c>
      <c r="F478" s="10">
        <v>11500</v>
      </c>
      <c r="G478" s="10">
        <v>11500</v>
      </c>
      <c r="H478" s="10">
        <v>11500</v>
      </c>
      <c r="I478" s="10">
        <f t="shared" si="240"/>
        <v>23000</v>
      </c>
      <c r="J478" s="10">
        <f t="shared" si="241"/>
        <v>34500</v>
      </c>
      <c r="K478" s="10" t="str">
        <f>'დამტკ. ნაერთი'!K478</f>
        <v>სააგენტო</v>
      </c>
    </row>
    <row r="479" spans="1:11" x14ac:dyDescent="0.25">
      <c r="A479" t="str">
        <f t="shared" si="239"/>
        <v>b</v>
      </c>
      <c r="B479" s="8"/>
      <c r="C479" s="9" t="s">
        <v>17</v>
      </c>
      <c r="D479" s="10">
        <f t="shared" si="248"/>
        <v>0</v>
      </c>
      <c r="E479" s="10">
        <v>0</v>
      </c>
      <c r="F479" s="10">
        <v>0</v>
      </c>
      <c r="G479" s="10">
        <v>0</v>
      </c>
      <c r="H479" s="10">
        <v>0</v>
      </c>
      <c r="I479" s="10">
        <f t="shared" si="240"/>
        <v>0</v>
      </c>
      <c r="J479" s="10">
        <f t="shared" si="241"/>
        <v>0</v>
      </c>
      <c r="K479" s="10" t="str">
        <f>'დამტკ. ნაერთი'!K479</f>
        <v>სააგენტო</v>
      </c>
    </row>
    <row r="480" spans="1:11" x14ac:dyDescent="0.25">
      <c r="A480" t="str">
        <f t="shared" si="239"/>
        <v>b</v>
      </c>
      <c r="B480" s="5"/>
      <c r="C480" s="6" t="s">
        <v>18</v>
      </c>
      <c r="D480" s="7">
        <f t="shared" si="248"/>
        <v>0</v>
      </c>
      <c r="E480" s="7">
        <v>0</v>
      </c>
      <c r="F480" s="7">
        <v>0</v>
      </c>
      <c r="G480" s="7">
        <v>0</v>
      </c>
      <c r="H480" s="7">
        <v>0</v>
      </c>
      <c r="I480" s="7">
        <f t="shared" si="240"/>
        <v>0</v>
      </c>
      <c r="J480" s="7">
        <f t="shared" si="241"/>
        <v>0</v>
      </c>
      <c r="K480" s="7" t="str">
        <f>'დამტკ. ნაერთი'!K480</f>
        <v>სააგენტო</v>
      </c>
    </row>
    <row r="481" spans="1:11" x14ac:dyDescent="0.25">
      <c r="A481" t="str">
        <f t="shared" si="239"/>
        <v>b</v>
      </c>
      <c r="B481" s="5"/>
      <c r="C481" s="6" t="s">
        <v>19</v>
      </c>
      <c r="D481" s="7">
        <f t="shared" si="248"/>
        <v>0</v>
      </c>
      <c r="E481" s="7">
        <v>0</v>
      </c>
      <c r="F481" s="7">
        <v>0</v>
      </c>
      <c r="G481" s="7">
        <v>0</v>
      </c>
      <c r="H481" s="7">
        <v>0</v>
      </c>
      <c r="I481" s="7">
        <f t="shared" si="240"/>
        <v>0</v>
      </c>
      <c r="J481" s="7">
        <f t="shared" si="241"/>
        <v>0</v>
      </c>
      <c r="K481" s="7" t="str">
        <f>'დამტკ. ნაერთი'!K481</f>
        <v>სააგენტო</v>
      </c>
    </row>
    <row r="482" spans="1:11" ht="15.75" thickBot="1" x14ac:dyDescent="0.3">
      <c r="A482" t="str">
        <f t="shared" si="239"/>
        <v>b</v>
      </c>
      <c r="B482" s="11"/>
      <c r="C482" s="12" t="s">
        <v>20</v>
      </c>
      <c r="D482" s="13">
        <f t="shared" si="248"/>
        <v>0</v>
      </c>
      <c r="E482" s="13">
        <v>0</v>
      </c>
      <c r="F482" s="13">
        <v>0</v>
      </c>
      <c r="G482" s="13">
        <v>0</v>
      </c>
      <c r="H482" s="13">
        <v>0</v>
      </c>
      <c r="I482" s="13">
        <f t="shared" si="240"/>
        <v>0</v>
      </c>
      <c r="J482" s="13">
        <f t="shared" si="241"/>
        <v>0</v>
      </c>
      <c r="K482" s="13" t="str">
        <f>'დამტკ. ნაერთი'!K482</f>
        <v>სააგენტო</v>
      </c>
    </row>
    <row r="483" spans="1:11" ht="32.25" customHeight="1" thickTop="1" thickBot="1" x14ac:dyDescent="0.3">
      <c r="A483" t="str">
        <f t="shared" ref="A483:A506" si="255">IF(OR(D483&lt;&gt;0,E483&lt;&gt;0,F483&lt;&gt;0,G483&lt;&gt;0,H483&lt;&gt;0,),"a","b")</f>
        <v>a</v>
      </c>
      <c r="B483" s="16" t="s">
        <v>239</v>
      </c>
      <c r="C483" s="4" t="s">
        <v>244</v>
      </c>
      <c r="D483" s="4">
        <f t="shared" ref="D483:D506" si="256">SUM(E483,F483,G483,H483)</f>
        <v>55000000</v>
      </c>
      <c r="E483" s="4">
        <f>E495+E507+E519+E531</f>
        <v>14000000</v>
      </c>
      <c r="F483" s="4">
        <f t="shared" ref="F483:H483" si="257">F495+F507+F519+F531</f>
        <v>13500000</v>
      </c>
      <c r="G483" s="4">
        <f t="shared" si="257"/>
        <v>13500000</v>
      </c>
      <c r="H483" s="4">
        <f t="shared" si="257"/>
        <v>14000000</v>
      </c>
      <c r="I483" s="4">
        <f t="shared" ref="I483:I506" si="258">SUM(E483,F483)</f>
        <v>27500000</v>
      </c>
      <c r="J483" s="4">
        <f t="shared" ref="J483:J506" si="259">SUM(E483,F483,G483)</f>
        <v>41000000</v>
      </c>
      <c r="K483" s="4" t="str">
        <f>'დამტკ. ნაერთი'!K483</f>
        <v>სააგენტო</v>
      </c>
    </row>
    <row r="484" spans="1:11" ht="15.75" thickTop="1" x14ac:dyDescent="0.25">
      <c r="A484" t="str">
        <f t="shared" si="255"/>
        <v>a</v>
      </c>
      <c r="B484" s="5"/>
      <c r="C484" s="6" t="s">
        <v>10</v>
      </c>
      <c r="D484" s="7">
        <f t="shared" si="256"/>
        <v>55000000</v>
      </c>
      <c r="E484" s="7">
        <f t="shared" ref="E484:H494" si="260">E496+E508+E520+E532</f>
        <v>14000000</v>
      </c>
      <c r="F484" s="7">
        <f t="shared" si="260"/>
        <v>13500000</v>
      </c>
      <c r="G484" s="7">
        <f t="shared" si="260"/>
        <v>13500000</v>
      </c>
      <c r="H484" s="7">
        <f t="shared" si="260"/>
        <v>14000000</v>
      </c>
      <c r="I484" s="7">
        <f t="shared" si="258"/>
        <v>27500000</v>
      </c>
      <c r="J484" s="7">
        <f t="shared" si="259"/>
        <v>41000000</v>
      </c>
      <c r="K484" s="7" t="str">
        <f>'დამტკ. ნაერთი'!K484</f>
        <v>სააგენტო</v>
      </c>
    </row>
    <row r="485" spans="1:11" x14ac:dyDescent="0.25">
      <c r="A485" t="str">
        <f t="shared" si="255"/>
        <v>b</v>
      </c>
      <c r="B485" s="8"/>
      <c r="C485" s="9" t="s">
        <v>11</v>
      </c>
      <c r="D485" s="10">
        <f t="shared" si="256"/>
        <v>0</v>
      </c>
      <c r="E485" s="10">
        <f t="shared" si="260"/>
        <v>0</v>
      </c>
      <c r="F485" s="10">
        <f t="shared" si="260"/>
        <v>0</v>
      </c>
      <c r="G485" s="10">
        <f t="shared" si="260"/>
        <v>0</v>
      </c>
      <c r="H485" s="10">
        <f t="shared" si="260"/>
        <v>0</v>
      </c>
      <c r="I485" s="10">
        <f t="shared" si="258"/>
        <v>0</v>
      </c>
      <c r="J485" s="10">
        <f t="shared" si="259"/>
        <v>0</v>
      </c>
      <c r="K485" s="10" t="str">
        <f>'დამტკ. ნაერთი'!K485</f>
        <v>სააგენტო</v>
      </c>
    </row>
    <row r="486" spans="1:11" x14ac:dyDescent="0.25">
      <c r="A486" t="str">
        <f t="shared" si="255"/>
        <v>b</v>
      </c>
      <c r="B486" s="8"/>
      <c r="C486" s="9" t="s">
        <v>12</v>
      </c>
      <c r="D486" s="10">
        <f t="shared" si="256"/>
        <v>0</v>
      </c>
      <c r="E486" s="10">
        <f t="shared" si="260"/>
        <v>0</v>
      </c>
      <c r="F486" s="10">
        <f t="shared" si="260"/>
        <v>0</v>
      </c>
      <c r="G486" s="10">
        <f t="shared" si="260"/>
        <v>0</v>
      </c>
      <c r="H486" s="10">
        <f t="shared" si="260"/>
        <v>0</v>
      </c>
      <c r="I486" s="10">
        <f t="shared" si="258"/>
        <v>0</v>
      </c>
      <c r="J486" s="10">
        <f t="shared" si="259"/>
        <v>0</v>
      </c>
      <c r="K486" s="10" t="str">
        <f>'დამტკ. ნაერთი'!K486</f>
        <v>სააგენტო</v>
      </c>
    </row>
    <row r="487" spans="1:11" x14ac:dyDescent="0.25">
      <c r="A487" t="str">
        <f t="shared" si="255"/>
        <v>b</v>
      </c>
      <c r="B487" s="8"/>
      <c r="C487" s="9" t="s">
        <v>13</v>
      </c>
      <c r="D487" s="10">
        <f t="shared" si="256"/>
        <v>0</v>
      </c>
      <c r="E487" s="10">
        <f t="shared" si="260"/>
        <v>0</v>
      </c>
      <c r="F487" s="10">
        <f t="shared" si="260"/>
        <v>0</v>
      </c>
      <c r="G487" s="10">
        <f t="shared" si="260"/>
        <v>0</v>
      </c>
      <c r="H487" s="10">
        <f t="shared" si="260"/>
        <v>0</v>
      </c>
      <c r="I487" s="10">
        <f t="shared" si="258"/>
        <v>0</v>
      </c>
      <c r="J487" s="10">
        <f t="shared" si="259"/>
        <v>0</v>
      </c>
      <c r="K487" s="10" t="str">
        <f>'დამტკ. ნაერთი'!K487</f>
        <v>სააგენტო</v>
      </c>
    </row>
    <row r="488" spans="1:11" x14ac:dyDescent="0.25">
      <c r="A488" t="str">
        <f t="shared" si="255"/>
        <v>b</v>
      </c>
      <c r="B488" s="8"/>
      <c r="C488" s="9" t="s">
        <v>14</v>
      </c>
      <c r="D488" s="10">
        <f t="shared" si="256"/>
        <v>0</v>
      </c>
      <c r="E488" s="10">
        <f t="shared" si="260"/>
        <v>0</v>
      </c>
      <c r="F488" s="10">
        <f t="shared" si="260"/>
        <v>0</v>
      </c>
      <c r="G488" s="10">
        <f t="shared" si="260"/>
        <v>0</v>
      </c>
      <c r="H488" s="10">
        <f t="shared" si="260"/>
        <v>0</v>
      </c>
      <c r="I488" s="10">
        <f t="shared" si="258"/>
        <v>0</v>
      </c>
      <c r="J488" s="10">
        <f t="shared" si="259"/>
        <v>0</v>
      </c>
      <c r="K488" s="10" t="str">
        <f>'დამტკ. ნაერთი'!K488</f>
        <v>სააგენტო</v>
      </c>
    </row>
    <row r="489" spans="1:11" x14ac:dyDescent="0.25">
      <c r="A489" t="str">
        <f t="shared" si="255"/>
        <v>b</v>
      </c>
      <c r="B489" s="8"/>
      <c r="C489" s="9" t="s">
        <v>15</v>
      </c>
      <c r="D489" s="10">
        <f t="shared" si="256"/>
        <v>0</v>
      </c>
      <c r="E489" s="10">
        <f t="shared" si="260"/>
        <v>0</v>
      </c>
      <c r="F489" s="10">
        <f t="shared" si="260"/>
        <v>0</v>
      </c>
      <c r="G489" s="10">
        <f t="shared" si="260"/>
        <v>0</v>
      </c>
      <c r="H489" s="10">
        <f t="shared" si="260"/>
        <v>0</v>
      </c>
      <c r="I489" s="10">
        <f t="shared" si="258"/>
        <v>0</v>
      </c>
      <c r="J489" s="10">
        <f t="shared" si="259"/>
        <v>0</v>
      </c>
      <c r="K489" s="10" t="str">
        <f>'დამტკ. ნაერთი'!K489</f>
        <v>სააგენტო</v>
      </c>
    </row>
    <row r="490" spans="1:11" x14ac:dyDescent="0.25">
      <c r="A490" t="str">
        <f t="shared" si="255"/>
        <v>a</v>
      </c>
      <c r="B490" s="8"/>
      <c r="C490" s="9" t="s">
        <v>16</v>
      </c>
      <c r="D490" s="10">
        <f t="shared" si="256"/>
        <v>55000000</v>
      </c>
      <c r="E490" s="10">
        <f t="shared" si="260"/>
        <v>14000000</v>
      </c>
      <c r="F490" s="10">
        <f t="shared" si="260"/>
        <v>13500000</v>
      </c>
      <c r="G490" s="10">
        <f t="shared" si="260"/>
        <v>13500000</v>
      </c>
      <c r="H490" s="10">
        <f t="shared" si="260"/>
        <v>14000000</v>
      </c>
      <c r="I490" s="10">
        <f t="shared" si="258"/>
        <v>27500000</v>
      </c>
      <c r="J490" s="10">
        <f t="shared" si="259"/>
        <v>41000000</v>
      </c>
      <c r="K490" s="10" t="str">
        <f>'დამტკ. ნაერთი'!K490</f>
        <v>სააგენტო</v>
      </c>
    </row>
    <row r="491" spans="1:11" x14ac:dyDescent="0.25">
      <c r="A491" t="str">
        <f t="shared" si="255"/>
        <v>b</v>
      </c>
      <c r="B491" s="8"/>
      <c r="C491" s="9" t="s">
        <v>17</v>
      </c>
      <c r="D491" s="10">
        <f t="shared" si="256"/>
        <v>0</v>
      </c>
      <c r="E491" s="10">
        <f t="shared" si="260"/>
        <v>0</v>
      </c>
      <c r="F491" s="10">
        <f t="shared" si="260"/>
        <v>0</v>
      </c>
      <c r="G491" s="10">
        <f t="shared" si="260"/>
        <v>0</v>
      </c>
      <c r="H491" s="10">
        <f t="shared" si="260"/>
        <v>0</v>
      </c>
      <c r="I491" s="10">
        <f t="shared" si="258"/>
        <v>0</v>
      </c>
      <c r="J491" s="10">
        <f t="shared" si="259"/>
        <v>0</v>
      </c>
      <c r="K491" s="10" t="str">
        <f>'დამტკ. ნაერთი'!K491</f>
        <v>სააგენტო</v>
      </c>
    </row>
    <row r="492" spans="1:11" x14ac:dyDescent="0.25">
      <c r="A492" t="str">
        <f t="shared" si="255"/>
        <v>b</v>
      </c>
      <c r="B492" s="5"/>
      <c r="C492" s="6" t="s">
        <v>18</v>
      </c>
      <c r="D492" s="7">
        <f t="shared" si="256"/>
        <v>0</v>
      </c>
      <c r="E492" s="7">
        <f t="shared" si="260"/>
        <v>0</v>
      </c>
      <c r="F492" s="7">
        <f t="shared" si="260"/>
        <v>0</v>
      </c>
      <c r="G492" s="7">
        <f t="shared" si="260"/>
        <v>0</v>
      </c>
      <c r="H492" s="7">
        <f t="shared" si="260"/>
        <v>0</v>
      </c>
      <c r="I492" s="7">
        <f t="shared" si="258"/>
        <v>0</v>
      </c>
      <c r="J492" s="7">
        <f t="shared" si="259"/>
        <v>0</v>
      </c>
      <c r="K492" s="7" t="str">
        <f>'დამტკ. ნაერთი'!K492</f>
        <v>სააგენტო</v>
      </c>
    </row>
    <row r="493" spans="1:11" x14ac:dyDescent="0.25">
      <c r="A493" t="str">
        <f t="shared" si="255"/>
        <v>b</v>
      </c>
      <c r="B493" s="5"/>
      <c r="C493" s="6" t="s">
        <v>19</v>
      </c>
      <c r="D493" s="7">
        <f t="shared" si="256"/>
        <v>0</v>
      </c>
      <c r="E493" s="7">
        <f t="shared" si="260"/>
        <v>0</v>
      </c>
      <c r="F493" s="7">
        <f t="shared" si="260"/>
        <v>0</v>
      </c>
      <c r="G493" s="7">
        <f t="shared" si="260"/>
        <v>0</v>
      </c>
      <c r="H493" s="7">
        <f t="shared" si="260"/>
        <v>0</v>
      </c>
      <c r="I493" s="7">
        <f t="shared" si="258"/>
        <v>0</v>
      </c>
      <c r="J493" s="7">
        <f t="shared" si="259"/>
        <v>0</v>
      </c>
      <c r="K493" s="7" t="str">
        <f>'დამტკ. ნაერთი'!K493</f>
        <v>სააგენტო</v>
      </c>
    </row>
    <row r="494" spans="1:11" ht="15.75" thickBot="1" x14ac:dyDescent="0.3">
      <c r="A494" t="str">
        <f t="shared" si="255"/>
        <v>b</v>
      </c>
      <c r="B494" s="11"/>
      <c r="C494" s="12" t="s">
        <v>20</v>
      </c>
      <c r="D494" s="13">
        <f t="shared" si="256"/>
        <v>0</v>
      </c>
      <c r="E494" s="13">
        <f t="shared" si="260"/>
        <v>0</v>
      </c>
      <c r="F494" s="13">
        <f t="shared" si="260"/>
        <v>0</v>
      </c>
      <c r="G494" s="13">
        <f t="shared" si="260"/>
        <v>0</v>
      </c>
      <c r="H494" s="13">
        <f t="shared" si="260"/>
        <v>0</v>
      </c>
      <c r="I494" s="13">
        <f t="shared" si="258"/>
        <v>0</v>
      </c>
      <c r="J494" s="13">
        <f t="shared" si="259"/>
        <v>0</v>
      </c>
      <c r="K494" s="13" t="str">
        <f>'დამტკ. ნაერთი'!K494</f>
        <v>სააგენტო</v>
      </c>
    </row>
    <row r="495" spans="1:11" ht="60" customHeight="1" thickTop="1" thickBot="1" x14ac:dyDescent="0.3">
      <c r="A495" t="str">
        <f t="shared" si="255"/>
        <v>a</v>
      </c>
      <c r="B495" s="16" t="s">
        <v>240</v>
      </c>
      <c r="C495" s="4" t="s">
        <v>243</v>
      </c>
      <c r="D495" s="4">
        <f t="shared" si="256"/>
        <v>30000000</v>
      </c>
      <c r="E495" s="4">
        <f>SUM(E496,E504,E505,E506)</f>
        <v>7500000</v>
      </c>
      <c r="F495" s="4">
        <f t="shared" ref="F495:H495" si="261">SUM(F496,F504,F505,F506)</f>
        <v>7500000</v>
      </c>
      <c r="G495" s="4">
        <f t="shared" si="261"/>
        <v>7500000</v>
      </c>
      <c r="H495" s="4">
        <f t="shared" si="261"/>
        <v>7500000</v>
      </c>
      <c r="I495" s="4">
        <f t="shared" si="258"/>
        <v>15000000</v>
      </c>
      <c r="J495" s="4">
        <f t="shared" si="259"/>
        <v>22500000</v>
      </c>
      <c r="K495" s="4" t="str">
        <f>'დამტკ. ნაერთი'!K495</f>
        <v>სააგენტო</v>
      </c>
    </row>
    <row r="496" spans="1:11" ht="15.75" thickTop="1" x14ac:dyDescent="0.25">
      <c r="A496" t="str">
        <f t="shared" si="255"/>
        <v>a</v>
      </c>
      <c r="B496" s="5"/>
      <c r="C496" s="6" t="s">
        <v>10</v>
      </c>
      <c r="D496" s="7">
        <f t="shared" si="256"/>
        <v>30000000</v>
      </c>
      <c r="E496" s="7">
        <f>SUM(E497:E503)</f>
        <v>7500000</v>
      </c>
      <c r="F496" s="7">
        <f t="shared" ref="F496:H496" si="262">SUM(F497:F503)</f>
        <v>7500000</v>
      </c>
      <c r="G496" s="7">
        <f t="shared" si="262"/>
        <v>7500000</v>
      </c>
      <c r="H496" s="7">
        <f t="shared" si="262"/>
        <v>7500000</v>
      </c>
      <c r="I496" s="7">
        <f t="shared" si="258"/>
        <v>15000000</v>
      </c>
      <c r="J496" s="7">
        <f t="shared" si="259"/>
        <v>22500000</v>
      </c>
      <c r="K496" s="7" t="str">
        <f>'დამტკ. ნაერთი'!K496</f>
        <v>სააგენტო</v>
      </c>
    </row>
    <row r="497" spans="1:11" x14ac:dyDescent="0.25">
      <c r="A497" t="str">
        <f t="shared" si="255"/>
        <v>b</v>
      </c>
      <c r="B497" s="8"/>
      <c r="C497" s="9" t="s">
        <v>11</v>
      </c>
      <c r="D497" s="10">
        <f t="shared" si="256"/>
        <v>0</v>
      </c>
      <c r="E497" s="10">
        <v>0</v>
      </c>
      <c r="F497" s="10">
        <v>0</v>
      </c>
      <c r="G497" s="10">
        <v>0</v>
      </c>
      <c r="H497" s="10">
        <v>0</v>
      </c>
      <c r="I497" s="10">
        <f t="shared" si="258"/>
        <v>0</v>
      </c>
      <c r="J497" s="10">
        <f t="shared" si="259"/>
        <v>0</v>
      </c>
      <c r="K497" s="10" t="str">
        <f>'დამტკ. ნაერთი'!K497</f>
        <v>სააგენტო</v>
      </c>
    </row>
    <row r="498" spans="1:11" x14ac:dyDescent="0.25">
      <c r="A498" t="str">
        <f t="shared" si="255"/>
        <v>b</v>
      </c>
      <c r="B498" s="8"/>
      <c r="C498" s="9" t="s">
        <v>12</v>
      </c>
      <c r="D498" s="10">
        <f t="shared" si="256"/>
        <v>0</v>
      </c>
      <c r="E498" s="10">
        <v>0</v>
      </c>
      <c r="F498" s="10">
        <v>0</v>
      </c>
      <c r="G498" s="10">
        <v>0</v>
      </c>
      <c r="H498" s="10">
        <v>0</v>
      </c>
      <c r="I498" s="10">
        <f t="shared" si="258"/>
        <v>0</v>
      </c>
      <c r="J498" s="10">
        <f t="shared" si="259"/>
        <v>0</v>
      </c>
      <c r="K498" s="10" t="str">
        <f>'დამტკ. ნაერთი'!K498</f>
        <v>სააგენტო</v>
      </c>
    </row>
    <row r="499" spans="1:11" x14ac:dyDescent="0.25">
      <c r="A499" t="str">
        <f t="shared" si="255"/>
        <v>b</v>
      </c>
      <c r="B499" s="8"/>
      <c r="C499" s="9" t="s">
        <v>13</v>
      </c>
      <c r="D499" s="10">
        <f t="shared" si="256"/>
        <v>0</v>
      </c>
      <c r="E499" s="10">
        <v>0</v>
      </c>
      <c r="F499" s="10">
        <v>0</v>
      </c>
      <c r="G499" s="10">
        <v>0</v>
      </c>
      <c r="H499" s="10">
        <v>0</v>
      </c>
      <c r="I499" s="10">
        <f t="shared" si="258"/>
        <v>0</v>
      </c>
      <c r="J499" s="10">
        <f t="shared" si="259"/>
        <v>0</v>
      </c>
      <c r="K499" s="10" t="str">
        <f>'დამტკ. ნაერთი'!K499</f>
        <v>სააგენტო</v>
      </c>
    </row>
    <row r="500" spans="1:11" x14ac:dyDescent="0.25">
      <c r="A500" t="str">
        <f t="shared" si="255"/>
        <v>b</v>
      </c>
      <c r="B500" s="8"/>
      <c r="C500" s="9" t="s">
        <v>14</v>
      </c>
      <c r="D500" s="10">
        <f t="shared" si="256"/>
        <v>0</v>
      </c>
      <c r="E500" s="10">
        <v>0</v>
      </c>
      <c r="F500" s="10">
        <v>0</v>
      </c>
      <c r="G500" s="10">
        <v>0</v>
      </c>
      <c r="H500" s="10">
        <v>0</v>
      </c>
      <c r="I500" s="10">
        <f t="shared" si="258"/>
        <v>0</v>
      </c>
      <c r="J500" s="10">
        <f t="shared" si="259"/>
        <v>0</v>
      </c>
      <c r="K500" s="10" t="str">
        <f>'დამტკ. ნაერთი'!K500</f>
        <v>სააგენტო</v>
      </c>
    </row>
    <row r="501" spans="1:11" x14ac:dyDescent="0.25">
      <c r="A501" t="str">
        <f t="shared" si="255"/>
        <v>b</v>
      </c>
      <c r="B501" s="8"/>
      <c r="C501" s="9" t="s">
        <v>15</v>
      </c>
      <c r="D501" s="10">
        <f t="shared" si="256"/>
        <v>0</v>
      </c>
      <c r="E501" s="10">
        <v>0</v>
      </c>
      <c r="F501" s="10">
        <v>0</v>
      </c>
      <c r="G501" s="10">
        <v>0</v>
      </c>
      <c r="H501" s="10">
        <v>0</v>
      </c>
      <c r="I501" s="10">
        <f t="shared" si="258"/>
        <v>0</v>
      </c>
      <c r="J501" s="10">
        <f t="shared" si="259"/>
        <v>0</v>
      </c>
      <c r="K501" s="10" t="str">
        <f>'დამტკ. ნაერთი'!K501</f>
        <v>სააგენტო</v>
      </c>
    </row>
    <row r="502" spans="1:11" x14ac:dyDescent="0.25">
      <c r="A502" t="str">
        <f t="shared" si="255"/>
        <v>a</v>
      </c>
      <c r="B502" s="8"/>
      <c r="C502" s="9" t="s">
        <v>16</v>
      </c>
      <c r="D502" s="10">
        <f t="shared" si="256"/>
        <v>30000000</v>
      </c>
      <c r="E502" s="10">
        <v>7500000</v>
      </c>
      <c r="F502" s="10">
        <v>7500000</v>
      </c>
      <c r="G502" s="10">
        <v>7500000</v>
      </c>
      <c r="H502" s="10">
        <v>7500000</v>
      </c>
      <c r="I502" s="10">
        <f t="shared" si="258"/>
        <v>15000000</v>
      </c>
      <c r="J502" s="10">
        <f t="shared" si="259"/>
        <v>22500000</v>
      </c>
      <c r="K502" s="10" t="str">
        <f>'დამტკ. ნაერთი'!K502</f>
        <v>სააგენტო</v>
      </c>
    </row>
    <row r="503" spans="1:11" x14ac:dyDescent="0.25">
      <c r="A503" t="str">
        <f t="shared" si="255"/>
        <v>b</v>
      </c>
      <c r="B503" s="8"/>
      <c r="C503" s="9" t="s">
        <v>17</v>
      </c>
      <c r="D503" s="10">
        <f t="shared" si="256"/>
        <v>0</v>
      </c>
      <c r="E503" s="10">
        <v>0</v>
      </c>
      <c r="F503" s="10">
        <v>0</v>
      </c>
      <c r="G503" s="10">
        <v>0</v>
      </c>
      <c r="H503" s="10">
        <v>0</v>
      </c>
      <c r="I503" s="10">
        <f t="shared" si="258"/>
        <v>0</v>
      </c>
      <c r="J503" s="10">
        <f t="shared" si="259"/>
        <v>0</v>
      </c>
      <c r="K503" s="10" t="str">
        <f>'დამტკ. ნაერთი'!K503</f>
        <v>სააგენტო</v>
      </c>
    </row>
    <row r="504" spans="1:11" x14ac:dyDescent="0.25">
      <c r="A504" t="str">
        <f t="shared" si="255"/>
        <v>b</v>
      </c>
      <c r="B504" s="5"/>
      <c r="C504" s="6" t="s">
        <v>18</v>
      </c>
      <c r="D504" s="7">
        <f t="shared" si="256"/>
        <v>0</v>
      </c>
      <c r="E504" s="7">
        <v>0</v>
      </c>
      <c r="F504" s="7">
        <v>0</v>
      </c>
      <c r="G504" s="7">
        <v>0</v>
      </c>
      <c r="H504" s="7">
        <v>0</v>
      </c>
      <c r="I504" s="7">
        <f t="shared" si="258"/>
        <v>0</v>
      </c>
      <c r="J504" s="7">
        <f t="shared" si="259"/>
        <v>0</v>
      </c>
      <c r="K504" s="7" t="str">
        <f>'დამტკ. ნაერთი'!K504</f>
        <v>სააგენტო</v>
      </c>
    </row>
    <row r="505" spans="1:11" x14ac:dyDescent="0.25">
      <c r="A505" t="str">
        <f t="shared" si="255"/>
        <v>b</v>
      </c>
      <c r="B505" s="5"/>
      <c r="C505" s="6" t="s">
        <v>19</v>
      </c>
      <c r="D505" s="7">
        <f t="shared" si="256"/>
        <v>0</v>
      </c>
      <c r="E505" s="7">
        <v>0</v>
      </c>
      <c r="F505" s="7">
        <v>0</v>
      </c>
      <c r="G505" s="7">
        <v>0</v>
      </c>
      <c r="H505" s="7">
        <v>0</v>
      </c>
      <c r="I505" s="7">
        <f t="shared" si="258"/>
        <v>0</v>
      </c>
      <c r="J505" s="7">
        <f t="shared" si="259"/>
        <v>0</v>
      </c>
      <c r="K505" s="7" t="str">
        <f>'დამტკ. ნაერთი'!K505</f>
        <v>სააგენტო</v>
      </c>
    </row>
    <row r="506" spans="1:11" ht="15.75" thickBot="1" x14ac:dyDescent="0.3">
      <c r="A506" t="str">
        <f t="shared" si="255"/>
        <v>b</v>
      </c>
      <c r="B506" s="11"/>
      <c r="C506" s="12" t="s">
        <v>20</v>
      </c>
      <c r="D506" s="13">
        <f t="shared" si="256"/>
        <v>0</v>
      </c>
      <c r="E506" s="13">
        <v>0</v>
      </c>
      <c r="F506" s="13">
        <v>0</v>
      </c>
      <c r="G506" s="13">
        <v>0</v>
      </c>
      <c r="H506" s="13">
        <v>0</v>
      </c>
      <c r="I506" s="13">
        <f t="shared" si="258"/>
        <v>0</v>
      </c>
      <c r="J506" s="13">
        <f t="shared" si="259"/>
        <v>0</v>
      </c>
      <c r="K506" s="13" t="str">
        <f>'დამტკ. ნაერთი'!K506</f>
        <v>სააგენტო</v>
      </c>
    </row>
    <row r="507" spans="1:11" ht="69" customHeight="1" thickTop="1" thickBot="1" x14ac:dyDescent="0.3">
      <c r="A507" t="str">
        <f t="shared" si="239"/>
        <v>a</v>
      </c>
      <c r="B507" s="16" t="s">
        <v>241</v>
      </c>
      <c r="C507" s="4" t="s">
        <v>245</v>
      </c>
      <c r="D507" s="4">
        <f t="shared" si="248"/>
        <v>5000000</v>
      </c>
      <c r="E507" s="4">
        <f>SUM(E508,E516,E517,E518)</f>
        <v>1250000</v>
      </c>
      <c r="F507" s="4">
        <f t="shared" ref="F507:H507" si="263">SUM(F508,F516,F517,F518)</f>
        <v>1250000</v>
      </c>
      <c r="G507" s="4">
        <f t="shared" si="263"/>
        <v>1250000</v>
      </c>
      <c r="H507" s="4">
        <f t="shared" si="263"/>
        <v>1250000</v>
      </c>
      <c r="I507" s="4">
        <f t="shared" si="240"/>
        <v>2500000</v>
      </c>
      <c r="J507" s="4">
        <f t="shared" si="241"/>
        <v>3750000</v>
      </c>
      <c r="K507" s="4" t="str">
        <f>'დამტკ. ნაერთი'!K507</f>
        <v>სააგენტო</v>
      </c>
    </row>
    <row r="508" spans="1:11" ht="15.75" thickTop="1" x14ac:dyDescent="0.25">
      <c r="A508" t="str">
        <f t="shared" si="239"/>
        <v>a</v>
      </c>
      <c r="B508" s="5"/>
      <c r="C508" s="6" t="s">
        <v>10</v>
      </c>
      <c r="D508" s="7">
        <f t="shared" si="248"/>
        <v>5000000</v>
      </c>
      <c r="E508" s="7">
        <f>SUM(E509:E515)</f>
        <v>1250000</v>
      </c>
      <c r="F508" s="7">
        <f t="shared" ref="F508:H508" si="264">SUM(F509:F515)</f>
        <v>1250000</v>
      </c>
      <c r="G508" s="7">
        <f t="shared" si="264"/>
        <v>1250000</v>
      </c>
      <c r="H508" s="7">
        <f t="shared" si="264"/>
        <v>1250000</v>
      </c>
      <c r="I508" s="7">
        <f t="shared" si="240"/>
        <v>2500000</v>
      </c>
      <c r="J508" s="7">
        <f t="shared" si="241"/>
        <v>3750000</v>
      </c>
      <c r="K508" s="7" t="str">
        <f>'დამტკ. ნაერთი'!K508</f>
        <v>სააგენტო</v>
      </c>
    </row>
    <row r="509" spans="1:11" x14ac:dyDescent="0.25">
      <c r="A509" t="str">
        <f t="shared" si="239"/>
        <v>b</v>
      </c>
      <c r="B509" s="8"/>
      <c r="C509" s="9" t="s">
        <v>11</v>
      </c>
      <c r="D509" s="10">
        <f t="shared" si="248"/>
        <v>0</v>
      </c>
      <c r="E509" s="10">
        <v>0</v>
      </c>
      <c r="F509" s="10">
        <v>0</v>
      </c>
      <c r="G509" s="10">
        <v>0</v>
      </c>
      <c r="H509" s="10">
        <v>0</v>
      </c>
      <c r="I509" s="10">
        <f t="shared" si="240"/>
        <v>0</v>
      </c>
      <c r="J509" s="10">
        <f t="shared" si="241"/>
        <v>0</v>
      </c>
      <c r="K509" s="10" t="str">
        <f>'დამტკ. ნაერთი'!K509</f>
        <v>სააგენტო</v>
      </c>
    </row>
    <row r="510" spans="1:11" x14ac:dyDescent="0.25">
      <c r="A510" t="str">
        <f t="shared" si="239"/>
        <v>b</v>
      </c>
      <c r="B510" s="8"/>
      <c r="C510" s="9" t="s">
        <v>12</v>
      </c>
      <c r="D510" s="10">
        <f t="shared" si="248"/>
        <v>0</v>
      </c>
      <c r="E510" s="10">
        <v>0</v>
      </c>
      <c r="F510" s="10">
        <v>0</v>
      </c>
      <c r="G510" s="10">
        <v>0</v>
      </c>
      <c r="H510" s="10">
        <v>0</v>
      </c>
      <c r="I510" s="10">
        <f t="shared" si="240"/>
        <v>0</v>
      </c>
      <c r="J510" s="10">
        <f t="shared" si="241"/>
        <v>0</v>
      </c>
      <c r="K510" s="10" t="str">
        <f>'დამტკ. ნაერთი'!K510</f>
        <v>სააგენტო</v>
      </c>
    </row>
    <row r="511" spans="1:11" x14ac:dyDescent="0.25">
      <c r="A511" t="str">
        <f t="shared" si="239"/>
        <v>b</v>
      </c>
      <c r="B511" s="8"/>
      <c r="C511" s="9" t="s">
        <v>13</v>
      </c>
      <c r="D511" s="10">
        <f t="shared" si="248"/>
        <v>0</v>
      </c>
      <c r="E511" s="10">
        <v>0</v>
      </c>
      <c r="F511" s="10">
        <v>0</v>
      </c>
      <c r="G511" s="10">
        <v>0</v>
      </c>
      <c r="H511" s="10">
        <v>0</v>
      </c>
      <c r="I511" s="10">
        <f t="shared" si="240"/>
        <v>0</v>
      </c>
      <c r="J511" s="10">
        <f t="shared" si="241"/>
        <v>0</v>
      </c>
      <c r="K511" s="10" t="str">
        <f>'დამტკ. ნაერთი'!K511</f>
        <v>სააგენტო</v>
      </c>
    </row>
    <row r="512" spans="1:11" x14ac:dyDescent="0.25">
      <c r="A512" t="str">
        <f t="shared" si="239"/>
        <v>b</v>
      </c>
      <c r="B512" s="8"/>
      <c r="C512" s="9" t="s">
        <v>14</v>
      </c>
      <c r="D512" s="10">
        <f t="shared" si="248"/>
        <v>0</v>
      </c>
      <c r="E512" s="10">
        <v>0</v>
      </c>
      <c r="F512" s="10">
        <v>0</v>
      </c>
      <c r="G512" s="10">
        <v>0</v>
      </c>
      <c r="H512" s="10">
        <v>0</v>
      </c>
      <c r="I512" s="10">
        <f t="shared" si="240"/>
        <v>0</v>
      </c>
      <c r="J512" s="10">
        <f t="shared" si="241"/>
        <v>0</v>
      </c>
      <c r="K512" s="10" t="str">
        <f>'დამტკ. ნაერთი'!K512</f>
        <v>სააგენტო</v>
      </c>
    </row>
    <row r="513" spans="1:11" x14ac:dyDescent="0.25">
      <c r="A513" t="str">
        <f t="shared" si="239"/>
        <v>b</v>
      </c>
      <c r="B513" s="8"/>
      <c r="C513" s="9" t="s">
        <v>15</v>
      </c>
      <c r="D513" s="10">
        <f t="shared" si="248"/>
        <v>0</v>
      </c>
      <c r="E513" s="10">
        <v>0</v>
      </c>
      <c r="F513" s="10">
        <v>0</v>
      </c>
      <c r="G513" s="10">
        <v>0</v>
      </c>
      <c r="H513" s="10">
        <v>0</v>
      </c>
      <c r="I513" s="10">
        <f t="shared" si="240"/>
        <v>0</v>
      </c>
      <c r="J513" s="10">
        <f t="shared" si="241"/>
        <v>0</v>
      </c>
      <c r="K513" s="10" t="str">
        <f>'დამტკ. ნაერთი'!K513</f>
        <v>სააგენტო</v>
      </c>
    </row>
    <row r="514" spans="1:11" x14ac:dyDescent="0.25">
      <c r="A514" t="str">
        <f t="shared" si="239"/>
        <v>a</v>
      </c>
      <c r="B514" s="8"/>
      <c r="C514" s="9" t="s">
        <v>16</v>
      </c>
      <c r="D514" s="10">
        <f t="shared" si="248"/>
        <v>5000000</v>
      </c>
      <c r="E514" s="10">
        <v>1250000</v>
      </c>
      <c r="F514" s="10">
        <v>1250000</v>
      </c>
      <c r="G514" s="10">
        <v>1250000</v>
      </c>
      <c r="H514" s="10">
        <v>1250000</v>
      </c>
      <c r="I514" s="10">
        <f t="shared" si="240"/>
        <v>2500000</v>
      </c>
      <c r="J514" s="10">
        <f t="shared" si="241"/>
        <v>3750000</v>
      </c>
      <c r="K514" s="10" t="str">
        <f>'დამტკ. ნაერთი'!K514</f>
        <v>სააგენტო</v>
      </c>
    </row>
    <row r="515" spans="1:11" x14ac:dyDescent="0.25">
      <c r="A515" t="str">
        <f t="shared" si="239"/>
        <v>b</v>
      </c>
      <c r="B515" s="8"/>
      <c r="C515" s="9" t="s">
        <v>17</v>
      </c>
      <c r="D515" s="10">
        <f t="shared" si="248"/>
        <v>0</v>
      </c>
      <c r="E515" s="10">
        <v>0</v>
      </c>
      <c r="F515" s="10">
        <v>0</v>
      </c>
      <c r="G515" s="10">
        <v>0</v>
      </c>
      <c r="H515" s="10">
        <v>0</v>
      </c>
      <c r="I515" s="10">
        <f t="shared" si="240"/>
        <v>0</v>
      </c>
      <c r="J515" s="10">
        <f t="shared" si="241"/>
        <v>0</v>
      </c>
      <c r="K515" s="10" t="str">
        <f>'დამტკ. ნაერთი'!K515</f>
        <v>სააგენტო</v>
      </c>
    </row>
    <row r="516" spans="1:11" x14ac:dyDescent="0.25">
      <c r="A516" t="str">
        <f t="shared" si="239"/>
        <v>b</v>
      </c>
      <c r="B516" s="5"/>
      <c r="C516" s="6" t="s">
        <v>18</v>
      </c>
      <c r="D516" s="7">
        <f t="shared" si="248"/>
        <v>0</v>
      </c>
      <c r="E516" s="7">
        <v>0</v>
      </c>
      <c r="F516" s="7">
        <v>0</v>
      </c>
      <c r="G516" s="7">
        <v>0</v>
      </c>
      <c r="H516" s="7">
        <v>0</v>
      </c>
      <c r="I516" s="7">
        <f t="shared" si="240"/>
        <v>0</v>
      </c>
      <c r="J516" s="7">
        <f t="shared" si="241"/>
        <v>0</v>
      </c>
      <c r="K516" s="7" t="str">
        <f>'დამტკ. ნაერთი'!K516</f>
        <v>სააგენტო</v>
      </c>
    </row>
    <row r="517" spans="1:11" x14ac:dyDescent="0.25">
      <c r="A517" t="str">
        <f t="shared" si="239"/>
        <v>b</v>
      </c>
      <c r="B517" s="5"/>
      <c r="C517" s="6" t="s">
        <v>19</v>
      </c>
      <c r="D517" s="7">
        <f t="shared" si="248"/>
        <v>0</v>
      </c>
      <c r="E517" s="7">
        <v>0</v>
      </c>
      <c r="F517" s="7">
        <v>0</v>
      </c>
      <c r="G517" s="7">
        <v>0</v>
      </c>
      <c r="H517" s="7">
        <v>0</v>
      </c>
      <c r="I517" s="7">
        <f t="shared" si="240"/>
        <v>0</v>
      </c>
      <c r="J517" s="7">
        <f t="shared" si="241"/>
        <v>0</v>
      </c>
      <c r="K517" s="7" t="str">
        <f>'დამტკ. ნაერთი'!K517</f>
        <v>სააგენტო</v>
      </c>
    </row>
    <row r="518" spans="1:11" ht="15.75" thickBot="1" x14ac:dyDescent="0.3">
      <c r="A518" t="str">
        <f t="shared" si="239"/>
        <v>b</v>
      </c>
      <c r="B518" s="11"/>
      <c r="C518" s="12" t="s">
        <v>20</v>
      </c>
      <c r="D518" s="13">
        <f t="shared" si="248"/>
        <v>0</v>
      </c>
      <c r="E518" s="13">
        <v>0</v>
      </c>
      <c r="F518" s="13">
        <v>0</v>
      </c>
      <c r="G518" s="13">
        <v>0</v>
      </c>
      <c r="H518" s="13">
        <v>0</v>
      </c>
      <c r="I518" s="13">
        <f t="shared" si="240"/>
        <v>0</v>
      </c>
      <c r="J518" s="13">
        <f t="shared" si="241"/>
        <v>0</v>
      </c>
      <c r="K518" s="13" t="str">
        <f>'დამტკ. ნაერთი'!K518</f>
        <v>სააგენტო</v>
      </c>
    </row>
    <row r="519" spans="1:11" ht="57" customHeight="1" thickTop="1" thickBot="1" x14ac:dyDescent="0.3">
      <c r="A519" t="str">
        <f t="shared" ref="A519:A542" si="265">IF(OR(D519&lt;&gt;0,E519&lt;&gt;0,F519&lt;&gt;0,G519&lt;&gt;0,H519&lt;&gt;0,),"a","b")</f>
        <v>a</v>
      </c>
      <c r="B519" s="16" t="s">
        <v>242</v>
      </c>
      <c r="C519" s="4" t="s">
        <v>246</v>
      </c>
      <c r="D519" s="4">
        <f t="shared" ref="D519:D542" si="266">SUM(E519,F519,G519,H519)</f>
        <v>5000000</v>
      </c>
      <c r="E519" s="4">
        <f>SUM(E520,E528,E529,E530)</f>
        <v>1250000</v>
      </c>
      <c r="F519" s="4">
        <f t="shared" ref="F519:H519" si="267">SUM(F520,F528,F529,F530)</f>
        <v>1250000</v>
      </c>
      <c r="G519" s="4">
        <f t="shared" si="267"/>
        <v>1250000</v>
      </c>
      <c r="H519" s="4">
        <f t="shared" si="267"/>
        <v>1250000</v>
      </c>
      <c r="I519" s="4">
        <f t="shared" ref="I519:I542" si="268">SUM(E519,F519)</f>
        <v>2500000</v>
      </c>
      <c r="J519" s="4">
        <f t="shared" ref="J519:J542" si="269">SUM(E519,F519,G519)</f>
        <v>3750000</v>
      </c>
      <c r="K519" s="4" t="str">
        <f>'დამტკ. ნაერთი'!K519</f>
        <v>სააგენტო</v>
      </c>
    </row>
    <row r="520" spans="1:11" ht="15.75" thickTop="1" x14ac:dyDescent="0.25">
      <c r="A520" t="str">
        <f t="shared" si="265"/>
        <v>a</v>
      </c>
      <c r="B520" s="5"/>
      <c r="C520" s="6" t="s">
        <v>10</v>
      </c>
      <c r="D520" s="7">
        <f t="shared" si="266"/>
        <v>5000000</v>
      </c>
      <c r="E520" s="7">
        <f>SUM(E521:E527)</f>
        <v>1250000</v>
      </c>
      <c r="F520" s="7">
        <f t="shared" ref="F520:H520" si="270">SUM(F521:F527)</f>
        <v>1250000</v>
      </c>
      <c r="G520" s="7">
        <f t="shared" si="270"/>
        <v>1250000</v>
      </c>
      <c r="H520" s="7">
        <f t="shared" si="270"/>
        <v>1250000</v>
      </c>
      <c r="I520" s="7">
        <f t="shared" si="268"/>
        <v>2500000</v>
      </c>
      <c r="J520" s="7">
        <f t="shared" si="269"/>
        <v>3750000</v>
      </c>
      <c r="K520" s="7" t="str">
        <f>'დამტკ. ნაერთი'!K520</f>
        <v>სააგენტო</v>
      </c>
    </row>
    <row r="521" spans="1:11" x14ac:dyDescent="0.25">
      <c r="A521" t="str">
        <f t="shared" si="265"/>
        <v>b</v>
      </c>
      <c r="B521" s="8"/>
      <c r="C521" s="9" t="s">
        <v>11</v>
      </c>
      <c r="D521" s="10">
        <f t="shared" si="266"/>
        <v>0</v>
      </c>
      <c r="E521" s="10">
        <v>0</v>
      </c>
      <c r="F521" s="10">
        <v>0</v>
      </c>
      <c r="G521" s="10">
        <v>0</v>
      </c>
      <c r="H521" s="10">
        <v>0</v>
      </c>
      <c r="I521" s="10">
        <f t="shared" si="268"/>
        <v>0</v>
      </c>
      <c r="J521" s="10">
        <f t="shared" si="269"/>
        <v>0</v>
      </c>
      <c r="K521" s="10" t="str">
        <f>'დამტკ. ნაერთი'!K521</f>
        <v>სააგენტო</v>
      </c>
    </row>
    <row r="522" spans="1:11" x14ac:dyDescent="0.25">
      <c r="A522" t="str">
        <f t="shared" si="265"/>
        <v>b</v>
      </c>
      <c r="B522" s="8"/>
      <c r="C522" s="9" t="s">
        <v>12</v>
      </c>
      <c r="D522" s="10">
        <f t="shared" si="266"/>
        <v>0</v>
      </c>
      <c r="E522" s="10">
        <v>0</v>
      </c>
      <c r="F522" s="10">
        <v>0</v>
      </c>
      <c r="G522" s="10">
        <v>0</v>
      </c>
      <c r="H522" s="10">
        <v>0</v>
      </c>
      <c r="I522" s="10">
        <f t="shared" si="268"/>
        <v>0</v>
      </c>
      <c r="J522" s="10">
        <f t="shared" si="269"/>
        <v>0</v>
      </c>
      <c r="K522" s="10" t="str">
        <f>'დამტკ. ნაერთი'!K522</f>
        <v>სააგენტო</v>
      </c>
    </row>
    <row r="523" spans="1:11" x14ac:dyDescent="0.25">
      <c r="A523" t="str">
        <f t="shared" si="265"/>
        <v>b</v>
      </c>
      <c r="B523" s="8"/>
      <c r="C523" s="9" t="s">
        <v>13</v>
      </c>
      <c r="D523" s="10">
        <f t="shared" si="266"/>
        <v>0</v>
      </c>
      <c r="E523" s="10">
        <v>0</v>
      </c>
      <c r="F523" s="10">
        <v>0</v>
      </c>
      <c r="G523" s="10">
        <v>0</v>
      </c>
      <c r="H523" s="10">
        <v>0</v>
      </c>
      <c r="I523" s="10">
        <f t="shared" si="268"/>
        <v>0</v>
      </c>
      <c r="J523" s="10">
        <f t="shared" si="269"/>
        <v>0</v>
      </c>
      <c r="K523" s="10" t="str">
        <f>'დამტკ. ნაერთი'!K523</f>
        <v>სააგენტო</v>
      </c>
    </row>
    <row r="524" spans="1:11" x14ac:dyDescent="0.25">
      <c r="A524" t="str">
        <f t="shared" si="265"/>
        <v>b</v>
      </c>
      <c r="B524" s="8"/>
      <c r="C524" s="9" t="s">
        <v>14</v>
      </c>
      <c r="D524" s="10">
        <f t="shared" si="266"/>
        <v>0</v>
      </c>
      <c r="E524" s="10">
        <v>0</v>
      </c>
      <c r="F524" s="10">
        <v>0</v>
      </c>
      <c r="G524" s="10">
        <v>0</v>
      </c>
      <c r="H524" s="10">
        <v>0</v>
      </c>
      <c r="I524" s="10">
        <f t="shared" si="268"/>
        <v>0</v>
      </c>
      <c r="J524" s="10">
        <f t="shared" si="269"/>
        <v>0</v>
      </c>
      <c r="K524" s="10" t="str">
        <f>'დამტკ. ნაერთი'!K524</f>
        <v>სააგენტო</v>
      </c>
    </row>
    <row r="525" spans="1:11" x14ac:dyDescent="0.25">
      <c r="A525" t="str">
        <f t="shared" si="265"/>
        <v>b</v>
      </c>
      <c r="B525" s="8"/>
      <c r="C525" s="9" t="s">
        <v>15</v>
      </c>
      <c r="D525" s="10">
        <f t="shared" si="266"/>
        <v>0</v>
      </c>
      <c r="E525" s="10">
        <v>0</v>
      </c>
      <c r="F525" s="10">
        <v>0</v>
      </c>
      <c r="G525" s="10">
        <v>0</v>
      </c>
      <c r="H525" s="10">
        <v>0</v>
      </c>
      <c r="I525" s="10">
        <f t="shared" si="268"/>
        <v>0</v>
      </c>
      <c r="J525" s="10">
        <f t="shared" si="269"/>
        <v>0</v>
      </c>
      <c r="K525" s="10" t="str">
        <f>'დამტკ. ნაერთი'!K525</f>
        <v>სააგენტო</v>
      </c>
    </row>
    <row r="526" spans="1:11" x14ac:dyDescent="0.25">
      <c r="A526" t="str">
        <f t="shared" si="265"/>
        <v>a</v>
      </c>
      <c r="B526" s="8"/>
      <c r="C526" s="9" t="s">
        <v>16</v>
      </c>
      <c r="D526" s="10">
        <f t="shared" si="266"/>
        <v>5000000</v>
      </c>
      <c r="E526" s="10">
        <v>1250000</v>
      </c>
      <c r="F526" s="10">
        <v>1250000</v>
      </c>
      <c r="G526" s="10">
        <v>1250000</v>
      </c>
      <c r="H526" s="10">
        <v>1250000</v>
      </c>
      <c r="I526" s="10">
        <f t="shared" si="268"/>
        <v>2500000</v>
      </c>
      <c r="J526" s="10">
        <f t="shared" si="269"/>
        <v>3750000</v>
      </c>
      <c r="K526" s="10" t="str">
        <f>'დამტკ. ნაერთი'!K526</f>
        <v>სააგენტო</v>
      </c>
    </row>
    <row r="527" spans="1:11" x14ac:dyDescent="0.25">
      <c r="A527" t="str">
        <f t="shared" si="265"/>
        <v>b</v>
      </c>
      <c r="B527" s="8"/>
      <c r="C527" s="9" t="s">
        <v>17</v>
      </c>
      <c r="D527" s="10">
        <f t="shared" si="266"/>
        <v>0</v>
      </c>
      <c r="E527" s="10">
        <v>0</v>
      </c>
      <c r="F527" s="10">
        <v>0</v>
      </c>
      <c r="G527" s="10">
        <v>0</v>
      </c>
      <c r="H527" s="10">
        <v>0</v>
      </c>
      <c r="I527" s="10">
        <f t="shared" si="268"/>
        <v>0</v>
      </c>
      <c r="J527" s="10">
        <f t="shared" si="269"/>
        <v>0</v>
      </c>
      <c r="K527" s="10" t="str">
        <f>'დამტკ. ნაერთი'!K527</f>
        <v>სააგენტო</v>
      </c>
    </row>
    <row r="528" spans="1:11" x14ac:dyDescent="0.25">
      <c r="A528" t="str">
        <f t="shared" si="265"/>
        <v>b</v>
      </c>
      <c r="B528" s="5"/>
      <c r="C528" s="6" t="s">
        <v>18</v>
      </c>
      <c r="D528" s="7">
        <f t="shared" si="266"/>
        <v>0</v>
      </c>
      <c r="E528" s="7">
        <v>0</v>
      </c>
      <c r="F528" s="7">
        <v>0</v>
      </c>
      <c r="G528" s="7">
        <v>0</v>
      </c>
      <c r="H528" s="7">
        <v>0</v>
      </c>
      <c r="I528" s="7">
        <f t="shared" si="268"/>
        <v>0</v>
      </c>
      <c r="J528" s="7">
        <f t="shared" si="269"/>
        <v>0</v>
      </c>
      <c r="K528" s="7" t="str">
        <f>'დამტკ. ნაერთი'!K528</f>
        <v>სააგენტო</v>
      </c>
    </row>
    <row r="529" spans="1:11" x14ac:dyDescent="0.25">
      <c r="A529" t="str">
        <f t="shared" si="265"/>
        <v>b</v>
      </c>
      <c r="B529" s="5"/>
      <c r="C529" s="6" t="s">
        <v>19</v>
      </c>
      <c r="D529" s="7">
        <f t="shared" si="266"/>
        <v>0</v>
      </c>
      <c r="E529" s="7">
        <v>0</v>
      </c>
      <c r="F529" s="7">
        <v>0</v>
      </c>
      <c r="G529" s="7">
        <v>0</v>
      </c>
      <c r="H529" s="7">
        <v>0</v>
      </c>
      <c r="I529" s="7">
        <f t="shared" si="268"/>
        <v>0</v>
      </c>
      <c r="J529" s="7">
        <f t="shared" si="269"/>
        <v>0</v>
      </c>
      <c r="K529" s="7" t="str">
        <f>'დამტკ. ნაერთი'!K529</f>
        <v>სააგენტო</v>
      </c>
    </row>
    <row r="530" spans="1:11" ht="15.75" thickBot="1" x14ac:dyDescent="0.3">
      <c r="A530" t="str">
        <f t="shared" si="265"/>
        <v>b</v>
      </c>
      <c r="B530" s="11"/>
      <c r="C530" s="12" t="s">
        <v>20</v>
      </c>
      <c r="D530" s="13">
        <f t="shared" si="266"/>
        <v>0</v>
      </c>
      <c r="E530" s="13">
        <v>0</v>
      </c>
      <c r="F530" s="13">
        <v>0</v>
      </c>
      <c r="G530" s="13">
        <v>0</v>
      </c>
      <c r="H530" s="13">
        <v>0</v>
      </c>
      <c r="I530" s="13">
        <f t="shared" si="268"/>
        <v>0</v>
      </c>
      <c r="J530" s="13">
        <f t="shared" si="269"/>
        <v>0</v>
      </c>
      <c r="K530" s="13" t="str">
        <f>'დამტკ. ნაერთი'!K530</f>
        <v>სააგენტო</v>
      </c>
    </row>
    <row r="531" spans="1:11" ht="46.5" thickTop="1" thickBot="1" x14ac:dyDescent="0.3">
      <c r="A531" t="str">
        <f t="shared" si="265"/>
        <v>a</v>
      </c>
      <c r="B531" s="16" t="s">
        <v>260</v>
      </c>
      <c r="C531" s="4" t="s">
        <v>249</v>
      </c>
      <c r="D531" s="4">
        <f t="shared" si="266"/>
        <v>15000000</v>
      </c>
      <c r="E531" s="4">
        <f>SUM(E532,E540,E541,E542)</f>
        <v>4000000</v>
      </c>
      <c r="F531" s="4">
        <f t="shared" ref="F531:H531" si="271">SUM(F532,F540,F541,F542)</f>
        <v>3500000</v>
      </c>
      <c r="G531" s="4">
        <f t="shared" si="271"/>
        <v>3500000</v>
      </c>
      <c r="H531" s="4">
        <f t="shared" si="271"/>
        <v>4000000</v>
      </c>
      <c r="I531" s="4">
        <f t="shared" si="268"/>
        <v>7500000</v>
      </c>
      <c r="J531" s="4">
        <f t="shared" si="269"/>
        <v>11000000</v>
      </c>
      <c r="K531" s="4" t="str">
        <f>'დამტკ. ნაერთი'!K531</f>
        <v>სააგენტო</v>
      </c>
    </row>
    <row r="532" spans="1:11" ht="15.75" thickTop="1" x14ac:dyDescent="0.25">
      <c r="A532" t="str">
        <f t="shared" si="265"/>
        <v>a</v>
      </c>
      <c r="B532" s="5"/>
      <c r="C532" s="6" t="s">
        <v>10</v>
      </c>
      <c r="D532" s="7">
        <f t="shared" si="266"/>
        <v>15000000</v>
      </c>
      <c r="E532" s="7">
        <f>SUM(E533:E539)</f>
        <v>4000000</v>
      </c>
      <c r="F532" s="7">
        <f t="shared" ref="F532:H532" si="272">SUM(F533:F539)</f>
        <v>3500000</v>
      </c>
      <c r="G532" s="7">
        <f t="shared" si="272"/>
        <v>3500000</v>
      </c>
      <c r="H532" s="7">
        <f t="shared" si="272"/>
        <v>4000000</v>
      </c>
      <c r="I532" s="7">
        <f t="shared" si="268"/>
        <v>7500000</v>
      </c>
      <c r="J532" s="7">
        <f t="shared" si="269"/>
        <v>11000000</v>
      </c>
      <c r="K532" s="7" t="str">
        <f>'დამტკ. ნაერთი'!K532</f>
        <v>სააგენტო</v>
      </c>
    </row>
    <row r="533" spans="1:11" x14ac:dyDescent="0.25">
      <c r="A533" t="str">
        <f t="shared" si="265"/>
        <v>b</v>
      </c>
      <c r="B533" s="8"/>
      <c r="C533" s="9" t="s">
        <v>11</v>
      </c>
      <c r="D533" s="10">
        <f t="shared" si="266"/>
        <v>0</v>
      </c>
      <c r="E533" s="10">
        <v>0</v>
      </c>
      <c r="F533" s="10">
        <v>0</v>
      </c>
      <c r="G533" s="10">
        <v>0</v>
      </c>
      <c r="H533" s="10">
        <v>0</v>
      </c>
      <c r="I533" s="10">
        <f t="shared" si="268"/>
        <v>0</v>
      </c>
      <c r="J533" s="10">
        <f t="shared" si="269"/>
        <v>0</v>
      </c>
      <c r="K533" s="10" t="str">
        <f>'დამტკ. ნაერთი'!K533</f>
        <v>სააგენტო</v>
      </c>
    </row>
    <row r="534" spans="1:11" x14ac:dyDescent="0.25">
      <c r="A534" t="str">
        <f t="shared" si="265"/>
        <v>b</v>
      </c>
      <c r="B534" s="8"/>
      <c r="C534" s="9" t="s">
        <v>12</v>
      </c>
      <c r="D534" s="10">
        <f t="shared" si="266"/>
        <v>0</v>
      </c>
      <c r="E534" s="10">
        <v>0</v>
      </c>
      <c r="F534" s="10">
        <v>0</v>
      </c>
      <c r="G534" s="10">
        <v>0</v>
      </c>
      <c r="H534" s="10">
        <v>0</v>
      </c>
      <c r="I534" s="10">
        <f t="shared" si="268"/>
        <v>0</v>
      </c>
      <c r="J534" s="10">
        <f t="shared" si="269"/>
        <v>0</v>
      </c>
      <c r="K534" s="10" t="str">
        <f>'დამტკ. ნაერთი'!K534</f>
        <v>სააგენტო</v>
      </c>
    </row>
    <row r="535" spans="1:11" x14ac:dyDescent="0.25">
      <c r="A535" t="str">
        <f t="shared" si="265"/>
        <v>b</v>
      </c>
      <c r="B535" s="8"/>
      <c r="C535" s="9" t="s">
        <v>13</v>
      </c>
      <c r="D535" s="10">
        <f t="shared" si="266"/>
        <v>0</v>
      </c>
      <c r="E535" s="10">
        <v>0</v>
      </c>
      <c r="F535" s="10">
        <v>0</v>
      </c>
      <c r="G535" s="10">
        <v>0</v>
      </c>
      <c r="H535" s="10">
        <v>0</v>
      </c>
      <c r="I535" s="10">
        <f t="shared" si="268"/>
        <v>0</v>
      </c>
      <c r="J535" s="10">
        <f t="shared" si="269"/>
        <v>0</v>
      </c>
      <c r="K535" s="10" t="str">
        <f>'დამტკ. ნაერთი'!K535</f>
        <v>სააგენტო</v>
      </c>
    </row>
    <row r="536" spans="1:11" x14ac:dyDescent="0.25">
      <c r="A536" t="str">
        <f t="shared" si="265"/>
        <v>b</v>
      </c>
      <c r="B536" s="8"/>
      <c r="C536" s="9" t="s">
        <v>14</v>
      </c>
      <c r="D536" s="10">
        <f t="shared" si="266"/>
        <v>0</v>
      </c>
      <c r="E536" s="10">
        <v>0</v>
      </c>
      <c r="F536" s="10">
        <v>0</v>
      </c>
      <c r="G536" s="10">
        <v>0</v>
      </c>
      <c r="H536" s="10">
        <v>0</v>
      </c>
      <c r="I536" s="10">
        <f t="shared" si="268"/>
        <v>0</v>
      </c>
      <c r="J536" s="10">
        <f t="shared" si="269"/>
        <v>0</v>
      </c>
      <c r="K536" s="10" t="str">
        <f>'დამტკ. ნაერთი'!K536</f>
        <v>სააგენტო</v>
      </c>
    </row>
    <row r="537" spans="1:11" x14ac:dyDescent="0.25">
      <c r="A537" t="str">
        <f t="shared" si="265"/>
        <v>b</v>
      </c>
      <c r="B537" s="8"/>
      <c r="C537" s="9" t="s">
        <v>15</v>
      </c>
      <c r="D537" s="10">
        <f t="shared" si="266"/>
        <v>0</v>
      </c>
      <c r="E537" s="10">
        <v>0</v>
      </c>
      <c r="F537" s="10">
        <v>0</v>
      </c>
      <c r="G537" s="10">
        <v>0</v>
      </c>
      <c r="H537" s="10">
        <v>0</v>
      </c>
      <c r="I537" s="10">
        <f t="shared" si="268"/>
        <v>0</v>
      </c>
      <c r="J537" s="10">
        <f t="shared" si="269"/>
        <v>0</v>
      </c>
      <c r="K537" s="10" t="str">
        <f>'დამტკ. ნაერთი'!K537</f>
        <v>სააგენტო</v>
      </c>
    </row>
    <row r="538" spans="1:11" x14ac:dyDescent="0.25">
      <c r="A538" t="str">
        <f t="shared" si="265"/>
        <v>a</v>
      </c>
      <c r="B538" s="8"/>
      <c r="C538" s="9" t="s">
        <v>16</v>
      </c>
      <c r="D538" s="10">
        <f t="shared" si="266"/>
        <v>15000000</v>
      </c>
      <c r="E538" s="10">
        <v>4000000</v>
      </c>
      <c r="F538" s="10">
        <v>3500000</v>
      </c>
      <c r="G538" s="10">
        <v>3500000</v>
      </c>
      <c r="H538" s="10">
        <v>4000000</v>
      </c>
      <c r="I538" s="10">
        <f t="shared" si="268"/>
        <v>7500000</v>
      </c>
      <c r="J538" s="10">
        <f t="shared" si="269"/>
        <v>11000000</v>
      </c>
      <c r="K538" s="10" t="str">
        <f>'დამტკ. ნაერთი'!K538</f>
        <v>სააგენტო</v>
      </c>
    </row>
    <row r="539" spans="1:11" x14ac:dyDescent="0.25">
      <c r="A539" t="str">
        <f t="shared" si="265"/>
        <v>b</v>
      </c>
      <c r="B539" s="8"/>
      <c r="C539" s="9" t="s">
        <v>17</v>
      </c>
      <c r="D539" s="10">
        <f t="shared" si="266"/>
        <v>0</v>
      </c>
      <c r="E539" s="10">
        <v>0</v>
      </c>
      <c r="F539" s="10">
        <v>0</v>
      </c>
      <c r="G539" s="10">
        <v>0</v>
      </c>
      <c r="H539" s="10">
        <v>0</v>
      </c>
      <c r="I539" s="10">
        <f t="shared" si="268"/>
        <v>0</v>
      </c>
      <c r="J539" s="10">
        <f t="shared" si="269"/>
        <v>0</v>
      </c>
      <c r="K539" s="10" t="str">
        <f>'დამტკ. ნაერთი'!K539</f>
        <v>სააგენტო</v>
      </c>
    </row>
    <row r="540" spans="1:11" x14ac:dyDescent="0.25">
      <c r="A540" t="str">
        <f t="shared" si="265"/>
        <v>b</v>
      </c>
      <c r="B540" s="5"/>
      <c r="C540" s="6" t="s">
        <v>18</v>
      </c>
      <c r="D540" s="7">
        <f t="shared" si="266"/>
        <v>0</v>
      </c>
      <c r="E540" s="7">
        <v>0</v>
      </c>
      <c r="F540" s="7">
        <v>0</v>
      </c>
      <c r="G540" s="7">
        <v>0</v>
      </c>
      <c r="H540" s="7">
        <v>0</v>
      </c>
      <c r="I540" s="7">
        <f t="shared" si="268"/>
        <v>0</v>
      </c>
      <c r="J540" s="7">
        <f t="shared" si="269"/>
        <v>0</v>
      </c>
      <c r="K540" s="7" t="str">
        <f>'დამტკ. ნაერთი'!K540</f>
        <v>სააგენტო</v>
      </c>
    </row>
    <row r="541" spans="1:11" x14ac:dyDescent="0.25">
      <c r="A541" t="str">
        <f t="shared" si="265"/>
        <v>b</v>
      </c>
      <c r="B541" s="5"/>
      <c r="C541" s="6" t="s">
        <v>19</v>
      </c>
      <c r="D541" s="7">
        <f t="shared" si="266"/>
        <v>0</v>
      </c>
      <c r="E541" s="7">
        <v>0</v>
      </c>
      <c r="F541" s="7">
        <v>0</v>
      </c>
      <c r="G541" s="7">
        <v>0</v>
      </c>
      <c r="H541" s="7">
        <v>0</v>
      </c>
      <c r="I541" s="7">
        <f t="shared" si="268"/>
        <v>0</v>
      </c>
      <c r="J541" s="7">
        <f t="shared" si="269"/>
        <v>0</v>
      </c>
      <c r="K541" s="7" t="str">
        <f>'დამტკ. ნაერთი'!K541</f>
        <v>სააგენტო</v>
      </c>
    </row>
    <row r="542" spans="1:11" ht="15.75" thickBot="1" x14ac:dyDescent="0.3">
      <c r="A542" t="str">
        <f t="shared" si="265"/>
        <v>b</v>
      </c>
      <c r="B542" s="11"/>
      <c r="C542" s="12" t="s">
        <v>20</v>
      </c>
      <c r="D542" s="13">
        <f t="shared" si="266"/>
        <v>0</v>
      </c>
      <c r="E542" s="13">
        <v>0</v>
      </c>
      <c r="F542" s="13">
        <v>0</v>
      </c>
      <c r="G542" s="13">
        <v>0</v>
      </c>
      <c r="H542" s="13">
        <v>0</v>
      </c>
      <c r="I542" s="13">
        <f t="shared" si="268"/>
        <v>0</v>
      </c>
      <c r="J542" s="13">
        <f t="shared" si="269"/>
        <v>0</v>
      </c>
      <c r="K542" s="13" t="str">
        <f>'დამტკ. ნაერთი'!K542</f>
        <v>სააგენტო</v>
      </c>
    </row>
    <row r="543" spans="1:11" ht="32.25" customHeight="1" thickTop="1" thickBot="1" x14ac:dyDescent="0.3">
      <c r="A543" t="str">
        <f t="shared" si="239"/>
        <v>a</v>
      </c>
      <c r="B543" s="16" t="s">
        <v>97</v>
      </c>
      <c r="C543" s="4" t="s">
        <v>98</v>
      </c>
      <c r="D543" s="4">
        <f t="shared" si="248"/>
        <v>894454000</v>
      </c>
      <c r="E543" s="4">
        <f t="shared" ref="E543:H554" si="273">SUM(E555,E567,E855,E1035,E1059)</f>
        <v>247129800</v>
      </c>
      <c r="F543" s="4">
        <f t="shared" si="273"/>
        <v>219943200</v>
      </c>
      <c r="G543" s="4">
        <f t="shared" si="273"/>
        <v>214138900</v>
      </c>
      <c r="H543" s="4">
        <f t="shared" si="273"/>
        <v>213242100</v>
      </c>
      <c r="I543" s="4">
        <f t="shared" si="240"/>
        <v>467073000</v>
      </c>
      <c r="J543" s="4">
        <f t="shared" si="241"/>
        <v>681211900</v>
      </c>
      <c r="K543" s="4"/>
    </row>
    <row r="544" spans="1:11" ht="15.75" thickTop="1" x14ac:dyDescent="0.25">
      <c r="A544" t="str">
        <f t="shared" si="239"/>
        <v>a</v>
      </c>
      <c r="B544" s="5"/>
      <c r="C544" s="6" t="s">
        <v>10</v>
      </c>
      <c r="D544" s="7">
        <f t="shared" si="248"/>
        <v>894424000</v>
      </c>
      <c r="E544" s="7">
        <f t="shared" si="273"/>
        <v>247114800</v>
      </c>
      <c r="F544" s="7">
        <f t="shared" si="273"/>
        <v>219938200</v>
      </c>
      <c r="G544" s="7">
        <f t="shared" si="273"/>
        <v>214133900</v>
      </c>
      <c r="H544" s="7">
        <f t="shared" si="273"/>
        <v>213237100</v>
      </c>
      <c r="I544" s="7">
        <f t="shared" si="240"/>
        <v>467053000</v>
      </c>
      <c r="J544" s="7">
        <f t="shared" si="241"/>
        <v>681186900</v>
      </c>
      <c r="K544" s="7"/>
    </row>
    <row r="545" spans="1:11" x14ac:dyDescent="0.25">
      <c r="A545" t="str">
        <f t="shared" si="239"/>
        <v>b</v>
      </c>
      <c r="B545" s="8"/>
      <c r="C545" s="9" t="s">
        <v>11</v>
      </c>
      <c r="D545" s="10">
        <f t="shared" si="248"/>
        <v>0</v>
      </c>
      <c r="E545" s="10">
        <f t="shared" si="273"/>
        <v>0</v>
      </c>
      <c r="F545" s="10">
        <f t="shared" si="273"/>
        <v>0</v>
      </c>
      <c r="G545" s="10">
        <f t="shared" si="273"/>
        <v>0</v>
      </c>
      <c r="H545" s="10">
        <f t="shared" si="273"/>
        <v>0</v>
      </c>
      <c r="I545" s="10">
        <f t="shared" si="240"/>
        <v>0</v>
      </c>
      <c r="J545" s="10">
        <f t="shared" si="241"/>
        <v>0</v>
      </c>
      <c r="K545" s="10"/>
    </row>
    <row r="546" spans="1:11" x14ac:dyDescent="0.25">
      <c r="A546" t="str">
        <f t="shared" si="239"/>
        <v>a</v>
      </c>
      <c r="B546" s="8"/>
      <c r="C546" s="9" t="s">
        <v>12</v>
      </c>
      <c r="D546" s="10">
        <f t="shared" si="248"/>
        <v>59692000</v>
      </c>
      <c r="E546" s="10">
        <f t="shared" si="273"/>
        <v>22254300</v>
      </c>
      <c r="F546" s="10">
        <f t="shared" si="273"/>
        <v>13469500</v>
      </c>
      <c r="G546" s="10">
        <f t="shared" si="273"/>
        <v>10257700</v>
      </c>
      <c r="H546" s="10">
        <f t="shared" si="273"/>
        <v>13710500</v>
      </c>
      <c r="I546" s="10">
        <f t="shared" si="240"/>
        <v>35723800</v>
      </c>
      <c r="J546" s="10">
        <f t="shared" si="241"/>
        <v>45981500</v>
      </c>
      <c r="K546" s="10"/>
    </row>
    <row r="547" spans="1:11" x14ac:dyDescent="0.25">
      <c r="A547" t="str">
        <f t="shared" si="239"/>
        <v>b</v>
      </c>
      <c r="B547" s="8"/>
      <c r="C547" s="9" t="s">
        <v>13</v>
      </c>
      <c r="D547" s="10">
        <f t="shared" si="248"/>
        <v>0</v>
      </c>
      <c r="E547" s="10">
        <f t="shared" si="273"/>
        <v>0</v>
      </c>
      <c r="F547" s="10">
        <f t="shared" si="273"/>
        <v>0</v>
      </c>
      <c r="G547" s="10">
        <f t="shared" si="273"/>
        <v>0</v>
      </c>
      <c r="H547" s="10">
        <f t="shared" si="273"/>
        <v>0</v>
      </c>
      <c r="I547" s="10">
        <f t="shared" si="240"/>
        <v>0</v>
      </c>
      <c r="J547" s="10">
        <f t="shared" si="241"/>
        <v>0</v>
      </c>
      <c r="K547" s="10"/>
    </row>
    <row r="548" spans="1:11" x14ac:dyDescent="0.25">
      <c r="A548" t="str">
        <f t="shared" si="239"/>
        <v>b</v>
      </c>
      <c r="B548" s="8"/>
      <c r="C548" s="9" t="s">
        <v>14</v>
      </c>
      <c r="D548" s="10">
        <f t="shared" si="248"/>
        <v>0</v>
      </c>
      <c r="E548" s="10">
        <f t="shared" si="273"/>
        <v>0</v>
      </c>
      <c r="F548" s="10">
        <f t="shared" si="273"/>
        <v>0</v>
      </c>
      <c r="G548" s="10">
        <f t="shared" si="273"/>
        <v>0</v>
      </c>
      <c r="H548" s="10">
        <f t="shared" si="273"/>
        <v>0</v>
      </c>
      <c r="I548" s="10">
        <f t="shared" si="240"/>
        <v>0</v>
      </c>
      <c r="J548" s="10">
        <f t="shared" si="241"/>
        <v>0</v>
      </c>
      <c r="K548" s="10"/>
    </row>
    <row r="549" spans="1:11" x14ac:dyDescent="0.25">
      <c r="A549" t="str">
        <f t="shared" si="239"/>
        <v>b</v>
      </c>
      <c r="B549" s="8"/>
      <c r="C549" s="9" t="s">
        <v>15</v>
      </c>
      <c r="D549" s="10">
        <f t="shared" si="248"/>
        <v>0</v>
      </c>
      <c r="E549" s="10">
        <f t="shared" si="273"/>
        <v>0</v>
      </c>
      <c r="F549" s="10">
        <f t="shared" si="273"/>
        <v>0</v>
      </c>
      <c r="G549" s="10">
        <f t="shared" si="273"/>
        <v>0</v>
      </c>
      <c r="H549" s="10">
        <f t="shared" si="273"/>
        <v>0</v>
      </c>
      <c r="I549" s="10">
        <f t="shared" si="240"/>
        <v>0</v>
      </c>
      <c r="J549" s="10">
        <f t="shared" si="241"/>
        <v>0</v>
      </c>
      <c r="K549" s="10"/>
    </row>
    <row r="550" spans="1:11" x14ac:dyDescent="0.25">
      <c r="A550" t="str">
        <f t="shared" si="239"/>
        <v>a</v>
      </c>
      <c r="B550" s="8"/>
      <c r="C550" s="9" t="s">
        <v>16</v>
      </c>
      <c r="D550" s="10">
        <f t="shared" si="248"/>
        <v>834072000</v>
      </c>
      <c r="E550" s="10">
        <f t="shared" si="273"/>
        <v>224733500</v>
      </c>
      <c r="F550" s="10">
        <f t="shared" si="273"/>
        <v>206302700</v>
      </c>
      <c r="G550" s="10">
        <f t="shared" si="273"/>
        <v>203726200</v>
      </c>
      <c r="H550" s="10">
        <f t="shared" si="273"/>
        <v>199309600</v>
      </c>
      <c r="I550" s="10">
        <f t="shared" si="240"/>
        <v>431036200</v>
      </c>
      <c r="J550" s="10">
        <f t="shared" si="241"/>
        <v>634762400</v>
      </c>
      <c r="K550" s="10"/>
    </row>
    <row r="551" spans="1:11" x14ac:dyDescent="0.25">
      <c r="A551" t="str">
        <f t="shared" si="239"/>
        <v>a</v>
      </c>
      <c r="B551" s="8"/>
      <c r="C551" s="9" t="s">
        <v>17</v>
      </c>
      <c r="D551" s="10">
        <f t="shared" si="248"/>
        <v>660000</v>
      </c>
      <c r="E551" s="10">
        <f t="shared" si="273"/>
        <v>127000</v>
      </c>
      <c r="F551" s="10">
        <f t="shared" si="273"/>
        <v>166000</v>
      </c>
      <c r="G551" s="10">
        <f t="shared" si="273"/>
        <v>150000</v>
      </c>
      <c r="H551" s="10">
        <f t="shared" si="273"/>
        <v>217000</v>
      </c>
      <c r="I551" s="10">
        <f t="shared" si="240"/>
        <v>293000</v>
      </c>
      <c r="J551" s="10">
        <f t="shared" si="241"/>
        <v>443000</v>
      </c>
      <c r="K551" s="10"/>
    </row>
    <row r="552" spans="1:11" x14ac:dyDescent="0.25">
      <c r="A552" t="str">
        <f t="shared" si="239"/>
        <v>a</v>
      </c>
      <c r="B552" s="5"/>
      <c r="C552" s="6" t="s">
        <v>18</v>
      </c>
      <c r="D552" s="7">
        <f t="shared" si="248"/>
        <v>30000</v>
      </c>
      <c r="E552" s="7">
        <f t="shared" si="273"/>
        <v>15000</v>
      </c>
      <c r="F552" s="7">
        <f t="shared" si="273"/>
        <v>5000</v>
      </c>
      <c r="G552" s="7">
        <f t="shared" si="273"/>
        <v>5000</v>
      </c>
      <c r="H552" s="7">
        <f t="shared" si="273"/>
        <v>5000</v>
      </c>
      <c r="I552" s="7">
        <f t="shared" si="240"/>
        <v>20000</v>
      </c>
      <c r="J552" s="7">
        <f t="shared" si="241"/>
        <v>25000</v>
      </c>
      <c r="K552" s="7"/>
    </row>
    <row r="553" spans="1:11" x14ac:dyDescent="0.25">
      <c r="A553" t="str">
        <f t="shared" si="239"/>
        <v>b</v>
      </c>
      <c r="B553" s="5"/>
      <c r="C553" s="6" t="s">
        <v>19</v>
      </c>
      <c r="D553" s="7">
        <f t="shared" si="248"/>
        <v>0</v>
      </c>
      <c r="E553" s="7">
        <f t="shared" si="273"/>
        <v>0</v>
      </c>
      <c r="F553" s="7">
        <f t="shared" si="273"/>
        <v>0</v>
      </c>
      <c r="G553" s="7">
        <f t="shared" si="273"/>
        <v>0</v>
      </c>
      <c r="H553" s="7">
        <f t="shared" si="273"/>
        <v>0</v>
      </c>
      <c r="I553" s="7">
        <f t="shared" si="240"/>
        <v>0</v>
      </c>
      <c r="J553" s="7">
        <f t="shared" si="241"/>
        <v>0</v>
      </c>
      <c r="K553" s="7"/>
    </row>
    <row r="554" spans="1:11" ht="15.75" thickBot="1" x14ac:dyDescent="0.3">
      <c r="A554" t="str">
        <f t="shared" si="239"/>
        <v>b</v>
      </c>
      <c r="B554" s="11"/>
      <c r="C554" s="12" t="s">
        <v>20</v>
      </c>
      <c r="D554" s="13">
        <f t="shared" si="248"/>
        <v>0</v>
      </c>
      <c r="E554" s="13">
        <f t="shared" si="273"/>
        <v>0</v>
      </c>
      <c r="F554" s="13">
        <f t="shared" si="273"/>
        <v>0</v>
      </c>
      <c r="G554" s="13">
        <f t="shared" si="273"/>
        <v>0</v>
      </c>
      <c r="H554" s="13">
        <f t="shared" si="273"/>
        <v>0</v>
      </c>
      <c r="I554" s="13">
        <f t="shared" si="240"/>
        <v>0</v>
      </c>
      <c r="J554" s="13">
        <f t="shared" si="241"/>
        <v>0</v>
      </c>
      <c r="K554" s="13"/>
    </row>
    <row r="555" spans="1:11" ht="31.5" thickTop="1" thickBot="1" x14ac:dyDescent="0.3">
      <c r="A555" t="str">
        <f t="shared" si="239"/>
        <v>a</v>
      </c>
      <c r="B555" s="3" t="s">
        <v>99</v>
      </c>
      <c r="C555" s="14" t="s">
        <v>100</v>
      </c>
      <c r="D555" s="4">
        <f t="shared" si="248"/>
        <v>660000000</v>
      </c>
      <c r="E555" s="4">
        <f>SUM(E556,E564,E565,E566)</f>
        <v>178500000</v>
      </c>
      <c r="F555" s="4">
        <f t="shared" ref="F555" si="274">SUM(F556,F564,F565,F566)</f>
        <v>160500000</v>
      </c>
      <c r="G555" s="4">
        <f t="shared" ref="G555" si="275">SUM(G556,G564,G565,G566)</f>
        <v>160500000</v>
      </c>
      <c r="H555" s="4">
        <f t="shared" ref="H555" si="276">SUM(H556,H564,H565,H566)</f>
        <v>160500000</v>
      </c>
      <c r="I555" s="4">
        <f t="shared" si="240"/>
        <v>339000000</v>
      </c>
      <c r="J555" s="4">
        <f t="shared" si="241"/>
        <v>499500000</v>
      </c>
      <c r="K555" s="4" t="str">
        <f>'დამტკ. ნაერთი'!K555</f>
        <v>სააგენტო</v>
      </c>
    </row>
    <row r="556" spans="1:11" ht="15.75" thickTop="1" x14ac:dyDescent="0.25">
      <c r="A556" t="str">
        <f t="shared" si="239"/>
        <v>a</v>
      </c>
      <c r="B556" s="5"/>
      <c r="C556" s="6" t="s">
        <v>10</v>
      </c>
      <c r="D556" s="7">
        <f t="shared" si="248"/>
        <v>660000000</v>
      </c>
      <c r="E556" s="7">
        <f>SUM(E557:E563)</f>
        <v>178500000</v>
      </c>
      <c r="F556" s="7">
        <f t="shared" ref="F556" si="277">SUM(F557:F563)</f>
        <v>160500000</v>
      </c>
      <c r="G556" s="7">
        <f t="shared" ref="G556" si="278">SUM(G557:G563)</f>
        <v>160500000</v>
      </c>
      <c r="H556" s="7">
        <f t="shared" ref="H556" si="279">SUM(H557:H563)</f>
        <v>160500000</v>
      </c>
      <c r="I556" s="7">
        <f t="shared" si="240"/>
        <v>339000000</v>
      </c>
      <c r="J556" s="7">
        <f t="shared" si="241"/>
        <v>499500000</v>
      </c>
      <c r="K556" s="7" t="str">
        <f>'დამტკ. ნაერთი'!K556</f>
        <v>სააგენტო</v>
      </c>
    </row>
    <row r="557" spans="1:11" x14ac:dyDescent="0.25">
      <c r="A557" t="str">
        <f t="shared" si="239"/>
        <v>b</v>
      </c>
      <c r="B557" s="8"/>
      <c r="C557" s="9" t="s">
        <v>11</v>
      </c>
      <c r="D557" s="10">
        <f t="shared" si="248"/>
        <v>0</v>
      </c>
      <c r="E557" s="10">
        <v>0</v>
      </c>
      <c r="F557" s="10">
        <v>0</v>
      </c>
      <c r="G557" s="10">
        <v>0</v>
      </c>
      <c r="H557" s="10">
        <v>0</v>
      </c>
      <c r="I557" s="10">
        <f t="shared" si="240"/>
        <v>0</v>
      </c>
      <c r="J557" s="10">
        <f t="shared" si="241"/>
        <v>0</v>
      </c>
      <c r="K557" s="10" t="str">
        <f>'დამტკ. ნაერთი'!K557</f>
        <v>სააგენტო</v>
      </c>
    </row>
    <row r="558" spans="1:11" x14ac:dyDescent="0.25">
      <c r="A558" t="str">
        <f t="shared" si="239"/>
        <v>a</v>
      </c>
      <c r="B558" s="8"/>
      <c r="C558" s="9" t="s">
        <v>12</v>
      </c>
      <c r="D558" s="10">
        <f t="shared" si="248"/>
        <v>4000000</v>
      </c>
      <c r="E558" s="10">
        <v>1000000</v>
      </c>
      <c r="F558" s="10">
        <v>1000000</v>
      </c>
      <c r="G558" s="10">
        <v>1000000</v>
      </c>
      <c r="H558" s="10">
        <v>1000000</v>
      </c>
      <c r="I558" s="10">
        <f t="shared" si="240"/>
        <v>2000000</v>
      </c>
      <c r="J558" s="10">
        <f t="shared" si="241"/>
        <v>3000000</v>
      </c>
      <c r="K558" s="10" t="str">
        <f>'დამტკ. ნაერთი'!K558</f>
        <v>სააგენტო</v>
      </c>
    </row>
    <row r="559" spans="1:11" x14ac:dyDescent="0.25">
      <c r="A559" t="str">
        <f t="shared" si="239"/>
        <v>b</v>
      </c>
      <c r="B559" s="8"/>
      <c r="C559" s="9" t="s">
        <v>13</v>
      </c>
      <c r="D559" s="10">
        <f t="shared" si="248"/>
        <v>0</v>
      </c>
      <c r="E559" s="10">
        <v>0</v>
      </c>
      <c r="F559" s="10">
        <v>0</v>
      </c>
      <c r="G559" s="10">
        <v>0</v>
      </c>
      <c r="H559" s="10">
        <v>0</v>
      </c>
      <c r="I559" s="10">
        <f t="shared" si="240"/>
        <v>0</v>
      </c>
      <c r="J559" s="10">
        <f t="shared" si="241"/>
        <v>0</v>
      </c>
      <c r="K559" s="10" t="str">
        <f>'დამტკ. ნაერთი'!K559</f>
        <v>სააგენტო</v>
      </c>
    </row>
    <row r="560" spans="1:11" x14ac:dyDescent="0.25">
      <c r="A560" t="str">
        <f t="shared" si="239"/>
        <v>b</v>
      </c>
      <c r="B560" s="8"/>
      <c r="C560" s="9" t="s">
        <v>14</v>
      </c>
      <c r="D560" s="10">
        <f t="shared" si="248"/>
        <v>0</v>
      </c>
      <c r="E560" s="10">
        <v>0</v>
      </c>
      <c r="F560" s="10">
        <v>0</v>
      </c>
      <c r="G560" s="10">
        <v>0</v>
      </c>
      <c r="H560" s="10">
        <v>0</v>
      </c>
      <c r="I560" s="10">
        <f t="shared" si="240"/>
        <v>0</v>
      </c>
      <c r="J560" s="10">
        <f t="shared" si="241"/>
        <v>0</v>
      </c>
      <c r="K560" s="10" t="str">
        <f>'დამტკ. ნაერთი'!K560</f>
        <v>სააგენტო</v>
      </c>
    </row>
    <row r="561" spans="1:12" x14ac:dyDescent="0.25">
      <c r="A561" t="str">
        <f t="shared" si="239"/>
        <v>b</v>
      </c>
      <c r="B561" s="8"/>
      <c r="C561" s="9" t="s">
        <v>15</v>
      </c>
      <c r="D561" s="10">
        <f t="shared" si="248"/>
        <v>0</v>
      </c>
      <c r="E561" s="10">
        <v>0</v>
      </c>
      <c r="F561" s="10">
        <v>0</v>
      </c>
      <c r="G561" s="10">
        <v>0</v>
      </c>
      <c r="H561" s="10">
        <v>0</v>
      </c>
      <c r="I561" s="10">
        <f t="shared" si="240"/>
        <v>0</v>
      </c>
      <c r="J561" s="10">
        <f t="shared" si="241"/>
        <v>0</v>
      </c>
      <c r="K561" s="10" t="str">
        <f>'დამტკ. ნაერთი'!K561</f>
        <v>სააგენტო</v>
      </c>
    </row>
    <row r="562" spans="1:12" x14ac:dyDescent="0.25">
      <c r="A562" t="str">
        <f t="shared" si="239"/>
        <v>a</v>
      </c>
      <c r="B562" s="8"/>
      <c r="C562" s="9" t="s">
        <v>16</v>
      </c>
      <c r="D562" s="10">
        <f t="shared" si="248"/>
        <v>656000000</v>
      </c>
      <c r="E562" s="10">
        <v>177500000</v>
      </c>
      <c r="F562" s="10">
        <v>159500000</v>
      </c>
      <c r="G562" s="10">
        <v>159500000</v>
      </c>
      <c r="H562" s="10">
        <v>159500000</v>
      </c>
      <c r="I562" s="10">
        <f t="shared" si="240"/>
        <v>337000000</v>
      </c>
      <c r="J562" s="10">
        <f t="shared" si="241"/>
        <v>496500000</v>
      </c>
      <c r="K562" s="10" t="str">
        <f>'დამტკ. ნაერთი'!K562</f>
        <v>სააგენტო</v>
      </c>
      <c r="L562">
        <v>1535</v>
      </c>
    </row>
    <row r="563" spans="1:12" x14ac:dyDescent="0.25">
      <c r="A563" t="str">
        <f t="shared" si="239"/>
        <v>b</v>
      </c>
      <c r="B563" s="8"/>
      <c r="C563" s="9" t="s">
        <v>17</v>
      </c>
      <c r="D563" s="10">
        <f t="shared" si="248"/>
        <v>0</v>
      </c>
      <c r="E563" s="10">
        <v>0</v>
      </c>
      <c r="F563" s="10">
        <v>0</v>
      </c>
      <c r="G563" s="10">
        <v>0</v>
      </c>
      <c r="H563" s="10">
        <v>0</v>
      </c>
      <c r="I563" s="10">
        <f t="shared" si="240"/>
        <v>0</v>
      </c>
      <c r="J563" s="10">
        <f t="shared" si="241"/>
        <v>0</v>
      </c>
      <c r="K563" s="10" t="str">
        <f>'დამტკ. ნაერთი'!K563</f>
        <v>სააგენტო</v>
      </c>
    </row>
    <row r="564" spans="1:12" x14ac:dyDescent="0.25">
      <c r="A564" t="str">
        <f t="shared" si="239"/>
        <v>b</v>
      </c>
      <c r="B564" s="5"/>
      <c r="C564" s="6" t="s">
        <v>18</v>
      </c>
      <c r="D564" s="7">
        <f t="shared" si="248"/>
        <v>0</v>
      </c>
      <c r="E564" s="7">
        <v>0</v>
      </c>
      <c r="F564" s="7">
        <v>0</v>
      </c>
      <c r="G564" s="7">
        <v>0</v>
      </c>
      <c r="H564" s="7">
        <v>0</v>
      </c>
      <c r="I564" s="7">
        <f t="shared" si="240"/>
        <v>0</v>
      </c>
      <c r="J564" s="7">
        <f t="shared" si="241"/>
        <v>0</v>
      </c>
      <c r="K564" s="7" t="str">
        <f>'დამტკ. ნაერთი'!K564</f>
        <v>სააგენტო</v>
      </c>
    </row>
    <row r="565" spans="1:12" x14ac:dyDescent="0.25">
      <c r="A565" t="str">
        <f t="shared" si="239"/>
        <v>b</v>
      </c>
      <c r="B565" s="5"/>
      <c r="C565" s="6" t="s">
        <v>19</v>
      </c>
      <c r="D565" s="7">
        <f t="shared" si="248"/>
        <v>0</v>
      </c>
      <c r="E565" s="7">
        <v>0</v>
      </c>
      <c r="F565" s="7">
        <v>0</v>
      </c>
      <c r="G565" s="7">
        <v>0</v>
      </c>
      <c r="H565" s="7">
        <v>0</v>
      </c>
      <c r="I565" s="7">
        <f t="shared" si="240"/>
        <v>0</v>
      </c>
      <c r="J565" s="7">
        <f t="shared" si="241"/>
        <v>0</v>
      </c>
      <c r="K565" s="7" t="str">
        <f>'დამტკ. ნაერთი'!K565</f>
        <v>სააგენტო</v>
      </c>
    </row>
    <row r="566" spans="1:12" ht="15.75" thickBot="1" x14ac:dyDescent="0.3">
      <c r="A566" t="str">
        <f t="shared" si="239"/>
        <v>b</v>
      </c>
      <c r="B566" s="11"/>
      <c r="C566" s="12" t="s">
        <v>20</v>
      </c>
      <c r="D566" s="13">
        <f t="shared" si="248"/>
        <v>0</v>
      </c>
      <c r="E566" s="13">
        <v>0</v>
      </c>
      <c r="F566" s="13">
        <v>0</v>
      </c>
      <c r="G566" s="13">
        <v>0</v>
      </c>
      <c r="H566" s="13">
        <v>0</v>
      </c>
      <c r="I566" s="13">
        <f t="shared" si="240"/>
        <v>0</v>
      </c>
      <c r="J566" s="13">
        <f t="shared" si="241"/>
        <v>0</v>
      </c>
      <c r="K566" s="13" t="str">
        <f>'დამტკ. ნაერთი'!K566</f>
        <v>სააგენტო</v>
      </c>
    </row>
    <row r="567" spans="1:12" ht="32.25" customHeight="1" thickTop="1" thickBot="1" x14ac:dyDescent="0.3">
      <c r="A567" t="str">
        <f t="shared" si="239"/>
        <v>a</v>
      </c>
      <c r="B567" s="16" t="s">
        <v>101</v>
      </c>
      <c r="C567" s="4" t="s">
        <v>102</v>
      </c>
      <c r="D567" s="4">
        <f>SUM(E567,F567,G567,H567)</f>
        <v>84102000</v>
      </c>
      <c r="E567" s="4">
        <f t="shared" ref="E567:H578" si="280">SUM(E579,E591,E603,E615,E627,E639,E663,E711,E759,E795,E807,E819)</f>
        <v>28706000</v>
      </c>
      <c r="F567" s="4">
        <f t="shared" si="280"/>
        <v>20320000</v>
      </c>
      <c r="G567" s="4">
        <f t="shared" si="280"/>
        <v>15989500</v>
      </c>
      <c r="H567" s="4">
        <f t="shared" si="280"/>
        <v>19086500</v>
      </c>
      <c r="I567" s="4">
        <f t="shared" si="240"/>
        <v>49026000</v>
      </c>
      <c r="J567" s="4">
        <f t="shared" si="241"/>
        <v>65015500</v>
      </c>
      <c r="K567" s="4">
        <f>'დამტკ. ნაერთი'!K567</f>
        <v>0</v>
      </c>
    </row>
    <row r="568" spans="1:12" ht="15.75" thickTop="1" x14ac:dyDescent="0.25">
      <c r="A568" t="str">
        <f t="shared" si="239"/>
        <v>a</v>
      </c>
      <c r="B568" s="5"/>
      <c r="C568" s="6" t="s">
        <v>10</v>
      </c>
      <c r="D568" s="7">
        <f t="shared" si="248"/>
        <v>84102000</v>
      </c>
      <c r="E568" s="7">
        <f t="shared" si="280"/>
        <v>28706000</v>
      </c>
      <c r="F568" s="7">
        <f t="shared" si="280"/>
        <v>20320000</v>
      </c>
      <c r="G568" s="7">
        <f t="shared" si="280"/>
        <v>15989500</v>
      </c>
      <c r="H568" s="7">
        <f t="shared" si="280"/>
        <v>19086500</v>
      </c>
      <c r="I568" s="7">
        <f t="shared" si="240"/>
        <v>49026000</v>
      </c>
      <c r="J568" s="7">
        <f t="shared" si="241"/>
        <v>65015500</v>
      </c>
      <c r="K568" s="7">
        <f>'დამტკ. ნაერთი'!K568</f>
        <v>0</v>
      </c>
    </row>
    <row r="569" spans="1:12" x14ac:dyDescent="0.25">
      <c r="A569" t="str">
        <f t="shared" si="239"/>
        <v>b</v>
      </c>
      <c r="B569" s="8"/>
      <c r="C569" s="9" t="s">
        <v>11</v>
      </c>
      <c r="D569" s="10">
        <f t="shared" si="248"/>
        <v>0</v>
      </c>
      <c r="E569" s="10">
        <f t="shared" si="280"/>
        <v>0</v>
      </c>
      <c r="F569" s="10">
        <f t="shared" si="280"/>
        <v>0</v>
      </c>
      <c r="G569" s="10">
        <f t="shared" si="280"/>
        <v>0</v>
      </c>
      <c r="H569" s="10">
        <f t="shared" si="280"/>
        <v>0</v>
      </c>
      <c r="I569" s="10">
        <f t="shared" si="240"/>
        <v>0</v>
      </c>
      <c r="J569" s="10">
        <f t="shared" si="241"/>
        <v>0</v>
      </c>
      <c r="K569" s="10">
        <f>'დამტკ. ნაერთი'!K569</f>
        <v>0</v>
      </c>
    </row>
    <row r="570" spans="1:12" x14ac:dyDescent="0.25">
      <c r="A570" t="str">
        <f t="shared" si="239"/>
        <v>a</v>
      </c>
      <c r="B570" s="8"/>
      <c r="C570" s="9" t="s">
        <v>12</v>
      </c>
      <c r="D570" s="10">
        <f t="shared" si="248"/>
        <v>28395000</v>
      </c>
      <c r="E570" s="10">
        <f t="shared" si="280"/>
        <v>14871000</v>
      </c>
      <c r="F570" s="10">
        <f t="shared" si="280"/>
        <v>5871000</v>
      </c>
      <c r="G570" s="10">
        <f t="shared" si="280"/>
        <v>2441000</v>
      </c>
      <c r="H570" s="10">
        <f t="shared" si="280"/>
        <v>5212000</v>
      </c>
      <c r="I570" s="10">
        <f t="shared" si="240"/>
        <v>20742000</v>
      </c>
      <c r="J570" s="10">
        <f t="shared" si="241"/>
        <v>23183000</v>
      </c>
      <c r="K570" s="10">
        <f>'დამტკ. ნაერთი'!K570</f>
        <v>0</v>
      </c>
    </row>
    <row r="571" spans="1:12" x14ac:dyDescent="0.25">
      <c r="A571" t="str">
        <f t="shared" si="239"/>
        <v>b</v>
      </c>
      <c r="B571" s="8"/>
      <c r="C571" s="9" t="s">
        <v>13</v>
      </c>
      <c r="D571" s="10">
        <f t="shared" si="248"/>
        <v>0</v>
      </c>
      <c r="E571" s="10">
        <f t="shared" si="280"/>
        <v>0</v>
      </c>
      <c r="F571" s="10">
        <f t="shared" si="280"/>
        <v>0</v>
      </c>
      <c r="G571" s="10">
        <f t="shared" si="280"/>
        <v>0</v>
      </c>
      <c r="H571" s="10">
        <f t="shared" si="280"/>
        <v>0</v>
      </c>
      <c r="I571" s="10">
        <f t="shared" si="240"/>
        <v>0</v>
      </c>
      <c r="J571" s="10">
        <f t="shared" si="241"/>
        <v>0</v>
      </c>
      <c r="K571" s="10">
        <f>'დამტკ. ნაერთი'!K571</f>
        <v>0</v>
      </c>
    </row>
    <row r="572" spans="1:12" x14ac:dyDescent="0.25">
      <c r="A572" t="str">
        <f t="shared" si="239"/>
        <v>b</v>
      </c>
      <c r="B572" s="8"/>
      <c r="C572" s="9" t="s">
        <v>14</v>
      </c>
      <c r="D572" s="10">
        <f t="shared" si="248"/>
        <v>0</v>
      </c>
      <c r="E572" s="10">
        <f t="shared" si="280"/>
        <v>0</v>
      </c>
      <c r="F572" s="10">
        <f t="shared" si="280"/>
        <v>0</v>
      </c>
      <c r="G572" s="10">
        <f t="shared" si="280"/>
        <v>0</v>
      </c>
      <c r="H572" s="10">
        <f t="shared" si="280"/>
        <v>0</v>
      </c>
      <c r="I572" s="10">
        <f t="shared" si="240"/>
        <v>0</v>
      </c>
      <c r="J572" s="10">
        <f t="shared" si="241"/>
        <v>0</v>
      </c>
      <c r="K572" s="10">
        <f>'დამტკ. ნაერთი'!K572</f>
        <v>0</v>
      </c>
    </row>
    <row r="573" spans="1:12" x14ac:dyDescent="0.25">
      <c r="A573" t="str">
        <f t="shared" si="239"/>
        <v>b</v>
      </c>
      <c r="B573" s="8"/>
      <c r="C573" s="9" t="s">
        <v>15</v>
      </c>
      <c r="D573" s="10">
        <f t="shared" si="248"/>
        <v>0</v>
      </c>
      <c r="E573" s="10">
        <f t="shared" si="280"/>
        <v>0</v>
      </c>
      <c r="F573" s="10">
        <f t="shared" si="280"/>
        <v>0</v>
      </c>
      <c r="G573" s="10">
        <f t="shared" si="280"/>
        <v>0</v>
      </c>
      <c r="H573" s="10">
        <f t="shared" si="280"/>
        <v>0</v>
      </c>
      <c r="I573" s="10">
        <f t="shared" si="240"/>
        <v>0</v>
      </c>
      <c r="J573" s="10">
        <f t="shared" si="241"/>
        <v>0</v>
      </c>
      <c r="K573" s="10">
        <f>'დამტკ. ნაერთი'!K573</f>
        <v>0</v>
      </c>
    </row>
    <row r="574" spans="1:12" x14ac:dyDescent="0.25">
      <c r="A574" t="str">
        <f t="shared" si="239"/>
        <v>a</v>
      </c>
      <c r="B574" s="8"/>
      <c r="C574" s="9" t="s">
        <v>16</v>
      </c>
      <c r="D574" s="10">
        <f t="shared" si="248"/>
        <v>55707000</v>
      </c>
      <c r="E574" s="10">
        <f t="shared" si="280"/>
        <v>13835000</v>
      </c>
      <c r="F574" s="10">
        <f t="shared" si="280"/>
        <v>14449000</v>
      </c>
      <c r="G574" s="10">
        <f t="shared" si="280"/>
        <v>13548500</v>
      </c>
      <c r="H574" s="10">
        <f t="shared" si="280"/>
        <v>13874500</v>
      </c>
      <c r="I574" s="10">
        <f t="shared" si="240"/>
        <v>28284000</v>
      </c>
      <c r="J574" s="10">
        <f t="shared" si="241"/>
        <v>41832500</v>
      </c>
      <c r="K574" s="10">
        <f>'დამტკ. ნაერთი'!K574</f>
        <v>0</v>
      </c>
    </row>
    <row r="575" spans="1:12" x14ac:dyDescent="0.25">
      <c r="A575" t="str">
        <f t="shared" si="239"/>
        <v>b</v>
      </c>
      <c r="B575" s="8"/>
      <c r="C575" s="9" t="s">
        <v>17</v>
      </c>
      <c r="D575" s="10">
        <f t="shared" si="248"/>
        <v>0</v>
      </c>
      <c r="E575" s="10">
        <f t="shared" si="280"/>
        <v>0</v>
      </c>
      <c r="F575" s="10">
        <f t="shared" si="280"/>
        <v>0</v>
      </c>
      <c r="G575" s="10">
        <f t="shared" si="280"/>
        <v>0</v>
      </c>
      <c r="H575" s="10">
        <f t="shared" si="280"/>
        <v>0</v>
      </c>
      <c r="I575" s="10">
        <f t="shared" si="240"/>
        <v>0</v>
      </c>
      <c r="J575" s="10">
        <f t="shared" si="241"/>
        <v>0</v>
      </c>
      <c r="K575" s="10">
        <f>'დამტკ. ნაერთი'!K575</f>
        <v>0</v>
      </c>
    </row>
    <row r="576" spans="1:12" x14ac:dyDescent="0.25">
      <c r="A576" t="str">
        <f t="shared" ref="A576:A639" si="281">IF(OR(D576&lt;&gt;0,E576&lt;&gt;0,F576&lt;&gt;0,G576&lt;&gt;0,H576&lt;&gt;0,),"a","b")</f>
        <v>b</v>
      </c>
      <c r="B576" s="5"/>
      <c r="C576" s="6" t="s">
        <v>18</v>
      </c>
      <c r="D576" s="7">
        <f>SUM(E576,F576,G576,H576)</f>
        <v>0</v>
      </c>
      <c r="E576" s="7">
        <f t="shared" si="280"/>
        <v>0</v>
      </c>
      <c r="F576" s="7">
        <f t="shared" si="280"/>
        <v>0</v>
      </c>
      <c r="G576" s="7">
        <f t="shared" si="280"/>
        <v>0</v>
      </c>
      <c r="H576" s="7">
        <f t="shared" si="280"/>
        <v>0</v>
      </c>
      <c r="I576" s="7">
        <f t="shared" ref="I576:I639" si="282">SUM(E576,F576)</f>
        <v>0</v>
      </c>
      <c r="J576" s="7">
        <f t="shared" ref="J576:J639" si="283">SUM(E576,F576,G576)</f>
        <v>0</v>
      </c>
      <c r="K576" s="7">
        <f>'დამტკ. ნაერთი'!K576</f>
        <v>0</v>
      </c>
    </row>
    <row r="577" spans="1:11" x14ac:dyDescent="0.25">
      <c r="A577" t="str">
        <f t="shared" si="281"/>
        <v>b</v>
      </c>
      <c r="B577" s="5"/>
      <c r="C577" s="6" t="s">
        <v>19</v>
      </c>
      <c r="D577" s="7">
        <f t="shared" si="248"/>
        <v>0</v>
      </c>
      <c r="E577" s="7">
        <f t="shared" si="280"/>
        <v>0</v>
      </c>
      <c r="F577" s="7">
        <f t="shared" si="280"/>
        <v>0</v>
      </c>
      <c r="G577" s="7">
        <f t="shared" si="280"/>
        <v>0</v>
      </c>
      <c r="H577" s="7">
        <f t="shared" si="280"/>
        <v>0</v>
      </c>
      <c r="I577" s="7">
        <f t="shared" si="282"/>
        <v>0</v>
      </c>
      <c r="J577" s="7">
        <f t="shared" si="283"/>
        <v>0</v>
      </c>
      <c r="K577" s="7">
        <f>'დამტკ. ნაერთი'!K577</f>
        <v>0</v>
      </c>
    </row>
    <row r="578" spans="1:11" ht="15.75" thickBot="1" x14ac:dyDescent="0.3">
      <c r="A578" t="str">
        <f t="shared" si="281"/>
        <v>b</v>
      </c>
      <c r="B578" s="11"/>
      <c r="C578" s="12" t="s">
        <v>20</v>
      </c>
      <c r="D578" s="13">
        <f t="shared" si="248"/>
        <v>0</v>
      </c>
      <c r="E578" s="13">
        <f t="shared" si="280"/>
        <v>0</v>
      </c>
      <c r="F578" s="13">
        <f t="shared" si="280"/>
        <v>0</v>
      </c>
      <c r="G578" s="13">
        <f t="shared" si="280"/>
        <v>0</v>
      </c>
      <c r="H578" s="13">
        <f t="shared" si="280"/>
        <v>0</v>
      </c>
      <c r="I578" s="13">
        <f t="shared" si="282"/>
        <v>0</v>
      </c>
      <c r="J578" s="13">
        <f t="shared" si="283"/>
        <v>0</v>
      </c>
      <c r="K578" s="13">
        <f>'დამტკ. ნაერთი'!K578</f>
        <v>0</v>
      </c>
    </row>
    <row r="579" spans="1:11" ht="31.5" thickTop="1" thickBot="1" x14ac:dyDescent="0.3">
      <c r="A579" t="str">
        <f t="shared" si="281"/>
        <v>a</v>
      </c>
      <c r="B579" s="3" t="s">
        <v>103</v>
      </c>
      <c r="C579" s="15" t="s">
        <v>104</v>
      </c>
      <c r="D579" s="4">
        <f t="shared" si="248"/>
        <v>1900000</v>
      </c>
      <c r="E579" s="4">
        <f>SUM(E580,E588,E589,E590)</f>
        <v>500000</v>
      </c>
      <c r="F579" s="4">
        <f t="shared" ref="F579" si="284">SUM(F580,F588,F589,F590)</f>
        <v>600000</v>
      </c>
      <c r="G579" s="4">
        <f t="shared" ref="G579" si="285">SUM(G580,G588,G589,G590)</f>
        <v>500000</v>
      </c>
      <c r="H579" s="4">
        <f t="shared" ref="H579" si="286">SUM(H580,H588,H589,H590)</f>
        <v>300000</v>
      </c>
      <c r="I579" s="4">
        <f t="shared" si="282"/>
        <v>1100000</v>
      </c>
      <c r="J579" s="4">
        <f t="shared" si="283"/>
        <v>1600000</v>
      </c>
      <c r="K579" s="4" t="str">
        <f>'დამტკ. ნაერთი'!K579</f>
        <v>საყვარელიძე</v>
      </c>
    </row>
    <row r="580" spans="1:11" ht="15.75" thickTop="1" x14ac:dyDescent="0.25">
      <c r="A580" t="str">
        <f t="shared" si="281"/>
        <v>a</v>
      </c>
      <c r="B580" s="5"/>
      <c r="C580" s="6" t="s">
        <v>10</v>
      </c>
      <c r="D580" s="7">
        <f t="shared" si="248"/>
        <v>1900000</v>
      </c>
      <c r="E580" s="7">
        <f>SUM(E581:E587)</f>
        <v>500000</v>
      </c>
      <c r="F580" s="7">
        <f t="shared" ref="F580" si="287">SUM(F581:F587)</f>
        <v>600000</v>
      </c>
      <c r="G580" s="7">
        <f t="shared" ref="G580" si="288">SUM(G581:G587)</f>
        <v>500000</v>
      </c>
      <c r="H580" s="7">
        <f t="shared" ref="H580" si="289">SUM(H581:H587)</f>
        <v>300000</v>
      </c>
      <c r="I580" s="7">
        <f t="shared" si="282"/>
        <v>1100000</v>
      </c>
      <c r="J580" s="7">
        <f t="shared" si="283"/>
        <v>1600000</v>
      </c>
      <c r="K580" s="7" t="str">
        <f>'დამტკ. ნაერთი'!K580</f>
        <v>საყვარელიძე</v>
      </c>
    </row>
    <row r="581" spans="1:11" x14ac:dyDescent="0.25">
      <c r="A581" t="str">
        <f t="shared" si="281"/>
        <v>b</v>
      </c>
      <c r="B581" s="8"/>
      <c r="C581" s="9" t="s">
        <v>11</v>
      </c>
      <c r="D581" s="10">
        <f t="shared" si="248"/>
        <v>0</v>
      </c>
      <c r="E581" s="10">
        <v>0</v>
      </c>
      <c r="F581" s="10">
        <v>0</v>
      </c>
      <c r="G581" s="10">
        <v>0</v>
      </c>
      <c r="H581" s="10">
        <v>0</v>
      </c>
      <c r="I581" s="10">
        <f t="shared" si="282"/>
        <v>0</v>
      </c>
      <c r="J581" s="10">
        <f t="shared" si="283"/>
        <v>0</v>
      </c>
      <c r="K581" s="10" t="str">
        <f>'დამტკ. ნაერთი'!K581</f>
        <v>საყვარელიძე</v>
      </c>
    </row>
    <row r="582" spans="1:11" x14ac:dyDescent="0.25">
      <c r="A582" t="str">
        <f t="shared" si="281"/>
        <v>a</v>
      </c>
      <c r="B582" s="8"/>
      <c r="C582" s="9" t="s">
        <v>12</v>
      </c>
      <c r="D582" s="10">
        <f t="shared" si="248"/>
        <v>1900000</v>
      </c>
      <c r="E582" s="10">
        <v>500000</v>
      </c>
      <c r="F582" s="10">
        <v>600000</v>
      </c>
      <c r="G582" s="10">
        <v>500000</v>
      </c>
      <c r="H582" s="10">
        <v>300000</v>
      </c>
      <c r="I582" s="10">
        <f t="shared" si="282"/>
        <v>1100000</v>
      </c>
      <c r="J582" s="10">
        <f t="shared" si="283"/>
        <v>1600000</v>
      </c>
      <c r="K582" s="10" t="str">
        <f>'დამტკ. ნაერთი'!K582</f>
        <v>საყვარელიძე</v>
      </c>
    </row>
    <row r="583" spans="1:11" x14ac:dyDescent="0.25">
      <c r="A583" t="str">
        <f t="shared" si="281"/>
        <v>b</v>
      </c>
      <c r="B583" s="8"/>
      <c r="C583" s="9" t="s">
        <v>13</v>
      </c>
      <c r="D583" s="10">
        <f t="shared" si="248"/>
        <v>0</v>
      </c>
      <c r="E583" s="10">
        <v>0</v>
      </c>
      <c r="F583" s="10">
        <v>0</v>
      </c>
      <c r="G583" s="10">
        <v>0</v>
      </c>
      <c r="H583" s="10">
        <v>0</v>
      </c>
      <c r="I583" s="10">
        <f t="shared" si="282"/>
        <v>0</v>
      </c>
      <c r="J583" s="10">
        <f t="shared" si="283"/>
        <v>0</v>
      </c>
      <c r="K583" s="10" t="str">
        <f>'დამტკ. ნაერთი'!K583</f>
        <v>საყვარელიძე</v>
      </c>
    </row>
    <row r="584" spans="1:11" x14ac:dyDescent="0.25">
      <c r="A584" t="str">
        <f t="shared" si="281"/>
        <v>b</v>
      </c>
      <c r="B584" s="8"/>
      <c r="C584" s="9" t="s">
        <v>14</v>
      </c>
      <c r="D584" s="10">
        <f t="shared" si="248"/>
        <v>0</v>
      </c>
      <c r="E584" s="10">
        <v>0</v>
      </c>
      <c r="F584" s="10">
        <v>0</v>
      </c>
      <c r="G584" s="10">
        <v>0</v>
      </c>
      <c r="H584" s="10">
        <v>0</v>
      </c>
      <c r="I584" s="10">
        <f t="shared" si="282"/>
        <v>0</v>
      </c>
      <c r="J584" s="10">
        <f t="shared" si="283"/>
        <v>0</v>
      </c>
      <c r="K584" s="10" t="str">
        <f>'დამტკ. ნაერთი'!K584</f>
        <v>საყვარელიძე</v>
      </c>
    </row>
    <row r="585" spans="1:11" x14ac:dyDescent="0.25">
      <c r="A585" t="str">
        <f t="shared" si="281"/>
        <v>b</v>
      </c>
      <c r="B585" s="8"/>
      <c r="C585" s="9" t="s">
        <v>15</v>
      </c>
      <c r="D585" s="10">
        <f t="shared" si="248"/>
        <v>0</v>
      </c>
      <c r="E585" s="10">
        <v>0</v>
      </c>
      <c r="F585" s="10">
        <v>0</v>
      </c>
      <c r="G585" s="10">
        <v>0</v>
      </c>
      <c r="H585" s="10">
        <v>0</v>
      </c>
      <c r="I585" s="10">
        <f t="shared" si="282"/>
        <v>0</v>
      </c>
      <c r="J585" s="10">
        <f t="shared" si="283"/>
        <v>0</v>
      </c>
      <c r="K585" s="10" t="str">
        <f>'დამტკ. ნაერთი'!K585</f>
        <v>საყვარელიძე</v>
      </c>
    </row>
    <row r="586" spans="1:11" x14ac:dyDescent="0.25">
      <c r="A586" t="str">
        <f t="shared" si="281"/>
        <v>b</v>
      </c>
      <c r="B586" s="8"/>
      <c r="C586" s="9" t="s">
        <v>16</v>
      </c>
      <c r="D586" s="10">
        <f t="shared" si="248"/>
        <v>0</v>
      </c>
      <c r="E586" s="10">
        <v>0</v>
      </c>
      <c r="F586" s="10">
        <v>0</v>
      </c>
      <c r="G586" s="10">
        <v>0</v>
      </c>
      <c r="H586" s="10">
        <v>0</v>
      </c>
      <c r="I586" s="10">
        <f t="shared" si="282"/>
        <v>0</v>
      </c>
      <c r="J586" s="10">
        <f t="shared" si="283"/>
        <v>0</v>
      </c>
      <c r="K586" s="10" t="str">
        <f>'დამტკ. ნაერთი'!K586</f>
        <v>საყვარელიძე</v>
      </c>
    </row>
    <row r="587" spans="1:11" x14ac:dyDescent="0.25">
      <c r="A587" t="str">
        <f t="shared" si="281"/>
        <v>b</v>
      </c>
      <c r="B587" s="8"/>
      <c r="C587" s="9" t="s">
        <v>17</v>
      </c>
      <c r="D587" s="10">
        <f t="shared" si="248"/>
        <v>0</v>
      </c>
      <c r="E587" s="10">
        <v>0</v>
      </c>
      <c r="F587" s="10">
        <v>0</v>
      </c>
      <c r="G587" s="10">
        <v>0</v>
      </c>
      <c r="H587" s="10">
        <v>0</v>
      </c>
      <c r="I587" s="10">
        <f t="shared" si="282"/>
        <v>0</v>
      </c>
      <c r="J587" s="10">
        <f t="shared" si="283"/>
        <v>0</v>
      </c>
      <c r="K587" s="10" t="str">
        <f>'დამტკ. ნაერთი'!K587</f>
        <v>საყვარელიძე</v>
      </c>
    </row>
    <row r="588" spans="1:11" x14ac:dyDescent="0.25">
      <c r="A588" t="str">
        <f t="shared" si="281"/>
        <v>b</v>
      </c>
      <c r="B588" s="5"/>
      <c r="C588" s="6" t="s">
        <v>18</v>
      </c>
      <c r="D588" s="7">
        <f t="shared" ref="D588:D651" si="290">SUM(E588,F588,G588,H588)</f>
        <v>0</v>
      </c>
      <c r="E588" s="7">
        <v>0</v>
      </c>
      <c r="F588" s="7">
        <v>0</v>
      </c>
      <c r="G588" s="7">
        <v>0</v>
      </c>
      <c r="H588" s="7">
        <v>0</v>
      </c>
      <c r="I588" s="7">
        <f t="shared" si="282"/>
        <v>0</v>
      </c>
      <c r="J588" s="7">
        <f t="shared" si="283"/>
        <v>0</v>
      </c>
      <c r="K588" s="7" t="str">
        <f>'დამტკ. ნაერთი'!K588</f>
        <v>საყვარელიძე</v>
      </c>
    </row>
    <row r="589" spans="1:11" x14ac:dyDescent="0.25">
      <c r="A589" t="str">
        <f t="shared" si="281"/>
        <v>b</v>
      </c>
      <c r="B589" s="5"/>
      <c r="C589" s="6" t="s">
        <v>19</v>
      </c>
      <c r="D589" s="7">
        <f t="shared" si="290"/>
        <v>0</v>
      </c>
      <c r="E589" s="7">
        <v>0</v>
      </c>
      <c r="F589" s="7">
        <v>0</v>
      </c>
      <c r="G589" s="7">
        <v>0</v>
      </c>
      <c r="H589" s="7">
        <v>0</v>
      </c>
      <c r="I589" s="7">
        <f t="shared" si="282"/>
        <v>0</v>
      </c>
      <c r="J589" s="7">
        <f t="shared" si="283"/>
        <v>0</v>
      </c>
      <c r="K589" s="7" t="str">
        <f>'დამტკ. ნაერთი'!K589</f>
        <v>საყვარელიძე</v>
      </c>
    </row>
    <row r="590" spans="1:11" ht="15.75" thickBot="1" x14ac:dyDescent="0.3">
      <c r="A590" t="str">
        <f t="shared" si="281"/>
        <v>b</v>
      </c>
      <c r="B590" s="11"/>
      <c r="C590" s="12" t="s">
        <v>20</v>
      </c>
      <c r="D590" s="13">
        <f t="shared" si="290"/>
        <v>0</v>
      </c>
      <c r="E590" s="13">
        <v>0</v>
      </c>
      <c r="F590" s="13">
        <v>0</v>
      </c>
      <c r="G590" s="13">
        <v>0</v>
      </c>
      <c r="H590" s="13">
        <v>0</v>
      </c>
      <c r="I590" s="13">
        <f t="shared" si="282"/>
        <v>0</v>
      </c>
      <c r="J590" s="13">
        <f t="shared" si="283"/>
        <v>0</v>
      </c>
      <c r="K590" s="13" t="str">
        <f>'დამტკ. ნაერთი'!K590</f>
        <v>საყვარელიძე</v>
      </c>
    </row>
    <row r="591" spans="1:11" ht="32.25" customHeight="1" thickTop="1" thickBot="1" x14ac:dyDescent="0.3">
      <c r="A591" t="str">
        <f t="shared" si="281"/>
        <v>a</v>
      </c>
      <c r="B591" s="16" t="s">
        <v>105</v>
      </c>
      <c r="C591" s="4" t="s">
        <v>106</v>
      </c>
      <c r="D591" s="4">
        <f t="shared" si="290"/>
        <v>16253000</v>
      </c>
      <c r="E591" s="4">
        <f>SUM(E592,E600,E601,E602)</f>
        <v>13010000</v>
      </c>
      <c r="F591" s="4">
        <f t="shared" ref="F591" si="291">SUM(F592,F600,F601,F602)</f>
        <v>2505000</v>
      </c>
      <c r="G591" s="4">
        <f t="shared" ref="G591" si="292">SUM(G592,G600,G601,G602)</f>
        <v>10000</v>
      </c>
      <c r="H591" s="4">
        <f t="shared" ref="H591" si="293">SUM(H592,H600,H601,H602)</f>
        <v>728000</v>
      </c>
      <c r="I591" s="4">
        <f t="shared" si="282"/>
        <v>15515000</v>
      </c>
      <c r="J591" s="4">
        <f t="shared" si="283"/>
        <v>15525000</v>
      </c>
      <c r="K591" s="4" t="str">
        <f>'დამტკ. ნაერთი'!K591</f>
        <v>საყვარელიძე</v>
      </c>
    </row>
    <row r="592" spans="1:11" ht="15.75" thickTop="1" x14ac:dyDescent="0.25">
      <c r="A592" t="str">
        <f t="shared" si="281"/>
        <v>a</v>
      </c>
      <c r="B592" s="5"/>
      <c r="C592" s="6" t="s">
        <v>10</v>
      </c>
      <c r="D592" s="7">
        <f t="shared" si="290"/>
        <v>16253000</v>
      </c>
      <c r="E592" s="7">
        <f>SUM(E593:E599)</f>
        <v>13010000</v>
      </c>
      <c r="F592" s="7">
        <f t="shared" ref="F592" si="294">SUM(F593:F599)</f>
        <v>2505000</v>
      </c>
      <c r="G592" s="7">
        <f t="shared" ref="G592" si="295">SUM(G593:G599)</f>
        <v>10000</v>
      </c>
      <c r="H592" s="7">
        <f t="shared" ref="H592" si="296">SUM(H593:H599)</f>
        <v>728000</v>
      </c>
      <c r="I592" s="7">
        <f t="shared" si="282"/>
        <v>15515000</v>
      </c>
      <c r="J592" s="7">
        <f t="shared" si="283"/>
        <v>15525000</v>
      </c>
      <c r="K592" s="7" t="str">
        <f>'დამტკ. ნაერთი'!K592</f>
        <v>საყვარელიძე</v>
      </c>
    </row>
    <row r="593" spans="1:11" x14ac:dyDescent="0.25">
      <c r="A593" t="str">
        <f t="shared" si="281"/>
        <v>b</v>
      </c>
      <c r="B593" s="8"/>
      <c r="C593" s="9" t="s">
        <v>11</v>
      </c>
      <c r="D593" s="10">
        <f t="shared" si="290"/>
        <v>0</v>
      </c>
      <c r="E593" s="10">
        <v>0</v>
      </c>
      <c r="F593" s="10">
        <v>0</v>
      </c>
      <c r="G593" s="10">
        <v>0</v>
      </c>
      <c r="H593" s="10">
        <v>0</v>
      </c>
      <c r="I593" s="10">
        <f t="shared" si="282"/>
        <v>0</v>
      </c>
      <c r="J593" s="10">
        <f t="shared" si="283"/>
        <v>0</v>
      </c>
      <c r="K593" s="10" t="str">
        <f>'დამტკ. ნაერთი'!K593</f>
        <v>საყვარელიძე</v>
      </c>
    </row>
    <row r="594" spans="1:11" x14ac:dyDescent="0.25">
      <c r="A594" t="str">
        <f t="shared" si="281"/>
        <v>a</v>
      </c>
      <c r="B594" s="8"/>
      <c r="C594" s="9" t="s">
        <v>12</v>
      </c>
      <c r="D594" s="10">
        <f t="shared" si="290"/>
        <v>16213000</v>
      </c>
      <c r="E594" s="10">
        <v>13000000</v>
      </c>
      <c r="F594" s="10">
        <v>2500000</v>
      </c>
      <c r="G594" s="10"/>
      <c r="H594" s="10">
        <v>713000</v>
      </c>
      <c r="I594" s="10">
        <f t="shared" si="282"/>
        <v>15500000</v>
      </c>
      <c r="J594" s="10">
        <f t="shared" si="283"/>
        <v>15500000</v>
      </c>
      <c r="K594" s="10" t="str">
        <f>'დამტკ. ნაერთი'!K594</f>
        <v>საყვარელიძე</v>
      </c>
    </row>
    <row r="595" spans="1:11" x14ac:dyDescent="0.25">
      <c r="A595" t="str">
        <f t="shared" si="281"/>
        <v>b</v>
      </c>
      <c r="B595" s="8"/>
      <c r="C595" s="9" t="s">
        <v>13</v>
      </c>
      <c r="D595" s="10">
        <f t="shared" si="290"/>
        <v>0</v>
      </c>
      <c r="E595" s="10">
        <v>0</v>
      </c>
      <c r="F595" s="10">
        <v>0</v>
      </c>
      <c r="G595" s="10">
        <v>0</v>
      </c>
      <c r="H595" s="10">
        <v>0</v>
      </c>
      <c r="I595" s="10">
        <f t="shared" si="282"/>
        <v>0</v>
      </c>
      <c r="J595" s="10">
        <f t="shared" si="283"/>
        <v>0</v>
      </c>
      <c r="K595" s="10" t="str">
        <f>'დამტკ. ნაერთი'!K595</f>
        <v>საყვარელიძე</v>
      </c>
    </row>
    <row r="596" spans="1:11" x14ac:dyDescent="0.25">
      <c r="A596" t="str">
        <f t="shared" si="281"/>
        <v>b</v>
      </c>
      <c r="B596" s="8"/>
      <c r="C596" s="9" t="s">
        <v>14</v>
      </c>
      <c r="D596" s="10">
        <f t="shared" si="290"/>
        <v>0</v>
      </c>
      <c r="E596" s="10">
        <v>0</v>
      </c>
      <c r="F596" s="10">
        <v>0</v>
      </c>
      <c r="G596" s="10">
        <v>0</v>
      </c>
      <c r="H596" s="10">
        <v>0</v>
      </c>
      <c r="I596" s="10">
        <f t="shared" si="282"/>
        <v>0</v>
      </c>
      <c r="J596" s="10">
        <f t="shared" si="283"/>
        <v>0</v>
      </c>
      <c r="K596" s="10" t="str">
        <f>'დამტკ. ნაერთი'!K596</f>
        <v>საყვარელიძე</v>
      </c>
    </row>
    <row r="597" spans="1:11" x14ac:dyDescent="0.25">
      <c r="A597" t="str">
        <f t="shared" si="281"/>
        <v>b</v>
      </c>
      <c r="B597" s="8"/>
      <c r="C597" s="9" t="s">
        <v>15</v>
      </c>
      <c r="D597" s="10">
        <f t="shared" si="290"/>
        <v>0</v>
      </c>
      <c r="E597" s="10">
        <v>0</v>
      </c>
      <c r="F597" s="10">
        <v>0</v>
      </c>
      <c r="G597" s="10">
        <v>0</v>
      </c>
      <c r="H597" s="10">
        <v>0</v>
      </c>
      <c r="I597" s="10">
        <f t="shared" si="282"/>
        <v>0</v>
      </c>
      <c r="J597" s="10">
        <f t="shared" si="283"/>
        <v>0</v>
      </c>
      <c r="K597" s="10" t="str">
        <f>'დამტკ. ნაერთი'!K597</f>
        <v>საყვარელიძე</v>
      </c>
    </row>
    <row r="598" spans="1:11" x14ac:dyDescent="0.25">
      <c r="A598" t="str">
        <f t="shared" si="281"/>
        <v>a</v>
      </c>
      <c r="B598" s="8"/>
      <c r="C598" s="9" t="s">
        <v>16</v>
      </c>
      <c r="D598" s="10">
        <f t="shared" si="290"/>
        <v>40000</v>
      </c>
      <c r="E598" s="10">
        <v>10000</v>
      </c>
      <c r="F598" s="10">
        <v>5000</v>
      </c>
      <c r="G598" s="10">
        <v>10000</v>
      </c>
      <c r="H598" s="10">
        <v>15000</v>
      </c>
      <c r="I598" s="10">
        <f t="shared" si="282"/>
        <v>15000</v>
      </c>
      <c r="J598" s="10">
        <f t="shared" si="283"/>
        <v>25000</v>
      </c>
      <c r="K598" s="10" t="str">
        <f>'დამტკ. ნაერთი'!K598</f>
        <v>საყვარელიძე</v>
      </c>
    </row>
    <row r="599" spans="1:11" x14ac:dyDescent="0.25">
      <c r="A599" t="str">
        <f t="shared" si="281"/>
        <v>b</v>
      </c>
      <c r="B599" s="8"/>
      <c r="C599" s="9" t="s">
        <v>17</v>
      </c>
      <c r="D599" s="10">
        <f t="shared" si="290"/>
        <v>0</v>
      </c>
      <c r="E599" s="10">
        <v>0</v>
      </c>
      <c r="F599" s="10">
        <v>0</v>
      </c>
      <c r="G599" s="10">
        <v>0</v>
      </c>
      <c r="H599" s="10">
        <v>0</v>
      </c>
      <c r="I599" s="10">
        <f t="shared" si="282"/>
        <v>0</v>
      </c>
      <c r="J599" s="10">
        <f t="shared" si="283"/>
        <v>0</v>
      </c>
      <c r="K599" s="10" t="str">
        <f>'დამტკ. ნაერთი'!K599</f>
        <v>საყვარელიძე</v>
      </c>
    </row>
    <row r="600" spans="1:11" x14ac:dyDescent="0.25">
      <c r="A600" t="str">
        <f t="shared" si="281"/>
        <v>b</v>
      </c>
      <c r="B600" s="5"/>
      <c r="C600" s="6" t="s">
        <v>18</v>
      </c>
      <c r="D600" s="7">
        <f t="shared" si="290"/>
        <v>0</v>
      </c>
      <c r="E600" s="7">
        <v>0</v>
      </c>
      <c r="F600" s="7">
        <v>0</v>
      </c>
      <c r="G600" s="7">
        <v>0</v>
      </c>
      <c r="H600" s="7">
        <v>0</v>
      </c>
      <c r="I600" s="7">
        <f t="shared" si="282"/>
        <v>0</v>
      </c>
      <c r="J600" s="7">
        <f t="shared" si="283"/>
        <v>0</v>
      </c>
      <c r="K600" s="7" t="str">
        <f>'დამტკ. ნაერთი'!K600</f>
        <v>საყვარელიძე</v>
      </c>
    </row>
    <row r="601" spans="1:11" x14ac:dyDescent="0.25">
      <c r="A601" t="str">
        <f t="shared" si="281"/>
        <v>b</v>
      </c>
      <c r="B601" s="5"/>
      <c r="C601" s="6" t="s">
        <v>19</v>
      </c>
      <c r="D601" s="7">
        <f t="shared" si="290"/>
        <v>0</v>
      </c>
      <c r="E601" s="7">
        <v>0</v>
      </c>
      <c r="F601" s="7">
        <v>0</v>
      </c>
      <c r="G601" s="7">
        <v>0</v>
      </c>
      <c r="H601" s="7">
        <v>0</v>
      </c>
      <c r="I601" s="7">
        <f t="shared" si="282"/>
        <v>0</v>
      </c>
      <c r="J601" s="7">
        <f t="shared" si="283"/>
        <v>0</v>
      </c>
      <c r="K601" s="7" t="str">
        <f>'დამტკ. ნაერთი'!K601</f>
        <v>საყვარელიძე</v>
      </c>
    </row>
    <row r="602" spans="1:11" ht="15.75" thickBot="1" x14ac:dyDescent="0.3">
      <c r="A602" t="str">
        <f t="shared" si="281"/>
        <v>b</v>
      </c>
      <c r="B602" s="11"/>
      <c r="C602" s="12" t="s">
        <v>20</v>
      </c>
      <c r="D602" s="13">
        <f t="shared" si="290"/>
        <v>0</v>
      </c>
      <c r="E602" s="13">
        <v>0</v>
      </c>
      <c r="F602" s="13">
        <v>0</v>
      </c>
      <c r="G602" s="13">
        <v>0</v>
      </c>
      <c r="H602" s="13">
        <v>0</v>
      </c>
      <c r="I602" s="13">
        <f t="shared" si="282"/>
        <v>0</v>
      </c>
      <c r="J602" s="13">
        <f t="shared" si="283"/>
        <v>0</v>
      </c>
      <c r="K602" s="13" t="str">
        <f>'დამტკ. ნაერთი'!K602</f>
        <v>საყვარელიძე</v>
      </c>
    </row>
    <row r="603" spans="1:11" ht="32.25" customHeight="1" thickTop="1" thickBot="1" x14ac:dyDescent="0.3">
      <c r="A603" t="str">
        <f t="shared" si="281"/>
        <v>a</v>
      </c>
      <c r="B603" s="16" t="s">
        <v>107</v>
      </c>
      <c r="C603" s="4" t="s">
        <v>108</v>
      </c>
      <c r="D603" s="4">
        <f t="shared" si="290"/>
        <v>1779000</v>
      </c>
      <c r="E603" s="4">
        <f>SUM(E604,E612,E613,E614)</f>
        <v>150000</v>
      </c>
      <c r="F603" s="4">
        <f t="shared" ref="F603" si="297">SUM(F604,F612,F613,F614)</f>
        <v>1020000</v>
      </c>
      <c r="G603" s="4">
        <f t="shared" ref="G603" si="298">SUM(G604,G612,G613,G614)</f>
        <v>400000</v>
      </c>
      <c r="H603" s="4">
        <f t="shared" ref="H603" si="299">SUM(H604,H612,H613,H614)</f>
        <v>209000</v>
      </c>
      <c r="I603" s="4">
        <f t="shared" si="282"/>
        <v>1170000</v>
      </c>
      <c r="J603" s="4">
        <f t="shared" si="283"/>
        <v>1570000</v>
      </c>
      <c r="K603" s="4" t="str">
        <f>'დამტკ. ნაერთი'!K603</f>
        <v>საყვარელიძე</v>
      </c>
    </row>
    <row r="604" spans="1:11" ht="15.75" thickTop="1" x14ac:dyDescent="0.25">
      <c r="A604" t="str">
        <f t="shared" si="281"/>
        <v>a</v>
      </c>
      <c r="B604" s="5"/>
      <c r="C604" s="6" t="s">
        <v>10</v>
      </c>
      <c r="D604" s="7">
        <f t="shared" si="290"/>
        <v>1779000</v>
      </c>
      <c r="E604" s="7">
        <f>SUM(E605:E611)</f>
        <v>150000</v>
      </c>
      <c r="F604" s="7">
        <f t="shared" ref="F604" si="300">SUM(F605:F611)</f>
        <v>1020000</v>
      </c>
      <c r="G604" s="7">
        <f t="shared" ref="G604" si="301">SUM(G605:G611)</f>
        <v>400000</v>
      </c>
      <c r="H604" s="7">
        <f t="shared" ref="H604" si="302">SUM(H605:H611)</f>
        <v>209000</v>
      </c>
      <c r="I604" s="7">
        <f t="shared" si="282"/>
        <v>1170000</v>
      </c>
      <c r="J604" s="7">
        <f t="shared" si="283"/>
        <v>1570000</v>
      </c>
      <c r="K604" s="7" t="str">
        <f>'დამტკ. ნაერთი'!K604</f>
        <v>საყვარელიძე</v>
      </c>
    </row>
    <row r="605" spans="1:11" x14ac:dyDescent="0.25">
      <c r="A605" t="str">
        <f t="shared" si="281"/>
        <v>b</v>
      </c>
      <c r="B605" s="8"/>
      <c r="C605" s="9" t="s">
        <v>11</v>
      </c>
      <c r="D605" s="10">
        <f t="shared" si="290"/>
        <v>0</v>
      </c>
      <c r="E605" s="10">
        <v>0</v>
      </c>
      <c r="F605" s="10">
        <v>0</v>
      </c>
      <c r="G605" s="10">
        <v>0</v>
      </c>
      <c r="H605" s="10">
        <v>0</v>
      </c>
      <c r="I605" s="10">
        <f t="shared" si="282"/>
        <v>0</v>
      </c>
      <c r="J605" s="10">
        <f t="shared" si="283"/>
        <v>0</v>
      </c>
      <c r="K605" s="10" t="str">
        <f>'დამტკ. ნაერთი'!K605</f>
        <v>საყვარელიძე</v>
      </c>
    </row>
    <row r="606" spans="1:11" x14ac:dyDescent="0.25">
      <c r="A606" t="str">
        <f t="shared" si="281"/>
        <v>a</v>
      </c>
      <c r="B606" s="8"/>
      <c r="C606" s="9" t="s">
        <v>12</v>
      </c>
      <c r="D606" s="10">
        <f t="shared" si="290"/>
        <v>1779000</v>
      </c>
      <c r="E606" s="10">
        <v>150000</v>
      </c>
      <c r="F606" s="10">
        <v>1020000</v>
      </c>
      <c r="G606" s="10">
        <v>400000</v>
      </c>
      <c r="H606" s="10">
        <v>209000</v>
      </c>
      <c r="I606" s="10">
        <f t="shared" si="282"/>
        <v>1170000</v>
      </c>
      <c r="J606" s="10">
        <f t="shared" si="283"/>
        <v>1570000</v>
      </c>
      <c r="K606" s="10" t="str">
        <f>'დამტკ. ნაერთი'!K606</f>
        <v>საყვარელიძე</v>
      </c>
    </row>
    <row r="607" spans="1:11" x14ac:dyDescent="0.25">
      <c r="A607" t="str">
        <f t="shared" si="281"/>
        <v>b</v>
      </c>
      <c r="B607" s="8"/>
      <c r="C607" s="9" t="s">
        <v>13</v>
      </c>
      <c r="D607" s="10">
        <f t="shared" si="290"/>
        <v>0</v>
      </c>
      <c r="E607" s="10">
        <v>0</v>
      </c>
      <c r="F607" s="10">
        <v>0</v>
      </c>
      <c r="G607" s="10">
        <v>0</v>
      </c>
      <c r="H607" s="10">
        <v>0</v>
      </c>
      <c r="I607" s="10">
        <f t="shared" si="282"/>
        <v>0</v>
      </c>
      <c r="J607" s="10">
        <f t="shared" si="283"/>
        <v>0</v>
      </c>
      <c r="K607" s="10" t="str">
        <f>'დამტკ. ნაერთი'!K607</f>
        <v>საყვარელიძე</v>
      </c>
    </row>
    <row r="608" spans="1:11" x14ac:dyDescent="0.25">
      <c r="A608" t="str">
        <f t="shared" si="281"/>
        <v>b</v>
      </c>
      <c r="B608" s="8"/>
      <c r="C608" s="9" t="s">
        <v>14</v>
      </c>
      <c r="D608" s="10">
        <f t="shared" si="290"/>
        <v>0</v>
      </c>
      <c r="E608" s="10">
        <v>0</v>
      </c>
      <c r="F608" s="10">
        <v>0</v>
      </c>
      <c r="G608" s="10">
        <v>0</v>
      </c>
      <c r="H608" s="10">
        <v>0</v>
      </c>
      <c r="I608" s="10">
        <f t="shared" si="282"/>
        <v>0</v>
      </c>
      <c r="J608" s="10">
        <f t="shared" si="283"/>
        <v>0</v>
      </c>
      <c r="K608" s="10" t="str">
        <f>'დამტკ. ნაერთი'!K608</f>
        <v>საყვარელიძე</v>
      </c>
    </row>
    <row r="609" spans="1:11" x14ac:dyDescent="0.25">
      <c r="A609" t="str">
        <f t="shared" si="281"/>
        <v>b</v>
      </c>
      <c r="B609" s="8"/>
      <c r="C609" s="9" t="s">
        <v>15</v>
      </c>
      <c r="D609" s="10">
        <f t="shared" si="290"/>
        <v>0</v>
      </c>
      <c r="E609" s="10">
        <v>0</v>
      </c>
      <c r="F609" s="10">
        <v>0</v>
      </c>
      <c r="G609" s="10">
        <v>0</v>
      </c>
      <c r="H609" s="10">
        <v>0</v>
      </c>
      <c r="I609" s="10">
        <f t="shared" si="282"/>
        <v>0</v>
      </c>
      <c r="J609" s="10">
        <f t="shared" si="283"/>
        <v>0</v>
      </c>
      <c r="K609" s="10" t="str">
        <f>'დამტკ. ნაერთი'!K609</f>
        <v>საყვარელიძე</v>
      </c>
    </row>
    <row r="610" spans="1:11" x14ac:dyDescent="0.25">
      <c r="A610" t="str">
        <f t="shared" si="281"/>
        <v>b</v>
      </c>
      <c r="B610" s="8"/>
      <c r="C610" s="9" t="s">
        <v>16</v>
      </c>
      <c r="D610" s="10">
        <f t="shared" si="290"/>
        <v>0</v>
      </c>
      <c r="E610" s="10">
        <v>0</v>
      </c>
      <c r="F610" s="10">
        <v>0</v>
      </c>
      <c r="G610" s="10">
        <v>0</v>
      </c>
      <c r="H610" s="10">
        <v>0</v>
      </c>
      <c r="I610" s="10">
        <f t="shared" si="282"/>
        <v>0</v>
      </c>
      <c r="J610" s="10">
        <f t="shared" si="283"/>
        <v>0</v>
      </c>
      <c r="K610" s="10" t="str">
        <f>'დამტკ. ნაერთი'!K610</f>
        <v>საყვარელიძე</v>
      </c>
    </row>
    <row r="611" spans="1:11" x14ac:dyDescent="0.25">
      <c r="A611" t="str">
        <f t="shared" si="281"/>
        <v>b</v>
      </c>
      <c r="B611" s="8"/>
      <c r="C611" s="9" t="s">
        <v>17</v>
      </c>
      <c r="D611" s="10">
        <f t="shared" si="290"/>
        <v>0</v>
      </c>
      <c r="E611" s="10">
        <v>0</v>
      </c>
      <c r="F611" s="10">
        <v>0</v>
      </c>
      <c r="G611" s="10">
        <v>0</v>
      </c>
      <c r="H611" s="10">
        <v>0</v>
      </c>
      <c r="I611" s="10">
        <f t="shared" si="282"/>
        <v>0</v>
      </c>
      <c r="J611" s="10">
        <f t="shared" si="283"/>
        <v>0</v>
      </c>
      <c r="K611" s="10" t="str">
        <f>'დამტკ. ნაერთი'!K611</f>
        <v>საყვარელიძე</v>
      </c>
    </row>
    <row r="612" spans="1:11" x14ac:dyDescent="0.25">
      <c r="A612" t="str">
        <f t="shared" si="281"/>
        <v>b</v>
      </c>
      <c r="B612" s="5"/>
      <c r="C612" s="6" t="s">
        <v>18</v>
      </c>
      <c r="D612" s="7">
        <f t="shared" si="290"/>
        <v>0</v>
      </c>
      <c r="E612" s="7">
        <v>0</v>
      </c>
      <c r="F612" s="7">
        <v>0</v>
      </c>
      <c r="G612" s="7">
        <v>0</v>
      </c>
      <c r="H612" s="7">
        <v>0</v>
      </c>
      <c r="I612" s="7">
        <f t="shared" si="282"/>
        <v>0</v>
      </c>
      <c r="J612" s="7">
        <f t="shared" si="283"/>
        <v>0</v>
      </c>
      <c r="K612" s="7" t="str">
        <f>'დამტკ. ნაერთი'!K612</f>
        <v>საყვარელიძე</v>
      </c>
    </row>
    <row r="613" spans="1:11" x14ac:dyDescent="0.25">
      <c r="A613" t="str">
        <f t="shared" si="281"/>
        <v>b</v>
      </c>
      <c r="B613" s="5"/>
      <c r="C613" s="6" t="s">
        <v>19</v>
      </c>
      <c r="D613" s="7">
        <f t="shared" si="290"/>
        <v>0</v>
      </c>
      <c r="E613" s="7">
        <v>0</v>
      </c>
      <c r="F613" s="7">
        <v>0</v>
      </c>
      <c r="G613" s="7">
        <v>0</v>
      </c>
      <c r="H613" s="7">
        <v>0</v>
      </c>
      <c r="I613" s="7">
        <f t="shared" si="282"/>
        <v>0</v>
      </c>
      <c r="J613" s="7">
        <f t="shared" si="283"/>
        <v>0</v>
      </c>
      <c r="K613" s="7" t="str">
        <f>'დამტკ. ნაერთი'!K613</f>
        <v>საყვარელიძე</v>
      </c>
    </row>
    <row r="614" spans="1:11" ht="15.75" thickBot="1" x14ac:dyDescent="0.3">
      <c r="A614" t="str">
        <f t="shared" si="281"/>
        <v>b</v>
      </c>
      <c r="B614" s="11"/>
      <c r="C614" s="12" t="s">
        <v>20</v>
      </c>
      <c r="D614" s="13">
        <f t="shared" si="290"/>
        <v>0</v>
      </c>
      <c r="E614" s="13">
        <v>0</v>
      </c>
      <c r="F614" s="13">
        <v>0</v>
      </c>
      <c r="G614" s="13">
        <v>0</v>
      </c>
      <c r="H614" s="13">
        <v>0</v>
      </c>
      <c r="I614" s="13">
        <f t="shared" si="282"/>
        <v>0</v>
      </c>
      <c r="J614" s="13">
        <f t="shared" si="283"/>
        <v>0</v>
      </c>
      <c r="K614" s="13" t="str">
        <f>'დამტკ. ნაერთი'!K614</f>
        <v>საყვარელიძე</v>
      </c>
    </row>
    <row r="615" spans="1:11" ht="32.25" customHeight="1" thickTop="1" thickBot="1" x14ac:dyDescent="0.3">
      <c r="A615" t="str">
        <f t="shared" si="281"/>
        <v>a</v>
      </c>
      <c r="B615" s="16" t="s">
        <v>109</v>
      </c>
      <c r="C615" s="4" t="s">
        <v>110</v>
      </c>
      <c r="D615" s="4">
        <f t="shared" si="290"/>
        <v>1700000</v>
      </c>
      <c r="E615" s="4">
        <f>SUM(E616,E624,E625,E626)</f>
        <v>370000</v>
      </c>
      <c r="F615" s="4">
        <f t="shared" ref="F615" si="303">SUM(F616,F624,F625,F626)</f>
        <v>480000</v>
      </c>
      <c r="G615" s="4">
        <f t="shared" ref="G615" si="304">SUM(G616,G624,G625,G626)</f>
        <v>480000</v>
      </c>
      <c r="H615" s="4">
        <f t="shared" ref="H615" si="305">SUM(H616,H624,H625,H626)</f>
        <v>370000</v>
      </c>
      <c r="I615" s="4">
        <f t="shared" si="282"/>
        <v>850000</v>
      </c>
      <c r="J615" s="4">
        <f t="shared" si="283"/>
        <v>1330000</v>
      </c>
      <c r="K615" s="4" t="str">
        <f>'დამტკ. ნაერთი'!K615</f>
        <v>საყვარელიძე</v>
      </c>
    </row>
    <row r="616" spans="1:11" ht="15.75" thickTop="1" x14ac:dyDescent="0.25">
      <c r="A616" t="str">
        <f t="shared" si="281"/>
        <v>a</v>
      </c>
      <c r="B616" s="5"/>
      <c r="C616" s="6" t="s">
        <v>10</v>
      </c>
      <c r="D616" s="7">
        <f t="shared" si="290"/>
        <v>1700000</v>
      </c>
      <c r="E616" s="7">
        <f>SUM(E617:E623)</f>
        <v>370000</v>
      </c>
      <c r="F616" s="7">
        <f t="shared" ref="F616" si="306">SUM(F617:F623)</f>
        <v>480000</v>
      </c>
      <c r="G616" s="7">
        <f t="shared" ref="G616" si="307">SUM(G617:G623)</f>
        <v>480000</v>
      </c>
      <c r="H616" s="7">
        <f t="shared" ref="H616" si="308">SUM(H617:H623)</f>
        <v>370000</v>
      </c>
      <c r="I616" s="7">
        <f t="shared" si="282"/>
        <v>850000</v>
      </c>
      <c r="J616" s="7">
        <f t="shared" si="283"/>
        <v>1330000</v>
      </c>
      <c r="K616" s="7" t="str">
        <f>'დამტკ. ნაერთი'!K616</f>
        <v>საყვარელიძე</v>
      </c>
    </row>
    <row r="617" spans="1:11" x14ac:dyDescent="0.25">
      <c r="A617" t="str">
        <f t="shared" si="281"/>
        <v>b</v>
      </c>
      <c r="B617" s="8"/>
      <c r="C617" s="9" t="s">
        <v>11</v>
      </c>
      <c r="D617" s="10">
        <f t="shared" si="290"/>
        <v>0</v>
      </c>
      <c r="E617" s="10">
        <v>0</v>
      </c>
      <c r="F617" s="10">
        <v>0</v>
      </c>
      <c r="G617" s="10">
        <v>0</v>
      </c>
      <c r="H617" s="10">
        <v>0</v>
      </c>
      <c r="I617" s="10">
        <f t="shared" si="282"/>
        <v>0</v>
      </c>
      <c r="J617" s="10">
        <f t="shared" si="283"/>
        <v>0</v>
      </c>
      <c r="K617" s="10" t="str">
        <f>'დამტკ. ნაერთი'!K617</f>
        <v>საყვარელიძე</v>
      </c>
    </row>
    <row r="618" spans="1:11" x14ac:dyDescent="0.25">
      <c r="A618" t="str">
        <f t="shared" si="281"/>
        <v>a</v>
      </c>
      <c r="B618" s="8"/>
      <c r="C618" s="9" t="s">
        <v>12</v>
      </c>
      <c r="D618" s="10">
        <f t="shared" si="290"/>
        <v>1700000</v>
      </c>
      <c r="E618" s="10">
        <v>370000</v>
      </c>
      <c r="F618" s="10">
        <v>480000</v>
      </c>
      <c r="G618" s="10">
        <v>480000</v>
      </c>
      <c r="H618" s="10">
        <v>370000</v>
      </c>
      <c r="I618" s="10">
        <f t="shared" si="282"/>
        <v>850000</v>
      </c>
      <c r="J618" s="10">
        <f t="shared" si="283"/>
        <v>1330000</v>
      </c>
      <c r="K618" s="10" t="str">
        <f>'დამტკ. ნაერთი'!K618</f>
        <v>საყვარელიძე</v>
      </c>
    </row>
    <row r="619" spans="1:11" x14ac:dyDescent="0.25">
      <c r="A619" t="str">
        <f t="shared" si="281"/>
        <v>b</v>
      </c>
      <c r="B619" s="8"/>
      <c r="C619" s="9" t="s">
        <v>13</v>
      </c>
      <c r="D619" s="10">
        <f t="shared" si="290"/>
        <v>0</v>
      </c>
      <c r="E619" s="10">
        <v>0</v>
      </c>
      <c r="F619" s="10">
        <v>0</v>
      </c>
      <c r="G619" s="10">
        <v>0</v>
      </c>
      <c r="H619" s="10">
        <v>0</v>
      </c>
      <c r="I619" s="10">
        <f t="shared" si="282"/>
        <v>0</v>
      </c>
      <c r="J619" s="10">
        <f t="shared" si="283"/>
        <v>0</v>
      </c>
      <c r="K619" s="10" t="str">
        <f>'დამტკ. ნაერთი'!K619</f>
        <v>საყვარელიძე</v>
      </c>
    </row>
    <row r="620" spans="1:11" x14ac:dyDescent="0.25">
      <c r="A620" t="str">
        <f t="shared" si="281"/>
        <v>b</v>
      </c>
      <c r="B620" s="8"/>
      <c r="C620" s="9" t="s">
        <v>14</v>
      </c>
      <c r="D620" s="10">
        <f t="shared" si="290"/>
        <v>0</v>
      </c>
      <c r="E620" s="10">
        <v>0</v>
      </c>
      <c r="F620" s="10">
        <v>0</v>
      </c>
      <c r="G620" s="10">
        <v>0</v>
      </c>
      <c r="H620" s="10">
        <v>0</v>
      </c>
      <c r="I620" s="10">
        <f t="shared" si="282"/>
        <v>0</v>
      </c>
      <c r="J620" s="10">
        <f t="shared" si="283"/>
        <v>0</v>
      </c>
      <c r="K620" s="10" t="str">
        <f>'დამტკ. ნაერთი'!K620</f>
        <v>საყვარელიძე</v>
      </c>
    </row>
    <row r="621" spans="1:11" x14ac:dyDescent="0.25">
      <c r="A621" t="str">
        <f t="shared" si="281"/>
        <v>b</v>
      </c>
      <c r="B621" s="8"/>
      <c r="C621" s="9" t="s">
        <v>15</v>
      </c>
      <c r="D621" s="10">
        <f t="shared" si="290"/>
        <v>0</v>
      </c>
      <c r="E621" s="10">
        <v>0</v>
      </c>
      <c r="F621" s="10">
        <v>0</v>
      </c>
      <c r="G621" s="10">
        <v>0</v>
      </c>
      <c r="H621" s="10">
        <v>0</v>
      </c>
      <c r="I621" s="10">
        <f t="shared" si="282"/>
        <v>0</v>
      </c>
      <c r="J621" s="10">
        <f t="shared" si="283"/>
        <v>0</v>
      </c>
      <c r="K621" s="10" t="str">
        <f>'დამტკ. ნაერთი'!K621</f>
        <v>საყვარელიძე</v>
      </c>
    </row>
    <row r="622" spans="1:11" x14ac:dyDescent="0.25">
      <c r="A622" t="str">
        <f t="shared" si="281"/>
        <v>b</v>
      </c>
      <c r="B622" s="8"/>
      <c r="C622" s="9" t="s">
        <v>16</v>
      </c>
      <c r="D622" s="10">
        <f t="shared" si="290"/>
        <v>0</v>
      </c>
      <c r="E622" s="10">
        <v>0</v>
      </c>
      <c r="F622" s="10">
        <v>0</v>
      </c>
      <c r="G622" s="10">
        <v>0</v>
      </c>
      <c r="H622" s="10">
        <v>0</v>
      </c>
      <c r="I622" s="10">
        <f t="shared" si="282"/>
        <v>0</v>
      </c>
      <c r="J622" s="10">
        <f t="shared" si="283"/>
        <v>0</v>
      </c>
      <c r="K622" s="10" t="str">
        <f>'დამტკ. ნაერთი'!K622</f>
        <v>საყვარელიძე</v>
      </c>
    </row>
    <row r="623" spans="1:11" x14ac:dyDescent="0.25">
      <c r="A623" t="str">
        <f t="shared" si="281"/>
        <v>b</v>
      </c>
      <c r="B623" s="8"/>
      <c r="C623" s="9" t="s">
        <v>17</v>
      </c>
      <c r="D623" s="10">
        <f t="shared" si="290"/>
        <v>0</v>
      </c>
      <c r="E623" s="10">
        <v>0</v>
      </c>
      <c r="F623" s="10">
        <v>0</v>
      </c>
      <c r="G623" s="10">
        <v>0</v>
      </c>
      <c r="H623" s="10">
        <v>0</v>
      </c>
      <c r="I623" s="10">
        <f t="shared" si="282"/>
        <v>0</v>
      </c>
      <c r="J623" s="10">
        <f t="shared" si="283"/>
        <v>0</v>
      </c>
      <c r="K623" s="10" t="str">
        <f>'დამტკ. ნაერთი'!K623</f>
        <v>საყვარელიძე</v>
      </c>
    </row>
    <row r="624" spans="1:11" x14ac:dyDescent="0.25">
      <c r="A624" t="str">
        <f t="shared" si="281"/>
        <v>b</v>
      </c>
      <c r="B624" s="5"/>
      <c r="C624" s="6" t="s">
        <v>18</v>
      </c>
      <c r="D624" s="7">
        <f t="shared" si="290"/>
        <v>0</v>
      </c>
      <c r="E624" s="7">
        <v>0</v>
      </c>
      <c r="F624" s="7">
        <v>0</v>
      </c>
      <c r="G624" s="7">
        <v>0</v>
      </c>
      <c r="H624" s="7">
        <v>0</v>
      </c>
      <c r="I624" s="7">
        <f t="shared" si="282"/>
        <v>0</v>
      </c>
      <c r="J624" s="7">
        <f t="shared" si="283"/>
        <v>0</v>
      </c>
      <c r="K624" s="7" t="str">
        <f>'დამტკ. ნაერთი'!K624</f>
        <v>საყვარელიძე</v>
      </c>
    </row>
    <row r="625" spans="1:11" x14ac:dyDescent="0.25">
      <c r="A625" t="str">
        <f t="shared" si="281"/>
        <v>b</v>
      </c>
      <c r="B625" s="5"/>
      <c r="C625" s="6" t="s">
        <v>19</v>
      </c>
      <c r="D625" s="7">
        <f t="shared" si="290"/>
        <v>0</v>
      </c>
      <c r="E625" s="7">
        <v>0</v>
      </c>
      <c r="F625" s="7">
        <v>0</v>
      </c>
      <c r="G625" s="7">
        <v>0</v>
      </c>
      <c r="H625" s="7">
        <v>0</v>
      </c>
      <c r="I625" s="7">
        <f t="shared" si="282"/>
        <v>0</v>
      </c>
      <c r="J625" s="7">
        <f t="shared" si="283"/>
        <v>0</v>
      </c>
      <c r="K625" s="7" t="str">
        <f>'დამტკ. ნაერთი'!K625</f>
        <v>საყვარელიძე</v>
      </c>
    </row>
    <row r="626" spans="1:11" ht="15.75" thickBot="1" x14ac:dyDescent="0.3">
      <c r="A626" t="str">
        <f t="shared" si="281"/>
        <v>b</v>
      </c>
      <c r="B626" s="11"/>
      <c r="C626" s="12" t="s">
        <v>20</v>
      </c>
      <c r="D626" s="13">
        <f t="shared" si="290"/>
        <v>0</v>
      </c>
      <c r="E626" s="13">
        <v>0</v>
      </c>
      <c r="F626" s="13">
        <v>0</v>
      </c>
      <c r="G626" s="13">
        <v>0</v>
      </c>
      <c r="H626" s="13">
        <v>0</v>
      </c>
      <c r="I626" s="13">
        <f t="shared" si="282"/>
        <v>0</v>
      </c>
      <c r="J626" s="13">
        <f t="shared" si="283"/>
        <v>0</v>
      </c>
      <c r="K626" s="13" t="str">
        <f>'დამტკ. ნაერთი'!K626</f>
        <v>საყვარელიძე</v>
      </c>
    </row>
    <row r="627" spans="1:11" ht="32.25" customHeight="1" thickTop="1" thickBot="1" x14ac:dyDescent="0.3">
      <c r="A627" t="str">
        <f t="shared" si="281"/>
        <v>a</v>
      </c>
      <c r="B627" s="16" t="s">
        <v>111</v>
      </c>
      <c r="C627" s="4" t="s">
        <v>112</v>
      </c>
      <c r="D627" s="4">
        <f t="shared" si="290"/>
        <v>270000</v>
      </c>
      <c r="E627" s="4">
        <f>SUM(E628,E636,E637,E638)</f>
        <v>67500</v>
      </c>
      <c r="F627" s="4">
        <f t="shared" ref="F627" si="309">SUM(F628,F636,F637,F638)</f>
        <v>67500</v>
      </c>
      <c r="G627" s="4">
        <f t="shared" ref="G627" si="310">SUM(G628,G636,G637,G638)</f>
        <v>67500</v>
      </c>
      <c r="H627" s="4">
        <f t="shared" ref="H627" si="311">SUM(H628,H636,H637,H638)</f>
        <v>67500</v>
      </c>
      <c r="I627" s="4">
        <f t="shared" si="282"/>
        <v>135000</v>
      </c>
      <c r="J627" s="4">
        <f t="shared" si="283"/>
        <v>202500</v>
      </c>
      <c r="K627" s="4" t="str">
        <f>'დამტკ. ნაერთი'!K627</f>
        <v>საყვარელიძე</v>
      </c>
    </row>
    <row r="628" spans="1:11" ht="15.75" thickTop="1" x14ac:dyDescent="0.25">
      <c r="A628" t="str">
        <f t="shared" si="281"/>
        <v>a</v>
      </c>
      <c r="B628" s="5"/>
      <c r="C628" s="6" t="s">
        <v>10</v>
      </c>
      <c r="D628" s="7">
        <f t="shared" si="290"/>
        <v>270000</v>
      </c>
      <c r="E628" s="7">
        <f>SUM(E629:E635)</f>
        <v>67500</v>
      </c>
      <c r="F628" s="7">
        <f t="shared" ref="F628" si="312">SUM(F629:F635)</f>
        <v>67500</v>
      </c>
      <c r="G628" s="7">
        <f t="shared" ref="G628" si="313">SUM(G629:G635)</f>
        <v>67500</v>
      </c>
      <c r="H628" s="7">
        <f t="shared" ref="H628" si="314">SUM(H629:H635)</f>
        <v>67500</v>
      </c>
      <c r="I628" s="7">
        <f t="shared" si="282"/>
        <v>135000</v>
      </c>
      <c r="J628" s="7">
        <f t="shared" si="283"/>
        <v>202500</v>
      </c>
      <c r="K628" s="7" t="str">
        <f>'დამტკ. ნაერთი'!K628</f>
        <v>საყვარელიძე</v>
      </c>
    </row>
    <row r="629" spans="1:11" x14ac:dyDescent="0.25">
      <c r="A629" t="str">
        <f t="shared" si="281"/>
        <v>b</v>
      </c>
      <c r="B629" s="8"/>
      <c r="C629" s="9" t="s">
        <v>11</v>
      </c>
      <c r="D629" s="10">
        <f t="shared" si="290"/>
        <v>0</v>
      </c>
      <c r="E629" s="10">
        <v>0</v>
      </c>
      <c r="F629" s="10">
        <v>0</v>
      </c>
      <c r="G629" s="10">
        <v>0</v>
      </c>
      <c r="H629" s="10">
        <v>0</v>
      </c>
      <c r="I629" s="10">
        <f t="shared" si="282"/>
        <v>0</v>
      </c>
      <c r="J629" s="10">
        <f t="shared" si="283"/>
        <v>0</v>
      </c>
      <c r="K629" s="10" t="str">
        <f>'დამტკ. ნაერთი'!K629</f>
        <v>საყვარელიძე</v>
      </c>
    </row>
    <row r="630" spans="1:11" x14ac:dyDescent="0.25">
      <c r="A630" t="str">
        <f t="shared" si="281"/>
        <v>a</v>
      </c>
      <c r="B630" s="8"/>
      <c r="C630" s="9" t="s">
        <v>12</v>
      </c>
      <c r="D630" s="10">
        <f t="shared" si="290"/>
        <v>270000</v>
      </c>
      <c r="E630" s="10">
        <v>67500</v>
      </c>
      <c r="F630" s="10">
        <v>67500</v>
      </c>
      <c r="G630" s="10">
        <v>67500</v>
      </c>
      <c r="H630" s="10">
        <v>67500</v>
      </c>
      <c r="I630" s="10">
        <f t="shared" si="282"/>
        <v>135000</v>
      </c>
      <c r="J630" s="10">
        <f t="shared" si="283"/>
        <v>202500</v>
      </c>
      <c r="K630" s="10" t="str">
        <f>'დამტკ. ნაერთი'!K630</f>
        <v>საყვარელიძე</v>
      </c>
    </row>
    <row r="631" spans="1:11" x14ac:dyDescent="0.25">
      <c r="A631" t="str">
        <f t="shared" si="281"/>
        <v>b</v>
      </c>
      <c r="B631" s="8"/>
      <c r="C631" s="9" t="s">
        <v>13</v>
      </c>
      <c r="D631" s="10">
        <f t="shared" si="290"/>
        <v>0</v>
      </c>
      <c r="E631" s="10">
        <v>0</v>
      </c>
      <c r="F631" s="10">
        <v>0</v>
      </c>
      <c r="G631" s="10">
        <v>0</v>
      </c>
      <c r="H631" s="10">
        <v>0</v>
      </c>
      <c r="I631" s="10">
        <f t="shared" si="282"/>
        <v>0</v>
      </c>
      <c r="J631" s="10">
        <f t="shared" si="283"/>
        <v>0</v>
      </c>
      <c r="K631" s="10" t="str">
        <f>'დამტკ. ნაერთი'!K631</f>
        <v>საყვარელიძე</v>
      </c>
    </row>
    <row r="632" spans="1:11" x14ac:dyDescent="0.25">
      <c r="A632" t="str">
        <f t="shared" si="281"/>
        <v>b</v>
      </c>
      <c r="B632" s="8"/>
      <c r="C632" s="9" t="s">
        <v>14</v>
      </c>
      <c r="D632" s="10">
        <f t="shared" si="290"/>
        <v>0</v>
      </c>
      <c r="E632" s="10">
        <v>0</v>
      </c>
      <c r="F632" s="10">
        <v>0</v>
      </c>
      <c r="G632" s="10">
        <v>0</v>
      </c>
      <c r="H632" s="10">
        <v>0</v>
      </c>
      <c r="I632" s="10">
        <f t="shared" si="282"/>
        <v>0</v>
      </c>
      <c r="J632" s="10">
        <f t="shared" si="283"/>
        <v>0</v>
      </c>
      <c r="K632" s="10" t="str">
        <f>'დამტკ. ნაერთი'!K632</f>
        <v>საყვარელიძე</v>
      </c>
    </row>
    <row r="633" spans="1:11" x14ac:dyDescent="0.25">
      <c r="A633" t="str">
        <f t="shared" si="281"/>
        <v>b</v>
      </c>
      <c r="B633" s="8"/>
      <c r="C633" s="9" t="s">
        <v>15</v>
      </c>
      <c r="D633" s="10">
        <f t="shared" si="290"/>
        <v>0</v>
      </c>
      <c r="E633" s="10">
        <v>0</v>
      </c>
      <c r="F633" s="10">
        <v>0</v>
      </c>
      <c r="G633" s="10">
        <v>0</v>
      </c>
      <c r="H633" s="10">
        <v>0</v>
      </c>
      <c r="I633" s="10">
        <f t="shared" si="282"/>
        <v>0</v>
      </c>
      <c r="J633" s="10">
        <f t="shared" si="283"/>
        <v>0</v>
      </c>
      <c r="K633" s="10" t="str">
        <f>'დამტკ. ნაერთი'!K633</f>
        <v>საყვარელიძე</v>
      </c>
    </row>
    <row r="634" spans="1:11" x14ac:dyDescent="0.25">
      <c r="A634" t="str">
        <f t="shared" si="281"/>
        <v>b</v>
      </c>
      <c r="B634" s="8"/>
      <c r="C634" s="9" t="s">
        <v>16</v>
      </c>
      <c r="D634" s="10">
        <f t="shared" si="290"/>
        <v>0</v>
      </c>
      <c r="E634" s="10">
        <v>0</v>
      </c>
      <c r="F634" s="10">
        <v>0</v>
      </c>
      <c r="G634" s="10">
        <v>0</v>
      </c>
      <c r="H634" s="10">
        <v>0</v>
      </c>
      <c r="I634" s="10">
        <f t="shared" si="282"/>
        <v>0</v>
      </c>
      <c r="J634" s="10">
        <f t="shared" si="283"/>
        <v>0</v>
      </c>
      <c r="K634" s="10" t="str">
        <f>'დამტკ. ნაერთი'!K634</f>
        <v>საყვარელიძე</v>
      </c>
    </row>
    <row r="635" spans="1:11" x14ac:dyDescent="0.25">
      <c r="A635" t="str">
        <f t="shared" si="281"/>
        <v>b</v>
      </c>
      <c r="B635" s="8"/>
      <c r="C635" s="9" t="s">
        <v>17</v>
      </c>
      <c r="D635" s="10">
        <f t="shared" si="290"/>
        <v>0</v>
      </c>
      <c r="E635" s="10">
        <v>0</v>
      </c>
      <c r="F635" s="10">
        <v>0</v>
      </c>
      <c r="G635" s="10">
        <v>0</v>
      </c>
      <c r="H635" s="10">
        <v>0</v>
      </c>
      <c r="I635" s="10">
        <f t="shared" si="282"/>
        <v>0</v>
      </c>
      <c r="J635" s="10">
        <f t="shared" si="283"/>
        <v>0</v>
      </c>
      <c r="K635" s="10" t="str">
        <f>'დამტკ. ნაერთი'!K635</f>
        <v>საყვარელიძე</v>
      </c>
    </row>
    <row r="636" spans="1:11" x14ac:dyDescent="0.25">
      <c r="A636" t="str">
        <f t="shared" si="281"/>
        <v>b</v>
      </c>
      <c r="B636" s="5"/>
      <c r="C636" s="6" t="s">
        <v>18</v>
      </c>
      <c r="D636" s="7">
        <f t="shared" si="290"/>
        <v>0</v>
      </c>
      <c r="E636" s="7">
        <v>0</v>
      </c>
      <c r="F636" s="7">
        <v>0</v>
      </c>
      <c r="G636" s="7">
        <v>0</v>
      </c>
      <c r="H636" s="7">
        <v>0</v>
      </c>
      <c r="I636" s="7">
        <f t="shared" si="282"/>
        <v>0</v>
      </c>
      <c r="J636" s="7">
        <f t="shared" si="283"/>
        <v>0</v>
      </c>
      <c r="K636" s="7" t="str">
        <f>'დამტკ. ნაერთი'!K636</f>
        <v>საყვარელიძე</v>
      </c>
    </row>
    <row r="637" spans="1:11" x14ac:dyDescent="0.25">
      <c r="A637" t="str">
        <f t="shared" si="281"/>
        <v>b</v>
      </c>
      <c r="B637" s="5"/>
      <c r="C637" s="6" t="s">
        <v>19</v>
      </c>
      <c r="D637" s="7">
        <f t="shared" si="290"/>
        <v>0</v>
      </c>
      <c r="E637" s="7">
        <v>0</v>
      </c>
      <c r="F637" s="7">
        <v>0</v>
      </c>
      <c r="G637" s="7">
        <v>0</v>
      </c>
      <c r="H637" s="7">
        <v>0</v>
      </c>
      <c r="I637" s="7">
        <f t="shared" si="282"/>
        <v>0</v>
      </c>
      <c r="J637" s="7">
        <f t="shared" si="283"/>
        <v>0</v>
      </c>
      <c r="K637" s="7" t="str">
        <f>'დამტკ. ნაერთი'!K637</f>
        <v>საყვარელიძე</v>
      </c>
    </row>
    <row r="638" spans="1:11" ht="15.75" thickBot="1" x14ac:dyDescent="0.3">
      <c r="A638" t="str">
        <f t="shared" si="281"/>
        <v>b</v>
      </c>
      <c r="B638" s="11"/>
      <c r="C638" s="12" t="s">
        <v>20</v>
      </c>
      <c r="D638" s="13">
        <f t="shared" si="290"/>
        <v>0</v>
      </c>
      <c r="E638" s="13">
        <v>0</v>
      </c>
      <c r="F638" s="13">
        <v>0</v>
      </c>
      <c r="G638" s="13">
        <v>0</v>
      </c>
      <c r="H638" s="13">
        <v>0</v>
      </c>
      <c r="I638" s="13">
        <f t="shared" si="282"/>
        <v>0</v>
      </c>
      <c r="J638" s="13">
        <f t="shared" si="283"/>
        <v>0</v>
      </c>
      <c r="K638" s="13" t="str">
        <f>'დამტკ. ნაერთი'!K638</f>
        <v>საყვარელიძე</v>
      </c>
    </row>
    <row r="639" spans="1:11" ht="32.25" customHeight="1" thickTop="1" thickBot="1" x14ac:dyDescent="0.3">
      <c r="A639" t="str">
        <f t="shared" si="281"/>
        <v>a</v>
      </c>
      <c r="B639" s="16" t="s">
        <v>113</v>
      </c>
      <c r="C639" s="4" t="s">
        <v>114</v>
      </c>
      <c r="D639" s="4">
        <f t="shared" si="290"/>
        <v>9000000</v>
      </c>
      <c r="E639" s="4">
        <f t="shared" ref="E639:H650" si="315">SUM(E651)</f>
        <v>2220000</v>
      </c>
      <c r="F639" s="4">
        <f t="shared" si="315"/>
        <v>2250000</v>
      </c>
      <c r="G639" s="4">
        <f t="shared" si="315"/>
        <v>2290000</v>
      </c>
      <c r="H639" s="4">
        <f t="shared" si="315"/>
        <v>2240000</v>
      </c>
      <c r="I639" s="4">
        <f t="shared" si="282"/>
        <v>4470000</v>
      </c>
      <c r="J639" s="4">
        <f t="shared" si="283"/>
        <v>6760000</v>
      </c>
      <c r="K639" s="4" t="str">
        <f>'დამტკ. ნაერთი'!K639</f>
        <v>სააგენტო</v>
      </c>
    </row>
    <row r="640" spans="1:11" ht="15.75" thickTop="1" x14ac:dyDescent="0.25">
      <c r="A640" t="str">
        <f t="shared" ref="A640:A703" si="316">IF(OR(D640&lt;&gt;0,E640&lt;&gt;0,F640&lt;&gt;0,G640&lt;&gt;0,H640&lt;&gt;0,),"a","b")</f>
        <v>a</v>
      </c>
      <c r="B640" s="5"/>
      <c r="C640" s="6" t="s">
        <v>10</v>
      </c>
      <c r="D640" s="7">
        <f t="shared" si="290"/>
        <v>9000000</v>
      </c>
      <c r="E640" s="7">
        <f t="shared" si="315"/>
        <v>2220000</v>
      </c>
      <c r="F640" s="7">
        <f t="shared" si="315"/>
        <v>2250000</v>
      </c>
      <c r="G640" s="7">
        <f t="shared" si="315"/>
        <v>2290000</v>
      </c>
      <c r="H640" s="7">
        <f t="shared" si="315"/>
        <v>2240000</v>
      </c>
      <c r="I640" s="7">
        <f t="shared" ref="I640:I703" si="317">SUM(E640,F640)</f>
        <v>4470000</v>
      </c>
      <c r="J640" s="7">
        <f t="shared" ref="J640:J703" si="318">SUM(E640,F640,G640)</f>
        <v>6760000</v>
      </c>
      <c r="K640" s="7" t="str">
        <f>'დამტკ. ნაერთი'!K640</f>
        <v>სააგენტო</v>
      </c>
    </row>
    <row r="641" spans="1:11" x14ac:dyDescent="0.25">
      <c r="A641" t="str">
        <f t="shared" si="316"/>
        <v>b</v>
      </c>
      <c r="B641" s="8"/>
      <c r="C641" s="9" t="s">
        <v>11</v>
      </c>
      <c r="D641" s="10">
        <f t="shared" si="290"/>
        <v>0</v>
      </c>
      <c r="E641" s="10">
        <f t="shared" si="315"/>
        <v>0</v>
      </c>
      <c r="F641" s="10">
        <f t="shared" si="315"/>
        <v>0</v>
      </c>
      <c r="G641" s="10">
        <f t="shared" si="315"/>
        <v>0</v>
      </c>
      <c r="H641" s="10">
        <f t="shared" si="315"/>
        <v>0</v>
      </c>
      <c r="I641" s="10">
        <f t="shared" si="317"/>
        <v>0</v>
      </c>
      <c r="J641" s="10">
        <f t="shared" si="318"/>
        <v>0</v>
      </c>
      <c r="K641" s="10" t="str">
        <f>'დამტკ. ნაერთი'!K641</f>
        <v>სააგენტო</v>
      </c>
    </row>
    <row r="642" spans="1:11" x14ac:dyDescent="0.25">
      <c r="A642" t="str">
        <f t="shared" si="316"/>
        <v>b</v>
      </c>
      <c r="B642" s="8"/>
      <c r="C642" s="9" t="s">
        <v>12</v>
      </c>
      <c r="D642" s="10">
        <f t="shared" si="290"/>
        <v>0</v>
      </c>
      <c r="E642" s="10">
        <f t="shared" si="315"/>
        <v>0</v>
      </c>
      <c r="F642" s="10">
        <f t="shared" si="315"/>
        <v>0</v>
      </c>
      <c r="G642" s="10">
        <f t="shared" si="315"/>
        <v>0</v>
      </c>
      <c r="H642" s="10">
        <f t="shared" si="315"/>
        <v>0</v>
      </c>
      <c r="I642" s="10">
        <f t="shared" si="317"/>
        <v>0</v>
      </c>
      <c r="J642" s="10">
        <f t="shared" si="318"/>
        <v>0</v>
      </c>
      <c r="K642" s="10" t="str">
        <f>'დამტკ. ნაერთი'!K642</f>
        <v>სააგენტო</v>
      </c>
    </row>
    <row r="643" spans="1:11" x14ac:dyDescent="0.25">
      <c r="A643" t="str">
        <f t="shared" si="316"/>
        <v>b</v>
      </c>
      <c r="B643" s="8"/>
      <c r="C643" s="9" t="s">
        <v>13</v>
      </c>
      <c r="D643" s="10">
        <f t="shared" si="290"/>
        <v>0</v>
      </c>
      <c r="E643" s="10">
        <f t="shared" si="315"/>
        <v>0</v>
      </c>
      <c r="F643" s="10">
        <f t="shared" si="315"/>
        <v>0</v>
      </c>
      <c r="G643" s="10">
        <f t="shared" si="315"/>
        <v>0</v>
      </c>
      <c r="H643" s="10">
        <f t="shared" si="315"/>
        <v>0</v>
      </c>
      <c r="I643" s="10">
        <f t="shared" si="317"/>
        <v>0</v>
      </c>
      <c r="J643" s="10">
        <f t="shared" si="318"/>
        <v>0</v>
      </c>
      <c r="K643" s="10" t="str">
        <f>'დამტკ. ნაერთი'!K643</f>
        <v>სააგენტო</v>
      </c>
    </row>
    <row r="644" spans="1:11" x14ac:dyDescent="0.25">
      <c r="A644" t="str">
        <f t="shared" si="316"/>
        <v>b</v>
      </c>
      <c r="B644" s="8"/>
      <c r="C644" s="9" t="s">
        <v>14</v>
      </c>
      <c r="D644" s="10">
        <f t="shared" si="290"/>
        <v>0</v>
      </c>
      <c r="E644" s="10">
        <f t="shared" si="315"/>
        <v>0</v>
      </c>
      <c r="F644" s="10">
        <f t="shared" si="315"/>
        <v>0</v>
      </c>
      <c r="G644" s="10">
        <f t="shared" si="315"/>
        <v>0</v>
      </c>
      <c r="H644" s="10">
        <f t="shared" si="315"/>
        <v>0</v>
      </c>
      <c r="I644" s="10">
        <f t="shared" si="317"/>
        <v>0</v>
      </c>
      <c r="J644" s="10">
        <f t="shared" si="318"/>
        <v>0</v>
      </c>
      <c r="K644" s="10" t="str">
        <f>'დამტკ. ნაერთი'!K644</f>
        <v>სააგენტო</v>
      </c>
    </row>
    <row r="645" spans="1:11" x14ac:dyDescent="0.25">
      <c r="A645" t="str">
        <f t="shared" si="316"/>
        <v>b</v>
      </c>
      <c r="B645" s="8"/>
      <c r="C645" s="9" t="s">
        <v>15</v>
      </c>
      <c r="D645" s="10">
        <f t="shared" si="290"/>
        <v>0</v>
      </c>
      <c r="E645" s="10">
        <f t="shared" si="315"/>
        <v>0</v>
      </c>
      <c r="F645" s="10">
        <f t="shared" si="315"/>
        <v>0</v>
      </c>
      <c r="G645" s="10">
        <f t="shared" si="315"/>
        <v>0</v>
      </c>
      <c r="H645" s="10">
        <f t="shared" si="315"/>
        <v>0</v>
      </c>
      <c r="I645" s="10">
        <f t="shared" si="317"/>
        <v>0</v>
      </c>
      <c r="J645" s="10">
        <f t="shared" si="318"/>
        <v>0</v>
      </c>
      <c r="K645" s="10" t="str">
        <f>'დამტკ. ნაერთი'!K645</f>
        <v>სააგენტო</v>
      </c>
    </row>
    <row r="646" spans="1:11" x14ac:dyDescent="0.25">
      <c r="A646" t="str">
        <f t="shared" si="316"/>
        <v>a</v>
      </c>
      <c r="B646" s="8"/>
      <c r="C646" s="9" t="s">
        <v>16</v>
      </c>
      <c r="D646" s="10">
        <f t="shared" si="290"/>
        <v>9000000</v>
      </c>
      <c r="E646" s="10">
        <f t="shared" si="315"/>
        <v>2220000</v>
      </c>
      <c r="F646" s="10">
        <f t="shared" si="315"/>
        <v>2250000</v>
      </c>
      <c r="G646" s="10">
        <f t="shared" si="315"/>
        <v>2290000</v>
      </c>
      <c r="H646" s="10">
        <f t="shared" si="315"/>
        <v>2240000</v>
      </c>
      <c r="I646" s="10">
        <f t="shared" si="317"/>
        <v>4470000</v>
      </c>
      <c r="J646" s="10">
        <f t="shared" si="318"/>
        <v>6760000</v>
      </c>
      <c r="K646" s="10" t="str">
        <f>'დამტკ. ნაერთი'!K646</f>
        <v>სააგენტო</v>
      </c>
    </row>
    <row r="647" spans="1:11" x14ac:dyDescent="0.25">
      <c r="A647" t="str">
        <f t="shared" si="316"/>
        <v>b</v>
      </c>
      <c r="B647" s="8"/>
      <c r="C647" s="9" t="s">
        <v>17</v>
      </c>
      <c r="D647" s="10">
        <f t="shared" si="290"/>
        <v>0</v>
      </c>
      <c r="E647" s="10">
        <f t="shared" si="315"/>
        <v>0</v>
      </c>
      <c r="F647" s="10">
        <f t="shared" si="315"/>
        <v>0</v>
      </c>
      <c r="G647" s="10">
        <f t="shared" si="315"/>
        <v>0</v>
      </c>
      <c r="H647" s="10">
        <f t="shared" si="315"/>
        <v>0</v>
      </c>
      <c r="I647" s="10">
        <f t="shared" si="317"/>
        <v>0</v>
      </c>
      <c r="J647" s="10">
        <f t="shared" si="318"/>
        <v>0</v>
      </c>
      <c r="K647" s="10" t="str">
        <f>'დამტკ. ნაერთი'!K647</f>
        <v>სააგენტო</v>
      </c>
    </row>
    <row r="648" spans="1:11" x14ac:dyDescent="0.25">
      <c r="A648" t="str">
        <f t="shared" si="316"/>
        <v>b</v>
      </c>
      <c r="B648" s="5"/>
      <c r="C648" s="6" t="s">
        <v>18</v>
      </c>
      <c r="D648" s="7">
        <f t="shared" si="290"/>
        <v>0</v>
      </c>
      <c r="E648" s="7">
        <f t="shared" si="315"/>
        <v>0</v>
      </c>
      <c r="F648" s="7">
        <f t="shared" si="315"/>
        <v>0</v>
      </c>
      <c r="G648" s="7">
        <f t="shared" si="315"/>
        <v>0</v>
      </c>
      <c r="H648" s="7">
        <f t="shared" si="315"/>
        <v>0</v>
      </c>
      <c r="I648" s="7">
        <f t="shared" si="317"/>
        <v>0</v>
      </c>
      <c r="J648" s="7">
        <f t="shared" si="318"/>
        <v>0</v>
      </c>
      <c r="K648" s="7" t="str">
        <f>'დამტკ. ნაერთი'!K648</f>
        <v>სააგენტო</v>
      </c>
    </row>
    <row r="649" spans="1:11" x14ac:dyDescent="0.25">
      <c r="A649" t="str">
        <f t="shared" si="316"/>
        <v>b</v>
      </c>
      <c r="B649" s="5"/>
      <c r="C649" s="6" t="s">
        <v>19</v>
      </c>
      <c r="D649" s="7">
        <f t="shared" si="290"/>
        <v>0</v>
      </c>
      <c r="E649" s="7">
        <f t="shared" si="315"/>
        <v>0</v>
      </c>
      <c r="F649" s="7">
        <f t="shared" si="315"/>
        <v>0</v>
      </c>
      <c r="G649" s="7">
        <f t="shared" si="315"/>
        <v>0</v>
      </c>
      <c r="H649" s="7">
        <f t="shared" si="315"/>
        <v>0</v>
      </c>
      <c r="I649" s="7">
        <f t="shared" si="317"/>
        <v>0</v>
      </c>
      <c r="J649" s="7">
        <f t="shared" si="318"/>
        <v>0</v>
      </c>
      <c r="K649" s="7" t="str">
        <f>'დამტკ. ნაერთი'!K649</f>
        <v>სააგენტო</v>
      </c>
    </row>
    <row r="650" spans="1:11" ht="15.75" thickBot="1" x14ac:dyDescent="0.3">
      <c r="A650" t="str">
        <f t="shared" si="316"/>
        <v>b</v>
      </c>
      <c r="B650" s="11"/>
      <c r="C650" s="12" t="s">
        <v>20</v>
      </c>
      <c r="D650" s="13">
        <f t="shared" si="290"/>
        <v>0</v>
      </c>
      <c r="E650" s="13">
        <f t="shared" si="315"/>
        <v>0</v>
      </c>
      <c r="F650" s="13">
        <f t="shared" si="315"/>
        <v>0</v>
      </c>
      <c r="G650" s="13">
        <f t="shared" si="315"/>
        <v>0</v>
      </c>
      <c r="H650" s="13">
        <f t="shared" si="315"/>
        <v>0</v>
      </c>
      <c r="I650" s="13">
        <f t="shared" si="317"/>
        <v>0</v>
      </c>
      <c r="J650" s="13">
        <f t="shared" si="318"/>
        <v>0</v>
      </c>
      <c r="K650" s="13" t="str">
        <f>'დამტკ. ნაერთი'!K650</f>
        <v>სააგენტო</v>
      </c>
    </row>
    <row r="651" spans="1:11" ht="32.25" customHeight="1" thickTop="1" thickBot="1" x14ac:dyDescent="0.3">
      <c r="A651" t="str">
        <f t="shared" si="316"/>
        <v>a</v>
      </c>
      <c r="B651" s="16" t="s">
        <v>115</v>
      </c>
      <c r="C651" s="4" t="s">
        <v>114</v>
      </c>
      <c r="D651" s="4">
        <f t="shared" si="290"/>
        <v>9000000</v>
      </c>
      <c r="E651" s="4">
        <f>SUM(E652,E660,E661,E662)</f>
        <v>2220000</v>
      </c>
      <c r="F651" s="4">
        <f t="shared" ref="F651" si="319">SUM(F652,F660,F661,F662)</f>
        <v>2250000</v>
      </c>
      <c r="G651" s="4">
        <f t="shared" ref="G651" si="320">SUM(G652,G660,G661,G662)</f>
        <v>2290000</v>
      </c>
      <c r="H651" s="4">
        <f t="shared" ref="H651" si="321">SUM(H652,H660,H661,H662)</f>
        <v>2240000</v>
      </c>
      <c r="I651" s="4">
        <f t="shared" si="317"/>
        <v>4470000</v>
      </c>
      <c r="J651" s="4">
        <f t="shared" si="318"/>
        <v>6760000</v>
      </c>
      <c r="K651" s="4" t="str">
        <f>'დამტკ. ნაერთი'!K651</f>
        <v>სააგენტო</v>
      </c>
    </row>
    <row r="652" spans="1:11" ht="15.75" thickTop="1" x14ac:dyDescent="0.25">
      <c r="A652" t="str">
        <f t="shared" si="316"/>
        <v>a</v>
      </c>
      <c r="B652" s="5"/>
      <c r="C652" s="6" t="s">
        <v>10</v>
      </c>
      <c r="D652" s="7">
        <f t="shared" ref="D652:D715" si="322">SUM(E652,F652,G652,H652)</f>
        <v>9000000</v>
      </c>
      <c r="E652" s="7">
        <f>SUM(E653:E659)</f>
        <v>2220000</v>
      </c>
      <c r="F652" s="7">
        <f t="shared" ref="F652" si="323">SUM(F653:F659)</f>
        <v>2250000</v>
      </c>
      <c r="G652" s="7">
        <f t="shared" ref="G652" si="324">SUM(G653:G659)</f>
        <v>2290000</v>
      </c>
      <c r="H652" s="7">
        <f t="shared" ref="H652" si="325">SUM(H653:H659)</f>
        <v>2240000</v>
      </c>
      <c r="I652" s="7">
        <f t="shared" si="317"/>
        <v>4470000</v>
      </c>
      <c r="J652" s="7">
        <f t="shared" si="318"/>
        <v>6760000</v>
      </c>
      <c r="K652" s="7" t="str">
        <f>'დამტკ. ნაერთი'!K652</f>
        <v>სააგენტო</v>
      </c>
    </row>
    <row r="653" spans="1:11" x14ac:dyDescent="0.25">
      <c r="A653" t="str">
        <f t="shared" si="316"/>
        <v>b</v>
      </c>
      <c r="B653" s="8"/>
      <c r="C653" s="9" t="s">
        <v>11</v>
      </c>
      <c r="D653" s="10">
        <f t="shared" si="322"/>
        <v>0</v>
      </c>
      <c r="E653" s="10">
        <v>0</v>
      </c>
      <c r="F653" s="10">
        <v>0</v>
      </c>
      <c r="G653" s="10">
        <v>0</v>
      </c>
      <c r="H653" s="10">
        <v>0</v>
      </c>
      <c r="I653" s="10">
        <f t="shared" si="317"/>
        <v>0</v>
      </c>
      <c r="J653" s="10">
        <f t="shared" si="318"/>
        <v>0</v>
      </c>
      <c r="K653" s="10" t="str">
        <f>'დამტკ. ნაერთი'!K653</f>
        <v>სააგენტო</v>
      </c>
    </row>
    <row r="654" spans="1:11" x14ac:dyDescent="0.25">
      <c r="A654" t="str">
        <f t="shared" si="316"/>
        <v>b</v>
      </c>
      <c r="B654" s="8"/>
      <c r="C654" s="9" t="s">
        <v>12</v>
      </c>
      <c r="D654" s="10">
        <f t="shared" si="322"/>
        <v>0</v>
      </c>
      <c r="E654" s="10">
        <v>0</v>
      </c>
      <c r="F654" s="10">
        <v>0</v>
      </c>
      <c r="G654" s="10">
        <v>0</v>
      </c>
      <c r="H654" s="10">
        <v>0</v>
      </c>
      <c r="I654" s="10">
        <f t="shared" si="317"/>
        <v>0</v>
      </c>
      <c r="J654" s="10">
        <f t="shared" si="318"/>
        <v>0</v>
      </c>
      <c r="K654" s="10" t="str">
        <f>'დამტკ. ნაერთი'!K654</f>
        <v>სააგენტო</v>
      </c>
    </row>
    <row r="655" spans="1:11" x14ac:dyDescent="0.25">
      <c r="A655" t="str">
        <f t="shared" si="316"/>
        <v>b</v>
      </c>
      <c r="B655" s="8"/>
      <c r="C655" s="9" t="s">
        <v>13</v>
      </c>
      <c r="D655" s="10">
        <f t="shared" si="322"/>
        <v>0</v>
      </c>
      <c r="E655" s="10">
        <v>0</v>
      </c>
      <c r="F655" s="10">
        <v>0</v>
      </c>
      <c r="G655" s="10">
        <v>0</v>
      </c>
      <c r="H655" s="10">
        <v>0</v>
      </c>
      <c r="I655" s="10">
        <f t="shared" si="317"/>
        <v>0</v>
      </c>
      <c r="J655" s="10">
        <f t="shared" si="318"/>
        <v>0</v>
      </c>
      <c r="K655" s="10" t="str">
        <f>'დამტკ. ნაერთი'!K655</f>
        <v>სააგენტო</v>
      </c>
    </row>
    <row r="656" spans="1:11" x14ac:dyDescent="0.25">
      <c r="A656" t="str">
        <f t="shared" si="316"/>
        <v>b</v>
      </c>
      <c r="B656" s="8"/>
      <c r="C656" s="9" t="s">
        <v>14</v>
      </c>
      <c r="D656" s="10">
        <f t="shared" si="322"/>
        <v>0</v>
      </c>
      <c r="E656" s="10">
        <v>0</v>
      </c>
      <c r="F656" s="10">
        <v>0</v>
      </c>
      <c r="G656" s="10">
        <v>0</v>
      </c>
      <c r="H656" s="10">
        <v>0</v>
      </c>
      <c r="I656" s="10">
        <f t="shared" si="317"/>
        <v>0</v>
      </c>
      <c r="J656" s="10">
        <f t="shared" si="318"/>
        <v>0</v>
      </c>
      <c r="K656" s="10" t="str">
        <f>'დამტკ. ნაერთი'!K656</f>
        <v>სააგენტო</v>
      </c>
    </row>
    <row r="657" spans="1:11" x14ac:dyDescent="0.25">
      <c r="A657" t="str">
        <f t="shared" si="316"/>
        <v>b</v>
      </c>
      <c r="B657" s="8"/>
      <c r="C657" s="9" t="s">
        <v>15</v>
      </c>
      <c r="D657" s="10">
        <f t="shared" si="322"/>
        <v>0</v>
      </c>
      <c r="E657" s="10">
        <v>0</v>
      </c>
      <c r="F657" s="10">
        <v>0</v>
      </c>
      <c r="G657" s="10">
        <v>0</v>
      </c>
      <c r="H657" s="10">
        <v>0</v>
      </c>
      <c r="I657" s="10">
        <f t="shared" si="317"/>
        <v>0</v>
      </c>
      <c r="J657" s="10">
        <f t="shared" si="318"/>
        <v>0</v>
      </c>
      <c r="K657" s="10" t="str">
        <f>'დამტკ. ნაერთი'!K657</f>
        <v>სააგენტო</v>
      </c>
    </row>
    <row r="658" spans="1:11" x14ac:dyDescent="0.25">
      <c r="A658" t="str">
        <f t="shared" si="316"/>
        <v>a</v>
      </c>
      <c r="B658" s="8"/>
      <c r="C658" s="9" t="s">
        <v>16</v>
      </c>
      <c r="D658" s="10">
        <f t="shared" si="322"/>
        <v>9000000</v>
      </c>
      <c r="E658" s="10">
        <v>2220000</v>
      </c>
      <c r="F658" s="10">
        <v>2250000</v>
      </c>
      <c r="G658" s="10">
        <v>2290000</v>
      </c>
      <c r="H658" s="10">
        <v>2240000</v>
      </c>
      <c r="I658" s="10">
        <f t="shared" si="317"/>
        <v>4470000</v>
      </c>
      <c r="J658" s="10">
        <f t="shared" si="318"/>
        <v>6760000</v>
      </c>
      <c r="K658" s="10" t="str">
        <f>'დამტკ. ნაერთი'!K658</f>
        <v>სააგენტო</v>
      </c>
    </row>
    <row r="659" spans="1:11" x14ac:dyDescent="0.25">
      <c r="A659" t="str">
        <f t="shared" si="316"/>
        <v>b</v>
      </c>
      <c r="B659" s="8"/>
      <c r="C659" s="9" t="s">
        <v>17</v>
      </c>
      <c r="D659" s="10">
        <f t="shared" si="322"/>
        <v>0</v>
      </c>
      <c r="E659" s="10">
        <v>0</v>
      </c>
      <c r="F659" s="10">
        <v>0</v>
      </c>
      <c r="G659" s="10">
        <v>0</v>
      </c>
      <c r="H659" s="10">
        <v>0</v>
      </c>
      <c r="I659" s="10">
        <f t="shared" si="317"/>
        <v>0</v>
      </c>
      <c r="J659" s="10">
        <f t="shared" si="318"/>
        <v>0</v>
      </c>
      <c r="K659" s="10" t="str">
        <f>'დამტკ. ნაერთი'!K659</f>
        <v>სააგენტო</v>
      </c>
    </row>
    <row r="660" spans="1:11" x14ac:dyDescent="0.25">
      <c r="A660" t="str">
        <f t="shared" si="316"/>
        <v>b</v>
      </c>
      <c r="B660" s="5"/>
      <c r="C660" s="6" t="s">
        <v>18</v>
      </c>
      <c r="D660" s="7">
        <f t="shared" si="322"/>
        <v>0</v>
      </c>
      <c r="E660" s="7">
        <v>0</v>
      </c>
      <c r="F660" s="7">
        <v>0</v>
      </c>
      <c r="G660" s="7">
        <v>0</v>
      </c>
      <c r="H660" s="7">
        <v>0</v>
      </c>
      <c r="I660" s="7">
        <f t="shared" si="317"/>
        <v>0</v>
      </c>
      <c r="J660" s="7">
        <f t="shared" si="318"/>
        <v>0</v>
      </c>
      <c r="K660" s="7" t="str">
        <f>'დამტკ. ნაერთი'!K660</f>
        <v>სააგენტო</v>
      </c>
    </row>
    <row r="661" spans="1:11" x14ac:dyDescent="0.25">
      <c r="A661" t="str">
        <f t="shared" si="316"/>
        <v>b</v>
      </c>
      <c r="B661" s="5"/>
      <c r="C661" s="6" t="s">
        <v>19</v>
      </c>
      <c r="D661" s="7">
        <f t="shared" si="322"/>
        <v>0</v>
      </c>
      <c r="E661" s="7">
        <v>0</v>
      </c>
      <c r="F661" s="7">
        <v>0</v>
      </c>
      <c r="G661" s="7">
        <v>0</v>
      </c>
      <c r="H661" s="7">
        <v>0</v>
      </c>
      <c r="I661" s="7">
        <f t="shared" si="317"/>
        <v>0</v>
      </c>
      <c r="J661" s="7">
        <f t="shared" si="318"/>
        <v>0</v>
      </c>
      <c r="K661" s="7" t="str">
        <f>'დამტკ. ნაერთი'!K661</f>
        <v>სააგენტო</v>
      </c>
    </row>
    <row r="662" spans="1:11" ht="15.75" thickBot="1" x14ac:dyDescent="0.3">
      <c r="A662" t="str">
        <f t="shared" si="316"/>
        <v>b</v>
      </c>
      <c r="B662" s="11"/>
      <c r="C662" s="12" t="s">
        <v>20</v>
      </c>
      <c r="D662" s="13">
        <f t="shared" si="322"/>
        <v>0</v>
      </c>
      <c r="E662" s="13">
        <v>0</v>
      </c>
      <c r="F662" s="13">
        <v>0</v>
      </c>
      <c r="G662" s="13">
        <v>0</v>
      </c>
      <c r="H662" s="13">
        <v>0</v>
      </c>
      <c r="I662" s="13">
        <f t="shared" si="317"/>
        <v>0</v>
      </c>
      <c r="J662" s="13">
        <f t="shared" si="318"/>
        <v>0</v>
      </c>
      <c r="K662" s="13" t="str">
        <f>'დამტკ. ნაერთი'!K662</f>
        <v>სააგენტო</v>
      </c>
    </row>
    <row r="663" spans="1:11" ht="32.25" customHeight="1" thickTop="1" thickBot="1" x14ac:dyDescent="0.3">
      <c r="A663" t="str">
        <f t="shared" si="316"/>
        <v>a</v>
      </c>
      <c r="B663" s="16" t="s">
        <v>116</v>
      </c>
      <c r="C663" s="4" t="s">
        <v>117</v>
      </c>
      <c r="D663" s="4">
        <f t="shared" si="322"/>
        <v>15400000</v>
      </c>
      <c r="E663" s="4">
        <f>SUM(E675,E687,E699)</f>
        <v>3482500</v>
      </c>
      <c r="F663" s="4">
        <f t="shared" ref="F663:H663" si="326">SUM(F675,F687,F699)</f>
        <v>3802500</v>
      </c>
      <c r="G663" s="4">
        <f t="shared" si="326"/>
        <v>3579500</v>
      </c>
      <c r="H663" s="4">
        <f t="shared" si="326"/>
        <v>4535500</v>
      </c>
      <c r="I663" s="4">
        <f t="shared" si="317"/>
        <v>7285000</v>
      </c>
      <c r="J663" s="4">
        <f t="shared" si="318"/>
        <v>10864500</v>
      </c>
      <c r="K663" s="4" t="str">
        <f>'დამტკ. ნაერთი'!K663</f>
        <v>სააგენტო</v>
      </c>
    </row>
    <row r="664" spans="1:11" ht="15.75" thickTop="1" x14ac:dyDescent="0.25">
      <c r="A664" t="str">
        <f t="shared" si="316"/>
        <v>a</v>
      </c>
      <c r="B664" s="5"/>
      <c r="C664" s="6" t="s">
        <v>10</v>
      </c>
      <c r="D664" s="7">
        <f t="shared" si="322"/>
        <v>15400000</v>
      </c>
      <c r="E664" s="7">
        <f t="shared" ref="E664:H674" si="327">SUM(E676,E688,E700)</f>
        <v>3482500</v>
      </c>
      <c r="F664" s="7">
        <f t="shared" si="327"/>
        <v>3802500</v>
      </c>
      <c r="G664" s="7">
        <f t="shared" si="327"/>
        <v>3579500</v>
      </c>
      <c r="H664" s="7">
        <f t="shared" si="327"/>
        <v>4535500</v>
      </c>
      <c r="I664" s="7">
        <f t="shared" si="317"/>
        <v>7285000</v>
      </c>
      <c r="J664" s="7">
        <f t="shared" si="318"/>
        <v>10864500</v>
      </c>
      <c r="K664" s="7" t="str">
        <f>'დამტკ. ნაერთი'!K664</f>
        <v>სააგენტო</v>
      </c>
    </row>
    <row r="665" spans="1:11" x14ac:dyDescent="0.25">
      <c r="A665" t="str">
        <f t="shared" si="316"/>
        <v>b</v>
      </c>
      <c r="B665" s="8"/>
      <c r="C665" s="9" t="s">
        <v>11</v>
      </c>
      <c r="D665" s="10">
        <f t="shared" si="322"/>
        <v>0</v>
      </c>
      <c r="E665" s="10">
        <f t="shared" si="327"/>
        <v>0</v>
      </c>
      <c r="F665" s="10">
        <f t="shared" si="327"/>
        <v>0</v>
      </c>
      <c r="G665" s="10">
        <f t="shared" si="327"/>
        <v>0</v>
      </c>
      <c r="H665" s="10">
        <f t="shared" si="327"/>
        <v>0</v>
      </c>
      <c r="I665" s="10">
        <f t="shared" si="317"/>
        <v>0</v>
      </c>
      <c r="J665" s="10">
        <f t="shared" si="318"/>
        <v>0</v>
      </c>
      <c r="K665" s="10" t="str">
        <f>'დამტკ. ნაერთი'!K665</f>
        <v>სააგენტო</v>
      </c>
    </row>
    <row r="666" spans="1:11" x14ac:dyDescent="0.25">
      <c r="A666" t="str">
        <f t="shared" si="316"/>
        <v>a</v>
      </c>
      <c r="B666" s="8"/>
      <c r="C666" s="9" t="s">
        <v>12</v>
      </c>
      <c r="D666" s="10">
        <f t="shared" si="322"/>
        <v>1816000</v>
      </c>
      <c r="E666" s="10">
        <f t="shared" si="327"/>
        <v>270000</v>
      </c>
      <c r="F666" s="10">
        <f t="shared" si="327"/>
        <v>310000</v>
      </c>
      <c r="G666" s="10">
        <f t="shared" si="327"/>
        <v>310000</v>
      </c>
      <c r="H666" s="10">
        <f t="shared" si="327"/>
        <v>926000</v>
      </c>
      <c r="I666" s="10">
        <f t="shared" si="317"/>
        <v>580000</v>
      </c>
      <c r="J666" s="10">
        <f t="shared" si="318"/>
        <v>890000</v>
      </c>
      <c r="K666" s="10" t="str">
        <f>'დამტკ. ნაერთი'!K666</f>
        <v>სააგენტო</v>
      </c>
    </row>
    <row r="667" spans="1:11" x14ac:dyDescent="0.25">
      <c r="A667" t="str">
        <f t="shared" si="316"/>
        <v>b</v>
      </c>
      <c r="B667" s="8"/>
      <c r="C667" s="9" t="s">
        <v>13</v>
      </c>
      <c r="D667" s="10">
        <f t="shared" si="322"/>
        <v>0</v>
      </c>
      <c r="E667" s="10">
        <f t="shared" si="327"/>
        <v>0</v>
      </c>
      <c r="F667" s="10">
        <f t="shared" si="327"/>
        <v>0</v>
      </c>
      <c r="G667" s="10">
        <f t="shared" si="327"/>
        <v>0</v>
      </c>
      <c r="H667" s="10">
        <f t="shared" si="327"/>
        <v>0</v>
      </c>
      <c r="I667" s="10">
        <f t="shared" si="317"/>
        <v>0</v>
      </c>
      <c r="J667" s="10">
        <f t="shared" si="318"/>
        <v>0</v>
      </c>
      <c r="K667" s="10" t="str">
        <f>'დამტკ. ნაერთი'!K667</f>
        <v>სააგენტო</v>
      </c>
    </row>
    <row r="668" spans="1:11" x14ac:dyDescent="0.25">
      <c r="A668" t="str">
        <f t="shared" si="316"/>
        <v>b</v>
      </c>
      <c r="B668" s="8"/>
      <c r="C668" s="9" t="s">
        <v>14</v>
      </c>
      <c r="D668" s="10">
        <f t="shared" si="322"/>
        <v>0</v>
      </c>
      <c r="E668" s="10">
        <f t="shared" si="327"/>
        <v>0</v>
      </c>
      <c r="F668" s="10">
        <f t="shared" si="327"/>
        <v>0</v>
      </c>
      <c r="G668" s="10">
        <f t="shared" si="327"/>
        <v>0</v>
      </c>
      <c r="H668" s="10">
        <f t="shared" si="327"/>
        <v>0</v>
      </c>
      <c r="I668" s="10">
        <f t="shared" si="317"/>
        <v>0</v>
      </c>
      <c r="J668" s="10">
        <f t="shared" si="318"/>
        <v>0</v>
      </c>
      <c r="K668" s="10" t="str">
        <f>'დამტკ. ნაერთი'!K668</f>
        <v>სააგენტო</v>
      </c>
    </row>
    <row r="669" spans="1:11" x14ac:dyDescent="0.25">
      <c r="A669" t="str">
        <f t="shared" si="316"/>
        <v>b</v>
      </c>
      <c r="B669" s="8"/>
      <c r="C669" s="9" t="s">
        <v>15</v>
      </c>
      <c r="D669" s="10">
        <f t="shared" si="322"/>
        <v>0</v>
      </c>
      <c r="E669" s="10">
        <f t="shared" si="327"/>
        <v>0</v>
      </c>
      <c r="F669" s="10">
        <f t="shared" si="327"/>
        <v>0</v>
      </c>
      <c r="G669" s="10">
        <f t="shared" si="327"/>
        <v>0</v>
      </c>
      <c r="H669" s="10">
        <f t="shared" si="327"/>
        <v>0</v>
      </c>
      <c r="I669" s="10">
        <f t="shared" si="317"/>
        <v>0</v>
      </c>
      <c r="J669" s="10">
        <f t="shared" si="318"/>
        <v>0</v>
      </c>
      <c r="K669" s="10" t="str">
        <f>'დამტკ. ნაერთი'!K669</f>
        <v>სააგენტო</v>
      </c>
    </row>
    <row r="670" spans="1:11" x14ac:dyDescent="0.25">
      <c r="A670" t="str">
        <f t="shared" si="316"/>
        <v>a</v>
      </c>
      <c r="B670" s="8"/>
      <c r="C670" s="9" t="s">
        <v>16</v>
      </c>
      <c r="D670" s="10">
        <f t="shared" si="322"/>
        <v>13584000</v>
      </c>
      <c r="E670" s="10">
        <f t="shared" si="327"/>
        <v>3212500</v>
      </c>
      <c r="F670" s="10">
        <f t="shared" si="327"/>
        <v>3492500</v>
      </c>
      <c r="G670" s="10">
        <f t="shared" si="327"/>
        <v>3269500</v>
      </c>
      <c r="H670" s="10">
        <f t="shared" si="327"/>
        <v>3609500</v>
      </c>
      <c r="I670" s="10">
        <f t="shared" si="317"/>
        <v>6705000</v>
      </c>
      <c r="J670" s="10">
        <f t="shared" si="318"/>
        <v>9974500</v>
      </c>
      <c r="K670" s="10" t="str">
        <f>'დამტკ. ნაერთი'!K670</f>
        <v>სააგენტო</v>
      </c>
    </row>
    <row r="671" spans="1:11" x14ac:dyDescent="0.25">
      <c r="A671" t="str">
        <f t="shared" si="316"/>
        <v>b</v>
      </c>
      <c r="B671" s="8"/>
      <c r="C671" s="9" t="s">
        <v>17</v>
      </c>
      <c r="D671" s="10">
        <f t="shared" si="322"/>
        <v>0</v>
      </c>
      <c r="E671" s="10">
        <f t="shared" si="327"/>
        <v>0</v>
      </c>
      <c r="F671" s="10">
        <f t="shared" si="327"/>
        <v>0</v>
      </c>
      <c r="G671" s="10">
        <f t="shared" si="327"/>
        <v>0</v>
      </c>
      <c r="H671" s="10">
        <f t="shared" si="327"/>
        <v>0</v>
      </c>
      <c r="I671" s="10">
        <f t="shared" si="317"/>
        <v>0</v>
      </c>
      <c r="J671" s="10">
        <f t="shared" si="318"/>
        <v>0</v>
      </c>
      <c r="K671" s="10" t="str">
        <f>'დამტკ. ნაერთი'!K671</f>
        <v>სააგენტო</v>
      </c>
    </row>
    <row r="672" spans="1:11" x14ac:dyDescent="0.25">
      <c r="A672" t="str">
        <f t="shared" si="316"/>
        <v>b</v>
      </c>
      <c r="B672" s="5"/>
      <c r="C672" s="6" t="s">
        <v>18</v>
      </c>
      <c r="D672" s="7">
        <f t="shared" si="322"/>
        <v>0</v>
      </c>
      <c r="E672" s="7">
        <f t="shared" si="327"/>
        <v>0</v>
      </c>
      <c r="F672" s="7">
        <f t="shared" si="327"/>
        <v>0</v>
      </c>
      <c r="G672" s="7">
        <f t="shared" si="327"/>
        <v>0</v>
      </c>
      <c r="H672" s="7">
        <f t="shared" si="327"/>
        <v>0</v>
      </c>
      <c r="I672" s="7">
        <f t="shared" si="317"/>
        <v>0</v>
      </c>
      <c r="J672" s="7">
        <f t="shared" si="318"/>
        <v>0</v>
      </c>
      <c r="K672" s="7" t="str">
        <f>'დამტკ. ნაერთი'!K672</f>
        <v>სააგენტო</v>
      </c>
    </row>
    <row r="673" spans="1:11" x14ac:dyDescent="0.25">
      <c r="A673" t="str">
        <f t="shared" si="316"/>
        <v>b</v>
      </c>
      <c r="B673" s="5"/>
      <c r="C673" s="6" t="s">
        <v>19</v>
      </c>
      <c r="D673" s="7">
        <f t="shared" si="322"/>
        <v>0</v>
      </c>
      <c r="E673" s="7">
        <f t="shared" si="327"/>
        <v>0</v>
      </c>
      <c r="F673" s="7">
        <f t="shared" si="327"/>
        <v>0</v>
      </c>
      <c r="G673" s="7">
        <f t="shared" si="327"/>
        <v>0</v>
      </c>
      <c r="H673" s="7">
        <f t="shared" si="327"/>
        <v>0</v>
      </c>
      <c r="I673" s="7">
        <f t="shared" si="317"/>
        <v>0</v>
      </c>
      <c r="J673" s="7">
        <f t="shared" si="318"/>
        <v>0</v>
      </c>
      <c r="K673" s="7" t="str">
        <f>'დამტკ. ნაერთი'!K673</f>
        <v>სააგენტო</v>
      </c>
    </row>
    <row r="674" spans="1:11" ht="15.75" thickBot="1" x14ac:dyDescent="0.3">
      <c r="A674" t="str">
        <f t="shared" si="316"/>
        <v>b</v>
      </c>
      <c r="B674" s="11"/>
      <c r="C674" s="12" t="s">
        <v>20</v>
      </c>
      <c r="D674" s="13">
        <f t="shared" si="322"/>
        <v>0</v>
      </c>
      <c r="E674" s="13">
        <f t="shared" si="327"/>
        <v>0</v>
      </c>
      <c r="F674" s="13">
        <f t="shared" si="327"/>
        <v>0</v>
      </c>
      <c r="G674" s="13">
        <f t="shared" si="327"/>
        <v>0</v>
      </c>
      <c r="H674" s="13">
        <f t="shared" si="327"/>
        <v>0</v>
      </c>
      <c r="I674" s="13">
        <f t="shared" si="317"/>
        <v>0</v>
      </c>
      <c r="J674" s="13">
        <f t="shared" si="318"/>
        <v>0</v>
      </c>
      <c r="K674" s="13" t="str">
        <f>'დამტკ. ნაერთი'!K674</f>
        <v>სააგენტო</v>
      </c>
    </row>
    <row r="675" spans="1:11" ht="32.25" customHeight="1" thickTop="1" thickBot="1" x14ac:dyDescent="0.3">
      <c r="A675" t="str">
        <f t="shared" si="316"/>
        <v>a</v>
      </c>
      <c r="B675" s="16" t="s">
        <v>118</v>
      </c>
      <c r="C675" s="4" t="s">
        <v>117</v>
      </c>
      <c r="D675" s="4">
        <f t="shared" si="322"/>
        <v>12637000</v>
      </c>
      <c r="E675" s="4">
        <f>SUM(E676,E684,E685,E686)</f>
        <v>3100000</v>
      </c>
      <c r="F675" s="4">
        <f t="shared" ref="F675" si="328">SUM(F676,F684,F685,F686)</f>
        <v>3380000</v>
      </c>
      <c r="G675" s="4">
        <f t="shared" ref="G675" si="329">SUM(G676,G684,G685,G686)</f>
        <v>3157000</v>
      </c>
      <c r="H675" s="4">
        <f t="shared" ref="H675" si="330">SUM(H676,H684,H685,H686)</f>
        <v>3000000</v>
      </c>
      <c r="I675" s="4">
        <f t="shared" si="317"/>
        <v>6480000</v>
      </c>
      <c r="J675" s="4">
        <f t="shared" si="318"/>
        <v>9637000</v>
      </c>
      <c r="K675" s="4" t="str">
        <f>'დამტკ. ნაერთი'!K675</f>
        <v>სააგენტო</v>
      </c>
    </row>
    <row r="676" spans="1:11" ht="15.75" thickTop="1" x14ac:dyDescent="0.25">
      <c r="A676" t="str">
        <f t="shared" si="316"/>
        <v>a</v>
      </c>
      <c r="B676" s="5"/>
      <c r="C676" s="6" t="s">
        <v>10</v>
      </c>
      <c r="D676" s="7">
        <f t="shared" si="322"/>
        <v>12637000</v>
      </c>
      <c r="E676" s="7">
        <f>SUM(E677:E683)</f>
        <v>3100000</v>
      </c>
      <c r="F676" s="7">
        <f t="shared" ref="F676" si="331">SUM(F677:F683)</f>
        <v>3380000</v>
      </c>
      <c r="G676" s="7">
        <f t="shared" ref="G676" si="332">SUM(G677:G683)</f>
        <v>3157000</v>
      </c>
      <c r="H676" s="7">
        <f t="shared" ref="H676" si="333">SUM(H677:H683)</f>
        <v>3000000</v>
      </c>
      <c r="I676" s="7">
        <f t="shared" si="317"/>
        <v>6480000</v>
      </c>
      <c r="J676" s="7">
        <f t="shared" si="318"/>
        <v>9637000</v>
      </c>
      <c r="K676" s="7" t="str">
        <f>'დამტკ. ნაერთი'!K676</f>
        <v>სააგენტო</v>
      </c>
    </row>
    <row r="677" spans="1:11" x14ac:dyDescent="0.25">
      <c r="A677" t="str">
        <f t="shared" si="316"/>
        <v>b</v>
      </c>
      <c r="B677" s="8"/>
      <c r="C677" s="9" t="s">
        <v>11</v>
      </c>
      <c r="D677" s="10">
        <f t="shared" si="322"/>
        <v>0</v>
      </c>
      <c r="E677" s="10">
        <v>0</v>
      </c>
      <c r="F677" s="10">
        <v>0</v>
      </c>
      <c r="G677" s="10">
        <v>0</v>
      </c>
      <c r="H677" s="10">
        <v>0</v>
      </c>
      <c r="I677" s="10">
        <f t="shared" si="317"/>
        <v>0</v>
      </c>
      <c r="J677" s="10">
        <f t="shared" si="318"/>
        <v>0</v>
      </c>
      <c r="K677" s="10" t="str">
        <f>'დამტკ. ნაერთი'!K677</f>
        <v>სააგენტო</v>
      </c>
    </row>
    <row r="678" spans="1:11" x14ac:dyDescent="0.25">
      <c r="A678" t="str">
        <f t="shared" si="316"/>
        <v>b</v>
      </c>
      <c r="B678" s="8"/>
      <c r="C678" s="9" t="s">
        <v>12</v>
      </c>
      <c r="D678" s="10">
        <f t="shared" si="322"/>
        <v>0</v>
      </c>
      <c r="E678" s="10">
        <v>0</v>
      </c>
      <c r="F678" s="10">
        <v>0</v>
      </c>
      <c r="G678" s="10">
        <v>0</v>
      </c>
      <c r="H678" s="10">
        <v>0</v>
      </c>
      <c r="I678" s="10">
        <f t="shared" si="317"/>
        <v>0</v>
      </c>
      <c r="J678" s="10">
        <f t="shared" si="318"/>
        <v>0</v>
      </c>
      <c r="K678" s="10" t="str">
        <f>'დამტკ. ნაერთი'!K678</f>
        <v>სააგენტო</v>
      </c>
    </row>
    <row r="679" spans="1:11" x14ac:dyDescent="0.25">
      <c r="A679" t="str">
        <f t="shared" si="316"/>
        <v>b</v>
      </c>
      <c r="B679" s="8"/>
      <c r="C679" s="9" t="s">
        <v>13</v>
      </c>
      <c r="D679" s="10">
        <f t="shared" si="322"/>
        <v>0</v>
      </c>
      <c r="E679" s="10">
        <v>0</v>
      </c>
      <c r="F679" s="10">
        <v>0</v>
      </c>
      <c r="G679" s="10">
        <v>0</v>
      </c>
      <c r="H679" s="10">
        <v>0</v>
      </c>
      <c r="I679" s="10">
        <f t="shared" si="317"/>
        <v>0</v>
      </c>
      <c r="J679" s="10">
        <f t="shared" si="318"/>
        <v>0</v>
      </c>
      <c r="K679" s="10" t="str">
        <f>'დამტკ. ნაერთი'!K679</f>
        <v>სააგენტო</v>
      </c>
    </row>
    <row r="680" spans="1:11" x14ac:dyDescent="0.25">
      <c r="A680" t="str">
        <f t="shared" si="316"/>
        <v>b</v>
      </c>
      <c r="B680" s="8"/>
      <c r="C680" s="9" t="s">
        <v>14</v>
      </c>
      <c r="D680" s="10">
        <f t="shared" si="322"/>
        <v>0</v>
      </c>
      <c r="E680" s="10">
        <v>0</v>
      </c>
      <c r="F680" s="10">
        <v>0</v>
      </c>
      <c r="G680" s="10">
        <v>0</v>
      </c>
      <c r="H680" s="10">
        <v>0</v>
      </c>
      <c r="I680" s="10">
        <f t="shared" si="317"/>
        <v>0</v>
      </c>
      <c r="J680" s="10">
        <f t="shared" si="318"/>
        <v>0</v>
      </c>
      <c r="K680" s="10" t="str">
        <f>'დამტკ. ნაერთი'!K680</f>
        <v>სააგენტო</v>
      </c>
    </row>
    <row r="681" spans="1:11" x14ac:dyDescent="0.25">
      <c r="A681" t="str">
        <f t="shared" si="316"/>
        <v>b</v>
      </c>
      <c r="B681" s="8"/>
      <c r="C681" s="9" t="s">
        <v>15</v>
      </c>
      <c r="D681" s="10">
        <f t="shared" si="322"/>
        <v>0</v>
      </c>
      <c r="E681" s="10">
        <v>0</v>
      </c>
      <c r="F681" s="10">
        <v>0</v>
      </c>
      <c r="G681" s="10">
        <v>0</v>
      </c>
      <c r="H681" s="10">
        <v>0</v>
      </c>
      <c r="I681" s="10">
        <f t="shared" si="317"/>
        <v>0</v>
      </c>
      <c r="J681" s="10">
        <f t="shared" si="318"/>
        <v>0</v>
      </c>
      <c r="K681" s="10" t="str">
        <f>'დამტკ. ნაერთი'!K681</f>
        <v>სააგენტო</v>
      </c>
    </row>
    <row r="682" spans="1:11" x14ac:dyDescent="0.25">
      <c r="A682" t="str">
        <f t="shared" si="316"/>
        <v>a</v>
      </c>
      <c r="B682" s="8"/>
      <c r="C682" s="9" t="s">
        <v>16</v>
      </c>
      <c r="D682" s="10">
        <f t="shared" si="322"/>
        <v>12637000</v>
      </c>
      <c r="E682" s="10">
        <v>3100000</v>
      </c>
      <c r="F682" s="10">
        <v>3380000</v>
      </c>
      <c r="G682" s="10">
        <v>3157000</v>
      </c>
      <c r="H682" s="10">
        <v>3000000</v>
      </c>
      <c r="I682" s="10">
        <f t="shared" si="317"/>
        <v>6480000</v>
      </c>
      <c r="J682" s="10">
        <f t="shared" si="318"/>
        <v>9637000</v>
      </c>
      <c r="K682" s="10" t="str">
        <f>'დამტკ. ნაერთი'!K682</f>
        <v>სააგენტო</v>
      </c>
    </row>
    <row r="683" spans="1:11" x14ac:dyDescent="0.25">
      <c r="A683" t="str">
        <f t="shared" si="316"/>
        <v>b</v>
      </c>
      <c r="B683" s="8"/>
      <c r="C683" s="9" t="s">
        <v>17</v>
      </c>
      <c r="D683" s="10">
        <f t="shared" si="322"/>
        <v>0</v>
      </c>
      <c r="E683" s="10">
        <v>0</v>
      </c>
      <c r="F683" s="10">
        <v>0</v>
      </c>
      <c r="G683" s="10">
        <v>0</v>
      </c>
      <c r="H683" s="10">
        <v>0</v>
      </c>
      <c r="I683" s="10">
        <f t="shared" si="317"/>
        <v>0</v>
      </c>
      <c r="J683" s="10">
        <f t="shared" si="318"/>
        <v>0</v>
      </c>
      <c r="K683" s="10" t="str">
        <f>'დამტკ. ნაერთი'!K683</f>
        <v>სააგენტო</v>
      </c>
    </row>
    <row r="684" spans="1:11" x14ac:dyDescent="0.25">
      <c r="A684" t="str">
        <f t="shared" si="316"/>
        <v>b</v>
      </c>
      <c r="B684" s="5"/>
      <c r="C684" s="6" t="s">
        <v>18</v>
      </c>
      <c r="D684" s="7">
        <f t="shared" si="322"/>
        <v>0</v>
      </c>
      <c r="E684" s="7">
        <v>0</v>
      </c>
      <c r="F684" s="7">
        <v>0</v>
      </c>
      <c r="G684" s="7">
        <v>0</v>
      </c>
      <c r="H684" s="7">
        <v>0</v>
      </c>
      <c r="I684" s="7">
        <f t="shared" si="317"/>
        <v>0</v>
      </c>
      <c r="J684" s="7">
        <f t="shared" si="318"/>
        <v>0</v>
      </c>
      <c r="K684" s="7" t="str">
        <f>'დამტკ. ნაერთი'!K684</f>
        <v>სააგენტო</v>
      </c>
    </row>
    <row r="685" spans="1:11" x14ac:dyDescent="0.25">
      <c r="A685" t="str">
        <f t="shared" si="316"/>
        <v>b</v>
      </c>
      <c r="B685" s="5"/>
      <c r="C685" s="6" t="s">
        <v>19</v>
      </c>
      <c r="D685" s="7">
        <f t="shared" si="322"/>
        <v>0</v>
      </c>
      <c r="E685" s="7">
        <v>0</v>
      </c>
      <c r="F685" s="7">
        <v>0</v>
      </c>
      <c r="G685" s="7">
        <v>0</v>
      </c>
      <c r="H685" s="7">
        <v>0</v>
      </c>
      <c r="I685" s="7">
        <f t="shared" si="317"/>
        <v>0</v>
      </c>
      <c r="J685" s="7">
        <f t="shared" si="318"/>
        <v>0</v>
      </c>
      <c r="K685" s="7" t="str">
        <f>'დამტკ. ნაერთი'!K685</f>
        <v>სააგენტო</v>
      </c>
    </row>
    <row r="686" spans="1:11" ht="15.75" thickBot="1" x14ac:dyDescent="0.3">
      <c r="A686" t="str">
        <f t="shared" si="316"/>
        <v>b</v>
      </c>
      <c r="B686" s="11"/>
      <c r="C686" s="12" t="s">
        <v>20</v>
      </c>
      <c r="D686" s="13">
        <f t="shared" si="322"/>
        <v>0</v>
      </c>
      <c r="E686" s="13">
        <v>0</v>
      </c>
      <c r="F686" s="13">
        <v>0</v>
      </c>
      <c r="G686" s="13">
        <v>0</v>
      </c>
      <c r="H686" s="13">
        <v>0</v>
      </c>
      <c r="I686" s="13">
        <f t="shared" si="317"/>
        <v>0</v>
      </c>
      <c r="J686" s="13">
        <f t="shared" si="318"/>
        <v>0</v>
      </c>
      <c r="K686" s="13" t="str">
        <f>'დამტკ. ნაერთი'!K686</f>
        <v>სააგენტო</v>
      </c>
    </row>
    <row r="687" spans="1:11" ht="61.5" thickTop="1" thickBot="1" x14ac:dyDescent="0.3">
      <c r="A687" t="str">
        <f t="shared" si="316"/>
        <v>a</v>
      </c>
      <c r="B687" s="3" t="s">
        <v>119</v>
      </c>
      <c r="C687" s="14" t="s">
        <v>120</v>
      </c>
      <c r="D687" s="4">
        <f t="shared" si="322"/>
        <v>1366000</v>
      </c>
      <c r="E687" s="4">
        <f>SUM(E688,E696,E697,E698)</f>
        <v>270000</v>
      </c>
      <c r="F687" s="4">
        <f t="shared" ref="F687" si="334">SUM(F688,F696,F697,F698)</f>
        <v>310000</v>
      </c>
      <c r="G687" s="4">
        <f t="shared" ref="G687" si="335">SUM(G688,G696,G697,G698)</f>
        <v>310000</v>
      </c>
      <c r="H687" s="4">
        <f t="shared" ref="H687" si="336">SUM(H688,H696,H697,H698)</f>
        <v>476000</v>
      </c>
      <c r="I687" s="4">
        <f t="shared" si="317"/>
        <v>580000</v>
      </c>
      <c r="J687" s="4">
        <f t="shared" si="318"/>
        <v>890000</v>
      </c>
      <c r="K687" s="4" t="str">
        <f>'დამტკ. ნაერთი'!K687</f>
        <v>საყვარელიძე</v>
      </c>
    </row>
    <row r="688" spans="1:11" ht="15.75" thickTop="1" x14ac:dyDescent="0.25">
      <c r="A688" t="str">
        <f t="shared" si="316"/>
        <v>a</v>
      </c>
      <c r="B688" s="5"/>
      <c r="C688" s="6" t="s">
        <v>10</v>
      </c>
      <c r="D688" s="7">
        <f t="shared" si="322"/>
        <v>1366000</v>
      </c>
      <c r="E688" s="7">
        <f>SUM(E689:E695)</f>
        <v>270000</v>
      </c>
      <c r="F688" s="7">
        <f t="shared" ref="F688" si="337">SUM(F689:F695)</f>
        <v>310000</v>
      </c>
      <c r="G688" s="7">
        <f t="shared" ref="G688" si="338">SUM(G689:G695)</f>
        <v>310000</v>
      </c>
      <c r="H688" s="7">
        <f t="shared" ref="H688" si="339">SUM(H689:H695)</f>
        <v>476000</v>
      </c>
      <c r="I688" s="7">
        <f t="shared" si="317"/>
        <v>580000</v>
      </c>
      <c r="J688" s="7">
        <f t="shared" si="318"/>
        <v>890000</v>
      </c>
      <c r="K688" s="7" t="str">
        <f>'დამტკ. ნაერთი'!K688</f>
        <v>საყვარელიძე</v>
      </c>
    </row>
    <row r="689" spans="1:11" x14ac:dyDescent="0.25">
      <c r="A689" t="str">
        <f t="shared" si="316"/>
        <v>b</v>
      </c>
      <c r="B689" s="8"/>
      <c r="C689" s="9" t="s">
        <v>11</v>
      </c>
      <c r="D689" s="10">
        <f t="shared" si="322"/>
        <v>0</v>
      </c>
      <c r="E689" s="10">
        <v>0</v>
      </c>
      <c r="F689" s="10">
        <v>0</v>
      </c>
      <c r="G689" s="10">
        <v>0</v>
      </c>
      <c r="H689" s="10">
        <v>0</v>
      </c>
      <c r="I689" s="10">
        <f t="shared" si="317"/>
        <v>0</v>
      </c>
      <c r="J689" s="10">
        <f t="shared" si="318"/>
        <v>0</v>
      </c>
      <c r="K689" s="10" t="str">
        <f>'დამტკ. ნაერთი'!K689</f>
        <v>საყვარელიძე</v>
      </c>
    </row>
    <row r="690" spans="1:11" x14ac:dyDescent="0.25">
      <c r="A690" t="str">
        <f t="shared" si="316"/>
        <v>a</v>
      </c>
      <c r="B690" s="8"/>
      <c r="C690" s="9" t="s">
        <v>12</v>
      </c>
      <c r="D690" s="10">
        <f t="shared" si="322"/>
        <v>1366000</v>
      </c>
      <c r="E690" s="10">
        <v>270000</v>
      </c>
      <c r="F690" s="10">
        <v>310000</v>
      </c>
      <c r="G690" s="10">
        <v>310000</v>
      </c>
      <c r="H690" s="10">
        <v>476000</v>
      </c>
      <c r="I690" s="10">
        <f t="shared" si="317"/>
        <v>580000</v>
      </c>
      <c r="J690" s="10">
        <f t="shared" si="318"/>
        <v>890000</v>
      </c>
      <c r="K690" s="10" t="str">
        <f>'დამტკ. ნაერთი'!K690</f>
        <v>საყვარელიძე</v>
      </c>
    </row>
    <row r="691" spans="1:11" x14ac:dyDescent="0.25">
      <c r="A691" t="str">
        <f t="shared" si="316"/>
        <v>b</v>
      </c>
      <c r="B691" s="8"/>
      <c r="C691" s="9" t="s">
        <v>13</v>
      </c>
      <c r="D691" s="10">
        <f t="shared" si="322"/>
        <v>0</v>
      </c>
      <c r="E691" s="10">
        <v>0</v>
      </c>
      <c r="F691" s="10">
        <v>0</v>
      </c>
      <c r="G691" s="10">
        <v>0</v>
      </c>
      <c r="H691" s="10">
        <v>0</v>
      </c>
      <c r="I691" s="10">
        <f t="shared" si="317"/>
        <v>0</v>
      </c>
      <c r="J691" s="10">
        <f t="shared" si="318"/>
        <v>0</v>
      </c>
      <c r="K691" s="10" t="str">
        <f>'დამტკ. ნაერთი'!K691</f>
        <v>საყვარელიძე</v>
      </c>
    </row>
    <row r="692" spans="1:11" x14ac:dyDescent="0.25">
      <c r="A692" t="str">
        <f t="shared" si="316"/>
        <v>b</v>
      </c>
      <c r="B692" s="8"/>
      <c r="C692" s="9" t="s">
        <v>14</v>
      </c>
      <c r="D692" s="10">
        <f t="shared" si="322"/>
        <v>0</v>
      </c>
      <c r="E692" s="10">
        <v>0</v>
      </c>
      <c r="F692" s="10">
        <v>0</v>
      </c>
      <c r="G692" s="10">
        <v>0</v>
      </c>
      <c r="H692" s="10">
        <v>0</v>
      </c>
      <c r="I692" s="10">
        <f t="shared" si="317"/>
        <v>0</v>
      </c>
      <c r="J692" s="10">
        <f t="shared" si="318"/>
        <v>0</v>
      </c>
      <c r="K692" s="10" t="str">
        <f>'დამტკ. ნაერთი'!K692</f>
        <v>საყვარელიძე</v>
      </c>
    </row>
    <row r="693" spans="1:11" x14ac:dyDescent="0.25">
      <c r="A693" t="str">
        <f t="shared" si="316"/>
        <v>b</v>
      </c>
      <c r="B693" s="8"/>
      <c r="C693" s="9" t="s">
        <v>15</v>
      </c>
      <c r="D693" s="10">
        <f t="shared" si="322"/>
        <v>0</v>
      </c>
      <c r="E693" s="10">
        <v>0</v>
      </c>
      <c r="F693" s="10">
        <v>0</v>
      </c>
      <c r="G693" s="10">
        <v>0</v>
      </c>
      <c r="H693" s="10">
        <v>0</v>
      </c>
      <c r="I693" s="10">
        <f t="shared" si="317"/>
        <v>0</v>
      </c>
      <c r="J693" s="10">
        <f t="shared" si="318"/>
        <v>0</v>
      </c>
      <c r="K693" s="10" t="str">
        <f>'დამტკ. ნაერთი'!K693</f>
        <v>საყვარელიძე</v>
      </c>
    </row>
    <row r="694" spans="1:11" x14ac:dyDescent="0.25">
      <c r="A694" t="str">
        <f t="shared" si="316"/>
        <v>b</v>
      </c>
      <c r="B694" s="8"/>
      <c r="C694" s="9" t="s">
        <v>16</v>
      </c>
      <c r="D694" s="10">
        <f t="shared" si="322"/>
        <v>0</v>
      </c>
      <c r="E694" s="10">
        <v>0</v>
      </c>
      <c r="F694" s="10">
        <v>0</v>
      </c>
      <c r="G694" s="10">
        <v>0</v>
      </c>
      <c r="H694" s="10">
        <v>0</v>
      </c>
      <c r="I694" s="10">
        <f t="shared" si="317"/>
        <v>0</v>
      </c>
      <c r="J694" s="10">
        <f t="shared" si="318"/>
        <v>0</v>
      </c>
      <c r="K694" s="10" t="str">
        <f>'დამტკ. ნაერთი'!K694</f>
        <v>საყვარელიძე</v>
      </c>
    </row>
    <row r="695" spans="1:11" x14ac:dyDescent="0.25">
      <c r="A695" t="str">
        <f t="shared" si="316"/>
        <v>b</v>
      </c>
      <c r="B695" s="8"/>
      <c r="C695" s="9" t="s">
        <v>17</v>
      </c>
      <c r="D695" s="10">
        <f t="shared" si="322"/>
        <v>0</v>
      </c>
      <c r="E695" s="10">
        <v>0</v>
      </c>
      <c r="F695" s="10">
        <v>0</v>
      </c>
      <c r="G695" s="10">
        <v>0</v>
      </c>
      <c r="H695" s="10">
        <v>0</v>
      </c>
      <c r="I695" s="10">
        <f t="shared" si="317"/>
        <v>0</v>
      </c>
      <c r="J695" s="10">
        <f t="shared" si="318"/>
        <v>0</v>
      </c>
      <c r="K695" s="10" t="str">
        <f>'დამტკ. ნაერთი'!K695</f>
        <v>საყვარელიძე</v>
      </c>
    </row>
    <row r="696" spans="1:11" x14ac:dyDescent="0.25">
      <c r="A696" t="str">
        <f t="shared" si="316"/>
        <v>b</v>
      </c>
      <c r="B696" s="5"/>
      <c r="C696" s="6" t="s">
        <v>18</v>
      </c>
      <c r="D696" s="7">
        <f t="shared" si="322"/>
        <v>0</v>
      </c>
      <c r="E696" s="7">
        <v>0</v>
      </c>
      <c r="F696" s="7">
        <v>0</v>
      </c>
      <c r="G696" s="7">
        <v>0</v>
      </c>
      <c r="H696" s="7">
        <v>0</v>
      </c>
      <c r="I696" s="7">
        <f t="shared" si="317"/>
        <v>0</v>
      </c>
      <c r="J696" s="7">
        <f t="shared" si="318"/>
        <v>0</v>
      </c>
      <c r="K696" s="7" t="str">
        <f>'დამტკ. ნაერთი'!K696</f>
        <v>საყვარელიძე</v>
      </c>
    </row>
    <row r="697" spans="1:11" x14ac:dyDescent="0.25">
      <c r="A697" t="str">
        <f t="shared" si="316"/>
        <v>b</v>
      </c>
      <c r="B697" s="5"/>
      <c r="C697" s="6" t="s">
        <v>19</v>
      </c>
      <c r="D697" s="7">
        <f t="shared" si="322"/>
        <v>0</v>
      </c>
      <c r="E697" s="7">
        <v>0</v>
      </c>
      <c r="F697" s="7">
        <v>0</v>
      </c>
      <c r="G697" s="7">
        <v>0</v>
      </c>
      <c r="H697" s="7">
        <v>0</v>
      </c>
      <c r="I697" s="7">
        <f t="shared" si="317"/>
        <v>0</v>
      </c>
      <c r="J697" s="7">
        <f t="shared" si="318"/>
        <v>0</v>
      </c>
      <c r="K697" s="7" t="str">
        <f>'დამტკ. ნაერთი'!K697</f>
        <v>საყვარელიძე</v>
      </c>
    </row>
    <row r="698" spans="1:11" ht="15.75" thickBot="1" x14ac:dyDescent="0.3">
      <c r="A698" t="str">
        <f t="shared" si="316"/>
        <v>b</v>
      </c>
      <c r="B698" s="11"/>
      <c r="C698" s="12" t="s">
        <v>20</v>
      </c>
      <c r="D698" s="13">
        <f t="shared" si="322"/>
        <v>0</v>
      </c>
      <c r="E698" s="13">
        <v>0</v>
      </c>
      <c r="F698" s="13">
        <v>0</v>
      </c>
      <c r="G698" s="13">
        <v>0</v>
      </c>
      <c r="H698" s="13">
        <v>0</v>
      </c>
      <c r="I698" s="13">
        <f t="shared" si="317"/>
        <v>0</v>
      </c>
      <c r="J698" s="13">
        <f t="shared" si="318"/>
        <v>0</v>
      </c>
      <c r="K698" s="13" t="str">
        <f>'დამტკ. ნაერთი'!K698</f>
        <v>საყვარელიძე</v>
      </c>
    </row>
    <row r="699" spans="1:11" ht="46.5" thickTop="1" thickBot="1" x14ac:dyDescent="0.3">
      <c r="A699" t="str">
        <f t="shared" si="316"/>
        <v>a</v>
      </c>
      <c r="B699" s="3" t="s">
        <v>121</v>
      </c>
      <c r="C699" s="14" t="s">
        <v>122</v>
      </c>
      <c r="D699" s="4">
        <f t="shared" si="322"/>
        <v>1397000</v>
      </c>
      <c r="E699" s="4">
        <f>SUM(E700,E708,E709,E710)</f>
        <v>112500</v>
      </c>
      <c r="F699" s="4">
        <f t="shared" ref="F699" si="340">SUM(F700,F708,F709,F710)</f>
        <v>112500</v>
      </c>
      <c r="G699" s="4">
        <f t="shared" ref="G699" si="341">SUM(G700,G708,G709,G710)</f>
        <v>112500</v>
      </c>
      <c r="H699" s="4">
        <f t="shared" ref="H699" si="342">SUM(H700,H708,H709,H710)</f>
        <v>1059500</v>
      </c>
      <c r="I699" s="4">
        <f t="shared" si="317"/>
        <v>225000</v>
      </c>
      <c r="J699" s="4">
        <f t="shared" si="318"/>
        <v>337500</v>
      </c>
      <c r="K699" s="4" t="str">
        <f>'დამტკ. ნაერთი'!K699</f>
        <v>საყვარელიძე</v>
      </c>
    </row>
    <row r="700" spans="1:11" ht="15.75" thickTop="1" x14ac:dyDescent="0.25">
      <c r="A700" t="str">
        <f t="shared" si="316"/>
        <v>a</v>
      </c>
      <c r="B700" s="5"/>
      <c r="C700" s="6" t="s">
        <v>10</v>
      </c>
      <c r="D700" s="7">
        <f t="shared" si="322"/>
        <v>1397000</v>
      </c>
      <c r="E700" s="7">
        <f>SUM(E701:E707)</f>
        <v>112500</v>
      </c>
      <c r="F700" s="7">
        <f t="shared" ref="F700" si="343">SUM(F701:F707)</f>
        <v>112500</v>
      </c>
      <c r="G700" s="7">
        <f t="shared" ref="G700" si="344">SUM(G701:G707)</f>
        <v>112500</v>
      </c>
      <c r="H700" s="7">
        <f t="shared" ref="H700" si="345">SUM(H701:H707)</f>
        <v>1059500</v>
      </c>
      <c r="I700" s="7">
        <f t="shared" si="317"/>
        <v>225000</v>
      </c>
      <c r="J700" s="7">
        <f t="shared" si="318"/>
        <v>337500</v>
      </c>
      <c r="K700" s="7" t="str">
        <f>'დამტკ. ნაერთი'!K700</f>
        <v>საყვარელიძე</v>
      </c>
    </row>
    <row r="701" spans="1:11" x14ac:dyDescent="0.25">
      <c r="A701" t="str">
        <f t="shared" si="316"/>
        <v>b</v>
      </c>
      <c r="B701" s="8"/>
      <c r="C701" s="9" t="s">
        <v>11</v>
      </c>
      <c r="D701" s="10">
        <f t="shared" si="322"/>
        <v>0</v>
      </c>
      <c r="E701" s="10">
        <v>0</v>
      </c>
      <c r="F701" s="10">
        <v>0</v>
      </c>
      <c r="G701" s="10">
        <v>0</v>
      </c>
      <c r="H701" s="10">
        <v>0</v>
      </c>
      <c r="I701" s="10">
        <f t="shared" si="317"/>
        <v>0</v>
      </c>
      <c r="J701" s="10">
        <f t="shared" si="318"/>
        <v>0</v>
      </c>
      <c r="K701" s="10" t="str">
        <f>'დამტკ. ნაერთი'!K701</f>
        <v>საყვარელიძე</v>
      </c>
    </row>
    <row r="702" spans="1:11" x14ac:dyDescent="0.25">
      <c r="A702" t="str">
        <f t="shared" si="316"/>
        <v>a</v>
      </c>
      <c r="B702" s="8"/>
      <c r="C702" s="9" t="s">
        <v>12</v>
      </c>
      <c r="D702" s="10">
        <f t="shared" si="322"/>
        <v>450000</v>
      </c>
      <c r="E702" s="10">
        <v>0</v>
      </c>
      <c r="F702" s="10">
        <v>0</v>
      </c>
      <c r="G702" s="10">
        <v>0</v>
      </c>
      <c r="H702" s="10">
        <v>450000</v>
      </c>
      <c r="I702" s="10">
        <f t="shared" si="317"/>
        <v>0</v>
      </c>
      <c r="J702" s="10">
        <f t="shared" si="318"/>
        <v>0</v>
      </c>
      <c r="K702" s="10" t="str">
        <f>'დამტკ. ნაერთი'!K702</f>
        <v>საყვარელიძე</v>
      </c>
    </row>
    <row r="703" spans="1:11" x14ac:dyDescent="0.25">
      <c r="A703" t="str">
        <f t="shared" si="316"/>
        <v>b</v>
      </c>
      <c r="B703" s="8"/>
      <c r="C703" s="9" t="s">
        <v>13</v>
      </c>
      <c r="D703" s="10">
        <f t="shared" si="322"/>
        <v>0</v>
      </c>
      <c r="E703" s="10">
        <v>0</v>
      </c>
      <c r="F703" s="10">
        <v>0</v>
      </c>
      <c r="G703" s="10">
        <v>0</v>
      </c>
      <c r="H703" s="10">
        <v>0</v>
      </c>
      <c r="I703" s="10">
        <f t="shared" si="317"/>
        <v>0</v>
      </c>
      <c r="J703" s="10">
        <f t="shared" si="318"/>
        <v>0</v>
      </c>
      <c r="K703" s="10" t="str">
        <f>'დამტკ. ნაერთი'!K703</f>
        <v>საყვარელიძე</v>
      </c>
    </row>
    <row r="704" spans="1:11" x14ac:dyDescent="0.25">
      <c r="A704" t="str">
        <f t="shared" ref="A704:A767" si="346">IF(OR(D704&lt;&gt;0,E704&lt;&gt;0,F704&lt;&gt;0,G704&lt;&gt;0,H704&lt;&gt;0,),"a","b")</f>
        <v>b</v>
      </c>
      <c r="B704" s="8"/>
      <c r="C704" s="9" t="s">
        <v>14</v>
      </c>
      <c r="D704" s="10">
        <f t="shared" si="322"/>
        <v>0</v>
      </c>
      <c r="E704" s="10">
        <v>0</v>
      </c>
      <c r="F704" s="10">
        <v>0</v>
      </c>
      <c r="G704" s="10">
        <v>0</v>
      </c>
      <c r="H704" s="10">
        <v>0</v>
      </c>
      <c r="I704" s="10">
        <f t="shared" ref="I704:I767" si="347">SUM(E704,F704)</f>
        <v>0</v>
      </c>
      <c r="J704" s="10">
        <f t="shared" ref="J704:J767" si="348">SUM(E704,F704,G704)</f>
        <v>0</v>
      </c>
      <c r="K704" s="10" t="str">
        <f>'დამტკ. ნაერთი'!K704</f>
        <v>საყვარელიძე</v>
      </c>
    </row>
    <row r="705" spans="1:11" x14ac:dyDescent="0.25">
      <c r="A705" t="str">
        <f t="shared" si="346"/>
        <v>b</v>
      </c>
      <c r="B705" s="8"/>
      <c r="C705" s="9" t="s">
        <v>15</v>
      </c>
      <c r="D705" s="10">
        <f t="shared" si="322"/>
        <v>0</v>
      </c>
      <c r="E705" s="10">
        <v>0</v>
      </c>
      <c r="F705" s="10">
        <v>0</v>
      </c>
      <c r="G705" s="10">
        <v>0</v>
      </c>
      <c r="H705" s="10">
        <v>0</v>
      </c>
      <c r="I705" s="10">
        <f t="shared" si="347"/>
        <v>0</v>
      </c>
      <c r="J705" s="10">
        <f t="shared" si="348"/>
        <v>0</v>
      </c>
      <c r="K705" s="10" t="str">
        <f>'დამტკ. ნაერთი'!K705</f>
        <v>საყვარელიძე</v>
      </c>
    </row>
    <row r="706" spans="1:11" x14ac:dyDescent="0.25">
      <c r="A706" t="str">
        <f t="shared" si="346"/>
        <v>a</v>
      </c>
      <c r="B706" s="8"/>
      <c r="C706" s="9" t="s">
        <v>16</v>
      </c>
      <c r="D706" s="10">
        <f t="shared" si="322"/>
        <v>947000</v>
      </c>
      <c r="E706" s="10">
        <v>112500</v>
      </c>
      <c r="F706" s="10">
        <v>112500</v>
      </c>
      <c r="G706" s="10">
        <v>112500</v>
      </c>
      <c r="H706" s="10">
        <v>609500</v>
      </c>
      <c r="I706" s="10">
        <f t="shared" si="347"/>
        <v>225000</v>
      </c>
      <c r="J706" s="10">
        <f t="shared" si="348"/>
        <v>337500</v>
      </c>
      <c r="K706" s="10" t="str">
        <f>'დამტკ. ნაერთი'!K706</f>
        <v>საყვარელიძე</v>
      </c>
    </row>
    <row r="707" spans="1:11" x14ac:dyDescent="0.25">
      <c r="A707" t="str">
        <f t="shared" si="346"/>
        <v>b</v>
      </c>
      <c r="B707" s="8"/>
      <c r="C707" s="9" t="s">
        <v>17</v>
      </c>
      <c r="D707" s="10">
        <f t="shared" si="322"/>
        <v>0</v>
      </c>
      <c r="E707" s="10">
        <v>0</v>
      </c>
      <c r="F707" s="10">
        <v>0</v>
      </c>
      <c r="G707" s="10">
        <v>0</v>
      </c>
      <c r="H707" s="10">
        <v>0</v>
      </c>
      <c r="I707" s="10">
        <f t="shared" si="347"/>
        <v>0</v>
      </c>
      <c r="J707" s="10">
        <f t="shared" si="348"/>
        <v>0</v>
      </c>
      <c r="K707" s="10" t="str">
        <f>'დამტკ. ნაერთი'!K707</f>
        <v>საყვარელიძე</v>
      </c>
    </row>
    <row r="708" spans="1:11" x14ac:dyDescent="0.25">
      <c r="A708" t="str">
        <f t="shared" si="346"/>
        <v>b</v>
      </c>
      <c r="B708" s="5"/>
      <c r="C708" s="6" t="s">
        <v>18</v>
      </c>
      <c r="D708" s="7">
        <f t="shared" si="322"/>
        <v>0</v>
      </c>
      <c r="E708" s="7">
        <v>0</v>
      </c>
      <c r="F708" s="7">
        <v>0</v>
      </c>
      <c r="G708" s="7">
        <v>0</v>
      </c>
      <c r="H708" s="7">
        <v>0</v>
      </c>
      <c r="I708" s="7">
        <f t="shared" si="347"/>
        <v>0</v>
      </c>
      <c r="J708" s="7">
        <f t="shared" si="348"/>
        <v>0</v>
      </c>
      <c r="K708" s="7" t="str">
        <f>'დამტკ. ნაერთი'!K708</f>
        <v>საყვარელიძე</v>
      </c>
    </row>
    <row r="709" spans="1:11" x14ac:dyDescent="0.25">
      <c r="A709" t="str">
        <f t="shared" si="346"/>
        <v>b</v>
      </c>
      <c r="B709" s="5"/>
      <c r="C709" s="6" t="s">
        <v>19</v>
      </c>
      <c r="D709" s="7">
        <f t="shared" si="322"/>
        <v>0</v>
      </c>
      <c r="E709" s="7">
        <v>0</v>
      </c>
      <c r="F709" s="7">
        <v>0</v>
      </c>
      <c r="G709" s="7">
        <v>0</v>
      </c>
      <c r="H709" s="7">
        <v>0</v>
      </c>
      <c r="I709" s="7">
        <f t="shared" si="347"/>
        <v>0</v>
      </c>
      <c r="J709" s="7">
        <f t="shared" si="348"/>
        <v>0</v>
      </c>
      <c r="K709" s="7" t="str">
        <f>'დამტკ. ნაერთი'!K709</f>
        <v>საყვარელიძე</v>
      </c>
    </row>
    <row r="710" spans="1:11" ht="15.75" thickBot="1" x14ac:dyDescent="0.3">
      <c r="A710" t="str">
        <f t="shared" si="346"/>
        <v>b</v>
      </c>
      <c r="B710" s="11"/>
      <c r="C710" s="12" t="s">
        <v>20</v>
      </c>
      <c r="D710" s="13">
        <f t="shared" si="322"/>
        <v>0</v>
      </c>
      <c r="E710" s="13">
        <v>0</v>
      </c>
      <c r="F710" s="13">
        <v>0</v>
      </c>
      <c r="G710" s="13">
        <v>0</v>
      </c>
      <c r="H710" s="13">
        <v>0</v>
      </c>
      <c r="I710" s="13">
        <f t="shared" si="347"/>
        <v>0</v>
      </c>
      <c r="J710" s="13">
        <f t="shared" si="348"/>
        <v>0</v>
      </c>
      <c r="K710" s="13" t="str">
        <f>'დამტკ. ნაერთი'!K710</f>
        <v>საყვარელიძე</v>
      </c>
    </row>
    <row r="711" spans="1:11" ht="32.25" customHeight="1" thickTop="1" thickBot="1" x14ac:dyDescent="0.3">
      <c r="A711" t="str">
        <f t="shared" si="346"/>
        <v>a</v>
      </c>
      <c r="B711" s="16" t="s">
        <v>123</v>
      </c>
      <c r="C711" s="4" t="s">
        <v>124</v>
      </c>
      <c r="D711" s="4">
        <f t="shared" si="322"/>
        <v>8600000</v>
      </c>
      <c r="E711" s="4">
        <f>SUM(E723,E735,E747)</f>
        <v>1500000</v>
      </c>
      <c r="F711" s="4">
        <f t="shared" ref="F711:H711" si="349">SUM(F723,F735,F747)</f>
        <v>1840000</v>
      </c>
      <c r="G711" s="4">
        <f t="shared" si="349"/>
        <v>1540000</v>
      </c>
      <c r="H711" s="4">
        <f t="shared" si="349"/>
        <v>3720000</v>
      </c>
      <c r="I711" s="4">
        <f t="shared" si="347"/>
        <v>3340000</v>
      </c>
      <c r="J711" s="4">
        <f t="shared" si="348"/>
        <v>4880000</v>
      </c>
      <c r="K711" s="4" t="str">
        <f>'დამტკ. ნაერთი'!K711</f>
        <v>ჯამი</v>
      </c>
    </row>
    <row r="712" spans="1:11" ht="15.75" thickTop="1" x14ac:dyDescent="0.25">
      <c r="A712" t="str">
        <f t="shared" si="346"/>
        <v>a</v>
      </c>
      <c r="B712" s="5"/>
      <c r="C712" s="6" t="s">
        <v>10</v>
      </c>
      <c r="D712" s="7">
        <f t="shared" si="322"/>
        <v>8600000</v>
      </c>
      <c r="E712" s="7">
        <f t="shared" ref="E712:H722" si="350">SUM(E724,E736,E748)</f>
        <v>1500000</v>
      </c>
      <c r="F712" s="7">
        <f t="shared" si="350"/>
        <v>1840000</v>
      </c>
      <c r="G712" s="7">
        <f t="shared" si="350"/>
        <v>1540000</v>
      </c>
      <c r="H712" s="7">
        <f t="shared" si="350"/>
        <v>3720000</v>
      </c>
      <c r="I712" s="7">
        <f t="shared" si="347"/>
        <v>3340000</v>
      </c>
      <c r="J712" s="7">
        <f t="shared" si="348"/>
        <v>4880000</v>
      </c>
      <c r="K712" s="7" t="str">
        <f>'დამტკ. ნაერთი'!K712</f>
        <v>ჯამი</v>
      </c>
    </row>
    <row r="713" spans="1:11" x14ac:dyDescent="0.25">
      <c r="A713" t="str">
        <f t="shared" si="346"/>
        <v>b</v>
      </c>
      <c r="B713" s="8"/>
      <c r="C713" s="9" t="s">
        <v>11</v>
      </c>
      <c r="D713" s="10">
        <f t="shared" si="322"/>
        <v>0</v>
      </c>
      <c r="E713" s="10">
        <f t="shared" si="350"/>
        <v>0</v>
      </c>
      <c r="F713" s="10">
        <f t="shared" si="350"/>
        <v>0</v>
      </c>
      <c r="G713" s="10">
        <f t="shared" si="350"/>
        <v>0</v>
      </c>
      <c r="H713" s="10">
        <f t="shared" si="350"/>
        <v>0</v>
      </c>
      <c r="I713" s="10">
        <f t="shared" si="347"/>
        <v>0</v>
      </c>
      <c r="J713" s="10">
        <f t="shared" si="348"/>
        <v>0</v>
      </c>
      <c r="K713" s="10" t="str">
        <f>'დამტკ. ნაერთი'!K713</f>
        <v>ჯამი</v>
      </c>
    </row>
    <row r="714" spans="1:11" x14ac:dyDescent="0.25">
      <c r="A714" t="str">
        <f t="shared" si="346"/>
        <v>a</v>
      </c>
      <c r="B714" s="8"/>
      <c r="C714" s="9" t="s">
        <v>12</v>
      </c>
      <c r="D714" s="10">
        <f t="shared" si="322"/>
        <v>3200000</v>
      </c>
      <c r="E714" s="10">
        <f t="shared" si="350"/>
        <v>170000</v>
      </c>
      <c r="F714" s="10">
        <f t="shared" si="350"/>
        <v>400000</v>
      </c>
      <c r="G714" s="10">
        <f t="shared" si="350"/>
        <v>240000</v>
      </c>
      <c r="H714" s="10">
        <f t="shared" si="350"/>
        <v>2390000</v>
      </c>
      <c r="I714" s="10">
        <f t="shared" si="347"/>
        <v>570000</v>
      </c>
      <c r="J714" s="10">
        <f t="shared" si="348"/>
        <v>810000</v>
      </c>
      <c r="K714" s="10" t="str">
        <f>'დამტკ. ნაერთი'!K714</f>
        <v>ჯამი</v>
      </c>
    </row>
    <row r="715" spans="1:11" x14ac:dyDescent="0.25">
      <c r="A715" t="str">
        <f t="shared" si="346"/>
        <v>b</v>
      </c>
      <c r="B715" s="8"/>
      <c r="C715" s="9" t="s">
        <v>13</v>
      </c>
      <c r="D715" s="10">
        <f t="shared" si="322"/>
        <v>0</v>
      </c>
      <c r="E715" s="10">
        <f t="shared" si="350"/>
        <v>0</v>
      </c>
      <c r="F715" s="10">
        <f t="shared" si="350"/>
        <v>0</v>
      </c>
      <c r="G715" s="10">
        <f t="shared" si="350"/>
        <v>0</v>
      </c>
      <c r="H715" s="10">
        <f t="shared" si="350"/>
        <v>0</v>
      </c>
      <c r="I715" s="10">
        <f t="shared" si="347"/>
        <v>0</v>
      </c>
      <c r="J715" s="10">
        <f t="shared" si="348"/>
        <v>0</v>
      </c>
      <c r="K715" s="10" t="str">
        <f>'დამტკ. ნაერთი'!K715</f>
        <v>ჯამი</v>
      </c>
    </row>
    <row r="716" spans="1:11" x14ac:dyDescent="0.25">
      <c r="A716" t="str">
        <f t="shared" si="346"/>
        <v>b</v>
      </c>
      <c r="B716" s="8"/>
      <c r="C716" s="9" t="s">
        <v>14</v>
      </c>
      <c r="D716" s="10">
        <f t="shared" ref="D716:D779" si="351">SUM(E716,F716,G716,H716)</f>
        <v>0</v>
      </c>
      <c r="E716" s="10">
        <f t="shared" si="350"/>
        <v>0</v>
      </c>
      <c r="F716" s="10">
        <f t="shared" si="350"/>
        <v>0</v>
      </c>
      <c r="G716" s="10">
        <f t="shared" si="350"/>
        <v>0</v>
      </c>
      <c r="H716" s="10">
        <f t="shared" si="350"/>
        <v>0</v>
      </c>
      <c r="I716" s="10">
        <f t="shared" si="347"/>
        <v>0</v>
      </c>
      <c r="J716" s="10">
        <f t="shared" si="348"/>
        <v>0</v>
      </c>
      <c r="K716" s="10" t="str">
        <f>'დამტკ. ნაერთი'!K716</f>
        <v>ჯამი</v>
      </c>
    </row>
    <row r="717" spans="1:11" x14ac:dyDescent="0.25">
      <c r="A717" t="str">
        <f t="shared" si="346"/>
        <v>b</v>
      </c>
      <c r="B717" s="8"/>
      <c r="C717" s="9" t="s">
        <v>15</v>
      </c>
      <c r="D717" s="10">
        <f t="shared" si="351"/>
        <v>0</v>
      </c>
      <c r="E717" s="10">
        <f t="shared" si="350"/>
        <v>0</v>
      </c>
      <c r="F717" s="10">
        <f t="shared" si="350"/>
        <v>0</v>
      </c>
      <c r="G717" s="10">
        <f t="shared" si="350"/>
        <v>0</v>
      </c>
      <c r="H717" s="10">
        <f t="shared" si="350"/>
        <v>0</v>
      </c>
      <c r="I717" s="10">
        <f t="shared" si="347"/>
        <v>0</v>
      </c>
      <c r="J717" s="10">
        <f t="shared" si="348"/>
        <v>0</v>
      </c>
      <c r="K717" s="10" t="str">
        <f>'დამტკ. ნაერთი'!K717</f>
        <v>ჯამი</v>
      </c>
    </row>
    <row r="718" spans="1:11" x14ac:dyDescent="0.25">
      <c r="A718" t="str">
        <f t="shared" si="346"/>
        <v>a</v>
      </c>
      <c r="B718" s="8"/>
      <c r="C718" s="9" t="s">
        <v>16</v>
      </c>
      <c r="D718" s="10">
        <f t="shared" si="351"/>
        <v>5400000</v>
      </c>
      <c r="E718" s="10">
        <f t="shared" si="350"/>
        <v>1330000</v>
      </c>
      <c r="F718" s="10">
        <f t="shared" si="350"/>
        <v>1440000</v>
      </c>
      <c r="G718" s="10">
        <f t="shared" si="350"/>
        <v>1300000</v>
      </c>
      <c r="H718" s="10">
        <f t="shared" si="350"/>
        <v>1330000</v>
      </c>
      <c r="I718" s="10">
        <f t="shared" si="347"/>
        <v>2770000</v>
      </c>
      <c r="J718" s="10">
        <f t="shared" si="348"/>
        <v>4070000</v>
      </c>
      <c r="K718" s="10" t="str">
        <f>'დამტკ. ნაერთი'!K718</f>
        <v>ჯამი</v>
      </c>
    </row>
    <row r="719" spans="1:11" x14ac:dyDescent="0.25">
      <c r="A719" t="str">
        <f t="shared" si="346"/>
        <v>b</v>
      </c>
      <c r="B719" s="8"/>
      <c r="C719" s="9" t="s">
        <v>17</v>
      </c>
      <c r="D719" s="10">
        <f t="shared" si="351"/>
        <v>0</v>
      </c>
      <c r="E719" s="10">
        <f t="shared" si="350"/>
        <v>0</v>
      </c>
      <c r="F719" s="10">
        <f t="shared" si="350"/>
        <v>0</v>
      </c>
      <c r="G719" s="10">
        <f t="shared" si="350"/>
        <v>0</v>
      </c>
      <c r="H719" s="10">
        <f t="shared" si="350"/>
        <v>0</v>
      </c>
      <c r="I719" s="10">
        <f t="shared" si="347"/>
        <v>0</v>
      </c>
      <c r="J719" s="10">
        <f t="shared" si="348"/>
        <v>0</v>
      </c>
      <c r="K719" s="10" t="str">
        <f>'დამტკ. ნაერთი'!K719</f>
        <v>ჯამი</v>
      </c>
    </row>
    <row r="720" spans="1:11" x14ac:dyDescent="0.25">
      <c r="A720" t="str">
        <f t="shared" si="346"/>
        <v>b</v>
      </c>
      <c r="B720" s="5"/>
      <c r="C720" s="6" t="s">
        <v>18</v>
      </c>
      <c r="D720" s="7">
        <f t="shared" si="351"/>
        <v>0</v>
      </c>
      <c r="E720" s="7">
        <f t="shared" si="350"/>
        <v>0</v>
      </c>
      <c r="F720" s="7">
        <f t="shared" si="350"/>
        <v>0</v>
      </c>
      <c r="G720" s="7">
        <f t="shared" si="350"/>
        <v>0</v>
      </c>
      <c r="H720" s="7">
        <f t="shared" si="350"/>
        <v>0</v>
      </c>
      <c r="I720" s="7">
        <f t="shared" si="347"/>
        <v>0</v>
      </c>
      <c r="J720" s="7">
        <f t="shared" si="348"/>
        <v>0</v>
      </c>
      <c r="K720" s="7" t="str">
        <f>'დამტკ. ნაერთი'!K720</f>
        <v>ჯამი</v>
      </c>
    </row>
    <row r="721" spans="1:11" x14ac:dyDescent="0.25">
      <c r="A721" t="str">
        <f t="shared" si="346"/>
        <v>b</v>
      </c>
      <c r="B721" s="5"/>
      <c r="C721" s="6" t="s">
        <v>19</v>
      </c>
      <c r="D721" s="7">
        <f t="shared" si="351"/>
        <v>0</v>
      </c>
      <c r="E721" s="7">
        <f t="shared" si="350"/>
        <v>0</v>
      </c>
      <c r="F721" s="7">
        <f t="shared" si="350"/>
        <v>0</v>
      </c>
      <c r="G721" s="7">
        <f t="shared" si="350"/>
        <v>0</v>
      </c>
      <c r="H721" s="7">
        <f t="shared" si="350"/>
        <v>0</v>
      </c>
      <c r="I721" s="7">
        <f t="shared" si="347"/>
        <v>0</v>
      </c>
      <c r="J721" s="7">
        <f t="shared" si="348"/>
        <v>0</v>
      </c>
      <c r="K721" s="7" t="str">
        <f>'დამტკ. ნაერთი'!K721</f>
        <v>ჯამი</v>
      </c>
    </row>
    <row r="722" spans="1:11" ht="15.75" thickBot="1" x14ac:dyDescent="0.3">
      <c r="A722" t="str">
        <f t="shared" si="346"/>
        <v>b</v>
      </c>
      <c r="B722" s="11"/>
      <c r="C722" s="12" t="s">
        <v>20</v>
      </c>
      <c r="D722" s="13">
        <f t="shared" si="351"/>
        <v>0</v>
      </c>
      <c r="E722" s="13">
        <f t="shared" si="350"/>
        <v>0</v>
      </c>
      <c r="F722" s="13">
        <f t="shared" si="350"/>
        <v>0</v>
      </c>
      <c r="G722" s="13">
        <f t="shared" si="350"/>
        <v>0</v>
      </c>
      <c r="H722" s="13">
        <f t="shared" si="350"/>
        <v>0</v>
      </c>
      <c r="I722" s="13">
        <f t="shared" si="347"/>
        <v>0</v>
      </c>
      <c r="J722" s="13">
        <f t="shared" si="348"/>
        <v>0</v>
      </c>
      <c r="K722" s="13" t="str">
        <f>'დამტკ. ნაერთი'!K722</f>
        <v>ჯამი</v>
      </c>
    </row>
    <row r="723" spans="1:11" ht="32.25" customHeight="1" thickTop="1" thickBot="1" x14ac:dyDescent="0.3">
      <c r="A723" t="str">
        <f t="shared" si="346"/>
        <v>a</v>
      </c>
      <c r="B723" s="16" t="s">
        <v>125</v>
      </c>
      <c r="C723" s="4" t="s">
        <v>126</v>
      </c>
      <c r="D723" s="4">
        <f t="shared" si="351"/>
        <v>5400000</v>
      </c>
      <c r="E723" s="4">
        <f>SUM(E724,E732,E733,E734)</f>
        <v>1330000</v>
      </c>
      <c r="F723" s="4">
        <f t="shared" ref="F723" si="352">SUM(F724,F732,F733,F734)</f>
        <v>1440000</v>
      </c>
      <c r="G723" s="4">
        <f t="shared" ref="G723" si="353">SUM(G724,G732,G733,G734)</f>
        <v>1300000</v>
      </c>
      <c r="H723" s="4">
        <f t="shared" ref="H723" si="354">SUM(H724,H732,H733,H734)</f>
        <v>1330000</v>
      </c>
      <c r="I723" s="4">
        <f t="shared" si="347"/>
        <v>2770000</v>
      </c>
      <c r="J723" s="4">
        <f t="shared" si="348"/>
        <v>4070000</v>
      </c>
      <c r="K723" s="4" t="str">
        <f>'დამტკ. ნაერთი'!K723</f>
        <v>სააგენტო</v>
      </c>
    </row>
    <row r="724" spans="1:11" ht="15.75" thickTop="1" x14ac:dyDescent="0.25">
      <c r="A724" t="str">
        <f t="shared" si="346"/>
        <v>a</v>
      </c>
      <c r="B724" s="5"/>
      <c r="C724" s="6" t="s">
        <v>10</v>
      </c>
      <c r="D724" s="7">
        <f t="shared" si="351"/>
        <v>5400000</v>
      </c>
      <c r="E724" s="7">
        <f>SUM(E725:E731)</f>
        <v>1330000</v>
      </c>
      <c r="F724" s="7">
        <f t="shared" ref="F724" si="355">SUM(F725:F731)</f>
        <v>1440000</v>
      </c>
      <c r="G724" s="7">
        <f t="shared" ref="G724" si="356">SUM(G725:G731)</f>
        <v>1300000</v>
      </c>
      <c r="H724" s="7">
        <f t="shared" ref="H724" si="357">SUM(H725:H731)</f>
        <v>1330000</v>
      </c>
      <c r="I724" s="7">
        <f t="shared" si="347"/>
        <v>2770000</v>
      </c>
      <c r="J724" s="7">
        <f t="shared" si="348"/>
        <v>4070000</v>
      </c>
      <c r="K724" s="7" t="str">
        <f>'დამტკ. ნაერთი'!K724</f>
        <v>სააგენტო</v>
      </c>
    </row>
    <row r="725" spans="1:11" x14ac:dyDescent="0.25">
      <c r="A725" t="str">
        <f t="shared" si="346"/>
        <v>b</v>
      </c>
      <c r="B725" s="8"/>
      <c r="C725" s="9" t="s">
        <v>11</v>
      </c>
      <c r="D725" s="10">
        <f t="shared" si="351"/>
        <v>0</v>
      </c>
      <c r="E725" s="10">
        <v>0</v>
      </c>
      <c r="F725" s="10">
        <v>0</v>
      </c>
      <c r="G725" s="10">
        <v>0</v>
      </c>
      <c r="H725" s="10">
        <v>0</v>
      </c>
      <c r="I725" s="10">
        <f t="shared" si="347"/>
        <v>0</v>
      </c>
      <c r="J725" s="10">
        <f t="shared" si="348"/>
        <v>0</v>
      </c>
      <c r="K725" s="10" t="str">
        <f>'დამტკ. ნაერთი'!K725</f>
        <v>სააგენტო</v>
      </c>
    </row>
    <row r="726" spans="1:11" x14ac:dyDescent="0.25">
      <c r="A726" t="str">
        <f t="shared" si="346"/>
        <v>b</v>
      </c>
      <c r="B726" s="8"/>
      <c r="C726" s="9" t="s">
        <v>12</v>
      </c>
      <c r="D726" s="10">
        <f t="shared" si="351"/>
        <v>0</v>
      </c>
      <c r="E726" s="10">
        <v>0</v>
      </c>
      <c r="F726" s="10">
        <v>0</v>
      </c>
      <c r="G726" s="10">
        <v>0</v>
      </c>
      <c r="H726" s="10">
        <v>0</v>
      </c>
      <c r="I726" s="10">
        <f t="shared" si="347"/>
        <v>0</v>
      </c>
      <c r="J726" s="10">
        <f t="shared" si="348"/>
        <v>0</v>
      </c>
      <c r="K726" s="10" t="str">
        <f>'დამტკ. ნაერთი'!K726</f>
        <v>სააგენტო</v>
      </c>
    </row>
    <row r="727" spans="1:11" x14ac:dyDescent="0.25">
      <c r="A727" t="str">
        <f t="shared" si="346"/>
        <v>b</v>
      </c>
      <c r="B727" s="8"/>
      <c r="C727" s="9" t="s">
        <v>13</v>
      </c>
      <c r="D727" s="10">
        <f t="shared" si="351"/>
        <v>0</v>
      </c>
      <c r="E727" s="10">
        <v>0</v>
      </c>
      <c r="F727" s="10">
        <v>0</v>
      </c>
      <c r="G727" s="10">
        <v>0</v>
      </c>
      <c r="H727" s="10">
        <v>0</v>
      </c>
      <c r="I727" s="10">
        <f t="shared" si="347"/>
        <v>0</v>
      </c>
      <c r="J727" s="10">
        <f t="shared" si="348"/>
        <v>0</v>
      </c>
      <c r="K727" s="10" t="str">
        <f>'დამტკ. ნაერთი'!K727</f>
        <v>სააგენტო</v>
      </c>
    </row>
    <row r="728" spans="1:11" x14ac:dyDescent="0.25">
      <c r="A728" t="str">
        <f t="shared" si="346"/>
        <v>b</v>
      </c>
      <c r="B728" s="8"/>
      <c r="C728" s="9" t="s">
        <v>14</v>
      </c>
      <c r="D728" s="10">
        <f t="shared" si="351"/>
        <v>0</v>
      </c>
      <c r="E728" s="10">
        <v>0</v>
      </c>
      <c r="F728" s="10">
        <v>0</v>
      </c>
      <c r="G728" s="10">
        <v>0</v>
      </c>
      <c r="H728" s="10">
        <v>0</v>
      </c>
      <c r="I728" s="10">
        <f t="shared" si="347"/>
        <v>0</v>
      </c>
      <c r="J728" s="10">
        <f t="shared" si="348"/>
        <v>0</v>
      </c>
      <c r="K728" s="10" t="str">
        <f>'დამტკ. ნაერთი'!K728</f>
        <v>სააგენტო</v>
      </c>
    </row>
    <row r="729" spans="1:11" x14ac:dyDescent="0.25">
      <c r="A729" t="str">
        <f t="shared" si="346"/>
        <v>b</v>
      </c>
      <c r="B729" s="8"/>
      <c r="C729" s="9" t="s">
        <v>15</v>
      </c>
      <c r="D729" s="10">
        <f t="shared" si="351"/>
        <v>0</v>
      </c>
      <c r="E729" s="10">
        <v>0</v>
      </c>
      <c r="F729" s="10">
        <v>0</v>
      </c>
      <c r="G729" s="10">
        <v>0</v>
      </c>
      <c r="H729" s="10">
        <v>0</v>
      </c>
      <c r="I729" s="10">
        <f t="shared" si="347"/>
        <v>0</v>
      </c>
      <c r="J729" s="10">
        <f t="shared" si="348"/>
        <v>0</v>
      </c>
      <c r="K729" s="10" t="str">
        <f>'დამტკ. ნაერთი'!K729</f>
        <v>სააგენტო</v>
      </c>
    </row>
    <row r="730" spans="1:11" x14ac:dyDescent="0.25">
      <c r="A730" t="str">
        <f t="shared" si="346"/>
        <v>a</v>
      </c>
      <c r="B730" s="8"/>
      <c r="C730" s="9" t="s">
        <v>16</v>
      </c>
      <c r="D730" s="10">
        <f t="shared" si="351"/>
        <v>5400000</v>
      </c>
      <c r="E730" s="10">
        <v>1330000</v>
      </c>
      <c r="F730" s="10">
        <v>1440000</v>
      </c>
      <c r="G730" s="10">
        <v>1300000</v>
      </c>
      <c r="H730" s="10">
        <v>1330000</v>
      </c>
      <c r="I730" s="10">
        <f t="shared" si="347"/>
        <v>2770000</v>
      </c>
      <c r="J730" s="10">
        <f t="shared" si="348"/>
        <v>4070000</v>
      </c>
      <c r="K730" s="10" t="str">
        <f>'დამტკ. ნაერთი'!K730</f>
        <v>სააგენტო</v>
      </c>
    </row>
    <row r="731" spans="1:11" x14ac:dyDescent="0.25">
      <c r="A731" t="str">
        <f t="shared" si="346"/>
        <v>b</v>
      </c>
      <c r="B731" s="8"/>
      <c r="C731" s="9" t="s">
        <v>17</v>
      </c>
      <c r="D731" s="10">
        <f t="shared" si="351"/>
        <v>0</v>
      </c>
      <c r="E731" s="10">
        <v>0</v>
      </c>
      <c r="F731" s="10">
        <v>0</v>
      </c>
      <c r="G731" s="10">
        <v>0</v>
      </c>
      <c r="H731" s="10">
        <v>0</v>
      </c>
      <c r="I731" s="10">
        <f t="shared" si="347"/>
        <v>0</v>
      </c>
      <c r="J731" s="10">
        <f t="shared" si="348"/>
        <v>0</v>
      </c>
      <c r="K731" s="10" t="str">
        <f>'დამტკ. ნაერთი'!K731</f>
        <v>სააგენტო</v>
      </c>
    </row>
    <row r="732" spans="1:11" x14ac:dyDescent="0.25">
      <c r="A732" t="str">
        <f t="shared" si="346"/>
        <v>b</v>
      </c>
      <c r="B732" s="5"/>
      <c r="C732" s="6" t="s">
        <v>18</v>
      </c>
      <c r="D732" s="7">
        <f t="shared" si="351"/>
        <v>0</v>
      </c>
      <c r="E732" s="7">
        <v>0</v>
      </c>
      <c r="F732" s="7">
        <v>0</v>
      </c>
      <c r="G732" s="7">
        <v>0</v>
      </c>
      <c r="H732" s="7">
        <v>0</v>
      </c>
      <c r="I732" s="7">
        <f t="shared" si="347"/>
        <v>0</v>
      </c>
      <c r="J732" s="7">
        <f t="shared" si="348"/>
        <v>0</v>
      </c>
      <c r="K732" s="7" t="str">
        <f>'დამტკ. ნაერთი'!K732</f>
        <v>სააგენტო</v>
      </c>
    </row>
    <row r="733" spans="1:11" x14ac:dyDescent="0.25">
      <c r="A733" t="str">
        <f t="shared" si="346"/>
        <v>b</v>
      </c>
      <c r="B733" s="5"/>
      <c r="C733" s="6" t="s">
        <v>19</v>
      </c>
      <c r="D733" s="7">
        <f t="shared" si="351"/>
        <v>0</v>
      </c>
      <c r="E733" s="7">
        <v>0</v>
      </c>
      <c r="F733" s="7">
        <v>0</v>
      </c>
      <c r="G733" s="7">
        <v>0</v>
      </c>
      <c r="H733" s="7">
        <v>0</v>
      </c>
      <c r="I733" s="7">
        <f t="shared" si="347"/>
        <v>0</v>
      </c>
      <c r="J733" s="7">
        <f t="shared" si="348"/>
        <v>0</v>
      </c>
      <c r="K733" s="7" t="str">
        <f>'დამტკ. ნაერთი'!K733</f>
        <v>სააგენტო</v>
      </c>
    </row>
    <row r="734" spans="1:11" ht="15.75" thickBot="1" x14ac:dyDescent="0.3">
      <c r="A734" t="str">
        <f t="shared" si="346"/>
        <v>b</v>
      </c>
      <c r="B734" s="11"/>
      <c r="C734" s="12" t="s">
        <v>20</v>
      </c>
      <c r="D734" s="13">
        <f t="shared" si="351"/>
        <v>0</v>
      </c>
      <c r="E734" s="13">
        <v>0</v>
      </c>
      <c r="F734" s="13">
        <v>0</v>
      </c>
      <c r="G734" s="13">
        <v>0</v>
      </c>
      <c r="H734" s="13">
        <v>0</v>
      </c>
      <c r="I734" s="13">
        <f t="shared" si="347"/>
        <v>0</v>
      </c>
      <c r="J734" s="13">
        <f t="shared" si="348"/>
        <v>0</v>
      </c>
      <c r="K734" s="13" t="str">
        <f>'დამტკ. ნაერთი'!K734</f>
        <v>სააგენტო</v>
      </c>
    </row>
    <row r="735" spans="1:11" ht="61.5" thickTop="1" thickBot="1" x14ac:dyDescent="0.3">
      <c r="A735" t="str">
        <f t="shared" si="346"/>
        <v>a</v>
      </c>
      <c r="B735" s="3" t="s">
        <v>127</v>
      </c>
      <c r="C735" s="14" t="s">
        <v>128</v>
      </c>
      <c r="D735" s="4">
        <f t="shared" si="351"/>
        <v>1200000</v>
      </c>
      <c r="E735" s="4">
        <f>SUM(E736,E744,E745,E746)</f>
        <v>170000</v>
      </c>
      <c r="F735" s="4">
        <f t="shared" ref="F735" si="358">SUM(F736,F744,F745,F746)</f>
        <v>400000</v>
      </c>
      <c r="G735" s="4">
        <f t="shared" ref="G735" si="359">SUM(G736,G744,G745,G746)</f>
        <v>240000</v>
      </c>
      <c r="H735" s="4">
        <f t="shared" ref="H735" si="360">SUM(H736,H744,H745,H746)</f>
        <v>390000</v>
      </c>
      <c r="I735" s="4">
        <f t="shared" si="347"/>
        <v>570000</v>
      </c>
      <c r="J735" s="4">
        <f t="shared" si="348"/>
        <v>810000</v>
      </c>
      <c r="K735" s="4" t="str">
        <f>'დამტკ. ნაერთი'!K735</f>
        <v>საყვარელიძე</v>
      </c>
    </row>
    <row r="736" spans="1:11" ht="15.75" thickTop="1" x14ac:dyDescent="0.25">
      <c r="A736" t="str">
        <f t="shared" si="346"/>
        <v>a</v>
      </c>
      <c r="B736" s="5"/>
      <c r="C736" s="6" t="s">
        <v>10</v>
      </c>
      <c r="D736" s="7">
        <f t="shared" si="351"/>
        <v>1200000</v>
      </c>
      <c r="E736" s="7">
        <f>SUM(E737:E743)</f>
        <v>170000</v>
      </c>
      <c r="F736" s="7">
        <f t="shared" ref="F736" si="361">SUM(F737:F743)</f>
        <v>400000</v>
      </c>
      <c r="G736" s="7">
        <f t="shared" ref="G736" si="362">SUM(G737:G743)</f>
        <v>240000</v>
      </c>
      <c r="H736" s="7">
        <f t="shared" ref="H736" si="363">SUM(H737:H743)</f>
        <v>390000</v>
      </c>
      <c r="I736" s="7">
        <f t="shared" si="347"/>
        <v>570000</v>
      </c>
      <c r="J736" s="7">
        <f t="shared" si="348"/>
        <v>810000</v>
      </c>
      <c r="K736" s="7" t="str">
        <f>'დამტკ. ნაერთი'!K736</f>
        <v>საყვარელიძე</v>
      </c>
    </row>
    <row r="737" spans="1:11" x14ac:dyDescent="0.25">
      <c r="A737" t="str">
        <f t="shared" si="346"/>
        <v>b</v>
      </c>
      <c r="B737" s="8"/>
      <c r="C737" s="9" t="s">
        <v>11</v>
      </c>
      <c r="D737" s="10">
        <f t="shared" si="351"/>
        <v>0</v>
      </c>
      <c r="E737" s="10">
        <v>0</v>
      </c>
      <c r="F737" s="10">
        <v>0</v>
      </c>
      <c r="G737" s="10">
        <v>0</v>
      </c>
      <c r="H737" s="10">
        <v>0</v>
      </c>
      <c r="I737" s="10">
        <f t="shared" si="347"/>
        <v>0</v>
      </c>
      <c r="J737" s="10">
        <f t="shared" si="348"/>
        <v>0</v>
      </c>
      <c r="K737" s="10" t="str">
        <f>'დამტკ. ნაერთი'!K737</f>
        <v>საყვარელიძე</v>
      </c>
    </row>
    <row r="738" spans="1:11" x14ac:dyDescent="0.25">
      <c r="A738" t="str">
        <f t="shared" si="346"/>
        <v>a</v>
      </c>
      <c r="B738" s="8"/>
      <c r="C738" s="9" t="s">
        <v>12</v>
      </c>
      <c r="D738" s="10">
        <f t="shared" si="351"/>
        <v>1200000</v>
      </c>
      <c r="E738" s="17">
        <v>170000</v>
      </c>
      <c r="F738" s="17">
        <v>400000</v>
      </c>
      <c r="G738" s="17">
        <v>240000</v>
      </c>
      <c r="H738" s="17">
        <v>390000</v>
      </c>
      <c r="I738" s="17">
        <f t="shared" si="347"/>
        <v>570000</v>
      </c>
      <c r="J738" s="17">
        <f t="shared" si="348"/>
        <v>810000</v>
      </c>
      <c r="K738" s="17" t="str">
        <f>'დამტკ. ნაერთი'!K738</f>
        <v>საყვარელიძე</v>
      </c>
    </row>
    <row r="739" spans="1:11" x14ac:dyDescent="0.25">
      <c r="A739" t="str">
        <f t="shared" si="346"/>
        <v>b</v>
      </c>
      <c r="B739" s="8"/>
      <c r="C739" s="9" t="s">
        <v>13</v>
      </c>
      <c r="D739" s="10">
        <f t="shared" si="351"/>
        <v>0</v>
      </c>
      <c r="E739" s="10">
        <v>0</v>
      </c>
      <c r="F739" s="10">
        <v>0</v>
      </c>
      <c r="G739" s="10">
        <v>0</v>
      </c>
      <c r="H739" s="10">
        <v>0</v>
      </c>
      <c r="I739" s="10">
        <f t="shared" si="347"/>
        <v>0</v>
      </c>
      <c r="J739" s="10">
        <f t="shared" si="348"/>
        <v>0</v>
      </c>
      <c r="K739" s="10" t="str">
        <f>'დამტკ. ნაერთი'!K739</f>
        <v>საყვარელიძე</v>
      </c>
    </row>
    <row r="740" spans="1:11" x14ac:dyDescent="0.25">
      <c r="A740" t="str">
        <f t="shared" si="346"/>
        <v>b</v>
      </c>
      <c r="B740" s="8"/>
      <c r="C740" s="9" t="s">
        <v>14</v>
      </c>
      <c r="D740" s="10">
        <f t="shared" si="351"/>
        <v>0</v>
      </c>
      <c r="E740" s="10">
        <v>0</v>
      </c>
      <c r="F740" s="10">
        <v>0</v>
      </c>
      <c r="G740" s="10">
        <v>0</v>
      </c>
      <c r="H740" s="10">
        <v>0</v>
      </c>
      <c r="I740" s="10">
        <f t="shared" si="347"/>
        <v>0</v>
      </c>
      <c r="J740" s="10">
        <f t="shared" si="348"/>
        <v>0</v>
      </c>
      <c r="K740" s="10" t="str">
        <f>'დამტკ. ნაერთი'!K740</f>
        <v>საყვარელიძე</v>
      </c>
    </row>
    <row r="741" spans="1:11" x14ac:dyDescent="0.25">
      <c r="A741" t="str">
        <f t="shared" si="346"/>
        <v>b</v>
      </c>
      <c r="B741" s="8"/>
      <c r="C741" s="9" t="s">
        <v>15</v>
      </c>
      <c r="D741" s="10">
        <f t="shared" si="351"/>
        <v>0</v>
      </c>
      <c r="E741" s="10">
        <v>0</v>
      </c>
      <c r="F741" s="10">
        <v>0</v>
      </c>
      <c r="G741" s="10">
        <v>0</v>
      </c>
      <c r="H741" s="10">
        <v>0</v>
      </c>
      <c r="I741" s="10">
        <f t="shared" si="347"/>
        <v>0</v>
      </c>
      <c r="J741" s="10">
        <f t="shared" si="348"/>
        <v>0</v>
      </c>
      <c r="K741" s="10" t="str">
        <f>'დამტკ. ნაერთი'!K741</f>
        <v>საყვარელიძე</v>
      </c>
    </row>
    <row r="742" spans="1:11" x14ac:dyDescent="0.25">
      <c r="A742" t="str">
        <f t="shared" si="346"/>
        <v>b</v>
      </c>
      <c r="B742" s="8"/>
      <c r="C742" s="9" t="s">
        <v>16</v>
      </c>
      <c r="D742" s="10">
        <f t="shared" si="351"/>
        <v>0</v>
      </c>
      <c r="E742" s="10">
        <v>0</v>
      </c>
      <c r="F742" s="10">
        <v>0</v>
      </c>
      <c r="G742" s="10">
        <v>0</v>
      </c>
      <c r="H742" s="10">
        <v>0</v>
      </c>
      <c r="I742" s="10">
        <f t="shared" si="347"/>
        <v>0</v>
      </c>
      <c r="J742" s="10">
        <f t="shared" si="348"/>
        <v>0</v>
      </c>
      <c r="K742" s="10" t="str">
        <f>'დამტკ. ნაერთი'!K742</f>
        <v>საყვარელიძე</v>
      </c>
    </row>
    <row r="743" spans="1:11" x14ac:dyDescent="0.25">
      <c r="A743" t="str">
        <f t="shared" si="346"/>
        <v>b</v>
      </c>
      <c r="B743" s="8"/>
      <c r="C743" s="9" t="s">
        <v>17</v>
      </c>
      <c r="D743" s="10">
        <f t="shared" si="351"/>
        <v>0</v>
      </c>
      <c r="E743" s="10">
        <v>0</v>
      </c>
      <c r="F743" s="10">
        <v>0</v>
      </c>
      <c r="G743" s="10">
        <v>0</v>
      </c>
      <c r="H743" s="10">
        <v>0</v>
      </c>
      <c r="I743" s="10">
        <f t="shared" si="347"/>
        <v>0</v>
      </c>
      <c r="J743" s="10">
        <f t="shared" si="348"/>
        <v>0</v>
      </c>
      <c r="K743" s="10" t="str">
        <f>'დამტკ. ნაერთი'!K743</f>
        <v>საყვარელიძე</v>
      </c>
    </row>
    <row r="744" spans="1:11" x14ac:dyDescent="0.25">
      <c r="A744" t="str">
        <f t="shared" si="346"/>
        <v>b</v>
      </c>
      <c r="B744" s="5"/>
      <c r="C744" s="6" t="s">
        <v>18</v>
      </c>
      <c r="D744" s="7">
        <f t="shared" si="351"/>
        <v>0</v>
      </c>
      <c r="E744" s="7">
        <v>0</v>
      </c>
      <c r="F744" s="7">
        <v>0</v>
      </c>
      <c r="G744" s="7">
        <v>0</v>
      </c>
      <c r="H744" s="7">
        <v>0</v>
      </c>
      <c r="I744" s="7">
        <f t="shared" si="347"/>
        <v>0</v>
      </c>
      <c r="J744" s="7">
        <f t="shared" si="348"/>
        <v>0</v>
      </c>
      <c r="K744" s="7" t="str">
        <f>'დამტკ. ნაერთი'!K744</f>
        <v>საყვარელიძე</v>
      </c>
    </row>
    <row r="745" spans="1:11" x14ac:dyDescent="0.25">
      <c r="A745" t="str">
        <f t="shared" si="346"/>
        <v>b</v>
      </c>
      <c r="B745" s="5"/>
      <c r="C745" s="6" t="s">
        <v>19</v>
      </c>
      <c r="D745" s="7">
        <f t="shared" si="351"/>
        <v>0</v>
      </c>
      <c r="E745" s="7">
        <v>0</v>
      </c>
      <c r="F745" s="7">
        <v>0</v>
      </c>
      <c r="G745" s="7">
        <v>0</v>
      </c>
      <c r="H745" s="7">
        <v>0</v>
      </c>
      <c r="I745" s="7">
        <f t="shared" si="347"/>
        <v>0</v>
      </c>
      <c r="J745" s="7">
        <f t="shared" si="348"/>
        <v>0</v>
      </c>
      <c r="K745" s="7" t="str">
        <f>'დამტკ. ნაერთი'!K745</f>
        <v>საყვარელიძე</v>
      </c>
    </row>
    <row r="746" spans="1:11" ht="15.75" thickBot="1" x14ac:dyDescent="0.3">
      <c r="A746" t="str">
        <f t="shared" si="346"/>
        <v>b</v>
      </c>
      <c r="B746" s="11"/>
      <c r="C746" s="12" t="s">
        <v>20</v>
      </c>
      <c r="D746" s="13">
        <f t="shared" si="351"/>
        <v>0</v>
      </c>
      <c r="E746" s="13">
        <v>0</v>
      </c>
      <c r="F746" s="13">
        <v>0</v>
      </c>
      <c r="G746" s="13">
        <v>0</v>
      </c>
      <c r="H746" s="13">
        <v>0</v>
      </c>
      <c r="I746" s="13">
        <f t="shared" si="347"/>
        <v>0</v>
      </c>
      <c r="J746" s="13">
        <f t="shared" si="348"/>
        <v>0</v>
      </c>
      <c r="K746" s="13" t="str">
        <f>'დამტკ. ნაერთი'!K746</f>
        <v>საყვარელიძე</v>
      </c>
    </row>
    <row r="747" spans="1:11" ht="91.5" thickTop="1" thickBot="1" x14ac:dyDescent="0.3">
      <c r="A747" t="str">
        <f t="shared" si="346"/>
        <v>a</v>
      </c>
      <c r="B747" s="3" t="s">
        <v>129</v>
      </c>
      <c r="C747" s="14" t="s">
        <v>130</v>
      </c>
      <c r="D747" s="4">
        <f t="shared" si="351"/>
        <v>2000000</v>
      </c>
      <c r="E747" s="4">
        <f>SUM(E748,E756,E757,E758)</f>
        <v>0</v>
      </c>
      <c r="F747" s="4">
        <f t="shared" ref="F747" si="364">SUM(F748,F756,F757,F758)</f>
        <v>0</v>
      </c>
      <c r="G747" s="4">
        <f t="shared" ref="G747" si="365">SUM(G748,G756,G757,G758)</f>
        <v>0</v>
      </c>
      <c r="H747" s="4">
        <f t="shared" ref="H747" si="366">SUM(H748,H756,H757,H758)</f>
        <v>2000000</v>
      </c>
      <c r="I747" s="4">
        <f t="shared" si="347"/>
        <v>0</v>
      </c>
      <c r="J747" s="4">
        <f t="shared" si="348"/>
        <v>0</v>
      </c>
      <c r="K747" s="4" t="str">
        <f>'დამტკ. ნაერთი'!K747</f>
        <v>საყვარელიძე</v>
      </c>
    </row>
    <row r="748" spans="1:11" ht="15.75" thickTop="1" x14ac:dyDescent="0.25">
      <c r="A748" t="str">
        <f t="shared" si="346"/>
        <v>a</v>
      </c>
      <c r="B748" s="5"/>
      <c r="C748" s="6" t="s">
        <v>10</v>
      </c>
      <c r="D748" s="7">
        <f t="shared" si="351"/>
        <v>2000000</v>
      </c>
      <c r="E748" s="7">
        <f>SUM(E749:E755)</f>
        <v>0</v>
      </c>
      <c r="F748" s="7">
        <f t="shared" ref="F748" si="367">SUM(F749:F755)</f>
        <v>0</v>
      </c>
      <c r="G748" s="7">
        <f t="shared" ref="G748" si="368">SUM(G749:G755)</f>
        <v>0</v>
      </c>
      <c r="H748" s="7">
        <f t="shared" ref="H748" si="369">SUM(H749:H755)</f>
        <v>2000000</v>
      </c>
      <c r="I748" s="7">
        <f t="shared" si="347"/>
        <v>0</v>
      </c>
      <c r="J748" s="7">
        <f t="shared" si="348"/>
        <v>0</v>
      </c>
      <c r="K748" s="7" t="str">
        <f>'დამტკ. ნაერთი'!K748</f>
        <v>საყვარელიძე</v>
      </c>
    </row>
    <row r="749" spans="1:11" x14ac:dyDescent="0.25">
      <c r="A749" t="str">
        <f t="shared" si="346"/>
        <v>b</v>
      </c>
      <c r="B749" s="8"/>
      <c r="C749" s="9" t="s">
        <v>11</v>
      </c>
      <c r="D749" s="10">
        <f t="shared" si="351"/>
        <v>0</v>
      </c>
      <c r="E749" s="10">
        <v>0</v>
      </c>
      <c r="F749" s="10">
        <v>0</v>
      </c>
      <c r="G749" s="10">
        <v>0</v>
      </c>
      <c r="H749" s="10">
        <v>0</v>
      </c>
      <c r="I749" s="10">
        <f t="shared" si="347"/>
        <v>0</v>
      </c>
      <c r="J749" s="10">
        <f t="shared" si="348"/>
        <v>0</v>
      </c>
      <c r="K749" s="10" t="str">
        <f>'დამტკ. ნაერთი'!K749</f>
        <v>საყვარელიძე</v>
      </c>
    </row>
    <row r="750" spans="1:11" x14ac:dyDescent="0.25">
      <c r="A750" t="str">
        <f t="shared" si="346"/>
        <v>a</v>
      </c>
      <c r="B750" s="8"/>
      <c r="C750" s="9" t="s">
        <v>12</v>
      </c>
      <c r="D750" s="10">
        <f t="shared" si="351"/>
        <v>2000000</v>
      </c>
      <c r="E750" s="10">
        <v>0</v>
      </c>
      <c r="F750" s="10">
        <v>0</v>
      </c>
      <c r="G750" s="10">
        <v>0</v>
      </c>
      <c r="H750" s="10">
        <v>2000000</v>
      </c>
      <c r="I750" s="10">
        <f t="shared" si="347"/>
        <v>0</v>
      </c>
      <c r="J750" s="10">
        <f t="shared" si="348"/>
        <v>0</v>
      </c>
      <c r="K750" s="10" t="str">
        <f>'დამტკ. ნაერთი'!K750</f>
        <v>საყვარელიძე</v>
      </c>
    </row>
    <row r="751" spans="1:11" x14ac:dyDescent="0.25">
      <c r="A751" t="str">
        <f t="shared" si="346"/>
        <v>b</v>
      </c>
      <c r="B751" s="8"/>
      <c r="C751" s="9" t="s">
        <v>13</v>
      </c>
      <c r="D751" s="10">
        <f t="shared" si="351"/>
        <v>0</v>
      </c>
      <c r="E751" s="10">
        <v>0</v>
      </c>
      <c r="F751" s="10">
        <v>0</v>
      </c>
      <c r="G751" s="10">
        <v>0</v>
      </c>
      <c r="H751" s="10">
        <v>0</v>
      </c>
      <c r="I751" s="10">
        <f t="shared" si="347"/>
        <v>0</v>
      </c>
      <c r="J751" s="10">
        <f t="shared" si="348"/>
        <v>0</v>
      </c>
      <c r="K751" s="10" t="str">
        <f>'დამტკ. ნაერთი'!K751</f>
        <v>საყვარელიძე</v>
      </c>
    </row>
    <row r="752" spans="1:11" x14ac:dyDescent="0.25">
      <c r="A752" t="str">
        <f t="shared" si="346"/>
        <v>b</v>
      </c>
      <c r="B752" s="8"/>
      <c r="C752" s="9" t="s">
        <v>14</v>
      </c>
      <c r="D752" s="10">
        <f t="shared" si="351"/>
        <v>0</v>
      </c>
      <c r="E752" s="10">
        <v>0</v>
      </c>
      <c r="F752" s="10">
        <v>0</v>
      </c>
      <c r="G752" s="10">
        <v>0</v>
      </c>
      <c r="H752" s="10">
        <v>0</v>
      </c>
      <c r="I752" s="10">
        <f t="shared" si="347"/>
        <v>0</v>
      </c>
      <c r="J752" s="10">
        <f t="shared" si="348"/>
        <v>0</v>
      </c>
      <c r="K752" s="10" t="str">
        <f>'დამტკ. ნაერთი'!K752</f>
        <v>საყვარელიძე</v>
      </c>
    </row>
    <row r="753" spans="1:11" x14ac:dyDescent="0.25">
      <c r="A753" t="str">
        <f t="shared" si="346"/>
        <v>b</v>
      </c>
      <c r="B753" s="8"/>
      <c r="C753" s="9" t="s">
        <v>15</v>
      </c>
      <c r="D753" s="10">
        <f t="shared" si="351"/>
        <v>0</v>
      </c>
      <c r="E753" s="10">
        <v>0</v>
      </c>
      <c r="F753" s="10">
        <v>0</v>
      </c>
      <c r="G753" s="10">
        <v>0</v>
      </c>
      <c r="H753" s="10">
        <v>0</v>
      </c>
      <c r="I753" s="10">
        <f t="shared" si="347"/>
        <v>0</v>
      </c>
      <c r="J753" s="10">
        <f t="shared" si="348"/>
        <v>0</v>
      </c>
      <c r="K753" s="10" t="str">
        <f>'დამტკ. ნაერთი'!K753</f>
        <v>საყვარელიძე</v>
      </c>
    </row>
    <row r="754" spans="1:11" x14ac:dyDescent="0.25">
      <c r="A754" t="str">
        <f t="shared" si="346"/>
        <v>b</v>
      </c>
      <c r="B754" s="8"/>
      <c r="C754" s="9" t="s">
        <v>16</v>
      </c>
      <c r="D754" s="10">
        <f t="shared" si="351"/>
        <v>0</v>
      </c>
      <c r="E754" s="10">
        <v>0</v>
      </c>
      <c r="F754" s="10">
        <v>0</v>
      </c>
      <c r="G754" s="10">
        <v>0</v>
      </c>
      <c r="H754" s="10">
        <v>0</v>
      </c>
      <c r="I754" s="10">
        <f t="shared" si="347"/>
        <v>0</v>
      </c>
      <c r="J754" s="10">
        <f t="shared" si="348"/>
        <v>0</v>
      </c>
      <c r="K754" s="10" t="str">
        <f>'დამტკ. ნაერთი'!K754</f>
        <v>საყვარელიძე</v>
      </c>
    </row>
    <row r="755" spans="1:11" x14ac:dyDescent="0.25">
      <c r="A755" t="str">
        <f t="shared" si="346"/>
        <v>b</v>
      </c>
      <c r="B755" s="8"/>
      <c r="C755" s="9" t="s">
        <v>17</v>
      </c>
      <c r="D755" s="10">
        <f t="shared" si="351"/>
        <v>0</v>
      </c>
      <c r="E755" s="10">
        <v>0</v>
      </c>
      <c r="F755" s="10">
        <v>0</v>
      </c>
      <c r="G755" s="10">
        <v>0</v>
      </c>
      <c r="H755" s="10">
        <v>0</v>
      </c>
      <c r="I755" s="10">
        <f t="shared" si="347"/>
        <v>0</v>
      </c>
      <c r="J755" s="10">
        <f t="shared" si="348"/>
        <v>0</v>
      </c>
      <c r="K755" s="10" t="str">
        <f>'დამტკ. ნაერთი'!K755</f>
        <v>საყვარელიძე</v>
      </c>
    </row>
    <row r="756" spans="1:11" x14ac:dyDescent="0.25">
      <c r="A756" t="str">
        <f t="shared" si="346"/>
        <v>b</v>
      </c>
      <c r="B756" s="5"/>
      <c r="C756" s="6" t="s">
        <v>18</v>
      </c>
      <c r="D756" s="7">
        <f t="shared" si="351"/>
        <v>0</v>
      </c>
      <c r="E756" s="7">
        <v>0</v>
      </c>
      <c r="F756" s="7">
        <v>0</v>
      </c>
      <c r="G756" s="7">
        <v>0</v>
      </c>
      <c r="H756" s="7">
        <v>0</v>
      </c>
      <c r="I756" s="7">
        <f t="shared" si="347"/>
        <v>0</v>
      </c>
      <c r="J756" s="7">
        <f t="shared" si="348"/>
        <v>0</v>
      </c>
      <c r="K756" s="7" t="str">
        <f>'დამტკ. ნაერთი'!K756</f>
        <v>საყვარელიძე</v>
      </c>
    </row>
    <row r="757" spans="1:11" x14ac:dyDescent="0.25">
      <c r="A757" t="str">
        <f t="shared" si="346"/>
        <v>b</v>
      </c>
      <c r="B757" s="5"/>
      <c r="C757" s="6" t="s">
        <v>19</v>
      </c>
      <c r="D757" s="7">
        <f t="shared" si="351"/>
        <v>0</v>
      </c>
      <c r="E757" s="7">
        <v>0</v>
      </c>
      <c r="F757" s="7">
        <v>0</v>
      </c>
      <c r="G757" s="7">
        <v>0</v>
      </c>
      <c r="H757" s="7">
        <v>0</v>
      </c>
      <c r="I757" s="7">
        <f t="shared" si="347"/>
        <v>0</v>
      </c>
      <c r="J757" s="7">
        <f t="shared" si="348"/>
        <v>0</v>
      </c>
      <c r="K757" s="7" t="str">
        <f>'დამტკ. ნაერთი'!K757</f>
        <v>საყვარელიძე</v>
      </c>
    </row>
    <row r="758" spans="1:11" ht="15.75" thickBot="1" x14ac:dyDescent="0.3">
      <c r="A758" t="str">
        <f t="shared" si="346"/>
        <v>b</v>
      </c>
      <c r="B758" s="11"/>
      <c r="C758" s="12" t="s">
        <v>20</v>
      </c>
      <c r="D758" s="13">
        <f t="shared" si="351"/>
        <v>0</v>
      </c>
      <c r="E758" s="13">
        <v>0</v>
      </c>
      <c r="F758" s="13">
        <v>0</v>
      </c>
      <c r="G758" s="13">
        <v>0</v>
      </c>
      <c r="H758" s="13">
        <v>0</v>
      </c>
      <c r="I758" s="13">
        <f t="shared" si="347"/>
        <v>0</v>
      </c>
      <c r="J758" s="13">
        <f t="shared" si="348"/>
        <v>0</v>
      </c>
      <c r="K758" s="13" t="str">
        <f>'დამტკ. ნაერთი'!K758</f>
        <v>საყვარელიძე</v>
      </c>
    </row>
    <row r="759" spans="1:11" ht="32.25" customHeight="1" thickTop="1" thickBot="1" x14ac:dyDescent="0.3">
      <c r="A759" t="str">
        <f t="shared" si="346"/>
        <v>a</v>
      </c>
      <c r="B759" s="16" t="s">
        <v>131</v>
      </c>
      <c r="C759" s="4" t="s">
        <v>132</v>
      </c>
      <c r="D759" s="4">
        <f t="shared" si="351"/>
        <v>7000000</v>
      </c>
      <c r="E759" s="4">
        <f>SUM(E771,E783)</f>
        <v>1618000</v>
      </c>
      <c r="F759" s="4">
        <f t="shared" ref="F759:H759" si="370">SUM(F771,F783)</f>
        <v>1951000</v>
      </c>
      <c r="G759" s="4">
        <f t="shared" si="370"/>
        <v>1668500</v>
      </c>
      <c r="H759" s="4">
        <f t="shared" si="370"/>
        <v>1762500</v>
      </c>
      <c r="I759" s="4">
        <f t="shared" si="347"/>
        <v>3569000</v>
      </c>
      <c r="J759" s="4">
        <f t="shared" si="348"/>
        <v>5237500</v>
      </c>
      <c r="K759" s="4" t="str">
        <f>'დამტკ. ნაერთი'!K759</f>
        <v>ჯამი</v>
      </c>
    </row>
    <row r="760" spans="1:11" ht="15.75" thickTop="1" x14ac:dyDescent="0.25">
      <c r="A760" t="str">
        <f t="shared" si="346"/>
        <v>a</v>
      </c>
      <c r="B760" s="5"/>
      <c r="C760" s="6" t="s">
        <v>10</v>
      </c>
      <c r="D760" s="7">
        <f t="shared" si="351"/>
        <v>7000000</v>
      </c>
      <c r="E760" s="7">
        <f t="shared" ref="E760:H770" si="371">SUM(E772,E784)</f>
        <v>1618000</v>
      </c>
      <c r="F760" s="7">
        <f t="shared" si="371"/>
        <v>1951000</v>
      </c>
      <c r="G760" s="7">
        <f t="shared" si="371"/>
        <v>1668500</v>
      </c>
      <c r="H760" s="7">
        <f t="shared" si="371"/>
        <v>1762500</v>
      </c>
      <c r="I760" s="7">
        <f t="shared" si="347"/>
        <v>3569000</v>
      </c>
      <c r="J760" s="7">
        <f t="shared" si="348"/>
        <v>5237500</v>
      </c>
      <c r="K760" s="7" t="str">
        <f>'დამტკ. ნაერთი'!K760</f>
        <v>ჯამი</v>
      </c>
    </row>
    <row r="761" spans="1:11" x14ac:dyDescent="0.25">
      <c r="A761" t="str">
        <f t="shared" si="346"/>
        <v>b</v>
      </c>
      <c r="B761" s="8"/>
      <c r="C761" s="9" t="s">
        <v>11</v>
      </c>
      <c r="D761" s="10">
        <f t="shared" si="351"/>
        <v>0</v>
      </c>
      <c r="E761" s="10">
        <f t="shared" si="371"/>
        <v>0</v>
      </c>
      <c r="F761" s="10">
        <f t="shared" si="371"/>
        <v>0</v>
      </c>
      <c r="G761" s="10">
        <f t="shared" si="371"/>
        <v>0</v>
      </c>
      <c r="H761" s="10">
        <f t="shared" si="371"/>
        <v>0</v>
      </c>
      <c r="I761" s="10">
        <f t="shared" si="347"/>
        <v>0</v>
      </c>
      <c r="J761" s="10">
        <f t="shared" si="348"/>
        <v>0</v>
      </c>
      <c r="K761" s="10" t="str">
        <f>'დამტკ. ნაერთი'!K761</f>
        <v>ჯამი</v>
      </c>
    </row>
    <row r="762" spans="1:11" x14ac:dyDescent="0.25">
      <c r="A762" t="str">
        <f t="shared" si="346"/>
        <v>a</v>
      </c>
      <c r="B762" s="8"/>
      <c r="C762" s="9" t="s">
        <v>12</v>
      </c>
      <c r="D762" s="10">
        <f t="shared" si="351"/>
        <v>131000</v>
      </c>
      <c r="E762" s="10">
        <f t="shared" si="371"/>
        <v>34500</v>
      </c>
      <c r="F762" s="10">
        <f t="shared" si="371"/>
        <v>34500</v>
      </c>
      <c r="G762" s="10">
        <f t="shared" si="371"/>
        <v>34500</v>
      </c>
      <c r="H762" s="10">
        <f t="shared" si="371"/>
        <v>27500</v>
      </c>
      <c r="I762" s="10">
        <f t="shared" si="347"/>
        <v>69000</v>
      </c>
      <c r="J762" s="10">
        <f t="shared" si="348"/>
        <v>103500</v>
      </c>
      <c r="K762" s="10" t="str">
        <f>'დამტკ. ნაერთი'!K762</f>
        <v>ჯამი</v>
      </c>
    </row>
    <row r="763" spans="1:11" x14ac:dyDescent="0.25">
      <c r="A763" t="str">
        <f t="shared" si="346"/>
        <v>b</v>
      </c>
      <c r="B763" s="8"/>
      <c r="C763" s="9" t="s">
        <v>13</v>
      </c>
      <c r="D763" s="10">
        <f t="shared" si="351"/>
        <v>0</v>
      </c>
      <c r="E763" s="10">
        <f t="shared" si="371"/>
        <v>0</v>
      </c>
      <c r="F763" s="10">
        <f t="shared" si="371"/>
        <v>0</v>
      </c>
      <c r="G763" s="10">
        <f t="shared" si="371"/>
        <v>0</v>
      </c>
      <c r="H763" s="10">
        <f t="shared" si="371"/>
        <v>0</v>
      </c>
      <c r="I763" s="10">
        <f t="shared" si="347"/>
        <v>0</v>
      </c>
      <c r="J763" s="10">
        <f t="shared" si="348"/>
        <v>0</v>
      </c>
      <c r="K763" s="10" t="str">
        <f>'დამტკ. ნაერთი'!K763</f>
        <v>ჯამი</v>
      </c>
    </row>
    <row r="764" spans="1:11" x14ac:dyDescent="0.25">
      <c r="A764" t="str">
        <f t="shared" si="346"/>
        <v>b</v>
      </c>
      <c r="B764" s="8"/>
      <c r="C764" s="9" t="s">
        <v>14</v>
      </c>
      <c r="D764" s="10">
        <f t="shared" si="351"/>
        <v>0</v>
      </c>
      <c r="E764" s="10">
        <f t="shared" si="371"/>
        <v>0</v>
      </c>
      <c r="F764" s="10">
        <f t="shared" si="371"/>
        <v>0</v>
      </c>
      <c r="G764" s="10">
        <f t="shared" si="371"/>
        <v>0</v>
      </c>
      <c r="H764" s="10">
        <f t="shared" si="371"/>
        <v>0</v>
      </c>
      <c r="I764" s="10">
        <f t="shared" si="347"/>
        <v>0</v>
      </c>
      <c r="J764" s="10">
        <f t="shared" si="348"/>
        <v>0</v>
      </c>
      <c r="K764" s="10" t="str">
        <f>'დამტკ. ნაერთი'!K764</f>
        <v>ჯამი</v>
      </c>
    </row>
    <row r="765" spans="1:11" x14ac:dyDescent="0.25">
      <c r="A765" t="str">
        <f t="shared" si="346"/>
        <v>b</v>
      </c>
      <c r="B765" s="8"/>
      <c r="C765" s="9" t="s">
        <v>15</v>
      </c>
      <c r="D765" s="10">
        <f t="shared" si="351"/>
        <v>0</v>
      </c>
      <c r="E765" s="10">
        <f t="shared" si="371"/>
        <v>0</v>
      </c>
      <c r="F765" s="10">
        <f t="shared" si="371"/>
        <v>0</v>
      </c>
      <c r="G765" s="10">
        <f t="shared" si="371"/>
        <v>0</v>
      </c>
      <c r="H765" s="10">
        <f t="shared" si="371"/>
        <v>0</v>
      </c>
      <c r="I765" s="10">
        <f t="shared" si="347"/>
        <v>0</v>
      </c>
      <c r="J765" s="10">
        <f t="shared" si="348"/>
        <v>0</v>
      </c>
      <c r="K765" s="10" t="str">
        <f>'დამტკ. ნაერთი'!K765</f>
        <v>ჯამი</v>
      </c>
    </row>
    <row r="766" spans="1:11" x14ac:dyDescent="0.25">
      <c r="A766" t="str">
        <f t="shared" si="346"/>
        <v>a</v>
      </c>
      <c r="B766" s="8"/>
      <c r="C766" s="9" t="s">
        <v>16</v>
      </c>
      <c r="D766" s="10">
        <f t="shared" si="351"/>
        <v>6869000</v>
      </c>
      <c r="E766" s="10">
        <f t="shared" si="371"/>
        <v>1583500</v>
      </c>
      <c r="F766" s="10">
        <f t="shared" si="371"/>
        <v>1916500</v>
      </c>
      <c r="G766" s="10">
        <f t="shared" si="371"/>
        <v>1634000</v>
      </c>
      <c r="H766" s="10">
        <f t="shared" si="371"/>
        <v>1735000</v>
      </c>
      <c r="I766" s="10">
        <f t="shared" si="347"/>
        <v>3500000</v>
      </c>
      <c r="J766" s="10">
        <f t="shared" si="348"/>
        <v>5134000</v>
      </c>
      <c r="K766" s="10" t="str">
        <f>'დამტკ. ნაერთი'!K766</f>
        <v>ჯამი</v>
      </c>
    </row>
    <row r="767" spans="1:11" x14ac:dyDescent="0.25">
      <c r="A767" t="str">
        <f t="shared" si="346"/>
        <v>b</v>
      </c>
      <c r="B767" s="8"/>
      <c r="C767" s="9" t="s">
        <v>17</v>
      </c>
      <c r="D767" s="10">
        <f t="shared" si="351"/>
        <v>0</v>
      </c>
      <c r="E767" s="10">
        <f t="shared" si="371"/>
        <v>0</v>
      </c>
      <c r="F767" s="10">
        <f t="shared" si="371"/>
        <v>0</v>
      </c>
      <c r="G767" s="10">
        <f t="shared" si="371"/>
        <v>0</v>
      </c>
      <c r="H767" s="10">
        <f t="shared" si="371"/>
        <v>0</v>
      </c>
      <c r="I767" s="10">
        <f t="shared" si="347"/>
        <v>0</v>
      </c>
      <c r="J767" s="10">
        <f t="shared" si="348"/>
        <v>0</v>
      </c>
      <c r="K767" s="10" t="str">
        <f>'დამტკ. ნაერთი'!K767</f>
        <v>ჯამი</v>
      </c>
    </row>
    <row r="768" spans="1:11" x14ac:dyDescent="0.25">
      <c r="A768" t="str">
        <f t="shared" ref="A768:A855" si="372">IF(OR(D768&lt;&gt;0,E768&lt;&gt;0,F768&lt;&gt;0,G768&lt;&gt;0,H768&lt;&gt;0,),"a","b")</f>
        <v>b</v>
      </c>
      <c r="B768" s="5"/>
      <c r="C768" s="6" t="s">
        <v>18</v>
      </c>
      <c r="D768" s="7">
        <f t="shared" si="351"/>
        <v>0</v>
      </c>
      <c r="E768" s="7">
        <f t="shared" si="371"/>
        <v>0</v>
      </c>
      <c r="F768" s="7">
        <f t="shared" si="371"/>
        <v>0</v>
      </c>
      <c r="G768" s="7">
        <f t="shared" si="371"/>
        <v>0</v>
      </c>
      <c r="H768" s="7">
        <f t="shared" si="371"/>
        <v>0</v>
      </c>
      <c r="I768" s="7">
        <f t="shared" ref="I768:I855" si="373">SUM(E768,F768)</f>
        <v>0</v>
      </c>
      <c r="J768" s="7">
        <f t="shared" ref="J768:J855" si="374">SUM(E768,F768,G768)</f>
        <v>0</v>
      </c>
      <c r="K768" s="7" t="str">
        <f>'დამტკ. ნაერთი'!K768</f>
        <v>ჯამი</v>
      </c>
    </row>
    <row r="769" spans="1:11" x14ac:dyDescent="0.25">
      <c r="A769" t="str">
        <f t="shared" si="372"/>
        <v>b</v>
      </c>
      <c r="B769" s="5"/>
      <c r="C769" s="6" t="s">
        <v>19</v>
      </c>
      <c r="D769" s="7">
        <f t="shared" si="351"/>
        <v>0</v>
      </c>
      <c r="E769" s="7">
        <f t="shared" si="371"/>
        <v>0</v>
      </c>
      <c r="F769" s="7">
        <f t="shared" si="371"/>
        <v>0</v>
      </c>
      <c r="G769" s="7">
        <f t="shared" si="371"/>
        <v>0</v>
      </c>
      <c r="H769" s="7">
        <f t="shared" si="371"/>
        <v>0</v>
      </c>
      <c r="I769" s="7">
        <f t="shared" si="373"/>
        <v>0</v>
      </c>
      <c r="J769" s="7">
        <f t="shared" si="374"/>
        <v>0</v>
      </c>
      <c r="K769" s="7" t="str">
        <f>'დამტკ. ნაერთი'!K769</f>
        <v>ჯამი</v>
      </c>
    </row>
    <row r="770" spans="1:11" ht="15.75" thickBot="1" x14ac:dyDescent="0.3">
      <c r="A770" t="str">
        <f t="shared" si="372"/>
        <v>b</v>
      </c>
      <c r="B770" s="11"/>
      <c r="C770" s="12" t="s">
        <v>20</v>
      </c>
      <c r="D770" s="13">
        <f t="shared" si="351"/>
        <v>0</v>
      </c>
      <c r="E770" s="13">
        <f t="shared" si="371"/>
        <v>0</v>
      </c>
      <c r="F770" s="13">
        <f t="shared" si="371"/>
        <v>0</v>
      </c>
      <c r="G770" s="13">
        <f t="shared" si="371"/>
        <v>0</v>
      </c>
      <c r="H770" s="13">
        <f t="shared" si="371"/>
        <v>0</v>
      </c>
      <c r="I770" s="13">
        <f t="shared" si="373"/>
        <v>0</v>
      </c>
      <c r="J770" s="13">
        <f t="shared" si="374"/>
        <v>0</v>
      </c>
      <c r="K770" s="13" t="str">
        <f>'დამტკ. ნაერთი'!K770</f>
        <v>ჯამი</v>
      </c>
    </row>
    <row r="771" spans="1:11" ht="32.25" customHeight="1" thickTop="1" thickBot="1" x14ac:dyDescent="0.3">
      <c r="A771" t="str">
        <f t="shared" si="372"/>
        <v>a</v>
      </c>
      <c r="B771" s="16" t="s">
        <v>133</v>
      </c>
      <c r="C771" s="4" t="s">
        <v>132</v>
      </c>
      <c r="D771" s="4">
        <f t="shared" si="351"/>
        <v>6526000</v>
      </c>
      <c r="E771" s="4">
        <f>SUM(E772,E780,E781,E782)</f>
        <v>1594000</v>
      </c>
      <c r="F771" s="4">
        <f t="shared" ref="F771" si="375">SUM(F772,F780,F781,F782)</f>
        <v>1597000</v>
      </c>
      <c r="G771" s="4">
        <f t="shared" ref="G771" si="376">SUM(G772,G780,G781,G782)</f>
        <v>1602500</v>
      </c>
      <c r="H771" s="4">
        <f t="shared" ref="H771" si="377">SUM(H772,H780,H781,H782)</f>
        <v>1732500</v>
      </c>
      <c r="I771" s="4">
        <f t="shared" si="373"/>
        <v>3191000</v>
      </c>
      <c r="J771" s="4">
        <f t="shared" si="374"/>
        <v>4793500</v>
      </c>
      <c r="K771" s="4" t="str">
        <f>'დამტკ. ნაერთი'!K771</f>
        <v>სააგენტო</v>
      </c>
    </row>
    <row r="772" spans="1:11" ht="15.75" thickTop="1" x14ac:dyDescent="0.25">
      <c r="A772" t="str">
        <f t="shared" si="372"/>
        <v>a</v>
      </c>
      <c r="B772" s="5"/>
      <c r="C772" s="6" t="s">
        <v>10</v>
      </c>
      <c r="D772" s="7">
        <f t="shared" si="351"/>
        <v>6526000</v>
      </c>
      <c r="E772" s="7">
        <f>SUM(E773:E779)</f>
        <v>1594000</v>
      </c>
      <c r="F772" s="7">
        <f t="shared" ref="F772" si="378">SUM(F773:F779)</f>
        <v>1597000</v>
      </c>
      <c r="G772" s="7">
        <f t="shared" ref="G772" si="379">SUM(G773:G779)</f>
        <v>1602500</v>
      </c>
      <c r="H772" s="7">
        <f t="shared" ref="H772" si="380">SUM(H773:H779)</f>
        <v>1732500</v>
      </c>
      <c r="I772" s="7">
        <f t="shared" si="373"/>
        <v>3191000</v>
      </c>
      <c r="J772" s="7">
        <f t="shared" si="374"/>
        <v>4793500</v>
      </c>
      <c r="K772" s="7" t="str">
        <f>'დამტკ. ნაერთი'!K772</f>
        <v>სააგენტო</v>
      </c>
    </row>
    <row r="773" spans="1:11" x14ac:dyDescent="0.25">
      <c r="A773" t="str">
        <f t="shared" si="372"/>
        <v>b</v>
      </c>
      <c r="B773" s="8"/>
      <c r="C773" s="9" t="s">
        <v>11</v>
      </c>
      <c r="D773" s="10">
        <f t="shared" si="351"/>
        <v>0</v>
      </c>
      <c r="E773" s="10">
        <v>0</v>
      </c>
      <c r="F773" s="10">
        <v>0</v>
      </c>
      <c r="G773" s="10">
        <v>0</v>
      </c>
      <c r="H773" s="10">
        <v>0</v>
      </c>
      <c r="I773" s="10">
        <f t="shared" si="373"/>
        <v>0</v>
      </c>
      <c r="J773" s="10">
        <f t="shared" si="374"/>
        <v>0</v>
      </c>
      <c r="K773" s="10" t="str">
        <f>'დამტკ. ნაერთი'!K773</f>
        <v>სააგენტო</v>
      </c>
    </row>
    <row r="774" spans="1:11" x14ac:dyDescent="0.25">
      <c r="A774" t="str">
        <f t="shared" si="372"/>
        <v>a</v>
      </c>
      <c r="B774" s="8"/>
      <c r="C774" s="9" t="s">
        <v>12</v>
      </c>
      <c r="D774" s="10">
        <f t="shared" si="351"/>
        <v>36000</v>
      </c>
      <c r="E774" s="10">
        <v>10500</v>
      </c>
      <c r="F774" s="10">
        <v>10500</v>
      </c>
      <c r="G774" s="10">
        <v>10500</v>
      </c>
      <c r="H774" s="10">
        <v>4500</v>
      </c>
      <c r="I774" s="10">
        <f t="shared" si="373"/>
        <v>21000</v>
      </c>
      <c r="J774" s="10">
        <f t="shared" si="374"/>
        <v>31500</v>
      </c>
      <c r="K774" s="10" t="str">
        <f>'დამტკ. ნაერთი'!K774</f>
        <v>სააგენტო</v>
      </c>
    </row>
    <row r="775" spans="1:11" x14ac:dyDescent="0.25">
      <c r="A775" t="str">
        <f t="shared" si="372"/>
        <v>b</v>
      </c>
      <c r="B775" s="8"/>
      <c r="C775" s="9" t="s">
        <v>13</v>
      </c>
      <c r="D775" s="10">
        <f t="shared" si="351"/>
        <v>0</v>
      </c>
      <c r="E775" s="10">
        <v>0</v>
      </c>
      <c r="F775" s="10">
        <v>0</v>
      </c>
      <c r="G775" s="10">
        <v>0</v>
      </c>
      <c r="H775" s="10">
        <v>0</v>
      </c>
      <c r="I775" s="10">
        <f t="shared" si="373"/>
        <v>0</v>
      </c>
      <c r="J775" s="10">
        <f t="shared" si="374"/>
        <v>0</v>
      </c>
      <c r="K775" s="10" t="str">
        <f>'დამტკ. ნაერთი'!K775</f>
        <v>სააგენტო</v>
      </c>
    </row>
    <row r="776" spans="1:11" x14ac:dyDescent="0.25">
      <c r="A776" t="str">
        <f t="shared" si="372"/>
        <v>b</v>
      </c>
      <c r="B776" s="8"/>
      <c r="C776" s="9" t="s">
        <v>14</v>
      </c>
      <c r="D776" s="10">
        <f t="shared" si="351"/>
        <v>0</v>
      </c>
      <c r="E776" s="10">
        <v>0</v>
      </c>
      <c r="F776" s="10">
        <v>0</v>
      </c>
      <c r="G776" s="10">
        <v>0</v>
      </c>
      <c r="H776" s="10">
        <v>0</v>
      </c>
      <c r="I776" s="10">
        <f t="shared" si="373"/>
        <v>0</v>
      </c>
      <c r="J776" s="10">
        <f t="shared" si="374"/>
        <v>0</v>
      </c>
      <c r="K776" s="10" t="str">
        <f>'დამტკ. ნაერთი'!K776</f>
        <v>სააგენტო</v>
      </c>
    </row>
    <row r="777" spans="1:11" x14ac:dyDescent="0.25">
      <c r="A777" t="str">
        <f t="shared" si="372"/>
        <v>b</v>
      </c>
      <c r="B777" s="8"/>
      <c r="C777" s="9" t="s">
        <v>15</v>
      </c>
      <c r="D777" s="10">
        <f t="shared" si="351"/>
        <v>0</v>
      </c>
      <c r="E777" s="10">
        <v>0</v>
      </c>
      <c r="F777" s="10">
        <v>0</v>
      </c>
      <c r="G777" s="10">
        <v>0</v>
      </c>
      <c r="H777" s="10">
        <v>0</v>
      </c>
      <c r="I777" s="10">
        <f t="shared" si="373"/>
        <v>0</v>
      </c>
      <c r="J777" s="10">
        <f t="shared" si="374"/>
        <v>0</v>
      </c>
      <c r="K777" s="10" t="str">
        <f>'დამტკ. ნაერთი'!K777</f>
        <v>სააგენტო</v>
      </c>
    </row>
    <row r="778" spans="1:11" x14ac:dyDescent="0.25">
      <c r="A778" t="str">
        <f t="shared" si="372"/>
        <v>a</v>
      </c>
      <c r="B778" s="8"/>
      <c r="C778" s="9" t="s">
        <v>16</v>
      </c>
      <c r="D778" s="10">
        <f t="shared" si="351"/>
        <v>6490000</v>
      </c>
      <c r="E778" s="10">
        <v>1583500</v>
      </c>
      <c r="F778" s="10">
        <v>1586500</v>
      </c>
      <c r="G778" s="10">
        <v>1592000</v>
      </c>
      <c r="H778" s="10">
        <v>1728000</v>
      </c>
      <c r="I778" s="10">
        <f t="shared" si="373"/>
        <v>3170000</v>
      </c>
      <c r="J778" s="10">
        <f t="shared" si="374"/>
        <v>4762000</v>
      </c>
      <c r="K778" s="10" t="str">
        <f>'დამტკ. ნაერთი'!K778</f>
        <v>სააგენტო</v>
      </c>
    </row>
    <row r="779" spans="1:11" x14ac:dyDescent="0.25">
      <c r="A779" t="str">
        <f t="shared" si="372"/>
        <v>b</v>
      </c>
      <c r="B779" s="8"/>
      <c r="C779" s="9" t="s">
        <v>17</v>
      </c>
      <c r="D779" s="10">
        <f t="shared" si="351"/>
        <v>0</v>
      </c>
      <c r="E779" s="10">
        <v>0</v>
      </c>
      <c r="F779" s="10">
        <v>0</v>
      </c>
      <c r="G779" s="10">
        <v>0</v>
      </c>
      <c r="H779" s="10">
        <v>0</v>
      </c>
      <c r="I779" s="10">
        <f t="shared" si="373"/>
        <v>0</v>
      </c>
      <c r="J779" s="10">
        <f t="shared" si="374"/>
        <v>0</v>
      </c>
      <c r="K779" s="10" t="str">
        <f>'დამტკ. ნაერთი'!K779</f>
        <v>სააგენტო</v>
      </c>
    </row>
    <row r="780" spans="1:11" x14ac:dyDescent="0.25">
      <c r="A780" t="str">
        <f t="shared" si="372"/>
        <v>b</v>
      </c>
      <c r="B780" s="5"/>
      <c r="C780" s="6" t="s">
        <v>18</v>
      </c>
      <c r="D780" s="7">
        <f t="shared" ref="D780:D867" si="381">SUM(E780,F780,G780,H780)</f>
        <v>0</v>
      </c>
      <c r="E780" s="7">
        <v>0</v>
      </c>
      <c r="F780" s="7">
        <v>0</v>
      </c>
      <c r="G780" s="7">
        <v>0</v>
      </c>
      <c r="H780" s="7">
        <v>0</v>
      </c>
      <c r="I780" s="7">
        <f t="shared" si="373"/>
        <v>0</v>
      </c>
      <c r="J780" s="7">
        <f t="shared" si="374"/>
        <v>0</v>
      </c>
      <c r="K780" s="7" t="str">
        <f>'დამტკ. ნაერთი'!K780</f>
        <v>სააგენტო</v>
      </c>
    </row>
    <row r="781" spans="1:11" x14ac:dyDescent="0.25">
      <c r="A781" t="str">
        <f t="shared" si="372"/>
        <v>b</v>
      </c>
      <c r="B781" s="5"/>
      <c r="C781" s="6" t="s">
        <v>19</v>
      </c>
      <c r="D781" s="7">
        <f t="shared" si="381"/>
        <v>0</v>
      </c>
      <c r="E781" s="7">
        <v>0</v>
      </c>
      <c r="F781" s="7">
        <v>0</v>
      </c>
      <c r="G781" s="7">
        <v>0</v>
      </c>
      <c r="H781" s="7">
        <v>0</v>
      </c>
      <c r="I781" s="7">
        <f t="shared" si="373"/>
        <v>0</v>
      </c>
      <c r="J781" s="7">
        <f t="shared" si="374"/>
        <v>0</v>
      </c>
      <c r="K781" s="7" t="str">
        <f>'დამტკ. ნაერთი'!K781</f>
        <v>სააგენტო</v>
      </c>
    </row>
    <row r="782" spans="1:11" ht="15.75" thickBot="1" x14ac:dyDescent="0.3">
      <c r="A782" t="str">
        <f t="shared" si="372"/>
        <v>b</v>
      </c>
      <c r="B782" s="11"/>
      <c r="C782" s="12" t="s">
        <v>20</v>
      </c>
      <c r="D782" s="13">
        <f t="shared" si="381"/>
        <v>0</v>
      </c>
      <c r="E782" s="13">
        <v>0</v>
      </c>
      <c r="F782" s="13">
        <v>0</v>
      </c>
      <c r="G782" s="13">
        <v>0</v>
      </c>
      <c r="H782" s="13">
        <v>0</v>
      </c>
      <c r="I782" s="13">
        <f t="shared" si="373"/>
        <v>0</v>
      </c>
      <c r="J782" s="13">
        <f t="shared" si="374"/>
        <v>0</v>
      </c>
      <c r="K782" s="13" t="str">
        <f>'დამტკ. ნაერთი'!K782</f>
        <v>სააგენტო</v>
      </c>
    </row>
    <row r="783" spans="1:11" ht="61.5" thickTop="1" thickBot="1" x14ac:dyDescent="0.3">
      <c r="A783" t="str">
        <f t="shared" si="372"/>
        <v>a</v>
      </c>
      <c r="B783" s="3" t="s">
        <v>134</v>
      </c>
      <c r="C783" s="14" t="s">
        <v>135</v>
      </c>
      <c r="D783" s="4">
        <f t="shared" si="381"/>
        <v>474000</v>
      </c>
      <c r="E783" s="4">
        <f>SUM(E784,E792,E793,E794)</f>
        <v>24000</v>
      </c>
      <c r="F783" s="4">
        <f t="shared" ref="F783" si="382">SUM(F784,F792,F793,F794)</f>
        <v>354000</v>
      </c>
      <c r="G783" s="4">
        <f t="shared" ref="G783" si="383">SUM(G784,G792,G793,G794)</f>
        <v>66000</v>
      </c>
      <c r="H783" s="4">
        <f t="shared" ref="H783" si="384">SUM(H784,H792,H793,H794)</f>
        <v>30000</v>
      </c>
      <c r="I783" s="4">
        <f t="shared" si="373"/>
        <v>378000</v>
      </c>
      <c r="J783" s="4">
        <f t="shared" si="374"/>
        <v>444000</v>
      </c>
      <c r="K783" s="4" t="str">
        <f>'დამტკ. ნაერთი'!K783</f>
        <v>საყვარელიძე</v>
      </c>
    </row>
    <row r="784" spans="1:11" ht="15.75" thickTop="1" x14ac:dyDescent="0.25">
      <c r="A784" t="str">
        <f t="shared" si="372"/>
        <v>a</v>
      </c>
      <c r="B784" s="5"/>
      <c r="C784" s="6" t="s">
        <v>10</v>
      </c>
      <c r="D784" s="7">
        <f t="shared" si="381"/>
        <v>474000</v>
      </c>
      <c r="E784" s="7">
        <f>SUM(E785:E791)</f>
        <v>24000</v>
      </c>
      <c r="F784" s="7">
        <f t="shared" ref="F784" si="385">SUM(F785:F791)</f>
        <v>354000</v>
      </c>
      <c r="G784" s="7">
        <f t="shared" ref="G784" si="386">SUM(G785:G791)</f>
        <v>66000</v>
      </c>
      <c r="H784" s="7">
        <f t="shared" ref="H784" si="387">SUM(H785:H791)</f>
        <v>30000</v>
      </c>
      <c r="I784" s="7">
        <f t="shared" si="373"/>
        <v>378000</v>
      </c>
      <c r="J784" s="7">
        <f t="shared" si="374"/>
        <v>444000</v>
      </c>
      <c r="K784" s="7" t="str">
        <f>'დამტკ. ნაერთი'!K784</f>
        <v>საყვარელიძე</v>
      </c>
    </row>
    <row r="785" spans="1:11" x14ac:dyDescent="0.25">
      <c r="A785" t="str">
        <f t="shared" si="372"/>
        <v>b</v>
      </c>
      <c r="B785" s="8"/>
      <c r="C785" s="9" t="s">
        <v>11</v>
      </c>
      <c r="D785" s="10">
        <f t="shared" si="381"/>
        <v>0</v>
      </c>
      <c r="E785" s="10">
        <v>0</v>
      </c>
      <c r="F785" s="10">
        <v>0</v>
      </c>
      <c r="G785" s="10">
        <v>0</v>
      </c>
      <c r="H785" s="10">
        <v>0</v>
      </c>
      <c r="I785" s="10">
        <f t="shared" si="373"/>
        <v>0</v>
      </c>
      <c r="J785" s="10">
        <f t="shared" si="374"/>
        <v>0</v>
      </c>
      <c r="K785" s="10" t="str">
        <f>'დამტკ. ნაერთი'!K785</f>
        <v>საყვარელიძე</v>
      </c>
    </row>
    <row r="786" spans="1:11" x14ac:dyDescent="0.25">
      <c r="A786" t="str">
        <f t="shared" si="372"/>
        <v>a</v>
      </c>
      <c r="B786" s="8"/>
      <c r="C786" s="9" t="s">
        <v>12</v>
      </c>
      <c r="D786" s="10">
        <f t="shared" si="381"/>
        <v>95000</v>
      </c>
      <c r="E786" s="10">
        <v>24000</v>
      </c>
      <c r="F786" s="10">
        <v>24000</v>
      </c>
      <c r="G786" s="10">
        <v>24000</v>
      </c>
      <c r="H786" s="10">
        <v>23000</v>
      </c>
      <c r="I786" s="10">
        <f t="shared" si="373"/>
        <v>48000</v>
      </c>
      <c r="J786" s="10">
        <f t="shared" si="374"/>
        <v>72000</v>
      </c>
      <c r="K786" s="10" t="str">
        <f>'დამტკ. ნაერთი'!K786</f>
        <v>საყვარელიძე</v>
      </c>
    </row>
    <row r="787" spans="1:11" x14ac:dyDescent="0.25">
      <c r="A787" t="str">
        <f t="shared" si="372"/>
        <v>b</v>
      </c>
      <c r="B787" s="8"/>
      <c r="C787" s="9" t="s">
        <v>13</v>
      </c>
      <c r="D787" s="10">
        <f t="shared" si="381"/>
        <v>0</v>
      </c>
      <c r="E787" s="10">
        <v>0</v>
      </c>
      <c r="F787" s="10">
        <v>0</v>
      </c>
      <c r="G787" s="10">
        <v>0</v>
      </c>
      <c r="H787" s="10">
        <v>0</v>
      </c>
      <c r="I787" s="10">
        <f t="shared" si="373"/>
        <v>0</v>
      </c>
      <c r="J787" s="10">
        <f t="shared" si="374"/>
        <v>0</v>
      </c>
      <c r="K787" s="10" t="str">
        <f>'დამტკ. ნაერთი'!K787</f>
        <v>საყვარელიძე</v>
      </c>
    </row>
    <row r="788" spans="1:11" x14ac:dyDescent="0.25">
      <c r="A788" t="str">
        <f t="shared" si="372"/>
        <v>b</v>
      </c>
      <c r="B788" s="8"/>
      <c r="C788" s="9" t="s">
        <v>14</v>
      </c>
      <c r="D788" s="10">
        <f t="shared" si="381"/>
        <v>0</v>
      </c>
      <c r="E788" s="10">
        <v>0</v>
      </c>
      <c r="F788" s="10">
        <v>0</v>
      </c>
      <c r="G788" s="10">
        <v>0</v>
      </c>
      <c r="H788" s="10">
        <v>0</v>
      </c>
      <c r="I788" s="10">
        <f t="shared" si="373"/>
        <v>0</v>
      </c>
      <c r="J788" s="10">
        <f t="shared" si="374"/>
        <v>0</v>
      </c>
      <c r="K788" s="10" t="str">
        <f>'დამტკ. ნაერთი'!K788</f>
        <v>საყვარელიძე</v>
      </c>
    </row>
    <row r="789" spans="1:11" x14ac:dyDescent="0.25">
      <c r="A789" t="str">
        <f t="shared" si="372"/>
        <v>b</v>
      </c>
      <c r="B789" s="8"/>
      <c r="C789" s="9" t="s">
        <v>15</v>
      </c>
      <c r="D789" s="10">
        <f t="shared" si="381"/>
        <v>0</v>
      </c>
      <c r="E789" s="10">
        <v>0</v>
      </c>
      <c r="F789" s="10">
        <v>0</v>
      </c>
      <c r="G789" s="10">
        <v>0</v>
      </c>
      <c r="H789" s="10">
        <v>0</v>
      </c>
      <c r="I789" s="10">
        <f t="shared" si="373"/>
        <v>0</v>
      </c>
      <c r="J789" s="10">
        <f t="shared" si="374"/>
        <v>0</v>
      </c>
      <c r="K789" s="10" t="str">
        <f>'დამტკ. ნაერთი'!K789</f>
        <v>საყვარელიძე</v>
      </c>
    </row>
    <row r="790" spans="1:11" x14ac:dyDescent="0.25">
      <c r="A790" t="str">
        <f t="shared" si="372"/>
        <v>a</v>
      </c>
      <c r="B790" s="8"/>
      <c r="C790" s="9" t="s">
        <v>16</v>
      </c>
      <c r="D790" s="10">
        <f t="shared" si="381"/>
        <v>379000</v>
      </c>
      <c r="E790" s="10">
        <v>0</v>
      </c>
      <c r="F790" s="10">
        <v>330000</v>
      </c>
      <c r="G790" s="10">
        <v>42000</v>
      </c>
      <c r="H790" s="10">
        <v>7000</v>
      </c>
      <c r="I790" s="10">
        <f t="shared" si="373"/>
        <v>330000</v>
      </c>
      <c r="J790" s="10">
        <f t="shared" si="374"/>
        <v>372000</v>
      </c>
      <c r="K790" s="10" t="str">
        <f>'დამტკ. ნაერთი'!K790</f>
        <v>საყვარელიძე</v>
      </c>
    </row>
    <row r="791" spans="1:11" x14ac:dyDescent="0.25">
      <c r="A791" t="str">
        <f t="shared" si="372"/>
        <v>b</v>
      </c>
      <c r="B791" s="8"/>
      <c r="C791" s="9" t="s">
        <v>17</v>
      </c>
      <c r="D791" s="10">
        <f t="shared" si="381"/>
        <v>0</v>
      </c>
      <c r="E791" s="10">
        <v>0</v>
      </c>
      <c r="F791" s="10">
        <v>0</v>
      </c>
      <c r="G791" s="10">
        <v>0</v>
      </c>
      <c r="H791" s="10">
        <v>0</v>
      </c>
      <c r="I791" s="10">
        <f t="shared" si="373"/>
        <v>0</v>
      </c>
      <c r="J791" s="10">
        <f t="shared" si="374"/>
        <v>0</v>
      </c>
      <c r="K791" s="10" t="str">
        <f>'დამტკ. ნაერთი'!K791</f>
        <v>საყვარელიძე</v>
      </c>
    </row>
    <row r="792" spans="1:11" x14ac:dyDescent="0.25">
      <c r="A792" t="str">
        <f t="shared" si="372"/>
        <v>b</v>
      </c>
      <c r="B792" s="5"/>
      <c r="C792" s="6" t="s">
        <v>18</v>
      </c>
      <c r="D792" s="7">
        <f t="shared" si="381"/>
        <v>0</v>
      </c>
      <c r="E792" s="7">
        <v>0</v>
      </c>
      <c r="F792" s="7">
        <v>0</v>
      </c>
      <c r="G792" s="7">
        <v>0</v>
      </c>
      <c r="H792" s="7">
        <v>0</v>
      </c>
      <c r="I792" s="7">
        <f t="shared" si="373"/>
        <v>0</v>
      </c>
      <c r="J792" s="7">
        <f t="shared" si="374"/>
        <v>0</v>
      </c>
      <c r="K792" s="7" t="str">
        <f>'დამტკ. ნაერთი'!K792</f>
        <v>საყვარელიძე</v>
      </c>
    </row>
    <row r="793" spans="1:11" x14ac:dyDescent="0.25">
      <c r="A793" t="str">
        <f t="shared" si="372"/>
        <v>b</v>
      </c>
      <c r="B793" s="5"/>
      <c r="C793" s="6" t="s">
        <v>19</v>
      </c>
      <c r="D793" s="7">
        <f t="shared" si="381"/>
        <v>0</v>
      </c>
      <c r="E793" s="7">
        <v>0</v>
      </c>
      <c r="F793" s="7">
        <v>0</v>
      </c>
      <c r="G793" s="7">
        <v>0</v>
      </c>
      <c r="H793" s="7">
        <v>0</v>
      </c>
      <c r="I793" s="7">
        <f t="shared" si="373"/>
        <v>0</v>
      </c>
      <c r="J793" s="7">
        <f t="shared" si="374"/>
        <v>0</v>
      </c>
      <c r="K793" s="7" t="str">
        <f>'დამტკ. ნაერთი'!K793</f>
        <v>საყვარელიძე</v>
      </c>
    </row>
    <row r="794" spans="1:11" ht="15.75" thickBot="1" x14ac:dyDescent="0.3">
      <c r="A794" t="str">
        <f t="shared" si="372"/>
        <v>b</v>
      </c>
      <c r="B794" s="11"/>
      <c r="C794" s="12" t="s">
        <v>20</v>
      </c>
      <c r="D794" s="13">
        <f t="shared" si="381"/>
        <v>0</v>
      </c>
      <c r="E794" s="13">
        <v>0</v>
      </c>
      <c r="F794" s="13">
        <v>0</v>
      </c>
      <c r="G794" s="13">
        <v>0</v>
      </c>
      <c r="H794" s="13">
        <v>0</v>
      </c>
      <c r="I794" s="13">
        <f t="shared" si="373"/>
        <v>0</v>
      </c>
      <c r="J794" s="13">
        <f t="shared" si="374"/>
        <v>0</v>
      </c>
      <c r="K794" s="13" t="str">
        <f>'დამტკ. ნაერთი'!K794</f>
        <v>საყვარელიძე</v>
      </c>
    </row>
    <row r="795" spans="1:11" ht="31.5" thickTop="1" thickBot="1" x14ac:dyDescent="0.3">
      <c r="A795" t="str">
        <f t="shared" si="372"/>
        <v>a</v>
      </c>
      <c r="B795" s="3" t="s">
        <v>136</v>
      </c>
      <c r="C795" s="14" t="s">
        <v>137</v>
      </c>
      <c r="D795" s="4">
        <f t="shared" si="381"/>
        <v>7000000</v>
      </c>
      <c r="E795" s="4">
        <f>SUM(E796,E804,E805,E806)</f>
        <v>1925500</v>
      </c>
      <c r="F795" s="4">
        <f t="shared" ref="F795" si="388">SUM(F796,F804,F805,F806)</f>
        <v>1691500</v>
      </c>
      <c r="G795" s="4">
        <f t="shared" ref="G795" si="389">SUM(G796,G804,G805,G806)</f>
        <v>1691500</v>
      </c>
      <c r="H795" s="4">
        <f t="shared" ref="H795" si="390">SUM(H796,H804,H805,H806)</f>
        <v>1691500</v>
      </c>
      <c r="I795" s="4">
        <f t="shared" si="373"/>
        <v>3617000</v>
      </c>
      <c r="J795" s="4">
        <f t="shared" si="374"/>
        <v>5308500</v>
      </c>
      <c r="K795" s="4" t="str">
        <f>'დამტკ. ნაერთი'!K795</f>
        <v>სააგენტო</v>
      </c>
    </row>
    <row r="796" spans="1:11" ht="15.75" thickTop="1" x14ac:dyDescent="0.25">
      <c r="A796" t="str">
        <f t="shared" si="372"/>
        <v>a</v>
      </c>
      <c r="B796" s="5"/>
      <c r="C796" s="6" t="s">
        <v>10</v>
      </c>
      <c r="D796" s="7">
        <f t="shared" si="381"/>
        <v>7000000</v>
      </c>
      <c r="E796" s="7">
        <f>SUM(E797:E803)</f>
        <v>1925500</v>
      </c>
      <c r="F796" s="7">
        <f t="shared" ref="F796" si="391">SUM(F797:F803)</f>
        <v>1691500</v>
      </c>
      <c r="G796" s="7">
        <f t="shared" ref="G796" si="392">SUM(G797:G803)</f>
        <v>1691500</v>
      </c>
      <c r="H796" s="7">
        <f t="shared" ref="H796" si="393">SUM(H797:H803)</f>
        <v>1691500</v>
      </c>
      <c r="I796" s="7">
        <f t="shared" si="373"/>
        <v>3617000</v>
      </c>
      <c r="J796" s="7">
        <f t="shared" si="374"/>
        <v>5308500</v>
      </c>
      <c r="K796" s="7" t="str">
        <f>'დამტკ. ნაერთი'!K796</f>
        <v>სააგენტო</v>
      </c>
    </row>
    <row r="797" spans="1:11" x14ac:dyDescent="0.25">
      <c r="A797" t="str">
        <f t="shared" si="372"/>
        <v>b</v>
      </c>
      <c r="B797" s="8"/>
      <c r="C797" s="9" t="s">
        <v>11</v>
      </c>
      <c r="D797" s="10">
        <f t="shared" si="381"/>
        <v>0</v>
      </c>
      <c r="E797" s="10">
        <v>0</v>
      </c>
      <c r="F797" s="10">
        <v>0</v>
      </c>
      <c r="G797" s="10">
        <v>0</v>
      </c>
      <c r="H797" s="10">
        <v>0</v>
      </c>
      <c r="I797" s="10">
        <f t="shared" si="373"/>
        <v>0</v>
      </c>
      <c r="J797" s="10">
        <f t="shared" si="374"/>
        <v>0</v>
      </c>
      <c r="K797" s="10" t="str">
        <f>'დამტკ. ნაერთი'!K797</f>
        <v>სააგენტო</v>
      </c>
    </row>
    <row r="798" spans="1:11" x14ac:dyDescent="0.25">
      <c r="A798" t="str">
        <f t="shared" si="372"/>
        <v>a</v>
      </c>
      <c r="B798" s="8"/>
      <c r="C798" s="9" t="s">
        <v>12</v>
      </c>
      <c r="D798" s="10">
        <f t="shared" si="381"/>
        <v>36000</v>
      </c>
      <c r="E798" s="10">
        <v>9000</v>
      </c>
      <c r="F798" s="10">
        <v>9000</v>
      </c>
      <c r="G798" s="10">
        <v>9000</v>
      </c>
      <c r="H798" s="10">
        <v>9000</v>
      </c>
      <c r="I798" s="10">
        <f t="shared" si="373"/>
        <v>18000</v>
      </c>
      <c r="J798" s="10">
        <f t="shared" si="374"/>
        <v>27000</v>
      </c>
      <c r="K798" s="10" t="str">
        <f>'დამტკ. ნაერთი'!K798</f>
        <v>სააგენტო</v>
      </c>
    </row>
    <row r="799" spans="1:11" x14ac:dyDescent="0.25">
      <c r="A799" t="str">
        <f t="shared" si="372"/>
        <v>b</v>
      </c>
      <c r="B799" s="8"/>
      <c r="C799" s="9" t="s">
        <v>13</v>
      </c>
      <c r="D799" s="10">
        <f t="shared" si="381"/>
        <v>0</v>
      </c>
      <c r="E799" s="10">
        <v>0</v>
      </c>
      <c r="F799" s="10">
        <v>0</v>
      </c>
      <c r="G799" s="10">
        <v>0</v>
      </c>
      <c r="H799" s="10">
        <v>0</v>
      </c>
      <c r="I799" s="10">
        <f t="shared" si="373"/>
        <v>0</v>
      </c>
      <c r="J799" s="10">
        <f t="shared" si="374"/>
        <v>0</v>
      </c>
      <c r="K799" s="10" t="str">
        <f>'დამტკ. ნაერთი'!K799</f>
        <v>სააგენტო</v>
      </c>
    </row>
    <row r="800" spans="1:11" x14ac:dyDescent="0.25">
      <c r="A800" t="str">
        <f t="shared" si="372"/>
        <v>b</v>
      </c>
      <c r="B800" s="8"/>
      <c r="C800" s="9" t="s">
        <v>14</v>
      </c>
      <c r="D800" s="10">
        <f t="shared" si="381"/>
        <v>0</v>
      </c>
      <c r="E800" s="10">
        <v>0</v>
      </c>
      <c r="F800" s="10">
        <v>0</v>
      </c>
      <c r="G800" s="10">
        <v>0</v>
      </c>
      <c r="H800" s="10">
        <v>0</v>
      </c>
      <c r="I800" s="10">
        <f t="shared" si="373"/>
        <v>0</v>
      </c>
      <c r="J800" s="10">
        <f t="shared" si="374"/>
        <v>0</v>
      </c>
      <c r="K800" s="10" t="str">
        <f>'დამტკ. ნაერთი'!K800</f>
        <v>სააგენტო</v>
      </c>
    </row>
    <row r="801" spans="1:11" x14ac:dyDescent="0.25">
      <c r="A801" t="str">
        <f t="shared" si="372"/>
        <v>b</v>
      </c>
      <c r="B801" s="8"/>
      <c r="C801" s="9" t="s">
        <v>15</v>
      </c>
      <c r="D801" s="10">
        <f t="shared" si="381"/>
        <v>0</v>
      </c>
      <c r="E801" s="10">
        <v>0</v>
      </c>
      <c r="F801" s="10">
        <v>0</v>
      </c>
      <c r="G801" s="10">
        <v>0</v>
      </c>
      <c r="H801" s="10">
        <v>0</v>
      </c>
      <c r="I801" s="10">
        <f t="shared" si="373"/>
        <v>0</v>
      </c>
      <c r="J801" s="10">
        <f t="shared" si="374"/>
        <v>0</v>
      </c>
      <c r="K801" s="10" t="str">
        <f>'დამტკ. ნაერთი'!K801</f>
        <v>სააგენტო</v>
      </c>
    </row>
    <row r="802" spans="1:11" x14ac:dyDescent="0.25">
      <c r="A802" t="str">
        <f t="shared" si="372"/>
        <v>a</v>
      </c>
      <c r="B802" s="8"/>
      <c r="C802" s="9" t="s">
        <v>16</v>
      </c>
      <c r="D802" s="10">
        <f t="shared" si="381"/>
        <v>6964000</v>
      </c>
      <c r="E802" s="10">
        <v>1916500</v>
      </c>
      <c r="F802" s="10">
        <v>1682500</v>
      </c>
      <c r="G802" s="10">
        <v>1682500</v>
      </c>
      <c r="H802" s="10">
        <v>1682500</v>
      </c>
      <c r="I802" s="10">
        <f t="shared" si="373"/>
        <v>3599000</v>
      </c>
      <c r="J802" s="10">
        <f t="shared" si="374"/>
        <v>5281500</v>
      </c>
      <c r="K802" s="10" t="str">
        <f>'დამტკ. ნაერთი'!K802</f>
        <v>სააგენტო</v>
      </c>
    </row>
    <row r="803" spans="1:11" x14ac:dyDescent="0.25">
      <c r="A803" t="str">
        <f t="shared" si="372"/>
        <v>b</v>
      </c>
      <c r="B803" s="8"/>
      <c r="C803" s="9" t="s">
        <v>17</v>
      </c>
      <c r="D803" s="10">
        <f t="shared" si="381"/>
        <v>0</v>
      </c>
      <c r="E803" s="10">
        <v>0</v>
      </c>
      <c r="F803" s="10">
        <v>0</v>
      </c>
      <c r="G803" s="10">
        <v>0</v>
      </c>
      <c r="H803" s="10">
        <v>0</v>
      </c>
      <c r="I803" s="10">
        <f t="shared" si="373"/>
        <v>0</v>
      </c>
      <c r="J803" s="10">
        <f t="shared" si="374"/>
        <v>0</v>
      </c>
      <c r="K803" s="10" t="str">
        <f>'დამტკ. ნაერთი'!K803</f>
        <v>სააგენტო</v>
      </c>
    </row>
    <row r="804" spans="1:11" x14ac:dyDescent="0.25">
      <c r="A804" t="str">
        <f t="shared" si="372"/>
        <v>b</v>
      </c>
      <c r="B804" s="5"/>
      <c r="C804" s="6" t="s">
        <v>18</v>
      </c>
      <c r="D804" s="7">
        <f t="shared" si="381"/>
        <v>0</v>
      </c>
      <c r="E804" s="7">
        <v>0</v>
      </c>
      <c r="F804" s="7">
        <v>0</v>
      </c>
      <c r="G804" s="7">
        <v>0</v>
      </c>
      <c r="H804" s="7">
        <v>0</v>
      </c>
      <c r="I804" s="7">
        <f t="shared" si="373"/>
        <v>0</v>
      </c>
      <c r="J804" s="7">
        <f t="shared" si="374"/>
        <v>0</v>
      </c>
      <c r="K804" s="7" t="str">
        <f>'დამტკ. ნაერთი'!K804</f>
        <v>სააგენტო</v>
      </c>
    </row>
    <row r="805" spans="1:11" x14ac:dyDescent="0.25">
      <c r="A805" t="str">
        <f t="shared" si="372"/>
        <v>b</v>
      </c>
      <c r="B805" s="5"/>
      <c r="C805" s="6" t="s">
        <v>19</v>
      </c>
      <c r="D805" s="7">
        <f t="shared" si="381"/>
        <v>0</v>
      </c>
      <c r="E805" s="7">
        <v>0</v>
      </c>
      <c r="F805" s="7">
        <v>0</v>
      </c>
      <c r="G805" s="7">
        <v>0</v>
      </c>
      <c r="H805" s="7">
        <v>0</v>
      </c>
      <c r="I805" s="7">
        <f t="shared" si="373"/>
        <v>0</v>
      </c>
      <c r="J805" s="7">
        <f t="shared" si="374"/>
        <v>0</v>
      </c>
      <c r="K805" s="7" t="str">
        <f>'დამტკ. ნაერთი'!K805</f>
        <v>სააგენტო</v>
      </c>
    </row>
    <row r="806" spans="1:11" ht="15.75" thickBot="1" x14ac:dyDescent="0.3">
      <c r="A806" t="str">
        <f t="shared" si="372"/>
        <v>b</v>
      </c>
      <c r="B806" s="11"/>
      <c r="C806" s="12" t="s">
        <v>20</v>
      </c>
      <c r="D806" s="13">
        <f t="shared" si="381"/>
        <v>0</v>
      </c>
      <c r="E806" s="13">
        <v>0</v>
      </c>
      <c r="F806" s="13">
        <v>0</v>
      </c>
      <c r="G806" s="13">
        <v>0</v>
      </c>
      <c r="H806" s="13">
        <v>0</v>
      </c>
      <c r="I806" s="13">
        <f t="shared" si="373"/>
        <v>0</v>
      </c>
      <c r="J806" s="13">
        <f t="shared" si="374"/>
        <v>0</v>
      </c>
      <c r="K806" s="13" t="str">
        <f>'დამტკ. ნაერთი'!K806</f>
        <v>სააგენტო</v>
      </c>
    </row>
    <row r="807" spans="1:11" ht="32.25" customHeight="1" thickTop="1" thickBot="1" x14ac:dyDescent="0.3">
      <c r="A807" t="str">
        <f t="shared" si="372"/>
        <v>a</v>
      </c>
      <c r="B807" s="16" t="s">
        <v>138</v>
      </c>
      <c r="C807" s="4" t="s">
        <v>139</v>
      </c>
      <c r="D807" s="4">
        <f t="shared" si="381"/>
        <v>200000</v>
      </c>
      <c r="E807" s="4">
        <f>SUM(E808,E816,E817,E818)</f>
        <v>50000</v>
      </c>
      <c r="F807" s="4">
        <f t="shared" ref="F807" si="394">SUM(F808,F816,F817,F818)</f>
        <v>100000</v>
      </c>
      <c r="G807" s="4">
        <f t="shared" ref="G807" si="395">SUM(G808,G816,G817,G818)</f>
        <v>50000</v>
      </c>
      <c r="H807" s="4">
        <f t="shared" ref="H807" si="396">SUM(H808,H816,H817,H818)</f>
        <v>0</v>
      </c>
      <c r="I807" s="4">
        <f t="shared" si="373"/>
        <v>150000</v>
      </c>
      <c r="J807" s="4">
        <f t="shared" si="374"/>
        <v>200000</v>
      </c>
      <c r="K807" s="4" t="str">
        <f>'დამტკ. ნაერთი'!K807</f>
        <v>საყვარელიძე</v>
      </c>
    </row>
    <row r="808" spans="1:11" ht="15.75" thickTop="1" x14ac:dyDescent="0.25">
      <c r="A808" t="str">
        <f t="shared" si="372"/>
        <v>a</v>
      </c>
      <c r="B808" s="5"/>
      <c r="C808" s="6" t="s">
        <v>10</v>
      </c>
      <c r="D808" s="7">
        <f t="shared" si="381"/>
        <v>200000</v>
      </c>
      <c r="E808" s="7">
        <f>SUM(E809:E815)</f>
        <v>50000</v>
      </c>
      <c r="F808" s="7">
        <f t="shared" ref="F808" si="397">SUM(F809:F815)</f>
        <v>100000</v>
      </c>
      <c r="G808" s="7">
        <f t="shared" ref="G808" si="398">SUM(G809:G815)</f>
        <v>50000</v>
      </c>
      <c r="H808" s="7">
        <f t="shared" ref="H808" si="399">SUM(H809:H815)</f>
        <v>0</v>
      </c>
      <c r="I808" s="7">
        <f t="shared" si="373"/>
        <v>150000</v>
      </c>
      <c r="J808" s="7">
        <f t="shared" si="374"/>
        <v>200000</v>
      </c>
      <c r="K808" s="7" t="str">
        <f>'დამტკ. ნაერთი'!K808</f>
        <v>საყვარელიძე</v>
      </c>
    </row>
    <row r="809" spans="1:11" x14ac:dyDescent="0.25">
      <c r="A809" t="str">
        <f t="shared" si="372"/>
        <v>b</v>
      </c>
      <c r="B809" s="8"/>
      <c r="C809" s="9" t="s">
        <v>11</v>
      </c>
      <c r="D809" s="10">
        <f t="shared" si="381"/>
        <v>0</v>
      </c>
      <c r="E809" s="10">
        <v>0</v>
      </c>
      <c r="F809" s="10">
        <v>0</v>
      </c>
      <c r="G809" s="10">
        <v>0</v>
      </c>
      <c r="H809" s="10">
        <v>0</v>
      </c>
      <c r="I809" s="10">
        <f t="shared" si="373"/>
        <v>0</v>
      </c>
      <c r="J809" s="10">
        <f t="shared" si="374"/>
        <v>0</v>
      </c>
      <c r="K809" s="10" t="str">
        <f>'დამტკ. ნაერთი'!K809</f>
        <v>საყვარელიძე</v>
      </c>
    </row>
    <row r="810" spans="1:11" x14ac:dyDescent="0.25">
      <c r="A810" t="str">
        <f t="shared" si="372"/>
        <v>a</v>
      </c>
      <c r="B810" s="8"/>
      <c r="C810" s="9" t="s">
        <v>12</v>
      </c>
      <c r="D810" s="10">
        <f t="shared" si="381"/>
        <v>200000</v>
      </c>
      <c r="E810" s="10">
        <v>50000</v>
      </c>
      <c r="F810" s="10">
        <v>100000</v>
      </c>
      <c r="G810" s="10">
        <v>50000</v>
      </c>
      <c r="H810" s="10">
        <v>0</v>
      </c>
      <c r="I810" s="10">
        <f t="shared" si="373"/>
        <v>150000</v>
      </c>
      <c r="J810" s="10">
        <f t="shared" si="374"/>
        <v>200000</v>
      </c>
      <c r="K810" s="10" t="str">
        <f>'დამტკ. ნაერთი'!K810</f>
        <v>საყვარელიძე</v>
      </c>
    </row>
    <row r="811" spans="1:11" x14ac:dyDescent="0.25">
      <c r="A811" t="str">
        <f t="shared" si="372"/>
        <v>b</v>
      </c>
      <c r="B811" s="8"/>
      <c r="C811" s="9" t="s">
        <v>13</v>
      </c>
      <c r="D811" s="10">
        <f t="shared" si="381"/>
        <v>0</v>
      </c>
      <c r="E811" s="10">
        <v>0</v>
      </c>
      <c r="F811" s="10">
        <v>0</v>
      </c>
      <c r="G811" s="10">
        <v>0</v>
      </c>
      <c r="H811" s="10">
        <v>0</v>
      </c>
      <c r="I811" s="10">
        <f t="shared" si="373"/>
        <v>0</v>
      </c>
      <c r="J811" s="10">
        <f t="shared" si="374"/>
        <v>0</v>
      </c>
      <c r="K811" s="10" t="str">
        <f>'დამტკ. ნაერთი'!K811</f>
        <v>საყვარელიძე</v>
      </c>
    </row>
    <row r="812" spans="1:11" x14ac:dyDescent="0.25">
      <c r="A812" t="str">
        <f t="shared" si="372"/>
        <v>b</v>
      </c>
      <c r="B812" s="8"/>
      <c r="C812" s="9" t="s">
        <v>14</v>
      </c>
      <c r="D812" s="10">
        <f t="shared" si="381"/>
        <v>0</v>
      </c>
      <c r="E812" s="10">
        <v>0</v>
      </c>
      <c r="F812" s="10">
        <v>0</v>
      </c>
      <c r="G812" s="10">
        <v>0</v>
      </c>
      <c r="H812" s="10">
        <v>0</v>
      </c>
      <c r="I812" s="10">
        <f t="shared" si="373"/>
        <v>0</v>
      </c>
      <c r="J812" s="10">
        <f t="shared" si="374"/>
        <v>0</v>
      </c>
      <c r="K812" s="10" t="str">
        <f>'დამტკ. ნაერთი'!K812</f>
        <v>საყვარელიძე</v>
      </c>
    </row>
    <row r="813" spans="1:11" x14ac:dyDescent="0.25">
      <c r="A813" t="str">
        <f t="shared" si="372"/>
        <v>b</v>
      </c>
      <c r="B813" s="8"/>
      <c r="C813" s="9" t="s">
        <v>15</v>
      </c>
      <c r="D813" s="10">
        <f t="shared" si="381"/>
        <v>0</v>
      </c>
      <c r="E813" s="10">
        <v>0</v>
      </c>
      <c r="F813" s="10">
        <v>0</v>
      </c>
      <c r="G813" s="10">
        <v>0</v>
      </c>
      <c r="H813" s="10">
        <v>0</v>
      </c>
      <c r="I813" s="10">
        <f t="shared" si="373"/>
        <v>0</v>
      </c>
      <c r="J813" s="10">
        <f t="shared" si="374"/>
        <v>0</v>
      </c>
      <c r="K813" s="10" t="str">
        <f>'დამტკ. ნაერთი'!K813</f>
        <v>საყვარელიძე</v>
      </c>
    </row>
    <row r="814" spans="1:11" x14ac:dyDescent="0.25">
      <c r="A814" t="str">
        <f t="shared" si="372"/>
        <v>b</v>
      </c>
      <c r="B814" s="8"/>
      <c r="C814" s="9" t="s">
        <v>16</v>
      </c>
      <c r="D814" s="10">
        <f t="shared" si="381"/>
        <v>0</v>
      </c>
      <c r="E814" s="10">
        <v>0</v>
      </c>
      <c r="F814" s="10">
        <v>0</v>
      </c>
      <c r="G814" s="10">
        <v>0</v>
      </c>
      <c r="H814" s="10">
        <v>0</v>
      </c>
      <c r="I814" s="10">
        <f t="shared" si="373"/>
        <v>0</v>
      </c>
      <c r="J814" s="10">
        <f t="shared" si="374"/>
        <v>0</v>
      </c>
      <c r="K814" s="10" t="str">
        <f>'დამტკ. ნაერთი'!K814</f>
        <v>საყვარელიძე</v>
      </c>
    </row>
    <row r="815" spans="1:11" x14ac:dyDescent="0.25">
      <c r="A815" t="str">
        <f t="shared" si="372"/>
        <v>b</v>
      </c>
      <c r="B815" s="8"/>
      <c r="C815" s="9" t="s">
        <v>17</v>
      </c>
      <c r="D815" s="10">
        <f t="shared" si="381"/>
        <v>0</v>
      </c>
      <c r="E815" s="10">
        <v>0</v>
      </c>
      <c r="F815" s="10">
        <v>0</v>
      </c>
      <c r="G815" s="10">
        <v>0</v>
      </c>
      <c r="H815" s="10">
        <v>0</v>
      </c>
      <c r="I815" s="10">
        <f t="shared" si="373"/>
        <v>0</v>
      </c>
      <c r="J815" s="10">
        <f t="shared" si="374"/>
        <v>0</v>
      </c>
      <c r="K815" s="10" t="str">
        <f>'დამტკ. ნაერთი'!K815</f>
        <v>საყვარელიძე</v>
      </c>
    </row>
    <row r="816" spans="1:11" x14ac:dyDescent="0.25">
      <c r="A816" t="str">
        <f t="shared" si="372"/>
        <v>b</v>
      </c>
      <c r="B816" s="5"/>
      <c r="C816" s="6" t="s">
        <v>18</v>
      </c>
      <c r="D816" s="7">
        <f t="shared" si="381"/>
        <v>0</v>
      </c>
      <c r="E816" s="7">
        <v>0</v>
      </c>
      <c r="F816" s="7">
        <v>0</v>
      </c>
      <c r="G816" s="7">
        <v>0</v>
      </c>
      <c r="H816" s="7">
        <v>0</v>
      </c>
      <c r="I816" s="7">
        <f t="shared" si="373"/>
        <v>0</v>
      </c>
      <c r="J816" s="7">
        <f t="shared" si="374"/>
        <v>0</v>
      </c>
      <c r="K816" s="7" t="str">
        <f>'დამტკ. ნაერთი'!K816</f>
        <v>საყვარელიძე</v>
      </c>
    </row>
    <row r="817" spans="1:11" x14ac:dyDescent="0.25">
      <c r="A817" t="str">
        <f t="shared" si="372"/>
        <v>b</v>
      </c>
      <c r="B817" s="5"/>
      <c r="C817" s="6" t="s">
        <v>19</v>
      </c>
      <c r="D817" s="7">
        <f t="shared" si="381"/>
        <v>0</v>
      </c>
      <c r="E817" s="7">
        <v>0</v>
      </c>
      <c r="F817" s="7">
        <v>0</v>
      </c>
      <c r="G817" s="7">
        <v>0</v>
      </c>
      <c r="H817" s="7">
        <v>0</v>
      </c>
      <c r="I817" s="7">
        <f t="shared" si="373"/>
        <v>0</v>
      </c>
      <c r="J817" s="7">
        <f t="shared" si="374"/>
        <v>0</v>
      </c>
      <c r="K817" s="7" t="str">
        <f>'დამტკ. ნაერთი'!K817</f>
        <v>საყვარელიძე</v>
      </c>
    </row>
    <row r="818" spans="1:11" ht="15.75" thickBot="1" x14ac:dyDescent="0.3">
      <c r="A818" t="str">
        <f t="shared" si="372"/>
        <v>b</v>
      </c>
      <c r="B818" s="11"/>
      <c r="C818" s="12" t="s">
        <v>20</v>
      </c>
      <c r="D818" s="13">
        <f t="shared" si="381"/>
        <v>0</v>
      </c>
      <c r="E818" s="13">
        <v>0</v>
      </c>
      <c r="F818" s="13">
        <v>0</v>
      </c>
      <c r="G818" s="13">
        <v>0</v>
      </c>
      <c r="H818" s="13">
        <v>0</v>
      </c>
      <c r="I818" s="13">
        <f t="shared" si="373"/>
        <v>0</v>
      </c>
      <c r="J818" s="13">
        <f t="shared" si="374"/>
        <v>0</v>
      </c>
      <c r="K818" s="13" t="str">
        <f>'დამტკ. ნაერთი'!K818</f>
        <v>საყვარელიძე</v>
      </c>
    </row>
    <row r="819" spans="1:11" ht="32.25" customHeight="1" thickTop="1" thickBot="1" x14ac:dyDescent="0.3">
      <c r="A819" t="str">
        <f t="shared" si="372"/>
        <v>a</v>
      </c>
      <c r="B819" s="16" t="s">
        <v>140</v>
      </c>
      <c r="C819" s="4" t="s">
        <v>141</v>
      </c>
      <c r="D819" s="4">
        <f t="shared" si="381"/>
        <v>15000000</v>
      </c>
      <c r="E819" s="4">
        <f t="shared" ref="E819:H819" si="400">SUM(E831,E843)</f>
        <v>3812500</v>
      </c>
      <c r="F819" s="4">
        <f t="shared" si="400"/>
        <v>4012500</v>
      </c>
      <c r="G819" s="4">
        <f t="shared" si="400"/>
        <v>3712500</v>
      </c>
      <c r="H819" s="4">
        <f t="shared" si="400"/>
        <v>3462500</v>
      </c>
      <c r="I819" s="4">
        <f t="shared" ref="I819:I830" si="401">SUM(E819,F819)</f>
        <v>7825000</v>
      </c>
      <c r="J819" s="4">
        <f t="shared" ref="J819:J830" si="402">SUM(E819,F819,G819)</f>
        <v>11537500</v>
      </c>
      <c r="K819" s="4" t="str">
        <f>'დამტკ. ნაერთი'!K819</f>
        <v>ჯამი</v>
      </c>
    </row>
    <row r="820" spans="1:11" ht="15.75" thickTop="1" x14ac:dyDescent="0.25">
      <c r="A820" t="str">
        <f t="shared" si="372"/>
        <v>a</v>
      </c>
      <c r="B820" s="5"/>
      <c r="C820" s="6" t="s">
        <v>10</v>
      </c>
      <c r="D820" s="7">
        <f t="shared" si="381"/>
        <v>15000000</v>
      </c>
      <c r="E820" s="7">
        <f t="shared" ref="E820:H820" si="403">SUM(E832,E844)</f>
        <v>3812500</v>
      </c>
      <c r="F820" s="7">
        <f t="shared" si="403"/>
        <v>4012500</v>
      </c>
      <c r="G820" s="7">
        <f t="shared" si="403"/>
        <v>3712500</v>
      </c>
      <c r="H820" s="7">
        <f t="shared" si="403"/>
        <v>3462500</v>
      </c>
      <c r="I820" s="7">
        <f t="shared" si="401"/>
        <v>7825000</v>
      </c>
      <c r="J820" s="7">
        <f t="shared" si="402"/>
        <v>11537500</v>
      </c>
      <c r="K820" s="7" t="str">
        <f>'დამტკ. ნაერთი'!K820</f>
        <v>ჯამი</v>
      </c>
    </row>
    <row r="821" spans="1:11" x14ac:dyDescent="0.25">
      <c r="A821" t="str">
        <f t="shared" si="372"/>
        <v>b</v>
      </c>
      <c r="B821" s="8"/>
      <c r="C821" s="9" t="s">
        <v>11</v>
      </c>
      <c r="D821" s="10">
        <f t="shared" si="381"/>
        <v>0</v>
      </c>
      <c r="E821" s="10">
        <f t="shared" ref="E821:H821" si="404">SUM(E833,E845)</f>
        <v>0</v>
      </c>
      <c r="F821" s="10">
        <f t="shared" si="404"/>
        <v>0</v>
      </c>
      <c r="G821" s="10">
        <f t="shared" si="404"/>
        <v>0</v>
      </c>
      <c r="H821" s="10">
        <f t="shared" si="404"/>
        <v>0</v>
      </c>
      <c r="I821" s="10">
        <f t="shared" si="401"/>
        <v>0</v>
      </c>
      <c r="J821" s="10">
        <f t="shared" si="402"/>
        <v>0</v>
      </c>
      <c r="K821" s="10" t="str">
        <f>'დამტკ. ნაერთი'!K821</f>
        <v>ჯამი</v>
      </c>
    </row>
    <row r="822" spans="1:11" x14ac:dyDescent="0.25">
      <c r="A822" t="str">
        <f t="shared" si="372"/>
        <v>a</v>
      </c>
      <c r="B822" s="8"/>
      <c r="C822" s="9" t="s">
        <v>12</v>
      </c>
      <c r="D822" s="10">
        <f t="shared" si="381"/>
        <v>1150000</v>
      </c>
      <c r="E822" s="10">
        <f t="shared" ref="E822:H822" si="405">SUM(E834,E846)</f>
        <v>250000</v>
      </c>
      <c r="F822" s="10">
        <f t="shared" si="405"/>
        <v>350000</v>
      </c>
      <c r="G822" s="10">
        <f t="shared" si="405"/>
        <v>350000</v>
      </c>
      <c r="H822" s="10">
        <f t="shared" si="405"/>
        <v>200000</v>
      </c>
      <c r="I822" s="10">
        <f t="shared" si="401"/>
        <v>600000</v>
      </c>
      <c r="J822" s="10">
        <f t="shared" si="402"/>
        <v>950000</v>
      </c>
      <c r="K822" s="10" t="str">
        <f>'დამტკ. ნაერთი'!K822</f>
        <v>ჯამი</v>
      </c>
    </row>
    <row r="823" spans="1:11" x14ac:dyDescent="0.25">
      <c r="A823" t="str">
        <f t="shared" si="372"/>
        <v>b</v>
      </c>
      <c r="B823" s="8"/>
      <c r="C823" s="9" t="s">
        <v>13</v>
      </c>
      <c r="D823" s="10">
        <f t="shared" si="381"/>
        <v>0</v>
      </c>
      <c r="E823" s="10">
        <f t="shared" ref="E823:H823" si="406">SUM(E835,E847)</f>
        <v>0</v>
      </c>
      <c r="F823" s="10">
        <f t="shared" si="406"/>
        <v>0</v>
      </c>
      <c r="G823" s="10">
        <f t="shared" si="406"/>
        <v>0</v>
      </c>
      <c r="H823" s="10">
        <f t="shared" si="406"/>
        <v>0</v>
      </c>
      <c r="I823" s="10">
        <f t="shared" si="401"/>
        <v>0</v>
      </c>
      <c r="J823" s="10">
        <f t="shared" si="402"/>
        <v>0</v>
      </c>
      <c r="K823" s="10" t="str">
        <f>'დამტკ. ნაერთი'!K823</f>
        <v>ჯამი</v>
      </c>
    </row>
    <row r="824" spans="1:11" x14ac:dyDescent="0.25">
      <c r="A824" t="str">
        <f t="shared" si="372"/>
        <v>b</v>
      </c>
      <c r="B824" s="8"/>
      <c r="C824" s="9" t="s">
        <v>14</v>
      </c>
      <c r="D824" s="10">
        <f t="shared" si="381"/>
        <v>0</v>
      </c>
      <c r="E824" s="10">
        <f t="shared" ref="E824:H824" si="407">SUM(E836,E848)</f>
        <v>0</v>
      </c>
      <c r="F824" s="10">
        <f t="shared" si="407"/>
        <v>0</v>
      </c>
      <c r="G824" s="10">
        <f t="shared" si="407"/>
        <v>0</v>
      </c>
      <c r="H824" s="10">
        <f t="shared" si="407"/>
        <v>0</v>
      </c>
      <c r="I824" s="10">
        <f t="shared" si="401"/>
        <v>0</v>
      </c>
      <c r="J824" s="10">
        <f t="shared" si="402"/>
        <v>0</v>
      </c>
      <c r="K824" s="10" t="str">
        <f>'დამტკ. ნაერთი'!K824</f>
        <v>ჯამი</v>
      </c>
    </row>
    <row r="825" spans="1:11" x14ac:dyDescent="0.25">
      <c r="A825" t="str">
        <f t="shared" si="372"/>
        <v>b</v>
      </c>
      <c r="B825" s="8"/>
      <c r="C825" s="9" t="s">
        <v>15</v>
      </c>
      <c r="D825" s="10">
        <f t="shared" si="381"/>
        <v>0</v>
      </c>
      <c r="E825" s="10">
        <f t="shared" ref="E825:H825" si="408">SUM(E837,E849)</f>
        <v>0</v>
      </c>
      <c r="F825" s="10">
        <f t="shared" si="408"/>
        <v>0</v>
      </c>
      <c r="G825" s="10">
        <f t="shared" si="408"/>
        <v>0</v>
      </c>
      <c r="H825" s="10">
        <f t="shared" si="408"/>
        <v>0</v>
      </c>
      <c r="I825" s="10">
        <f t="shared" si="401"/>
        <v>0</v>
      </c>
      <c r="J825" s="10">
        <f t="shared" si="402"/>
        <v>0</v>
      </c>
      <c r="K825" s="10" t="str">
        <f>'დამტკ. ნაერთი'!K825</f>
        <v>ჯამი</v>
      </c>
    </row>
    <row r="826" spans="1:11" x14ac:dyDescent="0.25">
      <c r="A826" t="str">
        <f t="shared" si="372"/>
        <v>a</v>
      </c>
      <c r="B826" s="8"/>
      <c r="C826" s="9" t="s">
        <v>16</v>
      </c>
      <c r="D826" s="10">
        <f t="shared" si="381"/>
        <v>13850000</v>
      </c>
      <c r="E826" s="10">
        <f t="shared" ref="E826:H826" si="409">SUM(E838,E850)</f>
        <v>3562500</v>
      </c>
      <c r="F826" s="10">
        <f t="shared" si="409"/>
        <v>3662500</v>
      </c>
      <c r="G826" s="10">
        <f t="shared" si="409"/>
        <v>3362500</v>
      </c>
      <c r="H826" s="10">
        <f t="shared" si="409"/>
        <v>3262500</v>
      </c>
      <c r="I826" s="10">
        <f t="shared" si="401"/>
        <v>7225000</v>
      </c>
      <c r="J826" s="10">
        <f t="shared" si="402"/>
        <v>10587500</v>
      </c>
      <c r="K826" s="10" t="str">
        <f>'დამტკ. ნაერთი'!K826</f>
        <v>ჯამი</v>
      </c>
    </row>
    <row r="827" spans="1:11" x14ac:dyDescent="0.25">
      <c r="A827" t="str">
        <f t="shared" si="372"/>
        <v>b</v>
      </c>
      <c r="B827" s="8"/>
      <c r="C827" s="9" t="s">
        <v>17</v>
      </c>
      <c r="D827" s="10">
        <f t="shared" si="381"/>
        <v>0</v>
      </c>
      <c r="E827" s="10">
        <f t="shared" ref="E827:H827" si="410">SUM(E839,E851)</f>
        <v>0</v>
      </c>
      <c r="F827" s="10">
        <f t="shared" si="410"/>
        <v>0</v>
      </c>
      <c r="G827" s="10">
        <f t="shared" si="410"/>
        <v>0</v>
      </c>
      <c r="H827" s="10">
        <f t="shared" si="410"/>
        <v>0</v>
      </c>
      <c r="I827" s="10">
        <f t="shared" si="401"/>
        <v>0</v>
      </c>
      <c r="J827" s="10">
        <f t="shared" si="402"/>
        <v>0</v>
      </c>
      <c r="K827" s="10" t="str">
        <f>'დამტკ. ნაერთი'!K827</f>
        <v>ჯამი</v>
      </c>
    </row>
    <row r="828" spans="1:11" x14ac:dyDescent="0.25">
      <c r="A828" t="str">
        <f t="shared" si="372"/>
        <v>b</v>
      </c>
      <c r="B828" s="5"/>
      <c r="C828" s="6" t="s">
        <v>18</v>
      </c>
      <c r="D828" s="7">
        <f t="shared" si="381"/>
        <v>0</v>
      </c>
      <c r="E828" s="7">
        <f t="shared" ref="E828:H828" si="411">SUM(E840,E852)</f>
        <v>0</v>
      </c>
      <c r="F828" s="7">
        <f t="shared" si="411"/>
        <v>0</v>
      </c>
      <c r="G828" s="7">
        <f t="shared" si="411"/>
        <v>0</v>
      </c>
      <c r="H828" s="7">
        <f t="shared" si="411"/>
        <v>0</v>
      </c>
      <c r="I828" s="7">
        <f t="shared" si="401"/>
        <v>0</v>
      </c>
      <c r="J828" s="7">
        <f t="shared" si="402"/>
        <v>0</v>
      </c>
      <c r="K828" s="7" t="str">
        <f>'დამტკ. ნაერთი'!K828</f>
        <v>ჯამი</v>
      </c>
    </row>
    <row r="829" spans="1:11" x14ac:dyDescent="0.25">
      <c r="A829" t="str">
        <f t="shared" si="372"/>
        <v>b</v>
      </c>
      <c r="B829" s="5"/>
      <c r="C829" s="6" t="s">
        <v>19</v>
      </c>
      <c r="D829" s="7">
        <f t="shared" si="381"/>
        <v>0</v>
      </c>
      <c r="E829" s="7">
        <f t="shared" ref="E829:H829" si="412">SUM(E841,E853)</f>
        <v>0</v>
      </c>
      <c r="F829" s="7">
        <f t="shared" si="412"/>
        <v>0</v>
      </c>
      <c r="G829" s="7">
        <f t="shared" si="412"/>
        <v>0</v>
      </c>
      <c r="H829" s="7">
        <f t="shared" si="412"/>
        <v>0</v>
      </c>
      <c r="I829" s="7">
        <f t="shared" si="401"/>
        <v>0</v>
      </c>
      <c r="J829" s="7">
        <f t="shared" si="402"/>
        <v>0</v>
      </c>
      <c r="K829" s="7" t="str">
        <f>'დამტკ. ნაერთი'!K829</f>
        <v>ჯამი</v>
      </c>
    </row>
    <row r="830" spans="1:11" ht="15.75" thickBot="1" x14ac:dyDescent="0.3">
      <c r="A830" t="str">
        <f t="shared" si="372"/>
        <v>b</v>
      </c>
      <c r="B830" s="11"/>
      <c r="C830" s="12" t="s">
        <v>20</v>
      </c>
      <c r="D830" s="13">
        <f t="shared" si="381"/>
        <v>0</v>
      </c>
      <c r="E830" s="13">
        <f t="shared" ref="E830:H830" si="413">SUM(E842,E854)</f>
        <v>0</v>
      </c>
      <c r="F830" s="13">
        <f t="shared" si="413"/>
        <v>0</v>
      </c>
      <c r="G830" s="13">
        <f t="shared" si="413"/>
        <v>0</v>
      </c>
      <c r="H830" s="13">
        <f t="shared" si="413"/>
        <v>0</v>
      </c>
      <c r="I830" s="13">
        <f t="shared" si="401"/>
        <v>0</v>
      </c>
      <c r="J830" s="13">
        <f t="shared" si="402"/>
        <v>0</v>
      </c>
      <c r="K830" s="13" t="str">
        <f>'დამტკ. ნაერთი'!K830</f>
        <v>ჯამი</v>
      </c>
    </row>
    <row r="831" spans="1:11" ht="32.25" customHeight="1" thickTop="1" thickBot="1" x14ac:dyDescent="0.3">
      <c r="A831" t="str">
        <f t="shared" si="372"/>
        <v>a</v>
      </c>
      <c r="B831" s="16" t="s">
        <v>236</v>
      </c>
      <c r="C831" s="4" t="s">
        <v>141</v>
      </c>
      <c r="D831" s="4">
        <f t="shared" si="381"/>
        <v>14450000</v>
      </c>
      <c r="E831" s="4">
        <f>SUM(E832,E840,E841,E842)</f>
        <v>3712500</v>
      </c>
      <c r="F831" s="4">
        <f t="shared" ref="F831" si="414">SUM(F832,F840,F841,F842)</f>
        <v>3812500</v>
      </c>
      <c r="G831" s="4">
        <f t="shared" ref="G831" si="415">SUM(G832,G840,G841,G842)</f>
        <v>3512500</v>
      </c>
      <c r="H831" s="4">
        <f t="shared" ref="H831" si="416">SUM(H832,H840,H841,H842)</f>
        <v>3412500</v>
      </c>
      <c r="I831" s="4">
        <f t="shared" si="373"/>
        <v>7525000</v>
      </c>
      <c r="J831" s="4">
        <f t="shared" si="374"/>
        <v>11037500</v>
      </c>
      <c r="K831" s="4" t="str">
        <f>'დამტკ. ნაერთი'!K831</f>
        <v>სააგენტო</v>
      </c>
    </row>
    <row r="832" spans="1:11" ht="15.75" thickTop="1" x14ac:dyDescent="0.25">
      <c r="A832" t="str">
        <f t="shared" si="372"/>
        <v>a</v>
      </c>
      <c r="B832" s="5"/>
      <c r="C832" s="6" t="s">
        <v>10</v>
      </c>
      <c r="D832" s="7">
        <f t="shared" si="381"/>
        <v>14450000</v>
      </c>
      <c r="E832" s="7">
        <f>SUM(E833:E839)</f>
        <v>3712500</v>
      </c>
      <c r="F832" s="7">
        <f t="shared" ref="F832" si="417">SUM(F833:F839)</f>
        <v>3812500</v>
      </c>
      <c r="G832" s="7">
        <f t="shared" ref="G832" si="418">SUM(G833:G839)</f>
        <v>3512500</v>
      </c>
      <c r="H832" s="7">
        <f t="shared" ref="H832" si="419">SUM(H833:H839)</f>
        <v>3412500</v>
      </c>
      <c r="I832" s="7">
        <f t="shared" si="373"/>
        <v>7525000</v>
      </c>
      <c r="J832" s="7">
        <f t="shared" si="374"/>
        <v>11037500</v>
      </c>
      <c r="K832" s="7" t="str">
        <f>'დამტკ. ნაერთი'!K832</f>
        <v>სააგენტო</v>
      </c>
    </row>
    <row r="833" spans="1:11" x14ac:dyDescent="0.25">
      <c r="A833" t="str">
        <f t="shared" si="372"/>
        <v>b</v>
      </c>
      <c r="B833" s="8"/>
      <c r="C833" s="9" t="s">
        <v>11</v>
      </c>
      <c r="D833" s="10">
        <f t="shared" si="381"/>
        <v>0</v>
      </c>
      <c r="E833" s="10">
        <v>0</v>
      </c>
      <c r="F833" s="10">
        <v>0</v>
      </c>
      <c r="G833" s="10">
        <v>0</v>
      </c>
      <c r="H833" s="10">
        <v>0</v>
      </c>
      <c r="I833" s="10">
        <f t="shared" si="373"/>
        <v>0</v>
      </c>
      <c r="J833" s="10">
        <f t="shared" si="374"/>
        <v>0</v>
      </c>
      <c r="K833" s="10" t="str">
        <f>'დამტკ. ნაერთი'!K833</f>
        <v>სააგენტო</v>
      </c>
    </row>
    <row r="834" spans="1:11" x14ac:dyDescent="0.25">
      <c r="A834" t="str">
        <f t="shared" si="372"/>
        <v>a</v>
      </c>
      <c r="B834" s="8"/>
      <c r="C834" s="9" t="s">
        <v>12</v>
      </c>
      <c r="D834" s="10">
        <f t="shared" si="381"/>
        <v>600000</v>
      </c>
      <c r="E834" s="10">
        <v>150000</v>
      </c>
      <c r="F834" s="10">
        <v>150000</v>
      </c>
      <c r="G834" s="10">
        <v>150000</v>
      </c>
      <c r="H834" s="10">
        <v>150000</v>
      </c>
      <c r="I834" s="10">
        <f t="shared" si="373"/>
        <v>300000</v>
      </c>
      <c r="J834" s="10">
        <f t="shared" si="374"/>
        <v>450000</v>
      </c>
      <c r="K834" s="10" t="str">
        <f>'დამტკ. ნაერთი'!K834</f>
        <v>სააგენტო</v>
      </c>
    </row>
    <row r="835" spans="1:11" x14ac:dyDescent="0.25">
      <c r="A835" t="str">
        <f t="shared" si="372"/>
        <v>b</v>
      </c>
      <c r="B835" s="8"/>
      <c r="C835" s="9" t="s">
        <v>13</v>
      </c>
      <c r="D835" s="10">
        <f t="shared" si="381"/>
        <v>0</v>
      </c>
      <c r="E835" s="10">
        <v>0</v>
      </c>
      <c r="F835" s="10">
        <v>0</v>
      </c>
      <c r="G835" s="10">
        <v>0</v>
      </c>
      <c r="H835" s="10">
        <v>0</v>
      </c>
      <c r="I835" s="10">
        <f t="shared" si="373"/>
        <v>0</v>
      </c>
      <c r="J835" s="10">
        <f t="shared" si="374"/>
        <v>0</v>
      </c>
      <c r="K835" s="10" t="str">
        <f>'დამტკ. ნაერთი'!K835</f>
        <v>სააგენტო</v>
      </c>
    </row>
    <row r="836" spans="1:11" x14ac:dyDescent="0.25">
      <c r="A836" t="str">
        <f t="shared" si="372"/>
        <v>b</v>
      </c>
      <c r="B836" s="8"/>
      <c r="C836" s="9" t="s">
        <v>14</v>
      </c>
      <c r="D836" s="10">
        <f t="shared" si="381"/>
        <v>0</v>
      </c>
      <c r="E836" s="10">
        <v>0</v>
      </c>
      <c r="F836" s="10">
        <v>0</v>
      </c>
      <c r="G836" s="10">
        <v>0</v>
      </c>
      <c r="H836" s="10">
        <v>0</v>
      </c>
      <c r="I836" s="10">
        <f t="shared" si="373"/>
        <v>0</v>
      </c>
      <c r="J836" s="10">
        <f t="shared" si="374"/>
        <v>0</v>
      </c>
      <c r="K836" s="10" t="str">
        <f>'დამტკ. ნაერთი'!K836</f>
        <v>სააგენტო</v>
      </c>
    </row>
    <row r="837" spans="1:11" x14ac:dyDescent="0.25">
      <c r="A837" t="str">
        <f t="shared" si="372"/>
        <v>b</v>
      </c>
      <c r="B837" s="8"/>
      <c r="C837" s="9" t="s">
        <v>15</v>
      </c>
      <c r="D837" s="10">
        <f t="shared" si="381"/>
        <v>0</v>
      </c>
      <c r="E837" s="10">
        <v>0</v>
      </c>
      <c r="F837" s="10">
        <v>0</v>
      </c>
      <c r="G837" s="10">
        <v>0</v>
      </c>
      <c r="H837" s="10">
        <v>0</v>
      </c>
      <c r="I837" s="10">
        <f t="shared" si="373"/>
        <v>0</v>
      </c>
      <c r="J837" s="10">
        <f t="shared" si="374"/>
        <v>0</v>
      </c>
      <c r="K837" s="10" t="str">
        <f>'დამტკ. ნაერთი'!K837</f>
        <v>სააგენტო</v>
      </c>
    </row>
    <row r="838" spans="1:11" x14ac:dyDescent="0.25">
      <c r="A838" t="str">
        <f t="shared" si="372"/>
        <v>a</v>
      </c>
      <c r="B838" s="8"/>
      <c r="C838" s="9" t="s">
        <v>16</v>
      </c>
      <c r="D838" s="10">
        <f t="shared" si="381"/>
        <v>13850000</v>
      </c>
      <c r="E838" s="10">
        <v>3562500</v>
      </c>
      <c r="F838" s="10">
        <v>3662500</v>
      </c>
      <c r="G838" s="10">
        <v>3362500</v>
      </c>
      <c r="H838" s="10">
        <v>3262500</v>
      </c>
      <c r="I838" s="10">
        <f t="shared" si="373"/>
        <v>7225000</v>
      </c>
      <c r="J838" s="10">
        <f t="shared" si="374"/>
        <v>10587500</v>
      </c>
      <c r="K838" s="10" t="str">
        <f>'დამტკ. ნაერთი'!K838</f>
        <v>სააგენტო</v>
      </c>
    </row>
    <row r="839" spans="1:11" x14ac:dyDescent="0.25">
      <c r="A839" t="str">
        <f t="shared" si="372"/>
        <v>b</v>
      </c>
      <c r="B839" s="8"/>
      <c r="C839" s="9" t="s">
        <v>17</v>
      </c>
      <c r="D839" s="10">
        <f t="shared" si="381"/>
        <v>0</v>
      </c>
      <c r="E839" s="10">
        <v>0</v>
      </c>
      <c r="F839" s="10">
        <v>0</v>
      </c>
      <c r="G839" s="10">
        <v>0</v>
      </c>
      <c r="H839" s="10">
        <v>0</v>
      </c>
      <c r="I839" s="10">
        <f t="shared" si="373"/>
        <v>0</v>
      </c>
      <c r="J839" s="10">
        <f t="shared" si="374"/>
        <v>0</v>
      </c>
      <c r="K839" s="10" t="str">
        <f>'დამტკ. ნაერთი'!K839</f>
        <v>სააგენტო</v>
      </c>
    </row>
    <row r="840" spans="1:11" x14ac:dyDescent="0.25">
      <c r="A840" t="str">
        <f t="shared" si="372"/>
        <v>b</v>
      </c>
      <c r="B840" s="5"/>
      <c r="C840" s="6" t="s">
        <v>18</v>
      </c>
      <c r="D840" s="7">
        <f t="shared" si="381"/>
        <v>0</v>
      </c>
      <c r="E840" s="7">
        <v>0</v>
      </c>
      <c r="F840" s="7">
        <v>0</v>
      </c>
      <c r="G840" s="7">
        <v>0</v>
      </c>
      <c r="H840" s="7">
        <v>0</v>
      </c>
      <c r="I840" s="7">
        <f t="shared" si="373"/>
        <v>0</v>
      </c>
      <c r="J840" s="7">
        <f t="shared" si="374"/>
        <v>0</v>
      </c>
      <c r="K840" s="7" t="str">
        <f>'დამტკ. ნაერთი'!K840</f>
        <v>სააგენტო</v>
      </c>
    </row>
    <row r="841" spans="1:11" x14ac:dyDescent="0.25">
      <c r="A841" t="str">
        <f t="shared" si="372"/>
        <v>b</v>
      </c>
      <c r="B841" s="5"/>
      <c r="C841" s="6" t="s">
        <v>19</v>
      </c>
      <c r="D841" s="7">
        <f t="shared" si="381"/>
        <v>0</v>
      </c>
      <c r="E841" s="7">
        <v>0</v>
      </c>
      <c r="F841" s="7">
        <v>0</v>
      </c>
      <c r="G841" s="7">
        <v>0</v>
      </c>
      <c r="H841" s="7">
        <v>0</v>
      </c>
      <c r="I841" s="7">
        <f t="shared" si="373"/>
        <v>0</v>
      </c>
      <c r="J841" s="7">
        <f t="shared" si="374"/>
        <v>0</v>
      </c>
      <c r="K841" s="7" t="str">
        <f>'დამტკ. ნაერთი'!K841</f>
        <v>სააგენტო</v>
      </c>
    </row>
    <row r="842" spans="1:11" ht="15.75" thickBot="1" x14ac:dyDescent="0.3">
      <c r="A842" t="str">
        <f t="shared" si="372"/>
        <v>b</v>
      </c>
      <c r="B842" s="11"/>
      <c r="C842" s="12" t="s">
        <v>20</v>
      </c>
      <c r="D842" s="13">
        <f t="shared" si="381"/>
        <v>0</v>
      </c>
      <c r="E842" s="13">
        <v>0</v>
      </c>
      <c r="F842" s="13">
        <v>0</v>
      </c>
      <c r="G842" s="13">
        <v>0</v>
      </c>
      <c r="H842" s="13">
        <v>0</v>
      </c>
      <c r="I842" s="13">
        <f t="shared" si="373"/>
        <v>0</v>
      </c>
      <c r="J842" s="13">
        <f t="shared" si="374"/>
        <v>0</v>
      </c>
      <c r="K842" s="13" t="str">
        <f>'დამტკ. ნაერთი'!K842</f>
        <v>სააგენტო</v>
      </c>
    </row>
    <row r="843" spans="1:11" ht="61.5" thickTop="1" thickBot="1" x14ac:dyDescent="0.3">
      <c r="A843" t="str">
        <f t="shared" si="372"/>
        <v>a</v>
      </c>
      <c r="B843" s="16" t="s">
        <v>237</v>
      </c>
      <c r="C843" s="4" t="s">
        <v>238</v>
      </c>
      <c r="D843" s="4">
        <f t="shared" si="381"/>
        <v>550000</v>
      </c>
      <c r="E843" s="4">
        <f>SUM(E844,E852,E853,E854)</f>
        <v>100000</v>
      </c>
      <c r="F843" s="4">
        <f>SUM(F844,F852,F853,F854)</f>
        <v>200000</v>
      </c>
      <c r="G843" s="4">
        <f t="shared" ref="G843:H843" si="420">SUM(G844,G852,G853,G854)</f>
        <v>200000</v>
      </c>
      <c r="H843" s="4">
        <f t="shared" si="420"/>
        <v>50000</v>
      </c>
      <c r="I843" s="4">
        <f t="shared" ref="I843:I854" si="421">SUM(E843,F843)</f>
        <v>300000</v>
      </c>
      <c r="J843" s="4">
        <f t="shared" ref="J843:J854" si="422">SUM(E843,F843,G843)</f>
        <v>500000</v>
      </c>
      <c r="K843" s="4" t="str">
        <f>'დამტკ. ნაერთი'!K843</f>
        <v>საყვარელიძე</v>
      </c>
    </row>
    <row r="844" spans="1:11" ht="15.75" thickTop="1" x14ac:dyDescent="0.25">
      <c r="A844" t="str">
        <f t="shared" si="372"/>
        <v>a</v>
      </c>
      <c r="B844" s="5"/>
      <c r="C844" s="6" t="s">
        <v>10</v>
      </c>
      <c r="D844" s="7">
        <f t="shared" si="381"/>
        <v>550000</v>
      </c>
      <c r="E844" s="7">
        <f>SUM(E845:E851)</f>
        <v>100000</v>
      </c>
      <c r="F844" s="7">
        <f t="shared" ref="F844:H844" si="423">SUM(F845:F851)</f>
        <v>200000</v>
      </c>
      <c r="G844" s="7">
        <f t="shared" si="423"/>
        <v>200000</v>
      </c>
      <c r="H844" s="7">
        <f t="shared" si="423"/>
        <v>50000</v>
      </c>
      <c r="I844" s="7">
        <f t="shared" si="421"/>
        <v>300000</v>
      </c>
      <c r="J844" s="7">
        <f t="shared" si="422"/>
        <v>500000</v>
      </c>
      <c r="K844" s="7" t="str">
        <f>'დამტკ. ნაერთი'!K844</f>
        <v>საყვარელიძე</v>
      </c>
    </row>
    <row r="845" spans="1:11" x14ac:dyDescent="0.25">
      <c r="A845" t="str">
        <f t="shared" si="372"/>
        <v>b</v>
      </c>
      <c r="B845" s="8"/>
      <c r="C845" s="9" t="s">
        <v>11</v>
      </c>
      <c r="D845" s="10">
        <f t="shared" si="381"/>
        <v>0</v>
      </c>
      <c r="E845" s="10">
        <v>0</v>
      </c>
      <c r="F845" s="10">
        <v>0</v>
      </c>
      <c r="G845" s="10">
        <v>0</v>
      </c>
      <c r="H845" s="10">
        <v>0</v>
      </c>
      <c r="I845" s="10">
        <f t="shared" si="421"/>
        <v>0</v>
      </c>
      <c r="J845" s="10">
        <f t="shared" si="422"/>
        <v>0</v>
      </c>
      <c r="K845" s="10" t="str">
        <f>'დამტკ. ნაერთი'!K845</f>
        <v>საყვარელიძე</v>
      </c>
    </row>
    <row r="846" spans="1:11" x14ac:dyDescent="0.25">
      <c r="A846" t="str">
        <f t="shared" si="372"/>
        <v>a</v>
      </c>
      <c r="B846" s="8"/>
      <c r="C846" s="9" t="s">
        <v>12</v>
      </c>
      <c r="D846" s="10">
        <f t="shared" si="381"/>
        <v>550000</v>
      </c>
      <c r="E846" s="10">
        <v>100000</v>
      </c>
      <c r="F846" s="10">
        <v>200000</v>
      </c>
      <c r="G846" s="10">
        <v>200000</v>
      </c>
      <c r="H846" s="10">
        <v>50000</v>
      </c>
      <c r="I846" s="10">
        <f t="shared" si="421"/>
        <v>300000</v>
      </c>
      <c r="J846" s="10">
        <f t="shared" si="422"/>
        <v>500000</v>
      </c>
      <c r="K846" s="10" t="str">
        <f>'დამტკ. ნაერთი'!K846</f>
        <v>საყვარელიძე</v>
      </c>
    </row>
    <row r="847" spans="1:11" x14ac:dyDescent="0.25">
      <c r="A847" t="str">
        <f t="shared" si="372"/>
        <v>b</v>
      </c>
      <c r="B847" s="8"/>
      <c r="C847" s="9" t="s">
        <v>13</v>
      </c>
      <c r="D847" s="10">
        <f t="shared" si="381"/>
        <v>0</v>
      </c>
      <c r="E847" s="10">
        <v>0</v>
      </c>
      <c r="F847" s="10">
        <v>0</v>
      </c>
      <c r="G847" s="10">
        <v>0</v>
      </c>
      <c r="H847" s="10">
        <v>0</v>
      </c>
      <c r="I847" s="10">
        <f t="shared" si="421"/>
        <v>0</v>
      </c>
      <c r="J847" s="10">
        <f t="shared" si="422"/>
        <v>0</v>
      </c>
      <c r="K847" s="10" t="str">
        <f>'დამტკ. ნაერთი'!K847</f>
        <v>საყვარელიძე</v>
      </c>
    </row>
    <row r="848" spans="1:11" x14ac:dyDescent="0.25">
      <c r="A848" t="str">
        <f t="shared" si="372"/>
        <v>b</v>
      </c>
      <c r="B848" s="8"/>
      <c r="C848" s="9" t="s">
        <v>14</v>
      </c>
      <c r="D848" s="10">
        <f t="shared" si="381"/>
        <v>0</v>
      </c>
      <c r="E848" s="10">
        <v>0</v>
      </c>
      <c r="F848" s="10">
        <v>0</v>
      </c>
      <c r="G848" s="10">
        <v>0</v>
      </c>
      <c r="H848" s="10">
        <v>0</v>
      </c>
      <c r="I848" s="10">
        <f t="shared" si="421"/>
        <v>0</v>
      </c>
      <c r="J848" s="10">
        <f t="shared" si="422"/>
        <v>0</v>
      </c>
      <c r="K848" s="10" t="str">
        <f>'დამტკ. ნაერთი'!K848</f>
        <v>საყვარელიძე</v>
      </c>
    </row>
    <row r="849" spans="1:11" x14ac:dyDescent="0.25">
      <c r="A849" t="str">
        <f t="shared" si="372"/>
        <v>b</v>
      </c>
      <c r="B849" s="8"/>
      <c r="C849" s="9" t="s">
        <v>15</v>
      </c>
      <c r="D849" s="10">
        <f t="shared" si="381"/>
        <v>0</v>
      </c>
      <c r="E849" s="10">
        <v>0</v>
      </c>
      <c r="F849" s="10">
        <v>0</v>
      </c>
      <c r="G849" s="10">
        <v>0</v>
      </c>
      <c r="H849" s="10">
        <v>0</v>
      </c>
      <c r="I849" s="10">
        <f t="shared" si="421"/>
        <v>0</v>
      </c>
      <c r="J849" s="10">
        <f t="shared" si="422"/>
        <v>0</v>
      </c>
      <c r="K849" s="10" t="str">
        <f>'დამტკ. ნაერთი'!K849</f>
        <v>საყვარელიძე</v>
      </c>
    </row>
    <row r="850" spans="1:11" x14ac:dyDescent="0.25">
      <c r="A850" t="str">
        <f t="shared" si="372"/>
        <v>b</v>
      </c>
      <c r="B850" s="8"/>
      <c r="C850" s="9" t="s">
        <v>16</v>
      </c>
      <c r="D850" s="10">
        <f t="shared" si="381"/>
        <v>0</v>
      </c>
      <c r="E850" s="10">
        <v>0</v>
      </c>
      <c r="F850" s="10">
        <v>0</v>
      </c>
      <c r="G850" s="10">
        <v>0</v>
      </c>
      <c r="H850" s="10">
        <v>0</v>
      </c>
      <c r="I850" s="10">
        <f t="shared" si="421"/>
        <v>0</v>
      </c>
      <c r="J850" s="10">
        <f t="shared" si="422"/>
        <v>0</v>
      </c>
      <c r="K850" s="10" t="str">
        <f>'დამტკ. ნაერთი'!K850</f>
        <v>საყვარელიძე</v>
      </c>
    </row>
    <row r="851" spans="1:11" x14ac:dyDescent="0.25">
      <c r="A851" t="str">
        <f t="shared" si="372"/>
        <v>b</v>
      </c>
      <c r="B851" s="8"/>
      <c r="C851" s="9" t="s">
        <v>17</v>
      </c>
      <c r="D851" s="10">
        <f t="shared" si="381"/>
        <v>0</v>
      </c>
      <c r="E851" s="10">
        <v>0</v>
      </c>
      <c r="F851" s="10">
        <v>0</v>
      </c>
      <c r="G851" s="10">
        <v>0</v>
      </c>
      <c r="H851" s="10">
        <v>0</v>
      </c>
      <c r="I851" s="10">
        <f t="shared" si="421"/>
        <v>0</v>
      </c>
      <c r="J851" s="10">
        <f t="shared" si="422"/>
        <v>0</v>
      </c>
      <c r="K851" s="10" t="str">
        <f>'დამტკ. ნაერთი'!K851</f>
        <v>საყვარელიძე</v>
      </c>
    </row>
    <row r="852" spans="1:11" x14ac:dyDescent="0.25">
      <c r="A852" t="str">
        <f t="shared" si="372"/>
        <v>b</v>
      </c>
      <c r="B852" s="5"/>
      <c r="C852" s="6" t="s">
        <v>18</v>
      </c>
      <c r="D852" s="7">
        <f t="shared" si="381"/>
        <v>0</v>
      </c>
      <c r="E852" s="7">
        <v>0</v>
      </c>
      <c r="F852" s="7">
        <v>0</v>
      </c>
      <c r="G852" s="7">
        <v>0</v>
      </c>
      <c r="H852" s="7">
        <v>0</v>
      </c>
      <c r="I852" s="7">
        <f t="shared" si="421"/>
        <v>0</v>
      </c>
      <c r="J852" s="7">
        <f t="shared" si="422"/>
        <v>0</v>
      </c>
      <c r="K852" s="7" t="str">
        <f>'დამტკ. ნაერთი'!K852</f>
        <v>საყვარელიძე</v>
      </c>
    </row>
    <row r="853" spans="1:11" x14ac:dyDescent="0.25">
      <c r="A853" t="str">
        <f t="shared" si="372"/>
        <v>b</v>
      </c>
      <c r="B853" s="5"/>
      <c r="C853" s="6" t="s">
        <v>19</v>
      </c>
      <c r="D853" s="7">
        <f t="shared" si="381"/>
        <v>0</v>
      </c>
      <c r="E853" s="7">
        <v>0</v>
      </c>
      <c r="F853" s="7">
        <v>0</v>
      </c>
      <c r="G853" s="7">
        <v>0</v>
      </c>
      <c r="H853" s="7">
        <v>0</v>
      </c>
      <c r="I853" s="7">
        <f t="shared" si="421"/>
        <v>0</v>
      </c>
      <c r="J853" s="7">
        <f t="shared" si="422"/>
        <v>0</v>
      </c>
      <c r="K853" s="7" t="str">
        <f>'დამტკ. ნაერთი'!K853</f>
        <v>საყვარელიძე</v>
      </c>
    </row>
    <row r="854" spans="1:11" ht="15.75" thickBot="1" x14ac:dyDescent="0.3">
      <c r="A854" t="str">
        <f t="shared" si="372"/>
        <v>b</v>
      </c>
      <c r="B854" s="11"/>
      <c r="C854" s="12" t="s">
        <v>20</v>
      </c>
      <c r="D854" s="13">
        <f t="shared" si="381"/>
        <v>0</v>
      </c>
      <c r="E854" s="13">
        <v>0</v>
      </c>
      <c r="F854" s="13">
        <v>0</v>
      </c>
      <c r="G854" s="13">
        <v>0</v>
      </c>
      <c r="H854" s="13">
        <v>0</v>
      </c>
      <c r="I854" s="13">
        <f t="shared" si="421"/>
        <v>0</v>
      </c>
      <c r="J854" s="13">
        <f t="shared" si="422"/>
        <v>0</v>
      </c>
      <c r="K854" s="13" t="str">
        <f>'დამტკ. ნაერთი'!K854</f>
        <v>საყვარელიძე</v>
      </c>
    </row>
    <row r="855" spans="1:11" ht="46.5" thickTop="1" thickBot="1" x14ac:dyDescent="0.3">
      <c r="A855" t="str">
        <f t="shared" si="372"/>
        <v>a</v>
      </c>
      <c r="B855" s="16" t="s">
        <v>142</v>
      </c>
      <c r="C855" s="14" t="s">
        <v>143</v>
      </c>
      <c r="D855" s="4">
        <f t="shared" si="381"/>
        <v>149352000</v>
      </c>
      <c r="E855" s="4">
        <f>SUM(E867,E879,E891,E903,E927,E939,E951,E987,E999,E1011,E1023)</f>
        <v>39766800</v>
      </c>
      <c r="F855" s="4">
        <f t="shared" ref="F855:H855" si="424">SUM(F867,F879,F891,F903,F927,F939,F951,F987,F999,F1011,F1023)</f>
        <v>38916200</v>
      </c>
      <c r="G855" s="4">
        <f t="shared" si="424"/>
        <v>37339400</v>
      </c>
      <c r="H855" s="4">
        <f t="shared" si="424"/>
        <v>33329600</v>
      </c>
      <c r="I855" s="4">
        <f t="shared" si="373"/>
        <v>78683000</v>
      </c>
      <c r="J855" s="4">
        <f t="shared" si="374"/>
        <v>116022400</v>
      </c>
      <c r="K855" s="4" t="str">
        <f>'დამტკ. ნაერთი'!K855</f>
        <v>ჯამი</v>
      </c>
    </row>
    <row r="856" spans="1:11" ht="15.75" thickTop="1" x14ac:dyDescent="0.25">
      <c r="A856" t="str">
        <f t="shared" ref="A856:A919" si="425">IF(OR(D856&lt;&gt;0,E856&lt;&gt;0,F856&lt;&gt;0,G856&lt;&gt;0,H856&lt;&gt;0,),"a","b")</f>
        <v>a</v>
      </c>
      <c r="B856" s="5"/>
      <c r="C856" s="6" t="s">
        <v>10</v>
      </c>
      <c r="D856" s="7">
        <f t="shared" si="381"/>
        <v>149322000</v>
      </c>
      <c r="E856" s="7">
        <f t="shared" ref="E856:H866" si="426">SUM(E868,E880,E892,E904,E928,E940,E952,E988,E1000,E1012,E1024)</f>
        <v>39751800</v>
      </c>
      <c r="F856" s="7">
        <f t="shared" si="426"/>
        <v>38911200</v>
      </c>
      <c r="G856" s="7">
        <f t="shared" si="426"/>
        <v>37334400</v>
      </c>
      <c r="H856" s="7">
        <f t="shared" si="426"/>
        <v>33324600</v>
      </c>
      <c r="I856" s="7">
        <f t="shared" ref="I856:I919" si="427">SUM(E856,F856)</f>
        <v>78663000</v>
      </c>
      <c r="J856" s="7">
        <f t="shared" ref="J856:J919" si="428">SUM(E856,F856,G856)</f>
        <v>115997400</v>
      </c>
      <c r="K856" s="7" t="str">
        <f>'დამტკ. ნაერთი'!K856</f>
        <v>ჯამი</v>
      </c>
    </row>
    <row r="857" spans="1:11" x14ac:dyDescent="0.25">
      <c r="A857" t="str">
        <f t="shared" si="425"/>
        <v>b</v>
      </c>
      <c r="B857" s="8"/>
      <c r="C857" s="9" t="s">
        <v>11</v>
      </c>
      <c r="D857" s="10">
        <f t="shared" si="381"/>
        <v>0</v>
      </c>
      <c r="E857" s="10">
        <f t="shared" si="426"/>
        <v>0</v>
      </c>
      <c r="F857" s="10">
        <f t="shared" si="426"/>
        <v>0</v>
      </c>
      <c r="G857" s="10">
        <f t="shared" si="426"/>
        <v>0</v>
      </c>
      <c r="H857" s="10">
        <f t="shared" si="426"/>
        <v>0</v>
      </c>
      <c r="I857" s="10">
        <f t="shared" si="427"/>
        <v>0</v>
      </c>
      <c r="J857" s="10">
        <f t="shared" si="428"/>
        <v>0</v>
      </c>
      <c r="K857" s="10" t="str">
        <f>'დამტკ. ნაერთი'!K857</f>
        <v>ჯამი</v>
      </c>
    </row>
    <row r="858" spans="1:11" x14ac:dyDescent="0.25">
      <c r="A858" t="str">
        <f t="shared" si="425"/>
        <v>a</v>
      </c>
      <c r="B858" s="8"/>
      <c r="C858" s="9" t="s">
        <v>12</v>
      </c>
      <c r="D858" s="10">
        <f t="shared" si="381"/>
        <v>26297000</v>
      </c>
      <c r="E858" s="10">
        <f t="shared" si="426"/>
        <v>6226300</v>
      </c>
      <c r="F858" s="10">
        <f t="shared" si="426"/>
        <v>6391500</v>
      </c>
      <c r="G858" s="10">
        <f t="shared" si="426"/>
        <v>6506700</v>
      </c>
      <c r="H858" s="10">
        <f t="shared" si="426"/>
        <v>7172500</v>
      </c>
      <c r="I858" s="10">
        <f t="shared" si="427"/>
        <v>12617800</v>
      </c>
      <c r="J858" s="10">
        <f t="shared" si="428"/>
        <v>19124500</v>
      </c>
      <c r="K858" s="10" t="str">
        <f>'დამტკ. ნაერთი'!K858</f>
        <v>ჯამი</v>
      </c>
    </row>
    <row r="859" spans="1:11" x14ac:dyDescent="0.25">
      <c r="A859" t="str">
        <f t="shared" si="425"/>
        <v>b</v>
      </c>
      <c r="B859" s="8"/>
      <c r="C859" s="9" t="s">
        <v>13</v>
      </c>
      <c r="D859" s="10">
        <f t="shared" si="381"/>
        <v>0</v>
      </c>
      <c r="E859" s="10">
        <f t="shared" si="426"/>
        <v>0</v>
      </c>
      <c r="F859" s="10">
        <f t="shared" si="426"/>
        <v>0</v>
      </c>
      <c r="G859" s="10">
        <f t="shared" si="426"/>
        <v>0</v>
      </c>
      <c r="H859" s="10">
        <f t="shared" si="426"/>
        <v>0</v>
      </c>
      <c r="I859" s="10">
        <f t="shared" si="427"/>
        <v>0</v>
      </c>
      <c r="J859" s="10">
        <f t="shared" si="428"/>
        <v>0</v>
      </c>
      <c r="K859" s="10" t="str">
        <f>'დამტკ. ნაერთი'!K859</f>
        <v>ჯამი</v>
      </c>
    </row>
    <row r="860" spans="1:11" x14ac:dyDescent="0.25">
      <c r="A860" t="str">
        <f t="shared" si="425"/>
        <v>b</v>
      </c>
      <c r="B860" s="8"/>
      <c r="C860" s="9" t="s">
        <v>14</v>
      </c>
      <c r="D860" s="10">
        <f t="shared" si="381"/>
        <v>0</v>
      </c>
      <c r="E860" s="10">
        <f t="shared" si="426"/>
        <v>0</v>
      </c>
      <c r="F860" s="10">
        <f t="shared" si="426"/>
        <v>0</v>
      </c>
      <c r="G860" s="10">
        <f t="shared" si="426"/>
        <v>0</v>
      </c>
      <c r="H860" s="10">
        <f t="shared" si="426"/>
        <v>0</v>
      </c>
      <c r="I860" s="10">
        <f t="shared" si="427"/>
        <v>0</v>
      </c>
      <c r="J860" s="10">
        <f t="shared" si="428"/>
        <v>0</v>
      </c>
      <c r="K860" s="10" t="str">
        <f>'დამტკ. ნაერთი'!K860</f>
        <v>ჯამი</v>
      </c>
    </row>
    <row r="861" spans="1:11" x14ac:dyDescent="0.25">
      <c r="A861" t="str">
        <f t="shared" si="425"/>
        <v>b</v>
      </c>
      <c r="B861" s="8"/>
      <c r="C861" s="9" t="s">
        <v>15</v>
      </c>
      <c r="D861" s="10">
        <f t="shared" si="381"/>
        <v>0</v>
      </c>
      <c r="E861" s="10">
        <f t="shared" si="426"/>
        <v>0</v>
      </c>
      <c r="F861" s="10">
        <f t="shared" si="426"/>
        <v>0</v>
      </c>
      <c r="G861" s="10">
        <f t="shared" si="426"/>
        <v>0</v>
      </c>
      <c r="H861" s="10">
        <f t="shared" si="426"/>
        <v>0</v>
      </c>
      <c r="I861" s="10">
        <f t="shared" si="427"/>
        <v>0</v>
      </c>
      <c r="J861" s="10">
        <f t="shared" si="428"/>
        <v>0</v>
      </c>
      <c r="K861" s="10" t="str">
        <f>'დამტკ. ნაერთი'!K861</f>
        <v>ჯამი</v>
      </c>
    </row>
    <row r="862" spans="1:11" x14ac:dyDescent="0.25">
      <c r="A862" t="str">
        <f t="shared" si="425"/>
        <v>a</v>
      </c>
      <c r="B862" s="8"/>
      <c r="C862" s="9" t="s">
        <v>16</v>
      </c>
      <c r="D862" s="10">
        <f t="shared" si="381"/>
        <v>122365000</v>
      </c>
      <c r="E862" s="10">
        <f t="shared" si="426"/>
        <v>33398500</v>
      </c>
      <c r="F862" s="10">
        <f t="shared" si="426"/>
        <v>32353700</v>
      </c>
      <c r="G862" s="10">
        <f t="shared" si="426"/>
        <v>30677700</v>
      </c>
      <c r="H862" s="10">
        <f t="shared" si="426"/>
        <v>25935100</v>
      </c>
      <c r="I862" s="10">
        <f t="shared" si="427"/>
        <v>65752200</v>
      </c>
      <c r="J862" s="10">
        <f t="shared" si="428"/>
        <v>96429900</v>
      </c>
      <c r="K862" s="10" t="str">
        <f>'დამტკ. ნაერთი'!K862</f>
        <v>ჯამი</v>
      </c>
    </row>
    <row r="863" spans="1:11" x14ac:dyDescent="0.25">
      <c r="A863" t="str">
        <f t="shared" si="425"/>
        <v>a</v>
      </c>
      <c r="B863" s="8"/>
      <c r="C863" s="9" t="s">
        <v>17</v>
      </c>
      <c r="D863" s="10">
        <f t="shared" si="381"/>
        <v>660000</v>
      </c>
      <c r="E863" s="10">
        <f t="shared" si="426"/>
        <v>127000</v>
      </c>
      <c r="F863" s="10">
        <f t="shared" si="426"/>
        <v>166000</v>
      </c>
      <c r="G863" s="10">
        <f t="shared" si="426"/>
        <v>150000</v>
      </c>
      <c r="H863" s="10">
        <f t="shared" si="426"/>
        <v>217000</v>
      </c>
      <c r="I863" s="10">
        <f t="shared" si="427"/>
        <v>293000</v>
      </c>
      <c r="J863" s="10">
        <f t="shared" si="428"/>
        <v>443000</v>
      </c>
      <c r="K863" s="10" t="str">
        <f>'დამტკ. ნაერთი'!K863</f>
        <v>ჯამი</v>
      </c>
    </row>
    <row r="864" spans="1:11" x14ac:dyDescent="0.25">
      <c r="A864" t="str">
        <f t="shared" si="425"/>
        <v>a</v>
      </c>
      <c r="B864" s="5"/>
      <c r="C864" s="6" t="s">
        <v>18</v>
      </c>
      <c r="D864" s="7">
        <f t="shared" si="381"/>
        <v>30000</v>
      </c>
      <c r="E864" s="7">
        <f t="shared" si="426"/>
        <v>15000</v>
      </c>
      <c r="F864" s="7">
        <f t="shared" si="426"/>
        <v>5000</v>
      </c>
      <c r="G864" s="7">
        <f t="shared" si="426"/>
        <v>5000</v>
      </c>
      <c r="H864" s="7">
        <f t="shared" si="426"/>
        <v>5000</v>
      </c>
      <c r="I864" s="7">
        <f t="shared" si="427"/>
        <v>20000</v>
      </c>
      <c r="J864" s="7">
        <f t="shared" si="428"/>
        <v>25000</v>
      </c>
      <c r="K864" s="7" t="str">
        <f>'დამტკ. ნაერთი'!K864</f>
        <v>ჯამი</v>
      </c>
    </row>
    <row r="865" spans="1:11" x14ac:dyDescent="0.25">
      <c r="A865" t="str">
        <f t="shared" si="425"/>
        <v>b</v>
      </c>
      <c r="B865" s="5"/>
      <c r="C865" s="6" t="s">
        <v>19</v>
      </c>
      <c r="D865" s="7">
        <f t="shared" si="381"/>
        <v>0</v>
      </c>
      <c r="E865" s="7">
        <f t="shared" si="426"/>
        <v>0</v>
      </c>
      <c r="F865" s="7">
        <f t="shared" si="426"/>
        <v>0</v>
      </c>
      <c r="G865" s="7">
        <f t="shared" si="426"/>
        <v>0</v>
      </c>
      <c r="H865" s="7">
        <f t="shared" si="426"/>
        <v>0</v>
      </c>
      <c r="I865" s="7">
        <f t="shared" si="427"/>
        <v>0</v>
      </c>
      <c r="J865" s="7">
        <f t="shared" si="428"/>
        <v>0</v>
      </c>
      <c r="K865" s="7" t="str">
        <f>'დამტკ. ნაერთი'!K865</f>
        <v>ჯამი</v>
      </c>
    </row>
    <row r="866" spans="1:11" ht="15.75" thickBot="1" x14ac:dyDescent="0.3">
      <c r="A866" t="str">
        <f t="shared" si="425"/>
        <v>b</v>
      </c>
      <c r="B866" s="11"/>
      <c r="C866" s="12" t="s">
        <v>20</v>
      </c>
      <c r="D866" s="13">
        <f t="shared" si="381"/>
        <v>0</v>
      </c>
      <c r="E866" s="13">
        <f t="shared" si="426"/>
        <v>0</v>
      </c>
      <c r="F866" s="13">
        <f t="shared" si="426"/>
        <v>0</v>
      </c>
      <c r="G866" s="13">
        <f t="shared" si="426"/>
        <v>0</v>
      </c>
      <c r="H866" s="13">
        <f t="shared" si="426"/>
        <v>0</v>
      </c>
      <c r="I866" s="13">
        <f t="shared" si="427"/>
        <v>0</v>
      </c>
      <c r="J866" s="13">
        <f t="shared" si="428"/>
        <v>0</v>
      </c>
      <c r="K866" s="13" t="str">
        <f>'დამტკ. ნაერთი'!K866</f>
        <v>ჯამი</v>
      </c>
    </row>
    <row r="867" spans="1:11" ht="32.25" customHeight="1" thickTop="1" thickBot="1" x14ac:dyDescent="0.3">
      <c r="A867" t="str">
        <f t="shared" si="425"/>
        <v>a</v>
      </c>
      <c r="B867" s="16" t="s">
        <v>144</v>
      </c>
      <c r="C867" s="4" t="s">
        <v>145</v>
      </c>
      <c r="D867" s="4">
        <f t="shared" si="381"/>
        <v>16000000</v>
      </c>
      <c r="E867" s="4">
        <f>SUM(E868,E876,E877,E878)</f>
        <v>3960000</v>
      </c>
      <c r="F867" s="4">
        <f t="shared" ref="F867" si="429">SUM(F868,F876,F877,F878)</f>
        <v>3989000</v>
      </c>
      <c r="G867" s="4">
        <f t="shared" ref="G867" si="430">SUM(G868,G876,G877,G878)</f>
        <v>4030000</v>
      </c>
      <c r="H867" s="4">
        <f t="shared" ref="H867" si="431">SUM(H868,H876,H877,H878)</f>
        <v>4021000</v>
      </c>
      <c r="I867" s="4">
        <f t="shared" si="427"/>
        <v>7949000</v>
      </c>
      <c r="J867" s="4">
        <f t="shared" si="428"/>
        <v>11979000</v>
      </c>
      <c r="K867" s="4" t="str">
        <f>'დამტკ. ნაერთი'!K867</f>
        <v>სააგენტო</v>
      </c>
    </row>
    <row r="868" spans="1:11" ht="15.75" thickTop="1" x14ac:dyDescent="0.25">
      <c r="A868" t="str">
        <f t="shared" si="425"/>
        <v>a</v>
      </c>
      <c r="B868" s="5"/>
      <c r="C868" s="6" t="s">
        <v>10</v>
      </c>
      <c r="D868" s="7">
        <f t="shared" ref="D868:D931" si="432">SUM(E868,F868,G868,H868)</f>
        <v>16000000</v>
      </c>
      <c r="E868" s="7">
        <f>SUM(E869:E875)</f>
        <v>3960000</v>
      </c>
      <c r="F868" s="7">
        <f t="shared" ref="F868" si="433">SUM(F869:F875)</f>
        <v>3989000</v>
      </c>
      <c r="G868" s="7">
        <f t="shared" ref="G868" si="434">SUM(G869:G875)</f>
        <v>4030000</v>
      </c>
      <c r="H868" s="7">
        <f t="shared" ref="H868" si="435">SUM(H869:H875)</f>
        <v>4021000</v>
      </c>
      <c r="I868" s="7">
        <f t="shared" si="427"/>
        <v>7949000</v>
      </c>
      <c r="J868" s="7">
        <f t="shared" si="428"/>
        <v>11979000</v>
      </c>
      <c r="K868" s="7" t="str">
        <f>'დამტკ. ნაერთი'!K868</f>
        <v>სააგენტო</v>
      </c>
    </row>
    <row r="869" spans="1:11" x14ac:dyDescent="0.25">
      <c r="A869" t="str">
        <f t="shared" si="425"/>
        <v>b</v>
      </c>
      <c r="B869" s="8"/>
      <c r="C869" s="9" t="s">
        <v>11</v>
      </c>
      <c r="D869" s="10">
        <f t="shared" si="432"/>
        <v>0</v>
      </c>
      <c r="E869" s="10">
        <v>0</v>
      </c>
      <c r="F869" s="10">
        <v>0</v>
      </c>
      <c r="G869" s="10">
        <v>0</v>
      </c>
      <c r="H869" s="10">
        <v>0</v>
      </c>
      <c r="I869" s="10">
        <f t="shared" si="427"/>
        <v>0</v>
      </c>
      <c r="J869" s="10">
        <f t="shared" si="428"/>
        <v>0</v>
      </c>
      <c r="K869" s="10" t="str">
        <f>'დამტკ. ნაერთი'!K869</f>
        <v>სააგენტო</v>
      </c>
    </row>
    <row r="870" spans="1:11" x14ac:dyDescent="0.25">
      <c r="A870" t="str">
        <f t="shared" si="425"/>
        <v>b</v>
      </c>
      <c r="B870" s="8"/>
      <c r="C870" s="9" t="s">
        <v>12</v>
      </c>
      <c r="D870" s="10">
        <f t="shared" si="432"/>
        <v>0</v>
      </c>
      <c r="E870" s="10">
        <v>0</v>
      </c>
      <c r="F870" s="10">
        <v>0</v>
      </c>
      <c r="G870" s="10">
        <v>0</v>
      </c>
      <c r="H870" s="10">
        <v>0</v>
      </c>
      <c r="I870" s="10">
        <f t="shared" si="427"/>
        <v>0</v>
      </c>
      <c r="J870" s="10">
        <f t="shared" si="428"/>
        <v>0</v>
      </c>
      <c r="K870" s="10" t="str">
        <f>'დამტკ. ნაერთი'!K870</f>
        <v>სააგენტო</v>
      </c>
    </row>
    <row r="871" spans="1:11" x14ac:dyDescent="0.25">
      <c r="A871" t="str">
        <f t="shared" si="425"/>
        <v>b</v>
      </c>
      <c r="B871" s="8"/>
      <c r="C871" s="9" t="s">
        <v>13</v>
      </c>
      <c r="D871" s="10">
        <f t="shared" si="432"/>
        <v>0</v>
      </c>
      <c r="E871" s="10">
        <v>0</v>
      </c>
      <c r="F871" s="10">
        <v>0</v>
      </c>
      <c r="G871" s="10">
        <v>0</v>
      </c>
      <c r="H871" s="10">
        <v>0</v>
      </c>
      <c r="I871" s="10">
        <f t="shared" si="427"/>
        <v>0</v>
      </c>
      <c r="J871" s="10">
        <f t="shared" si="428"/>
        <v>0</v>
      </c>
      <c r="K871" s="10" t="str">
        <f>'დამტკ. ნაერთი'!K871</f>
        <v>სააგენტო</v>
      </c>
    </row>
    <row r="872" spans="1:11" x14ac:dyDescent="0.25">
      <c r="A872" t="str">
        <f t="shared" si="425"/>
        <v>b</v>
      </c>
      <c r="B872" s="8"/>
      <c r="C872" s="9" t="s">
        <v>14</v>
      </c>
      <c r="D872" s="10">
        <f t="shared" si="432"/>
        <v>0</v>
      </c>
      <c r="E872" s="10">
        <v>0</v>
      </c>
      <c r="F872" s="10">
        <v>0</v>
      </c>
      <c r="G872" s="10">
        <v>0</v>
      </c>
      <c r="H872" s="10">
        <v>0</v>
      </c>
      <c r="I872" s="10">
        <f t="shared" si="427"/>
        <v>0</v>
      </c>
      <c r="J872" s="10">
        <f t="shared" si="428"/>
        <v>0</v>
      </c>
      <c r="K872" s="10" t="str">
        <f>'დამტკ. ნაერთი'!K872</f>
        <v>სააგენტო</v>
      </c>
    </row>
    <row r="873" spans="1:11" x14ac:dyDescent="0.25">
      <c r="A873" t="str">
        <f t="shared" si="425"/>
        <v>b</v>
      </c>
      <c r="B873" s="8"/>
      <c r="C873" s="9" t="s">
        <v>15</v>
      </c>
      <c r="D873" s="10">
        <f t="shared" si="432"/>
        <v>0</v>
      </c>
      <c r="E873" s="10">
        <v>0</v>
      </c>
      <c r="F873" s="10">
        <v>0</v>
      </c>
      <c r="G873" s="10">
        <v>0</v>
      </c>
      <c r="H873" s="10">
        <v>0</v>
      </c>
      <c r="I873" s="10">
        <f t="shared" si="427"/>
        <v>0</v>
      </c>
      <c r="J873" s="10">
        <f t="shared" si="428"/>
        <v>0</v>
      </c>
      <c r="K873" s="10" t="str">
        <f>'დამტკ. ნაერთი'!K873</f>
        <v>სააგენტო</v>
      </c>
    </row>
    <row r="874" spans="1:11" x14ac:dyDescent="0.25">
      <c r="A874" t="str">
        <f t="shared" si="425"/>
        <v>a</v>
      </c>
      <c r="B874" s="8"/>
      <c r="C874" s="9" t="s">
        <v>16</v>
      </c>
      <c r="D874" s="10">
        <f t="shared" si="432"/>
        <v>16000000</v>
      </c>
      <c r="E874" s="10">
        <v>3960000</v>
      </c>
      <c r="F874" s="10">
        <v>3989000</v>
      </c>
      <c r="G874" s="10">
        <v>4030000</v>
      </c>
      <c r="H874" s="10">
        <v>4021000</v>
      </c>
      <c r="I874" s="10">
        <f t="shared" si="427"/>
        <v>7949000</v>
      </c>
      <c r="J874" s="10">
        <f t="shared" si="428"/>
        <v>11979000</v>
      </c>
      <c r="K874" s="10" t="str">
        <f>'დამტკ. ნაერთი'!K874</f>
        <v>სააგენტო</v>
      </c>
    </row>
    <row r="875" spans="1:11" x14ac:dyDescent="0.25">
      <c r="A875" t="str">
        <f t="shared" si="425"/>
        <v>b</v>
      </c>
      <c r="B875" s="8"/>
      <c r="C875" s="9" t="s">
        <v>17</v>
      </c>
      <c r="D875" s="10">
        <f t="shared" si="432"/>
        <v>0</v>
      </c>
      <c r="E875" s="10">
        <v>0</v>
      </c>
      <c r="F875" s="10">
        <v>0</v>
      </c>
      <c r="G875" s="10">
        <v>0</v>
      </c>
      <c r="H875" s="10">
        <v>0</v>
      </c>
      <c r="I875" s="10">
        <f t="shared" si="427"/>
        <v>0</v>
      </c>
      <c r="J875" s="10">
        <f t="shared" si="428"/>
        <v>0</v>
      </c>
      <c r="K875" s="10" t="str">
        <f>'დამტკ. ნაერთი'!K875</f>
        <v>სააგენტო</v>
      </c>
    </row>
    <row r="876" spans="1:11" x14ac:dyDescent="0.25">
      <c r="A876" t="str">
        <f t="shared" si="425"/>
        <v>b</v>
      </c>
      <c r="B876" s="5"/>
      <c r="C876" s="6" t="s">
        <v>18</v>
      </c>
      <c r="D876" s="7">
        <f t="shared" si="432"/>
        <v>0</v>
      </c>
      <c r="E876" s="7">
        <v>0</v>
      </c>
      <c r="F876" s="7">
        <v>0</v>
      </c>
      <c r="G876" s="7">
        <v>0</v>
      </c>
      <c r="H876" s="7">
        <v>0</v>
      </c>
      <c r="I876" s="7">
        <f t="shared" si="427"/>
        <v>0</v>
      </c>
      <c r="J876" s="7">
        <f t="shared" si="428"/>
        <v>0</v>
      </c>
      <c r="K876" s="7" t="str">
        <f>'დამტკ. ნაერთი'!K876</f>
        <v>სააგენტო</v>
      </c>
    </row>
    <row r="877" spans="1:11" x14ac:dyDescent="0.25">
      <c r="A877" t="str">
        <f t="shared" si="425"/>
        <v>b</v>
      </c>
      <c r="B877" s="5"/>
      <c r="C877" s="6" t="s">
        <v>19</v>
      </c>
      <c r="D877" s="7">
        <f t="shared" si="432"/>
        <v>0</v>
      </c>
      <c r="E877" s="7">
        <v>0</v>
      </c>
      <c r="F877" s="7">
        <v>0</v>
      </c>
      <c r="G877" s="7">
        <v>0</v>
      </c>
      <c r="H877" s="7">
        <v>0</v>
      </c>
      <c r="I877" s="7">
        <f t="shared" si="427"/>
        <v>0</v>
      </c>
      <c r="J877" s="7">
        <f t="shared" si="428"/>
        <v>0</v>
      </c>
      <c r="K877" s="7" t="str">
        <f>'დამტკ. ნაერთი'!K877</f>
        <v>სააგენტო</v>
      </c>
    </row>
    <row r="878" spans="1:11" ht="15.75" thickBot="1" x14ac:dyDescent="0.3">
      <c r="A878" t="str">
        <f t="shared" si="425"/>
        <v>b</v>
      </c>
      <c r="B878" s="11"/>
      <c r="C878" s="12" t="s">
        <v>20</v>
      </c>
      <c r="D878" s="13">
        <f t="shared" si="432"/>
        <v>0</v>
      </c>
      <c r="E878" s="13">
        <v>0</v>
      </c>
      <c r="F878" s="13">
        <v>0</v>
      </c>
      <c r="G878" s="13">
        <v>0</v>
      </c>
      <c r="H878" s="13">
        <v>0</v>
      </c>
      <c r="I878" s="13">
        <f t="shared" si="427"/>
        <v>0</v>
      </c>
      <c r="J878" s="13">
        <f t="shared" si="428"/>
        <v>0</v>
      </c>
      <c r="K878" s="13" t="str">
        <f>'დამტკ. ნაერთი'!K878</f>
        <v>სააგენტო</v>
      </c>
    </row>
    <row r="879" spans="1:11" ht="32.25" customHeight="1" thickTop="1" thickBot="1" x14ac:dyDescent="0.3">
      <c r="A879" t="str">
        <f t="shared" si="425"/>
        <v>a</v>
      </c>
      <c r="B879" s="16" t="s">
        <v>146</v>
      </c>
      <c r="C879" s="4" t="s">
        <v>147</v>
      </c>
      <c r="D879" s="4">
        <f t="shared" si="432"/>
        <v>9230000</v>
      </c>
      <c r="E879" s="4">
        <f>SUM(E880,E888,E889,E890)</f>
        <v>3297000</v>
      </c>
      <c r="F879" s="4">
        <f t="shared" ref="F879" si="436">SUM(F880,F888,F889,F890)</f>
        <v>3266000</v>
      </c>
      <c r="G879" s="4">
        <f t="shared" ref="G879" si="437">SUM(G880,G888,G889,G890)</f>
        <v>2124000</v>
      </c>
      <c r="H879" s="4">
        <f t="shared" ref="H879" si="438">SUM(H880,H888,H889,H890)</f>
        <v>543000</v>
      </c>
      <c r="I879" s="4">
        <f t="shared" si="427"/>
        <v>6563000</v>
      </c>
      <c r="J879" s="4">
        <f t="shared" si="428"/>
        <v>8687000</v>
      </c>
      <c r="K879" s="4" t="str">
        <f>'დამტკ. ნაერთი'!K879</f>
        <v>სააგენტო</v>
      </c>
    </row>
    <row r="880" spans="1:11" ht="15.75" thickTop="1" x14ac:dyDescent="0.25">
      <c r="A880" t="str">
        <f t="shared" si="425"/>
        <v>a</v>
      </c>
      <c r="B880" s="5"/>
      <c r="C880" s="6" t="s">
        <v>10</v>
      </c>
      <c r="D880" s="7">
        <f t="shared" si="432"/>
        <v>9230000</v>
      </c>
      <c r="E880" s="7">
        <f>SUM(E881:E887)</f>
        <v>3297000</v>
      </c>
      <c r="F880" s="7">
        <f t="shared" ref="F880" si="439">SUM(F881:F887)</f>
        <v>3266000</v>
      </c>
      <c r="G880" s="7">
        <f t="shared" ref="G880" si="440">SUM(G881:G887)</f>
        <v>2124000</v>
      </c>
      <c r="H880" s="7">
        <f t="shared" ref="H880" si="441">SUM(H881:H887)</f>
        <v>543000</v>
      </c>
      <c r="I880" s="7">
        <f t="shared" si="427"/>
        <v>6563000</v>
      </c>
      <c r="J880" s="7">
        <f t="shared" si="428"/>
        <v>8687000</v>
      </c>
      <c r="K880" s="7" t="str">
        <f>'დამტკ. ნაერთი'!K880</f>
        <v>სააგენტო</v>
      </c>
    </row>
    <row r="881" spans="1:11" x14ac:dyDescent="0.25">
      <c r="A881" t="str">
        <f t="shared" si="425"/>
        <v>b</v>
      </c>
      <c r="B881" s="8"/>
      <c r="C881" s="9" t="s">
        <v>11</v>
      </c>
      <c r="D881" s="10">
        <f t="shared" si="432"/>
        <v>0</v>
      </c>
      <c r="E881" s="10">
        <v>0</v>
      </c>
      <c r="F881" s="10">
        <v>0</v>
      </c>
      <c r="G881" s="10">
        <v>0</v>
      </c>
      <c r="H881" s="10">
        <v>0</v>
      </c>
      <c r="I881" s="10">
        <f t="shared" si="427"/>
        <v>0</v>
      </c>
      <c r="J881" s="10">
        <f t="shared" si="428"/>
        <v>0</v>
      </c>
      <c r="K881" s="10" t="str">
        <f>'დამტკ. ნაერთი'!K881</f>
        <v>სააგენტო</v>
      </c>
    </row>
    <row r="882" spans="1:11" x14ac:dyDescent="0.25">
      <c r="A882" t="str">
        <f t="shared" si="425"/>
        <v>a</v>
      </c>
      <c r="B882" s="8"/>
      <c r="C882" s="9" t="s">
        <v>12</v>
      </c>
      <c r="D882" s="10">
        <f t="shared" si="432"/>
        <v>204000</v>
      </c>
      <c r="E882" s="10">
        <v>51000</v>
      </c>
      <c r="F882" s="10">
        <v>51000</v>
      </c>
      <c r="G882" s="10">
        <v>51000</v>
      </c>
      <c r="H882" s="10">
        <v>51000</v>
      </c>
      <c r="I882" s="10">
        <f t="shared" si="427"/>
        <v>102000</v>
      </c>
      <c r="J882" s="10">
        <f t="shared" si="428"/>
        <v>153000</v>
      </c>
      <c r="K882" s="10" t="str">
        <f>'დამტკ. ნაერთი'!K882</f>
        <v>სააგენტო</v>
      </c>
    </row>
    <row r="883" spans="1:11" x14ac:dyDescent="0.25">
      <c r="A883" t="str">
        <f t="shared" si="425"/>
        <v>b</v>
      </c>
      <c r="B883" s="8"/>
      <c r="C883" s="9" t="s">
        <v>13</v>
      </c>
      <c r="D883" s="10">
        <f t="shared" si="432"/>
        <v>0</v>
      </c>
      <c r="E883" s="10">
        <v>0</v>
      </c>
      <c r="F883" s="10">
        <v>0</v>
      </c>
      <c r="G883" s="10">
        <v>0</v>
      </c>
      <c r="H883" s="10">
        <v>0</v>
      </c>
      <c r="I883" s="10">
        <f t="shared" si="427"/>
        <v>0</v>
      </c>
      <c r="J883" s="10">
        <f t="shared" si="428"/>
        <v>0</v>
      </c>
      <c r="K883" s="10" t="str">
        <f>'დამტკ. ნაერთი'!K883</f>
        <v>სააგენტო</v>
      </c>
    </row>
    <row r="884" spans="1:11" x14ac:dyDescent="0.25">
      <c r="A884" t="str">
        <f t="shared" si="425"/>
        <v>b</v>
      </c>
      <c r="B884" s="8"/>
      <c r="C884" s="9" t="s">
        <v>14</v>
      </c>
      <c r="D884" s="10">
        <f t="shared" si="432"/>
        <v>0</v>
      </c>
      <c r="E884" s="10">
        <v>0</v>
      </c>
      <c r="F884" s="10">
        <v>0</v>
      </c>
      <c r="G884" s="10">
        <v>0</v>
      </c>
      <c r="H884" s="10">
        <v>0</v>
      </c>
      <c r="I884" s="10">
        <f t="shared" si="427"/>
        <v>0</v>
      </c>
      <c r="J884" s="10">
        <f t="shared" si="428"/>
        <v>0</v>
      </c>
      <c r="K884" s="10" t="str">
        <f>'დამტკ. ნაერთი'!K884</f>
        <v>სააგენტო</v>
      </c>
    </row>
    <row r="885" spans="1:11" x14ac:dyDescent="0.25">
      <c r="A885" t="str">
        <f t="shared" si="425"/>
        <v>b</v>
      </c>
      <c r="B885" s="8"/>
      <c r="C885" s="9" t="s">
        <v>15</v>
      </c>
      <c r="D885" s="10">
        <f t="shared" si="432"/>
        <v>0</v>
      </c>
      <c r="E885" s="10">
        <v>0</v>
      </c>
      <c r="F885" s="10">
        <v>0</v>
      </c>
      <c r="G885" s="10">
        <v>0</v>
      </c>
      <c r="H885" s="10">
        <v>0</v>
      </c>
      <c r="I885" s="10">
        <f t="shared" si="427"/>
        <v>0</v>
      </c>
      <c r="J885" s="10">
        <f t="shared" si="428"/>
        <v>0</v>
      </c>
      <c r="K885" s="10" t="str">
        <f>'დამტკ. ნაერთი'!K885</f>
        <v>სააგენტო</v>
      </c>
    </row>
    <row r="886" spans="1:11" x14ac:dyDescent="0.25">
      <c r="A886" t="str">
        <f t="shared" si="425"/>
        <v>a</v>
      </c>
      <c r="B886" s="8"/>
      <c r="C886" s="9" t="s">
        <v>16</v>
      </c>
      <c r="D886" s="10">
        <f t="shared" si="432"/>
        <v>9026000</v>
      </c>
      <c r="E886" s="10">
        <v>3246000</v>
      </c>
      <c r="F886" s="10">
        <v>3215000</v>
      </c>
      <c r="G886" s="10">
        <v>2073000</v>
      </c>
      <c r="H886" s="10">
        <v>492000</v>
      </c>
      <c r="I886" s="10">
        <f t="shared" si="427"/>
        <v>6461000</v>
      </c>
      <c r="J886" s="10">
        <f t="shared" si="428"/>
        <v>8534000</v>
      </c>
      <c r="K886" s="10" t="str">
        <f>'დამტკ. ნაერთი'!K886</f>
        <v>სააგენტო</v>
      </c>
    </row>
    <row r="887" spans="1:11" x14ac:dyDescent="0.25">
      <c r="A887" t="str">
        <f t="shared" si="425"/>
        <v>b</v>
      </c>
      <c r="B887" s="8"/>
      <c r="C887" s="9" t="s">
        <v>17</v>
      </c>
      <c r="D887" s="10">
        <f t="shared" si="432"/>
        <v>0</v>
      </c>
      <c r="E887" s="10">
        <v>0</v>
      </c>
      <c r="F887" s="10">
        <v>0</v>
      </c>
      <c r="G887" s="10">
        <v>0</v>
      </c>
      <c r="H887" s="10">
        <v>0</v>
      </c>
      <c r="I887" s="10">
        <f t="shared" si="427"/>
        <v>0</v>
      </c>
      <c r="J887" s="10">
        <f t="shared" si="428"/>
        <v>0</v>
      </c>
      <c r="K887" s="10" t="str">
        <f>'დამტკ. ნაერთი'!K887</f>
        <v>სააგენტო</v>
      </c>
    </row>
    <row r="888" spans="1:11" x14ac:dyDescent="0.25">
      <c r="A888" t="str">
        <f t="shared" si="425"/>
        <v>b</v>
      </c>
      <c r="B888" s="5"/>
      <c r="C888" s="6" t="s">
        <v>18</v>
      </c>
      <c r="D888" s="7">
        <f t="shared" si="432"/>
        <v>0</v>
      </c>
      <c r="E888" s="7">
        <v>0</v>
      </c>
      <c r="F888" s="7">
        <v>0</v>
      </c>
      <c r="G888" s="7">
        <v>0</v>
      </c>
      <c r="H888" s="7">
        <v>0</v>
      </c>
      <c r="I888" s="7">
        <f t="shared" si="427"/>
        <v>0</v>
      </c>
      <c r="J888" s="7">
        <f t="shared" si="428"/>
        <v>0</v>
      </c>
      <c r="K888" s="7" t="str">
        <f>'დამტკ. ნაერთი'!K888</f>
        <v>სააგენტო</v>
      </c>
    </row>
    <row r="889" spans="1:11" x14ac:dyDescent="0.25">
      <c r="A889" t="str">
        <f t="shared" si="425"/>
        <v>b</v>
      </c>
      <c r="B889" s="5"/>
      <c r="C889" s="6" t="s">
        <v>19</v>
      </c>
      <c r="D889" s="7">
        <f t="shared" si="432"/>
        <v>0</v>
      </c>
      <c r="E889" s="7">
        <v>0</v>
      </c>
      <c r="F889" s="7">
        <v>0</v>
      </c>
      <c r="G889" s="7">
        <v>0</v>
      </c>
      <c r="H889" s="7">
        <v>0</v>
      </c>
      <c r="I889" s="7">
        <f t="shared" si="427"/>
        <v>0</v>
      </c>
      <c r="J889" s="7">
        <f t="shared" si="428"/>
        <v>0</v>
      </c>
      <c r="K889" s="7" t="str">
        <f>'დამტკ. ნაერთი'!K889</f>
        <v>სააგენტო</v>
      </c>
    </row>
    <row r="890" spans="1:11" ht="15.75" thickBot="1" x14ac:dyDescent="0.3">
      <c r="A890" t="str">
        <f t="shared" si="425"/>
        <v>b</v>
      </c>
      <c r="B890" s="11"/>
      <c r="C890" s="12" t="s">
        <v>20</v>
      </c>
      <c r="D890" s="13">
        <f t="shared" si="432"/>
        <v>0</v>
      </c>
      <c r="E890" s="13">
        <v>0</v>
      </c>
      <c r="F890" s="13">
        <v>0</v>
      </c>
      <c r="G890" s="13">
        <v>0</v>
      </c>
      <c r="H890" s="13">
        <v>0</v>
      </c>
      <c r="I890" s="13">
        <f t="shared" si="427"/>
        <v>0</v>
      </c>
      <c r="J890" s="13">
        <f t="shared" si="428"/>
        <v>0</v>
      </c>
      <c r="K890" s="13" t="str">
        <f>'დამტკ. ნაერთი'!K890</f>
        <v>სააგენტო</v>
      </c>
    </row>
    <row r="891" spans="1:11" ht="32.25" customHeight="1" thickTop="1" thickBot="1" x14ac:dyDescent="0.3">
      <c r="A891" t="str">
        <f t="shared" si="425"/>
        <v>a</v>
      </c>
      <c r="B891" s="16" t="s">
        <v>148</v>
      </c>
      <c r="C891" s="4" t="s">
        <v>149</v>
      </c>
      <c r="D891" s="4">
        <f t="shared" si="432"/>
        <v>1700000</v>
      </c>
      <c r="E891" s="4">
        <f>SUM(E892,E900,E901,E902)</f>
        <v>425000</v>
      </c>
      <c r="F891" s="4">
        <f t="shared" ref="F891" si="442">SUM(F892,F900,F901,F902)</f>
        <v>425000</v>
      </c>
      <c r="G891" s="4">
        <f t="shared" ref="G891" si="443">SUM(G892,G900,G901,G902)</f>
        <v>425000</v>
      </c>
      <c r="H891" s="4">
        <f t="shared" ref="H891" si="444">SUM(H892,H900,H901,H902)</f>
        <v>425000</v>
      </c>
      <c r="I891" s="4">
        <f t="shared" si="427"/>
        <v>850000</v>
      </c>
      <c r="J891" s="4">
        <f t="shared" si="428"/>
        <v>1275000</v>
      </c>
      <c r="K891" s="4" t="str">
        <f>'დამტკ. ნაერთი'!K891</f>
        <v>სააგენტო</v>
      </c>
    </row>
    <row r="892" spans="1:11" ht="15.75" thickTop="1" x14ac:dyDescent="0.25">
      <c r="A892" t="str">
        <f t="shared" si="425"/>
        <v>a</v>
      </c>
      <c r="B892" s="5"/>
      <c r="C892" s="6" t="s">
        <v>10</v>
      </c>
      <c r="D892" s="7">
        <f t="shared" si="432"/>
        <v>1700000</v>
      </c>
      <c r="E892" s="7">
        <f>SUM(E893:E899)</f>
        <v>425000</v>
      </c>
      <c r="F892" s="7">
        <f t="shared" ref="F892" si="445">SUM(F893:F899)</f>
        <v>425000</v>
      </c>
      <c r="G892" s="7">
        <f t="shared" ref="G892" si="446">SUM(G893:G899)</f>
        <v>425000</v>
      </c>
      <c r="H892" s="7">
        <f t="shared" ref="H892" si="447">SUM(H893:H899)</f>
        <v>425000</v>
      </c>
      <c r="I892" s="7">
        <f t="shared" si="427"/>
        <v>850000</v>
      </c>
      <c r="J892" s="7">
        <f t="shared" si="428"/>
        <v>1275000</v>
      </c>
      <c r="K892" s="7" t="str">
        <f>'დამტკ. ნაერთი'!K892</f>
        <v>სააგენტო</v>
      </c>
    </row>
    <row r="893" spans="1:11" x14ac:dyDescent="0.25">
      <c r="A893" t="str">
        <f t="shared" si="425"/>
        <v>b</v>
      </c>
      <c r="B893" s="8"/>
      <c r="C893" s="9" t="s">
        <v>11</v>
      </c>
      <c r="D893" s="10">
        <f t="shared" si="432"/>
        <v>0</v>
      </c>
      <c r="E893" s="10">
        <v>0</v>
      </c>
      <c r="F893" s="10">
        <v>0</v>
      </c>
      <c r="G893" s="10">
        <v>0</v>
      </c>
      <c r="H893" s="10">
        <v>0</v>
      </c>
      <c r="I893" s="10">
        <f t="shared" si="427"/>
        <v>0</v>
      </c>
      <c r="J893" s="10">
        <f t="shared" si="428"/>
        <v>0</v>
      </c>
      <c r="K893" s="10" t="str">
        <f>'დამტკ. ნაერთი'!K893</f>
        <v>სააგენტო</v>
      </c>
    </row>
    <row r="894" spans="1:11" x14ac:dyDescent="0.25">
      <c r="A894" t="str">
        <f t="shared" si="425"/>
        <v>b</v>
      </c>
      <c r="B894" s="8"/>
      <c r="C894" s="9" t="s">
        <v>12</v>
      </c>
      <c r="D894" s="10">
        <f t="shared" si="432"/>
        <v>0</v>
      </c>
      <c r="E894" s="10">
        <v>0</v>
      </c>
      <c r="F894" s="10">
        <v>0</v>
      </c>
      <c r="G894" s="10">
        <v>0</v>
      </c>
      <c r="H894" s="10">
        <v>0</v>
      </c>
      <c r="I894" s="10">
        <f t="shared" si="427"/>
        <v>0</v>
      </c>
      <c r="J894" s="10">
        <f t="shared" si="428"/>
        <v>0</v>
      </c>
      <c r="K894" s="10" t="str">
        <f>'დამტკ. ნაერთი'!K894</f>
        <v>სააგენტო</v>
      </c>
    </row>
    <row r="895" spans="1:11" x14ac:dyDescent="0.25">
      <c r="A895" t="str">
        <f t="shared" si="425"/>
        <v>b</v>
      </c>
      <c r="B895" s="8"/>
      <c r="C895" s="9" t="s">
        <v>13</v>
      </c>
      <c r="D895" s="10">
        <f t="shared" si="432"/>
        <v>0</v>
      </c>
      <c r="E895" s="10">
        <v>0</v>
      </c>
      <c r="F895" s="10">
        <v>0</v>
      </c>
      <c r="G895" s="10">
        <v>0</v>
      </c>
      <c r="H895" s="10">
        <v>0</v>
      </c>
      <c r="I895" s="10">
        <f t="shared" si="427"/>
        <v>0</v>
      </c>
      <c r="J895" s="10">
        <f t="shared" si="428"/>
        <v>0</v>
      </c>
      <c r="K895" s="10" t="str">
        <f>'დამტკ. ნაერთი'!K895</f>
        <v>სააგენტო</v>
      </c>
    </row>
    <row r="896" spans="1:11" x14ac:dyDescent="0.25">
      <c r="A896" t="str">
        <f t="shared" si="425"/>
        <v>b</v>
      </c>
      <c r="B896" s="8"/>
      <c r="C896" s="9" t="s">
        <v>14</v>
      </c>
      <c r="D896" s="10">
        <f t="shared" si="432"/>
        <v>0</v>
      </c>
      <c r="E896" s="10">
        <v>0</v>
      </c>
      <c r="F896" s="10">
        <v>0</v>
      </c>
      <c r="G896" s="10">
        <v>0</v>
      </c>
      <c r="H896" s="10">
        <v>0</v>
      </c>
      <c r="I896" s="10">
        <f t="shared" si="427"/>
        <v>0</v>
      </c>
      <c r="J896" s="10">
        <f t="shared" si="428"/>
        <v>0</v>
      </c>
      <c r="K896" s="10" t="str">
        <f>'დამტკ. ნაერთი'!K896</f>
        <v>სააგენტო</v>
      </c>
    </row>
    <row r="897" spans="1:11" x14ac:dyDescent="0.25">
      <c r="A897" t="str">
        <f t="shared" si="425"/>
        <v>b</v>
      </c>
      <c r="B897" s="8"/>
      <c r="C897" s="9" t="s">
        <v>15</v>
      </c>
      <c r="D897" s="10">
        <f t="shared" si="432"/>
        <v>0</v>
      </c>
      <c r="E897" s="10">
        <v>0</v>
      </c>
      <c r="F897" s="10">
        <v>0</v>
      </c>
      <c r="G897" s="10">
        <v>0</v>
      </c>
      <c r="H897" s="10">
        <v>0</v>
      </c>
      <c r="I897" s="10">
        <f t="shared" si="427"/>
        <v>0</v>
      </c>
      <c r="J897" s="10">
        <f t="shared" si="428"/>
        <v>0</v>
      </c>
      <c r="K897" s="10" t="str">
        <f>'დამტკ. ნაერთი'!K897</f>
        <v>სააგენტო</v>
      </c>
    </row>
    <row r="898" spans="1:11" x14ac:dyDescent="0.25">
      <c r="A898" t="str">
        <f t="shared" si="425"/>
        <v>a</v>
      </c>
      <c r="B898" s="8"/>
      <c r="C898" s="9" t="s">
        <v>16</v>
      </c>
      <c r="D898" s="10">
        <f t="shared" si="432"/>
        <v>1700000</v>
      </c>
      <c r="E898" s="10">
        <v>425000</v>
      </c>
      <c r="F898" s="10">
        <v>425000</v>
      </c>
      <c r="G898" s="10">
        <v>425000</v>
      </c>
      <c r="H898" s="10">
        <v>425000</v>
      </c>
      <c r="I898" s="10">
        <f t="shared" si="427"/>
        <v>850000</v>
      </c>
      <c r="J898" s="10">
        <f t="shared" si="428"/>
        <v>1275000</v>
      </c>
      <c r="K898" s="10" t="str">
        <f>'დამტკ. ნაერთი'!K898</f>
        <v>სააგენტო</v>
      </c>
    </row>
    <row r="899" spans="1:11" x14ac:dyDescent="0.25">
      <c r="A899" t="str">
        <f t="shared" si="425"/>
        <v>b</v>
      </c>
      <c r="B899" s="8"/>
      <c r="C899" s="9" t="s">
        <v>17</v>
      </c>
      <c r="D899" s="10">
        <f t="shared" si="432"/>
        <v>0</v>
      </c>
      <c r="E899" s="10">
        <v>0</v>
      </c>
      <c r="F899" s="10">
        <v>0</v>
      </c>
      <c r="G899" s="10">
        <v>0</v>
      </c>
      <c r="H899" s="10">
        <v>0</v>
      </c>
      <c r="I899" s="10">
        <f t="shared" si="427"/>
        <v>0</v>
      </c>
      <c r="J899" s="10">
        <f t="shared" si="428"/>
        <v>0</v>
      </c>
      <c r="K899" s="10" t="str">
        <f>'დამტკ. ნაერთი'!K899</f>
        <v>სააგენტო</v>
      </c>
    </row>
    <row r="900" spans="1:11" x14ac:dyDescent="0.25">
      <c r="A900" t="str">
        <f t="shared" si="425"/>
        <v>b</v>
      </c>
      <c r="B900" s="5"/>
      <c r="C900" s="6" t="s">
        <v>18</v>
      </c>
      <c r="D900" s="7">
        <f t="shared" si="432"/>
        <v>0</v>
      </c>
      <c r="E900" s="7">
        <v>0</v>
      </c>
      <c r="F900" s="7">
        <v>0</v>
      </c>
      <c r="G900" s="7">
        <v>0</v>
      </c>
      <c r="H900" s="7">
        <v>0</v>
      </c>
      <c r="I900" s="7">
        <f t="shared" si="427"/>
        <v>0</v>
      </c>
      <c r="J900" s="7">
        <f t="shared" si="428"/>
        <v>0</v>
      </c>
      <c r="K900" s="7" t="str">
        <f>'დამტკ. ნაერთი'!K900</f>
        <v>სააგენტო</v>
      </c>
    </row>
    <row r="901" spans="1:11" x14ac:dyDescent="0.25">
      <c r="A901" t="str">
        <f t="shared" si="425"/>
        <v>b</v>
      </c>
      <c r="B901" s="5"/>
      <c r="C901" s="6" t="s">
        <v>19</v>
      </c>
      <c r="D901" s="7">
        <f t="shared" si="432"/>
        <v>0</v>
      </c>
      <c r="E901" s="7">
        <v>0</v>
      </c>
      <c r="F901" s="7">
        <v>0</v>
      </c>
      <c r="G901" s="7">
        <v>0</v>
      </c>
      <c r="H901" s="7">
        <v>0</v>
      </c>
      <c r="I901" s="7">
        <f t="shared" si="427"/>
        <v>0</v>
      </c>
      <c r="J901" s="7">
        <f t="shared" si="428"/>
        <v>0</v>
      </c>
      <c r="K901" s="7" t="str">
        <f>'დამტკ. ნაერთი'!K901</f>
        <v>სააგენტო</v>
      </c>
    </row>
    <row r="902" spans="1:11" ht="15.75" thickBot="1" x14ac:dyDescent="0.3">
      <c r="A902" t="str">
        <f t="shared" si="425"/>
        <v>b</v>
      </c>
      <c r="B902" s="11"/>
      <c r="C902" s="12" t="s">
        <v>20</v>
      </c>
      <c r="D902" s="13">
        <f t="shared" si="432"/>
        <v>0</v>
      </c>
      <c r="E902" s="13">
        <v>0</v>
      </c>
      <c r="F902" s="13">
        <v>0</v>
      </c>
      <c r="G902" s="13">
        <v>0</v>
      </c>
      <c r="H902" s="13">
        <v>0</v>
      </c>
      <c r="I902" s="13">
        <f t="shared" si="427"/>
        <v>0</v>
      </c>
      <c r="J902" s="13">
        <f t="shared" si="428"/>
        <v>0</v>
      </c>
      <c r="K902" s="13" t="str">
        <f>'დამტკ. ნაერთი'!K902</f>
        <v>სააგენტო</v>
      </c>
    </row>
    <row r="903" spans="1:11" ht="32.25" customHeight="1" thickTop="1" thickBot="1" x14ac:dyDescent="0.3">
      <c r="A903" t="str">
        <f t="shared" si="425"/>
        <v>a</v>
      </c>
      <c r="B903" s="16" t="s">
        <v>150</v>
      </c>
      <c r="C903" s="4" t="s">
        <v>151</v>
      </c>
      <c r="D903" s="4">
        <f t="shared" si="432"/>
        <v>32000000</v>
      </c>
      <c r="E903" s="4">
        <f>SUM(E915)</f>
        <v>8345000</v>
      </c>
      <c r="F903" s="4">
        <f t="shared" ref="F903:H903" si="448">SUM(F915)</f>
        <v>8620000</v>
      </c>
      <c r="G903" s="4">
        <f t="shared" si="448"/>
        <v>8717000</v>
      </c>
      <c r="H903" s="4">
        <f t="shared" si="448"/>
        <v>6318000</v>
      </c>
      <c r="I903" s="4">
        <f t="shared" si="427"/>
        <v>16965000</v>
      </c>
      <c r="J903" s="4">
        <f t="shared" si="428"/>
        <v>25682000</v>
      </c>
      <c r="K903" s="4" t="str">
        <f>'დამტკ. ნაერთი'!K903</f>
        <v>სააგენტო</v>
      </c>
    </row>
    <row r="904" spans="1:11" ht="15.75" thickTop="1" x14ac:dyDescent="0.25">
      <c r="A904" t="str">
        <f t="shared" si="425"/>
        <v>a</v>
      </c>
      <c r="B904" s="5"/>
      <c r="C904" s="6" t="s">
        <v>10</v>
      </c>
      <c r="D904" s="7">
        <f t="shared" si="432"/>
        <v>32000000</v>
      </c>
      <c r="E904" s="7">
        <f t="shared" ref="E904:H914" si="449">SUM(E916)</f>
        <v>8345000</v>
      </c>
      <c r="F904" s="7">
        <f t="shared" si="449"/>
        <v>8620000</v>
      </c>
      <c r="G904" s="7">
        <f t="shared" si="449"/>
        <v>8717000</v>
      </c>
      <c r="H904" s="7">
        <f t="shared" si="449"/>
        <v>6318000</v>
      </c>
      <c r="I904" s="7">
        <f t="shared" si="427"/>
        <v>16965000</v>
      </c>
      <c r="J904" s="7">
        <f t="shared" si="428"/>
        <v>25682000</v>
      </c>
      <c r="K904" s="7" t="str">
        <f>'დამტკ. ნაერთი'!K904</f>
        <v>სააგენტო</v>
      </c>
    </row>
    <row r="905" spans="1:11" x14ac:dyDescent="0.25">
      <c r="A905" t="str">
        <f t="shared" si="425"/>
        <v>b</v>
      </c>
      <c r="B905" s="8"/>
      <c r="C905" s="9" t="s">
        <v>11</v>
      </c>
      <c r="D905" s="10">
        <f t="shared" si="432"/>
        <v>0</v>
      </c>
      <c r="E905" s="10">
        <f t="shared" si="449"/>
        <v>0</v>
      </c>
      <c r="F905" s="10">
        <f t="shared" si="449"/>
        <v>0</v>
      </c>
      <c r="G905" s="10">
        <f t="shared" si="449"/>
        <v>0</v>
      </c>
      <c r="H905" s="10">
        <f t="shared" si="449"/>
        <v>0</v>
      </c>
      <c r="I905" s="10">
        <f t="shared" si="427"/>
        <v>0</v>
      </c>
      <c r="J905" s="10">
        <f t="shared" si="428"/>
        <v>0</v>
      </c>
      <c r="K905" s="10" t="str">
        <f>'დამტკ. ნაერთი'!K905</f>
        <v>სააგენტო</v>
      </c>
    </row>
    <row r="906" spans="1:11" x14ac:dyDescent="0.25">
      <c r="A906" t="str">
        <f t="shared" si="425"/>
        <v>a</v>
      </c>
      <c r="B906" s="8"/>
      <c r="C906" s="9" t="s">
        <v>12</v>
      </c>
      <c r="D906" s="10">
        <f t="shared" si="432"/>
        <v>36000</v>
      </c>
      <c r="E906" s="10">
        <f t="shared" si="449"/>
        <v>9000</v>
      </c>
      <c r="F906" s="10">
        <f t="shared" si="449"/>
        <v>9000</v>
      </c>
      <c r="G906" s="10">
        <f t="shared" si="449"/>
        <v>9000</v>
      </c>
      <c r="H906" s="10">
        <f t="shared" si="449"/>
        <v>9000</v>
      </c>
      <c r="I906" s="10">
        <f t="shared" si="427"/>
        <v>18000</v>
      </c>
      <c r="J906" s="10">
        <f t="shared" si="428"/>
        <v>27000</v>
      </c>
      <c r="K906" s="10" t="str">
        <f>'დამტკ. ნაერთი'!K906</f>
        <v>სააგენტო</v>
      </c>
    </row>
    <row r="907" spans="1:11" x14ac:dyDescent="0.25">
      <c r="A907" t="str">
        <f t="shared" si="425"/>
        <v>b</v>
      </c>
      <c r="B907" s="8"/>
      <c r="C907" s="9" t="s">
        <v>13</v>
      </c>
      <c r="D907" s="10">
        <f t="shared" si="432"/>
        <v>0</v>
      </c>
      <c r="E907" s="10">
        <f t="shared" si="449"/>
        <v>0</v>
      </c>
      <c r="F907" s="10">
        <f t="shared" si="449"/>
        <v>0</v>
      </c>
      <c r="G907" s="10">
        <f t="shared" si="449"/>
        <v>0</v>
      </c>
      <c r="H907" s="10">
        <f t="shared" si="449"/>
        <v>0</v>
      </c>
      <c r="I907" s="10">
        <f t="shared" si="427"/>
        <v>0</v>
      </c>
      <c r="J907" s="10">
        <f t="shared" si="428"/>
        <v>0</v>
      </c>
      <c r="K907" s="10" t="str">
        <f>'დამტკ. ნაერთი'!K907</f>
        <v>სააგენტო</v>
      </c>
    </row>
    <row r="908" spans="1:11" x14ac:dyDescent="0.25">
      <c r="A908" t="str">
        <f t="shared" si="425"/>
        <v>b</v>
      </c>
      <c r="B908" s="8"/>
      <c r="C908" s="9" t="s">
        <v>14</v>
      </c>
      <c r="D908" s="10">
        <f t="shared" si="432"/>
        <v>0</v>
      </c>
      <c r="E908" s="10">
        <f t="shared" si="449"/>
        <v>0</v>
      </c>
      <c r="F908" s="10">
        <f t="shared" si="449"/>
        <v>0</v>
      </c>
      <c r="G908" s="10">
        <f t="shared" si="449"/>
        <v>0</v>
      </c>
      <c r="H908" s="10">
        <f t="shared" si="449"/>
        <v>0</v>
      </c>
      <c r="I908" s="10">
        <f t="shared" si="427"/>
        <v>0</v>
      </c>
      <c r="J908" s="10">
        <f t="shared" si="428"/>
        <v>0</v>
      </c>
      <c r="K908" s="10" t="str">
        <f>'დამტკ. ნაერთი'!K908</f>
        <v>სააგენტო</v>
      </c>
    </row>
    <row r="909" spans="1:11" x14ac:dyDescent="0.25">
      <c r="A909" t="str">
        <f t="shared" si="425"/>
        <v>b</v>
      </c>
      <c r="B909" s="8"/>
      <c r="C909" s="9" t="s">
        <v>15</v>
      </c>
      <c r="D909" s="10">
        <f t="shared" si="432"/>
        <v>0</v>
      </c>
      <c r="E909" s="10">
        <f t="shared" si="449"/>
        <v>0</v>
      </c>
      <c r="F909" s="10">
        <f t="shared" si="449"/>
        <v>0</v>
      </c>
      <c r="G909" s="10">
        <f t="shared" si="449"/>
        <v>0</v>
      </c>
      <c r="H909" s="10">
        <f t="shared" si="449"/>
        <v>0</v>
      </c>
      <c r="I909" s="10">
        <f t="shared" si="427"/>
        <v>0</v>
      </c>
      <c r="J909" s="10">
        <f t="shared" si="428"/>
        <v>0</v>
      </c>
      <c r="K909" s="10" t="str">
        <f>'დამტკ. ნაერთი'!K909</f>
        <v>სააგენტო</v>
      </c>
    </row>
    <row r="910" spans="1:11" x14ac:dyDescent="0.25">
      <c r="A910" t="str">
        <f t="shared" si="425"/>
        <v>a</v>
      </c>
      <c r="B910" s="8"/>
      <c r="C910" s="9" t="s">
        <v>16</v>
      </c>
      <c r="D910" s="10">
        <f t="shared" si="432"/>
        <v>31964000</v>
      </c>
      <c r="E910" s="10">
        <f t="shared" si="449"/>
        <v>8336000</v>
      </c>
      <c r="F910" s="10">
        <f t="shared" si="449"/>
        <v>8611000</v>
      </c>
      <c r="G910" s="10">
        <f t="shared" si="449"/>
        <v>8708000</v>
      </c>
      <c r="H910" s="10">
        <f t="shared" si="449"/>
        <v>6309000</v>
      </c>
      <c r="I910" s="10">
        <f t="shared" si="427"/>
        <v>16947000</v>
      </c>
      <c r="J910" s="10">
        <f t="shared" si="428"/>
        <v>25655000</v>
      </c>
      <c r="K910" s="10" t="str">
        <f>'დამტკ. ნაერთი'!K910</f>
        <v>სააგენტო</v>
      </c>
    </row>
    <row r="911" spans="1:11" x14ac:dyDescent="0.25">
      <c r="A911" t="str">
        <f t="shared" si="425"/>
        <v>b</v>
      </c>
      <c r="B911" s="8"/>
      <c r="C911" s="9" t="s">
        <v>17</v>
      </c>
      <c r="D911" s="10">
        <f t="shared" si="432"/>
        <v>0</v>
      </c>
      <c r="E911" s="10">
        <f t="shared" si="449"/>
        <v>0</v>
      </c>
      <c r="F911" s="10">
        <f t="shared" si="449"/>
        <v>0</v>
      </c>
      <c r="G911" s="10">
        <f t="shared" si="449"/>
        <v>0</v>
      </c>
      <c r="H911" s="10">
        <f t="shared" si="449"/>
        <v>0</v>
      </c>
      <c r="I911" s="10">
        <f t="shared" si="427"/>
        <v>0</v>
      </c>
      <c r="J911" s="10">
        <f t="shared" si="428"/>
        <v>0</v>
      </c>
      <c r="K911" s="10" t="str">
        <f>'დამტკ. ნაერთი'!K911</f>
        <v>სააგენტო</v>
      </c>
    </row>
    <row r="912" spans="1:11" x14ac:dyDescent="0.25">
      <c r="A912" t="str">
        <f t="shared" si="425"/>
        <v>b</v>
      </c>
      <c r="B912" s="5"/>
      <c r="C912" s="6" t="s">
        <v>18</v>
      </c>
      <c r="D912" s="7">
        <f t="shared" si="432"/>
        <v>0</v>
      </c>
      <c r="E912" s="7">
        <f t="shared" si="449"/>
        <v>0</v>
      </c>
      <c r="F912" s="7">
        <f t="shared" si="449"/>
        <v>0</v>
      </c>
      <c r="G912" s="7">
        <f t="shared" si="449"/>
        <v>0</v>
      </c>
      <c r="H912" s="7">
        <f t="shared" si="449"/>
        <v>0</v>
      </c>
      <c r="I912" s="7">
        <f t="shared" si="427"/>
        <v>0</v>
      </c>
      <c r="J912" s="7">
        <f t="shared" si="428"/>
        <v>0</v>
      </c>
      <c r="K912" s="7" t="str">
        <f>'დამტკ. ნაერთი'!K912</f>
        <v>სააგენტო</v>
      </c>
    </row>
    <row r="913" spans="1:11" x14ac:dyDescent="0.25">
      <c r="A913" t="str">
        <f t="shared" si="425"/>
        <v>b</v>
      </c>
      <c r="B913" s="5"/>
      <c r="C913" s="6" t="s">
        <v>19</v>
      </c>
      <c r="D913" s="7">
        <f t="shared" si="432"/>
        <v>0</v>
      </c>
      <c r="E913" s="7">
        <f t="shared" si="449"/>
        <v>0</v>
      </c>
      <c r="F913" s="7">
        <f t="shared" si="449"/>
        <v>0</v>
      </c>
      <c r="G913" s="7">
        <f t="shared" si="449"/>
        <v>0</v>
      </c>
      <c r="H913" s="7">
        <f t="shared" si="449"/>
        <v>0</v>
      </c>
      <c r="I913" s="7">
        <f t="shared" si="427"/>
        <v>0</v>
      </c>
      <c r="J913" s="7">
        <f t="shared" si="428"/>
        <v>0</v>
      </c>
      <c r="K913" s="7" t="str">
        <f>'დამტკ. ნაერთი'!K913</f>
        <v>სააგენტო</v>
      </c>
    </row>
    <row r="914" spans="1:11" ht="15.75" thickBot="1" x14ac:dyDescent="0.3">
      <c r="A914" t="str">
        <f t="shared" si="425"/>
        <v>b</v>
      </c>
      <c r="B914" s="11"/>
      <c r="C914" s="12" t="s">
        <v>20</v>
      </c>
      <c r="D914" s="13">
        <f t="shared" si="432"/>
        <v>0</v>
      </c>
      <c r="E914" s="13">
        <f t="shared" si="449"/>
        <v>0</v>
      </c>
      <c r="F914" s="13">
        <f t="shared" si="449"/>
        <v>0</v>
      </c>
      <c r="G914" s="13">
        <f t="shared" si="449"/>
        <v>0</v>
      </c>
      <c r="H914" s="13">
        <f t="shared" si="449"/>
        <v>0</v>
      </c>
      <c r="I914" s="13">
        <f t="shared" si="427"/>
        <v>0</v>
      </c>
      <c r="J914" s="13">
        <f t="shared" si="428"/>
        <v>0</v>
      </c>
      <c r="K914" s="13" t="str">
        <f>'დამტკ. ნაერთი'!K914</f>
        <v>სააგენტო</v>
      </c>
    </row>
    <row r="915" spans="1:11" ht="32.25" customHeight="1" thickTop="1" thickBot="1" x14ac:dyDescent="0.3">
      <c r="A915" t="str">
        <f t="shared" si="425"/>
        <v>a</v>
      </c>
      <c r="B915" s="16" t="s">
        <v>152</v>
      </c>
      <c r="C915" s="4" t="s">
        <v>151</v>
      </c>
      <c r="D915" s="4">
        <f t="shared" si="432"/>
        <v>32000000</v>
      </c>
      <c r="E915" s="4">
        <f>SUM(E916,E924,E925,E926)</f>
        <v>8345000</v>
      </c>
      <c r="F915" s="4">
        <f t="shared" ref="F915" si="450">SUM(F916,F924,F925,F926)</f>
        <v>8620000</v>
      </c>
      <c r="G915" s="4">
        <f t="shared" ref="G915" si="451">SUM(G916,G924,G925,G926)</f>
        <v>8717000</v>
      </c>
      <c r="H915" s="4">
        <f t="shared" ref="H915" si="452">SUM(H916,H924,H925,H926)</f>
        <v>6318000</v>
      </c>
      <c r="I915" s="4">
        <f t="shared" si="427"/>
        <v>16965000</v>
      </c>
      <c r="J915" s="4">
        <f t="shared" si="428"/>
        <v>25682000</v>
      </c>
      <c r="K915" s="4" t="str">
        <f>'დამტკ. ნაერთი'!K915</f>
        <v>სააგენტო</v>
      </c>
    </row>
    <row r="916" spans="1:11" ht="15.75" thickTop="1" x14ac:dyDescent="0.25">
      <c r="A916" t="str">
        <f t="shared" si="425"/>
        <v>a</v>
      </c>
      <c r="B916" s="5"/>
      <c r="C916" s="6" t="s">
        <v>10</v>
      </c>
      <c r="D916" s="7">
        <f t="shared" si="432"/>
        <v>32000000</v>
      </c>
      <c r="E916" s="7">
        <f>SUM(E917:E923)</f>
        <v>8345000</v>
      </c>
      <c r="F916" s="7">
        <f t="shared" ref="F916" si="453">SUM(F917:F923)</f>
        <v>8620000</v>
      </c>
      <c r="G916" s="7">
        <f t="shared" ref="G916" si="454">SUM(G917:G923)</f>
        <v>8717000</v>
      </c>
      <c r="H916" s="7">
        <f t="shared" ref="H916" si="455">SUM(H917:H923)</f>
        <v>6318000</v>
      </c>
      <c r="I916" s="7">
        <f t="shared" si="427"/>
        <v>16965000</v>
      </c>
      <c r="J916" s="7">
        <f t="shared" si="428"/>
        <v>25682000</v>
      </c>
      <c r="K916" s="7" t="str">
        <f>'დამტკ. ნაერთი'!K916</f>
        <v>სააგენტო</v>
      </c>
    </row>
    <row r="917" spans="1:11" x14ac:dyDescent="0.25">
      <c r="A917" t="str">
        <f t="shared" si="425"/>
        <v>b</v>
      </c>
      <c r="B917" s="8"/>
      <c r="C917" s="9" t="s">
        <v>11</v>
      </c>
      <c r="D917" s="10">
        <f t="shared" si="432"/>
        <v>0</v>
      </c>
      <c r="E917" s="10">
        <v>0</v>
      </c>
      <c r="F917" s="10">
        <v>0</v>
      </c>
      <c r="G917" s="10">
        <v>0</v>
      </c>
      <c r="H917" s="10">
        <v>0</v>
      </c>
      <c r="I917" s="10">
        <f t="shared" si="427"/>
        <v>0</v>
      </c>
      <c r="J917" s="10">
        <f t="shared" si="428"/>
        <v>0</v>
      </c>
      <c r="K917" s="10" t="str">
        <f>'დამტკ. ნაერთი'!K917</f>
        <v>სააგენტო</v>
      </c>
    </row>
    <row r="918" spans="1:11" x14ac:dyDescent="0.25">
      <c r="A918" t="str">
        <f t="shared" si="425"/>
        <v>a</v>
      </c>
      <c r="B918" s="8"/>
      <c r="C918" s="9" t="s">
        <v>12</v>
      </c>
      <c r="D918" s="10">
        <f t="shared" si="432"/>
        <v>36000</v>
      </c>
      <c r="E918" s="10">
        <v>9000</v>
      </c>
      <c r="F918" s="10">
        <v>9000</v>
      </c>
      <c r="G918" s="10">
        <v>9000</v>
      </c>
      <c r="H918" s="10">
        <v>9000</v>
      </c>
      <c r="I918" s="10">
        <f t="shared" si="427"/>
        <v>18000</v>
      </c>
      <c r="J918" s="10">
        <f t="shared" si="428"/>
        <v>27000</v>
      </c>
      <c r="K918" s="10" t="str">
        <f>'დამტკ. ნაერთი'!K918</f>
        <v>სააგენტო</v>
      </c>
    </row>
    <row r="919" spans="1:11" x14ac:dyDescent="0.25">
      <c r="A919" t="str">
        <f t="shared" si="425"/>
        <v>b</v>
      </c>
      <c r="B919" s="8"/>
      <c r="C919" s="9" t="s">
        <v>13</v>
      </c>
      <c r="D919" s="10">
        <f t="shared" si="432"/>
        <v>0</v>
      </c>
      <c r="E919" s="10">
        <v>0</v>
      </c>
      <c r="F919" s="10">
        <v>0</v>
      </c>
      <c r="G919" s="10">
        <v>0</v>
      </c>
      <c r="H919" s="10">
        <v>0</v>
      </c>
      <c r="I919" s="10">
        <f t="shared" si="427"/>
        <v>0</v>
      </c>
      <c r="J919" s="10">
        <f t="shared" si="428"/>
        <v>0</v>
      </c>
      <c r="K919" s="10" t="str">
        <f>'დამტკ. ნაერთი'!K919</f>
        <v>სააგენტო</v>
      </c>
    </row>
    <row r="920" spans="1:11" x14ac:dyDescent="0.25">
      <c r="A920" t="str">
        <f t="shared" ref="A920:A983" si="456">IF(OR(D920&lt;&gt;0,E920&lt;&gt;0,F920&lt;&gt;0,G920&lt;&gt;0,H920&lt;&gt;0,),"a","b")</f>
        <v>b</v>
      </c>
      <c r="B920" s="8"/>
      <c r="C920" s="9" t="s">
        <v>14</v>
      </c>
      <c r="D920" s="10">
        <f t="shared" si="432"/>
        <v>0</v>
      </c>
      <c r="E920" s="10">
        <v>0</v>
      </c>
      <c r="F920" s="10">
        <v>0</v>
      </c>
      <c r="G920" s="10">
        <v>0</v>
      </c>
      <c r="H920" s="10">
        <v>0</v>
      </c>
      <c r="I920" s="10">
        <f t="shared" ref="I920:I983" si="457">SUM(E920,F920)</f>
        <v>0</v>
      </c>
      <c r="J920" s="10">
        <f t="shared" ref="J920:J983" si="458">SUM(E920,F920,G920)</f>
        <v>0</v>
      </c>
      <c r="K920" s="10" t="str">
        <f>'დამტკ. ნაერთი'!K920</f>
        <v>სააგენტო</v>
      </c>
    </row>
    <row r="921" spans="1:11" x14ac:dyDescent="0.25">
      <c r="A921" t="str">
        <f t="shared" si="456"/>
        <v>b</v>
      </c>
      <c r="B921" s="8"/>
      <c r="C921" s="9" t="s">
        <v>15</v>
      </c>
      <c r="D921" s="10">
        <f t="shared" si="432"/>
        <v>0</v>
      </c>
      <c r="E921" s="10">
        <v>0</v>
      </c>
      <c r="F921" s="10">
        <v>0</v>
      </c>
      <c r="G921" s="10">
        <v>0</v>
      </c>
      <c r="H921" s="10">
        <v>0</v>
      </c>
      <c r="I921" s="10">
        <f t="shared" si="457"/>
        <v>0</v>
      </c>
      <c r="J921" s="10">
        <f t="shared" si="458"/>
        <v>0</v>
      </c>
      <c r="K921" s="10" t="str">
        <f>'დამტკ. ნაერთი'!K921</f>
        <v>სააგენტო</v>
      </c>
    </row>
    <row r="922" spans="1:11" x14ac:dyDescent="0.25">
      <c r="A922" t="str">
        <f t="shared" si="456"/>
        <v>a</v>
      </c>
      <c r="B922" s="8"/>
      <c r="C922" s="9" t="s">
        <v>16</v>
      </c>
      <c r="D922" s="10">
        <f t="shared" si="432"/>
        <v>31964000</v>
      </c>
      <c r="E922" s="10">
        <v>8336000</v>
      </c>
      <c r="F922" s="10">
        <v>8611000</v>
      </c>
      <c r="G922" s="10">
        <v>8708000</v>
      </c>
      <c r="H922" s="10">
        <v>6309000</v>
      </c>
      <c r="I922" s="10">
        <f t="shared" si="457"/>
        <v>16947000</v>
      </c>
      <c r="J922" s="10">
        <f t="shared" si="458"/>
        <v>25655000</v>
      </c>
      <c r="K922" s="10" t="str">
        <f>'დამტკ. ნაერთი'!K922</f>
        <v>სააგენტო</v>
      </c>
    </row>
    <row r="923" spans="1:11" x14ac:dyDescent="0.25">
      <c r="A923" t="str">
        <f t="shared" si="456"/>
        <v>b</v>
      </c>
      <c r="B923" s="8"/>
      <c r="C923" s="9" t="s">
        <v>17</v>
      </c>
      <c r="D923" s="10">
        <f t="shared" si="432"/>
        <v>0</v>
      </c>
      <c r="E923" s="10">
        <v>0</v>
      </c>
      <c r="F923" s="10">
        <v>0</v>
      </c>
      <c r="G923" s="10">
        <v>0</v>
      </c>
      <c r="H923" s="10">
        <v>0</v>
      </c>
      <c r="I923" s="10">
        <f t="shared" si="457"/>
        <v>0</v>
      </c>
      <c r="J923" s="10">
        <f t="shared" si="458"/>
        <v>0</v>
      </c>
      <c r="K923" s="10" t="str">
        <f>'დამტკ. ნაერთი'!K923</f>
        <v>სააგენტო</v>
      </c>
    </row>
    <row r="924" spans="1:11" x14ac:dyDescent="0.25">
      <c r="A924" t="str">
        <f t="shared" si="456"/>
        <v>b</v>
      </c>
      <c r="B924" s="5"/>
      <c r="C924" s="6" t="s">
        <v>18</v>
      </c>
      <c r="D924" s="7">
        <f t="shared" si="432"/>
        <v>0</v>
      </c>
      <c r="E924" s="7">
        <v>0</v>
      </c>
      <c r="F924" s="7">
        <v>0</v>
      </c>
      <c r="G924" s="7">
        <v>0</v>
      </c>
      <c r="H924" s="7">
        <v>0</v>
      </c>
      <c r="I924" s="7">
        <f t="shared" si="457"/>
        <v>0</v>
      </c>
      <c r="J924" s="7">
        <f t="shared" si="458"/>
        <v>0</v>
      </c>
      <c r="K924" s="7" t="str">
        <f>'დამტკ. ნაერთი'!K924</f>
        <v>სააგენტო</v>
      </c>
    </row>
    <row r="925" spans="1:11" x14ac:dyDescent="0.25">
      <c r="A925" t="str">
        <f t="shared" si="456"/>
        <v>b</v>
      </c>
      <c r="B925" s="5"/>
      <c r="C925" s="6" t="s">
        <v>19</v>
      </c>
      <c r="D925" s="7">
        <f t="shared" si="432"/>
        <v>0</v>
      </c>
      <c r="E925" s="7">
        <v>0</v>
      </c>
      <c r="F925" s="7">
        <v>0</v>
      </c>
      <c r="G925" s="7">
        <v>0</v>
      </c>
      <c r="H925" s="7">
        <v>0</v>
      </c>
      <c r="I925" s="7">
        <f t="shared" si="457"/>
        <v>0</v>
      </c>
      <c r="J925" s="7">
        <f t="shared" si="458"/>
        <v>0</v>
      </c>
      <c r="K925" s="7" t="str">
        <f>'დამტკ. ნაერთი'!K925</f>
        <v>სააგენტო</v>
      </c>
    </row>
    <row r="926" spans="1:11" ht="15.75" thickBot="1" x14ac:dyDescent="0.3">
      <c r="A926" t="str">
        <f t="shared" si="456"/>
        <v>b</v>
      </c>
      <c r="B926" s="11"/>
      <c r="C926" s="12" t="s">
        <v>20</v>
      </c>
      <c r="D926" s="13">
        <f t="shared" si="432"/>
        <v>0</v>
      </c>
      <c r="E926" s="13">
        <v>0</v>
      </c>
      <c r="F926" s="13">
        <v>0</v>
      </c>
      <c r="G926" s="13">
        <v>0</v>
      </c>
      <c r="H926" s="13">
        <v>0</v>
      </c>
      <c r="I926" s="13">
        <f t="shared" si="457"/>
        <v>0</v>
      </c>
      <c r="J926" s="13">
        <f t="shared" si="458"/>
        <v>0</v>
      </c>
      <c r="K926" s="13" t="str">
        <f>'დამტკ. ნაერთი'!K926</f>
        <v>სააგენტო</v>
      </c>
    </row>
    <row r="927" spans="1:11" ht="31.5" thickTop="1" thickBot="1" x14ac:dyDescent="0.3">
      <c r="A927" t="str">
        <f t="shared" si="456"/>
        <v>a</v>
      </c>
      <c r="B927" s="3" t="s">
        <v>153</v>
      </c>
      <c r="C927" s="14" t="s">
        <v>154</v>
      </c>
      <c r="D927" s="4">
        <f t="shared" si="432"/>
        <v>2000000</v>
      </c>
      <c r="E927" s="4">
        <f>SUM(E928,E936,E937,E938)</f>
        <v>574500</v>
      </c>
      <c r="F927" s="4">
        <f t="shared" ref="F927" si="459">SUM(F928,F936,F937,F938)</f>
        <v>444500</v>
      </c>
      <c r="G927" s="4">
        <f t="shared" ref="G927" si="460">SUM(G928,G936,G937,G938)</f>
        <v>444500</v>
      </c>
      <c r="H927" s="4">
        <f t="shared" ref="H927" si="461">SUM(H928,H936,H937,H938)</f>
        <v>536500</v>
      </c>
      <c r="I927" s="4">
        <f t="shared" si="457"/>
        <v>1019000</v>
      </c>
      <c r="J927" s="4">
        <f t="shared" si="458"/>
        <v>1463500</v>
      </c>
      <c r="K927" s="4" t="str">
        <f>'დამტკ. ნაერთი'!K927</f>
        <v>სააგენტო</v>
      </c>
    </row>
    <row r="928" spans="1:11" ht="15.75" thickTop="1" x14ac:dyDescent="0.25">
      <c r="A928" t="str">
        <f t="shared" si="456"/>
        <v>a</v>
      </c>
      <c r="B928" s="5"/>
      <c r="C928" s="6" t="s">
        <v>10</v>
      </c>
      <c r="D928" s="7">
        <f t="shared" si="432"/>
        <v>2000000</v>
      </c>
      <c r="E928" s="7">
        <f>SUM(E929:E935)</f>
        <v>574500</v>
      </c>
      <c r="F928" s="7">
        <f t="shared" ref="F928" si="462">SUM(F929:F935)</f>
        <v>444500</v>
      </c>
      <c r="G928" s="7">
        <f t="shared" ref="G928" si="463">SUM(G929:G935)</f>
        <v>444500</v>
      </c>
      <c r="H928" s="7">
        <f t="shared" ref="H928" si="464">SUM(H929:H935)</f>
        <v>536500</v>
      </c>
      <c r="I928" s="7">
        <f t="shared" si="457"/>
        <v>1019000</v>
      </c>
      <c r="J928" s="7">
        <f t="shared" si="458"/>
        <v>1463500</v>
      </c>
      <c r="K928" s="7" t="str">
        <f>'დამტკ. ნაერთი'!K928</f>
        <v>სააგენტო</v>
      </c>
    </row>
    <row r="929" spans="1:11" x14ac:dyDescent="0.25">
      <c r="A929" t="str">
        <f t="shared" si="456"/>
        <v>b</v>
      </c>
      <c r="B929" s="8"/>
      <c r="C929" s="9" t="s">
        <v>11</v>
      </c>
      <c r="D929" s="10">
        <f t="shared" si="432"/>
        <v>0</v>
      </c>
      <c r="E929" s="10">
        <v>0</v>
      </c>
      <c r="F929" s="10">
        <v>0</v>
      </c>
      <c r="G929" s="10">
        <v>0</v>
      </c>
      <c r="H929" s="10">
        <v>0</v>
      </c>
      <c r="I929" s="10">
        <f t="shared" si="457"/>
        <v>0</v>
      </c>
      <c r="J929" s="10">
        <f t="shared" si="458"/>
        <v>0</v>
      </c>
      <c r="K929" s="10" t="str">
        <f>'დამტკ. ნაერთი'!K929</f>
        <v>სააგენტო</v>
      </c>
    </row>
    <row r="930" spans="1:11" x14ac:dyDescent="0.25">
      <c r="A930" t="str">
        <f t="shared" si="456"/>
        <v>a</v>
      </c>
      <c r="B930" s="8"/>
      <c r="C930" s="9" t="s">
        <v>12</v>
      </c>
      <c r="D930" s="10">
        <f t="shared" si="432"/>
        <v>286000</v>
      </c>
      <c r="E930" s="10">
        <v>71500</v>
      </c>
      <c r="F930" s="10">
        <v>71500</v>
      </c>
      <c r="G930" s="10">
        <v>71500</v>
      </c>
      <c r="H930" s="10">
        <v>71500</v>
      </c>
      <c r="I930" s="10">
        <f t="shared" si="457"/>
        <v>143000</v>
      </c>
      <c r="J930" s="10">
        <f t="shared" si="458"/>
        <v>214500</v>
      </c>
      <c r="K930" s="10" t="str">
        <f>'დამტკ. ნაერთი'!K930</f>
        <v>სააგენტო</v>
      </c>
    </row>
    <row r="931" spans="1:11" x14ac:dyDescent="0.25">
      <c r="A931" t="str">
        <f t="shared" si="456"/>
        <v>b</v>
      </c>
      <c r="B931" s="8"/>
      <c r="C931" s="9" t="s">
        <v>13</v>
      </c>
      <c r="D931" s="10">
        <f t="shared" si="432"/>
        <v>0</v>
      </c>
      <c r="E931" s="10">
        <v>0</v>
      </c>
      <c r="F931" s="10">
        <v>0</v>
      </c>
      <c r="G931" s="10">
        <v>0</v>
      </c>
      <c r="H931" s="10">
        <v>0</v>
      </c>
      <c r="I931" s="10">
        <f t="shared" si="457"/>
        <v>0</v>
      </c>
      <c r="J931" s="10">
        <f t="shared" si="458"/>
        <v>0</v>
      </c>
      <c r="K931" s="10" t="str">
        <f>'დამტკ. ნაერთი'!K931</f>
        <v>სააგენტო</v>
      </c>
    </row>
    <row r="932" spans="1:11" x14ac:dyDescent="0.25">
      <c r="A932" t="str">
        <f t="shared" si="456"/>
        <v>b</v>
      </c>
      <c r="B932" s="8"/>
      <c r="C932" s="9" t="s">
        <v>14</v>
      </c>
      <c r="D932" s="10">
        <f t="shared" ref="D932:D995" si="465">SUM(E932,F932,G932,H932)</f>
        <v>0</v>
      </c>
      <c r="E932" s="10">
        <v>0</v>
      </c>
      <c r="F932" s="10">
        <v>0</v>
      </c>
      <c r="G932" s="10">
        <v>0</v>
      </c>
      <c r="H932" s="10">
        <v>0</v>
      </c>
      <c r="I932" s="10">
        <f t="shared" si="457"/>
        <v>0</v>
      </c>
      <c r="J932" s="10">
        <f t="shared" si="458"/>
        <v>0</v>
      </c>
      <c r="K932" s="10" t="str">
        <f>'დამტკ. ნაერთი'!K932</f>
        <v>სააგენტო</v>
      </c>
    </row>
    <row r="933" spans="1:11" x14ac:dyDescent="0.25">
      <c r="A933" t="str">
        <f t="shared" si="456"/>
        <v>b</v>
      </c>
      <c r="B933" s="8"/>
      <c r="C933" s="9" t="s">
        <v>15</v>
      </c>
      <c r="D933" s="10">
        <f t="shared" si="465"/>
        <v>0</v>
      </c>
      <c r="E933" s="10">
        <v>0</v>
      </c>
      <c r="F933" s="10">
        <v>0</v>
      </c>
      <c r="G933" s="10">
        <v>0</v>
      </c>
      <c r="H933" s="10">
        <v>0</v>
      </c>
      <c r="I933" s="10">
        <f t="shared" si="457"/>
        <v>0</v>
      </c>
      <c r="J933" s="10">
        <f t="shared" si="458"/>
        <v>0</v>
      </c>
      <c r="K933" s="10" t="str">
        <f>'დამტკ. ნაერთი'!K933</f>
        <v>სააგენტო</v>
      </c>
    </row>
    <row r="934" spans="1:11" x14ac:dyDescent="0.25">
      <c r="A934" t="str">
        <f t="shared" si="456"/>
        <v>a</v>
      </c>
      <c r="B934" s="8"/>
      <c r="C934" s="9" t="s">
        <v>16</v>
      </c>
      <c r="D934" s="10">
        <f t="shared" si="465"/>
        <v>1714000</v>
      </c>
      <c r="E934" s="10">
        <v>503000</v>
      </c>
      <c r="F934" s="10">
        <v>373000</v>
      </c>
      <c r="G934" s="10">
        <v>373000</v>
      </c>
      <c r="H934" s="10">
        <v>465000</v>
      </c>
      <c r="I934" s="10">
        <f t="shared" si="457"/>
        <v>876000</v>
      </c>
      <c r="J934" s="10">
        <f t="shared" si="458"/>
        <v>1249000</v>
      </c>
      <c r="K934" s="10" t="str">
        <f>'დამტკ. ნაერთი'!K934</f>
        <v>სააგენტო</v>
      </c>
    </row>
    <row r="935" spans="1:11" x14ac:dyDescent="0.25">
      <c r="A935" t="str">
        <f t="shared" si="456"/>
        <v>b</v>
      </c>
      <c r="B935" s="8"/>
      <c r="C935" s="9" t="s">
        <v>17</v>
      </c>
      <c r="D935" s="10">
        <f t="shared" si="465"/>
        <v>0</v>
      </c>
      <c r="E935" s="10">
        <v>0</v>
      </c>
      <c r="F935" s="10">
        <v>0</v>
      </c>
      <c r="G935" s="10">
        <v>0</v>
      </c>
      <c r="H935" s="10">
        <v>0</v>
      </c>
      <c r="I935" s="10">
        <f t="shared" si="457"/>
        <v>0</v>
      </c>
      <c r="J935" s="10">
        <f t="shared" si="458"/>
        <v>0</v>
      </c>
      <c r="K935" s="10" t="str">
        <f>'დამტკ. ნაერთი'!K935</f>
        <v>სააგენტო</v>
      </c>
    </row>
    <row r="936" spans="1:11" x14ac:dyDescent="0.25">
      <c r="A936" t="str">
        <f t="shared" si="456"/>
        <v>b</v>
      </c>
      <c r="B936" s="5"/>
      <c r="C936" s="6" t="s">
        <v>18</v>
      </c>
      <c r="D936" s="7">
        <f t="shared" si="465"/>
        <v>0</v>
      </c>
      <c r="E936" s="7">
        <v>0</v>
      </c>
      <c r="F936" s="7">
        <v>0</v>
      </c>
      <c r="G936" s="7">
        <v>0</v>
      </c>
      <c r="H936" s="7">
        <v>0</v>
      </c>
      <c r="I936" s="7">
        <f t="shared" si="457"/>
        <v>0</v>
      </c>
      <c r="J936" s="7">
        <f t="shared" si="458"/>
        <v>0</v>
      </c>
      <c r="K936" s="7" t="str">
        <f>'დამტკ. ნაერთი'!K936</f>
        <v>სააგენტო</v>
      </c>
    </row>
    <row r="937" spans="1:11" x14ac:dyDescent="0.25">
      <c r="A937" t="str">
        <f t="shared" si="456"/>
        <v>b</v>
      </c>
      <c r="B937" s="5"/>
      <c r="C937" s="6" t="s">
        <v>19</v>
      </c>
      <c r="D937" s="7">
        <f t="shared" si="465"/>
        <v>0</v>
      </c>
      <c r="E937" s="7">
        <v>0</v>
      </c>
      <c r="F937" s="7">
        <v>0</v>
      </c>
      <c r="G937" s="7">
        <v>0</v>
      </c>
      <c r="H937" s="7">
        <v>0</v>
      </c>
      <c r="I937" s="7">
        <f t="shared" si="457"/>
        <v>0</v>
      </c>
      <c r="J937" s="7">
        <f t="shared" si="458"/>
        <v>0</v>
      </c>
      <c r="K937" s="7" t="str">
        <f>'დამტკ. ნაერთი'!K937</f>
        <v>სააგენტო</v>
      </c>
    </row>
    <row r="938" spans="1:11" ht="15.75" thickBot="1" x14ac:dyDescent="0.3">
      <c r="A938" t="str">
        <f t="shared" si="456"/>
        <v>b</v>
      </c>
      <c r="B938" s="11"/>
      <c r="C938" s="12" t="s">
        <v>20</v>
      </c>
      <c r="D938" s="13">
        <f t="shared" si="465"/>
        <v>0</v>
      </c>
      <c r="E938" s="13">
        <v>0</v>
      </c>
      <c r="F938" s="13">
        <v>0</v>
      </c>
      <c r="G938" s="13">
        <v>0</v>
      </c>
      <c r="H938" s="13">
        <v>0</v>
      </c>
      <c r="I938" s="13">
        <f t="shared" si="457"/>
        <v>0</v>
      </c>
      <c r="J938" s="13">
        <f t="shared" si="458"/>
        <v>0</v>
      </c>
      <c r="K938" s="13" t="str">
        <f>'დამტკ. ნაერთი'!K938</f>
        <v>სააგენტო</v>
      </c>
    </row>
    <row r="939" spans="1:11" ht="46.5" thickTop="1" thickBot="1" x14ac:dyDescent="0.3">
      <c r="A939" t="str">
        <f t="shared" si="456"/>
        <v>a</v>
      </c>
      <c r="B939" s="3" t="s">
        <v>155</v>
      </c>
      <c r="C939" s="14" t="s">
        <v>156</v>
      </c>
      <c r="D939" s="4">
        <f t="shared" si="465"/>
        <v>6000000</v>
      </c>
      <c r="E939" s="4">
        <f>SUM(E940,E948,E949,E950)</f>
        <v>1753000</v>
      </c>
      <c r="F939" s="4">
        <f t="shared" ref="F939" si="466">SUM(F940,F948,F949,F950)</f>
        <v>2044000</v>
      </c>
      <c r="G939" s="4">
        <f t="shared" ref="G939" si="467">SUM(G940,G948,G949,G950)</f>
        <v>1372000</v>
      </c>
      <c r="H939" s="4">
        <f t="shared" ref="H939" si="468">SUM(H940,H948,H949,H950)</f>
        <v>831000</v>
      </c>
      <c r="I939" s="4">
        <f t="shared" si="457"/>
        <v>3797000</v>
      </c>
      <c r="J939" s="4">
        <f t="shared" si="458"/>
        <v>5169000</v>
      </c>
      <c r="K939" s="4" t="str">
        <f>'დამტკ. ნაერთი'!K939</f>
        <v>სააგენტო</v>
      </c>
    </row>
    <row r="940" spans="1:11" ht="15.75" thickTop="1" x14ac:dyDescent="0.25">
      <c r="A940" t="str">
        <f t="shared" si="456"/>
        <v>a</v>
      </c>
      <c r="B940" s="5"/>
      <c r="C940" s="6" t="s">
        <v>10</v>
      </c>
      <c r="D940" s="7">
        <f t="shared" si="465"/>
        <v>6000000</v>
      </c>
      <c r="E940" s="7">
        <f>SUM(E941:E947)</f>
        <v>1753000</v>
      </c>
      <c r="F940" s="7">
        <f t="shared" ref="F940" si="469">SUM(F941:F947)</f>
        <v>2044000</v>
      </c>
      <c r="G940" s="7">
        <f t="shared" ref="G940" si="470">SUM(G941:G947)</f>
        <v>1372000</v>
      </c>
      <c r="H940" s="7">
        <f t="shared" ref="H940" si="471">SUM(H941:H947)</f>
        <v>831000</v>
      </c>
      <c r="I940" s="7">
        <f t="shared" si="457"/>
        <v>3797000</v>
      </c>
      <c r="J940" s="7">
        <f t="shared" si="458"/>
        <v>5169000</v>
      </c>
      <c r="K940" s="7" t="str">
        <f>'დამტკ. ნაერთი'!K940</f>
        <v>სააგენტო</v>
      </c>
    </row>
    <row r="941" spans="1:11" x14ac:dyDescent="0.25">
      <c r="A941" t="str">
        <f t="shared" si="456"/>
        <v>b</v>
      </c>
      <c r="B941" s="8"/>
      <c r="C941" s="9" t="s">
        <v>11</v>
      </c>
      <c r="D941" s="10">
        <f t="shared" si="465"/>
        <v>0</v>
      </c>
      <c r="E941" s="10">
        <v>0</v>
      </c>
      <c r="F941" s="10">
        <v>0</v>
      </c>
      <c r="G941" s="10">
        <v>0</v>
      </c>
      <c r="H941" s="10">
        <v>0</v>
      </c>
      <c r="I941" s="10">
        <f t="shared" si="457"/>
        <v>0</v>
      </c>
      <c r="J941" s="10">
        <f t="shared" si="458"/>
        <v>0</v>
      </c>
      <c r="K941" s="10" t="str">
        <f>'დამტკ. ნაერთი'!K941</f>
        <v>სააგენტო</v>
      </c>
    </row>
    <row r="942" spans="1:11" x14ac:dyDescent="0.25">
      <c r="A942" t="str">
        <f t="shared" si="456"/>
        <v>a</v>
      </c>
      <c r="B942" s="8"/>
      <c r="C942" s="9" t="s">
        <v>12</v>
      </c>
      <c r="D942" s="10">
        <f t="shared" si="465"/>
        <v>216000</v>
      </c>
      <c r="E942" s="10">
        <v>54000</v>
      </c>
      <c r="F942" s="10">
        <v>54000</v>
      </c>
      <c r="G942" s="10">
        <v>54000</v>
      </c>
      <c r="H942" s="10">
        <v>54000</v>
      </c>
      <c r="I942" s="10">
        <f t="shared" si="457"/>
        <v>108000</v>
      </c>
      <c r="J942" s="10">
        <f t="shared" si="458"/>
        <v>162000</v>
      </c>
      <c r="K942" s="10" t="str">
        <f>'დამტკ. ნაერთი'!K942</f>
        <v>სააგენტო</v>
      </c>
    </row>
    <row r="943" spans="1:11" x14ac:dyDescent="0.25">
      <c r="A943" t="str">
        <f t="shared" si="456"/>
        <v>b</v>
      </c>
      <c r="B943" s="8"/>
      <c r="C943" s="9" t="s">
        <v>13</v>
      </c>
      <c r="D943" s="10">
        <f t="shared" si="465"/>
        <v>0</v>
      </c>
      <c r="E943" s="10">
        <v>0</v>
      </c>
      <c r="F943" s="10">
        <v>0</v>
      </c>
      <c r="G943" s="10">
        <v>0</v>
      </c>
      <c r="H943" s="10">
        <v>0</v>
      </c>
      <c r="I943" s="10">
        <f t="shared" si="457"/>
        <v>0</v>
      </c>
      <c r="J943" s="10">
        <f t="shared" si="458"/>
        <v>0</v>
      </c>
      <c r="K943" s="10" t="str">
        <f>'დამტკ. ნაერთი'!K943</f>
        <v>სააგენტო</v>
      </c>
    </row>
    <row r="944" spans="1:11" x14ac:dyDescent="0.25">
      <c r="A944" t="str">
        <f t="shared" si="456"/>
        <v>b</v>
      </c>
      <c r="B944" s="8"/>
      <c r="C944" s="9" t="s">
        <v>14</v>
      </c>
      <c r="D944" s="10">
        <f t="shared" si="465"/>
        <v>0</v>
      </c>
      <c r="E944" s="10">
        <v>0</v>
      </c>
      <c r="F944" s="10">
        <v>0</v>
      </c>
      <c r="G944" s="10">
        <v>0</v>
      </c>
      <c r="H944" s="10">
        <v>0</v>
      </c>
      <c r="I944" s="10">
        <f t="shared" si="457"/>
        <v>0</v>
      </c>
      <c r="J944" s="10">
        <f t="shared" si="458"/>
        <v>0</v>
      </c>
      <c r="K944" s="10" t="str">
        <f>'დამტკ. ნაერთი'!K944</f>
        <v>სააგენტო</v>
      </c>
    </row>
    <row r="945" spans="1:11" x14ac:dyDescent="0.25">
      <c r="A945" t="str">
        <f t="shared" si="456"/>
        <v>b</v>
      </c>
      <c r="B945" s="8"/>
      <c r="C945" s="9" t="s">
        <v>15</v>
      </c>
      <c r="D945" s="10">
        <f t="shared" si="465"/>
        <v>0</v>
      </c>
      <c r="E945" s="10">
        <v>0</v>
      </c>
      <c r="F945" s="10">
        <v>0</v>
      </c>
      <c r="G945" s="10">
        <v>0</v>
      </c>
      <c r="H945" s="10">
        <v>0</v>
      </c>
      <c r="I945" s="10">
        <f t="shared" si="457"/>
        <v>0</v>
      </c>
      <c r="J945" s="10">
        <f t="shared" si="458"/>
        <v>0</v>
      </c>
      <c r="K945" s="10" t="str">
        <f>'დამტკ. ნაერთი'!K945</f>
        <v>სააგენტო</v>
      </c>
    </row>
    <row r="946" spans="1:11" x14ac:dyDescent="0.25">
      <c r="A946" t="str">
        <f t="shared" si="456"/>
        <v>a</v>
      </c>
      <c r="B946" s="8"/>
      <c r="C946" s="9" t="s">
        <v>16</v>
      </c>
      <c r="D946" s="10">
        <f t="shared" si="465"/>
        <v>5784000</v>
      </c>
      <c r="E946" s="10">
        <v>1699000</v>
      </c>
      <c r="F946" s="10">
        <v>1990000</v>
      </c>
      <c r="G946" s="10">
        <v>1318000</v>
      </c>
      <c r="H946" s="10">
        <v>777000</v>
      </c>
      <c r="I946" s="10">
        <f t="shared" si="457"/>
        <v>3689000</v>
      </c>
      <c r="J946" s="10">
        <f t="shared" si="458"/>
        <v>5007000</v>
      </c>
      <c r="K946" s="10" t="str">
        <f>'დამტკ. ნაერთი'!K946</f>
        <v>სააგენტო</v>
      </c>
    </row>
    <row r="947" spans="1:11" x14ac:dyDescent="0.25">
      <c r="A947" t="str">
        <f t="shared" si="456"/>
        <v>b</v>
      </c>
      <c r="B947" s="8"/>
      <c r="C947" s="9" t="s">
        <v>17</v>
      </c>
      <c r="D947" s="10">
        <f t="shared" si="465"/>
        <v>0</v>
      </c>
      <c r="E947" s="10">
        <v>0</v>
      </c>
      <c r="F947" s="10">
        <v>0</v>
      </c>
      <c r="G947" s="10">
        <v>0</v>
      </c>
      <c r="H947" s="10">
        <v>0</v>
      </c>
      <c r="I947" s="10">
        <f t="shared" si="457"/>
        <v>0</v>
      </c>
      <c r="J947" s="10">
        <f t="shared" si="458"/>
        <v>0</v>
      </c>
      <c r="K947" s="10" t="str">
        <f>'დამტკ. ნაერთი'!K947</f>
        <v>სააგენტო</v>
      </c>
    </row>
    <row r="948" spans="1:11" x14ac:dyDescent="0.25">
      <c r="A948" t="str">
        <f t="shared" si="456"/>
        <v>b</v>
      </c>
      <c r="B948" s="5"/>
      <c r="C948" s="6" t="s">
        <v>18</v>
      </c>
      <c r="D948" s="7">
        <f t="shared" si="465"/>
        <v>0</v>
      </c>
      <c r="E948" s="7">
        <v>0</v>
      </c>
      <c r="F948" s="7">
        <v>0</v>
      </c>
      <c r="G948" s="7">
        <v>0</v>
      </c>
      <c r="H948" s="7">
        <v>0</v>
      </c>
      <c r="I948" s="7">
        <f t="shared" si="457"/>
        <v>0</v>
      </c>
      <c r="J948" s="7">
        <f t="shared" si="458"/>
        <v>0</v>
      </c>
      <c r="K948" s="7" t="str">
        <f>'დამტკ. ნაერთი'!K948</f>
        <v>სააგენტო</v>
      </c>
    </row>
    <row r="949" spans="1:11" x14ac:dyDescent="0.25">
      <c r="A949" t="str">
        <f t="shared" si="456"/>
        <v>b</v>
      </c>
      <c r="B949" s="5"/>
      <c r="C949" s="6" t="s">
        <v>19</v>
      </c>
      <c r="D949" s="7">
        <f t="shared" si="465"/>
        <v>0</v>
      </c>
      <c r="E949" s="7">
        <v>0</v>
      </c>
      <c r="F949" s="7">
        <v>0</v>
      </c>
      <c r="G949" s="7">
        <v>0</v>
      </c>
      <c r="H949" s="7">
        <v>0</v>
      </c>
      <c r="I949" s="7">
        <f t="shared" si="457"/>
        <v>0</v>
      </c>
      <c r="J949" s="7">
        <f t="shared" si="458"/>
        <v>0</v>
      </c>
      <c r="K949" s="7" t="str">
        <f>'დამტკ. ნაერთი'!K949</f>
        <v>სააგენტო</v>
      </c>
    </row>
    <row r="950" spans="1:11" ht="15.75" thickBot="1" x14ac:dyDescent="0.3">
      <c r="A950" t="str">
        <f t="shared" si="456"/>
        <v>b</v>
      </c>
      <c r="B950" s="11"/>
      <c r="C950" s="12" t="s">
        <v>20</v>
      </c>
      <c r="D950" s="13">
        <f t="shared" si="465"/>
        <v>0</v>
      </c>
      <c r="E950" s="13">
        <v>0</v>
      </c>
      <c r="F950" s="13">
        <v>0</v>
      </c>
      <c r="G950" s="13">
        <v>0</v>
      </c>
      <c r="H950" s="13">
        <v>0</v>
      </c>
      <c r="I950" s="13">
        <f t="shared" si="457"/>
        <v>0</v>
      </c>
      <c r="J950" s="13">
        <f t="shared" si="458"/>
        <v>0</v>
      </c>
      <c r="K950" s="13" t="str">
        <f>'დამტკ. ნაერთი'!K950</f>
        <v>სააგენტო</v>
      </c>
    </row>
    <row r="951" spans="1:11" ht="31.5" thickTop="1" thickBot="1" x14ac:dyDescent="0.3">
      <c r="A951" t="str">
        <f t="shared" si="456"/>
        <v>a</v>
      </c>
      <c r="B951" s="123" t="s">
        <v>157</v>
      </c>
      <c r="C951" s="122" t="s">
        <v>158</v>
      </c>
      <c r="D951" s="14">
        <f t="shared" si="465"/>
        <v>35422000</v>
      </c>
      <c r="E951" s="14">
        <f>SUM(E963,E975)</f>
        <v>8446300</v>
      </c>
      <c r="F951" s="14">
        <f t="shared" ref="F951:H951" si="472">SUM(F963,F975)</f>
        <v>8604700</v>
      </c>
      <c r="G951" s="14">
        <f t="shared" si="472"/>
        <v>8833900</v>
      </c>
      <c r="H951" s="14">
        <f t="shared" si="472"/>
        <v>9537100</v>
      </c>
      <c r="I951" s="14">
        <f t="shared" si="457"/>
        <v>17051000</v>
      </c>
      <c r="J951" s="14">
        <f t="shared" si="458"/>
        <v>25884900</v>
      </c>
      <c r="K951" s="14" t="str">
        <f>'დამტკ. ნაერთი'!K951</f>
        <v>სააგენტო</v>
      </c>
    </row>
    <row r="952" spans="1:11" ht="15.75" thickTop="1" x14ac:dyDescent="0.25">
      <c r="A952" t="str">
        <f t="shared" si="456"/>
        <v>a</v>
      </c>
      <c r="B952" s="5"/>
      <c r="C952" s="6" t="s">
        <v>10</v>
      </c>
      <c r="D952" s="7">
        <f t="shared" si="465"/>
        <v>35392000</v>
      </c>
      <c r="E952" s="7">
        <f t="shared" ref="E952:H962" si="473">SUM(E964,E976)</f>
        <v>8431300</v>
      </c>
      <c r="F952" s="7">
        <f t="shared" si="473"/>
        <v>8599700</v>
      </c>
      <c r="G952" s="7">
        <f t="shared" si="473"/>
        <v>8828900</v>
      </c>
      <c r="H952" s="7">
        <f t="shared" si="473"/>
        <v>9532100</v>
      </c>
      <c r="I952" s="7">
        <f t="shared" si="457"/>
        <v>17031000</v>
      </c>
      <c r="J952" s="7">
        <f t="shared" si="458"/>
        <v>25859900</v>
      </c>
      <c r="K952" s="7" t="str">
        <f>'დამტკ. ნაერთი'!K952</f>
        <v>სააგენტო</v>
      </c>
    </row>
    <row r="953" spans="1:11" x14ac:dyDescent="0.25">
      <c r="A953" t="str">
        <f t="shared" si="456"/>
        <v>b</v>
      </c>
      <c r="B953" s="8"/>
      <c r="C953" s="9" t="s">
        <v>11</v>
      </c>
      <c r="D953" s="10">
        <f t="shared" si="465"/>
        <v>0</v>
      </c>
      <c r="E953" s="10">
        <f t="shared" si="473"/>
        <v>0</v>
      </c>
      <c r="F953" s="10">
        <f t="shared" si="473"/>
        <v>0</v>
      </c>
      <c r="G953" s="10">
        <f t="shared" si="473"/>
        <v>0</v>
      </c>
      <c r="H953" s="10">
        <f t="shared" si="473"/>
        <v>0</v>
      </c>
      <c r="I953" s="10">
        <f t="shared" si="457"/>
        <v>0</v>
      </c>
      <c r="J953" s="10">
        <f t="shared" si="458"/>
        <v>0</v>
      </c>
      <c r="K953" s="10" t="str">
        <f>'დამტკ. ნაერთი'!K953</f>
        <v>სააგენტო</v>
      </c>
    </row>
    <row r="954" spans="1:11" x14ac:dyDescent="0.25">
      <c r="A954" t="str">
        <f t="shared" si="456"/>
        <v>a</v>
      </c>
      <c r="B954" s="8"/>
      <c r="C954" s="9" t="s">
        <v>12</v>
      </c>
      <c r="D954" s="10">
        <f t="shared" si="465"/>
        <v>24525000</v>
      </c>
      <c r="E954" s="10">
        <f t="shared" si="473"/>
        <v>5840800</v>
      </c>
      <c r="F954" s="10">
        <f t="shared" si="473"/>
        <v>5886000</v>
      </c>
      <c r="G954" s="10">
        <f t="shared" si="473"/>
        <v>6131200</v>
      </c>
      <c r="H954" s="10">
        <f t="shared" si="473"/>
        <v>6667000</v>
      </c>
      <c r="I954" s="10">
        <f t="shared" si="457"/>
        <v>11726800</v>
      </c>
      <c r="J954" s="10">
        <f t="shared" si="458"/>
        <v>17858000</v>
      </c>
      <c r="K954" s="10" t="str">
        <f>'დამტკ. ნაერთი'!K954</f>
        <v>სააგენტო</v>
      </c>
    </row>
    <row r="955" spans="1:11" x14ac:dyDescent="0.25">
      <c r="A955" t="str">
        <f t="shared" si="456"/>
        <v>b</v>
      </c>
      <c r="B955" s="8"/>
      <c r="C955" s="9" t="s">
        <v>13</v>
      </c>
      <c r="D955" s="10">
        <f t="shared" si="465"/>
        <v>0</v>
      </c>
      <c r="E955" s="10">
        <f t="shared" si="473"/>
        <v>0</v>
      </c>
      <c r="F955" s="10">
        <f t="shared" si="473"/>
        <v>0</v>
      </c>
      <c r="G955" s="10">
        <f t="shared" si="473"/>
        <v>0</v>
      </c>
      <c r="H955" s="10">
        <f t="shared" si="473"/>
        <v>0</v>
      </c>
      <c r="I955" s="10">
        <f t="shared" si="457"/>
        <v>0</v>
      </c>
      <c r="J955" s="10">
        <f t="shared" si="458"/>
        <v>0</v>
      </c>
      <c r="K955" s="10" t="str">
        <f>'დამტკ. ნაერთი'!K955</f>
        <v>სააგენტო</v>
      </c>
    </row>
    <row r="956" spans="1:11" x14ac:dyDescent="0.25">
      <c r="A956" t="str">
        <f t="shared" si="456"/>
        <v>b</v>
      </c>
      <c r="B956" s="8"/>
      <c r="C956" s="9" t="s">
        <v>14</v>
      </c>
      <c r="D956" s="10">
        <f t="shared" si="465"/>
        <v>0</v>
      </c>
      <c r="E956" s="10">
        <f t="shared" si="473"/>
        <v>0</v>
      </c>
      <c r="F956" s="10">
        <f t="shared" si="473"/>
        <v>0</v>
      </c>
      <c r="G956" s="10">
        <f t="shared" si="473"/>
        <v>0</v>
      </c>
      <c r="H956" s="10">
        <f t="shared" si="473"/>
        <v>0</v>
      </c>
      <c r="I956" s="10">
        <f t="shared" si="457"/>
        <v>0</v>
      </c>
      <c r="J956" s="10">
        <f t="shared" si="458"/>
        <v>0</v>
      </c>
      <c r="K956" s="10" t="str">
        <f>'დამტკ. ნაერთი'!K956</f>
        <v>სააგენტო</v>
      </c>
    </row>
    <row r="957" spans="1:11" x14ac:dyDescent="0.25">
      <c r="A957" t="str">
        <f t="shared" si="456"/>
        <v>b</v>
      </c>
      <c r="B957" s="8"/>
      <c r="C957" s="9" t="s">
        <v>15</v>
      </c>
      <c r="D957" s="10">
        <f t="shared" si="465"/>
        <v>0</v>
      </c>
      <c r="E957" s="10">
        <f t="shared" si="473"/>
        <v>0</v>
      </c>
      <c r="F957" s="10">
        <f t="shared" si="473"/>
        <v>0</v>
      </c>
      <c r="G957" s="10">
        <f t="shared" si="473"/>
        <v>0</v>
      </c>
      <c r="H957" s="10">
        <f t="shared" si="473"/>
        <v>0</v>
      </c>
      <c r="I957" s="10">
        <f t="shared" si="457"/>
        <v>0</v>
      </c>
      <c r="J957" s="10">
        <f t="shared" si="458"/>
        <v>0</v>
      </c>
      <c r="K957" s="10" t="str">
        <f>'დამტკ. ნაერთი'!K957</f>
        <v>სააგენტო</v>
      </c>
    </row>
    <row r="958" spans="1:11" x14ac:dyDescent="0.25">
      <c r="A958" t="str">
        <f t="shared" si="456"/>
        <v>a</v>
      </c>
      <c r="B958" s="8"/>
      <c r="C958" s="9" t="s">
        <v>16</v>
      </c>
      <c r="D958" s="10">
        <f t="shared" si="465"/>
        <v>10207000</v>
      </c>
      <c r="E958" s="10">
        <f t="shared" si="473"/>
        <v>2463500</v>
      </c>
      <c r="F958" s="10">
        <f t="shared" si="473"/>
        <v>2547700</v>
      </c>
      <c r="G958" s="10">
        <f t="shared" si="473"/>
        <v>2547700</v>
      </c>
      <c r="H958" s="10">
        <f t="shared" si="473"/>
        <v>2648100</v>
      </c>
      <c r="I958" s="10">
        <f t="shared" si="457"/>
        <v>5011200</v>
      </c>
      <c r="J958" s="10">
        <f t="shared" si="458"/>
        <v>7558900</v>
      </c>
      <c r="K958" s="10" t="str">
        <f>'დამტკ. ნაერთი'!K958</f>
        <v>სააგენტო</v>
      </c>
    </row>
    <row r="959" spans="1:11" x14ac:dyDescent="0.25">
      <c r="A959" t="str">
        <f t="shared" si="456"/>
        <v>a</v>
      </c>
      <c r="B959" s="8"/>
      <c r="C959" s="9" t="s">
        <v>17</v>
      </c>
      <c r="D959" s="10">
        <f t="shared" si="465"/>
        <v>660000</v>
      </c>
      <c r="E959" s="10">
        <f t="shared" si="473"/>
        <v>127000</v>
      </c>
      <c r="F959" s="10">
        <f t="shared" si="473"/>
        <v>166000</v>
      </c>
      <c r="G959" s="10">
        <f t="shared" si="473"/>
        <v>150000</v>
      </c>
      <c r="H959" s="10">
        <f t="shared" si="473"/>
        <v>217000</v>
      </c>
      <c r="I959" s="10">
        <f t="shared" si="457"/>
        <v>293000</v>
      </c>
      <c r="J959" s="10">
        <f t="shared" si="458"/>
        <v>443000</v>
      </c>
      <c r="K959" s="10" t="str">
        <f>'დამტკ. ნაერთი'!K959</f>
        <v>სააგენტო</v>
      </c>
    </row>
    <row r="960" spans="1:11" x14ac:dyDescent="0.25">
      <c r="A960" t="str">
        <f t="shared" si="456"/>
        <v>a</v>
      </c>
      <c r="B960" s="5"/>
      <c r="C960" s="6" t="s">
        <v>18</v>
      </c>
      <c r="D960" s="7">
        <f t="shared" si="465"/>
        <v>30000</v>
      </c>
      <c r="E960" s="7">
        <f t="shared" si="473"/>
        <v>15000</v>
      </c>
      <c r="F960" s="7">
        <f t="shared" si="473"/>
        <v>5000</v>
      </c>
      <c r="G960" s="7">
        <f t="shared" si="473"/>
        <v>5000</v>
      </c>
      <c r="H960" s="7">
        <f t="shared" si="473"/>
        <v>5000</v>
      </c>
      <c r="I960" s="7">
        <f t="shared" si="457"/>
        <v>20000</v>
      </c>
      <c r="J960" s="7">
        <f t="shared" si="458"/>
        <v>25000</v>
      </c>
      <c r="K960" s="7" t="str">
        <f>'დამტკ. ნაერთი'!K960</f>
        <v>სააგენტო</v>
      </c>
    </row>
    <row r="961" spans="1:11" x14ac:dyDescent="0.25">
      <c r="A961" t="str">
        <f t="shared" si="456"/>
        <v>b</v>
      </c>
      <c r="B961" s="5"/>
      <c r="C961" s="6" t="s">
        <v>19</v>
      </c>
      <c r="D961" s="7">
        <f t="shared" si="465"/>
        <v>0</v>
      </c>
      <c r="E961" s="7">
        <f t="shared" si="473"/>
        <v>0</v>
      </c>
      <c r="F961" s="7">
        <f t="shared" si="473"/>
        <v>0</v>
      </c>
      <c r="G961" s="7">
        <f t="shared" si="473"/>
        <v>0</v>
      </c>
      <c r="H961" s="7">
        <f t="shared" si="473"/>
        <v>0</v>
      </c>
      <c r="I961" s="7">
        <f t="shared" si="457"/>
        <v>0</v>
      </c>
      <c r="J961" s="7">
        <f t="shared" si="458"/>
        <v>0</v>
      </c>
      <c r="K961" s="7" t="str">
        <f>'დამტკ. ნაერთი'!K961</f>
        <v>სააგენტო</v>
      </c>
    </row>
    <row r="962" spans="1:11" ht="15.75" thickBot="1" x14ac:dyDescent="0.3">
      <c r="A962" t="str">
        <f t="shared" si="456"/>
        <v>b</v>
      </c>
      <c r="B962" s="11"/>
      <c r="C962" s="12" t="s">
        <v>20</v>
      </c>
      <c r="D962" s="13">
        <f t="shared" si="465"/>
        <v>0</v>
      </c>
      <c r="E962" s="13">
        <f t="shared" si="473"/>
        <v>0</v>
      </c>
      <c r="F962" s="13">
        <f t="shared" si="473"/>
        <v>0</v>
      </c>
      <c r="G962" s="13">
        <f t="shared" si="473"/>
        <v>0</v>
      </c>
      <c r="H962" s="13">
        <f t="shared" si="473"/>
        <v>0</v>
      </c>
      <c r="I962" s="13">
        <f t="shared" si="457"/>
        <v>0</v>
      </c>
      <c r="J962" s="13">
        <f t="shared" si="458"/>
        <v>0</v>
      </c>
      <c r="K962" s="13" t="str">
        <f>'დამტკ. ნაერთი'!K962</f>
        <v>სააგენტო</v>
      </c>
    </row>
    <row r="963" spans="1:11" ht="16.5" thickTop="1" thickBot="1" x14ac:dyDescent="0.3">
      <c r="A963" t="str">
        <f t="shared" si="456"/>
        <v>a</v>
      </c>
      <c r="B963" s="121" t="s">
        <v>159</v>
      </c>
      <c r="C963" s="122" t="s">
        <v>342</v>
      </c>
      <c r="D963" s="14">
        <f t="shared" si="465"/>
        <v>9000000</v>
      </c>
      <c r="E963" s="14">
        <f>SUM(E964,E972,E973,E974)</f>
        <v>2248000</v>
      </c>
      <c r="F963" s="14">
        <f t="shared" ref="F963" si="474">SUM(F964,F972,F973,F974)</f>
        <v>2252000</v>
      </c>
      <c r="G963" s="14">
        <f t="shared" ref="G963" si="475">SUM(G964,G972,G973,G974)</f>
        <v>2252000</v>
      </c>
      <c r="H963" s="14">
        <f t="shared" ref="H963" si="476">SUM(H964,H972,H973,H974)</f>
        <v>2248000</v>
      </c>
      <c r="I963" s="14">
        <f t="shared" si="457"/>
        <v>4500000</v>
      </c>
      <c r="J963" s="14">
        <f t="shared" si="458"/>
        <v>6752000</v>
      </c>
      <c r="K963" s="14" t="str">
        <f>'დამტკ. ნაერთი'!K963</f>
        <v>სააგენტო</v>
      </c>
    </row>
    <row r="964" spans="1:11" ht="15.75" thickTop="1" x14ac:dyDescent="0.25">
      <c r="A964" t="str">
        <f t="shared" si="456"/>
        <v>a</v>
      </c>
      <c r="B964" s="5"/>
      <c r="C964" s="6" t="s">
        <v>10</v>
      </c>
      <c r="D964" s="7">
        <f t="shared" si="465"/>
        <v>9000000</v>
      </c>
      <c r="E964" s="7">
        <f>SUM(E965:E971)</f>
        <v>2248000</v>
      </c>
      <c r="F964" s="7">
        <f t="shared" ref="F964" si="477">SUM(F965:F971)</f>
        <v>2252000</v>
      </c>
      <c r="G964" s="7">
        <f t="shared" ref="G964" si="478">SUM(G965:G971)</f>
        <v>2252000</v>
      </c>
      <c r="H964" s="7">
        <f t="shared" ref="H964" si="479">SUM(H965:H971)</f>
        <v>2248000</v>
      </c>
      <c r="I964" s="7">
        <f t="shared" si="457"/>
        <v>4500000</v>
      </c>
      <c r="J964" s="7">
        <f t="shared" si="458"/>
        <v>6752000</v>
      </c>
      <c r="K964" s="7" t="str">
        <f>'დამტკ. ნაერთი'!K964</f>
        <v>სააგენტო</v>
      </c>
    </row>
    <row r="965" spans="1:11" x14ac:dyDescent="0.25">
      <c r="A965" t="str">
        <f t="shared" si="456"/>
        <v>b</v>
      </c>
      <c r="B965" s="8"/>
      <c r="C965" s="9" t="s">
        <v>11</v>
      </c>
      <c r="D965" s="10">
        <f t="shared" si="465"/>
        <v>0</v>
      </c>
      <c r="E965" s="10">
        <v>0</v>
      </c>
      <c r="F965" s="10">
        <v>0</v>
      </c>
      <c r="G965" s="10">
        <v>0</v>
      </c>
      <c r="H965" s="10">
        <v>0</v>
      </c>
      <c r="I965" s="10">
        <f t="shared" si="457"/>
        <v>0</v>
      </c>
      <c r="J965" s="10">
        <f t="shared" si="458"/>
        <v>0</v>
      </c>
      <c r="K965" s="10" t="str">
        <f>'დამტკ. ნაერთი'!K965</f>
        <v>სააგენტო</v>
      </c>
    </row>
    <row r="966" spans="1:11" x14ac:dyDescent="0.25">
      <c r="A966" t="str">
        <f t="shared" si="456"/>
        <v>b</v>
      </c>
      <c r="B966" s="8"/>
      <c r="C966" s="9" t="s">
        <v>12</v>
      </c>
      <c r="D966" s="10">
        <f t="shared" si="465"/>
        <v>0</v>
      </c>
      <c r="E966" s="10">
        <v>0</v>
      </c>
      <c r="F966" s="10">
        <v>0</v>
      </c>
      <c r="G966" s="10">
        <v>0</v>
      </c>
      <c r="H966" s="10">
        <v>0</v>
      </c>
      <c r="I966" s="10">
        <f t="shared" si="457"/>
        <v>0</v>
      </c>
      <c r="J966" s="10">
        <f t="shared" si="458"/>
        <v>0</v>
      </c>
      <c r="K966" s="10" t="str">
        <f>'დამტკ. ნაერთი'!K966</f>
        <v>სააგენტო</v>
      </c>
    </row>
    <row r="967" spans="1:11" x14ac:dyDescent="0.25">
      <c r="A967" t="str">
        <f t="shared" si="456"/>
        <v>b</v>
      </c>
      <c r="B967" s="8"/>
      <c r="C967" s="9" t="s">
        <v>13</v>
      </c>
      <c r="D967" s="10">
        <f t="shared" si="465"/>
        <v>0</v>
      </c>
      <c r="E967" s="10">
        <v>0</v>
      </c>
      <c r="F967" s="10">
        <v>0</v>
      </c>
      <c r="G967" s="10">
        <v>0</v>
      </c>
      <c r="H967" s="10">
        <v>0</v>
      </c>
      <c r="I967" s="10">
        <f t="shared" si="457"/>
        <v>0</v>
      </c>
      <c r="J967" s="10">
        <f t="shared" si="458"/>
        <v>0</v>
      </c>
      <c r="K967" s="10" t="str">
        <f>'დამტკ. ნაერთი'!K967</f>
        <v>სააგენტო</v>
      </c>
    </row>
    <row r="968" spans="1:11" x14ac:dyDescent="0.25">
      <c r="A968" t="str">
        <f t="shared" si="456"/>
        <v>b</v>
      </c>
      <c r="B968" s="8"/>
      <c r="C968" s="9" t="s">
        <v>14</v>
      </c>
      <c r="D968" s="10">
        <f t="shared" si="465"/>
        <v>0</v>
      </c>
      <c r="E968" s="10">
        <v>0</v>
      </c>
      <c r="F968" s="10">
        <v>0</v>
      </c>
      <c r="G968" s="10">
        <v>0</v>
      </c>
      <c r="H968" s="10">
        <v>0</v>
      </c>
      <c r="I968" s="10">
        <f t="shared" si="457"/>
        <v>0</v>
      </c>
      <c r="J968" s="10">
        <f t="shared" si="458"/>
        <v>0</v>
      </c>
      <c r="K968" s="10" t="str">
        <f>'დამტკ. ნაერთი'!K968</f>
        <v>სააგენტო</v>
      </c>
    </row>
    <row r="969" spans="1:11" x14ac:dyDescent="0.25">
      <c r="A969" t="str">
        <f t="shared" si="456"/>
        <v>b</v>
      </c>
      <c r="B969" s="8"/>
      <c r="C969" s="9" t="s">
        <v>15</v>
      </c>
      <c r="D969" s="10">
        <f t="shared" si="465"/>
        <v>0</v>
      </c>
      <c r="E969" s="10">
        <v>0</v>
      </c>
      <c r="F969" s="10">
        <v>0</v>
      </c>
      <c r="G969" s="10">
        <v>0</v>
      </c>
      <c r="H969" s="10">
        <v>0</v>
      </c>
      <c r="I969" s="10">
        <f t="shared" si="457"/>
        <v>0</v>
      </c>
      <c r="J969" s="10">
        <f t="shared" si="458"/>
        <v>0</v>
      </c>
      <c r="K969" s="10" t="str">
        <f>'დამტკ. ნაერთი'!K969</f>
        <v>სააგენტო</v>
      </c>
    </row>
    <row r="970" spans="1:11" x14ac:dyDescent="0.25">
      <c r="A970" t="str">
        <f t="shared" si="456"/>
        <v>a</v>
      </c>
      <c r="B970" s="8"/>
      <c r="C970" s="9" t="s">
        <v>16</v>
      </c>
      <c r="D970" s="10">
        <f t="shared" si="465"/>
        <v>9000000</v>
      </c>
      <c r="E970" s="10">
        <v>2248000</v>
      </c>
      <c r="F970" s="10">
        <v>2252000</v>
      </c>
      <c r="G970" s="10">
        <v>2252000</v>
      </c>
      <c r="H970" s="10">
        <v>2248000</v>
      </c>
      <c r="I970" s="10">
        <f t="shared" si="457"/>
        <v>4500000</v>
      </c>
      <c r="J970" s="10">
        <f t="shared" si="458"/>
        <v>6752000</v>
      </c>
      <c r="K970" s="10" t="str">
        <f>'დამტკ. ნაერთი'!K970</f>
        <v>სააგენტო</v>
      </c>
    </row>
    <row r="971" spans="1:11" x14ac:dyDescent="0.25">
      <c r="A971" t="str">
        <f t="shared" si="456"/>
        <v>b</v>
      </c>
      <c r="B971" s="8"/>
      <c r="C971" s="9" t="s">
        <v>17</v>
      </c>
      <c r="D971" s="10">
        <f t="shared" si="465"/>
        <v>0</v>
      </c>
      <c r="E971" s="10">
        <v>0</v>
      </c>
      <c r="F971" s="10">
        <v>0</v>
      </c>
      <c r="G971" s="10">
        <v>0</v>
      </c>
      <c r="H971" s="10">
        <v>0</v>
      </c>
      <c r="I971" s="10">
        <f t="shared" si="457"/>
        <v>0</v>
      </c>
      <c r="J971" s="10">
        <f t="shared" si="458"/>
        <v>0</v>
      </c>
      <c r="K971" s="10" t="str">
        <f>'დამტკ. ნაერთი'!K971</f>
        <v>სააგენტო</v>
      </c>
    </row>
    <row r="972" spans="1:11" x14ac:dyDescent="0.25">
      <c r="A972" t="str">
        <f t="shared" si="456"/>
        <v>b</v>
      </c>
      <c r="B972" s="5"/>
      <c r="C972" s="6" t="s">
        <v>18</v>
      </c>
      <c r="D972" s="7">
        <f t="shared" si="465"/>
        <v>0</v>
      </c>
      <c r="E972" s="7">
        <v>0</v>
      </c>
      <c r="F972" s="7">
        <v>0</v>
      </c>
      <c r="G972" s="7">
        <v>0</v>
      </c>
      <c r="H972" s="7">
        <v>0</v>
      </c>
      <c r="I972" s="7">
        <f t="shared" si="457"/>
        <v>0</v>
      </c>
      <c r="J972" s="7">
        <f t="shared" si="458"/>
        <v>0</v>
      </c>
      <c r="K972" s="7" t="str">
        <f>'დამტკ. ნაერთი'!K972</f>
        <v>სააგენტო</v>
      </c>
    </row>
    <row r="973" spans="1:11" x14ac:dyDescent="0.25">
      <c r="A973" t="str">
        <f t="shared" si="456"/>
        <v>b</v>
      </c>
      <c r="B973" s="5"/>
      <c r="C973" s="6" t="s">
        <v>19</v>
      </c>
      <c r="D973" s="7">
        <f t="shared" si="465"/>
        <v>0</v>
      </c>
      <c r="E973" s="7">
        <v>0</v>
      </c>
      <c r="F973" s="7">
        <v>0</v>
      </c>
      <c r="G973" s="7">
        <v>0</v>
      </c>
      <c r="H973" s="7">
        <v>0</v>
      </c>
      <c r="I973" s="7">
        <f t="shared" si="457"/>
        <v>0</v>
      </c>
      <c r="J973" s="7">
        <f t="shared" si="458"/>
        <v>0</v>
      </c>
      <c r="K973" s="7" t="str">
        <f>'დამტკ. ნაერთი'!K973</f>
        <v>სააგენტო</v>
      </c>
    </row>
    <row r="974" spans="1:11" ht="15.75" thickBot="1" x14ac:dyDescent="0.3">
      <c r="A974" t="str">
        <f t="shared" si="456"/>
        <v>b</v>
      </c>
      <c r="B974" s="11"/>
      <c r="C974" s="12" t="s">
        <v>20</v>
      </c>
      <c r="D974" s="13">
        <f t="shared" si="465"/>
        <v>0</v>
      </c>
      <c r="E974" s="13">
        <v>0</v>
      </c>
      <c r="F974" s="13">
        <v>0</v>
      </c>
      <c r="G974" s="13">
        <v>0</v>
      </c>
      <c r="H974" s="13">
        <v>0</v>
      </c>
      <c r="I974" s="13">
        <f t="shared" si="457"/>
        <v>0</v>
      </c>
      <c r="J974" s="13">
        <f t="shared" si="458"/>
        <v>0</v>
      </c>
      <c r="K974" s="13" t="str">
        <f>'დამტკ. ნაერთი'!K974</f>
        <v>სააგენტო</v>
      </c>
    </row>
    <row r="975" spans="1:11" ht="32.25" customHeight="1" thickTop="1" thickBot="1" x14ac:dyDescent="0.3">
      <c r="A975" t="str">
        <f t="shared" si="456"/>
        <v>a</v>
      </c>
      <c r="B975" s="123" t="s">
        <v>160</v>
      </c>
      <c r="C975" s="122" t="s">
        <v>343</v>
      </c>
      <c r="D975" s="4">
        <f t="shared" si="465"/>
        <v>26422000</v>
      </c>
      <c r="E975" s="4">
        <f>SUM(E976,E984,E985,E986)</f>
        <v>6198300</v>
      </c>
      <c r="F975" s="4">
        <f t="shared" ref="F975" si="480">SUM(F976,F984,F985,F986)</f>
        <v>6352700</v>
      </c>
      <c r="G975" s="4">
        <f t="shared" ref="G975" si="481">SUM(G976,G984,G985,G986)</f>
        <v>6581900</v>
      </c>
      <c r="H975" s="4">
        <f t="shared" ref="H975" si="482">SUM(H976,H984,H985,H986)</f>
        <v>7289100</v>
      </c>
      <c r="I975" s="4">
        <f t="shared" si="457"/>
        <v>12551000</v>
      </c>
      <c r="J975" s="4">
        <f t="shared" si="458"/>
        <v>19132900</v>
      </c>
      <c r="K975" s="4" t="str">
        <f>'დამტკ. ნაერთი'!K975</f>
        <v>სასწრაფო</v>
      </c>
    </row>
    <row r="976" spans="1:11" ht="15.75" thickTop="1" x14ac:dyDescent="0.25">
      <c r="A976" t="str">
        <f t="shared" si="456"/>
        <v>a</v>
      </c>
      <c r="B976" s="5"/>
      <c r="C976" s="6" t="s">
        <v>10</v>
      </c>
      <c r="D976" s="7">
        <f t="shared" si="465"/>
        <v>26392000</v>
      </c>
      <c r="E976" s="7">
        <f>SUM(E977:E983)</f>
        <v>6183300</v>
      </c>
      <c r="F976" s="7">
        <f t="shared" ref="F976" si="483">SUM(F977:F983)</f>
        <v>6347700</v>
      </c>
      <c r="G976" s="7">
        <f t="shared" ref="G976" si="484">SUM(G977:G983)</f>
        <v>6576900</v>
      </c>
      <c r="H976" s="7">
        <f t="shared" ref="H976" si="485">SUM(H977:H983)</f>
        <v>7284100</v>
      </c>
      <c r="I976" s="7">
        <f t="shared" si="457"/>
        <v>12531000</v>
      </c>
      <c r="J976" s="7">
        <f t="shared" si="458"/>
        <v>19107900</v>
      </c>
      <c r="K976" s="7" t="str">
        <f>'დამტკ. ნაერთი'!K976</f>
        <v>სასწრაფო</v>
      </c>
    </row>
    <row r="977" spans="1:11" x14ac:dyDescent="0.25">
      <c r="A977" t="str">
        <f t="shared" si="456"/>
        <v>b</v>
      </c>
      <c r="B977" s="8"/>
      <c r="C977" s="9" t="s">
        <v>11</v>
      </c>
      <c r="D977" s="10">
        <f t="shared" si="465"/>
        <v>0</v>
      </c>
      <c r="E977" s="10">
        <v>0</v>
      </c>
      <c r="F977" s="10">
        <v>0</v>
      </c>
      <c r="G977" s="10">
        <v>0</v>
      </c>
      <c r="H977" s="10">
        <v>0</v>
      </c>
      <c r="I977" s="10">
        <f t="shared" si="457"/>
        <v>0</v>
      </c>
      <c r="J977" s="10">
        <f t="shared" si="458"/>
        <v>0</v>
      </c>
      <c r="K977" s="10" t="str">
        <f>'დამტკ. ნაერთი'!K977</f>
        <v>სასწრაფო</v>
      </c>
    </row>
    <row r="978" spans="1:11" x14ac:dyDescent="0.25">
      <c r="A978" t="str">
        <f t="shared" si="456"/>
        <v>a</v>
      </c>
      <c r="B978" s="8"/>
      <c r="C978" s="9" t="s">
        <v>12</v>
      </c>
      <c r="D978" s="10">
        <f t="shared" si="465"/>
        <v>24525000</v>
      </c>
      <c r="E978" s="10">
        <v>5840800</v>
      </c>
      <c r="F978" s="10">
        <v>5886000</v>
      </c>
      <c r="G978" s="10">
        <v>6131200</v>
      </c>
      <c r="H978" s="10">
        <v>6667000</v>
      </c>
      <c r="I978" s="10">
        <f t="shared" si="457"/>
        <v>11726800</v>
      </c>
      <c r="J978" s="10">
        <f t="shared" si="458"/>
        <v>17858000</v>
      </c>
      <c r="K978" s="10" t="str">
        <f>'დამტკ. ნაერთი'!K978</f>
        <v>სასწრაფო</v>
      </c>
    </row>
    <row r="979" spans="1:11" x14ac:dyDescent="0.25">
      <c r="A979" t="str">
        <f t="shared" si="456"/>
        <v>b</v>
      </c>
      <c r="B979" s="8"/>
      <c r="C979" s="9" t="s">
        <v>13</v>
      </c>
      <c r="D979" s="10">
        <f t="shared" si="465"/>
        <v>0</v>
      </c>
      <c r="E979" s="10">
        <v>0</v>
      </c>
      <c r="F979" s="10">
        <v>0</v>
      </c>
      <c r="G979" s="10">
        <v>0</v>
      </c>
      <c r="H979" s="10">
        <v>0</v>
      </c>
      <c r="I979" s="10">
        <f t="shared" si="457"/>
        <v>0</v>
      </c>
      <c r="J979" s="10">
        <f t="shared" si="458"/>
        <v>0</v>
      </c>
      <c r="K979" s="10" t="str">
        <f>'დამტკ. ნაერთი'!K979</f>
        <v>სასწრაფო</v>
      </c>
    </row>
    <row r="980" spans="1:11" x14ac:dyDescent="0.25">
      <c r="A980" t="str">
        <f t="shared" si="456"/>
        <v>b</v>
      </c>
      <c r="B980" s="8"/>
      <c r="C980" s="9" t="s">
        <v>14</v>
      </c>
      <c r="D980" s="10">
        <f t="shared" si="465"/>
        <v>0</v>
      </c>
      <c r="E980" s="10">
        <v>0</v>
      </c>
      <c r="F980" s="10">
        <v>0</v>
      </c>
      <c r="G980" s="10">
        <v>0</v>
      </c>
      <c r="H980" s="10">
        <v>0</v>
      </c>
      <c r="I980" s="10">
        <f t="shared" si="457"/>
        <v>0</v>
      </c>
      <c r="J980" s="10">
        <f t="shared" si="458"/>
        <v>0</v>
      </c>
      <c r="K980" s="10" t="str">
        <f>'დამტკ. ნაერთი'!K980</f>
        <v>სასწრაფო</v>
      </c>
    </row>
    <row r="981" spans="1:11" x14ac:dyDescent="0.25">
      <c r="A981" t="str">
        <f t="shared" si="456"/>
        <v>b</v>
      </c>
      <c r="B981" s="8"/>
      <c r="C981" s="9" t="s">
        <v>15</v>
      </c>
      <c r="D981" s="10">
        <f t="shared" si="465"/>
        <v>0</v>
      </c>
      <c r="E981" s="10">
        <v>0</v>
      </c>
      <c r="F981" s="10">
        <v>0</v>
      </c>
      <c r="G981" s="10">
        <v>0</v>
      </c>
      <c r="H981" s="10">
        <v>0</v>
      </c>
      <c r="I981" s="10">
        <f t="shared" si="457"/>
        <v>0</v>
      </c>
      <c r="J981" s="10">
        <f t="shared" si="458"/>
        <v>0</v>
      </c>
      <c r="K981" s="10" t="str">
        <f>'დამტკ. ნაერთი'!K981</f>
        <v>სასწრაფო</v>
      </c>
    </row>
    <row r="982" spans="1:11" x14ac:dyDescent="0.25">
      <c r="A982" t="str">
        <f t="shared" si="456"/>
        <v>a</v>
      </c>
      <c r="B982" s="8"/>
      <c r="C982" s="9" t="s">
        <v>16</v>
      </c>
      <c r="D982" s="10">
        <f t="shared" si="465"/>
        <v>1207000</v>
      </c>
      <c r="E982" s="10">
        <v>215500</v>
      </c>
      <c r="F982" s="10">
        <v>295700</v>
      </c>
      <c r="G982" s="10">
        <v>295700</v>
      </c>
      <c r="H982" s="10">
        <v>400100</v>
      </c>
      <c r="I982" s="10">
        <f t="shared" si="457"/>
        <v>511200</v>
      </c>
      <c r="J982" s="10">
        <f t="shared" si="458"/>
        <v>806900</v>
      </c>
      <c r="K982" s="10" t="str">
        <f>'დამტკ. ნაერთი'!K982</f>
        <v>სასწრაფო</v>
      </c>
    </row>
    <row r="983" spans="1:11" x14ac:dyDescent="0.25">
      <c r="A983" t="str">
        <f t="shared" si="456"/>
        <v>a</v>
      </c>
      <c r="B983" s="8"/>
      <c r="C983" s="9" t="s">
        <v>17</v>
      </c>
      <c r="D983" s="10">
        <f t="shared" si="465"/>
        <v>660000</v>
      </c>
      <c r="E983" s="10">
        <v>127000</v>
      </c>
      <c r="F983" s="10">
        <v>166000</v>
      </c>
      <c r="G983" s="10">
        <v>150000</v>
      </c>
      <c r="H983" s="10">
        <v>217000</v>
      </c>
      <c r="I983" s="10">
        <f t="shared" si="457"/>
        <v>293000</v>
      </c>
      <c r="J983" s="10">
        <f t="shared" si="458"/>
        <v>443000</v>
      </c>
      <c r="K983" s="10" t="str">
        <f>'დამტკ. ნაერთი'!K983</f>
        <v>სასწრაფო</v>
      </c>
    </row>
    <row r="984" spans="1:11" x14ac:dyDescent="0.25">
      <c r="A984" t="str">
        <f t="shared" ref="A984:A1071" si="486">IF(OR(D984&lt;&gt;0,E984&lt;&gt;0,F984&lt;&gt;0,G984&lt;&gt;0,H984&lt;&gt;0,),"a","b")</f>
        <v>a</v>
      </c>
      <c r="B984" s="5"/>
      <c r="C984" s="6" t="s">
        <v>18</v>
      </c>
      <c r="D984" s="7">
        <f t="shared" si="465"/>
        <v>30000</v>
      </c>
      <c r="E984" s="7">
        <v>15000</v>
      </c>
      <c r="F984" s="7">
        <v>5000</v>
      </c>
      <c r="G984" s="7">
        <v>5000</v>
      </c>
      <c r="H984" s="7">
        <v>5000</v>
      </c>
      <c r="I984" s="7">
        <f t="shared" ref="I984:I1071" si="487">SUM(E984,F984)</f>
        <v>20000</v>
      </c>
      <c r="J984" s="7">
        <f t="shared" ref="J984:J1071" si="488">SUM(E984,F984,G984)</f>
        <v>25000</v>
      </c>
      <c r="K984" s="7" t="str">
        <f>'დამტკ. ნაერთი'!K984</f>
        <v>სასწრაფო</v>
      </c>
    </row>
    <row r="985" spans="1:11" x14ac:dyDescent="0.25">
      <c r="A985" t="str">
        <f t="shared" si="486"/>
        <v>b</v>
      </c>
      <c r="B985" s="5"/>
      <c r="C985" s="6" t="s">
        <v>19</v>
      </c>
      <c r="D985" s="7">
        <f t="shared" si="465"/>
        <v>0</v>
      </c>
      <c r="E985" s="7">
        <v>0</v>
      </c>
      <c r="F985" s="7">
        <v>0</v>
      </c>
      <c r="G985" s="7">
        <v>0</v>
      </c>
      <c r="H985" s="7">
        <v>0</v>
      </c>
      <c r="I985" s="7">
        <f t="shared" si="487"/>
        <v>0</v>
      </c>
      <c r="J985" s="7">
        <f t="shared" si="488"/>
        <v>0</v>
      </c>
      <c r="K985" s="7" t="str">
        <f>'დამტკ. ნაერთი'!K985</f>
        <v>სასწრაფო</v>
      </c>
    </row>
    <row r="986" spans="1:11" ht="15.75" thickBot="1" x14ac:dyDescent="0.3">
      <c r="A986" t="str">
        <f t="shared" si="486"/>
        <v>b</v>
      </c>
      <c r="B986" s="11"/>
      <c r="C986" s="12" t="s">
        <v>20</v>
      </c>
      <c r="D986" s="13">
        <f t="shared" si="465"/>
        <v>0</v>
      </c>
      <c r="E986" s="13">
        <v>0</v>
      </c>
      <c r="F986" s="13">
        <v>0</v>
      </c>
      <c r="G986" s="13">
        <v>0</v>
      </c>
      <c r="H986" s="13">
        <v>0</v>
      </c>
      <c r="I986" s="13">
        <f t="shared" si="487"/>
        <v>0</v>
      </c>
      <c r="J986" s="13">
        <f t="shared" si="488"/>
        <v>0</v>
      </c>
      <c r="K986" s="13" t="str">
        <f>'დამტკ. ნაერთი'!K986</f>
        <v>სასწრაფო</v>
      </c>
    </row>
    <row r="987" spans="1:11" ht="32.25" customHeight="1" thickTop="1" thickBot="1" x14ac:dyDescent="0.3">
      <c r="A987" t="str">
        <f t="shared" si="486"/>
        <v>a</v>
      </c>
      <c r="B987" s="16" t="s">
        <v>161</v>
      </c>
      <c r="C987" s="4" t="s">
        <v>162</v>
      </c>
      <c r="D987" s="4">
        <f t="shared" si="465"/>
        <v>26000000</v>
      </c>
      <c r="E987" s="4">
        <f>SUM(E988,E996,E997,E998)</f>
        <v>6581000</v>
      </c>
      <c r="F987" s="4">
        <f t="shared" ref="F987" si="489">SUM(F988,F996,F997,F998)</f>
        <v>6473000</v>
      </c>
      <c r="G987" s="4">
        <f t="shared" ref="G987" si="490">SUM(G988,G996,G997,G998)</f>
        <v>6473000</v>
      </c>
      <c r="H987" s="4">
        <f t="shared" ref="H987" si="491">SUM(H988,H996,H997,H998)</f>
        <v>6473000</v>
      </c>
      <c r="I987" s="4">
        <f t="shared" si="487"/>
        <v>13054000</v>
      </c>
      <c r="J987" s="4">
        <f t="shared" si="488"/>
        <v>19527000</v>
      </c>
      <c r="K987" s="4" t="str">
        <f>'დამტკ. ნაერთი'!K987</f>
        <v>სააგენტო</v>
      </c>
    </row>
    <row r="988" spans="1:11" ht="15.75" thickTop="1" x14ac:dyDescent="0.25">
      <c r="A988" t="str">
        <f t="shared" si="486"/>
        <v>a</v>
      </c>
      <c r="B988" s="5"/>
      <c r="C988" s="6" t="s">
        <v>10</v>
      </c>
      <c r="D988" s="7">
        <f t="shared" si="465"/>
        <v>26000000</v>
      </c>
      <c r="E988" s="7">
        <f>SUM(E989:E995)</f>
        <v>6581000</v>
      </c>
      <c r="F988" s="7">
        <f t="shared" ref="F988" si="492">SUM(F989:F995)</f>
        <v>6473000</v>
      </c>
      <c r="G988" s="7">
        <f t="shared" ref="G988" si="493">SUM(G989:G995)</f>
        <v>6473000</v>
      </c>
      <c r="H988" s="7">
        <f t="shared" ref="H988" si="494">SUM(H989:H995)</f>
        <v>6473000</v>
      </c>
      <c r="I988" s="7">
        <f t="shared" si="487"/>
        <v>13054000</v>
      </c>
      <c r="J988" s="7">
        <f t="shared" si="488"/>
        <v>19527000</v>
      </c>
      <c r="K988" s="7" t="str">
        <f>'დამტკ. ნაერთი'!K988</f>
        <v>სააგენტო</v>
      </c>
    </row>
    <row r="989" spans="1:11" x14ac:dyDescent="0.25">
      <c r="A989" t="str">
        <f t="shared" si="486"/>
        <v>b</v>
      </c>
      <c r="B989" s="8"/>
      <c r="C989" s="9" t="s">
        <v>11</v>
      </c>
      <c r="D989" s="10">
        <f t="shared" si="465"/>
        <v>0</v>
      </c>
      <c r="E989" s="10">
        <v>0</v>
      </c>
      <c r="F989" s="10">
        <v>0</v>
      </c>
      <c r="G989" s="10">
        <v>0</v>
      </c>
      <c r="H989" s="10">
        <v>0</v>
      </c>
      <c r="I989" s="10">
        <f t="shared" si="487"/>
        <v>0</v>
      </c>
      <c r="J989" s="10">
        <f t="shared" si="488"/>
        <v>0</v>
      </c>
      <c r="K989" s="10" t="str">
        <f>'დამტკ. ნაერთი'!K989</f>
        <v>სააგენტო</v>
      </c>
    </row>
    <row r="990" spans="1:11" x14ac:dyDescent="0.25">
      <c r="A990" t="str">
        <f t="shared" si="486"/>
        <v>a</v>
      </c>
      <c r="B990" s="8"/>
      <c r="C990" s="9" t="s">
        <v>12</v>
      </c>
      <c r="D990" s="10">
        <f t="shared" si="465"/>
        <v>10000</v>
      </c>
      <c r="E990" s="10">
        <v>10000</v>
      </c>
      <c r="F990" s="10">
        <v>0</v>
      </c>
      <c r="G990" s="10">
        <v>0</v>
      </c>
      <c r="H990" s="10">
        <v>0</v>
      </c>
      <c r="I990" s="10">
        <f t="shared" si="487"/>
        <v>10000</v>
      </c>
      <c r="J990" s="10">
        <f t="shared" si="488"/>
        <v>10000</v>
      </c>
      <c r="K990" s="10" t="str">
        <f>'დამტკ. ნაერთი'!K990</f>
        <v>სააგენტო</v>
      </c>
    </row>
    <row r="991" spans="1:11" x14ac:dyDescent="0.25">
      <c r="A991" t="str">
        <f t="shared" si="486"/>
        <v>b</v>
      </c>
      <c r="B991" s="8"/>
      <c r="C991" s="9" t="s">
        <v>13</v>
      </c>
      <c r="D991" s="10">
        <f t="shared" si="465"/>
        <v>0</v>
      </c>
      <c r="E991" s="10">
        <v>0</v>
      </c>
      <c r="F991" s="10">
        <v>0</v>
      </c>
      <c r="G991" s="10">
        <v>0</v>
      </c>
      <c r="H991" s="10">
        <v>0</v>
      </c>
      <c r="I991" s="10">
        <f t="shared" si="487"/>
        <v>0</v>
      </c>
      <c r="J991" s="10">
        <f t="shared" si="488"/>
        <v>0</v>
      </c>
      <c r="K991" s="10" t="str">
        <f>'დამტკ. ნაერთი'!K991</f>
        <v>სააგენტო</v>
      </c>
    </row>
    <row r="992" spans="1:11" x14ac:dyDescent="0.25">
      <c r="A992" t="str">
        <f t="shared" si="486"/>
        <v>b</v>
      </c>
      <c r="B992" s="8"/>
      <c r="C992" s="9" t="s">
        <v>14</v>
      </c>
      <c r="D992" s="10">
        <f t="shared" si="465"/>
        <v>0</v>
      </c>
      <c r="E992" s="10">
        <v>0</v>
      </c>
      <c r="F992" s="10">
        <v>0</v>
      </c>
      <c r="G992" s="10">
        <v>0</v>
      </c>
      <c r="H992" s="10">
        <v>0</v>
      </c>
      <c r="I992" s="10">
        <f t="shared" si="487"/>
        <v>0</v>
      </c>
      <c r="J992" s="10">
        <f t="shared" si="488"/>
        <v>0</v>
      </c>
      <c r="K992" s="10" t="str">
        <f>'დამტკ. ნაერთი'!K992</f>
        <v>სააგენტო</v>
      </c>
    </row>
    <row r="993" spans="1:11" x14ac:dyDescent="0.25">
      <c r="A993" t="str">
        <f t="shared" si="486"/>
        <v>b</v>
      </c>
      <c r="B993" s="8"/>
      <c r="C993" s="9" t="s">
        <v>15</v>
      </c>
      <c r="D993" s="10">
        <f t="shared" si="465"/>
        <v>0</v>
      </c>
      <c r="E993" s="10">
        <v>0</v>
      </c>
      <c r="F993" s="10">
        <v>0</v>
      </c>
      <c r="G993" s="10">
        <v>0</v>
      </c>
      <c r="H993" s="10">
        <v>0</v>
      </c>
      <c r="I993" s="10">
        <f t="shared" si="487"/>
        <v>0</v>
      </c>
      <c r="J993" s="10">
        <f t="shared" si="488"/>
        <v>0</v>
      </c>
      <c r="K993" s="10" t="str">
        <f>'დამტკ. ნაერთი'!K993</f>
        <v>სააგენტო</v>
      </c>
    </row>
    <row r="994" spans="1:11" x14ac:dyDescent="0.25">
      <c r="A994" t="str">
        <f t="shared" si="486"/>
        <v>a</v>
      </c>
      <c r="B994" s="8"/>
      <c r="C994" s="9" t="s">
        <v>16</v>
      </c>
      <c r="D994" s="10">
        <f t="shared" si="465"/>
        <v>25990000</v>
      </c>
      <c r="E994" s="10">
        <v>6571000</v>
      </c>
      <c r="F994" s="10">
        <v>6473000</v>
      </c>
      <c r="G994" s="10">
        <v>6473000</v>
      </c>
      <c r="H994" s="10">
        <v>6473000</v>
      </c>
      <c r="I994" s="10">
        <f t="shared" si="487"/>
        <v>13044000</v>
      </c>
      <c r="J994" s="10">
        <f t="shared" si="488"/>
        <v>19517000</v>
      </c>
      <c r="K994" s="10" t="str">
        <f>'დამტკ. ნაერთი'!K994</f>
        <v>სააგენტო</v>
      </c>
    </row>
    <row r="995" spans="1:11" x14ac:dyDescent="0.25">
      <c r="A995" t="str">
        <f t="shared" si="486"/>
        <v>b</v>
      </c>
      <c r="B995" s="8"/>
      <c r="C995" s="9" t="s">
        <v>17</v>
      </c>
      <c r="D995" s="10">
        <f t="shared" si="465"/>
        <v>0</v>
      </c>
      <c r="E995" s="10">
        <v>0</v>
      </c>
      <c r="F995" s="10">
        <v>0</v>
      </c>
      <c r="G995" s="10">
        <v>0</v>
      </c>
      <c r="H995" s="10">
        <v>0</v>
      </c>
      <c r="I995" s="10">
        <f t="shared" si="487"/>
        <v>0</v>
      </c>
      <c r="J995" s="10">
        <f t="shared" si="488"/>
        <v>0</v>
      </c>
      <c r="K995" s="10" t="str">
        <f>'დამტკ. ნაერთი'!K995</f>
        <v>სააგენტო</v>
      </c>
    </row>
    <row r="996" spans="1:11" x14ac:dyDescent="0.25">
      <c r="A996" t="str">
        <f t="shared" si="486"/>
        <v>b</v>
      </c>
      <c r="B996" s="5"/>
      <c r="C996" s="6" t="s">
        <v>18</v>
      </c>
      <c r="D996" s="7">
        <f t="shared" ref="D996:D1083" si="495">SUM(E996,F996,G996,H996)</f>
        <v>0</v>
      </c>
      <c r="E996" s="7">
        <v>0</v>
      </c>
      <c r="F996" s="7">
        <v>0</v>
      </c>
      <c r="G996" s="7">
        <v>0</v>
      </c>
      <c r="H996" s="7">
        <v>0</v>
      </c>
      <c r="I996" s="7">
        <f t="shared" si="487"/>
        <v>0</v>
      </c>
      <c r="J996" s="7">
        <f t="shared" si="488"/>
        <v>0</v>
      </c>
      <c r="K996" s="7" t="str">
        <f>'დამტკ. ნაერთი'!K996</f>
        <v>სააგენტო</v>
      </c>
    </row>
    <row r="997" spans="1:11" x14ac:dyDescent="0.25">
      <c r="A997" t="str">
        <f t="shared" si="486"/>
        <v>b</v>
      </c>
      <c r="B997" s="5"/>
      <c r="C997" s="6" t="s">
        <v>19</v>
      </c>
      <c r="D997" s="7">
        <f t="shared" si="495"/>
        <v>0</v>
      </c>
      <c r="E997" s="7">
        <v>0</v>
      </c>
      <c r="F997" s="7">
        <v>0</v>
      </c>
      <c r="G997" s="7">
        <v>0</v>
      </c>
      <c r="H997" s="7">
        <v>0</v>
      </c>
      <c r="I997" s="7">
        <f t="shared" si="487"/>
        <v>0</v>
      </c>
      <c r="J997" s="7">
        <f t="shared" si="488"/>
        <v>0</v>
      </c>
      <c r="K997" s="7" t="str">
        <f>'დამტკ. ნაერთი'!K997</f>
        <v>სააგენტო</v>
      </c>
    </row>
    <row r="998" spans="1:11" ht="15.75" thickBot="1" x14ac:dyDescent="0.3">
      <c r="A998" t="str">
        <f t="shared" si="486"/>
        <v>b</v>
      </c>
      <c r="B998" s="11"/>
      <c r="C998" s="12" t="s">
        <v>20</v>
      </c>
      <c r="D998" s="13">
        <f t="shared" si="495"/>
        <v>0</v>
      </c>
      <c r="E998" s="13">
        <v>0</v>
      </c>
      <c r="F998" s="13">
        <v>0</v>
      </c>
      <c r="G998" s="13">
        <v>0</v>
      </c>
      <c r="H998" s="13">
        <v>0</v>
      </c>
      <c r="I998" s="13">
        <f t="shared" si="487"/>
        <v>0</v>
      </c>
      <c r="J998" s="13">
        <f t="shared" si="488"/>
        <v>0</v>
      </c>
      <c r="K998" s="13" t="str">
        <f>'დამტკ. ნაერთი'!K998</f>
        <v>სააგენტო</v>
      </c>
    </row>
    <row r="999" spans="1:11" ht="32.25" customHeight="1" thickTop="1" thickBot="1" x14ac:dyDescent="0.3">
      <c r="A999" t="str">
        <f t="shared" si="486"/>
        <v>a</v>
      </c>
      <c r="B999" s="16" t="s">
        <v>163</v>
      </c>
      <c r="C999" s="4" t="s">
        <v>164</v>
      </c>
      <c r="D999" s="4">
        <f t="shared" si="495"/>
        <v>20000000</v>
      </c>
      <c r="E999" s="4">
        <f>SUM(E1000,E1008,E1009,E1010)</f>
        <v>6200000</v>
      </c>
      <c r="F999" s="4">
        <f t="shared" ref="F999" si="496">SUM(F1000,F1008,F1009,F1010)</f>
        <v>4735000</v>
      </c>
      <c r="G999" s="4">
        <f t="shared" ref="G999" si="497">SUM(G1000,G1008,G1009,G1010)</f>
        <v>4735000</v>
      </c>
      <c r="H999" s="4">
        <f t="shared" ref="H999" si="498">SUM(H1000,H1008,H1009,H1010)</f>
        <v>4330000</v>
      </c>
      <c r="I999" s="4">
        <f t="shared" si="487"/>
        <v>10935000</v>
      </c>
      <c r="J999" s="4">
        <f t="shared" si="488"/>
        <v>15670000</v>
      </c>
      <c r="K999" s="4" t="str">
        <f>'დამტკ. ნაერთი'!K999</f>
        <v>სააგენტო</v>
      </c>
    </row>
    <row r="1000" spans="1:11" ht="15.75" thickTop="1" x14ac:dyDescent="0.25">
      <c r="A1000" t="str">
        <f t="shared" si="486"/>
        <v>a</v>
      </c>
      <c r="B1000" s="5"/>
      <c r="C1000" s="6" t="s">
        <v>10</v>
      </c>
      <c r="D1000" s="7">
        <f t="shared" si="495"/>
        <v>20000000</v>
      </c>
      <c r="E1000" s="7">
        <f>SUM(E1001:E1007)</f>
        <v>6200000</v>
      </c>
      <c r="F1000" s="7">
        <f t="shared" ref="F1000" si="499">SUM(F1001:F1007)</f>
        <v>4735000</v>
      </c>
      <c r="G1000" s="7">
        <f t="shared" ref="G1000" si="500">SUM(G1001:G1007)</f>
        <v>4735000</v>
      </c>
      <c r="H1000" s="7">
        <f t="shared" ref="H1000" si="501">SUM(H1001:H1007)</f>
        <v>4330000</v>
      </c>
      <c r="I1000" s="7">
        <f t="shared" si="487"/>
        <v>10935000</v>
      </c>
      <c r="J1000" s="7">
        <f t="shared" si="488"/>
        <v>15670000</v>
      </c>
      <c r="K1000" s="7" t="str">
        <f>'დამტკ. ნაერთი'!K1000</f>
        <v>სააგენტო</v>
      </c>
    </row>
    <row r="1001" spans="1:11" x14ac:dyDescent="0.25">
      <c r="A1001" t="str">
        <f t="shared" si="486"/>
        <v>b</v>
      </c>
      <c r="B1001" s="8"/>
      <c r="C1001" s="9" t="s">
        <v>11</v>
      </c>
      <c r="D1001" s="10">
        <f t="shared" si="495"/>
        <v>0</v>
      </c>
      <c r="E1001" s="10">
        <v>0</v>
      </c>
      <c r="F1001" s="10">
        <v>0</v>
      </c>
      <c r="G1001" s="10">
        <v>0</v>
      </c>
      <c r="H1001" s="10">
        <v>0</v>
      </c>
      <c r="I1001" s="10">
        <f t="shared" si="487"/>
        <v>0</v>
      </c>
      <c r="J1001" s="10">
        <f t="shared" si="488"/>
        <v>0</v>
      </c>
      <c r="K1001" s="10" t="str">
        <f>'დამტკ. ნაერთი'!K1001</f>
        <v>სააგენტო</v>
      </c>
    </row>
    <row r="1002" spans="1:11" x14ac:dyDescent="0.25">
      <c r="A1002" t="str">
        <f t="shared" si="486"/>
        <v>a</v>
      </c>
      <c r="B1002" s="8"/>
      <c r="C1002" s="9" t="s">
        <v>12</v>
      </c>
      <c r="D1002" s="10">
        <f t="shared" si="495"/>
        <v>20000</v>
      </c>
      <c r="E1002" s="10">
        <v>5000</v>
      </c>
      <c r="F1002" s="10">
        <v>5000</v>
      </c>
      <c r="G1002" s="10">
        <v>5000</v>
      </c>
      <c r="H1002" s="10">
        <v>5000</v>
      </c>
      <c r="I1002" s="10">
        <f t="shared" si="487"/>
        <v>10000</v>
      </c>
      <c r="J1002" s="10">
        <f t="shared" si="488"/>
        <v>15000</v>
      </c>
      <c r="K1002" s="10" t="str">
        <f>'დამტკ. ნაერთი'!K1002</f>
        <v>სააგენტო</v>
      </c>
    </row>
    <row r="1003" spans="1:11" x14ac:dyDescent="0.25">
      <c r="A1003" t="str">
        <f t="shared" si="486"/>
        <v>b</v>
      </c>
      <c r="B1003" s="8"/>
      <c r="C1003" s="9" t="s">
        <v>13</v>
      </c>
      <c r="D1003" s="10">
        <f t="shared" si="495"/>
        <v>0</v>
      </c>
      <c r="E1003" s="10">
        <v>0</v>
      </c>
      <c r="F1003" s="10">
        <v>0</v>
      </c>
      <c r="G1003" s="10">
        <v>0</v>
      </c>
      <c r="H1003" s="10">
        <v>0</v>
      </c>
      <c r="I1003" s="10">
        <f t="shared" si="487"/>
        <v>0</v>
      </c>
      <c r="J1003" s="10">
        <f t="shared" si="488"/>
        <v>0</v>
      </c>
      <c r="K1003" s="10" t="str">
        <f>'დამტკ. ნაერთი'!K1003</f>
        <v>სააგენტო</v>
      </c>
    </row>
    <row r="1004" spans="1:11" x14ac:dyDescent="0.25">
      <c r="A1004" t="str">
        <f t="shared" si="486"/>
        <v>b</v>
      </c>
      <c r="B1004" s="8"/>
      <c r="C1004" s="9" t="s">
        <v>14</v>
      </c>
      <c r="D1004" s="10">
        <f t="shared" si="495"/>
        <v>0</v>
      </c>
      <c r="E1004" s="10">
        <v>0</v>
      </c>
      <c r="F1004" s="10">
        <v>0</v>
      </c>
      <c r="G1004" s="10">
        <v>0</v>
      </c>
      <c r="H1004" s="10">
        <v>0</v>
      </c>
      <c r="I1004" s="10">
        <f t="shared" si="487"/>
        <v>0</v>
      </c>
      <c r="J1004" s="10">
        <f t="shared" si="488"/>
        <v>0</v>
      </c>
      <c r="K1004" s="10" t="str">
        <f>'დამტკ. ნაერთი'!K1004</f>
        <v>სააგენტო</v>
      </c>
    </row>
    <row r="1005" spans="1:11" x14ac:dyDescent="0.25">
      <c r="A1005" t="str">
        <f t="shared" si="486"/>
        <v>b</v>
      </c>
      <c r="B1005" s="8"/>
      <c r="C1005" s="9" t="s">
        <v>15</v>
      </c>
      <c r="D1005" s="10">
        <f t="shared" si="495"/>
        <v>0</v>
      </c>
      <c r="E1005" s="10">
        <v>0</v>
      </c>
      <c r="F1005" s="10">
        <v>0</v>
      </c>
      <c r="G1005" s="10">
        <v>0</v>
      </c>
      <c r="H1005" s="10">
        <v>0</v>
      </c>
      <c r="I1005" s="10">
        <f t="shared" si="487"/>
        <v>0</v>
      </c>
      <c r="J1005" s="10">
        <f t="shared" si="488"/>
        <v>0</v>
      </c>
      <c r="K1005" s="10" t="str">
        <f>'დამტკ. ნაერთი'!K1005</f>
        <v>სააგენტო</v>
      </c>
    </row>
    <row r="1006" spans="1:11" x14ac:dyDescent="0.25">
      <c r="A1006" t="str">
        <f t="shared" si="486"/>
        <v>a</v>
      </c>
      <c r="B1006" s="8"/>
      <c r="C1006" s="9" t="s">
        <v>16</v>
      </c>
      <c r="D1006" s="10">
        <f t="shared" si="495"/>
        <v>19980000</v>
      </c>
      <c r="E1006" s="10">
        <v>6195000</v>
      </c>
      <c r="F1006" s="10">
        <v>4730000</v>
      </c>
      <c r="G1006" s="10">
        <v>4730000</v>
      </c>
      <c r="H1006" s="10">
        <v>4325000</v>
      </c>
      <c r="I1006" s="10">
        <f t="shared" si="487"/>
        <v>10925000</v>
      </c>
      <c r="J1006" s="10">
        <f t="shared" si="488"/>
        <v>15655000</v>
      </c>
      <c r="K1006" s="10" t="str">
        <f>'დამტკ. ნაერთი'!K1006</f>
        <v>სააგენტო</v>
      </c>
    </row>
    <row r="1007" spans="1:11" x14ac:dyDescent="0.25">
      <c r="A1007" t="str">
        <f t="shared" si="486"/>
        <v>b</v>
      </c>
      <c r="B1007" s="8"/>
      <c r="C1007" s="9" t="s">
        <v>17</v>
      </c>
      <c r="D1007" s="10">
        <f t="shared" si="495"/>
        <v>0</v>
      </c>
      <c r="E1007" s="10">
        <v>0</v>
      </c>
      <c r="F1007" s="10">
        <v>0</v>
      </c>
      <c r="G1007" s="10">
        <v>0</v>
      </c>
      <c r="H1007" s="10">
        <v>0</v>
      </c>
      <c r="I1007" s="10">
        <f t="shared" si="487"/>
        <v>0</v>
      </c>
      <c r="J1007" s="10">
        <f t="shared" si="488"/>
        <v>0</v>
      </c>
      <c r="K1007" s="10" t="str">
        <f>'დამტკ. ნაერთი'!K1007</f>
        <v>სააგენტო</v>
      </c>
    </row>
    <row r="1008" spans="1:11" x14ac:dyDescent="0.25">
      <c r="A1008" t="str">
        <f t="shared" si="486"/>
        <v>b</v>
      </c>
      <c r="B1008" s="5"/>
      <c r="C1008" s="6" t="s">
        <v>18</v>
      </c>
      <c r="D1008" s="7">
        <f t="shared" si="495"/>
        <v>0</v>
      </c>
      <c r="E1008" s="7">
        <v>0</v>
      </c>
      <c r="F1008" s="7">
        <v>0</v>
      </c>
      <c r="G1008" s="7">
        <v>0</v>
      </c>
      <c r="H1008" s="7">
        <v>0</v>
      </c>
      <c r="I1008" s="7">
        <f t="shared" si="487"/>
        <v>0</v>
      </c>
      <c r="J1008" s="7">
        <f t="shared" si="488"/>
        <v>0</v>
      </c>
      <c r="K1008" s="7" t="str">
        <f>'დამტკ. ნაერთი'!K1008</f>
        <v>სააგენტო</v>
      </c>
    </row>
    <row r="1009" spans="1:11" x14ac:dyDescent="0.25">
      <c r="A1009" t="str">
        <f t="shared" si="486"/>
        <v>b</v>
      </c>
      <c r="B1009" s="5"/>
      <c r="C1009" s="6" t="s">
        <v>19</v>
      </c>
      <c r="D1009" s="7">
        <f t="shared" si="495"/>
        <v>0</v>
      </c>
      <c r="E1009" s="7">
        <v>0</v>
      </c>
      <c r="F1009" s="7">
        <v>0</v>
      </c>
      <c r="G1009" s="7">
        <v>0</v>
      </c>
      <c r="H1009" s="7">
        <v>0</v>
      </c>
      <c r="I1009" s="7">
        <f t="shared" si="487"/>
        <v>0</v>
      </c>
      <c r="J1009" s="7">
        <f t="shared" si="488"/>
        <v>0</v>
      </c>
      <c r="K1009" s="7" t="str">
        <f>'დამტკ. ნაერთი'!K1009</f>
        <v>სააგენტო</v>
      </c>
    </row>
    <row r="1010" spans="1:11" ht="15.75" thickBot="1" x14ac:dyDescent="0.3">
      <c r="A1010" t="str">
        <f t="shared" si="486"/>
        <v>b</v>
      </c>
      <c r="B1010" s="11"/>
      <c r="C1010" s="12" t="s">
        <v>20</v>
      </c>
      <c r="D1010" s="13">
        <f t="shared" si="495"/>
        <v>0</v>
      </c>
      <c r="E1010" s="13">
        <v>0</v>
      </c>
      <c r="F1010" s="13">
        <v>0</v>
      </c>
      <c r="G1010" s="13">
        <v>0</v>
      </c>
      <c r="H1010" s="13">
        <v>0</v>
      </c>
      <c r="I1010" s="13">
        <f t="shared" si="487"/>
        <v>0</v>
      </c>
      <c r="J1010" s="13">
        <f t="shared" si="488"/>
        <v>0</v>
      </c>
      <c r="K1010" s="13" t="str">
        <f>'დამტკ. ნაერთი'!K1010</f>
        <v>სააგენტო</v>
      </c>
    </row>
    <row r="1011" spans="1:11" ht="31.5" thickTop="1" thickBot="1" x14ac:dyDescent="0.3">
      <c r="A1011" t="str">
        <f t="shared" si="486"/>
        <v>a</v>
      </c>
      <c r="B1011" s="3" t="s">
        <v>165</v>
      </c>
      <c r="C1011" s="14" t="s">
        <v>166</v>
      </c>
      <c r="D1011" s="4">
        <f t="shared" si="495"/>
        <v>1000000</v>
      </c>
      <c r="E1011" s="4">
        <f>SUM(E1012,E1020,E1021,E1022)</f>
        <v>185000</v>
      </c>
      <c r="F1011" s="4">
        <f t="shared" ref="F1011" si="502">SUM(F1012,F1020,F1021,F1022)</f>
        <v>315000</v>
      </c>
      <c r="G1011" s="4">
        <f t="shared" ref="G1011" si="503">SUM(G1012,G1020,G1021,G1022)</f>
        <v>185000</v>
      </c>
      <c r="H1011" s="4">
        <f t="shared" ref="H1011" si="504">SUM(H1012,H1020,H1021,H1022)</f>
        <v>315000</v>
      </c>
      <c r="I1011" s="4">
        <f t="shared" si="487"/>
        <v>500000</v>
      </c>
      <c r="J1011" s="4">
        <f t="shared" si="488"/>
        <v>685000</v>
      </c>
      <c r="K1011" s="4" t="str">
        <f>'დამტკ. ნაერთი'!K1011</f>
        <v>სააგენტო</v>
      </c>
    </row>
    <row r="1012" spans="1:11" ht="15.75" thickTop="1" x14ac:dyDescent="0.25">
      <c r="A1012" t="str">
        <f t="shared" si="486"/>
        <v>a</v>
      </c>
      <c r="B1012" s="5"/>
      <c r="C1012" s="6" t="s">
        <v>10</v>
      </c>
      <c r="D1012" s="7">
        <f t="shared" si="495"/>
        <v>1000000</v>
      </c>
      <c r="E1012" s="7">
        <f>SUM(E1013:E1019)</f>
        <v>185000</v>
      </c>
      <c r="F1012" s="7">
        <f t="shared" ref="F1012" si="505">SUM(F1013:F1019)</f>
        <v>315000</v>
      </c>
      <c r="G1012" s="7">
        <f t="shared" ref="G1012" si="506">SUM(G1013:G1019)</f>
        <v>185000</v>
      </c>
      <c r="H1012" s="7">
        <f t="shared" ref="H1012" si="507">SUM(H1013:H1019)</f>
        <v>315000</v>
      </c>
      <c r="I1012" s="7">
        <f t="shared" si="487"/>
        <v>500000</v>
      </c>
      <c r="J1012" s="7">
        <f t="shared" si="488"/>
        <v>685000</v>
      </c>
      <c r="K1012" s="7" t="str">
        <f>'დამტკ. ნაერთი'!K1012</f>
        <v>სააგენტო</v>
      </c>
    </row>
    <row r="1013" spans="1:11" x14ac:dyDescent="0.25">
      <c r="A1013" t="str">
        <f t="shared" si="486"/>
        <v>b</v>
      </c>
      <c r="B1013" s="8"/>
      <c r="C1013" s="9" t="s">
        <v>11</v>
      </c>
      <c r="D1013" s="10">
        <f t="shared" si="495"/>
        <v>0</v>
      </c>
      <c r="E1013" s="10">
        <v>0</v>
      </c>
      <c r="F1013" s="10">
        <v>0</v>
      </c>
      <c r="G1013" s="10">
        <v>0</v>
      </c>
      <c r="H1013" s="10">
        <v>0</v>
      </c>
      <c r="I1013" s="10">
        <f t="shared" si="487"/>
        <v>0</v>
      </c>
      <c r="J1013" s="10">
        <f t="shared" si="488"/>
        <v>0</v>
      </c>
      <c r="K1013" s="10" t="str">
        <f>'დამტკ. ნაერთი'!K1013</f>
        <v>სააგენტო</v>
      </c>
    </row>
    <row r="1014" spans="1:11" x14ac:dyDescent="0.25">
      <c r="A1014" t="str">
        <f t="shared" si="486"/>
        <v>a</v>
      </c>
      <c r="B1014" s="8"/>
      <c r="C1014" s="9" t="s">
        <v>12</v>
      </c>
      <c r="D1014" s="10">
        <f t="shared" si="495"/>
        <v>1000000</v>
      </c>
      <c r="E1014" s="10">
        <v>185000</v>
      </c>
      <c r="F1014" s="10">
        <v>315000</v>
      </c>
      <c r="G1014" s="10">
        <v>185000</v>
      </c>
      <c r="H1014" s="10">
        <v>315000</v>
      </c>
      <c r="I1014" s="10">
        <f t="shared" si="487"/>
        <v>500000</v>
      </c>
      <c r="J1014" s="10">
        <f t="shared" si="488"/>
        <v>685000</v>
      </c>
      <c r="K1014" s="10" t="str">
        <f>'დამტკ. ნაერთი'!K1014</f>
        <v>სააგენტო</v>
      </c>
    </row>
    <row r="1015" spans="1:11" x14ac:dyDescent="0.25">
      <c r="A1015" t="str">
        <f t="shared" si="486"/>
        <v>b</v>
      </c>
      <c r="B1015" s="8"/>
      <c r="C1015" s="9" t="s">
        <v>13</v>
      </c>
      <c r="D1015" s="10">
        <f t="shared" si="495"/>
        <v>0</v>
      </c>
      <c r="E1015" s="10">
        <v>0</v>
      </c>
      <c r="F1015" s="10">
        <v>0</v>
      </c>
      <c r="G1015" s="10">
        <v>0</v>
      </c>
      <c r="H1015" s="10">
        <v>0</v>
      </c>
      <c r="I1015" s="10">
        <f t="shared" si="487"/>
        <v>0</v>
      </c>
      <c r="J1015" s="10">
        <f t="shared" si="488"/>
        <v>0</v>
      </c>
      <c r="K1015" s="10" t="str">
        <f>'დამტკ. ნაერთი'!K1015</f>
        <v>სააგენტო</v>
      </c>
    </row>
    <row r="1016" spans="1:11" x14ac:dyDescent="0.25">
      <c r="A1016" t="str">
        <f t="shared" si="486"/>
        <v>b</v>
      </c>
      <c r="B1016" s="8"/>
      <c r="C1016" s="9" t="s">
        <v>14</v>
      </c>
      <c r="D1016" s="10">
        <f t="shared" si="495"/>
        <v>0</v>
      </c>
      <c r="E1016" s="10">
        <v>0</v>
      </c>
      <c r="F1016" s="10">
        <v>0</v>
      </c>
      <c r="G1016" s="10">
        <v>0</v>
      </c>
      <c r="H1016" s="10">
        <v>0</v>
      </c>
      <c r="I1016" s="10">
        <f t="shared" si="487"/>
        <v>0</v>
      </c>
      <c r="J1016" s="10">
        <f t="shared" si="488"/>
        <v>0</v>
      </c>
      <c r="K1016" s="10" t="str">
        <f>'დამტკ. ნაერთი'!K1016</f>
        <v>სააგენტო</v>
      </c>
    </row>
    <row r="1017" spans="1:11" x14ac:dyDescent="0.25">
      <c r="A1017" t="str">
        <f t="shared" si="486"/>
        <v>b</v>
      </c>
      <c r="B1017" s="8"/>
      <c r="C1017" s="9" t="s">
        <v>15</v>
      </c>
      <c r="D1017" s="10">
        <f t="shared" si="495"/>
        <v>0</v>
      </c>
      <c r="E1017" s="10">
        <v>0</v>
      </c>
      <c r="F1017" s="10">
        <v>0</v>
      </c>
      <c r="G1017" s="10">
        <v>0</v>
      </c>
      <c r="H1017" s="10">
        <v>0</v>
      </c>
      <c r="I1017" s="10">
        <f t="shared" si="487"/>
        <v>0</v>
      </c>
      <c r="J1017" s="10">
        <f t="shared" si="488"/>
        <v>0</v>
      </c>
      <c r="K1017" s="10" t="str">
        <f>'დამტკ. ნაერთი'!K1017</f>
        <v>სააგენტო</v>
      </c>
    </row>
    <row r="1018" spans="1:11" x14ac:dyDescent="0.25">
      <c r="A1018" t="str">
        <f t="shared" si="486"/>
        <v>b</v>
      </c>
      <c r="B1018" s="8"/>
      <c r="C1018" s="9" t="s">
        <v>16</v>
      </c>
      <c r="D1018" s="10">
        <f t="shared" si="495"/>
        <v>0</v>
      </c>
      <c r="E1018" s="10">
        <v>0</v>
      </c>
      <c r="F1018" s="10">
        <v>0</v>
      </c>
      <c r="G1018" s="10">
        <v>0</v>
      </c>
      <c r="H1018" s="10">
        <v>0</v>
      </c>
      <c r="I1018" s="10">
        <f t="shared" si="487"/>
        <v>0</v>
      </c>
      <c r="J1018" s="10">
        <f t="shared" si="488"/>
        <v>0</v>
      </c>
      <c r="K1018" s="10" t="str">
        <f>'დამტკ. ნაერთი'!K1018</f>
        <v>სააგენტო</v>
      </c>
    </row>
    <row r="1019" spans="1:11" x14ac:dyDescent="0.25">
      <c r="A1019" t="str">
        <f t="shared" si="486"/>
        <v>b</v>
      </c>
      <c r="B1019" s="8"/>
      <c r="C1019" s="9" t="s">
        <v>17</v>
      </c>
      <c r="D1019" s="10">
        <f t="shared" si="495"/>
        <v>0</v>
      </c>
      <c r="E1019" s="10">
        <v>0</v>
      </c>
      <c r="F1019" s="10">
        <v>0</v>
      </c>
      <c r="G1019" s="10">
        <v>0</v>
      </c>
      <c r="H1019" s="10">
        <v>0</v>
      </c>
      <c r="I1019" s="10">
        <f t="shared" si="487"/>
        <v>0</v>
      </c>
      <c r="J1019" s="10">
        <f t="shared" si="488"/>
        <v>0</v>
      </c>
      <c r="K1019" s="10" t="str">
        <f>'დამტკ. ნაერთი'!K1019</f>
        <v>სააგენტო</v>
      </c>
    </row>
    <row r="1020" spans="1:11" x14ac:dyDescent="0.25">
      <c r="A1020" t="str">
        <f t="shared" si="486"/>
        <v>b</v>
      </c>
      <c r="B1020" s="5"/>
      <c r="C1020" s="6" t="s">
        <v>18</v>
      </c>
      <c r="D1020" s="7">
        <f t="shared" si="495"/>
        <v>0</v>
      </c>
      <c r="E1020" s="7">
        <v>0</v>
      </c>
      <c r="F1020" s="7">
        <v>0</v>
      </c>
      <c r="G1020" s="7">
        <v>0</v>
      </c>
      <c r="H1020" s="7">
        <v>0</v>
      </c>
      <c r="I1020" s="7">
        <f t="shared" si="487"/>
        <v>0</v>
      </c>
      <c r="J1020" s="7">
        <f t="shared" si="488"/>
        <v>0</v>
      </c>
      <c r="K1020" s="7" t="str">
        <f>'დამტკ. ნაერთი'!K1020</f>
        <v>სააგენტო</v>
      </c>
    </row>
    <row r="1021" spans="1:11" x14ac:dyDescent="0.25">
      <c r="A1021" t="str">
        <f t="shared" si="486"/>
        <v>b</v>
      </c>
      <c r="B1021" s="5"/>
      <c r="C1021" s="6" t="s">
        <v>19</v>
      </c>
      <c r="D1021" s="7">
        <f t="shared" si="495"/>
        <v>0</v>
      </c>
      <c r="E1021" s="7">
        <v>0</v>
      </c>
      <c r="F1021" s="7">
        <v>0</v>
      </c>
      <c r="G1021" s="7">
        <v>0</v>
      </c>
      <c r="H1021" s="7">
        <v>0</v>
      </c>
      <c r="I1021" s="7">
        <f t="shared" si="487"/>
        <v>0</v>
      </c>
      <c r="J1021" s="7">
        <f t="shared" si="488"/>
        <v>0</v>
      </c>
      <c r="K1021" s="7" t="str">
        <f>'დამტკ. ნაერთი'!K1021</f>
        <v>სააგენტო</v>
      </c>
    </row>
    <row r="1022" spans="1:11" ht="15.75" thickBot="1" x14ac:dyDescent="0.3">
      <c r="A1022" t="str">
        <f t="shared" si="486"/>
        <v>b</v>
      </c>
      <c r="B1022" s="11"/>
      <c r="C1022" s="12" t="s">
        <v>20</v>
      </c>
      <c r="D1022" s="13">
        <f t="shared" si="495"/>
        <v>0</v>
      </c>
      <c r="E1022" s="13">
        <v>0</v>
      </c>
      <c r="F1022" s="13">
        <v>0</v>
      </c>
      <c r="G1022" s="13">
        <v>0</v>
      </c>
      <c r="H1022" s="13">
        <v>0</v>
      </c>
      <c r="I1022" s="13">
        <f t="shared" si="487"/>
        <v>0</v>
      </c>
      <c r="J1022" s="13">
        <f t="shared" si="488"/>
        <v>0</v>
      </c>
      <c r="K1022" s="13" t="str">
        <f>'დამტკ. ნაერთი'!K1022</f>
        <v>სააგენტო</v>
      </c>
    </row>
    <row r="1023" spans="1:11" s="113" customFormat="1" ht="31.5" thickTop="1" thickBot="1" x14ac:dyDescent="0.3">
      <c r="A1023" s="113" t="str">
        <f t="shared" ref="A1023:A1034" si="508">IF(OR(D1023&lt;&gt;0,E1023&lt;&gt;0,F1023&lt;&gt;0,G1023&lt;&gt;0,H1023&lt;&gt;0,),"a","b")</f>
        <v>b</v>
      </c>
      <c r="B1023" s="111" t="s">
        <v>320</v>
      </c>
      <c r="C1023" s="112" t="s">
        <v>321</v>
      </c>
      <c r="D1023" s="114">
        <f t="shared" ref="D1023:D1034" si="509">SUM(E1023,F1023,G1023,H1023)</f>
        <v>0</v>
      </c>
      <c r="E1023" s="114">
        <f>SUM(E1024,E1032,E1033,E1034)</f>
        <v>0</v>
      </c>
      <c r="F1023" s="114">
        <f t="shared" ref="F1023:H1023" si="510">SUM(F1024,F1032,F1033,F1034)</f>
        <v>0</v>
      </c>
      <c r="G1023" s="114">
        <f t="shared" si="510"/>
        <v>0</v>
      </c>
      <c r="H1023" s="114">
        <f t="shared" si="510"/>
        <v>0</v>
      </c>
      <c r="I1023" s="114">
        <f t="shared" ref="I1023:I1034" si="511">SUM(E1023,F1023)</f>
        <v>0</v>
      </c>
      <c r="J1023" s="114">
        <f t="shared" ref="J1023:J1034" si="512">SUM(E1023,F1023,G1023)</f>
        <v>0</v>
      </c>
      <c r="K1023" s="114" t="str">
        <f>'დამტკ. ნაერთი'!K1023</f>
        <v>სააგენტო</v>
      </c>
    </row>
    <row r="1024" spans="1:11" ht="15.75" thickTop="1" x14ac:dyDescent="0.25">
      <c r="A1024" t="str">
        <f t="shared" si="508"/>
        <v>b</v>
      </c>
      <c r="B1024" s="5"/>
      <c r="C1024" s="6" t="s">
        <v>10</v>
      </c>
      <c r="D1024" s="7">
        <f t="shared" si="509"/>
        <v>0</v>
      </c>
      <c r="E1024" s="7">
        <f>SUM(E1025:E1031)</f>
        <v>0</v>
      </c>
      <c r="F1024" s="7">
        <f t="shared" ref="F1024:H1024" si="513">SUM(F1025:F1031)</f>
        <v>0</v>
      </c>
      <c r="G1024" s="7">
        <f t="shared" si="513"/>
        <v>0</v>
      </c>
      <c r="H1024" s="7">
        <f t="shared" si="513"/>
        <v>0</v>
      </c>
      <c r="I1024" s="7">
        <f t="shared" si="511"/>
        <v>0</v>
      </c>
      <c r="J1024" s="7">
        <f t="shared" si="512"/>
        <v>0</v>
      </c>
      <c r="K1024" s="7" t="str">
        <f>'დამტკ. ნაერთი'!K1024</f>
        <v>სააგენტო</v>
      </c>
    </row>
    <row r="1025" spans="1:11" x14ac:dyDescent="0.25">
      <c r="A1025" t="str">
        <f t="shared" si="508"/>
        <v>b</v>
      </c>
      <c r="B1025" s="8"/>
      <c r="C1025" s="9" t="s">
        <v>11</v>
      </c>
      <c r="D1025" s="10">
        <f t="shared" si="509"/>
        <v>0</v>
      </c>
      <c r="E1025" s="10">
        <v>0</v>
      </c>
      <c r="F1025" s="10">
        <v>0</v>
      </c>
      <c r="G1025" s="10">
        <v>0</v>
      </c>
      <c r="H1025" s="10">
        <v>0</v>
      </c>
      <c r="I1025" s="10">
        <f t="shared" si="511"/>
        <v>0</v>
      </c>
      <c r="J1025" s="10">
        <f t="shared" si="512"/>
        <v>0</v>
      </c>
      <c r="K1025" s="10" t="str">
        <f>'დამტკ. ნაერთი'!K1025</f>
        <v>სააგენტო</v>
      </c>
    </row>
    <row r="1026" spans="1:11" x14ac:dyDescent="0.25">
      <c r="A1026" t="str">
        <f t="shared" si="508"/>
        <v>b</v>
      </c>
      <c r="B1026" s="8"/>
      <c r="C1026" s="9" t="s">
        <v>12</v>
      </c>
      <c r="D1026" s="10">
        <f t="shared" si="509"/>
        <v>0</v>
      </c>
      <c r="E1026" s="10">
        <v>0</v>
      </c>
      <c r="F1026" s="10">
        <v>0</v>
      </c>
      <c r="G1026" s="10">
        <v>0</v>
      </c>
      <c r="H1026" s="10">
        <v>0</v>
      </c>
      <c r="I1026" s="10">
        <f t="shared" si="511"/>
        <v>0</v>
      </c>
      <c r="J1026" s="10">
        <f t="shared" si="512"/>
        <v>0</v>
      </c>
      <c r="K1026" s="10" t="str">
        <f>'დამტკ. ნაერთი'!K1026</f>
        <v>სააგენტო</v>
      </c>
    </row>
    <row r="1027" spans="1:11" x14ac:dyDescent="0.25">
      <c r="A1027" t="str">
        <f t="shared" si="508"/>
        <v>b</v>
      </c>
      <c r="B1027" s="8"/>
      <c r="C1027" s="9" t="s">
        <v>13</v>
      </c>
      <c r="D1027" s="10">
        <f t="shared" si="509"/>
        <v>0</v>
      </c>
      <c r="E1027" s="10">
        <v>0</v>
      </c>
      <c r="F1027" s="10">
        <v>0</v>
      </c>
      <c r="G1027" s="10">
        <v>0</v>
      </c>
      <c r="H1027" s="10">
        <v>0</v>
      </c>
      <c r="I1027" s="10">
        <f t="shared" si="511"/>
        <v>0</v>
      </c>
      <c r="J1027" s="10">
        <f t="shared" si="512"/>
        <v>0</v>
      </c>
      <c r="K1027" s="10" t="str">
        <f>'დამტკ. ნაერთი'!K1027</f>
        <v>სააგენტო</v>
      </c>
    </row>
    <row r="1028" spans="1:11" x14ac:dyDescent="0.25">
      <c r="A1028" t="str">
        <f t="shared" si="508"/>
        <v>b</v>
      </c>
      <c r="B1028" s="8"/>
      <c r="C1028" s="9" t="s">
        <v>14</v>
      </c>
      <c r="D1028" s="10">
        <f t="shared" si="509"/>
        <v>0</v>
      </c>
      <c r="E1028" s="10">
        <v>0</v>
      </c>
      <c r="F1028" s="10">
        <v>0</v>
      </c>
      <c r="G1028" s="10">
        <v>0</v>
      </c>
      <c r="H1028" s="10">
        <v>0</v>
      </c>
      <c r="I1028" s="10">
        <f t="shared" si="511"/>
        <v>0</v>
      </c>
      <c r="J1028" s="10">
        <f t="shared" si="512"/>
        <v>0</v>
      </c>
      <c r="K1028" s="10" t="str">
        <f>'დამტკ. ნაერთი'!K1028</f>
        <v>სააგენტო</v>
      </c>
    </row>
    <row r="1029" spans="1:11" x14ac:dyDescent="0.25">
      <c r="A1029" t="str">
        <f t="shared" si="508"/>
        <v>b</v>
      </c>
      <c r="B1029" s="8"/>
      <c r="C1029" s="9" t="s">
        <v>15</v>
      </c>
      <c r="D1029" s="10">
        <f t="shared" si="509"/>
        <v>0</v>
      </c>
      <c r="E1029" s="10">
        <v>0</v>
      </c>
      <c r="F1029" s="10">
        <v>0</v>
      </c>
      <c r="G1029" s="10">
        <v>0</v>
      </c>
      <c r="H1029" s="10">
        <v>0</v>
      </c>
      <c r="I1029" s="10">
        <f t="shared" si="511"/>
        <v>0</v>
      </c>
      <c r="J1029" s="10">
        <f t="shared" si="512"/>
        <v>0</v>
      </c>
      <c r="K1029" s="10" t="str">
        <f>'დამტკ. ნაერთი'!K1029</f>
        <v>სააგენტო</v>
      </c>
    </row>
    <row r="1030" spans="1:11" x14ac:dyDescent="0.25">
      <c r="A1030" t="str">
        <f t="shared" si="508"/>
        <v>b</v>
      </c>
      <c r="B1030" s="8"/>
      <c r="C1030" s="9" t="s">
        <v>16</v>
      </c>
      <c r="D1030" s="10">
        <f t="shared" si="509"/>
        <v>0</v>
      </c>
      <c r="E1030" s="10">
        <v>0</v>
      </c>
      <c r="F1030" s="10">
        <v>0</v>
      </c>
      <c r="G1030" s="10">
        <v>0</v>
      </c>
      <c r="H1030" s="10">
        <v>0</v>
      </c>
      <c r="I1030" s="10">
        <f t="shared" si="511"/>
        <v>0</v>
      </c>
      <c r="J1030" s="10">
        <f t="shared" si="512"/>
        <v>0</v>
      </c>
      <c r="K1030" s="10" t="str">
        <f>'დამტკ. ნაერთი'!K1030</f>
        <v>სააგენტო</v>
      </c>
    </row>
    <row r="1031" spans="1:11" x14ac:dyDescent="0.25">
      <c r="A1031" t="str">
        <f t="shared" si="508"/>
        <v>b</v>
      </c>
      <c r="B1031" s="8"/>
      <c r="C1031" s="9" t="s">
        <v>17</v>
      </c>
      <c r="D1031" s="10">
        <f t="shared" si="509"/>
        <v>0</v>
      </c>
      <c r="E1031" s="10">
        <v>0</v>
      </c>
      <c r="F1031" s="10">
        <v>0</v>
      </c>
      <c r="G1031" s="10">
        <v>0</v>
      </c>
      <c r="H1031" s="10">
        <v>0</v>
      </c>
      <c r="I1031" s="10">
        <f t="shared" si="511"/>
        <v>0</v>
      </c>
      <c r="J1031" s="10">
        <f t="shared" si="512"/>
        <v>0</v>
      </c>
      <c r="K1031" s="10" t="str">
        <f>'დამტკ. ნაერთი'!K1031</f>
        <v>სააგენტო</v>
      </c>
    </row>
    <row r="1032" spans="1:11" x14ac:dyDescent="0.25">
      <c r="A1032" t="str">
        <f t="shared" si="508"/>
        <v>b</v>
      </c>
      <c r="B1032" s="5"/>
      <c r="C1032" s="6" t="s">
        <v>18</v>
      </c>
      <c r="D1032" s="7">
        <f t="shared" si="509"/>
        <v>0</v>
      </c>
      <c r="E1032" s="7">
        <v>0</v>
      </c>
      <c r="F1032" s="7">
        <v>0</v>
      </c>
      <c r="G1032" s="7">
        <v>0</v>
      </c>
      <c r="H1032" s="7">
        <v>0</v>
      </c>
      <c r="I1032" s="7">
        <f t="shared" si="511"/>
        <v>0</v>
      </c>
      <c r="J1032" s="7">
        <f t="shared" si="512"/>
        <v>0</v>
      </c>
      <c r="K1032" s="7" t="str">
        <f>'დამტკ. ნაერთი'!K1032</f>
        <v>სააგენტო</v>
      </c>
    </row>
    <row r="1033" spans="1:11" x14ac:dyDescent="0.25">
      <c r="A1033" t="str">
        <f t="shared" si="508"/>
        <v>b</v>
      </c>
      <c r="B1033" s="5"/>
      <c r="C1033" s="6" t="s">
        <v>19</v>
      </c>
      <c r="D1033" s="7">
        <f t="shared" si="509"/>
        <v>0</v>
      </c>
      <c r="E1033" s="7">
        <v>0</v>
      </c>
      <c r="F1033" s="7">
        <v>0</v>
      </c>
      <c r="G1033" s="7">
        <v>0</v>
      </c>
      <c r="H1033" s="7">
        <v>0</v>
      </c>
      <c r="I1033" s="7">
        <f t="shared" si="511"/>
        <v>0</v>
      </c>
      <c r="J1033" s="7">
        <f t="shared" si="512"/>
        <v>0</v>
      </c>
      <c r="K1033" s="7" t="str">
        <f>'დამტკ. ნაერთი'!K1033</f>
        <v>სააგენტო</v>
      </c>
    </row>
    <row r="1034" spans="1:11" ht="15.75" thickBot="1" x14ac:dyDescent="0.3">
      <c r="A1034" t="str">
        <f t="shared" si="508"/>
        <v>b</v>
      </c>
      <c r="B1034" s="11"/>
      <c r="C1034" s="12" t="s">
        <v>20</v>
      </c>
      <c r="D1034" s="13">
        <f t="shared" si="509"/>
        <v>0</v>
      </c>
      <c r="E1034" s="13">
        <v>0</v>
      </c>
      <c r="F1034" s="13">
        <v>0</v>
      </c>
      <c r="G1034" s="13">
        <v>0</v>
      </c>
      <c r="H1034" s="13">
        <v>0</v>
      </c>
      <c r="I1034" s="13">
        <f t="shared" si="511"/>
        <v>0</v>
      </c>
      <c r="J1034" s="13">
        <f t="shared" si="512"/>
        <v>0</v>
      </c>
      <c r="K1034" s="13" t="str">
        <f>'დამტკ. ნაერთი'!K1034</f>
        <v>სააგენტო</v>
      </c>
    </row>
    <row r="1035" spans="1:11" ht="32.25" customHeight="1" thickTop="1" thickBot="1" x14ac:dyDescent="0.3">
      <c r="A1035" t="str">
        <f t="shared" si="486"/>
        <v>a</v>
      </c>
      <c r="B1035" s="16" t="s">
        <v>167</v>
      </c>
      <c r="C1035" s="4" t="s">
        <v>168</v>
      </c>
      <c r="D1035" s="4">
        <f t="shared" si="495"/>
        <v>1000000</v>
      </c>
      <c r="E1035" s="4">
        <f>SUM(E1047)</f>
        <v>157000</v>
      </c>
      <c r="F1035" s="4">
        <f t="shared" ref="F1035:H1035" si="514">SUM(F1047)</f>
        <v>207000</v>
      </c>
      <c r="G1035" s="4">
        <f t="shared" si="514"/>
        <v>310000</v>
      </c>
      <c r="H1035" s="4">
        <f t="shared" si="514"/>
        <v>326000</v>
      </c>
      <c r="I1035" s="4">
        <f t="shared" si="487"/>
        <v>364000</v>
      </c>
      <c r="J1035" s="4">
        <f t="shared" si="488"/>
        <v>674000</v>
      </c>
      <c r="K1035" s="4" t="str">
        <f>'დამტკ. ნაერთი'!K1035</f>
        <v>აპარატი</v>
      </c>
    </row>
    <row r="1036" spans="1:11" ht="15.75" thickTop="1" x14ac:dyDescent="0.25">
      <c r="A1036" t="str">
        <f t="shared" si="486"/>
        <v>a</v>
      </c>
      <c r="B1036" s="5"/>
      <c r="C1036" s="6" t="s">
        <v>10</v>
      </c>
      <c r="D1036" s="7">
        <f t="shared" si="495"/>
        <v>1000000</v>
      </c>
      <c r="E1036" s="7">
        <f t="shared" ref="E1036:H1046" si="515">SUM(E1048)</f>
        <v>157000</v>
      </c>
      <c r="F1036" s="7">
        <f t="shared" si="515"/>
        <v>207000</v>
      </c>
      <c r="G1036" s="7">
        <f t="shared" si="515"/>
        <v>310000</v>
      </c>
      <c r="H1036" s="7">
        <f t="shared" si="515"/>
        <v>326000</v>
      </c>
      <c r="I1036" s="7">
        <f t="shared" si="487"/>
        <v>364000</v>
      </c>
      <c r="J1036" s="7">
        <f t="shared" si="488"/>
        <v>674000</v>
      </c>
      <c r="K1036" s="7" t="str">
        <f>'დამტკ. ნაერთი'!K1036</f>
        <v>აპარატი</v>
      </c>
    </row>
    <row r="1037" spans="1:11" x14ac:dyDescent="0.25">
      <c r="A1037" t="str">
        <f t="shared" si="486"/>
        <v>b</v>
      </c>
      <c r="B1037" s="8"/>
      <c r="C1037" s="9" t="s">
        <v>11</v>
      </c>
      <c r="D1037" s="10">
        <f t="shared" si="495"/>
        <v>0</v>
      </c>
      <c r="E1037" s="10">
        <f t="shared" si="515"/>
        <v>0</v>
      </c>
      <c r="F1037" s="10">
        <f t="shared" si="515"/>
        <v>0</v>
      </c>
      <c r="G1037" s="10">
        <f t="shared" si="515"/>
        <v>0</v>
      </c>
      <c r="H1037" s="10">
        <f t="shared" si="515"/>
        <v>0</v>
      </c>
      <c r="I1037" s="10">
        <f t="shared" si="487"/>
        <v>0</v>
      </c>
      <c r="J1037" s="10">
        <f t="shared" si="488"/>
        <v>0</v>
      </c>
      <c r="K1037" s="10" t="str">
        <f>'დამტკ. ნაერთი'!K1037</f>
        <v>აპარატი</v>
      </c>
    </row>
    <row r="1038" spans="1:11" x14ac:dyDescent="0.25">
      <c r="A1038" t="str">
        <f t="shared" si="486"/>
        <v>a</v>
      </c>
      <c r="B1038" s="8"/>
      <c r="C1038" s="9" t="s">
        <v>12</v>
      </c>
      <c r="D1038" s="10">
        <f t="shared" si="495"/>
        <v>1000000</v>
      </c>
      <c r="E1038" s="10">
        <f t="shared" si="515"/>
        <v>157000</v>
      </c>
      <c r="F1038" s="10">
        <f t="shared" si="515"/>
        <v>207000</v>
      </c>
      <c r="G1038" s="10">
        <f t="shared" si="515"/>
        <v>310000</v>
      </c>
      <c r="H1038" s="10">
        <f t="shared" si="515"/>
        <v>326000</v>
      </c>
      <c r="I1038" s="10">
        <f t="shared" si="487"/>
        <v>364000</v>
      </c>
      <c r="J1038" s="10">
        <f t="shared" si="488"/>
        <v>674000</v>
      </c>
      <c r="K1038" s="10" t="str">
        <f>'დამტკ. ნაერთი'!K1038</f>
        <v>აპარატი</v>
      </c>
    </row>
    <row r="1039" spans="1:11" x14ac:dyDescent="0.25">
      <c r="A1039" t="str">
        <f t="shared" si="486"/>
        <v>b</v>
      </c>
      <c r="B1039" s="8"/>
      <c r="C1039" s="9" t="s">
        <v>13</v>
      </c>
      <c r="D1039" s="10">
        <f t="shared" si="495"/>
        <v>0</v>
      </c>
      <c r="E1039" s="10">
        <f t="shared" si="515"/>
        <v>0</v>
      </c>
      <c r="F1039" s="10">
        <f t="shared" si="515"/>
        <v>0</v>
      </c>
      <c r="G1039" s="10">
        <f t="shared" si="515"/>
        <v>0</v>
      </c>
      <c r="H1039" s="10">
        <f t="shared" si="515"/>
        <v>0</v>
      </c>
      <c r="I1039" s="10">
        <f t="shared" si="487"/>
        <v>0</v>
      </c>
      <c r="J1039" s="10">
        <f t="shared" si="488"/>
        <v>0</v>
      </c>
      <c r="K1039" s="10" t="str">
        <f>'დამტკ. ნაერთი'!K1039</f>
        <v>აპარატი</v>
      </c>
    </row>
    <row r="1040" spans="1:11" x14ac:dyDescent="0.25">
      <c r="A1040" t="str">
        <f t="shared" si="486"/>
        <v>b</v>
      </c>
      <c r="B1040" s="8"/>
      <c r="C1040" s="9" t="s">
        <v>14</v>
      </c>
      <c r="D1040" s="10">
        <f t="shared" si="495"/>
        <v>0</v>
      </c>
      <c r="E1040" s="10">
        <f t="shared" si="515"/>
        <v>0</v>
      </c>
      <c r="F1040" s="10">
        <f t="shared" si="515"/>
        <v>0</v>
      </c>
      <c r="G1040" s="10">
        <f t="shared" si="515"/>
        <v>0</v>
      </c>
      <c r="H1040" s="10">
        <f t="shared" si="515"/>
        <v>0</v>
      </c>
      <c r="I1040" s="10">
        <f t="shared" si="487"/>
        <v>0</v>
      </c>
      <c r="J1040" s="10">
        <f t="shared" si="488"/>
        <v>0</v>
      </c>
      <c r="K1040" s="10" t="str">
        <f>'დამტკ. ნაერთი'!K1040</f>
        <v>აპარატი</v>
      </c>
    </row>
    <row r="1041" spans="1:11" x14ac:dyDescent="0.25">
      <c r="A1041" t="str">
        <f t="shared" si="486"/>
        <v>b</v>
      </c>
      <c r="B1041" s="8"/>
      <c r="C1041" s="9" t="s">
        <v>15</v>
      </c>
      <c r="D1041" s="10">
        <f t="shared" si="495"/>
        <v>0</v>
      </c>
      <c r="E1041" s="10">
        <f t="shared" si="515"/>
        <v>0</v>
      </c>
      <c r="F1041" s="10">
        <f t="shared" si="515"/>
        <v>0</v>
      </c>
      <c r="G1041" s="10">
        <f t="shared" si="515"/>
        <v>0</v>
      </c>
      <c r="H1041" s="10">
        <f t="shared" si="515"/>
        <v>0</v>
      </c>
      <c r="I1041" s="10">
        <f t="shared" si="487"/>
        <v>0</v>
      </c>
      <c r="J1041" s="10">
        <f t="shared" si="488"/>
        <v>0</v>
      </c>
      <c r="K1041" s="10" t="str">
        <f>'დამტკ. ნაერთი'!K1041</f>
        <v>აპარატი</v>
      </c>
    </row>
    <row r="1042" spans="1:11" x14ac:dyDescent="0.25">
      <c r="A1042" t="str">
        <f t="shared" si="486"/>
        <v>b</v>
      </c>
      <c r="B1042" s="8"/>
      <c r="C1042" s="9" t="s">
        <v>16</v>
      </c>
      <c r="D1042" s="10">
        <f t="shared" si="495"/>
        <v>0</v>
      </c>
      <c r="E1042" s="10">
        <f t="shared" si="515"/>
        <v>0</v>
      </c>
      <c r="F1042" s="10">
        <f t="shared" si="515"/>
        <v>0</v>
      </c>
      <c r="G1042" s="10">
        <f t="shared" si="515"/>
        <v>0</v>
      </c>
      <c r="H1042" s="10">
        <f t="shared" si="515"/>
        <v>0</v>
      </c>
      <c r="I1042" s="10">
        <f t="shared" si="487"/>
        <v>0</v>
      </c>
      <c r="J1042" s="10">
        <f t="shared" si="488"/>
        <v>0</v>
      </c>
      <c r="K1042" s="10" t="str">
        <f>'დამტკ. ნაერთი'!K1042</f>
        <v>აპარატი</v>
      </c>
    </row>
    <row r="1043" spans="1:11" x14ac:dyDescent="0.25">
      <c r="A1043" t="str">
        <f t="shared" si="486"/>
        <v>b</v>
      </c>
      <c r="B1043" s="8"/>
      <c r="C1043" s="9" t="s">
        <v>17</v>
      </c>
      <c r="D1043" s="10">
        <f t="shared" si="495"/>
        <v>0</v>
      </c>
      <c r="E1043" s="10">
        <f t="shared" si="515"/>
        <v>0</v>
      </c>
      <c r="F1043" s="10">
        <f t="shared" si="515"/>
        <v>0</v>
      </c>
      <c r="G1043" s="10">
        <f t="shared" si="515"/>
        <v>0</v>
      </c>
      <c r="H1043" s="10">
        <f t="shared" si="515"/>
        <v>0</v>
      </c>
      <c r="I1043" s="10">
        <f t="shared" si="487"/>
        <v>0</v>
      </c>
      <c r="J1043" s="10">
        <f t="shared" si="488"/>
        <v>0</v>
      </c>
      <c r="K1043" s="10" t="str">
        <f>'დამტკ. ნაერთი'!K1043</f>
        <v>აპარატი</v>
      </c>
    </row>
    <row r="1044" spans="1:11" x14ac:dyDescent="0.25">
      <c r="A1044" t="str">
        <f t="shared" si="486"/>
        <v>b</v>
      </c>
      <c r="B1044" s="5"/>
      <c r="C1044" s="6" t="s">
        <v>18</v>
      </c>
      <c r="D1044" s="7">
        <f t="shared" si="495"/>
        <v>0</v>
      </c>
      <c r="E1044" s="7">
        <f t="shared" si="515"/>
        <v>0</v>
      </c>
      <c r="F1044" s="7">
        <f t="shared" si="515"/>
        <v>0</v>
      </c>
      <c r="G1044" s="7">
        <f t="shared" si="515"/>
        <v>0</v>
      </c>
      <c r="H1044" s="7">
        <f t="shared" si="515"/>
        <v>0</v>
      </c>
      <c r="I1044" s="7">
        <f t="shared" si="487"/>
        <v>0</v>
      </c>
      <c r="J1044" s="7">
        <f t="shared" si="488"/>
        <v>0</v>
      </c>
      <c r="K1044" s="7" t="str">
        <f>'დამტკ. ნაერთი'!K1044</f>
        <v>აპარატი</v>
      </c>
    </row>
    <row r="1045" spans="1:11" x14ac:dyDescent="0.25">
      <c r="A1045" t="str">
        <f t="shared" si="486"/>
        <v>b</v>
      </c>
      <c r="B1045" s="5"/>
      <c r="C1045" s="6" t="s">
        <v>19</v>
      </c>
      <c r="D1045" s="7">
        <f t="shared" si="495"/>
        <v>0</v>
      </c>
      <c r="E1045" s="7">
        <f t="shared" si="515"/>
        <v>0</v>
      </c>
      <c r="F1045" s="7">
        <f t="shared" si="515"/>
        <v>0</v>
      </c>
      <c r="G1045" s="7">
        <f t="shared" si="515"/>
        <v>0</v>
      </c>
      <c r="H1045" s="7">
        <f t="shared" si="515"/>
        <v>0</v>
      </c>
      <c r="I1045" s="7">
        <f t="shared" si="487"/>
        <v>0</v>
      </c>
      <c r="J1045" s="7">
        <f t="shared" si="488"/>
        <v>0</v>
      </c>
      <c r="K1045" s="7" t="str">
        <f>'დამტკ. ნაერთი'!K1045</f>
        <v>აპარატი</v>
      </c>
    </row>
    <row r="1046" spans="1:11" ht="15.75" thickBot="1" x14ac:dyDescent="0.3">
      <c r="A1046" t="str">
        <f t="shared" si="486"/>
        <v>b</v>
      </c>
      <c r="B1046" s="11"/>
      <c r="C1046" s="12" t="s">
        <v>20</v>
      </c>
      <c r="D1046" s="13">
        <f t="shared" si="495"/>
        <v>0</v>
      </c>
      <c r="E1046" s="13">
        <f t="shared" si="515"/>
        <v>0</v>
      </c>
      <c r="F1046" s="13">
        <f t="shared" si="515"/>
        <v>0</v>
      </c>
      <c r="G1046" s="13">
        <f t="shared" si="515"/>
        <v>0</v>
      </c>
      <c r="H1046" s="13">
        <f t="shared" si="515"/>
        <v>0</v>
      </c>
      <c r="I1046" s="13">
        <f t="shared" si="487"/>
        <v>0</v>
      </c>
      <c r="J1046" s="13">
        <f t="shared" si="488"/>
        <v>0</v>
      </c>
      <c r="K1046" s="13" t="str">
        <f>'დამტკ. ნაერთი'!K1046</f>
        <v>აპარატი</v>
      </c>
    </row>
    <row r="1047" spans="1:11" ht="31.5" thickTop="1" thickBot="1" x14ac:dyDescent="0.3">
      <c r="A1047" t="str">
        <f t="shared" si="486"/>
        <v>a</v>
      </c>
      <c r="B1047" s="3" t="s">
        <v>169</v>
      </c>
      <c r="C1047" s="14" t="s">
        <v>170</v>
      </c>
      <c r="D1047" s="4">
        <f t="shared" si="495"/>
        <v>1000000</v>
      </c>
      <c r="E1047" s="4">
        <f>SUM(E1048,E1056,E1057,E1058)</f>
        <v>157000</v>
      </c>
      <c r="F1047" s="4">
        <f t="shared" ref="F1047" si="516">SUM(F1048,F1056,F1057,F1058)</f>
        <v>207000</v>
      </c>
      <c r="G1047" s="4">
        <f t="shared" ref="G1047" si="517">SUM(G1048,G1056,G1057,G1058)</f>
        <v>310000</v>
      </c>
      <c r="H1047" s="4">
        <f t="shared" ref="H1047" si="518">SUM(H1048,H1056,H1057,H1058)</f>
        <v>326000</v>
      </c>
      <c r="I1047" s="4">
        <f t="shared" si="487"/>
        <v>364000</v>
      </c>
      <c r="J1047" s="4">
        <f t="shared" si="488"/>
        <v>674000</v>
      </c>
      <c r="K1047" s="4" t="str">
        <f>'დამტკ. ნაერთი'!K1047</f>
        <v>აპარატი</v>
      </c>
    </row>
    <row r="1048" spans="1:11" ht="15.75" thickTop="1" x14ac:dyDescent="0.25">
      <c r="A1048" t="str">
        <f t="shared" si="486"/>
        <v>a</v>
      </c>
      <c r="B1048" s="5"/>
      <c r="C1048" s="6" t="s">
        <v>10</v>
      </c>
      <c r="D1048" s="7">
        <f t="shared" si="495"/>
        <v>1000000</v>
      </c>
      <c r="E1048" s="7">
        <f>SUM(E1049:E1055)</f>
        <v>157000</v>
      </c>
      <c r="F1048" s="7">
        <f t="shared" ref="F1048" si="519">SUM(F1049:F1055)</f>
        <v>207000</v>
      </c>
      <c r="G1048" s="7">
        <f t="shared" ref="G1048" si="520">SUM(G1049:G1055)</f>
        <v>310000</v>
      </c>
      <c r="H1048" s="7">
        <f t="shared" ref="H1048" si="521">SUM(H1049:H1055)</f>
        <v>326000</v>
      </c>
      <c r="I1048" s="7">
        <f t="shared" si="487"/>
        <v>364000</v>
      </c>
      <c r="J1048" s="7">
        <f t="shared" si="488"/>
        <v>674000</v>
      </c>
      <c r="K1048" s="7" t="str">
        <f>'დამტკ. ნაერთი'!K1048</f>
        <v>აპარატი</v>
      </c>
    </row>
    <row r="1049" spans="1:11" x14ac:dyDescent="0.25">
      <c r="A1049" t="str">
        <f t="shared" si="486"/>
        <v>b</v>
      </c>
      <c r="B1049" s="8"/>
      <c r="C1049" s="9" t="s">
        <v>11</v>
      </c>
      <c r="D1049" s="10">
        <f t="shared" si="495"/>
        <v>0</v>
      </c>
      <c r="E1049" s="10">
        <v>0</v>
      </c>
      <c r="F1049" s="10">
        <v>0</v>
      </c>
      <c r="G1049" s="10">
        <v>0</v>
      </c>
      <c r="H1049" s="10">
        <v>0</v>
      </c>
      <c r="I1049" s="10">
        <f t="shared" si="487"/>
        <v>0</v>
      </c>
      <c r="J1049" s="10">
        <f t="shared" si="488"/>
        <v>0</v>
      </c>
      <c r="K1049" s="10" t="str">
        <f>'დამტკ. ნაერთი'!K1049</f>
        <v>აპარატი</v>
      </c>
    </row>
    <row r="1050" spans="1:11" x14ac:dyDescent="0.25">
      <c r="A1050" t="str">
        <f t="shared" si="486"/>
        <v>a</v>
      </c>
      <c r="B1050" s="8"/>
      <c r="C1050" s="9" t="s">
        <v>12</v>
      </c>
      <c r="D1050" s="10">
        <f t="shared" si="495"/>
        <v>1000000</v>
      </c>
      <c r="E1050" s="10">
        <v>157000</v>
      </c>
      <c r="F1050" s="10">
        <v>207000</v>
      </c>
      <c r="G1050" s="10">
        <v>310000</v>
      </c>
      <c r="H1050" s="10">
        <v>326000</v>
      </c>
      <c r="I1050" s="10">
        <f t="shared" si="487"/>
        <v>364000</v>
      </c>
      <c r="J1050" s="10">
        <f t="shared" si="488"/>
        <v>674000</v>
      </c>
      <c r="K1050" s="10" t="str">
        <f>'დამტკ. ნაერთი'!K1050</f>
        <v>აპარატი</v>
      </c>
    </row>
    <row r="1051" spans="1:11" x14ac:dyDescent="0.25">
      <c r="A1051" t="str">
        <f t="shared" si="486"/>
        <v>b</v>
      </c>
      <c r="B1051" s="8"/>
      <c r="C1051" s="9" t="s">
        <v>13</v>
      </c>
      <c r="D1051" s="10">
        <f t="shared" si="495"/>
        <v>0</v>
      </c>
      <c r="E1051" s="10">
        <v>0</v>
      </c>
      <c r="F1051" s="10">
        <v>0</v>
      </c>
      <c r="G1051" s="10">
        <v>0</v>
      </c>
      <c r="H1051" s="10">
        <v>0</v>
      </c>
      <c r="I1051" s="10">
        <f t="shared" si="487"/>
        <v>0</v>
      </c>
      <c r="J1051" s="10">
        <f t="shared" si="488"/>
        <v>0</v>
      </c>
      <c r="K1051" s="10" t="str">
        <f>'დამტკ. ნაერთი'!K1051</f>
        <v>აპარატი</v>
      </c>
    </row>
    <row r="1052" spans="1:11" x14ac:dyDescent="0.25">
      <c r="A1052" t="str">
        <f t="shared" si="486"/>
        <v>b</v>
      </c>
      <c r="B1052" s="8"/>
      <c r="C1052" s="9" t="s">
        <v>14</v>
      </c>
      <c r="D1052" s="10">
        <f t="shared" si="495"/>
        <v>0</v>
      </c>
      <c r="E1052" s="10">
        <v>0</v>
      </c>
      <c r="F1052" s="10">
        <v>0</v>
      </c>
      <c r="G1052" s="10">
        <v>0</v>
      </c>
      <c r="H1052" s="10">
        <v>0</v>
      </c>
      <c r="I1052" s="10">
        <f t="shared" si="487"/>
        <v>0</v>
      </c>
      <c r="J1052" s="10">
        <f t="shared" si="488"/>
        <v>0</v>
      </c>
      <c r="K1052" s="10" t="str">
        <f>'დამტკ. ნაერთი'!K1052</f>
        <v>აპარატი</v>
      </c>
    </row>
    <row r="1053" spans="1:11" x14ac:dyDescent="0.25">
      <c r="A1053" t="str">
        <f t="shared" si="486"/>
        <v>b</v>
      </c>
      <c r="B1053" s="8"/>
      <c r="C1053" s="9" t="s">
        <v>15</v>
      </c>
      <c r="D1053" s="10">
        <f t="shared" si="495"/>
        <v>0</v>
      </c>
      <c r="E1053" s="10">
        <v>0</v>
      </c>
      <c r="F1053" s="10">
        <v>0</v>
      </c>
      <c r="G1053" s="10">
        <v>0</v>
      </c>
      <c r="H1053" s="10">
        <v>0</v>
      </c>
      <c r="I1053" s="10">
        <f t="shared" si="487"/>
        <v>0</v>
      </c>
      <c r="J1053" s="10">
        <f t="shared" si="488"/>
        <v>0</v>
      </c>
      <c r="K1053" s="10" t="str">
        <f>'დამტკ. ნაერთი'!K1053</f>
        <v>აპარატი</v>
      </c>
    </row>
    <row r="1054" spans="1:11" x14ac:dyDescent="0.25">
      <c r="A1054" t="str">
        <f t="shared" si="486"/>
        <v>b</v>
      </c>
      <c r="B1054" s="8"/>
      <c r="C1054" s="9" t="s">
        <v>16</v>
      </c>
      <c r="D1054" s="10">
        <f t="shared" si="495"/>
        <v>0</v>
      </c>
      <c r="E1054" s="10">
        <v>0</v>
      </c>
      <c r="F1054" s="10">
        <v>0</v>
      </c>
      <c r="G1054" s="10">
        <v>0</v>
      </c>
      <c r="H1054" s="10">
        <v>0</v>
      </c>
      <c r="I1054" s="10">
        <f t="shared" si="487"/>
        <v>0</v>
      </c>
      <c r="J1054" s="10">
        <f t="shared" si="488"/>
        <v>0</v>
      </c>
      <c r="K1054" s="10" t="str">
        <f>'დამტკ. ნაერთი'!K1054</f>
        <v>აპარატი</v>
      </c>
    </row>
    <row r="1055" spans="1:11" x14ac:dyDescent="0.25">
      <c r="A1055" t="str">
        <f t="shared" si="486"/>
        <v>b</v>
      </c>
      <c r="B1055" s="8"/>
      <c r="C1055" s="9" t="s">
        <v>17</v>
      </c>
      <c r="D1055" s="10">
        <f t="shared" si="495"/>
        <v>0</v>
      </c>
      <c r="E1055" s="10">
        <v>0</v>
      </c>
      <c r="F1055" s="10">
        <v>0</v>
      </c>
      <c r="G1055" s="10">
        <v>0</v>
      </c>
      <c r="H1055" s="10">
        <v>0</v>
      </c>
      <c r="I1055" s="10">
        <f t="shared" si="487"/>
        <v>0</v>
      </c>
      <c r="J1055" s="10">
        <f t="shared" si="488"/>
        <v>0</v>
      </c>
      <c r="K1055" s="10" t="str">
        <f>'დამტკ. ნაერთი'!K1055</f>
        <v>აპარატი</v>
      </c>
    </row>
    <row r="1056" spans="1:11" x14ac:dyDescent="0.25">
      <c r="A1056" t="str">
        <f t="shared" si="486"/>
        <v>b</v>
      </c>
      <c r="B1056" s="5"/>
      <c r="C1056" s="6" t="s">
        <v>18</v>
      </c>
      <c r="D1056" s="7">
        <f t="shared" si="495"/>
        <v>0</v>
      </c>
      <c r="E1056" s="7">
        <v>0</v>
      </c>
      <c r="F1056" s="7">
        <v>0</v>
      </c>
      <c r="G1056" s="7">
        <v>0</v>
      </c>
      <c r="H1056" s="7">
        <v>0</v>
      </c>
      <c r="I1056" s="7">
        <f t="shared" si="487"/>
        <v>0</v>
      </c>
      <c r="J1056" s="7">
        <f t="shared" si="488"/>
        <v>0</v>
      </c>
      <c r="K1056" s="7" t="str">
        <f>'დამტკ. ნაერთი'!K1056</f>
        <v>აპარატი</v>
      </c>
    </row>
    <row r="1057" spans="1:11" x14ac:dyDescent="0.25">
      <c r="A1057" t="str">
        <f t="shared" si="486"/>
        <v>b</v>
      </c>
      <c r="B1057" s="5"/>
      <c r="C1057" s="6" t="s">
        <v>19</v>
      </c>
      <c r="D1057" s="7">
        <f t="shared" si="495"/>
        <v>0</v>
      </c>
      <c r="E1057" s="7">
        <v>0</v>
      </c>
      <c r="F1057" s="7">
        <v>0</v>
      </c>
      <c r="G1057" s="7">
        <v>0</v>
      </c>
      <c r="H1057" s="7">
        <v>0</v>
      </c>
      <c r="I1057" s="7">
        <f t="shared" si="487"/>
        <v>0</v>
      </c>
      <c r="J1057" s="7">
        <f t="shared" si="488"/>
        <v>0</v>
      </c>
      <c r="K1057" s="7" t="str">
        <f>'დამტკ. ნაერთი'!K1057</f>
        <v>აპარატი</v>
      </c>
    </row>
    <row r="1058" spans="1:11" ht="15.75" thickBot="1" x14ac:dyDescent="0.3">
      <c r="A1058" t="str">
        <f t="shared" si="486"/>
        <v>b</v>
      </c>
      <c r="B1058" s="11"/>
      <c r="C1058" s="12" t="s">
        <v>20</v>
      </c>
      <c r="D1058" s="13">
        <f t="shared" si="495"/>
        <v>0</v>
      </c>
      <c r="E1058" s="13">
        <v>0</v>
      </c>
      <c r="F1058" s="13">
        <v>0</v>
      </c>
      <c r="G1058" s="13">
        <v>0</v>
      </c>
      <c r="H1058" s="13">
        <v>0</v>
      </c>
      <c r="I1058" s="13">
        <f t="shared" si="487"/>
        <v>0</v>
      </c>
      <c r="J1058" s="13">
        <f t="shared" si="488"/>
        <v>0</v>
      </c>
      <c r="K1058" s="13" t="str">
        <f>'დამტკ. ნაერთი'!K1058</f>
        <v>აპარატი</v>
      </c>
    </row>
    <row r="1059" spans="1:11" ht="31.5" thickTop="1" thickBot="1" x14ac:dyDescent="0.3">
      <c r="A1059" t="str">
        <f t="shared" si="486"/>
        <v>b</v>
      </c>
      <c r="B1059" s="3" t="s">
        <v>319</v>
      </c>
      <c r="C1059" s="14" t="s">
        <v>235</v>
      </c>
      <c r="D1059" s="4">
        <f>SUM(E1059,F1059,G1059,H1059)</f>
        <v>0</v>
      </c>
      <c r="E1059" s="4">
        <f>SUM(E1060,E1068,E1069,E1070)</f>
        <v>0</v>
      </c>
      <c r="F1059" s="4">
        <f t="shared" ref="F1059:H1059" si="522">SUM(F1060,F1068,F1069,F1070)</f>
        <v>0</v>
      </c>
      <c r="G1059" s="4">
        <f t="shared" si="522"/>
        <v>0</v>
      </c>
      <c r="H1059" s="4">
        <f t="shared" si="522"/>
        <v>0</v>
      </c>
      <c r="I1059" s="4">
        <f t="shared" ref="I1059:I1070" si="523">SUM(E1059,F1059)</f>
        <v>0</v>
      </c>
      <c r="J1059" s="4">
        <f t="shared" ref="J1059:J1070" si="524">SUM(E1059,F1059,G1059)</f>
        <v>0</v>
      </c>
      <c r="K1059" s="4"/>
    </row>
    <row r="1060" spans="1:11" ht="15.75" thickTop="1" x14ac:dyDescent="0.25">
      <c r="A1060" t="str">
        <f t="shared" si="486"/>
        <v>b</v>
      </c>
      <c r="B1060" s="5"/>
      <c r="C1060" s="6" t="s">
        <v>10</v>
      </c>
      <c r="D1060" s="7">
        <f>SUM(E1060,F1060,G1060,H1060)</f>
        <v>0</v>
      </c>
      <c r="E1060" s="7">
        <f>SUM(E1061:E1067)</f>
        <v>0</v>
      </c>
      <c r="F1060" s="7">
        <f t="shared" ref="F1060:H1060" si="525">SUM(F1061:F1067)</f>
        <v>0</v>
      </c>
      <c r="G1060" s="7">
        <f t="shared" si="525"/>
        <v>0</v>
      </c>
      <c r="H1060" s="7">
        <f t="shared" si="525"/>
        <v>0</v>
      </c>
      <c r="I1060" s="7">
        <f t="shared" si="523"/>
        <v>0</v>
      </c>
      <c r="J1060" s="7">
        <f t="shared" si="524"/>
        <v>0</v>
      </c>
      <c r="K1060" s="7"/>
    </row>
    <row r="1061" spans="1:11" x14ac:dyDescent="0.25">
      <c r="A1061" t="str">
        <f t="shared" si="486"/>
        <v>b</v>
      </c>
      <c r="B1061" s="8"/>
      <c r="C1061" s="9" t="s">
        <v>11</v>
      </c>
      <c r="D1061" s="10">
        <f t="shared" si="495"/>
        <v>0</v>
      </c>
      <c r="E1061" s="10">
        <v>0</v>
      </c>
      <c r="F1061" s="10">
        <v>0</v>
      </c>
      <c r="G1061" s="10">
        <v>0</v>
      </c>
      <c r="H1061" s="10">
        <v>0</v>
      </c>
      <c r="I1061" s="10">
        <f t="shared" si="523"/>
        <v>0</v>
      </c>
      <c r="J1061" s="10">
        <f t="shared" si="524"/>
        <v>0</v>
      </c>
      <c r="K1061" s="10"/>
    </row>
    <row r="1062" spans="1:11" x14ac:dyDescent="0.25">
      <c r="A1062" t="str">
        <f t="shared" si="486"/>
        <v>b</v>
      </c>
      <c r="B1062" s="8"/>
      <c r="C1062" s="9" t="s">
        <v>12</v>
      </c>
      <c r="D1062" s="10">
        <f t="shared" si="495"/>
        <v>0</v>
      </c>
      <c r="E1062" s="10">
        <v>0</v>
      </c>
      <c r="F1062" s="10">
        <v>0</v>
      </c>
      <c r="G1062" s="10">
        <v>0</v>
      </c>
      <c r="H1062" s="10">
        <v>0</v>
      </c>
      <c r="I1062" s="10">
        <f t="shared" si="523"/>
        <v>0</v>
      </c>
      <c r="J1062" s="10">
        <f t="shared" si="524"/>
        <v>0</v>
      </c>
      <c r="K1062" s="10"/>
    </row>
    <row r="1063" spans="1:11" x14ac:dyDescent="0.25">
      <c r="A1063" t="str">
        <f t="shared" si="486"/>
        <v>b</v>
      </c>
      <c r="B1063" s="8"/>
      <c r="C1063" s="9" t="s">
        <v>13</v>
      </c>
      <c r="D1063" s="10">
        <f t="shared" si="495"/>
        <v>0</v>
      </c>
      <c r="E1063" s="10">
        <v>0</v>
      </c>
      <c r="F1063" s="10">
        <v>0</v>
      </c>
      <c r="G1063" s="10">
        <v>0</v>
      </c>
      <c r="H1063" s="10">
        <v>0</v>
      </c>
      <c r="I1063" s="10">
        <f t="shared" si="523"/>
        <v>0</v>
      </c>
      <c r="J1063" s="10">
        <f t="shared" si="524"/>
        <v>0</v>
      </c>
      <c r="K1063" s="10"/>
    </row>
    <row r="1064" spans="1:11" x14ac:dyDescent="0.25">
      <c r="A1064" t="str">
        <f t="shared" si="486"/>
        <v>b</v>
      </c>
      <c r="B1064" s="8"/>
      <c r="C1064" s="9" t="s">
        <v>14</v>
      </c>
      <c r="D1064" s="10">
        <f t="shared" si="495"/>
        <v>0</v>
      </c>
      <c r="E1064" s="10">
        <v>0</v>
      </c>
      <c r="F1064" s="10">
        <v>0</v>
      </c>
      <c r="G1064" s="10">
        <v>0</v>
      </c>
      <c r="H1064" s="10">
        <v>0</v>
      </c>
      <c r="I1064" s="10">
        <f t="shared" si="523"/>
        <v>0</v>
      </c>
      <c r="J1064" s="10">
        <f t="shared" si="524"/>
        <v>0</v>
      </c>
      <c r="K1064" s="10"/>
    </row>
    <row r="1065" spans="1:11" x14ac:dyDescent="0.25">
      <c r="A1065" t="str">
        <f t="shared" si="486"/>
        <v>b</v>
      </c>
      <c r="B1065" s="8"/>
      <c r="C1065" s="9" t="s">
        <v>15</v>
      </c>
      <c r="D1065" s="10">
        <f t="shared" si="495"/>
        <v>0</v>
      </c>
      <c r="E1065" s="10">
        <v>0</v>
      </c>
      <c r="F1065" s="10">
        <v>0</v>
      </c>
      <c r="G1065" s="10">
        <v>0</v>
      </c>
      <c r="H1065" s="10">
        <v>0</v>
      </c>
      <c r="I1065" s="10">
        <f t="shared" si="523"/>
        <v>0</v>
      </c>
      <c r="J1065" s="10">
        <f t="shared" si="524"/>
        <v>0</v>
      </c>
      <c r="K1065" s="10"/>
    </row>
    <row r="1066" spans="1:11" x14ac:dyDescent="0.25">
      <c r="A1066" t="str">
        <f t="shared" si="486"/>
        <v>b</v>
      </c>
      <c r="B1066" s="8"/>
      <c r="C1066" s="9" t="s">
        <v>16</v>
      </c>
      <c r="D1066" s="10">
        <f t="shared" si="495"/>
        <v>0</v>
      </c>
      <c r="E1066" s="10">
        <v>0</v>
      </c>
      <c r="F1066" s="10">
        <v>0</v>
      </c>
      <c r="G1066" s="10">
        <v>0</v>
      </c>
      <c r="H1066" s="10">
        <v>0</v>
      </c>
      <c r="I1066" s="10">
        <f t="shared" si="523"/>
        <v>0</v>
      </c>
      <c r="J1066" s="10">
        <f t="shared" si="524"/>
        <v>0</v>
      </c>
      <c r="K1066" s="10"/>
    </row>
    <row r="1067" spans="1:11" x14ac:dyDescent="0.25">
      <c r="A1067" t="str">
        <f t="shared" si="486"/>
        <v>b</v>
      </c>
      <c r="B1067" s="8"/>
      <c r="C1067" s="9" t="s">
        <v>17</v>
      </c>
      <c r="D1067" s="10">
        <f t="shared" si="495"/>
        <v>0</v>
      </c>
      <c r="E1067" s="10">
        <v>0</v>
      </c>
      <c r="F1067" s="10">
        <v>0</v>
      </c>
      <c r="G1067" s="10">
        <v>0</v>
      </c>
      <c r="H1067" s="10">
        <v>0</v>
      </c>
      <c r="I1067" s="10">
        <f t="shared" si="523"/>
        <v>0</v>
      </c>
      <c r="J1067" s="10">
        <f t="shared" si="524"/>
        <v>0</v>
      </c>
      <c r="K1067" s="10"/>
    </row>
    <row r="1068" spans="1:11" x14ac:dyDescent="0.25">
      <c r="A1068" t="str">
        <f t="shared" si="486"/>
        <v>b</v>
      </c>
      <c r="B1068" s="5"/>
      <c r="C1068" s="6" t="s">
        <v>18</v>
      </c>
      <c r="D1068" s="7">
        <f t="shared" si="495"/>
        <v>0</v>
      </c>
      <c r="E1068" s="7">
        <v>0</v>
      </c>
      <c r="F1068" s="7">
        <v>0</v>
      </c>
      <c r="G1068" s="7">
        <v>0</v>
      </c>
      <c r="H1068" s="7">
        <v>0</v>
      </c>
      <c r="I1068" s="7">
        <f t="shared" si="523"/>
        <v>0</v>
      </c>
      <c r="J1068" s="7">
        <f t="shared" si="524"/>
        <v>0</v>
      </c>
      <c r="K1068" s="7"/>
    </row>
    <row r="1069" spans="1:11" x14ac:dyDescent="0.25">
      <c r="A1069" t="str">
        <f t="shared" si="486"/>
        <v>b</v>
      </c>
      <c r="B1069" s="5"/>
      <c r="C1069" s="6" t="s">
        <v>19</v>
      </c>
      <c r="D1069" s="7">
        <f t="shared" si="495"/>
        <v>0</v>
      </c>
      <c r="E1069" s="7">
        <v>0</v>
      </c>
      <c r="F1069" s="7">
        <v>0</v>
      </c>
      <c r="G1069" s="7">
        <v>0</v>
      </c>
      <c r="H1069" s="7">
        <v>0</v>
      </c>
      <c r="I1069" s="7">
        <f t="shared" si="523"/>
        <v>0</v>
      </c>
      <c r="J1069" s="7">
        <f t="shared" si="524"/>
        <v>0</v>
      </c>
      <c r="K1069" s="7"/>
    </row>
    <row r="1070" spans="1:11" ht="15.75" thickBot="1" x14ac:dyDescent="0.3">
      <c r="A1070" t="str">
        <f t="shared" si="486"/>
        <v>b</v>
      </c>
      <c r="B1070" s="11"/>
      <c r="C1070" s="12" t="s">
        <v>20</v>
      </c>
      <c r="D1070" s="13">
        <f t="shared" si="495"/>
        <v>0</v>
      </c>
      <c r="E1070" s="13">
        <v>0</v>
      </c>
      <c r="F1070" s="13">
        <v>0</v>
      </c>
      <c r="G1070" s="13">
        <v>0</v>
      </c>
      <c r="H1070" s="13">
        <v>0</v>
      </c>
      <c r="I1070" s="13">
        <f t="shared" si="523"/>
        <v>0</v>
      </c>
      <c r="J1070" s="13">
        <f t="shared" si="524"/>
        <v>0</v>
      </c>
      <c r="K1070" s="13"/>
    </row>
    <row r="1071" spans="1:11" ht="31.5" thickTop="1" thickBot="1" x14ac:dyDescent="0.3">
      <c r="A1071" t="str">
        <f t="shared" si="486"/>
        <v>a</v>
      </c>
      <c r="B1071" s="16" t="s">
        <v>171</v>
      </c>
      <c r="C1071" s="14" t="s">
        <v>182</v>
      </c>
      <c r="D1071" s="4">
        <f t="shared" si="495"/>
        <v>30000000</v>
      </c>
      <c r="E1071" s="4">
        <f>SUM(E1072,E1080,E1081,E1082)</f>
        <v>5059600</v>
      </c>
      <c r="F1071" s="4">
        <f t="shared" ref="F1071" si="526">SUM(F1072,F1080,F1081,F1082)</f>
        <v>10064800</v>
      </c>
      <c r="G1071" s="4">
        <f t="shared" ref="G1071" si="527">SUM(G1072,G1080,G1081,G1082)</f>
        <v>8706300</v>
      </c>
      <c r="H1071" s="4">
        <f t="shared" ref="H1071" si="528">SUM(H1072,H1080,H1081,H1082)</f>
        <v>6169300</v>
      </c>
      <c r="I1071" s="4">
        <f t="shared" si="487"/>
        <v>15124400</v>
      </c>
      <c r="J1071" s="4">
        <f t="shared" si="488"/>
        <v>23830700</v>
      </c>
      <c r="K1071" s="4" t="str">
        <f>'დამტკ. ნაერთი'!K1071</f>
        <v>აპარატი</v>
      </c>
    </row>
    <row r="1072" spans="1:11" ht="15.75" thickTop="1" x14ac:dyDescent="0.25">
      <c r="A1072" t="str">
        <f t="shared" ref="A1072:A1135" si="529">IF(OR(D1072&lt;&gt;0,E1072&lt;&gt;0,F1072&lt;&gt;0,G1072&lt;&gt;0,H1072&lt;&gt;0,),"a","b")</f>
        <v>a</v>
      </c>
      <c r="B1072" s="5"/>
      <c r="C1072" s="6" t="s">
        <v>10</v>
      </c>
      <c r="D1072" s="7">
        <f t="shared" si="495"/>
        <v>13634000</v>
      </c>
      <c r="E1072" s="7">
        <f>SUM(E1073:E1079)</f>
        <v>3119300</v>
      </c>
      <c r="F1072" s="7">
        <f t="shared" ref="F1072" si="530">SUM(F1073:F1079)</f>
        <v>5226100</v>
      </c>
      <c r="G1072" s="7">
        <f t="shared" ref="G1072" si="531">SUM(G1073:G1079)</f>
        <v>5119300</v>
      </c>
      <c r="H1072" s="7">
        <f t="shared" ref="H1072" si="532">SUM(H1073:H1079)</f>
        <v>169300</v>
      </c>
      <c r="I1072" s="7">
        <f t="shared" ref="I1072:I1135" si="533">SUM(E1072,F1072)</f>
        <v>8345400</v>
      </c>
      <c r="J1072" s="7">
        <f t="shared" ref="J1072:J1135" si="534">SUM(E1072,F1072,G1072)</f>
        <v>13464700</v>
      </c>
      <c r="K1072" s="7" t="str">
        <f>'დამტკ. ნაერთი'!K1072</f>
        <v>აპარატი</v>
      </c>
    </row>
    <row r="1073" spans="1:11" x14ac:dyDescent="0.25">
      <c r="A1073" t="str">
        <f t="shared" si="529"/>
        <v>b</v>
      </c>
      <c r="B1073" s="8"/>
      <c r="C1073" s="9" t="s">
        <v>11</v>
      </c>
      <c r="D1073" s="10">
        <f t="shared" si="495"/>
        <v>0</v>
      </c>
      <c r="E1073" s="10">
        <v>0</v>
      </c>
      <c r="F1073" s="10">
        <v>0</v>
      </c>
      <c r="G1073" s="10">
        <v>0</v>
      </c>
      <c r="H1073" s="10">
        <v>0</v>
      </c>
      <c r="I1073" s="10">
        <f t="shared" si="533"/>
        <v>0</v>
      </c>
      <c r="J1073" s="10">
        <f t="shared" si="534"/>
        <v>0</v>
      </c>
      <c r="K1073" s="10" t="str">
        <f>'დამტკ. ნაერთი'!K1073</f>
        <v>აპარატი</v>
      </c>
    </row>
    <row r="1074" spans="1:11" x14ac:dyDescent="0.25">
      <c r="A1074" t="str">
        <f t="shared" si="529"/>
        <v>a</v>
      </c>
      <c r="B1074" s="8"/>
      <c r="C1074" s="9" t="s">
        <v>12</v>
      </c>
      <c r="D1074" s="10">
        <f t="shared" si="495"/>
        <v>48000</v>
      </c>
      <c r="E1074" s="10">
        <v>12000</v>
      </c>
      <c r="F1074" s="10">
        <v>12000</v>
      </c>
      <c r="G1074" s="10">
        <v>12000</v>
      </c>
      <c r="H1074" s="10">
        <v>12000</v>
      </c>
      <c r="I1074" s="10">
        <f t="shared" si="533"/>
        <v>24000</v>
      </c>
      <c r="J1074" s="10">
        <f t="shared" si="534"/>
        <v>36000</v>
      </c>
      <c r="K1074" s="10" t="str">
        <f>'დამტკ. ნაერთი'!K1074</f>
        <v>აპარატი</v>
      </c>
    </row>
    <row r="1075" spans="1:11" x14ac:dyDescent="0.25">
      <c r="A1075" t="str">
        <f t="shared" si="529"/>
        <v>b</v>
      </c>
      <c r="B1075" s="8"/>
      <c r="C1075" s="9" t="s">
        <v>13</v>
      </c>
      <c r="D1075" s="10">
        <f t="shared" si="495"/>
        <v>0</v>
      </c>
      <c r="E1075" s="10">
        <v>0</v>
      </c>
      <c r="F1075" s="10">
        <v>0</v>
      </c>
      <c r="G1075" s="10">
        <v>0</v>
      </c>
      <c r="H1075" s="10">
        <v>0</v>
      </c>
      <c r="I1075" s="10">
        <f t="shared" si="533"/>
        <v>0</v>
      </c>
      <c r="J1075" s="10">
        <f t="shared" si="534"/>
        <v>0</v>
      </c>
      <c r="K1075" s="10" t="str">
        <f>'დამტკ. ნაერთი'!K1075</f>
        <v>აპარატი</v>
      </c>
    </row>
    <row r="1076" spans="1:11" x14ac:dyDescent="0.25">
      <c r="A1076" t="str">
        <f t="shared" si="529"/>
        <v>b</v>
      </c>
      <c r="B1076" s="8"/>
      <c r="C1076" s="9" t="s">
        <v>14</v>
      </c>
      <c r="D1076" s="10">
        <f t="shared" si="495"/>
        <v>0</v>
      </c>
      <c r="E1076" s="10">
        <v>0</v>
      </c>
      <c r="F1076" s="10">
        <v>0</v>
      </c>
      <c r="G1076" s="10">
        <v>0</v>
      </c>
      <c r="H1076" s="10">
        <v>0</v>
      </c>
      <c r="I1076" s="10">
        <f t="shared" si="533"/>
        <v>0</v>
      </c>
      <c r="J1076" s="10">
        <f t="shared" si="534"/>
        <v>0</v>
      </c>
      <c r="K1076" s="10" t="str">
        <f>'დამტკ. ნაერთი'!K1076</f>
        <v>აპარატი</v>
      </c>
    </row>
    <row r="1077" spans="1:11" x14ac:dyDescent="0.25">
      <c r="A1077" t="str">
        <f t="shared" si="529"/>
        <v>b</v>
      </c>
      <c r="B1077" s="8"/>
      <c r="C1077" s="9" t="s">
        <v>15</v>
      </c>
      <c r="D1077" s="10">
        <f t="shared" si="495"/>
        <v>0</v>
      </c>
      <c r="E1077" s="10">
        <v>0</v>
      </c>
      <c r="F1077" s="10">
        <v>0</v>
      </c>
      <c r="G1077" s="10">
        <v>0</v>
      </c>
      <c r="H1077" s="10">
        <v>0</v>
      </c>
      <c r="I1077" s="10">
        <f t="shared" si="533"/>
        <v>0</v>
      </c>
      <c r="J1077" s="10">
        <f t="shared" si="534"/>
        <v>0</v>
      </c>
      <c r="K1077" s="10" t="str">
        <f>'დამტკ. ნაერთი'!K1077</f>
        <v>აპარატი</v>
      </c>
    </row>
    <row r="1078" spans="1:11" x14ac:dyDescent="0.25">
      <c r="A1078" t="str">
        <f t="shared" si="529"/>
        <v>b</v>
      </c>
      <c r="B1078" s="8"/>
      <c r="C1078" s="9" t="s">
        <v>16</v>
      </c>
      <c r="D1078" s="10">
        <f t="shared" si="495"/>
        <v>0</v>
      </c>
      <c r="E1078" s="10">
        <v>0</v>
      </c>
      <c r="F1078" s="10">
        <v>0</v>
      </c>
      <c r="G1078" s="10">
        <v>0</v>
      </c>
      <c r="H1078" s="10">
        <v>0</v>
      </c>
      <c r="I1078" s="10">
        <f t="shared" si="533"/>
        <v>0</v>
      </c>
      <c r="J1078" s="10">
        <f t="shared" si="534"/>
        <v>0</v>
      </c>
      <c r="K1078" s="10" t="str">
        <f>'დამტკ. ნაერთი'!K1078</f>
        <v>აპარატი</v>
      </c>
    </row>
    <row r="1079" spans="1:11" x14ac:dyDescent="0.25">
      <c r="A1079" t="str">
        <f t="shared" si="529"/>
        <v>a</v>
      </c>
      <c r="B1079" s="8"/>
      <c r="C1079" s="9" t="s">
        <v>17</v>
      </c>
      <c r="D1079" s="10">
        <f t="shared" si="495"/>
        <v>13586000</v>
      </c>
      <c r="E1079" s="10">
        <v>3107300</v>
      </c>
      <c r="F1079" s="10">
        <v>5214100</v>
      </c>
      <c r="G1079" s="10">
        <v>5107300</v>
      </c>
      <c r="H1079" s="10">
        <v>157300</v>
      </c>
      <c r="I1079" s="10">
        <f t="shared" si="533"/>
        <v>8321400</v>
      </c>
      <c r="J1079" s="10">
        <f t="shared" si="534"/>
        <v>13428700</v>
      </c>
      <c r="K1079" s="10" t="str">
        <f>'დამტკ. ნაერთი'!K1079</f>
        <v>აპარატი</v>
      </c>
    </row>
    <row r="1080" spans="1:11" x14ac:dyDescent="0.25">
      <c r="A1080" t="str">
        <f t="shared" si="529"/>
        <v>a</v>
      </c>
      <c r="B1080" s="5"/>
      <c r="C1080" s="6" t="s">
        <v>18</v>
      </c>
      <c r="D1080" s="7">
        <f t="shared" si="495"/>
        <v>16366000</v>
      </c>
      <c r="E1080" s="7">
        <v>1940300</v>
      </c>
      <c r="F1080" s="7">
        <v>4838700</v>
      </c>
      <c r="G1080" s="7">
        <v>3587000</v>
      </c>
      <c r="H1080" s="7">
        <v>6000000</v>
      </c>
      <c r="I1080" s="7">
        <f t="shared" si="533"/>
        <v>6779000</v>
      </c>
      <c r="J1080" s="7">
        <f t="shared" si="534"/>
        <v>10366000</v>
      </c>
      <c r="K1080" s="7" t="str">
        <f>'დამტკ. ნაერთი'!K1080</f>
        <v>აპარატი</v>
      </c>
    </row>
    <row r="1081" spans="1:11" x14ac:dyDescent="0.25">
      <c r="A1081" t="str">
        <f t="shared" si="529"/>
        <v>b</v>
      </c>
      <c r="B1081" s="5"/>
      <c r="C1081" s="6" t="s">
        <v>19</v>
      </c>
      <c r="D1081" s="7">
        <f t="shared" si="495"/>
        <v>0</v>
      </c>
      <c r="E1081" s="7">
        <v>0</v>
      </c>
      <c r="F1081" s="7">
        <v>0</v>
      </c>
      <c r="G1081" s="7">
        <v>0</v>
      </c>
      <c r="H1081" s="7">
        <v>0</v>
      </c>
      <c r="I1081" s="7">
        <f t="shared" si="533"/>
        <v>0</v>
      </c>
      <c r="J1081" s="7">
        <f t="shared" si="534"/>
        <v>0</v>
      </c>
      <c r="K1081" s="7" t="str">
        <f>'დამტკ. ნაერთი'!K1081</f>
        <v>აპარატი</v>
      </c>
    </row>
    <row r="1082" spans="1:11" ht="15.75" thickBot="1" x14ac:dyDescent="0.3">
      <c r="A1082" t="str">
        <f t="shared" si="529"/>
        <v>b</v>
      </c>
      <c r="B1082" s="11"/>
      <c r="C1082" s="12" t="s">
        <v>20</v>
      </c>
      <c r="D1082" s="13">
        <f t="shared" si="495"/>
        <v>0</v>
      </c>
      <c r="E1082" s="13">
        <v>0</v>
      </c>
      <c r="F1082" s="13">
        <v>0</v>
      </c>
      <c r="G1082" s="13">
        <v>0</v>
      </c>
      <c r="H1082" s="13">
        <v>0</v>
      </c>
      <c r="I1082" s="13">
        <f t="shared" si="533"/>
        <v>0</v>
      </c>
      <c r="J1082" s="13">
        <f t="shared" si="534"/>
        <v>0</v>
      </c>
      <c r="K1082" s="13" t="str">
        <f>'დამტკ. ნაერთი'!K1082</f>
        <v>აპარატი</v>
      </c>
    </row>
    <row r="1083" spans="1:11" ht="31.5" thickTop="1" thickBot="1" x14ac:dyDescent="0.3">
      <c r="A1083" t="str">
        <f t="shared" si="529"/>
        <v>a</v>
      </c>
      <c r="B1083" s="16" t="s">
        <v>172</v>
      </c>
      <c r="C1083" s="15" t="s">
        <v>173</v>
      </c>
      <c r="D1083" s="4">
        <f t="shared" si="495"/>
        <v>4050000</v>
      </c>
      <c r="E1083" s="4">
        <f>SUM(E1095,E1107,E1119,E1131)</f>
        <v>324000</v>
      </c>
      <c r="F1083" s="4">
        <f t="shared" ref="F1083:H1083" si="535">SUM(F1095,F1107,F1119,F1131)</f>
        <v>612000</v>
      </c>
      <c r="G1083" s="4">
        <f t="shared" si="535"/>
        <v>1083000</v>
      </c>
      <c r="H1083" s="4">
        <f t="shared" si="535"/>
        <v>2031000</v>
      </c>
      <c r="I1083" s="4">
        <f t="shared" si="533"/>
        <v>936000</v>
      </c>
      <c r="J1083" s="4">
        <f t="shared" si="534"/>
        <v>2019000</v>
      </c>
      <c r="K1083" s="4" t="str">
        <f>'დამტკ. ნაერთი'!K1083</f>
        <v>ჯამი</v>
      </c>
    </row>
    <row r="1084" spans="1:11" ht="15.75" thickTop="1" x14ac:dyDescent="0.25">
      <c r="A1084" t="str">
        <f t="shared" si="529"/>
        <v>a</v>
      </c>
      <c r="B1084" s="5"/>
      <c r="C1084" s="6" t="s">
        <v>10</v>
      </c>
      <c r="D1084" s="7">
        <f t="shared" ref="D1084:D1142" si="536">SUM(E1084,F1084,G1084,H1084)</f>
        <v>4050000</v>
      </c>
      <c r="E1084" s="7">
        <f t="shared" ref="E1084:H1094" si="537">SUM(E1096,E1108,E1120,E1132)</f>
        <v>324000</v>
      </c>
      <c r="F1084" s="7">
        <f t="shared" si="537"/>
        <v>612000</v>
      </c>
      <c r="G1084" s="7">
        <f t="shared" si="537"/>
        <v>1083000</v>
      </c>
      <c r="H1084" s="7">
        <f t="shared" si="537"/>
        <v>2031000</v>
      </c>
      <c r="I1084" s="7">
        <f t="shared" si="533"/>
        <v>936000</v>
      </c>
      <c r="J1084" s="7">
        <f t="shared" si="534"/>
        <v>2019000</v>
      </c>
      <c r="K1084" s="7" t="str">
        <f>'დამტკ. ნაერთი'!K1084</f>
        <v>ჯამი</v>
      </c>
    </row>
    <row r="1085" spans="1:11" x14ac:dyDescent="0.25">
      <c r="A1085" t="str">
        <f t="shared" si="529"/>
        <v>b</v>
      </c>
      <c r="B1085" s="8"/>
      <c r="C1085" s="9" t="s">
        <v>11</v>
      </c>
      <c r="D1085" s="10">
        <f t="shared" si="536"/>
        <v>0</v>
      </c>
      <c r="E1085" s="10">
        <f t="shared" si="537"/>
        <v>0</v>
      </c>
      <c r="F1085" s="10">
        <f t="shared" si="537"/>
        <v>0</v>
      </c>
      <c r="G1085" s="10">
        <f t="shared" si="537"/>
        <v>0</v>
      </c>
      <c r="H1085" s="10">
        <f t="shared" si="537"/>
        <v>0</v>
      </c>
      <c r="I1085" s="10">
        <f t="shared" si="533"/>
        <v>0</v>
      </c>
      <c r="J1085" s="10">
        <f t="shared" si="534"/>
        <v>0</v>
      </c>
      <c r="K1085" s="10" t="str">
        <f>'დამტკ. ნაერთი'!K1085</f>
        <v>ჯამი</v>
      </c>
    </row>
    <row r="1086" spans="1:11" x14ac:dyDescent="0.25">
      <c r="A1086" t="str">
        <f t="shared" si="529"/>
        <v>a</v>
      </c>
      <c r="B1086" s="8"/>
      <c r="C1086" s="9" t="s">
        <v>12</v>
      </c>
      <c r="D1086" s="10">
        <f t="shared" si="536"/>
        <v>4050000</v>
      </c>
      <c r="E1086" s="10">
        <f t="shared" si="537"/>
        <v>324000</v>
      </c>
      <c r="F1086" s="10">
        <f t="shared" si="537"/>
        <v>612000</v>
      </c>
      <c r="G1086" s="10">
        <f t="shared" si="537"/>
        <v>1083000</v>
      </c>
      <c r="H1086" s="10">
        <f t="shared" si="537"/>
        <v>2031000</v>
      </c>
      <c r="I1086" s="10">
        <f t="shared" si="533"/>
        <v>936000</v>
      </c>
      <c r="J1086" s="10">
        <f t="shared" si="534"/>
        <v>2019000</v>
      </c>
      <c r="K1086" s="10" t="str">
        <f>'დამტკ. ნაერთი'!K1086</f>
        <v>ჯამი</v>
      </c>
    </row>
    <row r="1087" spans="1:11" x14ac:dyDescent="0.25">
      <c r="A1087" t="str">
        <f t="shared" si="529"/>
        <v>b</v>
      </c>
      <c r="B1087" s="8"/>
      <c r="C1087" s="9" t="s">
        <v>13</v>
      </c>
      <c r="D1087" s="10">
        <f t="shared" si="536"/>
        <v>0</v>
      </c>
      <c r="E1087" s="10">
        <f t="shared" si="537"/>
        <v>0</v>
      </c>
      <c r="F1087" s="10">
        <f t="shared" si="537"/>
        <v>0</v>
      </c>
      <c r="G1087" s="10">
        <f t="shared" si="537"/>
        <v>0</v>
      </c>
      <c r="H1087" s="10">
        <f t="shared" si="537"/>
        <v>0</v>
      </c>
      <c r="I1087" s="10">
        <f t="shared" si="533"/>
        <v>0</v>
      </c>
      <c r="J1087" s="10">
        <f t="shared" si="534"/>
        <v>0</v>
      </c>
      <c r="K1087" s="10" t="str">
        <f>'დამტკ. ნაერთი'!K1087</f>
        <v>ჯამი</v>
      </c>
    </row>
    <row r="1088" spans="1:11" x14ac:dyDescent="0.25">
      <c r="A1088" t="str">
        <f t="shared" si="529"/>
        <v>b</v>
      </c>
      <c r="B1088" s="8"/>
      <c r="C1088" s="9" t="s">
        <v>14</v>
      </c>
      <c r="D1088" s="10">
        <f t="shared" si="536"/>
        <v>0</v>
      </c>
      <c r="E1088" s="10">
        <f t="shared" si="537"/>
        <v>0</v>
      </c>
      <c r="F1088" s="10">
        <f t="shared" si="537"/>
        <v>0</v>
      </c>
      <c r="G1088" s="10">
        <f t="shared" si="537"/>
        <v>0</v>
      </c>
      <c r="H1088" s="10">
        <f t="shared" si="537"/>
        <v>0</v>
      </c>
      <c r="I1088" s="10">
        <f t="shared" si="533"/>
        <v>0</v>
      </c>
      <c r="J1088" s="10">
        <f t="shared" si="534"/>
        <v>0</v>
      </c>
      <c r="K1088" s="10" t="str">
        <f>'დამტკ. ნაერთი'!K1088</f>
        <v>ჯამი</v>
      </c>
    </row>
    <row r="1089" spans="1:11" x14ac:dyDescent="0.25">
      <c r="A1089" t="str">
        <f t="shared" si="529"/>
        <v>b</v>
      </c>
      <c r="B1089" s="8"/>
      <c r="C1089" s="9" t="s">
        <v>15</v>
      </c>
      <c r="D1089" s="10">
        <f t="shared" si="536"/>
        <v>0</v>
      </c>
      <c r="E1089" s="10">
        <f t="shared" si="537"/>
        <v>0</v>
      </c>
      <c r="F1089" s="10">
        <f t="shared" si="537"/>
        <v>0</v>
      </c>
      <c r="G1089" s="10">
        <f t="shared" si="537"/>
        <v>0</v>
      </c>
      <c r="H1089" s="10">
        <f t="shared" si="537"/>
        <v>0</v>
      </c>
      <c r="I1089" s="10">
        <f t="shared" si="533"/>
        <v>0</v>
      </c>
      <c r="J1089" s="10">
        <f t="shared" si="534"/>
        <v>0</v>
      </c>
      <c r="K1089" s="10" t="str">
        <f>'დამტკ. ნაერთი'!K1089</f>
        <v>ჯამი</v>
      </c>
    </row>
    <row r="1090" spans="1:11" x14ac:dyDescent="0.25">
      <c r="A1090" t="str">
        <f t="shared" si="529"/>
        <v>b</v>
      </c>
      <c r="B1090" s="8"/>
      <c r="C1090" s="9" t="s">
        <v>16</v>
      </c>
      <c r="D1090" s="10">
        <f t="shared" si="536"/>
        <v>0</v>
      </c>
      <c r="E1090" s="10">
        <f t="shared" si="537"/>
        <v>0</v>
      </c>
      <c r="F1090" s="10">
        <f t="shared" si="537"/>
        <v>0</v>
      </c>
      <c r="G1090" s="10">
        <f t="shared" si="537"/>
        <v>0</v>
      </c>
      <c r="H1090" s="10">
        <f t="shared" si="537"/>
        <v>0</v>
      </c>
      <c r="I1090" s="10">
        <f t="shared" si="533"/>
        <v>0</v>
      </c>
      <c r="J1090" s="10">
        <f t="shared" si="534"/>
        <v>0</v>
      </c>
      <c r="K1090" s="10" t="str">
        <f>'დამტკ. ნაერთი'!K1090</f>
        <v>ჯამი</v>
      </c>
    </row>
    <row r="1091" spans="1:11" x14ac:dyDescent="0.25">
      <c r="A1091" t="str">
        <f t="shared" si="529"/>
        <v>b</v>
      </c>
      <c r="B1091" s="8"/>
      <c r="C1091" s="9" t="s">
        <v>17</v>
      </c>
      <c r="D1091" s="10">
        <f t="shared" si="536"/>
        <v>0</v>
      </c>
      <c r="E1091" s="10">
        <f t="shared" si="537"/>
        <v>0</v>
      </c>
      <c r="F1091" s="10">
        <f t="shared" si="537"/>
        <v>0</v>
      </c>
      <c r="G1091" s="10">
        <f t="shared" si="537"/>
        <v>0</v>
      </c>
      <c r="H1091" s="10">
        <f t="shared" si="537"/>
        <v>0</v>
      </c>
      <c r="I1091" s="10">
        <f t="shared" si="533"/>
        <v>0</v>
      </c>
      <c r="J1091" s="10">
        <f t="shared" si="534"/>
        <v>0</v>
      </c>
      <c r="K1091" s="10" t="str">
        <f>'დამტკ. ნაერთი'!K1091</f>
        <v>ჯამი</v>
      </c>
    </row>
    <row r="1092" spans="1:11" x14ac:dyDescent="0.25">
      <c r="A1092" t="str">
        <f t="shared" si="529"/>
        <v>b</v>
      </c>
      <c r="B1092" s="5"/>
      <c r="C1092" s="6" t="s">
        <v>18</v>
      </c>
      <c r="D1092" s="7">
        <f t="shared" si="536"/>
        <v>0</v>
      </c>
      <c r="E1092" s="7">
        <f t="shared" si="537"/>
        <v>0</v>
      </c>
      <c r="F1092" s="7">
        <f t="shared" si="537"/>
        <v>0</v>
      </c>
      <c r="G1092" s="7">
        <f t="shared" si="537"/>
        <v>0</v>
      </c>
      <c r="H1092" s="7">
        <f t="shared" si="537"/>
        <v>0</v>
      </c>
      <c r="I1092" s="7">
        <f t="shared" si="533"/>
        <v>0</v>
      </c>
      <c r="J1092" s="7">
        <f t="shared" si="534"/>
        <v>0</v>
      </c>
      <c r="K1092" s="7" t="str">
        <f>'დამტკ. ნაერთი'!K1092</f>
        <v>ჯამი</v>
      </c>
    </row>
    <row r="1093" spans="1:11" x14ac:dyDescent="0.25">
      <c r="A1093" t="str">
        <f t="shared" si="529"/>
        <v>b</v>
      </c>
      <c r="B1093" s="5"/>
      <c r="C1093" s="6" t="s">
        <v>19</v>
      </c>
      <c r="D1093" s="7">
        <f t="shared" si="536"/>
        <v>0</v>
      </c>
      <c r="E1093" s="7">
        <f t="shared" si="537"/>
        <v>0</v>
      </c>
      <c r="F1093" s="7">
        <f t="shared" si="537"/>
        <v>0</v>
      </c>
      <c r="G1093" s="7">
        <f t="shared" si="537"/>
        <v>0</v>
      </c>
      <c r="H1093" s="7">
        <f t="shared" si="537"/>
        <v>0</v>
      </c>
      <c r="I1093" s="7">
        <f t="shared" si="533"/>
        <v>0</v>
      </c>
      <c r="J1093" s="7">
        <f t="shared" si="534"/>
        <v>0</v>
      </c>
      <c r="K1093" s="7" t="str">
        <f>'დამტკ. ნაერთი'!K1093</f>
        <v>ჯამი</v>
      </c>
    </row>
    <row r="1094" spans="1:11" ht="15.75" thickBot="1" x14ac:dyDescent="0.3">
      <c r="A1094" t="str">
        <f t="shared" si="529"/>
        <v>b</v>
      </c>
      <c r="B1094" s="11"/>
      <c r="C1094" s="12" t="s">
        <v>20</v>
      </c>
      <c r="D1094" s="13">
        <f t="shared" si="536"/>
        <v>0</v>
      </c>
      <c r="E1094" s="13">
        <f t="shared" si="537"/>
        <v>0</v>
      </c>
      <c r="F1094" s="13">
        <f t="shared" si="537"/>
        <v>0</v>
      </c>
      <c r="G1094" s="13">
        <f t="shared" si="537"/>
        <v>0</v>
      </c>
      <c r="H1094" s="13">
        <f t="shared" si="537"/>
        <v>0</v>
      </c>
      <c r="I1094" s="13">
        <f t="shared" si="533"/>
        <v>0</v>
      </c>
      <c r="J1094" s="13">
        <f t="shared" si="534"/>
        <v>0</v>
      </c>
      <c r="K1094" s="13" t="str">
        <f>'დამტკ. ნაერთი'!K1094</f>
        <v>ჯამი</v>
      </c>
    </row>
    <row r="1095" spans="1:11" ht="31.5" thickTop="1" thickBot="1" x14ac:dyDescent="0.3">
      <c r="A1095" t="str">
        <f t="shared" si="529"/>
        <v>a</v>
      </c>
      <c r="B1095" s="3" t="s">
        <v>174</v>
      </c>
      <c r="C1095" s="14" t="s">
        <v>175</v>
      </c>
      <c r="D1095" s="4">
        <f t="shared" si="536"/>
        <v>785000</v>
      </c>
      <c r="E1095" s="4">
        <f>SUM(E1096,E1104,E1105,E1106)</f>
        <v>80000</v>
      </c>
      <c r="F1095" s="4">
        <f t="shared" ref="F1095" si="538">SUM(F1096,F1104,F1105,F1106)</f>
        <v>200000</v>
      </c>
      <c r="G1095" s="4">
        <f t="shared" ref="G1095" si="539">SUM(G1096,G1104,G1105,G1106)</f>
        <v>250000</v>
      </c>
      <c r="H1095" s="4">
        <f t="shared" ref="H1095" si="540">SUM(H1096,H1104,H1105,H1106)</f>
        <v>255000</v>
      </c>
      <c r="I1095" s="4">
        <f t="shared" si="533"/>
        <v>280000</v>
      </c>
      <c r="J1095" s="4">
        <f t="shared" si="534"/>
        <v>530000</v>
      </c>
      <c r="K1095" s="4" t="str">
        <f>'დამტკ. ნაერთი'!K1095</f>
        <v>აპარატი</v>
      </c>
    </row>
    <row r="1096" spans="1:11" ht="15.75" thickTop="1" x14ac:dyDescent="0.25">
      <c r="A1096" t="str">
        <f t="shared" si="529"/>
        <v>a</v>
      </c>
      <c r="B1096" s="5"/>
      <c r="C1096" s="6" t="s">
        <v>10</v>
      </c>
      <c r="D1096" s="7">
        <f t="shared" si="536"/>
        <v>785000</v>
      </c>
      <c r="E1096" s="7">
        <f>SUM(E1097:E1103)</f>
        <v>80000</v>
      </c>
      <c r="F1096" s="7">
        <f t="shared" ref="F1096" si="541">SUM(F1097:F1103)</f>
        <v>200000</v>
      </c>
      <c r="G1096" s="7">
        <f t="shared" ref="G1096" si="542">SUM(G1097:G1103)</f>
        <v>250000</v>
      </c>
      <c r="H1096" s="7">
        <f t="shared" ref="H1096" si="543">SUM(H1097:H1103)</f>
        <v>255000</v>
      </c>
      <c r="I1096" s="7">
        <f t="shared" si="533"/>
        <v>280000</v>
      </c>
      <c r="J1096" s="7">
        <f t="shared" si="534"/>
        <v>530000</v>
      </c>
      <c r="K1096" s="7" t="str">
        <f>'დამტკ. ნაერთი'!K1096</f>
        <v>აპარატი</v>
      </c>
    </row>
    <row r="1097" spans="1:11" x14ac:dyDescent="0.25">
      <c r="A1097" t="str">
        <f t="shared" si="529"/>
        <v>b</v>
      </c>
      <c r="B1097" s="8"/>
      <c r="C1097" s="9" t="s">
        <v>11</v>
      </c>
      <c r="D1097" s="10">
        <f t="shared" si="536"/>
        <v>0</v>
      </c>
      <c r="E1097" s="10">
        <v>0</v>
      </c>
      <c r="F1097" s="10">
        <v>0</v>
      </c>
      <c r="G1097" s="10">
        <v>0</v>
      </c>
      <c r="H1097" s="10">
        <v>0</v>
      </c>
      <c r="I1097" s="10">
        <f t="shared" si="533"/>
        <v>0</v>
      </c>
      <c r="J1097" s="10">
        <f t="shared" si="534"/>
        <v>0</v>
      </c>
      <c r="K1097" s="10" t="str">
        <f>'დამტკ. ნაერთი'!K1097</f>
        <v>აპარატი</v>
      </c>
    </row>
    <row r="1098" spans="1:11" x14ac:dyDescent="0.25">
      <c r="A1098" t="str">
        <f t="shared" si="529"/>
        <v>a</v>
      </c>
      <c r="B1098" s="8"/>
      <c r="C1098" s="9" t="s">
        <v>12</v>
      </c>
      <c r="D1098" s="10">
        <f t="shared" si="536"/>
        <v>785000</v>
      </c>
      <c r="E1098" s="10">
        <v>80000</v>
      </c>
      <c r="F1098" s="10">
        <v>200000</v>
      </c>
      <c r="G1098" s="10">
        <v>250000</v>
      </c>
      <c r="H1098" s="10">
        <v>255000</v>
      </c>
      <c r="I1098" s="10">
        <f t="shared" si="533"/>
        <v>280000</v>
      </c>
      <c r="J1098" s="10">
        <f t="shared" si="534"/>
        <v>530000</v>
      </c>
      <c r="K1098" s="10" t="str">
        <f>'დამტკ. ნაერთი'!K1098</f>
        <v>აპარატი</v>
      </c>
    </row>
    <row r="1099" spans="1:11" x14ac:dyDescent="0.25">
      <c r="A1099" t="str">
        <f t="shared" si="529"/>
        <v>b</v>
      </c>
      <c r="B1099" s="8"/>
      <c r="C1099" s="9" t="s">
        <v>13</v>
      </c>
      <c r="D1099" s="10">
        <f t="shared" si="536"/>
        <v>0</v>
      </c>
      <c r="E1099" s="10">
        <v>0</v>
      </c>
      <c r="F1099" s="10">
        <v>0</v>
      </c>
      <c r="G1099" s="10">
        <v>0</v>
      </c>
      <c r="H1099" s="10">
        <v>0</v>
      </c>
      <c r="I1099" s="10">
        <f t="shared" si="533"/>
        <v>0</v>
      </c>
      <c r="J1099" s="10">
        <f t="shared" si="534"/>
        <v>0</v>
      </c>
      <c r="K1099" s="10" t="str">
        <f>'დამტკ. ნაერთი'!K1099</f>
        <v>აპარატი</v>
      </c>
    </row>
    <row r="1100" spans="1:11" x14ac:dyDescent="0.25">
      <c r="A1100" t="str">
        <f t="shared" si="529"/>
        <v>b</v>
      </c>
      <c r="B1100" s="8"/>
      <c r="C1100" s="9" t="s">
        <v>14</v>
      </c>
      <c r="D1100" s="10">
        <f t="shared" si="536"/>
        <v>0</v>
      </c>
      <c r="E1100" s="10">
        <v>0</v>
      </c>
      <c r="F1100" s="10">
        <v>0</v>
      </c>
      <c r="G1100" s="10">
        <v>0</v>
      </c>
      <c r="H1100" s="10">
        <v>0</v>
      </c>
      <c r="I1100" s="10">
        <f t="shared" si="533"/>
        <v>0</v>
      </c>
      <c r="J1100" s="10">
        <f t="shared" si="534"/>
        <v>0</v>
      </c>
      <c r="K1100" s="10" t="str">
        <f>'დამტკ. ნაერთი'!K1100</f>
        <v>აპარატი</v>
      </c>
    </row>
    <row r="1101" spans="1:11" x14ac:dyDescent="0.25">
      <c r="A1101" t="str">
        <f t="shared" si="529"/>
        <v>b</v>
      </c>
      <c r="B1101" s="8"/>
      <c r="C1101" s="9" t="s">
        <v>15</v>
      </c>
      <c r="D1101" s="10">
        <f t="shared" si="536"/>
        <v>0</v>
      </c>
      <c r="E1101" s="10">
        <v>0</v>
      </c>
      <c r="F1101" s="10">
        <v>0</v>
      </c>
      <c r="G1101" s="10">
        <v>0</v>
      </c>
      <c r="H1101" s="10">
        <v>0</v>
      </c>
      <c r="I1101" s="10">
        <f t="shared" si="533"/>
        <v>0</v>
      </c>
      <c r="J1101" s="10">
        <f t="shared" si="534"/>
        <v>0</v>
      </c>
      <c r="K1101" s="10" t="str">
        <f>'დამტკ. ნაერთი'!K1101</f>
        <v>აპარატი</v>
      </c>
    </row>
    <row r="1102" spans="1:11" x14ac:dyDescent="0.25">
      <c r="A1102" t="str">
        <f t="shared" si="529"/>
        <v>b</v>
      </c>
      <c r="B1102" s="8"/>
      <c r="C1102" s="9" t="s">
        <v>16</v>
      </c>
      <c r="D1102" s="10">
        <f t="shared" si="536"/>
        <v>0</v>
      </c>
      <c r="E1102" s="10">
        <v>0</v>
      </c>
      <c r="F1102" s="10">
        <v>0</v>
      </c>
      <c r="G1102" s="10">
        <v>0</v>
      </c>
      <c r="H1102" s="10">
        <v>0</v>
      </c>
      <c r="I1102" s="10">
        <f t="shared" si="533"/>
        <v>0</v>
      </c>
      <c r="J1102" s="10">
        <f t="shared" si="534"/>
        <v>0</v>
      </c>
      <c r="K1102" s="10" t="str">
        <f>'დამტკ. ნაერთი'!K1102</f>
        <v>აპარატი</v>
      </c>
    </row>
    <row r="1103" spans="1:11" x14ac:dyDescent="0.25">
      <c r="A1103" t="str">
        <f t="shared" si="529"/>
        <v>b</v>
      </c>
      <c r="B1103" s="8"/>
      <c r="C1103" s="9" t="s">
        <v>17</v>
      </c>
      <c r="D1103" s="10">
        <f t="shared" si="536"/>
        <v>0</v>
      </c>
      <c r="E1103" s="10">
        <v>0</v>
      </c>
      <c r="F1103" s="10">
        <v>0</v>
      </c>
      <c r="G1103" s="10">
        <v>0</v>
      </c>
      <c r="H1103" s="10">
        <v>0</v>
      </c>
      <c r="I1103" s="10">
        <f t="shared" si="533"/>
        <v>0</v>
      </c>
      <c r="J1103" s="10">
        <f t="shared" si="534"/>
        <v>0</v>
      </c>
      <c r="K1103" s="10" t="str">
        <f>'დამტკ. ნაერთი'!K1103</f>
        <v>აპარატი</v>
      </c>
    </row>
    <row r="1104" spans="1:11" x14ac:dyDescent="0.25">
      <c r="A1104" t="str">
        <f t="shared" si="529"/>
        <v>b</v>
      </c>
      <c r="B1104" s="5"/>
      <c r="C1104" s="6" t="s">
        <v>18</v>
      </c>
      <c r="D1104" s="7">
        <f t="shared" si="536"/>
        <v>0</v>
      </c>
      <c r="E1104" s="7">
        <v>0</v>
      </c>
      <c r="F1104" s="7">
        <v>0</v>
      </c>
      <c r="G1104" s="7">
        <v>0</v>
      </c>
      <c r="H1104" s="7">
        <v>0</v>
      </c>
      <c r="I1104" s="7">
        <f t="shared" si="533"/>
        <v>0</v>
      </c>
      <c r="J1104" s="7">
        <f t="shared" si="534"/>
        <v>0</v>
      </c>
      <c r="K1104" s="7" t="str">
        <f>'დამტკ. ნაერთი'!K1104</f>
        <v>აპარატი</v>
      </c>
    </row>
    <row r="1105" spans="1:11" x14ac:dyDescent="0.25">
      <c r="A1105" t="str">
        <f t="shared" si="529"/>
        <v>b</v>
      </c>
      <c r="B1105" s="5"/>
      <c r="C1105" s="6" t="s">
        <v>19</v>
      </c>
      <c r="D1105" s="7">
        <f t="shared" si="536"/>
        <v>0</v>
      </c>
      <c r="E1105" s="7">
        <v>0</v>
      </c>
      <c r="F1105" s="7">
        <v>0</v>
      </c>
      <c r="G1105" s="7">
        <v>0</v>
      </c>
      <c r="H1105" s="7">
        <v>0</v>
      </c>
      <c r="I1105" s="7">
        <f t="shared" si="533"/>
        <v>0</v>
      </c>
      <c r="J1105" s="7">
        <f t="shared" si="534"/>
        <v>0</v>
      </c>
      <c r="K1105" s="7" t="str">
        <f>'დამტკ. ნაერთი'!K1105</f>
        <v>აპარატი</v>
      </c>
    </row>
    <row r="1106" spans="1:11" ht="15.75" thickBot="1" x14ac:dyDescent="0.3">
      <c r="A1106" t="str">
        <f t="shared" si="529"/>
        <v>b</v>
      </c>
      <c r="B1106" s="11"/>
      <c r="C1106" s="12" t="s">
        <v>20</v>
      </c>
      <c r="D1106" s="13">
        <f t="shared" si="536"/>
        <v>0</v>
      </c>
      <c r="E1106" s="13">
        <v>0</v>
      </c>
      <c r="F1106" s="13">
        <v>0</v>
      </c>
      <c r="G1106" s="13">
        <v>0</v>
      </c>
      <c r="H1106" s="13">
        <v>0</v>
      </c>
      <c r="I1106" s="13">
        <f t="shared" si="533"/>
        <v>0</v>
      </c>
      <c r="J1106" s="13">
        <f t="shared" si="534"/>
        <v>0</v>
      </c>
      <c r="K1106" s="13" t="str">
        <f>'დამტკ. ნაერთი'!K1106</f>
        <v>აპარატი</v>
      </c>
    </row>
    <row r="1107" spans="1:11" ht="31.5" thickTop="1" thickBot="1" x14ac:dyDescent="0.3">
      <c r="A1107" t="str">
        <f t="shared" si="529"/>
        <v>a</v>
      </c>
      <c r="B1107" s="3" t="s">
        <v>176</v>
      </c>
      <c r="C1107" s="14" t="s">
        <v>177</v>
      </c>
      <c r="D1107" s="4">
        <f t="shared" si="536"/>
        <v>676000</v>
      </c>
      <c r="E1107" s="4">
        <f>SUM(E1108,E1116,E1117,E1118)</f>
        <v>160000</v>
      </c>
      <c r="F1107" s="4">
        <f t="shared" ref="F1107" si="544">SUM(F1108,F1116,F1117,F1118)</f>
        <v>170000</v>
      </c>
      <c r="G1107" s="4">
        <f t="shared" ref="G1107" si="545">SUM(G1108,G1116,G1117,G1118)</f>
        <v>170000</v>
      </c>
      <c r="H1107" s="4">
        <f t="shared" ref="H1107" si="546">SUM(H1108,H1116,H1117,H1118)</f>
        <v>176000</v>
      </c>
      <c r="I1107" s="4">
        <f t="shared" si="533"/>
        <v>330000</v>
      </c>
      <c r="J1107" s="4">
        <f t="shared" si="534"/>
        <v>500000</v>
      </c>
      <c r="K1107" s="4" t="str">
        <f>'დამტკ. ნაერთი'!K1107</f>
        <v>სააგენტო</v>
      </c>
    </row>
    <row r="1108" spans="1:11" ht="15.75" thickTop="1" x14ac:dyDescent="0.25">
      <c r="A1108" t="str">
        <f t="shared" si="529"/>
        <v>a</v>
      </c>
      <c r="B1108" s="5"/>
      <c r="C1108" s="6" t="s">
        <v>10</v>
      </c>
      <c r="D1108" s="7">
        <f t="shared" si="536"/>
        <v>676000</v>
      </c>
      <c r="E1108" s="7">
        <f>SUM(E1109:E1115)</f>
        <v>160000</v>
      </c>
      <c r="F1108" s="7">
        <f t="shared" ref="F1108" si="547">SUM(F1109:F1115)</f>
        <v>170000</v>
      </c>
      <c r="G1108" s="7">
        <f t="shared" ref="G1108" si="548">SUM(G1109:G1115)</f>
        <v>170000</v>
      </c>
      <c r="H1108" s="7">
        <f t="shared" ref="H1108" si="549">SUM(H1109:H1115)</f>
        <v>176000</v>
      </c>
      <c r="I1108" s="7">
        <f t="shared" si="533"/>
        <v>330000</v>
      </c>
      <c r="J1108" s="7">
        <f t="shared" si="534"/>
        <v>500000</v>
      </c>
      <c r="K1108" s="7" t="str">
        <f>'დამტკ. ნაერთი'!K1108</f>
        <v>სააგენტო</v>
      </c>
    </row>
    <row r="1109" spans="1:11" x14ac:dyDescent="0.25">
      <c r="A1109" t="str">
        <f t="shared" si="529"/>
        <v>b</v>
      </c>
      <c r="B1109" s="8"/>
      <c r="C1109" s="9" t="s">
        <v>11</v>
      </c>
      <c r="D1109" s="10">
        <f t="shared" si="536"/>
        <v>0</v>
      </c>
      <c r="E1109" s="10">
        <v>0</v>
      </c>
      <c r="F1109" s="10">
        <v>0</v>
      </c>
      <c r="G1109" s="10">
        <v>0</v>
      </c>
      <c r="H1109" s="10">
        <v>0</v>
      </c>
      <c r="I1109" s="10">
        <f t="shared" si="533"/>
        <v>0</v>
      </c>
      <c r="J1109" s="10">
        <f t="shared" si="534"/>
        <v>0</v>
      </c>
      <c r="K1109" s="10" t="str">
        <f>'დამტკ. ნაერთი'!K1109</f>
        <v>სააგენტო</v>
      </c>
    </row>
    <row r="1110" spans="1:11" x14ac:dyDescent="0.25">
      <c r="A1110" t="str">
        <f t="shared" si="529"/>
        <v>a</v>
      </c>
      <c r="B1110" s="8"/>
      <c r="C1110" s="9" t="s">
        <v>12</v>
      </c>
      <c r="D1110" s="10">
        <f t="shared" si="536"/>
        <v>676000</v>
      </c>
      <c r="E1110" s="10">
        <v>160000</v>
      </c>
      <c r="F1110" s="10">
        <v>170000</v>
      </c>
      <c r="G1110" s="10">
        <v>170000</v>
      </c>
      <c r="H1110" s="10">
        <v>176000</v>
      </c>
      <c r="I1110" s="10">
        <f t="shared" si="533"/>
        <v>330000</v>
      </c>
      <c r="J1110" s="10">
        <f t="shared" si="534"/>
        <v>500000</v>
      </c>
      <c r="K1110" s="10" t="str">
        <f>'დამტკ. ნაერთი'!K1110</f>
        <v>სააგენტო</v>
      </c>
    </row>
    <row r="1111" spans="1:11" x14ac:dyDescent="0.25">
      <c r="A1111" t="str">
        <f t="shared" si="529"/>
        <v>b</v>
      </c>
      <c r="B1111" s="8"/>
      <c r="C1111" s="9" t="s">
        <v>13</v>
      </c>
      <c r="D1111" s="10">
        <f t="shared" si="536"/>
        <v>0</v>
      </c>
      <c r="E1111" s="10">
        <v>0</v>
      </c>
      <c r="F1111" s="10">
        <v>0</v>
      </c>
      <c r="G1111" s="10">
        <v>0</v>
      </c>
      <c r="H1111" s="10">
        <v>0</v>
      </c>
      <c r="I1111" s="10">
        <f t="shared" si="533"/>
        <v>0</v>
      </c>
      <c r="J1111" s="10">
        <f t="shared" si="534"/>
        <v>0</v>
      </c>
      <c r="K1111" s="10" t="str">
        <f>'დამტკ. ნაერთი'!K1111</f>
        <v>სააგენტო</v>
      </c>
    </row>
    <row r="1112" spans="1:11" x14ac:dyDescent="0.25">
      <c r="A1112" t="str">
        <f t="shared" si="529"/>
        <v>b</v>
      </c>
      <c r="B1112" s="8"/>
      <c r="C1112" s="9" t="s">
        <v>14</v>
      </c>
      <c r="D1112" s="10">
        <f t="shared" si="536"/>
        <v>0</v>
      </c>
      <c r="E1112" s="10">
        <v>0</v>
      </c>
      <c r="F1112" s="10">
        <v>0</v>
      </c>
      <c r="G1112" s="10">
        <v>0</v>
      </c>
      <c r="H1112" s="10">
        <v>0</v>
      </c>
      <c r="I1112" s="10">
        <f t="shared" si="533"/>
        <v>0</v>
      </c>
      <c r="J1112" s="10">
        <f t="shared" si="534"/>
        <v>0</v>
      </c>
      <c r="K1112" s="10" t="str">
        <f>'დამტკ. ნაერთი'!K1112</f>
        <v>სააგენტო</v>
      </c>
    </row>
    <row r="1113" spans="1:11" x14ac:dyDescent="0.25">
      <c r="A1113" t="str">
        <f t="shared" si="529"/>
        <v>b</v>
      </c>
      <c r="B1113" s="8"/>
      <c r="C1113" s="9" t="s">
        <v>15</v>
      </c>
      <c r="D1113" s="10">
        <f t="shared" si="536"/>
        <v>0</v>
      </c>
      <c r="E1113" s="10">
        <v>0</v>
      </c>
      <c r="F1113" s="10">
        <v>0</v>
      </c>
      <c r="G1113" s="10">
        <v>0</v>
      </c>
      <c r="H1113" s="10">
        <v>0</v>
      </c>
      <c r="I1113" s="10">
        <f t="shared" si="533"/>
        <v>0</v>
      </c>
      <c r="J1113" s="10">
        <f t="shared" si="534"/>
        <v>0</v>
      </c>
      <c r="K1113" s="10" t="str">
        <f>'დამტკ. ნაერთი'!K1113</f>
        <v>სააგენტო</v>
      </c>
    </row>
    <row r="1114" spans="1:11" x14ac:dyDescent="0.25">
      <c r="A1114" t="str">
        <f t="shared" si="529"/>
        <v>b</v>
      </c>
      <c r="B1114" s="8"/>
      <c r="C1114" s="9" t="s">
        <v>16</v>
      </c>
      <c r="D1114" s="10">
        <f t="shared" si="536"/>
        <v>0</v>
      </c>
      <c r="E1114" s="10">
        <v>0</v>
      </c>
      <c r="F1114" s="10">
        <v>0</v>
      </c>
      <c r="G1114" s="10">
        <v>0</v>
      </c>
      <c r="H1114" s="10">
        <v>0</v>
      </c>
      <c r="I1114" s="10">
        <f t="shared" si="533"/>
        <v>0</v>
      </c>
      <c r="J1114" s="10">
        <f t="shared" si="534"/>
        <v>0</v>
      </c>
      <c r="K1114" s="10" t="str">
        <f>'დამტკ. ნაერთი'!K1114</f>
        <v>სააგენტო</v>
      </c>
    </row>
    <row r="1115" spans="1:11" x14ac:dyDescent="0.25">
      <c r="A1115" t="str">
        <f t="shared" si="529"/>
        <v>b</v>
      </c>
      <c r="B1115" s="8"/>
      <c r="C1115" s="9" t="s">
        <v>17</v>
      </c>
      <c r="D1115" s="10">
        <f t="shared" si="536"/>
        <v>0</v>
      </c>
      <c r="E1115" s="10">
        <v>0</v>
      </c>
      <c r="F1115" s="10">
        <v>0</v>
      </c>
      <c r="G1115" s="10">
        <v>0</v>
      </c>
      <c r="H1115" s="10">
        <v>0</v>
      </c>
      <c r="I1115" s="10">
        <f t="shared" si="533"/>
        <v>0</v>
      </c>
      <c r="J1115" s="10">
        <f t="shared" si="534"/>
        <v>0</v>
      </c>
      <c r="K1115" s="10" t="str">
        <f>'დამტკ. ნაერთი'!K1115</f>
        <v>სააგენტო</v>
      </c>
    </row>
    <row r="1116" spans="1:11" x14ac:dyDescent="0.25">
      <c r="A1116" t="str">
        <f t="shared" si="529"/>
        <v>b</v>
      </c>
      <c r="B1116" s="5"/>
      <c r="C1116" s="6" t="s">
        <v>18</v>
      </c>
      <c r="D1116" s="7">
        <f t="shared" si="536"/>
        <v>0</v>
      </c>
      <c r="E1116" s="7">
        <v>0</v>
      </c>
      <c r="F1116" s="7">
        <v>0</v>
      </c>
      <c r="G1116" s="7">
        <v>0</v>
      </c>
      <c r="H1116" s="7">
        <v>0</v>
      </c>
      <c r="I1116" s="7">
        <f t="shared" si="533"/>
        <v>0</v>
      </c>
      <c r="J1116" s="7">
        <f t="shared" si="534"/>
        <v>0</v>
      </c>
      <c r="K1116" s="7" t="str">
        <f>'დამტკ. ნაერთი'!K1116</f>
        <v>სააგენტო</v>
      </c>
    </row>
    <row r="1117" spans="1:11" x14ac:dyDescent="0.25">
      <c r="A1117" t="str">
        <f t="shared" si="529"/>
        <v>b</v>
      </c>
      <c r="B1117" s="5"/>
      <c r="C1117" s="6" t="s">
        <v>19</v>
      </c>
      <c r="D1117" s="7">
        <f t="shared" si="536"/>
        <v>0</v>
      </c>
      <c r="E1117" s="7">
        <v>0</v>
      </c>
      <c r="F1117" s="7">
        <v>0</v>
      </c>
      <c r="G1117" s="7">
        <v>0</v>
      </c>
      <c r="H1117" s="7">
        <v>0</v>
      </c>
      <c r="I1117" s="7">
        <f t="shared" si="533"/>
        <v>0</v>
      </c>
      <c r="J1117" s="7">
        <f t="shared" si="534"/>
        <v>0</v>
      </c>
      <c r="K1117" s="7" t="str">
        <f>'დამტკ. ნაერთი'!K1117</f>
        <v>სააგენტო</v>
      </c>
    </row>
    <row r="1118" spans="1:11" ht="15.75" thickBot="1" x14ac:dyDescent="0.3">
      <c r="A1118" t="str">
        <f t="shared" si="529"/>
        <v>b</v>
      </c>
      <c r="B1118" s="11"/>
      <c r="C1118" s="12" t="s">
        <v>20</v>
      </c>
      <c r="D1118" s="13">
        <f t="shared" si="536"/>
        <v>0</v>
      </c>
      <c r="E1118" s="13">
        <v>0</v>
      </c>
      <c r="F1118" s="13">
        <v>0</v>
      </c>
      <c r="G1118" s="13">
        <v>0</v>
      </c>
      <c r="H1118" s="13">
        <v>0</v>
      </c>
      <c r="I1118" s="13">
        <f t="shared" si="533"/>
        <v>0</v>
      </c>
      <c r="J1118" s="13">
        <f t="shared" si="534"/>
        <v>0</v>
      </c>
      <c r="K1118" s="13" t="str">
        <f>'დამტკ. ნაერთი'!K1118</f>
        <v>სააგენტო</v>
      </c>
    </row>
    <row r="1119" spans="1:11" ht="32.25" customHeight="1" thickTop="1" thickBot="1" x14ac:dyDescent="0.3">
      <c r="A1119" t="str">
        <f t="shared" si="529"/>
        <v>a</v>
      </c>
      <c r="B1119" s="16" t="s">
        <v>178</v>
      </c>
      <c r="C1119" s="4" t="s">
        <v>179</v>
      </c>
      <c r="D1119" s="4">
        <f t="shared" si="536"/>
        <v>575000</v>
      </c>
      <c r="E1119" s="4">
        <f>SUM(E1120,E1128,E1129,E1130)</f>
        <v>84000</v>
      </c>
      <c r="F1119" s="4">
        <f t="shared" ref="F1119" si="550">SUM(F1120,F1128,F1129,F1130)</f>
        <v>163000</v>
      </c>
      <c r="G1119" s="4">
        <f t="shared" ref="G1119" si="551">SUM(G1120,G1128,G1129,G1130)</f>
        <v>163000</v>
      </c>
      <c r="H1119" s="4">
        <f t="shared" ref="H1119" si="552">SUM(H1120,H1128,H1129,H1130)</f>
        <v>165000</v>
      </c>
      <c r="I1119" s="4">
        <f t="shared" si="533"/>
        <v>247000</v>
      </c>
      <c r="J1119" s="4">
        <f t="shared" si="534"/>
        <v>410000</v>
      </c>
      <c r="K1119" s="4" t="str">
        <f>'დამტკ. ნაერთი'!K1119</f>
        <v>აპარატი</v>
      </c>
    </row>
    <row r="1120" spans="1:11" ht="15.75" thickTop="1" x14ac:dyDescent="0.25">
      <c r="A1120" t="str">
        <f t="shared" si="529"/>
        <v>a</v>
      </c>
      <c r="B1120" s="5"/>
      <c r="C1120" s="6" t="s">
        <v>10</v>
      </c>
      <c r="D1120" s="7">
        <f t="shared" si="536"/>
        <v>575000</v>
      </c>
      <c r="E1120" s="7">
        <f>SUM(E1121:E1127)</f>
        <v>84000</v>
      </c>
      <c r="F1120" s="7">
        <f t="shared" ref="F1120" si="553">SUM(F1121:F1127)</f>
        <v>163000</v>
      </c>
      <c r="G1120" s="7">
        <f t="shared" ref="G1120" si="554">SUM(G1121:G1127)</f>
        <v>163000</v>
      </c>
      <c r="H1120" s="7">
        <f t="shared" ref="H1120" si="555">SUM(H1121:H1127)</f>
        <v>165000</v>
      </c>
      <c r="I1120" s="7">
        <f t="shared" si="533"/>
        <v>247000</v>
      </c>
      <c r="J1120" s="7">
        <f t="shared" si="534"/>
        <v>410000</v>
      </c>
      <c r="K1120" s="7" t="str">
        <f>'დამტკ. ნაერთი'!K1120</f>
        <v>აპარატი</v>
      </c>
    </row>
    <row r="1121" spans="1:11" x14ac:dyDescent="0.25">
      <c r="A1121" t="str">
        <f t="shared" si="529"/>
        <v>b</v>
      </c>
      <c r="B1121" s="8"/>
      <c r="C1121" s="9" t="s">
        <v>11</v>
      </c>
      <c r="D1121" s="10">
        <f t="shared" si="536"/>
        <v>0</v>
      </c>
      <c r="E1121" s="10">
        <v>0</v>
      </c>
      <c r="F1121" s="10">
        <v>0</v>
      </c>
      <c r="G1121" s="10">
        <v>0</v>
      </c>
      <c r="H1121" s="10">
        <v>0</v>
      </c>
      <c r="I1121" s="10">
        <f t="shared" si="533"/>
        <v>0</v>
      </c>
      <c r="J1121" s="10">
        <f t="shared" si="534"/>
        <v>0</v>
      </c>
      <c r="K1121" s="10" t="str">
        <f>'დამტკ. ნაერთი'!K1121</f>
        <v>აპარატი</v>
      </c>
    </row>
    <row r="1122" spans="1:11" x14ac:dyDescent="0.25">
      <c r="A1122" t="str">
        <f t="shared" si="529"/>
        <v>a</v>
      </c>
      <c r="B1122" s="8"/>
      <c r="C1122" s="9" t="s">
        <v>12</v>
      </c>
      <c r="D1122" s="10">
        <f t="shared" si="536"/>
        <v>575000</v>
      </c>
      <c r="E1122" s="10">
        <v>84000</v>
      </c>
      <c r="F1122" s="10">
        <v>163000</v>
      </c>
      <c r="G1122" s="10">
        <v>163000</v>
      </c>
      <c r="H1122" s="10">
        <v>165000</v>
      </c>
      <c r="I1122" s="10">
        <f t="shared" si="533"/>
        <v>247000</v>
      </c>
      <c r="J1122" s="10">
        <f t="shared" si="534"/>
        <v>410000</v>
      </c>
      <c r="K1122" s="10" t="str">
        <f>'დამტკ. ნაერთი'!K1122</f>
        <v>აპარატი</v>
      </c>
    </row>
    <row r="1123" spans="1:11" x14ac:dyDescent="0.25">
      <c r="A1123" t="str">
        <f t="shared" si="529"/>
        <v>b</v>
      </c>
      <c r="B1123" s="8"/>
      <c r="C1123" s="9" t="s">
        <v>13</v>
      </c>
      <c r="D1123" s="10">
        <f t="shared" si="536"/>
        <v>0</v>
      </c>
      <c r="E1123" s="10">
        <v>0</v>
      </c>
      <c r="F1123" s="10">
        <v>0</v>
      </c>
      <c r="G1123" s="10">
        <v>0</v>
      </c>
      <c r="H1123" s="10">
        <v>0</v>
      </c>
      <c r="I1123" s="10">
        <f t="shared" si="533"/>
        <v>0</v>
      </c>
      <c r="J1123" s="10">
        <f t="shared" si="534"/>
        <v>0</v>
      </c>
      <c r="K1123" s="10" t="str">
        <f>'დამტკ. ნაერთი'!K1123</f>
        <v>აპარატი</v>
      </c>
    </row>
    <row r="1124" spans="1:11" x14ac:dyDescent="0.25">
      <c r="A1124" t="str">
        <f t="shared" si="529"/>
        <v>b</v>
      </c>
      <c r="B1124" s="8"/>
      <c r="C1124" s="9" t="s">
        <v>14</v>
      </c>
      <c r="D1124" s="10">
        <f t="shared" si="536"/>
        <v>0</v>
      </c>
      <c r="E1124" s="10">
        <v>0</v>
      </c>
      <c r="F1124" s="10">
        <v>0</v>
      </c>
      <c r="G1124" s="10">
        <v>0</v>
      </c>
      <c r="H1124" s="10">
        <v>0</v>
      </c>
      <c r="I1124" s="10">
        <f t="shared" si="533"/>
        <v>0</v>
      </c>
      <c r="J1124" s="10">
        <f t="shared" si="534"/>
        <v>0</v>
      </c>
      <c r="K1124" s="10" t="str">
        <f>'დამტკ. ნაერთი'!K1124</f>
        <v>აპარატი</v>
      </c>
    </row>
    <row r="1125" spans="1:11" x14ac:dyDescent="0.25">
      <c r="A1125" t="str">
        <f t="shared" si="529"/>
        <v>b</v>
      </c>
      <c r="B1125" s="8"/>
      <c r="C1125" s="9" t="s">
        <v>15</v>
      </c>
      <c r="D1125" s="10">
        <f t="shared" si="536"/>
        <v>0</v>
      </c>
      <c r="E1125" s="10">
        <v>0</v>
      </c>
      <c r="F1125" s="10">
        <v>0</v>
      </c>
      <c r="G1125" s="10">
        <v>0</v>
      </c>
      <c r="H1125" s="10">
        <v>0</v>
      </c>
      <c r="I1125" s="10">
        <f t="shared" si="533"/>
        <v>0</v>
      </c>
      <c r="J1125" s="10">
        <f t="shared" si="534"/>
        <v>0</v>
      </c>
      <c r="K1125" s="10" t="str">
        <f>'დამტკ. ნაერთი'!K1125</f>
        <v>აპარატი</v>
      </c>
    </row>
    <row r="1126" spans="1:11" x14ac:dyDescent="0.25">
      <c r="A1126" t="str">
        <f t="shared" si="529"/>
        <v>b</v>
      </c>
      <c r="B1126" s="8"/>
      <c r="C1126" s="9" t="s">
        <v>16</v>
      </c>
      <c r="D1126" s="10">
        <f t="shared" si="536"/>
        <v>0</v>
      </c>
      <c r="E1126" s="10">
        <v>0</v>
      </c>
      <c r="F1126" s="10">
        <v>0</v>
      </c>
      <c r="G1126" s="10">
        <v>0</v>
      </c>
      <c r="H1126" s="10">
        <v>0</v>
      </c>
      <c r="I1126" s="10">
        <f t="shared" si="533"/>
        <v>0</v>
      </c>
      <c r="J1126" s="10">
        <f t="shared" si="534"/>
        <v>0</v>
      </c>
      <c r="K1126" s="10" t="str">
        <f>'დამტკ. ნაერთი'!K1126</f>
        <v>აპარატი</v>
      </c>
    </row>
    <row r="1127" spans="1:11" x14ac:dyDescent="0.25">
      <c r="A1127" t="str">
        <f t="shared" si="529"/>
        <v>b</v>
      </c>
      <c r="B1127" s="8"/>
      <c r="C1127" s="9" t="s">
        <v>17</v>
      </c>
      <c r="D1127" s="10">
        <f t="shared" si="536"/>
        <v>0</v>
      </c>
      <c r="E1127" s="10">
        <v>0</v>
      </c>
      <c r="F1127" s="10">
        <v>0</v>
      </c>
      <c r="G1127" s="10">
        <v>0</v>
      </c>
      <c r="H1127" s="10">
        <v>0</v>
      </c>
      <c r="I1127" s="10">
        <f t="shared" si="533"/>
        <v>0</v>
      </c>
      <c r="J1127" s="10">
        <f t="shared" si="534"/>
        <v>0</v>
      </c>
      <c r="K1127" s="10" t="str">
        <f>'დამტკ. ნაერთი'!K1127</f>
        <v>აპარატი</v>
      </c>
    </row>
    <row r="1128" spans="1:11" x14ac:dyDescent="0.25">
      <c r="A1128" t="str">
        <f t="shared" si="529"/>
        <v>b</v>
      </c>
      <c r="B1128" s="5"/>
      <c r="C1128" s="6" t="s">
        <v>18</v>
      </c>
      <c r="D1128" s="7">
        <f t="shared" si="536"/>
        <v>0</v>
      </c>
      <c r="E1128" s="7">
        <v>0</v>
      </c>
      <c r="F1128" s="7">
        <v>0</v>
      </c>
      <c r="G1128" s="7">
        <v>0</v>
      </c>
      <c r="H1128" s="7">
        <v>0</v>
      </c>
      <c r="I1128" s="7">
        <f t="shared" si="533"/>
        <v>0</v>
      </c>
      <c r="J1128" s="7">
        <f t="shared" si="534"/>
        <v>0</v>
      </c>
      <c r="K1128" s="7" t="str">
        <f>'დამტკ. ნაერთი'!K1128</f>
        <v>აპარატი</v>
      </c>
    </row>
    <row r="1129" spans="1:11" x14ac:dyDescent="0.25">
      <c r="A1129" t="str">
        <f t="shared" si="529"/>
        <v>b</v>
      </c>
      <c r="B1129" s="5"/>
      <c r="C1129" s="6" t="s">
        <v>19</v>
      </c>
      <c r="D1129" s="7">
        <f t="shared" si="536"/>
        <v>0</v>
      </c>
      <c r="E1129" s="7">
        <v>0</v>
      </c>
      <c r="F1129" s="7">
        <v>0</v>
      </c>
      <c r="G1129" s="7">
        <v>0</v>
      </c>
      <c r="H1129" s="7">
        <v>0</v>
      </c>
      <c r="I1129" s="7">
        <f t="shared" si="533"/>
        <v>0</v>
      </c>
      <c r="J1129" s="7">
        <f t="shared" si="534"/>
        <v>0</v>
      </c>
      <c r="K1129" s="7" t="str">
        <f>'დამტკ. ნაერთი'!K1129</f>
        <v>აპარატი</v>
      </c>
    </row>
    <row r="1130" spans="1:11" ht="15.75" thickBot="1" x14ac:dyDescent="0.3">
      <c r="A1130" t="str">
        <f t="shared" si="529"/>
        <v>b</v>
      </c>
      <c r="B1130" s="11"/>
      <c r="C1130" s="12" t="s">
        <v>20</v>
      </c>
      <c r="D1130" s="13">
        <f t="shared" si="536"/>
        <v>0</v>
      </c>
      <c r="E1130" s="13">
        <v>0</v>
      </c>
      <c r="F1130" s="13">
        <v>0</v>
      </c>
      <c r="G1130" s="13">
        <v>0</v>
      </c>
      <c r="H1130" s="13">
        <v>0</v>
      </c>
      <c r="I1130" s="13">
        <f t="shared" si="533"/>
        <v>0</v>
      </c>
      <c r="J1130" s="13">
        <f t="shared" si="534"/>
        <v>0</v>
      </c>
      <c r="K1130" s="13" t="str">
        <f>'დამტკ. ნაერთი'!K1130</f>
        <v>აპარატი</v>
      </c>
    </row>
    <row r="1131" spans="1:11" ht="46.5" thickTop="1" thickBot="1" x14ac:dyDescent="0.3">
      <c r="A1131" t="str">
        <f t="shared" si="529"/>
        <v>a</v>
      </c>
      <c r="B1131" s="3" t="s">
        <v>180</v>
      </c>
      <c r="C1131" s="14" t="s">
        <v>181</v>
      </c>
      <c r="D1131" s="4">
        <f t="shared" si="536"/>
        <v>2014000</v>
      </c>
      <c r="E1131" s="4">
        <f>SUM(E1132,E1140,E1141,E1142)</f>
        <v>0</v>
      </c>
      <c r="F1131" s="4">
        <f t="shared" ref="F1131" si="556">SUM(F1132,F1140,F1141,F1142)</f>
        <v>79000</v>
      </c>
      <c r="G1131" s="4">
        <f t="shared" ref="G1131" si="557">SUM(G1132,G1140,G1141,G1142)</f>
        <v>500000</v>
      </c>
      <c r="H1131" s="4">
        <f t="shared" ref="H1131" si="558">SUM(H1132,H1140,H1141,H1142)</f>
        <v>1435000</v>
      </c>
      <c r="I1131" s="4">
        <f t="shared" si="533"/>
        <v>79000</v>
      </c>
      <c r="J1131" s="4">
        <f t="shared" si="534"/>
        <v>579000</v>
      </c>
      <c r="K1131" s="4" t="str">
        <f>'დამტკ. ნაერთი'!K1131</f>
        <v>სააგენტო</v>
      </c>
    </row>
    <row r="1132" spans="1:11" ht="15.75" thickTop="1" x14ac:dyDescent="0.25">
      <c r="A1132" t="str">
        <f t="shared" si="529"/>
        <v>a</v>
      </c>
      <c r="B1132" s="5"/>
      <c r="C1132" s="6" t="s">
        <v>10</v>
      </c>
      <c r="D1132" s="7">
        <f t="shared" si="536"/>
        <v>2014000</v>
      </c>
      <c r="E1132" s="7">
        <f>SUM(E1133:E1139)</f>
        <v>0</v>
      </c>
      <c r="F1132" s="7">
        <f t="shared" ref="F1132" si="559">SUM(F1133:F1139)</f>
        <v>79000</v>
      </c>
      <c r="G1132" s="7">
        <f t="shared" ref="G1132" si="560">SUM(G1133:G1139)</f>
        <v>500000</v>
      </c>
      <c r="H1132" s="7">
        <f t="shared" ref="H1132" si="561">SUM(H1133:H1139)</f>
        <v>1435000</v>
      </c>
      <c r="I1132" s="7">
        <f t="shared" si="533"/>
        <v>79000</v>
      </c>
      <c r="J1132" s="7">
        <f t="shared" si="534"/>
        <v>579000</v>
      </c>
      <c r="K1132" s="7" t="str">
        <f>'დამტკ. ნაერთი'!K1132</f>
        <v>სააგენტო</v>
      </c>
    </row>
    <row r="1133" spans="1:11" x14ac:dyDescent="0.25">
      <c r="A1133" t="str">
        <f t="shared" si="529"/>
        <v>b</v>
      </c>
      <c r="B1133" s="8"/>
      <c r="C1133" s="9" t="s">
        <v>11</v>
      </c>
      <c r="D1133" s="10">
        <f t="shared" si="536"/>
        <v>0</v>
      </c>
      <c r="E1133" s="10">
        <v>0</v>
      </c>
      <c r="F1133" s="10">
        <v>0</v>
      </c>
      <c r="G1133" s="10">
        <v>0</v>
      </c>
      <c r="H1133" s="10">
        <v>0</v>
      </c>
      <c r="I1133" s="10">
        <f t="shared" si="533"/>
        <v>0</v>
      </c>
      <c r="J1133" s="10">
        <f t="shared" si="534"/>
        <v>0</v>
      </c>
      <c r="K1133" s="10" t="str">
        <f>'დამტკ. ნაერთი'!K1133</f>
        <v>სააგენტო</v>
      </c>
    </row>
    <row r="1134" spans="1:11" x14ac:dyDescent="0.25">
      <c r="A1134" t="str">
        <f t="shared" si="529"/>
        <v>a</v>
      </c>
      <c r="B1134" s="8"/>
      <c r="C1134" s="9" t="s">
        <v>12</v>
      </c>
      <c r="D1134" s="10">
        <f t="shared" si="536"/>
        <v>2014000</v>
      </c>
      <c r="E1134" s="10">
        <v>0</v>
      </c>
      <c r="F1134" s="10">
        <v>79000</v>
      </c>
      <c r="G1134" s="10">
        <v>500000</v>
      </c>
      <c r="H1134" s="10">
        <v>1435000</v>
      </c>
      <c r="I1134" s="10">
        <f t="shared" si="533"/>
        <v>79000</v>
      </c>
      <c r="J1134" s="10">
        <f t="shared" si="534"/>
        <v>579000</v>
      </c>
      <c r="K1134" s="10" t="str">
        <f>'დამტკ. ნაერთი'!K1134</f>
        <v>სააგენტო</v>
      </c>
    </row>
    <row r="1135" spans="1:11" x14ac:dyDescent="0.25">
      <c r="A1135" t="str">
        <f t="shared" si="529"/>
        <v>b</v>
      </c>
      <c r="B1135" s="8"/>
      <c r="C1135" s="9" t="s">
        <v>13</v>
      </c>
      <c r="D1135" s="10">
        <f t="shared" si="536"/>
        <v>0</v>
      </c>
      <c r="E1135" s="10">
        <v>0</v>
      </c>
      <c r="F1135" s="10">
        <v>0</v>
      </c>
      <c r="G1135" s="10">
        <v>0</v>
      </c>
      <c r="H1135" s="10">
        <v>0</v>
      </c>
      <c r="I1135" s="10">
        <f t="shared" si="533"/>
        <v>0</v>
      </c>
      <c r="J1135" s="10">
        <f t="shared" si="534"/>
        <v>0</v>
      </c>
      <c r="K1135" s="10" t="str">
        <f>'დამტკ. ნაერთი'!K1135</f>
        <v>სააგენტო</v>
      </c>
    </row>
    <row r="1136" spans="1:11" x14ac:dyDescent="0.25">
      <c r="A1136" t="str">
        <f t="shared" ref="A1136:A1142" si="562">IF(OR(D1136&lt;&gt;0,E1136&lt;&gt;0,F1136&lt;&gt;0,G1136&lt;&gt;0,H1136&lt;&gt;0,),"a","b")</f>
        <v>b</v>
      </c>
      <c r="B1136" s="8"/>
      <c r="C1136" s="9" t="s">
        <v>14</v>
      </c>
      <c r="D1136" s="10">
        <f t="shared" si="536"/>
        <v>0</v>
      </c>
      <c r="E1136" s="10">
        <v>0</v>
      </c>
      <c r="F1136" s="10">
        <v>0</v>
      </c>
      <c r="G1136" s="10">
        <v>0</v>
      </c>
      <c r="H1136" s="10">
        <v>0</v>
      </c>
      <c r="I1136" s="10">
        <f t="shared" ref="I1136:I1142" si="563">SUM(E1136,F1136)</f>
        <v>0</v>
      </c>
      <c r="J1136" s="10">
        <f t="shared" ref="J1136:J1142" si="564">SUM(E1136,F1136,G1136)</f>
        <v>0</v>
      </c>
      <c r="K1136" s="10" t="str">
        <f>'დამტკ. ნაერთი'!K1136</f>
        <v>სააგენტო</v>
      </c>
    </row>
    <row r="1137" spans="1:11" x14ac:dyDescent="0.25">
      <c r="A1137" t="str">
        <f t="shared" si="562"/>
        <v>b</v>
      </c>
      <c r="B1137" s="8"/>
      <c r="C1137" s="9" t="s">
        <v>15</v>
      </c>
      <c r="D1137" s="10">
        <f t="shared" si="536"/>
        <v>0</v>
      </c>
      <c r="E1137" s="10">
        <v>0</v>
      </c>
      <c r="F1137" s="10">
        <v>0</v>
      </c>
      <c r="G1137" s="10">
        <v>0</v>
      </c>
      <c r="H1137" s="10">
        <v>0</v>
      </c>
      <c r="I1137" s="10">
        <f t="shared" si="563"/>
        <v>0</v>
      </c>
      <c r="J1137" s="10">
        <f t="shared" si="564"/>
        <v>0</v>
      </c>
      <c r="K1137" s="10" t="str">
        <f>'დამტკ. ნაერთი'!K1137</f>
        <v>სააგენტო</v>
      </c>
    </row>
    <row r="1138" spans="1:11" x14ac:dyDescent="0.25">
      <c r="A1138" t="str">
        <f t="shared" si="562"/>
        <v>b</v>
      </c>
      <c r="B1138" s="8"/>
      <c r="C1138" s="9" t="s">
        <v>16</v>
      </c>
      <c r="D1138" s="10">
        <f t="shared" si="536"/>
        <v>0</v>
      </c>
      <c r="E1138" s="10">
        <v>0</v>
      </c>
      <c r="F1138" s="10">
        <v>0</v>
      </c>
      <c r="G1138" s="10">
        <v>0</v>
      </c>
      <c r="H1138" s="10">
        <v>0</v>
      </c>
      <c r="I1138" s="10">
        <f t="shared" si="563"/>
        <v>0</v>
      </c>
      <c r="J1138" s="10">
        <f t="shared" si="564"/>
        <v>0</v>
      </c>
      <c r="K1138" s="10" t="str">
        <f>'დამტკ. ნაერთი'!K1138</f>
        <v>სააგენტო</v>
      </c>
    </row>
    <row r="1139" spans="1:11" x14ac:dyDescent="0.25">
      <c r="A1139" t="str">
        <f t="shared" si="562"/>
        <v>b</v>
      </c>
      <c r="B1139" s="8"/>
      <c r="C1139" s="9" t="s">
        <v>17</v>
      </c>
      <c r="D1139" s="10">
        <f t="shared" si="536"/>
        <v>0</v>
      </c>
      <c r="E1139" s="10">
        <v>0</v>
      </c>
      <c r="F1139" s="10">
        <v>0</v>
      </c>
      <c r="G1139" s="10">
        <v>0</v>
      </c>
      <c r="H1139" s="10">
        <v>0</v>
      </c>
      <c r="I1139" s="10">
        <f t="shared" si="563"/>
        <v>0</v>
      </c>
      <c r="J1139" s="10">
        <f t="shared" si="564"/>
        <v>0</v>
      </c>
      <c r="K1139" s="10" t="str">
        <f>'დამტკ. ნაერთი'!K1139</f>
        <v>სააგენტო</v>
      </c>
    </row>
    <row r="1140" spans="1:11" x14ac:dyDescent="0.25">
      <c r="A1140" t="str">
        <f t="shared" si="562"/>
        <v>b</v>
      </c>
      <c r="B1140" s="5"/>
      <c r="C1140" s="6" t="s">
        <v>18</v>
      </c>
      <c r="D1140" s="7">
        <f t="shared" si="536"/>
        <v>0</v>
      </c>
      <c r="E1140" s="7">
        <v>0</v>
      </c>
      <c r="F1140" s="7">
        <v>0</v>
      </c>
      <c r="G1140" s="7">
        <v>0</v>
      </c>
      <c r="H1140" s="7">
        <v>0</v>
      </c>
      <c r="I1140" s="7">
        <f t="shared" si="563"/>
        <v>0</v>
      </c>
      <c r="J1140" s="7">
        <f t="shared" si="564"/>
        <v>0</v>
      </c>
      <c r="K1140" s="7" t="str">
        <f>'დამტკ. ნაერთი'!K1140</f>
        <v>სააგენტო</v>
      </c>
    </row>
    <row r="1141" spans="1:11" x14ac:dyDescent="0.25">
      <c r="A1141" t="str">
        <f t="shared" si="562"/>
        <v>b</v>
      </c>
      <c r="B1141" s="5"/>
      <c r="C1141" s="6" t="s">
        <v>19</v>
      </c>
      <c r="D1141" s="7">
        <f t="shared" si="536"/>
        <v>0</v>
      </c>
      <c r="E1141" s="7">
        <v>0</v>
      </c>
      <c r="F1141" s="7">
        <v>0</v>
      </c>
      <c r="G1141" s="7">
        <v>0</v>
      </c>
      <c r="H1141" s="7">
        <v>0</v>
      </c>
      <c r="I1141" s="7">
        <f t="shared" si="563"/>
        <v>0</v>
      </c>
      <c r="J1141" s="7">
        <f t="shared" si="564"/>
        <v>0</v>
      </c>
      <c r="K1141" s="7" t="str">
        <f>'დამტკ. ნაერთი'!K1141</f>
        <v>სააგენტო</v>
      </c>
    </row>
    <row r="1142" spans="1:11" ht="15.75" thickBot="1" x14ac:dyDescent="0.3">
      <c r="A1142" t="str">
        <f t="shared" si="562"/>
        <v>b</v>
      </c>
      <c r="B1142" s="11"/>
      <c r="C1142" s="12" t="s">
        <v>20</v>
      </c>
      <c r="D1142" s="13">
        <f t="shared" si="536"/>
        <v>0</v>
      </c>
      <c r="E1142" s="13">
        <v>0</v>
      </c>
      <c r="F1142" s="13">
        <v>0</v>
      </c>
      <c r="G1142" s="13">
        <v>0</v>
      </c>
      <c r="H1142" s="13">
        <v>0</v>
      </c>
      <c r="I1142" s="13">
        <f t="shared" si="563"/>
        <v>0</v>
      </c>
      <c r="J1142" s="13">
        <f t="shared" si="564"/>
        <v>0</v>
      </c>
      <c r="K1142" s="13" t="str">
        <f>'დამტკ. ნაერთი'!K1142</f>
        <v>სააგენტო</v>
      </c>
    </row>
    <row r="1143" spans="1:11" ht="15.75" thickTop="1" x14ac:dyDescent="0.25"/>
  </sheetData>
  <autoFilter ref="A2:K1142"/>
  <customSheetViews>
    <customSheetView guid="{D5A2A8BA-BDA4-4AA2-8B7D-A1E1AFC3D0A5}" scale="90" showPageBreaks="1" showGridLines="0" printArea="1" showAutoFilter="1" view="pageBreakPreview">
      <pane ySplit="2" topLeftCell="A3" activePane="bottomLeft" state="frozen"/>
      <selection pane="bottomLeft" activeCell="K9" sqref="K9"/>
      <pageMargins left="0.7" right="0.7" top="0.75" bottom="0.75" header="0.3" footer="0.3"/>
      <pageSetup scale="60" orientation="portrait" r:id="rId1"/>
      <autoFilter ref="A2:J2"/>
    </customSheetView>
  </customSheetViews>
  <mergeCells count="1">
    <mergeCell ref="B1:H1"/>
  </mergeCells>
  <pageMargins left="0.7" right="0.7" top="0.75" bottom="0.75" header="0.3" footer="0.3"/>
  <pageSetup scale="60" orientation="portrait"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1143"/>
  <sheetViews>
    <sheetView showGridLines="0" view="pageBreakPreview" zoomScale="90" zoomScaleNormal="100" zoomScaleSheetLayoutView="90" workbookViewId="0">
      <pane ySplit="2" topLeftCell="A958" activePane="bottomLeft" state="frozen"/>
      <selection pane="bottomLeft" activeCell="F982" sqref="F982:F983"/>
    </sheetView>
  </sheetViews>
  <sheetFormatPr defaultRowHeight="15" x14ac:dyDescent="0.25"/>
  <cols>
    <col min="1" max="1" width="3.28515625" customWidth="1"/>
    <col min="2" max="2" width="16.5703125" customWidth="1"/>
    <col min="3" max="3" width="54.42578125" customWidth="1"/>
    <col min="4" max="11" width="15.85546875" customWidth="1"/>
  </cols>
  <sheetData>
    <row r="1" spans="1:11" ht="45" customHeight="1" x14ac:dyDescent="0.25">
      <c r="B1" s="144" t="s">
        <v>253</v>
      </c>
      <c r="C1" s="144"/>
      <c r="D1" s="144"/>
      <c r="E1" s="144"/>
      <c r="F1" s="144"/>
      <c r="G1" s="144"/>
      <c r="H1" s="144"/>
    </row>
    <row r="2" spans="1:11" ht="30.75" thickBot="1" x14ac:dyDescent="0.3">
      <c r="B2" s="1" t="s">
        <v>0</v>
      </c>
      <c r="C2" s="1" t="s">
        <v>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  <c r="I2" s="2" t="s">
        <v>183</v>
      </c>
      <c r="J2" s="2" t="s">
        <v>184</v>
      </c>
      <c r="K2" s="2" t="str">
        <f>'დამტკ. ბიუჯ.'!K2</f>
        <v>სსიპ-ები</v>
      </c>
    </row>
    <row r="3" spans="1:11" ht="31.5" thickTop="1" thickBot="1" x14ac:dyDescent="0.3">
      <c r="A3" t="str">
        <f>IF(OR(D3&lt;&gt;0,E3&lt;&gt;0,F3&lt;&gt;0,G3&lt;&gt;0,H3&lt;&gt;0,),"a","b")</f>
        <v>a</v>
      </c>
      <c r="B3" s="16" t="s">
        <v>7</v>
      </c>
      <c r="C3" s="4" t="s">
        <v>8</v>
      </c>
      <c r="D3" s="4">
        <f>SUM(E3,F3,G3,H3)</f>
        <v>900000</v>
      </c>
      <c r="E3" s="4">
        <f t="shared" ref="E3:E14" si="0">SUM(E15,E267,E543,E1071,E1083)</f>
        <v>204600</v>
      </c>
      <c r="F3" s="4">
        <f t="shared" ref="F3:H3" si="1">SUM(F15,F267,F543,F1071,F1083)</f>
        <v>269600</v>
      </c>
      <c r="G3" s="4">
        <f t="shared" si="1"/>
        <v>213600</v>
      </c>
      <c r="H3" s="4">
        <f t="shared" si="1"/>
        <v>212200</v>
      </c>
      <c r="I3" s="4">
        <f>SUM(E3,F3)</f>
        <v>474200</v>
      </c>
      <c r="J3" s="4">
        <f>SUM(E3,F3,G3)</f>
        <v>687800</v>
      </c>
      <c r="K3" s="4" t="str">
        <f>'დამტკ. ბიუჯ.'!K3</f>
        <v>ჯამი</v>
      </c>
    </row>
    <row r="4" spans="1:11" ht="15.75" thickTop="1" x14ac:dyDescent="0.25">
      <c r="A4" t="str">
        <f t="shared" ref="A4:A67" si="2">IF(OR(D4&lt;&gt;0,E4&lt;&gt;0,F4&lt;&gt;0,G4&lt;&gt;0,H4&lt;&gt;0,),"a","b")</f>
        <v>a</v>
      </c>
      <c r="B4" s="5" t="s">
        <v>9</v>
      </c>
      <c r="C4" s="6" t="s">
        <v>10</v>
      </c>
      <c r="D4" s="7">
        <f t="shared" ref="D4:D14" si="3">SUM(E4,F4,G4,H4)</f>
        <v>878000</v>
      </c>
      <c r="E4" s="7">
        <f t="shared" si="0"/>
        <v>200800</v>
      </c>
      <c r="F4" s="7">
        <f t="shared" ref="F4:H14" si="4">SUM(F16,F268,F544,F1072,F1084)</f>
        <v>259300</v>
      </c>
      <c r="G4" s="7">
        <f t="shared" si="4"/>
        <v>209400</v>
      </c>
      <c r="H4" s="7">
        <f t="shared" si="4"/>
        <v>208500</v>
      </c>
      <c r="I4" s="7">
        <f t="shared" ref="I4:I67" si="5">SUM(E4,F4)</f>
        <v>460100</v>
      </c>
      <c r="J4" s="7">
        <f t="shared" ref="J4:J67" si="6">SUM(E4,F4,G4)</f>
        <v>669500</v>
      </c>
      <c r="K4" s="7" t="str">
        <f>'დამტკ. ბიუჯ.'!K4</f>
        <v>ჯამი</v>
      </c>
    </row>
    <row r="5" spans="1:11" x14ac:dyDescent="0.25">
      <c r="A5" t="str">
        <f t="shared" si="2"/>
        <v>a</v>
      </c>
      <c r="B5" s="8" t="s">
        <v>9</v>
      </c>
      <c r="C5" s="9" t="s">
        <v>11</v>
      </c>
      <c r="D5" s="10">
        <f t="shared" si="3"/>
        <v>450000</v>
      </c>
      <c r="E5" s="10">
        <f t="shared" si="0"/>
        <v>112500</v>
      </c>
      <c r="F5" s="10">
        <f t="shared" si="4"/>
        <v>112500</v>
      </c>
      <c r="G5" s="10">
        <f t="shared" si="4"/>
        <v>112500</v>
      </c>
      <c r="H5" s="10">
        <f t="shared" si="4"/>
        <v>112500</v>
      </c>
      <c r="I5" s="10">
        <f t="shared" si="5"/>
        <v>225000</v>
      </c>
      <c r="J5" s="10">
        <f t="shared" si="6"/>
        <v>337500</v>
      </c>
      <c r="K5" s="10" t="str">
        <f>'დამტკ. ბიუჯ.'!K5</f>
        <v>ჯამი</v>
      </c>
    </row>
    <row r="6" spans="1:11" x14ac:dyDescent="0.25">
      <c r="A6" t="str">
        <f t="shared" si="2"/>
        <v>a</v>
      </c>
      <c r="B6" s="8" t="s">
        <v>9</v>
      </c>
      <c r="C6" s="9" t="s">
        <v>12</v>
      </c>
      <c r="D6" s="10">
        <f t="shared" si="3"/>
        <v>418500</v>
      </c>
      <c r="E6" s="10">
        <f t="shared" si="0"/>
        <v>86200</v>
      </c>
      <c r="F6" s="10">
        <f t="shared" si="4"/>
        <v>144200</v>
      </c>
      <c r="G6" s="10">
        <f t="shared" si="4"/>
        <v>94300</v>
      </c>
      <c r="H6" s="10">
        <f t="shared" si="4"/>
        <v>93800</v>
      </c>
      <c r="I6" s="10">
        <f t="shared" si="5"/>
        <v>230400</v>
      </c>
      <c r="J6" s="10">
        <f t="shared" si="6"/>
        <v>324700</v>
      </c>
      <c r="K6" s="10" t="str">
        <f>'დამტკ. ბიუჯ.'!K6</f>
        <v>ჯამი</v>
      </c>
    </row>
    <row r="7" spans="1:11" x14ac:dyDescent="0.25">
      <c r="A7" t="str">
        <f t="shared" si="2"/>
        <v>b</v>
      </c>
      <c r="B7" s="8" t="s">
        <v>9</v>
      </c>
      <c r="C7" s="9" t="s">
        <v>13</v>
      </c>
      <c r="D7" s="10">
        <f t="shared" si="3"/>
        <v>0</v>
      </c>
      <c r="E7" s="10">
        <f t="shared" si="0"/>
        <v>0</v>
      </c>
      <c r="F7" s="10">
        <f t="shared" si="4"/>
        <v>0</v>
      </c>
      <c r="G7" s="10">
        <f t="shared" si="4"/>
        <v>0</v>
      </c>
      <c r="H7" s="10">
        <f t="shared" si="4"/>
        <v>0</v>
      </c>
      <c r="I7" s="10">
        <f t="shared" si="5"/>
        <v>0</v>
      </c>
      <c r="J7" s="10">
        <f t="shared" si="6"/>
        <v>0</v>
      </c>
      <c r="K7" s="10" t="str">
        <f>'დამტკ. ბიუჯ.'!K7</f>
        <v>ჯამი</v>
      </c>
    </row>
    <row r="8" spans="1:11" x14ac:dyDescent="0.25">
      <c r="A8" t="str">
        <f t="shared" si="2"/>
        <v>b</v>
      </c>
      <c r="B8" s="8" t="s">
        <v>9</v>
      </c>
      <c r="C8" s="9" t="s">
        <v>14</v>
      </c>
      <c r="D8" s="10">
        <f t="shared" si="3"/>
        <v>0</v>
      </c>
      <c r="E8" s="10">
        <f t="shared" si="0"/>
        <v>0</v>
      </c>
      <c r="F8" s="10">
        <f t="shared" si="4"/>
        <v>0</v>
      </c>
      <c r="G8" s="10">
        <f t="shared" si="4"/>
        <v>0</v>
      </c>
      <c r="H8" s="10">
        <f t="shared" si="4"/>
        <v>0</v>
      </c>
      <c r="I8" s="10">
        <f t="shared" si="5"/>
        <v>0</v>
      </c>
      <c r="J8" s="10">
        <f t="shared" si="6"/>
        <v>0</v>
      </c>
      <c r="K8" s="10" t="str">
        <f>'დამტკ. ბიუჯ.'!K8</f>
        <v>ჯამი</v>
      </c>
    </row>
    <row r="9" spans="1:11" x14ac:dyDescent="0.25">
      <c r="A9" t="str">
        <f t="shared" si="2"/>
        <v>b</v>
      </c>
      <c r="B9" s="8" t="s">
        <v>9</v>
      </c>
      <c r="C9" s="9" t="s">
        <v>15</v>
      </c>
      <c r="D9" s="10">
        <f t="shared" si="3"/>
        <v>0</v>
      </c>
      <c r="E9" s="10">
        <f t="shared" si="0"/>
        <v>0</v>
      </c>
      <c r="F9" s="10">
        <f t="shared" si="4"/>
        <v>0</v>
      </c>
      <c r="G9" s="10">
        <f t="shared" si="4"/>
        <v>0</v>
      </c>
      <c r="H9" s="10">
        <f t="shared" si="4"/>
        <v>0</v>
      </c>
      <c r="I9" s="10">
        <f t="shared" si="5"/>
        <v>0</v>
      </c>
      <c r="J9" s="10">
        <f t="shared" si="6"/>
        <v>0</v>
      </c>
      <c r="K9" s="10" t="str">
        <f>'დამტკ. ბიუჯ.'!K9</f>
        <v>ჯამი</v>
      </c>
    </row>
    <row r="10" spans="1:11" x14ac:dyDescent="0.25">
      <c r="A10" t="str">
        <f t="shared" si="2"/>
        <v>b</v>
      </c>
      <c r="B10" s="8" t="s">
        <v>9</v>
      </c>
      <c r="C10" s="9" t="s">
        <v>16</v>
      </c>
      <c r="D10" s="10">
        <f t="shared" si="3"/>
        <v>0</v>
      </c>
      <c r="E10" s="10">
        <f t="shared" si="0"/>
        <v>0</v>
      </c>
      <c r="F10" s="10">
        <f t="shared" si="4"/>
        <v>0</v>
      </c>
      <c r="G10" s="10">
        <f t="shared" si="4"/>
        <v>0</v>
      </c>
      <c r="H10" s="10">
        <f t="shared" si="4"/>
        <v>0</v>
      </c>
      <c r="I10" s="10">
        <f t="shared" si="5"/>
        <v>0</v>
      </c>
      <c r="J10" s="10">
        <f t="shared" si="6"/>
        <v>0</v>
      </c>
      <c r="K10" s="10" t="str">
        <f>'დამტკ. ბიუჯ.'!K10</f>
        <v>ჯამი</v>
      </c>
    </row>
    <row r="11" spans="1:11" x14ac:dyDescent="0.25">
      <c r="A11" t="str">
        <f t="shared" si="2"/>
        <v>a</v>
      </c>
      <c r="B11" s="8" t="s">
        <v>9</v>
      </c>
      <c r="C11" s="9" t="s">
        <v>17</v>
      </c>
      <c r="D11" s="10">
        <f t="shared" si="3"/>
        <v>9500</v>
      </c>
      <c r="E11" s="10">
        <f t="shared" si="0"/>
        <v>2100</v>
      </c>
      <c r="F11" s="10">
        <f t="shared" si="4"/>
        <v>2600</v>
      </c>
      <c r="G11" s="10">
        <f t="shared" si="4"/>
        <v>2600</v>
      </c>
      <c r="H11" s="10">
        <f t="shared" si="4"/>
        <v>2200</v>
      </c>
      <c r="I11" s="10">
        <f t="shared" si="5"/>
        <v>4700</v>
      </c>
      <c r="J11" s="10">
        <f t="shared" si="6"/>
        <v>7300</v>
      </c>
      <c r="K11" s="10" t="str">
        <f>'დამტკ. ბიუჯ.'!K11</f>
        <v>ჯამი</v>
      </c>
    </row>
    <row r="12" spans="1:11" x14ac:dyDescent="0.25">
      <c r="A12" t="str">
        <f t="shared" si="2"/>
        <v>a</v>
      </c>
      <c r="B12" s="5" t="s">
        <v>9</v>
      </c>
      <c r="C12" s="6" t="s">
        <v>18</v>
      </c>
      <c r="D12" s="7">
        <f t="shared" si="3"/>
        <v>22000</v>
      </c>
      <c r="E12" s="7">
        <f t="shared" si="0"/>
        <v>3800</v>
      </c>
      <c r="F12" s="7">
        <f t="shared" si="4"/>
        <v>10300</v>
      </c>
      <c r="G12" s="7">
        <f t="shared" si="4"/>
        <v>4200</v>
      </c>
      <c r="H12" s="7">
        <f t="shared" si="4"/>
        <v>3700</v>
      </c>
      <c r="I12" s="7">
        <f t="shared" si="5"/>
        <v>14100</v>
      </c>
      <c r="J12" s="7">
        <f t="shared" si="6"/>
        <v>18300</v>
      </c>
      <c r="K12" s="7" t="str">
        <f>'დამტკ. ბიუჯ.'!K12</f>
        <v>ჯამი</v>
      </c>
    </row>
    <row r="13" spans="1:11" x14ac:dyDescent="0.25">
      <c r="A13" t="str">
        <f t="shared" si="2"/>
        <v>b</v>
      </c>
      <c r="B13" s="5" t="s">
        <v>9</v>
      </c>
      <c r="C13" s="6" t="s">
        <v>19</v>
      </c>
      <c r="D13" s="7">
        <f t="shared" si="3"/>
        <v>0</v>
      </c>
      <c r="E13" s="7">
        <f t="shared" si="0"/>
        <v>0</v>
      </c>
      <c r="F13" s="7">
        <f t="shared" si="4"/>
        <v>0</v>
      </c>
      <c r="G13" s="7">
        <f t="shared" si="4"/>
        <v>0</v>
      </c>
      <c r="H13" s="7">
        <f t="shared" si="4"/>
        <v>0</v>
      </c>
      <c r="I13" s="7">
        <f t="shared" si="5"/>
        <v>0</v>
      </c>
      <c r="J13" s="7">
        <f t="shared" si="6"/>
        <v>0</v>
      </c>
      <c r="K13" s="7" t="str">
        <f>'დამტკ. ბიუჯ.'!K13</f>
        <v>ჯამი</v>
      </c>
    </row>
    <row r="14" spans="1:11" ht="15.75" thickBot="1" x14ac:dyDescent="0.3">
      <c r="A14" t="str">
        <f t="shared" si="2"/>
        <v>b</v>
      </c>
      <c r="B14" s="11" t="s">
        <v>9</v>
      </c>
      <c r="C14" s="12" t="s">
        <v>20</v>
      </c>
      <c r="D14" s="13">
        <f t="shared" si="3"/>
        <v>0</v>
      </c>
      <c r="E14" s="13">
        <f t="shared" si="0"/>
        <v>0</v>
      </c>
      <c r="F14" s="13">
        <f t="shared" si="4"/>
        <v>0</v>
      </c>
      <c r="G14" s="13">
        <f t="shared" si="4"/>
        <v>0</v>
      </c>
      <c r="H14" s="13">
        <f t="shared" si="4"/>
        <v>0</v>
      </c>
      <c r="I14" s="13">
        <f t="shared" si="5"/>
        <v>0</v>
      </c>
      <c r="J14" s="13">
        <f t="shared" si="6"/>
        <v>0</v>
      </c>
      <c r="K14" s="13" t="str">
        <f>'დამტკ. ბიუჯ.'!K14</f>
        <v>ჯამი</v>
      </c>
    </row>
    <row r="15" spans="1:11" ht="31.5" thickTop="1" thickBot="1" x14ac:dyDescent="0.3">
      <c r="A15" t="str">
        <f t="shared" si="2"/>
        <v>a</v>
      </c>
      <c r="B15" s="16" t="s">
        <v>21</v>
      </c>
      <c r="C15" s="4" t="s">
        <v>22</v>
      </c>
      <c r="D15" s="4">
        <f>SUM(E15,F15,G15,H15)</f>
        <v>900000</v>
      </c>
      <c r="E15" s="4">
        <f t="shared" ref="E15:H17" si="7">SUM(E27,E39,E87,E99,E243,E255,)</f>
        <v>204600</v>
      </c>
      <c r="F15" s="4">
        <f t="shared" si="7"/>
        <v>269600</v>
      </c>
      <c r="G15" s="4">
        <f t="shared" si="7"/>
        <v>213600</v>
      </c>
      <c r="H15" s="4">
        <f t="shared" si="7"/>
        <v>212200</v>
      </c>
      <c r="I15" s="4">
        <f t="shared" si="5"/>
        <v>474200</v>
      </c>
      <c r="J15" s="4">
        <f t="shared" si="6"/>
        <v>687800</v>
      </c>
      <c r="K15" s="4" t="str">
        <f>'დამტკ. ბიუჯ.'!K15</f>
        <v>ჯამი</v>
      </c>
    </row>
    <row r="16" spans="1:11" ht="15.75" thickTop="1" x14ac:dyDescent="0.25">
      <c r="A16" t="str">
        <f t="shared" si="2"/>
        <v>a</v>
      </c>
      <c r="B16" s="5"/>
      <c r="C16" s="6" t="s">
        <v>10</v>
      </c>
      <c r="D16" s="7">
        <f t="shared" ref="D16:D79" si="8">SUM(E16,F16,G16,H16)</f>
        <v>878000</v>
      </c>
      <c r="E16" s="7">
        <f t="shared" si="7"/>
        <v>200800</v>
      </c>
      <c r="F16" s="7">
        <f t="shared" si="7"/>
        <v>259300</v>
      </c>
      <c r="G16" s="7">
        <f t="shared" si="7"/>
        <v>209400</v>
      </c>
      <c r="H16" s="7">
        <f t="shared" si="7"/>
        <v>208500</v>
      </c>
      <c r="I16" s="7">
        <f t="shared" si="5"/>
        <v>460100</v>
      </c>
      <c r="J16" s="7">
        <f t="shared" si="6"/>
        <v>669500</v>
      </c>
      <c r="K16" s="7" t="str">
        <f>'დამტკ. ბიუჯ.'!K16</f>
        <v>ჯამი</v>
      </c>
    </row>
    <row r="17" spans="1:11" x14ac:dyDescent="0.25">
      <c r="A17" t="str">
        <f t="shared" si="2"/>
        <v>a</v>
      </c>
      <c r="B17" s="8"/>
      <c r="C17" s="9" t="s">
        <v>11</v>
      </c>
      <c r="D17" s="10">
        <f t="shared" si="8"/>
        <v>450000</v>
      </c>
      <c r="E17" s="10">
        <f>SUM(E29,E41,E89,E101,E245,E257,)</f>
        <v>112500</v>
      </c>
      <c r="F17" s="10">
        <f t="shared" si="7"/>
        <v>112500</v>
      </c>
      <c r="G17" s="10">
        <f t="shared" si="7"/>
        <v>112500</v>
      </c>
      <c r="H17" s="10">
        <f t="shared" si="7"/>
        <v>112500</v>
      </c>
      <c r="I17" s="10">
        <f t="shared" si="5"/>
        <v>225000</v>
      </c>
      <c r="J17" s="10">
        <f t="shared" si="6"/>
        <v>337500</v>
      </c>
      <c r="K17" s="10" t="str">
        <f>'დამტკ. ბიუჯ.'!K17</f>
        <v>ჯამი</v>
      </c>
    </row>
    <row r="18" spans="1:11" x14ac:dyDescent="0.25">
      <c r="A18" t="str">
        <f t="shared" si="2"/>
        <v>a</v>
      </c>
      <c r="B18" s="8"/>
      <c r="C18" s="9" t="s">
        <v>12</v>
      </c>
      <c r="D18" s="10">
        <f t="shared" si="8"/>
        <v>418500</v>
      </c>
      <c r="E18" s="10">
        <f t="shared" ref="E18:H26" si="9">SUM(E30,E42,E90,E102,E246,E258,)</f>
        <v>86200</v>
      </c>
      <c r="F18" s="10">
        <f t="shared" si="9"/>
        <v>144200</v>
      </c>
      <c r="G18" s="10">
        <f t="shared" si="9"/>
        <v>94300</v>
      </c>
      <c r="H18" s="10">
        <f t="shared" si="9"/>
        <v>93800</v>
      </c>
      <c r="I18" s="10">
        <f t="shared" si="5"/>
        <v>230400</v>
      </c>
      <c r="J18" s="10">
        <f t="shared" si="6"/>
        <v>324700</v>
      </c>
      <c r="K18" s="10" t="str">
        <f>'დამტკ. ბიუჯ.'!K18</f>
        <v>ჯამი</v>
      </c>
    </row>
    <row r="19" spans="1:11" x14ac:dyDescent="0.25">
      <c r="A19" t="str">
        <f t="shared" si="2"/>
        <v>b</v>
      </c>
      <c r="B19" s="8"/>
      <c r="C19" s="9" t="s">
        <v>13</v>
      </c>
      <c r="D19" s="10">
        <f t="shared" si="8"/>
        <v>0</v>
      </c>
      <c r="E19" s="10">
        <f t="shared" si="9"/>
        <v>0</v>
      </c>
      <c r="F19" s="10">
        <f t="shared" si="9"/>
        <v>0</v>
      </c>
      <c r="G19" s="10">
        <f t="shared" si="9"/>
        <v>0</v>
      </c>
      <c r="H19" s="10">
        <f t="shared" si="9"/>
        <v>0</v>
      </c>
      <c r="I19" s="10">
        <f t="shared" si="5"/>
        <v>0</v>
      </c>
      <c r="J19" s="10">
        <f t="shared" si="6"/>
        <v>0</v>
      </c>
      <c r="K19" s="10" t="str">
        <f>'დამტკ. ბიუჯ.'!K19</f>
        <v>ჯამი</v>
      </c>
    </row>
    <row r="20" spans="1:11" x14ac:dyDescent="0.25">
      <c r="A20" t="str">
        <f t="shared" si="2"/>
        <v>b</v>
      </c>
      <c r="B20" s="8"/>
      <c r="C20" s="9" t="s">
        <v>14</v>
      </c>
      <c r="D20" s="10">
        <f t="shared" si="8"/>
        <v>0</v>
      </c>
      <c r="E20" s="10">
        <f t="shared" si="9"/>
        <v>0</v>
      </c>
      <c r="F20" s="10">
        <f t="shared" si="9"/>
        <v>0</v>
      </c>
      <c r="G20" s="10">
        <f t="shared" si="9"/>
        <v>0</v>
      </c>
      <c r="H20" s="10">
        <f t="shared" si="9"/>
        <v>0</v>
      </c>
      <c r="I20" s="10">
        <f t="shared" si="5"/>
        <v>0</v>
      </c>
      <c r="J20" s="10">
        <f t="shared" si="6"/>
        <v>0</v>
      </c>
      <c r="K20" s="10" t="str">
        <f>'დამტკ. ბიუჯ.'!K20</f>
        <v>ჯამი</v>
      </c>
    </row>
    <row r="21" spans="1:11" x14ac:dyDescent="0.25">
      <c r="A21" t="str">
        <f t="shared" si="2"/>
        <v>b</v>
      </c>
      <c r="B21" s="8"/>
      <c r="C21" s="9" t="s">
        <v>15</v>
      </c>
      <c r="D21" s="10">
        <f t="shared" si="8"/>
        <v>0</v>
      </c>
      <c r="E21" s="10">
        <f t="shared" si="9"/>
        <v>0</v>
      </c>
      <c r="F21" s="10">
        <f t="shared" si="9"/>
        <v>0</v>
      </c>
      <c r="G21" s="10">
        <f t="shared" si="9"/>
        <v>0</v>
      </c>
      <c r="H21" s="10">
        <f t="shared" si="9"/>
        <v>0</v>
      </c>
      <c r="I21" s="10">
        <f t="shared" si="5"/>
        <v>0</v>
      </c>
      <c r="J21" s="10">
        <f t="shared" si="6"/>
        <v>0</v>
      </c>
      <c r="K21" s="10" t="str">
        <f>'დამტკ. ბიუჯ.'!K21</f>
        <v>ჯამი</v>
      </c>
    </row>
    <row r="22" spans="1:11" x14ac:dyDescent="0.25">
      <c r="A22" t="str">
        <f t="shared" si="2"/>
        <v>b</v>
      </c>
      <c r="B22" s="8"/>
      <c r="C22" s="9" t="s">
        <v>16</v>
      </c>
      <c r="D22" s="10">
        <f t="shared" si="8"/>
        <v>0</v>
      </c>
      <c r="E22" s="10">
        <f t="shared" si="9"/>
        <v>0</v>
      </c>
      <c r="F22" s="10">
        <f t="shared" si="9"/>
        <v>0</v>
      </c>
      <c r="G22" s="10">
        <f t="shared" si="9"/>
        <v>0</v>
      </c>
      <c r="H22" s="10">
        <f t="shared" si="9"/>
        <v>0</v>
      </c>
      <c r="I22" s="10">
        <f t="shared" si="5"/>
        <v>0</v>
      </c>
      <c r="J22" s="10">
        <f t="shared" si="6"/>
        <v>0</v>
      </c>
      <c r="K22" s="10" t="str">
        <f>'დამტკ. ბიუჯ.'!K22</f>
        <v>ჯამი</v>
      </c>
    </row>
    <row r="23" spans="1:11" x14ac:dyDescent="0.25">
      <c r="A23" t="str">
        <f t="shared" si="2"/>
        <v>a</v>
      </c>
      <c r="B23" s="8"/>
      <c r="C23" s="9" t="s">
        <v>17</v>
      </c>
      <c r="D23" s="10">
        <f t="shared" si="8"/>
        <v>9500</v>
      </c>
      <c r="E23" s="10">
        <f t="shared" si="9"/>
        <v>2100</v>
      </c>
      <c r="F23" s="10">
        <f t="shared" si="9"/>
        <v>2600</v>
      </c>
      <c r="G23" s="10">
        <f t="shared" si="9"/>
        <v>2600</v>
      </c>
      <c r="H23" s="10">
        <f t="shared" si="9"/>
        <v>2200</v>
      </c>
      <c r="I23" s="10">
        <f t="shared" si="5"/>
        <v>4700</v>
      </c>
      <c r="J23" s="10">
        <f t="shared" si="6"/>
        <v>7300</v>
      </c>
      <c r="K23" s="10" t="str">
        <f>'დამტკ. ბიუჯ.'!K23</f>
        <v>ჯამი</v>
      </c>
    </row>
    <row r="24" spans="1:11" x14ac:dyDescent="0.25">
      <c r="A24" t="str">
        <f t="shared" si="2"/>
        <v>a</v>
      </c>
      <c r="B24" s="5"/>
      <c r="C24" s="6" t="s">
        <v>18</v>
      </c>
      <c r="D24" s="7">
        <f t="shared" si="8"/>
        <v>22000</v>
      </c>
      <c r="E24" s="7">
        <f t="shared" si="9"/>
        <v>3800</v>
      </c>
      <c r="F24" s="7">
        <f t="shared" si="9"/>
        <v>10300</v>
      </c>
      <c r="G24" s="7">
        <f t="shared" si="9"/>
        <v>4200</v>
      </c>
      <c r="H24" s="7">
        <f t="shared" si="9"/>
        <v>3700</v>
      </c>
      <c r="I24" s="7">
        <f t="shared" si="5"/>
        <v>14100</v>
      </c>
      <c r="J24" s="7">
        <f t="shared" si="6"/>
        <v>18300</v>
      </c>
      <c r="K24" s="7" t="str">
        <f>'დამტკ. ბიუჯ.'!K24</f>
        <v>ჯამი</v>
      </c>
    </row>
    <row r="25" spans="1:11" x14ac:dyDescent="0.25">
      <c r="A25" t="str">
        <f t="shared" si="2"/>
        <v>b</v>
      </c>
      <c r="B25" s="5"/>
      <c r="C25" s="6" t="s">
        <v>19</v>
      </c>
      <c r="D25" s="7">
        <f t="shared" si="8"/>
        <v>0</v>
      </c>
      <c r="E25" s="7">
        <f t="shared" si="9"/>
        <v>0</v>
      </c>
      <c r="F25" s="7">
        <f t="shared" si="9"/>
        <v>0</v>
      </c>
      <c r="G25" s="7">
        <f t="shared" si="9"/>
        <v>0</v>
      </c>
      <c r="H25" s="7">
        <f t="shared" si="9"/>
        <v>0</v>
      </c>
      <c r="I25" s="7">
        <f t="shared" si="5"/>
        <v>0</v>
      </c>
      <c r="J25" s="7">
        <f t="shared" si="6"/>
        <v>0</v>
      </c>
      <c r="K25" s="7" t="str">
        <f>'დამტკ. ბიუჯ.'!K25</f>
        <v>ჯამი</v>
      </c>
    </row>
    <row r="26" spans="1:11" ht="15.75" thickBot="1" x14ac:dyDescent="0.3">
      <c r="A26" t="str">
        <f t="shared" si="2"/>
        <v>b</v>
      </c>
      <c r="B26" s="11"/>
      <c r="C26" s="12" t="s">
        <v>20</v>
      </c>
      <c r="D26" s="13">
        <f t="shared" si="8"/>
        <v>0</v>
      </c>
      <c r="E26" s="13">
        <f t="shared" si="9"/>
        <v>0</v>
      </c>
      <c r="F26" s="13">
        <f t="shared" si="9"/>
        <v>0</v>
      </c>
      <c r="G26" s="13">
        <f t="shared" si="9"/>
        <v>0</v>
      </c>
      <c r="H26" s="13">
        <f t="shared" si="9"/>
        <v>0</v>
      </c>
      <c r="I26" s="13">
        <f t="shared" si="5"/>
        <v>0</v>
      </c>
      <c r="J26" s="13">
        <f t="shared" si="6"/>
        <v>0</v>
      </c>
      <c r="K26" s="13" t="str">
        <f>'დამტკ. ბიუჯ.'!K26</f>
        <v>ჯამი</v>
      </c>
    </row>
    <row r="27" spans="1:11" ht="46.5" thickTop="1" thickBot="1" x14ac:dyDescent="0.3">
      <c r="A27" t="str">
        <f t="shared" si="2"/>
        <v>b</v>
      </c>
      <c r="B27" s="3" t="s">
        <v>23</v>
      </c>
      <c r="C27" s="4" t="s">
        <v>24</v>
      </c>
      <c r="D27" s="4">
        <f t="shared" si="8"/>
        <v>0</v>
      </c>
      <c r="E27" s="4">
        <f>SUM(E28,E36,E37,E38)</f>
        <v>0</v>
      </c>
      <c r="F27" s="4">
        <f t="shared" ref="F27:H27" si="10">SUM(F28,F36,F37,F38)</f>
        <v>0</v>
      </c>
      <c r="G27" s="4">
        <f t="shared" si="10"/>
        <v>0</v>
      </c>
      <c r="H27" s="4">
        <f t="shared" si="10"/>
        <v>0</v>
      </c>
      <c r="I27" s="4">
        <f t="shared" si="5"/>
        <v>0</v>
      </c>
      <c r="J27" s="4">
        <f t="shared" si="6"/>
        <v>0</v>
      </c>
      <c r="K27" s="4" t="str">
        <f>'დამტკ. ბიუჯ.'!K27</f>
        <v>აპარატი</v>
      </c>
    </row>
    <row r="28" spans="1:11" ht="15.75" thickTop="1" x14ac:dyDescent="0.25">
      <c r="A28" t="str">
        <f t="shared" si="2"/>
        <v>b</v>
      </c>
      <c r="B28" s="5"/>
      <c r="C28" s="6" t="s">
        <v>10</v>
      </c>
      <c r="D28" s="7">
        <f t="shared" si="8"/>
        <v>0</v>
      </c>
      <c r="E28" s="7">
        <f>SUM(E29:E35)</f>
        <v>0</v>
      </c>
      <c r="F28" s="7">
        <f t="shared" ref="F28:H28" si="11">SUM(F29:F35)</f>
        <v>0</v>
      </c>
      <c r="G28" s="7">
        <f t="shared" si="11"/>
        <v>0</v>
      </c>
      <c r="H28" s="7">
        <f t="shared" si="11"/>
        <v>0</v>
      </c>
      <c r="I28" s="7">
        <f t="shared" si="5"/>
        <v>0</v>
      </c>
      <c r="J28" s="7">
        <f t="shared" si="6"/>
        <v>0</v>
      </c>
      <c r="K28" s="7" t="str">
        <f>'დამტკ. ბიუჯ.'!K28</f>
        <v>აპარატი</v>
      </c>
    </row>
    <row r="29" spans="1:11" x14ac:dyDescent="0.25">
      <c r="A29" t="str">
        <f t="shared" si="2"/>
        <v>b</v>
      </c>
      <c r="B29" s="8"/>
      <c r="C29" s="9" t="s">
        <v>11</v>
      </c>
      <c r="D29" s="10">
        <f t="shared" si="8"/>
        <v>0</v>
      </c>
      <c r="E29" s="10">
        <v>0</v>
      </c>
      <c r="F29" s="10">
        <v>0</v>
      </c>
      <c r="G29" s="10">
        <v>0</v>
      </c>
      <c r="H29" s="10">
        <v>0</v>
      </c>
      <c r="I29" s="10">
        <f t="shared" si="5"/>
        <v>0</v>
      </c>
      <c r="J29" s="10">
        <f t="shared" si="6"/>
        <v>0</v>
      </c>
      <c r="K29" s="10" t="str">
        <f>'დამტკ. ბიუჯ.'!K29</f>
        <v>აპარატი</v>
      </c>
    </row>
    <row r="30" spans="1:11" x14ac:dyDescent="0.25">
      <c r="A30" t="str">
        <f t="shared" si="2"/>
        <v>b</v>
      </c>
      <c r="B30" s="8"/>
      <c r="C30" s="9" t="s">
        <v>12</v>
      </c>
      <c r="D30" s="10">
        <f t="shared" si="8"/>
        <v>0</v>
      </c>
      <c r="E30" s="10">
        <v>0</v>
      </c>
      <c r="F30" s="10">
        <v>0</v>
      </c>
      <c r="G30" s="10">
        <v>0</v>
      </c>
      <c r="H30" s="10">
        <v>0</v>
      </c>
      <c r="I30" s="10">
        <f t="shared" si="5"/>
        <v>0</v>
      </c>
      <c r="J30" s="10">
        <f t="shared" si="6"/>
        <v>0</v>
      </c>
      <c r="K30" s="10" t="str">
        <f>'დამტკ. ბიუჯ.'!K30</f>
        <v>აპარატი</v>
      </c>
    </row>
    <row r="31" spans="1:11" x14ac:dyDescent="0.25">
      <c r="A31" t="str">
        <f t="shared" si="2"/>
        <v>b</v>
      </c>
      <c r="B31" s="8"/>
      <c r="C31" s="9" t="s">
        <v>13</v>
      </c>
      <c r="D31" s="10">
        <f t="shared" si="8"/>
        <v>0</v>
      </c>
      <c r="E31" s="10">
        <v>0</v>
      </c>
      <c r="F31" s="10">
        <v>0</v>
      </c>
      <c r="G31" s="10">
        <v>0</v>
      </c>
      <c r="H31" s="10">
        <v>0</v>
      </c>
      <c r="I31" s="10">
        <f t="shared" si="5"/>
        <v>0</v>
      </c>
      <c r="J31" s="10">
        <f t="shared" si="6"/>
        <v>0</v>
      </c>
      <c r="K31" s="10" t="str">
        <f>'დამტკ. ბიუჯ.'!K31</f>
        <v>აპარატი</v>
      </c>
    </row>
    <row r="32" spans="1:11" x14ac:dyDescent="0.25">
      <c r="A32" t="str">
        <f t="shared" si="2"/>
        <v>b</v>
      </c>
      <c r="B32" s="8"/>
      <c r="C32" s="9" t="s">
        <v>14</v>
      </c>
      <c r="D32" s="10">
        <f t="shared" si="8"/>
        <v>0</v>
      </c>
      <c r="E32" s="10">
        <v>0</v>
      </c>
      <c r="F32" s="10">
        <v>0</v>
      </c>
      <c r="G32" s="10">
        <v>0</v>
      </c>
      <c r="H32" s="10">
        <v>0</v>
      </c>
      <c r="I32" s="10">
        <f t="shared" si="5"/>
        <v>0</v>
      </c>
      <c r="J32" s="10">
        <f t="shared" si="6"/>
        <v>0</v>
      </c>
      <c r="K32" s="10" t="str">
        <f>'დამტკ. ბიუჯ.'!K32</f>
        <v>აპარატი</v>
      </c>
    </row>
    <row r="33" spans="1:11" x14ac:dyDescent="0.25">
      <c r="A33" t="str">
        <f t="shared" si="2"/>
        <v>b</v>
      </c>
      <c r="B33" s="8"/>
      <c r="C33" s="9" t="s">
        <v>15</v>
      </c>
      <c r="D33" s="10">
        <f t="shared" si="8"/>
        <v>0</v>
      </c>
      <c r="E33" s="10">
        <v>0</v>
      </c>
      <c r="F33" s="10">
        <v>0</v>
      </c>
      <c r="G33" s="10">
        <v>0</v>
      </c>
      <c r="H33" s="10">
        <v>0</v>
      </c>
      <c r="I33" s="10">
        <f t="shared" si="5"/>
        <v>0</v>
      </c>
      <c r="J33" s="10">
        <f t="shared" si="6"/>
        <v>0</v>
      </c>
      <c r="K33" s="10" t="str">
        <f>'დამტკ. ბიუჯ.'!K33</f>
        <v>აპარატი</v>
      </c>
    </row>
    <row r="34" spans="1:11" x14ac:dyDescent="0.25">
      <c r="A34" t="str">
        <f t="shared" si="2"/>
        <v>b</v>
      </c>
      <c r="B34" s="8"/>
      <c r="C34" s="9" t="s">
        <v>16</v>
      </c>
      <c r="D34" s="10">
        <f t="shared" si="8"/>
        <v>0</v>
      </c>
      <c r="E34" s="10">
        <v>0</v>
      </c>
      <c r="F34" s="10">
        <v>0</v>
      </c>
      <c r="G34" s="10">
        <v>0</v>
      </c>
      <c r="H34" s="10">
        <v>0</v>
      </c>
      <c r="I34" s="10">
        <f t="shared" si="5"/>
        <v>0</v>
      </c>
      <c r="J34" s="10">
        <f t="shared" si="6"/>
        <v>0</v>
      </c>
      <c r="K34" s="10" t="str">
        <f>'დამტკ. ბიუჯ.'!K34</f>
        <v>აპარატი</v>
      </c>
    </row>
    <row r="35" spans="1:11" x14ac:dyDescent="0.25">
      <c r="A35" t="str">
        <f t="shared" si="2"/>
        <v>b</v>
      </c>
      <c r="B35" s="8"/>
      <c r="C35" s="9" t="s">
        <v>17</v>
      </c>
      <c r="D35" s="10">
        <f t="shared" si="8"/>
        <v>0</v>
      </c>
      <c r="E35" s="10">
        <v>0</v>
      </c>
      <c r="F35" s="10">
        <v>0</v>
      </c>
      <c r="G35" s="10">
        <v>0</v>
      </c>
      <c r="H35" s="10">
        <v>0</v>
      </c>
      <c r="I35" s="10">
        <f t="shared" si="5"/>
        <v>0</v>
      </c>
      <c r="J35" s="10">
        <f t="shared" si="6"/>
        <v>0</v>
      </c>
      <c r="K35" s="10" t="str">
        <f>'დამტკ. ბიუჯ.'!K35</f>
        <v>აპარატი</v>
      </c>
    </row>
    <row r="36" spans="1:11" x14ac:dyDescent="0.25">
      <c r="A36" t="str">
        <f t="shared" si="2"/>
        <v>b</v>
      </c>
      <c r="B36" s="5"/>
      <c r="C36" s="6" t="s">
        <v>18</v>
      </c>
      <c r="D36" s="7">
        <f t="shared" si="8"/>
        <v>0</v>
      </c>
      <c r="E36" s="7">
        <v>0</v>
      </c>
      <c r="F36" s="7">
        <v>0</v>
      </c>
      <c r="G36" s="7">
        <v>0</v>
      </c>
      <c r="H36" s="7">
        <v>0</v>
      </c>
      <c r="I36" s="7">
        <f t="shared" si="5"/>
        <v>0</v>
      </c>
      <c r="J36" s="7">
        <f t="shared" si="6"/>
        <v>0</v>
      </c>
      <c r="K36" s="7" t="str">
        <f>'დამტკ. ბიუჯ.'!K36</f>
        <v>აპარატი</v>
      </c>
    </row>
    <row r="37" spans="1:11" x14ac:dyDescent="0.25">
      <c r="A37" t="str">
        <f t="shared" si="2"/>
        <v>b</v>
      </c>
      <c r="B37" s="5"/>
      <c r="C37" s="6" t="s">
        <v>19</v>
      </c>
      <c r="D37" s="7">
        <f t="shared" si="8"/>
        <v>0</v>
      </c>
      <c r="E37" s="7">
        <v>0</v>
      </c>
      <c r="F37" s="7">
        <v>0</v>
      </c>
      <c r="G37" s="7">
        <v>0</v>
      </c>
      <c r="H37" s="7">
        <v>0</v>
      </c>
      <c r="I37" s="7">
        <f t="shared" si="5"/>
        <v>0</v>
      </c>
      <c r="J37" s="7">
        <f t="shared" si="6"/>
        <v>0</v>
      </c>
      <c r="K37" s="7" t="str">
        <f>'დამტკ. ბიუჯ.'!K37</f>
        <v>აპარატი</v>
      </c>
    </row>
    <row r="38" spans="1:11" ht="15.75" thickBot="1" x14ac:dyDescent="0.3">
      <c r="A38" t="str">
        <f t="shared" si="2"/>
        <v>b</v>
      </c>
      <c r="B38" s="11"/>
      <c r="C38" s="12" t="s">
        <v>20</v>
      </c>
      <c r="D38" s="13">
        <f t="shared" si="8"/>
        <v>0</v>
      </c>
      <c r="E38" s="13">
        <v>0</v>
      </c>
      <c r="F38" s="13">
        <v>0</v>
      </c>
      <c r="G38" s="13">
        <v>0</v>
      </c>
      <c r="H38" s="13">
        <v>0</v>
      </c>
      <c r="I38" s="13">
        <f t="shared" si="5"/>
        <v>0</v>
      </c>
      <c r="J38" s="13">
        <f t="shared" si="6"/>
        <v>0</v>
      </c>
      <c r="K38" s="13" t="str">
        <f>'დამტკ. ბიუჯ.'!K38</f>
        <v>აპარატი</v>
      </c>
    </row>
    <row r="39" spans="1:11" ht="31.5" thickTop="1" thickBot="1" x14ac:dyDescent="0.3">
      <c r="A39" t="str">
        <f t="shared" si="2"/>
        <v>b</v>
      </c>
      <c r="B39" s="16" t="s">
        <v>25</v>
      </c>
      <c r="C39" s="4" t="s">
        <v>26</v>
      </c>
      <c r="D39" s="4">
        <f t="shared" si="8"/>
        <v>0</v>
      </c>
      <c r="E39" s="4">
        <f>SUM(E51,E63,E75)</f>
        <v>0</v>
      </c>
      <c r="F39" s="4">
        <f t="shared" ref="F39:H39" si="12">SUM(F51,F63,F75)</f>
        <v>0</v>
      </c>
      <c r="G39" s="4">
        <f t="shared" si="12"/>
        <v>0</v>
      </c>
      <c r="H39" s="4">
        <f t="shared" si="12"/>
        <v>0</v>
      </c>
      <c r="I39" s="4">
        <f t="shared" si="5"/>
        <v>0</v>
      </c>
      <c r="J39" s="4">
        <f t="shared" si="6"/>
        <v>0</v>
      </c>
      <c r="K39" s="4" t="str">
        <f>'დამტკ. ბიუჯ.'!K39</f>
        <v>რეგულირება</v>
      </c>
    </row>
    <row r="40" spans="1:11" ht="15.75" thickTop="1" x14ac:dyDescent="0.25">
      <c r="A40" t="str">
        <f t="shared" si="2"/>
        <v>b</v>
      </c>
      <c r="B40" s="5"/>
      <c r="C40" s="6" t="s">
        <v>10</v>
      </c>
      <c r="D40" s="7">
        <f t="shared" si="8"/>
        <v>0</v>
      </c>
      <c r="E40" s="7">
        <f t="shared" ref="E40:H50" si="13">SUM(E52,E64,E76)</f>
        <v>0</v>
      </c>
      <c r="F40" s="7">
        <f t="shared" si="13"/>
        <v>0</v>
      </c>
      <c r="G40" s="7">
        <f t="shared" si="13"/>
        <v>0</v>
      </c>
      <c r="H40" s="7">
        <f t="shared" si="13"/>
        <v>0</v>
      </c>
      <c r="I40" s="7">
        <f t="shared" si="5"/>
        <v>0</v>
      </c>
      <c r="J40" s="7">
        <f t="shared" si="6"/>
        <v>0</v>
      </c>
      <c r="K40" s="7" t="str">
        <f>'დამტკ. ბიუჯ.'!K40</f>
        <v>რეგულირება</v>
      </c>
    </row>
    <row r="41" spans="1:11" x14ac:dyDescent="0.25">
      <c r="A41" t="str">
        <f t="shared" si="2"/>
        <v>b</v>
      </c>
      <c r="B41" s="8"/>
      <c r="C41" s="9" t="s">
        <v>11</v>
      </c>
      <c r="D41" s="10">
        <f t="shared" si="8"/>
        <v>0</v>
      </c>
      <c r="E41" s="10">
        <f t="shared" si="13"/>
        <v>0</v>
      </c>
      <c r="F41" s="10">
        <f t="shared" si="13"/>
        <v>0</v>
      </c>
      <c r="G41" s="10">
        <f t="shared" si="13"/>
        <v>0</v>
      </c>
      <c r="H41" s="10">
        <f t="shared" si="13"/>
        <v>0</v>
      </c>
      <c r="I41" s="10">
        <f t="shared" si="5"/>
        <v>0</v>
      </c>
      <c r="J41" s="10">
        <f t="shared" si="6"/>
        <v>0</v>
      </c>
      <c r="K41" s="10" t="str">
        <f>'დამტკ. ბიუჯ.'!K41</f>
        <v>რეგულირება</v>
      </c>
    </row>
    <row r="42" spans="1:11" x14ac:dyDescent="0.25">
      <c r="A42" t="str">
        <f t="shared" si="2"/>
        <v>b</v>
      </c>
      <c r="B42" s="8"/>
      <c r="C42" s="9" t="s">
        <v>12</v>
      </c>
      <c r="D42" s="10">
        <f t="shared" si="8"/>
        <v>0</v>
      </c>
      <c r="E42" s="10">
        <f t="shared" si="13"/>
        <v>0</v>
      </c>
      <c r="F42" s="10">
        <f t="shared" si="13"/>
        <v>0</v>
      </c>
      <c r="G42" s="10">
        <f t="shared" si="13"/>
        <v>0</v>
      </c>
      <c r="H42" s="10">
        <f t="shared" si="13"/>
        <v>0</v>
      </c>
      <c r="I42" s="10">
        <f t="shared" si="5"/>
        <v>0</v>
      </c>
      <c r="J42" s="10">
        <f t="shared" si="6"/>
        <v>0</v>
      </c>
      <c r="K42" s="10" t="str">
        <f>'დამტკ. ბიუჯ.'!K42</f>
        <v>რეგულირება</v>
      </c>
    </row>
    <row r="43" spans="1:11" x14ac:dyDescent="0.25">
      <c r="A43" t="str">
        <f t="shared" si="2"/>
        <v>b</v>
      </c>
      <c r="B43" s="8"/>
      <c r="C43" s="9" t="s">
        <v>13</v>
      </c>
      <c r="D43" s="10">
        <f t="shared" si="8"/>
        <v>0</v>
      </c>
      <c r="E43" s="10">
        <f t="shared" si="13"/>
        <v>0</v>
      </c>
      <c r="F43" s="10">
        <f t="shared" si="13"/>
        <v>0</v>
      </c>
      <c r="G43" s="10">
        <f t="shared" si="13"/>
        <v>0</v>
      </c>
      <c r="H43" s="10">
        <f t="shared" si="13"/>
        <v>0</v>
      </c>
      <c r="I43" s="10">
        <f t="shared" si="5"/>
        <v>0</v>
      </c>
      <c r="J43" s="10">
        <f t="shared" si="6"/>
        <v>0</v>
      </c>
      <c r="K43" s="10" t="str">
        <f>'დამტკ. ბიუჯ.'!K43</f>
        <v>რეგულირება</v>
      </c>
    </row>
    <row r="44" spans="1:11" x14ac:dyDescent="0.25">
      <c r="A44" t="str">
        <f t="shared" si="2"/>
        <v>b</v>
      </c>
      <c r="B44" s="8"/>
      <c r="C44" s="9" t="s">
        <v>14</v>
      </c>
      <c r="D44" s="10">
        <f t="shared" si="8"/>
        <v>0</v>
      </c>
      <c r="E44" s="10">
        <f t="shared" si="13"/>
        <v>0</v>
      </c>
      <c r="F44" s="10">
        <f t="shared" si="13"/>
        <v>0</v>
      </c>
      <c r="G44" s="10">
        <f t="shared" si="13"/>
        <v>0</v>
      </c>
      <c r="H44" s="10">
        <f t="shared" si="13"/>
        <v>0</v>
      </c>
      <c r="I44" s="10">
        <f t="shared" si="5"/>
        <v>0</v>
      </c>
      <c r="J44" s="10">
        <f t="shared" si="6"/>
        <v>0</v>
      </c>
      <c r="K44" s="10" t="str">
        <f>'დამტკ. ბიუჯ.'!K44</f>
        <v>რეგულირება</v>
      </c>
    </row>
    <row r="45" spans="1:11" x14ac:dyDescent="0.25">
      <c r="A45" t="str">
        <f t="shared" si="2"/>
        <v>b</v>
      </c>
      <c r="B45" s="8"/>
      <c r="C45" s="9" t="s">
        <v>15</v>
      </c>
      <c r="D45" s="10">
        <f t="shared" si="8"/>
        <v>0</v>
      </c>
      <c r="E45" s="10">
        <f t="shared" si="13"/>
        <v>0</v>
      </c>
      <c r="F45" s="10">
        <f t="shared" si="13"/>
        <v>0</v>
      </c>
      <c r="G45" s="10">
        <f t="shared" si="13"/>
        <v>0</v>
      </c>
      <c r="H45" s="10">
        <f t="shared" si="13"/>
        <v>0</v>
      </c>
      <c r="I45" s="10">
        <f t="shared" si="5"/>
        <v>0</v>
      </c>
      <c r="J45" s="10">
        <f t="shared" si="6"/>
        <v>0</v>
      </c>
      <c r="K45" s="10" t="str">
        <f>'დამტკ. ბიუჯ.'!K45</f>
        <v>რეგულირება</v>
      </c>
    </row>
    <row r="46" spans="1:11" x14ac:dyDescent="0.25">
      <c r="A46" t="str">
        <f t="shared" si="2"/>
        <v>b</v>
      </c>
      <c r="B46" s="8"/>
      <c r="C46" s="9" t="s">
        <v>16</v>
      </c>
      <c r="D46" s="10">
        <f t="shared" si="8"/>
        <v>0</v>
      </c>
      <c r="E46" s="10">
        <f t="shared" si="13"/>
        <v>0</v>
      </c>
      <c r="F46" s="10">
        <f t="shared" si="13"/>
        <v>0</v>
      </c>
      <c r="G46" s="10">
        <f t="shared" si="13"/>
        <v>0</v>
      </c>
      <c r="H46" s="10">
        <f t="shared" si="13"/>
        <v>0</v>
      </c>
      <c r="I46" s="10">
        <f t="shared" si="5"/>
        <v>0</v>
      </c>
      <c r="J46" s="10">
        <f t="shared" si="6"/>
        <v>0</v>
      </c>
      <c r="K46" s="10" t="str">
        <f>'დამტკ. ბიუჯ.'!K46</f>
        <v>რეგულირება</v>
      </c>
    </row>
    <row r="47" spans="1:11" x14ac:dyDescent="0.25">
      <c r="A47" t="str">
        <f t="shared" si="2"/>
        <v>b</v>
      </c>
      <c r="B47" s="8"/>
      <c r="C47" s="9" t="s">
        <v>17</v>
      </c>
      <c r="D47" s="10">
        <f t="shared" si="8"/>
        <v>0</v>
      </c>
      <c r="E47" s="10">
        <f t="shared" si="13"/>
        <v>0</v>
      </c>
      <c r="F47" s="10">
        <f t="shared" si="13"/>
        <v>0</v>
      </c>
      <c r="G47" s="10">
        <f t="shared" si="13"/>
        <v>0</v>
      </c>
      <c r="H47" s="10">
        <f t="shared" si="13"/>
        <v>0</v>
      </c>
      <c r="I47" s="10">
        <f t="shared" si="5"/>
        <v>0</v>
      </c>
      <c r="J47" s="10">
        <f t="shared" si="6"/>
        <v>0</v>
      </c>
      <c r="K47" s="10" t="str">
        <f>'დამტკ. ბიუჯ.'!K47</f>
        <v>რეგულირება</v>
      </c>
    </row>
    <row r="48" spans="1:11" x14ac:dyDescent="0.25">
      <c r="A48" t="str">
        <f t="shared" si="2"/>
        <v>b</v>
      </c>
      <c r="B48" s="5"/>
      <c r="C48" s="6" t="s">
        <v>18</v>
      </c>
      <c r="D48" s="7">
        <f t="shared" si="8"/>
        <v>0</v>
      </c>
      <c r="E48" s="7">
        <f t="shared" si="13"/>
        <v>0</v>
      </c>
      <c r="F48" s="7">
        <f t="shared" si="13"/>
        <v>0</v>
      </c>
      <c r="G48" s="7">
        <f t="shared" si="13"/>
        <v>0</v>
      </c>
      <c r="H48" s="7">
        <f t="shared" si="13"/>
        <v>0</v>
      </c>
      <c r="I48" s="7">
        <f t="shared" si="5"/>
        <v>0</v>
      </c>
      <c r="J48" s="7">
        <f t="shared" si="6"/>
        <v>0</v>
      </c>
      <c r="K48" s="7" t="str">
        <f>'დამტკ. ბიუჯ.'!K48</f>
        <v>რეგულირება</v>
      </c>
    </row>
    <row r="49" spans="1:11" x14ac:dyDescent="0.25">
      <c r="A49" t="str">
        <f t="shared" si="2"/>
        <v>b</v>
      </c>
      <c r="B49" s="5"/>
      <c r="C49" s="6" t="s">
        <v>19</v>
      </c>
      <c r="D49" s="7">
        <f t="shared" si="8"/>
        <v>0</v>
      </c>
      <c r="E49" s="7">
        <f t="shared" si="13"/>
        <v>0</v>
      </c>
      <c r="F49" s="7">
        <f t="shared" si="13"/>
        <v>0</v>
      </c>
      <c r="G49" s="7">
        <f t="shared" si="13"/>
        <v>0</v>
      </c>
      <c r="H49" s="7">
        <f t="shared" si="13"/>
        <v>0</v>
      </c>
      <c r="I49" s="7">
        <f t="shared" si="5"/>
        <v>0</v>
      </c>
      <c r="J49" s="7">
        <f t="shared" si="6"/>
        <v>0</v>
      </c>
      <c r="K49" s="7" t="str">
        <f>'დამტკ. ბიუჯ.'!K49</f>
        <v>რეგულირება</v>
      </c>
    </row>
    <row r="50" spans="1:11" ht="15.75" thickBot="1" x14ac:dyDescent="0.3">
      <c r="A50" t="str">
        <f t="shared" si="2"/>
        <v>b</v>
      </c>
      <c r="B50" s="11"/>
      <c r="C50" s="12" t="s">
        <v>20</v>
      </c>
      <c r="D50" s="13">
        <f t="shared" si="8"/>
        <v>0</v>
      </c>
      <c r="E50" s="13">
        <f t="shared" si="13"/>
        <v>0</v>
      </c>
      <c r="F50" s="13">
        <f t="shared" si="13"/>
        <v>0</v>
      </c>
      <c r="G50" s="13">
        <f t="shared" si="13"/>
        <v>0</v>
      </c>
      <c r="H50" s="13">
        <f t="shared" si="13"/>
        <v>0</v>
      </c>
      <c r="I50" s="13">
        <f t="shared" si="5"/>
        <v>0</v>
      </c>
      <c r="J50" s="13">
        <f t="shared" si="6"/>
        <v>0</v>
      </c>
      <c r="K50" s="13" t="str">
        <f>'დამტკ. ბიუჯ.'!K50</f>
        <v>რეგულირება</v>
      </c>
    </row>
    <row r="51" spans="1:11" ht="31.5" thickTop="1" thickBot="1" x14ac:dyDescent="0.3">
      <c r="A51" t="str">
        <f t="shared" si="2"/>
        <v>b</v>
      </c>
      <c r="B51" s="3" t="s">
        <v>27</v>
      </c>
      <c r="C51" s="4" t="s">
        <v>26</v>
      </c>
      <c r="D51" s="4">
        <f t="shared" si="8"/>
        <v>0</v>
      </c>
      <c r="E51" s="4">
        <f>SUM(E52,E60,E61,E62)</f>
        <v>0</v>
      </c>
      <c r="F51" s="4">
        <f t="shared" ref="F51:H51" si="14">SUM(F52,F60,F61,F62)</f>
        <v>0</v>
      </c>
      <c r="G51" s="4">
        <f t="shared" si="14"/>
        <v>0</v>
      </c>
      <c r="H51" s="4">
        <f t="shared" si="14"/>
        <v>0</v>
      </c>
      <c r="I51" s="4">
        <f t="shared" si="5"/>
        <v>0</v>
      </c>
      <c r="J51" s="4">
        <f t="shared" si="6"/>
        <v>0</v>
      </c>
      <c r="K51" s="4" t="str">
        <f>'დამტკ. ბიუჯ.'!K51</f>
        <v>რეგულირება</v>
      </c>
    </row>
    <row r="52" spans="1:11" ht="15.75" thickTop="1" x14ac:dyDescent="0.25">
      <c r="A52" t="str">
        <f t="shared" si="2"/>
        <v>b</v>
      </c>
      <c r="B52" s="5"/>
      <c r="C52" s="6" t="s">
        <v>10</v>
      </c>
      <c r="D52" s="7">
        <f t="shared" si="8"/>
        <v>0</v>
      </c>
      <c r="E52" s="7">
        <f>SUM(E53:E59)</f>
        <v>0</v>
      </c>
      <c r="F52" s="7">
        <f t="shared" ref="F52:H52" si="15">SUM(F53:F59)</f>
        <v>0</v>
      </c>
      <c r="G52" s="7">
        <f t="shared" si="15"/>
        <v>0</v>
      </c>
      <c r="H52" s="7">
        <f t="shared" si="15"/>
        <v>0</v>
      </c>
      <c r="I52" s="7">
        <f t="shared" si="5"/>
        <v>0</v>
      </c>
      <c r="J52" s="7">
        <f t="shared" si="6"/>
        <v>0</v>
      </c>
      <c r="K52" s="7" t="str">
        <f>'დამტკ. ბიუჯ.'!K52</f>
        <v>რეგულირება</v>
      </c>
    </row>
    <row r="53" spans="1:11" x14ac:dyDescent="0.25">
      <c r="A53" t="str">
        <f t="shared" si="2"/>
        <v>b</v>
      </c>
      <c r="B53" s="8"/>
      <c r="C53" s="9" t="s">
        <v>11</v>
      </c>
      <c r="D53" s="10">
        <f t="shared" si="8"/>
        <v>0</v>
      </c>
      <c r="E53" s="10">
        <v>0</v>
      </c>
      <c r="F53" s="10">
        <v>0</v>
      </c>
      <c r="G53" s="10">
        <v>0</v>
      </c>
      <c r="H53" s="10">
        <v>0</v>
      </c>
      <c r="I53" s="10">
        <f t="shared" si="5"/>
        <v>0</v>
      </c>
      <c r="J53" s="10">
        <f t="shared" si="6"/>
        <v>0</v>
      </c>
      <c r="K53" s="10" t="str">
        <f>'დამტკ. ბიუჯ.'!K53</f>
        <v>რეგულირება</v>
      </c>
    </row>
    <row r="54" spans="1:11" x14ac:dyDescent="0.25">
      <c r="A54" t="str">
        <f t="shared" si="2"/>
        <v>b</v>
      </c>
      <c r="B54" s="8"/>
      <c r="C54" s="9" t="s">
        <v>12</v>
      </c>
      <c r="D54" s="10">
        <f t="shared" si="8"/>
        <v>0</v>
      </c>
      <c r="E54" s="10">
        <v>0</v>
      </c>
      <c r="F54" s="10">
        <v>0</v>
      </c>
      <c r="G54" s="10">
        <v>0</v>
      </c>
      <c r="H54" s="10">
        <v>0</v>
      </c>
      <c r="I54" s="10">
        <f t="shared" si="5"/>
        <v>0</v>
      </c>
      <c r="J54" s="10">
        <f t="shared" si="6"/>
        <v>0</v>
      </c>
      <c r="K54" s="10" t="str">
        <f>'დამტკ. ბიუჯ.'!K54</f>
        <v>რეგულირება</v>
      </c>
    </row>
    <row r="55" spans="1:11" x14ac:dyDescent="0.25">
      <c r="A55" t="str">
        <f t="shared" si="2"/>
        <v>b</v>
      </c>
      <c r="B55" s="8"/>
      <c r="C55" s="9" t="s">
        <v>13</v>
      </c>
      <c r="D55" s="10">
        <f t="shared" si="8"/>
        <v>0</v>
      </c>
      <c r="E55" s="10">
        <v>0</v>
      </c>
      <c r="F55" s="10">
        <v>0</v>
      </c>
      <c r="G55" s="10">
        <v>0</v>
      </c>
      <c r="H55" s="10">
        <v>0</v>
      </c>
      <c r="I55" s="10">
        <f t="shared" si="5"/>
        <v>0</v>
      </c>
      <c r="J55" s="10">
        <f t="shared" si="6"/>
        <v>0</v>
      </c>
      <c r="K55" s="10" t="str">
        <f>'დამტკ. ბიუჯ.'!K55</f>
        <v>რეგულირება</v>
      </c>
    </row>
    <row r="56" spans="1:11" x14ac:dyDescent="0.25">
      <c r="A56" t="str">
        <f t="shared" si="2"/>
        <v>b</v>
      </c>
      <c r="B56" s="8"/>
      <c r="C56" s="9" t="s">
        <v>14</v>
      </c>
      <c r="D56" s="10">
        <f t="shared" si="8"/>
        <v>0</v>
      </c>
      <c r="E56" s="10">
        <v>0</v>
      </c>
      <c r="F56" s="10">
        <v>0</v>
      </c>
      <c r="G56" s="10">
        <v>0</v>
      </c>
      <c r="H56" s="10">
        <v>0</v>
      </c>
      <c r="I56" s="10">
        <f t="shared" si="5"/>
        <v>0</v>
      </c>
      <c r="J56" s="10">
        <f t="shared" si="6"/>
        <v>0</v>
      </c>
      <c r="K56" s="10" t="str">
        <f>'დამტკ. ბიუჯ.'!K56</f>
        <v>რეგულირება</v>
      </c>
    </row>
    <row r="57" spans="1:11" x14ac:dyDescent="0.25">
      <c r="A57" t="str">
        <f t="shared" si="2"/>
        <v>b</v>
      </c>
      <c r="B57" s="8"/>
      <c r="C57" s="9" t="s">
        <v>15</v>
      </c>
      <c r="D57" s="10">
        <f t="shared" si="8"/>
        <v>0</v>
      </c>
      <c r="E57" s="10">
        <v>0</v>
      </c>
      <c r="F57" s="10">
        <v>0</v>
      </c>
      <c r="G57" s="10">
        <v>0</v>
      </c>
      <c r="H57" s="10">
        <v>0</v>
      </c>
      <c r="I57" s="10">
        <f t="shared" si="5"/>
        <v>0</v>
      </c>
      <c r="J57" s="10">
        <f t="shared" si="6"/>
        <v>0</v>
      </c>
      <c r="K57" s="10" t="str">
        <f>'დამტკ. ბიუჯ.'!K57</f>
        <v>რეგულირება</v>
      </c>
    </row>
    <row r="58" spans="1:11" x14ac:dyDescent="0.25">
      <c r="A58" t="str">
        <f t="shared" si="2"/>
        <v>b</v>
      </c>
      <c r="B58" s="8"/>
      <c r="C58" s="9" t="s">
        <v>16</v>
      </c>
      <c r="D58" s="10">
        <f t="shared" si="8"/>
        <v>0</v>
      </c>
      <c r="E58" s="10">
        <v>0</v>
      </c>
      <c r="F58" s="10">
        <v>0</v>
      </c>
      <c r="G58" s="10">
        <v>0</v>
      </c>
      <c r="H58" s="10">
        <v>0</v>
      </c>
      <c r="I58" s="10">
        <f t="shared" si="5"/>
        <v>0</v>
      </c>
      <c r="J58" s="10">
        <f t="shared" si="6"/>
        <v>0</v>
      </c>
      <c r="K58" s="10" t="str">
        <f>'დამტკ. ბიუჯ.'!K58</f>
        <v>რეგულირება</v>
      </c>
    </row>
    <row r="59" spans="1:11" x14ac:dyDescent="0.25">
      <c r="A59" t="str">
        <f t="shared" si="2"/>
        <v>b</v>
      </c>
      <c r="B59" s="8"/>
      <c r="C59" s="9" t="s">
        <v>17</v>
      </c>
      <c r="D59" s="10">
        <f t="shared" si="8"/>
        <v>0</v>
      </c>
      <c r="E59" s="10">
        <v>0</v>
      </c>
      <c r="F59" s="10">
        <v>0</v>
      </c>
      <c r="G59" s="10">
        <v>0</v>
      </c>
      <c r="H59" s="10">
        <v>0</v>
      </c>
      <c r="I59" s="10">
        <f t="shared" si="5"/>
        <v>0</v>
      </c>
      <c r="J59" s="10">
        <f t="shared" si="6"/>
        <v>0</v>
      </c>
      <c r="K59" s="10" t="str">
        <f>'დამტკ. ბიუჯ.'!K59</f>
        <v>რეგულირება</v>
      </c>
    </row>
    <row r="60" spans="1:11" x14ac:dyDescent="0.25">
      <c r="A60" t="str">
        <f t="shared" si="2"/>
        <v>b</v>
      </c>
      <c r="B60" s="5"/>
      <c r="C60" s="6" t="s">
        <v>18</v>
      </c>
      <c r="D60" s="7">
        <f t="shared" si="8"/>
        <v>0</v>
      </c>
      <c r="E60" s="7">
        <v>0</v>
      </c>
      <c r="F60" s="7">
        <v>0</v>
      </c>
      <c r="G60" s="7">
        <v>0</v>
      </c>
      <c r="H60" s="7">
        <v>0</v>
      </c>
      <c r="I60" s="7">
        <f t="shared" si="5"/>
        <v>0</v>
      </c>
      <c r="J60" s="7">
        <f t="shared" si="6"/>
        <v>0</v>
      </c>
      <c r="K60" s="7" t="str">
        <f>'დამტკ. ბიუჯ.'!K60</f>
        <v>რეგულირება</v>
      </c>
    </row>
    <row r="61" spans="1:11" x14ac:dyDescent="0.25">
      <c r="A61" t="str">
        <f t="shared" si="2"/>
        <v>b</v>
      </c>
      <c r="B61" s="5"/>
      <c r="C61" s="6" t="s">
        <v>19</v>
      </c>
      <c r="D61" s="7">
        <f t="shared" si="8"/>
        <v>0</v>
      </c>
      <c r="E61" s="7">
        <v>0</v>
      </c>
      <c r="F61" s="7">
        <v>0</v>
      </c>
      <c r="G61" s="7">
        <v>0</v>
      </c>
      <c r="H61" s="7">
        <v>0</v>
      </c>
      <c r="I61" s="7">
        <f t="shared" si="5"/>
        <v>0</v>
      </c>
      <c r="J61" s="7">
        <f t="shared" si="6"/>
        <v>0</v>
      </c>
      <c r="K61" s="7" t="str">
        <f>'დამტკ. ბიუჯ.'!K61</f>
        <v>რეგულირება</v>
      </c>
    </row>
    <row r="62" spans="1:11" ht="15.75" thickBot="1" x14ac:dyDescent="0.3">
      <c r="A62" t="str">
        <f t="shared" si="2"/>
        <v>b</v>
      </c>
      <c r="B62" s="11"/>
      <c r="C62" s="12" t="s">
        <v>20</v>
      </c>
      <c r="D62" s="13">
        <f t="shared" si="8"/>
        <v>0</v>
      </c>
      <c r="E62" s="13">
        <v>0</v>
      </c>
      <c r="F62" s="13">
        <v>0</v>
      </c>
      <c r="G62" s="13">
        <v>0</v>
      </c>
      <c r="H62" s="13">
        <v>0</v>
      </c>
      <c r="I62" s="13">
        <f t="shared" si="5"/>
        <v>0</v>
      </c>
      <c r="J62" s="13">
        <f t="shared" si="6"/>
        <v>0</v>
      </c>
      <c r="K62" s="13" t="str">
        <f>'დამტკ. ბიუჯ.'!K62</f>
        <v>რეგულირება</v>
      </c>
    </row>
    <row r="63" spans="1:11" ht="31.5" thickTop="1" thickBot="1" x14ac:dyDescent="0.3">
      <c r="A63" t="str">
        <f t="shared" si="2"/>
        <v>b</v>
      </c>
      <c r="B63" s="3" t="s">
        <v>28</v>
      </c>
      <c r="C63" s="4" t="s">
        <v>29</v>
      </c>
      <c r="D63" s="4">
        <f t="shared" si="8"/>
        <v>0</v>
      </c>
      <c r="E63" s="4">
        <f>SUM(E64,E72,E73,E74)</f>
        <v>0</v>
      </c>
      <c r="F63" s="4">
        <f t="shared" ref="F63:H63" si="16">SUM(F64,F72,F73,F74)</f>
        <v>0</v>
      </c>
      <c r="G63" s="4">
        <f t="shared" si="16"/>
        <v>0</v>
      </c>
      <c r="H63" s="4">
        <f t="shared" si="16"/>
        <v>0</v>
      </c>
      <c r="I63" s="4">
        <f t="shared" si="5"/>
        <v>0</v>
      </c>
      <c r="J63" s="4">
        <f t="shared" si="6"/>
        <v>0</v>
      </c>
      <c r="K63" s="4" t="str">
        <f>'დამტკ. ბიუჯ.'!K63</f>
        <v>რეგულირება</v>
      </c>
    </row>
    <row r="64" spans="1:11" ht="15.75" thickTop="1" x14ac:dyDescent="0.25">
      <c r="A64" t="str">
        <f t="shared" si="2"/>
        <v>b</v>
      </c>
      <c r="B64" s="5"/>
      <c r="C64" s="6" t="s">
        <v>10</v>
      </c>
      <c r="D64" s="7">
        <f t="shared" si="8"/>
        <v>0</v>
      </c>
      <c r="E64" s="7">
        <f>SUM(E65:E71)</f>
        <v>0</v>
      </c>
      <c r="F64" s="7">
        <f t="shared" ref="F64:H64" si="17">SUM(F65:F71)</f>
        <v>0</v>
      </c>
      <c r="G64" s="7">
        <f t="shared" si="17"/>
        <v>0</v>
      </c>
      <c r="H64" s="7">
        <f t="shared" si="17"/>
        <v>0</v>
      </c>
      <c r="I64" s="7">
        <f t="shared" si="5"/>
        <v>0</v>
      </c>
      <c r="J64" s="7">
        <f t="shared" si="6"/>
        <v>0</v>
      </c>
      <c r="K64" s="7" t="str">
        <f>'დამტკ. ბიუჯ.'!K64</f>
        <v>რეგულირება</v>
      </c>
    </row>
    <row r="65" spans="1:11" x14ac:dyDescent="0.25">
      <c r="A65" t="str">
        <f t="shared" si="2"/>
        <v>b</v>
      </c>
      <c r="B65" s="8"/>
      <c r="C65" s="9" t="s">
        <v>11</v>
      </c>
      <c r="D65" s="10">
        <f t="shared" si="8"/>
        <v>0</v>
      </c>
      <c r="E65" s="10">
        <v>0</v>
      </c>
      <c r="F65" s="10">
        <v>0</v>
      </c>
      <c r="G65" s="10">
        <v>0</v>
      </c>
      <c r="H65" s="10">
        <v>0</v>
      </c>
      <c r="I65" s="10">
        <f t="shared" si="5"/>
        <v>0</v>
      </c>
      <c r="J65" s="10">
        <f t="shared" si="6"/>
        <v>0</v>
      </c>
      <c r="K65" s="10" t="str">
        <f>'დამტკ. ბიუჯ.'!K65</f>
        <v>რეგულირება</v>
      </c>
    </row>
    <row r="66" spans="1:11" x14ac:dyDescent="0.25">
      <c r="A66" t="str">
        <f t="shared" si="2"/>
        <v>b</v>
      </c>
      <c r="B66" s="8"/>
      <c r="C66" s="9" t="s">
        <v>12</v>
      </c>
      <c r="D66" s="10">
        <f t="shared" si="8"/>
        <v>0</v>
      </c>
      <c r="E66" s="10">
        <v>0</v>
      </c>
      <c r="F66" s="10">
        <v>0</v>
      </c>
      <c r="G66" s="10">
        <v>0</v>
      </c>
      <c r="H66" s="10">
        <v>0</v>
      </c>
      <c r="I66" s="10">
        <f t="shared" si="5"/>
        <v>0</v>
      </c>
      <c r="J66" s="10">
        <f t="shared" si="6"/>
        <v>0</v>
      </c>
      <c r="K66" s="10" t="str">
        <f>'დამტკ. ბიუჯ.'!K66</f>
        <v>რეგულირება</v>
      </c>
    </row>
    <row r="67" spans="1:11" x14ac:dyDescent="0.25">
      <c r="A67" t="str">
        <f t="shared" si="2"/>
        <v>b</v>
      </c>
      <c r="B67" s="8"/>
      <c r="C67" s="9" t="s">
        <v>13</v>
      </c>
      <c r="D67" s="10">
        <f t="shared" si="8"/>
        <v>0</v>
      </c>
      <c r="E67" s="10">
        <v>0</v>
      </c>
      <c r="F67" s="10">
        <v>0</v>
      </c>
      <c r="G67" s="10">
        <v>0</v>
      </c>
      <c r="H67" s="10">
        <v>0</v>
      </c>
      <c r="I67" s="10">
        <f t="shared" si="5"/>
        <v>0</v>
      </c>
      <c r="J67" s="10">
        <f t="shared" si="6"/>
        <v>0</v>
      </c>
      <c r="K67" s="10" t="str">
        <f>'დამტკ. ბიუჯ.'!K67</f>
        <v>რეგულირება</v>
      </c>
    </row>
    <row r="68" spans="1:11" x14ac:dyDescent="0.25">
      <c r="A68" t="str">
        <f t="shared" ref="A68:A131" si="18">IF(OR(D68&lt;&gt;0,E68&lt;&gt;0,F68&lt;&gt;0,G68&lt;&gt;0,H68&lt;&gt;0,),"a","b")</f>
        <v>b</v>
      </c>
      <c r="B68" s="8"/>
      <c r="C68" s="9" t="s">
        <v>14</v>
      </c>
      <c r="D68" s="10">
        <f t="shared" si="8"/>
        <v>0</v>
      </c>
      <c r="E68" s="10">
        <v>0</v>
      </c>
      <c r="F68" s="10">
        <v>0</v>
      </c>
      <c r="G68" s="10">
        <v>0</v>
      </c>
      <c r="H68" s="10">
        <v>0</v>
      </c>
      <c r="I68" s="10">
        <f t="shared" ref="I68:I131" si="19">SUM(E68,F68)</f>
        <v>0</v>
      </c>
      <c r="J68" s="10">
        <f t="shared" ref="J68:J131" si="20">SUM(E68,F68,G68)</f>
        <v>0</v>
      </c>
      <c r="K68" s="10" t="str">
        <f>'დამტკ. ბიუჯ.'!K68</f>
        <v>რეგულირება</v>
      </c>
    </row>
    <row r="69" spans="1:11" x14ac:dyDescent="0.25">
      <c r="A69" t="str">
        <f t="shared" si="18"/>
        <v>b</v>
      </c>
      <c r="B69" s="8"/>
      <c r="C69" s="9" t="s">
        <v>15</v>
      </c>
      <c r="D69" s="10">
        <f t="shared" si="8"/>
        <v>0</v>
      </c>
      <c r="E69" s="10">
        <v>0</v>
      </c>
      <c r="F69" s="10">
        <v>0</v>
      </c>
      <c r="G69" s="10">
        <v>0</v>
      </c>
      <c r="H69" s="10">
        <v>0</v>
      </c>
      <c r="I69" s="10">
        <f t="shared" si="19"/>
        <v>0</v>
      </c>
      <c r="J69" s="10">
        <f t="shared" si="20"/>
        <v>0</v>
      </c>
      <c r="K69" s="10" t="str">
        <f>'დამტკ. ბიუჯ.'!K69</f>
        <v>რეგულირება</v>
      </c>
    </row>
    <row r="70" spans="1:11" x14ac:dyDescent="0.25">
      <c r="A70" t="str">
        <f t="shared" si="18"/>
        <v>b</v>
      </c>
      <c r="B70" s="8"/>
      <c r="C70" s="9" t="s">
        <v>16</v>
      </c>
      <c r="D70" s="10">
        <f t="shared" si="8"/>
        <v>0</v>
      </c>
      <c r="E70" s="10">
        <v>0</v>
      </c>
      <c r="F70" s="10">
        <v>0</v>
      </c>
      <c r="G70" s="10">
        <v>0</v>
      </c>
      <c r="H70" s="10">
        <v>0</v>
      </c>
      <c r="I70" s="10">
        <f t="shared" si="19"/>
        <v>0</v>
      </c>
      <c r="J70" s="10">
        <f t="shared" si="20"/>
        <v>0</v>
      </c>
      <c r="K70" s="10" t="str">
        <f>'დამტკ. ბიუჯ.'!K70</f>
        <v>რეგულირება</v>
      </c>
    </row>
    <row r="71" spans="1:11" x14ac:dyDescent="0.25">
      <c r="A71" t="str">
        <f t="shared" si="18"/>
        <v>b</v>
      </c>
      <c r="B71" s="8"/>
      <c r="C71" s="9" t="s">
        <v>17</v>
      </c>
      <c r="D71" s="10">
        <f t="shared" si="8"/>
        <v>0</v>
      </c>
      <c r="E71" s="10">
        <v>0</v>
      </c>
      <c r="F71" s="10">
        <v>0</v>
      </c>
      <c r="G71" s="10">
        <v>0</v>
      </c>
      <c r="H71" s="10">
        <v>0</v>
      </c>
      <c r="I71" s="10">
        <f t="shared" si="19"/>
        <v>0</v>
      </c>
      <c r="J71" s="10">
        <f t="shared" si="20"/>
        <v>0</v>
      </c>
      <c r="K71" s="10" t="str">
        <f>'დამტკ. ბიუჯ.'!K71</f>
        <v>რეგულირება</v>
      </c>
    </row>
    <row r="72" spans="1:11" x14ac:dyDescent="0.25">
      <c r="A72" t="str">
        <f t="shared" si="18"/>
        <v>b</v>
      </c>
      <c r="B72" s="5"/>
      <c r="C72" s="6" t="s">
        <v>18</v>
      </c>
      <c r="D72" s="7">
        <f t="shared" si="8"/>
        <v>0</v>
      </c>
      <c r="E72" s="7">
        <v>0</v>
      </c>
      <c r="F72" s="7">
        <v>0</v>
      </c>
      <c r="G72" s="7">
        <v>0</v>
      </c>
      <c r="H72" s="7">
        <v>0</v>
      </c>
      <c r="I72" s="7">
        <f t="shared" si="19"/>
        <v>0</v>
      </c>
      <c r="J72" s="7">
        <f t="shared" si="20"/>
        <v>0</v>
      </c>
      <c r="K72" s="7" t="str">
        <f>'დამტკ. ბიუჯ.'!K72</f>
        <v>რეგულირება</v>
      </c>
    </row>
    <row r="73" spans="1:11" x14ac:dyDescent="0.25">
      <c r="A73" t="str">
        <f t="shared" si="18"/>
        <v>b</v>
      </c>
      <c r="B73" s="5"/>
      <c r="C73" s="6" t="s">
        <v>19</v>
      </c>
      <c r="D73" s="7">
        <f t="shared" si="8"/>
        <v>0</v>
      </c>
      <c r="E73" s="7">
        <v>0</v>
      </c>
      <c r="F73" s="7">
        <v>0</v>
      </c>
      <c r="G73" s="7">
        <v>0</v>
      </c>
      <c r="H73" s="7">
        <v>0</v>
      </c>
      <c r="I73" s="7">
        <f t="shared" si="19"/>
        <v>0</v>
      </c>
      <c r="J73" s="7">
        <f t="shared" si="20"/>
        <v>0</v>
      </c>
      <c r="K73" s="7" t="str">
        <f>'დამტკ. ბიუჯ.'!K73</f>
        <v>რეგულირება</v>
      </c>
    </row>
    <row r="74" spans="1:11" ht="15.75" thickBot="1" x14ac:dyDescent="0.3">
      <c r="A74" t="str">
        <f t="shared" si="18"/>
        <v>b</v>
      </c>
      <c r="B74" s="11"/>
      <c r="C74" s="12" t="s">
        <v>20</v>
      </c>
      <c r="D74" s="13">
        <f t="shared" si="8"/>
        <v>0</v>
      </c>
      <c r="E74" s="13">
        <v>0</v>
      </c>
      <c r="F74" s="13">
        <v>0</v>
      </c>
      <c r="G74" s="13">
        <v>0</v>
      </c>
      <c r="H74" s="13">
        <v>0</v>
      </c>
      <c r="I74" s="13">
        <f t="shared" si="19"/>
        <v>0</v>
      </c>
      <c r="J74" s="13">
        <f t="shared" si="20"/>
        <v>0</v>
      </c>
      <c r="K74" s="13" t="str">
        <f>'დამტკ. ბიუჯ.'!K74</f>
        <v>რეგულირება</v>
      </c>
    </row>
    <row r="75" spans="1:11" ht="31.5" thickTop="1" thickBot="1" x14ac:dyDescent="0.3">
      <c r="A75" t="str">
        <f t="shared" si="18"/>
        <v>b</v>
      </c>
      <c r="B75" s="3" t="s">
        <v>30</v>
      </c>
      <c r="C75" s="4" t="s">
        <v>31</v>
      </c>
      <c r="D75" s="4">
        <f t="shared" si="8"/>
        <v>0</v>
      </c>
      <c r="E75" s="4">
        <f>SUM(E76,E84,E85,E86)</f>
        <v>0</v>
      </c>
      <c r="F75" s="4">
        <f t="shared" ref="F75:H75" si="21">SUM(F76,F84,F85,F86)</f>
        <v>0</v>
      </c>
      <c r="G75" s="4">
        <f t="shared" si="21"/>
        <v>0</v>
      </c>
      <c r="H75" s="4">
        <f t="shared" si="21"/>
        <v>0</v>
      </c>
      <c r="I75" s="4">
        <f t="shared" si="19"/>
        <v>0</v>
      </c>
      <c r="J75" s="4">
        <f t="shared" si="20"/>
        <v>0</v>
      </c>
      <c r="K75" s="4" t="str">
        <f>'დამტკ. ბიუჯ.'!K75</f>
        <v>რეგულირება</v>
      </c>
    </row>
    <row r="76" spans="1:11" ht="15.75" thickTop="1" x14ac:dyDescent="0.25">
      <c r="A76" t="str">
        <f t="shared" si="18"/>
        <v>b</v>
      </c>
      <c r="B76" s="5"/>
      <c r="C76" s="6" t="s">
        <v>10</v>
      </c>
      <c r="D76" s="7">
        <f t="shared" si="8"/>
        <v>0</v>
      </c>
      <c r="E76" s="7">
        <f>SUM(E77:E83)</f>
        <v>0</v>
      </c>
      <c r="F76" s="7">
        <f t="shared" ref="F76:H76" si="22">SUM(F77:F83)</f>
        <v>0</v>
      </c>
      <c r="G76" s="7">
        <f t="shared" si="22"/>
        <v>0</v>
      </c>
      <c r="H76" s="7">
        <f t="shared" si="22"/>
        <v>0</v>
      </c>
      <c r="I76" s="7">
        <f t="shared" si="19"/>
        <v>0</v>
      </c>
      <c r="J76" s="7">
        <f t="shared" si="20"/>
        <v>0</v>
      </c>
      <c r="K76" s="7" t="str">
        <f>'დამტკ. ბიუჯ.'!K76</f>
        <v>რეგულირება</v>
      </c>
    </row>
    <row r="77" spans="1:11" x14ac:dyDescent="0.25">
      <c r="A77" t="str">
        <f t="shared" si="18"/>
        <v>b</v>
      </c>
      <c r="B77" s="8"/>
      <c r="C77" s="9" t="s">
        <v>11</v>
      </c>
      <c r="D77" s="10">
        <f t="shared" si="8"/>
        <v>0</v>
      </c>
      <c r="E77" s="10">
        <v>0</v>
      </c>
      <c r="F77" s="10">
        <v>0</v>
      </c>
      <c r="G77" s="10">
        <v>0</v>
      </c>
      <c r="H77" s="10">
        <v>0</v>
      </c>
      <c r="I77" s="10">
        <f t="shared" si="19"/>
        <v>0</v>
      </c>
      <c r="J77" s="10">
        <f t="shared" si="20"/>
        <v>0</v>
      </c>
      <c r="K77" s="10" t="str">
        <f>'დამტკ. ბიუჯ.'!K77</f>
        <v>რეგულირება</v>
      </c>
    </row>
    <row r="78" spans="1:11" x14ac:dyDescent="0.25">
      <c r="A78" t="str">
        <f t="shared" si="18"/>
        <v>b</v>
      </c>
      <c r="B78" s="8"/>
      <c r="C78" s="9" t="s">
        <v>12</v>
      </c>
      <c r="D78" s="10">
        <f t="shared" si="8"/>
        <v>0</v>
      </c>
      <c r="E78" s="10">
        <v>0</v>
      </c>
      <c r="F78" s="10">
        <v>0</v>
      </c>
      <c r="G78" s="10">
        <v>0</v>
      </c>
      <c r="H78" s="10">
        <v>0</v>
      </c>
      <c r="I78" s="10">
        <f t="shared" si="19"/>
        <v>0</v>
      </c>
      <c r="J78" s="10">
        <f t="shared" si="20"/>
        <v>0</v>
      </c>
      <c r="K78" s="10" t="str">
        <f>'დამტკ. ბიუჯ.'!K78</f>
        <v>რეგულირება</v>
      </c>
    </row>
    <row r="79" spans="1:11" x14ac:dyDescent="0.25">
      <c r="A79" t="str">
        <f t="shared" si="18"/>
        <v>b</v>
      </c>
      <c r="B79" s="8"/>
      <c r="C79" s="9" t="s">
        <v>13</v>
      </c>
      <c r="D79" s="10">
        <f t="shared" si="8"/>
        <v>0</v>
      </c>
      <c r="E79" s="10">
        <v>0</v>
      </c>
      <c r="F79" s="10">
        <v>0</v>
      </c>
      <c r="G79" s="10">
        <v>0</v>
      </c>
      <c r="H79" s="10">
        <v>0</v>
      </c>
      <c r="I79" s="10">
        <f t="shared" si="19"/>
        <v>0</v>
      </c>
      <c r="J79" s="10">
        <f t="shared" si="20"/>
        <v>0</v>
      </c>
      <c r="K79" s="10" t="str">
        <f>'დამტკ. ბიუჯ.'!K79</f>
        <v>რეგულირება</v>
      </c>
    </row>
    <row r="80" spans="1:11" x14ac:dyDescent="0.25">
      <c r="A80" t="str">
        <f t="shared" si="18"/>
        <v>b</v>
      </c>
      <c r="B80" s="8"/>
      <c r="C80" s="9" t="s">
        <v>14</v>
      </c>
      <c r="D80" s="10">
        <f t="shared" ref="D80:D143" si="23">SUM(E80,F80,G80,H80)</f>
        <v>0</v>
      </c>
      <c r="E80" s="10">
        <v>0</v>
      </c>
      <c r="F80" s="10">
        <v>0</v>
      </c>
      <c r="G80" s="10">
        <v>0</v>
      </c>
      <c r="H80" s="10">
        <v>0</v>
      </c>
      <c r="I80" s="10">
        <f t="shared" si="19"/>
        <v>0</v>
      </c>
      <c r="J80" s="10">
        <f t="shared" si="20"/>
        <v>0</v>
      </c>
      <c r="K80" s="10" t="str">
        <f>'დამტკ. ბიუჯ.'!K80</f>
        <v>რეგულირება</v>
      </c>
    </row>
    <row r="81" spans="1:11" x14ac:dyDescent="0.25">
      <c r="A81" t="str">
        <f t="shared" si="18"/>
        <v>b</v>
      </c>
      <c r="B81" s="8"/>
      <c r="C81" s="9" t="s">
        <v>15</v>
      </c>
      <c r="D81" s="10">
        <f t="shared" si="23"/>
        <v>0</v>
      </c>
      <c r="E81" s="10">
        <v>0</v>
      </c>
      <c r="F81" s="10">
        <v>0</v>
      </c>
      <c r="G81" s="10">
        <v>0</v>
      </c>
      <c r="H81" s="10">
        <v>0</v>
      </c>
      <c r="I81" s="10">
        <f t="shared" si="19"/>
        <v>0</v>
      </c>
      <c r="J81" s="10">
        <f t="shared" si="20"/>
        <v>0</v>
      </c>
      <c r="K81" s="10" t="str">
        <f>'დამტკ. ბიუჯ.'!K81</f>
        <v>რეგულირება</v>
      </c>
    </row>
    <row r="82" spans="1:11" x14ac:dyDescent="0.25">
      <c r="A82" t="str">
        <f t="shared" si="18"/>
        <v>b</v>
      </c>
      <c r="B82" s="8"/>
      <c r="C82" s="9" t="s">
        <v>16</v>
      </c>
      <c r="D82" s="10">
        <f t="shared" si="23"/>
        <v>0</v>
      </c>
      <c r="E82" s="10">
        <v>0</v>
      </c>
      <c r="F82" s="10">
        <v>0</v>
      </c>
      <c r="G82" s="10">
        <v>0</v>
      </c>
      <c r="H82" s="10">
        <v>0</v>
      </c>
      <c r="I82" s="10">
        <f t="shared" si="19"/>
        <v>0</v>
      </c>
      <c r="J82" s="10">
        <f t="shared" si="20"/>
        <v>0</v>
      </c>
      <c r="K82" s="10" t="str">
        <f>'დამტკ. ბიუჯ.'!K82</f>
        <v>რეგულირება</v>
      </c>
    </row>
    <row r="83" spans="1:11" x14ac:dyDescent="0.25">
      <c r="A83" t="str">
        <f t="shared" si="18"/>
        <v>b</v>
      </c>
      <c r="B83" s="8"/>
      <c r="C83" s="9" t="s">
        <v>17</v>
      </c>
      <c r="D83" s="10">
        <f t="shared" si="23"/>
        <v>0</v>
      </c>
      <c r="E83" s="10">
        <v>0</v>
      </c>
      <c r="F83" s="10">
        <v>0</v>
      </c>
      <c r="G83" s="10">
        <v>0</v>
      </c>
      <c r="H83" s="10">
        <v>0</v>
      </c>
      <c r="I83" s="10">
        <f t="shared" si="19"/>
        <v>0</v>
      </c>
      <c r="J83" s="10">
        <f t="shared" si="20"/>
        <v>0</v>
      </c>
      <c r="K83" s="10" t="str">
        <f>'დამტკ. ბიუჯ.'!K83</f>
        <v>რეგულირება</v>
      </c>
    </row>
    <row r="84" spans="1:11" x14ac:dyDescent="0.25">
      <c r="A84" t="str">
        <f t="shared" si="18"/>
        <v>b</v>
      </c>
      <c r="B84" s="5"/>
      <c r="C84" s="6" t="s">
        <v>18</v>
      </c>
      <c r="D84" s="7">
        <f t="shared" si="23"/>
        <v>0</v>
      </c>
      <c r="E84" s="7">
        <v>0</v>
      </c>
      <c r="F84" s="7">
        <v>0</v>
      </c>
      <c r="G84" s="7">
        <v>0</v>
      </c>
      <c r="H84" s="7">
        <v>0</v>
      </c>
      <c r="I84" s="7">
        <f t="shared" si="19"/>
        <v>0</v>
      </c>
      <c r="J84" s="7">
        <f t="shared" si="20"/>
        <v>0</v>
      </c>
      <c r="K84" s="7" t="str">
        <f>'დამტკ. ბიუჯ.'!K84</f>
        <v>რეგულირება</v>
      </c>
    </row>
    <row r="85" spans="1:11" x14ac:dyDescent="0.25">
      <c r="A85" t="str">
        <f t="shared" si="18"/>
        <v>b</v>
      </c>
      <c r="B85" s="5"/>
      <c r="C85" s="6" t="s">
        <v>19</v>
      </c>
      <c r="D85" s="7">
        <f t="shared" si="23"/>
        <v>0</v>
      </c>
      <c r="E85" s="7">
        <v>0</v>
      </c>
      <c r="F85" s="7">
        <v>0</v>
      </c>
      <c r="G85" s="7">
        <v>0</v>
      </c>
      <c r="H85" s="7">
        <v>0</v>
      </c>
      <c r="I85" s="7">
        <f t="shared" si="19"/>
        <v>0</v>
      </c>
      <c r="J85" s="7">
        <f t="shared" si="20"/>
        <v>0</v>
      </c>
      <c r="K85" s="7" t="str">
        <f>'დამტკ. ბიუჯ.'!K85</f>
        <v>რეგულირება</v>
      </c>
    </row>
    <row r="86" spans="1:11" ht="15.75" thickBot="1" x14ac:dyDescent="0.3">
      <c r="A86" t="str">
        <f t="shared" si="18"/>
        <v>b</v>
      </c>
      <c r="B86" s="11"/>
      <c r="C86" s="12" t="s">
        <v>20</v>
      </c>
      <c r="D86" s="13">
        <f t="shared" si="23"/>
        <v>0</v>
      </c>
      <c r="E86" s="13">
        <v>0</v>
      </c>
      <c r="F86" s="13">
        <v>0</v>
      </c>
      <c r="G86" s="13">
        <v>0</v>
      </c>
      <c r="H86" s="13">
        <v>0</v>
      </c>
      <c r="I86" s="13">
        <f t="shared" si="19"/>
        <v>0</v>
      </c>
      <c r="J86" s="13">
        <f t="shared" si="20"/>
        <v>0</v>
      </c>
      <c r="K86" s="13" t="str">
        <f>'დამტკ. ბიუჯ.'!K86</f>
        <v>რეგულირება</v>
      </c>
    </row>
    <row r="87" spans="1:11" ht="46.5" thickTop="1" thickBot="1" x14ac:dyDescent="0.3">
      <c r="A87" t="str">
        <f t="shared" si="18"/>
        <v>a</v>
      </c>
      <c r="B87" s="3" t="s">
        <v>32</v>
      </c>
      <c r="C87" s="14" t="s">
        <v>33</v>
      </c>
      <c r="D87" s="4">
        <f t="shared" si="23"/>
        <v>650000</v>
      </c>
      <c r="E87" s="4">
        <f>SUM(E88,E96,E97,E98)</f>
        <v>141600</v>
      </c>
      <c r="F87" s="4">
        <f t="shared" ref="F87:H87" si="24">SUM(F88,F96,F97,F98)</f>
        <v>207600</v>
      </c>
      <c r="G87" s="4">
        <f t="shared" si="24"/>
        <v>151600</v>
      </c>
      <c r="H87" s="4">
        <f t="shared" si="24"/>
        <v>149200</v>
      </c>
      <c r="I87" s="4">
        <f t="shared" si="19"/>
        <v>349200</v>
      </c>
      <c r="J87" s="4">
        <f t="shared" si="20"/>
        <v>500800</v>
      </c>
      <c r="K87" s="4" t="str">
        <f>'დამტკ. ბიუჯ.'!K87</f>
        <v>საყვარელიძე</v>
      </c>
    </row>
    <row r="88" spans="1:11" ht="15.75" thickTop="1" x14ac:dyDescent="0.25">
      <c r="A88" t="str">
        <f t="shared" si="18"/>
        <v>a</v>
      </c>
      <c r="B88" s="5"/>
      <c r="C88" s="6" t="s">
        <v>10</v>
      </c>
      <c r="D88" s="7">
        <f t="shared" si="23"/>
        <v>644000</v>
      </c>
      <c r="E88" s="7">
        <f>SUM(E89:E95)</f>
        <v>141600</v>
      </c>
      <c r="F88" s="7">
        <f t="shared" ref="F88:H88" si="25">SUM(F89:F95)</f>
        <v>201600</v>
      </c>
      <c r="G88" s="7">
        <f t="shared" si="25"/>
        <v>151600</v>
      </c>
      <c r="H88" s="7">
        <f t="shared" si="25"/>
        <v>149200</v>
      </c>
      <c r="I88" s="7">
        <f t="shared" si="19"/>
        <v>343200</v>
      </c>
      <c r="J88" s="7">
        <f t="shared" si="20"/>
        <v>494800</v>
      </c>
      <c r="K88" s="7" t="str">
        <f>'დამტკ. ბიუჯ.'!K88</f>
        <v>საყვარელიძე</v>
      </c>
    </row>
    <row r="89" spans="1:11" x14ac:dyDescent="0.25">
      <c r="A89" t="str">
        <f t="shared" si="18"/>
        <v>a</v>
      </c>
      <c r="B89" s="8"/>
      <c r="C89" s="9" t="s">
        <v>11</v>
      </c>
      <c r="D89" s="10">
        <f t="shared" si="23"/>
        <v>320000</v>
      </c>
      <c r="E89" s="10">
        <v>80000</v>
      </c>
      <c r="F89" s="10">
        <v>80000</v>
      </c>
      <c r="G89" s="10">
        <v>80000</v>
      </c>
      <c r="H89" s="10">
        <v>80000</v>
      </c>
      <c r="I89" s="10">
        <f t="shared" si="19"/>
        <v>160000</v>
      </c>
      <c r="J89" s="10">
        <f t="shared" si="20"/>
        <v>240000</v>
      </c>
      <c r="K89" s="10" t="str">
        <f>'დამტკ. ბიუჯ.'!K89</f>
        <v>საყვარელიძე</v>
      </c>
    </row>
    <row r="90" spans="1:11" x14ac:dyDescent="0.25">
      <c r="A90" t="str">
        <f t="shared" si="18"/>
        <v>a</v>
      </c>
      <c r="B90" s="8"/>
      <c r="C90" s="9" t="s">
        <v>12</v>
      </c>
      <c r="D90" s="10">
        <f t="shared" si="23"/>
        <v>318500</v>
      </c>
      <c r="E90" s="10">
        <v>60000</v>
      </c>
      <c r="F90" s="10">
        <v>120000</v>
      </c>
      <c r="G90" s="10">
        <v>70000</v>
      </c>
      <c r="H90" s="10">
        <v>68500</v>
      </c>
      <c r="I90" s="10">
        <f t="shared" si="19"/>
        <v>180000</v>
      </c>
      <c r="J90" s="10">
        <f t="shared" si="20"/>
        <v>250000</v>
      </c>
      <c r="K90" s="10" t="str">
        <f>'დამტკ. ბიუჯ.'!K90</f>
        <v>საყვარელიძე</v>
      </c>
    </row>
    <row r="91" spans="1:11" x14ac:dyDescent="0.25">
      <c r="A91" t="str">
        <f t="shared" si="18"/>
        <v>b</v>
      </c>
      <c r="B91" s="8"/>
      <c r="C91" s="9" t="s">
        <v>13</v>
      </c>
      <c r="D91" s="10">
        <f t="shared" si="23"/>
        <v>0</v>
      </c>
      <c r="E91" s="10">
        <v>0</v>
      </c>
      <c r="F91" s="10">
        <v>0</v>
      </c>
      <c r="G91" s="10">
        <v>0</v>
      </c>
      <c r="H91" s="10">
        <v>0</v>
      </c>
      <c r="I91" s="10">
        <f t="shared" si="19"/>
        <v>0</v>
      </c>
      <c r="J91" s="10">
        <f t="shared" si="20"/>
        <v>0</v>
      </c>
      <c r="K91" s="10" t="str">
        <f>'დამტკ. ბიუჯ.'!K91</f>
        <v>საყვარელიძე</v>
      </c>
    </row>
    <row r="92" spans="1:11" x14ac:dyDescent="0.25">
      <c r="A92" t="str">
        <f t="shared" si="18"/>
        <v>b</v>
      </c>
      <c r="B92" s="8"/>
      <c r="C92" s="9" t="s">
        <v>14</v>
      </c>
      <c r="D92" s="10">
        <f t="shared" si="23"/>
        <v>0</v>
      </c>
      <c r="E92" s="10">
        <v>0</v>
      </c>
      <c r="F92" s="10">
        <v>0</v>
      </c>
      <c r="G92" s="10">
        <v>0</v>
      </c>
      <c r="H92" s="10">
        <v>0</v>
      </c>
      <c r="I92" s="10">
        <f t="shared" si="19"/>
        <v>0</v>
      </c>
      <c r="J92" s="10">
        <f t="shared" si="20"/>
        <v>0</v>
      </c>
      <c r="K92" s="10" t="str">
        <f>'დამტკ. ბიუჯ.'!K92</f>
        <v>საყვარელიძე</v>
      </c>
    </row>
    <row r="93" spans="1:11" x14ac:dyDescent="0.25">
      <c r="A93" t="str">
        <f t="shared" si="18"/>
        <v>b</v>
      </c>
      <c r="B93" s="8"/>
      <c r="C93" s="9" t="s">
        <v>15</v>
      </c>
      <c r="D93" s="10">
        <f t="shared" si="23"/>
        <v>0</v>
      </c>
      <c r="E93" s="10">
        <v>0</v>
      </c>
      <c r="F93" s="10">
        <v>0</v>
      </c>
      <c r="G93" s="10">
        <v>0</v>
      </c>
      <c r="H93" s="10">
        <v>0</v>
      </c>
      <c r="I93" s="10">
        <f t="shared" si="19"/>
        <v>0</v>
      </c>
      <c r="J93" s="10">
        <f t="shared" si="20"/>
        <v>0</v>
      </c>
      <c r="K93" s="10" t="str">
        <f>'დამტკ. ბიუჯ.'!K93</f>
        <v>საყვარელიძე</v>
      </c>
    </row>
    <row r="94" spans="1:11" x14ac:dyDescent="0.25">
      <c r="A94" t="str">
        <f t="shared" si="18"/>
        <v>b</v>
      </c>
      <c r="B94" s="8"/>
      <c r="C94" s="9" t="s">
        <v>16</v>
      </c>
      <c r="D94" s="10">
        <f t="shared" si="23"/>
        <v>0</v>
      </c>
      <c r="E94" s="10">
        <v>0</v>
      </c>
      <c r="F94" s="10">
        <v>0</v>
      </c>
      <c r="G94" s="10">
        <v>0</v>
      </c>
      <c r="H94" s="10">
        <v>0</v>
      </c>
      <c r="I94" s="10">
        <f t="shared" si="19"/>
        <v>0</v>
      </c>
      <c r="J94" s="10">
        <f t="shared" si="20"/>
        <v>0</v>
      </c>
      <c r="K94" s="10" t="str">
        <f>'დამტკ. ბიუჯ.'!K94</f>
        <v>საყვარელიძე</v>
      </c>
    </row>
    <row r="95" spans="1:11" x14ac:dyDescent="0.25">
      <c r="A95" t="str">
        <f t="shared" si="18"/>
        <v>a</v>
      </c>
      <c r="B95" s="8"/>
      <c r="C95" s="9" t="s">
        <v>17</v>
      </c>
      <c r="D95" s="10">
        <f t="shared" si="23"/>
        <v>5500</v>
      </c>
      <c r="E95" s="10">
        <v>1600</v>
      </c>
      <c r="F95" s="10">
        <v>1600</v>
      </c>
      <c r="G95" s="10">
        <v>1600</v>
      </c>
      <c r="H95" s="10">
        <v>700</v>
      </c>
      <c r="I95" s="10">
        <f t="shared" si="19"/>
        <v>3200</v>
      </c>
      <c r="J95" s="10">
        <f t="shared" si="20"/>
        <v>4800</v>
      </c>
      <c r="K95" s="10" t="str">
        <f>'დამტკ. ბიუჯ.'!K95</f>
        <v>საყვარელიძე</v>
      </c>
    </row>
    <row r="96" spans="1:11" x14ac:dyDescent="0.25">
      <c r="A96" t="str">
        <f t="shared" si="18"/>
        <v>a</v>
      </c>
      <c r="B96" s="5"/>
      <c r="C96" s="6" t="s">
        <v>18</v>
      </c>
      <c r="D96" s="7">
        <f t="shared" si="23"/>
        <v>6000</v>
      </c>
      <c r="E96" s="7"/>
      <c r="F96" s="7">
        <v>6000</v>
      </c>
      <c r="G96" s="7"/>
      <c r="H96" s="7"/>
      <c r="I96" s="7">
        <f t="shared" si="19"/>
        <v>6000</v>
      </c>
      <c r="J96" s="7">
        <f t="shared" si="20"/>
        <v>6000</v>
      </c>
      <c r="K96" s="7" t="str">
        <f>'დამტკ. ბიუჯ.'!K96</f>
        <v>საყვარელიძე</v>
      </c>
    </row>
    <row r="97" spans="1:11" x14ac:dyDescent="0.25">
      <c r="A97" t="str">
        <f t="shared" si="18"/>
        <v>b</v>
      </c>
      <c r="B97" s="5"/>
      <c r="C97" s="6" t="s">
        <v>19</v>
      </c>
      <c r="D97" s="7">
        <f t="shared" si="23"/>
        <v>0</v>
      </c>
      <c r="E97" s="7">
        <v>0</v>
      </c>
      <c r="F97" s="7">
        <v>0</v>
      </c>
      <c r="G97" s="7">
        <v>0</v>
      </c>
      <c r="H97" s="7">
        <v>0</v>
      </c>
      <c r="I97" s="7">
        <f t="shared" si="19"/>
        <v>0</v>
      </c>
      <c r="J97" s="7">
        <f t="shared" si="20"/>
        <v>0</v>
      </c>
      <c r="K97" s="7" t="str">
        <f>'დამტკ. ბიუჯ.'!K97</f>
        <v>საყვარელიძე</v>
      </c>
    </row>
    <row r="98" spans="1:11" ht="15.75" thickBot="1" x14ac:dyDescent="0.3">
      <c r="A98" t="str">
        <f t="shared" si="18"/>
        <v>b</v>
      </c>
      <c r="B98" s="11"/>
      <c r="C98" s="12" t="s">
        <v>20</v>
      </c>
      <c r="D98" s="13">
        <f t="shared" si="23"/>
        <v>0</v>
      </c>
      <c r="E98" s="13">
        <v>0</v>
      </c>
      <c r="F98" s="13">
        <v>0</v>
      </c>
      <c r="G98" s="13">
        <v>0</v>
      </c>
      <c r="H98" s="13">
        <v>0</v>
      </c>
      <c r="I98" s="13">
        <f t="shared" si="19"/>
        <v>0</v>
      </c>
      <c r="J98" s="13">
        <f t="shared" si="20"/>
        <v>0</v>
      </c>
      <c r="K98" s="13" t="str">
        <f>'დამტკ. ბიუჯ.'!K98</f>
        <v>საყვარელიძე</v>
      </c>
    </row>
    <row r="99" spans="1:11" ht="31.5" thickTop="1" thickBot="1" x14ac:dyDescent="0.3">
      <c r="A99" t="str">
        <f t="shared" si="18"/>
        <v>a</v>
      </c>
      <c r="B99" s="16" t="s">
        <v>34</v>
      </c>
      <c r="C99" s="14" t="s">
        <v>35</v>
      </c>
      <c r="D99" s="4">
        <f t="shared" si="23"/>
        <v>8000</v>
      </c>
      <c r="E99" s="4">
        <f>SUM(E111,E123,E135,E147,E159,E171,E183,E195,E207,E219,E231)</f>
        <v>2500</v>
      </c>
      <c r="F99" s="4">
        <f t="shared" ref="F99:H99" si="26">SUM(F111,F123,F135,F147,F159,F171,F183,F195,F207,F219,F231)</f>
        <v>1500</v>
      </c>
      <c r="G99" s="4">
        <f t="shared" si="26"/>
        <v>1500</v>
      </c>
      <c r="H99" s="4">
        <f t="shared" si="26"/>
        <v>2500</v>
      </c>
      <c r="I99" s="4">
        <f t="shared" si="19"/>
        <v>4000</v>
      </c>
      <c r="J99" s="4">
        <f t="shared" si="20"/>
        <v>5500</v>
      </c>
      <c r="K99" s="4" t="str">
        <f>'დამტკ. ბიუჯ.'!K99</f>
        <v>სააგენტო</v>
      </c>
    </row>
    <row r="100" spans="1:11" ht="15.75" thickTop="1" x14ac:dyDescent="0.25">
      <c r="A100" t="str">
        <f t="shared" si="18"/>
        <v>a</v>
      </c>
      <c r="B100" s="5"/>
      <c r="C100" s="6" t="s">
        <v>10</v>
      </c>
      <c r="D100" s="7">
        <f t="shared" si="23"/>
        <v>8000</v>
      </c>
      <c r="E100" s="7">
        <f t="shared" ref="E100:H110" si="27">SUM(E112,E124,E136,E148,E160,E172,E184,E196,E208,E220,E232)</f>
        <v>2500</v>
      </c>
      <c r="F100" s="7">
        <f t="shared" si="27"/>
        <v>1500</v>
      </c>
      <c r="G100" s="7">
        <f t="shared" si="27"/>
        <v>1500</v>
      </c>
      <c r="H100" s="7">
        <f t="shared" si="27"/>
        <v>2500</v>
      </c>
      <c r="I100" s="7">
        <f t="shared" si="19"/>
        <v>4000</v>
      </c>
      <c r="J100" s="7">
        <f t="shared" si="20"/>
        <v>5500</v>
      </c>
      <c r="K100" s="7" t="str">
        <f>'დამტკ. ბიუჯ.'!K100</f>
        <v>სააგენტო</v>
      </c>
    </row>
    <row r="101" spans="1:11" x14ac:dyDescent="0.25">
      <c r="A101" t="str">
        <f t="shared" si="18"/>
        <v>b</v>
      </c>
      <c r="B101" s="8"/>
      <c r="C101" s="9" t="s">
        <v>11</v>
      </c>
      <c r="D101" s="10">
        <f t="shared" si="23"/>
        <v>0</v>
      </c>
      <c r="E101" s="10">
        <f t="shared" si="27"/>
        <v>0</v>
      </c>
      <c r="F101" s="10">
        <f t="shared" si="27"/>
        <v>0</v>
      </c>
      <c r="G101" s="10">
        <f t="shared" si="27"/>
        <v>0</v>
      </c>
      <c r="H101" s="10">
        <f t="shared" si="27"/>
        <v>0</v>
      </c>
      <c r="I101" s="10">
        <f t="shared" si="19"/>
        <v>0</v>
      </c>
      <c r="J101" s="10">
        <f t="shared" si="20"/>
        <v>0</v>
      </c>
      <c r="K101" s="10" t="str">
        <f>'დამტკ. ბიუჯ.'!K101</f>
        <v>სააგენტო</v>
      </c>
    </row>
    <row r="102" spans="1:11" x14ac:dyDescent="0.25">
      <c r="A102" t="str">
        <f t="shared" si="18"/>
        <v>a</v>
      </c>
      <c r="B102" s="8"/>
      <c r="C102" s="9" t="s">
        <v>12</v>
      </c>
      <c r="D102" s="10">
        <f t="shared" si="23"/>
        <v>8000</v>
      </c>
      <c r="E102" s="10">
        <f t="shared" si="27"/>
        <v>2500</v>
      </c>
      <c r="F102" s="10">
        <f t="shared" si="27"/>
        <v>1500</v>
      </c>
      <c r="G102" s="10">
        <f t="shared" si="27"/>
        <v>1500</v>
      </c>
      <c r="H102" s="10">
        <f t="shared" si="27"/>
        <v>2500</v>
      </c>
      <c r="I102" s="10">
        <f t="shared" si="19"/>
        <v>4000</v>
      </c>
      <c r="J102" s="10">
        <f t="shared" si="20"/>
        <v>5500</v>
      </c>
      <c r="K102" s="10" t="str">
        <f>'დამტკ. ბიუჯ.'!K102</f>
        <v>სააგენტო</v>
      </c>
    </row>
    <row r="103" spans="1:11" x14ac:dyDescent="0.25">
      <c r="A103" t="str">
        <f t="shared" si="18"/>
        <v>b</v>
      </c>
      <c r="B103" s="8"/>
      <c r="C103" s="9" t="s">
        <v>13</v>
      </c>
      <c r="D103" s="10">
        <f t="shared" si="23"/>
        <v>0</v>
      </c>
      <c r="E103" s="10">
        <f t="shared" si="27"/>
        <v>0</v>
      </c>
      <c r="F103" s="10">
        <f t="shared" si="27"/>
        <v>0</v>
      </c>
      <c r="G103" s="10">
        <f t="shared" si="27"/>
        <v>0</v>
      </c>
      <c r="H103" s="10">
        <f t="shared" si="27"/>
        <v>0</v>
      </c>
      <c r="I103" s="10">
        <f t="shared" si="19"/>
        <v>0</v>
      </c>
      <c r="J103" s="10">
        <f t="shared" si="20"/>
        <v>0</v>
      </c>
      <c r="K103" s="10" t="str">
        <f>'დამტკ. ბიუჯ.'!K103</f>
        <v>სააგენტო</v>
      </c>
    </row>
    <row r="104" spans="1:11" x14ac:dyDescent="0.25">
      <c r="A104" t="str">
        <f t="shared" si="18"/>
        <v>b</v>
      </c>
      <c r="B104" s="8"/>
      <c r="C104" s="9" t="s">
        <v>14</v>
      </c>
      <c r="D104" s="10">
        <f t="shared" si="23"/>
        <v>0</v>
      </c>
      <c r="E104" s="10">
        <f t="shared" si="27"/>
        <v>0</v>
      </c>
      <c r="F104" s="10">
        <f t="shared" si="27"/>
        <v>0</v>
      </c>
      <c r="G104" s="10">
        <f t="shared" si="27"/>
        <v>0</v>
      </c>
      <c r="H104" s="10">
        <f t="shared" si="27"/>
        <v>0</v>
      </c>
      <c r="I104" s="10">
        <f t="shared" si="19"/>
        <v>0</v>
      </c>
      <c r="J104" s="10">
        <f t="shared" si="20"/>
        <v>0</v>
      </c>
      <c r="K104" s="10" t="str">
        <f>'დამტკ. ბიუჯ.'!K104</f>
        <v>სააგენტო</v>
      </c>
    </row>
    <row r="105" spans="1:11" x14ac:dyDescent="0.25">
      <c r="A105" t="str">
        <f t="shared" si="18"/>
        <v>b</v>
      </c>
      <c r="B105" s="8"/>
      <c r="C105" s="9" t="s">
        <v>15</v>
      </c>
      <c r="D105" s="10">
        <f t="shared" si="23"/>
        <v>0</v>
      </c>
      <c r="E105" s="10">
        <f t="shared" si="27"/>
        <v>0</v>
      </c>
      <c r="F105" s="10">
        <f t="shared" si="27"/>
        <v>0</v>
      </c>
      <c r="G105" s="10">
        <f t="shared" si="27"/>
        <v>0</v>
      </c>
      <c r="H105" s="10">
        <f t="shared" si="27"/>
        <v>0</v>
      </c>
      <c r="I105" s="10">
        <f t="shared" si="19"/>
        <v>0</v>
      </c>
      <c r="J105" s="10">
        <f t="shared" si="20"/>
        <v>0</v>
      </c>
      <c r="K105" s="10" t="str">
        <f>'დამტკ. ბიუჯ.'!K105</f>
        <v>სააგენტო</v>
      </c>
    </row>
    <row r="106" spans="1:11" x14ac:dyDescent="0.25">
      <c r="A106" t="str">
        <f t="shared" si="18"/>
        <v>b</v>
      </c>
      <c r="B106" s="8"/>
      <c r="C106" s="9" t="s">
        <v>16</v>
      </c>
      <c r="D106" s="10">
        <f t="shared" si="23"/>
        <v>0</v>
      </c>
      <c r="E106" s="10">
        <f t="shared" si="27"/>
        <v>0</v>
      </c>
      <c r="F106" s="10">
        <f t="shared" si="27"/>
        <v>0</v>
      </c>
      <c r="G106" s="10">
        <f t="shared" si="27"/>
        <v>0</v>
      </c>
      <c r="H106" s="10">
        <f t="shared" si="27"/>
        <v>0</v>
      </c>
      <c r="I106" s="10">
        <f t="shared" si="19"/>
        <v>0</v>
      </c>
      <c r="J106" s="10">
        <f t="shared" si="20"/>
        <v>0</v>
      </c>
      <c r="K106" s="10" t="str">
        <f>'დამტკ. ბიუჯ.'!K106</f>
        <v>სააგენტო</v>
      </c>
    </row>
    <row r="107" spans="1:11" x14ac:dyDescent="0.25">
      <c r="A107" t="str">
        <f t="shared" si="18"/>
        <v>b</v>
      </c>
      <c r="B107" s="8"/>
      <c r="C107" s="9" t="s">
        <v>17</v>
      </c>
      <c r="D107" s="10">
        <f t="shared" si="23"/>
        <v>0</v>
      </c>
      <c r="E107" s="10">
        <f t="shared" si="27"/>
        <v>0</v>
      </c>
      <c r="F107" s="10">
        <f t="shared" si="27"/>
        <v>0</v>
      </c>
      <c r="G107" s="10">
        <f t="shared" si="27"/>
        <v>0</v>
      </c>
      <c r="H107" s="10">
        <f t="shared" si="27"/>
        <v>0</v>
      </c>
      <c r="I107" s="10">
        <f t="shared" si="19"/>
        <v>0</v>
      </c>
      <c r="J107" s="10">
        <f t="shared" si="20"/>
        <v>0</v>
      </c>
      <c r="K107" s="10" t="str">
        <f>'დამტკ. ბიუჯ.'!K107</f>
        <v>სააგენტო</v>
      </c>
    </row>
    <row r="108" spans="1:11" x14ac:dyDescent="0.25">
      <c r="A108" t="str">
        <f t="shared" si="18"/>
        <v>b</v>
      </c>
      <c r="B108" s="5"/>
      <c r="C108" s="6" t="s">
        <v>18</v>
      </c>
      <c r="D108" s="7">
        <f t="shared" si="23"/>
        <v>0</v>
      </c>
      <c r="E108" s="7">
        <f t="shared" si="27"/>
        <v>0</v>
      </c>
      <c r="F108" s="7">
        <f t="shared" si="27"/>
        <v>0</v>
      </c>
      <c r="G108" s="7">
        <f t="shared" si="27"/>
        <v>0</v>
      </c>
      <c r="H108" s="7">
        <f t="shared" si="27"/>
        <v>0</v>
      </c>
      <c r="I108" s="7">
        <f t="shared" si="19"/>
        <v>0</v>
      </c>
      <c r="J108" s="7">
        <f t="shared" si="20"/>
        <v>0</v>
      </c>
      <c r="K108" s="7" t="str">
        <f>'დამტკ. ბიუჯ.'!K108</f>
        <v>სააგენტო</v>
      </c>
    </row>
    <row r="109" spans="1:11" x14ac:dyDescent="0.25">
      <c r="A109" t="str">
        <f t="shared" si="18"/>
        <v>b</v>
      </c>
      <c r="B109" s="5"/>
      <c r="C109" s="6" t="s">
        <v>19</v>
      </c>
      <c r="D109" s="7">
        <f t="shared" si="23"/>
        <v>0</v>
      </c>
      <c r="E109" s="7">
        <f t="shared" si="27"/>
        <v>0</v>
      </c>
      <c r="F109" s="7">
        <f t="shared" si="27"/>
        <v>0</v>
      </c>
      <c r="G109" s="7">
        <f t="shared" si="27"/>
        <v>0</v>
      </c>
      <c r="H109" s="7">
        <f t="shared" si="27"/>
        <v>0</v>
      </c>
      <c r="I109" s="7">
        <f t="shared" si="19"/>
        <v>0</v>
      </c>
      <c r="J109" s="7">
        <f t="shared" si="20"/>
        <v>0</v>
      </c>
      <c r="K109" s="7" t="str">
        <f>'დამტკ. ბიუჯ.'!K109</f>
        <v>სააგენტო</v>
      </c>
    </row>
    <row r="110" spans="1:11" ht="15.75" thickBot="1" x14ac:dyDescent="0.3">
      <c r="A110" t="str">
        <f t="shared" si="18"/>
        <v>b</v>
      </c>
      <c r="B110" s="11"/>
      <c r="C110" s="12" t="s">
        <v>20</v>
      </c>
      <c r="D110" s="13">
        <f t="shared" si="23"/>
        <v>0</v>
      </c>
      <c r="E110" s="13">
        <f t="shared" si="27"/>
        <v>0</v>
      </c>
      <c r="F110" s="13">
        <f t="shared" si="27"/>
        <v>0</v>
      </c>
      <c r="G110" s="13">
        <f t="shared" si="27"/>
        <v>0</v>
      </c>
      <c r="H110" s="13">
        <f t="shared" si="27"/>
        <v>0</v>
      </c>
      <c r="I110" s="13">
        <f t="shared" si="19"/>
        <v>0</v>
      </c>
      <c r="J110" s="13">
        <f t="shared" si="20"/>
        <v>0</v>
      </c>
      <c r="K110" s="13" t="str">
        <f>'დამტკ. ბიუჯ.'!K110</f>
        <v>სააგენტო</v>
      </c>
    </row>
    <row r="111" spans="1:11" ht="31.5" thickTop="1" thickBot="1" x14ac:dyDescent="0.3">
      <c r="A111" t="str">
        <f t="shared" si="18"/>
        <v>a</v>
      </c>
      <c r="B111" s="3" t="s">
        <v>36</v>
      </c>
      <c r="C111" s="14" t="s">
        <v>37</v>
      </c>
      <c r="D111" s="4">
        <f t="shared" si="23"/>
        <v>8000</v>
      </c>
      <c r="E111" s="4">
        <f>SUM(E112,E120,E121,E122)</f>
        <v>2500</v>
      </c>
      <c r="F111" s="4">
        <f t="shared" ref="F111:H111" si="28">SUM(F112,F120,F121,F122)</f>
        <v>1500</v>
      </c>
      <c r="G111" s="4">
        <f t="shared" si="28"/>
        <v>1500</v>
      </c>
      <c r="H111" s="4">
        <f t="shared" si="28"/>
        <v>2500</v>
      </c>
      <c r="I111" s="4">
        <f t="shared" si="19"/>
        <v>4000</v>
      </c>
      <c r="J111" s="4">
        <f t="shared" si="20"/>
        <v>5500</v>
      </c>
      <c r="K111" s="4" t="str">
        <f>'დამტკ. ბიუჯ.'!K111</f>
        <v>სააგენტო</v>
      </c>
    </row>
    <row r="112" spans="1:11" ht="15.75" thickTop="1" x14ac:dyDescent="0.25">
      <c r="A112" t="str">
        <f t="shared" si="18"/>
        <v>a</v>
      </c>
      <c r="B112" s="5"/>
      <c r="C112" s="6" t="s">
        <v>10</v>
      </c>
      <c r="D112" s="7">
        <f t="shared" si="23"/>
        <v>8000</v>
      </c>
      <c r="E112" s="7">
        <f>SUM(E113:E119)</f>
        <v>2500</v>
      </c>
      <c r="F112" s="7">
        <f t="shared" ref="F112:H112" si="29">SUM(F113:F119)</f>
        <v>1500</v>
      </c>
      <c r="G112" s="7">
        <f t="shared" si="29"/>
        <v>1500</v>
      </c>
      <c r="H112" s="7">
        <f t="shared" si="29"/>
        <v>2500</v>
      </c>
      <c r="I112" s="7">
        <f t="shared" si="19"/>
        <v>4000</v>
      </c>
      <c r="J112" s="7">
        <f t="shared" si="20"/>
        <v>5500</v>
      </c>
      <c r="K112" s="7" t="str">
        <f>'დამტკ. ბიუჯ.'!K112</f>
        <v>სააგენტო</v>
      </c>
    </row>
    <row r="113" spans="1:11" x14ac:dyDescent="0.25">
      <c r="A113" t="str">
        <f t="shared" si="18"/>
        <v>b</v>
      </c>
      <c r="B113" s="8"/>
      <c r="C113" s="9" t="s">
        <v>11</v>
      </c>
      <c r="D113" s="10">
        <f t="shared" si="23"/>
        <v>0</v>
      </c>
      <c r="E113" s="10">
        <v>0</v>
      </c>
      <c r="F113" s="10">
        <v>0</v>
      </c>
      <c r="G113" s="10">
        <v>0</v>
      </c>
      <c r="H113" s="10">
        <v>0</v>
      </c>
      <c r="I113" s="10">
        <f t="shared" si="19"/>
        <v>0</v>
      </c>
      <c r="J113" s="10">
        <f t="shared" si="20"/>
        <v>0</v>
      </c>
      <c r="K113" s="10" t="str">
        <f>'დამტკ. ბიუჯ.'!K113</f>
        <v>სააგენტო</v>
      </c>
    </row>
    <row r="114" spans="1:11" x14ac:dyDescent="0.25">
      <c r="A114" t="str">
        <f t="shared" si="18"/>
        <v>a</v>
      </c>
      <c r="B114" s="8"/>
      <c r="C114" s="9" t="s">
        <v>12</v>
      </c>
      <c r="D114" s="10">
        <f t="shared" si="23"/>
        <v>8000</v>
      </c>
      <c r="E114" s="10">
        <v>2500</v>
      </c>
      <c r="F114" s="10">
        <v>1500</v>
      </c>
      <c r="G114" s="10">
        <v>1500</v>
      </c>
      <c r="H114" s="10">
        <v>2500</v>
      </c>
      <c r="I114" s="10">
        <f t="shared" si="19"/>
        <v>4000</v>
      </c>
      <c r="J114" s="10">
        <f t="shared" si="20"/>
        <v>5500</v>
      </c>
      <c r="K114" s="10" t="str">
        <f>'დამტკ. ბიუჯ.'!K114</f>
        <v>სააგენტო</v>
      </c>
    </row>
    <row r="115" spans="1:11" x14ac:dyDescent="0.25">
      <c r="A115" t="str">
        <f t="shared" si="18"/>
        <v>b</v>
      </c>
      <c r="B115" s="8"/>
      <c r="C115" s="9" t="s">
        <v>13</v>
      </c>
      <c r="D115" s="10">
        <f t="shared" si="23"/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f t="shared" si="19"/>
        <v>0</v>
      </c>
      <c r="J115" s="10">
        <f t="shared" si="20"/>
        <v>0</v>
      </c>
      <c r="K115" s="10" t="str">
        <f>'დამტკ. ბიუჯ.'!K115</f>
        <v>სააგენტო</v>
      </c>
    </row>
    <row r="116" spans="1:11" x14ac:dyDescent="0.25">
      <c r="A116" t="str">
        <f t="shared" si="18"/>
        <v>b</v>
      </c>
      <c r="B116" s="8"/>
      <c r="C116" s="9" t="s">
        <v>14</v>
      </c>
      <c r="D116" s="10">
        <f t="shared" si="23"/>
        <v>0</v>
      </c>
      <c r="E116" s="10">
        <v>0</v>
      </c>
      <c r="F116" s="10">
        <v>0</v>
      </c>
      <c r="G116" s="10">
        <v>0</v>
      </c>
      <c r="H116" s="10">
        <v>0</v>
      </c>
      <c r="I116" s="10">
        <f t="shared" si="19"/>
        <v>0</v>
      </c>
      <c r="J116" s="10">
        <f t="shared" si="20"/>
        <v>0</v>
      </c>
      <c r="K116" s="10" t="str">
        <f>'დამტკ. ბიუჯ.'!K116</f>
        <v>სააგენტო</v>
      </c>
    </row>
    <row r="117" spans="1:11" x14ac:dyDescent="0.25">
      <c r="A117" t="str">
        <f t="shared" si="18"/>
        <v>b</v>
      </c>
      <c r="B117" s="8"/>
      <c r="C117" s="9" t="s">
        <v>15</v>
      </c>
      <c r="D117" s="10">
        <f t="shared" si="23"/>
        <v>0</v>
      </c>
      <c r="E117" s="10">
        <v>0</v>
      </c>
      <c r="F117" s="10">
        <v>0</v>
      </c>
      <c r="G117" s="10">
        <v>0</v>
      </c>
      <c r="H117" s="10">
        <v>0</v>
      </c>
      <c r="I117" s="10">
        <f t="shared" si="19"/>
        <v>0</v>
      </c>
      <c r="J117" s="10">
        <f t="shared" si="20"/>
        <v>0</v>
      </c>
      <c r="K117" s="10" t="str">
        <f>'დამტკ. ბიუჯ.'!K117</f>
        <v>სააგენტო</v>
      </c>
    </row>
    <row r="118" spans="1:11" x14ac:dyDescent="0.25">
      <c r="A118" t="str">
        <f t="shared" si="18"/>
        <v>b</v>
      </c>
      <c r="B118" s="8"/>
      <c r="C118" s="9" t="s">
        <v>16</v>
      </c>
      <c r="D118" s="10">
        <f t="shared" si="23"/>
        <v>0</v>
      </c>
      <c r="E118" s="10">
        <v>0</v>
      </c>
      <c r="F118" s="10">
        <v>0</v>
      </c>
      <c r="G118" s="10">
        <v>0</v>
      </c>
      <c r="H118" s="10">
        <v>0</v>
      </c>
      <c r="I118" s="10">
        <f t="shared" si="19"/>
        <v>0</v>
      </c>
      <c r="J118" s="10">
        <f t="shared" si="20"/>
        <v>0</v>
      </c>
      <c r="K118" s="10" t="str">
        <f>'დამტკ. ბიუჯ.'!K118</f>
        <v>სააგენტო</v>
      </c>
    </row>
    <row r="119" spans="1:11" x14ac:dyDescent="0.25">
      <c r="A119" t="str">
        <f t="shared" si="18"/>
        <v>b</v>
      </c>
      <c r="B119" s="8"/>
      <c r="C119" s="9" t="s">
        <v>17</v>
      </c>
      <c r="D119" s="10">
        <f t="shared" si="23"/>
        <v>0</v>
      </c>
      <c r="E119" s="10">
        <v>0</v>
      </c>
      <c r="F119" s="10">
        <v>0</v>
      </c>
      <c r="G119" s="10">
        <v>0</v>
      </c>
      <c r="H119" s="10">
        <v>0</v>
      </c>
      <c r="I119" s="10">
        <f t="shared" si="19"/>
        <v>0</v>
      </c>
      <c r="J119" s="10">
        <f t="shared" si="20"/>
        <v>0</v>
      </c>
      <c r="K119" s="10" t="str">
        <f>'დამტკ. ბიუჯ.'!K119</f>
        <v>სააგენტო</v>
      </c>
    </row>
    <row r="120" spans="1:11" x14ac:dyDescent="0.25">
      <c r="A120" t="str">
        <f t="shared" si="18"/>
        <v>b</v>
      </c>
      <c r="B120" s="5"/>
      <c r="C120" s="6" t="s">
        <v>18</v>
      </c>
      <c r="D120" s="7">
        <f t="shared" si="23"/>
        <v>0</v>
      </c>
      <c r="E120" s="7">
        <v>0</v>
      </c>
      <c r="F120" s="7">
        <v>0</v>
      </c>
      <c r="G120" s="7">
        <v>0</v>
      </c>
      <c r="H120" s="7">
        <v>0</v>
      </c>
      <c r="I120" s="7">
        <f t="shared" si="19"/>
        <v>0</v>
      </c>
      <c r="J120" s="7">
        <f t="shared" si="20"/>
        <v>0</v>
      </c>
      <c r="K120" s="7" t="str">
        <f>'დამტკ. ბიუჯ.'!K120</f>
        <v>სააგენტო</v>
      </c>
    </row>
    <row r="121" spans="1:11" x14ac:dyDescent="0.25">
      <c r="A121" t="str">
        <f t="shared" si="18"/>
        <v>b</v>
      </c>
      <c r="B121" s="5"/>
      <c r="C121" s="6" t="s">
        <v>19</v>
      </c>
      <c r="D121" s="7">
        <f t="shared" si="23"/>
        <v>0</v>
      </c>
      <c r="E121" s="7">
        <v>0</v>
      </c>
      <c r="F121" s="7">
        <v>0</v>
      </c>
      <c r="G121" s="7">
        <v>0</v>
      </c>
      <c r="H121" s="7">
        <v>0</v>
      </c>
      <c r="I121" s="7">
        <f t="shared" si="19"/>
        <v>0</v>
      </c>
      <c r="J121" s="7">
        <f t="shared" si="20"/>
        <v>0</v>
      </c>
      <c r="K121" s="7" t="str">
        <f>'დამტკ. ბიუჯ.'!K121</f>
        <v>სააგენტო</v>
      </c>
    </row>
    <row r="122" spans="1:11" ht="15.75" thickBot="1" x14ac:dyDescent="0.3">
      <c r="A122" t="str">
        <f t="shared" si="18"/>
        <v>b</v>
      </c>
      <c r="B122" s="11"/>
      <c r="C122" s="12" t="s">
        <v>20</v>
      </c>
      <c r="D122" s="13">
        <f t="shared" si="23"/>
        <v>0</v>
      </c>
      <c r="E122" s="13">
        <v>0</v>
      </c>
      <c r="F122" s="13">
        <v>0</v>
      </c>
      <c r="G122" s="13">
        <v>0</v>
      </c>
      <c r="H122" s="13">
        <v>0</v>
      </c>
      <c r="I122" s="13">
        <f t="shared" si="19"/>
        <v>0</v>
      </c>
      <c r="J122" s="13">
        <f t="shared" si="20"/>
        <v>0</v>
      </c>
      <c r="K122" s="13" t="str">
        <f>'დამტკ. ბიუჯ.'!K122</f>
        <v>სააგენტო</v>
      </c>
    </row>
    <row r="123" spans="1:11" ht="46.5" thickTop="1" thickBot="1" x14ac:dyDescent="0.3">
      <c r="A123" t="str">
        <f t="shared" si="18"/>
        <v>b</v>
      </c>
      <c r="B123" s="3" t="s">
        <v>38</v>
      </c>
      <c r="C123" s="14" t="s">
        <v>39</v>
      </c>
      <c r="D123" s="4">
        <f t="shared" si="23"/>
        <v>0</v>
      </c>
      <c r="E123" s="4">
        <f>SUM(E124,E132,E133,E134)</f>
        <v>0</v>
      </c>
      <c r="F123" s="4">
        <f t="shared" ref="F123:H123" si="30">SUM(F124,F132,F133,F134)</f>
        <v>0</v>
      </c>
      <c r="G123" s="4">
        <f t="shared" si="30"/>
        <v>0</v>
      </c>
      <c r="H123" s="4">
        <f t="shared" si="30"/>
        <v>0</v>
      </c>
      <c r="I123" s="4">
        <f t="shared" si="19"/>
        <v>0</v>
      </c>
      <c r="J123" s="4">
        <f t="shared" si="20"/>
        <v>0</v>
      </c>
      <c r="K123" s="4" t="str">
        <f>'დამტკ. ბიუჯ.'!K123</f>
        <v>სააგენტო</v>
      </c>
    </row>
    <row r="124" spans="1:11" ht="15.75" thickTop="1" x14ac:dyDescent="0.25">
      <c r="A124" t="str">
        <f t="shared" si="18"/>
        <v>b</v>
      </c>
      <c r="B124" s="5"/>
      <c r="C124" s="6" t="s">
        <v>10</v>
      </c>
      <c r="D124" s="7">
        <f t="shared" si="23"/>
        <v>0</v>
      </c>
      <c r="E124" s="7">
        <f>SUM(E125:E131)</f>
        <v>0</v>
      </c>
      <c r="F124" s="7">
        <f t="shared" ref="F124:H124" si="31">SUM(F125:F131)</f>
        <v>0</v>
      </c>
      <c r="G124" s="7">
        <f t="shared" si="31"/>
        <v>0</v>
      </c>
      <c r="H124" s="7">
        <f t="shared" si="31"/>
        <v>0</v>
      </c>
      <c r="I124" s="7">
        <f t="shared" si="19"/>
        <v>0</v>
      </c>
      <c r="J124" s="7">
        <f t="shared" si="20"/>
        <v>0</v>
      </c>
      <c r="K124" s="7" t="str">
        <f>'დამტკ. ბიუჯ.'!K124</f>
        <v>სააგენტო</v>
      </c>
    </row>
    <row r="125" spans="1:11" x14ac:dyDescent="0.25">
      <c r="A125" t="str">
        <f t="shared" si="18"/>
        <v>b</v>
      </c>
      <c r="B125" s="8"/>
      <c r="C125" s="9" t="s">
        <v>11</v>
      </c>
      <c r="D125" s="10">
        <f t="shared" si="23"/>
        <v>0</v>
      </c>
      <c r="E125" s="10">
        <v>0</v>
      </c>
      <c r="F125" s="10">
        <v>0</v>
      </c>
      <c r="G125" s="10">
        <v>0</v>
      </c>
      <c r="H125" s="10">
        <v>0</v>
      </c>
      <c r="I125" s="10">
        <f t="shared" si="19"/>
        <v>0</v>
      </c>
      <c r="J125" s="10">
        <f t="shared" si="20"/>
        <v>0</v>
      </c>
      <c r="K125" s="10" t="str">
        <f>'დამტკ. ბიუჯ.'!K125</f>
        <v>სააგენტო</v>
      </c>
    </row>
    <row r="126" spans="1:11" x14ac:dyDescent="0.25">
      <c r="A126" t="str">
        <f t="shared" si="18"/>
        <v>b</v>
      </c>
      <c r="B126" s="8"/>
      <c r="C126" s="9" t="s">
        <v>12</v>
      </c>
      <c r="D126" s="10">
        <f t="shared" si="23"/>
        <v>0</v>
      </c>
      <c r="E126" s="10">
        <v>0</v>
      </c>
      <c r="F126" s="10">
        <v>0</v>
      </c>
      <c r="G126" s="10">
        <v>0</v>
      </c>
      <c r="H126" s="10">
        <v>0</v>
      </c>
      <c r="I126" s="10">
        <f t="shared" si="19"/>
        <v>0</v>
      </c>
      <c r="J126" s="10">
        <f t="shared" si="20"/>
        <v>0</v>
      </c>
      <c r="K126" s="10" t="str">
        <f>'დამტკ. ბიუჯ.'!K126</f>
        <v>სააგენტო</v>
      </c>
    </row>
    <row r="127" spans="1:11" x14ac:dyDescent="0.25">
      <c r="A127" t="str">
        <f t="shared" si="18"/>
        <v>b</v>
      </c>
      <c r="B127" s="8"/>
      <c r="C127" s="9" t="s">
        <v>13</v>
      </c>
      <c r="D127" s="10">
        <f t="shared" si="23"/>
        <v>0</v>
      </c>
      <c r="E127" s="10">
        <v>0</v>
      </c>
      <c r="F127" s="10">
        <v>0</v>
      </c>
      <c r="G127" s="10">
        <v>0</v>
      </c>
      <c r="H127" s="10">
        <v>0</v>
      </c>
      <c r="I127" s="10">
        <f t="shared" si="19"/>
        <v>0</v>
      </c>
      <c r="J127" s="10">
        <f t="shared" si="20"/>
        <v>0</v>
      </c>
      <c r="K127" s="10" t="str">
        <f>'დამტკ. ბიუჯ.'!K127</f>
        <v>სააგენტო</v>
      </c>
    </row>
    <row r="128" spans="1:11" x14ac:dyDescent="0.25">
      <c r="A128" t="str">
        <f t="shared" si="18"/>
        <v>b</v>
      </c>
      <c r="B128" s="8"/>
      <c r="C128" s="9" t="s">
        <v>14</v>
      </c>
      <c r="D128" s="10">
        <f t="shared" si="23"/>
        <v>0</v>
      </c>
      <c r="E128" s="10">
        <v>0</v>
      </c>
      <c r="F128" s="10">
        <v>0</v>
      </c>
      <c r="G128" s="10">
        <v>0</v>
      </c>
      <c r="H128" s="10">
        <v>0</v>
      </c>
      <c r="I128" s="10">
        <f t="shared" si="19"/>
        <v>0</v>
      </c>
      <c r="J128" s="10">
        <f t="shared" si="20"/>
        <v>0</v>
      </c>
      <c r="K128" s="10" t="str">
        <f>'დამტკ. ბიუჯ.'!K128</f>
        <v>სააგენტო</v>
      </c>
    </row>
    <row r="129" spans="1:11" x14ac:dyDescent="0.25">
      <c r="A129" t="str">
        <f t="shared" si="18"/>
        <v>b</v>
      </c>
      <c r="B129" s="8"/>
      <c r="C129" s="9" t="s">
        <v>15</v>
      </c>
      <c r="D129" s="10">
        <f t="shared" si="23"/>
        <v>0</v>
      </c>
      <c r="E129" s="10">
        <v>0</v>
      </c>
      <c r="F129" s="10">
        <v>0</v>
      </c>
      <c r="G129" s="10">
        <v>0</v>
      </c>
      <c r="H129" s="10">
        <v>0</v>
      </c>
      <c r="I129" s="10">
        <f t="shared" si="19"/>
        <v>0</v>
      </c>
      <c r="J129" s="10">
        <f t="shared" si="20"/>
        <v>0</v>
      </c>
      <c r="K129" s="10" t="str">
        <f>'დამტკ. ბიუჯ.'!K129</f>
        <v>სააგენტო</v>
      </c>
    </row>
    <row r="130" spans="1:11" x14ac:dyDescent="0.25">
      <c r="A130" t="str">
        <f t="shared" si="18"/>
        <v>b</v>
      </c>
      <c r="B130" s="8"/>
      <c r="C130" s="9" t="s">
        <v>16</v>
      </c>
      <c r="D130" s="10">
        <f t="shared" si="23"/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f t="shared" si="19"/>
        <v>0</v>
      </c>
      <c r="J130" s="10">
        <f t="shared" si="20"/>
        <v>0</v>
      </c>
      <c r="K130" s="10" t="str">
        <f>'დამტკ. ბიუჯ.'!K130</f>
        <v>სააგენტო</v>
      </c>
    </row>
    <row r="131" spans="1:11" x14ac:dyDescent="0.25">
      <c r="A131" t="str">
        <f t="shared" si="18"/>
        <v>b</v>
      </c>
      <c r="B131" s="8"/>
      <c r="C131" s="9" t="s">
        <v>17</v>
      </c>
      <c r="D131" s="10">
        <f t="shared" si="23"/>
        <v>0</v>
      </c>
      <c r="E131" s="10">
        <v>0</v>
      </c>
      <c r="F131" s="10">
        <v>0</v>
      </c>
      <c r="G131" s="10">
        <v>0</v>
      </c>
      <c r="H131" s="10">
        <v>0</v>
      </c>
      <c r="I131" s="10">
        <f t="shared" si="19"/>
        <v>0</v>
      </c>
      <c r="J131" s="10">
        <f t="shared" si="20"/>
        <v>0</v>
      </c>
      <c r="K131" s="10" t="str">
        <f>'დამტკ. ბიუჯ.'!K131</f>
        <v>სააგენტო</v>
      </c>
    </row>
    <row r="132" spans="1:11" x14ac:dyDescent="0.25">
      <c r="A132" t="str">
        <f t="shared" ref="A132:A195" si="32">IF(OR(D132&lt;&gt;0,E132&lt;&gt;0,F132&lt;&gt;0,G132&lt;&gt;0,H132&lt;&gt;0,),"a","b")</f>
        <v>b</v>
      </c>
      <c r="B132" s="5"/>
      <c r="C132" s="6" t="s">
        <v>18</v>
      </c>
      <c r="D132" s="7">
        <f t="shared" si="23"/>
        <v>0</v>
      </c>
      <c r="E132" s="7">
        <v>0</v>
      </c>
      <c r="F132" s="7">
        <v>0</v>
      </c>
      <c r="G132" s="7">
        <v>0</v>
      </c>
      <c r="H132" s="7">
        <v>0</v>
      </c>
      <c r="I132" s="7">
        <f t="shared" ref="I132:I195" si="33">SUM(E132,F132)</f>
        <v>0</v>
      </c>
      <c r="J132" s="7">
        <f t="shared" ref="J132:J195" si="34">SUM(E132,F132,G132)</f>
        <v>0</v>
      </c>
      <c r="K132" s="7" t="str">
        <f>'დამტკ. ბიუჯ.'!K132</f>
        <v>სააგენტო</v>
      </c>
    </row>
    <row r="133" spans="1:11" x14ac:dyDescent="0.25">
      <c r="A133" t="str">
        <f t="shared" si="32"/>
        <v>b</v>
      </c>
      <c r="B133" s="5"/>
      <c r="C133" s="6" t="s">
        <v>19</v>
      </c>
      <c r="D133" s="7">
        <f t="shared" si="23"/>
        <v>0</v>
      </c>
      <c r="E133" s="7">
        <v>0</v>
      </c>
      <c r="F133" s="7">
        <v>0</v>
      </c>
      <c r="G133" s="7">
        <v>0</v>
      </c>
      <c r="H133" s="7">
        <v>0</v>
      </c>
      <c r="I133" s="7">
        <f t="shared" si="33"/>
        <v>0</v>
      </c>
      <c r="J133" s="7">
        <f t="shared" si="34"/>
        <v>0</v>
      </c>
      <c r="K133" s="7" t="str">
        <f>'დამტკ. ბიუჯ.'!K133</f>
        <v>სააგენტო</v>
      </c>
    </row>
    <row r="134" spans="1:11" ht="15.75" thickBot="1" x14ac:dyDescent="0.3">
      <c r="A134" t="str">
        <f t="shared" si="32"/>
        <v>b</v>
      </c>
      <c r="B134" s="11"/>
      <c r="C134" s="12" t="s">
        <v>20</v>
      </c>
      <c r="D134" s="13">
        <f t="shared" si="23"/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f t="shared" si="33"/>
        <v>0</v>
      </c>
      <c r="J134" s="13">
        <f t="shared" si="34"/>
        <v>0</v>
      </c>
      <c r="K134" s="13" t="str">
        <f>'დამტკ. ბიუჯ.'!K134</f>
        <v>სააგენტო</v>
      </c>
    </row>
    <row r="135" spans="1:11" ht="46.5" thickTop="1" thickBot="1" x14ac:dyDescent="0.3">
      <c r="A135" t="str">
        <f t="shared" si="32"/>
        <v>b</v>
      </c>
      <c r="B135" s="3" t="s">
        <v>40</v>
      </c>
      <c r="C135" s="14" t="s">
        <v>41</v>
      </c>
      <c r="D135" s="4">
        <f t="shared" si="23"/>
        <v>0</v>
      </c>
      <c r="E135" s="4">
        <f>SUM(E136,E144,E145,E146)</f>
        <v>0</v>
      </c>
      <c r="F135" s="4">
        <f t="shared" ref="F135:H135" si="35">SUM(F136,F144,F145,F146)</f>
        <v>0</v>
      </c>
      <c r="G135" s="4">
        <f t="shared" si="35"/>
        <v>0</v>
      </c>
      <c r="H135" s="4">
        <f t="shared" si="35"/>
        <v>0</v>
      </c>
      <c r="I135" s="4">
        <f t="shared" si="33"/>
        <v>0</v>
      </c>
      <c r="J135" s="4">
        <f t="shared" si="34"/>
        <v>0</v>
      </c>
      <c r="K135" s="4" t="str">
        <f>'დამტკ. ბიუჯ.'!K135</f>
        <v>სააგენტო</v>
      </c>
    </row>
    <row r="136" spans="1:11" ht="15.75" thickTop="1" x14ac:dyDescent="0.25">
      <c r="A136" t="str">
        <f t="shared" si="32"/>
        <v>b</v>
      </c>
      <c r="B136" s="5"/>
      <c r="C136" s="6" t="s">
        <v>10</v>
      </c>
      <c r="D136" s="7">
        <f t="shared" si="23"/>
        <v>0</v>
      </c>
      <c r="E136" s="7">
        <f>SUM(E137:E143)</f>
        <v>0</v>
      </c>
      <c r="F136" s="7">
        <f t="shared" ref="F136:H136" si="36">SUM(F137:F143)</f>
        <v>0</v>
      </c>
      <c r="G136" s="7">
        <f t="shared" si="36"/>
        <v>0</v>
      </c>
      <c r="H136" s="7">
        <f t="shared" si="36"/>
        <v>0</v>
      </c>
      <c r="I136" s="7">
        <f t="shared" si="33"/>
        <v>0</v>
      </c>
      <c r="J136" s="7">
        <f t="shared" si="34"/>
        <v>0</v>
      </c>
      <c r="K136" s="7" t="str">
        <f>'დამტკ. ბიუჯ.'!K136</f>
        <v>სააგენტო</v>
      </c>
    </row>
    <row r="137" spans="1:11" x14ac:dyDescent="0.25">
      <c r="A137" t="str">
        <f t="shared" si="32"/>
        <v>b</v>
      </c>
      <c r="B137" s="8"/>
      <c r="C137" s="9" t="s">
        <v>11</v>
      </c>
      <c r="D137" s="10">
        <f t="shared" si="23"/>
        <v>0</v>
      </c>
      <c r="E137" s="10">
        <v>0</v>
      </c>
      <c r="F137" s="10">
        <v>0</v>
      </c>
      <c r="G137" s="10">
        <v>0</v>
      </c>
      <c r="H137" s="10">
        <v>0</v>
      </c>
      <c r="I137" s="10">
        <f t="shared" si="33"/>
        <v>0</v>
      </c>
      <c r="J137" s="10">
        <f t="shared" si="34"/>
        <v>0</v>
      </c>
      <c r="K137" s="10" t="str">
        <f>'დამტკ. ბიუჯ.'!K137</f>
        <v>სააგენტო</v>
      </c>
    </row>
    <row r="138" spans="1:11" x14ac:dyDescent="0.25">
      <c r="A138" t="str">
        <f t="shared" si="32"/>
        <v>b</v>
      </c>
      <c r="B138" s="8"/>
      <c r="C138" s="9" t="s">
        <v>12</v>
      </c>
      <c r="D138" s="10">
        <f t="shared" si="23"/>
        <v>0</v>
      </c>
      <c r="E138" s="10">
        <v>0</v>
      </c>
      <c r="F138" s="10">
        <v>0</v>
      </c>
      <c r="G138" s="10">
        <v>0</v>
      </c>
      <c r="H138" s="10">
        <v>0</v>
      </c>
      <c r="I138" s="10">
        <f t="shared" si="33"/>
        <v>0</v>
      </c>
      <c r="J138" s="10">
        <f t="shared" si="34"/>
        <v>0</v>
      </c>
      <c r="K138" s="10" t="str">
        <f>'დამტკ. ბიუჯ.'!K138</f>
        <v>სააგენტო</v>
      </c>
    </row>
    <row r="139" spans="1:11" x14ac:dyDescent="0.25">
      <c r="A139" t="str">
        <f t="shared" si="32"/>
        <v>b</v>
      </c>
      <c r="B139" s="8"/>
      <c r="C139" s="9" t="s">
        <v>13</v>
      </c>
      <c r="D139" s="10">
        <f t="shared" si="23"/>
        <v>0</v>
      </c>
      <c r="E139" s="10">
        <v>0</v>
      </c>
      <c r="F139" s="10">
        <v>0</v>
      </c>
      <c r="G139" s="10">
        <v>0</v>
      </c>
      <c r="H139" s="10">
        <v>0</v>
      </c>
      <c r="I139" s="10">
        <f t="shared" si="33"/>
        <v>0</v>
      </c>
      <c r="J139" s="10">
        <f t="shared" si="34"/>
        <v>0</v>
      </c>
      <c r="K139" s="10" t="str">
        <f>'დამტკ. ბიუჯ.'!K139</f>
        <v>სააგენტო</v>
      </c>
    </row>
    <row r="140" spans="1:11" x14ac:dyDescent="0.25">
      <c r="A140" t="str">
        <f t="shared" si="32"/>
        <v>b</v>
      </c>
      <c r="B140" s="8"/>
      <c r="C140" s="9" t="s">
        <v>14</v>
      </c>
      <c r="D140" s="10">
        <f t="shared" si="23"/>
        <v>0</v>
      </c>
      <c r="E140" s="10">
        <v>0</v>
      </c>
      <c r="F140" s="10">
        <v>0</v>
      </c>
      <c r="G140" s="10">
        <v>0</v>
      </c>
      <c r="H140" s="10">
        <v>0</v>
      </c>
      <c r="I140" s="10">
        <f t="shared" si="33"/>
        <v>0</v>
      </c>
      <c r="J140" s="10">
        <f t="shared" si="34"/>
        <v>0</v>
      </c>
      <c r="K140" s="10" t="str">
        <f>'დამტკ. ბიუჯ.'!K140</f>
        <v>სააგენტო</v>
      </c>
    </row>
    <row r="141" spans="1:11" x14ac:dyDescent="0.25">
      <c r="A141" t="str">
        <f t="shared" si="32"/>
        <v>b</v>
      </c>
      <c r="B141" s="8"/>
      <c r="C141" s="9" t="s">
        <v>15</v>
      </c>
      <c r="D141" s="10">
        <f t="shared" si="23"/>
        <v>0</v>
      </c>
      <c r="E141" s="10">
        <v>0</v>
      </c>
      <c r="F141" s="10">
        <v>0</v>
      </c>
      <c r="G141" s="10">
        <v>0</v>
      </c>
      <c r="H141" s="10">
        <v>0</v>
      </c>
      <c r="I141" s="10">
        <f t="shared" si="33"/>
        <v>0</v>
      </c>
      <c r="J141" s="10">
        <f t="shared" si="34"/>
        <v>0</v>
      </c>
      <c r="K141" s="10" t="str">
        <f>'დამტკ. ბიუჯ.'!K141</f>
        <v>სააგენტო</v>
      </c>
    </row>
    <row r="142" spans="1:11" x14ac:dyDescent="0.25">
      <c r="A142" t="str">
        <f t="shared" si="32"/>
        <v>b</v>
      </c>
      <c r="B142" s="8"/>
      <c r="C142" s="9" t="s">
        <v>16</v>
      </c>
      <c r="D142" s="10">
        <f t="shared" si="23"/>
        <v>0</v>
      </c>
      <c r="E142" s="10">
        <v>0</v>
      </c>
      <c r="F142" s="10">
        <v>0</v>
      </c>
      <c r="G142" s="10">
        <v>0</v>
      </c>
      <c r="H142" s="10">
        <v>0</v>
      </c>
      <c r="I142" s="10">
        <f t="shared" si="33"/>
        <v>0</v>
      </c>
      <c r="J142" s="10">
        <f t="shared" si="34"/>
        <v>0</v>
      </c>
      <c r="K142" s="10" t="str">
        <f>'დამტკ. ბიუჯ.'!K142</f>
        <v>სააგენტო</v>
      </c>
    </row>
    <row r="143" spans="1:11" x14ac:dyDescent="0.25">
      <c r="A143" t="str">
        <f t="shared" si="32"/>
        <v>b</v>
      </c>
      <c r="B143" s="8"/>
      <c r="C143" s="9" t="s">
        <v>17</v>
      </c>
      <c r="D143" s="10">
        <f t="shared" si="23"/>
        <v>0</v>
      </c>
      <c r="E143" s="10">
        <v>0</v>
      </c>
      <c r="F143" s="10">
        <v>0</v>
      </c>
      <c r="G143" s="10">
        <v>0</v>
      </c>
      <c r="H143" s="10">
        <v>0</v>
      </c>
      <c r="I143" s="10">
        <f t="shared" si="33"/>
        <v>0</v>
      </c>
      <c r="J143" s="10">
        <f t="shared" si="34"/>
        <v>0</v>
      </c>
      <c r="K143" s="10" t="str">
        <f>'დამტკ. ბიუჯ.'!K143</f>
        <v>სააგენტო</v>
      </c>
    </row>
    <row r="144" spans="1:11" x14ac:dyDescent="0.25">
      <c r="A144" t="str">
        <f t="shared" si="32"/>
        <v>b</v>
      </c>
      <c r="B144" s="5"/>
      <c r="C144" s="6" t="s">
        <v>18</v>
      </c>
      <c r="D144" s="7">
        <f t="shared" ref="D144:D207" si="37">SUM(E144,F144,G144,H144)</f>
        <v>0</v>
      </c>
      <c r="E144" s="7">
        <v>0</v>
      </c>
      <c r="F144" s="7">
        <v>0</v>
      </c>
      <c r="G144" s="7">
        <v>0</v>
      </c>
      <c r="H144" s="7">
        <v>0</v>
      </c>
      <c r="I144" s="7">
        <f t="shared" si="33"/>
        <v>0</v>
      </c>
      <c r="J144" s="7">
        <f t="shared" si="34"/>
        <v>0</v>
      </c>
      <c r="K144" s="7" t="str">
        <f>'დამტკ. ბიუჯ.'!K144</f>
        <v>სააგენტო</v>
      </c>
    </row>
    <row r="145" spans="1:11" x14ac:dyDescent="0.25">
      <c r="A145" t="str">
        <f t="shared" si="32"/>
        <v>b</v>
      </c>
      <c r="B145" s="5"/>
      <c r="C145" s="6" t="s">
        <v>19</v>
      </c>
      <c r="D145" s="7">
        <f t="shared" si="37"/>
        <v>0</v>
      </c>
      <c r="E145" s="7">
        <v>0</v>
      </c>
      <c r="F145" s="7">
        <v>0</v>
      </c>
      <c r="G145" s="7">
        <v>0</v>
      </c>
      <c r="H145" s="7">
        <v>0</v>
      </c>
      <c r="I145" s="7">
        <f t="shared" si="33"/>
        <v>0</v>
      </c>
      <c r="J145" s="7">
        <f t="shared" si="34"/>
        <v>0</v>
      </c>
      <c r="K145" s="7" t="str">
        <f>'დამტკ. ბიუჯ.'!K145</f>
        <v>სააგენტო</v>
      </c>
    </row>
    <row r="146" spans="1:11" ht="15.75" thickBot="1" x14ac:dyDescent="0.3">
      <c r="A146" t="str">
        <f t="shared" si="32"/>
        <v>b</v>
      </c>
      <c r="B146" s="11"/>
      <c r="C146" s="12" t="s">
        <v>20</v>
      </c>
      <c r="D146" s="13">
        <f t="shared" si="37"/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f t="shared" si="33"/>
        <v>0</v>
      </c>
      <c r="J146" s="13">
        <f t="shared" si="34"/>
        <v>0</v>
      </c>
      <c r="K146" s="13" t="str">
        <f>'დამტკ. ბიუჯ.'!K146</f>
        <v>სააგენტო</v>
      </c>
    </row>
    <row r="147" spans="1:11" ht="46.5" thickTop="1" thickBot="1" x14ac:dyDescent="0.3">
      <c r="A147" t="str">
        <f t="shared" si="32"/>
        <v>b</v>
      </c>
      <c r="B147" s="3" t="s">
        <v>42</v>
      </c>
      <c r="C147" s="14" t="s">
        <v>43</v>
      </c>
      <c r="D147" s="4">
        <f t="shared" si="37"/>
        <v>0</v>
      </c>
      <c r="E147" s="4">
        <f>SUM(E148,E156,E157,E158)</f>
        <v>0</v>
      </c>
      <c r="F147" s="4">
        <f t="shared" ref="F147:H147" si="38">SUM(F148,F156,F157,F158)</f>
        <v>0</v>
      </c>
      <c r="G147" s="4">
        <f t="shared" si="38"/>
        <v>0</v>
      </c>
      <c r="H147" s="4">
        <f t="shared" si="38"/>
        <v>0</v>
      </c>
      <c r="I147" s="4">
        <f t="shared" si="33"/>
        <v>0</v>
      </c>
      <c r="J147" s="4">
        <f t="shared" si="34"/>
        <v>0</v>
      </c>
      <c r="K147" s="4" t="str">
        <f>'დამტკ. ბიუჯ.'!K147</f>
        <v>სააგენტო</v>
      </c>
    </row>
    <row r="148" spans="1:11" ht="15.75" thickTop="1" x14ac:dyDescent="0.25">
      <c r="A148" t="str">
        <f t="shared" si="32"/>
        <v>b</v>
      </c>
      <c r="B148" s="5"/>
      <c r="C148" s="6" t="s">
        <v>10</v>
      </c>
      <c r="D148" s="7">
        <f t="shared" si="37"/>
        <v>0</v>
      </c>
      <c r="E148" s="7">
        <f>SUM(E149:E155)</f>
        <v>0</v>
      </c>
      <c r="F148" s="7">
        <f t="shared" ref="F148:H148" si="39">SUM(F149:F155)</f>
        <v>0</v>
      </c>
      <c r="G148" s="7">
        <f t="shared" si="39"/>
        <v>0</v>
      </c>
      <c r="H148" s="7">
        <f t="shared" si="39"/>
        <v>0</v>
      </c>
      <c r="I148" s="7">
        <f t="shared" si="33"/>
        <v>0</v>
      </c>
      <c r="J148" s="7">
        <f t="shared" si="34"/>
        <v>0</v>
      </c>
      <c r="K148" s="7" t="str">
        <f>'დამტკ. ბიუჯ.'!K148</f>
        <v>სააგენტო</v>
      </c>
    </row>
    <row r="149" spans="1:11" x14ac:dyDescent="0.25">
      <c r="A149" t="str">
        <f t="shared" si="32"/>
        <v>b</v>
      </c>
      <c r="B149" s="8"/>
      <c r="C149" s="9" t="s">
        <v>11</v>
      </c>
      <c r="D149" s="10">
        <f t="shared" si="37"/>
        <v>0</v>
      </c>
      <c r="E149" s="10">
        <v>0</v>
      </c>
      <c r="F149" s="10">
        <v>0</v>
      </c>
      <c r="G149" s="10">
        <v>0</v>
      </c>
      <c r="H149" s="10">
        <v>0</v>
      </c>
      <c r="I149" s="10">
        <f t="shared" si="33"/>
        <v>0</v>
      </c>
      <c r="J149" s="10">
        <f t="shared" si="34"/>
        <v>0</v>
      </c>
      <c r="K149" s="10" t="str">
        <f>'დამტკ. ბიუჯ.'!K149</f>
        <v>სააგენტო</v>
      </c>
    </row>
    <row r="150" spans="1:11" x14ac:dyDescent="0.25">
      <c r="A150" t="str">
        <f t="shared" si="32"/>
        <v>b</v>
      </c>
      <c r="B150" s="8"/>
      <c r="C150" s="9" t="s">
        <v>12</v>
      </c>
      <c r="D150" s="10">
        <f t="shared" si="37"/>
        <v>0</v>
      </c>
      <c r="E150" s="10">
        <v>0</v>
      </c>
      <c r="F150" s="10">
        <v>0</v>
      </c>
      <c r="G150" s="10">
        <v>0</v>
      </c>
      <c r="H150" s="10">
        <v>0</v>
      </c>
      <c r="I150" s="10">
        <f t="shared" si="33"/>
        <v>0</v>
      </c>
      <c r="J150" s="10">
        <f t="shared" si="34"/>
        <v>0</v>
      </c>
      <c r="K150" s="10" t="str">
        <f>'დამტკ. ბიუჯ.'!K150</f>
        <v>სააგენტო</v>
      </c>
    </row>
    <row r="151" spans="1:11" x14ac:dyDescent="0.25">
      <c r="A151" t="str">
        <f t="shared" si="32"/>
        <v>b</v>
      </c>
      <c r="B151" s="8"/>
      <c r="C151" s="9" t="s">
        <v>13</v>
      </c>
      <c r="D151" s="10">
        <f t="shared" si="37"/>
        <v>0</v>
      </c>
      <c r="E151" s="10">
        <v>0</v>
      </c>
      <c r="F151" s="10">
        <v>0</v>
      </c>
      <c r="G151" s="10">
        <v>0</v>
      </c>
      <c r="H151" s="10">
        <v>0</v>
      </c>
      <c r="I151" s="10">
        <f t="shared" si="33"/>
        <v>0</v>
      </c>
      <c r="J151" s="10">
        <f t="shared" si="34"/>
        <v>0</v>
      </c>
      <c r="K151" s="10" t="str">
        <f>'დამტკ. ბიუჯ.'!K151</f>
        <v>სააგენტო</v>
      </c>
    </row>
    <row r="152" spans="1:11" x14ac:dyDescent="0.25">
      <c r="A152" t="str">
        <f t="shared" si="32"/>
        <v>b</v>
      </c>
      <c r="B152" s="8"/>
      <c r="C152" s="9" t="s">
        <v>14</v>
      </c>
      <c r="D152" s="10">
        <f t="shared" si="37"/>
        <v>0</v>
      </c>
      <c r="E152" s="10">
        <v>0</v>
      </c>
      <c r="F152" s="10">
        <v>0</v>
      </c>
      <c r="G152" s="10">
        <v>0</v>
      </c>
      <c r="H152" s="10">
        <v>0</v>
      </c>
      <c r="I152" s="10">
        <f t="shared" si="33"/>
        <v>0</v>
      </c>
      <c r="J152" s="10">
        <f t="shared" si="34"/>
        <v>0</v>
      </c>
      <c r="K152" s="10" t="str">
        <f>'დამტკ. ბიუჯ.'!K152</f>
        <v>სააგენტო</v>
      </c>
    </row>
    <row r="153" spans="1:11" x14ac:dyDescent="0.25">
      <c r="A153" t="str">
        <f t="shared" si="32"/>
        <v>b</v>
      </c>
      <c r="B153" s="8"/>
      <c r="C153" s="9" t="s">
        <v>15</v>
      </c>
      <c r="D153" s="10">
        <f t="shared" si="37"/>
        <v>0</v>
      </c>
      <c r="E153" s="10">
        <v>0</v>
      </c>
      <c r="F153" s="10">
        <v>0</v>
      </c>
      <c r="G153" s="10">
        <v>0</v>
      </c>
      <c r="H153" s="10">
        <v>0</v>
      </c>
      <c r="I153" s="10">
        <f t="shared" si="33"/>
        <v>0</v>
      </c>
      <c r="J153" s="10">
        <f t="shared" si="34"/>
        <v>0</v>
      </c>
      <c r="K153" s="10" t="str">
        <f>'დამტკ. ბიუჯ.'!K153</f>
        <v>სააგენტო</v>
      </c>
    </row>
    <row r="154" spans="1:11" x14ac:dyDescent="0.25">
      <c r="A154" t="str">
        <f t="shared" si="32"/>
        <v>b</v>
      </c>
      <c r="B154" s="8"/>
      <c r="C154" s="9" t="s">
        <v>16</v>
      </c>
      <c r="D154" s="10">
        <f t="shared" si="37"/>
        <v>0</v>
      </c>
      <c r="E154" s="10">
        <v>0</v>
      </c>
      <c r="F154" s="10">
        <v>0</v>
      </c>
      <c r="G154" s="10">
        <v>0</v>
      </c>
      <c r="H154" s="10">
        <v>0</v>
      </c>
      <c r="I154" s="10">
        <f t="shared" si="33"/>
        <v>0</v>
      </c>
      <c r="J154" s="10">
        <f t="shared" si="34"/>
        <v>0</v>
      </c>
      <c r="K154" s="10" t="str">
        <f>'დამტკ. ბიუჯ.'!K154</f>
        <v>სააგენტო</v>
      </c>
    </row>
    <row r="155" spans="1:11" x14ac:dyDescent="0.25">
      <c r="A155" t="str">
        <f t="shared" si="32"/>
        <v>b</v>
      </c>
      <c r="B155" s="8"/>
      <c r="C155" s="9" t="s">
        <v>17</v>
      </c>
      <c r="D155" s="10">
        <f t="shared" si="37"/>
        <v>0</v>
      </c>
      <c r="E155" s="10">
        <v>0</v>
      </c>
      <c r="F155" s="10">
        <v>0</v>
      </c>
      <c r="G155" s="10">
        <v>0</v>
      </c>
      <c r="H155" s="10">
        <v>0</v>
      </c>
      <c r="I155" s="10">
        <f t="shared" si="33"/>
        <v>0</v>
      </c>
      <c r="J155" s="10">
        <f t="shared" si="34"/>
        <v>0</v>
      </c>
      <c r="K155" s="10" t="str">
        <f>'დამტკ. ბიუჯ.'!K155</f>
        <v>სააგენტო</v>
      </c>
    </row>
    <row r="156" spans="1:11" x14ac:dyDescent="0.25">
      <c r="A156" t="str">
        <f t="shared" si="32"/>
        <v>b</v>
      </c>
      <c r="B156" s="5"/>
      <c r="C156" s="6" t="s">
        <v>18</v>
      </c>
      <c r="D156" s="7">
        <f t="shared" si="37"/>
        <v>0</v>
      </c>
      <c r="E156" s="7">
        <v>0</v>
      </c>
      <c r="F156" s="7">
        <v>0</v>
      </c>
      <c r="G156" s="7">
        <v>0</v>
      </c>
      <c r="H156" s="7">
        <v>0</v>
      </c>
      <c r="I156" s="7">
        <f t="shared" si="33"/>
        <v>0</v>
      </c>
      <c r="J156" s="7">
        <f t="shared" si="34"/>
        <v>0</v>
      </c>
      <c r="K156" s="7" t="str">
        <f>'დამტკ. ბიუჯ.'!K156</f>
        <v>სააგენტო</v>
      </c>
    </row>
    <row r="157" spans="1:11" x14ac:dyDescent="0.25">
      <c r="A157" t="str">
        <f t="shared" si="32"/>
        <v>b</v>
      </c>
      <c r="B157" s="5"/>
      <c r="C157" s="6" t="s">
        <v>19</v>
      </c>
      <c r="D157" s="7">
        <f t="shared" si="37"/>
        <v>0</v>
      </c>
      <c r="E157" s="7">
        <v>0</v>
      </c>
      <c r="F157" s="7">
        <v>0</v>
      </c>
      <c r="G157" s="7">
        <v>0</v>
      </c>
      <c r="H157" s="7">
        <v>0</v>
      </c>
      <c r="I157" s="7">
        <f t="shared" si="33"/>
        <v>0</v>
      </c>
      <c r="J157" s="7">
        <f t="shared" si="34"/>
        <v>0</v>
      </c>
      <c r="K157" s="7" t="str">
        <f>'დამტკ. ბიუჯ.'!K157</f>
        <v>სააგენტო</v>
      </c>
    </row>
    <row r="158" spans="1:11" ht="15.75" thickBot="1" x14ac:dyDescent="0.3">
      <c r="A158" t="str">
        <f t="shared" si="32"/>
        <v>b</v>
      </c>
      <c r="B158" s="11"/>
      <c r="C158" s="12" t="s">
        <v>20</v>
      </c>
      <c r="D158" s="13">
        <f t="shared" si="37"/>
        <v>0</v>
      </c>
      <c r="E158" s="13">
        <v>0</v>
      </c>
      <c r="F158" s="13">
        <v>0</v>
      </c>
      <c r="G158" s="13">
        <v>0</v>
      </c>
      <c r="H158" s="13">
        <v>0</v>
      </c>
      <c r="I158" s="13">
        <f t="shared" si="33"/>
        <v>0</v>
      </c>
      <c r="J158" s="13">
        <f t="shared" si="34"/>
        <v>0</v>
      </c>
      <c r="K158" s="13" t="str">
        <f>'დამტკ. ბიუჯ.'!K158</f>
        <v>სააგენტო</v>
      </c>
    </row>
    <row r="159" spans="1:11" ht="46.5" thickTop="1" thickBot="1" x14ac:dyDescent="0.3">
      <c r="A159" t="str">
        <f t="shared" si="32"/>
        <v>b</v>
      </c>
      <c r="B159" s="3" t="s">
        <v>44</v>
      </c>
      <c r="C159" s="14" t="s">
        <v>45</v>
      </c>
      <c r="D159" s="4">
        <f t="shared" si="37"/>
        <v>0</v>
      </c>
      <c r="E159" s="4">
        <f>SUM(E160,E168,E169,E170)</f>
        <v>0</v>
      </c>
      <c r="F159" s="4">
        <f t="shared" ref="F159:H159" si="40">SUM(F160,F168,F169,F170)</f>
        <v>0</v>
      </c>
      <c r="G159" s="4">
        <f t="shared" si="40"/>
        <v>0</v>
      </c>
      <c r="H159" s="4">
        <f t="shared" si="40"/>
        <v>0</v>
      </c>
      <c r="I159" s="4">
        <f t="shared" si="33"/>
        <v>0</v>
      </c>
      <c r="J159" s="4">
        <f t="shared" si="34"/>
        <v>0</v>
      </c>
      <c r="K159" s="4" t="str">
        <f>'დამტკ. ბიუჯ.'!K159</f>
        <v>სააგენტო</v>
      </c>
    </row>
    <row r="160" spans="1:11" ht="15.75" thickTop="1" x14ac:dyDescent="0.25">
      <c r="A160" t="str">
        <f t="shared" si="32"/>
        <v>b</v>
      </c>
      <c r="B160" s="5"/>
      <c r="C160" s="6" t="s">
        <v>10</v>
      </c>
      <c r="D160" s="7">
        <f t="shared" si="37"/>
        <v>0</v>
      </c>
      <c r="E160" s="7">
        <f>SUM(E161:E167)</f>
        <v>0</v>
      </c>
      <c r="F160" s="7">
        <f t="shared" ref="F160:H160" si="41">SUM(F161:F167)</f>
        <v>0</v>
      </c>
      <c r="G160" s="7">
        <f t="shared" si="41"/>
        <v>0</v>
      </c>
      <c r="H160" s="7">
        <f t="shared" si="41"/>
        <v>0</v>
      </c>
      <c r="I160" s="7">
        <f t="shared" si="33"/>
        <v>0</v>
      </c>
      <c r="J160" s="7">
        <f t="shared" si="34"/>
        <v>0</v>
      </c>
      <c r="K160" s="7" t="str">
        <f>'დამტკ. ბიუჯ.'!K160</f>
        <v>სააგენტო</v>
      </c>
    </row>
    <row r="161" spans="1:11" x14ac:dyDescent="0.25">
      <c r="A161" t="str">
        <f t="shared" si="32"/>
        <v>b</v>
      </c>
      <c r="B161" s="8"/>
      <c r="C161" s="9" t="s">
        <v>11</v>
      </c>
      <c r="D161" s="10">
        <f t="shared" si="37"/>
        <v>0</v>
      </c>
      <c r="E161" s="10">
        <v>0</v>
      </c>
      <c r="F161" s="10">
        <v>0</v>
      </c>
      <c r="G161" s="10">
        <v>0</v>
      </c>
      <c r="H161" s="10">
        <v>0</v>
      </c>
      <c r="I161" s="10">
        <f t="shared" si="33"/>
        <v>0</v>
      </c>
      <c r="J161" s="10">
        <f t="shared" si="34"/>
        <v>0</v>
      </c>
      <c r="K161" s="10" t="str">
        <f>'დამტკ. ბიუჯ.'!K161</f>
        <v>სააგენტო</v>
      </c>
    </row>
    <row r="162" spans="1:11" x14ac:dyDescent="0.25">
      <c r="A162" t="str">
        <f t="shared" si="32"/>
        <v>b</v>
      </c>
      <c r="B162" s="8"/>
      <c r="C162" s="9" t="s">
        <v>12</v>
      </c>
      <c r="D162" s="10">
        <f t="shared" si="37"/>
        <v>0</v>
      </c>
      <c r="E162" s="10">
        <v>0</v>
      </c>
      <c r="F162" s="10">
        <v>0</v>
      </c>
      <c r="G162" s="10">
        <v>0</v>
      </c>
      <c r="H162" s="10">
        <v>0</v>
      </c>
      <c r="I162" s="10">
        <f t="shared" si="33"/>
        <v>0</v>
      </c>
      <c r="J162" s="10">
        <f t="shared" si="34"/>
        <v>0</v>
      </c>
      <c r="K162" s="10" t="str">
        <f>'დამტკ. ბიუჯ.'!K162</f>
        <v>სააგენტო</v>
      </c>
    </row>
    <row r="163" spans="1:11" x14ac:dyDescent="0.25">
      <c r="A163" t="str">
        <f t="shared" si="32"/>
        <v>b</v>
      </c>
      <c r="B163" s="8"/>
      <c r="C163" s="9" t="s">
        <v>13</v>
      </c>
      <c r="D163" s="10">
        <f t="shared" si="37"/>
        <v>0</v>
      </c>
      <c r="E163" s="10">
        <v>0</v>
      </c>
      <c r="F163" s="10">
        <v>0</v>
      </c>
      <c r="G163" s="10">
        <v>0</v>
      </c>
      <c r="H163" s="10">
        <v>0</v>
      </c>
      <c r="I163" s="10">
        <f t="shared" si="33"/>
        <v>0</v>
      </c>
      <c r="J163" s="10">
        <f t="shared" si="34"/>
        <v>0</v>
      </c>
      <c r="K163" s="10" t="str">
        <f>'დამტკ. ბიუჯ.'!K163</f>
        <v>სააგენტო</v>
      </c>
    </row>
    <row r="164" spans="1:11" x14ac:dyDescent="0.25">
      <c r="A164" t="str">
        <f t="shared" si="32"/>
        <v>b</v>
      </c>
      <c r="B164" s="8"/>
      <c r="C164" s="9" t="s">
        <v>14</v>
      </c>
      <c r="D164" s="10">
        <f t="shared" si="37"/>
        <v>0</v>
      </c>
      <c r="E164" s="10">
        <v>0</v>
      </c>
      <c r="F164" s="10">
        <v>0</v>
      </c>
      <c r="G164" s="10">
        <v>0</v>
      </c>
      <c r="H164" s="10">
        <v>0</v>
      </c>
      <c r="I164" s="10">
        <f t="shared" si="33"/>
        <v>0</v>
      </c>
      <c r="J164" s="10">
        <f t="shared" si="34"/>
        <v>0</v>
      </c>
      <c r="K164" s="10" t="str">
        <f>'დამტკ. ბიუჯ.'!K164</f>
        <v>სააგენტო</v>
      </c>
    </row>
    <row r="165" spans="1:11" x14ac:dyDescent="0.25">
      <c r="A165" t="str">
        <f t="shared" si="32"/>
        <v>b</v>
      </c>
      <c r="B165" s="8"/>
      <c r="C165" s="9" t="s">
        <v>15</v>
      </c>
      <c r="D165" s="10">
        <f t="shared" si="37"/>
        <v>0</v>
      </c>
      <c r="E165" s="10">
        <v>0</v>
      </c>
      <c r="F165" s="10">
        <v>0</v>
      </c>
      <c r="G165" s="10">
        <v>0</v>
      </c>
      <c r="H165" s="10">
        <v>0</v>
      </c>
      <c r="I165" s="10">
        <f t="shared" si="33"/>
        <v>0</v>
      </c>
      <c r="J165" s="10">
        <f t="shared" si="34"/>
        <v>0</v>
      </c>
      <c r="K165" s="10" t="str">
        <f>'დამტკ. ბიუჯ.'!K165</f>
        <v>სააგენტო</v>
      </c>
    </row>
    <row r="166" spans="1:11" x14ac:dyDescent="0.25">
      <c r="A166" t="str">
        <f t="shared" si="32"/>
        <v>b</v>
      </c>
      <c r="B166" s="8"/>
      <c r="C166" s="9" t="s">
        <v>16</v>
      </c>
      <c r="D166" s="10">
        <f t="shared" si="37"/>
        <v>0</v>
      </c>
      <c r="E166" s="10">
        <v>0</v>
      </c>
      <c r="F166" s="10">
        <v>0</v>
      </c>
      <c r="G166" s="10">
        <v>0</v>
      </c>
      <c r="H166" s="10">
        <v>0</v>
      </c>
      <c r="I166" s="10">
        <f t="shared" si="33"/>
        <v>0</v>
      </c>
      <c r="J166" s="10">
        <f t="shared" si="34"/>
        <v>0</v>
      </c>
      <c r="K166" s="10" t="str">
        <f>'დამტკ. ბიუჯ.'!K166</f>
        <v>სააგენტო</v>
      </c>
    </row>
    <row r="167" spans="1:11" x14ac:dyDescent="0.25">
      <c r="A167" t="str">
        <f t="shared" si="32"/>
        <v>b</v>
      </c>
      <c r="B167" s="8"/>
      <c r="C167" s="9" t="s">
        <v>17</v>
      </c>
      <c r="D167" s="10">
        <f t="shared" si="37"/>
        <v>0</v>
      </c>
      <c r="E167" s="10">
        <v>0</v>
      </c>
      <c r="F167" s="10">
        <v>0</v>
      </c>
      <c r="G167" s="10">
        <v>0</v>
      </c>
      <c r="H167" s="10">
        <v>0</v>
      </c>
      <c r="I167" s="10">
        <f t="shared" si="33"/>
        <v>0</v>
      </c>
      <c r="J167" s="10">
        <f t="shared" si="34"/>
        <v>0</v>
      </c>
      <c r="K167" s="10" t="str">
        <f>'დამტკ. ბიუჯ.'!K167</f>
        <v>სააგენტო</v>
      </c>
    </row>
    <row r="168" spans="1:11" x14ac:dyDescent="0.25">
      <c r="A168" t="str">
        <f t="shared" si="32"/>
        <v>b</v>
      </c>
      <c r="B168" s="5"/>
      <c r="C168" s="6" t="s">
        <v>18</v>
      </c>
      <c r="D168" s="7">
        <f t="shared" si="37"/>
        <v>0</v>
      </c>
      <c r="E168" s="7">
        <v>0</v>
      </c>
      <c r="F168" s="7">
        <v>0</v>
      </c>
      <c r="G168" s="7">
        <v>0</v>
      </c>
      <c r="H168" s="7">
        <v>0</v>
      </c>
      <c r="I168" s="7">
        <f t="shared" si="33"/>
        <v>0</v>
      </c>
      <c r="J168" s="7">
        <f t="shared" si="34"/>
        <v>0</v>
      </c>
      <c r="K168" s="7" t="str">
        <f>'დამტკ. ბიუჯ.'!K168</f>
        <v>სააგენტო</v>
      </c>
    </row>
    <row r="169" spans="1:11" x14ac:dyDescent="0.25">
      <c r="A169" t="str">
        <f t="shared" si="32"/>
        <v>b</v>
      </c>
      <c r="B169" s="5"/>
      <c r="C169" s="6" t="s">
        <v>19</v>
      </c>
      <c r="D169" s="7">
        <f t="shared" si="37"/>
        <v>0</v>
      </c>
      <c r="E169" s="7">
        <v>0</v>
      </c>
      <c r="F169" s="7">
        <v>0</v>
      </c>
      <c r="G169" s="7">
        <v>0</v>
      </c>
      <c r="H169" s="7">
        <v>0</v>
      </c>
      <c r="I169" s="7">
        <f t="shared" si="33"/>
        <v>0</v>
      </c>
      <c r="J169" s="7">
        <f t="shared" si="34"/>
        <v>0</v>
      </c>
      <c r="K169" s="7" t="str">
        <f>'დამტკ. ბიუჯ.'!K169</f>
        <v>სააგენტო</v>
      </c>
    </row>
    <row r="170" spans="1:11" ht="15.75" thickBot="1" x14ac:dyDescent="0.3">
      <c r="A170" t="str">
        <f t="shared" si="32"/>
        <v>b</v>
      </c>
      <c r="B170" s="11"/>
      <c r="C170" s="12" t="s">
        <v>20</v>
      </c>
      <c r="D170" s="13">
        <f t="shared" si="37"/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f t="shared" si="33"/>
        <v>0</v>
      </c>
      <c r="J170" s="13">
        <f t="shared" si="34"/>
        <v>0</v>
      </c>
      <c r="K170" s="13" t="str">
        <f>'დამტკ. ბიუჯ.'!K170</f>
        <v>სააგენტო</v>
      </c>
    </row>
    <row r="171" spans="1:11" ht="46.5" thickTop="1" thickBot="1" x14ac:dyDescent="0.3">
      <c r="A171" t="str">
        <f t="shared" si="32"/>
        <v>b</v>
      </c>
      <c r="B171" s="3" t="s">
        <v>46</v>
      </c>
      <c r="C171" s="14" t="s">
        <v>47</v>
      </c>
      <c r="D171" s="4">
        <f t="shared" si="37"/>
        <v>0</v>
      </c>
      <c r="E171" s="4">
        <f>SUM(E172,E180,E181,E182)</f>
        <v>0</v>
      </c>
      <c r="F171" s="4">
        <f t="shared" ref="F171:H171" si="42">SUM(F172,F180,F181,F182)</f>
        <v>0</v>
      </c>
      <c r="G171" s="4">
        <f t="shared" si="42"/>
        <v>0</v>
      </c>
      <c r="H171" s="4">
        <f t="shared" si="42"/>
        <v>0</v>
      </c>
      <c r="I171" s="4">
        <f t="shared" si="33"/>
        <v>0</v>
      </c>
      <c r="J171" s="4">
        <f t="shared" si="34"/>
        <v>0</v>
      </c>
      <c r="K171" s="4" t="str">
        <f>'დამტკ. ბიუჯ.'!K171</f>
        <v>სააგენტო</v>
      </c>
    </row>
    <row r="172" spans="1:11" ht="15.75" thickTop="1" x14ac:dyDescent="0.25">
      <c r="A172" t="str">
        <f t="shared" si="32"/>
        <v>b</v>
      </c>
      <c r="B172" s="5"/>
      <c r="C172" s="6" t="s">
        <v>10</v>
      </c>
      <c r="D172" s="7">
        <f t="shared" si="37"/>
        <v>0</v>
      </c>
      <c r="E172" s="7">
        <f>SUM(E173:E179)</f>
        <v>0</v>
      </c>
      <c r="F172" s="7">
        <f t="shared" ref="F172:H172" si="43">SUM(F173:F179)</f>
        <v>0</v>
      </c>
      <c r="G172" s="7">
        <f t="shared" si="43"/>
        <v>0</v>
      </c>
      <c r="H172" s="7">
        <f t="shared" si="43"/>
        <v>0</v>
      </c>
      <c r="I172" s="7">
        <f t="shared" si="33"/>
        <v>0</v>
      </c>
      <c r="J172" s="7">
        <f t="shared" si="34"/>
        <v>0</v>
      </c>
      <c r="K172" s="7" t="str">
        <f>'დამტკ. ბიუჯ.'!K172</f>
        <v>სააგენტო</v>
      </c>
    </row>
    <row r="173" spans="1:11" x14ac:dyDescent="0.25">
      <c r="A173" t="str">
        <f t="shared" si="32"/>
        <v>b</v>
      </c>
      <c r="B173" s="8"/>
      <c r="C173" s="9" t="s">
        <v>11</v>
      </c>
      <c r="D173" s="10">
        <f t="shared" si="37"/>
        <v>0</v>
      </c>
      <c r="E173" s="10">
        <v>0</v>
      </c>
      <c r="F173" s="10">
        <v>0</v>
      </c>
      <c r="G173" s="10">
        <v>0</v>
      </c>
      <c r="H173" s="10">
        <v>0</v>
      </c>
      <c r="I173" s="10">
        <f t="shared" si="33"/>
        <v>0</v>
      </c>
      <c r="J173" s="10">
        <f t="shared" si="34"/>
        <v>0</v>
      </c>
      <c r="K173" s="10" t="str">
        <f>'დამტკ. ბიუჯ.'!K173</f>
        <v>სააგენტო</v>
      </c>
    </row>
    <row r="174" spans="1:11" x14ac:dyDescent="0.25">
      <c r="A174" t="str">
        <f t="shared" si="32"/>
        <v>b</v>
      </c>
      <c r="B174" s="8"/>
      <c r="C174" s="9" t="s">
        <v>12</v>
      </c>
      <c r="D174" s="10">
        <f t="shared" si="37"/>
        <v>0</v>
      </c>
      <c r="E174" s="10">
        <v>0</v>
      </c>
      <c r="F174" s="10">
        <v>0</v>
      </c>
      <c r="G174" s="10">
        <v>0</v>
      </c>
      <c r="H174" s="10">
        <v>0</v>
      </c>
      <c r="I174" s="10">
        <f t="shared" si="33"/>
        <v>0</v>
      </c>
      <c r="J174" s="10">
        <f t="shared" si="34"/>
        <v>0</v>
      </c>
      <c r="K174" s="10" t="str">
        <f>'დამტკ. ბიუჯ.'!K174</f>
        <v>სააგენტო</v>
      </c>
    </row>
    <row r="175" spans="1:11" x14ac:dyDescent="0.25">
      <c r="A175" t="str">
        <f t="shared" si="32"/>
        <v>b</v>
      </c>
      <c r="B175" s="8"/>
      <c r="C175" s="9" t="s">
        <v>13</v>
      </c>
      <c r="D175" s="10">
        <f t="shared" si="37"/>
        <v>0</v>
      </c>
      <c r="E175" s="10">
        <v>0</v>
      </c>
      <c r="F175" s="10">
        <v>0</v>
      </c>
      <c r="G175" s="10">
        <v>0</v>
      </c>
      <c r="H175" s="10">
        <v>0</v>
      </c>
      <c r="I175" s="10">
        <f t="shared" si="33"/>
        <v>0</v>
      </c>
      <c r="J175" s="10">
        <f t="shared" si="34"/>
        <v>0</v>
      </c>
      <c r="K175" s="10" t="str">
        <f>'დამტკ. ბიუჯ.'!K175</f>
        <v>სააგენტო</v>
      </c>
    </row>
    <row r="176" spans="1:11" x14ac:dyDescent="0.25">
      <c r="A176" t="str">
        <f t="shared" si="32"/>
        <v>b</v>
      </c>
      <c r="B176" s="8"/>
      <c r="C176" s="9" t="s">
        <v>14</v>
      </c>
      <c r="D176" s="10">
        <f t="shared" si="37"/>
        <v>0</v>
      </c>
      <c r="E176" s="10">
        <v>0</v>
      </c>
      <c r="F176" s="10">
        <v>0</v>
      </c>
      <c r="G176" s="10">
        <v>0</v>
      </c>
      <c r="H176" s="10">
        <v>0</v>
      </c>
      <c r="I176" s="10">
        <f t="shared" si="33"/>
        <v>0</v>
      </c>
      <c r="J176" s="10">
        <f t="shared" si="34"/>
        <v>0</v>
      </c>
      <c r="K176" s="10" t="str">
        <f>'დამტკ. ბიუჯ.'!K176</f>
        <v>სააგენტო</v>
      </c>
    </row>
    <row r="177" spans="1:11" x14ac:dyDescent="0.25">
      <c r="A177" t="str">
        <f t="shared" si="32"/>
        <v>b</v>
      </c>
      <c r="B177" s="8"/>
      <c r="C177" s="9" t="s">
        <v>15</v>
      </c>
      <c r="D177" s="10">
        <f t="shared" si="37"/>
        <v>0</v>
      </c>
      <c r="E177" s="10">
        <v>0</v>
      </c>
      <c r="F177" s="10">
        <v>0</v>
      </c>
      <c r="G177" s="10">
        <v>0</v>
      </c>
      <c r="H177" s="10">
        <v>0</v>
      </c>
      <c r="I177" s="10">
        <f t="shared" si="33"/>
        <v>0</v>
      </c>
      <c r="J177" s="10">
        <f t="shared" si="34"/>
        <v>0</v>
      </c>
      <c r="K177" s="10" t="str">
        <f>'დამტკ. ბიუჯ.'!K177</f>
        <v>სააგენტო</v>
      </c>
    </row>
    <row r="178" spans="1:11" x14ac:dyDescent="0.25">
      <c r="A178" t="str">
        <f t="shared" si="32"/>
        <v>b</v>
      </c>
      <c r="B178" s="8"/>
      <c r="C178" s="9" t="s">
        <v>16</v>
      </c>
      <c r="D178" s="10">
        <f t="shared" si="37"/>
        <v>0</v>
      </c>
      <c r="E178" s="10">
        <v>0</v>
      </c>
      <c r="F178" s="10">
        <v>0</v>
      </c>
      <c r="G178" s="10">
        <v>0</v>
      </c>
      <c r="H178" s="10">
        <v>0</v>
      </c>
      <c r="I178" s="10">
        <f t="shared" si="33"/>
        <v>0</v>
      </c>
      <c r="J178" s="10">
        <f t="shared" si="34"/>
        <v>0</v>
      </c>
      <c r="K178" s="10" t="str">
        <f>'დამტკ. ბიუჯ.'!K178</f>
        <v>სააგენტო</v>
      </c>
    </row>
    <row r="179" spans="1:11" x14ac:dyDescent="0.25">
      <c r="A179" t="str">
        <f t="shared" si="32"/>
        <v>b</v>
      </c>
      <c r="B179" s="8"/>
      <c r="C179" s="9" t="s">
        <v>17</v>
      </c>
      <c r="D179" s="10">
        <f t="shared" si="37"/>
        <v>0</v>
      </c>
      <c r="E179" s="10">
        <v>0</v>
      </c>
      <c r="F179" s="10">
        <v>0</v>
      </c>
      <c r="G179" s="10">
        <v>0</v>
      </c>
      <c r="H179" s="10">
        <v>0</v>
      </c>
      <c r="I179" s="10">
        <f t="shared" si="33"/>
        <v>0</v>
      </c>
      <c r="J179" s="10">
        <f t="shared" si="34"/>
        <v>0</v>
      </c>
      <c r="K179" s="10" t="str">
        <f>'დამტკ. ბიუჯ.'!K179</f>
        <v>სააგენტო</v>
      </c>
    </row>
    <row r="180" spans="1:11" x14ac:dyDescent="0.25">
      <c r="A180" t="str">
        <f t="shared" si="32"/>
        <v>b</v>
      </c>
      <c r="B180" s="5"/>
      <c r="C180" s="6" t="s">
        <v>18</v>
      </c>
      <c r="D180" s="7">
        <f t="shared" si="37"/>
        <v>0</v>
      </c>
      <c r="E180" s="7">
        <v>0</v>
      </c>
      <c r="F180" s="7">
        <v>0</v>
      </c>
      <c r="G180" s="7">
        <v>0</v>
      </c>
      <c r="H180" s="7">
        <v>0</v>
      </c>
      <c r="I180" s="7">
        <f t="shared" si="33"/>
        <v>0</v>
      </c>
      <c r="J180" s="7">
        <f t="shared" si="34"/>
        <v>0</v>
      </c>
      <c r="K180" s="7" t="str">
        <f>'დამტკ. ბიუჯ.'!K180</f>
        <v>სააგენტო</v>
      </c>
    </row>
    <row r="181" spans="1:11" x14ac:dyDescent="0.25">
      <c r="A181" t="str">
        <f t="shared" si="32"/>
        <v>b</v>
      </c>
      <c r="B181" s="5"/>
      <c r="C181" s="6" t="s">
        <v>19</v>
      </c>
      <c r="D181" s="7">
        <f t="shared" si="37"/>
        <v>0</v>
      </c>
      <c r="E181" s="7">
        <v>0</v>
      </c>
      <c r="F181" s="7">
        <v>0</v>
      </c>
      <c r="G181" s="7">
        <v>0</v>
      </c>
      <c r="H181" s="7">
        <v>0</v>
      </c>
      <c r="I181" s="7">
        <f t="shared" si="33"/>
        <v>0</v>
      </c>
      <c r="J181" s="7">
        <f t="shared" si="34"/>
        <v>0</v>
      </c>
      <c r="K181" s="7" t="str">
        <f>'დამტკ. ბიუჯ.'!K181</f>
        <v>სააგენტო</v>
      </c>
    </row>
    <row r="182" spans="1:11" ht="15.75" thickBot="1" x14ac:dyDescent="0.3">
      <c r="A182" t="str">
        <f t="shared" si="32"/>
        <v>b</v>
      </c>
      <c r="B182" s="11"/>
      <c r="C182" s="12" t="s">
        <v>20</v>
      </c>
      <c r="D182" s="13">
        <f t="shared" si="37"/>
        <v>0</v>
      </c>
      <c r="E182" s="13">
        <v>0</v>
      </c>
      <c r="F182" s="13">
        <v>0</v>
      </c>
      <c r="G182" s="13">
        <v>0</v>
      </c>
      <c r="H182" s="13">
        <v>0</v>
      </c>
      <c r="I182" s="13">
        <f t="shared" si="33"/>
        <v>0</v>
      </c>
      <c r="J182" s="13">
        <f t="shared" si="34"/>
        <v>0</v>
      </c>
      <c r="K182" s="13" t="str">
        <f>'დამტკ. ბიუჯ.'!K182</f>
        <v>სააგენტო</v>
      </c>
    </row>
    <row r="183" spans="1:11" ht="46.5" thickTop="1" thickBot="1" x14ac:dyDescent="0.3">
      <c r="A183" t="str">
        <f t="shared" si="32"/>
        <v>b</v>
      </c>
      <c r="B183" s="3" t="s">
        <v>48</v>
      </c>
      <c r="C183" s="14" t="s">
        <v>49</v>
      </c>
      <c r="D183" s="4">
        <f t="shared" si="37"/>
        <v>0</v>
      </c>
      <c r="E183" s="4">
        <f>SUM(E184,E192,E193,E194)</f>
        <v>0</v>
      </c>
      <c r="F183" s="4">
        <f t="shared" ref="F183:H183" si="44">SUM(F184,F192,F193,F194)</f>
        <v>0</v>
      </c>
      <c r="G183" s="4">
        <f t="shared" si="44"/>
        <v>0</v>
      </c>
      <c r="H183" s="4">
        <f t="shared" si="44"/>
        <v>0</v>
      </c>
      <c r="I183" s="4">
        <f t="shared" si="33"/>
        <v>0</v>
      </c>
      <c r="J183" s="4">
        <f t="shared" si="34"/>
        <v>0</v>
      </c>
      <c r="K183" s="4" t="str">
        <f>'დამტკ. ბიუჯ.'!K183</f>
        <v>სააგენტო</v>
      </c>
    </row>
    <row r="184" spans="1:11" ht="15.75" thickTop="1" x14ac:dyDescent="0.25">
      <c r="A184" t="str">
        <f t="shared" si="32"/>
        <v>b</v>
      </c>
      <c r="B184" s="5"/>
      <c r="C184" s="6" t="s">
        <v>10</v>
      </c>
      <c r="D184" s="7">
        <f t="shared" si="37"/>
        <v>0</v>
      </c>
      <c r="E184" s="7">
        <f>SUM(E185:E191)</f>
        <v>0</v>
      </c>
      <c r="F184" s="7">
        <f t="shared" ref="F184:H184" si="45">SUM(F185:F191)</f>
        <v>0</v>
      </c>
      <c r="G184" s="7">
        <f t="shared" si="45"/>
        <v>0</v>
      </c>
      <c r="H184" s="7">
        <f t="shared" si="45"/>
        <v>0</v>
      </c>
      <c r="I184" s="7">
        <f t="shared" si="33"/>
        <v>0</v>
      </c>
      <c r="J184" s="7">
        <f t="shared" si="34"/>
        <v>0</v>
      </c>
      <c r="K184" s="7" t="str">
        <f>'დამტკ. ბიუჯ.'!K184</f>
        <v>სააგენტო</v>
      </c>
    </row>
    <row r="185" spans="1:11" x14ac:dyDescent="0.25">
      <c r="A185" t="str">
        <f t="shared" si="32"/>
        <v>b</v>
      </c>
      <c r="B185" s="8"/>
      <c r="C185" s="9" t="s">
        <v>11</v>
      </c>
      <c r="D185" s="10">
        <f t="shared" si="37"/>
        <v>0</v>
      </c>
      <c r="E185" s="10">
        <v>0</v>
      </c>
      <c r="F185" s="10">
        <v>0</v>
      </c>
      <c r="G185" s="10">
        <v>0</v>
      </c>
      <c r="H185" s="10">
        <v>0</v>
      </c>
      <c r="I185" s="10">
        <f t="shared" si="33"/>
        <v>0</v>
      </c>
      <c r="J185" s="10">
        <f t="shared" si="34"/>
        <v>0</v>
      </c>
      <c r="K185" s="10" t="str">
        <f>'დამტკ. ბიუჯ.'!K185</f>
        <v>სააგენტო</v>
      </c>
    </row>
    <row r="186" spans="1:11" x14ac:dyDescent="0.25">
      <c r="A186" t="str">
        <f t="shared" si="32"/>
        <v>b</v>
      </c>
      <c r="B186" s="8"/>
      <c r="C186" s="9" t="s">
        <v>12</v>
      </c>
      <c r="D186" s="10">
        <f t="shared" si="37"/>
        <v>0</v>
      </c>
      <c r="E186" s="10">
        <v>0</v>
      </c>
      <c r="F186" s="10">
        <v>0</v>
      </c>
      <c r="G186" s="10">
        <v>0</v>
      </c>
      <c r="H186" s="10">
        <v>0</v>
      </c>
      <c r="I186" s="10">
        <f t="shared" si="33"/>
        <v>0</v>
      </c>
      <c r="J186" s="10">
        <f t="shared" si="34"/>
        <v>0</v>
      </c>
      <c r="K186" s="10" t="str">
        <f>'დამტკ. ბიუჯ.'!K186</f>
        <v>სააგენტო</v>
      </c>
    </row>
    <row r="187" spans="1:11" x14ac:dyDescent="0.25">
      <c r="A187" t="str">
        <f t="shared" si="32"/>
        <v>b</v>
      </c>
      <c r="B187" s="8"/>
      <c r="C187" s="9" t="s">
        <v>13</v>
      </c>
      <c r="D187" s="10">
        <f t="shared" si="37"/>
        <v>0</v>
      </c>
      <c r="E187" s="10">
        <v>0</v>
      </c>
      <c r="F187" s="10">
        <v>0</v>
      </c>
      <c r="G187" s="10">
        <v>0</v>
      </c>
      <c r="H187" s="10">
        <v>0</v>
      </c>
      <c r="I187" s="10">
        <f t="shared" si="33"/>
        <v>0</v>
      </c>
      <c r="J187" s="10">
        <f t="shared" si="34"/>
        <v>0</v>
      </c>
      <c r="K187" s="10" t="str">
        <f>'დამტკ. ბიუჯ.'!K187</f>
        <v>სააგენტო</v>
      </c>
    </row>
    <row r="188" spans="1:11" x14ac:dyDescent="0.25">
      <c r="A188" t="str">
        <f t="shared" si="32"/>
        <v>b</v>
      </c>
      <c r="B188" s="8"/>
      <c r="C188" s="9" t="s">
        <v>14</v>
      </c>
      <c r="D188" s="10">
        <f t="shared" si="37"/>
        <v>0</v>
      </c>
      <c r="E188" s="10">
        <v>0</v>
      </c>
      <c r="F188" s="10">
        <v>0</v>
      </c>
      <c r="G188" s="10">
        <v>0</v>
      </c>
      <c r="H188" s="10">
        <v>0</v>
      </c>
      <c r="I188" s="10">
        <f t="shared" si="33"/>
        <v>0</v>
      </c>
      <c r="J188" s="10">
        <f t="shared" si="34"/>
        <v>0</v>
      </c>
      <c r="K188" s="10" t="str">
        <f>'დამტკ. ბიუჯ.'!K188</f>
        <v>სააგენტო</v>
      </c>
    </row>
    <row r="189" spans="1:11" x14ac:dyDescent="0.25">
      <c r="A189" t="str">
        <f t="shared" si="32"/>
        <v>b</v>
      </c>
      <c r="B189" s="8"/>
      <c r="C189" s="9" t="s">
        <v>15</v>
      </c>
      <c r="D189" s="10">
        <f t="shared" si="37"/>
        <v>0</v>
      </c>
      <c r="E189" s="10">
        <v>0</v>
      </c>
      <c r="F189" s="10">
        <v>0</v>
      </c>
      <c r="G189" s="10">
        <v>0</v>
      </c>
      <c r="H189" s="10">
        <v>0</v>
      </c>
      <c r="I189" s="10">
        <f t="shared" si="33"/>
        <v>0</v>
      </c>
      <c r="J189" s="10">
        <f t="shared" si="34"/>
        <v>0</v>
      </c>
      <c r="K189" s="10" t="str">
        <f>'დამტკ. ბიუჯ.'!K189</f>
        <v>სააგენტო</v>
      </c>
    </row>
    <row r="190" spans="1:11" x14ac:dyDescent="0.25">
      <c r="A190" t="str">
        <f t="shared" si="32"/>
        <v>b</v>
      </c>
      <c r="B190" s="8"/>
      <c r="C190" s="9" t="s">
        <v>16</v>
      </c>
      <c r="D190" s="10">
        <f t="shared" si="37"/>
        <v>0</v>
      </c>
      <c r="E190" s="10">
        <v>0</v>
      </c>
      <c r="F190" s="10">
        <v>0</v>
      </c>
      <c r="G190" s="10">
        <v>0</v>
      </c>
      <c r="H190" s="10">
        <v>0</v>
      </c>
      <c r="I190" s="10">
        <f t="shared" si="33"/>
        <v>0</v>
      </c>
      <c r="J190" s="10">
        <f t="shared" si="34"/>
        <v>0</v>
      </c>
      <c r="K190" s="10" t="str">
        <f>'დამტკ. ბიუჯ.'!K190</f>
        <v>სააგენტო</v>
      </c>
    </row>
    <row r="191" spans="1:11" x14ac:dyDescent="0.25">
      <c r="A191" t="str">
        <f t="shared" si="32"/>
        <v>b</v>
      </c>
      <c r="B191" s="8"/>
      <c r="C191" s="9" t="s">
        <v>17</v>
      </c>
      <c r="D191" s="10">
        <f t="shared" si="37"/>
        <v>0</v>
      </c>
      <c r="E191" s="10">
        <v>0</v>
      </c>
      <c r="F191" s="10">
        <v>0</v>
      </c>
      <c r="G191" s="10">
        <v>0</v>
      </c>
      <c r="H191" s="10">
        <v>0</v>
      </c>
      <c r="I191" s="10">
        <f t="shared" si="33"/>
        <v>0</v>
      </c>
      <c r="J191" s="10">
        <f t="shared" si="34"/>
        <v>0</v>
      </c>
      <c r="K191" s="10" t="str">
        <f>'დამტკ. ბიუჯ.'!K191</f>
        <v>სააგენტო</v>
      </c>
    </row>
    <row r="192" spans="1:11" x14ac:dyDescent="0.25">
      <c r="A192" t="str">
        <f t="shared" si="32"/>
        <v>b</v>
      </c>
      <c r="B192" s="5"/>
      <c r="C192" s="6" t="s">
        <v>18</v>
      </c>
      <c r="D192" s="7">
        <f t="shared" si="37"/>
        <v>0</v>
      </c>
      <c r="E192" s="7">
        <v>0</v>
      </c>
      <c r="F192" s="7">
        <v>0</v>
      </c>
      <c r="G192" s="7">
        <v>0</v>
      </c>
      <c r="H192" s="7">
        <v>0</v>
      </c>
      <c r="I192" s="7">
        <f t="shared" si="33"/>
        <v>0</v>
      </c>
      <c r="J192" s="7">
        <f t="shared" si="34"/>
        <v>0</v>
      </c>
      <c r="K192" s="7" t="str">
        <f>'დამტკ. ბიუჯ.'!K192</f>
        <v>სააგენტო</v>
      </c>
    </row>
    <row r="193" spans="1:11" x14ac:dyDescent="0.25">
      <c r="A193" t="str">
        <f t="shared" si="32"/>
        <v>b</v>
      </c>
      <c r="B193" s="5"/>
      <c r="C193" s="6" t="s">
        <v>19</v>
      </c>
      <c r="D193" s="7">
        <f t="shared" si="37"/>
        <v>0</v>
      </c>
      <c r="E193" s="7">
        <v>0</v>
      </c>
      <c r="F193" s="7">
        <v>0</v>
      </c>
      <c r="G193" s="7">
        <v>0</v>
      </c>
      <c r="H193" s="7">
        <v>0</v>
      </c>
      <c r="I193" s="7">
        <f t="shared" si="33"/>
        <v>0</v>
      </c>
      <c r="J193" s="7">
        <f t="shared" si="34"/>
        <v>0</v>
      </c>
      <c r="K193" s="7" t="str">
        <f>'დამტკ. ბიუჯ.'!K193</f>
        <v>სააგენტო</v>
      </c>
    </row>
    <row r="194" spans="1:11" ht="15.75" thickBot="1" x14ac:dyDescent="0.3">
      <c r="A194" t="str">
        <f t="shared" si="32"/>
        <v>b</v>
      </c>
      <c r="B194" s="11"/>
      <c r="C194" s="12" t="s">
        <v>20</v>
      </c>
      <c r="D194" s="13">
        <f t="shared" si="37"/>
        <v>0</v>
      </c>
      <c r="E194" s="13">
        <v>0</v>
      </c>
      <c r="F194" s="13">
        <v>0</v>
      </c>
      <c r="G194" s="13">
        <v>0</v>
      </c>
      <c r="H194" s="13">
        <v>0</v>
      </c>
      <c r="I194" s="13">
        <f t="shared" si="33"/>
        <v>0</v>
      </c>
      <c r="J194" s="13">
        <f t="shared" si="34"/>
        <v>0</v>
      </c>
      <c r="K194" s="13" t="str">
        <f>'დამტკ. ბიუჯ.'!K194</f>
        <v>სააგენტო</v>
      </c>
    </row>
    <row r="195" spans="1:11" ht="46.5" thickTop="1" thickBot="1" x14ac:dyDescent="0.3">
      <c r="A195" t="str">
        <f t="shared" si="32"/>
        <v>b</v>
      </c>
      <c r="B195" s="3" t="s">
        <v>50</v>
      </c>
      <c r="C195" s="14" t="s">
        <v>51</v>
      </c>
      <c r="D195" s="4">
        <f t="shared" si="37"/>
        <v>0</v>
      </c>
      <c r="E195" s="4">
        <f>SUM(E196,E204,E205,E206)</f>
        <v>0</v>
      </c>
      <c r="F195" s="4">
        <f t="shared" ref="F195:H195" si="46">SUM(F196,F204,F205,F206)</f>
        <v>0</v>
      </c>
      <c r="G195" s="4">
        <f t="shared" si="46"/>
        <v>0</v>
      </c>
      <c r="H195" s="4">
        <f t="shared" si="46"/>
        <v>0</v>
      </c>
      <c r="I195" s="4">
        <f t="shared" si="33"/>
        <v>0</v>
      </c>
      <c r="J195" s="4">
        <f t="shared" si="34"/>
        <v>0</v>
      </c>
      <c r="K195" s="4" t="str">
        <f>'დამტკ. ბიუჯ.'!K195</f>
        <v>სააგენტო</v>
      </c>
    </row>
    <row r="196" spans="1:11" ht="15.75" thickTop="1" x14ac:dyDescent="0.25">
      <c r="A196" t="str">
        <f t="shared" ref="A196:A259" si="47">IF(OR(D196&lt;&gt;0,E196&lt;&gt;0,F196&lt;&gt;0,G196&lt;&gt;0,H196&lt;&gt;0,),"a","b")</f>
        <v>b</v>
      </c>
      <c r="B196" s="5"/>
      <c r="C196" s="6" t="s">
        <v>10</v>
      </c>
      <c r="D196" s="7">
        <f t="shared" si="37"/>
        <v>0</v>
      </c>
      <c r="E196" s="7">
        <f>SUM(E197:E203)</f>
        <v>0</v>
      </c>
      <c r="F196" s="7">
        <f t="shared" ref="F196:H196" si="48">SUM(F197:F203)</f>
        <v>0</v>
      </c>
      <c r="G196" s="7">
        <f t="shared" si="48"/>
        <v>0</v>
      </c>
      <c r="H196" s="7">
        <f t="shared" si="48"/>
        <v>0</v>
      </c>
      <c r="I196" s="7">
        <f t="shared" ref="I196:I259" si="49">SUM(E196,F196)</f>
        <v>0</v>
      </c>
      <c r="J196" s="7">
        <f t="shared" ref="J196:J259" si="50">SUM(E196,F196,G196)</f>
        <v>0</v>
      </c>
      <c r="K196" s="7" t="str">
        <f>'დამტკ. ბიუჯ.'!K196</f>
        <v>სააგენტო</v>
      </c>
    </row>
    <row r="197" spans="1:11" x14ac:dyDescent="0.25">
      <c r="A197" t="str">
        <f t="shared" si="47"/>
        <v>b</v>
      </c>
      <c r="B197" s="8"/>
      <c r="C197" s="9" t="s">
        <v>11</v>
      </c>
      <c r="D197" s="10">
        <f t="shared" si="37"/>
        <v>0</v>
      </c>
      <c r="E197" s="10">
        <v>0</v>
      </c>
      <c r="F197" s="10">
        <v>0</v>
      </c>
      <c r="G197" s="10">
        <v>0</v>
      </c>
      <c r="H197" s="10">
        <v>0</v>
      </c>
      <c r="I197" s="10">
        <f t="shared" si="49"/>
        <v>0</v>
      </c>
      <c r="J197" s="10">
        <f t="shared" si="50"/>
        <v>0</v>
      </c>
      <c r="K197" s="10" t="str">
        <f>'დამტკ. ბიუჯ.'!K197</f>
        <v>სააგენტო</v>
      </c>
    </row>
    <row r="198" spans="1:11" x14ac:dyDescent="0.25">
      <c r="A198" t="str">
        <f t="shared" si="47"/>
        <v>b</v>
      </c>
      <c r="B198" s="8"/>
      <c r="C198" s="9" t="s">
        <v>12</v>
      </c>
      <c r="D198" s="10">
        <f t="shared" si="37"/>
        <v>0</v>
      </c>
      <c r="E198" s="10">
        <v>0</v>
      </c>
      <c r="F198" s="10">
        <v>0</v>
      </c>
      <c r="G198" s="10">
        <v>0</v>
      </c>
      <c r="H198" s="10">
        <v>0</v>
      </c>
      <c r="I198" s="10">
        <f t="shared" si="49"/>
        <v>0</v>
      </c>
      <c r="J198" s="10">
        <f t="shared" si="50"/>
        <v>0</v>
      </c>
      <c r="K198" s="10" t="str">
        <f>'დამტკ. ბიუჯ.'!K198</f>
        <v>სააგენტო</v>
      </c>
    </row>
    <row r="199" spans="1:11" x14ac:dyDescent="0.25">
      <c r="A199" t="str">
        <f t="shared" si="47"/>
        <v>b</v>
      </c>
      <c r="B199" s="8"/>
      <c r="C199" s="9" t="s">
        <v>13</v>
      </c>
      <c r="D199" s="10">
        <f t="shared" si="37"/>
        <v>0</v>
      </c>
      <c r="E199" s="10">
        <v>0</v>
      </c>
      <c r="F199" s="10">
        <v>0</v>
      </c>
      <c r="G199" s="10">
        <v>0</v>
      </c>
      <c r="H199" s="10">
        <v>0</v>
      </c>
      <c r="I199" s="10">
        <f t="shared" si="49"/>
        <v>0</v>
      </c>
      <c r="J199" s="10">
        <f t="shared" si="50"/>
        <v>0</v>
      </c>
      <c r="K199" s="10" t="str">
        <f>'დამტკ. ბიუჯ.'!K199</f>
        <v>სააგენტო</v>
      </c>
    </row>
    <row r="200" spans="1:11" x14ac:dyDescent="0.25">
      <c r="A200" t="str">
        <f t="shared" si="47"/>
        <v>b</v>
      </c>
      <c r="B200" s="8"/>
      <c r="C200" s="9" t="s">
        <v>14</v>
      </c>
      <c r="D200" s="10">
        <f t="shared" si="37"/>
        <v>0</v>
      </c>
      <c r="E200" s="10">
        <v>0</v>
      </c>
      <c r="F200" s="10">
        <v>0</v>
      </c>
      <c r="G200" s="10">
        <v>0</v>
      </c>
      <c r="H200" s="10">
        <v>0</v>
      </c>
      <c r="I200" s="10">
        <f t="shared" si="49"/>
        <v>0</v>
      </c>
      <c r="J200" s="10">
        <f t="shared" si="50"/>
        <v>0</v>
      </c>
      <c r="K200" s="10" t="str">
        <f>'დამტკ. ბიუჯ.'!K200</f>
        <v>სააგენტო</v>
      </c>
    </row>
    <row r="201" spans="1:11" x14ac:dyDescent="0.25">
      <c r="A201" t="str">
        <f t="shared" si="47"/>
        <v>b</v>
      </c>
      <c r="B201" s="8"/>
      <c r="C201" s="9" t="s">
        <v>15</v>
      </c>
      <c r="D201" s="10">
        <f t="shared" si="37"/>
        <v>0</v>
      </c>
      <c r="E201" s="10">
        <v>0</v>
      </c>
      <c r="F201" s="10">
        <v>0</v>
      </c>
      <c r="G201" s="10">
        <v>0</v>
      </c>
      <c r="H201" s="10">
        <v>0</v>
      </c>
      <c r="I201" s="10">
        <f t="shared" si="49"/>
        <v>0</v>
      </c>
      <c r="J201" s="10">
        <f t="shared" si="50"/>
        <v>0</v>
      </c>
      <c r="K201" s="10" t="str">
        <f>'დამტკ. ბიუჯ.'!K201</f>
        <v>სააგენტო</v>
      </c>
    </row>
    <row r="202" spans="1:11" x14ac:dyDescent="0.25">
      <c r="A202" t="str">
        <f t="shared" si="47"/>
        <v>b</v>
      </c>
      <c r="B202" s="8"/>
      <c r="C202" s="9" t="s">
        <v>16</v>
      </c>
      <c r="D202" s="10">
        <f t="shared" si="37"/>
        <v>0</v>
      </c>
      <c r="E202" s="10">
        <v>0</v>
      </c>
      <c r="F202" s="10">
        <v>0</v>
      </c>
      <c r="G202" s="10">
        <v>0</v>
      </c>
      <c r="H202" s="10">
        <v>0</v>
      </c>
      <c r="I202" s="10">
        <f t="shared" si="49"/>
        <v>0</v>
      </c>
      <c r="J202" s="10">
        <f t="shared" si="50"/>
        <v>0</v>
      </c>
      <c r="K202" s="10" t="str">
        <f>'დამტკ. ბიუჯ.'!K202</f>
        <v>სააგენტო</v>
      </c>
    </row>
    <row r="203" spans="1:11" x14ac:dyDescent="0.25">
      <c r="A203" t="str">
        <f t="shared" si="47"/>
        <v>b</v>
      </c>
      <c r="B203" s="8"/>
      <c r="C203" s="9" t="s">
        <v>17</v>
      </c>
      <c r="D203" s="10">
        <f t="shared" si="37"/>
        <v>0</v>
      </c>
      <c r="E203" s="10">
        <v>0</v>
      </c>
      <c r="F203" s="10">
        <v>0</v>
      </c>
      <c r="G203" s="10">
        <v>0</v>
      </c>
      <c r="H203" s="10">
        <v>0</v>
      </c>
      <c r="I203" s="10">
        <f t="shared" si="49"/>
        <v>0</v>
      </c>
      <c r="J203" s="10">
        <f t="shared" si="50"/>
        <v>0</v>
      </c>
      <c r="K203" s="10" t="str">
        <f>'დამტკ. ბიუჯ.'!K203</f>
        <v>სააგენტო</v>
      </c>
    </row>
    <row r="204" spans="1:11" x14ac:dyDescent="0.25">
      <c r="A204" t="str">
        <f t="shared" si="47"/>
        <v>b</v>
      </c>
      <c r="B204" s="5"/>
      <c r="C204" s="6" t="s">
        <v>18</v>
      </c>
      <c r="D204" s="7">
        <f t="shared" si="37"/>
        <v>0</v>
      </c>
      <c r="E204" s="7">
        <v>0</v>
      </c>
      <c r="F204" s="7">
        <v>0</v>
      </c>
      <c r="G204" s="7">
        <v>0</v>
      </c>
      <c r="H204" s="7">
        <v>0</v>
      </c>
      <c r="I204" s="7">
        <f t="shared" si="49"/>
        <v>0</v>
      </c>
      <c r="J204" s="7">
        <f t="shared" si="50"/>
        <v>0</v>
      </c>
      <c r="K204" s="7" t="str">
        <f>'დამტკ. ბიუჯ.'!K204</f>
        <v>სააგენტო</v>
      </c>
    </row>
    <row r="205" spans="1:11" x14ac:dyDescent="0.25">
      <c r="A205" t="str">
        <f t="shared" si="47"/>
        <v>b</v>
      </c>
      <c r="B205" s="5"/>
      <c r="C205" s="6" t="s">
        <v>19</v>
      </c>
      <c r="D205" s="7">
        <f t="shared" si="37"/>
        <v>0</v>
      </c>
      <c r="E205" s="7">
        <v>0</v>
      </c>
      <c r="F205" s="7">
        <v>0</v>
      </c>
      <c r="G205" s="7">
        <v>0</v>
      </c>
      <c r="H205" s="7">
        <v>0</v>
      </c>
      <c r="I205" s="7">
        <f t="shared" si="49"/>
        <v>0</v>
      </c>
      <c r="J205" s="7">
        <f t="shared" si="50"/>
        <v>0</v>
      </c>
      <c r="K205" s="7" t="str">
        <f>'დამტკ. ბიუჯ.'!K205</f>
        <v>სააგენტო</v>
      </c>
    </row>
    <row r="206" spans="1:11" ht="15.75" thickBot="1" x14ac:dyDescent="0.3">
      <c r="A206" t="str">
        <f t="shared" si="47"/>
        <v>b</v>
      </c>
      <c r="B206" s="11"/>
      <c r="C206" s="12" t="s">
        <v>20</v>
      </c>
      <c r="D206" s="13">
        <f t="shared" si="37"/>
        <v>0</v>
      </c>
      <c r="E206" s="13">
        <v>0</v>
      </c>
      <c r="F206" s="13">
        <v>0</v>
      </c>
      <c r="G206" s="13">
        <v>0</v>
      </c>
      <c r="H206" s="13">
        <v>0</v>
      </c>
      <c r="I206" s="13">
        <f t="shared" si="49"/>
        <v>0</v>
      </c>
      <c r="J206" s="13">
        <f t="shared" si="50"/>
        <v>0</v>
      </c>
      <c r="K206" s="13" t="str">
        <f>'დამტკ. ბიუჯ.'!K206</f>
        <v>სააგენტო</v>
      </c>
    </row>
    <row r="207" spans="1:11" ht="46.5" thickTop="1" thickBot="1" x14ac:dyDescent="0.3">
      <c r="A207" t="str">
        <f t="shared" si="47"/>
        <v>b</v>
      </c>
      <c r="B207" s="3" t="s">
        <v>52</v>
      </c>
      <c r="C207" s="14" t="s">
        <v>53</v>
      </c>
      <c r="D207" s="4">
        <f t="shared" si="37"/>
        <v>0</v>
      </c>
      <c r="E207" s="4">
        <f>SUM(E208,E216,E217,E218)</f>
        <v>0</v>
      </c>
      <c r="F207" s="4">
        <f t="shared" ref="F207:H207" si="51">SUM(F208,F216,F217,F218)</f>
        <v>0</v>
      </c>
      <c r="G207" s="4">
        <f t="shared" si="51"/>
        <v>0</v>
      </c>
      <c r="H207" s="4">
        <f t="shared" si="51"/>
        <v>0</v>
      </c>
      <c r="I207" s="4">
        <f t="shared" si="49"/>
        <v>0</v>
      </c>
      <c r="J207" s="4">
        <f t="shared" si="50"/>
        <v>0</v>
      </c>
      <c r="K207" s="4" t="str">
        <f>'დამტკ. ბიუჯ.'!K207</f>
        <v>სააგენტო</v>
      </c>
    </row>
    <row r="208" spans="1:11" ht="15.75" thickTop="1" x14ac:dyDescent="0.25">
      <c r="A208" t="str">
        <f t="shared" si="47"/>
        <v>b</v>
      </c>
      <c r="B208" s="5"/>
      <c r="C208" s="6" t="s">
        <v>10</v>
      </c>
      <c r="D208" s="7">
        <f t="shared" ref="D208:D271" si="52">SUM(E208,F208,G208,H208)</f>
        <v>0</v>
      </c>
      <c r="E208" s="7">
        <f>SUM(E209:E215)</f>
        <v>0</v>
      </c>
      <c r="F208" s="7">
        <f t="shared" ref="F208:H208" si="53">SUM(F209:F215)</f>
        <v>0</v>
      </c>
      <c r="G208" s="7">
        <f t="shared" si="53"/>
        <v>0</v>
      </c>
      <c r="H208" s="7">
        <f t="shared" si="53"/>
        <v>0</v>
      </c>
      <c r="I208" s="7">
        <f t="shared" si="49"/>
        <v>0</v>
      </c>
      <c r="J208" s="7">
        <f t="shared" si="50"/>
        <v>0</v>
      </c>
      <c r="K208" s="7" t="str">
        <f>'დამტკ. ბიუჯ.'!K208</f>
        <v>სააგენტო</v>
      </c>
    </row>
    <row r="209" spans="1:11" x14ac:dyDescent="0.25">
      <c r="A209" t="str">
        <f t="shared" si="47"/>
        <v>b</v>
      </c>
      <c r="B209" s="8"/>
      <c r="C209" s="9" t="s">
        <v>11</v>
      </c>
      <c r="D209" s="10">
        <f t="shared" si="52"/>
        <v>0</v>
      </c>
      <c r="E209" s="10">
        <v>0</v>
      </c>
      <c r="F209" s="10">
        <v>0</v>
      </c>
      <c r="G209" s="10">
        <v>0</v>
      </c>
      <c r="H209" s="10">
        <v>0</v>
      </c>
      <c r="I209" s="10">
        <f t="shared" si="49"/>
        <v>0</v>
      </c>
      <c r="J209" s="10">
        <f t="shared" si="50"/>
        <v>0</v>
      </c>
      <c r="K209" s="10" t="str">
        <f>'დამტკ. ბიუჯ.'!K209</f>
        <v>სააგენტო</v>
      </c>
    </row>
    <row r="210" spans="1:11" x14ac:dyDescent="0.25">
      <c r="A210" t="str">
        <f t="shared" si="47"/>
        <v>b</v>
      </c>
      <c r="B210" s="8"/>
      <c r="C210" s="9" t="s">
        <v>12</v>
      </c>
      <c r="D210" s="10">
        <f t="shared" si="52"/>
        <v>0</v>
      </c>
      <c r="E210" s="10">
        <v>0</v>
      </c>
      <c r="F210" s="10">
        <v>0</v>
      </c>
      <c r="G210" s="10">
        <v>0</v>
      </c>
      <c r="H210" s="10">
        <v>0</v>
      </c>
      <c r="I210" s="10">
        <f t="shared" si="49"/>
        <v>0</v>
      </c>
      <c r="J210" s="10">
        <f t="shared" si="50"/>
        <v>0</v>
      </c>
      <c r="K210" s="10" t="str">
        <f>'დამტკ. ბიუჯ.'!K210</f>
        <v>სააგენტო</v>
      </c>
    </row>
    <row r="211" spans="1:11" x14ac:dyDescent="0.25">
      <c r="A211" t="str">
        <f t="shared" si="47"/>
        <v>b</v>
      </c>
      <c r="B211" s="8"/>
      <c r="C211" s="9" t="s">
        <v>13</v>
      </c>
      <c r="D211" s="10">
        <f t="shared" si="52"/>
        <v>0</v>
      </c>
      <c r="E211" s="10">
        <v>0</v>
      </c>
      <c r="F211" s="10">
        <v>0</v>
      </c>
      <c r="G211" s="10">
        <v>0</v>
      </c>
      <c r="H211" s="10">
        <v>0</v>
      </c>
      <c r="I211" s="10">
        <f t="shared" si="49"/>
        <v>0</v>
      </c>
      <c r="J211" s="10">
        <f t="shared" si="50"/>
        <v>0</v>
      </c>
      <c r="K211" s="10" t="str">
        <f>'დამტკ. ბიუჯ.'!K211</f>
        <v>სააგენტო</v>
      </c>
    </row>
    <row r="212" spans="1:11" x14ac:dyDescent="0.25">
      <c r="A212" t="str">
        <f t="shared" si="47"/>
        <v>b</v>
      </c>
      <c r="B212" s="8"/>
      <c r="C212" s="9" t="s">
        <v>14</v>
      </c>
      <c r="D212" s="10">
        <f t="shared" si="52"/>
        <v>0</v>
      </c>
      <c r="E212" s="10">
        <v>0</v>
      </c>
      <c r="F212" s="10">
        <v>0</v>
      </c>
      <c r="G212" s="10">
        <v>0</v>
      </c>
      <c r="H212" s="10">
        <v>0</v>
      </c>
      <c r="I212" s="10">
        <f t="shared" si="49"/>
        <v>0</v>
      </c>
      <c r="J212" s="10">
        <f t="shared" si="50"/>
        <v>0</v>
      </c>
      <c r="K212" s="10" t="str">
        <f>'დამტკ. ბიუჯ.'!K212</f>
        <v>სააგენტო</v>
      </c>
    </row>
    <row r="213" spans="1:11" x14ac:dyDescent="0.25">
      <c r="A213" t="str">
        <f t="shared" si="47"/>
        <v>b</v>
      </c>
      <c r="B213" s="8"/>
      <c r="C213" s="9" t="s">
        <v>15</v>
      </c>
      <c r="D213" s="10">
        <f t="shared" si="52"/>
        <v>0</v>
      </c>
      <c r="E213" s="10">
        <v>0</v>
      </c>
      <c r="F213" s="10">
        <v>0</v>
      </c>
      <c r="G213" s="10">
        <v>0</v>
      </c>
      <c r="H213" s="10">
        <v>0</v>
      </c>
      <c r="I213" s="10">
        <f t="shared" si="49"/>
        <v>0</v>
      </c>
      <c r="J213" s="10">
        <f t="shared" si="50"/>
        <v>0</v>
      </c>
      <c r="K213" s="10" t="str">
        <f>'დამტკ. ბიუჯ.'!K213</f>
        <v>სააგენტო</v>
      </c>
    </row>
    <row r="214" spans="1:11" x14ac:dyDescent="0.25">
      <c r="A214" t="str">
        <f t="shared" si="47"/>
        <v>b</v>
      </c>
      <c r="B214" s="8"/>
      <c r="C214" s="9" t="s">
        <v>16</v>
      </c>
      <c r="D214" s="10">
        <f t="shared" si="52"/>
        <v>0</v>
      </c>
      <c r="E214" s="10">
        <v>0</v>
      </c>
      <c r="F214" s="10">
        <v>0</v>
      </c>
      <c r="G214" s="10">
        <v>0</v>
      </c>
      <c r="H214" s="10">
        <v>0</v>
      </c>
      <c r="I214" s="10">
        <f t="shared" si="49"/>
        <v>0</v>
      </c>
      <c r="J214" s="10">
        <f t="shared" si="50"/>
        <v>0</v>
      </c>
      <c r="K214" s="10" t="str">
        <f>'დამტკ. ბიუჯ.'!K214</f>
        <v>სააგენტო</v>
      </c>
    </row>
    <row r="215" spans="1:11" x14ac:dyDescent="0.25">
      <c r="A215" t="str">
        <f t="shared" si="47"/>
        <v>b</v>
      </c>
      <c r="B215" s="8"/>
      <c r="C215" s="9" t="s">
        <v>17</v>
      </c>
      <c r="D215" s="10">
        <f t="shared" si="52"/>
        <v>0</v>
      </c>
      <c r="E215" s="10">
        <v>0</v>
      </c>
      <c r="F215" s="10">
        <v>0</v>
      </c>
      <c r="G215" s="10">
        <v>0</v>
      </c>
      <c r="H215" s="10">
        <v>0</v>
      </c>
      <c r="I215" s="10">
        <f t="shared" si="49"/>
        <v>0</v>
      </c>
      <c r="J215" s="10">
        <f t="shared" si="50"/>
        <v>0</v>
      </c>
      <c r="K215" s="10" t="str">
        <f>'დამტკ. ბიუჯ.'!K215</f>
        <v>სააგენტო</v>
      </c>
    </row>
    <row r="216" spans="1:11" x14ac:dyDescent="0.25">
      <c r="A216" t="str">
        <f t="shared" si="47"/>
        <v>b</v>
      </c>
      <c r="B216" s="5"/>
      <c r="C216" s="6" t="s">
        <v>18</v>
      </c>
      <c r="D216" s="7">
        <f t="shared" si="52"/>
        <v>0</v>
      </c>
      <c r="E216" s="7">
        <v>0</v>
      </c>
      <c r="F216" s="7">
        <v>0</v>
      </c>
      <c r="G216" s="7">
        <v>0</v>
      </c>
      <c r="H216" s="7">
        <v>0</v>
      </c>
      <c r="I216" s="7">
        <f t="shared" si="49"/>
        <v>0</v>
      </c>
      <c r="J216" s="7">
        <f t="shared" si="50"/>
        <v>0</v>
      </c>
      <c r="K216" s="7" t="str">
        <f>'დამტკ. ბიუჯ.'!K216</f>
        <v>სააგენტო</v>
      </c>
    </row>
    <row r="217" spans="1:11" x14ac:dyDescent="0.25">
      <c r="A217" t="str">
        <f t="shared" si="47"/>
        <v>b</v>
      </c>
      <c r="B217" s="5"/>
      <c r="C217" s="6" t="s">
        <v>19</v>
      </c>
      <c r="D217" s="7">
        <f t="shared" si="52"/>
        <v>0</v>
      </c>
      <c r="E217" s="7">
        <v>0</v>
      </c>
      <c r="F217" s="7">
        <v>0</v>
      </c>
      <c r="G217" s="7">
        <v>0</v>
      </c>
      <c r="H217" s="7">
        <v>0</v>
      </c>
      <c r="I217" s="7">
        <f t="shared" si="49"/>
        <v>0</v>
      </c>
      <c r="J217" s="7">
        <f t="shared" si="50"/>
        <v>0</v>
      </c>
      <c r="K217" s="7" t="str">
        <f>'დამტკ. ბიუჯ.'!K217</f>
        <v>სააგენტო</v>
      </c>
    </row>
    <row r="218" spans="1:11" ht="15.75" thickBot="1" x14ac:dyDescent="0.3">
      <c r="A218" t="str">
        <f t="shared" si="47"/>
        <v>b</v>
      </c>
      <c r="B218" s="11"/>
      <c r="C218" s="12" t="s">
        <v>20</v>
      </c>
      <c r="D218" s="13">
        <f t="shared" si="52"/>
        <v>0</v>
      </c>
      <c r="E218" s="13">
        <v>0</v>
      </c>
      <c r="F218" s="13">
        <v>0</v>
      </c>
      <c r="G218" s="13">
        <v>0</v>
      </c>
      <c r="H218" s="13">
        <v>0</v>
      </c>
      <c r="I218" s="13">
        <f t="shared" si="49"/>
        <v>0</v>
      </c>
      <c r="J218" s="13">
        <f t="shared" si="50"/>
        <v>0</v>
      </c>
      <c r="K218" s="13" t="str">
        <f>'დამტკ. ბიუჯ.'!K218</f>
        <v>სააგენტო</v>
      </c>
    </row>
    <row r="219" spans="1:11" ht="46.5" thickTop="1" thickBot="1" x14ac:dyDescent="0.3">
      <c r="A219" t="str">
        <f t="shared" si="47"/>
        <v>b</v>
      </c>
      <c r="B219" s="3" t="s">
        <v>54</v>
      </c>
      <c r="C219" s="14" t="s">
        <v>55</v>
      </c>
      <c r="D219" s="4">
        <f t="shared" si="52"/>
        <v>0</v>
      </c>
      <c r="E219" s="4">
        <f>SUM(E220,E228,E229,E230)</f>
        <v>0</v>
      </c>
      <c r="F219" s="4">
        <f t="shared" ref="F219:H219" si="54">SUM(F220,F228,F229,F230)</f>
        <v>0</v>
      </c>
      <c r="G219" s="4">
        <f t="shared" si="54"/>
        <v>0</v>
      </c>
      <c r="H219" s="4">
        <f t="shared" si="54"/>
        <v>0</v>
      </c>
      <c r="I219" s="4">
        <f t="shared" si="49"/>
        <v>0</v>
      </c>
      <c r="J219" s="4">
        <f t="shared" si="50"/>
        <v>0</v>
      </c>
      <c r="K219" s="4" t="str">
        <f>'დამტკ. ბიუჯ.'!K219</f>
        <v>სააგენტო</v>
      </c>
    </row>
    <row r="220" spans="1:11" ht="15.75" thickTop="1" x14ac:dyDescent="0.25">
      <c r="A220" t="str">
        <f t="shared" si="47"/>
        <v>b</v>
      </c>
      <c r="B220" s="5"/>
      <c r="C220" s="6" t="s">
        <v>10</v>
      </c>
      <c r="D220" s="7">
        <f t="shared" si="52"/>
        <v>0</v>
      </c>
      <c r="E220" s="7">
        <f>SUM(E221:E227)</f>
        <v>0</v>
      </c>
      <c r="F220" s="7">
        <f t="shared" ref="F220:H220" si="55">SUM(F221:F227)</f>
        <v>0</v>
      </c>
      <c r="G220" s="7">
        <f t="shared" si="55"/>
        <v>0</v>
      </c>
      <c r="H220" s="7">
        <f t="shared" si="55"/>
        <v>0</v>
      </c>
      <c r="I220" s="7">
        <f t="shared" si="49"/>
        <v>0</v>
      </c>
      <c r="J220" s="7">
        <f t="shared" si="50"/>
        <v>0</v>
      </c>
      <c r="K220" s="7" t="str">
        <f>'დამტკ. ბიუჯ.'!K220</f>
        <v>სააგენტო</v>
      </c>
    </row>
    <row r="221" spans="1:11" x14ac:dyDescent="0.25">
      <c r="A221" t="str">
        <f t="shared" si="47"/>
        <v>b</v>
      </c>
      <c r="B221" s="8"/>
      <c r="C221" s="9" t="s">
        <v>11</v>
      </c>
      <c r="D221" s="10">
        <f t="shared" si="52"/>
        <v>0</v>
      </c>
      <c r="E221" s="10">
        <v>0</v>
      </c>
      <c r="F221" s="10">
        <v>0</v>
      </c>
      <c r="G221" s="10">
        <v>0</v>
      </c>
      <c r="H221" s="10">
        <v>0</v>
      </c>
      <c r="I221" s="10">
        <f t="shared" si="49"/>
        <v>0</v>
      </c>
      <c r="J221" s="10">
        <f t="shared" si="50"/>
        <v>0</v>
      </c>
      <c r="K221" s="10" t="str">
        <f>'დამტკ. ბიუჯ.'!K221</f>
        <v>სააგენტო</v>
      </c>
    </row>
    <row r="222" spans="1:11" x14ac:dyDescent="0.25">
      <c r="A222" t="str">
        <f t="shared" si="47"/>
        <v>b</v>
      </c>
      <c r="B222" s="8"/>
      <c r="C222" s="9" t="s">
        <v>12</v>
      </c>
      <c r="D222" s="10">
        <f t="shared" si="52"/>
        <v>0</v>
      </c>
      <c r="E222" s="10">
        <v>0</v>
      </c>
      <c r="F222" s="10">
        <v>0</v>
      </c>
      <c r="G222" s="10">
        <v>0</v>
      </c>
      <c r="H222" s="10">
        <v>0</v>
      </c>
      <c r="I222" s="10">
        <f t="shared" si="49"/>
        <v>0</v>
      </c>
      <c r="J222" s="10">
        <f t="shared" si="50"/>
        <v>0</v>
      </c>
      <c r="K222" s="10" t="str">
        <f>'დამტკ. ბიუჯ.'!K222</f>
        <v>სააგენტო</v>
      </c>
    </row>
    <row r="223" spans="1:11" x14ac:dyDescent="0.25">
      <c r="A223" t="str">
        <f t="shared" si="47"/>
        <v>b</v>
      </c>
      <c r="B223" s="8"/>
      <c r="C223" s="9" t="s">
        <v>13</v>
      </c>
      <c r="D223" s="10">
        <f t="shared" si="52"/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f t="shared" si="49"/>
        <v>0</v>
      </c>
      <c r="J223" s="10">
        <f t="shared" si="50"/>
        <v>0</v>
      </c>
      <c r="K223" s="10" t="str">
        <f>'დამტკ. ბიუჯ.'!K223</f>
        <v>სააგენტო</v>
      </c>
    </row>
    <row r="224" spans="1:11" x14ac:dyDescent="0.25">
      <c r="A224" t="str">
        <f t="shared" si="47"/>
        <v>b</v>
      </c>
      <c r="B224" s="8"/>
      <c r="C224" s="9" t="s">
        <v>14</v>
      </c>
      <c r="D224" s="10">
        <f t="shared" si="52"/>
        <v>0</v>
      </c>
      <c r="E224" s="10">
        <v>0</v>
      </c>
      <c r="F224" s="10">
        <v>0</v>
      </c>
      <c r="G224" s="10">
        <v>0</v>
      </c>
      <c r="H224" s="10">
        <v>0</v>
      </c>
      <c r="I224" s="10">
        <f t="shared" si="49"/>
        <v>0</v>
      </c>
      <c r="J224" s="10">
        <f t="shared" si="50"/>
        <v>0</v>
      </c>
      <c r="K224" s="10" t="str">
        <f>'დამტკ. ბიუჯ.'!K224</f>
        <v>სააგენტო</v>
      </c>
    </row>
    <row r="225" spans="1:11" x14ac:dyDescent="0.25">
      <c r="A225" t="str">
        <f t="shared" si="47"/>
        <v>b</v>
      </c>
      <c r="B225" s="8"/>
      <c r="C225" s="9" t="s">
        <v>15</v>
      </c>
      <c r="D225" s="10">
        <f t="shared" si="52"/>
        <v>0</v>
      </c>
      <c r="E225" s="10">
        <v>0</v>
      </c>
      <c r="F225" s="10">
        <v>0</v>
      </c>
      <c r="G225" s="10">
        <v>0</v>
      </c>
      <c r="H225" s="10">
        <v>0</v>
      </c>
      <c r="I225" s="10">
        <f t="shared" si="49"/>
        <v>0</v>
      </c>
      <c r="J225" s="10">
        <f t="shared" si="50"/>
        <v>0</v>
      </c>
      <c r="K225" s="10" t="str">
        <f>'დამტკ. ბიუჯ.'!K225</f>
        <v>სააგენტო</v>
      </c>
    </row>
    <row r="226" spans="1:11" x14ac:dyDescent="0.25">
      <c r="A226" t="str">
        <f t="shared" si="47"/>
        <v>b</v>
      </c>
      <c r="B226" s="8"/>
      <c r="C226" s="9" t="s">
        <v>16</v>
      </c>
      <c r="D226" s="10">
        <f t="shared" si="52"/>
        <v>0</v>
      </c>
      <c r="E226" s="10">
        <v>0</v>
      </c>
      <c r="F226" s="10">
        <v>0</v>
      </c>
      <c r="G226" s="10">
        <v>0</v>
      </c>
      <c r="H226" s="10">
        <v>0</v>
      </c>
      <c r="I226" s="10">
        <f t="shared" si="49"/>
        <v>0</v>
      </c>
      <c r="J226" s="10">
        <f t="shared" si="50"/>
        <v>0</v>
      </c>
      <c r="K226" s="10" t="str">
        <f>'დამტკ. ბიუჯ.'!K226</f>
        <v>სააგენტო</v>
      </c>
    </row>
    <row r="227" spans="1:11" x14ac:dyDescent="0.25">
      <c r="A227" t="str">
        <f t="shared" si="47"/>
        <v>b</v>
      </c>
      <c r="B227" s="8"/>
      <c r="C227" s="9" t="s">
        <v>17</v>
      </c>
      <c r="D227" s="10">
        <f t="shared" si="52"/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f t="shared" si="49"/>
        <v>0</v>
      </c>
      <c r="J227" s="10">
        <f t="shared" si="50"/>
        <v>0</v>
      </c>
      <c r="K227" s="10" t="str">
        <f>'დამტკ. ბიუჯ.'!K227</f>
        <v>სააგენტო</v>
      </c>
    </row>
    <row r="228" spans="1:11" x14ac:dyDescent="0.25">
      <c r="A228" t="str">
        <f t="shared" si="47"/>
        <v>b</v>
      </c>
      <c r="B228" s="5"/>
      <c r="C228" s="6" t="s">
        <v>18</v>
      </c>
      <c r="D228" s="7">
        <f t="shared" si="52"/>
        <v>0</v>
      </c>
      <c r="E228" s="7">
        <v>0</v>
      </c>
      <c r="F228" s="7">
        <v>0</v>
      </c>
      <c r="G228" s="7">
        <v>0</v>
      </c>
      <c r="H228" s="7">
        <v>0</v>
      </c>
      <c r="I228" s="7">
        <f t="shared" si="49"/>
        <v>0</v>
      </c>
      <c r="J228" s="7">
        <f t="shared" si="50"/>
        <v>0</v>
      </c>
      <c r="K228" s="7" t="str">
        <f>'დამტკ. ბიუჯ.'!K228</f>
        <v>სააგენტო</v>
      </c>
    </row>
    <row r="229" spans="1:11" x14ac:dyDescent="0.25">
      <c r="A229" t="str">
        <f t="shared" si="47"/>
        <v>b</v>
      </c>
      <c r="B229" s="5"/>
      <c r="C229" s="6" t="s">
        <v>19</v>
      </c>
      <c r="D229" s="7">
        <f t="shared" si="52"/>
        <v>0</v>
      </c>
      <c r="E229" s="7">
        <v>0</v>
      </c>
      <c r="F229" s="7">
        <v>0</v>
      </c>
      <c r="G229" s="7">
        <v>0</v>
      </c>
      <c r="H229" s="7">
        <v>0</v>
      </c>
      <c r="I229" s="7">
        <f t="shared" si="49"/>
        <v>0</v>
      </c>
      <c r="J229" s="7">
        <f t="shared" si="50"/>
        <v>0</v>
      </c>
      <c r="K229" s="7" t="str">
        <f>'დამტკ. ბიუჯ.'!K229</f>
        <v>სააგენტო</v>
      </c>
    </row>
    <row r="230" spans="1:11" ht="15.75" thickBot="1" x14ac:dyDescent="0.3">
      <c r="A230" t="str">
        <f t="shared" si="47"/>
        <v>b</v>
      </c>
      <c r="B230" s="11"/>
      <c r="C230" s="12" t="s">
        <v>20</v>
      </c>
      <c r="D230" s="13">
        <f t="shared" si="52"/>
        <v>0</v>
      </c>
      <c r="E230" s="13">
        <v>0</v>
      </c>
      <c r="F230" s="13">
        <v>0</v>
      </c>
      <c r="G230" s="13">
        <v>0</v>
      </c>
      <c r="H230" s="13">
        <v>0</v>
      </c>
      <c r="I230" s="13">
        <f t="shared" si="49"/>
        <v>0</v>
      </c>
      <c r="J230" s="13">
        <f t="shared" si="50"/>
        <v>0</v>
      </c>
      <c r="K230" s="13" t="str">
        <f>'დამტკ. ბიუჯ.'!K230</f>
        <v>სააგენტო</v>
      </c>
    </row>
    <row r="231" spans="1:11" ht="31.5" thickTop="1" thickBot="1" x14ac:dyDescent="0.3">
      <c r="A231" t="str">
        <f t="shared" si="47"/>
        <v>b</v>
      </c>
      <c r="B231" s="3" t="s">
        <v>56</v>
      </c>
      <c r="C231" s="14" t="s">
        <v>57</v>
      </c>
      <c r="D231" s="4">
        <f t="shared" si="52"/>
        <v>0</v>
      </c>
      <c r="E231" s="4">
        <f>SUM(E232,E240,E241,E242)</f>
        <v>0</v>
      </c>
      <c r="F231" s="4">
        <f t="shared" ref="F231:H231" si="56">SUM(F232,F240,F241,F242)</f>
        <v>0</v>
      </c>
      <c r="G231" s="4">
        <f t="shared" si="56"/>
        <v>0</v>
      </c>
      <c r="H231" s="4">
        <f t="shared" si="56"/>
        <v>0</v>
      </c>
      <c r="I231" s="4">
        <f t="shared" si="49"/>
        <v>0</v>
      </c>
      <c r="J231" s="4">
        <f t="shared" si="50"/>
        <v>0</v>
      </c>
      <c r="K231" s="4" t="str">
        <f>'დამტკ. ბიუჯ.'!K231</f>
        <v>სააგენტო</v>
      </c>
    </row>
    <row r="232" spans="1:11" ht="15.75" thickTop="1" x14ac:dyDescent="0.25">
      <c r="A232" t="str">
        <f t="shared" si="47"/>
        <v>b</v>
      </c>
      <c r="B232" s="5"/>
      <c r="C232" s="6" t="s">
        <v>10</v>
      </c>
      <c r="D232" s="7">
        <f t="shared" si="52"/>
        <v>0</v>
      </c>
      <c r="E232" s="7">
        <f>SUM(E233:E239)</f>
        <v>0</v>
      </c>
      <c r="F232" s="7">
        <f t="shared" ref="F232:H232" si="57">SUM(F233:F239)</f>
        <v>0</v>
      </c>
      <c r="G232" s="7">
        <f t="shared" si="57"/>
        <v>0</v>
      </c>
      <c r="H232" s="7">
        <f t="shared" si="57"/>
        <v>0</v>
      </c>
      <c r="I232" s="7">
        <f t="shared" si="49"/>
        <v>0</v>
      </c>
      <c r="J232" s="7">
        <f t="shared" si="50"/>
        <v>0</v>
      </c>
      <c r="K232" s="7" t="str">
        <f>'დამტკ. ბიუჯ.'!K232</f>
        <v>სააგენტო</v>
      </c>
    </row>
    <row r="233" spans="1:11" x14ac:dyDescent="0.25">
      <c r="A233" t="str">
        <f t="shared" si="47"/>
        <v>b</v>
      </c>
      <c r="B233" s="8"/>
      <c r="C233" s="9" t="s">
        <v>11</v>
      </c>
      <c r="D233" s="10">
        <f t="shared" si="52"/>
        <v>0</v>
      </c>
      <c r="E233" s="10">
        <v>0</v>
      </c>
      <c r="F233" s="10">
        <v>0</v>
      </c>
      <c r="G233" s="10">
        <v>0</v>
      </c>
      <c r="H233" s="10">
        <v>0</v>
      </c>
      <c r="I233" s="10">
        <f t="shared" si="49"/>
        <v>0</v>
      </c>
      <c r="J233" s="10">
        <f t="shared" si="50"/>
        <v>0</v>
      </c>
      <c r="K233" s="10" t="str">
        <f>'დამტკ. ბიუჯ.'!K233</f>
        <v>სააგენტო</v>
      </c>
    </row>
    <row r="234" spans="1:11" x14ac:dyDescent="0.25">
      <c r="A234" t="str">
        <f t="shared" si="47"/>
        <v>b</v>
      </c>
      <c r="B234" s="8"/>
      <c r="C234" s="9" t="s">
        <v>12</v>
      </c>
      <c r="D234" s="10">
        <f t="shared" si="52"/>
        <v>0</v>
      </c>
      <c r="E234" s="10">
        <v>0</v>
      </c>
      <c r="F234" s="10">
        <v>0</v>
      </c>
      <c r="G234" s="10">
        <v>0</v>
      </c>
      <c r="H234" s="10">
        <v>0</v>
      </c>
      <c r="I234" s="10">
        <f t="shared" si="49"/>
        <v>0</v>
      </c>
      <c r="J234" s="10">
        <f t="shared" si="50"/>
        <v>0</v>
      </c>
      <c r="K234" s="10" t="str">
        <f>'დამტკ. ბიუჯ.'!K234</f>
        <v>სააგენტო</v>
      </c>
    </row>
    <row r="235" spans="1:11" x14ac:dyDescent="0.25">
      <c r="A235" t="str">
        <f t="shared" si="47"/>
        <v>b</v>
      </c>
      <c r="B235" s="8"/>
      <c r="C235" s="9" t="s">
        <v>13</v>
      </c>
      <c r="D235" s="10">
        <f t="shared" si="52"/>
        <v>0</v>
      </c>
      <c r="E235" s="10">
        <v>0</v>
      </c>
      <c r="F235" s="10">
        <v>0</v>
      </c>
      <c r="G235" s="10">
        <v>0</v>
      </c>
      <c r="H235" s="10">
        <v>0</v>
      </c>
      <c r="I235" s="10">
        <f t="shared" si="49"/>
        <v>0</v>
      </c>
      <c r="J235" s="10">
        <f t="shared" si="50"/>
        <v>0</v>
      </c>
      <c r="K235" s="10" t="str">
        <f>'დამტკ. ბიუჯ.'!K235</f>
        <v>სააგენტო</v>
      </c>
    </row>
    <row r="236" spans="1:11" x14ac:dyDescent="0.25">
      <c r="A236" t="str">
        <f t="shared" si="47"/>
        <v>b</v>
      </c>
      <c r="B236" s="8"/>
      <c r="C236" s="9" t="s">
        <v>14</v>
      </c>
      <c r="D236" s="10">
        <f t="shared" si="52"/>
        <v>0</v>
      </c>
      <c r="E236" s="10">
        <v>0</v>
      </c>
      <c r="F236" s="10">
        <v>0</v>
      </c>
      <c r="G236" s="10">
        <v>0</v>
      </c>
      <c r="H236" s="10">
        <v>0</v>
      </c>
      <c r="I236" s="10">
        <f t="shared" si="49"/>
        <v>0</v>
      </c>
      <c r="J236" s="10">
        <f t="shared" si="50"/>
        <v>0</v>
      </c>
      <c r="K236" s="10" t="str">
        <f>'დამტკ. ბიუჯ.'!K236</f>
        <v>სააგენტო</v>
      </c>
    </row>
    <row r="237" spans="1:11" x14ac:dyDescent="0.25">
      <c r="A237" t="str">
        <f t="shared" si="47"/>
        <v>b</v>
      </c>
      <c r="B237" s="8"/>
      <c r="C237" s="9" t="s">
        <v>15</v>
      </c>
      <c r="D237" s="10">
        <f t="shared" si="52"/>
        <v>0</v>
      </c>
      <c r="E237" s="10">
        <v>0</v>
      </c>
      <c r="F237" s="10">
        <v>0</v>
      </c>
      <c r="G237" s="10">
        <v>0</v>
      </c>
      <c r="H237" s="10">
        <v>0</v>
      </c>
      <c r="I237" s="10">
        <f t="shared" si="49"/>
        <v>0</v>
      </c>
      <c r="J237" s="10">
        <f t="shared" si="50"/>
        <v>0</v>
      </c>
      <c r="K237" s="10" t="str">
        <f>'დამტკ. ბიუჯ.'!K237</f>
        <v>სააგენტო</v>
      </c>
    </row>
    <row r="238" spans="1:11" x14ac:dyDescent="0.25">
      <c r="A238" t="str">
        <f t="shared" si="47"/>
        <v>b</v>
      </c>
      <c r="B238" s="8"/>
      <c r="C238" s="9" t="s">
        <v>16</v>
      </c>
      <c r="D238" s="10">
        <f t="shared" si="52"/>
        <v>0</v>
      </c>
      <c r="E238" s="10">
        <v>0</v>
      </c>
      <c r="F238" s="10">
        <v>0</v>
      </c>
      <c r="G238" s="10">
        <v>0</v>
      </c>
      <c r="H238" s="10">
        <v>0</v>
      </c>
      <c r="I238" s="10">
        <f t="shared" si="49"/>
        <v>0</v>
      </c>
      <c r="J238" s="10">
        <f t="shared" si="50"/>
        <v>0</v>
      </c>
      <c r="K238" s="10" t="str">
        <f>'დამტკ. ბიუჯ.'!K238</f>
        <v>სააგენტო</v>
      </c>
    </row>
    <row r="239" spans="1:11" x14ac:dyDescent="0.25">
      <c r="A239" t="str">
        <f t="shared" si="47"/>
        <v>b</v>
      </c>
      <c r="B239" s="8"/>
      <c r="C239" s="9" t="s">
        <v>17</v>
      </c>
      <c r="D239" s="10">
        <f t="shared" si="52"/>
        <v>0</v>
      </c>
      <c r="E239" s="10">
        <v>0</v>
      </c>
      <c r="F239" s="10">
        <v>0</v>
      </c>
      <c r="G239" s="10">
        <v>0</v>
      </c>
      <c r="H239" s="10">
        <v>0</v>
      </c>
      <c r="I239" s="10">
        <f t="shared" si="49"/>
        <v>0</v>
      </c>
      <c r="J239" s="10">
        <f t="shared" si="50"/>
        <v>0</v>
      </c>
      <c r="K239" s="10" t="str">
        <f>'დამტკ. ბიუჯ.'!K239</f>
        <v>სააგენტო</v>
      </c>
    </row>
    <row r="240" spans="1:11" x14ac:dyDescent="0.25">
      <c r="A240" t="str">
        <f t="shared" si="47"/>
        <v>b</v>
      </c>
      <c r="B240" s="5"/>
      <c r="C240" s="6" t="s">
        <v>18</v>
      </c>
      <c r="D240" s="7">
        <f t="shared" si="52"/>
        <v>0</v>
      </c>
      <c r="E240" s="7">
        <v>0</v>
      </c>
      <c r="F240" s="7">
        <v>0</v>
      </c>
      <c r="G240" s="7">
        <v>0</v>
      </c>
      <c r="H240" s="7">
        <v>0</v>
      </c>
      <c r="I240" s="7">
        <f t="shared" si="49"/>
        <v>0</v>
      </c>
      <c r="J240" s="7">
        <f t="shared" si="50"/>
        <v>0</v>
      </c>
      <c r="K240" s="7" t="str">
        <f>'დამტკ. ბიუჯ.'!K240</f>
        <v>სააგენტო</v>
      </c>
    </row>
    <row r="241" spans="1:11" x14ac:dyDescent="0.25">
      <c r="A241" t="str">
        <f t="shared" si="47"/>
        <v>b</v>
      </c>
      <c r="B241" s="5"/>
      <c r="C241" s="6" t="s">
        <v>19</v>
      </c>
      <c r="D241" s="7">
        <f t="shared" si="52"/>
        <v>0</v>
      </c>
      <c r="E241" s="7">
        <v>0</v>
      </c>
      <c r="F241" s="7">
        <v>0</v>
      </c>
      <c r="G241" s="7">
        <v>0</v>
      </c>
      <c r="H241" s="7">
        <v>0</v>
      </c>
      <c r="I241" s="7">
        <f t="shared" si="49"/>
        <v>0</v>
      </c>
      <c r="J241" s="7">
        <f t="shared" si="50"/>
        <v>0</v>
      </c>
      <c r="K241" s="7" t="str">
        <f>'დამტკ. ბიუჯ.'!K241</f>
        <v>სააგენტო</v>
      </c>
    </row>
    <row r="242" spans="1:11" ht="15.75" thickBot="1" x14ac:dyDescent="0.3">
      <c r="A242" t="str">
        <f t="shared" si="47"/>
        <v>b</v>
      </c>
      <c r="B242" s="11"/>
      <c r="C242" s="12" t="s">
        <v>20</v>
      </c>
      <c r="D242" s="13">
        <f t="shared" si="52"/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f t="shared" si="49"/>
        <v>0</v>
      </c>
      <c r="J242" s="13">
        <f t="shared" si="50"/>
        <v>0</v>
      </c>
      <c r="K242" s="13" t="str">
        <f>'დამტკ. ბიუჯ.'!K242</f>
        <v>სააგენტო</v>
      </c>
    </row>
    <row r="243" spans="1:11" ht="46.5" thickTop="1" thickBot="1" x14ac:dyDescent="0.3">
      <c r="A243" t="str">
        <f t="shared" si="47"/>
        <v>a</v>
      </c>
      <c r="B243" s="3" t="s">
        <v>58</v>
      </c>
      <c r="C243" s="14" t="s">
        <v>59</v>
      </c>
      <c r="D243" s="4">
        <f t="shared" si="52"/>
        <v>14000</v>
      </c>
      <c r="E243" s="4">
        <f>SUM(E244,E252,E253,E254)</f>
        <v>3500</v>
      </c>
      <c r="F243" s="4">
        <f t="shared" ref="F243:H243" si="58">SUM(F244,F252,F253,F254)</f>
        <v>3500</v>
      </c>
      <c r="G243" s="4">
        <f t="shared" si="58"/>
        <v>3500</v>
      </c>
      <c r="H243" s="4">
        <f t="shared" si="58"/>
        <v>3500</v>
      </c>
      <c r="I243" s="4">
        <f t="shared" si="49"/>
        <v>7000</v>
      </c>
      <c r="J243" s="4">
        <f t="shared" si="50"/>
        <v>10500</v>
      </c>
      <c r="K243" s="4" t="str">
        <f>'დამტკ. ბიუჯ.'!K243</f>
        <v>ტრეფიკინგი</v>
      </c>
    </row>
    <row r="244" spans="1:11" ht="15.75" thickTop="1" x14ac:dyDescent="0.25">
      <c r="A244" t="str">
        <f t="shared" si="47"/>
        <v>a</v>
      </c>
      <c r="B244" s="5"/>
      <c r="C244" s="6" t="s">
        <v>10</v>
      </c>
      <c r="D244" s="7">
        <f t="shared" si="52"/>
        <v>13000</v>
      </c>
      <c r="E244" s="7">
        <f>SUM(E245:E251)</f>
        <v>3500</v>
      </c>
      <c r="F244" s="7">
        <f t="shared" ref="F244:H244" si="59">SUM(F245:F251)</f>
        <v>3000</v>
      </c>
      <c r="G244" s="7">
        <f t="shared" si="59"/>
        <v>3000</v>
      </c>
      <c r="H244" s="7">
        <f t="shared" si="59"/>
        <v>3500</v>
      </c>
      <c r="I244" s="7">
        <f t="shared" si="49"/>
        <v>6500</v>
      </c>
      <c r="J244" s="7">
        <f t="shared" si="50"/>
        <v>9500</v>
      </c>
      <c r="K244" s="7" t="str">
        <f>'დამტკ. ბიუჯ.'!K244</f>
        <v>ტრეფიკინგი</v>
      </c>
    </row>
    <row r="245" spans="1:11" x14ac:dyDescent="0.25">
      <c r="A245" t="str">
        <f t="shared" si="47"/>
        <v>b</v>
      </c>
      <c r="B245" s="8"/>
      <c r="C245" s="9" t="s">
        <v>11</v>
      </c>
      <c r="D245" s="10">
        <f t="shared" si="52"/>
        <v>0</v>
      </c>
      <c r="E245" s="10">
        <v>0</v>
      </c>
      <c r="F245" s="10">
        <v>0</v>
      </c>
      <c r="G245" s="10">
        <v>0</v>
      </c>
      <c r="H245" s="10">
        <v>0</v>
      </c>
      <c r="I245" s="10">
        <f t="shared" si="49"/>
        <v>0</v>
      </c>
      <c r="J245" s="10">
        <f t="shared" si="50"/>
        <v>0</v>
      </c>
      <c r="K245" s="10" t="str">
        <f>'დამტკ. ბიუჯ.'!K245</f>
        <v>ტრეფიკინგი</v>
      </c>
    </row>
    <row r="246" spans="1:11" x14ac:dyDescent="0.25">
      <c r="A246" t="str">
        <f t="shared" si="47"/>
        <v>a</v>
      </c>
      <c r="B246" s="8"/>
      <c r="C246" s="9" t="s">
        <v>12</v>
      </c>
      <c r="D246" s="10">
        <f t="shared" si="52"/>
        <v>9000</v>
      </c>
      <c r="E246" s="10">
        <v>3000</v>
      </c>
      <c r="F246" s="10">
        <v>2000</v>
      </c>
      <c r="G246" s="10">
        <v>2000</v>
      </c>
      <c r="H246" s="10">
        <v>2000</v>
      </c>
      <c r="I246" s="10">
        <f t="shared" si="49"/>
        <v>5000</v>
      </c>
      <c r="J246" s="10">
        <f t="shared" si="50"/>
        <v>7000</v>
      </c>
      <c r="K246" s="10" t="str">
        <f>'დამტკ. ბიუჯ.'!K246</f>
        <v>ტრეფიკინგი</v>
      </c>
    </row>
    <row r="247" spans="1:11" x14ac:dyDescent="0.25">
      <c r="A247" t="str">
        <f t="shared" si="47"/>
        <v>b</v>
      </c>
      <c r="B247" s="8"/>
      <c r="C247" s="9" t="s">
        <v>13</v>
      </c>
      <c r="D247" s="10">
        <f t="shared" si="52"/>
        <v>0</v>
      </c>
      <c r="E247" s="10">
        <v>0</v>
      </c>
      <c r="F247" s="10">
        <v>0</v>
      </c>
      <c r="G247" s="10">
        <v>0</v>
      </c>
      <c r="H247" s="10">
        <v>0</v>
      </c>
      <c r="I247" s="10">
        <f t="shared" si="49"/>
        <v>0</v>
      </c>
      <c r="J247" s="10">
        <f t="shared" si="50"/>
        <v>0</v>
      </c>
      <c r="K247" s="10" t="str">
        <f>'დამტკ. ბიუჯ.'!K247</f>
        <v>ტრეფიკინგი</v>
      </c>
    </row>
    <row r="248" spans="1:11" x14ac:dyDescent="0.25">
      <c r="A248" t="str">
        <f t="shared" si="47"/>
        <v>b</v>
      </c>
      <c r="B248" s="8"/>
      <c r="C248" s="9" t="s">
        <v>14</v>
      </c>
      <c r="D248" s="10">
        <f t="shared" si="52"/>
        <v>0</v>
      </c>
      <c r="E248" s="10">
        <v>0</v>
      </c>
      <c r="F248" s="10">
        <v>0</v>
      </c>
      <c r="G248" s="10">
        <v>0</v>
      </c>
      <c r="H248" s="10">
        <v>0</v>
      </c>
      <c r="I248" s="10">
        <f t="shared" si="49"/>
        <v>0</v>
      </c>
      <c r="J248" s="10">
        <f t="shared" si="50"/>
        <v>0</v>
      </c>
      <c r="K248" s="10" t="str">
        <f>'დამტკ. ბიუჯ.'!K248</f>
        <v>ტრეფიკინგი</v>
      </c>
    </row>
    <row r="249" spans="1:11" x14ac:dyDescent="0.25">
      <c r="A249" t="str">
        <f t="shared" si="47"/>
        <v>b</v>
      </c>
      <c r="B249" s="8"/>
      <c r="C249" s="9" t="s">
        <v>15</v>
      </c>
      <c r="D249" s="10">
        <f t="shared" si="52"/>
        <v>0</v>
      </c>
      <c r="E249" s="10">
        <v>0</v>
      </c>
      <c r="F249" s="10">
        <v>0</v>
      </c>
      <c r="G249" s="10">
        <v>0</v>
      </c>
      <c r="H249" s="10">
        <v>0</v>
      </c>
      <c r="I249" s="10">
        <f t="shared" si="49"/>
        <v>0</v>
      </c>
      <c r="J249" s="10">
        <f t="shared" si="50"/>
        <v>0</v>
      </c>
      <c r="K249" s="10" t="str">
        <f>'დამტკ. ბიუჯ.'!K249</f>
        <v>ტრეფიკინგი</v>
      </c>
    </row>
    <row r="250" spans="1:11" x14ac:dyDescent="0.25">
      <c r="A250" t="str">
        <f t="shared" si="47"/>
        <v>b</v>
      </c>
      <c r="B250" s="8"/>
      <c r="C250" s="9" t="s">
        <v>16</v>
      </c>
      <c r="D250" s="10">
        <f t="shared" si="52"/>
        <v>0</v>
      </c>
      <c r="E250" s="10">
        <v>0</v>
      </c>
      <c r="F250" s="10">
        <v>0</v>
      </c>
      <c r="G250" s="10">
        <v>0</v>
      </c>
      <c r="H250" s="10">
        <v>0</v>
      </c>
      <c r="I250" s="10">
        <f t="shared" si="49"/>
        <v>0</v>
      </c>
      <c r="J250" s="10">
        <f t="shared" si="50"/>
        <v>0</v>
      </c>
      <c r="K250" s="10" t="str">
        <f>'დამტკ. ბიუჯ.'!K250</f>
        <v>ტრეფიკინგი</v>
      </c>
    </row>
    <row r="251" spans="1:11" x14ac:dyDescent="0.25">
      <c r="A251" t="str">
        <f t="shared" si="47"/>
        <v>a</v>
      </c>
      <c r="B251" s="8"/>
      <c r="C251" s="9" t="s">
        <v>17</v>
      </c>
      <c r="D251" s="10">
        <f t="shared" si="52"/>
        <v>4000</v>
      </c>
      <c r="E251" s="10">
        <v>500</v>
      </c>
      <c r="F251" s="10">
        <v>1000</v>
      </c>
      <c r="G251" s="10">
        <v>1000</v>
      </c>
      <c r="H251" s="10">
        <v>1500</v>
      </c>
      <c r="I251" s="10">
        <f t="shared" si="49"/>
        <v>1500</v>
      </c>
      <c r="J251" s="10">
        <f t="shared" si="50"/>
        <v>2500</v>
      </c>
      <c r="K251" s="10" t="str">
        <f>'დამტკ. ბიუჯ.'!K251</f>
        <v>ტრეფიკინგი</v>
      </c>
    </row>
    <row r="252" spans="1:11" x14ac:dyDescent="0.25">
      <c r="A252" t="str">
        <f t="shared" si="47"/>
        <v>a</v>
      </c>
      <c r="B252" s="5"/>
      <c r="C252" s="6" t="s">
        <v>18</v>
      </c>
      <c r="D252" s="7">
        <f t="shared" si="52"/>
        <v>1000</v>
      </c>
      <c r="E252" s="7">
        <v>0</v>
      </c>
      <c r="F252" s="7">
        <v>500</v>
      </c>
      <c r="G252" s="7">
        <v>500</v>
      </c>
      <c r="H252" s="7">
        <v>0</v>
      </c>
      <c r="I252" s="7">
        <f t="shared" si="49"/>
        <v>500</v>
      </c>
      <c r="J252" s="7">
        <f t="shared" si="50"/>
        <v>1000</v>
      </c>
      <c r="K252" s="7" t="str">
        <f>'დამტკ. ბიუჯ.'!K252</f>
        <v>ტრეფიკინგი</v>
      </c>
    </row>
    <row r="253" spans="1:11" x14ac:dyDescent="0.25">
      <c r="A253" t="str">
        <f t="shared" si="47"/>
        <v>b</v>
      </c>
      <c r="B253" s="5"/>
      <c r="C253" s="6" t="s">
        <v>19</v>
      </c>
      <c r="D253" s="7">
        <f t="shared" si="52"/>
        <v>0</v>
      </c>
      <c r="E253" s="7">
        <v>0</v>
      </c>
      <c r="F253" s="7">
        <v>0</v>
      </c>
      <c r="G253" s="7">
        <v>0</v>
      </c>
      <c r="H253" s="7">
        <v>0</v>
      </c>
      <c r="I253" s="7">
        <f t="shared" si="49"/>
        <v>0</v>
      </c>
      <c r="J253" s="7">
        <f t="shared" si="50"/>
        <v>0</v>
      </c>
      <c r="K253" s="7" t="str">
        <f>'დამტკ. ბიუჯ.'!K253</f>
        <v>ტრეფიკინგი</v>
      </c>
    </row>
    <row r="254" spans="1:11" ht="15.75" thickBot="1" x14ac:dyDescent="0.3">
      <c r="A254" t="str">
        <f t="shared" si="47"/>
        <v>b</v>
      </c>
      <c r="B254" s="11"/>
      <c r="C254" s="12" t="s">
        <v>20</v>
      </c>
      <c r="D254" s="13">
        <f t="shared" si="52"/>
        <v>0</v>
      </c>
      <c r="E254" s="13">
        <v>0</v>
      </c>
      <c r="F254" s="13">
        <v>0</v>
      </c>
      <c r="G254" s="13">
        <v>0</v>
      </c>
      <c r="H254" s="13">
        <v>0</v>
      </c>
      <c r="I254" s="13">
        <f t="shared" si="49"/>
        <v>0</v>
      </c>
      <c r="J254" s="13">
        <f t="shared" si="50"/>
        <v>0</v>
      </c>
      <c r="K254" s="13" t="str">
        <f>'დამტკ. ბიუჯ.'!K254</f>
        <v>ტრეფიკინგი</v>
      </c>
    </row>
    <row r="255" spans="1:11" ht="31.5" thickTop="1" thickBot="1" x14ac:dyDescent="0.3">
      <c r="A255" t="str">
        <f t="shared" si="47"/>
        <v>a</v>
      </c>
      <c r="B255" s="121" t="s">
        <v>60</v>
      </c>
      <c r="C255" s="122" t="s">
        <v>360</v>
      </c>
      <c r="D255" s="4">
        <f t="shared" si="52"/>
        <v>228000</v>
      </c>
      <c r="E255" s="4">
        <f>SUM(E256,E264,E265,E266)</f>
        <v>57000</v>
      </c>
      <c r="F255" s="4">
        <f t="shared" ref="F255:H255" si="60">SUM(F256,F264,F265,F266)</f>
        <v>57000</v>
      </c>
      <c r="G255" s="4">
        <f t="shared" si="60"/>
        <v>57000</v>
      </c>
      <c r="H255" s="4">
        <f t="shared" si="60"/>
        <v>57000</v>
      </c>
      <c r="I255" s="4">
        <f t="shared" si="49"/>
        <v>114000</v>
      </c>
      <c r="J255" s="4">
        <f t="shared" si="50"/>
        <v>171000</v>
      </c>
      <c r="K255" s="4" t="str">
        <f>'დამტკ. ბიუჯ.'!K255</f>
        <v>სასწრაფო</v>
      </c>
    </row>
    <row r="256" spans="1:11" ht="15.75" thickTop="1" x14ac:dyDescent="0.25">
      <c r="A256" t="str">
        <f t="shared" si="47"/>
        <v>a</v>
      </c>
      <c r="B256" s="5"/>
      <c r="C256" s="6" t="s">
        <v>10</v>
      </c>
      <c r="D256" s="7">
        <f t="shared" si="52"/>
        <v>213000</v>
      </c>
      <c r="E256" s="7">
        <f>SUM(E257:E263)</f>
        <v>53200</v>
      </c>
      <c r="F256" s="7">
        <f t="shared" ref="F256:H256" si="61">SUM(F257:F263)</f>
        <v>53200</v>
      </c>
      <c r="G256" s="7">
        <f t="shared" si="61"/>
        <v>53300</v>
      </c>
      <c r="H256" s="7">
        <f t="shared" si="61"/>
        <v>53300</v>
      </c>
      <c r="I256" s="7">
        <f t="shared" si="49"/>
        <v>106400</v>
      </c>
      <c r="J256" s="7">
        <f t="shared" si="50"/>
        <v>159700</v>
      </c>
      <c r="K256" s="7" t="str">
        <f>'დამტკ. ბიუჯ.'!K256</f>
        <v>სასწრაფო</v>
      </c>
    </row>
    <row r="257" spans="1:11" x14ac:dyDescent="0.25">
      <c r="A257" t="str">
        <f t="shared" si="47"/>
        <v>a</v>
      </c>
      <c r="B257" s="8"/>
      <c r="C257" s="9" t="s">
        <v>11</v>
      </c>
      <c r="D257" s="10">
        <f t="shared" si="52"/>
        <v>130000</v>
      </c>
      <c r="E257" s="10">
        <v>32500</v>
      </c>
      <c r="F257" s="10">
        <v>32500</v>
      </c>
      <c r="G257" s="10">
        <v>32500</v>
      </c>
      <c r="H257" s="10">
        <v>32500</v>
      </c>
      <c r="I257" s="10">
        <f t="shared" si="49"/>
        <v>65000</v>
      </c>
      <c r="J257" s="10">
        <f t="shared" si="50"/>
        <v>97500</v>
      </c>
      <c r="K257" s="10" t="str">
        <f>'დამტკ. ბიუჯ.'!K257</f>
        <v>სასწრაფო</v>
      </c>
    </row>
    <row r="258" spans="1:11" x14ac:dyDescent="0.25">
      <c r="A258" t="str">
        <f t="shared" si="47"/>
        <v>a</v>
      </c>
      <c r="B258" s="8"/>
      <c r="C258" s="9" t="s">
        <v>12</v>
      </c>
      <c r="D258" s="10">
        <f t="shared" si="52"/>
        <v>83000</v>
      </c>
      <c r="E258" s="10">
        <v>20700</v>
      </c>
      <c r="F258" s="10">
        <v>20700</v>
      </c>
      <c r="G258" s="10">
        <v>20800</v>
      </c>
      <c r="H258" s="10">
        <v>20800</v>
      </c>
      <c r="I258" s="10">
        <f t="shared" si="49"/>
        <v>41400</v>
      </c>
      <c r="J258" s="10">
        <f t="shared" si="50"/>
        <v>62200</v>
      </c>
      <c r="K258" s="10" t="str">
        <f>'დამტკ. ბიუჯ.'!K258</f>
        <v>სასწრაფო</v>
      </c>
    </row>
    <row r="259" spans="1:11" x14ac:dyDescent="0.25">
      <c r="A259" t="str">
        <f t="shared" si="47"/>
        <v>b</v>
      </c>
      <c r="B259" s="8"/>
      <c r="C259" s="9" t="s">
        <v>13</v>
      </c>
      <c r="D259" s="10">
        <f t="shared" si="52"/>
        <v>0</v>
      </c>
      <c r="E259" s="10">
        <v>0</v>
      </c>
      <c r="F259" s="10">
        <v>0</v>
      </c>
      <c r="G259" s="10">
        <v>0</v>
      </c>
      <c r="H259" s="10">
        <v>0</v>
      </c>
      <c r="I259" s="10">
        <f t="shared" si="49"/>
        <v>0</v>
      </c>
      <c r="J259" s="10">
        <f t="shared" si="50"/>
        <v>0</v>
      </c>
      <c r="K259" s="10" t="str">
        <f>'დამტკ. ბიუჯ.'!K259</f>
        <v>სასწრაფო</v>
      </c>
    </row>
    <row r="260" spans="1:11" x14ac:dyDescent="0.25">
      <c r="A260" t="str">
        <f t="shared" ref="A260:A323" si="62">IF(OR(D260&lt;&gt;0,E260&lt;&gt;0,F260&lt;&gt;0,G260&lt;&gt;0,H260&lt;&gt;0,),"a","b")</f>
        <v>b</v>
      </c>
      <c r="B260" s="8"/>
      <c r="C260" s="9" t="s">
        <v>14</v>
      </c>
      <c r="D260" s="10">
        <f t="shared" si="52"/>
        <v>0</v>
      </c>
      <c r="E260" s="10">
        <v>0</v>
      </c>
      <c r="F260" s="10">
        <v>0</v>
      </c>
      <c r="G260" s="10">
        <v>0</v>
      </c>
      <c r="H260" s="10">
        <v>0</v>
      </c>
      <c r="I260" s="10">
        <f t="shared" ref="I260:I323" si="63">SUM(E260,F260)</f>
        <v>0</v>
      </c>
      <c r="J260" s="10">
        <f t="shared" ref="J260:J323" si="64">SUM(E260,F260,G260)</f>
        <v>0</v>
      </c>
      <c r="K260" s="10" t="str">
        <f>'დამტკ. ბიუჯ.'!K260</f>
        <v>სასწრაფო</v>
      </c>
    </row>
    <row r="261" spans="1:11" x14ac:dyDescent="0.25">
      <c r="A261" t="str">
        <f t="shared" si="62"/>
        <v>b</v>
      </c>
      <c r="B261" s="8"/>
      <c r="C261" s="9" t="s">
        <v>15</v>
      </c>
      <c r="D261" s="10">
        <f t="shared" si="52"/>
        <v>0</v>
      </c>
      <c r="E261" s="10">
        <v>0</v>
      </c>
      <c r="F261" s="10">
        <v>0</v>
      </c>
      <c r="G261" s="10">
        <v>0</v>
      </c>
      <c r="H261" s="10">
        <v>0</v>
      </c>
      <c r="I261" s="10">
        <f t="shared" si="63"/>
        <v>0</v>
      </c>
      <c r="J261" s="10">
        <f t="shared" si="64"/>
        <v>0</v>
      </c>
      <c r="K261" s="10" t="str">
        <f>'დამტკ. ბიუჯ.'!K261</f>
        <v>სასწრაფო</v>
      </c>
    </row>
    <row r="262" spans="1:11" x14ac:dyDescent="0.25">
      <c r="A262" t="str">
        <f t="shared" si="62"/>
        <v>b</v>
      </c>
      <c r="B262" s="8"/>
      <c r="C262" s="9" t="s">
        <v>16</v>
      </c>
      <c r="D262" s="10">
        <f t="shared" si="52"/>
        <v>0</v>
      </c>
      <c r="E262" s="10">
        <v>0</v>
      </c>
      <c r="F262" s="10">
        <v>0</v>
      </c>
      <c r="G262" s="10">
        <v>0</v>
      </c>
      <c r="H262" s="10">
        <v>0</v>
      </c>
      <c r="I262" s="10">
        <f t="shared" si="63"/>
        <v>0</v>
      </c>
      <c r="J262" s="10">
        <f t="shared" si="64"/>
        <v>0</v>
      </c>
      <c r="K262" s="10" t="str">
        <f>'დამტკ. ბიუჯ.'!K262</f>
        <v>სასწრაფო</v>
      </c>
    </row>
    <row r="263" spans="1:11" x14ac:dyDescent="0.25">
      <c r="A263" t="str">
        <f t="shared" si="62"/>
        <v>b</v>
      </c>
      <c r="B263" s="8"/>
      <c r="C263" s="9" t="s">
        <v>17</v>
      </c>
      <c r="D263" s="10">
        <f t="shared" si="52"/>
        <v>0</v>
      </c>
      <c r="E263" s="10">
        <v>0</v>
      </c>
      <c r="F263" s="10">
        <v>0</v>
      </c>
      <c r="G263" s="10">
        <v>0</v>
      </c>
      <c r="H263" s="10">
        <v>0</v>
      </c>
      <c r="I263" s="10">
        <f t="shared" si="63"/>
        <v>0</v>
      </c>
      <c r="J263" s="10">
        <f t="shared" si="64"/>
        <v>0</v>
      </c>
      <c r="K263" s="10" t="str">
        <f>'დამტკ. ბიუჯ.'!K263</f>
        <v>სასწრაფო</v>
      </c>
    </row>
    <row r="264" spans="1:11" x14ac:dyDescent="0.25">
      <c r="A264" t="str">
        <f t="shared" si="62"/>
        <v>a</v>
      </c>
      <c r="B264" s="5"/>
      <c r="C264" s="6" t="s">
        <v>18</v>
      </c>
      <c r="D264" s="7">
        <f t="shared" si="52"/>
        <v>15000</v>
      </c>
      <c r="E264" s="7">
        <v>3800</v>
      </c>
      <c r="F264" s="7">
        <v>3800</v>
      </c>
      <c r="G264" s="7">
        <v>3700</v>
      </c>
      <c r="H264" s="7">
        <v>3700</v>
      </c>
      <c r="I264" s="7">
        <f t="shared" si="63"/>
        <v>7600</v>
      </c>
      <c r="J264" s="7">
        <f t="shared" si="64"/>
        <v>11300</v>
      </c>
      <c r="K264" s="7" t="str">
        <f>'დამტკ. ბიუჯ.'!K264</f>
        <v>სასწრაფო</v>
      </c>
    </row>
    <row r="265" spans="1:11" x14ac:dyDescent="0.25">
      <c r="A265" t="str">
        <f t="shared" si="62"/>
        <v>b</v>
      </c>
      <c r="B265" s="5"/>
      <c r="C265" s="6" t="s">
        <v>19</v>
      </c>
      <c r="D265" s="7">
        <f t="shared" si="52"/>
        <v>0</v>
      </c>
      <c r="E265" s="7">
        <v>0</v>
      </c>
      <c r="F265" s="7">
        <v>0</v>
      </c>
      <c r="G265" s="7">
        <v>0</v>
      </c>
      <c r="H265" s="7">
        <v>0</v>
      </c>
      <c r="I265" s="7">
        <f t="shared" si="63"/>
        <v>0</v>
      </c>
      <c r="J265" s="7">
        <f t="shared" si="64"/>
        <v>0</v>
      </c>
      <c r="K265" s="7" t="str">
        <f>'დამტკ. ბიუჯ.'!K265</f>
        <v>სასწრაფო</v>
      </c>
    </row>
    <row r="266" spans="1:11" ht="15.75" thickBot="1" x14ac:dyDescent="0.3">
      <c r="A266" t="str">
        <f t="shared" si="62"/>
        <v>b</v>
      </c>
      <c r="B266" s="11"/>
      <c r="C266" s="12" t="s">
        <v>20</v>
      </c>
      <c r="D266" s="13">
        <f t="shared" si="52"/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f t="shared" si="63"/>
        <v>0</v>
      </c>
      <c r="J266" s="13">
        <f t="shared" si="64"/>
        <v>0</v>
      </c>
      <c r="K266" s="13" t="str">
        <f>'დამტკ. ბიუჯ.'!K266</f>
        <v>სასწრაფო</v>
      </c>
    </row>
    <row r="267" spans="1:11" ht="32.25" customHeight="1" thickTop="1" thickBot="1" x14ac:dyDescent="0.3">
      <c r="A267" t="str">
        <f t="shared" si="62"/>
        <v>b</v>
      </c>
      <c r="B267" s="16" t="s">
        <v>61</v>
      </c>
      <c r="C267" s="4" t="s">
        <v>62</v>
      </c>
      <c r="D267" s="4">
        <f t="shared" si="52"/>
        <v>0</v>
      </c>
      <c r="E267" s="4">
        <f>SUM(E279,E291,E303,E483)</f>
        <v>0</v>
      </c>
      <c r="F267" s="4">
        <f t="shared" ref="F267:J267" si="65">SUM(F279,F291,F303,F483)</f>
        <v>0</v>
      </c>
      <c r="G267" s="4">
        <f t="shared" si="65"/>
        <v>0</v>
      </c>
      <c r="H267" s="4">
        <f t="shared" si="65"/>
        <v>0</v>
      </c>
      <c r="I267" s="4">
        <f t="shared" si="65"/>
        <v>0</v>
      </c>
      <c r="J267" s="4">
        <f t="shared" si="65"/>
        <v>0</v>
      </c>
      <c r="K267" s="4" t="str">
        <f>'დამტკ. ბიუჯ.'!K267</f>
        <v>სააგენტო</v>
      </c>
    </row>
    <row r="268" spans="1:11" ht="15.75" thickTop="1" x14ac:dyDescent="0.25">
      <c r="A268" t="str">
        <f t="shared" si="62"/>
        <v>b</v>
      </c>
      <c r="B268" s="5"/>
      <c r="C268" s="6" t="s">
        <v>10</v>
      </c>
      <c r="D268" s="7">
        <f t="shared" si="52"/>
        <v>0</v>
      </c>
      <c r="E268" s="7">
        <f t="shared" ref="E268:J278" si="66">SUM(E280,E292,E304,E484)</f>
        <v>0</v>
      </c>
      <c r="F268" s="7">
        <f t="shared" si="66"/>
        <v>0</v>
      </c>
      <c r="G268" s="7">
        <f t="shared" si="66"/>
        <v>0</v>
      </c>
      <c r="H268" s="7">
        <f t="shared" si="66"/>
        <v>0</v>
      </c>
      <c r="I268" s="7">
        <f t="shared" si="66"/>
        <v>0</v>
      </c>
      <c r="J268" s="7">
        <f t="shared" si="66"/>
        <v>0</v>
      </c>
      <c r="K268" s="7" t="str">
        <f>'დამტკ. ბიუჯ.'!K268</f>
        <v>სააგენტო</v>
      </c>
    </row>
    <row r="269" spans="1:11" x14ac:dyDescent="0.25">
      <c r="A269" t="str">
        <f t="shared" si="62"/>
        <v>b</v>
      </c>
      <c r="B269" s="8"/>
      <c r="C269" s="9" t="s">
        <v>11</v>
      </c>
      <c r="D269" s="10">
        <f t="shared" si="52"/>
        <v>0</v>
      </c>
      <c r="E269" s="10">
        <f t="shared" si="66"/>
        <v>0</v>
      </c>
      <c r="F269" s="10">
        <f t="shared" si="66"/>
        <v>0</v>
      </c>
      <c r="G269" s="10">
        <f t="shared" si="66"/>
        <v>0</v>
      </c>
      <c r="H269" s="10">
        <f t="shared" si="66"/>
        <v>0</v>
      </c>
      <c r="I269" s="10">
        <f t="shared" si="66"/>
        <v>0</v>
      </c>
      <c r="J269" s="10">
        <f t="shared" si="66"/>
        <v>0</v>
      </c>
      <c r="K269" s="10" t="str">
        <f>'დამტკ. ბიუჯ.'!K269</f>
        <v>სააგენტო</v>
      </c>
    </row>
    <row r="270" spans="1:11" x14ac:dyDescent="0.25">
      <c r="A270" t="str">
        <f t="shared" si="62"/>
        <v>b</v>
      </c>
      <c r="B270" s="8"/>
      <c r="C270" s="9" t="s">
        <v>12</v>
      </c>
      <c r="D270" s="10">
        <f t="shared" si="52"/>
        <v>0</v>
      </c>
      <c r="E270" s="10">
        <f t="shared" si="66"/>
        <v>0</v>
      </c>
      <c r="F270" s="10">
        <f t="shared" si="66"/>
        <v>0</v>
      </c>
      <c r="G270" s="10">
        <f t="shared" si="66"/>
        <v>0</v>
      </c>
      <c r="H270" s="10">
        <f t="shared" si="66"/>
        <v>0</v>
      </c>
      <c r="I270" s="10">
        <f t="shared" si="66"/>
        <v>0</v>
      </c>
      <c r="J270" s="10">
        <f t="shared" si="66"/>
        <v>0</v>
      </c>
      <c r="K270" s="10" t="str">
        <f>'დამტკ. ბიუჯ.'!K270</f>
        <v>სააგენტო</v>
      </c>
    </row>
    <row r="271" spans="1:11" x14ac:dyDescent="0.25">
      <c r="A271" t="str">
        <f t="shared" si="62"/>
        <v>b</v>
      </c>
      <c r="B271" s="8"/>
      <c r="C271" s="9" t="s">
        <v>13</v>
      </c>
      <c r="D271" s="10">
        <f t="shared" si="52"/>
        <v>0</v>
      </c>
      <c r="E271" s="10">
        <f t="shared" si="66"/>
        <v>0</v>
      </c>
      <c r="F271" s="10">
        <f t="shared" si="66"/>
        <v>0</v>
      </c>
      <c r="G271" s="10">
        <f t="shared" si="66"/>
        <v>0</v>
      </c>
      <c r="H271" s="10">
        <f t="shared" si="66"/>
        <v>0</v>
      </c>
      <c r="I271" s="10">
        <f t="shared" si="66"/>
        <v>0</v>
      </c>
      <c r="J271" s="10">
        <f t="shared" si="66"/>
        <v>0</v>
      </c>
      <c r="K271" s="10" t="str">
        <f>'დამტკ. ბიუჯ.'!K271</f>
        <v>სააგენტო</v>
      </c>
    </row>
    <row r="272" spans="1:11" x14ac:dyDescent="0.25">
      <c r="A272" t="str">
        <f t="shared" si="62"/>
        <v>b</v>
      </c>
      <c r="B272" s="8"/>
      <c r="C272" s="9" t="s">
        <v>14</v>
      </c>
      <c r="D272" s="10">
        <f t="shared" ref="D272:D335" si="67">SUM(E272,F272,G272,H272)</f>
        <v>0</v>
      </c>
      <c r="E272" s="10">
        <f t="shared" si="66"/>
        <v>0</v>
      </c>
      <c r="F272" s="10">
        <f t="shared" si="66"/>
        <v>0</v>
      </c>
      <c r="G272" s="10">
        <f t="shared" si="66"/>
        <v>0</v>
      </c>
      <c r="H272" s="10">
        <f t="shared" si="66"/>
        <v>0</v>
      </c>
      <c r="I272" s="10">
        <f t="shared" si="66"/>
        <v>0</v>
      </c>
      <c r="J272" s="10">
        <f t="shared" si="66"/>
        <v>0</v>
      </c>
      <c r="K272" s="10" t="str">
        <f>'დამტკ. ბიუჯ.'!K272</f>
        <v>სააგენტო</v>
      </c>
    </row>
    <row r="273" spans="1:11" x14ac:dyDescent="0.25">
      <c r="A273" t="str">
        <f t="shared" si="62"/>
        <v>b</v>
      </c>
      <c r="B273" s="8"/>
      <c r="C273" s="9" t="s">
        <v>15</v>
      </c>
      <c r="D273" s="10">
        <f t="shared" si="67"/>
        <v>0</v>
      </c>
      <c r="E273" s="10">
        <f t="shared" si="66"/>
        <v>0</v>
      </c>
      <c r="F273" s="10">
        <f t="shared" si="66"/>
        <v>0</v>
      </c>
      <c r="G273" s="10">
        <f t="shared" si="66"/>
        <v>0</v>
      </c>
      <c r="H273" s="10">
        <f t="shared" si="66"/>
        <v>0</v>
      </c>
      <c r="I273" s="10">
        <f t="shared" si="66"/>
        <v>0</v>
      </c>
      <c r="J273" s="10">
        <f t="shared" si="66"/>
        <v>0</v>
      </c>
      <c r="K273" s="10" t="str">
        <f>'დამტკ. ბიუჯ.'!K273</f>
        <v>სააგენტო</v>
      </c>
    </row>
    <row r="274" spans="1:11" x14ac:dyDescent="0.25">
      <c r="A274" t="str">
        <f t="shared" si="62"/>
        <v>b</v>
      </c>
      <c r="B274" s="8"/>
      <c r="C274" s="9" t="s">
        <v>16</v>
      </c>
      <c r="D274" s="10">
        <f t="shared" si="67"/>
        <v>0</v>
      </c>
      <c r="E274" s="10">
        <f t="shared" si="66"/>
        <v>0</v>
      </c>
      <c r="F274" s="10">
        <f t="shared" si="66"/>
        <v>0</v>
      </c>
      <c r="G274" s="10">
        <f t="shared" si="66"/>
        <v>0</v>
      </c>
      <c r="H274" s="10">
        <f t="shared" si="66"/>
        <v>0</v>
      </c>
      <c r="I274" s="10">
        <f t="shared" si="66"/>
        <v>0</v>
      </c>
      <c r="J274" s="10">
        <f t="shared" si="66"/>
        <v>0</v>
      </c>
      <c r="K274" s="10" t="str">
        <f>'დამტკ. ბიუჯ.'!K274</f>
        <v>სააგენტო</v>
      </c>
    </row>
    <row r="275" spans="1:11" x14ac:dyDescent="0.25">
      <c r="A275" t="str">
        <f t="shared" si="62"/>
        <v>b</v>
      </c>
      <c r="B275" s="8"/>
      <c r="C275" s="9" t="s">
        <v>17</v>
      </c>
      <c r="D275" s="10">
        <f t="shared" si="67"/>
        <v>0</v>
      </c>
      <c r="E275" s="10">
        <f t="shared" si="66"/>
        <v>0</v>
      </c>
      <c r="F275" s="10">
        <f t="shared" si="66"/>
        <v>0</v>
      </c>
      <c r="G275" s="10">
        <f t="shared" si="66"/>
        <v>0</v>
      </c>
      <c r="H275" s="10">
        <f t="shared" si="66"/>
        <v>0</v>
      </c>
      <c r="I275" s="10">
        <f t="shared" si="66"/>
        <v>0</v>
      </c>
      <c r="J275" s="10">
        <f t="shared" si="66"/>
        <v>0</v>
      </c>
      <c r="K275" s="10" t="str">
        <f>'დამტკ. ბიუჯ.'!K275</f>
        <v>სააგენტო</v>
      </c>
    </row>
    <row r="276" spans="1:11" x14ac:dyDescent="0.25">
      <c r="A276" t="str">
        <f t="shared" si="62"/>
        <v>b</v>
      </c>
      <c r="B276" s="5"/>
      <c r="C276" s="6" t="s">
        <v>18</v>
      </c>
      <c r="D276" s="7">
        <f t="shared" si="67"/>
        <v>0</v>
      </c>
      <c r="E276" s="7">
        <f t="shared" si="66"/>
        <v>0</v>
      </c>
      <c r="F276" s="7">
        <f t="shared" si="66"/>
        <v>0</v>
      </c>
      <c r="G276" s="7">
        <f t="shared" si="66"/>
        <v>0</v>
      </c>
      <c r="H276" s="7">
        <f t="shared" si="66"/>
        <v>0</v>
      </c>
      <c r="I276" s="7">
        <f t="shared" si="66"/>
        <v>0</v>
      </c>
      <c r="J276" s="7">
        <f t="shared" si="66"/>
        <v>0</v>
      </c>
      <c r="K276" s="7" t="str">
        <f>'დამტკ. ბიუჯ.'!K276</f>
        <v>სააგენტო</v>
      </c>
    </row>
    <row r="277" spans="1:11" x14ac:dyDescent="0.25">
      <c r="A277" t="str">
        <f t="shared" si="62"/>
        <v>b</v>
      </c>
      <c r="B277" s="5"/>
      <c r="C277" s="6" t="s">
        <v>19</v>
      </c>
      <c r="D277" s="7">
        <f t="shared" si="67"/>
        <v>0</v>
      </c>
      <c r="E277" s="7">
        <f t="shared" si="66"/>
        <v>0</v>
      </c>
      <c r="F277" s="7">
        <f t="shared" si="66"/>
        <v>0</v>
      </c>
      <c r="G277" s="7">
        <f t="shared" si="66"/>
        <v>0</v>
      </c>
      <c r="H277" s="7">
        <f t="shared" si="66"/>
        <v>0</v>
      </c>
      <c r="I277" s="7">
        <f t="shared" si="66"/>
        <v>0</v>
      </c>
      <c r="J277" s="7">
        <f t="shared" si="66"/>
        <v>0</v>
      </c>
      <c r="K277" s="7" t="str">
        <f>'დამტკ. ბიუჯ.'!K277</f>
        <v>სააგენტო</v>
      </c>
    </row>
    <row r="278" spans="1:11" ht="15.75" thickBot="1" x14ac:dyDescent="0.3">
      <c r="A278" t="str">
        <f t="shared" si="62"/>
        <v>b</v>
      </c>
      <c r="B278" s="11"/>
      <c r="C278" s="12" t="s">
        <v>20</v>
      </c>
      <c r="D278" s="13">
        <f t="shared" si="67"/>
        <v>0</v>
      </c>
      <c r="E278" s="13">
        <f t="shared" si="66"/>
        <v>0</v>
      </c>
      <c r="F278" s="13">
        <f t="shared" si="66"/>
        <v>0</v>
      </c>
      <c r="G278" s="13">
        <f t="shared" si="66"/>
        <v>0</v>
      </c>
      <c r="H278" s="13">
        <f t="shared" si="66"/>
        <v>0</v>
      </c>
      <c r="I278" s="13">
        <f t="shared" si="66"/>
        <v>0</v>
      </c>
      <c r="J278" s="13">
        <f t="shared" si="66"/>
        <v>0</v>
      </c>
      <c r="K278" s="13" t="str">
        <f>'დამტკ. ბიუჯ.'!K278</f>
        <v>სააგენტო</v>
      </c>
    </row>
    <row r="279" spans="1:11" ht="32.25" customHeight="1" thickTop="1" thickBot="1" x14ac:dyDescent="0.3">
      <c r="A279" t="str">
        <f t="shared" si="62"/>
        <v>b</v>
      </c>
      <c r="B279" s="3" t="s">
        <v>63</v>
      </c>
      <c r="C279" s="4" t="s">
        <v>64</v>
      </c>
      <c r="D279" s="4">
        <f t="shared" si="67"/>
        <v>0</v>
      </c>
      <c r="E279" s="4">
        <f>SUM(E280,E288,E289,E290)</f>
        <v>0</v>
      </c>
      <c r="F279" s="4">
        <f t="shared" ref="F279:H279" si="68">SUM(F280,F288,F289,F290)</f>
        <v>0</v>
      </c>
      <c r="G279" s="4">
        <f t="shared" si="68"/>
        <v>0</v>
      </c>
      <c r="H279" s="4">
        <f t="shared" si="68"/>
        <v>0</v>
      </c>
      <c r="I279" s="4">
        <f t="shared" si="63"/>
        <v>0</v>
      </c>
      <c r="J279" s="4">
        <f t="shared" si="64"/>
        <v>0</v>
      </c>
      <c r="K279" s="4" t="str">
        <f>'დამტკ. ბიუჯ.'!K279</f>
        <v>სააგენტო</v>
      </c>
    </row>
    <row r="280" spans="1:11" ht="15.75" thickTop="1" x14ac:dyDescent="0.25">
      <c r="A280" t="str">
        <f t="shared" si="62"/>
        <v>b</v>
      </c>
      <c r="B280" s="5"/>
      <c r="C280" s="6" t="s">
        <v>10</v>
      </c>
      <c r="D280" s="7">
        <f t="shared" si="67"/>
        <v>0</v>
      </c>
      <c r="E280" s="7">
        <f>SUM(E281:E287)</f>
        <v>0</v>
      </c>
      <c r="F280" s="7">
        <f t="shared" ref="F280:H280" si="69">SUM(F281:F287)</f>
        <v>0</v>
      </c>
      <c r="G280" s="7">
        <f t="shared" si="69"/>
        <v>0</v>
      </c>
      <c r="H280" s="7">
        <f t="shared" si="69"/>
        <v>0</v>
      </c>
      <c r="I280" s="7">
        <f t="shared" si="63"/>
        <v>0</v>
      </c>
      <c r="J280" s="7">
        <f t="shared" si="64"/>
        <v>0</v>
      </c>
      <c r="K280" s="7" t="str">
        <f>'დამტკ. ბიუჯ.'!K280</f>
        <v>სააგენტო</v>
      </c>
    </row>
    <row r="281" spans="1:11" x14ac:dyDescent="0.25">
      <c r="A281" t="str">
        <f t="shared" si="62"/>
        <v>b</v>
      </c>
      <c r="B281" s="8"/>
      <c r="C281" s="9" t="s">
        <v>11</v>
      </c>
      <c r="D281" s="10">
        <f t="shared" si="67"/>
        <v>0</v>
      </c>
      <c r="E281" s="10">
        <v>0</v>
      </c>
      <c r="F281" s="10">
        <v>0</v>
      </c>
      <c r="G281" s="10">
        <v>0</v>
      </c>
      <c r="H281" s="10">
        <v>0</v>
      </c>
      <c r="I281" s="10">
        <f t="shared" si="63"/>
        <v>0</v>
      </c>
      <c r="J281" s="10">
        <f t="shared" si="64"/>
        <v>0</v>
      </c>
      <c r="K281" s="10" t="str">
        <f>'დამტკ. ბიუჯ.'!K281</f>
        <v>სააგენტო</v>
      </c>
    </row>
    <row r="282" spans="1:11" x14ac:dyDescent="0.25">
      <c r="A282" t="str">
        <f t="shared" si="62"/>
        <v>b</v>
      </c>
      <c r="B282" s="8"/>
      <c r="C282" s="9" t="s">
        <v>12</v>
      </c>
      <c r="D282" s="10">
        <f t="shared" si="67"/>
        <v>0</v>
      </c>
      <c r="E282" s="10">
        <v>0</v>
      </c>
      <c r="F282" s="10">
        <v>0</v>
      </c>
      <c r="G282" s="10">
        <v>0</v>
      </c>
      <c r="H282" s="10">
        <v>0</v>
      </c>
      <c r="I282" s="10">
        <f t="shared" si="63"/>
        <v>0</v>
      </c>
      <c r="J282" s="10">
        <f t="shared" si="64"/>
        <v>0</v>
      </c>
      <c r="K282" s="10" t="str">
        <f>'დამტკ. ბიუჯ.'!K282</f>
        <v>სააგენტო</v>
      </c>
    </row>
    <row r="283" spans="1:11" x14ac:dyDescent="0.25">
      <c r="A283" t="str">
        <f t="shared" si="62"/>
        <v>b</v>
      </c>
      <c r="B283" s="8"/>
      <c r="C283" s="9" t="s">
        <v>13</v>
      </c>
      <c r="D283" s="10">
        <f t="shared" si="67"/>
        <v>0</v>
      </c>
      <c r="E283" s="10">
        <v>0</v>
      </c>
      <c r="F283" s="10">
        <v>0</v>
      </c>
      <c r="G283" s="10">
        <v>0</v>
      </c>
      <c r="H283" s="10">
        <v>0</v>
      </c>
      <c r="I283" s="10">
        <f t="shared" si="63"/>
        <v>0</v>
      </c>
      <c r="J283" s="10">
        <f t="shared" si="64"/>
        <v>0</v>
      </c>
      <c r="K283" s="10" t="str">
        <f>'დამტკ. ბიუჯ.'!K283</f>
        <v>სააგენტო</v>
      </c>
    </row>
    <row r="284" spans="1:11" x14ac:dyDescent="0.25">
      <c r="A284" t="str">
        <f t="shared" si="62"/>
        <v>b</v>
      </c>
      <c r="B284" s="8"/>
      <c r="C284" s="9" t="s">
        <v>14</v>
      </c>
      <c r="D284" s="10">
        <f t="shared" si="67"/>
        <v>0</v>
      </c>
      <c r="E284" s="10">
        <v>0</v>
      </c>
      <c r="F284" s="10">
        <v>0</v>
      </c>
      <c r="G284" s="10">
        <v>0</v>
      </c>
      <c r="H284" s="10">
        <v>0</v>
      </c>
      <c r="I284" s="10">
        <f t="shared" si="63"/>
        <v>0</v>
      </c>
      <c r="J284" s="10">
        <f t="shared" si="64"/>
        <v>0</v>
      </c>
      <c r="K284" s="10" t="str">
        <f>'დამტკ. ბიუჯ.'!K284</f>
        <v>სააგენტო</v>
      </c>
    </row>
    <row r="285" spans="1:11" x14ac:dyDescent="0.25">
      <c r="A285" t="str">
        <f t="shared" si="62"/>
        <v>b</v>
      </c>
      <c r="B285" s="8"/>
      <c r="C285" s="9" t="s">
        <v>15</v>
      </c>
      <c r="D285" s="10">
        <f t="shared" si="67"/>
        <v>0</v>
      </c>
      <c r="E285" s="10">
        <v>0</v>
      </c>
      <c r="F285" s="10">
        <v>0</v>
      </c>
      <c r="G285" s="10">
        <v>0</v>
      </c>
      <c r="H285" s="10">
        <v>0</v>
      </c>
      <c r="I285" s="10">
        <f t="shared" si="63"/>
        <v>0</v>
      </c>
      <c r="J285" s="10">
        <f t="shared" si="64"/>
        <v>0</v>
      </c>
      <c r="K285" s="10" t="str">
        <f>'დამტკ. ბიუჯ.'!K285</f>
        <v>სააგენტო</v>
      </c>
    </row>
    <row r="286" spans="1:11" x14ac:dyDescent="0.25">
      <c r="A286" t="str">
        <f t="shared" si="62"/>
        <v>b</v>
      </c>
      <c r="B286" s="8"/>
      <c r="C286" s="9" t="s">
        <v>16</v>
      </c>
      <c r="D286" s="10">
        <f t="shared" si="67"/>
        <v>0</v>
      </c>
      <c r="E286" s="10">
        <v>0</v>
      </c>
      <c r="F286" s="10">
        <v>0</v>
      </c>
      <c r="G286" s="10">
        <v>0</v>
      </c>
      <c r="H286" s="10">
        <v>0</v>
      </c>
      <c r="I286" s="10">
        <f t="shared" si="63"/>
        <v>0</v>
      </c>
      <c r="J286" s="10">
        <f t="shared" si="64"/>
        <v>0</v>
      </c>
      <c r="K286" s="10" t="str">
        <f>'დამტკ. ბიუჯ.'!K286</f>
        <v>სააგენტო</v>
      </c>
    </row>
    <row r="287" spans="1:11" x14ac:dyDescent="0.25">
      <c r="A287" t="str">
        <f t="shared" si="62"/>
        <v>b</v>
      </c>
      <c r="B287" s="8"/>
      <c r="C287" s="9" t="s">
        <v>17</v>
      </c>
      <c r="D287" s="10">
        <f t="shared" si="67"/>
        <v>0</v>
      </c>
      <c r="E287" s="10">
        <v>0</v>
      </c>
      <c r="F287" s="10">
        <v>0</v>
      </c>
      <c r="G287" s="10">
        <v>0</v>
      </c>
      <c r="H287" s="10">
        <v>0</v>
      </c>
      <c r="I287" s="10">
        <f t="shared" si="63"/>
        <v>0</v>
      </c>
      <c r="J287" s="10">
        <f t="shared" si="64"/>
        <v>0</v>
      </c>
      <c r="K287" s="10" t="str">
        <f>'დამტკ. ბიუჯ.'!K287</f>
        <v>სააგენტო</v>
      </c>
    </row>
    <row r="288" spans="1:11" x14ac:dyDescent="0.25">
      <c r="A288" t="str">
        <f t="shared" si="62"/>
        <v>b</v>
      </c>
      <c r="B288" s="5"/>
      <c r="C288" s="6" t="s">
        <v>18</v>
      </c>
      <c r="D288" s="7">
        <f t="shared" si="67"/>
        <v>0</v>
      </c>
      <c r="E288" s="7">
        <v>0</v>
      </c>
      <c r="F288" s="7">
        <v>0</v>
      </c>
      <c r="G288" s="7">
        <v>0</v>
      </c>
      <c r="H288" s="7">
        <v>0</v>
      </c>
      <c r="I288" s="7">
        <f t="shared" si="63"/>
        <v>0</v>
      </c>
      <c r="J288" s="7">
        <f t="shared" si="64"/>
        <v>0</v>
      </c>
      <c r="K288" s="7" t="str">
        <f>'დამტკ. ბიუჯ.'!K288</f>
        <v>სააგენტო</v>
      </c>
    </row>
    <row r="289" spans="1:11" x14ac:dyDescent="0.25">
      <c r="A289" t="str">
        <f t="shared" si="62"/>
        <v>b</v>
      </c>
      <c r="B289" s="5"/>
      <c r="C289" s="6" t="s">
        <v>19</v>
      </c>
      <c r="D289" s="7">
        <f t="shared" si="67"/>
        <v>0</v>
      </c>
      <c r="E289" s="7">
        <v>0</v>
      </c>
      <c r="F289" s="7">
        <v>0</v>
      </c>
      <c r="G289" s="7">
        <v>0</v>
      </c>
      <c r="H289" s="7">
        <v>0</v>
      </c>
      <c r="I289" s="7">
        <f t="shared" si="63"/>
        <v>0</v>
      </c>
      <c r="J289" s="7">
        <f t="shared" si="64"/>
        <v>0</v>
      </c>
      <c r="K289" s="7" t="str">
        <f>'დამტკ. ბიუჯ.'!K289</f>
        <v>სააგენტო</v>
      </c>
    </row>
    <row r="290" spans="1:11" ht="15.75" thickBot="1" x14ac:dyDescent="0.3">
      <c r="A290" t="str">
        <f t="shared" si="62"/>
        <v>b</v>
      </c>
      <c r="B290" s="11"/>
      <c r="C290" s="12" t="s">
        <v>20</v>
      </c>
      <c r="D290" s="13">
        <f t="shared" si="67"/>
        <v>0</v>
      </c>
      <c r="E290" s="13">
        <v>0</v>
      </c>
      <c r="F290" s="13">
        <v>0</v>
      </c>
      <c r="G290" s="13">
        <v>0</v>
      </c>
      <c r="H290" s="13">
        <v>0</v>
      </c>
      <c r="I290" s="13">
        <f t="shared" si="63"/>
        <v>0</v>
      </c>
      <c r="J290" s="13">
        <f t="shared" si="64"/>
        <v>0</v>
      </c>
      <c r="K290" s="13" t="str">
        <f>'დამტკ. ბიუჯ.'!K290</f>
        <v>სააგენტო</v>
      </c>
    </row>
    <row r="291" spans="1:11" ht="31.5" thickTop="1" thickBot="1" x14ac:dyDescent="0.3">
      <c r="A291" t="str">
        <f t="shared" si="62"/>
        <v>b</v>
      </c>
      <c r="B291" s="3" t="s">
        <v>65</v>
      </c>
      <c r="C291" s="14" t="s">
        <v>66</v>
      </c>
      <c r="D291" s="4">
        <f t="shared" si="67"/>
        <v>0</v>
      </c>
      <c r="E291" s="4">
        <f>SUM(E292,E300,E301,E302)</f>
        <v>0</v>
      </c>
      <c r="F291" s="4">
        <f t="shared" ref="F291:H291" si="70">SUM(F292,F300,F301,F302)</f>
        <v>0</v>
      </c>
      <c r="G291" s="4">
        <f t="shared" si="70"/>
        <v>0</v>
      </c>
      <c r="H291" s="4">
        <f t="shared" si="70"/>
        <v>0</v>
      </c>
      <c r="I291" s="4">
        <f t="shared" si="63"/>
        <v>0</v>
      </c>
      <c r="J291" s="4">
        <f t="shared" si="64"/>
        <v>0</v>
      </c>
      <c r="K291" s="4" t="str">
        <f>'დამტკ. ბიუჯ.'!K291</f>
        <v>სააგენტო</v>
      </c>
    </row>
    <row r="292" spans="1:11" ht="15.75" thickTop="1" x14ac:dyDescent="0.25">
      <c r="A292" t="str">
        <f t="shared" si="62"/>
        <v>b</v>
      </c>
      <c r="B292" s="5"/>
      <c r="C292" s="6" t="s">
        <v>10</v>
      </c>
      <c r="D292" s="7">
        <f t="shared" si="67"/>
        <v>0</v>
      </c>
      <c r="E292" s="7">
        <f>SUM(E293:E299)</f>
        <v>0</v>
      </c>
      <c r="F292" s="7">
        <f t="shared" ref="F292:H292" si="71">SUM(F293:F299)</f>
        <v>0</v>
      </c>
      <c r="G292" s="7">
        <f t="shared" si="71"/>
        <v>0</v>
      </c>
      <c r="H292" s="7">
        <f t="shared" si="71"/>
        <v>0</v>
      </c>
      <c r="I292" s="7">
        <f t="shared" si="63"/>
        <v>0</v>
      </c>
      <c r="J292" s="7">
        <f t="shared" si="64"/>
        <v>0</v>
      </c>
      <c r="K292" s="7" t="str">
        <f>'დამტკ. ბიუჯ.'!K292</f>
        <v>სააგენტო</v>
      </c>
    </row>
    <row r="293" spans="1:11" x14ac:dyDescent="0.25">
      <c r="A293" t="str">
        <f t="shared" si="62"/>
        <v>b</v>
      </c>
      <c r="B293" s="8"/>
      <c r="C293" s="9" t="s">
        <v>11</v>
      </c>
      <c r="D293" s="10">
        <f t="shared" si="67"/>
        <v>0</v>
      </c>
      <c r="E293" s="10">
        <v>0</v>
      </c>
      <c r="F293" s="10">
        <v>0</v>
      </c>
      <c r="G293" s="10">
        <v>0</v>
      </c>
      <c r="H293" s="10">
        <v>0</v>
      </c>
      <c r="I293" s="10">
        <f t="shared" si="63"/>
        <v>0</v>
      </c>
      <c r="J293" s="10">
        <f t="shared" si="64"/>
        <v>0</v>
      </c>
      <c r="K293" s="10" t="str">
        <f>'დამტკ. ბიუჯ.'!K293</f>
        <v>სააგენტო</v>
      </c>
    </row>
    <row r="294" spans="1:11" x14ac:dyDescent="0.25">
      <c r="A294" t="str">
        <f t="shared" si="62"/>
        <v>b</v>
      </c>
      <c r="B294" s="8"/>
      <c r="C294" s="9" t="s">
        <v>12</v>
      </c>
      <c r="D294" s="10">
        <f t="shared" si="67"/>
        <v>0</v>
      </c>
      <c r="E294" s="10">
        <v>0</v>
      </c>
      <c r="F294" s="10">
        <v>0</v>
      </c>
      <c r="G294" s="10">
        <v>0</v>
      </c>
      <c r="H294" s="10">
        <v>0</v>
      </c>
      <c r="I294" s="10">
        <f t="shared" si="63"/>
        <v>0</v>
      </c>
      <c r="J294" s="10">
        <f t="shared" si="64"/>
        <v>0</v>
      </c>
      <c r="K294" s="10" t="str">
        <f>'დამტკ. ბიუჯ.'!K294</f>
        <v>სააგენტო</v>
      </c>
    </row>
    <row r="295" spans="1:11" x14ac:dyDescent="0.25">
      <c r="A295" t="str">
        <f t="shared" si="62"/>
        <v>b</v>
      </c>
      <c r="B295" s="8"/>
      <c r="C295" s="9" t="s">
        <v>13</v>
      </c>
      <c r="D295" s="10">
        <f t="shared" si="67"/>
        <v>0</v>
      </c>
      <c r="E295" s="10">
        <v>0</v>
      </c>
      <c r="F295" s="10">
        <v>0</v>
      </c>
      <c r="G295" s="10">
        <v>0</v>
      </c>
      <c r="H295" s="10">
        <v>0</v>
      </c>
      <c r="I295" s="10">
        <f t="shared" si="63"/>
        <v>0</v>
      </c>
      <c r="J295" s="10">
        <f t="shared" si="64"/>
        <v>0</v>
      </c>
      <c r="K295" s="10" t="str">
        <f>'დამტკ. ბიუჯ.'!K295</f>
        <v>სააგენტო</v>
      </c>
    </row>
    <row r="296" spans="1:11" x14ac:dyDescent="0.25">
      <c r="A296" t="str">
        <f t="shared" si="62"/>
        <v>b</v>
      </c>
      <c r="B296" s="8"/>
      <c r="C296" s="9" t="s">
        <v>14</v>
      </c>
      <c r="D296" s="10">
        <f t="shared" si="67"/>
        <v>0</v>
      </c>
      <c r="E296" s="10">
        <v>0</v>
      </c>
      <c r="F296" s="10">
        <v>0</v>
      </c>
      <c r="G296" s="10">
        <v>0</v>
      </c>
      <c r="H296" s="10">
        <v>0</v>
      </c>
      <c r="I296" s="10">
        <f t="shared" si="63"/>
        <v>0</v>
      </c>
      <c r="J296" s="10">
        <f t="shared" si="64"/>
        <v>0</v>
      </c>
      <c r="K296" s="10" t="str">
        <f>'დამტკ. ბიუჯ.'!K296</f>
        <v>სააგენტო</v>
      </c>
    </row>
    <row r="297" spans="1:11" x14ac:dyDescent="0.25">
      <c r="A297" t="str">
        <f t="shared" si="62"/>
        <v>b</v>
      </c>
      <c r="B297" s="8"/>
      <c r="C297" s="9" t="s">
        <v>15</v>
      </c>
      <c r="D297" s="10">
        <f t="shared" si="67"/>
        <v>0</v>
      </c>
      <c r="E297" s="10">
        <v>0</v>
      </c>
      <c r="F297" s="10">
        <v>0</v>
      </c>
      <c r="G297" s="10">
        <v>0</v>
      </c>
      <c r="H297" s="10">
        <v>0</v>
      </c>
      <c r="I297" s="10">
        <f t="shared" si="63"/>
        <v>0</v>
      </c>
      <c r="J297" s="10">
        <f t="shared" si="64"/>
        <v>0</v>
      </c>
      <c r="K297" s="10" t="str">
        <f>'დამტკ. ბიუჯ.'!K297</f>
        <v>სააგენტო</v>
      </c>
    </row>
    <row r="298" spans="1:11" x14ac:dyDescent="0.25">
      <c r="A298" t="str">
        <f t="shared" si="62"/>
        <v>b</v>
      </c>
      <c r="B298" s="8"/>
      <c r="C298" s="9" t="s">
        <v>16</v>
      </c>
      <c r="D298" s="10">
        <f t="shared" si="67"/>
        <v>0</v>
      </c>
      <c r="E298" s="10">
        <v>0</v>
      </c>
      <c r="F298" s="10">
        <v>0</v>
      </c>
      <c r="G298" s="10">
        <v>0</v>
      </c>
      <c r="H298" s="10">
        <v>0</v>
      </c>
      <c r="I298" s="10">
        <f t="shared" si="63"/>
        <v>0</v>
      </c>
      <c r="J298" s="10">
        <f t="shared" si="64"/>
        <v>0</v>
      </c>
      <c r="K298" s="10" t="str">
        <f>'დამტკ. ბიუჯ.'!K298</f>
        <v>სააგენტო</v>
      </c>
    </row>
    <row r="299" spans="1:11" x14ac:dyDescent="0.25">
      <c r="A299" t="str">
        <f t="shared" si="62"/>
        <v>b</v>
      </c>
      <c r="B299" s="8"/>
      <c r="C299" s="9" t="s">
        <v>17</v>
      </c>
      <c r="D299" s="10">
        <f t="shared" si="67"/>
        <v>0</v>
      </c>
      <c r="E299" s="10">
        <v>0</v>
      </c>
      <c r="F299" s="10">
        <v>0</v>
      </c>
      <c r="G299" s="10">
        <v>0</v>
      </c>
      <c r="H299" s="10">
        <v>0</v>
      </c>
      <c r="I299" s="10">
        <f t="shared" si="63"/>
        <v>0</v>
      </c>
      <c r="J299" s="10">
        <f t="shared" si="64"/>
        <v>0</v>
      </c>
      <c r="K299" s="10" t="str">
        <f>'დამტკ. ბიუჯ.'!K299</f>
        <v>სააგენტო</v>
      </c>
    </row>
    <row r="300" spans="1:11" x14ac:dyDescent="0.25">
      <c r="A300" t="str">
        <f t="shared" si="62"/>
        <v>b</v>
      </c>
      <c r="B300" s="5"/>
      <c r="C300" s="6" t="s">
        <v>18</v>
      </c>
      <c r="D300" s="7">
        <f t="shared" si="67"/>
        <v>0</v>
      </c>
      <c r="E300" s="7">
        <v>0</v>
      </c>
      <c r="F300" s="7">
        <v>0</v>
      </c>
      <c r="G300" s="7">
        <v>0</v>
      </c>
      <c r="H300" s="7">
        <v>0</v>
      </c>
      <c r="I300" s="7">
        <f t="shared" si="63"/>
        <v>0</v>
      </c>
      <c r="J300" s="7">
        <f t="shared" si="64"/>
        <v>0</v>
      </c>
      <c r="K300" s="7" t="str">
        <f>'დამტკ. ბიუჯ.'!K300</f>
        <v>სააგენტო</v>
      </c>
    </row>
    <row r="301" spans="1:11" x14ac:dyDescent="0.25">
      <c r="A301" t="str">
        <f t="shared" si="62"/>
        <v>b</v>
      </c>
      <c r="B301" s="5"/>
      <c r="C301" s="6" t="s">
        <v>19</v>
      </c>
      <c r="D301" s="7">
        <f t="shared" si="67"/>
        <v>0</v>
      </c>
      <c r="E301" s="7">
        <v>0</v>
      </c>
      <c r="F301" s="7">
        <v>0</v>
      </c>
      <c r="G301" s="7">
        <v>0</v>
      </c>
      <c r="H301" s="7">
        <v>0</v>
      </c>
      <c r="I301" s="7">
        <f t="shared" si="63"/>
        <v>0</v>
      </c>
      <c r="J301" s="7">
        <f t="shared" si="64"/>
        <v>0</v>
      </c>
      <c r="K301" s="7" t="str">
        <f>'დამტკ. ბიუჯ.'!K301</f>
        <v>სააგენტო</v>
      </c>
    </row>
    <row r="302" spans="1:11" ht="15.75" thickBot="1" x14ac:dyDescent="0.3">
      <c r="A302" t="str">
        <f t="shared" si="62"/>
        <v>b</v>
      </c>
      <c r="B302" s="11"/>
      <c r="C302" s="12" t="s">
        <v>20</v>
      </c>
      <c r="D302" s="13">
        <f t="shared" si="67"/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f t="shared" si="63"/>
        <v>0</v>
      </c>
      <c r="J302" s="13">
        <f t="shared" si="64"/>
        <v>0</v>
      </c>
      <c r="K302" s="13" t="str">
        <f>'დამტკ. ბიუჯ.'!K302</f>
        <v>სააგენტო</v>
      </c>
    </row>
    <row r="303" spans="1:11" ht="32.25" customHeight="1" thickTop="1" thickBot="1" x14ac:dyDescent="0.3">
      <c r="A303" t="str">
        <f t="shared" si="62"/>
        <v>b</v>
      </c>
      <c r="B303" s="16" t="s">
        <v>67</v>
      </c>
      <c r="C303" s="4" t="s">
        <v>68</v>
      </c>
      <c r="D303" s="4">
        <f t="shared" si="67"/>
        <v>0</v>
      </c>
      <c r="E303" s="4">
        <f>SUM(E315,E327,E339,E351,E363,E375,E387,E399,E411,E423,E435,E447,E459,E471)</f>
        <v>0</v>
      </c>
      <c r="F303" s="4">
        <f t="shared" ref="F303:H303" si="72">SUM(F315,F327,F339,F351,F363,F375,F387,F399,F411,F423,F435,F447,F459,F471)</f>
        <v>0</v>
      </c>
      <c r="G303" s="4">
        <f t="shared" si="72"/>
        <v>0</v>
      </c>
      <c r="H303" s="4">
        <f t="shared" si="72"/>
        <v>0</v>
      </c>
      <c r="I303" s="4">
        <f t="shared" si="63"/>
        <v>0</v>
      </c>
      <c r="J303" s="4">
        <f t="shared" si="64"/>
        <v>0</v>
      </c>
      <c r="K303" s="4" t="str">
        <f>'დამტკ. ბიუჯ.'!K303</f>
        <v>სააგენტო</v>
      </c>
    </row>
    <row r="304" spans="1:11" ht="15.75" thickTop="1" x14ac:dyDescent="0.25">
      <c r="A304" t="str">
        <f t="shared" si="62"/>
        <v>b</v>
      </c>
      <c r="B304" s="5"/>
      <c r="C304" s="6" t="s">
        <v>10</v>
      </c>
      <c r="D304" s="7">
        <f t="shared" si="67"/>
        <v>0</v>
      </c>
      <c r="E304" s="7">
        <f t="shared" ref="E304:H314" si="73">SUM(E316,E328,E340,E352,E364,E376,E388,E400,E412,E424,E436,E448,E460,E472)</f>
        <v>0</v>
      </c>
      <c r="F304" s="7">
        <f t="shared" si="73"/>
        <v>0</v>
      </c>
      <c r="G304" s="7">
        <f t="shared" si="73"/>
        <v>0</v>
      </c>
      <c r="H304" s="7">
        <f t="shared" si="73"/>
        <v>0</v>
      </c>
      <c r="I304" s="7">
        <f t="shared" si="63"/>
        <v>0</v>
      </c>
      <c r="J304" s="7">
        <f t="shared" si="64"/>
        <v>0</v>
      </c>
      <c r="K304" s="7" t="str">
        <f>'დამტკ. ბიუჯ.'!K304</f>
        <v>სააგენტო</v>
      </c>
    </row>
    <row r="305" spans="1:11" x14ac:dyDescent="0.25">
      <c r="A305" t="str">
        <f t="shared" si="62"/>
        <v>b</v>
      </c>
      <c r="B305" s="8"/>
      <c r="C305" s="9" t="s">
        <v>11</v>
      </c>
      <c r="D305" s="10">
        <f t="shared" si="67"/>
        <v>0</v>
      </c>
      <c r="E305" s="10">
        <f t="shared" si="73"/>
        <v>0</v>
      </c>
      <c r="F305" s="10">
        <f t="shared" si="73"/>
        <v>0</v>
      </c>
      <c r="G305" s="10">
        <f t="shared" si="73"/>
        <v>0</v>
      </c>
      <c r="H305" s="10">
        <f t="shared" si="73"/>
        <v>0</v>
      </c>
      <c r="I305" s="10">
        <f t="shared" si="63"/>
        <v>0</v>
      </c>
      <c r="J305" s="10">
        <f t="shared" si="64"/>
        <v>0</v>
      </c>
      <c r="K305" s="10" t="str">
        <f>'დამტკ. ბიუჯ.'!K305</f>
        <v>სააგენტო</v>
      </c>
    </row>
    <row r="306" spans="1:11" x14ac:dyDescent="0.25">
      <c r="A306" t="str">
        <f t="shared" si="62"/>
        <v>b</v>
      </c>
      <c r="B306" s="8"/>
      <c r="C306" s="9" t="s">
        <v>12</v>
      </c>
      <c r="D306" s="10">
        <f t="shared" si="67"/>
        <v>0</v>
      </c>
      <c r="E306" s="10">
        <f t="shared" si="73"/>
        <v>0</v>
      </c>
      <c r="F306" s="10">
        <f t="shared" si="73"/>
        <v>0</v>
      </c>
      <c r="G306" s="10">
        <f t="shared" si="73"/>
        <v>0</v>
      </c>
      <c r="H306" s="10">
        <f t="shared" si="73"/>
        <v>0</v>
      </c>
      <c r="I306" s="10">
        <f t="shared" si="63"/>
        <v>0</v>
      </c>
      <c r="J306" s="10">
        <f t="shared" si="64"/>
        <v>0</v>
      </c>
      <c r="K306" s="10" t="str">
        <f>'დამტკ. ბიუჯ.'!K306</f>
        <v>სააგენტო</v>
      </c>
    </row>
    <row r="307" spans="1:11" x14ac:dyDescent="0.25">
      <c r="A307" t="str">
        <f t="shared" si="62"/>
        <v>b</v>
      </c>
      <c r="B307" s="8"/>
      <c r="C307" s="9" t="s">
        <v>13</v>
      </c>
      <c r="D307" s="10">
        <f t="shared" si="67"/>
        <v>0</v>
      </c>
      <c r="E307" s="10">
        <f t="shared" si="73"/>
        <v>0</v>
      </c>
      <c r="F307" s="10">
        <f t="shared" si="73"/>
        <v>0</v>
      </c>
      <c r="G307" s="10">
        <f t="shared" si="73"/>
        <v>0</v>
      </c>
      <c r="H307" s="10">
        <f t="shared" si="73"/>
        <v>0</v>
      </c>
      <c r="I307" s="10">
        <f t="shared" si="63"/>
        <v>0</v>
      </c>
      <c r="J307" s="10">
        <f t="shared" si="64"/>
        <v>0</v>
      </c>
      <c r="K307" s="10" t="str">
        <f>'დამტკ. ბიუჯ.'!K307</f>
        <v>სააგენტო</v>
      </c>
    </row>
    <row r="308" spans="1:11" x14ac:dyDescent="0.25">
      <c r="A308" t="str">
        <f t="shared" si="62"/>
        <v>b</v>
      </c>
      <c r="B308" s="8"/>
      <c r="C308" s="9" t="s">
        <v>14</v>
      </c>
      <c r="D308" s="10">
        <f t="shared" si="67"/>
        <v>0</v>
      </c>
      <c r="E308" s="10">
        <f t="shared" si="73"/>
        <v>0</v>
      </c>
      <c r="F308" s="10">
        <f t="shared" si="73"/>
        <v>0</v>
      </c>
      <c r="G308" s="10">
        <f t="shared" si="73"/>
        <v>0</v>
      </c>
      <c r="H308" s="10">
        <f t="shared" si="73"/>
        <v>0</v>
      </c>
      <c r="I308" s="10">
        <f t="shared" si="63"/>
        <v>0</v>
      </c>
      <c r="J308" s="10">
        <f t="shared" si="64"/>
        <v>0</v>
      </c>
      <c r="K308" s="10" t="str">
        <f>'დამტკ. ბიუჯ.'!K308</f>
        <v>სააგენტო</v>
      </c>
    </row>
    <row r="309" spans="1:11" x14ac:dyDescent="0.25">
      <c r="A309" t="str">
        <f t="shared" si="62"/>
        <v>b</v>
      </c>
      <c r="B309" s="8"/>
      <c r="C309" s="9" t="s">
        <v>15</v>
      </c>
      <c r="D309" s="10">
        <f t="shared" si="67"/>
        <v>0</v>
      </c>
      <c r="E309" s="10">
        <f t="shared" si="73"/>
        <v>0</v>
      </c>
      <c r="F309" s="10">
        <f t="shared" si="73"/>
        <v>0</v>
      </c>
      <c r="G309" s="10">
        <f t="shared" si="73"/>
        <v>0</v>
      </c>
      <c r="H309" s="10">
        <f t="shared" si="73"/>
        <v>0</v>
      </c>
      <c r="I309" s="10">
        <f t="shared" si="63"/>
        <v>0</v>
      </c>
      <c r="J309" s="10">
        <f t="shared" si="64"/>
        <v>0</v>
      </c>
      <c r="K309" s="10" t="str">
        <f>'დამტკ. ბიუჯ.'!K309</f>
        <v>სააგენტო</v>
      </c>
    </row>
    <row r="310" spans="1:11" x14ac:dyDescent="0.25">
      <c r="A310" t="str">
        <f t="shared" si="62"/>
        <v>b</v>
      </c>
      <c r="B310" s="8"/>
      <c r="C310" s="9" t="s">
        <v>16</v>
      </c>
      <c r="D310" s="10">
        <f t="shared" si="67"/>
        <v>0</v>
      </c>
      <c r="E310" s="10">
        <f t="shared" si="73"/>
        <v>0</v>
      </c>
      <c r="F310" s="10">
        <f t="shared" si="73"/>
        <v>0</v>
      </c>
      <c r="G310" s="10">
        <f t="shared" si="73"/>
        <v>0</v>
      </c>
      <c r="H310" s="10">
        <f t="shared" si="73"/>
        <v>0</v>
      </c>
      <c r="I310" s="10">
        <f t="shared" si="63"/>
        <v>0</v>
      </c>
      <c r="J310" s="10">
        <f t="shared" si="64"/>
        <v>0</v>
      </c>
      <c r="K310" s="10" t="str">
        <f>'დამტკ. ბიუჯ.'!K310</f>
        <v>სააგენტო</v>
      </c>
    </row>
    <row r="311" spans="1:11" x14ac:dyDescent="0.25">
      <c r="A311" t="str">
        <f t="shared" si="62"/>
        <v>b</v>
      </c>
      <c r="B311" s="8"/>
      <c r="C311" s="9" t="s">
        <v>17</v>
      </c>
      <c r="D311" s="10">
        <f t="shared" si="67"/>
        <v>0</v>
      </c>
      <c r="E311" s="10">
        <f t="shared" si="73"/>
        <v>0</v>
      </c>
      <c r="F311" s="10">
        <f t="shared" si="73"/>
        <v>0</v>
      </c>
      <c r="G311" s="10">
        <f t="shared" si="73"/>
        <v>0</v>
      </c>
      <c r="H311" s="10">
        <f t="shared" si="73"/>
        <v>0</v>
      </c>
      <c r="I311" s="10">
        <f t="shared" si="63"/>
        <v>0</v>
      </c>
      <c r="J311" s="10">
        <f t="shared" si="64"/>
        <v>0</v>
      </c>
      <c r="K311" s="10" t="str">
        <f>'დამტკ. ბიუჯ.'!K311</f>
        <v>სააგენტო</v>
      </c>
    </row>
    <row r="312" spans="1:11" x14ac:dyDescent="0.25">
      <c r="A312" t="str">
        <f t="shared" si="62"/>
        <v>b</v>
      </c>
      <c r="B312" s="5"/>
      <c r="C312" s="6" t="s">
        <v>18</v>
      </c>
      <c r="D312" s="7">
        <f t="shared" si="67"/>
        <v>0</v>
      </c>
      <c r="E312" s="7">
        <f t="shared" si="73"/>
        <v>0</v>
      </c>
      <c r="F312" s="7">
        <f t="shared" si="73"/>
        <v>0</v>
      </c>
      <c r="G312" s="7">
        <f t="shared" si="73"/>
        <v>0</v>
      </c>
      <c r="H312" s="7">
        <f t="shared" si="73"/>
        <v>0</v>
      </c>
      <c r="I312" s="7">
        <f t="shared" si="63"/>
        <v>0</v>
      </c>
      <c r="J312" s="7">
        <f t="shared" si="64"/>
        <v>0</v>
      </c>
      <c r="K312" s="7" t="str">
        <f>'დამტკ. ბიუჯ.'!K312</f>
        <v>სააგენტო</v>
      </c>
    </row>
    <row r="313" spans="1:11" x14ac:dyDescent="0.25">
      <c r="A313" t="str">
        <f t="shared" si="62"/>
        <v>b</v>
      </c>
      <c r="B313" s="5"/>
      <c r="C313" s="6" t="s">
        <v>19</v>
      </c>
      <c r="D313" s="7">
        <f t="shared" si="67"/>
        <v>0</v>
      </c>
      <c r="E313" s="7">
        <f t="shared" si="73"/>
        <v>0</v>
      </c>
      <c r="F313" s="7">
        <f t="shared" si="73"/>
        <v>0</v>
      </c>
      <c r="G313" s="7">
        <f t="shared" si="73"/>
        <v>0</v>
      </c>
      <c r="H313" s="7">
        <f t="shared" si="73"/>
        <v>0</v>
      </c>
      <c r="I313" s="7">
        <f t="shared" si="63"/>
        <v>0</v>
      </c>
      <c r="J313" s="7">
        <f t="shared" si="64"/>
        <v>0</v>
      </c>
      <c r="K313" s="7" t="str">
        <f>'დამტკ. ბიუჯ.'!K313</f>
        <v>სააგენტო</v>
      </c>
    </row>
    <row r="314" spans="1:11" ht="15.75" thickBot="1" x14ac:dyDescent="0.3">
      <c r="A314" t="str">
        <f t="shared" si="62"/>
        <v>b</v>
      </c>
      <c r="B314" s="11"/>
      <c r="C314" s="12" t="s">
        <v>20</v>
      </c>
      <c r="D314" s="13">
        <f t="shared" si="67"/>
        <v>0</v>
      </c>
      <c r="E314" s="13">
        <f t="shared" si="73"/>
        <v>0</v>
      </c>
      <c r="F314" s="13">
        <f t="shared" si="73"/>
        <v>0</v>
      </c>
      <c r="G314" s="13">
        <f t="shared" si="73"/>
        <v>0</v>
      </c>
      <c r="H314" s="13">
        <f t="shared" si="73"/>
        <v>0</v>
      </c>
      <c r="I314" s="13">
        <f t="shared" si="63"/>
        <v>0</v>
      </c>
      <c r="J314" s="13">
        <f t="shared" si="64"/>
        <v>0</v>
      </c>
      <c r="K314" s="13" t="str">
        <f>'დამტკ. ბიუჯ.'!K314</f>
        <v>სააგენტო</v>
      </c>
    </row>
    <row r="315" spans="1:11" ht="46.5" thickTop="1" thickBot="1" x14ac:dyDescent="0.3">
      <c r="A315" t="str">
        <f t="shared" si="62"/>
        <v>b</v>
      </c>
      <c r="B315" s="3" t="s">
        <v>69</v>
      </c>
      <c r="C315" s="14" t="s">
        <v>70</v>
      </c>
      <c r="D315" s="4">
        <f t="shared" si="67"/>
        <v>0</v>
      </c>
      <c r="E315" s="4">
        <f>SUM(E316,E324,E325,E326)</f>
        <v>0</v>
      </c>
      <c r="F315" s="4">
        <f t="shared" ref="F315:H315" si="74">SUM(F316,F324,F325,F326)</f>
        <v>0</v>
      </c>
      <c r="G315" s="4">
        <f t="shared" si="74"/>
        <v>0</v>
      </c>
      <c r="H315" s="4">
        <f t="shared" si="74"/>
        <v>0</v>
      </c>
      <c r="I315" s="4">
        <f t="shared" si="63"/>
        <v>0</v>
      </c>
      <c r="J315" s="4">
        <f t="shared" si="64"/>
        <v>0</v>
      </c>
      <c r="K315" s="4" t="str">
        <f>'დამტკ. ბიუჯ.'!K315</f>
        <v>სააგენტო</v>
      </c>
    </row>
    <row r="316" spans="1:11" ht="15.75" thickTop="1" x14ac:dyDescent="0.25">
      <c r="A316" t="str">
        <f t="shared" si="62"/>
        <v>b</v>
      </c>
      <c r="B316" s="5"/>
      <c r="C316" s="6" t="s">
        <v>10</v>
      </c>
      <c r="D316" s="7">
        <f t="shared" si="67"/>
        <v>0</v>
      </c>
      <c r="E316" s="7">
        <f>SUM(E317:E323)</f>
        <v>0</v>
      </c>
      <c r="F316" s="7">
        <f t="shared" ref="F316:H316" si="75">SUM(F317:F323)</f>
        <v>0</v>
      </c>
      <c r="G316" s="7">
        <f t="shared" si="75"/>
        <v>0</v>
      </c>
      <c r="H316" s="7">
        <f t="shared" si="75"/>
        <v>0</v>
      </c>
      <c r="I316" s="7">
        <f t="shared" si="63"/>
        <v>0</v>
      </c>
      <c r="J316" s="7">
        <f t="shared" si="64"/>
        <v>0</v>
      </c>
      <c r="K316" s="7" t="str">
        <f>'დამტკ. ბიუჯ.'!K316</f>
        <v>სააგენტო</v>
      </c>
    </row>
    <row r="317" spans="1:11" x14ac:dyDescent="0.25">
      <c r="A317" t="str">
        <f t="shared" si="62"/>
        <v>b</v>
      </c>
      <c r="B317" s="8"/>
      <c r="C317" s="9" t="s">
        <v>11</v>
      </c>
      <c r="D317" s="10">
        <f t="shared" si="67"/>
        <v>0</v>
      </c>
      <c r="E317" s="10">
        <v>0</v>
      </c>
      <c r="F317" s="10">
        <v>0</v>
      </c>
      <c r="G317" s="10">
        <v>0</v>
      </c>
      <c r="H317" s="10">
        <v>0</v>
      </c>
      <c r="I317" s="10">
        <f t="shared" si="63"/>
        <v>0</v>
      </c>
      <c r="J317" s="10">
        <f t="shared" si="64"/>
        <v>0</v>
      </c>
      <c r="K317" s="10" t="str">
        <f>'დამტკ. ბიუჯ.'!K317</f>
        <v>სააგენტო</v>
      </c>
    </row>
    <row r="318" spans="1:11" x14ac:dyDescent="0.25">
      <c r="A318" t="str">
        <f t="shared" si="62"/>
        <v>b</v>
      </c>
      <c r="B318" s="8"/>
      <c r="C318" s="9" t="s">
        <v>12</v>
      </c>
      <c r="D318" s="10">
        <f t="shared" si="67"/>
        <v>0</v>
      </c>
      <c r="E318" s="10">
        <v>0</v>
      </c>
      <c r="F318" s="10">
        <v>0</v>
      </c>
      <c r="G318" s="10">
        <v>0</v>
      </c>
      <c r="H318" s="10">
        <v>0</v>
      </c>
      <c r="I318" s="10">
        <f t="shared" si="63"/>
        <v>0</v>
      </c>
      <c r="J318" s="10">
        <f t="shared" si="64"/>
        <v>0</v>
      </c>
      <c r="K318" s="10" t="str">
        <f>'დამტკ. ბიუჯ.'!K318</f>
        <v>სააგენტო</v>
      </c>
    </row>
    <row r="319" spans="1:11" x14ac:dyDescent="0.25">
      <c r="A319" t="str">
        <f t="shared" si="62"/>
        <v>b</v>
      </c>
      <c r="B319" s="8"/>
      <c r="C319" s="9" t="s">
        <v>13</v>
      </c>
      <c r="D319" s="10">
        <f t="shared" si="67"/>
        <v>0</v>
      </c>
      <c r="E319" s="10">
        <v>0</v>
      </c>
      <c r="F319" s="10">
        <v>0</v>
      </c>
      <c r="G319" s="10">
        <v>0</v>
      </c>
      <c r="H319" s="10">
        <v>0</v>
      </c>
      <c r="I319" s="10">
        <f t="shared" si="63"/>
        <v>0</v>
      </c>
      <c r="J319" s="10">
        <f t="shared" si="64"/>
        <v>0</v>
      </c>
      <c r="K319" s="10" t="str">
        <f>'დამტკ. ბიუჯ.'!K319</f>
        <v>სააგენტო</v>
      </c>
    </row>
    <row r="320" spans="1:11" x14ac:dyDescent="0.25">
      <c r="A320" t="str">
        <f t="shared" si="62"/>
        <v>b</v>
      </c>
      <c r="B320" s="8"/>
      <c r="C320" s="9" t="s">
        <v>14</v>
      </c>
      <c r="D320" s="10">
        <f t="shared" si="67"/>
        <v>0</v>
      </c>
      <c r="E320" s="10">
        <v>0</v>
      </c>
      <c r="F320" s="10">
        <v>0</v>
      </c>
      <c r="G320" s="10">
        <v>0</v>
      </c>
      <c r="H320" s="10">
        <v>0</v>
      </c>
      <c r="I320" s="10">
        <f t="shared" si="63"/>
        <v>0</v>
      </c>
      <c r="J320" s="10">
        <f t="shared" si="64"/>
        <v>0</v>
      </c>
      <c r="K320" s="10" t="str">
        <f>'დამტკ. ბიუჯ.'!K320</f>
        <v>სააგენტო</v>
      </c>
    </row>
    <row r="321" spans="1:11" x14ac:dyDescent="0.25">
      <c r="A321" t="str">
        <f t="shared" si="62"/>
        <v>b</v>
      </c>
      <c r="B321" s="8"/>
      <c r="C321" s="9" t="s">
        <v>15</v>
      </c>
      <c r="D321" s="10">
        <f t="shared" si="67"/>
        <v>0</v>
      </c>
      <c r="E321" s="10">
        <v>0</v>
      </c>
      <c r="F321" s="10">
        <v>0</v>
      </c>
      <c r="G321" s="10">
        <v>0</v>
      </c>
      <c r="H321" s="10">
        <v>0</v>
      </c>
      <c r="I321" s="10">
        <f t="shared" si="63"/>
        <v>0</v>
      </c>
      <c r="J321" s="10">
        <f t="shared" si="64"/>
        <v>0</v>
      </c>
      <c r="K321" s="10" t="str">
        <f>'დამტკ. ბიუჯ.'!K321</f>
        <v>სააგენტო</v>
      </c>
    </row>
    <row r="322" spans="1:11" x14ac:dyDescent="0.25">
      <c r="A322" t="str">
        <f t="shared" si="62"/>
        <v>b</v>
      </c>
      <c r="B322" s="8"/>
      <c r="C322" s="9" t="s">
        <v>16</v>
      </c>
      <c r="D322" s="10">
        <f t="shared" si="67"/>
        <v>0</v>
      </c>
      <c r="E322" s="10">
        <v>0</v>
      </c>
      <c r="F322" s="10">
        <v>0</v>
      </c>
      <c r="G322" s="10">
        <v>0</v>
      </c>
      <c r="H322" s="10">
        <v>0</v>
      </c>
      <c r="I322" s="10">
        <f t="shared" si="63"/>
        <v>0</v>
      </c>
      <c r="J322" s="10">
        <f t="shared" si="64"/>
        <v>0</v>
      </c>
      <c r="K322" s="10" t="str">
        <f>'დამტკ. ბიუჯ.'!K322</f>
        <v>სააგენტო</v>
      </c>
    </row>
    <row r="323" spans="1:11" x14ac:dyDescent="0.25">
      <c r="A323" t="str">
        <f t="shared" si="62"/>
        <v>b</v>
      </c>
      <c r="B323" s="8"/>
      <c r="C323" s="9" t="s">
        <v>17</v>
      </c>
      <c r="D323" s="10">
        <f t="shared" si="67"/>
        <v>0</v>
      </c>
      <c r="E323" s="10">
        <v>0</v>
      </c>
      <c r="F323" s="10">
        <v>0</v>
      </c>
      <c r="G323" s="10">
        <v>0</v>
      </c>
      <c r="H323" s="10">
        <v>0</v>
      </c>
      <c r="I323" s="10">
        <f t="shared" si="63"/>
        <v>0</v>
      </c>
      <c r="J323" s="10">
        <f t="shared" si="64"/>
        <v>0</v>
      </c>
      <c r="K323" s="10" t="str">
        <f>'დამტკ. ბიუჯ.'!K323</f>
        <v>სააგენტო</v>
      </c>
    </row>
    <row r="324" spans="1:11" x14ac:dyDescent="0.25">
      <c r="A324" t="str">
        <f t="shared" ref="A324:A387" si="76">IF(OR(D324&lt;&gt;0,E324&lt;&gt;0,F324&lt;&gt;0,G324&lt;&gt;0,H324&lt;&gt;0,),"a","b")</f>
        <v>b</v>
      </c>
      <c r="B324" s="5"/>
      <c r="C324" s="6" t="s">
        <v>18</v>
      </c>
      <c r="D324" s="7">
        <f t="shared" si="67"/>
        <v>0</v>
      </c>
      <c r="E324" s="7">
        <v>0</v>
      </c>
      <c r="F324" s="7">
        <v>0</v>
      </c>
      <c r="G324" s="7">
        <v>0</v>
      </c>
      <c r="H324" s="7">
        <v>0</v>
      </c>
      <c r="I324" s="7">
        <f t="shared" ref="I324:I387" si="77">SUM(E324,F324)</f>
        <v>0</v>
      </c>
      <c r="J324" s="7">
        <f t="shared" ref="J324:J387" si="78">SUM(E324,F324,G324)</f>
        <v>0</v>
      </c>
      <c r="K324" s="7" t="str">
        <f>'დამტკ. ბიუჯ.'!K324</f>
        <v>სააგენტო</v>
      </c>
    </row>
    <row r="325" spans="1:11" x14ac:dyDescent="0.25">
      <c r="A325" t="str">
        <f t="shared" si="76"/>
        <v>b</v>
      </c>
      <c r="B325" s="5"/>
      <c r="C325" s="6" t="s">
        <v>19</v>
      </c>
      <c r="D325" s="7">
        <f t="shared" si="67"/>
        <v>0</v>
      </c>
      <c r="E325" s="7">
        <v>0</v>
      </c>
      <c r="F325" s="7">
        <v>0</v>
      </c>
      <c r="G325" s="7">
        <v>0</v>
      </c>
      <c r="H325" s="7">
        <v>0</v>
      </c>
      <c r="I325" s="7">
        <f t="shared" si="77"/>
        <v>0</v>
      </c>
      <c r="J325" s="7">
        <f t="shared" si="78"/>
        <v>0</v>
      </c>
      <c r="K325" s="7" t="str">
        <f>'დამტკ. ბიუჯ.'!K325</f>
        <v>სააგენტო</v>
      </c>
    </row>
    <row r="326" spans="1:11" ht="15.75" thickBot="1" x14ac:dyDescent="0.3">
      <c r="A326" t="str">
        <f t="shared" si="76"/>
        <v>b</v>
      </c>
      <c r="B326" s="11"/>
      <c r="C326" s="12" t="s">
        <v>20</v>
      </c>
      <c r="D326" s="13">
        <f t="shared" si="67"/>
        <v>0</v>
      </c>
      <c r="E326" s="13">
        <v>0</v>
      </c>
      <c r="F326" s="13">
        <v>0</v>
      </c>
      <c r="G326" s="13">
        <v>0</v>
      </c>
      <c r="H326" s="13">
        <v>0</v>
      </c>
      <c r="I326" s="13">
        <f t="shared" si="77"/>
        <v>0</v>
      </c>
      <c r="J326" s="13">
        <f t="shared" si="78"/>
        <v>0</v>
      </c>
      <c r="K326" s="13" t="str">
        <f>'დამტკ. ბიუჯ.'!K326</f>
        <v>სააგენტო</v>
      </c>
    </row>
    <row r="327" spans="1:11" ht="32.25" customHeight="1" thickTop="1" thickBot="1" x14ac:dyDescent="0.3">
      <c r="A327" t="str">
        <f t="shared" si="76"/>
        <v>b</v>
      </c>
      <c r="B327" s="3" t="s">
        <v>71</v>
      </c>
      <c r="C327" s="4" t="s">
        <v>72</v>
      </c>
      <c r="D327" s="4">
        <f t="shared" si="67"/>
        <v>0</v>
      </c>
      <c r="E327" s="4">
        <f>SUM(E328,E336,E337,E338)</f>
        <v>0</v>
      </c>
      <c r="F327" s="4">
        <f t="shared" ref="F327:H327" si="79">SUM(F328,F336,F337,F338)</f>
        <v>0</v>
      </c>
      <c r="G327" s="4">
        <f t="shared" si="79"/>
        <v>0</v>
      </c>
      <c r="H327" s="4">
        <f t="shared" si="79"/>
        <v>0</v>
      </c>
      <c r="I327" s="4">
        <f t="shared" si="77"/>
        <v>0</v>
      </c>
      <c r="J327" s="4">
        <f t="shared" si="78"/>
        <v>0</v>
      </c>
      <c r="K327" s="4" t="str">
        <f>'დამტკ. ბიუჯ.'!K327</f>
        <v>სააგენტო</v>
      </c>
    </row>
    <row r="328" spans="1:11" ht="15.75" thickTop="1" x14ac:dyDescent="0.25">
      <c r="A328" t="str">
        <f t="shared" si="76"/>
        <v>b</v>
      </c>
      <c r="B328" s="5"/>
      <c r="C328" s="6" t="s">
        <v>10</v>
      </c>
      <c r="D328" s="7">
        <f t="shared" si="67"/>
        <v>0</v>
      </c>
      <c r="E328" s="7">
        <f>SUM(E329:E335)</f>
        <v>0</v>
      </c>
      <c r="F328" s="7">
        <f t="shared" ref="F328:H328" si="80">SUM(F329:F335)</f>
        <v>0</v>
      </c>
      <c r="G328" s="7">
        <f t="shared" si="80"/>
        <v>0</v>
      </c>
      <c r="H328" s="7">
        <f t="shared" si="80"/>
        <v>0</v>
      </c>
      <c r="I328" s="7">
        <f t="shared" si="77"/>
        <v>0</v>
      </c>
      <c r="J328" s="7">
        <f t="shared" si="78"/>
        <v>0</v>
      </c>
      <c r="K328" s="7" t="str">
        <f>'დამტკ. ბიუჯ.'!K328</f>
        <v>სააგენტო</v>
      </c>
    </row>
    <row r="329" spans="1:11" x14ac:dyDescent="0.25">
      <c r="A329" t="str">
        <f t="shared" si="76"/>
        <v>b</v>
      </c>
      <c r="B329" s="8"/>
      <c r="C329" s="9" t="s">
        <v>11</v>
      </c>
      <c r="D329" s="10">
        <f t="shared" si="67"/>
        <v>0</v>
      </c>
      <c r="E329" s="10">
        <v>0</v>
      </c>
      <c r="F329" s="10">
        <v>0</v>
      </c>
      <c r="G329" s="10">
        <v>0</v>
      </c>
      <c r="H329" s="10">
        <v>0</v>
      </c>
      <c r="I329" s="10">
        <f t="shared" si="77"/>
        <v>0</v>
      </c>
      <c r="J329" s="10">
        <f t="shared" si="78"/>
        <v>0</v>
      </c>
      <c r="K329" s="10" t="str">
        <f>'დამტკ. ბიუჯ.'!K329</f>
        <v>სააგენტო</v>
      </c>
    </row>
    <row r="330" spans="1:11" x14ac:dyDescent="0.25">
      <c r="A330" t="str">
        <f t="shared" si="76"/>
        <v>b</v>
      </c>
      <c r="B330" s="8"/>
      <c r="C330" s="9" t="s">
        <v>12</v>
      </c>
      <c r="D330" s="10">
        <f t="shared" si="67"/>
        <v>0</v>
      </c>
      <c r="E330" s="10">
        <v>0</v>
      </c>
      <c r="F330" s="10">
        <v>0</v>
      </c>
      <c r="G330" s="10">
        <v>0</v>
      </c>
      <c r="H330" s="10">
        <v>0</v>
      </c>
      <c r="I330" s="10">
        <f t="shared" si="77"/>
        <v>0</v>
      </c>
      <c r="J330" s="10">
        <f t="shared" si="78"/>
        <v>0</v>
      </c>
      <c r="K330" s="10" t="str">
        <f>'დამტკ. ბიუჯ.'!K330</f>
        <v>სააგენტო</v>
      </c>
    </row>
    <row r="331" spans="1:11" x14ac:dyDescent="0.25">
      <c r="A331" t="str">
        <f t="shared" si="76"/>
        <v>b</v>
      </c>
      <c r="B331" s="8"/>
      <c r="C331" s="9" t="s">
        <v>13</v>
      </c>
      <c r="D331" s="10">
        <f t="shared" si="67"/>
        <v>0</v>
      </c>
      <c r="E331" s="10">
        <v>0</v>
      </c>
      <c r="F331" s="10">
        <v>0</v>
      </c>
      <c r="G331" s="10">
        <v>0</v>
      </c>
      <c r="H331" s="10">
        <v>0</v>
      </c>
      <c r="I331" s="10">
        <f t="shared" si="77"/>
        <v>0</v>
      </c>
      <c r="J331" s="10">
        <f t="shared" si="78"/>
        <v>0</v>
      </c>
      <c r="K331" s="10" t="str">
        <f>'დამტკ. ბიუჯ.'!K331</f>
        <v>სააგენტო</v>
      </c>
    </row>
    <row r="332" spans="1:11" x14ac:dyDescent="0.25">
      <c r="A332" t="str">
        <f t="shared" si="76"/>
        <v>b</v>
      </c>
      <c r="B332" s="8"/>
      <c r="C332" s="9" t="s">
        <v>14</v>
      </c>
      <c r="D332" s="10">
        <f t="shared" si="67"/>
        <v>0</v>
      </c>
      <c r="E332" s="10">
        <v>0</v>
      </c>
      <c r="F332" s="10">
        <v>0</v>
      </c>
      <c r="G332" s="10">
        <v>0</v>
      </c>
      <c r="H332" s="10">
        <v>0</v>
      </c>
      <c r="I332" s="10">
        <f t="shared" si="77"/>
        <v>0</v>
      </c>
      <c r="J332" s="10">
        <f t="shared" si="78"/>
        <v>0</v>
      </c>
      <c r="K332" s="10" t="str">
        <f>'დამტკ. ბიუჯ.'!K332</f>
        <v>სააგენტო</v>
      </c>
    </row>
    <row r="333" spans="1:11" x14ac:dyDescent="0.25">
      <c r="A333" t="str">
        <f t="shared" si="76"/>
        <v>b</v>
      </c>
      <c r="B333" s="8"/>
      <c r="C333" s="9" t="s">
        <v>15</v>
      </c>
      <c r="D333" s="10">
        <f t="shared" si="67"/>
        <v>0</v>
      </c>
      <c r="E333" s="10">
        <v>0</v>
      </c>
      <c r="F333" s="10">
        <v>0</v>
      </c>
      <c r="G333" s="10">
        <v>0</v>
      </c>
      <c r="H333" s="10">
        <v>0</v>
      </c>
      <c r="I333" s="10">
        <f t="shared" si="77"/>
        <v>0</v>
      </c>
      <c r="J333" s="10">
        <f t="shared" si="78"/>
        <v>0</v>
      </c>
      <c r="K333" s="10" t="str">
        <f>'დამტკ. ბიუჯ.'!K333</f>
        <v>სააგენტო</v>
      </c>
    </row>
    <row r="334" spans="1:11" x14ac:dyDescent="0.25">
      <c r="A334" t="str">
        <f t="shared" si="76"/>
        <v>b</v>
      </c>
      <c r="B334" s="8"/>
      <c r="C334" s="9" t="s">
        <v>16</v>
      </c>
      <c r="D334" s="10">
        <f t="shared" si="67"/>
        <v>0</v>
      </c>
      <c r="E334" s="10">
        <v>0</v>
      </c>
      <c r="F334" s="10">
        <v>0</v>
      </c>
      <c r="G334" s="10">
        <v>0</v>
      </c>
      <c r="H334" s="10">
        <v>0</v>
      </c>
      <c r="I334" s="10">
        <f t="shared" si="77"/>
        <v>0</v>
      </c>
      <c r="J334" s="10">
        <f t="shared" si="78"/>
        <v>0</v>
      </c>
      <c r="K334" s="10" t="str">
        <f>'დამტკ. ბიუჯ.'!K334</f>
        <v>სააგენტო</v>
      </c>
    </row>
    <row r="335" spans="1:11" x14ac:dyDescent="0.25">
      <c r="A335" t="str">
        <f t="shared" si="76"/>
        <v>b</v>
      </c>
      <c r="B335" s="8"/>
      <c r="C335" s="9" t="s">
        <v>17</v>
      </c>
      <c r="D335" s="10">
        <f t="shared" si="67"/>
        <v>0</v>
      </c>
      <c r="E335" s="10">
        <v>0</v>
      </c>
      <c r="F335" s="10">
        <v>0</v>
      </c>
      <c r="G335" s="10">
        <v>0</v>
      </c>
      <c r="H335" s="10">
        <v>0</v>
      </c>
      <c r="I335" s="10">
        <f t="shared" si="77"/>
        <v>0</v>
      </c>
      <c r="J335" s="10">
        <f t="shared" si="78"/>
        <v>0</v>
      </c>
      <c r="K335" s="10" t="str">
        <f>'დამტკ. ბიუჯ.'!K335</f>
        <v>სააგენტო</v>
      </c>
    </row>
    <row r="336" spans="1:11" x14ac:dyDescent="0.25">
      <c r="A336" t="str">
        <f t="shared" si="76"/>
        <v>b</v>
      </c>
      <c r="B336" s="5"/>
      <c r="C336" s="6" t="s">
        <v>18</v>
      </c>
      <c r="D336" s="7">
        <f t="shared" ref="D336:D399" si="81">SUM(E336,F336,G336,H336)</f>
        <v>0</v>
      </c>
      <c r="E336" s="7">
        <v>0</v>
      </c>
      <c r="F336" s="7">
        <v>0</v>
      </c>
      <c r="G336" s="7">
        <v>0</v>
      </c>
      <c r="H336" s="7">
        <v>0</v>
      </c>
      <c r="I336" s="7">
        <f t="shared" si="77"/>
        <v>0</v>
      </c>
      <c r="J336" s="7">
        <f t="shared" si="78"/>
        <v>0</v>
      </c>
      <c r="K336" s="7" t="str">
        <f>'დამტკ. ბიუჯ.'!K336</f>
        <v>სააგენტო</v>
      </c>
    </row>
    <row r="337" spans="1:11" x14ac:dyDescent="0.25">
      <c r="A337" t="str">
        <f t="shared" si="76"/>
        <v>b</v>
      </c>
      <c r="B337" s="5"/>
      <c r="C337" s="6" t="s">
        <v>19</v>
      </c>
      <c r="D337" s="7">
        <f t="shared" si="81"/>
        <v>0</v>
      </c>
      <c r="E337" s="7">
        <v>0</v>
      </c>
      <c r="F337" s="7">
        <v>0</v>
      </c>
      <c r="G337" s="7">
        <v>0</v>
      </c>
      <c r="H337" s="7">
        <v>0</v>
      </c>
      <c r="I337" s="7">
        <f t="shared" si="77"/>
        <v>0</v>
      </c>
      <c r="J337" s="7">
        <f t="shared" si="78"/>
        <v>0</v>
      </c>
      <c r="K337" s="7" t="str">
        <f>'დამტკ. ბიუჯ.'!K337</f>
        <v>სააგენტო</v>
      </c>
    </row>
    <row r="338" spans="1:11" ht="15.75" thickBot="1" x14ac:dyDescent="0.3">
      <c r="A338" t="str">
        <f t="shared" si="76"/>
        <v>b</v>
      </c>
      <c r="B338" s="11"/>
      <c r="C338" s="12" t="s">
        <v>20</v>
      </c>
      <c r="D338" s="13">
        <f t="shared" si="81"/>
        <v>0</v>
      </c>
      <c r="E338" s="13">
        <v>0</v>
      </c>
      <c r="F338" s="13">
        <v>0</v>
      </c>
      <c r="G338" s="13">
        <v>0</v>
      </c>
      <c r="H338" s="13">
        <v>0</v>
      </c>
      <c r="I338" s="13">
        <f t="shared" si="77"/>
        <v>0</v>
      </c>
      <c r="J338" s="13">
        <f t="shared" si="78"/>
        <v>0</v>
      </c>
      <c r="K338" s="13" t="str">
        <f>'დამტკ. ბიუჯ.'!K338</f>
        <v>სააგენტო</v>
      </c>
    </row>
    <row r="339" spans="1:11" ht="31.5" thickTop="1" thickBot="1" x14ac:dyDescent="0.3">
      <c r="A339" t="str">
        <f t="shared" si="76"/>
        <v>b</v>
      </c>
      <c r="B339" s="3" t="s">
        <v>73</v>
      </c>
      <c r="C339" s="15" t="s">
        <v>74</v>
      </c>
      <c r="D339" s="4">
        <f t="shared" si="81"/>
        <v>0</v>
      </c>
      <c r="E339" s="4">
        <f>SUM(E340,E348,E349,E350)</f>
        <v>0</v>
      </c>
      <c r="F339" s="4">
        <f t="shared" ref="F339:H339" si="82">SUM(F340,F348,F349,F350)</f>
        <v>0</v>
      </c>
      <c r="G339" s="4">
        <f t="shared" si="82"/>
        <v>0</v>
      </c>
      <c r="H339" s="4">
        <f t="shared" si="82"/>
        <v>0</v>
      </c>
      <c r="I339" s="4">
        <f t="shared" si="77"/>
        <v>0</v>
      </c>
      <c r="J339" s="4">
        <f t="shared" si="78"/>
        <v>0</v>
      </c>
      <c r="K339" s="4" t="str">
        <f>'დამტკ. ბიუჯ.'!K339</f>
        <v>სააგენტო</v>
      </c>
    </row>
    <row r="340" spans="1:11" ht="15.75" thickTop="1" x14ac:dyDescent="0.25">
      <c r="A340" t="str">
        <f t="shared" si="76"/>
        <v>b</v>
      </c>
      <c r="B340" s="5"/>
      <c r="C340" s="6" t="s">
        <v>10</v>
      </c>
      <c r="D340" s="7">
        <f t="shared" si="81"/>
        <v>0</v>
      </c>
      <c r="E340" s="7">
        <f>SUM(E341:E347)</f>
        <v>0</v>
      </c>
      <c r="F340" s="7">
        <f t="shared" ref="F340:H340" si="83">SUM(F341:F347)</f>
        <v>0</v>
      </c>
      <c r="G340" s="7">
        <f t="shared" si="83"/>
        <v>0</v>
      </c>
      <c r="H340" s="7">
        <f t="shared" si="83"/>
        <v>0</v>
      </c>
      <c r="I340" s="7">
        <f t="shared" si="77"/>
        <v>0</v>
      </c>
      <c r="J340" s="7">
        <f t="shared" si="78"/>
        <v>0</v>
      </c>
      <c r="K340" s="7" t="str">
        <f>'დამტკ. ბიუჯ.'!K340</f>
        <v>სააგენტო</v>
      </c>
    </row>
    <row r="341" spans="1:11" x14ac:dyDescent="0.25">
      <c r="A341" t="str">
        <f t="shared" si="76"/>
        <v>b</v>
      </c>
      <c r="B341" s="8"/>
      <c r="C341" s="9" t="s">
        <v>11</v>
      </c>
      <c r="D341" s="10">
        <f t="shared" si="81"/>
        <v>0</v>
      </c>
      <c r="E341" s="10">
        <v>0</v>
      </c>
      <c r="F341" s="10">
        <v>0</v>
      </c>
      <c r="G341" s="10">
        <v>0</v>
      </c>
      <c r="H341" s="10">
        <v>0</v>
      </c>
      <c r="I341" s="10">
        <f t="shared" si="77"/>
        <v>0</v>
      </c>
      <c r="J341" s="10">
        <f t="shared" si="78"/>
        <v>0</v>
      </c>
      <c r="K341" s="10" t="str">
        <f>'დამტკ. ბიუჯ.'!K341</f>
        <v>სააგენტო</v>
      </c>
    </row>
    <row r="342" spans="1:11" x14ac:dyDescent="0.25">
      <c r="A342" t="str">
        <f t="shared" si="76"/>
        <v>b</v>
      </c>
      <c r="B342" s="8"/>
      <c r="C342" s="9" t="s">
        <v>12</v>
      </c>
      <c r="D342" s="10">
        <f t="shared" si="81"/>
        <v>0</v>
      </c>
      <c r="E342" s="10">
        <v>0</v>
      </c>
      <c r="F342" s="10">
        <v>0</v>
      </c>
      <c r="G342" s="10">
        <v>0</v>
      </c>
      <c r="H342" s="10">
        <v>0</v>
      </c>
      <c r="I342" s="10">
        <f t="shared" si="77"/>
        <v>0</v>
      </c>
      <c r="J342" s="10">
        <f t="shared" si="78"/>
        <v>0</v>
      </c>
      <c r="K342" s="10" t="str">
        <f>'დამტკ. ბიუჯ.'!K342</f>
        <v>სააგენტო</v>
      </c>
    </row>
    <row r="343" spans="1:11" x14ac:dyDescent="0.25">
      <c r="A343" t="str">
        <f t="shared" si="76"/>
        <v>b</v>
      </c>
      <c r="B343" s="8"/>
      <c r="C343" s="9" t="s">
        <v>13</v>
      </c>
      <c r="D343" s="10">
        <f t="shared" si="81"/>
        <v>0</v>
      </c>
      <c r="E343" s="10">
        <v>0</v>
      </c>
      <c r="F343" s="10">
        <v>0</v>
      </c>
      <c r="G343" s="10">
        <v>0</v>
      </c>
      <c r="H343" s="10">
        <v>0</v>
      </c>
      <c r="I343" s="10">
        <f t="shared" si="77"/>
        <v>0</v>
      </c>
      <c r="J343" s="10">
        <f t="shared" si="78"/>
        <v>0</v>
      </c>
      <c r="K343" s="10" t="str">
        <f>'დამტკ. ბიუჯ.'!K343</f>
        <v>სააგენტო</v>
      </c>
    </row>
    <row r="344" spans="1:11" x14ac:dyDescent="0.25">
      <c r="A344" t="str">
        <f t="shared" si="76"/>
        <v>b</v>
      </c>
      <c r="B344" s="8"/>
      <c r="C344" s="9" t="s">
        <v>14</v>
      </c>
      <c r="D344" s="10">
        <f t="shared" si="81"/>
        <v>0</v>
      </c>
      <c r="E344" s="10">
        <v>0</v>
      </c>
      <c r="F344" s="10">
        <v>0</v>
      </c>
      <c r="G344" s="10">
        <v>0</v>
      </c>
      <c r="H344" s="10">
        <v>0</v>
      </c>
      <c r="I344" s="10">
        <f t="shared" si="77"/>
        <v>0</v>
      </c>
      <c r="J344" s="10">
        <f t="shared" si="78"/>
        <v>0</v>
      </c>
      <c r="K344" s="10" t="str">
        <f>'დამტკ. ბიუჯ.'!K344</f>
        <v>სააგენტო</v>
      </c>
    </row>
    <row r="345" spans="1:11" x14ac:dyDescent="0.25">
      <c r="A345" t="str">
        <f t="shared" si="76"/>
        <v>b</v>
      </c>
      <c r="B345" s="8"/>
      <c r="C345" s="9" t="s">
        <v>15</v>
      </c>
      <c r="D345" s="10">
        <f t="shared" si="81"/>
        <v>0</v>
      </c>
      <c r="E345" s="10">
        <v>0</v>
      </c>
      <c r="F345" s="10">
        <v>0</v>
      </c>
      <c r="G345" s="10">
        <v>0</v>
      </c>
      <c r="H345" s="10">
        <v>0</v>
      </c>
      <c r="I345" s="10">
        <f t="shared" si="77"/>
        <v>0</v>
      </c>
      <c r="J345" s="10">
        <f t="shared" si="78"/>
        <v>0</v>
      </c>
      <c r="K345" s="10" t="str">
        <f>'დამტკ. ბიუჯ.'!K345</f>
        <v>სააგენტო</v>
      </c>
    </row>
    <row r="346" spans="1:11" x14ac:dyDescent="0.25">
      <c r="A346" t="str">
        <f t="shared" si="76"/>
        <v>b</v>
      </c>
      <c r="B346" s="8"/>
      <c r="C346" s="9" t="s">
        <v>16</v>
      </c>
      <c r="D346" s="10">
        <f t="shared" si="81"/>
        <v>0</v>
      </c>
      <c r="E346" s="10">
        <v>0</v>
      </c>
      <c r="F346" s="10">
        <v>0</v>
      </c>
      <c r="G346" s="10">
        <v>0</v>
      </c>
      <c r="H346" s="10">
        <v>0</v>
      </c>
      <c r="I346" s="10">
        <f t="shared" si="77"/>
        <v>0</v>
      </c>
      <c r="J346" s="10">
        <f t="shared" si="78"/>
        <v>0</v>
      </c>
      <c r="K346" s="10" t="str">
        <f>'დამტკ. ბიუჯ.'!K346</f>
        <v>სააგენტო</v>
      </c>
    </row>
    <row r="347" spans="1:11" x14ac:dyDescent="0.25">
      <c r="A347" t="str">
        <f t="shared" si="76"/>
        <v>b</v>
      </c>
      <c r="B347" s="8"/>
      <c r="C347" s="9" t="s">
        <v>17</v>
      </c>
      <c r="D347" s="10">
        <f t="shared" si="81"/>
        <v>0</v>
      </c>
      <c r="E347" s="10">
        <v>0</v>
      </c>
      <c r="F347" s="10">
        <v>0</v>
      </c>
      <c r="G347" s="10">
        <v>0</v>
      </c>
      <c r="H347" s="10">
        <v>0</v>
      </c>
      <c r="I347" s="10">
        <f t="shared" si="77"/>
        <v>0</v>
      </c>
      <c r="J347" s="10">
        <f t="shared" si="78"/>
        <v>0</v>
      </c>
      <c r="K347" s="10" t="str">
        <f>'დამტკ. ბიუჯ.'!K347</f>
        <v>სააგენტო</v>
      </c>
    </row>
    <row r="348" spans="1:11" x14ac:dyDescent="0.25">
      <c r="A348" t="str">
        <f t="shared" si="76"/>
        <v>b</v>
      </c>
      <c r="B348" s="5"/>
      <c r="C348" s="6" t="s">
        <v>18</v>
      </c>
      <c r="D348" s="7">
        <f t="shared" si="81"/>
        <v>0</v>
      </c>
      <c r="E348" s="7">
        <v>0</v>
      </c>
      <c r="F348" s="7">
        <v>0</v>
      </c>
      <c r="G348" s="7">
        <v>0</v>
      </c>
      <c r="H348" s="7">
        <v>0</v>
      </c>
      <c r="I348" s="7">
        <f t="shared" si="77"/>
        <v>0</v>
      </c>
      <c r="J348" s="7">
        <f t="shared" si="78"/>
        <v>0</v>
      </c>
      <c r="K348" s="7" t="str">
        <f>'დამტკ. ბიუჯ.'!K348</f>
        <v>სააგენტო</v>
      </c>
    </row>
    <row r="349" spans="1:11" x14ac:dyDescent="0.25">
      <c r="A349" t="str">
        <f t="shared" si="76"/>
        <v>b</v>
      </c>
      <c r="B349" s="5"/>
      <c r="C349" s="6" t="s">
        <v>19</v>
      </c>
      <c r="D349" s="7">
        <f t="shared" si="81"/>
        <v>0</v>
      </c>
      <c r="E349" s="7">
        <v>0</v>
      </c>
      <c r="F349" s="7">
        <v>0</v>
      </c>
      <c r="G349" s="7">
        <v>0</v>
      </c>
      <c r="H349" s="7">
        <v>0</v>
      </c>
      <c r="I349" s="7">
        <f t="shared" si="77"/>
        <v>0</v>
      </c>
      <c r="J349" s="7">
        <f t="shared" si="78"/>
        <v>0</v>
      </c>
      <c r="K349" s="7" t="str">
        <f>'დამტკ. ბიუჯ.'!K349</f>
        <v>სააგენტო</v>
      </c>
    </row>
    <row r="350" spans="1:11" ht="15.75" thickBot="1" x14ac:dyDescent="0.3">
      <c r="A350" t="str">
        <f t="shared" si="76"/>
        <v>b</v>
      </c>
      <c r="B350" s="11"/>
      <c r="C350" s="12" t="s">
        <v>20</v>
      </c>
      <c r="D350" s="13">
        <f t="shared" si="81"/>
        <v>0</v>
      </c>
      <c r="E350" s="13">
        <v>0</v>
      </c>
      <c r="F350" s="13">
        <v>0</v>
      </c>
      <c r="G350" s="13">
        <v>0</v>
      </c>
      <c r="H350" s="13">
        <v>0</v>
      </c>
      <c r="I350" s="13">
        <f t="shared" si="77"/>
        <v>0</v>
      </c>
      <c r="J350" s="13">
        <f t="shared" si="78"/>
        <v>0</v>
      </c>
      <c r="K350" s="13" t="str">
        <f>'დამტკ. ბიუჯ.'!K350</f>
        <v>სააგენტო</v>
      </c>
    </row>
    <row r="351" spans="1:11" ht="31.5" thickTop="1" thickBot="1" x14ac:dyDescent="0.3">
      <c r="A351" t="str">
        <f t="shared" si="76"/>
        <v>b</v>
      </c>
      <c r="B351" s="3" t="s">
        <v>75</v>
      </c>
      <c r="C351" s="15" t="s">
        <v>76</v>
      </c>
      <c r="D351" s="4">
        <f t="shared" si="81"/>
        <v>0</v>
      </c>
      <c r="E351" s="4">
        <f>SUM(E352,E360,E361,E362)</f>
        <v>0</v>
      </c>
      <c r="F351" s="4">
        <f t="shared" ref="F351:H351" si="84">SUM(F352,F360,F361,F362)</f>
        <v>0</v>
      </c>
      <c r="G351" s="4">
        <f t="shared" si="84"/>
        <v>0</v>
      </c>
      <c r="H351" s="4">
        <f t="shared" si="84"/>
        <v>0</v>
      </c>
      <c r="I351" s="4">
        <f t="shared" si="77"/>
        <v>0</v>
      </c>
      <c r="J351" s="4">
        <f t="shared" si="78"/>
        <v>0</v>
      </c>
      <c r="K351" s="4" t="str">
        <f>'დამტკ. ბიუჯ.'!K351</f>
        <v>სააგენტო</v>
      </c>
    </row>
    <row r="352" spans="1:11" ht="15.75" thickTop="1" x14ac:dyDescent="0.25">
      <c r="A352" t="str">
        <f t="shared" si="76"/>
        <v>b</v>
      </c>
      <c r="B352" s="5"/>
      <c r="C352" s="6" t="s">
        <v>10</v>
      </c>
      <c r="D352" s="7">
        <f t="shared" si="81"/>
        <v>0</v>
      </c>
      <c r="E352" s="7">
        <f>SUM(E353:E359)</f>
        <v>0</v>
      </c>
      <c r="F352" s="7">
        <f t="shared" ref="F352:H352" si="85">SUM(F353:F359)</f>
        <v>0</v>
      </c>
      <c r="G352" s="7">
        <f t="shared" si="85"/>
        <v>0</v>
      </c>
      <c r="H352" s="7">
        <f t="shared" si="85"/>
        <v>0</v>
      </c>
      <c r="I352" s="7">
        <f t="shared" si="77"/>
        <v>0</v>
      </c>
      <c r="J352" s="7">
        <f t="shared" si="78"/>
        <v>0</v>
      </c>
      <c r="K352" s="7" t="str">
        <f>'დამტკ. ბიუჯ.'!K352</f>
        <v>სააგენტო</v>
      </c>
    </row>
    <row r="353" spans="1:11" x14ac:dyDescent="0.25">
      <c r="A353" t="str">
        <f t="shared" si="76"/>
        <v>b</v>
      </c>
      <c r="B353" s="8"/>
      <c r="C353" s="9" t="s">
        <v>11</v>
      </c>
      <c r="D353" s="10">
        <f t="shared" si="81"/>
        <v>0</v>
      </c>
      <c r="E353" s="10">
        <v>0</v>
      </c>
      <c r="F353" s="10">
        <v>0</v>
      </c>
      <c r="G353" s="10">
        <v>0</v>
      </c>
      <c r="H353" s="10">
        <v>0</v>
      </c>
      <c r="I353" s="10">
        <f t="shared" si="77"/>
        <v>0</v>
      </c>
      <c r="J353" s="10">
        <f t="shared" si="78"/>
        <v>0</v>
      </c>
      <c r="K353" s="10" t="str">
        <f>'დამტკ. ბიუჯ.'!K353</f>
        <v>სააგენტო</v>
      </c>
    </row>
    <row r="354" spans="1:11" x14ac:dyDescent="0.25">
      <c r="A354" t="str">
        <f t="shared" si="76"/>
        <v>b</v>
      </c>
      <c r="B354" s="8"/>
      <c r="C354" s="9" t="s">
        <v>12</v>
      </c>
      <c r="D354" s="10">
        <f t="shared" si="81"/>
        <v>0</v>
      </c>
      <c r="E354" s="10">
        <v>0</v>
      </c>
      <c r="F354" s="10">
        <v>0</v>
      </c>
      <c r="G354" s="10">
        <v>0</v>
      </c>
      <c r="H354" s="10">
        <v>0</v>
      </c>
      <c r="I354" s="10">
        <f t="shared" si="77"/>
        <v>0</v>
      </c>
      <c r="J354" s="10">
        <f t="shared" si="78"/>
        <v>0</v>
      </c>
      <c r="K354" s="10" t="str">
        <f>'დამტკ. ბიუჯ.'!K354</f>
        <v>სააგენტო</v>
      </c>
    </row>
    <row r="355" spans="1:11" x14ac:dyDescent="0.25">
      <c r="A355" t="str">
        <f t="shared" si="76"/>
        <v>b</v>
      </c>
      <c r="B355" s="8"/>
      <c r="C355" s="9" t="s">
        <v>13</v>
      </c>
      <c r="D355" s="10">
        <f t="shared" si="81"/>
        <v>0</v>
      </c>
      <c r="E355" s="10">
        <v>0</v>
      </c>
      <c r="F355" s="10">
        <v>0</v>
      </c>
      <c r="G355" s="10">
        <v>0</v>
      </c>
      <c r="H355" s="10">
        <v>0</v>
      </c>
      <c r="I355" s="10">
        <f t="shared" si="77"/>
        <v>0</v>
      </c>
      <c r="J355" s="10">
        <f t="shared" si="78"/>
        <v>0</v>
      </c>
      <c r="K355" s="10" t="str">
        <f>'დამტკ. ბიუჯ.'!K355</f>
        <v>სააგენტო</v>
      </c>
    </row>
    <row r="356" spans="1:11" x14ac:dyDescent="0.25">
      <c r="A356" t="str">
        <f t="shared" si="76"/>
        <v>b</v>
      </c>
      <c r="B356" s="8"/>
      <c r="C356" s="9" t="s">
        <v>14</v>
      </c>
      <c r="D356" s="10">
        <f t="shared" si="81"/>
        <v>0</v>
      </c>
      <c r="E356" s="10">
        <v>0</v>
      </c>
      <c r="F356" s="10">
        <v>0</v>
      </c>
      <c r="G356" s="10">
        <v>0</v>
      </c>
      <c r="H356" s="10">
        <v>0</v>
      </c>
      <c r="I356" s="10">
        <f t="shared" si="77"/>
        <v>0</v>
      </c>
      <c r="J356" s="10">
        <f t="shared" si="78"/>
        <v>0</v>
      </c>
      <c r="K356" s="10" t="str">
        <f>'დამტკ. ბიუჯ.'!K356</f>
        <v>სააგენტო</v>
      </c>
    </row>
    <row r="357" spans="1:11" x14ac:dyDescent="0.25">
      <c r="A357" t="str">
        <f t="shared" si="76"/>
        <v>b</v>
      </c>
      <c r="B357" s="8"/>
      <c r="C357" s="9" t="s">
        <v>15</v>
      </c>
      <c r="D357" s="10">
        <f t="shared" si="81"/>
        <v>0</v>
      </c>
      <c r="E357" s="10">
        <v>0</v>
      </c>
      <c r="F357" s="10">
        <v>0</v>
      </c>
      <c r="G357" s="10">
        <v>0</v>
      </c>
      <c r="H357" s="10">
        <v>0</v>
      </c>
      <c r="I357" s="10">
        <f t="shared" si="77"/>
        <v>0</v>
      </c>
      <c r="J357" s="10">
        <f t="shared" si="78"/>
        <v>0</v>
      </c>
      <c r="K357" s="10" t="str">
        <f>'დამტკ. ბიუჯ.'!K357</f>
        <v>სააგენტო</v>
      </c>
    </row>
    <row r="358" spans="1:11" x14ac:dyDescent="0.25">
      <c r="A358" t="str">
        <f t="shared" si="76"/>
        <v>b</v>
      </c>
      <c r="B358" s="8"/>
      <c r="C358" s="9" t="s">
        <v>16</v>
      </c>
      <c r="D358" s="10">
        <f t="shared" si="81"/>
        <v>0</v>
      </c>
      <c r="E358" s="10">
        <v>0</v>
      </c>
      <c r="F358" s="10">
        <v>0</v>
      </c>
      <c r="G358" s="10">
        <v>0</v>
      </c>
      <c r="H358" s="10">
        <v>0</v>
      </c>
      <c r="I358" s="10">
        <f t="shared" si="77"/>
        <v>0</v>
      </c>
      <c r="J358" s="10">
        <f t="shared" si="78"/>
        <v>0</v>
      </c>
      <c r="K358" s="10" t="str">
        <f>'დამტკ. ბიუჯ.'!K358</f>
        <v>სააგენტო</v>
      </c>
    </row>
    <row r="359" spans="1:11" x14ac:dyDescent="0.25">
      <c r="A359" t="str">
        <f t="shared" si="76"/>
        <v>b</v>
      </c>
      <c r="B359" s="8"/>
      <c r="C359" s="9" t="s">
        <v>17</v>
      </c>
      <c r="D359" s="10">
        <f t="shared" si="81"/>
        <v>0</v>
      </c>
      <c r="E359" s="10">
        <v>0</v>
      </c>
      <c r="F359" s="10">
        <v>0</v>
      </c>
      <c r="G359" s="10">
        <v>0</v>
      </c>
      <c r="H359" s="10">
        <v>0</v>
      </c>
      <c r="I359" s="10">
        <f t="shared" si="77"/>
        <v>0</v>
      </c>
      <c r="J359" s="10">
        <f t="shared" si="78"/>
        <v>0</v>
      </c>
      <c r="K359" s="10" t="str">
        <f>'დამტკ. ბიუჯ.'!K359</f>
        <v>სააგენტო</v>
      </c>
    </row>
    <row r="360" spans="1:11" x14ac:dyDescent="0.25">
      <c r="A360" t="str">
        <f t="shared" si="76"/>
        <v>b</v>
      </c>
      <c r="B360" s="5"/>
      <c r="C360" s="6" t="s">
        <v>18</v>
      </c>
      <c r="D360" s="7">
        <f t="shared" si="81"/>
        <v>0</v>
      </c>
      <c r="E360" s="7">
        <v>0</v>
      </c>
      <c r="F360" s="7">
        <v>0</v>
      </c>
      <c r="G360" s="7">
        <v>0</v>
      </c>
      <c r="H360" s="7">
        <v>0</v>
      </c>
      <c r="I360" s="7">
        <f t="shared" si="77"/>
        <v>0</v>
      </c>
      <c r="J360" s="7">
        <f t="shared" si="78"/>
        <v>0</v>
      </c>
      <c r="K360" s="7" t="str">
        <f>'დამტკ. ბიუჯ.'!K360</f>
        <v>სააგენტო</v>
      </c>
    </row>
    <row r="361" spans="1:11" x14ac:dyDescent="0.25">
      <c r="A361" t="str">
        <f t="shared" si="76"/>
        <v>b</v>
      </c>
      <c r="B361" s="5"/>
      <c r="C361" s="6" t="s">
        <v>19</v>
      </c>
      <c r="D361" s="7">
        <f t="shared" si="81"/>
        <v>0</v>
      </c>
      <c r="E361" s="7">
        <v>0</v>
      </c>
      <c r="F361" s="7">
        <v>0</v>
      </c>
      <c r="G361" s="7">
        <v>0</v>
      </c>
      <c r="H361" s="7">
        <v>0</v>
      </c>
      <c r="I361" s="7">
        <f t="shared" si="77"/>
        <v>0</v>
      </c>
      <c r="J361" s="7">
        <f t="shared" si="78"/>
        <v>0</v>
      </c>
      <c r="K361" s="7" t="str">
        <f>'დამტკ. ბიუჯ.'!K361</f>
        <v>სააგენტო</v>
      </c>
    </row>
    <row r="362" spans="1:11" ht="15.75" thickBot="1" x14ac:dyDescent="0.3">
      <c r="A362" t="str">
        <f t="shared" si="76"/>
        <v>b</v>
      </c>
      <c r="B362" s="11"/>
      <c r="C362" s="12" t="s">
        <v>20</v>
      </c>
      <c r="D362" s="13">
        <f t="shared" si="81"/>
        <v>0</v>
      </c>
      <c r="E362" s="13">
        <v>0</v>
      </c>
      <c r="F362" s="13">
        <v>0</v>
      </c>
      <c r="G362" s="13">
        <v>0</v>
      </c>
      <c r="H362" s="13">
        <v>0</v>
      </c>
      <c r="I362" s="13">
        <f t="shared" si="77"/>
        <v>0</v>
      </c>
      <c r="J362" s="13">
        <f t="shared" si="78"/>
        <v>0</v>
      </c>
      <c r="K362" s="13" t="str">
        <f>'დამტკ. ბიუჯ.'!K362</f>
        <v>სააგენტო</v>
      </c>
    </row>
    <row r="363" spans="1:11" ht="32.25" customHeight="1" thickTop="1" thickBot="1" x14ac:dyDescent="0.3">
      <c r="A363" t="str">
        <f t="shared" si="76"/>
        <v>b</v>
      </c>
      <c r="B363" s="3" t="s">
        <v>77</v>
      </c>
      <c r="C363" s="4" t="s">
        <v>78</v>
      </c>
      <c r="D363" s="4">
        <f t="shared" si="81"/>
        <v>0</v>
      </c>
      <c r="E363" s="4">
        <f>SUM(E364,E372,E373,E374)</f>
        <v>0</v>
      </c>
      <c r="F363" s="4">
        <f t="shared" ref="F363:H363" si="86">SUM(F364,F372,F373,F374)</f>
        <v>0</v>
      </c>
      <c r="G363" s="4">
        <f t="shared" si="86"/>
        <v>0</v>
      </c>
      <c r="H363" s="4">
        <f t="shared" si="86"/>
        <v>0</v>
      </c>
      <c r="I363" s="4">
        <f t="shared" si="77"/>
        <v>0</v>
      </c>
      <c r="J363" s="4">
        <f t="shared" si="78"/>
        <v>0</v>
      </c>
      <c r="K363" s="4" t="str">
        <f>'დამტკ. ბიუჯ.'!K363</f>
        <v>სააგენტო</v>
      </c>
    </row>
    <row r="364" spans="1:11" ht="15.75" thickTop="1" x14ac:dyDescent="0.25">
      <c r="A364" t="str">
        <f t="shared" si="76"/>
        <v>b</v>
      </c>
      <c r="B364" s="5"/>
      <c r="C364" s="6" t="s">
        <v>10</v>
      </c>
      <c r="D364" s="7">
        <f t="shared" si="81"/>
        <v>0</v>
      </c>
      <c r="E364" s="7">
        <f>SUM(E365:E371)</f>
        <v>0</v>
      </c>
      <c r="F364" s="7">
        <f t="shared" ref="F364:H364" si="87">SUM(F365:F371)</f>
        <v>0</v>
      </c>
      <c r="G364" s="7">
        <f t="shared" si="87"/>
        <v>0</v>
      </c>
      <c r="H364" s="7">
        <f t="shared" si="87"/>
        <v>0</v>
      </c>
      <c r="I364" s="7">
        <f t="shared" si="77"/>
        <v>0</v>
      </c>
      <c r="J364" s="7">
        <f t="shared" si="78"/>
        <v>0</v>
      </c>
      <c r="K364" s="7" t="str">
        <f>'დამტკ. ბიუჯ.'!K364</f>
        <v>სააგენტო</v>
      </c>
    </row>
    <row r="365" spans="1:11" x14ac:dyDescent="0.25">
      <c r="A365" t="str">
        <f t="shared" si="76"/>
        <v>b</v>
      </c>
      <c r="B365" s="8"/>
      <c r="C365" s="9" t="s">
        <v>11</v>
      </c>
      <c r="D365" s="10">
        <f t="shared" si="81"/>
        <v>0</v>
      </c>
      <c r="E365" s="10">
        <v>0</v>
      </c>
      <c r="F365" s="10">
        <v>0</v>
      </c>
      <c r="G365" s="10">
        <v>0</v>
      </c>
      <c r="H365" s="10">
        <v>0</v>
      </c>
      <c r="I365" s="10">
        <f t="shared" si="77"/>
        <v>0</v>
      </c>
      <c r="J365" s="10">
        <f t="shared" si="78"/>
        <v>0</v>
      </c>
      <c r="K365" s="10" t="str">
        <f>'დამტკ. ბიუჯ.'!K365</f>
        <v>სააგენტო</v>
      </c>
    </row>
    <row r="366" spans="1:11" x14ac:dyDescent="0.25">
      <c r="A366" t="str">
        <f t="shared" si="76"/>
        <v>b</v>
      </c>
      <c r="B366" s="8"/>
      <c r="C366" s="9" t="s">
        <v>12</v>
      </c>
      <c r="D366" s="10">
        <f t="shared" si="81"/>
        <v>0</v>
      </c>
      <c r="E366" s="10">
        <v>0</v>
      </c>
      <c r="F366" s="10">
        <v>0</v>
      </c>
      <c r="G366" s="10">
        <v>0</v>
      </c>
      <c r="H366" s="10">
        <v>0</v>
      </c>
      <c r="I366" s="10">
        <f t="shared" si="77"/>
        <v>0</v>
      </c>
      <c r="J366" s="10">
        <f t="shared" si="78"/>
        <v>0</v>
      </c>
      <c r="K366" s="10" t="str">
        <f>'დამტკ. ბიუჯ.'!K366</f>
        <v>სააგენტო</v>
      </c>
    </row>
    <row r="367" spans="1:11" x14ac:dyDescent="0.25">
      <c r="A367" t="str">
        <f t="shared" si="76"/>
        <v>b</v>
      </c>
      <c r="B367" s="8"/>
      <c r="C367" s="9" t="s">
        <v>13</v>
      </c>
      <c r="D367" s="10">
        <f t="shared" si="81"/>
        <v>0</v>
      </c>
      <c r="E367" s="10">
        <v>0</v>
      </c>
      <c r="F367" s="10">
        <v>0</v>
      </c>
      <c r="G367" s="10">
        <v>0</v>
      </c>
      <c r="H367" s="10">
        <v>0</v>
      </c>
      <c r="I367" s="10">
        <f t="shared" si="77"/>
        <v>0</v>
      </c>
      <c r="J367" s="10">
        <f t="shared" si="78"/>
        <v>0</v>
      </c>
      <c r="K367" s="10" t="str">
        <f>'დამტკ. ბიუჯ.'!K367</f>
        <v>სააგენტო</v>
      </c>
    </row>
    <row r="368" spans="1:11" x14ac:dyDescent="0.25">
      <c r="A368" t="str">
        <f t="shared" si="76"/>
        <v>b</v>
      </c>
      <c r="B368" s="8"/>
      <c r="C368" s="9" t="s">
        <v>14</v>
      </c>
      <c r="D368" s="10">
        <f t="shared" si="81"/>
        <v>0</v>
      </c>
      <c r="E368" s="10">
        <v>0</v>
      </c>
      <c r="F368" s="10">
        <v>0</v>
      </c>
      <c r="G368" s="10">
        <v>0</v>
      </c>
      <c r="H368" s="10">
        <v>0</v>
      </c>
      <c r="I368" s="10">
        <f t="shared" si="77"/>
        <v>0</v>
      </c>
      <c r="J368" s="10">
        <f t="shared" si="78"/>
        <v>0</v>
      </c>
      <c r="K368" s="10" t="str">
        <f>'დამტკ. ბიუჯ.'!K368</f>
        <v>სააგენტო</v>
      </c>
    </row>
    <row r="369" spans="1:11" x14ac:dyDescent="0.25">
      <c r="A369" t="str">
        <f t="shared" si="76"/>
        <v>b</v>
      </c>
      <c r="B369" s="8"/>
      <c r="C369" s="9" t="s">
        <v>15</v>
      </c>
      <c r="D369" s="10">
        <f t="shared" si="81"/>
        <v>0</v>
      </c>
      <c r="E369" s="10">
        <v>0</v>
      </c>
      <c r="F369" s="10">
        <v>0</v>
      </c>
      <c r="G369" s="10">
        <v>0</v>
      </c>
      <c r="H369" s="10">
        <v>0</v>
      </c>
      <c r="I369" s="10">
        <f t="shared" si="77"/>
        <v>0</v>
      </c>
      <c r="J369" s="10">
        <f t="shared" si="78"/>
        <v>0</v>
      </c>
      <c r="K369" s="10" t="str">
        <f>'დამტკ. ბიუჯ.'!K369</f>
        <v>სააგენტო</v>
      </c>
    </row>
    <row r="370" spans="1:11" x14ac:dyDescent="0.25">
      <c r="A370" t="str">
        <f t="shared" si="76"/>
        <v>b</v>
      </c>
      <c r="B370" s="8"/>
      <c r="C370" s="9" t="s">
        <v>16</v>
      </c>
      <c r="D370" s="10">
        <f t="shared" si="81"/>
        <v>0</v>
      </c>
      <c r="E370" s="10">
        <v>0</v>
      </c>
      <c r="F370" s="10">
        <v>0</v>
      </c>
      <c r="G370" s="10">
        <v>0</v>
      </c>
      <c r="H370" s="10">
        <v>0</v>
      </c>
      <c r="I370" s="10">
        <f t="shared" si="77"/>
        <v>0</v>
      </c>
      <c r="J370" s="10">
        <f t="shared" si="78"/>
        <v>0</v>
      </c>
      <c r="K370" s="10" t="str">
        <f>'დამტკ. ბიუჯ.'!K370</f>
        <v>სააგენტო</v>
      </c>
    </row>
    <row r="371" spans="1:11" x14ac:dyDescent="0.25">
      <c r="A371" t="str">
        <f t="shared" si="76"/>
        <v>b</v>
      </c>
      <c r="B371" s="8"/>
      <c r="C371" s="9" t="s">
        <v>17</v>
      </c>
      <c r="D371" s="10">
        <f t="shared" si="81"/>
        <v>0</v>
      </c>
      <c r="E371" s="10">
        <v>0</v>
      </c>
      <c r="F371" s="10">
        <v>0</v>
      </c>
      <c r="G371" s="10">
        <v>0</v>
      </c>
      <c r="H371" s="10">
        <v>0</v>
      </c>
      <c r="I371" s="10">
        <f t="shared" si="77"/>
        <v>0</v>
      </c>
      <c r="J371" s="10">
        <f t="shared" si="78"/>
        <v>0</v>
      </c>
      <c r="K371" s="10" t="str">
        <f>'დამტკ. ბიუჯ.'!K371</f>
        <v>სააგენტო</v>
      </c>
    </row>
    <row r="372" spans="1:11" x14ac:dyDescent="0.25">
      <c r="A372" t="str">
        <f t="shared" si="76"/>
        <v>b</v>
      </c>
      <c r="B372" s="5"/>
      <c r="C372" s="6" t="s">
        <v>18</v>
      </c>
      <c r="D372" s="7">
        <f t="shared" si="81"/>
        <v>0</v>
      </c>
      <c r="E372" s="7">
        <v>0</v>
      </c>
      <c r="F372" s="7">
        <v>0</v>
      </c>
      <c r="G372" s="7">
        <v>0</v>
      </c>
      <c r="H372" s="7">
        <v>0</v>
      </c>
      <c r="I372" s="7">
        <f t="shared" si="77"/>
        <v>0</v>
      </c>
      <c r="J372" s="7">
        <f t="shared" si="78"/>
        <v>0</v>
      </c>
      <c r="K372" s="7" t="str">
        <f>'დამტკ. ბიუჯ.'!K372</f>
        <v>სააგენტო</v>
      </c>
    </row>
    <row r="373" spans="1:11" x14ac:dyDescent="0.25">
      <c r="A373" t="str">
        <f t="shared" si="76"/>
        <v>b</v>
      </c>
      <c r="B373" s="5"/>
      <c r="C373" s="6" t="s">
        <v>19</v>
      </c>
      <c r="D373" s="7">
        <f t="shared" si="81"/>
        <v>0</v>
      </c>
      <c r="E373" s="7">
        <v>0</v>
      </c>
      <c r="F373" s="7">
        <v>0</v>
      </c>
      <c r="G373" s="7">
        <v>0</v>
      </c>
      <c r="H373" s="7">
        <v>0</v>
      </c>
      <c r="I373" s="7">
        <f t="shared" si="77"/>
        <v>0</v>
      </c>
      <c r="J373" s="7">
        <f t="shared" si="78"/>
        <v>0</v>
      </c>
      <c r="K373" s="7" t="str">
        <f>'დამტკ. ბიუჯ.'!K373</f>
        <v>სააგენტო</v>
      </c>
    </row>
    <row r="374" spans="1:11" ht="15.75" thickBot="1" x14ac:dyDescent="0.3">
      <c r="A374" t="str">
        <f t="shared" si="76"/>
        <v>b</v>
      </c>
      <c r="B374" s="11"/>
      <c r="C374" s="12" t="s">
        <v>20</v>
      </c>
      <c r="D374" s="13">
        <f t="shared" si="81"/>
        <v>0</v>
      </c>
      <c r="E374" s="13">
        <v>0</v>
      </c>
      <c r="F374" s="13">
        <v>0</v>
      </c>
      <c r="G374" s="13">
        <v>0</v>
      </c>
      <c r="H374" s="13">
        <v>0</v>
      </c>
      <c r="I374" s="13">
        <f t="shared" si="77"/>
        <v>0</v>
      </c>
      <c r="J374" s="13">
        <f t="shared" si="78"/>
        <v>0</v>
      </c>
      <c r="K374" s="13" t="str">
        <f>'დამტკ. ბიუჯ.'!K374</f>
        <v>სააგენტო</v>
      </c>
    </row>
    <row r="375" spans="1:11" ht="31.5" thickTop="1" thickBot="1" x14ac:dyDescent="0.3">
      <c r="A375" t="str">
        <f t="shared" si="76"/>
        <v>b</v>
      </c>
      <c r="B375" s="3" t="s">
        <v>79</v>
      </c>
      <c r="C375" s="15" t="s">
        <v>80</v>
      </c>
      <c r="D375" s="4">
        <f t="shared" si="81"/>
        <v>0</v>
      </c>
      <c r="E375" s="4">
        <f>SUM(E376,E384,E385,E386)</f>
        <v>0</v>
      </c>
      <c r="F375" s="4">
        <f t="shared" ref="F375:H375" si="88">SUM(F376,F384,F385,F386)</f>
        <v>0</v>
      </c>
      <c r="G375" s="4">
        <f t="shared" si="88"/>
        <v>0</v>
      </c>
      <c r="H375" s="4">
        <f t="shared" si="88"/>
        <v>0</v>
      </c>
      <c r="I375" s="4">
        <f t="shared" si="77"/>
        <v>0</v>
      </c>
      <c r="J375" s="4">
        <f t="shared" si="78"/>
        <v>0</v>
      </c>
      <c r="K375" s="4" t="str">
        <f>'დამტკ. ბიუჯ.'!K375</f>
        <v>სააგენტო</v>
      </c>
    </row>
    <row r="376" spans="1:11" ht="15.75" thickTop="1" x14ac:dyDescent="0.25">
      <c r="A376" t="str">
        <f t="shared" si="76"/>
        <v>b</v>
      </c>
      <c r="B376" s="5"/>
      <c r="C376" s="6" t="s">
        <v>10</v>
      </c>
      <c r="D376" s="7">
        <f t="shared" si="81"/>
        <v>0</v>
      </c>
      <c r="E376" s="7">
        <f>SUM(E377:E383)</f>
        <v>0</v>
      </c>
      <c r="F376" s="7">
        <f t="shared" ref="F376:H376" si="89">SUM(F377:F383)</f>
        <v>0</v>
      </c>
      <c r="G376" s="7">
        <f t="shared" si="89"/>
        <v>0</v>
      </c>
      <c r="H376" s="7">
        <f t="shared" si="89"/>
        <v>0</v>
      </c>
      <c r="I376" s="7">
        <f t="shared" si="77"/>
        <v>0</v>
      </c>
      <c r="J376" s="7">
        <f t="shared" si="78"/>
        <v>0</v>
      </c>
      <c r="K376" s="7" t="str">
        <f>'დამტკ. ბიუჯ.'!K376</f>
        <v>სააგენტო</v>
      </c>
    </row>
    <row r="377" spans="1:11" x14ac:dyDescent="0.25">
      <c r="A377" t="str">
        <f t="shared" si="76"/>
        <v>b</v>
      </c>
      <c r="B377" s="8"/>
      <c r="C377" s="9" t="s">
        <v>11</v>
      </c>
      <c r="D377" s="10">
        <f t="shared" si="81"/>
        <v>0</v>
      </c>
      <c r="E377" s="10">
        <v>0</v>
      </c>
      <c r="F377" s="10">
        <v>0</v>
      </c>
      <c r="G377" s="10">
        <v>0</v>
      </c>
      <c r="H377" s="10">
        <v>0</v>
      </c>
      <c r="I377" s="10">
        <f t="shared" si="77"/>
        <v>0</v>
      </c>
      <c r="J377" s="10">
        <f t="shared" si="78"/>
        <v>0</v>
      </c>
      <c r="K377" s="10" t="str">
        <f>'დამტკ. ბიუჯ.'!K377</f>
        <v>სააგენტო</v>
      </c>
    </row>
    <row r="378" spans="1:11" x14ac:dyDescent="0.25">
      <c r="A378" t="str">
        <f t="shared" si="76"/>
        <v>b</v>
      </c>
      <c r="B378" s="8"/>
      <c r="C378" s="9" t="s">
        <v>12</v>
      </c>
      <c r="D378" s="10">
        <f t="shared" si="81"/>
        <v>0</v>
      </c>
      <c r="E378" s="10">
        <v>0</v>
      </c>
      <c r="F378" s="10">
        <v>0</v>
      </c>
      <c r="G378" s="10">
        <v>0</v>
      </c>
      <c r="H378" s="10">
        <v>0</v>
      </c>
      <c r="I378" s="10">
        <f t="shared" si="77"/>
        <v>0</v>
      </c>
      <c r="J378" s="10">
        <f t="shared" si="78"/>
        <v>0</v>
      </c>
      <c r="K378" s="10" t="str">
        <f>'დამტკ. ბიუჯ.'!K378</f>
        <v>სააგენტო</v>
      </c>
    </row>
    <row r="379" spans="1:11" x14ac:dyDescent="0.25">
      <c r="A379" t="str">
        <f t="shared" si="76"/>
        <v>b</v>
      </c>
      <c r="B379" s="8"/>
      <c r="C379" s="9" t="s">
        <v>13</v>
      </c>
      <c r="D379" s="10">
        <f t="shared" si="81"/>
        <v>0</v>
      </c>
      <c r="E379" s="10">
        <v>0</v>
      </c>
      <c r="F379" s="10">
        <v>0</v>
      </c>
      <c r="G379" s="10">
        <v>0</v>
      </c>
      <c r="H379" s="10">
        <v>0</v>
      </c>
      <c r="I379" s="10">
        <f t="shared" si="77"/>
        <v>0</v>
      </c>
      <c r="J379" s="10">
        <f t="shared" si="78"/>
        <v>0</v>
      </c>
      <c r="K379" s="10" t="str">
        <f>'დამტკ. ბიუჯ.'!K379</f>
        <v>სააგენტო</v>
      </c>
    </row>
    <row r="380" spans="1:11" x14ac:dyDescent="0.25">
      <c r="A380" t="str">
        <f t="shared" si="76"/>
        <v>b</v>
      </c>
      <c r="B380" s="8"/>
      <c r="C380" s="9" t="s">
        <v>14</v>
      </c>
      <c r="D380" s="10">
        <f t="shared" si="81"/>
        <v>0</v>
      </c>
      <c r="E380" s="10">
        <v>0</v>
      </c>
      <c r="F380" s="10">
        <v>0</v>
      </c>
      <c r="G380" s="10">
        <v>0</v>
      </c>
      <c r="H380" s="10">
        <v>0</v>
      </c>
      <c r="I380" s="10">
        <f t="shared" si="77"/>
        <v>0</v>
      </c>
      <c r="J380" s="10">
        <f t="shared" si="78"/>
        <v>0</v>
      </c>
      <c r="K380" s="10" t="str">
        <f>'დამტკ. ბიუჯ.'!K380</f>
        <v>სააგენტო</v>
      </c>
    </row>
    <row r="381" spans="1:11" x14ac:dyDescent="0.25">
      <c r="A381" t="str">
        <f t="shared" si="76"/>
        <v>b</v>
      </c>
      <c r="B381" s="8"/>
      <c r="C381" s="9" t="s">
        <v>15</v>
      </c>
      <c r="D381" s="10">
        <f t="shared" si="81"/>
        <v>0</v>
      </c>
      <c r="E381" s="10">
        <v>0</v>
      </c>
      <c r="F381" s="10">
        <v>0</v>
      </c>
      <c r="G381" s="10">
        <v>0</v>
      </c>
      <c r="H381" s="10">
        <v>0</v>
      </c>
      <c r="I381" s="10">
        <f t="shared" si="77"/>
        <v>0</v>
      </c>
      <c r="J381" s="10">
        <f t="shared" si="78"/>
        <v>0</v>
      </c>
      <c r="K381" s="10" t="str">
        <f>'დამტკ. ბიუჯ.'!K381</f>
        <v>სააგენტო</v>
      </c>
    </row>
    <row r="382" spans="1:11" x14ac:dyDescent="0.25">
      <c r="A382" t="str">
        <f t="shared" si="76"/>
        <v>b</v>
      </c>
      <c r="B382" s="8"/>
      <c r="C382" s="9" t="s">
        <v>16</v>
      </c>
      <c r="D382" s="10">
        <f t="shared" si="81"/>
        <v>0</v>
      </c>
      <c r="E382" s="10">
        <v>0</v>
      </c>
      <c r="F382" s="10">
        <v>0</v>
      </c>
      <c r="G382" s="10">
        <v>0</v>
      </c>
      <c r="H382" s="10">
        <v>0</v>
      </c>
      <c r="I382" s="10">
        <f t="shared" si="77"/>
        <v>0</v>
      </c>
      <c r="J382" s="10">
        <f t="shared" si="78"/>
        <v>0</v>
      </c>
      <c r="K382" s="10" t="str">
        <f>'დამტკ. ბიუჯ.'!K382</f>
        <v>სააგენტო</v>
      </c>
    </row>
    <row r="383" spans="1:11" x14ac:dyDescent="0.25">
      <c r="A383" t="str">
        <f t="shared" si="76"/>
        <v>b</v>
      </c>
      <c r="B383" s="8"/>
      <c r="C383" s="9" t="s">
        <v>17</v>
      </c>
      <c r="D383" s="10">
        <f t="shared" si="81"/>
        <v>0</v>
      </c>
      <c r="E383" s="10">
        <v>0</v>
      </c>
      <c r="F383" s="10">
        <v>0</v>
      </c>
      <c r="G383" s="10">
        <v>0</v>
      </c>
      <c r="H383" s="10">
        <v>0</v>
      </c>
      <c r="I383" s="10">
        <f t="shared" si="77"/>
        <v>0</v>
      </c>
      <c r="J383" s="10">
        <f t="shared" si="78"/>
        <v>0</v>
      </c>
      <c r="K383" s="10" t="str">
        <f>'დამტკ. ბიუჯ.'!K383</f>
        <v>სააგენტო</v>
      </c>
    </row>
    <row r="384" spans="1:11" x14ac:dyDescent="0.25">
      <c r="A384" t="str">
        <f t="shared" si="76"/>
        <v>b</v>
      </c>
      <c r="B384" s="5"/>
      <c r="C384" s="6" t="s">
        <v>18</v>
      </c>
      <c r="D384" s="7">
        <f t="shared" si="81"/>
        <v>0</v>
      </c>
      <c r="E384" s="7">
        <v>0</v>
      </c>
      <c r="F384" s="7">
        <v>0</v>
      </c>
      <c r="G384" s="7">
        <v>0</v>
      </c>
      <c r="H384" s="7">
        <v>0</v>
      </c>
      <c r="I384" s="7">
        <f t="shared" si="77"/>
        <v>0</v>
      </c>
      <c r="J384" s="7">
        <f t="shared" si="78"/>
        <v>0</v>
      </c>
      <c r="K384" s="7" t="str">
        <f>'დამტკ. ბიუჯ.'!K384</f>
        <v>სააგენტო</v>
      </c>
    </row>
    <row r="385" spans="1:11" x14ac:dyDescent="0.25">
      <c r="A385" t="str">
        <f t="shared" si="76"/>
        <v>b</v>
      </c>
      <c r="B385" s="5"/>
      <c r="C385" s="6" t="s">
        <v>19</v>
      </c>
      <c r="D385" s="7">
        <f t="shared" si="81"/>
        <v>0</v>
      </c>
      <c r="E385" s="7">
        <v>0</v>
      </c>
      <c r="F385" s="7">
        <v>0</v>
      </c>
      <c r="G385" s="7">
        <v>0</v>
      </c>
      <c r="H385" s="7">
        <v>0</v>
      </c>
      <c r="I385" s="7">
        <f t="shared" si="77"/>
        <v>0</v>
      </c>
      <c r="J385" s="7">
        <f t="shared" si="78"/>
        <v>0</v>
      </c>
      <c r="K385" s="7" t="str">
        <f>'დამტკ. ბიუჯ.'!K385</f>
        <v>სააგენტო</v>
      </c>
    </row>
    <row r="386" spans="1:11" ht="15.75" thickBot="1" x14ac:dyDescent="0.3">
      <c r="A386" t="str">
        <f t="shared" si="76"/>
        <v>b</v>
      </c>
      <c r="B386" s="11"/>
      <c r="C386" s="12" t="s">
        <v>20</v>
      </c>
      <c r="D386" s="13">
        <f t="shared" si="81"/>
        <v>0</v>
      </c>
      <c r="E386" s="13">
        <v>0</v>
      </c>
      <c r="F386" s="13">
        <v>0</v>
      </c>
      <c r="G386" s="13">
        <v>0</v>
      </c>
      <c r="H386" s="13">
        <v>0</v>
      </c>
      <c r="I386" s="13">
        <f t="shared" si="77"/>
        <v>0</v>
      </c>
      <c r="J386" s="13">
        <f t="shared" si="78"/>
        <v>0</v>
      </c>
      <c r="K386" s="13" t="str">
        <f>'დამტკ. ბიუჯ.'!K386</f>
        <v>სააგენტო</v>
      </c>
    </row>
    <row r="387" spans="1:11" ht="31.5" thickTop="1" thickBot="1" x14ac:dyDescent="0.3">
      <c r="A387" t="str">
        <f t="shared" si="76"/>
        <v>b</v>
      </c>
      <c r="B387" s="3" t="s">
        <v>81</v>
      </c>
      <c r="C387" s="15" t="s">
        <v>82</v>
      </c>
      <c r="D387" s="4">
        <f t="shared" si="81"/>
        <v>0</v>
      </c>
      <c r="E387" s="4">
        <f>SUM(E388,E396,E397,E398)</f>
        <v>0</v>
      </c>
      <c r="F387" s="4">
        <f t="shared" ref="F387:H387" si="90">SUM(F388,F396,F397,F398)</f>
        <v>0</v>
      </c>
      <c r="G387" s="4">
        <f t="shared" si="90"/>
        <v>0</v>
      </c>
      <c r="H387" s="4">
        <f t="shared" si="90"/>
        <v>0</v>
      </c>
      <c r="I387" s="4">
        <f t="shared" si="77"/>
        <v>0</v>
      </c>
      <c r="J387" s="4">
        <f t="shared" si="78"/>
        <v>0</v>
      </c>
      <c r="K387" s="4" t="str">
        <f>'დამტკ. ბიუჯ.'!K387</f>
        <v>სააგენტო</v>
      </c>
    </row>
    <row r="388" spans="1:11" ht="15.75" thickTop="1" x14ac:dyDescent="0.25">
      <c r="A388" t="str">
        <f t="shared" ref="A388:A451" si="91">IF(OR(D388&lt;&gt;0,E388&lt;&gt;0,F388&lt;&gt;0,G388&lt;&gt;0,H388&lt;&gt;0,),"a","b")</f>
        <v>b</v>
      </c>
      <c r="B388" s="5"/>
      <c r="C388" s="6" t="s">
        <v>10</v>
      </c>
      <c r="D388" s="7">
        <f t="shared" si="81"/>
        <v>0</v>
      </c>
      <c r="E388" s="7">
        <f>SUM(E389:E395)</f>
        <v>0</v>
      </c>
      <c r="F388" s="7">
        <f t="shared" ref="F388:H388" si="92">SUM(F389:F395)</f>
        <v>0</v>
      </c>
      <c r="G388" s="7">
        <f t="shared" si="92"/>
        <v>0</v>
      </c>
      <c r="H388" s="7">
        <f t="shared" si="92"/>
        <v>0</v>
      </c>
      <c r="I388" s="7">
        <f t="shared" ref="I388:I451" si="93">SUM(E388,F388)</f>
        <v>0</v>
      </c>
      <c r="J388" s="7">
        <f t="shared" ref="J388:J451" si="94">SUM(E388,F388,G388)</f>
        <v>0</v>
      </c>
      <c r="K388" s="7" t="str">
        <f>'დამტკ. ბიუჯ.'!K388</f>
        <v>სააგენტო</v>
      </c>
    </row>
    <row r="389" spans="1:11" x14ac:dyDescent="0.25">
      <c r="A389" t="str">
        <f t="shared" si="91"/>
        <v>b</v>
      </c>
      <c r="B389" s="8"/>
      <c r="C389" s="9" t="s">
        <v>11</v>
      </c>
      <c r="D389" s="10">
        <f t="shared" si="81"/>
        <v>0</v>
      </c>
      <c r="E389" s="10">
        <v>0</v>
      </c>
      <c r="F389" s="10">
        <v>0</v>
      </c>
      <c r="G389" s="10">
        <v>0</v>
      </c>
      <c r="H389" s="10">
        <v>0</v>
      </c>
      <c r="I389" s="10">
        <f t="shared" si="93"/>
        <v>0</v>
      </c>
      <c r="J389" s="10">
        <f t="shared" si="94"/>
        <v>0</v>
      </c>
      <c r="K389" s="10" t="str">
        <f>'დამტკ. ბიუჯ.'!K389</f>
        <v>სააგენტო</v>
      </c>
    </row>
    <row r="390" spans="1:11" x14ac:dyDescent="0.25">
      <c r="A390" t="str">
        <f t="shared" si="91"/>
        <v>b</v>
      </c>
      <c r="B390" s="8"/>
      <c r="C390" s="9" t="s">
        <v>12</v>
      </c>
      <c r="D390" s="10">
        <f t="shared" si="81"/>
        <v>0</v>
      </c>
      <c r="E390" s="10">
        <v>0</v>
      </c>
      <c r="F390" s="10">
        <v>0</v>
      </c>
      <c r="G390" s="10">
        <v>0</v>
      </c>
      <c r="H390" s="10">
        <v>0</v>
      </c>
      <c r="I390" s="10">
        <f t="shared" si="93"/>
        <v>0</v>
      </c>
      <c r="J390" s="10">
        <f t="shared" si="94"/>
        <v>0</v>
      </c>
      <c r="K390" s="10" t="str">
        <f>'დამტკ. ბიუჯ.'!K390</f>
        <v>სააგენტო</v>
      </c>
    </row>
    <row r="391" spans="1:11" x14ac:dyDescent="0.25">
      <c r="A391" t="str">
        <f t="shared" si="91"/>
        <v>b</v>
      </c>
      <c r="B391" s="8"/>
      <c r="C391" s="9" t="s">
        <v>13</v>
      </c>
      <c r="D391" s="10">
        <f t="shared" si="81"/>
        <v>0</v>
      </c>
      <c r="E391" s="10">
        <v>0</v>
      </c>
      <c r="F391" s="10">
        <v>0</v>
      </c>
      <c r="G391" s="10">
        <v>0</v>
      </c>
      <c r="H391" s="10">
        <v>0</v>
      </c>
      <c r="I391" s="10">
        <f t="shared" si="93"/>
        <v>0</v>
      </c>
      <c r="J391" s="10">
        <f t="shared" si="94"/>
        <v>0</v>
      </c>
      <c r="K391" s="10" t="str">
        <f>'დამტკ. ბიუჯ.'!K391</f>
        <v>სააგენტო</v>
      </c>
    </row>
    <row r="392" spans="1:11" x14ac:dyDescent="0.25">
      <c r="A392" t="str">
        <f t="shared" si="91"/>
        <v>b</v>
      </c>
      <c r="B392" s="8"/>
      <c r="C392" s="9" t="s">
        <v>14</v>
      </c>
      <c r="D392" s="10">
        <f t="shared" si="81"/>
        <v>0</v>
      </c>
      <c r="E392" s="10">
        <v>0</v>
      </c>
      <c r="F392" s="10">
        <v>0</v>
      </c>
      <c r="G392" s="10">
        <v>0</v>
      </c>
      <c r="H392" s="10">
        <v>0</v>
      </c>
      <c r="I392" s="10">
        <f t="shared" si="93"/>
        <v>0</v>
      </c>
      <c r="J392" s="10">
        <f t="shared" si="94"/>
        <v>0</v>
      </c>
      <c r="K392" s="10" t="str">
        <f>'დამტკ. ბიუჯ.'!K392</f>
        <v>სააგენტო</v>
      </c>
    </row>
    <row r="393" spans="1:11" x14ac:dyDescent="0.25">
      <c r="A393" t="str">
        <f t="shared" si="91"/>
        <v>b</v>
      </c>
      <c r="B393" s="8"/>
      <c r="C393" s="9" t="s">
        <v>15</v>
      </c>
      <c r="D393" s="10">
        <f t="shared" si="81"/>
        <v>0</v>
      </c>
      <c r="E393" s="10">
        <v>0</v>
      </c>
      <c r="F393" s="10">
        <v>0</v>
      </c>
      <c r="G393" s="10">
        <v>0</v>
      </c>
      <c r="H393" s="10">
        <v>0</v>
      </c>
      <c r="I393" s="10">
        <f t="shared" si="93"/>
        <v>0</v>
      </c>
      <c r="J393" s="10">
        <f t="shared" si="94"/>
        <v>0</v>
      </c>
      <c r="K393" s="10" t="str">
        <f>'დამტკ. ბიუჯ.'!K393</f>
        <v>სააგენტო</v>
      </c>
    </row>
    <row r="394" spans="1:11" x14ac:dyDescent="0.25">
      <c r="A394" t="str">
        <f t="shared" si="91"/>
        <v>b</v>
      </c>
      <c r="B394" s="8"/>
      <c r="C394" s="9" t="s">
        <v>16</v>
      </c>
      <c r="D394" s="10">
        <f t="shared" si="81"/>
        <v>0</v>
      </c>
      <c r="E394" s="10">
        <v>0</v>
      </c>
      <c r="F394" s="10">
        <v>0</v>
      </c>
      <c r="G394" s="10">
        <v>0</v>
      </c>
      <c r="H394" s="10">
        <v>0</v>
      </c>
      <c r="I394" s="10">
        <f t="shared" si="93"/>
        <v>0</v>
      </c>
      <c r="J394" s="10">
        <f t="shared" si="94"/>
        <v>0</v>
      </c>
      <c r="K394" s="10" t="str">
        <f>'დამტკ. ბიუჯ.'!K394</f>
        <v>სააგენტო</v>
      </c>
    </row>
    <row r="395" spans="1:11" x14ac:dyDescent="0.25">
      <c r="A395" t="str">
        <f t="shared" si="91"/>
        <v>b</v>
      </c>
      <c r="B395" s="8"/>
      <c r="C395" s="9" t="s">
        <v>17</v>
      </c>
      <c r="D395" s="10">
        <f t="shared" si="81"/>
        <v>0</v>
      </c>
      <c r="E395" s="10">
        <v>0</v>
      </c>
      <c r="F395" s="10">
        <v>0</v>
      </c>
      <c r="G395" s="10">
        <v>0</v>
      </c>
      <c r="H395" s="10">
        <v>0</v>
      </c>
      <c r="I395" s="10">
        <f t="shared" si="93"/>
        <v>0</v>
      </c>
      <c r="J395" s="10">
        <f t="shared" si="94"/>
        <v>0</v>
      </c>
      <c r="K395" s="10" t="str">
        <f>'დამტკ. ბიუჯ.'!K395</f>
        <v>სააგენტო</v>
      </c>
    </row>
    <row r="396" spans="1:11" x14ac:dyDescent="0.25">
      <c r="A396" t="str">
        <f t="shared" si="91"/>
        <v>b</v>
      </c>
      <c r="B396" s="5"/>
      <c r="C396" s="6" t="s">
        <v>18</v>
      </c>
      <c r="D396" s="7">
        <f t="shared" si="81"/>
        <v>0</v>
      </c>
      <c r="E396" s="7">
        <v>0</v>
      </c>
      <c r="F396" s="7">
        <v>0</v>
      </c>
      <c r="G396" s="7">
        <v>0</v>
      </c>
      <c r="H396" s="7">
        <v>0</v>
      </c>
      <c r="I396" s="7">
        <f t="shared" si="93"/>
        <v>0</v>
      </c>
      <c r="J396" s="7">
        <f t="shared" si="94"/>
        <v>0</v>
      </c>
      <c r="K396" s="7" t="str">
        <f>'დამტკ. ბიუჯ.'!K396</f>
        <v>სააგენტო</v>
      </c>
    </row>
    <row r="397" spans="1:11" x14ac:dyDescent="0.25">
      <c r="A397" t="str">
        <f t="shared" si="91"/>
        <v>b</v>
      </c>
      <c r="B397" s="5"/>
      <c r="C397" s="6" t="s">
        <v>19</v>
      </c>
      <c r="D397" s="7">
        <f t="shared" si="81"/>
        <v>0</v>
      </c>
      <c r="E397" s="7">
        <v>0</v>
      </c>
      <c r="F397" s="7">
        <v>0</v>
      </c>
      <c r="G397" s="7">
        <v>0</v>
      </c>
      <c r="H397" s="7">
        <v>0</v>
      </c>
      <c r="I397" s="7">
        <f t="shared" si="93"/>
        <v>0</v>
      </c>
      <c r="J397" s="7">
        <f t="shared" si="94"/>
        <v>0</v>
      </c>
      <c r="K397" s="7" t="str">
        <f>'დამტკ. ბიუჯ.'!K397</f>
        <v>სააგენტო</v>
      </c>
    </row>
    <row r="398" spans="1:11" ht="15.75" thickBot="1" x14ac:dyDescent="0.3">
      <c r="A398" t="str">
        <f t="shared" si="91"/>
        <v>b</v>
      </c>
      <c r="B398" s="11"/>
      <c r="C398" s="12" t="s">
        <v>20</v>
      </c>
      <c r="D398" s="13">
        <f t="shared" si="81"/>
        <v>0</v>
      </c>
      <c r="E398" s="13">
        <v>0</v>
      </c>
      <c r="F398" s="13">
        <v>0</v>
      </c>
      <c r="G398" s="13">
        <v>0</v>
      </c>
      <c r="H398" s="13">
        <v>0</v>
      </c>
      <c r="I398" s="13">
        <f t="shared" si="93"/>
        <v>0</v>
      </c>
      <c r="J398" s="13">
        <f t="shared" si="94"/>
        <v>0</v>
      </c>
      <c r="K398" s="13" t="str">
        <f>'დამტკ. ბიუჯ.'!K398</f>
        <v>სააგენტო</v>
      </c>
    </row>
    <row r="399" spans="1:11" ht="31.5" thickTop="1" thickBot="1" x14ac:dyDescent="0.3">
      <c r="A399" t="str">
        <f t="shared" si="91"/>
        <v>b</v>
      </c>
      <c r="B399" s="3" t="s">
        <v>83</v>
      </c>
      <c r="C399" s="15" t="s">
        <v>84</v>
      </c>
      <c r="D399" s="4">
        <f t="shared" si="81"/>
        <v>0</v>
      </c>
      <c r="E399" s="4">
        <f>SUM(E400,E408,E409,E410)</f>
        <v>0</v>
      </c>
      <c r="F399" s="4">
        <f t="shared" ref="F399:H399" si="95">SUM(F400,F408,F409,F410)</f>
        <v>0</v>
      </c>
      <c r="G399" s="4">
        <f t="shared" si="95"/>
        <v>0</v>
      </c>
      <c r="H399" s="4">
        <f t="shared" si="95"/>
        <v>0</v>
      </c>
      <c r="I399" s="4">
        <f t="shared" si="93"/>
        <v>0</v>
      </c>
      <c r="J399" s="4">
        <f t="shared" si="94"/>
        <v>0</v>
      </c>
      <c r="K399" s="4" t="str">
        <f>'დამტკ. ბიუჯ.'!K399</f>
        <v>სააგენტო</v>
      </c>
    </row>
    <row r="400" spans="1:11" ht="15.75" thickTop="1" x14ac:dyDescent="0.25">
      <c r="A400" t="str">
        <f t="shared" si="91"/>
        <v>b</v>
      </c>
      <c r="B400" s="5"/>
      <c r="C400" s="6" t="s">
        <v>10</v>
      </c>
      <c r="D400" s="7">
        <f t="shared" ref="D400:D463" si="96">SUM(E400,F400,G400,H400)</f>
        <v>0</v>
      </c>
      <c r="E400" s="7">
        <f>SUM(E401:E407)</f>
        <v>0</v>
      </c>
      <c r="F400" s="7">
        <f t="shared" ref="F400:H400" si="97">SUM(F401:F407)</f>
        <v>0</v>
      </c>
      <c r="G400" s="7">
        <f t="shared" si="97"/>
        <v>0</v>
      </c>
      <c r="H400" s="7">
        <f t="shared" si="97"/>
        <v>0</v>
      </c>
      <c r="I400" s="7">
        <f t="shared" si="93"/>
        <v>0</v>
      </c>
      <c r="J400" s="7">
        <f t="shared" si="94"/>
        <v>0</v>
      </c>
      <c r="K400" s="7" t="str">
        <f>'დამტკ. ბიუჯ.'!K400</f>
        <v>სააგენტო</v>
      </c>
    </row>
    <row r="401" spans="1:11" x14ac:dyDescent="0.25">
      <c r="A401" t="str">
        <f t="shared" si="91"/>
        <v>b</v>
      </c>
      <c r="B401" s="8"/>
      <c r="C401" s="9" t="s">
        <v>11</v>
      </c>
      <c r="D401" s="10">
        <f t="shared" si="96"/>
        <v>0</v>
      </c>
      <c r="E401" s="10">
        <v>0</v>
      </c>
      <c r="F401" s="10">
        <v>0</v>
      </c>
      <c r="G401" s="10">
        <v>0</v>
      </c>
      <c r="H401" s="10">
        <v>0</v>
      </c>
      <c r="I401" s="10">
        <f t="shared" si="93"/>
        <v>0</v>
      </c>
      <c r="J401" s="10">
        <f t="shared" si="94"/>
        <v>0</v>
      </c>
      <c r="K401" s="10" t="str">
        <f>'დამტკ. ბიუჯ.'!K401</f>
        <v>სააგენტო</v>
      </c>
    </row>
    <row r="402" spans="1:11" x14ac:dyDescent="0.25">
      <c r="A402" t="str">
        <f t="shared" si="91"/>
        <v>b</v>
      </c>
      <c r="B402" s="8"/>
      <c r="C402" s="9" t="s">
        <v>12</v>
      </c>
      <c r="D402" s="10">
        <f t="shared" si="96"/>
        <v>0</v>
      </c>
      <c r="E402" s="10">
        <v>0</v>
      </c>
      <c r="F402" s="10">
        <v>0</v>
      </c>
      <c r="G402" s="10">
        <v>0</v>
      </c>
      <c r="H402" s="10">
        <v>0</v>
      </c>
      <c r="I402" s="10">
        <f t="shared" si="93"/>
        <v>0</v>
      </c>
      <c r="J402" s="10">
        <f t="shared" si="94"/>
        <v>0</v>
      </c>
      <c r="K402" s="10" t="str">
        <f>'დამტკ. ბიუჯ.'!K402</f>
        <v>სააგენტო</v>
      </c>
    </row>
    <row r="403" spans="1:11" x14ac:dyDescent="0.25">
      <c r="A403" t="str">
        <f t="shared" si="91"/>
        <v>b</v>
      </c>
      <c r="B403" s="8"/>
      <c r="C403" s="9" t="s">
        <v>13</v>
      </c>
      <c r="D403" s="10">
        <f t="shared" si="96"/>
        <v>0</v>
      </c>
      <c r="E403" s="10">
        <v>0</v>
      </c>
      <c r="F403" s="10">
        <v>0</v>
      </c>
      <c r="G403" s="10">
        <v>0</v>
      </c>
      <c r="H403" s="10">
        <v>0</v>
      </c>
      <c r="I403" s="10">
        <f t="shared" si="93"/>
        <v>0</v>
      </c>
      <c r="J403" s="10">
        <f t="shared" si="94"/>
        <v>0</v>
      </c>
      <c r="K403" s="10" t="str">
        <f>'დამტკ. ბიუჯ.'!K403</f>
        <v>სააგენტო</v>
      </c>
    </row>
    <row r="404" spans="1:11" x14ac:dyDescent="0.25">
      <c r="A404" t="str">
        <f t="shared" si="91"/>
        <v>b</v>
      </c>
      <c r="B404" s="8"/>
      <c r="C404" s="9" t="s">
        <v>14</v>
      </c>
      <c r="D404" s="10">
        <f t="shared" si="96"/>
        <v>0</v>
      </c>
      <c r="E404" s="10">
        <v>0</v>
      </c>
      <c r="F404" s="10">
        <v>0</v>
      </c>
      <c r="G404" s="10">
        <v>0</v>
      </c>
      <c r="H404" s="10">
        <v>0</v>
      </c>
      <c r="I404" s="10">
        <f t="shared" si="93"/>
        <v>0</v>
      </c>
      <c r="J404" s="10">
        <f t="shared" si="94"/>
        <v>0</v>
      </c>
      <c r="K404" s="10" t="str">
        <f>'დამტკ. ბიუჯ.'!K404</f>
        <v>სააგენტო</v>
      </c>
    </row>
    <row r="405" spans="1:11" x14ac:dyDescent="0.25">
      <c r="A405" t="str">
        <f t="shared" si="91"/>
        <v>b</v>
      </c>
      <c r="B405" s="8"/>
      <c r="C405" s="9" t="s">
        <v>15</v>
      </c>
      <c r="D405" s="10">
        <f t="shared" si="96"/>
        <v>0</v>
      </c>
      <c r="E405" s="10">
        <v>0</v>
      </c>
      <c r="F405" s="10">
        <v>0</v>
      </c>
      <c r="G405" s="10">
        <v>0</v>
      </c>
      <c r="H405" s="10">
        <v>0</v>
      </c>
      <c r="I405" s="10">
        <f t="shared" si="93"/>
        <v>0</v>
      </c>
      <c r="J405" s="10">
        <f t="shared" si="94"/>
        <v>0</v>
      </c>
      <c r="K405" s="10" t="str">
        <f>'დამტკ. ბიუჯ.'!K405</f>
        <v>სააგენტო</v>
      </c>
    </row>
    <row r="406" spans="1:11" x14ac:dyDescent="0.25">
      <c r="A406" t="str">
        <f t="shared" si="91"/>
        <v>b</v>
      </c>
      <c r="B406" s="8"/>
      <c r="C406" s="9" t="s">
        <v>16</v>
      </c>
      <c r="D406" s="10">
        <f t="shared" si="96"/>
        <v>0</v>
      </c>
      <c r="E406" s="10">
        <v>0</v>
      </c>
      <c r="F406" s="10">
        <v>0</v>
      </c>
      <c r="G406" s="10">
        <v>0</v>
      </c>
      <c r="H406" s="10">
        <v>0</v>
      </c>
      <c r="I406" s="10">
        <f t="shared" si="93"/>
        <v>0</v>
      </c>
      <c r="J406" s="10">
        <f t="shared" si="94"/>
        <v>0</v>
      </c>
      <c r="K406" s="10" t="str">
        <f>'დამტკ. ბიუჯ.'!K406</f>
        <v>სააგენტო</v>
      </c>
    </row>
    <row r="407" spans="1:11" x14ac:dyDescent="0.25">
      <c r="A407" t="str">
        <f t="shared" si="91"/>
        <v>b</v>
      </c>
      <c r="B407" s="8"/>
      <c r="C407" s="9" t="s">
        <v>17</v>
      </c>
      <c r="D407" s="10">
        <f t="shared" si="96"/>
        <v>0</v>
      </c>
      <c r="E407" s="10">
        <v>0</v>
      </c>
      <c r="F407" s="10">
        <v>0</v>
      </c>
      <c r="G407" s="10">
        <v>0</v>
      </c>
      <c r="H407" s="10">
        <v>0</v>
      </c>
      <c r="I407" s="10">
        <f t="shared" si="93"/>
        <v>0</v>
      </c>
      <c r="J407" s="10">
        <f t="shared" si="94"/>
        <v>0</v>
      </c>
      <c r="K407" s="10" t="str">
        <f>'დამტკ. ბიუჯ.'!K407</f>
        <v>სააგენტო</v>
      </c>
    </row>
    <row r="408" spans="1:11" x14ac:dyDescent="0.25">
      <c r="A408" t="str">
        <f t="shared" si="91"/>
        <v>b</v>
      </c>
      <c r="B408" s="5"/>
      <c r="C408" s="6" t="s">
        <v>18</v>
      </c>
      <c r="D408" s="7">
        <f t="shared" si="96"/>
        <v>0</v>
      </c>
      <c r="E408" s="7">
        <v>0</v>
      </c>
      <c r="F408" s="7">
        <v>0</v>
      </c>
      <c r="G408" s="7">
        <v>0</v>
      </c>
      <c r="H408" s="7">
        <v>0</v>
      </c>
      <c r="I408" s="7">
        <f t="shared" si="93"/>
        <v>0</v>
      </c>
      <c r="J408" s="7">
        <f t="shared" si="94"/>
        <v>0</v>
      </c>
      <c r="K408" s="7" t="str">
        <f>'დამტკ. ბიუჯ.'!K408</f>
        <v>სააგენტო</v>
      </c>
    </row>
    <row r="409" spans="1:11" x14ac:dyDescent="0.25">
      <c r="A409" t="str">
        <f t="shared" si="91"/>
        <v>b</v>
      </c>
      <c r="B409" s="5"/>
      <c r="C409" s="6" t="s">
        <v>19</v>
      </c>
      <c r="D409" s="7">
        <f t="shared" si="96"/>
        <v>0</v>
      </c>
      <c r="E409" s="7">
        <v>0</v>
      </c>
      <c r="F409" s="7">
        <v>0</v>
      </c>
      <c r="G409" s="7">
        <v>0</v>
      </c>
      <c r="H409" s="7">
        <v>0</v>
      </c>
      <c r="I409" s="7">
        <f t="shared" si="93"/>
        <v>0</v>
      </c>
      <c r="J409" s="7">
        <f t="shared" si="94"/>
        <v>0</v>
      </c>
      <c r="K409" s="7" t="str">
        <f>'დამტკ. ბიუჯ.'!K409</f>
        <v>სააგენტო</v>
      </c>
    </row>
    <row r="410" spans="1:11" ht="15.75" thickBot="1" x14ac:dyDescent="0.3">
      <c r="A410" t="str">
        <f t="shared" si="91"/>
        <v>b</v>
      </c>
      <c r="B410" s="11"/>
      <c r="C410" s="12" t="s">
        <v>20</v>
      </c>
      <c r="D410" s="13">
        <f t="shared" si="96"/>
        <v>0</v>
      </c>
      <c r="E410" s="13">
        <v>0</v>
      </c>
      <c r="F410" s="13">
        <v>0</v>
      </c>
      <c r="G410" s="13">
        <v>0</v>
      </c>
      <c r="H410" s="13">
        <v>0</v>
      </c>
      <c r="I410" s="13">
        <f t="shared" si="93"/>
        <v>0</v>
      </c>
      <c r="J410" s="13">
        <f t="shared" si="94"/>
        <v>0</v>
      </c>
      <c r="K410" s="13" t="str">
        <f>'დამტკ. ბიუჯ.'!K410</f>
        <v>სააგენტო</v>
      </c>
    </row>
    <row r="411" spans="1:11" ht="32.25" customHeight="1" thickTop="1" thickBot="1" x14ac:dyDescent="0.3">
      <c r="A411" t="str">
        <f t="shared" si="91"/>
        <v>b</v>
      </c>
      <c r="B411" s="3" t="s">
        <v>85</v>
      </c>
      <c r="C411" s="4" t="s">
        <v>86</v>
      </c>
      <c r="D411" s="4">
        <f t="shared" si="96"/>
        <v>0</v>
      </c>
      <c r="E411" s="4">
        <f>SUM(E412,E420,E421,E422)</f>
        <v>0</v>
      </c>
      <c r="F411" s="4">
        <f t="shared" ref="F411:H411" si="98">SUM(F412,F420,F421,F422)</f>
        <v>0</v>
      </c>
      <c r="G411" s="4">
        <f t="shared" si="98"/>
        <v>0</v>
      </c>
      <c r="H411" s="4">
        <f t="shared" si="98"/>
        <v>0</v>
      </c>
      <c r="I411" s="4">
        <f t="shared" si="93"/>
        <v>0</v>
      </c>
      <c r="J411" s="4">
        <f t="shared" si="94"/>
        <v>0</v>
      </c>
      <c r="K411" s="4" t="str">
        <f>'დამტკ. ბიუჯ.'!K411</f>
        <v>სააგენტო</v>
      </c>
    </row>
    <row r="412" spans="1:11" ht="15.75" thickTop="1" x14ac:dyDescent="0.25">
      <c r="A412" t="str">
        <f t="shared" si="91"/>
        <v>b</v>
      </c>
      <c r="B412" s="5"/>
      <c r="C412" s="6" t="s">
        <v>10</v>
      </c>
      <c r="D412" s="7">
        <f t="shared" si="96"/>
        <v>0</v>
      </c>
      <c r="E412" s="7">
        <f>SUM(E413:E419)</f>
        <v>0</v>
      </c>
      <c r="F412" s="7">
        <f t="shared" ref="F412:H412" si="99">SUM(F413:F419)</f>
        <v>0</v>
      </c>
      <c r="G412" s="7">
        <f t="shared" si="99"/>
        <v>0</v>
      </c>
      <c r="H412" s="7">
        <f t="shared" si="99"/>
        <v>0</v>
      </c>
      <c r="I412" s="7">
        <f t="shared" si="93"/>
        <v>0</v>
      </c>
      <c r="J412" s="7">
        <f t="shared" si="94"/>
        <v>0</v>
      </c>
      <c r="K412" s="7" t="str">
        <f>'დამტკ. ბიუჯ.'!K412</f>
        <v>სააგენტო</v>
      </c>
    </row>
    <row r="413" spans="1:11" x14ac:dyDescent="0.25">
      <c r="A413" t="str">
        <f t="shared" si="91"/>
        <v>b</v>
      </c>
      <c r="B413" s="8"/>
      <c r="C413" s="9" t="s">
        <v>11</v>
      </c>
      <c r="D413" s="10">
        <f t="shared" si="96"/>
        <v>0</v>
      </c>
      <c r="E413" s="10">
        <v>0</v>
      </c>
      <c r="F413" s="10">
        <v>0</v>
      </c>
      <c r="G413" s="10">
        <v>0</v>
      </c>
      <c r="H413" s="10">
        <v>0</v>
      </c>
      <c r="I413" s="10">
        <f t="shared" si="93"/>
        <v>0</v>
      </c>
      <c r="J413" s="10">
        <f t="shared" si="94"/>
        <v>0</v>
      </c>
      <c r="K413" s="10" t="str">
        <f>'დამტკ. ბიუჯ.'!K413</f>
        <v>სააგენტო</v>
      </c>
    </row>
    <row r="414" spans="1:11" x14ac:dyDescent="0.25">
      <c r="A414" t="str">
        <f t="shared" si="91"/>
        <v>b</v>
      </c>
      <c r="B414" s="8"/>
      <c r="C414" s="9" t="s">
        <v>12</v>
      </c>
      <c r="D414" s="10">
        <f t="shared" si="96"/>
        <v>0</v>
      </c>
      <c r="E414" s="10">
        <v>0</v>
      </c>
      <c r="F414" s="10">
        <v>0</v>
      </c>
      <c r="G414" s="10">
        <v>0</v>
      </c>
      <c r="H414" s="10">
        <v>0</v>
      </c>
      <c r="I414" s="10">
        <f t="shared" si="93"/>
        <v>0</v>
      </c>
      <c r="J414" s="10">
        <f t="shared" si="94"/>
        <v>0</v>
      </c>
      <c r="K414" s="10" t="str">
        <f>'დამტკ. ბიუჯ.'!K414</f>
        <v>სააგენტო</v>
      </c>
    </row>
    <row r="415" spans="1:11" x14ac:dyDescent="0.25">
      <c r="A415" t="str">
        <f t="shared" si="91"/>
        <v>b</v>
      </c>
      <c r="B415" s="8"/>
      <c r="C415" s="9" t="s">
        <v>13</v>
      </c>
      <c r="D415" s="10">
        <f t="shared" si="96"/>
        <v>0</v>
      </c>
      <c r="E415" s="10">
        <v>0</v>
      </c>
      <c r="F415" s="10">
        <v>0</v>
      </c>
      <c r="G415" s="10">
        <v>0</v>
      </c>
      <c r="H415" s="10">
        <v>0</v>
      </c>
      <c r="I415" s="10">
        <f t="shared" si="93"/>
        <v>0</v>
      </c>
      <c r="J415" s="10">
        <f t="shared" si="94"/>
        <v>0</v>
      </c>
      <c r="K415" s="10" t="str">
        <f>'დამტკ. ბიუჯ.'!K415</f>
        <v>სააგენტო</v>
      </c>
    </row>
    <row r="416" spans="1:11" x14ac:dyDescent="0.25">
      <c r="A416" t="str">
        <f t="shared" si="91"/>
        <v>b</v>
      </c>
      <c r="B416" s="8"/>
      <c r="C416" s="9" t="s">
        <v>14</v>
      </c>
      <c r="D416" s="10">
        <f t="shared" si="96"/>
        <v>0</v>
      </c>
      <c r="E416" s="10">
        <v>0</v>
      </c>
      <c r="F416" s="10">
        <v>0</v>
      </c>
      <c r="G416" s="10">
        <v>0</v>
      </c>
      <c r="H416" s="10">
        <v>0</v>
      </c>
      <c r="I416" s="10">
        <f t="shared" si="93"/>
        <v>0</v>
      </c>
      <c r="J416" s="10">
        <f t="shared" si="94"/>
        <v>0</v>
      </c>
      <c r="K416" s="10" t="str">
        <f>'დამტკ. ბიუჯ.'!K416</f>
        <v>სააგენტო</v>
      </c>
    </row>
    <row r="417" spans="1:11" x14ac:dyDescent="0.25">
      <c r="A417" t="str">
        <f t="shared" si="91"/>
        <v>b</v>
      </c>
      <c r="B417" s="8"/>
      <c r="C417" s="9" t="s">
        <v>15</v>
      </c>
      <c r="D417" s="10">
        <f t="shared" si="96"/>
        <v>0</v>
      </c>
      <c r="E417" s="10">
        <v>0</v>
      </c>
      <c r="F417" s="10">
        <v>0</v>
      </c>
      <c r="G417" s="10">
        <v>0</v>
      </c>
      <c r="H417" s="10">
        <v>0</v>
      </c>
      <c r="I417" s="10">
        <f t="shared" si="93"/>
        <v>0</v>
      </c>
      <c r="J417" s="10">
        <f t="shared" si="94"/>
        <v>0</v>
      </c>
      <c r="K417" s="10" t="str">
        <f>'დამტკ. ბიუჯ.'!K417</f>
        <v>სააგენტო</v>
      </c>
    </row>
    <row r="418" spans="1:11" x14ac:dyDescent="0.25">
      <c r="A418" t="str">
        <f t="shared" si="91"/>
        <v>b</v>
      </c>
      <c r="B418" s="8"/>
      <c r="C418" s="9" t="s">
        <v>16</v>
      </c>
      <c r="D418" s="10">
        <f t="shared" si="96"/>
        <v>0</v>
      </c>
      <c r="E418" s="10">
        <v>0</v>
      </c>
      <c r="F418" s="10">
        <v>0</v>
      </c>
      <c r="G418" s="10">
        <v>0</v>
      </c>
      <c r="H418" s="10">
        <v>0</v>
      </c>
      <c r="I418" s="10">
        <f t="shared" si="93"/>
        <v>0</v>
      </c>
      <c r="J418" s="10">
        <f t="shared" si="94"/>
        <v>0</v>
      </c>
      <c r="K418" s="10" t="str">
        <f>'დამტკ. ბიუჯ.'!K418</f>
        <v>სააგენტო</v>
      </c>
    </row>
    <row r="419" spans="1:11" x14ac:dyDescent="0.25">
      <c r="A419" t="str">
        <f t="shared" si="91"/>
        <v>b</v>
      </c>
      <c r="B419" s="8"/>
      <c r="C419" s="9" t="s">
        <v>17</v>
      </c>
      <c r="D419" s="10">
        <f t="shared" si="96"/>
        <v>0</v>
      </c>
      <c r="E419" s="10">
        <v>0</v>
      </c>
      <c r="F419" s="10">
        <v>0</v>
      </c>
      <c r="G419" s="10">
        <v>0</v>
      </c>
      <c r="H419" s="10">
        <v>0</v>
      </c>
      <c r="I419" s="10">
        <f t="shared" si="93"/>
        <v>0</v>
      </c>
      <c r="J419" s="10">
        <f t="shared" si="94"/>
        <v>0</v>
      </c>
      <c r="K419" s="10" t="str">
        <f>'დამტკ. ბიუჯ.'!K419</f>
        <v>სააგენტო</v>
      </c>
    </row>
    <row r="420" spans="1:11" x14ac:dyDescent="0.25">
      <c r="A420" t="str">
        <f t="shared" si="91"/>
        <v>b</v>
      </c>
      <c r="B420" s="5"/>
      <c r="C420" s="6" t="s">
        <v>18</v>
      </c>
      <c r="D420" s="7">
        <f t="shared" si="96"/>
        <v>0</v>
      </c>
      <c r="E420" s="7">
        <v>0</v>
      </c>
      <c r="F420" s="7">
        <v>0</v>
      </c>
      <c r="G420" s="7">
        <v>0</v>
      </c>
      <c r="H420" s="7">
        <v>0</v>
      </c>
      <c r="I420" s="7">
        <f t="shared" si="93"/>
        <v>0</v>
      </c>
      <c r="J420" s="7">
        <f t="shared" si="94"/>
        <v>0</v>
      </c>
      <c r="K420" s="7" t="str">
        <f>'დამტკ. ბიუჯ.'!K420</f>
        <v>სააგენტო</v>
      </c>
    </row>
    <row r="421" spans="1:11" x14ac:dyDescent="0.25">
      <c r="A421" t="str">
        <f t="shared" si="91"/>
        <v>b</v>
      </c>
      <c r="B421" s="5"/>
      <c r="C421" s="6" t="s">
        <v>19</v>
      </c>
      <c r="D421" s="7">
        <f t="shared" si="96"/>
        <v>0</v>
      </c>
      <c r="E421" s="7">
        <v>0</v>
      </c>
      <c r="F421" s="7">
        <v>0</v>
      </c>
      <c r="G421" s="7">
        <v>0</v>
      </c>
      <c r="H421" s="7">
        <v>0</v>
      </c>
      <c r="I421" s="7">
        <f t="shared" si="93"/>
        <v>0</v>
      </c>
      <c r="J421" s="7">
        <f t="shared" si="94"/>
        <v>0</v>
      </c>
      <c r="K421" s="7" t="str">
        <f>'დამტკ. ბიუჯ.'!K421</f>
        <v>სააგენტო</v>
      </c>
    </row>
    <row r="422" spans="1:11" ht="15.75" thickBot="1" x14ac:dyDescent="0.3">
      <c r="A422" t="str">
        <f t="shared" si="91"/>
        <v>b</v>
      </c>
      <c r="B422" s="11"/>
      <c r="C422" s="12" t="s">
        <v>20</v>
      </c>
      <c r="D422" s="13">
        <f t="shared" si="96"/>
        <v>0</v>
      </c>
      <c r="E422" s="13">
        <v>0</v>
      </c>
      <c r="F422" s="13">
        <v>0</v>
      </c>
      <c r="G422" s="13">
        <v>0</v>
      </c>
      <c r="H422" s="13">
        <v>0</v>
      </c>
      <c r="I422" s="13">
        <f t="shared" si="93"/>
        <v>0</v>
      </c>
      <c r="J422" s="13">
        <f t="shared" si="94"/>
        <v>0</v>
      </c>
      <c r="K422" s="13" t="str">
        <f>'დამტკ. ბიუჯ.'!K422</f>
        <v>სააგენტო</v>
      </c>
    </row>
    <row r="423" spans="1:11" ht="32.25" customHeight="1" thickTop="1" thickBot="1" x14ac:dyDescent="0.3">
      <c r="A423" t="str">
        <f t="shared" si="91"/>
        <v>b</v>
      </c>
      <c r="B423" s="3" t="s">
        <v>87</v>
      </c>
      <c r="C423" s="4" t="s">
        <v>88</v>
      </c>
      <c r="D423" s="4">
        <f t="shared" si="96"/>
        <v>0</v>
      </c>
      <c r="E423" s="4">
        <f>SUM(E424,E432,E433,E434)</f>
        <v>0</v>
      </c>
      <c r="F423" s="4">
        <f t="shared" ref="F423:H423" si="100">SUM(F424,F432,F433,F434)</f>
        <v>0</v>
      </c>
      <c r="G423" s="4">
        <f t="shared" si="100"/>
        <v>0</v>
      </c>
      <c r="H423" s="4">
        <f t="shared" si="100"/>
        <v>0</v>
      </c>
      <c r="I423" s="4">
        <f t="shared" si="93"/>
        <v>0</v>
      </c>
      <c r="J423" s="4">
        <f t="shared" si="94"/>
        <v>0</v>
      </c>
      <c r="K423" s="4" t="str">
        <f>'დამტკ. ბიუჯ.'!K423</f>
        <v>სააგენტო</v>
      </c>
    </row>
    <row r="424" spans="1:11" ht="15.75" thickTop="1" x14ac:dyDescent="0.25">
      <c r="A424" t="str">
        <f t="shared" si="91"/>
        <v>b</v>
      </c>
      <c r="B424" s="5"/>
      <c r="C424" s="6" t="s">
        <v>10</v>
      </c>
      <c r="D424" s="7">
        <f t="shared" si="96"/>
        <v>0</v>
      </c>
      <c r="E424" s="7">
        <f>SUM(E425:E431)</f>
        <v>0</v>
      </c>
      <c r="F424" s="7">
        <f t="shared" ref="F424:H424" si="101">SUM(F425:F431)</f>
        <v>0</v>
      </c>
      <c r="G424" s="7">
        <f t="shared" si="101"/>
        <v>0</v>
      </c>
      <c r="H424" s="7">
        <f t="shared" si="101"/>
        <v>0</v>
      </c>
      <c r="I424" s="7">
        <f t="shared" si="93"/>
        <v>0</v>
      </c>
      <c r="J424" s="7">
        <f t="shared" si="94"/>
        <v>0</v>
      </c>
      <c r="K424" s="7" t="str">
        <f>'დამტკ. ბიუჯ.'!K424</f>
        <v>სააგენტო</v>
      </c>
    </row>
    <row r="425" spans="1:11" x14ac:dyDescent="0.25">
      <c r="A425" t="str">
        <f t="shared" si="91"/>
        <v>b</v>
      </c>
      <c r="B425" s="8"/>
      <c r="C425" s="9" t="s">
        <v>11</v>
      </c>
      <c r="D425" s="10">
        <f t="shared" si="96"/>
        <v>0</v>
      </c>
      <c r="E425" s="10">
        <v>0</v>
      </c>
      <c r="F425" s="10">
        <v>0</v>
      </c>
      <c r="G425" s="10">
        <v>0</v>
      </c>
      <c r="H425" s="10">
        <v>0</v>
      </c>
      <c r="I425" s="10">
        <f t="shared" si="93"/>
        <v>0</v>
      </c>
      <c r="J425" s="10">
        <f t="shared" si="94"/>
        <v>0</v>
      </c>
      <c r="K425" s="10" t="str">
        <f>'დამტკ. ბიუჯ.'!K425</f>
        <v>სააგენტო</v>
      </c>
    </row>
    <row r="426" spans="1:11" x14ac:dyDescent="0.25">
      <c r="A426" t="str">
        <f t="shared" si="91"/>
        <v>b</v>
      </c>
      <c r="B426" s="8"/>
      <c r="C426" s="9" t="s">
        <v>12</v>
      </c>
      <c r="D426" s="10">
        <f t="shared" si="96"/>
        <v>0</v>
      </c>
      <c r="E426" s="10">
        <v>0</v>
      </c>
      <c r="F426" s="10">
        <v>0</v>
      </c>
      <c r="G426" s="10">
        <v>0</v>
      </c>
      <c r="H426" s="10">
        <v>0</v>
      </c>
      <c r="I426" s="10">
        <f t="shared" si="93"/>
        <v>0</v>
      </c>
      <c r="J426" s="10">
        <f t="shared" si="94"/>
        <v>0</v>
      </c>
      <c r="K426" s="10" t="str">
        <f>'დამტკ. ბიუჯ.'!K426</f>
        <v>სააგენტო</v>
      </c>
    </row>
    <row r="427" spans="1:11" x14ac:dyDescent="0.25">
      <c r="A427" t="str">
        <f t="shared" si="91"/>
        <v>b</v>
      </c>
      <c r="B427" s="8"/>
      <c r="C427" s="9" t="s">
        <v>13</v>
      </c>
      <c r="D427" s="10">
        <f t="shared" si="96"/>
        <v>0</v>
      </c>
      <c r="E427" s="10">
        <v>0</v>
      </c>
      <c r="F427" s="10">
        <v>0</v>
      </c>
      <c r="G427" s="10">
        <v>0</v>
      </c>
      <c r="H427" s="10">
        <v>0</v>
      </c>
      <c r="I427" s="10">
        <f t="shared" si="93"/>
        <v>0</v>
      </c>
      <c r="J427" s="10">
        <f t="shared" si="94"/>
        <v>0</v>
      </c>
      <c r="K427" s="10" t="str">
        <f>'დამტკ. ბიუჯ.'!K427</f>
        <v>სააგენტო</v>
      </c>
    </row>
    <row r="428" spans="1:11" x14ac:dyDescent="0.25">
      <c r="A428" t="str">
        <f t="shared" si="91"/>
        <v>b</v>
      </c>
      <c r="B428" s="8"/>
      <c r="C428" s="9" t="s">
        <v>14</v>
      </c>
      <c r="D428" s="10">
        <f t="shared" si="96"/>
        <v>0</v>
      </c>
      <c r="E428" s="10">
        <v>0</v>
      </c>
      <c r="F428" s="10">
        <v>0</v>
      </c>
      <c r="G428" s="10">
        <v>0</v>
      </c>
      <c r="H428" s="10">
        <v>0</v>
      </c>
      <c r="I428" s="10">
        <f t="shared" si="93"/>
        <v>0</v>
      </c>
      <c r="J428" s="10">
        <f t="shared" si="94"/>
        <v>0</v>
      </c>
      <c r="K428" s="10" t="str">
        <f>'დამტკ. ბიუჯ.'!K428</f>
        <v>სააგენტო</v>
      </c>
    </row>
    <row r="429" spans="1:11" x14ac:dyDescent="0.25">
      <c r="A429" t="str">
        <f t="shared" si="91"/>
        <v>b</v>
      </c>
      <c r="B429" s="8"/>
      <c r="C429" s="9" t="s">
        <v>15</v>
      </c>
      <c r="D429" s="10">
        <f t="shared" si="96"/>
        <v>0</v>
      </c>
      <c r="E429" s="10">
        <v>0</v>
      </c>
      <c r="F429" s="10">
        <v>0</v>
      </c>
      <c r="G429" s="10">
        <v>0</v>
      </c>
      <c r="H429" s="10">
        <v>0</v>
      </c>
      <c r="I429" s="10">
        <f t="shared" si="93"/>
        <v>0</v>
      </c>
      <c r="J429" s="10">
        <f t="shared" si="94"/>
        <v>0</v>
      </c>
      <c r="K429" s="10" t="str">
        <f>'დამტკ. ბიუჯ.'!K429</f>
        <v>სააგენტო</v>
      </c>
    </row>
    <row r="430" spans="1:11" x14ac:dyDescent="0.25">
      <c r="A430" t="str">
        <f t="shared" si="91"/>
        <v>b</v>
      </c>
      <c r="B430" s="8"/>
      <c r="C430" s="9" t="s">
        <v>16</v>
      </c>
      <c r="D430" s="10">
        <f t="shared" si="96"/>
        <v>0</v>
      </c>
      <c r="E430" s="10">
        <v>0</v>
      </c>
      <c r="F430" s="10">
        <v>0</v>
      </c>
      <c r="G430" s="10">
        <v>0</v>
      </c>
      <c r="H430" s="10">
        <v>0</v>
      </c>
      <c r="I430" s="10">
        <f t="shared" si="93"/>
        <v>0</v>
      </c>
      <c r="J430" s="10">
        <f t="shared" si="94"/>
        <v>0</v>
      </c>
      <c r="K430" s="10" t="str">
        <f>'დამტკ. ბიუჯ.'!K430</f>
        <v>სააგენტო</v>
      </c>
    </row>
    <row r="431" spans="1:11" x14ac:dyDescent="0.25">
      <c r="A431" t="str">
        <f t="shared" si="91"/>
        <v>b</v>
      </c>
      <c r="B431" s="8"/>
      <c r="C431" s="9" t="s">
        <v>17</v>
      </c>
      <c r="D431" s="10">
        <f t="shared" si="96"/>
        <v>0</v>
      </c>
      <c r="E431" s="10">
        <v>0</v>
      </c>
      <c r="F431" s="10">
        <v>0</v>
      </c>
      <c r="G431" s="10">
        <v>0</v>
      </c>
      <c r="H431" s="10">
        <v>0</v>
      </c>
      <c r="I431" s="10">
        <f t="shared" si="93"/>
        <v>0</v>
      </c>
      <c r="J431" s="10">
        <f t="shared" si="94"/>
        <v>0</v>
      </c>
      <c r="K431" s="10" t="str">
        <f>'დამტკ. ბიუჯ.'!K431</f>
        <v>სააგენტო</v>
      </c>
    </row>
    <row r="432" spans="1:11" x14ac:dyDescent="0.25">
      <c r="A432" t="str">
        <f t="shared" si="91"/>
        <v>b</v>
      </c>
      <c r="B432" s="5"/>
      <c r="C432" s="6" t="s">
        <v>18</v>
      </c>
      <c r="D432" s="7">
        <f t="shared" si="96"/>
        <v>0</v>
      </c>
      <c r="E432" s="7">
        <v>0</v>
      </c>
      <c r="F432" s="7">
        <v>0</v>
      </c>
      <c r="G432" s="7">
        <v>0</v>
      </c>
      <c r="H432" s="7">
        <v>0</v>
      </c>
      <c r="I432" s="7">
        <f t="shared" si="93"/>
        <v>0</v>
      </c>
      <c r="J432" s="7">
        <f t="shared" si="94"/>
        <v>0</v>
      </c>
      <c r="K432" s="7" t="str">
        <f>'დამტკ. ბიუჯ.'!K432</f>
        <v>სააგენტო</v>
      </c>
    </row>
    <row r="433" spans="1:11" x14ac:dyDescent="0.25">
      <c r="A433" t="str">
        <f t="shared" si="91"/>
        <v>b</v>
      </c>
      <c r="B433" s="5"/>
      <c r="C433" s="6" t="s">
        <v>19</v>
      </c>
      <c r="D433" s="7">
        <f t="shared" si="96"/>
        <v>0</v>
      </c>
      <c r="E433" s="7">
        <v>0</v>
      </c>
      <c r="F433" s="7">
        <v>0</v>
      </c>
      <c r="G433" s="7">
        <v>0</v>
      </c>
      <c r="H433" s="7">
        <v>0</v>
      </c>
      <c r="I433" s="7">
        <f t="shared" si="93"/>
        <v>0</v>
      </c>
      <c r="J433" s="7">
        <f t="shared" si="94"/>
        <v>0</v>
      </c>
      <c r="K433" s="7" t="str">
        <f>'დამტკ. ბიუჯ.'!K433</f>
        <v>სააგენტო</v>
      </c>
    </row>
    <row r="434" spans="1:11" ht="15.75" thickBot="1" x14ac:dyDescent="0.3">
      <c r="A434" t="str">
        <f t="shared" si="91"/>
        <v>b</v>
      </c>
      <c r="B434" s="11"/>
      <c r="C434" s="12" t="s">
        <v>20</v>
      </c>
      <c r="D434" s="13">
        <f t="shared" si="96"/>
        <v>0</v>
      </c>
      <c r="E434" s="13">
        <v>0</v>
      </c>
      <c r="F434" s="13">
        <v>0</v>
      </c>
      <c r="G434" s="13">
        <v>0</v>
      </c>
      <c r="H434" s="13">
        <v>0</v>
      </c>
      <c r="I434" s="13">
        <f t="shared" si="93"/>
        <v>0</v>
      </c>
      <c r="J434" s="13">
        <f t="shared" si="94"/>
        <v>0</v>
      </c>
      <c r="K434" s="13" t="str">
        <f>'დამტკ. ბიუჯ.'!K434</f>
        <v>სააგენტო</v>
      </c>
    </row>
    <row r="435" spans="1:11" ht="31.5" thickTop="1" thickBot="1" x14ac:dyDescent="0.3">
      <c r="A435" t="str">
        <f t="shared" si="91"/>
        <v>b</v>
      </c>
      <c r="B435" s="3" t="s">
        <v>89</v>
      </c>
      <c r="C435" s="15" t="s">
        <v>90</v>
      </c>
      <c r="D435" s="4">
        <f t="shared" si="96"/>
        <v>0</v>
      </c>
      <c r="E435" s="4">
        <f>SUM(E436,E444,E445,E446)</f>
        <v>0</v>
      </c>
      <c r="F435" s="4">
        <f t="shared" ref="F435:H435" si="102">SUM(F436,F444,F445,F446)</f>
        <v>0</v>
      </c>
      <c r="G435" s="4">
        <f t="shared" si="102"/>
        <v>0</v>
      </c>
      <c r="H435" s="4">
        <f t="shared" si="102"/>
        <v>0</v>
      </c>
      <c r="I435" s="4">
        <f t="shared" si="93"/>
        <v>0</v>
      </c>
      <c r="J435" s="4">
        <f t="shared" si="94"/>
        <v>0</v>
      </c>
      <c r="K435" s="4" t="str">
        <f>'დამტკ. ბიუჯ.'!K435</f>
        <v>სააგენტო</v>
      </c>
    </row>
    <row r="436" spans="1:11" ht="15.75" thickTop="1" x14ac:dyDescent="0.25">
      <c r="A436" t="str">
        <f t="shared" si="91"/>
        <v>b</v>
      </c>
      <c r="B436" s="5"/>
      <c r="C436" s="6" t="s">
        <v>10</v>
      </c>
      <c r="D436" s="7">
        <f t="shared" si="96"/>
        <v>0</v>
      </c>
      <c r="E436" s="7">
        <f>SUM(E437:E443)</f>
        <v>0</v>
      </c>
      <c r="F436" s="7">
        <f t="shared" ref="F436:H436" si="103">SUM(F437:F443)</f>
        <v>0</v>
      </c>
      <c r="G436" s="7">
        <f t="shared" si="103"/>
        <v>0</v>
      </c>
      <c r="H436" s="7">
        <f t="shared" si="103"/>
        <v>0</v>
      </c>
      <c r="I436" s="7">
        <f t="shared" si="93"/>
        <v>0</v>
      </c>
      <c r="J436" s="7">
        <f t="shared" si="94"/>
        <v>0</v>
      </c>
      <c r="K436" s="7" t="str">
        <f>'დამტკ. ბიუჯ.'!K436</f>
        <v>სააგენტო</v>
      </c>
    </row>
    <row r="437" spans="1:11" x14ac:dyDescent="0.25">
      <c r="A437" t="str">
        <f t="shared" si="91"/>
        <v>b</v>
      </c>
      <c r="B437" s="8"/>
      <c r="C437" s="9" t="s">
        <v>11</v>
      </c>
      <c r="D437" s="10">
        <f t="shared" si="96"/>
        <v>0</v>
      </c>
      <c r="E437" s="10">
        <v>0</v>
      </c>
      <c r="F437" s="10">
        <v>0</v>
      </c>
      <c r="G437" s="10">
        <v>0</v>
      </c>
      <c r="H437" s="10">
        <v>0</v>
      </c>
      <c r="I437" s="10">
        <f t="shared" si="93"/>
        <v>0</v>
      </c>
      <c r="J437" s="10">
        <f t="shared" si="94"/>
        <v>0</v>
      </c>
      <c r="K437" s="10" t="str">
        <f>'დამტკ. ბიუჯ.'!K437</f>
        <v>სააგენტო</v>
      </c>
    </row>
    <row r="438" spans="1:11" x14ac:dyDescent="0.25">
      <c r="A438" t="str">
        <f t="shared" si="91"/>
        <v>b</v>
      </c>
      <c r="B438" s="8"/>
      <c r="C438" s="9" t="s">
        <v>12</v>
      </c>
      <c r="D438" s="10">
        <f t="shared" si="96"/>
        <v>0</v>
      </c>
      <c r="E438" s="10">
        <v>0</v>
      </c>
      <c r="F438" s="10">
        <v>0</v>
      </c>
      <c r="G438" s="10">
        <v>0</v>
      </c>
      <c r="H438" s="10">
        <v>0</v>
      </c>
      <c r="I438" s="10">
        <f t="shared" si="93"/>
        <v>0</v>
      </c>
      <c r="J438" s="10">
        <f t="shared" si="94"/>
        <v>0</v>
      </c>
      <c r="K438" s="10" t="str">
        <f>'დამტკ. ბიუჯ.'!K438</f>
        <v>სააგენტო</v>
      </c>
    </row>
    <row r="439" spans="1:11" x14ac:dyDescent="0.25">
      <c r="A439" t="str">
        <f t="shared" si="91"/>
        <v>b</v>
      </c>
      <c r="B439" s="8"/>
      <c r="C439" s="9" t="s">
        <v>13</v>
      </c>
      <c r="D439" s="10">
        <f t="shared" si="96"/>
        <v>0</v>
      </c>
      <c r="E439" s="10">
        <v>0</v>
      </c>
      <c r="F439" s="10">
        <v>0</v>
      </c>
      <c r="G439" s="10">
        <v>0</v>
      </c>
      <c r="H439" s="10">
        <v>0</v>
      </c>
      <c r="I439" s="10">
        <f t="shared" si="93"/>
        <v>0</v>
      </c>
      <c r="J439" s="10">
        <f t="shared" si="94"/>
        <v>0</v>
      </c>
      <c r="K439" s="10" t="str">
        <f>'დამტკ. ბიუჯ.'!K439</f>
        <v>სააგენტო</v>
      </c>
    </row>
    <row r="440" spans="1:11" x14ac:dyDescent="0.25">
      <c r="A440" t="str">
        <f t="shared" si="91"/>
        <v>b</v>
      </c>
      <c r="B440" s="8"/>
      <c r="C440" s="9" t="s">
        <v>14</v>
      </c>
      <c r="D440" s="10">
        <f t="shared" si="96"/>
        <v>0</v>
      </c>
      <c r="E440" s="10">
        <v>0</v>
      </c>
      <c r="F440" s="10">
        <v>0</v>
      </c>
      <c r="G440" s="10">
        <v>0</v>
      </c>
      <c r="H440" s="10">
        <v>0</v>
      </c>
      <c r="I440" s="10">
        <f t="shared" si="93"/>
        <v>0</v>
      </c>
      <c r="J440" s="10">
        <f t="shared" si="94"/>
        <v>0</v>
      </c>
      <c r="K440" s="10" t="str">
        <f>'დამტკ. ბიუჯ.'!K440</f>
        <v>სააგენტო</v>
      </c>
    </row>
    <row r="441" spans="1:11" x14ac:dyDescent="0.25">
      <c r="A441" t="str">
        <f t="shared" si="91"/>
        <v>b</v>
      </c>
      <c r="B441" s="8"/>
      <c r="C441" s="9" t="s">
        <v>15</v>
      </c>
      <c r="D441" s="10">
        <f t="shared" si="96"/>
        <v>0</v>
      </c>
      <c r="E441" s="10">
        <v>0</v>
      </c>
      <c r="F441" s="10">
        <v>0</v>
      </c>
      <c r="G441" s="10">
        <v>0</v>
      </c>
      <c r="H441" s="10">
        <v>0</v>
      </c>
      <c r="I441" s="10">
        <f t="shared" si="93"/>
        <v>0</v>
      </c>
      <c r="J441" s="10">
        <f t="shared" si="94"/>
        <v>0</v>
      </c>
      <c r="K441" s="10" t="str">
        <f>'დამტკ. ბიუჯ.'!K441</f>
        <v>სააგენტო</v>
      </c>
    </row>
    <row r="442" spans="1:11" x14ac:dyDescent="0.25">
      <c r="A442" t="str">
        <f t="shared" si="91"/>
        <v>b</v>
      </c>
      <c r="B442" s="8"/>
      <c r="C442" s="9" t="s">
        <v>16</v>
      </c>
      <c r="D442" s="10">
        <f t="shared" si="96"/>
        <v>0</v>
      </c>
      <c r="E442" s="10">
        <v>0</v>
      </c>
      <c r="F442" s="10">
        <v>0</v>
      </c>
      <c r="G442" s="10">
        <v>0</v>
      </c>
      <c r="H442" s="10">
        <v>0</v>
      </c>
      <c r="I442" s="10">
        <f t="shared" si="93"/>
        <v>0</v>
      </c>
      <c r="J442" s="10">
        <f t="shared" si="94"/>
        <v>0</v>
      </c>
      <c r="K442" s="10" t="str">
        <f>'დამტკ. ბიუჯ.'!K442</f>
        <v>სააგენტო</v>
      </c>
    </row>
    <row r="443" spans="1:11" x14ac:dyDescent="0.25">
      <c r="A443" t="str">
        <f t="shared" si="91"/>
        <v>b</v>
      </c>
      <c r="B443" s="8"/>
      <c r="C443" s="9" t="s">
        <v>17</v>
      </c>
      <c r="D443" s="10">
        <f t="shared" si="96"/>
        <v>0</v>
      </c>
      <c r="E443" s="10">
        <v>0</v>
      </c>
      <c r="F443" s="10">
        <v>0</v>
      </c>
      <c r="G443" s="10">
        <v>0</v>
      </c>
      <c r="H443" s="10">
        <v>0</v>
      </c>
      <c r="I443" s="10">
        <f t="shared" si="93"/>
        <v>0</v>
      </c>
      <c r="J443" s="10">
        <f t="shared" si="94"/>
        <v>0</v>
      </c>
      <c r="K443" s="10" t="str">
        <f>'დამტკ. ბიუჯ.'!K443</f>
        <v>სააგენტო</v>
      </c>
    </row>
    <row r="444" spans="1:11" x14ac:dyDescent="0.25">
      <c r="A444" t="str">
        <f t="shared" si="91"/>
        <v>b</v>
      </c>
      <c r="B444" s="5"/>
      <c r="C444" s="6" t="s">
        <v>18</v>
      </c>
      <c r="D444" s="7">
        <f t="shared" si="96"/>
        <v>0</v>
      </c>
      <c r="E444" s="7">
        <v>0</v>
      </c>
      <c r="F444" s="7">
        <v>0</v>
      </c>
      <c r="G444" s="7">
        <v>0</v>
      </c>
      <c r="H444" s="7">
        <v>0</v>
      </c>
      <c r="I444" s="7">
        <f t="shared" si="93"/>
        <v>0</v>
      </c>
      <c r="J444" s="7">
        <f t="shared" si="94"/>
        <v>0</v>
      </c>
      <c r="K444" s="7" t="str">
        <f>'დამტკ. ბიუჯ.'!K444</f>
        <v>სააგენტო</v>
      </c>
    </row>
    <row r="445" spans="1:11" x14ac:dyDescent="0.25">
      <c r="A445" t="str">
        <f t="shared" si="91"/>
        <v>b</v>
      </c>
      <c r="B445" s="5"/>
      <c r="C445" s="6" t="s">
        <v>19</v>
      </c>
      <c r="D445" s="7">
        <f t="shared" si="96"/>
        <v>0</v>
      </c>
      <c r="E445" s="7">
        <v>0</v>
      </c>
      <c r="F445" s="7">
        <v>0</v>
      </c>
      <c r="G445" s="7">
        <v>0</v>
      </c>
      <c r="H445" s="7">
        <v>0</v>
      </c>
      <c r="I445" s="7">
        <f t="shared" si="93"/>
        <v>0</v>
      </c>
      <c r="J445" s="7">
        <f t="shared" si="94"/>
        <v>0</v>
      </c>
      <c r="K445" s="7" t="str">
        <f>'დამტკ. ბიუჯ.'!K445</f>
        <v>სააგენტო</v>
      </c>
    </row>
    <row r="446" spans="1:11" ht="15.75" thickBot="1" x14ac:dyDescent="0.3">
      <c r="A446" t="str">
        <f t="shared" si="91"/>
        <v>b</v>
      </c>
      <c r="B446" s="11"/>
      <c r="C446" s="12" t="s">
        <v>20</v>
      </c>
      <c r="D446" s="13">
        <f t="shared" si="96"/>
        <v>0</v>
      </c>
      <c r="E446" s="13">
        <v>0</v>
      </c>
      <c r="F446" s="13">
        <v>0</v>
      </c>
      <c r="G446" s="13">
        <v>0</v>
      </c>
      <c r="H446" s="13">
        <v>0</v>
      </c>
      <c r="I446" s="13">
        <f t="shared" si="93"/>
        <v>0</v>
      </c>
      <c r="J446" s="13">
        <f t="shared" si="94"/>
        <v>0</v>
      </c>
      <c r="K446" s="13" t="str">
        <f>'დამტკ. ბიუჯ.'!K446</f>
        <v>სააგენტო</v>
      </c>
    </row>
    <row r="447" spans="1:11" ht="32.25" customHeight="1" thickTop="1" thickBot="1" x14ac:dyDescent="0.3">
      <c r="A447" t="str">
        <f t="shared" si="91"/>
        <v>b</v>
      </c>
      <c r="B447" s="3" t="s">
        <v>91</v>
      </c>
      <c r="C447" s="4" t="s">
        <v>92</v>
      </c>
      <c r="D447" s="4">
        <f t="shared" si="96"/>
        <v>0</v>
      </c>
      <c r="E447" s="4">
        <f>SUM(E448,E456,E457,E458)</f>
        <v>0</v>
      </c>
      <c r="F447" s="4">
        <f t="shared" ref="F447:H447" si="104">SUM(F448,F456,F457,F458)</f>
        <v>0</v>
      </c>
      <c r="G447" s="4">
        <f t="shared" si="104"/>
        <v>0</v>
      </c>
      <c r="H447" s="4">
        <f t="shared" si="104"/>
        <v>0</v>
      </c>
      <c r="I447" s="4">
        <f t="shared" si="93"/>
        <v>0</v>
      </c>
      <c r="J447" s="4">
        <f t="shared" si="94"/>
        <v>0</v>
      </c>
      <c r="K447" s="4" t="str">
        <f>'დამტკ. ბიუჯ.'!K447</f>
        <v>სააგენტო</v>
      </c>
    </row>
    <row r="448" spans="1:11" ht="15.75" thickTop="1" x14ac:dyDescent="0.25">
      <c r="A448" t="str">
        <f t="shared" si="91"/>
        <v>b</v>
      </c>
      <c r="B448" s="5"/>
      <c r="C448" s="6" t="s">
        <v>10</v>
      </c>
      <c r="D448" s="7">
        <f t="shared" si="96"/>
        <v>0</v>
      </c>
      <c r="E448" s="7">
        <f>SUM(E449:E455)</f>
        <v>0</v>
      </c>
      <c r="F448" s="7">
        <f t="shared" ref="F448:H448" si="105">SUM(F449:F455)</f>
        <v>0</v>
      </c>
      <c r="G448" s="7">
        <f t="shared" si="105"/>
        <v>0</v>
      </c>
      <c r="H448" s="7">
        <f t="shared" si="105"/>
        <v>0</v>
      </c>
      <c r="I448" s="7">
        <f t="shared" si="93"/>
        <v>0</v>
      </c>
      <c r="J448" s="7">
        <f t="shared" si="94"/>
        <v>0</v>
      </c>
      <c r="K448" s="7" t="str">
        <f>'დამტკ. ბიუჯ.'!K448</f>
        <v>სააგენტო</v>
      </c>
    </row>
    <row r="449" spans="1:11" x14ac:dyDescent="0.25">
      <c r="A449" t="str">
        <f t="shared" si="91"/>
        <v>b</v>
      </c>
      <c r="B449" s="8"/>
      <c r="C449" s="9" t="s">
        <v>11</v>
      </c>
      <c r="D449" s="10">
        <f t="shared" si="96"/>
        <v>0</v>
      </c>
      <c r="E449" s="10">
        <v>0</v>
      </c>
      <c r="F449" s="10">
        <v>0</v>
      </c>
      <c r="G449" s="10">
        <v>0</v>
      </c>
      <c r="H449" s="10">
        <v>0</v>
      </c>
      <c r="I449" s="10">
        <f t="shared" si="93"/>
        <v>0</v>
      </c>
      <c r="J449" s="10">
        <f t="shared" si="94"/>
        <v>0</v>
      </c>
      <c r="K449" s="10" t="str">
        <f>'დამტკ. ბიუჯ.'!K449</f>
        <v>სააგენტო</v>
      </c>
    </row>
    <row r="450" spans="1:11" x14ac:dyDescent="0.25">
      <c r="A450" t="str">
        <f t="shared" si="91"/>
        <v>b</v>
      </c>
      <c r="B450" s="8"/>
      <c r="C450" s="9" t="s">
        <v>12</v>
      </c>
      <c r="D450" s="10">
        <f t="shared" si="96"/>
        <v>0</v>
      </c>
      <c r="E450" s="10">
        <v>0</v>
      </c>
      <c r="F450" s="10">
        <v>0</v>
      </c>
      <c r="G450" s="10">
        <v>0</v>
      </c>
      <c r="H450" s="10">
        <v>0</v>
      </c>
      <c r="I450" s="10">
        <f t="shared" si="93"/>
        <v>0</v>
      </c>
      <c r="J450" s="10">
        <f t="shared" si="94"/>
        <v>0</v>
      </c>
      <c r="K450" s="10" t="str">
        <f>'დამტკ. ბიუჯ.'!K450</f>
        <v>სააგენტო</v>
      </c>
    </row>
    <row r="451" spans="1:11" x14ac:dyDescent="0.25">
      <c r="A451" t="str">
        <f t="shared" si="91"/>
        <v>b</v>
      </c>
      <c r="B451" s="8"/>
      <c r="C451" s="9" t="s">
        <v>13</v>
      </c>
      <c r="D451" s="10">
        <f t="shared" si="96"/>
        <v>0</v>
      </c>
      <c r="E451" s="10">
        <v>0</v>
      </c>
      <c r="F451" s="10">
        <v>0</v>
      </c>
      <c r="G451" s="10">
        <v>0</v>
      </c>
      <c r="H451" s="10">
        <v>0</v>
      </c>
      <c r="I451" s="10">
        <f t="shared" si="93"/>
        <v>0</v>
      </c>
      <c r="J451" s="10">
        <f t="shared" si="94"/>
        <v>0</v>
      </c>
      <c r="K451" s="10" t="str">
        <f>'დამტკ. ბიუჯ.'!K451</f>
        <v>სააგენტო</v>
      </c>
    </row>
    <row r="452" spans="1:11" x14ac:dyDescent="0.25">
      <c r="A452" t="str">
        <f t="shared" ref="A452:A575" si="106">IF(OR(D452&lt;&gt;0,E452&lt;&gt;0,F452&lt;&gt;0,G452&lt;&gt;0,H452&lt;&gt;0,),"a","b")</f>
        <v>b</v>
      </c>
      <c r="B452" s="8"/>
      <c r="C452" s="9" t="s">
        <v>14</v>
      </c>
      <c r="D452" s="10">
        <f t="shared" si="96"/>
        <v>0</v>
      </c>
      <c r="E452" s="10">
        <v>0</v>
      </c>
      <c r="F452" s="10">
        <v>0</v>
      </c>
      <c r="G452" s="10">
        <v>0</v>
      </c>
      <c r="H452" s="10">
        <v>0</v>
      </c>
      <c r="I452" s="10">
        <f t="shared" ref="I452:I575" si="107">SUM(E452,F452)</f>
        <v>0</v>
      </c>
      <c r="J452" s="10">
        <f t="shared" ref="J452:J575" si="108">SUM(E452,F452,G452)</f>
        <v>0</v>
      </c>
      <c r="K452" s="10" t="str">
        <f>'დამტკ. ბიუჯ.'!K452</f>
        <v>სააგენტო</v>
      </c>
    </row>
    <row r="453" spans="1:11" x14ac:dyDescent="0.25">
      <c r="A453" t="str">
        <f t="shared" si="106"/>
        <v>b</v>
      </c>
      <c r="B453" s="8"/>
      <c r="C453" s="9" t="s">
        <v>15</v>
      </c>
      <c r="D453" s="10">
        <f t="shared" si="96"/>
        <v>0</v>
      </c>
      <c r="E453" s="10">
        <v>0</v>
      </c>
      <c r="F453" s="10">
        <v>0</v>
      </c>
      <c r="G453" s="10">
        <v>0</v>
      </c>
      <c r="H453" s="10">
        <v>0</v>
      </c>
      <c r="I453" s="10">
        <f t="shared" si="107"/>
        <v>0</v>
      </c>
      <c r="J453" s="10">
        <f t="shared" si="108"/>
        <v>0</v>
      </c>
      <c r="K453" s="10" t="str">
        <f>'დამტკ. ბიუჯ.'!K453</f>
        <v>სააგენტო</v>
      </c>
    </row>
    <row r="454" spans="1:11" x14ac:dyDescent="0.25">
      <c r="A454" t="str">
        <f t="shared" si="106"/>
        <v>b</v>
      </c>
      <c r="B454" s="8"/>
      <c r="C454" s="9" t="s">
        <v>16</v>
      </c>
      <c r="D454" s="10">
        <f t="shared" si="96"/>
        <v>0</v>
      </c>
      <c r="E454" s="10">
        <v>0</v>
      </c>
      <c r="F454" s="10">
        <v>0</v>
      </c>
      <c r="G454" s="10">
        <v>0</v>
      </c>
      <c r="H454" s="10">
        <v>0</v>
      </c>
      <c r="I454" s="10">
        <f t="shared" si="107"/>
        <v>0</v>
      </c>
      <c r="J454" s="10">
        <f t="shared" si="108"/>
        <v>0</v>
      </c>
      <c r="K454" s="10" t="str">
        <f>'დამტკ. ბიუჯ.'!K454</f>
        <v>სააგენტო</v>
      </c>
    </row>
    <row r="455" spans="1:11" x14ac:dyDescent="0.25">
      <c r="A455" t="str">
        <f t="shared" si="106"/>
        <v>b</v>
      </c>
      <c r="B455" s="8"/>
      <c r="C455" s="9" t="s">
        <v>17</v>
      </c>
      <c r="D455" s="10">
        <f t="shared" si="96"/>
        <v>0</v>
      </c>
      <c r="E455" s="10">
        <v>0</v>
      </c>
      <c r="F455" s="10">
        <v>0</v>
      </c>
      <c r="G455" s="10">
        <v>0</v>
      </c>
      <c r="H455" s="10">
        <v>0</v>
      </c>
      <c r="I455" s="10">
        <f t="shared" si="107"/>
        <v>0</v>
      </c>
      <c r="J455" s="10">
        <f t="shared" si="108"/>
        <v>0</v>
      </c>
      <c r="K455" s="10" t="str">
        <f>'დამტკ. ბიუჯ.'!K455</f>
        <v>სააგენტო</v>
      </c>
    </row>
    <row r="456" spans="1:11" x14ac:dyDescent="0.25">
      <c r="A456" t="str">
        <f t="shared" si="106"/>
        <v>b</v>
      </c>
      <c r="B456" s="5"/>
      <c r="C456" s="6" t="s">
        <v>18</v>
      </c>
      <c r="D456" s="7">
        <f t="shared" si="96"/>
        <v>0</v>
      </c>
      <c r="E456" s="7">
        <v>0</v>
      </c>
      <c r="F456" s="7">
        <v>0</v>
      </c>
      <c r="G456" s="7">
        <v>0</v>
      </c>
      <c r="H456" s="7">
        <v>0</v>
      </c>
      <c r="I456" s="7">
        <f t="shared" si="107"/>
        <v>0</v>
      </c>
      <c r="J456" s="7">
        <f t="shared" si="108"/>
        <v>0</v>
      </c>
      <c r="K456" s="7" t="str">
        <f>'დამტკ. ბიუჯ.'!K456</f>
        <v>სააგენტო</v>
      </c>
    </row>
    <row r="457" spans="1:11" x14ac:dyDescent="0.25">
      <c r="A457" t="str">
        <f t="shared" si="106"/>
        <v>b</v>
      </c>
      <c r="B457" s="5"/>
      <c r="C457" s="6" t="s">
        <v>19</v>
      </c>
      <c r="D457" s="7">
        <f t="shared" si="96"/>
        <v>0</v>
      </c>
      <c r="E457" s="7">
        <v>0</v>
      </c>
      <c r="F457" s="7">
        <v>0</v>
      </c>
      <c r="G457" s="7">
        <v>0</v>
      </c>
      <c r="H457" s="7">
        <v>0</v>
      </c>
      <c r="I457" s="7">
        <f t="shared" si="107"/>
        <v>0</v>
      </c>
      <c r="J457" s="7">
        <f t="shared" si="108"/>
        <v>0</v>
      </c>
      <c r="K457" s="7" t="str">
        <f>'დამტკ. ბიუჯ.'!K457</f>
        <v>სააგენტო</v>
      </c>
    </row>
    <row r="458" spans="1:11" ht="15.75" thickBot="1" x14ac:dyDescent="0.3">
      <c r="A458" t="str">
        <f t="shared" si="106"/>
        <v>b</v>
      </c>
      <c r="B458" s="11"/>
      <c r="C458" s="12" t="s">
        <v>20</v>
      </c>
      <c r="D458" s="13">
        <f t="shared" si="96"/>
        <v>0</v>
      </c>
      <c r="E458" s="13">
        <v>0</v>
      </c>
      <c r="F458" s="13">
        <v>0</v>
      </c>
      <c r="G458" s="13">
        <v>0</v>
      </c>
      <c r="H458" s="13">
        <v>0</v>
      </c>
      <c r="I458" s="13">
        <f t="shared" si="107"/>
        <v>0</v>
      </c>
      <c r="J458" s="13">
        <f t="shared" si="108"/>
        <v>0</v>
      </c>
      <c r="K458" s="13" t="str">
        <f>'დამტკ. ბიუჯ.'!K458</f>
        <v>სააგენტო</v>
      </c>
    </row>
    <row r="459" spans="1:11" ht="46.5" thickTop="1" thickBot="1" x14ac:dyDescent="0.3">
      <c r="A459" t="str">
        <f t="shared" si="106"/>
        <v>b</v>
      </c>
      <c r="B459" s="3" t="s">
        <v>93</v>
      </c>
      <c r="C459" s="14" t="s">
        <v>94</v>
      </c>
      <c r="D459" s="4">
        <f t="shared" si="96"/>
        <v>0</v>
      </c>
      <c r="E459" s="4">
        <f>SUM(E460,E468,E469,E470)</f>
        <v>0</v>
      </c>
      <c r="F459" s="4">
        <f t="shared" ref="F459:H459" si="109">SUM(F460,F468,F469,F470)</f>
        <v>0</v>
      </c>
      <c r="G459" s="4">
        <f t="shared" si="109"/>
        <v>0</v>
      </c>
      <c r="H459" s="4">
        <f t="shared" si="109"/>
        <v>0</v>
      </c>
      <c r="I459" s="4">
        <f t="shared" si="107"/>
        <v>0</v>
      </c>
      <c r="J459" s="4">
        <f t="shared" si="108"/>
        <v>0</v>
      </c>
      <c r="K459" s="4" t="str">
        <f>'დამტკ. ბიუჯ.'!K459</f>
        <v>სააგენტო</v>
      </c>
    </row>
    <row r="460" spans="1:11" ht="15.75" thickTop="1" x14ac:dyDescent="0.25">
      <c r="A460" t="str">
        <f t="shared" si="106"/>
        <v>b</v>
      </c>
      <c r="B460" s="5"/>
      <c r="C460" s="6" t="s">
        <v>10</v>
      </c>
      <c r="D460" s="7">
        <f t="shared" si="96"/>
        <v>0</v>
      </c>
      <c r="E460" s="7">
        <f>SUM(E461:E467)</f>
        <v>0</v>
      </c>
      <c r="F460" s="7">
        <f t="shared" ref="F460:H460" si="110">SUM(F461:F467)</f>
        <v>0</v>
      </c>
      <c r="G460" s="7">
        <f t="shared" si="110"/>
        <v>0</v>
      </c>
      <c r="H460" s="7">
        <f t="shared" si="110"/>
        <v>0</v>
      </c>
      <c r="I460" s="7">
        <f t="shared" si="107"/>
        <v>0</v>
      </c>
      <c r="J460" s="7">
        <f t="shared" si="108"/>
        <v>0</v>
      </c>
      <c r="K460" s="7" t="str">
        <f>'დამტკ. ბიუჯ.'!K460</f>
        <v>სააგენტო</v>
      </c>
    </row>
    <row r="461" spans="1:11" x14ac:dyDescent="0.25">
      <c r="A461" t="str">
        <f t="shared" si="106"/>
        <v>b</v>
      </c>
      <c r="B461" s="8"/>
      <c r="C461" s="9" t="s">
        <v>11</v>
      </c>
      <c r="D461" s="10">
        <f t="shared" si="96"/>
        <v>0</v>
      </c>
      <c r="E461" s="10">
        <v>0</v>
      </c>
      <c r="F461" s="10">
        <v>0</v>
      </c>
      <c r="G461" s="10">
        <v>0</v>
      </c>
      <c r="H461" s="10">
        <v>0</v>
      </c>
      <c r="I461" s="10">
        <f t="shared" si="107"/>
        <v>0</v>
      </c>
      <c r="J461" s="10">
        <f t="shared" si="108"/>
        <v>0</v>
      </c>
      <c r="K461" s="10" t="str">
        <f>'დამტკ. ბიუჯ.'!K461</f>
        <v>სააგენტო</v>
      </c>
    </row>
    <row r="462" spans="1:11" x14ac:dyDescent="0.25">
      <c r="A462" t="str">
        <f t="shared" si="106"/>
        <v>b</v>
      </c>
      <c r="B462" s="8"/>
      <c r="C462" s="9" t="s">
        <v>12</v>
      </c>
      <c r="D462" s="10">
        <f t="shared" si="96"/>
        <v>0</v>
      </c>
      <c r="E462" s="10">
        <v>0</v>
      </c>
      <c r="F462" s="10">
        <v>0</v>
      </c>
      <c r="G462" s="10">
        <v>0</v>
      </c>
      <c r="H462" s="10">
        <v>0</v>
      </c>
      <c r="I462" s="10">
        <f t="shared" si="107"/>
        <v>0</v>
      </c>
      <c r="J462" s="10">
        <f t="shared" si="108"/>
        <v>0</v>
      </c>
      <c r="K462" s="10" t="str">
        <f>'დამტკ. ბიუჯ.'!K462</f>
        <v>სააგენტო</v>
      </c>
    </row>
    <row r="463" spans="1:11" x14ac:dyDescent="0.25">
      <c r="A463" t="str">
        <f t="shared" si="106"/>
        <v>b</v>
      </c>
      <c r="B463" s="8"/>
      <c r="C463" s="9" t="s">
        <v>13</v>
      </c>
      <c r="D463" s="10">
        <f t="shared" si="96"/>
        <v>0</v>
      </c>
      <c r="E463" s="10">
        <v>0</v>
      </c>
      <c r="F463" s="10">
        <v>0</v>
      </c>
      <c r="G463" s="10">
        <v>0</v>
      </c>
      <c r="H463" s="10">
        <v>0</v>
      </c>
      <c r="I463" s="10">
        <f t="shared" si="107"/>
        <v>0</v>
      </c>
      <c r="J463" s="10">
        <f t="shared" si="108"/>
        <v>0</v>
      </c>
      <c r="K463" s="10" t="str">
        <f>'დამტკ. ბიუჯ.'!K463</f>
        <v>სააგენტო</v>
      </c>
    </row>
    <row r="464" spans="1:11" x14ac:dyDescent="0.25">
      <c r="A464" t="str">
        <f t="shared" si="106"/>
        <v>b</v>
      </c>
      <c r="B464" s="8"/>
      <c r="C464" s="9" t="s">
        <v>14</v>
      </c>
      <c r="D464" s="10">
        <f t="shared" ref="D464:D587" si="111">SUM(E464,F464,G464,H464)</f>
        <v>0</v>
      </c>
      <c r="E464" s="10">
        <v>0</v>
      </c>
      <c r="F464" s="10">
        <v>0</v>
      </c>
      <c r="G464" s="10">
        <v>0</v>
      </c>
      <c r="H464" s="10">
        <v>0</v>
      </c>
      <c r="I464" s="10">
        <f t="shared" si="107"/>
        <v>0</v>
      </c>
      <c r="J464" s="10">
        <f t="shared" si="108"/>
        <v>0</v>
      </c>
      <c r="K464" s="10" t="str">
        <f>'დამტკ. ბიუჯ.'!K464</f>
        <v>სააგენტო</v>
      </c>
    </row>
    <row r="465" spans="1:11" x14ac:dyDescent="0.25">
      <c r="A465" t="str">
        <f t="shared" si="106"/>
        <v>b</v>
      </c>
      <c r="B465" s="8"/>
      <c r="C465" s="9" t="s">
        <v>15</v>
      </c>
      <c r="D465" s="10">
        <f t="shared" si="111"/>
        <v>0</v>
      </c>
      <c r="E465" s="10">
        <v>0</v>
      </c>
      <c r="F465" s="10">
        <v>0</v>
      </c>
      <c r="G465" s="10">
        <v>0</v>
      </c>
      <c r="H465" s="10">
        <v>0</v>
      </c>
      <c r="I465" s="10">
        <f t="shared" si="107"/>
        <v>0</v>
      </c>
      <c r="J465" s="10">
        <f t="shared" si="108"/>
        <v>0</v>
      </c>
      <c r="K465" s="10" t="str">
        <f>'დამტკ. ბიუჯ.'!K465</f>
        <v>სააგენტო</v>
      </c>
    </row>
    <row r="466" spans="1:11" x14ac:dyDescent="0.25">
      <c r="A466" t="str">
        <f t="shared" si="106"/>
        <v>b</v>
      </c>
      <c r="B466" s="8"/>
      <c r="C466" s="9" t="s">
        <v>16</v>
      </c>
      <c r="D466" s="10">
        <f t="shared" si="111"/>
        <v>0</v>
      </c>
      <c r="E466" s="10">
        <v>0</v>
      </c>
      <c r="F466" s="10">
        <v>0</v>
      </c>
      <c r="G466" s="10">
        <v>0</v>
      </c>
      <c r="H466" s="10">
        <v>0</v>
      </c>
      <c r="I466" s="10">
        <f t="shared" si="107"/>
        <v>0</v>
      </c>
      <c r="J466" s="10">
        <f t="shared" si="108"/>
        <v>0</v>
      </c>
      <c r="K466" s="10" t="str">
        <f>'დამტკ. ბიუჯ.'!K466</f>
        <v>სააგენტო</v>
      </c>
    </row>
    <row r="467" spans="1:11" x14ac:dyDescent="0.25">
      <c r="A467" t="str">
        <f t="shared" si="106"/>
        <v>b</v>
      </c>
      <c r="B467" s="8"/>
      <c r="C467" s="9" t="s">
        <v>17</v>
      </c>
      <c r="D467" s="10">
        <f t="shared" si="111"/>
        <v>0</v>
      </c>
      <c r="E467" s="10">
        <v>0</v>
      </c>
      <c r="F467" s="10">
        <v>0</v>
      </c>
      <c r="G467" s="10">
        <v>0</v>
      </c>
      <c r="H467" s="10">
        <v>0</v>
      </c>
      <c r="I467" s="10">
        <f t="shared" si="107"/>
        <v>0</v>
      </c>
      <c r="J467" s="10">
        <f t="shared" si="108"/>
        <v>0</v>
      </c>
      <c r="K467" s="10" t="str">
        <f>'დამტკ. ბიუჯ.'!K467</f>
        <v>სააგენტო</v>
      </c>
    </row>
    <row r="468" spans="1:11" x14ac:dyDescent="0.25">
      <c r="A468" t="str">
        <f t="shared" si="106"/>
        <v>b</v>
      </c>
      <c r="B468" s="5"/>
      <c r="C468" s="6" t="s">
        <v>18</v>
      </c>
      <c r="D468" s="7">
        <f t="shared" si="111"/>
        <v>0</v>
      </c>
      <c r="E468" s="7">
        <v>0</v>
      </c>
      <c r="F468" s="7">
        <v>0</v>
      </c>
      <c r="G468" s="7">
        <v>0</v>
      </c>
      <c r="H468" s="7">
        <v>0</v>
      </c>
      <c r="I468" s="7">
        <f t="shared" si="107"/>
        <v>0</v>
      </c>
      <c r="J468" s="7">
        <f t="shared" si="108"/>
        <v>0</v>
      </c>
      <c r="K468" s="7" t="str">
        <f>'დამტკ. ბიუჯ.'!K468</f>
        <v>სააგენტო</v>
      </c>
    </row>
    <row r="469" spans="1:11" x14ac:dyDescent="0.25">
      <c r="A469" t="str">
        <f t="shared" si="106"/>
        <v>b</v>
      </c>
      <c r="B469" s="5"/>
      <c r="C469" s="6" t="s">
        <v>19</v>
      </c>
      <c r="D469" s="7">
        <f t="shared" si="111"/>
        <v>0</v>
      </c>
      <c r="E469" s="7">
        <v>0</v>
      </c>
      <c r="F469" s="7">
        <v>0</v>
      </c>
      <c r="G469" s="7">
        <v>0</v>
      </c>
      <c r="H469" s="7">
        <v>0</v>
      </c>
      <c r="I469" s="7">
        <f t="shared" si="107"/>
        <v>0</v>
      </c>
      <c r="J469" s="7">
        <f t="shared" si="108"/>
        <v>0</v>
      </c>
      <c r="K469" s="7" t="str">
        <f>'დამტკ. ბიუჯ.'!K469</f>
        <v>სააგენტო</v>
      </c>
    </row>
    <row r="470" spans="1:11" ht="15.75" thickBot="1" x14ac:dyDescent="0.3">
      <c r="A470" t="str">
        <f t="shared" si="106"/>
        <v>b</v>
      </c>
      <c r="B470" s="11"/>
      <c r="C470" s="12" t="s">
        <v>20</v>
      </c>
      <c r="D470" s="13">
        <f t="shared" si="111"/>
        <v>0</v>
      </c>
      <c r="E470" s="13">
        <v>0</v>
      </c>
      <c r="F470" s="13">
        <v>0</v>
      </c>
      <c r="G470" s="13">
        <v>0</v>
      </c>
      <c r="H470" s="13">
        <v>0</v>
      </c>
      <c r="I470" s="13">
        <f t="shared" si="107"/>
        <v>0</v>
      </c>
      <c r="J470" s="13">
        <f t="shared" si="108"/>
        <v>0</v>
      </c>
      <c r="K470" s="13" t="str">
        <f>'დამტკ. ბიუჯ.'!K470</f>
        <v>სააგენტო</v>
      </c>
    </row>
    <row r="471" spans="1:11" ht="31.5" thickTop="1" thickBot="1" x14ac:dyDescent="0.3">
      <c r="A471" t="str">
        <f t="shared" si="106"/>
        <v>b</v>
      </c>
      <c r="B471" s="3" t="s">
        <v>95</v>
      </c>
      <c r="C471" s="14" t="s">
        <v>96</v>
      </c>
      <c r="D471" s="4">
        <f t="shared" si="111"/>
        <v>0</v>
      </c>
      <c r="E471" s="4">
        <f>SUM(E472,E480,E481,E482)</f>
        <v>0</v>
      </c>
      <c r="F471" s="4">
        <f t="shared" ref="F471:H471" si="112">SUM(F472,F480,F481,F482)</f>
        <v>0</v>
      </c>
      <c r="G471" s="4">
        <f t="shared" si="112"/>
        <v>0</v>
      </c>
      <c r="H471" s="4">
        <f t="shared" si="112"/>
        <v>0</v>
      </c>
      <c r="I471" s="4">
        <f t="shared" si="107"/>
        <v>0</v>
      </c>
      <c r="J471" s="4">
        <f t="shared" si="108"/>
        <v>0</v>
      </c>
      <c r="K471" s="4" t="str">
        <f>'დამტკ. ბიუჯ.'!K471</f>
        <v>სააგენტო</v>
      </c>
    </row>
    <row r="472" spans="1:11" ht="15.75" thickTop="1" x14ac:dyDescent="0.25">
      <c r="A472" t="str">
        <f t="shared" si="106"/>
        <v>b</v>
      </c>
      <c r="B472" s="5"/>
      <c r="C472" s="6" t="s">
        <v>10</v>
      </c>
      <c r="D472" s="7">
        <f t="shared" si="111"/>
        <v>0</v>
      </c>
      <c r="E472" s="7">
        <f>SUM(E473:E479)</f>
        <v>0</v>
      </c>
      <c r="F472" s="7">
        <f t="shared" ref="F472:H472" si="113">SUM(F473:F479)</f>
        <v>0</v>
      </c>
      <c r="G472" s="7">
        <f t="shared" si="113"/>
        <v>0</v>
      </c>
      <c r="H472" s="7">
        <f t="shared" si="113"/>
        <v>0</v>
      </c>
      <c r="I472" s="7">
        <f t="shared" si="107"/>
        <v>0</v>
      </c>
      <c r="J472" s="7">
        <f t="shared" si="108"/>
        <v>0</v>
      </c>
      <c r="K472" s="7" t="str">
        <f>'დამტკ. ბიუჯ.'!K472</f>
        <v>სააგენტო</v>
      </c>
    </row>
    <row r="473" spans="1:11" x14ac:dyDescent="0.25">
      <c r="A473" t="str">
        <f t="shared" si="106"/>
        <v>b</v>
      </c>
      <c r="B473" s="8"/>
      <c r="C473" s="9" t="s">
        <v>11</v>
      </c>
      <c r="D473" s="10">
        <f t="shared" si="111"/>
        <v>0</v>
      </c>
      <c r="E473" s="10">
        <v>0</v>
      </c>
      <c r="F473" s="10">
        <v>0</v>
      </c>
      <c r="G473" s="10">
        <v>0</v>
      </c>
      <c r="H473" s="10">
        <v>0</v>
      </c>
      <c r="I473" s="10">
        <f t="shared" si="107"/>
        <v>0</v>
      </c>
      <c r="J473" s="10">
        <f t="shared" si="108"/>
        <v>0</v>
      </c>
      <c r="K473" s="10" t="str">
        <f>'დამტკ. ბიუჯ.'!K473</f>
        <v>სააგენტო</v>
      </c>
    </row>
    <row r="474" spans="1:11" x14ac:dyDescent="0.25">
      <c r="A474" t="str">
        <f t="shared" si="106"/>
        <v>b</v>
      </c>
      <c r="B474" s="8"/>
      <c r="C474" s="9" t="s">
        <v>12</v>
      </c>
      <c r="D474" s="10">
        <f t="shared" si="111"/>
        <v>0</v>
      </c>
      <c r="E474" s="10">
        <v>0</v>
      </c>
      <c r="F474" s="10">
        <v>0</v>
      </c>
      <c r="G474" s="10">
        <v>0</v>
      </c>
      <c r="H474" s="10">
        <v>0</v>
      </c>
      <c r="I474" s="10">
        <f t="shared" si="107"/>
        <v>0</v>
      </c>
      <c r="J474" s="10">
        <f t="shared" si="108"/>
        <v>0</v>
      </c>
      <c r="K474" s="10" t="str">
        <f>'დამტკ. ბიუჯ.'!K474</f>
        <v>სააგენტო</v>
      </c>
    </row>
    <row r="475" spans="1:11" x14ac:dyDescent="0.25">
      <c r="A475" t="str">
        <f t="shared" si="106"/>
        <v>b</v>
      </c>
      <c r="B475" s="8"/>
      <c r="C475" s="9" t="s">
        <v>13</v>
      </c>
      <c r="D475" s="10">
        <f t="shared" si="111"/>
        <v>0</v>
      </c>
      <c r="E475" s="10">
        <v>0</v>
      </c>
      <c r="F475" s="10">
        <v>0</v>
      </c>
      <c r="G475" s="10">
        <v>0</v>
      </c>
      <c r="H475" s="10">
        <v>0</v>
      </c>
      <c r="I475" s="10">
        <f t="shared" si="107"/>
        <v>0</v>
      </c>
      <c r="J475" s="10">
        <f t="shared" si="108"/>
        <v>0</v>
      </c>
      <c r="K475" s="10" t="str">
        <f>'დამტკ. ბიუჯ.'!K475</f>
        <v>სააგენტო</v>
      </c>
    </row>
    <row r="476" spans="1:11" x14ac:dyDescent="0.25">
      <c r="A476" t="str">
        <f t="shared" si="106"/>
        <v>b</v>
      </c>
      <c r="B476" s="8"/>
      <c r="C476" s="9" t="s">
        <v>14</v>
      </c>
      <c r="D476" s="10">
        <f t="shared" si="111"/>
        <v>0</v>
      </c>
      <c r="E476" s="10">
        <v>0</v>
      </c>
      <c r="F476" s="10">
        <v>0</v>
      </c>
      <c r="G476" s="10">
        <v>0</v>
      </c>
      <c r="H476" s="10">
        <v>0</v>
      </c>
      <c r="I476" s="10">
        <f t="shared" si="107"/>
        <v>0</v>
      </c>
      <c r="J476" s="10">
        <f t="shared" si="108"/>
        <v>0</v>
      </c>
      <c r="K476" s="10" t="str">
        <f>'დამტკ. ბიუჯ.'!K476</f>
        <v>სააგენტო</v>
      </c>
    </row>
    <row r="477" spans="1:11" x14ac:dyDescent="0.25">
      <c r="A477" t="str">
        <f t="shared" si="106"/>
        <v>b</v>
      </c>
      <c r="B477" s="8"/>
      <c r="C477" s="9" t="s">
        <v>15</v>
      </c>
      <c r="D477" s="10">
        <f t="shared" si="111"/>
        <v>0</v>
      </c>
      <c r="E477" s="10">
        <v>0</v>
      </c>
      <c r="F477" s="10">
        <v>0</v>
      </c>
      <c r="G477" s="10">
        <v>0</v>
      </c>
      <c r="H477" s="10">
        <v>0</v>
      </c>
      <c r="I477" s="10">
        <f t="shared" si="107"/>
        <v>0</v>
      </c>
      <c r="J477" s="10">
        <f t="shared" si="108"/>
        <v>0</v>
      </c>
      <c r="K477" s="10" t="str">
        <f>'დამტკ. ბიუჯ.'!K477</f>
        <v>სააგენტო</v>
      </c>
    </row>
    <row r="478" spans="1:11" x14ac:dyDescent="0.25">
      <c r="A478" t="str">
        <f t="shared" si="106"/>
        <v>b</v>
      </c>
      <c r="B478" s="8"/>
      <c r="C478" s="9" t="s">
        <v>16</v>
      </c>
      <c r="D478" s="10">
        <f t="shared" si="111"/>
        <v>0</v>
      </c>
      <c r="E478" s="10">
        <v>0</v>
      </c>
      <c r="F478" s="10">
        <v>0</v>
      </c>
      <c r="G478" s="10">
        <v>0</v>
      </c>
      <c r="H478" s="10">
        <v>0</v>
      </c>
      <c r="I478" s="10">
        <f t="shared" si="107"/>
        <v>0</v>
      </c>
      <c r="J478" s="10">
        <f t="shared" si="108"/>
        <v>0</v>
      </c>
      <c r="K478" s="10" t="str">
        <f>'დამტკ. ბიუჯ.'!K478</f>
        <v>სააგენტო</v>
      </c>
    </row>
    <row r="479" spans="1:11" x14ac:dyDescent="0.25">
      <c r="A479" t="str">
        <f t="shared" si="106"/>
        <v>b</v>
      </c>
      <c r="B479" s="8"/>
      <c r="C479" s="9" t="s">
        <v>17</v>
      </c>
      <c r="D479" s="10">
        <f t="shared" si="111"/>
        <v>0</v>
      </c>
      <c r="E479" s="10">
        <v>0</v>
      </c>
      <c r="F479" s="10">
        <v>0</v>
      </c>
      <c r="G479" s="10">
        <v>0</v>
      </c>
      <c r="H479" s="10">
        <v>0</v>
      </c>
      <c r="I479" s="10">
        <f t="shared" si="107"/>
        <v>0</v>
      </c>
      <c r="J479" s="10">
        <f t="shared" si="108"/>
        <v>0</v>
      </c>
      <c r="K479" s="10" t="str">
        <f>'დამტკ. ბიუჯ.'!K479</f>
        <v>სააგენტო</v>
      </c>
    </row>
    <row r="480" spans="1:11" x14ac:dyDescent="0.25">
      <c r="A480" t="str">
        <f t="shared" si="106"/>
        <v>b</v>
      </c>
      <c r="B480" s="5"/>
      <c r="C480" s="6" t="s">
        <v>18</v>
      </c>
      <c r="D480" s="7">
        <f t="shared" si="111"/>
        <v>0</v>
      </c>
      <c r="E480" s="7">
        <v>0</v>
      </c>
      <c r="F480" s="7">
        <v>0</v>
      </c>
      <c r="G480" s="7">
        <v>0</v>
      </c>
      <c r="H480" s="7">
        <v>0</v>
      </c>
      <c r="I480" s="7">
        <f t="shared" si="107"/>
        <v>0</v>
      </c>
      <c r="J480" s="7">
        <f t="shared" si="108"/>
        <v>0</v>
      </c>
      <c r="K480" s="7" t="str">
        <f>'დამტკ. ბიუჯ.'!K480</f>
        <v>სააგენტო</v>
      </c>
    </row>
    <row r="481" spans="1:11" x14ac:dyDescent="0.25">
      <c r="A481" t="str">
        <f t="shared" si="106"/>
        <v>b</v>
      </c>
      <c r="B481" s="5"/>
      <c r="C481" s="6" t="s">
        <v>19</v>
      </c>
      <c r="D481" s="7">
        <f t="shared" si="111"/>
        <v>0</v>
      </c>
      <c r="E481" s="7">
        <v>0</v>
      </c>
      <c r="F481" s="7">
        <v>0</v>
      </c>
      <c r="G481" s="7">
        <v>0</v>
      </c>
      <c r="H481" s="7">
        <v>0</v>
      </c>
      <c r="I481" s="7">
        <f t="shared" si="107"/>
        <v>0</v>
      </c>
      <c r="J481" s="7">
        <f t="shared" si="108"/>
        <v>0</v>
      </c>
      <c r="K481" s="7" t="str">
        <f>'დამტკ. ბიუჯ.'!K481</f>
        <v>სააგენტო</v>
      </c>
    </row>
    <row r="482" spans="1:11" ht="15.75" thickBot="1" x14ac:dyDescent="0.3">
      <c r="A482" t="str">
        <f t="shared" si="106"/>
        <v>b</v>
      </c>
      <c r="B482" s="11"/>
      <c r="C482" s="12" t="s">
        <v>20</v>
      </c>
      <c r="D482" s="13">
        <f t="shared" si="111"/>
        <v>0</v>
      </c>
      <c r="E482" s="13">
        <v>0</v>
      </c>
      <c r="F482" s="13">
        <v>0</v>
      </c>
      <c r="G482" s="13">
        <v>0</v>
      </c>
      <c r="H482" s="13">
        <v>0</v>
      </c>
      <c r="I482" s="13">
        <f t="shared" si="107"/>
        <v>0</v>
      </c>
      <c r="J482" s="13">
        <f t="shared" si="108"/>
        <v>0</v>
      </c>
      <c r="K482" s="13" t="str">
        <f>'დამტკ. ბიუჯ.'!K482</f>
        <v>სააგენტო</v>
      </c>
    </row>
    <row r="483" spans="1:11" ht="31.5" thickTop="1" thickBot="1" x14ac:dyDescent="0.3">
      <c r="A483" t="str">
        <f t="shared" ref="A483:A506" si="114">IF(OR(D483&lt;&gt;0,E483&lt;&gt;0,F483&lt;&gt;0,G483&lt;&gt;0,H483&lt;&gt;0,),"a","b")</f>
        <v>b</v>
      </c>
      <c r="B483" s="16" t="s">
        <v>239</v>
      </c>
      <c r="C483" s="4" t="s">
        <v>244</v>
      </c>
      <c r="D483" s="4">
        <f t="shared" ref="D483:D506" si="115">SUM(E483,F483,G483,H483)</f>
        <v>0</v>
      </c>
      <c r="E483" s="4">
        <f>E495+E507+E519+E531</f>
        <v>0</v>
      </c>
      <c r="F483" s="4">
        <f t="shared" ref="F483:H483" si="116">F495+F507+F519+F531</f>
        <v>0</v>
      </c>
      <c r="G483" s="4">
        <f t="shared" si="116"/>
        <v>0</v>
      </c>
      <c r="H483" s="4">
        <f t="shared" si="116"/>
        <v>0</v>
      </c>
      <c r="I483" s="4">
        <f t="shared" ref="I483:I506" si="117">SUM(E483,F483)</f>
        <v>0</v>
      </c>
      <c r="J483" s="4">
        <f t="shared" ref="J483:J506" si="118">SUM(E483,F483,G483)</f>
        <v>0</v>
      </c>
      <c r="K483" s="4" t="str">
        <f>'დამტკ. ბიუჯ.'!K447</f>
        <v>სააგენტო</v>
      </c>
    </row>
    <row r="484" spans="1:11" ht="15.75" thickTop="1" x14ac:dyDescent="0.25">
      <c r="A484" t="str">
        <f t="shared" si="114"/>
        <v>b</v>
      </c>
      <c r="B484" s="5"/>
      <c r="C484" s="6" t="s">
        <v>10</v>
      </c>
      <c r="D484" s="7">
        <f t="shared" si="115"/>
        <v>0</v>
      </c>
      <c r="E484" s="7">
        <f t="shared" ref="E484:H494" si="119">E496+E508+E520+E532</f>
        <v>0</v>
      </c>
      <c r="F484" s="7">
        <f t="shared" si="119"/>
        <v>0</v>
      </c>
      <c r="G484" s="7">
        <f t="shared" si="119"/>
        <v>0</v>
      </c>
      <c r="H484" s="7">
        <f t="shared" si="119"/>
        <v>0</v>
      </c>
      <c r="I484" s="7">
        <f t="shared" si="117"/>
        <v>0</v>
      </c>
      <c r="J484" s="7">
        <f t="shared" si="118"/>
        <v>0</v>
      </c>
      <c r="K484" s="7" t="str">
        <f>'დამტკ. ბიუჯ.'!K448</f>
        <v>სააგენტო</v>
      </c>
    </row>
    <row r="485" spans="1:11" x14ac:dyDescent="0.25">
      <c r="A485" t="str">
        <f t="shared" si="114"/>
        <v>b</v>
      </c>
      <c r="B485" s="8"/>
      <c r="C485" s="9" t="s">
        <v>11</v>
      </c>
      <c r="D485" s="10">
        <f t="shared" si="115"/>
        <v>0</v>
      </c>
      <c r="E485" s="10">
        <f t="shared" si="119"/>
        <v>0</v>
      </c>
      <c r="F485" s="10">
        <f t="shared" si="119"/>
        <v>0</v>
      </c>
      <c r="G485" s="10">
        <f t="shared" si="119"/>
        <v>0</v>
      </c>
      <c r="H485" s="10">
        <f t="shared" si="119"/>
        <v>0</v>
      </c>
      <c r="I485" s="10">
        <f t="shared" si="117"/>
        <v>0</v>
      </c>
      <c r="J485" s="10">
        <f t="shared" si="118"/>
        <v>0</v>
      </c>
      <c r="K485" s="10" t="str">
        <f>'დამტკ. ბიუჯ.'!K449</f>
        <v>სააგენტო</v>
      </c>
    </row>
    <row r="486" spans="1:11" x14ac:dyDescent="0.25">
      <c r="A486" t="str">
        <f t="shared" si="114"/>
        <v>b</v>
      </c>
      <c r="B486" s="8"/>
      <c r="C486" s="9" t="s">
        <v>12</v>
      </c>
      <c r="D486" s="10">
        <f t="shared" si="115"/>
        <v>0</v>
      </c>
      <c r="E486" s="10">
        <f t="shared" si="119"/>
        <v>0</v>
      </c>
      <c r="F486" s="10">
        <f t="shared" si="119"/>
        <v>0</v>
      </c>
      <c r="G486" s="10">
        <f t="shared" si="119"/>
        <v>0</v>
      </c>
      <c r="H486" s="10">
        <f t="shared" si="119"/>
        <v>0</v>
      </c>
      <c r="I486" s="10">
        <f t="shared" si="117"/>
        <v>0</v>
      </c>
      <c r="J486" s="10">
        <f t="shared" si="118"/>
        <v>0</v>
      </c>
      <c r="K486" s="10" t="str">
        <f>'დამტკ. ბიუჯ.'!K450</f>
        <v>სააგენტო</v>
      </c>
    </row>
    <row r="487" spans="1:11" x14ac:dyDescent="0.25">
      <c r="A487" t="str">
        <f t="shared" si="114"/>
        <v>b</v>
      </c>
      <c r="B487" s="8"/>
      <c r="C487" s="9" t="s">
        <v>13</v>
      </c>
      <c r="D487" s="10">
        <f t="shared" si="115"/>
        <v>0</v>
      </c>
      <c r="E487" s="10">
        <f t="shared" si="119"/>
        <v>0</v>
      </c>
      <c r="F487" s="10">
        <f t="shared" si="119"/>
        <v>0</v>
      </c>
      <c r="G487" s="10">
        <f t="shared" si="119"/>
        <v>0</v>
      </c>
      <c r="H487" s="10">
        <f t="shared" si="119"/>
        <v>0</v>
      </c>
      <c r="I487" s="10">
        <f t="shared" si="117"/>
        <v>0</v>
      </c>
      <c r="J487" s="10">
        <f t="shared" si="118"/>
        <v>0</v>
      </c>
      <c r="K487" s="10" t="str">
        <f>'დამტკ. ბიუჯ.'!K451</f>
        <v>სააგენტო</v>
      </c>
    </row>
    <row r="488" spans="1:11" x14ac:dyDescent="0.25">
      <c r="A488" t="str">
        <f t="shared" si="114"/>
        <v>b</v>
      </c>
      <c r="B488" s="8"/>
      <c r="C488" s="9" t="s">
        <v>14</v>
      </c>
      <c r="D488" s="10">
        <f t="shared" si="115"/>
        <v>0</v>
      </c>
      <c r="E488" s="10">
        <f t="shared" si="119"/>
        <v>0</v>
      </c>
      <c r="F488" s="10">
        <f t="shared" si="119"/>
        <v>0</v>
      </c>
      <c r="G488" s="10">
        <f t="shared" si="119"/>
        <v>0</v>
      </c>
      <c r="H488" s="10">
        <f t="shared" si="119"/>
        <v>0</v>
      </c>
      <c r="I488" s="10">
        <f t="shared" si="117"/>
        <v>0</v>
      </c>
      <c r="J488" s="10">
        <f t="shared" si="118"/>
        <v>0</v>
      </c>
      <c r="K488" s="10" t="str">
        <f>'დამტკ. ბიუჯ.'!K452</f>
        <v>სააგენტო</v>
      </c>
    </row>
    <row r="489" spans="1:11" x14ac:dyDescent="0.25">
      <c r="A489" t="str">
        <f t="shared" si="114"/>
        <v>b</v>
      </c>
      <c r="B489" s="8"/>
      <c r="C489" s="9" t="s">
        <v>15</v>
      </c>
      <c r="D489" s="10">
        <f t="shared" si="115"/>
        <v>0</v>
      </c>
      <c r="E489" s="10">
        <f t="shared" si="119"/>
        <v>0</v>
      </c>
      <c r="F489" s="10">
        <f t="shared" si="119"/>
        <v>0</v>
      </c>
      <c r="G489" s="10">
        <f t="shared" si="119"/>
        <v>0</v>
      </c>
      <c r="H489" s="10">
        <f t="shared" si="119"/>
        <v>0</v>
      </c>
      <c r="I489" s="10">
        <f t="shared" si="117"/>
        <v>0</v>
      </c>
      <c r="J489" s="10">
        <f t="shared" si="118"/>
        <v>0</v>
      </c>
      <c r="K489" s="10" t="str">
        <f>'დამტკ. ბიუჯ.'!K453</f>
        <v>სააგენტო</v>
      </c>
    </row>
    <row r="490" spans="1:11" x14ac:dyDescent="0.25">
      <c r="A490" t="str">
        <f t="shared" si="114"/>
        <v>b</v>
      </c>
      <c r="B490" s="8"/>
      <c r="C490" s="9" t="s">
        <v>16</v>
      </c>
      <c r="D490" s="10">
        <f t="shared" si="115"/>
        <v>0</v>
      </c>
      <c r="E490" s="10">
        <f t="shared" si="119"/>
        <v>0</v>
      </c>
      <c r="F490" s="10">
        <f t="shared" si="119"/>
        <v>0</v>
      </c>
      <c r="G490" s="10">
        <f t="shared" si="119"/>
        <v>0</v>
      </c>
      <c r="H490" s="10">
        <f t="shared" si="119"/>
        <v>0</v>
      </c>
      <c r="I490" s="10">
        <f t="shared" si="117"/>
        <v>0</v>
      </c>
      <c r="J490" s="10">
        <f t="shared" si="118"/>
        <v>0</v>
      </c>
      <c r="K490" s="10" t="str">
        <f>'დამტკ. ბიუჯ.'!K454</f>
        <v>სააგენტო</v>
      </c>
    </row>
    <row r="491" spans="1:11" x14ac:dyDescent="0.25">
      <c r="A491" t="str">
        <f t="shared" si="114"/>
        <v>b</v>
      </c>
      <c r="B491" s="8"/>
      <c r="C491" s="9" t="s">
        <v>17</v>
      </c>
      <c r="D491" s="10">
        <f t="shared" si="115"/>
        <v>0</v>
      </c>
      <c r="E491" s="10">
        <f t="shared" si="119"/>
        <v>0</v>
      </c>
      <c r="F491" s="10">
        <f t="shared" si="119"/>
        <v>0</v>
      </c>
      <c r="G491" s="10">
        <f t="shared" si="119"/>
        <v>0</v>
      </c>
      <c r="H491" s="10">
        <f t="shared" si="119"/>
        <v>0</v>
      </c>
      <c r="I491" s="10">
        <f t="shared" si="117"/>
        <v>0</v>
      </c>
      <c r="J491" s="10">
        <f t="shared" si="118"/>
        <v>0</v>
      </c>
      <c r="K491" s="10" t="str">
        <f>'დამტკ. ბიუჯ.'!K455</f>
        <v>სააგენტო</v>
      </c>
    </row>
    <row r="492" spans="1:11" x14ac:dyDescent="0.25">
      <c r="A492" t="str">
        <f t="shared" si="114"/>
        <v>b</v>
      </c>
      <c r="B492" s="5"/>
      <c r="C492" s="6" t="s">
        <v>18</v>
      </c>
      <c r="D492" s="7">
        <f t="shared" si="115"/>
        <v>0</v>
      </c>
      <c r="E492" s="7">
        <f t="shared" si="119"/>
        <v>0</v>
      </c>
      <c r="F492" s="7">
        <f t="shared" si="119"/>
        <v>0</v>
      </c>
      <c r="G492" s="7">
        <f t="shared" si="119"/>
        <v>0</v>
      </c>
      <c r="H492" s="7">
        <f t="shared" si="119"/>
        <v>0</v>
      </c>
      <c r="I492" s="7">
        <f t="shared" si="117"/>
        <v>0</v>
      </c>
      <c r="J492" s="7">
        <f t="shared" si="118"/>
        <v>0</v>
      </c>
      <c r="K492" s="7" t="str">
        <f>'დამტკ. ბიუჯ.'!K456</f>
        <v>სააგენტო</v>
      </c>
    </row>
    <row r="493" spans="1:11" x14ac:dyDescent="0.25">
      <c r="A493" t="str">
        <f t="shared" si="114"/>
        <v>b</v>
      </c>
      <c r="B493" s="5"/>
      <c r="C493" s="6" t="s">
        <v>19</v>
      </c>
      <c r="D493" s="7">
        <f t="shared" si="115"/>
        <v>0</v>
      </c>
      <c r="E493" s="7">
        <f t="shared" si="119"/>
        <v>0</v>
      </c>
      <c r="F493" s="7">
        <f t="shared" si="119"/>
        <v>0</v>
      </c>
      <c r="G493" s="7">
        <f t="shared" si="119"/>
        <v>0</v>
      </c>
      <c r="H493" s="7">
        <f t="shared" si="119"/>
        <v>0</v>
      </c>
      <c r="I493" s="7">
        <f t="shared" si="117"/>
        <v>0</v>
      </c>
      <c r="J493" s="7">
        <f t="shared" si="118"/>
        <v>0</v>
      </c>
      <c r="K493" s="7" t="str">
        <f>'დამტკ. ბიუჯ.'!K457</f>
        <v>სააგენტო</v>
      </c>
    </row>
    <row r="494" spans="1:11" ht="15.75" thickBot="1" x14ac:dyDescent="0.3">
      <c r="A494" t="str">
        <f t="shared" si="114"/>
        <v>b</v>
      </c>
      <c r="B494" s="11"/>
      <c r="C494" s="12" t="s">
        <v>20</v>
      </c>
      <c r="D494" s="13">
        <f t="shared" si="115"/>
        <v>0</v>
      </c>
      <c r="E494" s="13">
        <f t="shared" si="119"/>
        <v>0</v>
      </c>
      <c r="F494" s="13">
        <f t="shared" si="119"/>
        <v>0</v>
      </c>
      <c r="G494" s="13">
        <f t="shared" si="119"/>
        <v>0</v>
      </c>
      <c r="H494" s="13">
        <f t="shared" si="119"/>
        <v>0</v>
      </c>
      <c r="I494" s="13">
        <f t="shared" si="117"/>
        <v>0</v>
      </c>
      <c r="J494" s="13">
        <f t="shared" si="118"/>
        <v>0</v>
      </c>
      <c r="K494" s="13" t="str">
        <f>'დამტკ. ბიუჯ.'!K458</f>
        <v>სააგენტო</v>
      </c>
    </row>
    <row r="495" spans="1:11" ht="46.5" thickTop="1" thickBot="1" x14ac:dyDescent="0.3">
      <c r="A495" t="str">
        <f t="shared" si="114"/>
        <v>b</v>
      </c>
      <c r="B495" s="16" t="s">
        <v>240</v>
      </c>
      <c r="C495" s="4" t="s">
        <v>243</v>
      </c>
      <c r="D495" s="4">
        <f t="shared" si="115"/>
        <v>0</v>
      </c>
      <c r="E495" s="4">
        <f>SUM(E496,E504,E505,E506)</f>
        <v>0</v>
      </c>
      <c r="F495" s="4">
        <f t="shared" ref="F495:H495" si="120">SUM(F496,F504,F505,F506)</f>
        <v>0</v>
      </c>
      <c r="G495" s="4">
        <f t="shared" si="120"/>
        <v>0</v>
      </c>
      <c r="H495" s="4">
        <f t="shared" si="120"/>
        <v>0</v>
      </c>
      <c r="I495" s="4">
        <f t="shared" si="117"/>
        <v>0</v>
      </c>
      <c r="J495" s="4">
        <f t="shared" si="118"/>
        <v>0</v>
      </c>
      <c r="K495" s="4" t="str">
        <f>'დამტკ. ბიუჯ.'!K459</f>
        <v>სააგენტო</v>
      </c>
    </row>
    <row r="496" spans="1:11" ht="15.75" thickTop="1" x14ac:dyDescent="0.25">
      <c r="A496" t="str">
        <f t="shared" si="114"/>
        <v>b</v>
      </c>
      <c r="B496" s="5"/>
      <c r="C496" s="6" t="s">
        <v>10</v>
      </c>
      <c r="D496" s="7">
        <f t="shared" si="115"/>
        <v>0</v>
      </c>
      <c r="E496" s="7">
        <f>SUM(E497:E503)</f>
        <v>0</v>
      </c>
      <c r="F496" s="7">
        <f t="shared" ref="F496:H496" si="121">SUM(F497:F503)</f>
        <v>0</v>
      </c>
      <c r="G496" s="7">
        <f t="shared" si="121"/>
        <v>0</v>
      </c>
      <c r="H496" s="7">
        <f t="shared" si="121"/>
        <v>0</v>
      </c>
      <c r="I496" s="7">
        <f t="shared" si="117"/>
        <v>0</v>
      </c>
      <c r="J496" s="7">
        <f t="shared" si="118"/>
        <v>0</v>
      </c>
      <c r="K496" s="7" t="str">
        <f>'დამტკ. ბიუჯ.'!K460</f>
        <v>სააგენტო</v>
      </c>
    </row>
    <row r="497" spans="1:11" x14ac:dyDescent="0.25">
      <c r="A497" t="str">
        <f t="shared" si="114"/>
        <v>b</v>
      </c>
      <c r="B497" s="8"/>
      <c r="C497" s="9" t="s">
        <v>11</v>
      </c>
      <c r="D497" s="10">
        <f t="shared" si="115"/>
        <v>0</v>
      </c>
      <c r="E497" s="10">
        <v>0</v>
      </c>
      <c r="F497" s="10">
        <v>0</v>
      </c>
      <c r="G497" s="10">
        <v>0</v>
      </c>
      <c r="H497" s="10">
        <v>0</v>
      </c>
      <c r="I497" s="10">
        <f t="shared" si="117"/>
        <v>0</v>
      </c>
      <c r="J497" s="10">
        <f t="shared" si="118"/>
        <v>0</v>
      </c>
      <c r="K497" s="10" t="str">
        <f>'დამტკ. ბიუჯ.'!K461</f>
        <v>სააგენტო</v>
      </c>
    </row>
    <row r="498" spans="1:11" x14ac:dyDescent="0.25">
      <c r="A498" t="str">
        <f t="shared" si="114"/>
        <v>b</v>
      </c>
      <c r="B498" s="8"/>
      <c r="C498" s="9" t="s">
        <v>12</v>
      </c>
      <c r="D498" s="10">
        <f t="shared" si="115"/>
        <v>0</v>
      </c>
      <c r="E498" s="10">
        <v>0</v>
      </c>
      <c r="F498" s="10">
        <v>0</v>
      </c>
      <c r="G498" s="10">
        <v>0</v>
      </c>
      <c r="H498" s="10">
        <v>0</v>
      </c>
      <c r="I498" s="10">
        <f t="shared" si="117"/>
        <v>0</v>
      </c>
      <c r="J498" s="10">
        <f t="shared" si="118"/>
        <v>0</v>
      </c>
      <c r="K498" s="10" t="str">
        <f>'დამტკ. ბიუჯ.'!K462</f>
        <v>სააგენტო</v>
      </c>
    </row>
    <row r="499" spans="1:11" x14ac:dyDescent="0.25">
      <c r="A499" t="str">
        <f t="shared" si="114"/>
        <v>b</v>
      </c>
      <c r="B499" s="8"/>
      <c r="C499" s="9" t="s">
        <v>13</v>
      </c>
      <c r="D499" s="10">
        <f t="shared" si="115"/>
        <v>0</v>
      </c>
      <c r="E499" s="10">
        <v>0</v>
      </c>
      <c r="F499" s="10">
        <v>0</v>
      </c>
      <c r="G499" s="10">
        <v>0</v>
      </c>
      <c r="H499" s="10">
        <v>0</v>
      </c>
      <c r="I499" s="10">
        <f t="shared" si="117"/>
        <v>0</v>
      </c>
      <c r="J499" s="10">
        <f t="shared" si="118"/>
        <v>0</v>
      </c>
      <c r="K499" s="10" t="str">
        <f>'დამტკ. ბიუჯ.'!K463</f>
        <v>სააგენტო</v>
      </c>
    </row>
    <row r="500" spans="1:11" x14ac:dyDescent="0.25">
      <c r="A500" t="str">
        <f t="shared" si="114"/>
        <v>b</v>
      </c>
      <c r="B500" s="8"/>
      <c r="C500" s="9" t="s">
        <v>14</v>
      </c>
      <c r="D500" s="10">
        <f t="shared" si="115"/>
        <v>0</v>
      </c>
      <c r="E500" s="10">
        <v>0</v>
      </c>
      <c r="F500" s="10">
        <v>0</v>
      </c>
      <c r="G500" s="10">
        <v>0</v>
      </c>
      <c r="H500" s="10">
        <v>0</v>
      </c>
      <c r="I500" s="10">
        <f t="shared" si="117"/>
        <v>0</v>
      </c>
      <c r="J500" s="10">
        <f t="shared" si="118"/>
        <v>0</v>
      </c>
      <c r="K500" s="10" t="str">
        <f>'დამტკ. ბიუჯ.'!K464</f>
        <v>სააგენტო</v>
      </c>
    </row>
    <row r="501" spans="1:11" x14ac:dyDescent="0.25">
      <c r="A501" t="str">
        <f t="shared" si="114"/>
        <v>b</v>
      </c>
      <c r="B501" s="8"/>
      <c r="C501" s="9" t="s">
        <v>15</v>
      </c>
      <c r="D501" s="10">
        <f t="shared" si="115"/>
        <v>0</v>
      </c>
      <c r="E501" s="10">
        <v>0</v>
      </c>
      <c r="F501" s="10">
        <v>0</v>
      </c>
      <c r="G501" s="10">
        <v>0</v>
      </c>
      <c r="H501" s="10">
        <v>0</v>
      </c>
      <c r="I501" s="10">
        <f t="shared" si="117"/>
        <v>0</v>
      </c>
      <c r="J501" s="10">
        <f t="shared" si="118"/>
        <v>0</v>
      </c>
      <c r="K501" s="10" t="str">
        <f>'დამტკ. ბიუჯ.'!K465</f>
        <v>სააგენტო</v>
      </c>
    </row>
    <row r="502" spans="1:11" x14ac:dyDescent="0.25">
      <c r="A502" t="str">
        <f t="shared" si="114"/>
        <v>b</v>
      </c>
      <c r="B502" s="8"/>
      <c r="C502" s="9" t="s">
        <v>16</v>
      </c>
      <c r="D502" s="10">
        <f t="shared" si="115"/>
        <v>0</v>
      </c>
      <c r="E502" s="10">
        <v>0</v>
      </c>
      <c r="F502" s="10">
        <v>0</v>
      </c>
      <c r="G502" s="10">
        <v>0</v>
      </c>
      <c r="H502" s="10">
        <v>0</v>
      </c>
      <c r="I502" s="10">
        <f t="shared" si="117"/>
        <v>0</v>
      </c>
      <c r="J502" s="10">
        <f t="shared" si="118"/>
        <v>0</v>
      </c>
      <c r="K502" s="10" t="str">
        <f>'დამტკ. ბიუჯ.'!K466</f>
        <v>სააგენტო</v>
      </c>
    </row>
    <row r="503" spans="1:11" x14ac:dyDescent="0.25">
      <c r="A503" t="str">
        <f t="shared" si="114"/>
        <v>b</v>
      </c>
      <c r="B503" s="8"/>
      <c r="C503" s="9" t="s">
        <v>17</v>
      </c>
      <c r="D503" s="10">
        <f t="shared" si="115"/>
        <v>0</v>
      </c>
      <c r="E503" s="10">
        <v>0</v>
      </c>
      <c r="F503" s="10">
        <v>0</v>
      </c>
      <c r="G503" s="10">
        <v>0</v>
      </c>
      <c r="H503" s="10">
        <v>0</v>
      </c>
      <c r="I503" s="10">
        <f t="shared" si="117"/>
        <v>0</v>
      </c>
      <c r="J503" s="10">
        <f t="shared" si="118"/>
        <v>0</v>
      </c>
      <c r="K503" s="10" t="str">
        <f>'დამტკ. ბიუჯ.'!K467</f>
        <v>სააგენტო</v>
      </c>
    </row>
    <row r="504" spans="1:11" x14ac:dyDescent="0.25">
      <c r="A504" t="str">
        <f t="shared" si="114"/>
        <v>b</v>
      </c>
      <c r="B504" s="5"/>
      <c r="C504" s="6" t="s">
        <v>18</v>
      </c>
      <c r="D504" s="7">
        <f t="shared" si="115"/>
        <v>0</v>
      </c>
      <c r="E504" s="7">
        <v>0</v>
      </c>
      <c r="F504" s="7">
        <v>0</v>
      </c>
      <c r="G504" s="7">
        <v>0</v>
      </c>
      <c r="H504" s="7">
        <v>0</v>
      </c>
      <c r="I504" s="7">
        <f t="shared" si="117"/>
        <v>0</v>
      </c>
      <c r="J504" s="7">
        <f t="shared" si="118"/>
        <v>0</v>
      </c>
      <c r="K504" s="7" t="str">
        <f>'დამტკ. ბიუჯ.'!K468</f>
        <v>სააგენტო</v>
      </c>
    </row>
    <row r="505" spans="1:11" x14ac:dyDescent="0.25">
      <c r="A505" t="str">
        <f t="shared" si="114"/>
        <v>b</v>
      </c>
      <c r="B505" s="5"/>
      <c r="C505" s="6" t="s">
        <v>19</v>
      </c>
      <c r="D505" s="7">
        <f t="shared" si="115"/>
        <v>0</v>
      </c>
      <c r="E505" s="7">
        <v>0</v>
      </c>
      <c r="F505" s="7">
        <v>0</v>
      </c>
      <c r="G505" s="7">
        <v>0</v>
      </c>
      <c r="H505" s="7">
        <v>0</v>
      </c>
      <c r="I505" s="7">
        <f t="shared" si="117"/>
        <v>0</v>
      </c>
      <c r="J505" s="7">
        <f t="shared" si="118"/>
        <v>0</v>
      </c>
      <c r="K505" s="7" t="str">
        <f>'დამტკ. ბიუჯ.'!K469</f>
        <v>სააგენტო</v>
      </c>
    </row>
    <row r="506" spans="1:11" ht="15.75" thickBot="1" x14ac:dyDescent="0.3">
      <c r="A506" t="str">
        <f t="shared" si="114"/>
        <v>b</v>
      </c>
      <c r="B506" s="11"/>
      <c r="C506" s="12" t="s">
        <v>20</v>
      </c>
      <c r="D506" s="13">
        <f t="shared" si="115"/>
        <v>0</v>
      </c>
      <c r="E506" s="13">
        <v>0</v>
      </c>
      <c r="F506" s="13">
        <v>0</v>
      </c>
      <c r="G506" s="13">
        <v>0</v>
      </c>
      <c r="H506" s="13">
        <v>0</v>
      </c>
      <c r="I506" s="13">
        <f t="shared" si="117"/>
        <v>0</v>
      </c>
      <c r="J506" s="13">
        <f t="shared" si="118"/>
        <v>0</v>
      </c>
      <c r="K506" s="13" t="str">
        <f>'დამტკ. ბიუჯ.'!K470</f>
        <v>სააგენტო</v>
      </c>
    </row>
    <row r="507" spans="1:11" ht="46.5" thickTop="1" thickBot="1" x14ac:dyDescent="0.3">
      <c r="A507" t="str">
        <f t="shared" si="106"/>
        <v>b</v>
      </c>
      <c r="B507" s="16" t="s">
        <v>241</v>
      </c>
      <c r="C507" s="4" t="s">
        <v>245</v>
      </c>
      <c r="D507" s="4">
        <f t="shared" si="111"/>
        <v>0</v>
      </c>
      <c r="E507" s="4">
        <f>SUM(E508,E516,E517,E518)</f>
        <v>0</v>
      </c>
      <c r="F507" s="4">
        <f t="shared" ref="F507:H507" si="122">SUM(F508,F516,F517,F518)</f>
        <v>0</v>
      </c>
      <c r="G507" s="4">
        <f t="shared" si="122"/>
        <v>0</v>
      </c>
      <c r="H507" s="4">
        <f t="shared" si="122"/>
        <v>0</v>
      </c>
      <c r="I507" s="4">
        <f t="shared" si="107"/>
        <v>0</v>
      </c>
      <c r="J507" s="4">
        <f t="shared" si="108"/>
        <v>0</v>
      </c>
      <c r="K507" s="4" t="str">
        <f>'დამტკ. ბიუჯ.'!K471</f>
        <v>სააგენტო</v>
      </c>
    </row>
    <row r="508" spans="1:11" ht="15.75" thickTop="1" x14ac:dyDescent="0.25">
      <c r="A508" t="str">
        <f t="shared" si="106"/>
        <v>b</v>
      </c>
      <c r="B508" s="5"/>
      <c r="C508" s="6" t="s">
        <v>10</v>
      </c>
      <c r="D508" s="7">
        <f t="shared" si="111"/>
        <v>0</v>
      </c>
      <c r="E508" s="7">
        <f>SUM(E509:E515)</f>
        <v>0</v>
      </c>
      <c r="F508" s="7">
        <f t="shared" ref="F508:H508" si="123">SUM(F509:F515)</f>
        <v>0</v>
      </c>
      <c r="G508" s="7">
        <f t="shared" si="123"/>
        <v>0</v>
      </c>
      <c r="H508" s="7">
        <f t="shared" si="123"/>
        <v>0</v>
      </c>
      <c r="I508" s="7">
        <f t="shared" si="107"/>
        <v>0</v>
      </c>
      <c r="J508" s="7">
        <f t="shared" si="108"/>
        <v>0</v>
      </c>
      <c r="K508" s="7" t="str">
        <f>'დამტკ. ბიუჯ.'!K472</f>
        <v>სააგენტო</v>
      </c>
    </row>
    <row r="509" spans="1:11" x14ac:dyDescent="0.25">
      <c r="A509" t="str">
        <f t="shared" si="106"/>
        <v>b</v>
      </c>
      <c r="B509" s="8"/>
      <c r="C509" s="9" t="s">
        <v>11</v>
      </c>
      <c r="D509" s="10">
        <f t="shared" si="111"/>
        <v>0</v>
      </c>
      <c r="E509" s="10">
        <v>0</v>
      </c>
      <c r="F509" s="10">
        <v>0</v>
      </c>
      <c r="G509" s="10">
        <v>0</v>
      </c>
      <c r="H509" s="10">
        <v>0</v>
      </c>
      <c r="I509" s="10">
        <f t="shared" si="107"/>
        <v>0</v>
      </c>
      <c r="J509" s="10">
        <f t="shared" si="108"/>
        <v>0</v>
      </c>
      <c r="K509" s="10" t="str">
        <f>'დამტკ. ბიუჯ.'!K473</f>
        <v>სააგენტო</v>
      </c>
    </row>
    <row r="510" spans="1:11" x14ac:dyDescent="0.25">
      <c r="A510" t="str">
        <f t="shared" si="106"/>
        <v>b</v>
      </c>
      <c r="B510" s="8"/>
      <c r="C510" s="9" t="s">
        <v>12</v>
      </c>
      <c r="D510" s="10">
        <f t="shared" si="111"/>
        <v>0</v>
      </c>
      <c r="E510" s="10">
        <v>0</v>
      </c>
      <c r="F510" s="10">
        <v>0</v>
      </c>
      <c r="G510" s="10">
        <v>0</v>
      </c>
      <c r="H510" s="10">
        <v>0</v>
      </c>
      <c r="I510" s="10">
        <f t="shared" si="107"/>
        <v>0</v>
      </c>
      <c r="J510" s="10">
        <f t="shared" si="108"/>
        <v>0</v>
      </c>
      <c r="K510" s="10" t="str">
        <f>'დამტკ. ბიუჯ.'!K474</f>
        <v>სააგენტო</v>
      </c>
    </row>
    <row r="511" spans="1:11" x14ac:dyDescent="0.25">
      <c r="A511" t="str">
        <f t="shared" si="106"/>
        <v>b</v>
      </c>
      <c r="B511" s="8"/>
      <c r="C511" s="9" t="s">
        <v>13</v>
      </c>
      <c r="D511" s="10">
        <f t="shared" si="111"/>
        <v>0</v>
      </c>
      <c r="E511" s="10">
        <v>0</v>
      </c>
      <c r="F511" s="10">
        <v>0</v>
      </c>
      <c r="G511" s="10">
        <v>0</v>
      </c>
      <c r="H511" s="10">
        <v>0</v>
      </c>
      <c r="I511" s="10">
        <f t="shared" si="107"/>
        <v>0</v>
      </c>
      <c r="J511" s="10">
        <f t="shared" si="108"/>
        <v>0</v>
      </c>
      <c r="K511" s="10" t="str">
        <f>'დამტკ. ბიუჯ.'!K475</f>
        <v>სააგენტო</v>
      </c>
    </row>
    <row r="512" spans="1:11" x14ac:dyDescent="0.25">
      <c r="A512" t="str">
        <f t="shared" si="106"/>
        <v>b</v>
      </c>
      <c r="B512" s="8"/>
      <c r="C512" s="9" t="s">
        <v>14</v>
      </c>
      <c r="D512" s="10">
        <f t="shared" si="111"/>
        <v>0</v>
      </c>
      <c r="E512" s="10">
        <v>0</v>
      </c>
      <c r="F512" s="10">
        <v>0</v>
      </c>
      <c r="G512" s="10">
        <v>0</v>
      </c>
      <c r="H512" s="10">
        <v>0</v>
      </c>
      <c r="I512" s="10">
        <f t="shared" si="107"/>
        <v>0</v>
      </c>
      <c r="J512" s="10">
        <f t="shared" si="108"/>
        <v>0</v>
      </c>
      <c r="K512" s="10" t="str">
        <f>'დამტკ. ბიუჯ.'!K476</f>
        <v>სააგენტო</v>
      </c>
    </row>
    <row r="513" spans="1:11" x14ac:dyDescent="0.25">
      <c r="A513" t="str">
        <f t="shared" si="106"/>
        <v>b</v>
      </c>
      <c r="B513" s="8"/>
      <c r="C513" s="9" t="s">
        <v>15</v>
      </c>
      <c r="D513" s="10">
        <f t="shared" si="111"/>
        <v>0</v>
      </c>
      <c r="E513" s="10">
        <v>0</v>
      </c>
      <c r="F513" s="10">
        <v>0</v>
      </c>
      <c r="G513" s="10">
        <v>0</v>
      </c>
      <c r="H513" s="10">
        <v>0</v>
      </c>
      <c r="I513" s="10">
        <f t="shared" si="107"/>
        <v>0</v>
      </c>
      <c r="J513" s="10">
        <f t="shared" si="108"/>
        <v>0</v>
      </c>
      <c r="K513" s="10" t="str">
        <f>'დამტკ. ბიუჯ.'!K477</f>
        <v>სააგენტო</v>
      </c>
    </row>
    <row r="514" spans="1:11" x14ac:dyDescent="0.25">
      <c r="A514" t="str">
        <f t="shared" si="106"/>
        <v>b</v>
      </c>
      <c r="B514" s="8"/>
      <c r="C514" s="9" t="s">
        <v>16</v>
      </c>
      <c r="D514" s="10">
        <f t="shared" si="111"/>
        <v>0</v>
      </c>
      <c r="E514" s="10">
        <v>0</v>
      </c>
      <c r="F514" s="10">
        <v>0</v>
      </c>
      <c r="G514" s="10">
        <v>0</v>
      </c>
      <c r="H514" s="10">
        <v>0</v>
      </c>
      <c r="I514" s="10">
        <f t="shared" si="107"/>
        <v>0</v>
      </c>
      <c r="J514" s="10">
        <f t="shared" si="108"/>
        <v>0</v>
      </c>
      <c r="K514" s="10" t="str">
        <f>'დამტკ. ბიუჯ.'!K478</f>
        <v>სააგენტო</v>
      </c>
    </row>
    <row r="515" spans="1:11" x14ac:dyDescent="0.25">
      <c r="A515" t="str">
        <f t="shared" si="106"/>
        <v>b</v>
      </c>
      <c r="B515" s="8"/>
      <c r="C515" s="9" t="s">
        <v>17</v>
      </c>
      <c r="D515" s="10">
        <f t="shared" si="111"/>
        <v>0</v>
      </c>
      <c r="E515" s="10">
        <v>0</v>
      </c>
      <c r="F515" s="10">
        <v>0</v>
      </c>
      <c r="G515" s="10">
        <v>0</v>
      </c>
      <c r="H515" s="10">
        <v>0</v>
      </c>
      <c r="I515" s="10">
        <f t="shared" si="107"/>
        <v>0</v>
      </c>
      <c r="J515" s="10">
        <f t="shared" si="108"/>
        <v>0</v>
      </c>
      <c r="K515" s="10" t="str">
        <f>'დამტკ. ბიუჯ.'!K479</f>
        <v>სააგენტო</v>
      </c>
    </row>
    <row r="516" spans="1:11" x14ac:dyDescent="0.25">
      <c r="A516" t="str">
        <f t="shared" si="106"/>
        <v>b</v>
      </c>
      <c r="B516" s="5"/>
      <c r="C516" s="6" t="s">
        <v>18</v>
      </c>
      <c r="D516" s="7">
        <f t="shared" si="111"/>
        <v>0</v>
      </c>
      <c r="E516" s="7">
        <v>0</v>
      </c>
      <c r="F516" s="7">
        <v>0</v>
      </c>
      <c r="G516" s="7">
        <v>0</v>
      </c>
      <c r="H516" s="7">
        <v>0</v>
      </c>
      <c r="I516" s="7">
        <f t="shared" si="107"/>
        <v>0</v>
      </c>
      <c r="J516" s="7">
        <f t="shared" si="108"/>
        <v>0</v>
      </c>
      <c r="K516" s="7" t="str">
        <f>'დამტკ. ბიუჯ.'!K480</f>
        <v>სააგენტო</v>
      </c>
    </row>
    <row r="517" spans="1:11" x14ac:dyDescent="0.25">
      <c r="A517" t="str">
        <f t="shared" si="106"/>
        <v>b</v>
      </c>
      <c r="B517" s="5"/>
      <c r="C517" s="6" t="s">
        <v>19</v>
      </c>
      <c r="D517" s="7">
        <f t="shared" si="111"/>
        <v>0</v>
      </c>
      <c r="E517" s="7">
        <v>0</v>
      </c>
      <c r="F517" s="7">
        <v>0</v>
      </c>
      <c r="G517" s="7">
        <v>0</v>
      </c>
      <c r="H517" s="7">
        <v>0</v>
      </c>
      <c r="I517" s="7">
        <f t="shared" si="107"/>
        <v>0</v>
      </c>
      <c r="J517" s="7">
        <f t="shared" si="108"/>
        <v>0</v>
      </c>
      <c r="K517" s="7" t="str">
        <f>'დამტკ. ბიუჯ.'!K481</f>
        <v>სააგენტო</v>
      </c>
    </row>
    <row r="518" spans="1:11" ht="15.75" thickBot="1" x14ac:dyDescent="0.3">
      <c r="A518" t="str">
        <f t="shared" si="106"/>
        <v>b</v>
      </c>
      <c r="B518" s="11"/>
      <c r="C518" s="12" t="s">
        <v>20</v>
      </c>
      <c r="D518" s="13">
        <f t="shared" si="111"/>
        <v>0</v>
      </c>
      <c r="E518" s="13">
        <v>0</v>
      </c>
      <c r="F518" s="13">
        <v>0</v>
      </c>
      <c r="G518" s="13">
        <v>0</v>
      </c>
      <c r="H518" s="13">
        <v>0</v>
      </c>
      <c r="I518" s="13">
        <f t="shared" si="107"/>
        <v>0</v>
      </c>
      <c r="J518" s="13">
        <f t="shared" si="108"/>
        <v>0</v>
      </c>
      <c r="K518" s="13" t="str">
        <f>'დამტკ. ბიუჯ.'!K482</f>
        <v>სააგენტო</v>
      </c>
    </row>
    <row r="519" spans="1:11" ht="46.5" thickTop="1" thickBot="1" x14ac:dyDescent="0.3">
      <c r="A519" t="str">
        <f t="shared" ref="A519:A542" si="124">IF(OR(D519&lt;&gt;0,E519&lt;&gt;0,F519&lt;&gt;0,G519&lt;&gt;0,H519&lt;&gt;0,),"a","b")</f>
        <v>b</v>
      </c>
      <c r="B519" s="16" t="s">
        <v>242</v>
      </c>
      <c r="C519" s="4" t="s">
        <v>246</v>
      </c>
      <c r="D519" s="4">
        <f t="shared" ref="D519:D542" si="125">SUM(E519,F519,G519,H519)</f>
        <v>0</v>
      </c>
      <c r="E519" s="4">
        <f>SUM(E520,E528,E529,E530)</f>
        <v>0</v>
      </c>
      <c r="F519" s="4">
        <f t="shared" ref="F519:H519" si="126">SUM(F520,F528,F529,F530)</f>
        <v>0</v>
      </c>
      <c r="G519" s="4">
        <f>SUM(G520,G528,G529,G530)</f>
        <v>0</v>
      </c>
      <c r="H519" s="4">
        <f t="shared" si="126"/>
        <v>0</v>
      </c>
      <c r="I519" s="4">
        <f t="shared" ref="I519:I530" si="127">SUM(E519,F519)</f>
        <v>0</v>
      </c>
      <c r="J519" s="4">
        <f t="shared" ref="J519:J530" si="128">SUM(E519,F519,G519)</f>
        <v>0</v>
      </c>
      <c r="K519" s="4" t="str">
        <f>'დამტკ. ბიუჯ.'!K483</f>
        <v>სააგენტო</v>
      </c>
    </row>
    <row r="520" spans="1:11" ht="15.75" thickTop="1" x14ac:dyDescent="0.25">
      <c r="A520" t="str">
        <f t="shared" si="124"/>
        <v>b</v>
      </c>
      <c r="B520" s="5"/>
      <c r="C520" s="6" t="s">
        <v>10</v>
      </c>
      <c r="D520" s="7">
        <f t="shared" si="125"/>
        <v>0</v>
      </c>
      <c r="E520" s="7">
        <f>SUM(E521:E527)</f>
        <v>0</v>
      </c>
      <c r="F520" s="7">
        <f t="shared" ref="F520:H520" si="129">SUM(F521:F527)</f>
        <v>0</v>
      </c>
      <c r="G520" s="7">
        <f t="shared" si="129"/>
        <v>0</v>
      </c>
      <c r="H520" s="7">
        <f t="shared" si="129"/>
        <v>0</v>
      </c>
      <c r="I520" s="7">
        <f t="shared" si="127"/>
        <v>0</v>
      </c>
      <c r="J520" s="7">
        <f t="shared" si="128"/>
        <v>0</v>
      </c>
      <c r="K520" s="7" t="str">
        <f>'დამტკ. ბიუჯ.'!K484</f>
        <v>სააგენტო</v>
      </c>
    </row>
    <row r="521" spans="1:11" x14ac:dyDescent="0.25">
      <c r="A521" t="str">
        <f t="shared" si="124"/>
        <v>b</v>
      </c>
      <c r="B521" s="8"/>
      <c r="C521" s="9" t="s">
        <v>11</v>
      </c>
      <c r="D521" s="10">
        <f t="shared" si="125"/>
        <v>0</v>
      </c>
      <c r="E521" s="10">
        <v>0</v>
      </c>
      <c r="F521" s="10">
        <v>0</v>
      </c>
      <c r="G521" s="10">
        <v>0</v>
      </c>
      <c r="H521" s="10">
        <v>0</v>
      </c>
      <c r="I521" s="10">
        <f t="shared" si="127"/>
        <v>0</v>
      </c>
      <c r="J521" s="10">
        <f t="shared" si="128"/>
        <v>0</v>
      </c>
      <c r="K521" s="10" t="str">
        <f>'დამტკ. ბიუჯ.'!K485</f>
        <v>სააგენტო</v>
      </c>
    </row>
    <row r="522" spans="1:11" x14ac:dyDescent="0.25">
      <c r="A522" t="str">
        <f t="shared" si="124"/>
        <v>b</v>
      </c>
      <c r="B522" s="8"/>
      <c r="C522" s="9" t="s">
        <v>12</v>
      </c>
      <c r="D522" s="10">
        <f t="shared" si="125"/>
        <v>0</v>
      </c>
      <c r="E522" s="10">
        <v>0</v>
      </c>
      <c r="F522" s="10">
        <v>0</v>
      </c>
      <c r="G522" s="10">
        <v>0</v>
      </c>
      <c r="H522" s="10">
        <v>0</v>
      </c>
      <c r="I522" s="10">
        <f t="shared" si="127"/>
        <v>0</v>
      </c>
      <c r="J522" s="10">
        <f t="shared" si="128"/>
        <v>0</v>
      </c>
      <c r="K522" s="10" t="str">
        <f>'დამტკ. ბიუჯ.'!K486</f>
        <v>სააგენტო</v>
      </c>
    </row>
    <row r="523" spans="1:11" x14ac:dyDescent="0.25">
      <c r="A523" t="str">
        <f t="shared" si="124"/>
        <v>b</v>
      </c>
      <c r="B523" s="8"/>
      <c r="C523" s="9" t="s">
        <v>13</v>
      </c>
      <c r="D523" s="10">
        <f t="shared" si="125"/>
        <v>0</v>
      </c>
      <c r="E523" s="10">
        <v>0</v>
      </c>
      <c r="F523" s="10">
        <v>0</v>
      </c>
      <c r="G523" s="10">
        <v>0</v>
      </c>
      <c r="H523" s="10">
        <v>0</v>
      </c>
      <c r="I523" s="10">
        <f t="shared" si="127"/>
        <v>0</v>
      </c>
      <c r="J523" s="10">
        <f t="shared" si="128"/>
        <v>0</v>
      </c>
      <c r="K523" s="10" t="str">
        <f>'დამტკ. ბიუჯ.'!K487</f>
        <v>სააგენტო</v>
      </c>
    </row>
    <row r="524" spans="1:11" x14ac:dyDescent="0.25">
      <c r="A524" t="str">
        <f t="shared" si="124"/>
        <v>b</v>
      </c>
      <c r="B524" s="8"/>
      <c r="C524" s="9" t="s">
        <v>14</v>
      </c>
      <c r="D524" s="10">
        <f t="shared" si="125"/>
        <v>0</v>
      </c>
      <c r="E524" s="10">
        <v>0</v>
      </c>
      <c r="F524" s="10">
        <v>0</v>
      </c>
      <c r="G524" s="10">
        <v>0</v>
      </c>
      <c r="H524" s="10">
        <v>0</v>
      </c>
      <c r="I524" s="10">
        <f t="shared" si="127"/>
        <v>0</v>
      </c>
      <c r="J524" s="10">
        <f t="shared" si="128"/>
        <v>0</v>
      </c>
      <c r="K524" s="10" t="str">
        <f>'დამტკ. ბიუჯ.'!K488</f>
        <v>სააგენტო</v>
      </c>
    </row>
    <row r="525" spans="1:11" x14ac:dyDescent="0.25">
      <c r="A525" t="str">
        <f t="shared" si="124"/>
        <v>b</v>
      </c>
      <c r="B525" s="8"/>
      <c r="C525" s="9" t="s">
        <v>15</v>
      </c>
      <c r="D525" s="10">
        <f t="shared" si="125"/>
        <v>0</v>
      </c>
      <c r="E525" s="10">
        <v>0</v>
      </c>
      <c r="F525" s="10">
        <v>0</v>
      </c>
      <c r="G525" s="10">
        <v>0</v>
      </c>
      <c r="H525" s="10">
        <v>0</v>
      </c>
      <c r="I525" s="10">
        <f t="shared" si="127"/>
        <v>0</v>
      </c>
      <c r="J525" s="10">
        <f t="shared" si="128"/>
        <v>0</v>
      </c>
      <c r="K525" s="10" t="str">
        <f>'დამტკ. ბიუჯ.'!K489</f>
        <v>სააგენტო</v>
      </c>
    </row>
    <row r="526" spans="1:11" x14ac:dyDescent="0.25">
      <c r="A526" t="str">
        <f t="shared" si="124"/>
        <v>b</v>
      </c>
      <c r="B526" s="8"/>
      <c r="C526" s="9" t="s">
        <v>16</v>
      </c>
      <c r="D526" s="10">
        <f t="shared" si="125"/>
        <v>0</v>
      </c>
      <c r="E526" s="10">
        <v>0</v>
      </c>
      <c r="F526" s="10">
        <v>0</v>
      </c>
      <c r="G526" s="10">
        <v>0</v>
      </c>
      <c r="H526" s="10">
        <v>0</v>
      </c>
      <c r="I526" s="10">
        <f t="shared" si="127"/>
        <v>0</v>
      </c>
      <c r="J526" s="10">
        <f t="shared" si="128"/>
        <v>0</v>
      </c>
      <c r="K526" s="10" t="str">
        <f>'დამტკ. ბიუჯ.'!K490</f>
        <v>სააგენტო</v>
      </c>
    </row>
    <row r="527" spans="1:11" x14ac:dyDescent="0.25">
      <c r="A527" t="str">
        <f t="shared" si="124"/>
        <v>b</v>
      </c>
      <c r="B527" s="8"/>
      <c r="C527" s="9" t="s">
        <v>17</v>
      </c>
      <c r="D527" s="10">
        <f t="shared" si="125"/>
        <v>0</v>
      </c>
      <c r="E527" s="10">
        <v>0</v>
      </c>
      <c r="F527" s="10">
        <v>0</v>
      </c>
      <c r="G527" s="10">
        <v>0</v>
      </c>
      <c r="H527" s="10">
        <v>0</v>
      </c>
      <c r="I527" s="10">
        <f t="shared" si="127"/>
        <v>0</v>
      </c>
      <c r="J527" s="10">
        <f t="shared" si="128"/>
        <v>0</v>
      </c>
      <c r="K527" s="10" t="str">
        <f>'დამტკ. ბიუჯ.'!K491</f>
        <v>სააგენტო</v>
      </c>
    </row>
    <row r="528" spans="1:11" x14ac:dyDescent="0.25">
      <c r="A528" t="str">
        <f t="shared" si="124"/>
        <v>b</v>
      </c>
      <c r="B528" s="5"/>
      <c r="C528" s="6" t="s">
        <v>18</v>
      </c>
      <c r="D528" s="7">
        <f t="shared" si="125"/>
        <v>0</v>
      </c>
      <c r="E528" s="7">
        <v>0</v>
      </c>
      <c r="F528" s="7">
        <v>0</v>
      </c>
      <c r="G528" s="7">
        <v>0</v>
      </c>
      <c r="H528" s="7">
        <v>0</v>
      </c>
      <c r="I528" s="7">
        <f t="shared" si="127"/>
        <v>0</v>
      </c>
      <c r="J528" s="7">
        <f t="shared" si="128"/>
        <v>0</v>
      </c>
      <c r="K528" s="7" t="str">
        <f>'დამტკ. ბიუჯ.'!K492</f>
        <v>სააგენტო</v>
      </c>
    </row>
    <row r="529" spans="1:11" x14ac:dyDescent="0.25">
      <c r="A529" t="str">
        <f t="shared" si="124"/>
        <v>b</v>
      </c>
      <c r="B529" s="5"/>
      <c r="C529" s="6" t="s">
        <v>19</v>
      </c>
      <c r="D529" s="7">
        <f t="shared" si="125"/>
        <v>0</v>
      </c>
      <c r="E529" s="7">
        <v>0</v>
      </c>
      <c r="F529" s="7">
        <v>0</v>
      </c>
      <c r="G529" s="7">
        <v>0</v>
      </c>
      <c r="H529" s="7">
        <v>0</v>
      </c>
      <c r="I529" s="7">
        <f t="shared" si="127"/>
        <v>0</v>
      </c>
      <c r="J529" s="7">
        <f t="shared" si="128"/>
        <v>0</v>
      </c>
      <c r="K529" s="7" t="str">
        <f>'დამტკ. ბიუჯ.'!K493</f>
        <v>სააგენტო</v>
      </c>
    </row>
    <row r="530" spans="1:11" ht="15.75" thickBot="1" x14ac:dyDescent="0.3">
      <c r="A530" t="str">
        <f t="shared" si="124"/>
        <v>b</v>
      </c>
      <c r="B530" s="11"/>
      <c r="C530" s="12" t="s">
        <v>20</v>
      </c>
      <c r="D530" s="13">
        <f t="shared" si="125"/>
        <v>0</v>
      </c>
      <c r="E530" s="13">
        <v>0</v>
      </c>
      <c r="F530" s="13">
        <v>0</v>
      </c>
      <c r="G530" s="13">
        <v>0</v>
      </c>
      <c r="H530" s="13">
        <v>0</v>
      </c>
      <c r="I530" s="13">
        <f t="shared" si="127"/>
        <v>0</v>
      </c>
      <c r="J530" s="13">
        <f t="shared" si="128"/>
        <v>0</v>
      </c>
      <c r="K530" s="13" t="str">
        <f>'დამტკ. ბიუჯ.'!K494</f>
        <v>სააგენტო</v>
      </c>
    </row>
    <row r="531" spans="1:11" ht="46.5" thickTop="1" thickBot="1" x14ac:dyDescent="0.3">
      <c r="A531" t="str">
        <f t="shared" si="124"/>
        <v>b</v>
      </c>
      <c r="B531" s="16" t="s">
        <v>260</v>
      </c>
      <c r="C531" s="4" t="s">
        <v>249</v>
      </c>
      <c r="D531" s="4">
        <f t="shared" si="125"/>
        <v>0</v>
      </c>
      <c r="E531" s="4">
        <f>SUM(E532,E540,E541,E542)</f>
        <v>0</v>
      </c>
      <c r="F531" s="4">
        <f t="shared" ref="F531:H531" si="130">SUM(F532,F540,F541,F542)</f>
        <v>0</v>
      </c>
      <c r="G531" s="4">
        <f t="shared" si="130"/>
        <v>0</v>
      </c>
      <c r="H531" s="4">
        <f t="shared" si="130"/>
        <v>0</v>
      </c>
      <c r="I531" s="4">
        <f t="shared" ref="I531:I542" si="131">SUM(E531,F531)</f>
        <v>0</v>
      </c>
      <c r="J531" s="4">
        <f t="shared" ref="J531:J542" si="132">SUM(E531,F531,G531)</f>
        <v>0</v>
      </c>
      <c r="K531" s="4" t="str">
        <f>'დამტკ. ბიუჯ.'!K495</f>
        <v>სააგენტო</v>
      </c>
    </row>
    <row r="532" spans="1:11" ht="15.75" thickTop="1" x14ac:dyDescent="0.25">
      <c r="A532" t="str">
        <f t="shared" si="124"/>
        <v>b</v>
      </c>
      <c r="B532" s="5"/>
      <c r="C532" s="6" t="s">
        <v>10</v>
      </c>
      <c r="D532" s="7">
        <f t="shared" si="125"/>
        <v>0</v>
      </c>
      <c r="E532" s="7">
        <f>SUM(E533:E539)</f>
        <v>0</v>
      </c>
      <c r="F532" s="7">
        <f t="shared" ref="F532:H532" si="133">SUM(F533:F539)</f>
        <v>0</v>
      </c>
      <c r="G532" s="7">
        <f t="shared" si="133"/>
        <v>0</v>
      </c>
      <c r="H532" s="7">
        <f t="shared" si="133"/>
        <v>0</v>
      </c>
      <c r="I532" s="7">
        <f t="shared" si="131"/>
        <v>0</v>
      </c>
      <c r="J532" s="7">
        <f t="shared" si="132"/>
        <v>0</v>
      </c>
      <c r="K532" s="7" t="str">
        <f>'დამტკ. ბიუჯ.'!K496</f>
        <v>სააგენტო</v>
      </c>
    </row>
    <row r="533" spans="1:11" x14ac:dyDescent="0.25">
      <c r="A533" t="str">
        <f t="shared" si="124"/>
        <v>b</v>
      </c>
      <c r="B533" s="8"/>
      <c r="C533" s="9" t="s">
        <v>11</v>
      </c>
      <c r="D533" s="10">
        <f t="shared" si="125"/>
        <v>0</v>
      </c>
      <c r="E533" s="10">
        <v>0</v>
      </c>
      <c r="F533" s="10">
        <v>0</v>
      </c>
      <c r="G533" s="10">
        <v>0</v>
      </c>
      <c r="H533" s="10">
        <v>0</v>
      </c>
      <c r="I533" s="10">
        <f t="shared" si="131"/>
        <v>0</v>
      </c>
      <c r="J533" s="10">
        <f t="shared" si="132"/>
        <v>0</v>
      </c>
      <c r="K533" s="10" t="str">
        <f>'დამტკ. ბიუჯ.'!K497</f>
        <v>სააგენტო</v>
      </c>
    </row>
    <row r="534" spans="1:11" x14ac:dyDescent="0.25">
      <c r="A534" t="str">
        <f t="shared" si="124"/>
        <v>b</v>
      </c>
      <c r="B534" s="8"/>
      <c r="C534" s="9" t="s">
        <v>12</v>
      </c>
      <c r="D534" s="10">
        <f t="shared" si="125"/>
        <v>0</v>
      </c>
      <c r="E534" s="10">
        <v>0</v>
      </c>
      <c r="F534" s="10">
        <v>0</v>
      </c>
      <c r="G534" s="10">
        <v>0</v>
      </c>
      <c r="H534" s="10">
        <v>0</v>
      </c>
      <c r="I534" s="10">
        <f t="shared" si="131"/>
        <v>0</v>
      </c>
      <c r="J534" s="10">
        <f t="shared" si="132"/>
        <v>0</v>
      </c>
      <c r="K534" s="10" t="str">
        <f>'დამტკ. ბიუჯ.'!K498</f>
        <v>სააგენტო</v>
      </c>
    </row>
    <row r="535" spans="1:11" x14ac:dyDescent="0.25">
      <c r="A535" t="str">
        <f t="shared" si="124"/>
        <v>b</v>
      </c>
      <c r="B535" s="8"/>
      <c r="C535" s="9" t="s">
        <v>13</v>
      </c>
      <c r="D535" s="10">
        <f t="shared" si="125"/>
        <v>0</v>
      </c>
      <c r="E535" s="10">
        <v>0</v>
      </c>
      <c r="F535" s="10">
        <v>0</v>
      </c>
      <c r="G535" s="10">
        <v>0</v>
      </c>
      <c r="H535" s="10">
        <v>0</v>
      </c>
      <c r="I535" s="10">
        <f t="shared" si="131"/>
        <v>0</v>
      </c>
      <c r="J535" s="10">
        <f t="shared" si="132"/>
        <v>0</v>
      </c>
      <c r="K535" s="10" t="str">
        <f>'დამტკ. ბიუჯ.'!K499</f>
        <v>სააგენტო</v>
      </c>
    </row>
    <row r="536" spans="1:11" x14ac:dyDescent="0.25">
      <c r="A536" t="str">
        <f t="shared" si="124"/>
        <v>b</v>
      </c>
      <c r="B536" s="8"/>
      <c r="C536" s="9" t="s">
        <v>14</v>
      </c>
      <c r="D536" s="10">
        <f t="shared" si="125"/>
        <v>0</v>
      </c>
      <c r="E536" s="10">
        <v>0</v>
      </c>
      <c r="F536" s="10">
        <v>0</v>
      </c>
      <c r="G536" s="10">
        <v>0</v>
      </c>
      <c r="H536" s="10">
        <v>0</v>
      </c>
      <c r="I536" s="10">
        <f t="shared" si="131"/>
        <v>0</v>
      </c>
      <c r="J536" s="10">
        <f t="shared" si="132"/>
        <v>0</v>
      </c>
      <c r="K536" s="10" t="str">
        <f>'დამტკ. ბიუჯ.'!K500</f>
        <v>სააგენტო</v>
      </c>
    </row>
    <row r="537" spans="1:11" x14ac:dyDescent="0.25">
      <c r="A537" t="str">
        <f t="shared" si="124"/>
        <v>b</v>
      </c>
      <c r="B537" s="8"/>
      <c r="C537" s="9" t="s">
        <v>15</v>
      </c>
      <c r="D537" s="10">
        <f t="shared" si="125"/>
        <v>0</v>
      </c>
      <c r="E537" s="10">
        <v>0</v>
      </c>
      <c r="F537" s="10">
        <v>0</v>
      </c>
      <c r="G537" s="10">
        <v>0</v>
      </c>
      <c r="H537" s="10">
        <v>0</v>
      </c>
      <c r="I537" s="10">
        <f t="shared" si="131"/>
        <v>0</v>
      </c>
      <c r="J537" s="10">
        <f t="shared" si="132"/>
        <v>0</v>
      </c>
      <c r="K537" s="10" t="str">
        <f>'დამტკ. ბიუჯ.'!K501</f>
        <v>სააგენტო</v>
      </c>
    </row>
    <row r="538" spans="1:11" x14ac:dyDescent="0.25">
      <c r="A538" t="str">
        <f t="shared" si="124"/>
        <v>b</v>
      </c>
      <c r="B538" s="8"/>
      <c r="C538" s="9" t="s">
        <v>16</v>
      </c>
      <c r="D538" s="10">
        <f t="shared" si="125"/>
        <v>0</v>
      </c>
      <c r="E538" s="10">
        <v>0</v>
      </c>
      <c r="F538" s="10">
        <v>0</v>
      </c>
      <c r="G538" s="10">
        <v>0</v>
      </c>
      <c r="H538" s="10">
        <v>0</v>
      </c>
      <c r="I538" s="10">
        <f t="shared" si="131"/>
        <v>0</v>
      </c>
      <c r="J538" s="10">
        <f t="shared" si="132"/>
        <v>0</v>
      </c>
      <c r="K538" s="10" t="str">
        <f>'დამტკ. ბიუჯ.'!K502</f>
        <v>სააგენტო</v>
      </c>
    </row>
    <row r="539" spans="1:11" x14ac:dyDescent="0.25">
      <c r="A539" t="str">
        <f t="shared" si="124"/>
        <v>b</v>
      </c>
      <c r="B539" s="8"/>
      <c r="C539" s="9" t="s">
        <v>17</v>
      </c>
      <c r="D539" s="10">
        <f t="shared" si="125"/>
        <v>0</v>
      </c>
      <c r="E539" s="10">
        <v>0</v>
      </c>
      <c r="F539" s="10">
        <v>0</v>
      </c>
      <c r="G539" s="10">
        <v>0</v>
      </c>
      <c r="H539" s="10">
        <v>0</v>
      </c>
      <c r="I539" s="10">
        <f t="shared" si="131"/>
        <v>0</v>
      </c>
      <c r="J539" s="10">
        <f t="shared" si="132"/>
        <v>0</v>
      </c>
      <c r="K539" s="10" t="str">
        <f>'დამტკ. ბიუჯ.'!K503</f>
        <v>სააგენტო</v>
      </c>
    </row>
    <row r="540" spans="1:11" x14ac:dyDescent="0.25">
      <c r="A540" t="str">
        <f t="shared" si="124"/>
        <v>b</v>
      </c>
      <c r="B540" s="5"/>
      <c r="C540" s="6" t="s">
        <v>18</v>
      </c>
      <c r="D540" s="7">
        <f t="shared" si="125"/>
        <v>0</v>
      </c>
      <c r="E540" s="7">
        <v>0</v>
      </c>
      <c r="F540" s="7">
        <v>0</v>
      </c>
      <c r="G540" s="7">
        <v>0</v>
      </c>
      <c r="H540" s="7">
        <v>0</v>
      </c>
      <c r="I540" s="7">
        <f t="shared" si="131"/>
        <v>0</v>
      </c>
      <c r="J540" s="7">
        <f t="shared" si="132"/>
        <v>0</v>
      </c>
      <c r="K540" s="7" t="str">
        <f>'დამტკ. ბიუჯ.'!K504</f>
        <v>სააგენტო</v>
      </c>
    </row>
    <row r="541" spans="1:11" x14ac:dyDescent="0.25">
      <c r="A541" t="str">
        <f t="shared" si="124"/>
        <v>b</v>
      </c>
      <c r="B541" s="5"/>
      <c r="C541" s="6" t="s">
        <v>19</v>
      </c>
      <c r="D541" s="7">
        <f t="shared" si="125"/>
        <v>0</v>
      </c>
      <c r="E541" s="7">
        <v>0</v>
      </c>
      <c r="F541" s="7">
        <v>0</v>
      </c>
      <c r="G541" s="7">
        <v>0</v>
      </c>
      <c r="H541" s="7">
        <v>0</v>
      </c>
      <c r="I541" s="7">
        <f t="shared" si="131"/>
        <v>0</v>
      </c>
      <c r="J541" s="7">
        <f t="shared" si="132"/>
        <v>0</v>
      </c>
      <c r="K541" s="7" t="str">
        <f>'დამტკ. ბიუჯ.'!K505</f>
        <v>სააგენტო</v>
      </c>
    </row>
    <row r="542" spans="1:11" ht="15.75" thickBot="1" x14ac:dyDescent="0.3">
      <c r="A542" t="str">
        <f t="shared" si="124"/>
        <v>b</v>
      </c>
      <c r="B542" s="11"/>
      <c r="C542" s="12" t="s">
        <v>20</v>
      </c>
      <c r="D542" s="13">
        <f t="shared" si="125"/>
        <v>0</v>
      </c>
      <c r="E542" s="13">
        <v>0</v>
      </c>
      <c r="F542" s="13">
        <v>0</v>
      </c>
      <c r="G542" s="13">
        <v>0</v>
      </c>
      <c r="H542" s="13">
        <v>0</v>
      </c>
      <c r="I542" s="13">
        <f t="shared" si="131"/>
        <v>0</v>
      </c>
      <c r="J542" s="13">
        <f t="shared" si="132"/>
        <v>0</v>
      </c>
      <c r="K542" s="13" t="str">
        <f>'დამტკ. ბიუჯ.'!K506</f>
        <v>სააგენტო</v>
      </c>
    </row>
    <row r="543" spans="1:11" ht="32.25" customHeight="1" thickTop="1" thickBot="1" x14ac:dyDescent="0.3">
      <c r="A543" t="str">
        <f t="shared" si="106"/>
        <v>b</v>
      </c>
      <c r="B543" s="16" t="s">
        <v>97</v>
      </c>
      <c r="C543" s="4" t="s">
        <v>98</v>
      </c>
      <c r="D543" s="4">
        <f t="shared" si="111"/>
        <v>0</v>
      </c>
      <c r="E543" s="4">
        <f>SUM(E555,E567,E855,E1035,E1059)</f>
        <v>0</v>
      </c>
      <c r="F543" s="4">
        <f t="shared" ref="F543:H543" si="134">SUM(F555,F567,F855,F1035,F1059)</f>
        <v>0</v>
      </c>
      <c r="G543" s="4">
        <f t="shared" si="134"/>
        <v>0</v>
      </c>
      <c r="H543" s="4">
        <f t="shared" si="134"/>
        <v>0</v>
      </c>
      <c r="I543" s="4">
        <f t="shared" si="107"/>
        <v>0</v>
      </c>
      <c r="J543" s="4">
        <f t="shared" si="108"/>
        <v>0</v>
      </c>
      <c r="K543" s="4"/>
    </row>
    <row r="544" spans="1:11" ht="15.75" thickTop="1" x14ac:dyDescent="0.25">
      <c r="A544" t="str">
        <f t="shared" si="106"/>
        <v>b</v>
      </c>
      <c r="B544" s="5"/>
      <c r="C544" s="6" t="s">
        <v>10</v>
      </c>
      <c r="D544" s="7">
        <f t="shared" si="111"/>
        <v>0</v>
      </c>
      <c r="E544" s="7">
        <f t="shared" ref="E544:H544" si="135">SUM(E556,E568,E856,E1036,E1060)</f>
        <v>0</v>
      </c>
      <c r="F544" s="7">
        <f t="shared" si="135"/>
        <v>0</v>
      </c>
      <c r="G544" s="7">
        <f t="shared" si="135"/>
        <v>0</v>
      </c>
      <c r="H544" s="7">
        <f t="shared" si="135"/>
        <v>0</v>
      </c>
      <c r="I544" s="7">
        <f t="shared" si="107"/>
        <v>0</v>
      </c>
      <c r="J544" s="7">
        <f t="shared" si="108"/>
        <v>0</v>
      </c>
      <c r="K544" s="7"/>
    </row>
    <row r="545" spans="1:11" x14ac:dyDescent="0.25">
      <c r="A545" t="str">
        <f t="shared" si="106"/>
        <v>b</v>
      </c>
      <c r="B545" s="8"/>
      <c r="C545" s="9" t="s">
        <v>11</v>
      </c>
      <c r="D545" s="10">
        <f t="shared" si="111"/>
        <v>0</v>
      </c>
      <c r="E545" s="10">
        <f t="shared" ref="E545:H545" si="136">SUM(E557,E569,E857,E1037,E1061)</f>
        <v>0</v>
      </c>
      <c r="F545" s="10">
        <f t="shared" si="136"/>
        <v>0</v>
      </c>
      <c r="G545" s="10">
        <f t="shared" si="136"/>
        <v>0</v>
      </c>
      <c r="H545" s="10">
        <f t="shared" si="136"/>
        <v>0</v>
      </c>
      <c r="I545" s="10">
        <f t="shared" si="107"/>
        <v>0</v>
      </c>
      <c r="J545" s="10">
        <f t="shared" si="108"/>
        <v>0</v>
      </c>
      <c r="K545" s="10"/>
    </row>
    <row r="546" spans="1:11" x14ac:dyDescent="0.25">
      <c r="A546" t="str">
        <f t="shared" si="106"/>
        <v>b</v>
      </c>
      <c r="B546" s="8"/>
      <c r="C546" s="9" t="s">
        <v>12</v>
      </c>
      <c r="D546" s="10">
        <f t="shared" si="111"/>
        <v>0</v>
      </c>
      <c r="E546" s="10">
        <f t="shared" ref="E546:H546" si="137">SUM(E558,E570,E858,E1038,E1062)</f>
        <v>0</v>
      </c>
      <c r="F546" s="10">
        <f t="shared" si="137"/>
        <v>0</v>
      </c>
      <c r="G546" s="10">
        <f t="shared" si="137"/>
        <v>0</v>
      </c>
      <c r="H546" s="10">
        <f t="shared" si="137"/>
        <v>0</v>
      </c>
      <c r="I546" s="10">
        <f t="shared" si="107"/>
        <v>0</v>
      </c>
      <c r="J546" s="10">
        <f t="shared" si="108"/>
        <v>0</v>
      </c>
      <c r="K546" s="10"/>
    </row>
    <row r="547" spans="1:11" x14ac:dyDescent="0.25">
      <c r="A547" t="str">
        <f t="shared" si="106"/>
        <v>b</v>
      </c>
      <c r="B547" s="8"/>
      <c r="C547" s="9" t="s">
        <v>13</v>
      </c>
      <c r="D547" s="10">
        <f t="shared" si="111"/>
        <v>0</v>
      </c>
      <c r="E547" s="10">
        <f t="shared" ref="E547:H547" si="138">SUM(E559,E571,E859,E1039,E1063)</f>
        <v>0</v>
      </c>
      <c r="F547" s="10">
        <f t="shared" si="138"/>
        <v>0</v>
      </c>
      <c r="G547" s="10">
        <f t="shared" si="138"/>
        <v>0</v>
      </c>
      <c r="H547" s="10">
        <f t="shared" si="138"/>
        <v>0</v>
      </c>
      <c r="I547" s="10">
        <f t="shared" si="107"/>
        <v>0</v>
      </c>
      <c r="J547" s="10">
        <f t="shared" si="108"/>
        <v>0</v>
      </c>
      <c r="K547" s="10"/>
    </row>
    <row r="548" spans="1:11" x14ac:dyDescent="0.25">
      <c r="A548" t="str">
        <f t="shared" si="106"/>
        <v>b</v>
      </c>
      <c r="B548" s="8"/>
      <c r="C548" s="9" t="s">
        <v>14</v>
      </c>
      <c r="D548" s="10">
        <f t="shared" si="111"/>
        <v>0</v>
      </c>
      <c r="E548" s="10">
        <f t="shared" ref="E548:H548" si="139">SUM(E560,E572,E860,E1040,E1064)</f>
        <v>0</v>
      </c>
      <c r="F548" s="10">
        <f t="shared" si="139"/>
        <v>0</v>
      </c>
      <c r="G548" s="10">
        <f t="shared" si="139"/>
        <v>0</v>
      </c>
      <c r="H548" s="10">
        <f t="shared" si="139"/>
        <v>0</v>
      </c>
      <c r="I548" s="10">
        <f t="shared" si="107"/>
        <v>0</v>
      </c>
      <c r="J548" s="10">
        <f t="shared" si="108"/>
        <v>0</v>
      </c>
      <c r="K548" s="10"/>
    </row>
    <row r="549" spans="1:11" x14ac:dyDescent="0.25">
      <c r="A549" t="str">
        <f t="shared" si="106"/>
        <v>b</v>
      </c>
      <c r="B549" s="8"/>
      <c r="C549" s="9" t="s">
        <v>15</v>
      </c>
      <c r="D549" s="10">
        <f t="shared" si="111"/>
        <v>0</v>
      </c>
      <c r="E549" s="10">
        <f t="shared" ref="E549:H549" si="140">SUM(E561,E573,E861,E1041,E1065)</f>
        <v>0</v>
      </c>
      <c r="F549" s="10">
        <f t="shared" si="140"/>
        <v>0</v>
      </c>
      <c r="G549" s="10">
        <f t="shared" si="140"/>
        <v>0</v>
      </c>
      <c r="H549" s="10">
        <f t="shared" si="140"/>
        <v>0</v>
      </c>
      <c r="I549" s="10">
        <f t="shared" si="107"/>
        <v>0</v>
      </c>
      <c r="J549" s="10">
        <f t="shared" si="108"/>
        <v>0</v>
      </c>
      <c r="K549" s="10"/>
    </row>
    <row r="550" spans="1:11" x14ac:dyDescent="0.25">
      <c r="A550" t="str">
        <f t="shared" si="106"/>
        <v>b</v>
      </c>
      <c r="B550" s="8"/>
      <c r="C550" s="9" t="s">
        <v>16</v>
      </c>
      <c r="D550" s="10">
        <f t="shared" si="111"/>
        <v>0</v>
      </c>
      <c r="E550" s="10">
        <f t="shared" ref="E550:H550" si="141">SUM(E562,E574,E862,E1042,E1066)</f>
        <v>0</v>
      </c>
      <c r="F550" s="10">
        <f t="shared" si="141"/>
        <v>0</v>
      </c>
      <c r="G550" s="10">
        <f t="shared" si="141"/>
        <v>0</v>
      </c>
      <c r="H550" s="10">
        <f t="shared" si="141"/>
        <v>0</v>
      </c>
      <c r="I550" s="10">
        <f t="shared" si="107"/>
        <v>0</v>
      </c>
      <c r="J550" s="10">
        <f t="shared" si="108"/>
        <v>0</v>
      </c>
      <c r="K550" s="10"/>
    </row>
    <row r="551" spans="1:11" x14ac:dyDescent="0.25">
      <c r="A551" t="str">
        <f t="shared" si="106"/>
        <v>b</v>
      </c>
      <c r="B551" s="8"/>
      <c r="C551" s="9" t="s">
        <v>17</v>
      </c>
      <c r="D551" s="10">
        <f t="shared" si="111"/>
        <v>0</v>
      </c>
      <c r="E551" s="10">
        <f t="shared" ref="E551:H551" si="142">SUM(E563,E575,E863,E1043,E1067)</f>
        <v>0</v>
      </c>
      <c r="F551" s="10">
        <f t="shared" si="142"/>
        <v>0</v>
      </c>
      <c r="G551" s="10">
        <f t="shared" si="142"/>
        <v>0</v>
      </c>
      <c r="H551" s="10">
        <f t="shared" si="142"/>
        <v>0</v>
      </c>
      <c r="I551" s="10">
        <f t="shared" si="107"/>
        <v>0</v>
      </c>
      <c r="J551" s="10">
        <f t="shared" si="108"/>
        <v>0</v>
      </c>
      <c r="K551" s="10"/>
    </row>
    <row r="552" spans="1:11" x14ac:dyDescent="0.25">
      <c r="A552" t="str">
        <f t="shared" si="106"/>
        <v>b</v>
      </c>
      <c r="B552" s="5"/>
      <c r="C552" s="6" t="s">
        <v>18</v>
      </c>
      <c r="D552" s="7">
        <f t="shared" si="111"/>
        <v>0</v>
      </c>
      <c r="E552" s="7">
        <f t="shared" ref="E552:H552" si="143">SUM(E564,E576,E864,E1044,E1068)</f>
        <v>0</v>
      </c>
      <c r="F552" s="7">
        <f t="shared" si="143"/>
        <v>0</v>
      </c>
      <c r="G552" s="7">
        <f t="shared" si="143"/>
        <v>0</v>
      </c>
      <c r="H552" s="7">
        <f t="shared" si="143"/>
        <v>0</v>
      </c>
      <c r="I552" s="7">
        <f t="shared" si="107"/>
        <v>0</v>
      </c>
      <c r="J552" s="7">
        <f t="shared" si="108"/>
        <v>0</v>
      </c>
      <c r="K552" s="7"/>
    </row>
    <row r="553" spans="1:11" x14ac:dyDescent="0.25">
      <c r="A553" t="str">
        <f t="shared" si="106"/>
        <v>b</v>
      </c>
      <c r="B553" s="5"/>
      <c r="C553" s="6" t="s">
        <v>19</v>
      </c>
      <c r="D553" s="7">
        <f t="shared" si="111"/>
        <v>0</v>
      </c>
      <c r="E553" s="7">
        <f t="shared" ref="E553:H553" si="144">SUM(E565,E577,E865,E1045,E1069)</f>
        <v>0</v>
      </c>
      <c r="F553" s="7">
        <f t="shared" si="144"/>
        <v>0</v>
      </c>
      <c r="G553" s="7">
        <f t="shared" si="144"/>
        <v>0</v>
      </c>
      <c r="H553" s="7">
        <f t="shared" si="144"/>
        <v>0</v>
      </c>
      <c r="I553" s="7">
        <f t="shared" si="107"/>
        <v>0</v>
      </c>
      <c r="J553" s="7">
        <f t="shared" si="108"/>
        <v>0</v>
      </c>
      <c r="K553" s="7"/>
    </row>
    <row r="554" spans="1:11" ht="15.75" thickBot="1" x14ac:dyDescent="0.3">
      <c r="A554" t="str">
        <f t="shared" si="106"/>
        <v>b</v>
      </c>
      <c r="B554" s="11"/>
      <c r="C554" s="12" t="s">
        <v>20</v>
      </c>
      <c r="D554" s="13">
        <f t="shared" si="111"/>
        <v>0</v>
      </c>
      <c r="E554" s="13">
        <f t="shared" ref="E554:H554" si="145">SUM(E566,E578,E866,E1046,E1070)</f>
        <v>0</v>
      </c>
      <c r="F554" s="13">
        <f t="shared" si="145"/>
        <v>0</v>
      </c>
      <c r="G554" s="13">
        <f t="shared" si="145"/>
        <v>0</v>
      </c>
      <c r="H554" s="13">
        <f t="shared" si="145"/>
        <v>0</v>
      </c>
      <c r="I554" s="13">
        <f t="shared" si="107"/>
        <v>0</v>
      </c>
      <c r="J554" s="13">
        <f t="shared" si="108"/>
        <v>0</v>
      </c>
      <c r="K554" s="13"/>
    </row>
    <row r="555" spans="1:11" ht="31.5" thickTop="1" thickBot="1" x14ac:dyDescent="0.3">
      <c r="A555" t="str">
        <f t="shared" si="106"/>
        <v>b</v>
      </c>
      <c r="B555" s="3" t="s">
        <v>99</v>
      </c>
      <c r="C555" s="14" t="s">
        <v>100</v>
      </c>
      <c r="D555" s="4">
        <f t="shared" si="111"/>
        <v>0</v>
      </c>
      <c r="E555" s="4">
        <f>SUM(E556,E564,E565,E566)</f>
        <v>0</v>
      </c>
      <c r="F555" s="4">
        <f t="shared" ref="F555:H555" si="146">SUM(F556,F564,F565,F566)</f>
        <v>0</v>
      </c>
      <c r="G555" s="4">
        <f t="shared" si="146"/>
        <v>0</v>
      </c>
      <c r="H555" s="4">
        <f t="shared" si="146"/>
        <v>0</v>
      </c>
      <c r="I555" s="4">
        <f t="shared" si="107"/>
        <v>0</v>
      </c>
      <c r="J555" s="4">
        <f t="shared" si="108"/>
        <v>0</v>
      </c>
      <c r="K555" s="4" t="str">
        <f>'დამტკ. ბიუჯ.'!K555</f>
        <v>სააგენტო</v>
      </c>
    </row>
    <row r="556" spans="1:11" ht="15.75" thickTop="1" x14ac:dyDescent="0.25">
      <c r="A556" t="str">
        <f t="shared" si="106"/>
        <v>b</v>
      </c>
      <c r="B556" s="5"/>
      <c r="C556" s="6" t="s">
        <v>10</v>
      </c>
      <c r="D556" s="7">
        <f t="shared" si="111"/>
        <v>0</v>
      </c>
      <c r="E556" s="7">
        <f>SUM(E557:E563)</f>
        <v>0</v>
      </c>
      <c r="F556" s="7">
        <f t="shared" ref="F556:H556" si="147">SUM(F557:F563)</f>
        <v>0</v>
      </c>
      <c r="G556" s="7">
        <f t="shared" si="147"/>
        <v>0</v>
      </c>
      <c r="H556" s="7">
        <f t="shared" si="147"/>
        <v>0</v>
      </c>
      <c r="I556" s="7">
        <f t="shared" si="107"/>
        <v>0</v>
      </c>
      <c r="J556" s="7">
        <f t="shared" si="108"/>
        <v>0</v>
      </c>
      <c r="K556" s="7" t="str">
        <f>'დამტკ. ბიუჯ.'!K556</f>
        <v>სააგენტო</v>
      </c>
    </row>
    <row r="557" spans="1:11" x14ac:dyDescent="0.25">
      <c r="A557" t="str">
        <f t="shared" si="106"/>
        <v>b</v>
      </c>
      <c r="B557" s="8"/>
      <c r="C557" s="9" t="s">
        <v>11</v>
      </c>
      <c r="D557" s="10">
        <f t="shared" si="111"/>
        <v>0</v>
      </c>
      <c r="E557" s="10">
        <v>0</v>
      </c>
      <c r="F557" s="10">
        <v>0</v>
      </c>
      <c r="G557" s="10">
        <v>0</v>
      </c>
      <c r="H557" s="10">
        <v>0</v>
      </c>
      <c r="I557" s="10">
        <f t="shared" si="107"/>
        <v>0</v>
      </c>
      <c r="J557" s="10">
        <f t="shared" si="108"/>
        <v>0</v>
      </c>
      <c r="K557" s="10" t="str">
        <f>'დამტკ. ბიუჯ.'!K557</f>
        <v>სააგენტო</v>
      </c>
    </row>
    <row r="558" spans="1:11" x14ac:dyDescent="0.25">
      <c r="A558" t="str">
        <f t="shared" si="106"/>
        <v>b</v>
      </c>
      <c r="B558" s="8"/>
      <c r="C558" s="9" t="s">
        <v>12</v>
      </c>
      <c r="D558" s="10">
        <f t="shared" si="111"/>
        <v>0</v>
      </c>
      <c r="E558" s="10">
        <v>0</v>
      </c>
      <c r="F558" s="10">
        <v>0</v>
      </c>
      <c r="G558" s="10">
        <v>0</v>
      </c>
      <c r="H558" s="10">
        <v>0</v>
      </c>
      <c r="I558" s="10">
        <f t="shared" si="107"/>
        <v>0</v>
      </c>
      <c r="J558" s="10">
        <f t="shared" si="108"/>
        <v>0</v>
      </c>
      <c r="K558" s="10" t="str">
        <f>'დამტკ. ბიუჯ.'!K558</f>
        <v>სააგენტო</v>
      </c>
    </row>
    <row r="559" spans="1:11" x14ac:dyDescent="0.25">
      <c r="A559" t="str">
        <f t="shared" si="106"/>
        <v>b</v>
      </c>
      <c r="B559" s="8"/>
      <c r="C559" s="9" t="s">
        <v>13</v>
      </c>
      <c r="D559" s="10">
        <f t="shared" si="111"/>
        <v>0</v>
      </c>
      <c r="E559" s="10">
        <v>0</v>
      </c>
      <c r="F559" s="10">
        <v>0</v>
      </c>
      <c r="G559" s="10">
        <v>0</v>
      </c>
      <c r="H559" s="10">
        <v>0</v>
      </c>
      <c r="I559" s="10">
        <f t="shared" si="107"/>
        <v>0</v>
      </c>
      <c r="J559" s="10">
        <f t="shared" si="108"/>
        <v>0</v>
      </c>
      <c r="K559" s="10" t="str">
        <f>'დამტკ. ბიუჯ.'!K559</f>
        <v>სააგენტო</v>
      </c>
    </row>
    <row r="560" spans="1:11" x14ac:dyDescent="0.25">
      <c r="A560" t="str">
        <f t="shared" si="106"/>
        <v>b</v>
      </c>
      <c r="B560" s="8"/>
      <c r="C560" s="9" t="s">
        <v>14</v>
      </c>
      <c r="D560" s="10">
        <f t="shared" si="111"/>
        <v>0</v>
      </c>
      <c r="E560" s="10">
        <v>0</v>
      </c>
      <c r="F560" s="10">
        <v>0</v>
      </c>
      <c r="G560" s="10">
        <v>0</v>
      </c>
      <c r="H560" s="10">
        <v>0</v>
      </c>
      <c r="I560" s="10">
        <f t="shared" si="107"/>
        <v>0</v>
      </c>
      <c r="J560" s="10">
        <f t="shared" si="108"/>
        <v>0</v>
      </c>
      <c r="K560" s="10" t="str">
        <f>'დამტკ. ბიუჯ.'!K560</f>
        <v>სააგენტო</v>
      </c>
    </row>
    <row r="561" spans="1:11" x14ac:dyDescent="0.25">
      <c r="A561" t="str">
        <f t="shared" si="106"/>
        <v>b</v>
      </c>
      <c r="B561" s="8"/>
      <c r="C561" s="9" t="s">
        <v>15</v>
      </c>
      <c r="D561" s="10">
        <f t="shared" si="111"/>
        <v>0</v>
      </c>
      <c r="E561" s="10">
        <v>0</v>
      </c>
      <c r="F561" s="10">
        <v>0</v>
      </c>
      <c r="G561" s="10">
        <v>0</v>
      </c>
      <c r="H561" s="10">
        <v>0</v>
      </c>
      <c r="I561" s="10">
        <f t="shared" si="107"/>
        <v>0</v>
      </c>
      <c r="J561" s="10">
        <f t="shared" si="108"/>
        <v>0</v>
      </c>
      <c r="K561" s="10" t="str">
        <f>'დამტკ. ბიუჯ.'!K561</f>
        <v>სააგენტო</v>
      </c>
    </row>
    <row r="562" spans="1:11" x14ac:dyDescent="0.25">
      <c r="A562" t="str">
        <f t="shared" si="106"/>
        <v>b</v>
      </c>
      <c r="B562" s="8"/>
      <c r="C562" s="9" t="s">
        <v>16</v>
      </c>
      <c r="D562" s="10">
        <f t="shared" si="111"/>
        <v>0</v>
      </c>
      <c r="E562" s="10">
        <v>0</v>
      </c>
      <c r="F562" s="10">
        <v>0</v>
      </c>
      <c r="G562" s="10">
        <v>0</v>
      </c>
      <c r="H562" s="10">
        <v>0</v>
      </c>
      <c r="I562" s="10">
        <f t="shared" si="107"/>
        <v>0</v>
      </c>
      <c r="J562" s="10">
        <f t="shared" si="108"/>
        <v>0</v>
      </c>
      <c r="K562" s="10" t="str">
        <f>'დამტკ. ბიუჯ.'!K562</f>
        <v>სააგენტო</v>
      </c>
    </row>
    <row r="563" spans="1:11" x14ac:dyDescent="0.25">
      <c r="A563" t="str">
        <f t="shared" si="106"/>
        <v>b</v>
      </c>
      <c r="B563" s="8"/>
      <c r="C563" s="9" t="s">
        <v>17</v>
      </c>
      <c r="D563" s="10">
        <f t="shared" si="111"/>
        <v>0</v>
      </c>
      <c r="E563" s="10">
        <v>0</v>
      </c>
      <c r="F563" s="10">
        <v>0</v>
      </c>
      <c r="G563" s="10">
        <v>0</v>
      </c>
      <c r="H563" s="10">
        <v>0</v>
      </c>
      <c r="I563" s="10">
        <f t="shared" si="107"/>
        <v>0</v>
      </c>
      <c r="J563" s="10">
        <f t="shared" si="108"/>
        <v>0</v>
      </c>
      <c r="K563" s="10" t="str">
        <f>'დამტკ. ბიუჯ.'!K563</f>
        <v>სააგენტო</v>
      </c>
    </row>
    <row r="564" spans="1:11" x14ac:dyDescent="0.25">
      <c r="A564" t="str">
        <f t="shared" si="106"/>
        <v>b</v>
      </c>
      <c r="B564" s="5"/>
      <c r="C564" s="6" t="s">
        <v>18</v>
      </c>
      <c r="D564" s="7">
        <f t="shared" si="111"/>
        <v>0</v>
      </c>
      <c r="E564" s="7">
        <v>0</v>
      </c>
      <c r="F564" s="7">
        <v>0</v>
      </c>
      <c r="G564" s="7">
        <v>0</v>
      </c>
      <c r="H564" s="7">
        <v>0</v>
      </c>
      <c r="I564" s="7">
        <f t="shared" si="107"/>
        <v>0</v>
      </c>
      <c r="J564" s="7">
        <f t="shared" si="108"/>
        <v>0</v>
      </c>
      <c r="K564" s="7" t="str">
        <f>'დამტკ. ბიუჯ.'!K564</f>
        <v>სააგენტო</v>
      </c>
    </row>
    <row r="565" spans="1:11" x14ac:dyDescent="0.25">
      <c r="A565" t="str">
        <f t="shared" si="106"/>
        <v>b</v>
      </c>
      <c r="B565" s="5"/>
      <c r="C565" s="6" t="s">
        <v>19</v>
      </c>
      <c r="D565" s="7">
        <f t="shared" si="111"/>
        <v>0</v>
      </c>
      <c r="E565" s="7">
        <v>0</v>
      </c>
      <c r="F565" s="7">
        <v>0</v>
      </c>
      <c r="G565" s="7">
        <v>0</v>
      </c>
      <c r="H565" s="7">
        <v>0</v>
      </c>
      <c r="I565" s="7">
        <f t="shared" si="107"/>
        <v>0</v>
      </c>
      <c r="J565" s="7">
        <f t="shared" si="108"/>
        <v>0</v>
      </c>
      <c r="K565" s="7" t="str">
        <f>'დამტკ. ბიუჯ.'!K565</f>
        <v>სააგენტო</v>
      </c>
    </row>
    <row r="566" spans="1:11" ht="15.75" thickBot="1" x14ac:dyDescent="0.3">
      <c r="A566" t="str">
        <f t="shared" si="106"/>
        <v>b</v>
      </c>
      <c r="B566" s="11"/>
      <c r="C566" s="12" t="s">
        <v>20</v>
      </c>
      <c r="D566" s="13">
        <f t="shared" si="111"/>
        <v>0</v>
      </c>
      <c r="E566" s="13">
        <v>0</v>
      </c>
      <c r="F566" s="13">
        <v>0</v>
      </c>
      <c r="G566" s="13">
        <v>0</v>
      </c>
      <c r="H566" s="13">
        <v>0</v>
      </c>
      <c r="I566" s="13">
        <f t="shared" si="107"/>
        <v>0</v>
      </c>
      <c r="J566" s="13">
        <f t="shared" si="108"/>
        <v>0</v>
      </c>
      <c r="K566" s="13" t="str">
        <f>'დამტკ. ბიუჯ.'!K566</f>
        <v>სააგენტო</v>
      </c>
    </row>
    <row r="567" spans="1:11" ht="32.25" customHeight="1" thickTop="1" thickBot="1" x14ac:dyDescent="0.3">
      <c r="A567" t="str">
        <f t="shared" si="106"/>
        <v>b</v>
      </c>
      <c r="B567" s="16" t="s">
        <v>101</v>
      </c>
      <c r="C567" s="4" t="s">
        <v>102</v>
      </c>
      <c r="D567" s="4">
        <f t="shared" si="111"/>
        <v>0</v>
      </c>
      <c r="E567" s="4">
        <f>SUM(E579,E591,E603,E615,E627,E639,E663,E711,E759,E795,E807,E819)</f>
        <v>0</v>
      </c>
      <c r="F567" s="4">
        <f t="shared" ref="F567:H567" si="148">SUM(F579,F591,F603,F615,F627,F639,F663,F711,F759,F795,F807,F819)</f>
        <v>0</v>
      </c>
      <c r="G567" s="4">
        <f t="shared" si="148"/>
        <v>0</v>
      </c>
      <c r="H567" s="4">
        <f t="shared" si="148"/>
        <v>0</v>
      </c>
      <c r="I567" s="4">
        <f t="shared" si="107"/>
        <v>0</v>
      </c>
      <c r="J567" s="4">
        <f t="shared" si="108"/>
        <v>0</v>
      </c>
      <c r="K567" s="4">
        <f>'დამტკ. ბიუჯ.'!K567</f>
        <v>0</v>
      </c>
    </row>
    <row r="568" spans="1:11" ht="15.75" thickTop="1" x14ac:dyDescent="0.25">
      <c r="A568" t="str">
        <f t="shared" si="106"/>
        <v>b</v>
      </c>
      <c r="B568" s="5"/>
      <c r="C568" s="6" t="s">
        <v>10</v>
      </c>
      <c r="D568" s="7">
        <f t="shared" si="111"/>
        <v>0</v>
      </c>
      <c r="E568" s="7">
        <f t="shared" ref="E568:H568" si="149">SUM(E580,E592,E604,E616,E628,E640,E664,E712,E760,E796,E808,E820)</f>
        <v>0</v>
      </c>
      <c r="F568" s="7">
        <f t="shared" si="149"/>
        <v>0</v>
      </c>
      <c r="G568" s="7">
        <f t="shared" si="149"/>
        <v>0</v>
      </c>
      <c r="H568" s="7">
        <f t="shared" si="149"/>
        <v>0</v>
      </c>
      <c r="I568" s="7">
        <f t="shared" si="107"/>
        <v>0</v>
      </c>
      <c r="J568" s="7">
        <f t="shared" si="108"/>
        <v>0</v>
      </c>
      <c r="K568" s="7">
        <f>'დამტკ. ბიუჯ.'!K568</f>
        <v>0</v>
      </c>
    </row>
    <row r="569" spans="1:11" x14ac:dyDescent="0.25">
      <c r="A569" t="str">
        <f t="shared" si="106"/>
        <v>b</v>
      </c>
      <c r="B569" s="8"/>
      <c r="C569" s="9" t="s">
        <v>11</v>
      </c>
      <c r="D569" s="10">
        <f t="shared" si="111"/>
        <v>0</v>
      </c>
      <c r="E569" s="10">
        <f t="shared" ref="E569:H569" si="150">SUM(E581,E593,E605,E617,E629,E641,E665,E713,E761,E797,E809,E821)</f>
        <v>0</v>
      </c>
      <c r="F569" s="10">
        <f t="shared" si="150"/>
        <v>0</v>
      </c>
      <c r="G569" s="10">
        <f t="shared" si="150"/>
        <v>0</v>
      </c>
      <c r="H569" s="10">
        <f t="shared" si="150"/>
        <v>0</v>
      </c>
      <c r="I569" s="10">
        <f t="shared" si="107"/>
        <v>0</v>
      </c>
      <c r="J569" s="10">
        <f t="shared" si="108"/>
        <v>0</v>
      </c>
      <c r="K569" s="10">
        <f>'დამტკ. ბიუჯ.'!K569</f>
        <v>0</v>
      </c>
    </row>
    <row r="570" spans="1:11" x14ac:dyDescent="0.25">
      <c r="A570" t="str">
        <f t="shared" si="106"/>
        <v>b</v>
      </c>
      <c r="B570" s="8"/>
      <c r="C570" s="9" t="s">
        <v>12</v>
      </c>
      <c r="D570" s="10">
        <f t="shared" si="111"/>
        <v>0</v>
      </c>
      <c r="E570" s="10">
        <f t="shared" ref="E570:H570" si="151">SUM(E582,E594,E606,E618,E630,E642,E666,E714,E762,E798,E810,E822)</f>
        <v>0</v>
      </c>
      <c r="F570" s="10">
        <f t="shared" si="151"/>
        <v>0</v>
      </c>
      <c r="G570" s="10">
        <f t="shared" si="151"/>
        <v>0</v>
      </c>
      <c r="H570" s="10">
        <f t="shared" si="151"/>
        <v>0</v>
      </c>
      <c r="I570" s="10">
        <f t="shared" si="107"/>
        <v>0</v>
      </c>
      <c r="J570" s="10">
        <f t="shared" si="108"/>
        <v>0</v>
      </c>
      <c r="K570" s="10">
        <f>'დამტკ. ბიუჯ.'!K570</f>
        <v>0</v>
      </c>
    </row>
    <row r="571" spans="1:11" x14ac:dyDescent="0.25">
      <c r="A571" t="str">
        <f t="shared" si="106"/>
        <v>b</v>
      </c>
      <c r="B571" s="8"/>
      <c r="C571" s="9" t="s">
        <v>13</v>
      </c>
      <c r="D571" s="10">
        <f t="shared" si="111"/>
        <v>0</v>
      </c>
      <c r="E571" s="10">
        <f t="shared" ref="E571:H571" si="152">SUM(E583,E595,E607,E619,E631,E643,E667,E715,E763,E799,E811,E823)</f>
        <v>0</v>
      </c>
      <c r="F571" s="10">
        <f t="shared" si="152"/>
        <v>0</v>
      </c>
      <c r="G571" s="10">
        <f t="shared" si="152"/>
        <v>0</v>
      </c>
      <c r="H571" s="10">
        <f t="shared" si="152"/>
        <v>0</v>
      </c>
      <c r="I571" s="10">
        <f t="shared" si="107"/>
        <v>0</v>
      </c>
      <c r="J571" s="10">
        <f t="shared" si="108"/>
        <v>0</v>
      </c>
      <c r="K571" s="10">
        <f>'დამტკ. ბიუჯ.'!K571</f>
        <v>0</v>
      </c>
    </row>
    <row r="572" spans="1:11" x14ac:dyDescent="0.25">
      <c r="A572" t="str">
        <f t="shared" si="106"/>
        <v>b</v>
      </c>
      <c r="B572" s="8"/>
      <c r="C572" s="9" t="s">
        <v>14</v>
      </c>
      <c r="D572" s="10">
        <f t="shared" si="111"/>
        <v>0</v>
      </c>
      <c r="E572" s="10">
        <f t="shared" ref="E572:H572" si="153">SUM(E584,E596,E608,E620,E632,E644,E668,E716,E764,E800,E812,E824)</f>
        <v>0</v>
      </c>
      <c r="F572" s="10">
        <f t="shared" si="153"/>
        <v>0</v>
      </c>
      <c r="G572" s="10">
        <f t="shared" si="153"/>
        <v>0</v>
      </c>
      <c r="H572" s="10">
        <f t="shared" si="153"/>
        <v>0</v>
      </c>
      <c r="I572" s="10">
        <f t="shared" si="107"/>
        <v>0</v>
      </c>
      <c r="J572" s="10">
        <f t="shared" si="108"/>
        <v>0</v>
      </c>
      <c r="K572" s="10">
        <f>'დამტკ. ბიუჯ.'!K572</f>
        <v>0</v>
      </c>
    </row>
    <row r="573" spans="1:11" x14ac:dyDescent="0.25">
      <c r="A573" t="str">
        <f t="shared" si="106"/>
        <v>b</v>
      </c>
      <c r="B573" s="8"/>
      <c r="C573" s="9" t="s">
        <v>15</v>
      </c>
      <c r="D573" s="10">
        <f t="shared" si="111"/>
        <v>0</v>
      </c>
      <c r="E573" s="10">
        <f t="shared" ref="E573:H573" si="154">SUM(E585,E597,E609,E621,E633,E645,E669,E717,E765,E801,E813,E825)</f>
        <v>0</v>
      </c>
      <c r="F573" s="10">
        <f t="shared" si="154"/>
        <v>0</v>
      </c>
      <c r="G573" s="10">
        <f t="shared" si="154"/>
        <v>0</v>
      </c>
      <c r="H573" s="10">
        <f t="shared" si="154"/>
        <v>0</v>
      </c>
      <c r="I573" s="10">
        <f t="shared" si="107"/>
        <v>0</v>
      </c>
      <c r="J573" s="10">
        <f t="shared" si="108"/>
        <v>0</v>
      </c>
      <c r="K573" s="10">
        <f>'დამტკ. ბიუჯ.'!K573</f>
        <v>0</v>
      </c>
    </row>
    <row r="574" spans="1:11" x14ac:dyDescent="0.25">
      <c r="A574" t="str">
        <f t="shared" si="106"/>
        <v>b</v>
      </c>
      <c r="B574" s="8"/>
      <c r="C574" s="9" t="s">
        <v>16</v>
      </c>
      <c r="D574" s="10">
        <f t="shared" si="111"/>
        <v>0</v>
      </c>
      <c r="E574" s="10">
        <f t="shared" ref="E574:H574" si="155">SUM(E586,E598,E610,E622,E634,E646,E670,E718,E766,E802,E814,E826)</f>
        <v>0</v>
      </c>
      <c r="F574" s="10">
        <f t="shared" si="155"/>
        <v>0</v>
      </c>
      <c r="G574" s="10">
        <f t="shared" si="155"/>
        <v>0</v>
      </c>
      <c r="H574" s="10">
        <f t="shared" si="155"/>
        <v>0</v>
      </c>
      <c r="I574" s="10">
        <f t="shared" si="107"/>
        <v>0</v>
      </c>
      <c r="J574" s="10">
        <f t="shared" si="108"/>
        <v>0</v>
      </c>
      <c r="K574" s="10">
        <f>'დამტკ. ბიუჯ.'!K574</f>
        <v>0</v>
      </c>
    </row>
    <row r="575" spans="1:11" x14ac:dyDescent="0.25">
      <c r="A575" t="str">
        <f t="shared" si="106"/>
        <v>b</v>
      </c>
      <c r="B575" s="8"/>
      <c r="C575" s="9" t="s">
        <v>17</v>
      </c>
      <c r="D575" s="10">
        <f t="shared" si="111"/>
        <v>0</v>
      </c>
      <c r="E575" s="10">
        <f t="shared" ref="E575:H575" si="156">SUM(E587,E599,E611,E623,E635,E647,E671,E719,E767,E803,E815,E827)</f>
        <v>0</v>
      </c>
      <c r="F575" s="10">
        <f t="shared" si="156"/>
        <v>0</v>
      </c>
      <c r="G575" s="10">
        <f t="shared" si="156"/>
        <v>0</v>
      </c>
      <c r="H575" s="10">
        <f t="shared" si="156"/>
        <v>0</v>
      </c>
      <c r="I575" s="10">
        <f t="shared" si="107"/>
        <v>0</v>
      </c>
      <c r="J575" s="10">
        <f t="shared" si="108"/>
        <v>0</v>
      </c>
      <c r="K575" s="10">
        <f>'დამტკ. ბიუჯ.'!K575</f>
        <v>0</v>
      </c>
    </row>
    <row r="576" spans="1:11" x14ac:dyDescent="0.25">
      <c r="A576" t="str">
        <f t="shared" ref="A576:A639" si="157">IF(OR(D576&lt;&gt;0,E576&lt;&gt;0,F576&lt;&gt;0,G576&lt;&gt;0,H576&lt;&gt;0,),"a","b")</f>
        <v>b</v>
      </c>
      <c r="B576" s="5"/>
      <c r="C576" s="6" t="s">
        <v>18</v>
      </c>
      <c r="D576" s="7">
        <f t="shared" si="111"/>
        <v>0</v>
      </c>
      <c r="E576" s="7">
        <f t="shared" ref="E576:H576" si="158">SUM(E588,E600,E612,E624,E636,E648,E672,E720,E768,E804,E816,E828)</f>
        <v>0</v>
      </c>
      <c r="F576" s="7">
        <f t="shared" si="158"/>
        <v>0</v>
      </c>
      <c r="G576" s="7">
        <f t="shared" si="158"/>
        <v>0</v>
      </c>
      <c r="H576" s="7">
        <f t="shared" si="158"/>
        <v>0</v>
      </c>
      <c r="I576" s="7">
        <f t="shared" ref="I576:I639" si="159">SUM(E576,F576)</f>
        <v>0</v>
      </c>
      <c r="J576" s="7">
        <f t="shared" ref="J576:J639" si="160">SUM(E576,F576,G576)</f>
        <v>0</v>
      </c>
      <c r="K576" s="7">
        <f>'დამტკ. ბიუჯ.'!K576</f>
        <v>0</v>
      </c>
    </row>
    <row r="577" spans="1:11" x14ac:dyDescent="0.25">
      <c r="A577" t="str">
        <f t="shared" si="157"/>
        <v>b</v>
      </c>
      <c r="B577" s="5"/>
      <c r="C577" s="6" t="s">
        <v>19</v>
      </c>
      <c r="D577" s="7">
        <f t="shared" si="111"/>
        <v>0</v>
      </c>
      <c r="E577" s="7">
        <f t="shared" ref="E577:H577" si="161">SUM(E589,E601,E613,E625,E637,E649,E673,E721,E769,E805,E817,E829)</f>
        <v>0</v>
      </c>
      <c r="F577" s="7">
        <f t="shared" si="161"/>
        <v>0</v>
      </c>
      <c r="G577" s="7">
        <f t="shared" si="161"/>
        <v>0</v>
      </c>
      <c r="H577" s="7">
        <f t="shared" si="161"/>
        <v>0</v>
      </c>
      <c r="I577" s="7">
        <f t="shared" si="159"/>
        <v>0</v>
      </c>
      <c r="J577" s="7">
        <f t="shared" si="160"/>
        <v>0</v>
      </c>
      <c r="K577" s="7">
        <f>'დამტკ. ბიუჯ.'!K577</f>
        <v>0</v>
      </c>
    </row>
    <row r="578" spans="1:11" ht="15.75" thickBot="1" x14ac:dyDescent="0.3">
      <c r="A578" t="str">
        <f t="shared" si="157"/>
        <v>b</v>
      </c>
      <c r="B578" s="11"/>
      <c r="C578" s="12" t="s">
        <v>20</v>
      </c>
      <c r="D578" s="13">
        <f t="shared" si="111"/>
        <v>0</v>
      </c>
      <c r="E578" s="13">
        <f t="shared" ref="E578:H578" si="162">SUM(E590,E602,E614,E626,E638,E650,E674,E722,E770,E806,E818,E830)</f>
        <v>0</v>
      </c>
      <c r="F578" s="13">
        <f t="shared" si="162"/>
        <v>0</v>
      </c>
      <c r="G578" s="13">
        <f t="shared" si="162"/>
        <v>0</v>
      </c>
      <c r="H578" s="13">
        <f t="shared" si="162"/>
        <v>0</v>
      </c>
      <c r="I578" s="13">
        <f t="shared" si="159"/>
        <v>0</v>
      </c>
      <c r="J578" s="13">
        <f t="shared" si="160"/>
        <v>0</v>
      </c>
      <c r="K578" s="13">
        <f>'დამტკ. ბიუჯ.'!K578</f>
        <v>0</v>
      </c>
    </row>
    <row r="579" spans="1:11" ht="31.5" thickTop="1" thickBot="1" x14ac:dyDescent="0.3">
      <c r="A579" t="str">
        <f t="shared" si="157"/>
        <v>b</v>
      </c>
      <c r="B579" s="3" t="s">
        <v>103</v>
      </c>
      <c r="C579" s="15" t="s">
        <v>104</v>
      </c>
      <c r="D579" s="4">
        <f t="shared" si="111"/>
        <v>0</v>
      </c>
      <c r="E579" s="4">
        <f>SUM(E580,E588,E589,E590)</f>
        <v>0</v>
      </c>
      <c r="F579" s="4">
        <f t="shared" ref="F579:H579" si="163">SUM(F580,F588,F589,F590)</f>
        <v>0</v>
      </c>
      <c r="G579" s="4">
        <f t="shared" si="163"/>
        <v>0</v>
      </c>
      <c r="H579" s="4">
        <f t="shared" si="163"/>
        <v>0</v>
      </c>
      <c r="I579" s="4">
        <f t="shared" si="159"/>
        <v>0</v>
      </c>
      <c r="J579" s="4">
        <f t="shared" si="160"/>
        <v>0</v>
      </c>
      <c r="K579" s="4" t="str">
        <f>'დამტკ. ბიუჯ.'!K579</f>
        <v>საყვარელიძე</v>
      </c>
    </row>
    <row r="580" spans="1:11" ht="15.75" thickTop="1" x14ac:dyDescent="0.25">
      <c r="A580" t="str">
        <f t="shared" si="157"/>
        <v>b</v>
      </c>
      <c r="B580" s="5"/>
      <c r="C580" s="6" t="s">
        <v>10</v>
      </c>
      <c r="D580" s="7">
        <f t="shared" si="111"/>
        <v>0</v>
      </c>
      <c r="E580" s="7">
        <f>SUM(E581:E587)</f>
        <v>0</v>
      </c>
      <c r="F580" s="7">
        <f t="shared" ref="F580:H580" si="164">SUM(F581:F587)</f>
        <v>0</v>
      </c>
      <c r="G580" s="7">
        <f t="shared" si="164"/>
        <v>0</v>
      </c>
      <c r="H580" s="7">
        <f t="shared" si="164"/>
        <v>0</v>
      </c>
      <c r="I580" s="7">
        <f t="shared" si="159"/>
        <v>0</v>
      </c>
      <c r="J580" s="7">
        <f t="shared" si="160"/>
        <v>0</v>
      </c>
      <c r="K580" s="7" t="str">
        <f>'დამტკ. ბიუჯ.'!K580</f>
        <v>საყვარელიძე</v>
      </c>
    </row>
    <row r="581" spans="1:11" x14ac:dyDescent="0.25">
      <c r="A581" t="str">
        <f t="shared" si="157"/>
        <v>b</v>
      </c>
      <c r="B581" s="8"/>
      <c r="C581" s="9" t="s">
        <v>11</v>
      </c>
      <c r="D581" s="10">
        <f t="shared" si="111"/>
        <v>0</v>
      </c>
      <c r="E581" s="10">
        <v>0</v>
      </c>
      <c r="F581" s="10">
        <v>0</v>
      </c>
      <c r="G581" s="10">
        <v>0</v>
      </c>
      <c r="H581" s="10">
        <v>0</v>
      </c>
      <c r="I581" s="10">
        <f t="shared" si="159"/>
        <v>0</v>
      </c>
      <c r="J581" s="10">
        <f t="shared" si="160"/>
        <v>0</v>
      </c>
      <c r="K581" s="10" t="str">
        <f>'დამტკ. ბიუჯ.'!K581</f>
        <v>საყვარელიძე</v>
      </c>
    </row>
    <row r="582" spans="1:11" x14ac:dyDescent="0.25">
      <c r="A582" t="str">
        <f t="shared" si="157"/>
        <v>b</v>
      </c>
      <c r="B582" s="8"/>
      <c r="C582" s="9" t="s">
        <v>12</v>
      </c>
      <c r="D582" s="10">
        <f t="shared" si="111"/>
        <v>0</v>
      </c>
      <c r="E582" s="10">
        <v>0</v>
      </c>
      <c r="F582" s="10">
        <v>0</v>
      </c>
      <c r="G582" s="10">
        <v>0</v>
      </c>
      <c r="H582" s="10">
        <v>0</v>
      </c>
      <c r="I582" s="10">
        <f t="shared" si="159"/>
        <v>0</v>
      </c>
      <c r="J582" s="10">
        <f t="shared" si="160"/>
        <v>0</v>
      </c>
      <c r="K582" s="10" t="str">
        <f>'დამტკ. ბიუჯ.'!K582</f>
        <v>საყვარელიძე</v>
      </c>
    </row>
    <row r="583" spans="1:11" x14ac:dyDescent="0.25">
      <c r="A583" t="str">
        <f t="shared" si="157"/>
        <v>b</v>
      </c>
      <c r="B583" s="8"/>
      <c r="C583" s="9" t="s">
        <v>13</v>
      </c>
      <c r="D583" s="10">
        <f t="shared" si="111"/>
        <v>0</v>
      </c>
      <c r="E583" s="10">
        <v>0</v>
      </c>
      <c r="F583" s="10">
        <v>0</v>
      </c>
      <c r="G583" s="10">
        <v>0</v>
      </c>
      <c r="H583" s="10">
        <v>0</v>
      </c>
      <c r="I583" s="10">
        <f t="shared" si="159"/>
        <v>0</v>
      </c>
      <c r="J583" s="10">
        <f t="shared" si="160"/>
        <v>0</v>
      </c>
      <c r="K583" s="10" t="str">
        <f>'დამტკ. ბიუჯ.'!K583</f>
        <v>საყვარელიძე</v>
      </c>
    </row>
    <row r="584" spans="1:11" x14ac:dyDescent="0.25">
      <c r="A584" t="str">
        <f t="shared" si="157"/>
        <v>b</v>
      </c>
      <c r="B584" s="8"/>
      <c r="C584" s="9" t="s">
        <v>14</v>
      </c>
      <c r="D584" s="10">
        <f t="shared" si="111"/>
        <v>0</v>
      </c>
      <c r="E584" s="10">
        <v>0</v>
      </c>
      <c r="F584" s="10">
        <v>0</v>
      </c>
      <c r="G584" s="10">
        <v>0</v>
      </c>
      <c r="H584" s="10">
        <v>0</v>
      </c>
      <c r="I584" s="10">
        <f t="shared" si="159"/>
        <v>0</v>
      </c>
      <c r="J584" s="10">
        <f t="shared" si="160"/>
        <v>0</v>
      </c>
      <c r="K584" s="10" t="str">
        <f>'დამტკ. ბიუჯ.'!K584</f>
        <v>საყვარელიძე</v>
      </c>
    </row>
    <row r="585" spans="1:11" x14ac:dyDescent="0.25">
      <c r="A585" t="str">
        <f t="shared" si="157"/>
        <v>b</v>
      </c>
      <c r="B585" s="8"/>
      <c r="C585" s="9" t="s">
        <v>15</v>
      </c>
      <c r="D585" s="10">
        <f t="shared" si="111"/>
        <v>0</v>
      </c>
      <c r="E585" s="10">
        <v>0</v>
      </c>
      <c r="F585" s="10">
        <v>0</v>
      </c>
      <c r="G585" s="10">
        <v>0</v>
      </c>
      <c r="H585" s="10">
        <v>0</v>
      </c>
      <c r="I585" s="10">
        <f t="shared" si="159"/>
        <v>0</v>
      </c>
      <c r="J585" s="10">
        <f t="shared" si="160"/>
        <v>0</v>
      </c>
      <c r="K585" s="10" t="str">
        <f>'დამტკ. ბიუჯ.'!K585</f>
        <v>საყვარელიძე</v>
      </c>
    </row>
    <row r="586" spans="1:11" x14ac:dyDescent="0.25">
      <c r="A586" t="str">
        <f t="shared" si="157"/>
        <v>b</v>
      </c>
      <c r="B586" s="8"/>
      <c r="C586" s="9" t="s">
        <v>16</v>
      </c>
      <c r="D586" s="10">
        <f t="shared" si="111"/>
        <v>0</v>
      </c>
      <c r="E586" s="10">
        <v>0</v>
      </c>
      <c r="F586" s="10">
        <v>0</v>
      </c>
      <c r="G586" s="10">
        <v>0</v>
      </c>
      <c r="H586" s="10">
        <v>0</v>
      </c>
      <c r="I586" s="10">
        <f t="shared" si="159"/>
        <v>0</v>
      </c>
      <c r="J586" s="10">
        <f t="shared" si="160"/>
        <v>0</v>
      </c>
      <c r="K586" s="10" t="str">
        <f>'დამტკ. ბიუჯ.'!K586</f>
        <v>საყვარელიძე</v>
      </c>
    </row>
    <row r="587" spans="1:11" x14ac:dyDescent="0.25">
      <c r="A587" t="str">
        <f t="shared" si="157"/>
        <v>b</v>
      </c>
      <c r="B587" s="8"/>
      <c r="C587" s="9" t="s">
        <v>17</v>
      </c>
      <c r="D587" s="10">
        <f t="shared" si="111"/>
        <v>0</v>
      </c>
      <c r="E587" s="10">
        <v>0</v>
      </c>
      <c r="F587" s="10">
        <v>0</v>
      </c>
      <c r="G587" s="10">
        <v>0</v>
      </c>
      <c r="H587" s="10">
        <v>0</v>
      </c>
      <c r="I587" s="10">
        <f t="shared" si="159"/>
        <v>0</v>
      </c>
      <c r="J587" s="10">
        <f t="shared" si="160"/>
        <v>0</v>
      </c>
      <c r="K587" s="10" t="str">
        <f>'დამტკ. ბიუჯ.'!K587</f>
        <v>საყვარელიძე</v>
      </c>
    </row>
    <row r="588" spans="1:11" x14ac:dyDescent="0.25">
      <c r="A588" t="str">
        <f t="shared" si="157"/>
        <v>b</v>
      </c>
      <c r="B588" s="5"/>
      <c r="C588" s="6" t="s">
        <v>18</v>
      </c>
      <c r="D588" s="7">
        <f t="shared" ref="D588:D651" si="165">SUM(E588,F588,G588,H588)</f>
        <v>0</v>
      </c>
      <c r="E588" s="7">
        <v>0</v>
      </c>
      <c r="F588" s="7">
        <v>0</v>
      </c>
      <c r="G588" s="7">
        <v>0</v>
      </c>
      <c r="H588" s="7">
        <v>0</v>
      </c>
      <c r="I588" s="7">
        <f t="shared" si="159"/>
        <v>0</v>
      </c>
      <c r="J588" s="7">
        <f t="shared" si="160"/>
        <v>0</v>
      </c>
      <c r="K588" s="7" t="str">
        <f>'დამტკ. ბიუჯ.'!K588</f>
        <v>საყვარელიძე</v>
      </c>
    </row>
    <row r="589" spans="1:11" x14ac:dyDescent="0.25">
      <c r="A589" t="str">
        <f t="shared" si="157"/>
        <v>b</v>
      </c>
      <c r="B589" s="5"/>
      <c r="C589" s="6" t="s">
        <v>19</v>
      </c>
      <c r="D589" s="7">
        <f t="shared" si="165"/>
        <v>0</v>
      </c>
      <c r="E589" s="7">
        <v>0</v>
      </c>
      <c r="F589" s="7">
        <v>0</v>
      </c>
      <c r="G589" s="7">
        <v>0</v>
      </c>
      <c r="H589" s="7">
        <v>0</v>
      </c>
      <c r="I589" s="7">
        <f t="shared" si="159"/>
        <v>0</v>
      </c>
      <c r="J589" s="7">
        <f t="shared" si="160"/>
        <v>0</v>
      </c>
      <c r="K589" s="7" t="str">
        <f>'დამტკ. ბიუჯ.'!K589</f>
        <v>საყვარელიძე</v>
      </c>
    </row>
    <row r="590" spans="1:11" ht="15.75" thickBot="1" x14ac:dyDescent="0.3">
      <c r="A590" t="str">
        <f t="shared" si="157"/>
        <v>b</v>
      </c>
      <c r="B590" s="11"/>
      <c r="C590" s="12" t="s">
        <v>20</v>
      </c>
      <c r="D590" s="13">
        <f t="shared" si="165"/>
        <v>0</v>
      </c>
      <c r="E590" s="13">
        <v>0</v>
      </c>
      <c r="F590" s="13">
        <v>0</v>
      </c>
      <c r="G590" s="13">
        <v>0</v>
      </c>
      <c r="H590" s="13">
        <v>0</v>
      </c>
      <c r="I590" s="13">
        <f t="shared" si="159"/>
        <v>0</v>
      </c>
      <c r="J590" s="13">
        <f t="shared" si="160"/>
        <v>0</v>
      </c>
      <c r="K590" s="13" t="str">
        <f>'დამტკ. ბიუჯ.'!K590</f>
        <v>საყვარელიძე</v>
      </c>
    </row>
    <row r="591" spans="1:11" ht="32.25" customHeight="1" thickTop="1" thickBot="1" x14ac:dyDescent="0.3">
      <c r="A591" t="str">
        <f t="shared" si="157"/>
        <v>b</v>
      </c>
      <c r="B591" s="16" t="s">
        <v>105</v>
      </c>
      <c r="C591" s="4" t="s">
        <v>106</v>
      </c>
      <c r="D591" s="4">
        <f t="shared" si="165"/>
        <v>0</v>
      </c>
      <c r="E591" s="4">
        <f>SUM(E592,E600,E601,E602)</f>
        <v>0</v>
      </c>
      <c r="F591" s="4">
        <f t="shared" ref="F591:H591" si="166">SUM(F592,F600,F601,F602)</f>
        <v>0</v>
      </c>
      <c r="G591" s="4">
        <f t="shared" si="166"/>
        <v>0</v>
      </c>
      <c r="H591" s="4">
        <f t="shared" si="166"/>
        <v>0</v>
      </c>
      <c r="I591" s="4">
        <f t="shared" si="159"/>
        <v>0</v>
      </c>
      <c r="J591" s="4">
        <f t="shared" si="160"/>
        <v>0</v>
      </c>
      <c r="K591" s="4" t="str">
        <f>'დამტკ. ბიუჯ.'!K591</f>
        <v>საყვარელიძე</v>
      </c>
    </row>
    <row r="592" spans="1:11" ht="15.75" thickTop="1" x14ac:dyDescent="0.25">
      <c r="A592" t="str">
        <f t="shared" si="157"/>
        <v>b</v>
      </c>
      <c r="B592" s="5"/>
      <c r="C592" s="6" t="s">
        <v>10</v>
      </c>
      <c r="D592" s="7">
        <f t="shared" si="165"/>
        <v>0</v>
      </c>
      <c r="E592" s="7">
        <f>SUM(E593:E599)</f>
        <v>0</v>
      </c>
      <c r="F592" s="7">
        <f t="shared" ref="F592:H592" si="167">SUM(F593:F599)</f>
        <v>0</v>
      </c>
      <c r="G592" s="7">
        <f t="shared" si="167"/>
        <v>0</v>
      </c>
      <c r="H592" s="7">
        <f t="shared" si="167"/>
        <v>0</v>
      </c>
      <c r="I592" s="7">
        <f t="shared" si="159"/>
        <v>0</v>
      </c>
      <c r="J592" s="7">
        <f t="shared" si="160"/>
        <v>0</v>
      </c>
      <c r="K592" s="7" t="str">
        <f>'დამტკ. ბიუჯ.'!K592</f>
        <v>საყვარელიძე</v>
      </c>
    </row>
    <row r="593" spans="1:11" x14ac:dyDescent="0.25">
      <c r="A593" t="str">
        <f t="shared" si="157"/>
        <v>b</v>
      </c>
      <c r="B593" s="8"/>
      <c r="C593" s="9" t="s">
        <v>11</v>
      </c>
      <c r="D593" s="10">
        <f t="shared" si="165"/>
        <v>0</v>
      </c>
      <c r="E593" s="10">
        <v>0</v>
      </c>
      <c r="F593" s="10">
        <v>0</v>
      </c>
      <c r="G593" s="10">
        <v>0</v>
      </c>
      <c r="H593" s="10">
        <v>0</v>
      </c>
      <c r="I593" s="10">
        <f t="shared" si="159"/>
        <v>0</v>
      </c>
      <c r="J593" s="10">
        <f t="shared" si="160"/>
        <v>0</v>
      </c>
      <c r="K593" s="10" t="str">
        <f>'დამტკ. ბიუჯ.'!K593</f>
        <v>საყვარელიძე</v>
      </c>
    </row>
    <row r="594" spans="1:11" x14ac:dyDescent="0.25">
      <c r="A594" t="str">
        <f t="shared" si="157"/>
        <v>b</v>
      </c>
      <c r="B594" s="8"/>
      <c r="C594" s="9" t="s">
        <v>12</v>
      </c>
      <c r="D594" s="10">
        <f t="shared" si="165"/>
        <v>0</v>
      </c>
      <c r="E594" s="10">
        <v>0</v>
      </c>
      <c r="F594" s="10">
        <v>0</v>
      </c>
      <c r="G594" s="10">
        <v>0</v>
      </c>
      <c r="H594" s="10">
        <v>0</v>
      </c>
      <c r="I594" s="10">
        <f t="shared" si="159"/>
        <v>0</v>
      </c>
      <c r="J594" s="10">
        <f t="shared" si="160"/>
        <v>0</v>
      </c>
      <c r="K594" s="10" t="str">
        <f>'დამტკ. ბიუჯ.'!K594</f>
        <v>საყვარელიძე</v>
      </c>
    </row>
    <row r="595" spans="1:11" x14ac:dyDescent="0.25">
      <c r="A595" t="str">
        <f t="shared" si="157"/>
        <v>b</v>
      </c>
      <c r="B595" s="8"/>
      <c r="C595" s="9" t="s">
        <v>13</v>
      </c>
      <c r="D595" s="10">
        <f t="shared" si="165"/>
        <v>0</v>
      </c>
      <c r="E595" s="10">
        <v>0</v>
      </c>
      <c r="F595" s="10">
        <v>0</v>
      </c>
      <c r="G595" s="10">
        <v>0</v>
      </c>
      <c r="H595" s="10">
        <v>0</v>
      </c>
      <c r="I595" s="10">
        <f t="shared" si="159"/>
        <v>0</v>
      </c>
      <c r="J595" s="10">
        <f t="shared" si="160"/>
        <v>0</v>
      </c>
      <c r="K595" s="10" t="str">
        <f>'დამტკ. ბიუჯ.'!K595</f>
        <v>საყვარელიძე</v>
      </c>
    </row>
    <row r="596" spans="1:11" x14ac:dyDescent="0.25">
      <c r="A596" t="str">
        <f t="shared" si="157"/>
        <v>b</v>
      </c>
      <c r="B596" s="8"/>
      <c r="C596" s="9" t="s">
        <v>14</v>
      </c>
      <c r="D596" s="10">
        <f t="shared" si="165"/>
        <v>0</v>
      </c>
      <c r="E596" s="10">
        <v>0</v>
      </c>
      <c r="F596" s="10">
        <v>0</v>
      </c>
      <c r="G596" s="10">
        <v>0</v>
      </c>
      <c r="H596" s="10">
        <v>0</v>
      </c>
      <c r="I596" s="10">
        <f t="shared" si="159"/>
        <v>0</v>
      </c>
      <c r="J596" s="10">
        <f t="shared" si="160"/>
        <v>0</v>
      </c>
      <c r="K596" s="10" t="str">
        <f>'დამტკ. ბიუჯ.'!K596</f>
        <v>საყვარელიძე</v>
      </c>
    </row>
    <row r="597" spans="1:11" x14ac:dyDescent="0.25">
      <c r="A597" t="str">
        <f t="shared" si="157"/>
        <v>b</v>
      </c>
      <c r="B597" s="8"/>
      <c r="C597" s="9" t="s">
        <v>15</v>
      </c>
      <c r="D597" s="10">
        <f t="shared" si="165"/>
        <v>0</v>
      </c>
      <c r="E597" s="10">
        <v>0</v>
      </c>
      <c r="F597" s="10">
        <v>0</v>
      </c>
      <c r="G597" s="10">
        <v>0</v>
      </c>
      <c r="H597" s="10">
        <v>0</v>
      </c>
      <c r="I597" s="10">
        <f t="shared" si="159"/>
        <v>0</v>
      </c>
      <c r="J597" s="10">
        <f t="shared" si="160"/>
        <v>0</v>
      </c>
      <c r="K597" s="10" t="str">
        <f>'დამტკ. ბიუჯ.'!K597</f>
        <v>საყვარელიძე</v>
      </c>
    </row>
    <row r="598" spans="1:11" x14ac:dyDescent="0.25">
      <c r="A598" t="str">
        <f t="shared" si="157"/>
        <v>b</v>
      </c>
      <c r="B598" s="8"/>
      <c r="C598" s="9" t="s">
        <v>16</v>
      </c>
      <c r="D598" s="10">
        <f t="shared" si="165"/>
        <v>0</v>
      </c>
      <c r="E598" s="10">
        <v>0</v>
      </c>
      <c r="F598" s="10">
        <v>0</v>
      </c>
      <c r="G598" s="10">
        <v>0</v>
      </c>
      <c r="H598" s="10">
        <v>0</v>
      </c>
      <c r="I598" s="10">
        <f t="shared" si="159"/>
        <v>0</v>
      </c>
      <c r="J598" s="10">
        <f t="shared" si="160"/>
        <v>0</v>
      </c>
      <c r="K598" s="10" t="str">
        <f>'დამტკ. ბიუჯ.'!K598</f>
        <v>საყვარელიძე</v>
      </c>
    </row>
    <row r="599" spans="1:11" x14ac:dyDescent="0.25">
      <c r="A599" t="str">
        <f t="shared" si="157"/>
        <v>b</v>
      </c>
      <c r="B599" s="8"/>
      <c r="C599" s="9" t="s">
        <v>17</v>
      </c>
      <c r="D599" s="10">
        <f t="shared" si="165"/>
        <v>0</v>
      </c>
      <c r="E599" s="10">
        <v>0</v>
      </c>
      <c r="F599" s="10">
        <v>0</v>
      </c>
      <c r="G599" s="10">
        <v>0</v>
      </c>
      <c r="H599" s="10">
        <v>0</v>
      </c>
      <c r="I599" s="10">
        <f t="shared" si="159"/>
        <v>0</v>
      </c>
      <c r="J599" s="10">
        <f t="shared" si="160"/>
        <v>0</v>
      </c>
      <c r="K599" s="10" t="str">
        <f>'დამტკ. ბიუჯ.'!K599</f>
        <v>საყვარელიძე</v>
      </c>
    </row>
    <row r="600" spans="1:11" x14ac:dyDescent="0.25">
      <c r="A600" t="str">
        <f t="shared" si="157"/>
        <v>b</v>
      </c>
      <c r="B600" s="5"/>
      <c r="C600" s="6" t="s">
        <v>18</v>
      </c>
      <c r="D600" s="7">
        <f t="shared" si="165"/>
        <v>0</v>
      </c>
      <c r="E600" s="7">
        <v>0</v>
      </c>
      <c r="F600" s="7">
        <v>0</v>
      </c>
      <c r="G600" s="7">
        <v>0</v>
      </c>
      <c r="H600" s="7">
        <v>0</v>
      </c>
      <c r="I600" s="7">
        <f t="shared" si="159"/>
        <v>0</v>
      </c>
      <c r="J600" s="7">
        <f t="shared" si="160"/>
        <v>0</v>
      </c>
      <c r="K600" s="7" t="str">
        <f>'დამტკ. ბიუჯ.'!K600</f>
        <v>საყვარელიძე</v>
      </c>
    </row>
    <row r="601" spans="1:11" x14ac:dyDescent="0.25">
      <c r="A601" t="str">
        <f t="shared" si="157"/>
        <v>b</v>
      </c>
      <c r="B601" s="5"/>
      <c r="C601" s="6" t="s">
        <v>19</v>
      </c>
      <c r="D601" s="7">
        <f t="shared" si="165"/>
        <v>0</v>
      </c>
      <c r="E601" s="7">
        <v>0</v>
      </c>
      <c r="F601" s="7">
        <v>0</v>
      </c>
      <c r="G601" s="7">
        <v>0</v>
      </c>
      <c r="H601" s="7">
        <v>0</v>
      </c>
      <c r="I601" s="7">
        <f t="shared" si="159"/>
        <v>0</v>
      </c>
      <c r="J601" s="7">
        <f t="shared" si="160"/>
        <v>0</v>
      </c>
      <c r="K601" s="7" t="str">
        <f>'დამტკ. ბიუჯ.'!K601</f>
        <v>საყვარელიძე</v>
      </c>
    </row>
    <row r="602" spans="1:11" ht="15.75" thickBot="1" x14ac:dyDescent="0.3">
      <c r="A602" t="str">
        <f t="shared" si="157"/>
        <v>b</v>
      </c>
      <c r="B602" s="11"/>
      <c r="C602" s="12" t="s">
        <v>20</v>
      </c>
      <c r="D602" s="13">
        <f t="shared" si="165"/>
        <v>0</v>
      </c>
      <c r="E602" s="13">
        <v>0</v>
      </c>
      <c r="F602" s="13">
        <v>0</v>
      </c>
      <c r="G602" s="13">
        <v>0</v>
      </c>
      <c r="H602" s="13">
        <v>0</v>
      </c>
      <c r="I602" s="13">
        <f t="shared" si="159"/>
        <v>0</v>
      </c>
      <c r="J602" s="13">
        <f t="shared" si="160"/>
        <v>0</v>
      </c>
      <c r="K602" s="13" t="str">
        <f>'დამტკ. ბიუჯ.'!K602</f>
        <v>საყვარელიძე</v>
      </c>
    </row>
    <row r="603" spans="1:11" ht="32.25" customHeight="1" thickTop="1" thickBot="1" x14ac:dyDescent="0.3">
      <c r="A603" t="str">
        <f t="shared" si="157"/>
        <v>b</v>
      </c>
      <c r="B603" s="16" t="s">
        <v>107</v>
      </c>
      <c r="C603" s="4" t="s">
        <v>108</v>
      </c>
      <c r="D603" s="4">
        <f t="shared" si="165"/>
        <v>0</v>
      </c>
      <c r="E603" s="4">
        <f>SUM(E604,E612,E613,E614)</f>
        <v>0</v>
      </c>
      <c r="F603" s="4">
        <f t="shared" ref="F603:H603" si="168">SUM(F604,F612,F613,F614)</f>
        <v>0</v>
      </c>
      <c r="G603" s="4">
        <f t="shared" si="168"/>
        <v>0</v>
      </c>
      <c r="H603" s="4">
        <f t="shared" si="168"/>
        <v>0</v>
      </c>
      <c r="I603" s="4">
        <f t="shared" si="159"/>
        <v>0</v>
      </c>
      <c r="J603" s="4">
        <f t="shared" si="160"/>
        <v>0</v>
      </c>
      <c r="K603" s="4" t="str">
        <f>'დამტკ. ბიუჯ.'!K603</f>
        <v>საყვარელიძე</v>
      </c>
    </row>
    <row r="604" spans="1:11" ht="15.75" thickTop="1" x14ac:dyDescent="0.25">
      <c r="A604" t="str">
        <f t="shared" si="157"/>
        <v>b</v>
      </c>
      <c r="B604" s="5"/>
      <c r="C604" s="6" t="s">
        <v>10</v>
      </c>
      <c r="D604" s="7">
        <f t="shared" si="165"/>
        <v>0</v>
      </c>
      <c r="E604" s="7">
        <f>SUM(E605:E611)</f>
        <v>0</v>
      </c>
      <c r="F604" s="7">
        <f t="shared" ref="F604:H604" si="169">SUM(F605:F611)</f>
        <v>0</v>
      </c>
      <c r="G604" s="7">
        <f t="shared" si="169"/>
        <v>0</v>
      </c>
      <c r="H604" s="7">
        <f t="shared" si="169"/>
        <v>0</v>
      </c>
      <c r="I604" s="7">
        <f t="shared" si="159"/>
        <v>0</v>
      </c>
      <c r="J604" s="7">
        <f t="shared" si="160"/>
        <v>0</v>
      </c>
      <c r="K604" s="7" t="str">
        <f>'დამტკ. ბიუჯ.'!K604</f>
        <v>საყვარელიძე</v>
      </c>
    </row>
    <row r="605" spans="1:11" x14ac:dyDescent="0.25">
      <c r="A605" t="str">
        <f t="shared" si="157"/>
        <v>b</v>
      </c>
      <c r="B605" s="8"/>
      <c r="C605" s="9" t="s">
        <v>11</v>
      </c>
      <c r="D605" s="10">
        <f t="shared" si="165"/>
        <v>0</v>
      </c>
      <c r="E605" s="10">
        <v>0</v>
      </c>
      <c r="F605" s="10">
        <v>0</v>
      </c>
      <c r="G605" s="10">
        <v>0</v>
      </c>
      <c r="H605" s="10">
        <v>0</v>
      </c>
      <c r="I605" s="10">
        <f t="shared" si="159"/>
        <v>0</v>
      </c>
      <c r="J605" s="10">
        <f t="shared" si="160"/>
        <v>0</v>
      </c>
      <c r="K605" s="10" t="str">
        <f>'დამტკ. ბიუჯ.'!K605</f>
        <v>საყვარელიძე</v>
      </c>
    </row>
    <row r="606" spans="1:11" x14ac:dyDescent="0.25">
      <c r="A606" t="str">
        <f t="shared" si="157"/>
        <v>b</v>
      </c>
      <c r="B606" s="8"/>
      <c r="C606" s="9" t="s">
        <v>12</v>
      </c>
      <c r="D606" s="10">
        <f t="shared" si="165"/>
        <v>0</v>
      </c>
      <c r="E606" s="10">
        <v>0</v>
      </c>
      <c r="F606" s="10">
        <v>0</v>
      </c>
      <c r="G606" s="10">
        <v>0</v>
      </c>
      <c r="H606" s="10">
        <v>0</v>
      </c>
      <c r="I606" s="10">
        <f t="shared" si="159"/>
        <v>0</v>
      </c>
      <c r="J606" s="10">
        <f t="shared" si="160"/>
        <v>0</v>
      </c>
      <c r="K606" s="10" t="str">
        <f>'დამტკ. ბიუჯ.'!K606</f>
        <v>საყვარელიძე</v>
      </c>
    </row>
    <row r="607" spans="1:11" x14ac:dyDescent="0.25">
      <c r="A607" t="str">
        <f t="shared" si="157"/>
        <v>b</v>
      </c>
      <c r="B607" s="8"/>
      <c r="C607" s="9" t="s">
        <v>13</v>
      </c>
      <c r="D607" s="10">
        <f t="shared" si="165"/>
        <v>0</v>
      </c>
      <c r="E607" s="10">
        <v>0</v>
      </c>
      <c r="F607" s="10">
        <v>0</v>
      </c>
      <c r="G607" s="10">
        <v>0</v>
      </c>
      <c r="H607" s="10">
        <v>0</v>
      </c>
      <c r="I607" s="10">
        <f t="shared" si="159"/>
        <v>0</v>
      </c>
      <c r="J607" s="10">
        <f t="shared" si="160"/>
        <v>0</v>
      </c>
      <c r="K607" s="10" t="str">
        <f>'დამტკ. ბიუჯ.'!K607</f>
        <v>საყვარელიძე</v>
      </c>
    </row>
    <row r="608" spans="1:11" x14ac:dyDescent="0.25">
      <c r="A608" t="str">
        <f t="shared" si="157"/>
        <v>b</v>
      </c>
      <c r="B608" s="8"/>
      <c r="C608" s="9" t="s">
        <v>14</v>
      </c>
      <c r="D608" s="10">
        <f t="shared" si="165"/>
        <v>0</v>
      </c>
      <c r="E608" s="10">
        <v>0</v>
      </c>
      <c r="F608" s="10">
        <v>0</v>
      </c>
      <c r="G608" s="10">
        <v>0</v>
      </c>
      <c r="H608" s="10">
        <v>0</v>
      </c>
      <c r="I608" s="10">
        <f t="shared" si="159"/>
        <v>0</v>
      </c>
      <c r="J608" s="10">
        <f t="shared" si="160"/>
        <v>0</v>
      </c>
      <c r="K608" s="10" t="str">
        <f>'დამტკ. ბიუჯ.'!K608</f>
        <v>საყვარელიძე</v>
      </c>
    </row>
    <row r="609" spans="1:11" x14ac:dyDescent="0.25">
      <c r="A609" t="str">
        <f t="shared" si="157"/>
        <v>b</v>
      </c>
      <c r="B609" s="8"/>
      <c r="C609" s="9" t="s">
        <v>15</v>
      </c>
      <c r="D609" s="10">
        <f t="shared" si="165"/>
        <v>0</v>
      </c>
      <c r="E609" s="10">
        <v>0</v>
      </c>
      <c r="F609" s="10">
        <v>0</v>
      </c>
      <c r="G609" s="10">
        <v>0</v>
      </c>
      <c r="H609" s="10">
        <v>0</v>
      </c>
      <c r="I609" s="10">
        <f t="shared" si="159"/>
        <v>0</v>
      </c>
      <c r="J609" s="10">
        <f t="shared" si="160"/>
        <v>0</v>
      </c>
      <c r="K609" s="10" t="str">
        <f>'დამტკ. ბიუჯ.'!K609</f>
        <v>საყვარელიძე</v>
      </c>
    </row>
    <row r="610" spans="1:11" x14ac:dyDescent="0.25">
      <c r="A610" t="str">
        <f t="shared" si="157"/>
        <v>b</v>
      </c>
      <c r="B610" s="8"/>
      <c r="C610" s="9" t="s">
        <v>16</v>
      </c>
      <c r="D610" s="10">
        <f t="shared" si="165"/>
        <v>0</v>
      </c>
      <c r="E610" s="10">
        <v>0</v>
      </c>
      <c r="F610" s="10">
        <v>0</v>
      </c>
      <c r="G610" s="10">
        <v>0</v>
      </c>
      <c r="H610" s="10">
        <v>0</v>
      </c>
      <c r="I610" s="10">
        <f t="shared" si="159"/>
        <v>0</v>
      </c>
      <c r="J610" s="10">
        <f t="shared" si="160"/>
        <v>0</v>
      </c>
      <c r="K610" s="10" t="str">
        <f>'დამტკ. ბიუჯ.'!K610</f>
        <v>საყვარელიძე</v>
      </c>
    </row>
    <row r="611" spans="1:11" x14ac:dyDescent="0.25">
      <c r="A611" t="str">
        <f t="shared" si="157"/>
        <v>b</v>
      </c>
      <c r="B611" s="8"/>
      <c r="C611" s="9" t="s">
        <v>17</v>
      </c>
      <c r="D611" s="10">
        <f t="shared" si="165"/>
        <v>0</v>
      </c>
      <c r="E611" s="10">
        <v>0</v>
      </c>
      <c r="F611" s="10">
        <v>0</v>
      </c>
      <c r="G611" s="10">
        <v>0</v>
      </c>
      <c r="H611" s="10">
        <v>0</v>
      </c>
      <c r="I611" s="10">
        <f t="shared" si="159"/>
        <v>0</v>
      </c>
      <c r="J611" s="10">
        <f t="shared" si="160"/>
        <v>0</v>
      </c>
      <c r="K611" s="10" t="str">
        <f>'დამტკ. ბიუჯ.'!K611</f>
        <v>საყვარელიძე</v>
      </c>
    </row>
    <row r="612" spans="1:11" x14ac:dyDescent="0.25">
      <c r="A612" t="str">
        <f t="shared" si="157"/>
        <v>b</v>
      </c>
      <c r="B612" s="5"/>
      <c r="C612" s="6" t="s">
        <v>18</v>
      </c>
      <c r="D612" s="7">
        <f t="shared" si="165"/>
        <v>0</v>
      </c>
      <c r="E612" s="7">
        <v>0</v>
      </c>
      <c r="F612" s="7">
        <v>0</v>
      </c>
      <c r="G612" s="7">
        <v>0</v>
      </c>
      <c r="H612" s="7">
        <v>0</v>
      </c>
      <c r="I612" s="7">
        <f t="shared" si="159"/>
        <v>0</v>
      </c>
      <c r="J612" s="7">
        <f t="shared" si="160"/>
        <v>0</v>
      </c>
      <c r="K612" s="7" t="str">
        <f>'დამტკ. ბიუჯ.'!K612</f>
        <v>საყვარელიძე</v>
      </c>
    </row>
    <row r="613" spans="1:11" x14ac:dyDescent="0.25">
      <c r="A613" t="str">
        <f t="shared" si="157"/>
        <v>b</v>
      </c>
      <c r="B613" s="5"/>
      <c r="C613" s="6" t="s">
        <v>19</v>
      </c>
      <c r="D613" s="7">
        <f t="shared" si="165"/>
        <v>0</v>
      </c>
      <c r="E613" s="7">
        <v>0</v>
      </c>
      <c r="F613" s="7">
        <v>0</v>
      </c>
      <c r="G613" s="7">
        <v>0</v>
      </c>
      <c r="H613" s="7">
        <v>0</v>
      </c>
      <c r="I613" s="7">
        <f t="shared" si="159"/>
        <v>0</v>
      </c>
      <c r="J613" s="7">
        <f t="shared" si="160"/>
        <v>0</v>
      </c>
      <c r="K613" s="7" t="str">
        <f>'დამტკ. ბიუჯ.'!K613</f>
        <v>საყვარელიძე</v>
      </c>
    </row>
    <row r="614" spans="1:11" ht="15.75" thickBot="1" x14ac:dyDescent="0.3">
      <c r="A614" t="str">
        <f t="shared" si="157"/>
        <v>b</v>
      </c>
      <c r="B614" s="11"/>
      <c r="C614" s="12" t="s">
        <v>20</v>
      </c>
      <c r="D614" s="13">
        <f t="shared" si="165"/>
        <v>0</v>
      </c>
      <c r="E614" s="13">
        <v>0</v>
      </c>
      <c r="F614" s="13">
        <v>0</v>
      </c>
      <c r="G614" s="13">
        <v>0</v>
      </c>
      <c r="H614" s="13">
        <v>0</v>
      </c>
      <c r="I614" s="13">
        <f t="shared" si="159"/>
        <v>0</v>
      </c>
      <c r="J614" s="13">
        <f t="shared" si="160"/>
        <v>0</v>
      </c>
      <c r="K614" s="13" t="str">
        <f>'დამტკ. ბიუჯ.'!K614</f>
        <v>საყვარელიძე</v>
      </c>
    </row>
    <row r="615" spans="1:11" ht="32.25" customHeight="1" thickTop="1" thickBot="1" x14ac:dyDescent="0.3">
      <c r="A615" t="str">
        <f t="shared" si="157"/>
        <v>b</v>
      </c>
      <c r="B615" s="16" t="s">
        <v>109</v>
      </c>
      <c r="C615" s="4" t="s">
        <v>110</v>
      </c>
      <c r="D615" s="4">
        <f t="shared" si="165"/>
        <v>0</v>
      </c>
      <c r="E615" s="4">
        <f>SUM(E616,E624,E625,E626)</f>
        <v>0</v>
      </c>
      <c r="F615" s="4">
        <f t="shared" ref="F615:H615" si="170">SUM(F616,F624,F625,F626)</f>
        <v>0</v>
      </c>
      <c r="G615" s="4">
        <f t="shared" si="170"/>
        <v>0</v>
      </c>
      <c r="H615" s="4">
        <f t="shared" si="170"/>
        <v>0</v>
      </c>
      <c r="I615" s="4">
        <f t="shared" si="159"/>
        <v>0</v>
      </c>
      <c r="J615" s="4">
        <f t="shared" si="160"/>
        <v>0</v>
      </c>
      <c r="K615" s="4" t="str">
        <f>'დამტკ. ბიუჯ.'!K615</f>
        <v>საყვარელიძე</v>
      </c>
    </row>
    <row r="616" spans="1:11" ht="15.75" thickTop="1" x14ac:dyDescent="0.25">
      <c r="A616" t="str">
        <f t="shared" si="157"/>
        <v>b</v>
      </c>
      <c r="B616" s="5"/>
      <c r="C616" s="6" t="s">
        <v>10</v>
      </c>
      <c r="D616" s="7">
        <f t="shared" si="165"/>
        <v>0</v>
      </c>
      <c r="E616" s="7">
        <f>SUM(E617:E623)</f>
        <v>0</v>
      </c>
      <c r="F616" s="7">
        <f t="shared" ref="F616:H616" si="171">SUM(F617:F623)</f>
        <v>0</v>
      </c>
      <c r="G616" s="7">
        <f t="shared" si="171"/>
        <v>0</v>
      </c>
      <c r="H616" s="7">
        <f t="shared" si="171"/>
        <v>0</v>
      </c>
      <c r="I616" s="7">
        <f t="shared" si="159"/>
        <v>0</v>
      </c>
      <c r="J616" s="7">
        <f t="shared" si="160"/>
        <v>0</v>
      </c>
      <c r="K616" s="7" t="str">
        <f>'დამტკ. ბიუჯ.'!K616</f>
        <v>საყვარელიძე</v>
      </c>
    </row>
    <row r="617" spans="1:11" x14ac:dyDescent="0.25">
      <c r="A617" t="str">
        <f t="shared" si="157"/>
        <v>b</v>
      </c>
      <c r="B617" s="8"/>
      <c r="C617" s="9" t="s">
        <v>11</v>
      </c>
      <c r="D617" s="10">
        <f t="shared" si="165"/>
        <v>0</v>
      </c>
      <c r="E617" s="10">
        <v>0</v>
      </c>
      <c r="F617" s="10">
        <v>0</v>
      </c>
      <c r="G617" s="10">
        <v>0</v>
      </c>
      <c r="H617" s="10">
        <v>0</v>
      </c>
      <c r="I617" s="10">
        <f t="shared" si="159"/>
        <v>0</v>
      </c>
      <c r="J617" s="10">
        <f t="shared" si="160"/>
        <v>0</v>
      </c>
      <c r="K617" s="10" t="str">
        <f>'დამტკ. ბიუჯ.'!K617</f>
        <v>საყვარელიძე</v>
      </c>
    </row>
    <row r="618" spans="1:11" x14ac:dyDescent="0.25">
      <c r="A618" t="str">
        <f t="shared" si="157"/>
        <v>b</v>
      </c>
      <c r="B618" s="8"/>
      <c r="C618" s="9" t="s">
        <v>12</v>
      </c>
      <c r="D618" s="10">
        <f t="shared" si="165"/>
        <v>0</v>
      </c>
      <c r="E618" s="10">
        <v>0</v>
      </c>
      <c r="F618" s="10">
        <v>0</v>
      </c>
      <c r="G618" s="10">
        <v>0</v>
      </c>
      <c r="H618" s="10">
        <v>0</v>
      </c>
      <c r="I618" s="10">
        <f t="shared" si="159"/>
        <v>0</v>
      </c>
      <c r="J618" s="10">
        <f t="shared" si="160"/>
        <v>0</v>
      </c>
      <c r="K618" s="10" t="str">
        <f>'დამტკ. ბიუჯ.'!K618</f>
        <v>საყვარელიძე</v>
      </c>
    </row>
    <row r="619" spans="1:11" x14ac:dyDescent="0.25">
      <c r="A619" t="str">
        <f t="shared" si="157"/>
        <v>b</v>
      </c>
      <c r="B619" s="8"/>
      <c r="C619" s="9" t="s">
        <v>13</v>
      </c>
      <c r="D619" s="10">
        <f t="shared" si="165"/>
        <v>0</v>
      </c>
      <c r="E619" s="10">
        <v>0</v>
      </c>
      <c r="F619" s="10">
        <v>0</v>
      </c>
      <c r="G619" s="10">
        <v>0</v>
      </c>
      <c r="H619" s="10">
        <v>0</v>
      </c>
      <c r="I619" s="10">
        <f t="shared" si="159"/>
        <v>0</v>
      </c>
      <c r="J619" s="10">
        <f t="shared" si="160"/>
        <v>0</v>
      </c>
      <c r="K619" s="10" t="str">
        <f>'დამტკ. ბიუჯ.'!K619</f>
        <v>საყვარელიძე</v>
      </c>
    </row>
    <row r="620" spans="1:11" x14ac:dyDescent="0.25">
      <c r="A620" t="str">
        <f t="shared" si="157"/>
        <v>b</v>
      </c>
      <c r="B620" s="8"/>
      <c r="C620" s="9" t="s">
        <v>14</v>
      </c>
      <c r="D620" s="10">
        <f t="shared" si="165"/>
        <v>0</v>
      </c>
      <c r="E620" s="10">
        <v>0</v>
      </c>
      <c r="F620" s="10">
        <v>0</v>
      </c>
      <c r="G620" s="10">
        <v>0</v>
      </c>
      <c r="H620" s="10">
        <v>0</v>
      </c>
      <c r="I620" s="10">
        <f t="shared" si="159"/>
        <v>0</v>
      </c>
      <c r="J620" s="10">
        <f t="shared" si="160"/>
        <v>0</v>
      </c>
      <c r="K620" s="10" t="str">
        <f>'დამტკ. ბიუჯ.'!K620</f>
        <v>საყვარელიძე</v>
      </c>
    </row>
    <row r="621" spans="1:11" x14ac:dyDescent="0.25">
      <c r="A621" t="str">
        <f t="shared" si="157"/>
        <v>b</v>
      </c>
      <c r="B621" s="8"/>
      <c r="C621" s="9" t="s">
        <v>15</v>
      </c>
      <c r="D621" s="10">
        <f t="shared" si="165"/>
        <v>0</v>
      </c>
      <c r="E621" s="10">
        <v>0</v>
      </c>
      <c r="F621" s="10">
        <v>0</v>
      </c>
      <c r="G621" s="10">
        <v>0</v>
      </c>
      <c r="H621" s="10">
        <v>0</v>
      </c>
      <c r="I621" s="10">
        <f t="shared" si="159"/>
        <v>0</v>
      </c>
      <c r="J621" s="10">
        <f t="shared" si="160"/>
        <v>0</v>
      </c>
      <c r="K621" s="10" t="str">
        <f>'დამტკ. ბიუჯ.'!K621</f>
        <v>საყვარელიძე</v>
      </c>
    </row>
    <row r="622" spans="1:11" x14ac:dyDescent="0.25">
      <c r="A622" t="str">
        <f t="shared" si="157"/>
        <v>b</v>
      </c>
      <c r="B622" s="8"/>
      <c r="C622" s="9" t="s">
        <v>16</v>
      </c>
      <c r="D622" s="10">
        <f t="shared" si="165"/>
        <v>0</v>
      </c>
      <c r="E622" s="10">
        <v>0</v>
      </c>
      <c r="F622" s="10">
        <v>0</v>
      </c>
      <c r="G622" s="10">
        <v>0</v>
      </c>
      <c r="H622" s="10">
        <v>0</v>
      </c>
      <c r="I622" s="10">
        <f t="shared" si="159"/>
        <v>0</v>
      </c>
      <c r="J622" s="10">
        <f t="shared" si="160"/>
        <v>0</v>
      </c>
      <c r="K622" s="10" t="str">
        <f>'დამტკ. ბიუჯ.'!K622</f>
        <v>საყვარელიძე</v>
      </c>
    </row>
    <row r="623" spans="1:11" x14ac:dyDescent="0.25">
      <c r="A623" t="str">
        <f t="shared" si="157"/>
        <v>b</v>
      </c>
      <c r="B623" s="8"/>
      <c r="C623" s="9" t="s">
        <v>17</v>
      </c>
      <c r="D623" s="10">
        <f t="shared" si="165"/>
        <v>0</v>
      </c>
      <c r="E623" s="10">
        <v>0</v>
      </c>
      <c r="F623" s="10">
        <v>0</v>
      </c>
      <c r="G623" s="10">
        <v>0</v>
      </c>
      <c r="H623" s="10">
        <v>0</v>
      </c>
      <c r="I623" s="10">
        <f t="shared" si="159"/>
        <v>0</v>
      </c>
      <c r="J623" s="10">
        <f t="shared" si="160"/>
        <v>0</v>
      </c>
      <c r="K623" s="10" t="str">
        <f>'დამტკ. ბიუჯ.'!K623</f>
        <v>საყვარელიძე</v>
      </c>
    </row>
    <row r="624" spans="1:11" x14ac:dyDescent="0.25">
      <c r="A624" t="str">
        <f t="shared" si="157"/>
        <v>b</v>
      </c>
      <c r="B624" s="5"/>
      <c r="C624" s="6" t="s">
        <v>18</v>
      </c>
      <c r="D624" s="7">
        <f t="shared" si="165"/>
        <v>0</v>
      </c>
      <c r="E624" s="7">
        <v>0</v>
      </c>
      <c r="F624" s="7">
        <v>0</v>
      </c>
      <c r="G624" s="7">
        <v>0</v>
      </c>
      <c r="H624" s="7">
        <v>0</v>
      </c>
      <c r="I624" s="7">
        <f t="shared" si="159"/>
        <v>0</v>
      </c>
      <c r="J624" s="7">
        <f t="shared" si="160"/>
        <v>0</v>
      </c>
      <c r="K624" s="7" t="str">
        <f>'დამტკ. ბიუჯ.'!K624</f>
        <v>საყვარელიძე</v>
      </c>
    </row>
    <row r="625" spans="1:11" x14ac:dyDescent="0.25">
      <c r="A625" t="str">
        <f t="shared" si="157"/>
        <v>b</v>
      </c>
      <c r="B625" s="5"/>
      <c r="C625" s="6" t="s">
        <v>19</v>
      </c>
      <c r="D625" s="7">
        <f t="shared" si="165"/>
        <v>0</v>
      </c>
      <c r="E625" s="7">
        <v>0</v>
      </c>
      <c r="F625" s="7">
        <v>0</v>
      </c>
      <c r="G625" s="7">
        <v>0</v>
      </c>
      <c r="H625" s="7">
        <v>0</v>
      </c>
      <c r="I625" s="7">
        <f t="shared" si="159"/>
        <v>0</v>
      </c>
      <c r="J625" s="7">
        <f t="shared" si="160"/>
        <v>0</v>
      </c>
      <c r="K625" s="7" t="str">
        <f>'დამტკ. ბიუჯ.'!K625</f>
        <v>საყვარელიძე</v>
      </c>
    </row>
    <row r="626" spans="1:11" ht="15.75" thickBot="1" x14ac:dyDescent="0.3">
      <c r="A626" t="str">
        <f t="shared" si="157"/>
        <v>b</v>
      </c>
      <c r="B626" s="11"/>
      <c r="C626" s="12" t="s">
        <v>20</v>
      </c>
      <c r="D626" s="13">
        <f t="shared" si="165"/>
        <v>0</v>
      </c>
      <c r="E626" s="13">
        <v>0</v>
      </c>
      <c r="F626" s="13">
        <v>0</v>
      </c>
      <c r="G626" s="13">
        <v>0</v>
      </c>
      <c r="H626" s="13">
        <v>0</v>
      </c>
      <c r="I626" s="13">
        <f t="shared" si="159"/>
        <v>0</v>
      </c>
      <c r="J626" s="13">
        <f t="shared" si="160"/>
        <v>0</v>
      </c>
      <c r="K626" s="13" t="str">
        <f>'დამტკ. ბიუჯ.'!K626</f>
        <v>საყვარელიძე</v>
      </c>
    </row>
    <row r="627" spans="1:11" ht="32.25" customHeight="1" thickTop="1" thickBot="1" x14ac:dyDescent="0.3">
      <c r="A627" t="str">
        <f t="shared" si="157"/>
        <v>b</v>
      </c>
      <c r="B627" s="16" t="s">
        <v>111</v>
      </c>
      <c r="C627" s="4" t="s">
        <v>112</v>
      </c>
      <c r="D627" s="4">
        <f t="shared" si="165"/>
        <v>0</v>
      </c>
      <c r="E627" s="4">
        <f>SUM(E628,E636,E637,E638)</f>
        <v>0</v>
      </c>
      <c r="F627" s="4">
        <f t="shared" ref="F627:H627" si="172">SUM(F628,F636,F637,F638)</f>
        <v>0</v>
      </c>
      <c r="G627" s="4">
        <f t="shared" si="172"/>
        <v>0</v>
      </c>
      <c r="H627" s="4">
        <f t="shared" si="172"/>
        <v>0</v>
      </c>
      <c r="I627" s="4">
        <f t="shared" si="159"/>
        <v>0</v>
      </c>
      <c r="J627" s="4">
        <f t="shared" si="160"/>
        <v>0</v>
      </c>
      <c r="K627" s="4" t="str">
        <f>'დამტკ. ბიუჯ.'!K627</f>
        <v>საყვარელიძე</v>
      </c>
    </row>
    <row r="628" spans="1:11" ht="15.75" thickTop="1" x14ac:dyDescent="0.25">
      <c r="A628" t="str">
        <f t="shared" si="157"/>
        <v>b</v>
      </c>
      <c r="B628" s="5"/>
      <c r="C628" s="6" t="s">
        <v>10</v>
      </c>
      <c r="D628" s="7">
        <f t="shared" si="165"/>
        <v>0</v>
      </c>
      <c r="E628" s="7">
        <f>SUM(E629:E635)</f>
        <v>0</v>
      </c>
      <c r="F628" s="7">
        <f t="shared" ref="F628:H628" si="173">SUM(F629:F635)</f>
        <v>0</v>
      </c>
      <c r="G628" s="7">
        <f t="shared" si="173"/>
        <v>0</v>
      </c>
      <c r="H628" s="7">
        <f t="shared" si="173"/>
        <v>0</v>
      </c>
      <c r="I628" s="7">
        <f t="shared" si="159"/>
        <v>0</v>
      </c>
      <c r="J628" s="7">
        <f t="shared" si="160"/>
        <v>0</v>
      </c>
      <c r="K628" s="7" t="str">
        <f>'დამტკ. ბიუჯ.'!K628</f>
        <v>საყვარელიძე</v>
      </c>
    </row>
    <row r="629" spans="1:11" x14ac:dyDescent="0.25">
      <c r="A629" t="str">
        <f t="shared" si="157"/>
        <v>b</v>
      </c>
      <c r="B629" s="8"/>
      <c r="C629" s="9" t="s">
        <v>11</v>
      </c>
      <c r="D629" s="10">
        <f t="shared" si="165"/>
        <v>0</v>
      </c>
      <c r="E629" s="10">
        <v>0</v>
      </c>
      <c r="F629" s="10">
        <v>0</v>
      </c>
      <c r="G629" s="10">
        <v>0</v>
      </c>
      <c r="H629" s="10">
        <v>0</v>
      </c>
      <c r="I629" s="10">
        <f t="shared" si="159"/>
        <v>0</v>
      </c>
      <c r="J629" s="10">
        <f t="shared" si="160"/>
        <v>0</v>
      </c>
      <c r="K629" s="10" t="str">
        <f>'დამტკ. ბიუჯ.'!K629</f>
        <v>საყვარელიძე</v>
      </c>
    </row>
    <row r="630" spans="1:11" x14ac:dyDescent="0.25">
      <c r="A630" t="str">
        <f t="shared" si="157"/>
        <v>b</v>
      </c>
      <c r="B630" s="8"/>
      <c r="C630" s="9" t="s">
        <v>12</v>
      </c>
      <c r="D630" s="10">
        <f t="shared" si="165"/>
        <v>0</v>
      </c>
      <c r="E630" s="10">
        <v>0</v>
      </c>
      <c r="F630" s="10">
        <v>0</v>
      </c>
      <c r="G630" s="10">
        <v>0</v>
      </c>
      <c r="H630" s="10">
        <v>0</v>
      </c>
      <c r="I630" s="10">
        <f t="shared" si="159"/>
        <v>0</v>
      </c>
      <c r="J630" s="10">
        <f t="shared" si="160"/>
        <v>0</v>
      </c>
      <c r="K630" s="10" t="str">
        <f>'დამტკ. ბიუჯ.'!K630</f>
        <v>საყვარელიძე</v>
      </c>
    </row>
    <row r="631" spans="1:11" x14ac:dyDescent="0.25">
      <c r="A631" t="str">
        <f t="shared" si="157"/>
        <v>b</v>
      </c>
      <c r="B631" s="8"/>
      <c r="C631" s="9" t="s">
        <v>13</v>
      </c>
      <c r="D631" s="10">
        <f t="shared" si="165"/>
        <v>0</v>
      </c>
      <c r="E631" s="10">
        <v>0</v>
      </c>
      <c r="F631" s="10">
        <v>0</v>
      </c>
      <c r="G631" s="10">
        <v>0</v>
      </c>
      <c r="H631" s="10">
        <v>0</v>
      </c>
      <c r="I631" s="10">
        <f t="shared" si="159"/>
        <v>0</v>
      </c>
      <c r="J631" s="10">
        <f t="shared" si="160"/>
        <v>0</v>
      </c>
      <c r="K631" s="10" t="str">
        <f>'დამტკ. ბიუჯ.'!K631</f>
        <v>საყვარელიძე</v>
      </c>
    </row>
    <row r="632" spans="1:11" x14ac:dyDescent="0.25">
      <c r="A632" t="str">
        <f t="shared" si="157"/>
        <v>b</v>
      </c>
      <c r="B632" s="8"/>
      <c r="C632" s="9" t="s">
        <v>14</v>
      </c>
      <c r="D632" s="10">
        <f t="shared" si="165"/>
        <v>0</v>
      </c>
      <c r="E632" s="10">
        <v>0</v>
      </c>
      <c r="F632" s="10">
        <v>0</v>
      </c>
      <c r="G632" s="10">
        <v>0</v>
      </c>
      <c r="H632" s="10">
        <v>0</v>
      </c>
      <c r="I632" s="10">
        <f t="shared" si="159"/>
        <v>0</v>
      </c>
      <c r="J632" s="10">
        <f t="shared" si="160"/>
        <v>0</v>
      </c>
      <c r="K632" s="10" t="str">
        <f>'დამტკ. ბიუჯ.'!K632</f>
        <v>საყვარელიძე</v>
      </c>
    </row>
    <row r="633" spans="1:11" x14ac:dyDescent="0.25">
      <c r="A633" t="str">
        <f t="shared" si="157"/>
        <v>b</v>
      </c>
      <c r="B633" s="8"/>
      <c r="C633" s="9" t="s">
        <v>15</v>
      </c>
      <c r="D633" s="10">
        <f t="shared" si="165"/>
        <v>0</v>
      </c>
      <c r="E633" s="10">
        <v>0</v>
      </c>
      <c r="F633" s="10">
        <v>0</v>
      </c>
      <c r="G633" s="10">
        <v>0</v>
      </c>
      <c r="H633" s="10">
        <v>0</v>
      </c>
      <c r="I633" s="10">
        <f t="shared" si="159"/>
        <v>0</v>
      </c>
      <c r="J633" s="10">
        <f t="shared" si="160"/>
        <v>0</v>
      </c>
      <c r="K633" s="10" t="str">
        <f>'დამტკ. ბიუჯ.'!K633</f>
        <v>საყვარელიძე</v>
      </c>
    </row>
    <row r="634" spans="1:11" x14ac:dyDescent="0.25">
      <c r="A634" t="str">
        <f t="shared" si="157"/>
        <v>b</v>
      </c>
      <c r="B634" s="8"/>
      <c r="C634" s="9" t="s">
        <v>16</v>
      </c>
      <c r="D634" s="10">
        <f t="shared" si="165"/>
        <v>0</v>
      </c>
      <c r="E634" s="10">
        <v>0</v>
      </c>
      <c r="F634" s="10">
        <v>0</v>
      </c>
      <c r="G634" s="10">
        <v>0</v>
      </c>
      <c r="H634" s="10">
        <v>0</v>
      </c>
      <c r="I634" s="10">
        <f t="shared" si="159"/>
        <v>0</v>
      </c>
      <c r="J634" s="10">
        <f t="shared" si="160"/>
        <v>0</v>
      </c>
      <c r="K634" s="10" t="str">
        <f>'დამტკ. ბიუჯ.'!K634</f>
        <v>საყვარელიძე</v>
      </c>
    </row>
    <row r="635" spans="1:11" x14ac:dyDescent="0.25">
      <c r="A635" t="str">
        <f t="shared" si="157"/>
        <v>b</v>
      </c>
      <c r="B635" s="8"/>
      <c r="C635" s="9" t="s">
        <v>17</v>
      </c>
      <c r="D635" s="10">
        <f t="shared" si="165"/>
        <v>0</v>
      </c>
      <c r="E635" s="10">
        <v>0</v>
      </c>
      <c r="F635" s="10">
        <v>0</v>
      </c>
      <c r="G635" s="10">
        <v>0</v>
      </c>
      <c r="H635" s="10">
        <v>0</v>
      </c>
      <c r="I635" s="10">
        <f t="shared" si="159"/>
        <v>0</v>
      </c>
      <c r="J635" s="10">
        <f t="shared" si="160"/>
        <v>0</v>
      </c>
      <c r="K635" s="10" t="str">
        <f>'დამტკ. ბიუჯ.'!K635</f>
        <v>საყვარელიძე</v>
      </c>
    </row>
    <row r="636" spans="1:11" x14ac:dyDescent="0.25">
      <c r="A636" t="str">
        <f t="shared" si="157"/>
        <v>b</v>
      </c>
      <c r="B636" s="5"/>
      <c r="C636" s="6" t="s">
        <v>18</v>
      </c>
      <c r="D636" s="7">
        <f t="shared" si="165"/>
        <v>0</v>
      </c>
      <c r="E636" s="7">
        <v>0</v>
      </c>
      <c r="F636" s="7">
        <v>0</v>
      </c>
      <c r="G636" s="7">
        <v>0</v>
      </c>
      <c r="H636" s="7">
        <v>0</v>
      </c>
      <c r="I636" s="7">
        <f t="shared" si="159"/>
        <v>0</v>
      </c>
      <c r="J636" s="7">
        <f t="shared" si="160"/>
        <v>0</v>
      </c>
      <c r="K636" s="7" t="str">
        <f>'დამტკ. ბიუჯ.'!K636</f>
        <v>საყვარელიძე</v>
      </c>
    </row>
    <row r="637" spans="1:11" x14ac:dyDescent="0.25">
      <c r="A637" t="str">
        <f t="shared" si="157"/>
        <v>b</v>
      </c>
      <c r="B637" s="5"/>
      <c r="C637" s="6" t="s">
        <v>19</v>
      </c>
      <c r="D637" s="7">
        <f t="shared" si="165"/>
        <v>0</v>
      </c>
      <c r="E637" s="7">
        <v>0</v>
      </c>
      <c r="F637" s="7">
        <v>0</v>
      </c>
      <c r="G637" s="7">
        <v>0</v>
      </c>
      <c r="H637" s="7">
        <v>0</v>
      </c>
      <c r="I637" s="7">
        <f t="shared" si="159"/>
        <v>0</v>
      </c>
      <c r="J637" s="7">
        <f t="shared" si="160"/>
        <v>0</v>
      </c>
      <c r="K637" s="7" t="str">
        <f>'დამტკ. ბიუჯ.'!K637</f>
        <v>საყვარელიძე</v>
      </c>
    </row>
    <row r="638" spans="1:11" ht="15.75" thickBot="1" x14ac:dyDescent="0.3">
      <c r="A638" t="str">
        <f t="shared" si="157"/>
        <v>b</v>
      </c>
      <c r="B638" s="11"/>
      <c r="C638" s="12" t="s">
        <v>20</v>
      </c>
      <c r="D638" s="13">
        <f t="shared" si="165"/>
        <v>0</v>
      </c>
      <c r="E638" s="13">
        <v>0</v>
      </c>
      <c r="F638" s="13">
        <v>0</v>
      </c>
      <c r="G638" s="13">
        <v>0</v>
      </c>
      <c r="H638" s="13">
        <v>0</v>
      </c>
      <c r="I638" s="13">
        <f t="shared" si="159"/>
        <v>0</v>
      </c>
      <c r="J638" s="13">
        <f t="shared" si="160"/>
        <v>0</v>
      </c>
      <c r="K638" s="13" t="str">
        <f>'დამტკ. ბიუჯ.'!K638</f>
        <v>საყვარელიძე</v>
      </c>
    </row>
    <row r="639" spans="1:11" ht="32.25" customHeight="1" thickTop="1" thickBot="1" x14ac:dyDescent="0.3">
      <c r="A639" t="str">
        <f t="shared" si="157"/>
        <v>b</v>
      </c>
      <c r="B639" s="16" t="s">
        <v>113</v>
      </c>
      <c r="C639" s="4" t="s">
        <v>114</v>
      </c>
      <c r="D639" s="4">
        <f t="shared" si="165"/>
        <v>0</v>
      </c>
      <c r="E639" s="4">
        <f>SUM(E651)</f>
        <v>0</v>
      </c>
      <c r="F639" s="4">
        <f t="shared" ref="F639:H639" si="174">SUM(F651)</f>
        <v>0</v>
      </c>
      <c r="G639" s="4">
        <f t="shared" si="174"/>
        <v>0</v>
      </c>
      <c r="H639" s="4">
        <f t="shared" si="174"/>
        <v>0</v>
      </c>
      <c r="I639" s="4">
        <f t="shared" si="159"/>
        <v>0</v>
      </c>
      <c r="J639" s="4">
        <f t="shared" si="160"/>
        <v>0</v>
      </c>
      <c r="K639" s="4" t="str">
        <f>'დამტკ. ბიუჯ.'!K639</f>
        <v>სააგენტო</v>
      </c>
    </row>
    <row r="640" spans="1:11" ht="15.75" thickTop="1" x14ac:dyDescent="0.25">
      <c r="A640" t="str">
        <f t="shared" ref="A640:A703" si="175">IF(OR(D640&lt;&gt;0,E640&lt;&gt;0,F640&lt;&gt;0,G640&lt;&gt;0,H640&lt;&gt;0,),"a","b")</f>
        <v>b</v>
      </c>
      <c r="B640" s="5"/>
      <c r="C640" s="6" t="s">
        <v>10</v>
      </c>
      <c r="D640" s="7">
        <f t="shared" si="165"/>
        <v>0</v>
      </c>
      <c r="E640" s="7">
        <f t="shared" ref="E640:H650" si="176">SUM(E652)</f>
        <v>0</v>
      </c>
      <c r="F640" s="7">
        <f t="shared" si="176"/>
        <v>0</v>
      </c>
      <c r="G640" s="7">
        <f t="shared" si="176"/>
        <v>0</v>
      </c>
      <c r="H640" s="7">
        <f t="shared" si="176"/>
        <v>0</v>
      </c>
      <c r="I640" s="7">
        <f t="shared" ref="I640:I703" si="177">SUM(E640,F640)</f>
        <v>0</v>
      </c>
      <c r="J640" s="7">
        <f t="shared" ref="J640:J703" si="178">SUM(E640,F640,G640)</f>
        <v>0</v>
      </c>
      <c r="K640" s="7" t="str">
        <f>'დამტკ. ბიუჯ.'!K640</f>
        <v>სააგენტო</v>
      </c>
    </row>
    <row r="641" spans="1:11" x14ac:dyDescent="0.25">
      <c r="A641" t="str">
        <f t="shared" si="175"/>
        <v>b</v>
      </c>
      <c r="B641" s="8"/>
      <c r="C641" s="9" t="s">
        <v>11</v>
      </c>
      <c r="D641" s="10">
        <f t="shared" si="165"/>
        <v>0</v>
      </c>
      <c r="E641" s="10">
        <f t="shared" si="176"/>
        <v>0</v>
      </c>
      <c r="F641" s="10">
        <f t="shared" si="176"/>
        <v>0</v>
      </c>
      <c r="G641" s="10">
        <f t="shared" si="176"/>
        <v>0</v>
      </c>
      <c r="H641" s="10">
        <f t="shared" si="176"/>
        <v>0</v>
      </c>
      <c r="I641" s="10">
        <f t="shared" si="177"/>
        <v>0</v>
      </c>
      <c r="J641" s="10">
        <f t="shared" si="178"/>
        <v>0</v>
      </c>
      <c r="K641" s="10" t="str">
        <f>'დამტკ. ბიუჯ.'!K641</f>
        <v>სააგენტო</v>
      </c>
    </row>
    <row r="642" spans="1:11" x14ac:dyDescent="0.25">
      <c r="A642" t="str">
        <f t="shared" si="175"/>
        <v>b</v>
      </c>
      <c r="B642" s="8"/>
      <c r="C642" s="9" t="s">
        <v>12</v>
      </c>
      <c r="D642" s="10">
        <f t="shared" si="165"/>
        <v>0</v>
      </c>
      <c r="E642" s="10">
        <f t="shared" si="176"/>
        <v>0</v>
      </c>
      <c r="F642" s="10">
        <f t="shared" si="176"/>
        <v>0</v>
      </c>
      <c r="G642" s="10">
        <f t="shared" si="176"/>
        <v>0</v>
      </c>
      <c r="H642" s="10">
        <f t="shared" si="176"/>
        <v>0</v>
      </c>
      <c r="I642" s="10">
        <f t="shared" si="177"/>
        <v>0</v>
      </c>
      <c r="J642" s="10">
        <f t="shared" si="178"/>
        <v>0</v>
      </c>
      <c r="K642" s="10" t="str">
        <f>'დამტკ. ბიუჯ.'!K642</f>
        <v>სააგენტო</v>
      </c>
    </row>
    <row r="643" spans="1:11" x14ac:dyDescent="0.25">
      <c r="A643" t="str">
        <f t="shared" si="175"/>
        <v>b</v>
      </c>
      <c r="B643" s="8"/>
      <c r="C643" s="9" t="s">
        <v>13</v>
      </c>
      <c r="D643" s="10">
        <f t="shared" si="165"/>
        <v>0</v>
      </c>
      <c r="E643" s="10">
        <f t="shared" si="176"/>
        <v>0</v>
      </c>
      <c r="F643" s="10">
        <f t="shared" si="176"/>
        <v>0</v>
      </c>
      <c r="G643" s="10">
        <f t="shared" si="176"/>
        <v>0</v>
      </c>
      <c r="H643" s="10">
        <f t="shared" si="176"/>
        <v>0</v>
      </c>
      <c r="I643" s="10">
        <f t="shared" si="177"/>
        <v>0</v>
      </c>
      <c r="J643" s="10">
        <f t="shared" si="178"/>
        <v>0</v>
      </c>
      <c r="K643" s="10" t="str">
        <f>'დამტკ. ბიუჯ.'!K643</f>
        <v>სააგენტო</v>
      </c>
    </row>
    <row r="644" spans="1:11" x14ac:dyDescent="0.25">
      <c r="A644" t="str">
        <f t="shared" si="175"/>
        <v>b</v>
      </c>
      <c r="B644" s="8"/>
      <c r="C644" s="9" t="s">
        <v>14</v>
      </c>
      <c r="D644" s="10">
        <f t="shared" si="165"/>
        <v>0</v>
      </c>
      <c r="E644" s="10">
        <f t="shared" si="176"/>
        <v>0</v>
      </c>
      <c r="F644" s="10">
        <f t="shared" si="176"/>
        <v>0</v>
      </c>
      <c r="G644" s="10">
        <f t="shared" si="176"/>
        <v>0</v>
      </c>
      <c r="H644" s="10">
        <f t="shared" si="176"/>
        <v>0</v>
      </c>
      <c r="I644" s="10">
        <f t="shared" si="177"/>
        <v>0</v>
      </c>
      <c r="J644" s="10">
        <f t="shared" si="178"/>
        <v>0</v>
      </c>
      <c r="K644" s="10" t="str">
        <f>'დამტკ. ბიუჯ.'!K644</f>
        <v>სააგენტო</v>
      </c>
    </row>
    <row r="645" spans="1:11" x14ac:dyDescent="0.25">
      <c r="A645" t="str">
        <f t="shared" si="175"/>
        <v>b</v>
      </c>
      <c r="B645" s="8"/>
      <c r="C645" s="9" t="s">
        <v>15</v>
      </c>
      <c r="D645" s="10">
        <f t="shared" si="165"/>
        <v>0</v>
      </c>
      <c r="E645" s="10">
        <f t="shared" si="176"/>
        <v>0</v>
      </c>
      <c r="F645" s="10">
        <f t="shared" si="176"/>
        <v>0</v>
      </c>
      <c r="G645" s="10">
        <f t="shared" si="176"/>
        <v>0</v>
      </c>
      <c r="H645" s="10">
        <f t="shared" si="176"/>
        <v>0</v>
      </c>
      <c r="I645" s="10">
        <f t="shared" si="177"/>
        <v>0</v>
      </c>
      <c r="J645" s="10">
        <f t="shared" si="178"/>
        <v>0</v>
      </c>
      <c r="K645" s="10" t="str">
        <f>'დამტკ. ბიუჯ.'!K645</f>
        <v>სააგენტო</v>
      </c>
    </row>
    <row r="646" spans="1:11" x14ac:dyDescent="0.25">
      <c r="A646" t="str">
        <f t="shared" si="175"/>
        <v>b</v>
      </c>
      <c r="B646" s="8"/>
      <c r="C646" s="9" t="s">
        <v>16</v>
      </c>
      <c r="D646" s="10">
        <f t="shared" si="165"/>
        <v>0</v>
      </c>
      <c r="E646" s="10">
        <f t="shared" si="176"/>
        <v>0</v>
      </c>
      <c r="F646" s="10">
        <f t="shared" si="176"/>
        <v>0</v>
      </c>
      <c r="G646" s="10">
        <f t="shared" si="176"/>
        <v>0</v>
      </c>
      <c r="H646" s="10">
        <f t="shared" si="176"/>
        <v>0</v>
      </c>
      <c r="I646" s="10">
        <f t="shared" si="177"/>
        <v>0</v>
      </c>
      <c r="J646" s="10">
        <f t="shared" si="178"/>
        <v>0</v>
      </c>
      <c r="K646" s="10" t="str">
        <f>'დამტკ. ბიუჯ.'!K646</f>
        <v>სააგენტო</v>
      </c>
    </row>
    <row r="647" spans="1:11" x14ac:dyDescent="0.25">
      <c r="A647" t="str">
        <f t="shared" si="175"/>
        <v>b</v>
      </c>
      <c r="B647" s="8"/>
      <c r="C647" s="9" t="s">
        <v>17</v>
      </c>
      <c r="D647" s="10">
        <f t="shared" si="165"/>
        <v>0</v>
      </c>
      <c r="E647" s="10">
        <f t="shared" si="176"/>
        <v>0</v>
      </c>
      <c r="F647" s="10">
        <f t="shared" si="176"/>
        <v>0</v>
      </c>
      <c r="G647" s="10">
        <f t="shared" si="176"/>
        <v>0</v>
      </c>
      <c r="H647" s="10">
        <f t="shared" si="176"/>
        <v>0</v>
      </c>
      <c r="I647" s="10">
        <f t="shared" si="177"/>
        <v>0</v>
      </c>
      <c r="J647" s="10">
        <f t="shared" si="178"/>
        <v>0</v>
      </c>
      <c r="K647" s="10" t="str">
        <f>'დამტკ. ბიუჯ.'!K647</f>
        <v>სააგენტო</v>
      </c>
    </row>
    <row r="648" spans="1:11" x14ac:dyDescent="0.25">
      <c r="A648" t="str">
        <f t="shared" si="175"/>
        <v>b</v>
      </c>
      <c r="B648" s="5"/>
      <c r="C648" s="6" t="s">
        <v>18</v>
      </c>
      <c r="D648" s="7">
        <f t="shared" si="165"/>
        <v>0</v>
      </c>
      <c r="E648" s="7">
        <f t="shared" si="176"/>
        <v>0</v>
      </c>
      <c r="F648" s="7">
        <f t="shared" si="176"/>
        <v>0</v>
      </c>
      <c r="G648" s="7">
        <f t="shared" si="176"/>
        <v>0</v>
      </c>
      <c r="H648" s="7">
        <f t="shared" si="176"/>
        <v>0</v>
      </c>
      <c r="I648" s="7">
        <f t="shared" si="177"/>
        <v>0</v>
      </c>
      <c r="J648" s="7">
        <f t="shared" si="178"/>
        <v>0</v>
      </c>
      <c r="K648" s="7" t="str">
        <f>'დამტკ. ბიუჯ.'!K648</f>
        <v>სააგენტო</v>
      </c>
    </row>
    <row r="649" spans="1:11" x14ac:dyDescent="0.25">
      <c r="A649" t="str">
        <f t="shared" si="175"/>
        <v>b</v>
      </c>
      <c r="B649" s="5"/>
      <c r="C649" s="6" t="s">
        <v>19</v>
      </c>
      <c r="D649" s="7">
        <f t="shared" si="165"/>
        <v>0</v>
      </c>
      <c r="E649" s="7">
        <f t="shared" si="176"/>
        <v>0</v>
      </c>
      <c r="F649" s="7">
        <f t="shared" si="176"/>
        <v>0</v>
      </c>
      <c r="G649" s="7">
        <f t="shared" si="176"/>
        <v>0</v>
      </c>
      <c r="H649" s="7">
        <f t="shared" si="176"/>
        <v>0</v>
      </c>
      <c r="I649" s="7">
        <f t="shared" si="177"/>
        <v>0</v>
      </c>
      <c r="J649" s="7">
        <f t="shared" si="178"/>
        <v>0</v>
      </c>
      <c r="K649" s="7" t="str">
        <f>'დამტკ. ბიუჯ.'!K649</f>
        <v>სააგენტო</v>
      </c>
    </row>
    <row r="650" spans="1:11" ht="15.75" thickBot="1" x14ac:dyDescent="0.3">
      <c r="A650" t="str">
        <f t="shared" si="175"/>
        <v>b</v>
      </c>
      <c r="B650" s="11"/>
      <c r="C650" s="12" t="s">
        <v>20</v>
      </c>
      <c r="D650" s="13">
        <f t="shared" si="165"/>
        <v>0</v>
      </c>
      <c r="E650" s="13">
        <f t="shared" si="176"/>
        <v>0</v>
      </c>
      <c r="F650" s="13">
        <f t="shared" si="176"/>
        <v>0</v>
      </c>
      <c r="G650" s="13">
        <f t="shared" si="176"/>
        <v>0</v>
      </c>
      <c r="H650" s="13">
        <f t="shared" si="176"/>
        <v>0</v>
      </c>
      <c r="I650" s="13">
        <f t="shared" si="177"/>
        <v>0</v>
      </c>
      <c r="J650" s="13">
        <f t="shared" si="178"/>
        <v>0</v>
      </c>
      <c r="K650" s="13" t="str">
        <f>'დამტკ. ბიუჯ.'!K650</f>
        <v>სააგენტო</v>
      </c>
    </row>
    <row r="651" spans="1:11" ht="32.25" customHeight="1" thickTop="1" thickBot="1" x14ac:dyDescent="0.3">
      <c r="A651" t="str">
        <f t="shared" si="175"/>
        <v>b</v>
      </c>
      <c r="B651" s="16" t="s">
        <v>115</v>
      </c>
      <c r="C651" s="4" t="s">
        <v>114</v>
      </c>
      <c r="D651" s="4">
        <f t="shared" si="165"/>
        <v>0</v>
      </c>
      <c r="E651" s="4">
        <f>SUM(E652,E660,E661,E662)</f>
        <v>0</v>
      </c>
      <c r="F651" s="4">
        <f t="shared" ref="F651:H651" si="179">SUM(F652,F660,F661,F662)</f>
        <v>0</v>
      </c>
      <c r="G651" s="4">
        <f t="shared" si="179"/>
        <v>0</v>
      </c>
      <c r="H651" s="4">
        <f t="shared" si="179"/>
        <v>0</v>
      </c>
      <c r="I651" s="4">
        <f t="shared" si="177"/>
        <v>0</v>
      </c>
      <c r="J651" s="4">
        <f t="shared" si="178"/>
        <v>0</v>
      </c>
      <c r="K651" s="4" t="str">
        <f>'დამტკ. ბიუჯ.'!K651</f>
        <v>სააგენტო</v>
      </c>
    </row>
    <row r="652" spans="1:11" ht="15.75" thickTop="1" x14ac:dyDescent="0.25">
      <c r="A652" t="str">
        <f t="shared" si="175"/>
        <v>b</v>
      </c>
      <c r="B652" s="5"/>
      <c r="C652" s="6" t="s">
        <v>10</v>
      </c>
      <c r="D652" s="7">
        <f t="shared" ref="D652:D715" si="180">SUM(E652,F652,G652,H652)</f>
        <v>0</v>
      </c>
      <c r="E652" s="7">
        <f>SUM(E653:E659)</f>
        <v>0</v>
      </c>
      <c r="F652" s="7">
        <f t="shared" ref="F652:H652" si="181">SUM(F653:F659)</f>
        <v>0</v>
      </c>
      <c r="G652" s="7">
        <f t="shared" si="181"/>
        <v>0</v>
      </c>
      <c r="H652" s="7">
        <f t="shared" si="181"/>
        <v>0</v>
      </c>
      <c r="I652" s="7">
        <f t="shared" si="177"/>
        <v>0</v>
      </c>
      <c r="J652" s="7">
        <f t="shared" si="178"/>
        <v>0</v>
      </c>
      <c r="K652" s="7" t="str">
        <f>'დამტკ. ბიუჯ.'!K652</f>
        <v>სააგენტო</v>
      </c>
    </row>
    <row r="653" spans="1:11" x14ac:dyDescent="0.25">
      <c r="A653" t="str">
        <f t="shared" si="175"/>
        <v>b</v>
      </c>
      <c r="B653" s="8"/>
      <c r="C653" s="9" t="s">
        <v>11</v>
      </c>
      <c r="D653" s="10">
        <f t="shared" si="180"/>
        <v>0</v>
      </c>
      <c r="E653" s="10">
        <v>0</v>
      </c>
      <c r="F653" s="10">
        <v>0</v>
      </c>
      <c r="G653" s="10">
        <v>0</v>
      </c>
      <c r="H653" s="10">
        <v>0</v>
      </c>
      <c r="I653" s="10">
        <f t="shared" si="177"/>
        <v>0</v>
      </c>
      <c r="J653" s="10">
        <f t="shared" si="178"/>
        <v>0</v>
      </c>
      <c r="K653" s="10" t="str">
        <f>'დამტკ. ბიუჯ.'!K653</f>
        <v>სააგენტო</v>
      </c>
    </row>
    <row r="654" spans="1:11" x14ac:dyDescent="0.25">
      <c r="A654" t="str">
        <f t="shared" si="175"/>
        <v>b</v>
      </c>
      <c r="B654" s="8"/>
      <c r="C654" s="9" t="s">
        <v>12</v>
      </c>
      <c r="D654" s="10">
        <f t="shared" si="180"/>
        <v>0</v>
      </c>
      <c r="E654" s="10">
        <v>0</v>
      </c>
      <c r="F654" s="10">
        <v>0</v>
      </c>
      <c r="G654" s="10">
        <v>0</v>
      </c>
      <c r="H654" s="10">
        <v>0</v>
      </c>
      <c r="I654" s="10">
        <f t="shared" si="177"/>
        <v>0</v>
      </c>
      <c r="J654" s="10">
        <f t="shared" si="178"/>
        <v>0</v>
      </c>
      <c r="K654" s="10" t="str">
        <f>'დამტკ. ბიუჯ.'!K654</f>
        <v>სააგენტო</v>
      </c>
    </row>
    <row r="655" spans="1:11" x14ac:dyDescent="0.25">
      <c r="A655" t="str">
        <f t="shared" si="175"/>
        <v>b</v>
      </c>
      <c r="B655" s="8"/>
      <c r="C655" s="9" t="s">
        <v>13</v>
      </c>
      <c r="D655" s="10">
        <f t="shared" si="180"/>
        <v>0</v>
      </c>
      <c r="E655" s="10">
        <v>0</v>
      </c>
      <c r="F655" s="10">
        <v>0</v>
      </c>
      <c r="G655" s="10">
        <v>0</v>
      </c>
      <c r="H655" s="10">
        <v>0</v>
      </c>
      <c r="I655" s="10">
        <f t="shared" si="177"/>
        <v>0</v>
      </c>
      <c r="J655" s="10">
        <f t="shared" si="178"/>
        <v>0</v>
      </c>
      <c r="K655" s="10" t="str">
        <f>'დამტკ. ბიუჯ.'!K655</f>
        <v>სააგენტო</v>
      </c>
    </row>
    <row r="656" spans="1:11" x14ac:dyDescent="0.25">
      <c r="A656" t="str">
        <f t="shared" si="175"/>
        <v>b</v>
      </c>
      <c r="B656" s="8"/>
      <c r="C656" s="9" t="s">
        <v>14</v>
      </c>
      <c r="D656" s="10">
        <f t="shared" si="180"/>
        <v>0</v>
      </c>
      <c r="E656" s="10">
        <v>0</v>
      </c>
      <c r="F656" s="10">
        <v>0</v>
      </c>
      <c r="G656" s="10">
        <v>0</v>
      </c>
      <c r="H656" s="10">
        <v>0</v>
      </c>
      <c r="I656" s="10">
        <f t="shared" si="177"/>
        <v>0</v>
      </c>
      <c r="J656" s="10">
        <f t="shared" si="178"/>
        <v>0</v>
      </c>
      <c r="K656" s="10" t="str">
        <f>'დამტკ. ბიუჯ.'!K656</f>
        <v>სააგენტო</v>
      </c>
    </row>
    <row r="657" spans="1:11" x14ac:dyDescent="0.25">
      <c r="A657" t="str">
        <f t="shared" si="175"/>
        <v>b</v>
      </c>
      <c r="B657" s="8"/>
      <c r="C657" s="9" t="s">
        <v>15</v>
      </c>
      <c r="D657" s="10">
        <f t="shared" si="180"/>
        <v>0</v>
      </c>
      <c r="E657" s="10">
        <v>0</v>
      </c>
      <c r="F657" s="10">
        <v>0</v>
      </c>
      <c r="G657" s="10">
        <v>0</v>
      </c>
      <c r="H657" s="10">
        <v>0</v>
      </c>
      <c r="I657" s="10">
        <f t="shared" si="177"/>
        <v>0</v>
      </c>
      <c r="J657" s="10">
        <f t="shared" si="178"/>
        <v>0</v>
      </c>
      <c r="K657" s="10" t="str">
        <f>'დამტკ. ბიუჯ.'!K657</f>
        <v>სააგენტო</v>
      </c>
    </row>
    <row r="658" spans="1:11" x14ac:dyDescent="0.25">
      <c r="A658" t="str">
        <f t="shared" si="175"/>
        <v>b</v>
      </c>
      <c r="B658" s="8"/>
      <c r="C658" s="9" t="s">
        <v>16</v>
      </c>
      <c r="D658" s="10">
        <f t="shared" si="180"/>
        <v>0</v>
      </c>
      <c r="E658" s="10">
        <v>0</v>
      </c>
      <c r="F658" s="10">
        <v>0</v>
      </c>
      <c r="G658" s="10">
        <v>0</v>
      </c>
      <c r="H658" s="10">
        <v>0</v>
      </c>
      <c r="I658" s="10">
        <f t="shared" si="177"/>
        <v>0</v>
      </c>
      <c r="J658" s="10">
        <f t="shared" si="178"/>
        <v>0</v>
      </c>
      <c r="K658" s="10" t="str">
        <f>'დამტკ. ბიუჯ.'!K658</f>
        <v>სააგენტო</v>
      </c>
    </row>
    <row r="659" spans="1:11" x14ac:dyDescent="0.25">
      <c r="A659" t="str">
        <f t="shared" si="175"/>
        <v>b</v>
      </c>
      <c r="B659" s="8"/>
      <c r="C659" s="9" t="s">
        <v>17</v>
      </c>
      <c r="D659" s="10">
        <f t="shared" si="180"/>
        <v>0</v>
      </c>
      <c r="E659" s="10">
        <v>0</v>
      </c>
      <c r="F659" s="10">
        <v>0</v>
      </c>
      <c r="G659" s="10">
        <v>0</v>
      </c>
      <c r="H659" s="10">
        <v>0</v>
      </c>
      <c r="I659" s="10">
        <f t="shared" si="177"/>
        <v>0</v>
      </c>
      <c r="J659" s="10">
        <f t="shared" si="178"/>
        <v>0</v>
      </c>
      <c r="K659" s="10" t="str">
        <f>'დამტკ. ბიუჯ.'!K659</f>
        <v>სააგენტო</v>
      </c>
    </row>
    <row r="660" spans="1:11" x14ac:dyDescent="0.25">
      <c r="A660" t="str">
        <f t="shared" si="175"/>
        <v>b</v>
      </c>
      <c r="B660" s="5"/>
      <c r="C660" s="6" t="s">
        <v>18</v>
      </c>
      <c r="D660" s="7">
        <f t="shared" si="180"/>
        <v>0</v>
      </c>
      <c r="E660" s="7">
        <v>0</v>
      </c>
      <c r="F660" s="7">
        <v>0</v>
      </c>
      <c r="G660" s="7">
        <v>0</v>
      </c>
      <c r="H660" s="7">
        <v>0</v>
      </c>
      <c r="I660" s="7">
        <f t="shared" si="177"/>
        <v>0</v>
      </c>
      <c r="J660" s="7">
        <f t="shared" si="178"/>
        <v>0</v>
      </c>
      <c r="K660" s="7" t="str">
        <f>'დამტკ. ბიუჯ.'!K660</f>
        <v>სააგენტო</v>
      </c>
    </row>
    <row r="661" spans="1:11" x14ac:dyDescent="0.25">
      <c r="A661" t="str">
        <f t="shared" si="175"/>
        <v>b</v>
      </c>
      <c r="B661" s="5"/>
      <c r="C661" s="6" t="s">
        <v>19</v>
      </c>
      <c r="D661" s="7">
        <f t="shared" si="180"/>
        <v>0</v>
      </c>
      <c r="E661" s="7">
        <v>0</v>
      </c>
      <c r="F661" s="7">
        <v>0</v>
      </c>
      <c r="G661" s="7">
        <v>0</v>
      </c>
      <c r="H661" s="7">
        <v>0</v>
      </c>
      <c r="I661" s="7">
        <f t="shared" si="177"/>
        <v>0</v>
      </c>
      <c r="J661" s="7">
        <f t="shared" si="178"/>
        <v>0</v>
      </c>
      <c r="K661" s="7" t="str">
        <f>'დამტკ. ბიუჯ.'!K661</f>
        <v>სააგენტო</v>
      </c>
    </row>
    <row r="662" spans="1:11" ht="15.75" thickBot="1" x14ac:dyDescent="0.3">
      <c r="A662" t="str">
        <f t="shared" si="175"/>
        <v>b</v>
      </c>
      <c r="B662" s="11"/>
      <c r="C662" s="12" t="s">
        <v>20</v>
      </c>
      <c r="D662" s="13">
        <f t="shared" si="180"/>
        <v>0</v>
      </c>
      <c r="E662" s="13">
        <v>0</v>
      </c>
      <c r="F662" s="13">
        <v>0</v>
      </c>
      <c r="G662" s="13">
        <v>0</v>
      </c>
      <c r="H662" s="13">
        <v>0</v>
      </c>
      <c r="I662" s="13">
        <f t="shared" si="177"/>
        <v>0</v>
      </c>
      <c r="J662" s="13">
        <f t="shared" si="178"/>
        <v>0</v>
      </c>
      <c r="K662" s="13" t="str">
        <f>'დამტკ. ბიუჯ.'!K662</f>
        <v>სააგენტო</v>
      </c>
    </row>
    <row r="663" spans="1:11" ht="32.25" customHeight="1" thickTop="1" thickBot="1" x14ac:dyDescent="0.3">
      <c r="A663" t="str">
        <f t="shared" si="175"/>
        <v>b</v>
      </c>
      <c r="B663" s="16" t="s">
        <v>116</v>
      </c>
      <c r="C663" s="4" t="s">
        <v>117</v>
      </c>
      <c r="D663" s="4">
        <f t="shared" si="180"/>
        <v>0</v>
      </c>
      <c r="E663" s="4">
        <f>SUM(E675,E687,E699)</f>
        <v>0</v>
      </c>
      <c r="F663" s="4">
        <f t="shared" ref="F663:H663" si="182">SUM(F675,F687,F699)</f>
        <v>0</v>
      </c>
      <c r="G663" s="4">
        <f t="shared" si="182"/>
        <v>0</v>
      </c>
      <c r="H663" s="4">
        <f t="shared" si="182"/>
        <v>0</v>
      </c>
      <c r="I663" s="4">
        <f t="shared" si="177"/>
        <v>0</v>
      </c>
      <c r="J663" s="4">
        <f t="shared" si="178"/>
        <v>0</v>
      </c>
      <c r="K663" s="4" t="str">
        <f>'დამტკ. ბიუჯ.'!K663</f>
        <v>სააგენტო</v>
      </c>
    </row>
    <row r="664" spans="1:11" ht="15.75" thickTop="1" x14ac:dyDescent="0.25">
      <c r="A664" t="str">
        <f t="shared" si="175"/>
        <v>b</v>
      </c>
      <c r="B664" s="5"/>
      <c r="C664" s="6" t="s">
        <v>10</v>
      </c>
      <c r="D664" s="7">
        <f t="shared" si="180"/>
        <v>0</v>
      </c>
      <c r="E664" s="7">
        <f t="shared" ref="E664:H674" si="183">SUM(E676,E688,E700)</f>
        <v>0</v>
      </c>
      <c r="F664" s="7">
        <f t="shared" si="183"/>
        <v>0</v>
      </c>
      <c r="G664" s="7">
        <f t="shared" si="183"/>
        <v>0</v>
      </c>
      <c r="H664" s="7">
        <f t="shared" si="183"/>
        <v>0</v>
      </c>
      <c r="I664" s="7">
        <f t="shared" si="177"/>
        <v>0</v>
      </c>
      <c r="J664" s="7">
        <f t="shared" si="178"/>
        <v>0</v>
      </c>
      <c r="K664" s="7" t="str">
        <f>'დამტკ. ბიუჯ.'!K664</f>
        <v>სააგენტო</v>
      </c>
    </row>
    <row r="665" spans="1:11" x14ac:dyDescent="0.25">
      <c r="A665" t="str">
        <f t="shared" si="175"/>
        <v>b</v>
      </c>
      <c r="B665" s="8"/>
      <c r="C665" s="9" t="s">
        <v>11</v>
      </c>
      <c r="D665" s="10">
        <f t="shared" si="180"/>
        <v>0</v>
      </c>
      <c r="E665" s="10">
        <f t="shared" si="183"/>
        <v>0</v>
      </c>
      <c r="F665" s="10">
        <f t="shared" si="183"/>
        <v>0</v>
      </c>
      <c r="G665" s="10">
        <f t="shared" si="183"/>
        <v>0</v>
      </c>
      <c r="H665" s="10">
        <f t="shared" si="183"/>
        <v>0</v>
      </c>
      <c r="I665" s="10">
        <f t="shared" si="177"/>
        <v>0</v>
      </c>
      <c r="J665" s="10">
        <f t="shared" si="178"/>
        <v>0</v>
      </c>
      <c r="K665" s="10" t="str">
        <f>'დამტკ. ბიუჯ.'!K665</f>
        <v>სააგენტო</v>
      </c>
    </row>
    <row r="666" spans="1:11" x14ac:dyDescent="0.25">
      <c r="A666" t="str">
        <f t="shared" si="175"/>
        <v>b</v>
      </c>
      <c r="B666" s="8"/>
      <c r="C666" s="9" t="s">
        <v>12</v>
      </c>
      <c r="D666" s="10">
        <f t="shared" si="180"/>
        <v>0</v>
      </c>
      <c r="E666" s="10">
        <f t="shared" si="183"/>
        <v>0</v>
      </c>
      <c r="F666" s="10">
        <f t="shared" si="183"/>
        <v>0</v>
      </c>
      <c r="G666" s="10">
        <f t="shared" si="183"/>
        <v>0</v>
      </c>
      <c r="H666" s="10">
        <f t="shared" si="183"/>
        <v>0</v>
      </c>
      <c r="I666" s="10">
        <f t="shared" si="177"/>
        <v>0</v>
      </c>
      <c r="J666" s="10">
        <f t="shared" si="178"/>
        <v>0</v>
      </c>
      <c r="K666" s="10" t="str">
        <f>'დამტკ. ბიუჯ.'!K666</f>
        <v>სააგენტო</v>
      </c>
    </row>
    <row r="667" spans="1:11" x14ac:dyDescent="0.25">
      <c r="A667" t="str">
        <f t="shared" si="175"/>
        <v>b</v>
      </c>
      <c r="B667" s="8"/>
      <c r="C667" s="9" t="s">
        <v>13</v>
      </c>
      <c r="D667" s="10">
        <f t="shared" si="180"/>
        <v>0</v>
      </c>
      <c r="E667" s="10">
        <f t="shared" si="183"/>
        <v>0</v>
      </c>
      <c r="F667" s="10">
        <f t="shared" si="183"/>
        <v>0</v>
      </c>
      <c r="G667" s="10">
        <f t="shared" si="183"/>
        <v>0</v>
      </c>
      <c r="H667" s="10">
        <f t="shared" si="183"/>
        <v>0</v>
      </c>
      <c r="I667" s="10">
        <f t="shared" si="177"/>
        <v>0</v>
      </c>
      <c r="J667" s="10">
        <f t="shared" si="178"/>
        <v>0</v>
      </c>
      <c r="K667" s="10" t="str">
        <f>'დამტკ. ბიუჯ.'!K667</f>
        <v>სააგენტო</v>
      </c>
    </row>
    <row r="668" spans="1:11" x14ac:dyDescent="0.25">
      <c r="A668" t="str">
        <f t="shared" si="175"/>
        <v>b</v>
      </c>
      <c r="B668" s="8"/>
      <c r="C668" s="9" t="s">
        <v>14</v>
      </c>
      <c r="D668" s="10">
        <f t="shared" si="180"/>
        <v>0</v>
      </c>
      <c r="E668" s="10">
        <f t="shared" si="183"/>
        <v>0</v>
      </c>
      <c r="F668" s="10">
        <f t="shared" si="183"/>
        <v>0</v>
      </c>
      <c r="G668" s="10">
        <f t="shared" si="183"/>
        <v>0</v>
      </c>
      <c r="H668" s="10">
        <f t="shared" si="183"/>
        <v>0</v>
      </c>
      <c r="I668" s="10">
        <f t="shared" si="177"/>
        <v>0</v>
      </c>
      <c r="J668" s="10">
        <f t="shared" si="178"/>
        <v>0</v>
      </c>
      <c r="K668" s="10" t="str">
        <f>'დამტკ. ბიუჯ.'!K668</f>
        <v>სააგენტო</v>
      </c>
    </row>
    <row r="669" spans="1:11" x14ac:dyDescent="0.25">
      <c r="A669" t="str">
        <f t="shared" si="175"/>
        <v>b</v>
      </c>
      <c r="B669" s="8"/>
      <c r="C669" s="9" t="s">
        <v>15</v>
      </c>
      <c r="D669" s="10">
        <f t="shared" si="180"/>
        <v>0</v>
      </c>
      <c r="E669" s="10">
        <f t="shared" si="183"/>
        <v>0</v>
      </c>
      <c r="F669" s="10">
        <f t="shared" si="183"/>
        <v>0</v>
      </c>
      <c r="G669" s="10">
        <f t="shared" si="183"/>
        <v>0</v>
      </c>
      <c r="H669" s="10">
        <f t="shared" si="183"/>
        <v>0</v>
      </c>
      <c r="I669" s="10">
        <f t="shared" si="177"/>
        <v>0</v>
      </c>
      <c r="J669" s="10">
        <f t="shared" si="178"/>
        <v>0</v>
      </c>
      <c r="K669" s="10" t="str">
        <f>'დამტკ. ბიუჯ.'!K669</f>
        <v>სააგენტო</v>
      </c>
    </row>
    <row r="670" spans="1:11" x14ac:dyDescent="0.25">
      <c r="A670" t="str">
        <f t="shared" si="175"/>
        <v>b</v>
      </c>
      <c r="B670" s="8"/>
      <c r="C670" s="9" t="s">
        <v>16</v>
      </c>
      <c r="D670" s="10">
        <f t="shared" si="180"/>
        <v>0</v>
      </c>
      <c r="E670" s="10">
        <f t="shared" si="183"/>
        <v>0</v>
      </c>
      <c r="F670" s="10">
        <f t="shared" si="183"/>
        <v>0</v>
      </c>
      <c r="G670" s="10">
        <f t="shared" si="183"/>
        <v>0</v>
      </c>
      <c r="H670" s="10">
        <f t="shared" si="183"/>
        <v>0</v>
      </c>
      <c r="I670" s="10">
        <f t="shared" si="177"/>
        <v>0</v>
      </c>
      <c r="J670" s="10">
        <f t="shared" si="178"/>
        <v>0</v>
      </c>
      <c r="K670" s="10" t="str">
        <f>'დამტკ. ბიუჯ.'!K670</f>
        <v>სააგენტო</v>
      </c>
    </row>
    <row r="671" spans="1:11" x14ac:dyDescent="0.25">
      <c r="A671" t="str">
        <f t="shared" si="175"/>
        <v>b</v>
      </c>
      <c r="B671" s="8"/>
      <c r="C671" s="9" t="s">
        <v>17</v>
      </c>
      <c r="D671" s="10">
        <f t="shared" si="180"/>
        <v>0</v>
      </c>
      <c r="E671" s="10">
        <f t="shared" si="183"/>
        <v>0</v>
      </c>
      <c r="F671" s="10">
        <f t="shared" si="183"/>
        <v>0</v>
      </c>
      <c r="G671" s="10">
        <f t="shared" si="183"/>
        <v>0</v>
      </c>
      <c r="H671" s="10">
        <f t="shared" si="183"/>
        <v>0</v>
      </c>
      <c r="I671" s="10">
        <f t="shared" si="177"/>
        <v>0</v>
      </c>
      <c r="J671" s="10">
        <f t="shared" si="178"/>
        <v>0</v>
      </c>
      <c r="K671" s="10" t="str">
        <f>'დამტკ. ბიუჯ.'!K671</f>
        <v>სააგენტო</v>
      </c>
    </row>
    <row r="672" spans="1:11" x14ac:dyDescent="0.25">
      <c r="A672" t="str">
        <f t="shared" si="175"/>
        <v>b</v>
      </c>
      <c r="B672" s="5"/>
      <c r="C672" s="6" t="s">
        <v>18</v>
      </c>
      <c r="D672" s="7">
        <f t="shared" si="180"/>
        <v>0</v>
      </c>
      <c r="E672" s="7">
        <f t="shared" si="183"/>
        <v>0</v>
      </c>
      <c r="F672" s="7">
        <f t="shared" si="183"/>
        <v>0</v>
      </c>
      <c r="G672" s="7">
        <f t="shared" si="183"/>
        <v>0</v>
      </c>
      <c r="H672" s="7">
        <f t="shared" si="183"/>
        <v>0</v>
      </c>
      <c r="I672" s="7">
        <f t="shared" si="177"/>
        <v>0</v>
      </c>
      <c r="J672" s="7">
        <f t="shared" si="178"/>
        <v>0</v>
      </c>
      <c r="K672" s="7" t="str">
        <f>'დამტკ. ბიუჯ.'!K672</f>
        <v>სააგენტო</v>
      </c>
    </row>
    <row r="673" spans="1:11" x14ac:dyDescent="0.25">
      <c r="A673" t="str">
        <f t="shared" si="175"/>
        <v>b</v>
      </c>
      <c r="B673" s="5"/>
      <c r="C673" s="6" t="s">
        <v>19</v>
      </c>
      <c r="D673" s="7">
        <f t="shared" si="180"/>
        <v>0</v>
      </c>
      <c r="E673" s="7">
        <f t="shared" si="183"/>
        <v>0</v>
      </c>
      <c r="F673" s="7">
        <f t="shared" si="183"/>
        <v>0</v>
      </c>
      <c r="G673" s="7">
        <f t="shared" si="183"/>
        <v>0</v>
      </c>
      <c r="H673" s="7">
        <f t="shared" si="183"/>
        <v>0</v>
      </c>
      <c r="I673" s="7">
        <f t="shared" si="177"/>
        <v>0</v>
      </c>
      <c r="J673" s="7">
        <f t="shared" si="178"/>
        <v>0</v>
      </c>
      <c r="K673" s="7" t="str">
        <f>'დამტკ. ბიუჯ.'!K673</f>
        <v>სააგენტო</v>
      </c>
    </row>
    <row r="674" spans="1:11" ht="15.75" thickBot="1" x14ac:dyDescent="0.3">
      <c r="A674" t="str">
        <f t="shared" si="175"/>
        <v>b</v>
      </c>
      <c r="B674" s="11"/>
      <c r="C674" s="12" t="s">
        <v>20</v>
      </c>
      <c r="D674" s="13">
        <f t="shared" si="180"/>
        <v>0</v>
      </c>
      <c r="E674" s="13">
        <f t="shared" si="183"/>
        <v>0</v>
      </c>
      <c r="F674" s="13">
        <f t="shared" si="183"/>
        <v>0</v>
      </c>
      <c r="G674" s="13">
        <f t="shared" si="183"/>
        <v>0</v>
      </c>
      <c r="H674" s="13">
        <f t="shared" si="183"/>
        <v>0</v>
      </c>
      <c r="I674" s="13">
        <f t="shared" si="177"/>
        <v>0</v>
      </c>
      <c r="J674" s="13">
        <f t="shared" si="178"/>
        <v>0</v>
      </c>
      <c r="K674" s="13" t="str">
        <f>'დამტკ. ბიუჯ.'!K674</f>
        <v>სააგენტო</v>
      </c>
    </row>
    <row r="675" spans="1:11" ht="32.25" customHeight="1" thickTop="1" thickBot="1" x14ac:dyDescent="0.3">
      <c r="A675" t="str">
        <f t="shared" si="175"/>
        <v>b</v>
      </c>
      <c r="B675" s="16" t="s">
        <v>118</v>
      </c>
      <c r="C675" s="4" t="s">
        <v>117</v>
      </c>
      <c r="D675" s="4">
        <f t="shared" si="180"/>
        <v>0</v>
      </c>
      <c r="E675" s="4">
        <f>SUM(E676,E684,E685,E686)</f>
        <v>0</v>
      </c>
      <c r="F675" s="4">
        <f t="shared" ref="F675:H675" si="184">SUM(F676,F684,F685,F686)</f>
        <v>0</v>
      </c>
      <c r="G675" s="4">
        <f t="shared" si="184"/>
        <v>0</v>
      </c>
      <c r="H675" s="4">
        <f t="shared" si="184"/>
        <v>0</v>
      </c>
      <c r="I675" s="4">
        <f t="shared" si="177"/>
        <v>0</v>
      </c>
      <c r="J675" s="4">
        <f t="shared" si="178"/>
        <v>0</v>
      </c>
      <c r="K675" s="4" t="str">
        <f>'დამტკ. ბიუჯ.'!K675</f>
        <v>სააგენტო</v>
      </c>
    </row>
    <row r="676" spans="1:11" ht="15.75" thickTop="1" x14ac:dyDescent="0.25">
      <c r="A676" t="str">
        <f t="shared" si="175"/>
        <v>b</v>
      </c>
      <c r="B676" s="5"/>
      <c r="C676" s="6" t="s">
        <v>10</v>
      </c>
      <c r="D676" s="7">
        <f t="shared" si="180"/>
        <v>0</v>
      </c>
      <c r="E676" s="7">
        <f>SUM(E677:E683)</f>
        <v>0</v>
      </c>
      <c r="F676" s="7">
        <f t="shared" ref="F676:H676" si="185">SUM(F677:F683)</f>
        <v>0</v>
      </c>
      <c r="G676" s="7">
        <f t="shared" si="185"/>
        <v>0</v>
      </c>
      <c r="H676" s="7">
        <f t="shared" si="185"/>
        <v>0</v>
      </c>
      <c r="I676" s="7">
        <f t="shared" si="177"/>
        <v>0</v>
      </c>
      <c r="J676" s="7">
        <f t="shared" si="178"/>
        <v>0</v>
      </c>
      <c r="K676" s="7" t="str">
        <f>'დამტკ. ბიუჯ.'!K676</f>
        <v>სააგენტო</v>
      </c>
    </row>
    <row r="677" spans="1:11" x14ac:dyDescent="0.25">
      <c r="A677" t="str">
        <f t="shared" si="175"/>
        <v>b</v>
      </c>
      <c r="B677" s="8"/>
      <c r="C677" s="9" t="s">
        <v>11</v>
      </c>
      <c r="D677" s="10">
        <f t="shared" si="180"/>
        <v>0</v>
      </c>
      <c r="E677" s="10">
        <v>0</v>
      </c>
      <c r="F677" s="10">
        <v>0</v>
      </c>
      <c r="G677" s="10">
        <v>0</v>
      </c>
      <c r="H677" s="10">
        <v>0</v>
      </c>
      <c r="I677" s="10">
        <f t="shared" si="177"/>
        <v>0</v>
      </c>
      <c r="J677" s="10">
        <f t="shared" si="178"/>
        <v>0</v>
      </c>
      <c r="K677" s="10" t="str">
        <f>'დამტკ. ბიუჯ.'!K677</f>
        <v>სააგენტო</v>
      </c>
    </row>
    <row r="678" spans="1:11" x14ac:dyDescent="0.25">
      <c r="A678" t="str">
        <f t="shared" si="175"/>
        <v>b</v>
      </c>
      <c r="B678" s="8"/>
      <c r="C678" s="9" t="s">
        <v>12</v>
      </c>
      <c r="D678" s="10">
        <f t="shared" si="180"/>
        <v>0</v>
      </c>
      <c r="E678" s="10">
        <v>0</v>
      </c>
      <c r="F678" s="10">
        <v>0</v>
      </c>
      <c r="G678" s="10">
        <v>0</v>
      </c>
      <c r="H678" s="10">
        <v>0</v>
      </c>
      <c r="I678" s="10">
        <f t="shared" si="177"/>
        <v>0</v>
      </c>
      <c r="J678" s="10">
        <f t="shared" si="178"/>
        <v>0</v>
      </c>
      <c r="K678" s="10" t="str">
        <f>'დამტკ. ბიუჯ.'!K678</f>
        <v>სააგენტო</v>
      </c>
    </row>
    <row r="679" spans="1:11" x14ac:dyDescent="0.25">
      <c r="A679" t="str">
        <f t="shared" si="175"/>
        <v>b</v>
      </c>
      <c r="B679" s="8"/>
      <c r="C679" s="9" t="s">
        <v>13</v>
      </c>
      <c r="D679" s="10">
        <f t="shared" si="180"/>
        <v>0</v>
      </c>
      <c r="E679" s="10">
        <v>0</v>
      </c>
      <c r="F679" s="10">
        <v>0</v>
      </c>
      <c r="G679" s="10">
        <v>0</v>
      </c>
      <c r="H679" s="10">
        <v>0</v>
      </c>
      <c r="I679" s="10">
        <f t="shared" si="177"/>
        <v>0</v>
      </c>
      <c r="J679" s="10">
        <f t="shared" si="178"/>
        <v>0</v>
      </c>
      <c r="K679" s="10" t="str">
        <f>'დამტკ. ბიუჯ.'!K679</f>
        <v>სააგენტო</v>
      </c>
    </row>
    <row r="680" spans="1:11" x14ac:dyDescent="0.25">
      <c r="A680" t="str">
        <f t="shared" si="175"/>
        <v>b</v>
      </c>
      <c r="B680" s="8"/>
      <c r="C680" s="9" t="s">
        <v>14</v>
      </c>
      <c r="D680" s="10">
        <f t="shared" si="180"/>
        <v>0</v>
      </c>
      <c r="E680" s="10">
        <v>0</v>
      </c>
      <c r="F680" s="10">
        <v>0</v>
      </c>
      <c r="G680" s="10">
        <v>0</v>
      </c>
      <c r="H680" s="10">
        <v>0</v>
      </c>
      <c r="I680" s="10">
        <f t="shared" si="177"/>
        <v>0</v>
      </c>
      <c r="J680" s="10">
        <f t="shared" si="178"/>
        <v>0</v>
      </c>
      <c r="K680" s="10" t="str">
        <f>'დამტკ. ბიუჯ.'!K680</f>
        <v>სააგენტო</v>
      </c>
    </row>
    <row r="681" spans="1:11" x14ac:dyDescent="0.25">
      <c r="A681" t="str">
        <f t="shared" si="175"/>
        <v>b</v>
      </c>
      <c r="B681" s="8"/>
      <c r="C681" s="9" t="s">
        <v>15</v>
      </c>
      <c r="D681" s="10">
        <f t="shared" si="180"/>
        <v>0</v>
      </c>
      <c r="E681" s="10">
        <v>0</v>
      </c>
      <c r="F681" s="10">
        <v>0</v>
      </c>
      <c r="G681" s="10">
        <v>0</v>
      </c>
      <c r="H681" s="10">
        <v>0</v>
      </c>
      <c r="I681" s="10">
        <f t="shared" si="177"/>
        <v>0</v>
      </c>
      <c r="J681" s="10">
        <f t="shared" si="178"/>
        <v>0</v>
      </c>
      <c r="K681" s="10" t="str">
        <f>'დამტკ. ბიუჯ.'!K681</f>
        <v>სააგენტო</v>
      </c>
    </row>
    <row r="682" spans="1:11" x14ac:dyDescent="0.25">
      <c r="A682" t="str">
        <f t="shared" si="175"/>
        <v>b</v>
      </c>
      <c r="B682" s="8"/>
      <c r="C682" s="9" t="s">
        <v>16</v>
      </c>
      <c r="D682" s="10">
        <f t="shared" si="180"/>
        <v>0</v>
      </c>
      <c r="E682" s="10">
        <v>0</v>
      </c>
      <c r="F682" s="10">
        <v>0</v>
      </c>
      <c r="G682" s="10">
        <v>0</v>
      </c>
      <c r="H682" s="10">
        <v>0</v>
      </c>
      <c r="I682" s="10">
        <f t="shared" si="177"/>
        <v>0</v>
      </c>
      <c r="J682" s="10">
        <f t="shared" si="178"/>
        <v>0</v>
      </c>
      <c r="K682" s="10" t="str">
        <f>'დამტკ. ბიუჯ.'!K682</f>
        <v>სააგენტო</v>
      </c>
    </row>
    <row r="683" spans="1:11" x14ac:dyDescent="0.25">
      <c r="A683" t="str">
        <f t="shared" si="175"/>
        <v>b</v>
      </c>
      <c r="B683" s="8"/>
      <c r="C683" s="9" t="s">
        <v>17</v>
      </c>
      <c r="D683" s="10">
        <f t="shared" si="180"/>
        <v>0</v>
      </c>
      <c r="E683" s="10">
        <v>0</v>
      </c>
      <c r="F683" s="10">
        <v>0</v>
      </c>
      <c r="G683" s="10">
        <v>0</v>
      </c>
      <c r="H683" s="10">
        <v>0</v>
      </c>
      <c r="I683" s="10">
        <f t="shared" si="177"/>
        <v>0</v>
      </c>
      <c r="J683" s="10">
        <f t="shared" si="178"/>
        <v>0</v>
      </c>
      <c r="K683" s="10" t="str">
        <f>'დამტკ. ბიუჯ.'!K683</f>
        <v>სააგენტო</v>
      </c>
    </row>
    <row r="684" spans="1:11" x14ac:dyDescent="0.25">
      <c r="A684" t="str">
        <f t="shared" si="175"/>
        <v>b</v>
      </c>
      <c r="B684" s="5"/>
      <c r="C684" s="6" t="s">
        <v>18</v>
      </c>
      <c r="D684" s="7">
        <f t="shared" si="180"/>
        <v>0</v>
      </c>
      <c r="E684" s="7">
        <v>0</v>
      </c>
      <c r="F684" s="7">
        <v>0</v>
      </c>
      <c r="G684" s="7">
        <v>0</v>
      </c>
      <c r="H684" s="7">
        <v>0</v>
      </c>
      <c r="I684" s="7">
        <f t="shared" si="177"/>
        <v>0</v>
      </c>
      <c r="J684" s="7">
        <f t="shared" si="178"/>
        <v>0</v>
      </c>
      <c r="K684" s="7" t="str">
        <f>'დამტკ. ბიუჯ.'!K684</f>
        <v>სააგენტო</v>
      </c>
    </row>
    <row r="685" spans="1:11" x14ac:dyDescent="0.25">
      <c r="A685" t="str">
        <f t="shared" si="175"/>
        <v>b</v>
      </c>
      <c r="B685" s="5"/>
      <c r="C685" s="6" t="s">
        <v>19</v>
      </c>
      <c r="D685" s="7">
        <f t="shared" si="180"/>
        <v>0</v>
      </c>
      <c r="E685" s="7">
        <v>0</v>
      </c>
      <c r="F685" s="7">
        <v>0</v>
      </c>
      <c r="G685" s="7">
        <v>0</v>
      </c>
      <c r="H685" s="7">
        <v>0</v>
      </c>
      <c r="I685" s="7">
        <f t="shared" si="177"/>
        <v>0</v>
      </c>
      <c r="J685" s="7">
        <f t="shared" si="178"/>
        <v>0</v>
      </c>
      <c r="K685" s="7" t="str">
        <f>'დამტკ. ბიუჯ.'!K685</f>
        <v>სააგენტო</v>
      </c>
    </row>
    <row r="686" spans="1:11" ht="15.75" thickBot="1" x14ac:dyDescent="0.3">
      <c r="A686" t="str">
        <f t="shared" si="175"/>
        <v>b</v>
      </c>
      <c r="B686" s="11"/>
      <c r="C686" s="12" t="s">
        <v>20</v>
      </c>
      <c r="D686" s="13">
        <f t="shared" si="180"/>
        <v>0</v>
      </c>
      <c r="E686" s="13">
        <v>0</v>
      </c>
      <c r="F686" s="13">
        <v>0</v>
      </c>
      <c r="G686" s="13">
        <v>0</v>
      </c>
      <c r="H686" s="13">
        <v>0</v>
      </c>
      <c r="I686" s="13">
        <f t="shared" si="177"/>
        <v>0</v>
      </c>
      <c r="J686" s="13">
        <f t="shared" si="178"/>
        <v>0</v>
      </c>
      <c r="K686" s="13" t="str">
        <f>'დამტკ. ბიუჯ.'!K686</f>
        <v>სააგენტო</v>
      </c>
    </row>
    <row r="687" spans="1:11" ht="61.5" thickTop="1" thickBot="1" x14ac:dyDescent="0.3">
      <c r="A687" t="str">
        <f t="shared" si="175"/>
        <v>b</v>
      </c>
      <c r="B687" s="3" t="s">
        <v>119</v>
      </c>
      <c r="C687" s="14" t="s">
        <v>120</v>
      </c>
      <c r="D687" s="4">
        <f t="shared" si="180"/>
        <v>0</v>
      </c>
      <c r="E687" s="4">
        <f>SUM(E688,E696,E697,E698)</f>
        <v>0</v>
      </c>
      <c r="F687" s="4">
        <f t="shared" ref="F687:H687" si="186">SUM(F688,F696,F697,F698)</f>
        <v>0</v>
      </c>
      <c r="G687" s="4">
        <f t="shared" si="186"/>
        <v>0</v>
      </c>
      <c r="H687" s="4">
        <f t="shared" si="186"/>
        <v>0</v>
      </c>
      <c r="I687" s="4">
        <f t="shared" si="177"/>
        <v>0</v>
      </c>
      <c r="J687" s="4">
        <f t="shared" si="178"/>
        <v>0</v>
      </c>
      <c r="K687" s="4" t="str">
        <f>'დამტკ. ბიუჯ.'!K687</f>
        <v>საყვარელიძე</v>
      </c>
    </row>
    <row r="688" spans="1:11" ht="15.75" thickTop="1" x14ac:dyDescent="0.25">
      <c r="A688" t="str">
        <f t="shared" si="175"/>
        <v>b</v>
      </c>
      <c r="B688" s="5"/>
      <c r="C688" s="6" t="s">
        <v>10</v>
      </c>
      <c r="D688" s="7">
        <f t="shared" si="180"/>
        <v>0</v>
      </c>
      <c r="E688" s="7">
        <f>SUM(E689:E695)</f>
        <v>0</v>
      </c>
      <c r="F688" s="7">
        <f t="shared" ref="F688:H688" si="187">SUM(F689:F695)</f>
        <v>0</v>
      </c>
      <c r="G688" s="7">
        <f t="shared" si="187"/>
        <v>0</v>
      </c>
      <c r="H688" s="7">
        <f t="shared" si="187"/>
        <v>0</v>
      </c>
      <c r="I688" s="7">
        <f t="shared" si="177"/>
        <v>0</v>
      </c>
      <c r="J688" s="7">
        <f t="shared" si="178"/>
        <v>0</v>
      </c>
      <c r="K688" s="7" t="str">
        <f>'დამტკ. ბიუჯ.'!K688</f>
        <v>საყვარელიძე</v>
      </c>
    </row>
    <row r="689" spans="1:11" x14ac:dyDescent="0.25">
      <c r="A689" t="str">
        <f t="shared" si="175"/>
        <v>b</v>
      </c>
      <c r="B689" s="8"/>
      <c r="C689" s="9" t="s">
        <v>11</v>
      </c>
      <c r="D689" s="10">
        <f t="shared" si="180"/>
        <v>0</v>
      </c>
      <c r="E689" s="10">
        <v>0</v>
      </c>
      <c r="F689" s="10">
        <v>0</v>
      </c>
      <c r="G689" s="10">
        <v>0</v>
      </c>
      <c r="H689" s="10">
        <v>0</v>
      </c>
      <c r="I689" s="10">
        <f t="shared" si="177"/>
        <v>0</v>
      </c>
      <c r="J689" s="10">
        <f t="shared" si="178"/>
        <v>0</v>
      </c>
      <c r="K689" s="10" t="str">
        <f>'დამტკ. ბიუჯ.'!K689</f>
        <v>საყვარელიძე</v>
      </c>
    </row>
    <row r="690" spans="1:11" x14ac:dyDescent="0.25">
      <c r="A690" t="str">
        <f t="shared" si="175"/>
        <v>b</v>
      </c>
      <c r="B690" s="8"/>
      <c r="C690" s="9" t="s">
        <v>12</v>
      </c>
      <c r="D690" s="10">
        <f t="shared" si="180"/>
        <v>0</v>
      </c>
      <c r="E690" s="10">
        <v>0</v>
      </c>
      <c r="F690" s="10">
        <v>0</v>
      </c>
      <c r="G690" s="10">
        <v>0</v>
      </c>
      <c r="H690" s="10">
        <v>0</v>
      </c>
      <c r="I690" s="10">
        <f t="shared" si="177"/>
        <v>0</v>
      </c>
      <c r="J690" s="10">
        <f t="shared" si="178"/>
        <v>0</v>
      </c>
      <c r="K690" s="10" t="str">
        <f>'დამტკ. ბიუჯ.'!K690</f>
        <v>საყვარელიძე</v>
      </c>
    </row>
    <row r="691" spans="1:11" x14ac:dyDescent="0.25">
      <c r="A691" t="str">
        <f t="shared" si="175"/>
        <v>b</v>
      </c>
      <c r="B691" s="8"/>
      <c r="C691" s="9" t="s">
        <v>13</v>
      </c>
      <c r="D691" s="10">
        <f t="shared" si="180"/>
        <v>0</v>
      </c>
      <c r="E691" s="10">
        <v>0</v>
      </c>
      <c r="F691" s="10">
        <v>0</v>
      </c>
      <c r="G691" s="10">
        <v>0</v>
      </c>
      <c r="H691" s="10">
        <v>0</v>
      </c>
      <c r="I691" s="10">
        <f t="shared" si="177"/>
        <v>0</v>
      </c>
      <c r="J691" s="10">
        <f t="shared" si="178"/>
        <v>0</v>
      </c>
      <c r="K691" s="10" t="str">
        <f>'დამტკ. ბიუჯ.'!K691</f>
        <v>საყვარელიძე</v>
      </c>
    </row>
    <row r="692" spans="1:11" x14ac:dyDescent="0.25">
      <c r="A692" t="str">
        <f t="shared" si="175"/>
        <v>b</v>
      </c>
      <c r="B692" s="8"/>
      <c r="C692" s="9" t="s">
        <v>14</v>
      </c>
      <c r="D692" s="10">
        <f t="shared" si="180"/>
        <v>0</v>
      </c>
      <c r="E692" s="10">
        <v>0</v>
      </c>
      <c r="F692" s="10">
        <v>0</v>
      </c>
      <c r="G692" s="10">
        <v>0</v>
      </c>
      <c r="H692" s="10">
        <v>0</v>
      </c>
      <c r="I692" s="10">
        <f t="shared" si="177"/>
        <v>0</v>
      </c>
      <c r="J692" s="10">
        <f t="shared" si="178"/>
        <v>0</v>
      </c>
      <c r="K692" s="10" t="str">
        <f>'დამტკ. ბიუჯ.'!K692</f>
        <v>საყვარელიძე</v>
      </c>
    </row>
    <row r="693" spans="1:11" x14ac:dyDescent="0.25">
      <c r="A693" t="str">
        <f t="shared" si="175"/>
        <v>b</v>
      </c>
      <c r="B693" s="8"/>
      <c r="C693" s="9" t="s">
        <v>15</v>
      </c>
      <c r="D693" s="10">
        <f t="shared" si="180"/>
        <v>0</v>
      </c>
      <c r="E693" s="10">
        <v>0</v>
      </c>
      <c r="F693" s="10">
        <v>0</v>
      </c>
      <c r="G693" s="10">
        <v>0</v>
      </c>
      <c r="H693" s="10">
        <v>0</v>
      </c>
      <c r="I693" s="10">
        <f t="shared" si="177"/>
        <v>0</v>
      </c>
      <c r="J693" s="10">
        <f t="shared" si="178"/>
        <v>0</v>
      </c>
      <c r="K693" s="10" t="str">
        <f>'დამტკ. ბიუჯ.'!K693</f>
        <v>საყვარელიძე</v>
      </c>
    </row>
    <row r="694" spans="1:11" x14ac:dyDescent="0.25">
      <c r="A694" t="str">
        <f t="shared" si="175"/>
        <v>b</v>
      </c>
      <c r="B694" s="8"/>
      <c r="C694" s="9" t="s">
        <v>16</v>
      </c>
      <c r="D694" s="10">
        <f t="shared" si="180"/>
        <v>0</v>
      </c>
      <c r="E694" s="10">
        <v>0</v>
      </c>
      <c r="F694" s="10">
        <v>0</v>
      </c>
      <c r="G694" s="10">
        <v>0</v>
      </c>
      <c r="H694" s="10">
        <v>0</v>
      </c>
      <c r="I694" s="10">
        <f t="shared" si="177"/>
        <v>0</v>
      </c>
      <c r="J694" s="10">
        <f t="shared" si="178"/>
        <v>0</v>
      </c>
      <c r="K694" s="10" t="str">
        <f>'დამტკ. ბიუჯ.'!K694</f>
        <v>საყვარელიძე</v>
      </c>
    </row>
    <row r="695" spans="1:11" x14ac:dyDescent="0.25">
      <c r="A695" t="str">
        <f t="shared" si="175"/>
        <v>b</v>
      </c>
      <c r="B695" s="8"/>
      <c r="C695" s="9" t="s">
        <v>17</v>
      </c>
      <c r="D695" s="10">
        <f t="shared" si="180"/>
        <v>0</v>
      </c>
      <c r="E695" s="10">
        <v>0</v>
      </c>
      <c r="F695" s="10">
        <v>0</v>
      </c>
      <c r="G695" s="10">
        <v>0</v>
      </c>
      <c r="H695" s="10">
        <v>0</v>
      </c>
      <c r="I695" s="10">
        <f t="shared" si="177"/>
        <v>0</v>
      </c>
      <c r="J695" s="10">
        <f t="shared" si="178"/>
        <v>0</v>
      </c>
      <c r="K695" s="10" t="str">
        <f>'დამტკ. ბიუჯ.'!K695</f>
        <v>საყვარელიძე</v>
      </c>
    </row>
    <row r="696" spans="1:11" x14ac:dyDescent="0.25">
      <c r="A696" t="str">
        <f t="shared" si="175"/>
        <v>b</v>
      </c>
      <c r="B696" s="5"/>
      <c r="C696" s="6" t="s">
        <v>18</v>
      </c>
      <c r="D696" s="7">
        <f t="shared" si="180"/>
        <v>0</v>
      </c>
      <c r="E696" s="7">
        <v>0</v>
      </c>
      <c r="F696" s="7">
        <v>0</v>
      </c>
      <c r="G696" s="7">
        <v>0</v>
      </c>
      <c r="H696" s="7">
        <v>0</v>
      </c>
      <c r="I696" s="7">
        <f t="shared" si="177"/>
        <v>0</v>
      </c>
      <c r="J696" s="7">
        <f t="shared" si="178"/>
        <v>0</v>
      </c>
      <c r="K696" s="7" t="str">
        <f>'დამტკ. ბიუჯ.'!K696</f>
        <v>საყვარელიძე</v>
      </c>
    </row>
    <row r="697" spans="1:11" x14ac:dyDescent="0.25">
      <c r="A697" t="str">
        <f t="shared" si="175"/>
        <v>b</v>
      </c>
      <c r="B697" s="5"/>
      <c r="C697" s="6" t="s">
        <v>19</v>
      </c>
      <c r="D697" s="7">
        <f t="shared" si="180"/>
        <v>0</v>
      </c>
      <c r="E697" s="7">
        <v>0</v>
      </c>
      <c r="F697" s="7">
        <v>0</v>
      </c>
      <c r="G697" s="7">
        <v>0</v>
      </c>
      <c r="H697" s="7">
        <v>0</v>
      </c>
      <c r="I697" s="7">
        <f t="shared" si="177"/>
        <v>0</v>
      </c>
      <c r="J697" s="7">
        <f t="shared" si="178"/>
        <v>0</v>
      </c>
      <c r="K697" s="7" t="str">
        <f>'დამტკ. ბიუჯ.'!K697</f>
        <v>საყვარელიძე</v>
      </c>
    </row>
    <row r="698" spans="1:11" ht="15.75" thickBot="1" x14ac:dyDescent="0.3">
      <c r="A698" t="str">
        <f t="shared" si="175"/>
        <v>b</v>
      </c>
      <c r="B698" s="11"/>
      <c r="C698" s="12" t="s">
        <v>20</v>
      </c>
      <c r="D698" s="13">
        <f t="shared" si="180"/>
        <v>0</v>
      </c>
      <c r="E698" s="13">
        <v>0</v>
      </c>
      <c r="F698" s="13">
        <v>0</v>
      </c>
      <c r="G698" s="13">
        <v>0</v>
      </c>
      <c r="H698" s="13">
        <v>0</v>
      </c>
      <c r="I698" s="13">
        <f t="shared" si="177"/>
        <v>0</v>
      </c>
      <c r="J698" s="13">
        <f t="shared" si="178"/>
        <v>0</v>
      </c>
      <c r="K698" s="13" t="str">
        <f>'დამტკ. ბიუჯ.'!K698</f>
        <v>საყვარელიძე</v>
      </c>
    </row>
    <row r="699" spans="1:11" ht="46.5" thickTop="1" thickBot="1" x14ac:dyDescent="0.3">
      <c r="A699" t="str">
        <f t="shared" si="175"/>
        <v>b</v>
      </c>
      <c r="B699" s="3" t="s">
        <v>121</v>
      </c>
      <c r="C699" s="14" t="s">
        <v>122</v>
      </c>
      <c r="D699" s="4">
        <f t="shared" si="180"/>
        <v>0</v>
      </c>
      <c r="E699" s="4">
        <f>SUM(E700,E708,E709,E710)</f>
        <v>0</v>
      </c>
      <c r="F699" s="4">
        <f t="shared" ref="F699:H699" si="188">SUM(F700,F708,F709,F710)</f>
        <v>0</v>
      </c>
      <c r="G699" s="4">
        <f t="shared" si="188"/>
        <v>0</v>
      </c>
      <c r="H699" s="4">
        <f t="shared" si="188"/>
        <v>0</v>
      </c>
      <c r="I699" s="4">
        <f t="shared" si="177"/>
        <v>0</v>
      </c>
      <c r="J699" s="4">
        <f t="shared" si="178"/>
        <v>0</v>
      </c>
      <c r="K699" s="4" t="str">
        <f>'დამტკ. ბიუჯ.'!K699</f>
        <v>საყვარელიძე</v>
      </c>
    </row>
    <row r="700" spans="1:11" ht="15.75" thickTop="1" x14ac:dyDescent="0.25">
      <c r="A700" t="str">
        <f t="shared" si="175"/>
        <v>b</v>
      </c>
      <c r="B700" s="5"/>
      <c r="C700" s="6" t="s">
        <v>10</v>
      </c>
      <c r="D700" s="7">
        <f t="shared" si="180"/>
        <v>0</v>
      </c>
      <c r="E700" s="7">
        <f>SUM(E701:E707)</f>
        <v>0</v>
      </c>
      <c r="F700" s="7">
        <f t="shared" ref="F700:H700" si="189">SUM(F701:F707)</f>
        <v>0</v>
      </c>
      <c r="G700" s="7">
        <f t="shared" si="189"/>
        <v>0</v>
      </c>
      <c r="H700" s="7">
        <f t="shared" si="189"/>
        <v>0</v>
      </c>
      <c r="I700" s="7">
        <f t="shared" si="177"/>
        <v>0</v>
      </c>
      <c r="J700" s="7">
        <f t="shared" si="178"/>
        <v>0</v>
      </c>
      <c r="K700" s="7" t="str">
        <f>'დამტკ. ბიუჯ.'!K700</f>
        <v>საყვარელიძე</v>
      </c>
    </row>
    <row r="701" spans="1:11" x14ac:dyDescent="0.25">
      <c r="A701" t="str">
        <f t="shared" si="175"/>
        <v>b</v>
      </c>
      <c r="B701" s="8"/>
      <c r="C701" s="9" t="s">
        <v>11</v>
      </c>
      <c r="D701" s="10">
        <f t="shared" si="180"/>
        <v>0</v>
      </c>
      <c r="E701" s="10">
        <v>0</v>
      </c>
      <c r="F701" s="10">
        <v>0</v>
      </c>
      <c r="G701" s="10">
        <v>0</v>
      </c>
      <c r="H701" s="10">
        <v>0</v>
      </c>
      <c r="I701" s="10">
        <f t="shared" si="177"/>
        <v>0</v>
      </c>
      <c r="J701" s="10">
        <f t="shared" si="178"/>
        <v>0</v>
      </c>
      <c r="K701" s="10" t="str">
        <f>'დამტკ. ბიუჯ.'!K701</f>
        <v>საყვარელიძე</v>
      </c>
    </row>
    <row r="702" spans="1:11" x14ac:dyDescent="0.25">
      <c r="A702" t="str">
        <f t="shared" si="175"/>
        <v>b</v>
      </c>
      <c r="B702" s="8"/>
      <c r="C702" s="9" t="s">
        <v>12</v>
      </c>
      <c r="D702" s="10">
        <f t="shared" si="180"/>
        <v>0</v>
      </c>
      <c r="E702" s="10">
        <v>0</v>
      </c>
      <c r="F702" s="10">
        <v>0</v>
      </c>
      <c r="G702" s="10">
        <v>0</v>
      </c>
      <c r="H702" s="10">
        <v>0</v>
      </c>
      <c r="I702" s="10">
        <f t="shared" si="177"/>
        <v>0</v>
      </c>
      <c r="J702" s="10">
        <f t="shared" si="178"/>
        <v>0</v>
      </c>
      <c r="K702" s="10" t="str">
        <f>'დამტკ. ბიუჯ.'!K702</f>
        <v>საყვარელიძე</v>
      </c>
    </row>
    <row r="703" spans="1:11" x14ac:dyDescent="0.25">
      <c r="A703" t="str">
        <f t="shared" si="175"/>
        <v>b</v>
      </c>
      <c r="B703" s="8"/>
      <c r="C703" s="9" t="s">
        <v>13</v>
      </c>
      <c r="D703" s="10">
        <f t="shared" si="180"/>
        <v>0</v>
      </c>
      <c r="E703" s="10">
        <v>0</v>
      </c>
      <c r="F703" s="10">
        <v>0</v>
      </c>
      <c r="G703" s="10">
        <v>0</v>
      </c>
      <c r="H703" s="10">
        <v>0</v>
      </c>
      <c r="I703" s="10">
        <f t="shared" si="177"/>
        <v>0</v>
      </c>
      <c r="J703" s="10">
        <f t="shared" si="178"/>
        <v>0</v>
      </c>
      <c r="K703" s="10" t="str">
        <f>'დამტკ. ბიუჯ.'!K703</f>
        <v>საყვარელიძე</v>
      </c>
    </row>
    <row r="704" spans="1:11" x14ac:dyDescent="0.25">
      <c r="A704" t="str">
        <f t="shared" ref="A704:A767" si="190">IF(OR(D704&lt;&gt;0,E704&lt;&gt;0,F704&lt;&gt;0,G704&lt;&gt;0,H704&lt;&gt;0,),"a","b")</f>
        <v>b</v>
      </c>
      <c r="B704" s="8"/>
      <c r="C704" s="9" t="s">
        <v>14</v>
      </c>
      <c r="D704" s="10">
        <f t="shared" si="180"/>
        <v>0</v>
      </c>
      <c r="E704" s="10">
        <v>0</v>
      </c>
      <c r="F704" s="10">
        <v>0</v>
      </c>
      <c r="G704" s="10">
        <v>0</v>
      </c>
      <c r="H704" s="10">
        <v>0</v>
      </c>
      <c r="I704" s="10">
        <f t="shared" ref="I704:I767" si="191">SUM(E704,F704)</f>
        <v>0</v>
      </c>
      <c r="J704" s="10">
        <f t="shared" ref="J704:J767" si="192">SUM(E704,F704,G704)</f>
        <v>0</v>
      </c>
      <c r="K704" s="10" t="str">
        <f>'დამტკ. ბიუჯ.'!K704</f>
        <v>საყვარელიძე</v>
      </c>
    </row>
    <row r="705" spans="1:11" x14ac:dyDescent="0.25">
      <c r="A705" t="str">
        <f t="shared" si="190"/>
        <v>b</v>
      </c>
      <c r="B705" s="8"/>
      <c r="C705" s="9" t="s">
        <v>15</v>
      </c>
      <c r="D705" s="10">
        <f t="shared" si="180"/>
        <v>0</v>
      </c>
      <c r="E705" s="10">
        <v>0</v>
      </c>
      <c r="F705" s="10">
        <v>0</v>
      </c>
      <c r="G705" s="10">
        <v>0</v>
      </c>
      <c r="H705" s="10">
        <v>0</v>
      </c>
      <c r="I705" s="10">
        <f t="shared" si="191"/>
        <v>0</v>
      </c>
      <c r="J705" s="10">
        <f t="shared" si="192"/>
        <v>0</v>
      </c>
      <c r="K705" s="10" t="str">
        <f>'დამტკ. ბიუჯ.'!K705</f>
        <v>საყვარელიძე</v>
      </c>
    </row>
    <row r="706" spans="1:11" x14ac:dyDescent="0.25">
      <c r="A706" t="str">
        <f t="shared" si="190"/>
        <v>b</v>
      </c>
      <c r="B706" s="8"/>
      <c r="C706" s="9" t="s">
        <v>16</v>
      </c>
      <c r="D706" s="10">
        <f t="shared" si="180"/>
        <v>0</v>
      </c>
      <c r="E706" s="10">
        <v>0</v>
      </c>
      <c r="F706" s="10">
        <v>0</v>
      </c>
      <c r="G706" s="10">
        <v>0</v>
      </c>
      <c r="H706" s="10">
        <v>0</v>
      </c>
      <c r="I706" s="10">
        <f t="shared" si="191"/>
        <v>0</v>
      </c>
      <c r="J706" s="10">
        <f t="shared" si="192"/>
        <v>0</v>
      </c>
      <c r="K706" s="10" t="str">
        <f>'დამტკ. ბიუჯ.'!K706</f>
        <v>საყვარელიძე</v>
      </c>
    </row>
    <row r="707" spans="1:11" x14ac:dyDescent="0.25">
      <c r="A707" t="str">
        <f t="shared" si="190"/>
        <v>b</v>
      </c>
      <c r="B707" s="8"/>
      <c r="C707" s="9" t="s">
        <v>17</v>
      </c>
      <c r="D707" s="10">
        <f t="shared" si="180"/>
        <v>0</v>
      </c>
      <c r="E707" s="10">
        <v>0</v>
      </c>
      <c r="F707" s="10">
        <v>0</v>
      </c>
      <c r="G707" s="10">
        <v>0</v>
      </c>
      <c r="H707" s="10">
        <v>0</v>
      </c>
      <c r="I707" s="10">
        <f t="shared" si="191"/>
        <v>0</v>
      </c>
      <c r="J707" s="10">
        <f t="shared" si="192"/>
        <v>0</v>
      </c>
      <c r="K707" s="10" t="str">
        <f>'დამტკ. ბიუჯ.'!K707</f>
        <v>საყვარელიძე</v>
      </c>
    </row>
    <row r="708" spans="1:11" x14ac:dyDescent="0.25">
      <c r="A708" t="str">
        <f t="shared" si="190"/>
        <v>b</v>
      </c>
      <c r="B708" s="5"/>
      <c r="C708" s="6" t="s">
        <v>18</v>
      </c>
      <c r="D708" s="7">
        <f t="shared" si="180"/>
        <v>0</v>
      </c>
      <c r="E708" s="7">
        <v>0</v>
      </c>
      <c r="F708" s="7">
        <v>0</v>
      </c>
      <c r="G708" s="7">
        <v>0</v>
      </c>
      <c r="H708" s="7">
        <v>0</v>
      </c>
      <c r="I708" s="7">
        <f t="shared" si="191"/>
        <v>0</v>
      </c>
      <c r="J708" s="7">
        <f t="shared" si="192"/>
        <v>0</v>
      </c>
      <c r="K708" s="7" t="str">
        <f>'დამტკ. ბიუჯ.'!K708</f>
        <v>საყვარელიძე</v>
      </c>
    </row>
    <row r="709" spans="1:11" x14ac:dyDescent="0.25">
      <c r="A709" t="str">
        <f t="shared" si="190"/>
        <v>b</v>
      </c>
      <c r="B709" s="5"/>
      <c r="C709" s="6" t="s">
        <v>19</v>
      </c>
      <c r="D709" s="7">
        <f t="shared" si="180"/>
        <v>0</v>
      </c>
      <c r="E709" s="7">
        <v>0</v>
      </c>
      <c r="F709" s="7">
        <v>0</v>
      </c>
      <c r="G709" s="7">
        <v>0</v>
      </c>
      <c r="H709" s="7">
        <v>0</v>
      </c>
      <c r="I709" s="7">
        <f t="shared" si="191"/>
        <v>0</v>
      </c>
      <c r="J709" s="7">
        <f t="shared" si="192"/>
        <v>0</v>
      </c>
      <c r="K709" s="7" t="str">
        <f>'დამტკ. ბიუჯ.'!K709</f>
        <v>საყვარელიძე</v>
      </c>
    </row>
    <row r="710" spans="1:11" ht="15.75" thickBot="1" x14ac:dyDescent="0.3">
      <c r="A710" t="str">
        <f t="shared" si="190"/>
        <v>b</v>
      </c>
      <c r="B710" s="11"/>
      <c r="C710" s="12" t="s">
        <v>20</v>
      </c>
      <c r="D710" s="13">
        <f t="shared" si="180"/>
        <v>0</v>
      </c>
      <c r="E710" s="13">
        <v>0</v>
      </c>
      <c r="F710" s="13">
        <v>0</v>
      </c>
      <c r="G710" s="13">
        <v>0</v>
      </c>
      <c r="H710" s="13">
        <v>0</v>
      </c>
      <c r="I710" s="13">
        <f t="shared" si="191"/>
        <v>0</v>
      </c>
      <c r="J710" s="13">
        <f t="shared" si="192"/>
        <v>0</v>
      </c>
      <c r="K710" s="13" t="str">
        <f>'დამტკ. ბიუჯ.'!K710</f>
        <v>საყვარელიძე</v>
      </c>
    </row>
    <row r="711" spans="1:11" ht="32.25" customHeight="1" thickTop="1" thickBot="1" x14ac:dyDescent="0.3">
      <c r="A711" t="str">
        <f t="shared" si="190"/>
        <v>b</v>
      </c>
      <c r="B711" s="16" t="s">
        <v>123</v>
      </c>
      <c r="C711" s="4" t="s">
        <v>124</v>
      </c>
      <c r="D711" s="4">
        <f t="shared" si="180"/>
        <v>0</v>
      </c>
      <c r="E711" s="4">
        <f>SUM(E723,E735,E747)</f>
        <v>0</v>
      </c>
      <c r="F711" s="4">
        <f t="shared" ref="F711:H711" si="193">SUM(F723,F735,F747)</f>
        <v>0</v>
      </c>
      <c r="G711" s="4">
        <f t="shared" si="193"/>
        <v>0</v>
      </c>
      <c r="H711" s="4">
        <f t="shared" si="193"/>
        <v>0</v>
      </c>
      <c r="I711" s="4">
        <f t="shared" si="191"/>
        <v>0</v>
      </c>
      <c r="J711" s="4">
        <f t="shared" si="192"/>
        <v>0</v>
      </c>
      <c r="K711" s="4" t="str">
        <f>'დამტკ. ბიუჯ.'!K711</f>
        <v>ჯამი</v>
      </c>
    </row>
    <row r="712" spans="1:11" ht="15.75" thickTop="1" x14ac:dyDescent="0.25">
      <c r="A712" t="str">
        <f t="shared" si="190"/>
        <v>b</v>
      </c>
      <c r="B712" s="5"/>
      <c r="C712" s="6" t="s">
        <v>10</v>
      </c>
      <c r="D712" s="7">
        <f t="shared" si="180"/>
        <v>0</v>
      </c>
      <c r="E712" s="7">
        <f t="shared" ref="E712:H722" si="194">SUM(E724,E736,E748)</f>
        <v>0</v>
      </c>
      <c r="F712" s="7">
        <f t="shared" si="194"/>
        <v>0</v>
      </c>
      <c r="G712" s="7">
        <f t="shared" si="194"/>
        <v>0</v>
      </c>
      <c r="H712" s="7">
        <f t="shared" si="194"/>
        <v>0</v>
      </c>
      <c r="I712" s="7">
        <f t="shared" si="191"/>
        <v>0</v>
      </c>
      <c r="J712" s="7">
        <f t="shared" si="192"/>
        <v>0</v>
      </c>
      <c r="K712" s="7" t="str">
        <f>'დამტკ. ბიუჯ.'!K712</f>
        <v>ჯამი</v>
      </c>
    </row>
    <row r="713" spans="1:11" x14ac:dyDescent="0.25">
      <c r="A713" t="str">
        <f t="shared" si="190"/>
        <v>b</v>
      </c>
      <c r="B713" s="8"/>
      <c r="C713" s="9" t="s">
        <v>11</v>
      </c>
      <c r="D713" s="10">
        <f t="shared" si="180"/>
        <v>0</v>
      </c>
      <c r="E713" s="10">
        <f t="shared" si="194"/>
        <v>0</v>
      </c>
      <c r="F713" s="10">
        <f t="shared" si="194"/>
        <v>0</v>
      </c>
      <c r="G713" s="10">
        <f t="shared" si="194"/>
        <v>0</v>
      </c>
      <c r="H713" s="10">
        <f t="shared" si="194"/>
        <v>0</v>
      </c>
      <c r="I713" s="10">
        <f t="shared" si="191"/>
        <v>0</v>
      </c>
      <c r="J713" s="10">
        <f t="shared" si="192"/>
        <v>0</v>
      </c>
      <c r="K713" s="10" t="str">
        <f>'დამტკ. ბიუჯ.'!K713</f>
        <v>ჯამი</v>
      </c>
    </row>
    <row r="714" spans="1:11" x14ac:dyDescent="0.25">
      <c r="A714" t="str">
        <f t="shared" si="190"/>
        <v>b</v>
      </c>
      <c r="B714" s="8"/>
      <c r="C714" s="9" t="s">
        <v>12</v>
      </c>
      <c r="D714" s="10">
        <f t="shared" si="180"/>
        <v>0</v>
      </c>
      <c r="E714" s="10">
        <f t="shared" si="194"/>
        <v>0</v>
      </c>
      <c r="F714" s="10">
        <f t="shared" si="194"/>
        <v>0</v>
      </c>
      <c r="G714" s="10">
        <f t="shared" si="194"/>
        <v>0</v>
      </c>
      <c r="H714" s="10">
        <f t="shared" si="194"/>
        <v>0</v>
      </c>
      <c r="I714" s="10">
        <f t="shared" si="191"/>
        <v>0</v>
      </c>
      <c r="J714" s="10">
        <f t="shared" si="192"/>
        <v>0</v>
      </c>
      <c r="K714" s="10" t="str">
        <f>'დამტკ. ბიუჯ.'!K714</f>
        <v>ჯამი</v>
      </c>
    </row>
    <row r="715" spans="1:11" x14ac:dyDescent="0.25">
      <c r="A715" t="str">
        <f t="shared" si="190"/>
        <v>b</v>
      </c>
      <c r="B715" s="8"/>
      <c r="C715" s="9" t="s">
        <v>13</v>
      </c>
      <c r="D715" s="10">
        <f t="shared" si="180"/>
        <v>0</v>
      </c>
      <c r="E715" s="10">
        <f t="shared" si="194"/>
        <v>0</v>
      </c>
      <c r="F715" s="10">
        <f t="shared" si="194"/>
        <v>0</v>
      </c>
      <c r="G715" s="10">
        <f t="shared" si="194"/>
        <v>0</v>
      </c>
      <c r="H715" s="10">
        <f t="shared" si="194"/>
        <v>0</v>
      </c>
      <c r="I715" s="10">
        <f t="shared" si="191"/>
        <v>0</v>
      </c>
      <c r="J715" s="10">
        <f t="shared" si="192"/>
        <v>0</v>
      </c>
      <c r="K715" s="10" t="str">
        <f>'დამტკ. ბიუჯ.'!K715</f>
        <v>ჯამი</v>
      </c>
    </row>
    <row r="716" spans="1:11" x14ac:dyDescent="0.25">
      <c r="A716" t="str">
        <f t="shared" si="190"/>
        <v>b</v>
      </c>
      <c r="B716" s="8"/>
      <c r="C716" s="9" t="s">
        <v>14</v>
      </c>
      <c r="D716" s="10">
        <f t="shared" ref="D716:D779" si="195">SUM(E716,F716,G716,H716)</f>
        <v>0</v>
      </c>
      <c r="E716" s="10">
        <f t="shared" si="194"/>
        <v>0</v>
      </c>
      <c r="F716" s="10">
        <f t="shared" si="194"/>
        <v>0</v>
      </c>
      <c r="G716" s="10">
        <f t="shared" si="194"/>
        <v>0</v>
      </c>
      <c r="H716" s="10">
        <f t="shared" si="194"/>
        <v>0</v>
      </c>
      <c r="I716" s="10">
        <f t="shared" si="191"/>
        <v>0</v>
      </c>
      <c r="J716" s="10">
        <f t="shared" si="192"/>
        <v>0</v>
      </c>
      <c r="K716" s="10" t="str">
        <f>'დამტკ. ბიუჯ.'!K716</f>
        <v>ჯამი</v>
      </c>
    </row>
    <row r="717" spans="1:11" x14ac:dyDescent="0.25">
      <c r="A717" t="str">
        <f t="shared" si="190"/>
        <v>b</v>
      </c>
      <c r="B717" s="8"/>
      <c r="C717" s="9" t="s">
        <v>15</v>
      </c>
      <c r="D717" s="10">
        <f t="shared" si="195"/>
        <v>0</v>
      </c>
      <c r="E717" s="10">
        <f t="shared" si="194"/>
        <v>0</v>
      </c>
      <c r="F717" s="10">
        <f t="shared" si="194"/>
        <v>0</v>
      </c>
      <c r="G717" s="10">
        <f t="shared" si="194"/>
        <v>0</v>
      </c>
      <c r="H717" s="10">
        <f t="shared" si="194"/>
        <v>0</v>
      </c>
      <c r="I717" s="10">
        <f t="shared" si="191"/>
        <v>0</v>
      </c>
      <c r="J717" s="10">
        <f t="shared" si="192"/>
        <v>0</v>
      </c>
      <c r="K717" s="10" t="str">
        <f>'დამტკ. ბიუჯ.'!K717</f>
        <v>ჯამი</v>
      </c>
    </row>
    <row r="718" spans="1:11" x14ac:dyDescent="0.25">
      <c r="A718" t="str">
        <f t="shared" si="190"/>
        <v>b</v>
      </c>
      <c r="B718" s="8"/>
      <c r="C718" s="9" t="s">
        <v>16</v>
      </c>
      <c r="D718" s="10">
        <f t="shared" si="195"/>
        <v>0</v>
      </c>
      <c r="E718" s="10">
        <f t="shared" si="194"/>
        <v>0</v>
      </c>
      <c r="F718" s="10">
        <f t="shared" si="194"/>
        <v>0</v>
      </c>
      <c r="G718" s="10">
        <f t="shared" si="194"/>
        <v>0</v>
      </c>
      <c r="H718" s="10">
        <f t="shared" si="194"/>
        <v>0</v>
      </c>
      <c r="I718" s="10">
        <f t="shared" si="191"/>
        <v>0</v>
      </c>
      <c r="J718" s="10">
        <f t="shared" si="192"/>
        <v>0</v>
      </c>
      <c r="K718" s="10" t="str">
        <f>'დამტკ. ბიუჯ.'!K718</f>
        <v>ჯამი</v>
      </c>
    </row>
    <row r="719" spans="1:11" x14ac:dyDescent="0.25">
      <c r="A719" t="str">
        <f t="shared" si="190"/>
        <v>b</v>
      </c>
      <c r="B719" s="8"/>
      <c r="C719" s="9" t="s">
        <v>17</v>
      </c>
      <c r="D719" s="10">
        <f t="shared" si="195"/>
        <v>0</v>
      </c>
      <c r="E719" s="10">
        <f t="shared" si="194"/>
        <v>0</v>
      </c>
      <c r="F719" s="10">
        <f t="shared" si="194"/>
        <v>0</v>
      </c>
      <c r="G719" s="10">
        <f t="shared" si="194"/>
        <v>0</v>
      </c>
      <c r="H719" s="10">
        <f t="shared" si="194"/>
        <v>0</v>
      </c>
      <c r="I719" s="10">
        <f t="shared" si="191"/>
        <v>0</v>
      </c>
      <c r="J719" s="10">
        <f t="shared" si="192"/>
        <v>0</v>
      </c>
      <c r="K719" s="10" t="str">
        <f>'დამტკ. ბიუჯ.'!K719</f>
        <v>ჯამი</v>
      </c>
    </row>
    <row r="720" spans="1:11" x14ac:dyDescent="0.25">
      <c r="A720" t="str">
        <f t="shared" si="190"/>
        <v>b</v>
      </c>
      <c r="B720" s="5"/>
      <c r="C720" s="6" t="s">
        <v>18</v>
      </c>
      <c r="D720" s="7">
        <f t="shared" si="195"/>
        <v>0</v>
      </c>
      <c r="E720" s="7">
        <f t="shared" si="194"/>
        <v>0</v>
      </c>
      <c r="F720" s="7">
        <f t="shared" si="194"/>
        <v>0</v>
      </c>
      <c r="G720" s="7">
        <f t="shared" si="194"/>
        <v>0</v>
      </c>
      <c r="H720" s="7">
        <f t="shared" si="194"/>
        <v>0</v>
      </c>
      <c r="I720" s="7">
        <f t="shared" si="191"/>
        <v>0</v>
      </c>
      <c r="J720" s="7">
        <f t="shared" si="192"/>
        <v>0</v>
      </c>
      <c r="K720" s="7" t="str">
        <f>'დამტკ. ბიუჯ.'!K720</f>
        <v>ჯამი</v>
      </c>
    </row>
    <row r="721" spans="1:11" x14ac:dyDescent="0.25">
      <c r="A721" t="str">
        <f t="shared" si="190"/>
        <v>b</v>
      </c>
      <c r="B721" s="5"/>
      <c r="C721" s="6" t="s">
        <v>19</v>
      </c>
      <c r="D721" s="7">
        <f t="shared" si="195"/>
        <v>0</v>
      </c>
      <c r="E721" s="7">
        <f t="shared" si="194"/>
        <v>0</v>
      </c>
      <c r="F721" s="7">
        <f t="shared" si="194"/>
        <v>0</v>
      </c>
      <c r="G721" s="7">
        <f t="shared" si="194"/>
        <v>0</v>
      </c>
      <c r="H721" s="7">
        <f t="shared" si="194"/>
        <v>0</v>
      </c>
      <c r="I721" s="7">
        <f t="shared" si="191"/>
        <v>0</v>
      </c>
      <c r="J721" s="7">
        <f t="shared" si="192"/>
        <v>0</v>
      </c>
      <c r="K721" s="7" t="str">
        <f>'დამტკ. ბიუჯ.'!K721</f>
        <v>ჯამი</v>
      </c>
    </row>
    <row r="722" spans="1:11" ht="15.75" thickBot="1" x14ac:dyDescent="0.3">
      <c r="A722" t="str">
        <f t="shared" si="190"/>
        <v>b</v>
      </c>
      <c r="B722" s="11"/>
      <c r="C722" s="12" t="s">
        <v>20</v>
      </c>
      <c r="D722" s="13">
        <f t="shared" si="195"/>
        <v>0</v>
      </c>
      <c r="E722" s="13">
        <f t="shared" si="194"/>
        <v>0</v>
      </c>
      <c r="F722" s="13">
        <f t="shared" si="194"/>
        <v>0</v>
      </c>
      <c r="G722" s="13">
        <f t="shared" si="194"/>
        <v>0</v>
      </c>
      <c r="H722" s="13">
        <f t="shared" si="194"/>
        <v>0</v>
      </c>
      <c r="I722" s="13">
        <f t="shared" si="191"/>
        <v>0</v>
      </c>
      <c r="J722" s="13">
        <f t="shared" si="192"/>
        <v>0</v>
      </c>
      <c r="K722" s="13" t="str">
        <f>'დამტკ. ბიუჯ.'!K722</f>
        <v>ჯამი</v>
      </c>
    </row>
    <row r="723" spans="1:11" ht="32.25" customHeight="1" thickTop="1" thickBot="1" x14ac:dyDescent="0.3">
      <c r="A723" t="str">
        <f t="shared" si="190"/>
        <v>b</v>
      </c>
      <c r="B723" s="16" t="s">
        <v>125</v>
      </c>
      <c r="C723" s="4" t="s">
        <v>126</v>
      </c>
      <c r="D723" s="4">
        <f t="shared" si="195"/>
        <v>0</v>
      </c>
      <c r="E723" s="4">
        <f>SUM(E724,E732,E733,E734)</f>
        <v>0</v>
      </c>
      <c r="F723" s="4">
        <f t="shared" ref="F723:H723" si="196">SUM(F724,F732,F733,F734)</f>
        <v>0</v>
      </c>
      <c r="G723" s="4">
        <f t="shared" si="196"/>
        <v>0</v>
      </c>
      <c r="H723" s="4">
        <f t="shared" si="196"/>
        <v>0</v>
      </c>
      <c r="I723" s="4">
        <f t="shared" si="191"/>
        <v>0</v>
      </c>
      <c r="J723" s="4">
        <f t="shared" si="192"/>
        <v>0</v>
      </c>
      <c r="K723" s="4" t="str">
        <f>'დამტკ. ბიუჯ.'!K723</f>
        <v>სააგენტო</v>
      </c>
    </row>
    <row r="724" spans="1:11" ht="15.75" thickTop="1" x14ac:dyDescent="0.25">
      <c r="A724" t="str">
        <f t="shared" si="190"/>
        <v>b</v>
      </c>
      <c r="B724" s="5"/>
      <c r="C724" s="6" t="s">
        <v>10</v>
      </c>
      <c r="D724" s="7">
        <f t="shared" si="195"/>
        <v>0</v>
      </c>
      <c r="E724" s="7">
        <f>SUM(E725:E731)</f>
        <v>0</v>
      </c>
      <c r="F724" s="7">
        <f t="shared" ref="F724:H724" si="197">SUM(F725:F731)</f>
        <v>0</v>
      </c>
      <c r="G724" s="7">
        <f t="shared" si="197"/>
        <v>0</v>
      </c>
      <c r="H724" s="7">
        <f t="shared" si="197"/>
        <v>0</v>
      </c>
      <c r="I724" s="7">
        <f t="shared" si="191"/>
        <v>0</v>
      </c>
      <c r="J724" s="7">
        <f t="shared" si="192"/>
        <v>0</v>
      </c>
      <c r="K724" s="7" t="str">
        <f>'დამტკ. ბიუჯ.'!K724</f>
        <v>სააგენტო</v>
      </c>
    </row>
    <row r="725" spans="1:11" x14ac:dyDescent="0.25">
      <c r="A725" t="str">
        <f t="shared" si="190"/>
        <v>b</v>
      </c>
      <c r="B725" s="8"/>
      <c r="C725" s="9" t="s">
        <v>11</v>
      </c>
      <c r="D725" s="10">
        <f t="shared" si="195"/>
        <v>0</v>
      </c>
      <c r="E725" s="10">
        <v>0</v>
      </c>
      <c r="F725" s="10">
        <v>0</v>
      </c>
      <c r="G725" s="10">
        <v>0</v>
      </c>
      <c r="H725" s="10">
        <v>0</v>
      </c>
      <c r="I725" s="10">
        <f t="shared" si="191"/>
        <v>0</v>
      </c>
      <c r="J725" s="10">
        <f t="shared" si="192"/>
        <v>0</v>
      </c>
      <c r="K725" s="10" t="str">
        <f>'დამტკ. ბიუჯ.'!K725</f>
        <v>სააგენტო</v>
      </c>
    </row>
    <row r="726" spans="1:11" x14ac:dyDescent="0.25">
      <c r="A726" t="str">
        <f t="shared" si="190"/>
        <v>b</v>
      </c>
      <c r="B726" s="8"/>
      <c r="C726" s="9" t="s">
        <v>12</v>
      </c>
      <c r="D726" s="10">
        <f t="shared" si="195"/>
        <v>0</v>
      </c>
      <c r="E726" s="10">
        <v>0</v>
      </c>
      <c r="F726" s="10">
        <v>0</v>
      </c>
      <c r="G726" s="10">
        <v>0</v>
      </c>
      <c r="H726" s="10">
        <v>0</v>
      </c>
      <c r="I726" s="10">
        <f t="shared" si="191"/>
        <v>0</v>
      </c>
      <c r="J726" s="10">
        <f t="shared" si="192"/>
        <v>0</v>
      </c>
      <c r="K726" s="10" t="str">
        <f>'დამტკ. ბიუჯ.'!K726</f>
        <v>სააგენტო</v>
      </c>
    </row>
    <row r="727" spans="1:11" x14ac:dyDescent="0.25">
      <c r="A727" t="str">
        <f t="shared" si="190"/>
        <v>b</v>
      </c>
      <c r="B727" s="8"/>
      <c r="C727" s="9" t="s">
        <v>13</v>
      </c>
      <c r="D727" s="10">
        <f t="shared" si="195"/>
        <v>0</v>
      </c>
      <c r="E727" s="10">
        <v>0</v>
      </c>
      <c r="F727" s="10">
        <v>0</v>
      </c>
      <c r="G727" s="10">
        <v>0</v>
      </c>
      <c r="H727" s="10">
        <v>0</v>
      </c>
      <c r="I727" s="10">
        <f t="shared" si="191"/>
        <v>0</v>
      </c>
      <c r="J727" s="10">
        <f t="shared" si="192"/>
        <v>0</v>
      </c>
      <c r="K727" s="10" t="str">
        <f>'დამტკ. ბიუჯ.'!K727</f>
        <v>სააგენტო</v>
      </c>
    </row>
    <row r="728" spans="1:11" x14ac:dyDescent="0.25">
      <c r="A728" t="str">
        <f t="shared" si="190"/>
        <v>b</v>
      </c>
      <c r="B728" s="8"/>
      <c r="C728" s="9" t="s">
        <v>14</v>
      </c>
      <c r="D728" s="10">
        <f t="shared" si="195"/>
        <v>0</v>
      </c>
      <c r="E728" s="10">
        <v>0</v>
      </c>
      <c r="F728" s="10">
        <v>0</v>
      </c>
      <c r="G728" s="10">
        <v>0</v>
      </c>
      <c r="H728" s="10">
        <v>0</v>
      </c>
      <c r="I728" s="10">
        <f t="shared" si="191"/>
        <v>0</v>
      </c>
      <c r="J728" s="10">
        <f t="shared" si="192"/>
        <v>0</v>
      </c>
      <c r="K728" s="10" t="str">
        <f>'დამტკ. ბიუჯ.'!K728</f>
        <v>სააგენტო</v>
      </c>
    </row>
    <row r="729" spans="1:11" x14ac:dyDescent="0.25">
      <c r="A729" t="str">
        <f t="shared" si="190"/>
        <v>b</v>
      </c>
      <c r="B729" s="8"/>
      <c r="C729" s="9" t="s">
        <v>15</v>
      </c>
      <c r="D729" s="10">
        <f t="shared" si="195"/>
        <v>0</v>
      </c>
      <c r="E729" s="10">
        <v>0</v>
      </c>
      <c r="F729" s="10">
        <v>0</v>
      </c>
      <c r="G729" s="10">
        <v>0</v>
      </c>
      <c r="H729" s="10">
        <v>0</v>
      </c>
      <c r="I729" s="10">
        <f t="shared" si="191"/>
        <v>0</v>
      </c>
      <c r="J729" s="10">
        <f t="shared" si="192"/>
        <v>0</v>
      </c>
      <c r="K729" s="10" t="str">
        <f>'დამტკ. ბიუჯ.'!K729</f>
        <v>სააგენტო</v>
      </c>
    </row>
    <row r="730" spans="1:11" x14ac:dyDescent="0.25">
      <c r="A730" t="str">
        <f t="shared" si="190"/>
        <v>b</v>
      </c>
      <c r="B730" s="8"/>
      <c r="C730" s="9" t="s">
        <v>16</v>
      </c>
      <c r="D730" s="10">
        <f t="shared" si="195"/>
        <v>0</v>
      </c>
      <c r="E730" s="10">
        <v>0</v>
      </c>
      <c r="F730" s="10">
        <v>0</v>
      </c>
      <c r="G730" s="10">
        <v>0</v>
      </c>
      <c r="H730" s="10">
        <v>0</v>
      </c>
      <c r="I730" s="10">
        <f t="shared" si="191"/>
        <v>0</v>
      </c>
      <c r="J730" s="10">
        <f t="shared" si="192"/>
        <v>0</v>
      </c>
      <c r="K730" s="10" t="str">
        <f>'დამტკ. ბიუჯ.'!K730</f>
        <v>სააგენტო</v>
      </c>
    </row>
    <row r="731" spans="1:11" x14ac:dyDescent="0.25">
      <c r="A731" t="str">
        <f t="shared" si="190"/>
        <v>b</v>
      </c>
      <c r="B731" s="8"/>
      <c r="C731" s="9" t="s">
        <v>17</v>
      </c>
      <c r="D731" s="10">
        <f t="shared" si="195"/>
        <v>0</v>
      </c>
      <c r="E731" s="10">
        <v>0</v>
      </c>
      <c r="F731" s="10">
        <v>0</v>
      </c>
      <c r="G731" s="10">
        <v>0</v>
      </c>
      <c r="H731" s="10">
        <v>0</v>
      </c>
      <c r="I731" s="10">
        <f t="shared" si="191"/>
        <v>0</v>
      </c>
      <c r="J731" s="10">
        <f t="shared" si="192"/>
        <v>0</v>
      </c>
      <c r="K731" s="10" t="str">
        <f>'დამტკ. ბიუჯ.'!K731</f>
        <v>სააგენტო</v>
      </c>
    </row>
    <row r="732" spans="1:11" x14ac:dyDescent="0.25">
      <c r="A732" t="str">
        <f t="shared" si="190"/>
        <v>b</v>
      </c>
      <c r="B732" s="5"/>
      <c r="C732" s="6" t="s">
        <v>18</v>
      </c>
      <c r="D732" s="7">
        <f t="shared" si="195"/>
        <v>0</v>
      </c>
      <c r="E732" s="7">
        <v>0</v>
      </c>
      <c r="F732" s="7">
        <v>0</v>
      </c>
      <c r="G732" s="7">
        <v>0</v>
      </c>
      <c r="H732" s="7">
        <v>0</v>
      </c>
      <c r="I732" s="7">
        <f t="shared" si="191"/>
        <v>0</v>
      </c>
      <c r="J732" s="7">
        <f t="shared" si="192"/>
        <v>0</v>
      </c>
      <c r="K732" s="7" t="str">
        <f>'დამტკ. ბიუჯ.'!K732</f>
        <v>სააგენტო</v>
      </c>
    </row>
    <row r="733" spans="1:11" x14ac:dyDescent="0.25">
      <c r="A733" t="str">
        <f t="shared" si="190"/>
        <v>b</v>
      </c>
      <c r="B733" s="5"/>
      <c r="C733" s="6" t="s">
        <v>19</v>
      </c>
      <c r="D733" s="7">
        <f t="shared" si="195"/>
        <v>0</v>
      </c>
      <c r="E733" s="7">
        <v>0</v>
      </c>
      <c r="F733" s="7">
        <v>0</v>
      </c>
      <c r="G733" s="7">
        <v>0</v>
      </c>
      <c r="H733" s="7">
        <v>0</v>
      </c>
      <c r="I733" s="7">
        <f t="shared" si="191"/>
        <v>0</v>
      </c>
      <c r="J733" s="7">
        <f t="shared" si="192"/>
        <v>0</v>
      </c>
      <c r="K733" s="7" t="str">
        <f>'დამტკ. ბიუჯ.'!K733</f>
        <v>სააგენტო</v>
      </c>
    </row>
    <row r="734" spans="1:11" ht="15.75" thickBot="1" x14ac:dyDescent="0.3">
      <c r="A734" t="str">
        <f t="shared" si="190"/>
        <v>b</v>
      </c>
      <c r="B734" s="11"/>
      <c r="C734" s="12" t="s">
        <v>20</v>
      </c>
      <c r="D734" s="13">
        <f t="shared" si="195"/>
        <v>0</v>
      </c>
      <c r="E734" s="13">
        <v>0</v>
      </c>
      <c r="F734" s="13">
        <v>0</v>
      </c>
      <c r="G734" s="13">
        <v>0</v>
      </c>
      <c r="H734" s="13">
        <v>0</v>
      </c>
      <c r="I734" s="13">
        <f t="shared" si="191"/>
        <v>0</v>
      </c>
      <c r="J734" s="13">
        <f t="shared" si="192"/>
        <v>0</v>
      </c>
      <c r="K734" s="13" t="str">
        <f>'დამტკ. ბიუჯ.'!K734</f>
        <v>სააგენტო</v>
      </c>
    </row>
    <row r="735" spans="1:11" ht="61.5" thickTop="1" thickBot="1" x14ac:dyDescent="0.3">
      <c r="A735" t="str">
        <f t="shared" si="190"/>
        <v>b</v>
      </c>
      <c r="B735" s="3" t="s">
        <v>127</v>
      </c>
      <c r="C735" s="14" t="s">
        <v>128</v>
      </c>
      <c r="D735" s="4">
        <f t="shared" si="195"/>
        <v>0</v>
      </c>
      <c r="E735" s="4">
        <f>SUM(E736,E744,E745,E746)</f>
        <v>0</v>
      </c>
      <c r="F735" s="4">
        <f t="shared" ref="F735:H735" si="198">SUM(F736,F744,F745,F746)</f>
        <v>0</v>
      </c>
      <c r="G735" s="4">
        <f t="shared" si="198"/>
        <v>0</v>
      </c>
      <c r="H735" s="4">
        <f t="shared" si="198"/>
        <v>0</v>
      </c>
      <c r="I735" s="4">
        <f t="shared" si="191"/>
        <v>0</v>
      </c>
      <c r="J735" s="4">
        <f t="shared" si="192"/>
        <v>0</v>
      </c>
      <c r="K735" s="4" t="str">
        <f>'დამტკ. ბიუჯ.'!K735</f>
        <v>საყვარელიძე</v>
      </c>
    </row>
    <row r="736" spans="1:11" ht="15.75" thickTop="1" x14ac:dyDescent="0.25">
      <c r="A736" t="str">
        <f t="shared" si="190"/>
        <v>b</v>
      </c>
      <c r="B736" s="5"/>
      <c r="C736" s="6" t="s">
        <v>10</v>
      </c>
      <c r="D736" s="7">
        <f t="shared" si="195"/>
        <v>0</v>
      </c>
      <c r="E736" s="7">
        <f>SUM(E737:E743)</f>
        <v>0</v>
      </c>
      <c r="F736" s="7">
        <f t="shared" ref="F736:H736" si="199">SUM(F737:F743)</f>
        <v>0</v>
      </c>
      <c r="G736" s="7">
        <f t="shared" si="199"/>
        <v>0</v>
      </c>
      <c r="H736" s="7">
        <f t="shared" si="199"/>
        <v>0</v>
      </c>
      <c r="I736" s="7">
        <f t="shared" si="191"/>
        <v>0</v>
      </c>
      <c r="J736" s="7">
        <f t="shared" si="192"/>
        <v>0</v>
      </c>
      <c r="K736" s="7" t="str">
        <f>'დამტკ. ბიუჯ.'!K736</f>
        <v>საყვარელიძე</v>
      </c>
    </row>
    <row r="737" spans="1:11" x14ac:dyDescent="0.25">
      <c r="A737" t="str">
        <f t="shared" si="190"/>
        <v>b</v>
      </c>
      <c r="B737" s="8"/>
      <c r="C737" s="9" t="s">
        <v>11</v>
      </c>
      <c r="D737" s="10">
        <f t="shared" si="195"/>
        <v>0</v>
      </c>
      <c r="E737" s="10">
        <v>0</v>
      </c>
      <c r="F737" s="10">
        <v>0</v>
      </c>
      <c r="G737" s="10">
        <v>0</v>
      </c>
      <c r="H737" s="10">
        <v>0</v>
      </c>
      <c r="I737" s="10">
        <f t="shared" si="191"/>
        <v>0</v>
      </c>
      <c r="J737" s="10">
        <f t="shared" si="192"/>
        <v>0</v>
      </c>
      <c r="K737" s="10" t="str">
        <f>'დამტკ. ბიუჯ.'!K737</f>
        <v>საყვარელიძე</v>
      </c>
    </row>
    <row r="738" spans="1:11" x14ac:dyDescent="0.25">
      <c r="A738" t="str">
        <f t="shared" si="190"/>
        <v>b</v>
      </c>
      <c r="B738" s="8"/>
      <c r="C738" s="9" t="s">
        <v>12</v>
      </c>
      <c r="D738" s="10">
        <f t="shared" si="195"/>
        <v>0</v>
      </c>
      <c r="E738" s="17">
        <v>0</v>
      </c>
      <c r="F738" s="17">
        <v>0</v>
      </c>
      <c r="G738" s="17">
        <v>0</v>
      </c>
      <c r="H738" s="17">
        <v>0</v>
      </c>
      <c r="I738" s="17">
        <f t="shared" si="191"/>
        <v>0</v>
      </c>
      <c r="J738" s="17">
        <f t="shared" si="192"/>
        <v>0</v>
      </c>
      <c r="K738" s="17" t="str">
        <f>'დამტკ. ბიუჯ.'!K738</f>
        <v>საყვარელიძე</v>
      </c>
    </row>
    <row r="739" spans="1:11" x14ac:dyDescent="0.25">
      <c r="A739" t="str">
        <f t="shared" si="190"/>
        <v>b</v>
      </c>
      <c r="B739" s="8"/>
      <c r="C739" s="9" t="s">
        <v>13</v>
      </c>
      <c r="D739" s="10">
        <f t="shared" si="195"/>
        <v>0</v>
      </c>
      <c r="E739" s="10">
        <v>0</v>
      </c>
      <c r="F739" s="10">
        <v>0</v>
      </c>
      <c r="G739" s="10">
        <v>0</v>
      </c>
      <c r="H739" s="10">
        <v>0</v>
      </c>
      <c r="I739" s="10">
        <f t="shared" si="191"/>
        <v>0</v>
      </c>
      <c r="J739" s="10">
        <f t="shared" si="192"/>
        <v>0</v>
      </c>
      <c r="K739" s="10" t="str">
        <f>'დამტკ. ბიუჯ.'!K739</f>
        <v>საყვარელიძე</v>
      </c>
    </row>
    <row r="740" spans="1:11" x14ac:dyDescent="0.25">
      <c r="A740" t="str">
        <f t="shared" si="190"/>
        <v>b</v>
      </c>
      <c r="B740" s="8"/>
      <c r="C740" s="9" t="s">
        <v>14</v>
      </c>
      <c r="D740" s="10">
        <f t="shared" si="195"/>
        <v>0</v>
      </c>
      <c r="E740" s="10">
        <v>0</v>
      </c>
      <c r="F740" s="10">
        <v>0</v>
      </c>
      <c r="G740" s="10">
        <v>0</v>
      </c>
      <c r="H740" s="10">
        <v>0</v>
      </c>
      <c r="I740" s="10">
        <f t="shared" si="191"/>
        <v>0</v>
      </c>
      <c r="J740" s="10">
        <f t="shared" si="192"/>
        <v>0</v>
      </c>
      <c r="K740" s="10" t="str">
        <f>'დამტკ. ბიუჯ.'!K740</f>
        <v>საყვარელიძე</v>
      </c>
    </row>
    <row r="741" spans="1:11" x14ac:dyDescent="0.25">
      <c r="A741" t="str">
        <f t="shared" si="190"/>
        <v>b</v>
      </c>
      <c r="B741" s="8"/>
      <c r="C741" s="9" t="s">
        <v>15</v>
      </c>
      <c r="D741" s="10">
        <f t="shared" si="195"/>
        <v>0</v>
      </c>
      <c r="E741" s="10">
        <v>0</v>
      </c>
      <c r="F741" s="10">
        <v>0</v>
      </c>
      <c r="G741" s="10">
        <v>0</v>
      </c>
      <c r="H741" s="10">
        <v>0</v>
      </c>
      <c r="I741" s="10">
        <f t="shared" si="191"/>
        <v>0</v>
      </c>
      <c r="J741" s="10">
        <f t="shared" si="192"/>
        <v>0</v>
      </c>
      <c r="K741" s="10" t="str">
        <f>'დამტკ. ბიუჯ.'!K741</f>
        <v>საყვარელიძე</v>
      </c>
    </row>
    <row r="742" spans="1:11" x14ac:dyDescent="0.25">
      <c r="A742" t="str">
        <f t="shared" si="190"/>
        <v>b</v>
      </c>
      <c r="B742" s="8"/>
      <c r="C742" s="9" t="s">
        <v>16</v>
      </c>
      <c r="D742" s="10">
        <f t="shared" si="195"/>
        <v>0</v>
      </c>
      <c r="E742" s="10">
        <v>0</v>
      </c>
      <c r="F742" s="10">
        <v>0</v>
      </c>
      <c r="G742" s="10">
        <v>0</v>
      </c>
      <c r="H742" s="10">
        <v>0</v>
      </c>
      <c r="I742" s="10">
        <f t="shared" si="191"/>
        <v>0</v>
      </c>
      <c r="J742" s="10">
        <f t="shared" si="192"/>
        <v>0</v>
      </c>
      <c r="K742" s="10" t="str">
        <f>'დამტკ. ბიუჯ.'!K742</f>
        <v>საყვარელიძე</v>
      </c>
    </row>
    <row r="743" spans="1:11" x14ac:dyDescent="0.25">
      <c r="A743" t="str">
        <f t="shared" si="190"/>
        <v>b</v>
      </c>
      <c r="B743" s="8"/>
      <c r="C743" s="9" t="s">
        <v>17</v>
      </c>
      <c r="D743" s="10">
        <f t="shared" si="195"/>
        <v>0</v>
      </c>
      <c r="E743" s="10">
        <v>0</v>
      </c>
      <c r="F743" s="10">
        <v>0</v>
      </c>
      <c r="G743" s="10">
        <v>0</v>
      </c>
      <c r="H743" s="10">
        <v>0</v>
      </c>
      <c r="I743" s="10">
        <f t="shared" si="191"/>
        <v>0</v>
      </c>
      <c r="J743" s="10">
        <f t="shared" si="192"/>
        <v>0</v>
      </c>
      <c r="K743" s="10" t="str">
        <f>'დამტკ. ბიუჯ.'!K743</f>
        <v>საყვარელიძე</v>
      </c>
    </row>
    <row r="744" spans="1:11" x14ac:dyDescent="0.25">
      <c r="A744" t="str">
        <f t="shared" si="190"/>
        <v>b</v>
      </c>
      <c r="B744" s="5"/>
      <c r="C744" s="6" t="s">
        <v>18</v>
      </c>
      <c r="D744" s="7">
        <f t="shared" si="195"/>
        <v>0</v>
      </c>
      <c r="E744" s="7">
        <v>0</v>
      </c>
      <c r="F744" s="7">
        <v>0</v>
      </c>
      <c r="G744" s="7">
        <v>0</v>
      </c>
      <c r="H744" s="7">
        <v>0</v>
      </c>
      <c r="I744" s="7">
        <f t="shared" si="191"/>
        <v>0</v>
      </c>
      <c r="J744" s="7">
        <f t="shared" si="192"/>
        <v>0</v>
      </c>
      <c r="K744" s="7" t="str">
        <f>'დამტკ. ბიუჯ.'!K744</f>
        <v>საყვარელიძე</v>
      </c>
    </row>
    <row r="745" spans="1:11" x14ac:dyDescent="0.25">
      <c r="A745" t="str">
        <f t="shared" si="190"/>
        <v>b</v>
      </c>
      <c r="B745" s="5"/>
      <c r="C745" s="6" t="s">
        <v>19</v>
      </c>
      <c r="D745" s="7">
        <f t="shared" si="195"/>
        <v>0</v>
      </c>
      <c r="E745" s="7">
        <v>0</v>
      </c>
      <c r="F745" s="7">
        <v>0</v>
      </c>
      <c r="G745" s="7">
        <v>0</v>
      </c>
      <c r="H745" s="7">
        <v>0</v>
      </c>
      <c r="I745" s="7">
        <f t="shared" si="191"/>
        <v>0</v>
      </c>
      <c r="J745" s="7">
        <f t="shared" si="192"/>
        <v>0</v>
      </c>
      <c r="K745" s="7" t="str">
        <f>'დამტკ. ბიუჯ.'!K745</f>
        <v>საყვარელიძე</v>
      </c>
    </row>
    <row r="746" spans="1:11" ht="15.75" thickBot="1" x14ac:dyDescent="0.3">
      <c r="A746" t="str">
        <f t="shared" si="190"/>
        <v>b</v>
      </c>
      <c r="B746" s="11"/>
      <c r="C746" s="12" t="s">
        <v>20</v>
      </c>
      <c r="D746" s="13">
        <f t="shared" si="195"/>
        <v>0</v>
      </c>
      <c r="E746" s="13">
        <v>0</v>
      </c>
      <c r="F746" s="13">
        <v>0</v>
      </c>
      <c r="G746" s="13">
        <v>0</v>
      </c>
      <c r="H746" s="13">
        <v>0</v>
      </c>
      <c r="I746" s="13">
        <f t="shared" si="191"/>
        <v>0</v>
      </c>
      <c r="J746" s="13">
        <f t="shared" si="192"/>
        <v>0</v>
      </c>
      <c r="K746" s="13" t="str">
        <f>'დამტკ. ბიუჯ.'!K746</f>
        <v>საყვარელიძე</v>
      </c>
    </row>
    <row r="747" spans="1:11" ht="91.5" thickTop="1" thickBot="1" x14ac:dyDescent="0.3">
      <c r="A747" t="str">
        <f t="shared" si="190"/>
        <v>b</v>
      </c>
      <c r="B747" s="3" t="s">
        <v>129</v>
      </c>
      <c r="C747" s="14" t="s">
        <v>130</v>
      </c>
      <c r="D747" s="4">
        <f t="shared" si="195"/>
        <v>0</v>
      </c>
      <c r="E747" s="4">
        <f>SUM(E748,E756,E757,E758)</f>
        <v>0</v>
      </c>
      <c r="F747" s="4">
        <f t="shared" ref="F747:H747" si="200">SUM(F748,F756,F757,F758)</f>
        <v>0</v>
      </c>
      <c r="G747" s="4">
        <f t="shared" si="200"/>
        <v>0</v>
      </c>
      <c r="H747" s="4">
        <f t="shared" si="200"/>
        <v>0</v>
      </c>
      <c r="I747" s="4">
        <f t="shared" si="191"/>
        <v>0</v>
      </c>
      <c r="J747" s="4">
        <f t="shared" si="192"/>
        <v>0</v>
      </c>
      <c r="K747" s="4" t="str">
        <f>'დამტკ. ბიუჯ.'!K747</f>
        <v>საყვარელიძე</v>
      </c>
    </row>
    <row r="748" spans="1:11" ht="15.75" thickTop="1" x14ac:dyDescent="0.25">
      <c r="A748" t="str">
        <f t="shared" si="190"/>
        <v>b</v>
      </c>
      <c r="B748" s="5"/>
      <c r="C748" s="6" t="s">
        <v>10</v>
      </c>
      <c r="D748" s="7">
        <f t="shared" si="195"/>
        <v>0</v>
      </c>
      <c r="E748" s="7">
        <f>SUM(E749:E755)</f>
        <v>0</v>
      </c>
      <c r="F748" s="7">
        <f t="shared" ref="F748:H748" si="201">SUM(F749:F755)</f>
        <v>0</v>
      </c>
      <c r="G748" s="7">
        <f t="shared" si="201"/>
        <v>0</v>
      </c>
      <c r="H748" s="7">
        <f t="shared" si="201"/>
        <v>0</v>
      </c>
      <c r="I748" s="7">
        <f t="shared" si="191"/>
        <v>0</v>
      </c>
      <c r="J748" s="7">
        <f t="shared" si="192"/>
        <v>0</v>
      </c>
      <c r="K748" s="7" t="str">
        <f>'დამტკ. ბიუჯ.'!K748</f>
        <v>საყვარელიძე</v>
      </c>
    </row>
    <row r="749" spans="1:11" x14ac:dyDescent="0.25">
      <c r="A749" t="str">
        <f t="shared" si="190"/>
        <v>b</v>
      </c>
      <c r="B749" s="8"/>
      <c r="C749" s="9" t="s">
        <v>11</v>
      </c>
      <c r="D749" s="10">
        <f t="shared" si="195"/>
        <v>0</v>
      </c>
      <c r="E749" s="10">
        <v>0</v>
      </c>
      <c r="F749" s="10">
        <v>0</v>
      </c>
      <c r="G749" s="10">
        <v>0</v>
      </c>
      <c r="H749" s="10">
        <v>0</v>
      </c>
      <c r="I749" s="10">
        <f t="shared" si="191"/>
        <v>0</v>
      </c>
      <c r="J749" s="10">
        <f t="shared" si="192"/>
        <v>0</v>
      </c>
      <c r="K749" s="10" t="str">
        <f>'დამტკ. ბიუჯ.'!K749</f>
        <v>საყვარელიძე</v>
      </c>
    </row>
    <row r="750" spans="1:11" x14ac:dyDescent="0.25">
      <c r="A750" t="str">
        <f t="shared" si="190"/>
        <v>b</v>
      </c>
      <c r="B750" s="8"/>
      <c r="C750" s="9" t="s">
        <v>12</v>
      </c>
      <c r="D750" s="10">
        <f t="shared" si="195"/>
        <v>0</v>
      </c>
      <c r="E750" s="10">
        <v>0</v>
      </c>
      <c r="F750" s="10">
        <v>0</v>
      </c>
      <c r="G750" s="10">
        <v>0</v>
      </c>
      <c r="H750" s="10">
        <v>0</v>
      </c>
      <c r="I750" s="10">
        <f t="shared" si="191"/>
        <v>0</v>
      </c>
      <c r="J750" s="10">
        <f t="shared" si="192"/>
        <v>0</v>
      </c>
      <c r="K750" s="10" t="str">
        <f>'დამტკ. ბიუჯ.'!K750</f>
        <v>საყვარელიძე</v>
      </c>
    </row>
    <row r="751" spans="1:11" x14ac:dyDescent="0.25">
      <c r="A751" t="str">
        <f t="shared" si="190"/>
        <v>b</v>
      </c>
      <c r="B751" s="8"/>
      <c r="C751" s="9" t="s">
        <v>13</v>
      </c>
      <c r="D751" s="10">
        <f t="shared" si="195"/>
        <v>0</v>
      </c>
      <c r="E751" s="10">
        <v>0</v>
      </c>
      <c r="F751" s="10">
        <v>0</v>
      </c>
      <c r="G751" s="10">
        <v>0</v>
      </c>
      <c r="H751" s="10">
        <v>0</v>
      </c>
      <c r="I751" s="10">
        <f t="shared" si="191"/>
        <v>0</v>
      </c>
      <c r="J751" s="10">
        <f t="shared" si="192"/>
        <v>0</v>
      </c>
      <c r="K751" s="10" t="str">
        <f>'დამტკ. ბიუჯ.'!K751</f>
        <v>საყვარელიძე</v>
      </c>
    </row>
    <row r="752" spans="1:11" x14ac:dyDescent="0.25">
      <c r="A752" t="str">
        <f t="shared" si="190"/>
        <v>b</v>
      </c>
      <c r="B752" s="8"/>
      <c r="C752" s="9" t="s">
        <v>14</v>
      </c>
      <c r="D752" s="10">
        <f t="shared" si="195"/>
        <v>0</v>
      </c>
      <c r="E752" s="10">
        <v>0</v>
      </c>
      <c r="F752" s="10">
        <v>0</v>
      </c>
      <c r="G752" s="10">
        <v>0</v>
      </c>
      <c r="H752" s="10">
        <v>0</v>
      </c>
      <c r="I752" s="10">
        <f t="shared" si="191"/>
        <v>0</v>
      </c>
      <c r="J752" s="10">
        <f t="shared" si="192"/>
        <v>0</v>
      </c>
      <c r="K752" s="10" t="str">
        <f>'დამტკ. ბიუჯ.'!K752</f>
        <v>საყვარელიძე</v>
      </c>
    </row>
    <row r="753" spans="1:11" x14ac:dyDescent="0.25">
      <c r="A753" t="str">
        <f t="shared" si="190"/>
        <v>b</v>
      </c>
      <c r="B753" s="8"/>
      <c r="C753" s="9" t="s">
        <v>15</v>
      </c>
      <c r="D753" s="10">
        <f t="shared" si="195"/>
        <v>0</v>
      </c>
      <c r="E753" s="10">
        <v>0</v>
      </c>
      <c r="F753" s="10">
        <v>0</v>
      </c>
      <c r="G753" s="10">
        <v>0</v>
      </c>
      <c r="H753" s="10">
        <v>0</v>
      </c>
      <c r="I753" s="10">
        <f t="shared" si="191"/>
        <v>0</v>
      </c>
      <c r="J753" s="10">
        <f t="shared" si="192"/>
        <v>0</v>
      </c>
      <c r="K753" s="10" t="str">
        <f>'დამტკ. ბიუჯ.'!K753</f>
        <v>საყვარელიძე</v>
      </c>
    </row>
    <row r="754" spans="1:11" x14ac:dyDescent="0.25">
      <c r="A754" t="str">
        <f t="shared" si="190"/>
        <v>b</v>
      </c>
      <c r="B754" s="8"/>
      <c r="C754" s="9" t="s">
        <v>16</v>
      </c>
      <c r="D754" s="10">
        <f t="shared" si="195"/>
        <v>0</v>
      </c>
      <c r="E754" s="10">
        <v>0</v>
      </c>
      <c r="F754" s="10">
        <v>0</v>
      </c>
      <c r="G754" s="10">
        <v>0</v>
      </c>
      <c r="H754" s="10">
        <v>0</v>
      </c>
      <c r="I754" s="10">
        <f t="shared" si="191"/>
        <v>0</v>
      </c>
      <c r="J754" s="10">
        <f t="shared" si="192"/>
        <v>0</v>
      </c>
      <c r="K754" s="10" t="str">
        <f>'დამტკ. ბიუჯ.'!K754</f>
        <v>საყვარელიძე</v>
      </c>
    </row>
    <row r="755" spans="1:11" x14ac:dyDescent="0.25">
      <c r="A755" t="str">
        <f t="shared" si="190"/>
        <v>b</v>
      </c>
      <c r="B755" s="8"/>
      <c r="C755" s="9" t="s">
        <v>17</v>
      </c>
      <c r="D755" s="10">
        <f t="shared" si="195"/>
        <v>0</v>
      </c>
      <c r="E755" s="10">
        <v>0</v>
      </c>
      <c r="F755" s="10">
        <v>0</v>
      </c>
      <c r="G755" s="10">
        <v>0</v>
      </c>
      <c r="H755" s="10">
        <v>0</v>
      </c>
      <c r="I755" s="10">
        <f t="shared" si="191"/>
        <v>0</v>
      </c>
      <c r="J755" s="10">
        <f t="shared" si="192"/>
        <v>0</v>
      </c>
      <c r="K755" s="10" t="str">
        <f>'დამტკ. ბიუჯ.'!K755</f>
        <v>საყვარელიძე</v>
      </c>
    </row>
    <row r="756" spans="1:11" x14ac:dyDescent="0.25">
      <c r="A756" t="str">
        <f t="shared" si="190"/>
        <v>b</v>
      </c>
      <c r="B756" s="5"/>
      <c r="C756" s="6" t="s">
        <v>18</v>
      </c>
      <c r="D756" s="7">
        <f t="shared" si="195"/>
        <v>0</v>
      </c>
      <c r="E756" s="7">
        <v>0</v>
      </c>
      <c r="F756" s="7">
        <v>0</v>
      </c>
      <c r="G756" s="7">
        <v>0</v>
      </c>
      <c r="H756" s="7">
        <v>0</v>
      </c>
      <c r="I756" s="7">
        <f t="shared" si="191"/>
        <v>0</v>
      </c>
      <c r="J756" s="7">
        <f t="shared" si="192"/>
        <v>0</v>
      </c>
      <c r="K756" s="7" t="str">
        <f>'დამტკ. ბიუჯ.'!K756</f>
        <v>საყვარელიძე</v>
      </c>
    </row>
    <row r="757" spans="1:11" x14ac:dyDescent="0.25">
      <c r="A757" t="str">
        <f t="shared" si="190"/>
        <v>b</v>
      </c>
      <c r="B757" s="5"/>
      <c r="C757" s="6" t="s">
        <v>19</v>
      </c>
      <c r="D757" s="7">
        <f t="shared" si="195"/>
        <v>0</v>
      </c>
      <c r="E757" s="7">
        <v>0</v>
      </c>
      <c r="F757" s="7">
        <v>0</v>
      </c>
      <c r="G757" s="7">
        <v>0</v>
      </c>
      <c r="H757" s="7">
        <v>0</v>
      </c>
      <c r="I757" s="7">
        <f t="shared" si="191"/>
        <v>0</v>
      </c>
      <c r="J757" s="7">
        <f t="shared" si="192"/>
        <v>0</v>
      </c>
      <c r="K757" s="7" t="str">
        <f>'დამტკ. ბიუჯ.'!K757</f>
        <v>საყვარელიძე</v>
      </c>
    </row>
    <row r="758" spans="1:11" ht="15.75" thickBot="1" x14ac:dyDescent="0.3">
      <c r="A758" t="str">
        <f t="shared" si="190"/>
        <v>b</v>
      </c>
      <c r="B758" s="11"/>
      <c r="C758" s="12" t="s">
        <v>20</v>
      </c>
      <c r="D758" s="13">
        <f t="shared" si="195"/>
        <v>0</v>
      </c>
      <c r="E758" s="13">
        <v>0</v>
      </c>
      <c r="F758" s="13">
        <v>0</v>
      </c>
      <c r="G758" s="13">
        <v>0</v>
      </c>
      <c r="H758" s="13">
        <v>0</v>
      </c>
      <c r="I758" s="13">
        <f t="shared" si="191"/>
        <v>0</v>
      </c>
      <c r="J758" s="13">
        <f t="shared" si="192"/>
        <v>0</v>
      </c>
      <c r="K758" s="13" t="str">
        <f>'დამტკ. ბიუჯ.'!K758</f>
        <v>საყვარელიძე</v>
      </c>
    </row>
    <row r="759" spans="1:11" ht="32.25" customHeight="1" thickTop="1" thickBot="1" x14ac:dyDescent="0.3">
      <c r="A759" t="str">
        <f t="shared" si="190"/>
        <v>b</v>
      </c>
      <c r="B759" s="16" t="s">
        <v>131</v>
      </c>
      <c r="C759" s="4" t="s">
        <v>132</v>
      </c>
      <c r="D759" s="4">
        <f t="shared" si="195"/>
        <v>0</v>
      </c>
      <c r="E759" s="4">
        <f>SUM(E771,E783)</f>
        <v>0</v>
      </c>
      <c r="F759" s="4">
        <f t="shared" ref="F759:H759" si="202">SUM(F771,F783)</f>
        <v>0</v>
      </c>
      <c r="G759" s="4">
        <f t="shared" si="202"/>
        <v>0</v>
      </c>
      <c r="H759" s="4">
        <f t="shared" si="202"/>
        <v>0</v>
      </c>
      <c r="I759" s="4">
        <f t="shared" si="191"/>
        <v>0</v>
      </c>
      <c r="J759" s="4">
        <f t="shared" si="192"/>
        <v>0</v>
      </c>
      <c r="K759" s="4" t="str">
        <f>'დამტკ. ბიუჯ.'!K759</f>
        <v>ჯამი</v>
      </c>
    </row>
    <row r="760" spans="1:11" ht="15.75" thickTop="1" x14ac:dyDescent="0.25">
      <c r="A760" t="str">
        <f t="shared" si="190"/>
        <v>b</v>
      </c>
      <c r="B760" s="5"/>
      <c r="C760" s="6" t="s">
        <v>10</v>
      </c>
      <c r="D760" s="7">
        <f t="shared" si="195"/>
        <v>0</v>
      </c>
      <c r="E760" s="7">
        <f t="shared" ref="E760:H770" si="203">SUM(E772,E784)</f>
        <v>0</v>
      </c>
      <c r="F760" s="7">
        <f t="shared" si="203"/>
        <v>0</v>
      </c>
      <c r="G760" s="7">
        <f t="shared" si="203"/>
        <v>0</v>
      </c>
      <c r="H760" s="7">
        <f t="shared" si="203"/>
        <v>0</v>
      </c>
      <c r="I760" s="7">
        <f t="shared" si="191"/>
        <v>0</v>
      </c>
      <c r="J760" s="7">
        <f t="shared" si="192"/>
        <v>0</v>
      </c>
      <c r="K760" s="7" t="str">
        <f>'დამტკ. ბიუჯ.'!K760</f>
        <v>ჯამი</v>
      </c>
    </row>
    <row r="761" spans="1:11" x14ac:dyDescent="0.25">
      <c r="A761" t="str">
        <f t="shared" si="190"/>
        <v>b</v>
      </c>
      <c r="B761" s="8"/>
      <c r="C761" s="9" t="s">
        <v>11</v>
      </c>
      <c r="D761" s="10">
        <f t="shared" si="195"/>
        <v>0</v>
      </c>
      <c r="E761" s="10">
        <f t="shared" si="203"/>
        <v>0</v>
      </c>
      <c r="F761" s="10">
        <f t="shared" si="203"/>
        <v>0</v>
      </c>
      <c r="G761" s="10">
        <f t="shared" si="203"/>
        <v>0</v>
      </c>
      <c r="H761" s="10">
        <f t="shared" si="203"/>
        <v>0</v>
      </c>
      <c r="I761" s="10">
        <f t="shared" si="191"/>
        <v>0</v>
      </c>
      <c r="J761" s="10">
        <f t="shared" si="192"/>
        <v>0</v>
      </c>
      <c r="K761" s="10" t="str">
        <f>'დამტკ. ბიუჯ.'!K761</f>
        <v>ჯამი</v>
      </c>
    </row>
    <row r="762" spans="1:11" x14ac:dyDescent="0.25">
      <c r="A762" t="str">
        <f t="shared" si="190"/>
        <v>b</v>
      </c>
      <c r="B762" s="8"/>
      <c r="C762" s="9" t="s">
        <v>12</v>
      </c>
      <c r="D762" s="10">
        <f t="shared" si="195"/>
        <v>0</v>
      </c>
      <c r="E762" s="10">
        <f t="shared" si="203"/>
        <v>0</v>
      </c>
      <c r="F762" s="10">
        <f t="shared" si="203"/>
        <v>0</v>
      </c>
      <c r="G762" s="10">
        <f t="shared" si="203"/>
        <v>0</v>
      </c>
      <c r="H762" s="10">
        <f t="shared" si="203"/>
        <v>0</v>
      </c>
      <c r="I762" s="10">
        <f t="shared" si="191"/>
        <v>0</v>
      </c>
      <c r="J762" s="10">
        <f t="shared" si="192"/>
        <v>0</v>
      </c>
      <c r="K762" s="10" t="str">
        <f>'დამტკ. ბიუჯ.'!K762</f>
        <v>ჯამი</v>
      </c>
    </row>
    <row r="763" spans="1:11" x14ac:dyDescent="0.25">
      <c r="A763" t="str">
        <f t="shared" si="190"/>
        <v>b</v>
      </c>
      <c r="B763" s="8"/>
      <c r="C763" s="9" t="s">
        <v>13</v>
      </c>
      <c r="D763" s="10">
        <f t="shared" si="195"/>
        <v>0</v>
      </c>
      <c r="E763" s="10">
        <f t="shared" si="203"/>
        <v>0</v>
      </c>
      <c r="F763" s="10">
        <f t="shared" si="203"/>
        <v>0</v>
      </c>
      <c r="G763" s="10">
        <f t="shared" si="203"/>
        <v>0</v>
      </c>
      <c r="H763" s="10">
        <f t="shared" si="203"/>
        <v>0</v>
      </c>
      <c r="I763" s="10">
        <f t="shared" si="191"/>
        <v>0</v>
      </c>
      <c r="J763" s="10">
        <f t="shared" si="192"/>
        <v>0</v>
      </c>
      <c r="K763" s="10" t="str">
        <f>'დამტკ. ბიუჯ.'!K763</f>
        <v>ჯამი</v>
      </c>
    </row>
    <row r="764" spans="1:11" x14ac:dyDescent="0.25">
      <c r="A764" t="str">
        <f t="shared" si="190"/>
        <v>b</v>
      </c>
      <c r="B764" s="8"/>
      <c r="C764" s="9" t="s">
        <v>14</v>
      </c>
      <c r="D764" s="10">
        <f t="shared" si="195"/>
        <v>0</v>
      </c>
      <c r="E764" s="10">
        <f t="shared" si="203"/>
        <v>0</v>
      </c>
      <c r="F764" s="10">
        <f t="shared" si="203"/>
        <v>0</v>
      </c>
      <c r="G764" s="10">
        <f t="shared" si="203"/>
        <v>0</v>
      </c>
      <c r="H764" s="10">
        <f t="shared" si="203"/>
        <v>0</v>
      </c>
      <c r="I764" s="10">
        <f t="shared" si="191"/>
        <v>0</v>
      </c>
      <c r="J764" s="10">
        <f t="shared" si="192"/>
        <v>0</v>
      </c>
      <c r="K764" s="10" t="str">
        <f>'დამტკ. ბიუჯ.'!K764</f>
        <v>ჯამი</v>
      </c>
    </row>
    <row r="765" spans="1:11" x14ac:dyDescent="0.25">
      <c r="A765" t="str">
        <f t="shared" si="190"/>
        <v>b</v>
      </c>
      <c r="B765" s="8"/>
      <c r="C765" s="9" t="s">
        <v>15</v>
      </c>
      <c r="D765" s="10">
        <f t="shared" si="195"/>
        <v>0</v>
      </c>
      <c r="E765" s="10">
        <f t="shared" si="203"/>
        <v>0</v>
      </c>
      <c r="F765" s="10">
        <f t="shared" si="203"/>
        <v>0</v>
      </c>
      <c r="G765" s="10">
        <f t="shared" si="203"/>
        <v>0</v>
      </c>
      <c r="H765" s="10">
        <f t="shared" si="203"/>
        <v>0</v>
      </c>
      <c r="I765" s="10">
        <f t="shared" si="191"/>
        <v>0</v>
      </c>
      <c r="J765" s="10">
        <f t="shared" si="192"/>
        <v>0</v>
      </c>
      <c r="K765" s="10" t="str">
        <f>'დამტკ. ბიუჯ.'!K765</f>
        <v>ჯამი</v>
      </c>
    </row>
    <row r="766" spans="1:11" x14ac:dyDescent="0.25">
      <c r="A766" t="str">
        <f t="shared" si="190"/>
        <v>b</v>
      </c>
      <c r="B766" s="8"/>
      <c r="C766" s="9" t="s">
        <v>16</v>
      </c>
      <c r="D766" s="10">
        <f t="shared" si="195"/>
        <v>0</v>
      </c>
      <c r="E766" s="10">
        <f t="shared" si="203"/>
        <v>0</v>
      </c>
      <c r="F766" s="10">
        <f t="shared" si="203"/>
        <v>0</v>
      </c>
      <c r="G766" s="10">
        <f t="shared" si="203"/>
        <v>0</v>
      </c>
      <c r="H766" s="10">
        <f t="shared" si="203"/>
        <v>0</v>
      </c>
      <c r="I766" s="10">
        <f t="shared" si="191"/>
        <v>0</v>
      </c>
      <c r="J766" s="10">
        <f t="shared" si="192"/>
        <v>0</v>
      </c>
      <c r="K766" s="10" t="str">
        <f>'დამტკ. ბიუჯ.'!K766</f>
        <v>ჯამი</v>
      </c>
    </row>
    <row r="767" spans="1:11" x14ac:dyDescent="0.25">
      <c r="A767" t="str">
        <f t="shared" si="190"/>
        <v>b</v>
      </c>
      <c r="B767" s="8"/>
      <c r="C767" s="9" t="s">
        <v>17</v>
      </c>
      <c r="D767" s="10">
        <f t="shared" si="195"/>
        <v>0</v>
      </c>
      <c r="E767" s="10">
        <f t="shared" si="203"/>
        <v>0</v>
      </c>
      <c r="F767" s="10">
        <f t="shared" si="203"/>
        <v>0</v>
      </c>
      <c r="G767" s="10">
        <f t="shared" si="203"/>
        <v>0</v>
      </c>
      <c r="H767" s="10">
        <f t="shared" si="203"/>
        <v>0</v>
      </c>
      <c r="I767" s="10">
        <f t="shared" si="191"/>
        <v>0</v>
      </c>
      <c r="J767" s="10">
        <f t="shared" si="192"/>
        <v>0</v>
      </c>
      <c r="K767" s="10" t="str">
        <f>'დამტკ. ბიუჯ.'!K767</f>
        <v>ჯამი</v>
      </c>
    </row>
    <row r="768" spans="1:11" x14ac:dyDescent="0.25">
      <c r="A768" t="str">
        <f t="shared" ref="A768:A855" si="204">IF(OR(D768&lt;&gt;0,E768&lt;&gt;0,F768&lt;&gt;0,G768&lt;&gt;0,H768&lt;&gt;0,),"a","b")</f>
        <v>b</v>
      </c>
      <c r="B768" s="5"/>
      <c r="C768" s="6" t="s">
        <v>18</v>
      </c>
      <c r="D768" s="7">
        <f t="shared" si="195"/>
        <v>0</v>
      </c>
      <c r="E768" s="7">
        <f t="shared" si="203"/>
        <v>0</v>
      </c>
      <c r="F768" s="7">
        <f t="shared" si="203"/>
        <v>0</v>
      </c>
      <c r="G768" s="7">
        <f t="shared" si="203"/>
        <v>0</v>
      </c>
      <c r="H768" s="7">
        <f t="shared" si="203"/>
        <v>0</v>
      </c>
      <c r="I768" s="7">
        <f t="shared" ref="I768:I855" si="205">SUM(E768,F768)</f>
        <v>0</v>
      </c>
      <c r="J768" s="7">
        <f t="shared" ref="J768:J855" si="206">SUM(E768,F768,G768)</f>
        <v>0</v>
      </c>
      <c r="K768" s="7" t="str">
        <f>'დამტკ. ბიუჯ.'!K768</f>
        <v>ჯამი</v>
      </c>
    </row>
    <row r="769" spans="1:11" x14ac:dyDescent="0.25">
      <c r="A769" t="str">
        <f t="shared" si="204"/>
        <v>b</v>
      </c>
      <c r="B769" s="5"/>
      <c r="C769" s="6" t="s">
        <v>19</v>
      </c>
      <c r="D769" s="7">
        <f t="shared" si="195"/>
        <v>0</v>
      </c>
      <c r="E769" s="7">
        <f t="shared" si="203"/>
        <v>0</v>
      </c>
      <c r="F769" s="7">
        <f t="shared" si="203"/>
        <v>0</v>
      </c>
      <c r="G769" s="7">
        <f t="shared" si="203"/>
        <v>0</v>
      </c>
      <c r="H769" s="7">
        <f t="shared" si="203"/>
        <v>0</v>
      </c>
      <c r="I769" s="7">
        <f t="shared" si="205"/>
        <v>0</v>
      </c>
      <c r="J769" s="7">
        <f t="shared" si="206"/>
        <v>0</v>
      </c>
      <c r="K769" s="7" t="str">
        <f>'დამტკ. ბიუჯ.'!K769</f>
        <v>ჯამი</v>
      </c>
    </row>
    <row r="770" spans="1:11" ht="15.75" thickBot="1" x14ac:dyDescent="0.3">
      <c r="A770" t="str">
        <f t="shared" si="204"/>
        <v>b</v>
      </c>
      <c r="B770" s="11"/>
      <c r="C770" s="12" t="s">
        <v>20</v>
      </c>
      <c r="D770" s="13">
        <f t="shared" si="195"/>
        <v>0</v>
      </c>
      <c r="E770" s="13">
        <f t="shared" si="203"/>
        <v>0</v>
      </c>
      <c r="F770" s="13">
        <f t="shared" si="203"/>
        <v>0</v>
      </c>
      <c r="G770" s="13">
        <f t="shared" si="203"/>
        <v>0</v>
      </c>
      <c r="H770" s="13">
        <f t="shared" si="203"/>
        <v>0</v>
      </c>
      <c r="I770" s="13">
        <f t="shared" si="205"/>
        <v>0</v>
      </c>
      <c r="J770" s="13">
        <f t="shared" si="206"/>
        <v>0</v>
      </c>
      <c r="K770" s="13" t="str">
        <f>'დამტკ. ბიუჯ.'!K770</f>
        <v>ჯამი</v>
      </c>
    </row>
    <row r="771" spans="1:11" ht="32.25" customHeight="1" thickTop="1" thickBot="1" x14ac:dyDescent="0.3">
      <c r="A771" t="str">
        <f t="shared" si="204"/>
        <v>b</v>
      </c>
      <c r="B771" s="16" t="s">
        <v>133</v>
      </c>
      <c r="C771" s="4" t="s">
        <v>132</v>
      </c>
      <c r="D771" s="4">
        <f t="shared" si="195"/>
        <v>0</v>
      </c>
      <c r="E771" s="4">
        <f>SUM(E772,E780,E781,E782)</f>
        <v>0</v>
      </c>
      <c r="F771" s="4">
        <f t="shared" ref="F771:H771" si="207">SUM(F772,F780,F781,F782)</f>
        <v>0</v>
      </c>
      <c r="G771" s="4">
        <f t="shared" si="207"/>
        <v>0</v>
      </c>
      <c r="H771" s="4">
        <f t="shared" si="207"/>
        <v>0</v>
      </c>
      <c r="I771" s="4">
        <f t="shared" si="205"/>
        <v>0</v>
      </c>
      <c r="J771" s="4">
        <f t="shared" si="206"/>
        <v>0</v>
      </c>
      <c r="K771" s="4" t="str">
        <f>'დამტკ. ბიუჯ.'!K771</f>
        <v>სააგენტო</v>
      </c>
    </row>
    <row r="772" spans="1:11" ht="15.75" thickTop="1" x14ac:dyDescent="0.25">
      <c r="A772" t="str">
        <f t="shared" si="204"/>
        <v>b</v>
      </c>
      <c r="B772" s="5"/>
      <c r="C772" s="6" t="s">
        <v>10</v>
      </c>
      <c r="D772" s="7">
        <f t="shared" si="195"/>
        <v>0</v>
      </c>
      <c r="E772" s="7">
        <f>SUM(E773:E779)</f>
        <v>0</v>
      </c>
      <c r="F772" s="7">
        <f t="shared" ref="F772:H772" si="208">SUM(F773:F779)</f>
        <v>0</v>
      </c>
      <c r="G772" s="7">
        <f t="shared" si="208"/>
        <v>0</v>
      </c>
      <c r="H772" s="7">
        <f t="shared" si="208"/>
        <v>0</v>
      </c>
      <c r="I772" s="7">
        <f t="shared" si="205"/>
        <v>0</v>
      </c>
      <c r="J772" s="7">
        <f t="shared" si="206"/>
        <v>0</v>
      </c>
      <c r="K772" s="7" t="str">
        <f>'დამტკ. ბიუჯ.'!K772</f>
        <v>სააგენტო</v>
      </c>
    </row>
    <row r="773" spans="1:11" x14ac:dyDescent="0.25">
      <c r="A773" t="str">
        <f t="shared" si="204"/>
        <v>b</v>
      </c>
      <c r="B773" s="8"/>
      <c r="C773" s="9" t="s">
        <v>11</v>
      </c>
      <c r="D773" s="10">
        <f t="shared" si="195"/>
        <v>0</v>
      </c>
      <c r="E773" s="10">
        <v>0</v>
      </c>
      <c r="F773" s="10">
        <v>0</v>
      </c>
      <c r="G773" s="10">
        <v>0</v>
      </c>
      <c r="H773" s="10">
        <v>0</v>
      </c>
      <c r="I773" s="10">
        <f t="shared" si="205"/>
        <v>0</v>
      </c>
      <c r="J773" s="10">
        <f t="shared" si="206"/>
        <v>0</v>
      </c>
      <c r="K773" s="10" t="str">
        <f>'დამტკ. ბიუჯ.'!K773</f>
        <v>სააგენტო</v>
      </c>
    </row>
    <row r="774" spans="1:11" x14ac:dyDescent="0.25">
      <c r="A774" t="str">
        <f t="shared" si="204"/>
        <v>b</v>
      </c>
      <c r="B774" s="8"/>
      <c r="C774" s="9" t="s">
        <v>12</v>
      </c>
      <c r="D774" s="10">
        <f t="shared" si="195"/>
        <v>0</v>
      </c>
      <c r="E774" s="10">
        <v>0</v>
      </c>
      <c r="F774" s="10">
        <v>0</v>
      </c>
      <c r="G774" s="10">
        <v>0</v>
      </c>
      <c r="H774" s="10">
        <v>0</v>
      </c>
      <c r="I774" s="10">
        <f t="shared" si="205"/>
        <v>0</v>
      </c>
      <c r="J774" s="10">
        <f t="shared" si="206"/>
        <v>0</v>
      </c>
      <c r="K774" s="10" t="str">
        <f>'დამტკ. ბიუჯ.'!K774</f>
        <v>სააგენტო</v>
      </c>
    </row>
    <row r="775" spans="1:11" x14ac:dyDescent="0.25">
      <c r="A775" t="str">
        <f t="shared" si="204"/>
        <v>b</v>
      </c>
      <c r="B775" s="8"/>
      <c r="C775" s="9" t="s">
        <v>13</v>
      </c>
      <c r="D775" s="10">
        <f t="shared" si="195"/>
        <v>0</v>
      </c>
      <c r="E775" s="10">
        <v>0</v>
      </c>
      <c r="F775" s="10">
        <v>0</v>
      </c>
      <c r="G775" s="10">
        <v>0</v>
      </c>
      <c r="H775" s="10">
        <v>0</v>
      </c>
      <c r="I775" s="10">
        <f t="shared" si="205"/>
        <v>0</v>
      </c>
      <c r="J775" s="10">
        <f t="shared" si="206"/>
        <v>0</v>
      </c>
      <c r="K775" s="10" t="str">
        <f>'დამტკ. ბიუჯ.'!K775</f>
        <v>სააგენტო</v>
      </c>
    </row>
    <row r="776" spans="1:11" x14ac:dyDescent="0.25">
      <c r="A776" t="str">
        <f t="shared" si="204"/>
        <v>b</v>
      </c>
      <c r="B776" s="8"/>
      <c r="C776" s="9" t="s">
        <v>14</v>
      </c>
      <c r="D776" s="10">
        <f t="shared" si="195"/>
        <v>0</v>
      </c>
      <c r="E776" s="10">
        <v>0</v>
      </c>
      <c r="F776" s="10">
        <v>0</v>
      </c>
      <c r="G776" s="10">
        <v>0</v>
      </c>
      <c r="H776" s="10">
        <v>0</v>
      </c>
      <c r="I776" s="10">
        <f t="shared" si="205"/>
        <v>0</v>
      </c>
      <c r="J776" s="10">
        <f t="shared" si="206"/>
        <v>0</v>
      </c>
      <c r="K776" s="10" t="str">
        <f>'დამტკ. ბიუჯ.'!K776</f>
        <v>სააგენტო</v>
      </c>
    </row>
    <row r="777" spans="1:11" x14ac:dyDescent="0.25">
      <c r="A777" t="str">
        <f t="shared" si="204"/>
        <v>b</v>
      </c>
      <c r="B777" s="8"/>
      <c r="C777" s="9" t="s">
        <v>15</v>
      </c>
      <c r="D777" s="10">
        <f t="shared" si="195"/>
        <v>0</v>
      </c>
      <c r="E777" s="10">
        <v>0</v>
      </c>
      <c r="F777" s="10">
        <v>0</v>
      </c>
      <c r="G777" s="10">
        <v>0</v>
      </c>
      <c r="H777" s="10">
        <v>0</v>
      </c>
      <c r="I777" s="10">
        <f t="shared" si="205"/>
        <v>0</v>
      </c>
      <c r="J777" s="10">
        <f t="shared" si="206"/>
        <v>0</v>
      </c>
      <c r="K777" s="10" t="str">
        <f>'დამტკ. ბიუჯ.'!K777</f>
        <v>სააგენტო</v>
      </c>
    </row>
    <row r="778" spans="1:11" x14ac:dyDescent="0.25">
      <c r="A778" t="str">
        <f t="shared" si="204"/>
        <v>b</v>
      </c>
      <c r="B778" s="8"/>
      <c r="C778" s="9" t="s">
        <v>16</v>
      </c>
      <c r="D778" s="10">
        <f t="shared" si="195"/>
        <v>0</v>
      </c>
      <c r="E778" s="10">
        <v>0</v>
      </c>
      <c r="F778" s="10">
        <v>0</v>
      </c>
      <c r="G778" s="10">
        <v>0</v>
      </c>
      <c r="H778" s="10">
        <v>0</v>
      </c>
      <c r="I778" s="10">
        <f t="shared" si="205"/>
        <v>0</v>
      </c>
      <c r="J778" s="10">
        <f t="shared" si="206"/>
        <v>0</v>
      </c>
      <c r="K778" s="10" t="str">
        <f>'დამტკ. ბიუჯ.'!K778</f>
        <v>სააგენტო</v>
      </c>
    </row>
    <row r="779" spans="1:11" x14ac:dyDescent="0.25">
      <c r="A779" t="str">
        <f t="shared" si="204"/>
        <v>b</v>
      </c>
      <c r="B779" s="8"/>
      <c r="C779" s="9" t="s">
        <v>17</v>
      </c>
      <c r="D779" s="10">
        <f t="shared" si="195"/>
        <v>0</v>
      </c>
      <c r="E779" s="10">
        <v>0</v>
      </c>
      <c r="F779" s="10">
        <v>0</v>
      </c>
      <c r="G779" s="10">
        <v>0</v>
      </c>
      <c r="H779" s="10">
        <v>0</v>
      </c>
      <c r="I779" s="10">
        <f t="shared" si="205"/>
        <v>0</v>
      </c>
      <c r="J779" s="10">
        <f t="shared" si="206"/>
        <v>0</v>
      </c>
      <c r="K779" s="10" t="str">
        <f>'დამტკ. ბიუჯ.'!K779</f>
        <v>სააგენტო</v>
      </c>
    </row>
    <row r="780" spans="1:11" x14ac:dyDescent="0.25">
      <c r="A780" t="str">
        <f t="shared" si="204"/>
        <v>b</v>
      </c>
      <c r="B780" s="5"/>
      <c r="C780" s="6" t="s">
        <v>18</v>
      </c>
      <c r="D780" s="7">
        <f t="shared" ref="D780:D867" si="209">SUM(E780,F780,G780,H780)</f>
        <v>0</v>
      </c>
      <c r="E780" s="7">
        <v>0</v>
      </c>
      <c r="F780" s="7">
        <v>0</v>
      </c>
      <c r="G780" s="7">
        <v>0</v>
      </c>
      <c r="H780" s="7">
        <v>0</v>
      </c>
      <c r="I780" s="7">
        <f t="shared" si="205"/>
        <v>0</v>
      </c>
      <c r="J780" s="7">
        <f t="shared" si="206"/>
        <v>0</v>
      </c>
      <c r="K780" s="7" t="str">
        <f>'დამტკ. ბიუჯ.'!K780</f>
        <v>სააგენტო</v>
      </c>
    </row>
    <row r="781" spans="1:11" x14ac:dyDescent="0.25">
      <c r="A781" t="str">
        <f t="shared" si="204"/>
        <v>b</v>
      </c>
      <c r="B781" s="5"/>
      <c r="C781" s="6" t="s">
        <v>19</v>
      </c>
      <c r="D781" s="7">
        <f t="shared" si="209"/>
        <v>0</v>
      </c>
      <c r="E781" s="7">
        <v>0</v>
      </c>
      <c r="F781" s="7">
        <v>0</v>
      </c>
      <c r="G781" s="7">
        <v>0</v>
      </c>
      <c r="H781" s="7">
        <v>0</v>
      </c>
      <c r="I781" s="7">
        <f t="shared" si="205"/>
        <v>0</v>
      </c>
      <c r="J781" s="7">
        <f t="shared" si="206"/>
        <v>0</v>
      </c>
      <c r="K781" s="7" t="str">
        <f>'დამტკ. ბიუჯ.'!K781</f>
        <v>სააგენტო</v>
      </c>
    </row>
    <row r="782" spans="1:11" ht="15.75" thickBot="1" x14ac:dyDescent="0.3">
      <c r="A782" t="str">
        <f t="shared" si="204"/>
        <v>b</v>
      </c>
      <c r="B782" s="11"/>
      <c r="C782" s="12" t="s">
        <v>20</v>
      </c>
      <c r="D782" s="13">
        <f t="shared" si="209"/>
        <v>0</v>
      </c>
      <c r="E782" s="13">
        <v>0</v>
      </c>
      <c r="F782" s="13">
        <v>0</v>
      </c>
      <c r="G782" s="13">
        <v>0</v>
      </c>
      <c r="H782" s="13">
        <v>0</v>
      </c>
      <c r="I782" s="13">
        <f t="shared" si="205"/>
        <v>0</v>
      </c>
      <c r="J782" s="13">
        <f t="shared" si="206"/>
        <v>0</v>
      </c>
      <c r="K782" s="13" t="str">
        <f>'დამტკ. ბიუჯ.'!K782</f>
        <v>სააგენტო</v>
      </c>
    </row>
    <row r="783" spans="1:11" ht="61.5" thickTop="1" thickBot="1" x14ac:dyDescent="0.3">
      <c r="A783" t="str">
        <f t="shared" si="204"/>
        <v>b</v>
      </c>
      <c r="B783" s="3" t="s">
        <v>134</v>
      </c>
      <c r="C783" s="14" t="s">
        <v>135</v>
      </c>
      <c r="D783" s="4">
        <f t="shared" si="209"/>
        <v>0</v>
      </c>
      <c r="E783" s="4">
        <f>SUM(E784,E792,E793,E794)</f>
        <v>0</v>
      </c>
      <c r="F783" s="4">
        <f t="shared" ref="F783:H783" si="210">SUM(F784,F792,F793,F794)</f>
        <v>0</v>
      </c>
      <c r="G783" s="4">
        <f t="shared" si="210"/>
        <v>0</v>
      </c>
      <c r="H783" s="4">
        <f t="shared" si="210"/>
        <v>0</v>
      </c>
      <c r="I783" s="4">
        <f t="shared" si="205"/>
        <v>0</v>
      </c>
      <c r="J783" s="4">
        <f t="shared" si="206"/>
        <v>0</v>
      </c>
      <c r="K783" s="4" t="str">
        <f>'დამტკ. ბიუჯ.'!K783</f>
        <v>საყვარელიძე</v>
      </c>
    </row>
    <row r="784" spans="1:11" ht="15.75" thickTop="1" x14ac:dyDescent="0.25">
      <c r="A784" t="str">
        <f t="shared" si="204"/>
        <v>b</v>
      </c>
      <c r="B784" s="5"/>
      <c r="C784" s="6" t="s">
        <v>10</v>
      </c>
      <c r="D784" s="7">
        <f t="shared" si="209"/>
        <v>0</v>
      </c>
      <c r="E784" s="7">
        <f>SUM(E785:E791)</f>
        <v>0</v>
      </c>
      <c r="F784" s="7">
        <f t="shared" ref="F784:H784" si="211">SUM(F785:F791)</f>
        <v>0</v>
      </c>
      <c r="G784" s="7">
        <f t="shared" si="211"/>
        <v>0</v>
      </c>
      <c r="H784" s="7">
        <f t="shared" si="211"/>
        <v>0</v>
      </c>
      <c r="I784" s="7">
        <f t="shared" si="205"/>
        <v>0</v>
      </c>
      <c r="J784" s="7">
        <f t="shared" si="206"/>
        <v>0</v>
      </c>
      <c r="K784" s="7" t="str">
        <f>'დამტკ. ბიუჯ.'!K784</f>
        <v>საყვარელიძე</v>
      </c>
    </row>
    <row r="785" spans="1:11" x14ac:dyDescent="0.25">
      <c r="A785" t="str">
        <f t="shared" si="204"/>
        <v>b</v>
      </c>
      <c r="B785" s="8"/>
      <c r="C785" s="9" t="s">
        <v>11</v>
      </c>
      <c r="D785" s="10">
        <f t="shared" si="209"/>
        <v>0</v>
      </c>
      <c r="E785" s="10">
        <v>0</v>
      </c>
      <c r="F785" s="10">
        <v>0</v>
      </c>
      <c r="G785" s="10">
        <v>0</v>
      </c>
      <c r="H785" s="10">
        <v>0</v>
      </c>
      <c r="I785" s="10">
        <f t="shared" si="205"/>
        <v>0</v>
      </c>
      <c r="J785" s="10">
        <f t="shared" si="206"/>
        <v>0</v>
      </c>
      <c r="K785" s="10" t="str">
        <f>'დამტკ. ბიუჯ.'!K785</f>
        <v>საყვარელიძე</v>
      </c>
    </row>
    <row r="786" spans="1:11" x14ac:dyDescent="0.25">
      <c r="A786" t="str">
        <f t="shared" si="204"/>
        <v>b</v>
      </c>
      <c r="B786" s="8"/>
      <c r="C786" s="9" t="s">
        <v>12</v>
      </c>
      <c r="D786" s="10">
        <f t="shared" si="209"/>
        <v>0</v>
      </c>
      <c r="E786" s="10">
        <v>0</v>
      </c>
      <c r="F786" s="10">
        <v>0</v>
      </c>
      <c r="G786" s="10">
        <v>0</v>
      </c>
      <c r="H786" s="10">
        <v>0</v>
      </c>
      <c r="I786" s="10">
        <f t="shared" si="205"/>
        <v>0</v>
      </c>
      <c r="J786" s="10">
        <f t="shared" si="206"/>
        <v>0</v>
      </c>
      <c r="K786" s="10" t="str">
        <f>'დამტკ. ბიუჯ.'!K786</f>
        <v>საყვარელიძე</v>
      </c>
    </row>
    <row r="787" spans="1:11" x14ac:dyDescent="0.25">
      <c r="A787" t="str">
        <f t="shared" si="204"/>
        <v>b</v>
      </c>
      <c r="B787" s="8"/>
      <c r="C787" s="9" t="s">
        <v>13</v>
      </c>
      <c r="D787" s="10">
        <f t="shared" si="209"/>
        <v>0</v>
      </c>
      <c r="E787" s="10">
        <v>0</v>
      </c>
      <c r="F787" s="10">
        <v>0</v>
      </c>
      <c r="G787" s="10">
        <v>0</v>
      </c>
      <c r="H787" s="10">
        <v>0</v>
      </c>
      <c r="I787" s="10">
        <f t="shared" si="205"/>
        <v>0</v>
      </c>
      <c r="J787" s="10">
        <f t="shared" si="206"/>
        <v>0</v>
      </c>
      <c r="K787" s="10" t="str">
        <f>'დამტკ. ბიუჯ.'!K787</f>
        <v>საყვარელიძე</v>
      </c>
    </row>
    <row r="788" spans="1:11" x14ac:dyDescent="0.25">
      <c r="A788" t="str">
        <f t="shared" si="204"/>
        <v>b</v>
      </c>
      <c r="B788" s="8"/>
      <c r="C788" s="9" t="s">
        <v>14</v>
      </c>
      <c r="D788" s="10">
        <f t="shared" si="209"/>
        <v>0</v>
      </c>
      <c r="E788" s="10">
        <v>0</v>
      </c>
      <c r="F788" s="10">
        <v>0</v>
      </c>
      <c r="G788" s="10">
        <v>0</v>
      </c>
      <c r="H788" s="10">
        <v>0</v>
      </c>
      <c r="I788" s="10">
        <f t="shared" si="205"/>
        <v>0</v>
      </c>
      <c r="J788" s="10">
        <f t="shared" si="206"/>
        <v>0</v>
      </c>
      <c r="K788" s="10" t="str">
        <f>'დამტკ. ბიუჯ.'!K788</f>
        <v>საყვარელიძე</v>
      </c>
    </row>
    <row r="789" spans="1:11" x14ac:dyDescent="0.25">
      <c r="A789" t="str">
        <f t="shared" si="204"/>
        <v>b</v>
      </c>
      <c r="B789" s="8"/>
      <c r="C789" s="9" t="s">
        <v>15</v>
      </c>
      <c r="D789" s="10">
        <f t="shared" si="209"/>
        <v>0</v>
      </c>
      <c r="E789" s="10">
        <v>0</v>
      </c>
      <c r="F789" s="10">
        <v>0</v>
      </c>
      <c r="G789" s="10">
        <v>0</v>
      </c>
      <c r="H789" s="10">
        <v>0</v>
      </c>
      <c r="I789" s="10">
        <f t="shared" si="205"/>
        <v>0</v>
      </c>
      <c r="J789" s="10">
        <f t="shared" si="206"/>
        <v>0</v>
      </c>
      <c r="K789" s="10" t="str">
        <f>'დამტკ. ბიუჯ.'!K789</f>
        <v>საყვარელიძე</v>
      </c>
    </row>
    <row r="790" spans="1:11" x14ac:dyDescent="0.25">
      <c r="A790" t="str">
        <f t="shared" si="204"/>
        <v>b</v>
      </c>
      <c r="B790" s="8"/>
      <c r="C790" s="9" t="s">
        <v>16</v>
      </c>
      <c r="D790" s="10">
        <f t="shared" si="209"/>
        <v>0</v>
      </c>
      <c r="E790" s="10">
        <v>0</v>
      </c>
      <c r="F790" s="10">
        <v>0</v>
      </c>
      <c r="G790" s="10">
        <v>0</v>
      </c>
      <c r="H790" s="10">
        <v>0</v>
      </c>
      <c r="I790" s="10">
        <f t="shared" si="205"/>
        <v>0</v>
      </c>
      <c r="J790" s="10">
        <f t="shared" si="206"/>
        <v>0</v>
      </c>
      <c r="K790" s="10" t="str">
        <f>'დამტკ. ბიუჯ.'!K790</f>
        <v>საყვარელიძე</v>
      </c>
    </row>
    <row r="791" spans="1:11" x14ac:dyDescent="0.25">
      <c r="A791" t="str">
        <f t="shared" si="204"/>
        <v>b</v>
      </c>
      <c r="B791" s="8"/>
      <c r="C791" s="9" t="s">
        <v>17</v>
      </c>
      <c r="D791" s="10">
        <f t="shared" si="209"/>
        <v>0</v>
      </c>
      <c r="E791" s="10">
        <v>0</v>
      </c>
      <c r="F791" s="10">
        <v>0</v>
      </c>
      <c r="G791" s="10">
        <v>0</v>
      </c>
      <c r="H791" s="10">
        <v>0</v>
      </c>
      <c r="I791" s="10">
        <f t="shared" si="205"/>
        <v>0</v>
      </c>
      <c r="J791" s="10">
        <f t="shared" si="206"/>
        <v>0</v>
      </c>
      <c r="K791" s="10" t="str">
        <f>'დამტკ. ბიუჯ.'!K791</f>
        <v>საყვარელიძე</v>
      </c>
    </row>
    <row r="792" spans="1:11" x14ac:dyDescent="0.25">
      <c r="A792" t="str">
        <f t="shared" si="204"/>
        <v>b</v>
      </c>
      <c r="B792" s="5"/>
      <c r="C792" s="6" t="s">
        <v>18</v>
      </c>
      <c r="D792" s="7">
        <f t="shared" si="209"/>
        <v>0</v>
      </c>
      <c r="E792" s="7">
        <v>0</v>
      </c>
      <c r="F792" s="7">
        <v>0</v>
      </c>
      <c r="G792" s="7">
        <v>0</v>
      </c>
      <c r="H792" s="7">
        <v>0</v>
      </c>
      <c r="I792" s="7">
        <f t="shared" si="205"/>
        <v>0</v>
      </c>
      <c r="J792" s="7">
        <f t="shared" si="206"/>
        <v>0</v>
      </c>
      <c r="K792" s="7" t="str">
        <f>'დამტკ. ბიუჯ.'!K792</f>
        <v>საყვარელიძე</v>
      </c>
    </row>
    <row r="793" spans="1:11" x14ac:dyDescent="0.25">
      <c r="A793" t="str">
        <f t="shared" si="204"/>
        <v>b</v>
      </c>
      <c r="B793" s="5"/>
      <c r="C793" s="6" t="s">
        <v>19</v>
      </c>
      <c r="D793" s="7">
        <f t="shared" si="209"/>
        <v>0</v>
      </c>
      <c r="E793" s="7">
        <v>0</v>
      </c>
      <c r="F793" s="7">
        <v>0</v>
      </c>
      <c r="G793" s="7">
        <v>0</v>
      </c>
      <c r="H793" s="7">
        <v>0</v>
      </c>
      <c r="I793" s="7">
        <f t="shared" si="205"/>
        <v>0</v>
      </c>
      <c r="J793" s="7">
        <f t="shared" si="206"/>
        <v>0</v>
      </c>
      <c r="K793" s="7" t="str">
        <f>'დამტკ. ბიუჯ.'!K793</f>
        <v>საყვარელიძე</v>
      </c>
    </row>
    <row r="794" spans="1:11" ht="15.75" thickBot="1" x14ac:dyDescent="0.3">
      <c r="A794" t="str">
        <f t="shared" si="204"/>
        <v>b</v>
      </c>
      <c r="B794" s="11"/>
      <c r="C794" s="12" t="s">
        <v>20</v>
      </c>
      <c r="D794" s="13">
        <f t="shared" si="209"/>
        <v>0</v>
      </c>
      <c r="E794" s="13">
        <v>0</v>
      </c>
      <c r="F794" s="13">
        <v>0</v>
      </c>
      <c r="G794" s="13">
        <v>0</v>
      </c>
      <c r="H794" s="13">
        <v>0</v>
      </c>
      <c r="I794" s="13">
        <f t="shared" si="205"/>
        <v>0</v>
      </c>
      <c r="J794" s="13">
        <f t="shared" si="206"/>
        <v>0</v>
      </c>
      <c r="K794" s="13" t="str">
        <f>'დამტკ. ბიუჯ.'!K794</f>
        <v>საყვარელიძე</v>
      </c>
    </row>
    <row r="795" spans="1:11" ht="31.5" thickTop="1" thickBot="1" x14ac:dyDescent="0.3">
      <c r="A795" t="str">
        <f t="shared" si="204"/>
        <v>b</v>
      </c>
      <c r="B795" s="3" t="s">
        <v>136</v>
      </c>
      <c r="C795" s="14" t="s">
        <v>137</v>
      </c>
      <c r="D795" s="4">
        <f t="shared" si="209"/>
        <v>0</v>
      </c>
      <c r="E795" s="4">
        <f>SUM(E796,E804,E805,E806)</f>
        <v>0</v>
      </c>
      <c r="F795" s="4">
        <f t="shared" ref="F795:H795" si="212">SUM(F796,F804,F805,F806)</f>
        <v>0</v>
      </c>
      <c r="G795" s="4">
        <f t="shared" si="212"/>
        <v>0</v>
      </c>
      <c r="H795" s="4">
        <f t="shared" si="212"/>
        <v>0</v>
      </c>
      <c r="I795" s="4">
        <f t="shared" si="205"/>
        <v>0</v>
      </c>
      <c r="J795" s="4">
        <f t="shared" si="206"/>
        <v>0</v>
      </c>
      <c r="K795" s="4" t="str">
        <f>'დამტკ. ბიუჯ.'!K795</f>
        <v>სააგენტო</v>
      </c>
    </row>
    <row r="796" spans="1:11" ht="15.75" thickTop="1" x14ac:dyDescent="0.25">
      <c r="A796" t="str">
        <f t="shared" si="204"/>
        <v>b</v>
      </c>
      <c r="B796" s="5"/>
      <c r="C796" s="6" t="s">
        <v>10</v>
      </c>
      <c r="D796" s="7">
        <f t="shared" si="209"/>
        <v>0</v>
      </c>
      <c r="E796" s="7">
        <f>SUM(E797:E803)</f>
        <v>0</v>
      </c>
      <c r="F796" s="7">
        <f t="shared" ref="F796:H796" si="213">SUM(F797:F803)</f>
        <v>0</v>
      </c>
      <c r="G796" s="7">
        <f t="shared" si="213"/>
        <v>0</v>
      </c>
      <c r="H796" s="7">
        <f t="shared" si="213"/>
        <v>0</v>
      </c>
      <c r="I796" s="7">
        <f t="shared" si="205"/>
        <v>0</v>
      </c>
      <c r="J796" s="7">
        <f t="shared" si="206"/>
        <v>0</v>
      </c>
      <c r="K796" s="7" t="str">
        <f>'დამტკ. ბიუჯ.'!K796</f>
        <v>სააგენტო</v>
      </c>
    </row>
    <row r="797" spans="1:11" x14ac:dyDescent="0.25">
      <c r="A797" t="str">
        <f t="shared" si="204"/>
        <v>b</v>
      </c>
      <c r="B797" s="8"/>
      <c r="C797" s="9" t="s">
        <v>11</v>
      </c>
      <c r="D797" s="10">
        <f t="shared" si="209"/>
        <v>0</v>
      </c>
      <c r="E797" s="10">
        <v>0</v>
      </c>
      <c r="F797" s="10">
        <v>0</v>
      </c>
      <c r="G797" s="10">
        <v>0</v>
      </c>
      <c r="H797" s="10">
        <v>0</v>
      </c>
      <c r="I797" s="10">
        <f t="shared" si="205"/>
        <v>0</v>
      </c>
      <c r="J797" s="10">
        <f t="shared" si="206"/>
        <v>0</v>
      </c>
      <c r="K797" s="10" t="str">
        <f>'დამტკ. ბიუჯ.'!K797</f>
        <v>სააგენტო</v>
      </c>
    </row>
    <row r="798" spans="1:11" x14ac:dyDescent="0.25">
      <c r="A798" t="str">
        <f t="shared" si="204"/>
        <v>b</v>
      </c>
      <c r="B798" s="8"/>
      <c r="C798" s="9" t="s">
        <v>12</v>
      </c>
      <c r="D798" s="10">
        <f t="shared" si="209"/>
        <v>0</v>
      </c>
      <c r="E798" s="10">
        <v>0</v>
      </c>
      <c r="F798" s="10">
        <v>0</v>
      </c>
      <c r="G798" s="10">
        <v>0</v>
      </c>
      <c r="H798" s="10">
        <v>0</v>
      </c>
      <c r="I798" s="10">
        <f t="shared" si="205"/>
        <v>0</v>
      </c>
      <c r="J798" s="10">
        <f t="shared" si="206"/>
        <v>0</v>
      </c>
      <c r="K798" s="10" t="str">
        <f>'დამტკ. ბიუჯ.'!K798</f>
        <v>სააგენტო</v>
      </c>
    </row>
    <row r="799" spans="1:11" x14ac:dyDescent="0.25">
      <c r="A799" t="str">
        <f t="shared" si="204"/>
        <v>b</v>
      </c>
      <c r="B799" s="8"/>
      <c r="C799" s="9" t="s">
        <v>13</v>
      </c>
      <c r="D799" s="10">
        <f t="shared" si="209"/>
        <v>0</v>
      </c>
      <c r="E799" s="10">
        <v>0</v>
      </c>
      <c r="F799" s="10">
        <v>0</v>
      </c>
      <c r="G799" s="10">
        <v>0</v>
      </c>
      <c r="H799" s="10">
        <v>0</v>
      </c>
      <c r="I799" s="10">
        <f t="shared" si="205"/>
        <v>0</v>
      </c>
      <c r="J799" s="10">
        <f t="shared" si="206"/>
        <v>0</v>
      </c>
      <c r="K799" s="10" t="str">
        <f>'დამტკ. ბიუჯ.'!K799</f>
        <v>სააგენტო</v>
      </c>
    </row>
    <row r="800" spans="1:11" x14ac:dyDescent="0.25">
      <c r="A800" t="str">
        <f t="shared" si="204"/>
        <v>b</v>
      </c>
      <c r="B800" s="8"/>
      <c r="C800" s="9" t="s">
        <v>14</v>
      </c>
      <c r="D800" s="10">
        <f t="shared" si="209"/>
        <v>0</v>
      </c>
      <c r="E800" s="10">
        <v>0</v>
      </c>
      <c r="F800" s="10">
        <v>0</v>
      </c>
      <c r="G800" s="10">
        <v>0</v>
      </c>
      <c r="H800" s="10">
        <v>0</v>
      </c>
      <c r="I800" s="10">
        <f t="shared" si="205"/>
        <v>0</v>
      </c>
      <c r="J800" s="10">
        <f t="shared" si="206"/>
        <v>0</v>
      </c>
      <c r="K800" s="10" t="str">
        <f>'დამტკ. ბიუჯ.'!K800</f>
        <v>სააგენტო</v>
      </c>
    </row>
    <row r="801" spans="1:11" x14ac:dyDescent="0.25">
      <c r="A801" t="str">
        <f t="shared" si="204"/>
        <v>b</v>
      </c>
      <c r="B801" s="8"/>
      <c r="C801" s="9" t="s">
        <v>15</v>
      </c>
      <c r="D801" s="10">
        <f t="shared" si="209"/>
        <v>0</v>
      </c>
      <c r="E801" s="10">
        <v>0</v>
      </c>
      <c r="F801" s="10">
        <v>0</v>
      </c>
      <c r="G801" s="10">
        <v>0</v>
      </c>
      <c r="H801" s="10">
        <v>0</v>
      </c>
      <c r="I801" s="10">
        <f t="shared" si="205"/>
        <v>0</v>
      </c>
      <c r="J801" s="10">
        <f t="shared" si="206"/>
        <v>0</v>
      </c>
      <c r="K801" s="10" t="str">
        <f>'დამტკ. ბიუჯ.'!K801</f>
        <v>სააგენტო</v>
      </c>
    </row>
    <row r="802" spans="1:11" x14ac:dyDescent="0.25">
      <c r="A802" t="str">
        <f t="shared" si="204"/>
        <v>b</v>
      </c>
      <c r="B802" s="8"/>
      <c r="C802" s="9" t="s">
        <v>16</v>
      </c>
      <c r="D802" s="10">
        <f t="shared" si="209"/>
        <v>0</v>
      </c>
      <c r="E802" s="10">
        <v>0</v>
      </c>
      <c r="F802" s="10">
        <v>0</v>
      </c>
      <c r="G802" s="10">
        <v>0</v>
      </c>
      <c r="H802" s="10">
        <v>0</v>
      </c>
      <c r="I802" s="10">
        <f t="shared" si="205"/>
        <v>0</v>
      </c>
      <c r="J802" s="10">
        <f t="shared" si="206"/>
        <v>0</v>
      </c>
      <c r="K802" s="10" t="str">
        <f>'დამტკ. ბიუჯ.'!K802</f>
        <v>სააგენტო</v>
      </c>
    </row>
    <row r="803" spans="1:11" x14ac:dyDescent="0.25">
      <c r="A803" t="str">
        <f t="shared" si="204"/>
        <v>b</v>
      </c>
      <c r="B803" s="8"/>
      <c r="C803" s="9" t="s">
        <v>17</v>
      </c>
      <c r="D803" s="10">
        <f t="shared" si="209"/>
        <v>0</v>
      </c>
      <c r="E803" s="10">
        <v>0</v>
      </c>
      <c r="F803" s="10">
        <v>0</v>
      </c>
      <c r="G803" s="10">
        <v>0</v>
      </c>
      <c r="H803" s="10">
        <v>0</v>
      </c>
      <c r="I803" s="10">
        <f t="shared" si="205"/>
        <v>0</v>
      </c>
      <c r="J803" s="10">
        <f t="shared" si="206"/>
        <v>0</v>
      </c>
      <c r="K803" s="10" t="str">
        <f>'დამტკ. ბიუჯ.'!K803</f>
        <v>სააგენტო</v>
      </c>
    </row>
    <row r="804" spans="1:11" x14ac:dyDescent="0.25">
      <c r="A804" t="str">
        <f t="shared" si="204"/>
        <v>b</v>
      </c>
      <c r="B804" s="5"/>
      <c r="C804" s="6" t="s">
        <v>18</v>
      </c>
      <c r="D804" s="7">
        <f t="shared" si="209"/>
        <v>0</v>
      </c>
      <c r="E804" s="7">
        <v>0</v>
      </c>
      <c r="F804" s="7">
        <v>0</v>
      </c>
      <c r="G804" s="7">
        <v>0</v>
      </c>
      <c r="H804" s="7">
        <v>0</v>
      </c>
      <c r="I804" s="7">
        <f t="shared" si="205"/>
        <v>0</v>
      </c>
      <c r="J804" s="7">
        <f t="shared" si="206"/>
        <v>0</v>
      </c>
      <c r="K804" s="7" t="str">
        <f>'დამტკ. ბიუჯ.'!K804</f>
        <v>სააგენტო</v>
      </c>
    </row>
    <row r="805" spans="1:11" x14ac:dyDescent="0.25">
      <c r="A805" t="str">
        <f t="shared" si="204"/>
        <v>b</v>
      </c>
      <c r="B805" s="5"/>
      <c r="C805" s="6" t="s">
        <v>19</v>
      </c>
      <c r="D805" s="7">
        <f t="shared" si="209"/>
        <v>0</v>
      </c>
      <c r="E805" s="7">
        <v>0</v>
      </c>
      <c r="F805" s="7">
        <v>0</v>
      </c>
      <c r="G805" s="7">
        <v>0</v>
      </c>
      <c r="H805" s="7">
        <v>0</v>
      </c>
      <c r="I805" s="7">
        <f t="shared" si="205"/>
        <v>0</v>
      </c>
      <c r="J805" s="7">
        <f t="shared" si="206"/>
        <v>0</v>
      </c>
      <c r="K805" s="7" t="str">
        <f>'დამტკ. ბიუჯ.'!K805</f>
        <v>სააგენტო</v>
      </c>
    </row>
    <row r="806" spans="1:11" ht="15.75" thickBot="1" x14ac:dyDescent="0.3">
      <c r="A806" t="str">
        <f t="shared" si="204"/>
        <v>b</v>
      </c>
      <c r="B806" s="11"/>
      <c r="C806" s="12" t="s">
        <v>20</v>
      </c>
      <c r="D806" s="13">
        <f t="shared" si="209"/>
        <v>0</v>
      </c>
      <c r="E806" s="13">
        <v>0</v>
      </c>
      <c r="F806" s="13">
        <v>0</v>
      </c>
      <c r="G806" s="13">
        <v>0</v>
      </c>
      <c r="H806" s="13">
        <v>0</v>
      </c>
      <c r="I806" s="13">
        <f t="shared" si="205"/>
        <v>0</v>
      </c>
      <c r="J806" s="13">
        <f t="shared" si="206"/>
        <v>0</v>
      </c>
      <c r="K806" s="13" t="str">
        <f>'დამტკ. ბიუჯ.'!K806</f>
        <v>სააგენტო</v>
      </c>
    </row>
    <row r="807" spans="1:11" ht="32.25" customHeight="1" thickTop="1" thickBot="1" x14ac:dyDescent="0.3">
      <c r="A807" t="str">
        <f t="shared" si="204"/>
        <v>b</v>
      </c>
      <c r="B807" s="16" t="s">
        <v>138</v>
      </c>
      <c r="C807" s="4" t="s">
        <v>139</v>
      </c>
      <c r="D807" s="4">
        <f t="shared" si="209"/>
        <v>0</v>
      </c>
      <c r="E807" s="4">
        <f>SUM(E808,E816,E817,E818)</f>
        <v>0</v>
      </c>
      <c r="F807" s="4">
        <f t="shared" ref="F807:H807" si="214">SUM(F808,F816,F817,F818)</f>
        <v>0</v>
      </c>
      <c r="G807" s="4">
        <f t="shared" si="214"/>
        <v>0</v>
      </c>
      <c r="H807" s="4">
        <f t="shared" si="214"/>
        <v>0</v>
      </c>
      <c r="I807" s="4">
        <f t="shared" si="205"/>
        <v>0</v>
      </c>
      <c r="J807" s="4">
        <f t="shared" si="206"/>
        <v>0</v>
      </c>
      <c r="K807" s="4" t="str">
        <f>'დამტკ. ბიუჯ.'!K807</f>
        <v>საყვარელიძე</v>
      </c>
    </row>
    <row r="808" spans="1:11" ht="15.75" thickTop="1" x14ac:dyDescent="0.25">
      <c r="A808" t="str">
        <f t="shared" si="204"/>
        <v>b</v>
      </c>
      <c r="B808" s="5"/>
      <c r="C808" s="6" t="s">
        <v>10</v>
      </c>
      <c r="D808" s="7">
        <f t="shared" si="209"/>
        <v>0</v>
      </c>
      <c r="E808" s="7">
        <f>SUM(E809:E815)</f>
        <v>0</v>
      </c>
      <c r="F808" s="7">
        <f t="shared" ref="F808:H808" si="215">SUM(F809:F815)</f>
        <v>0</v>
      </c>
      <c r="G808" s="7">
        <f t="shared" si="215"/>
        <v>0</v>
      </c>
      <c r="H808" s="7">
        <f t="shared" si="215"/>
        <v>0</v>
      </c>
      <c r="I808" s="7">
        <f t="shared" si="205"/>
        <v>0</v>
      </c>
      <c r="J808" s="7">
        <f t="shared" si="206"/>
        <v>0</v>
      </c>
      <c r="K808" s="7" t="str">
        <f>'დამტკ. ბიუჯ.'!K808</f>
        <v>საყვარელიძე</v>
      </c>
    </row>
    <row r="809" spans="1:11" x14ac:dyDescent="0.25">
      <c r="A809" t="str">
        <f t="shared" si="204"/>
        <v>b</v>
      </c>
      <c r="B809" s="8"/>
      <c r="C809" s="9" t="s">
        <v>11</v>
      </c>
      <c r="D809" s="10">
        <f t="shared" si="209"/>
        <v>0</v>
      </c>
      <c r="E809" s="10">
        <v>0</v>
      </c>
      <c r="F809" s="10">
        <v>0</v>
      </c>
      <c r="G809" s="10">
        <v>0</v>
      </c>
      <c r="H809" s="10">
        <v>0</v>
      </c>
      <c r="I809" s="10">
        <f t="shared" si="205"/>
        <v>0</v>
      </c>
      <c r="J809" s="10">
        <f t="shared" si="206"/>
        <v>0</v>
      </c>
      <c r="K809" s="10" t="str">
        <f>'დამტკ. ბიუჯ.'!K809</f>
        <v>საყვარელიძე</v>
      </c>
    </row>
    <row r="810" spans="1:11" x14ac:dyDescent="0.25">
      <c r="A810" t="str">
        <f t="shared" si="204"/>
        <v>b</v>
      </c>
      <c r="B810" s="8"/>
      <c r="C810" s="9" t="s">
        <v>12</v>
      </c>
      <c r="D810" s="10">
        <f t="shared" si="209"/>
        <v>0</v>
      </c>
      <c r="E810" s="10">
        <v>0</v>
      </c>
      <c r="F810" s="10">
        <v>0</v>
      </c>
      <c r="G810" s="10">
        <v>0</v>
      </c>
      <c r="H810" s="10">
        <v>0</v>
      </c>
      <c r="I810" s="10">
        <f t="shared" si="205"/>
        <v>0</v>
      </c>
      <c r="J810" s="10">
        <f t="shared" si="206"/>
        <v>0</v>
      </c>
      <c r="K810" s="10" t="str">
        <f>'დამტკ. ბიუჯ.'!K810</f>
        <v>საყვარელიძე</v>
      </c>
    </row>
    <row r="811" spans="1:11" x14ac:dyDescent="0.25">
      <c r="A811" t="str">
        <f t="shared" si="204"/>
        <v>b</v>
      </c>
      <c r="B811" s="8"/>
      <c r="C811" s="9" t="s">
        <v>13</v>
      </c>
      <c r="D811" s="10">
        <f t="shared" si="209"/>
        <v>0</v>
      </c>
      <c r="E811" s="10">
        <v>0</v>
      </c>
      <c r="F811" s="10">
        <v>0</v>
      </c>
      <c r="G811" s="10">
        <v>0</v>
      </c>
      <c r="H811" s="10">
        <v>0</v>
      </c>
      <c r="I811" s="10">
        <f t="shared" si="205"/>
        <v>0</v>
      </c>
      <c r="J811" s="10">
        <f t="shared" si="206"/>
        <v>0</v>
      </c>
      <c r="K811" s="10" t="str">
        <f>'დამტკ. ბიუჯ.'!K811</f>
        <v>საყვარელიძე</v>
      </c>
    </row>
    <row r="812" spans="1:11" x14ac:dyDescent="0.25">
      <c r="A812" t="str">
        <f t="shared" si="204"/>
        <v>b</v>
      </c>
      <c r="B812" s="8"/>
      <c r="C812" s="9" t="s">
        <v>14</v>
      </c>
      <c r="D812" s="10">
        <f t="shared" si="209"/>
        <v>0</v>
      </c>
      <c r="E812" s="10">
        <v>0</v>
      </c>
      <c r="F812" s="10">
        <v>0</v>
      </c>
      <c r="G812" s="10">
        <v>0</v>
      </c>
      <c r="H812" s="10">
        <v>0</v>
      </c>
      <c r="I812" s="10">
        <f t="shared" si="205"/>
        <v>0</v>
      </c>
      <c r="J812" s="10">
        <f t="shared" si="206"/>
        <v>0</v>
      </c>
      <c r="K812" s="10" t="str">
        <f>'დამტკ. ბიუჯ.'!K812</f>
        <v>საყვარელიძე</v>
      </c>
    </row>
    <row r="813" spans="1:11" x14ac:dyDescent="0.25">
      <c r="A813" t="str">
        <f t="shared" si="204"/>
        <v>b</v>
      </c>
      <c r="B813" s="8"/>
      <c r="C813" s="9" t="s">
        <v>15</v>
      </c>
      <c r="D813" s="10">
        <f t="shared" si="209"/>
        <v>0</v>
      </c>
      <c r="E813" s="10">
        <v>0</v>
      </c>
      <c r="F813" s="10">
        <v>0</v>
      </c>
      <c r="G813" s="10">
        <v>0</v>
      </c>
      <c r="H813" s="10">
        <v>0</v>
      </c>
      <c r="I813" s="10">
        <f t="shared" si="205"/>
        <v>0</v>
      </c>
      <c r="J813" s="10">
        <f t="shared" si="206"/>
        <v>0</v>
      </c>
      <c r="K813" s="10" t="str">
        <f>'დამტკ. ბიუჯ.'!K813</f>
        <v>საყვარელიძე</v>
      </c>
    </row>
    <row r="814" spans="1:11" x14ac:dyDescent="0.25">
      <c r="A814" t="str">
        <f t="shared" si="204"/>
        <v>b</v>
      </c>
      <c r="B814" s="8"/>
      <c r="C814" s="9" t="s">
        <v>16</v>
      </c>
      <c r="D814" s="10">
        <f t="shared" si="209"/>
        <v>0</v>
      </c>
      <c r="E814" s="10">
        <v>0</v>
      </c>
      <c r="F814" s="10">
        <v>0</v>
      </c>
      <c r="G814" s="10">
        <v>0</v>
      </c>
      <c r="H814" s="10">
        <v>0</v>
      </c>
      <c r="I814" s="10">
        <f t="shared" si="205"/>
        <v>0</v>
      </c>
      <c r="J814" s="10">
        <f t="shared" si="206"/>
        <v>0</v>
      </c>
      <c r="K814" s="10" t="str">
        <f>'დამტკ. ბიუჯ.'!K814</f>
        <v>საყვარელიძე</v>
      </c>
    </row>
    <row r="815" spans="1:11" x14ac:dyDescent="0.25">
      <c r="A815" t="str">
        <f t="shared" si="204"/>
        <v>b</v>
      </c>
      <c r="B815" s="8"/>
      <c r="C815" s="9" t="s">
        <v>17</v>
      </c>
      <c r="D815" s="10">
        <f t="shared" si="209"/>
        <v>0</v>
      </c>
      <c r="E815" s="10">
        <v>0</v>
      </c>
      <c r="F815" s="10">
        <v>0</v>
      </c>
      <c r="G815" s="10">
        <v>0</v>
      </c>
      <c r="H815" s="10">
        <v>0</v>
      </c>
      <c r="I815" s="10">
        <f t="shared" si="205"/>
        <v>0</v>
      </c>
      <c r="J815" s="10">
        <f t="shared" si="206"/>
        <v>0</v>
      </c>
      <c r="K815" s="10" t="str">
        <f>'დამტკ. ბიუჯ.'!K815</f>
        <v>საყვარელიძე</v>
      </c>
    </row>
    <row r="816" spans="1:11" x14ac:dyDescent="0.25">
      <c r="A816" t="str">
        <f t="shared" si="204"/>
        <v>b</v>
      </c>
      <c r="B816" s="5"/>
      <c r="C816" s="6" t="s">
        <v>18</v>
      </c>
      <c r="D816" s="7">
        <f t="shared" si="209"/>
        <v>0</v>
      </c>
      <c r="E816" s="7">
        <v>0</v>
      </c>
      <c r="F816" s="7">
        <v>0</v>
      </c>
      <c r="G816" s="7">
        <v>0</v>
      </c>
      <c r="H816" s="7">
        <v>0</v>
      </c>
      <c r="I816" s="7">
        <f t="shared" si="205"/>
        <v>0</v>
      </c>
      <c r="J816" s="7">
        <f t="shared" si="206"/>
        <v>0</v>
      </c>
      <c r="K816" s="7" t="str">
        <f>'დამტკ. ბიუჯ.'!K816</f>
        <v>საყვარელიძე</v>
      </c>
    </row>
    <row r="817" spans="1:11" x14ac:dyDescent="0.25">
      <c r="A817" t="str">
        <f t="shared" si="204"/>
        <v>b</v>
      </c>
      <c r="B817" s="5"/>
      <c r="C817" s="6" t="s">
        <v>19</v>
      </c>
      <c r="D817" s="7">
        <f t="shared" si="209"/>
        <v>0</v>
      </c>
      <c r="E817" s="7">
        <v>0</v>
      </c>
      <c r="F817" s="7">
        <v>0</v>
      </c>
      <c r="G817" s="7">
        <v>0</v>
      </c>
      <c r="H817" s="7">
        <v>0</v>
      </c>
      <c r="I817" s="7">
        <f t="shared" si="205"/>
        <v>0</v>
      </c>
      <c r="J817" s="7">
        <f t="shared" si="206"/>
        <v>0</v>
      </c>
      <c r="K817" s="7" t="str">
        <f>'დამტკ. ბიუჯ.'!K817</f>
        <v>საყვარელიძე</v>
      </c>
    </row>
    <row r="818" spans="1:11" ht="15.75" thickBot="1" x14ac:dyDescent="0.3">
      <c r="A818" t="str">
        <f t="shared" si="204"/>
        <v>b</v>
      </c>
      <c r="B818" s="11"/>
      <c r="C818" s="12" t="s">
        <v>20</v>
      </c>
      <c r="D818" s="13">
        <f t="shared" si="209"/>
        <v>0</v>
      </c>
      <c r="E818" s="13">
        <v>0</v>
      </c>
      <c r="F818" s="13">
        <v>0</v>
      </c>
      <c r="G818" s="13">
        <v>0</v>
      </c>
      <c r="H818" s="13">
        <v>0</v>
      </c>
      <c r="I818" s="13">
        <f t="shared" si="205"/>
        <v>0</v>
      </c>
      <c r="J818" s="13">
        <f t="shared" si="206"/>
        <v>0</v>
      </c>
      <c r="K818" s="13" t="str">
        <f>'დამტკ. ბიუჯ.'!K818</f>
        <v>საყვარელიძე</v>
      </c>
    </row>
    <row r="819" spans="1:11" ht="32.25" customHeight="1" thickTop="1" thickBot="1" x14ac:dyDescent="0.3">
      <c r="A819" t="str">
        <f t="shared" si="204"/>
        <v>b</v>
      </c>
      <c r="B819" s="16" t="s">
        <v>140</v>
      </c>
      <c r="C819" s="4" t="s">
        <v>141</v>
      </c>
      <c r="D819" s="4">
        <f t="shared" si="209"/>
        <v>0</v>
      </c>
      <c r="E819" s="4">
        <f t="shared" ref="E819:H819" si="216">SUM(E831,E843)</f>
        <v>0</v>
      </c>
      <c r="F819" s="4">
        <f t="shared" si="216"/>
        <v>0</v>
      </c>
      <c r="G819" s="4">
        <f t="shared" si="216"/>
        <v>0</v>
      </c>
      <c r="H819" s="4">
        <f t="shared" si="216"/>
        <v>0</v>
      </c>
      <c r="I819" s="4">
        <f>SUM(E819,F819)</f>
        <v>0</v>
      </c>
      <c r="J819" s="4">
        <f t="shared" ref="J819:J830" si="217">SUM(F819,G819)</f>
        <v>0</v>
      </c>
      <c r="K819" s="4" t="str">
        <f>'დამტკ. ბიუჯ.'!K819</f>
        <v>ჯამი</v>
      </c>
    </row>
    <row r="820" spans="1:11" ht="15.75" thickTop="1" x14ac:dyDescent="0.25">
      <c r="A820" t="str">
        <f t="shared" si="204"/>
        <v>b</v>
      </c>
      <c r="B820" s="5"/>
      <c r="C820" s="6" t="s">
        <v>10</v>
      </c>
      <c r="D820" s="7">
        <f t="shared" si="209"/>
        <v>0</v>
      </c>
      <c r="E820" s="7">
        <f t="shared" ref="E820:H820" si="218">SUM(E832,E844)</f>
        <v>0</v>
      </c>
      <c r="F820" s="7">
        <f t="shared" si="218"/>
        <v>0</v>
      </c>
      <c r="G820" s="7">
        <f t="shared" si="218"/>
        <v>0</v>
      </c>
      <c r="H820" s="7">
        <f t="shared" si="218"/>
        <v>0</v>
      </c>
      <c r="I820" s="7">
        <f t="shared" ref="I820:I830" si="219">SUM(E820,F820)</f>
        <v>0</v>
      </c>
      <c r="J820" s="7">
        <f t="shared" si="217"/>
        <v>0</v>
      </c>
      <c r="K820" s="7" t="str">
        <f>'დამტკ. ბიუჯ.'!K820</f>
        <v>ჯამი</v>
      </c>
    </row>
    <row r="821" spans="1:11" x14ac:dyDescent="0.25">
      <c r="A821" t="str">
        <f t="shared" si="204"/>
        <v>b</v>
      </c>
      <c r="B821" s="8"/>
      <c r="C821" s="9" t="s">
        <v>11</v>
      </c>
      <c r="D821" s="10">
        <f t="shared" si="209"/>
        <v>0</v>
      </c>
      <c r="E821" s="10">
        <f t="shared" ref="E821:H821" si="220">SUM(E833,E845)</f>
        <v>0</v>
      </c>
      <c r="F821" s="10">
        <f t="shared" si="220"/>
        <v>0</v>
      </c>
      <c r="G821" s="10">
        <f t="shared" si="220"/>
        <v>0</v>
      </c>
      <c r="H821" s="10">
        <f t="shared" si="220"/>
        <v>0</v>
      </c>
      <c r="I821" s="10">
        <f t="shared" si="219"/>
        <v>0</v>
      </c>
      <c r="J821" s="10">
        <f t="shared" si="217"/>
        <v>0</v>
      </c>
      <c r="K821" s="10" t="str">
        <f>'დამტკ. ბიუჯ.'!K821</f>
        <v>ჯამი</v>
      </c>
    </row>
    <row r="822" spans="1:11" x14ac:dyDescent="0.25">
      <c r="A822" t="str">
        <f t="shared" si="204"/>
        <v>b</v>
      </c>
      <c r="B822" s="8"/>
      <c r="C822" s="9" t="s">
        <v>12</v>
      </c>
      <c r="D822" s="10">
        <f t="shared" si="209"/>
        <v>0</v>
      </c>
      <c r="E822" s="10">
        <f t="shared" ref="E822:H822" si="221">SUM(E834,E846)</f>
        <v>0</v>
      </c>
      <c r="F822" s="10">
        <f t="shared" si="221"/>
        <v>0</v>
      </c>
      <c r="G822" s="10">
        <f t="shared" si="221"/>
        <v>0</v>
      </c>
      <c r="H822" s="10">
        <f t="shared" si="221"/>
        <v>0</v>
      </c>
      <c r="I822" s="10">
        <f t="shared" si="219"/>
        <v>0</v>
      </c>
      <c r="J822" s="10">
        <f t="shared" si="217"/>
        <v>0</v>
      </c>
      <c r="K822" s="10" t="str">
        <f>'დამტკ. ბიუჯ.'!K822</f>
        <v>ჯამი</v>
      </c>
    </row>
    <row r="823" spans="1:11" x14ac:dyDescent="0.25">
      <c r="A823" t="str">
        <f t="shared" si="204"/>
        <v>b</v>
      </c>
      <c r="B823" s="8"/>
      <c r="C823" s="9" t="s">
        <v>13</v>
      </c>
      <c r="D823" s="10">
        <f t="shared" si="209"/>
        <v>0</v>
      </c>
      <c r="E823" s="10">
        <f t="shared" ref="E823:H823" si="222">SUM(E835,E847)</f>
        <v>0</v>
      </c>
      <c r="F823" s="10">
        <f t="shared" si="222"/>
        <v>0</v>
      </c>
      <c r="G823" s="10">
        <f t="shared" si="222"/>
        <v>0</v>
      </c>
      <c r="H823" s="10">
        <f t="shared" si="222"/>
        <v>0</v>
      </c>
      <c r="I823" s="10">
        <f t="shared" si="219"/>
        <v>0</v>
      </c>
      <c r="J823" s="10">
        <f t="shared" si="217"/>
        <v>0</v>
      </c>
      <c r="K823" s="10" t="str">
        <f>'დამტკ. ბიუჯ.'!K823</f>
        <v>ჯამი</v>
      </c>
    </row>
    <row r="824" spans="1:11" x14ac:dyDescent="0.25">
      <c r="A824" t="str">
        <f t="shared" si="204"/>
        <v>b</v>
      </c>
      <c r="B824" s="8"/>
      <c r="C824" s="9" t="s">
        <v>14</v>
      </c>
      <c r="D824" s="10">
        <f t="shared" si="209"/>
        <v>0</v>
      </c>
      <c r="E824" s="10">
        <f t="shared" ref="E824:H824" si="223">SUM(E836,E848)</f>
        <v>0</v>
      </c>
      <c r="F824" s="10">
        <f t="shared" si="223"/>
        <v>0</v>
      </c>
      <c r="G824" s="10">
        <f t="shared" si="223"/>
        <v>0</v>
      </c>
      <c r="H824" s="10">
        <f t="shared" si="223"/>
        <v>0</v>
      </c>
      <c r="I824" s="10">
        <f t="shared" si="219"/>
        <v>0</v>
      </c>
      <c r="J824" s="10">
        <f t="shared" si="217"/>
        <v>0</v>
      </c>
      <c r="K824" s="10" t="str">
        <f>'დამტკ. ბიუჯ.'!K824</f>
        <v>ჯამი</v>
      </c>
    </row>
    <row r="825" spans="1:11" x14ac:dyDescent="0.25">
      <c r="A825" t="str">
        <f t="shared" si="204"/>
        <v>b</v>
      </c>
      <c r="B825" s="8"/>
      <c r="C825" s="9" t="s">
        <v>15</v>
      </c>
      <c r="D825" s="10">
        <f t="shared" si="209"/>
        <v>0</v>
      </c>
      <c r="E825" s="10">
        <f t="shared" ref="E825:H825" si="224">SUM(E837,E849)</f>
        <v>0</v>
      </c>
      <c r="F825" s="10">
        <f t="shared" si="224"/>
        <v>0</v>
      </c>
      <c r="G825" s="10">
        <f t="shared" si="224"/>
        <v>0</v>
      </c>
      <c r="H825" s="10">
        <f t="shared" si="224"/>
        <v>0</v>
      </c>
      <c r="I825" s="10">
        <f t="shared" si="219"/>
        <v>0</v>
      </c>
      <c r="J825" s="10">
        <f t="shared" si="217"/>
        <v>0</v>
      </c>
      <c r="K825" s="10" t="str">
        <f>'დამტკ. ბიუჯ.'!K825</f>
        <v>ჯამი</v>
      </c>
    </row>
    <row r="826" spans="1:11" x14ac:dyDescent="0.25">
      <c r="A826" t="str">
        <f t="shared" si="204"/>
        <v>b</v>
      </c>
      <c r="B826" s="8"/>
      <c r="C826" s="9" t="s">
        <v>16</v>
      </c>
      <c r="D826" s="10">
        <f t="shared" si="209"/>
        <v>0</v>
      </c>
      <c r="E826" s="10">
        <f t="shared" ref="E826:H826" si="225">SUM(E838,E850)</f>
        <v>0</v>
      </c>
      <c r="F826" s="10">
        <f t="shared" si="225"/>
        <v>0</v>
      </c>
      <c r="G826" s="10">
        <f t="shared" si="225"/>
        <v>0</v>
      </c>
      <c r="H826" s="10">
        <f t="shared" si="225"/>
        <v>0</v>
      </c>
      <c r="I826" s="10">
        <f t="shared" si="219"/>
        <v>0</v>
      </c>
      <c r="J826" s="10">
        <f t="shared" si="217"/>
        <v>0</v>
      </c>
      <c r="K826" s="10" t="str">
        <f>'დამტკ. ბიუჯ.'!K826</f>
        <v>ჯამი</v>
      </c>
    </row>
    <row r="827" spans="1:11" x14ac:dyDescent="0.25">
      <c r="A827" t="str">
        <f t="shared" si="204"/>
        <v>b</v>
      </c>
      <c r="B827" s="8"/>
      <c r="C827" s="9" t="s">
        <v>17</v>
      </c>
      <c r="D827" s="10">
        <f t="shared" si="209"/>
        <v>0</v>
      </c>
      <c r="E827" s="10">
        <f t="shared" ref="E827:H827" si="226">SUM(E839,E851)</f>
        <v>0</v>
      </c>
      <c r="F827" s="10">
        <f t="shared" si="226"/>
        <v>0</v>
      </c>
      <c r="G827" s="10">
        <f t="shared" si="226"/>
        <v>0</v>
      </c>
      <c r="H827" s="10">
        <f t="shared" si="226"/>
        <v>0</v>
      </c>
      <c r="I827" s="10">
        <f t="shared" si="219"/>
        <v>0</v>
      </c>
      <c r="J827" s="10">
        <f t="shared" si="217"/>
        <v>0</v>
      </c>
      <c r="K827" s="10" t="str">
        <f>'დამტკ. ბიუჯ.'!K827</f>
        <v>ჯამი</v>
      </c>
    </row>
    <row r="828" spans="1:11" x14ac:dyDescent="0.25">
      <c r="A828" t="str">
        <f t="shared" si="204"/>
        <v>b</v>
      </c>
      <c r="B828" s="5"/>
      <c r="C828" s="6" t="s">
        <v>18</v>
      </c>
      <c r="D828" s="7">
        <f t="shared" si="209"/>
        <v>0</v>
      </c>
      <c r="E828" s="7">
        <f t="shared" ref="E828:H828" si="227">SUM(E840,E852)</f>
        <v>0</v>
      </c>
      <c r="F828" s="7">
        <f t="shared" si="227"/>
        <v>0</v>
      </c>
      <c r="G828" s="7">
        <f t="shared" si="227"/>
        <v>0</v>
      </c>
      <c r="H828" s="7">
        <f t="shared" si="227"/>
        <v>0</v>
      </c>
      <c r="I828" s="7">
        <f t="shared" si="219"/>
        <v>0</v>
      </c>
      <c r="J828" s="7">
        <f t="shared" si="217"/>
        <v>0</v>
      </c>
      <c r="K828" s="7" t="str">
        <f>'დამტკ. ბიუჯ.'!K828</f>
        <v>ჯამი</v>
      </c>
    </row>
    <row r="829" spans="1:11" x14ac:dyDescent="0.25">
      <c r="A829" t="str">
        <f t="shared" si="204"/>
        <v>b</v>
      </c>
      <c r="B829" s="5"/>
      <c r="C829" s="6" t="s">
        <v>19</v>
      </c>
      <c r="D829" s="7">
        <f t="shared" si="209"/>
        <v>0</v>
      </c>
      <c r="E829" s="7">
        <f t="shared" ref="E829:H829" si="228">SUM(E841,E853)</f>
        <v>0</v>
      </c>
      <c r="F829" s="7">
        <f t="shared" si="228"/>
        <v>0</v>
      </c>
      <c r="G829" s="7">
        <f t="shared" si="228"/>
        <v>0</v>
      </c>
      <c r="H829" s="7">
        <f t="shared" si="228"/>
        <v>0</v>
      </c>
      <c r="I829" s="7">
        <f t="shared" si="219"/>
        <v>0</v>
      </c>
      <c r="J829" s="7">
        <f t="shared" si="217"/>
        <v>0</v>
      </c>
      <c r="K829" s="7" t="str">
        <f>'დამტკ. ბიუჯ.'!K829</f>
        <v>ჯამი</v>
      </c>
    </row>
    <row r="830" spans="1:11" ht="15.75" thickBot="1" x14ac:dyDescent="0.3">
      <c r="A830" t="str">
        <f t="shared" si="204"/>
        <v>b</v>
      </c>
      <c r="B830" s="11"/>
      <c r="C830" s="12" t="s">
        <v>20</v>
      </c>
      <c r="D830" s="13">
        <f t="shared" si="209"/>
        <v>0</v>
      </c>
      <c r="E830" s="13">
        <f t="shared" ref="E830:H830" si="229">SUM(E842,E854)</f>
        <v>0</v>
      </c>
      <c r="F830" s="13">
        <f t="shared" si="229"/>
        <v>0</v>
      </c>
      <c r="G830" s="13">
        <f t="shared" si="229"/>
        <v>0</v>
      </c>
      <c r="H830" s="13">
        <f t="shared" si="229"/>
        <v>0</v>
      </c>
      <c r="I830" s="13">
        <f t="shared" si="219"/>
        <v>0</v>
      </c>
      <c r="J830" s="13">
        <f t="shared" si="217"/>
        <v>0</v>
      </c>
      <c r="K830" s="13" t="str">
        <f>'დამტკ. ბიუჯ.'!K830</f>
        <v>ჯამი</v>
      </c>
    </row>
    <row r="831" spans="1:11" ht="32.25" customHeight="1" thickTop="1" thickBot="1" x14ac:dyDescent="0.3">
      <c r="A831" t="str">
        <f t="shared" si="204"/>
        <v>b</v>
      </c>
      <c r="B831" s="16" t="s">
        <v>236</v>
      </c>
      <c r="C831" s="4" t="s">
        <v>141</v>
      </c>
      <c r="D831" s="4">
        <f t="shared" si="209"/>
        <v>0</v>
      </c>
      <c r="E831" s="4">
        <f>SUM(E832,E840,E841,E842)</f>
        <v>0</v>
      </c>
      <c r="F831" s="4">
        <f t="shared" ref="F831:H831" si="230">SUM(F832,F840,F841,F842)</f>
        <v>0</v>
      </c>
      <c r="G831" s="4">
        <f t="shared" si="230"/>
        <v>0</v>
      </c>
      <c r="H831" s="4">
        <f t="shared" si="230"/>
        <v>0</v>
      </c>
      <c r="I831" s="4">
        <f t="shared" si="205"/>
        <v>0</v>
      </c>
      <c r="J831" s="4">
        <f t="shared" si="206"/>
        <v>0</v>
      </c>
      <c r="K831" s="4" t="str">
        <f>'დამტკ. ბიუჯ.'!K831</f>
        <v>სააგენტო</v>
      </c>
    </row>
    <row r="832" spans="1:11" ht="15.75" thickTop="1" x14ac:dyDescent="0.25">
      <c r="A832" t="str">
        <f t="shared" si="204"/>
        <v>b</v>
      </c>
      <c r="B832" s="5"/>
      <c r="C832" s="6" t="s">
        <v>10</v>
      </c>
      <c r="D832" s="7">
        <f t="shared" si="209"/>
        <v>0</v>
      </c>
      <c r="E832" s="7">
        <f>SUM(E833:E839)</f>
        <v>0</v>
      </c>
      <c r="F832" s="7">
        <f t="shared" ref="F832:H832" si="231">SUM(F833:F839)</f>
        <v>0</v>
      </c>
      <c r="G832" s="7">
        <f t="shared" si="231"/>
        <v>0</v>
      </c>
      <c r="H832" s="7">
        <f t="shared" si="231"/>
        <v>0</v>
      </c>
      <c r="I832" s="7">
        <f t="shared" si="205"/>
        <v>0</v>
      </c>
      <c r="J832" s="7">
        <f t="shared" si="206"/>
        <v>0</v>
      </c>
      <c r="K832" s="7" t="str">
        <f>'დამტკ. ბიუჯ.'!K832</f>
        <v>სააგენტო</v>
      </c>
    </row>
    <row r="833" spans="1:11" x14ac:dyDescent="0.25">
      <c r="A833" t="str">
        <f t="shared" si="204"/>
        <v>b</v>
      </c>
      <c r="B833" s="8"/>
      <c r="C833" s="9" t="s">
        <v>11</v>
      </c>
      <c r="D833" s="10">
        <f t="shared" si="209"/>
        <v>0</v>
      </c>
      <c r="E833" s="10">
        <v>0</v>
      </c>
      <c r="F833" s="10">
        <v>0</v>
      </c>
      <c r="G833" s="10">
        <v>0</v>
      </c>
      <c r="H833" s="10">
        <v>0</v>
      </c>
      <c r="I833" s="10">
        <f t="shared" si="205"/>
        <v>0</v>
      </c>
      <c r="J833" s="10">
        <f t="shared" si="206"/>
        <v>0</v>
      </c>
      <c r="K833" s="10" t="str">
        <f>'დამტკ. ბიუჯ.'!K833</f>
        <v>სააგენტო</v>
      </c>
    </row>
    <row r="834" spans="1:11" x14ac:dyDescent="0.25">
      <c r="A834" t="str">
        <f t="shared" si="204"/>
        <v>b</v>
      </c>
      <c r="B834" s="8"/>
      <c r="C834" s="9" t="s">
        <v>12</v>
      </c>
      <c r="D834" s="10">
        <f t="shared" si="209"/>
        <v>0</v>
      </c>
      <c r="E834" s="10">
        <v>0</v>
      </c>
      <c r="F834" s="10">
        <v>0</v>
      </c>
      <c r="G834" s="10">
        <v>0</v>
      </c>
      <c r="H834" s="10">
        <v>0</v>
      </c>
      <c r="I834" s="10">
        <f t="shared" si="205"/>
        <v>0</v>
      </c>
      <c r="J834" s="10">
        <f t="shared" si="206"/>
        <v>0</v>
      </c>
      <c r="K834" s="10" t="str">
        <f>'დამტკ. ბიუჯ.'!K834</f>
        <v>სააგენტო</v>
      </c>
    </row>
    <row r="835" spans="1:11" x14ac:dyDescent="0.25">
      <c r="A835" t="str">
        <f t="shared" si="204"/>
        <v>b</v>
      </c>
      <c r="B835" s="8"/>
      <c r="C835" s="9" t="s">
        <v>13</v>
      </c>
      <c r="D835" s="10">
        <f t="shared" si="209"/>
        <v>0</v>
      </c>
      <c r="E835" s="10">
        <v>0</v>
      </c>
      <c r="F835" s="10">
        <v>0</v>
      </c>
      <c r="G835" s="10">
        <v>0</v>
      </c>
      <c r="H835" s="10">
        <v>0</v>
      </c>
      <c r="I835" s="10">
        <f t="shared" si="205"/>
        <v>0</v>
      </c>
      <c r="J835" s="10">
        <f t="shared" si="206"/>
        <v>0</v>
      </c>
      <c r="K835" s="10" t="str">
        <f>'დამტკ. ბიუჯ.'!K835</f>
        <v>სააგენტო</v>
      </c>
    </row>
    <row r="836" spans="1:11" x14ac:dyDescent="0.25">
      <c r="A836" t="str">
        <f t="shared" si="204"/>
        <v>b</v>
      </c>
      <c r="B836" s="8"/>
      <c r="C836" s="9" t="s">
        <v>14</v>
      </c>
      <c r="D836" s="10">
        <f t="shared" si="209"/>
        <v>0</v>
      </c>
      <c r="E836" s="10">
        <v>0</v>
      </c>
      <c r="F836" s="10">
        <v>0</v>
      </c>
      <c r="G836" s="10">
        <v>0</v>
      </c>
      <c r="H836" s="10">
        <v>0</v>
      </c>
      <c r="I836" s="10">
        <f t="shared" si="205"/>
        <v>0</v>
      </c>
      <c r="J836" s="10">
        <f t="shared" si="206"/>
        <v>0</v>
      </c>
      <c r="K836" s="10" t="str">
        <f>'დამტკ. ბიუჯ.'!K836</f>
        <v>სააგენტო</v>
      </c>
    </row>
    <row r="837" spans="1:11" x14ac:dyDescent="0.25">
      <c r="A837" t="str">
        <f t="shared" si="204"/>
        <v>b</v>
      </c>
      <c r="B837" s="8"/>
      <c r="C837" s="9" t="s">
        <v>15</v>
      </c>
      <c r="D837" s="10">
        <f t="shared" si="209"/>
        <v>0</v>
      </c>
      <c r="E837" s="10">
        <v>0</v>
      </c>
      <c r="F837" s="10">
        <v>0</v>
      </c>
      <c r="G837" s="10">
        <v>0</v>
      </c>
      <c r="H837" s="10">
        <v>0</v>
      </c>
      <c r="I837" s="10">
        <f t="shared" si="205"/>
        <v>0</v>
      </c>
      <c r="J837" s="10">
        <f t="shared" si="206"/>
        <v>0</v>
      </c>
      <c r="K837" s="10" t="str">
        <f>'დამტკ. ბიუჯ.'!K837</f>
        <v>სააგენტო</v>
      </c>
    </row>
    <row r="838" spans="1:11" x14ac:dyDescent="0.25">
      <c r="A838" t="str">
        <f t="shared" si="204"/>
        <v>b</v>
      </c>
      <c r="B838" s="8"/>
      <c r="C838" s="9" t="s">
        <v>16</v>
      </c>
      <c r="D838" s="10">
        <f t="shared" si="209"/>
        <v>0</v>
      </c>
      <c r="E838" s="10">
        <v>0</v>
      </c>
      <c r="F838" s="10">
        <v>0</v>
      </c>
      <c r="G838" s="10">
        <v>0</v>
      </c>
      <c r="H838" s="10">
        <v>0</v>
      </c>
      <c r="I838" s="10">
        <f t="shared" si="205"/>
        <v>0</v>
      </c>
      <c r="J838" s="10">
        <f t="shared" si="206"/>
        <v>0</v>
      </c>
      <c r="K838" s="10" t="str">
        <f>'დამტკ. ბიუჯ.'!K838</f>
        <v>სააგენტო</v>
      </c>
    </row>
    <row r="839" spans="1:11" x14ac:dyDescent="0.25">
      <c r="A839" t="str">
        <f t="shared" si="204"/>
        <v>b</v>
      </c>
      <c r="B839" s="8"/>
      <c r="C839" s="9" t="s">
        <v>17</v>
      </c>
      <c r="D839" s="10">
        <f t="shared" si="209"/>
        <v>0</v>
      </c>
      <c r="E839" s="10">
        <v>0</v>
      </c>
      <c r="F839" s="10">
        <v>0</v>
      </c>
      <c r="G839" s="10">
        <v>0</v>
      </c>
      <c r="H839" s="10">
        <v>0</v>
      </c>
      <c r="I839" s="10">
        <f t="shared" si="205"/>
        <v>0</v>
      </c>
      <c r="J839" s="10">
        <f t="shared" si="206"/>
        <v>0</v>
      </c>
      <c r="K839" s="10" t="str">
        <f>'დამტკ. ბიუჯ.'!K839</f>
        <v>სააგენტო</v>
      </c>
    </row>
    <row r="840" spans="1:11" x14ac:dyDescent="0.25">
      <c r="A840" t="str">
        <f t="shared" si="204"/>
        <v>b</v>
      </c>
      <c r="B840" s="5"/>
      <c r="C840" s="6" t="s">
        <v>18</v>
      </c>
      <c r="D840" s="7">
        <f t="shared" si="209"/>
        <v>0</v>
      </c>
      <c r="E840" s="7">
        <v>0</v>
      </c>
      <c r="F840" s="7">
        <v>0</v>
      </c>
      <c r="G840" s="7">
        <v>0</v>
      </c>
      <c r="H840" s="7">
        <v>0</v>
      </c>
      <c r="I840" s="7">
        <f t="shared" si="205"/>
        <v>0</v>
      </c>
      <c r="J840" s="7">
        <f t="shared" si="206"/>
        <v>0</v>
      </c>
      <c r="K840" s="7" t="str">
        <f>'დამტკ. ბიუჯ.'!K840</f>
        <v>სააგენტო</v>
      </c>
    </row>
    <row r="841" spans="1:11" x14ac:dyDescent="0.25">
      <c r="A841" t="str">
        <f t="shared" si="204"/>
        <v>b</v>
      </c>
      <c r="B841" s="5"/>
      <c r="C841" s="6" t="s">
        <v>19</v>
      </c>
      <c r="D841" s="7">
        <f t="shared" si="209"/>
        <v>0</v>
      </c>
      <c r="E841" s="7">
        <v>0</v>
      </c>
      <c r="F841" s="7">
        <v>0</v>
      </c>
      <c r="G841" s="7">
        <v>0</v>
      </c>
      <c r="H841" s="7">
        <v>0</v>
      </c>
      <c r="I841" s="7">
        <f t="shared" si="205"/>
        <v>0</v>
      </c>
      <c r="J841" s="7">
        <f t="shared" si="206"/>
        <v>0</v>
      </c>
      <c r="K841" s="7" t="str">
        <f>'დამტკ. ბიუჯ.'!K841</f>
        <v>სააგენტო</v>
      </c>
    </row>
    <row r="842" spans="1:11" ht="15.75" thickBot="1" x14ac:dyDescent="0.3">
      <c r="A842" t="str">
        <f t="shared" si="204"/>
        <v>b</v>
      </c>
      <c r="B842" s="11"/>
      <c r="C842" s="12" t="s">
        <v>20</v>
      </c>
      <c r="D842" s="13">
        <f t="shared" si="209"/>
        <v>0</v>
      </c>
      <c r="E842" s="13">
        <v>0</v>
      </c>
      <c r="F842" s="13">
        <v>0</v>
      </c>
      <c r="G842" s="13">
        <v>0</v>
      </c>
      <c r="H842" s="13">
        <v>0</v>
      </c>
      <c r="I842" s="13">
        <f t="shared" si="205"/>
        <v>0</v>
      </c>
      <c r="J842" s="13">
        <f t="shared" si="206"/>
        <v>0</v>
      </c>
      <c r="K842" s="13" t="str">
        <f>'დამტკ. ბიუჯ.'!K842</f>
        <v>სააგენტო</v>
      </c>
    </row>
    <row r="843" spans="1:11" ht="61.5" thickTop="1" thickBot="1" x14ac:dyDescent="0.3">
      <c r="A843" t="str">
        <f t="shared" si="204"/>
        <v>b</v>
      </c>
      <c r="B843" s="16" t="s">
        <v>237</v>
      </c>
      <c r="C843" s="4" t="s">
        <v>238</v>
      </c>
      <c r="D843" s="4">
        <f t="shared" si="209"/>
        <v>0</v>
      </c>
      <c r="E843" s="4">
        <f>SUM(E844,E852,E853,E854)</f>
        <v>0</v>
      </c>
      <c r="F843" s="4">
        <f t="shared" ref="F843:H843" si="232">SUM(F844,F852,F853,F854)</f>
        <v>0</v>
      </c>
      <c r="G843" s="4">
        <f t="shared" si="232"/>
        <v>0</v>
      </c>
      <c r="H843" s="4">
        <f t="shared" si="232"/>
        <v>0</v>
      </c>
      <c r="I843" s="4">
        <f t="shared" ref="I843:I854" si="233">SUM(E843,F843)</f>
        <v>0</v>
      </c>
      <c r="J843" s="4">
        <f t="shared" ref="J843:J854" si="234">SUM(E843,F843,G843)</f>
        <v>0</v>
      </c>
      <c r="K843" s="4" t="str">
        <f>'დამტკ. ბიუჯ.'!K843</f>
        <v>საყვარელიძე</v>
      </c>
    </row>
    <row r="844" spans="1:11" ht="15.75" thickTop="1" x14ac:dyDescent="0.25">
      <c r="A844" t="str">
        <f t="shared" si="204"/>
        <v>b</v>
      </c>
      <c r="B844" s="5"/>
      <c r="C844" s="6" t="s">
        <v>10</v>
      </c>
      <c r="D844" s="7">
        <f t="shared" si="209"/>
        <v>0</v>
      </c>
      <c r="E844" s="7">
        <f>SUM(E845:E851)</f>
        <v>0</v>
      </c>
      <c r="F844" s="7">
        <f t="shared" ref="F844:H844" si="235">SUM(F845:F851)</f>
        <v>0</v>
      </c>
      <c r="G844" s="7">
        <f t="shared" si="235"/>
        <v>0</v>
      </c>
      <c r="H844" s="7">
        <f t="shared" si="235"/>
        <v>0</v>
      </c>
      <c r="I844" s="7">
        <f t="shared" si="233"/>
        <v>0</v>
      </c>
      <c r="J844" s="7">
        <f t="shared" si="234"/>
        <v>0</v>
      </c>
      <c r="K844" s="7" t="str">
        <f>'დამტკ. ბიუჯ.'!K844</f>
        <v>საყვარელიძე</v>
      </c>
    </row>
    <row r="845" spans="1:11" x14ac:dyDescent="0.25">
      <c r="A845" t="str">
        <f t="shared" si="204"/>
        <v>b</v>
      </c>
      <c r="B845" s="8"/>
      <c r="C845" s="9" t="s">
        <v>11</v>
      </c>
      <c r="D845" s="10">
        <f t="shared" si="209"/>
        <v>0</v>
      </c>
      <c r="E845" s="10">
        <v>0</v>
      </c>
      <c r="F845" s="10">
        <v>0</v>
      </c>
      <c r="G845" s="10">
        <v>0</v>
      </c>
      <c r="H845" s="10">
        <v>0</v>
      </c>
      <c r="I845" s="10">
        <f t="shared" si="233"/>
        <v>0</v>
      </c>
      <c r="J845" s="10">
        <f t="shared" si="234"/>
        <v>0</v>
      </c>
      <c r="K845" s="10" t="str">
        <f>'დამტკ. ბიუჯ.'!K845</f>
        <v>საყვარელიძე</v>
      </c>
    </row>
    <row r="846" spans="1:11" x14ac:dyDescent="0.25">
      <c r="A846" t="str">
        <f t="shared" si="204"/>
        <v>b</v>
      </c>
      <c r="B846" s="8"/>
      <c r="C846" s="9" t="s">
        <v>12</v>
      </c>
      <c r="D846" s="10">
        <f t="shared" si="209"/>
        <v>0</v>
      </c>
      <c r="E846" s="10">
        <v>0</v>
      </c>
      <c r="F846" s="10">
        <v>0</v>
      </c>
      <c r="G846" s="10">
        <v>0</v>
      </c>
      <c r="H846" s="10">
        <v>0</v>
      </c>
      <c r="I846" s="10">
        <f t="shared" si="233"/>
        <v>0</v>
      </c>
      <c r="J846" s="10">
        <f t="shared" si="234"/>
        <v>0</v>
      </c>
      <c r="K846" s="10" t="str">
        <f>'დამტკ. ბიუჯ.'!K846</f>
        <v>საყვარელიძე</v>
      </c>
    </row>
    <row r="847" spans="1:11" x14ac:dyDescent="0.25">
      <c r="A847" t="str">
        <f t="shared" si="204"/>
        <v>b</v>
      </c>
      <c r="B847" s="8"/>
      <c r="C847" s="9" t="s">
        <v>13</v>
      </c>
      <c r="D847" s="10">
        <f t="shared" si="209"/>
        <v>0</v>
      </c>
      <c r="E847" s="10">
        <v>0</v>
      </c>
      <c r="F847" s="10">
        <v>0</v>
      </c>
      <c r="G847" s="10">
        <v>0</v>
      </c>
      <c r="H847" s="10">
        <v>0</v>
      </c>
      <c r="I847" s="10">
        <f t="shared" si="233"/>
        <v>0</v>
      </c>
      <c r="J847" s="10">
        <f t="shared" si="234"/>
        <v>0</v>
      </c>
      <c r="K847" s="10" t="str">
        <f>'დამტკ. ბიუჯ.'!K847</f>
        <v>საყვარელიძე</v>
      </c>
    </row>
    <row r="848" spans="1:11" x14ac:dyDescent="0.25">
      <c r="A848" t="str">
        <f t="shared" si="204"/>
        <v>b</v>
      </c>
      <c r="B848" s="8"/>
      <c r="C848" s="9" t="s">
        <v>14</v>
      </c>
      <c r="D848" s="10">
        <f t="shared" si="209"/>
        <v>0</v>
      </c>
      <c r="E848" s="10">
        <v>0</v>
      </c>
      <c r="F848" s="10">
        <v>0</v>
      </c>
      <c r="G848" s="10">
        <v>0</v>
      </c>
      <c r="H848" s="10">
        <v>0</v>
      </c>
      <c r="I848" s="10">
        <f t="shared" si="233"/>
        <v>0</v>
      </c>
      <c r="J848" s="10">
        <f t="shared" si="234"/>
        <v>0</v>
      </c>
      <c r="K848" s="10" t="str">
        <f>'დამტკ. ბიუჯ.'!K848</f>
        <v>საყვარელიძე</v>
      </c>
    </row>
    <row r="849" spans="1:11" x14ac:dyDescent="0.25">
      <c r="A849" t="str">
        <f t="shared" si="204"/>
        <v>b</v>
      </c>
      <c r="B849" s="8"/>
      <c r="C849" s="9" t="s">
        <v>15</v>
      </c>
      <c r="D849" s="10">
        <f t="shared" si="209"/>
        <v>0</v>
      </c>
      <c r="E849" s="10">
        <v>0</v>
      </c>
      <c r="F849" s="10">
        <v>0</v>
      </c>
      <c r="G849" s="10">
        <v>0</v>
      </c>
      <c r="H849" s="10">
        <v>0</v>
      </c>
      <c r="I849" s="10">
        <f t="shared" si="233"/>
        <v>0</v>
      </c>
      <c r="J849" s="10">
        <f t="shared" si="234"/>
        <v>0</v>
      </c>
      <c r="K849" s="10" t="str">
        <f>'დამტკ. ბიუჯ.'!K849</f>
        <v>საყვარელიძე</v>
      </c>
    </row>
    <row r="850" spans="1:11" x14ac:dyDescent="0.25">
      <c r="A850" t="str">
        <f t="shared" si="204"/>
        <v>b</v>
      </c>
      <c r="B850" s="8"/>
      <c r="C850" s="9" t="s">
        <v>16</v>
      </c>
      <c r="D850" s="10">
        <f t="shared" si="209"/>
        <v>0</v>
      </c>
      <c r="E850" s="10">
        <v>0</v>
      </c>
      <c r="F850" s="10">
        <v>0</v>
      </c>
      <c r="G850" s="10">
        <v>0</v>
      </c>
      <c r="H850" s="10">
        <v>0</v>
      </c>
      <c r="I850" s="10">
        <f t="shared" si="233"/>
        <v>0</v>
      </c>
      <c r="J850" s="10">
        <f t="shared" si="234"/>
        <v>0</v>
      </c>
      <c r="K850" s="10" t="str">
        <f>'დამტკ. ბიუჯ.'!K850</f>
        <v>საყვარელიძე</v>
      </c>
    </row>
    <row r="851" spans="1:11" x14ac:dyDescent="0.25">
      <c r="A851" t="str">
        <f t="shared" si="204"/>
        <v>b</v>
      </c>
      <c r="B851" s="8"/>
      <c r="C851" s="9" t="s">
        <v>17</v>
      </c>
      <c r="D851" s="10">
        <f t="shared" si="209"/>
        <v>0</v>
      </c>
      <c r="E851" s="10">
        <v>0</v>
      </c>
      <c r="F851" s="10">
        <v>0</v>
      </c>
      <c r="G851" s="10">
        <v>0</v>
      </c>
      <c r="H851" s="10">
        <v>0</v>
      </c>
      <c r="I851" s="10">
        <f t="shared" si="233"/>
        <v>0</v>
      </c>
      <c r="J851" s="10">
        <f t="shared" si="234"/>
        <v>0</v>
      </c>
      <c r="K851" s="10" t="str">
        <f>'დამტკ. ბიუჯ.'!K851</f>
        <v>საყვარელიძე</v>
      </c>
    </row>
    <row r="852" spans="1:11" x14ac:dyDescent="0.25">
      <c r="A852" t="str">
        <f t="shared" si="204"/>
        <v>b</v>
      </c>
      <c r="B852" s="5"/>
      <c r="C852" s="6" t="s">
        <v>18</v>
      </c>
      <c r="D852" s="7">
        <f t="shared" si="209"/>
        <v>0</v>
      </c>
      <c r="E852" s="7">
        <v>0</v>
      </c>
      <c r="F852" s="7">
        <v>0</v>
      </c>
      <c r="G852" s="7">
        <v>0</v>
      </c>
      <c r="H852" s="7">
        <v>0</v>
      </c>
      <c r="I852" s="7">
        <f t="shared" si="233"/>
        <v>0</v>
      </c>
      <c r="J852" s="7">
        <f t="shared" si="234"/>
        <v>0</v>
      </c>
      <c r="K852" s="7" t="str">
        <f>'დამტკ. ბიუჯ.'!K852</f>
        <v>საყვარელიძე</v>
      </c>
    </row>
    <row r="853" spans="1:11" x14ac:dyDescent="0.25">
      <c r="A853" t="str">
        <f t="shared" si="204"/>
        <v>b</v>
      </c>
      <c r="B853" s="5"/>
      <c r="C853" s="6" t="s">
        <v>19</v>
      </c>
      <c r="D853" s="7">
        <f t="shared" si="209"/>
        <v>0</v>
      </c>
      <c r="E853" s="7">
        <v>0</v>
      </c>
      <c r="F853" s="7">
        <v>0</v>
      </c>
      <c r="G853" s="7">
        <v>0</v>
      </c>
      <c r="H853" s="7">
        <v>0</v>
      </c>
      <c r="I853" s="7">
        <f t="shared" si="233"/>
        <v>0</v>
      </c>
      <c r="J853" s="7">
        <f t="shared" si="234"/>
        <v>0</v>
      </c>
      <c r="K853" s="7" t="str">
        <f>'დამტკ. ბიუჯ.'!K853</f>
        <v>საყვარელიძე</v>
      </c>
    </row>
    <row r="854" spans="1:11" ht="15.75" thickBot="1" x14ac:dyDescent="0.3">
      <c r="A854" t="str">
        <f t="shared" si="204"/>
        <v>b</v>
      </c>
      <c r="B854" s="11"/>
      <c r="C854" s="12" t="s">
        <v>20</v>
      </c>
      <c r="D854" s="13">
        <f t="shared" si="209"/>
        <v>0</v>
      </c>
      <c r="E854" s="13">
        <v>0</v>
      </c>
      <c r="F854" s="13">
        <v>0</v>
      </c>
      <c r="G854" s="13">
        <v>0</v>
      </c>
      <c r="H854" s="13">
        <v>0</v>
      </c>
      <c r="I854" s="13">
        <f t="shared" si="233"/>
        <v>0</v>
      </c>
      <c r="J854" s="13">
        <f t="shared" si="234"/>
        <v>0</v>
      </c>
      <c r="K854" s="13" t="str">
        <f>'დამტკ. ბიუჯ.'!K854</f>
        <v>საყვარელიძე</v>
      </c>
    </row>
    <row r="855" spans="1:11" ht="46.5" thickTop="1" thickBot="1" x14ac:dyDescent="0.3">
      <c r="A855" t="str">
        <f t="shared" si="204"/>
        <v>b</v>
      </c>
      <c r="B855" s="16" t="s">
        <v>142</v>
      </c>
      <c r="C855" s="14" t="s">
        <v>143</v>
      </c>
      <c r="D855" s="4">
        <f t="shared" si="209"/>
        <v>0</v>
      </c>
      <c r="E855" s="4">
        <f>SUM(E867,E879,E891,E903,E927,E939,E951,E987,E999,E1011,E1023)</f>
        <v>0</v>
      </c>
      <c r="F855" s="4">
        <f t="shared" ref="F855:H855" si="236">SUM(F867,F879,F891,F903,F927,F939,F951,F987,F999,F1011,F1023)</f>
        <v>0</v>
      </c>
      <c r="G855" s="4">
        <f t="shared" si="236"/>
        <v>0</v>
      </c>
      <c r="H855" s="4">
        <f t="shared" si="236"/>
        <v>0</v>
      </c>
      <c r="I855" s="4">
        <f t="shared" si="205"/>
        <v>0</v>
      </c>
      <c r="J855" s="4">
        <f t="shared" si="206"/>
        <v>0</v>
      </c>
      <c r="K855" s="4" t="str">
        <f>'დამტკ. ბიუჯ.'!K855</f>
        <v>ჯამი</v>
      </c>
    </row>
    <row r="856" spans="1:11" ht="15.75" thickTop="1" x14ac:dyDescent="0.25">
      <c r="A856" t="str">
        <f t="shared" ref="A856:A919" si="237">IF(OR(D856&lt;&gt;0,E856&lt;&gt;0,F856&lt;&gt;0,G856&lt;&gt;0,H856&lt;&gt;0,),"a","b")</f>
        <v>b</v>
      </c>
      <c r="B856" s="5"/>
      <c r="C856" s="6" t="s">
        <v>10</v>
      </c>
      <c r="D856" s="7">
        <f t="shared" si="209"/>
        <v>0</v>
      </c>
      <c r="E856" s="7">
        <f t="shared" ref="E856:H866" si="238">SUM(E868,E880,E892,E904,E928,E940,E952,E988,E1000,E1012,E1024)</f>
        <v>0</v>
      </c>
      <c r="F856" s="7">
        <f t="shared" si="238"/>
        <v>0</v>
      </c>
      <c r="G856" s="7">
        <f t="shared" si="238"/>
        <v>0</v>
      </c>
      <c r="H856" s="7">
        <f t="shared" si="238"/>
        <v>0</v>
      </c>
      <c r="I856" s="7">
        <f t="shared" ref="I856:I919" si="239">SUM(E856,F856)</f>
        <v>0</v>
      </c>
      <c r="J856" s="7">
        <f t="shared" ref="J856:J919" si="240">SUM(E856,F856,G856)</f>
        <v>0</v>
      </c>
      <c r="K856" s="7" t="str">
        <f>'დამტკ. ბიუჯ.'!K856</f>
        <v>ჯამი</v>
      </c>
    </row>
    <row r="857" spans="1:11" x14ac:dyDescent="0.25">
      <c r="A857" t="str">
        <f t="shared" si="237"/>
        <v>b</v>
      </c>
      <c r="B857" s="8"/>
      <c r="C857" s="9" t="s">
        <v>11</v>
      </c>
      <c r="D857" s="10">
        <f t="shared" si="209"/>
        <v>0</v>
      </c>
      <c r="E857" s="10">
        <f t="shared" si="238"/>
        <v>0</v>
      </c>
      <c r="F857" s="10">
        <f t="shared" si="238"/>
        <v>0</v>
      </c>
      <c r="G857" s="10">
        <f t="shared" si="238"/>
        <v>0</v>
      </c>
      <c r="H857" s="10">
        <f t="shared" si="238"/>
        <v>0</v>
      </c>
      <c r="I857" s="10">
        <f t="shared" si="239"/>
        <v>0</v>
      </c>
      <c r="J857" s="10">
        <f t="shared" si="240"/>
        <v>0</v>
      </c>
      <c r="K857" s="10" t="str">
        <f>'დამტკ. ბიუჯ.'!K857</f>
        <v>ჯამი</v>
      </c>
    </row>
    <row r="858" spans="1:11" x14ac:dyDescent="0.25">
      <c r="A858" t="str">
        <f t="shared" si="237"/>
        <v>b</v>
      </c>
      <c r="B858" s="8"/>
      <c r="C858" s="9" t="s">
        <v>12</v>
      </c>
      <c r="D858" s="10">
        <f t="shared" si="209"/>
        <v>0</v>
      </c>
      <c r="E858" s="10">
        <f t="shared" si="238"/>
        <v>0</v>
      </c>
      <c r="F858" s="10">
        <f t="shared" si="238"/>
        <v>0</v>
      </c>
      <c r="G858" s="10">
        <f t="shared" si="238"/>
        <v>0</v>
      </c>
      <c r="H858" s="10">
        <f t="shared" si="238"/>
        <v>0</v>
      </c>
      <c r="I858" s="10">
        <f t="shared" si="239"/>
        <v>0</v>
      </c>
      <c r="J858" s="10">
        <f t="shared" si="240"/>
        <v>0</v>
      </c>
      <c r="K858" s="10" t="str">
        <f>'დამტკ. ბიუჯ.'!K858</f>
        <v>ჯამი</v>
      </c>
    </row>
    <row r="859" spans="1:11" x14ac:dyDescent="0.25">
      <c r="A859" t="str">
        <f t="shared" si="237"/>
        <v>b</v>
      </c>
      <c r="B859" s="8"/>
      <c r="C859" s="9" t="s">
        <v>13</v>
      </c>
      <c r="D859" s="10">
        <f t="shared" si="209"/>
        <v>0</v>
      </c>
      <c r="E859" s="10">
        <f t="shared" si="238"/>
        <v>0</v>
      </c>
      <c r="F859" s="10">
        <f t="shared" si="238"/>
        <v>0</v>
      </c>
      <c r="G859" s="10">
        <f t="shared" si="238"/>
        <v>0</v>
      </c>
      <c r="H859" s="10">
        <f t="shared" si="238"/>
        <v>0</v>
      </c>
      <c r="I859" s="10">
        <f t="shared" si="239"/>
        <v>0</v>
      </c>
      <c r="J859" s="10">
        <f t="shared" si="240"/>
        <v>0</v>
      </c>
      <c r="K859" s="10" t="str">
        <f>'დამტკ. ბიუჯ.'!K859</f>
        <v>ჯამი</v>
      </c>
    </row>
    <row r="860" spans="1:11" x14ac:dyDescent="0.25">
      <c r="A860" t="str">
        <f t="shared" si="237"/>
        <v>b</v>
      </c>
      <c r="B860" s="8"/>
      <c r="C860" s="9" t="s">
        <v>14</v>
      </c>
      <c r="D860" s="10">
        <f t="shared" si="209"/>
        <v>0</v>
      </c>
      <c r="E860" s="10">
        <f t="shared" si="238"/>
        <v>0</v>
      </c>
      <c r="F860" s="10">
        <f t="shared" si="238"/>
        <v>0</v>
      </c>
      <c r="G860" s="10">
        <f t="shared" si="238"/>
        <v>0</v>
      </c>
      <c r="H860" s="10">
        <f t="shared" si="238"/>
        <v>0</v>
      </c>
      <c r="I860" s="10">
        <f t="shared" si="239"/>
        <v>0</v>
      </c>
      <c r="J860" s="10">
        <f t="shared" si="240"/>
        <v>0</v>
      </c>
      <c r="K860" s="10" t="str">
        <f>'დამტკ. ბიუჯ.'!K860</f>
        <v>ჯამი</v>
      </c>
    </row>
    <row r="861" spans="1:11" x14ac:dyDescent="0.25">
      <c r="A861" t="str">
        <f t="shared" si="237"/>
        <v>b</v>
      </c>
      <c r="B861" s="8"/>
      <c r="C861" s="9" t="s">
        <v>15</v>
      </c>
      <c r="D861" s="10">
        <f t="shared" si="209"/>
        <v>0</v>
      </c>
      <c r="E861" s="10">
        <f t="shared" si="238"/>
        <v>0</v>
      </c>
      <c r="F861" s="10">
        <f t="shared" si="238"/>
        <v>0</v>
      </c>
      <c r="G861" s="10">
        <f t="shared" si="238"/>
        <v>0</v>
      </c>
      <c r="H861" s="10">
        <f t="shared" si="238"/>
        <v>0</v>
      </c>
      <c r="I861" s="10">
        <f t="shared" si="239"/>
        <v>0</v>
      </c>
      <c r="J861" s="10">
        <f t="shared" si="240"/>
        <v>0</v>
      </c>
      <c r="K861" s="10" t="str">
        <f>'დამტკ. ბიუჯ.'!K861</f>
        <v>ჯამი</v>
      </c>
    </row>
    <row r="862" spans="1:11" x14ac:dyDescent="0.25">
      <c r="A862" t="str">
        <f t="shared" si="237"/>
        <v>b</v>
      </c>
      <c r="B862" s="8"/>
      <c r="C862" s="9" t="s">
        <v>16</v>
      </c>
      <c r="D862" s="10">
        <f t="shared" si="209"/>
        <v>0</v>
      </c>
      <c r="E862" s="10">
        <f t="shared" si="238"/>
        <v>0</v>
      </c>
      <c r="F862" s="10">
        <f t="shared" si="238"/>
        <v>0</v>
      </c>
      <c r="G862" s="10">
        <f t="shared" si="238"/>
        <v>0</v>
      </c>
      <c r="H862" s="10">
        <f t="shared" si="238"/>
        <v>0</v>
      </c>
      <c r="I862" s="10">
        <f t="shared" si="239"/>
        <v>0</v>
      </c>
      <c r="J862" s="10">
        <f t="shared" si="240"/>
        <v>0</v>
      </c>
      <c r="K862" s="10" t="str">
        <f>'დამტკ. ბიუჯ.'!K862</f>
        <v>ჯამი</v>
      </c>
    </row>
    <row r="863" spans="1:11" x14ac:dyDescent="0.25">
      <c r="A863" t="str">
        <f t="shared" si="237"/>
        <v>b</v>
      </c>
      <c r="B863" s="8"/>
      <c r="C863" s="9" t="s">
        <v>17</v>
      </c>
      <c r="D863" s="10">
        <f t="shared" si="209"/>
        <v>0</v>
      </c>
      <c r="E863" s="10">
        <f t="shared" si="238"/>
        <v>0</v>
      </c>
      <c r="F863" s="10">
        <f t="shared" si="238"/>
        <v>0</v>
      </c>
      <c r="G863" s="10">
        <f t="shared" si="238"/>
        <v>0</v>
      </c>
      <c r="H863" s="10">
        <f t="shared" si="238"/>
        <v>0</v>
      </c>
      <c r="I863" s="10">
        <f t="shared" si="239"/>
        <v>0</v>
      </c>
      <c r="J863" s="10">
        <f t="shared" si="240"/>
        <v>0</v>
      </c>
      <c r="K863" s="10" t="str">
        <f>'დამტკ. ბიუჯ.'!K863</f>
        <v>ჯამი</v>
      </c>
    </row>
    <row r="864" spans="1:11" x14ac:dyDescent="0.25">
      <c r="A864" t="str">
        <f t="shared" si="237"/>
        <v>b</v>
      </c>
      <c r="B864" s="5"/>
      <c r="C864" s="6" t="s">
        <v>18</v>
      </c>
      <c r="D864" s="7">
        <f t="shared" si="209"/>
        <v>0</v>
      </c>
      <c r="E864" s="7">
        <f t="shared" si="238"/>
        <v>0</v>
      </c>
      <c r="F864" s="7">
        <f t="shared" si="238"/>
        <v>0</v>
      </c>
      <c r="G864" s="7">
        <f t="shared" si="238"/>
        <v>0</v>
      </c>
      <c r="H864" s="7">
        <f t="shared" si="238"/>
        <v>0</v>
      </c>
      <c r="I864" s="7">
        <f t="shared" si="239"/>
        <v>0</v>
      </c>
      <c r="J864" s="7">
        <f t="shared" si="240"/>
        <v>0</v>
      </c>
      <c r="K864" s="7" t="str">
        <f>'დამტკ. ბიუჯ.'!K864</f>
        <v>ჯამი</v>
      </c>
    </row>
    <row r="865" spans="1:11" x14ac:dyDescent="0.25">
      <c r="A865" t="str">
        <f t="shared" si="237"/>
        <v>b</v>
      </c>
      <c r="B865" s="5"/>
      <c r="C865" s="6" t="s">
        <v>19</v>
      </c>
      <c r="D865" s="7">
        <f t="shared" si="209"/>
        <v>0</v>
      </c>
      <c r="E865" s="7">
        <f t="shared" si="238"/>
        <v>0</v>
      </c>
      <c r="F865" s="7">
        <f t="shared" si="238"/>
        <v>0</v>
      </c>
      <c r="G865" s="7">
        <f t="shared" si="238"/>
        <v>0</v>
      </c>
      <c r="H865" s="7">
        <f t="shared" si="238"/>
        <v>0</v>
      </c>
      <c r="I865" s="7">
        <f t="shared" si="239"/>
        <v>0</v>
      </c>
      <c r="J865" s="7">
        <f t="shared" si="240"/>
        <v>0</v>
      </c>
      <c r="K865" s="7" t="str">
        <f>'დამტკ. ბიუჯ.'!K865</f>
        <v>ჯამი</v>
      </c>
    </row>
    <row r="866" spans="1:11" ht="15.75" thickBot="1" x14ac:dyDescent="0.3">
      <c r="A866" t="str">
        <f t="shared" si="237"/>
        <v>b</v>
      </c>
      <c r="B866" s="11"/>
      <c r="C866" s="12" t="s">
        <v>20</v>
      </c>
      <c r="D866" s="13">
        <f t="shared" si="209"/>
        <v>0</v>
      </c>
      <c r="E866" s="13">
        <f t="shared" si="238"/>
        <v>0</v>
      </c>
      <c r="F866" s="13">
        <f t="shared" si="238"/>
        <v>0</v>
      </c>
      <c r="G866" s="13">
        <f t="shared" si="238"/>
        <v>0</v>
      </c>
      <c r="H866" s="13">
        <f t="shared" si="238"/>
        <v>0</v>
      </c>
      <c r="I866" s="13">
        <f t="shared" si="239"/>
        <v>0</v>
      </c>
      <c r="J866" s="13">
        <f t="shared" si="240"/>
        <v>0</v>
      </c>
      <c r="K866" s="13" t="str">
        <f>'დამტკ. ბიუჯ.'!K866</f>
        <v>ჯამი</v>
      </c>
    </row>
    <row r="867" spans="1:11" ht="32.25" customHeight="1" thickTop="1" thickBot="1" x14ac:dyDescent="0.3">
      <c r="A867" t="str">
        <f t="shared" si="237"/>
        <v>b</v>
      </c>
      <c r="B867" s="16" t="s">
        <v>144</v>
      </c>
      <c r="C867" s="4" t="s">
        <v>145</v>
      </c>
      <c r="D867" s="4">
        <f t="shared" si="209"/>
        <v>0</v>
      </c>
      <c r="E867" s="4">
        <f>SUM(E868,E876,E877,E878)</f>
        <v>0</v>
      </c>
      <c r="F867" s="4">
        <f t="shared" ref="F867:H867" si="241">SUM(F868,F876,F877,F878)</f>
        <v>0</v>
      </c>
      <c r="G867" s="4">
        <f t="shared" si="241"/>
        <v>0</v>
      </c>
      <c r="H867" s="4">
        <f t="shared" si="241"/>
        <v>0</v>
      </c>
      <c r="I867" s="4">
        <f t="shared" si="239"/>
        <v>0</v>
      </c>
      <c r="J867" s="4">
        <f t="shared" si="240"/>
        <v>0</v>
      </c>
      <c r="K867" s="4" t="str">
        <f>'დამტკ. ბიუჯ.'!K867</f>
        <v>სააგენტო</v>
      </c>
    </row>
    <row r="868" spans="1:11" ht="15.75" thickTop="1" x14ac:dyDescent="0.25">
      <c r="A868" t="str">
        <f t="shared" si="237"/>
        <v>b</v>
      </c>
      <c r="B868" s="5"/>
      <c r="C868" s="6" t="s">
        <v>10</v>
      </c>
      <c r="D868" s="7">
        <f t="shared" ref="D868:D931" si="242">SUM(E868,F868,G868,H868)</f>
        <v>0</v>
      </c>
      <c r="E868" s="7">
        <f>SUM(E869:E875)</f>
        <v>0</v>
      </c>
      <c r="F868" s="7">
        <f t="shared" ref="F868:H868" si="243">SUM(F869:F875)</f>
        <v>0</v>
      </c>
      <c r="G868" s="7">
        <f t="shared" si="243"/>
        <v>0</v>
      </c>
      <c r="H868" s="7">
        <f t="shared" si="243"/>
        <v>0</v>
      </c>
      <c r="I868" s="7">
        <f t="shared" si="239"/>
        <v>0</v>
      </c>
      <c r="J868" s="7">
        <f t="shared" si="240"/>
        <v>0</v>
      </c>
      <c r="K868" s="7" t="str">
        <f>'დამტკ. ბიუჯ.'!K868</f>
        <v>სააგენტო</v>
      </c>
    </row>
    <row r="869" spans="1:11" x14ac:dyDescent="0.25">
      <c r="A869" t="str">
        <f t="shared" si="237"/>
        <v>b</v>
      </c>
      <c r="B869" s="8"/>
      <c r="C869" s="9" t="s">
        <v>11</v>
      </c>
      <c r="D869" s="10">
        <f t="shared" si="242"/>
        <v>0</v>
      </c>
      <c r="E869" s="10">
        <v>0</v>
      </c>
      <c r="F869" s="10">
        <v>0</v>
      </c>
      <c r="G869" s="10">
        <v>0</v>
      </c>
      <c r="H869" s="10">
        <v>0</v>
      </c>
      <c r="I869" s="10">
        <f t="shared" si="239"/>
        <v>0</v>
      </c>
      <c r="J869" s="10">
        <f t="shared" si="240"/>
        <v>0</v>
      </c>
      <c r="K869" s="10" t="str">
        <f>'დამტკ. ბიუჯ.'!K869</f>
        <v>სააგენტო</v>
      </c>
    </row>
    <row r="870" spans="1:11" x14ac:dyDescent="0.25">
      <c r="A870" t="str">
        <f t="shared" si="237"/>
        <v>b</v>
      </c>
      <c r="B870" s="8"/>
      <c r="C870" s="9" t="s">
        <v>12</v>
      </c>
      <c r="D870" s="10">
        <f t="shared" si="242"/>
        <v>0</v>
      </c>
      <c r="E870" s="10">
        <v>0</v>
      </c>
      <c r="F870" s="10">
        <v>0</v>
      </c>
      <c r="G870" s="10">
        <v>0</v>
      </c>
      <c r="H870" s="10">
        <v>0</v>
      </c>
      <c r="I870" s="10">
        <f t="shared" si="239"/>
        <v>0</v>
      </c>
      <c r="J870" s="10">
        <f t="shared" si="240"/>
        <v>0</v>
      </c>
      <c r="K870" s="10" t="str">
        <f>'დამტკ. ბიუჯ.'!K870</f>
        <v>სააგენტო</v>
      </c>
    </row>
    <row r="871" spans="1:11" x14ac:dyDescent="0.25">
      <c r="A871" t="str">
        <f t="shared" si="237"/>
        <v>b</v>
      </c>
      <c r="B871" s="8"/>
      <c r="C871" s="9" t="s">
        <v>13</v>
      </c>
      <c r="D871" s="10">
        <f t="shared" si="242"/>
        <v>0</v>
      </c>
      <c r="E871" s="10">
        <v>0</v>
      </c>
      <c r="F871" s="10">
        <v>0</v>
      </c>
      <c r="G871" s="10">
        <v>0</v>
      </c>
      <c r="H871" s="10">
        <v>0</v>
      </c>
      <c r="I871" s="10">
        <f t="shared" si="239"/>
        <v>0</v>
      </c>
      <c r="J871" s="10">
        <f t="shared" si="240"/>
        <v>0</v>
      </c>
      <c r="K871" s="10" t="str">
        <f>'დამტკ. ბიუჯ.'!K871</f>
        <v>სააგენტო</v>
      </c>
    </row>
    <row r="872" spans="1:11" x14ac:dyDescent="0.25">
      <c r="A872" t="str">
        <f t="shared" si="237"/>
        <v>b</v>
      </c>
      <c r="B872" s="8"/>
      <c r="C872" s="9" t="s">
        <v>14</v>
      </c>
      <c r="D872" s="10">
        <f t="shared" si="242"/>
        <v>0</v>
      </c>
      <c r="E872" s="10">
        <v>0</v>
      </c>
      <c r="F872" s="10">
        <v>0</v>
      </c>
      <c r="G872" s="10">
        <v>0</v>
      </c>
      <c r="H872" s="10">
        <v>0</v>
      </c>
      <c r="I872" s="10">
        <f t="shared" si="239"/>
        <v>0</v>
      </c>
      <c r="J872" s="10">
        <f t="shared" si="240"/>
        <v>0</v>
      </c>
      <c r="K872" s="10" t="str">
        <f>'დამტკ. ბიუჯ.'!K872</f>
        <v>სააგენტო</v>
      </c>
    </row>
    <row r="873" spans="1:11" x14ac:dyDescent="0.25">
      <c r="A873" t="str">
        <f t="shared" si="237"/>
        <v>b</v>
      </c>
      <c r="B873" s="8"/>
      <c r="C873" s="9" t="s">
        <v>15</v>
      </c>
      <c r="D873" s="10">
        <f t="shared" si="242"/>
        <v>0</v>
      </c>
      <c r="E873" s="10">
        <v>0</v>
      </c>
      <c r="F873" s="10">
        <v>0</v>
      </c>
      <c r="G873" s="10">
        <v>0</v>
      </c>
      <c r="H873" s="10">
        <v>0</v>
      </c>
      <c r="I873" s="10">
        <f t="shared" si="239"/>
        <v>0</v>
      </c>
      <c r="J873" s="10">
        <f t="shared" si="240"/>
        <v>0</v>
      </c>
      <c r="K873" s="10" t="str">
        <f>'დამტკ. ბიუჯ.'!K873</f>
        <v>სააგენტო</v>
      </c>
    </row>
    <row r="874" spans="1:11" x14ac:dyDescent="0.25">
      <c r="A874" t="str">
        <f t="shared" si="237"/>
        <v>b</v>
      </c>
      <c r="B874" s="8"/>
      <c r="C874" s="9" t="s">
        <v>16</v>
      </c>
      <c r="D874" s="10">
        <f t="shared" si="242"/>
        <v>0</v>
      </c>
      <c r="E874" s="10">
        <v>0</v>
      </c>
      <c r="F874" s="10">
        <v>0</v>
      </c>
      <c r="G874" s="10">
        <v>0</v>
      </c>
      <c r="H874" s="10">
        <v>0</v>
      </c>
      <c r="I874" s="10">
        <f t="shared" si="239"/>
        <v>0</v>
      </c>
      <c r="J874" s="10">
        <f t="shared" si="240"/>
        <v>0</v>
      </c>
      <c r="K874" s="10" t="str">
        <f>'დამტკ. ბიუჯ.'!K874</f>
        <v>სააგენტო</v>
      </c>
    </row>
    <row r="875" spans="1:11" x14ac:dyDescent="0.25">
      <c r="A875" t="str">
        <f t="shared" si="237"/>
        <v>b</v>
      </c>
      <c r="B875" s="8"/>
      <c r="C875" s="9" t="s">
        <v>17</v>
      </c>
      <c r="D875" s="10">
        <f t="shared" si="242"/>
        <v>0</v>
      </c>
      <c r="E875" s="10">
        <v>0</v>
      </c>
      <c r="F875" s="10">
        <v>0</v>
      </c>
      <c r="G875" s="10">
        <v>0</v>
      </c>
      <c r="H875" s="10">
        <v>0</v>
      </c>
      <c r="I875" s="10">
        <f t="shared" si="239"/>
        <v>0</v>
      </c>
      <c r="J875" s="10">
        <f t="shared" si="240"/>
        <v>0</v>
      </c>
      <c r="K875" s="10" t="str">
        <f>'დამტკ. ბიუჯ.'!K875</f>
        <v>სააგენტო</v>
      </c>
    </row>
    <row r="876" spans="1:11" x14ac:dyDescent="0.25">
      <c r="A876" t="str">
        <f t="shared" si="237"/>
        <v>b</v>
      </c>
      <c r="B876" s="5"/>
      <c r="C876" s="6" t="s">
        <v>18</v>
      </c>
      <c r="D876" s="7">
        <f t="shared" si="242"/>
        <v>0</v>
      </c>
      <c r="E876" s="7">
        <v>0</v>
      </c>
      <c r="F876" s="7">
        <v>0</v>
      </c>
      <c r="G876" s="7">
        <v>0</v>
      </c>
      <c r="H876" s="7">
        <v>0</v>
      </c>
      <c r="I876" s="7">
        <f t="shared" si="239"/>
        <v>0</v>
      </c>
      <c r="J876" s="7">
        <f t="shared" si="240"/>
        <v>0</v>
      </c>
      <c r="K876" s="7" t="str">
        <f>'დამტკ. ბიუჯ.'!K876</f>
        <v>სააგენტო</v>
      </c>
    </row>
    <row r="877" spans="1:11" x14ac:dyDescent="0.25">
      <c r="A877" t="str">
        <f t="shared" si="237"/>
        <v>b</v>
      </c>
      <c r="B877" s="5"/>
      <c r="C877" s="6" t="s">
        <v>19</v>
      </c>
      <c r="D877" s="7">
        <f t="shared" si="242"/>
        <v>0</v>
      </c>
      <c r="E877" s="7">
        <v>0</v>
      </c>
      <c r="F877" s="7">
        <v>0</v>
      </c>
      <c r="G877" s="7">
        <v>0</v>
      </c>
      <c r="H877" s="7">
        <v>0</v>
      </c>
      <c r="I877" s="7">
        <f t="shared" si="239"/>
        <v>0</v>
      </c>
      <c r="J877" s="7">
        <f t="shared" si="240"/>
        <v>0</v>
      </c>
      <c r="K877" s="7" t="str">
        <f>'დამტკ. ბიუჯ.'!K877</f>
        <v>სააგენტო</v>
      </c>
    </row>
    <row r="878" spans="1:11" ht="15.75" thickBot="1" x14ac:dyDescent="0.3">
      <c r="A878" t="str">
        <f t="shared" si="237"/>
        <v>b</v>
      </c>
      <c r="B878" s="11"/>
      <c r="C878" s="12" t="s">
        <v>20</v>
      </c>
      <c r="D878" s="13">
        <f t="shared" si="242"/>
        <v>0</v>
      </c>
      <c r="E878" s="13">
        <v>0</v>
      </c>
      <c r="F878" s="13">
        <v>0</v>
      </c>
      <c r="G878" s="13">
        <v>0</v>
      </c>
      <c r="H878" s="13">
        <v>0</v>
      </c>
      <c r="I878" s="13">
        <f t="shared" si="239"/>
        <v>0</v>
      </c>
      <c r="J878" s="13">
        <f t="shared" si="240"/>
        <v>0</v>
      </c>
      <c r="K878" s="13" t="str">
        <f>'დამტკ. ბიუჯ.'!K878</f>
        <v>სააგენტო</v>
      </c>
    </row>
    <row r="879" spans="1:11" ht="32.25" customHeight="1" thickTop="1" thickBot="1" x14ac:dyDescent="0.3">
      <c r="A879" t="str">
        <f t="shared" si="237"/>
        <v>b</v>
      </c>
      <c r="B879" s="16" t="s">
        <v>146</v>
      </c>
      <c r="C879" s="4" t="s">
        <v>147</v>
      </c>
      <c r="D879" s="4">
        <f t="shared" si="242"/>
        <v>0</v>
      </c>
      <c r="E879" s="4">
        <f>SUM(E880,E888,E889,E890)</f>
        <v>0</v>
      </c>
      <c r="F879" s="4">
        <f t="shared" ref="F879:H879" si="244">SUM(F880,F888,F889,F890)</f>
        <v>0</v>
      </c>
      <c r="G879" s="4">
        <f t="shared" si="244"/>
        <v>0</v>
      </c>
      <c r="H879" s="4">
        <f t="shared" si="244"/>
        <v>0</v>
      </c>
      <c r="I879" s="4">
        <f t="shared" si="239"/>
        <v>0</v>
      </c>
      <c r="J879" s="4">
        <f t="shared" si="240"/>
        <v>0</v>
      </c>
      <c r="K879" s="4" t="str">
        <f>'დამტკ. ბიუჯ.'!K879</f>
        <v>სააგენტო</v>
      </c>
    </row>
    <row r="880" spans="1:11" ht="15.75" thickTop="1" x14ac:dyDescent="0.25">
      <c r="A880" t="str">
        <f t="shared" si="237"/>
        <v>b</v>
      </c>
      <c r="B880" s="5"/>
      <c r="C880" s="6" t="s">
        <v>10</v>
      </c>
      <c r="D880" s="7">
        <f t="shared" si="242"/>
        <v>0</v>
      </c>
      <c r="E880" s="7">
        <f>SUM(E881:E887)</f>
        <v>0</v>
      </c>
      <c r="F880" s="7">
        <f t="shared" ref="F880:H880" si="245">SUM(F881:F887)</f>
        <v>0</v>
      </c>
      <c r="G880" s="7">
        <f t="shared" si="245"/>
        <v>0</v>
      </c>
      <c r="H880" s="7">
        <f t="shared" si="245"/>
        <v>0</v>
      </c>
      <c r="I880" s="7">
        <f t="shared" si="239"/>
        <v>0</v>
      </c>
      <c r="J880" s="7">
        <f t="shared" si="240"/>
        <v>0</v>
      </c>
      <c r="K880" s="7" t="str">
        <f>'დამტკ. ბიუჯ.'!K880</f>
        <v>სააგენტო</v>
      </c>
    </row>
    <row r="881" spans="1:11" x14ac:dyDescent="0.25">
      <c r="A881" t="str">
        <f t="shared" si="237"/>
        <v>b</v>
      </c>
      <c r="B881" s="8"/>
      <c r="C881" s="9" t="s">
        <v>11</v>
      </c>
      <c r="D881" s="10">
        <f t="shared" si="242"/>
        <v>0</v>
      </c>
      <c r="E881" s="10">
        <v>0</v>
      </c>
      <c r="F881" s="10">
        <v>0</v>
      </c>
      <c r="G881" s="10">
        <v>0</v>
      </c>
      <c r="H881" s="10">
        <v>0</v>
      </c>
      <c r="I881" s="10">
        <f t="shared" si="239"/>
        <v>0</v>
      </c>
      <c r="J881" s="10">
        <f t="shared" si="240"/>
        <v>0</v>
      </c>
      <c r="K881" s="10" t="str">
        <f>'დამტკ. ბიუჯ.'!K881</f>
        <v>სააგენტო</v>
      </c>
    </row>
    <row r="882" spans="1:11" x14ac:dyDescent="0.25">
      <c r="A882" t="str">
        <f t="shared" si="237"/>
        <v>b</v>
      </c>
      <c r="B882" s="8"/>
      <c r="C882" s="9" t="s">
        <v>12</v>
      </c>
      <c r="D882" s="10">
        <f t="shared" si="242"/>
        <v>0</v>
      </c>
      <c r="E882" s="10">
        <v>0</v>
      </c>
      <c r="F882" s="10">
        <v>0</v>
      </c>
      <c r="G882" s="10">
        <v>0</v>
      </c>
      <c r="H882" s="10">
        <v>0</v>
      </c>
      <c r="I882" s="10">
        <f t="shared" si="239"/>
        <v>0</v>
      </c>
      <c r="J882" s="10">
        <f t="shared" si="240"/>
        <v>0</v>
      </c>
      <c r="K882" s="10" t="str">
        <f>'დამტკ. ბიუჯ.'!K882</f>
        <v>სააგენტო</v>
      </c>
    </row>
    <row r="883" spans="1:11" x14ac:dyDescent="0.25">
      <c r="A883" t="str">
        <f t="shared" si="237"/>
        <v>b</v>
      </c>
      <c r="B883" s="8"/>
      <c r="C883" s="9" t="s">
        <v>13</v>
      </c>
      <c r="D883" s="10">
        <f t="shared" si="242"/>
        <v>0</v>
      </c>
      <c r="E883" s="10">
        <v>0</v>
      </c>
      <c r="F883" s="10">
        <v>0</v>
      </c>
      <c r="G883" s="10">
        <v>0</v>
      </c>
      <c r="H883" s="10">
        <v>0</v>
      </c>
      <c r="I883" s="10">
        <f t="shared" si="239"/>
        <v>0</v>
      </c>
      <c r="J883" s="10">
        <f t="shared" si="240"/>
        <v>0</v>
      </c>
      <c r="K883" s="10" t="str">
        <f>'დამტკ. ბიუჯ.'!K883</f>
        <v>სააგენტო</v>
      </c>
    </row>
    <row r="884" spans="1:11" x14ac:dyDescent="0.25">
      <c r="A884" t="str">
        <f t="shared" si="237"/>
        <v>b</v>
      </c>
      <c r="B884" s="8"/>
      <c r="C884" s="9" t="s">
        <v>14</v>
      </c>
      <c r="D884" s="10">
        <f t="shared" si="242"/>
        <v>0</v>
      </c>
      <c r="E884" s="10">
        <v>0</v>
      </c>
      <c r="F884" s="10">
        <v>0</v>
      </c>
      <c r="G884" s="10">
        <v>0</v>
      </c>
      <c r="H884" s="10">
        <v>0</v>
      </c>
      <c r="I884" s="10">
        <f t="shared" si="239"/>
        <v>0</v>
      </c>
      <c r="J884" s="10">
        <f t="shared" si="240"/>
        <v>0</v>
      </c>
      <c r="K884" s="10" t="str">
        <f>'დამტკ. ბიუჯ.'!K884</f>
        <v>სააგენტო</v>
      </c>
    </row>
    <row r="885" spans="1:11" x14ac:dyDescent="0.25">
      <c r="A885" t="str">
        <f t="shared" si="237"/>
        <v>b</v>
      </c>
      <c r="B885" s="8"/>
      <c r="C885" s="9" t="s">
        <v>15</v>
      </c>
      <c r="D885" s="10">
        <f t="shared" si="242"/>
        <v>0</v>
      </c>
      <c r="E885" s="10">
        <v>0</v>
      </c>
      <c r="F885" s="10">
        <v>0</v>
      </c>
      <c r="G885" s="10">
        <v>0</v>
      </c>
      <c r="H885" s="10">
        <v>0</v>
      </c>
      <c r="I885" s="10">
        <f t="shared" si="239"/>
        <v>0</v>
      </c>
      <c r="J885" s="10">
        <f t="shared" si="240"/>
        <v>0</v>
      </c>
      <c r="K885" s="10" t="str">
        <f>'დამტკ. ბიუჯ.'!K885</f>
        <v>სააგენტო</v>
      </c>
    </row>
    <row r="886" spans="1:11" x14ac:dyDescent="0.25">
      <c r="A886" t="str">
        <f t="shared" si="237"/>
        <v>b</v>
      </c>
      <c r="B886" s="8"/>
      <c r="C886" s="9" t="s">
        <v>16</v>
      </c>
      <c r="D886" s="10">
        <f t="shared" si="242"/>
        <v>0</v>
      </c>
      <c r="E886" s="10">
        <v>0</v>
      </c>
      <c r="F886" s="10">
        <v>0</v>
      </c>
      <c r="G886" s="10">
        <v>0</v>
      </c>
      <c r="H886" s="10">
        <v>0</v>
      </c>
      <c r="I886" s="10">
        <f t="shared" si="239"/>
        <v>0</v>
      </c>
      <c r="J886" s="10">
        <f t="shared" si="240"/>
        <v>0</v>
      </c>
      <c r="K886" s="10" t="str">
        <f>'დამტკ. ბიუჯ.'!K886</f>
        <v>სააგენტო</v>
      </c>
    </row>
    <row r="887" spans="1:11" x14ac:dyDescent="0.25">
      <c r="A887" t="str">
        <f t="shared" si="237"/>
        <v>b</v>
      </c>
      <c r="B887" s="8"/>
      <c r="C887" s="9" t="s">
        <v>17</v>
      </c>
      <c r="D887" s="10">
        <f t="shared" si="242"/>
        <v>0</v>
      </c>
      <c r="E887" s="10">
        <v>0</v>
      </c>
      <c r="F887" s="10">
        <v>0</v>
      </c>
      <c r="G887" s="10">
        <v>0</v>
      </c>
      <c r="H887" s="10">
        <v>0</v>
      </c>
      <c r="I887" s="10">
        <f t="shared" si="239"/>
        <v>0</v>
      </c>
      <c r="J887" s="10">
        <f t="shared" si="240"/>
        <v>0</v>
      </c>
      <c r="K887" s="10" t="str">
        <f>'დამტკ. ბიუჯ.'!K887</f>
        <v>სააგენტო</v>
      </c>
    </row>
    <row r="888" spans="1:11" x14ac:dyDescent="0.25">
      <c r="A888" t="str">
        <f t="shared" si="237"/>
        <v>b</v>
      </c>
      <c r="B888" s="5"/>
      <c r="C888" s="6" t="s">
        <v>18</v>
      </c>
      <c r="D888" s="7">
        <f t="shared" si="242"/>
        <v>0</v>
      </c>
      <c r="E888" s="7">
        <v>0</v>
      </c>
      <c r="F888" s="7">
        <v>0</v>
      </c>
      <c r="G888" s="7">
        <v>0</v>
      </c>
      <c r="H888" s="7">
        <v>0</v>
      </c>
      <c r="I888" s="7">
        <f t="shared" si="239"/>
        <v>0</v>
      </c>
      <c r="J888" s="7">
        <f t="shared" si="240"/>
        <v>0</v>
      </c>
      <c r="K888" s="7" t="str">
        <f>'დამტკ. ბიუჯ.'!K888</f>
        <v>სააგენტო</v>
      </c>
    </row>
    <row r="889" spans="1:11" x14ac:dyDescent="0.25">
      <c r="A889" t="str">
        <f t="shared" si="237"/>
        <v>b</v>
      </c>
      <c r="B889" s="5"/>
      <c r="C889" s="6" t="s">
        <v>19</v>
      </c>
      <c r="D889" s="7">
        <f t="shared" si="242"/>
        <v>0</v>
      </c>
      <c r="E889" s="7">
        <v>0</v>
      </c>
      <c r="F889" s="7">
        <v>0</v>
      </c>
      <c r="G889" s="7">
        <v>0</v>
      </c>
      <c r="H889" s="7">
        <v>0</v>
      </c>
      <c r="I889" s="7">
        <f t="shared" si="239"/>
        <v>0</v>
      </c>
      <c r="J889" s="7">
        <f t="shared" si="240"/>
        <v>0</v>
      </c>
      <c r="K889" s="7" t="str">
        <f>'დამტკ. ბიუჯ.'!K889</f>
        <v>სააგენტო</v>
      </c>
    </row>
    <row r="890" spans="1:11" ht="15.75" thickBot="1" x14ac:dyDescent="0.3">
      <c r="A890" t="str">
        <f t="shared" si="237"/>
        <v>b</v>
      </c>
      <c r="B890" s="11"/>
      <c r="C890" s="12" t="s">
        <v>20</v>
      </c>
      <c r="D890" s="13">
        <f t="shared" si="242"/>
        <v>0</v>
      </c>
      <c r="E890" s="13">
        <v>0</v>
      </c>
      <c r="F890" s="13">
        <v>0</v>
      </c>
      <c r="G890" s="13">
        <v>0</v>
      </c>
      <c r="H890" s="13">
        <v>0</v>
      </c>
      <c r="I890" s="13">
        <f t="shared" si="239"/>
        <v>0</v>
      </c>
      <c r="J890" s="13">
        <f t="shared" si="240"/>
        <v>0</v>
      </c>
      <c r="K890" s="13" t="str">
        <f>'დამტკ. ბიუჯ.'!K890</f>
        <v>სააგენტო</v>
      </c>
    </row>
    <row r="891" spans="1:11" ht="32.25" customHeight="1" thickTop="1" thickBot="1" x14ac:dyDescent="0.3">
      <c r="A891" t="str">
        <f t="shared" si="237"/>
        <v>b</v>
      </c>
      <c r="B891" s="16" t="s">
        <v>148</v>
      </c>
      <c r="C891" s="4" t="s">
        <v>149</v>
      </c>
      <c r="D891" s="4">
        <f t="shared" si="242"/>
        <v>0</v>
      </c>
      <c r="E891" s="4">
        <f>SUM(E892,E900,E901,E902)</f>
        <v>0</v>
      </c>
      <c r="F891" s="4">
        <f t="shared" ref="F891:H891" si="246">SUM(F892,F900,F901,F902)</f>
        <v>0</v>
      </c>
      <c r="G891" s="4">
        <f t="shared" si="246"/>
        <v>0</v>
      </c>
      <c r="H891" s="4">
        <f t="shared" si="246"/>
        <v>0</v>
      </c>
      <c r="I891" s="4">
        <f t="shared" si="239"/>
        <v>0</v>
      </c>
      <c r="J891" s="4">
        <f t="shared" si="240"/>
        <v>0</v>
      </c>
      <c r="K891" s="4" t="str">
        <f>'დამტკ. ბიუჯ.'!K891</f>
        <v>სააგენტო</v>
      </c>
    </row>
    <row r="892" spans="1:11" ht="15.75" thickTop="1" x14ac:dyDescent="0.25">
      <c r="A892" t="str">
        <f t="shared" si="237"/>
        <v>b</v>
      </c>
      <c r="B892" s="5"/>
      <c r="C892" s="6" t="s">
        <v>10</v>
      </c>
      <c r="D892" s="7">
        <f t="shared" si="242"/>
        <v>0</v>
      </c>
      <c r="E892" s="7">
        <f>SUM(E893:E899)</f>
        <v>0</v>
      </c>
      <c r="F892" s="7">
        <f t="shared" ref="F892:H892" si="247">SUM(F893:F899)</f>
        <v>0</v>
      </c>
      <c r="G892" s="7">
        <f t="shared" si="247"/>
        <v>0</v>
      </c>
      <c r="H892" s="7">
        <f t="shared" si="247"/>
        <v>0</v>
      </c>
      <c r="I892" s="7">
        <f t="shared" si="239"/>
        <v>0</v>
      </c>
      <c r="J892" s="7">
        <f t="shared" si="240"/>
        <v>0</v>
      </c>
      <c r="K892" s="7" t="str">
        <f>'დამტკ. ბიუჯ.'!K892</f>
        <v>სააგენტო</v>
      </c>
    </row>
    <row r="893" spans="1:11" x14ac:dyDescent="0.25">
      <c r="A893" t="str">
        <f t="shared" si="237"/>
        <v>b</v>
      </c>
      <c r="B893" s="8"/>
      <c r="C893" s="9" t="s">
        <v>11</v>
      </c>
      <c r="D893" s="10">
        <f t="shared" si="242"/>
        <v>0</v>
      </c>
      <c r="E893" s="10">
        <v>0</v>
      </c>
      <c r="F893" s="10">
        <v>0</v>
      </c>
      <c r="G893" s="10">
        <v>0</v>
      </c>
      <c r="H893" s="10">
        <v>0</v>
      </c>
      <c r="I893" s="10">
        <f t="shared" si="239"/>
        <v>0</v>
      </c>
      <c r="J893" s="10">
        <f t="shared" si="240"/>
        <v>0</v>
      </c>
      <c r="K893" s="10" t="str">
        <f>'დამტკ. ბიუჯ.'!K893</f>
        <v>სააგენტო</v>
      </c>
    </row>
    <row r="894" spans="1:11" x14ac:dyDescent="0.25">
      <c r="A894" t="str">
        <f t="shared" si="237"/>
        <v>b</v>
      </c>
      <c r="B894" s="8"/>
      <c r="C894" s="9" t="s">
        <v>12</v>
      </c>
      <c r="D894" s="10">
        <f t="shared" si="242"/>
        <v>0</v>
      </c>
      <c r="E894" s="10">
        <v>0</v>
      </c>
      <c r="F894" s="10">
        <v>0</v>
      </c>
      <c r="G894" s="10">
        <v>0</v>
      </c>
      <c r="H894" s="10">
        <v>0</v>
      </c>
      <c r="I894" s="10">
        <f t="shared" si="239"/>
        <v>0</v>
      </c>
      <c r="J894" s="10">
        <f t="shared" si="240"/>
        <v>0</v>
      </c>
      <c r="K894" s="10" t="str">
        <f>'დამტკ. ბიუჯ.'!K894</f>
        <v>სააგენტო</v>
      </c>
    </row>
    <row r="895" spans="1:11" x14ac:dyDescent="0.25">
      <c r="A895" t="str">
        <f t="shared" si="237"/>
        <v>b</v>
      </c>
      <c r="B895" s="8"/>
      <c r="C895" s="9" t="s">
        <v>13</v>
      </c>
      <c r="D895" s="10">
        <f t="shared" si="242"/>
        <v>0</v>
      </c>
      <c r="E895" s="10">
        <v>0</v>
      </c>
      <c r="F895" s="10">
        <v>0</v>
      </c>
      <c r="G895" s="10">
        <v>0</v>
      </c>
      <c r="H895" s="10">
        <v>0</v>
      </c>
      <c r="I895" s="10">
        <f t="shared" si="239"/>
        <v>0</v>
      </c>
      <c r="J895" s="10">
        <f t="shared" si="240"/>
        <v>0</v>
      </c>
      <c r="K895" s="10" t="str">
        <f>'დამტკ. ბიუჯ.'!K895</f>
        <v>სააგენტო</v>
      </c>
    </row>
    <row r="896" spans="1:11" x14ac:dyDescent="0.25">
      <c r="A896" t="str">
        <f t="shared" si="237"/>
        <v>b</v>
      </c>
      <c r="B896" s="8"/>
      <c r="C896" s="9" t="s">
        <v>14</v>
      </c>
      <c r="D896" s="10">
        <f t="shared" si="242"/>
        <v>0</v>
      </c>
      <c r="E896" s="10">
        <v>0</v>
      </c>
      <c r="F896" s="10">
        <v>0</v>
      </c>
      <c r="G896" s="10">
        <v>0</v>
      </c>
      <c r="H896" s="10">
        <v>0</v>
      </c>
      <c r="I896" s="10">
        <f t="shared" si="239"/>
        <v>0</v>
      </c>
      <c r="J896" s="10">
        <f t="shared" si="240"/>
        <v>0</v>
      </c>
      <c r="K896" s="10" t="str">
        <f>'დამტკ. ბიუჯ.'!K896</f>
        <v>სააგენტო</v>
      </c>
    </row>
    <row r="897" spans="1:11" x14ac:dyDescent="0.25">
      <c r="A897" t="str">
        <f t="shared" si="237"/>
        <v>b</v>
      </c>
      <c r="B897" s="8"/>
      <c r="C897" s="9" t="s">
        <v>15</v>
      </c>
      <c r="D897" s="10">
        <f t="shared" si="242"/>
        <v>0</v>
      </c>
      <c r="E897" s="10">
        <v>0</v>
      </c>
      <c r="F897" s="10">
        <v>0</v>
      </c>
      <c r="G897" s="10">
        <v>0</v>
      </c>
      <c r="H897" s="10">
        <v>0</v>
      </c>
      <c r="I897" s="10">
        <f t="shared" si="239"/>
        <v>0</v>
      </c>
      <c r="J897" s="10">
        <f t="shared" si="240"/>
        <v>0</v>
      </c>
      <c r="K897" s="10" t="str">
        <f>'დამტკ. ბიუჯ.'!K897</f>
        <v>სააგენტო</v>
      </c>
    </row>
    <row r="898" spans="1:11" x14ac:dyDescent="0.25">
      <c r="A898" t="str">
        <f t="shared" si="237"/>
        <v>b</v>
      </c>
      <c r="B898" s="8"/>
      <c r="C898" s="9" t="s">
        <v>16</v>
      </c>
      <c r="D898" s="10">
        <f t="shared" si="242"/>
        <v>0</v>
      </c>
      <c r="E898" s="10">
        <v>0</v>
      </c>
      <c r="F898" s="10">
        <v>0</v>
      </c>
      <c r="G898" s="10">
        <v>0</v>
      </c>
      <c r="H898" s="10">
        <v>0</v>
      </c>
      <c r="I898" s="10">
        <f t="shared" si="239"/>
        <v>0</v>
      </c>
      <c r="J898" s="10">
        <f t="shared" si="240"/>
        <v>0</v>
      </c>
      <c r="K898" s="10" t="str">
        <f>'დამტკ. ბიუჯ.'!K898</f>
        <v>სააგენტო</v>
      </c>
    </row>
    <row r="899" spans="1:11" x14ac:dyDescent="0.25">
      <c r="A899" t="str">
        <f t="shared" si="237"/>
        <v>b</v>
      </c>
      <c r="B899" s="8"/>
      <c r="C899" s="9" t="s">
        <v>17</v>
      </c>
      <c r="D899" s="10">
        <f t="shared" si="242"/>
        <v>0</v>
      </c>
      <c r="E899" s="10">
        <v>0</v>
      </c>
      <c r="F899" s="10">
        <v>0</v>
      </c>
      <c r="G899" s="10">
        <v>0</v>
      </c>
      <c r="H899" s="10">
        <v>0</v>
      </c>
      <c r="I899" s="10">
        <f t="shared" si="239"/>
        <v>0</v>
      </c>
      <c r="J899" s="10">
        <f t="shared" si="240"/>
        <v>0</v>
      </c>
      <c r="K899" s="10" t="str">
        <f>'დამტკ. ბიუჯ.'!K899</f>
        <v>სააგენტო</v>
      </c>
    </row>
    <row r="900" spans="1:11" x14ac:dyDescent="0.25">
      <c r="A900" t="str">
        <f t="shared" si="237"/>
        <v>b</v>
      </c>
      <c r="B900" s="5"/>
      <c r="C900" s="6" t="s">
        <v>18</v>
      </c>
      <c r="D900" s="7">
        <f t="shared" si="242"/>
        <v>0</v>
      </c>
      <c r="E900" s="7">
        <v>0</v>
      </c>
      <c r="F900" s="7">
        <v>0</v>
      </c>
      <c r="G900" s="7">
        <v>0</v>
      </c>
      <c r="H900" s="7">
        <v>0</v>
      </c>
      <c r="I900" s="7">
        <f t="shared" si="239"/>
        <v>0</v>
      </c>
      <c r="J900" s="7">
        <f t="shared" si="240"/>
        <v>0</v>
      </c>
      <c r="K900" s="7" t="str">
        <f>'დამტკ. ბიუჯ.'!K900</f>
        <v>სააგენტო</v>
      </c>
    </row>
    <row r="901" spans="1:11" x14ac:dyDescent="0.25">
      <c r="A901" t="str">
        <f t="shared" si="237"/>
        <v>b</v>
      </c>
      <c r="B901" s="5"/>
      <c r="C901" s="6" t="s">
        <v>19</v>
      </c>
      <c r="D901" s="7">
        <f t="shared" si="242"/>
        <v>0</v>
      </c>
      <c r="E901" s="7">
        <v>0</v>
      </c>
      <c r="F901" s="7">
        <v>0</v>
      </c>
      <c r="G901" s="7">
        <v>0</v>
      </c>
      <c r="H901" s="7">
        <v>0</v>
      </c>
      <c r="I901" s="7">
        <f t="shared" si="239"/>
        <v>0</v>
      </c>
      <c r="J901" s="7">
        <f t="shared" si="240"/>
        <v>0</v>
      </c>
      <c r="K901" s="7" t="str">
        <f>'დამტკ. ბიუჯ.'!K901</f>
        <v>სააგენტო</v>
      </c>
    </row>
    <row r="902" spans="1:11" ht="15.75" thickBot="1" x14ac:dyDescent="0.3">
      <c r="A902" t="str">
        <f t="shared" si="237"/>
        <v>b</v>
      </c>
      <c r="B902" s="11"/>
      <c r="C902" s="12" t="s">
        <v>20</v>
      </c>
      <c r="D902" s="13">
        <f t="shared" si="242"/>
        <v>0</v>
      </c>
      <c r="E902" s="13">
        <v>0</v>
      </c>
      <c r="F902" s="13">
        <v>0</v>
      </c>
      <c r="G902" s="13">
        <v>0</v>
      </c>
      <c r="H902" s="13">
        <v>0</v>
      </c>
      <c r="I902" s="13">
        <f t="shared" si="239"/>
        <v>0</v>
      </c>
      <c r="J902" s="13">
        <f t="shared" si="240"/>
        <v>0</v>
      </c>
      <c r="K902" s="13" t="str">
        <f>'დამტკ. ბიუჯ.'!K902</f>
        <v>სააგენტო</v>
      </c>
    </row>
    <row r="903" spans="1:11" ht="32.25" customHeight="1" thickTop="1" thickBot="1" x14ac:dyDescent="0.3">
      <c r="A903" t="str">
        <f t="shared" si="237"/>
        <v>b</v>
      </c>
      <c r="B903" s="16" t="s">
        <v>150</v>
      </c>
      <c r="C903" s="4" t="s">
        <v>151</v>
      </c>
      <c r="D903" s="4">
        <f t="shared" si="242"/>
        <v>0</v>
      </c>
      <c r="E903" s="4">
        <f>SUM(E915)</f>
        <v>0</v>
      </c>
      <c r="F903" s="4">
        <f t="shared" ref="F903:H903" si="248">SUM(F915)</f>
        <v>0</v>
      </c>
      <c r="G903" s="4">
        <f t="shared" si="248"/>
        <v>0</v>
      </c>
      <c r="H903" s="4">
        <f t="shared" si="248"/>
        <v>0</v>
      </c>
      <c r="I903" s="4">
        <f t="shared" si="239"/>
        <v>0</v>
      </c>
      <c r="J903" s="4">
        <f t="shared" si="240"/>
        <v>0</v>
      </c>
      <c r="K903" s="4" t="str">
        <f>'დამტკ. ბიუჯ.'!K903</f>
        <v>სააგენტო</v>
      </c>
    </row>
    <row r="904" spans="1:11" ht="15.75" thickTop="1" x14ac:dyDescent="0.25">
      <c r="A904" t="str">
        <f t="shared" si="237"/>
        <v>b</v>
      </c>
      <c r="B904" s="5"/>
      <c r="C904" s="6" t="s">
        <v>10</v>
      </c>
      <c r="D904" s="7">
        <f t="shared" si="242"/>
        <v>0</v>
      </c>
      <c r="E904" s="7">
        <f t="shared" ref="E904:H914" si="249">SUM(E916)</f>
        <v>0</v>
      </c>
      <c r="F904" s="7">
        <f t="shared" si="249"/>
        <v>0</v>
      </c>
      <c r="G904" s="7">
        <f t="shared" si="249"/>
        <v>0</v>
      </c>
      <c r="H904" s="7">
        <f t="shared" si="249"/>
        <v>0</v>
      </c>
      <c r="I904" s="7">
        <f t="shared" si="239"/>
        <v>0</v>
      </c>
      <c r="J904" s="7">
        <f t="shared" si="240"/>
        <v>0</v>
      </c>
      <c r="K904" s="7" t="str">
        <f>'დამტკ. ბიუჯ.'!K904</f>
        <v>სააგენტო</v>
      </c>
    </row>
    <row r="905" spans="1:11" x14ac:dyDescent="0.25">
      <c r="A905" t="str">
        <f t="shared" si="237"/>
        <v>b</v>
      </c>
      <c r="B905" s="8"/>
      <c r="C905" s="9" t="s">
        <v>11</v>
      </c>
      <c r="D905" s="10">
        <f t="shared" si="242"/>
        <v>0</v>
      </c>
      <c r="E905" s="10">
        <f t="shared" si="249"/>
        <v>0</v>
      </c>
      <c r="F905" s="10">
        <f t="shared" si="249"/>
        <v>0</v>
      </c>
      <c r="G905" s="10">
        <f t="shared" si="249"/>
        <v>0</v>
      </c>
      <c r="H905" s="10">
        <f t="shared" si="249"/>
        <v>0</v>
      </c>
      <c r="I905" s="10">
        <f t="shared" si="239"/>
        <v>0</v>
      </c>
      <c r="J905" s="10">
        <f t="shared" si="240"/>
        <v>0</v>
      </c>
      <c r="K905" s="10" t="str">
        <f>'დამტკ. ბიუჯ.'!K905</f>
        <v>სააგენტო</v>
      </c>
    </row>
    <row r="906" spans="1:11" x14ac:dyDescent="0.25">
      <c r="A906" t="str">
        <f t="shared" si="237"/>
        <v>b</v>
      </c>
      <c r="B906" s="8"/>
      <c r="C906" s="9" t="s">
        <v>12</v>
      </c>
      <c r="D906" s="10">
        <f t="shared" si="242"/>
        <v>0</v>
      </c>
      <c r="E906" s="10">
        <f t="shared" si="249"/>
        <v>0</v>
      </c>
      <c r="F906" s="10">
        <f t="shared" si="249"/>
        <v>0</v>
      </c>
      <c r="G906" s="10">
        <f t="shared" si="249"/>
        <v>0</v>
      </c>
      <c r="H906" s="10">
        <f t="shared" si="249"/>
        <v>0</v>
      </c>
      <c r="I906" s="10">
        <f t="shared" si="239"/>
        <v>0</v>
      </c>
      <c r="J906" s="10">
        <f t="shared" si="240"/>
        <v>0</v>
      </c>
      <c r="K906" s="10" t="str">
        <f>'დამტკ. ბიუჯ.'!K906</f>
        <v>სააგენტო</v>
      </c>
    </row>
    <row r="907" spans="1:11" x14ac:dyDescent="0.25">
      <c r="A907" t="str">
        <f t="shared" si="237"/>
        <v>b</v>
      </c>
      <c r="B907" s="8"/>
      <c r="C907" s="9" t="s">
        <v>13</v>
      </c>
      <c r="D907" s="10">
        <f t="shared" si="242"/>
        <v>0</v>
      </c>
      <c r="E907" s="10">
        <f t="shared" si="249"/>
        <v>0</v>
      </c>
      <c r="F907" s="10">
        <f t="shared" si="249"/>
        <v>0</v>
      </c>
      <c r="G907" s="10">
        <f t="shared" si="249"/>
        <v>0</v>
      </c>
      <c r="H907" s="10">
        <f t="shared" si="249"/>
        <v>0</v>
      </c>
      <c r="I907" s="10">
        <f t="shared" si="239"/>
        <v>0</v>
      </c>
      <c r="J907" s="10">
        <f t="shared" si="240"/>
        <v>0</v>
      </c>
      <c r="K907" s="10" t="str">
        <f>'დამტკ. ბიუჯ.'!K907</f>
        <v>სააგენტო</v>
      </c>
    </row>
    <row r="908" spans="1:11" x14ac:dyDescent="0.25">
      <c r="A908" t="str">
        <f t="shared" si="237"/>
        <v>b</v>
      </c>
      <c r="B908" s="8"/>
      <c r="C908" s="9" t="s">
        <v>14</v>
      </c>
      <c r="D908" s="10">
        <f t="shared" si="242"/>
        <v>0</v>
      </c>
      <c r="E908" s="10">
        <f t="shared" si="249"/>
        <v>0</v>
      </c>
      <c r="F908" s="10">
        <f t="shared" si="249"/>
        <v>0</v>
      </c>
      <c r="G908" s="10">
        <f t="shared" si="249"/>
        <v>0</v>
      </c>
      <c r="H908" s="10">
        <f t="shared" si="249"/>
        <v>0</v>
      </c>
      <c r="I908" s="10">
        <f t="shared" si="239"/>
        <v>0</v>
      </c>
      <c r="J908" s="10">
        <f t="shared" si="240"/>
        <v>0</v>
      </c>
      <c r="K908" s="10" t="str">
        <f>'დამტკ. ბიუჯ.'!K908</f>
        <v>სააგენტო</v>
      </c>
    </row>
    <row r="909" spans="1:11" x14ac:dyDescent="0.25">
      <c r="A909" t="str">
        <f t="shared" si="237"/>
        <v>b</v>
      </c>
      <c r="B909" s="8"/>
      <c r="C909" s="9" t="s">
        <v>15</v>
      </c>
      <c r="D909" s="10">
        <f t="shared" si="242"/>
        <v>0</v>
      </c>
      <c r="E909" s="10">
        <f t="shared" si="249"/>
        <v>0</v>
      </c>
      <c r="F909" s="10">
        <f t="shared" si="249"/>
        <v>0</v>
      </c>
      <c r="G909" s="10">
        <f t="shared" si="249"/>
        <v>0</v>
      </c>
      <c r="H909" s="10">
        <f t="shared" si="249"/>
        <v>0</v>
      </c>
      <c r="I909" s="10">
        <f t="shared" si="239"/>
        <v>0</v>
      </c>
      <c r="J909" s="10">
        <f t="shared" si="240"/>
        <v>0</v>
      </c>
      <c r="K909" s="10" t="str">
        <f>'დამტკ. ბიუჯ.'!K909</f>
        <v>სააგენტო</v>
      </c>
    </row>
    <row r="910" spans="1:11" x14ac:dyDescent="0.25">
      <c r="A910" t="str">
        <f t="shared" si="237"/>
        <v>b</v>
      </c>
      <c r="B910" s="8"/>
      <c r="C910" s="9" t="s">
        <v>16</v>
      </c>
      <c r="D910" s="10">
        <f t="shared" si="242"/>
        <v>0</v>
      </c>
      <c r="E910" s="10">
        <f t="shared" si="249"/>
        <v>0</v>
      </c>
      <c r="F910" s="10">
        <f t="shared" si="249"/>
        <v>0</v>
      </c>
      <c r="G910" s="10">
        <f t="shared" si="249"/>
        <v>0</v>
      </c>
      <c r="H910" s="10">
        <f t="shared" si="249"/>
        <v>0</v>
      </c>
      <c r="I910" s="10">
        <f t="shared" si="239"/>
        <v>0</v>
      </c>
      <c r="J910" s="10">
        <f t="shared" si="240"/>
        <v>0</v>
      </c>
      <c r="K910" s="10" t="str">
        <f>'დამტკ. ბიუჯ.'!K910</f>
        <v>სააგენტო</v>
      </c>
    </row>
    <row r="911" spans="1:11" x14ac:dyDescent="0.25">
      <c r="A911" t="str">
        <f t="shared" si="237"/>
        <v>b</v>
      </c>
      <c r="B911" s="8"/>
      <c r="C911" s="9" t="s">
        <v>17</v>
      </c>
      <c r="D911" s="10">
        <f t="shared" si="242"/>
        <v>0</v>
      </c>
      <c r="E911" s="10">
        <f t="shared" si="249"/>
        <v>0</v>
      </c>
      <c r="F911" s="10">
        <f t="shared" si="249"/>
        <v>0</v>
      </c>
      <c r="G911" s="10">
        <f t="shared" si="249"/>
        <v>0</v>
      </c>
      <c r="H911" s="10">
        <f t="shared" si="249"/>
        <v>0</v>
      </c>
      <c r="I911" s="10">
        <f t="shared" si="239"/>
        <v>0</v>
      </c>
      <c r="J911" s="10">
        <f t="shared" si="240"/>
        <v>0</v>
      </c>
      <c r="K911" s="10" t="str">
        <f>'დამტკ. ბიუჯ.'!K911</f>
        <v>სააგენტო</v>
      </c>
    </row>
    <row r="912" spans="1:11" x14ac:dyDescent="0.25">
      <c r="A912" t="str">
        <f t="shared" si="237"/>
        <v>b</v>
      </c>
      <c r="B912" s="5"/>
      <c r="C912" s="6" t="s">
        <v>18</v>
      </c>
      <c r="D912" s="7">
        <f t="shared" si="242"/>
        <v>0</v>
      </c>
      <c r="E912" s="7">
        <f t="shared" si="249"/>
        <v>0</v>
      </c>
      <c r="F912" s="7">
        <f t="shared" si="249"/>
        <v>0</v>
      </c>
      <c r="G912" s="7">
        <f t="shared" si="249"/>
        <v>0</v>
      </c>
      <c r="H912" s="7">
        <f t="shared" si="249"/>
        <v>0</v>
      </c>
      <c r="I912" s="7">
        <f t="shared" si="239"/>
        <v>0</v>
      </c>
      <c r="J912" s="7">
        <f t="shared" si="240"/>
        <v>0</v>
      </c>
      <c r="K912" s="7" t="str">
        <f>'დამტკ. ბიუჯ.'!K912</f>
        <v>სააგენტო</v>
      </c>
    </row>
    <row r="913" spans="1:11" x14ac:dyDescent="0.25">
      <c r="A913" t="str">
        <f t="shared" si="237"/>
        <v>b</v>
      </c>
      <c r="B913" s="5"/>
      <c r="C913" s="6" t="s">
        <v>19</v>
      </c>
      <c r="D913" s="7">
        <f t="shared" si="242"/>
        <v>0</v>
      </c>
      <c r="E913" s="7">
        <f t="shared" si="249"/>
        <v>0</v>
      </c>
      <c r="F913" s="7">
        <f t="shared" si="249"/>
        <v>0</v>
      </c>
      <c r="G913" s="7">
        <f t="shared" si="249"/>
        <v>0</v>
      </c>
      <c r="H913" s="7">
        <f t="shared" si="249"/>
        <v>0</v>
      </c>
      <c r="I913" s="7">
        <f t="shared" si="239"/>
        <v>0</v>
      </c>
      <c r="J913" s="7">
        <f t="shared" si="240"/>
        <v>0</v>
      </c>
      <c r="K913" s="7" t="str">
        <f>'დამტკ. ბიუჯ.'!K913</f>
        <v>სააგენტო</v>
      </c>
    </row>
    <row r="914" spans="1:11" ht="15.75" thickBot="1" x14ac:dyDescent="0.3">
      <c r="A914" t="str">
        <f t="shared" si="237"/>
        <v>b</v>
      </c>
      <c r="B914" s="11"/>
      <c r="C914" s="12" t="s">
        <v>20</v>
      </c>
      <c r="D914" s="13">
        <f t="shared" si="242"/>
        <v>0</v>
      </c>
      <c r="E914" s="13">
        <f t="shared" si="249"/>
        <v>0</v>
      </c>
      <c r="F914" s="13">
        <f t="shared" si="249"/>
        <v>0</v>
      </c>
      <c r="G914" s="13">
        <f t="shared" si="249"/>
        <v>0</v>
      </c>
      <c r="H914" s="13">
        <f t="shared" si="249"/>
        <v>0</v>
      </c>
      <c r="I914" s="13">
        <f t="shared" si="239"/>
        <v>0</v>
      </c>
      <c r="J914" s="13">
        <f t="shared" si="240"/>
        <v>0</v>
      </c>
      <c r="K914" s="13" t="str">
        <f>'დამტკ. ბიუჯ.'!K914</f>
        <v>სააგენტო</v>
      </c>
    </row>
    <row r="915" spans="1:11" ht="32.25" customHeight="1" thickTop="1" thickBot="1" x14ac:dyDescent="0.3">
      <c r="A915" t="str">
        <f t="shared" si="237"/>
        <v>b</v>
      </c>
      <c r="B915" s="16" t="s">
        <v>152</v>
      </c>
      <c r="C915" s="4" t="s">
        <v>151</v>
      </c>
      <c r="D915" s="4">
        <f t="shared" si="242"/>
        <v>0</v>
      </c>
      <c r="E915" s="4">
        <f>SUM(E916,E924,E925,E926)</f>
        <v>0</v>
      </c>
      <c r="F915" s="4">
        <f t="shared" ref="F915:H915" si="250">SUM(F916,F924,F925,F926)</f>
        <v>0</v>
      </c>
      <c r="G915" s="4">
        <f t="shared" si="250"/>
        <v>0</v>
      </c>
      <c r="H915" s="4">
        <f t="shared" si="250"/>
        <v>0</v>
      </c>
      <c r="I915" s="4">
        <f t="shared" si="239"/>
        <v>0</v>
      </c>
      <c r="J915" s="4">
        <f t="shared" si="240"/>
        <v>0</v>
      </c>
      <c r="K915" s="4" t="str">
        <f>'დამტკ. ბიუჯ.'!K915</f>
        <v>სააგენტო</v>
      </c>
    </row>
    <row r="916" spans="1:11" ht="15.75" thickTop="1" x14ac:dyDescent="0.25">
      <c r="A916" t="str">
        <f t="shared" si="237"/>
        <v>b</v>
      </c>
      <c r="B916" s="5"/>
      <c r="C916" s="6" t="s">
        <v>10</v>
      </c>
      <c r="D916" s="7">
        <f t="shared" si="242"/>
        <v>0</v>
      </c>
      <c r="E916" s="7">
        <f>SUM(E917:E923)</f>
        <v>0</v>
      </c>
      <c r="F916" s="7">
        <f t="shared" ref="F916:H916" si="251">SUM(F917:F923)</f>
        <v>0</v>
      </c>
      <c r="G916" s="7">
        <f t="shared" si="251"/>
        <v>0</v>
      </c>
      <c r="H916" s="7">
        <f t="shared" si="251"/>
        <v>0</v>
      </c>
      <c r="I916" s="7">
        <f t="shared" si="239"/>
        <v>0</v>
      </c>
      <c r="J916" s="7">
        <f t="shared" si="240"/>
        <v>0</v>
      </c>
      <c r="K916" s="7" t="str">
        <f>'დამტკ. ბიუჯ.'!K916</f>
        <v>სააგენტო</v>
      </c>
    </row>
    <row r="917" spans="1:11" x14ac:dyDescent="0.25">
      <c r="A917" t="str">
        <f t="shared" si="237"/>
        <v>b</v>
      </c>
      <c r="B917" s="8"/>
      <c r="C917" s="9" t="s">
        <v>11</v>
      </c>
      <c r="D917" s="10">
        <f t="shared" si="242"/>
        <v>0</v>
      </c>
      <c r="E917" s="10">
        <v>0</v>
      </c>
      <c r="F917" s="10">
        <v>0</v>
      </c>
      <c r="G917" s="10">
        <v>0</v>
      </c>
      <c r="H917" s="10">
        <v>0</v>
      </c>
      <c r="I917" s="10">
        <f t="shared" si="239"/>
        <v>0</v>
      </c>
      <c r="J917" s="10">
        <f t="shared" si="240"/>
        <v>0</v>
      </c>
      <c r="K917" s="10" t="str">
        <f>'დამტკ. ბიუჯ.'!K917</f>
        <v>სააგენტო</v>
      </c>
    </row>
    <row r="918" spans="1:11" x14ac:dyDescent="0.25">
      <c r="A918" t="str">
        <f t="shared" si="237"/>
        <v>b</v>
      </c>
      <c r="B918" s="8"/>
      <c r="C918" s="9" t="s">
        <v>12</v>
      </c>
      <c r="D918" s="10">
        <f t="shared" si="242"/>
        <v>0</v>
      </c>
      <c r="E918" s="10">
        <v>0</v>
      </c>
      <c r="F918" s="10">
        <v>0</v>
      </c>
      <c r="G918" s="10">
        <v>0</v>
      </c>
      <c r="H918" s="10">
        <v>0</v>
      </c>
      <c r="I918" s="10">
        <f t="shared" si="239"/>
        <v>0</v>
      </c>
      <c r="J918" s="10">
        <f t="shared" si="240"/>
        <v>0</v>
      </c>
      <c r="K918" s="10" t="str">
        <f>'დამტკ. ბიუჯ.'!K918</f>
        <v>სააგენტო</v>
      </c>
    </row>
    <row r="919" spans="1:11" x14ac:dyDescent="0.25">
      <c r="A919" t="str">
        <f t="shared" si="237"/>
        <v>b</v>
      </c>
      <c r="B919" s="8"/>
      <c r="C919" s="9" t="s">
        <v>13</v>
      </c>
      <c r="D919" s="10">
        <f t="shared" si="242"/>
        <v>0</v>
      </c>
      <c r="E919" s="10">
        <v>0</v>
      </c>
      <c r="F919" s="10">
        <v>0</v>
      </c>
      <c r="G919" s="10">
        <v>0</v>
      </c>
      <c r="H919" s="10">
        <v>0</v>
      </c>
      <c r="I919" s="10">
        <f t="shared" si="239"/>
        <v>0</v>
      </c>
      <c r="J919" s="10">
        <f t="shared" si="240"/>
        <v>0</v>
      </c>
      <c r="K919" s="10" t="str">
        <f>'დამტკ. ბიუჯ.'!K919</f>
        <v>სააგენტო</v>
      </c>
    </row>
    <row r="920" spans="1:11" x14ac:dyDescent="0.25">
      <c r="A920" t="str">
        <f t="shared" ref="A920:A983" si="252">IF(OR(D920&lt;&gt;0,E920&lt;&gt;0,F920&lt;&gt;0,G920&lt;&gt;0,H920&lt;&gt;0,),"a","b")</f>
        <v>b</v>
      </c>
      <c r="B920" s="8"/>
      <c r="C920" s="9" t="s">
        <v>14</v>
      </c>
      <c r="D920" s="10">
        <f t="shared" si="242"/>
        <v>0</v>
      </c>
      <c r="E920" s="10">
        <v>0</v>
      </c>
      <c r="F920" s="10">
        <v>0</v>
      </c>
      <c r="G920" s="10">
        <v>0</v>
      </c>
      <c r="H920" s="10">
        <v>0</v>
      </c>
      <c r="I920" s="10">
        <f t="shared" ref="I920:I983" si="253">SUM(E920,F920)</f>
        <v>0</v>
      </c>
      <c r="J920" s="10">
        <f t="shared" ref="J920:J983" si="254">SUM(E920,F920,G920)</f>
        <v>0</v>
      </c>
      <c r="K920" s="10" t="str">
        <f>'დამტკ. ბიუჯ.'!K920</f>
        <v>სააგენტო</v>
      </c>
    </row>
    <row r="921" spans="1:11" x14ac:dyDescent="0.25">
      <c r="A921" t="str">
        <f t="shared" si="252"/>
        <v>b</v>
      </c>
      <c r="B921" s="8"/>
      <c r="C921" s="9" t="s">
        <v>15</v>
      </c>
      <c r="D921" s="10">
        <f t="shared" si="242"/>
        <v>0</v>
      </c>
      <c r="E921" s="10">
        <v>0</v>
      </c>
      <c r="F921" s="10">
        <v>0</v>
      </c>
      <c r="G921" s="10">
        <v>0</v>
      </c>
      <c r="H921" s="10">
        <v>0</v>
      </c>
      <c r="I921" s="10">
        <f t="shared" si="253"/>
        <v>0</v>
      </c>
      <c r="J921" s="10">
        <f t="shared" si="254"/>
        <v>0</v>
      </c>
      <c r="K921" s="10" t="str">
        <f>'დამტკ. ბიუჯ.'!K921</f>
        <v>სააგენტო</v>
      </c>
    </row>
    <row r="922" spans="1:11" x14ac:dyDescent="0.25">
      <c r="A922" t="str">
        <f t="shared" si="252"/>
        <v>b</v>
      </c>
      <c r="B922" s="8"/>
      <c r="C922" s="9" t="s">
        <v>16</v>
      </c>
      <c r="D922" s="10">
        <f t="shared" si="242"/>
        <v>0</v>
      </c>
      <c r="E922" s="10">
        <v>0</v>
      </c>
      <c r="F922" s="10">
        <v>0</v>
      </c>
      <c r="G922" s="10">
        <v>0</v>
      </c>
      <c r="H922" s="10">
        <v>0</v>
      </c>
      <c r="I922" s="10">
        <f t="shared" si="253"/>
        <v>0</v>
      </c>
      <c r="J922" s="10">
        <f t="shared" si="254"/>
        <v>0</v>
      </c>
      <c r="K922" s="10" t="str">
        <f>'დამტკ. ბიუჯ.'!K922</f>
        <v>სააგენტო</v>
      </c>
    </row>
    <row r="923" spans="1:11" x14ac:dyDescent="0.25">
      <c r="A923" t="str">
        <f t="shared" si="252"/>
        <v>b</v>
      </c>
      <c r="B923" s="8"/>
      <c r="C923" s="9" t="s">
        <v>17</v>
      </c>
      <c r="D923" s="10">
        <f t="shared" si="242"/>
        <v>0</v>
      </c>
      <c r="E923" s="10">
        <v>0</v>
      </c>
      <c r="F923" s="10">
        <v>0</v>
      </c>
      <c r="G923" s="10">
        <v>0</v>
      </c>
      <c r="H923" s="10">
        <v>0</v>
      </c>
      <c r="I923" s="10">
        <f t="shared" si="253"/>
        <v>0</v>
      </c>
      <c r="J923" s="10">
        <f t="shared" si="254"/>
        <v>0</v>
      </c>
      <c r="K923" s="10" t="str">
        <f>'დამტკ. ბიუჯ.'!K923</f>
        <v>სააგენტო</v>
      </c>
    </row>
    <row r="924" spans="1:11" x14ac:dyDescent="0.25">
      <c r="A924" t="str">
        <f t="shared" si="252"/>
        <v>b</v>
      </c>
      <c r="B924" s="5"/>
      <c r="C924" s="6" t="s">
        <v>18</v>
      </c>
      <c r="D924" s="7">
        <f t="shared" si="242"/>
        <v>0</v>
      </c>
      <c r="E924" s="7">
        <v>0</v>
      </c>
      <c r="F924" s="7">
        <v>0</v>
      </c>
      <c r="G924" s="7">
        <v>0</v>
      </c>
      <c r="H924" s="7">
        <v>0</v>
      </c>
      <c r="I924" s="7">
        <f t="shared" si="253"/>
        <v>0</v>
      </c>
      <c r="J924" s="7">
        <f t="shared" si="254"/>
        <v>0</v>
      </c>
      <c r="K924" s="7" t="str">
        <f>'დამტკ. ბიუჯ.'!K924</f>
        <v>სააგენტო</v>
      </c>
    </row>
    <row r="925" spans="1:11" x14ac:dyDescent="0.25">
      <c r="A925" t="str">
        <f t="shared" si="252"/>
        <v>b</v>
      </c>
      <c r="B925" s="5"/>
      <c r="C925" s="6" t="s">
        <v>19</v>
      </c>
      <c r="D925" s="7">
        <f t="shared" si="242"/>
        <v>0</v>
      </c>
      <c r="E925" s="7">
        <v>0</v>
      </c>
      <c r="F925" s="7">
        <v>0</v>
      </c>
      <c r="G925" s="7">
        <v>0</v>
      </c>
      <c r="H925" s="7">
        <v>0</v>
      </c>
      <c r="I925" s="7">
        <f t="shared" si="253"/>
        <v>0</v>
      </c>
      <c r="J925" s="7">
        <f t="shared" si="254"/>
        <v>0</v>
      </c>
      <c r="K925" s="7" t="str">
        <f>'დამტკ. ბიუჯ.'!K925</f>
        <v>სააგენტო</v>
      </c>
    </row>
    <row r="926" spans="1:11" ht="15.75" thickBot="1" x14ac:dyDescent="0.3">
      <c r="A926" t="str">
        <f t="shared" si="252"/>
        <v>b</v>
      </c>
      <c r="B926" s="11"/>
      <c r="C926" s="12" t="s">
        <v>20</v>
      </c>
      <c r="D926" s="13">
        <f t="shared" si="242"/>
        <v>0</v>
      </c>
      <c r="E926" s="13">
        <v>0</v>
      </c>
      <c r="F926" s="13">
        <v>0</v>
      </c>
      <c r="G926" s="13">
        <v>0</v>
      </c>
      <c r="H926" s="13">
        <v>0</v>
      </c>
      <c r="I926" s="13">
        <f t="shared" si="253"/>
        <v>0</v>
      </c>
      <c r="J926" s="13">
        <f t="shared" si="254"/>
        <v>0</v>
      </c>
      <c r="K926" s="13" t="str">
        <f>'დამტკ. ბიუჯ.'!K926</f>
        <v>სააგენტო</v>
      </c>
    </row>
    <row r="927" spans="1:11" ht="31.5" thickTop="1" thickBot="1" x14ac:dyDescent="0.3">
      <c r="A927" t="str">
        <f t="shared" si="252"/>
        <v>b</v>
      </c>
      <c r="B927" s="3" t="s">
        <v>153</v>
      </c>
      <c r="C927" s="14" t="s">
        <v>154</v>
      </c>
      <c r="D927" s="4">
        <f t="shared" si="242"/>
        <v>0</v>
      </c>
      <c r="E927" s="4">
        <f>SUM(E928,E936,E937,E938)</f>
        <v>0</v>
      </c>
      <c r="F927" s="4">
        <f t="shared" ref="F927:H927" si="255">SUM(F928,F936,F937,F938)</f>
        <v>0</v>
      </c>
      <c r="G927" s="4">
        <f t="shared" si="255"/>
        <v>0</v>
      </c>
      <c r="H927" s="4">
        <f t="shared" si="255"/>
        <v>0</v>
      </c>
      <c r="I927" s="4">
        <f t="shared" si="253"/>
        <v>0</v>
      </c>
      <c r="J927" s="4">
        <f t="shared" si="254"/>
        <v>0</v>
      </c>
      <c r="K927" s="4" t="str">
        <f>'დამტკ. ბიუჯ.'!K927</f>
        <v>სააგენტო</v>
      </c>
    </row>
    <row r="928" spans="1:11" ht="15.75" thickTop="1" x14ac:dyDescent="0.25">
      <c r="A928" t="str">
        <f t="shared" si="252"/>
        <v>b</v>
      </c>
      <c r="B928" s="5"/>
      <c r="C928" s="6" t="s">
        <v>10</v>
      </c>
      <c r="D928" s="7">
        <f t="shared" si="242"/>
        <v>0</v>
      </c>
      <c r="E928" s="7">
        <f>SUM(E929:E935)</f>
        <v>0</v>
      </c>
      <c r="F928" s="7">
        <f t="shared" ref="F928:H928" si="256">SUM(F929:F935)</f>
        <v>0</v>
      </c>
      <c r="G928" s="7">
        <f t="shared" si="256"/>
        <v>0</v>
      </c>
      <c r="H928" s="7">
        <f t="shared" si="256"/>
        <v>0</v>
      </c>
      <c r="I928" s="7">
        <f t="shared" si="253"/>
        <v>0</v>
      </c>
      <c r="J928" s="7">
        <f t="shared" si="254"/>
        <v>0</v>
      </c>
      <c r="K928" s="7" t="str">
        <f>'დამტკ. ბიუჯ.'!K928</f>
        <v>სააგენტო</v>
      </c>
    </row>
    <row r="929" spans="1:11" x14ac:dyDescent="0.25">
      <c r="A929" t="str">
        <f t="shared" si="252"/>
        <v>b</v>
      </c>
      <c r="B929" s="8"/>
      <c r="C929" s="9" t="s">
        <v>11</v>
      </c>
      <c r="D929" s="10">
        <f t="shared" si="242"/>
        <v>0</v>
      </c>
      <c r="E929" s="10">
        <v>0</v>
      </c>
      <c r="F929" s="10">
        <v>0</v>
      </c>
      <c r="G929" s="10">
        <v>0</v>
      </c>
      <c r="H929" s="10">
        <v>0</v>
      </c>
      <c r="I929" s="10">
        <f t="shared" si="253"/>
        <v>0</v>
      </c>
      <c r="J929" s="10">
        <f t="shared" si="254"/>
        <v>0</v>
      </c>
      <c r="K929" s="10" t="str">
        <f>'დამტკ. ბიუჯ.'!K929</f>
        <v>სააგენტო</v>
      </c>
    </row>
    <row r="930" spans="1:11" x14ac:dyDescent="0.25">
      <c r="A930" t="str">
        <f t="shared" si="252"/>
        <v>b</v>
      </c>
      <c r="B930" s="8"/>
      <c r="C930" s="9" t="s">
        <v>12</v>
      </c>
      <c r="D930" s="10">
        <f t="shared" si="242"/>
        <v>0</v>
      </c>
      <c r="E930" s="10">
        <v>0</v>
      </c>
      <c r="F930" s="10">
        <v>0</v>
      </c>
      <c r="G930" s="10">
        <v>0</v>
      </c>
      <c r="H930" s="10">
        <v>0</v>
      </c>
      <c r="I930" s="10">
        <f t="shared" si="253"/>
        <v>0</v>
      </c>
      <c r="J930" s="10">
        <f t="shared" si="254"/>
        <v>0</v>
      </c>
      <c r="K930" s="10" t="str">
        <f>'დამტკ. ბიუჯ.'!K930</f>
        <v>სააგენტო</v>
      </c>
    </row>
    <row r="931" spans="1:11" x14ac:dyDescent="0.25">
      <c r="A931" t="str">
        <f t="shared" si="252"/>
        <v>b</v>
      </c>
      <c r="B931" s="8"/>
      <c r="C931" s="9" t="s">
        <v>13</v>
      </c>
      <c r="D931" s="10">
        <f t="shared" si="242"/>
        <v>0</v>
      </c>
      <c r="E931" s="10">
        <v>0</v>
      </c>
      <c r="F931" s="10">
        <v>0</v>
      </c>
      <c r="G931" s="10">
        <v>0</v>
      </c>
      <c r="H931" s="10">
        <v>0</v>
      </c>
      <c r="I931" s="10">
        <f t="shared" si="253"/>
        <v>0</v>
      </c>
      <c r="J931" s="10">
        <f t="shared" si="254"/>
        <v>0</v>
      </c>
      <c r="K931" s="10" t="str">
        <f>'დამტკ. ბიუჯ.'!K931</f>
        <v>სააგენტო</v>
      </c>
    </row>
    <row r="932" spans="1:11" x14ac:dyDescent="0.25">
      <c r="A932" t="str">
        <f t="shared" si="252"/>
        <v>b</v>
      </c>
      <c r="B932" s="8"/>
      <c r="C932" s="9" t="s">
        <v>14</v>
      </c>
      <c r="D932" s="10">
        <f t="shared" ref="D932:D995" si="257">SUM(E932,F932,G932,H932)</f>
        <v>0</v>
      </c>
      <c r="E932" s="10">
        <v>0</v>
      </c>
      <c r="F932" s="10">
        <v>0</v>
      </c>
      <c r="G932" s="10">
        <v>0</v>
      </c>
      <c r="H932" s="10">
        <v>0</v>
      </c>
      <c r="I932" s="10">
        <f t="shared" si="253"/>
        <v>0</v>
      </c>
      <c r="J932" s="10">
        <f t="shared" si="254"/>
        <v>0</v>
      </c>
      <c r="K932" s="10" t="str">
        <f>'დამტკ. ბიუჯ.'!K932</f>
        <v>სააგენტო</v>
      </c>
    </row>
    <row r="933" spans="1:11" x14ac:dyDescent="0.25">
      <c r="A933" t="str">
        <f t="shared" si="252"/>
        <v>b</v>
      </c>
      <c r="B933" s="8"/>
      <c r="C933" s="9" t="s">
        <v>15</v>
      </c>
      <c r="D933" s="10">
        <f t="shared" si="257"/>
        <v>0</v>
      </c>
      <c r="E933" s="10">
        <v>0</v>
      </c>
      <c r="F933" s="10">
        <v>0</v>
      </c>
      <c r="G933" s="10">
        <v>0</v>
      </c>
      <c r="H933" s="10">
        <v>0</v>
      </c>
      <c r="I933" s="10">
        <f t="shared" si="253"/>
        <v>0</v>
      </c>
      <c r="J933" s="10">
        <f t="shared" si="254"/>
        <v>0</v>
      </c>
      <c r="K933" s="10" t="str">
        <f>'დამტკ. ბიუჯ.'!K933</f>
        <v>სააგენტო</v>
      </c>
    </row>
    <row r="934" spans="1:11" x14ac:dyDescent="0.25">
      <c r="A934" t="str">
        <f t="shared" si="252"/>
        <v>b</v>
      </c>
      <c r="B934" s="8"/>
      <c r="C934" s="9" t="s">
        <v>16</v>
      </c>
      <c r="D934" s="10">
        <f t="shared" si="257"/>
        <v>0</v>
      </c>
      <c r="E934" s="10">
        <v>0</v>
      </c>
      <c r="F934" s="10">
        <v>0</v>
      </c>
      <c r="G934" s="10">
        <v>0</v>
      </c>
      <c r="H934" s="10">
        <v>0</v>
      </c>
      <c r="I934" s="10">
        <f t="shared" si="253"/>
        <v>0</v>
      </c>
      <c r="J934" s="10">
        <f t="shared" si="254"/>
        <v>0</v>
      </c>
      <c r="K934" s="10" t="str">
        <f>'დამტკ. ბიუჯ.'!K934</f>
        <v>სააგენტო</v>
      </c>
    </row>
    <row r="935" spans="1:11" x14ac:dyDescent="0.25">
      <c r="A935" t="str">
        <f t="shared" si="252"/>
        <v>b</v>
      </c>
      <c r="B935" s="8"/>
      <c r="C935" s="9" t="s">
        <v>17</v>
      </c>
      <c r="D935" s="10">
        <f t="shared" si="257"/>
        <v>0</v>
      </c>
      <c r="E935" s="10">
        <v>0</v>
      </c>
      <c r="F935" s="10">
        <v>0</v>
      </c>
      <c r="G935" s="10">
        <v>0</v>
      </c>
      <c r="H935" s="10">
        <v>0</v>
      </c>
      <c r="I935" s="10">
        <f t="shared" si="253"/>
        <v>0</v>
      </c>
      <c r="J935" s="10">
        <f t="shared" si="254"/>
        <v>0</v>
      </c>
      <c r="K935" s="10" t="str">
        <f>'დამტკ. ბიუჯ.'!K935</f>
        <v>სააგენტო</v>
      </c>
    </row>
    <row r="936" spans="1:11" x14ac:dyDescent="0.25">
      <c r="A936" t="str">
        <f t="shared" si="252"/>
        <v>b</v>
      </c>
      <c r="B936" s="5"/>
      <c r="C936" s="6" t="s">
        <v>18</v>
      </c>
      <c r="D936" s="7">
        <f t="shared" si="257"/>
        <v>0</v>
      </c>
      <c r="E936" s="7">
        <v>0</v>
      </c>
      <c r="F936" s="7">
        <v>0</v>
      </c>
      <c r="G936" s="7">
        <v>0</v>
      </c>
      <c r="H936" s="7">
        <v>0</v>
      </c>
      <c r="I936" s="7">
        <f t="shared" si="253"/>
        <v>0</v>
      </c>
      <c r="J936" s="7">
        <f t="shared" si="254"/>
        <v>0</v>
      </c>
      <c r="K936" s="7" t="str">
        <f>'დამტკ. ბიუჯ.'!K936</f>
        <v>სააგენტო</v>
      </c>
    </row>
    <row r="937" spans="1:11" x14ac:dyDescent="0.25">
      <c r="A937" t="str">
        <f t="shared" si="252"/>
        <v>b</v>
      </c>
      <c r="B937" s="5"/>
      <c r="C937" s="6" t="s">
        <v>19</v>
      </c>
      <c r="D937" s="7">
        <f t="shared" si="257"/>
        <v>0</v>
      </c>
      <c r="E937" s="7">
        <v>0</v>
      </c>
      <c r="F937" s="7">
        <v>0</v>
      </c>
      <c r="G937" s="7">
        <v>0</v>
      </c>
      <c r="H937" s="7">
        <v>0</v>
      </c>
      <c r="I937" s="7">
        <f t="shared" si="253"/>
        <v>0</v>
      </c>
      <c r="J937" s="7">
        <f t="shared" si="254"/>
        <v>0</v>
      </c>
      <c r="K937" s="7" t="str">
        <f>'დამტკ. ბიუჯ.'!K937</f>
        <v>სააგენტო</v>
      </c>
    </row>
    <row r="938" spans="1:11" ht="15.75" thickBot="1" x14ac:dyDescent="0.3">
      <c r="A938" t="str">
        <f t="shared" si="252"/>
        <v>b</v>
      </c>
      <c r="B938" s="11"/>
      <c r="C938" s="12" t="s">
        <v>20</v>
      </c>
      <c r="D938" s="13">
        <f t="shared" si="257"/>
        <v>0</v>
      </c>
      <c r="E938" s="13">
        <v>0</v>
      </c>
      <c r="F938" s="13">
        <v>0</v>
      </c>
      <c r="G938" s="13">
        <v>0</v>
      </c>
      <c r="H938" s="13">
        <v>0</v>
      </c>
      <c r="I938" s="13">
        <f t="shared" si="253"/>
        <v>0</v>
      </c>
      <c r="J938" s="13">
        <f t="shared" si="254"/>
        <v>0</v>
      </c>
      <c r="K938" s="13" t="str">
        <f>'დამტკ. ბიუჯ.'!K938</f>
        <v>სააგენტო</v>
      </c>
    </row>
    <row r="939" spans="1:11" ht="46.5" thickTop="1" thickBot="1" x14ac:dyDescent="0.3">
      <c r="A939" t="str">
        <f t="shared" si="252"/>
        <v>b</v>
      </c>
      <c r="B939" s="3" t="s">
        <v>155</v>
      </c>
      <c r="C939" s="14" t="s">
        <v>156</v>
      </c>
      <c r="D939" s="4">
        <f t="shared" si="257"/>
        <v>0</v>
      </c>
      <c r="E939" s="4">
        <f>SUM(E940,E948,E949,E950)</f>
        <v>0</v>
      </c>
      <c r="F939" s="4">
        <f t="shared" ref="F939:H939" si="258">SUM(F940,F948,F949,F950)</f>
        <v>0</v>
      </c>
      <c r="G939" s="4">
        <f t="shared" si="258"/>
        <v>0</v>
      </c>
      <c r="H939" s="4">
        <f t="shared" si="258"/>
        <v>0</v>
      </c>
      <c r="I939" s="4">
        <f t="shared" si="253"/>
        <v>0</v>
      </c>
      <c r="J939" s="4">
        <f t="shared" si="254"/>
        <v>0</v>
      </c>
      <c r="K939" s="4" t="str">
        <f>'დამტკ. ბიუჯ.'!K939</f>
        <v>სააგენტო</v>
      </c>
    </row>
    <row r="940" spans="1:11" ht="15.75" thickTop="1" x14ac:dyDescent="0.25">
      <c r="A940" t="str">
        <f t="shared" si="252"/>
        <v>b</v>
      </c>
      <c r="B940" s="5"/>
      <c r="C940" s="6" t="s">
        <v>10</v>
      </c>
      <c r="D940" s="7">
        <f t="shared" si="257"/>
        <v>0</v>
      </c>
      <c r="E940" s="7">
        <f>SUM(E941:E947)</f>
        <v>0</v>
      </c>
      <c r="F940" s="7">
        <f t="shared" ref="F940:H940" si="259">SUM(F941:F947)</f>
        <v>0</v>
      </c>
      <c r="G940" s="7">
        <f t="shared" si="259"/>
        <v>0</v>
      </c>
      <c r="H940" s="7">
        <f t="shared" si="259"/>
        <v>0</v>
      </c>
      <c r="I940" s="7">
        <f t="shared" si="253"/>
        <v>0</v>
      </c>
      <c r="J940" s="7">
        <f t="shared" si="254"/>
        <v>0</v>
      </c>
      <c r="K940" s="7" t="str">
        <f>'დამტკ. ბიუჯ.'!K940</f>
        <v>სააგენტო</v>
      </c>
    </row>
    <row r="941" spans="1:11" x14ac:dyDescent="0.25">
      <c r="A941" t="str">
        <f t="shared" si="252"/>
        <v>b</v>
      </c>
      <c r="B941" s="8"/>
      <c r="C941" s="9" t="s">
        <v>11</v>
      </c>
      <c r="D941" s="10">
        <f t="shared" si="257"/>
        <v>0</v>
      </c>
      <c r="E941" s="10">
        <v>0</v>
      </c>
      <c r="F941" s="10">
        <v>0</v>
      </c>
      <c r="G941" s="10">
        <v>0</v>
      </c>
      <c r="H941" s="10">
        <v>0</v>
      </c>
      <c r="I941" s="10">
        <f t="shared" si="253"/>
        <v>0</v>
      </c>
      <c r="J941" s="10">
        <f t="shared" si="254"/>
        <v>0</v>
      </c>
      <c r="K941" s="10" t="str">
        <f>'დამტკ. ბიუჯ.'!K941</f>
        <v>სააგენტო</v>
      </c>
    </row>
    <row r="942" spans="1:11" x14ac:dyDescent="0.25">
      <c r="A942" t="str">
        <f t="shared" si="252"/>
        <v>b</v>
      </c>
      <c r="B942" s="8"/>
      <c r="C942" s="9" t="s">
        <v>12</v>
      </c>
      <c r="D942" s="10">
        <f t="shared" si="257"/>
        <v>0</v>
      </c>
      <c r="E942" s="10">
        <v>0</v>
      </c>
      <c r="F942" s="10">
        <v>0</v>
      </c>
      <c r="G942" s="10">
        <v>0</v>
      </c>
      <c r="H942" s="10">
        <v>0</v>
      </c>
      <c r="I942" s="10">
        <f t="shared" si="253"/>
        <v>0</v>
      </c>
      <c r="J942" s="10">
        <f t="shared" si="254"/>
        <v>0</v>
      </c>
      <c r="K942" s="10" t="str">
        <f>'დამტკ. ბიუჯ.'!K942</f>
        <v>სააგენტო</v>
      </c>
    </row>
    <row r="943" spans="1:11" x14ac:dyDescent="0.25">
      <c r="A943" t="str">
        <f t="shared" si="252"/>
        <v>b</v>
      </c>
      <c r="B943" s="8"/>
      <c r="C943" s="9" t="s">
        <v>13</v>
      </c>
      <c r="D943" s="10">
        <f t="shared" si="257"/>
        <v>0</v>
      </c>
      <c r="E943" s="10">
        <v>0</v>
      </c>
      <c r="F943" s="10">
        <v>0</v>
      </c>
      <c r="G943" s="10">
        <v>0</v>
      </c>
      <c r="H943" s="10">
        <v>0</v>
      </c>
      <c r="I943" s="10">
        <f t="shared" si="253"/>
        <v>0</v>
      </c>
      <c r="J943" s="10">
        <f t="shared" si="254"/>
        <v>0</v>
      </c>
      <c r="K943" s="10" t="str">
        <f>'დამტკ. ბიუჯ.'!K943</f>
        <v>სააგენტო</v>
      </c>
    </row>
    <row r="944" spans="1:11" x14ac:dyDescent="0.25">
      <c r="A944" t="str">
        <f t="shared" si="252"/>
        <v>b</v>
      </c>
      <c r="B944" s="8"/>
      <c r="C944" s="9" t="s">
        <v>14</v>
      </c>
      <c r="D944" s="10">
        <f t="shared" si="257"/>
        <v>0</v>
      </c>
      <c r="E944" s="10">
        <v>0</v>
      </c>
      <c r="F944" s="10">
        <v>0</v>
      </c>
      <c r="G944" s="10">
        <v>0</v>
      </c>
      <c r="H944" s="10">
        <v>0</v>
      </c>
      <c r="I944" s="10">
        <f t="shared" si="253"/>
        <v>0</v>
      </c>
      <c r="J944" s="10">
        <f t="shared" si="254"/>
        <v>0</v>
      </c>
      <c r="K944" s="10" t="str">
        <f>'დამტკ. ბიუჯ.'!K944</f>
        <v>სააგენტო</v>
      </c>
    </row>
    <row r="945" spans="1:11" x14ac:dyDescent="0.25">
      <c r="A945" t="str">
        <f t="shared" si="252"/>
        <v>b</v>
      </c>
      <c r="B945" s="8"/>
      <c r="C945" s="9" t="s">
        <v>15</v>
      </c>
      <c r="D945" s="10">
        <f t="shared" si="257"/>
        <v>0</v>
      </c>
      <c r="E945" s="10">
        <v>0</v>
      </c>
      <c r="F945" s="10">
        <v>0</v>
      </c>
      <c r="G945" s="10">
        <v>0</v>
      </c>
      <c r="H945" s="10">
        <v>0</v>
      </c>
      <c r="I945" s="10">
        <f t="shared" si="253"/>
        <v>0</v>
      </c>
      <c r="J945" s="10">
        <f t="shared" si="254"/>
        <v>0</v>
      </c>
      <c r="K945" s="10" t="str">
        <f>'დამტკ. ბიუჯ.'!K945</f>
        <v>სააგენტო</v>
      </c>
    </row>
    <row r="946" spans="1:11" x14ac:dyDescent="0.25">
      <c r="A946" t="str">
        <f t="shared" si="252"/>
        <v>b</v>
      </c>
      <c r="B946" s="8"/>
      <c r="C946" s="9" t="s">
        <v>16</v>
      </c>
      <c r="D946" s="10">
        <f t="shared" si="257"/>
        <v>0</v>
      </c>
      <c r="E946" s="10">
        <v>0</v>
      </c>
      <c r="F946" s="10">
        <v>0</v>
      </c>
      <c r="G946" s="10">
        <v>0</v>
      </c>
      <c r="H946" s="10">
        <v>0</v>
      </c>
      <c r="I946" s="10">
        <f t="shared" si="253"/>
        <v>0</v>
      </c>
      <c r="J946" s="10">
        <f t="shared" si="254"/>
        <v>0</v>
      </c>
      <c r="K946" s="10" t="str">
        <f>'დამტკ. ბიუჯ.'!K946</f>
        <v>სააგენტო</v>
      </c>
    </row>
    <row r="947" spans="1:11" x14ac:dyDescent="0.25">
      <c r="A947" t="str">
        <f t="shared" si="252"/>
        <v>b</v>
      </c>
      <c r="B947" s="8"/>
      <c r="C947" s="9" t="s">
        <v>17</v>
      </c>
      <c r="D947" s="10">
        <f t="shared" si="257"/>
        <v>0</v>
      </c>
      <c r="E947" s="10">
        <v>0</v>
      </c>
      <c r="F947" s="10">
        <v>0</v>
      </c>
      <c r="G947" s="10">
        <v>0</v>
      </c>
      <c r="H947" s="10">
        <v>0</v>
      </c>
      <c r="I947" s="10">
        <f t="shared" si="253"/>
        <v>0</v>
      </c>
      <c r="J947" s="10">
        <f t="shared" si="254"/>
        <v>0</v>
      </c>
      <c r="K947" s="10" t="str">
        <f>'დამტკ. ბიუჯ.'!K947</f>
        <v>სააგენტო</v>
      </c>
    </row>
    <row r="948" spans="1:11" x14ac:dyDescent="0.25">
      <c r="A948" t="str">
        <f t="shared" si="252"/>
        <v>b</v>
      </c>
      <c r="B948" s="5"/>
      <c r="C948" s="6" t="s">
        <v>18</v>
      </c>
      <c r="D948" s="7">
        <f t="shared" si="257"/>
        <v>0</v>
      </c>
      <c r="E948" s="7">
        <v>0</v>
      </c>
      <c r="F948" s="7">
        <v>0</v>
      </c>
      <c r="G948" s="7">
        <v>0</v>
      </c>
      <c r="H948" s="7">
        <v>0</v>
      </c>
      <c r="I948" s="7">
        <f t="shared" si="253"/>
        <v>0</v>
      </c>
      <c r="J948" s="7">
        <f t="shared" si="254"/>
        <v>0</v>
      </c>
      <c r="K948" s="7" t="str">
        <f>'დამტკ. ბიუჯ.'!K948</f>
        <v>სააგენტო</v>
      </c>
    </row>
    <row r="949" spans="1:11" x14ac:dyDescent="0.25">
      <c r="A949" t="str">
        <f t="shared" si="252"/>
        <v>b</v>
      </c>
      <c r="B949" s="5"/>
      <c r="C949" s="6" t="s">
        <v>19</v>
      </c>
      <c r="D949" s="7">
        <f t="shared" si="257"/>
        <v>0</v>
      </c>
      <c r="E949" s="7">
        <v>0</v>
      </c>
      <c r="F949" s="7">
        <v>0</v>
      </c>
      <c r="G949" s="7">
        <v>0</v>
      </c>
      <c r="H949" s="7">
        <v>0</v>
      </c>
      <c r="I949" s="7">
        <f t="shared" si="253"/>
        <v>0</v>
      </c>
      <c r="J949" s="7">
        <f t="shared" si="254"/>
        <v>0</v>
      </c>
      <c r="K949" s="7" t="str">
        <f>'დამტკ. ბიუჯ.'!K949</f>
        <v>სააგენტო</v>
      </c>
    </row>
    <row r="950" spans="1:11" ht="15.75" thickBot="1" x14ac:dyDescent="0.3">
      <c r="A950" t="str">
        <f t="shared" si="252"/>
        <v>b</v>
      </c>
      <c r="B950" s="11"/>
      <c r="C950" s="12" t="s">
        <v>20</v>
      </c>
      <c r="D950" s="13">
        <f t="shared" si="257"/>
        <v>0</v>
      </c>
      <c r="E950" s="13">
        <v>0</v>
      </c>
      <c r="F950" s="13">
        <v>0</v>
      </c>
      <c r="G950" s="13">
        <v>0</v>
      </c>
      <c r="H950" s="13">
        <v>0</v>
      </c>
      <c r="I950" s="13">
        <f t="shared" si="253"/>
        <v>0</v>
      </c>
      <c r="J950" s="13">
        <f t="shared" si="254"/>
        <v>0</v>
      </c>
      <c r="K950" s="13" t="str">
        <f>'დამტკ. ბიუჯ.'!K950</f>
        <v>სააგენტო</v>
      </c>
    </row>
    <row r="951" spans="1:11" ht="31.5" thickTop="1" thickBot="1" x14ac:dyDescent="0.3">
      <c r="A951" t="str">
        <f t="shared" si="252"/>
        <v>b</v>
      </c>
      <c r="B951" s="123" t="s">
        <v>157</v>
      </c>
      <c r="C951" s="122" t="s">
        <v>158</v>
      </c>
      <c r="D951" s="14">
        <f t="shared" si="257"/>
        <v>0</v>
      </c>
      <c r="E951" s="14">
        <f>SUM(E963,E975)</f>
        <v>0</v>
      </c>
      <c r="F951" s="14">
        <f t="shared" ref="F951:H951" si="260">SUM(F963,F975)</f>
        <v>0</v>
      </c>
      <c r="G951" s="14">
        <f t="shared" si="260"/>
        <v>0</v>
      </c>
      <c r="H951" s="14">
        <f t="shared" si="260"/>
        <v>0</v>
      </c>
      <c r="I951" s="14">
        <f t="shared" si="253"/>
        <v>0</v>
      </c>
      <c r="J951" s="14">
        <f t="shared" si="254"/>
        <v>0</v>
      </c>
      <c r="K951" s="14" t="str">
        <f>'დამტკ. ბიუჯ.'!K951</f>
        <v>სააგენტო</v>
      </c>
    </row>
    <row r="952" spans="1:11" ht="15.75" thickTop="1" x14ac:dyDescent="0.25">
      <c r="A952" t="str">
        <f t="shared" si="252"/>
        <v>b</v>
      </c>
      <c r="B952" s="5"/>
      <c r="C952" s="6" t="s">
        <v>10</v>
      </c>
      <c r="D952" s="7">
        <f t="shared" si="257"/>
        <v>0</v>
      </c>
      <c r="E952" s="7">
        <f t="shared" ref="E952:H962" si="261">SUM(E964,E976)</f>
        <v>0</v>
      </c>
      <c r="F952" s="7">
        <f t="shared" si="261"/>
        <v>0</v>
      </c>
      <c r="G952" s="7">
        <f t="shared" si="261"/>
        <v>0</v>
      </c>
      <c r="H952" s="7">
        <f t="shared" si="261"/>
        <v>0</v>
      </c>
      <c r="I952" s="7">
        <f t="shared" si="253"/>
        <v>0</v>
      </c>
      <c r="J952" s="7">
        <f t="shared" si="254"/>
        <v>0</v>
      </c>
      <c r="K952" s="7" t="str">
        <f>'დამტკ. ბიუჯ.'!K952</f>
        <v>სააგენტო</v>
      </c>
    </row>
    <row r="953" spans="1:11" x14ac:dyDescent="0.25">
      <c r="A953" t="str">
        <f t="shared" si="252"/>
        <v>b</v>
      </c>
      <c r="B953" s="8"/>
      <c r="C953" s="9" t="s">
        <v>11</v>
      </c>
      <c r="D953" s="10">
        <f t="shared" si="257"/>
        <v>0</v>
      </c>
      <c r="E953" s="10">
        <f t="shared" si="261"/>
        <v>0</v>
      </c>
      <c r="F953" s="10">
        <f t="shared" si="261"/>
        <v>0</v>
      </c>
      <c r="G953" s="10">
        <f t="shared" si="261"/>
        <v>0</v>
      </c>
      <c r="H953" s="10">
        <f t="shared" si="261"/>
        <v>0</v>
      </c>
      <c r="I953" s="10">
        <f t="shared" si="253"/>
        <v>0</v>
      </c>
      <c r="J953" s="10">
        <f t="shared" si="254"/>
        <v>0</v>
      </c>
      <c r="K953" s="10" t="str">
        <f>'დამტკ. ბიუჯ.'!K953</f>
        <v>სააგენტო</v>
      </c>
    </row>
    <row r="954" spans="1:11" x14ac:dyDescent="0.25">
      <c r="A954" t="str">
        <f t="shared" si="252"/>
        <v>b</v>
      </c>
      <c r="B954" s="8"/>
      <c r="C954" s="9" t="s">
        <v>12</v>
      </c>
      <c r="D954" s="10">
        <f t="shared" si="257"/>
        <v>0</v>
      </c>
      <c r="E954" s="10">
        <f t="shared" si="261"/>
        <v>0</v>
      </c>
      <c r="F954" s="10">
        <f t="shared" si="261"/>
        <v>0</v>
      </c>
      <c r="G954" s="10">
        <f t="shared" si="261"/>
        <v>0</v>
      </c>
      <c r="H954" s="10">
        <f t="shared" si="261"/>
        <v>0</v>
      </c>
      <c r="I954" s="10">
        <f t="shared" si="253"/>
        <v>0</v>
      </c>
      <c r="J954" s="10">
        <f t="shared" si="254"/>
        <v>0</v>
      </c>
      <c r="K954" s="10" t="str">
        <f>'დამტკ. ბიუჯ.'!K954</f>
        <v>სააგენტო</v>
      </c>
    </row>
    <row r="955" spans="1:11" x14ac:dyDescent="0.25">
      <c r="A955" t="str">
        <f t="shared" si="252"/>
        <v>b</v>
      </c>
      <c r="B955" s="8"/>
      <c r="C955" s="9" t="s">
        <v>13</v>
      </c>
      <c r="D955" s="10">
        <f t="shared" si="257"/>
        <v>0</v>
      </c>
      <c r="E955" s="10">
        <f t="shared" si="261"/>
        <v>0</v>
      </c>
      <c r="F955" s="10">
        <f t="shared" si="261"/>
        <v>0</v>
      </c>
      <c r="G955" s="10">
        <f t="shared" si="261"/>
        <v>0</v>
      </c>
      <c r="H955" s="10">
        <f t="shared" si="261"/>
        <v>0</v>
      </c>
      <c r="I955" s="10">
        <f t="shared" si="253"/>
        <v>0</v>
      </c>
      <c r="J955" s="10">
        <f t="shared" si="254"/>
        <v>0</v>
      </c>
      <c r="K955" s="10" t="str">
        <f>'დამტკ. ბიუჯ.'!K955</f>
        <v>სააგენტო</v>
      </c>
    </row>
    <row r="956" spans="1:11" x14ac:dyDescent="0.25">
      <c r="A956" t="str">
        <f t="shared" si="252"/>
        <v>b</v>
      </c>
      <c r="B956" s="8"/>
      <c r="C956" s="9" t="s">
        <v>14</v>
      </c>
      <c r="D956" s="10">
        <f t="shared" si="257"/>
        <v>0</v>
      </c>
      <c r="E956" s="10">
        <f t="shared" si="261"/>
        <v>0</v>
      </c>
      <c r="F956" s="10">
        <f t="shared" si="261"/>
        <v>0</v>
      </c>
      <c r="G956" s="10">
        <f t="shared" si="261"/>
        <v>0</v>
      </c>
      <c r="H956" s="10">
        <f t="shared" si="261"/>
        <v>0</v>
      </c>
      <c r="I956" s="10">
        <f t="shared" si="253"/>
        <v>0</v>
      </c>
      <c r="J956" s="10">
        <f t="shared" si="254"/>
        <v>0</v>
      </c>
      <c r="K956" s="10" t="str">
        <f>'დამტკ. ბიუჯ.'!K956</f>
        <v>სააგენტო</v>
      </c>
    </row>
    <row r="957" spans="1:11" x14ac:dyDescent="0.25">
      <c r="A957" t="str">
        <f t="shared" si="252"/>
        <v>b</v>
      </c>
      <c r="B957" s="8"/>
      <c r="C957" s="9" t="s">
        <v>15</v>
      </c>
      <c r="D957" s="10">
        <f t="shared" si="257"/>
        <v>0</v>
      </c>
      <c r="E957" s="10">
        <f t="shared" si="261"/>
        <v>0</v>
      </c>
      <c r="F957" s="10">
        <f t="shared" si="261"/>
        <v>0</v>
      </c>
      <c r="G957" s="10">
        <f t="shared" si="261"/>
        <v>0</v>
      </c>
      <c r="H957" s="10">
        <f t="shared" si="261"/>
        <v>0</v>
      </c>
      <c r="I957" s="10">
        <f t="shared" si="253"/>
        <v>0</v>
      </c>
      <c r="J957" s="10">
        <f t="shared" si="254"/>
        <v>0</v>
      </c>
      <c r="K957" s="10" t="str">
        <f>'დამტკ. ბიუჯ.'!K957</f>
        <v>სააგენტო</v>
      </c>
    </row>
    <row r="958" spans="1:11" x14ac:dyDescent="0.25">
      <c r="A958" t="str">
        <f t="shared" si="252"/>
        <v>b</v>
      </c>
      <c r="B958" s="8"/>
      <c r="C958" s="9" t="s">
        <v>16</v>
      </c>
      <c r="D958" s="10">
        <f t="shared" si="257"/>
        <v>0</v>
      </c>
      <c r="E958" s="10">
        <f t="shared" si="261"/>
        <v>0</v>
      </c>
      <c r="F958" s="10">
        <f t="shared" si="261"/>
        <v>0</v>
      </c>
      <c r="G958" s="10">
        <f t="shared" si="261"/>
        <v>0</v>
      </c>
      <c r="H958" s="10">
        <f t="shared" si="261"/>
        <v>0</v>
      </c>
      <c r="I958" s="10">
        <f t="shared" si="253"/>
        <v>0</v>
      </c>
      <c r="J958" s="10">
        <f t="shared" si="254"/>
        <v>0</v>
      </c>
      <c r="K958" s="10" t="str">
        <f>'დამტკ. ბიუჯ.'!K958</f>
        <v>სააგენტო</v>
      </c>
    </row>
    <row r="959" spans="1:11" x14ac:dyDescent="0.25">
      <c r="A959" t="str">
        <f t="shared" si="252"/>
        <v>b</v>
      </c>
      <c r="B959" s="8"/>
      <c r="C959" s="9" t="s">
        <v>17</v>
      </c>
      <c r="D959" s="10">
        <f t="shared" si="257"/>
        <v>0</v>
      </c>
      <c r="E959" s="10">
        <f t="shared" si="261"/>
        <v>0</v>
      </c>
      <c r="F959" s="10">
        <f t="shared" si="261"/>
        <v>0</v>
      </c>
      <c r="G959" s="10">
        <f t="shared" si="261"/>
        <v>0</v>
      </c>
      <c r="H959" s="10">
        <f t="shared" si="261"/>
        <v>0</v>
      </c>
      <c r="I959" s="10">
        <f t="shared" si="253"/>
        <v>0</v>
      </c>
      <c r="J959" s="10">
        <f t="shared" si="254"/>
        <v>0</v>
      </c>
      <c r="K959" s="10" t="str">
        <f>'დამტკ. ბიუჯ.'!K959</f>
        <v>სააგენტო</v>
      </c>
    </row>
    <row r="960" spans="1:11" x14ac:dyDescent="0.25">
      <c r="A960" t="str">
        <f t="shared" si="252"/>
        <v>b</v>
      </c>
      <c r="B960" s="5"/>
      <c r="C960" s="6" t="s">
        <v>18</v>
      </c>
      <c r="D960" s="7">
        <f t="shared" si="257"/>
        <v>0</v>
      </c>
      <c r="E960" s="7">
        <f t="shared" si="261"/>
        <v>0</v>
      </c>
      <c r="F960" s="7">
        <f t="shared" si="261"/>
        <v>0</v>
      </c>
      <c r="G960" s="7">
        <f t="shared" si="261"/>
        <v>0</v>
      </c>
      <c r="H960" s="7">
        <f t="shared" si="261"/>
        <v>0</v>
      </c>
      <c r="I960" s="7">
        <f t="shared" si="253"/>
        <v>0</v>
      </c>
      <c r="J960" s="7">
        <f t="shared" si="254"/>
        <v>0</v>
      </c>
      <c r="K960" s="7" t="str">
        <f>'დამტკ. ბიუჯ.'!K960</f>
        <v>სააგენტო</v>
      </c>
    </row>
    <row r="961" spans="1:11" x14ac:dyDescent="0.25">
      <c r="A961" t="str">
        <f t="shared" si="252"/>
        <v>b</v>
      </c>
      <c r="B961" s="5"/>
      <c r="C961" s="6" t="s">
        <v>19</v>
      </c>
      <c r="D961" s="7">
        <f t="shared" si="257"/>
        <v>0</v>
      </c>
      <c r="E961" s="7">
        <f t="shared" si="261"/>
        <v>0</v>
      </c>
      <c r="F961" s="7">
        <f t="shared" si="261"/>
        <v>0</v>
      </c>
      <c r="G961" s="7">
        <f t="shared" si="261"/>
        <v>0</v>
      </c>
      <c r="H961" s="7">
        <f t="shared" si="261"/>
        <v>0</v>
      </c>
      <c r="I961" s="7">
        <f t="shared" si="253"/>
        <v>0</v>
      </c>
      <c r="J961" s="7">
        <f t="shared" si="254"/>
        <v>0</v>
      </c>
      <c r="K961" s="7" t="str">
        <f>'დამტკ. ბიუჯ.'!K961</f>
        <v>სააგენტო</v>
      </c>
    </row>
    <row r="962" spans="1:11" ht="15.75" thickBot="1" x14ac:dyDescent="0.3">
      <c r="A962" t="str">
        <f t="shared" si="252"/>
        <v>b</v>
      </c>
      <c r="B962" s="11"/>
      <c r="C962" s="12" t="s">
        <v>20</v>
      </c>
      <c r="D962" s="13">
        <f t="shared" si="257"/>
        <v>0</v>
      </c>
      <c r="E962" s="13">
        <f t="shared" si="261"/>
        <v>0</v>
      </c>
      <c r="F962" s="13">
        <f t="shared" si="261"/>
        <v>0</v>
      </c>
      <c r="G962" s="13">
        <f t="shared" si="261"/>
        <v>0</v>
      </c>
      <c r="H962" s="13">
        <f t="shared" si="261"/>
        <v>0</v>
      </c>
      <c r="I962" s="13">
        <f t="shared" si="253"/>
        <v>0</v>
      </c>
      <c r="J962" s="13">
        <f t="shared" si="254"/>
        <v>0</v>
      </c>
      <c r="K962" s="13" t="str">
        <f>'დამტკ. ბიუჯ.'!K962</f>
        <v>სააგენტო</v>
      </c>
    </row>
    <row r="963" spans="1:11" ht="16.5" thickTop="1" thickBot="1" x14ac:dyDescent="0.3">
      <c r="A963" t="str">
        <f t="shared" si="252"/>
        <v>b</v>
      </c>
      <c r="B963" s="121" t="s">
        <v>159</v>
      </c>
      <c r="C963" s="122" t="s">
        <v>369</v>
      </c>
      <c r="D963" s="14">
        <f t="shared" si="257"/>
        <v>0</v>
      </c>
      <c r="E963" s="14">
        <f>SUM(E964,E972,E973,E974)</f>
        <v>0</v>
      </c>
      <c r="F963" s="14">
        <f t="shared" ref="F963:H963" si="262">SUM(F964,F972,F973,F974)</f>
        <v>0</v>
      </c>
      <c r="G963" s="14">
        <f t="shared" si="262"/>
        <v>0</v>
      </c>
      <c r="H963" s="14">
        <f t="shared" si="262"/>
        <v>0</v>
      </c>
      <c r="I963" s="14">
        <f t="shared" si="253"/>
        <v>0</v>
      </c>
      <c r="J963" s="14">
        <f t="shared" si="254"/>
        <v>0</v>
      </c>
      <c r="K963" s="14" t="str">
        <f>'დამტკ. ბიუჯ.'!K963</f>
        <v>სააგენტო</v>
      </c>
    </row>
    <row r="964" spans="1:11" ht="15.75" thickTop="1" x14ac:dyDescent="0.25">
      <c r="A964" t="str">
        <f t="shared" si="252"/>
        <v>b</v>
      </c>
      <c r="B964" s="5"/>
      <c r="C964" s="6" t="s">
        <v>10</v>
      </c>
      <c r="D964" s="7">
        <f t="shared" si="257"/>
        <v>0</v>
      </c>
      <c r="E964" s="7">
        <f>SUM(E965:E971)</f>
        <v>0</v>
      </c>
      <c r="F964" s="7">
        <f t="shared" ref="F964:H964" si="263">SUM(F965:F971)</f>
        <v>0</v>
      </c>
      <c r="G964" s="7">
        <f t="shared" si="263"/>
        <v>0</v>
      </c>
      <c r="H964" s="7">
        <f t="shared" si="263"/>
        <v>0</v>
      </c>
      <c r="I964" s="7">
        <f t="shared" si="253"/>
        <v>0</v>
      </c>
      <c r="J964" s="7">
        <f t="shared" si="254"/>
        <v>0</v>
      </c>
      <c r="K964" s="7" t="str">
        <f>'დამტკ. ბიუჯ.'!K964</f>
        <v>სააგენტო</v>
      </c>
    </row>
    <row r="965" spans="1:11" x14ac:dyDescent="0.25">
      <c r="A965" t="str">
        <f t="shared" si="252"/>
        <v>b</v>
      </c>
      <c r="B965" s="8"/>
      <c r="C965" s="9" t="s">
        <v>11</v>
      </c>
      <c r="D965" s="10">
        <f t="shared" si="257"/>
        <v>0</v>
      </c>
      <c r="E965" s="10">
        <v>0</v>
      </c>
      <c r="F965" s="10">
        <v>0</v>
      </c>
      <c r="G965" s="10">
        <v>0</v>
      </c>
      <c r="H965" s="10">
        <v>0</v>
      </c>
      <c r="I965" s="10">
        <f t="shared" si="253"/>
        <v>0</v>
      </c>
      <c r="J965" s="10">
        <f t="shared" si="254"/>
        <v>0</v>
      </c>
      <c r="K965" s="10" t="str">
        <f>'დამტკ. ბიუჯ.'!K965</f>
        <v>სააგენტო</v>
      </c>
    </row>
    <row r="966" spans="1:11" x14ac:dyDescent="0.25">
      <c r="A966" t="str">
        <f t="shared" si="252"/>
        <v>b</v>
      </c>
      <c r="B966" s="8"/>
      <c r="C966" s="9" t="s">
        <v>12</v>
      </c>
      <c r="D966" s="10">
        <f t="shared" si="257"/>
        <v>0</v>
      </c>
      <c r="E966" s="10">
        <v>0</v>
      </c>
      <c r="F966" s="10">
        <v>0</v>
      </c>
      <c r="G966" s="10">
        <v>0</v>
      </c>
      <c r="H966" s="10">
        <v>0</v>
      </c>
      <c r="I966" s="10">
        <f t="shared" si="253"/>
        <v>0</v>
      </c>
      <c r="J966" s="10">
        <f t="shared" si="254"/>
        <v>0</v>
      </c>
      <c r="K966" s="10" t="str">
        <f>'დამტკ. ბიუჯ.'!K966</f>
        <v>სააგენტო</v>
      </c>
    </row>
    <row r="967" spans="1:11" x14ac:dyDescent="0.25">
      <c r="A967" t="str">
        <f t="shared" si="252"/>
        <v>b</v>
      </c>
      <c r="B967" s="8"/>
      <c r="C967" s="9" t="s">
        <v>13</v>
      </c>
      <c r="D967" s="10">
        <f t="shared" si="257"/>
        <v>0</v>
      </c>
      <c r="E967" s="10">
        <v>0</v>
      </c>
      <c r="F967" s="10">
        <v>0</v>
      </c>
      <c r="G967" s="10">
        <v>0</v>
      </c>
      <c r="H967" s="10">
        <v>0</v>
      </c>
      <c r="I967" s="10">
        <f t="shared" si="253"/>
        <v>0</v>
      </c>
      <c r="J967" s="10">
        <f t="shared" si="254"/>
        <v>0</v>
      </c>
      <c r="K967" s="10" t="str">
        <f>'დამტკ. ბიუჯ.'!K967</f>
        <v>სააგენტო</v>
      </c>
    </row>
    <row r="968" spans="1:11" x14ac:dyDescent="0.25">
      <c r="A968" t="str">
        <f t="shared" si="252"/>
        <v>b</v>
      </c>
      <c r="B968" s="8"/>
      <c r="C968" s="9" t="s">
        <v>14</v>
      </c>
      <c r="D968" s="10">
        <f t="shared" si="257"/>
        <v>0</v>
      </c>
      <c r="E968" s="10">
        <v>0</v>
      </c>
      <c r="F968" s="10">
        <v>0</v>
      </c>
      <c r="G968" s="10">
        <v>0</v>
      </c>
      <c r="H968" s="10">
        <v>0</v>
      </c>
      <c r="I968" s="10">
        <f t="shared" si="253"/>
        <v>0</v>
      </c>
      <c r="J968" s="10">
        <f t="shared" si="254"/>
        <v>0</v>
      </c>
      <c r="K968" s="10" t="str">
        <f>'დამტკ. ბიუჯ.'!K968</f>
        <v>სააგენტო</v>
      </c>
    </row>
    <row r="969" spans="1:11" x14ac:dyDescent="0.25">
      <c r="A969" t="str">
        <f t="shared" si="252"/>
        <v>b</v>
      </c>
      <c r="B969" s="8"/>
      <c r="C969" s="9" t="s">
        <v>15</v>
      </c>
      <c r="D969" s="10">
        <f t="shared" si="257"/>
        <v>0</v>
      </c>
      <c r="E969" s="10">
        <v>0</v>
      </c>
      <c r="F969" s="10">
        <v>0</v>
      </c>
      <c r="G969" s="10">
        <v>0</v>
      </c>
      <c r="H969" s="10">
        <v>0</v>
      </c>
      <c r="I969" s="10">
        <f t="shared" si="253"/>
        <v>0</v>
      </c>
      <c r="J969" s="10">
        <f t="shared" si="254"/>
        <v>0</v>
      </c>
      <c r="K969" s="10" t="str">
        <f>'დამტკ. ბიუჯ.'!K969</f>
        <v>სააგენტო</v>
      </c>
    </row>
    <row r="970" spans="1:11" x14ac:dyDescent="0.25">
      <c r="A970" t="str">
        <f t="shared" si="252"/>
        <v>b</v>
      </c>
      <c r="B970" s="8"/>
      <c r="C970" s="9" t="s">
        <v>16</v>
      </c>
      <c r="D970" s="10">
        <f t="shared" si="257"/>
        <v>0</v>
      </c>
      <c r="E970" s="10">
        <v>0</v>
      </c>
      <c r="F970" s="10">
        <v>0</v>
      </c>
      <c r="G970" s="10">
        <v>0</v>
      </c>
      <c r="H970" s="10">
        <v>0</v>
      </c>
      <c r="I970" s="10">
        <f t="shared" si="253"/>
        <v>0</v>
      </c>
      <c r="J970" s="10">
        <f t="shared" si="254"/>
        <v>0</v>
      </c>
      <c r="K970" s="10" t="str">
        <f>'დამტკ. ბიუჯ.'!K970</f>
        <v>სააგენტო</v>
      </c>
    </row>
    <row r="971" spans="1:11" x14ac:dyDescent="0.25">
      <c r="A971" t="str">
        <f t="shared" si="252"/>
        <v>b</v>
      </c>
      <c r="B971" s="8"/>
      <c r="C971" s="9" t="s">
        <v>17</v>
      </c>
      <c r="D971" s="10">
        <f t="shared" si="257"/>
        <v>0</v>
      </c>
      <c r="E971" s="10">
        <v>0</v>
      </c>
      <c r="F971" s="10">
        <v>0</v>
      </c>
      <c r="G971" s="10">
        <v>0</v>
      </c>
      <c r="H971" s="10">
        <v>0</v>
      </c>
      <c r="I971" s="10">
        <f t="shared" si="253"/>
        <v>0</v>
      </c>
      <c r="J971" s="10">
        <f t="shared" si="254"/>
        <v>0</v>
      </c>
      <c r="K971" s="10" t="str">
        <f>'დამტკ. ბიუჯ.'!K971</f>
        <v>სააგენტო</v>
      </c>
    </row>
    <row r="972" spans="1:11" x14ac:dyDescent="0.25">
      <c r="A972" t="str">
        <f t="shared" si="252"/>
        <v>b</v>
      </c>
      <c r="B972" s="5"/>
      <c r="C972" s="6" t="s">
        <v>18</v>
      </c>
      <c r="D972" s="7">
        <f t="shared" si="257"/>
        <v>0</v>
      </c>
      <c r="E972" s="7">
        <v>0</v>
      </c>
      <c r="F972" s="7">
        <v>0</v>
      </c>
      <c r="G972" s="7">
        <v>0</v>
      </c>
      <c r="H972" s="7">
        <v>0</v>
      </c>
      <c r="I972" s="7">
        <f t="shared" si="253"/>
        <v>0</v>
      </c>
      <c r="J972" s="7">
        <f t="shared" si="254"/>
        <v>0</v>
      </c>
      <c r="K972" s="7" t="str">
        <f>'დამტკ. ბიუჯ.'!K972</f>
        <v>სააგენტო</v>
      </c>
    </row>
    <row r="973" spans="1:11" x14ac:dyDescent="0.25">
      <c r="A973" t="str">
        <f t="shared" si="252"/>
        <v>b</v>
      </c>
      <c r="B973" s="5"/>
      <c r="C973" s="6" t="s">
        <v>19</v>
      </c>
      <c r="D973" s="7">
        <f t="shared" si="257"/>
        <v>0</v>
      </c>
      <c r="E973" s="7">
        <v>0</v>
      </c>
      <c r="F973" s="7">
        <v>0</v>
      </c>
      <c r="G973" s="7">
        <v>0</v>
      </c>
      <c r="H973" s="7">
        <v>0</v>
      </c>
      <c r="I973" s="7">
        <f t="shared" si="253"/>
        <v>0</v>
      </c>
      <c r="J973" s="7">
        <f t="shared" si="254"/>
        <v>0</v>
      </c>
      <c r="K973" s="7" t="str">
        <f>'დამტკ. ბიუჯ.'!K973</f>
        <v>სააგენტო</v>
      </c>
    </row>
    <row r="974" spans="1:11" ht="15.75" thickBot="1" x14ac:dyDescent="0.3">
      <c r="A974" t="str">
        <f t="shared" si="252"/>
        <v>b</v>
      </c>
      <c r="B974" s="11"/>
      <c r="C974" s="12" t="s">
        <v>20</v>
      </c>
      <c r="D974" s="13">
        <f t="shared" si="257"/>
        <v>0</v>
      </c>
      <c r="E974" s="13">
        <v>0</v>
      </c>
      <c r="F974" s="13">
        <v>0</v>
      </c>
      <c r="G974" s="13">
        <v>0</v>
      </c>
      <c r="H974" s="13">
        <v>0</v>
      </c>
      <c r="I974" s="13">
        <f t="shared" si="253"/>
        <v>0</v>
      </c>
      <c r="J974" s="13">
        <f t="shared" si="254"/>
        <v>0</v>
      </c>
      <c r="K974" s="13" t="str">
        <f>'დამტკ. ბიუჯ.'!K974</f>
        <v>სააგენტო</v>
      </c>
    </row>
    <row r="975" spans="1:11" ht="32.25" customHeight="1" thickTop="1" thickBot="1" x14ac:dyDescent="0.3">
      <c r="A975" t="str">
        <f t="shared" si="252"/>
        <v>b</v>
      </c>
      <c r="B975" s="123" t="s">
        <v>160</v>
      </c>
      <c r="C975" s="122" t="s">
        <v>343</v>
      </c>
      <c r="D975" s="4">
        <f t="shared" si="257"/>
        <v>0</v>
      </c>
      <c r="E975" s="4">
        <f>SUM(E976,E984,E985,E986)</f>
        <v>0</v>
      </c>
      <c r="F975" s="4">
        <f t="shared" ref="F975:H975" si="264">SUM(F976,F984,F985,F986)</f>
        <v>0</v>
      </c>
      <c r="G975" s="4">
        <f t="shared" si="264"/>
        <v>0</v>
      </c>
      <c r="H975" s="4">
        <f t="shared" si="264"/>
        <v>0</v>
      </c>
      <c r="I975" s="4">
        <f t="shared" si="253"/>
        <v>0</v>
      </c>
      <c r="J975" s="4">
        <f t="shared" si="254"/>
        <v>0</v>
      </c>
      <c r="K975" s="4" t="str">
        <f>'დამტკ. ბიუჯ.'!K975</f>
        <v>სასწრაფო</v>
      </c>
    </row>
    <row r="976" spans="1:11" ht="15.75" thickTop="1" x14ac:dyDescent="0.25">
      <c r="A976" t="str">
        <f t="shared" si="252"/>
        <v>b</v>
      </c>
      <c r="B976" s="5"/>
      <c r="C976" s="6" t="s">
        <v>10</v>
      </c>
      <c r="D976" s="7">
        <f t="shared" si="257"/>
        <v>0</v>
      </c>
      <c r="E976" s="7">
        <f>SUM(E977:E983)</f>
        <v>0</v>
      </c>
      <c r="F976" s="7">
        <f t="shared" ref="F976:H976" si="265">SUM(F977:F983)</f>
        <v>0</v>
      </c>
      <c r="G976" s="7">
        <f t="shared" si="265"/>
        <v>0</v>
      </c>
      <c r="H976" s="7">
        <f t="shared" si="265"/>
        <v>0</v>
      </c>
      <c r="I976" s="7">
        <f t="shared" si="253"/>
        <v>0</v>
      </c>
      <c r="J976" s="7">
        <f t="shared" si="254"/>
        <v>0</v>
      </c>
      <c r="K976" s="7" t="str">
        <f>'დამტკ. ბიუჯ.'!K976</f>
        <v>სასწრაფო</v>
      </c>
    </row>
    <row r="977" spans="1:11" x14ac:dyDescent="0.25">
      <c r="A977" t="str">
        <f t="shared" si="252"/>
        <v>b</v>
      </c>
      <c r="B977" s="8"/>
      <c r="C977" s="9" t="s">
        <v>11</v>
      </c>
      <c r="D977" s="10">
        <f t="shared" si="257"/>
        <v>0</v>
      </c>
      <c r="E977" s="10">
        <v>0</v>
      </c>
      <c r="F977" s="10">
        <v>0</v>
      </c>
      <c r="G977" s="10">
        <v>0</v>
      </c>
      <c r="H977" s="10">
        <v>0</v>
      </c>
      <c r="I977" s="10">
        <f t="shared" si="253"/>
        <v>0</v>
      </c>
      <c r="J977" s="10">
        <f t="shared" si="254"/>
        <v>0</v>
      </c>
      <c r="K977" s="10" t="str">
        <f>'დამტკ. ბიუჯ.'!K977</f>
        <v>სასწრაფო</v>
      </c>
    </row>
    <row r="978" spans="1:11" x14ac:dyDescent="0.25">
      <c r="A978" t="str">
        <f t="shared" si="252"/>
        <v>b</v>
      </c>
      <c r="B978" s="8"/>
      <c r="C978" s="9" t="s">
        <v>12</v>
      </c>
      <c r="D978" s="10">
        <f t="shared" si="257"/>
        <v>0</v>
      </c>
      <c r="E978" s="10">
        <v>0</v>
      </c>
      <c r="F978" s="10">
        <v>0</v>
      </c>
      <c r="G978" s="10">
        <v>0</v>
      </c>
      <c r="H978" s="10">
        <v>0</v>
      </c>
      <c r="I978" s="10">
        <f t="shared" si="253"/>
        <v>0</v>
      </c>
      <c r="J978" s="10">
        <f t="shared" si="254"/>
        <v>0</v>
      </c>
      <c r="K978" s="10" t="str">
        <f>'დამტკ. ბიუჯ.'!K978</f>
        <v>სასწრაფო</v>
      </c>
    </row>
    <row r="979" spans="1:11" x14ac:dyDescent="0.25">
      <c r="A979" t="str">
        <f t="shared" si="252"/>
        <v>b</v>
      </c>
      <c r="B979" s="8"/>
      <c r="C979" s="9" t="s">
        <v>13</v>
      </c>
      <c r="D979" s="10">
        <f t="shared" si="257"/>
        <v>0</v>
      </c>
      <c r="E979" s="10">
        <v>0</v>
      </c>
      <c r="F979" s="10">
        <v>0</v>
      </c>
      <c r="G979" s="10">
        <v>0</v>
      </c>
      <c r="H979" s="10">
        <v>0</v>
      </c>
      <c r="I979" s="10">
        <f t="shared" si="253"/>
        <v>0</v>
      </c>
      <c r="J979" s="10">
        <f t="shared" si="254"/>
        <v>0</v>
      </c>
      <c r="K979" s="10" t="str">
        <f>'დამტკ. ბიუჯ.'!K979</f>
        <v>სასწრაფო</v>
      </c>
    </row>
    <row r="980" spans="1:11" x14ac:dyDescent="0.25">
      <c r="A980" t="str">
        <f t="shared" si="252"/>
        <v>b</v>
      </c>
      <c r="B980" s="8"/>
      <c r="C980" s="9" t="s">
        <v>14</v>
      </c>
      <c r="D980" s="10">
        <f t="shared" si="257"/>
        <v>0</v>
      </c>
      <c r="E980" s="10">
        <v>0</v>
      </c>
      <c r="F980" s="10">
        <v>0</v>
      </c>
      <c r="G980" s="10">
        <v>0</v>
      </c>
      <c r="H980" s="10">
        <v>0</v>
      </c>
      <c r="I980" s="10">
        <f t="shared" si="253"/>
        <v>0</v>
      </c>
      <c r="J980" s="10">
        <f t="shared" si="254"/>
        <v>0</v>
      </c>
      <c r="K980" s="10" t="str">
        <f>'დამტკ. ბიუჯ.'!K980</f>
        <v>სასწრაფო</v>
      </c>
    </row>
    <row r="981" spans="1:11" x14ac:dyDescent="0.25">
      <c r="A981" t="str">
        <f t="shared" si="252"/>
        <v>b</v>
      </c>
      <c r="B981" s="8"/>
      <c r="C981" s="9" t="s">
        <v>15</v>
      </c>
      <c r="D981" s="10">
        <f t="shared" si="257"/>
        <v>0</v>
      </c>
      <c r="E981" s="10">
        <v>0</v>
      </c>
      <c r="F981" s="10">
        <v>0</v>
      </c>
      <c r="G981" s="10">
        <v>0</v>
      </c>
      <c r="H981" s="10">
        <v>0</v>
      </c>
      <c r="I981" s="10">
        <f t="shared" si="253"/>
        <v>0</v>
      </c>
      <c r="J981" s="10">
        <f t="shared" si="254"/>
        <v>0</v>
      </c>
      <c r="K981" s="10" t="str">
        <f>'დამტკ. ბიუჯ.'!K981</f>
        <v>სასწრაფო</v>
      </c>
    </row>
    <row r="982" spans="1:11" x14ac:dyDescent="0.25">
      <c r="A982" t="str">
        <f t="shared" si="252"/>
        <v>b</v>
      </c>
      <c r="B982" s="8"/>
      <c r="C982" s="9" t="s">
        <v>16</v>
      </c>
      <c r="D982" s="10">
        <f t="shared" si="257"/>
        <v>0</v>
      </c>
      <c r="E982" s="10">
        <v>0</v>
      </c>
      <c r="F982" s="10">
        <v>0</v>
      </c>
      <c r="G982" s="10">
        <v>0</v>
      </c>
      <c r="H982" s="10">
        <v>0</v>
      </c>
      <c r="I982" s="10">
        <f t="shared" si="253"/>
        <v>0</v>
      </c>
      <c r="J982" s="10">
        <f t="shared" si="254"/>
        <v>0</v>
      </c>
      <c r="K982" s="10" t="str">
        <f>'დამტკ. ბიუჯ.'!K982</f>
        <v>სასწრაფო</v>
      </c>
    </row>
    <row r="983" spans="1:11" x14ac:dyDescent="0.25">
      <c r="A983" t="str">
        <f t="shared" si="252"/>
        <v>b</v>
      </c>
      <c r="B983" s="8"/>
      <c r="C983" s="9" t="s">
        <v>17</v>
      </c>
      <c r="D983" s="10">
        <f t="shared" si="257"/>
        <v>0</v>
      </c>
      <c r="E983" s="10">
        <v>0</v>
      </c>
      <c r="F983" s="10">
        <v>0</v>
      </c>
      <c r="G983" s="10">
        <v>0</v>
      </c>
      <c r="H983" s="10">
        <v>0</v>
      </c>
      <c r="I983" s="10">
        <f t="shared" si="253"/>
        <v>0</v>
      </c>
      <c r="J983" s="10">
        <f t="shared" si="254"/>
        <v>0</v>
      </c>
      <c r="K983" s="10" t="str">
        <f>'დამტკ. ბიუჯ.'!K983</f>
        <v>სასწრაფო</v>
      </c>
    </row>
    <row r="984" spans="1:11" x14ac:dyDescent="0.25">
      <c r="A984" t="str">
        <f t="shared" ref="A984:A1071" si="266">IF(OR(D984&lt;&gt;0,E984&lt;&gt;0,F984&lt;&gt;0,G984&lt;&gt;0,H984&lt;&gt;0,),"a","b")</f>
        <v>b</v>
      </c>
      <c r="B984" s="5"/>
      <c r="C984" s="6" t="s">
        <v>18</v>
      </c>
      <c r="D984" s="7">
        <f t="shared" si="257"/>
        <v>0</v>
      </c>
      <c r="E984" s="7">
        <v>0</v>
      </c>
      <c r="F984" s="7">
        <v>0</v>
      </c>
      <c r="G984" s="7">
        <v>0</v>
      </c>
      <c r="H984" s="7">
        <v>0</v>
      </c>
      <c r="I984" s="7">
        <f t="shared" ref="I984:I1071" si="267">SUM(E984,F984)</f>
        <v>0</v>
      </c>
      <c r="J984" s="7">
        <f t="shared" ref="J984:J1071" si="268">SUM(E984,F984,G984)</f>
        <v>0</v>
      </c>
      <c r="K984" s="7" t="str">
        <f>'დამტკ. ბიუჯ.'!K984</f>
        <v>სასწრაფო</v>
      </c>
    </row>
    <row r="985" spans="1:11" x14ac:dyDescent="0.25">
      <c r="A985" t="str">
        <f t="shared" si="266"/>
        <v>b</v>
      </c>
      <c r="B985" s="5"/>
      <c r="C985" s="6" t="s">
        <v>19</v>
      </c>
      <c r="D985" s="7">
        <f t="shared" si="257"/>
        <v>0</v>
      </c>
      <c r="E985" s="7">
        <v>0</v>
      </c>
      <c r="F985" s="7">
        <v>0</v>
      </c>
      <c r="G985" s="7">
        <v>0</v>
      </c>
      <c r="H985" s="7">
        <v>0</v>
      </c>
      <c r="I985" s="7">
        <f t="shared" si="267"/>
        <v>0</v>
      </c>
      <c r="J985" s="7">
        <f t="shared" si="268"/>
        <v>0</v>
      </c>
      <c r="K985" s="7" t="str">
        <f>'დამტკ. ბიუჯ.'!K985</f>
        <v>სასწრაფო</v>
      </c>
    </row>
    <row r="986" spans="1:11" ht="15.75" thickBot="1" x14ac:dyDescent="0.3">
      <c r="A986" t="str">
        <f t="shared" si="266"/>
        <v>b</v>
      </c>
      <c r="B986" s="11"/>
      <c r="C986" s="12" t="s">
        <v>20</v>
      </c>
      <c r="D986" s="13">
        <f t="shared" si="257"/>
        <v>0</v>
      </c>
      <c r="E986" s="13">
        <v>0</v>
      </c>
      <c r="F986" s="13">
        <v>0</v>
      </c>
      <c r="G986" s="13">
        <v>0</v>
      </c>
      <c r="H986" s="13">
        <v>0</v>
      </c>
      <c r="I986" s="13">
        <f t="shared" si="267"/>
        <v>0</v>
      </c>
      <c r="J986" s="13">
        <f t="shared" si="268"/>
        <v>0</v>
      </c>
      <c r="K986" s="13" t="str">
        <f>'დამტკ. ბიუჯ.'!K986</f>
        <v>სასწრაფო</v>
      </c>
    </row>
    <row r="987" spans="1:11" ht="32.25" customHeight="1" thickTop="1" thickBot="1" x14ac:dyDescent="0.3">
      <c r="A987" t="str">
        <f t="shared" si="266"/>
        <v>b</v>
      </c>
      <c r="B987" s="16" t="s">
        <v>161</v>
      </c>
      <c r="C987" s="4" t="s">
        <v>162</v>
      </c>
      <c r="D987" s="4">
        <f t="shared" si="257"/>
        <v>0</v>
      </c>
      <c r="E987" s="4">
        <f>SUM(E988,E996,E997,E998)</f>
        <v>0</v>
      </c>
      <c r="F987" s="4">
        <f t="shared" ref="F987:H987" si="269">SUM(F988,F996,F997,F998)</f>
        <v>0</v>
      </c>
      <c r="G987" s="4">
        <f t="shared" si="269"/>
        <v>0</v>
      </c>
      <c r="H987" s="4">
        <f t="shared" si="269"/>
        <v>0</v>
      </c>
      <c r="I987" s="4">
        <f t="shared" si="267"/>
        <v>0</v>
      </c>
      <c r="J987" s="4">
        <f t="shared" si="268"/>
        <v>0</v>
      </c>
      <c r="K987" s="4" t="str">
        <f>'დამტკ. ბიუჯ.'!K987</f>
        <v>სააგენტო</v>
      </c>
    </row>
    <row r="988" spans="1:11" ht="15.75" thickTop="1" x14ac:dyDescent="0.25">
      <c r="A988" t="str">
        <f t="shared" si="266"/>
        <v>b</v>
      </c>
      <c r="B988" s="5"/>
      <c r="C988" s="6" t="s">
        <v>10</v>
      </c>
      <c r="D988" s="7">
        <f t="shared" si="257"/>
        <v>0</v>
      </c>
      <c r="E988" s="7">
        <f>SUM(E989:E995)</f>
        <v>0</v>
      </c>
      <c r="F988" s="7">
        <f t="shared" ref="F988:H988" si="270">SUM(F989:F995)</f>
        <v>0</v>
      </c>
      <c r="G988" s="7">
        <f t="shared" si="270"/>
        <v>0</v>
      </c>
      <c r="H988" s="7">
        <f t="shared" si="270"/>
        <v>0</v>
      </c>
      <c r="I988" s="7">
        <f t="shared" si="267"/>
        <v>0</v>
      </c>
      <c r="J988" s="7">
        <f t="shared" si="268"/>
        <v>0</v>
      </c>
      <c r="K988" s="7" t="str">
        <f>'დამტკ. ბიუჯ.'!K988</f>
        <v>სააგენტო</v>
      </c>
    </row>
    <row r="989" spans="1:11" x14ac:dyDescent="0.25">
      <c r="A989" t="str">
        <f t="shared" si="266"/>
        <v>b</v>
      </c>
      <c r="B989" s="8"/>
      <c r="C989" s="9" t="s">
        <v>11</v>
      </c>
      <c r="D989" s="10">
        <f t="shared" si="257"/>
        <v>0</v>
      </c>
      <c r="E989" s="10">
        <v>0</v>
      </c>
      <c r="F989" s="10">
        <v>0</v>
      </c>
      <c r="G989" s="10">
        <v>0</v>
      </c>
      <c r="H989" s="10">
        <v>0</v>
      </c>
      <c r="I989" s="10">
        <f t="shared" si="267"/>
        <v>0</v>
      </c>
      <c r="J989" s="10">
        <f t="shared" si="268"/>
        <v>0</v>
      </c>
      <c r="K989" s="10" t="str">
        <f>'დამტკ. ბიუჯ.'!K989</f>
        <v>სააგენტო</v>
      </c>
    </row>
    <row r="990" spans="1:11" x14ac:dyDescent="0.25">
      <c r="A990" t="str">
        <f t="shared" si="266"/>
        <v>b</v>
      </c>
      <c r="B990" s="8"/>
      <c r="C990" s="9" t="s">
        <v>12</v>
      </c>
      <c r="D990" s="10">
        <f t="shared" si="257"/>
        <v>0</v>
      </c>
      <c r="E990" s="10">
        <v>0</v>
      </c>
      <c r="F990" s="10">
        <v>0</v>
      </c>
      <c r="G990" s="10">
        <v>0</v>
      </c>
      <c r="H990" s="10">
        <v>0</v>
      </c>
      <c r="I990" s="10">
        <f t="shared" si="267"/>
        <v>0</v>
      </c>
      <c r="J990" s="10">
        <f t="shared" si="268"/>
        <v>0</v>
      </c>
      <c r="K990" s="10" t="str">
        <f>'დამტკ. ბიუჯ.'!K990</f>
        <v>სააგენტო</v>
      </c>
    </row>
    <row r="991" spans="1:11" x14ac:dyDescent="0.25">
      <c r="A991" t="str">
        <f t="shared" si="266"/>
        <v>b</v>
      </c>
      <c r="B991" s="8"/>
      <c r="C991" s="9" t="s">
        <v>13</v>
      </c>
      <c r="D991" s="10">
        <f t="shared" si="257"/>
        <v>0</v>
      </c>
      <c r="E991" s="10">
        <v>0</v>
      </c>
      <c r="F991" s="10">
        <v>0</v>
      </c>
      <c r="G991" s="10">
        <v>0</v>
      </c>
      <c r="H991" s="10">
        <v>0</v>
      </c>
      <c r="I991" s="10">
        <f t="shared" si="267"/>
        <v>0</v>
      </c>
      <c r="J991" s="10">
        <f t="shared" si="268"/>
        <v>0</v>
      </c>
      <c r="K991" s="10" t="str">
        <f>'დამტკ. ბიუჯ.'!K991</f>
        <v>სააგენტო</v>
      </c>
    </row>
    <row r="992" spans="1:11" x14ac:dyDescent="0.25">
      <c r="A992" t="str">
        <f t="shared" si="266"/>
        <v>b</v>
      </c>
      <c r="B992" s="8"/>
      <c r="C992" s="9" t="s">
        <v>14</v>
      </c>
      <c r="D992" s="10">
        <f t="shared" si="257"/>
        <v>0</v>
      </c>
      <c r="E992" s="10">
        <v>0</v>
      </c>
      <c r="F992" s="10">
        <v>0</v>
      </c>
      <c r="G992" s="10">
        <v>0</v>
      </c>
      <c r="H992" s="10">
        <v>0</v>
      </c>
      <c r="I992" s="10">
        <f t="shared" si="267"/>
        <v>0</v>
      </c>
      <c r="J992" s="10">
        <f t="shared" si="268"/>
        <v>0</v>
      </c>
      <c r="K992" s="10" t="str">
        <f>'დამტკ. ბიუჯ.'!K992</f>
        <v>სააგენტო</v>
      </c>
    </row>
    <row r="993" spans="1:11" x14ac:dyDescent="0.25">
      <c r="A993" t="str">
        <f t="shared" si="266"/>
        <v>b</v>
      </c>
      <c r="B993" s="8"/>
      <c r="C993" s="9" t="s">
        <v>15</v>
      </c>
      <c r="D993" s="10">
        <f t="shared" si="257"/>
        <v>0</v>
      </c>
      <c r="E993" s="10">
        <v>0</v>
      </c>
      <c r="F993" s="10">
        <v>0</v>
      </c>
      <c r="G993" s="10">
        <v>0</v>
      </c>
      <c r="H993" s="10">
        <v>0</v>
      </c>
      <c r="I993" s="10">
        <f t="shared" si="267"/>
        <v>0</v>
      </c>
      <c r="J993" s="10">
        <f t="shared" si="268"/>
        <v>0</v>
      </c>
      <c r="K993" s="10" t="str">
        <f>'დამტკ. ბიუჯ.'!K993</f>
        <v>სააგენტო</v>
      </c>
    </row>
    <row r="994" spans="1:11" x14ac:dyDescent="0.25">
      <c r="A994" t="str">
        <f t="shared" si="266"/>
        <v>b</v>
      </c>
      <c r="B994" s="8"/>
      <c r="C994" s="9" t="s">
        <v>16</v>
      </c>
      <c r="D994" s="10">
        <f t="shared" si="257"/>
        <v>0</v>
      </c>
      <c r="E994" s="10">
        <v>0</v>
      </c>
      <c r="F994" s="10">
        <v>0</v>
      </c>
      <c r="G994" s="10">
        <v>0</v>
      </c>
      <c r="H994" s="10">
        <v>0</v>
      </c>
      <c r="I994" s="10">
        <f t="shared" si="267"/>
        <v>0</v>
      </c>
      <c r="J994" s="10">
        <f t="shared" si="268"/>
        <v>0</v>
      </c>
      <c r="K994" s="10" t="str">
        <f>'დამტკ. ბიუჯ.'!K994</f>
        <v>სააგენტო</v>
      </c>
    </row>
    <row r="995" spans="1:11" x14ac:dyDescent="0.25">
      <c r="A995" t="str">
        <f t="shared" si="266"/>
        <v>b</v>
      </c>
      <c r="B995" s="8"/>
      <c r="C995" s="9" t="s">
        <v>17</v>
      </c>
      <c r="D995" s="10">
        <f t="shared" si="257"/>
        <v>0</v>
      </c>
      <c r="E995" s="10">
        <v>0</v>
      </c>
      <c r="F995" s="10">
        <v>0</v>
      </c>
      <c r="G995" s="10">
        <v>0</v>
      </c>
      <c r="H995" s="10">
        <v>0</v>
      </c>
      <c r="I995" s="10">
        <f t="shared" si="267"/>
        <v>0</v>
      </c>
      <c r="J995" s="10">
        <f t="shared" si="268"/>
        <v>0</v>
      </c>
      <c r="K995" s="10" t="str">
        <f>'დამტკ. ბიუჯ.'!K995</f>
        <v>სააგენტო</v>
      </c>
    </row>
    <row r="996" spans="1:11" x14ac:dyDescent="0.25">
      <c r="A996" t="str">
        <f t="shared" si="266"/>
        <v>b</v>
      </c>
      <c r="B996" s="5"/>
      <c r="C996" s="6" t="s">
        <v>18</v>
      </c>
      <c r="D996" s="7">
        <f t="shared" ref="D996:D1083" si="271">SUM(E996,F996,G996,H996)</f>
        <v>0</v>
      </c>
      <c r="E996" s="7">
        <v>0</v>
      </c>
      <c r="F996" s="7">
        <v>0</v>
      </c>
      <c r="G996" s="7">
        <v>0</v>
      </c>
      <c r="H996" s="7">
        <v>0</v>
      </c>
      <c r="I996" s="7">
        <f t="shared" si="267"/>
        <v>0</v>
      </c>
      <c r="J996" s="7">
        <f t="shared" si="268"/>
        <v>0</v>
      </c>
      <c r="K996" s="7" t="str">
        <f>'დამტკ. ბიუჯ.'!K996</f>
        <v>სააგენტო</v>
      </c>
    </row>
    <row r="997" spans="1:11" x14ac:dyDescent="0.25">
      <c r="A997" t="str">
        <f t="shared" si="266"/>
        <v>b</v>
      </c>
      <c r="B997" s="5"/>
      <c r="C997" s="6" t="s">
        <v>19</v>
      </c>
      <c r="D997" s="7">
        <f t="shared" si="271"/>
        <v>0</v>
      </c>
      <c r="E997" s="7">
        <v>0</v>
      </c>
      <c r="F997" s="7">
        <v>0</v>
      </c>
      <c r="G997" s="7">
        <v>0</v>
      </c>
      <c r="H997" s="7">
        <v>0</v>
      </c>
      <c r="I997" s="7">
        <f t="shared" si="267"/>
        <v>0</v>
      </c>
      <c r="J997" s="7">
        <f t="shared" si="268"/>
        <v>0</v>
      </c>
      <c r="K997" s="7" t="str">
        <f>'დამტკ. ბიუჯ.'!K997</f>
        <v>სააგენტო</v>
      </c>
    </row>
    <row r="998" spans="1:11" ht="15.75" thickBot="1" x14ac:dyDescent="0.3">
      <c r="A998" t="str">
        <f t="shared" si="266"/>
        <v>b</v>
      </c>
      <c r="B998" s="11"/>
      <c r="C998" s="12" t="s">
        <v>20</v>
      </c>
      <c r="D998" s="13">
        <f t="shared" si="271"/>
        <v>0</v>
      </c>
      <c r="E998" s="13">
        <v>0</v>
      </c>
      <c r="F998" s="13">
        <v>0</v>
      </c>
      <c r="G998" s="13">
        <v>0</v>
      </c>
      <c r="H998" s="13">
        <v>0</v>
      </c>
      <c r="I998" s="13">
        <f t="shared" si="267"/>
        <v>0</v>
      </c>
      <c r="J998" s="13">
        <f t="shared" si="268"/>
        <v>0</v>
      </c>
      <c r="K998" s="13" t="str">
        <f>'დამტკ. ბიუჯ.'!K998</f>
        <v>სააგენტო</v>
      </c>
    </row>
    <row r="999" spans="1:11" ht="32.25" customHeight="1" thickTop="1" thickBot="1" x14ac:dyDescent="0.3">
      <c r="A999" t="str">
        <f t="shared" si="266"/>
        <v>b</v>
      </c>
      <c r="B999" s="16" t="s">
        <v>163</v>
      </c>
      <c r="C999" s="4" t="s">
        <v>164</v>
      </c>
      <c r="D999" s="4">
        <f t="shared" si="271"/>
        <v>0</v>
      </c>
      <c r="E999" s="4">
        <f>SUM(E1000,E1008,E1009,E1010)</f>
        <v>0</v>
      </c>
      <c r="F999" s="4">
        <f t="shared" ref="F999:H999" si="272">SUM(F1000,F1008,F1009,F1010)</f>
        <v>0</v>
      </c>
      <c r="G999" s="4">
        <f t="shared" si="272"/>
        <v>0</v>
      </c>
      <c r="H999" s="4">
        <f t="shared" si="272"/>
        <v>0</v>
      </c>
      <c r="I999" s="4">
        <f t="shared" si="267"/>
        <v>0</v>
      </c>
      <c r="J999" s="4">
        <f t="shared" si="268"/>
        <v>0</v>
      </c>
      <c r="K999" s="4" t="str">
        <f>'დამტკ. ბიუჯ.'!K999</f>
        <v>სააგენტო</v>
      </c>
    </row>
    <row r="1000" spans="1:11" ht="15.75" thickTop="1" x14ac:dyDescent="0.25">
      <c r="A1000" t="str">
        <f t="shared" si="266"/>
        <v>b</v>
      </c>
      <c r="B1000" s="5"/>
      <c r="C1000" s="6" t="s">
        <v>10</v>
      </c>
      <c r="D1000" s="7">
        <f t="shared" si="271"/>
        <v>0</v>
      </c>
      <c r="E1000" s="7">
        <f>SUM(E1001:E1007)</f>
        <v>0</v>
      </c>
      <c r="F1000" s="7">
        <f t="shared" ref="F1000:H1000" si="273">SUM(F1001:F1007)</f>
        <v>0</v>
      </c>
      <c r="G1000" s="7">
        <f t="shared" si="273"/>
        <v>0</v>
      </c>
      <c r="H1000" s="7">
        <f t="shared" si="273"/>
        <v>0</v>
      </c>
      <c r="I1000" s="7">
        <f t="shared" si="267"/>
        <v>0</v>
      </c>
      <c r="J1000" s="7">
        <f t="shared" si="268"/>
        <v>0</v>
      </c>
      <c r="K1000" s="7" t="str">
        <f>'დამტკ. ბიუჯ.'!K1000</f>
        <v>სააგენტო</v>
      </c>
    </row>
    <row r="1001" spans="1:11" x14ac:dyDescent="0.25">
      <c r="A1001" t="str">
        <f t="shared" si="266"/>
        <v>b</v>
      </c>
      <c r="B1001" s="8"/>
      <c r="C1001" s="9" t="s">
        <v>11</v>
      </c>
      <c r="D1001" s="10">
        <f t="shared" si="271"/>
        <v>0</v>
      </c>
      <c r="E1001" s="10">
        <v>0</v>
      </c>
      <c r="F1001" s="10">
        <v>0</v>
      </c>
      <c r="G1001" s="10">
        <v>0</v>
      </c>
      <c r="H1001" s="10">
        <v>0</v>
      </c>
      <c r="I1001" s="10">
        <f t="shared" si="267"/>
        <v>0</v>
      </c>
      <c r="J1001" s="10">
        <f t="shared" si="268"/>
        <v>0</v>
      </c>
      <c r="K1001" s="10" t="str">
        <f>'დამტკ. ბიუჯ.'!K1001</f>
        <v>სააგენტო</v>
      </c>
    </row>
    <row r="1002" spans="1:11" x14ac:dyDescent="0.25">
      <c r="A1002" t="str">
        <f t="shared" si="266"/>
        <v>b</v>
      </c>
      <c r="B1002" s="8"/>
      <c r="C1002" s="9" t="s">
        <v>12</v>
      </c>
      <c r="D1002" s="10">
        <f t="shared" si="271"/>
        <v>0</v>
      </c>
      <c r="E1002" s="10">
        <v>0</v>
      </c>
      <c r="F1002" s="10">
        <v>0</v>
      </c>
      <c r="G1002" s="10">
        <v>0</v>
      </c>
      <c r="H1002" s="10">
        <v>0</v>
      </c>
      <c r="I1002" s="10">
        <f t="shared" si="267"/>
        <v>0</v>
      </c>
      <c r="J1002" s="10">
        <f t="shared" si="268"/>
        <v>0</v>
      </c>
      <c r="K1002" s="10" t="str">
        <f>'დამტკ. ბიუჯ.'!K1002</f>
        <v>სააგენტო</v>
      </c>
    </row>
    <row r="1003" spans="1:11" x14ac:dyDescent="0.25">
      <c r="A1003" t="str">
        <f t="shared" si="266"/>
        <v>b</v>
      </c>
      <c r="B1003" s="8"/>
      <c r="C1003" s="9" t="s">
        <v>13</v>
      </c>
      <c r="D1003" s="10">
        <f t="shared" si="271"/>
        <v>0</v>
      </c>
      <c r="E1003" s="10">
        <v>0</v>
      </c>
      <c r="F1003" s="10">
        <v>0</v>
      </c>
      <c r="G1003" s="10">
        <v>0</v>
      </c>
      <c r="H1003" s="10">
        <v>0</v>
      </c>
      <c r="I1003" s="10">
        <f t="shared" si="267"/>
        <v>0</v>
      </c>
      <c r="J1003" s="10">
        <f t="shared" si="268"/>
        <v>0</v>
      </c>
      <c r="K1003" s="10" t="str">
        <f>'დამტკ. ბიუჯ.'!K1003</f>
        <v>სააგენტო</v>
      </c>
    </row>
    <row r="1004" spans="1:11" x14ac:dyDescent="0.25">
      <c r="A1004" t="str">
        <f t="shared" si="266"/>
        <v>b</v>
      </c>
      <c r="B1004" s="8"/>
      <c r="C1004" s="9" t="s">
        <v>14</v>
      </c>
      <c r="D1004" s="10">
        <f t="shared" si="271"/>
        <v>0</v>
      </c>
      <c r="E1004" s="10">
        <v>0</v>
      </c>
      <c r="F1004" s="10">
        <v>0</v>
      </c>
      <c r="G1004" s="10">
        <v>0</v>
      </c>
      <c r="H1004" s="10">
        <v>0</v>
      </c>
      <c r="I1004" s="10">
        <f t="shared" si="267"/>
        <v>0</v>
      </c>
      <c r="J1004" s="10">
        <f t="shared" si="268"/>
        <v>0</v>
      </c>
      <c r="K1004" s="10" t="str">
        <f>'დამტკ. ბიუჯ.'!K1004</f>
        <v>სააგენტო</v>
      </c>
    </row>
    <row r="1005" spans="1:11" x14ac:dyDescent="0.25">
      <c r="A1005" t="str">
        <f t="shared" si="266"/>
        <v>b</v>
      </c>
      <c r="B1005" s="8"/>
      <c r="C1005" s="9" t="s">
        <v>15</v>
      </c>
      <c r="D1005" s="10">
        <f t="shared" si="271"/>
        <v>0</v>
      </c>
      <c r="E1005" s="10">
        <v>0</v>
      </c>
      <c r="F1005" s="10">
        <v>0</v>
      </c>
      <c r="G1005" s="10">
        <v>0</v>
      </c>
      <c r="H1005" s="10">
        <v>0</v>
      </c>
      <c r="I1005" s="10">
        <f t="shared" si="267"/>
        <v>0</v>
      </c>
      <c r="J1005" s="10">
        <f t="shared" si="268"/>
        <v>0</v>
      </c>
      <c r="K1005" s="10" t="str">
        <f>'დამტკ. ბიუჯ.'!K1005</f>
        <v>სააგენტო</v>
      </c>
    </row>
    <row r="1006" spans="1:11" x14ac:dyDescent="0.25">
      <c r="A1006" t="str">
        <f t="shared" si="266"/>
        <v>b</v>
      </c>
      <c r="B1006" s="8"/>
      <c r="C1006" s="9" t="s">
        <v>16</v>
      </c>
      <c r="D1006" s="10">
        <f t="shared" si="271"/>
        <v>0</v>
      </c>
      <c r="E1006" s="10">
        <v>0</v>
      </c>
      <c r="F1006" s="10">
        <v>0</v>
      </c>
      <c r="G1006" s="10">
        <v>0</v>
      </c>
      <c r="H1006" s="10">
        <v>0</v>
      </c>
      <c r="I1006" s="10">
        <f t="shared" si="267"/>
        <v>0</v>
      </c>
      <c r="J1006" s="10">
        <f t="shared" si="268"/>
        <v>0</v>
      </c>
      <c r="K1006" s="10" t="str">
        <f>'დამტკ. ბიუჯ.'!K1006</f>
        <v>სააგენტო</v>
      </c>
    </row>
    <row r="1007" spans="1:11" x14ac:dyDescent="0.25">
      <c r="A1007" t="str">
        <f t="shared" si="266"/>
        <v>b</v>
      </c>
      <c r="B1007" s="8"/>
      <c r="C1007" s="9" t="s">
        <v>17</v>
      </c>
      <c r="D1007" s="10">
        <f t="shared" si="271"/>
        <v>0</v>
      </c>
      <c r="E1007" s="10">
        <v>0</v>
      </c>
      <c r="F1007" s="10">
        <v>0</v>
      </c>
      <c r="G1007" s="10">
        <v>0</v>
      </c>
      <c r="H1007" s="10">
        <v>0</v>
      </c>
      <c r="I1007" s="10">
        <f t="shared" si="267"/>
        <v>0</v>
      </c>
      <c r="J1007" s="10">
        <f t="shared" si="268"/>
        <v>0</v>
      </c>
      <c r="K1007" s="10" t="str">
        <f>'დამტკ. ბიუჯ.'!K1007</f>
        <v>სააგენტო</v>
      </c>
    </row>
    <row r="1008" spans="1:11" x14ac:dyDescent="0.25">
      <c r="A1008" t="str">
        <f t="shared" si="266"/>
        <v>b</v>
      </c>
      <c r="B1008" s="5"/>
      <c r="C1008" s="6" t="s">
        <v>18</v>
      </c>
      <c r="D1008" s="7">
        <f t="shared" si="271"/>
        <v>0</v>
      </c>
      <c r="E1008" s="7">
        <v>0</v>
      </c>
      <c r="F1008" s="7">
        <v>0</v>
      </c>
      <c r="G1008" s="7">
        <v>0</v>
      </c>
      <c r="H1008" s="7">
        <v>0</v>
      </c>
      <c r="I1008" s="7">
        <f t="shared" si="267"/>
        <v>0</v>
      </c>
      <c r="J1008" s="7">
        <f t="shared" si="268"/>
        <v>0</v>
      </c>
      <c r="K1008" s="7" t="str">
        <f>'დამტკ. ბიუჯ.'!K1008</f>
        <v>სააგენტო</v>
      </c>
    </row>
    <row r="1009" spans="1:11" x14ac:dyDescent="0.25">
      <c r="A1009" t="str">
        <f t="shared" si="266"/>
        <v>b</v>
      </c>
      <c r="B1009" s="5"/>
      <c r="C1009" s="6" t="s">
        <v>19</v>
      </c>
      <c r="D1009" s="7">
        <f t="shared" si="271"/>
        <v>0</v>
      </c>
      <c r="E1009" s="7">
        <v>0</v>
      </c>
      <c r="F1009" s="7">
        <v>0</v>
      </c>
      <c r="G1009" s="7">
        <v>0</v>
      </c>
      <c r="H1009" s="7">
        <v>0</v>
      </c>
      <c r="I1009" s="7">
        <f t="shared" si="267"/>
        <v>0</v>
      </c>
      <c r="J1009" s="7">
        <f t="shared" si="268"/>
        <v>0</v>
      </c>
      <c r="K1009" s="7" t="str">
        <f>'დამტკ. ბიუჯ.'!K1009</f>
        <v>სააგენტო</v>
      </c>
    </row>
    <row r="1010" spans="1:11" ht="15.75" thickBot="1" x14ac:dyDescent="0.3">
      <c r="A1010" t="str">
        <f t="shared" si="266"/>
        <v>b</v>
      </c>
      <c r="B1010" s="11"/>
      <c r="C1010" s="12" t="s">
        <v>20</v>
      </c>
      <c r="D1010" s="13">
        <f t="shared" si="271"/>
        <v>0</v>
      </c>
      <c r="E1010" s="13">
        <v>0</v>
      </c>
      <c r="F1010" s="13">
        <v>0</v>
      </c>
      <c r="G1010" s="13">
        <v>0</v>
      </c>
      <c r="H1010" s="13">
        <v>0</v>
      </c>
      <c r="I1010" s="13">
        <f t="shared" si="267"/>
        <v>0</v>
      </c>
      <c r="J1010" s="13">
        <f t="shared" si="268"/>
        <v>0</v>
      </c>
      <c r="K1010" s="13" t="str">
        <f>'დამტკ. ბიუჯ.'!K1010</f>
        <v>სააგენტო</v>
      </c>
    </row>
    <row r="1011" spans="1:11" ht="31.5" thickTop="1" thickBot="1" x14ac:dyDescent="0.3">
      <c r="A1011" t="str">
        <f t="shared" si="266"/>
        <v>b</v>
      </c>
      <c r="B1011" s="3" t="s">
        <v>165</v>
      </c>
      <c r="C1011" s="14" t="s">
        <v>166</v>
      </c>
      <c r="D1011" s="4">
        <f t="shared" si="271"/>
        <v>0</v>
      </c>
      <c r="E1011" s="4">
        <f>SUM(E1012,E1020,E1021,E1022)</f>
        <v>0</v>
      </c>
      <c r="F1011" s="4">
        <f t="shared" ref="F1011:H1011" si="274">SUM(F1012,F1020,F1021,F1022)</f>
        <v>0</v>
      </c>
      <c r="G1011" s="4">
        <f t="shared" si="274"/>
        <v>0</v>
      </c>
      <c r="H1011" s="4">
        <f t="shared" si="274"/>
        <v>0</v>
      </c>
      <c r="I1011" s="4">
        <f t="shared" si="267"/>
        <v>0</v>
      </c>
      <c r="J1011" s="4">
        <f t="shared" si="268"/>
        <v>0</v>
      </c>
      <c r="K1011" s="4" t="str">
        <f>'დამტკ. ბიუჯ.'!K1011</f>
        <v>სააგენტო</v>
      </c>
    </row>
    <row r="1012" spans="1:11" ht="15.75" thickTop="1" x14ac:dyDescent="0.25">
      <c r="A1012" t="str">
        <f t="shared" si="266"/>
        <v>b</v>
      </c>
      <c r="B1012" s="5"/>
      <c r="C1012" s="6" t="s">
        <v>10</v>
      </c>
      <c r="D1012" s="7">
        <f t="shared" si="271"/>
        <v>0</v>
      </c>
      <c r="E1012" s="7">
        <f>SUM(E1013:E1019)</f>
        <v>0</v>
      </c>
      <c r="F1012" s="7">
        <f t="shared" ref="F1012:H1012" si="275">SUM(F1013:F1019)</f>
        <v>0</v>
      </c>
      <c r="G1012" s="7">
        <f t="shared" si="275"/>
        <v>0</v>
      </c>
      <c r="H1012" s="7">
        <f t="shared" si="275"/>
        <v>0</v>
      </c>
      <c r="I1012" s="7">
        <f t="shared" si="267"/>
        <v>0</v>
      </c>
      <c r="J1012" s="7">
        <f t="shared" si="268"/>
        <v>0</v>
      </c>
      <c r="K1012" s="7" t="str">
        <f>'დამტკ. ბიუჯ.'!K1012</f>
        <v>სააგენტო</v>
      </c>
    </row>
    <row r="1013" spans="1:11" x14ac:dyDescent="0.25">
      <c r="A1013" t="str">
        <f t="shared" si="266"/>
        <v>b</v>
      </c>
      <c r="B1013" s="8"/>
      <c r="C1013" s="9" t="s">
        <v>11</v>
      </c>
      <c r="D1013" s="10">
        <f t="shared" si="271"/>
        <v>0</v>
      </c>
      <c r="E1013" s="10">
        <v>0</v>
      </c>
      <c r="F1013" s="10">
        <v>0</v>
      </c>
      <c r="G1013" s="10">
        <v>0</v>
      </c>
      <c r="H1013" s="10">
        <v>0</v>
      </c>
      <c r="I1013" s="10">
        <f t="shared" si="267"/>
        <v>0</v>
      </c>
      <c r="J1013" s="10">
        <f t="shared" si="268"/>
        <v>0</v>
      </c>
      <c r="K1013" s="10" t="str">
        <f>'დამტკ. ბიუჯ.'!K1013</f>
        <v>სააგენტო</v>
      </c>
    </row>
    <row r="1014" spans="1:11" x14ac:dyDescent="0.25">
      <c r="A1014" t="str">
        <f t="shared" si="266"/>
        <v>b</v>
      </c>
      <c r="B1014" s="8"/>
      <c r="C1014" s="9" t="s">
        <v>12</v>
      </c>
      <c r="D1014" s="10">
        <f t="shared" si="271"/>
        <v>0</v>
      </c>
      <c r="E1014" s="10">
        <v>0</v>
      </c>
      <c r="F1014" s="10">
        <v>0</v>
      </c>
      <c r="G1014" s="10">
        <v>0</v>
      </c>
      <c r="H1014" s="10">
        <v>0</v>
      </c>
      <c r="I1014" s="10">
        <f t="shared" si="267"/>
        <v>0</v>
      </c>
      <c r="J1014" s="10">
        <f t="shared" si="268"/>
        <v>0</v>
      </c>
      <c r="K1014" s="10" t="str">
        <f>'დამტკ. ბიუჯ.'!K1014</f>
        <v>სააგენტო</v>
      </c>
    </row>
    <row r="1015" spans="1:11" x14ac:dyDescent="0.25">
      <c r="A1015" t="str">
        <f t="shared" si="266"/>
        <v>b</v>
      </c>
      <c r="B1015" s="8"/>
      <c r="C1015" s="9" t="s">
        <v>13</v>
      </c>
      <c r="D1015" s="10">
        <f t="shared" si="271"/>
        <v>0</v>
      </c>
      <c r="E1015" s="10">
        <v>0</v>
      </c>
      <c r="F1015" s="10">
        <v>0</v>
      </c>
      <c r="G1015" s="10">
        <v>0</v>
      </c>
      <c r="H1015" s="10">
        <v>0</v>
      </c>
      <c r="I1015" s="10">
        <f t="shared" si="267"/>
        <v>0</v>
      </c>
      <c r="J1015" s="10">
        <f t="shared" si="268"/>
        <v>0</v>
      </c>
      <c r="K1015" s="10" t="str">
        <f>'დამტკ. ბიუჯ.'!K1015</f>
        <v>სააგენტო</v>
      </c>
    </row>
    <row r="1016" spans="1:11" x14ac:dyDescent="0.25">
      <c r="A1016" t="str">
        <f t="shared" si="266"/>
        <v>b</v>
      </c>
      <c r="B1016" s="8"/>
      <c r="C1016" s="9" t="s">
        <v>14</v>
      </c>
      <c r="D1016" s="10">
        <f t="shared" si="271"/>
        <v>0</v>
      </c>
      <c r="E1016" s="10">
        <v>0</v>
      </c>
      <c r="F1016" s="10">
        <v>0</v>
      </c>
      <c r="G1016" s="10">
        <v>0</v>
      </c>
      <c r="H1016" s="10">
        <v>0</v>
      </c>
      <c r="I1016" s="10">
        <f t="shared" si="267"/>
        <v>0</v>
      </c>
      <c r="J1016" s="10">
        <f t="shared" si="268"/>
        <v>0</v>
      </c>
      <c r="K1016" s="10" t="str">
        <f>'დამტკ. ბიუჯ.'!K1016</f>
        <v>სააგენტო</v>
      </c>
    </row>
    <row r="1017" spans="1:11" x14ac:dyDescent="0.25">
      <c r="A1017" t="str">
        <f t="shared" si="266"/>
        <v>b</v>
      </c>
      <c r="B1017" s="8"/>
      <c r="C1017" s="9" t="s">
        <v>15</v>
      </c>
      <c r="D1017" s="10">
        <f t="shared" si="271"/>
        <v>0</v>
      </c>
      <c r="E1017" s="10">
        <v>0</v>
      </c>
      <c r="F1017" s="10">
        <v>0</v>
      </c>
      <c r="G1017" s="10">
        <v>0</v>
      </c>
      <c r="H1017" s="10">
        <v>0</v>
      </c>
      <c r="I1017" s="10">
        <f t="shared" si="267"/>
        <v>0</v>
      </c>
      <c r="J1017" s="10">
        <f t="shared" si="268"/>
        <v>0</v>
      </c>
      <c r="K1017" s="10" t="str">
        <f>'დამტკ. ბიუჯ.'!K1017</f>
        <v>სააგენტო</v>
      </c>
    </row>
    <row r="1018" spans="1:11" x14ac:dyDescent="0.25">
      <c r="A1018" t="str">
        <f t="shared" si="266"/>
        <v>b</v>
      </c>
      <c r="B1018" s="8"/>
      <c r="C1018" s="9" t="s">
        <v>16</v>
      </c>
      <c r="D1018" s="10">
        <f t="shared" si="271"/>
        <v>0</v>
      </c>
      <c r="E1018" s="10">
        <v>0</v>
      </c>
      <c r="F1018" s="10">
        <v>0</v>
      </c>
      <c r="G1018" s="10">
        <v>0</v>
      </c>
      <c r="H1018" s="10">
        <v>0</v>
      </c>
      <c r="I1018" s="10">
        <f t="shared" si="267"/>
        <v>0</v>
      </c>
      <c r="J1018" s="10">
        <f t="shared" si="268"/>
        <v>0</v>
      </c>
      <c r="K1018" s="10" t="str">
        <f>'დამტკ. ბიუჯ.'!K1018</f>
        <v>სააგენტო</v>
      </c>
    </row>
    <row r="1019" spans="1:11" x14ac:dyDescent="0.25">
      <c r="A1019" t="str">
        <f t="shared" si="266"/>
        <v>b</v>
      </c>
      <c r="B1019" s="8"/>
      <c r="C1019" s="9" t="s">
        <v>17</v>
      </c>
      <c r="D1019" s="10">
        <f t="shared" si="271"/>
        <v>0</v>
      </c>
      <c r="E1019" s="10">
        <v>0</v>
      </c>
      <c r="F1019" s="10">
        <v>0</v>
      </c>
      <c r="G1019" s="10">
        <v>0</v>
      </c>
      <c r="H1019" s="10">
        <v>0</v>
      </c>
      <c r="I1019" s="10">
        <f t="shared" si="267"/>
        <v>0</v>
      </c>
      <c r="J1019" s="10">
        <f t="shared" si="268"/>
        <v>0</v>
      </c>
      <c r="K1019" s="10" t="str">
        <f>'დამტკ. ბიუჯ.'!K1019</f>
        <v>სააგენტო</v>
      </c>
    </row>
    <row r="1020" spans="1:11" x14ac:dyDescent="0.25">
      <c r="A1020" t="str">
        <f t="shared" si="266"/>
        <v>b</v>
      </c>
      <c r="B1020" s="5"/>
      <c r="C1020" s="6" t="s">
        <v>18</v>
      </c>
      <c r="D1020" s="7">
        <f t="shared" si="271"/>
        <v>0</v>
      </c>
      <c r="E1020" s="7">
        <v>0</v>
      </c>
      <c r="F1020" s="7">
        <v>0</v>
      </c>
      <c r="G1020" s="7">
        <v>0</v>
      </c>
      <c r="H1020" s="7">
        <v>0</v>
      </c>
      <c r="I1020" s="7">
        <f t="shared" si="267"/>
        <v>0</v>
      </c>
      <c r="J1020" s="7">
        <f t="shared" si="268"/>
        <v>0</v>
      </c>
      <c r="K1020" s="7" t="str">
        <f>'დამტკ. ბიუჯ.'!K1020</f>
        <v>სააგენტო</v>
      </c>
    </row>
    <row r="1021" spans="1:11" x14ac:dyDescent="0.25">
      <c r="A1021" t="str">
        <f t="shared" si="266"/>
        <v>b</v>
      </c>
      <c r="B1021" s="5"/>
      <c r="C1021" s="6" t="s">
        <v>19</v>
      </c>
      <c r="D1021" s="7">
        <f t="shared" si="271"/>
        <v>0</v>
      </c>
      <c r="E1021" s="7">
        <v>0</v>
      </c>
      <c r="F1021" s="7">
        <v>0</v>
      </c>
      <c r="G1021" s="7">
        <v>0</v>
      </c>
      <c r="H1021" s="7">
        <v>0</v>
      </c>
      <c r="I1021" s="7">
        <f t="shared" si="267"/>
        <v>0</v>
      </c>
      <c r="J1021" s="7">
        <f t="shared" si="268"/>
        <v>0</v>
      </c>
      <c r="K1021" s="7" t="str">
        <f>'დამტკ. ბიუჯ.'!K1021</f>
        <v>სააგენტო</v>
      </c>
    </row>
    <row r="1022" spans="1:11" ht="15.75" thickBot="1" x14ac:dyDescent="0.3">
      <c r="A1022" t="str">
        <f t="shared" si="266"/>
        <v>b</v>
      </c>
      <c r="B1022" s="11"/>
      <c r="C1022" s="12" t="s">
        <v>20</v>
      </c>
      <c r="D1022" s="13">
        <f t="shared" si="271"/>
        <v>0</v>
      </c>
      <c r="E1022" s="13">
        <v>0</v>
      </c>
      <c r="F1022" s="13">
        <v>0</v>
      </c>
      <c r="G1022" s="13">
        <v>0</v>
      </c>
      <c r="H1022" s="13">
        <v>0</v>
      </c>
      <c r="I1022" s="13">
        <f t="shared" si="267"/>
        <v>0</v>
      </c>
      <c r="J1022" s="13">
        <f t="shared" si="268"/>
        <v>0</v>
      </c>
      <c r="K1022" s="13" t="str">
        <f>'დამტკ. ბიუჯ.'!K1022</f>
        <v>სააგენტო</v>
      </c>
    </row>
    <row r="1023" spans="1:11" s="113" customFormat="1" ht="31.5" thickTop="1" thickBot="1" x14ac:dyDescent="0.3">
      <c r="A1023" s="113" t="str">
        <f t="shared" ref="A1023:A1034" si="276">IF(OR(D1023&lt;&gt;0,E1023&lt;&gt;0,F1023&lt;&gt;0,G1023&lt;&gt;0,H1023&lt;&gt;0,),"a","b")</f>
        <v>b</v>
      </c>
      <c r="B1023" s="111" t="s">
        <v>320</v>
      </c>
      <c r="C1023" s="112" t="s">
        <v>321</v>
      </c>
      <c r="D1023" s="114">
        <f t="shared" ref="D1023:D1034" si="277">SUM(E1023,F1023,G1023,H1023)</f>
        <v>0</v>
      </c>
      <c r="E1023" s="114">
        <f>SUM(E1024,E1032,E1033,E1034)</f>
        <v>0</v>
      </c>
      <c r="F1023" s="114">
        <f t="shared" ref="F1023:H1023" si="278">SUM(F1024,F1032,F1033,F1034)</f>
        <v>0</v>
      </c>
      <c r="G1023" s="114">
        <f t="shared" si="278"/>
        <v>0</v>
      </c>
      <c r="H1023" s="114">
        <f t="shared" si="278"/>
        <v>0</v>
      </c>
      <c r="I1023" s="114">
        <f t="shared" ref="I1023:I1034" si="279">SUM(E1023,F1023)</f>
        <v>0</v>
      </c>
      <c r="J1023" s="114">
        <f t="shared" ref="J1023:J1034" si="280">SUM(E1023,F1023,G1023)</f>
        <v>0</v>
      </c>
      <c r="K1023" s="114" t="str">
        <f>'დამტკ. ბიუჯ.'!K1023</f>
        <v>სააგენტო</v>
      </c>
    </row>
    <row r="1024" spans="1:11" ht="15.75" thickTop="1" x14ac:dyDescent="0.25">
      <c r="A1024" t="str">
        <f t="shared" si="276"/>
        <v>b</v>
      </c>
      <c r="B1024" s="5"/>
      <c r="C1024" s="6" t="s">
        <v>10</v>
      </c>
      <c r="D1024" s="7">
        <f t="shared" si="277"/>
        <v>0</v>
      </c>
      <c r="E1024" s="7">
        <f>SUM(E1025:E1031)</f>
        <v>0</v>
      </c>
      <c r="F1024" s="7">
        <f t="shared" ref="F1024:H1024" si="281">SUM(F1025:F1031)</f>
        <v>0</v>
      </c>
      <c r="G1024" s="7">
        <f t="shared" si="281"/>
        <v>0</v>
      </c>
      <c r="H1024" s="7">
        <f t="shared" si="281"/>
        <v>0</v>
      </c>
      <c r="I1024" s="7">
        <f t="shared" si="279"/>
        <v>0</v>
      </c>
      <c r="J1024" s="7">
        <f t="shared" si="280"/>
        <v>0</v>
      </c>
      <c r="K1024" s="7" t="str">
        <f>'დამტკ. ბიუჯ.'!K1024</f>
        <v>სააგენტო</v>
      </c>
    </row>
    <row r="1025" spans="1:11" x14ac:dyDescent="0.25">
      <c r="A1025" t="str">
        <f t="shared" si="276"/>
        <v>b</v>
      </c>
      <c r="B1025" s="8"/>
      <c r="C1025" s="9" t="s">
        <v>11</v>
      </c>
      <c r="D1025" s="10">
        <f t="shared" si="277"/>
        <v>0</v>
      </c>
      <c r="E1025" s="10">
        <v>0</v>
      </c>
      <c r="F1025" s="10">
        <v>0</v>
      </c>
      <c r="G1025" s="10">
        <v>0</v>
      </c>
      <c r="H1025" s="10">
        <v>0</v>
      </c>
      <c r="I1025" s="10">
        <f t="shared" si="279"/>
        <v>0</v>
      </c>
      <c r="J1025" s="10">
        <f t="shared" si="280"/>
        <v>0</v>
      </c>
      <c r="K1025" s="10" t="str">
        <f>'დამტკ. ბიუჯ.'!K1025</f>
        <v>სააგენტო</v>
      </c>
    </row>
    <row r="1026" spans="1:11" x14ac:dyDescent="0.25">
      <c r="A1026" t="str">
        <f t="shared" si="276"/>
        <v>b</v>
      </c>
      <c r="B1026" s="8"/>
      <c r="C1026" s="9" t="s">
        <v>12</v>
      </c>
      <c r="D1026" s="10">
        <f t="shared" si="277"/>
        <v>0</v>
      </c>
      <c r="E1026" s="10">
        <v>0</v>
      </c>
      <c r="F1026" s="10">
        <v>0</v>
      </c>
      <c r="G1026" s="10">
        <v>0</v>
      </c>
      <c r="H1026" s="10">
        <v>0</v>
      </c>
      <c r="I1026" s="10">
        <f t="shared" si="279"/>
        <v>0</v>
      </c>
      <c r="J1026" s="10">
        <f t="shared" si="280"/>
        <v>0</v>
      </c>
      <c r="K1026" s="10" t="str">
        <f>'დამტკ. ბიუჯ.'!K1026</f>
        <v>სააგენტო</v>
      </c>
    </row>
    <row r="1027" spans="1:11" x14ac:dyDescent="0.25">
      <c r="A1027" t="str">
        <f t="shared" si="276"/>
        <v>b</v>
      </c>
      <c r="B1027" s="8"/>
      <c r="C1027" s="9" t="s">
        <v>13</v>
      </c>
      <c r="D1027" s="10">
        <f t="shared" si="277"/>
        <v>0</v>
      </c>
      <c r="E1027" s="10">
        <v>0</v>
      </c>
      <c r="F1027" s="10">
        <v>0</v>
      </c>
      <c r="G1027" s="10">
        <v>0</v>
      </c>
      <c r="H1027" s="10">
        <v>0</v>
      </c>
      <c r="I1027" s="10">
        <f t="shared" si="279"/>
        <v>0</v>
      </c>
      <c r="J1027" s="10">
        <f t="shared" si="280"/>
        <v>0</v>
      </c>
      <c r="K1027" s="10" t="str">
        <f>'დამტკ. ბიუჯ.'!K1027</f>
        <v>სააგენტო</v>
      </c>
    </row>
    <row r="1028" spans="1:11" x14ac:dyDescent="0.25">
      <c r="A1028" t="str">
        <f t="shared" si="276"/>
        <v>b</v>
      </c>
      <c r="B1028" s="8"/>
      <c r="C1028" s="9" t="s">
        <v>14</v>
      </c>
      <c r="D1028" s="10">
        <f t="shared" si="277"/>
        <v>0</v>
      </c>
      <c r="E1028" s="10">
        <v>0</v>
      </c>
      <c r="F1028" s="10">
        <v>0</v>
      </c>
      <c r="G1028" s="10">
        <v>0</v>
      </c>
      <c r="H1028" s="10">
        <v>0</v>
      </c>
      <c r="I1028" s="10">
        <f t="shared" si="279"/>
        <v>0</v>
      </c>
      <c r="J1028" s="10">
        <f t="shared" si="280"/>
        <v>0</v>
      </c>
      <c r="K1028" s="10" t="str">
        <f>'დამტკ. ბიუჯ.'!K1028</f>
        <v>სააგენტო</v>
      </c>
    </row>
    <row r="1029" spans="1:11" x14ac:dyDescent="0.25">
      <c r="A1029" t="str">
        <f t="shared" si="276"/>
        <v>b</v>
      </c>
      <c r="B1029" s="8"/>
      <c r="C1029" s="9" t="s">
        <v>15</v>
      </c>
      <c r="D1029" s="10">
        <f t="shared" si="277"/>
        <v>0</v>
      </c>
      <c r="E1029" s="10">
        <v>0</v>
      </c>
      <c r="F1029" s="10">
        <v>0</v>
      </c>
      <c r="G1029" s="10">
        <v>0</v>
      </c>
      <c r="H1029" s="10">
        <v>0</v>
      </c>
      <c r="I1029" s="10">
        <f t="shared" si="279"/>
        <v>0</v>
      </c>
      <c r="J1029" s="10">
        <f t="shared" si="280"/>
        <v>0</v>
      </c>
      <c r="K1029" s="10" t="str">
        <f>'დამტკ. ბიუჯ.'!K1029</f>
        <v>სააგენტო</v>
      </c>
    </row>
    <row r="1030" spans="1:11" x14ac:dyDescent="0.25">
      <c r="A1030" t="str">
        <f t="shared" si="276"/>
        <v>b</v>
      </c>
      <c r="B1030" s="8"/>
      <c r="C1030" s="9" t="s">
        <v>16</v>
      </c>
      <c r="D1030" s="10">
        <f t="shared" si="277"/>
        <v>0</v>
      </c>
      <c r="E1030" s="10">
        <v>0</v>
      </c>
      <c r="F1030" s="10">
        <v>0</v>
      </c>
      <c r="G1030" s="10">
        <v>0</v>
      </c>
      <c r="H1030" s="10">
        <v>0</v>
      </c>
      <c r="I1030" s="10">
        <f t="shared" si="279"/>
        <v>0</v>
      </c>
      <c r="J1030" s="10">
        <f t="shared" si="280"/>
        <v>0</v>
      </c>
      <c r="K1030" s="10" t="str">
        <f>'დამტკ. ბიუჯ.'!K1030</f>
        <v>სააგენტო</v>
      </c>
    </row>
    <row r="1031" spans="1:11" x14ac:dyDescent="0.25">
      <c r="A1031" t="str">
        <f t="shared" si="276"/>
        <v>b</v>
      </c>
      <c r="B1031" s="8"/>
      <c r="C1031" s="9" t="s">
        <v>17</v>
      </c>
      <c r="D1031" s="10">
        <f t="shared" si="277"/>
        <v>0</v>
      </c>
      <c r="E1031" s="10">
        <v>0</v>
      </c>
      <c r="F1031" s="10">
        <v>0</v>
      </c>
      <c r="G1031" s="10">
        <v>0</v>
      </c>
      <c r="H1031" s="10">
        <v>0</v>
      </c>
      <c r="I1031" s="10">
        <f t="shared" si="279"/>
        <v>0</v>
      </c>
      <c r="J1031" s="10">
        <f t="shared" si="280"/>
        <v>0</v>
      </c>
      <c r="K1031" s="10" t="str">
        <f>'დამტკ. ბიუჯ.'!K1031</f>
        <v>სააგენტო</v>
      </c>
    </row>
    <row r="1032" spans="1:11" x14ac:dyDescent="0.25">
      <c r="A1032" t="str">
        <f t="shared" si="276"/>
        <v>b</v>
      </c>
      <c r="B1032" s="5"/>
      <c r="C1032" s="6" t="s">
        <v>18</v>
      </c>
      <c r="D1032" s="7">
        <f t="shared" si="277"/>
        <v>0</v>
      </c>
      <c r="E1032" s="7">
        <v>0</v>
      </c>
      <c r="F1032" s="7">
        <v>0</v>
      </c>
      <c r="G1032" s="7">
        <v>0</v>
      </c>
      <c r="H1032" s="7">
        <v>0</v>
      </c>
      <c r="I1032" s="7">
        <f t="shared" si="279"/>
        <v>0</v>
      </c>
      <c r="J1032" s="7">
        <f t="shared" si="280"/>
        <v>0</v>
      </c>
      <c r="K1032" s="7" t="str">
        <f>'დამტკ. ბიუჯ.'!K1032</f>
        <v>სააგენტო</v>
      </c>
    </row>
    <row r="1033" spans="1:11" x14ac:dyDescent="0.25">
      <c r="A1033" t="str">
        <f t="shared" si="276"/>
        <v>b</v>
      </c>
      <c r="B1033" s="5"/>
      <c r="C1033" s="6" t="s">
        <v>19</v>
      </c>
      <c r="D1033" s="7">
        <f t="shared" si="277"/>
        <v>0</v>
      </c>
      <c r="E1033" s="7">
        <v>0</v>
      </c>
      <c r="F1033" s="7">
        <v>0</v>
      </c>
      <c r="G1033" s="7">
        <v>0</v>
      </c>
      <c r="H1033" s="7">
        <v>0</v>
      </c>
      <c r="I1033" s="7">
        <f t="shared" si="279"/>
        <v>0</v>
      </c>
      <c r="J1033" s="7">
        <f t="shared" si="280"/>
        <v>0</v>
      </c>
      <c r="K1033" s="7" t="str">
        <f>'დამტკ. ბიუჯ.'!K1033</f>
        <v>სააგენტო</v>
      </c>
    </row>
    <row r="1034" spans="1:11" ht="15.75" thickBot="1" x14ac:dyDescent="0.3">
      <c r="A1034" t="str">
        <f t="shared" si="276"/>
        <v>b</v>
      </c>
      <c r="B1034" s="11"/>
      <c r="C1034" s="12" t="s">
        <v>20</v>
      </c>
      <c r="D1034" s="13">
        <f t="shared" si="277"/>
        <v>0</v>
      </c>
      <c r="E1034" s="13">
        <v>0</v>
      </c>
      <c r="F1034" s="13">
        <v>0</v>
      </c>
      <c r="G1034" s="13">
        <v>0</v>
      </c>
      <c r="H1034" s="13">
        <v>0</v>
      </c>
      <c r="I1034" s="13">
        <f t="shared" si="279"/>
        <v>0</v>
      </c>
      <c r="J1034" s="13">
        <f t="shared" si="280"/>
        <v>0</v>
      </c>
      <c r="K1034" s="13" t="str">
        <f>'დამტკ. ბიუჯ.'!K1034</f>
        <v>სააგენტო</v>
      </c>
    </row>
    <row r="1035" spans="1:11" ht="32.25" customHeight="1" thickTop="1" thickBot="1" x14ac:dyDescent="0.3">
      <c r="A1035" t="str">
        <f t="shared" si="266"/>
        <v>b</v>
      </c>
      <c r="B1035" s="16" t="s">
        <v>167</v>
      </c>
      <c r="C1035" s="4" t="s">
        <v>168</v>
      </c>
      <c r="D1035" s="4">
        <f t="shared" si="271"/>
        <v>0</v>
      </c>
      <c r="E1035" s="4">
        <f>SUM(E1047)</f>
        <v>0</v>
      </c>
      <c r="F1035" s="4">
        <f t="shared" ref="F1035:H1035" si="282">SUM(F1047)</f>
        <v>0</v>
      </c>
      <c r="G1035" s="4">
        <f t="shared" si="282"/>
        <v>0</v>
      </c>
      <c r="H1035" s="4">
        <f t="shared" si="282"/>
        <v>0</v>
      </c>
      <c r="I1035" s="4">
        <f t="shared" si="267"/>
        <v>0</v>
      </c>
      <c r="J1035" s="4">
        <f t="shared" si="268"/>
        <v>0</v>
      </c>
      <c r="K1035" s="4" t="str">
        <f>'დამტკ. ბიუჯ.'!K1035</f>
        <v>აპარატი</v>
      </c>
    </row>
    <row r="1036" spans="1:11" ht="15.75" thickTop="1" x14ac:dyDescent="0.25">
      <c r="A1036" t="str">
        <f t="shared" si="266"/>
        <v>b</v>
      </c>
      <c r="B1036" s="5"/>
      <c r="C1036" s="6" t="s">
        <v>10</v>
      </c>
      <c r="D1036" s="7">
        <f t="shared" si="271"/>
        <v>0</v>
      </c>
      <c r="E1036" s="7">
        <f t="shared" ref="E1036:H1046" si="283">SUM(E1048)</f>
        <v>0</v>
      </c>
      <c r="F1036" s="7">
        <f t="shared" si="283"/>
        <v>0</v>
      </c>
      <c r="G1036" s="7">
        <f t="shared" si="283"/>
        <v>0</v>
      </c>
      <c r="H1036" s="7">
        <f t="shared" si="283"/>
        <v>0</v>
      </c>
      <c r="I1036" s="7">
        <f t="shared" si="267"/>
        <v>0</v>
      </c>
      <c r="J1036" s="7">
        <f t="shared" si="268"/>
        <v>0</v>
      </c>
      <c r="K1036" s="7" t="str">
        <f>'დამტკ. ბიუჯ.'!K1036</f>
        <v>აპარატი</v>
      </c>
    </row>
    <row r="1037" spans="1:11" x14ac:dyDescent="0.25">
      <c r="A1037" t="str">
        <f t="shared" si="266"/>
        <v>b</v>
      </c>
      <c r="B1037" s="8"/>
      <c r="C1037" s="9" t="s">
        <v>11</v>
      </c>
      <c r="D1037" s="10">
        <f t="shared" si="271"/>
        <v>0</v>
      </c>
      <c r="E1037" s="10">
        <f t="shared" si="283"/>
        <v>0</v>
      </c>
      <c r="F1037" s="10">
        <f t="shared" si="283"/>
        <v>0</v>
      </c>
      <c r="G1037" s="10">
        <f t="shared" si="283"/>
        <v>0</v>
      </c>
      <c r="H1037" s="10">
        <f t="shared" si="283"/>
        <v>0</v>
      </c>
      <c r="I1037" s="10">
        <f t="shared" si="267"/>
        <v>0</v>
      </c>
      <c r="J1037" s="10">
        <f t="shared" si="268"/>
        <v>0</v>
      </c>
      <c r="K1037" s="10" t="str">
        <f>'დამტკ. ბიუჯ.'!K1037</f>
        <v>აპარატი</v>
      </c>
    </row>
    <row r="1038" spans="1:11" x14ac:dyDescent="0.25">
      <c r="A1038" t="str">
        <f t="shared" si="266"/>
        <v>b</v>
      </c>
      <c r="B1038" s="8"/>
      <c r="C1038" s="9" t="s">
        <v>12</v>
      </c>
      <c r="D1038" s="10">
        <f t="shared" si="271"/>
        <v>0</v>
      </c>
      <c r="E1038" s="10">
        <f t="shared" si="283"/>
        <v>0</v>
      </c>
      <c r="F1038" s="10">
        <f t="shared" si="283"/>
        <v>0</v>
      </c>
      <c r="G1038" s="10">
        <f t="shared" si="283"/>
        <v>0</v>
      </c>
      <c r="H1038" s="10">
        <f t="shared" si="283"/>
        <v>0</v>
      </c>
      <c r="I1038" s="10">
        <f t="shared" si="267"/>
        <v>0</v>
      </c>
      <c r="J1038" s="10">
        <f t="shared" si="268"/>
        <v>0</v>
      </c>
      <c r="K1038" s="10" t="str">
        <f>'დამტკ. ბიუჯ.'!K1038</f>
        <v>აპარატი</v>
      </c>
    </row>
    <row r="1039" spans="1:11" x14ac:dyDescent="0.25">
      <c r="A1039" t="str">
        <f t="shared" si="266"/>
        <v>b</v>
      </c>
      <c r="B1039" s="8"/>
      <c r="C1039" s="9" t="s">
        <v>13</v>
      </c>
      <c r="D1039" s="10">
        <f t="shared" si="271"/>
        <v>0</v>
      </c>
      <c r="E1039" s="10">
        <f t="shared" si="283"/>
        <v>0</v>
      </c>
      <c r="F1039" s="10">
        <f t="shared" si="283"/>
        <v>0</v>
      </c>
      <c r="G1039" s="10">
        <f t="shared" si="283"/>
        <v>0</v>
      </c>
      <c r="H1039" s="10">
        <f t="shared" si="283"/>
        <v>0</v>
      </c>
      <c r="I1039" s="10">
        <f t="shared" si="267"/>
        <v>0</v>
      </c>
      <c r="J1039" s="10">
        <f t="shared" si="268"/>
        <v>0</v>
      </c>
      <c r="K1039" s="10" t="str">
        <f>'დამტკ. ბიუჯ.'!K1039</f>
        <v>აპარატი</v>
      </c>
    </row>
    <row r="1040" spans="1:11" x14ac:dyDescent="0.25">
      <c r="A1040" t="str">
        <f t="shared" si="266"/>
        <v>b</v>
      </c>
      <c r="B1040" s="8"/>
      <c r="C1040" s="9" t="s">
        <v>14</v>
      </c>
      <c r="D1040" s="10">
        <f t="shared" si="271"/>
        <v>0</v>
      </c>
      <c r="E1040" s="10">
        <f t="shared" si="283"/>
        <v>0</v>
      </c>
      <c r="F1040" s="10">
        <f t="shared" si="283"/>
        <v>0</v>
      </c>
      <c r="G1040" s="10">
        <f t="shared" si="283"/>
        <v>0</v>
      </c>
      <c r="H1040" s="10">
        <f t="shared" si="283"/>
        <v>0</v>
      </c>
      <c r="I1040" s="10">
        <f t="shared" si="267"/>
        <v>0</v>
      </c>
      <c r="J1040" s="10">
        <f t="shared" si="268"/>
        <v>0</v>
      </c>
      <c r="K1040" s="10" t="str">
        <f>'დამტკ. ბიუჯ.'!K1040</f>
        <v>აპარატი</v>
      </c>
    </row>
    <row r="1041" spans="1:11" x14ac:dyDescent="0.25">
      <c r="A1041" t="str">
        <f t="shared" si="266"/>
        <v>b</v>
      </c>
      <c r="B1041" s="8"/>
      <c r="C1041" s="9" t="s">
        <v>15</v>
      </c>
      <c r="D1041" s="10">
        <f t="shared" si="271"/>
        <v>0</v>
      </c>
      <c r="E1041" s="10">
        <f t="shared" si="283"/>
        <v>0</v>
      </c>
      <c r="F1041" s="10">
        <f t="shared" si="283"/>
        <v>0</v>
      </c>
      <c r="G1041" s="10">
        <f t="shared" si="283"/>
        <v>0</v>
      </c>
      <c r="H1041" s="10">
        <f t="shared" si="283"/>
        <v>0</v>
      </c>
      <c r="I1041" s="10">
        <f t="shared" si="267"/>
        <v>0</v>
      </c>
      <c r="J1041" s="10">
        <f t="shared" si="268"/>
        <v>0</v>
      </c>
      <c r="K1041" s="10" t="str">
        <f>'დამტკ. ბიუჯ.'!K1041</f>
        <v>აპარატი</v>
      </c>
    </row>
    <row r="1042" spans="1:11" x14ac:dyDescent="0.25">
      <c r="A1042" t="str">
        <f t="shared" si="266"/>
        <v>b</v>
      </c>
      <c r="B1042" s="8"/>
      <c r="C1042" s="9" t="s">
        <v>16</v>
      </c>
      <c r="D1042" s="10">
        <f t="shared" si="271"/>
        <v>0</v>
      </c>
      <c r="E1042" s="10">
        <f t="shared" si="283"/>
        <v>0</v>
      </c>
      <c r="F1042" s="10">
        <f t="shared" si="283"/>
        <v>0</v>
      </c>
      <c r="G1042" s="10">
        <f t="shared" si="283"/>
        <v>0</v>
      </c>
      <c r="H1042" s="10">
        <f t="shared" si="283"/>
        <v>0</v>
      </c>
      <c r="I1042" s="10">
        <f t="shared" si="267"/>
        <v>0</v>
      </c>
      <c r="J1042" s="10">
        <f t="shared" si="268"/>
        <v>0</v>
      </c>
      <c r="K1042" s="10" t="str">
        <f>'დამტკ. ბიუჯ.'!K1042</f>
        <v>აპარატი</v>
      </c>
    </row>
    <row r="1043" spans="1:11" x14ac:dyDescent="0.25">
      <c r="A1043" t="str">
        <f t="shared" si="266"/>
        <v>b</v>
      </c>
      <c r="B1043" s="8"/>
      <c r="C1043" s="9" t="s">
        <v>17</v>
      </c>
      <c r="D1043" s="10">
        <f t="shared" si="271"/>
        <v>0</v>
      </c>
      <c r="E1043" s="10">
        <f t="shared" si="283"/>
        <v>0</v>
      </c>
      <c r="F1043" s="10">
        <f t="shared" si="283"/>
        <v>0</v>
      </c>
      <c r="G1043" s="10">
        <f t="shared" si="283"/>
        <v>0</v>
      </c>
      <c r="H1043" s="10">
        <f t="shared" si="283"/>
        <v>0</v>
      </c>
      <c r="I1043" s="10">
        <f t="shared" si="267"/>
        <v>0</v>
      </c>
      <c r="J1043" s="10">
        <f t="shared" si="268"/>
        <v>0</v>
      </c>
      <c r="K1043" s="10" t="str">
        <f>'დამტკ. ბიუჯ.'!K1043</f>
        <v>აპარატი</v>
      </c>
    </row>
    <row r="1044" spans="1:11" x14ac:dyDescent="0.25">
      <c r="A1044" t="str">
        <f t="shared" si="266"/>
        <v>b</v>
      </c>
      <c r="B1044" s="5"/>
      <c r="C1044" s="6" t="s">
        <v>18</v>
      </c>
      <c r="D1044" s="7">
        <f t="shared" si="271"/>
        <v>0</v>
      </c>
      <c r="E1044" s="7">
        <f t="shared" si="283"/>
        <v>0</v>
      </c>
      <c r="F1044" s="7">
        <f t="shared" si="283"/>
        <v>0</v>
      </c>
      <c r="G1044" s="7">
        <f t="shared" si="283"/>
        <v>0</v>
      </c>
      <c r="H1044" s="7">
        <f t="shared" si="283"/>
        <v>0</v>
      </c>
      <c r="I1044" s="7">
        <f t="shared" si="267"/>
        <v>0</v>
      </c>
      <c r="J1044" s="7">
        <f t="shared" si="268"/>
        <v>0</v>
      </c>
      <c r="K1044" s="7" t="str">
        <f>'დამტკ. ბიუჯ.'!K1044</f>
        <v>აპარატი</v>
      </c>
    </row>
    <row r="1045" spans="1:11" x14ac:dyDescent="0.25">
      <c r="A1045" t="str">
        <f t="shared" si="266"/>
        <v>b</v>
      </c>
      <c r="B1045" s="5"/>
      <c r="C1045" s="6" t="s">
        <v>19</v>
      </c>
      <c r="D1045" s="7">
        <f t="shared" si="271"/>
        <v>0</v>
      </c>
      <c r="E1045" s="7">
        <f t="shared" si="283"/>
        <v>0</v>
      </c>
      <c r="F1045" s="7">
        <f t="shared" si="283"/>
        <v>0</v>
      </c>
      <c r="G1045" s="7">
        <f t="shared" si="283"/>
        <v>0</v>
      </c>
      <c r="H1045" s="7">
        <f t="shared" si="283"/>
        <v>0</v>
      </c>
      <c r="I1045" s="7">
        <f t="shared" si="267"/>
        <v>0</v>
      </c>
      <c r="J1045" s="7">
        <f t="shared" si="268"/>
        <v>0</v>
      </c>
      <c r="K1045" s="7" t="str">
        <f>'დამტკ. ბიუჯ.'!K1045</f>
        <v>აპარატი</v>
      </c>
    </row>
    <row r="1046" spans="1:11" ht="15.75" thickBot="1" x14ac:dyDescent="0.3">
      <c r="A1046" t="str">
        <f t="shared" si="266"/>
        <v>b</v>
      </c>
      <c r="B1046" s="11"/>
      <c r="C1046" s="12" t="s">
        <v>20</v>
      </c>
      <c r="D1046" s="13">
        <f t="shared" si="271"/>
        <v>0</v>
      </c>
      <c r="E1046" s="13">
        <f t="shared" si="283"/>
        <v>0</v>
      </c>
      <c r="F1046" s="13">
        <f t="shared" si="283"/>
        <v>0</v>
      </c>
      <c r="G1046" s="13">
        <f t="shared" si="283"/>
        <v>0</v>
      </c>
      <c r="H1046" s="13">
        <f t="shared" si="283"/>
        <v>0</v>
      </c>
      <c r="I1046" s="13">
        <f t="shared" si="267"/>
        <v>0</v>
      </c>
      <c r="J1046" s="13">
        <f t="shared" si="268"/>
        <v>0</v>
      </c>
      <c r="K1046" s="13" t="str">
        <f>'დამტკ. ბიუჯ.'!K1046</f>
        <v>აპარატი</v>
      </c>
    </row>
    <row r="1047" spans="1:11" ht="31.5" thickTop="1" thickBot="1" x14ac:dyDescent="0.3">
      <c r="A1047" t="str">
        <f t="shared" si="266"/>
        <v>b</v>
      </c>
      <c r="B1047" s="3" t="s">
        <v>169</v>
      </c>
      <c r="C1047" s="14" t="s">
        <v>170</v>
      </c>
      <c r="D1047" s="4">
        <f t="shared" si="271"/>
        <v>0</v>
      </c>
      <c r="E1047" s="4">
        <f>SUM(E1048,E1056,E1057,E1058)</f>
        <v>0</v>
      </c>
      <c r="F1047" s="4">
        <f t="shared" ref="F1047:H1047" si="284">SUM(F1048,F1056,F1057,F1058)</f>
        <v>0</v>
      </c>
      <c r="G1047" s="4">
        <f t="shared" si="284"/>
        <v>0</v>
      </c>
      <c r="H1047" s="4">
        <f t="shared" si="284"/>
        <v>0</v>
      </c>
      <c r="I1047" s="4">
        <f t="shared" si="267"/>
        <v>0</v>
      </c>
      <c r="J1047" s="4">
        <f t="shared" si="268"/>
        <v>0</v>
      </c>
      <c r="K1047" s="4" t="str">
        <f>'დამტკ. ბიუჯ.'!K1047</f>
        <v>აპარატი</v>
      </c>
    </row>
    <row r="1048" spans="1:11" ht="15.75" thickTop="1" x14ac:dyDescent="0.25">
      <c r="A1048" t="str">
        <f t="shared" si="266"/>
        <v>b</v>
      </c>
      <c r="B1048" s="5"/>
      <c r="C1048" s="6" t="s">
        <v>10</v>
      </c>
      <c r="D1048" s="7">
        <f t="shared" si="271"/>
        <v>0</v>
      </c>
      <c r="E1048" s="7">
        <f>SUM(E1049:E1055)</f>
        <v>0</v>
      </c>
      <c r="F1048" s="7">
        <f t="shared" ref="F1048:H1048" si="285">SUM(F1049:F1055)</f>
        <v>0</v>
      </c>
      <c r="G1048" s="7">
        <f t="shared" si="285"/>
        <v>0</v>
      </c>
      <c r="H1048" s="7">
        <f t="shared" si="285"/>
        <v>0</v>
      </c>
      <c r="I1048" s="7">
        <f t="shared" si="267"/>
        <v>0</v>
      </c>
      <c r="J1048" s="7">
        <f t="shared" si="268"/>
        <v>0</v>
      </c>
      <c r="K1048" s="7" t="str">
        <f>'დამტკ. ბიუჯ.'!K1048</f>
        <v>აპარატი</v>
      </c>
    </row>
    <row r="1049" spans="1:11" x14ac:dyDescent="0.25">
      <c r="A1049" t="str">
        <f t="shared" si="266"/>
        <v>b</v>
      </c>
      <c r="B1049" s="8"/>
      <c r="C1049" s="9" t="s">
        <v>11</v>
      </c>
      <c r="D1049" s="10">
        <f t="shared" si="271"/>
        <v>0</v>
      </c>
      <c r="E1049" s="10">
        <v>0</v>
      </c>
      <c r="F1049" s="10">
        <v>0</v>
      </c>
      <c r="G1049" s="10">
        <v>0</v>
      </c>
      <c r="H1049" s="10">
        <v>0</v>
      </c>
      <c r="I1049" s="10">
        <f t="shared" si="267"/>
        <v>0</v>
      </c>
      <c r="J1049" s="10">
        <f t="shared" si="268"/>
        <v>0</v>
      </c>
      <c r="K1049" s="10" t="str">
        <f>'დამტკ. ბიუჯ.'!K1049</f>
        <v>აპარატი</v>
      </c>
    </row>
    <row r="1050" spans="1:11" x14ac:dyDescent="0.25">
      <c r="A1050" t="str">
        <f t="shared" si="266"/>
        <v>b</v>
      </c>
      <c r="B1050" s="8"/>
      <c r="C1050" s="9" t="s">
        <v>12</v>
      </c>
      <c r="D1050" s="10">
        <f t="shared" si="271"/>
        <v>0</v>
      </c>
      <c r="E1050" s="10">
        <v>0</v>
      </c>
      <c r="F1050" s="10">
        <v>0</v>
      </c>
      <c r="G1050" s="10">
        <v>0</v>
      </c>
      <c r="H1050" s="10">
        <v>0</v>
      </c>
      <c r="I1050" s="10">
        <f t="shared" si="267"/>
        <v>0</v>
      </c>
      <c r="J1050" s="10">
        <f t="shared" si="268"/>
        <v>0</v>
      </c>
      <c r="K1050" s="10" t="str">
        <f>'დამტკ. ბიუჯ.'!K1050</f>
        <v>აპარატი</v>
      </c>
    </row>
    <row r="1051" spans="1:11" x14ac:dyDescent="0.25">
      <c r="A1051" t="str">
        <f t="shared" si="266"/>
        <v>b</v>
      </c>
      <c r="B1051" s="8"/>
      <c r="C1051" s="9" t="s">
        <v>13</v>
      </c>
      <c r="D1051" s="10">
        <f t="shared" si="271"/>
        <v>0</v>
      </c>
      <c r="E1051" s="10">
        <v>0</v>
      </c>
      <c r="F1051" s="10">
        <v>0</v>
      </c>
      <c r="G1051" s="10">
        <v>0</v>
      </c>
      <c r="H1051" s="10">
        <v>0</v>
      </c>
      <c r="I1051" s="10">
        <f t="shared" si="267"/>
        <v>0</v>
      </c>
      <c r="J1051" s="10">
        <f t="shared" si="268"/>
        <v>0</v>
      </c>
      <c r="K1051" s="10" t="str">
        <f>'დამტკ. ბიუჯ.'!K1051</f>
        <v>აპარატი</v>
      </c>
    </row>
    <row r="1052" spans="1:11" x14ac:dyDescent="0.25">
      <c r="A1052" t="str">
        <f t="shared" si="266"/>
        <v>b</v>
      </c>
      <c r="B1052" s="8"/>
      <c r="C1052" s="9" t="s">
        <v>14</v>
      </c>
      <c r="D1052" s="10">
        <f t="shared" si="271"/>
        <v>0</v>
      </c>
      <c r="E1052" s="10">
        <v>0</v>
      </c>
      <c r="F1052" s="10">
        <v>0</v>
      </c>
      <c r="G1052" s="10">
        <v>0</v>
      </c>
      <c r="H1052" s="10">
        <v>0</v>
      </c>
      <c r="I1052" s="10">
        <f t="shared" si="267"/>
        <v>0</v>
      </c>
      <c r="J1052" s="10">
        <f t="shared" si="268"/>
        <v>0</v>
      </c>
      <c r="K1052" s="10" t="str">
        <f>'დამტკ. ბიუჯ.'!K1052</f>
        <v>აპარატი</v>
      </c>
    </row>
    <row r="1053" spans="1:11" x14ac:dyDescent="0.25">
      <c r="A1053" t="str">
        <f t="shared" si="266"/>
        <v>b</v>
      </c>
      <c r="B1053" s="8"/>
      <c r="C1053" s="9" t="s">
        <v>15</v>
      </c>
      <c r="D1053" s="10">
        <f t="shared" si="271"/>
        <v>0</v>
      </c>
      <c r="E1053" s="10">
        <v>0</v>
      </c>
      <c r="F1053" s="10">
        <v>0</v>
      </c>
      <c r="G1053" s="10">
        <v>0</v>
      </c>
      <c r="H1053" s="10">
        <v>0</v>
      </c>
      <c r="I1053" s="10">
        <f t="shared" si="267"/>
        <v>0</v>
      </c>
      <c r="J1053" s="10">
        <f t="shared" si="268"/>
        <v>0</v>
      </c>
      <c r="K1053" s="10" t="str">
        <f>'დამტკ. ბიუჯ.'!K1053</f>
        <v>აპარატი</v>
      </c>
    </row>
    <row r="1054" spans="1:11" x14ac:dyDescent="0.25">
      <c r="A1054" t="str">
        <f t="shared" si="266"/>
        <v>b</v>
      </c>
      <c r="B1054" s="8"/>
      <c r="C1054" s="9" t="s">
        <v>16</v>
      </c>
      <c r="D1054" s="10">
        <f t="shared" si="271"/>
        <v>0</v>
      </c>
      <c r="E1054" s="10">
        <v>0</v>
      </c>
      <c r="F1054" s="10">
        <v>0</v>
      </c>
      <c r="G1054" s="10">
        <v>0</v>
      </c>
      <c r="H1054" s="10">
        <v>0</v>
      </c>
      <c r="I1054" s="10">
        <f t="shared" si="267"/>
        <v>0</v>
      </c>
      <c r="J1054" s="10">
        <f t="shared" si="268"/>
        <v>0</v>
      </c>
      <c r="K1054" s="10" t="str">
        <f>'დამტკ. ბიუჯ.'!K1054</f>
        <v>აპარატი</v>
      </c>
    </row>
    <row r="1055" spans="1:11" x14ac:dyDescent="0.25">
      <c r="A1055" t="str">
        <f t="shared" si="266"/>
        <v>b</v>
      </c>
      <c r="B1055" s="8"/>
      <c r="C1055" s="9" t="s">
        <v>17</v>
      </c>
      <c r="D1055" s="10">
        <f t="shared" si="271"/>
        <v>0</v>
      </c>
      <c r="E1055" s="10">
        <v>0</v>
      </c>
      <c r="F1055" s="10">
        <v>0</v>
      </c>
      <c r="G1055" s="10">
        <v>0</v>
      </c>
      <c r="H1055" s="10">
        <v>0</v>
      </c>
      <c r="I1055" s="10">
        <f t="shared" si="267"/>
        <v>0</v>
      </c>
      <c r="J1055" s="10">
        <f t="shared" si="268"/>
        <v>0</v>
      </c>
      <c r="K1055" s="10" t="str">
        <f>'დამტკ. ბიუჯ.'!K1055</f>
        <v>აპარატი</v>
      </c>
    </row>
    <row r="1056" spans="1:11" x14ac:dyDescent="0.25">
      <c r="A1056" t="str">
        <f t="shared" si="266"/>
        <v>b</v>
      </c>
      <c r="B1056" s="5"/>
      <c r="C1056" s="6" t="s">
        <v>18</v>
      </c>
      <c r="D1056" s="7">
        <f t="shared" si="271"/>
        <v>0</v>
      </c>
      <c r="E1056" s="7">
        <v>0</v>
      </c>
      <c r="F1056" s="7">
        <v>0</v>
      </c>
      <c r="G1056" s="7">
        <v>0</v>
      </c>
      <c r="H1056" s="7">
        <v>0</v>
      </c>
      <c r="I1056" s="7">
        <f t="shared" si="267"/>
        <v>0</v>
      </c>
      <c r="J1056" s="7">
        <f t="shared" si="268"/>
        <v>0</v>
      </c>
      <c r="K1056" s="7" t="str">
        <f>'დამტკ. ბიუჯ.'!K1056</f>
        <v>აპარატი</v>
      </c>
    </row>
    <row r="1057" spans="1:11" x14ac:dyDescent="0.25">
      <c r="A1057" t="str">
        <f t="shared" si="266"/>
        <v>b</v>
      </c>
      <c r="B1057" s="5"/>
      <c r="C1057" s="6" t="s">
        <v>19</v>
      </c>
      <c r="D1057" s="7">
        <f t="shared" si="271"/>
        <v>0</v>
      </c>
      <c r="E1057" s="7">
        <v>0</v>
      </c>
      <c r="F1057" s="7">
        <v>0</v>
      </c>
      <c r="G1057" s="7">
        <v>0</v>
      </c>
      <c r="H1057" s="7">
        <v>0</v>
      </c>
      <c r="I1057" s="7">
        <f t="shared" si="267"/>
        <v>0</v>
      </c>
      <c r="J1057" s="7">
        <f t="shared" si="268"/>
        <v>0</v>
      </c>
      <c r="K1057" s="7" t="str">
        <f>'დამტკ. ბიუჯ.'!K1057</f>
        <v>აპარატი</v>
      </c>
    </row>
    <row r="1058" spans="1:11" ht="15.75" thickBot="1" x14ac:dyDescent="0.3">
      <c r="A1058" t="str">
        <f t="shared" si="266"/>
        <v>b</v>
      </c>
      <c r="B1058" s="11"/>
      <c r="C1058" s="12" t="s">
        <v>20</v>
      </c>
      <c r="D1058" s="13">
        <f t="shared" si="271"/>
        <v>0</v>
      </c>
      <c r="E1058" s="13">
        <v>0</v>
      </c>
      <c r="F1058" s="13">
        <v>0</v>
      </c>
      <c r="G1058" s="13">
        <v>0</v>
      </c>
      <c r="H1058" s="13">
        <v>0</v>
      </c>
      <c r="I1058" s="13">
        <f t="shared" si="267"/>
        <v>0</v>
      </c>
      <c r="J1058" s="13">
        <f t="shared" si="268"/>
        <v>0</v>
      </c>
      <c r="K1058" s="13" t="str">
        <f>'დამტკ. ბიუჯ.'!K1058</f>
        <v>აპარატი</v>
      </c>
    </row>
    <row r="1059" spans="1:11" ht="31.5" thickTop="1" thickBot="1" x14ac:dyDescent="0.3">
      <c r="A1059" t="str">
        <f t="shared" si="266"/>
        <v>b</v>
      </c>
      <c r="B1059" s="3" t="s">
        <v>224</v>
      </c>
      <c r="C1059" s="14" t="s">
        <v>235</v>
      </c>
      <c r="D1059" s="4">
        <f t="shared" si="271"/>
        <v>0</v>
      </c>
      <c r="E1059" s="4">
        <f>SUM(E1060,E1068,E1069,E1070)</f>
        <v>0</v>
      </c>
      <c r="F1059" s="4">
        <f t="shared" ref="F1059:H1059" si="286">SUM(F1060,F1068,F1069,F1070)</f>
        <v>0</v>
      </c>
      <c r="G1059" s="4">
        <f t="shared" si="286"/>
        <v>0</v>
      </c>
      <c r="H1059" s="4">
        <f t="shared" si="286"/>
        <v>0</v>
      </c>
      <c r="I1059" s="4">
        <f t="shared" ref="I1059:I1070" si="287">SUM(E1059,F1059)</f>
        <v>0</v>
      </c>
      <c r="J1059" s="4">
        <f t="shared" ref="J1059:J1070" si="288">SUM(E1059,F1059,G1059)</f>
        <v>0</v>
      </c>
      <c r="K1059" s="4"/>
    </row>
    <row r="1060" spans="1:11" ht="15.75" thickTop="1" x14ac:dyDescent="0.25">
      <c r="A1060" t="str">
        <f t="shared" si="266"/>
        <v>b</v>
      </c>
      <c r="B1060" s="5"/>
      <c r="C1060" s="6" t="s">
        <v>10</v>
      </c>
      <c r="D1060" s="7">
        <f t="shared" si="271"/>
        <v>0</v>
      </c>
      <c r="E1060" s="7">
        <f>SUM(E1061:E1067)</f>
        <v>0</v>
      </c>
      <c r="F1060" s="7">
        <f t="shared" ref="F1060:H1060" si="289">SUM(F1061:F1067)</f>
        <v>0</v>
      </c>
      <c r="G1060" s="7">
        <f t="shared" si="289"/>
        <v>0</v>
      </c>
      <c r="H1060" s="7">
        <f t="shared" si="289"/>
        <v>0</v>
      </c>
      <c r="I1060" s="7">
        <f t="shared" si="287"/>
        <v>0</v>
      </c>
      <c r="J1060" s="7">
        <f t="shared" si="288"/>
        <v>0</v>
      </c>
      <c r="K1060" s="7"/>
    </row>
    <row r="1061" spans="1:11" x14ac:dyDescent="0.25">
      <c r="A1061" t="str">
        <f t="shared" si="266"/>
        <v>b</v>
      </c>
      <c r="B1061" s="8"/>
      <c r="C1061" s="9" t="s">
        <v>11</v>
      </c>
      <c r="D1061" s="10">
        <f t="shared" si="271"/>
        <v>0</v>
      </c>
      <c r="E1061" s="10">
        <v>0</v>
      </c>
      <c r="F1061" s="10">
        <v>0</v>
      </c>
      <c r="G1061" s="10">
        <v>0</v>
      </c>
      <c r="H1061" s="10">
        <v>0</v>
      </c>
      <c r="I1061" s="10">
        <f t="shared" si="287"/>
        <v>0</v>
      </c>
      <c r="J1061" s="10">
        <f t="shared" si="288"/>
        <v>0</v>
      </c>
      <c r="K1061" s="10"/>
    </row>
    <row r="1062" spans="1:11" x14ac:dyDescent="0.25">
      <c r="A1062" t="str">
        <f t="shared" si="266"/>
        <v>b</v>
      </c>
      <c r="B1062" s="8"/>
      <c r="C1062" s="9" t="s">
        <v>12</v>
      </c>
      <c r="D1062" s="10">
        <f t="shared" si="271"/>
        <v>0</v>
      </c>
      <c r="E1062" s="10">
        <v>0</v>
      </c>
      <c r="F1062" s="10">
        <v>0</v>
      </c>
      <c r="G1062" s="10">
        <v>0</v>
      </c>
      <c r="H1062" s="10">
        <v>0</v>
      </c>
      <c r="I1062" s="10">
        <f t="shared" si="287"/>
        <v>0</v>
      </c>
      <c r="J1062" s="10">
        <f t="shared" si="288"/>
        <v>0</v>
      </c>
      <c r="K1062" s="10"/>
    </row>
    <row r="1063" spans="1:11" x14ac:dyDescent="0.25">
      <c r="A1063" t="str">
        <f t="shared" si="266"/>
        <v>b</v>
      </c>
      <c r="B1063" s="8"/>
      <c r="C1063" s="9" t="s">
        <v>13</v>
      </c>
      <c r="D1063" s="10">
        <f t="shared" si="271"/>
        <v>0</v>
      </c>
      <c r="E1063" s="10">
        <v>0</v>
      </c>
      <c r="F1063" s="10">
        <v>0</v>
      </c>
      <c r="G1063" s="10">
        <v>0</v>
      </c>
      <c r="H1063" s="10">
        <v>0</v>
      </c>
      <c r="I1063" s="10">
        <f t="shared" si="287"/>
        <v>0</v>
      </c>
      <c r="J1063" s="10">
        <f t="shared" si="288"/>
        <v>0</v>
      </c>
      <c r="K1063" s="10"/>
    </row>
    <row r="1064" spans="1:11" x14ac:dyDescent="0.25">
      <c r="A1064" t="str">
        <f t="shared" si="266"/>
        <v>b</v>
      </c>
      <c r="B1064" s="8"/>
      <c r="C1064" s="9" t="s">
        <v>14</v>
      </c>
      <c r="D1064" s="10">
        <f>SUM(E1064,F1064,G1064,H1064)</f>
        <v>0</v>
      </c>
      <c r="E1064" s="10">
        <v>0</v>
      </c>
      <c r="F1064" s="10">
        <v>0</v>
      </c>
      <c r="G1064" s="10">
        <v>0</v>
      </c>
      <c r="H1064" s="10">
        <v>0</v>
      </c>
      <c r="I1064" s="10">
        <f t="shared" si="287"/>
        <v>0</v>
      </c>
      <c r="J1064" s="10">
        <f t="shared" si="288"/>
        <v>0</v>
      </c>
      <c r="K1064" s="10"/>
    </row>
    <row r="1065" spans="1:11" x14ac:dyDescent="0.25">
      <c r="A1065" t="str">
        <f t="shared" si="266"/>
        <v>b</v>
      </c>
      <c r="B1065" s="8"/>
      <c r="C1065" s="9" t="s">
        <v>15</v>
      </c>
      <c r="D1065" s="10">
        <f t="shared" si="271"/>
        <v>0</v>
      </c>
      <c r="E1065" s="10">
        <v>0</v>
      </c>
      <c r="F1065" s="10">
        <v>0</v>
      </c>
      <c r="G1065" s="10">
        <v>0</v>
      </c>
      <c r="H1065" s="10">
        <v>0</v>
      </c>
      <c r="I1065" s="10">
        <f t="shared" si="287"/>
        <v>0</v>
      </c>
      <c r="J1065" s="10">
        <f t="shared" si="288"/>
        <v>0</v>
      </c>
      <c r="K1065" s="10"/>
    </row>
    <row r="1066" spans="1:11" x14ac:dyDescent="0.25">
      <c r="A1066" t="str">
        <f t="shared" si="266"/>
        <v>b</v>
      </c>
      <c r="B1066" s="8"/>
      <c r="C1066" s="9" t="s">
        <v>16</v>
      </c>
      <c r="D1066" s="10">
        <f t="shared" si="271"/>
        <v>0</v>
      </c>
      <c r="E1066" s="10">
        <v>0</v>
      </c>
      <c r="F1066" s="10">
        <v>0</v>
      </c>
      <c r="G1066" s="10">
        <v>0</v>
      </c>
      <c r="H1066" s="10">
        <v>0</v>
      </c>
      <c r="I1066" s="10">
        <f t="shared" si="287"/>
        <v>0</v>
      </c>
      <c r="J1066" s="10">
        <f t="shared" si="288"/>
        <v>0</v>
      </c>
      <c r="K1066" s="10"/>
    </row>
    <row r="1067" spans="1:11" x14ac:dyDescent="0.25">
      <c r="A1067" t="str">
        <f t="shared" si="266"/>
        <v>b</v>
      </c>
      <c r="B1067" s="8"/>
      <c r="C1067" s="9" t="s">
        <v>17</v>
      </c>
      <c r="D1067" s="10">
        <f t="shared" si="271"/>
        <v>0</v>
      </c>
      <c r="E1067" s="10">
        <v>0</v>
      </c>
      <c r="F1067" s="10">
        <v>0</v>
      </c>
      <c r="G1067" s="10">
        <v>0</v>
      </c>
      <c r="H1067" s="10">
        <v>0</v>
      </c>
      <c r="I1067" s="10">
        <f t="shared" si="287"/>
        <v>0</v>
      </c>
      <c r="J1067" s="10">
        <f t="shared" si="288"/>
        <v>0</v>
      </c>
      <c r="K1067" s="10"/>
    </row>
    <row r="1068" spans="1:11" x14ac:dyDescent="0.25">
      <c r="A1068" t="str">
        <f t="shared" si="266"/>
        <v>b</v>
      </c>
      <c r="B1068" s="5"/>
      <c r="C1068" s="6" t="s">
        <v>18</v>
      </c>
      <c r="D1068" s="7">
        <f t="shared" si="271"/>
        <v>0</v>
      </c>
      <c r="E1068" s="7">
        <v>0</v>
      </c>
      <c r="F1068" s="7">
        <v>0</v>
      </c>
      <c r="G1068" s="7">
        <v>0</v>
      </c>
      <c r="H1068" s="7">
        <v>0</v>
      </c>
      <c r="I1068" s="7">
        <f t="shared" si="287"/>
        <v>0</v>
      </c>
      <c r="J1068" s="7">
        <f t="shared" si="288"/>
        <v>0</v>
      </c>
      <c r="K1068" s="7"/>
    </row>
    <row r="1069" spans="1:11" x14ac:dyDescent="0.25">
      <c r="A1069" t="str">
        <f t="shared" si="266"/>
        <v>b</v>
      </c>
      <c r="B1069" s="5"/>
      <c r="C1069" s="6" t="s">
        <v>19</v>
      </c>
      <c r="D1069" s="7">
        <f t="shared" si="271"/>
        <v>0</v>
      </c>
      <c r="E1069" s="7">
        <v>0</v>
      </c>
      <c r="F1069" s="7">
        <v>0</v>
      </c>
      <c r="G1069" s="7">
        <v>0</v>
      </c>
      <c r="H1069" s="7">
        <v>0</v>
      </c>
      <c r="I1069" s="7">
        <f t="shared" si="287"/>
        <v>0</v>
      </c>
      <c r="J1069" s="7">
        <f t="shared" si="288"/>
        <v>0</v>
      </c>
      <c r="K1069" s="7"/>
    </row>
    <row r="1070" spans="1:11" ht="15.75" thickBot="1" x14ac:dyDescent="0.3">
      <c r="A1070" t="str">
        <f t="shared" si="266"/>
        <v>b</v>
      </c>
      <c r="B1070" s="11"/>
      <c r="C1070" s="12" t="s">
        <v>20</v>
      </c>
      <c r="D1070" s="13">
        <f t="shared" si="271"/>
        <v>0</v>
      </c>
      <c r="E1070" s="13">
        <v>0</v>
      </c>
      <c r="F1070" s="13">
        <v>0</v>
      </c>
      <c r="G1070" s="13">
        <v>0</v>
      </c>
      <c r="H1070" s="13">
        <v>0</v>
      </c>
      <c r="I1070" s="13">
        <f t="shared" si="287"/>
        <v>0</v>
      </c>
      <c r="J1070" s="13">
        <f t="shared" si="288"/>
        <v>0</v>
      </c>
      <c r="K1070" s="13"/>
    </row>
    <row r="1071" spans="1:11" ht="31.5" thickTop="1" thickBot="1" x14ac:dyDescent="0.3">
      <c r="A1071" t="str">
        <f t="shared" si="266"/>
        <v>b</v>
      </c>
      <c r="B1071" s="16" t="s">
        <v>171</v>
      </c>
      <c r="C1071" s="14" t="s">
        <v>182</v>
      </c>
      <c r="D1071" s="4">
        <f t="shared" si="271"/>
        <v>0</v>
      </c>
      <c r="E1071" s="4">
        <f>SUM(E1072,E1080,E1081,E1082)</f>
        <v>0</v>
      </c>
      <c r="F1071" s="4">
        <f t="shared" ref="F1071:H1071" si="290">SUM(F1072,F1080,F1081,F1082)</f>
        <v>0</v>
      </c>
      <c r="G1071" s="4">
        <f t="shared" si="290"/>
        <v>0</v>
      </c>
      <c r="H1071" s="4">
        <f t="shared" si="290"/>
        <v>0</v>
      </c>
      <c r="I1071" s="4">
        <f t="shared" si="267"/>
        <v>0</v>
      </c>
      <c r="J1071" s="4">
        <f t="shared" si="268"/>
        <v>0</v>
      </c>
      <c r="K1071" s="4" t="str">
        <f>'დამტკ. ბიუჯ.'!K1071</f>
        <v>აპარატი</v>
      </c>
    </row>
    <row r="1072" spans="1:11" ht="15.75" thickTop="1" x14ac:dyDescent="0.25">
      <c r="A1072" t="str">
        <f t="shared" ref="A1072:A1135" si="291">IF(OR(D1072&lt;&gt;0,E1072&lt;&gt;0,F1072&lt;&gt;0,G1072&lt;&gt;0,H1072&lt;&gt;0,),"a","b")</f>
        <v>b</v>
      </c>
      <c r="B1072" s="5"/>
      <c r="C1072" s="6" t="s">
        <v>10</v>
      </c>
      <c r="D1072" s="7">
        <f t="shared" si="271"/>
        <v>0</v>
      </c>
      <c r="E1072" s="7">
        <f>SUM(E1073:E1079)</f>
        <v>0</v>
      </c>
      <c r="F1072" s="7">
        <f t="shared" ref="F1072:H1072" si="292">SUM(F1073:F1079)</f>
        <v>0</v>
      </c>
      <c r="G1072" s="7">
        <f t="shared" si="292"/>
        <v>0</v>
      </c>
      <c r="H1072" s="7">
        <f t="shared" si="292"/>
        <v>0</v>
      </c>
      <c r="I1072" s="7">
        <f t="shared" ref="I1072:I1135" si="293">SUM(E1072,F1072)</f>
        <v>0</v>
      </c>
      <c r="J1072" s="7">
        <f t="shared" ref="J1072:J1135" si="294">SUM(E1072,F1072,G1072)</f>
        <v>0</v>
      </c>
      <c r="K1072" s="7" t="str">
        <f>'დამტკ. ბიუჯ.'!K1072</f>
        <v>აპარატი</v>
      </c>
    </row>
    <row r="1073" spans="1:11" x14ac:dyDescent="0.25">
      <c r="A1073" t="str">
        <f t="shared" si="291"/>
        <v>b</v>
      </c>
      <c r="B1073" s="8"/>
      <c r="C1073" s="9" t="s">
        <v>11</v>
      </c>
      <c r="D1073" s="10">
        <f t="shared" si="271"/>
        <v>0</v>
      </c>
      <c r="E1073" s="10">
        <v>0</v>
      </c>
      <c r="F1073" s="10">
        <v>0</v>
      </c>
      <c r="G1073" s="10">
        <v>0</v>
      </c>
      <c r="H1073" s="10">
        <v>0</v>
      </c>
      <c r="I1073" s="10">
        <f t="shared" si="293"/>
        <v>0</v>
      </c>
      <c r="J1073" s="10">
        <f t="shared" si="294"/>
        <v>0</v>
      </c>
      <c r="K1073" s="10" t="str">
        <f>'დამტკ. ბიუჯ.'!K1073</f>
        <v>აპარატი</v>
      </c>
    </row>
    <row r="1074" spans="1:11" x14ac:dyDescent="0.25">
      <c r="A1074" t="str">
        <f t="shared" si="291"/>
        <v>b</v>
      </c>
      <c r="B1074" s="8"/>
      <c r="C1074" s="9" t="s">
        <v>12</v>
      </c>
      <c r="D1074" s="10">
        <f t="shared" si="271"/>
        <v>0</v>
      </c>
      <c r="E1074" s="10">
        <v>0</v>
      </c>
      <c r="F1074" s="10">
        <v>0</v>
      </c>
      <c r="G1074" s="10">
        <v>0</v>
      </c>
      <c r="H1074" s="10">
        <v>0</v>
      </c>
      <c r="I1074" s="10">
        <f t="shared" si="293"/>
        <v>0</v>
      </c>
      <c r="J1074" s="10">
        <f t="shared" si="294"/>
        <v>0</v>
      </c>
      <c r="K1074" s="10" t="str">
        <f>'დამტკ. ბიუჯ.'!K1074</f>
        <v>აპარატი</v>
      </c>
    </row>
    <row r="1075" spans="1:11" x14ac:dyDescent="0.25">
      <c r="A1075" t="str">
        <f t="shared" si="291"/>
        <v>b</v>
      </c>
      <c r="B1075" s="8"/>
      <c r="C1075" s="9" t="s">
        <v>13</v>
      </c>
      <c r="D1075" s="10">
        <f t="shared" si="271"/>
        <v>0</v>
      </c>
      <c r="E1075" s="10">
        <v>0</v>
      </c>
      <c r="F1075" s="10">
        <v>0</v>
      </c>
      <c r="G1075" s="10">
        <v>0</v>
      </c>
      <c r="H1075" s="10">
        <v>0</v>
      </c>
      <c r="I1075" s="10">
        <f t="shared" si="293"/>
        <v>0</v>
      </c>
      <c r="J1075" s="10">
        <f t="shared" si="294"/>
        <v>0</v>
      </c>
      <c r="K1075" s="10" t="str">
        <f>'დამტკ. ბიუჯ.'!K1075</f>
        <v>აპარატი</v>
      </c>
    </row>
    <row r="1076" spans="1:11" x14ac:dyDescent="0.25">
      <c r="A1076" t="str">
        <f t="shared" si="291"/>
        <v>b</v>
      </c>
      <c r="B1076" s="8"/>
      <c r="C1076" s="9" t="s">
        <v>14</v>
      </c>
      <c r="D1076" s="10">
        <f t="shared" si="271"/>
        <v>0</v>
      </c>
      <c r="E1076" s="10">
        <v>0</v>
      </c>
      <c r="F1076" s="10">
        <v>0</v>
      </c>
      <c r="G1076" s="10">
        <v>0</v>
      </c>
      <c r="H1076" s="10">
        <v>0</v>
      </c>
      <c r="I1076" s="10">
        <f t="shared" si="293"/>
        <v>0</v>
      </c>
      <c r="J1076" s="10">
        <f t="shared" si="294"/>
        <v>0</v>
      </c>
      <c r="K1076" s="10" t="str">
        <f>'დამტკ. ბიუჯ.'!K1076</f>
        <v>აპარატი</v>
      </c>
    </row>
    <row r="1077" spans="1:11" x14ac:dyDescent="0.25">
      <c r="A1077" t="str">
        <f t="shared" si="291"/>
        <v>b</v>
      </c>
      <c r="B1077" s="8"/>
      <c r="C1077" s="9" t="s">
        <v>15</v>
      </c>
      <c r="D1077" s="10">
        <f t="shared" si="271"/>
        <v>0</v>
      </c>
      <c r="E1077" s="10">
        <v>0</v>
      </c>
      <c r="F1077" s="10">
        <v>0</v>
      </c>
      <c r="G1077" s="10">
        <v>0</v>
      </c>
      <c r="H1077" s="10">
        <v>0</v>
      </c>
      <c r="I1077" s="10">
        <f t="shared" si="293"/>
        <v>0</v>
      </c>
      <c r="J1077" s="10">
        <f t="shared" si="294"/>
        <v>0</v>
      </c>
      <c r="K1077" s="10" t="str">
        <f>'დამტკ. ბიუჯ.'!K1077</f>
        <v>აპარატი</v>
      </c>
    </row>
    <row r="1078" spans="1:11" x14ac:dyDescent="0.25">
      <c r="A1078" t="str">
        <f t="shared" si="291"/>
        <v>b</v>
      </c>
      <c r="B1078" s="8"/>
      <c r="C1078" s="9" t="s">
        <v>16</v>
      </c>
      <c r="D1078" s="10">
        <f t="shared" si="271"/>
        <v>0</v>
      </c>
      <c r="E1078" s="10">
        <v>0</v>
      </c>
      <c r="F1078" s="10">
        <v>0</v>
      </c>
      <c r="G1078" s="10">
        <v>0</v>
      </c>
      <c r="H1078" s="10">
        <v>0</v>
      </c>
      <c r="I1078" s="10">
        <f t="shared" si="293"/>
        <v>0</v>
      </c>
      <c r="J1078" s="10">
        <f t="shared" si="294"/>
        <v>0</v>
      </c>
      <c r="K1078" s="10" t="str">
        <f>'დამტკ. ბიუჯ.'!K1078</f>
        <v>აპარატი</v>
      </c>
    </row>
    <row r="1079" spans="1:11" x14ac:dyDescent="0.25">
      <c r="A1079" t="str">
        <f t="shared" si="291"/>
        <v>b</v>
      </c>
      <c r="B1079" s="8"/>
      <c r="C1079" s="9" t="s">
        <v>17</v>
      </c>
      <c r="D1079" s="10">
        <f t="shared" si="271"/>
        <v>0</v>
      </c>
      <c r="E1079" s="10">
        <v>0</v>
      </c>
      <c r="F1079" s="10">
        <v>0</v>
      </c>
      <c r="G1079" s="10">
        <v>0</v>
      </c>
      <c r="H1079" s="10">
        <v>0</v>
      </c>
      <c r="I1079" s="10">
        <f t="shared" si="293"/>
        <v>0</v>
      </c>
      <c r="J1079" s="10">
        <f t="shared" si="294"/>
        <v>0</v>
      </c>
      <c r="K1079" s="10" t="str">
        <f>'დამტკ. ბიუჯ.'!K1079</f>
        <v>აპარატი</v>
      </c>
    </row>
    <row r="1080" spans="1:11" x14ac:dyDescent="0.25">
      <c r="A1080" t="str">
        <f t="shared" si="291"/>
        <v>b</v>
      </c>
      <c r="B1080" s="5"/>
      <c r="C1080" s="6" t="s">
        <v>18</v>
      </c>
      <c r="D1080" s="7">
        <f t="shared" si="271"/>
        <v>0</v>
      </c>
      <c r="E1080" s="7">
        <v>0</v>
      </c>
      <c r="F1080" s="7">
        <v>0</v>
      </c>
      <c r="G1080" s="7">
        <v>0</v>
      </c>
      <c r="H1080" s="7">
        <v>0</v>
      </c>
      <c r="I1080" s="7">
        <f t="shared" si="293"/>
        <v>0</v>
      </c>
      <c r="J1080" s="7">
        <f t="shared" si="294"/>
        <v>0</v>
      </c>
      <c r="K1080" s="7" t="str">
        <f>'დამტკ. ბიუჯ.'!K1080</f>
        <v>აპარატი</v>
      </c>
    </row>
    <row r="1081" spans="1:11" x14ac:dyDescent="0.25">
      <c r="A1081" t="str">
        <f t="shared" si="291"/>
        <v>b</v>
      </c>
      <c r="B1081" s="5"/>
      <c r="C1081" s="6" t="s">
        <v>19</v>
      </c>
      <c r="D1081" s="7">
        <f t="shared" si="271"/>
        <v>0</v>
      </c>
      <c r="E1081" s="7">
        <v>0</v>
      </c>
      <c r="F1081" s="7">
        <v>0</v>
      </c>
      <c r="G1081" s="7">
        <v>0</v>
      </c>
      <c r="H1081" s="7">
        <v>0</v>
      </c>
      <c r="I1081" s="7">
        <f t="shared" si="293"/>
        <v>0</v>
      </c>
      <c r="J1081" s="7">
        <f t="shared" si="294"/>
        <v>0</v>
      </c>
      <c r="K1081" s="7" t="str">
        <f>'დამტკ. ბიუჯ.'!K1081</f>
        <v>აპარატი</v>
      </c>
    </row>
    <row r="1082" spans="1:11" ht="15.75" thickBot="1" x14ac:dyDescent="0.3">
      <c r="A1082" t="str">
        <f t="shared" si="291"/>
        <v>b</v>
      </c>
      <c r="B1082" s="11"/>
      <c r="C1082" s="12" t="s">
        <v>20</v>
      </c>
      <c r="D1082" s="13">
        <f t="shared" si="271"/>
        <v>0</v>
      </c>
      <c r="E1082" s="13">
        <v>0</v>
      </c>
      <c r="F1082" s="13">
        <v>0</v>
      </c>
      <c r="G1082" s="13">
        <v>0</v>
      </c>
      <c r="H1082" s="13">
        <v>0</v>
      </c>
      <c r="I1082" s="13">
        <f t="shared" si="293"/>
        <v>0</v>
      </c>
      <c r="J1082" s="13">
        <f t="shared" si="294"/>
        <v>0</v>
      </c>
      <c r="K1082" s="13" t="str">
        <f>'დამტკ. ბიუჯ.'!K1082</f>
        <v>აპარატი</v>
      </c>
    </row>
    <row r="1083" spans="1:11" ht="31.5" thickTop="1" thickBot="1" x14ac:dyDescent="0.3">
      <c r="A1083" t="str">
        <f t="shared" si="291"/>
        <v>b</v>
      </c>
      <c r="B1083" s="16" t="s">
        <v>172</v>
      </c>
      <c r="C1083" s="15" t="s">
        <v>173</v>
      </c>
      <c r="D1083" s="4">
        <f t="shared" si="271"/>
        <v>0</v>
      </c>
      <c r="E1083" s="4">
        <f>SUM(E1095,E1107,E1119,E1131)</f>
        <v>0</v>
      </c>
      <c r="F1083" s="4">
        <f t="shared" ref="F1083:H1083" si="295">SUM(F1095,F1107,F1119,F1131)</f>
        <v>0</v>
      </c>
      <c r="G1083" s="4">
        <f t="shared" si="295"/>
        <v>0</v>
      </c>
      <c r="H1083" s="4">
        <f t="shared" si="295"/>
        <v>0</v>
      </c>
      <c r="I1083" s="4">
        <f t="shared" si="293"/>
        <v>0</v>
      </c>
      <c r="J1083" s="4">
        <f t="shared" si="294"/>
        <v>0</v>
      </c>
      <c r="K1083" s="4" t="str">
        <f>'დამტკ. ბიუჯ.'!K1083</f>
        <v>ჯამი</v>
      </c>
    </row>
    <row r="1084" spans="1:11" ht="15.75" thickTop="1" x14ac:dyDescent="0.25">
      <c r="A1084" t="str">
        <f t="shared" si="291"/>
        <v>b</v>
      </c>
      <c r="B1084" s="5"/>
      <c r="C1084" s="6" t="s">
        <v>10</v>
      </c>
      <c r="D1084" s="7">
        <f t="shared" ref="D1084:D1142" si="296">SUM(E1084,F1084,G1084,H1084)</f>
        <v>0</v>
      </c>
      <c r="E1084" s="7">
        <f t="shared" ref="E1084:H1094" si="297">SUM(E1096,E1108,E1120,E1132)</f>
        <v>0</v>
      </c>
      <c r="F1084" s="7">
        <f t="shared" si="297"/>
        <v>0</v>
      </c>
      <c r="G1084" s="7">
        <f t="shared" si="297"/>
        <v>0</v>
      </c>
      <c r="H1084" s="7">
        <f t="shared" si="297"/>
        <v>0</v>
      </c>
      <c r="I1084" s="7">
        <f t="shared" si="293"/>
        <v>0</v>
      </c>
      <c r="J1084" s="7">
        <f t="shared" si="294"/>
        <v>0</v>
      </c>
      <c r="K1084" s="7" t="str">
        <f>'დამტკ. ბიუჯ.'!K1084</f>
        <v>ჯამი</v>
      </c>
    </row>
    <row r="1085" spans="1:11" x14ac:dyDescent="0.25">
      <c r="A1085" t="str">
        <f t="shared" si="291"/>
        <v>b</v>
      </c>
      <c r="B1085" s="8"/>
      <c r="C1085" s="9" t="s">
        <v>11</v>
      </c>
      <c r="D1085" s="10">
        <f t="shared" si="296"/>
        <v>0</v>
      </c>
      <c r="E1085" s="10">
        <f t="shared" si="297"/>
        <v>0</v>
      </c>
      <c r="F1085" s="10">
        <f t="shared" si="297"/>
        <v>0</v>
      </c>
      <c r="G1085" s="10">
        <f t="shared" si="297"/>
        <v>0</v>
      </c>
      <c r="H1085" s="10">
        <f t="shared" si="297"/>
        <v>0</v>
      </c>
      <c r="I1085" s="10">
        <f t="shared" si="293"/>
        <v>0</v>
      </c>
      <c r="J1085" s="10">
        <f t="shared" si="294"/>
        <v>0</v>
      </c>
      <c r="K1085" s="10" t="str">
        <f>'დამტკ. ბიუჯ.'!K1085</f>
        <v>ჯამი</v>
      </c>
    </row>
    <row r="1086" spans="1:11" x14ac:dyDescent="0.25">
      <c r="A1086" t="str">
        <f t="shared" si="291"/>
        <v>b</v>
      </c>
      <c r="B1086" s="8"/>
      <c r="C1086" s="9" t="s">
        <v>12</v>
      </c>
      <c r="D1086" s="10">
        <f t="shared" si="296"/>
        <v>0</v>
      </c>
      <c r="E1086" s="10">
        <f t="shared" si="297"/>
        <v>0</v>
      </c>
      <c r="F1086" s="10">
        <f t="shared" si="297"/>
        <v>0</v>
      </c>
      <c r="G1086" s="10">
        <f t="shared" si="297"/>
        <v>0</v>
      </c>
      <c r="H1086" s="10">
        <f t="shared" si="297"/>
        <v>0</v>
      </c>
      <c r="I1086" s="10">
        <f t="shared" si="293"/>
        <v>0</v>
      </c>
      <c r="J1086" s="10">
        <f t="shared" si="294"/>
        <v>0</v>
      </c>
      <c r="K1086" s="10" t="str">
        <f>'დამტკ. ბიუჯ.'!K1086</f>
        <v>ჯამი</v>
      </c>
    </row>
    <row r="1087" spans="1:11" x14ac:dyDescent="0.25">
      <c r="A1087" t="str">
        <f t="shared" si="291"/>
        <v>b</v>
      </c>
      <c r="B1087" s="8"/>
      <c r="C1087" s="9" t="s">
        <v>13</v>
      </c>
      <c r="D1087" s="10">
        <f t="shared" si="296"/>
        <v>0</v>
      </c>
      <c r="E1087" s="10">
        <f t="shared" si="297"/>
        <v>0</v>
      </c>
      <c r="F1087" s="10">
        <f t="shared" si="297"/>
        <v>0</v>
      </c>
      <c r="G1087" s="10">
        <f t="shared" si="297"/>
        <v>0</v>
      </c>
      <c r="H1087" s="10">
        <f t="shared" si="297"/>
        <v>0</v>
      </c>
      <c r="I1087" s="10">
        <f t="shared" si="293"/>
        <v>0</v>
      </c>
      <c r="J1087" s="10">
        <f t="shared" si="294"/>
        <v>0</v>
      </c>
      <c r="K1087" s="10" t="str">
        <f>'დამტკ. ბიუჯ.'!K1087</f>
        <v>ჯამი</v>
      </c>
    </row>
    <row r="1088" spans="1:11" x14ac:dyDescent="0.25">
      <c r="A1088" t="str">
        <f t="shared" si="291"/>
        <v>b</v>
      </c>
      <c r="B1088" s="8"/>
      <c r="C1088" s="9" t="s">
        <v>14</v>
      </c>
      <c r="D1088" s="10">
        <f t="shared" si="296"/>
        <v>0</v>
      </c>
      <c r="E1088" s="10">
        <f t="shared" si="297"/>
        <v>0</v>
      </c>
      <c r="F1088" s="10">
        <f t="shared" si="297"/>
        <v>0</v>
      </c>
      <c r="G1088" s="10">
        <f t="shared" si="297"/>
        <v>0</v>
      </c>
      <c r="H1088" s="10">
        <f t="shared" si="297"/>
        <v>0</v>
      </c>
      <c r="I1088" s="10">
        <f t="shared" si="293"/>
        <v>0</v>
      </c>
      <c r="J1088" s="10">
        <f t="shared" si="294"/>
        <v>0</v>
      </c>
      <c r="K1088" s="10" t="str">
        <f>'დამტკ. ბიუჯ.'!K1088</f>
        <v>ჯამი</v>
      </c>
    </row>
    <row r="1089" spans="1:11" x14ac:dyDescent="0.25">
      <c r="A1089" t="str">
        <f t="shared" si="291"/>
        <v>b</v>
      </c>
      <c r="B1089" s="8"/>
      <c r="C1089" s="9" t="s">
        <v>15</v>
      </c>
      <c r="D1089" s="10">
        <f t="shared" si="296"/>
        <v>0</v>
      </c>
      <c r="E1089" s="10">
        <f t="shared" si="297"/>
        <v>0</v>
      </c>
      <c r="F1089" s="10">
        <f t="shared" si="297"/>
        <v>0</v>
      </c>
      <c r="G1089" s="10">
        <f t="shared" si="297"/>
        <v>0</v>
      </c>
      <c r="H1089" s="10">
        <f t="shared" si="297"/>
        <v>0</v>
      </c>
      <c r="I1089" s="10">
        <f t="shared" si="293"/>
        <v>0</v>
      </c>
      <c r="J1089" s="10">
        <f t="shared" si="294"/>
        <v>0</v>
      </c>
      <c r="K1089" s="10" t="str">
        <f>'დამტკ. ბიუჯ.'!K1089</f>
        <v>ჯამი</v>
      </c>
    </row>
    <row r="1090" spans="1:11" x14ac:dyDescent="0.25">
      <c r="A1090" t="str">
        <f t="shared" si="291"/>
        <v>b</v>
      </c>
      <c r="B1090" s="8"/>
      <c r="C1090" s="9" t="s">
        <v>16</v>
      </c>
      <c r="D1090" s="10">
        <f t="shared" si="296"/>
        <v>0</v>
      </c>
      <c r="E1090" s="10">
        <f t="shared" si="297"/>
        <v>0</v>
      </c>
      <c r="F1090" s="10">
        <f t="shared" si="297"/>
        <v>0</v>
      </c>
      <c r="G1090" s="10">
        <f t="shared" si="297"/>
        <v>0</v>
      </c>
      <c r="H1090" s="10">
        <f t="shared" si="297"/>
        <v>0</v>
      </c>
      <c r="I1090" s="10">
        <f t="shared" si="293"/>
        <v>0</v>
      </c>
      <c r="J1090" s="10">
        <f t="shared" si="294"/>
        <v>0</v>
      </c>
      <c r="K1090" s="10" t="str">
        <f>'დამტკ. ბიუჯ.'!K1090</f>
        <v>ჯამი</v>
      </c>
    </row>
    <row r="1091" spans="1:11" x14ac:dyDescent="0.25">
      <c r="A1091" t="str">
        <f t="shared" si="291"/>
        <v>b</v>
      </c>
      <c r="B1091" s="8"/>
      <c r="C1091" s="9" t="s">
        <v>17</v>
      </c>
      <c r="D1091" s="10">
        <f t="shared" si="296"/>
        <v>0</v>
      </c>
      <c r="E1091" s="10">
        <f t="shared" si="297"/>
        <v>0</v>
      </c>
      <c r="F1091" s="10">
        <f t="shared" si="297"/>
        <v>0</v>
      </c>
      <c r="G1091" s="10">
        <f t="shared" si="297"/>
        <v>0</v>
      </c>
      <c r="H1091" s="10">
        <f t="shared" si="297"/>
        <v>0</v>
      </c>
      <c r="I1091" s="10">
        <f t="shared" si="293"/>
        <v>0</v>
      </c>
      <c r="J1091" s="10">
        <f t="shared" si="294"/>
        <v>0</v>
      </c>
      <c r="K1091" s="10" t="str">
        <f>'დამტკ. ბიუჯ.'!K1091</f>
        <v>ჯამი</v>
      </c>
    </row>
    <row r="1092" spans="1:11" x14ac:dyDescent="0.25">
      <c r="A1092" t="str">
        <f t="shared" si="291"/>
        <v>b</v>
      </c>
      <c r="B1092" s="5"/>
      <c r="C1092" s="6" t="s">
        <v>18</v>
      </c>
      <c r="D1092" s="7">
        <f t="shared" si="296"/>
        <v>0</v>
      </c>
      <c r="E1092" s="7">
        <f t="shared" si="297"/>
        <v>0</v>
      </c>
      <c r="F1092" s="7">
        <f t="shared" si="297"/>
        <v>0</v>
      </c>
      <c r="G1092" s="7">
        <f t="shared" si="297"/>
        <v>0</v>
      </c>
      <c r="H1092" s="7">
        <f t="shared" si="297"/>
        <v>0</v>
      </c>
      <c r="I1092" s="7">
        <f t="shared" si="293"/>
        <v>0</v>
      </c>
      <c r="J1092" s="7">
        <f t="shared" si="294"/>
        <v>0</v>
      </c>
      <c r="K1092" s="7" t="str">
        <f>'დამტკ. ბიუჯ.'!K1092</f>
        <v>ჯამი</v>
      </c>
    </row>
    <row r="1093" spans="1:11" x14ac:dyDescent="0.25">
      <c r="A1093" t="str">
        <f t="shared" si="291"/>
        <v>b</v>
      </c>
      <c r="B1093" s="5"/>
      <c r="C1093" s="6" t="s">
        <v>19</v>
      </c>
      <c r="D1093" s="7">
        <f t="shared" si="296"/>
        <v>0</v>
      </c>
      <c r="E1093" s="7">
        <f t="shared" si="297"/>
        <v>0</v>
      </c>
      <c r="F1093" s="7">
        <f t="shared" si="297"/>
        <v>0</v>
      </c>
      <c r="G1093" s="7">
        <f t="shared" si="297"/>
        <v>0</v>
      </c>
      <c r="H1093" s="7">
        <f t="shared" si="297"/>
        <v>0</v>
      </c>
      <c r="I1093" s="7">
        <f t="shared" si="293"/>
        <v>0</v>
      </c>
      <c r="J1093" s="7">
        <f t="shared" si="294"/>
        <v>0</v>
      </c>
      <c r="K1093" s="7" t="str">
        <f>'დამტკ. ბიუჯ.'!K1093</f>
        <v>ჯამი</v>
      </c>
    </row>
    <row r="1094" spans="1:11" ht="15.75" thickBot="1" x14ac:dyDescent="0.3">
      <c r="A1094" t="str">
        <f t="shared" si="291"/>
        <v>b</v>
      </c>
      <c r="B1094" s="11"/>
      <c r="C1094" s="12" t="s">
        <v>20</v>
      </c>
      <c r="D1094" s="13">
        <f t="shared" si="296"/>
        <v>0</v>
      </c>
      <c r="E1094" s="13">
        <f t="shared" si="297"/>
        <v>0</v>
      </c>
      <c r="F1094" s="13">
        <f t="shared" si="297"/>
        <v>0</v>
      </c>
      <c r="G1094" s="13">
        <f t="shared" si="297"/>
        <v>0</v>
      </c>
      <c r="H1094" s="13">
        <f t="shared" si="297"/>
        <v>0</v>
      </c>
      <c r="I1094" s="13">
        <f t="shared" si="293"/>
        <v>0</v>
      </c>
      <c r="J1094" s="13">
        <f t="shared" si="294"/>
        <v>0</v>
      </c>
      <c r="K1094" s="13" t="str">
        <f>'დამტკ. ბიუჯ.'!K1094</f>
        <v>ჯამი</v>
      </c>
    </row>
    <row r="1095" spans="1:11" ht="31.5" thickTop="1" thickBot="1" x14ac:dyDescent="0.3">
      <c r="A1095" t="str">
        <f t="shared" si="291"/>
        <v>b</v>
      </c>
      <c r="B1095" s="3" t="s">
        <v>174</v>
      </c>
      <c r="C1095" s="14" t="s">
        <v>175</v>
      </c>
      <c r="D1095" s="4">
        <f t="shared" si="296"/>
        <v>0</v>
      </c>
      <c r="E1095" s="4">
        <f>SUM(E1096,E1104,E1105,E1106)</f>
        <v>0</v>
      </c>
      <c r="F1095" s="4">
        <f t="shared" ref="F1095:H1095" si="298">SUM(F1096,F1104,F1105,F1106)</f>
        <v>0</v>
      </c>
      <c r="G1095" s="4">
        <f t="shared" si="298"/>
        <v>0</v>
      </c>
      <c r="H1095" s="4">
        <f t="shared" si="298"/>
        <v>0</v>
      </c>
      <c r="I1095" s="4">
        <f t="shared" si="293"/>
        <v>0</v>
      </c>
      <c r="J1095" s="4">
        <f t="shared" si="294"/>
        <v>0</v>
      </c>
      <c r="K1095" s="4" t="str">
        <f>'დამტკ. ბიუჯ.'!K1095</f>
        <v>აპარატი</v>
      </c>
    </row>
    <row r="1096" spans="1:11" ht="15.75" thickTop="1" x14ac:dyDescent="0.25">
      <c r="A1096" t="str">
        <f t="shared" si="291"/>
        <v>b</v>
      </c>
      <c r="B1096" s="5"/>
      <c r="C1096" s="6" t="s">
        <v>10</v>
      </c>
      <c r="D1096" s="7">
        <f t="shared" si="296"/>
        <v>0</v>
      </c>
      <c r="E1096" s="7">
        <f>SUM(E1097:E1103)</f>
        <v>0</v>
      </c>
      <c r="F1096" s="7">
        <f t="shared" ref="F1096:H1096" si="299">SUM(F1097:F1103)</f>
        <v>0</v>
      </c>
      <c r="G1096" s="7">
        <f t="shared" si="299"/>
        <v>0</v>
      </c>
      <c r="H1096" s="7">
        <f t="shared" si="299"/>
        <v>0</v>
      </c>
      <c r="I1096" s="7">
        <f t="shared" si="293"/>
        <v>0</v>
      </c>
      <c r="J1096" s="7">
        <f t="shared" si="294"/>
        <v>0</v>
      </c>
      <c r="K1096" s="7" t="str">
        <f>'დამტკ. ბიუჯ.'!K1096</f>
        <v>აპარატი</v>
      </c>
    </row>
    <row r="1097" spans="1:11" x14ac:dyDescent="0.25">
      <c r="A1097" t="str">
        <f t="shared" si="291"/>
        <v>b</v>
      </c>
      <c r="B1097" s="8"/>
      <c r="C1097" s="9" t="s">
        <v>11</v>
      </c>
      <c r="D1097" s="10">
        <f t="shared" si="296"/>
        <v>0</v>
      </c>
      <c r="E1097" s="10">
        <v>0</v>
      </c>
      <c r="F1097" s="10">
        <v>0</v>
      </c>
      <c r="G1097" s="10">
        <v>0</v>
      </c>
      <c r="H1097" s="10">
        <v>0</v>
      </c>
      <c r="I1097" s="10">
        <f t="shared" si="293"/>
        <v>0</v>
      </c>
      <c r="J1097" s="10">
        <f t="shared" si="294"/>
        <v>0</v>
      </c>
      <c r="K1097" s="10" t="str">
        <f>'დამტკ. ბიუჯ.'!K1097</f>
        <v>აპარატი</v>
      </c>
    </row>
    <row r="1098" spans="1:11" x14ac:dyDescent="0.25">
      <c r="A1098" t="str">
        <f t="shared" si="291"/>
        <v>b</v>
      </c>
      <c r="B1098" s="8"/>
      <c r="C1098" s="9" t="s">
        <v>12</v>
      </c>
      <c r="D1098" s="10">
        <f t="shared" si="296"/>
        <v>0</v>
      </c>
      <c r="E1098" s="10">
        <v>0</v>
      </c>
      <c r="F1098" s="10">
        <v>0</v>
      </c>
      <c r="G1098" s="10">
        <v>0</v>
      </c>
      <c r="H1098" s="10">
        <v>0</v>
      </c>
      <c r="I1098" s="10">
        <f t="shared" si="293"/>
        <v>0</v>
      </c>
      <c r="J1098" s="10">
        <f t="shared" si="294"/>
        <v>0</v>
      </c>
      <c r="K1098" s="10" t="str">
        <f>'დამტკ. ბიუჯ.'!K1098</f>
        <v>აპარატი</v>
      </c>
    </row>
    <row r="1099" spans="1:11" x14ac:dyDescent="0.25">
      <c r="A1099" t="str">
        <f t="shared" si="291"/>
        <v>b</v>
      </c>
      <c r="B1099" s="8"/>
      <c r="C1099" s="9" t="s">
        <v>13</v>
      </c>
      <c r="D1099" s="10">
        <f t="shared" si="296"/>
        <v>0</v>
      </c>
      <c r="E1099" s="10">
        <v>0</v>
      </c>
      <c r="F1099" s="10">
        <v>0</v>
      </c>
      <c r="G1099" s="10">
        <v>0</v>
      </c>
      <c r="H1099" s="10">
        <v>0</v>
      </c>
      <c r="I1099" s="10">
        <f t="shared" si="293"/>
        <v>0</v>
      </c>
      <c r="J1099" s="10">
        <f t="shared" si="294"/>
        <v>0</v>
      </c>
      <c r="K1099" s="10" t="str">
        <f>'დამტკ. ბიუჯ.'!K1099</f>
        <v>აპარატი</v>
      </c>
    </row>
    <row r="1100" spans="1:11" x14ac:dyDescent="0.25">
      <c r="A1100" t="str">
        <f t="shared" si="291"/>
        <v>b</v>
      </c>
      <c r="B1100" s="8"/>
      <c r="C1100" s="9" t="s">
        <v>14</v>
      </c>
      <c r="D1100" s="10">
        <f t="shared" si="296"/>
        <v>0</v>
      </c>
      <c r="E1100" s="10">
        <v>0</v>
      </c>
      <c r="F1100" s="10">
        <v>0</v>
      </c>
      <c r="G1100" s="10">
        <v>0</v>
      </c>
      <c r="H1100" s="10">
        <v>0</v>
      </c>
      <c r="I1100" s="10">
        <f t="shared" si="293"/>
        <v>0</v>
      </c>
      <c r="J1100" s="10">
        <f t="shared" si="294"/>
        <v>0</v>
      </c>
      <c r="K1100" s="10" t="str">
        <f>'დამტკ. ბიუჯ.'!K1100</f>
        <v>აპარატი</v>
      </c>
    </row>
    <row r="1101" spans="1:11" x14ac:dyDescent="0.25">
      <c r="A1101" t="str">
        <f t="shared" si="291"/>
        <v>b</v>
      </c>
      <c r="B1101" s="8"/>
      <c r="C1101" s="9" t="s">
        <v>15</v>
      </c>
      <c r="D1101" s="10">
        <f t="shared" si="296"/>
        <v>0</v>
      </c>
      <c r="E1101" s="10">
        <v>0</v>
      </c>
      <c r="F1101" s="10">
        <v>0</v>
      </c>
      <c r="G1101" s="10">
        <v>0</v>
      </c>
      <c r="H1101" s="10">
        <v>0</v>
      </c>
      <c r="I1101" s="10">
        <f t="shared" si="293"/>
        <v>0</v>
      </c>
      <c r="J1101" s="10">
        <f t="shared" si="294"/>
        <v>0</v>
      </c>
      <c r="K1101" s="10" t="str">
        <f>'დამტკ. ბიუჯ.'!K1101</f>
        <v>აპარატი</v>
      </c>
    </row>
    <row r="1102" spans="1:11" x14ac:dyDescent="0.25">
      <c r="A1102" t="str">
        <f t="shared" si="291"/>
        <v>b</v>
      </c>
      <c r="B1102" s="8"/>
      <c r="C1102" s="9" t="s">
        <v>16</v>
      </c>
      <c r="D1102" s="10">
        <f t="shared" si="296"/>
        <v>0</v>
      </c>
      <c r="E1102" s="10">
        <v>0</v>
      </c>
      <c r="F1102" s="10">
        <v>0</v>
      </c>
      <c r="G1102" s="10">
        <v>0</v>
      </c>
      <c r="H1102" s="10">
        <v>0</v>
      </c>
      <c r="I1102" s="10">
        <f t="shared" si="293"/>
        <v>0</v>
      </c>
      <c r="J1102" s="10">
        <f t="shared" si="294"/>
        <v>0</v>
      </c>
      <c r="K1102" s="10" t="str">
        <f>'დამტკ. ბიუჯ.'!K1102</f>
        <v>აპარატი</v>
      </c>
    </row>
    <row r="1103" spans="1:11" x14ac:dyDescent="0.25">
      <c r="A1103" t="str">
        <f t="shared" si="291"/>
        <v>b</v>
      </c>
      <c r="B1103" s="8"/>
      <c r="C1103" s="9" t="s">
        <v>17</v>
      </c>
      <c r="D1103" s="10">
        <f t="shared" si="296"/>
        <v>0</v>
      </c>
      <c r="E1103" s="10">
        <v>0</v>
      </c>
      <c r="F1103" s="10">
        <v>0</v>
      </c>
      <c r="G1103" s="10">
        <v>0</v>
      </c>
      <c r="H1103" s="10">
        <v>0</v>
      </c>
      <c r="I1103" s="10">
        <f t="shared" si="293"/>
        <v>0</v>
      </c>
      <c r="J1103" s="10">
        <f t="shared" si="294"/>
        <v>0</v>
      </c>
      <c r="K1103" s="10" t="str">
        <f>'დამტკ. ბიუჯ.'!K1103</f>
        <v>აპარატი</v>
      </c>
    </row>
    <row r="1104" spans="1:11" x14ac:dyDescent="0.25">
      <c r="A1104" t="str">
        <f t="shared" si="291"/>
        <v>b</v>
      </c>
      <c r="B1104" s="5"/>
      <c r="C1104" s="6" t="s">
        <v>18</v>
      </c>
      <c r="D1104" s="7">
        <f t="shared" si="296"/>
        <v>0</v>
      </c>
      <c r="E1104" s="7">
        <v>0</v>
      </c>
      <c r="F1104" s="7">
        <v>0</v>
      </c>
      <c r="G1104" s="7">
        <v>0</v>
      </c>
      <c r="H1104" s="7">
        <v>0</v>
      </c>
      <c r="I1104" s="7">
        <f t="shared" si="293"/>
        <v>0</v>
      </c>
      <c r="J1104" s="7">
        <f t="shared" si="294"/>
        <v>0</v>
      </c>
      <c r="K1104" s="7" t="str">
        <f>'დამტკ. ბიუჯ.'!K1104</f>
        <v>აპარატი</v>
      </c>
    </row>
    <row r="1105" spans="1:11" x14ac:dyDescent="0.25">
      <c r="A1105" t="str">
        <f t="shared" si="291"/>
        <v>b</v>
      </c>
      <c r="B1105" s="5"/>
      <c r="C1105" s="6" t="s">
        <v>19</v>
      </c>
      <c r="D1105" s="7">
        <f t="shared" si="296"/>
        <v>0</v>
      </c>
      <c r="E1105" s="7">
        <v>0</v>
      </c>
      <c r="F1105" s="7">
        <v>0</v>
      </c>
      <c r="G1105" s="7">
        <v>0</v>
      </c>
      <c r="H1105" s="7">
        <v>0</v>
      </c>
      <c r="I1105" s="7">
        <f t="shared" si="293"/>
        <v>0</v>
      </c>
      <c r="J1105" s="7">
        <f t="shared" si="294"/>
        <v>0</v>
      </c>
      <c r="K1105" s="7" t="str">
        <f>'დამტკ. ბიუჯ.'!K1105</f>
        <v>აპარატი</v>
      </c>
    </row>
    <row r="1106" spans="1:11" ht="15.75" thickBot="1" x14ac:dyDescent="0.3">
      <c r="A1106" t="str">
        <f t="shared" si="291"/>
        <v>b</v>
      </c>
      <c r="B1106" s="11"/>
      <c r="C1106" s="12" t="s">
        <v>20</v>
      </c>
      <c r="D1106" s="13">
        <f t="shared" si="296"/>
        <v>0</v>
      </c>
      <c r="E1106" s="13">
        <v>0</v>
      </c>
      <c r="F1106" s="13">
        <v>0</v>
      </c>
      <c r="G1106" s="13">
        <v>0</v>
      </c>
      <c r="H1106" s="13">
        <v>0</v>
      </c>
      <c r="I1106" s="13">
        <f t="shared" si="293"/>
        <v>0</v>
      </c>
      <c r="J1106" s="13">
        <f t="shared" si="294"/>
        <v>0</v>
      </c>
      <c r="K1106" s="13" t="str">
        <f>'დამტკ. ბიუჯ.'!K1106</f>
        <v>აპარატი</v>
      </c>
    </row>
    <row r="1107" spans="1:11" ht="31.5" thickTop="1" thickBot="1" x14ac:dyDescent="0.3">
      <c r="A1107" t="str">
        <f t="shared" si="291"/>
        <v>b</v>
      </c>
      <c r="B1107" s="3" t="s">
        <v>176</v>
      </c>
      <c r="C1107" s="14" t="s">
        <v>177</v>
      </c>
      <c r="D1107" s="4">
        <f t="shared" si="296"/>
        <v>0</v>
      </c>
      <c r="E1107" s="4">
        <f>SUM(E1108,E1116,E1117,E1118)</f>
        <v>0</v>
      </c>
      <c r="F1107" s="4">
        <f t="shared" ref="F1107:H1107" si="300">SUM(F1108,F1116,F1117,F1118)</f>
        <v>0</v>
      </c>
      <c r="G1107" s="4">
        <f t="shared" si="300"/>
        <v>0</v>
      </c>
      <c r="H1107" s="4">
        <f t="shared" si="300"/>
        <v>0</v>
      </c>
      <c r="I1107" s="4">
        <f t="shared" si="293"/>
        <v>0</v>
      </c>
      <c r="J1107" s="4">
        <f t="shared" si="294"/>
        <v>0</v>
      </c>
      <c r="K1107" s="4" t="str">
        <f>'დამტკ. ბიუჯ.'!K1107</f>
        <v>სააგენტო</v>
      </c>
    </row>
    <row r="1108" spans="1:11" ht="15.75" thickTop="1" x14ac:dyDescent="0.25">
      <c r="A1108" t="str">
        <f t="shared" si="291"/>
        <v>b</v>
      </c>
      <c r="B1108" s="5"/>
      <c r="C1108" s="6" t="s">
        <v>10</v>
      </c>
      <c r="D1108" s="7">
        <f t="shared" si="296"/>
        <v>0</v>
      </c>
      <c r="E1108" s="7">
        <f>SUM(E1109:E1115)</f>
        <v>0</v>
      </c>
      <c r="F1108" s="7">
        <f t="shared" ref="F1108:H1108" si="301">SUM(F1109:F1115)</f>
        <v>0</v>
      </c>
      <c r="G1108" s="7">
        <f t="shared" si="301"/>
        <v>0</v>
      </c>
      <c r="H1108" s="7">
        <f t="shared" si="301"/>
        <v>0</v>
      </c>
      <c r="I1108" s="7">
        <f t="shared" si="293"/>
        <v>0</v>
      </c>
      <c r="J1108" s="7">
        <f t="shared" si="294"/>
        <v>0</v>
      </c>
      <c r="K1108" s="7" t="str">
        <f>'დამტკ. ბიუჯ.'!K1108</f>
        <v>სააგენტო</v>
      </c>
    </row>
    <row r="1109" spans="1:11" x14ac:dyDescent="0.25">
      <c r="A1109" t="str">
        <f t="shared" si="291"/>
        <v>b</v>
      </c>
      <c r="B1109" s="8"/>
      <c r="C1109" s="9" t="s">
        <v>11</v>
      </c>
      <c r="D1109" s="10">
        <f t="shared" si="296"/>
        <v>0</v>
      </c>
      <c r="E1109" s="10">
        <v>0</v>
      </c>
      <c r="F1109" s="10">
        <v>0</v>
      </c>
      <c r="G1109" s="10">
        <v>0</v>
      </c>
      <c r="H1109" s="10">
        <v>0</v>
      </c>
      <c r="I1109" s="10">
        <f t="shared" si="293"/>
        <v>0</v>
      </c>
      <c r="J1109" s="10">
        <f t="shared" si="294"/>
        <v>0</v>
      </c>
      <c r="K1109" s="10" t="str">
        <f>'დამტკ. ბიუჯ.'!K1109</f>
        <v>სააგენტო</v>
      </c>
    </row>
    <row r="1110" spans="1:11" x14ac:dyDescent="0.25">
      <c r="A1110" t="str">
        <f t="shared" si="291"/>
        <v>b</v>
      </c>
      <c r="B1110" s="8"/>
      <c r="C1110" s="9" t="s">
        <v>12</v>
      </c>
      <c r="D1110" s="10">
        <f t="shared" si="296"/>
        <v>0</v>
      </c>
      <c r="E1110" s="10">
        <v>0</v>
      </c>
      <c r="F1110" s="10">
        <v>0</v>
      </c>
      <c r="G1110" s="10">
        <v>0</v>
      </c>
      <c r="H1110" s="10">
        <v>0</v>
      </c>
      <c r="I1110" s="10">
        <f t="shared" si="293"/>
        <v>0</v>
      </c>
      <c r="J1110" s="10">
        <f t="shared" si="294"/>
        <v>0</v>
      </c>
      <c r="K1110" s="10" t="str">
        <f>'დამტკ. ბიუჯ.'!K1110</f>
        <v>სააგენტო</v>
      </c>
    </row>
    <row r="1111" spans="1:11" x14ac:dyDescent="0.25">
      <c r="A1111" t="str">
        <f t="shared" si="291"/>
        <v>b</v>
      </c>
      <c r="B1111" s="8"/>
      <c r="C1111" s="9" t="s">
        <v>13</v>
      </c>
      <c r="D1111" s="10">
        <f t="shared" si="296"/>
        <v>0</v>
      </c>
      <c r="E1111" s="10">
        <v>0</v>
      </c>
      <c r="F1111" s="10">
        <v>0</v>
      </c>
      <c r="G1111" s="10">
        <v>0</v>
      </c>
      <c r="H1111" s="10">
        <v>0</v>
      </c>
      <c r="I1111" s="10">
        <f t="shared" si="293"/>
        <v>0</v>
      </c>
      <c r="J1111" s="10">
        <f t="shared" si="294"/>
        <v>0</v>
      </c>
      <c r="K1111" s="10" t="str">
        <f>'დამტკ. ბიუჯ.'!K1111</f>
        <v>სააგენტო</v>
      </c>
    </row>
    <row r="1112" spans="1:11" x14ac:dyDescent="0.25">
      <c r="A1112" t="str">
        <f t="shared" si="291"/>
        <v>b</v>
      </c>
      <c r="B1112" s="8"/>
      <c r="C1112" s="9" t="s">
        <v>14</v>
      </c>
      <c r="D1112" s="10">
        <f t="shared" si="296"/>
        <v>0</v>
      </c>
      <c r="E1112" s="10">
        <v>0</v>
      </c>
      <c r="F1112" s="10">
        <v>0</v>
      </c>
      <c r="G1112" s="10">
        <v>0</v>
      </c>
      <c r="H1112" s="10">
        <v>0</v>
      </c>
      <c r="I1112" s="10">
        <f t="shared" si="293"/>
        <v>0</v>
      </c>
      <c r="J1112" s="10">
        <f t="shared" si="294"/>
        <v>0</v>
      </c>
      <c r="K1112" s="10" t="str">
        <f>'დამტკ. ბიუჯ.'!K1112</f>
        <v>სააგენტო</v>
      </c>
    </row>
    <row r="1113" spans="1:11" x14ac:dyDescent="0.25">
      <c r="A1113" t="str">
        <f t="shared" si="291"/>
        <v>b</v>
      </c>
      <c r="B1113" s="8"/>
      <c r="C1113" s="9" t="s">
        <v>15</v>
      </c>
      <c r="D1113" s="10">
        <f t="shared" si="296"/>
        <v>0</v>
      </c>
      <c r="E1113" s="10">
        <v>0</v>
      </c>
      <c r="F1113" s="10">
        <v>0</v>
      </c>
      <c r="G1113" s="10">
        <v>0</v>
      </c>
      <c r="H1113" s="10">
        <v>0</v>
      </c>
      <c r="I1113" s="10">
        <f t="shared" si="293"/>
        <v>0</v>
      </c>
      <c r="J1113" s="10">
        <f t="shared" si="294"/>
        <v>0</v>
      </c>
      <c r="K1113" s="10" t="str">
        <f>'დამტკ. ბიუჯ.'!K1113</f>
        <v>სააგენტო</v>
      </c>
    </row>
    <row r="1114" spans="1:11" x14ac:dyDescent="0.25">
      <c r="A1114" t="str">
        <f t="shared" si="291"/>
        <v>b</v>
      </c>
      <c r="B1114" s="8"/>
      <c r="C1114" s="9" t="s">
        <v>16</v>
      </c>
      <c r="D1114" s="10">
        <f t="shared" si="296"/>
        <v>0</v>
      </c>
      <c r="E1114" s="10">
        <v>0</v>
      </c>
      <c r="F1114" s="10">
        <v>0</v>
      </c>
      <c r="G1114" s="10">
        <v>0</v>
      </c>
      <c r="H1114" s="10">
        <v>0</v>
      </c>
      <c r="I1114" s="10">
        <f t="shared" si="293"/>
        <v>0</v>
      </c>
      <c r="J1114" s="10">
        <f t="shared" si="294"/>
        <v>0</v>
      </c>
      <c r="K1114" s="10" t="str">
        <f>'დამტკ. ბიუჯ.'!K1114</f>
        <v>სააგენტო</v>
      </c>
    </row>
    <row r="1115" spans="1:11" x14ac:dyDescent="0.25">
      <c r="A1115" t="str">
        <f t="shared" si="291"/>
        <v>b</v>
      </c>
      <c r="B1115" s="8"/>
      <c r="C1115" s="9" t="s">
        <v>17</v>
      </c>
      <c r="D1115" s="10">
        <f t="shared" si="296"/>
        <v>0</v>
      </c>
      <c r="E1115" s="10">
        <v>0</v>
      </c>
      <c r="F1115" s="10">
        <v>0</v>
      </c>
      <c r="G1115" s="10">
        <v>0</v>
      </c>
      <c r="H1115" s="10">
        <v>0</v>
      </c>
      <c r="I1115" s="10">
        <f t="shared" si="293"/>
        <v>0</v>
      </c>
      <c r="J1115" s="10">
        <f t="shared" si="294"/>
        <v>0</v>
      </c>
      <c r="K1115" s="10" t="str">
        <f>'დამტკ. ბიუჯ.'!K1115</f>
        <v>სააგენტო</v>
      </c>
    </row>
    <row r="1116" spans="1:11" x14ac:dyDescent="0.25">
      <c r="A1116" t="str">
        <f t="shared" si="291"/>
        <v>b</v>
      </c>
      <c r="B1116" s="5"/>
      <c r="C1116" s="6" t="s">
        <v>18</v>
      </c>
      <c r="D1116" s="7">
        <f t="shared" si="296"/>
        <v>0</v>
      </c>
      <c r="E1116" s="7">
        <v>0</v>
      </c>
      <c r="F1116" s="7">
        <v>0</v>
      </c>
      <c r="G1116" s="7">
        <v>0</v>
      </c>
      <c r="H1116" s="7">
        <v>0</v>
      </c>
      <c r="I1116" s="7">
        <f t="shared" si="293"/>
        <v>0</v>
      </c>
      <c r="J1116" s="7">
        <f t="shared" si="294"/>
        <v>0</v>
      </c>
      <c r="K1116" s="7" t="str">
        <f>'დამტკ. ბიუჯ.'!K1116</f>
        <v>სააგენტო</v>
      </c>
    </row>
    <row r="1117" spans="1:11" x14ac:dyDescent="0.25">
      <c r="A1117" t="str">
        <f t="shared" si="291"/>
        <v>b</v>
      </c>
      <c r="B1117" s="5"/>
      <c r="C1117" s="6" t="s">
        <v>19</v>
      </c>
      <c r="D1117" s="7">
        <f t="shared" si="296"/>
        <v>0</v>
      </c>
      <c r="E1117" s="7">
        <v>0</v>
      </c>
      <c r="F1117" s="7">
        <v>0</v>
      </c>
      <c r="G1117" s="7">
        <v>0</v>
      </c>
      <c r="H1117" s="7">
        <v>0</v>
      </c>
      <c r="I1117" s="7">
        <f t="shared" si="293"/>
        <v>0</v>
      </c>
      <c r="J1117" s="7">
        <f t="shared" si="294"/>
        <v>0</v>
      </c>
      <c r="K1117" s="7" t="str">
        <f>'დამტკ. ბიუჯ.'!K1117</f>
        <v>სააგენტო</v>
      </c>
    </row>
    <row r="1118" spans="1:11" ht="15.75" thickBot="1" x14ac:dyDescent="0.3">
      <c r="A1118" t="str">
        <f t="shared" si="291"/>
        <v>b</v>
      </c>
      <c r="B1118" s="11"/>
      <c r="C1118" s="12" t="s">
        <v>20</v>
      </c>
      <c r="D1118" s="13">
        <f t="shared" si="296"/>
        <v>0</v>
      </c>
      <c r="E1118" s="13">
        <v>0</v>
      </c>
      <c r="F1118" s="13">
        <v>0</v>
      </c>
      <c r="G1118" s="13">
        <v>0</v>
      </c>
      <c r="H1118" s="13">
        <v>0</v>
      </c>
      <c r="I1118" s="13">
        <f t="shared" si="293"/>
        <v>0</v>
      </c>
      <c r="J1118" s="13">
        <f t="shared" si="294"/>
        <v>0</v>
      </c>
      <c r="K1118" s="13" t="str">
        <f>'დამტკ. ბიუჯ.'!K1118</f>
        <v>სააგენტო</v>
      </c>
    </row>
    <row r="1119" spans="1:11" ht="32.25" customHeight="1" thickTop="1" thickBot="1" x14ac:dyDescent="0.3">
      <c r="A1119" t="str">
        <f t="shared" si="291"/>
        <v>b</v>
      </c>
      <c r="B1119" s="16" t="s">
        <v>178</v>
      </c>
      <c r="C1119" s="4" t="s">
        <v>179</v>
      </c>
      <c r="D1119" s="4">
        <f t="shared" si="296"/>
        <v>0</v>
      </c>
      <c r="E1119" s="4">
        <f>SUM(E1120,E1128,E1129,E1130)</f>
        <v>0</v>
      </c>
      <c r="F1119" s="4">
        <f t="shared" ref="F1119:H1119" si="302">SUM(F1120,F1128,F1129,F1130)</f>
        <v>0</v>
      </c>
      <c r="G1119" s="4">
        <f t="shared" si="302"/>
        <v>0</v>
      </c>
      <c r="H1119" s="4">
        <f t="shared" si="302"/>
        <v>0</v>
      </c>
      <c r="I1119" s="4">
        <f t="shared" si="293"/>
        <v>0</v>
      </c>
      <c r="J1119" s="4">
        <f t="shared" si="294"/>
        <v>0</v>
      </c>
      <c r="K1119" s="4" t="str">
        <f>'დამტკ. ბიუჯ.'!K1119</f>
        <v>აპარატი</v>
      </c>
    </row>
    <row r="1120" spans="1:11" ht="15.75" thickTop="1" x14ac:dyDescent="0.25">
      <c r="A1120" t="str">
        <f t="shared" si="291"/>
        <v>b</v>
      </c>
      <c r="B1120" s="5"/>
      <c r="C1120" s="6" t="s">
        <v>10</v>
      </c>
      <c r="D1120" s="7">
        <f t="shared" si="296"/>
        <v>0</v>
      </c>
      <c r="E1120" s="7">
        <f>SUM(E1121:E1127)</f>
        <v>0</v>
      </c>
      <c r="F1120" s="7">
        <f t="shared" ref="F1120:H1120" si="303">SUM(F1121:F1127)</f>
        <v>0</v>
      </c>
      <c r="G1120" s="7">
        <f t="shared" si="303"/>
        <v>0</v>
      </c>
      <c r="H1120" s="7">
        <f t="shared" si="303"/>
        <v>0</v>
      </c>
      <c r="I1120" s="7">
        <f t="shared" si="293"/>
        <v>0</v>
      </c>
      <c r="J1120" s="7">
        <f t="shared" si="294"/>
        <v>0</v>
      </c>
      <c r="K1120" s="7" t="str">
        <f>'დამტკ. ბიუჯ.'!K1120</f>
        <v>აპარატი</v>
      </c>
    </row>
    <row r="1121" spans="1:11" x14ac:dyDescent="0.25">
      <c r="A1121" t="str">
        <f t="shared" si="291"/>
        <v>b</v>
      </c>
      <c r="B1121" s="8"/>
      <c r="C1121" s="9" t="s">
        <v>11</v>
      </c>
      <c r="D1121" s="10">
        <f t="shared" si="296"/>
        <v>0</v>
      </c>
      <c r="E1121" s="10">
        <v>0</v>
      </c>
      <c r="F1121" s="10">
        <v>0</v>
      </c>
      <c r="G1121" s="10">
        <v>0</v>
      </c>
      <c r="H1121" s="10">
        <v>0</v>
      </c>
      <c r="I1121" s="10">
        <f t="shared" si="293"/>
        <v>0</v>
      </c>
      <c r="J1121" s="10">
        <f t="shared" si="294"/>
        <v>0</v>
      </c>
      <c r="K1121" s="10" t="str">
        <f>'დამტკ. ბიუჯ.'!K1121</f>
        <v>აპარატი</v>
      </c>
    </row>
    <row r="1122" spans="1:11" x14ac:dyDescent="0.25">
      <c r="A1122" t="str">
        <f t="shared" si="291"/>
        <v>b</v>
      </c>
      <c r="B1122" s="8"/>
      <c r="C1122" s="9" t="s">
        <v>12</v>
      </c>
      <c r="D1122" s="10">
        <f t="shared" si="296"/>
        <v>0</v>
      </c>
      <c r="E1122" s="10">
        <v>0</v>
      </c>
      <c r="F1122" s="10">
        <v>0</v>
      </c>
      <c r="G1122" s="10">
        <v>0</v>
      </c>
      <c r="H1122" s="10">
        <v>0</v>
      </c>
      <c r="I1122" s="10">
        <f t="shared" si="293"/>
        <v>0</v>
      </c>
      <c r="J1122" s="10">
        <f t="shared" si="294"/>
        <v>0</v>
      </c>
      <c r="K1122" s="10" t="str">
        <f>'დამტკ. ბიუჯ.'!K1122</f>
        <v>აპარატი</v>
      </c>
    </row>
    <row r="1123" spans="1:11" x14ac:dyDescent="0.25">
      <c r="A1123" t="str">
        <f t="shared" si="291"/>
        <v>b</v>
      </c>
      <c r="B1123" s="8"/>
      <c r="C1123" s="9" t="s">
        <v>13</v>
      </c>
      <c r="D1123" s="10">
        <f t="shared" si="296"/>
        <v>0</v>
      </c>
      <c r="E1123" s="10">
        <v>0</v>
      </c>
      <c r="F1123" s="10">
        <v>0</v>
      </c>
      <c r="G1123" s="10">
        <v>0</v>
      </c>
      <c r="H1123" s="10">
        <v>0</v>
      </c>
      <c r="I1123" s="10">
        <f t="shared" si="293"/>
        <v>0</v>
      </c>
      <c r="J1123" s="10">
        <f t="shared" si="294"/>
        <v>0</v>
      </c>
      <c r="K1123" s="10" t="str">
        <f>'დამტკ. ბიუჯ.'!K1123</f>
        <v>აპარატი</v>
      </c>
    </row>
    <row r="1124" spans="1:11" x14ac:dyDescent="0.25">
      <c r="A1124" t="str">
        <f t="shared" si="291"/>
        <v>b</v>
      </c>
      <c r="B1124" s="8"/>
      <c r="C1124" s="9" t="s">
        <v>14</v>
      </c>
      <c r="D1124" s="10">
        <f t="shared" si="296"/>
        <v>0</v>
      </c>
      <c r="E1124" s="10">
        <v>0</v>
      </c>
      <c r="F1124" s="10">
        <v>0</v>
      </c>
      <c r="G1124" s="10">
        <v>0</v>
      </c>
      <c r="H1124" s="10">
        <v>0</v>
      </c>
      <c r="I1124" s="10">
        <f t="shared" si="293"/>
        <v>0</v>
      </c>
      <c r="J1124" s="10">
        <f t="shared" si="294"/>
        <v>0</v>
      </c>
      <c r="K1124" s="10" t="str">
        <f>'დამტკ. ბიუჯ.'!K1124</f>
        <v>აპარატი</v>
      </c>
    </row>
    <row r="1125" spans="1:11" x14ac:dyDescent="0.25">
      <c r="A1125" t="str">
        <f t="shared" si="291"/>
        <v>b</v>
      </c>
      <c r="B1125" s="8"/>
      <c r="C1125" s="9" t="s">
        <v>15</v>
      </c>
      <c r="D1125" s="10">
        <f t="shared" si="296"/>
        <v>0</v>
      </c>
      <c r="E1125" s="10">
        <v>0</v>
      </c>
      <c r="F1125" s="10">
        <v>0</v>
      </c>
      <c r="G1125" s="10">
        <v>0</v>
      </c>
      <c r="H1125" s="10">
        <v>0</v>
      </c>
      <c r="I1125" s="10">
        <f t="shared" si="293"/>
        <v>0</v>
      </c>
      <c r="J1125" s="10">
        <f t="shared" si="294"/>
        <v>0</v>
      </c>
      <c r="K1125" s="10" t="str">
        <f>'დამტკ. ბიუჯ.'!K1125</f>
        <v>აპარატი</v>
      </c>
    </row>
    <row r="1126" spans="1:11" x14ac:dyDescent="0.25">
      <c r="A1126" t="str">
        <f t="shared" si="291"/>
        <v>b</v>
      </c>
      <c r="B1126" s="8"/>
      <c r="C1126" s="9" t="s">
        <v>16</v>
      </c>
      <c r="D1126" s="10">
        <f t="shared" si="296"/>
        <v>0</v>
      </c>
      <c r="E1126" s="10">
        <v>0</v>
      </c>
      <c r="F1126" s="10">
        <v>0</v>
      </c>
      <c r="G1126" s="10">
        <v>0</v>
      </c>
      <c r="H1126" s="10">
        <v>0</v>
      </c>
      <c r="I1126" s="10">
        <f t="shared" si="293"/>
        <v>0</v>
      </c>
      <c r="J1126" s="10">
        <f t="shared" si="294"/>
        <v>0</v>
      </c>
      <c r="K1126" s="10" t="str">
        <f>'დამტკ. ბიუჯ.'!K1126</f>
        <v>აპარატი</v>
      </c>
    </row>
    <row r="1127" spans="1:11" x14ac:dyDescent="0.25">
      <c r="A1127" t="str">
        <f t="shared" si="291"/>
        <v>b</v>
      </c>
      <c r="B1127" s="8"/>
      <c r="C1127" s="9" t="s">
        <v>17</v>
      </c>
      <c r="D1127" s="10">
        <f t="shared" si="296"/>
        <v>0</v>
      </c>
      <c r="E1127" s="10">
        <v>0</v>
      </c>
      <c r="F1127" s="10">
        <v>0</v>
      </c>
      <c r="G1127" s="10">
        <v>0</v>
      </c>
      <c r="H1127" s="10">
        <v>0</v>
      </c>
      <c r="I1127" s="10">
        <f t="shared" si="293"/>
        <v>0</v>
      </c>
      <c r="J1127" s="10">
        <f t="shared" si="294"/>
        <v>0</v>
      </c>
      <c r="K1127" s="10" t="str">
        <f>'დამტკ. ბიუჯ.'!K1127</f>
        <v>აპარატი</v>
      </c>
    </row>
    <row r="1128" spans="1:11" x14ac:dyDescent="0.25">
      <c r="A1128" t="str">
        <f t="shared" si="291"/>
        <v>b</v>
      </c>
      <c r="B1128" s="5"/>
      <c r="C1128" s="6" t="s">
        <v>18</v>
      </c>
      <c r="D1128" s="7">
        <f t="shared" si="296"/>
        <v>0</v>
      </c>
      <c r="E1128" s="7">
        <v>0</v>
      </c>
      <c r="F1128" s="7">
        <v>0</v>
      </c>
      <c r="G1128" s="7">
        <v>0</v>
      </c>
      <c r="H1128" s="7">
        <v>0</v>
      </c>
      <c r="I1128" s="7">
        <f t="shared" si="293"/>
        <v>0</v>
      </c>
      <c r="J1128" s="7">
        <f t="shared" si="294"/>
        <v>0</v>
      </c>
      <c r="K1128" s="7" t="str">
        <f>'დამტკ. ბიუჯ.'!K1128</f>
        <v>აპარატი</v>
      </c>
    </row>
    <row r="1129" spans="1:11" x14ac:dyDescent="0.25">
      <c r="A1129" t="str">
        <f t="shared" si="291"/>
        <v>b</v>
      </c>
      <c r="B1129" s="5"/>
      <c r="C1129" s="6" t="s">
        <v>19</v>
      </c>
      <c r="D1129" s="7">
        <f t="shared" si="296"/>
        <v>0</v>
      </c>
      <c r="E1129" s="7">
        <v>0</v>
      </c>
      <c r="F1129" s="7">
        <v>0</v>
      </c>
      <c r="G1129" s="7">
        <v>0</v>
      </c>
      <c r="H1129" s="7">
        <v>0</v>
      </c>
      <c r="I1129" s="7">
        <f t="shared" si="293"/>
        <v>0</v>
      </c>
      <c r="J1129" s="7">
        <f t="shared" si="294"/>
        <v>0</v>
      </c>
      <c r="K1129" s="7" t="str">
        <f>'დამტკ. ბიუჯ.'!K1129</f>
        <v>აპარატი</v>
      </c>
    </row>
    <row r="1130" spans="1:11" ht="15.75" thickBot="1" x14ac:dyDescent="0.3">
      <c r="A1130" t="str">
        <f t="shared" si="291"/>
        <v>b</v>
      </c>
      <c r="B1130" s="11"/>
      <c r="C1130" s="12" t="s">
        <v>20</v>
      </c>
      <c r="D1130" s="13">
        <f t="shared" si="296"/>
        <v>0</v>
      </c>
      <c r="E1130" s="13">
        <v>0</v>
      </c>
      <c r="F1130" s="13">
        <v>0</v>
      </c>
      <c r="G1130" s="13">
        <v>0</v>
      </c>
      <c r="H1130" s="13">
        <v>0</v>
      </c>
      <c r="I1130" s="13">
        <f t="shared" si="293"/>
        <v>0</v>
      </c>
      <c r="J1130" s="13">
        <f t="shared" si="294"/>
        <v>0</v>
      </c>
      <c r="K1130" s="13" t="str">
        <f>'დამტკ. ბიუჯ.'!K1130</f>
        <v>აპარატი</v>
      </c>
    </row>
    <row r="1131" spans="1:11" ht="46.5" thickTop="1" thickBot="1" x14ac:dyDescent="0.3">
      <c r="A1131" t="str">
        <f t="shared" si="291"/>
        <v>b</v>
      </c>
      <c r="B1131" s="3" t="s">
        <v>180</v>
      </c>
      <c r="C1131" s="14" t="s">
        <v>181</v>
      </c>
      <c r="D1131" s="4">
        <f t="shared" si="296"/>
        <v>0</v>
      </c>
      <c r="E1131" s="4">
        <f>SUM(E1132,E1140,E1141,E1142)</f>
        <v>0</v>
      </c>
      <c r="F1131" s="4">
        <f t="shared" ref="F1131:H1131" si="304">SUM(F1132,F1140,F1141,F1142)</f>
        <v>0</v>
      </c>
      <c r="G1131" s="4">
        <f t="shared" si="304"/>
        <v>0</v>
      </c>
      <c r="H1131" s="4">
        <f t="shared" si="304"/>
        <v>0</v>
      </c>
      <c r="I1131" s="4">
        <f t="shared" si="293"/>
        <v>0</v>
      </c>
      <c r="J1131" s="4">
        <f t="shared" si="294"/>
        <v>0</v>
      </c>
      <c r="K1131" s="4" t="str">
        <f>'დამტკ. ბიუჯ.'!K1131</f>
        <v>სააგენტო</v>
      </c>
    </row>
    <row r="1132" spans="1:11" ht="15.75" thickTop="1" x14ac:dyDescent="0.25">
      <c r="A1132" t="str">
        <f t="shared" si="291"/>
        <v>b</v>
      </c>
      <c r="B1132" s="5"/>
      <c r="C1132" s="6" t="s">
        <v>10</v>
      </c>
      <c r="D1132" s="7">
        <f t="shared" si="296"/>
        <v>0</v>
      </c>
      <c r="E1132" s="7">
        <f>SUM(E1133:E1139)</f>
        <v>0</v>
      </c>
      <c r="F1132" s="7">
        <f t="shared" ref="F1132:H1132" si="305">SUM(F1133:F1139)</f>
        <v>0</v>
      </c>
      <c r="G1132" s="7">
        <f t="shared" si="305"/>
        <v>0</v>
      </c>
      <c r="H1132" s="7">
        <f t="shared" si="305"/>
        <v>0</v>
      </c>
      <c r="I1132" s="7">
        <f t="shared" si="293"/>
        <v>0</v>
      </c>
      <c r="J1132" s="7">
        <f t="shared" si="294"/>
        <v>0</v>
      </c>
      <c r="K1132" s="7" t="str">
        <f>'დამტკ. ბიუჯ.'!K1132</f>
        <v>სააგენტო</v>
      </c>
    </row>
    <row r="1133" spans="1:11" x14ac:dyDescent="0.25">
      <c r="A1133" t="str">
        <f t="shared" si="291"/>
        <v>b</v>
      </c>
      <c r="B1133" s="8"/>
      <c r="C1133" s="9" t="s">
        <v>11</v>
      </c>
      <c r="D1133" s="10">
        <f t="shared" si="296"/>
        <v>0</v>
      </c>
      <c r="E1133" s="10">
        <v>0</v>
      </c>
      <c r="F1133" s="10">
        <v>0</v>
      </c>
      <c r="G1133" s="10">
        <v>0</v>
      </c>
      <c r="H1133" s="10">
        <v>0</v>
      </c>
      <c r="I1133" s="10">
        <f t="shared" si="293"/>
        <v>0</v>
      </c>
      <c r="J1133" s="10">
        <f t="shared" si="294"/>
        <v>0</v>
      </c>
      <c r="K1133" s="10" t="str">
        <f>'დამტკ. ბიუჯ.'!K1133</f>
        <v>სააგენტო</v>
      </c>
    </row>
    <row r="1134" spans="1:11" x14ac:dyDescent="0.25">
      <c r="A1134" t="str">
        <f t="shared" si="291"/>
        <v>b</v>
      </c>
      <c r="B1134" s="8"/>
      <c r="C1134" s="9" t="s">
        <v>12</v>
      </c>
      <c r="D1134" s="10">
        <f t="shared" si="296"/>
        <v>0</v>
      </c>
      <c r="E1134" s="10">
        <v>0</v>
      </c>
      <c r="F1134" s="10">
        <v>0</v>
      </c>
      <c r="G1134" s="10">
        <v>0</v>
      </c>
      <c r="H1134" s="10">
        <v>0</v>
      </c>
      <c r="I1134" s="10">
        <f t="shared" si="293"/>
        <v>0</v>
      </c>
      <c r="J1134" s="10">
        <f t="shared" si="294"/>
        <v>0</v>
      </c>
      <c r="K1134" s="10" t="str">
        <f>'დამტკ. ბიუჯ.'!K1134</f>
        <v>სააგენტო</v>
      </c>
    </row>
    <row r="1135" spans="1:11" x14ac:dyDescent="0.25">
      <c r="A1135" t="str">
        <f t="shared" si="291"/>
        <v>b</v>
      </c>
      <c r="B1135" s="8"/>
      <c r="C1135" s="9" t="s">
        <v>13</v>
      </c>
      <c r="D1135" s="10">
        <f t="shared" si="296"/>
        <v>0</v>
      </c>
      <c r="E1135" s="10">
        <v>0</v>
      </c>
      <c r="F1135" s="10">
        <v>0</v>
      </c>
      <c r="G1135" s="10">
        <v>0</v>
      </c>
      <c r="H1135" s="10">
        <v>0</v>
      </c>
      <c r="I1135" s="10">
        <f t="shared" si="293"/>
        <v>0</v>
      </c>
      <c r="J1135" s="10">
        <f t="shared" si="294"/>
        <v>0</v>
      </c>
      <c r="K1135" s="10" t="str">
        <f>'დამტკ. ბიუჯ.'!K1135</f>
        <v>სააგენტო</v>
      </c>
    </row>
    <row r="1136" spans="1:11" x14ac:dyDescent="0.25">
      <c r="A1136" t="str">
        <f t="shared" ref="A1136:A1142" si="306">IF(OR(D1136&lt;&gt;0,E1136&lt;&gt;0,F1136&lt;&gt;0,G1136&lt;&gt;0,H1136&lt;&gt;0,),"a","b")</f>
        <v>b</v>
      </c>
      <c r="B1136" s="8"/>
      <c r="C1136" s="9" t="s">
        <v>14</v>
      </c>
      <c r="D1136" s="10">
        <f t="shared" si="296"/>
        <v>0</v>
      </c>
      <c r="E1136" s="10">
        <v>0</v>
      </c>
      <c r="F1136" s="10">
        <v>0</v>
      </c>
      <c r="G1136" s="10">
        <v>0</v>
      </c>
      <c r="H1136" s="10">
        <v>0</v>
      </c>
      <c r="I1136" s="10">
        <f t="shared" ref="I1136:I1142" si="307">SUM(E1136,F1136)</f>
        <v>0</v>
      </c>
      <c r="J1136" s="10">
        <f t="shared" ref="J1136:J1142" si="308">SUM(E1136,F1136,G1136)</f>
        <v>0</v>
      </c>
      <c r="K1136" s="10" t="str">
        <f>'დამტკ. ბიუჯ.'!K1136</f>
        <v>სააგენტო</v>
      </c>
    </row>
    <row r="1137" spans="1:11" x14ac:dyDescent="0.25">
      <c r="A1137" t="str">
        <f t="shared" si="306"/>
        <v>b</v>
      </c>
      <c r="B1137" s="8"/>
      <c r="C1137" s="9" t="s">
        <v>15</v>
      </c>
      <c r="D1137" s="10">
        <f t="shared" si="296"/>
        <v>0</v>
      </c>
      <c r="E1137" s="10">
        <v>0</v>
      </c>
      <c r="F1137" s="10">
        <v>0</v>
      </c>
      <c r="G1137" s="10">
        <v>0</v>
      </c>
      <c r="H1137" s="10">
        <v>0</v>
      </c>
      <c r="I1137" s="10">
        <f t="shared" si="307"/>
        <v>0</v>
      </c>
      <c r="J1137" s="10">
        <f t="shared" si="308"/>
        <v>0</v>
      </c>
      <c r="K1137" s="10" t="str">
        <f>'დამტკ. ბიუჯ.'!K1137</f>
        <v>სააგენტო</v>
      </c>
    </row>
    <row r="1138" spans="1:11" x14ac:dyDescent="0.25">
      <c r="A1138" t="str">
        <f t="shared" si="306"/>
        <v>b</v>
      </c>
      <c r="B1138" s="8"/>
      <c r="C1138" s="9" t="s">
        <v>16</v>
      </c>
      <c r="D1138" s="10">
        <f t="shared" si="296"/>
        <v>0</v>
      </c>
      <c r="E1138" s="10">
        <v>0</v>
      </c>
      <c r="F1138" s="10">
        <v>0</v>
      </c>
      <c r="G1138" s="10">
        <v>0</v>
      </c>
      <c r="H1138" s="10">
        <v>0</v>
      </c>
      <c r="I1138" s="10">
        <f t="shared" si="307"/>
        <v>0</v>
      </c>
      <c r="J1138" s="10">
        <f t="shared" si="308"/>
        <v>0</v>
      </c>
      <c r="K1138" s="10" t="str">
        <f>'დამტკ. ბიუჯ.'!K1138</f>
        <v>სააგენტო</v>
      </c>
    </row>
    <row r="1139" spans="1:11" x14ac:dyDescent="0.25">
      <c r="A1139" t="str">
        <f t="shared" si="306"/>
        <v>b</v>
      </c>
      <c r="B1139" s="8"/>
      <c r="C1139" s="9" t="s">
        <v>17</v>
      </c>
      <c r="D1139" s="10">
        <f t="shared" si="296"/>
        <v>0</v>
      </c>
      <c r="E1139" s="10">
        <v>0</v>
      </c>
      <c r="F1139" s="10">
        <v>0</v>
      </c>
      <c r="G1139" s="10">
        <v>0</v>
      </c>
      <c r="H1139" s="10">
        <v>0</v>
      </c>
      <c r="I1139" s="10">
        <f t="shared" si="307"/>
        <v>0</v>
      </c>
      <c r="J1139" s="10">
        <f t="shared" si="308"/>
        <v>0</v>
      </c>
      <c r="K1139" s="10" t="str">
        <f>'დამტკ. ბიუჯ.'!K1139</f>
        <v>სააგენტო</v>
      </c>
    </row>
    <row r="1140" spans="1:11" x14ac:dyDescent="0.25">
      <c r="A1140" t="str">
        <f t="shared" si="306"/>
        <v>b</v>
      </c>
      <c r="B1140" s="5"/>
      <c r="C1140" s="6" t="s">
        <v>18</v>
      </c>
      <c r="D1140" s="7">
        <f t="shared" si="296"/>
        <v>0</v>
      </c>
      <c r="E1140" s="7">
        <v>0</v>
      </c>
      <c r="F1140" s="7">
        <v>0</v>
      </c>
      <c r="G1140" s="7">
        <v>0</v>
      </c>
      <c r="H1140" s="7">
        <v>0</v>
      </c>
      <c r="I1140" s="7">
        <f t="shared" si="307"/>
        <v>0</v>
      </c>
      <c r="J1140" s="7">
        <f t="shared" si="308"/>
        <v>0</v>
      </c>
      <c r="K1140" s="7" t="str">
        <f>'დამტკ. ბიუჯ.'!K1140</f>
        <v>სააგენტო</v>
      </c>
    </row>
    <row r="1141" spans="1:11" x14ac:dyDescent="0.25">
      <c r="A1141" t="str">
        <f t="shared" si="306"/>
        <v>b</v>
      </c>
      <c r="B1141" s="5"/>
      <c r="C1141" s="6" t="s">
        <v>19</v>
      </c>
      <c r="D1141" s="7">
        <f t="shared" si="296"/>
        <v>0</v>
      </c>
      <c r="E1141" s="7">
        <v>0</v>
      </c>
      <c r="F1141" s="7">
        <v>0</v>
      </c>
      <c r="G1141" s="7">
        <v>0</v>
      </c>
      <c r="H1141" s="7">
        <v>0</v>
      </c>
      <c r="I1141" s="7">
        <f t="shared" si="307"/>
        <v>0</v>
      </c>
      <c r="J1141" s="7">
        <f t="shared" si="308"/>
        <v>0</v>
      </c>
      <c r="K1141" s="7" t="str">
        <f>'დამტკ. ბიუჯ.'!K1141</f>
        <v>სააგენტო</v>
      </c>
    </row>
    <row r="1142" spans="1:11" ht="15.75" thickBot="1" x14ac:dyDescent="0.3">
      <c r="A1142" t="str">
        <f t="shared" si="306"/>
        <v>b</v>
      </c>
      <c r="B1142" s="11"/>
      <c r="C1142" s="12" t="s">
        <v>20</v>
      </c>
      <c r="D1142" s="13">
        <f t="shared" si="296"/>
        <v>0</v>
      </c>
      <c r="E1142" s="13">
        <v>0</v>
      </c>
      <c r="F1142" s="13">
        <v>0</v>
      </c>
      <c r="G1142" s="13">
        <v>0</v>
      </c>
      <c r="H1142" s="13">
        <v>0</v>
      </c>
      <c r="I1142" s="13">
        <f t="shared" si="307"/>
        <v>0</v>
      </c>
      <c r="J1142" s="13">
        <f t="shared" si="308"/>
        <v>0</v>
      </c>
      <c r="K1142" s="13" t="str">
        <f>'დამტკ. ბიუჯ.'!K1142</f>
        <v>სააგენტო</v>
      </c>
    </row>
    <row r="1143" spans="1:11" ht="15.75" thickTop="1" x14ac:dyDescent="0.25"/>
  </sheetData>
  <autoFilter ref="A2:K1142"/>
  <customSheetViews>
    <customSheetView guid="{D5A2A8BA-BDA4-4AA2-8B7D-A1E1AFC3D0A5}" scale="90" showPageBreaks="1" showGridLines="0" printArea="1" showAutoFilter="1" view="pageBreakPreview">
      <pane ySplit="2" topLeftCell="A3" activePane="bottomLeft" state="frozen"/>
      <selection pane="bottomLeft" activeCell="L8" sqref="L8"/>
      <pageMargins left="0.7" right="0.7" top="0.75" bottom="0.75" header="0.3" footer="0.3"/>
      <pageSetup scale="49" orientation="portrait" r:id="rId1"/>
      <autoFilter ref="A2:J2"/>
    </customSheetView>
  </customSheetViews>
  <mergeCells count="1">
    <mergeCell ref="B1:H1"/>
  </mergeCells>
  <pageMargins left="0.7" right="0.7" top="0.75" bottom="0.75" header="0.3" footer="0.3"/>
  <pageSetup scale="49" orientation="portrait"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K1143"/>
  <sheetViews>
    <sheetView showGridLines="0" view="pageBreakPreview" zoomScale="90" zoomScaleNormal="100" zoomScaleSheetLayoutView="90" workbookViewId="0">
      <pane xSplit="3" ySplit="2" topLeftCell="D958" activePane="bottomRight" state="frozen"/>
      <selection pane="topRight" activeCell="D1" sqref="D1"/>
      <selection pane="bottomLeft" activeCell="A3" sqref="A3"/>
      <selection pane="bottomRight" activeCell="C975" sqref="C975"/>
    </sheetView>
  </sheetViews>
  <sheetFormatPr defaultRowHeight="15" x14ac:dyDescent="0.25"/>
  <cols>
    <col min="1" max="1" width="3.28515625" customWidth="1"/>
    <col min="2" max="2" width="16.5703125" customWidth="1"/>
    <col min="3" max="3" width="56" customWidth="1"/>
    <col min="4" max="8" width="15.85546875" customWidth="1"/>
    <col min="9" max="9" width="15.42578125" customWidth="1"/>
    <col min="10" max="10" width="15" customWidth="1"/>
    <col min="11" max="11" width="11.42578125" bestFit="1" customWidth="1"/>
  </cols>
  <sheetData>
    <row r="1" spans="1:11" ht="42.75" customHeight="1" x14ac:dyDescent="0.25">
      <c r="B1" s="144" t="s">
        <v>254</v>
      </c>
      <c r="C1" s="144"/>
      <c r="D1" s="144"/>
      <c r="E1" s="144"/>
      <c r="F1" s="144"/>
      <c r="G1" s="144"/>
      <c r="H1" s="144"/>
      <c r="I1" s="33"/>
    </row>
    <row r="2" spans="1:11" ht="30.75" thickBot="1" x14ac:dyDescent="0.3">
      <c r="B2" s="1" t="s">
        <v>0</v>
      </c>
      <c r="C2" s="1" t="s">
        <v>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  <c r="I2" s="2" t="s">
        <v>183</v>
      </c>
      <c r="J2" s="2" t="s">
        <v>184</v>
      </c>
    </row>
    <row r="3" spans="1:11" ht="31.5" thickTop="1" thickBot="1" x14ac:dyDescent="0.3">
      <c r="A3" t="str">
        <f>IF(OR(D3&lt;&gt;0,E3&lt;&gt;0,F3&lt;&gt;0,G3&lt;&gt;0,H3&lt;&gt;0,),"a","b")</f>
        <v>a</v>
      </c>
      <c r="B3" s="16" t="s">
        <v>7</v>
      </c>
      <c r="C3" s="4" t="s">
        <v>8</v>
      </c>
      <c r="D3" s="4">
        <f>SUM('დამტკ. ნაერთი'!D3,'ცვლილ. ნაერთი'!D3)</f>
        <v>3417724719</v>
      </c>
      <c r="E3" s="4">
        <f>SUM('დამტკ. ნაერთი'!E3,'ცვლილ. ნაერთი'!E3)</f>
        <v>835727533</v>
      </c>
      <c r="F3" s="4">
        <f>SUM('დამტკ. ნაერთი'!F3,'ცვლილ. ნაერთი'!F3)</f>
        <v>863696986</v>
      </c>
      <c r="G3" s="4">
        <f>SUM('დამტკ. ნაერთი'!G3,'ცვლილ. ნაერთი'!G3)</f>
        <v>852842800</v>
      </c>
      <c r="H3" s="4">
        <f>SUM('დამტკ. ნაერთი'!H3,'ცვლილ. ნაერთი'!H3)</f>
        <v>865457400</v>
      </c>
      <c r="I3" s="4">
        <f>SUM(E3,F3)</f>
        <v>1699424519</v>
      </c>
      <c r="J3" s="4">
        <f>SUM(E3,F3,G3)</f>
        <v>2552267319</v>
      </c>
      <c r="K3" s="33"/>
    </row>
    <row r="4" spans="1:11" ht="15.75" thickTop="1" x14ac:dyDescent="0.25">
      <c r="A4" t="str">
        <f t="shared" ref="A4:A67" si="0">IF(OR(D4&lt;&gt;0,E4&lt;&gt;0,F4&lt;&gt;0,G4&lt;&gt;0,H4&lt;&gt;0,),"a","b")</f>
        <v>a</v>
      </c>
      <c r="B4" s="5" t="s">
        <v>9</v>
      </c>
      <c r="C4" s="6" t="s">
        <v>10</v>
      </c>
      <c r="D4" s="7">
        <f>SUM('დამტკ. ნაერთი'!D4,'ცვლილ. ნაერთი'!D4)</f>
        <v>3400377236</v>
      </c>
      <c r="E4" s="7">
        <f>SUM('დამტკ. ნაერთი'!E4,'ცვლილ. ნაერთი'!E4)</f>
        <v>833354635</v>
      </c>
      <c r="F4" s="7">
        <f>SUM('დამტკ. ნაერთი'!F4,'ცვლილ. ნაერთი'!F4)</f>
        <v>858635701</v>
      </c>
      <c r="G4" s="7">
        <f>SUM('დამტკ. ნაერთი'!G4,'ცვლილ. ნაერთი'!G4)</f>
        <v>849023200</v>
      </c>
      <c r="H4" s="7">
        <f>SUM('დამტკ. ნაერთი'!H4,'ცვლილ. ნაერთი'!H4)</f>
        <v>859363700</v>
      </c>
      <c r="I4" s="7">
        <f t="shared" ref="I4:I67" si="1">SUM(E4,F4)</f>
        <v>1691990336</v>
      </c>
      <c r="J4" s="7">
        <f t="shared" ref="J4:J67" si="2">SUM(E4,F4,G4)</f>
        <v>2541013536</v>
      </c>
    </row>
    <row r="5" spans="1:11" x14ac:dyDescent="0.25">
      <c r="A5" t="str">
        <f t="shared" si="0"/>
        <v>a</v>
      </c>
      <c r="B5" s="8" t="s">
        <v>9</v>
      </c>
      <c r="C5" s="9" t="s">
        <v>11</v>
      </c>
      <c r="D5" s="10">
        <f>SUM('დამტკ. ნაერთი'!D5,'ცვლილ. ნაერთი'!D5)</f>
        <v>29160000</v>
      </c>
      <c r="E5" s="10">
        <f>SUM('დამტკ. ნაერთი'!E5,'ცვლილ. ნაერთი'!E5)</f>
        <v>7281300</v>
      </c>
      <c r="F5" s="10">
        <f>SUM('დამტკ. ნაერთი'!F5,'ცვლილ. ნაერთი'!F5)</f>
        <v>7249700</v>
      </c>
      <c r="G5" s="10">
        <f>SUM('დამტკ. ნაერთი'!G5,'ცვლილ. ნაერთი'!G5)</f>
        <v>7313500</v>
      </c>
      <c r="H5" s="10">
        <f>SUM('დამტკ. ნაერთი'!H5,'ცვლილ. ნაერთი'!H5)</f>
        <v>7315500</v>
      </c>
      <c r="I5" s="10">
        <f t="shared" si="1"/>
        <v>14531000</v>
      </c>
      <c r="J5" s="10">
        <f t="shared" si="2"/>
        <v>21844500</v>
      </c>
    </row>
    <row r="6" spans="1:11" x14ac:dyDescent="0.25">
      <c r="A6" t="str">
        <f t="shared" si="0"/>
        <v>a</v>
      </c>
      <c r="B6" s="8" t="s">
        <v>9</v>
      </c>
      <c r="C6" s="9" t="s">
        <v>12</v>
      </c>
      <c r="D6" s="10">
        <f>SUM('დამტკ. ნაერთი'!D6,'ცვლილ. ნაერთი'!D6)</f>
        <v>86636020</v>
      </c>
      <c r="E6" s="10">
        <f>SUM('დამტკ. ნაერთი'!E6,'ცვლილ. ნაერთი'!E6)</f>
        <v>27073450</v>
      </c>
      <c r="F6" s="10">
        <f>SUM('დამტკ. ნაერთი'!F6,'ცვლილ. ნაერთი'!F6)</f>
        <v>20544980</v>
      </c>
      <c r="G6" s="10">
        <f>SUM('დამტკ. ნაერთი'!G6,'ცვლილ. ნაერთი'!G6)</f>
        <v>17108900</v>
      </c>
      <c r="H6" s="10">
        <f>SUM('დამტკ. ნაერთი'!H6,'ცვლილ. ნაერთი'!H6)</f>
        <v>21908690</v>
      </c>
      <c r="I6" s="10">
        <f t="shared" si="1"/>
        <v>47618430</v>
      </c>
      <c r="J6" s="10">
        <f t="shared" si="2"/>
        <v>64727330</v>
      </c>
    </row>
    <row r="7" spans="1:11" x14ac:dyDescent="0.25">
      <c r="A7" t="str">
        <f t="shared" si="0"/>
        <v>b</v>
      </c>
      <c r="B7" s="8" t="s">
        <v>9</v>
      </c>
      <c r="C7" s="9" t="s">
        <v>13</v>
      </c>
      <c r="D7" s="10">
        <f>SUM('დამტკ. ნაერთი'!D7,'ცვლილ. ნაერთი'!D7)</f>
        <v>0</v>
      </c>
      <c r="E7" s="10">
        <f>SUM('დამტკ. ნაერთი'!E7,'ცვლილ. ნაერთი'!E7)</f>
        <v>0</v>
      </c>
      <c r="F7" s="10">
        <f>SUM('დამტკ. ნაერთი'!F7,'ცვლილ. ნაერთი'!F7)</f>
        <v>0</v>
      </c>
      <c r="G7" s="10">
        <f>SUM('დამტკ. ნაერთი'!G7,'ცვლილ. ნაერთი'!G7)</f>
        <v>0</v>
      </c>
      <c r="H7" s="10">
        <f>SUM('დამტკ. ნაერთი'!H7,'ცვლილ. ნაერთი'!H7)</f>
        <v>0</v>
      </c>
      <c r="I7" s="10">
        <f t="shared" si="1"/>
        <v>0</v>
      </c>
      <c r="J7" s="10">
        <f t="shared" si="2"/>
        <v>0</v>
      </c>
    </row>
    <row r="8" spans="1:11" x14ac:dyDescent="0.25">
      <c r="A8" t="str">
        <f t="shared" si="0"/>
        <v>b</v>
      </c>
      <c r="B8" s="8" t="s">
        <v>9</v>
      </c>
      <c r="C8" s="9" t="s">
        <v>14</v>
      </c>
      <c r="D8" s="10">
        <f>SUM('დამტკ. ნაერთი'!D8,'ცვლილ. ნაერთი'!D8)</f>
        <v>0</v>
      </c>
      <c r="E8" s="10">
        <f>SUM('დამტკ. ნაერთი'!E8,'ცვლილ. ნაერთი'!E8)</f>
        <v>0</v>
      </c>
      <c r="F8" s="10">
        <f>SUM('დამტკ. ნაერთი'!F8,'ცვლილ. ნაერთი'!F8)</f>
        <v>0</v>
      </c>
      <c r="G8" s="10">
        <f>SUM('დამტკ. ნაერთი'!G8,'ცვლილ. ნაერთი'!G8)</f>
        <v>0</v>
      </c>
      <c r="H8" s="10">
        <f>SUM('დამტკ. ნაერთი'!H8,'ცვლილ. ნაერთი'!H8)</f>
        <v>0</v>
      </c>
      <c r="I8" s="10">
        <f t="shared" si="1"/>
        <v>0</v>
      </c>
      <c r="J8" s="10">
        <f t="shared" si="2"/>
        <v>0</v>
      </c>
    </row>
    <row r="9" spans="1:11" x14ac:dyDescent="0.25">
      <c r="A9" t="str">
        <f t="shared" si="0"/>
        <v>a</v>
      </c>
      <c r="B9" s="8" t="s">
        <v>9</v>
      </c>
      <c r="C9" s="9" t="s">
        <v>15</v>
      </c>
      <c r="D9" s="10">
        <f>SUM('დამტკ. ნაერთი'!D9,'ცვლილ. ნაერთი'!D9)</f>
        <v>2397800</v>
      </c>
      <c r="E9" s="10">
        <f>SUM('დამტკ. ნაერთი'!E9,'ცვლილ. ნაერთი'!E9)</f>
        <v>54800</v>
      </c>
      <c r="F9" s="10">
        <f>SUM('დამტკ. ნაერთი'!F9,'ცვლილ. ნაერთი'!F9)</f>
        <v>15000</v>
      </c>
      <c r="G9" s="10">
        <f>SUM('დამტკ. ნაერთი'!G9,'ცვლილ. ნაერთი'!G9)</f>
        <v>2308000</v>
      </c>
      <c r="H9" s="10">
        <f>SUM('დამტკ. ნაერთი'!H9,'ცვლილ. ნაერთი'!H9)</f>
        <v>20000</v>
      </c>
      <c r="I9" s="10">
        <f t="shared" si="1"/>
        <v>69800</v>
      </c>
      <c r="J9" s="10">
        <f t="shared" si="2"/>
        <v>2377800</v>
      </c>
    </row>
    <row r="10" spans="1:11" x14ac:dyDescent="0.25">
      <c r="A10" t="str">
        <f t="shared" si="0"/>
        <v>a</v>
      </c>
      <c r="B10" s="8" t="s">
        <v>9</v>
      </c>
      <c r="C10" s="9" t="s">
        <v>16</v>
      </c>
      <c r="D10" s="10">
        <f>SUM('დამტკ. ნაერთი'!D10,'ცვლილ. ნაერთი'!D10)</f>
        <v>3269823328</v>
      </c>
      <c r="E10" s="10">
        <f>SUM('დამტკ. ნაერთი'!E10,'ცვლილ. ნაერთი'!E10)</f>
        <v>795453979</v>
      </c>
      <c r="F10" s="10">
        <f>SUM('დამტკ. ნაერთი'!F10,'ცვლილ. ნაერთი'!F10)</f>
        <v>824375439</v>
      </c>
      <c r="G10" s="10">
        <f>SUM('დამტკ. ნაერთი'!G10,'ცვლილ. ნაერთი'!G10)</f>
        <v>816006500</v>
      </c>
      <c r="H10" s="10">
        <f>SUM('დამტკ. ნაერთი'!H10,'ცვლილ. ნაერთი'!H10)</f>
        <v>833987410</v>
      </c>
      <c r="I10" s="10">
        <f t="shared" si="1"/>
        <v>1619829418</v>
      </c>
      <c r="J10" s="10">
        <f t="shared" si="2"/>
        <v>2435835918</v>
      </c>
    </row>
    <row r="11" spans="1:11" x14ac:dyDescent="0.25">
      <c r="A11" t="str">
        <f t="shared" si="0"/>
        <v>a</v>
      </c>
      <c r="B11" s="8" t="s">
        <v>9</v>
      </c>
      <c r="C11" s="9" t="s">
        <v>17</v>
      </c>
      <c r="D11" s="10">
        <f>SUM('დამტკ. ნაერთი'!D11,'ცვლილ. ნაერთი'!D11)</f>
        <v>12360088</v>
      </c>
      <c r="E11" s="10">
        <f>SUM('დამტკ. ნაერთი'!E11,'ცვლილ. ნაერთი'!E11)</f>
        <v>3491106</v>
      </c>
      <c r="F11" s="10">
        <f>SUM('დამტკ. ნაერთი'!F11,'ცვლილ. ნაერთი'!F11)</f>
        <v>6450582</v>
      </c>
      <c r="G11" s="10">
        <f>SUM('დამტკ. ნაერთი'!G11,'ცვლილ. ნაერთი'!G11)</f>
        <v>6286300</v>
      </c>
      <c r="H11" s="10">
        <f>SUM('დამტკ. ნაერთი'!H11,'ცვლილ. ნაერთი'!H11)</f>
        <v>-3867900</v>
      </c>
      <c r="I11" s="10">
        <f t="shared" si="1"/>
        <v>9941688</v>
      </c>
      <c r="J11" s="10">
        <f t="shared" si="2"/>
        <v>16227988</v>
      </c>
    </row>
    <row r="12" spans="1:11" x14ac:dyDescent="0.25">
      <c r="A12" t="str">
        <f t="shared" si="0"/>
        <v>a</v>
      </c>
      <c r="B12" s="5" t="s">
        <v>9</v>
      </c>
      <c r="C12" s="6" t="s">
        <v>18</v>
      </c>
      <c r="D12" s="7">
        <f>SUM('დამტკ. ნაერთი'!D12,'ცვლილ. ნაერთი'!D12)</f>
        <v>17022000</v>
      </c>
      <c r="E12" s="7">
        <f>SUM('დამტკ. ნაერთი'!E12,'ცვლილ. ნაერთი'!E12)</f>
        <v>2075100</v>
      </c>
      <c r="F12" s="7">
        <f>SUM('დამტკ. ნაერთი'!F12,'ცვლილ. ნაერთი'!F12)</f>
        <v>5033600</v>
      </c>
      <c r="G12" s="7">
        <f>SUM('დამტკ. ნაერთი'!G12,'ცვლილ. ნაერთი'!G12)</f>
        <v>3819600</v>
      </c>
      <c r="H12" s="7">
        <f>SUM('დამტკ. ნაერთი'!H12,'ცვლილ. ნაერთი'!H12)</f>
        <v>6093700</v>
      </c>
      <c r="I12" s="7">
        <f t="shared" si="1"/>
        <v>7108700</v>
      </c>
      <c r="J12" s="7">
        <f t="shared" si="2"/>
        <v>10928300</v>
      </c>
    </row>
    <row r="13" spans="1:11" x14ac:dyDescent="0.25">
      <c r="A13" t="str">
        <f t="shared" si="0"/>
        <v>b</v>
      </c>
      <c r="B13" s="5" t="s">
        <v>9</v>
      </c>
      <c r="C13" s="6" t="s">
        <v>19</v>
      </c>
      <c r="D13" s="7">
        <f>SUM('დამტკ. ნაერთი'!D13,'ცვლილ. ნაერთი'!D13)</f>
        <v>0</v>
      </c>
      <c r="E13" s="7">
        <f>SUM('დამტკ. ნაერთი'!E13,'ცვლილ. ნაერთი'!E13)</f>
        <v>0</v>
      </c>
      <c r="F13" s="7">
        <f>SUM('დამტკ. ნაერთი'!F13,'ცვლილ. ნაერთი'!F13)</f>
        <v>0</v>
      </c>
      <c r="G13" s="7">
        <f>SUM('დამტკ. ნაერთი'!G13,'ცვლილ. ნაერთი'!G13)</f>
        <v>0</v>
      </c>
      <c r="H13" s="7">
        <f>SUM('დამტკ. ნაერთი'!H13,'ცვლილ. ნაერთი'!H13)</f>
        <v>0</v>
      </c>
      <c r="I13" s="7">
        <f t="shared" si="1"/>
        <v>0</v>
      </c>
      <c r="J13" s="7">
        <f t="shared" si="2"/>
        <v>0</v>
      </c>
    </row>
    <row r="14" spans="1:11" ht="15.75" thickBot="1" x14ac:dyDescent="0.3">
      <c r="A14" t="str">
        <f t="shared" si="0"/>
        <v>a</v>
      </c>
      <c r="B14" s="11" t="s">
        <v>9</v>
      </c>
      <c r="C14" s="12" t="s">
        <v>20</v>
      </c>
      <c r="D14" s="13">
        <f>SUM('დამტკ. ნაერთი'!D14,'ცვლილ. ნაერთი'!D14)</f>
        <v>325483</v>
      </c>
      <c r="E14" s="13">
        <f>SUM('დამტკ. ნაერთი'!E14,'ცვლილ. ნაერთი'!E14)</f>
        <v>297798</v>
      </c>
      <c r="F14" s="13">
        <f>SUM('დამტკ. ნაერთი'!F14,'ცვლილ. ნაერთი'!F14)</f>
        <v>27685</v>
      </c>
      <c r="G14" s="13">
        <f>SUM('დამტკ. ნაერთი'!G14,'ცვლილ. ნაერთი'!G14)</f>
        <v>0</v>
      </c>
      <c r="H14" s="13">
        <f>SUM('დამტკ. ნაერთი'!H14,'ცვლილ. ნაერთი'!H14)</f>
        <v>0</v>
      </c>
      <c r="I14" s="13">
        <f t="shared" si="1"/>
        <v>325483</v>
      </c>
      <c r="J14" s="13">
        <f t="shared" si="2"/>
        <v>325483</v>
      </c>
    </row>
    <row r="15" spans="1:11" ht="31.5" thickTop="1" thickBot="1" x14ac:dyDescent="0.3">
      <c r="A15" t="str">
        <f t="shared" si="0"/>
        <v>a</v>
      </c>
      <c r="B15" s="16" t="s">
        <v>21</v>
      </c>
      <c r="C15" s="4" t="s">
        <v>22</v>
      </c>
      <c r="D15" s="4">
        <f>SUM('დამტკ. ნაერთი'!D15,'ცვლილ. ნაერთი'!D15)</f>
        <v>50172430</v>
      </c>
      <c r="E15" s="4">
        <f>SUM('დამტკ. ნაერთი'!E15,'ცვლილ. ნაერთი'!E15)</f>
        <v>11687830</v>
      </c>
      <c r="F15" s="4">
        <f>SUM('დამტკ. ნაერთი'!F15,'ცვლილ. ნაერთი'!F15)</f>
        <v>12563300</v>
      </c>
      <c r="G15" s="4">
        <f>SUM('დამტკ. ნაერთი'!G15,'ცვლილ. ნაერთი'!G15)</f>
        <v>14369000</v>
      </c>
      <c r="H15" s="4">
        <f>SUM('დამტკ. ნაერთი'!H15,'ცვლილ. ნაერთი'!H15)</f>
        <v>11552300</v>
      </c>
      <c r="I15" s="4">
        <f t="shared" si="1"/>
        <v>24251130</v>
      </c>
      <c r="J15" s="4">
        <f t="shared" si="2"/>
        <v>38620130</v>
      </c>
    </row>
    <row r="16" spans="1:11" ht="15.75" thickTop="1" x14ac:dyDescent="0.25">
      <c r="A16" t="str">
        <f t="shared" si="0"/>
        <v>a</v>
      </c>
      <c r="B16" s="5"/>
      <c r="C16" s="6" t="s">
        <v>10</v>
      </c>
      <c r="D16" s="7">
        <f>SUM('დამტკ. ნაერთი'!D16,'ცვლილ. ნაერთი'!D16)</f>
        <v>49527184</v>
      </c>
      <c r="E16" s="7">
        <f>SUM('დამტკ. ნაერთი'!E16,'ცვლილ. ნაერთი'!E16)</f>
        <v>11546784</v>
      </c>
      <c r="F16" s="7">
        <f>SUM('დამტკ. ნაერთი'!F16,'ცვლილ. ნაერთი'!F16)</f>
        <v>12375400</v>
      </c>
      <c r="G16" s="7">
        <f>SUM('დამტკ. ნაერთი'!G16,'ცვლილ. ნაერთი'!G16)</f>
        <v>14141400</v>
      </c>
      <c r="H16" s="7">
        <f>SUM('დამტკ. ნაერთი'!H16,'ცვლილ. ნაერთი'!H16)</f>
        <v>11463600</v>
      </c>
      <c r="I16" s="7">
        <f t="shared" si="1"/>
        <v>23922184</v>
      </c>
      <c r="J16" s="7">
        <f t="shared" si="2"/>
        <v>38063584</v>
      </c>
    </row>
    <row r="17" spans="1:10" x14ac:dyDescent="0.25">
      <c r="A17" t="str">
        <f t="shared" si="0"/>
        <v>a</v>
      </c>
      <c r="B17" s="8"/>
      <c r="C17" s="9" t="s">
        <v>11</v>
      </c>
      <c r="D17" s="10">
        <f>SUM('დამტკ. ნაერთი'!D17,'ცვლილ. ნაერთი'!D17)</f>
        <v>29160000</v>
      </c>
      <c r="E17" s="10">
        <f>SUM('დამტკ. ნაერთი'!E17,'ცვლილ. ნაერთი'!E17)</f>
        <v>7281300</v>
      </c>
      <c r="F17" s="10">
        <f>SUM('დამტკ. ნაერთი'!F17,'ცვლილ. ნაერთი'!F17)</f>
        <v>7249700</v>
      </c>
      <c r="G17" s="10">
        <f>SUM('დამტკ. ნაერთი'!G17,'ცვლილ. ნაერთი'!G17)</f>
        <v>7313500</v>
      </c>
      <c r="H17" s="10">
        <f>SUM('დამტკ. ნაერთი'!H17,'ცვლილ. ნაერთი'!H17)</f>
        <v>7315500</v>
      </c>
      <c r="I17" s="10">
        <f t="shared" si="1"/>
        <v>14531000</v>
      </c>
      <c r="J17" s="10">
        <f t="shared" si="2"/>
        <v>21844500</v>
      </c>
    </row>
    <row r="18" spans="1:10" x14ac:dyDescent="0.25">
      <c r="A18" t="str">
        <f t="shared" si="0"/>
        <v>a</v>
      </c>
      <c r="B18" s="8"/>
      <c r="C18" s="9" t="s">
        <v>12</v>
      </c>
      <c r="D18" s="10">
        <f>SUM('დამტკ. ნაერთი'!D18,'ცვლილ. ნაერთი'!D18)</f>
        <v>17379794</v>
      </c>
      <c r="E18" s="10">
        <f>SUM('დამტკ. ნაერთი'!E18,'ცვლილ. ნაერთი'!E18)</f>
        <v>4034034</v>
      </c>
      <c r="F18" s="10">
        <f>SUM('დამტკ. ნაერთი'!F18,'ცვლილ. ნაერთი'!F18)</f>
        <v>4921560</v>
      </c>
      <c r="G18" s="10">
        <f>SUM('დამტკ. ნაერთი'!G18,'ცვლილ. ნაერთი'!G18)</f>
        <v>4392200</v>
      </c>
      <c r="H18" s="10">
        <f>SUM('დამტკ. ნაერთი'!H18,'ცვლილ. ნაერთი'!H18)</f>
        <v>4032000</v>
      </c>
      <c r="I18" s="10">
        <f t="shared" si="1"/>
        <v>8955594</v>
      </c>
      <c r="J18" s="10">
        <f t="shared" si="2"/>
        <v>13347794</v>
      </c>
    </row>
    <row r="19" spans="1:10" x14ac:dyDescent="0.25">
      <c r="A19" t="str">
        <f t="shared" si="0"/>
        <v>b</v>
      </c>
      <c r="B19" s="8"/>
      <c r="C19" s="9" t="s">
        <v>13</v>
      </c>
      <c r="D19" s="10">
        <f>SUM('დამტკ. ნაერთი'!D19,'ცვლილ. ნაერთი'!D19)</f>
        <v>0</v>
      </c>
      <c r="E19" s="10">
        <f>SUM('დამტკ. ნაერთი'!E19,'ცვლილ. ნაერთი'!E19)</f>
        <v>0</v>
      </c>
      <c r="F19" s="10">
        <f>SUM('დამტკ. ნაერთი'!F19,'ცვლილ. ნაერთი'!F19)</f>
        <v>0</v>
      </c>
      <c r="G19" s="10">
        <f>SUM('დამტკ. ნაერთი'!G19,'ცვლილ. ნაერთი'!G19)</f>
        <v>0</v>
      </c>
      <c r="H19" s="10">
        <f>SUM('დამტკ. ნაერთი'!H19,'ცვლილ. ნაერთი'!H19)</f>
        <v>0</v>
      </c>
      <c r="I19" s="10">
        <f t="shared" si="1"/>
        <v>0</v>
      </c>
      <c r="J19" s="10">
        <f t="shared" si="2"/>
        <v>0</v>
      </c>
    </row>
    <row r="20" spans="1:10" x14ac:dyDescent="0.25">
      <c r="A20" t="str">
        <f t="shared" si="0"/>
        <v>b</v>
      </c>
      <c r="B20" s="8"/>
      <c r="C20" s="9" t="s">
        <v>14</v>
      </c>
      <c r="D20" s="10">
        <f>SUM('დამტკ. ნაერთი'!D20,'ცვლილ. ნაერთი'!D20)</f>
        <v>0</v>
      </c>
      <c r="E20" s="10">
        <f>SUM('დამტკ. ნაერთი'!E20,'ცვლილ. ნაერთი'!E20)</f>
        <v>0</v>
      </c>
      <c r="F20" s="10">
        <f>SUM('დამტკ. ნაერთი'!F20,'ცვლილ. ნაერთი'!F20)</f>
        <v>0</v>
      </c>
      <c r="G20" s="10">
        <f>SUM('დამტკ. ნაერთი'!G20,'ცვლილ. ნაერთი'!G20)</f>
        <v>0</v>
      </c>
      <c r="H20" s="10">
        <f>SUM('დამტკ. ნაერთი'!H20,'ცვლილ. ნაერთი'!H20)</f>
        <v>0</v>
      </c>
      <c r="I20" s="10">
        <f t="shared" si="1"/>
        <v>0</v>
      </c>
      <c r="J20" s="10">
        <f t="shared" si="2"/>
        <v>0</v>
      </c>
    </row>
    <row r="21" spans="1:10" x14ac:dyDescent="0.25">
      <c r="A21" t="str">
        <f t="shared" si="0"/>
        <v>a</v>
      </c>
      <c r="B21" s="8"/>
      <c r="C21" s="9" t="s">
        <v>15</v>
      </c>
      <c r="D21" s="10">
        <f>SUM('დამტკ. ნაერთი'!D21,'ცვლილ. ნაერთი'!D21)</f>
        <v>2397800</v>
      </c>
      <c r="E21" s="10">
        <f>SUM('დამტკ. ნაერთი'!E21,'ცვლილ. ნაერთი'!E21)</f>
        <v>54800</v>
      </c>
      <c r="F21" s="10">
        <f>SUM('დამტკ. ნაერთი'!F21,'ცვლილ. ნაერთი'!F21)</f>
        <v>15000</v>
      </c>
      <c r="G21" s="10">
        <f>SUM('დამტკ. ნაერთი'!G21,'ცვლილ. ნაერთი'!G21)</f>
        <v>2308000</v>
      </c>
      <c r="H21" s="10">
        <f>SUM('დამტკ. ნაერთი'!H21,'ცვლილ. ნაერთი'!H21)</f>
        <v>20000</v>
      </c>
      <c r="I21" s="10">
        <f t="shared" si="1"/>
        <v>69800</v>
      </c>
      <c r="J21" s="10">
        <f t="shared" si="2"/>
        <v>2377800</v>
      </c>
    </row>
    <row r="22" spans="1:10" x14ac:dyDescent="0.25">
      <c r="A22" t="str">
        <f t="shared" si="0"/>
        <v>a</v>
      </c>
      <c r="B22" s="8"/>
      <c r="C22" s="9" t="s">
        <v>16</v>
      </c>
      <c r="D22" s="10">
        <f>SUM('დამტკ. ნაერთი'!D22,'ცვლილ. ნაერთი'!D22)</f>
        <v>386940</v>
      </c>
      <c r="E22" s="10">
        <f>SUM('დამტკ. ნაერთი'!E22,'ცვლილ. ნაერთი'!E22)</f>
        <v>132400</v>
      </c>
      <c r="F22" s="10">
        <f>SUM('დამტკ. ნაერთი'!F22,'ცვლილ. ნაერთი'!F22)</f>
        <v>115040</v>
      </c>
      <c r="G22" s="10">
        <f>SUM('დამტკ. ნაერთი'!G22,'ცვლილ. ნაერთი'!G22)</f>
        <v>69700</v>
      </c>
      <c r="H22" s="10">
        <f>SUM('დამტკ. ნაერთი'!H22,'ცვლილ. ნაერთი'!H22)</f>
        <v>69800</v>
      </c>
      <c r="I22" s="10">
        <f t="shared" si="1"/>
        <v>247440</v>
      </c>
      <c r="J22" s="10">
        <f t="shared" si="2"/>
        <v>317140</v>
      </c>
    </row>
    <row r="23" spans="1:10" x14ac:dyDescent="0.25">
      <c r="A23" t="str">
        <f t="shared" si="0"/>
        <v>a</v>
      </c>
      <c r="B23" s="8"/>
      <c r="C23" s="9" t="s">
        <v>17</v>
      </c>
      <c r="D23" s="10">
        <f>SUM('დამტკ. ნაერთი'!D23,'ცვლილ. ნაერთი'!D23)</f>
        <v>202650</v>
      </c>
      <c r="E23" s="10">
        <f>SUM('დამტკ. ნაერთი'!E23,'ცვლილ. ნაერთი'!E23)</f>
        <v>44250</v>
      </c>
      <c r="F23" s="10">
        <f>SUM('დამტკ. ნაერთი'!F23,'ცვლილ. ნაერთი'!F23)</f>
        <v>74100</v>
      </c>
      <c r="G23" s="10">
        <f>SUM('დამტკ. ნაერთი'!G23,'ცვლილ. ნაერთი'!G23)</f>
        <v>58000</v>
      </c>
      <c r="H23" s="10">
        <f>SUM('დამტკ. ნაერთი'!H23,'ცვლილ. ნაერთი'!H23)</f>
        <v>26300</v>
      </c>
      <c r="I23" s="10">
        <f t="shared" si="1"/>
        <v>118350</v>
      </c>
      <c r="J23" s="10">
        <f t="shared" si="2"/>
        <v>176350</v>
      </c>
    </row>
    <row r="24" spans="1:10" x14ac:dyDescent="0.25">
      <c r="A24" t="str">
        <f t="shared" si="0"/>
        <v>a</v>
      </c>
      <c r="B24" s="5"/>
      <c r="C24" s="6" t="s">
        <v>18</v>
      </c>
      <c r="D24" s="7">
        <f>SUM('დამტკ. ნაერთი'!D24,'ცვლილ. ნაერთი'!D24)</f>
        <v>624000</v>
      </c>
      <c r="E24" s="7">
        <f>SUM('დამტკ. ნაერთი'!E24,'ცვლილ. ნაერთი'!E24)</f>
        <v>119800</v>
      </c>
      <c r="F24" s="7">
        <f>SUM('დამტკ. ნაერთი'!F24,'ცვლილ. ნაერთი'!F24)</f>
        <v>187900</v>
      </c>
      <c r="G24" s="7">
        <f>SUM('დამტკ. ნაერთი'!G24,'ცვლილ. ნაერთი'!G24)</f>
        <v>227600</v>
      </c>
      <c r="H24" s="7">
        <f>SUM('დამტკ. ნაერთი'!H24,'ცვლილ. ნაერთი'!H24)</f>
        <v>88700</v>
      </c>
      <c r="I24" s="7">
        <f t="shared" si="1"/>
        <v>307700</v>
      </c>
      <c r="J24" s="7">
        <f t="shared" si="2"/>
        <v>535300</v>
      </c>
    </row>
    <row r="25" spans="1:10" x14ac:dyDescent="0.25">
      <c r="A25" t="str">
        <f t="shared" si="0"/>
        <v>b</v>
      </c>
      <c r="B25" s="5"/>
      <c r="C25" s="6" t="s">
        <v>19</v>
      </c>
      <c r="D25" s="7">
        <f>SUM('დამტკ. ნაერთი'!D25,'ცვლილ. ნაერთი'!D25)</f>
        <v>0</v>
      </c>
      <c r="E25" s="7">
        <f>SUM('დამტკ. ნაერთი'!E25,'ცვლილ. ნაერთი'!E25)</f>
        <v>0</v>
      </c>
      <c r="F25" s="7">
        <f>SUM('დამტკ. ნაერთი'!F25,'ცვლილ. ნაერთი'!F25)</f>
        <v>0</v>
      </c>
      <c r="G25" s="7">
        <f>SUM('დამტკ. ნაერთი'!G25,'ცვლილ. ნაერთი'!G25)</f>
        <v>0</v>
      </c>
      <c r="H25" s="7">
        <f>SUM('დამტკ. ნაერთი'!H25,'ცვლილ. ნაერთი'!H25)</f>
        <v>0</v>
      </c>
      <c r="I25" s="7">
        <f t="shared" si="1"/>
        <v>0</v>
      </c>
      <c r="J25" s="7">
        <f t="shared" si="2"/>
        <v>0</v>
      </c>
    </row>
    <row r="26" spans="1:10" ht="15.75" thickBot="1" x14ac:dyDescent="0.3">
      <c r="A26" t="str">
        <f t="shared" si="0"/>
        <v>a</v>
      </c>
      <c r="B26" s="11"/>
      <c r="C26" s="12" t="s">
        <v>20</v>
      </c>
      <c r="D26" s="13">
        <f>SUM('დამტკ. ნაერთი'!D26,'ცვლილ. ნაერთი'!D26)</f>
        <v>21246</v>
      </c>
      <c r="E26" s="13">
        <f>SUM('დამტკ. ნაერთი'!E26,'ცვლილ. ნაერთი'!E26)</f>
        <v>21246</v>
      </c>
      <c r="F26" s="13">
        <f>SUM('დამტკ. ნაერთი'!F26,'ცვლილ. ნაერთი'!F26)</f>
        <v>0</v>
      </c>
      <c r="G26" s="13">
        <f>SUM('დამტკ. ნაერთი'!G26,'ცვლილ. ნაერთი'!G26)</f>
        <v>0</v>
      </c>
      <c r="H26" s="13">
        <f>SUM('დამტკ. ნაერთი'!H26,'ცვლილ. ნაერთი'!H26)</f>
        <v>0</v>
      </c>
      <c r="I26" s="13">
        <f t="shared" si="1"/>
        <v>21246</v>
      </c>
      <c r="J26" s="13">
        <f t="shared" si="2"/>
        <v>21246</v>
      </c>
    </row>
    <row r="27" spans="1:10" ht="46.5" thickTop="1" thickBot="1" x14ac:dyDescent="0.3">
      <c r="A27" t="str">
        <f t="shared" si="0"/>
        <v>a</v>
      </c>
      <c r="B27" s="3" t="s">
        <v>23</v>
      </c>
      <c r="C27" s="4" t="s">
        <v>24</v>
      </c>
      <c r="D27" s="4">
        <f>SUM('დამტკ. ნაერთი'!D27,'ცვლილ. ნაერთი'!D27)</f>
        <v>9020600</v>
      </c>
      <c r="E27" s="4">
        <f>SUM('დამტკ. ნაერთი'!E27,'ცვლილ. ნაერთი'!E27)</f>
        <v>1635500</v>
      </c>
      <c r="F27" s="4">
        <f>SUM('დამტკ. ნაერთი'!F27,'ცვლილ. ნაერთი'!F27)</f>
        <v>1773300</v>
      </c>
      <c r="G27" s="4">
        <f>SUM('დამტკ. ნაერთი'!G27,'ცვლილ. ნაერთი'!G27)</f>
        <v>3852900</v>
      </c>
      <c r="H27" s="4">
        <f>SUM('დამტკ. ნაერთი'!H27,'ცვლილ. ნაერთი'!H27)</f>
        <v>1758900</v>
      </c>
      <c r="I27" s="4">
        <f t="shared" si="1"/>
        <v>3408800</v>
      </c>
      <c r="J27" s="4">
        <f t="shared" si="2"/>
        <v>7261700</v>
      </c>
    </row>
    <row r="28" spans="1:10" ht="15.75" thickTop="1" x14ac:dyDescent="0.25">
      <c r="A28" t="str">
        <f t="shared" si="0"/>
        <v>a</v>
      </c>
      <c r="B28" s="5"/>
      <c r="C28" s="6" t="s">
        <v>10</v>
      </c>
      <c r="D28" s="7">
        <f>SUM('დამტკ. ნაერთი'!D28,'ცვლილ. ნაერთი'!D28)</f>
        <v>8919971</v>
      </c>
      <c r="E28" s="7">
        <f>SUM('დამტკ. ნაერთი'!E28,'ცვლილ. ნაერთი'!E28)</f>
        <v>1619871</v>
      </c>
      <c r="F28" s="7">
        <f>SUM('დამტკ. ნაერთი'!F28,'ცვლილ. ნაერთი'!F28)</f>
        <v>1748300</v>
      </c>
      <c r="G28" s="7">
        <f>SUM('დამტკ. ნაერთი'!G28,'ცვლილ. ნაერთი'!G28)</f>
        <v>3822900</v>
      </c>
      <c r="H28" s="7">
        <f>SUM('დამტკ. ნაერთი'!H28,'ცვლილ. ნაერთი'!H28)</f>
        <v>1728900</v>
      </c>
      <c r="I28" s="7">
        <f t="shared" si="1"/>
        <v>3368171</v>
      </c>
      <c r="J28" s="7">
        <f t="shared" si="2"/>
        <v>7191071</v>
      </c>
    </row>
    <row r="29" spans="1:10" x14ac:dyDescent="0.25">
      <c r="A29" t="str">
        <f t="shared" si="0"/>
        <v>a</v>
      </c>
      <c r="B29" s="8"/>
      <c r="C29" s="9" t="s">
        <v>11</v>
      </c>
      <c r="D29" s="10">
        <f>SUM('დამტკ. ნაერთი'!D29,'ცვლილ. ნაერთი'!D29)</f>
        <v>3658600</v>
      </c>
      <c r="E29" s="10">
        <f>SUM('დამტკ. ნაერთი'!E29,'ცვლილ. ნაერთი'!E29)</f>
        <v>947000</v>
      </c>
      <c r="F29" s="10">
        <f>SUM('დამტკ. ნაერთი'!F29,'ცვლილ. ნაერთი'!F29)</f>
        <v>926800</v>
      </c>
      <c r="G29" s="10">
        <f>SUM('დამტკ. ნაერთი'!G29,'ცვლილ. ნაერთი'!G29)</f>
        <v>877400</v>
      </c>
      <c r="H29" s="10">
        <f>SUM('დამტკ. ნაერთი'!H29,'ცვლილ. ნაერთი'!H29)</f>
        <v>907400</v>
      </c>
      <c r="I29" s="10">
        <f t="shared" si="1"/>
        <v>1873800</v>
      </c>
      <c r="J29" s="10">
        <f t="shared" si="2"/>
        <v>2751200</v>
      </c>
    </row>
    <row r="30" spans="1:10" x14ac:dyDescent="0.25">
      <c r="A30" t="str">
        <f t="shared" si="0"/>
        <v>a</v>
      </c>
      <c r="B30" s="8"/>
      <c r="C30" s="9" t="s">
        <v>12</v>
      </c>
      <c r="D30" s="10">
        <f>SUM('დამტკ. ნაერთი'!D30,'ცვლილ. ნაერთი'!D30)</f>
        <v>2847371</v>
      </c>
      <c r="E30" s="10">
        <f>SUM('დამტკ. ნაერთი'!E30,'ცვლილ. ნაერთი'!E30)</f>
        <v>633371</v>
      </c>
      <c r="F30" s="10">
        <f>SUM('დამტკ. ნაერთი'!F30,'ცვლილ. ნაერთი'!F30)</f>
        <v>790000</v>
      </c>
      <c r="G30" s="10">
        <f>SUM('დამტკ. ნაერთი'!G30,'ცვლილ. ნაერთი'!G30)</f>
        <v>629000</v>
      </c>
      <c r="H30" s="10">
        <f>SUM('დამტკ. ნაერთი'!H30,'ცვლილ. ნაერთი'!H30)</f>
        <v>795000</v>
      </c>
      <c r="I30" s="10">
        <f t="shared" si="1"/>
        <v>1423371</v>
      </c>
      <c r="J30" s="10">
        <f t="shared" si="2"/>
        <v>2052371</v>
      </c>
    </row>
    <row r="31" spans="1:10" x14ac:dyDescent="0.25">
      <c r="A31" t="str">
        <f t="shared" si="0"/>
        <v>b</v>
      </c>
      <c r="B31" s="8"/>
      <c r="C31" s="9" t="s">
        <v>13</v>
      </c>
      <c r="D31" s="10">
        <f>SUM('დამტკ. ნაერთი'!D31,'ცვლილ. ნაერთი'!D31)</f>
        <v>0</v>
      </c>
      <c r="E31" s="10">
        <f>SUM('დამტკ. ნაერთი'!E31,'ცვლილ. ნაერთი'!E31)</f>
        <v>0</v>
      </c>
      <c r="F31" s="10">
        <f>SUM('დამტკ. ნაერთი'!F31,'ცვლილ. ნაერთი'!F31)</f>
        <v>0</v>
      </c>
      <c r="G31" s="10">
        <f>SUM('დამტკ. ნაერთი'!G31,'ცვლილ. ნაერთი'!G31)</f>
        <v>0</v>
      </c>
      <c r="H31" s="10">
        <f>SUM('დამტკ. ნაერთი'!H31,'ცვლილ. ნაერთი'!H31)</f>
        <v>0</v>
      </c>
      <c r="I31" s="10">
        <f t="shared" si="1"/>
        <v>0</v>
      </c>
      <c r="J31" s="10">
        <f t="shared" si="2"/>
        <v>0</v>
      </c>
    </row>
    <row r="32" spans="1:10" x14ac:dyDescent="0.25">
      <c r="A32" t="str">
        <f t="shared" si="0"/>
        <v>b</v>
      </c>
      <c r="B32" s="8"/>
      <c r="C32" s="9" t="s">
        <v>14</v>
      </c>
      <c r="D32" s="10">
        <f>SUM('დამტკ. ნაერთი'!D32,'ცვლილ. ნაერთი'!D32)</f>
        <v>0</v>
      </c>
      <c r="E32" s="10">
        <f>SUM('დამტკ. ნაერთი'!E32,'ცვლილ. ნაერთი'!E32)</f>
        <v>0</v>
      </c>
      <c r="F32" s="10">
        <f>SUM('დამტკ. ნაერთი'!F32,'ცვლილ. ნაერთი'!F32)</f>
        <v>0</v>
      </c>
      <c r="G32" s="10">
        <f>SUM('დამტკ. ნაერთი'!G32,'ცვლილ. ნაერთი'!G32)</f>
        <v>0</v>
      </c>
      <c r="H32" s="10">
        <f>SUM('დამტკ. ნაერთი'!H32,'ცვლილ. ნაერთი'!H32)</f>
        <v>0</v>
      </c>
      <c r="I32" s="10">
        <f t="shared" si="1"/>
        <v>0</v>
      </c>
      <c r="J32" s="10">
        <f t="shared" si="2"/>
        <v>0</v>
      </c>
    </row>
    <row r="33" spans="1:10" x14ac:dyDescent="0.25">
      <c r="A33" t="str">
        <f t="shared" si="0"/>
        <v>a</v>
      </c>
      <c r="B33" s="8"/>
      <c r="C33" s="9" t="s">
        <v>15</v>
      </c>
      <c r="D33" s="10">
        <f>SUM('დამტკ. ნაერთი'!D33,'ცვლილ. ნაერთი'!D33)</f>
        <v>2298000</v>
      </c>
      <c r="E33" s="10">
        <f>SUM('დამტკ. ნაერთი'!E33,'ცვლილ. ნაერთი'!E33)</f>
        <v>8000</v>
      </c>
      <c r="F33" s="10">
        <f>SUM('დამტკ. ნაერთი'!F33,'ცვლილ. ნაერთი'!F33)</f>
        <v>0</v>
      </c>
      <c r="G33" s="10">
        <f>SUM('დამტკ. ნაერთი'!G33,'ცვლილ. ნაერთი'!G33)</f>
        <v>2290000</v>
      </c>
      <c r="H33" s="10">
        <f>SUM('დამტკ. ნაერთი'!H33,'ცვლილ. ნაერთი'!H33)</f>
        <v>0</v>
      </c>
      <c r="I33" s="10">
        <f t="shared" si="1"/>
        <v>8000</v>
      </c>
      <c r="J33" s="10">
        <f t="shared" si="2"/>
        <v>2298000</v>
      </c>
    </row>
    <row r="34" spans="1:10" x14ac:dyDescent="0.25">
      <c r="A34" t="str">
        <f t="shared" si="0"/>
        <v>a</v>
      </c>
      <c r="B34" s="8"/>
      <c r="C34" s="9" t="s">
        <v>16</v>
      </c>
      <c r="D34" s="10">
        <f>SUM('დამტკ. ნაერთი'!D34,'ცვლილ. ნაერთი'!D34)</f>
        <v>90000</v>
      </c>
      <c r="E34" s="10">
        <f>SUM('დამტკ. ნაერთი'!E34,'ცვლილ. ნაერთი'!E34)</f>
        <v>25000</v>
      </c>
      <c r="F34" s="10">
        <f>SUM('დამტკ. ნაერთი'!F34,'ცვლილ. ნაერთი'!F34)</f>
        <v>25000</v>
      </c>
      <c r="G34" s="10">
        <f>SUM('დამტკ. ნაერთი'!G34,'ცვლილ. ნაერთი'!G34)</f>
        <v>20000</v>
      </c>
      <c r="H34" s="10">
        <f>SUM('დამტკ. ნაერთი'!H34,'ცვლილ. ნაერთი'!H34)</f>
        <v>20000</v>
      </c>
      <c r="I34" s="10">
        <f t="shared" si="1"/>
        <v>50000</v>
      </c>
      <c r="J34" s="10">
        <f t="shared" si="2"/>
        <v>70000</v>
      </c>
    </row>
    <row r="35" spans="1:10" x14ac:dyDescent="0.25">
      <c r="A35" t="str">
        <f t="shared" si="0"/>
        <v>a</v>
      </c>
      <c r="B35" s="8"/>
      <c r="C35" s="9" t="s">
        <v>17</v>
      </c>
      <c r="D35" s="10">
        <f>SUM('დამტკ. ნაერთი'!D35,'ცვლილ. ნაერთი'!D35)</f>
        <v>26000</v>
      </c>
      <c r="E35" s="10">
        <f>SUM('დამტკ. ნაერთი'!E35,'ცვლილ. ნაერთი'!E35)</f>
        <v>6500</v>
      </c>
      <c r="F35" s="10">
        <f>SUM('დამტკ. ნაერთი'!F35,'ცვლილ. ნაერთი'!F35)</f>
        <v>6500</v>
      </c>
      <c r="G35" s="10">
        <f>SUM('დამტკ. ნაერთი'!G35,'ცვლილ. ნაერთი'!G35)</f>
        <v>6500</v>
      </c>
      <c r="H35" s="10">
        <f>SUM('დამტკ. ნაერთი'!H35,'ცვლილ. ნაერთი'!H35)</f>
        <v>6500</v>
      </c>
      <c r="I35" s="10">
        <f t="shared" si="1"/>
        <v>13000</v>
      </c>
      <c r="J35" s="10">
        <f t="shared" si="2"/>
        <v>19500</v>
      </c>
    </row>
    <row r="36" spans="1:10" x14ac:dyDescent="0.25">
      <c r="A36" t="str">
        <f t="shared" si="0"/>
        <v>a</v>
      </c>
      <c r="B36" s="5"/>
      <c r="C36" s="6" t="s">
        <v>18</v>
      </c>
      <c r="D36" s="7">
        <f>SUM('დამტკ. ნაერთი'!D36,'ცვლილ. ნაერთი'!D36)</f>
        <v>100000</v>
      </c>
      <c r="E36" s="7">
        <f>SUM('დამტკ. ნაერთი'!E36,'ცვლილ. ნაერთი'!E36)</f>
        <v>15000</v>
      </c>
      <c r="F36" s="7">
        <f>SUM('დამტკ. ნაერთი'!F36,'ცვლილ. ნაერთი'!F36)</f>
        <v>25000</v>
      </c>
      <c r="G36" s="7">
        <f>SUM('დამტკ. ნაერთი'!G36,'ცვლილ. ნაერთი'!G36)</f>
        <v>30000</v>
      </c>
      <c r="H36" s="7">
        <f>SUM('დამტკ. ნაერთი'!H36,'ცვლილ. ნაერთი'!H36)</f>
        <v>30000</v>
      </c>
      <c r="I36" s="7">
        <f t="shared" si="1"/>
        <v>40000</v>
      </c>
      <c r="J36" s="7">
        <f t="shared" si="2"/>
        <v>70000</v>
      </c>
    </row>
    <row r="37" spans="1:10" x14ac:dyDescent="0.25">
      <c r="A37" t="str">
        <f t="shared" si="0"/>
        <v>b</v>
      </c>
      <c r="B37" s="5"/>
      <c r="C37" s="6" t="s">
        <v>19</v>
      </c>
      <c r="D37" s="7">
        <f>SUM('დამტკ. ნაერთი'!D37,'ცვლილ. ნაერთი'!D37)</f>
        <v>0</v>
      </c>
      <c r="E37" s="7">
        <f>SUM('დამტკ. ნაერთი'!E37,'ცვლილ. ნაერთი'!E37)</f>
        <v>0</v>
      </c>
      <c r="F37" s="7">
        <f>SUM('დამტკ. ნაერთი'!F37,'ცვლილ. ნაერთი'!F37)</f>
        <v>0</v>
      </c>
      <c r="G37" s="7">
        <f>SUM('დამტკ. ნაერთი'!G37,'ცვლილ. ნაერთი'!G37)</f>
        <v>0</v>
      </c>
      <c r="H37" s="7">
        <f>SUM('დამტკ. ნაერთი'!H37,'ცვლილ. ნაერთი'!H37)</f>
        <v>0</v>
      </c>
      <c r="I37" s="7">
        <f t="shared" si="1"/>
        <v>0</v>
      </c>
      <c r="J37" s="7">
        <f t="shared" si="2"/>
        <v>0</v>
      </c>
    </row>
    <row r="38" spans="1:10" ht="15.75" thickBot="1" x14ac:dyDescent="0.3">
      <c r="A38" t="str">
        <f t="shared" si="0"/>
        <v>a</v>
      </c>
      <c r="B38" s="11"/>
      <c r="C38" s="12" t="s">
        <v>20</v>
      </c>
      <c r="D38" s="13">
        <f>SUM('დამტკ. ნაერთი'!D38,'ცვლილ. ნაერთი'!D38)</f>
        <v>629</v>
      </c>
      <c r="E38" s="13">
        <f>SUM('დამტკ. ნაერთი'!E38,'ცვლილ. ნაერთი'!E38)</f>
        <v>629</v>
      </c>
      <c r="F38" s="13">
        <f>SUM('დამტკ. ნაერთი'!F38,'ცვლილ. ნაერთი'!F38)</f>
        <v>0</v>
      </c>
      <c r="G38" s="13">
        <f>SUM('დამტკ. ნაერთი'!G38,'ცვლილ. ნაერთი'!G38)</f>
        <v>0</v>
      </c>
      <c r="H38" s="13">
        <f>SUM('დამტკ. ნაერთი'!H38,'ცვლილ. ნაერთი'!H38)</f>
        <v>0</v>
      </c>
      <c r="I38" s="13">
        <f t="shared" si="1"/>
        <v>629</v>
      </c>
      <c r="J38" s="13">
        <f t="shared" si="2"/>
        <v>629</v>
      </c>
    </row>
    <row r="39" spans="1:10" ht="31.5" thickTop="1" thickBot="1" x14ac:dyDescent="0.3">
      <c r="A39" t="str">
        <f t="shared" si="0"/>
        <v>a</v>
      </c>
      <c r="B39" s="16" t="s">
        <v>25</v>
      </c>
      <c r="C39" s="4" t="s">
        <v>26</v>
      </c>
      <c r="D39" s="4">
        <f>SUM('დამტკ. ნაერთი'!D39,'ცვლილ. ნაერთი'!D39)</f>
        <v>3223000</v>
      </c>
      <c r="E39" s="4">
        <f>SUM('დამტკ. ნაერთი'!E39,'ცვლილ. ნაერთი'!E39)</f>
        <v>795000</v>
      </c>
      <c r="F39" s="4">
        <f>SUM('დამტკ. ნაერთი'!F39,'ცვლილ. ნაერთი'!F39)</f>
        <v>800000</v>
      </c>
      <c r="G39" s="4">
        <f>SUM('დამტკ. ნაერთი'!G39,'ცვლილ. ნაერთი'!G39)</f>
        <v>803000</v>
      </c>
      <c r="H39" s="4">
        <f>SUM('დამტკ. ნაერთი'!H39,'ცვლილ. ნაერთი'!H39)</f>
        <v>825000</v>
      </c>
      <c r="I39" s="4">
        <f t="shared" si="1"/>
        <v>1595000</v>
      </c>
      <c r="J39" s="4">
        <f t="shared" si="2"/>
        <v>2398000</v>
      </c>
    </row>
    <row r="40" spans="1:10" ht="15.75" thickTop="1" x14ac:dyDescent="0.25">
      <c r="A40" t="str">
        <f t="shared" si="0"/>
        <v>a</v>
      </c>
      <c r="B40" s="5"/>
      <c r="C40" s="6" t="s">
        <v>10</v>
      </c>
      <c r="D40" s="7">
        <f>SUM('დამტკ. ნაერთი'!D40,'ცვლილ. ნაერთი'!D40)</f>
        <v>3205000</v>
      </c>
      <c r="E40" s="7">
        <f>SUM('დამტკ. ნაერთი'!E40,'ცვლილ. ნაერთი'!E40)</f>
        <v>785000</v>
      </c>
      <c r="F40" s="7">
        <f>SUM('დამტკ. ნაერთი'!F40,'ცვლილ. ნაერთი'!F40)</f>
        <v>792000</v>
      </c>
      <c r="G40" s="7">
        <f>SUM('დამტკ. ნაერთი'!G40,'ცვლილ. ნაერთი'!G40)</f>
        <v>803000</v>
      </c>
      <c r="H40" s="7">
        <f>SUM('დამტკ. ნაერთი'!H40,'ცვლილ. ნაერთი'!H40)</f>
        <v>825000</v>
      </c>
      <c r="I40" s="7">
        <f t="shared" si="1"/>
        <v>1577000</v>
      </c>
      <c r="J40" s="7">
        <f t="shared" si="2"/>
        <v>2380000</v>
      </c>
    </row>
    <row r="41" spans="1:10" x14ac:dyDescent="0.25">
      <c r="A41" t="str">
        <f t="shared" si="0"/>
        <v>a</v>
      </c>
      <c r="B41" s="8"/>
      <c r="C41" s="9" t="s">
        <v>11</v>
      </c>
      <c r="D41" s="10">
        <f>SUM('დამტკ. ნაერთი'!D41,'ცვლილ. ნაერთი'!D41)</f>
        <v>2396000</v>
      </c>
      <c r="E41" s="10">
        <f>SUM('დამტკ. ნაერთი'!E41,'ცვლილ. ნაერთი'!E41)</f>
        <v>591000</v>
      </c>
      <c r="F41" s="10">
        <f>SUM('დამტკ. ნაერთი'!F41,'ცვლილ. ნაერთი'!F41)</f>
        <v>571000</v>
      </c>
      <c r="G41" s="10">
        <f>SUM('დამტკ. ნაერთი'!G41,'ცვლილ. ნაერთი'!G41)</f>
        <v>632000</v>
      </c>
      <c r="H41" s="10">
        <f>SUM('დამტკ. ნაერთი'!H41,'ცვლილ. ნაერთი'!H41)</f>
        <v>602000</v>
      </c>
      <c r="I41" s="10">
        <f t="shared" si="1"/>
        <v>1162000</v>
      </c>
      <c r="J41" s="10">
        <f t="shared" si="2"/>
        <v>1794000</v>
      </c>
    </row>
    <row r="42" spans="1:10" x14ac:dyDescent="0.25">
      <c r="A42" t="str">
        <f t="shared" si="0"/>
        <v>a</v>
      </c>
      <c r="B42" s="8"/>
      <c r="C42" s="9" t="s">
        <v>12</v>
      </c>
      <c r="D42" s="10">
        <f>SUM('დამტკ. ნაერთი'!D42,'ცვლილ. ნაერთი'!D42)</f>
        <v>780000</v>
      </c>
      <c r="E42" s="10">
        <f>SUM('დამტკ. ნაერთი'!E42,'ცვლილ. ნაერთი'!E42)</f>
        <v>180000</v>
      </c>
      <c r="F42" s="10">
        <f>SUM('დამტკ. ნაერთი'!F42,'ცვლილ. ნაერთი'!F42)</f>
        <v>212000</v>
      </c>
      <c r="G42" s="10">
        <f>SUM('დამტკ. ნაერთი'!G42,'ცვლილ. ნაერთი'!G42)</f>
        <v>168000</v>
      </c>
      <c r="H42" s="10">
        <f>SUM('დამტკ. ნაერთი'!H42,'ცვლილ. ნაერთი'!H42)</f>
        <v>220000</v>
      </c>
      <c r="I42" s="10">
        <f t="shared" si="1"/>
        <v>392000</v>
      </c>
      <c r="J42" s="10">
        <f t="shared" si="2"/>
        <v>560000</v>
      </c>
    </row>
    <row r="43" spans="1:10" x14ac:dyDescent="0.25">
      <c r="A43" t="str">
        <f t="shared" si="0"/>
        <v>b</v>
      </c>
      <c r="B43" s="8"/>
      <c r="C43" s="9" t="s">
        <v>13</v>
      </c>
      <c r="D43" s="10">
        <f>SUM('დამტკ. ნაერთი'!D43,'ცვლილ. ნაერთი'!D43)</f>
        <v>0</v>
      </c>
      <c r="E43" s="10">
        <f>SUM('დამტკ. ნაერთი'!E43,'ცვლილ. ნაერთი'!E43)</f>
        <v>0</v>
      </c>
      <c r="F43" s="10">
        <f>SUM('დამტკ. ნაერთი'!F43,'ცვლილ. ნაერთი'!F43)</f>
        <v>0</v>
      </c>
      <c r="G43" s="10">
        <f>SUM('დამტკ. ნაერთი'!G43,'ცვლილ. ნაერთი'!G43)</f>
        <v>0</v>
      </c>
      <c r="H43" s="10">
        <f>SUM('დამტკ. ნაერთი'!H43,'ცვლილ. ნაერთი'!H43)</f>
        <v>0</v>
      </c>
      <c r="I43" s="10">
        <f t="shared" si="1"/>
        <v>0</v>
      </c>
      <c r="J43" s="10">
        <f t="shared" si="2"/>
        <v>0</v>
      </c>
    </row>
    <row r="44" spans="1:10" x14ac:dyDescent="0.25">
      <c r="A44" t="str">
        <f t="shared" si="0"/>
        <v>b</v>
      </c>
      <c r="B44" s="8"/>
      <c r="C44" s="9" t="s">
        <v>14</v>
      </c>
      <c r="D44" s="10">
        <f>SUM('დამტკ. ნაერთი'!D44,'ცვლილ. ნაერთი'!D44)</f>
        <v>0</v>
      </c>
      <c r="E44" s="10">
        <f>SUM('დამტკ. ნაერთი'!E44,'ცვლილ. ნაერთი'!E44)</f>
        <v>0</v>
      </c>
      <c r="F44" s="10">
        <f>SUM('დამტკ. ნაერთი'!F44,'ცვლილ. ნაერთი'!F44)</f>
        <v>0</v>
      </c>
      <c r="G44" s="10">
        <f>SUM('დამტკ. ნაერთი'!G44,'ცვლილ. ნაერთი'!G44)</f>
        <v>0</v>
      </c>
      <c r="H44" s="10">
        <f>SUM('დამტკ. ნაერთი'!H44,'ცვლილ. ნაერთი'!H44)</f>
        <v>0</v>
      </c>
      <c r="I44" s="10">
        <f t="shared" si="1"/>
        <v>0</v>
      </c>
      <c r="J44" s="10">
        <f t="shared" si="2"/>
        <v>0</v>
      </c>
    </row>
    <row r="45" spans="1:10" x14ac:dyDescent="0.25">
      <c r="A45" t="str">
        <f t="shared" si="0"/>
        <v>b</v>
      </c>
      <c r="B45" s="8"/>
      <c r="C45" s="9" t="s">
        <v>15</v>
      </c>
      <c r="D45" s="10">
        <f>SUM('დამტკ. ნაერთი'!D45,'ცვლილ. ნაერთი'!D45)</f>
        <v>0</v>
      </c>
      <c r="E45" s="10">
        <f>SUM('დამტკ. ნაერთი'!E45,'ცვლილ. ნაერთი'!E45)</f>
        <v>0</v>
      </c>
      <c r="F45" s="10">
        <f>SUM('დამტკ. ნაერთი'!F45,'ცვლილ. ნაერთი'!F45)</f>
        <v>0</v>
      </c>
      <c r="G45" s="10">
        <f>SUM('დამტკ. ნაერთი'!G45,'ცვლილ. ნაერთი'!G45)</f>
        <v>0</v>
      </c>
      <c r="H45" s="10">
        <f>SUM('დამტკ. ნაერთი'!H45,'ცვლილ. ნაერთი'!H45)</f>
        <v>0</v>
      </c>
      <c r="I45" s="10">
        <f t="shared" si="1"/>
        <v>0</v>
      </c>
      <c r="J45" s="10">
        <f t="shared" si="2"/>
        <v>0</v>
      </c>
    </row>
    <row r="46" spans="1:10" x14ac:dyDescent="0.25">
      <c r="A46" t="str">
        <f t="shared" si="0"/>
        <v>a</v>
      </c>
      <c r="B46" s="8"/>
      <c r="C46" s="9" t="s">
        <v>16</v>
      </c>
      <c r="D46" s="10">
        <f>SUM('დამტკ. ნაერთი'!D46,'ცვლილ. ნაერთი'!D46)</f>
        <v>15000</v>
      </c>
      <c r="E46" s="10">
        <f>SUM('დამტკ. ნაერთი'!E46,'ცვლილ. ნაერთი'!E46)</f>
        <v>10000</v>
      </c>
      <c r="F46" s="10">
        <f>SUM('დამტკ. ნაერთი'!F46,'ცვლილ. ნაერთი'!F46)</f>
        <v>5000</v>
      </c>
      <c r="G46" s="10">
        <f>SUM('დამტკ. ნაერთი'!G46,'ცვლილ. ნაერთი'!G46)</f>
        <v>0</v>
      </c>
      <c r="H46" s="10">
        <f>SUM('დამტკ. ნაერთი'!H46,'ცვლილ. ნაერთი'!H46)</f>
        <v>0</v>
      </c>
      <c r="I46" s="10">
        <f t="shared" si="1"/>
        <v>15000</v>
      </c>
      <c r="J46" s="10">
        <f t="shared" si="2"/>
        <v>15000</v>
      </c>
    </row>
    <row r="47" spans="1:10" x14ac:dyDescent="0.25">
      <c r="A47" t="str">
        <f t="shared" si="0"/>
        <v>a</v>
      </c>
      <c r="B47" s="8"/>
      <c r="C47" s="9" t="s">
        <v>17</v>
      </c>
      <c r="D47" s="10">
        <f>SUM('დამტკ. ნაერთი'!D47,'ცვლილ. ნაერთი'!D47)</f>
        <v>14000</v>
      </c>
      <c r="E47" s="10">
        <f>SUM('დამტკ. ნაერთი'!E47,'ცვლილ. ნაერთი'!E47)</f>
        <v>4000</v>
      </c>
      <c r="F47" s="10">
        <f>SUM('დამტკ. ნაერთი'!F47,'ცვლილ. ნაერთი'!F47)</f>
        <v>4000</v>
      </c>
      <c r="G47" s="10">
        <f>SUM('დამტკ. ნაერთი'!G47,'ცვლილ. ნაერთი'!G47)</f>
        <v>3000</v>
      </c>
      <c r="H47" s="10">
        <f>SUM('დამტკ. ნაერთი'!H47,'ცვლილ. ნაერთი'!H47)</f>
        <v>3000</v>
      </c>
      <c r="I47" s="10">
        <f t="shared" si="1"/>
        <v>8000</v>
      </c>
      <c r="J47" s="10">
        <f t="shared" si="2"/>
        <v>11000</v>
      </c>
    </row>
    <row r="48" spans="1:10" x14ac:dyDescent="0.25">
      <c r="A48" t="str">
        <f t="shared" si="0"/>
        <v>a</v>
      </c>
      <c r="B48" s="5"/>
      <c r="C48" s="6" t="s">
        <v>18</v>
      </c>
      <c r="D48" s="7">
        <f>SUM('დამტკ. ნაერთი'!D48,'ცვლილ. ნაერთი'!D48)</f>
        <v>18000</v>
      </c>
      <c r="E48" s="7">
        <f>SUM('დამტკ. ნაერთი'!E48,'ცვლილ. ნაერთი'!E48)</f>
        <v>10000</v>
      </c>
      <c r="F48" s="7">
        <f>SUM('დამტკ. ნაერთი'!F48,'ცვლილ. ნაერთი'!F48)</f>
        <v>8000</v>
      </c>
      <c r="G48" s="7">
        <f>SUM('დამტკ. ნაერთი'!G48,'ცვლილ. ნაერთი'!G48)</f>
        <v>0</v>
      </c>
      <c r="H48" s="7">
        <f>SUM('დამტკ. ნაერთი'!H48,'ცვლილ. ნაერთი'!H48)</f>
        <v>0</v>
      </c>
      <c r="I48" s="7">
        <f t="shared" si="1"/>
        <v>18000</v>
      </c>
      <c r="J48" s="7">
        <f t="shared" si="2"/>
        <v>18000</v>
      </c>
    </row>
    <row r="49" spans="1:10" x14ac:dyDescent="0.25">
      <c r="A49" t="str">
        <f t="shared" si="0"/>
        <v>b</v>
      </c>
      <c r="B49" s="5"/>
      <c r="C49" s="6" t="s">
        <v>19</v>
      </c>
      <c r="D49" s="7">
        <f>SUM('დამტკ. ნაერთი'!D49,'ცვლილ. ნაერთი'!D49)</f>
        <v>0</v>
      </c>
      <c r="E49" s="7">
        <f>SUM('დამტკ. ნაერთი'!E49,'ცვლილ. ნაერთი'!E49)</f>
        <v>0</v>
      </c>
      <c r="F49" s="7">
        <f>SUM('დამტკ. ნაერთი'!F49,'ცვლილ. ნაერთი'!F49)</f>
        <v>0</v>
      </c>
      <c r="G49" s="7">
        <f>SUM('დამტკ. ნაერთი'!G49,'ცვლილ. ნაერთი'!G49)</f>
        <v>0</v>
      </c>
      <c r="H49" s="7">
        <f>SUM('დამტკ. ნაერთი'!H49,'ცვლილ. ნაერთი'!H49)</f>
        <v>0</v>
      </c>
      <c r="I49" s="7">
        <f t="shared" si="1"/>
        <v>0</v>
      </c>
      <c r="J49" s="7">
        <f t="shared" si="2"/>
        <v>0</v>
      </c>
    </row>
    <row r="50" spans="1:10" ht="15.75" thickBot="1" x14ac:dyDescent="0.3">
      <c r="A50" t="str">
        <f t="shared" si="0"/>
        <v>b</v>
      </c>
      <c r="B50" s="11"/>
      <c r="C50" s="12" t="s">
        <v>20</v>
      </c>
      <c r="D50" s="13">
        <f>SUM('დამტკ. ნაერთი'!D50,'ცვლილ. ნაერთი'!D50)</f>
        <v>0</v>
      </c>
      <c r="E50" s="13">
        <f>SUM('დამტკ. ნაერთი'!E50,'ცვლილ. ნაერთი'!E50)</f>
        <v>0</v>
      </c>
      <c r="F50" s="13">
        <f>SUM('დამტკ. ნაერთი'!F50,'ცვლილ. ნაერთი'!F50)</f>
        <v>0</v>
      </c>
      <c r="G50" s="13">
        <f>SUM('დამტკ. ნაერთი'!G50,'ცვლილ. ნაერთი'!G50)</f>
        <v>0</v>
      </c>
      <c r="H50" s="13">
        <f>SUM('დამტკ. ნაერთი'!H50,'ცვლილ. ნაერთი'!H50)</f>
        <v>0</v>
      </c>
      <c r="I50" s="13">
        <f t="shared" si="1"/>
        <v>0</v>
      </c>
      <c r="J50" s="13">
        <f t="shared" si="2"/>
        <v>0</v>
      </c>
    </row>
    <row r="51" spans="1:10" ht="31.5" thickTop="1" thickBot="1" x14ac:dyDescent="0.3">
      <c r="A51" t="str">
        <f t="shared" si="0"/>
        <v>a</v>
      </c>
      <c r="B51" s="3" t="s">
        <v>27</v>
      </c>
      <c r="C51" s="4" t="s">
        <v>26</v>
      </c>
      <c r="D51" s="4">
        <f>SUM('დამტკ. ნაერთი'!D51,'ცვლილ. ნაერთი'!D51)</f>
        <v>3023000</v>
      </c>
      <c r="E51" s="4">
        <f>SUM('დამტკ. ნაერთი'!E51,'ცვლილ. ნაერთი'!E51)</f>
        <v>767000</v>
      </c>
      <c r="F51" s="4">
        <f>SUM('დამტკ. ნაერთი'!F51,'ცვლილ. ნაერთი'!F51)</f>
        <v>760000</v>
      </c>
      <c r="G51" s="4">
        <f>SUM('დამტკ. ნაერთი'!G51,'ცვლილ. ნაერთი'!G51)</f>
        <v>753000</v>
      </c>
      <c r="H51" s="4">
        <f>SUM('დამტკ. ნაერთი'!H51,'ცვლილ. ნაერთი'!H51)</f>
        <v>743000</v>
      </c>
      <c r="I51" s="4">
        <f t="shared" si="1"/>
        <v>1527000</v>
      </c>
      <c r="J51" s="4">
        <f t="shared" si="2"/>
        <v>2280000</v>
      </c>
    </row>
    <row r="52" spans="1:10" ht="15.75" thickTop="1" x14ac:dyDescent="0.25">
      <c r="A52" t="str">
        <f t="shared" si="0"/>
        <v>a</v>
      </c>
      <c r="B52" s="5"/>
      <c r="C52" s="6" t="s">
        <v>10</v>
      </c>
      <c r="D52" s="7">
        <f>SUM('დამტკ. ნაერთი'!D52,'ცვლილ. ნაერთი'!D52)</f>
        <v>3005000</v>
      </c>
      <c r="E52" s="7">
        <f>SUM('დამტკ. ნაერთი'!E52,'ცვლილ. ნაერთი'!E52)</f>
        <v>757000</v>
      </c>
      <c r="F52" s="7">
        <f>SUM('დამტკ. ნაერთი'!F52,'ცვლილ. ნაერთი'!F52)</f>
        <v>752000</v>
      </c>
      <c r="G52" s="7">
        <f>SUM('დამტკ. ნაერთი'!G52,'ცვლილ. ნაერთი'!G52)</f>
        <v>753000</v>
      </c>
      <c r="H52" s="7">
        <f>SUM('დამტკ. ნაერთი'!H52,'ცვლილ. ნაერთი'!H52)</f>
        <v>743000</v>
      </c>
      <c r="I52" s="7">
        <f t="shared" si="1"/>
        <v>1509000</v>
      </c>
      <c r="J52" s="7">
        <f t="shared" si="2"/>
        <v>2262000</v>
      </c>
    </row>
    <row r="53" spans="1:10" x14ac:dyDescent="0.25">
      <c r="A53" t="str">
        <f t="shared" si="0"/>
        <v>a</v>
      </c>
      <c r="B53" s="8"/>
      <c r="C53" s="9" t="s">
        <v>11</v>
      </c>
      <c r="D53" s="10">
        <f>SUM('დამტკ. ნაერთი'!D53,'ცვლილ. ნაერთი'!D53)</f>
        <v>2396000</v>
      </c>
      <c r="E53" s="10">
        <f>SUM('დამტკ. ნაერთი'!E53,'ცვლილ. ნაერთი'!E53)</f>
        <v>591000</v>
      </c>
      <c r="F53" s="10">
        <f>SUM('დამტკ. ნაერთი'!F53,'ცვლილ. ნაერთი'!F53)</f>
        <v>571000</v>
      </c>
      <c r="G53" s="10">
        <f>SUM('დამტკ. ნაერთი'!G53,'ცვლილ. ნაერთი'!G53)</f>
        <v>632000</v>
      </c>
      <c r="H53" s="10">
        <f>SUM('დამტკ. ნაერთი'!H53,'ცვლილ. ნაერთი'!H53)</f>
        <v>602000</v>
      </c>
      <c r="I53" s="10">
        <f t="shared" si="1"/>
        <v>1162000</v>
      </c>
      <c r="J53" s="10">
        <f t="shared" si="2"/>
        <v>1794000</v>
      </c>
    </row>
    <row r="54" spans="1:10" x14ac:dyDescent="0.25">
      <c r="A54" t="str">
        <f t="shared" si="0"/>
        <v>a</v>
      </c>
      <c r="B54" s="8"/>
      <c r="C54" s="9" t="s">
        <v>12</v>
      </c>
      <c r="D54" s="10">
        <f>SUM('დამტკ. ნაერთი'!D54,'ცვლილ. ნაერთი'!D54)</f>
        <v>590000</v>
      </c>
      <c r="E54" s="10">
        <f>SUM('დამტკ. ნაერთი'!E54,'ცვლილ. ნაერთი'!E54)</f>
        <v>155000</v>
      </c>
      <c r="F54" s="10">
        <f>SUM('დამტკ. ნაერთი'!F54,'ცვლილ. ნაერთი'!F54)</f>
        <v>175000</v>
      </c>
      <c r="G54" s="10">
        <f>SUM('დამტკ. ნაერთი'!G54,'ცვლილ. ნაერთი'!G54)</f>
        <v>120000</v>
      </c>
      <c r="H54" s="10">
        <f>SUM('დამტკ. ნაერთი'!H54,'ცვლილ. ნაერთი'!H54)</f>
        <v>140000</v>
      </c>
      <c r="I54" s="10">
        <f t="shared" si="1"/>
        <v>330000</v>
      </c>
      <c r="J54" s="10">
        <f t="shared" si="2"/>
        <v>450000</v>
      </c>
    </row>
    <row r="55" spans="1:10" x14ac:dyDescent="0.25">
      <c r="A55" t="str">
        <f t="shared" si="0"/>
        <v>b</v>
      </c>
      <c r="B55" s="8"/>
      <c r="C55" s="9" t="s">
        <v>13</v>
      </c>
      <c r="D55" s="10">
        <f>SUM('დამტკ. ნაერთი'!D55,'ცვლილ. ნაერთი'!D55)</f>
        <v>0</v>
      </c>
      <c r="E55" s="10">
        <f>SUM('დამტკ. ნაერთი'!E55,'ცვლილ. ნაერთი'!E55)</f>
        <v>0</v>
      </c>
      <c r="F55" s="10">
        <f>SUM('დამტკ. ნაერთი'!F55,'ცვლილ. ნაერთი'!F55)</f>
        <v>0</v>
      </c>
      <c r="G55" s="10">
        <f>SUM('დამტკ. ნაერთი'!G55,'ცვლილ. ნაერთი'!G55)</f>
        <v>0</v>
      </c>
      <c r="H55" s="10">
        <f>SUM('დამტკ. ნაერთი'!H55,'ცვლილ. ნაერთი'!H55)</f>
        <v>0</v>
      </c>
      <c r="I55" s="10">
        <f t="shared" si="1"/>
        <v>0</v>
      </c>
      <c r="J55" s="10">
        <f t="shared" si="2"/>
        <v>0</v>
      </c>
    </row>
    <row r="56" spans="1:10" x14ac:dyDescent="0.25">
      <c r="A56" t="str">
        <f t="shared" si="0"/>
        <v>b</v>
      </c>
      <c r="B56" s="8"/>
      <c r="C56" s="9" t="s">
        <v>14</v>
      </c>
      <c r="D56" s="10">
        <f>SUM('დამტკ. ნაერთი'!D56,'ცვლილ. ნაერთი'!D56)</f>
        <v>0</v>
      </c>
      <c r="E56" s="10">
        <f>SUM('დამტკ. ნაერთი'!E56,'ცვლილ. ნაერთი'!E56)</f>
        <v>0</v>
      </c>
      <c r="F56" s="10">
        <f>SUM('დამტკ. ნაერთი'!F56,'ცვლილ. ნაერთი'!F56)</f>
        <v>0</v>
      </c>
      <c r="G56" s="10">
        <f>SUM('დამტკ. ნაერთი'!G56,'ცვლილ. ნაერთი'!G56)</f>
        <v>0</v>
      </c>
      <c r="H56" s="10">
        <f>SUM('დამტკ. ნაერთი'!H56,'ცვლილ. ნაერთი'!H56)</f>
        <v>0</v>
      </c>
      <c r="I56" s="10">
        <f t="shared" si="1"/>
        <v>0</v>
      </c>
      <c r="J56" s="10">
        <f t="shared" si="2"/>
        <v>0</v>
      </c>
    </row>
    <row r="57" spans="1:10" x14ac:dyDescent="0.25">
      <c r="A57" t="str">
        <f t="shared" si="0"/>
        <v>b</v>
      </c>
      <c r="B57" s="8"/>
      <c r="C57" s="9" t="s">
        <v>15</v>
      </c>
      <c r="D57" s="10">
        <f>SUM('დამტკ. ნაერთი'!D57,'ცვლილ. ნაერთი'!D57)</f>
        <v>0</v>
      </c>
      <c r="E57" s="10">
        <f>SUM('დამტკ. ნაერთი'!E57,'ცვლილ. ნაერთი'!E57)</f>
        <v>0</v>
      </c>
      <c r="F57" s="10">
        <f>SUM('დამტკ. ნაერთი'!F57,'ცვლილ. ნაერთი'!F57)</f>
        <v>0</v>
      </c>
      <c r="G57" s="10">
        <f>SUM('დამტკ. ნაერთი'!G57,'ცვლილ. ნაერთი'!G57)</f>
        <v>0</v>
      </c>
      <c r="H57" s="10">
        <f>SUM('დამტკ. ნაერთი'!H57,'ცვლილ. ნაერთი'!H57)</f>
        <v>0</v>
      </c>
      <c r="I57" s="10">
        <f t="shared" si="1"/>
        <v>0</v>
      </c>
      <c r="J57" s="10">
        <f t="shared" si="2"/>
        <v>0</v>
      </c>
    </row>
    <row r="58" spans="1:10" x14ac:dyDescent="0.25">
      <c r="A58" t="str">
        <f t="shared" si="0"/>
        <v>a</v>
      </c>
      <c r="B58" s="8"/>
      <c r="C58" s="9" t="s">
        <v>16</v>
      </c>
      <c r="D58" s="10">
        <f>SUM('დამტკ. ნაერთი'!D58,'ცვლილ. ნაერთი'!D58)</f>
        <v>15000</v>
      </c>
      <c r="E58" s="10">
        <f>SUM('დამტკ. ნაერთი'!E58,'ცვლილ. ნაერთი'!E58)</f>
        <v>10000</v>
      </c>
      <c r="F58" s="10">
        <f>SUM('დამტკ. ნაერთი'!F58,'ცვლილ. ნაერთი'!F58)</f>
        <v>5000</v>
      </c>
      <c r="G58" s="10">
        <f>SUM('დამტკ. ნაერთი'!G58,'ცვლილ. ნაერთი'!G58)</f>
        <v>0</v>
      </c>
      <c r="H58" s="10">
        <f>SUM('დამტკ. ნაერთი'!H58,'ცვლილ. ნაერთი'!H58)</f>
        <v>0</v>
      </c>
      <c r="I58" s="10">
        <f t="shared" si="1"/>
        <v>15000</v>
      </c>
      <c r="J58" s="10">
        <f t="shared" si="2"/>
        <v>15000</v>
      </c>
    </row>
    <row r="59" spans="1:10" x14ac:dyDescent="0.25">
      <c r="A59" t="str">
        <f t="shared" si="0"/>
        <v>a</v>
      </c>
      <c r="B59" s="8"/>
      <c r="C59" s="9" t="s">
        <v>17</v>
      </c>
      <c r="D59" s="10">
        <f>SUM('დამტკ. ნაერთი'!D59,'ცვლილ. ნაერთი'!D59)</f>
        <v>4000</v>
      </c>
      <c r="E59" s="10">
        <f>SUM('დამტკ. ნაერთი'!E59,'ცვლილ. ნაერთი'!E59)</f>
        <v>1000</v>
      </c>
      <c r="F59" s="10">
        <f>SUM('დამტკ. ნაერთი'!F59,'ცვლილ. ნაერთი'!F59)</f>
        <v>1000</v>
      </c>
      <c r="G59" s="10">
        <f>SUM('დამტკ. ნაერთი'!G59,'ცვლილ. ნაერთი'!G59)</f>
        <v>1000</v>
      </c>
      <c r="H59" s="10">
        <f>SUM('დამტკ. ნაერთი'!H59,'ცვლილ. ნაერთი'!H59)</f>
        <v>1000</v>
      </c>
      <c r="I59" s="10">
        <f t="shared" si="1"/>
        <v>2000</v>
      </c>
      <c r="J59" s="10">
        <f t="shared" si="2"/>
        <v>3000</v>
      </c>
    </row>
    <row r="60" spans="1:10" x14ac:dyDescent="0.25">
      <c r="A60" t="str">
        <f t="shared" si="0"/>
        <v>a</v>
      </c>
      <c r="B60" s="5"/>
      <c r="C60" s="6" t="s">
        <v>18</v>
      </c>
      <c r="D60" s="7">
        <f>SUM('დამტკ. ნაერთი'!D60,'ცვლილ. ნაერთი'!D60)</f>
        <v>18000</v>
      </c>
      <c r="E60" s="7">
        <f>SUM('დამტკ. ნაერთი'!E60,'ცვლილ. ნაერთი'!E60)</f>
        <v>10000</v>
      </c>
      <c r="F60" s="7">
        <f>SUM('დამტკ. ნაერთი'!F60,'ცვლილ. ნაერთი'!F60)</f>
        <v>8000</v>
      </c>
      <c r="G60" s="7">
        <f>SUM('დამტკ. ნაერთი'!G60,'ცვლილ. ნაერთი'!G60)</f>
        <v>0</v>
      </c>
      <c r="H60" s="7">
        <f>SUM('დამტკ. ნაერთი'!H60,'ცვლილ. ნაერთი'!H60)</f>
        <v>0</v>
      </c>
      <c r="I60" s="7">
        <f t="shared" si="1"/>
        <v>18000</v>
      </c>
      <c r="J60" s="7">
        <f t="shared" si="2"/>
        <v>18000</v>
      </c>
    </row>
    <row r="61" spans="1:10" x14ac:dyDescent="0.25">
      <c r="A61" t="str">
        <f t="shared" si="0"/>
        <v>b</v>
      </c>
      <c r="B61" s="5"/>
      <c r="C61" s="6" t="s">
        <v>19</v>
      </c>
      <c r="D61" s="7">
        <f>SUM('დამტკ. ნაერთი'!D61,'ცვლილ. ნაერთი'!D61)</f>
        <v>0</v>
      </c>
      <c r="E61" s="7">
        <f>SUM('დამტკ. ნაერთი'!E61,'ცვლილ. ნაერთი'!E61)</f>
        <v>0</v>
      </c>
      <c r="F61" s="7">
        <f>SUM('დამტკ. ნაერთი'!F61,'ცვლილ. ნაერთი'!F61)</f>
        <v>0</v>
      </c>
      <c r="G61" s="7">
        <f>SUM('დამტკ. ნაერთი'!G61,'ცვლილ. ნაერთი'!G61)</f>
        <v>0</v>
      </c>
      <c r="H61" s="7">
        <f>SUM('დამტკ. ნაერთი'!H61,'ცვლილ. ნაერთი'!H61)</f>
        <v>0</v>
      </c>
      <c r="I61" s="7">
        <f t="shared" si="1"/>
        <v>0</v>
      </c>
      <c r="J61" s="7">
        <f t="shared" si="2"/>
        <v>0</v>
      </c>
    </row>
    <row r="62" spans="1:10" ht="15.75" thickBot="1" x14ac:dyDescent="0.3">
      <c r="A62" t="str">
        <f t="shared" si="0"/>
        <v>b</v>
      </c>
      <c r="B62" s="11"/>
      <c r="C62" s="12" t="s">
        <v>20</v>
      </c>
      <c r="D62" s="13">
        <f>SUM('დამტკ. ნაერთი'!D62,'ცვლილ. ნაერთი'!D62)</f>
        <v>0</v>
      </c>
      <c r="E62" s="13">
        <f>SUM('დამტკ. ნაერთი'!E62,'ცვლილ. ნაერთი'!E62)</f>
        <v>0</v>
      </c>
      <c r="F62" s="13">
        <f>SUM('დამტკ. ნაერთი'!F62,'ცვლილ. ნაერთი'!F62)</f>
        <v>0</v>
      </c>
      <c r="G62" s="13">
        <f>SUM('დამტკ. ნაერთი'!G62,'ცვლილ. ნაერთი'!G62)</f>
        <v>0</v>
      </c>
      <c r="H62" s="13">
        <f>SUM('დამტკ. ნაერთი'!H62,'ცვლილ. ნაერთი'!H62)</f>
        <v>0</v>
      </c>
      <c r="I62" s="13">
        <f t="shared" si="1"/>
        <v>0</v>
      </c>
      <c r="J62" s="13">
        <f t="shared" si="2"/>
        <v>0</v>
      </c>
    </row>
    <row r="63" spans="1:10" ht="31.5" thickTop="1" thickBot="1" x14ac:dyDescent="0.3">
      <c r="A63" t="str">
        <f t="shared" si="0"/>
        <v>a</v>
      </c>
      <c r="B63" s="3" t="s">
        <v>28</v>
      </c>
      <c r="C63" s="4" t="s">
        <v>29</v>
      </c>
      <c r="D63" s="4">
        <f>SUM('დამტკ. ნაერთი'!D63,'ცვლილ. ნაერთი'!D63)</f>
        <v>100000</v>
      </c>
      <c r="E63" s="4">
        <f>SUM('დამტკ. ნაერთი'!E63,'ცვლილ. ნაერთი'!E63)</f>
        <v>10000</v>
      </c>
      <c r="F63" s="4">
        <f>SUM('დამტკ. ნაერთი'!F63,'ცვლილ. ნაერთი'!F63)</f>
        <v>17000</v>
      </c>
      <c r="G63" s="4">
        <f>SUM('დამტკ. ნაერთი'!G63,'ცვლილ. ნაერთი'!G63)</f>
        <v>23000</v>
      </c>
      <c r="H63" s="4">
        <f>SUM('დამტკ. ნაერთი'!H63,'ცვლილ. ნაერთი'!H63)</f>
        <v>50000</v>
      </c>
      <c r="I63" s="4">
        <f t="shared" si="1"/>
        <v>27000</v>
      </c>
      <c r="J63" s="4">
        <f t="shared" si="2"/>
        <v>50000</v>
      </c>
    </row>
    <row r="64" spans="1:10" ht="15.75" thickTop="1" x14ac:dyDescent="0.25">
      <c r="A64" t="str">
        <f t="shared" si="0"/>
        <v>a</v>
      </c>
      <c r="B64" s="5"/>
      <c r="C64" s="6" t="s">
        <v>10</v>
      </c>
      <c r="D64" s="7">
        <f>SUM('დამტკ. ნაერთი'!D64,'ცვლილ. ნაერთი'!D64)</f>
        <v>100000</v>
      </c>
      <c r="E64" s="7">
        <f>SUM('დამტკ. ნაერთი'!E64,'ცვლილ. ნაერთი'!E64)</f>
        <v>10000</v>
      </c>
      <c r="F64" s="7">
        <f>SUM('დამტკ. ნაერთი'!F64,'ცვლილ. ნაერთი'!F64)</f>
        <v>17000</v>
      </c>
      <c r="G64" s="7">
        <f>SUM('დამტკ. ნაერთი'!G64,'ცვლილ. ნაერთი'!G64)</f>
        <v>23000</v>
      </c>
      <c r="H64" s="7">
        <f>SUM('დამტკ. ნაერთი'!H64,'ცვლილ. ნაერთი'!H64)</f>
        <v>50000</v>
      </c>
      <c r="I64" s="7">
        <f t="shared" si="1"/>
        <v>27000</v>
      </c>
      <c r="J64" s="7">
        <f t="shared" si="2"/>
        <v>50000</v>
      </c>
    </row>
    <row r="65" spans="1:10" x14ac:dyDescent="0.25">
      <c r="A65" t="str">
        <f t="shared" si="0"/>
        <v>b</v>
      </c>
      <c r="B65" s="8"/>
      <c r="C65" s="9" t="s">
        <v>11</v>
      </c>
      <c r="D65" s="10">
        <f>SUM('დამტკ. ნაერთი'!D65,'ცვლილ. ნაერთი'!D65)</f>
        <v>0</v>
      </c>
      <c r="E65" s="10">
        <f>SUM('დამტკ. ნაერთი'!E65,'ცვლილ. ნაერთი'!E65)</f>
        <v>0</v>
      </c>
      <c r="F65" s="10">
        <f>SUM('დამტკ. ნაერთი'!F65,'ცვლილ. ნაერთი'!F65)</f>
        <v>0</v>
      </c>
      <c r="G65" s="10">
        <f>SUM('დამტკ. ნაერთი'!G65,'ცვლილ. ნაერთი'!G65)</f>
        <v>0</v>
      </c>
      <c r="H65" s="10">
        <f>SUM('დამტკ. ნაერთი'!H65,'ცვლილ. ნაერთი'!H65)</f>
        <v>0</v>
      </c>
      <c r="I65" s="10">
        <f t="shared" si="1"/>
        <v>0</v>
      </c>
      <c r="J65" s="10">
        <f t="shared" si="2"/>
        <v>0</v>
      </c>
    </row>
    <row r="66" spans="1:10" x14ac:dyDescent="0.25">
      <c r="A66" t="str">
        <f t="shared" si="0"/>
        <v>a</v>
      </c>
      <c r="B66" s="8"/>
      <c r="C66" s="9" t="s">
        <v>12</v>
      </c>
      <c r="D66" s="10">
        <f>SUM('დამტკ. ნაერთი'!D66,'ცვლილ. ნაერთი'!D66)</f>
        <v>100000</v>
      </c>
      <c r="E66" s="10">
        <f>SUM('დამტკ. ნაერთი'!E66,'ცვლილ. ნაერთი'!E66)</f>
        <v>10000</v>
      </c>
      <c r="F66" s="10">
        <f>SUM('დამტკ. ნაერთი'!F66,'ცვლილ. ნაერთი'!F66)</f>
        <v>17000</v>
      </c>
      <c r="G66" s="10">
        <f>SUM('დამტკ. ნაერთი'!G66,'ცვლილ. ნაერთი'!G66)</f>
        <v>23000</v>
      </c>
      <c r="H66" s="10">
        <f>SUM('დამტკ. ნაერთი'!H66,'ცვლილ. ნაერთი'!H66)</f>
        <v>50000</v>
      </c>
      <c r="I66" s="10">
        <f t="shared" si="1"/>
        <v>27000</v>
      </c>
      <c r="J66" s="10">
        <f t="shared" si="2"/>
        <v>50000</v>
      </c>
    </row>
    <row r="67" spans="1:10" x14ac:dyDescent="0.25">
      <c r="A67" t="str">
        <f t="shared" si="0"/>
        <v>b</v>
      </c>
      <c r="B67" s="8"/>
      <c r="C67" s="9" t="s">
        <v>13</v>
      </c>
      <c r="D67" s="10">
        <f>SUM('დამტკ. ნაერთი'!D67,'ცვლილ. ნაერთი'!D67)</f>
        <v>0</v>
      </c>
      <c r="E67" s="10">
        <f>SUM('დამტკ. ნაერთი'!E67,'ცვლილ. ნაერთი'!E67)</f>
        <v>0</v>
      </c>
      <c r="F67" s="10">
        <f>SUM('დამტკ. ნაერთი'!F67,'ცვლილ. ნაერთი'!F67)</f>
        <v>0</v>
      </c>
      <c r="G67" s="10">
        <f>SUM('დამტკ. ნაერთი'!G67,'ცვლილ. ნაერთი'!G67)</f>
        <v>0</v>
      </c>
      <c r="H67" s="10">
        <f>SUM('დამტკ. ნაერთი'!H67,'ცვლილ. ნაერთი'!H67)</f>
        <v>0</v>
      </c>
      <c r="I67" s="10">
        <f t="shared" si="1"/>
        <v>0</v>
      </c>
      <c r="J67" s="10">
        <f t="shared" si="2"/>
        <v>0</v>
      </c>
    </row>
    <row r="68" spans="1:10" x14ac:dyDescent="0.25">
      <c r="A68" t="str">
        <f t="shared" ref="A68:A131" si="3">IF(OR(D68&lt;&gt;0,E68&lt;&gt;0,F68&lt;&gt;0,G68&lt;&gt;0,H68&lt;&gt;0,),"a","b")</f>
        <v>b</v>
      </c>
      <c r="B68" s="8"/>
      <c r="C68" s="9" t="s">
        <v>14</v>
      </c>
      <c r="D68" s="10">
        <f>SUM('დამტკ. ნაერთი'!D68,'ცვლილ. ნაერთი'!D68)</f>
        <v>0</v>
      </c>
      <c r="E68" s="10">
        <f>SUM('დამტკ. ნაერთი'!E68,'ცვლილ. ნაერთი'!E68)</f>
        <v>0</v>
      </c>
      <c r="F68" s="10">
        <f>SUM('დამტკ. ნაერთი'!F68,'ცვლილ. ნაერთი'!F68)</f>
        <v>0</v>
      </c>
      <c r="G68" s="10">
        <f>SUM('დამტკ. ნაერთი'!G68,'ცვლილ. ნაერთი'!G68)</f>
        <v>0</v>
      </c>
      <c r="H68" s="10">
        <f>SUM('დამტკ. ნაერთი'!H68,'ცვლილ. ნაერთი'!H68)</f>
        <v>0</v>
      </c>
      <c r="I68" s="10">
        <f t="shared" ref="I68:I131" si="4">SUM(E68,F68)</f>
        <v>0</v>
      </c>
      <c r="J68" s="10">
        <f t="shared" ref="J68:J131" si="5">SUM(E68,F68,G68)</f>
        <v>0</v>
      </c>
    </row>
    <row r="69" spans="1:10" x14ac:dyDescent="0.25">
      <c r="A69" t="str">
        <f t="shared" si="3"/>
        <v>b</v>
      </c>
      <c r="B69" s="8"/>
      <c r="C69" s="9" t="s">
        <v>15</v>
      </c>
      <c r="D69" s="10">
        <f>SUM('დამტკ. ნაერთი'!D69,'ცვლილ. ნაერთი'!D69)</f>
        <v>0</v>
      </c>
      <c r="E69" s="10">
        <f>SUM('დამტკ. ნაერთი'!E69,'ცვლილ. ნაერთი'!E69)</f>
        <v>0</v>
      </c>
      <c r="F69" s="10">
        <f>SUM('დამტკ. ნაერთი'!F69,'ცვლილ. ნაერთი'!F69)</f>
        <v>0</v>
      </c>
      <c r="G69" s="10">
        <f>SUM('დამტკ. ნაერთი'!G69,'ცვლილ. ნაერთი'!G69)</f>
        <v>0</v>
      </c>
      <c r="H69" s="10">
        <f>SUM('დამტკ. ნაერთი'!H69,'ცვლილ. ნაერთი'!H69)</f>
        <v>0</v>
      </c>
      <c r="I69" s="10">
        <f t="shared" si="4"/>
        <v>0</v>
      </c>
      <c r="J69" s="10">
        <f t="shared" si="5"/>
        <v>0</v>
      </c>
    </row>
    <row r="70" spans="1:10" x14ac:dyDescent="0.25">
      <c r="A70" t="str">
        <f t="shared" si="3"/>
        <v>b</v>
      </c>
      <c r="B70" s="8"/>
      <c r="C70" s="9" t="s">
        <v>16</v>
      </c>
      <c r="D70" s="10">
        <f>SUM('დამტკ. ნაერთი'!D70,'ცვლილ. ნაერთი'!D70)</f>
        <v>0</v>
      </c>
      <c r="E70" s="10">
        <f>SUM('დამტკ. ნაერთი'!E70,'ცვლილ. ნაერთი'!E70)</f>
        <v>0</v>
      </c>
      <c r="F70" s="10">
        <f>SUM('დამტკ. ნაერთი'!F70,'ცვლილ. ნაერთი'!F70)</f>
        <v>0</v>
      </c>
      <c r="G70" s="10">
        <f>SUM('დამტკ. ნაერთი'!G70,'ცვლილ. ნაერთი'!G70)</f>
        <v>0</v>
      </c>
      <c r="H70" s="10">
        <f>SUM('დამტკ. ნაერთი'!H70,'ცვლილ. ნაერთი'!H70)</f>
        <v>0</v>
      </c>
      <c r="I70" s="10">
        <f t="shared" si="4"/>
        <v>0</v>
      </c>
      <c r="J70" s="10">
        <f t="shared" si="5"/>
        <v>0</v>
      </c>
    </row>
    <row r="71" spans="1:10" x14ac:dyDescent="0.25">
      <c r="A71" t="str">
        <f t="shared" si="3"/>
        <v>b</v>
      </c>
      <c r="B71" s="8"/>
      <c r="C71" s="9" t="s">
        <v>17</v>
      </c>
      <c r="D71" s="10">
        <f>SUM('დამტკ. ნაერთი'!D71,'ცვლილ. ნაერთი'!D71)</f>
        <v>0</v>
      </c>
      <c r="E71" s="10">
        <f>SUM('დამტკ. ნაერთი'!E71,'ცვლილ. ნაერთი'!E71)</f>
        <v>0</v>
      </c>
      <c r="F71" s="10">
        <f>SUM('დამტკ. ნაერთი'!F71,'ცვლილ. ნაერთი'!F71)</f>
        <v>0</v>
      </c>
      <c r="G71" s="10">
        <f>SUM('დამტკ. ნაერთი'!G71,'ცვლილ. ნაერთი'!G71)</f>
        <v>0</v>
      </c>
      <c r="H71" s="10">
        <f>SUM('დამტკ. ნაერთი'!H71,'ცვლილ. ნაერთი'!H71)</f>
        <v>0</v>
      </c>
      <c r="I71" s="10">
        <f t="shared" si="4"/>
        <v>0</v>
      </c>
      <c r="J71" s="10">
        <f t="shared" si="5"/>
        <v>0</v>
      </c>
    </row>
    <row r="72" spans="1:10" x14ac:dyDescent="0.25">
      <c r="A72" t="str">
        <f t="shared" si="3"/>
        <v>b</v>
      </c>
      <c r="B72" s="5"/>
      <c r="C72" s="6" t="s">
        <v>18</v>
      </c>
      <c r="D72" s="7">
        <f>SUM('დამტკ. ნაერთი'!D72,'ცვლილ. ნაერთი'!D72)</f>
        <v>0</v>
      </c>
      <c r="E72" s="7">
        <f>SUM('დამტკ. ნაერთი'!E72,'ცვლილ. ნაერთი'!E72)</f>
        <v>0</v>
      </c>
      <c r="F72" s="7">
        <f>SUM('დამტკ. ნაერთი'!F72,'ცვლილ. ნაერთი'!F72)</f>
        <v>0</v>
      </c>
      <c r="G72" s="7">
        <f>SUM('დამტკ. ნაერთი'!G72,'ცვლილ. ნაერთი'!G72)</f>
        <v>0</v>
      </c>
      <c r="H72" s="7">
        <f>SUM('დამტკ. ნაერთი'!H72,'ცვლილ. ნაერთი'!H72)</f>
        <v>0</v>
      </c>
      <c r="I72" s="7">
        <f t="shared" si="4"/>
        <v>0</v>
      </c>
      <c r="J72" s="7">
        <f t="shared" si="5"/>
        <v>0</v>
      </c>
    </row>
    <row r="73" spans="1:10" x14ac:dyDescent="0.25">
      <c r="A73" t="str">
        <f t="shared" si="3"/>
        <v>b</v>
      </c>
      <c r="B73" s="5"/>
      <c r="C73" s="6" t="s">
        <v>19</v>
      </c>
      <c r="D73" s="7">
        <f>SUM('დამტკ. ნაერთი'!D73,'ცვლილ. ნაერთი'!D73)</f>
        <v>0</v>
      </c>
      <c r="E73" s="7">
        <f>SUM('დამტკ. ნაერთი'!E73,'ცვლილ. ნაერთი'!E73)</f>
        <v>0</v>
      </c>
      <c r="F73" s="7">
        <f>SUM('დამტკ. ნაერთი'!F73,'ცვლილ. ნაერთი'!F73)</f>
        <v>0</v>
      </c>
      <c r="G73" s="7">
        <f>SUM('დამტკ. ნაერთი'!G73,'ცვლილ. ნაერთი'!G73)</f>
        <v>0</v>
      </c>
      <c r="H73" s="7">
        <f>SUM('დამტკ. ნაერთი'!H73,'ცვლილ. ნაერთი'!H73)</f>
        <v>0</v>
      </c>
      <c r="I73" s="7">
        <f t="shared" si="4"/>
        <v>0</v>
      </c>
      <c r="J73" s="7">
        <f t="shared" si="5"/>
        <v>0</v>
      </c>
    </row>
    <row r="74" spans="1:10" ht="15.75" thickBot="1" x14ac:dyDescent="0.3">
      <c r="A74" t="str">
        <f t="shared" si="3"/>
        <v>b</v>
      </c>
      <c r="B74" s="11"/>
      <c r="C74" s="12" t="s">
        <v>20</v>
      </c>
      <c r="D74" s="13">
        <f>SUM('დამტკ. ნაერთი'!D74,'ცვლილ. ნაერთი'!D74)</f>
        <v>0</v>
      </c>
      <c r="E74" s="13">
        <f>SUM('დამტკ. ნაერთი'!E74,'ცვლილ. ნაერთი'!E74)</f>
        <v>0</v>
      </c>
      <c r="F74" s="13">
        <f>SUM('დამტკ. ნაერთი'!F74,'ცვლილ. ნაერთი'!F74)</f>
        <v>0</v>
      </c>
      <c r="G74" s="13">
        <f>SUM('დამტკ. ნაერთი'!G74,'ცვლილ. ნაერთი'!G74)</f>
        <v>0</v>
      </c>
      <c r="H74" s="13">
        <f>SUM('დამტკ. ნაერთი'!H74,'ცვლილ. ნაერთი'!H74)</f>
        <v>0</v>
      </c>
      <c r="I74" s="13">
        <f t="shared" si="4"/>
        <v>0</v>
      </c>
      <c r="J74" s="13">
        <f t="shared" si="5"/>
        <v>0</v>
      </c>
    </row>
    <row r="75" spans="1:10" ht="31.5" thickTop="1" thickBot="1" x14ac:dyDescent="0.3">
      <c r="A75" t="str">
        <f t="shared" si="3"/>
        <v>a</v>
      </c>
      <c r="B75" s="3" t="s">
        <v>30</v>
      </c>
      <c r="C75" s="4" t="s">
        <v>31</v>
      </c>
      <c r="D75" s="4">
        <f>SUM('დამტკ. ნაერთი'!D75,'ცვლილ. ნაერთი'!D75)</f>
        <v>100000</v>
      </c>
      <c r="E75" s="4">
        <f>SUM('დამტკ. ნაერთი'!E75,'ცვლილ. ნაერთი'!E75)</f>
        <v>18000</v>
      </c>
      <c r="F75" s="4">
        <f>SUM('დამტკ. ნაერთი'!F75,'ცვლილ. ნაერთი'!F75)</f>
        <v>23000</v>
      </c>
      <c r="G75" s="4">
        <f>SUM('დამტკ. ნაერთი'!G75,'ცვლილ. ნაერთი'!G75)</f>
        <v>27000</v>
      </c>
      <c r="H75" s="4">
        <f>SUM('დამტკ. ნაერთი'!H75,'ცვლილ. ნაერთი'!H75)</f>
        <v>32000</v>
      </c>
      <c r="I75" s="4">
        <f t="shared" si="4"/>
        <v>41000</v>
      </c>
      <c r="J75" s="4">
        <f t="shared" si="5"/>
        <v>68000</v>
      </c>
    </row>
    <row r="76" spans="1:10" ht="15.75" thickTop="1" x14ac:dyDescent="0.25">
      <c r="A76" t="str">
        <f t="shared" si="3"/>
        <v>a</v>
      </c>
      <c r="B76" s="5"/>
      <c r="C76" s="6" t="s">
        <v>10</v>
      </c>
      <c r="D76" s="7">
        <f>SUM('დამტკ. ნაერთი'!D76,'ცვლილ. ნაერთი'!D76)</f>
        <v>100000</v>
      </c>
      <c r="E76" s="7">
        <f>SUM('დამტკ. ნაერთი'!E76,'ცვლილ. ნაერთი'!E76)</f>
        <v>18000</v>
      </c>
      <c r="F76" s="7">
        <f>SUM('დამტკ. ნაერთი'!F76,'ცვლილ. ნაერთი'!F76)</f>
        <v>23000</v>
      </c>
      <c r="G76" s="7">
        <f>SUM('დამტკ. ნაერთი'!G76,'ცვლილ. ნაერთი'!G76)</f>
        <v>27000</v>
      </c>
      <c r="H76" s="7">
        <f>SUM('დამტკ. ნაერთი'!H76,'ცვლილ. ნაერთი'!H76)</f>
        <v>32000</v>
      </c>
      <c r="I76" s="7">
        <f t="shared" si="4"/>
        <v>41000</v>
      </c>
      <c r="J76" s="7">
        <f t="shared" si="5"/>
        <v>68000</v>
      </c>
    </row>
    <row r="77" spans="1:10" x14ac:dyDescent="0.25">
      <c r="A77" t="str">
        <f t="shared" si="3"/>
        <v>b</v>
      </c>
      <c r="B77" s="8"/>
      <c r="C77" s="9" t="s">
        <v>11</v>
      </c>
      <c r="D77" s="10">
        <f>SUM('დამტკ. ნაერთი'!D77,'ცვლილ. ნაერთი'!D77)</f>
        <v>0</v>
      </c>
      <c r="E77" s="10">
        <f>SUM('დამტკ. ნაერთი'!E77,'ცვლილ. ნაერთი'!E77)</f>
        <v>0</v>
      </c>
      <c r="F77" s="10">
        <f>SUM('დამტკ. ნაერთი'!F77,'ცვლილ. ნაერთი'!F77)</f>
        <v>0</v>
      </c>
      <c r="G77" s="10">
        <f>SUM('დამტკ. ნაერთი'!G77,'ცვლილ. ნაერთი'!G77)</f>
        <v>0</v>
      </c>
      <c r="H77" s="10">
        <f>SUM('დამტკ. ნაერთი'!H77,'ცვლილ. ნაერთი'!H77)</f>
        <v>0</v>
      </c>
      <c r="I77" s="10">
        <f t="shared" si="4"/>
        <v>0</v>
      </c>
      <c r="J77" s="10">
        <f t="shared" si="5"/>
        <v>0</v>
      </c>
    </row>
    <row r="78" spans="1:10" x14ac:dyDescent="0.25">
      <c r="A78" t="str">
        <f t="shared" si="3"/>
        <v>a</v>
      </c>
      <c r="B78" s="8"/>
      <c r="C78" s="9" t="s">
        <v>12</v>
      </c>
      <c r="D78" s="10">
        <f>SUM('დამტკ. ნაერთი'!D78,'ცვლილ. ნაერთი'!D78)</f>
        <v>90000</v>
      </c>
      <c r="E78" s="10">
        <f>SUM('დამტკ. ნაერთი'!E78,'ცვლილ. ნაერთი'!E78)</f>
        <v>15000</v>
      </c>
      <c r="F78" s="10">
        <f>SUM('დამტკ. ნაერთი'!F78,'ცვლილ. ნაერთი'!F78)</f>
        <v>20000</v>
      </c>
      <c r="G78" s="10">
        <f>SUM('დამტკ. ნაერთი'!G78,'ცვლილ. ნაერთი'!G78)</f>
        <v>25000</v>
      </c>
      <c r="H78" s="10">
        <f>SUM('დამტკ. ნაერთი'!H78,'ცვლილ. ნაერთი'!H78)</f>
        <v>30000</v>
      </c>
      <c r="I78" s="10">
        <f t="shared" si="4"/>
        <v>35000</v>
      </c>
      <c r="J78" s="10">
        <f t="shared" si="5"/>
        <v>60000</v>
      </c>
    </row>
    <row r="79" spans="1:10" x14ac:dyDescent="0.25">
      <c r="A79" t="str">
        <f t="shared" si="3"/>
        <v>b</v>
      </c>
      <c r="B79" s="8"/>
      <c r="C79" s="9" t="s">
        <v>13</v>
      </c>
      <c r="D79" s="10">
        <f>SUM('დამტკ. ნაერთი'!D79,'ცვლილ. ნაერთი'!D79)</f>
        <v>0</v>
      </c>
      <c r="E79" s="10">
        <f>SUM('დამტკ. ნაერთი'!E79,'ცვლილ. ნაერთი'!E79)</f>
        <v>0</v>
      </c>
      <c r="F79" s="10">
        <f>SUM('დამტკ. ნაერთი'!F79,'ცვლილ. ნაერთი'!F79)</f>
        <v>0</v>
      </c>
      <c r="G79" s="10">
        <f>SUM('დამტკ. ნაერთი'!G79,'ცვლილ. ნაერთი'!G79)</f>
        <v>0</v>
      </c>
      <c r="H79" s="10">
        <f>SUM('დამტკ. ნაერთი'!H79,'ცვლილ. ნაერთი'!H79)</f>
        <v>0</v>
      </c>
      <c r="I79" s="10">
        <f t="shared" si="4"/>
        <v>0</v>
      </c>
      <c r="J79" s="10">
        <f t="shared" si="5"/>
        <v>0</v>
      </c>
    </row>
    <row r="80" spans="1:10" x14ac:dyDescent="0.25">
      <c r="A80" t="str">
        <f t="shared" si="3"/>
        <v>b</v>
      </c>
      <c r="B80" s="8"/>
      <c r="C80" s="9" t="s">
        <v>14</v>
      </c>
      <c r="D80" s="10">
        <f>SUM('დამტკ. ნაერთი'!D80,'ცვლილ. ნაერთი'!D80)</f>
        <v>0</v>
      </c>
      <c r="E80" s="10">
        <f>SUM('დამტკ. ნაერთი'!E80,'ცვლილ. ნაერთი'!E80)</f>
        <v>0</v>
      </c>
      <c r="F80" s="10">
        <f>SUM('დამტკ. ნაერთი'!F80,'ცვლილ. ნაერთი'!F80)</f>
        <v>0</v>
      </c>
      <c r="G80" s="10">
        <f>SUM('დამტკ. ნაერთი'!G80,'ცვლილ. ნაერთი'!G80)</f>
        <v>0</v>
      </c>
      <c r="H80" s="10">
        <f>SUM('დამტკ. ნაერთი'!H80,'ცვლილ. ნაერთი'!H80)</f>
        <v>0</v>
      </c>
      <c r="I80" s="10">
        <f t="shared" si="4"/>
        <v>0</v>
      </c>
      <c r="J80" s="10">
        <f t="shared" si="5"/>
        <v>0</v>
      </c>
    </row>
    <row r="81" spans="1:10" x14ac:dyDescent="0.25">
      <c r="A81" t="str">
        <f t="shared" si="3"/>
        <v>b</v>
      </c>
      <c r="B81" s="8"/>
      <c r="C81" s="9" t="s">
        <v>15</v>
      </c>
      <c r="D81" s="10">
        <f>SUM('დამტკ. ნაერთი'!D81,'ცვლილ. ნაერთი'!D81)</f>
        <v>0</v>
      </c>
      <c r="E81" s="10">
        <f>SUM('დამტკ. ნაერთი'!E81,'ცვლილ. ნაერთი'!E81)</f>
        <v>0</v>
      </c>
      <c r="F81" s="10">
        <f>SUM('დამტკ. ნაერთი'!F81,'ცვლილ. ნაერთი'!F81)</f>
        <v>0</v>
      </c>
      <c r="G81" s="10">
        <f>SUM('დამტკ. ნაერთი'!G81,'ცვლილ. ნაერთი'!G81)</f>
        <v>0</v>
      </c>
      <c r="H81" s="10">
        <f>SUM('დამტკ. ნაერთი'!H81,'ცვლილ. ნაერთი'!H81)</f>
        <v>0</v>
      </c>
      <c r="I81" s="10">
        <f t="shared" si="4"/>
        <v>0</v>
      </c>
      <c r="J81" s="10">
        <f t="shared" si="5"/>
        <v>0</v>
      </c>
    </row>
    <row r="82" spans="1:10" x14ac:dyDescent="0.25">
      <c r="A82" t="str">
        <f t="shared" si="3"/>
        <v>b</v>
      </c>
      <c r="B82" s="8"/>
      <c r="C82" s="9" t="s">
        <v>16</v>
      </c>
      <c r="D82" s="10">
        <f>SUM('დამტკ. ნაერთი'!D82,'ცვლილ. ნაერთი'!D82)</f>
        <v>0</v>
      </c>
      <c r="E82" s="10">
        <f>SUM('დამტკ. ნაერთი'!E82,'ცვლილ. ნაერთი'!E82)</f>
        <v>0</v>
      </c>
      <c r="F82" s="10">
        <f>SUM('დამტკ. ნაერთი'!F82,'ცვლილ. ნაერთი'!F82)</f>
        <v>0</v>
      </c>
      <c r="G82" s="10">
        <f>SUM('დამტკ. ნაერთი'!G82,'ცვლილ. ნაერთი'!G82)</f>
        <v>0</v>
      </c>
      <c r="H82" s="10">
        <f>SUM('დამტკ. ნაერთი'!H82,'ცვლილ. ნაერთი'!H82)</f>
        <v>0</v>
      </c>
      <c r="I82" s="10">
        <f t="shared" si="4"/>
        <v>0</v>
      </c>
      <c r="J82" s="10">
        <f t="shared" si="5"/>
        <v>0</v>
      </c>
    </row>
    <row r="83" spans="1:10" x14ac:dyDescent="0.25">
      <c r="A83" t="str">
        <f t="shared" si="3"/>
        <v>a</v>
      </c>
      <c r="B83" s="8"/>
      <c r="C83" s="9" t="s">
        <v>17</v>
      </c>
      <c r="D83" s="10">
        <f>SUM('დამტკ. ნაერთი'!D83,'ცვლილ. ნაერთი'!D83)</f>
        <v>10000</v>
      </c>
      <c r="E83" s="10">
        <f>SUM('დამტკ. ნაერთი'!E83,'ცვლილ. ნაერთი'!E83)</f>
        <v>3000</v>
      </c>
      <c r="F83" s="10">
        <f>SUM('დამტკ. ნაერთი'!F83,'ცვლილ. ნაერთი'!F83)</f>
        <v>3000</v>
      </c>
      <c r="G83" s="10">
        <f>SUM('დამტკ. ნაერთი'!G83,'ცვლილ. ნაერთი'!G83)</f>
        <v>2000</v>
      </c>
      <c r="H83" s="10">
        <f>SUM('დამტკ. ნაერთი'!H83,'ცვლილ. ნაერთი'!H83)</f>
        <v>2000</v>
      </c>
      <c r="I83" s="10">
        <f t="shared" si="4"/>
        <v>6000</v>
      </c>
      <c r="J83" s="10">
        <f t="shared" si="5"/>
        <v>8000</v>
      </c>
    </row>
    <row r="84" spans="1:10" x14ac:dyDescent="0.25">
      <c r="A84" t="str">
        <f t="shared" si="3"/>
        <v>b</v>
      </c>
      <c r="B84" s="5"/>
      <c r="C84" s="6" t="s">
        <v>18</v>
      </c>
      <c r="D84" s="7">
        <f>SUM('დამტკ. ნაერთი'!D84,'ცვლილ. ნაერთი'!D84)</f>
        <v>0</v>
      </c>
      <c r="E84" s="7">
        <f>SUM('დამტკ. ნაერთი'!E84,'ცვლილ. ნაერთი'!E84)</f>
        <v>0</v>
      </c>
      <c r="F84" s="7">
        <f>SUM('დამტკ. ნაერთი'!F84,'ცვლილ. ნაერთი'!F84)</f>
        <v>0</v>
      </c>
      <c r="G84" s="7">
        <f>SUM('დამტკ. ნაერთი'!G84,'ცვლილ. ნაერთი'!G84)</f>
        <v>0</v>
      </c>
      <c r="H84" s="7">
        <f>SUM('დამტკ. ნაერთი'!H84,'ცვლილ. ნაერთი'!H84)</f>
        <v>0</v>
      </c>
      <c r="I84" s="7">
        <f t="shared" si="4"/>
        <v>0</v>
      </c>
      <c r="J84" s="7">
        <f t="shared" si="5"/>
        <v>0</v>
      </c>
    </row>
    <row r="85" spans="1:10" x14ac:dyDescent="0.25">
      <c r="A85" t="str">
        <f t="shared" si="3"/>
        <v>b</v>
      </c>
      <c r="B85" s="5"/>
      <c r="C85" s="6" t="s">
        <v>19</v>
      </c>
      <c r="D85" s="7">
        <f>SUM('დამტკ. ნაერთი'!D85,'ცვლილ. ნაერთი'!D85)</f>
        <v>0</v>
      </c>
      <c r="E85" s="7">
        <f>SUM('დამტკ. ნაერთი'!E85,'ცვლილ. ნაერთი'!E85)</f>
        <v>0</v>
      </c>
      <c r="F85" s="7">
        <f>SUM('დამტკ. ნაერთი'!F85,'ცვლილ. ნაერთი'!F85)</f>
        <v>0</v>
      </c>
      <c r="G85" s="7">
        <f>SUM('დამტკ. ნაერთი'!G85,'ცვლილ. ნაერთი'!G85)</f>
        <v>0</v>
      </c>
      <c r="H85" s="7">
        <f>SUM('დამტკ. ნაერთი'!H85,'ცვლილ. ნაერთი'!H85)</f>
        <v>0</v>
      </c>
      <c r="I85" s="7">
        <f t="shared" si="4"/>
        <v>0</v>
      </c>
      <c r="J85" s="7">
        <f t="shared" si="5"/>
        <v>0</v>
      </c>
    </row>
    <row r="86" spans="1:10" ht="15.75" thickBot="1" x14ac:dyDescent="0.3">
      <c r="A86" t="str">
        <f t="shared" si="3"/>
        <v>b</v>
      </c>
      <c r="B86" s="11"/>
      <c r="C86" s="12" t="s">
        <v>20</v>
      </c>
      <c r="D86" s="13">
        <f>SUM('დამტკ. ნაერთი'!D86,'ცვლილ. ნაერთი'!D86)</f>
        <v>0</v>
      </c>
      <c r="E86" s="13">
        <f>SUM('დამტკ. ნაერთი'!E86,'ცვლილ. ნაერთი'!E86)</f>
        <v>0</v>
      </c>
      <c r="F86" s="13">
        <f>SUM('დამტკ. ნაერთი'!F86,'ცვლილ. ნაერთი'!F86)</f>
        <v>0</v>
      </c>
      <c r="G86" s="13">
        <f>SUM('დამტკ. ნაერთი'!G86,'ცვლილ. ნაერთი'!G86)</f>
        <v>0</v>
      </c>
      <c r="H86" s="13">
        <f>SUM('დამტკ. ნაერთი'!H86,'ცვლილ. ნაერთი'!H86)</f>
        <v>0</v>
      </c>
      <c r="I86" s="13">
        <f t="shared" si="4"/>
        <v>0</v>
      </c>
      <c r="J86" s="13">
        <f t="shared" si="5"/>
        <v>0</v>
      </c>
    </row>
    <row r="87" spans="1:10" ht="46.5" thickTop="1" thickBot="1" x14ac:dyDescent="0.3">
      <c r="A87" t="str">
        <f t="shared" si="3"/>
        <v>a</v>
      </c>
      <c r="B87" s="3" t="s">
        <v>32</v>
      </c>
      <c r="C87" s="14" t="s">
        <v>33</v>
      </c>
      <c r="D87" s="4">
        <f>SUM('დამტკ. ნაერთი'!D87,'ცვლილ. ნაერთი'!D87)</f>
        <v>9047750</v>
      </c>
      <c r="E87" s="4">
        <f>SUM('დამტკ. ნაერთი'!E87,'ცვლილ. ნაერთი'!E87)</f>
        <v>1957400</v>
      </c>
      <c r="F87" s="4">
        <f>SUM('დამტკ. ნაერთი'!F87,'ცვლილ. ნაერთი'!F87)</f>
        <v>2540450</v>
      </c>
      <c r="G87" s="4">
        <f>SUM('დამტკ. ნაერთი'!G87,'ცვლილ. ნაერთი'!G87)</f>
        <v>2495500</v>
      </c>
      <c r="H87" s="4">
        <f>SUM('დამტკ. ნაერთი'!H87,'ცვლილ. ნაერთი'!H87)</f>
        <v>2054400</v>
      </c>
      <c r="I87" s="4">
        <f t="shared" si="4"/>
        <v>4497850</v>
      </c>
      <c r="J87" s="4">
        <f t="shared" si="5"/>
        <v>6993350</v>
      </c>
    </row>
    <row r="88" spans="1:10" ht="15.75" thickTop="1" x14ac:dyDescent="0.25">
      <c r="A88" t="str">
        <f t="shared" si="3"/>
        <v>a</v>
      </c>
      <c r="B88" s="5"/>
      <c r="C88" s="6" t="s">
        <v>10</v>
      </c>
      <c r="D88" s="7">
        <f>SUM('დამტკ. ნაერთი'!D88,'ცვლილ. ნაერთი'!D88)</f>
        <v>9002150</v>
      </c>
      <c r="E88" s="7">
        <f>SUM('დამტკ. ნაერთი'!E88,'ცვლილ. ნაერთი'!E88)</f>
        <v>1947800</v>
      </c>
      <c r="F88" s="7">
        <f>SUM('დამტკ. ნაერთი'!F88,'ცვლილ. ნაერთი'!F88)</f>
        <v>2521850</v>
      </c>
      <c r="G88" s="7">
        <f>SUM('დამტკ. ნაერთი'!G88,'ცვლილ. ნაერთი'!G88)</f>
        <v>2478100</v>
      </c>
      <c r="H88" s="7">
        <f>SUM('დამტკ. ნაერთი'!H88,'ცვლილ. ნაერთი'!H88)</f>
        <v>2054400</v>
      </c>
      <c r="I88" s="7">
        <f t="shared" si="4"/>
        <v>4469650</v>
      </c>
      <c r="J88" s="7">
        <f t="shared" si="5"/>
        <v>6947750</v>
      </c>
    </row>
    <row r="89" spans="1:10" x14ac:dyDescent="0.25">
      <c r="A89" t="str">
        <f t="shared" si="3"/>
        <v>a</v>
      </c>
      <c r="B89" s="8"/>
      <c r="C89" s="9" t="s">
        <v>11</v>
      </c>
      <c r="D89" s="10">
        <f>SUM('დამტკ. ნაერთი'!D89,'ცვლილ. ნაერთი'!D89)</f>
        <v>3437750</v>
      </c>
      <c r="E89" s="10">
        <f>SUM('დამტკ. ნაერთი'!E89,'ცვლილ. ნაერთი'!E89)</f>
        <v>867000</v>
      </c>
      <c r="F89" s="10">
        <f>SUM('დამტკ. ნაერთი'!F89,'ცვლილ. ნაერთი'!F89)</f>
        <v>834750</v>
      </c>
      <c r="G89" s="10">
        <f>SUM('დამტკ. ნაერთი'!G89,'ცვლილ. ნაერთი'!G89)</f>
        <v>867000</v>
      </c>
      <c r="H89" s="10">
        <f>SUM('დამტკ. ნაერთი'!H89,'ცვლილ. ნაერთი'!H89)</f>
        <v>869000</v>
      </c>
      <c r="I89" s="10">
        <f t="shared" si="4"/>
        <v>1701750</v>
      </c>
      <c r="J89" s="10">
        <f t="shared" si="5"/>
        <v>2568750</v>
      </c>
    </row>
    <row r="90" spans="1:10" x14ac:dyDescent="0.25">
      <c r="A90" t="str">
        <f t="shared" si="3"/>
        <v>a</v>
      </c>
      <c r="B90" s="8"/>
      <c r="C90" s="9" t="s">
        <v>12</v>
      </c>
      <c r="D90" s="10">
        <f>SUM('დამტკ. ნაერთი'!D90,'ცვლილ. ნაერთი'!D90)</f>
        <v>5397900</v>
      </c>
      <c r="E90" s="10">
        <f>SUM('დამტკ. ნაერთი'!E90,'ცვლილ. ნაერთი'!E90)</f>
        <v>1058400</v>
      </c>
      <c r="F90" s="10">
        <f>SUM('დამტკ. ნაერთი'!F90,'ცვლილ. ნაერთი'!F90)</f>
        <v>1620000</v>
      </c>
      <c r="G90" s="10">
        <f>SUM('დამტკ. ნაერთი'!G90,'ცვლილ. ნაერთი'!G90)</f>
        <v>1570000</v>
      </c>
      <c r="H90" s="10">
        <f>SUM('დამტკ. ნაერთი'!H90,'ცვლილ. ნაერთი'!H90)</f>
        <v>1149500</v>
      </c>
      <c r="I90" s="10">
        <f t="shared" si="4"/>
        <v>2678400</v>
      </c>
      <c r="J90" s="10">
        <f t="shared" si="5"/>
        <v>4248400</v>
      </c>
    </row>
    <row r="91" spans="1:10" x14ac:dyDescent="0.25">
      <c r="A91" t="str">
        <f t="shared" si="3"/>
        <v>b</v>
      </c>
      <c r="B91" s="8"/>
      <c r="C91" s="9" t="s">
        <v>13</v>
      </c>
      <c r="D91" s="10">
        <f>SUM('დამტკ. ნაერთი'!D91,'ცვლილ. ნაერთი'!D91)</f>
        <v>0</v>
      </c>
      <c r="E91" s="10">
        <f>SUM('დამტკ. ნაერთი'!E91,'ცვლილ. ნაერთი'!E91)</f>
        <v>0</v>
      </c>
      <c r="F91" s="10">
        <f>SUM('დამტკ. ნაერთი'!F91,'ცვლილ. ნაერთი'!F91)</f>
        <v>0</v>
      </c>
      <c r="G91" s="10">
        <f>SUM('დამტკ. ნაერთი'!G91,'ცვლილ. ნაერთი'!G91)</f>
        <v>0</v>
      </c>
      <c r="H91" s="10">
        <f>SUM('დამტკ. ნაერთი'!H91,'ცვლილ. ნაერთი'!H91)</f>
        <v>0</v>
      </c>
      <c r="I91" s="10">
        <f t="shared" si="4"/>
        <v>0</v>
      </c>
      <c r="J91" s="10">
        <f t="shared" si="5"/>
        <v>0</v>
      </c>
    </row>
    <row r="92" spans="1:10" x14ac:dyDescent="0.25">
      <c r="A92" t="str">
        <f t="shared" si="3"/>
        <v>b</v>
      </c>
      <c r="B92" s="8"/>
      <c r="C92" s="9" t="s">
        <v>14</v>
      </c>
      <c r="D92" s="10">
        <f>SUM('დამტკ. ნაერთი'!D92,'ცვლილ. ნაერთი'!D92)</f>
        <v>0</v>
      </c>
      <c r="E92" s="10">
        <f>SUM('დამტკ. ნაერთი'!E92,'ცვლილ. ნაერთი'!E92)</f>
        <v>0</v>
      </c>
      <c r="F92" s="10">
        <f>SUM('დამტკ. ნაერთი'!F92,'ცვლილ. ნაერთი'!F92)</f>
        <v>0</v>
      </c>
      <c r="G92" s="10">
        <f>SUM('დამტკ. ნაერთი'!G92,'ცვლილ. ნაერთი'!G92)</f>
        <v>0</v>
      </c>
      <c r="H92" s="10">
        <f>SUM('დამტკ. ნაერთი'!H92,'ცვლილ. ნაერთი'!H92)</f>
        <v>0</v>
      </c>
      <c r="I92" s="10">
        <f t="shared" si="4"/>
        <v>0</v>
      </c>
      <c r="J92" s="10">
        <f t="shared" si="5"/>
        <v>0</v>
      </c>
    </row>
    <row r="93" spans="1:10" x14ac:dyDescent="0.25">
      <c r="A93" t="str">
        <f t="shared" si="3"/>
        <v>a</v>
      </c>
      <c r="B93" s="8"/>
      <c r="C93" s="9" t="s">
        <v>15</v>
      </c>
      <c r="D93" s="10">
        <f>SUM('დამტკ. ნაერთი'!D93,'ცვლილ. ნაერთი'!D93)</f>
        <v>50000</v>
      </c>
      <c r="E93" s="10">
        <f>SUM('დამტკ. ნაერთი'!E93,'ცვლილ. ნაერთი'!E93)</f>
        <v>0</v>
      </c>
      <c r="F93" s="10">
        <f>SUM('დამტკ. ნაერთი'!F93,'ცვლილ. ნაერთი'!F93)</f>
        <v>15000</v>
      </c>
      <c r="G93" s="10">
        <f>SUM('დამტკ. ნაერთი'!G93,'ცვლილ. ნაერთი'!G93)</f>
        <v>15000</v>
      </c>
      <c r="H93" s="10">
        <f>SUM('დამტკ. ნაერთი'!H93,'ცვლილ. ნაერთი'!H93)</f>
        <v>20000</v>
      </c>
      <c r="I93" s="10">
        <f t="shared" si="4"/>
        <v>15000</v>
      </c>
      <c r="J93" s="10">
        <f t="shared" si="5"/>
        <v>30000</v>
      </c>
    </row>
    <row r="94" spans="1:10" x14ac:dyDescent="0.25">
      <c r="A94" t="str">
        <f t="shared" si="3"/>
        <v>a</v>
      </c>
      <c r="B94" s="8"/>
      <c r="C94" s="9" t="s">
        <v>16</v>
      </c>
      <c r="D94" s="10">
        <f>SUM('დამტკ. ნაერთი'!D94,'ცვლილ. ნაერთი'!D94)</f>
        <v>62000</v>
      </c>
      <c r="E94" s="10">
        <f>SUM('დამტკ. ნაერთი'!E94,'ცვლილ. ნაერთი'!E94)</f>
        <v>15800</v>
      </c>
      <c r="F94" s="10">
        <f>SUM('დამტკ. ნაერთი'!F94,'ცვლილ. ნაერთი'!F94)</f>
        <v>15500</v>
      </c>
      <c r="G94" s="10">
        <f>SUM('დამტკ. ნაერთი'!G94,'ცვლილ. ნაერთი'!G94)</f>
        <v>15500</v>
      </c>
      <c r="H94" s="10">
        <f>SUM('დამტკ. ნაერთი'!H94,'ცვლილ. ნაერთი'!H94)</f>
        <v>15200</v>
      </c>
      <c r="I94" s="10">
        <f t="shared" si="4"/>
        <v>31300</v>
      </c>
      <c r="J94" s="10">
        <f t="shared" si="5"/>
        <v>46800</v>
      </c>
    </row>
    <row r="95" spans="1:10" x14ac:dyDescent="0.25">
      <c r="A95" t="str">
        <f t="shared" si="3"/>
        <v>a</v>
      </c>
      <c r="B95" s="8"/>
      <c r="C95" s="9" t="s">
        <v>17</v>
      </c>
      <c r="D95" s="10">
        <f>SUM('დამტკ. ნაერთი'!D95,'ცვლილ. ნაერთი'!D95)</f>
        <v>54500</v>
      </c>
      <c r="E95" s="10">
        <f>SUM('დამტკ. ნაერთი'!E95,'ცვლილ. ნაერთი'!E95)</f>
        <v>6600</v>
      </c>
      <c r="F95" s="10">
        <f>SUM('დამტკ. ნაერთი'!F95,'ცვლილ. ნაერთი'!F95)</f>
        <v>36600</v>
      </c>
      <c r="G95" s="10">
        <f>SUM('დამტკ. ნაერთი'!G95,'ცვლილ. ნაერთი'!G95)</f>
        <v>10600</v>
      </c>
      <c r="H95" s="10">
        <f>SUM('დამტკ. ნაერთი'!H95,'ცვლილ. ნაერთი'!H95)</f>
        <v>700</v>
      </c>
      <c r="I95" s="10">
        <f t="shared" si="4"/>
        <v>43200</v>
      </c>
      <c r="J95" s="10">
        <f t="shared" si="5"/>
        <v>53800</v>
      </c>
    </row>
    <row r="96" spans="1:10" x14ac:dyDescent="0.25">
      <c r="A96" t="str">
        <f t="shared" si="3"/>
        <v>a</v>
      </c>
      <c r="B96" s="5"/>
      <c r="C96" s="6" t="s">
        <v>18</v>
      </c>
      <c r="D96" s="7">
        <f>SUM('დამტკ. ნაერთი'!D96,'ცვლილ. ნაერთი'!D96)</f>
        <v>44000</v>
      </c>
      <c r="E96" s="7">
        <f>SUM('დამტკ. ნაერთი'!E96,'ცვლილ. ნაერთი'!E96)</f>
        <v>8000</v>
      </c>
      <c r="F96" s="7">
        <f>SUM('დამტკ. ნაერთი'!F96,'ცვლილ. ნაერთი'!F96)</f>
        <v>18600</v>
      </c>
      <c r="G96" s="7">
        <f>SUM('დამტკ. ნაერთი'!G96,'ცვლილ. ნაერთი'!G96)</f>
        <v>17400</v>
      </c>
      <c r="H96" s="7">
        <f>SUM('დამტკ. ნაერთი'!H96,'ცვლილ. ნაერთი'!H96)</f>
        <v>0</v>
      </c>
      <c r="I96" s="7">
        <f t="shared" si="4"/>
        <v>26600</v>
      </c>
      <c r="J96" s="7">
        <f t="shared" si="5"/>
        <v>44000</v>
      </c>
    </row>
    <row r="97" spans="1:10" x14ac:dyDescent="0.25">
      <c r="A97" t="str">
        <f t="shared" si="3"/>
        <v>b</v>
      </c>
      <c r="B97" s="5"/>
      <c r="C97" s="6" t="s">
        <v>19</v>
      </c>
      <c r="D97" s="7">
        <f>SUM('დამტკ. ნაერთი'!D97,'ცვლილ. ნაერთი'!D97)</f>
        <v>0</v>
      </c>
      <c r="E97" s="7">
        <f>SUM('დამტკ. ნაერთი'!E97,'ცვლილ. ნაერთი'!E97)</f>
        <v>0</v>
      </c>
      <c r="F97" s="7">
        <f>SUM('დამტკ. ნაერთი'!F97,'ცვლილ. ნაერთი'!F97)</f>
        <v>0</v>
      </c>
      <c r="G97" s="7">
        <f>SUM('დამტკ. ნაერთი'!G97,'ცვლილ. ნაერთი'!G97)</f>
        <v>0</v>
      </c>
      <c r="H97" s="7">
        <f>SUM('დამტკ. ნაერთი'!H97,'ცვლილ. ნაერთი'!H97)</f>
        <v>0</v>
      </c>
      <c r="I97" s="7">
        <f t="shared" si="4"/>
        <v>0</v>
      </c>
      <c r="J97" s="7">
        <f t="shared" si="5"/>
        <v>0</v>
      </c>
    </row>
    <row r="98" spans="1:10" ht="15.75" thickBot="1" x14ac:dyDescent="0.3">
      <c r="A98" t="str">
        <f t="shared" si="3"/>
        <v>a</v>
      </c>
      <c r="B98" s="11"/>
      <c r="C98" s="12" t="s">
        <v>20</v>
      </c>
      <c r="D98" s="13">
        <f>SUM('დამტკ. ნაერთი'!D98,'ცვლილ. ნაერთი'!D98)</f>
        <v>1600</v>
      </c>
      <c r="E98" s="13">
        <f>SUM('დამტკ. ნაერთი'!E98,'ცვლილ. ნაერთი'!E98)</f>
        <v>1600</v>
      </c>
      <c r="F98" s="13">
        <f>SUM('დამტკ. ნაერთი'!F98,'ცვლილ. ნაერთი'!F98)</f>
        <v>0</v>
      </c>
      <c r="G98" s="13">
        <f>SUM('დამტკ. ნაერთი'!G98,'ცვლილ. ნაერთი'!G98)</f>
        <v>0</v>
      </c>
      <c r="H98" s="13">
        <f>SUM('დამტკ. ნაერთი'!H98,'ცვლილ. ნაერთი'!H98)</f>
        <v>0</v>
      </c>
      <c r="I98" s="13">
        <f t="shared" si="4"/>
        <v>1600</v>
      </c>
      <c r="J98" s="13">
        <f t="shared" si="5"/>
        <v>1600</v>
      </c>
    </row>
    <row r="99" spans="1:10" ht="31.5" thickTop="1" thickBot="1" x14ac:dyDescent="0.3">
      <c r="A99" t="str">
        <f t="shared" si="3"/>
        <v>a</v>
      </c>
      <c r="B99" s="16" t="s">
        <v>34</v>
      </c>
      <c r="C99" s="14" t="s">
        <v>35</v>
      </c>
      <c r="D99" s="4">
        <f>SUM('დამტკ. ნაერთი'!D99,'ცვლილ. ნაერთი'!D99)</f>
        <v>19978000</v>
      </c>
      <c r="E99" s="4">
        <f>SUM('დამტკ. ნაერთი'!E99,'ცვლილ. ნაერთი'!E99)</f>
        <v>5046500</v>
      </c>
      <c r="F99" s="4">
        <f>SUM('დამტკ. ნაერთი'!F99,'ცვლილ. ნაერთი'!F99)</f>
        <v>5074400</v>
      </c>
      <c r="G99" s="4">
        <f>SUM('დამტკ. ნაერთი'!G99,'ცვლილ. ნაერთი'!G99)</f>
        <v>5119600</v>
      </c>
      <c r="H99" s="4">
        <f>SUM('დამტკ. ნაერთი'!H99,'ცვლილ. ნაერთი'!H99)</f>
        <v>4737500</v>
      </c>
      <c r="I99" s="4">
        <f t="shared" si="4"/>
        <v>10120900</v>
      </c>
      <c r="J99" s="4">
        <f t="shared" si="5"/>
        <v>15240500</v>
      </c>
    </row>
    <row r="100" spans="1:10" ht="15.75" thickTop="1" x14ac:dyDescent="0.25">
      <c r="A100" t="str">
        <f t="shared" si="3"/>
        <v>a</v>
      </c>
      <c r="B100" s="5"/>
      <c r="C100" s="6" t="s">
        <v>10</v>
      </c>
      <c r="D100" s="7">
        <f>SUM('დამტკ. ნაერთი'!D100,'ცვლილ. ნაერთი'!D100)</f>
        <v>19678000</v>
      </c>
      <c r="E100" s="7">
        <f>SUM('დამტკ. ნაერთი'!E100,'ცვლილ. ნაერთი'!E100)</f>
        <v>5026500</v>
      </c>
      <c r="F100" s="7">
        <f>SUM('დამტკ. ნაერთი'!F100,'ცვლილ. ნაერთი'!F100)</f>
        <v>4974400</v>
      </c>
      <c r="G100" s="7">
        <f>SUM('დამტკ. ნაერთი'!G100,'ცვლილ. ნაერთი'!G100)</f>
        <v>4969600</v>
      </c>
      <c r="H100" s="7">
        <f>SUM('დამტკ. ნაერთი'!H100,'ცვლილ. ნაერთი'!H100)</f>
        <v>4707500</v>
      </c>
      <c r="I100" s="7">
        <f t="shared" si="4"/>
        <v>10000900</v>
      </c>
      <c r="J100" s="7">
        <f t="shared" si="5"/>
        <v>14970500</v>
      </c>
    </row>
    <row r="101" spans="1:10" x14ac:dyDescent="0.25">
      <c r="A101" t="str">
        <f t="shared" si="3"/>
        <v>a</v>
      </c>
      <c r="B101" s="8"/>
      <c r="C101" s="9" t="s">
        <v>11</v>
      </c>
      <c r="D101" s="10">
        <f>SUM('დამტკ. ნაერთი'!D101,'ცვლილ. ნაერთი'!D101)</f>
        <v>15182800</v>
      </c>
      <c r="E101" s="10">
        <f>SUM('დამტკ. ნაერთი'!E101,'ცვლილ. ნაერთი'!E101)</f>
        <v>3793800</v>
      </c>
      <c r="F101" s="10">
        <f>SUM('დამტკ. ნაერთი'!F101,'ცვლილ. ნაერთი'!F101)</f>
        <v>3789000</v>
      </c>
      <c r="G101" s="10">
        <f>SUM('დამტკ. ნაერთი'!G101,'ცვლილ. ნაერთი'!G101)</f>
        <v>3800000</v>
      </c>
      <c r="H101" s="10">
        <f>SUM('დამტკ. ნაერთი'!H101,'ცვლილ. ნაერთი'!H101)</f>
        <v>3800000</v>
      </c>
      <c r="I101" s="10">
        <f t="shared" si="4"/>
        <v>7582800</v>
      </c>
      <c r="J101" s="10">
        <f t="shared" si="5"/>
        <v>11382800</v>
      </c>
    </row>
    <row r="102" spans="1:10" x14ac:dyDescent="0.25">
      <c r="A102" t="str">
        <f t="shared" si="3"/>
        <v>a</v>
      </c>
      <c r="B102" s="8"/>
      <c r="C102" s="9" t="s">
        <v>12</v>
      </c>
      <c r="D102" s="10">
        <f>SUM('დამტკ. ნაერთი'!D102,'ცვლილ. ნაერთი'!D102)</f>
        <v>4259200</v>
      </c>
      <c r="E102" s="10">
        <f>SUM('დამტკ. ნაერთი'!E102,'ცვლილ. ნაერთი'!E102)</f>
        <v>1113700</v>
      </c>
      <c r="F102" s="10">
        <f>SUM('დამტკ. ნაერთი'!F102,'ცვლილ. ნაერთი'!F102)</f>
        <v>1124500</v>
      </c>
      <c r="G102" s="10">
        <f>SUM('დამტკ. ნაერთი'!G102,'ცვლილ. ნაერთი'!G102)</f>
        <v>1139500</v>
      </c>
      <c r="H102" s="10">
        <f>SUM('დამტკ. ნაერთი'!H102,'ცვლილ. ნაერთი'!H102)</f>
        <v>881500</v>
      </c>
      <c r="I102" s="10">
        <f t="shared" si="4"/>
        <v>2238200</v>
      </c>
      <c r="J102" s="10">
        <f t="shared" si="5"/>
        <v>3377700</v>
      </c>
    </row>
    <row r="103" spans="1:10" x14ac:dyDescent="0.25">
      <c r="A103" t="str">
        <f t="shared" si="3"/>
        <v>b</v>
      </c>
      <c r="B103" s="8"/>
      <c r="C103" s="9" t="s">
        <v>13</v>
      </c>
      <c r="D103" s="10">
        <f>SUM('დამტკ. ნაერთი'!D103,'ცვლილ. ნაერთი'!D103)</f>
        <v>0</v>
      </c>
      <c r="E103" s="10">
        <f>SUM('დამტკ. ნაერთი'!E103,'ცვლილ. ნაერთი'!E103)</f>
        <v>0</v>
      </c>
      <c r="F103" s="10">
        <f>SUM('დამტკ. ნაერთი'!F103,'ცვლილ. ნაერთი'!F103)</f>
        <v>0</v>
      </c>
      <c r="G103" s="10">
        <f>SUM('დამტკ. ნაერთი'!G103,'ცვლილ. ნაერთი'!G103)</f>
        <v>0</v>
      </c>
      <c r="H103" s="10">
        <f>SUM('დამტკ. ნაერთი'!H103,'ცვლილ. ნაერთი'!H103)</f>
        <v>0</v>
      </c>
      <c r="I103" s="10">
        <f t="shared" si="4"/>
        <v>0</v>
      </c>
      <c r="J103" s="10">
        <f t="shared" si="5"/>
        <v>0</v>
      </c>
    </row>
    <row r="104" spans="1:10" x14ac:dyDescent="0.25">
      <c r="A104" t="str">
        <f t="shared" si="3"/>
        <v>b</v>
      </c>
      <c r="B104" s="8"/>
      <c r="C104" s="9" t="s">
        <v>14</v>
      </c>
      <c r="D104" s="10">
        <f>SUM('დამტკ. ნაერთი'!D104,'ცვლილ. ნაერთი'!D104)</f>
        <v>0</v>
      </c>
      <c r="E104" s="10">
        <f>SUM('დამტკ. ნაერთი'!E104,'ცვლილ. ნაერთი'!E104)</f>
        <v>0</v>
      </c>
      <c r="F104" s="10">
        <f>SUM('დამტკ. ნაერთი'!F104,'ცვლილ. ნაერთი'!F104)</f>
        <v>0</v>
      </c>
      <c r="G104" s="10">
        <f>SUM('დამტკ. ნაერთი'!G104,'ცვლილ. ნაერთი'!G104)</f>
        <v>0</v>
      </c>
      <c r="H104" s="10">
        <f>SUM('დამტკ. ნაერთი'!H104,'ცვლილ. ნაერთი'!H104)</f>
        <v>0</v>
      </c>
      <c r="I104" s="10">
        <f t="shared" si="4"/>
        <v>0</v>
      </c>
      <c r="J104" s="10">
        <f t="shared" si="5"/>
        <v>0</v>
      </c>
    </row>
    <row r="105" spans="1:10" x14ac:dyDescent="0.25">
      <c r="A105" t="str">
        <f t="shared" si="3"/>
        <v>a</v>
      </c>
      <c r="B105" s="8"/>
      <c r="C105" s="9" t="s">
        <v>15</v>
      </c>
      <c r="D105" s="10">
        <f>SUM('დამტკ. ნაერთი'!D105,'ცვლილ. ნაერთი'!D105)</f>
        <v>49800</v>
      </c>
      <c r="E105" s="10">
        <f>SUM('დამტკ. ნაერთი'!E105,'ცვლილ. ნაერთი'!E105)</f>
        <v>46800</v>
      </c>
      <c r="F105" s="10">
        <f>SUM('დამტკ. ნაერთი'!F105,'ცვლილ. ნაერთი'!F105)</f>
        <v>0</v>
      </c>
      <c r="G105" s="10">
        <f>SUM('დამტკ. ნაერთი'!G105,'ცვლილ. ნაერთი'!G105)</f>
        <v>3000</v>
      </c>
      <c r="H105" s="10">
        <f>SUM('დამტკ. ნაერთი'!H105,'ცვლილ. ნაერთი'!H105)</f>
        <v>0</v>
      </c>
      <c r="I105" s="10">
        <f t="shared" si="4"/>
        <v>46800</v>
      </c>
      <c r="J105" s="10">
        <f t="shared" si="5"/>
        <v>49800</v>
      </c>
    </row>
    <row r="106" spans="1:10" x14ac:dyDescent="0.25">
      <c r="A106" t="str">
        <f t="shared" si="3"/>
        <v>a</v>
      </c>
      <c r="B106" s="8"/>
      <c r="C106" s="9" t="s">
        <v>16</v>
      </c>
      <c r="D106" s="10">
        <f>SUM('დამტკ. ნაერთი'!D106,'ცვლილ. ნაერთი'!D106)</f>
        <v>132200</v>
      </c>
      <c r="E106" s="10">
        <f>SUM('დამტკ. ნაერთი'!E106,'ცვლილ. ნაერთი'!E106)</f>
        <v>58600</v>
      </c>
      <c r="F106" s="10">
        <f>SUM('დამტკ. ნაერთი'!F106,'ცვლილ. ნაერთი'!F106)</f>
        <v>39800</v>
      </c>
      <c r="G106" s="10">
        <f>SUM('დამტკ. ნაერთი'!G106,'ცვლილ. ნაერთი'!G106)</f>
        <v>17200</v>
      </c>
      <c r="H106" s="10">
        <f>SUM('დამტკ. ნაერთი'!H106,'ცვლილ. ნაერთი'!H106)</f>
        <v>16600</v>
      </c>
      <c r="I106" s="10">
        <f t="shared" si="4"/>
        <v>98400</v>
      </c>
      <c r="J106" s="10">
        <f t="shared" si="5"/>
        <v>115600</v>
      </c>
    </row>
    <row r="107" spans="1:10" x14ac:dyDescent="0.25">
      <c r="A107" t="str">
        <f t="shared" si="3"/>
        <v>a</v>
      </c>
      <c r="B107" s="8"/>
      <c r="C107" s="9" t="s">
        <v>17</v>
      </c>
      <c r="D107" s="10">
        <f>SUM('დამტკ. ნაერთი'!D107,'ცვლილ. ნაერთი'!D107)</f>
        <v>54000</v>
      </c>
      <c r="E107" s="10">
        <f>SUM('დამტკ. ნაერთი'!E107,'ცვლილ. ნაერთი'!E107)</f>
        <v>13600</v>
      </c>
      <c r="F107" s="10">
        <f>SUM('დამტკ. ნაერთი'!F107,'ცვლილ. ნაერთი'!F107)</f>
        <v>21100</v>
      </c>
      <c r="G107" s="10">
        <f>SUM('დამტკ. ნაერთი'!G107,'ცვლილ. ნაერთი'!G107)</f>
        <v>9900</v>
      </c>
      <c r="H107" s="10">
        <f>SUM('დამტკ. ნაერთი'!H107,'ცვლილ. ნაერთი'!H107)</f>
        <v>9400</v>
      </c>
      <c r="I107" s="10">
        <f t="shared" si="4"/>
        <v>34700</v>
      </c>
      <c r="J107" s="10">
        <f t="shared" si="5"/>
        <v>44600</v>
      </c>
    </row>
    <row r="108" spans="1:10" x14ac:dyDescent="0.25">
      <c r="A108" t="str">
        <f t="shared" si="3"/>
        <v>a</v>
      </c>
      <c r="B108" s="5"/>
      <c r="C108" s="6" t="s">
        <v>18</v>
      </c>
      <c r="D108" s="7">
        <f>SUM('დამტკ. ნაერთი'!D108,'ცვლილ. ნაერთი'!D108)</f>
        <v>300000</v>
      </c>
      <c r="E108" s="7">
        <f>SUM('დამტკ. ნაერთი'!E108,'ცვლილ. ნაერთი'!E108)</f>
        <v>20000</v>
      </c>
      <c r="F108" s="7">
        <f>SUM('დამტკ. ნაერთი'!F108,'ცვლილ. ნაერთი'!F108)</f>
        <v>100000</v>
      </c>
      <c r="G108" s="7">
        <f>SUM('დამტკ. ნაერთი'!G108,'ცვლილ. ნაერთი'!G108)</f>
        <v>150000</v>
      </c>
      <c r="H108" s="7">
        <f>SUM('დამტკ. ნაერთი'!H108,'ცვლილ. ნაერთი'!H108)</f>
        <v>30000</v>
      </c>
      <c r="I108" s="7">
        <f t="shared" si="4"/>
        <v>120000</v>
      </c>
      <c r="J108" s="7">
        <f t="shared" si="5"/>
        <v>270000</v>
      </c>
    </row>
    <row r="109" spans="1:10" x14ac:dyDescent="0.25">
      <c r="A109" t="str">
        <f t="shared" si="3"/>
        <v>b</v>
      </c>
      <c r="B109" s="5"/>
      <c r="C109" s="6" t="s">
        <v>19</v>
      </c>
      <c r="D109" s="7">
        <f>SUM('დამტკ. ნაერთი'!D109,'ცვლილ. ნაერთი'!D109)</f>
        <v>0</v>
      </c>
      <c r="E109" s="7">
        <f>SUM('დამტკ. ნაერთი'!E109,'ცვლილ. ნაერთი'!E109)</f>
        <v>0</v>
      </c>
      <c r="F109" s="7">
        <f>SUM('დამტკ. ნაერთი'!F109,'ცვლილ. ნაერთი'!F109)</f>
        <v>0</v>
      </c>
      <c r="G109" s="7">
        <f>SUM('დამტკ. ნაერთი'!G109,'ცვლილ. ნაერთი'!G109)</f>
        <v>0</v>
      </c>
      <c r="H109" s="7">
        <f>SUM('დამტკ. ნაერთი'!H109,'ცვლილ. ნაერთი'!H109)</f>
        <v>0</v>
      </c>
      <c r="I109" s="7">
        <f t="shared" si="4"/>
        <v>0</v>
      </c>
      <c r="J109" s="7">
        <f t="shared" si="5"/>
        <v>0</v>
      </c>
    </row>
    <row r="110" spans="1:10" ht="15.75" thickBot="1" x14ac:dyDescent="0.3">
      <c r="A110" t="str">
        <f t="shared" si="3"/>
        <v>b</v>
      </c>
      <c r="B110" s="11"/>
      <c r="C110" s="12" t="s">
        <v>20</v>
      </c>
      <c r="D110" s="13">
        <f>SUM('დამტკ. ნაერთი'!D110,'ცვლილ. ნაერთი'!D110)</f>
        <v>0</v>
      </c>
      <c r="E110" s="13">
        <f>SUM('დამტკ. ნაერთი'!E110,'ცვლილ. ნაერთი'!E110)</f>
        <v>0</v>
      </c>
      <c r="F110" s="13">
        <f>SUM('დამტკ. ნაერთი'!F110,'ცვლილ. ნაერთი'!F110)</f>
        <v>0</v>
      </c>
      <c r="G110" s="13">
        <f>SUM('დამტკ. ნაერთი'!G110,'ცვლილ. ნაერთი'!G110)</f>
        <v>0</v>
      </c>
      <c r="H110" s="13">
        <f>SUM('დამტკ. ნაერთი'!H110,'ცვლილ. ნაერთი'!H110)</f>
        <v>0</v>
      </c>
      <c r="I110" s="13">
        <f t="shared" si="4"/>
        <v>0</v>
      </c>
      <c r="J110" s="13">
        <f t="shared" si="5"/>
        <v>0</v>
      </c>
    </row>
    <row r="111" spans="1:10" ht="31.5" thickTop="1" thickBot="1" x14ac:dyDescent="0.3">
      <c r="A111" t="str">
        <f t="shared" si="3"/>
        <v>a</v>
      </c>
      <c r="B111" s="3" t="s">
        <v>36</v>
      </c>
      <c r="C111" s="14" t="s">
        <v>37</v>
      </c>
      <c r="D111" s="4">
        <f>SUM('დამტკ. ნაერთი'!D111,'ცვლილ. ნაერთი'!D111)</f>
        <v>19302210</v>
      </c>
      <c r="E111" s="4">
        <f>SUM('დამტკ. ნაერთი'!E111,'ცვლილ. ნაერთი'!E111)</f>
        <v>4792300</v>
      </c>
      <c r="F111" s="4">
        <f>SUM('დამტკ. ნაერთი'!F111,'ცვლილ. ნაერთი'!F111)</f>
        <v>4893000</v>
      </c>
      <c r="G111" s="4">
        <f>SUM('დამტკ. ნაერთი'!G111,'ცვლილ. ნაერთი'!G111)</f>
        <v>4969410</v>
      </c>
      <c r="H111" s="4">
        <f>SUM('დამტკ. ნაერთი'!H111,'ცვლილ. ნაერთი'!H111)</f>
        <v>4647500</v>
      </c>
      <c r="I111" s="4">
        <f t="shared" si="4"/>
        <v>9685300</v>
      </c>
      <c r="J111" s="4">
        <f t="shared" si="5"/>
        <v>14654710</v>
      </c>
    </row>
    <row r="112" spans="1:10" ht="15.75" thickTop="1" x14ac:dyDescent="0.25">
      <c r="A112" t="str">
        <f t="shared" si="3"/>
        <v>a</v>
      </c>
      <c r="B112" s="5"/>
      <c r="C112" s="6" t="s">
        <v>10</v>
      </c>
      <c r="D112" s="7">
        <f>SUM('დამტკ. ნაერთი'!D112,'ცვლილ. ნაერთი'!D112)</f>
        <v>19002210</v>
      </c>
      <c r="E112" s="7">
        <f>SUM('დამტკ. ნაერთი'!E112,'ცვლილ. ნაერთი'!E112)</f>
        <v>4772300</v>
      </c>
      <c r="F112" s="7">
        <f>SUM('დამტკ. ნაერთი'!F112,'ცვლილ. ნაერთი'!F112)</f>
        <v>4793000</v>
      </c>
      <c r="G112" s="7">
        <f>SUM('დამტკ. ნაერთი'!G112,'ცვლილ. ნაერთი'!G112)</f>
        <v>4819410</v>
      </c>
      <c r="H112" s="7">
        <f>SUM('დამტკ. ნაერთი'!H112,'ცვლილ. ნაერთი'!H112)</f>
        <v>4617500</v>
      </c>
      <c r="I112" s="7">
        <f t="shared" si="4"/>
        <v>9565300</v>
      </c>
      <c r="J112" s="7">
        <f t="shared" si="5"/>
        <v>14384710</v>
      </c>
    </row>
    <row r="113" spans="1:10" x14ac:dyDescent="0.25">
      <c r="A113" t="str">
        <f t="shared" si="3"/>
        <v>a</v>
      </c>
      <c r="B113" s="8"/>
      <c r="C113" s="9" t="s">
        <v>11</v>
      </c>
      <c r="D113" s="10">
        <f>SUM('დამტკ. ნაერთი'!D113,'ცვლილ. ნაერთი'!D113)</f>
        <v>15182800</v>
      </c>
      <c r="E113" s="10">
        <f>SUM('დამტკ. ნაერთი'!E113,'ცვლილ. ნაერთი'!E113)</f>
        <v>3793800</v>
      </c>
      <c r="F113" s="10">
        <f>SUM('დამტკ. ნაერთი'!F113,'ცვლილ. ნაერთი'!F113)</f>
        <v>3789000</v>
      </c>
      <c r="G113" s="10">
        <f>SUM('დამტკ. ნაერთი'!G113,'ცვლილ. ნაერთი'!G113)</f>
        <v>3800000</v>
      </c>
      <c r="H113" s="10">
        <f>SUM('დამტკ. ნაერთი'!H113,'ცვლილ. ნაერთი'!H113)</f>
        <v>3800000</v>
      </c>
      <c r="I113" s="10">
        <f t="shared" si="4"/>
        <v>7582800</v>
      </c>
      <c r="J113" s="10">
        <f t="shared" si="5"/>
        <v>11382800</v>
      </c>
    </row>
    <row r="114" spans="1:10" x14ac:dyDescent="0.25">
      <c r="A114" t="str">
        <f t="shared" si="3"/>
        <v>a</v>
      </c>
      <c r="B114" s="8"/>
      <c r="C114" s="9" t="s">
        <v>12</v>
      </c>
      <c r="D114" s="10">
        <f>SUM('დამტკ. ნაერთი'!D114,'ცვლილ. ნაერთი'!D114)</f>
        <v>3665200</v>
      </c>
      <c r="E114" s="10">
        <f>SUM('დამტკ. ნაერთი'!E114,'ცვლილ. ნაერთი'!E114)</f>
        <v>886700</v>
      </c>
      <c r="F114" s="10">
        <f>SUM('დამტკ. ნაერთი'!F114,'ცვლილ. ნაერთი'!F114)</f>
        <v>964500</v>
      </c>
      <c r="G114" s="10">
        <f>SUM('დამტკ. ნაერთი'!G114,'ცვლილ. ნაერთი'!G114)</f>
        <v>1006500</v>
      </c>
      <c r="H114" s="10">
        <f>SUM('დამტკ. ნაერთი'!H114,'ცვლილ. ნაერთი'!H114)</f>
        <v>807500</v>
      </c>
      <c r="I114" s="10">
        <f t="shared" si="4"/>
        <v>1851200</v>
      </c>
      <c r="J114" s="10">
        <f t="shared" si="5"/>
        <v>2857700</v>
      </c>
    </row>
    <row r="115" spans="1:10" x14ac:dyDescent="0.25">
      <c r="A115" t="str">
        <f t="shared" si="3"/>
        <v>b</v>
      </c>
      <c r="B115" s="8"/>
      <c r="C115" s="9" t="s">
        <v>13</v>
      </c>
      <c r="D115" s="10">
        <f>SUM('დამტკ. ნაერთი'!D115,'ცვლილ. ნაერთი'!D115)</f>
        <v>0</v>
      </c>
      <c r="E115" s="10">
        <f>SUM('დამტკ. ნაერთი'!E115,'ცვლილ. ნაერთი'!E115)</f>
        <v>0</v>
      </c>
      <c r="F115" s="10">
        <f>SUM('დამტკ. ნაერთი'!F115,'ცვლილ. ნაერთი'!F115)</f>
        <v>0</v>
      </c>
      <c r="G115" s="10">
        <f>SUM('დამტკ. ნაერთი'!G115,'ცვლილ. ნაერთი'!G115)</f>
        <v>0</v>
      </c>
      <c r="H115" s="10">
        <f>SUM('დამტკ. ნაერთი'!H115,'ცვლილ. ნაერთი'!H115)</f>
        <v>0</v>
      </c>
      <c r="I115" s="10">
        <f t="shared" si="4"/>
        <v>0</v>
      </c>
      <c r="J115" s="10">
        <f t="shared" si="5"/>
        <v>0</v>
      </c>
    </row>
    <row r="116" spans="1:10" x14ac:dyDescent="0.25">
      <c r="A116" t="str">
        <f t="shared" si="3"/>
        <v>b</v>
      </c>
      <c r="B116" s="8"/>
      <c r="C116" s="9" t="s">
        <v>14</v>
      </c>
      <c r="D116" s="10">
        <f>SUM('დამტკ. ნაერთი'!D116,'ცვლილ. ნაერთი'!D116)</f>
        <v>0</v>
      </c>
      <c r="E116" s="10">
        <f>SUM('დამტკ. ნაერთი'!E116,'ცვლილ. ნაერთი'!E116)</f>
        <v>0</v>
      </c>
      <c r="F116" s="10">
        <f>SUM('დამტკ. ნაერთი'!F116,'ცვლილ. ნაერთი'!F116)</f>
        <v>0</v>
      </c>
      <c r="G116" s="10">
        <f>SUM('დამტკ. ნაერთი'!G116,'ცვლილ. ნაერთი'!G116)</f>
        <v>0</v>
      </c>
      <c r="H116" s="10">
        <f>SUM('დამტკ. ნაერთი'!H116,'ცვლილ. ნაერთი'!H116)</f>
        <v>0</v>
      </c>
      <c r="I116" s="10">
        <f t="shared" si="4"/>
        <v>0</v>
      </c>
      <c r="J116" s="10">
        <f t="shared" si="5"/>
        <v>0</v>
      </c>
    </row>
    <row r="117" spans="1:10" x14ac:dyDescent="0.25">
      <c r="A117" t="str">
        <f t="shared" si="3"/>
        <v>a</v>
      </c>
      <c r="B117" s="8"/>
      <c r="C117" s="9" t="s">
        <v>15</v>
      </c>
      <c r="D117" s="10">
        <f>SUM('დამტკ. ნაერთი'!D117,'ცვლილ. ნაერთი'!D117)</f>
        <v>49800</v>
      </c>
      <c r="E117" s="10">
        <f>SUM('დამტკ. ნაერთი'!E117,'ცვლილ. ნაერთი'!E117)</f>
        <v>46800</v>
      </c>
      <c r="F117" s="10">
        <f>SUM('დამტკ. ნაერთი'!F117,'ცვლილ. ნაერთი'!F117)</f>
        <v>0</v>
      </c>
      <c r="G117" s="10">
        <f>SUM('დამტკ. ნაერთი'!G117,'ცვლილ. ნაერთი'!G117)</f>
        <v>3000</v>
      </c>
      <c r="H117" s="10">
        <f>SUM('დამტკ. ნაერთი'!H117,'ცვლილ. ნაერთი'!H117)</f>
        <v>0</v>
      </c>
      <c r="I117" s="10">
        <f t="shared" si="4"/>
        <v>46800</v>
      </c>
      <c r="J117" s="10">
        <f t="shared" si="5"/>
        <v>49800</v>
      </c>
    </row>
    <row r="118" spans="1:10" x14ac:dyDescent="0.25">
      <c r="A118" t="str">
        <f t="shared" si="3"/>
        <v>a</v>
      </c>
      <c r="B118" s="8"/>
      <c r="C118" s="9" t="s">
        <v>16</v>
      </c>
      <c r="D118" s="10">
        <f>SUM('დამტკ. ნაერთი'!D118,'ცვლილ. ნაერთი'!D118)</f>
        <v>63000</v>
      </c>
      <c r="E118" s="10">
        <f>SUM('დამტკ. ნაერთი'!E118,'ცვლილ. ნაერთი'!E118)</f>
        <v>35000</v>
      </c>
      <c r="F118" s="10">
        <f>SUM('დამტკ. ნაერთი'!F118,'ცვლილ. ნაერთი'!F118)</f>
        <v>22000</v>
      </c>
      <c r="G118" s="10">
        <f>SUM('დამტკ. ნაერთი'!G118,'ცვლილ. ნაერთი'!G118)</f>
        <v>3000</v>
      </c>
      <c r="H118" s="10">
        <f>SUM('დამტკ. ნაერთი'!H118,'ცვლილ. ნაერთი'!H118)</f>
        <v>3000</v>
      </c>
      <c r="I118" s="10">
        <f t="shared" si="4"/>
        <v>57000</v>
      </c>
      <c r="J118" s="10">
        <f t="shared" si="5"/>
        <v>60000</v>
      </c>
    </row>
    <row r="119" spans="1:10" x14ac:dyDescent="0.25">
      <c r="A119" t="str">
        <f t="shared" si="3"/>
        <v>a</v>
      </c>
      <c r="B119" s="8"/>
      <c r="C119" s="9" t="s">
        <v>17</v>
      </c>
      <c r="D119" s="10">
        <f>SUM('დამტკ. ნაერთი'!D119,'ცვლილ. ნაერთი'!D119)</f>
        <v>41410</v>
      </c>
      <c r="E119" s="10">
        <f>SUM('დამტკ. ნაერთი'!E119,'ცვლილ. ნაერთი'!E119)</f>
        <v>10000</v>
      </c>
      <c r="F119" s="10">
        <f>SUM('დამტკ. ნაერთი'!F119,'ცვლილ. ნაერთი'!F119)</f>
        <v>17500</v>
      </c>
      <c r="G119" s="10">
        <f>SUM('დამტკ. ნაერთი'!G119,'ცვლილ. ნაერთი'!G119)</f>
        <v>6910</v>
      </c>
      <c r="H119" s="10">
        <f>SUM('დამტკ. ნაერთი'!H119,'ცვლილ. ნაერთი'!H119)</f>
        <v>7000</v>
      </c>
      <c r="I119" s="10">
        <f t="shared" si="4"/>
        <v>27500</v>
      </c>
      <c r="J119" s="10">
        <f t="shared" si="5"/>
        <v>34410</v>
      </c>
    </row>
    <row r="120" spans="1:10" x14ac:dyDescent="0.25">
      <c r="A120" t="str">
        <f t="shared" si="3"/>
        <v>a</v>
      </c>
      <c r="B120" s="5"/>
      <c r="C120" s="6" t="s">
        <v>18</v>
      </c>
      <c r="D120" s="7">
        <f>SUM('დამტკ. ნაერთი'!D120,'ცვლილ. ნაერთი'!D120)</f>
        <v>300000</v>
      </c>
      <c r="E120" s="7">
        <f>SUM('დამტკ. ნაერთი'!E120,'ცვლილ. ნაერთი'!E120)</f>
        <v>20000</v>
      </c>
      <c r="F120" s="7">
        <f>SUM('დამტკ. ნაერთი'!F120,'ცვლილ. ნაერთი'!F120)</f>
        <v>100000</v>
      </c>
      <c r="G120" s="7">
        <f>SUM('დამტკ. ნაერთი'!G120,'ცვლილ. ნაერთი'!G120)</f>
        <v>150000</v>
      </c>
      <c r="H120" s="7">
        <f>SUM('დამტკ. ნაერთი'!H120,'ცვლილ. ნაერთი'!H120)</f>
        <v>30000</v>
      </c>
      <c r="I120" s="7">
        <f t="shared" si="4"/>
        <v>120000</v>
      </c>
      <c r="J120" s="7">
        <f t="shared" si="5"/>
        <v>270000</v>
      </c>
    </row>
    <row r="121" spans="1:10" x14ac:dyDescent="0.25">
      <c r="A121" t="str">
        <f t="shared" si="3"/>
        <v>b</v>
      </c>
      <c r="B121" s="5"/>
      <c r="C121" s="6" t="s">
        <v>19</v>
      </c>
      <c r="D121" s="7">
        <f>SUM('დამტკ. ნაერთი'!D121,'ცვლილ. ნაერთი'!D121)</f>
        <v>0</v>
      </c>
      <c r="E121" s="7">
        <f>SUM('დამტკ. ნაერთი'!E121,'ცვლილ. ნაერთი'!E121)</f>
        <v>0</v>
      </c>
      <c r="F121" s="7">
        <f>SUM('დამტკ. ნაერთი'!F121,'ცვლილ. ნაერთი'!F121)</f>
        <v>0</v>
      </c>
      <c r="G121" s="7">
        <f>SUM('დამტკ. ნაერთი'!G121,'ცვლილ. ნაერთი'!G121)</f>
        <v>0</v>
      </c>
      <c r="H121" s="7">
        <f>SUM('დამტკ. ნაერთი'!H121,'ცვლილ. ნაერთი'!H121)</f>
        <v>0</v>
      </c>
      <c r="I121" s="7">
        <f t="shared" si="4"/>
        <v>0</v>
      </c>
      <c r="J121" s="7">
        <f t="shared" si="5"/>
        <v>0</v>
      </c>
    </row>
    <row r="122" spans="1:10" ht="15.75" thickBot="1" x14ac:dyDescent="0.3">
      <c r="A122" t="str">
        <f t="shared" si="3"/>
        <v>b</v>
      </c>
      <c r="B122" s="11"/>
      <c r="C122" s="12" t="s">
        <v>20</v>
      </c>
      <c r="D122" s="13">
        <f>SUM('დამტკ. ნაერთი'!D122,'ცვლილ. ნაერთი'!D122)</f>
        <v>0</v>
      </c>
      <c r="E122" s="13">
        <f>SUM('დამტკ. ნაერთი'!E122,'ცვლილ. ნაერთი'!E122)</f>
        <v>0</v>
      </c>
      <c r="F122" s="13">
        <f>SUM('დამტკ. ნაერთი'!F122,'ცვლილ. ნაერთი'!F122)</f>
        <v>0</v>
      </c>
      <c r="G122" s="13">
        <f>SUM('დამტკ. ნაერთი'!G122,'ცვლილ. ნაერთი'!G122)</f>
        <v>0</v>
      </c>
      <c r="H122" s="13">
        <f>SUM('დამტკ. ნაერთი'!H122,'ცვლილ. ნაერთი'!H122)</f>
        <v>0</v>
      </c>
      <c r="I122" s="13">
        <f t="shared" si="4"/>
        <v>0</v>
      </c>
      <c r="J122" s="13">
        <f t="shared" si="5"/>
        <v>0</v>
      </c>
    </row>
    <row r="123" spans="1:10" ht="31.5" thickTop="1" thickBot="1" x14ac:dyDescent="0.3">
      <c r="A123" t="str">
        <f t="shared" si="3"/>
        <v>a</v>
      </c>
      <c r="B123" s="3" t="s">
        <v>38</v>
      </c>
      <c r="C123" s="14" t="s">
        <v>226</v>
      </c>
      <c r="D123" s="4">
        <f>SUM('დამტკ. ნაერთი'!D123,'ცვლილ. ნაერთი'!D123)</f>
        <v>125500</v>
      </c>
      <c r="E123" s="4">
        <f>SUM('დამტკ. ნაერთი'!E123,'ცვლილ. ნაერთი'!E123)</f>
        <v>53400</v>
      </c>
      <c r="F123" s="4">
        <f>SUM('დამტკ. ნაერთი'!F123,'ცვლილ. ნაერთი'!F123)</f>
        <v>29900</v>
      </c>
      <c r="G123" s="4">
        <f>SUM('დამტკ. ნაერთი'!G123,'ცვლილ. ნაერთი'!G123)</f>
        <v>31100</v>
      </c>
      <c r="H123" s="4">
        <f>SUM('დამტკ. ნაერთი'!H123,'ცვლილ. ნაერთი'!H123)</f>
        <v>11100</v>
      </c>
      <c r="I123" s="4">
        <f t="shared" si="4"/>
        <v>83300</v>
      </c>
      <c r="J123" s="4">
        <f t="shared" si="5"/>
        <v>114400</v>
      </c>
    </row>
    <row r="124" spans="1:10" ht="15.75" thickTop="1" x14ac:dyDescent="0.25">
      <c r="A124" t="str">
        <f t="shared" si="3"/>
        <v>a</v>
      </c>
      <c r="B124" s="5"/>
      <c r="C124" s="6" t="s">
        <v>10</v>
      </c>
      <c r="D124" s="7">
        <f>SUM('დამტკ. ნაერთი'!D124,'ცვლილ. ნაერთი'!D124)</f>
        <v>125500</v>
      </c>
      <c r="E124" s="7">
        <f>SUM('დამტკ. ნაერთი'!E124,'ცვლილ. ნაერთი'!E124)</f>
        <v>53400</v>
      </c>
      <c r="F124" s="7">
        <f>SUM('დამტკ. ნაერთი'!F124,'ცვლილ. ნაერთი'!F124)</f>
        <v>29900</v>
      </c>
      <c r="G124" s="7">
        <f>SUM('დამტკ. ნაერთი'!G124,'ცვლილ. ნაერთი'!G124)</f>
        <v>31100</v>
      </c>
      <c r="H124" s="7">
        <f>SUM('დამტკ. ნაერთი'!H124,'ცვლილ. ნაერთი'!H124)</f>
        <v>11100</v>
      </c>
      <c r="I124" s="7">
        <f t="shared" si="4"/>
        <v>83300</v>
      </c>
      <c r="J124" s="7">
        <f t="shared" si="5"/>
        <v>114400</v>
      </c>
    </row>
    <row r="125" spans="1:10" x14ac:dyDescent="0.25">
      <c r="A125" t="str">
        <f t="shared" si="3"/>
        <v>b</v>
      </c>
      <c r="B125" s="8"/>
      <c r="C125" s="9" t="s">
        <v>11</v>
      </c>
      <c r="D125" s="10">
        <f>SUM('დამტკ. ნაერთი'!D125,'ცვლილ. ნაერთი'!D125)</f>
        <v>0</v>
      </c>
      <c r="E125" s="10">
        <f>SUM('დამტკ. ნაერთი'!E125,'ცვლილ. ნაერთი'!E125)</f>
        <v>0</v>
      </c>
      <c r="F125" s="10">
        <f>SUM('დამტკ. ნაერთი'!F125,'ცვლილ. ნაერთი'!F125)</f>
        <v>0</v>
      </c>
      <c r="G125" s="10">
        <f>SUM('დამტკ. ნაერთი'!G125,'ცვლილ. ნაერთი'!G125)</f>
        <v>0</v>
      </c>
      <c r="H125" s="10">
        <f>SUM('დამტკ. ნაერთი'!H125,'ცვლილ. ნაერთი'!H125)</f>
        <v>0</v>
      </c>
      <c r="I125" s="10">
        <f t="shared" si="4"/>
        <v>0</v>
      </c>
      <c r="J125" s="10">
        <f t="shared" si="5"/>
        <v>0</v>
      </c>
    </row>
    <row r="126" spans="1:10" x14ac:dyDescent="0.25">
      <c r="A126" t="str">
        <f t="shared" si="3"/>
        <v>a</v>
      </c>
      <c r="B126" s="8"/>
      <c r="C126" s="9" t="s">
        <v>12</v>
      </c>
      <c r="D126" s="10">
        <f>SUM('დამტკ. ნაერთი'!D126,'ცვლილ. ნაერთი'!D126)</f>
        <v>117500</v>
      </c>
      <c r="E126" s="10">
        <f>SUM('დამტკ. ნაერთი'!E126,'ცვლილ. ნაერთი'!E126)</f>
        <v>50000</v>
      </c>
      <c r="F126" s="10">
        <f>SUM('დამტკ. ნაერთი'!F126,'ცვლილ. ნაერთი'!F126)</f>
        <v>27500</v>
      </c>
      <c r="G126" s="10">
        <f>SUM('დამტკ. ნაერთი'!G126,'ცვლილ. ნაერთი'!G126)</f>
        <v>30000</v>
      </c>
      <c r="H126" s="10">
        <f>SUM('დამტკ. ნაერთი'!H126,'ცვლილ. ნაერთი'!H126)</f>
        <v>10000</v>
      </c>
      <c r="I126" s="10">
        <f t="shared" si="4"/>
        <v>77500</v>
      </c>
      <c r="J126" s="10">
        <f t="shared" si="5"/>
        <v>107500</v>
      </c>
    </row>
    <row r="127" spans="1:10" x14ac:dyDescent="0.25">
      <c r="A127" t="str">
        <f t="shared" si="3"/>
        <v>b</v>
      </c>
      <c r="B127" s="8"/>
      <c r="C127" s="9" t="s">
        <v>13</v>
      </c>
      <c r="D127" s="10">
        <f>SUM('დამტკ. ნაერთი'!D127,'ცვლილ. ნაერთი'!D127)</f>
        <v>0</v>
      </c>
      <c r="E127" s="10">
        <f>SUM('დამტკ. ნაერთი'!E127,'ცვლილ. ნაერთი'!E127)</f>
        <v>0</v>
      </c>
      <c r="F127" s="10">
        <f>SUM('დამტკ. ნაერთი'!F127,'ცვლილ. ნაერთი'!F127)</f>
        <v>0</v>
      </c>
      <c r="G127" s="10">
        <f>SUM('დამტკ. ნაერთი'!G127,'ცვლილ. ნაერთი'!G127)</f>
        <v>0</v>
      </c>
      <c r="H127" s="10">
        <f>SUM('დამტკ. ნაერთი'!H127,'ცვლილ. ნაერთი'!H127)</f>
        <v>0</v>
      </c>
      <c r="I127" s="10">
        <f t="shared" si="4"/>
        <v>0</v>
      </c>
      <c r="J127" s="10">
        <f t="shared" si="5"/>
        <v>0</v>
      </c>
    </row>
    <row r="128" spans="1:10" x14ac:dyDescent="0.25">
      <c r="A128" t="str">
        <f t="shared" si="3"/>
        <v>b</v>
      </c>
      <c r="B128" s="8"/>
      <c r="C128" s="9" t="s">
        <v>14</v>
      </c>
      <c r="D128" s="10">
        <f>SUM('დამტკ. ნაერთი'!D128,'ცვლილ. ნაერთი'!D128)</f>
        <v>0</v>
      </c>
      <c r="E128" s="10">
        <f>SUM('დამტკ. ნაერთი'!E128,'ცვლილ. ნაერთი'!E128)</f>
        <v>0</v>
      </c>
      <c r="F128" s="10">
        <f>SUM('დამტკ. ნაერთი'!F128,'ცვლილ. ნაერთი'!F128)</f>
        <v>0</v>
      </c>
      <c r="G128" s="10">
        <f>SUM('დამტკ. ნაერთი'!G128,'ცვლილ. ნაერთი'!G128)</f>
        <v>0</v>
      </c>
      <c r="H128" s="10">
        <f>SUM('დამტკ. ნაერთი'!H128,'ცვლილ. ნაერთი'!H128)</f>
        <v>0</v>
      </c>
      <c r="I128" s="10">
        <f t="shared" si="4"/>
        <v>0</v>
      </c>
      <c r="J128" s="10">
        <f t="shared" si="5"/>
        <v>0</v>
      </c>
    </row>
    <row r="129" spans="1:10" x14ac:dyDescent="0.25">
      <c r="A129" t="str">
        <f t="shared" si="3"/>
        <v>b</v>
      </c>
      <c r="B129" s="8"/>
      <c r="C129" s="9" t="s">
        <v>15</v>
      </c>
      <c r="D129" s="10">
        <f>SUM('დამტკ. ნაერთი'!D129,'ცვლილ. ნაერთი'!D129)</f>
        <v>0</v>
      </c>
      <c r="E129" s="10">
        <f>SUM('დამტკ. ნაერთი'!E129,'ცვლილ. ნაერთი'!E129)</f>
        <v>0</v>
      </c>
      <c r="F129" s="10">
        <f>SUM('დამტკ. ნაერთი'!F129,'ცვლილ. ნაერთი'!F129)</f>
        <v>0</v>
      </c>
      <c r="G129" s="10">
        <f>SUM('დამტკ. ნაერთი'!G129,'ცვლილ. ნაერთი'!G129)</f>
        <v>0</v>
      </c>
      <c r="H129" s="10">
        <f>SUM('დამტკ. ნაერთი'!H129,'ცვლილ. ნაერთი'!H129)</f>
        <v>0</v>
      </c>
      <c r="I129" s="10">
        <f t="shared" si="4"/>
        <v>0</v>
      </c>
      <c r="J129" s="10">
        <f t="shared" si="5"/>
        <v>0</v>
      </c>
    </row>
    <row r="130" spans="1:10" x14ac:dyDescent="0.25">
      <c r="A130" t="str">
        <f t="shared" si="3"/>
        <v>a</v>
      </c>
      <c r="B130" s="8"/>
      <c r="C130" s="9" t="s">
        <v>16</v>
      </c>
      <c r="D130" s="10">
        <f>SUM('დამტკ. ნაერთი'!D130,'ცვლილ. ნაერთი'!D130)</f>
        <v>7000</v>
      </c>
      <c r="E130" s="10">
        <f>SUM('დამტკ. ნაერთი'!E130,'ცვლილ. ნაერთი'!E130)</f>
        <v>3000</v>
      </c>
      <c r="F130" s="10">
        <f>SUM('დამტკ. ნაერთი'!F130,'ცვლილ. ნაერთი'!F130)</f>
        <v>2000</v>
      </c>
      <c r="G130" s="10">
        <f>SUM('დამტკ. ნაერთი'!G130,'ცვლილ. ნაერთი'!G130)</f>
        <v>1000</v>
      </c>
      <c r="H130" s="10">
        <f>SUM('დამტკ. ნაერთი'!H130,'ცვლილ. ნაერთი'!H130)</f>
        <v>1000</v>
      </c>
      <c r="I130" s="10">
        <f t="shared" si="4"/>
        <v>5000</v>
      </c>
      <c r="J130" s="10">
        <f t="shared" si="5"/>
        <v>6000</v>
      </c>
    </row>
    <row r="131" spans="1:10" x14ac:dyDescent="0.25">
      <c r="A131" t="str">
        <f t="shared" si="3"/>
        <v>a</v>
      </c>
      <c r="B131" s="8"/>
      <c r="C131" s="9" t="s">
        <v>17</v>
      </c>
      <c r="D131" s="10">
        <f>SUM('დამტკ. ნაერთი'!D131,'ცვლილ. ნაერთი'!D131)</f>
        <v>1000</v>
      </c>
      <c r="E131" s="10">
        <f>SUM('დამტკ. ნაერთი'!E131,'ცვლილ. ნაერთი'!E131)</f>
        <v>400</v>
      </c>
      <c r="F131" s="10">
        <f>SUM('დამტკ. ნაერთი'!F131,'ცვლილ. ნაერთი'!F131)</f>
        <v>400</v>
      </c>
      <c r="G131" s="10">
        <f>SUM('დამტკ. ნაერთი'!G131,'ცვლილ. ნაერთი'!G131)</f>
        <v>100</v>
      </c>
      <c r="H131" s="10">
        <f>SUM('დამტკ. ნაერთი'!H131,'ცვლილ. ნაერთი'!H131)</f>
        <v>100</v>
      </c>
      <c r="I131" s="10">
        <f t="shared" si="4"/>
        <v>800</v>
      </c>
      <c r="J131" s="10">
        <f t="shared" si="5"/>
        <v>900</v>
      </c>
    </row>
    <row r="132" spans="1:10" x14ac:dyDescent="0.25">
      <c r="A132" t="str">
        <f t="shared" ref="A132:A195" si="6">IF(OR(D132&lt;&gt;0,E132&lt;&gt;0,F132&lt;&gt;0,G132&lt;&gt;0,H132&lt;&gt;0,),"a","b")</f>
        <v>b</v>
      </c>
      <c r="B132" s="5"/>
      <c r="C132" s="6" t="s">
        <v>18</v>
      </c>
      <c r="D132" s="7">
        <f>SUM('დამტკ. ნაერთი'!D132,'ცვლილ. ნაერთი'!D132)</f>
        <v>0</v>
      </c>
      <c r="E132" s="7">
        <f>SUM('დამტკ. ნაერთი'!E132,'ცვლილ. ნაერთი'!E132)</f>
        <v>0</v>
      </c>
      <c r="F132" s="7">
        <f>SUM('დამტკ. ნაერთი'!F132,'ცვლილ. ნაერთი'!F132)</f>
        <v>0</v>
      </c>
      <c r="G132" s="7">
        <f>SUM('დამტკ. ნაერთი'!G132,'ცვლილ. ნაერთი'!G132)</f>
        <v>0</v>
      </c>
      <c r="H132" s="7">
        <f>SUM('დამტკ. ნაერთი'!H132,'ცვლილ. ნაერთი'!H132)</f>
        <v>0</v>
      </c>
      <c r="I132" s="7">
        <f t="shared" ref="I132:I195" si="7">SUM(E132,F132)</f>
        <v>0</v>
      </c>
      <c r="J132" s="7">
        <f t="shared" ref="J132:J195" si="8">SUM(E132,F132,G132)</f>
        <v>0</v>
      </c>
    </row>
    <row r="133" spans="1:10" x14ac:dyDescent="0.25">
      <c r="A133" t="str">
        <f t="shared" si="6"/>
        <v>b</v>
      </c>
      <c r="B133" s="5"/>
      <c r="C133" s="6" t="s">
        <v>19</v>
      </c>
      <c r="D133" s="7">
        <f>SUM('დამტკ. ნაერთი'!D133,'ცვლილ. ნაერთი'!D133)</f>
        <v>0</v>
      </c>
      <c r="E133" s="7">
        <f>SUM('დამტკ. ნაერთი'!E133,'ცვლილ. ნაერთი'!E133)</f>
        <v>0</v>
      </c>
      <c r="F133" s="7">
        <f>SUM('დამტკ. ნაერთი'!F133,'ცვლილ. ნაერთი'!F133)</f>
        <v>0</v>
      </c>
      <c r="G133" s="7">
        <f>SUM('დამტკ. ნაერთი'!G133,'ცვლილ. ნაერთი'!G133)</f>
        <v>0</v>
      </c>
      <c r="H133" s="7">
        <f>SUM('დამტკ. ნაერთი'!H133,'ცვლილ. ნაერთი'!H133)</f>
        <v>0</v>
      </c>
      <c r="I133" s="7">
        <f t="shared" si="7"/>
        <v>0</v>
      </c>
      <c r="J133" s="7">
        <f t="shared" si="8"/>
        <v>0</v>
      </c>
    </row>
    <row r="134" spans="1:10" ht="15.75" thickBot="1" x14ac:dyDescent="0.3">
      <c r="A134" t="str">
        <f t="shared" si="6"/>
        <v>b</v>
      </c>
      <c r="B134" s="11"/>
      <c r="C134" s="12" t="s">
        <v>20</v>
      </c>
      <c r="D134" s="13">
        <f>SUM('დამტკ. ნაერთი'!D134,'ცვლილ. ნაერთი'!D134)</f>
        <v>0</v>
      </c>
      <c r="E134" s="13">
        <f>SUM('დამტკ. ნაერთი'!E134,'ცვლილ. ნაერთი'!E134)</f>
        <v>0</v>
      </c>
      <c r="F134" s="13">
        <f>SUM('დამტკ. ნაერთი'!F134,'ცვლილ. ნაერთი'!F134)</f>
        <v>0</v>
      </c>
      <c r="G134" s="13">
        <f>SUM('დამტკ. ნაერთი'!G134,'ცვლილ. ნაერთი'!G134)</f>
        <v>0</v>
      </c>
      <c r="H134" s="13">
        <f>SUM('დამტკ. ნაერთი'!H134,'ცვლილ. ნაერთი'!H134)</f>
        <v>0</v>
      </c>
      <c r="I134" s="13">
        <f t="shared" si="7"/>
        <v>0</v>
      </c>
      <c r="J134" s="13">
        <f t="shared" si="8"/>
        <v>0</v>
      </c>
    </row>
    <row r="135" spans="1:10" ht="31.5" thickTop="1" thickBot="1" x14ac:dyDescent="0.3">
      <c r="A135" t="str">
        <f t="shared" si="6"/>
        <v>a</v>
      </c>
      <c r="B135" s="3" t="s">
        <v>40</v>
      </c>
      <c r="C135" s="14" t="s">
        <v>227</v>
      </c>
      <c r="D135" s="4">
        <f>SUM('დამტკ. ნაერთი'!D135,'ცვლილ. ნაერთი'!D135)</f>
        <v>99800</v>
      </c>
      <c r="E135" s="4">
        <f>SUM('დამტკ. ნაერთი'!E135,'ცვლილ. ნაერთი'!E135)</f>
        <v>30200</v>
      </c>
      <c r="F135" s="4">
        <f>SUM('დამტკ. ნაერთი'!F135,'ცვლილ. ნაერთი'!F135)</f>
        <v>29200</v>
      </c>
      <c r="G135" s="4">
        <f>SUM('დამტკ. ნაერთი'!G135,'ცვლილ. ნაერთი'!G135)</f>
        <v>23200</v>
      </c>
      <c r="H135" s="4">
        <f>SUM('დამტკ. ნაერთი'!H135,'ცვლილ. ნაერთი'!H135)</f>
        <v>17200</v>
      </c>
      <c r="I135" s="4">
        <f t="shared" si="7"/>
        <v>59400</v>
      </c>
      <c r="J135" s="4">
        <f t="shared" si="8"/>
        <v>82600</v>
      </c>
    </row>
    <row r="136" spans="1:10" ht="15.75" thickTop="1" x14ac:dyDescent="0.25">
      <c r="A136" t="str">
        <f t="shared" si="6"/>
        <v>a</v>
      </c>
      <c r="B136" s="5"/>
      <c r="C136" s="6" t="s">
        <v>10</v>
      </c>
      <c r="D136" s="7">
        <f>SUM('დამტკ. ნაერთი'!D136,'ცვლილ. ნაერთი'!D136)</f>
        <v>99800</v>
      </c>
      <c r="E136" s="7">
        <f>SUM('დამტკ. ნაერთი'!E136,'ცვლილ. ნაერთი'!E136)</f>
        <v>30200</v>
      </c>
      <c r="F136" s="7">
        <f>SUM('დამტკ. ნაერთი'!F136,'ცვლილ. ნაერთი'!F136)</f>
        <v>29200</v>
      </c>
      <c r="G136" s="7">
        <f>SUM('დამტკ. ნაერთი'!G136,'ცვლილ. ნაერთი'!G136)</f>
        <v>23200</v>
      </c>
      <c r="H136" s="7">
        <f>SUM('დამტკ. ნაერთი'!H136,'ცვლილ. ნაერთი'!H136)</f>
        <v>17200</v>
      </c>
      <c r="I136" s="7">
        <f t="shared" si="7"/>
        <v>59400</v>
      </c>
      <c r="J136" s="7">
        <f t="shared" si="8"/>
        <v>82600</v>
      </c>
    </row>
    <row r="137" spans="1:10" x14ac:dyDescent="0.25">
      <c r="A137" t="str">
        <f t="shared" si="6"/>
        <v>b</v>
      </c>
      <c r="B137" s="8"/>
      <c r="C137" s="9" t="s">
        <v>11</v>
      </c>
      <c r="D137" s="10">
        <f>SUM('დამტკ. ნაერთი'!D137,'ცვლილ. ნაერთი'!D137)</f>
        <v>0</v>
      </c>
      <c r="E137" s="10">
        <f>SUM('დამტკ. ნაერთი'!E137,'ცვლილ. ნაერთი'!E137)</f>
        <v>0</v>
      </c>
      <c r="F137" s="10">
        <f>SUM('დამტკ. ნაერთი'!F137,'ცვლილ. ნაერთი'!F137)</f>
        <v>0</v>
      </c>
      <c r="G137" s="10">
        <f>SUM('დამტკ. ნაერთი'!G137,'ცვლილ. ნაერთი'!G137)</f>
        <v>0</v>
      </c>
      <c r="H137" s="10">
        <f>SUM('დამტკ. ნაერთი'!H137,'ცვლილ. ნაერთი'!H137)</f>
        <v>0</v>
      </c>
      <c r="I137" s="10">
        <f t="shared" si="7"/>
        <v>0</v>
      </c>
      <c r="J137" s="10">
        <f t="shared" si="8"/>
        <v>0</v>
      </c>
    </row>
    <row r="138" spans="1:10" x14ac:dyDescent="0.25">
      <c r="A138" t="str">
        <f t="shared" si="6"/>
        <v>a</v>
      </c>
      <c r="B138" s="8"/>
      <c r="C138" s="9" t="s">
        <v>12</v>
      </c>
      <c r="D138" s="10">
        <f>SUM('დამტკ. ნაერთი'!D138,'ცვლილ. ნაერთი'!D138)</f>
        <v>88000</v>
      </c>
      <c r="E138" s="10">
        <f>SUM('დამტკ. ნაერთი'!E138,'ცვლილ. ნაერთი'!E138)</f>
        <v>27000</v>
      </c>
      <c r="F138" s="10">
        <f>SUM('დამტკ. ნაერთი'!F138,'ცვლილ. ნაერთი'!F138)</f>
        <v>27000</v>
      </c>
      <c r="G138" s="10">
        <f>SUM('დამტკ. ნაერთი'!G138,'ცვლილ. ნაერთი'!G138)</f>
        <v>20000</v>
      </c>
      <c r="H138" s="10">
        <f>SUM('დამტკ. ნაერთი'!H138,'ცვლილ. ნაერთი'!H138)</f>
        <v>14000</v>
      </c>
      <c r="I138" s="10">
        <f t="shared" si="7"/>
        <v>54000</v>
      </c>
      <c r="J138" s="10">
        <f t="shared" si="8"/>
        <v>74000</v>
      </c>
    </row>
    <row r="139" spans="1:10" x14ac:dyDescent="0.25">
      <c r="A139" t="str">
        <f t="shared" si="6"/>
        <v>b</v>
      </c>
      <c r="B139" s="8"/>
      <c r="C139" s="9" t="s">
        <v>13</v>
      </c>
      <c r="D139" s="10">
        <f>SUM('დამტკ. ნაერთი'!D139,'ცვლილ. ნაერთი'!D139)</f>
        <v>0</v>
      </c>
      <c r="E139" s="10">
        <f>SUM('დამტკ. ნაერთი'!E139,'ცვლილ. ნაერთი'!E139)</f>
        <v>0</v>
      </c>
      <c r="F139" s="10">
        <f>SUM('დამტკ. ნაერთი'!F139,'ცვლილ. ნაერთი'!F139)</f>
        <v>0</v>
      </c>
      <c r="G139" s="10">
        <f>SUM('დამტკ. ნაერთი'!G139,'ცვლილ. ნაერთი'!G139)</f>
        <v>0</v>
      </c>
      <c r="H139" s="10">
        <f>SUM('დამტკ. ნაერთი'!H139,'ცვლილ. ნაერთი'!H139)</f>
        <v>0</v>
      </c>
      <c r="I139" s="10">
        <f t="shared" si="7"/>
        <v>0</v>
      </c>
      <c r="J139" s="10">
        <f t="shared" si="8"/>
        <v>0</v>
      </c>
    </row>
    <row r="140" spans="1:10" x14ac:dyDescent="0.25">
      <c r="A140" t="str">
        <f t="shared" si="6"/>
        <v>b</v>
      </c>
      <c r="B140" s="8"/>
      <c r="C140" s="9" t="s">
        <v>14</v>
      </c>
      <c r="D140" s="10">
        <f>SUM('დამტკ. ნაერთი'!D140,'ცვლილ. ნაერთი'!D140)</f>
        <v>0</v>
      </c>
      <c r="E140" s="10">
        <f>SUM('დამტკ. ნაერთი'!E140,'ცვლილ. ნაერთი'!E140)</f>
        <v>0</v>
      </c>
      <c r="F140" s="10">
        <f>SUM('დამტკ. ნაერთი'!F140,'ცვლილ. ნაერთი'!F140)</f>
        <v>0</v>
      </c>
      <c r="G140" s="10">
        <f>SUM('დამტკ. ნაერთი'!G140,'ცვლილ. ნაერთი'!G140)</f>
        <v>0</v>
      </c>
      <c r="H140" s="10">
        <f>SUM('დამტკ. ნაერთი'!H140,'ცვლილ. ნაერთი'!H140)</f>
        <v>0</v>
      </c>
      <c r="I140" s="10">
        <f t="shared" si="7"/>
        <v>0</v>
      </c>
      <c r="J140" s="10">
        <f t="shared" si="8"/>
        <v>0</v>
      </c>
    </row>
    <row r="141" spans="1:10" x14ac:dyDescent="0.25">
      <c r="A141" t="str">
        <f t="shared" si="6"/>
        <v>b</v>
      </c>
      <c r="B141" s="8"/>
      <c r="C141" s="9" t="s">
        <v>15</v>
      </c>
      <c r="D141" s="10">
        <f>SUM('დამტკ. ნაერთი'!D141,'ცვლილ. ნაერთი'!D141)</f>
        <v>0</v>
      </c>
      <c r="E141" s="10">
        <f>SUM('დამტკ. ნაერთი'!E141,'ცვლილ. ნაერთი'!E141)</f>
        <v>0</v>
      </c>
      <c r="F141" s="10">
        <f>SUM('დამტკ. ნაერთი'!F141,'ცვლილ. ნაერთი'!F141)</f>
        <v>0</v>
      </c>
      <c r="G141" s="10">
        <f>SUM('დამტკ. ნაერთი'!G141,'ცვლილ. ნაერთი'!G141)</f>
        <v>0</v>
      </c>
      <c r="H141" s="10">
        <f>SUM('დამტკ. ნაერთი'!H141,'ცვლილ. ნაერთი'!H141)</f>
        <v>0</v>
      </c>
      <c r="I141" s="10">
        <f t="shared" si="7"/>
        <v>0</v>
      </c>
      <c r="J141" s="10">
        <f t="shared" si="8"/>
        <v>0</v>
      </c>
    </row>
    <row r="142" spans="1:10" x14ac:dyDescent="0.25">
      <c r="A142" t="str">
        <f t="shared" si="6"/>
        <v>a</v>
      </c>
      <c r="B142" s="8"/>
      <c r="C142" s="9" t="s">
        <v>16</v>
      </c>
      <c r="D142" s="10">
        <f>SUM('დამტკ. ნაერთი'!D142,'ცვლილ. ნაერთი'!D142)</f>
        <v>11000</v>
      </c>
      <c r="E142" s="10">
        <f>SUM('დამტკ. ნაერთი'!E142,'ცვლილ. ნაერთი'!E142)</f>
        <v>3000</v>
      </c>
      <c r="F142" s="10">
        <f>SUM('დამტკ. ნაერთი'!F142,'ცვლილ. ნაერთი'!F142)</f>
        <v>2000</v>
      </c>
      <c r="G142" s="10">
        <f>SUM('დამტკ. ნაერთი'!G142,'ცვლილ. ნაერთი'!G142)</f>
        <v>3000</v>
      </c>
      <c r="H142" s="10">
        <f>SUM('დამტკ. ნაერთი'!H142,'ცვლილ. ნაერთი'!H142)</f>
        <v>3000</v>
      </c>
      <c r="I142" s="10">
        <f t="shared" si="7"/>
        <v>5000</v>
      </c>
      <c r="J142" s="10">
        <f t="shared" si="8"/>
        <v>8000</v>
      </c>
    </row>
    <row r="143" spans="1:10" x14ac:dyDescent="0.25">
      <c r="A143" t="str">
        <f t="shared" si="6"/>
        <v>a</v>
      </c>
      <c r="B143" s="8"/>
      <c r="C143" s="9" t="s">
        <v>17</v>
      </c>
      <c r="D143" s="10">
        <f>SUM('დამტკ. ნაერთი'!D143,'ცვლილ. ნაერთი'!D143)</f>
        <v>800</v>
      </c>
      <c r="E143" s="10">
        <f>SUM('დამტკ. ნაერთი'!E143,'ცვლილ. ნაერთი'!E143)</f>
        <v>200</v>
      </c>
      <c r="F143" s="10">
        <f>SUM('დამტკ. ნაერთი'!F143,'ცვლილ. ნაერთი'!F143)</f>
        <v>200</v>
      </c>
      <c r="G143" s="10">
        <f>SUM('დამტკ. ნაერთი'!G143,'ცვლილ. ნაერთი'!G143)</f>
        <v>200</v>
      </c>
      <c r="H143" s="10">
        <f>SUM('დამტკ. ნაერთი'!H143,'ცვლილ. ნაერთი'!H143)</f>
        <v>200</v>
      </c>
      <c r="I143" s="10">
        <f t="shared" si="7"/>
        <v>400</v>
      </c>
      <c r="J143" s="10">
        <f t="shared" si="8"/>
        <v>600</v>
      </c>
    </row>
    <row r="144" spans="1:10" x14ac:dyDescent="0.25">
      <c r="A144" t="str">
        <f t="shared" si="6"/>
        <v>b</v>
      </c>
      <c r="B144" s="5"/>
      <c r="C144" s="6" t="s">
        <v>18</v>
      </c>
      <c r="D144" s="7">
        <f>SUM('დამტკ. ნაერთი'!D144,'ცვლილ. ნაერთი'!D144)</f>
        <v>0</v>
      </c>
      <c r="E144" s="7">
        <f>SUM('დამტკ. ნაერთი'!E144,'ცვლილ. ნაერთი'!E144)</f>
        <v>0</v>
      </c>
      <c r="F144" s="7">
        <f>SUM('დამტკ. ნაერთი'!F144,'ცვლილ. ნაერთი'!F144)</f>
        <v>0</v>
      </c>
      <c r="G144" s="7">
        <f>SUM('დამტკ. ნაერთი'!G144,'ცვლილ. ნაერთი'!G144)</f>
        <v>0</v>
      </c>
      <c r="H144" s="7">
        <f>SUM('დამტკ. ნაერთი'!H144,'ცვლილ. ნაერთი'!H144)</f>
        <v>0</v>
      </c>
      <c r="I144" s="7">
        <f t="shared" si="7"/>
        <v>0</v>
      </c>
      <c r="J144" s="7">
        <f t="shared" si="8"/>
        <v>0</v>
      </c>
    </row>
    <row r="145" spans="1:10" x14ac:dyDescent="0.25">
      <c r="A145" t="str">
        <f t="shared" si="6"/>
        <v>b</v>
      </c>
      <c r="B145" s="5"/>
      <c r="C145" s="6" t="s">
        <v>19</v>
      </c>
      <c r="D145" s="7">
        <f>SUM('დამტკ. ნაერთი'!D145,'ცვლილ. ნაერთი'!D145)</f>
        <v>0</v>
      </c>
      <c r="E145" s="7">
        <f>SUM('დამტკ. ნაერთი'!E145,'ცვლილ. ნაერთი'!E145)</f>
        <v>0</v>
      </c>
      <c r="F145" s="7">
        <f>SUM('დამტკ. ნაერთი'!F145,'ცვლილ. ნაერთი'!F145)</f>
        <v>0</v>
      </c>
      <c r="G145" s="7">
        <f>SUM('დამტკ. ნაერთი'!G145,'ცვლილ. ნაერთი'!G145)</f>
        <v>0</v>
      </c>
      <c r="H145" s="7">
        <f>SUM('დამტკ. ნაერთი'!H145,'ცვლილ. ნაერთი'!H145)</f>
        <v>0</v>
      </c>
      <c r="I145" s="7">
        <f t="shared" si="7"/>
        <v>0</v>
      </c>
      <c r="J145" s="7">
        <f t="shared" si="8"/>
        <v>0</v>
      </c>
    </row>
    <row r="146" spans="1:10" ht="15.75" thickBot="1" x14ac:dyDescent="0.3">
      <c r="A146" t="str">
        <f t="shared" si="6"/>
        <v>b</v>
      </c>
      <c r="B146" s="11"/>
      <c r="C146" s="12" t="s">
        <v>20</v>
      </c>
      <c r="D146" s="13">
        <f>SUM('დამტკ. ნაერთი'!D146,'ცვლილ. ნაერთი'!D146)</f>
        <v>0</v>
      </c>
      <c r="E146" s="13">
        <f>SUM('დამტკ. ნაერთი'!E146,'ცვლილ. ნაერთი'!E146)</f>
        <v>0</v>
      </c>
      <c r="F146" s="13">
        <f>SUM('დამტკ. ნაერთი'!F146,'ცვლილ. ნაერთი'!F146)</f>
        <v>0</v>
      </c>
      <c r="G146" s="13">
        <f>SUM('დამტკ. ნაერთი'!G146,'ცვლილ. ნაერთი'!G146)</f>
        <v>0</v>
      </c>
      <c r="H146" s="13">
        <f>SUM('დამტკ. ნაერთი'!H146,'ცვლილ. ნაერთი'!H146)</f>
        <v>0</v>
      </c>
      <c r="I146" s="13">
        <f t="shared" si="7"/>
        <v>0</v>
      </c>
      <c r="J146" s="13">
        <f t="shared" si="8"/>
        <v>0</v>
      </c>
    </row>
    <row r="147" spans="1:10" ht="31.5" thickTop="1" thickBot="1" x14ac:dyDescent="0.3">
      <c r="A147" t="str">
        <f t="shared" si="6"/>
        <v>a</v>
      </c>
      <c r="B147" s="3" t="s">
        <v>42</v>
      </c>
      <c r="C147" s="14" t="s">
        <v>228</v>
      </c>
      <c r="D147" s="4">
        <f>SUM('დამტკ. ნაერთი'!D147,'ცვლილ. ნაერთი'!D147)</f>
        <v>101000</v>
      </c>
      <c r="E147" s="4">
        <f>SUM('დამტკ. ნაერთი'!E147,'ცვლილ. ნაერთი'!E147)</f>
        <v>36000</v>
      </c>
      <c r="F147" s="4">
        <f>SUM('დამტკ. ნაერთი'!F147,'ცვლილ. ნაერთი'!F147)</f>
        <v>28000</v>
      </c>
      <c r="G147" s="4">
        <f>SUM('დამტკ. ნაერთი'!G147,'ცვლილ. ნაერთი'!G147)</f>
        <v>21000</v>
      </c>
      <c r="H147" s="4">
        <f>SUM('დამტკ. ნაერთი'!H147,'ცვლილ. ნაერთი'!H147)</f>
        <v>16000</v>
      </c>
      <c r="I147" s="4">
        <f t="shared" si="7"/>
        <v>64000</v>
      </c>
      <c r="J147" s="4">
        <f t="shared" si="8"/>
        <v>85000</v>
      </c>
    </row>
    <row r="148" spans="1:10" ht="15.75" thickTop="1" x14ac:dyDescent="0.25">
      <c r="A148" t="str">
        <f t="shared" si="6"/>
        <v>a</v>
      </c>
      <c r="B148" s="5"/>
      <c r="C148" s="6" t="s">
        <v>10</v>
      </c>
      <c r="D148" s="7">
        <f>SUM('დამტკ. ნაერთი'!D148,'ცვლილ. ნაერთი'!D148)</f>
        <v>101000</v>
      </c>
      <c r="E148" s="7">
        <f>SUM('დამტკ. ნაერთი'!E148,'ცვლილ. ნაერთი'!E148)</f>
        <v>36000</v>
      </c>
      <c r="F148" s="7">
        <f>SUM('დამტკ. ნაერთი'!F148,'ცვლილ. ნაერთი'!F148)</f>
        <v>28000</v>
      </c>
      <c r="G148" s="7">
        <f>SUM('დამტკ. ნაერთი'!G148,'ცვლილ. ნაერთი'!G148)</f>
        <v>21000</v>
      </c>
      <c r="H148" s="7">
        <f>SUM('დამტკ. ნაერთი'!H148,'ცვლილ. ნაერთი'!H148)</f>
        <v>16000</v>
      </c>
      <c r="I148" s="7">
        <f t="shared" si="7"/>
        <v>64000</v>
      </c>
      <c r="J148" s="7">
        <f t="shared" si="8"/>
        <v>85000</v>
      </c>
    </row>
    <row r="149" spans="1:10" x14ac:dyDescent="0.25">
      <c r="A149" t="str">
        <f t="shared" si="6"/>
        <v>b</v>
      </c>
      <c r="B149" s="8"/>
      <c r="C149" s="9" t="s">
        <v>11</v>
      </c>
      <c r="D149" s="10">
        <f>SUM('დამტკ. ნაერთი'!D149,'ცვლილ. ნაერთი'!D149)</f>
        <v>0</v>
      </c>
      <c r="E149" s="10">
        <f>SUM('დამტკ. ნაერთი'!E149,'ცვლილ. ნაერთი'!E149)</f>
        <v>0</v>
      </c>
      <c r="F149" s="10">
        <f>SUM('დამტკ. ნაერთი'!F149,'ცვლილ. ნაერთი'!F149)</f>
        <v>0</v>
      </c>
      <c r="G149" s="10">
        <f>SUM('დამტკ. ნაერთი'!G149,'ცვლილ. ნაერთი'!G149)</f>
        <v>0</v>
      </c>
      <c r="H149" s="10">
        <f>SUM('დამტკ. ნაერთი'!H149,'ცვლილ. ნაერთი'!H149)</f>
        <v>0</v>
      </c>
      <c r="I149" s="10">
        <f t="shared" si="7"/>
        <v>0</v>
      </c>
      <c r="J149" s="10">
        <f t="shared" si="8"/>
        <v>0</v>
      </c>
    </row>
    <row r="150" spans="1:10" x14ac:dyDescent="0.25">
      <c r="A150" t="str">
        <f t="shared" si="6"/>
        <v>a</v>
      </c>
      <c r="B150" s="8"/>
      <c r="C150" s="9" t="s">
        <v>12</v>
      </c>
      <c r="D150" s="10">
        <f>SUM('დამტკ. ნაერთი'!D150,'ცვლილ. ნაერთი'!D150)</f>
        <v>93000</v>
      </c>
      <c r="E150" s="10">
        <f>SUM('დამტკ. ნაერთი'!E150,'ცვლილ. ნაერთი'!E150)</f>
        <v>33000</v>
      </c>
      <c r="F150" s="10">
        <f>SUM('დამტკ. ნაერთი'!F150,'ცვლილ. ნაერთი'!F150)</f>
        <v>25000</v>
      </c>
      <c r="G150" s="10">
        <f>SUM('დამტკ. ნაერთი'!G150,'ცვლილ. ნაერთი'!G150)</f>
        <v>20000</v>
      </c>
      <c r="H150" s="10">
        <f>SUM('დამტკ. ნაერთი'!H150,'ცვლილ. ნაერთი'!H150)</f>
        <v>15000</v>
      </c>
      <c r="I150" s="10">
        <f t="shared" si="7"/>
        <v>58000</v>
      </c>
      <c r="J150" s="10">
        <f t="shared" si="8"/>
        <v>78000</v>
      </c>
    </row>
    <row r="151" spans="1:10" x14ac:dyDescent="0.25">
      <c r="A151" t="str">
        <f t="shared" si="6"/>
        <v>b</v>
      </c>
      <c r="B151" s="8"/>
      <c r="C151" s="9" t="s">
        <v>13</v>
      </c>
      <c r="D151" s="10">
        <f>SUM('დამტკ. ნაერთი'!D151,'ცვლილ. ნაერთი'!D151)</f>
        <v>0</v>
      </c>
      <c r="E151" s="10">
        <f>SUM('დამტკ. ნაერთი'!E151,'ცვლილ. ნაერთი'!E151)</f>
        <v>0</v>
      </c>
      <c r="F151" s="10">
        <f>SUM('დამტკ. ნაერთი'!F151,'ცვლილ. ნაერთი'!F151)</f>
        <v>0</v>
      </c>
      <c r="G151" s="10">
        <f>SUM('დამტკ. ნაერთი'!G151,'ცვლილ. ნაერთი'!G151)</f>
        <v>0</v>
      </c>
      <c r="H151" s="10">
        <f>SUM('დამტკ. ნაერთი'!H151,'ცვლილ. ნაერთი'!H151)</f>
        <v>0</v>
      </c>
      <c r="I151" s="10">
        <f t="shared" si="7"/>
        <v>0</v>
      </c>
      <c r="J151" s="10">
        <f t="shared" si="8"/>
        <v>0</v>
      </c>
    </row>
    <row r="152" spans="1:10" x14ac:dyDescent="0.25">
      <c r="A152" t="str">
        <f t="shared" si="6"/>
        <v>b</v>
      </c>
      <c r="B152" s="8"/>
      <c r="C152" s="9" t="s">
        <v>14</v>
      </c>
      <c r="D152" s="10">
        <f>SUM('დამტკ. ნაერთი'!D152,'ცვლილ. ნაერთი'!D152)</f>
        <v>0</v>
      </c>
      <c r="E152" s="10">
        <f>SUM('დამტკ. ნაერთი'!E152,'ცვლილ. ნაერთი'!E152)</f>
        <v>0</v>
      </c>
      <c r="F152" s="10">
        <f>SUM('დამტკ. ნაერთი'!F152,'ცვლილ. ნაერთი'!F152)</f>
        <v>0</v>
      </c>
      <c r="G152" s="10">
        <f>SUM('დამტკ. ნაერთი'!G152,'ცვლილ. ნაერთი'!G152)</f>
        <v>0</v>
      </c>
      <c r="H152" s="10">
        <f>SUM('დამტკ. ნაერთი'!H152,'ცვლილ. ნაერთი'!H152)</f>
        <v>0</v>
      </c>
      <c r="I152" s="10">
        <f t="shared" si="7"/>
        <v>0</v>
      </c>
      <c r="J152" s="10">
        <f t="shared" si="8"/>
        <v>0</v>
      </c>
    </row>
    <row r="153" spans="1:10" x14ac:dyDescent="0.25">
      <c r="A153" t="str">
        <f t="shared" si="6"/>
        <v>b</v>
      </c>
      <c r="B153" s="8"/>
      <c r="C153" s="9" t="s">
        <v>15</v>
      </c>
      <c r="D153" s="10">
        <f>SUM('დამტკ. ნაერთი'!D153,'ცვლილ. ნაერთი'!D153)</f>
        <v>0</v>
      </c>
      <c r="E153" s="10">
        <f>SUM('დამტკ. ნაერთი'!E153,'ცვლილ. ნაერთი'!E153)</f>
        <v>0</v>
      </c>
      <c r="F153" s="10">
        <f>SUM('დამტკ. ნაერთი'!F153,'ცვლილ. ნაერთი'!F153)</f>
        <v>0</v>
      </c>
      <c r="G153" s="10">
        <f>SUM('დამტკ. ნაერთი'!G153,'ცვლილ. ნაერთი'!G153)</f>
        <v>0</v>
      </c>
      <c r="H153" s="10">
        <f>SUM('დამტკ. ნაერთი'!H153,'ცვლილ. ნაერთი'!H153)</f>
        <v>0</v>
      </c>
      <c r="I153" s="10">
        <f t="shared" si="7"/>
        <v>0</v>
      </c>
      <c r="J153" s="10">
        <f t="shared" si="8"/>
        <v>0</v>
      </c>
    </row>
    <row r="154" spans="1:10" x14ac:dyDescent="0.25">
      <c r="A154" t="str">
        <f t="shared" si="6"/>
        <v>a</v>
      </c>
      <c r="B154" s="8"/>
      <c r="C154" s="9" t="s">
        <v>16</v>
      </c>
      <c r="D154" s="10">
        <f>SUM('დამტკ. ნაერთი'!D154,'ცვლილ. ნაერთი'!D154)</f>
        <v>8000</v>
      </c>
      <c r="E154" s="10">
        <f>SUM('დამტკ. ნაერთი'!E154,'ცვლილ. ნაერთი'!E154)</f>
        <v>3000</v>
      </c>
      <c r="F154" s="10">
        <f>SUM('დამტკ. ნაერთი'!F154,'ცვლილ. ნაერთი'!F154)</f>
        <v>3000</v>
      </c>
      <c r="G154" s="10">
        <f>SUM('დამტკ. ნაერთი'!G154,'ცვლილ. ნაერთი'!G154)</f>
        <v>1000</v>
      </c>
      <c r="H154" s="10">
        <f>SUM('დამტკ. ნაერთი'!H154,'ცვლილ. ნაერთი'!H154)</f>
        <v>1000</v>
      </c>
      <c r="I154" s="10">
        <f t="shared" si="7"/>
        <v>6000</v>
      </c>
      <c r="J154" s="10">
        <f t="shared" si="8"/>
        <v>7000</v>
      </c>
    </row>
    <row r="155" spans="1:10" x14ac:dyDescent="0.25">
      <c r="A155" t="str">
        <f t="shared" si="6"/>
        <v>b</v>
      </c>
      <c r="B155" s="8"/>
      <c r="C155" s="9" t="s">
        <v>17</v>
      </c>
      <c r="D155" s="10">
        <f>SUM('დამტკ. ნაერთი'!D155,'ცვლილ. ნაერთი'!D155)</f>
        <v>0</v>
      </c>
      <c r="E155" s="10">
        <f>SUM('დამტკ. ნაერთი'!E155,'ცვლილ. ნაერთი'!E155)</f>
        <v>0</v>
      </c>
      <c r="F155" s="10">
        <f>SUM('დამტკ. ნაერთი'!F155,'ცვლილ. ნაერთი'!F155)</f>
        <v>0</v>
      </c>
      <c r="G155" s="10">
        <f>SUM('დამტკ. ნაერთი'!G155,'ცვლილ. ნაერთი'!G155)</f>
        <v>0</v>
      </c>
      <c r="H155" s="10">
        <f>SUM('დამტკ. ნაერთი'!H155,'ცვლილ. ნაერთი'!H155)</f>
        <v>0</v>
      </c>
      <c r="I155" s="10">
        <f t="shared" si="7"/>
        <v>0</v>
      </c>
      <c r="J155" s="10">
        <f t="shared" si="8"/>
        <v>0</v>
      </c>
    </row>
    <row r="156" spans="1:10" x14ac:dyDescent="0.25">
      <c r="A156" t="str">
        <f t="shared" si="6"/>
        <v>b</v>
      </c>
      <c r="B156" s="5"/>
      <c r="C156" s="6" t="s">
        <v>18</v>
      </c>
      <c r="D156" s="7">
        <f>SUM('დამტკ. ნაერთი'!D156,'ცვლილ. ნაერთი'!D156)</f>
        <v>0</v>
      </c>
      <c r="E156" s="7">
        <f>SUM('დამტკ. ნაერთი'!E156,'ცვლილ. ნაერთი'!E156)</f>
        <v>0</v>
      </c>
      <c r="F156" s="7">
        <f>SUM('დამტკ. ნაერთი'!F156,'ცვლილ. ნაერთი'!F156)</f>
        <v>0</v>
      </c>
      <c r="G156" s="7">
        <f>SUM('დამტკ. ნაერთი'!G156,'ცვლილ. ნაერთი'!G156)</f>
        <v>0</v>
      </c>
      <c r="H156" s="7">
        <f>SUM('დამტკ. ნაერთი'!H156,'ცვლილ. ნაერთი'!H156)</f>
        <v>0</v>
      </c>
      <c r="I156" s="7">
        <f t="shared" si="7"/>
        <v>0</v>
      </c>
      <c r="J156" s="7">
        <f t="shared" si="8"/>
        <v>0</v>
      </c>
    </row>
    <row r="157" spans="1:10" x14ac:dyDescent="0.25">
      <c r="A157" t="str">
        <f t="shared" si="6"/>
        <v>b</v>
      </c>
      <c r="B157" s="5"/>
      <c r="C157" s="6" t="s">
        <v>19</v>
      </c>
      <c r="D157" s="7">
        <f>SUM('დამტკ. ნაერთი'!D157,'ცვლილ. ნაერთი'!D157)</f>
        <v>0</v>
      </c>
      <c r="E157" s="7">
        <f>SUM('დამტკ. ნაერთი'!E157,'ცვლილ. ნაერთი'!E157)</f>
        <v>0</v>
      </c>
      <c r="F157" s="7">
        <f>SUM('დამტკ. ნაერთი'!F157,'ცვლილ. ნაერთი'!F157)</f>
        <v>0</v>
      </c>
      <c r="G157" s="7">
        <f>SUM('დამტკ. ნაერთი'!G157,'ცვლილ. ნაერთი'!G157)</f>
        <v>0</v>
      </c>
      <c r="H157" s="7">
        <f>SUM('დამტკ. ნაერთი'!H157,'ცვლილ. ნაერთი'!H157)</f>
        <v>0</v>
      </c>
      <c r="I157" s="7">
        <f t="shared" si="7"/>
        <v>0</v>
      </c>
      <c r="J157" s="7">
        <f t="shared" si="8"/>
        <v>0</v>
      </c>
    </row>
    <row r="158" spans="1:10" ht="15.75" thickBot="1" x14ac:dyDescent="0.3">
      <c r="A158" t="str">
        <f t="shared" si="6"/>
        <v>b</v>
      </c>
      <c r="B158" s="11"/>
      <c r="C158" s="12" t="s">
        <v>20</v>
      </c>
      <c r="D158" s="13">
        <f>SUM('დამტკ. ნაერთი'!D158,'ცვლილ. ნაერთი'!D158)</f>
        <v>0</v>
      </c>
      <c r="E158" s="13">
        <f>SUM('დამტკ. ნაერთი'!E158,'ცვლილ. ნაერთი'!E158)</f>
        <v>0</v>
      </c>
      <c r="F158" s="13">
        <f>SUM('დამტკ. ნაერთი'!F158,'ცვლილ. ნაერთი'!F158)</f>
        <v>0</v>
      </c>
      <c r="G158" s="13">
        <f>SUM('დამტკ. ნაერთი'!G158,'ცვლილ. ნაერთი'!G158)</f>
        <v>0</v>
      </c>
      <c r="H158" s="13">
        <f>SUM('დამტკ. ნაერთი'!H158,'ცვლილ. ნაერთი'!H158)</f>
        <v>0</v>
      </c>
      <c r="I158" s="13">
        <f t="shared" si="7"/>
        <v>0</v>
      </c>
      <c r="J158" s="13">
        <f t="shared" si="8"/>
        <v>0</v>
      </c>
    </row>
    <row r="159" spans="1:10" ht="31.5" thickTop="1" thickBot="1" x14ac:dyDescent="0.3">
      <c r="A159" t="str">
        <f t="shared" si="6"/>
        <v>a</v>
      </c>
      <c r="B159" s="3" t="s">
        <v>44</v>
      </c>
      <c r="C159" s="14" t="s">
        <v>229</v>
      </c>
      <c r="D159" s="4">
        <f>SUM('დამტკ. ნაერთი'!D159,'ცვლილ. ნაერთი'!D159)</f>
        <v>61000</v>
      </c>
      <c r="E159" s="4">
        <f>SUM('დამტკ. ნაერთი'!E159,'ცვლილ. ნაერთი'!E159)</f>
        <v>22300</v>
      </c>
      <c r="F159" s="4">
        <f>SUM('დამტკ. ნაერთი'!F159,'ცვლილ. ნაერთი'!F159)</f>
        <v>14300</v>
      </c>
      <c r="G159" s="4">
        <f>SUM('დამტკ. ნაერთი'!G159,'ცვლილ. ნაერთი'!G159)</f>
        <v>14200</v>
      </c>
      <c r="H159" s="4">
        <f>SUM('დამტკ. ნაერთი'!H159,'ცვლილ. ნაერთი'!H159)</f>
        <v>10200</v>
      </c>
      <c r="I159" s="4">
        <f t="shared" si="7"/>
        <v>36600</v>
      </c>
      <c r="J159" s="4">
        <f t="shared" si="8"/>
        <v>50800</v>
      </c>
    </row>
    <row r="160" spans="1:10" ht="15.75" thickTop="1" x14ac:dyDescent="0.25">
      <c r="A160" t="str">
        <f t="shared" si="6"/>
        <v>a</v>
      </c>
      <c r="B160" s="5"/>
      <c r="C160" s="6" t="s">
        <v>10</v>
      </c>
      <c r="D160" s="7">
        <f>SUM('დამტკ. ნაერთი'!D160,'ცვლილ. ნაერთი'!D160)</f>
        <v>61000</v>
      </c>
      <c r="E160" s="7">
        <f>SUM('დამტკ. ნაერთი'!E160,'ცვლილ. ნაერთი'!E160)</f>
        <v>22300</v>
      </c>
      <c r="F160" s="7">
        <f>SUM('დამტკ. ნაერთი'!F160,'ცვლილ. ნაერთი'!F160)</f>
        <v>14300</v>
      </c>
      <c r="G160" s="7">
        <f>SUM('დამტკ. ნაერთი'!G160,'ცვლილ. ნაერთი'!G160)</f>
        <v>14200</v>
      </c>
      <c r="H160" s="7">
        <f>SUM('დამტკ. ნაერთი'!H160,'ცვლილ. ნაერთი'!H160)</f>
        <v>10200</v>
      </c>
      <c r="I160" s="7">
        <f t="shared" si="7"/>
        <v>36600</v>
      </c>
      <c r="J160" s="7">
        <f t="shared" si="8"/>
        <v>50800</v>
      </c>
    </row>
    <row r="161" spans="1:10" x14ac:dyDescent="0.25">
      <c r="A161" t="str">
        <f t="shared" si="6"/>
        <v>b</v>
      </c>
      <c r="B161" s="8"/>
      <c r="C161" s="9" t="s">
        <v>11</v>
      </c>
      <c r="D161" s="10">
        <f>SUM('დამტკ. ნაერთი'!D161,'ცვლილ. ნაერთი'!D161)</f>
        <v>0</v>
      </c>
      <c r="E161" s="10">
        <f>SUM('დამტკ. ნაერთი'!E161,'ცვლილ. ნაერთი'!E161)</f>
        <v>0</v>
      </c>
      <c r="F161" s="10">
        <f>SUM('დამტკ. ნაერთი'!F161,'ცვლილ. ნაერთი'!F161)</f>
        <v>0</v>
      </c>
      <c r="G161" s="10">
        <f>SUM('დამტკ. ნაერთი'!G161,'ცვლილ. ნაერთი'!G161)</f>
        <v>0</v>
      </c>
      <c r="H161" s="10">
        <f>SUM('დამტკ. ნაერთი'!H161,'ცვლილ. ნაერთი'!H161)</f>
        <v>0</v>
      </c>
      <c r="I161" s="10">
        <f t="shared" si="7"/>
        <v>0</v>
      </c>
      <c r="J161" s="10">
        <f t="shared" si="8"/>
        <v>0</v>
      </c>
    </row>
    <row r="162" spans="1:10" x14ac:dyDescent="0.25">
      <c r="A162" t="str">
        <f t="shared" si="6"/>
        <v>a</v>
      </c>
      <c r="B162" s="8"/>
      <c r="C162" s="9" t="s">
        <v>12</v>
      </c>
      <c r="D162" s="10">
        <f>SUM('დამტკ. ნაერთი'!D162,'ცვლილ. ნაერთი'!D162)</f>
        <v>52000</v>
      </c>
      <c r="E162" s="10">
        <f>SUM('დამტკ. ნაერთი'!E162,'ცვლილ. ნაერთი'!E162)</f>
        <v>19000</v>
      </c>
      <c r="F162" s="10">
        <f>SUM('დამტკ. ნაერთი'!F162,'ცვლილ. ნაერთი'!F162)</f>
        <v>12000</v>
      </c>
      <c r="G162" s="10">
        <f>SUM('დამტკ. ნაერთი'!G162,'ცვლილ. ნაერთი'!G162)</f>
        <v>12000</v>
      </c>
      <c r="H162" s="10">
        <f>SUM('დამტკ. ნაერთი'!H162,'ცვლილ. ნაერთი'!H162)</f>
        <v>9000</v>
      </c>
      <c r="I162" s="10">
        <f t="shared" si="7"/>
        <v>31000</v>
      </c>
      <c r="J162" s="10">
        <f t="shared" si="8"/>
        <v>43000</v>
      </c>
    </row>
    <row r="163" spans="1:10" x14ac:dyDescent="0.25">
      <c r="A163" t="str">
        <f t="shared" si="6"/>
        <v>b</v>
      </c>
      <c r="B163" s="8"/>
      <c r="C163" s="9" t="s">
        <v>13</v>
      </c>
      <c r="D163" s="10">
        <f>SUM('დამტკ. ნაერთი'!D163,'ცვლილ. ნაერთი'!D163)</f>
        <v>0</v>
      </c>
      <c r="E163" s="10">
        <f>SUM('დამტკ. ნაერთი'!E163,'ცვლილ. ნაერთი'!E163)</f>
        <v>0</v>
      </c>
      <c r="F163" s="10">
        <f>SUM('დამტკ. ნაერთი'!F163,'ცვლილ. ნაერთი'!F163)</f>
        <v>0</v>
      </c>
      <c r="G163" s="10">
        <f>SUM('დამტკ. ნაერთი'!G163,'ცვლილ. ნაერთი'!G163)</f>
        <v>0</v>
      </c>
      <c r="H163" s="10">
        <f>SUM('დამტკ. ნაერთი'!H163,'ცვლილ. ნაერთი'!H163)</f>
        <v>0</v>
      </c>
      <c r="I163" s="10">
        <f t="shared" si="7"/>
        <v>0</v>
      </c>
      <c r="J163" s="10">
        <f t="shared" si="8"/>
        <v>0</v>
      </c>
    </row>
    <row r="164" spans="1:10" x14ac:dyDescent="0.25">
      <c r="A164" t="str">
        <f t="shared" si="6"/>
        <v>b</v>
      </c>
      <c r="B164" s="8"/>
      <c r="C164" s="9" t="s">
        <v>14</v>
      </c>
      <c r="D164" s="10">
        <f>SUM('დამტკ. ნაერთი'!D164,'ცვლილ. ნაერთი'!D164)</f>
        <v>0</v>
      </c>
      <c r="E164" s="10">
        <f>SUM('დამტკ. ნაერთი'!E164,'ცვლილ. ნაერთი'!E164)</f>
        <v>0</v>
      </c>
      <c r="F164" s="10">
        <f>SUM('დამტკ. ნაერთი'!F164,'ცვლილ. ნაერთი'!F164)</f>
        <v>0</v>
      </c>
      <c r="G164" s="10">
        <f>SUM('დამტკ. ნაერთი'!G164,'ცვლილ. ნაერთი'!G164)</f>
        <v>0</v>
      </c>
      <c r="H164" s="10">
        <f>SUM('დამტკ. ნაერთი'!H164,'ცვლილ. ნაერთი'!H164)</f>
        <v>0</v>
      </c>
      <c r="I164" s="10">
        <f t="shared" si="7"/>
        <v>0</v>
      </c>
      <c r="J164" s="10">
        <f t="shared" si="8"/>
        <v>0</v>
      </c>
    </row>
    <row r="165" spans="1:10" x14ac:dyDescent="0.25">
      <c r="A165" t="str">
        <f t="shared" si="6"/>
        <v>b</v>
      </c>
      <c r="B165" s="8"/>
      <c r="C165" s="9" t="s">
        <v>15</v>
      </c>
      <c r="D165" s="10">
        <f>SUM('დამტკ. ნაერთი'!D165,'ცვლილ. ნაერთი'!D165)</f>
        <v>0</v>
      </c>
      <c r="E165" s="10">
        <f>SUM('დამტკ. ნაერთი'!E165,'ცვლილ. ნაერთი'!E165)</f>
        <v>0</v>
      </c>
      <c r="F165" s="10">
        <f>SUM('დამტკ. ნაერთი'!F165,'ცვლილ. ნაერთი'!F165)</f>
        <v>0</v>
      </c>
      <c r="G165" s="10">
        <f>SUM('დამტკ. ნაერთი'!G165,'ცვლილ. ნაერთი'!G165)</f>
        <v>0</v>
      </c>
      <c r="H165" s="10">
        <f>SUM('დამტკ. ნაერთი'!H165,'ცვლილ. ნაერთი'!H165)</f>
        <v>0</v>
      </c>
      <c r="I165" s="10">
        <f t="shared" si="7"/>
        <v>0</v>
      </c>
      <c r="J165" s="10">
        <f t="shared" si="8"/>
        <v>0</v>
      </c>
    </row>
    <row r="166" spans="1:10" x14ac:dyDescent="0.25">
      <c r="A166" t="str">
        <f t="shared" si="6"/>
        <v>a</v>
      </c>
      <c r="B166" s="8"/>
      <c r="C166" s="9" t="s">
        <v>16</v>
      </c>
      <c r="D166" s="10">
        <f>SUM('დამტკ. ნაერთი'!D166,'ცვლილ. ნაერთი'!D166)</f>
        <v>8000</v>
      </c>
      <c r="E166" s="10">
        <f>SUM('დამტკ. ნაერთი'!E166,'ცვლილ. ნაერთი'!E166)</f>
        <v>3000</v>
      </c>
      <c r="F166" s="10">
        <f>SUM('დამტკ. ნაერთი'!F166,'ცვლილ. ნაერთი'!F166)</f>
        <v>2000</v>
      </c>
      <c r="G166" s="10">
        <f>SUM('დამტკ. ნაერთი'!G166,'ცვლილ. ნაერთი'!G166)</f>
        <v>2000</v>
      </c>
      <c r="H166" s="10">
        <f>SUM('დამტკ. ნაერთი'!H166,'ცვლილ. ნაერთი'!H166)</f>
        <v>1000</v>
      </c>
      <c r="I166" s="10">
        <f t="shared" si="7"/>
        <v>5000</v>
      </c>
      <c r="J166" s="10">
        <f t="shared" si="8"/>
        <v>7000</v>
      </c>
    </row>
    <row r="167" spans="1:10" x14ac:dyDescent="0.25">
      <c r="A167" t="str">
        <f t="shared" si="6"/>
        <v>a</v>
      </c>
      <c r="B167" s="8"/>
      <c r="C167" s="9" t="s">
        <v>17</v>
      </c>
      <c r="D167" s="10">
        <f>SUM('დამტკ. ნაერთი'!D167,'ცვლილ. ნაერთი'!D167)</f>
        <v>1000</v>
      </c>
      <c r="E167" s="10">
        <f>SUM('დამტკ. ნაერთი'!E167,'ცვლილ. ნაერთი'!E167)</f>
        <v>300</v>
      </c>
      <c r="F167" s="10">
        <f>SUM('დამტკ. ნაერთი'!F167,'ცვლილ. ნაერთი'!F167)</f>
        <v>300</v>
      </c>
      <c r="G167" s="10">
        <f>SUM('დამტკ. ნაერთი'!G167,'ცვლილ. ნაერთი'!G167)</f>
        <v>200</v>
      </c>
      <c r="H167" s="10">
        <f>SUM('დამტკ. ნაერთი'!H167,'ცვლილ. ნაერთი'!H167)</f>
        <v>200</v>
      </c>
      <c r="I167" s="10">
        <f t="shared" si="7"/>
        <v>600</v>
      </c>
      <c r="J167" s="10">
        <f t="shared" si="8"/>
        <v>800</v>
      </c>
    </row>
    <row r="168" spans="1:10" x14ac:dyDescent="0.25">
      <c r="A168" t="str">
        <f t="shared" si="6"/>
        <v>b</v>
      </c>
      <c r="B168" s="5"/>
      <c r="C168" s="6" t="s">
        <v>18</v>
      </c>
      <c r="D168" s="7">
        <f>SUM('დამტკ. ნაერთი'!D168,'ცვლილ. ნაერთი'!D168)</f>
        <v>0</v>
      </c>
      <c r="E168" s="7">
        <f>SUM('დამტკ. ნაერთი'!E168,'ცვლილ. ნაერთი'!E168)</f>
        <v>0</v>
      </c>
      <c r="F168" s="7">
        <f>SUM('დამტკ. ნაერთი'!F168,'ცვლილ. ნაერთი'!F168)</f>
        <v>0</v>
      </c>
      <c r="G168" s="7">
        <f>SUM('დამტკ. ნაერთი'!G168,'ცვლილ. ნაერთი'!G168)</f>
        <v>0</v>
      </c>
      <c r="H168" s="7">
        <f>SUM('დამტკ. ნაერთი'!H168,'ცვლილ. ნაერთი'!H168)</f>
        <v>0</v>
      </c>
      <c r="I168" s="7">
        <f t="shared" si="7"/>
        <v>0</v>
      </c>
      <c r="J168" s="7">
        <f t="shared" si="8"/>
        <v>0</v>
      </c>
    </row>
    <row r="169" spans="1:10" x14ac:dyDescent="0.25">
      <c r="A169" t="str">
        <f t="shared" si="6"/>
        <v>b</v>
      </c>
      <c r="B169" s="5"/>
      <c r="C169" s="6" t="s">
        <v>19</v>
      </c>
      <c r="D169" s="7">
        <f>SUM('დამტკ. ნაერთი'!D169,'ცვლილ. ნაერთი'!D169)</f>
        <v>0</v>
      </c>
      <c r="E169" s="7">
        <f>SUM('დამტკ. ნაერთი'!E169,'ცვლილ. ნაერთი'!E169)</f>
        <v>0</v>
      </c>
      <c r="F169" s="7">
        <f>SUM('დამტკ. ნაერთი'!F169,'ცვლილ. ნაერთი'!F169)</f>
        <v>0</v>
      </c>
      <c r="G169" s="7">
        <f>SUM('დამტკ. ნაერთი'!G169,'ცვლილ. ნაერთი'!G169)</f>
        <v>0</v>
      </c>
      <c r="H169" s="7">
        <f>SUM('დამტკ. ნაერთი'!H169,'ცვლილ. ნაერთი'!H169)</f>
        <v>0</v>
      </c>
      <c r="I169" s="7">
        <f t="shared" si="7"/>
        <v>0</v>
      </c>
      <c r="J169" s="7">
        <f t="shared" si="8"/>
        <v>0</v>
      </c>
    </row>
    <row r="170" spans="1:10" ht="15.75" thickBot="1" x14ac:dyDescent="0.3">
      <c r="A170" t="str">
        <f t="shared" si="6"/>
        <v>b</v>
      </c>
      <c r="B170" s="11"/>
      <c r="C170" s="12" t="s">
        <v>20</v>
      </c>
      <c r="D170" s="13">
        <f>SUM('დამტკ. ნაერთი'!D170,'ცვლილ. ნაერთი'!D170)</f>
        <v>0</v>
      </c>
      <c r="E170" s="13">
        <f>SUM('დამტკ. ნაერთი'!E170,'ცვლილ. ნაერთი'!E170)</f>
        <v>0</v>
      </c>
      <c r="F170" s="13">
        <f>SUM('დამტკ. ნაერთი'!F170,'ცვლილ. ნაერთი'!F170)</f>
        <v>0</v>
      </c>
      <c r="G170" s="13">
        <f>SUM('დამტკ. ნაერთი'!G170,'ცვლილ. ნაერთი'!G170)</f>
        <v>0</v>
      </c>
      <c r="H170" s="13">
        <f>SUM('დამტკ. ნაერთი'!H170,'ცვლილ. ნაერთი'!H170)</f>
        <v>0</v>
      </c>
      <c r="I170" s="13">
        <f t="shared" si="7"/>
        <v>0</v>
      </c>
      <c r="J170" s="13">
        <f t="shared" si="8"/>
        <v>0</v>
      </c>
    </row>
    <row r="171" spans="1:10" ht="31.5" thickTop="1" thickBot="1" x14ac:dyDescent="0.3">
      <c r="A171" t="str">
        <f t="shared" si="6"/>
        <v>a</v>
      </c>
      <c r="B171" s="3" t="s">
        <v>46</v>
      </c>
      <c r="C171" s="14" t="s">
        <v>230</v>
      </c>
      <c r="D171" s="4">
        <f>SUM('დამტკ. ნაერთი'!D171,'ცვლილ. ნაერთი'!D171)</f>
        <v>79000</v>
      </c>
      <c r="E171" s="4">
        <f>SUM('დამტკ. ნაერთი'!E171,'ცვლილ. ნაერთი'!E171)</f>
        <v>26000</v>
      </c>
      <c r="F171" s="4">
        <f>SUM('დამტკ. ნაერთი'!F171,'ცვლილ. ნაერთი'!F171)</f>
        <v>19500</v>
      </c>
      <c r="G171" s="4">
        <f>SUM('დამტკ. ნაერთი'!G171,'ცვლილ. ნაერთი'!G171)</f>
        <v>18550</v>
      </c>
      <c r="H171" s="4">
        <f>SUM('დამტკ. ნაერთი'!H171,'ცვლილ. ნაერთი'!H171)</f>
        <v>14950</v>
      </c>
      <c r="I171" s="4">
        <f t="shared" si="7"/>
        <v>45500</v>
      </c>
      <c r="J171" s="4">
        <f t="shared" si="8"/>
        <v>64050</v>
      </c>
    </row>
    <row r="172" spans="1:10" ht="15.75" thickTop="1" x14ac:dyDescent="0.25">
      <c r="A172" t="str">
        <f t="shared" si="6"/>
        <v>a</v>
      </c>
      <c r="B172" s="5"/>
      <c r="C172" s="6" t="s">
        <v>10</v>
      </c>
      <c r="D172" s="7">
        <f>SUM('დამტკ. ნაერთი'!D172,'ცვლილ. ნაერთი'!D172)</f>
        <v>79000</v>
      </c>
      <c r="E172" s="7">
        <f>SUM('დამტკ. ნაერთი'!E172,'ცვლილ. ნაერთი'!E172)</f>
        <v>26000</v>
      </c>
      <c r="F172" s="7">
        <f>SUM('დამტკ. ნაერთი'!F172,'ცვლილ. ნაერთი'!F172)</f>
        <v>19500</v>
      </c>
      <c r="G172" s="7">
        <f>SUM('დამტკ. ნაერთი'!G172,'ცვლილ. ნაერთი'!G172)</f>
        <v>18550</v>
      </c>
      <c r="H172" s="7">
        <f>SUM('დამტკ. ნაერთი'!H172,'ცვლილ. ნაერთი'!H172)</f>
        <v>14950</v>
      </c>
      <c r="I172" s="7">
        <f t="shared" si="7"/>
        <v>45500</v>
      </c>
      <c r="J172" s="7">
        <f t="shared" si="8"/>
        <v>64050</v>
      </c>
    </row>
    <row r="173" spans="1:10" x14ac:dyDescent="0.25">
      <c r="A173" t="str">
        <f t="shared" si="6"/>
        <v>b</v>
      </c>
      <c r="B173" s="8"/>
      <c r="C173" s="9" t="s">
        <v>11</v>
      </c>
      <c r="D173" s="10">
        <f>SUM('დამტკ. ნაერთი'!D173,'ცვლილ. ნაერთი'!D173)</f>
        <v>0</v>
      </c>
      <c r="E173" s="10">
        <f>SUM('დამტკ. ნაერთი'!E173,'ცვლილ. ნაერთი'!E173)</f>
        <v>0</v>
      </c>
      <c r="F173" s="10">
        <f>SUM('დამტკ. ნაერთი'!F173,'ცვლილ. ნაერთი'!F173)</f>
        <v>0</v>
      </c>
      <c r="G173" s="10">
        <f>SUM('დამტკ. ნაერთი'!G173,'ცვლილ. ნაერთი'!G173)</f>
        <v>0</v>
      </c>
      <c r="H173" s="10">
        <f>SUM('დამტკ. ნაერთი'!H173,'ცვლილ. ნაერთი'!H173)</f>
        <v>0</v>
      </c>
      <c r="I173" s="10">
        <f t="shared" si="7"/>
        <v>0</v>
      </c>
      <c r="J173" s="10">
        <f t="shared" si="8"/>
        <v>0</v>
      </c>
    </row>
    <row r="174" spans="1:10" x14ac:dyDescent="0.25">
      <c r="A174" t="str">
        <f t="shared" si="6"/>
        <v>a</v>
      </c>
      <c r="B174" s="8"/>
      <c r="C174" s="9" t="s">
        <v>12</v>
      </c>
      <c r="D174" s="10">
        <f>SUM('დამტკ. ნაერთი'!D174,'ცვლილ. ნაერთი'!D174)</f>
        <v>62000</v>
      </c>
      <c r="E174" s="10">
        <f>SUM('დამტკ. ნაერთი'!E174,'ცვლილ. ნაერთი'!E174)</f>
        <v>21500</v>
      </c>
      <c r="F174" s="10">
        <f>SUM('დამტკ. ნაერთი'!F174,'ცვლილ. ნაერთი'!F174)</f>
        <v>15500</v>
      </c>
      <c r="G174" s="10">
        <f>SUM('დამტკ. ნაერთი'!G174,'ცვლილ. ნაერთი'!G174)</f>
        <v>14000</v>
      </c>
      <c r="H174" s="10">
        <f>SUM('დამტკ. ნაერთი'!H174,'ცვლილ. ნაერთი'!H174)</f>
        <v>11000</v>
      </c>
      <c r="I174" s="10">
        <f t="shared" si="7"/>
        <v>37000</v>
      </c>
      <c r="J174" s="10">
        <f t="shared" si="8"/>
        <v>51000</v>
      </c>
    </row>
    <row r="175" spans="1:10" x14ac:dyDescent="0.25">
      <c r="A175" t="str">
        <f t="shared" si="6"/>
        <v>b</v>
      </c>
      <c r="B175" s="8"/>
      <c r="C175" s="9" t="s">
        <v>13</v>
      </c>
      <c r="D175" s="10">
        <f>SUM('დამტკ. ნაერთი'!D175,'ცვლილ. ნაერთი'!D175)</f>
        <v>0</v>
      </c>
      <c r="E175" s="10">
        <f>SUM('დამტკ. ნაერთი'!E175,'ცვლილ. ნაერთი'!E175)</f>
        <v>0</v>
      </c>
      <c r="F175" s="10">
        <f>SUM('დამტკ. ნაერთი'!F175,'ცვლილ. ნაერთი'!F175)</f>
        <v>0</v>
      </c>
      <c r="G175" s="10">
        <f>SUM('დამტკ. ნაერთი'!G175,'ცვლილ. ნაერთი'!G175)</f>
        <v>0</v>
      </c>
      <c r="H175" s="10">
        <f>SUM('დამტკ. ნაერთი'!H175,'ცვლილ. ნაერთი'!H175)</f>
        <v>0</v>
      </c>
      <c r="I175" s="10">
        <f t="shared" si="7"/>
        <v>0</v>
      </c>
      <c r="J175" s="10">
        <f t="shared" si="8"/>
        <v>0</v>
      </c>
    </row>
    <row r="176" spans="1:10" x14ac:dyDescent="0.25">
      <c r="A176" t="str">
        <f t="shared" si="6"/>
        <v>b</v>
      </c>
      <c r="B176" s="8"/>
      <c r="C176" s="9" t="s">
        <v>14</v>
      </c>
      <c r="D176" s="10">
        <f>SUM('დამტკ. ნაერთი'!D176,'ცვლილ. ნაერთი'!D176)</f>
        <v>0</v>
      </c>
      <c r="E176" s="10">
        <f>SUM('დამტკ. ნაერთი'!E176,'ცვლილ. ნაერთი'!E176)</f>
        <v>0</v>
      </c>
      <c r="F176" s="10">
        <f>SUM('დამტკ. ნაერთი'!F176,'ცვლილ. ნაერთი'!F176)</f>
        <v>0</v>
      </c>
      <c r="G176" s="10">
        <f>SUM('დამტკ. ნაერთი'!G176,'ცვლილ. ნაერთი'!G176)</f>
        <v>0</v>
      </c>
      <c r="H176" s="10">
        <f>SUM('დამტკ. ნაერთი'!H176,'ცვლილ. ნაერთი'!H176)</f>
        <v>0</v>
      </c>
      <c r="I176" s="10">
        <f t="shared" si="7"/>
        <v>0</v>
      </c>
      <c r="J176" s="10">
        <f t="shared" si="8"/>
        <v>0</v>
      </c>
    </row>
    <row r="177" spans="1:10" x14ac:dyDescent="0.25">
      <c r="A177" t="str">
        <f t="shared" si="6"/>
        <v>b</v>
      </c>
      <c r="B177" s="8"/>
      <c r="C177" s="9" t="s">
        <v>15</v>
      </c>
      <c r="D177" s="10">
        <f>SUM('დამტკ. ნაერთი'!D177,'ცვლილ. ნაერთი'!D177)</f>
        <v>0</v>
      </c>
      <c r="E177" s="10">
        <f>SUM('დამტკ. ნაერთი'!E177,'ცვლილ. ნაერთი'!E177)</f>
        <v>0</v>
      </c>
      <c r="F177" s="10">
        <f>SUM('დამტკ. ნაერთი'!F177,'ცვლილ. ნაერთი'!F177)</f>
        <v>0</v>
      </c>
      <c r="G177" s="10">
        <f>SUM('დამტკ. ნაერთი'!G177,'ცვლილ. ნაერთი'!G177)</f>
        <v>0</v>
      </c>
      <c r="H177" s="10">
        <f>SUM('დამტკ. ნაერთი'!H177,'ცვლილ. ნაერთი'!H177)</f>
        <v>0</v>
      </c>
      <c r="I177" s="10">
        <f t="shared" si="7"/>
        <v>0</v>
      </c>
      <c r="J177" s="10">
        <f t="shared" si="8"/>
        <v>0</v>
      </c>
    </row>
    <row r="178" spans="1:10" x14ac:dyDescent="0.25">
      <c r="A178" t="str">
        <f t="shared" si="6"/>
        <v>a</v>
      </c>
      <c r="B178" s="8"/>
      <c r="C178" s="9" t="s">
        <v>16</v>
      </c>
      <c r="D178" s="10">
        <f>SUM('დამტკ. ნაერთი'!D178,'ცვლილ. ნაერთი'!D178)</f>
        <v>11000</v>
      </c>
      <c r="E178" s="10">
        <f>SUM('დამტკ. ნაერთი'!E178,'ცვლილ. ნაერთი'!E178)</f>
        <v>3000</v>
      </c>
      <c r="F178" s="10">
        <f>SUM('დამტკ. ნაერთი'!F178,'ცვლილ. ნაერთი'!F178)</f>
        <v>2500</v>
      </c>
      <c r="G178" s="10">
        <f>SUM('დამტკ. ნაერთი'!G178,'ცვლილ. ნაერთი'!G178)</f>
        <v>3000</v>
      </c>
      <c r="H178" s="10">
        <f>SUM('დამტკ. ნაერთი'!H178,'ცვლილ. ნაერთი'!H178)</f>
        <v>2500</v>
      </c>
      <c r="I178" s="10">
        <f t="shared" si="7"/>
        <v>5500</v>
      </c>
      <c r="J178" s="10">
        <f t="shared" si="8"/>
        <v>8500</v>
      </c>
    </row>
    <row r="179" spans="1:10" x14ac:dyDescent="0.25">
      <c r="A179" t="str">
        <f t="shared" si="6"/>
        <v>a</v>
      </c>
      <c r="B179" s="8"/>
      <c r="C179" s="9" t="s">
        <v>17</v>
      </c>
      <c r="D179" s="10">
        <f>SUM('დამტკ. ნაერთი'!D179,'ცვლილ. ნაერთი'!D179)</f>
        <v>6000</v>
      </c>
      <c r="E179" s="10">
        <f>SUM('დამტკ. ნაერთი'!E179,'ცვლილ. ნაერთი'!E179)</f>
        <v>1500</v>
      </c>
      <c r="F179" s="10">
        <f>SUM('დამტკ. ნაერთი'!F179,'ცვლილ. ნაერთი'!F179)</f>
        <v>1500</v>
      </c>
      <c r="G179" s="10">
        <f>SUM('დამტკ. ნაერთი'!G179,'ცვლილ. ნაერთი'!G179)</f>
        <v>1550</v>
      </c>
      <c r="H179" s="10">
        <f>SUM('დამტკ. ნაერთი'!H179,'ცვლილ. ნაერთი'!H179)</f>
        <v>1450</v>
      </c>
      <c r="I179" s="10">
        <f t="shared" si="7"/>
        <v>3000</v>
      </c>
      <c r="J179" s="10">
        <f t="shared" si="8"/>
        <v>4550</v>
      </c>
    </row>
    <row r="180" spans="1:10" x14ac:dyDescent="0.25">
      <c r="A180" t="str">
        <f t="shared" si="6"/>
        <v>b</v>
      </c>
      <c r="B180" s="5"/>
      <c r="C180" s="6" t="s">
        <v>18</v>
      </c>
      <c r="D180" s="7">
        <f>SUM('დამტკ. ნაერთი'!D180,'ცვლილ. ნაერთი'!D180)</f>
        <v>0</v>
      </c>
      <c r="E180" s="7">
        <f>SUM('დამტკ. ნაერთი'!E180,'ცვლილ. ნაერთი'!E180)</f>
        <v>0</v>
      </c>
      <c r="F180" s="7">
        <f>SUM('დამტკ. ნაერთი'!F180,'ცვლილ. ნაერთი'!F180)</f>
        <v>0</v>
      </c>
      <c r="G180" s="7">
        <f>SUM('დამტკ. ნაერთი'!G180,'ცვლილ. ნაერთი'!G180)</f>
        <v>0</v>
      </c>
      <c r="H180" s="7">
        <f>SUM('დამტკ. ნაერთი'!H180,'ცვლილ. ნაერთი'!H180)</f>
        <v>0</v>
      </c>
      <c r="I180" s="7">
        <f t="shared" si="7"/>
        <v>0</v>
      </c>
      <c r="J180" s="7">
        <f t="shared" si="8"/>
        <v>0</v>
      </c>
    </row>
    <row r="181" spans="1:10" x14ac:dyDescent="0.25">
      <c r="A181" t="str">
        <f t="shared" si="6"/>
        <v>b</v>
      </c>
      <c r="B181" s="5"/>
      <c r="C181" s="6" t="s">
        <v>19</v>
      </c>
      <c r="D181" s="7">
        <f>SUM('დამტკ. ნაერთი'!D181,'ცვლილ. ნაერთი'!D181)</f>
        <v>0</v>
      </c>
      <c r="E181" s="7">
        <f>SUM('დამტკ. ნაერთი'!E181,'ცვლილ. ნაერთი'!E181)</f>
        <v>0</v>
      </c>
      <c r="F181" s="7">
        <f>SUM('დამტკ. ნაერთი'!F181,'ცვლილ. ნაერთი'!F181)</f>
        <v>0</v>
      </c>
      <c r="G181" s="7">
        <f>SUM('დამტკ. ნაერთი'!G181,'ცვლილ. ნაერთი'!G181)</f>
        <v>0</v>
      </c>
      <c r="H181" s="7">
        <f>SUM('დამტკ. ნაერთი'!H181,'ცვლილ. ნაერთი'!H181)</f>
        <v>0</v>
      </c>
      <c r="I181" s="7">
        <f t="shared" si="7"/>
        <v>0</v>
      </c>
      <c r="J181" s="7">
        <f t="shared" si="8"/>
        <v>0</v>
      </c>
    </row>
    <row r="182" spans="1:10" ht="15.75" thickBot="1" x14ac:dyDescent="0.3">
      <c r="A182" t="str">
        <f t="shared" si="6"/>
        <v>b</v>
      </c>
      <c r="B182" s="11"/>
      <c r="C182" s="12" t="s">
        <v>20</v>
      </c>
      <c r="D182" s="13">
        <f>SUM('დამტკ. ნაერთი'!D182,'ცვლილ. ნაერთი'!D182)</f>
        <v>0</v>
      </c>
      <c r="E182" s="13">
        <f>SUM('დამტკ. ნაერთი'!E182,'ცვლილ. ნაერთი'!E182)</f>
        <v>0</v>
      </c>
      <c r="F182" s="13">
        <f>SUM('დამტკ. ნაერთი'!F182,'ცვლილ. ნაერთი'!F182)</f>
        <v>0</v>
      </c>
      <c r="G182" s="13">
        <f>SUM('დამტკ. ნაერთი'!G182,'ცვლილ. ნაერთი'!G182)</f>
        <v>0</v>
      </c>
      <c r="H182" s="13">
        <f>SUM('დამტკ. ნაერთი'!H182,'ცვლილ. ნაერთი'!H182)</f>
        <v>0</v>
      </c>
      <c r="I182" s="13">
        <f t="shared" si="7"/>
        <v>0</v>
      </c>
      <c r="J182" s="13">
        <f t="shared" si="8"/>
        <v>0</v>
      </c>
    </row>
    <row r="183" spans="1:10" ht="31.5" thickTop="1" thickBot="1" x14ac:dyDescent="0.3">
      <c r="A183" t="str">
        <f t="shared" si="6"/>
        <v>a</v>
      </c>
      <c r="B183" s="3" t="s">
        <v>48</v>
      </c>
      <c r="C183" s="14" t="s">
        <v>231</v>
      </c>
      <c r="D183" s="4">
        <f>SUM('დამტკ. ნაერთი'!D183,'ცვლილ. ნაერთი'!D183)</f>
        <v>50000</v>
      </c>
      <c r="E183" s="4">
        <f>SUM('დამტკ. ნაერთი'!E183,'ცვლილ. ნაერთი'!E183)</f>
        <v>19600</v>
      </c>
      <c r="F183" s="4">
        <f>SUM('დამტკ. ნაერთი'!F183,'ცვლილ. ნაერთი'!F183)</f>
        <v>11600</v>
      </c>
      <c r="G183" s="4">
        <f>SUM('დამტკ. ნაერთი'!G183,'ცვლილ. ნაერთი'!G183)</f>
        <v>12400</v>
      </c>
      <c r="H183" s="4">
        <f>SUM('დამტკ. ნაერთი'!H183,'ცვლილ. ნაერთი'!H183)</f>
        <v>6400</v>
      </c>
      <c r="I183" s="4">
        <f t="shared" si="7"/>
        <v>31200</v>
      </c>
      <c r="J183" s="4">
        <f t="shared" si="8"/>
        <v>43600</v>
      </c>
    </row>
    <row r="184" spans="1:10" ht="15.75" thickTop="1" x14ac:dyDescent="0.25">
      <c r="A184" t="str">
        <f t="shared" si="6"/>
        <v>a</v>
      </c>
      <c r="B184" s="5"/>
      <c r="C184" s="6" t="s">
        <v>10</v>
      </c>
      <c r="D184" s="7">
        <f>SUM('დამტკ. ნაერთი'!D184,'ცვლილ. ნაერთი'!D184)</f>
        <v>50000</v>
      </c>
      <c r="E184" s="7">
        <f>SUM('დამტკ. ნაერთი'!E184,'ცვლილ. ნაერთი'!E184)</f>
        <v>19600</v>
      </c>
      <c r="F184" s="7">
        <f>SUM('დამტკ. ნაერთი'!F184,'ცვლილ. ნაერთი'!F184)</f>
        <v>11600</v>
      </c>
      <c r="G184" s="7">
        <f>SUM('დამტკ. ნაერთი'!G184,'ცვლილ. ნაერთი'!G184)</f>
        <v>12400</v>
      </c>
      <c r="H184" s="7">
        <f>SUM('დამტკ. ნაერთი'!H184,'ცვლილ. ნაერთი'!H184)</f>
        <v>6400</v>
      </c>
      <c r="I184" s="7">
        <f t="shared" si="7"/>
        <v>31200</v>
      </c>
      <c r="J184" s="7">
        <f t="shared" si="8"/>
        <v>43600</v>
      </c>
    </row>
    <row r="185" spans="1:10" x14ac:dyDescent="0.25">
      <c r="A185" t="str">
        <f t="shared" si="6"/>
        <v>b</v>
      </c>
      <c r="B185" s="8"/>
      <c r="C185" s="9" t="s">
        <v>11</v>
      </c>
      <c r="D185" s="10">
        <f>SUM('დამტკ. ნაერთი'!D185,'ცვლილ. ნაერთი'!D185)</f>
        <v>0</v>
      </c>
      <c r="E185" s="10">
        <f>SUM('დამტკ. ნაერთი'!E185,'ცვლილ. ნაერთი'!E185)</f>
        <v>0</v>
      </c>
      <c r="F185" s="10">
        <f>SUM('დამტკ. ნაერთი'!F185,'ცვლილ. ნაერთი'!F185)</f>
        <v>0</v>
      </c>
      <c r="G185" s="10">
        <f>SUM('დამტკ. ნაერთი'!G185,'ცვლილ. ნაერთი'!G185)</f>
        <v>0</v>
      </c>
      <c r="H185" s="10">
        <f>SUM('დამტკ. ნაერთი'!H185,'ცვლილ. ნაერთი'!H185)</f>
        <v>0</v>
      </c>
      <c r="I185" s="10">
        <f t="shared" si="7"/>
        <v>0</v>
      </c>
      <c r="J185" s="10">
        <f t="shared" si="8"/>
        <v>0</v>
      </c>
    </row>
    <row r="186" spans="1:10" x14ac:dyDescent="0.25">
      <c r="A186" t="str">
        <f t="shared" si="6"/>
        <v>a</v>
      </c>
      <c r="B186" s="8"/>
      <c r="C186" s="9" t="s">
        <v>12</v>
      </c>
      <c r="D186" s="10">
        <f>SUM('დამტკ. ნაერთი'!D186,'ცვლილ. ნაერთი'!D186)</f>
        <v>47000</v>
      </c>
      <c r="E186" s="10">
        <f>SUM('დამტკ. ნაერთი'!E186,'ცვლილ. ნაერთი'!E186)</f>
        <v>18000</v>
      </c>
      <c r="F186" s="10">
        <f>SUM('დამტკ. ნაერთი'!F186,'ცვლილ. ნაერთი'!F186)</f>
        <v>11000</v>
      </c>
      <c r="G186" s="10">
        <f>SUM('დამტკ. ნაერთი'!G186,'ცვლილ. ნაერთი'!G186)</f>
        <v>12000</v>
      </c>
      <c r="H186" s="10">
        <f>SUM('დამტკ. ნაერთი'!H186,'ცვლილ. ნაერთი'!H186)</f>
        <v>6000</v>
      </c>
      <c r="I186" s="10">
        <f t="shared" si="7"/>
        <v>29000</v>
      </c>
      <c r="J186" s="10">
        <f t="shared" si="8"/>
        <v>41000</v>
      </c>
    </row>
    <row r="187" spans="1:10" x14ac:dyDescent="0.25">
      <c r="A187" t="str">
        <f t="shared" si="6"/>
        <v>b</v>
      </c>
      <c r="B187" s="8"/>
      <c r="C187" s="9" t="s">
        <v>13</v>
      </c>
      <c r="D187" s="10">
        <f>SUM('დამტკ. ნაერთი'!D187,'ცვლილ. ნაერთი'!D187)</f>
        <v>0</v>
      </c>
      <c r="E187" s="10">
        <f>SUM('დამტკ. ნაერთი'!E187,'ცვლილ. ნაერთი'!E187)</f>
        <v>0</v>
      </c>
      <c r="F187" s="10">
        <f>SUM('დამტკ. ნაერთი'!F187,'ცვლილ. ნაერთი'!F187)</f>
        <v>0</v>
      </c>
      <c r="G187" s="10">
        <f>SUM('დამტკ. ნაერთი'!G187,'ცვლილ. ნაერთი'!G187)</f>
        <v>0</v>
      </c>
      <c r="H187" s="10">
        <f>SUM('დამტკ. ნაერთი'!H187,'ცვლილ. ნაერთი'!H187)</f>
        <v>0</v>
      </c>
      <c r="I187" s="10">
        <f t="shared" si="7"/>
        <v>0</v>
      </c>
      <c r="J187" s="10">
        <f t="shared" si="8"/>
        <v>0</v>
      </c>
    </row>
    <row r="188" spans="1:10" x14ac:dyDescent="0.25">
      <c r="A188" t="str">
        <f t="shared" si="6"/>
        <v>b</v>
      </c>
      <c r="B188" s="8"/>
      <c r="C188" s="9" t="s">
        <v>14</v>
      </c>
      <c r="D188" s="10">
        <f>SUM('დამტკ. ნაერთი'!D188,'ცვლილ. ნაერთი'!D188)</f>
        <v>0</v>
      </c>
      <c r="E188" s="10">
        <f>SUM('დამტკ. ნაერთი'!E188,'ცვლილ. ნაერთი'!E188)</f>
        <v>0</v>
      </c>
      <c r="F188" s="10">
        <f>SUM('დამტკ. ნაერთი'!F188,'ცვლილ. ნაერთი'!F188)</f>
        <v>0</v>
      </c>
      <c r="G188" s="10">
        <f>SUM('დამტკ. ნაერთი'!G188,'ცვლილ. ნაერთი'!G188)</f>
        <v>0</v>
      </c>
      <c r="H188" s="10">
        <f>SUM('დამტკ. ნაერთი'!H188,'ცვლილ. ნაერთი'!H188)</f>
        <v>0</v>
      </c>
      <c r="I188" s="10">
        <f t="shared" si="7"/>
        <v>0</v>
      </c>
      <c r="J188" s="10">
        <f t="shared" si="8"/>
        <v>0</v>
      </c>
    </row>
    <row r="189" spans="1:10" x14ac:dyDescent="0.25">
      <c r="A189" t="str">
        <f t="shared" si="6"/>
        <v>b</v>
      </c>
      <c r="B189" s="8"/>
      <c r="C189" s="9" t="s">
        <v>15</v>
      </c>
      <c r="D189" s="10">
        <f>SUM('დამტკ. ნაერთი'!D189,'ცვლილ. ნაერთი'!D189)</f>
        <v>0</v>
      </c>
      <c r="E189" s="10">
        <f>SUM('დამტკ. ნაერთი'!E189,'ცვლილ. ნაერთი'!E189)</f>
        <v>0</v>
      </c>
      <c r="F189" s="10">
        <f>SUM('დამტკ. ნაერთი'!F189,'ცვლილ. ნაერთი'!F189)</f>
        <v>0</v>
      </c>
      <c r="G189" s="10">
        <f>SUM('დამტკ. ნაერთი'!G189,'ცვლილ. ნაერთი'!G189)</f>
        <v>0</v>
      </c>
      <c r="H189" s="10">
        <f>SUM('დამტკ. ნაერთი'!H189,'ცვლილ. ნაერთი'!H189)</f>
        <v>0</v>
      </c>
      <c r="I189" s="10">
        <f t="shared" si="7"/>
        <v>0</v>
      </c>
      <c r="J189" s="10">
        <f t="shared" si="8"/>
        <v>0</v>
      </c>
    </row>
    <row r="190" spans="1:10" x14ac:dyDescent="0.25">
      <c r="A190" t="str">
        <f t="shared" si="6"/>
        <v>a</v>
      </c>
      <c r="B190" s="8"/>
      <c r="C190" s="9" t="s">
        <v>16</v>
      </c>
      <c r="D190" s="10">
        <f>SUM('დამტკ. ნაერთი'!D190,'ცვლილ. ნაერთი'!D190)</f>
        <v>2000</v>
      </c>
      <c r="E190" s="10">
        <f>SUM('დამტკ. ნაერთი'!E190,'ცვლილ. ნაერთი'!E190)</f>
        <v>1300</v>
      </c>
      <c r="F190" s="10">
        <f>SUM('დამტკ. ნაერთი'!F190,'ცვლილ. ნაერთი'!F190)</f>
        <v>300</v>
      </c>
      <c r="G190" s="10">
        <f>SUM('დამტკ. ნაერთი'!G190,'ცვლილ. ნაერთი'!G190)</f>
        <v>200</v>
      </c>
      <c r="H190" s="10">
        <f>SUM('დამტკ. ნაერთი'!H190,'ცვლილ. ნაერთი'!H190)</f>
        <v>200</v>
      </c>
      <c r="I190" s="10">
        <f t="shared" si="7"/>
        <v>1600</v>
      </c>
      <c r="J190" s="10">
        <f t="shared" si="8"/>
        <v>1800</v>
      </c>
    </row>
    <row r="191" spans="1:10" x14ac:dyDescent="0.25">
      <c r="A191" t="str">
        <f t="shared" si="6"/>
        <v>a</v>
      </c>
      <c r="B191" s="8"/>
      <c r="C191" s="9" t="s">
        <v>17</v>
      </c>
      <c r="D191" s="10">
        <f>SUM('დამტკ. ნაერთი'!D191,'ცვლილ. ნაერთი'!D191)</f>
        <v>1000</v>
      </c>
      <c r="E191" s="10">
        <f>SUM('დამტკ. ნაერთი'!E191,'ცვლილ. ნაერთი'!E191)</f>
        <v>300</v>
      </c>
      <c r="F191" s="10">
        <f>SUM('დამტკ. ნაერთი'!F191,'ცვლილ. ნაერთი'!F191)</f>
        <v>300</v>
      </c>
      <c r="G191" s="10">
        <f>SUM('დამტკ. ნაერთი'!G191,'ცვლილ. ნაერთი'!G191)</f>
        <v>200</v>
      </c>
      <c r="H191" s="10">
        <f>SUM('დამტკ. ნაერთი'!H191,'ცვლილ. ნაერთი'!H191)</f>
        <v>200</v>
      </c>
      <c r="I191" s="10">
        <f t="shared" si="7"/>
        <v>600</v>
      </c>
      <c r="J191" s="10">
        <f t="shared" si="8"/>
        <v>800</v>
      </c>
    </row>
    <row r="192" spans="1:10" x14ac:dyDescent="0.25">
      <c r="A192" t="str">
        <f t="shared" si="6"/>
        <v>b</v>
      </c>
      <c r="B192" s="5"/>
      <c r="C192" s="6" t="s">
        <v>18</v>
      </c>
      <c r="D192" s="7">
        <f>SUM('დამტკ. ნაერთი'!D192,'ცვლილ. ნაერთი'!D192)</f>
        <v>0</v>
      </c>
      <c r="E192" s="7">
        <f>SUM('დამტკ. ნაერთი'!E192,'ცვლილ. ნაერთი'!E192)</f>
        <v>0</v>
      </c>
      <c r="F192" s="7">
        <f>SUM('დამტკ. ნაერთი'!F192,'ცვლილ. ნაერთი'!F192)</f>
        <v>0</v>
      </c>
      <c r="G192" s="7">
        <f>SUM('დამტკ. ნაერთი'!G192,'ცვლილ. ნაერთი'!G192)</f>
        <v>0</v>
      </c>
      <c r="H192" s="7">
        <f>SUM('დამტკ. ნაერთი'!H192,'ცვლილ. ნაერთი'!H192)</f>
        <v>0</v>
      </c>
      <c r="I192" s="7">
        <f t="shared" si="7"/>
        <v>0</v>
      </c>
      <c r="J192" s="7">
        <f t="shared" si="8"/>
        <v>0</v>
      </c>
    </row>
    <row r="193" spans="1:10" x14ac:dyDescent="0.25">
      <c r="A193" t="str">
        <f t="shared" si="6"/>
        <v>b</v>
      </c>
      <c r="B193" s="5"/>
      <c r="C193" s="6" t="s">
        <v>19</v>
      </c>
      <c r="D193" s="7">
        <f>SUM('დამტკ. ნაერთი'!D193,'ცვლილ. ნაერთი'!D193)</f>
        <v>0</v>
      </c>
      <c r="E193" s="7">
        <f>SUM('დამტკ. ნაერთი'!E193,'ცვლილ. ნაერთი'!E193)</f>
        <v>0</v>
      </c>
      <c r="F193" s="7">
        <f>SUM('დამტკ. ნაერთი'!F193,'ცვლილ. ნაერთი'!F193)</f>
        <v>0</v>
      </c>
      <c r="G193" s="7">
        <f>SUM('დამტკ. ნაერთი'!G193,'ცვლილ. ნაერთი'!G193)</f>
        <v>0</v>
      </c>
      <c r="H193" s="7">
        <f>SUM('დამტკ. ნაერთი'!H193,'ცვლილ. ნაერთი'!H193)</f>
        <v>0</v>
      </c>
      <c r="I193" s="7">
        <f t="shared" si="7"/>
        <v>0</v>
      </c>
      <c r="J193" s="7">
        <f t="shared" si="8"/>
        <v>0</v>
      </c>
    </row>
    <row r="194" spans="1:10" ht="15.75" thickBot="1" x14ac:dyDescent="0.3">
      <c r="A194" t="str">
        <f t="shared" si="6"/>
        <v>b</v>
      </c>
      <c r="B194" s="11"/>
      <c r="C194" s="12" t="s">
        <v>20</v>
      </c>
      <c r="D194" s="13">
        <f>SUM('დამტკ. ნაერთი'!D194,'ცვლილ. ნაერთი'!D194)</f>
        <v>0</v>
      </c>
      <c r="E194" s="13">
        <f>SUM('დამტკ. ნაერთი'!E194,'ცვლილ. ნაერთი'!E194)</f>
        <v>0</v>
      </c>
      <c r="F194" s="13">
        <f>SUM('დამტკ. ნაერთი'!F194,'ცვლილ. ნაერთი'!F194)</f>
        <v>0</v>
      </c>
      <c r="G194" s="13">
        <f>SUM('დამტკ. ნაერთი'!G194,'ცვლილ. ნაერთი'!G194)</f>
        <v>0</v>
      </c>
      <c r="H194" s="13">
        <f>SUM('დამტკ. ნაერთი'!H194,'ცვლილ. ნაერთი'!H194)</f>
        <v>0</v>
      </c>
      <c r="I194" s="13">
        <f t="shared" si="7"/>
        <v>0</v>
      </c>
      <c r="J194" s="13">
        <f t="shared" si="8"/>
        <v>0</v>
      </c>
    </row>
    <row r="195" spans="1:10" ht="31.5" thickTop="1" thickBot="1" x14ac:dyDescent="0.3">
      <c r="A195" t="str">
        <f t="shared" si="6"/>
        <v>a</v>
      </c>
      <c r="B195" s="3" t="s">
        <v>50</v>
      </c>
      <c r="C195" s="14" t="s">
        <v>232</v>
      </c>
      <c r="D195" s="4">
        <f>SUM('დამტკ. ნაერთი'!D195,'ცვლილ. ნაერთი'!D195)</f>
        <v>54000</v>
      </c>
      <c r="E195" s="4">
        <f>SUM('დამტკ. ნაერთი'!E195,'ცვლილ. ნაერთი'!E195)</f>
        <v>26300</v>
      </c>
      <c r="F195" s="4">
        <f>SUM('დამტკ. ნაერთი'!F195,'ცვლილ. ნაერთი'!F195)</f>
        <v>15300</v>
      </c>
      <c r="G195" s="4">
        <f>SUM('დამტკ. ნაერთი'!G195,'ცვლილ. ნაერთი'!G195)</f>
        <v>6300</v>
      </c>
      <c r="H195" s="4">
        <f>SUM('დამტკ. ნაერთი'!H195,'ცვლილ. ნაერთი'!H195)</f>
        <v>6100</v>
      </c>
      <c r="I195" s="4">
        <f t="shared" si="7"/>
        <v>41600</v>
      </c>
      <c r="J195" s="4">
        <f t="shared" si="8"/>
        <v>47900</v>
      </c>
    </row>
    <row r="196" spans="1:10" ht="15.75" thickTop="1" x14ac:dyDescent="0.25">
      <c r="A196" t="str">
        <f t="shared" ref="A196:A259" si="9">IF(OR(D196&lt;&gt;0,E196&lt;&gt;0,F196&lt;&gt;0,G196&lt;&gt;0,H196&lt;&gt;0,),"a","b")</f>
        <v>a</v>
      </c>
      <c r="B196" s="5"/>
      <c r="C196" s="6" t="s">
        <v>10</v>
      </c>
      <c r="D196" s="7">
        <f>SUM('დამტკ. ნაერთი'!D196,'ცვლილ. ნაერთი'!D196)</f>
        <v>54000</v>
      </c>
      <c r="E196" s="7">
        <f>SUM('დამტკ. ნაერთი'!E196,'ცვლილ. ნაერთი'!E196)</f>
        <v>26300</v>
      </c>
      <c r="F196" s="7">
        <f>SUM('დამტკ. ნაერთი'!F196,'ცვლილ. ნაერთი'!F196)</f>
        <v>15300</v>
      </c>
      <c r="G196" s="7">
        <f>SUM('დამტკ. ნაერთი'!G196,'ცვლილ. ნაერთი'!G196)</f>
        <v>6300</v>
      </c>
      <c r="H196" s="7">
        <f>SUM('დამტკ. ნაერთი'!H196,'ცვლილ. ნაერთი'!H196)</f>
        <v>6100</v>
      </c>
      <c r="I196" s="7">
        <f t="shared" ref="I196:I259" si="10">SUM(E196,F196)</f>
        <v>41600</v>
      </c>
      <c r="J196" s="7">
        <f t="shared" ref="J196:J259" si="11">SUM(E196,F196,G196)</f>
        <v>47900</v>
      </c>
    </row>
    <row r="197" spans="1:10" x14ac:dyDescent="0.25">
      <c r="A197" t="str">
        <f t="shared" si="9"/>
        <v>b</v>
      </c>
      <c r="B197" s="8"/>
      <c r="C197" s="9" t="s">
        <v>11</v>
      </c>
      <c r="D197" s="10">
        <f>SUM('დამტკ. ნაერთი'!D197,'ცვლილ. ნაერთი'!D197)</f>
        <v>0</v>
      </c>
      <c r="E197" s="10">
        <f>SUM('დამტკ. ნაერთი'!E197,'ცვლილ. ნაერთი'!E197)</f>
        <v>0</v>
      </c>
      <c r="F197" s="10">
        <f>SUM('დამტკ. ნაერთი'!F197,'ცვლილ. ნაერთი'!F197)</f>
        <v>0</v>
      </c>
      <c r="G197" s="10">
        <f>SUM('დამტკ. ნაერთი'!G197,'ცვლილ. ნაერთი'!G197)</f>
        <v>0</v>
      </c>
      <c r="H197" s="10">
        <f>SUM('დამტკ. ნაერთი'!H197,'ცვლილ. ნაერთი'!H197)</f>
        <v>0</v>
      </c>
      <c r="I197" s="10">
        <f t="shared" si="10"/>
        <v>0</v>
      </c>
      <c r="J197" s="10">
        <f t="shared" si="11"/>
        <v>0</v>
      </c>
    </row>
    <row r="198" spans="1:10" x14ac:dyDescent="0.25">
      <c r="A198" t="str">
        <f t="shared" si="9"/>
        <v>a</v>
      </c>
      <c r="B198" s="8"/>
      <c r="C198" s="9" t="s">
        <v>12</v>
      </c>
      <c r="D198" s="10">
        <f>SUM('დამტკ. ნაერთი'!D198,'ცვლილ. ნაერთი'!D198)</f>
        <v>45000</v>
      </c>
      <c r="E198" s="10">
        <f>SUM('დამტკ. ნაერთი'!E198,'ცვლილ. ნაერთი'!E198)</f>
        <v>23000</v>
      </c>
      <c r="F198" s="10">
        <f>SUM('დამტკ. ნაერთი'!F198,'ცვლილ. ნაერთი'!F198)</f>
        <v>13000</v>
      </c>
      <c r="G198" s="10">
        <f>SUM('დამტკ. ნაერთი'!G198,'ცვლილ. ნაერთი'!G198)</f>
        <v>5000</v>
      </c>
      <c r="H198" s="10">
        <f>SUM('დამტკ. ნაერთი'!H198,'ცვლილ. ნაერთი'!H198)</f>
        <v>4000</v>
      </c>
      <c r="I198" s="10">
        <f t="shared" si="10"/>
        <v>36000</v>
      </c>
      <c r="J198" s="10">
        <f t="shared" si="11"/>
        <v>41000</v>
      </c>
    </row>
    <row r="199" spans="1:10" x14ac:dyDescent="0.25">
      <c r="A199" t="str">
        <f t="shared" si="9"/>
        <v>b</v>
      </c>
      <c r="B199" s="8"/>
      <c r="C199" s="9" t="s">
        <v>13</v>
      </c>
      <c r="D199" s="10">
        <f>SUM('დამტკ. ნაერთი'!D199,'ცვლილ. ნაერთი'!D199)</f>
        <v>0</v>
      </c>
      <c r="E199" s="10">
        <f>SUM('დამტკ. ნაერთი'!E199,'ცვლილ. ნაერთი'!E199)</f>
        <v>0</v>
      </c>
      <c r="F199" s="10">
        <f>SUM('დამტკ. ნაერთი'!F199,'ცვლილ. ნაერთი'!F199)</f>
        <v>0</v>
      </c>
      <c r="G199" s="10">
        <f>SUM('დამტკ. ნაერთი'!G199,'ცვლილ. ნაერთი'!G199)</f>
        <v>0</v>
      </c>
      <c r="H199" s="10">
        <f>SUM('დამტკ. ნაერთი'!H199,'ცვლილ. ნაერთი'!H199)</f>
        <v>0</v>
      </c>
      <c r="I199" s="10">
        <f t="shared" si="10"/>
        <v>0</v>
      </c>
      <c r="J199" s="10">
        <f t="shared" si="11"/>
        <v>0</v>
      </c>
    </row>
    <row r="200" spans="1:10" x14ac:dyDescent="0.25">
      <c r="A200" t="str">
        <f t="shared" si="9"/>
        <v>b</v>
      </c>
      <c r="B200" s="8"/>
      <c r="C200" s="9" t="s">
        <v>14</v>
      </c>
      <c r="D200" s="10">
        <f>SUM('დამტკ. ნაერთი'!D200,'ცვლილ. ნაერთი'!D200)</f>
        <v>0</v>
      </c>
      <c r="E200" s="10">
        <f>SUM('დამტკ. ნაერთი'!E200,'ცვლილ. ნაერთი'!E200)</f>
        <v>0</v>
      </c>
      <c r="F200" s="10">
        <f>SUM('დამტკ. ნაერთი'!F200,'ცვლილ. ნაერთი'!F200)</f>
        <v>0</v>
      </c>
      <c r="G200" s="10">
        <f>SUM('დამტკ. ნაერთი'!G200,'ცვლილ. ნაერთი'!G200)</f>
        <v>0</v>
      </c>
      <c r="H200" s="10">
        <f>SUM('დამტკ. ნაერთი'!H200,'ცვლილ. ნაერთი'!H200)</f>
        <v>0</v>
      </c>
      <c r="I200" s="10">
        <f t="shared" si="10"/>
        <v>0</v>
      </c>
      <c r="J200" s="10">
        <f t="shared" si="11"/>
        <v>0</v>
      </c>
    </row>
    <row r="201" spans="1:10" x14ac:dyDescent="0.25">
      <c r="A201" t="str">
        <f t="shared" si="9"/>
        <v>b</v>
      </c>
      <c r="B201" s="8"/>
      <c r="C201" s="9" t="s">
        <v>15</v>
      </c>
      <c r="D201" s="10">
        <f>SUM('დამტკ. ნაერთი'!D201,'ცვლილ. ნაერთი'!D201)</f>
        <v>0</v>
      </c>
      <c r="E201" s="10">
        <f>SUM('დამტკ. ნაერთი'!E201,'ცვლილ. ნაერთი'!E201)</f>
        <v>0</v>
      </c>
      <c r="F201" s="10">
        <f>SUM('დამტკ. ნაერთი'!F201,'ცვლილ. ნაერთი'!F201)</f>
        <v>0</v>
      </c>
      <c r="G201" s="10">
        <f>SUM('დამტკ. ნაერთი'!G201,'ცვლილ. ნაერთი'!G201)</f>
        <v>0</v>
      </c>
      <c r="H201" s="10">
        <f>SUM('დამტკ. ნაერთი'!H201,'ცვლილ. ნაერთი'!H201)</f>
        <v>0</v>
      </c>
      <c r="I201" s="10">
        <f t="shared" si="10"/>
        <v>0</v>
      </c>
      <c r="J201" s="10">
        <f t="shared" si="11"/>
        <v>0</v>
      </c>
    </row>
    <row r="202" spans="1:10" x14ac:dyDescent="0.25">
      <c r="A202" t="str">
        <f t="shared" si="9"/>
        <v>a</v>
      </c>
      <c r="B202" s="8"/>
      <c r="C202" s="9" t="s">
        <v>16</v>
      </c>
      <c r="D202" s="10">
        <f>SUM('დამტკ. ნაერთი'!D202,'ცვლილ. ნაერთი'!D202)</f>
        <v>8000</v>
      </c>
      <c r="E202" s="10">
        <f>SUM('დამტკ. ნაერთი'!E202,'ცვლილ. ნაერთი'!E202)</f>
        <v>3000</v>
      </c>
      <c r="F202" s="10">
        <f>SUM('დამტკ. ნაერთი'!F202,'ცვლილ. ნაერთი'!F202)</f>
        <v>2000</v>
      </c>
      <c r="G202" s="10">
        <f>SUM('დამტკ. ნაერთი'!G202,'ცვლილ. ნაერთი'!G202)</f>
        <v>1000</v>
      </c>
      <c r="H202" s="10">
        <f>SUM('დამტკ. ნაერთი'!H202,'ცვლილ. ნაერთი'!H202)</f>
        <v>2000</v>
      </c>
      <c r="I202" s="10">
        <f t="shared" si="10"/>
        <v>5000</v>
      </c>
      <c r="J202" s="10">
        <f t="shared" si="11"/>
        <v>6000</v>
      </c>
    </row>
    <row r="203" spans="1:10" x14ac:dyDescent="0.25">
      <c r="A203" t="str">
        <f t="shared" si="9"/>
        <v>a</v>
      </c>
      <c r="B203" s="8"/>
      <c r="C203" s="9" t="s">
        <v>17</v>
      </c>
      <c r="D203" s="10">
        <f>SUM('დამტკ. ნაერთი'!D203,'ცვლილ. ნაერთი'!D203)</f>
        <v>1000</v>
      </c>
      <c r="E203" s="10">
        <f>SUM('დამტკ. ნაერთი'!E203,'ცვლილ. ნაერთი'!E203)</f>
        <v>300</v>
      </c>
      <c r="F203" s="10">
        <f>SUM('დამტკ. ნაერთი'!F203,'ცვლილ. ნაერთი'!F203)</f>
        <v>300</v>
      </c>
      <c r="G203" s="10">
        <f>SUM('დამტკ. ნაერთი'!G203,'ცვლილ. ნაერთი'!G203)</f>
        <v>300</v>
      </c>
      <c r="H203" s="10">
        <f>SUM('დამტკ. ნაერთი'!H203,'ცვლილ. ნაერთი'!H203)</f>
        <v>100</v>
      </c>
      <c r="I203" s="10">
        <f t="shared" si="10"/>
        <v>600</v>
      </c>
      <c r="J203" s="10">
        <f t="shared" si="11"/>
        <v>900</v>
      </c>
    </row>
    <row r="204" spans="1:10" x14ac:dyDescent="0.25">
      <c r="A204" t="str">
        <f t="shared" si="9"/>
        <v>b</v>
      </c>
      <c r="B204" s="5"/>
      <c r="C204" s="6" t="s">
        <v>18</v>
      </c>
      <c r="D204" s="7">
        <f>SUM('დამტკ. ნაერთი'!D204,'ცვლილ. ნაერთი'!D204)</f>
        <v>0</v>
      </c>
      <c r="E204" s="7">
        <f>SUM('დამტკ. ნაერთი'!E204,'ცვლილ. ნაერთი'!E204)</f>
        <v>0</v>
      </c>
      <c r="F204" s="7">
        <f>SUM('დამტკ. ნაერთი'!F204,'ცვლილ. ნაერთი'!F204)</f>
        <v>0</v>
      </c>
      <c r="G204" s="7">
        <f>SUM('დამტკ. ნაერთი'!G204,'ცვლილ. ნაერთი'!G204)</f>
        <v>0</v>
      </c>
      <c r="H204" s="7">
        <f>SUM('დამტკ. ნაერთი'!H204,'ცვლილ. ნაერთი'!H204)</f>
        <v>0</v>
      </c>
      <c r="I204" s="7">
        <f t="shared" si="10"/>
        <v>0</v>
      </c>
      <c r="J204" s="7">
        <f t="shared" si="11"/>
        <v>0</v>
      </c>
    </row>
    <row r="205" spans="1:10" x14ac:dyDescent="0.25">
      <c r="A205" t="str">
        <f t="shared" si="9"/>
        <v>b</v>
      </c>
      <c r="B205" s="5"/>
      <c r="C205" s="6" t="s">
        <v>19</v>
      </c>
      <c r="D205" s="7">
        <f>SUM('დამტკ. ნაერთი'!D205,'ცვლილ. ნაერთი'!D205)</f>
        <v>0</v>
      </c>
      <c r="E205" s="7">
        <f>SUM('დამტკ. ნაერთი'!E205,'ცვლილ. ნაერთი'!E205)</f>
        <v>0</v>
      </c>
      <c r="F205" s="7">
        <f>SUM('დამტკ. ნაერთი'!F205,'ცვლილ. ნაერთი'!F205)</f>
        <v>0</v>
      </c>
      <c r="G205" s="7">
        <f>SUM('დამტკ. ნაერთი'!G205,'ცვლილ. ნაერთი'!G205)</f>
        <v>0</v>
      </c>
      <c r="H205" s="7">
        <f>SUM('დამტკ. ნაერთი'!H205,'ცვლილ. ნაერთი'!H205)</f>
        <v>0</v>
      </c>
      <c r="I205" s="7">
        <f t="shared" si="10"/>
        <v>0</v>
      </c>
      <c r="J205" s="7">
        <f t="shared" si="11"/>
        <v>0</v>
      </c>
    </row>
    <row r="206" spans="1:10" ht="15.75" thickBot="1" x14ac:dyDescent="0.3">
      <c r="A206" t="str">
        <f t="shared" si="9"/>
        <v>b</v>
      </c>
      <c r="B206" s="11"/>
      <c r="C206" s="12" t="s">
        <v>20</v>
      </c>
      <c r="D206" s="13">
        <f>SUM('დამტკ. ნაერთი'!D206,'ცვლილ. ნაერთი'!D206)</f>
        <v>0</v>
      </c>
      <c r="E206" s="13">
        <f>SUM('დამტკ. ნაერთი'!E206,'ცვლილ. ნაერთი'!E206)</f>
        <v>0</v>
      </c>
      <c r="F206" s="13">
        <f>SUM('დამტკ. ნაერთი'!F206,'ცვლილ. ნაერთი'!F206)</f>
        <v>0</v>
      </c>
      <c r="G206" s="13">
        <f>SUM('დამტკ. ნაერთი'!G206,'ცვლილ. ნაერთი'!G206)</f>
        <v>0</v>
      </c>
      <c r="H206" s="13">
        <f>SUM('დამტკ. ნაერთი'!H206,'ცვლილ. ნაერთი'!H206)</f>
        <v>0</v>
      </c>
      <c r="I206" s="13">
        <f t="shared" si="10"/>
        <v>0</v>
      </c>
      <c r="J206" s="13">
        <f t="shared" si="11"/>
        <v>0</v>
      </c>
    </row>
    <row r="207" spans="1:10" ht="31.5" thickTop="1" thickBot="1" x14ac:dyDescent="0.3">
      <c r="A207" t="str">
        <f t="shared" si="9"/>
        <v>a</v>
      </c>
      <c r="B207" s="3" t="s">
        <v>52</v>
      </c>
      <c r="C207" s="14" t="s">
        <v>233</v>
      </c>
      <c r="D207" s="4">
        <f>SUM('დამტკ. ნაერთი'!D207,'ცვლილ. ნაერთი'!D207)</f>
        <v>31300</v>
      </c>
      <c r="E207" s="4">
        <f>SUM('დამტკ. ნაერთი'!E207,'ცვლილ. ნაერთი'!E207)</f>
        <v>11350</v>
      </c>
      <c r="F207" s="4">
        <f>SUM('დამტკ. ნაერთი'!F207,'ცვლილ. ნაერთი'!F207)</f>
        <v>8650</v>
      </c>
      <c r="G207" s="4">
        <f>SUM('დამტკ. ნაერთი'!G207,'ცვლილ. ნაერთი'!G207)</f>
        <v>7150</v>
      </c>
      <c r="H207" s="4">
        <f>SUM('დამტკ. ნაერთი'!H207,'ცვლილ. ნაერთი'!H207)</f>
        <v>4150</v>
      </c>
      <c r="I207" s="4">
        <f t="shared" si="10"/>
        <v>20000</v>
      </c>
      <c r="J207" s="4">
        <f t="shared" si="11"/>
        <v>27150</v>
      </c>
    </row>
    <row r="208" spans="1:10" ht="15.75" thickTop="1" x14ac:dyDescent="0.25">
      <c r="A208" t="str">
        <f t="shared" si="9"/>
        <v>a</v>
      </c>
      <c r="B208" s="5"/>
      <c r="C208" s="6" t="s">
        <v>10</v>
      </c>
      <c r="D208" s="7">
        <f>SUM('დამტკ. ნაერთი'!D208,'ცვლილ. ნაერთი'!D208)</f>
        <v>31300</v>
      </c>
      <c r="E208" s="7">
        <f>SUM('დამტკ. ნაერთი'!E208,'ცვლილ. ნაერთი'!E208)</f>
        <v>11350</v>
      </c>
      <c r="F208" s="7">
        <f>SUM('დამტკ. ნაერთი'!F208,'ცვლილ. ნაერთი'!F208)</f>
        <v>8650</v>
      </c>
      <c r="G208" s="7">
        <f>SUM('დამტკ. ნაერთი'!G208,'ცვლილ. ნაერთი'!G208)</f>
        <v>7150</v>
      </c>
      <c r="H208" s="7">
        <f>SUM('დამტკ. ნაერთი'!H208,'ცვლილ. ნაერთი'!H208)</f>
        <v>4150</v>
      </c>
      <c r="I208" s="7">
        <f t="shared" si="10"/>
        <v>20000</v>
      </c>
      <c r="J208" s="7">
        <f t="shared" si="11"/>
        <v>27150</v>
      </c>
    </row>
    <row r="209" spans="1:10" x14ac:dyDescent="0.25">
      <c r="A209" t="str">
        <f t="shared" si="9"/>
        <v>b</v>
      </c>
      <c r="B209" s="8"/>
      <c r="C209" s="9" t="s">
        <v>11</v>
      </c>
      <c r="D209" s="10">
        <f>SUM('დამტკ. ნაერთი'!D209,'ცვლილ. ნაერთი'!D209)</f>
        <v>0</v>
      </c>
      <c r="E209" s="10">
        <f>SUM('დამტკ. ნაერთი'!E209,'ცვლილ. ნაერთი'!E209)</f>
        <v>0</v>
      </c>
      <c r="F209" s="10">
        <f>SUM('დამტკ. ნაერთი'!F209,'ცვლილ. ნაერთი'!F209)</f>
        <v>0</v>
      </c>
      <c r="G209" s="10">
        <f>SUM('დამტკ. ნაერთი'!G209,'ცვლილ. ნაერთი'!G209)</f>
        <v>0</v>
      </c>
      <c r="H209" s="10">
        <f>SUM('დამტკ. ნაერთი'!H209,'ცვლილ. ნაერთი'!H209)</f>
        <v>0</v>
      </c>
      <c r="I209" s="10">
        <f t="shared" si="10"/>
        <v>0</v>
      </c>
      <c r="J209" s="10">
        <f t="shared" si="11"/>
        <v>0</v>
      </c>
    </row>
    <row r="210" spans="1:10" x14ac:dyDescent="0.25">
      <c r="A210" t="str">
        <f t="shared" si="9"/>
        <v>a</v>
      </c>
      <c r="B210" s="8"/>
      <c r="C210" s="9" t="s">
        <v>12</v>
      </c>
      <c r="D210" s="10">
        <f>SUM('დამტკ. ნაერთი'!D210,'ცვლილ. ნაერთი'!D210)</f>
        <v>25500</v>
      </c>
      <c r="E210" s="10">
        <f>SUM('დამტკ. ნაერთი'!E210,'ცვლილ. ნაერთი'!E210)</f>
        <v>9500</v>
      </c>
      <c r="F210" s="10">
        <f>SUM('დამტკ. ნაერთი'!F210,'ცვლილ. ნაერთი'!F210)</f>
        <v>7000</v>
      </c>
      <c r="G210" s="10">
        <f>SUM('დამტკ. ნაერთი'!G210,'ცვლილ. ნაერთი'!G210)</f>
        <v>6000</v>
      </c>
      <c r="H210" s="10">
        <f>SUM('დამტკ. ნაერთი'!H210,'ცვლილ. ნაერთი'!H210)</f>
        <v>3000</v>
      </c>
      <c r="I210" s="10">
        <f t="shared" si="10"/>
        <v>16500</v>
      </c>
      <c r="J210" s="10">
        <f t="shared" si="11"/>
        <v>22500</v>
      </c>
    </row>
    <row r="211" spans="1:10" x14ac:dyDescent="0.25">
      <c r="A211" t="str">
        <f t="shared" si="9"/>
        <v>b</v>
      </c>
      <c r="B211" s="8"/>
      <c r="C211" s="9" t="s">
        <v>13</v>
      </c>
      <c r="D211" s="10">
        <f>SUM('დამტკ. ნაერთი'!D211,'ცვლილ. ნაერთი'!D211)</f>
        <v>0</v>
      </c>
      <c r="E211" s="10">
        <f>SUM('დამტკ. ნაერთი'!E211,'ცვლილ. ნაერთი'!E211)</f>
        <v>0</v>
      </c>
      <c r="F211" s="10">
        <f>SUM('დამტკ. ნაერთი'!F211,'ცვლილ. ნაერთი'!F211)</f>
        <v>0</v>
      </c>
      <c r="G211" s="10">
        <f>SUM('დამტკ. ნაერთი'!G211,'ცვლილ. ნაერთი'!G211)</f>
        <v>0</v>
      </c>
      <c r="H211" s="10">
        <f>SUM('დამტკ. ნაერთი'!H211,'ცვლილ. ნაერთი'!H211)</f>
        <v>0</v>
      </c>
      <c r="I211" s="10">
        <f t="shared" si="10"/>
        <v>0</v>
      </c>
      <c r="J211" s="10">
        <f t="shared" si="11"/>
        <v>0</v>
      </c>
    </row>
    <row r="212" spans="1:10" x14ac:dyDescent="0.25">
      <c r="A212" t="str">
        <f t="shared" si="9"/>
        <v>b</v>
      </c>
      <c r="B212" s="8"/>
      <c r="C212" s="9" t="s">
        <v>14</v>
      </c>
      <c r="D212" s="10">
        <f>SUM('დამტკ. ნაერთი'!D212,'ცვლილ. ნაერთი'!D212)</f>
        <v>0</v>
      </c>
      <c r="E212" s="10">
        <f>SUM('დამტკ. ნაერთი'!E212,'ცვლილ. ნაერთი'!E212)</f>
        <v>0</v>
      </c>
      <c r="F212" s="10">
        <f>SUM('დამტკ. ნაერთი'!F212,'ცვლილ. ნაერთი'!F212)</f>
        <v>0</v>
      </c>
      <c r="G212" s="10">
        <f>SUM('დამტკ. ნაერთი'!G212,'ცვლილ. ნაერთი'!G212)</f>
        <v>0</v>
      </c>
      <c r="H212" s="10">
        <f>SUM('დამტკ. ნაერთი'!H212,'ცვლილ. ნაერთი'!H212)</f>
        <v>0</v>
      </c>
      <c r="I212" s="10">
        <f t="shared" si="10"/>
        <v>0</v>
      </c>
      <c r="J212" s="10">
        <f t="shared" si="11"/>
        <v>0</v>
      </c>
    </row>
    <row r="213" spans="1:10" x14ac:dyDescent="0.25">
      <c r="A213" t="str">
        <f t="shared" si="9"/>
        <v>b</v>
      </c>
      <c r="B213" s="8"/>
      <c r="C213" s="9" t="s">
        <v>15</v>
      </c>
      <c r="D213" s="10">
        <f>SUM('დამტკ. ნაერთი'!D213,'ცვლილ. ნაერთი'!D213)</f>
        <v>0</v>
      </c>
      <c r="E213" s="10">
        <f>SUM('დამტკ. ნაერთი'!E213,'ცვლილ. ნაერთი'!E213)</f>
        <v>0</v>
      </c>
      <c r="F213" s="10">
        <f>SUM('დამტკ. ნაერთი'!F213,'ცვლილ. ნაერთი'!F213)</f>
        <v>0</v>
      </c>
      <c r="G213" s="10">
        <f>SUM('დამტკ. ნაერთი'!G213,'ცვლილ. ნაერთი'!G213)</f>
        <v>0</v>
      </c>
      <c r="H213" s="10">
        <f>SUM('დამტკ. ნაერთი'!H213,'ცვლილ. ნაერთი'!H213)</f>
        <v>0</v>
      </c>
      <c r="I213" s="10">
        <f t="shared" si="10"/>
        <v>0</v>
      </c>
      <c r="J213" s="10">
        <f t="shared" si="11"/>
        <v>0</v>
      </c>
    </row>
    <row r="214" spans="1:10" x14ac:dyDescent="0.25">
      <c r="A214" t="str">
        <f t="shared" si="9"/>
        <v>a</v>
      </c>
      <c r="B214" s="8"/>
      <c r="C214" s="9" t="s">
        <v>16</v>
      </c>
      <c r="D214" s="10">
        <f>SUM('დამტკ. ნაერთი'!D214,'ცვლილ. ნაერთი'!D214)</f>
        <v>5200</v>
      </c>
      <c r="E214" s="10">
        <f>SUM('დამტკ. ნაერთი'!E214,'ცვლილ. ნაერთი'!E214)</f>
        <v>1700</v>
      </c>
      <c r="F214" s="10">
        <f>SUM('დამტკ. ნაერთი'!F214,'ცვლილ. ნაერთი'!F214)</f>
        <v>1500</v>
      </c>
      <c r="G214" s="10">
        <f>SUM('დამტკ. ნაერთი'!G214,'ცვლილ. ნაერთი'!G214)</f>
        <v>1000</v>
      </c>
      <c r="H214" s="10">
        <f>SUM('დამტკ. ნაერთი'!H214,'ცვლილ. ნაერთი'!H214)</f>
        <v>1000</v>
      </c>
      <c r="I214" s="10">
        <f t="shared" si="10"/>
        <v>3200</v>
      </c>
      <c r="J214" s="10">
        <f t="shared" si="11"/>
        <v>4200</v>
      </c>
    </row>
    <row r="215" spans="1:10" x14ac:dyDescent="0.25">
      <c r="A215" t="str">
        <f t="shared" si="9"/>
        <v>a</v>
      </c>
      <c r="B215" s="8"/>
      <c r="C215" s="9" t="s">
        <v>17</v>
      </c>
      <c r="D215" s="10">
        <f>SUM('დამტკ. ნაერთი'!D215,'ცვლილ. ნაერთი'!D215)</f>
        <v>600</v>
      </c>
      <c r="E215" s="10">
        <f>SUM('დამტკ. ნაერთი'!E215,'ცვლილ. ნაერთი'!E215)</f>
        <v>150</v>
      </c>
      <c r="F215" s="10">
        <f>SUM('დამტკ. ნაერთი'!F215,'ცვლილ. ნაერთი'!F215)</f>
        <v>150</v>
      </c>
      <c r="G215" s="10">
        <f>SUM('დამტკ. ნაერთი'!G215,'ცვლილ. ნაერთი'!G215)</f>
        <v>150</v>
      </c>
      <c r="H215" s="10">
        <f>SUM('დამტკ. ნაერთი'!H215,'ცვლილ. ნაერთი'!H215)</f>
        <v>150</v>
      </c>
      <c r="I215" s="10">
        <f t="shared" si="10"/>
        <v>300</v>
      </c>
      <c r="J215" s="10">
        <f t="shared" si="11"/>
        <v>450</v>
      </c>
    </row>
    <row r="216" spans="1:10" x14ac:dyDescent="0.25">
      <c r="A216" t="str">
        <f t="shared" si="9"/>
        <v>b</v>
      </c>
      <c r="B216" s="5"/>
      <c r="C216" s="6" t="s">
        <v>18</v>
      </c>
      <c r="D216" s="7">
        <f>SUM('დამტკ. ნაერთი'!D216,'ცვლილ. ნაერთი'!D216)</f>
        <v>0</v>
      </c>
      <c r="E216" s="7">
        <f>SUM('დამტკ. ნაერთი'!E216,'ცვლილ. ნაერთი'!E216)</f>
        <v>0</v>
      </c>
      <c r="F216" s="7">
        <f>SUM('დამტკ. ნაერთი'!F216,'ცვლილ. ნაერთი'!F216)</f>
        <v>0</v>
      </c>
      <c r="G216" s="7">
        <f>SUM('დამტკ. ნაერთი'!G216,'ცვლილ. ნაერთი'!G216)</f>
        <v>0</v>
      </c>
      <c r="H216" s="7">
        <f>SUM('დამტკ. ნაერთი'!H216,'ცვლილ. ნაერთი'!H216)</f>
        <v>0</v>
      </c>
      <c r="I216" s="7">
        <f t="shared" si="10"/>
        <v>0</v>
      </c>
      <c r="J216" s="7">
        <f t="shared" si="11"/>
        <v>0</v>
      </c>
    </row>
    <row r="217" spans="1:10" x14ac:dyDescent="0.25">
      <c r="A217" t="str">
        <f t="shared" si="9"/>
        <v>b</v>
      </c>
      <c r="B217" s="5"/>
      <c r="C217" s="6" t="s">
        <v>19</v>
      </c>
      <c r="D217" s="7">
        <f>SUM('დამტკ. ნაერთი'!D217,'ცვლილ. ნაერთი'!D217)</f>
        <v>0</v>
      </c>
      <c r="E217" s="7">
        <f>SUM('დამტკ. ნაერთი'!E217,'ცვლილ. ნაერთი'!E217)</f>
        <v>0</v>
      </c>
      <c r="F217" s="7">
        <f>SUM('დამტკ. ნაერთი'!F217,'ცვლილ. ნაერთი'!F217)</f>
        <v>0</v>
      </c>
      <c r="G217" s="7">
        <f>SUM('დამტკ. ნაერთი'!G217,'ცვლილ. ნაერთი'!G217)</f>
        <v>0</v>
      </c>
      <c r="H217" s="7">
        <f>SUM('დამტკ. ნაერთი'!H217,'ცვლილ. ნაერთი'!H217)</f>
        <v>0</v>
      </c>
      <c r="I217" s="7">
        <f t="shared" si="10"/>
        <v>0</v>
      </c>
      <c r="J217" s="7">
        <f t="shared" si="11"/>
        <v>0</v>
      </c>
    </row>
    <row r="218" spans="1:10" ht="15.75" thickBot="1" x14ac:dyDescent="0.3">
      <c r="A218" t="str">
        <f t="shared" si="9"/>
        <v>b</v>
      </c>
      <c r="B218" s="11"/>
      <c r="C218" s="12" t="s">
        <v>20</v>
      </c>
      <c r="D218" s="13">
        <f>SUM('დამტკ. ნაერთი'!D218,'ცვლილ. ნაერთი'!D218)</f>
        <v>0</v>
      </c>
      <c r="E218" s="13">
        <f>SUM('დამტკ. ნაერთი'!E218,'ცვლილ. ნაერთი'!E218)</f>
        <v>0</v>
      </c>
      <c r="F218" s="13">
        <f>SUM('დამტკ. ნაერთი'!F218,'ცვლილ. ნაერთი'!F218)</f>
        <v>0</v>
      </c>
      <c r="G218" s="13">
        <f>SUM('დამტკ. ნაერთი'!G218,'ცვლილ. ნაერთი'!G218)</f>
        <v>0</v>
      </c>
      <c r="H218" s="13">
        <f>SUM('დამტკ. ნაერთი'!H218,'ცვლილ. ნაერთი'!H218)</f>
        <v>0</v>
      </c>
      <c r="I218" s="13">
        <f t="shared" si="10"/>
        <v>0</v>
      </c>
      <c r="J218" s="13">
        <f t="shared" si="11"/>
        <v>0</v>
      </c>
    </row>
    <row r="219" spans="1:10" ht="46.5" thickTop="1" thickBot="1" x14ac:dyDescent="0.3">
      <c r="A219" t="str">
        <f t="shared" si="9"/>
        <v>a</v>
      </c>
      <c r="B219" s="3" t="s">
        <v>54</v>
      </c>
      <c r="C219" s="14" t="s">
        <v>234</v>
      </c>
      <c r="D219" s="4">
        <f>SUM('დამტკ. ნაერთი'!D219,'ცვლილ. ნაერთი'!D219)</f>
        <v>22640</v>
      </c>
      <c r="E219" s="4">
        <f>SUM('დამტკ. ნაერთი'!E219,'ცვლილ. ნაერთი'!E219)</f>
        <v>8850</v>
      </c>
      <c r="F219" s="4">
        <f>SUM('დამტკ. ნაერთი'!F219,'ცვლილ. ნაერთი'!F219)</f>
        <v>7750</v>
      </c>
      <c r="G219" s="4">
        <f>SUM('დამტკ. ნაერთი'!G219,'ცვლილ. ნაერთი'!G219)</f>
        <v>4640</v>
      </c>
      <c r="H219" s="4">
        <f>SUM('დამტკ. ნაერთი'!H219,'ცვლილ. ნაერთი'!H219)</f>
        <v>1400</v>
      </c>
      <c r="I219" s="4">
        <f t="shared" si="10"/>
        <v>16600</v>
      </c>
      <c r="J219" s="4">
        <f t="shared" si="11"/>
        <v>21240</v>
      </c>
    </row>
    <row r="220" spans="1:10" ht="15.75" thickTop="1" x14ac:dyDescent="0.25">
      <c r="A220" t="str">
        <f t="shared" si="9"/>
        <v>a</v>
      </c>
      <c r="B220" s="5"/>
      <c r="C220" s="6" t="s">
        <v>10</v>
      </c>
      <c r="D220" s="7">
        <f>SUM('დამტკ. ნაერთი'!D220,'ცვლილ. ნაერთი'!D220)</f>
        <v>22640</v>
      </c>
      <c r="E220" s="7">
        <f>SUM('დამტკ. ნაერთი'!E220,'ცვლილ. ნაერთი'!E220)</f>
        <v>8850</v>
      </c>
      <c r="F220" s="7">
        <f>SUM('დამტკ. ნაერთი'!F220,'ცვლილ. ნაერთი'!F220)</f>
        <v>7750</v>
      </c>
      <c r="G220" s="7">
        <f>SUM('დამტკ. ნაერთი'!G220,'ცვლილ. ნაერთი'!G220)</f>
        <v>4640</v>
      </c>
      <c r="H220" s="7">
        <f>SUM('დამტკ. ნაერთი'!H220,'ცვლილ. ნაერთი'!H220)</f>
        <v>1400</v>
      </c>
      <c r="I220" s="7">
        <f t="shared" si="10"/>
        <v>16600</v>
      </c>
      <c r="J220" s="7">
        <f t="shared" si="11"/>
        <v>21240</v>
      </c>
    </row>
    <row r="221" spans="1:10" x14ac:dyDescent="0.25">
      <c r="A221" t="str">
        <f t="shared" si="9"/>
        <v>b</v>
      </c>
      <c r="B221" s="8"/>
      <c r="C221" s="9" t="s">
        <v>11</v>
      </c>
      <c r="D221" s="10">
        <f>SUM('დამტკ. ნაერთი'!D221,'ცვლილ. ნაერთი'!D221)</f>
        <v>0</v>
      </c>
      <c r="E221" s="10">
        <f>SUM('დამტკ. ნაერთი'!E221,'ცვლილ. ნაერთი'!E221)</f>
        <v>0</v>
      </c>
      <c r="F221" s="10">
        <f>SUM('დამტკ. ნაერთი'!F221,'ცვლილ. ნაერთი'!F221)</f>
        <v>0</v>
      </c>
      <c r="G221" s="10">
        <f>SUM('დამტკ. ნაერთი'!G221,'ცვლილ. ნაერთი'!G221)</f>
        <v>0</v>
      </c>
      <c r="H221" s="10">
        <f>SUM('დამტკ. ნაერთი'!H221,'ცვლილ. ნაერთი'!H221)</f>
        <v>0</v>
      </c>
      <c r="I221" s="10">
        <f t="shared" si="10"/>
        <v>0</v>
      </c>
      <c r="J221" s="10">
        <f t="shared" si="11"/>
        <v>0</v>
      </c>
    </row>
    <row r="222" spans="1:10" x14ac:dyDescent="0.25">
      <c r="A222" t="str">
        <f t="shared" si="9"/>
        <v>a</v>
      </c>
      <c r="B222" s="8"/>
      <c r="C222" s="9" t="s">
        <v>12</v>
      </c>
      <c r="D222" s="10">
        <f>SUM('დამტკ. ნაერთი'!D222,'ცვლილ. ნაერთი'!D222)</f>
        <v>20000</v>
      </c>
      <c r="E222" s="10">
        <f>SUM('დამტკ. ნაერთი'!E222,'ცვლილ. ნაერთი'!E222)</f>
        <v>8000</v>
      </c>
      <c r="F222" s="10">
        <f>SUM('დამტკ. ნაერთი'!F222,'ცვლილ. ნაერთი'!F222)</f>
        <v>7000</v>
      </c>
      <c r="G222" s="10">
        <f>SUM('დამტკ. ნაერთი'!G222,'ცვლილ. ნაერთი'!G222)</f>
        <v>4000</v>
      </c>
      <c r="H222" s="10">
        <f>SUM('დამტკ. ნაერთი'!H222,'ცვლილ. ნაერთი'!H222)</f>
        <v>1000</v>
      </c>
      <c r="I222" s="10">
        <f t="shared" si="10"/>
        <v>15000</v>
      </c>
      <c r="J222" s="10">
        <f t="shared" si="11"/>
        <v>19000</v>
      </c>
    </row>
    <row r="223" spans="1:10" x14ac:dyDescent="0.25">
      <c r="A223" t="str">
        <f t="shared" si="9"/>
        <v>b</v>
      </c>
      <c r="B223" s="8"/>
      <c r="C223" s="9" t="s">
        <v>13</v>
      </c>
      <c r="D223" s="10">
        <f>SUM('დამტკ. ნაერთი'!D223,'ცვლილ. ნაერთი'!D223)</f>
        <v>0</v>
      </c>
      <c r="E223" s="10">
        <f>SUM('დამტკ. ნაერთი'!E223,'ცვლილ. ნაერთი'!E223)</f>
        <v>0</v>
      </c>
      <c r="F223" s="10">
        <f>SUM('დამტკ. ნაერთი'!F223,'ცვლილ. ნაერთი'!F223)</f>
        <v>0</v>
      </c>
      <c r="G223" s="10">
        <f>SUM('დამტკ. ნაერთი'!G223,'ცვლილ. ნაერთი'!G223)</f>
        <v>0</v>
      </c>
      <c r="H223" s="10">
        <f>SUM('დამტკ. ნაერთი'!H223,'ცვლილ. ნაერთი'!H223)</f>
        <v>0</v>
      </c>
      <c r="I223" s="10">
        <f t="shared" si="10"/>
        <v>0</v>
      </c>
      <c r="J223" s="10">
        <f t="shared" si="11"/>
        <v>0</v>
      </c>
    </row>
    <row r="224" spans="1:10" x14ac:dyDescent="0.25">
      <c r="A224" t="str">
        <f t="shared" si="9"/>
        <v>b</v>
      </c>
      <c r="B224" s="8"/>
      <c r="C224" s="9" t="s">
        <v>14</v>
      </c>
      <c r="D224" s="10">
        <f>SUM('დამტკ. ნაერთი'!D224,'ცვლილ. ნაერთი'!D224)</f>
        <v>0</v>
      </c>
      <c r="E224" s="10">
        <f>SUM('დამტკ. ნაერთი'!E224,'ცვლილ. ნაერთი'!E224)</f>
        <v>0</v>
      </c>
      <c r="F224" s="10">
        <f>SUM('დამტკ. ნაერთი'!F224,'ცვლილ. ნაერთი'!F224)</f>
        <v>0</v>
      </c>
      <c r="G224" s="10">
        <f>SUM('დამტკ. ნაერთი'!G224,'ცვლილ. ნაერთი'!G224)</f>
        <v>0</v>
      </c>
      <c r="H224" s="10">
        <f>SUM('დამტკ. ნაერთი'!H224,'ცვლილ. ნაერთი'!H224)</f>
        <v>0</v>
      </c>
      <c r="I224" s="10">
        <f t="shared" si="10"/>
        <v>0</v>
      </c>
      <c r="J224" s="10">
        <f t="shared" si="11"/>
        <v>0</v>
      </c>
    </row>
    <row r="225" spans="1:10" x14ac:dyDescent="0.25">
      <c r="A225" t="str">
        <f t="shared" si="9"/>
        <v>b</v>
      </c>
      <c r="B225" s="8"/>
      <c r="C225" s="9" t="s">
        <v>15</v>
      </c>
      <c r="D225" s="10">
        <f>SUM('დამტკ. ნაერთი'!D225,'ცვლილ. ნაერთი'!D225)</f>
        <v>0</v>
      </c>
      <c r="E225" s="10">
        <f>SUM('დამტკ. ნაერთი'!E225,'ცვლილ. ნაერთი'!E225)</f>
        <v>0</v>
      </c>
      <c r="F225" s="10">
        <f>SUM('დამტკ. ნაერთი'!F225,'ცვლილ. ნაერთი'!F225)</f>
        <v>0</v>
      </c>
      <c r="G225" s="10">
        <f>SUM('დამტკ. ნაერთი'!G225,'ცვლილ. ნაერთი'!G225)</f>
        <v>0</v>
      </c>
      <c r="H225" s="10">
        <f>SUM('დამტკ. ნაერთი'!H225,'ცვლილ. ნაერთი'!H225)</f>
        <v>0</v>
      </c>
      <c r="I225" s="10">
        <f t="shared" si="10"/>
        <v>0</v>
      </c>
      <c r="J225" s="10">
        <f t="shared" si="11"/>
        <v>0</v>
      </c>
    </row>
    <row r="226" spans="1:10" x14ac:dyDescent="0.25">
      <c r="A226" t="str">
        <f t="shared" si="9"/>
        <v>a</v>
      </c>
      <c r="B226" s="8"/>
      <c r="C226" s="9" t="s">
        <v>16</v>
      </c>
      <c r="D226" s="10">
        <f>SUM('დამტკ. ნაერთი'!D226,'ცვლილ. ნაერთი'!D226)</f>
        <v>2000</v>
      </c>
      <c r="E226" s="10">
        <f>SUM('დამტკ. ნაერთი'!E226,'ცვლილ. ნაერთი'!E226)</f>
        <v>600</v>
      </c>
      <c r="F226" s="10">
        <f>SUM('დამტკ. ნაერთი'!F226,'ცვლილ. ნაერთი'!F226)</f>
        <v>500</v>
      </c>
      <c r="G226" s="10">
        <f>SUM('დამტკ. ნაერთი'!G226,'ცვლილ. ნაერთი'!G226)</f>
        <v>500</v>
      </c>
      <c r="H226" s="10">
        <f>SUM('დამტკ. ნაერთი'!H226,'ცვლილ. ნაერთი'!H226)</f>
        <v>400</v>
      </c>
      <c r="I226" s="10">
        <f t="shared" si="10"/>
        <v>1100</v>
      </c>
      <c r="J226" s="10">
        <f t="shared" si="11"/>
        <v>1600</v>
      </c>
    </row>
    <row r="227" spans="1:10" x14ac:dyDescent="0.25">
      <c r="A227" t="str">
        <f t="shared" si="9"/>
        <v>a</v>
      </c>
      <c r="B227" s="8"/>
      <c r="C227" s="9" t="s">
        <v>17</v>
      </c>
      <c r="D227" s="10">
        <f>SUM('დამტკ. ნაერთი'!D227,'ცვლილ. ნაერთი'!D227)</f>
        <v>640</v>
      </c>
      <c r="E227" s="10">
        <f>SUM('დამტკ. ნაერთი'!E227,'ცვლილ. ნაერთი'!E227)</f>
        <v>250</v>
      </c>
      <c r="F227" s="10">
        <f>SUM('დამტკ. ნაერთი'!F227,'ცვლილ. ნაერთი'!F227)</f>
        <v>250</v>
      </c>
      <c r="G227" s="10">
        <f>SUM('დამტკ. ნაერთი'!G227,'ცვლილ. ნაერთი'!G227)</f>
        <v>140</v>
      </c>
      <c r="H227" s="10">
        <f>SUM('დამტკ. ნაერთი'!H227,'ცვლილ. ნაერთი'!H227)</f>
        <v>0</v>
      </c>
      <c r="I227" s="10">
        <f t="shared" si="10"/>
        <v>500</v>
      </c>
      <c r="J227" s="10">
        <f t="shared" si="11"/>
        <v>640</v>
      </c>
    </row>
    <row r="228" spans="1:10" x14ac:dyDescent="0.25">
      <c r="A228" t="str">
        <f t="shared" si="9"/>
        <v>b</v>
      </c>
      <c r="B228" s="5"/>
      <c r="C228" s="6" t="s">
        <v>18</v>
      </c>
      <c r="D228" s="7">
        <f>SUM('დამტკ. ნაერთი'!D228,'ცვლილ. ნაერთი'!D228)</f>
        <v>0</v>
      </c>
      <c r="E228" s="7">
        <f>SUM('დამტკ. ნაერთი'!E228,'ცვლილ. ნაერთი'!E228)</f>
        <v>0</v>
      </c>
      <c r="F228" s="7">
        <f>SUM('დამტკ. ნაერთი'!F228,'ცვლილ. ნაერთი'!F228)</f>
        <v>0</v>
      </c>
      <c r="G228" s="7">
        <f>SUM('დამტკ. ნაერთი'!G228,'ცვლილ. ნაერთი'!G228)</f>
        <v>0</v>
      </c>
      <c r="H228" s="7">
        <f>SUM('დამტკ. ნაერთი'!H228,'ცვლილ. ნაერთი'!H228)</f>
        <v>0</v>
      </c>
      <c r="I228" s="7">
        <f t="shared" si="10"/>
        <v>0</v>
      </c>
      <c r="J228" s="7">
        <f t="shared" si="11"/>
        <v>0</v>
      </c>
    </row>
    <row r="229" spans="1:10" x14ac:dyDescent="0.25">
      <c r="A229" t="str">
        <f t="shared" si="9"/>
        <v>b</v>
      </c>
      <c r="B229" s="5"/>
      <c r="C229" s="6" t="s">
        <v>19</v>
      </c>
      <c r="D229" s="7">
        <f>SUM('დამტკ. ნაერთი'!D229,'ცვლილ. ნაერთი'!D229)</f>
        <v>0</v>
      </c>
      <c r="E229" s="7">
        <f>SUM('დამტკ. ნაერთი'!E229,'ცვლილ. ნაერთი'!E229)</f>
        <v>0</v>
      </c>
      <c r="F229" s="7">
        <f>SUM('დამტკ. ნაერთი'!F229,'ცვლილ. ნაერთი'!F229)</f>
        <v>0</v>
      </c>
      <c r="G229" s="7">
        <f>SUM('დამტკ. ნაერთი'!G229,'ცვლილ. ნაერთი'!G229)</f>
        <v>0</v>
      </c>
      <c r="H229" s="7">
        <f>SUM('დამტკ. ნაერთი'!H229,'ცვლილ. ნაერთი'!H229)</f>
        <v>0</v>
      </c>
      <c r="I229" s="7">
        <f t="shared" si="10"/>
        <v>0</v>
      </c>
      <c r="J229" s="7">
        <f t="shared" si="11"/>
        <v>0</v>
      </c>
    </row>
    <row r="230" spans="1:10" ht="15.75" thickBot="1" x14ac:dyDescent="0.3">
      <c r="A230" t="str">
        <f t="shared" si="9"/>
        <v>b</v>
      </c>
      <c r="B230" s="11"/>
      <c r="C230" s="12" t="s">
        <v>20</v>
      </c>
      <c r="D230" s="13">
        <f>SUM('დამტკ. ნაერთი'!D230,'ცვლილ. ნაერთი'!D230)</f>
        <v>0</v>
      </c>
      <c r="E230" s="13">
        <f>SUM('დამტკ. ნაერთი'!E230,'ცვლილ. ნაერთი'!E230)</f>
        <v>0</v>
      </c>
      <c r="F230" s="13">
        <f>SUM('დამტკ. ნაერთი'!F230,'ცვლილ. ნაერთი'!F230)</f>
        <v>0</v>
      </c>
      <c r="G230" s="13">
        <f>SUM('დამტკ. ნაერთი'!G230,'ცვლილ. ნაერთი'!G230)</f>
        <v>0</v>
      </c>
      <c r="H230" s="13">
        <f>SUM('დამტკ. ნაერთი'!H230,'ცვლილ. ნაერთი'!H230)</f>
        <v>0</v>
      </c>
      <c r="I230" s="13">
        <f t="shared" si="10"/>
        <v>0</v>
      </c>
      <c r="J230" s="13">
        <f t="shared" si="11"/>
        <v>0</v>
      </c>
    </row>
    <row r="231" spans="1:10" ht="31.5" thickTop="1" thickBot="1" x14ac:dyDescent="0.3">
      <c r="A231" t="str">
        <f t="shared" si="9"/>
        <v>a</v>
      </c>
      <c r="B231" s="3" t="s">
        <v>56</v>
      </c>
      <c r="C231" s="14" t="s">
        <v>57</v>
      </c>
      <c r="D231" s="4">
        <f>SUM('დამტკ. ნაერთი'!D231,'ცვლილ. ნაერთი'!D231)</f>
        <v>51550</v>
      </c>
      <c r="E231" s="4">
        <f>SUM('დამტკ. ნაერთი'!E231,'ცვლილ. ნაერთი'!E231)</f>
        <v>20200</v>
      </c>
      <c r="F231" s="4">
        <f>SUM('დამტკ. ნაერთი'!F231,'ცვლილ. ნაერთი'!F231)</f>
        <v>17200</v>
      </c>
      <c r="G231" s="4">
        <f>SUM('დამტკ. ნაერთი'!G231,'ცვლილ. ნაერთი'!G231)</f>
        <v>11650</v>
      </c>
      <c r="H231" s="4">
        <f>SUM('დამტკ. ნაერთი'!H231,'ცვლილ. ნაერთი'!H231)</f>
        <v>2500</v>
      </c>
      <c r="I231" s="4">
        <f t="shared" si="10"/>
        <v>37400</v>
      </c>
      <c r="J231" s="4">
        <f t="shared" si="11"/>
        <v>49050</v>
      </c>
    </row>
    <row r="232" spans="1:10" ht="15.75" thickTop="1" x14ac:dyDescent="0.25">
      <c r="A232" t="str">
        <f t="shared" si="9"/>
        <v>a</v>
      </c>
      <c r="B232" s="5"/>
      <c r="C232" s="6" t="s">
        <v>10</v>
      </c>
      <c r="D232" s="7">
        <f>SUM('დამტკ. ნაერთი'!D232,'ცვლილ. ნაერთი'!D232)</f>
        <v>51550</v>
      </c>
      <c r="E232" s="7">
        <f>SUM('დამტკ. ნაერთი'!E232,'ცვლილ. ნაერთი'!E232)</f>
        <v>20200</v>
      </c>
      <c r="F232" s="7">
        <f>SUM('დამტკ. ნაერთი'!F232,'ცვლილ. ნაერთი'!F232)</f>
        <v>17200</v>
      </c>
      <c r="G232" s="7">
        <f>SUM('დამტკ. ნაერთი'!G232,'ცვლილ. ნაერთი'!G232)</f>
        <v>11650</v>
      </c>
      <c r="H232" s="7">
        <f>SUM('დამტკ. ნაერთი'!H232,'ცვლილ. ნაერთი'!H232)</f>
        <v>2500</v>
      </c>
      <c r="I232" s="7">
        <f t="shared" si="10"/>
        <v>37400</v>
      </c>
      <c r="J232" s="7">
        <f t="shared" si="11"/>
        <v>49050</v>
      </c>
    </row>
    <row r="233" spans="1:10" x14ac:dyDescent="0.25">
      <c r="A233" t="str">
        <f t="shared" si="9"/>
        <v>b</v>
      </c>
      <c r="B233" s="8"/>
      <c r="C233" s="9" t="s">
        <v>11</v>
      </c>
      <c r="D233" s="10">
        <f>SUM('დამტკ. ნაერთი'!D233,'ცვლილ. ნაერთი'!D233)</f>
        <v>0</v>
      </c>
      <c r="E233" s="10">
        <f>SUM('დამტკ. ნაერთი'!E233,'ცვლილ. ნაერთი'!E233)</f>
        <v>0</v>
      </c>
      <c r="F233" s="10">
        <f>SUM('დამტკ. ნაერთი'!F233,'ცვლილ. ნაერთი'!F233)</f>
        <v>0</v>
      </c>
      <c r="G233" s="10">
        <f>SUM('დამტკ. ნაერთი'!G233,'ცვლილ. ნაერთი'!G233)</f>
        <v>0</v>
      </c>
      <c r="H233" s="10">
        <f>SUM('დამტკ. ნაერთი'!H233,'ცვლილ. ნაერთი'!H233)</f>
        <v>0</v>
      </c>
      <c r="I233" s="10">
        <f t="shared" si="10"/>
        <v>0</v>
      </c>
      <c r="J233" s="10">
        <f t="shared" si="11"/>
        <v>0</v>
      </c>
    </row>
    <row r="234" spans="1:10" x14ac:dyDescent="0.25">
      <c r="A234" t="str">
        <f t="shared" si="9"/>
        <v>a</v>
      </c>
      <c r="B234" s="8"/>
      <c r="C234" s="9" t="s">
        <v>12</v>
      </c>
      <c r="D234" s="10">
        <f>SUM('დამტკ. ნაერთი'!D234,'ცვლილ. ნაერთი'!D234)</f>
        <v>44000</v>
      </c>
      <c r="E234" s="10">
        <f>SUM('დამტკ. ნაერთი'!E234,'ცვლილ. ნაერთი'!E234)</f>
        <v>18000</v>
      </c>
      <c r="F234" s="10">
        <f>SUM('დამტკ. ნაერთი'!F234,'ცვლილ. ნაერთი'!F234)</f>
        <v>15000</v>
      </c>
      <c r="G234" s="10">
        <f>SUM('დამტკ. ნაერთი'!G234,'ცვლილ. ნაერთი'!G234)</f>
        <v>10000</v>
      </c>
      <c r="H234" s="10">
        <f>SUM('დამტკ. ნაერთი'!H234,'ცვლილ. ნაერთი'!H234)</f>
        <v>1000</v>
      </c>
      <c r="I234" s="10">
        <f t="shared" si="10"/>
        <v>33000</v>
      </c>
      <c r="J234" s="10">
        <f t="shared" si="11"/>
        <v>43000</v>
      </c>
    </row>
    <row r="235" spans="1:10" x14ac:dyDescent="0.25">
      <c r="A235" t="str">
        <f t="shared" si="9"/>
        <v>b</v>
      </c>
      <c r="B235" s="8"/>
      <c r="C235" s="9" t="s">
        <v>13</v>
      </c>
      <c r="D235" s="10">
        <f>SUM('დამტკ. ნაერთი'!D235,'ცვლილ. ნაერთი'!D235)</f>
        <v>0</v>
      </c>
      <c r="E235" s="10">
        <f>SUM('დამტკ. ნაერთი'!E235,'ცვლილ. ნაერთი'!E235)</f>
        <v>0</v>
      </c>
      <c r="F235" s="10">
        <f>SUM('დამტკ. ნაერთი'!F235,'ცვლილ. ნაერთი'!F235)</f>
        <v>0</v>
      </c>
      <c r="G235" s="10">
        <f>SUM('დამტკ. ნაერთი'!G235,'ცვლილ. ნაერთი'!G235)</f>
        <v>0</v>
      </c>
      <c r="H235" s="10">
        <f>SUM('დამტკ. ნაერთი'!H235,'ცვლილ. ნაერთი'!H235)</f>
        <v>0</v>
      </c>
      <c r="I235" s="10">
        <f t="shared" si="10"/>
        <v>0</v>
      </c>
      <c r="J235" s="10">
        <f t="shared" si="11"/>
        <v>0</v>
      </c>
    </row>
    <row r="236" spans="1:10" x14ac:dyDescent="0.25">
      <c r="A236" t="str">
        <f t="shared" si="9"/>
        <v>b</v>
      </c>
      <c r="B236" s="8"/>
      <c r="C236" s="9" t="s">
        <v>14</v>
      </c>
      <c r="D236" s="10">
        <f>SUM('დამტკ. ნაერთი'!D236,'ცვლილ. ნაერთი'!D236)</f>
        <v>0</v>
      </c>
      <c r="E236" s="10">
        <f>SUM('დამტკ. ნაერთი'!E236,'ცვლილ. ნაერთი'!E236)</f>
        <v>0</v>
      </c>
      <c r="F236" s="10">
        <f>SUM('დამტკ. ნაერთი'!F236,'ცვლილ. ნაერთი'!F236)</f>
        <v>0</v>
      </c>
      <c r="G236" s="10">
        <f>SUM('დამტკ. ნაერთი'!G236,'ცვლილ. ნაერთი'!G236)</f>
        <v>0</v>
      </c>
      <c r="H236" s="10">
        <f>SUM('დამტკ. ნაერთი'!H236,'ცვლილ. ნაერთი'!H236)</f>
        <v>0</v>
      </c>
      <c r="I236" s="10">
        <f t="shared" si="10"/>
        <v>0</v>
      </c>
      <c r="J236" s="10">
        <f t="shared" si="11"/>
        <v>0</v>
      </c>
    </row>
    <row r="237" spans="1:10" x14ac:dyDescent="0.25">
      <c r="A237" t="str">
        <f t="shared" si="9"/>
        <v>b</v>
      </c>
      <c r="B237" s="8"/>
      <c r="C237" s="9" t="s">
        <v>15</v>
      </c>
      <c r="D237" s="10">
        <f>SUM('დამტკ. ნაერთი'!D237,'ცვლილ. ნაერთი'!D237)</f>
        <v>0</v>
      </c>
      <c r="E237" s="10">
        <f>SUM('დამტკ. ნაერთი'!E237,'ცვლილ. ნაერთი'!E237)</f>
        <v>0</v>
      </c>
      <c r="F237" s="10">
        <f>SUM('დამტკ. ნაერთი'!F237,'ცვლილ. ნაერთი'!F237)</f>
        <v>0</v>
      </c>
      <c r="G237" s="10">
        <f>SUM('დამტკ. ნაერთი'!G237,'ცვლილ. ნაერთი'!G237)</f>
        <v>0</v>
      </c>
      <c r="H237" s="10">
        <f>SUM('დამტკ. ნაერთი'!H237,'ცვლილ. ნაერთი'!H237)</f>
        <v>0</v>
      </c>
      <c r="I237" s="10">
        <f t="shared" si="10"/>
        <v>0</v>
      </c>
      <c r="J237" s="10">
        <f t="shared" si="11"/>
        <v>0</v>
      </c>
    </row>
    <row r="238" spans="1:10" x14ac:dyDescent="0.25">
      <c r="A238" t="str">
        <f t="shared" si="9"/>
        <v>a</v>
      </c>
      <c r="B238" s="8"/>
      <c r="C238" s="9" t="s">
        <v>16</v>
      </c>
      <c r="D238" s="10">
        <f>SUM('დამტკ. ნაერთი'!D238,'ცვლილ. ნაერთი'!D238)</f>
        <v>7000</v>
      </c>
      <c r="E238" s="10">
        <f>SUM('დამტკ. ნაერთი'!E238,'ცვლილ. ნაერთი'!E238)</f>
        <v>2000</v>
      </c>
      <c r="F238" s="10">
        <f>SUM('დამტკ. ნაერთი'!F238,'ცვლილ. ნაერთი'!F238)</f>
        <v>2000</v>
      </c>
      <c r="G238" s="10">
        <f>SUM('დამტკ. ნაერთი'!G238,'ცვლილ. ნაერთი'!G238)</f>
        <v>1500</v>
      </c>
      <c r="H238" s="10">
        <f>SUM('დამტკ. ნაერთი'!H238,'ცვლილ. ნაერთი'!H238)</f>
        <v>1500</v>
      </c>
      <c r="I238" s="10">
        <f t="shared" si="10"/>
        <v>4000</v>
      </c>
      <c r="J238" s="10">
        <f t="shared" si="11"/>
        <v>5500</v>
      </c>
    </row>
    <row r="239" spans="1:10" x14ac:dyDescent="0.25">
      <c r="A239" t="str">
        <f t="shared" si="9"/>
        <v>a</v>
      </c>
      <c r="B239" s="8"/>
      <c r="C239" s="9" t="s">
        <v>17</v>
      </c>
      <c r="D239" s="10">
        <f>SUM('დამტკ. ნაერთი'!D239,'ცვლილ. ნაერთი'!D239)</f>
        <v>550</v>
      </c>
      <c r="E239" s="10">
        <f>SUM('დამტკ. ნაერთი'!E239,'ცვლილ. ნაერთი'!E239)</f>
        <v>200</v>
      </c>
      <c r="F239" s="10">
        <f>SUM('დამტკ. ნაერთი'!F239,'ცვლილ. ნაერთი'!F239)</f>
        <v>200</v>
      </c>
      <c r="G239" s="10">
        <f>SUM('დამტკ. ნაერთი'!G239,'ცვლილ. ნაერთი'!G239)</f>
        <v>150</v>
      </c>
      <c r="H239" s="10">
        <f>SUM('დამტკ. ნაერთი'!H239,'ცვლილ. ნაერთი'!H239)</f>
        <v>0</v>
      </c>
      <c r="I239" s="10">
        <f t="shared" si="10"/>
        <v>400</v>
      </c>
      <c r="J239" s="10">
        <f t="shared" si="11"/>
        <v>550</v>
      </c>
    </row>
    <row r="240" spans="1:10" x14ac:dyDescent="0.25">
      <c r="A240" t="str">
        <f t="shared" si="9"/>
        <v>b</v>
      </c>
      <c r="B240" s="5"/>
      <c r="C240" s="6" t="s">
        <v>18</v>
      </c>
      <c r="D240" s="7">
        <f>SUM('დამტკ. ნაერთი'!D240,'ცვლილ. ნაერთი'!D240)</f>
        <v>0</v>
      </c>
      <c r="E240" s="7">
        <f>SUM('დამტკ. ნაერთი'!E240,'ცვლილ. ნაერთი'!E240)</f>
        <v>0</v>
      </c>
      <c r="F240" s="7">
        <f>SUM('დამტკ. ნაერთი'!F240,'ცვლილ. ნაერთი'!F240)</f>
        <v>0</v>
      </c>
      <c r="G240" s="7">
        <f>SUM('დამტკ. ნაერთი'!G240,'ცვლილ. ნაერთი'!G240)</f>
        <v>0</v>
      </c>
      <c r="H240" s="7">
        <f>SUM('დამტკ. ნაერთი'!H240,'ცვლილ. ნაერთი'!H240)</f>
        <v>0</v>
      </c>
      <c r="I240" s="7">
        <f t="shared" si="10"/>
        <v>0</v>
      </c>
      <c r="J240" s="7">
        <f t="shared" si="11"/>
        <v>0</v>
      </c>
    </row>
    <row r="241" spans="1:10" x14ac:dyDescent="0.25">
      <c r="A241" t="str">
        <f t="shared" si="9"/>
        <v>b</v>
      </c>
      <c r="B241" s="5"/>
      <c r="C241" s="6" t="s">
        <v>19</v>
      </c>
      <c r="D241" s="7">
        <f>SUM('დამტკ. ნაერთი'!D241,'ცვლილ. ნაერთი'!D241)</f>
        <v>0</v>
      </c>
      <c r="E241" s="7">
        <f>SUM('დამტკ. ნაერთი'!E241,'ცვლილ. ნაერთი'!E241)</f>
        <v>0</v>
      </c>
      <c r="F241" s="7">
        <f>SUM('დამტკ. ნაერთი'!F241,'ცვლილ. ნაერთი'!F241)</f>
        <v>0</v>
      </c>
      <c r="G241" s="7">
        <f>SUM('დამტკ. ნაერთი'!G241,'ცვლილ. ნაერთი'!G241)</f>
        <v>0</v>
      </c>
      <c r="H241" s="7">
        <f>SUM('დამტკ. ნაერთი'!H241,'ცვლილ. ნაერთი'!H241)</f>
        <v>0</v>
      </c>
      <c r="I241" s="7">
        <f t="shared" si="10"/>
        <v>0</v>
      </c>
      <c r="J241" s="7">
        <f t="shared" si="11"/>
        <v>0</v>
      </c>
    </row>
    <row r="242" spans="1:10" ht="15.75" thickBot="1" x14ac:dyDescent="0.3">
      <c r="A242" t="str">
        <f t="shared" si="9"/>
        <v>b</v>
      </c>
      <c r="B242" s="11"/>
      <c r="C242" s="12" t="s">
        <v>20</v>
      </c>
      <c r="D242" s="13">
        <f>SUM('დამტკ. ნაერთი'!D242,'ცვლილ. ნაერთი'!D242)</f>
        <v>0</v>
      </c>
      <c r="E242" s="13">
        <f>SUM('დამტკ. ნაერთი'!E242,'ცვლილ. ნაერთი'!E242)</f>
        <v>0</v>
      </c>
      <c r="F242" s="13">
        <f>SUM('დამტკ. ნაერთი'!F242,'ცვლილ. ნაერთი'!F242)</f>
        <v>0</v>
      </c>
      <c r="G242" s="13">
        <f>SUM('დამტკ. ნაერთი'!G242,'ცვლილ. ნაერთი'!G242)</f>
        <v>0</v>
      </c>
      <c r="H242" s="13">
        <f>SUM('დამტკ. ნაერთი'!H242,'ცვლილ. ნაერთი'!H242)</f>
        <v>0</v>
      </c>
      <c r="I242" s="13">
        <f t="shared" si="10"/>
        <v>0</v>
      </c>
      <c r="J242" s="13">
        <f t="shared" si="11"/>
        <v>0</v>
      </c>
    </row>
    <row r="243" spans="1:10" ht="46.5" thickTop="1" thickBot="1" x14ac:dyDescent="0.3">
      <c r="A243" t="str">
        <f t="shared" si="9"/>
        <v>a</v>
      </c>
      <c r="B243" s="3" t="s">
        <v>58</v>
      </c>
      <c r="C243" s="14" t="s">
        <v>59</v>
      </c>
      <c r="D243" s="4">
        <f>SUM('დამტკ. ნაერთი'!D243,'ცვლილ. ნაერთი'!D243)</f>
        <v>6094550</v>
      </c>
      <c r="E243" s="4">
        <f>SUM('დამტკ. ნაერთი'!E243,'ცვლილ. ნაერთი'!E243)</f>
        <v>1538500</v>
      </c>
      <c r="F243" s="4">
        <f>SUM('დამტკ. ნაერთი'!F243,'ცვლილ. ნაერთი'!F243)</f>
        <v>1669250</v>
      </c>
      <c r="G243" s="4">
        <f>SUM('დამტკ. ნაერთი'!G243,'ცვლილ. ნაერთი'!G243)</f>
        <v>1390000</v>
      </c>
      <c r="H243" s="4">
        <f>SUM('დამტკ. ნაერთი'!H243,'ცვლილ. ნაერთი'!H243)</f>
        <v>1496800</v>
      </c>
      <c r="I243" s="4">
        <f t="shared" si="10"/>
        <v>3207750</v>
      </c>
      <c r="J243" s="4">
        <f t="shared" si="11"/>
        <v>4597750</v>
      </c>
    </row>
    <row r="244" spans="1:10" ht="15.75" thickTop="1" x14ac:dyDescent="0.25">
      <c r="A244" t="str">
        <f t="shared" si="9"/>
        <v>a</v>
      </c>
      <c r="B244" s="5"/>
      <c r="C244" s="6" t="s">
        <v>10</v>
      </c>
      <c r="D244" s="7">
        <f>SUM('დამტკ. ნაერთი'!D244,'ცვლილ. ნაერთი'!D244)</f>
        <v>5963071</v>
      </c>
      <c r="E244" s="7">
        <f>SUM('დამტკ. ნაერთი'!E244,'ცვლილ. ნაერთი'!E244)</f>
        <v>1481021</v>
      </c>
      <c r="F244" s="7">
        <f>SUM('დამტკ. ნაერთი'!F244,'ცვლილ. ნაერთი'!F244)</f>
        <v>1641750</v>
      </c>
      <c r="G244" s="7">
        <f>SUM('დამტკ. ნაერთი'!G244,'ცვლილ. ნაერთი'!G244)</f>
        <v>1366500</v>
      </c>
      <c r="H244" s="7">
        <f>SUM('დამტკ. ნაერთი'!H244,'ცვლილ. ნაერთი'!H244)</f>
        <v>1473800</v>
      </c>
      <c r="I244" s="7">
        <f t="shared" si="10"/>
        <v>3122771</v>
      </c>
      <c r="J244" s="7">
        <f t="shared" si="11"/>
        <v>4489271</v>
      </c>
    </row>
    <row r="245" spans="1:10" x14ac:dyDescent="0.25">
      <c r="A245" t="str">
        <f t="shared" si="9"/>
        <v>a</v>
      </c>
      <c r="B245" s="8"/>
      <c r="C245" s="9" t="s">
        <v>11</v>
      </c>
      <c r="D245" s="10">
        <f>SUM('დამტკ. ნაერთი'!D245,'ცვლილ. ნაერთი'!D245)</f>
        <v>3232250</v>
      </c>
      <c r="E245" s="10">
        <f>SUM('დამტკ. ნაერთი'!E245,'ცვლილ. ნაერთი'!E245)</f>
        <v>800000</v>
      </c>
      <c r="F245" s="10">
        <f>SUM('დამტკ. ნაერთი'!F245,'ცვლილ. ნაერთი'!F245)</f>
        <v>832250</v>
      </c>
      <c r="G245" s="10">
        <f>SUM('დამტკ. ნაერთი'!G245,'ცვლილ. ნაერთი'!G245)</f>
        <v>800000</v>
      </c>
      <c r="H245" s="10">
        <f>SUM('დამტკ. ნაერთი'!H245,'ცვლილ. ნაერთი'!H245)</f>
        <v>800000</v>
      </c>
      <c r="I245" s="10">
        <f t="shared" si="10"/>
        <v>1632250</v>
      </c>
      <c r="J245" s="10">
        <f t="shared" si="11"/>
        <v>2432250</v>
      </c>
    </row>
    <row r="246" spans="1:10" x14ac:dyDescent="0.25">
      <c r="A246" t="str">
        <f t="shared" si="9"/>
        <v>a</v>
      </c>
      <c r="B246" s="8"/>
      <c r="C246" s="9" t="s">
        <v>12</v>
      </c>
      <c r="D246" s="10">
        <f>SUM('დამტკ. ნაერთი'!D246,'ცვლილ. ნაერთი'!D246)</f>
        <v>2612521</v>
      </c>
      <c r="E246" s="10">
        <f>SUM('დამტკ. ნაერთი'!E246,'ცვლილ. ნაერთი'!E246)</f>
        <v>648521</v>
      </c>
      <c r="F246" s="10">
        <f>SUM('დამტკ. ნაერთი'!F246,'ცვლილ. ნაერთი'!F246)</f>
        <v>785000</v>
      </c>
      <c r="G246" s="10">
        <f>SUM('დამტკ. ნაერთი'!G246,'ცვლილ. ნაერთი'!G246)</f>
        <v>525000</v>
      </c>
      <c r="H246" s="10">
        <f>SUM('დამტკ. ნაერთი'!H246,'ცვლილ. ნაერთი'!H246)</f>
        <v>654000</v>
      </c>
      <c r="I246" s="10">
        <f t="shared" si="10"/>
        <v>1433521</v>
      </c>
      <c r="J246" s="10">
        <f t="shared" si="11"/>
        <v>1958521</v>
      </c>
    </row>
    <row r="247" spans="1:10" x14ac:dyDescent="0.25">
      <c r="A247" t="str">
        <f t="shared" si="9"/>
        <v>b</v>
      </c>
      <c r="B247" s="8"/>
      <c r="C247" s="9" t="s">
        <v>13</v>
      </c>
      <c r="D247" s="10">
        <f>SUM('დამტკ. ნაერთი'!D247,'ცვლილ. ნაერთი'!D247)</f>
        <v>0</v>
      </c>
      <c r="E247" s="10">
        <f>SUM('დამტკ. ნაერთი'!E247,'ცვლილ. ნაერთი'!E247)</f>
        <v>0</v>
      </c>
      <c r="F247" s="10">
        <f>SUM('დამტკ. ნაერთი'!F247,'ცვლილ. ნაერთი'!F247)</f>
        <v>0</v>
      </c>
      <c r="G247" s="10">
        <f>SUM('დამტკ. ნაერთი'!G247,'ცვლილ. ნაერთი'!G247)</f>
        <v>0</v>
      </c>
      <c r="H247" s="10">
        <f>SUM('დამტკ. ნაერთი'!H247,'ცვლილ. ნაერთი'!H247)</f>
        <v>0</v>
      </c>
      <c r="I247" s="10">
        <f t="shared" si="10"/>
        <v>0</v>
      </c>
      <c r="J247" s="10">
        <f t="shared" si="11"/>
        <v>0</v>
      </c>
    </row>
    <row r="248" spans="1:10" x14ac:dyDescent="0.25">
      <c r="A248" t="str">
        <f t="shared" si="9"/>
        <v>b</v>
      </c>
      <c r="B248" s="8"/>
      <c r="C248" s="9" t="s">
        <v>14</v>
      </c>
      <c r="D248" s="10">
        <f>SUM('დამტკ. ნაერთი'!D248,'ცვლილ. ნაერთი'!D248)</f>
        <v>0</v>
      </c>
      <c r="E248" s="10">
        <f>SUM('დამტკ. ნაერთი'!E248,'ცვლილ. ნაერთი'!E248)</f>
        <v>0</v>
      </c>
      <c r="F248" s="10">
        <f>SUM('დამტკ. ნაერთი'!F248,'ცვლილ. ნაერთი'!F248)</f>
        <v>0</v>
      </c>
      <c r="G248" s="10">
        <f>SUM('დამტკ. ნაერთი'!G248,'ცვლილ. ნაერთი'!G248)</f>
        <v>0</v>
      </c>
      <c r="H248" s="10">
        <f>SUM('დამტკ. ნაერთი'!H248,'ცვლილ. ნაერთი'!H248)</f>
        <v>0</v>
      </c>
      <c r="I248" s="10">
        <f t="shared" si="10"/>
        <v>0</v>
      </c>
      <c r="J248" s="10">
        <f t="shared" si="11"/>
        <v>0</v>
      </c>
    </row>
    <row r="249" spans="1:10" x14ac:dyDescent="0.25">
      <c r="A249" t="str">
        <f t="shared" si="9"/>
        <v>b</v>
      </c>
      <c r="B249" s="8"/>
      <c r="C249" s="9" t="s">
        <v>15</v>
      </c>
      <c r="D249" s="10">
        <f>SUM('დამტკ. ნაერთი'!D249,'ცვლილ. ნაერთი'!D249)</f>
        <v>0</v>
      </c>
      <c r="E249" s="10">
        <f>SUM('დამტკ. ნაერთი'!E249,'ცვლილ. ნაერთი'!E249)</f>
        <v>0</v>
      </c>
      <c r="F249" s="10">
        <f>SUM('დამტკ. ნაერთი'!F249,'ცვლილ. ნაერთი'!F249)</f>
        <v>0</v>
      </c>
      <c r="G249" s="10">
        <f>SUM('დამტკ. ნაერთი'!G249,'ცვლილ. ნაერთი'!G249)</f>
        <v>0</v>
      </c>
      <c r="H249" s="10">
        <f>SUM('დამტკ. ნაერთი'!H249,'ცვლილ. ნაერთი'!H249)</f>
        <v>0</v>
      </c>
      <c r="I249" s="10">
        <f t="shared" si="10"/>
        <v>0</v>
      </c>
      <c r="J249" s="10">
        <f t="shared" si="11"/>
        <v>0</v>
      </c>
    </row>
    <row r="250" spans="1:10" x14ac:dyDescent="0.25">
      <c r="A250" t="str">
        <f t="shared" si="9"/>
        <v>a</v>
      </c>
      <c r="B250" s="8"/>
      <c r="C250" s="9" t="s">
        <v>16</v>
      </c>
      <c r="D250" s="10">
        <f>SUM('დამტკ. ნაერთი'!D250,'ცვლილ. ნაერთი'!D250)</f>
        <v>70000</v>
      </c>
      <c r="E250" s="10">
        <f>SUM('დამტკ. ნაერთი'!E250,'ცვლილ. ნაერთი'!E250)</f>
        <v>20000</v>
      </c>
      <c r="F250" s="10">
        <f>SUM('დამტკ. ნაერთი'!F250,'ცვლილ. ნაერთი'!F250)</f>
        <v>20000</v>
      </c>
      <c r="G250" s="10">
        <f>SUM('დამტკ. ნაერთი'!G250,'ცვლილ. ნაერთი'!G250)</f>
        <v>15000</v>
      </c>
      <c r="H250" s="10">
        <f>SUM('დამტკ. ნაერთი'!H250,'ცვლილ. ნაერთი'!H250)</f>
        <v>15000</v>
      </c>
      <c r="I250" s="10">
        <f t="shared" si="10"/>
        <v>40000</v>
      </c>
      <c r="J250" s="10">
        <f t="shared" si="11"/>
        <v>55000</v>
      </c>
    </row>
    <row r="251" spans="1:10" x14ac:dyDescent="0.25">
      <c r="A251" t="str">
        <f t="shared" si="9"/>
        <v>a</v>
      </c>
      <c r="B251" s="8"/>
      <c r="C251" s="9" t="s">
        <v>17</v>
      </c>
      <c r="D251" s="10">
        <f>SUM('დამტკ. ნაერთი'!D251,'ცვლილ. ნაერთი'!D251)</f>
        <v>48300</v>
      </c>
      <c r="E251" s="10">
        <f>SUM('დამტკ. ნაერთი'!E251,'ცვლილ. ნაერთი'!E251)</f>
        <v>12500</v>
      </c>
      <c r="F251" s="10">
        <f>SUM('დამტკ. ნაერთი'!F251,'ცვლილ. ნაერთი'!F251)</f>
        <v>4500</v>
      </c>
      <c r="G251" s="10">
        <f>SUM('დამტკ. ნაერთი'!G251,'ცვლილ. ნაერთი'!G251)</f>
        <v>26500</v>
      </c>
      <c r="H251" s="10">
        <f>SUM('დამტკ. ნაერთი'!H251,'ცვლილ. ნაერთი'!H251)</f>
        <v>4800</v>
      </c>
      <c r="I251" s="10">
        <f t="shared" si="10"/>
        <v>17000</v>
      </c>
      <c r="J251" s="10">
        <f t="shared" si="11"/>
        <v>43500</v>
      </c>
    </row>
    <row r="252" spans="1:10" x14ac:dyDescent="0.25">
      <c r="A252" t="str">
        <f t="shared" si="9"/>
        <v>a</v>
      </c>
      <c r="B252" s="5"/>
      <c r="C252" s="6" t="s">
        <v>18</v>
      </c>
      <c r="D252" s="7">
        <f>SUM('დამტკ. ნაერთი'!D252,'ცვლილ. ნაერთი'!D252)</f>
        <v>127000</v>
      </c>
      <c r="E252" s="7">
        <f>SUM('დამტკ. ნაერთი'!E252,'ცვლილ. ნაერთი'!E252)</f>
        <v>53000</v>
      </c>
      <c r="F252" s="7">
        <f>SUM('დამტკ. ნაერთი'!F252,'ცვლილ. ნაერთი'!F252)</f>
        <v>27500</v>
      </c>
      <c r="G252" s="7">
        <f>SUM('დამტკ. ნაერთი'!G252,'ცვლილ. ნაერთი'!G252)</f>
        <v>23500</v>
      </c>
      <c r="H252" s="7">
        <f>SUM('დამტკ. ნაერთი'!H252,'ცვლილ. ნაერთი'!H252)</f>
        <v>23000</v>
      </c>
      <c r="I252" s="7">
        <f t="shared" si="10"/>
        <v>80500</v>
      </c>
      <c r="J252" s="7">
        <f t="shared" si="11"/>
        <v>104000</v>
      </c>
    </row>
    <row r="253" spans="1:10" x14ac:dyDescent="0.25">
      <c r="A253" t="str">
        <f t="shared" si="9"/>
        <v>b</v>
      </c>
      <c r="B253" s="5"/>
      <c r="C253" s="6" t="s">
        <v>19</v>
      </c>
      <c r="D253" s="7">
        <f>SUM('დამტკ. ნაერთი'!D253,'ცვლილ. ნაერთი'!D253)</f>
        <v>0</v>
      </c>
      <c r="E253" s="7">
        <f>SUM('დამტკ. ნაერთი'!E253,'ცვლილ. ნაერთი'!E253)</f>
        <v>0</v>
      </c>
      <c r="F253" s="7">
        <f>SUM('დამტკ. ნაერთი'!F253,'ცვლილ. ნაერთი'!F253)</f>
        <v>0</v>
      </c>
      <c r="G253" s="7">
        <f>SUM('დამტკ. ნაერთი'!G253,'ცვლილ. ნაერთი'!G253)</f>
        <v>0</v>
      </c>
      <c r="H253" s="7">
        <f>SUM('დამტკ. ნაერთი'!H253,'ცვლილ. ნაერთი'!H253)</f>
        <v>0</v>
      </c>
      <c r="I253" s="7">
        <f t="shared" si="10"/>
        <v>0</v>
      </c>
      <c r="J253" s="7">
        <f t="shared" si="11"/>
        <v>0</v>
      </c>
    </row>
    <row r="254" spans="1:10" ht="15.75" thickBot="1" x14ac:dyDescent="0.3">
      <c r="A254" t="str">
        <f t="shared" si="9"/>
        <v>a</v>
      </c>
      <c r="B254" s="11"/>
      <c r="C254" s="12" t="s">
        <v>20</v>
      </c>
      <c r="D254" s="13">
        <f>SUM('დამტკ. ნაერთი'!D254,'ცვლილ. ნაერთი'!D254)</f>
        <v>4479</v>
      </c>
      <c r="E254" s="13">
        <f>SUM('დამტკ. ნაერთი'!E254,'ცვლილ. ნაერთი'!E254)</f>
        <v>4479</v>
      </c>
      <c r="F254" s="13">
        <f>SUM('დამტკ. ნაერთი'!F254,'ცვლილ. ნაერთი'!F254)</f>
        <v>0</v>
      </c>
      <c r="G254" s="13">
        <f>SUM('დამტკ. ნაერთი'!G254,'ცვლილ. ნაერთი'!G254)</f>
        <v>0</v>
      </c>
      <c r="H254" s="13">
        <f>SUM('დამტკ. ნაერთი'!H254,'ცვლილ. ნაერთი'!H254)</f>
        <v>0</v>
      </c>
      <c r="I254" s="13">
        <f t="shared" si="10"/>
        <v>4479</v>
      </c>
      <c r="J254" s="13">
        <f t="shared" si="11"/>
        <v>4479</v>
      </c>
    </row>
    <row r="255" spans="1:10" ht="31.5" thickTop="1" thickBot="1" x14ac:dyDescent="0.3">
      <c r="A255" t="str">
        <f t="shared" si="9"/>
        <v>a</v>
      </c>
      <c r="B255" s="121" t="s">
        <v>60</v>
      </c>
      <c r="C255" s="122" t="s">
        <v>360</v>
      </c>
      <c r="D255" s="4">
        <f>SUM('დამტკ. ნაერთი'!D255,'ცვლილ. ნაერთი'!D255)</f>
        <v>2808530</v>
      </c>
      <c r="E255" s="4">
        <f>SUM('დამტკ. ნაერთი'!E255,'ცვლილ. ნაერთი'!E255)</f>
        <v>714930</v>
      </c>
      <c r="F255" s="4">
        <f>SUM('დამტკ. ნაერთი'!F255,'ცვლილ. ნაერთი'!F255)</f>
        <v>705900</v>
      </c>
      <c r="G255" s="4">
        <f>SUM('დამტკ. ნაერთი'!G255,'ცვლილ. ნაერთი'!G255)</f>
        <v>708000</v>
      </c>
      <c r="H255" s="4">
        <f>SUM('დამტკ. ნაერთი'!H255,'ცვლილ. ნაერთი'!H255)</f>
        <v>679700</v>
      </c>
      <c r="I255" s="4">
        <f t="shared" si="10"/>
        <v>1420830</v>
      </c>
      <c r="J255" s="4">
        <f t="shared" si="11"/>
        <v>2128830</v>
      </c>
    </row>
    <row r="256" spans="1:10" ht="15.75" thickTop="1" x14ac:dyDescent="0.25">
      <c r="A256" t="str">
        <f t="shared" si="9"/>
        <v>a</v>
      </c>
      <c r="B256" s="5"/>
      <c r="C256" s="6" t="s">
        <v>10</v>
      </c>
      <c r="D256" s="7">
        <f>SUM('დამტკ. ნაერთი'!D256,'ცვლილ. ნაერთი'!D256)</f>
        <v>2758992</v>
      </c>
      <c r="E256" s="7">
        <f>SUM('დამტკ. ნაერთი'!E256,'ცვლილ. ნაერთი'!E256)</f>
        <v>686592</v>
      </c>
      <c r="F256" s="7">
        <f>SUM('დამტკ. ნაერთი'!F256,'ცვლილ. ნაერთი'!F256)</f>
        <v>697100</v>
      </c>
      <c r="G256" s="7">
        <f>SUM('დამტკ. ნაერთი'!G256,'ცვლილ. ნაერთი'!G256)</f>
        <v>701300</v>
      </c>
      <c r="H256" s="7">
        <f>SUM('დამტკ. ნაერთი'!H256,'ცვლილ. ნაერთი'!H256)</f>
        <v>674000</v>
      </c>
      <c r="I256" s="7">
        <f t="shared" si="10"/>
        <v>1383692</v>
      </c>
      <c r="J256" s="7">
        <f t="shared" si="11"/>
        <v>2084992</v>
      </c>
    </row>
    <row r="257" spans="1:10" x14ac:dyDescent="0.25">
      <c r="A257" t="str">
        <f t="shared" si="9"/>
        <v>a</v>
      </c>
      <c r="B257" s="8"/>
      <c r="C257" s="9" t="s">
        <v>11</v>
      </c>
      <c r="D257" s="10">
        <f>SUM('დამტკ. ნაერთი'!D257,'ცვლილ. ნაერთი'!D257)</f>
        <v>1252600</v>
      </c>
      <c r="E257" s="10">
        <f>SUM('დამტკ. ნაერთი'!E257,'ცვლილ. ნაერთი'!E257)</f>
        <v>282500</v>
      </c>
      <c r="F257" s="10">
        <f>SUM('დამტკ. ნაერთი'!F257,'ცვლილ. ნაერთი'!F257)</f>
        <v>295900</v>
      </c>
      <c r="G257" s="10">
        <f>SUM('დამტკ. ნაერთი'!G257,'ცვლილ. ნაერთი'!G257)</f>
        <v>337100</v>
      </c>
      <c r="H257" s="10">
        <f>SUM('დამტკ. ნაერთი'!H257,'ცვლილ. ნაერთი'!H257)</f>
        <v>337100</v>
      </c>
      <c r="I257" s="10">
        <f t="shared" si="10"/>
        <v>578400</v>
      </c>
      <c r="J257" s="10">
        <f t="shared" si="11"/>
        <v>915500</v>
      </c>
    </row>
    <row r="258" spans="1:10" x14ac:dyDescent="0.25">
      <c r="A258" t="str">
        <f t="shared" si="9"/>
        <v>a</v>
      </c>
      <c r="B258" s="8"/>
      <c r="C258" s="9" t="s">
        <v>12</v>
      </c>
      <c r="D258" s="10">
        <f>SUM('დამტკ. ნაერთი'!D258,'ცვლილ. ნაერთი'!D258)</f>
        <v>1482802</v>
      </c>
      <c r="E258" s="10">
        <f>SUM('დამტკ. ნაერთი'!E258,'ცვლილ. ნაერთი'!E258)</f>
        <v>400042</v>
      </c>
      <c r="F258" s="10">
        <f>SUM('დამტკ. ნაერთი'!F258,'ცვლილ. ნაერთი'!F258)</f>
        <v>390060</v>
      </c>
      <c r="G258" s="10">
        <f>SUM('დამტკ. ნაერთი'!G258,'ცვლილ. ნაერთი'!G258)</f>
        <v>360700</v>
      </c>
      <c r="H258" s="10">
        <f>SUM('დამტკ. ნაერთი'!H258,'ცვლილ. ნაერთი'!H258)</f>
        <v>332000</v>
      </c>
      <c r="I258" s="10">
        <f t="shared" si="10"/>
        <v>790102</v>
      </c>
      <c r="J258" s="10">
        <f t="shared" si="11"/>
        <v>1150802</v>
      </c>
    </row>
    <row r="259" spans="1:10" x14ac:dyDescent="0.25">
      <c r="A259" t="str">
        <f t="shared" si="9"/>
        <v>b</v>
      </c>
      <c r="B259" s="8"/>
      <c r="C259" s="9" t="s">
        <v>13</v>
      </c>
      <c r="D259" s="10">
        <f>SUM('დამტკ. ნაერთი'!D259,'ცვლილ. ნაერთი'!D259)</f>
        <v>0</v>
      </c>
      <c r="E259" s="10">
        <f>SUM('დამტკ. ნაერთი'!E259,'ცვლილ. ნაერთი'!E259)</f>
        <v>0</v>
      </c>
      <c r="F259" s="10">
        <f>SUM('დამტკ. ნაერთი'!F259,'ცვლილ. ნაერთი'!F259)</f>
        <v>0</v>
      </c>
      <c r="G259" s="10">
        <f>SUM('დამტკ. ნაერთი'!G259,'ცვლილ. ნაერთი'!G259)</f>
        <v>0</v>
      </c>
      <c r="H259" s="10">
        <f>SUM('დამტკ. ნაერთი'!H259,'ცვლილ. ნაერთი'!H259)</f>
        <v>0</v>
      </c>
      <c r="I259" s="10">
        <f t="shared" si="10"/>
        <v>0</v>
      </c>
      <c r="J259" s="10">
        <f t="shared" si="11"/>
        <v>0</v>
      </c>
    </row>
    <row r="260" spans="1:10" x14ac:dyDescent="0.25">
      <c r="A260" t="str">
        <f t="shared" ref="A260:A323" si="12">IF(OR(D260&lt;&gt;0,E260&lt;&gt;0,F260&lt;&gt;0,G260&lt;&gt;0,H260&lt;&gt;0,),"a","b")</f>
        <v>b</v>
      </c>
      <c r="B260" s="8"/>
      <c r="C260" s="9" t="s">
        <v>14</v>
      </c>
      <c r="D260" s="10">
        <f>SUM('დამტკ. ნაერთი'!D260,'ცვლილ. ნაერთი'!D260)</f>
        <v>0</v>
      </c>
      <c r="E260" s="10">
        <f>SUM('დამტკ. ნაერთი'!E260,'ცვლილ. ნაერთი'!E260)</f>
        <v>0</v>
      </c>
      <c r="F260" s="10">
        <f>SUM('დამტკ. ნაერთი'!F260,'ცვლილ. ნაერთი'!F260)</f>
        <v>0</v>
      </c>
      <c r="G260" s="10">
        <f>SUM('დამტკ. ნაერთი'!G260,'ცვლილ. ნაერთი'!G260)</f>
        <v>0</v>
      </c>
      <c r="H260" s="10">
        <f>SUM('დამტკ. ნაერთი'!H260,'ცვლილ. ნაერთი'!H260)</f>
        <v>0</v>
      </c>
      <c r="I260" s="10">
        <f t="shared" ref="I260:I323" si="13">SUM(E260,F260)</f>
        <v>0</v>
      </c>
      <c r="J260" s="10">
        <f t="shared" ref="J260:J323" si="14">SUM(E260,F260,G260)</f>
        <v>0</v>
      </c>
    </row>
    <row r="261" spans="1:10" x14ac:dyDescent="0.25">
      <c r="A261" t="str">
        <f t="shared" si="12"/>
        <v>b</v>
      </c>
      <c r="B261" s="8"/>
      <c r="C261" s="9" t="s">
        <v>15</v>
      </c>
      <c r="D261" s="10">
        <f>SUM('დამტკ. ნაერთი'!D261,'ცვლილ. ნაერთი'!D261)</f>
        <v>0</v>
      </c>
      <c r="E261" s="10">
        <f>SUM('დამტკ. ნაერთი'!E261,'ცვლილ. ნაერთი'!E261)</f>
        <v>0</v>
      </c>
      <c r="F261" s="10">
        <f>SUM('დამტკ. ნაერთი'!F261,'ცვლილ. ნაერთი'!F261)</f>
        <v>0</v>
      </c>
      <c r="G261" s="10">
        <f>SUM('დამტკ. ნაერთი'!G261,'ცვლილ. ნაერთი'!G261)</f>
        <v>0</v>
      </c>
      <c r="H261" s="10">
        <f>SUM('დამტკ. ნაერთი'!H261,'ცვლილ. ნაერთი'!H261)</f>
        <v>0</v>
      </c>
      <c r="I261" s="10">
        <f t="shared" si="13"/>
        <v>0</v>
      </c>
      <c r="J261" s="10">
        <f t="shared" si="14"/>
        <v>0</v>
      </c>
    </row>
    <row r="262" spans="1:10" x14ac:dyDescent="0.25">
      <c r="A262" t="str">
        <f t="shared" si="12"/>
        <v>a</v>
      </c>
      <c r="B262" s="8"/>
      <c r="C262" s="9" t="s">
        <v>16</v>
      </c>
      <c r="D262" s="10">
        <f>SUM('დამტკ. ნაერთი'!D262,'ცვლილ. ნაერთი'!D262)</f>
        <v>17740</v>
      </c>
      <c r="E262" s="10">
        <f>SUM('დამტკ. ნაერთი'!E262,'ცვლილ. ნაერთი'!E262)</f>
        <v>3000</v>
      </c>
      <c r="F262" s="10">
        <f>SUM('დამტკ. ნაერთი'!F262,'ცვლილ. ნაერთი'!F262)</f>
        <v>9740</v>
      </c>
      <c r="G262" s="10">
        <f>SUM('დამტკ. ნაერთი'!G262,'ცვლილ. ნაერთი'!G262)</f>
        <v>2000</v>
      </c>
      <c r="H262" s="10">
        <f>SUM('დამტკ. ნაერთი'!H262,'ცვლილ. ნაერთი'!H262)</f>
        <v>3000</v>
      </c>
      <c r="I262" s="10">
        <f t="shared" si="13"/>
        <v>12740</v>
      </c>
      <c r="J262" s="10">
        <f t="shared" si="14"/>
        <v>14740</v>
      </c>
    </row>
    <row r="263" spans="1:10" x14ac:dyDescent="0.25">
      <c r="A263" t="str">
        <f t="shared" si="12"/>
        <v>a</v>
      </c>
      <c r="B263" s="8"/>
      <c r="C263" s="9" t="s">
        <v>17</v>
      </c>
      <c r="D263" s="10">
        <f>SUM('დამტკ. ნაერთი'!D263,'ცვლილ. ნაერთი'!D263)</f>
        <v>5850</v>
      </c>
      <c r="E263" s="10">
        <f>SUM('დამტკ. ნაერთი'!E263,'ცვლილ. ნაერთი'!E263)</f>
        <v>1050</v>
      </c>
      <c r="F263" s="10">
        <f>SUM('დამტკ. ნაერთი'!F263,'ცვლილ. ნაერთი'!F263)</f>
        <v>1400</v>
      </c>
      <c r="G263" s="10">
        <f>SUM('დამტკ. ნაერთი'!G263,'ცვლილ. ნაერთი'!G263)</f>
        <v>1500</v>
      </c>
      <c r="H263" s="10">
        <f>SUM('დამტკ. ნაერთი'!H263,'ცვლილ. ნაერთი'!H263)</f>
        <v>1900</v>
      </c>
      <c r="I263" s="10">
        <f t="shared" si="13"/>
        <v>2450</v>
      </c>
      <c r="J263" s="10">
        <f t="shared" si="14"/>
        <v>3950</v>
      </c>
    </row>
    <row r="264" spans="1:10" x14ac:dyDescent="0.25">
      <c r="A264" t="str">
        <f t="shared" si="12"/>
        <v>a</v>
      </c>
      <c r="B264" s="5"/>
      <c r="C264" s="6" t="s">
        <v>18</v>
      </c>
      <c r="D264" s="7">
        <f>SUM('დამტკ. ნაერთი'!D264,'ცვლილ. ნაერთი'!D264)</f>
        <v>35000</v>
      </c>
      <c r="E264" s="7">
        <f>SUM('დამტკ. ნაერთი'!E264,'ცვლილ. ნაერთი'!E264)</f>
        <v>13800</v>
      </c>
      <c r="F264" s="7">
        <f>SUM('დამტკ. ნაერთი'!F264,'ცვლილ. ნაერთი'!F264)</f>
        <v>8800</v>
      </c>
      <c r="G264" s="7">
        <f>SUM('დამტკ. ნაერთი'!G264,'ცვლილ. ნაერთი'!G264)</f>
        <v>6700</v>
      </c>
      <c r="H264" s="7">
        <f>SUM('დამტკ. ნაერთი'!H264,'ცვლილ. ნაერთი'!H264)</f>
        <v>5700</v>
      </c>
      <c r="I264" s="7">
        <f t="shared" si="13"/>
        <v>22600</v>
      </c>
      <c r="J264" s="7">
        <f t="shared" si="14"/>
        <v>29300</v>
      </c>
    </row>
    <row r="265" spans="1:10" x14ac:dyDescent="0.25">
      <c r="A265" t="str">
        <f t="shared" si="12"/>
        <v>b</v>
      </c>
      <c r="B265" s="5"/>
      <c r="C265" s="6" t="s">
        <v>19</v>
      </c>
      <c r="D265" s="7">
        <f>SUM('დამტკ. ნაერთი'!D265,'ცვლილ. ნაერთი'!D265)</f>
        <v>0</v>
      </c>
      <c r="E265" s="7">
        <f>SUM('დამტკ. ნაერთი'!E265,'ცვლილ. ნაერთი'!E265)</f>
        <v>0</v>
      </c>
      <c r="F265" s="7">
        <f>SUM('დამტკ. ნაერთი'!F265,'ცვლილ. ნაერთი'!F265)</f>
        <v>0</v>
      </c>
      <c r="G265" s="7">
        <f>SUM('დამტკ. ნაერთი'!G265,'ცვლილ. ნაერთი'!G265)</f>
        <v>0</v>
      </c>
      <c r="H265" s="7">
        <f>SUM('დამტკ. ნაერთი'!H265,'ცვლილ. ნაერთი'!H265)</f>
        <v>0</v>
      </c>
      <c r="I265" s="7">
        <f t="shared" si="13"/>
        <v>0</v>
      </c>
      <c r="J265" s="7">
        <f t="shared" si="14"/>
        <v>0</v>
      </c>
    </row>
    <row r="266" spans="1:10" ht="15.75" thickBot="1" x14ac:dyDescent="0.3">
      <c r="A266" t="str">
        <f t="shared" si="12"/>
        <v>a</v>
      </c>
      <c r="B266" s="11"/>
      <c r="C266" s="12" t="s">
        <v>20</v>
      </c>
      <c r="D266" s="13">
        <f>SUM('დამტკ. ნაერთი'!D266,'ცვლილ. ნაერთი'!D266)</f>
        <v>14538</v>
      </c>
      <c r="E266" s="13">
        <f>SUM('დამტკ. ნაერთი'!E266,'ცვლილ. ნაერთი'!E266)</f>
        <v>14538</v>
      </c>
      <c r="F266" s="13">
        <f>SUM('დამტკ. ნაერთი'!F266,'ცვლილ. ნაერთი'!F266)</f>
        <v>0</v>
      </c>
      <c r="G266" s="13">
        <f>SUM('დამტკ. ნაერთი'!G266,'ცვლილ. ნაერთი'!G266)</f>
        <v>0</v>
      </c>
      <c r="H266" s="13">
        <f>SUM('დამტკ. ნაერთი'!H266,'ცვლილ. ნაერთი'!H266)</f>
        <v>0</v>
      </c>
      <c r="I266" s="13">
        <f t="shared" si="13"/>
        <v>14538</v>
      </c>
      <c r="J266" s="13">
        <f t="shared" si="14"/>
        <v>14538</v>
      </c>
    </row>
    <row r="267" spans="1:10" ht="32.25" customHeight="1" thickTop="1" thickBot="1" x14ac:dyDescent="0.3">
      <c r="A267" t="str">
        <f t="shared" si="12"/>
        <v>a</v>
      </c>
      <c r="B267" s="16" t="s">
        <v>61</v>
      </c>
      <c r="C267" s="4" t="s">
        <v>62</v>
      </c>
      <c r="D267" s="4">
        <f>SUM('დამტკ. ნაერთი'!D267,'ცვლილ. ნაერთი'!D267)</f>
        <v>2439370419</v>
      </c>
      <c r="E267" s="4">
        <f>SUM('დამტკ. ნაერთი'!E267,'ცვლილ. ნაერთი'!E267)</f>
        <v>593916433</v>
      </c>
      <c r="F267" s="4">
        <f>SUM('დამტკ. ნაერთი'!F267,'ცვლილ. ნაერთი'!F267)</f>
        <v>601632186</v>
      </c>
      <c r="G267" s="4">
        <f>SUM('დამტკ. ნაერთი'!G267,'ცვლილ. ნაერთი'!G267)</f>
        <v>611168600</v>
      </c>
      <c r="H267" s="4">
        <f>SUM('დამტკ. ნაერთი'!H267,'ცვლილ. ნაერთი'!H267)</f>
        <v>632653200</v>
      </c>
      <c r="I267" s="4">
        <f t="shared" si="13"/>
        <v>1195548619</v>
      </c>
      <c r="J267" s="4">
        <f t="shared" si="14"/>
        <v>1806717219</v>
      </c>
    </row>
    <row r="268" spans="1:10" ht="15.75" thickTop="1" x14ac:dyDescent="0.25">
      <c r="A268" t="str">
        <f t="shared" si="12"/>
        <v>a</v>
      </c>
      <c r="B268" s="5"/>
      <c r="C268" s="6" t="s">
        <v>10</v>
      </c>
      <c r="D268" s="7">
        <f>SUM('დამტკ. ნაერთი'!D268,'ცვლილ. ნაერთი'!D268)</f>
        <v>2439326020</v>
      </c>
      <c r="E268" s="7">
        <f>SUM('დამტკ. ნაერთი'!E268,'ცვლილ. ნაერთი'!E268)</f>
        <v>593899719</v>
      </c>
      <c r="F268" s="7">
        <f>SUM('დამტკ. ნაერთი'!F268,'ცვლილ. ნაერთი'!F268)</f>
        <v>601604501</v>
      </c>
      <c r="G268" s="7">
        <f>SUM('დამტკ. ნაერთი'!G268,'ცვლილ. ნაერთი'!G268)</f>
        <v>611168600</v>
      </c>
      <c r="H268" s="7">
        <f>SUM('დამტკ. ნაერთი'!H268,'ცვლილ. ნაერთი'!H268)</f>
        <v>632653200</v>
      </c>
      <c r="I268" s="7">
        <f t="shared" si="13"/>
        <v>1195504220</v>
      </c>
      <c r="J268" s="7">
        <f t="shared" si="14"/>
        <v>1806672820</v>
      </c>
    </row>
    <row r="269" spans="1:10" x14ac:dyDescent="0.25">
      <c r="A269" t="str">
        <f t="shared" si="12"/>
        <v>b</v>
      </c>
      <c r="B269" s="8"/>
      <c r="C269" s="9" t="s">
        <v>11</v>
      </c>
      <c r="D269" s="10">
        <f>SUM('დამტკ. ნაერთი'!D269,'ცვლილ. ნაერთი'!D269)</f>
        <v>0</v>
      </c>
      <c r="E269" s="10">
        <f>SUM('დამტკ. ნაერთი'!E269,'ცვლილ. ნაერთი'!E269)</f>
        <v>0</v>
      </c>
      <c r="F269" s="10">
        <f>SUM('დამტკ. ნაერთი'!F269,'ცვლილ. ნაერთი'!F269)</f>
        <v>0</v>
      </c>
      <c r="G269" s="10">
        <f>SUM('დამტკ. ნაერთი'!G269,'ცვლილ. ნაერთი'!G269)</f>
        <v>0</v>
      </c>
      <c r="H269" s="10">
        <f>SUM('დამტკ. ნაერთი'!H269,'ცვლილ. ნაერთი'!H269)</f>
        <v>0</v>
      </c>
      <c r="I269" s="10">
        <f t="shared" si="13"/>
        <v>0</v>
      </c>
      <c r="J269" s="10">
        <f t="shared" si="14"/>
        <v>0</v>
      </c>
    </row>
    <row r="270" spans="1:10" x14ac:dyDescent="0.25">
      <c r="A270" t="str">
        <f t="shared" si="12"/>
        <v>a</v>
      </c>
      <c r="B270" s="8"/>
      <c r="C270" s="9" t="s">
        <v>12</v>
      </c>
      <c r="D270" s="10">
        <f>SUM('დამტკ. ნაერთი'!D270,'ცვლილ. ნაერთი'!D270)</f>
        <v>4833600</v>
      </c>
      <c r="E270" s="10">
        <f>SUM('დამტკ. ნაერთი'!E270,'ცვლილ. ნაერთი'!E270)</f>
        <v>1030000</v>
      </c>
      <c r="F270" s="10">
        <f>SUM('დამტკ. ნაერთი'!F270,'ცვლილ. ნაერთი'!F270)</f>
        <v>1224910</v>
      </c>
      <c r="G270" s="10">
        <f>SUM('დამტკ. ნაერთი'!G270,'ცვლილ. ნაერთი'!G270)</f>
        <v>1205000</v>
      </c>
      <c r="H270" s="10">
        <f>SUM('დამტკ. ნაერთი'!H270,'ცვლილ. ნაერთი'!H270)</f>
        <v>1373690</v>
      </c>
      <c r="I270" s="10">
        <f t="shared" si="13"/>
        <v>2254910</v>
      </c>
      <c r="J270" s="10">
        <f t="shared" si="14"/>
        <v>3459910</v>
      </c>
    </row>
    <row r="271" spans="1:10" x14ac:dyDescent="0.25">
      <c r="A271" t="str">
        <f t="shared" si="12"/>
        <v>b</v>
      </c>
      <c r="B271" s="8"/>
      <c r="C271" s="9" t="s">
        <v>13</v>
      </c>
      <c r="D271" s="10">
        <f>SUM('დამტკ. ნაერთი'!D271,'ცვლილ. ნაერთი'!D271)</f>
        <v>0</v>
      </c>
      <c r="E271" s="10">
        <f>SUM('დამტკ. ნაერთი'!E271,'ცვლილ. ნაერთი'!E271)</f>
        <v>0</v>
      </c>
      <c r="F271" s="10">
        <f>SUM('დამტკ. ნაერთი'!F271,'ცვლილ. ნაერთი'!F271)</f>
        <v>0</v>
      </c>
      <c r="G271" s="10">
        <f>SUM('დამტკ. ნაერთი'!G271,'ცვლილ. ნაერთი'!G271)</f>
        <v>0</v>
      </c>
      <c r="H271" s="10">
        <f>SUM('დამტკ. ნაერთი'!H271,'ცვლილ. ნაერთი'!H271)</f>
        <v>0</v>
      </c>
      <c r="I271" s="10">
        <f t="shared" si="13"/>
        <v>0</v>
      </c>
      <c r="J271" s="10">
        <f t="shared" si="14"/>
        <v>0</v>
      </c>
    </row>
    <row r="272" spans="1:10" x14ac:dyDescent="0.25">
      <c r="A272" t="str">
        <f t="shared" si="12"/>
        <v>b</v>
      </c>
      <c r="B272" s="8"/>
      <c r="C272" s="9" t="s">
        <v>14</v>
      </c>
      <c r="D272" s="10">
        <f>SUM('დამტკ. ნაერთი'!D272,'ცვლილ. ნაერთი'!D272)</f>
        <v>0</v>
      </c>
      <c r="E272" s="10">
        <f>SUM('დამტკ. ნაერთი'!E272,'ცვლილ. ნაერთი'!E272)</f>
        <v>0</v>
      </c>
      <c r="F272" s="10">
        <f>SUM('დამტკ. ნაერთი'!F272,'ცვლილ. ნაერთი'!F272)</f>
        <v>0</v>
      </c>
      <c r="G272" s="10">
        <f>SUM('დამტკ. ნაერთი'!G272,'ცვლილ. ნაერთი'!G272)</f>
        <v>0</v>
      </c>
      <c r="H272" s="10">
        <f>SUM('დამტკ. ნაერთი'!H272,'ცვლილ. ნაერთი'!H272)</f>
        <v>0</v>
      </c>
      <c r="I272" s="10">
        <f t="shared" si="13"/>
        <v>0</v>
      </c>
      <c r="J272" s="10">
        <f t="shared" si="14"/>
        <v>0</v>
      </c>
    </row>
    <row r="273" spans="1:10" x14ac:dyDescent="0.25">
      <c r="A273" t="str">
        <f t="shared" si="12"/>
        <v>b</v>
      </c>
      <c r="B273" s="8"/>
      <c r="C273" s="9" t="s">
        <v>15</v>
      </c>
      <c r="D273" s="10">
        <f>SUM('დამტკ. ნაერთი'!D273,'ცვლილ. ნაერთი'!D273)</f>
        <v>0</v>
      </c>
      <c r="E273" s="10">
        <f>SUM('დამტკ. ნაერთი'!E273,'ცვლილ. ნაერთი'!E273)</f>
        <v>0</v>
      </c>
      <c r="F273" s="10">
        <f>SUM('დამტკ. ნაერთი'!F273,'ცვლილ. ნაერთი'!F273)</f>
        <v>0</v>
      </c>
      <c r="G273" s="10">
        <f>SUM('დამტკ. ნაერთი'!G273,'ცვლილ. ნაერთი'!G273)</f>
        <v>0</v>
      </c>
      <c r="H273" s="10">
        <f>SUM('დამტკ. ნაერთი'!H273,'ცვლილ. ნაერთი'!H273)</f>
        <v>0</v>
      </c>
      <c r="I273" s="10">
        <f t="shared" si="13"/>
        <v>0</v>
      </c>
      <c r="J273" s="10">
        <f t="shared" si="14"/>
        <v>0</v>
      </c>
    </row>
    <row r="274" spans="1:10" x14ac:dyDescent="0.25">
      <c r="A274" t="str">
        <f t="shared" si="12"/>
        <v>a</v>
      </c>
      <c r="B274" s="8"/>
      <c r="C274" s="9" t="s">
        <v>16</v>
      </c>
      <c r="D274" s="10">
        <f>SUM('დამტკ. ნაერთი'!D274,'ცვლილ. ნაერთი'!D274)</f>
        <v>2431715938</v>
      </c>
      <c r="E274" s="10">
        <f>SUM('დამტკ. ნაერთი'!E274,'ცვლილ. ნაერთი'!E274)</f>
        <v>592669119</v>
      </c>
      <c r="F274" s="10">
        <f>SUM('დამტკ. ნაერთი'!F274,'ცვლილ. ნაერთი'!F274)</f>
        <v>599404209</v>
      </c>
      <c r="G274" s="10">
        <f>SUM('დამტკ. ნაერთი'!G274,'ცვლილ. ნაერთი'!G274)</f>
        <v>609093600</v>
      </c>
      <c r="H274" s="10">
        <f>SUM('დამტკ. ნაერთი'!H274,'ცვლილ. ნაერთი'!H274)</f>
        <v>630549010</v>
      </c>
      <c r="I274" s="10">
        <f t="shared" si="13"/>
        <v>1192073328</v>
      </c>
      <c r="J274" s="10">
        <f t="shared" si="14"/>
        <v>1801166928</v>
      </c>
    </row>
    <row r="275" spans="1:10" x14ac:dyDescent="0.25">
      <c r="A275" t="str">
        <f t="shared" si="12"/>
        <v>a</v>
      </c>
      <c r="B275" s="8"/>
      <c r="C275" s="9" t="s">
        <v>17</v>
      </c>
      <c r="D275" s="10">
        <f>SUM('დამტკ. ნაერთი'!D275,'ცვლილ. ნაერთი'!D275)</f>
        <v>2776482</v>
      </c>
      <c r="E275" s="10">
        <f>SUM('დამტკ. ნაერთი'!E275,'ცვლილ. ნაერთი'!E275)</f>
        <v>200600</v>
      </c>
      <c r="F275" s="10">
        <f>SUM('დამტკ. ნაერთი'!F275,'ცვლილ. ნაერთი'!F275)</f>
        <v>975382</v>
      </c>
      <c r="G275" s="10">
        <f>SUM('დამტკ. ნაერთი'!G275,'ცვლილ. ნაერთი'!G275)</f>
        <v>870000</v>
      </c>
      <c r="H275" s="10">
        <f>SUM('დამტკ. ნაერთი'!H275,'ცვლილ. ნაერთი'!H275)</f>
        <v>730500</v>
      </c>
      <c r="I275" s="10">
        <f t="shared" si="13"/>
        <v>1175982</v>
      </c>
      <c r="J275" s="10">
        <f t="shared" si="14"/>
        <v>2045982</v>
      </c>
    </row>
    <row r="276" spans="1:10" x14ac:dyDescent="0.25">
      <c r="A276" t="str">
        <f t="shared" si="12"/>
        <v>b</v>
      </c>
      <c r="B276" s="5"/>
      <c r="C276" s="6" t="s">
        <v>18</v>
      </c>
      <c r="D276" s="7">
        <f>SUM('დამტკ. ნაერთი'!D276,'ცვლილ. ნაერთი'!D276)</f>
        <v>0</v>
      </c>
      <c r="E276" s="7">
        <f>SUM('დამტკ. ნაერთი'!E276,'ცვლილ. ნაერთი'!E276)</f>
        <v>0</v>
      </c>
      <c r="F276" s="7">
        <f>SUM('დამტკ. ნაერთი'!F276,'ცვლილ. ნაერთი'!F276)</f>
        <v>0</v>
      </c>
      <c r="G276" s="7">
        <f>SUM('დამტკ. ნაერთი'!G276,'ცვლილ. ნაერთი'!G276)</f>
        <v>0</v>
      </c>
      <c r="H276" s="7">
        <f>SUM('დამტკ. ნაერთი'!H276,'ცვლილ. ნაერთი'!H276)</f>
        <v>0</v>
      </c>
      <c r="I276" s="7">
        <f t="shared" si="13"/>
        <v>0</v>
      </c>
      <c r="J276" s="7">
        <f t="shared" si="14"/>
        <v>0</v>
      </c>
    </row>
    <row r="277" spans="1:10" x14ac:dyDescent="0.25">
      <c r="A277" t="str">
        <f t="shared" si="12"/>
        <v>b</v>
      </c>
      <c r="B277" s="5"/>
      <c r="C277" s="6" t="s">
        <v>19</v>
      </c>
      <c r="D277" s="7">
        <f>SUM('დამტკ. ნაერთი'!D277,'ცვლილ. ნაერთი'!D277)</f>
        <v>0</v>
      </c>
      <c r="E277" s="7">
        <f>SUM('დამტკ. ნაერთი'!E277,'ცვლილ. ნაერთი'!E277)</f>
        <v>0</v>
      </c>
      <c r="F277" s="7">
        <f>SUM('დამტკ. ნაერთი'!F277,'ცვლილ. ნაერთი'!F277)</f>
        <v>0</v>
      </c>
      <c r="G277" s="7">
        <f>SUM('დამტკ. ნაერთი'!G277,'ცვლილ. ნაერთი'!G277)</f>
        <v>0</v>
      </c>
      <c r="H277" s="7">
        <f>SUM('დამტკ. ნაერთი'!H277,'ცვლილ. ნაერთი'!H277)</f>
        <v>0</v>
      </c>
      <c r="I277" s="7">
        <f t="shared" si="13"/>
        <v>0</v>
      </c>
      <c r="J277" s="7">
        <f t="shared" si="14"/>
        <v>0</v>
      </c>
    </row>
    <row r="278" spans="1:10" ht="15.75" thickBot="1" x14ac:dyDescent="0.3">
      <c r="A278" t="str">
        <f t="shared" si="12"/>
        <v>a</v>
      </c>
      <c r="B278" s="11"/>
      <c r="C278" s="12" t="s">
        <v>20</v>
      </c>
      <c r="D278" s="13">
        <f>SUM('დამტკ. ნაერთი'!D278,'ცვლილ. ნაერთი'!D278)</f>
        <v>44399</v>
      </c>
      <c r="E278" s="13">
        <f>SUM('დამტკ. ნაერთი'!E278,'ცვლილ. ნაერთი'!E278)</f>
        <v>16714</v>
      </c>
      <c r="F278" s="13">
        <f>SUM('დამტკ. ნაერთი'!F278,'ცვლილ. ნაერთი'!F278)</f>
        <v>27685</v>
      </c>
      <c r="G278" s="13">
        <f>SUM('დამტკ. ნაერთი'!G278,'ცვლილ. ნაერთი'!G278)</f>
        <v>0</v>
      </c>
      <c r="H278" s="13">
        <f>SUM('დამტკ. ნაერთი'!H278,'ცვლილ. ნაერთი'!H278)</f>
        <v>0</v>
      </c>
      <c r="I278" s="13">
        <f t="shared" si="13"/>
        <v>44399</v>
      </c>
      <c r="J278" s="13">
        <f t="shared" si="14"/>
        <v>44399</v>
      </c>
    </row>
    <row r="279" spans="1:10" ht="32.25" customHeight="1" thickTop="1" thickBot="1" x14ac:dyDescent="0.3">
      <c r="A279" t="str">
        <f t="shared" si="12"/>
        <v>a</v>
      </c>
      <c r="B279" s="3" t="s">
        <v>63</v>
      </c>
      <c r="C279" s="4" t="s">
        <v>64</v>
      </c>
      <c r="D279" s="4">
        <f>SUM('დამტკ. ნაერთი'!D279,'ცვლილ. ნაერთი'!D279)</f>
        <v>1680000000</v>
      </c>
      <c r="E279" s="4">
        <f>SUM('დამტკ. ნაერთი'!E279,'ცვლილ. ნაერთი'!E279)</f>
        <v>418169500</v>
      </c>
      <c r="F279" s="4">
        <f>SUM('დამტკ. ნაერთი'!F279,'ცვლილ. ნაერთი'!F279)</f>
        <v>420192000</v>
      </c>
      <c r="G279" s="4">
        <f>SUM('დამტკ. ნაერთი'!G279,'ცვლილ. ნაერთი'!G279)</f>
        <v>420000000</v>
      </c>
      <c r="H279" s="4">
        <f>SUM('დამტკ. ნაერთი'!H279,'ცვლილ. ნაერთი'!H279)</f>
        <v>421638500</v>
      </c>
      <c r="I279" s="4">
        <f t="shared" si="13"/>
        <v>838361500</v>
      </c>
      <c r="J279" s="4">
        <f t="shared" si="14"/>
        <v>1258361500</v>
      </c>
    </row>
    <row r="280" spans="1:10" ht="15.75" thickTop="1" x14ac:dyDescent="0.25">
      <c r="A280" t="str">
        <f t="shared" si="12"/>
        <v>a</v>
      </c>
      <c r="B280" s="5"/>
      <c r="C280" s="6" t="s">
        <v>10</v>
      </c>
      <c r="D280" s="7">
        <f>SUM('დამტკ. ნაერთი'!D280,'ცვლილ. ნაერთი'!D280)</f>
        <v>1679961335</v>
      </c>
      <c r="E280" s="7">
        <f>SUM('დამტკ. ნაერთი'!E280,'ცვლილ. ნაერთი'!E280)</f>
        <v>418158520</v>
      </c>
      <c r="F280" s="7">
        <f>SUM('დამტკ. ნაერთი'!F280,'ცვლილ. ნაერთი'!F280)</f>
        <v>420164315</v>
      </c>
      <c r="G280" s="7">
        <f>SUM('დამტკ. ნაერთი'!G280,'ცვლილ. ნაერთი'!G280)</f>
        <v>420000000</v>
      </c>
      <c r="H280" s="7">
        <f>SUM('დამტკ. ნაერთი'!H280,'ცვლილ. ნაერთი'!H280)</f>
        <v>421638500</v>
      </c>
      <c r="I280" s="7">
        <f t="shared" si="13"/>
        <v>838322835</v>
      </c>
      <c r="J280" s="7">
        <f t="shared" si="14"/>
        <v>1258322835</v>
      </c>
    </row>
    <row r="281" spans="1:10" x14ac:dyDescent="0.25">
      <c r="A281" t="str">
        <f t="shared" si="12"/>
        <v>b</v>
      </c>
      <c r="B281" s="8"/>
      <c r="C281" s="9" t="s">
        <v>11</v>
      </c>
      <c r="D281" s="10">
        <f>SUM('დამტკ. ნაერთი'!D281,'ცვლილ. ნაერთი'!D281)</f>
        <v>0</v>
      </c>
      <c r="E281" s="10">
        <f>SUM('დამტკ. ნაერთი'!E281,'ცვლილ. ნაერთი'!E281)</f>
        <v>0</v>
      </c>
      <c r="F281" s="10">
        <f>SUM('დამტკ. ნაერთი'!F281,'ცვლილ. ნაერთი'!F281)</f>
        <v>0</v>
      </c>
      <c r="G281" s="10">
        <f>SUM('დამტკ. ნაერთი'!G281,'ცვლილ. ნაერთი'!G281)</f>
        <v>0</v>
      </c>
      <c r="H281" s="10">
        <f>SUM('დამტკ. ნაერთი'!H281,'ცვლილ. ნაერთი'!H281)</f>
        <v>0</v>
      </c>
      <c r="I281" s="10">
        <f t="shared" si="13"/>
        <v>0</v>
      </c>
      <c r="J281" s="10">
        <f t="shared" si="14"/>
        <v>0</v>
      </c>
    </row>
    <row r="282" spans="1:10" x14ac:dyDescent="0.25">
      <c r="A282" t="str">
        <f t="shared" si="12"/>
        <v>a</v>
      </c>
      <c r="B282" s="8"/>
      <c r="C282" s="9" t="s">
        <v>12</v>
      </c>
      <c r="D282" s="10">
        <f>SUM('დამტკ. ნაერთი'!D282,'ცვლილ. ნაერთი'!D282)</f>
        <v>13600</v>
      </c>
      <c r="E282" s="10">
        <f>SUM('დამტკ. ნაერთი'!E282,'ცვლილ. ნაერთი'!E282)</f>
        <v>0</v>
      </c>
      <c r="F282" s="10">
        <f>SUM('დამტკ. ნაერთი'!F282,'ცვლილ. ნაერთი'!F282)</f>
        <v>13600</v>
      </c>
      <c r="G282" s="10">
        <f>SUM('დამტკ. ნაერთი'!G282,'ცვლილ. ნაერთი'!G282)</f>
        <v>0</v>
      </c>
      <c r="H282" s="10">
        <f>SUM('დამტკ. ნაერთი'!H282,'ცვლილ. ნაერთი'!H282)</f>
        <v>0</v>
      </c>
      <c r="I282" s="10">
        <f t="shared" si="13"/>
        <v>13600</v>
      </c>
      <c r="J282" s="10">
        <f t="shared" si="14"/>
        <v>13600</v>
      </c>
    </row>
    <row r="283" spans="1:10" x14ac:dyDescent="0.25">
      <c r="A283" t="str">
        <f t="shared" si="12"/>
        <v>b</v>
      </c>
      <c r="B283" s="8"/>
      <c r="C283" s="9" t="s">
        <v>13</v>
      </c>
      <c r="D283" s="10">
        <f>SUM('დამტკ. ნაერთი'!D283,'ცვლილ. ნაერთი'!D283)</f>
        <v>0</v>
      </c>
      <c r="E283" s="10">
        <f>SUM('დამტკ. ნაერთი'!E283,'ცვლილ. ნაერთი'!E283)</f>
        <v>0</v>
      </c>
      <c r="F283" s="10">
        <f>SUM('დამტკ. ნაერთი'!F283,'ცვლილ. ნაერთი'!F283)</f>
        <v>0</v>
      </c>
      <c r="G283" s="10">
        <f>SUM('დამტკ. ნაერთი'!G283,'ცვლილ. ნაერთი'!G283)</f>
        <v>0</v>
      </c>
      <c r="H283" s="10">
        <f>SUM('დამტკ. ნაერთი'!H283,'ცვლილ. ნაერთი'!H283)</f>
        <v>0</v>
      </c>
      <c r="I283" s="10">
        <f t="shared" si="13"/>
        <v>0</v>
      </c>
      <c r="J283" s="10">
        <f t="shared" si="14"/>
        <v>0</v>
      </c>
    </row>
    <row r="284" spans="1:10" x14ac:dyDescent="0.25">
      <c r="A284" t="str">
        <f t="shared" si="12"/>
        <v>b</v>
      </c>
      <c r="B284" s="8"/>
      <c r="C284" s="9" t="s">
        <v>14</v>
      </c>
      <c r="D284" s="10">
        <f>SUM('დამტკ. ნაერთი'!D284,'ცვლილ. ნაერთი'!D284)</f>
        <v>0</v>
      </c>
      <c r="E284" s="10">
        <f>SUM('დამტკ. ნაერთი'!E284,'ცვლილ. ნაერთი'!E284)</f>
        <v>0</v>
      </c>
      <c r="F284" s="10">
        <f>SUM('დამტკ. ნაერთი'!F284,'ცვლილ. ნაერთი'!F284)</f>
        <v>0</v>
      </c>
      <c r="G284" s="10">
        <f>SUM('დამტკ. ნაერთი'!G284,'ცვლილ. ნაერთი'!G284)</f>
        <v>0</v>
      </c>
      <c r="H284" s="10">
        <f>SUM('დამტკ. ნაერთი'!H284,'ცვლილ. ნაერთი'!H284)</f>
        <v>0</v>
      </c>
      <c r="I284" s="10">
        <f t="shared" si="13"/>
        <v>0</v>
      </c>
      <c r="J284" s="10">
        <f t="shared" si="14"/>
        <v>0</v>
      </c>
    </row>
    <row r="285" spans="1:10" x14ac:dyDescent="0.25">
      <c r="A285" t="str">
        <f t="shared" si="12"/>
        <v>b</v>
      </c>
      <c r="B285" s="8"/>
      <c r="C285" s="9" t="s">
        <v>15</v>
      </c>
      <c r="D285" s="10">
        <f>SUM('დამტკ. ნაერთი'!D285,'ცვლილ. ნაერთი'!D285)</f>
        <v>0</v>
      </c>
      <c r="E285" s="10">
        <f>SUM('დამტკ. ნაერთი'!E285,'ცვლილ. ნაერთი'!E285)</f>
        <v>0</v>
      </c>
      <c r="F285" s="10">
        <f>SUM('დამტკ. ნაერთი'!F285,'ცვლილ. ნაერთი'!F285)</f>
        <v>0</v>
      </c>
      <c r="G285" s="10">
        <f>SUM('დამტკ. ნაერთი'!G285,'ცვლილ. ნაერთი'!G285)</f>
        <v>0</v>
      </c>
      <c r="H285" s="10">
        <f>SUM('დამტკ. ნაერთი'!H285,'ცვლილ. ნაერთი'!H285)</f>
        <v>0</v>
      </c>
      <c r="I285" s="10">
        <f t="shared" si="13"/>
        <v>0</v>
      </c>
      <c r="J285" s="10">
        <f t="shared" si="14"/>
        <v>0</v>
      </c>
    </row>
    <row r="286" spans="1:10" x14ac:dyDescent="0.25">
      <c r="A286" t="str">
        <f t="shared" si="12"/>
        <v>a</v>
      </c>
      <c r="B286" s="8"/>
      <c r="C286" s="9" t="s">
        <v>16</v>
      </c>
      <c r="D286" s="10">
        <f>SUM('დამტკ. ნაერთი'!D286,'ცვლილ. ნაერთი'!D286)</f>
        <v>1679936139</v>
      </c>
      <c r="E286" s="10">
        <f>SUM('დამტკ. ნაერთი'!E286,'ცვლილ. ნაერთი'!E286)</f>
        <v>418157920</v>
      </c>
      <c r="F286" s="10">
        <f>SUM('დამტკ. ნაერთი'!F286,'ცვლილ. ნაერთი'!F286)</f>
        <v>420139719</v>
      </c>
      <c r="G286" s="10">
        <f>SUM('დამტკ. ნაერთი'!G286,'ცვლილ. ნაერთი'!G286)</f>
        <v>420000000</v>
      </c>
      <c r="H286" s="10">
        <f>SUM('დამტკ. ნაერთი'!H286,'ცვლილ. ნაერთი'!H286)</f>
        <v>421638500</v>
      </c>
      <c r="I286" s="10">
        <f t="shared" si="13"/>
        <v>838297639</v>
      </c>
      <c r="J286" s="10">
        <f t="shared" si="14"/>
        <v>1258297639</v>
      </c>
    </row>
    <row r="287" spans="1:10" x14ac:dyDescent="0.25">
      <c r="A287" t="str">
        <f t="shared" si="12"/>
        <v>a</v>
      </c>
      <c r="B287" s="8"/>
      <c r="C287" s="9" t="s">
        <v>17</v>
      </c>
      <c r="D287" s="10">
        <f>SUM('დამტკ. ნაერთი'!D287,'ცვლილ. ნაერთი'!D287)</f>
        <v>11596</v>
      </c>
      <c r="E287" s="10">
        <f>SUM('დამტკ. ნაერთი'!E287,'ცვლილ. ნაერთი'!E287)</f>
        <v>600</v>
      </c>
      <c r="F287" s="10">
        <f>SUM('დამტკ. ნაერთი'!F287,'ცვლილ. ნაერთი'!F287)</f>
        <v>10996</v>
      </c>
      <c r="G287" s="10">
        <f>SUM('დამტკ. ნაერთი'!G287,'ცვლილ. ნაერთი'!G287)</f>
        <v>0</v>
      </c>
      <c r="H287" s="10">
        <f>SUM('დამტკ. ნაერთი'!H287,'ცვლილ. ნაერთი'!H287)</f>
        <v>0</v>
      </c>
      <c r="I287" s="10">
        <f t="shared" si="13"/>
        <v>11596</v>
      </c>
      <c r="J287" s="10">
        <f t="shared" si="14"/>
        <v>11596</v>
      </c>
    </row>
    <row r="288" spans="1:10" x14ac:dyDescent="0.25">
      <c r="A288" t="str">
        <f t="shared" si="12"/>
        <v>b</v>
      </c>
      <c r="B288" s="5"/>
      <c r="C288" s="6" t="s">
        <v>18</v>
      </c>
      <c r="D288" s="7">
        <f>SUM('დამტკ. ნაერთი'!D288,'ცვლილ. ნაერთი'!D288)</f>
        <v>0</v>
      </c>
      <c r="E288" s="7">
        <f>SUM('დამტკ. ნაერთი'!E288,'ცვლილ. ნაერთი'!E288)</f>
        <v>0</v>
      </c>
      <c r="F288" s="7">
        <f>SUM('დამტკ. ნაერთი'!F288,'ცვლილ. ნაერთი'!F288)</f>
        <v>0</v>
      </c>
      <c r="G288" s="7">
        <f>SUM('დამტკ. ნაერთი'!G288,'ცვლილ. ნაერთი'!G288)</f>
        <v>0</v>
      </c>
      <c r="H288" s="7">
        <f>SUM('დამტკ. ნაერთი'!H288,'ცვლილ. ნაერთი'!H288)</f>
        <v>0</v>
      </c>
      <c r="I288" s="7">
        <f t="shared" si="13"/>
        <v>0</v>
      </c>
      <c r="J288" s="7">
        <f t="shared" si="14"/>
        <v>0</v>
      </c>
    </row>
    <row r="289" spans="1:10" x14ac:dyDescent="0.25">
      <c r="A289" t="str">
        <f t="shared" si="12"/>
        <v>b</v>
      </c>
      <c r="B289" s="5"/>
      <c r="C289" s="6" t="s">
        <v>19</v>
      </c>
      <c r="D289" s="7">
        <f>SUM('დამტკ. ნაერთი'!D289,'ცვლილ. ნაერთი'!D289)</f>
        <v>0</v>
      </c>
      <c r="E289" s="7">
        <f>SUM('დამტკ. ნაერთი'!E289,'ცვლილ. ნაერთი'!E289)</f>
        <v>0</v>
      </c>
      <c r="F289" s="7">
        <f>SUM('დამტკ. ნაერთი'!F289,'ცვლილ. ნაერთი'!F289)</f>
        <v>0</v>
      </c>
      <c r="G289" s="7">
        <f>SUM('დამტკ. ნაერთი'!G289,'ცვლილ. ნაერთი'!G289)</f>
        <v>0</v>
      </c>
      <c r="H289" s="7">
        <f>SUM('დამტკ. ნაერთი'!H289,'ცვლილ. ნაერთი'!H289)</f>
        <v>0</v>
      </c>
      <c r="I289" s="7">
        <f t="shared" si="13"/>
        <v>0</v>
      </c>
      <c r="J289" s="7">
        <f t="shared" si="14"/>
        <v>0</v>
      </c>
    </row>
    <row r="290" spans="1:10" ht="15.75" thickBot="1" x14ac:dyDescent="0.3">
      <c r="A290" t="str">
        <f t="shared" si="12"/>
        <v>a</v>
      </c>
      <c r="B290" s="11"/>
      <c r="C290" s="12" t="s">
        <v>20</v>
      </c>
      <c r="D290" s="13">
        <f>SUM('დამტკ. ნაერთი'!D290,'ცვლილ. ნაერთი'!D290)</f>
        <v>38665</v>
      </c>
      <c r="E290" s="13">
        <f>SUM('დამტკ. ნაერთი'!E290,'ცვლილ. ნაერთი'!E290)</f>
        <v>10980</v>
      </c>
      <c r="F290" s="13">
        <f>SUM('დამტკ. ნაერთი'!F290,'ცვლილ. ნაერთი'!F290)</f>
        <v>27685</v>
      </c>
      <c r="G290" s="13">
        <f>SUM('დამტკ. ნაერთი'!G290,'ცვლილ. ნაერთი'!G290)</f>
        <v>0</v>
      </c>
      <c r="H290" s="13">
        <f>SUM('დამტკ. ნაერთი'!H290,'ცვლილ. ნაერთი'!H290)</f>
        <v>0</v>
      </c>
      <c r="I290" s="13">
        <f t="shared" si="13"/>
        <v>38665</v>
      </c>
      <c r="J290" s="13">
        <f t="shared" si="14"/>
        <v>38665</v>
      </c>
    </row>
    <row r="291" spans="1:10" ht="31.5" thickTop="1" thickBot="1" x14ac:dyDescent="0.3">
      <c r="A291" t="str">
        <f t="shared" si="12"/>
        <v>a</v>
      </c>
      <c r="B291" s="3" t="s">
        <v>65</v>
      </c>
      <c r="C291" s="14" t="s">
        <v>66</v>
      </c>
      <c r="D291" s="4">
        <f>SUM('დამტკ. ნაერთი'!D291,'ცვლილ. ნაერთი'!D291)</f>
        <v>681370419</v>
      </c>
      <c r="E291" s="4">
        <f>SUM('დამტკ. ნაერთი'!E291,'ცვლილ. ნაერთი'!E291)</f>
        <v>161604833</v>
      </c>
      <c r="F291" s="4">
        <f>SUM('დამტკ. ნაერთი'!F291,'ცვლილ. ნაერთი'!F291)</f>
        <v>164726686</v>
      </c>
      <c r="G291" s="4">
        <f>SUM('დამტკ. ნაერთი'!G291,'ცვლილ. ნაერთი'!G291)</f>
        <v>171186600</v>
      </c>
      <c r="H291" s="4">
        <f>SUM('დამტკ. ნაერთი'!H291,'ცვლილ. ნაერთი'!H291)</f>
        <v>183852300</v>
      </c>
      <c r="I291" s="4">
        <f t="shared" si="13"/>
        <v>326331519</v>
      </c>
      <c r="J291" s="4">
        <f t="shared" si="14"/>
        <v>497518119</v>
      </c>
    </row>
    <row r="292" spans="1:10" ht="15.75" thickTop="1" x14ac:dyDescent="0.25">
      <c r="A292" t="str">
        <f t="shared" si="12"/>
        <v>a</v>
      </c>
      <c r="B292" s="5"/>
      <c r="C292" s="6" t="s">
        <v>10</v>
      </c>
      <c r="D292" s="7">
        <f>SUM('დამტკ. ნაერთი'!D292,'ცვლილ. ნაერთი'!D292)</f>
        <v>681364685</v>
      </c>
      <c r="E292" s="7">
        <f>SUM('დამტკ. ნაერთი'!E292,'ცვლილ. ნაერთი'!E292)</f>
        <v>161599099</v>
      </c>
      <c r="F292" s="7">
        <f>SUM('დამტკ. ნაერთი'!F292,'ცვლილ. ნაერთი'!F292)</f>
        <v>164726686</v>
      </c>
      <c r="G292" s="7">
        <f>SUM('დამტკ. ნაერთი'!G292,'ცვლილ. ნაერთი'!G292)</f>
        <v>171186600</v>
      </c>
      <c r="H292" s="7">
        <f>SUM('დამტკ. ნაერთი'!H292,'ცვლილ. ნაერთი'!H292)</f>
        <v>183852300</v>
      </c>
      <c r="I292" s="7">
        <f t="shared" si="13"/>
        <v>326325785</v>
      </c>
      <c r="J292" s="7">
        <f t="shared" si="14"/>
        <v>497512385</v>
      </c>
    </row>
    <row r="293" spans="1:10" x14ac:dyDescent="0.25">
      <c r="A293" t="str">
        <f t="shared" si="12"/>
        <v>b</v>
      </c>
      <c r="B293" s="8"/>
      <c r="C293" s="9" t="s">
        <v>11</v>
      </c>
      <c r="D293" s="10">
        <f>SUM('დამტკ. ნაერთი'!D293,'ცვლილ. ნაერთი'!D293)</f>
        <v>0</v>
      </c>
      <c r="E293" s="10">
        <f>SUM('დამტკ. ნაერთი'!E293,'ცვლილ. ნაერთი'!E293)</f>
        <v>0</v>
      </c>
      <c r="F293" s="10">
        <f>SUM('დამტკ. ნაერთი'!F293,'ცვლილ. ნაერთი'!F293)</f>
        <v>0</v>
      </c>
      <c r="G293" s="10">
        <f>SUM('დამტკ. ნაერთი'!G293,'ცვლილ. ნაერთი'!G293)</f>
        <v>0</v>
      </c>
      <c r="H293" s="10">
        <f>SUM('დამტკ. ნაერთი'!H293,'ცვლილ. ნაერთი'!H293)</f>
        <v>0</v>
      </c>
      <c r="I293" s="10">
        <f t="shared" si="13"/>
        <v>0</v>
      </c>
      <c r="J293" s="10">
        <f t="shared" si="14"/>
        <v>0</v>
      </c>
    </row>
    <row r="294" spans="1:10" x14ac:dyDescent="0.25">
      <c r="A294" t="str">
        <f t="shared" si="12"/>
        <v>a</v>
      </c>
      <c r="B294" s="8"/>
      <c r="C294" s="9" t="s">
        <v>12</v>
      </c>
      <c r="D294" s="10">
        <f>SUM('დამტკ. ნაერთი'!D294,'ცვლილ. ნაერთი'!D294)</f>
        <v>4200000</v>
      </c>
      <c r="E294" s="10">
        <f>SUM('დამტკ. ნაერთი'!E294,'ცვლილ. ნაერთი'!E294)</f>
        <v>875000</v>
      </c>
      <c r="F294" s="10">
        <f>SUM('დამტკ. ნაერთი'!F294,'ცვლილ. ნაერთი'!F294)</f>
        <v>1050000</v>
      </c>
      <c r="G294" s="10">
        <f>SUM('დამტკ. ნაერთი'!G294,'ცვლილ. ნაერთი'!G294)</f>
        <v>1050000</v>
      </c>
      <c r="H294" s="10">
        <f>SUM('დამტკ. ნაერთი'!H294,'ცვლილ. ნაერთი'!H294)</f>
        <v>1225000</v>
      </c>
      <c r="I294" s="10">
        <f t="shared" si="13"/>
        <v>1925000</v>
      </c>
      <c r="J294" s="10">
        <f t="shared" si="14"/>
        <v>2975000</v>
      </c>
    </row>
    <row r="295" spans="1:10" x14ac:dyDescent="0.25">
      <c r="A295" t="str">
        <f t="shared" si="12"/>
        <v>b</v>
      </c>
      <c r="B295" s="8"/>
      <c r="C295" s="9" t="s">
        <v>13</v>
      </c>
      <c r="D295" s="10">
        <f>SUM('დამტკ. ნაერთი'!D295,'ცვლილ. ნაერთი'!D295)</f>
        <v>0</v>
      </c>
      <c r="E295" s="10">
        <f>SUM('დამტკ. ნაერთი'!E295,'ცვლილ. ნაერთი'!E295)</f>
        <v>0</v>
      </c>
      <c r="F295" s="10">
        <f>SUM('დამტკ. ნაერთი'!F295,'ცვლილ. ნაერთი'!F295)</f>
        <v>0</v>
      </c>
      <c r="G295" s="10">
        <f>SUM('დამტკ. ნაერთი'!G295,'ცვლილ. ნაერთი'!G295)</f>
        <v>0</v>
      </c>
      <c r="H295" s="10">
        <f>SUM('დამტკ. ნაერთი'!H295,'ცვლილ. ნაერთი'!H295)</f>
        <v>0</v>
      </c>
      <c r="I295" s="10">
        <f t="shared" si="13"/>
        <v>0</v>
      </c>
      <c r="J295" s="10">
        <f t="shared" si="14"/>
        <v>0</v>
      </c>
    </row>
    <row r="296" spans="1:10" x14ac:dyDescent="0.25">
      <c r="A296" t="str">
        <f t="shared" si="12"/>
        <v>b</v>
      </c>
      <c r="B296" s="8"/>
      <c r="C296" s="9" t="s">
        <v>14</v>
      </c>
      <c r="D296" s="10">
        <f>SUM('დამტკ. ნაერთი'!D296,'ცვლილ. ნაერთი'!D296)</f>
        <v>0</v>
      </c>
      <c r="E296" s="10">
        <f>SUM('დამტკ. ნაერთი'!E296,'ცვლილ. ნაერთი'!E296)</f>
        <v>0</v>
      </c>
      <c r="F296" s="10">
        <f>SUM('დამტკ. ნაერთი'!F296,'ცვლილ. ნაერთი'!F296)</f>
        <v>0</v>
      </c>
      <c r="G296" s="10">
        <f>SUM('დამტკ. ნაერთი'!G296,'ცვლილ. ნაერთი'!G296)</f>
        <v>0</v>
      </c>
      <c r="H296" s="10">
        <f>SUM('დამტკ. ნაერთი'!H296,'ცვლილ. ნაერთი'!H296)</f>
        <v>0</v>
      </c>
      <c r="I296" s="10">
        <f t="shared" si="13"/>
        <v>0</v>
      </c>
      <c r="J296" s="10">
        <f t="shared" si="14"/>
        <v>0</v>
      </c>
    </row>
    <row r="297" spans="1:10" x14ac:dyDescent="0.25">
      <c r="A297" t="str">
        <f t="shared" si="12"/>
        <v>b</v>
      </c>
      <c r="B297" s="8"/>
      <c r="C297" s="9" t="s">
        <v>15</v>
      </c>
      <c r="D297" s="10">
        <f>SUM('დამტკ. ნაერთი'!D297,'ცვლილ. ნაერთი'!D297)</f>
        <v>0</v>
      </c>
      <c r="E297" s="10">
        <f>SUM('დამტკ. ნაერთი'!E297,'ცვლილ. ნაერთი'!E297)</f>
        <v>0</v>
      </c>
      <c r="F297" s="10">
        <f>SUM('დამტკ. ნაერთი'!F297,'ცვლილ. ნაერთი'!F297)</f>
        <v>0</v>
      </c>
      <c r="G297" s="10">
        <f>SUM('დამტკ. ნაერთი'!G297,'ცვლილ. ნაერთი'!G297)</f>
        <v>0</v>
      </c>
      <c r="H297" s="10">
        <f>SUM('დამტკ. ნაერთი'!H297,'ცვლილ. ნაერთი'!H297)</f>
        <v>0</v>
      </c>
      <c r="I297" s="10">
        <f t="shared" si="13"/>
        <v>0</v>
      </c>
      <c r="J297" s="10">
        <f t="shared" si="14"/>
        <v>0</v>
      </c>
    </row>
    <row r="298" spans="1:10" x14ac:dyDescent="0.25">
      <c r="A298" t="str">
        <f t="shared" si="12"/>
        <v>a</v>
      </c>
      <c r="B298" s="8"/>
      <c r="C298" s="9" t="s">
        <v>16</v>
      </c>
      <c r="D298" s="10">
        <f>SUM('დამტკ. ნაერთი'!D298,'ცვლილ. ნაერთი'!D298)</f>
        <v>677164299</v>
      </c>
      <c r="E298" s="10">
        <f>SUM('დამტკ. ნაერთი'!E298,'ცვლილ. ნაერთი'!E298)</f>
        <v>160724099</v>
      </c>
      <c r="F298" s="10">
        <f>SUM('დამტკ. ნაერთი'!F298,'ცვლილ. ნაერთი'!F298)</f>
        <v>163676300</v>
      </c>
      <c r="G298" s="10">
        <f>SUM('დამტკ. ნაერთი'!G298,'ცვლილ. ნაერთი'!G298)</f>
        <v>170136600</v>
      </c>
      <c r="H298" s="10">
        <f>SUM('დამტკ. ნაერთი'!H298,'ცვლილ. ნაერთი'!H298)</f>
        <v>182627300</v>
      </c>
      <c r="I298" s="10">
        <f t="shared" si="13"/>
        <v>324400399</v>
      </c>
      <c r="J298" s="10">
        <f t="shared" si="14"/>
        <v>494536999</v>
      </c>
    </row>
    <row r="299" spans="1:10" x14ac:dyDescent="0.25">
      <c r="A299" t="str">
        <f t="shared" si="12"/>
        <v>a</v>
      </c>
      <c r="B299" s="8"/>
      <c r="C299" s="9" t="s">
        <v>17</v>
      </c>
      <c r="D299" s="10">
        <f>SUM('დამტკ. ნაერთი'!D299,'ცვლილ. ნაერთი'!D299)</f>
        <v>386</v>
      </c>
      <c r="E299" s="10">
        <f>SUM('დამტკ. ნაერთი'!E299,'ცვლილ. ნაერთი'!E299)</f>
        <v>0</v>
      </c>
      <c r="F299" s="10">
        <f>SUM('დამტკ. ნაერთი'!F299,'ცვლილ. ნაერთი'!F299)</f>
        <v>386</v>
      </c>
      <c r="G299" s="10">
        <f>SUM('დამტკ. ნაერთი'!G299,'ცვლილ. ნაერთი'!G299)</f>
        <v>0</v>
      </c>
      <c r="H299" s="10">
        <f>SUM('დამტკ. ნაერთი'!H299,'ცვლილ. ნაერთი'!H299)</f>
        <v>0</v>
      </c>
      <c r="I299" s="10">
        <f t="shared" si="13"/>
        <v>386</v>
      </c>
      <c r="J299" s="10">
        <f t="shared" si="14"/>
        <v>386</v>
      </c>
    </row>
    <row r="300" spans="1:10" x14ac:dyDescent="0.25">
      <c r="A300" t="str">
        <f t="shared" si="12"/>
        <v>b</v>
      </c>
      <c r="B300" s="5"/>
      <c r="C300" s="6" t="s">
        <v>18</v>
      </c>
      <c r="D300" s="7">
        <f>SUM('დამტკ. ნაერთი'!D300,'ცვლილ. ნაერთი'!D300)</f>
        <v>0</v>
      </c>
      <c r="E300" s="7">
        <f>SUM('დამტკ. ნაერთი'!E300,'ცვლილ. ნაერთი'!E300)</f>
        <v>0</v>
      </c>
      <c r="F300" s="7">
        <f>SUM('დამტკ. ნაერთი'!F300,'ცვლილ. ნაერთი'!F300)</f>
        <v>0</v>
      </c>
      <c r="G300" s="7">
        <f>SUM('დამტკ. ნაერთი'!G300,'ცვლილ. ნაერთი'!G300)</f>
        <v>0</v>
      </c>
      <c r="H300" s="7">
        <f>SUM('დამტკ. ნაერთი'!H300,'ცვლილ. ნაერთი'!H300)</f>
        <v>0</v>
      </c>
      <c r="I300" s="7">
        <f t="shared" si="13"/>
        <v>0</v>
      </c>
      <c r="J300" s="7">
        <f t="shared" si="14"/>
        <v>0</v>
      </c>
    </row>
    <row r="301" spans="1:10" x14ac:dyDescent="0.25">
      <c r="A301" t="str">
        <f t="shared" si="12"/>
        <v>b</v>
      </c>
      <c r="B301" s="5"/>
      <c r="C301" s="6" t="s">
        <v>19</v>
      </c>
      <c r="D301" s="7">
        <f>SUM('დამტკ. ნაერთი'!D301,'ცვლილ. ნაერთი'!D301)</f>
        <v>0</v>
      </c>
      <c r="E301" s="7">
        <f>SUM('დამტკ. ნაერთი'!E301,'ცვლილ. ნაერთი'!E301)</f>
        <v>0</v>
      </c>
      <c r="F301" s="7">
        <f>SUM('დამტკ. ნაერთი'!F301,'ცვლილ. ნაერთი'!F301)</f>
        <v>0</v>
      </c>
      <c r="G301" s="7">
        <f>SUM('დამტკ. ნაერთი'!G301,'ცვლილ. ნაერთი'!G301)</f>
        <v>0</v>
      </c>
      <c r="H301" s="7">
        <f>SUM('დამტკ. ნაერთი'!H301,'ცვლილ. ნაერთი'!H301)</f>
        <v>0</v>
      </c>
      <c r="I301" s="7">
        <f t="shared" si="13"/>
        <v>0</v>
      </c>
      <c r="J301" s="7">
        <f t="shared" si="14"/>
        <v>0</v>
      </c>
    </row>
    <row r="302" spans="1:10" ht="15.75" thickBot="1" x14ac:dyDescent="0.3">
      <c r="A302" t="str">
        <f t="shared" si="12"/>
        <v>a</v>
      </c>
      <c r="B302" s="11"/>
      <c r="C302" s="12" t="s">
        <v>20</v>
      </c>
      <c r="D302" s="13">
        <f>SUM('დამტკ. ნაერთი'!D302,'ცვლილ. ნაერთი'!D302)</f>
        <v>5734</v>
      </c>
      <c r="E302" s="13">
        <f>SUM('დამტკ. ნაერთი'!E302,'ცვლილ. ნაერთი'!E302)</f>
        <v>5734</v>
      </c>
      <c r="F302" s="13">
        <f>SUM('დამტკ. ნაერთი'!F302,'ცვლილ. ნაერთი'!F302)</f>
        <v>0</v>
      </c>
      <c r="G302" s="13">
        <f>SUM('დამტკ. ნაერთი'!G302,'ცვლილ. ნაერთი'!G302)</f>
        <v>0</v>
      </c>
      <c r="H302" s="13">
        <f>SUM('დამტკ. ნაერთი'!H302,'ცვლილ. ნაერთი'!H302)</f>
        <v>0</v>
      </c>
      <c r="I302" s="13">
        <f t="shared" si="13"/>
        <v>5734</v>
      </c>
      <c r="J302" s="13">
        <f t="shared" si="14"/>
        <v>5734</v>
      </c>
    </row>
    <row r="303" spans="1:10" ht="32.25" customHeight="1" thickTop="1" thickBot="1" x14ac:dyDescent="0.3">
      <c r="A303" t="str">
        <f t="shared" si="12"/>
        <v>a</v>
      </c>
      <c r="B303" s="16" t="s">
        <v>67</v>
      </c>
      <c r="C303" s="4" t="s">
        <v>68</v>
      </c>
      <c r="D303" s="4">
        <f>SUM('დამტკ. ნაერთი'!D303,'ცვლილ. ნაერთი'!D303)</f>
        <v>23000000</v>
      </c>
      <c r="E303" s="4">
        <f>SUM('დამტკ. ნაერთი'!E303,'ცვლილ. ნაერთი'!E303)</f>
        <v>4602600</v>
      </c>
      <c r="F303" s="4">
        <f>SUM('დამტკ. ნაერთი'!F303,'ცვლილ. ნაერთი'!F303)</f>
        <v>6237500</v>
      </c>
      <c r="G303" s="4">
        <f>SUM('დამტკ. ნაერთი'!G303,'ცვლილ. ნაერთი'!G303)</f>
        <v>5982000</v>
      </c>
      <c r="H303" s="4">
        <f>SUM('დამტკ. ნაერთი'!H303,'ცვლილ. ნაერთი'!H303)</f>
        <v>6177900</v>
      </c>
      <c r="I303" s="4">
        <f t="shared" si="13"/>
        <v>10840100</v>
      </c>
      <c r="J303" s="4">
        <f t="shared" si="14"/>
        <v>16822100</v>
      </c>
    </row>
    <row r="304" spans="1:10" ht="15.75" thickTop="1" x14ac:dyDescent="0.25">
      <c r="A304" t="str">
        <f t="shared" si="12"/>
        <v>a</v>
      </c>
      <c r="B304" s="5"/>
      <c r="C304" s="6" t="s">
        <v>10</v>
      </c>
      <c r="D304" s="7">
        <f>SUM('დამტკ. ნაერთი'!D304,'ცვლილ. ნაერთი'!D304)</f>
        <v>23000000</v>
      </c>
      <c r="E304" s="7">
        <f>SUM('დამტკ. ნაერთი'!E304,'ცვლილ. ნაერთი'!E304)</f>
        <v>4602600</v>
      </c>
      <c r="F304" s="7">
        <f>SUM('დამტკ. ნაერთი'!F304,'ცვლილ. ნაერთი'!F304)</f>
        <v>6237500</v>
      </c>
      <c r="G304" s="7">
        <f>SUM('დამტკ. ნაერთი'!G304,'ცვლილ. ნაერთი'!G304)</f>
        <v>5982000</v>
      </c>
      <c r="H304" s="7">
        <f>SUM('დამტკ. ნაერთი'!H304,'ცვლილ. ნაერთი'!H304)</f>
        <v>6177900</v>
      </c>
      <c r="I304" s="7">
        <f t="shared" si="13"/>
        <v>10840100</v>
      </c>
      <c r="J304" s="7">
        <f t="shared" si="14"/>
        <v>16822100</v>
      </c>
    </row>
    <row r="305" spans="1:10" x14ac:dyDescent="0.25">
      <c r="A305" t="str">
        <f t="shared" si="12"/>
        <v>b</v>
      </c>
      <c r="B305" s="8"/>
      <c r="C305" s="9" t="s">
        <v>11</v>
      </c>
      <c r="D305" s="10">
        <f>SUM('დამტკ. ნაერთი'!D305,'ცვლილ. ნაერთი'!D305)</f>
        <v>0</v>
      </c>
      <c r="E305" s="10">
        <f>SUM('დამტკ. ნაერთი'!E305,'ცვლილ. ნაერთი'!E305)</f>
        <v>0</v>
      </c>
      <c r="F305" s="10">
        <f>SUM('დამტკ. ნაერთი'!F305,'ცვლილ. ნაერთი'!F305)</f>
        <v>0</v>
      </c>
      <c r="G305" s="10">
        <f>SUM('დამტკ. ნაერთი'!G305,'ცვლილ. ნაერთი'!G305)</f>
        <v>0</v>
      </c>
      <c r="H305" s="10">
        <f>SUM('დამტკ. ნაერთი'!H305,'ცვლილ. ნაერთი'!H305)</f>
        <v>0</v>
      </c>
      <c r="I305" s="10">
        <f t="shared" si="13"/>
        <v>0</v>
      </c>
      <c r="J305" s="10">
        <f t="shared" si="14"/>
        <v>0</v>
      </c>
    </row>
    <row r="306" spans="1:10" x14ac:dyDescent="0.25">
      <c r="A306" t="str">
        <f t="shared" si="12"/>
        <v>a</v>
      </c>
      <c r="B306" s="8"/>
      <c r="C306" s="9" t="s">
        <v>12</v>
      </c>
      <c r="D306" s="10">
        <f>SUM('დამტკ. ნაერთი'!D306,'ცვლილ. ნაერთი'!D306)</f>
        <v>620000</v>
      </c>
      <c r="E306" s="10">
        <f>SUM('დამტკ. ნაერთი'!E306,'ცვლილ. ნაერთი'!E306)</f>
        <v>155000</v>
      </c>
      <c r="F306" s="10">
        <f>SUM('დამტკ. ნაერთი'!F306,'ცვლილ. ნაერთი'!F306)</f>
        <v>161310</v>
      </c>
      <c r="G306" s="10">
        <f>SUM('დამტკ. ნაერთი'!G306,'ცვლილ. ნაერთი'!G306)</f>
        <v>155000</v>
      </c>
      <c r="H306" s="10">
        <f>SUM('დამტკ. ნაერთი'!H306,'ცვლილ. ნაერთი'!H306)</f>
        <v>148690</v>
      </c>
      <c r="I306" s="10">
        <f t="shared" si="13"/>
        <v>316310</v>
      </c>
      <c r="J306" s="10">
        <f t="shared" si="14"/>
        <v>471310</v>
      </c>
    </row>
    <row r="307" spans="1:10" x14ac:dyDescent="0.25">
      <c r="A307" t="str">
        <f t="shared" si="12"/>
        <v>b</v>
      </c>
      <c r="B307" s="8"/>
      <c r="C307" s="9" t="s">
        <v>13</v>
      </c>
      <c r="D307" s="10">
        <f>SUM('დამტკ. ნაერთი'!D307,'ცვლილ. ნაერთი'!D307)</f>
        <v>0</v>
      </c>
      <c r="E307" s="10">
        <f>SUM('დამტკ. ნაერთი'!E307,'ცვლილ. ნაერთი'!E307)</f>
        <v>0</v>
      </c>
      <c r="F307" s="10">
        <f>SUM('დამტკ. ნაერთი'!F307,'ცვლილ. ნაერთი'!F307)</f>
        <v>0</v>
      </c>
      <c r="G307" s="10">
        <f>SUM('დამტკ. ნაერთი'!G307,'ცვლილ. ნაერთი'!G307)</f>
        <v>0</v>
      </c>
      <c r="H307" s="10">
        <f>SUM('დამტკ. ნაერთი'!H307,'ცვლილ. ნაერთი'!H307)</f>
        <v>0</v>
      </c>
      <c r="I307" s="10">
        <f t="shared" si="13"/>
        <v>0</v>
      </c>
      <c r="J307" s="10">
        <f t="shared" si="14"/>
        <v>0</v>
      </c>
    </row>
    <row r="308" spans="1:10" x14ac:dyDescent="0.25">
      <c r="A308" t="str">
        <f t="shared" si="12"/>
        <v>b</v>
      </c>
      <c r="B308" s="8"/>
      <c r="C308" s="9" t="s">
        <v>14</v>
      </c>
      <c r="D308" s="10">
        <f>SUM('დამტკ. ნაერთი'!D308,'ცვლილ. ნაერთი'!D308)</f>
        <v>0</v>
      </c>
      <c r="E308" s="10">
        <f>SUM('დამტკ. ნაერთი'!E308,'ცვლილ. ნაერთი'!E308)</f>
        <v>0</v>
      </c>
      <c r="F308" s="10">
        <f>SUM('დამტკ. ნაერთი'!F308,'ცვლილ. ნაერთი'!F308)</f>
        <v>0</v>
      </c>
      <c r="G308" s="10">
        <f>SUM('დამტკ. ნაერთი'!G308,'ცვლილ. ნაერთი'!G308)</f>
        <v>0</v>
      </c>
      <c r="H308" s="10">
        <f>SUM('დამტკ. ნაერთი'!H308,'ცვლილ. ნაერთი'!H308)</f>
        <v>0</v>
      </c>
      <c r="I308" s="10">
        <f t="shared" si="13"/>
        <v>0</v>
      </c>
      <c r="J308" s="10">
        <f t="shared" si="14"/>
        <v>0</v>
      </c>
    </row>
    <row r="309" spans="1:10" x14ac:dyDescent="0.25">
      <c r="A309" t="str">
        <f t="shared" si="12"/>
        <v>b</v>
      </c>
      <c r="B309" s="8"/>
      <c r="C309" s="9" t="s">
        <v>15</v>
      </c>
      <c r="D309" s="10">
        <f>SUM('დამტკ. ნაერთი'!D309,'ცვლილ. ნაერთი'!D309)</f>
        <v>0</v>
      </c>
      <c r="E309" s="10">
        <f>SUM('დამტკ. ნაერთი'!E309,'ცვლილ. ნაერთი'!E309)</f>
        <v>0</v>
      </c>
      <c r="F309" s="10">
        <f>SUM('დამტკ. ნაერთი'!F309,'ცვლილ. ნაერთი'!F309)</f>
        <v>0</v>
      </c>
      <c r="G309" s="10">
        <f>SUM('დამტკ. ნაერთი'!G309,'ცვლილ. ნაერთი'!G309)</f>
        <v>0</v>
      </c>
      <c r="H309" s="10">
        <f>SUM('დამტკ. ნაერთი'!H309,'ცვლილ. ნაერთი'!H309)</f>
        <v>0</v>
      </c>
      <c r="I309" s="10">
        <f t="shared" si="13"/>
        <v>0</v>
      </c>
      <c r="J309" s="10">
        <f t="shared" si="14"/>
        <v>0</v>
      </c>
    </row>
    <row r="310" spans="1:10" x14ac:dyDescent="0.25">
      <c r="A310" t="str">
        <f t="shared" si="12"/>
        <v>a</v>
      </c>
      <c r="B310" s="8"/>
      <c r="C310" s="9" t="s">
        <v>16</v>
      </c>
      <c r="D310" s="10">
        <f>SUM('დამტკ. ნაერთი'!D310,'ცვლილ. ნაერთი'!D310)</f>
        <v>19615500</v>
      </c>
      <c r="E310" s="10">
        <f>SUM('დამტკ. ნაერთი'!E310,'ცვლილ. ნაერთი'!E310)</f>
        <v>4247600</v>
      </c>
      <c r="F310" s="10">
        <f>SUM('დამტკ. ნაერთი'!F310,'ცვლილ. ნაერთი'!F310)</f>
        <v>5112190</v>
      </c>
      <c r="G310" s="10">
        <f>SUM('დამტკ. ნაერთი'!G310,'ცვლილ. ნაერთი'!G310)</f>
        <v>4957000</v>
      </c>
      <c r="H310" s="10">
        <f>SUM('დამტკ. ნაერთი'!H310,'ცვლილ. ნაერთი'!H310)</f>
        <v>5298710</v>
      </c>
      <c r="I310" s="10">
        <f t="shared" si="13"/>
        <v>9359790</v>
      </c>
      <c r="J310" s="10">
        <f t="shared" si="14"/>
        <v>14316790</v>
      </c>
    </row>
    <row r="311" spans="1:10" x14ac:dyDescent="0.25">
      <c r="A311" t="str">
        <f t="shared" si="12"/>
        <v>a</v>
      </c>
      <c r="B311" s="8"/>
      <c r="C311" s="9" t="s">
        <v>17</v>
      </c>
      <c r="D311" s="10">
        <f>SUM('დამტკ. ნაერთი'!D311,'ცვლილ. ნაერთი'!D311)</f>
        <v>2764500</v>
      </c>
      <c r="E311" s="10">
        <f>SUM('დამტკ. ნაერთი'!E311,'ცვლილ. ნაერთი'!E311)</f>
        <v>200000</v>
      </c>
      <c r="F311" s="10">
        <f>SUM('დამტკ. ნაერთი'!F311,'ცვლილ. ნაერთი'!F311)</f>
        <v>964000</v>
      </c>
      <c r="G311" s="10">
        <f>SUM('დამტკ. ნაერთი'!G311,'ცვლილ. ნაერთი'!G311)</f>
        <v>870000</v>
      </c>
      <c r="H311" s="10">
        <f>SUM('დამტკ. ნაერთი'!H311,'ცვლილ. ნაერთი'!H311)</f>
        <v>730500</v>
      </c>
      <c r="I311" s="10">
        <f t="shared" si="13"/>
        <v>1164000</v>
      </c>
      <c r="J311" s="10">
        <f t="shared" si="14"/>
        <v>2034000</v>
      </c>
    </row>
    <row r="312" spans="1:10" x14ac:dyDescent="0.25">
      <c r="A312" t="str">
        <f t="shared" si="12"/>
        <v>b</v>
      </c>
      <c r="B312" s="5"/>
      <c r="C312" s="6" t="s">
        <v>18</v>
      </c>
      <c r="D312" s="7">
        <f>SUM('დამტკ. ნაერთი'!D312,'ცვლილ. ნაერთი'!D312)</f>
        <v>0</v>
      </c>
      <c r="E312" s="7">
        <f>SUM('დამტკ. ნაერთი'!E312,'ცვლილ. ნაერთი'!E312)</f>
        <v>0</v>
      </c>
      <c r="F312" s="7">
        <f>SUM('დამტკ. ნაერთი'!F312,'ცვლილ. ნაერთი'!F312)</f>
        <v>0</v>
      </c>
      <c r="G312" s="7">
        <f>SUM('დამტკ. ნაერთი'!G312,'ცვლილ. ნაერთი'!G312)</f>
        <v>0</v>
      </c>
      <c r="H312" s="7">
        <f>SUM('დამტკ. ნაერთი'!H312,'ცვლილ. ნაერთი'!H312)</f>
        <v>0</v>
      </c>
      <c r="I312" s="7">
        <f t="shared" si="13"/>
        <v>0</v>
      </c>
      <c r="J312" s="7">
        <f t="shared" si="14"/>
        <v>0</v>
      </c>
    </row>
    <row r="313" spans="1:10" x14ac:dyDescent="0.25">
      <c r="A313" t="str">
        <f t="shared" si="12"/>
        <v>b</v>
      </c>
      <c r="B313" s="5"/>
      <c r="C313" s="6" t="s">
        <v>19</v>
      </c>
      <c r="D313" s="7">
        <f>SUM('დამტკ. ნაერთი'!D313,'ცვლილ. ნაერთი'!D313)</f>
        <v>0</v>
      </c>
      <c r="E313" s="7">
        <f>SUM('დამტკ. ნაერთი'!E313,'ცვლილ. ნაერთი'!E313)</f>
        <v>0</v>
      </c>
      <c r="F313" s="7">
        <f>SUM('დამტკ. ნაერთი'!F313,'ცვლილ. ნაერთი'!F313)</f>
        <v>0</v>
      </c>
      <c r="G313" s="7">
        <f>SUM('დამტკ. ნაერთი'!G313,'ცვლილ. ნაერთი'!G313)</f>
        <v>0</v>
      </c>
      <c r="H313" s="7">
        <f>SUM('დამტკ. ნაერთი'!H313,'ცვლილ. ნაერთი'!H313)</f>
        <v>0</v>
      </c>
      <c r="I313" s="7">
        <f t="shared" si="13"/>
        <v>0</v>
      </c>
      <c r="J313" s="7">
        <f t="shared" si="14"/>
        <v>0</v>
      </c>
    </row>
    <row r="314" spans="1:10" ht="15.75" thickBot="1" x14ac:dyDescent="0.3">
      <c r="A314" t="str">
        <f t="shared" si="12"/>
        <v>b</v>
      </c>
      <c r="B314" s="11"/>
      <c r="C314" s="12" t="s">
        <v>20</v>
      </c>
      <c r="D314" s="13">
        <f>SUM('დამტკ. ნაერთი'!D314,'ცვლილ. ნაერთი'!D314)</f>
        <v>0</v>
      </c>
      <c r="E314" s="13">
        <f>SUM('დამტკ. ნაერთი'!E314,'ცვლილ. ნაერთი'!E314)</f>
        <v>0</v>
      </c>
      <c r="F314" s="13">
        <f>SUM('დამტკ. ნაერთი'!F314,'ცვლილ. ნაერთი'!F314)</f>
        <v>0</v>
      </c>
      <c r="G314" s="13">
        <f>SUM('დამტკ. ნაერთი'!G314,'ცვლილ. ნაერთი'!G314)</f>
        <v>0</v>
      </c>
      <c r="H314" s="13">
        <f>SUM('დამტკ. ნაერთი'!H314,'ცვლილ. ნაერთი'!H314)</f>
        <v>0</v>
      </c>
      <c r="I314" s="13">
        <f t="shared" si="13"/>
        <v>0</v>
      </c>
      <c r="J314" s="13">
        <f t="shared" si="14"/>
        <v>0</v>
      </c>
    </row>
    <row r="315" spans="1:10" ht="46.5" thickTop="1" thickBot="1" x14ac:dyDescent="0.3">
      <c r="A315" t="str">
        <f t="shared" si="12"/>
        <v>a</v>
      </c>
      <c r="B315" s="3" t="s">
        <v>69</v>
      </c>
      <c r="C315" s="14" t="s">
        <v>70</v>
      </c>
      <c r="D315" s="4">
        <f>SUM('დამტკ. ნაერთი'!D315,'ცვლილ. ნაერთი'!D315)</f>
        <v>1514000</v>
      </c>
      <c r="E315" s="4">
        <f>SUM('დამტკ. ნაერთი'!E315,'ცვლილ. ნაერთი'!E315)</f>
        <v>240000</v>
      </c>
      <c r="F315" s="4">
        <f>SUM('დამტკ. ნაერთი'!F315,'ცვლილ. ნაერთი'!F315)</f>
        <v>425000</v>
      </c>
      <c r="G315" s="4">
        <f>SUM('დამტკ. ნაერთი'!G315,'ცვლილ. ნაერთი'!G315)</f>
        <v>425000</v>
      </c>
      <c r="H315" s="4">
        <f>SUM('დამტკ. ნაერთი'!H315,'ცვლილ. ნაერთი'!H315)</f>
        <v>424000</v>
      </c>
      <c r="I315" s="4">
        <f t="shared" si="13"/>
        <v>665000</v>
      </c>
      <c r="J315" s="4">
        <f t="shared" si="14"/>
        <v>1090000</v>
      </c>
    </row>
    <row r="316" spans="1:10" ht="15.75" thickTop="1" x14ac:dyDescent="0.25">
      <c r="A316" t="str">
        <f t="shared" si="12"/>
        <v>a</v>
      </c>
      <c r="B316" s="5"/>
      <c r="C316" s="6" t="s">
        <v>10</v>
      </c>
      <c r="D316" s="7">
        <f>SUM('დამტკ. ნაერთი'!D316,'ცვლილ. ნაერთი'!D316)</f>
        <v>1514000</v>
      </c>
      <c r="E316" s="7">
        <f>SUM('დამტკ. ნაერთი'!E316,'ცვლილ. ნაერთი'!E316)</f>
        <v>240000</v>
      </c>
      <c r="F316" s="7">
        <f>SUM('დამტკ. ნაერთი'!F316,'ცვლილ. ნაერთი'!F316)</f>
        <v>425000</v>
      </c>
      <c r="G316" s="7">
        <f>SUM('დამტკ. ნაერთი'!G316,'ცვლილ. ნაერთი'!G316)</f>
        <v>425000</v>
      </c>
      <c r="H316" s="7">
        <f>SUM('დამტკ. ნაერთი'!H316,'ცვლილ. ნაერთი'!H316)</f>
        <v>424000</v>
      </c>
      <c r="I316" s="7">
        <f t="shared" si="13"/>
        <v>665000</v>
      </c>
      <c r="J316" s="7">
        <f t="shared" si="14"/>
        <v>1090000</v>
      </c>
    </row>
    <row r="317" spans="1:10" x14ac:dyDescent="0.25">
      <c r="A317" t="str">
        <f t="shared" si="12"/>
        <v>b</v>
      </c>
      <c r="B317" s="8"/>
      <c r="C317" s="9" t="s">
        <v>11</v>
      </c>
      <c r="D317" s="10">
        <f>SUM('დამტკ. ნაერთი'!D317,'ცვლილ. ნაერთი'!D317)</f>
        <v>0</v>
      </c>
      <c r="E317" s="10">
        <f>SUM('დამტკ. ნაერთი'!E317,'ცვლილ. ნაერთი'!E317)</f>
        <v>0</v>
      </c>
      <c r="F317" s="10">
        <f>SUM('დამტკ. ნაერთი'!F317,'ცვლილ. ნაერთი'!F317)</f>
        <v>0</v>
      </c>
      <c r="G317" s="10">
        <f>SUM('დამტკ. ნაერთი'!G317,'ცვლილ. ნაერთი'!G317)</f>
        <v>0</v>
      </c>
      <c r="H317" s="10">
        <f>SUM('დამტკ. ნაერთი'!H317,'ცვლილ. ნაერთი'!H317)</f>
        <v>0</v>
      </c>
      <c r="I317" s="10">
        <f t="shared" si="13"/>
        <v>0</v>
      </c>
      <c r="J317" s="10">
        <f t="shared" si="14"/>
        <v>0</v>
      </c>
    </row>
    <row r="318" spans="1:10" x14ac:dyDescent="0.25">
      <c r="A318" t="str">
        <f t="shared" si="12"/>
        <v>b</v>
      </c>
      <c r="B318" s="8"/>
      <c r="C318" s="9" t="s">
        <v>12</v>
      </c>
      <c r="D318" s="10">
        <f>SUM('დამტკ. ნაერთი'!D318,'ცვლილ. ნაერთი'!D318)</f>
        <v>0</v>
      </c>
      <c r="E318" s="10">
        <f>SUM('დამტკ. ნაერთი'!E318,'ცვლილ. ნაერთი'!E318)</f>
        <v>0</v>
      </c>
      <c r="F318" s="10">
        <f>SUM('დამტკ. ნაერთი'!F318,'ცვლილ. ნაერთი'!F318)</f>
        <v>0</v>
      </c>
      <c r="G318" s="10">
        <f>SUM('დამტკ. ნაერთი'!G318,'ცვლილ. ნაერთი'!G318)</f>
        <v>0</v>
      </c>
      <c r="H318" s="10">
        <f>SUM('დამტკ. ნაერთი'!H318,'ცვლილ. ნაერთი'!H318)</f>
        <v>0</v>
      </c>
      <c r="I318" s="10">
        <f t="shared" si="13"/>
        <v>0</v>
      </c>
      <c r="J318" s="10">
        <f t="shared" si="14"/>
        <v>0</v>
      </c>
    </row>
    <row r="319" spans="1:10" x14ac:dyDescent="0.25">
      <c r="A319" t="str">
        <f t="shared" si="12"/>
        <v>b</v>
      </c>
      <c r="B319" s="8"/>
      <c r="C319" s="9" t="s">
        <v>13</v>
      </c>
      <c r="D319" s="10">
        <f>SUM('დამტკ. ნაერთი'!D319,'ცვლილ. ნაერთი'!D319)</f>
        <v>0</v>
      </c>
      <c r="E319" s="10">
        <f>SUM('დამტკ. ნაერთი'!E319,'ცვლილ. ნაერთი'!E319)</f>
        <v>0</v>
      </c>
      <c r="F319" s="10">
        <f>SUM('დამტკ. ნაერთი'!F319,'ცვლილ. ნაერთი'!F319)</f>
        <v>0</v>
      </c>
      <c r="G319" s="10">
        <f>SUM('დამტკ. ნაერთი'!G319,'ცვლილ. ნაერთი'!G319)</f>
        <v>0</v>
      </c>
      <c r="H319" s="10">
        <f>SUM('დამტკ. ნაერთი'!H319,'ცვლილ. ნაერთი'!H319)</f>
        <v>0</v>
      </c>
      <c r="I319" s="10">
        <f t="shared" si="13"/>
        <v>0</v>
      </c>
      <c r="J319" s="10">
        <f t="shared" si="14"/>
        <v>0</v>
      </c>
    </row>
    <row r="320" spans="1:10" x14ac:dyDescent="0.25">
      <c r="A320" t="str">
        <f t="shared" si="12"/>
        <v>b</v>
      </c>
      <c r="B320" s="8"/>
      <c r="C320" s="9" t="s">
        <v>14</v>
      </c>
      <c r="D320" s="10">
        <f>SUM('დამტკ. ნაერთი'!D320,'ცვლილ. ნაერთი'!D320)</f>
        <v>0</v>
      </c>
      <c r="E320" s="10">
        <f>SUM('დამტკ. ნაერთი'!E320,'ცვლილ. ნაერთი'!E320)</f>
        <v>0</v>
      </c>
      <c r="F320" s="10">
        <f>SUM('დამტკ. ნაერთი'!F320,'ცვლილ. ნაერთი'!F320)</f>
        <v>0</v>
      </c>
      <c r="G320" s="10">
        <f>SUM('დამტკ. ნაერთი'!G320,'ცვლილ. ნაერთი'!G320)</f>
        <v>0</v>
      </c>
      <c r="H320" s="10">
        <f>SUM('დამტკ. ნაერთი'!H320,'ცვლილ. ნაერთი'!H320)</f>
        <v>0</v>
      </c>
      <c r="I320" s="10">
        <f t="shared" si="13"/>
        <v>0</v>
      </c>
      <c r="J320" s="10">
        <f t="shared" si="14"/>
        <v>0</v>
      </c>
    </row>
    <row r="321" spans="1:10" x14ac:dyDescent="0.25">
      <c r="A321" t="str">
        <f t="shared" si="12"/>
        <v>b</v>
      </c>
      <c r="B321" s="8"/>
      <c r="C321" s="9" t="s">
        <v>15</v>
      </c>
      <c r="D321" s="10">
        <f>SUM('დამტკ. ნაერთი'!D321,'ცვლილ. ნაერთი'!D321)</f>
        <v>0</v>
      </c>
      <c r="E321" s="10">
        <f>SUM('დამტკ. ნაერთი'!E321,'ცვლილ. ნაერთი'!E321)</f>
        <v>0</v>
      </c>
      <c r="F321" s="10">
        <f>SUM('დამტკ. ნაერთი'!F321,'ცვლილ. ნაერთი'!F321)</f>
        <v>0</v>
      </c>
      <c r="G321" s="10">
        <f>SUM('დამტკ. ნაერთი'!G321,'ცვლილ. ნაერთი'!G321)</f>
        <v>0</v>
      </c>
      <c r="H321" s="10">
        <f>SUM('დამტკ. ნაერთი'!H321,'ცვლილ. ნაერთი'!H321)</f>
        <v>0</v>
      </c>
      <c r="I321" s="10">
        <f t="shared" si="13"/>
        <v>0</v>
      </c>
      <c r="J321" s="10">
        <f t="shared" si="14"/>
        <v>0</v>
      </c>
    </row>
    <row r="322" spans="1:10" x14ac:dyDescent="0.25">
      <c r="A322" t="str">
        <f t="shared" si="12"/>
        <v>a</v>
      </c>
      <c r="B322" s="8"/>
      <c r="C322" s="9" t="s">
        <v>16</v>
      </c>
      <c r="D322" s="10">
        <f>SUM('დამტკ. ნაერთი'!D322,'ცვლილ. ნაერთი'!D322)</f>
        <v>1514000</v>
      </c>
      <c r="E322" s="10">
        <f>SUM('დამტკ. ნაერთი'!E322,'ცვლილ. ნაერთი'!E322)</f>
        <v>240000</v>
      </c>
      <c r="F322" s="10">
        <f>SUM('დამტკ. ნაერთი'!F322,'ცვლილ. ნაერთი'!F322)</f>
        <v>425000</v>
      </c>
      <c r="G322" s="10">
        <f>SUM('დამტკ. ნაერთი'!G322,'ცვლილ. ნაერთი'!G322)</f>
        <v>425000</v>
      </c>
      <c r="H322" s="10">
        <f>SUM('დამტკ. ნაერთი'!H322,'ცვლილ. ნაერთი'!H322)</f>
        <v>424000</v>
      </c>
      <c r="I322" s="10">
        <f t="shared" si="13"/>
        <v>665000</v>
      </c>
      <c r="J322" s="10">
        <f t="shared" si="14"/>
        <v>1090000</v>
      </c>
    </row>
    <row r="323" spans="1:10" x14ac:dyDescent="0.25">
      <c r="A323" t="str">
        <f t="shared" si="12"/>
        <v>b</v>
      </c>
      <c r="B323" s="8"/>
      <c r="C323" s="9" t="s">
        <v>17</v>
      </c>
      <c r="D323" s="10">
        <f>SUM('დამტკ. ნაერთი'!D323,'ცვლილ. ნაერთი'!D323)</f>
        <v>0</v>
      </c>
      <c r="E323" s="10">
        <f>SUM('დამტკ. ნაერთი'!E323,'ცვლილ. ნაერთი'!E323)</f>
        <v>0</v>
      </c>
      <c r="F323" s="10">
        <f>SUM('დამტკ. ნაერთი'!F323,'ცვლილ. ნაერთი'!F323)</f>
        <v>0</v>
      </c>
      <c r="G323" s="10">
        <f>SUM('დამტკ. ნაერთი'!G323,'ცვლილ. ნაერთი'!G323)</f>
        <v>0</v>
      </c>
      <c r="H323" s="10">
        <f>SUM('დამტკ. ნაერთი'!H323,'ცვლილ. ნაერთი'!H323)</f>
        <v>0</v>
      </c>
      <c r="I323" s="10">
        <f t="shared" si="13"/>
        <v>0</v>
      </c>
      <c r="J323" s="10">
        <f t="shared" si="14"/>
        <v>0</v>
      </c>
    </row>
    <row r="324" spans="1:10" x14ac:dyDescent="0.25">
      <c r="A324" t="str">
        <f t="shared" ref="A324:A387" si="15">IF(OR(D324&lt;&gt;0,E324&lt;&gt;0,F324&lt;&gt;0,G324&lt;&gt;0,H324&lt;&gt;0,),"a","b")</f>
        <v>b</v>
      </c>
      <c r="B324" s="5"/>
      <c r="C324" s="6" t="s">
        <v>18</v>
      </c>
      <c r="D324" s="7">
        <f>SUM('დამტკ. ნაერთი'!D324,'ცვლილ. ნაერთი'!D324)</f>
        <v>0</v>
      </c>
      <c r="E324" s="7">
        <f>SUM('დამტკ. ნაერთი'!E324,'ცვლილ. ნაერთი'!E324)</f>
        <v>0</v>
      </c>
      <c r="F324" s="7">
        <f>SUM('დამტკ. ნაერთი'!F324,'ცვლილ. ნაერთი'!F324)</f>
        <v>0</v>
      </c>
      <c r="G324" s="7">
        <f>SUM('დამტკ. ნაერთი'!G324,'ცვლილ. ნაერთი'!G324)</f>
        <v>0</v>
      </c>
      <c r="H324" s="7">
        <f>SUM('დამტკ. ნაერთი'!H324,'ცვლილ. ნაერთი'!H324)</f>
        <v>0</v>
      </c>
      <c r="I324" s="7">
        <f t="shared" ref="I324:I387" si="16">SUM(E324,F324)</f>
        <v>0</v>
      </c>
      <c r="J324" s="7">
        <f t="shared" ref="J324:J387" si="17">SUM(E324,F324,G324)</f>
        <v>0</v>
      </c>
    </row>
    <row r="325" spans="1:10" x14ac:dyDescent="0.25">
      <c r="A325" t="str">
        <f t="shared" si="15"/>
        <v>b</v>
      </c>
      <c r="B325" s="5"/>
      <c r="C325" s="6" t="s">
        <v>19</v>
      </c>
      <c r="D325" s="7">
        <f>SUM('დამტკ. ნაერთი'!D325,'ცვლილ. ნაერთი'!D325)</f>
        <v>0</v>
      </c>
      <c r="E325" s="7">
        <f>SUM('დამტკ. ნაერთი'!E325,'ცვლილ. ნაერთი'!E325)</f>
        <v>0</v>
      </c>
      <c r="F325" s="7">
        <f>SUM('დამტკ. ნაერთი'!F325,'ცვლილ. ნაერთი'!F325)</f>
        <v>0</v>
      </c>
      <c r="G325" s="7">
        <f>SUM('დამტკ. ნაერთი'!G325,'ცვლილ. ნაერთი'!G325)</f>
        <v>0</v>
      </c>
      <c r="H325" s="7">
        <f>SUM('დამტკ. ნაერთი'!H325,'ცვლილ. ნაერთი'!H325)</f>
        <v>0</v>
      </c>
      <c r="I325" s="7">
        <f t="shared" si="16"/>
        <v>0</v>
      </c>
      <c r="J325" s="7">
        <f t="shared" si="17"/>
        <v>0</v>
      </c>
    </row>
    <row r="326" spans="1:10" ht="15.75" thickBot="1" x14ac:dyDescent="0.3">
      <c r="A326" t="str">
        <f t="shared" si="15"/>
        <v>b</v>
      </c>
      <c r="B326" s="11"/>
      <c r="C326" s="12" t="s">
        <v>20</v>
      </c>
      <c r="D326" s="13">
        <f>SUM('დამტკ. ნაერთი'!D326,'ცვლილ. ნაერთი'!D326)</f>
        <v>0</v>
      </c>
      <c r="E326" s="13">
        <f>SUM('დამტკ. ნაერთი'!E326,'ცვლილ. ნაერთი'!E326)</f>
        <v>0</v>
      </c>
      <c r="F326" s="13">
        <f>SUM('დამტკ. ნაერთი'!F326,'ცვლილ. ნაერთი'!F326)</f>
        <v>0</v>
      </c>
      <c r="G326" s="13">
        <f>SUM('დამტკ. ნაერთი'!G326,'ცვლილ. ნაერთი'!G326)</f>
        <v>0</v>
      </c>
      <c r="H326" s="13">
        <f>SUM('დამტკ. ნაერთი'!H326,'ცვლილ. ნაერთი'!H326)</f>
        <v>0</v>
      </c>
      <c r="I326" s="13">
        <f t="shared" si="16"/>
        <v>0</v>
      </c>
      <c r="J326" s="13">
        <f t="shared" si="17"/>
        <v>0</v>
      </c>
    </row>
    <row r="327" spans="1:10" ht="32.25" customHeight="1" thickTop="1" thickBot="1" x14ac:dyDescent="0.3">
      <c r="A327" t="str">
        <f t="shared" si="15"/>
        <v>a</v>
      </c>
      <c r="B327" s="3" t="s">
        <v>71</v>
      </c>
      <c r="C327" s="4" t="s">
        <v>72</v>
      </c>
      <c r="D327" s="4">
        <f>SUM('დამტკ. ნაერთი'!D327,'ცვლილ. ნაერთი'!D327)</f>
        <v>950000</v>
      </c>
      <c r="E327" s="4">
        <f>SUM('დამტკ. ნაერთი'!E327,'ცვლილ. ნაერთი'!E327)</f>
        <v>229000</v>
      </c>
      <c r="F327" s="4">
        <f>SUM('დამტკ. ნაერთი'!F327,'ცვლილ. ნაერთი'!F327)</f>
        <v>241000</v>
      </c>
      <c r="G327" s="4">
        <f>SUM('დამტკ. ნაერთი'!G327,'ცვლილ. ნაერთი'!G327)</f>
        <v>240000</v>
      </c>
      <c r="H327" s="4">
        <f>SUM('დამტკ. ნაერთი'!H327,'ცვლილ. ნაერთი'!H327)</f>
        <v>240000</v>
      </c>
      <c r="I327" s="4">
        <f t="shared" si="16"/>
        <v>470000</v>
      </c>
      <c r="J327" s="4">
        <f t="shared" si="17"/>
        <v>710000</v>
      </c>
    </row>
    <row r="328" spans="1:10" ht="15.75" thickTop="1" x14ac:dyDescent="0.25">
      <c r="A328" t="str">
        <f t="shared" si="15"/>
        <v>a</v>
      </c>
      <c r="B328" s="5"/>
      <c r="C328" s="6" t="s">
        <v>10</v>
      </c>
      <c r="D328" s="7">
        <f>SUM('დამტკ. ნაერთი'!D328,'ცვლილ. ნაერთი'!D328)</f>
        <v>950000</v>
      </c>
      <c r="E328" s="7">
        <f>SUM('დამტკ. ნაერთი'!E328,'ცვლილ. ნაერთი'!E328)</f>
        <v>229000</v>
      </c>
      <c r="F328" s="7">
        <f>SUM('დამტკ. ნაერთი'!F328,'ცვლილ. ნაერთი'!F328)</f>
        <v>241000</v>
      </c>
      <c r="G328" s="7">
        <f>SUM('დამტკ. ნაერთი'!G328,'ცვლილ. ნაერთი'!G328)</f>
        <v>240000</v>
      </c>
      <c r="H328" s="7">
        <f>SUM('დამტკ. ნაერთი'!H328,'ცვლილ. ნაერთი'!H328)</f>
        <v>240000</v>
      </c>
      <c r="I328" s="7">
        <f t="shared" si="16"/>
        <v>470000</v>
      </c>
      <c r="J328" s="7">
        <f t="shared" si="17"/>
        <v>710000</v>
      </c>
    </row>
    <row r="329" spans="1:10" x14ac:dyDescent="0.25">
      <c r="A329" t="str">
        <f t="shared" si="15"/>
        <v>b</v>
      </c>
      <c r="B329" s="8"/>
      <c r="C329" s="9" t="s">
        <v>11</v>
      </c>
      <c r="D329" s="10">
        <f>SUM('დამტკ. ნაერთი'!D329,'ცვლილ. ნაერთი'!D329)</f>
        <v>0</v>
      </c>
      <c r="E329" s="10">
        <f>SUM('დამტკ. ნაერთი'!E329,'ცვლილ. ნაერთი'!E329)</f>
        <v>0</v>
      </c>
      <c r="F329" s="10">
        <f>SUM('დამტკ. ნაერთი'!F329,'ცვლილ. ნაერთი'!F329)</f>
        <v>0</v>
      </c>
      <c r="G329" s="10">
        <f>SUM('დამტკ. ნაერთი'!G329,'ცვლილ. ნაერთი'!G329)</f>
        <v>0</v>
      </c>
      <c r="H329" s="10">
        <f>SUM('დამტკ. ნაერთი'!H329,'ცვლილ. ნაერთი'!H329)</f>
        <v>0</v>
      </c>
      <c r="I329" s="10">
        <f t="shared" si="16"/>
        <v>0</v>
      </c>
      <c r="J329" s="10">
        <f t="shared" si="17"/>
        <v>0</v>
      </c>
    </row>
    <row r="330" spans="1:10" x14ac:dyDescent="0.25">
      <c r="A330" t="str">
        <f t="shared" si="15"/>
        <v>b</v>
      </c>
      <c r="B330" s="8"/>
      <c r="C330" s="9" t="s">
        <v>12</v>
      </c>
      <c r="D330" s="10">
        <f>SUM('დამტკ. ნაერთი'!D330,'ცვლილ. ნაერთი'!D330)</f>
        <v>0</v>
      </c>
      <c r="E330" s="10">
        <f>SUM('დამტკ. ნაერთი'!E330,'ცვლილ. ნაერთი'!E330)</f>
        <v>0</v>
      </c>
      <c r="F330" s="10">
        <f>SUM('დამტკ. ნაერთი'!F330,'ცვლილ. ნაერთი'!F330)</f>
        <v>0</v>
      </c>
      <c r="G330" s="10">
        <f>SUM('დამტკ. ნაერთი'!G330,'ცვლილ. ნაერთი'!G330)</f>
        <v>0</v>
      </c>
      <c r="H330" s="10">
        <f>SUM('დამტკ. ნაერთი'!H330,'ცვლილ. ნაერთი'!H330)</f>
        <v>0</v>
      </c>
      <c r="I330" s="10">
        <f t="shared" si="16"/>
        <v>0</v>
      </c>
      <c r="J330" s="10">
        <f t="shared" si="17"/>
        <v>0</v>
      </c>
    </row>
    <row r="331" spans="1:10" x14ac:dyDescent="0.25">
      <c r="A331" t="str">
        <f t="shared" si="15"/>
        <v>b</v>
      </c>
      <c r="B331" s="8"/>
      <c r="C331" s="9" t="s">
        <v>13</v>
      </c>
      <c r="D331" s="10">
        <f>SUM('დამტკ. ნაერთი'!D331,'ცვლილ. ნაერთი'!D331)</f>
        <v>0</v>
      </c>
      <c r="E331" s="10">
        <f>SUM('დამტკ. ნაერთი'!E331,'ცვლილ. ნაერთი'!E331)</f>
        <v>0</v>
      </c>
      <c r="F331" s="10">
        <f>SUM('დამტკ. ნაერთი'!F331,'ცვლილ. ნაერთი'!F331)</f>
        <v>0</v>
      </c>
      <c r="G331" s="10">
        <f>SUM('დამტკ. ნაერთი'!G331,'ცვლილ. ნაერთი'!G331)</f>
        <v>0</v>
      </c>
      <c r="H331" s="10">
        <f>SUM('დამტკ. ნაერთი'!H331,'ცვლილ. ნაერთი'!H331)</f>
        <v>0</v>
      </c>
      <c r="I331" s="10">
        <f t="shared" si="16"/>
        <v>0</v>
      </c>
      <c r="J331" s="10">
        <f t="shared" si="17"/>
        <v>0</v>
      </c>
    </row>
    <row r="332" spans="1:10" x14ac:dyDescent="0.25">
      <c r="A332" t="str">
        <f t="shared" si="15"/>
        <v>b</v>
      </c>
      <c r="B332" s="8"/>
      <c r="C332" s="9" t="s">
        <v>14</v>
      </c>
      <c r="D332" s="10">
        <f>SUM('დამტკ. ნაერთი'!D332,'ცვლილ. ნაერთი'!D332)</f>
        <v>0</v>
      </c>
      <c r="E332" s="10">
        <f>SUM('დამტკ. ნაერთი'!E332,'ცვლილ. ნაერთი'!E332)</f>
        <v>0</v>
      </c>
      <c r="F332" s="10">
        <f>SUM('დამტკ. ნაერთი'!F332,'ცვლილ. ნაერთი'!F332)</f>
        <v>0</v>
      </c>
      <c r="G332" s="10">
        <f>SUM('დამტკ. ნაერთი'!G332,'ცვლილ. ნაერთი'!G332)</f>
        <v>0</v>
      </c>
      <c r="H332" s="10">
        <f>SUM('დამტკ. ნაერთი'!H332,'ცვლილ. ნაერთი'!H332)</f>
        <v>0</v>
      </c>
      <c r="I332" s="10">
        <f t="shared" si="16"/>
        <v>0</v>
      </c>
      <c r="J332" s="10">
        <f t="shared" si="17"/>
        <v>0</v>
      </c>
    </row>
    <row r="333" spans="1:10" x14ac:dyDescent="0.25">
      <c r="A333" t="str">
        <f t="shared" si="15"/>
        <v>b</v>
      </c>
      <c r="B333" s="8"/>
      <c r="C333" s="9" t="s">
        <v>15</v>
      </c>
      <c r="D333" s="10">
        <f>SUM('დამტკ. ნაერთი'!D333,'ცვლილ. ნაერთი'!D333)</f>
        <v>0</v>
      </c>
      <c r="E333" s="10">
        <f>SUM('დამტკ. ნაერთი'!E333,'ცვლილ. ნაერთი'!E333)</f>
        <v>0</v>
      </c>
      <c r="F333" s="10">
        <f>SUM('დამტკ. ნაერთი'!F333,'ცვლილ. ნაერთი'!F333)</f>
        <v>0</v>
      </c>
      <c r="G333" s="10">
        <f>SUM('დამტკ. ნაერთი'!G333,'ცვლილ. ნაერთი'!G333)</f>
        <v>0</v>
      </c>
      <c r="H333" s="10">
        <f>SUM('დამტკ. ნაერთი'!H333,'ცვლილ. ნაერთი'!H333)</f>
        <v>0</v>
      </c>
      <c r="I333" s="10">
        <f t="shared" si="16"/>
        <v>0</v>
      </c>
      <c r="J333" s="10">
        <f t="shared" si="17"/>
        <v>0</v>
      </c>
    </row>
    <row r="334" spans="1:10" x14ac:dyDescent="0.25">
      <c r="A334" t="str">
        <f t="shared" si="15"/>
        <v>a</v>
      </c>
      <c r="B334" s="8"/>
      <c r="C334" s="9" t="s">
        <v>16</v>
      </c>
      <c r="D334" s="10">
        <f>SUM('დამტკ. ნაერთი'!D334,'ცვლილ. ნაერთი'!D334)</f>
        <v>950000</v>
      </c>
      <c r="E334" s="10">
        <f>SUM('დამტკ. ნაერთი'!E334,'ცვლილ. ნაერთი'!E334)</f>
        <v>229000</v>
      </c>
      <c r="F334" s="10">
        <f>SUM('დამტკ. ნაერთი'!F334,'ცვლილ. ნაერთი'!F334)</f>
        <v>241000</v>
      </c>
      <c r="G334" s="10">
        <f>SUM('დამტკ. ნაერთი'!G334,'ცვლილ. ნაერთი'!G334)</f>
        <v>240000</v>
      </c>
      <c r="H334" s="10">
        <f>SUM('დამტკ. ნაერთი'!H334,'ცვლილ. ნაერთი'!H334)</f>
        <v>240000</v>
      </c>
      <c r="I334" s="10">
        <f t="shared" si="16"/>
        <v>470000</v>
      </c>
      <c r="J334" s="10">
        <f t="shared" si="17"/>
        <v>710000</v>
      </c>
    </row>
    <row r="335" spans="1:10" x14ac:dyDescent="0.25">
      <c r="A335" t="str">
        <f t="shared" si="15"/>
        <v>b</v>
      </c>
      <c r="B335" s="8"/>
      <c r="C335" s="9" t="s">
        <v>17</v>
      </c>
      <c r="D335" s="10">
        <f>SUM('დამტკ. ნაერთი'!D335,'ცვლილ. ნაერთი'!D335)</f>
        <v>0</v>
      </c>
      <c r="E335" s="10">
        <f>SUM('დამტკ. ნაერთი'!E335,'ცვლილ. ნაერთი'!E335)</f>
        <v>0</v>
      </c>
      <c r="F335" s="10">
        <f>SUM('დამტკ. ნაერთი'!F335,'ცვლილ. ნაერთი'!F335)</f>
        <v>0</v>
      </c>
      <c r="G335" s="10">
        <f>SUM('დამტკ. ნაერთი'!G335,'ცვლილ. ნაერთი'!G335)</f>
        <v>0</v>
      </c>
      <c r="H335" s="10">
        <f>SUM('დამტკ. ნაერთი'!H335,'ცვლილ. ნაერთი'!H335)</f>
        <v>0</v>
      </c>
      <c r="I335" s="10">
        <f t="shared" si="16"/>
        <v>0</v>
      </c>
      <c r="J335" s="10">
        <f t="shared" si="17"/>
        <v>0</v>
      </c>
    </row>
    <row r="336" spans="1:10" x14ac:dyDescent="0.25">
      <c r="A336" t="str">
        <f t="shared" si="15"/>
        <v>b</v>
      </c>
      <c r="B336" s="5"/>
      <c r="C336" s="6" t="s">
        <v>18</v>
      </c>
      <c r="D336" s="7">
        <f>SUM('დამტკ. ნაერთი'!D336,'ცვლილ. ნაერთი'!D336)</f>
        <v>0</v>
      </c>
      <c r="E336" s="7">
        <f>SUM('დამტკ. ნაერთი'!E336,'ცვლილ. ნაერთი'!E336)</f>
        <v>0</v>
      </c>
      <c r="F336" s="7">
        <f>SUM('დამტკ. ნაერთი'!F336,'ცვლილ. ნაერთი'!F336)</f>
        <v>0</v>
      </c>
      <c r="G336" s="7">
        <f>SUM('დამტკ. ნაერთი'!G336,'ცვლილ. ნაერთი'!G336)</f>
        <v>0</v>
      </c>
      <c r="H336" s="7">
        <f>SUM('დამტკ. ნაერთი'!H336,'ცვლილ. ნაერთი'!H336)</f>
        <v>0</v>
      </c>
      <c r="I336" s="7">
        <f t="shared" si="16"/>
        <v>0</v>
      </c>
      <c r="J336" s="7">
        <f t="shared" si="17"/>
        <v>0</v>
      </c>
    </row>
    <row r="337" spans="1:10" x14ac:dyDescent="0.25">
      <c r="A337" t="str">
        <f t="shared" si="15"/>
        <v>b</v>
      </c>
      <c r="B337" s="5"/>
      <c r="C337" s="6" t="s">
        <v>19</v>
      </c>
      <c r="D337" s="7">
        <f>SUM('დამტკ. ნაერთი'!D337,'ცვლილ. ნაერთი'!D337)</f>
        <v>0</v>
      </c>
      <c r="E337" s="7">
        <f>SUM('დამტკ. ნაერთი'!E337,'ცვლილ. ნაერთი'!E337)</f>
        <v>0</v>
      </c>
      <c r="F337" s="7">
        <f>SUM('დამტკ. ნაერთი'!F337,'ცვლილ. ნაერთი'!F337)</f>
        <v>0</v>
      </c>
      <c r="G337" s="7">
        <f>SUM('დამტკ. ნაერთი'!G337,'ცვლილ. ნაერთი'!G337)</f>
        <v>0</v>
      </c>
      <c r="H337" s="7">
        <f>SUM('დამტკ. ნაერთი'!H337,'ცვლილ. ნაერთი'!H337)</f>
        <v>0</v>
      </c>
      <c r="I337" s="7">
        <f t="shared" si="16"/>
        <v>0</v>
      </c>
      <c r="J337" s="7">
        <f t="shared" si="17"/>
        <v>0</v>
      </c>
    </row>
    <row r="338" spans="1:10" ht="15.75" thickBot="1" x14ac:dyDescent="0.3">
      <c r="A338" t="str">
        <f t="shared" si="15"/>
        <v>b</v>
      </c>
      <c r="B338" s="11"/>
      <c r="C338" s="12" t="s">
        <v>20</v>
      </c>
      <c r="D338" s="13">
        <f>SUM('დამტკ. ნაერთი'!D338,'ცვლილ. ნაერთი'!D338)</f>
        <v>0</v>
      </c>
      <c r="E338" s="13">
        <f>SUM('დამტკ. ნაერთი'!E338,'ცვლილ. ნაერთი'!E338)</f>
        <v>0</v>
      </c>
      <c r="F338" s="13">
        <f>SUM('დამტკ. ნაერთი'!F338,'ცვლილ. ნაერთი'!F338)</f>
        <v>0</v>
      </c>
      <c r="G338" s="13">
        <f>SUM('დამტკ. ნაერთი'!G338,'ცვლილ. ნაერთი'!G338)</f>
        <v>0</v>
      </c>
      <c r="H338" s="13">
        <f>SUM('დამტკ. ნაერთი'!H338,'ცვლილ. ნაერთი'!H338)</f>
        <v>0</v>
      </c>
      <c r="I338" s="13">
        <f t="shared" si="16"/>
        <v>0</v>
      </c>
      <c r="J338" s="13">
        <f t="shared" si="17"/>
        <v>0</v>
      </c>
    </row>
    <row r="339" spans="1:10" ht="31.5" thickTop="1" thickBot="1" x14ac:dyDescent="0.3">
      <c r="A339" t="str">
        <f t="shared" si="15"/>
        <v>a</v>
      </c>
      <c r="B339" s="3" t="s">
        <v>73</v>
      </c>
      <c r="C339" s="15" t="s">
        <v>74</v>
      </c>
      <c r="D339" s="4">
        <f>SUM('დამტკ. ნაერთი'!D339,'ცვლილ. ნაერთი'!D339)</f>
        <v>1940000</v>
      </c>
      <c r="E339" s="4">
        <f>SUM('დამტკ. ნაერთი'!E339,'ცვლილ. ნაერთი'!E339)</f>
        <v>176000</v>
      </c>
      <c r="F339" s="4">
        <f>SUM('დამტკ. ნაერთი'!F339,'ცვლილ. ნაერთი'!F339)</f>
        <v>569690</v>
      </c>
      <c r="G339" s="4">
        <f>SUM('დამტკ. ნაერთი'!G339,'ცვლილ. ნაერთი'!G339)</f>
        <v>500000</v>
      </c>
      <c r="H339" s="4">
        <f>SUM('დამტკ. ნაერთი'!H339,'ცვლილ. ნაერთი'!H339)</f>
        <v>694310</v>
      </c>
      <c r="I339" s="4">
        <f t="shared" si="16"/>
        <v>745690</v>
      </c>
      <c r="J339" s="4">
        <f t="shared" si="17"/>
        <v>1245690</v>
      </c>
    </row>
    <row r="340" spans="1:10" ht="15.75" thickTop="1" x14ac:dyDescent="0.25">
      <c r="A340" t="str">
        <f t="shared" si="15"/>
        <v>a</v>
      </c>
      <c r="B340" s="5"/>
      <c r="C340" s="6" t="s">
        <v>10</v>
      </c>
      <c r="D340" s="7">
        <f>SUM('დამტკ. ნაერთი'!D340,'ცვლილ. ნაერთი'!D340)</f>
        <v>1940000</v>
      </c>
      <c r="E340" s="7">
        <f>SUM('დამტკ. ნაერთი'!E340,'ცვლილ. ნაერთი'!E340)</f>
        <v>176000</v>
      </c>
      <c r="F340" s="7">
        <f>SUM('დამტკ. ნაერთი'!F340,'ცვლილ. ნაერთი'!F340)</f>
        <v>569690</v>
      </c>
      <c r="G340" s="7">
        <f>SUM('დამტკ. ნაერთი'!G340,'ცვლილ. ნაერთი'!G340)</f>
        <v>500000</v>
      </c>
      <c r="H340" s="7">
        <f>SUM('დამტკ. ნაერთი'!H340,'ცვლილ. ნაერთი'!H340)</f>
        <v>694310</v>
      </c>
      <c r="I340" s="7">
        <f t="shared" si="16"/>
        <v>745690</v>
      </c>
      <c r="J340" s="7">
        <f t="shared" si="17"/>
        <v>1245690</v>
      </c>
    </row>
    <row r="341" spans="1:10" x14ac:dyDescent="0.25">
      <c r="A341" t="str">
        <f t="shared" si="15"/>
        <v>b</v>
      </c>
      <c r="B341" s="8"/>
      <c r="C341" s="9" t="s">
        <v>11</v>
      </c>
      <c r="D341" s="10">
        <f>SUM('დამტკ. ნაერთი'!D341,'ცვლილ. ნაერთი'!D341)</f>
        <v>0</v>
      </c>
      <c r="E341" s="10">
        <f>SUM('დამტკ. ნაერთი'!E341,'ცვლილ. ნაერთი'!E341)</f>
        <v>0</v>
      </c>
      <c r="F341" s="10">
        <f>SUM('დამტკ. ნაერთი'!F341,'ცვლილ. ნაერთი'!F341)</f>
        <v>0</v>
      </c>
      <c r="G341" s="10">
        <f>SUM('დამტკ. ნაერთი'!G341,'ცვლილ. ნაერთი'!G341)</f>
        <v>0</v>
      </c>
      <c r="H341" s="10">
        <f>SUM('დამტკ. ნაერთი'!H341,'ცვლილ. ნაერთი'!H341)</f>
        <v>0</v>
      </c>
      <c r="I341" s="10">
        <f t="shared" si="16"/>
        <v>0</v>
      </c>
      <c r="J341" s="10">
        <f t="shared" si="17"/>
        <v>0</v>
      </c>
    </row>
    <row r="342" spans="1:10" x14ac:dyDescent="0.25">
      <c r="A342" t="str">
        <f t="shared" si="15"/>
        <v>b</v>
      </c>
      <c r="B342" s="8"/>
      <c r="C342" s="9" t="s">
        <v>12</v>
      </c>
      <c r="D342" s="10">
        <f>SUM('დამტკ. ნაერთი'!D342,'ცვლილ. ნაერთი'!D342)</f>
        <v>0</v>
      </c>
      <c r="E342" s="10">
        <f>SUM('დამტკ. ნაერთი'!E342,'ცვლილ. ნაერთი'!E342)</f>
        <v>0</v>
      </c>
      <c r="F342" s="10">
        <f>SUM('დამტკ. ნაერთი'!F342,'ცვლილ. ნაერთი'!F342)</f>
        <v>0</v>
      </c>
      <c r="G342" s="10">
        <f>SUM('დამტკ. ნაერთი'!G342,'ცვლილ. ნაერთი'!G342)</f>
        <v>0</v>
      </c>
      <c r="H342" s="10">
        <f>SUM('დამტკ. ნაერთი'!H342,'ცვლილ. ნაერთი'!H342)</f>
        <v>0</v>
      </c>
      <c r="I342" s="10">
        <f t="shared" si="16"/>
        <v>0</v>
      </c>
      <c r="J342" s="10">
        <f t="shared" si="17"/>
        <v>0</v>
      </c>
    </row>
    <row r="343" spans="1:10" x14ac:dyDescent="0.25">
      <c r="A343" t="str">
        <f t="shared" si="15"/>
        <v>b</v>
      </c>
      <c r="B343" s="8"/>
      <c r="C343" s="9" t="s">
        <v>13</v>
      </c>
      <c r="D343" s="10">
        <f>SUM('დამტკ. ნაერთი'!D343,'ცვლილ. ნაერთი'!D343)</f>
        <v>0</v>
      </c>
      <c r="E343" s="10">
        <f>SUM('დამტკ. ნაერთი'!E343,'ცვლილ. ნაერთი'!E343)</f>
        <v>0</v>
      </c>
      <c r="F343" s="10">
        <f>SUM('დამტკ. ნაერთი'!F343,'ცვლილ. ნაერთი'!F343)</f>
        <v>0</v>
      </c>
      <c r="G343" s="10">
        <f>SUM('დამტკ. ნაერთი'!G343,'ცვლილ. ნაერთი'!G343)</f>
        <v>0</v>
      </c>
      <c r="H343" s="10">
        <f>SUM('დამტკ. ნაერთი'!H343,'ცვლილ. ნაერთი'!H343)</f>
        <v>0</v>
      </c>
      <c r="I343" s="10">
        <f t="shared" si="16"/>
        <v>0</v>
      </c>
      <c r="J343" s="10">
        <f t="shared" si="17"/>
        <v>0</v>
      </c>
    </row>
    <row r="344" spans="1:10" x14ac:dyDescent="0.25">
      <c r="A344" t="str">
        <f t="shared" si="15"/>
        <v>b</v>
      </c>
      <c r="B344" s="8"/>
      <c r="C344" s="9" t="s">
        <v>14</v>
      </c>
      <c r="D344" s="10">
        <f>SUM('დამტკ. ნაერთი'!D344,'ცვლილ. ნაერთი'!D344)</f>
        <v>0</v>
      </c>
      <c r="E344" s="10">
        <f>SUM('დამტკ. ნაერთი'!E344,'ცვლილ. ნაერთი'!E344)</f>
        <v>0</v>
      </c>
      <c r="F344" s="10">
        <f>SUM('დამტკ. ნაერთი'!F344,'ცვლილ. ნაერთი'!F344)</f>
        <v>0</v>
      </c>
      <c r="G344" s="10">
        <f>SUM('დამტკ. ნაერთი'!G344,'ცვლილ. ნაერთი'!G344)</f>
        <v>0</v>
      </c>
      <c r="H344" s="10">
        <f>SUM('დამტკ. ნაერთი'!H344,'ცვლილ. ნაერთი'!H344)</f>
        <v>0</v>
      </c>
      <c r="I344" s="10">
        <f t="shared" si="16"/>
        <v>0</v>
      </c>
      <c r="J344" s="10">
        <f t="shared" si="17"/>
        <v>0</v>
      </c>
    </row>
    <row r="345" spans="1:10" x14ac:dyDescent="0.25">
      <c r="A345" t="str">
        <f t="shared" si="15"/>
        <v>b</v>
      </c>
      <c r="B345" s="8"/>
      <c r="C345" s="9" t="s">
        <v>15</v>
      </c>
      <c r="D345" s="10">
        <f>SUM('დამტკ. ნაერთი'!D345,'ცვლილ. ნაერთი'!D345)</f>
        <v>0</v>
      </c>
      <c r="E345" s="10">
        <f>SUM('დამტკ. ნაერთი'!E345,'ცვლილ. ნაერთი'!E345)</f>
        <v>0</v>
      </c>
      <c r="F345" s="10">
        <f>SUM('დამტკ. ნაერთი'!F345,'ცვლილ. ნაერთი'!F345)</f>
        <v>0</v>
      </c>
      <c r="G345" s="10">
        <f>SUM('დამტკ. ნაერთი'!G345,'ცვლილ. ნაერთი'!G345)</f>
        <v>0</v>
      </c>
      <c r="H345" s="10">
        <f>SUM('დამტკ. ნაერთი'!H345,'ცვლილ. ნაერთი'!H345)</f>
        <v>0</v>
      </c>
      <c r="I345" s="10">
        <f t="shared" si="16"/>
        <v>0</v>
      </c>
      <c r="J345" s="10">
        <f t="shared" si="17"/>
        <v>0</v>
      </c>
    </row>
    <row r="346" spans="1:10" x14ac:dyDescent="0.25">
      <c r="A346" t="str">
        <f t="shared" si="15"/>
        <v>a</v>
      </c>
      <c r="B346" s="8"/>
      <c r="C346" s="9" t="s">
        <v>16</v>
      </c>
      <c r="D346" s="10">
        <f>SUM('დამტკ. ნაერთი'!D346,'ცვლილ. ნაერთი'!D346)</f>
        <v>1940000</v>
      </c>
      <c r="E346" s="10">
        <f>SUM('დამტკ. ნაერთი'!E346,'ცვლილ. ნაერთი'!E346)</f>
        <v>176000</v>
      </c>
      <c r="F346" s="10">
        <f>SUM('დამტკ. ნაერთი'!F346,'ცვლილ. ნაერთი'!F346)</f>
        <v>569690</v>
      </c>
      <c r="G346" s="10">
        <f>SUM('დამტკ. ნაერთი'!G346,'ცვლილ. ნაერთი'!G346)</f>
        <v>500000</v>
      </c>
      <c r="H346" s="10">
        <f>SUM('დამტკ. ნაერთი'!H346,'ცვლილ. ნაერთი'!H346)</f>
        <v>694310</v>
      </c>
      <c r="I346" s="10">
        <f t="shared" si="16"/>
        <v>745690</v>
      </c>
      <c r="J346" s="10">
        <f t="shared" si="17"/>
        <v>1245690</v>
      </c>
    </row>
    <row r="347" spans="1:10" x14ac:dyDescent="0.25">
      <c r="A347" t="str">
        <f t="shared" si="15"/>
        <v>b</v>
      </c>
      <c r="B347" s="8"/>
      <c r="C347" s="9" t="s">
        <v>17</v>
      </c>
      <c r="D347" s="10">
        <f>SUM('დამტკ. ნაერთი'!D347,'ცვლილ. ნაერთი'!D347)</f>
        <v>0</v>
      </c>
      <c r="E347" s="10">
        <f>SUM('დამტკ. ნაერთი'!E347,'ცვლილ. ნაერთი'!E347)</f>
        <v>0</v>
      </c>
      <c r="F347" s="10">
        <f>SUM('დამტკ. ნაერთი'!F347,'ცვლილ. ნაერთი'!F347)</f>
        <v>0</v>
      </c>
      <c r="G347" s="10">
        <f>SUM('დამტკ. ნაერთი'!G347,'ცვლილ. ნაერთი'!G347)</f>
        <v>0</v>
      </c>
      <c r="H347" s="10">
        <f>SUM('დამტკ. ნაერთი'!H347,'ცვლილ. ნაერთი'!H347)</f>
        <v>0</v>
      </c>
      <c r="I347" s="10">
        <f t="shared" si="16"/>
        <v>0</v>
      </c>
      <c r="J347" s="10">
        <f t="shared" si="17"/>
        <v>0</v>
      </c>
    </row>
    <row r="348" spans="1:10" x14ac:dyDescent="0.25">
      <c r="A348" t="str">
        <f t="shared" si="15"/>
        <v>b</v>
      </c>
      <c r="B348" s="5"/>
      <c r="C348" s="6" t="s">
        <v>18</v>
      </c>
      <c r="D348" s="7">
        <f>SUM('დამტკ. ნაერთი'!D348,'ცვლილ. ნაერთი'!D348)</f>
        <v>0</v>
      </c>
      <c r="E348" s="7">
        <f>SUM('დამტკ. ნაერთი'!E348,'ცვლილ. ნაერთი'!E348)</f>
        <v>0</v>
      </c>
      <c r="F348" s="7">
        <f>SUM('დამტკ. ნაერთი'!F348,'ცვლილ. ნაერთი'!F348)</f>
        <v>0</v>
      </c>
      <c r="G348" s="7">
        <f>SUM('დამტკ. ნაერთი'!G348,'ცვლილ. ნაერთი'!G348)</f>
        <v>0</v>
      </c>
      <c r="H348" s="7">
        <f>SUM('დამტკ. ნაერთი'!H348,'ცვლილ. ნაერთი'!H348)</f>
        <v>0</v>
      </c>
      <c r="I348" s="7">
        <f t="shared" si="16"/>
        <v>0</v>
      </c>
      <c r="J348" s="7">
        <f t="shared" si="17"/>
        <v>0</v>
      </c>
    </row>
    <row r="349" spans="1:10" x14ac:dyDescent="0.25">
      <c r="A349" t="str">
        <f t="shared" si="15"/>
        <v>b</v>
      </c>
      <c r="B349" s="5"/>
      <c r="C349" s="6" t="s">
        <v>19</v>
      </c>
      <c r="D349" s="7">
        <f>SUM('დამტკ. ნაერთი'!D349,'ცვლილ. ნაერთი'!D349)</f>
        <v>0</v>
      </c>
      <c r="E349" s="7">
        <f>SUM('დამტკ. ნაერთი'!E349,'ცვლილ. ნაერთი'!E349)</f>
        <v>0</v>
      </c>
      <c r="F349" s="7">
        <f>SUM('დამტკ. ნაერთი'!F349,'ცვლილ. ნაერთი'!F349)</f>
        <v>0</v>
      </c>
      <c r="G349" s="7">
        <f>SUM('დამტკ. ნაერთი'!G349,'ცვლილ. ნაერთი'!G349)</f>
        <v>0</v>
      </c>
      <c r="H349" s="7">
        <f>SUM('დამტკ. ნაერთი'!H349,'ცვლილ. ნაერთი'!H349)</f>
        <v>0</v>
      </c>
      <c r="I349" s="7">
        <f t="shared" si="16"/>
        <v>0</v>
      </c>
      <c r="J349" s="7">
        <f t="shared" si="17"/>
        <v>0</v>
      </c>
    </row>
    <row r="350" spans="1:10" ht="15.75" thickBot="1" x14ac:dyDescent="0.3">
      <c r="A350" t="str">
        <f t="shared" si="15"/>
        <v>b</v>
      </c>
      <c r="B350" s="11"/>
      <c r="C350" s="12" t="s">
        <v>20</v>
      </c>
      <c r="D350" s="13">
        <f>SUM('დამტკ. ნაერთი'!D350,'ცვლილ. ნაერთი'!D350)</f>
        <v>0</v>
      </c>
      <c r="E350" s="13">
        <f>SUM('დამტკ. ნაერთი'!E350,'ცვლილ. ნაერთი'!E350)</f>
        <v>0</v>
      </c>
      <c r="F350" s="13">
        <f>SUM('დამტკ. ნაერთი'!F350,'ცვლილ. ნაერთი'!F350)</f>
        <v>0</v>
      </c>
      <c r="G350" s="13">
        <f>SUM('დამტკ. ნაერთი'!G350,'ცვლილ. ნაერთი'!G350)</f>
        <v>0</v>
      </c>
      <c r="H350" s="13">
        <f>SUM('დამტკ. ნაერთი'!H350,'ცვლილ. ნაერთი'!H350)</f>
        <v>0</v>
      </c>
      <c r="I350" s="13">
        <f t="shared" si="16"/>
        <v>0</v>
      </c>
      <c r="J350" s="13">
        <f t="shared" si="17"/>
        <v>0</v>
      </c>
    </row>
    <row r="351" spans="1:10" ht="31.5" thickTop="1" thickBot="1" x14ac:dyDescent="0.3">
      <c r="A351" t="str">
        <f t="shared" si="15"/>
        <v>a</v>
      </c>
      <c r="B351" s="3" t="s">
        <v>75</v>
      </c>
      <c r="C351" s="15" t="s">
        <v>76</v>
      </c>
      <c r="D351" s="4">
        <f>SUM('დამტკ. ნაერთი'!D351,'ცვლილ. ნაერთი'!D351)</f>
        <v>40000</v>
      </c>
      <c r="E351" s="4">
        <f>SUM('დამტკ. ნაერთი'!E351,'ცვლილ. ნაერთი'!E351)</f>
        <v>3300</v>
      </c>
      <c r="F351" s="4">
        <f>SUM('დამტკ. ნაერთი'!F351,'ცვლილ. ნაერთი'!F351)</f>
        <v>14000</v>
      </c>
      <c r="G351" s="4">
        <f>SUM('დამტკ. ნაერთი'!G351,'ცვლილ. ნაერთი'!G351)</f>
        <v>14000</v>
      </c>
      <c r="H351" s="4">
        <f>SUM('დამტკ. ნაერთი'!H351,'ცვლილ. ნაერთი'!H351)</f>
        <v>8700</v>
      </c>
      <c r="I351" s="4">
        <f t="shared" si="16"/>
        <v>17300</v>
      </c>
      <c r="J351" s="4">
        <f t="shared" si="17"/>
        <v>31300</v>
      </c>
    </row>
    <row r="352" spans="1:10" ht="15.75" thickTop="1" x14ac:dyDescent="0.25">
      <c r="A352" t="str">
        <f t="shared" si="15"/>
        <v>a</v>
      </c>
      <c r="B352" s="5"/>
      <c r="C352" s="6" t="s">
        <v>10</v>
      </c>
      <c r="D352" s="7">
        <f>SUM('დამტკ. ნაერთი'!D352,'ცვლილ. ნაერთი'!D352)</f>
        <v>40000</v>
      </c>
      <c r="E352" s="7">
        <f>SUM('დამტკ. ნაერთი'!E352,'ცვლილ. ნაერთი'!E352)</f>
        <v>3300</v>
      </c>
      <c r="F352" s="7">
        <f>SUM('დამტკ. ნაერთი'!F352,'ცვლილ. ნაერთი'!F352)</f>
        <v>14000</v>
      </c>
      <c r="G352" s="7">
        <f>SUM('დამტკ. ნაერთი'!G352,'ცვლილ. ნაერთი'!G352)</f>
        <v>14000</v>
      </c>
      <c r="H352" s="7">
        <f>SUM('დამტკ. ნაერთი'!H352,'ცვლილ. ნაერთი'!H352)</f>
        <v>8700</v>
      </c>
      <c r="I352" s="7">
        <f t="shared" si="16"/>
        <v>17300</v>
      </c>
      <c r="J352" s="7">
        <f t="shared" si="17"/>
        <v>31300</v>
      </c>
    </row>
    <row r="353" spans="1:10" x14ac:dyDescent="0.25">
      <c r="A353" t="str">
        <f t="shared" si="15"/>
        <v>b</v>
      </c>
      <c r="B353" s="8"/>
      <c r="C353" s="9" t="s">
        <v>11</v>
      </c>
      <c r="D353" s="10">
        <f>SUM('დამტკ. ნაერთი'!D353,'ცვლილ. ნაერთი'!D353)</f>
        <v>0</v>
      </c>
      <c r="E353" s="10">
        <f>SUM('დამტკ. ნაერთი'!E353,'ცვლილ. ნაერთი'!E353)</f>
        <v>0</v>
      </c>
      <c r="F353" s="10">
        <f>SUM('დამტკ. ნაერთი'!F353,'ცვლილ. ნაერთი'!F353)</f>
        <v>0</v>
      </c>
      <c r="G353" s="10">
        <f>SUM('დამტკ. ნაერთი'!G353,'ცვლილ. ნაერთი'!G353)</f>
        <v>0</v>
      </c>
      <c r="H353" s="10">
        <f>SUM('დამტკ. ნაერთი'!H353,'ცვლილ. ნაერთი'!H353)</f>
        <v>0</v>
      </c>
      <c r="I353" s="10">
        <f t="shared" si="16"/>
        <v>0</v>
      </c>
      <c r="J353" s="10">
        <f t="shared" si="17"/>
        <v>0</v>
      </c>
    </row>
    <row r="354" spans="1:10" x14ac:dyDescent="0.25">
      <c r="A354" t="str">
        <f t="shared" si="15"/>
        <v>b</v>
      </c>
      <c r="B354" s="8"/>
      <c r="C354" s="9" t="s">
        <v>12</v>
      </c>
      <c r="D354" s="10">
        <f>SUM('დამტკ. ნაერთი'!D354,'ცვლილ. ნაერთი'!D354)</f>
        <v>0</v>
      </c>
      <c r="E354" s="10">
        <f>SUM('დამტკ. ნაერთი'!E354,'ცვლილ. ნაერთი'!E354)</f>
        <v>0</v>
      </c>
      <c r="F354" s="10">
        <f>SUM('დამტკ. ნაერთი'!F354,'ცვლილ. ნაერთი'!F354)</f>
        <v>0</v>
      </c>
      <c r="G354" s="10">
        <f>SUM('დამტკ. ნაერთი'!G354,'ცვლილ. ნაერთი'!G354)</f>
        <v>0</v>
      </c>
      <c r="H354" s="10">
        <f>SUM('დამტკ. ნაერთი'!H354,'ცვლილ. ნაერთი'!H354)</f>
        <v>0</v>
      </c>
      <c r="I354" s="10">
        <f t="shared" si="16"/>
        <v>0</v>
      </c>
      <c r="J354" s="10">
        <f t="shared" si="17"/>
        <v>0</v>
      </c>
    </row>
    <row r="355" spans="1:10" x14ac:dyDescent="0.25">
      <c r="A355" t="str">
        <f t="shared" si="15"/>
        <v>b</v>
      </c>
      <c r="B355" s="8"/>
      <c r="C355" s="9" t="s">
        <v>13</v>
      </c>
      <c r="D355" s="10">
        <f>SUM('დამტკ. ნაერთი'!D355,'ცვლილ. ნაერთი'!D355)</f>
        <v>0</v>
      </c>
      <c r="E355" s="10">
        <f>SUM('დამტკ. ნაერთი'!E355,'ცვლილ. ნაერთი'!E355)</f>
        <v>0</v>
      </c>
      <c r="F355" s="10">
        <f>SUM('დამტკ. ნაერთი'!F355,'ცვლილ. ნაერთი'!F355)</f>
        <v>0</v>
      </c>
      <c r="G355" s="10">
        <f>SUM('დამტკ. ნაერთი'!G355,'ცვლილ. ნაერთი'!G355)</f>
        <v>0</v>
      </c>
      <c r="H355" s="10">
        <f>SUM('დამტკ. ნაერთი'!H355,'ცვლილ. ნაერთი'!H355)</f>
        <v>0</v>
      </c>
      <c r="I355" s="10">
        <f t="shared" si="16"/>
        <v>0</v>
      </c>
      <c r="J355" s="10">
        <f t="shared" si="17"/>
        <v>0</v>
      </c>
    </row>
    <row r="356" spans="1:10" x14ac:dyDescent="0.25">
      <c r="A356" t="str">
        <f t="shared" si="15"/>
        <v>b</v>
      </c>
      <c r="B356" s="8"/>
      <c r="C356" s="9" t="s">
        <v>14</v>
      </c>
      <c r="D356" s="10">
        <f>SUM('დამტკ. ნაერთი'!D356,'ცვლილ. ნაერთი'!D356)</f>
        <v>0</v>
      </c>
      <c r="E356" s="10">
        <f>SUM('დამტკ. ნაერთი'!E356,'ცვლილ. ნაერთი'!E356)</f>
        <v>0</v>
      </c>
      <c r="F356" s="10">
        <f>SUM('დამტკ. ნაერთი'!F356,'ცვლილ. ნაერთი'!F356)</f>
        <v>0</v>
      </c>
      <c r="G356" s="10">
        <f>SUM('დამტკ. ნაერთი'!G356,'ცვლილ. ნაერთი'!G356)</f>
        <v>0</v>
      </c>
      <c r="H356" s="10">
        <f>SUM('დამტკ. ნაერთი'!H356,'ცვლილ. ნაერთი'!H356)</f>
        <v>0</v>
      </c>
      <c r="I356" s="10">
        <f t="shared" si="16"/>
        <v>0</v>
      </c>
      <c r="J356" s="10">
        <f t="shared" si="17"/>
        <v>0</v>
      </c>
    </row>
    <row r="357" spans="1:10" x14ac:dyDescent="0.25">
      <c r="A357" t="str">
        <f t="shared" si="15"/>
        <v>b</v>
      </c>
      <c r="B357" s="8"/>
      <c r="C357" s="9" t="s">
        <v>15</v>
      </c>
      <c r="D357" s="10">
        <f>SUM('დამტკ. ნაერთი'!D357,'ცვლილ. ნაერთი'!D357)</f>
        <v>0</v>
      </c>
      <c r="E357" s="10">
        <f>SUM('დამტკ. ნაერთი'!E357,'ცვლილ. ნაერთი'!E357)</f>
        <v>0</v>
      </c>
      <c r="F357" s="10">
        <f>SUM('დამტკ. ნაერთი'!F357,'ცვლილ. ნაერთი'!F357)</f>
        <v>0</v>
      </c>
      <c r="G357" s="10">
        <f>SUM('დამტკ. ნაერთი'!G357,'ცვლილ. ნაერთი'!G357)</f>
        <v>0</v>
      </c>
      <c r="H357" s="10">
        <f>SUM('დამტკ. ნაერთი'!H357,'ცვლილ. ნაერთი'!H357)</f>
        <v>0</v>
      </c>
      <c r="I357" s="10">
        <f t="shared" si="16"/>
        <v>0</v>
      </c>
      <c r="J357" s="10">
        <f t="shared" si="17"/>
        <v>0</v>
      </c>
    </row>
    <row r="358" spans="1:10" x14ac:dyDescent="0.25">
      <c r="A358" t="str">
        <f t="shared" si="15"/>
        <v>a</v>
      </c>
      <c r="B358" s="8"/>
      <c r="C358" s="9" t="s">
        <v>16</v>
      </c>
      <c r="D358" s="10">
        <f>SUM('დამტკ. ნაერთი'!D358,'ცვლილ. ნაერთი'!D358)</f>
        <v>40000</v>
      </c>
      <c r="E358" s="10">
        <f>SUM('დამტკ. ნაერთი'!E358,'ცვლილ. ნაერთი'!E358)</f>
        <v>3300</v>
      </c>
      <c r="F358" s="10">
        <f>SUM('დამტკ. ნაერთი'!F358,'ცვლილ. ნაერთი'!F358)</f>
        <v>14000</v>
      </c>
      <c r="G358" s="10">
        <f>SUM('დამტკ. ნაერთი'!G358,'ცვლილ. ნაერთი'!G358)</f>
        <v>14000</v>
      </c>
      <c r="H358" s="10">
        <f>SUM('დამტკ. ნაერთი'!H358,'ცვლილ. ნაერთი'!H358)</f>
        <v>8700</v>
      </c>
      <c r="I358" s="10">
        <f t="shared" si="16"/>
        <v>17300</v>
      </c>
      <c r="J358" s="10">
        <f t="shared" si="17"/>
        <v>31300</v>
      </c>
    </row>
    <row r="359" spans="1:10" x14ac:dyDescent="0.25">
      <c r="A359" t="str">
        <f t="shared" si="15"/>
        <v>b</v>
      </c>
      <c r="B359" s="8"/>
      <c r="C359" s="9" t="s">
        <v>17</v>
      </c>
      <c r="D359" s="10">
        <f>SUM('დამტკ. ნაერთი'!D359,'ცვლილ. ნაერთი'!D359)</f>
        <v>0</v>
      </c>
      <c r="E359" s="10">
        <f>SUM('დამტკ. ნაერთი'!E359,'ცვლილ. ნაერთი'!E359)</f>
        <v>0</v>
      </c>
      <c r="F359" s="10">
        <f>SUM('დამტკ. ნაერთი'!F359,'ცვლილ. ნაერთი'!F359)</f>
        <v>0</v>
      </c>
      <c r="G359" s="10">
        <f>SUM('დამტკ. ნაერთი'!G359,'ცვლილ. ნაერთი'!G359)</f>
        <v>0</v>
      </c>
      <c r="H359" s="10">
        <f>SUM('დამტკ. ნაერთი'!H359,'ცვლილ. ნაერთი'!H359)</f>
        <v>0</v>
      </c>
      <c r="I359" s="10">
        <f t="shared" si="16"/>
        <v>0</v>
      </c>
      <c r="J359" s="10">
        <f t="shared" si="17"/>
        <v>0</v>
      </c>
    </row>
    <row r="360" spans="1:10" x14ac:dyDescent="0.25">
      <c r="A360" t="str">
        <f t="shared" si="15"/>
        <v>b</v>
      </c>
      <c r="B360" s="5"/>
      <c r="C360" s="6" t="s">
        <v>18</v>
      </c>
      <c r="D360" s="7">
        <f>SUM('დამტკ. ნაერთი'!D360,'ცვლილ. ნაერთი'!D360)</f>
        <v>0</v>
      </c>
      <c r="E360" s="7">
        <f>SUM('დამტკ. ნაერთი'!E360,'ცვლილ. ნაერთი'!E360)</f>
        <v>0</v>
      </c>
      <c r="F360" s="7">
        <f>SUM('დამტკ. ნაერთი'!F360,'ცვლილ. ნაერთი'!F360)</f>
        <v>0</v>
      </c>
      <c r="G360" s="7">
        <f>SUM('დამტკ. ნაერთი'!G360,'ცვლილ. ნაერთი'!G360)</f>
        <v>0</v>
      </c>
      <c r="H360" s="7">
        <f>SUM('დამტკ. ნაერთი'!H360,'ცვლილ. ნაერთი'!H360)</f>
        <v>0</v>
      </c>
      <c r="I360" s="7">
        <f t="shared" si="16"/>
        <v>0</v>
      </c>
      <c r="J360" s="7">
        <f t="shared" si="17"/>
        <v>0</v>
      </c>
    </row>
    <row r="361" spans="1:10" x14ac:dyDescent="0.25">
      <c r="A361" t="str">
        <f t="shared" si="15"/>
        <v>b</v>
      </c>
      <c r="B361" s="5"/>
      <c r="C361" s="6" t="s">
        <v>19</v>
      </c>
      <c r="D361" s="7">
        <f>SUM('დამტკ. ნაერთი'!D361,'ცვლილ. ნაერთი'!D361)</f>
        <v>0</v>
      </c>
      <c r="E361" s="7">
        <f>SUM('დამტკ. ნაერთი'!E361,'ცვლილ. ნაერთი'!E361)</f>
        <v>0</v>
      </c>
      <c r="F361" s="7">
        <f>SUM('დამტკ. ნაერთი'!F361,'ცვლილ. ნაერთი'!F361)</f>
        <v>0</v>
      </c>
      <c r="G361" s="7">
        <f>SUM('დამტკ. ნაერთი'!G361,'ცვლილ. ნაერთი'!G361)</f>
        <v>0</v>
      </c>
      <c r="H361" s="7">
        <f>SUM('დამტკ. ნაერთი'!H361,'ცვლილ. ნაერთი'!H361)</f>
        <v>0</v>
      </c>
      <c r="I361" s="7">
        <f t="shared" si="16"/>
        <v>0</v>
      </c>
      <c r="J361" s="7">
        <f t="shared" si="17"/>
        <v>0</v>
      </c>
    </row>
    <row r="362" spans="1:10" ht="15.75" thickBot="1" x14ac:dyDescent="0.3">
      <c r="A362" t="str">
        <f t="shared" si="15"/>
        <v>b</v>
      </c>
      <c r="B362" s="11"/>
      <c r="C362" s="12" t="s">
        <v>20</v>
      </c>
      <c r="D362" s="13">
        <f>SUM('დამტკ. ნაერთი'!D362,'ცვლილ. ნაერთი'!D362)</f>
        <v>0</v>
      </c>
      <c r="E362" s="13">
        <f>SUM('დამტკ. ნაერთი'!E362,'ცვლილ. ნაერთი'!E362)</f>
        <v>0</v>
      </c>
      <c r="F362" s="13">
        <f>SUM('დამტკ. ნაერთი'!F362,'ცვლილ. ნაერთი'!F362)</f>
        <v>0</v>
      </c>
      <c r="G362" s="13">
        <f>SUM('დამტკ. ნაერთი'!G362,'ცვლილ. ნაერთი'!G362)</f>
        <v>0</v>
      </c>
      <c r="H362" s="13">
        <f>SUM('დამტკ. ნაერთი'!H362,'ცვლილ. ნაერთი'!H362)</f>
        <v>0</v>
      </c>
      <c r="I362" s="13">
        <f t="shared" si="16"/>
        <v>0</v>
      </c>
      <c r="J362" s="13">
        <f t="shared" si="17"/>
        <v>0</v>
      </c>
    </row>
    <row r="363" spans="1:10" ht="32.25" customHeight="1" thickTop="1" thickBot="1" x14ac:dyDescent="0.3">
      <c r="A363" t="str">
        <f t="shared" si="15"/>
        <v>a</v>
      </c>
      <c r="B363" s="3" t="s">
        <v>77</v>
      </c>
      <c r="C363" s="4" t="s">
        <v>78</v>
      </c>
      <c r="D363" s="4">
        <f>SUM('დამტკ. ნაერთი'!D363,'ცვლილ. ნაერთი'!D363)</f>
        <v>3600000</v>
      </c>
      <c r="E363" s="4">
        <f>SUM('დამტკ. ნაერთი'!E363,'ცვლილ. ნაერთი'!E363)</f>
        <v>857500</v>
      </c>
      <c r="F363" s="4">
        <f>SUM('დამტკ. ნაერთი'!F363,'ცვლილ. ნაერთი'!F363)</f>
        <v>950000</v>
      </c>
      <c r="G363" s="4">
        <f>SUM('დამტკ. ნაერთი'!G363,'ცვლილ. ნაერთი'!G363)</f>
        <v>850000</v>
      </c>
      <c r="H363" s="4">
        <f>SUM('დამტკ. ნაერთი'!H363,'ცვლილ. ნაერთი'!H363)</f>
        <v>942500</v>
      </c>
      <c r="I363" s="4">
        <f t="shared" si="16"/>
        <v>1807500</v>
      </c>
      <c r="J363" s="4">
        <f t="shared" si="17"/>
        <v>2657500</v>
      </c>
    </row>
    <row r="364" spans="1:10" ht="15.75" thickTop="1" x14ac:dyDescent="0.25">
      <c r="A364" t="str">
        <f t="shared" si="15"/>
        <v>a</v>
      </c>
      <c r="B364" s="5"/>
      <c r="C364" s="6" t="s">
        <v>10</v>
      </c>
      <c r="D364" s="7">
        <f>SUM('დამტკ. ნაერთი'!D364,'ცვლილ. ნაერთი'!D364)</f>
        <v>3600000</v>
      </c>
      <c r="E364" s="7">
        <f>SUM('დამტკ. ნაერთი'!E364,'ცვლილ. ნაერთი'!E364)</f>
        <v>857500</v>
      </c>
      <c r="F364" s="7">
        <f>SUM('დამტკ. ნაერთი'!F364,'ცვლილ. ნაერთი'!F364)</f>
        <v>950000</v>
      </c>
      <c r="G364" s="7">
        <f>SUM('დამტკ. ნაერთი'!G364,'ცვლილ. ნაერთი'!G364)</f>
        <v>850000</v>
      </c>
      <c r="H364" s="7">
        <f>SUM('დამტკ. ნაერთი'!H364,'ცვლილ. ნაერთი'!H364)</f>
        <v>942500</v>
      </c>
      <c r="I364" s="7">
        <f t="shared" si="16"/>
        <v>1807500</v>
      </c>
      <c r="J364" s="7">
        <f t="shared" si="17"/>
        <v>2657500</v>
      </c>
    </row>
    <row r="365" spans="1:10" x14ac:dyDescent="0.25">
      <c r="A365" t="str">
        <f t="shared" si="15"/>
        <v>b</v>
      </c>
      <c r="B365" s="8"/>
      <c r="C365" s="9" t="s">
        <v>11</v>
      </c>
      <c r="D365" s="10">
        <f>SUM('დამტკ. ნაერთი'!D365,'ცვლილ. ნაერთი'!D365)</f>
        <v>0</v>
      </c>
      <c r="E365" s="10">
        <f>SUM('დამტკ. ნაერთი'!E365,'ცვლილ. ნაერთი'!E365)</f>
        <v>0</v>
      </c>
      <c r="F365" s="10">
        <f>SUM('დამტკ. ნაერთი'!F365,'ცვლილ. ნაერთი'!F365)</f>
        <v>0</v>
      </c>
      <c r="G365" s="10">
        <f>SUM('დამტკ. ნაერთი'!G365,'ცვლილ. ნაერთი'!G365)</f>
        <v>0</v>
      </c>
      <c r="H365" s="10">
        <f>SUM('დამტკ. ნაერთი'!H365,'ცვლილ. ნაერთი'!H365)</f>
        <v>0</v>
      </c>
      <c r="I365" s="10">
        <f t="shared" si="16"/>
        <v>0</v>
      </c>
      <c r="J365" s="10">
        <f t="shared" si="17"/>
        <v>0</v>
      </c>
    </row>
    <row r="366" spans="1:10" x14ac:dyDescent="0.25">
      <c r="A366" t="str">
        <f t="shared" si="15"/>
        <v>b</v>
      </c>
      <c r="B366" s="8"/>
      <c r="C366" s="9" t="s">
        <v>12</v>
      </c>
      <c r="D366" s="10">
        <f>SUM('დამტკ. ნაერთი'!D366,'ცვლილ. ნაერთი'!D366)</f>
        <v>0</v>
      </c>
      <c r="E366" s="10">
        <f>SUM('დამტკ. ნაერთი'!E366,'ცვლილ. ნაერთი'!E366)</f>
        <v>0</v>
      </c>
      <c r="F366" s="10">
        <f>SUM('დამტკ. ნაერთი'!F366,'ცვლილ. ნაერთი'!F366)</f>
        <v>0</v>
      </c>
      <c r="G366" s="10">
        <f>SUM('დამტკ. ნაერთი'!G366,'ცვლილ. ნაერთი'!G366)</f>
        <v>0</v>
      </c>
      <c r="H366" s="10">
        <f>SUM('დამტკ. ნაერთი'!H366,'ცვლილ. ნაერთი'!H366)</f>
        <v>0</v>
      </c>
      <c r="I366" s="10">
        <f t="shared" si="16"/>
        <v>0</v>
      </c>
      <c r="J366" s="10">
        <f t="shared" si="17"/>
        <v>0</v>
      </c>
    </row>
    <row r="367" spans="1:10" x14ac:dyDescent="0.25">
      <c r="A367" t="str">
        <f t="shared" si="15"/>
        <v>b</v>
      </c>
      <c r="B367" s="8"/>
      <c r="C367" s="9" t="s">
        <v>13</v>
      </c>
      <c r="D367" s="10">
        <f>SUM('დამტკ. ნაერთი'!D367,'ცვლილ. ნაერთი'!D367)</f>
        <v>0</v>
      </c>
      <c r="E367" s="10">
        <f>SUM('დამტკ. ნაერთი'!E367,'ცვლილ. ნაერთი'!E367)</f>
        <v>0</v>
      </c>
      <c r="F367" s="10">
        <f>SUM('დამტკ. ნაერთი'!F367,'ცვლილ. ნაერთი'!F367)</f>
        <v>0</v>
      </c>
      <c r="G367" s="10">
        <f>SUM('დამტკ. ნაერთი'!G367,'ცვლილ. ნაერთი'!G367)</f>
        <v>0</v>
      </c>
      <c r="H367" s="10">
        <f>SUM('დამტკ. ნაერთი'!H367,'ცვლილ. ნაერთი'!H367)</f>
        <v>0</v>
      </c>
      <c r="I367" s="10">
        <f t="shared" si="16"/>
        <v>0</v>
      </c>
      <c r="J367" s="10">
        <f t="shared" si="17"/>
        <v>0</v>
      </c>
    </row>
    <row r="368" spans="1:10" x14ac:dyDescent="0.25">
      <c r="A368" t="str">
        <f t="shared" si="15"/>
        <v>b</v>
      </c>
      <c r="B368" s="8"/>
      <c r="C368" s="9" t="s">
        <v>14</v>
      </c>
      <c r="D368" s="10">
        <f>SUM('დამტკ. ნაერთი'!D368,'ცვლილ. ნაერთი'!D368)</f>
        <v>0</v>
      </c>
      <c r="E368" s="10">
        <f>SUM('დამტკ. ნაერთი'!E368,'ცვლილ. ნაერთი'!E368)</f>
        <v>0</v>
      </c>
      <c r="F368" s="10">
        <f>SUM('დამტკ. ნაერთი'!F368,'ცვლილ. ნაერთი'!F368)</f>
        <v>0</v>
      </c>
      <c r="G368" s="10">
        <f>SUM('დამტკ. ნაერთი'!G368,'ცვლილ. ნაერთი'!G368)</f>
        <v>0</v>
      </c>
      <c r="H368" s="10">
        <f>SUM('დამტკ. ნაერთი'!H368,'ცვლილ. ნაერთი'!H368)</f>
        <v>0</v>
      </c>
      <c r="I368" s="10">
        <f t="shared" si="16"/>
        <v>0</v>
      </c>
      <c r="J368" s="10">
        <f t="shared" si="17"/>
        <v>0</v>
      </c>
    </row>
    <row r="369" spans="1:10" x14ac:dyDescent="0.25">
      <c r="A369" t="str">
        <f t="shared" si="15"/>
        <v>b</v>
      </c>
      <c r="B369" s="8"/>
      <c r="C369" s="9" t="s">
        <v>15</v>
      </c>
      <c r="D369" s="10">
        <f>SUM('დამტკ. ნაერთი'!D369,'ცვლილ. ნაერთი'!D369)</f>
        <v>0</v>
      </c>
      <c r="E369" s="10">
        <f>SUM('დამტკ. ნაერთი'!E369,'ცვლილ. ნაერთი'!E369)</f>
        <v>0</v>
      </c>
      <c r="F369" s="10">
        <f>SUM('დამტკ. ნაერთი'!F369,'ცვლილ. ნაერთი'!F369)</f>
        <v>0</v>
      </c>
      <c r="G369" s="10">
        <f>SUM('დამტკ. ნაერთი'!G369,'ცვლილ. ნაერთი'!G369)</f>
        <v>0</v>
      </c>
      <c r="H369" s="10">
        <f>SUM('დამტკ. ნაერთი'!H369,'ცვლილ. ნაერთი'!H369)</f>
        <v>0</v>
      </c>
      <c r="I369" s="10">
        <f t="shared" si="16"/>
        <v>0</v>
      </c>
      <c r="J369" s="10">
        <f t="shared" si="17"/>
        <v>0</v>
      </c>
    </row>
    <row r="370" spans="1:10" x14ac:dyDescent="0.25">
      <c r="A370" t="str">
        <f t="shared" si="15"/>
        <v>a</v>
      </c>
      <c r="B370" s="8"/>
      <c r="C370" s="9" t="s">
        <v>16</v>
      </c>
      <c r="D370" s="10">
        <f>SUM('დამტკ. ნაერთი'!D370,'ცვლილ. ნაერთი'!D370)</f>
        <v>3600000</v>
      </c>
      <c r="E370" s="10">
        <f>SUM('დამტკ. ნაერთი'!E370,'ცვლილ. ნაერთი'!E370)</f>
        <v>857500</v>
      </c>
      <c r="F370" s="10">
        <f>SUM('დამტკ. ნაერთი'!F370,'ცვლილ. ნაერთი'!F370)</f>
        <v>950000</v>
      </c>
      <c r="G370" s="10">
        <f>SUM('დამტკ. ნაერთი'!G370,'ცვლილ. ნაერთი'!G370)</f>
        <v>850000</v>
      </c>
      <c r="H370" s="10">
        <f>SUM('დამტკ. ნაერთი'!H370,'ცვლილ. ნაერთი'!H370)</f>
        <v>942500</v>
      </c>
      <c r="I370" s="10">
        <f t="shared" si="16"/>
        <v>1807500</v>
      </c>
      <c r="J370" s="10">
        <f t="shared" si="17"/>
        <v>2657500</v>
      </c>
    </row>
    <row r="371" spans="1:10" x14ac:dyDescent="0.25">
      <c r="A371" t="str">
        <f t="shared" si="15"/>
        <v>b</v>
      </c>
      <c r="B371" s="8"/>
      <c r="C371" s="9" t="s">
        <v>17</v>
      </c>
      <c r="D371" s="10">
        <f>SUM('დამტკ. ნაერთი'!D371,'ცვლილ. ნაერთი'!D371)</f>
        <v>0</v>
      </c>
      <c r="E371" s="10">
        <f>SUM('დამტკ. ნაერთი'!E371,'ცვლილ. ნაერთი'!E371)</f>
        <v>0</v>
      </c>
      <c r="F371" s="10">
        <f>SUM('დამტკ. ნაერთი'!F371,'ცვლილ. ნაერთი'!F371)</f>
        <v>0</v>
      </c>
      <c r="G371" s="10">
        <f>SUM('დამტკ. ნაერთი'!G371,'ცვლილ. ნაერთი'!G371)</f>
        <v>0</v>
      </c>
      <c r="H371" s="10">
        <f>SUM('დამტკ. ნაერთი'!H371,'ცვლილ. ნაერთი'!H371)</f>
        <v>0</v>
      </c>
      <c r="I371" s="10">
        <f t="shared" si="16"/>
        <v>0</v>
      </c>
      <c r="J371" s="10">
        <f t="shared" si="17"/>
        <v>0</v>
      </c>
    </row>
    <row r="372" spans="1:10" x14ac:dyDescent="0.25">
      <c r="A372" t="str">
        <f t="shared" si="15"/>
        <v>b</v>
      </c>
      <c r="B372" s="5"/>
      <c r="C372" s="6" t="s">
        <v>18</v>
      </c>
      <c r="D372" s="7">
        <f>SUM('დამტკ. ნაერთი'!D372,'ცვლილ. ნაერთი'!D372)</f>
        <v>0</v>
      </c>
      <c r="E372" s="7">
        <f>SUM('დამტკ. ნაერთი'!E372,'ცვლილ. ნაერთი'!E372)</f>
        <v>0</v>
      </c>
      <c r="F372" s="7">
        <f>SUM('დამტკ. ნაერთი'!F372,'ცვლილ. ნაერთი'!F372)</f>
        <v>0</v>
      </c>
      <c r="G372" s="7">
        <f>SUM('დამტკ. ნაერთი'!G372,'ცვლილ. ნაერთი'!G372)</f>
        <v>0</v>
      </c>
      <c r="H372" s="7">
        <f>SUM('დამტკ. ნაერთი'!H372,'ცვლილ. ნაერთი'!H372)</f>
        <v>0</v>
      </c>
      <c r="I372" s="7">
        <f t="shared" si="16"/>
        <v>0</v>
      </c>
      <c r="J372" s="7">
        <f t="shared" si="17"/>
        <v>0</v>
      </c>
    </row>
    <row r="373" spans="1:10" x14ac:dyDescent="0.25">
      <c r="A373" t="str">
        <f t="shared" si="15"/>
        <v>b</v>
      </c>
      <c r="B373" s="5"/>
      <c r="C373" s="6" t="s">
        <v>19</v>
      </c>
      <c r="D373" s="7">
        <f>SUM('დამტკ. ნაერთი'!D373,'ცვლილ. ნაერთი'!D373)</f>
        <v>0</v>
      </c>
      <c r="E373" s="7">
        <f>SUM('დამტკ. ნაერთი'!E373,'ცვლილ. ნაერთი'!E373)</f>
        <v>0</v>
      </c>
      <c r="F373" s="7">
        <f>SUM('დამტკ. ნაერთი'!F373,'ცვლილ. ნაერთი'!F373)</f>
        <v>0</v>
      </c>
      <c r="G373" s="7">
        <f>SUM('დამტკ. ნაერთი'!G373,'ცვლილ. ნაერთი'!G373)</f>
        <v>0</v>
      </c>
      <c r="H373" s="7">
        <f>SUM('დამტკ. ნაერთი'!H373,'ცვლილ. ნაერთი'!H373)</f>
        <v>0</v>
      </c>
      <c r="I373" s="7">
        <f t="shared" si="16"/>
        <v>0</v>
      </c>
      <c r="J373" s="7">
        <f t="shared" si="17"/>
        <v>0</v>
      </c>
    </row>
    <row r="374" spans="1:10" ht="15.75" thickBot="1" x14ac:dyDescent="0.3">
      <c r="A374" t="str">
        <f t="shared" si="15"/>
        <v>b</v>
      </c>
      <c r="B374" s="11"/>
      <c r="C374" s="12" t="s">
        <v>20</v>
      </c>
      <c r="D374" s="13">
        <f>SUM('დამტკ. ნაერთი'!D374,'ცვლილ. ნაერთი'!D374)</f>
        <v>0</v>
      </c>
      <c r="E374" s="13">
        <f>SUM('დამტკ. ნაერთი'!E374,'ცვლილ. ნაერთი'!E374)</f>
        <v>0</v>
      </c>
      <c r="F374" s="13">
        <f>SUM('დამტკ. ნაერთი'!F374,'ცვლილ. ნაერთი'!F374)</f>
        <v>0</v>
      </c>
      <c r="G374" s="13">
        <f>SUM('დამტკ. ნაერთი'!G374,'ცვლილ. ნაერთი'!G374)</f>
        <v>0</v>
      </c>
      <c r="H374" s="13">
        <f>SUM('დამტკ. ნაერთი'!H374,'ცვლილ. ნაერთი'!H374)</f>
        <v>0</v>
      </c>
      <c r="I374" s="13">
        <f t="shared" si="16"/>
        <v>0</v>
      </c>
      <c r="J374" s="13">
        <f t="shared" si="17"/>
        <v>0</v>
      </c>
    </row>
    <row r="375" spans="1:10" ht="31.5" thickTop="1" thickBot="1" x14ac:dyDescent="0.3">
      <c r="A375" t="str">
        <f t="shared" si="15"/>
        <v>a</v>
      </c>
      <c r="B375" s="3" t="s">
        <v>79</v>
      </c>
      <c r="C375" s="15" t="s">
        <v>80</v>
      </c>
      <c r="D375" s="4">
        <f>SUM('დამტკ. ნაერთი'!D375,'ცვლილ. ნაერთი'!D375)</f>
        <v>2764500</v>
      </c>
      <c r="E375" s="4">
        <f>SUM('დამტკ. ნაერთი'!E375,'ცვლილ. ნაერთი'!E375)</f>
        <v>200000</v>
      </c>
      <c r="F375" s="4">
        <f>SUM('დამტკ. ნაერთი'!F375,'ცვლილ. ნაერთი'!F375)</f>
        <v>964000</v>
      </c>
      <c r="G375" s="4">
        <f>SUM('დამტკ. ნაერთი'!G375,'ცვლილ. ნაერთი'!G375)</f>
        <v>870000</v>
      </c>
      <c r="H375" s="4">
        <f>SUM('დამტკ. ნაერთი'!H375,'ცვლილ. ნაერთი'!H375)</f>
        <v>730500</v>
      </c>
      <c r="I375" s="4">
        <f t="shared" si="16"/>
        <v>1164000</v>
      </c>
      <c r="J375" s="4">
        <f t="shared" si="17"/>
        <v>2034000</v>
      </c>
    </row>
    <row r="376" spans="1:10" ht="15.75" thickTop="1" x14ac:dyDescent="0.25">
      <c r="A376" t="str">
        <f t="shared" si="15"/>
        <v>a</v>
      </c>
      <c r="B376" s="5"/>
      <c r="C376" s="6" t="s">
        <v>10</v>
      </c>
      <c r="D376" s="7">
        <f>SUM('დამტკ. ნაერთი'!D376,'ცვლილ. ნაერთი'!D376)</f>
        <v>2764500</v>
      </c>
      <c r="E376" s="7">
        <f>SUM('დამტკ. ნაერთი'!E376,'ცვლილ. ნაერთი'!E376)</f>
        <v>200000</v>
      </c>
      <c r="F376" s="7">
        <f>SUM('დამტკ. ნაერთი'!F376,'ცვლილ. ნაერთი'!F376)</f>
        <v>964000</v>
      </c>
      <c r="G376" s="7">
        <f>SUM('დამტკ. ნაერთი'!G376,'ცვლილ. ნაერთი'!G376)</f>
        <v>870000</v>
      </c>
      <c r="H376" s="7">
        <f>SUM('დამტკ. ნაერთი'!H376,'ცვლილ. ნაერთი'!H376)</f>
        <v>730500</v>
      </c>
      <c r="I376" s="7">
        <f t="shared" si="16"/>
        <v>1164000</v>
      </c>
      <c r="J376" s="7">
        <f t="shared" si="17"/>
        <v>2034000</v>
      </c>
    </row>
    <row r="377" spans="1:10" x14ac:dyDescent="0.25">
      <c r="A377" t="str">
        <f t="shared" si="15"/>
        <v>b</v>
      </c>
      <c r="B377" s="8"/>
      <c r="C377" s="9" t="s">
        <v>11</v>
      </c>
      <c r="D377" s="10">
        <f>SUM('დამტკ. ნაერთი'!D377,'ცვლილ. ნაერთი'!D377)</f>
        <v>0</v>
      </c>
      <c r="E377" s="10">
        <f>SUM('დამტკ. ნაერთი'!E377,'ცვლილ. ნაერთი'!E377)</f>
        <v>0</v>
      </c>
      <c r="F377" s="10">
        <f>SUM('დამტკ. ნაერთი'!F377,'ცვლილ. ნაერთი'!F377)</f>
        <v>0</v>
      </c>
      <c r="G377" s="10">
        <f>SUM('დამტკ. ნაერთი'!G377,'ცვლილ. ნაერთი'!G377)</f>
        <v>0</v>
      </c>
      <c r="H377" s="10">
        <f>SUM('დამტკ. ნაერთი'!H377,'ცვლილ. ნაერთი'!H377)</f>
        <v>0</v>
      </c>
      <c r="I377" s="10">
        <f t="shared" si="16"/>
        <v>0</v>
      </c>
      <c r="J377" s="10">
        <f t="shared" si="17"/>
        <v>0</v>
      </c>
    </row>
    <row r="378" spans="1:10" x14ac:dyDescent="0.25">
      <c r="A378" t="str">
        <f t="shared" si="15"/>
        <v>b</v>
      </c>
      <c r="B378" s="8"/>
      <c r="C378" s="9" t="s">
        <v>12</v>
      </c>
      <c r="D378" s="10">
        <f>SUM('დამტკ. ნაერთი'!D378,'ცვლილ. ნაერთი'!D378)</f>
        <v>0</v>
      </c>
      <c r="E378" s="10">
        <f>SUM('დამტკ. ნაერთი'!E378,'ცვლილ. ნაერთი'!E378)</f>
        <v>0</v>
      </c>
      <c r="F378" s="10">
        <f>SUM('დამტკ. ნაერთი'!F378,'ცვლილ. ნაერთი'!F378)</f>
        <v>0</v>
      </c>
      <c r="G378" s="10">
        <f>SUM('დამტკ. ნაერთი'!G378,'ცვლილ. ნაერთი'!G378)</f>
        <v>0</v>
      </c>
      <c r="H378" s="10">
        <f>SUM('დამტკ. ნაერთი'!H378,'ცვლილ. ნაერთი'!H378)</f>
        <v>0</v>
      </c>
      <c r="I378" s="10">
        <f t="shared" si="16"/>
        <v>0</v>
      </c>
      <c r="J378" s="10">
        <f t="shared" si="17"/>
        <v>0</v>
      </c>
    </row>
    <row r="379" spans="1:10" x14ac:dyDescent="0.25">
      <c r="A379" t="str">
        <f t="shared" si="15"/>
        <v>b</v>
      </c>
      <c r="B379" s="8"/>
      <c r="C379" s="9" t="s">
        <v>13</v>
      </c>
      <c r="D379" s="10">
        <f>SUM('დამტკ. ნაერთი'!D379,'ცვლილ. ნაერთი'!D379)</f>
        <v>0</v>
      </c>
      <c r="E379" s="10">
        <f>SUM('დამტკ. ნაერთი'!E379,'ცვლილ. ნაერთი'!E379)</f>
        <v>0</v>
      </c>
      <c r="F379" s="10">
        <f>SUM('დამტკ. ნაერთი'!F379,'ცვლილ. ნაერთი'!F379)</f>
        <v>0</v>
      </c>
      <c r="G379" s="10">
        <f>SUM('დამტკ. ნაერთი'!G379,'ცვლილ. ნაერთი'!G379)</f>
        <v>0</v>
      </c>
      <c r="H379" s="10">
        <f>SUM('დამტკ. ნაერთი'!H379,'ცვლილ. ნაერთი'!H379)</f>
        <v>0</v>
      </c>
      <c r="I379" s="10">
        <f t="shared" si="16"/>
        <v>0</v>
      </c>
      <c r="J379" s="10">
        <f t="shared" si="17"/>
        <v>0</v>
      </c>
    </row>
    <row r="380" spans="1:10" x14ac:dyDescent="0.25">
      <c r="A380" t="str">
        <f t="shared" si="15"/>
        <v>b</v>
      </c>
      <c r="B380" s="8"/>
      <c r="C380" s="9" t="s">
        <v>14</v>
      </c>
      <c r="D380" s="10">
        <f>SUM('დამტკ. ნაერთი'!D380,'ცვლილ. ნაერთი'!D380)</f>
        <v>0</v>
      </c>
      <c r="E380" s="10">
        <f>SUM('დამტკ. ნაერთი'!E380,'ცვლილ. ნაერთი'!E380)</f>
        <v>0</v>
      </c>
      <c r="F380" s="10">
        <f>SUM('დამტკ. ნაერთი'!F380,'ცვლილ. ნაერთი'!F380)</f>
        <v>0</v>
      </c>
      <c r="G380" s="10">
        <f>SUM('დამტკ. ნაერთი'!G380,'ცვლილ. ნაერთი'!G380)</f>
        <v>0</v>
      </c>
      <c r="H380" s="10">
        <f>SUM('დამტკ. ნაერთი'!H380,'ცვლილ. ნაერთი'!H380)</f>
        <v>0</v>
      </c>
      <c r="I380" s="10">
        <f t="shared" si="16"/>
        <v>0</v>
      </c>
      <c r="J380" s="10">
        <f t="shared" si="17"/>
        <v>0</v>
      </c>
    </row>
    <row r="381" spans="1:10" x14ac:dyDescent="0.25">
      <c r="A381" t="str">
        <f t="shared" si="15"/>
        <v>b</v>
      </c>
      <c r="B381" s="8"/>
      <c r="C381" s="9" t="s">
        <v>15</v>
      </c>
      <c r="D381" s="10">
        <f>SUM('დამტკ. ნაერთი'!D381,'ცვლილ. ნაერთი'!D381)</f>
        <v>0</v>
      </c>
      <c r="E381" s="10">
        <f>SUM('დამტკ. ნაერთი'!E381,'ცვლილ. ნაერთი'!E381)</f>
        <v>0</v>
      </c>
      <c r="F381" s="10">
        <f>SUM('დამტკ. ნაერთი'!F381,'ცვლილ. ნაერთი'!F381)</f>
        <v>0</v>
      </c>
      <c r="G381" s="10">
        <f>SUM('დამტკ. ნაერთი'!G381,'ცვლილ. ნაერთი'!G381)</f>
        <v>0</v>
      </c>
      <c r="H381" s="10">
        <f>SUM('დამტკ. ნაერთი'!H381,'ცვლილ. ნაერთი'!H381)</f>
        <v>0</v>
      </c>
      <c r="I381" s="10">
        <f t="shared" si="16"/>
        <v>0</v>
      </c>
      <c r="J381" s="10">
        <f t="shared" si="17"/>
        <v>0</v>
      </c>
    </row>
    <row r="382" spans="1:10" x14ac:dyDescent="0.25">
      <c r="A382" t="str">
        <f t="shared" si="15"/>
        <v>b</v>
      </c>
      <c r="B382" s="8"/>
      <c r="C382" s="9" t="s">
        <v>16</v>
      </c>
      <c r="D382" s="10">
        <f>SUM('დამტკ. ნაერთი'!D382,'ცვლილ. ნაერთი'!D382)</f>
        <v>0</v>
      </c>
      <c r="E382" s="10">
        <f>SUM('დამტკ. ნაერთი'!E382,'ცვლილ. ნაერთი'!E382)</f>
        <v>0</v>
      </c>
      <c r="F382" s="10">
        <f>SUM('დამტკ. ნაერთი'!F382,'ცვლილ. ნაერთი'!F382)</f>
        <v>0</v>
      </c>
      <c r="G382" s="10">
        <f>SUM('დამტკ. ნაერთი'!G382,'ცვლილ. ნაერთი'!G382)</f>
        <v>0</v>
      </c>
      <c r="H382" s="10">
        <f>SUM('დამტკ. ნაერთი'!H382,'ცვლილ. ნაერთი'!H382)</f>
        <v>0</v>
      </c>
      <c r="I382" s="10">
        <f t="shared" si="16"/>
        <v>0</v>
      </c>
      <c r="J382" s="10">
        <f t="shared" si="17"/>
        <v>0</v>
      </c>
    </row>
    <row r="383" spans="1:10" x14ac:dyDescent="0.25">
      <c r="A383" t="str">
        <f t="shared" si="15"/>
        <v>a</v>
      </c>
      <c r="B383" s="8"/>
      <c r="C383" s="9" t="s">
        <v>17</v>
      </c>
      <c r="D383" s="10">
        <f>SUM('დამტკ. ნაერთი'!D383,'ცვლილ. ნაერთი'!D383)</f>
        <v>2764500</v>
      </c>
      <c r="E383" s="10">
        <f>SUM('დამტკ. ნაერთი'!E383,'ცვლილ. ნაერთი'!E383)</f>
        <v>200000</v>
      </c>
      <c r="F383" s="10">
        <f>SUM('დამტკ. ნაერთი'!F383,'ცვლილ. ნაერთი'!F383)</f>
        <v>964000</v>
      </c>
      <c r="G383" s="10">
        <f>SUM('დამტკ. ნაერთი'!G383,'ცვლილ. ნაერთი'!G383)</f>
        <v>870000</v>
      </c>
      <c r="H383" s="10">
        <f>SUM('დამტკ. ნაერთი'!H383,'ცვლილ. ნაერთი'!H383)</f>
        <v>730500</v>
      </c>
      <c r="I383" s="10">
        <f t="shared" si="16"/>
        <v>1164000</v>
      </c>
      <c r="J383" s="10">
        <f t="shared" si="17"/>
        <v>2034000</v>
      </c>
    </row>
    <row r="384" spans="1:10" x14ac:dyDescent="0.25">
      <c r="A384" t="str">
        <f t="shared" si="15"/>
        <v>b</v>
      </c>
      <c r="B384" s="5"/>
      <c r="C384" s="6" t="s">
        <v>18</v>
      </c>
      <c r="D384" s="7">
        <f>SUM('დამტკ. ნაერთი'!D384,'ცვლილ. ნაერთი'!D384)</f>
        <v>0</v>
      </c>
      <c r="E384" s="7">
        <f>SUM('დამტკ. ნაერთი'!E384,'ცვლილ. ნაერთი'!E384)</f>
        <v>0</v>
      </c>
      <c r="F384" s="7">
        <f>SUM('დამტკ. ნაერთი'!F384,'ცვლილ. ნაერთი'!F384)</f>
        <v>0</v>
      </c>
      <c r="G384" s="7">
        <f>SUM('დამტკ. ნაერთი'!G384,'ცვლილ. ნაერთი'!G384)</f>
        <v>0</v>
      </c>
      <c r="H384" s="7">
        <f>SUM('დამტკ. ნაერთი'!H384,'ცვლილ. ნაერთი'!H384)</f>
        <v>0</v>
      </c>
      <c r="I384" s="7">
        <f t="shared" si="16"/>
        <v>0</v>
      </c>
      <c r="J384" s="7">
        <f t="shared" si="17"/>
        <v>0</v>
      </c>
    </row>
    <row r="385" spans="1:10" x14ac:dyDescent="0.25">
      <c r="A385" t="str">
        <f t="shared" si="15"/>
        <v>b</v>
      </c>
      <c r="B385" s="5"/>
      <c r="C385" s="6" t="s">
        <v>19</v>
      </c>
      <c r="D385" s="7">
        <f>SUM('დამტკ. ნაერთი'!D385,'ცვლილ. ნაერთი'!D385)</f>
        <v>0</v>
      </c>
      <c r="E385" s="7">
        <f>SUM('დამტკ. ნაერთი'!E385,'ცვლილ. ნაერთი'!E385)</f>
        <v>0</v>
      </c>
      <c r="F385" s="7">
        <f>SUM('დამტკ. ნაერთი'!F385,'ცვლილ. ნაერთი'!F385)</f>
        <v>0</v>
      </c>
      <c r="G385" s="7">
        <f>SUM('დამტკ. ნაერთი'!G385,'ცვლილ. ნაერთი'!G385)</f>
        <v>0</v>
      </c>
      <c r="H385" s="7">
        <f>SUM('დამტკ. ნაერთი'!H385,'ცვლილ. ნაერთი'!H385)</f>
        <v>0</v>
      </c>
      <c r="I385" s="7">
        <f t="shared" si="16"/>
        <v>0</v>
      </c>
      <c r="J385" s="7">
        <f t="shared" si="17"/>
        <v>0</v>
      </c>
    </row>
    <row r="386" spans="1:10" ht="15.75" thickBot="1" x14ac:dyDescent="0.3">
      <c r="A386" t="str">
        <f t="shared" si="15"/>
        <v>b</v>
      </c>
      <c r="B386" s="11"/>
      <c r="C386" s="12" t="s">
        <v>20</v>
      </c>
      <c r="D386" s="13">
        <f>SUM('დამტკ. ნაერთი'!D386,'ცვლილ. ნაერთი'!D386)</f>
        <v>0</v>
      </c>
      <c r="E386" s="13">
        <f>SUM('დამტკ. ნაერთი'!E386,'ცვლილ. ნაერთი'!E386)</f>
        <v>0</v>
      </c>
      <c r="F386" s="13">
        <f>SUM('დამტკ. ნაერთი'!F386,'ცვლილ. ნაერთი'!F386)</f>
        <v>0</v>
      </c>
      <c r="G386" s="13">
        <f>SUM('დამტკ. ნაერთი'!G386,'ცვლილ. ნაერთი'!G386)</f>
        <v>0</v>
      </c>
      <c r="H386" s="13">
        <f>SUM('დამტკ. ნაერთი'!H386,'ცვლილ. ნაერთი'!H386)</f>
        <v>0</v>
      </c>
      <c r="I386" s="13">
        <f t="shared" si="16"/>
        <v>0</v>
      </c>
      <c r="J386" s="13">
        <f t="shared" si="17"/>
        <v>0</v>
      </c>
    </row>
    <row r="387" spans="1:10" ht="31.5" thickTop="1" thickBot="1" x14ac:dyDescent="0.3">
      <c r="A387" t="str">
        <f t="shared" si="15"/>
        <v>a</v>
      </c>
      <c r="B387" s="3" t="s">
        <v>81</v>
      </c>
      <c r="C387" s="15" t="s">
        <v>82</v>
      </c>
      <c r="D387" s="4">
        <f>SUM('დამტკ. ნაერთი'!D387,'ცვლილ. ნაერთი'!D387)</f>
        <v>48000</v>
      </c>
      <c r="E387" s="4">
        <f>SUM('დამტკ. ნაერთი'!E387,'ცვლილ. ნაერთი'!E387)</f>
        <v>12000</v>
      </c>
      <c r="F387" s="4">
        <f>SUM('დამტკ. ნაერთი'!F387,'ცვლილ. ნაერთი'!F387)</f>
        <v>12000</v>
      </c>
      <c r="G387" s="4">
        <f>SUM('დამტკ. ნაერთი'!G387,'ცვლილ. ნაერთი'!G387)</f>
        <v>12000</v>
      </c>
      <c r="H387" s="4">
        <f>SUM('დამტკ. ნაერთი'!H387,'ცვლილ. ნაერთი'!H387)</f>
        <v>12000</v>
      </c>
      <c r="I387" s="4">
        <f t="shared" si="16"/>
        <v>24000</v>
      </c>
      <c r="J387" s="4">
        <f t="shared" si="17"/>
        <v>36000</v>
      </c>
    </row>
    <row r="388" spans="1:10" ht="15.75" thickTop="1" x14ac:dyDescent="0.25">
      <c r="A388" t="str">
        <f t="shared" ref="A388:A451" si="18">IF(OR(D388&lt;&gt;0,E388&lt;&gt;0,F388&lt;&gt;0,G388&lt;&gt;0,H388&lt;&gt;0,),"a","b")</f>
        <v>a</v>
      </c>
      <c r="B388" s="5"/>
      <c r="C388" s="6" t="s">
        <v>10</v>
      </c>
      <c r="D388" s="7">
        <f>SUM('დამტკ. ნაერთი'!D388,'ცვლილ. ნაერთი'!D388)</f>
        <v>48000</v>
      </c>
      <c r="E388" s="7">
        <f>SUM('დამტკ. ნაერთი'!E388,'ცვლილ. ნაერთი'!E388)</f>
        <v>12000</v>
      </c>
      <c r="F388" s="7">
        <f>SUM('დამტკ. ნაერთი'!F388,'ცვლილ. ნაერთი'!F388)</f>
        <v>12000</v>
      </c>
      <c r="G388" s="7">
        <f>SUM('დამტკ. ნაერთი'!G388,'ცვლილ. ნაერთი'!G388)</f>
        <v>12000</v>
      </c>
      <c r="H388" s="7">
        <f>SUM('დამტკ. ნაერთი'!H388,'ცვლილ. ნაერთი'!H388)</f>
        <v>12000</v>
      </c>
      <c r="I388" s="7">
        <f t="shared" ref="I388:I451" si="19">SUM(E388,F388)</f>
        <v>24000</v>
      </c>
      <c r="J388" s="7">
        <f t="shared" ref="J388:J451" si="20">SUM(E388,F388,G388)</f>
        <v>36000</v>
      </c>
    </row>
    <row r="389" spans="1:10" x14ac:dyDescent="0.25">
      <c r="A389" t="str">
        <f t="shared" si="18"/>
        <v>b</v>
      </c>
      <c r="B389" s="8"/>
      <c r="C389" s="9" t="s">
        <v>11</v>
      </c>
      <c r="D389" s="10">
        <f>SUM('დამტკ. ნაერთი'!D389,'ცვლილ. ნაერთი'!D389)</f>
        <v>0</v>
      </c>
      <c r="E389" s="10">
        <f>SUM('დამტკ. ნაერთი'!E389,'ცვლილ. ნაერთი'!E389)</f>
        <v>0</v>
      </c>
      <c r="F389" s="10">
        <f>SUM('დამტკ. ნაერთი'!F389,'ცვლილ. ნაერთი'!F389)</f>
        <v>0</v>
      </c>
      <c r="G389" s="10">
        <f>SUM('დამტკ. ნაერთი'!G389,'ცვლილ. ნაერთი'!G389)</f>
        <v>0</v>
      </c>
      <c r="H389" s="10">
        <f>SUM('დამტკ. ნაერთი'!H389,'ცვლილ. ნაერთი'!H389)</f>
        <v>0</v>
      </c>
      <c r="I389" s="10">
        <f t="shared" si="19"/>
        <v>0</v>
      </c>
      <c r="J389" s="10">
        <f t="shared" si="20"/>
        <v>0</v>
      </c>
    </row>
    <row r="390" spans="1:10" x14ac:dyDescent="0.25">
      <c r="A390" t="str">
        <f t="shared" si="18"/>
        <v>b</v>
      </c>
      <c r="B390" s="8"/>
      <c r="C390" s="9" t="s">
        <v>12</v>
      </c>
      <c r="D390" s="10">
        <f>SUM('დამტკ. ნაერთი'!D390,'ცვლილ. ნაერთი'!D390)</f>
        <v>0</v>
      </c>
      <c r="E390" s="10">
        <f>SUM('დამტკ. ნაერთი'!E390,'ცვლილ. ნაერთი'!E390)</f>
        <v>0</v>
      </c>
      <c r="F390" s="10">
        <f>SUM('დამტკ. ნაერთი'!F390,'ცვლილ. ნაერთი'!F390)</f>
        <v>0</v>
      </c>
      <c r="G390" s="10">
        <f>SUM('დამტკ. ნაერთი'!G390,'ცვლილ. ნაერთი'!G390)</f>
        <v>0</v>
      </c>
      <c r="H390" s="10">
        <f>SUM('დამტკ. ნაერთი'!H390,'ცვლილ. ნაერთი'!H390)</f>
        <v>0</v>
      </c>
      <c r="I390" s="10">
        <f t="shared" si="19"/>
        <v>0</v>
      </c>
      <c r="J390" s="10">
        <f t="shared" si="20"/>
        <v>0</v>
      </c>
    </row>
    <row r="391" spans="1:10" x14ac:dyDescent="0.25">
      <c r="A391" t="str">
        <f t="shared" si="18"/>
        <v>b</v>
      </c>
      <c r="B391" s="8"/>
      <c r="C391" s="9" t="s">
        <v>13</v>
      </c>
      <c r="D391" s="10">
        <f>SUM('დამტკ. ნაერთი'!D391,'ცვლილ. ნაერთი'!D391)</f>
        <v>0</v>
      </c>
      <c r="E391" s="10">
        <f>SUM('დამტკ. ნაერთი'!E391,'ცვლილ. ნაერთი'!E391)</f>
        <v>0</v>
      </c>
      <c r="F391" s="10">
        <f>SUM('დამტკ. ნაერთი'!F391,'ცვლილ. ნაერთი'!F391)</f>
        <v>0</v>
      </c>
      <c r="G391" s="10">
        <f>SUM('დამტკ. ნაერთი'!G391,'ცვლილ. ნაერთი'!G391)</f>
        <v>0</v>
      </c>
      <c r="H391" s="10">
        <f>SUM('დამტკ. ნაერთი'!H391,'ცვლილ. ნაერთი'!H391)</f>
        <v>0</v>
      </c>
      <c r="I391" s="10">
        <f t="shared" si="19"/>
        <v>0</v>
      </c>
      <c r="J391" s="10">
        <f t="shared" si="20"/>
        <v>0</v>
      </c>
    </row>
    <row r="392" spans="1:10" x14ac:dyDescent="0.25">
      <c r="A392" t="str">
        <f t="shared" si="18"/>
        <v>b</v>
      </c>
      <c r="B392" s="8"/>
      <c r="C392" s="9" t="s">
        <v>14</v>
      </c>
      <c r="D392" s="10">
        <f>SUM('დამტკ. ნაერთი'!D392,'ცვლილ. ნაერთი'!D392)</f>
        <v>0</v>
      </c>
      <c r="E392" s="10">
        <f>SUM('დამტკ. ნაერთი'!E392,'ცვლილ. ნაერთი'!E392)</f>
        <v>0</v>
      </c>
      <c r="F392" s="10">
        <f>SUM('დამტკ. ნაერთი'!F392,'ცვლილ. ნაერთი'!F392)</f>
        <v>0</v>
      </c>
      <c r="G392" s="10">
        <f>SUM('დამტკ. ნაერთი'!G392,'ცვლილ. ნაერთი'!G392)</f>
        <v>0</v>
      </c>
      <c r="H392" s="10">
        <f>SUM('დამტკ. ნაერთი'!H392,'ცვლილ. ნაერთი'!H392)</f>
        <v>0</v>
      </c>
      <c r="I392" s="10">
        <f t="shared" si="19"/>
        <v>0</v>
      </c>
      <c r="J392" s="10">
        <f t="shared" si="20"/>
        <v>0</v>
      </c>
    </row>
    <row r="393" spans="1:10" x14ac:dyDescent="0.25">
      <c r="A393" t="str">
        <f t="shared" si="18"/>
        <v>b</v>
      </c>
      <c r="B393" s="8"/>
      <c r="C393" s="9" t="s">
        <v>15</v>
      </c>
      <c r="D393" s="10">
        <f>SUM('დამტკ. ნაერთი'!D393,'ცვლილ. ნაერთი'!D393)</f>
        <v>0</v>
      </c>
      <c r="E393" s="10">
        <f>SUM('დამტკ. ნაერთი'!E393,'ცვლილ. ნაერთი'!E393)</f>
        <v>0</v>
      </c>
      <c r="F393" s="10">
        <f>SUM('დამტკ. ნაერთი'!F393,'ცვლილ. ნაერთი'!F393)</f>
        <v>0</v>
      </c>
      <c r="G393" s="10">
        <f>SUM('დამტკ. ნაერთი'!G393,'ცვლილ. ნაერთი'!G393)</f>
        <v>0</v>
      </c>
      <c r="H393" s="10">
        <f>SUM('დამტკ. ნაერთი'!H393,'ცვლილ. ნაერთი'!H393)</f>
        <v>0</v>
      </c>
      <c r="I393" s="10">
        <f t="shared" si="19"/>
        <v>0</v>
      </c>
      <c r="J393" s="10">
        <f t="shared" si="20"/>
        <v>0</v>
      </c>
    </row>
    <row r="394" spans="1:10" x14ac:dyDescent="0.25">
      <c r="A394" t="str">
        <f t="shared" si="18"/>
        <v>a</v>
      </c>
      <c r="B394" s="8"/>
      <c r="C394" s="9" t="s">
        <v>16</v>
      </c>
      <c r="D394" s="10">
        <f>SUM('დამტკ. ნაერთი'!D394,'ცვლილ. ნაერთი'!D394)</f>
        <v>48000</v>
      </c>
      <c r="E394" s="10">
        <f>SUM('დამტკ. ნაერთი'!E394,'ცვლილ. ნაერთი'!E394)</f>
        <v>12000</v>
      </c>
      <c r="F394" s="10">
        <f>SUM('დამტკ. ნაერთი'!F394,'ცვლილ. ნაერთი'!F394)</f>
        <v>12000</v>
      </c>
      <c r="G394" s="10">
        <f>SUM('დამტკ. ნაერთი'!G394,'ცვლილ. ნაერთი'!G394)</f>
        <v>12000</v>
      </c>
      <c r="H394" s="10">
        <f>SUM('დამტკ. ნაერთი'!H394,'ცვლილ. ნაერთი'!H394)</f>
        <v>12000</v>
      </c>
      <c r="I394" s="10">
        <f t="shared" si="19"/>
        <v>24000</v>
      </c>
      <c r="J394" s="10">
        <f t="shared" si="20"/>
        <v>36000</v>
      </c>
    </row>
    <row r="395" spans="1:10" x14ac:dyDescent="0.25">
      <c r="A395" t="str">
        <f t="shared" si="18"/>
        <v>b</v>
      </c>
      <c r="B395" s="8"/>
      <c r="C395" s="9" t="s">
        <v>17</v>
      </c>
      <c r="D395" s="10">
        <f>SUM('დამტკ. ნაერთი'!D395,'ცვლილ. ნაერთი'!D395)</f>
        <v>0</v>
      </c>
      <c r="E395" s="10">
        <f>SUM('დამტკ. ნაერთი'!E395,'ცვლილ. ნაერთი'!E395)</f>
        <v>0</v>
      </c>
      <c r="F395" s="10">
        <f>SUM('დამტკ. ნაერთი'!F395,'ცვლილ. ნაერთი'!F395)</f>
        <v>0</v>
      </c>
      <c r="G395" s="10">
        <f>SUM('დამტკ. ნაერთი'!G395,'ცვლილ. ნაერთი'!G395)</f>
        <v>0</v>
      </c>
      <c r="H395" s="10">
        <f>SUM('დამტკ. ნაერთი'!H395,'ცვლილ. ნაერთი'!H395)</f>
        <v>0</v>
      </c>
      <c r="I395" s="10">
        <f t="shared" si="19"/>
        <v>0</v>
      </c>
      <c r="J395" s="10">
        <f t="shared" si="20"/>
        <v>0</v>
      </c>
    </row>
    <row r="396" spans="1:10" x14ac:dyDescent="0.25">
      <c r="A396" t="str">
        <f t="shared" si="18"/>
        <v>b</v>
      </c>
      <c r="B396" s="5"/>
      <c r="C396" s="6" t="s">
        <v>18</v>
      </c>
      <c r="D396" s="7">
        <f>SUM('დამტკ. ნაერთი'!D396,'ცვლილ. ნაერთი'!D396)</f>
        <v>0</v>
      </c>
      <c r="E396" s="7">
        <f>SUM('დამტკ. ნაერთი'!E396,'ცვლილ. ნაერთი'!E396)</f>
        <v>0</v>
      </c>
      <c r="F396" s="7">
        <f>SUM('დამტკ. ნაერთი'!F396,'ცვლილ. ნაერთი'!F396)</f>
        <v>0</v>
      </c>
      <c r="G396" s="7">
        <f>SUM('დამტკ. ნაერთი'!G396,'ცვლილ. ნაერთი'!G396)</f>
        <v>0</v>
      </c>
      <c r="H396" s="7">
        <f>SUM('დამტკ. ნაერთი'!H396,'ცვლილ. ნაერთი'!H396)</f>
        <v>0</v>
      </c>
      <c r="I396" s="7">
        <f t="shared" si="19"/>
        <v>0</v>
      </c>
      <c r="J396" s="7">
        <f t="shared" si="20"/>
        <v>0</v>
      </c>
    </row>
    <row r="397" spans="1:10" x14ac:dyDescent="0.25">
      <c r="A397" t="str">
        <f t="shared" si="18"/>
        <v>b</v>
      </c>
      <c r="B397" s="5"/>
      <c r="C397" s="6" t="s">
        <v>19</v>
      </c>
      <c r="D397" s="7">
        <f>SUM('დამტკ. ნაერთი'!D397,'ცვლილ. ნაერთი'!D397)</f>
        <v>0</v>
      </c>
      <c r="E397" s="7">
        <f>SUM('დამტკ. ნაერთი'!E397,'ცვლილ. ნაერთი'!E397)</f>
        <v>0</v>
      </c>
      <c r="F397" s="7">
        <f>SUM('დამტკ. ნაერთი'!F397,'ცვლილ. ნაერთი'!F397)</f>
        <v>0</v>
      </c>
      <c r="G397" s="7">
        <f>SUM('დამტკ. ნაერთი'!G397,'ცვლილ. ნაერთი'!G397)</f>
        <v>0</v>
      </c>
      <c r="H397" s="7">
        <f>SUM('დამტკ. ნაერთი'!H397,'ცვლილ. ნაერთი'!H397)</f>
        <v>0</v>
      </c>
      <c r="I397" s="7">
        <f t="shared" si="19"/>
        <v>0</v>
      </c>
      <c r="J397" s="7">
        <f t="shared" si="20"/>
        <v>0</v>
      </c>
    </row>
    <row r="398" spans="1:10" ht="15.75" thickBot="1" x14ac:dyDescent="0.3">
      <c r="A398" t="str">
        <f t="shared" si="18"/>
        <v>b</v>
      </c>
      <c r="B398" s="11"/>
      <c r="C398" s="12" t="s">
        <v>20</v>
      </c>
      <c r="D398" s="13">
        <f>SUM('დამტკ. ნაერთი'!D398,'ცვლილ. ნაერთი'!D398)</f>
        <v>0</v>
      </c>
      <c r="E398" s="13">
        <f>SUM('დამტკ. ნაერთი'!E398,'ცვლილ. ნაერთი'!E398)</f>
        <v>0</v>
      </c>
      <c r="F398" s="13">
        <f>SUM('დამტკ. ნაერთი'!F398,'ცვლილ. ნაერთი'!F398)</f>
        <v>0</v>
      </c>
      <c r="G398" s="13">
        <f>SUM('დამტკ. ნაერთი'!G398,'ცვლილ. ნაერთი'!G398)</f>
        <v>0</v>
      </c>
      <c r="H398" s="13">
        <f>SUM('დამტკ. ნაერთი'!H398,'ცვლილ. ნაერთი'!H398)</f>
        <v>0</v>
      </c>
      <c r="I398" s="13">
        <f t="shared" si="19"/>
        <v>0</v>
      </c>
      <c r="J398" s="13">
        <f t="shared" si="20"/>
        <v>0</v>
      </c>
    </row>
    <row r="399" spans="1:10" ht="31.5" thickTop="1" thickBot="1" x14ac:dyDescent="0.3">
      <c r="A399" t="str">
        <f t="shared" si="18"/>
        <v>a</v>
      </c>
      <c r="B399" s="3" t="s">
        <v>83</v>
      </c>
      <c r="C399" s="15" t="s">
        <v>84</v>
      </c>
      <c r="D399" s="4">
        <f>SUM('დამტკ. ნაერთი'!D399,'ცვლილ. ნაერთი'!D399)</f>
        <v>366500</v>
      </c>
      <c r="E399" s="4">
        <f>SUM('დამტკ. ნაერთი'!E399,'ცვლილ. ნაერთი'!E399)</f>
        <v>84500</v>
      </c>
      <c r="F399" s="4">
        <f>SUM('დამტკ. ნაერთი'!F399,'ცვლილ. ნაერთი'!F399)</f>
        <v>94000</v>
      </c>
      <c r="G399" s="4">
        <f>SUM('დამტკ. ნაერთი'!G399,'ცვლილ. ნაერთი'!G399)</f>
        <v>94000</v>
      </c>
      <c r="H399" s="4">
        <f>SUM('დამტკ. ნაერთი'!H399,'ცვლილ. ნაერთი'!H399)</f>
        <v>94000</v>
      </c>
      <c r="I399" s="4">
        <f t="shared" si="19"/>
        <v>178500</v>
      </c>
      <c r="J399" s="4">
        <f t="shared" si="20"/>
        <v>272500</v>
      </c>
    </row>
    <row r="400" spans="1:10" ht="15.75" thickTop="1" x14ac:dyDescent="0.25">
      <c r="A400" t="str">
        <f t="shared" si="18"/>
        <v>a</v>
      </c>
      <c r="B400" s="5"/>
      <c r="C400" s="6" t="s">
        <v>10</v>
      </c>
      <c r="D400" s="7">
        <f>SUM('დამტკ. ნაერთი'!D400,'ცვლილ. ნაერთი'!D400)</f>
        <v>366500</v>
      </c>
      <c r="E400" s="7">
        <f>SUM('დამტკ. ნაერთი'!E400,'ცვლილ. ნაერთი'!E400)</f>
        <v>84500</v>
      </c>
      <c r="F400" s="7">
        <f>SUM('დამტკ. ნაერთი'!F400,'ცვლილ. ნაერთი'!F400)</f>
        <v>94000</v>
      </c>
      <c r="G400" s="7">
        <f>SUM('დამტკ. ნაერთი'!G400,'ცვლილ. ნაერთი'!G400)</f>
        <v>94000</v>
      </c>
      <c r="H400" s="7">
        <f>SUM('დამტკ. ნაერთი'!H400,'ცვლილ. ნაერთი'!H400)</f>
        <v>94000</v>
      </c>
      <c r="I400" s="7">
        <f t="shared" si="19"/>
        <v>178500</v>
      </c>
      <c r="J400" s="7">
        <f t="shared" si="20"/>
        <v>272500</v>
      </c>
    </row>
    <row r="401" spans="1:10" x14ac:dyDescent="0.25">
      <c r="A401" t="str">
        <f t="shared" si="18"/>
        <v>b</v>
      </c>
      <c r="B401" s="8"/>
      <c r="C401" s="9" t="s">
        <v>11</v>
      </c>
      <c r="D401" s="10">
        <f>SUM('დამტკ. ნაერთი'!D401,'ცვლილ. ნაერთი'!D401)</f>
        <v>0</v>
      </c>
      <c r="E401" s="10">
        <f>SUM('დამტკ. ნაერთი'!E401,'ცვლილ. ნაერთი'!E401)</f>
        <v>0</v>
      </c>
      <c r="F401" s="10">
        <f>SUM('დამტკ. ნაერთი'!F401,'ცვლილ. ნაერთი'!F401)</f>
        <v>0</v>
      </c>
      <c r="G401" s="10">
        <f>SUM('დამტკ. ნაერთი'!G401,'ცვლილ. ნაერთი'!G401)</f>
        <v>0</v>
      </c>
      <c r="H401" s="10">
        <f>SUM('დამტკ. ნაერთი'!H401,'ცვლილ. ნაერთი'!H401)</f>
        <v>0</v>
      </c>
      <c r="I401" s="10">
        <f t="shared" si="19"/>
        <v>0</v>
      </c>
      <c r="J401" s="10">
        <f t="shared" si="20"/>
        <v>0</v>
      </c>
    </row>
    <row r="402" spans="1:10" x14ac:dyDescent="0.25">
      <c r="A402" t="str">
        <f t="shared" si="18"/>
        <v>b</v>
      </c>
      <c r="B402" s="8"/>
      <c r="C402" s="9" t="s">
        <v>12</v>
      </c>
      <c r="D402" s="10">
        <f>SUM('დამტკ. ნაერთი'!D402,'ცვლილ. ნაერთი'!D402)</f>
        <v>0</v>
      </c>
      <c r="E402" s="10">
        <f>SUM('დამტკ. ნაერთი'!E402,'ცვლილ. ნაერთი'!E402)</f>
        <v>0</v>
      </c>
      <c r="F402" s="10">
        <f>SUM('დამტკ. ნაერთი'!F402,'ცვლილ. ნაერთი'!F402)</f>
        <v>0</v>
      </c>
      <c r="G402" s="10">
        <f>SUM('დამტკ. ნაერთი'!G402,'ცვლილ. ნაერთი'!G402)</f>
        <v>0</v>
      </c>
      <c r="H402" s="10">
        <f>SUM('დამტკ. ნაერთი'!H402,'ცვლილ. ნაერთი'!H402)</f>
        <v>0</v>
      </c>
      <c r="I402" s="10">
        <f t="shared" si="19"/>
        <v>0</v>
      </c>
      <c r="J402" s="10">
        <f t="shared" si="20"/>
        <v>0</v>
      </c>
    </row>
    <row r="403" spans="1:10" x14ac:dyDescent="0.25">
      <c r="A403" t="str">
        <f t="shared" si="18"/>
        <v>b</v>
      </c>
      <c r="B403" s="8"/>
      <c r="C403" s="9" t="s">
        <v>13</v>
      </c>
      <c r="D403" s="10">
        <f>SUM('დამტკ. ნაერთი'!D403,'ცვლილ. ნაერთი'!D403)</f>
        <v>0</v>
      </c>
      <c r="E403" s="10">
        <f>SUM('დამტკ. ნაერთი'!E403,'ცვლილ. ნაერთი'!E403)</f>
        <v>0</v>
      </c>
      <c r="F403" s="10">
        <f>SUM('დამტკ. ნაერთი'!F403,'ცვლილ. ნაერთი'!F403)</f>
        <v>0</v>
      </c>
      <c r="G403" s="10">
        <f>SUM('დამტკ. ნაერთი'!G403,'ცვლილ. ნაერთი'!G403)</f>
        <v>0</v>
      </c>
      <c r="H403" s="10">
        <f>SUM('დამტკ. ნაერთი'!H403,'ცვლილ. ნაერთი'!H403)</f>
        <v>0</v>
      </c>
      <c r="I403" s="10">
        <f t="shared" si="19"/>
        <v>0</v>
      </c>
      <c r="J403" s="10">
        <f t="shared" si="20"/>
        <v>0</v>
      </c>
    </row>
    <row r="404" spans="1:10" x14ac:dyDescent="0.25">
      <c r="A404" t="str">
        <f t="shared" si="18"/>
        <v>b</v>
      </c>
      <c r="B404" s="8"/>
      <c r="C404" s="9" t="s">
        <v>14</v>
      </c>
      <c r="D404" s="10">
        <f>SUM('დამტკ. ნაერთი'!D404,'ცვლილ. ნაერთი'!D404)</f>
        <v>0</v>
      </c>
      <c r="E404" s="10">
        <f>SUM('დამტკ. ნაერთი'!E404,'ცვლილ. ნაერთი'!E404)</f>
        <v>0</v>
      </c>
      <c r="F404" s="10">
        <f>SUM('დამტკ. ნაერთი'!F404,'ცვლილ. ნაერთი'!F404)</f>
        <v>0</v>
      </c>
      <c r="G404" s="10">
        <f>SUM('დამტკ. ნაერთი'!G404,'ცვლილ. ნაერთი'!G404)</f>
        <v>0</v>
      </c>
      <c r="H404" s="10">
        <f>SUM('დამტკ. ნაერთი'!H404,'ცვლილ. ნაერთი'!H404)</f>
        <v>0</v>
      </c>
      <c r="I404" s="10">
        <f t="shared" si="19"/>
        <v>0</v>
      </c>
      <c r="J404" s="10">
        <f t="shared" si="20"/>
        <v>0</v>
      </c>
    </row>
    <row r="405" spans="1:10" x14ac:dyDescent="0.25">
      <c r="A405" t="str">
        <f t="shared" si="18"/>
        <v>b</v>
      </c>
      <c r="B405" s="8"/>
      <c r="C405" s="9" t="s">
        <v>15</v>
      </c>
      <c r="D405" s="10">
        <f>SUM('დამტკ. ნაერთი'!D405,'ცვლილ. ნაერთი'!D405)</f>
        <v>0</v>
      </c>
      <c r="E405" s="10">
        <f>SUM('დამტკ. ნაერთი'!E405,'ცვლილ. ნაერთი'!E405)</f>
        <v>0</v>
      </c>
      <c r="F405" s="10">
        <f>SUM('დამტკ. ნაერთი'!F405,'ცვლილ. ნაერთი'!F405)</f>
        <v>0</v>
      </c>
      <c r="G405" s="10">
        <f>SUM('დამტკ. ნაერთი'!G405,'ცვლილ. ნაერთი'!G405)</f>
        <v>0</v>
      </c>
      <c r="H405" s="10">
        <f>SUM('დამტკ. ნაერთი'!H405,'ცვლილ. ნაერთი'!H405)</f>
        <v>0</v>
      </c>
      <c r="I405" s="10">
        <f t="shared" si="19"/>
        <v>0</v>
      </c>
      <c r="J405" s="10">
        <f t="shared" si="20"/>
        <v>0</v>
      </c>
    </row>
    <row r="406" spans="1:10" x14ac:dyDescent="0.25">
      <c r="A406" t="str">
        <f t="shared" si="18"/>
        <v>a</v>
      </c>
      <c r="B406" s="8"/>
      <c r="C406" s="9" t="s">
        <v>16</v>
      </c>
      <c r="D406" s="10">
        <f>SUM('დამტკ. ნაერთი'!D406,'ცვლილ. ნაერთი'!D406)</f>
        <v>366500</v>
      </c>
      <c r="E406" s="10">
        <f>SUM('დამტკ. ნაერთი'!E406,'ცვლილ. ნაერთი'!E406)</f>
        <v>84500</v>
      </c>
      <c r="F406" s="10">
        <f>SUM('დამტკ. ნაერთი'!F406,'ცვლილ. ნაერთი'!F406)</f>
        <v>94000</v>
      </c>
      <c r="G406" s="10">
        <f>SUM('დამტკ. ნაერთი'!G406,'ცვლილ. ნაერთი'!G406)</f>
        <v>94000</v>
      </c>
      <c r="H406" s="10">
        <f>SUM('დამტკ. ნაერთი'!H406,'ცვლილ. ნაერთი'!H406)</f>
        <v>94000</v>
      </c>
      <c r="I406" s="10">
        <f t="shared" si="19"/>
        <v>178500</v>
      </c>
      <c r="J406" s="10">
        <f t="shared" si="20"/>
        <v>272500</v>
      </c>
    </row>
    <row r="407" spans="1:10" x14ac:dyDescent="0.25">
      <c r="A407" t="str">
        <f t="shared" si="18"/>
        <v>b</v>
      </c>
      <c r="B407" s="8"/>
      <c r="C407" s="9" t="s">
        <v>17</v>
      </c>
      <c r="D407" s="10">
        <f>SUM('დამტკ. ნაერთი'!D407,'ცვლილ. ნაერთი'!D407)</f>
        <v>0</v>
      </c>
      <c r="E407" s="10">
        <f>SUM('დამტკ. ნაერთი'!E407,'ცვლილ. ნაერთი'!E407)</f>
        <v>0</v>
      </c>
      <c r="F407" s="10">
        <f>SUM('დამტკ. ნაერთი'!F407,'ცვლილ. ნაერთი'!F407)</f>
        <v>0</v>
      </c>
      <c r="G407" s="10">
        <f>SUM('დამტკ. ნაერთი'!G407,'ცვლილ. ნაერთი'!G407)</f>
        <v>0</v>
      </c>
      <c r="H407" s="10">
        <f>SUM('დამტკ. ნაერთი'!H407,'ცვლილ. ნაერთი'!H407)</f>
        <v>0</v>
      </c>
      <c r="I407" s="10">
        <f t="shared" si="19"/>
        <v>0</v>
      </c>
      <c r="J407" s="10">
        <f t="shared" si="20"/>
        <v>0</v>
      </c>
    </row>
    <row r="408" spans="1:10" x14ac:dyDescent="0.25">
      <c r="A408" t="str">
        <f t="shared" si="18"/>
        <v>b</v>
      </c>
      <c r="B408" s="5"/>
      <c r="C408" s="6" t="s">
        <v>18</v>
      </c>
      <c r="D408" s="7">
        <f>SUM('დამტკ. ნაერთი'!D408,'ცვლილ. ნაერთი'!D408)</f>
        <v>0</v>
      </c>
      <c r="E408" s="7">
        <f>SUM('დამტკ. ნაერთი'!E408,'ცვლილ. ნაერთი'!E408)</f>
        <v>0</v>
      </c>
      <c r="F408" s="7">
        <f>SUM('დამტკ. ნაერთი'!F408,'ცვლილ. ნაერთი'!F408)</f>
        <v>0</v>
      </c>
      <c r="G408" s="7">
        <f>SUM('დამტკ. ნაერთი'!G408,'ცვლილ. ნაერთი'!G408)</f>
        <v>0</v>
      </c>
      <c r="H408" s="7">
        <f>SUM('დამტკ. ნაერთი'!H408,'ცვლილ. ნაერთი'!H408)</f>
        <v>0</v>
      </c>
      <c r="I408" s="7">
        <f t="shared" si="19"/>
        <v>0</v>
      </c>
      <c r="J408" s="7">
        <f t="shared" si="20"/>
        <v>0</v>
      </c>
    </row>
    <row r="409" spans="1:10" x14ac:dyDescent="0.25">
      <c r="A409" t="str">
        <f t="shared" si="18"/>
        <v>b</v>
      </c>
      <c r="B409" s="5"/>
      <c r="C409" s="6" t="s">
        <v>19</v>
      </c>
      <c r="D409" s="7">
        <f>SUM('დამტკ. ნაერთი'!D409,'ცვლილ. ნაერთი'!D409)</f>
        <v>0</v>
      </c>
      <c r="E409" s="7">
        <f>SUM('დამტკ. ნაერთი'!E409,'ცვლილ. ნაერთი'!E409)</f>
        <v>0</v>
      </c>
      <c r="F409" s="7">
        <f>SUM('დამტკ. ნაერთი'!F409,'ცვლილ. ნაერთი'!F409)</f>
        <v>0</v>
      </c>
      <c r="G409" s="7">
        <f>SUM('დამტკ. ნაერთი'!G409,'ცვლილ. ნაერთი'!G409)</f>
        <v>0</v>
      </c>
      <c r="H409" s="7">
        <f>SUM('დამტკ. ნაერთი'!H409,'ცვლილ. ნაერთი'!H409)</f>
        <v>0</v>
      </c>
      <c r="I409" s="7">
        <f t="shared" si="19"/>
        <v>0</v>
      </c>
      <c r="J409" s="7">
        <f t="shared" si="20"/>
        <v>0</v>
      </c>
    </row>
    <row r="410" spans="1:10" ht="15.75" thickBot="1" x14ac:dyDescent="0.3">
      <c r="A410" t="str">
        <f t="shared" si="18"/>
        <v>b</v>
      </c>
      <c r="B410" s="11"/>
      <c r="C410" s="12" t="s">
        <v>20</v>
      </c>
      <c r="D410" s="13">
        <f>SUM('დამტკ. ნაერთი'!D410,'ცვლილ. ნაერთი'!D410)</f>
        <v>0</v>
      </c>
      <c r="E410" s="13">
        <f>SUM('დამტკ. ნაერთი'!E410,'ცვლილ. ნაერთი'!E410)</f>
        <v>0</v>
      </c>
      <c r="F410" s="13">
        <f>SUM('დამტკ. ნაერთი'!F410,'ცვლილ. ნაერთი'!F410)</f>
        <v>0</v>
      </c>
      <c r="G410" s="13">
        <f>SUM('დამტკ. ნაერთი'!G410,'ცვლილ. ნაერთი'!G410)</f>
        <v>0</v>
      </c>
      <c r="H410" s="13">
        <f>SUM('დამტკ. ნაერთი'!H410,'ცვლილ. ნაერთი'!H410)</f>
        <v>0</v>
      </c>
      <c r="I410" s="13">
        <f t="shared" si="19"/>
        <v>0</v>
      </c>
      <c r="J410" s="13">
        <f t="shared" si="20"/>
        <v>0</v>
      </c>
    </row>
    <row r="411" spans="1:10" ht="32.25" customHeight="1" thickTop="1" thickBot="1" x14ac:dyDescent="0.3">
      <c r="A411" t="str">
        <f t="shared" si="18"/>
        <v>a</v>
      </c>
      <c r="B411" s="3" t="s">
        <v>85</v>
      </c>
      <c r="C411" s="4" t="s">
        <v>86</v>
      </c>
      <c r="D411" s="4">
        <f>SUM('დამტკ. ნაერთი'!D411,'ცვლილ. ნაერთი'!D411)</f>
        <v>7254000</v>
      </c>
      <c r="E411" s="4">
        <f>SUM('დამტკ. ნაერთი'!E411,'ცვლილ. ნაერთი'!E411)</f>
        <v>1723000</v>
      </c>
      <c r="F411" s="4">
        <f>SUM('დამტკ. ნაერთი'!F411,'ცვლილ. ნაერთი'!F411)</f>
        <v>1819500</v>
      </c>
      <c r="G411" s="4">
        <f>SUM('დამტკ. ნაერთი'!G411,'ცვლილ. ნაერთი'!G411)</f>
        <v>1830000</v>
      </c>
      <c r="H411" s="4">
        <f>SUM('დამტკ. ნაერთი'!H411,'ცვლილ. ნაერთი'!H411)</f>
        <v>1881500</v>
      </c>
      <c r="I411" s="4">
        <f t="shared" si="19"/>
        <v>3542500</v>
      </c>
      <c r="J411" s="4">
        <f t="shared" si="20"/>
        <v>5372500</v>
      </c>
    </row>
    <row r="412" spans="1:10" ht="15.75" thickTop="1" x14ac:dyDescent="0.25">
      <c r="A412" t="str">
        <f t="shared" si="18"/>
        <v>a</v>
      </c>
      <c r="B412" s="5"/>
      <c r="C412" s="6" t="s">
        <v>10</v>
      </c>
      <c r="D412" s="7">
        <f>SUM('დამტკ. ნაერთი'!D412,'ცვლილ. ნაერთი'!D412)</f>
        <v>7254000</v>
      </c>
      <c r="E412" s="7">
        <f>SUM('დამტკ. ნაერთი'!E412,'ცვლილ. ნაერთი'!E412)</f>
        <v>1723000</v>
      </c>
      <c r="F412" s="7">
        <f>SUM('დამტკ. ნაერთი'!F412,'ცვლილ. ნაერთი'!F412)</f>
        <v>1819500</v>
      </c>
      <c r="G412" s="7">
        <f>SUM('დამტკ. ნაერთი'!G412,'ცვლილ. ნაერთი'!G412)</f>
        <v>1830000</v>
      </c>
      <c r="H412" s="7">
        <f>SUM('დამტკ. ნაერთი'!H412,'ცვლილ. ნაერთი'!H412)</f>
        <v>1881500</v>
      </c>
      <c r="I412" s="7">
        <f t="shared" si="19"/>
        <v>3542500</v>
      </c>
      <c r="J412" s="7">
        <f t="shared" si="20"/>
        <v>5372500</v>
      </c>
    </row>
    <row r="413" spans="1:10" x14ac:dyDescent="0.25">
      <c r="A413" t="str">
        <f t="shared" si="18"/>
        <v>b</v>
      </c>
      <c r="B413" s="8"/>
      <c r="C413" s="9" t="s">
        <v>11</v>
      </c>
      <c r="D413" s="10">
        <f>SUM('დამტკ. ნაერთი'!D413,'ცვლილ. ნაერთი'!D413)</f>
        <v>0</v>
      </c>
      <c r="E413" s="10">
        <f>SUM('დამტკ. ნაერთი'!E413,'ცვლილ. ნაერთი'!E413)</f>
        <v>0</v>
      </c>
      <c r="F413" s="10">
        <f>SUM('დამტკ. ნაერთი'!F413,'ცვლილ. ნაერთი'!F413)</f>
        <v>0</v>
      </c>
      <c r="G413" s="10">
        <f>SUM('დამტკ. ნაერთი'!G413,'ცვლილ. ნაერთი'!G413)</f>
        <v>0</v>
      </c>
      <c r="H413" s="10">
        <f>SUM('დამტკ. ნაერთი'!H413,'ცვლილ. ნაერთი'!H413)</f>
        <v>0</v>
      </c>
      <c r="I413" s="10">
        <f t="shared" si="19"/>
        <v>0</v>
      </c>
      <c r="J413" s="10">
        <f t="shared" si="20"/>
        <v>0</v>
      </c>
    </row>
    <row r="414" spans="1:10" x14ac:dyDescent="0.25">
      <c r="A414" t="str">
        <f t="shared" si="18"/>
        <v>b</v>
      </c>
      <c r="B414" s="8"/>
      <c r="C414" s="9" t="s">
        <v>12</v>
      </c>
      <c r="D414" s="10">
        <f>SUM('დამტკ. ნაერთი'!D414,'ცვლილ. ნაერთი'!D414)</f>
        <v>0</v>
      </c>
      <c r="E414" s="10">
        <f>SUM('დამტკ. ნაერთი'!E414,'ცვლილ. ნაერთი'!E414)</f>
        <v>0</v>
      </c>
      <c r="F414" s="10">
        <f>SUM('დამტკ. ნაერთი'!F414,'ცვლილ. ნაერთი'!F414)</f>
        <v>0</v>
      </c>
      <c r="G414" s="10">
        <f>SUM('დამტკ. ნაერთი'!G414,'ცვლილ. ნაერთი'!G414)</f>
        <v>0</v>
      </c>
      <c r="H414" s="10">
        <f>SUM('დამტკ. ნაერთი'!H414,'ცვლილ. ნაერთი'!H414)</f>
        <v>0</v>
      </c>
      <c r="I414" s="10">
        <f t="shared" si="19"/>
        <v>0</v>
      </c>
      <c r="J414" s="10">
        <f t="shared" si="20"/>
        <v>0</v>
      </c>
    </row>
    <row r="415" spans="1:10" x14ac:dyDescent="0.25">
      <c r="A415" t="str">
        <f t="shared" si="18"/>
        <v>b</v>
      </c>
      <c r="B415" s="8"/>
      <c r="C415" s="9" t="s">
        <v>13</v>
      </c>
      <c r="D415" s="10">
        <f>SUM('დამტკ. ნაერთი'!D415,'ცვლილ. ნაერთი'!D415)</f>
        <v>0</v>
      </c>
      <c r="E415" s="10">
        <f>SUM('დამტკ. ნაერთი'!E415,'ცვლილ. ნაერთი'!E415)</f>
        <v>0</v>
      </c>
      <c r="F415" s="10">
        <f>SUM('დამტკ. ნაერთი'!F415,'ცვლილ. ნაერთი'!F415)</f>
        <v>0</v>
      </c>
      <c r="G415" s="10">
        <f>SUM('დამტკ. ნაერთი'!G415,'ცვლილ. ნაერთი'!G415)</f>
        <v>0</v>
      </c>
      <c r="H415" s="10">
        <f>SUM('დამტკ. ნაერთი'!H415,'ცვლილ. ნაერთი'!H415)</f>
        <v>0</v>
      </c>
      <c r="I415" s="10">
        <f t="shared" si="19"/>
        <v>0</v>
      </c>
      <c r="J415" s="10">
        <f t="shared" si="20"/>
        <v>0</v>
      </c>
    </row>
    <row r="416" spans="1:10" x14ac:dyDescent="0.25">
      <c r="A416" t="str">
        <f t="shared" si="18"/>
        <v>b</v>
      </c>
      <c r="B416" s="8"/>
      <c r="C416" s="9" t="s">
        <v>14</v>
      </c>
      <c r="D416" s="10">
        <f>SUM('დამტკ. ნაერთი'!D416,'ცვლილ. ნაერთი'!D416)</f>
        <v>0</v>
      </c>
      <c r="E416" s="10">
        <f>SUM('დამტკ. ნაერთი'!E416,'ცვლილ. ნაერთი'!E416)</f>
        <v>0</v>
      </c>
      <c r="F416" s="10">
        <f>SUM('დამტკ. ნაერთი'!F416,'ცვლილ. ნაერთი'!F416)</f>
        <v>0</v>
      </c>
      <c r="G416" s="10">
        <f>SUM('დამტკ. ნაერთი'!G416,'ცვლილ. ნაერთი'!G416)</f>
        <v>0</v>
      </c>
      <c r="H416" s="10">
        <f>SUM('დამტკ. ნაერთი'!H416,'ცვლილ. ნაერთი'!H416)</f>
        <v>0</v>
      </c>
      <c r="I416" s="10">
        <f t="shared" si="19"/>
        <v>0</v>
      </c>
      <c r="J416" s="10">
        <f t="shared" si="20"/>
        <v>0</v>
      </c>
    </row>
    <row r="417" spans="1:10" x14ac:dyDescent="0.25">
      <c r="A417" t="str">
        <f t="shared" si="18"/>
        <v>b</v>
      </c>
      <c r="B417" s="8"/>
      <c r="C417" s="9" t="s">
        <v>15</v>
      </c>
      <c r="D417" s="10">
        <f>SUM('დამტკ. ნაერთი'!D417,'ცვლილ. ნაერთი'!D417)</f>
        <v>0</v>
      </c>
      <c r="E417" s="10">
        <f>SUM('დამტკ. ნაერთი'!E417,'ცვლილ. ნაერთი'!E417)</f>
        <v>0</v>
      </c>
      <c r="F417" s="10">
        <f>SUM('დამტკ. ნაერთი'!F417,'ცვლილ. ნაერთი'!F417)</f>
        <v>0</v>
      </c>
      <c r="G417" s="10">
        <f>SUM('დამტკ. ნაერთი'!G417,'ცვლილ. ნაერთი'!G417)</f>
        <v>0</v>
      </c>
      <c r="H417" s="10">
        <f>SUM('დამტკ. ნაერთი'!H417,'ცვლილ. ნაერთი'!H417)</f>
        <v>0</v>
      </c>
      <c r="I417" s="10">
        <f t="shared" si="19"/>
        <v>0</v>
      </c>
      <c r="J417" s="10">
        <f t="shared" si="20"/>
        <v>0</v>
      </c>
    </row>
    <row r="418" spans="1:10" x14ac:dyDescent="0.25">
      <c r="A418" t="str">
        <f t="shared" si="18"/>
        <v>a</v>
      </c>
      <c r="B418" s="8"/>
      <c r="C418" s="9" t="s">
        <v>16</v>
      </c>
      <c r="D418" s="10">
        <f>SUM('დამტკ. ნაერთი'!D418,'ცვლილ. ნაერთი'!D418)</f>
        <v>7254000</v>
      </c>
      <c r="E418" s="10">
        <f>SUM('დამტკ. ნაერთი'!E418,'ცვლილ. ნაერთი'!E418)</f>
        <v>1723000</v>
      </c>
      <c r="F418" s="10">
        <f>SUM('დამტკ. ნაერთი'!F418,'ცვლილ. ნაერთი'!F418)</f>
        <v>1819500</v>
      </c>
      <c r="G418" s="10">
        <f>SUM('დამტკ. ნაერთი'!G418,'ცვლილ. ნაერთი'!G418)</f>
        <v>1830000</v>
      </c>
      <c r="H418" s="10">
        <f>SUM('დამტკ. ნაერთი'!H418,'ცვლილ. ნაერთი'!H418)</f>
        <v>1881500</v>
      </c>
      <c r="I418" s="10">
        <f t="shared" si="19"/>
        <v>3542500</v>
      </c>
      <c r="J418" s="10">
        <f t="shared" si="20"/>
        <v>5372500</v>
      </c>
    </row>
    <row r="419" spans="1:10" x14ac:dyDescent="0.25">
      <c r="A419" t="str">
        <f t="shared" si="18"/>
        <v>b</v>
      </c>
      <c r="B419" s="8"/>
      <c r="C419" s="9" t="s">
        <v>17</v>
      </c>
      <c r="D419" s="10">
        <f>SUM('დამტკ. ნაერთი'!D419,'ცვლილ. ნაერთი'!D419)</f>
        <v>0</v>
      </c>
      <c r="E419" s="10">
        <f>SUM('დამტკ. ნაერთი'!E419,'ცვლილ. ნაერთი'!E419)</f>
        <v>0</v>
      </c>
      <c r="F419" s="10">
        <f>SUM('დამტკ. ნაერთი'!F419,'ცვლილ. ნაერთი'!F419)</f>
        <v>0</v>
      </c>
      <c r="G419" s="10">
        <f>SUM('დამტკ. ნაერთი'!G419,'ცვლილ. ნაერთი'!G419)</f>
        <v>0</v>
      </c>
      <c r="H419" s="10">
        <f>SUM('დამტკ. ნაერთი'!H419,'ცვლილ. ნაერთი'!H419)</f>
        <v>0</v>
      </c>
      <c r="I419" s="10">
        <f t="shared" si="19"/>
        <v>0</v>
      </c>
      <c r="J419" s="10">
        <f t="shared" si="20"/>
        <v>0</v>
      </c>
    </row>
    <row r="420" spans="1:10" x14ac:dyDescent="0.25">
      <c r="A420" t="str">
        <f t="shared" si="18"/>
        <v>b</v>
      </c>
      <c r="B420" s="5"/>
      <c r="C420" s="6" t="s">
        <v>18</v>
      </c>
      <c r="D420" s="7">
        <f>SUM('დამტკ. ნაერთი'!D420,'ცვლილ. ნაერთი'!D420)</f>
        <v>0</v>
      </c>
      <c r="E420" s="7">
        <f>SUM('დამტკ. ნაერთი'!E420,'ცვლილ. ნაერთი'!E420)</f>
        <v>0</v>
      </c>
      <c r="F420" s="7">
        <f>SUM('დამტკ. ნაერთი'!F420,'ცვლილ. ნაერთი'!F420)</f>
        <v>0</v>
      </c>
      <c r="G420" s="7">
        <f>SUM('დამტკ. ნაერთი'!G420,'ცვლილ. ნაერთი'!G420)</f>
        <v>0</v>
      </c>
      <c r="H420" s="7">
        <f>SUM('დამტკ. ნაერთი'!H420,'ცვლილ. ნაერთი'!H420)</f>
        <v>0</v>
      </c>
      <c r="I420" s="7">
        <f t="shared" si="19"/>
        <v>0</v>
      </c>
      <c r="J420" s="7">
        <f t="shared" si="20"/>
        <v>0</v>
      </c>
    </row>
    <row r="421" spans="1:10" x14ac:dyDescent="0.25">
      <c r="A421" t="str">
        <f t="shared" si="18"/>
        <v>b</v>
      </c>
      <c r="B421" s="5"/>
      <c r="C421" s="6" t="s">
        <v>19</v>
      </c>
      <c r="D421" s="7">
        <f>SUM('დამტკ. ნაერთი'!D421,'ცვლილ. ნაერთი'!D421)</f>
        <v>0</v>
      </c>
      <c r="E421" s="7">
        <f>SUM('დამტკ. ნაერთი'!E421,'ცვლილ. ნაერთი'!E421)</f>
        <v>0</v>
      </c>
      <c r="F421" s="7">
        <f>SUM('დამტკ. ნაერთი'!F421,'ცვლილ. ნაერთი'!F421)</f>
        <v>0</v>
      </c>
      <c r="G421" s="7">
        <f>SUM('დამტკ. ნაერთი'!G421,'ცვლილ. ნაერთი'!G421)</f>
        <v>0</v>
      </c>
      <c r="H421" s="7">
        <f>SUM('დამტკ. ნაერთი'!H421,'ცვლილ. ნაერთი'!H421)</f>
        <v>0</v>
      </c>
      <c r="I421" s="7">
        <f t="shared" si="19"/>
        <v>0</v>
      </c>
      <c r="J421" s="7">
        <f t="shared" si="20"/>
        <v>0</v>
      </c>
    </row>
    <row r="422" spans="1:10" ht="15.75" thickBot="1" x14ac:dyDescent="0.3">
      <c r="A422" t="str">
        <f t="shared" si="18"/>
        <v>b</v>
      </c>
      <c r="B422" s="11"/>
      <c r="C422" s="12" t="s">
        <v>20</v>
      </c>
      <c r="D422" s="13">
        <f>SUM('დამტკ. ნაერთი'!D422,'ცვლილ. ნაერთი'!D422)</f>
        <v>0</v>
      </c>
      <c r="E422" s="13">
        <f>SUM('დამტკ. ნაერთი'!E422,'ცვლილ. ნაერთი'!E422)</f>
        <v>0</v>
      </c>
      <c r="F422" s="13">
        <f>SUM('დამტკ. ნაერთი'!F422,'ცვლილ. ნაერთი'!F422)</f>
        <v>0</v>
      </c>
      <c r="G422" s="13">
        <f>SUM('დამტკ. ნაერთი'!G422,'ცვლილ. ნაერთი'!G422)</f>
        <v>0</v>
      </c>
      <c r="H422" s="13">
        <f>SUM('დამტკ. ნაერთი'!H422,'ცვლილ. ნაერთი'!H422)</f>
        <v>0</v>
      </c>
      <c r="I422" s="13">
        <f t="shared" si="19"/>
        <v>0</v>
      </c>
      <c r="J422" s="13">
        <f t="shared" si="20"/>
        <v>0</v>
      </c>
    </row>
    <row r="423" spans="1:10" ht="32.25" customHeight="1" thickTop="1" thickBot="1" x14ac:dyDescent="0.3">
      <c r="A423" t="str">
        <f t="shared" si="18"/>
        <v>a</v>
      </c>
      <c r="B423" s="3" t="s">
        <v>87</v>
      </c>
      <c r="C423" s="4" t="s">
        <v>88</v>
      </c>
      <c r="D423" s="4">
        <f>SUM('დამტკ. ნაერთი'!D423,'ცვლილ. ნაერთი'!D423)</f>
        <v>2280000</v>
      </c>
      <c r="E423" s="4">
        <f>SUM('დამტკ. ნაერთი'!E423,'ცვლილ. ნაერთი'!E423)</f>
        <v>555000</v>
      </c>
      <c r="F423" s="4">
        <f>SUM('დამტკ. ნაერთი'!F423,'ცვლილ. ნაერთი'!F423)</f>
        <v>575000</v>
      </c>
      <c r="G423" s="4">
        <f>SUM('დამტკ. ნაერთი'!G423,'ცვლილ. ნაერთი'!G423)</f>
        <v>575000</v>
      </c>
      <c r="H423" s="4">
        <f>SUM('დამტკ. ნაერთი'!H423,'ცვლილ. ნაერთი'!H423)</f>
        <v>575000</v>
      </c>
      <c r="I423" s="4">
        <f t="shared" si="19"/>
        <v>1130000</v>
      </c>
      <c r="J423" s="4">
        <f t="shared" si="20"/>
        <v>1705000</v>
      </c>
    </row>
    <row r="424" spans="1:10" ht="15.75" thickTop="1" x14ac:dyDescent="0.25">
      <c r="A424" t="str">
        <f t="shared" si="18"/>
        <v>a</v>
      </c>
      <c r="B424" s="5"/>
      <c r="C424" s="6" t="s">
        <v>10</v>
      </c>
      <c r="D424" s="7">
        <f>SUM('დამტკ. ნაერთი'!D424,'ცვლილ. ნაერთი'!D424)</f>
        <v>2280000</v>
      </c>
      <c r="E424" s="7">
        <f>SUM('დამტკ. ნაერთი'!E424,'ცვლილ. ნაერთი'!E424)</f>
        <v>555000</v>
      </c>
      <c r="F424" s="7">
        <f>SUM('დამტკ. ნაერთი'!F424,'ცვლილ. ნაერთი'!F424)</f>
        <v>575000</v>
      </c>
      <c r="G424" s="7">
        <f>SUM('დამტკ. ნაერთი'!G424,'ცვლილ. ნაერთი'!G424)</f>
        <v>575000</v>
      </c>
      <c r="H424" s="7">
        <f>SUM('დამტკ. ნაერთი'!H424,'ცვლილ. ნაერთი'!H424)</f>
        <v>575000</v>
      </c>
      <c r="I424" s="7">
        <f t="shared" si="19"/>
        <v>1130000</v>
      </c>
      <c r="J424" s="7">
        <f t="shared" si="20"/>
        <v>1705000</v>
      </c>
    </row>
    <row r="425" spans="1:10" x14ac:dyDescent="0.25">
      <c r="A425" t="str">
        <f t="shared" si="18"/>
        <v>b</v>
      </c>
      <c r="B425" s="8"/>
      <c r="C425" s="9" t="s">
        <v>11</v>
      </c>
      <c r="D425" s="10">
        <f>SUM('დამტკ. ნაერთი'!D425,'ცვლილ. ნაერთი'!D425)</f>
        <v>0</v>
      </c>
      <c r="E425" s="10">
        <f>SUM('დამტკ. ნაერთი'!E425,'ცვლილ. ნაერთი'!E425)</f>
        <v>0</v>
      </c>
      <c r="F425" s="10">
        <f>SUM('დამტკ. ნაერთი'!F425,'ცვლილ. ნაერთი'!F425)</f>
        <v>0</v>
      </c>
      <c r="G425" s="10">
        <f>SUM('დამტკ. ნაერთი'!G425,'ცვლილ. ნაერთი'!G425)</f>
        <v>0</v>
      </c>
      <c r="H425" s="10">
        <f>SUM('დამტკ. ნაერთი'!H425,'ცვლილ. ნაერთი'!H425)</f>
        <v>0</v>
      </c>
      <c r="I425" s="10">
        <f t="shared" si="19"/>
        <v>0</v>
      </c>
      <c r="J425" s="10">
        <f t="shared" si="20"/>
        <v>0</v>
      </c>
    </row>
    <row r="426" spans="1:10" x14ac:dyDescent="0.25">
      <c r="A426" t="str">
        <f t="shared" si="18"/>
        <v>b</v>
      </c>
      <c r="B426" s="8"/>
      <c r="C426" s="9" t="s">
        <v>12</v>
      </c>
      <c r="D426" s="10">
        <f>SUM('დამტკ. ნაერთი'!D426,'ცვლილ. ნაერთი'!D426)</f>
        <v>0</v>
      </c>
      <c r="E426" s="10">
        <f>SUM('დამტკ. ნაერთი'!E426,'ცვლილ. ნაერთი'!E426)</f>
        <v>0</v>
      </c>
      <c r="F426" s="10">
        <f>SUM('დამტკ. ნაერთი'!F426,'ცვლილ. ნაერთი'!F426)</f>
        <v>0</v>
      </c>
      <c r="G426" s="10">
        <f>SUM('დამტკ. ნაერთი'!G426,'ცვლილ. ნაერთი'!G426)</f>
        <v>0</v>
      </c>
      <c r="H426" s="10">
        <f>SUM('დამტკ. ნაერთი'!H426,'ცვლილ. ნაერთი'!H426)</f>
        <v>0</v>
      </c>
      <c r="I426" s="10">
        <f t="shared" si="19"/>
        <v>0</v>
      </c>
      <c r="J426" s="10">
        <f t="shared" si="20"/>
        <v>0</v>
      </c>
    </row>
    <row r="427" spans="1:10" x14ac:dyDescent="0.25">
      <c r="A427" t="str">
        <f t="shared" si="18"/>
        <v>b</v>
      </c>
      <c r="B427" s="8"/>
      <c r="C427" s="9" t="s">
        <v>13</v>
      </c>
      <c r="D427" s="10">
        <f>SUM('დამტკ. ნაერთი'!D427,'ცვლილ. ნაერთი'!D427)</f>
        <v>0</v>
      </c>
      <c r="E427" s="10">
        <f>SUM('დამტკ. ნაერთი'!E427,'ცვლილ. ნაერთი'!E427)</f>
        <v>0</v>
      </c>
      <c r="F427" s="10">
        <f>SUM('დამტკ. ნაერთი'!F427,'ცვლილ. ნაერთი'!F427)</f>
        <v>0</v>
      </c>
      <c r="G427" s="10">
        <f>SUM('დამტკ. ნაერთი'!G427,'ცვლილ. ნაერთი'!G427)</f>
        <v>0</v>
      </c>
      <c r="H427" s="10">
        <f>SUM('დამტკ. ნაერთი'!H427,'ცვლილ. ნაერთი'!H427)</f>
        <v>0</v>
      </c>
      <c r="I427" s="10">
        <f t="shared" si="19"/>
        <v>0</v>
      </c>
      <c r="J427" s="10">
        <f t="shared" si="20"/>
        <v>0</v>
      </c>
    </row>
    <row r="428" spans="1:10" x14ac:dyDescent="0.25">
      <c r="A428" t="str">
        <f t="shared" si="18"/>
        <v>b</v>
      </c>
      <c r="B428" s="8"/>
      <c r="C428" s="9" t="s">
        <v>14</v>
      </c>
      <c r="D428" s="10">
        <f>SUM('დამტკ. ნაერთი'!D428,'ცვლილ. ნაერთი'!D428)</f>
        <v>0</v>
      </c>
      <c r="E428" s="10">
        <f>SUM('დამტკ. ნაერთი'!E428,'ცვლილ. ნაერთი'!E428)</f>
        <v>0</v>
      </c>
      <c r="F428" s="10">
        <f>SUM('დამტკ. ნაერთი'!F428,'ცვლილ. ნაერთი'!F428)</f>
        <v>0</v>
      </c>
      <c r="G428" s="10">
        <f>SUM('დამტკ. ნაერთი'!G428,'ცვლილ. ნაერთი'!G428)</f>
        <v>0</v>
      </c>
      <c r="H428" s="10">
        <f>SUM('დამტკ. ნაერთი'!H428,'ცვლილ. ნაერთი'!H428)</f>
        <v>0</v>
      </c>
      <c r="I428" s="10">
        <f t="shared" si="19"/>
        <v>0</v>
      </c>
      <c r="J428" s="10">
        <f t="shared" si="20"/>
        <v>0</v>
      </c>
    </row>
    <row r="429" spans="1:10" x14ac:dyDescent="0.25">
      <c r="A429" t="str">
        <f t="shared" si="18"/>
        <v>b</v>
      </c>
      <c r="B429" s="8"/>
      <c r="C429" s="9" t="s">
        <v>15</v>
      </c>
      <c r="D429" s="10">
        <f>SUM('დამტკ. ნაერთი'!D429,'ცვლილ. ნაერთი'!D429)</f>
        <v>0</v>
      </c>
      <c r="E429" s="10">
        <f>SUM('დამტკ. ნაერთი'!E429,'ცვლილ. ნაერთი'!E429)</f>
        <v>0</v>
      </c>
      <c r="F429" s="10">
        <f>SUM('დამტკ. ნაერთი'!F429,'ცვლილ. ნაერთი'!F429)</f>
        <v>0</v>
      </c>
      <c r="G429" s="10">
        <f>SUM('დამტკ. ნაერთი'!G429,'ცვლილ. ნაერთი'!G429)</f>
        <v>0</v>
      </c>
      <c r="H429" s="10">
        <f>SUM('დამტკ. ნაერთი'!H429,'ცვლილ. ნაერთი'!H429)</f>
        <v>0</v>
      </c>
      <c r="I429" s="10">
        <f t="shared" si="19"/>
        <v>0</v>
      </c>
      <c r="J429" s="10">
        <f t="shared" si="20"/>
        <v>0</v>
      </c>
    </row>
    <row r="430" spans="1:10" x14ac:dyDescent="0.25">
      <c r="A430" t="str">
        <f t="shared" si="18"/>
        <v>a</v>
      </c>
      <c r="B430" s="8"/>
      <c r="C430" s="9" t="s">
        <v>16</v>
      </c>
      <c r="D430" s="10">
        <f>SUM('დამტკ. ნაერთი'!D430,'ცვლილ. ნაერთი'!D430)</f>
        <v>2280000</v>
      </c>
      <c r="E430" s="10">
        <f>SUM('დამტკ. ნაერთი'!E430,'ცვლილ. ნაერთი'!E430)</f>
        <v>555000</v>
      </c>
      <c r="F430" s="10">
        <f>SUM('დამტკ. ნაერთი'!F430,'ცვლილ. ნაერთი'!F430)</f>
        <v>575000</v>
      </c>
      <c r="G430" s="10">
        <f>SUM('დამტკ. ნაერთი'!G430,'ცვლილ. ნაერთი'!G430)</f>
        <v>575000</v>
      </c>
      <c r="H430" s="10">
        <f>SUM('დამტკ. ნაერთი'!H430,'ცვლილ. ნაერთი'!H430)</f>
        <v>575000</v>
      </c>
      <c r="I430" s="10">
        <f t="shared" si="19"/>
        <v>1130000</v>
      </c>
      <c r="J430" s="10">
        <f t="shared" si="20"/>
        <v>1705000</v>
      </c>
    </row>
    <row r="431" spans="1:10" x14ac:dyDescent="0.25">
      <c r="A431" t="str">
        <f t="shared" si="18"/>
        <v>b</v>
      </c>
      <c r="B431" s="8"/>
      <c r="C431" s="9" t="s">
        <v>17</v>
      </c>
      <c r="D431" s="10">
        <f>SUM('დამტკ. ნაერთი'!D431,'ცვლილ. ნაერთი'!D431)</f>
        <v>0</v>
      </c>
      <c r="E431" s="10">
        <f>SUM('დამტკ. ნაერთი'!E431,'ცვლილ. ნაერთი'!E431)</f>
        <v>0</v>
      </c>
      <c r="F431" s="10">
        <f>SUM('დამტკ. ნაერთი'!F431,'ცვლილ. ნაერთი'!F431)</f>
        <v>0</v>
      </c>
      <c r="G431" s="10">
        <f>SUM('დამტკ. ნაერთი'!G431,'ცვლილ. ნაერთი'!G431)</f>
        <v>0</v>
      </c>
      <c r="H431" s="10">
        <f>SUM('დამტკ. ნაერთი'!H431,'ცვლილ. ნაერთი'!H431)</f>
        <v>0</v>
      </c>
      <c r="I431" s="10">
        <f t="shared" si="19"/>
        <v>0</v>
      </c>
      <c r="J431" s="10">
        <f t="shared" si="20"/>
        <v>0</v>
      </c>
    </row>
    <row r="432" spans="1:10" x14ac:dyDescent="0.25">
      <c r="A432" t="str">
        <f t="shared" si="18"/>
        <v>b</v>
      </c>
      <c r="B432" s="5"/>
      <c r="C432" s="6" t="s">
        <v>18</v>
      </c>
      <c r="D432" s="7">
        <f>SUM('დამტკ. ნაერთი'!D432,'ცვლილ. ნაერთი'!D432)</f>
        <v>0</v>
      </c>
      <c r="E432" s="7">
        <f>SUM('დამტკ. ნაერთი'!E432,'ცვლილ. ნაერთი'!E432)</f>
        <v>0</v>
      </c>
      <c r="F432" s="7">
        <f>SUM('დამტკ. ნაერთი'!F432,'ცვლილ. ნაერთი'!F432)</f>
        <v>0</v>
      </c>
      <c r="G432" s="7">
        <f>SUM('დამტკ. ნაერთი'!G432,'ცვლილ. ნაერთი'!G432)</f>
        <v>0</v>
      </c>
      <c r="H432" s="7">
        <f>SUM('დამტკ. ნაერთი'!H432,'ცვლილ. ნაერთი'!H432)</f>
        <v>0</v>
      </c>
      <c r="I432" s="7">
        <f t="shared" si="19"/>
        <v>0</v>
      </c>
      <c r="J432" s="7">
        <f t="shared" si="20"/>
        <v>0</v>
      </c>
    </row>
    <row r="433" spans="1:10" x14ac:dyDescent="0.25">
      <c r="A433" t="str">
        <f t="shared" si="18"/>
        <v>b</v>
      </c>
      <c r="B433" s="5"/>
      <c r="C433" s="6" t="s">
        <v>19</v>
      </c>
      <c r="D433" s="7">
        <f>SUM('დამტკ. ნაერთი'!D433,'ცვლილ. ნაერთი'!D433)</f>
        <v>0</v>
      </c>
      <c r="E433" s="7">
        <f>SUM('დამტკ. ნაერთი'!E433,'ცვლილ. ნაერთი'!E433)</f>
        <v>0</v>
      </c>
      <c r="F433" s="7">
        <f>SUM('დამტკ. ნაერთი'!F433,'ცვლილ. ნაერთი'!F433)</f>
        <v>0</v>
      </c>
      <c r="G433" s="7">
        <f>SUM('დამტკ. ნაერთი'!G433,'ცვლილ. ნაერთი'!G433)</f>
        <v>0</v>
      </c>
      <c r="H433" s="7">
        <f>SUM('დამტკ. ნაერთი'!H433,'ცვლილ. ნაერთი'!H433)</f>
        <v>0</v>
      </c>
      <c r="I433" s="7">
        <f t="shared" si="19"/>
        <v>0</v>
      </c>
      <c r="J433" s="7">
        <f t="shared" si="20"/>
        <v>0</v>
      </c>
    </row>
    <row r="434" spans="1:10" ht="15.75" thickBot="1" x14ac:dyDescent="0.3">
      <c r="A434" t="str">
        <f t="shared" si="18"/>
        <v>b</v>
      </c>
      <c r="B434" s="11"/>
      <c r="C434" s="12" t="s">
        <v>20</v>
      </c>
      <c r="D434" s="13">
        <f>SUM('დამტკ. ნაერთი'!D434,'ცვლილ. ნაერთი'!D434)</f>
        <v>0</v>
      </c>
      <c r="E434" s="13">
        <f>SUM('დამტკ. ნაერთი'!E434,'ცვლილ. ნაერთი'!E434)</f>
        <v>0</v>
      </c>
      <c r="F434" s="13">
        <f>SUM('დამტკ. ნაერთი'!F434,'ცვლილ. ნაერთი'!F434)</f>
        <v>0</v>
      </c>
      <c r="G434" s="13">
        <f>SUM('დამტკ. ნაერთი'!G434,'ცვლილ. ნაერთი'!G434)</f>
        <v>0</v>
      </c>
      <c r="H434" s="13">
        <f>SUM('დამტკ. ნაერთი'!H434,'ცვლილ. ნაერთი'!H434)</f>
        <v>0</v>
      </c>
      <c r="I434" s="13">
        <f t="shared" si="19"/>
        <v>0</v>
      </c>
      <c r="J434" s="13">
        <f t="shared" si="20"/>
        <v>0</v>
      </c>
    </row>
    <row r="435" spans="1:10" ht="31.5" thickTop="1" thickBot="1" x14ac:dyDescent="0.3">
      <c r="A435" t="str">
        <f t="shared" si="18"/>
        <v>a</v>
      </c>
      <c r="B435" s="3" t="s">
        <v>89</v>
      </c>
      <c r="C435" s="15" t="s">
        <v>90</v>
      </c>
      <c r="D435" s="4">
        <f>SUM('დამტკ. ნაერთი'!D435,'ცვლილ. ნაერთი'!D435)</f>
        <v>620000</v>
      </c>
      <c r="E435" s="4">
        <f>SUM('დამტკ. ნაერთი'!E435,'ცვლილ. ნაერთი'!E435)</f>
        <v>155000</v>
      </c>
      <c r="F435" s="4">
        <f>SUM('დამტკ. ნაერთი'!F435,'ცვლილ. ნაერთი'!F435)</f>
        <v>161310</v>
      </c>
      <c r="G435" s="4">
        <f>SUM('დამტკ. ნაერთი'!G435,'ცვლილ. ნაერთი'!G435)</f>
        <v>155000</v>
      </c>
      <c r="H435" s="4">
        <f>SUM('დამტკ. ნაერთი'!H435,'ცვლილ. ნაერთი'!H435)</f>
        <v>148690</v>
      </c>
      <c r="I435" s="4">
        <f t="shared" si="19"/>
        <v>316310</v>
      </c>
      <c r="J435" s="4">
        <f t="shared" si="20"/>
        <v>471310</v>
      </c>
    </row>
    <row r="436" spans="1:10" ht="15.75" thickTop="1" x14ac:dyDescent="0.25">
      <c r="A436" t="str">
        <f t="shared" si="18"/>
        <v>a</v>
      </c>
      <c r="B436" s="5"/>
      <c r="C436" s="6" t="s">
        <v>10</v>
      </c>
      <c r="D436" s="7">
        <f>SUM('დამტკ. ნაერთი'!D436,'ცვლილ. ნაერთი'!D436)</f>
        <v>620000</v>
      </c>
      <c r="E436" s="7">
        <f>SUM('დამტკ. ნაერთი'!E436,'ცვლილ. ნაერთი'!E436)</f>
        <v>155000</v>
      </c>
      <c r="F436" s="7">
        <f>SUM('დამტკ. ნაერთი'!F436,'ცვლილ. ნაერთი'!F436)</f>
        <v>161310</v>
      </c>
      <c r="G436" s="7">
        <f>SUM('დამტკ. ნაერთი'!G436,'ცვლილ. ნაერთი'!G436)</f>
        <v>155000</v>
      </c>
      <c r="H436" s="7">
        <f>SUM('დამტკ. ნაერთი'!H436,'ცვლილ. ნაერთი'!H436)</f>
        <v>148690</v>
      </c>
      <c r="I436" s="7">
        <f t="shared" si="19"/>
        <v>316310</v>
      </c>
      <c r="J436" s="7">
        <f t="shared" si="20"/>
        <v>471310</v>
      </c>
    </row>
    <row r="437" spans="1:10" x14ac:dyDescent="0.25">
      <c r="A437" t="str">
        <f t="shared" si="18"/>
        <v>b</v>
      </c>
      <c r="B437" s="8"/>
      <c r="C437" s="9" t="s">
        <v>11</v>
      </c>
      <c r="D437" s="10">
        <f>SUM('დამტკ. ნაერთი'!D437,'ცვლილ. ნაერთი'!D437)</f>
        <v>0</v>
      </c>
      <c r="E437" s="10">
        <f>SUM('დამტკ. ნაერთი'!E437,'ცვლილ. ნაერთი'!E437)</f>
        <v>0</v>
      </c>
      <c r="F437" s="10">
        <f>SUM('დამტკ. ნაერთი'!F437,'ცვლილ. ნაერთი'!F437)</f>
        <v>0</v>
      </c>
      <c r="G437" s="10">
        <f>SUM('დამტკ. ნაერთი'!G437,'ცვლილ. ნაერთი'!G437)</f>
        <v>0</v>
      </c>
      <c r="H437" s="10">
        <f>SUM('დამტკ. ნაერთი'!H437,'ცვლილ. ნაერთი'!H437)</f>
        <v>0</v>
      </c>
      <c r="I437" s="10">
        <f t="shared" si="19"/>
        <v>0</v>
      </c>
      <c r="J437" s="10">
        <f t="shared" si="20"/>
        <v>0</v>
      </c>
    </row>
    <row r="438" spans="1:10" x14ac:dyDescent="0.25">
      <c r="A438" t="str">
        <f t="shared" si="18"/>
        <v>a</v>
      </c>
      <c r="B438" s="8"/>
      <c r="C438" s="9" t="s">
        <v>12</v>
      </c>
      <c r="D438" s="10">
        <f>SUM('დამტკ. ნაერთი'!D438,'ცვლილ. ნაერთი'!D438)</f>
        <v>620000</v>
      </c>
      <c r="E438" s="10">
        <f>SUM('დამტკ. ნაერთი'!E438,'ცვლილ. ნაერთი'!E438)</f>
        <v>155000</v>
      </c>
      <c r="F438" s="10">
        <f>SUM('დამტკ. ნაერთი'!F438,'ცვლილ. ნაერთი'!F438)</f>
        <v>161310</v>
      </c>
      <c r="G438" s="10">
        <f>SUM('დამტკ. ნაერთი'!G438,'ცვლილ. ნაერთი'!G438)</f>
        <v>155000</v>
      </c>
      <c r="H438" s="10">
        <f>SUM('დამტკ. ნაერთი'!H438,'ცვლილ. ნაერთი'!H438)</f>
        <v>148690</v>
      </c>
      <c r="I438" s="10">
        <f t="shared" si="19"/>
        <v>316310</v>
      </c>
      <c r="J438" s="10">
        <f t="shared" si="20"/>
        <v>471310</v>
      </c>
    </row>
    <row r="439" spans="1:10" x14ac:dyDescent="0.25">
      <c r="A439" t="str">
        <f t="shared" si="18"/>
        <v>b</v>
      </c>
      <c r="B439" s="8"/>
      <c r="C439" s="9" t="s">
        <v>13</v>
      </c>
      <c r="D439" s="10">
        <f>SUM('დამტკ. ნაერთი'!D439,'ცვლილ. ნაერთი'!D439)</f>
        <v>0</v>
      </c>
      <c r="E439" s="10">
        <f>SUM('დამტკ. ნაერთი'!E439,'ცვლილ. ნაერთი'!E439)</f>
        <v>0</v>
      </c>
      <c r="F439" s="10">
        <f>SUM('დამტკ. ნაერთი'!F439,'ცვლილ. ნაერთი'!F439)</f>
        <v>0</v>
      </c>
      <c r="G439" s="10">
        <f>SUM('დამტკ. ნაერთი'!G439,'ცვლილ. ნაერთი'!G439)</f>
        <v>0</v>
      </c>
      <c r="H439" s="10">
        <f>SUM('დამტკ. ნაერთი'!H439,'ცვლილ. ნაერთი'!H439)</f>
        <v>0</v>
      </c>
      <c r="I439" s="10">
        <f t="shared" si="19"/>
        <v>0</v>
      </c>
      <c r="J439" s="10">
        <f t="shared" si="20"/>
        <v>0</v>
      </c>
    </row>
    <row r="440" spans="1:10" x14ac:dyDescent="0.25">
      <c r="A440" t="str">
        <f t="shared" si="18"/>
        <v>b</v>
      </c>
      <c r="B440" s="8"/>
      <c r="C440" s="9" t="s">
        <v>14</v>
      </c>
      <c r="D440" s="10">
        <f>SUM('დამტკ. ნაერთი'!D440,'ცვლილ. ნაერთი'!D440)</f>
        <v>0</v>
      </c>
      <c r="E440" s="10">
        <f>SUM('დამტკ. ნაერთი'!E440,'ცვლილ. ნაერთი'!E440)</f>
        <v>0</v>
      </c>
      <c r="F440" s="10">
        <f>SUM('დამტკ. ნაერთი'!F440,'ცვლილ. ნაერთი'!F440)</f>
        <v>0</v>
      </c>
      <c r="G440" s="10">
        <f>SUM('დამტკ. ნაერთი'!G440,'ცვლილ. ნაერთი'!G440)</f>
        <v>0</v>
      </c>
      <c r="H440" s="10">
        <f>SUM('დამტკ. ნაერთი'!H440,'ცვლილ. ნაერთი'!H440)</f>
        <v>0</v>
      </c>
      <c r="I440" s="10">
        <f t="shared" si="19"/>
        <v>0</v>
      </c>
      <c r="J440" s="10">
        <f t="shared" si="20"/>
        <v>0</v>
      </c>
    </row>
    <row r="441" spans="1:10" x14ac:dyDescent="0.25">
      <c r="A441" t="str">
        <f t="shared" si="18"/>
        <v>b</v>
      </c>
      <c r="B441" s="8"/>
      <c r="C441" s="9" t="s">
        <v>15</v>
      </c>
      <c r="D441" s="10">
        <f>SUM('დამტკ. ნაერთი'!D441,'ცვლილ. ნაერთი'!D441)</f>
        <v>0</v>
      </c>
      <c r="E441" s="10">
        <f>SUM('დამტკ. ნაერთი'!E441,'ცვლილ. ნაერთი'!E441)</f>
        <v>0</v>
      </c>
      <c r="F441" s="10">
        <f>SUM('დამტკ. ნაერთი'!F441,'ცვლილ. ნაერთი'!F441)</f>
        <v>0</v>
      </c>
      <c r="G441" s="10">
        <f>SUM('დამტკ. ნაერთი'!G441,'ცვლილ. ნაერთი'!G441)</f>
        <v>0</v>
      </c>
      <c r="H441" s="10">
        <f>SUM('დამტკ. ნაერთი'!H441,'ცვლილ. ნაერთი'!H441)</f>
        <v>0</v>
      </c>
      <c r="I441" s="10">
        <f t="shared" si="19"/>
        <v>0</v>
      </c>
      <c r="J441" s="10">
        <f t="shared" si="20"/>
        <v>0</v>
      </c>
    </row>
    <row r="442" spans="1:10" x14ac:dyDescent="0.25">
      <c r="A442" t="str">
        <f t="shared" si="18"/>
        <v>b</v>
      </c>
      <c r="B442" s="8"/>
      <c r="C442" s="9" t="s">
        <v>16</v>
      </c>
      <c r="D442" s="10">
        <f>SUM('დამტკ. ნაერთი'!D442,'ცვლილ. ნაერთი'!D442)</f>
        <v>0</v>
      </c>
      <c r="E442" s="10">
        <f>SUM('დამტკ. ნაერთი'!E442,'ცვლილ. ნაერთი'!E442)</f>
        <v>0</v>
      </c>
      <c r="F442" s="10">
        <f>SUM('დამტკ. ნაერთი'!F442,'ცვლილ. ნაერთი'!F442)</f>
        <v>0</v>
      </c>
      <c r="G442" s="10">
        <f>SUM('დამტკ. ნაერთი'!G442,'ცვლილ. ნაერთი'!G442)</f>
        <v>0</v>
      </c>
      <c r="H442" s="10">
        <f>SUM('დამტკ. ნაერთი'!H442,'ცვლილ. ნაერთი'!H442)</f>
        <v>0</v>
      </c>
      <c r="I442" s="10">
        <f t="shared" si="19"/>
        <v>0</v>
      </c>
      <c r="J442" s="10">
        <f t="shared" si="20"/>
        <v>0</v>
      </c>
    </row>
    <row r="443" spans="1:10" x14ac:dyDescent="0.25">
      <c r="A443" t="str">
        <f t="shared" si="18"/>
        <v>b</v>
      </c>
      <c r="B443" s="8"/>
      <c r="C443" s="9" t="s">
        <v>17</v>
      </c>
      <c r="D443" s="10">
        <f>SUM('დამტკ. ნაერთი'!D443,'ცვლილ. ნაერთი'!D443)</f>
        <v>0</v>
      </c>
      <c r="E443" s="10">
        <f>SUM('დამტკ. ნაერთი'!E443,'ცვლილ. ნაერთი'!E443)</f>
        <v>0</v>
      </c>
      <c r="F443" s="10">
        <f>SUM('დამტკ. ნაერთი'!F443,'ცვლილ. ნაერთი'!F443)</f>
        <v>0</v>
      </c>
      <c r="G443" s="10">
        <f>SUM('დამტკ. ნაერთი'!G443,'ცვლილ. ნაერთი'!G443)</f>
        <v>0</v>
      </c>
      <c r="H443" s="10">
        <f>SUM('დამტკ. ნაერთი'!H443,'ცვლილ. ნაერთი'!H443)</f>
        <v>0</v>
      </c>
      <c r="I443" s="10">
        <f t="shared" si="19"/>
        <v>0</v>
      </c>
      <c r="J443" s="10">
        <f t="shared" si="20"/>
        <v>0</v>
      </c>
    </row>
    <row r="444" spans="1:10" x14ac:dyDescent="0.25">
      <c r="A444" t="str">
        <f t="shared" si="18"/>
        <v>b</v>
      </c>
      <c r="B444" s="5"/>
      <c r="C444" s="6" t="s">
        <v>18</v>
      </c>
      <c r="D444" s="7">
        <f>SUM('დამტკ. ნაერთი'!D444,'ცვლილ. ნაერთი'!D444)</f>
        <v>0</v>
      </c>
      <c r="E444" s="7">
        <f>SUM('დამტკ. ნაერთი'!E444,'ცვლილ. ნაერთი'!E444)</f>
        <v>0</v>
      </c>
      <c r="F444" s="7">
        <f>SUM('დამტკ. ნაერთი'!F444,'ცვლილ. ნაერთი'!F444)</f>
        <v>0</v>
      </c>
      <c r="G444" s="7">
        <f>SUM('დამტკ. ნაერთი'!G444,'ცვლილ. ნაერთი'!G444)</f>
        <v>0</v>
      </c>
      <c r="H444" s="7">
        <f>SUM('დამტკ. ნაერთი'!H444,'ცვლილ. ნაერთი'!H444)</f>
        <v>0</v>
      </c>
      <c r="I444" s="7">
        <f t="shared" si="19"/>
        <v>0</v>
      </c>
      <c r="J444" s="7">
        <f t="shared" si="20"/>
        <v>0</v>
      </c>
    </row>
    <row r="445" spans="1:10" x14ac:dyDescent="0.25">
      <c r="A445" t="str">
        <f t="shared" si="18"/>
        <v>b</v>
      </c>
      <c r="B445" s="5"/>
      <c r="C445" s="6" t="s">
        <v>19</v>
      </c>
      <c r="D445" s="7">
        <f>SUM('დამტკ. ნაერთი'!D445,'ცვლილ. ნაერთი'!D445)</f>
        <v>0</v>
      </c>
      <c r="E445" s="7">
        <f>SUM('დამტკ. ნაერთი'!E445,'ცვლილ. ნაერთი'!E445)</f>
        <v>0</v>
      </c>
      <c r="F445" s="7">
        <f>SUM('დამტკ. ნაერთი'!F445,'ცვლილ. ნაერთი'!F445)</f>
        <v>0</v>
      </c>
      <c r="G445" s="7">
        <f>SUM('დამტკ. ნაერთი'!G445,'ცვლილ. ნაერთი'!G445)</f>
        <v>0</v>
      </c>
      <c r="H445" s="7">
        <f>SUM('დამტკ. ნაერთი'!H445,'ცვლილ. ნაერთი'!H445)</f>
        <v>0</v>
      </c>
      <c r="I445" s="7">
        <f t="shared" si="19"/>
        <v>0</v>
      </c>
      <c r="J445" s="7">
        <f t="shared" si="20"/>
        <v>0</v>
      </c>
    </row>
    <row r="446" spans="1:10" ht="15.75" thickBot="1" x14ac:dyDescent="0.3">
      <c r="A446" t="str">
        <f t="shared" si="18"/>
        <v>b</v>
      </c>
      <c r="B446" s="11"/>
      <c r="C446" s="12" t="s">
        <v>20</v>
      </c>
      <c r="D446" s="13">
        <f>SUM('დამტკ. ნაერთი'!D446,'ცვლილ. ნაერთი'!D446)</f>
        <v>0</v>
      </c>
      <c r="E446" s="13">
        <f>SUM('დამტკ. ნაერთი'!E446,'ცვლილ. ნაერთი'!E446)</f>
        <v>0</v>
      </c>
      <c r="F446" s="13">
        <f>SUM('დამტკ. ნაერთი'!F446,'ცვლილ. ნაერთი'!F446)</f>
        <v>0</v>
      </c>
      <c r="G446" s="13">
        <f>SUM('დამტკ. ნაერთი'!G446,'ცვლილ. ნაერთი'!G446)</f>
        <v>0</v>
      </c>
      <c r="H446" s="13">
        <f>SUM('დამტკ. ნაერთი'!H446,'ცვლილ. ნაერთი'!H446)</f>
        <v>0</v>
      </c>
      <c r="I446" s="13">
        <f t="shared" si="19"/>
        <v>0</v>
      </c>
      <c r="J446" s="13">
        <f t="shared" si="20"/>
        <v>0</v>
      </c>
    </row>
    <row r="447" spans="1:10" ht="32.25" customHeight="1" thickTop="1" thickBot="1" x14ac:dyDescent="0.3">
      <c r="A447" t="str">
        <f t="shared" si="18"/>
        <v>a</v>
      </c>
      <c r="B447" s="3" t="s">
        <v>91</v>
      </c>
      <c r="C447" s="4" t="s">
        <v>92</v>
      </c>
      <c r="D447" s="4">
        <f>SUM('დამტკ. ნაერთი'!D447,'ცვლილ. ნაერთი'!D447)</f>
        <v>1330000</v>
      </c>
      <c r="E447" s="4">
        <f>SUM('დამტკ. ნაერთი'!E447,'ცვლილ. ნაერთი'!E447)</f>
        <v>305000</v>
      </c>
      <c r="F447" s="4">
        <f>SUM('დამტკ. ნაერთი'!F447,'ცვლილ. ნაერთი'!F447)</f>
        <v>340000</v>
      </c>
      <c r="G447" s="4">
        <f>SUM('დამტკ. ნაერთი'!G447,'ცვლილ. ნაერთი'!G447)</f>
        <v>345000</v>
      </c>
      <c r="H447" s="4">
        <f>SUM('დამტკ. ნაერთი'!H447,'ცვლილ. ნაერთი'!H447)</f>
        <v>340000</v>
      </c>
      <c r="I447" s="4">
        <f t="shared" si="19"/>
        <v>645000</v>
      </c>
      <c r="J447" s="4">
        <f t="shared" si="20"/>
        <v>990000</v>
      </c>
    </row>
    <row r="448" spans="1:10" ht="15.75" thickTop="1" x14ac:dyDescent="0.25">
      <c r="A448" t="str">
        <f t="shared" si="18"/>
        <v>a</v>
      </c>
      <c r="B448" s="5"/>
      <c r="C448" s="6" t="s">
        <v>10</v>
      </c>
      <c r="D448" s="7">
        <f>SUM('დამტკ. ნაერთი'!D448,'ცვლილ. ნაერთი'!D448)</f>
        <v>1330000</v>
      </c>
      <c r="E448" s="7">
        <f>SUM('დამტკ. ნაერთი'!E448,'ცვლილ. ნაერთი'!E448)</f>
        <v>305000</v>
      </c>
      <c r="F448" s="7">
        <f>SUM('დამტკ. ნაერთი'!F448,'ცვლილ. ნაერთი'!F448)</f>
        <v>340000</v>
      </c>
      <c r="G448" s="7">
        <f>SUM('დამტკ. ნაერთი'!G448,'ცვლილ. ნაერთი'!G448)</f>
        <v>345000</v>
      </c>
      <c r="H448" s="7">
        <f>SUM('დამტკ. ნაერთი'!H448,'ცვლილ. ნაერთი'!H448)</f>
        <v>340000</v>
      </c>
      <c r="I448" s="7">
        <f t="shared" si="19"/>
        <v>645000</v>
      </c>
      <c r="J448" s="7">
        <f t="shared" si="20"/>
        <v>990000</v>
      </c>
    </row>
    <row r="449" spans="1:10" x14ac:dyDescent="0.25">
      <c r="A449" t="str">
        <f t="shared" si="18"/>
        <v>b</v>
      </c>
      <c r="B449" s="8"/>
      <c r="C449" s="9" t="s">
        <v>11</v>
      </c>
      <c r="D449" s="10">
        <f>SUM('დამტკ. ნაერთი'!D449,'ცვლილ. ნაერთი'!D449)</f>
        <v>0</v>
      </c>
      <c r="E449" s="10">
        <f>SUM('დამტკ. ნაერთი'!E449,'ცვლილ. ნაერთი'!E449)</f>
        <v>0</v>
      </c>
      <c r="F449" s="10">
        <f>SUM('დამტკ. ნაერთი'!F449,'ცვლილ. ნაერთი'!F449)</f>
        <v>0</v>
      </c>
      <c r="G449" s="10">
        <f>SUM('დამტკ. ნაერთი'!G449,'ცვლილ. ნაერთი'!G449)</f>
        <v>0</v>
      </c>
      <c r="H449" s="10">
        <f>SUM('დამტკ. ნაერთი'!H449,'ცვლილ. ნაერთი'!H449)</f>
        <v>0</v>
      </c>
      <c r="I449" s="10">
        <f t="shared" si="19"/>
        <v>0</v>
      </c>
      <c r="J449" s="10">
        <f t="shared" si="20"/>
        <v>0</v>
      </c>
    </row>
    <row r="450" spans="1:10" x14ac:dyDescent="0.25">
      <c r="A450" t="str">
        <f t="shared" si="18"/>
        <v>b</v>
      </c>
      <c r="B450" s="8"/>
      <c r="C450" s="9" t="s">
        <v>12</v>
      </c>
      <c r="D450" s="10">
        <f>SUM('დამტკ. ნაერთი'!D450,'ცვლილ. ნაერთი'!D450)</f>
        <v>0</v>
      </c>
      <c r="E450" s="10">
        <f>SUM('დამტკ. ნაერთი'!E450,'ცვლილ. ნაერთი'!E450)</f>
        <v>0</v>
      </c>
      <c r="F450" s="10">
        <f>SUM('დამტკ. ნაერთი'!F450,'ცვლილ. ნაერთი'!F450)</f>
        <v>0</v>
      </c>
      <c r="G450" s="10">
        <f>SUM('დამტკ. ნაერთი'!G450,'ცვლილ. ნაერთი'!G450)</f>
        <v>0</v>
      </c>
      <c r="H450" s="10">
        <f>SUM('დამტკ. ნაერთი'!H450,'ცვლილ. ნაერთი'!H450)</f>
        <v>0</v>
      </c>
      <c r="I450" s="10">
        <f t="shared" si="19"/>
        <v>0</v>
      </c>
      <c r="J450" s="10">
        <f t="shared" si="20"/>
        <v>0</v>
      </c>
    </row>
    <row r="451" spans="1:10" x14ac:dyDescent="0.25">
      <c r="A451" t="str">
        <f t="shared" si="18"/>
        <v>b</v>
      </c>
      <c r="B451" s="8"/>
      <c r="C451" s="9" t="s">
        <v>13</v>
      </c>
      <c r="D451" s="10">
        <f>SUM('დამტკ. ნაერთი'!D451,'ცვლილ. ნაერთი'!D451)</f>
        <v>0</v>
      </c>
      <c r="E451" s="10">
        <f>SUM('დამტკ. ნაერთი'!E451,'ცვლილ. ნაერთი'!E451)</f>
        <v>0</v>
      </c>
      <c r="F451" s="10">
        <f>SUM('დამტკ. ნაერთი'!F451,'ცვლილ. ნაერთი'!F451)</f>
        <v>0</v>
      </c>
      <c r="G451" s="10">
        <f>SUM('დამტკ. ნაერთი'!G451,'ცვლილ. ნაერთი'!G451)</f>
        <v>0</v>
      </c>
      <c r="H451" s="10">
        <f>SUM('დამტკ. ნაერთი'!H451,'ცვლილ. ნაერთი'!H451)</f>
        <v>0</v>
      </c>
      <c r="I451" s="10">
        <f t="shared" si="19"/>
        <v>0</v>
      </c>
      <c r="J451" s="10">
        <f t="shared" si="20"/>
        <v>0</v>
      </c>
    </row>
    <row r="452" spans="1:10" x14ac:dyDescent="0.25">
      <c r="A452" t="str">
        <f t="shared" ref="A452:A575" si="21">IF(OR(D452&lt;&gt;0,E452&lt;&gt;0,F452&lt;&gt;0,G452&lt;&gt;0,H452&lt;&gt;0,),"a","b")</f>
        <v>b</v>
      </c>
      <c r="B452" s="8"/>
      <c r="C452" s="9" t="s">
        <v>14</v>
      </c>
      <c r="D452" s="10">
        <f>SUM('დამტკ. ნაერთი'!D452,'ცვლილ. ნაერთი'!D452)</f>
        <v>0</v>
      </c>
      <c r="E452" s="10">
        <f>SUM('დამტკ. ნაერთი'!E452,'ცვლილ. ნაერთი'!E452)</f>
        <v>0</v>
      </c>
      <c r="F452" s="10">
        <f>SUM('დამტკ. ნაერთი'!F452,'ცვლილ. ნაერთი'!F452)</f>
        <v>0</v>
      </c>
      <c r="G452" s="10">
        <f>SUM('დამტკ. ნაერთი'!G452,'ცვლილ. ნაერთი'!G452)</f>
        <v>0</v>
      </c>
      <c r="H452" s="10">
        <f>SUM('დამტკ. ნაერთი'!H452,'ცვლილ. ნაერთი'!H452)</f>
        <v>0</v>
      </c>
      <c r="I452" s="10">
        <f t="shared" ref="I452:I575" si="22">SUM(E452,F452)</f>
        <v>0</v>
      </c>
      <c r="J452" s="10">
        <f t="shared" ref="J452:J575" si="23">SUM(E452,F452,G452)</f>
        <v>0</v>
      </c>
    </row>
    <row r="453" spans="1:10" x14ac:dyDescent="0.25">
      <c r="A453" t="str">
        <f t="shared" si="21"/>
        <v>b</v>
      </c>
      <c r="B453" s="8"/>
      <c r="C453" s="9" t="s">
        <v>15</v>
      </c>
      <c r="D453" s="10">
        <f>SUM('დამტკ. ნაერთი'!D453,'ცვლილ. ნაერთი'!D453)</f>
        <v>0</v>
      </c>
      <c r="E453" s="10">
        <f>SUM('დამტკ. ნაერთი'!E453,'ცვლილ. ნაერთი'!E453)</f>
        <v>0</v>
      </c>
      <c r="F453" s="10">
        <f>SUM('დამტკ. ნაერთი'!F453,'ცვლილ. ნაერთი'!F453)</f>
        <v>0</v>
      </c>
      <c r="G453" s="10">
        <f>SUM('დამტკ. ნაერთი'!G453,'ცვლილ. ნაერთი'!G453)</f>
        <v>0</v>
      </c>
      <c r="H453" s="10">
        <f>SUM('დამტკ. ნაერთი'!H453,'ცვლილ. ნაერთი'!H453)</f>
        <v>0</v>
      </c>
      <c r="I453" s="10">
        <f t="shared" si="22"/>
        <v>0</v>
      </c>
      <c r="J453" s="10">
        <f t="shared" si="23"/>
        <v>0</v>
      </c>
    </row>
    <row r="454" spans="1:10" x14ac:dyDescent="0.25">
      <c r="A454" t="str">
        <f t="shared" si="21"/>
        <v>a</v>
      </c>
      <c r="B454" s="8"/>
      <c r="C454" s="9" t="s">
        <v>16</v>
      </c>
      <c r="D454" s="10">
        <f>SUM('დამტკ. ნაერთი'!D454,'ცვლილ. ნაერთი'!D454)</f>
        <v>1330000</v>
      </c>
      <c r="E454" s="10">
        <f>SUM('დამტკ. ნაერთი'!E454,'ცვლილ. ნაერთი'!E454)</f>
        <v>305000</v>
      </c>
      <c r="F454" s="10">
        <f>SUM('დამტკ. ნაერთი'!F454,'ცვლილ. ნაერთი'!F454)</f>
        <v>340000</v>
      </c>
      <c r="G454" s="10">
        <f>SUM('დამტკ. ნაერთი'!G454,'ცვლილ. ნაერთი'!G454)</f>
        <v>345000</v>
      </c>
      <c r="H454" s="10">
        <f>SUM('დამტკ. ნაერთი'!H454,'ცვლილ. ნაერთი'!H454)</f>
        <v>340000</v>
      </c>
      <c r="I454" s="10">
        <f t="shared" si="22"/>
        <v>645000</v>
      </c>
      <c r="J454" s="10">
        <f t="shared" si="23"/>
        <v>990000</v>
      </c>
    </row>
    <row r="455" spans="1:10" x14ac:dyDescent="0.25">
      <c r="A455" t="str">
        <f t="shared" si="21"/>
        <v>b</v>
      </c>
      <c r="B455" s="8"/>
      <c r="C455" s="9" t="s">
        <v>17</v>
      </c>
      <c r="D455" s="10">
        <f>SUM('დამტკ. ნაერთი'!D455,'ცვლილ. ნაერთი'!D455)</f>
        <v>0</v>
      </c>
      <c r="E455" s="10">
        <f>SUM('დამტკ. ნაერთი'!E455,'ცვლილ. ნაერთი'!E455)</f>
        <v>0</v>
      </c>
      <c r="F455" s="10">
        <f>SUM('დამტკ. ნაერთი'!F455,'ცვლილ. ნაერთი'!F455)</f>
        <v>0</v>
      </c>
      <c r="G455" s="10">
        <f>SUM('დამტკ. ნაერთი'!G455,'ცვლილ. ნაერთი'!G455)</f>
        <v>0</v>
      </c>
      <c r="H455" s="10">
        <f>SUM('დამტკ. ნაერთი'!H455,'ცვლილ. ნაერთი'!H455)</f>
        <v>0</v>
      </c>
      <c r="I455" s="10">
        <f t="shared" si="22"/>
        <v>0</v>
      </c>
      <c r="J455" s="10">
        <f t="shared" si="23"/>
        <v>0</v>
      </c>
    </row>
    <row r="456" spans="1:10" x14ac:dyDescent="0.25">
      <c r="A456" t="str">
        <f t="shared" si="21"/>
        <v>b</v>
      </c>
      <c r="B456" s="5"/>
      <c r="C456" s="6" t="s">
        <v>18</v>
      </c>
      <c r="D456" s="7">
        <f>SUM('დამტკ. ნაერთი'!D456,'ცვლილ. ნაერთი'!D456)</f>
        <v>0</v>
      </c>
      <c r="E456" s="7">
        <f>SUM('დამტკ. ნაერთი'!E456,'ცვლილ. ნაერთი'!E456)</f>
        <v>0</v>
      </c>
      <c r="F456" s="7">
        <f>SUM('დამტკ. ნაერთი'!F456,'ცვლილ. ნაერთი'!F456)</f>
        <v>0</v>
      </c>
      <c r="G456" s="7">
        <f>SUM('დამტკ. ნაერთი'!G456,'ცვლილ. ნაერთი'!G456)</f>
        <v>0</v>
      </c>
      <c r="H456" s="7">
        <f>SUM('დამტკ. ნაერთი'!H456,'ცვლილ. ნაერთი'!H456)</f>
        <v>0</v>
      </c>
      <c r="I456" s="7">
        <f t="shared" si="22"/>
        <v>0</v>
      </c>
      <c r="J456" s="7">
        <f t="shared" si="23"/>
        <v>0</v>
      </c>
    </row>
    <row r="457" spans="1:10" x14ac:dyDescent="0.25">
      <c r="A457" t="str">
        <f t="shared" si="21"/>
        <v>b</v>
      </c>
      <c r="B457" s="5"/>
      <c r="C457" s="6" t="s">
        <v>19</v>
      </c>
      <c r="D457" s="7">
        <f>SUM('დამტკ. ნაერთი'!D457,'ცვლილ. ნაერთი'!D457)</f>
        <v>0</v>
      </c>
      <c r="E457" s="7">
        <f>SUM('დამტკ. ნაერთი'!E457,'ცვლილ. ნაერთი'!E457)</f>
        <v>0</v>
      </c>
      <c r="F457" s="7">
        <f>SUM('დამტკ. ნაერთი'!F457,'ცვლილ. ნაერთი'!F457)</f>
        <v>0</v>
      </c>
      <c r="G457" s="7">
        <f>SUM('დამტკ. ნაერთი'!G457,'ცვლილ. ნაერთი'!G457)</f>
        <v>0</v>
      </c>
      <c r="H457" s="7">
        <f>SUM('დამტკ. ნაერთი'!H457,'ცვლილ. ნაერთი'!H457)</f>
        <v>0</v>
      </c>
      <c r="I457" s="7">
        <f t="shared" si="22"/>
        <v>0</v>
      </c>
      <c r="J457" s="7">
        <f t="shared" si="23"/>
        <v>0</v>
      </c>
    </row>
    <row r="458" spans="1:10" ht="15.75" thickBot="1" x14ac:dyDescent="0.3">
      <c r="A458" t="str">
        <f t="shared" si="21"/>
        <v>b</v>
      </c>
      <c r="B458" s="11"/>
      <c r="C458" s="12" t="s">
        <v>20</v>
      </c>
      <c r="D458" s="13">
        <f>SUM('დამტკ. ნაერთი'!D458,'ცვლილ. ნაერთი'!D458)</f>
        <v>0</v>
      </c>
      <c r="E458" s="13">
        <f>SUM('დამტკ. ნაერთი'!E458,'ცვლილ. ნაერთი'!E458)</f>
        <v>0</v>
      </c>
      <c r="F458" s="13">
        <f>SUM('დამტკ. ნაერთი'!F458,'ცვლილ. ნაერთი'!F458)</f>
        <v>0</v>
      </c>
      <c r="G458" s="13">
        <f>SUM('დამტკ. ნაერთი'!G458,'ცვლილ. ნაერთი'!G458)</f>
        <v>0</v>
      </c>
      <c r="H458" s="13">
        <f>SUM('დამტკ. ნაერთი'!H458,'ცვლილ. ნაერთი'!H458)</f>
        <v>0</v>
      </c>
      <c r="I458" s="13">
        <f t="shared" si="22"/>
        <v>0</v>
      </c>
      <c r="J458" s="13">
        <f t="shared" si="23"/>
        <v>0</v>
      </c>
    </row>
    <row r="459" spans="1:10" ht="46.5" thickTop="1" thickBot="1" x14ac:dyDescent="0.3">
      <c r="A459" t="str">
        <f t="shared" si="21"/>
        <v>a</v>
      </c>
      <c r="B459" s="3" t="s">
        <v>93</v>
      </c>
      <c r="C459" s="14" t="s">
        <v>94</v>
      </c>
      <c r="D459" s="4">
        <f>SUM('დამტკ. ნაერთი'!D459,'ცვლილ. ნაერთი'!D459)</f>
        <v>144000</v>
      </c>
      <c r="E459" s="4">
        <f>SUM('დამტკ. ნაერთი'!E459,'ცვლილ. ნაერთი'!E459)</f>
        <v>36000</v>
      </c>
      <c r="F459" s="4">
        <f>SUM('დამტკ. ნაერთი'!F459,'ცვლილ. ნაერთი'!F459)</f>
        <v>36000</v>
      </c>
      <c r="G459" s="4">
        <f>SUM('დამტკ. ნაერთი'!G459,'ცვლილ. ნაერთი'!G459)</f>
        <v>36000</v>
      </c>
      <c r="H459" s="4">
        <f>SUM('დამტკ. ნაერთი'!H459,'ცვლილ. ნაერთი'!H459)</f>
        <v>36000</v>
      </c>
      <c r="I459" s="4">
        <f t="shared" si="22"/>
        <v>72000</v>
      </c>
      <c r="J459" s="4">
        <f t="shared" si="23"/>
        <v>108000</v>
      </c>
    </row>
    <row r="460" spans="1:10" ht="15.75" thickTop="1" x14ac:dyDescent="0.25">
      <c r="A460" t="str">
        <f t="shared" si="21"/>
        <v>a</v>
      </c>
      <c r="B460" s="5"/>
      <c r="C460" s="6" t="s">
        <v>10</v>
      </c>
      <c r="D460" s="7">
        <f>SUM('დამტკ. ნაერთი'!D460,'ცვლილ. ნაერთი'!D460)</f>
        <v>144000</v>
      </c>
      <c r="E460" s="7">
        <f>SUM('დამტკ. ნაერთი'!E460,'ცვლილ. ნაერთი'!E460)</f>
        <v>36000</v>
      </c>
      <c r="F460" s="7">
        <f>SUM('დამტკ. ნაერთი'!F460,'ცვლილ. ნაერთი'!F460)</f>
        <v>36000</v>
      </c>
      <c r="G460" s="7">
        <f>SUM('დამტკ. ნაერთი'!G460,'ცვლილ. ნაერთი'!G460)</f>
        <v>36000</v>
      </c>
      <c r="H460" s="7">
        <f>SUM('დამტკ. ნაერთი'!H460,'ცვლილ. ნაერთი'!H460)</f>
        <v>36000</v>
      </c>
      <c r="I460" s="7">
        <f t="shared" si="22"/>
        <v>72000</v>
      </c>
      <c r="J460" s="7">
        <f t="shared" si="23"/>
        <v>108000</v>
      </c>
    </row>
    <row r="461" spans="1:10" x14ac:dyDescent="0.25">
      <c r="A461" t="str">
        <f t="shared" si="21"/>
        <v>b</v>
      </c>
      <c r="B461" s="8"/>
      <c r="C461" s="9" t="s">
        <v>11</v>
      </c>
      <c r="D461" s="10">
        <f>SUM('დამტკ. ნაერთი'!D461,'ცვლილ. ნაერთი'!D461)</f>
        <v>0</v>
      </c>
      <c r="E461" s="10">
        <f>SUM('დამტკ. ნაერთი'!E461,'ცვლილ. ნაერთი'!E461)</f>
        <v>0</v>
      </c>
      <c r="F461" s="10">
        <f>SUM('დამტკ. ნაერთი'!F461,'ცვლილ. ნაერთი'!F461)</f>
        <v>0</v>
      </c>
      <c r="G461" s="10">
        <f>SUM('დამტკ. ნაერთი'!G461,'ცვლილ. ნაერთი'!G461)</f>
        <v>0</v>
      </c>
      <c r="H461" s="10">
        <f>SUM('დამტკ. ნაერთი'!H461,'ცვლილ. ნაერთი'!H461)</f>
        <v>0</v>
      </c>
      <c r="I461" s="10">
        <f t="shared" si="22"/>
        <v>0</v>
      </c>
      <c r="J461" s="10">
        <f t="shared" si="23"/>
        <v>0</v>
      </c>
    </row>
    <row r="462" spans="1:10" x14ac:dyDescent="0.25">
      <c r="A462" t="str">
        <f t="shared" si="21"/>
        <v>b</v>
      </c>
      <c r="B462" s="8"/>
      <c r="C462" s="9" t="s">
        <v>12</v>
      </c>
      <c r="D462" s="10">
        <f>SUM('დამტკ. ნაერთი'!D462,'ცვლილ. ნაერთი'!D462)</f>
        <v>0</v>
      </c>
      <c r="E462" s="10">
        <f>SUM('დამტკ. ნაერთი'!E462,'ცვლილ. ნაერთი'!E462)</f>
        <v>0</v>
      </c>
      <c r="F462" s="10">
        <f>SUM('დამტკ. ნაერთი'!F462,'ცვლილ. ნაერთი'!F462)</f>
        <v>0</v>
      </c>
      <c r="G462" s="10">
        <f>SUM('დამტკ. ნაერთი'!G462,'ცვლილ. ნაერთი'!G462)</f>
        <v>0</v>
      </c>
      <c r="H462" s="10">
        <f>SUM('დამტკ. ნაერთი'!H462,'ცვლილ. ნაერთი'!H462)</f>
        <v>0</v>
      </c>
      <c r="I462" s="10">
        <f t="shared" si="22"/>
        <v>0</v>
      </c>
      <c r="J462" s="10">
        <f t="shared" si="23"/>
        <v>0</v>
      </c>
    </row>
    <row r="463" spans="1:10" x14ac:dyDescent="0.25">
      <c r="A463" t="str">
        <f t="shared" si="21"/>
        <v>b</v>
      </c>
      <c r="B463" s="8"/>
      <c r="C463" s="9" t="s">
        <v>13</v>
      </c>
      <c r="D463" s="10">
        <f>SUM('დამტკ. ნაერთი'!D463,'ცვლილ. ნაერთი'!D463)</f>
        <v>0</v>
      </c>
      <c r="E463" s="10">
        <f>SUM('დამტკ. ნაერთი'!E463,'ცვლილ. ნაერთი'!E463)</f>
        <v>0</v>
      </c>
      <c r="F463" s="10">
        <f>SUM('დამტკ. ნაერთი'!F463,'ცვლილ. ნაერთი'!F463)</f>
        <v>0</v>
      </c>
      <c r="G463" s="10">
        <f>SUM('დამტკ. ნაერთი'!G463,'ცვლილ. ნაერთი'!G463)</f>
        <v>0</v>
      </c>
      <c r="H463" s="10">
        <f>SUM('დამტკ. ნაერთი'!H463,'ცვლილ. ნაერთი'!H463)</f>
        <v>0</v>
      </c>
      <c r="I463" s="10">
        <f t="shared" si="22"/>
        <v>0</v>
      </c>
      <c r="J463" s="10">
        <f t="shared" si="23"/>
        <v>0</v>
      </c>
    </row>
    <row r="464" spans="1:10" x14ac:dyDescent="0.25">
      <c r="A464" t="str">
        <f t="shared" si="21"/>
        <v>b</v>
      </c>
      <c r="B464" s="8"/>
      <c r="C464" s="9" t="s">
        <v>14</v>
      </c>
      <c r="D464" s="10">
        <f>SUM('დამტკ. ნაერთი'!D464,'ცვლილ. ნაერთი'!D464)</f>
        <v>0</v>
      </c>
      <c r="E464" s="10">
        <f>SUM('დამტკ. ნაერთი'!E464,'ცვლილ. ნაერთი'!E464)</f>
        <v>0</v>
      </c>
      <c r="F464" s="10">
        <f>SUM('დამტკ. ნაერთი'!F464,'ცვლილ. ნაერთი'!F464)</f>
        <v>0</v>
      </c>
      <c r="G464" s="10">
        <f>SUM('დამტკ. ნაერთი'!G464,'ცვლილ. ნაერთი'!G464)</f>
        <v>0</v>
      </c>
      <c r="H464" s="10">
        <f>SUM('დამტკ. ნაერთი'!H464,'ცვლილ. ნაერთი'!H464)</f>
        <v>0</v>
      </c>
      <c r="I464" s="10">
        <f t="shared" si="22"/>
        <v>0</v>
      </c>
      <c r="J464" s="10">
        <f t="shared" si="23"/>
        <v>0</v>
      </c>
    </row>
    <row r="465" spans="1:10" x14ac:dyDescent="0.25">
      <c r="A465" t="str">
        <f t="shared" si="21"/>
        <v>b</v>
      </c>
      <c r="B465" s="8"/>
      <c r="C465" s="9" t="s">
        <v>15</v>
      </c>
      <c r="D465" s="10">
        <f>SUM('დამტკ. ნაერთი'!D465,'ცვლილ. ნაერთი'!D465)</f>
        <v>0</v>
      </c>
      <c r="E465" s="10">
        <f>SUM('დამტკ. ნაერთი'!E465,'ცვლილ. ნაერთი'!E465)</f>
        <v>0</v>
      </c>
      <c r="F465" s="10">
        <f>SUM('დამტკ. ნაერთი'!F465,'ცვლილ. ნაერთი'!F465)</f>
        <v>0</v>
      </c>
      <c r="G465" s="10">
        <f>SUM('დამტკ. ნაერთი'!G465,'ცვლილ. ნაერთი'!G465)</f>
        <v>0</v>
      </c>
      <c r="H465" s="10">
        <f>SUM('დამტკ. ნაერთი'!H465,'ცვლილ. ნაერთი'!H465)</f>
        <v>0</v>
      </c>
      <c r="I465" s="10">
        <f t="shared" si="22"/>
        <v>0</v>
      </c>
      <c r="J465" s="10">
        <f t="shared" si="23"/>
        <v>0</v>
      </c>
    </row>
    <row r="466" spans="1:10" x14ac:dyDescent="0.25">
      <c r="A466" t="str">
        <f t="shared" si="21"/>
        <v>a</v>
      </c>
      <c r="B466" s="8"/>
      <c r="C466" s="9" t="s">
        <v>16</v>
      </c>
      <c r="D466" s="10">
        <f>SUM('დამტკ. ნაერთი'!D466,'ცვლილ. ნაერთი'!D466)</f>
        <v>144000</v>
      </c>
      <c r="E466" s="10">
        <f>SUM('დამტკ. ნაერთი'!E466,'ცვლილ. ნაერთი'!E466)</f>
        <v>36000</v>
      </c>
      <c r="F466" s="10">
        <f>SUM('დამტკ. ნაერთი'!F466,'ცვლილ. ნაერთი'!F466)</f>
        <v>36000</v>
      </c>
      <c r="G466" s="10">
        <f>SUM('დამტკ. ნაერთი'!G466,'ცვლილ. ნაერთი'!G466)</f>
        <v>36000</v>
      </c>
      <c r="H466" s="10">
        <f>SUM('დამტკ. ნაერთი'!H466,'ცვლილ. ნაერთი'!H466)</f>
        <v>36000</v>
      </c>
      <c r="I466" s="10">
        <f t="shared" si="22"/>
        <v>72000</v>
      </c>
      <c r="J466" s="10">
        <f t="shared" si="23"/>
        <v>108000</v>
      </c>
    </row>
    <row r="467" spans="1:10" x14ac:dyDescent="0.25">
      <c r="A467" t="str">
        <f t="shared" si="21"/>
        <v>b</v>
      </c>
      <c r="B467" s="8"/>
      <c r="C467" s="9" t="s">
        <v>17</v>
      </c>
      <c r="D467" s="10">
        <f>SUM('დამტკ. ნაერთი'!D467,'ცვლილ. ნაერთი'!D467)</f>
        <v>0</v>
      </c>
      <c r="E467" s="10">
        <f>SUM('დამტკ. ნაერთი'!E467,'ცვლილ. ნაერთი'!E467)</f>
        <v>0</v>
      </c>
      <c r="F467" s="10">
        <f>SUM('დამტკ. ნაერთი'!F467,'ცვლილ. ნაერთი'!F467)</f>
        <v>0</v>
      </c>
      <c r="G467" s="10">
        <f>SUM('დამტკ. ნაერთი'!G467,'ცვლილ. ნაერთი'!G467)</f>
        <v>0</v>
      </c>
      <c r="H467" s="10">
        <f>SUM('დამტკ. ნაერთი'!H467,'ცვლილ. ნაერთი'!H467)</f>
        <v>0</v>
      </c>
      <c r="I467" s="10">
        <f t="shared" si="22"/>
        <v>0</v>
      </c>
      <c r="J467" s="10">
        <f t="shared" si="23"/>
        <v>0</v>
      </c>
    </row>
    <row r="468" spans="1:10" x14ac:dyDescent="0.25">
      <c r="A468" t="str">
        <f t="shared" si="21"/>
        <v>b</v>
      </c>
      <c r="B468" s="5"/>
      <c r="C468" s="6" t="s">
        <v>18</v>
      </c>
      <c r="D468" s="7">
        <f>SUM('დამტკ. ნაერთი'!D468,'ცვლილ. ნაერთი'!D468)</f>
        <v>0</v>
      </c>
      <c r="E468" s="7">
        <f>SUM('დამტკ. ნაერთი'!E468,'ცვლილ. ნაერთი'!E468)</f>
        <v>0</v>
      </c>
      <c r="F468" s="7">
        <f>SUM('დამტკ. ნაერთი'!F468,'ცვლილ. ნაერთი'!F468)</f>
        <v>0</v>
      </c>
      <c r="G468" s="7">
        <f>SUM('დამტკ. ნაერთი'!G468,'ცვლილ. ნაერთი'!G468)</f>
        <v>0</v>
      </c>
      <c r="H468" s="7">
        <f>SUM('დამტკ. ნაერთი'!H468,'ცვლილ. ნაერთი'!H468)</f>
        <v>0</v>
      </c>
      <c r="I468" s="7">
        <f t="shared" si="22"/>
        <v>0</v>
      </c>
      <c r="J468" s="7">
        <f t="shared" si="23"/>
        <v>0</v>
      </c>
    </row>
    <row r="469" spans="1:10" x14ac:dyDescent="0.25">
      <c r="A469" t="str">
        <f t="shared" si="21"/>
        <v>b</v>
      </c>
      <c r="B469" s="5"/>
      <c r="C469" s="6" t="s">
        <v>19</v>
      </c>
      <c r="D469" s="7">
        <f>SUM('დამტკ. ნაერთი'!D469,'ცვლილ. ნაერთი'!D469)</f>
        <v>0</v>
      </c>
      <c r="E469" s="7">
        <f>SUM('დამტკ. ნაერთი'!E469,'ცვლილ. ნაერთი'!E469)</f>
        <v>0</v>
      </c>
      <c r="F469" s="7">
        <f>SUM('დამტკ. ნაერთი'!F469,'ცვლილ. ნაერთი'!F469)</f>
        <v>0</v>
      </c>
      <c r="G469" s="7">
        <f>SUM('დამტკ. ნაერთი'!G469,'ცვლილ. ნაერთი'!G469)</f>
        <v>0</v>
      </c>
      <c r="H469" s="7">
        <f>SUM('დამტკ. ნაერთი'!H469,'ცვლილ. ნაერთი'!H469)</f>
        <v>0</v>
      </c>
      <c r="I469" s="7">
        <f t="shared" si="22"/>
        <v>0</v>
      </c>
      <c r="J469" s="7">
        <f t="shared" si="23"/>
        <v>0</v>
      </c>
    </row>
    <row r="470" spans="1:10" ht="15.75" thickBot="1" x14ac:dyDescent="0.3">
      <c r="A470" t="str">
        <f t="shared" si="21"/>
        <v>b</v>
      </c>
      <c r="B470" s="11"/>
      <c r="C470" s="12" t="s">
        <v>20</v>
      </c>
      <c r="D470" s="13">
        <f>SUM('დამტკ. ნაერთი'!D470,'ცვლილ. ნაერთი'!D470)</f>
        <v>0</v>
      </c>
      <c r="E470" s="13">
        <f>SUM('დამტკ. ნაერთი'!E470,'ცვლილ. ნაერთი'!E470)</f>
        <v>0</v>
      </c>
      <c r="F470" s="13">
        <f>SUM('დამტკ. ნაერთი'!F470,'ცვლილ. ნაერთი'!F470)</f>
        <v>0</v>
      </c>
      <c r="G470" s="13">
        <f>SUM('დამტკ. ნაერთი'!G470,'ცვლილ. ნაერთი'!G470)</f>
        <v>0</v>
      </c>
      <c r="H470" s="13">
        <f>SUM('დამტკ. ნაერთი'!H470,'ცვლილ. ნაერთი'!H470)</f>
        <v>0</v>
      </c>
      <c r="I470" s="13">
        <f t="shared" si="22"/>
        <v>0</v>
      </c>
      <c r="J470" s="13">
        <f t="shared" si="23"/>
        <v>0</v>
      </c>
    </row>
    <row r="471" spans="1:10" ht="61.5" thickTop="1" thickBot="1" x14ac:dyDescent="0.3">
      <c r="A471" t="str">
        <f t="shared" ref="A471:A530" si="24">IF(OR(D471&lt;&gt;0,E471&lt;&gt;0,F471&lt;&gt;0,G471&lt;&gt;0,H471&lt;&gt;0,),"a","b")</f>
        <v>a</v>
      </c>
      <c r="B471" s="3" t="s">
        <v>95</v>
      </c>
      <c r="C471" s="14" t="s">
        <v>225</v>
      </c>
      <c r="D471" s="4">
        <f>SUM('დამტკ. ნაერთი'!D471,'ცვლილ. ნაერთი'!D471)</f>
        <v>149000</v>
      </c>
      <c r="E471" s="4">
        <f>SUM('დამტკ. ნაერთი'!E471,'ცვლილ. ნაერთი'!E471)</f>
        <v>26300</v>
      </c>
      <c r="F471" s="4">
        <f>SUM('დამტკ. ნაერთი'!F471,'ცვლილ. ნაერთი'!F471)</f>
        <v>36000</v>
      </c>
      <c r="G471" s="4">
        <f>SUM('დამტკ. ნაერთი'!G471,'ცვლილ. ნაერთი'!G471)</f>
        <v>36000</v>
      </c>
      <c r="H471" s="4">
        <f>SUM('დამტკ. ნაერთი'!H471,'ცვლილ. ნაერთი'!H471)</f>
        <v>50700</v>
      </c>
      <c r="I471" s="4">
        <f t="shared" ref="I471:I482" si="25">SUM(E471,F471)</f>
        <v>62300</v>
      </c>
      <c r="J471" s="4">
        <f t="shared" ref="J471:J482" si="26">SUM(E471,F471,G471)</f>
        <v>98300</v>
      </c>
    </row>
    <row r="472" spans="1:10" ht="15.75" thickTop="1" x14ac:dyDescent="0.25">
      <c r="A472" t="str">
        <f t="shared" si="24"/>
        <v>a</v>
      </c>
      <c r="B472" s="5"/>
      <c r="C472" s="6" t="s">
        <v>10</v>
      </c>
      <c r="D472" s="7">
        <f>SUM('დამტკ. ნაერთი'!D472,'ცვლილ. ნაერთი'!D472)</f>
        <v>149000</v>
      </c>
      <c r="E472" s="7">
        <f>SUM('დამტკ. ნაერთი'!E472,'ცვლილ. ნაერთი'!E472)</f>
        <v>26300</v>
      </c>
      <c r="F472" s="7">
        <f>SUM('დამტკ. ნაერთი'!F472,'ცვლილ. ნაერთი'!F472)</f>
        <v>36000</v>
      </c>
      <c r="G472" s="7">
        <f>SUM('დამტკ. ნაერთი'!G472,'ცვლილ. ნაერთი'!G472)</f>
        <v>36000</v>
      </c>
      <c r="H472" s="7">
        <f>SUM('დამტკ. ნაერთი'!H472,'ცვლილ. ნაერთი'!H472)</f>
        <v>50700</v>
      </c>
      <c r="I472" s="7">
        <f t="shared" si="25"/>
        <v>62300</v>
      </c>
      <c r="J472" s="7">
        <f t="shared" si="26"/>
        <v>98300</v>
      </c>
    </row>
    <row r="473" spans="1:10" x14ac:dyDescent="0.25">
      <c r="A473" t="str">
        <f t="shared" si="24"/>
        <v>b</v>
      </c>
      <c r="B473" s="8"/>
      <c r="C473" s="9" t="s">
        <v>11</v>
      </c>
      <c r="D473" s="10">
        <f>SUM('დამტკ. ნაერთი'!D473,'ცვლილ. ნაერთი'!D473)</f>
        <v>0</v>
      </c>
      <c r="E473" s="10">
        <f>SUM('დამტკ. ნაერთი'!E473,'ცვლილ. ნაერთი'!E473)</f>
        <v>0</v>
      </c>
      <c r="F473" s="10">
        <f>SUM('დამტკ. ნაერთი'!F473,'ცვლილ. ნაერთი'!F473)</f>
        <v>0</v>
      </c>
      <c r="G473" s="10">
        <f>SUM('დამტკ. ნაერთი'!G473,'ცვლილ. ნაერთი'!G473)</f>
        <v>0</v>
      </c>
      <c r="H473" s="10">
        <f>SUM('დამტკ. ნაერთი'!H473,'ცვლილ. ნაერთი'!H473)</f>
        <v>0</v>
      </c>
      <c r="I473" s="10">
        <f t="shared" si="25"/>
        <v>0</v>
      </c>
      <c r="J473" s="10">
        <f t="shared" si="26"/>
        <v>0</v>
      </c>
    </row>
    <row r="474" spans="1:10" x14ac:dyDescent="0.25">
      <c r="A474" t="str">
        <f t="shared" si="24"/>
        <v>b</v>
      </c>
      <c r="B474" s="8"/>
      <c r="C474" s="9" t="s">
        <v>12</v>
      </c>
      <c r="D474" s="10">
        <f>SUM('დამტკ. ნაერთი'!D474,'ცვლილ. ნაერთი'!D474)</f>
        <v>0</v>
      </c>
      <c r="E474" s="10">
        <f>SUM('დამტკ. ნაერთი'!E474,'ცვლილ. ნაერთი'!E474)</f>
        <v>0</v>
      </c>
      <c r="F474" s="10">
        <f>SUM('დამტკ. ნაერთი'!F474,'ცვლილ. ნაერთი'!F474)</f>
        <v>0</v>
      </c>
      <c r="G474" s="10">
        <f>SUM('დამტკ. ნაერთი'!G474,'ცვლილ. ნაერთი'!G474)</f>
        <v>0</v>
      </c>
      <c r="H474" s="10">
        <f>SUM('დამტკ. ნაერთი'!H474,'ცვლილ. ნაერთი'!H474)</f>
        <v>0</v>
      </c>
      <c r="I474" s="10">
        <f t="shared" si="25"/>
        <v>0</v>
      </c>
      <c r="J474" s="10">
        <f t="shared" si="26"/>
        <v>0</v>
      </c>
    </row>
    <row r="475" spans="1:10" x14ac:dyDescent="0.25">
      <c r="A475" t="str">
        <f t="shared" si="24"/>
        <v>b</v>
      </c>
      <c r="B475" s="8"/>
      <c r="C475" s="9" t="s">
        <v>13</v>
      </c>
      <c r="D475" s="10">
        <f>SUM('დამტკ. ნაერთი'!D475,'ცვლილ. ნაერთი'!D475)</f>
        <v>0</v>
      </c>
      <c r="E475" s="10">
        <f>SUM('დამტკ. ნაერთი'!E475,'ცვლილ. ნაერთი'!E475)</f>
        <v>0</v>
      </c>
      <c r="F475" s="10">
        <f>SUM('დამტკ. ნაერთი'!F475,'ცვლილ. ნაერთი'!F475)</f>
        <v>0</v>
      </c>
      <c r="G475" s="10">
        <f>SUM('დამტკ. ნაერთი'!G475,'ცვლილ. ნაერთი'!G475)</f>
        <v>0</v>
      </c>
      <c r="H475" s="10">
        <f>SUM('დამტკ. ნაერთი'!H475,'ცვლილ. ნაერთი'!H475)</f>
        <v>0</v>
      </c>
      <c r="I475" s="10">
        <f t="shared" si="25"/>
        <v>0</v>
      </c>
      <c r="J475" s="10">
        <f t="shared" si="26"/>
        <v>0</v>
      </c>
    </row>
    <row r="476" spans="1:10" x14ac:dyDescent="0.25">
      <c r="A476" t="str">
        <f t="shared" si="24"/>
        <v>b</v>
      </c>
      <c r="B476" s="8"/>
      <c r="C476" s="9" t="s">
        <v>14</v>
      </c>
      <c r="D476" s="10">
        <f>SUM('დამტკ. ნაერთი'!D476,'ცვლილ. ნაერთი'!D476)</f>
        <v>0</v>
      </c>
      <c r="E476" s="10">
        <f>SUM('დამტკ. ნაერთი'!E476,'ცვლილ. ნაერთი'!E476)</f>
        <v>0</v>
      </c>
      <c r="F476" s="10">
        <f>SUM('დამტკ. ნაერთი'!F476,'ცვლილ. ნაერთი'!F476)</f>
        <v>0</v>
      </c>
      <c r="G476" s="10">
        <f>SUM('დამტკ. ნაერთი'!G476,'ცვლილ. ნაერთი'!G476)</f>
        <v>0</v>
      </c>
      <c r="H476" s="10">
        <f>SUM('დამტკ. ნაერთი'!H476,'ცვლილ. ნაერთი'!H476)</f>
        <v>0</v>
      </c>
      <c r="I476" s="10">
        <f t="shared" si="25"/>
        <v>0</v>
      </c>
      <c r="J476" s="10">
        <f t="shared" si="26"/>
        <v>0</v>
      </c>
    </row>
    <row r="477" spans="1:10" x14ac:dyDescent="0.25">
      <c r="A477" t="str">
        <f t="shared" si="24"/>
        <v>b</v>
      </c>
      <c r="B477" s="8"/>
      <c r="C477" s="9" t="s">
        <v>15</v>
      </c>
      <c r="D477" s="10">
        <f>SUM('დამტკ. ნაერთი'!D477,'ცვლილ. ნაერთი'!D477)</f>
        <v>0</v>
      </c>
      <c r="E477" s="10">
        <f>SUM('დამტკ. ნაერთი'!E477,'ცვლილ. ნაერთი'!E477)</f>
        <v>0</v>
      </c>
      <c r="F477" s="10">
        <f>SUM('დამტკ. ნაერთი'!F477,'ცვლილ. ნაერთი'!F477)</f>
        <v>0</v>
      </c>
      <c r="G477" s="10">
        <f>SUM('დამტკ. ნაერთი'!G477,'ცვლილ. ნაერთი'!G477)</f>
        <v>0</v>
      </c>
      <c r="H477" s="10">
        <f>SUM('დამტკ. ნაერთი'!H477,'ცვლილ. ნაერთი'!H477)</f>
        <v>0</v>
      </c>
      <c r="I477" s="10">
        <f t="shared" si="25"/>
        <v>0</v>
      </c>
      <c r="J477" s="10">
        <f t="shared" si="26"/>
        <v>0</v>
      </c>
    </row>
    <row r="478" spans="1:10" x14ac:dyDescent="0.25">
      <c r="A478" t="str">
        <f t="shared" si="24"/>
        <v>a</v>
      </c>
      <c r="B478" s="8"/>
      <c r="C478" s="9" t="s">
        <v>16</v>
      </c>
      <c r="D478" s="10">
        <f>SUM('დამტკ. ნაერთი'!D478,'ცვლილ. ნაერთი'!D478)</f>
        <v>149000</v>
      </c>
      <c r="E478" s="10">
        <f>SUM('დამტკ. ნაერთი'!E478,'ცვლილ. ნაერთი'!E478)</f>
        <v>26300</v>
      </c>
      <c r="F478" s="10">
        <f>SUM('დამტკ. ნაერთი'!F478,'ცვლილ. ნაერთი'!F478)</f>
        <v>36000</v>
      </c>
      <c r="G478" s="10">
        <f>SUM('დამტკ. ნაერთი'!G478,'ცვლილ. ნაერთი'!G478)</f>
        <v>36000</v>
      </c>
      <c r="H478" s="10">
        <f>SUM('დამტკ. ნაერთი'!H478,'ცვლილ. ნაერთი'!H478)</f>
        <v>50700</v>
      </c>
      <c r="I478" s="10">
        <f t="shared" si="25"/>
        <v>62300</v>
      </c>
      <c r="J478" s="10">
        <f t="shared" si="26"/>
        <v>98300</v>
      </c>
    </row>
    <row r="479" spans="1:10" x14ac:dyDescent="0.25">
      <c r="A479" t="str">
        <f t="shared" si="24"/>
        <v>b</v>
      </c>
      <c r="B479" s="8"/>
      <c r="C479" s="9" t="s">
        <v>17</v>
      </c>
      <c r="D479" s="10">
        <f>SUM('დამტკ. ნაერთი'!D479,'ცვლილ. ნაერთი'!D479)</f>
        <v>0</v>
      </c>
      <c r="E479" s="10">
        <f>SUM('დამტკ. ნაერთი'!E479,'ცვლილ. ნაერთი'!E479)</f>
        <v>0</v>
      </c>
      <c r="F479" s="10">
        <f>SUM('დამტკ. ნაერთი'!F479,'ცვლილ. ნაერთი'!F479)</f>
        <v>0</v>
      </c>
      <c r="G479" s="10">
        <f>SUM('დამტკ. ნაერთი'!G479,'ცვლილ. ნაერთი'!G479)</f>
        <v>0</v>
      </c>
      <c r="H479" s="10">
        <f>SUM('დამტკ. ნაერთი'!H479,'ცვლილ. ნაერთი'!H479)</f>
        <v>0</v>
      </c>
      <c r="I479" s="10">
        <f t="shared" si="25"/>
        <v>0</v>
      </c>
      <c r="J479" s="10">
        <f t="shared" si="26"/>
        <v>0</v>
      </c>
    </row>
    <row r="480" spans="1:10" x14ac:dyDescent="0.25">
      <c r="A480" t="str">
        <f t="shared" si="24"/>
        <v>b</v>
      </c>
      <c r="B480" s="5"/>
      <c r="C480" s="6" t="s">
        <v>18</v>
      </c>
      <c r="D480" s="7">
        <f>SUM('დამტკ. ნაერთი'!D480,'ცვლილ. ნაერთი'!D480)</f>
        <v>0</v>
      </c>
      <c r="E480" s="7">
        <f>SUM('დამტკ. ნაერთი'!E480,'ცვლილ. ნაერთი'!E480)</f>
        <v>0</v>
      </c>
      <c r="F480" s="7">
        <f>SUM('დამტკ. ნაერთი'!F480,'ცვლილ. ნაერთი'!F480)</f>
        <v>0</v>
      </c>
      <c r="G480" s="7">
        <f>SUM('დამტკ. ნაერთი'!G480,'ცვლილ. ნაერთი'!G480)</f>
        <v>0</v>
      </c>
      <c r="H480" s="7">
        <f>SUM('დამტკ. ნაერთი'!H480,'ცვლილ. ნაერთი'!H480)</f>
        <v>0</v>
      </c>
      <c r="I480" s="7">
        <f t="shared" si="25"/>
        <v>0</v>
      </c>
      <c r="J480" s="7">
        <f t="shared" si="26"/>
        <v>0</v>
      </c>
    </row>
    <row r="481" spans="1:10" x14ac:dyDescent="0.25">
      <c r="A481" t="str">
        <f t="shared" si="24"/>
        <v>b</v>
      </c>
      <c r="B481" s="5"/>
      <c r="C481" s="6" t="s">
        <v>19</v>
      </c>
      <c r="D481" s="7">
        <f>SUM('დამტკ. ნაერთი'!D481,'ცვლილ. ნაერთი'!D481)</f>
        <v>0</v>
      </c>
      <c r="E481" s="7">
        <f>SUM('დამტკ. ნაერთი'!E481,'ცვლილ. ნაერთი'!E481)</f>
        <v>0</v>
      </c>
      <c r="F481" s="7">
        <f>SUM('დამტკ. ნაერთი'!F481,'ცვლილ. ნაერთი'!F481)</f>
        <v>0</v>
      </c>
      <c r="G481" s="7">
        <f>SUM('დამტკ. ნაერთი'!G481,'ცვლილ. ნაერთი'!G481)</f>
        <v>0</v>
      </c>
      <c r="H481" s="7">
        <f>SUM('დამტკ. ნაერთი'!H481,'ცვლილ. ნაერთი'!H481)</f>
        <v>0</v>
      </c>
      <c r="I481" s="7">
        <f t="shared" si="25"/>
        <v>0</v>
      </c>
      <c r="J481" s="7">
        <f t="shared" si="26"/>
        <v>0</v>
      </c>
    </row>
    <row r="482" spans="1:10" ht="15.75" thickBot="1" x14ac:dyDescent="0.3">
      <c r="A482" t="str">
        <f t="shared" si="24"/>
        <v>b</v>
      </c>
      <c r="B482" s="11"/>
      <c r="C482" s="12" t="s">
        <v>20</v>
      </c>
      <c r="D482" s="13">
        <f>SUM('დამტკ. ნაერთი'!D482,'ცვლილ. ნაერთი'!D482)</f>
        <v>0</v>
      </c>
      <c r="E482" s="13">
        <f>SUM('დამტკ. ნაერთი'!E482,'ცვლილ. ნაერთი'!E482)</f>
        <v>0</v>
      </c>
      <c r="F482" s="13">
        <f>SUM('დამტკ. ნაერთი'!F482,'ცვლილ. ნაერთი'!F482)</f>
        <v>0</v>
      </c>
      <c r="G482" s="13">
        <f>SUM('დამტკ. ნაერთი'!G482,'ცვლილ. ნაერთი'!G482)</f>
        <v>0</v>
      </c>
      <c r="H482" s="13">
        <f>SUM('დამტკ. ნაერთი'!H482,'ცვლილ. ნაერთი'!H482)</f>
        <v>0</v>
      </c>
      <c r="I482" s="13">
        <f t="shared" si="25"/>
        <v>0</v>
      </c>
      <c r="J482" s="13">
        <f t="shared" si="26"/>
        <v>0</v>
      </c>
    </row>
    <row r="483" spans="1:10" ht="31.5" thickTop="1" thickBot="1" x14ac:dyDescent="0.3">
      <c r="A483" t="str">
        <f t="shared" ref="A483:A506" si="27">IF(OR(D483&lt;&gt;0,E483&lt;&gt;0,F483&lt;&gt;0,G483&lt;&gt;0,H483&lt;&gt;0,),"a","b")</f>
        <v>a</v>
      </c>
      <c r="B483" s="16" t="s">
        <v>239</v>
      </c>
      <c r="C483" s="4" t="s">
        <v>244</v>
      </c>
      <c r="D483" s="4">
        <f>SUM('დამტკ. ნაერთი'!D483,'ცვლილ. ნაერთი'!D483)</f>
        <v>55000000</v>
      </c>
      <c r="E483" s="4">
        <f>SUM('დამტკ. ნაერთი'!E483,'ცვლილ. ნაერთი'!E483)</f>
        <v>9539500</v>
      </c>
      <c r="F483" s="4">
        <f>SUM('დამტკ. ნაერთი'!F483,'ცვლილ. ნაერთი'!F483)</f>
        <v>10476000</v>
      </c>
      <c r="G483" s="4">
        <f>SUM('დამტკ. ნაერთი'!G483,'ცვლილ. ნაერთი'!G483)</f>
        <v>14000000</v>
      </c>
      <c r="H483" s="4">
        <f>SUM('დამტკ. ნაერთი'!H483,'ცვლილ. ნაერთი'!H483)</f>
        <v>20984500</v>
      </c>
      <c r="I483" s="4">
        <f t="shared" ref="I483:I494" si="28">SUM(E483,F483)</f>
        <v>20015500</v>
      </c>
      <c r="J483" s="4">
        <f t="shared" ref="J483:J494" si="29">SUM(E483,F483,G483)</f>
        <v>34015500</v>
      </c>
    </row>
    <row r="484" spans="1:10" ht="15.75" thickTop="1" x14ac:dyDescent="0.25">
      <c r="A484" t="str">
        <f t="shared" si="27"/>
        <v>a</v>
      </c>
      <c r="B484" s="5"/>
      <c r="C484" s="6" t="s">
        <v>10</v>
      </c>
      <c r="D484" s="7">
        <f>SUM('დამტკ. ნაერთი'!D484,'ცვლილ. ნაერთი'!D484)</f>
        <v>55000000</v>
      </c>
      <c r="E484" s="7">
        <f>SUM('დამტკ. ნაერთი'!E484,'ცვლილ. ნაერთი'!E484)</f>
        <v>9539500</v>
      </c>
      <c r="F484" s="7">
        <f>SUM('დამტკ. ნაერთი'!F484,'ცვლილ. ნაერთი'!F484)</f>
        <v>10476000</v>
      </c>
      <c r="G484" s="7">
        <f>SUM('დამტკ. ნაერთი'!G484,'ცვლილ. ნაერთი'!G484)</f>
        <v>14000000</v>
      </c>
      <c r="H484" s="7">
        <f>SUM('დამტკ. ნაერთი'!H484,'ცვლილ. ნაერთი'!H484)</f>
        <v>20984500</v>
      </c>
      <c r="I484" s="7">
        <f t="shared" si="28"/>
        <v>20015500</v>
      </c>
      <c r="J484" s="7">
        <f t="shared" si="29"/>
        <v>34015500</v>
      </c>
    </row>
    <row r="485" spans="1:10" x14ac:dyDescent="0.25">
      <c r="A485" t="str">
        <f t="shared" si="27"/>
        <v>b</v>
      </c>
      <c r="B485" s="8"/>
      <c r="C485" s="9" t="s">
        <v>11</v>
      </c>
      <c r="D485" s="10">
        <f>SUM('დამტკ. ნაერთი'!D485,'ცვლილ. ნაერთი'!D485)</f>
        <v>0</v>
      </c>
      <c r="E485" s="10">
        <f>SUM('დამტკ. ნაერთი'!E485,'ცვლილ. ნაერთი'!E485)</f>
        <v>0</v>
      </c>
      <c r="F485" s="10">
        <f>SUM('დამტკ. ნაერთი'!F485,'ცვლილ. ნაერთი'!F485)</f>
        <v>0</v>
      </c>
      <c r="G485" s="10">
        <f>SUM('დამტკ. ნაერთი'!G485,'ცვლილ. ნაერთი'!G485)</f>
        <v>0</v>
      </c>
      <c r="H485" s="10">
        <f>SUM('დამტკ. ნაერთი'!H485,'ცვლილ. ნაერთი'!H485)</f>
        <v>0</v>
      </c>
      <c r="I485" s="10">
        <f t="shared" si="28"/>
        <v>0</v>
      </c>
      <c r="J485" s="10">
        <f t="shared" si="29"/>
        <v>0</v>
      </c>
    </row>
    <row r="486" spans="1:10" x14ac:dyDescent="0.25">
      <c r="A486" t="str">
        <f t="shared" si="27"/>
        <v>b</v>
      </c>
      <c r="B486" s="8"/>
      <c r="C486" s="9" t="s">
        <v>12</v>
      </c>
      <c r="D486" s="10">
        <f>SUM('დამტკ. ნაერთი'!D486,'ცვლილ. ნაერთი'!D486)</f>
        <v>0</v>
      </c>
      <c r="E486" s="10">
        <f>SUM('დამტკ. ნაერთი'!E486,'ცვლილ. ნაერთი'!E486)</f>
        <v>0</v>
      </c>
      <c r="F486" s="10">
        <f>SUM('დამტკ. ნაერთი'!F486,'ცვლილ. ნაერთი'!F486)</f>
        <v>0</v>
      </c>
      <c r="G486" s="10">
        <f>SUM('დამტკ. ნაერთი'!G486,'ცვლილ. ნაერთი'!G486)</f>
        <v>0</v>
      </c>
      <c r="H486" s="10">
        <f>SUM('დამტკ. ნაერთი'!H486,'ცვლილ. ნაერთი'!H486)</f>
        <v>0</v>
      </c>
      <c r="I486" s="10">
        <f t="shared" si="28"/>
        <v>0</v>
      </c>
      <c r="J486" s="10">
        <f t="shared" si="29"/>
        <v>0</v>
      </c>
    </row>
    <row r="487" spans="1:10" x14ac:dyDescent="0.25">
      <c r="A487" t="str">
        <f t="shared" si="27"/>
        <v>b</v>
      </c>
      <c r="B487" s="8"/>
      <c r="C487" s="9" t="s">
        <v>13</v>
      </c>
      <c r="D487" s="10">
        <f>SUM('დამტკ. ნაერთი'!D487,'ცვლილ. ნაერთი'!D487)</f>
        <v>0</v>
      </c>
      <c r="E487" s="10">
        <f>SUM('დამტკ. ნაერთი'!E487,'ცვლილ. ნაერთი'!E487)</f>
        <v>0</v>
      </c>
      <c r="F487" s="10">
        <f>SUM('დამტკ. ნაერთი'!F487,'ცვლილ. ნაერთი'!F487)</f>
        <v>0</v>
      </c>
      <c r="G487" s="10">
        <f>SUM('დამტკ. ნაერთი'!G487,'ცვლილ. ნაერთი'!G487)</f>
        <v>0</v>
      </c>
      <c r="H487" s="10">
        <f>SUM('დამტკ. ნაერთი'!H487,'ცვლილ. ნაერთი'!H487)</f>
        <v>0</v>
      </c>
      <c r="I487" s="10">
        <f t="shared" si="28"/>
        <v>0</v>
      </c>
      <c r="J487" s="10">
        <f t="shared" si="29"/>
        <v>0</v>
      </c>
    </row>
    <row r="488" spans="1:10" x14ac:dyDescent="0.25">
      <c r="A488" t="str">
        <f t="shared" si="27"/>
        <v>b</v>
      </c>
      <c r="B488" s="8"/>
      <c r="C488" s="9" t="s">
        <v>14</v>
      </c>
      <c r="D488" s="10">
        <f>SUM('დამტკ. ნაერთი'!D488,'ცვლილ. ნაერთი'!D488)</f>
        <v>0</v>
      </c>
      <c r="E488" s="10">
        <f>SUM('დამტკ. ნაერთი'!E488,'ცვლილ. ნაერთი'!E488)</f>
        <v>0</v>
      </c>
      <c r="F488" s="10">
        <f>SUM('დამტკ. ნაერთი'!F488,'ცვლილ. ნაერთი'!F488)</f>
        <v>0</v>
      </c>
      <c r="G488" s="10">
        <f>SUM('დამტკ. ნაერთი'!G488,'ცვლილ. ნაერთი'!G488)</f>
        <v>0</v>
      </c>
      <c r="H488" s="10">
        <f>SUM('დამტკ. ნაერთი'!H488,'ცვლილ. ნაერთი'!H488)</f>
        <v>0</v>
      </c>
      <c r="I488" s="10">
        <f t="shared" si="28"/>
        <v>0</v>
      </c>
      <c r="J488" s="10">
        <f t="shared" si="29"/>
        <v>0</v>
      </c>
    </row>
    <row r="489" spans="1:10" x14ac:dyDescent="0.25">
      <c r="A489" t="str">
        <f t="shared" si="27"/>
        <v>b</v>
      </c>
      <c r="B489" s="8"/>
      <c r="C489" s="9" t="s">
        <v>15</v>
      </c>
      <c r="D489" s="10">
        <f>SUM('დამტკ. ნაერთი'!D489,'ცვლილ. ნაერთი'!D489)</f>
        <v>0</v>
      </c>
      <c r="E489" s="10">
        <f>SUM('დამტკ. ნაერთი'!E489,'ცვლილ. ნაერთი'!E489)</f>
        <v>0</v>
      </c>
      <c r="F489" s="10">
        <f>SUM('დამტკ. ნაერთი'!F489,'ცვლილ. ნაერთი'!F489)</f>
        <v>0</v>
      </c>
      <c r="G489" s="10">
        <f>SUM('დამტკ. ნაერთი'!G489,'ცვლილ. ნაერთი'!G489)</f>
        <v>0</v>
      </c>
      <c r="H489" s="10">
        <f>SUM('დამტკ. ნაერთი'!H489,'ცვლილ. ნაერთი'!H489)</f>
        <v>0</v>
      </c>
      <c r="I489" s="10">
        <f t="shared" si="28"/>
        <v>0</v>
      </c>
      <c r="J489" s="10">
        <f t="shared" si="29"/>
        <v>0</v>
      </c>
    </row>
    <row r="490" spans="1:10" x14ac:dyDescent="0.25">
      <c r="A490" t="str">
        <f t="shared" si="27"/>
        <v>a</v>
      </c>
      <c r="B490" s="8"/>
      <c r="C490" s="9" t="s">
        <v>16</v>
      </c>
      <c r="D490" s="10">
        <f>SUM('დამტკ. ნაერთი'!D490,'ცვლილ. ნაერთი'!D490)</f>
        <v>55000000</v>
      </c>
      <c r="E490" s="10">
        <f>SUM('დამტკ. ნაერთი'!E490,'ცვლილ. ნაერთი'!E490)</f>
        <v>9539500</v>
      </c>
      <c r="F490" s="10">
        <f>SUM('დამტკ. ნაერთი'!F490,'ცვლილ. ნაერთი'!F490)</f>
        <v>10476000</v>
      </c>
      <c r="G490" s="10">
        <f>SUM('დამტკ. ნაერთი'!G490,'ცვლილ. ნაერთი'!G490)</f>
        <v>14000000</v>
      </c>
      <c r="H490" s="10">
        <f>SUM('დამტკ. ნაერთი'!H490,'ცვლილ. ნაერთი'!H490)</f>
        <v>20984500</v>
      </c>
      <c r="I490" s="10">
        <f t="shared" si="28"/>
        <v>20015500</v>
      </c>
      <c r="J490" s="10">
        <f t="shared" si="29"/>
        <v>34015500</v>
      </c>
    </row>
    <row r="491" spans="1:10" x14ac:dyDescent="0.25">
      <c r="A491" t="str">
        <f t="shared" si="27"/>
        <v>b</v>
      </c>
      <c r="B491" s="8"/>
      <c r="C491" s="9" t="s">
        <v>17</v>
      </c>
      <c r="D491" s="10">
        <f>SUM('დამტკ. ნაერთი'!D491,'ცვლილ. ნაერთი'!D491)</f>
        <v>0</v>
      </c>
      <c r="E491" s="10">
        <f>SUM('დამტკ. ნაერთი'!E491,'ცვლილ. ნაერთი'!E491)</f>
        <v>0</v>
      </c>
      <c r="F491" s="10">
        <f>SUM('დამტკ. ნაერთი'!F491,'ცვლილ. ნაერთი'!F491)</f>
        <v>0</v>
      </c>
      <c r="G491" s="10">
        <f>SUM('დამტკ. ნაერთი'!G491,'ცვლილ. ნაერთი'!G491)</f>
        <v>0</v>
      </c>
      <c r="H491" s="10">
        <f>SUM('დამტკ. ნაერთი'!H491,'ცვლილ. ნაერთი'!H491)</f>
        <v>0</v>
      </c>
      <c r="I491" s="10">
        <f t="shared" si="28"/>
        <v>0</v>
      </c>
      <c r="J491" s="10">
        <f t="shared" si="29"/>
        <v>0</v>
      </c>
    </row>
    <row r="492" spans="1:10" x14ac:dyDescent="0.25">
      <c r="A492" t="str">
        <f t="shared" si="27"/>
        <v>b</v>
      </c>
      <c r="B492" s="5"/>
      <c r="C492" s="6" t="s">
        <v>18</v>
      </c>
      <c r="D492" s="7">
        <f>SUM('დამტკ. ნაერთი'!D492,'ცვლილ. ნაერთი'!D492)</f>
        <v>0</v>
      </c>
      <c r="E492" s="7">
        <f>SUM('დამტკ. ნაერთი'!E492,'ცვლილ. ნაერთი'!E492)</f>
        <v>0</v>
      </c>
      <c r="F492" s="7">
        <f>SUM('დამტკ. ნაერთი'!F492,'ცვლილ. ნაერთი'!F492)</f>
        <v>0</v>
      </c>
      <c r="G492" s="7">
        <f>SUM('დამტკ. ნაერთი'!G492,'ცვლილ. ნაერთი'!G492)</f>
        <v>0</v>
      </c>
      <c r="H492" s="7">
        <f>SUM('დამტკ. ნაერთი'!H492,'ცვლილ. ნაერთი'!H492)</f>
        <v>0</v>
      </c>
      <c r="I492" s="7">
        <f t="shared" si="28"/>
        <v>0</v>
      </c>
      <c r="J492" s="7">
        <f t="shared" si="29"/>
        <v>0</v>
      </c>
    </row>
    <row r="493" spans="1:10" x14ac:dyDescent="0.25">
      <c r="A493" t="str">
        <f t="shared" si="27"/>
        <v>b</v>
      </c>
      <c r="B493" s="5"/>
      <c r="C493" s="6" t="s">
        <v>19</v>
      </c>
      <c r="D493" s="7">
        <f>SUM('დამტკ. ნაერთი'!D493,'ცვლილ. ნაერთი'!D493)</f>
        <v>0</v>
      </c>
      <c r="E493" s="7">
        <f>SUM('დამტკ. ნაერთი'!E493,'ცვლილ. ნაერთი'!E493)</f>
        <v>0</v>
      </c>
      <c r="F493" s="7">
        <f>SUM('დამტკ. ნაერთი'!F493,'ცვლილ. ნაერთი'!F493)</f>
        <v>0</v>
      </c>
      <c r="G493" s="7">
        <f>SUM('დამტკ. ნაერთი'!G493,'ცვლილ. ნაერთი'!G493)</f>
        <v>0</v>
      </c>
      <c r="H493" s="7">
        <f>SUM('დამტკ. ნაერთი'!H493,'ცვლილ. ნაერთი'!H493)</f>
        <v>0</v>
      </c>
      <c r="I493" s="7">
        <f t="shared" si="28"/>
        <v>0</v>
      </c>
      <c r="J493" s="7">
        <f t="shared" si="29"/>
        <v>0</v>
      </c>
    </row>
    <row r="494" spans="1:10" ht="15.75" thickBot="1" x14ac:dyDescent="0.3">
      <c r="A494" t="str">
        <f t="shared" si="27"/>
        <v>b</v>
      </c>
      <c r="B494" s="11"/>
      <c r="C494" s="12" t="s">
        <v>20</v>
      </c>
      <c r="D494" s="13">
        <f>SUM('დამტკ. ნაერთი'!D494,'ცვლილ. ნაერთი'!D494)</f>
        <v>0</v>
      </c>
      <c r="E494" s="13">
        <f>SUM('დამტკ. ნაერთი'!E494,'ცვლილ. ნაერთი'!E494)</f>
        <v>0</v>
      </c>
      <c r="F494" s="13">
        <f>SUM('დამტკ. ნაერთი'!F494,'ცვლილ. ნაერთი'!F494)</f>
        <v>0</v>
      </c>
      <c r="G494" s="13">
        <f>SUM('დამტკ. ნაერთი'!G494,'ცვლილ. ნაერთი'!G494)</f>
        <v>0</v>
      </c>
      <c r="H494" s="13">
        <f>SUM('დამტკ. ნაერთი'!H494,'ცვლილ. ნაერთი'!H494)</f>
        <v>0</v>
      </c>
      <c r="I494" s="13">
        <f t="shared" si="28"/>
        <v>0</v>
      </c>
      <c r="J494" s="13">
        <f t="shared" si="29"/>
        <v>0</v>
      </c>
    </row>
    <row r="495" spans="1:10" ht="46.5" thickTop="1" thickBot="1" x14ac:dyDescent="0.3">
      <c r="A495" t="str">
        <f t="shared" si="27"/>
        <v>a</v>
      </c>
      <c r="B495" s="16" t="s">
        <v>240</v>
      </c>
      <c r="C495" s="4" t="s">
        <v>243</v>
      </c>
      <c r="D495" s="4">
        <f>SUM('დამტკ. ნაერთი'!D495,'ცვლილ. ნაერთი'!D495)</f>
        <v>30000000</v>
      </c>
      <c r="E495" s="4">
        <f>SUM('დამტკ. ნაერთი'!E495,'ცვლილ. ნაერთი'!E495)</f>
        <v>6930000</v>
      </c>
      <c r="F495" s="4">
        <f>SUM('დამტკ. ნაერთი'!F495,'ცვლილ. ნაერთი'!F495)</f>
        <v>7003100</v>
      </c>
      <c r="G495" s="4">
        <f>SUM('დამტკ. ნაერთი'!G495,'ცვლილ. ნაერთი'!G495)</f>
        <v>7500000</v>
      </c>
      <c r="H495" s="4">
        <f>SUM('დამტკ. ნაერთი'!H495,'ცვლილ. ნაერთი'!H495)</f>
        <v>8566900</v>
      </c>
      <c r="I495" s="4">
        <f t="shared" ref="I495:I542" si="30">SUM(E495,F495)</f>
        <v>13933100</v>
      </c>
      <c r="J495" s="4">
        <f t="shared" ref="J495:J542" si="31">SUM(E495,F495,G495)</f>
        <v>21433100</v>
      </c>
    </row>
    <row r="496" spans="1:10" ht="15.75" thickTop="1" x14ac:dyDescent="0.25">
      <c r="A496" t="str">
        <f t="shared" si="27"/>
        <v>a</v>
      </c>
      <c r="B496" s="5"/>
      <c r="C496" s="6" t="s">
        <v>10</v>
      </c>
      <c r="D496" s="7">
        <f>SUM('დამტკ. ნაერთი'!D496,'ცვლილ. ნაერთი'!D496)</f>
        <v>30000000</v>
      </c>
      <c r="E496" s="7">
        <f>SUM('დამტკ. ნაერთი'!E496,'ცვლილ. ნაერთი'!E496)</f>
        <v>6930000</v>
      </c>
      <c r="F496" s="7">
        <f>SUM('დამტკ. ნაერთი'!F496,'ცვლილ. ნაერთი'!F496)</f>
        <v>7003100</v>
      </c>
      <c r="G496" s="7">
        <f>SUM('დამტკ. ნაერთი'!G496,'ცვლილ. ნაერთი'!G496)</f>
        <v>7500000</v>
      </c>
      <c r="H496" s="7">
        <f>SUM('დამტკ. ნაერთი'!H496,'ცვლილ. ნაერთი'!H496)</f>
        <v>8566900</v>
      </c>
      <c r="I496" s="7">
        <f t="shared" si="30"/>
        <v>13933100</v>
      </c>
      <c r="J496" s="7">
        <f t="shared" si="31"/>
        <v>21433100</v>
      </c>
    </row>
    <row r="497" spans="1:10" x14ac:dyDescent="0.25">
      <c r="A497" t="str">
        <f t="shared" si="27"/>
        <v>b</v>
      </c>
      <c r="B497" s="8"/>
      <c r="C497" s="9" t="s">
        <v>11</v>
      </c>
      <c r="D497" s="10">
        <f>SUM('დამტკ. ნაერთი'!D497,'ცვლილ. ნაერთი'!D497)</f>
        <v>0</v>
      </c>
      <c r="E497" s="10">
        <f>SUM('დამტკ. ნაერთი'!E497,'ცვლილ. ნაერთი'!E497)</f>
        <v>0</v>
      </c>
      <c r="F497" s="10">
        <f>SUM('დამტკ. ნაერთი'!F497,'ცვლილ. ნაერთი'!F497)</f>
        <v>0</v>
      </c>
      <c r="G497" s="10">
        <f>SUM('დამტკ. ნაერთი'!G497,'ცვლილ. ნაერთი'!G497)</f>
        <v>0</v>
      </c>
      <c r="H497" s="10">
        <f>SUM('დამტკ. ნაერთი'!H497,'ცვლილ. ნაერთი'!H497)</f>
        <v>0</v>
      </c>
      <c r="I497" s="10">
        <f t="shared" si="30"/>
        <v>0</v>
      </c>
      <c r="J497" s="10">
        <f t="shared" si="31"/>
        <v>0</v>
      </c>
    </row>
    <row r="498" spans="1:10" x14ac:dyDescent="0.25">
      <c r="A498" t="str">
        <f t="shared" si="27"/>
        <v>b</v>
      </c>
      <c r="B498" s="8"/>
      <c r="C498" s="9" t="s">
        <v>12</v>
      </c>
      <c r="D498" s="10">
        <f>SUM('დამტკ. ნაერთი'!D498,'ცვლილ. ნაერთი'!D498)</f>
        <v>0</v>
      </c>
      <c r="E498" s="10">
        <f>SUM('დამტკ. ნაერთი'!E498,'ცვლილ. ნაერთი'!E498)</f>
        <v>0</v>
      </c>
      <c r="F498" s="10">
        <f>SUM('დამტკ. ნაერთი'!F498,'ცვლილ. ნაერთი'!F498)</f>
        <v>0</v>
      </c>
      <c r="G498" s="10">
        <f>SUM('დამტკ. ნაერთი'!G498,'ცვლილ. ნაერთი'!G498)</f>
        <v>0</v>
      </c>
      <c r="H498" s="10">
        <f>SUM('დამტკ. ნაერთი'!H498,'ცვლილ. ნაერთი'!H498)</f>
        <v>0</v>
      </c>
      <c r="I498" s="10">
        <f t="shared" si="30"/>
        <v>0</v>
      </c>
      <c r="J498" s="10">
        <f t="shared" si="31"/>
        <v>0</v>
      </c>
    </row>
    <row r="499" spans="1:10" x14ac:dyDescent="0.25">
      <c r="A499" t="str">
        <f t="shared" si="27"/>
        <v>b</v>
      </c>
      <c r="B499" s="8"/>
      <c r="C499" s="9" t="s">
        <v>13</v>
      </c>
      <c r="D499" s="10">
        <f>SUM('დამტკ. ნაერთი'!D499,'ცვლილ. ნაერთი'!D499)</f>
        <v>0</v>
      </c>
      <c r="E499" s="10">
        <f>SUM('დამტკ. ნაერთი'!E499,'ცვლილ. ნაერთი'!E499)</f>
        <v>0</v>
      </c>
      <c r="F499" s="10">
        <f>SUM('დამტკ. ნაერთი'!F499,'ცვლილ. ნაერთი'!F499)</f>
        <v>0</v>
      </c>
      <c r="G499" s="10">
        <f>SUM('დამტკ. ნაერთი'!G499,'ცვლილ. ნაერთი'!G499)</f>
        <v>0</v>
      </c>
      <c r="H499" s="10">
        <f>SUM('დამტკ. ნაერთი'!H499,'ცვლილ. ნაერთი'!H499)</f>
        <v>0</v>
      </c>
      <c r="I499" s="10">
        <f t="shared" si="30"/>
        <v>0</v>
      </c>
      <c r="J499" s="10">
        <f t="shared" si="31"/>
        <v>0</v>
      </c>
    </row>
    <row r="500" spans="1:10" x14ac:dyDescent="0.25">
      <c r="A500" t="str">
        <f t="shared" si="27"/>
        <v>b</v>
      </c>
      <c r="B500" s="8"/>
      <c r="C500" s="9" t="s">
        <v>14</v>
      </c>
      <c r="D500" s="10">
        <f>SUM('დამტკ. ნაერთი'!D500,'ცვლილ. ნაერთი'!D500)</f>
        <v>0</v>
      </c>
      <c r="E500" s="10">
        <f>SUM('დამტკ. ნაერთი'!E500,'ცვლილ. ნაერთი'!E500)</f>
        <v>0</v>
      </c>
      <c r="F500" s="10">
        <f>SUM('დამტკ. ნაერთი'!F500,'ცვლილ. ნაერთი'!F500)</f>
        <v>0</v>
      </c>
      <c r="G500" s="10">
        <f>SUM('დამტკ. ნაერთი'!G500,'ცვლილ. ნაერთი'!G500)</f>
        <v>0</v>
      </c>
      <c r="H500" s="10">
        <f>SUM('დამტკ. ნაერთი'!H500,'ცვლილ. ნაერთი'!H500)</f>
        <v>0</v>
      </c>
      <c r="I500" s="10">
        <f t="shared" si="30"/>
        <v>0</v>
      </c>
      <c r="J500" s="10">
        <f t="shared" si="31"/>
        <v>0</v>
      </c>
    </row>
    <row r="501" spans="1:10" x14ac:dyDescent="0.25">
      <c r="A501" t="str">
        <f t="shared" si="27"/>
        <v>b</v>
      </c>
      <c r="B501" s="8"/>
      <c r="C501" s="9" t="s">
        <v>15</v>
      </c>
      <c r="D501" s="10">
        <f>SUM('დამტკ. ნაერთი'!D501,'ცვლილ. ნაერთი'!D501)</f>
        <v>0</v>
      </c>
      <c r="E501" s="10">
        <f>SUM('დამტკ. ნაერთი'!E501,'ცვლილ. ნაერთი'!E501)</f>
        <v>0</v>
      </c>
      <c r="F501" s="10">
        <f>SUM('დამტკ. ნაერთი'!F501,'ცვლილ. ნაერთი'!F501)</f>
        <v>0</v>
      </c>
      <c r="G501" s="10">
        <f>SUM('დამტკ. ნაერთი'!G501,'ცვლილ. ნაერთი'!G501)</f>
        <v>0</v>
      </c>
      <c r="H501" s="10">
        <f>SUM('დამტკ. ნაერთი'!H501,'ცვლილ. ნაერთი'!H501)</f>
        <v>0</v>
      </c>
      <c r="I501" s="10">
        <f t="shared" si="30"/>
        <v>0</v>
      </c>
      <c r="J501" s="10">
        <f t="shared" si="31"/>
        <v>0</v>
      </c>
    </row>
    <row r="502" spans="1:10" x14ac:dyDescent="0.25">
      <c r="A502" t="str">
        <f t="shared" si="27"/>
        <v>a</v>
      </c>
      <c r="B502" s="8"/>
      <c r="C502" s="9" t="s">
        <v>16</v>
      </c>
      <c r="D502" s="10">
        <f>SUM('დამტკ. ნაერთი'!D502,'ცვლილ. ნაერთი'!D502)</f>
        <v>30000000</v>
      </c>
      <c r="E502" s="10">
        <f>SUM('დამტკ. ნაერთი'!E502,'ცვლილ. ნაერთი'!E502)</f>
        <v>6930000</v>
      </c>
      <c r="F502" s="10">
        <f>SUM('დამტკ. ნაერთი'!F502,'ცვლილ. ნაერთი'!F502)</f>
        <v>7003100</v>
      </c>
      <c r="G502" s="10">
        <f>SUM('დამტკ. ნაერთი'!G502,'ცვლილ. ნაერთი'!G502)</f>
        <v>7500000</v>
      </c>
      <c r="H502" s="10">
        <f>SUM('დამტკ. ნაერთი'!H502,'ცვლილ. ნაერთი'!H502)</f>
        <v>8566900</v>
      </c>
      <c r="I502" s="10">
        <f t="shared" si="30"/>
        <v>13933100</v>
      </c>
      <c r="J502" s="10">
        <f t="shared" si="31"/>
        <v>21433100</v>
      </c>
    </row>
    <row r="503" spans="1:10" x14ac:dyDescent="0.25">
      <c r="A503" t="str">
        <f t="shared" si="27"/>
        <v>b</v>
      </c>
      <c r="B503" s="8"/>
      <c r="C503" s="9" t="s">
        <v>17</v>
      </c>
      <c r="D503" s="10">
        <f>SUM('დამტკ. ნაერთი'!D503,'ცვლილ. ნაერთი'!D503)</f>
        <v>0</v>
      </c>
      <c r="E503" s="10">
        <f>SUM('დამტკ. ნაერთი'!E503,'ცვლილ. ნაერთი'!E503)</f>
        <v>0</v>
      </c>
      <c r="F503" s="10">
        <f>SUM('დამტკ. ნაერთი'!F503,'ცვლილ. ნაერთი'!F503)</f>
        <v>0</v>
      </c>
      <c r="G503" s="10">
        <f>SUM('დამტკ. ნაერთი'!G503,'ცვლილ. ნაერთი'!G503)</f>
        <v>0</v>
      </c>
      <c r="H503" s="10">
        <f>SUM('დამტკ. ნაერთი'!H503,'ცვლილ. ნაერთი'!H503)</f>
        <v>0</v>
      </c>
      <c r="I503" s="10">
        <f t="shared" si="30"/>
        <v>0</v>
      </c>
      <c r="J503" s="10">
        <f t="shared" si="31"/>
        <v>0</v>
      </c>
    </row>
    <row r="504" spans="1:10" x14ac:dyDescent="0.25">
      <c r="A504" t="str">
        <f t="shared" si="27"/>
        <v>b</v>
      </c>
      <c r="B504" s="5"/>
      <c r="C504" s="6" t="s">
        <v>18</v>
      </c>
      <c r="D504" s="7">
        <f>SUM('დამტკ. ნაერთი'!D504,'ცვლილ. ნაერთი'!D504)</f>
        <v>0</v>
      </c>
      <c r="E504" s="7">
        <f>SUM('დამტკ. ნაერთი'!E504,'ცვლილ. ნაერთი'!E504)</f>
        <v>0</v>
      </c>
      <c r="F504" s="7">
        <f>SUM('დამტკ. ნაერთი'!F504,'ცვლილ. ნაერთი'!F504)</f>
        <v>0</v>
      </c>
      <c r="G504" s="7">
        <f>SUM('დამტკ. ნაერთი'!G504,'ცვლილ. ნაერთი'!G504)</f>
        <v>0</v>
      </c>
      <c r="H504" s="7">
        <f>SUM('დამტკ. ნაერთი'!H504,'ცვლილ. ნაერთი'!H504)</f>
        <v>0</v>
      </c>
      <c r="I504" s="7">
        <f t="shared" si="30"/>
        <v>0</v>
      </c>
      <c r="J504" s="7">
        <f t="shared" si="31"/>
        <v>0</v>
      </c>
    </row>
    <row r="505" spans="1:10" x14ac:dyDescent="0.25">
      <c r="A505" t="str">
        <f t="shared" si="27"/>
        <v>b</v>
      </c>
      <c r="B505" s="5"/>
      <c r="C505" s="6" t="s">
        <v>19</v>
      </c>
      <c r="D505" s="7">
        <f>SUM('დამტკ. ნაერთი'!D505,'ცვლილ. ნაერთი'!D505)</f>
        <v>0</v>
      </c>
      <c r="E505" s="7">
        <f>SUM('დამტკ. ნაერთი'!E505,'ცვლილ. ნაერთი'!E505)</f>
        <v>0</v>
      </c>
      <c r="F505" s="7">
        <f>SUM('დამტკ. ნაერთი'!F505,'ცვლილ. ნაერთი'!F505)</f>
        <v>0</v>
      </c>
      <c r="G505" s="7">
        <f>SUM('დამტკ. ნაერთი'!G505,'ცვლილ. ნაერთი'!G505)</f>
        <v>0</v>
      </c>
      <c r="H505" s="7">
        <f>SUM('დამტკ. ნაერთი'!H505,'ცვლილ. ნაერთი'!H505)</f>
        <v>0</v>
      </c>
      <c r="I505" s="7">
        <f t="shared" si="30"/>
        <v>0</v>
      </c>
      <c r="J505" s="7">
        <f t="shared" si="31"/>
        <v>0</v>
      </c>
    </row>
    <row r="506" spans="1:10" ht="15.75" thickBot="1" x14ac:dyDescent="0.3">
      <c r="A506" t="str">
        <f t="shared" si="27"/>
        <v>b</v>
      </c>
      <c r="B506" s="11"/>
      <c r="C506" s="12" t="s">
        <v>20</v>
      </c>
      <c r="D506" s="13">
        <f>SUM('დამტკ. ნაერთი'!D506,'ცვლილ. ნაერთი'!D506)</f>
        <v>0</v>
      </c>
      <c r="E506" s="13">
        <f>SUM('დამტკ. ნაერთი'!E506,'ცვლილ. ნაერთი'!E506)</f>
        <v>0</v>
      </c>
      <c r="F506" s="13">
        <f>SUM('დამტკ. ნაერთი'!F506,'ცვლილ. ნაერთი'!F506)</f>
        <v>0</v>
      </c>
      <c r="G506" s="13">
        <f>SUM('დამტკ. ნაერთი'!G506,'ცვლილ. ნაერთი'!G506)</f>
        <v>0</v>
      </c>
      <c r="H506" s="13">
        <f>SUM('დამტკ. ნაერთი'!H506,'ცვლილ. ნაერთი'!H506)</f>
        <v>0</v>
      </c>
      <c r="I506" s="13">
        <f t="shared" si="30"/>
        <v>0</v>
      </c>
      <c r="J506" s="13">
        <f t="shared" si="31"/>
        <v>0</v>
      </c>
    </row>
    <row r="507" spans="1:10" ht="46.5" thickTop="1" thickBot="1" x14ac:dyDescent="0.3">
      <c r="A507" t="str">
        <f t="shared" si="24"/>
        <v>a</v>
      </c>
      <c r="B507" s="16" t="s">
        <v>241</v>
      </c>
      <c r="C507" s="4" t="s">
        <v>245</v>
      </c>
      <c r="D507" s="4">
        <f>SUM('დამტკ. ნაერთი'!D507,'ცვლილ. ნაერთი'!D507)</f>
        <v>5000000</v>
      </c>
      <c r="E507" s="4">
        <f>SUM('დამტკ. ნაერთი'!E507,'ცვლილ. ნაერთი'!E507)</f>
        <v>863000</v>
      </c>
      <c r="F507" s="4">
        <f>SUM('დამტკ. ნაერთი'!F507,'ცვლილ. ნაერთი'!F507)</f>
        <v>877900</v>
      </c>
      <c r="G507" s="4">
        <f>SUM('დამტკ. ნაერთი'!G507,'ცვლილ. ნაერთი'!G507)</f>
        <v>1250000</v>
      </c>
      <c r="H507" s="4">
        <f>SUM('დამტკ. ნაერთი'!H507,'ცვლილ. ნაერთი'!H507)</f>
        <v>2009100</v>
      </c>
      <c r="I507" s="4">
        <f t="shared" si="30"/>
        <v>1740900</v>
      </c>
      <c r="J507" s="4">
        <f t="shared" si="31"/>
        <v>2990900</v>
      </c>
    </row>
    <row r="508" spans="1:10" ht="15.75" thickTop="1" x14ac:dyDescent="0.25">
      <c r="A508" t="str">
        <f t="shared" si="24"/>
        <v>a</v>
      </c>
      <c r="B508" s="5"/>
      <c r="C508" s="6" t="s">
        <v>10</v>
      </c>
      <c r="D508" s="7">
        <f>SUM('დამტკ. ნაერთი'!D508,'ცვლილ. ნაერთი'!D508)</f>
        <v>5000000</v>
      </c>
      <c r="E508" s="7">
        <f>SUM('დამტკ. ნაერთი'!E508,'ცვლილ. ნაერთი'!E508)</f>
        <v>863000</v>
      </c>
      <c r="F508" s="7">
        <f>SUM('დამტკ. ნაერთი'!F508,'ცვლილ. ნაერთი'!F508)</f>
        <v>877900</v>
      </c>
      <c r="G508" s="7">
        <f>SUM('დამტკ. ნაერთი'!G508,'ცვლილ. ნაერთი'!G508)</f>
        <v>1250000</v>
      </c>
      <c r="H508" s="7">
        <f>SUM('დამტკ. ნაერთი'!H508,'ცვლილ. ნაერთი'!H508)</f>
        <v>2009100</v>
      </c>
      <c r="I508" s="7">
        <f t="shared" si="30"/>
        <v>1740900</v>
      </c>
      <c r="J508" s="7">
        <f t="shared" si="31"/>
        <v>2990900</v>
      </c>
    </row>
    <row r="509" spans="1:10" x14ac:dyDescent="0.25">
      <c r="A509" t="str">
        <f t="shared" si="24"/>
        <v>b</v>
      </c>
      <c r="B509" s="8"/>
      <c r="C509" s="9" t="s">
        <v>11</v>
      </c>
      <c r="D509" s="10">
        <f>SUM('დამტკ. ნაერთი'!D509,'ცვლილ. ნაერთი'!D509)</f>
        <v>0</v>
      </c>
      <c r="E509" s="10">
        <f>SUM('დამტკ. ნაერთი'!E509,'ცვლილ. ნაერთი'!E509)</f>
        <v>0</v>
      </c>
      <c r="F509" s="10">
        <f>SUM('დამტკ. ნაერთი'!F509,'ცვლილ. ნაერთი'!F509)</f>
        <v>0</v>
      </c>
      <c r="G509" s="10">
        <f>SUM('დამტკ. ნაერთი'!G509,'ცვლილ. ნაერთი'!G509)</f>
        <v>0</v>
      </c>
      <c r="H509" s="10">
        <f>SUM('დამტკ. ნაერთი'!H509,'ცვლილ. ნაერთი'!H509)</f>
        <v>0</v>
      </c>
      <c r="I509" s="10">
        <f t="shared" si="30"/>
        <v>0</v>
      </c>
      <c r="J509" s="10">
        <f t="shared" si="31"/>
        <v>0</v>
      </c>
    </row>
    <row r="510" spans="1:10" x14ac:dyDescent="0.25">
      <c r="A510" t="str">
        <f t="shared" si="24"/>
        <v>b</v>
      </c>
      <c r="B510" s="8"/>
      <c r="C510" s="9" t="s">
        <v>12</v>
      </c>
      <c r="D510" s="10">
        <f>SUM('დამტკ. ნაერთი'!D510,'ცვლილ. ნაერთი'!D510)</f>
        <v>0</v>
      </c>
      <c r="E510" s="10">
        <f>SUM('დამტკ. ნაერთი'!E510,'ცვლილ. ნაერთი'!E510)</f>
        <v>0</v>
      </c>
      <c r="F510" s="10">
        <f>SUM('დამტკ. ნაერთი'!F510,'ცვლილ. ნაერთი'!F510)</f>
        <v>0</v>
      </c>
      <c r="G510" s="10">
        <f>SUM('დამტკ. ნაერთი'!G510,'ცვლილ. ნაერთი'!G510)</f>
        <v>0</v>
      </c>
      <c r="H510" s="10">
        <f>SUM('დამტკ. ნაერთი'!H510,'ცვლილ. ნაერთი'!H510)</f>
        <v>0</v>
      </c>
      <c r="I510" s="10">
        <f t="shared" si="30"/>
        <v>0</v>
      </c>
      <c r="J510" s="10">
        <f t="shared" si="31"/>
        <v>0</v>
      </c>
    </row>
    <row r="511" spans="1:10" x14ac:dyDescent="0.25">
      <c r="A511" t="str">
        <f t="shared" si="24"/>
        <v>b</v>
      </c>
      <c r="B511" s="8"/>
      <c r="C511" s="9" t="s">
        <v>13</v>
      </c>
      <c r="D511" s="10">
        <f>SUM('დამტკ. ნაერთი'!D511,'ცვლილ. ნაერთი'!D511)</f>
        <v>0</v>
      </c>
      <c r="E511" s="10">
        <f>SUM('დამტკ. ნაერთი'!E511,'ცვლილ. ნაერთი'!E511)</f>
        <v>0</v>
      </c>
      <c r="F511" s="10">
        <f>SUM('დამტკ. ნაერთი'!F511,'ცვლილ. ნაერთი'!F511)</f>
        <v>0</v>
      </c>
      <c r="G511" s="10">
        <f>SUM('დამტკ. ნაერთი'!G511,'ცვლილ. ნაერთი'!G511)</f>
        <v>0</v>
      </c>
      <c r="H511" s="10">
        <f>SUM('დამტკ. ნაერთი'!H511,'ცვლილ. ნაერთი'!H511)</f>
        <v>0</v>
      </c>
      <c r="I511" s="10">
        <f t="shared" si="30"/>
        <v>0</v>
      </c>
      <c r="J511" s="10">
        <f t="shared" si="31"/>
        <v>0</v>
      </c>
    </row>
    <row r="512" spans="1:10" x14ac:dyDescent="0.25">
      <c r="A512" t="str">
        <f t="shared" si="24"/>
        <v>b</v>
      </c>
      <c r="B512" s="8"/>
      <c r="C512" s="9" t="s">
        <v>14</v>
      </c>
      <c r="D512" s="10">
        <f>SUM('დამტკ. ნაერთი'!D512,'ცვლილ. ნაერთი'!D512)</f>
        <v>0</v>
      </c>
      <c r="E512" s="10">
        <f>SUM('დამტკ. ნაერთი'!E512,'ცვლილ. ნაერთი'!E512)</f>
        <v>0</v>
      </c>
      <c r="F512" s="10">
        <f>SUM('დამტკ. ნაერთი'!F512,'ცვლილ. ნაერთი'!F512)</f>
        <v>0</v>
      </c>
      <c r="G512" s="10">
        <f>SUM('დამტკ. ნაერთი'!G512,'ცვლილ. ნაერთი'!G512)</f>
        <v>0</v>
      </c>
      <c r="H512" s="10">
        <f>SUM('დამტკ. ნაერთი'!H512,'ცვლილ. ნაერთი'!H512)</f>
        <v>0</v>
      </c>
      <c r="I512" s="10">
        <f t="shared" si="30"/>
        <v>0</v>
      </c>
      <c r="J512" s="10">
        <f t="shared" si="31"/>
        <v>0</v>
      </c>
    </row>
    <row r="513" spans="1:10" x14ac:dyDescent="0.25">
      <c r="A513" t="str">
        <f t="shared" si="24"/>
        <v>b</v>
      </c>
      <c r="B513" s="8"/>
      <c r="C513" s="9" t="s">
        <v>15</v>
      </c>
      <c r="D513" s="10">
        <f>SUM('დამტკ. ნაერთი'!D513,'ცვლილ. ნაერთი'!D513)</f>
        <v>0</v>
      </c>
      <c r="E513" s="10">
        <f>SUM('დამტკ. ნაერთი'!E513,'ცვლილ. ნაერთი'!E513)</f>
        <v>0</v>
      </c>
      <c r="F513" s="10">
        <f>SUM('დამტკ. ნაერთი'!F513,'ცვლილ. ნაერთი'!F513)</f>
        <v>0</v>
      </c>
      <c r="G513" s="10">
        <f>SUM('დამტკ. ნაერთი'!G513,'ცვლილ. ნაერთი'!G513)</f>
        <v>0</v>
      </c>
      <c r="H513" s="10">
        <f>SUM('დამტკ. ნაერთი'!H513,'ცვლილ. ნაერთი'!H513)</f>
        <v>0</v>
      </c>
      <c r="I513" s="10">
        <f t="shared" si="30"/>
        <v>0</v>
      </c>
      <c r="J513" s="10">
        <f t="shared" si="31"/>
        <v>0</v>
      </c>
    </row>
    <row r="514" spans="1:10" x14ac:dyDescent="0.25">
      <c r="A514" t="str">
        <f t="shared" si="24"/>
        <v>a</v>
      </c>
      <c r="B514" s="8"/>
      <c r="C514" s="9" t="s">
        <v>16</v>
      </c>
      <c r="D514" s="10">
        <f>SUM('დამტკ. ნაერთი'!D514,'ცვლილ. ნაერთი'!D514)</f>
        <v>5000000</v>
      </c>
      <c r="E514" s="10">
        <f>SUM('დამტკ. ნაერთი'!E514,'ცვლილ. ნაერთი'!E514)</f>
        <v>863000</v>
      </c>
      <c r="F514" s="10">
        <f>SUM('დამტკ. ნაერთი'!F514,'ცვლილ. ნაერთი'!F514)</f>
        <v>877900</v>
      </c>
      <c r="G514" s="10">
        <f>SUM('დამტკ. ნაერთი'!G514,'ცვლილ. ნაერთი'!G514)</f>
        <v>1250000</v>
      </c>
      <c r="H514" s="10">
        <f>SUM('დამტკ. ნაერთი'!H514,'ცვლილ. ნაერთი'!H514)</f>
        <v>2009100</v>
      </c>
      <c r="I514" s="10">
        <f t="shared" si="30"/>
        <v>1740900</v>
      </c>
      <c r="J514" s="10">
        <f t="shared" si="31"/>
        <v>2990900</v>
      </c>
    </row>
    <row r="515" spans="1:10" x14ac:dyDescent="0.25">
      <c r="A515" t="str">
        <f t="shared" si="24"/>
        <v>b</v>
      </c>
      <c r="B515" s="8"/>
      <c r="C515" s="9" t="s">
        <v>17</v>
      </c>
      <c r="D515" s="10">
        <f>SUM('დამტკ. ნაერთი'!D515,'ცვლილ. ნაერთი'!D515)</f>
        <v>0</v>
      </c>
      <c r="E515" s="10">
        <f>SUM('დამტკ. ნაერთი'!E515,'ცვლილ. ნაერთი'!E515)</f>
        <v>0</v>
      </c>
      <c r="F515" s="10">
        <f>SUM('დამტკ. ნაერთი'!F515,'ცვლილ. ნაერთი'!F515)</f>
        <v>0</v>
      </c>
      <c r="G515" s="10">
        <f>SUM('დამტკ. ნაერთი'!G515,'ცვლილ. ნაერთი'!G515)</f>
        <v>0</v>
      </c>
      <c r="H515" s="10">
        <f>SUM('დამტკ. ნაერთი'!H515,'ცვლილ. ნაერთი'!H515)</f>
        <v>0</v>
      </c>
      <c r="I515" s="10">
        <f t="shared" si="30"/>
        <v>0</v>
      </c>
      <c r="J515" s="10">
        <f t="shared" si="31"/>
        <v>0</v>
      </c>
    </row>
    <row r="516" spans="1:10" x14ac:dyDescent="0.25">
      <c r="A516" t="str">
        <f t="shared" si="24"/>
        <v>b</v>
      </c>
      <c r="B516" s="5"/>
      <c r="C516" s="6" t="s">
        <v>18</v>
      </c>
      <c r="D516" s="7">
        <f>SUM('დამტკ. ნაერთი'!D516,'ცვლილ. ნაერთი'!D516)</f>
        <v>0</v>
      </c>
      <c r="E516" s="7">
        <f>SUM('დამტკ. ნაერთი'!E516,'ცვლილ. ნაერთი'!E516)</f>
        <v>0</v>
      </c>
      <c r="F516" s="7">
        <f>SUM('დამტკ. ნაერთი'!F516,'ცვლილ. ნაერთი'!F516)</f>
        <v>0</v>
      </c>
      <c r="G516" s="7">
        <f>SUM('დამტკ. ნაერთი'!G516,'ცვლილ. ნაერთი'!G516)</f>
        <v>0</v>
      </c>
      <c r="H516" s="7">
        <f>SUM('დამტკ. ნაერთი'!H516,'ცვლილ. ნაერთი'!H516)</f>
        <v>0</v>
      </c>
      <c r="I516" s="7">
        <f t="shared" si="30"/>
        <v>0</v>
      </c>
      <c r="J516" s="7">
        <f t="shared" si="31"/>
        <v>0</v>
      </c>
    </row>
    <row r="517" spans="1:10" x14ac:dyDescent="0.25">
      <c r="A517" t="str">
        <f t="shared" si="24"/>
        <v>b</v>
      </c>
      <c r="B517" s="5"/>
      <c r="C517" s="6" t="s">
        <v>19</v>
      </c>
      <c r="D517" s="7">
        <f>SUM('დამტკ. ნაერთი'!D517,'ცვლილ. ნაერთი'!D517)</f>
        <v>0</v>
      </c>
      <c r="E517" s="7">
        <f>SUM('დამტკ. ნაერთი'!E517,'ცვლილ. ნაერთი'!E517)</f>
        <v>0</v>
      </c>
      <c r="F517" s="7">
        <f>SUM('დამტკ. ნაერთი'!F517,'ცვლილ. ნაერთი'!F517)</f>
        <v>0</v>
      </c>
      <c r="G517" s="7">
        <f>SUM('დამტკ. ნაერთი'!G517,'ცვლილ. ნაერთი'!G517)</f>
        <v>0</v>
      </c>
      <c r="H517" s="7">
        <f>SUM('დამტკ. ნაერთი'!H517,'ცვლილ. ნაერთი'!H517)</f>
        <v>0</v>
      </c>
      <c r="I517" s="7">
        <f t="shared" si="30"/>
        <v>0</v>
      </c>
      <c r="J517" s="7">
        <f t="shared" si="31"/>
        <v>0</v>
      </c>
    </row>
    <row r="518" spans="1:10" ht="15.75" thickBot="1" x14ac:dyDescent="0.3">
      <c r="A518" t="str">
        <f t="shared" si="24"/>
        <v>b</v>
      </c>
      <c r="B518" s="11"/>
      <c r="C518" s="12" t="s">
        <v>20</v>
      </c>
      <c r="D518" s="13">
        <f>SUM('დამტკ. ნაერთი'!D518,'ცვლილ. ნაერთი'!D518)</f>
        <v>0</v>
      </c>
      <c r="E518" s="13">
        <f>SUM('დამტკ. ნაერთი'!E518,'ცვლილ. ნაერთი'!E518)</f>
        <v>0</v>
      </c>
      <c r="F518" s="13">
        <f>SUM('დამტკ. ნაერთი'!F518,'ცვლილ. ნაერთი'!F518)</f>
        <v>0</v>
      </c>
      <c r="G518" s="13">
        <f>SUM('დამტკ. ნაერთი'!G518,'ცვლილ. ნაერთი'!G518)</f>
        <v>0</v>
      </c>
      <c r="H518" s="13">
        <f>SUM('დამტკ. ნაერთი'!H518,'ცვლილ. ნაერთი'!H518)</f>
        <v>0</v>
      </c>
      <c r="I518" s="13">
        <f t="shared" si="30"/>
        <v>0</v>
      </c>
      <c r="J518" s="13">
        <f t="shared" si="31"/>
        <v>0</v>
      </c>
    </row>
    <row r="519" spans="1:10" ht="46.5" thickTop="1" thickBot="1" x14ac:dyDescent="0.3">
      <c r="A519" t="str">
        <f t="shared" si="24"/>
        <v>a</v>
      </c>
      <c r="B519" s="16" t="s">
        <v>242</v>
      </c>
      <c r="C519" s="4" t="s">
        <v>246</v>
      </c>
      <c r="D519" s="4">
        <f>SUM('დამტკ. ნაერთი'!D519,'ცვლილ. ნაერთი'!D519)</f>
        <v>5000000</v>
      </c>
      <c r="E519" s="4">
        <f>SUM('დამტკ. ნაერთი'!E519,'ცვლილ. ნაერთი'!E519)</f>
        <v>1050500</v>
      </c>
      <c r="F519" s="4">
        <f>SUM('დამტკ. ნაერთი'!F519,'ცვლილ. ნაერთი'!F519)</f>
        <v>1095000</v>
      </c>
      <c r="G519" s="4">
        <f>SUM('დამტკ. ნაერთი'!G519,'ცვლილ. ნაერთი'!G519)</f>
        <v>1250000</v>
      </c>
      <c r="H519" s="4">
        <f>SUM('დამტკ. ნაერთი'!H519,'ცვლილ. ნაერთი'!H519)</f>
        <v>1604500</v>
      </c>
      <c r="I519" s="4">
        <f t="shared" si="30"/>
        <v>2145500</v>
      </c>
      <c r="J519" s="4">
        <f t="shared" si="31"/>
        <v>3395500</v>
      </c>
    </row>
    <row r="520" spans="1:10" ht="15.75" thickTop="1" x14ac:dyDescent="0.25">
      <c r="A520" t="str">
        <f t="shared" si="24"/>
        <v>a</v>
      </c>
      <c r="B520" s="5"/>
      <c r="C520" s="6" t="s">
        <v>10</v>
      </c>
      <c r="D520" s="7">
        <f>SUM('დამტკ. ნაერთი'!D520,'ცვლილ. ნაერთი'!D520)</f>
        <v>5000000</v>
      </c>
      <c r="E520" s="7">
        <f>SUM('დამტკ. ნაერთი'!E520,'ცვლილ. ნაერთი'!E520)</f>
        <v>1050500</v>
      </c>
      <c r="F520" s="7">
        <f>SUM('დამტკ. ნაერთი'!F520,'ცვლილ. ნაერთი'!F520)</f>
        <v>1095000</v>
      </c>
      <c r="G520" s="7">
        <f>SUM('დამტკ. ნაერთი'!G520,'ცვლილ. ნაერთი'!G520)</f>
        <v>1250000</v>
      </c>
      <c r="H520" s="7">
        <f>SUM('დამტკ. ნაერთი'!H520,'ცვლილ. ნაერთი'!H520)</f>
        <v>1604500</v>
      </c>
      <c r="I520" s="7">
        <f t="shared" si="30"/>
        <v>2145500</v>
      </c>
      <c r="J520" s="7">
        <f t="shared" si="31"/>
        <v>3395500</v>
      </c>
    </row>
    <row r="521" spans="1:10" x14ac:dyDescent="0.25">
      <c r="A521" t="str">
        <f t="shared" si="24"/>
        <v>b</v>
      </c>
      <c r="B521" s="8"/>
      <c r="C521" s="9" t="s">
        <v>11</v>
      </c>
      <c r="D521" s="10">
        <f>SUM('დამტკ. ნაერთი'!D521,'ცვლილ. ნაერთი'!D521)</f>
        <v>0</v>
      </c>
      <c r="E521" s="10">
        <f>SUM('დამტკ. ნაერთი'!E521,'ცვლილ. ნაერთი'!E521)</f>
        <v>0</v>
      </c>
      <c r="F521" s="10">
        <f>SUM('დამტკ. ნაერთი'!F521,'ცვლილ. ნაერთი'!F521)</f>
        <v>0</v>
      </c>
      <c r="G521" s="10">
        <f>SUM('დამტკ. ნაერთი'!G521,'ცვლილ. ნაერთი'!G521)</f>
        <v>0</v>
      </c>
      <c r="H521" s="10">
        <f>SUM('დამტკ. ნაერთი'!H521,'ცვლილ. ნაერთი'!H521)</f>
        <v>0</v>
      </c>
      <c r="I521" s="10">
        <f t="shared" si="30"/>
        <v>0</v>
      </c>
      <c r="J521" s="10">
        <f t="shared" si="31"/>
        <v>0</v>
      </c>
    </row>
    <row r="522" spans="1:10" x14ac:dyDescent="0.25">
      <c r="A522" t="str">
        <f t="shared" si="24"/>
        <v>b</v>
      </c>
      <c r="B522" s="8"/>
      <c r="C522" s="9" t="s">
        <v>12</v>
      </c>
      <c r="D522" s="10">
        <f>SUM('დამტკ. ნაერთი'!D522,'ცვლილ. ნაერთი'!D522)</f>
        <v>0</v>
      </c>
      <c r="E522" s="10">
        <f>SUM('დამტკ. ნაერთი'!E522,'ცვლილ. ნაერთი'!E522)</f>
        <v>0</v>
      </c>
      <c r="F522" s="10">
        <f>SUM('დამტკ. ნაერთი'!F522,'ცვლილ. ნაერთი'!F522)</f>
        <v>0</v>
      </c>
      <c r="G522" s="10">
        <f>SUM('დამტკ. ნაერთი'!G522,'ცვლილ. ნაერთი'!G522)</f>
        <v>0</v>
      </c>
      <c r="H522" s="10">
        <f>SUM('დამტკ. ნაერთი'!H522,'ცვლილ. ნაერთი'!H522)</f>
        <v>0</v>
      </c>
      <c r="I522" s="10">
        <f t="shared" si="30"/>
        <v>0</v>
      </c>
      <c r="J522" s="10">
        <f t="shared" si="31"/>
        <v>0</v>
      </c>
    </row>
    <row r="523" spans="1:10" x14ac:dyDescent="0.25">
      <c r="A523" t="str">
        <f t="shared" si="24"/>
        <v>b</v>
      </c>
      <c r="B523" s="8"/>
      <c r="C523" s="9" t="s">
        <v>13</v>
      </c>
      <c r="D523" s="10">
        <f>SUM('დამტკ. ნაერთი'!D523,'ცვლილ. ნაერთი'!D523)</f>
        <v>0</v>
      </c>
      <c r="E523" s="10">
        <f>SUM('დამტკ. ნაერთი'!E523,'ცვლილ. ნაერთი'!E523)</f>
        <v>0</v>
      </c>
      <c r="F523" s="10">
        <f>SUM('დამტკ. ნაერთი'!F523,'ცვლილ. ნაერთი'!F523)</f>
        <v>0</v>
      </c>
      <c r="G523" s="10">
        <f>SUM('დამტკ. ნაერთი'!G523,'ცვლილ. ნაერთი'!G523)</f>
        <v>0</v>
      </c>
      <c r="H523" s="10">
        <f>SUM('დამტკ. ნაერთი'!H523,'ცვლილ. ნაერთი'!H523)</f>
        <v>0</v>
      </c>
      <c r="I523" s="10">
        <f t="shared" si="30"/>
        <v>0</v>
      </c>
      <c r="J523" s="10">
        <f t="shared" si="31"/>
        <v>0</v>
      </c>
    </row>
    <row r="524" spans="1:10" x14ac:dyDescent="0.25">
      <c r="A524" t="str">
        <f t="shared" si="24"/>
        <v>b</v>
      </c>
      <c r="B524" s="8"/>
      <c r="C524" s="9" t="s">
        <v>14</v>
      </c>
      <c r="D524" s="10">
        <f>SUM('დამტკ. ნაერთი'!D524,'ცვლილ. ნაერთი'!D524)</f>
        <v>0</v>
      </c>
      <c r="E524" s="10">
        <f>SUM('დამტკ. ნაერთი'!E524,'ცვლილ. ნაერთი'!E524)</f>
        <v>0</v>
      </c>
      <c r="F524" s="10">
        <f>SUM('დამტკ. ნაერთი'!F524,'ცვლილ. ნაერთი'!F524)</f>
        <v>0</v>
      </c>
      <c r="G524" s="10">
        <f>SUM('დამტკ. ნაერთი'!G524,'ცვლილ. ნაერთი'!G524)</f>
        <v>0</v>
      </c>
      <c r="H524" s="10">
        <f>SUM('დამტკ. ნაერთი'!H524,'ცვლილ. ნაერთი'!H524)</f>
        <v>0</v>
      </c>
      <c r="I524" s="10">
        <f t="shared" si="30"/>
        <v>0</v>
      </c>
      <c r="J524" s="10">
        <f t="shared" si="31"/>
        <v>0</v>
      </c>
    </row>
    <row r="525" spans="1:10" x14ac:dyDescent="0.25">
      <c r="A525" t="str">
        <f t="shared" si="24"/>
        <v>b</v>
      </c>
      <c r="B525" s="8"/>
      <c r="C525" s="9" t="s">
        <v>15</v>
      </c>
      <c r="D525" s="10">
        <f>SUM('დამტკ. ნაერთი'!D525,'ცვლილ. ნაერთი'!D525)</f>
        <v>0</v>
      </c>
      <c r="E525" s="10">
        <f>SUM('დამტკ. ნაერთი'!E525,'ცვლილ. ნაერთი'!E525)</f>
        <v>0</v>
      </c>
      <c r="F525" s="10">
        <f>SUM('დამტკ. ნაერთი'!F525,'ცვლილ. ნაერთი'!F525)</f>
        <v>0</v>
      </c>
      <c r="G525" s="10">
        <f>SUM('დამტკ. ნაერთი'!G525,'ცვლილ. ნაერთი'!G525)</f>
        <v>0</v>
      </c>
      <c r="H525" s="10">
        <f>SUM('დამტკ. ნაერთი'!H525,'ცვლილ. ნაერთი'!H525)</f>
        <v>0</v>
      </c>
      <c r="I525" s="10">
        <f t="shared" si="30"/>
        <v>0</v>
      </c>
      <c r="J525" s="10">
        <f t="shared" si="31"/>
        <v>0</v>
      </c>
    </row>
    <row r="526" spans="1:10" x14ac:dyDescent="0.25">
      <c r="A526" t="str">
        <f t="shared" si="24"/>
        <v>a</v>
      </c>
      <c r="B526" s="8"/>
      <c r="C526" s="9" t="s">
        <v>16</v>
      </c>
      <c r="D526" s="10">
        <f>SUM('დამტკ. ნაერთი'!D526,'ცვლილ. ნაერთი'!D526)</f>
        <v>5000000</v>
      </c>
      <c r="E526" s="10">
        <f>SUM('დამტკ. ნაერთი'!E526,'ცვლილ. ნაერთი'!E526)</f>
        <v>1050500</v>
      </c>
      <c r="F526" s="10">
        <f>SUM('დამტკ. ნაერთი'!F526,'ცვლილ. ნაერთი'!F526)</f>
        <v>1095000</v>
      </c>
      <c r="G526" s="10">
        <f>SUM('დამტკ. ნაერთი'!G526,'ცვლილ. ნაერთი'!G526)</f>
        <v>1250000</v>
      </c>
      <c r="H526" s="10">
        <f>SUM('დამტკ. ნაერთი'!H526,'ცვლილ. ნაერთი'!H526)</f>
        <v>1604500</v>
      </c>
      <c r="I526" s="10">
        <f t="shared" si="30"/>
        <v>2145500</v>
      </c>
      <c r="J526" s="10">
        <f t="shared" si="31"/>
        <v>3395500</v>
      </c>
    </row>
    <row r="527" spans="1:10" x14ac:dyDescent="0.25">
      <c r="A527" t="str">
        <f t="shared" si="24"/>
        <v>b</v>
      </c>
      <c r="B527" s="8"/>
      <c r="C527" s="9" t="s">
        <v>17</v>
      </c>
      <c r="D527" s="10">
        <f>SUM('დამტკ. ნაერთი'!D527,'ცვლილ. ნაერთი'!D527)</f>
        <v>0</v>
      </c>
      <c r="E527" s="10">
        <f>SUM('დამტკ. ნაერთი'!E527,'ცვლილ. ნაერთი'!E527)</f>
        <v>0</v>
      </c>
      <c r="F527" s="10">
        <f>SUM('დამტკ. ნაერთი'!F527,'ცვლილ. ნაერთი'!F527)</f>
        <v>0</v>
      </c>
      <c r="G527" s="10">
        <f>SUM('დამტკ. ნაერთი'!G527,'ცვლილ. ნაერთი'!G527)</f>
        <v>0</v>
      </c>
      <c r="H527" s="10">
        <f>SUM('დამტკ. ნაერთი'!H527,'ცვლილ. ნაერთი'!H527)</f>
        <v>0</v>
      </c>
      <c r="I527" s="10">
        <f t="shared" si="30"/>
        <v>0</v>
      </c>
      <c r="J527" s="10">
        <f t="shared" si="31"/>
        <v>0</v>
      </c>
    </row>
    <row r="528" spans="1:10" x14ac:dyDescent="0.25">
      <c r="A528" t="str">
        <f t="shared" si="24"/>
        <v>b</v>
      </c>
      <c r="B528" s="5"/>
      <c r="C528" s="6" t="s">
        <v>18</v>
      </c>
      <c r="D528" s="7">
        <f>SUM('დამტკ. ნაერთი'!D528,'ცვლილ. ნაერთი'!D528)</f>
        <v>0</v>
      </c>
      <c r="E528" s="7">
        <f>SUM('დამტკ. ნაერთი'!E528,'ცვლილ. ნაერთი'!E528)</f>
        <v>0</v>
      </c>
      <c r="F528" s="7">
        <f>SUM('დამტკ. ნაერთი'!F528,'ცვლილ. ნაერთი'!F528)</f>
        <v>0</v>
      </c>
      <c r="G528" s="7">
        <f>SUM('დამტკ. ნაერთი'!G528,'ცვლილ. ნაერთი'!G528)</f>
        <v>0</v>
      </c>
      <c r="H528" s="7">
        <f>SUM('დამტკ. ნაერთი'!H528,'ცვლილ. ნაერთი'!H528)</f>
        <v>0</v>
      </c>
      <c r="I528" s="7">
        <f t="shared" si="30"/>
        <v>0</v>
      </c>
      <c r="J528" s="7">
        <f t="shared" si="31"/>
        <v>0</v>
      </c>
    </row>
    <row r="529" spans="1:10" x14ac:dyDescent="0.25">
      <c r="A529" t="str">
        <f t="shared" si="24"/>
        <v>b</v>
      </c>
      <c r="B529" s="5"/>
      <c r="C529" s="6" t="s">
        <v>19</v>
      </c>
      <c r="D529" s="7">
        <f>SUM('დამტკ. ნაერთი'!D529,'ცვლილ. ნაერთი'!D529)</f>
        <v>0</v>
      </c>
      <c r="E529" s="7">
        <f>SUM('დამტკ. ნაერთი'!E529,'ცვლილ. ნაერთი'!E529)</f>
        <v>0</v>
      </c>
      <c r="F529" s="7">
        <f>SUM('დამტკ. ნაერთი'!F529,'ცვლილ. ნაერთი'!F529)</f>
        <v>0</v>
      </c>
      <c r="G529" s="7">
        <f>SUM('დამტკ. ნაერთი'!G529,'ცვლილ. ნაერთი'!G529)</f>
        <v>0</v>
      </c>
      <c r="H529" s="7">
        <f>SUM('დამტკ. ნაერთი'!H529,'ცვლილ. ნაერთი'!H529)</f>
        <v>0</v>
      </c>
      <c r="I529" s="7">
        <f t="shared" si="30"/>
        <v>0</v>
      </c>
      <c r="J529" s="7">
        <f t="shared" si="31"/>
        <v>0</v>
      </c>
    </row>
    <row r="530" spans="1:10" ht="15.75" thickBot="1" x14ac:dyDescent="0.3">
      <c r="A530" t="str">
        <f t="shared" si="24"/>
        <v>b</v>
      </c>
      <c r="B530" s="11"/>
      <c r="C530" s="12" t="s">
        <v>20</v>
      </c>
      <c r="D530" s="13">
        <f>SUM('დამტკ. ნაერთი'!D530,'ცვლილ. ნაერთი'!D530)</f>
        <v>0</v>
      </c>
      <c r="E530" s="13">
        <f>SUM('დამტკ. ნაერთი'!E530,'ცვლილ. ნაერთი'!E530)</f>
        <v>0</v>
      </c>
      <c r="F530" s="13">
        <f>SUM('დამტკ. ნაერთი'!F530,'ცვლილ. ნაერთი'!F530)</f>
        <v>0</v>
      </c>
      <c r="G530" s="13">
        <f>SUM('დამტკ. ნაერთი'!G530,'ცვლილ. ნაერთი'!G530)</f>
        <v>0</v>
      </c>
      <c r="H530" s="13">
        <f>SUM('დამტკ. ნაერთი'!H530,'ცვლილ. ნაერთი'!H530)</f>
        <v>0</v>
      </c>
      <c r="I530" s="13">
        <f t="shared" si="30"/>
        <v>0</v>
      </c>
      <c r="J530" s="13">
        <f t="shared" si="31"/>
        <v>0</v>
      </c>
    </row>
    <row r="531" spans="1:10" ht="46.5" thickTop="1" thickBot="1" x14ac:dyDescent="0.3">
      <c r="A531" t="str">
        <f t="shared" si="21"/>
        <v>a</v>
      </c>
      <c r="B531" s="16" t="s">
        <v>260</v>
      </c>
      <c r="C531" s="4" t="s">
        <v>249</v>
      </c>
      <c r="D531" s="4">
        <f>SUM('დამტკ. ნაერთი'!D531,'ცვლილ. ნაერთი'!D531)</f>
        <v>15000000</v>
      </c>
      <c r="E531" s="4">
        <f>SUM('დამტკ. ნაერთი'!E531,'ცვლილ. ნაერთი'!E531)</f>
        <v>696000</v>
      </c>
      <c r="F531" s="4">
        <f>SUM('დამტკ. ნაერთი'!F531,'ცვლილ. ნაერთი'!F531)</f>
        <v>1500000</v>
      </c>
      <c r="G531" s="4">
        <f>SUM('დამტკ. ნაერთი'!G531,'ცვლილ. ნაერთი'!G531)</f>
        <v>4000000</v>
      </c>
      <c r="H531" s="4">
        <f>SUM('დამტკ. ნაერთი'!H531,'ცვლილ. ნაერთი'!H531)</f>
        <v>8804000</v>
      </c>
      <c r="I531" s="4">
        <f t="shared" si="30"/>
        <v>2196000</v>
      </c>
      <c r="J531" s="4">
        <f t="shared" si="31"/>
        <v>6196000</v>
      </c>
    </row>
    <row r="532" spans="1:10" ht="15.75" thickTop="1" x14ac:dyDescent="0.25">
      <c r="A532" t="str">
        <f t="shared" si="21"/>
        <v>a</v>
      </c>
      <c r="B532" s="5"/>
      <c r="C532" s="6" t="s">
        <v>10</v>
      </c>
      <c r="D532" s="7">
        <f>SUM('დამტკ. ნაერთი'!D532,'ცვლილ. ნაერთი'!D532)</f>
        <v>15000000</v>
      </c>
      <c r="E532" s="7">
        <f>SUM('დამტკ. ნაერთი'!E532,'ცვლილ. ნაერთი'!E532)</f>
        <v>696000</v>
      </c>
      <c r="F532" s="7">
        <f>SUM('დამტკ. ნაერთი'!F532,'ცვლილ. ნაერთი'!F532)</f>
        <v>1500000</v>
      </c>
      <c r="G532" s="7">
        <f>SUM('დამტკ. ნაერთი'!G532,'ცვლილ. ნაერთი'!G532)</f>
        <v>4000000</v>
      </c>
      <c r="H532" s="7">
        <f>SUM('დამტკ. ნაერთი'!H532,'ცვლილ. ნაერთი'!H532)</f>
        <v>8804000</v>
      </c>
      <c r="I532" s="7">
        <f t="shared" si="30"/>
        <v>2196000</v>
      </c>
      <c r="J532" s="7">
        <f t="shared" si="31"/>
        <v>6196000</v>
      </c>
    </row>
    <row r="533" spans="1:10" x14ac:dyDescent="0.25">
      <c r="A533" t="str">
        <f t="shared" si="21"/>
        <v>b</v>
      </c>
      <c r="B533" s="8"/>
      <c r="C533" s="9" t="s">
        <v>11</v>
      </c>
      <c r="D533" s="10">
        <f>SUM('დამტკ. ნაერთი'!D533,'ცვლილ. ნაერთი'!D533)</f>
        <v>0</v>
      </c>
      <c r="E533" s="10">
        <f>SUM('დამტკ. ნაერთი'!E533,'ცვლილ. ნაერთი'!E533)</f>
        <v>0</v>
      </c>
      <c r="F533" s="10">
        <f>SUM('დამტკ. ნაერთი'!F533,'ცვლილ. ნაერთი'!F533)</f>
        <v>0</v>
      </c>
      <c r="G533" s="10">
        <f>SUM('დამტკ. ნაერთი'!G533,'ცვლილ. ნაერთი'!G533)</f>
        <v>0</v>
      </c>
      <c r="H533" s="10">
        <f>SUM('დამტკ. ნაერთი'!H533,'ცვლილ. ნაერთი'!H533)</f>
        <v>0</v>
      </c>
      <c r="I533" s="10">
        <f t="shared" si="30"/>
        <v>0</v>
      </c>
      <c r="J533" s="10">
        <f t="shared" si="31"/>
        <v>0</v>
      </c>
    </row>
    <row r="534" spans="1:10" x14ac:dyDescent="0.25">
      <c r="A534" t="str">
        <f t="shared" si="21"/>
        <v>b</v>
      </c>
      <c r="B534" s="8"/>
      <c r="C534" s="9" t="s">
        <v>12</v>
      </c>
      <c r="D534" s="10">
        <f>SUM('დამტკ. ნაერთი'!D534,'ცვლილ. ნაერთი'!D534)</f>
        <v>0</v>
      </c>
      <c r="E534" s="10">
        <f>SUM('დამტკ. ნაერთი'!E534,'ცვლილ. ნაერთი'!E534)</f>
        <v>0</v>
      </c>
      <c r="F534" s="10">
        <f>SUM('დამტკ. ნაერთი'!F534,'ცვლილ. ნაერთი'!F534)</f>
        <v>0</v>
      </c>
      <c r="G534" s="10">
        <f>SUM('დამტკ. ნაერთი'!G534,'ცვლილ. ნაერთი'!G534)</f>
        <v>0</v>
      </c>
      <c r="H534" s="10">
        <f>SUM('დამტკ. ნაერთი'!H534,'ცვლილ. ნაერთი'!H534)</f>
        <v>0</v>
      </c>
      <c r="I534" s="10">
        <f t="shared" si="30"/>
        <v>0</v>
      </c>
      <c r="J534" s="10">
        <f t="shared" si="31"/>
        <v>0</v>
      </c>
    </row>
    <row r="535" spans="1:10" x14ac:dyDescent="0.25">
      <c r="A535" t="str">
        <f t="shared" si="21"/>
        <v>b</v>
      </c>
      <c r="B535" s="8"/>
      <c r="C535" s="9" t="s">
        <v>13</v>
      </c>
      <c r="D535" s="10">
        <f>SUM('დამტკ. ნაერთი'!D535,'ცვლილ. ნაერთი'!D535)</f>
        <v>0</v>
      </c>
      <c r="E535" s="10">
        <f>SUM('დამტკ. ნაერთი'!E535,'ცვლილ. ნაერთი'!E535)</f>
        <v>0</v>
      </c>
      <c r="F535" s="10">
        <f>SUM('დამტკ. ნაერთი'!F535,'ცვლილ. ნაერთი'!F535)</f>
        <v>0</v>
      </c>
      <c r="G535" s="10">
        <f>SUM('დამტკ. ნაერთი'!G535,'ცვლილ. ნაერთი'!G535)</f>
        <v>0</v>
      </c>
      <c r="H535" s="10">
        <f>SUM('დამტკ. ნაერთი'!H535,'ცვლილ. ნაერთი'!H535)</f>
        <v>0</v>
      </c>
      <c r="I535" s="10">
        <f t="shared" si="30"/>
        <v>0</v>
      </c>
      <c r="J535" s="10">
        <f t="shared" si="31"/>
        <v>0</v>
      </c>
    </row>
    <row r="536" spans="1:10" x14ac:dyDescent="0.25">
      <c r="A536" t="str">
        <f t="shared" si="21"/>
        <v>b</v>
      </c>
      <c r="B536" s="8"/>
      <c r="C536" s="9" t="s">
        <v>14</v>
      </c>
      <c r="D536" s="10">
        <f>SUM('დამტკ. ნაერთი'!D536,'ცვლილ. ნაერთი'!D536)</f>
        <v>0</v>
      </c>
      <c r="E536" s="10">
        <f>SUM('დამტკ. ნაერთი'!E536,'ცვლილ. ნაერთი'!E536)</f>
        <v>0</v>
      </c>
      <c r="F536" s="10">
        <f>SUM('დამტკ. ნაერთი'!F536,'ცვლილ. ნაერთი'!F536)</f>
        <v>0</v>
      </c>
      <c r="G536" s="10">
        <f>SUM('დამტკ. ნაერთი'!G536,'ცვლილ. ნაერთი'!G536)</f>
        <v>0</v>
      </c>
      <c r="H536" s="10">
        <f>SUM('დამტკ. ნაერთი'!H536,'ცვლილ. ნაერთი'!H536)</f>
        <v>0</v>
      </c>
      <c r="I536" s="10">
        <f t="shared" si="30"/>
        <v>0</v>
      </c>
      <c r="J536" s="10">
        <f t="shared" si="31"/>
        <v>0</v>
      </c>
    </row>
    <row r="537" spans="1:10" x14ac:dyDescent="0.25">
      <c r="A537" t="str">
        <f t="shared" si="21"/>
        <v>b</v>
      </c>
      <c r="B537" s="8"/>
      <c r="C537" s="9" t="s">
        <v>15</v>
      </c>
      <c r="D537" s="10">
        <f>SUM('დამტკ. ნაერთი'!D537,'ცვლილ. ნაერთი'!D537)</f>
        <v>0</v>
      </c>
      <c r="E537" s="10">
        <f>SUM('დამტკ. ნაერთი'!E537,'ცვლილ. ნაერთი'!E537)</f>
        <v>0</v>
      </c>
      <c r="F537" s="10">
        <f>SUM('დამტკ. ნაერთი'!F537,'ცვლილ. ნაერთი'!F537)</f>
        <v>0</v>
      </c>
      <c r="G537" s="10">
        <f>SUM('დამტკ. ნაერთი'!G537,'ცვლილ. ნაერთი'!G537)</f>
        <v>0</v>
      </c>
      <c r="H537" s="10">
        <f>SUM('დამტკ. ნაერთი'!H537,'ცვლილ. ნაერთი'!H537)</f>
        <v>0</v>
      </c>
      <c r="I537" s="10">
        <f t="shared" si="30"/>
        <v>0</v>
      </c>
      <c r="J537" s="10">
        <f t="shared" si="31"/>
        <v>0</v>
      </c>
    </row>
    <row r="538" spans="1:10" x14ac:dyDescent="0.25">
      <c r="A538" t="str">
        <f t="shared" si="21"/>
        <v>a</v>
      </c>
      <c r="B538" s="8"/>
      <c r="C538" s="9" t="s">
        <v>16</v>
      </c>
      <c r="D538" s="10">
        <f>SUM('დამტკ. ნაერთი'!D538,'ცვლილ. ნაერთი'!D538)</f>
        <v>15000000</v>
      </c>
      <c r="E538" s="10">
        <f>SUM('დამტკ. ნაერთი'!E538,'ცვლილ. ნაერთი'!E538)</f>
        <v>696000</v>
      </c>
      <c r="F538" s="10">
        <f>SUM('დამტკ. ნაერთი'!F538,'ცვლილ. ნაერთი'!F538)</f>
        <v>1500000</v>
      </c>
      <c r="G538" s="10">
        <f>SUM('დამტკ. ნაერთი'!G538,'ცვლილ. ნაერთი'!G538)</f>
        <v>4000000</v>
      </c>
      <c r="H538" s="10">
        <f>SUM('დამტკ. ნაერთი'!H538,'ცვლილ. ნაერთი'!H538)</f>
        <v>8804000</v>
      </c>
      <c r="I538" s="10">
        <f t="shared" si="30"/>
        <v>2196000</v>
      </c>
      <c r="J538" s="10">
        <f t="shared" si="31"/>
        <v>6196000</v>
      </c>
    </row>
    <row r="539" spans="1:10" x14ac:dyDescent="0.25">
      <c r="A539" t="str">
        <f t="shared" si="21"/>
        <v>b</v>
      </c>
      <c r="B539" s="8"/>
      <c r="C539" s="9" t="s">
        <v>17</v>
      </c>
      <c r="D539" s="10">
        <f>SUM('დამტკ. ნაერთი'!D539,'ცვლილ. ნაერთი'!D539)</f>
        <v>0</v>
      </c>
      <c r="E539" s="10">
        <f>SUM('დამტკ. ნაერთი'!E539,'ცვლილ. ნაერთი'!E539)</f>
        <v>0</v>
      </c>
      <c r="F539" s="10">
        <f>SUM('დამტკ. ნაერთი'!F539,'ცვლილ. ნაერთი'!F539)</f>
        <v>0</v>
      </c>
      <c r="G539" s="10">
        <f>SUM('დამტკ. ნაერთი'!G539,'ცვლილ. ნაერთი'!G539)</f>
        <v>0</v>
      </c>
      <c r="H539" s="10">
        <f>SUM('დამტკ. ნაერთი'!H539,'ცვლილ. ნაერთი'!H539)</f>
        <v>0</v>
      </c>
      <c r="I539" s="10">
        <f t="shared" si="30"/>
        <v>0</v>
      </c>
      <c r="J539" s="10">
        <f t="shared" si="31"/>
        <v>0</v>
      </c>
    </row>
    <row r="540" spans="1:10" x14ac:dyDescent="0.25">
      <c r="A540" t="str">
        <f t="shared" si="21"/>
        <v>b</v>
      </c>
      <c r="B540" s="5"/>
      <c r="C540" s="6" t="s">
        <v>18</v>
      </c>
      <c r="D540" s="7">
        <f>SUM('დამტკ. ნაერთი'!D540,'ცვლილ. ნაერთი'!D540)</f>
        <v>0</v>
      </c>
      <c r="E540" s="7">
        <f>SUM('დამტკ. ნაერთი'!E540,'ცვლილ. ნაერთი'!E540)</f>
        <v>0</v>
      </c>
      <c r="F540" s="7">
        <f>SUM('დამტკ. ნაერთი'!F540,'ცვლილ. ნაერთი'!F540)</f>
        <v>0</v>
      </c>
      <c r="G540" s="7">
        <f>SUM('დამტკ. ნაერთი'!G540,'ცვლილ. ნაერთი'!G540)</f>
        <v>0</v>
      </c>
      <c r="H540" s="7">
        <f>SUM('დამტკ. ნაერთი'!H540,'ცვლილ. ნაერთი'!H540)</f>
        <v>0</v>
      </c>
      <c r="I540" s="7">
        <f t="shared" si="30"/>
        <v>0</v>
      </c>
      <c r="J540" s="7">
        <f t="shared" si="31"/>
        <v>0</v>
      </c>
    </row>
    <row r="541" spans="1:10" x14ac:dyDescent="0.25">
      <c r="A541" t="str">
        <f t="shared" si="21"/>
        <v>b</v>
      </c>
      <c r="B541" s="5"/>
      <c r="C541" s="6" t="s">
        <v>19</v>
      </c>
      <c r="D541" s="7">
        <f>SUM('დამტკ. ნაერთი'!D541,'ცვლილ. ნაერთი'!D541)</f>
        <v>0</v>
      </c>
      <c r="E541" s="7">
        <f>SUM('დამტკ. ნაერთი'!E541,'ცვლილ. ნაერთი'!E541)</f>
        <v>0</v>
      </c>
      <c r="F541" s="7">
        <f>SUM('დამტკ. ნაერთი'!F541,'ცვლილ. ნაერთი'!F541)</f>
        <v>0</v>
      </c>
      <c r="G541" s="7">
        <f>SUM('დამტკ. ნაერთი'!G541,'ცვლილ. ნაერთი'!G541)</f>
        <v>0</v>
      </c>
      <c r="H541" s="7">
        <f>SUM('დამტკ. ნაერთი'!H541,'ცვლილ. ნაერთი'!H541)</f>
        <v>0</v>
      </c>
      <c r="I541" s="7">
        <f t="shared" si="30"/>
        <v>0</v>
      </c>
      <c r="J541" s="7">
        <f t="shared" si="31"/>
        <v>0</v>
      </c>
    </row>
    <row r="542" spans="1:10" ht="15.75" thickBot="1" x14ac:dyDescent="0.3">
      <c r="A542" t="str">
        <f t="shared" si="21"/>
        <v>b</v>
      </c>
      <c r="B542" s="11"/>
      <c r="C542" s="12" t="s">
        <v>20</v>
      </c>
      <c r="D542" s="13">
        <f>SUM('დამტკ. ნაერთი'!D542,'ცვლილ. ნაერთი'!D542)</f>
        <v>0</v>
      </c>
      <c r="E542" s="13">
        <f>SUM('დამტკ. ნაერთი'!E542,'ცვლილ. ნაერთი'!E542)</f>
        <v>0</v>
      </c>
      <c r="F542" s="13">
        <f>SUM('დამტკ. ნაერთი'!F542,'ცვლილ. ნაერთი'!F542)</f>
        <v>0</v>
      </c>
      <c r="G542" s="13">
        <f>SUM('დამტკ. ნაერთი'!G542,'ცვლილ. ნაერთი'!G542)</f>
        <v>0</v>
      </c>
      <c r="H542" s="13">
        <f>SUM('დამტკ. ნაერთი'!H542,'ცვლილ. ნაერთი'!H542)</f>
        <v>0</v>
      </c>
      <c r="I542" s="13">
        <f t="shared" si="30"/>
        <v>0</v>
      </c>
      <c r="J542" s="13">
        <f t="shared" si="31"/>
        <v>0</v>
      </c>
    </row>
    <row r="543" spans="1:10" ht="32.25" customHeight="1" thickTop="1" thickBot="1" x14ac:dyDescent="0.3">
      <c r="A543" t="str">
        <f t="shared" si="21"/>
        <v>a</v>
      </c>
      <c r="B543" s="16" t="s">
        <v>97</v>
      </c>
      <c r="C543" s="4" t="s">
        <v>98</v>
      </c>
      <c r="D543" s="4">
        <f>SUM('დამტკ. ნაერთი'!D543,'ცვლილ. ნაერთი'!D543)</f>
        <v>894693100</v>
      </c>
      <c r="E543" s="4">
        <f>SUM('დამტკ. ნაერთი'!E543,'ცვლილ. ნაერთი'!E543)</f>
        <v>224910170</v>
      </c>
      <c r="F543" s="4">
        <f>SUM('დამტკ. ნაერთი'!F543,'ცვლილ. ნაერთი'!F543)</f>
        <v>239061930</v>
      </c>
      <c r="G543" s="4">
        <f>SUM('დამტკ. ნაერთი'!G543,'ცვლილ. ნაერთი'!G543)</f>
        <v>217759900</v>
      </c>
      <c r="H543" s="4">
        <f>SUM('დამტკ. ნაერთი'!H543,'ცვლილ. ნაერთი'!H543)</f>
        <v>212961100</v>
      </c>
      <c r="I543" s="4">
        <f t="shared" si="22"/>
        <v>463972100</v>
      </c>
      <c r="J543" s="4">
        <f t="shared" si="23"/>
        <v>681732000</v>
      </c>
    </row>
    <row r="544" spans="1:10" ht="15.75" thickTop="1" x14ac:dyDescent="0.25">
      <c r="A544" t="str">
        <f t="shared" si="21"/>
        <v>a</v>
      </c>
      <c r="B544" s="5"/>
      <c r="C544" s="6" t="s">
        <v>10</v>
      </c>
      <c r="D544" s="7">
        <f>SUM('დამტკ. ნაერთი'!D544,'ცვლილ. ნაერთი'!D544)</f>
        <v>894361032</v>
      </c>
      <c r="E544" s="7">
        <f>SUM('დამტკ. ნაერთი'!E544,'ცვლილ. ნაერთი'!E544)</f>
        <v>224632332</v>
      </c>
      <c r="F544" s="7">
        <f>SUM('დამტკ. ნაერთი'!F544,'ცვლილ. ნაერთი'!F544)</f>
        <v>239017700</v>
      </c>
      <c r="G544" s="7">
        <f>SUM('დამტკ. ნაერთი'!G544,'ცვლილ. ნაერთი'!G544)</f>
        <v>217754900</v>
      </c>
      <c r="H544" s="7">
        <f>SUM('დამტკ. ნაერთი'!H544,'ცვლილ. ნაერთი'!H544)</f>
        <v>212956100</v>
      </c>
      <c r="I544" s="7">
        <f t="shared" si="22"/>
        <v>463650032</v>
      </c>
      <c r="J544" s="7">
        <f t="shared" si="23"/>
        <v>681404932</v>
      </c>
    </row>
    <row r="545" spans="1:10" x14ac:dyDescent="0.25">
      <c r="A545" t="str">
        <f t="shared" si="21"/>
        <v>b</v>
      </c>
      <c r="B545" s="8"/>
      <c r="C545" s="9" t="s">
        <v>11</v>
      </c>
      <c r="D545" s="10">
        <f>SUM('დამტკ. ნაერთი'!D545,'ცვლილ. ნაერთი'!D545)</f>
        <v>0</v>
      </c>
      <c r="E545" s="10">
        <f>SUM('დამტკ. ნაერთი'!E545,'ცვლილ. ნაერთი'!E545)</f>
        <v>0</v>
      </c>
      <c r="F545" s="10">
        <f>SUM('დამტკ. ნაერთი'!F545,'ცვლილ. ნაერთი'!F545)</f>
        <v>0</v>
      </c>
      <c r="G545" s="10">
        <f>SUM('დამტკ. ნაერთი'!G545,'ცვლილ. ნაერთი'!G545)</f>
        <v>0</v>
      </c>
      <c r="H545" s="10">
        <f>SUM('დამტკ. ნაერთი'!H545,'ცვლილ. ნაერთი'!H545)</f>
        <v>0</v>
      </c>
      <c r="I545" s="10">
        <f t="shared" si="22"/>
        <v>0</v>
      </c>
      <c r="J545" s="10">
        <f t="shared" si="23"/>
        <v>0</v>
      </c>
    </row>
    <row r="546" spans="1:10" x14ac:dyDescent="0.25">
      <c r="A546" t="str">
        <f t="shared" si="21"/>
        <v>a</v>
      </c>
      <c r="B546" s="8"/>
      <c r="C546" s="9" t="s">
        <v>12</v>
      </c>
      <c r="D546" s="10">
        <f>SUM('დამტკ. ნაერთი'!D546,'ცვლილ. ნაერთი'!D546)</f>
        <v>60968626</v>
      </c>
      <c r="E546" s="10">
        <f>SUM('დამტკ. ნაერთი'!E546,'ცვლილ. ნაერთი'!E546)</f>
        <v>21843916</v>
      </c>
      <c r="F546" s="10">
        <f>SUM('დამტკ. ნაერთი'!F546,'ცვლილ. ნაერთი'!F546)</f>
        <v>13990510</v>
      </c>
      <c r="G546" s="10">
        <f>SUM('დამტკ. ნაერთი'!G546,'ცვლილ. ნაერთი'!G546)</f>
        <v>10760700</v>
      </c>
      <c r="H546" s="10">
        <f>SUM('დამტკ. ნაერთი'!H546,'ცვლილ. ნაერთი'!H546)</f>
        <v>14373500</v>
      </c>
      <c r="I546" s="10">
        <f t="shared" si="22"/>
        <v>35834426</v>
      </c>
      <c r="J546" s="10">
        <f t="shared" si="23"/>
        <v>46595126</v>
      </c>
    </row>
    <row r="547" spans="1:10" x14ac:dyDescent="0.25">
      <c r="A547" t="str">
        <f t="shared" si="21"/>
        <v>b</v>
      </c>
      <c r="B547" s="8"/>
      <c r="C547" s="9" t="s">
        <v>13</v>
      </c>
      <c r="D547" s="10">
        <f>SUM('დამტკ. ნაერთი'!D547,'ცვლილ. ნაერთი'!D547)</f>
        <v>0</v>
      </c>
      <c r="E547" s="10">
        <f>SUM('დამტკ. ნაერთი'!E547,'ცვლილ. ნაერთი'!E547)</f>
        <v>0</v>
      </c>
      <c r="F547" s="10">
        <f>SUM('დამტკ. ნაერთი'!F547,'ცვლილ. ნაერთი'!F547)</f>
        <v>0</v>
      </c>
      <c r="G547" s="10">
        <f>SUM('დამტკ. ნაერთი'!G547,'ცვლილ. ნაერთი'!G547)</f>
        <v>0</v>
      </c>
      <c r="H547" s="10">
        <f>SUM('დამტკ. ნაერთი'!H547,'ცვლილ. ნაერთი'!H547)</f>
        <v>0</v>
      </c>
      <c r="I547" s="10">
        <f t="shared" si="22"/>
        <v>0</v>
      </c>
      <c r="J547" s="10">
        <f t="shared" si="23"/>
        <v>0</v>
      </c>
    </row>
    <row r="548" spans="1:10" x14ac:dyDescent="0.25">
      <c r="A548" t="str">
        <f t="shared" si="21"/>
        <v>b</v>
      </c>
      <c r="B548" s="8"/>
      <c r="C548" s="9" t="s">
        <v>14</v>
      </c>
      <c r="D548" s="10">
        <f>SUM('დამტკ. ნაერთი'!D548,'ცვლილ. ნაერთი'!D548)</f>
        <v>0</v>
      </c>
      <c r="E548" s="10">
        <f>SUM('დამტკ. ნაერთი'!E548,'ცვლილ. ნაერთი'!E548)</f>
        <v>0</v>
      </c>
      <c r="F548" s="10">
        <f>SUM('დამტკ. ნაერთი'!F548,'ცვლილ. ნაერთი'!F548)</f>
        <v>0</v>
      </c>
      <c r="G548" s="10">
        <f>SUM('დამტკ. ნაერთი'!G548,'ცვლილ. ნაერთი'!G548)</f>
        <v>0</v>
      </c>
      <c r="H548" s="10">
        <f>SUM('დამტკ. ნაერთი'!H548,'ცვლილ. ნაერთი'!H548)</f>
        <v>0</v>
      </c>
      <c r="I548" s="10">
        <f t="shared" si="22"/>
        <v>0</v>
      </c>
      <c r="J548" s="10">
        <f t="shared" si="23"/>
        <v>0</v>
      </c>
    </row>
    <row r="549" spans="1:10" x14ac:dyDescent="0.25">
      <c r="A549" t="str">
        <f t="shared" si="21"/>
        <v>b</v>
      </c>
      <c r="B549" s="8"/>
      <c r="C549" s="9" t="s">
        <v>15</v>
      </c>
      <c r="D549" s="10">
        <f>SUM('დამტკ. ნაერთი'!D549,'ცვლილ. ნაერთი'!D549)</f>
        <v>0</v>
      </c>
      <c r="E549" s="10">
        <f>SUM('დამტკ. ნაერთი'!E549,'ცვლილ. ნაერთი'!E549)</f>
        <v>0</v>
      </c>
      <c r="F549" s="10">
        <f>SUM('დამტკ. ნაერთი'!F549,'ცვლილ. ნაერთი'!F549)</f>
        <v>0</v>
      </c>
      <c r="G549" s="10">
        <f>SUM('დამტკ. ნაერთი'!G549,'ცვლილ. ნაერთი'!G549)</f>
        <v>0</v>
      </c>
      <c r="H549" s="10">
        <f>SUM('დამტკ. ნაერთი'!H549,'ცვლილ. ნაერთი'!H549)</f>
        <v>0</v>
      </c>
      <c r="I549" s="10">
        <f t="shared" si="22"/>
        <v>0</v>
      </c>
      <c r="J549" s="10">
        <f t="shared" si="23"/>
        <v>0</v>
      </c>
    </row>
    <row r="550" spans="1:10" x14ac:dyDescent="0.25">
      <c r="A550" t="str">
        <f t="shared" si="21"/>
        <v>a</v>
      </c>
      <c r="B550" s="8"/>
      <c r="C550" s="9" t="s">
        <v>16</v>
      </c>
      <c r="D550" s="10">
        <f>SUM('დამტკ. ნაერთი'!D550,'ცვლილ. ნაერთი'!D550)</f>
        <v>837707450</v>
      </c>
      <c r="E550" s="10">
        <f>SUM('დამტკ. ნაერთი'!E550,'ცვლილ. ნაერთი'!E550)</f>
        <v>202649460</v>
      </c>
      <c r="F550" s="10">
        <f>SUM('დამტკ. ნაერთი'!F550,'ცვლილ. ნაერთი'!F550)</f>
        <v>224850190</v>
      </c>
      <c r="G550" s="10">
        <f>SUM('დამტკ. ნაერთი'!G550,'ცვლილ. ნაერთი'!G550)</f>
        <v>206843200</v>
      </c>
      <c r="H550" s="10">
        <f>SUM('დამტკ. ნაერთი'!H550,'ცვლილ. ნაერთი'!H550)</f>
        <v>203364600</v>
      </c>
      <c r="I550" s="10">
        <f t="shared" si="22"/>
        <v>427499650</v>
      </c>
      <c r="J550" s="10">
        <f t="shared" si="23"/>
        <v>634342850</v>
      </c>
    </row>
    <row r="551" spans="1:10" x14ac:dyDescent="0.25">
      <c r="A551" t="str">
        <f t="shared" si="21"/>
        <v>a</v>
      </c>
      <c r="B551" s="8"/>
      <c r="C551" s="9" t="s">
        <v>17</v>
      </c>
      <c r="D551" s="10">
        <f>SUM('დამტკ. ნაერთი'!D551,'ცვლილ. ნაერთი'!D551)</f>
        <v>-4315044</v>
      </c>
      <c r="E551" s="10">
        <f>SUM('დამტკ. ნაერთი'!E551,'ცვლილ. ნაერთი'!E551)</f>
        <v>138956</v>
      </c>
      <c r="F551" s="10">
        <f>SUM('დამტკ. ნაერთი'!F551,'ცვლილ. ნაერთი'!F551)</f>
        <v>177000</v>
      </c>
      <c r="G551" s="10">
        <f>SUM('დამტკ. ნაერთი'!G551,'ცვლილ. ნაერთი'!G551)</f>
        <v>151000</v>
      </c>
      <c r="H551" s="10">
        <f>SUM('დამტკ. ნაერთი'!H551,'ცვლილ. ნაერთი'!H551)</f>
        <v>-4782000</v>
      </c>
      <c r="I551" s="10">
        <f t="shared" si="22"/>
        <v>315956</v>
      </c>
      <c r="J551" s="10">
        <f t="shared" si="23"/>
        <v>466956</v>
      </c>
    </row>
    <row r="552" spans="1:10" x14ac:dyDescent="0.25">
      <c r="A552" t="str">
        <f t="shared" si="21"/>
        <v>a</v>
      </c>
      <c r="B552" s="5"/>
      <c r="C552" s="6" t="s">
        <v>18</v>
      </c>
      <c r="D552" s="7">
        <f>SUM('დამტკ. ნაერთი'!D552,'ცვლილ. ნაერთი'!D552)</f>
        <v>72230</v>
      </c>
      <c r="E552" s="7">
        <f>SUM('დამტკ. ნაერთი'!E552,'ცვლილ. ნაერთი'!E552)</f>
        <v>18000</v>
      </c>
      <c r="F552" s="7">
        <f>SUM('დამტკ. ნაერთი'!F552,'ცვლილ. ნაერთი'!F552)</f>
        <v>44230</v>
      </c>
      <c r="G552" s="7">
        <f>SUM('დამტკ. ნაერთი'!G552,'ცვლილ. ნაერთი'!G552)</f>
        <v>5000</v>
      </c>
      <c r="H552" s="7">
        <f>SUM('დამტკ. ნაერთი'!H552,'ცვლილ. ნაერთი'!H552)</f>
        <v>5000</v>
      </c>
      <c r="I552" s="7">
        <f t="shared" si="22"/>
        <v>62230</v>
      </c>
      <c r="J552" s="7">
        <f t="shared" si="23"/>
        <v>67230</v>
      </c>
    </row>
    <row r="553" spans="1:10" x14ac:dyDescent="0.25">
      <c r="A553" t="str">
        <f t="shared" si="21"/>
        <v>b</v>
      </c>
      <c r="B553" s="5"/>
      <c r="C553" s="6" t="s">
        <v>19</v>
      </c>
      <c r="D553" s="7">
        <f>SUM('დამტკ. ნაერთი'!D553,'ცვლილ. ნაერთი'!D553)</f>
        <v>0</v>
      </c>
      <c r="E553" s="7">
        <f>SUM('დამტკ. ნაერთი'!E553,'ცვლილ. ნაერთი'!E553)</f>
        <v>0</v>
      </c>
      <c r="F553" s="7">
        <f>SUM('დამტკ. ნაერთი'!F553,'ცვლილ. ნაერთი'!F553)</f>
        <v>0</v>
      </c>
      <c r="G553" s="7">
        <f>SUM('დამტკ. ნაერთი'!G553,'ცვლილ. ნაერთი'!G553)</f>
        <v>0</v>
      </c>
      <c r="H553" s="7">
        <f>SUM('დამტკ. ნაერთი'!H553,'ცვლილ. ნაერთი'!H553)</f>
        <v>0</v>
      </c>
      <c r="I553" s="7">
        <f t="shared" si="22"/>
        <v>0</v>
      </c>
      <c r="J553" s="7">
        <f t="shared" si="23"/>
        <v>0</v>
      </c>
    </row>
    <row r="554" spans="1:10" ht="15.75" thickBot="1" x14ac:dyDescent="0.3">
      <c r="A554" t="str">
        <f t="shared" si="21"/>
        <v>a</v>
      </c>
      <c r="B554" s="11"/>
      <c r="C554" s="12" t="s">
        <v>20</v>
      </c>
      <c r="D554" s="13">
        <f>SUM('დამტკ. ნაერთი'!D554,'ცვლილ. ნაერთი'!D554)</f>
        <v>259838</v>
      </c>
      <c r="E554" s="13">
        <f>SUM('დამტკ. ნაერთი'!E554,'ცვლილ. ნაერთი'!E554)</f>
        <v>259838</v>
      </c>
      <c r="F554" s="13">
        <f>SUM('დამტკ. ნაერთი'!F554,'ცვლილ. ნაერთი'!F554)</f>
        <v>0</v>
      </c>
      <c r="G554" s="13">
        <f>SUM('დამტკ. ნაერთი'!G554,'ცვლილ. ნაერთი'!G554)</f>
        <v>0</v>
      </c>
      <c r="H554" s="13">
        <f>SUM('დამტკ. ნაერთი'!H554,'ცვლილ. ნაერთი'!H554)</f>
        <v>0</v>
      </c>
      <c r="I554" s="13">
        <f t="shared" si="22"/>
        <v>259838</v>
      </c>
      <c r="J554" s="13">
        <f t="shared" si="23"/>
        <v>259838</v>
      </c>
    </row>
    <row r="555" spans="1:10" ht="31.5" thickTop="1" thickBot="1" x14ac:dyDescent="0.3">
      <c r="A555" t="str">
        <f t="shared" si="21"/>
        <v>a</v>
      </c>
      <c r="B555" s="3" t="s">
        <v>99</v>
      </c>
      <c r="C555" s="14" t="s">
        <v>100</v>
      </c>
      <c r="D555" s="4">
        <f>SUM('დამტკ. ნაერთი'!D555,'ცვლილ. ნაერთი'!D555)</f>
        <v>661500000</v>
      </c>
      <c r="E555" s="4">
        <f>SUM('დამტკ. ნაერთი'!E555,'ცვლილ. ნაერთი'!E555)</f>
        <v>164307000</v>
      </c>
      <c r="F555" s="4">
        <f>SUM('დამტკ. ნაერთი'!F555,'ცვლილ. ნაერთი'!F555)</f>
        <v>171500000</v>
      </c>
      <c r="G555" s="4">
        <f>SUM('დამტკ. ნაერთი'!G555,'ცვლილ. ნაერთი'!G555)</f>
        <v>164500000</v>
      </c>
      <c r="H555" s="4">
        <f>SUM('დამტკ. ნაერთი'!H555,'ცვლილ. ნაერთი'!H555)</f>
        <v>161193000</v>
      </c>
      <c r="I555" s="4">
        <f t="shared" si="22"/>
        <v>335807000</v>
      </c>
      <c r="J555" s="4">
        <f t="shared" si="23"/>
        <v>500307000</v>
      </c>
    </row>
    <row r="556" spans="1:10" ht="15.75" thickTop="1" x14ac:dyDescent="0.25">
      <c r="A556" t="str">
        <f t="shared" si="21"/>
        <v>a</v>
      </c>
      <c r="B556" s="5"/>
      <c r="C556" s="6" t="s">
        <v>10</v>
      </c>
      <c r="D556" s="7">
        <f>SUM('დამტკ. ნაერთი'!D556,'ცვლილ. ნაერთი'!D556)</f>
        <v>661500000</v>
      </c>
      <c r="E556" s="7">
        <f>SUM('დამტკ. ნაერთი'!E556,'ცვლილ. ნაერთი'!E556)</f>
        <v>164307000</v>
      </c>
      <c r="F556" s="7">
        <f>SUM('დამტკ. ნაერთი'!F556,'ცვლილ. ნაერთი'!F556)</f>
        <v>171500000</v>
      </c>
      <c r="G556" s="7">
        <f>SUM('დამტკ. ნაერთი'!G556,'ცვლილ. ნაერთი'!G556)</f>
        <v>164500000</v>
      </c>
      <c r="H556" s="7">
        <f>SUM('დამტკ. ნაერთი'!H556,'ცვლილ. ნაერთი'!H556)</f>
        <v>161193000</v>
      </c>
      <c r="I556" s="7">
        <f t="shared" si="22"/>
        <v>335807000</v>
      </c>
      <c r="J556" s="7">
        <f t="shared" si="23"/>
        <v>500307000</v>
      </c>
    </row>
    <row r="557" spans="1:10" x14ac:dyDescent="0.25">
      <c r="A557" t="str">
        <f t="shared" si="21"/>
        <v>b</v>
      </c>
      <c r="B557" s="8"/>
      <c r="C557" s="9" t="s">
        <v>11</v>
      </c>
      <c r="D557" s="10">
        <f>SUM('დამტკ. ნაერთი'!D557,'ცვლილ. ნაერთი'!D557)</f>
        <v>0</v>
      </c>
      <c r="E557" s="10">
        <f>SUM('დამტკ. ნაერთი'!E557,'ცვლილ. ნაერთი'!E557)</f>
        <v>0</v>
      </c>
      <c r="F557" s="10">
        <f>SUM('დამტკ. ნაერთი'!F557,'ცვლილ. ნაერთი'!F557)</f>
        <v>0</v>
      </c>
      <c r="G557" s="10">
        <f>SUM('დამტკ. ნაერთი'!G557,'ცვლილ. ნაერთი'!G557)</f>
        <v>0</v>
      </c>
      <c r="H557" s="10">
        <f>SUM('დამტკ. ნაერთი'!H557,'ცვლილ. ნაერთი'!H557)</f>
        <v>0</v>
      </c>
      <c r="I557" s="10">
        <f t="shared" si="22"/>
        <v>0</v>
      </c>
      <c r="J557" s="10">
        <f t="shared" si="23"/>
        <v>0</v>
      </c>
    </row>
    <row r="558" spans="1:10" x14ac:dyDescent="0.25">
      <c r="A558" t="str">
        <f t="shared" si="21"/>
        <v>a</v>
      </c>
      <c r="B558" s="8"/>
      <c r="C558" s="9" t="s">
        <v>12</v>
      </c>
      <c r="D558" s="10">
        <f>SUM('დამტკ. ნაერთი'!D558,'ცვლილ. ნაერთი'!D558)</f>
        <v>3825000</v>
      </c>
      <c r="E558" s="10">
        <f>SUM('დამტკ. ნაერთი'!E558,'ცვლილ. ნაერთი'!E558)</f>
        <v>807000</v>
      </c>
      <c r="F558" s="10">
        <f>SUM('დამტკ. ნაერთი'!F558,'ცვლილ. ნაერთი'!F558)</f>
        <v>825000</v>
      </c>
      <c r="G558" s="10">
        <f>SUM('დამტკ. ნაერთი'!G558,'ცვლილ. ნაერთი'!G558)</f>
        <v>1000000</v>
      </c>
      <c r="H558" s="10">
        <f>SUM('დამტკ. ნაერთი'!H558,'ცვლილ. ნაერთი'!H558)</f>
        <v>1193000</v>
      </c>
      <c r="I558" s="10">
        <f t="shared" si="22"/>
        <v>1632000</v>
      </c>
      <c r="J558" s="10">
        <f t="shared" si="23"/>
        <v>2632000</v>
      </c>
    </row>
    <row r="559" spans="1:10" x14ac:dyDescent="0.25">
      <c r="A559" t="str">
        <f t="shared" si="21"/>
        <v>b</v>
      </c>
      <c r="B559" s="8"/>
      <c r="C559" s="9" t="s">
        <v>13</v>
      </c>
      <c r="D559" s="10">
        <f>SUM('დამტკ. ნაერთი'!D559,'ცვლილ. ნაერთი'!D559)</f>
        <v>0</v>
      </c>
      <c r="E559" s="10">
        <f>SUM('დამტკ. ნაერთი'!E559,'ცვლილ. ნაერთი'!E559)</f>
        <v>0</v>
      </c>
      <c r="F559" s="10">
        <f>SUM('დამტკ. ნაერთი'!F559,'ცვლილ. ნაერთი'!F559)</f>
        <v>0</v>
      </c>
      <c r="G559" s="10">
        <f>SUM('დამტკ. ნაერთი'!G559,'ცვლილ. ნაერთი'!G559)</f>
        <v>0</v>
      </c>
      <c r="H559" s="10">
        <f>SUM('დამტკ. ნაერთი'!H559,'ცვლილ. ნაერთი'!H559)</f>
        <v>0</v>
      </c>
      <c r="I559" s="10">
        <f t="shared" si="22"/>
        <v>0</v>
      </c>
      <c r="J559" s="10">
        <f t="shared" si="23"/>
        <v>0</v>
      </c>
    </row>
    <row r="560" spans="1:10" x14ac:dyDescent="0.25">
      <c r="A560" t="str">
        <f t="shared" si="21"/>
        <v>b</v>
      </c>
      <c r="B560" s="8"/>
      <c r="C560" s="9" t="s">
        <v>14</v>
      </c>
      <c r="D560" s="10">
        <f>SUM('დამტკ. ნაერთი'!D560,'ცვლილ. ნაერთი'!D560)</f>
        <v>0</v>
      </c>
      <c r="E560" s="10">
        <f>SUM('დამტკ. ნაერთი'!E560,'ცვლილ. ნაერთი'!E560)</f>
        <v>0</v>
      </c>
      <c r="F560" s="10">
        <f>SUM('დამტკ. ნაერთი'!F560,'ცვლილ. ნაერთი'!F560)</f>
        <v>0</v>
      </c>
      <c r="G560" s="10">
        <f>SUM('დამტკ. ნაერთი'!G560,'ცვლილ. ნაერთი'!G560)</f>
        <v>0</v>
      </c>
      <c r="H560" s="10">
        <f>SUM('დამტკ. ნაერთი'!H560,'ცვლილ. ნაერთი'!H560)</f>
        <v>0</v>
      </c>
      <c r="I560" s="10">
        <f t="shared" si="22"/>
        <v>0</v>
      </c>
      <c r="J560" s="10">
        <f t="shared" si="23"/>
        <v>0</v>
      </c>
    </row>
    <row r="561" spans="1:10" x14ac:dyDescent="0.25">
      <c r="A561" t="str">
        <f t="shared" si="21"/>
        <v>b</v>
      </c>
      <c r="B561" s="8"/>
      <c r="C561" s="9" t="s">
        <v>15</v>
      </c>
      <c r="D561" s="10">
        <f>SUM('დამტკ. ნაერთი'!D561,'ცვლილ. ნაერთი'!D561)</f>
        <v>0</v>
      </c>
      <c r="E561" s="10">
        <f>SUM('დამტკ. ნაერთი'!E561,'ცვლილ. ნაერთი'!E561)</f>
        <v>0</v>
      </c>
      <c r="F561" s="10">
        <f>SUM('დამტკ. ნაერთი'!F561,'ცვლილ. ნაერთი'!F561)</f>
        <v>0</v>
      </c>
      <c r="G561" s="10">
        <f>SUM('დამტკ. ნაერთი'!G561,'ცვლილ. ნაერთი'!G561)</f>
        <v>0</v>
      </c>
      <c r="H561" s="10">
        <f>SUM('დამტკ. ნაერთი'!H561,'ცვლილ. ნაერთი'!H561)</f>
        <v>0</v>
      </c>
      <c r="I561" s="10">
        <f t="shared" si="22"/>
        <v>0</v>
      </c>
      <c r="J561" s="10">
        <f t="shared" si="23"/>
        <v>0</v>
      </c>
    </row>
    <row r="562" spans="1:10" x14ac:dyDescent="0.25">
      <c r="A562" t="str">
        <f t="shared" si="21"/>
        <v>a</v>
      </c>
      <c r="B562" s="8"/>
      <c r="C562" s="9" t="s">
        <v>16</v>
      </c>
      <c r="D562" s="10">
        <f>SUM('დამტკ. ნაერთი'!D562,'ცვლილ. ნაერთი'!D562)</f>
        <v>662675000</v>
      </c>
      <c r="E562" s="10">
        <f>SUM('დამტკ. ნაერთი'!E562,'ცვლილ. ნაერთი'!E562)</f>
        <v>163500000</v>
      </c>
      <c r="F562" s="10">
        <f>SUM('დამტკ. ნაერთი'!F562,'ცვლილ. ნაერთი'!F562)</f>
        <v>170675000</v>
      </c>
      <c r="G562" s="10">
        <f>SUM('დამტკ. ნაერთი'!G562,'ცვლილ. ნაერთი'!G562)</f>
        <v>163500000</v>
      </c>
      <c r="H562" s="10">
        <f>SUM('დამტკ. ნაერთი'!H562,'ცვლილ. ნაერთი'!H562)</f>
        <v>165000000</v>
      </c>
      <c r="I562" s="10">
        <f t="shared" si="22"/>
        <v>334175000</v>
      </c>
      <c r="J562" s="10">
        <f t="shared" si="23"/>
        <v>497675000</v>
      </c>
    </row>
    <row r="563" spans="1:10" x14ac:dyDescent="0.25">
      <c r="A563" t="str">
        <f t="shared" si="21"/>
        <v>a</v>
      </c>
      <c r="B563" s="8"/>
      <c r="C563" s="9" t="s">
        <v>17</v>
      </c>
      <c r="D563" s="10">
        <f>SUM('დამტკ. ნაერთი'!D563,'ცვლილ. ნაერთი'!D563)</f>
        <v>-5000000</v>
      </c>
      <c r="E563" s="10">
        <f>SUM('დამტკ. ნაერთი'!E563,'ცვლილ. ნაერთი'!E563)</f>
        <v>0</v>
      </c>
      <c r="F563" s="10">
        <f>SUM('დამტკ. ნაერთი'!F563,'ცვლილ. ნაერთი'!F563)</f>
        <v>0</v>
      </c>
      <c r="G563" s="10">
        <f>SUM('დამტკ. ნაერთი'!G563,'ცვლილ. ნაერთი'!G563)</f>
        <v>0</v>
      </c>
      <c r="H563" s="10">
        <f>SUM('დამტკ. ნაერთი'!H563,'ცვლილ. ნაერთი'!H563)</f>
        <v>-5000000</v>
      </c>
      <c r="I563" s="10">
        <f t="shared" si="22"/>
        <v>0</v>
      </c>
      <c r="J563" s="10">
        <f t="shared" si="23"/>
        <v>0</v>
      </c>
    </row>
    <row r="564" spans="1:10" x14ac:dyDescent="0.25">
      <c r="A564" t="str">
        <f t="shared" si="21"/>
        <v>b</v>
      </c>
      <c r="B564" s="5"/>
      <c r="C564" s="6" t="s">
        <v>18</v>
      </c>
      <c r="D564" s="7">
        <f>SUM('დამტკ. ნაერთი'!D564,'ცვლილ. ნაერთი'!D564)</f>
        <v>0</v>
      </c>
      <c r="E564" s="7">
        <f>SUM('დამტკ. ნაერთი'!E564,'ცვლილ. ნაერთი'!E564)</f>
        <v>0</v>
      </c>
      <c r="F564" s="7">
        <f>SUM('დამტკ. ნაერთი'!F564,'ცვლილ. ნაერთი'!F564)</f>
        <v>0</v>
      </c>
      <c r="G564" s="7">
        <f>SUM('დამტკ. ნაერთი'!G564,'ცვლილ. ნაერთი'!G564)</f>
        <v>0</v>
      </c>
      <c r="H564" s="7">
        <f>SUM('დამტკ. ნაერთი'!H564,'ცვლილ. ნაერთი'!H564)</f>
        <v>0</v>
      </c>
      <c r="I564" s="7">
        <f t="shared" si="22"/>
        <v>0</v>
      </c>
      <c r="J564" s="7">
        <f t="shared" si="23"/>
        <v>0</v>
      </c>
    </row>
    <row r="565" spans="1:10" x14ac:dyDescent="0.25">
      <c r="A565" t="str">
        <f t="shared" si="21"/>
        <v>b</v>
      </c>
      <c r="B565" s="5"/>
      <c r="C565" s="6" t="s">
        <v>19</v>
      </c>
      <c r="D565" s="7">
        <f>SUM('დამტკ. ნაერთი'!D565,'ცვლილ. ნაერთი'!D565)</f>
        <v>0</v>
      </c>
      <c r="E565" s="7">
        <f>SUM('დამტკ. ნაერთი'!E565,'ცვლილ. ნაერთი'!E565)</f>
        <v>0</v>
      </c>
      <c r="F565" s="7">
        <f>SUM('დამტკ. ნაერთი'!F565,'ცვლილ. ნაერთი'!F565)</f>
        <v>0</v>
      </c>
      <c r="G565" s="7">
        <f>SUM('დამტკ. ნაერთი'!G565,'ცვლილ. ნაერთი'!G565)</f>
        <v>0</v>
      </c>
      <c r="H565" s="7">
        <f>SUM('დამტკ. ნაერთი'!H565,'ცვლილ. ნაერთი'!H565)</f>
        <v>0</v>
      </c>
      <c r="I565" s="7">
        <f t="shared" si="22"/>
        <v>0</v>
      </c>
      <c r="J565" s="7">
        <f t="shared" si="23"/>
        <v>0</v>
      </c>
    </row>
    <row r="566" spans="1:10" ht="15.75" thickBot="1" x14ac:dyDescent="0.3">
      <c r="A566" t="str">
        <f t="shared" si="21"/>
        <v>b</v>
      </c>
      <c r="B566" s="11"/>
      <c r="C566" s="12" t="s">
        <v>20</v>
      </c>
      <c r="D566" s="13">
        <f>SUM('დამტკ. ნაერთი'!D566,'ცვლილ. ნაერთი'!D566)</f>
        <v>0</v>
      </c>
      <c r="E566" s="13">
        <f>SUM('დამტკ. ნაერთი'!E566,'ცვლილ. ნაერთი'!E566)</f>
        <v>0</v>
      </c>
      <c r="F566" s="13">
        <f>SUM('დამტკ. ნაერთი'!F566,'ცვლილ. ნაერთი'!F566)</f>
        <v>0</v>
      </c>
      <c r="G566" s="13">
        <f>SUM('დამტკ. ნაერთი'!G566,'ცვლილ. ნაერთი'!G566)</f>
        <v>0</v>
      </c>
      <c r="H566" s="13">
        <f>SUM('დამტკ. ნაერთი'!H566,'ცვლილ. ნაერთი'!H566)</f>
        <v>0</v>
      </c>
      <c r="I566" s="13">
        <f t="shared" si="22"/>
        <v>0</v>
      </c>
      <c r="J566" s="13">
        <f t="shared" si="23"/>
        <v>0</v>
      </c>
    </row>
    <row r="567" spans="1:10" ht="32.25" customHeight="1" thickTop="1" thickBot="1" x14ac:dyDescent="0.3">
      <c r="A567" t="str">
        <f t="shared" si="21"/>
        <v>a</v>
      </c>
      <c r="B567" s="16" t="s">
        <v>101</v>
      </c>
      <c r="C567" s="4" t="s">
        <v>102</v>
      </c>
      <c r="D567" s="4">
        <f>SUM('დამტკ. ნაერთი'!D567,'ცვლილ. ნაერთი'!D567)</f>
        <v>78942000</v>
      </c>
      <c r="E567" s="4">
        <f>SUM('დამტკ. ნაერთი'!E567,'ცვლილ. ნაერთი'!E567)</f>
        <v>24285000</v>
      </c>
      <c r="F567" s="4">
        <f>SUM('დამტკ. ნაერთი'!F567,'ცვლილ. ნაერთი'!F567)</f>
        <v>22041000</v>
      </c>
      <c r="G567" s="4">
        <f>SUM('დამტკ. ნაერთი'!G567,'ცვლილ. ნაერთი'!G567)</f>
        <v>13714500</v>
      </c>
      <c r="H567" s="4">
        <f>SUM('დამტკ. ნაერთი'!H567,'ცვლილ. ნაერთი'!H567)</f>
        <v>18901500</v>
      </c>
      <c r="I567" s="4">
        <f t="shared" si="22"/>
        <v>46326000</v>
      </c>
      <c r="J567" s="4">
        <f t="shared" si="23"/>
        <v>60040500</v>
      </c>
    </row>
    <row r="568" spans="1:10" ht="15.75" thickTop="1" x14ac:dyDescent="0.25">
      <c r="A568" t="str">
        <f t="shared" si="21"/>
        <v>a</v>
      </c>
      <c r="B568" s="5"/>
      <c r="C568" s="6" t="s">
        <v>10</v>
      </c>
      <c r="D568" s="7">
        <f>SUM('დამტკ. ნაერთი'!D568,'ცვლილ. ნაერთი'!D568)</f>
        <v>78942000</v>
      </c>
      <c r="E568" s="7">
        <f>SUM('დამტკ. ნაერთი'!E568,'ცვლილ. ნაერთი'!E568)</f>
        <v>24285000</v>
      </c>
      <c r="F568" s="7">
        <f>SUM('დამტკ. ნაერთი'!F568,'ცვლილ. ნაერთი'!F568)</f>
        <v>22041000</v>
      </c>
      <c r="G568" s="7">
        <f>SUM('დამტკ. ნაერთი'!G568,'ცვლილ. ნაერთი'!G568)</f>
        <v>13714500</v>
      </c>
      <c r="H568" s="7">
        <f>SUM('დამტკ. ნაერთი'!H568,'ცვლილ. ნაერთი'!H568)</f>
        <v>18901500</v>
      </c>
      <c r="I568" s="7">
        <f t="shared" si="22"/>
        <v>46326000</v>
      </c>
      <c r="J568" s="7">
        <f t="shared" si="23"/>
        <v>60040500</v>
      </c>
    </row>
    <row r="569" spans="1:10" x14ac:dyDescent="0.25">
      <c r="A569" t="str">
        <f t="shared" si="21"/>
        <v>b</v>
      </c>
      <c r="B569" s="8"/>
      <c r="C569" s="9" t="s">
        <v>11</v>
      </c>
      <c r="D569" s="10">
        <f>SUM('დამტკ. ნაერთი'!D569,'ცვლილ. ნაერთი'!D569)</f>
        <v>0</v>
      </c>
      <c r="E569" s="10">
        <f>SUM('დამტკ. ნაერთი'!E569,'ცვლილ. ნაერთი'!E569)</f>
        <v>0</v>
      </c>
      <c r="F569" s="10">
        <f>SUM('დამტკ. ნაერთი'!F569,'ცვლილ. ნაერთი'!F569)</f>
        <v>0</v>
      </c>
      <c r="G569" s="10">
        <f>SUM('დამტკ. ნაერთი'!G569,'ცვლილ. ნაერთი'!G569)</f>
        <v>0</v>
      </c>
      <c r="H569" s="10">
        <f>SUM('დამტკ. ნაერთი'!H569,'ცვლილ. ნაერთი'!H569)</f>
        <v>0</v>
      </c>
      <c r="I569" s="10">
        <f t="shared" si="22"/>
        <v>0</v>
      </c>
      <c r="J569" s="10">
        <f t="shared" si="23"/>
        <v>0</v>
      </c>
    </row>
    <row r="570" spans="1:10" x14ac:dyDescent="0.25">
      <c r="A570" t="str">
        <f t="shared" si="21"/>
        <v>a</v>
      </c>
      <c r="B570" s="8"/>
      <c r="C570" s="9" t="s">
        <v>12</v>
      </c>
      <c r="D570" s="10">
        <f>SUM('დამტკ. ნაერთი'!D570,'ცვლილ. ნაერთი'!D570)</f>
        <v>29040000</v>
      </c>
      <c r="E570" s="10">
        <f>SUM('დამტკ. ნაერთი'!E570,'ცვლილ. ნაერთი'!E570)</f>
        <v>14856000</v>
      </c>
      <c r="F570" s="10">
        <f>SUM('დამტკ. ნაერთი'!F570,'ცვლილ. ნაერთი'!F570)</f>
        <v>6462000</v>
      </c>
      <c r="G570" s="10">
        <f>SUM('დამტკ. ნაერთი'!G570,'ცვლილ. ნაერთი'!G570)</f>
        <v>2474000</v>
      </c>
      <c r="H570" s="10">
        <f>SUM('დამტკ. ნაერთი'!H570,'ცვლილ. ნაერთი'!H570)</f>
        <v>5248000</v>
      </c>
      <c r="I570" s="10">
        <f t="shared" si="22"/>
        <v>21318000</v>
      </c>
      <c r="J570" s="10">
        <f t="shared" si="23"/>
        <v>23792000</v>
      </c>
    </row>
    <row r="571" spans="1:10" x14ac:dyDescent="0.25">
      <c r="A571" t="str">
        <f t="shared" si="21"/>
        <v>b</v>
      </c>
      <c r="B571" s="8"/>
      <c r="C571" s="9" t="s">
        <v>13</v>
      </c>
      <c r="D571" s="10">
        <f>SUM('დამტკ. ნაერთი'!D571,'ცვლილ. ნაერთი'!D571)</f>
        <v>0</v>
      </c>
      <c r="E571" s="10">
        <f>SUM('დამტკ. ნაერთი'!E571,'ცვლილ. ნაერთი'!E571)</f>
        <v>0</v>
      </c>
      <c r="F571" s="10">
        <f>SUM('დამტკ. ნაერთი'!F571,'ცვლილ. ნაერთი'!F571)</f>
        <v>0</v>
      </c>
      <c r="G571" s="10">
        <f>SUM('დამტკ. ნაერთი'!G571,'ცვლილ. ნაერთი'!G571)</f>
        <v>0</v>
      </c>
      <c r="H571" s="10">
        <f>SUM('დამტკ. ნაერთი'!H571,'ცვლილ. ნაერთი'!H571)</f>
        <v>0</v>
      </c>
      <c r="I571" s="10">
        <f t="shared" si="22"/>
        <v>0</v>
      </c>
      <c r="J571" s="10">
        <f t="shared" si="23"/>
        <v>0</v>
      </c>
    </row>
    <row r="572" spans="1:10" x14ac:dyDescent="0.25">
      <c r="A572" t="str">
        <f t="shared" si="21"/>
        <v>b</v>
      </c>
      <c r="B572" s="8"/>
      <c r="C572" s="9" t="s">
        <v>14</v>
      </c>
      <c r="D572" s="10">
        <f>SUM('დამტკ. ნაერთი'!D572,'ცვლილ. ნაერთი'!D572)</f>
        <v>0</v>
      </c>
      <c r="E572" s="10">
        <f>SUM('დამტკ. ნაერთი'!E572,'ცვლილ. ნაერთი'!E572)</f>
        <v>0</v>
      </c>
      <c r="F572" s="10">
        <f>SUM('დამტკ. ნაერთი'!F572,'ცვლილ. ნაერთი'!F572)</f>
        <v>0</v>
      </c>
      <c r="G572" s="10">
        <f>SUM('დამტკ. ნაერთი'!G572,'ცვლილ. ნაერთი'!G572)</f>
        <v>0</v>
      </c>
      <c r="H572" s="10">
        <f>SUM('დამტკ. ნაერთი'!H572,'ცვლილ. ნაერთი'!H572)</f>
        <v>0</v>
      </c>
      <c r="I572" s="10">
        <f t="shared" si="22"/>
        <v>0</v>
      </c>
      <c r="J572" s="10">
        <f t="shared" si="23"/>
        <v>0</v>
      </c>
    </row>
    <row r="573" spans="1:10" x14ac:dyDescent="0.25">
      <c r="A573" t="str">
        <f t="shared" si="21"/>
        <v>b</v>
      </c>
      <c r="B573" s="8"/>
      <c r="C573" s="9" t="s">
        <v>15</v>
      </c>
      <c r="D573" s="10">
        <f>SUM('დამტკ. ნაერთი'!D573,'ცვლილ. ნაერთი'!D573)</f>
        <v>0</v>
      </c>
      <c r="E573" s="10">
        <f>SUM('დამტკ. ნაერთი'!E573,'ცვლილ. ნაერთი'!E573)</f>
        <v>0</v>
      </c>
      <c r="F573" s="10">
        <f>SUM('დამტკ. ნაერთი'!F573,'ცვლილ. ნაერთი'!F573)</f>
        <v>0</v>
      </c>
      <c r="G573" s="10">
        <f>SUM('დამტკ. ნაერთი'!G573,'ცვლილ. ნაერთი'!G573)</f>
        <v>0</v>
      </c>
      <c r="H573" s="10">
        <f>SUM('დამტკ. ნაერთი'!H573,'ცვლილ. ნაერთი'!H573)</f>
        <v>0</v>
      </c>
      <c r="I573" s="10">
        <f t="shared" si="22"/>
        <v>0</v>
      </c>
      <c r="J573" s="10">
        <f t="shared" si="23"/>
        <v>0</v>
      </c>
    </row>
    <row r="574" spans="1:10" x14ac:dyDescent="0.25">
      <c r="A574" t="str">
        <f t="shared" si="21"/>
        <v>a</v>
      </c>
      <c r="B574" s="8"/>
      <c r="C574" s="9" t="s">
        <v>16</v>
      </c>
      <c r="D574" s="10">
        <f>SUM('დამტკ. ნაერთი'!D574,'ცვლილ. ნაერთი'!D574)</f>
        <v>49902000</v>
      </c>
      <c r="E574" s="10">
        <f>SUM('დამტკ. ნაერთი'!E574,'ცვლილ. ნაერთი'!E574)</f>
        <v>9429000</v>
      </c>
      <c r="F574" s="10">
        <f>SUM('დამტკ. ნაერთი'!F574,'ცვლილ. ნაერთი'!F574)</f>
        <v>15579000</v>
      </c>
      <c r="G574" s="10">
        <f>SUM('დამტკ. ნაერთი'!G574,'ცვლილ. ნაერთი'!G574)</f>
        <v>11240500</v>
      </c>
      <c r="H574" s="10">
        <f>SUM('დამტკ. ნაერთი'!H574,'ცვლილ. ნაერთი'!H574)</f>
        <v>13653500</v>
      </c>
      <c r="I574" s="10">
        <f t="shared" si="22"/>
        <v>25008000</v>
      </c>
      <c r="J574" s="10">
        <f t="shared" si="23"/>
        <v>36248500</v>
      </c>
    </row>
    <row r="575" spans="1:10" x14ac:dyDescent="0.25">
      <c r="A575" t="str">
        <f t="shared" si="21"/>
        <v>b</v>
      </c>
      <c r="B575" s="8"/>
      <c r="C575" s="9" t="s">
        <v>17</v>
      </c>
      <c r="D575" s="10">
        <f>SUM('დამტკ. ნაერთი'!D575,'ცვლილ. ნაერთი'!D575)</f>
        <v>0</v>
      </c>
      <c r="E575" s="10">
        <f>SUM('დამტკ. ნაერთი'!E575,'ცვლილ. ნაერთი'!E575)</f>
        <v>0</v>
      </c>
      <c r="F575" s="10">
        <f>SUM('დამტკ. ნაერთი'!F575,'ცვლილ. ნაერთი'!F575)</f>
        <v>0</v>
      </c>
      <c r="G575" s="10">
        <f>SUM('დამტკ. ნაერთი'!G575,'ცვლილ. ნაერთი'!G575)</f>
        <v>0</v>
      </c>
      <c r="H575" s="10">
        <f>SUM('დამტკ. ნაერთი'!H575,'ცვლილ. ნაერთი'!H575)</f>
        <v>0</v>
      </c>
      <c r="I575" s="10">
        <f t="shared" si="22"/>
        <v>0</v>
      </c>
      <c r="J575" s="10">
        <f t="shared" si="23"/>
        <v>0</v>
      </c>
    </row>
    <row r="576" spans="1:10" x14ac:dyDescent="0.25">
      <c r="A576" t="str">
        <f t="shared" ref="A576:A639" si="32">IF(OR(D576&lt;&gt;0,E576&lt;&gt;0,F576&lt;&gt;0,G576&lt;&gt;0,H576&lt;&gt;0,),"a","b")</f>
        <v>b</v>
      </c>
      <c r="B576" s="5"/>
      <c r="C576" s="6" t="s">
        <v>18</v>
      </c>
      <c r="D576" s="7">
        <f>SUM('დამტკ. ნაერთი'!D576,'ცვლილ. ნაერთი'!D576)</f>
        <v>0</v>
      </c>
      <c r="E576" s="7">
        <f>SUM('დამტკ. ნაერთი'!E576,'ცვლილ. ნაერთი'!E576)</f>
        <v>0</v>
      </c>
      <c r="F576" s="7">
        <f>SUM('დამტკ. ნაერთი'!F576,'ცვლილ. ნაერთი'!F576)</f>
        <v>0</v>
      </c>
      <c r="G576" s="7">
        <f>SUM('დამტკ. ნაერთი'!G576,'ცვლილ. ნაერთი'!G576)</f>
        <v>0</v>
      </c>
      <c r="H576" s="7">
        <f>SUM('დამტკ. ნაერთი'!H576,'ცვლილ. ნაერთი'!H576)</f>
        <v>0</v>
      </c>
      <c r="I576" s="7">
        <f t="shared" ref="I576:I639" si="33">SUM(E576,F576)</f>
        <v>0</v>
      </c>
      <c r="J576" s="7">
        <f t="shared" ref="J576:J639" si="34">SUM(E576,F576,G576)</f>
        <v>0</v>
      </c>
    </row>
    <row r="577" spans="1:10" x14ac:dyDescent="0.25">
      <c r="A577" t="str">
        <f t="shared" si="32"/>
        <v>b</v>
      </c>
      <c r="B577" s="5"/>
      <c r="C577" s="6" t="s">
        <v>19</v>
      </c>
      <c r="D577" s="7">
        <f>SUM('დამტკ. ნაერთი'!D577,'ცვლილ. ნაერთი'!D577)</f>
        <v>0</v>
      </c>
      <c r="E577" s="7">
        <f>SUM('დამტკ. ნაერთი'!E577,'ცვლილ. ნაერთი'!E577)</f>
        <v>0</v>
      </c>
      <c r="F577" s="7">
        <f>SUM('დამტკ. ნაერთი'!F577,'ცვლილ. ნაერთი'!F577)</f>
        <v>0</v>
      </c>
      <c r="G577" s="7">
        <f>SUM('დამტკ. ნაერთი'!G577,'ცვლილ. ნაერთი'!G577)</f>
        <v>0</v>
      </c>
      <c r="H577" s="7">
        <f>SUM('დამტკ. ნაერთი'!H577,'ცვლილ. ნაერთი'!H577)</f>
        <v>0</v>
      </c>
      <c r="I577" s="7">
        <f t="shared" si="33"/>
        <v>0</v>
      </c>
      <c r="J577" s="7">
        <f t="shared" si="34"/>
        <v>0</v>
      </c>
    </row>
    <row r="578" spans="1:10" ht="15.75" thickBot="1" x14ac:dyDescent="0.3">
      <c r="A578" t="str">
        <f t="shared" si="32"/>
        <v>b</v>
      </c>
      <c r="B578" s="11"/>
      <c r="C578" s="12" t="s">
        <v>20</v>
      </c>
      <c r="D578" s="13">
        <f>SUM('დამტკ. ნაერთი'!D578,'ცვლილ. ნაერთი'!D578)</f>
        <v>0</v>
      </c>
      <c r="E578" s="13">
        <f>SUM('დამტკ. ნაერთი'!E578,'ცვლილ. ნაერთი'!E578)</f>
        <v>0</v>
      </c>
      <c r="F578" s="13">
        <f>SUM('დამტკ. ნაერთი'!F578,'ცვლილ. ნაერთი'!F578)</f>
        <v>0</v>
      </c>
      <c r="G578" s="13">
        <f>SUM('დამტკ. ნაერთი'!G578,'ცვლილ. ნაერთი'!G578)</f>
        <v>0</v>
      </c>
      <c r="H578" s="13">
        <f>SUM('დამტკ. ნაერთი'!H578,'ცვლილ. ნაერთი'!H578)</f>
        <v>0</v>
      </c>
      <c r="I578" s="13">
        <f t="shared" si="33"/>
        <v>0</v>
      </c>
      <c r="J578" s="13">
        <f t="shared" si="34"/>
        <v>0</v>
      </c>
    </row>
    <row r="579" spans="1:10" ht="34.5" customHeight="1" thickTop="1" thickBot="1" x14ac:dyDescent="0.3">
      <c r="A579" t="str">
        <f t="shared" si="32"/>
        <v>a</v>
      </c>
      <c r="B579" s="3" t="s">
        <v>103</v>
      </c>
      <c r="C579" s="15" t="s">
        <v>104</v>
      </c>
      <c r="D579" s="4">
        <f>SUM('დამტკ. ნაერთი'!D579,'ცვლილ. ნაერთი'!D579)</f>
        <v>1900000</v>
      </c>
      <c r="E579" s="4">
        <f>SUM('დამტკ. ნაერთი'!E579,'ცვლილ. ნაერთი'!E579)</f>
        <v>500000</v>
      </c>
      <c r="F579" s="4">
        <f>SUM('დამტკ. ნაერთი'!F579,'ცვლილ. ნაერთი'!F579)</f>
        <v>600000</v>
      </c>
      <c r="G579" s="4">
        <f>SUM('დამტკ. ნაერთი'!G579,'ცვლილ. ნაერთი'!G579)</f>
        <v>500000</v>
      </c>
      <c r="H579" s="4">
        <f>SUM('დამტკ. ნაერთი'!H579,'ცვლილ. ნაერთი'!H579)</f>
        <v>300000</v>
      </c>
      <c r="I579" s="4">
        <f t="shared" si="33"/>
        <v>1100000</v>
      </c>
      <c r="J579" s="4">
        <f t="shared" si="34"/>
        <v>1600000</v>
      </c>
    </row>
    <row r="580" spans="1:10" ht="15.75" thickTop="1" x14ac:dyDescent="0.25">
      <c r="A580" t="str">
        <f t="shared" si="32"/>
        <v>a</v>
      </c>
      <c r="B580" s="5"/>
      <c r="C580" s="6" t="s">
        <v>10</v>
      </c>
      <c r="D580" s="7">
        <f>SUM('დამტკ. ნაერთი'!D580,'ცვლილ. ნაერთი'!D580)</f>
        <v>1900000</v>
      </c>
      <c r="E580" s="7">
        <f>SUM('დამტკ. ნაერთი'!E580,'ცვლილ. ნაერთი'!E580)</f>
        <v>500000</v>
      </c>
      <c r="F580" s="7">
        <f>SUM('დამტკ. ნაერთი'!F580,'ცვლილ. ნაერთი'!F580)</f>
        <v>600000</v>
      </c>
      <c r="G580" s="7">
        <f>SUM('დამტკ. ნაერთი'!G580,'ცვლილ. ნაერთი'!G580)</f>
        <v>500000</v>
      </c>
      <c r="H580" s="7">
        <f>SUM('დამტკ. ნაერთი'!H580,'ცვლილ. ნაერთი'!H580)</f>
        <v>300000</v>
      </c>
      <c r="I580" s="7">
        <f t="shared" si="33"/>
        <v>1100000</v>
      </c>
      <c r="J580" s="7">
        <f t="shared" si="34"/>
        <v>1600000</v>
      </c>
    </row>
    <row r="581" spans="1:10" x14ac:dyDescent="0.25">
      <c r="A581" t="str">
        <f t="shared" si="32"/>
        <v>b</v>
      </c>
      <c r="B581" s="8"/>
      <c r="C581" s="9" t="s">
        <v>11</v>
      </c>
      <c r="D581" s="10">
        <f>SUM('დამტკ. ნაერთი'!D581,'ცვლილ. ნაერთი'!D581)</f>
        <v>0</v>
      </c>
      <c r="E581" s="10">
        <f>SUM('დამტკ. ნაერთი'!E581,'ცვლილ. ნაერთი'!E581)</f>
        <v>0</v>
      </c>
      <c r="F581" s="10">
        <f>SUM('დამტკ. ნაერთი'!F581,'ცვლილ. ნაერთი'!F581)</f>
        <v>0</v>
      </c>
      <c r="G581" s="10">
        <f>SUM('დამტკ. ნაერთი'!G581,'ცვლილ. ნაერთი'!G581)</f>
        <v>0</v>
      </c>
      <c r="H581" s="10">
        <f>SUM('დამტკ. ნაერთი'!H581,'ცვლილ. ნაერთი'!H581)</f>
        <v>0</v>
      </c>
      <c r="I581" s="10">
        <f t="shared" si="33"/>
        <v>0</v>
      </c>
      <c r="J581" s="10">
        <f t="shared" si="34"/>
        <v>0</v>
      </c>
    </row>
    <row r="582" spans="1:10" x14ac:dyDescent="0.25">
      <c r="A582" t="str">
        <f t="shared" si="32"/>
        <v>a</v>
      </c>
      <c r="B582" s="8"/>
      <c r="C582" s="9" t="s">
        <v>12</v>
      </c>
      <c r="D582" s="10">
        <f>SUM('დამტკ. ნაერთი'!D582,'ცვლილ. ნაერთი'!D582)</f>
        <v>1900000</v>
      </c>
      <c r="E582" s="10">
        <f>SUM('დამტკ. ნაერთი'!E582,'ცვლილ. ნაერთი'!E582)</f>
        <v>500000</v>
      </c>
      <c r="F582" s="10">
        <f>SUM('დამტკ. ნაერთი'!F582,'ცვლილ. ნაერთი'!F582)</f>
        <v>600000</v>
      </c>
      <c r="G582" s="10">
        <f>SUM('დამტკ. ნაერთი'!G582,'ცვლილ. ნაერთი'!G582)</f>
        <v>500000</v>
      </c>
      <c r="H582" s="10">
        <f>SUM('დამტკ. ნაერთი'!H582,'ცვლილ. ნაერთი'!H582)</f>
        <v>300000</v>
      </c>
      <c r="I582" s="10">
        <f t="shared" si="33"/>
        <v>1100000</v>
      </c>
      <c r="J582" s="10">
        <f t="shared" si="34"/>
        <v>1600000</v>
      </c>
    </row>
    <row r="583" spans="1:10" x14ac:dyDescent="0.25">
      <c r="A583" t="str">
        <f t="shared" si="32"/>
        <v>b</v>
      </c>
      <c r="B583" s="8"/>
      <c r="C583" s="9" t="s">
        <v>13</v>
      </c>
      <c r="D583" s="10">
        <f>SUM('დამტკ. ნაერთი'!D583,'ცვლილ. ნაერთი'!D583)</f>
        <v>0</v>
      </c>
      <c r="E583" s="10">
        <f>SUM('დამტკ. ნაერთი'!E583,'ცვლილ. ნაერთი'!E583)</f>
        <v>0</v>
      </c>
      <c r="F583" s="10">
        <f>SUM('დამტკ. ნაერთი'!F583,'ცვლილ. ნაერთი'!F583)</f>
        <v>0</v>
      </c>
      <c r="G583" s="10">
        <f>SUM('დამტკ. ნაერთი'!G583,'ცვლილ. ნაერთი'!G583)</f>
        <v>0</v>
      </c>
      <c r="H583" s="10">
        <f>SUM('დამტკ. ნაერთი'!H583,'ცვლილ. ნაერთი'!H583)</f>
        <v>0</v>
      </c>
      <c r="I583" s="10">
        <f t="shared" si="33"/>
        <v>0</v>
      </c>
      <c r="J583" s="10">
        <f t="shared" si="34"/>
        <v>0</v>
      </c>
    </row>
    <row r="584" spans="1:10" x14ac:dyDescent="0.25">
      <c r="A584" t="str">
        <f t="shared" si="32"/>
        <v>b</v>
      </c>
      <c r="B584" s="8"/>
      <c r="C584" s="9" t="s">
        <v>14</v>
      </c>
      <c r="D584" s="10">
        <f>SUM('დამტკ. ნაერთი'!D584,'ცვლილ. ნაერთი'!D584)</f>
        <v>0</v>
      </c>
      <c r="E584" s="10">
        <f>SUM('დამტკ. ნაერთი'!E584,'ცვლილ. ნაერთი'!E584)</f>
        <v>0</v>
      </c>
      <c r="F584" s="10">
        <f>SUM('დამტკ. ნაერთი'!F584,'ცვლილ. ნაერთი'!F584)</f>
        <v>0</v>
      </c>
      <c r="G584" s="10">
        <f>SUM('დამტკ. ნაერთი'!G584,'ცვლილ. ნაერთი'!G584)</f>
        <v>0</v>
      </c>
      <c r="H584" s="10">
        <f>SUM('დამტკ. ნაერთი'!H584,'ცვლილ. ნაერთი'!H584)</f>
        <v>0</v>
      </c>
      <c r="I584" s="10">
        <f t="shared" si="33"/>
        <v>0</v>
      </c>
      <c r="J584" s="10">
        <f t="shared" si="34"/>
        <v>0</v>
      </c>
    </row>
    <row r="585" spans="1:10" x14ac:dyDescent="0.25">
      <c r="A585" t="str">
        <f t="shared" si="32"/>
        <v>b</v>
      </c>
      <c r="B585" s="8"/>
      <c r="C585" s="9" t="s">
        <v>15</v>
      </c>
      <c r="D585" s="10">
        <f>SUM('დამტკ. ნაერთი'!D585,'ცვლილ. ნაერთი'!D585)</f>
        <v>0</v>
      </c>
      <c r="E585" s="10">
        <f>SUM('დამტკ. ნაერთი'!E585,'ცვლილ. ნაერთი'!E585)</f>
        <v>0</v>
      </c>
      <c r="F585" s="10">
        <f>SUM('დამტკ. ნაერთი'!F585,'ცვლილ. ნაერთი'!F585)</f>
        <v>0</v>
      </c>
      <c r="G585" s="10">
        <f>SUM('დამტკ. ნაერთი'!G585,'ცვლილ. ნაერთი'!G585)</f>
        <v>0</v>
      </c>
      <c r="H585" s="10">
        <f>SUM('დამტკ. ნაერთი'!H585,'ცვლილ. ნაერთი'!H585)</f>
        <v>0</v>
      </c>
      <c r="I585" s="10">
        <f t="shared" si="33"/>
        <v>0</v>
      </c>
      <c r="J585" s="10">
        <f t="shared" si="34"/>
        <v>0</v>
      </c>
    </row>
    <row r="586" spans="1:10" x14ac:dyDescent="0.25">
      <c r="A586" t="str">
        <f t="shared" si="32"/>
        <v>b</v>
      </c>
      <c r="B586" s="8"/>
      <c r="C586" s="9" t="s">
        <v>16</v>
      </c>
      <c r="D586" s="10">
        <f>SUM('დამტკ. ნაერთი'!D586,'ცვლილ. ნაერთი'!D586)</f>
        <v>0</v>
      </c>
      <c r="E586" s="10">
        <f>SUM('დამტკ. ნაერთი'!E586,'ცვლილ. ნაერთი'!E586)</f>
        <v>0</v>
      </c>
      <c r="F586" s="10">
        <f>SUM('დამტკ. ნაერთი'!F586,'ცვლილ. ნაერთი'!F586)</f>
        <v>0</v>
      </c>
      <c r="G586" s="10">
        <f>SUM('დამტკ. ნაერთი'!G586,'ცვლილ. ნაერთი'!G586)</f>
        <v>0</v>
      </c>
      <c r="H586" s="10">
        <f>SUM('დამტკ. ნაერთი'!H586,'ცვლილ. ნაერთი'!H586)</f>
        <v>0</v>
      </c>
      <c r="I586" s="10">
        <f t="shared" si="33"/>
        <v>0</v>
      </c>
      <c r="J586" s="10">
        <f t="shared" si="34"/>
        <v>0</v>
      </c>
    </row>
    <row r="587" spans="1:10" x14ac:dyDescent="0.25">
      <c r="A587" t="str">
        <f t="shared" si="32"/>
        <v>b</v>
      </c>
      <c r="B587" s="8"/>
      <c r="C587" s="9" t="s">
        <v>17</v>
      </c>
      <c r="D587" s="10">
        <f>SUM('დამტკ. ნაერთი'!D587,'ცვლილ. ნაერთი'!D587)</f>
        <v>0</v>
      </c>
      <c r="E587" s="10">
        <f>SUM('დამტკ. ნაერთი'!E587,'ცვლილ. ნაერთი'!E587)</f>
        <v>0</v>
      </c>
      <c r="F587" s="10">
        <f>SUM('დამტკ. ნაერთი'!F587,'ცვლილ. ნაერთი'!F587)</f>
        <v>0</v>
      </c>
      <c r="G587" s="10">
        <f>SUM('დამტკ. ნაერთი'!G587,'ცვლილ. ნაერთი'!G587)</f>
        <v>0</v>
      </c>
      <c r="H587" s="10">
        <f>SUM('დამტკ. ნაერთი'!H587,'ცვლილ. ნაერთი'!H587)</f>
        <v>0</v>
      </c>
      <c r="I587" s="10">
        <f t="shared" si="33"/>
        <v>0</v>
      </c>
      <c r="J587" s="10">
        <f t="shared" si="34"/>
        <v>0</v>
      </c>
    </row>
    <row r="588" spans="1:10" x14ac:dyDescent="0.25">
      <c r="A588" t="str">
        <f t="shared" si="32"/>
        <v>b</v>
      </c>
      <c r="B588" s="5"/>
      <c r="C588" s="6" t="s">
        <v>18</v>
      </c>
      <c r="D588" s="7">
        <f>SUM('დამტკ. ნაერთი'!D588,'ცვლილ. ნაერთი'!D588)</f>
        <v>0</v>
      </c>
      <c r="E588" s="7">
        <f>SUM('დამტკ. ნაერთი'!E588,'ცვლილ. ნაერთი'!E588)</f>
        <v>0</v>
      </c>
      <c r="F588" s="7">
        <f>SUM('დამტკ. ნაერთი'!F588,'ცვლილ. ნაერთი'!F588)</f>
        <v>0</v>
      </c>
      <c r="G588" s="7">
        <f>SUM('დამტკ. ნაერთი'!G588,'ცვლილ. ნაერთი'!G588)</f>
        <v>0</v>
      </c>
      <c r="H588" s="7">
        <f>SUM('დამტკ. ნაერთი'!H588,'ცვლილ. ნაერთი'!H588)</f>
        <v>0</v>
      </c>
      <c r="I588" s="7">
        <f t="shared" si="33"/>
        <v>0</v>
      </c>
      <c r="J588" s="7">
        <f t="shared" si="34"/>
        <v>0</v>
      </c>
    </row>
    <row r="589" spans="1:10" x14ac:dyDescent="0.25">
      <c r="A589" t="str">
        <f t="shared" si="32"/>
        <v>b</v>
      </c>
      <c r="B589" s="5"/>
      <c r="C589" s="6" t="s">
        <v>19</v>
      </c>
      <c r="D589" s="7">
        <f>SUM('დამტკ. ნაერთი'!D589,'ცვლილ. ნაერთი'!D589)</f>
        <v>0</v>
      </c>
      <c r="E589" s="7">
        <f>SUM('დამტკ. ნაერთი'!E589,'ცვლილ. ნაერთი'!E589)</f>
        <v>0</v>
      </c>
      <c r="F589" s="7">
        <f>SUM('დამტკ. ნაერთი'!F589,'ცვლილ. ნაერთი'!F589)</f>
        <v>0</v>
      </c>
      <c r="G589" s="7">
        <f>SUM('დამტკ. ნაერთი'!G589,'ცვლილ. ნაერთი'!G589)</f>
        <v>0</v>
      </c>
      <c r="H589" s="7">
        <f>SUM('დამტკ. ნაერთი'!H589,'ცვლილ. ნაერთი'!H589)</f>
        <v>0</v>
      </c>
      <c r="I589" s="7">
        <f t="shared" si="33"/>
        <v>0</v>
      </c>
      <c r="J589" s="7">
        <f t="shared" si="34"/>
        <v>0</v>
      </c>
    </row>
    <row r="590" spans="1:10" ht="15.75" thickBot="1" x14ac:dyDescent="0.3">
      <c r="A590" t="str">
        <f t="shared" si="32"/>
        <v>b</v>
      </c>
      <c r="B590" s="11"/>
      <c r="C590" s="12" t="s">
        <v>20</v>
      </c>
      <c r="D590" s="13">
        <f>SUM('დამტკ. ნაერთი'!D590,'ცვლილ. ნაერთი'!D590)</f>
        <v>0</v>
      </c>
      <c r="E590" s="13">
        <f>SUM('დამტკ. ნაერთი'!E590,'ცვლილ. ნაერთი'!E590)</f>
        <v>0</v>
      </c>
      <c r="F590" s="13">
        <f>SUM('დამტკ. ნაერთი'!F590,'ცვლილ. ნაერთი'!F590)</f>
        <v>0</v>
      </c>
      <c r="G590" s="13">
        <f>SUM('დამტკ. ნაერთი'!G590,'ცვლილ. ნაერთი'!G590)</f>
        <v>0</v>
      </c>
      <c r="H590" s="13">
        <f>SUM('დამტკ. ნაერთი'!H590,'ცვლილ. ნაერთი'!H590)</f>
        <v>0</v>
      </c>
      <c r="I590" s="13">
        <f t="shared" si="33"/>
        <v>0</v>
      </c>
      <c r="J590" s="13">
        <f t="shared" si="34"/>
        <v>0</v>
      </c>
    </row>
    <row r="591" spans="1:10" ht="32.25" customHeight="1" thickTop="1" thickBot="1" x14ac:dyDescent="0.3">
      <c r="A591" t="str">
        <f t="shared" si="32"/>
        <v>a</v>
      </c>
      <c r="B591" s="16" t="s">
        <v>105</v>
      </c>
      <c r="C591" s="4" t="s">
        <v>106</v>
      </c>
      <c r="D591" s="4">
        <f>SUM('დამტკ. ნაერთი'!D591,'ცვლილ. ნაერთი'!D591)</f>
        <v>16253000</v>
      </c>
      <c r="E591" s="4">
        <f>SUM('დამტკ. ნაერთი'!E591,'ცვლილ. ნაერთი'!E591)</f>
        <v>13010000</v>
      </c>
      <c r="F591" s="4">
        <f>SUM('დამტკ. ნაერთი'!F591,'ცვლილ. ნაერთი'!F591)</f>
        <v>2505000</v>
      </c>
      <c r="G591" s="4">
        <f>SUM('დამტკ. ნაერთი'!G591,'ცვლილ. ნაერთი'!G591)</f>
        <v>10000</v>
      </c>
      <c r="H591" s="4">
        <f>SUM('დამტკ. ნაერთი'!H591,'ცვლილ. ნაერთი'!H591)</f>
        <v>728000</v>
      </c>
      <c r="I591" s="4">
        <f t="shared" si="33"/>
        <v>15515000</v>
      </c>
      <c r="J591" s="4">
        <f t="shared" si="34"/>
        <v>15525000</v>
      </c>
    </row>
    <row r="592" spans="1:10" ht="15.75" thickTop="1" x14ac:dyDescent="0.25">
      <c r="A592" t="str">
        <f t="shared" si="32"/>
        <v>a</v>
      </c>
      <c r="B592" s="5"/>
      <c r="C592" s="6" t="s">
        <v>10</v>
      </c>
      <c r="D592" s="7">
        <f>SUM('დამტკ. ნაერთი'!D592,'ცვლილ. ნაერთი'!D592)</f>
        <v>16253000</v>
      </c>
      <c r="E592" s="7">
        <f>SUM('დამტკ. ნაერთი'!E592,'ცვლილ. ნაერთი'!E592)</f>
        <v>13010000</v>
      </c>
      <c r="F592" s="7">
        <f>SUM('დამტკ. ნაერთი'!F592,'ცვლილ. ნაერთი'!F592)</f>
        <v>2505000</v>
      </c>
      <c r="G592" s="7">
        <f>SUM('დამტკ. ნაერთი'!G592,'ცვლილ. ნაერთი'!G592)</f>
        <v>10000</v>
      </c>
      <c r="H592" s="7">
        <f>SUM('დამტკ. ნაერთი'!H592,'ცვლილ. ნაერთი'!H592)</f>
        <v>728000</v>
      </c>
      <c r="I592" s="7">
        <f t="shared" si="33"/>
        <v>15515000</v>
      </c>
      <c r="J592" s="7">
        <f t="shared" si="34"/>
        <v>15525000</v>
      </c>
    </row>
    <row r="593" spans="1:10" x14ac:dyDescent="0.25">
      <c r="A593" t="str">
        <f t="shared" si="32"/>
        <v>b</v>
      </c>
      <c r="B593" s="8"/>
      <c r="C593" s="9" t="s">
        <v>11</v>
      </c>
      <c r="D593" s="10">
        <f>SUM('დამტკ. ნაერთი'!D593,'ცვლილ. ნაერთი'!D593)</f>
        <v>0</v>
      </c>
      <c r="E593" s="10">
        <f>SUM('დამტკ. ნაერთი'!E593,'ცვლილ. ნაერთი'!E593)</f>
        <v>0</v>
      </c>
      <c r="F593" s="10">
        <f>SUM('დამტკ. ნაერთი'!F593,'ცვლილ. ნაერთი'!F593)</f>
        <v>0</v>
      </c>
      <c r="G593" s="10">
        <f>SUM('დამტკ. ნაერთი'!G593,'ცვლილ. ნაერთი'!G593)</f>
        <v>0</v>
      </c>
      <c r="H593" s="10">
        <f>SUM('დამტკ. ნაერთი'!H593,'ცვლილ. ნაერთი'!H593)</f>
        <v>0</v>
      </c>
      <c r="I593" s="10">
        <f t="shared" si="33"/>
        <v>0</v>
      </c>
      <c r="J593" s="10">
        <f t="shared" si="34"/>
        <v>0</v>
      </c>
    </row>
    <row r="594" spans="1:10" x14ac:dyDescent="0.25">
      <c r="A594" t="str">
        <f t="shared" si="32"/>
        <v>a</v>
      </c>
      <c r="B594" s="8"/>
      <c r="C594" s="9" t="s">
        <v>12</v>
      </c>
      <c r="D594" s="10">
        <f>SUM('დამტკ. ნაერთი'!D594,'ცვლილ. ნაერთი'!D594)</f>
        <v>16213000</v>
      </c>
      <c r="E594" s="10">
        <f>SUM('დამტკ. ნაერთი'!E594,'ცვლილ. ნაერთი'!E594)</f>
        <v>13000000</v>
      </c>
      <c r="F594" s="10">
        <f>SUM('დამტკ. ნაერთი'!F594,'ცვლილ. ნაერთი'!F594)</f>
        <v>2500000</v>
      </c>
      <c r="G594" s="10">
        <f>SUM('დამტკ. ნაერთი'!G594,'ცვლილ. ნაერთი'!G594)</f>
        <v>0</v>
      </c>
      <c r="H594" s="10">
        <f>SUM('დამტკ. ნაერთი'!H594,'ცვლილ. ნაერთი'!H594)</f>
        <v>713000</v>
      </c>
      <c r="I594" s="10">
        <f t="shared" si="33"/>
        <v>15500000</v>
      </c>
      <c r="J594" s="10">
        <f t="shared" si="34"/>
        <v>15500000</v>
      </c>
    </row>
    <row r="595" spans="1:10" x14ac:dyDescent="0.25">
      <c r="A595" t="str">
        <f t="shared" si="32"/>
        <v>b</v>
      </c>
      <c r="B595" s="8"/>
      <c r="C595" s="9" t="s">
        <v>13</v>
      </c>
      <c r="D595" s="10">
        <f>SUM('დამტკ. ნაერთი'!D595,'ცვლილ. ნაერთი'!D595)</f>
        <v>0</v>
      </c>
      <c r="E595" s="10">
        <f>SUM('დამტკ. ნაერთი'!E595,'ცვლილ. ნაერთი'!E595)</f>
        <v>0</v>
      </c>
      <c r="F595" s="10">
        <f>SUM('დამტკ. ნაერთი'!F595,'ცვლილ. ნაერთი'!F595)</f>
        <v>0</v>
      </c>
      <c r="G595" s="10">
        <f>SUM('დამტკ. ნაერთი'!G595,'ცვლილ. ნაერთი'!G595)</f>
        <v>0</v>
      </c>
      <c r="H595" s="10">
        <f>SUM('დამტკ. ნაერთი'!H595,'ცვლილ. ნაერთი'!H595)</f>
        <v>0</v>
      </c>
      <c r="I595" s="10">
        <f t="shared" si="33"/>
        <v>0</v>
      </c>
      <c r="J595" s="10">
        <f t="shared" si="34"/>
        <v>0</v>
      </c>
    </row>
    <row r="596" spans="1:10" x14ac:dyDescent="0.25">
      <c r="A596" t="str">
        <f t="shared" si="32"/>
        <v>b</v>
      </c>
      <c r="B596" s="8"/>
      <c r="C596" s="9" t="s">
        <v>14</v>
      </c>
      <c r="D596" s="10">
        <f>SUM('დამტკ. ნაერთი'!D596,'ცვლილ. ნაერთი'!D596)</f>
        <v>0</v>
      </c>
      <c r="E596" s="10">
        <f>SUM('დამტკ. ნაერთი'!E596,'ცვლილ. ნაერთი'!E596)</f>
        <v>0</v>
      </c>
      <c r="F596" s="10">
        <f>SUM('დამტკ. ნაერთი'!F596,'ცვლილ. ნაერთი'!F596)</f>
        <v>0</v>
      </c>
      <c r="G596" s="10">
        <f>SUM('დამტკ. ნაერთი'!G596,'ცვლილ. ნაერთი'!G596)</f>
        <v>0</v>
      </c>
      <c r="H596" s="10">
        <f>SUM('დამტკ. ნაერთი'!H596,'ცვლილ. ნაერთი'!H596)</f>
        <v>0</v>
      </c>
      <c r="I596" s="10">
        <f t="shared" si="33"/>
        <v>0</v>
      </c>
      <c r="J596" s="10">
        <f t="shared" si="34"/>
        <v>0</v>
      </c>
    </row>
    <row r="597" spans="1:10" x14ac:dyDescent="0.25">
      <c r="A597" t="str">
        <f t="shared" si="32"/>
        <v>b</v>
      </c>
      <c r="B597" s="8"/>
      <c r="C597" s="9" t="s">
        <v>15</v>
      </c>
      <c r="D597" s="10">
        <f>SUM('დამტკ. ნაერთი'!D597,'ცვლილ. ნაერთი'!D597)</f>
        <v>0</v>
      </c>
      <c r="E597" s="10">
        <f>SUM('დამტკ. ნაერთი'!E597,'ცვლილ. ნაერთი'!E597)</f>
        <v>0</v>
      </c>
      <c r="F597" s="10">
        <f>SUM('დამტკ. ნაერთი'!F597,'ცვლილ. ნაერთი'!F597)</f>
        <v>0</v>
      </c>
      <c r="G597" s="10">
        <f>SUM('დამტკ. ნაერთი'!G597,'ცვლილ. ნაერთი'!G597)</f>
        <v>0</v>
      </c>
      <c r="H597" s="10">
        <f>SUM('დამტკ. ნაერთი'!H597,'ცვლილ. ნაერთი'!H597)</f>
        <v>0</v>
      </c>
      <c r="I597" s="10">
        <f t="shared" si="33"/>
        <v>0</v>
      </c>
      <c r="J597" s="10">
        <f t="shared" si="34"/>
        <v>0</v>
      </c>
    </row>
    <row r="598" spans="1:10" x14ac:dyDescent="0.25">
      <c r="A598" t="str">
        <f t="shared" si="32"/>
        <v>a</v>
      </c>
      <c r="B598" s="8"/>
      <c r="C598" s="9" t="s">
        <v>16</v>
      </c>
      <c r="D598" s="10">
        <f>SUM('დამტკ. ნაერთი'!D598,'ცვლილ. ნაერთი'!D598)</f>
        <v>40000</v>
      </c>
      <c r="E598" s="10">
        <f>SUM('დამტკ. ნაერთი'!E598,'ცვლილ. ნაერთი'!E598)</f>
        <v>10000</v>
      </c>
      <c r="F598" s="10">
        <f>SUM('დამტკ. ნაერთი'!F598,'ცვლილ. ნაერთი'!F598)</f>
        <v>5000</v>
      </c>
      <c r="G598" s="10">
        <f>SUM('დამტკ. ნაერთი'!G598,'ცვლილ. ნაერთი'!G598)</f>
        <v>10000</v>
      </c>
      <c r="H598" s="10">
        <f>SUM('დამტკ. ნაერთი'!H598,'ცვლილ. ნაერთი'!H598)</f>
        <v>15000</v>
      </c>
      <c r="I598" s="10">
        <f t="shared" si="33"/>
        <v>15000</v>
      </c>
      <c r="J598" s="10">
        <f t="shared" si="34"/>
        <v>25000</v>
      </c>
    </row>
    <row r="599" spans="1:10" x14ac:dyDescent="0.25">
      <c r="A599" t="str">
        <f t="shared" si="32"/>
        <v>b</v>
      </c>
      <c r="B599" s="8"/>
      <c r="C599" s="9" t="s">
        <v>17</v>
      </c>
      <c r="D599" s="10">
        <f>SUM('დამტკ. ნაერთი'!D599,'ცვლილ. ნაერთი'!D599)</f>
        <v>0</v>
      </c>
      <c r="E599" s="10">
        <f>SUM('დამტკ. ნაერთი'!E599,'ცვლილ. ნაერთი'!E599)</f>
        <v>0</v>
      </c>
      <c r="F599" s="10">
        <f>SUM('დამტკ. ნაერთი'!F599,'ცვლილ. ნაერთი'!F599)</f>
        <v>0</v>
      </c>
      <c r="G599" s="10">
        <f>SUM('დამტკ. ნაერთი'!G599,'ცვლილ. ნაერთი'!G599)</f>
        <v>0</v>
      </c>
      <c r="H599" s="10">
        <f>SUM('დამტკ. ნაერთი'!H599,'ცვლილ. ნაერთი'!H599)</f>
        <v>0</v>
      </c>
      <c r="I599" s="10">
        <f t="shared" si="33"/>
        <v>0</v>
      </c>
      <c r="J599" s="10">
        <f t="shared" si="34"/>
        <v>0</v>
      </c>
    </row>
    <row r="600" spans="1:10" x14ac:dyDescent="0.25">
      <c r="A600" t="str">
        <f t="shared" si="32"/>
        <v>b</v>
      </c>
      <c r="B600" s="5"/>
      <c r="C600" s="6" t="s">
        <v>18</v>
      </c>
      <c r="D600" s="7">
        <f>SUM('დამტკ. ნაერთი'!D600,'ცვლილ. ნაერთი'!D600)</f>
        <v>0</v>
      </c>
      <c r="E600" s="7">
        <f>SUM('დამტკ. ნაერთი'!E600,'ცვლილ. ნაერთი'!E600)</f>
        <v>0</v>
      </c>
      <c r="F600" s="7">
        <f>SUM('დამტკ. ნაერთი'!F600,'ცვლილ. ნაერთი'!F600)</f>
        <v>0</v>
      </c>
      <c r="G600" s="7">
        <f>SUM('დამტკ. ნაერთი'!G600,'ცვლილ. ნაერთი'!G600)</f>
        <v>0</v>
      </c>
      <c r="H600" s="7">
        <f>SUM('დამტკ. ნაერთი'!H600,'ცვლილ. ნაერთი'!H600)</f>
        <v>0</v>
      </c>
      <c r="I600" s="7">
        <f t="shared" si="33"/>
        <v>0</v>
      </c>
      <c r="J600" s="7">
        <f t="shared" si="34"/>
        <v>0</v>
      </c>
    </row>
    <row r="601" spans="1:10" x14ac:dyDescent="0.25">
      <c r="A601" t="str">
        <f t="shared" si="32"/>
        <v>b</v>
      </c>
      <c r="B601" s="5"/>
      <c r="C601" s="6" t="s">
        <v>19</v>
      </c>
      <c r="D601" s="7">
        <f>SUM('დამტკ. ნაერთი'!D601,'ცვლილ. ნაერთი'!D601)</f>
        <v>0</v>
      </c>
      <c r="E601" s="7">
        <f>SUM('დამტკ. ნაერთი'!E601,'ცვლილ. ნაერთი'!E601)</f>
        <v>0</v>
      </c>
      <c r="F601" s="7">
        <f>SUM('დამტკ. ნაერთი'!F601,'ცვლილ. ნაერთი'!F601)</f>
        <v>0</v>
      </c>
      <c r="G601" s="7">
        <f>SUM('დამტკ. ნაერთი'!G601,'ცვლილ. ნაერთი'!G601)</f>
        <v>0</v>
      </c>
      <c r="H601" s="7">
        <f>SUM('დამტკ. ნაერთი'!H601,'ცვლილ. ნაერთი'!H601)</f>
        <v>0</v>
      </c>
      <c r="I601" s="7">
        <f t="shared" si="33"/>
        <v>0</v>
      </c>
      <c r="J601" s="7">
        <f t="shared" si="34"/>
        <v>0</v>
      </c>
    </row>
    <row r="602" spans="1:10" ht="15.75" thickBot="1" x14ac:dyDescent="0.3">
      <c r="A602" t="str">
        <f t="shared" si="32"/>
        <v>b</v>
      </c>
      <c r="B602" s="11"/>
      <c r="C602" s="12" t="s">
        <v>20</v>
      </c>
      <c r="D602" s="13">
        <f>SUM('დამტკ. ნაერთი'!D602,'ცვლილ. ნაერთი'!D602)</f>
        <v>0</v>
      </c>
      <c r="E602" s="13">
        <f>SUM('დამტკ. ნაერთი'!E602,'ცვლილ. ნაერთი'!E602)</f>
        <v>0</v>
      </c>
      <c r="F602" s="13">
        <f>SUM('დამტკ. ნაერთი'!F602,'ცვლილ. ნაერთი'!F602)</f>
        <v>0</v>
      </c>
      <c r="G602" s="13">
        <f>SUM('დამტკ. ნაერთი'!G602,'ცვლილ. ნაერთი'!G602)</f>
        <v>0</v>
      </c>
      <c r="H602" s="13">
        <f>SUM('დამტკ. ნაერთი'!H602,'ცვლილ. ნაერთი'!H602)</f>
        <v>0</v>
      </c>
      <c r="I602" s="13">
        <f t="shared" si="33"/>
        <v>0</v>
      </c>
      <c r="J602" s="13">
        <f t="shared" si="34"/>
        <v>0</v>
      </c>
    </row>
    <row r="603" spans="1:10" ht="32.25" customHeight="1" thickTop="1" thickBot="1" x14ac:dyDescent="0.3">
      <c r="A603" t="str">
        <f t="shared" si="32"/>
        <v>a</v>
      </c>
      <c r="B603" s="16" t="s">
        <v>107</v>
      </c>
      <c r="C603" s="4" t="s">
        <v>108</v>
      </c>
      <c r="D603" s="4">
        <f>SUM('დამტკ. ნაერთი'!D603,'ცვლილ. ნაერთი'!D603)</f>
        <v>1779000</v>
      </c>
      <c r="E603" s="4">
        <f>SUM('დამტკ. ნაერთი'!E603,'ცვლილ. ნაერთი'!E603)</f>
        <v>150000</v>
      </c>
      <c r="F603" s="4">
        <f>SUM('დამტკ. ნაერთი'!F603,'ცვლილ. ნაერთი'!F603)</f>
        <v>1020000</v>
      </c>
      <c r="G603" s="4">
        <f>SUM('დამტკ. ნაერთი'!G603,'ცვლილ. ნაერთი'!G603)</f>
        <v>400000</v>
      </c>
      <c r="H603" s="4">
        <f>SUM('დამტკ. ნაერთი'!H603,'ცვლილ. ნაერთი'!H603)</f>
        <v>209000</v>
      </c>
      <c r="I603" s="4">
        <f t="shared" si="33"/>
        <v>1170000</v>
      </c>
      <c r="J603" s="4">
        <f t="shared" si="34"/>
        <v>1570000</v>
      </c>
    </row>
    <row r="604" spans="1:10" ht="15.75" thickTop="1" x14ac:dyDescent="0.25">
      <c r="A604" t="str">
        <f t="shared" si="32"/>
        <v>a</v>
      </c>
      <c r="B604" s="5"/>
      <c r="C604" s="6" t="s">
        <v>10</v>
      </c>
      <c r="D604" s="7">
        <f>SUM('დამტკ. ნაერთი'!D604,'ცვლილ. ნაერთი'!D604)</f>
        <v>1779000</v>
      </c>
      <c r="E604" s="7">
        <f>SUM('დამტკ. ნაერთი'!E604,'ცვლილ. ნაერთი'!E604)</f>
        <v>150000</v>
      </c>
      <c r="F604" s="7">
        <f>SUM('დამტკ. ნაერთი'!F604,'ცვლილ. ნაერთი'!F604)</f>
        <v>1020000</v>
      </c>
      <c r="G604" s="7">
        <f>SUM('დამტკ. ნაერთი'!G604,'ცვლილ. ნაერთი'!G604)</f>
        <v>400000</v>
      </c>
      <c r="H604" s="7">
        <f>SUM('დამტკ. ნაერთი'!H604,'ცვლილ. ნაერთი'!H604)</f>
        <v>209000</v>
      </c>
      <c r="I604" s="7">
        <f t="shared" si="33"/>
        <v>1170000</v>
      </c>
      <c r="J604" s="7">
        <f t="shared" si="34"/>
        <v>1570000</v>
      </c>
    </row>
    <row r="605" spans="1:10" x14ac:dyDescent="0.25">
      <c r="A605" t="str">
        <f t="shared" si="32"/>
        <v>b</v>
      </c>
      <c r="B605" s="8"/>
      <c r="C605" s="9" t="s">
        <v>11</v>
      </c>
      <c r="D605" s="10">
        <f>SUM('დამტკ. ნაერთი'!D605,'ცვლილ. ნაერთი'!D605)</f>
        <v>0</v>
      </c>
      <c r="E605" s="10">
        <f>SUM('დამტკ. ნაერთი'!E605,'ცვლილ. ნაერთი'!E605)</f>
        <v>0</v>
      </c>
      <c r="F605" s="10">
        <f>SUM('დამტკ. ნაერთი'!F605,'ცვლილ. ნაერთი'!F605)</f>
        <v>0</v>
      </c>
      <c r="G605" s="10">
        <f>SUM('დამტკ. ნაერთი'!G605,'ცვლილ. ნაერთი'!G605)</f>
        <v>0</v>
      </c>
      <c r="H605" s="10">
        <f>SUM('დამტკ. ნაერთი'!H605,'ცვლილ. ნაერთი'!H605)</f>
        <v>0</v>
      </c>
      <c r="I605" s="10">
        <f t="shared" si="33"/>
        <v>0</v>
      </c>
      <c r="J605" s="10">
        <f t="shared" si="34"/>
        <v>0</v>
      </c>
    </row>
    <row r="606" spans="1:10" x14ac:dyDescent="0.25">
      <c r="A606" t="str">
        <f t="shared" si="32"/>
        <v>a</v>
      </c>
      <c r="B606" s="8"/>
      <c r="C606" s="9" t="s">
        <v>12</v>
      </c>
      <c r="D606" s="10">
        <f>SUM('დამტკ. ნაერთი'!D606,'ცვლილ. ნაერთი'!D606)</f>
        <v>1779000</v>
      </c>
      <c r="E606" s="10">
        <f>SUM('დამტკ. ნაერთი'!E606,'ცვლილ. ნაერთი'!E606)</f>
        <v>150000</v>
      </c>
      <c r="F606" s="10">
        <f>SUM('დამტკ. ნაერთი'!F606,'ცვლილ. ნაერთი'!F606)</f>
        <v>1020000</v>
      </c>
      <c r="G606" s="10">
        <f>SUM('დამტკ. ნაერთი'!G606,'ცვლილ. ნაერთი'!G606)</f>
        <v>400000</v>
      </c>
      <c r="H606" s="10">
        <f>SUM('დამტკ. ნაერთი'!H606,'ცვლილ. ნაერთი'!H606)</f>
        <v>209000</v>
      </c>
      <c r="I606" s="10">
        <f t="shared" si="33"/>
        <v>1170000</v>
      </c>
      <c r="J606" s="10">
        <f t="shared" si="34"/>
        <v>1570000</v>
      </c>
    </row>
    <row r="607" spans="1:10" x14ac:dyDescent="0.25">
      <c r="A607" t="str">
        <f t="shared" si="32"/>
        <v>b</v>
      </c>
      <c r="B607" s="8"/>
      <c r="C607" s="9" t="s">
        <v>13</v>
      </c>
      <c r="D607" s="10">
        <f>SUM('დამტკ. ნაერთი'!D607,'ცვლილ. ნაერთი'!D607)</f>
        <v>0</v>
      </c>
      <c r="E607" s="10">
        <f>SUM('დამტკ. ნაერთი'!E607,'ცვლილ. ნაერთი'!E607)</f>
        <v>0</v>
      </c>
      <c r="F607" s="10">
        <f>SUM('დამტკ. ნაერთი'!F607,'ცვლილ. ნაერთი'!F607)</f>
        <v>0</v>
      </c>
      <c r="G607" s="10">
        <f>SUM('დამტკ. ნაერთი'!G607,'ცვლილ. ნაერთი'!G607)</f>
        <v>0</v>
      </c>
      <c r="H607" s="10">
        <f>SUM('დამტკ. ნაერთი'!H607,'ცვლილ. ნაერთი'!H607)</f>
        <v>0</v>
      </c>
      <c r="I607" s="10">
        <f t="shared" si="33"/>
        <v>0</v>
      </c>
      <c r="J607" s="10">
        <f t="shared" si="34"/>
        <v>0</v>
      </c>
    </row>
    <row r="608" spans="1:10" x14ac:dyDescent="0.25">
      <c r="A608" t="str">
        <f t="shared" si="32"/>
        <v>b</v>
      </c>
      <c r="B608" s="8"/>
      <c r="C608" s="9" t="s">
        <v>14</v>
      </c>
      <c r="D608" s="10">
        <f>SUM('დამტკ. ნაერთი'!D608,'ცვლილ. ნაერთი'!D608)</f>
        <v>0</v>
      </c>
      <c r="E608" s="10">
        <f>SUM('დამტკ. ნაერთი'!E608,'ცვლილ. ნაერთი'!E608)</f>
        <v>0</v>
      </c>
      <c r="F608" s="10">
        <f>SUM('დამტკ. ნაერთი'!F608,'ცვლილ. ნაერთი'!F608)</f>
        <v>0</v>
      </c>
      <c r="G608" s="10">
        <f>SUM('დამტკ. ნაერთი'!G608,'ცვლილ. ნაერთი'!G608)</f>
        <v>0</v>
      </c>
      <c r="H608" s="10">
        <f>SUM('დამტკ. ნაერთი'!H608,'ცვლილ. ნაერთი'!H608)</f>
        <v>0</v>
      </c>
      <c r="I608" s="10">
        <f t="shared" si="33"/>
        <v>0</v>
      </c>
      <c r="J608" s="10">
        <f t="shared" si="34"/>
        <v>0</v>
      </c>
    </row>
    <row r="609" spans="1:10" x14ac:dyDescent="0.25">
      <c r="A609" t="str">
        <f t="shared" si="32"/>
        <v>b</v>
      </c>
      <c r="B609" s="8"/>
      <c r="C609" s="9" t="s">
        <v>15</v>
      </c>
      <c r="D609" s="10">
        <f>SUM('დამტკ. ნაერთი'!D609,'ცვლილ. ნაერთი'!D609)</f>
        <v>0</v>
      </c>
      <c r="E609" s="10">
        <f>SUM('დამტკ. ნაერთი'!E609,'ცვლილ. ნაერთი'!E609)</f>
        <v>0</v>
      </c>
      <c r="F609" s="10">
        <f>SUM('დამტკ. ნაერთი'!F609,'ცვლილ. ნაერთი'!F609)</f>
        <v>0</v>
      </c>
      <c r="G609" s="10">
        <f>SUM('დამტკ. ნაერთი'!G609,'ცვლილ. ნაერთი'!G609)</f>
        <v>0</v>
      </c>
      <c r="H609" s="10">
        <f>SUM('დამტკ. ნაერთი'!H609,'ცვლილ. ნაერთი'!H609)</f>
        <v>0</v>
      </c>
      <c r="I609" s="10">
        <f t="shared" si="33"/>
        <v>0</v>
      </c>
      <c r="J609" s="10">
        <f t="shared" si="34"/>
        <v>0</v>
      </c>
    </row>
    <row r="610" spans="1:10" x14ac:dyDescent="0.25">
      <c r="A610" t="str">
        <f t="shared" si="32"/>
        <v>b</v>
      </c>
      <c r="B610" s="8"/>
      <c r="C610" s="9" t="s">
        <v>16</v>
      </c>
      <c r="D610" s="10">
        <f>SUM('დამტკ. ნაერთი'!D610,'ცვლილ. ნაერთი'!D610)</f>
        <v>0</v>
      </c>
      <c r="E610" s="10">
        <f>SUM('დამტკ. ნაერთი'!E610,'ცვლილ. ნაერთი'!E610)</f>
        <v>0</v>
      </c>
      <c r="F610" s="10">
        <f>SUM('დამტკ. ნაერთი'!F610,'ცვლილ. ნაერთი'!F610)</f>
        <v>0</v>
      </c>
      <c r="G610" s="10">
        <f>SUM('დამტკ. ნაერთი'!G610,'ცვლილ. ნაერთი'!G610)</f>
        <v>0</v>
      </c>
      <c r="H610" s="10">
        <f>SUM('დამტკ. ნაერთი'!H610,'ცვლილ. ნაერთი'!H610)</f>
        <v>0</v>
      </c>
      <c r="I610" s="10">
        <f t="shared" si="33"/>
        <v>0</v>
      </c>
      <c r="J610" s="10">
        <f t="shared" si="34"/>
        <v>0</v>
      </c>
    </row>
    <row r="611" spans="1:10" x14ac:dyDescent="0.25">
      <c r="A611" t="str">
        <f t="shared" si="32"/>
        <v>b</v>
      </c>
      <c r="B611" s="8"/>
      <c r="C611" s="9" t="s">
        <v>17</v>
      </c>
      <c r="D611" s="10">
        <f>SUM('დამტკ. ნაერთი'!D611,'ცვლილ. ნაერთი'!D611)</f>
        <v>0</v>
      </c>
      <c r="E611" s="10">
        <f>SUM('დამტკ. ნაერთი'!E611,'ცვლილ. ნაერთი'!E611)</f>
        <v>0</v>
      </c>
      <c r="F611" s="10">
        <f>SUM('დამტკ. ნაერთი'!F611,'ცვლილ. ნაერთი'!F611)</f>
        <v>0</v>
      </c>
      <c r="G611" s="10">
        <f>SUM('დამტკ. ნაერთი'!G611,'ცვლილ. ნაერთი'!G611)</f>
        <v>0</v>
      </c>
      <c r="H611" s="10">
        <f>SUM('დამტკ. ნაერთი'!H611,'ცვლილ. ნაერთი'!H611)</f>
        <v>0</v>
      </c>
      <c r="I611" s="10">
        <f t="shared" si="33"/>
        <v>0</v>
      </c>
      <c r="J611" s="10">
        <f t="shared" si="34"/>
        <v>0</v>
      </c>
    </row>
    <row r="612" spans="1:10" x14ac:dyDescent="0.25">
      <c r="A612" t="str">
        <f t="shared" si="32"/>
        <v>b</v>
      </c>
      <c r="B612" s="5"/>
      <c r="C612" s="6" t="s">
        <v>18</v>
      </c>
      <c r="D612" s="7">
        <f>SUM('დამტკ. ნაერთი'!D612,'ცვლილ. ნაერთი'!D612)</f>
        <v>0</v>
      </c>
      <c r="E612" s="7">
        <f>SUM('დამტკ. ნაერთი'!E612,'ცვლილ. ნაერთი'!E612)</f>
        <v>0</v>
      </c>
      <c r="F612" s="7">
        <f>SUM('დამტკ. ნაერთი'!F612,'ცვლილ. ნაერთი'!F612)</f>
        <v>0</v>
      </c>
      <c r="G612" s="7">
        <f>SUM('დამტკ. ნაერთი'!G612,'ცვლილ. ნაერთი'!G612)</f>
        <v>0</v>
      </c>
      <c r="H612" s="7">
        <f>SUM('დამტკ. ნაერთი'!H612,'ცვლილ. ნაერთი'!H612)</f>
        <v>0</v>
      </c>
      <c r="I612" s="7">
        <f t="shared" si="33"/>
        <v>0</v>
      </c>
      <c r="J612" s="7">
        <f t="shared" si="34"/>
        <v>0</v>
      </c>
    </row>
    <row r="613" spans="1:10" x14ac:dyDescent="0.25">
      <c r="A613" t="str">
        <f t="shared" si="32"/>
        <v>b</v>
      </c>
      <c r="B613" s="5"/>
      <c r="C613" s="6" t="s">
        <v>19</v>
      </c>
      <c r="D613" s="7">
        <f>SUM('დამტკ. ნაერთი'!D613,'ცვლილ. ნაერთი'!D613)</f>
        <v>0</v>
      </c>
      <c r="E613" s="7">
        <f>SUM('დამტკ. ნაერთი'!E613,'ცვლილ. ნაერთი'!E613)</f>
        <v>0</v>
      </c>
      <c r="F613" s="7">
        <f>SUM('დამტკ. ნაერთი'!F613,'ცვლილ. ნაერთი'!F613)</f>
        <v>0</v>
      </c>
      <c r="G613" s="7">
        <f>SUM('დამტკ. ნაერთი'!G613,'ცვლილ. ნაერთი'!G613)</f>
        <v>0</v>
      </c>
      <c r="H613" s="7">
        <f>SUM('დამტკ. ნაერთი'!H613,'ცვლილ. ნაერთი'!H613)</f>
        <v>0</v>
      </c>
      <c r="I613" s="7">
        <f t="shared" si="33"/>
        <v>0</v>
      </c>
      <c r="J613" s="7">
        <f t="shared" si="34"/>
        <v>0</v>
      </c>
    </row>
    <row r="614" spans="1:10" ht="15.75" thickBot="1" x14ac:dyDescent="0.3">
      <c r="A614" t="str">
        <f t="shared" si="32"/>
        <v>b</v>
      </c>
      <c r="B614" s="11"/>
      <c r="C614" s="12" t="s">
        <v>20</v>
      </c>
      <c r="D614" s="13">
        <f>SUM('დამტკ. ნაერთი'!D614,'ცვლილ. ნაერთი'!D614)</f>
        <v>0</v>
      </c>
      <c r="E614" s="13">
        <f>SUM('დამტკ. ნაერთი'!E614,'ცვლილ. ნაერთი'!E614)</f>
        <v>0</v>
      </c>
      <c r="F614" s="13">
        <f>SUM('დამტკ. ნაერთი'!F614,'ცვლილ. ნაერთი'!F614)</f>
        <v>0</v>
      </c>
      <c r="G614" s="13">
        <f>SUM('დამტკ. ნაერთი'!G614,'ცვლილ. ნაერთი'!G614)</f>
        <v>0</v>
      </c>
      <c r="H614" s="13">
        <f>SUM('დამტკ. ნაერთი'!H614,'ცვლილ. ნაერთი'!H614)</f>
        <v>0</v>
      </c>
      <c r="I614" s="13">
        <f t="shared" si="33"/>
        <v>0</v>
      </c>
      <c r="J614" s="13">
        <f t="shared" si="34"/>
        <v>0</v>
      </c>
    </row>
    <row r="615" spans="1:10" ht="32.25" customHeight="1" thickTop="1" thickBot="1" x14ac:dyDescent="0.3">
      <c r="A615" t="str">
        <f t="shared" si="32"/>
        <v>a</v>
      </c>
      <c r="B615" s="16" t="s">
        <v>109</v>
      </c>
      <c r="C615" s="4" t="s">
        <v>110</v>
      </c>
      <c r="D615" s="4">
        <f>SUM('დამტკ. ნაერთი'!D615,'ცვლილ. ნაერთი'!D615)</f>
        <v>1700000</v>
      </c>
      <c r="E615" s="4">
        <f>SUM('დამტკ. ნაერთი'!E615,'ცვლილ. ნაერთი'!E615)</f>
        <v>370000</v>
      </c>
      <c r="F615" s="4">
        <f>SUM('დამტკ. ნაერთი'!F615,'ცვლილ. ნაერთი'!F615)</f>
        <v>480000</v>
      </c>
      <c r="G615" s="4">
        <f>SUM('დამტკ. ნაერთი'!G615,'ცვლილ. ნაერთი'!G615)</f>
        <v>480000</v>
      </c>
      <c r="H615" s="4">
        <f>SUM('დამტკ. ნაერთი'!H615,'ცვლილ. ნაერთი'!H615)</f>
        <v>370000</v>
      </c>
      <c r="I615" s="4">
        <f t="shared" si="33"/>
        <v>850000</v>
      </c>
      <c r="J615" s="4">
        <f t="shared" si="34"/>
        <v>1330000</v>
      </c>
    </row>
    <row r="616" spans="1:10" ht="15.75" thickTop="1" x14ac:dyDescent="0.25">
      <c r="A616" t="str">
        <f t="shared" si="32"/>
        <v>a</v>
      </c>
      <c r="B616" s="5"/>
      <c r="C616" s="6" t="s">
        <v>10</v>
      </c>
      <c r="D616" s="7">
        <f>SUM('დამტკ. ნაერთი'!D616,'ცვლილ. ნაერთი'!D616)</f>
        <v>1700000</v>
      </c>
      <c r="E616" s="7">
        <f>SUM('დამტკ. ნაერთი'!E616,'ცვლილ. ნაერთი'!E616)</f>
        <v>370000</v>
      </c>
      <c r="F616" s="7">
        <f>SUM('დამტკ. ნაერთი'!F616,'ცვლილ. ნაერთი'!F616)</f>
        <v>480000</v>
      </c>
      <c r="G616" s="7">
        <f>SUM('დამტკ. ნაერთი'!G616,'ცვლილ. ნაერთი'!G616)</f>
        <v>480000</v>
      </c>
      <c r="H616" s="7">
        <f>SUM('დამტკ. ნაერთი'!H616,'ცვლილ. ნაერთი'!H616)</f>
        <v>370000</v>
      </c>
      <c r="I616" s="7">
        <f t="shared" si="33"/>
        <v>850000</v>
      </c>
      <c r="J616" s="7">
        <f t="shared" si="34"/>
        <v>1330000</v>
      </c>
    </row>
    <row r="617" spans="1:10" x14ac:dyDescent="0.25">
      <c r="A617" t="str">
        <f t="shared" si="32"/>
        <v>b</v>
      </c>
      <c r="B617" s="8"/>
      <c r="C617" s="9" t="s">
        <v>11</v>
      </c>
      <c r="D617" s="10">
        <f>SUM('დამტკ. ნაერთი'!D617,'ცვლილ. ნაერთი'!D617)</f>
        <v>0</v>
      </c>
      <c r="E617" s="10">
        <f>SUM('დამტკ. ნაერთი'!E617,'ცვლილ. ნაერთი'!E617)</f>
        <v>0</v>
      </c>
      <c r="F617" s="10">
        <f>SUM('დამტკ. ნაერთი'!F617,'ცვლილ. ნაერთი'!F617)</f>
        <v>0</v>
      </c>
      <c r="G617" s="10">
        <f>SUM('დამტკ. ნაერთი'!G617,'ცვლილ. ნაერთი'!G617)</f>
        <v>0</v>
      </c>
      <c r="H617" s="10">
        <f>SUM('დამტკ. ნაერთი'!H617,'ცვლილ. ნაერთი'!H617)</f>
        <v>0</v>
      </c>
      <c r="I617" s="10">
        <f t="shared" si="33"/>
        <v>0</v>
      </c>
      <c r="J617" s="10">
        <f t="shared" si="34"/>
        <v>0</v>
      </c>
    </row>
    <row r="618" spans="1:10" x14ac:dyDescent="0.25">
      <c r="A618" t="str">
        <f t="shared" si="32"/>
        <v>a</v>
      </c>
      <c r="B618" s="8"/>
      <c r="C618" s="9" t="s">
        <v>12</v>
      </c>
      <c r="D618" s="10">
        <f>SUM('დამტკ. ნაერთი'!D618,'ცვლილ. ნაერთი'!D618)</f>
        <v>1700000</v>
      </c>
      <c r="E618" s="10">
        <f>SUM('დამტკ. ნაერთი'!E618,'ცვლილ. ნაერთი'!E618)</f>
        <v>370000</v>
      </c>
      <c r="F618" s="10">
        <f>SUM('დამტკ. ნაერთი'!F618,'ცვლილ. ნაერთი'!F618)</f>
        <v>480000</v>
      </c>
      <c r="G618" s="10">
        <f>SUM('დამტკ. ნაერთი'!G618,'ცვლილ. ნაერთი'!G618)</f>
        <v>480000</v>
      </c>
      <c r="H618" s="10">
        <f>SUM('დამტკ. ნაერთი'!H618,'ცვლილ. ნაერთი'!H618)</f>
        <v>370000</v>
      </c>
      <c r="I618" s="10">
        <f t="shared" si="33"/>
        <v>850000</v>
      </c>
      <c r="J618" s="10">
        <f t="shared" si="34"/>
        <v>1330000</v>
      </c>
    </row>
    <row r="619" spans="1:10" x14ac:dyDescent="0.25">
      <c r="A619" t="str">
        <f t="shared" si="32"/>
        <v>b</v>
      </c>
      <c r="B619" s="8"/>
      <c r="C619" s="9" t="s">
        <v>13</v>
      </c>
      <c r="D619" s="10">
        <f>SUM('დამტკ. ნაერთი'!D619,'ცვლილ. ნაერთი'!D619)</f>
        <v>0</v>
      </c>
      <c r="E619" s="10">
        <f>SUM('დამტკ. ნაერთი'!E619,'ცვლილ. ნაერთი'!E619)</f>
        <v>0</v>
      </c>
      <c r="F619" s="10">
        <f>SUM('დამტკ. ნაერთი'!F619,'ცვლილ. ნაერთი'!F619)</f>
        <v>0</v>
      </c>
      <c r="G619" s="10">
        <f>SUM('დამტკ. ნაერთი'!G619,'ცვლილ. ნაერთი'!G619)</f>
        <v>0</v>
      </c>
      <c r="H619" s="10">
        <f>SUM('დამტკ. ნაერთი'!H619,'ცვლილ. ნაერთი'!H619)</f>
        <v>0</v>
      </c>
      <c r="I619" s="10">
        <f t="shared" si="33"/>
        <v>0</v>
      </c>
      <c r="J619" s="10">
        <f t="shared" si="34"/>
        <v>0</v>
      </c>
    </row>
    <row r="620" spans="1:10" x14ac:dyDescent="0.25">
      <c r="A620" t="str">
        <f t="shared" si="32"/>
        <v>b</v>
      </c>
      <c r="B620" s="8"/>
      <c r="C620" s="9" t="s">
        <v>14</v>
      </c>
      <c r="D620" s="10">
        <f>SUM('დამტკ. ნაერთი'!D620,'ცვლილ. ნაერთი'!D620)</f>
        <v>0</v>
      </c>
      <c r="E620" s="10">
        <f>SUM('დამტკ. ნაერთი'!E620,'ცვლილ. ნაერთი'!E620)</f>
        <v>0</v>
      </c>
      <c r="F620" s="10">
        <f>SUM('დამტკ. ნაერთი'!F620,'ცვლილ. ნაერთი'!F620)</f>
        <v>0</v>
      </c>
      <c r="G620" s="10">
        <f>SUM('დამტკ. ნაერთი'!G620,'ცვლილ. ნაერთი'!G620)</f>
        <v>0</v>
      </c>
      <c r="H620" s="10">
        <f>SUM('დამტკ. ნაერთი'!H620,'ცვლილ. ნაერთი'!H620)</f>
        <v>0</v>
      </c>
      <c r="I620" s="10">
        <f t="shared" si="33"/>
        <v>0</v>
      </c>
      <c r="J620" s="10">
        <f t="shared" si="34"/>
        <v>0</v>
      </c>
    </row>
    <row r="621" spans="1:10" x14ac:dyDescent="0.25">
      <c r="A621" t="str">
        <f t="shared" si="32"/>
        <v>b</v>
      </c>
      <c r="B621" s="8"/>
      <c r="C621" s="9" t="s">
        <v>15</v>
      </c>
      <c r="D621" s="10">
        <f>SUM('დამტკ. ნაერთი'!D621,'ცვლილ. ნაერთი'!D621)</f>
        <v>0</v>
      </c>
      <c r="E621" s="10">
        <f>SUM('დამტკ. ნაერთი'!E621,'ცვლილ. ნაერთი'!E621)</f>
        <v>0</v>
      </c>
      <c r="F621" s="10">
        <f>SUM('დამტკ. ნაერთი'!F621,'ცვლილ. ნაერთი'!F621)</f>
        <v>0</v>
      </c>
      <c r="G621" s="10">
        <f>SUM('დამტკ. ნაერთი'!G621,'ცვლილ. ნაერთი'!G621)</f>
        <v>0</v>
      </c>
      <c r="H621" s="10">
        <f>SUM('დამტკ. ნაერთი'!H621,'ცვლილ. ნაერთი'!H621)</f>
        <v>0</v>
      </c>
      <c r="I621" s="10">
        <f t="shared" si="33"/>
        <v>0</v>
      </c>
      <c r="J621" s="10">
        <f t="shared" si="34"/>
        <v>0</v>
      </c>
    </row>
    <row r="622" spans="1:10" x14ac:dyDescent="0.25">
      <c r="A622" t="str">
        <f t="shared" si="32"/>
        <v>b</v>
      </c>
      <c r="B622" s="8"/>
      <c r="C622" s="9" t="s">
        <v>16</v>
      </c>
      <c r="D622" s="10">
        <f>SUM('დამტკ. ნაერთი'!D622,'ცვლილ. ნაერთი'!D622)</f>
        <v>0</v>
      </c>
      <c r="E622" s="10">
        <f>SUM('დამტკ. ნაერთი'!E622,'ცვლილ. ნაერთი'!E622)</f>
        <v>0</v>
      </c>
      <c r="F622" s="10">
        <f>SUM('დამტკ. ნაერთი'!F622,'ცვლილ. ნაერთი'!F622)</f>
        <v>0</v>
      </c>
      <c r="G622" s="10">
        <f>SUM('დამტკ. ნაერთი'!G622,'ცვლილ. ნაერთი'!G622)</f>
        <v>0</v>
      </c>
      <c r="H622" s="10">
        <f>SUM('დამტკ. ნაერთი'!H622,'ცვლილ. ნაერთი'!H622)</f>
        <v>0</v>
      </c>
      <c r="I622" s="10">
        <f t="shared" si="33"/>
        <v>0</v>
      </c>
      <c r="J622" s="10">
        <f t="shared" si="34"/>
        <v>0</v>
      </c>
    </row>
    <row r="623" spans="1:10" x14ac:dyDescent="0.25">
      <c r="A623" t="str">
        <f t="shared" si="32"/>
        <v>b</v>
      </c>
      <c r="B623" s="8"/>
      <c r="C623" s="9" t="s">
        <v>17</v>
      </c>
      <c r="D623" s="10">
        <f>SUM('დამტკ. ნაერთი'!D623,'ცვლილ. ნაერთი'!D623)</f>
        <v>0</v>
      </c>
      <c r="E623" s="10">
        <f>SUM('დამტკ. ნაერთი'!E623,'ცვლილ. ნაერთი'!E623)</f>
        <v>0</v>
      </c>
      <c r="F623" s="10">
        <f>SUM('დამტკ. ნაერთი'!F623,'ცვლილ. ნაერთი'!F623)</f>
        <v>0</v>
      </c>
      <c r="G623" s="10">
        <f>SUM('დამტკ. ნაერთი'!G623,'ცვლილ. ნაერთი'!G623)</f>
        <v>0</v>
      </c>
      <c r="H623" s="10">
        <f>SUM('დამტკ. ნაერთი'!H623,'ცვლილ. ნაერთი'!H623)</f>
        <v>0</v>
      </c>
      <c r="I623" s="10">
        <f t="shared" si="33"/>
        <v>0</v>
      </c>
      <c r="J623" s="10">
        <f t="shared" si="34"/>
        <v>0</v>
      </c>
    </row>
    <row r="624" spans="1:10" x14ac:dyDescent="0.25">
      <c r="A624" t="str">
        <f t="shared" si="32"/>
        <v>b</v>
      </c>
      <c r="B624" s="5"/>
      <c r="C624" s="6" t="s">
        <v>18</v>
      </c>
      <c r="D624" s="7">
        <f>SUM('დამტკ. ნაერთი'!D624,'ცვლილ. ნაერთი'!D624)</f>
        <v>0</v>
      </c>
      <c r="E624" s="7">
        <f>SUM('დამტკ. ნაერთი'!E624,'ცვლილ. ნაერთი'!E624)</f>
        <v>0</v>
      </c>
      <c r="F624" s="7">
        <f>SUM('დამტკ. ნაერთი'!F624,'ცვლილ. ნაერთი'!F624)</f>
        <v>0</v>
      </c>
      <c r="G624" s="7">
        <f>SUM('დამტკ. ნაერთი'!G624,'ცვლილ. ნაერთი'!G624)</f>
        <v>0</v>
      </c>
      <c r="H624" s="7">
        <f>SUM('დამტკ. ნაერთი'!H624,'ცვლილ. ნაერთი'!H624)</f>
        <v>0</v>
      </c>
      <c r="I624" s="7">
        <f t="shared" si="33"/>
        <v>0</v>
      </c>
      <c r="J624" s="7">
        <f t="shared" si="34"/>
        <v>0</v>
      </c>
    </row>
    <row r="625" spans="1:10" x14ac:dyDescent="0.25">
      <c r="A625" t="str">
        <f t="shared" si="32"/>
        <v>b</v>
      </c>
      <c r="B625" s="5"/>
      <c r="C625" s="6" t="s">
        <v>19</v>
      </c>
      <c r="D625" s="7">
        <f>SUM('დამტკ. ნაერთი'!D625,'ცვლილ. ნაერთი'!D625)</f>
        <v>0</v>
      </c>
      <c r="E625" s="7">
        <f>SUM('დამტკ. ნაერთი'!E625,'ცვლილ. ნაერთი'!E625)</f>
        <v>0</v>
      </c>
      <c r="F625" s="7">
        <f>SUM('დამტკ. ნაერთი'!F625,'ცვლილ. ნაერთი'!F625)</f>
        <v>0</v>
      </c>
      <c r="G625" s="7">
        <f>SUM('დამტკ. ნაერთი'!G625,'ცვლილ. ნაერთი'!G625)</f>
        <v>0</v>
      </c>
      <c r="H625" s="7">
        <f>SUM('დამტკ. ნაერთი'!H625,'ცვლილ. ნაერთი'!H625)</f>
        <v>0</v>
      </c>
      <c r="I625" s="7">
        <f t="shared" si="33"/>
        <v>0</v>
      </c>
      <c r="J625" s="7">
        <f t="shared" si="34"/>
        <v>0</v>
      </c>
    </row>
    <row r="626" spans="1:10" ht="15.75" thickBot="1" x14ac:dyDescent="0.3">
      <c r="A626" t="str">
        <f t="shared" si="32"/>
        <v>b</v>
      </c>
      <c r="B626" s="11"/>
      <c r="C626" s="12" t="s">
        <v>20</v>
      </c>
      <c r="D626" s="13">
        <f>SUM('დამტკ. ნაერთი'!D626,'ცვლილ. ნაერთი'!D626)</f>
        <v>0</v>
      </c>
      <c r="E626" s="13">
        <f>SUM('დამტკ. ნაერთი'!E626,'ცვლილ. ნაერთი'!E626)</f>
        <v>0</v>
      </c>
      <c r="F626" s="13">
        <f>SUM('დამტკ. ნაერთი'!F626,'ცვლილ. ნაერთი'!F626)</f>
        <v>0</v>
      </c>
      <c r="G626" s="13">
        <f>SUM('დამტკ. ნაერთი'!G626,'ცვლილ. ნაერთი'!G626)</f>
        <v>0</v>
      </c>
      <c r="H626" s="13">
        <f>SUM('დამტკ. ნაერთი'!H626,'ცვლილ. ნაერთი'!H626)</f>
        <v>0</v>
      </c>
      <c r="I626" s="13">
        <f t="shared" si="33"/>
        <v>0</v>
      </c>
      <c r="J626" s="13">
        <f t="shared" si="34"/>
        <v>0</v>
      </c>
    </row>
    <row r="627" spans="1:10" ht="32.25" customHeight="1" thickTop="1" thickBot="1" x14ac:dyDescent="0.3">
      <c r="A627" t="str">
        <f t="shared" si="32"/>
        <v>a</v>
      </c>
      <c r="B627" s="16" t="s">
        <v>111</v>
      </c>
      <c r="C627" s="4" t="s">
        <v>112</v>
      </c>
      <c r="D627" s="4">
        <f>SUM('დამტკ. ნაერთი'!D627,'ცვლილ. ნაერთი'!D627)</f>
        <v>270000</v>
      </c>
      <c r="E627" s="4">
        <f>SUM('დამტკ. ნაერთი'!E627,'ცვლილ. ნაერთი'!E627)</f>
        <v>67500</v>
      </c>
      <c r="F627" s="4">
        <f>SUM('დამტკ. ნაერთი'!F627,'ცვლილ. ნაერთი'!F627)</f>
        <v>67500</v>
      </c>
      <c r="G627" s="4">
        <f>SUM('დამტკ. ნაერთი'!G627,'ცვლილ. ნაერთი'!G627)</f>
        <v>67500</v>
      </c>
      <c r="H627" s="4">
        <f>SUM('დამტკ. ნაერთი'!H627,'ცვლილ. ნაერთი'!H627)</f>
        <v>67500</v>
      </c>
      <c r="I627" s="4">
        <f t="shared" si="33"/>
        <v>135000</v>
      </c>
      <c r="J627" s="4">
        <f t="shared" si="34"/>
        <v>202500</v>
      </c>
    </row>
    <row r="628" spans="1:10" ht="15.75" thickTop="1" x14ac:dyDescent="0.25">
      <c r="A628" t="str">
        <f t="shared" si="32"/>
        <v>a</v>
      </c>
      <c r="B628" s="5"/>
      <c r="C628" s="6" t="s">
        <v>10</v>
      </c>
      <c r="D628" s="7">
        <f>SUM('დამტკ. ნაერთი'!D628,'ცვლილ. ნაერთი'!D628)</f>
        <v>270000</v>
      </c>
      <c r="E628" s="7">
        <f>SUM('დამტკ. ნაერთი'!E628,'ცვლილ. ნაერთი'!E628)</f>
        <v>67500</v>
      </c>
      <c r="F628" s="7">
        <f>SUM('დამტკ. ნაერთი'!F628,'ცვლილ. ნაერთი'!F628)</f>
        <v>67500</v>
      </c>
      <c r="G628" s="7">
        <f>SUM('დამტკ. ნაერთი'!G628,'ცვლილ. ნაერთი'!G628)</f>
        <v>67500</v>
      </c>
      <c r="H628" s="7">
        <f>SUM('დამტკ. ნაერთი'!H628,'ცვლილ. ნაერთი'!H628)</f>
        <v>67500</v>
      </c>
      <c r="I628" s="7">
        <f t="shared" si="33"/>
        <v>135000</v>
      </c>
      <c r="J628" s="7">
        <f t="shared" si="34"/>
        <v>202500</v>
      </c>
    </row>
    <row r="629" spans="1:10" x14ac:dyDescent="0.25">
      <c r="A629" t="str">
        <f t="shared" si="32"/>
        <v>b</v>
      </c>
      <c r="B629" s="8"/>
      <c r="C629" s="9" t="s">
        <v>11</v>
      </c>
      <c r="D629" s="10">
        <f>SUM('დამტკ. ნაერთი'!D629,'ცვლილ. ნაერთი'!D629)</f>
        <v>0</v>
      </c>
      <c r="E629" s="10">
        <f>SUM('დამტკ. ნაერთი'!E629,'ცვლილ. ნაერთი'!E629)</f>
        <v>0</v>
      </c>
      <c r="F629" s="10">
        <f>SUM('დამტკ. ნაერთი'!F629,'ცვლილ. ნაერთი'!F629)</f>
        <v>0</v>
      </c>
      <c r="G629" s="10">
        <f>SUM('დამტკ. ნაერთი'!G629,'ცვლილ. ნაერთი'!G629)</f>
        <v>0</v>
      </c>
      <c r="H629" s="10">
        <f>SUM('დამტკ. ნაერთი'!H629,'ცვლილ. ნაერთი'!H629)</f>
        <v>0</v>
      </c>
      <c r="I629" s="10">
        <f t="shared" si="33"/>
        <v>0</v>
      </c>
      <c r="J629" s="10">
        <f t="shared" si="34"/>
        <v>0</v>
      </c>
    </row>
    <row r="630" spans="1:10" x14ac:dyDescent="0.25">
      <c r="A630" t="str">
        <f t="shared" si="32"/>
        <v>a</v>
      </c>
      <c r="B630" s="8"/>
      <c r="C630" s="9" t="s">
        <v>12</v>
      </c>
      <c r="D630" s="10">
        <f>SUM('დამტკ. ნაერთი'!D630,'ცვლილ. ნაერთი'!D630)</f>
        <v>270000</v>
      </c>
      <c r="E630" s="10">
        <f>SUM('დამტკ. ნაერთი'!E630,'ცვლილ. ნაერთი'!E630)</f>
        <v>67500</v>
      </c>
      <c r="F630" s="10">
        <f>SUM('დამტკ. ნაერთი'!F630,'ცვლილ. ნაერთი'!F630)</f>
        <v>67500</v>
      </c>
      <c r="G630" s="10">
        <f>SUM('დამტკ. ნაერთი'!G630,'ცვლილ. ნაერთი'!G630)</f>
        <v>67500</v>
      </c>
      <c r="H630" s="10">
        <f>SUM('დამტკ. ნაერთი'!H630,'ცვლილ. ნაერთი'!H630)</f>
        <v>67500</v>
      </c>
      <c r="I630" s="10">
        <f t="shared" si="33"/>
        <v>135000</v>
      </c>
      <c r="J630" s="10">
        <f t="shared" si="34"/>
        <v>202500</v>
      </c>
    </row>
    <row r="631" spans="1:10" x14ac:dyDescent="0.25">
      <c r="A631" t="str">
        <f t="shared" si="32"/>
        <v>b</v>
      </c>
      <c r="B631" s="8"/>
      <c r="C631" s="9" t="s">
        <v>13</v>
      </c>
      <c r="D631" s="10">
        <f>SUM('დამტკ. ნაერთი'!D631,'ცვლილ. ნაერთი'!D631)</f>
        <v>0</v>
      </c>
      <c r="E631" s="10">
        <f>SUM('დამტკ. ნაერთი'!E631,'ცვლილ. ნაერთი'!E631)</f>
        <v>0</v>
      </c>
      <c r="F631" s="10">
        <f>SUM('დამტკ. ნაერთი'!F631,'ცვლილ. ნაერთი'!F631)</f>
        <v>0</v>
      </c>
      <c r="G631" s="10">
        <f>SUM('დამტკ. ნაერთი'!G631,'ცვლილ. ნაერთი'!G631)</f>
        <v>0</v>
      </c>
      <c r="H631" s="10">
        <f>SUM('დამტკ. ნაერთი'!H631,'ცვლილ. ნაერთი'!H631)</f>
        <v>0</v>
      </c>
      <c r="I631" s="10">
        <f t="shared" si="33"/>
        <v>0</v>
      </c>
      <c r="J631" s="10">
        <f t="shared" si="34"/>
        <v>0</v>
      </c>
    </row>
    <row r="632" spans="1:10" x14ac:dyDescent="0.25">
      <c r="A632" t="str">
        <f t="shared" si="32"/>
        <v>b</v>
      </c>
      <c r="B632" s="8"/>
      <c r="C632" s="9" t="s">
        <v>14</v>
      </c>
      <c r="D632" s="10">
        <f>SUM('დამტკ. ნაერთი'!D632,'ცვლილ. ნაერთი'!D632)</f>
        <v>0</v>
      </c>
      <c r="E632" s="10">
        <f>SUM('დამტკ. ნაერთი'!E632,'ცვლილ. ნაერთი'!E632)</f>
        <v>0</v>
      </c>
      <c r="F632" s="10">
        <f>SUM('დამტკ. ნაერთი'!F632,'ცვლილ. ნაერთი'!F632)</f>
        <v>0</v>
      </c>
      <c r="G632" s="10">
        <f>SUM('დამტკ. ნაერთი'!G632,'ცვლილ. ნაერთი'!G632)</f>
        <v>0</v>
      </c>
      <c r="H632" s="10">
        <f>SUM('დამტკ. ნაერთი'!H632,'ცვლილ. ნაერთი'!H632)</f>
        <v>0</v>
      </c>
      <c r="I632" s="10">
        <f t="shared" si="33"/>
        <v>0</v>
      </c>
      <c r="J632" s="10">
        <f t="shared" si="34"/>
        <v>0</v>
      </c>
    </row>
    <row r="633" spans="1:10" x14ac:dyDescent="0.25">
      <c r="A633" t="str">
        <f t="shared" si="32"/>
        <v>b</v>
      </c>
      <c r="B633" s="8"/>
      <c r="C633" s="9" t="s">
        <v>15</v>
      </c>
      <c r="D633" s="10">
        <f>SUM('დამტკ. ნაერთი'!D633,'ცვლილ. ნაერთი'!D633)</f>
        <v>0</v>
      </c>
      <c r="E633" s="10">
        <f>SUM('დამტკ. ნაერთი'!E633,'ცვლილ. ნაერთი'!E633)</f>
        <v>0</v>
      </c>
      <c r="F633" s="10">
        <f>SUM('დამტკ. ნაერთი'!F633,'ცვლილ. ნაერთი'!F633)</f>
        <v>0</v>
      </c>
      <c r="G633" s="10">
        <f>SUM('დამტკ. ნაერთი'!G633,'ცვლილ. ნაერთი'!G633)</f>
        <v>0</v>
      </c>
      <c r="H633" s="10">
        <f>SUM('დამტკ. ნაერთი'!H633,'ცვლილ. ნაერთი'!H633)</f>
        <v>0</v>
      </c>
      <c r="I633" s="10">
        <f t="shared" si="33"/>
        <v>0</v>
      </c>
      <c r="J633" s="10">
        <f t="shared" si="34"/>
        <v>0</v>
      </c>
    </row>
    <row r="634" spans="1:10" x14ac:dyDescent="0.25">
      <c r="A634" t="str">
        <f t="shared" si="32"/>
        <v>b</v>
      </c>
      <c r="B634" s="8"/>
      <c r="C634" s="9" t="s">
        <v>16</v>
      </c>
      <c r="D634" s="10">
        <f>SUM('დამტკ. ნაერთი'!D634,'ცვლილ. ნაერთი'!D634)</f>
        <v>0</v>
      </c>
      <c r="E634" s="10">
        <f>SUM('დამტკ. ნაერთი'!E634,'ცვლილ. ნაერთი'!E634)</f>
        <v>0</v>
      </c>
      <c r="F634" s="10">
        <f>SUM('დამტკ. ნაერთი'!F634,'ცვლილ. ნაერთი'!F634)</f>
        <v>0</v>
      </c>
      <c r="G634" s="10">
        <f>SUM('დამტკ. ნაერთი'!G634,'ცვლილ. ნაერთი'!G634)</f>
        <v>0</v>
      </c>
      <c r="H634" s="10">
        <f>SUM('დამტკ. ნაერთი'!H634,'ცვლილ. ნაერთი'!H634)</f>
        <v>0</v>
      </c>
      <c r="I634" s="10">
        <f t="shared" si="33"/>
        <v>0</v>
      </c>
      <c r="J634" s="10">
        <f t="shared" si="34"/>
        <v>0</v>
      </c>
    </row>
    <row r="635" spans="1:10" x14ac:dyDescent="0.25">
      <c r="A635" t="str">
        <f t="shared" si="32"/>
        <v>b</v>
      </c>
      <c r="B635" s="8"/>
      <c r="C635" s="9" t="s">
        <v>17</v>
      </c>
      <c r="D635" s="10">
        <f>SUM('დამტკ. ნაერთი'!D635,'ცვლილ. ნაერთი'!D635)</f>
        <v>0</v>
      </c>
      <c r="E635" s="10">
        <f>SUM('დამტკ. ნაერთი'!E635,'ცვლილ. ნაერთი'!E635)</f>
        <v>0</v>
      </c>
      <c r="F635" s="10">
        <f>SUM('დამტკ. ნაერთი'!F635,'ცვლილ. ნაერთი'!F635)</f>
        <v>0</v>
      </c>
      <c r="G635" s="10">
        <f>SUM('დამტკ. ნაერთი'!G635,'ცვლილ. ნაერთი'!G635)</f>
        <v>0</v>
      </c>
      <c r="H635" s="10">
        <f>SUM('დამტკ. ნაერთი'!H635,'ცვლილ. ნაერთი'!H635)</f>
        <v>0</v>
      </c>
      <c r="I635" s="10">
        <f t="shared" si="33"/>
        <v>0</v>
      </c>
      <c r="J635" s="10">
        <f t="shared" si="34"/>
        <v>0</v>
      </c>
    </row>
    <row r="636" spans="1:10" x14ac:dyDescent="0.25">
      <c r="A636" t="str">
        <f t="shared" si="32"/>
        <v>b</v>
      </c>
      <c r="B636" s="5"/>
      <c r="C636" s="6" t="s">
        <v>18</v>
      </c>
      <c r="D636" s="7">
        <f>SUM('დამტკ. ნაერთი'!D636,'ცვლილ. ნაერთი'!D636)</f>
        <v>0</v>
      </c>
      <c r="E636" s="7">
        <f>SUM('დამტკ. ნაერთი'!E636,'ცვლილ. ნაერთი'!E636)</f>
        <v>0</v>
      </c>
      <c r="F636" s="7">
        <f>SUM('დამტკ. ნაერთი'!F636,'ცვლილ. ნაერთი'!F636)</f>
        <v>0</v>
      </c>
      <c r="G636" s="7">
        <f>SUM('დამტკ. ნაერთი'!G636,'ცვლილ. ნაერთი'!G636)</f>
        <v>0</v>
      </c>
      <c r="H636" s="7">
        <f>SUM('დამტკ. ნაერთი'!H636,'ცვლილ. ნაერთი'!H636)</f>
        <v>0</v>
      </c>
      <c r="I636" s="7">
        <f t="shared" si="33"/>
        <v>0</v>
      </c>
      <c r="J636" s="7">
        <f t="shared" si="34"/>
        <v>0</v>
      </c>
    </row>
    <row r="637" spans="1:10" x14ac:dyDescent="0.25">
      <c r="A637" t="str">
        <f t="shared" si="32"/>
        <v>b</v>
      </c>
      <c r="B637" s="5"/>
      <c r="C637" s="6" t="s">
        <v>19</v>
      </c>
      <c r="D637" s="7">
        <f>SUM('დამტკ. ნაერთი'!D637,'ცვლილ. ნაერთი'!D637)</f>
        <v>0</v>
      </c>
      <c r="E637" s="7">
        <f>SUM('დამტკ. ნაერთი'!E637,'ცვლილ. ნაერთი'!E637)</f>
        <v>0</v>
      </c>
      <c r="F637" s="7">
        <f>SUM('დამტკ. ნაერთი'!F637,'ცვლილ. ნაერთი'!F637)</f>
        <v>0</v>
      </c>
      <c r="G637" s="7">
        <f>SUM('დამტკ. ნაერთი'!G637,'ცვლილ. ნაერთი'!G637)</f>
        <v>0</v>
      </c>
      <c r="H637" s="7">
        <f>SUM('დამტკ. ნაერთი'!H637,'ცვლილ. ნაერთი'!H637)</f>
        <v>0</v>
      </c>
      <c r="I637" s="7">
        <f t="shared" si="33"/>
        <v>0</v>
      </c>
      <c r="J637" s="7">
        <f t="shared" si="34"/>
        <v>0</v>
      </c>
    </row>
    <row r="638" spans="1:10" ht="15.75" thickBot="1" x14ac:dyDescent="0.3">
      <c r="A638" t="str">
        <f t="shared" si="32"/>
        <v>b</v>
      </c>
      <c r="B638" s="11"/>
      <c r="C638" s="12" t="s">
        <v>20</v>
      </c>
      <c r="D638" s="13">
        <f>SUM('დამტკ. ნაერთი'!D638,'ცვლილ. ნაერთი'!D638)</f>
        <v>0</v>
      </c>
      <c r="E638" s="13">
        <f>SUM('დამტკ. ნაერთი'!E638,'ცვლილ. ნაერთი'!E638)</f>
        <v>0</v>
      </c>
      <c r="F638" s="13">
        <f>SUM('დამტკ. ნაერთი'!F638,'ცვლილ. ნაერთი'!F638)</f>
        <v>0</v>
      </c>
      <c r="G638" s="13">
        <f>SUM('დამტკ. ნაერთი'!G638,'ცვლილ. ნაერთი'!G638)</f>
        <v>0</v>
      </c>
      <c r="H638" s="13">
        <f>SUM('დამტკ. ნაერთი'!H638,'ცვლილ. ნაერთი'!H638)</f>
        <v>0</v>
      </c>
      <c r="I638" s="13">
        <f t="shared" si="33"/>
        <v>0</v>
      </c>
      <c r="J638" s="13">
        <f t="shared" si="34"/>
        <v>0</v>
      </c>
    </row>
    <row r="639" spans="1:10" ht="32.25" customHeight="1" thickTop="1" thickBot="1" x14ac:dyDescent="0.3">
      <c r="A639" t="str">
        <f t="shared" si="32"/>
        <v>a</v>
      </c>
      <c r="B639" s="16" t="s">
        <v>113</v>
      </c>
      <c r="C639" s="4" t="s">
        <v>114</v>
      </c>
      <c r="D639" s="4">
        <f>SUM('დამტკ. ნაერთი'!D639,'ცვლილ. ნაერთი'!D639)</f>
        <v>9000000</v>
      </c>
      <c r="E639" s="4">
        <f>SUM('დამტკ. ნაერთი'!E639,'ცვლილ. ნაერთი'!E639)</f>
        <v>2074000</v>
      </c>
      <c r="F639" s="4">
        <f>SUM('დამტკ. ნაერთი'!F639,'ცვლილ. ნაერთი'!F639)</f>
        <v>2396000</v>
      </c>
      <c r="G639" s="4">
        <f>SUM('დამტკ. ნაერთი'!G639,'ცვლილ. ნაერთი'!G639)</f>
        <v>2290000</v>
      </c>
      <c r="H639" s="4">
        <f>SUM('დამტკ. ნაერთი'!H639,'ცვლილ. ნაერთი'!H639)</f>
        <v>2240000</v>
      </c>
      <c r="I639" s="4">
        <f t="shared" si="33"/>
        <v>4470000</v>
      </c>
      <c r="J639" s="4">
        <f t="shared" si="34"/>
        <v>6760000</v>
      </c>
    </row>
    <row r="640" spans="1:10" ht="15.75" thickTop="1" x14ac:dyDescent="0.25">
      <c r="A640" t="str">
        <f t="shared" ref="A640:A703" si="35">IF(OR(D640&lt;&gt;0,E640&lt;&gt;0,F640&lt;&gt;0,G640&lt;&gt;0,H640&lt;&gt;0,),"a","b")</f>
        <v>a</v>
      </c>
      <c r="B640" s="5"/>
      <c r="C640" s="6" t="s">
        <v>10</v>
      </c>
      <c r="D640" s="7">
        <f>SUM('დამტკ. ნაერთი'!D640,'ცვლილ. ნაერთი'!D640)</f>
        <v>9000000</v>
      </c>
      <c r="E640" s="7">
        <f>SUM('დამტკ. ნაერთი'!E640,'ცვლილ. ნაერთი'!E640)</f>
        <v>2074000</v>
      </c>
      <c r="F640" s="7">
        <f>SUM('დამტკ. ნაერთი'!F640,'ცვლილ. ნაერთი'!F640)</f>
        <v>2396000</v>
      </c>
      <c r="G640" s="7">
        <f>SUM('დამტკ. ნაერთი'!G640,'ცვლილ. ნაერთი'!G640)</f>
        <v>2290000</v>
      </c>
      <c r="H640" s="7">
        <f>SUM('დამტკ. ნაერთი'!H640,'ცვლილ. ნაერთი'!H640)</f>
        <v>2240000</v>
      </c>
      <c r="I640" s="7">
        <f t="shared" ref="I640:I703" si="36">SUM(E640,F640)</f>
        <v>4470000</v>
      </c>
      <c r="J640" s="7">
        <f t="shared" ref="J640:J703" si="37">SUM(E640,F640,G640)</f>
        <v>6760000</v>
      </c>
    </row>
    <row r="641" spans="1:10" x14ac:dyDescent="0.25">
      <c r="A641" t="str">
        <f t="shared" si="35"/>
        <v>b</v>
      </c>
      <c r="B641" s="8"/>
      <c r="C641" s="9" t="s">
        <v>11</v>
      </c>
      <c r="D641" s="10">
        <f>SUM('დამტკ. ნაერთი'!D641,'ცვლილ. ნაერთი'!D641)</f>
        <v>0</v>
      </c>
      <c r="E641" s="10">
        <f>SUM('დამტკ. ნაერთი'!E641,'ცვლილ. ნაერთი'!E641)</f>
        <v>0</v>
      </c>
      <c r="F641" s="10">
        <f>SUM('დამტკ. ნაერთი'!F641,'ცვლილ. ნაერთი'!F641)</f>
        <v>0</v>
      </c>
      <c r="G641" s="10">
        <f>SUM('დამტკ. ნაერთი'!G641,'ცვლილ. ნაერთი'!G641)</f>
        <v>0</v>
      </c>
      <c r="H641" s="10">
        <f>SUM('დამტკ. ნაერთი'!H641,'ცვლილ. ნაერთი'!H641)</f>
        <v>0</v>
      </c>
      <c r="I641" s="10">
        <f t="shared" si="36"/>
        <v>0</v>
      </c>
      <c r="J641" s="10">
        <f t="shared" si="37"/>
        <v>0</v>
      </c>
    </row>
    <row r="642" spans="1:10" x14ac:dyDescent="0.25">
      <c r="A642" t="str">
        <f t="shared" si="35"/>
        <v>b</v>
      </c>
      <c r="B642" s="8"/>
      <c r="C642" s="9" t="s">
        <v>12</v>
      </c>
      <c r="D642" s="10">
        <f>SUM('დამტკ. ნაერთი'!D642,'ცვლილ. ნაერთი'!D642)</f>
        <v>0</v>
      </c>
      <c r="E642" s="10">
        <f>SUM('დამტკ. ნაერთი'!E642,'ცვლილ. ნაერთი'!E642)</f>
        <v>0</v>
      </c>
      <c r="F642" s="10">
        <f>SUM('დამტკ. ნაერთი'!F642,'ცვლილ. ნაერთი'!F642)</f>
        <v>0</v>
      </c>
      <c r="G642" s="10">
        <f>SUM('დამტკ. ნაერთი'!G642,'ცვლილ. ნაერთი'!G642)</f>
        <v>0</v>
      </c>
      <c r="H642" s="10">
        <f>SUM('დამტკ. ნაერთი'!H642,'ცვლილ. ნაერთი'!H642)</f>
        <v>0</v>
      </c>
      <c r="I642" s="10">
        <f t="shared" si="36"/>
        <v>0</v>
      </c>
      <c r="J642" s="10">
        <f t="shared" si="37"/>
        <v>0</v>
      </c>
    </row>
    <row r="643" spans="1:10" x14ac:dyDescent="0.25">
      <c r="A643" t="str">
        <f t="shared" si="35"/>
        <v>b</v>
      </c>
      <c r="B643" s="8"/>
      <c r="C643" s="9" t="s">
        <v>13</v>
      </c>
      <c r="D643" s="10">
        <f>SUM('დამტკ. ნაერთი'!D643,'ცვლილ. ნაერთი'!D643)</f>
        <v>0</v>
      </c>
      <c r="E643" s="10">
        <f>SUM('დამტკ. ნაერთი'!E643,'ცვლილ. ნაერთი'!E643)</f>
        <v>0</v>
      </c>
      <c r="F643" s="10">
        <f>SUM('დამტკ. ნაერთი'!F643,'ცვლილ. ნაერთი'!F643)</f>
        <v>0</v>
      </c>
      <c r="G643" s="10">
        <f>SUM('დამტკ. ნაერთი'!G643,'ცვლილ. ნაერთი'!G643)</f>
        <v>0</v>
      </c>
      <c r="H643" s="10">
        <f>SUM('დამტკ. ნაერთი'!H643,'ცვლილ. ნაერთი'!H643)</f>
        <v>0</v>
      </c>
      <c r="I643" s="10">
        <f t="shared" si="36"/>
        <v>0</v>
      </c>
      <c r="J643" s="10">
        <f t="shared" si="37"/>
        <v>0</v>
      </c>
    </row>
    <row r="644" spans="1:10" x14ac:dyDescent="0.25">
      <c r="A644" t="str">
        <f t="shared" si="35"/>
        <v>b</v>
      </c>
      <c r="B644" s="8"/>
      <c r="C644" s="9" t="s">
        <v>14</v>
      </c>
      <c r="D644" s="10">
        <f>SUM('დამტკ. ნაერთი'!D644,'ცვლილ. ნაერთი'!D644)</f>
        <v>0</v>
      </c>
      <c r="E644" s="10">
        <f>SUM('დამტკ. ნაერთი'!E644,'ცვლილ. ნაერთი'!E644)</f>
        <v>0</v>
      </c>
      <c r="F644" s="10">
        <f>SUM('დამტკ. ნაერთი'!F644,'ცვლილ. ნაერთი'!F644)</f>
        <v>0</v>
      </c>
      <c r="G644" s="10">
        <f>SUM('დამტკ. ნაერთი'!G644,'ცვლილ. ნაერთი'!G644)</f>
        <v>0</v>
      </c>
      <c r="H644" s="10">
        <f>SUM('დამტკ. ნაერთი'!H644,'ცვლილ. ნაერთი'!H644)</f>
        <v>0</v>
      </c>
      <c r="I644" s="10">
        <f t="shared" si="36"/>
        <v>0</v>
      </c>
      <c r="J644" s="10">
        <f t="shared" si="37"/>
        <v>0</v>
      </c>
    </row>
    <row r="645" spans="1:10" x14ac:dyDescent="0.25">
      <c r="A645" t="str">
        <f t="shared" si="35"/>
        <v>b</v>
      </c>
      <c r="B645" s="8"/>
      <c r="C645" s="9" t="s">
        <v>15</v>
      </c>
      <c r="D645" s="10">
        <f>SUM('დამტკ. ნაერთი'!D645,'ცვლილ. ნაერთი'!D645)</f>
        <v>0</v>
      </c>
      <c r="E645" s="10">
        <f>SUM('დამტკ. ნაერთი'!E645,'ცვლილ. ნაერთი'!E645)</f>
        <v>0</v>
      </c>
      <c r="F645" s="10">
        <f>SUM('დამტკ. ნაერთი'!F645,'ცვლილ. ნაერთი'!F645)</f>
        <v>0</v>
      </c>
      <c r="G645" s="10">
        <f>SUM('დამტკ. ნაერთი'!G645,'ცვლილ. ნაერთი'!G645)</f>
        <v>0</v>
      </c>
      <c r="H645" s="10">
        <f>SUM('დამტკ. ნაერთი'!H645,'ცვლილ. ნაერთი'!H645)</f>
        <v>0</v>
      </c>
      <c r="I645" s="10">
        <f t="shared" si="36"/>
        <v>0</v>
      </c>
      <c r="J645" s="10">
        <f t="shared" si="37"/>
        <v>0</v>
      </c>
    </row>
    <row r="646" spans="1:10" x14ac:dyDescent="0.25">
      <c r="A646" t="str">
        <f t="shared" si="35"/>
        <v>a</v>
      </c>
      <c r="B646" s="8"/>
      <c r="C646" s="9" t="s">
        <v>16</v>
      </c>
      <c r="D646" s="10">
        <f>SUM('დამტკ. ნაერთი'!D646,'ცვლილ. ნაერთი'!D646)</f>
        <v>9000000</v>
      </c>
      <c r="E646" s="10">
        <f>SUM('დამტკ. ნაერთი'!E646,'ცვლილ. ნაერთი'!E646)</f>
        <v>2074000</v>
      </c>
      <c r="F646" s="10">
        <f>SUM('დამტკ. ნაერთი'!F646,'ცვლილ. ნაერთი'!F646)</f>
        <v>2396000</v>
      </c>
      <c r="G646" s="10">
        <f>SUM('დამტკ. ნაერთი'!G646,'ცვლილ. ნაერთი'!G646)</f>
        <v>2290000</v>
      </c>
      <c r="H646" s="10">
        <f>SUM('დამტკ. ნაერთი'!H646,'ცვლილ. ნაერთი'!H646)</f>
        <v>2240000</v>
      </c>
      <c r="I646" s="10">
        <f t="shared" si="36"/>
        <v>4470000</v>
      </c>
      <c r="J646" s="10">
        <f t="shared" si="37"/>
        <v>6760000</v>
      </c>
    </row>
    <row r="647" spans="1:10" x14ac:dyDescent="0.25">
      <c r="A647" t="str">
        <f t="shared" si="35"/>
        <v>b</v>
      </c>
      <c r="B647" s="8"/>
      <c r="C647" s="9" t="s">
        <v>17</v>
      </c>
      <c r="D647" s="10">
        <f>SUM('დამტკ. ნაერთი'!D647,'ცვლილ. ნაერთი'!D647)</f>
        <v>0</v>
      </c>
      <c r="E647" s="10">
        <f>SUM('დამტკ. ნაერთი'!E647,'ცვლილ. ნაერთი'!E647)</f>
        <v>0</v>
      </c>
      <c r="F647" s="10">
        <f>SUM('დამტკ. ნაერთი'!F647,'ცვლილ. ნაერთი'!F647)</f>
        <v>0</v>
      </c>
      <c r="G647" s="10">
        <f>SUM('დამტკ. ნაერთი'!G647,'ცვლილ. ნაერთი'!G647)</f>
        <v>0</v>
      </c>
      <c r="H647" s="10">
        <f>SUM('დამტკ. ნაერთი'!H647,'ცვლილ. ნაერთი'!H647)</f>
        <v>0</v>
      </c>
      <c r="I647" s="10">
        <f t="shared" si="36"/>
        <v>0</v>
      </c>
      <c r="J647" s="10">
        <f t="shared" si="37"/>
        <v>0</v>
      </c>
    </row>
    <row r="648" spans="1:10" x14ac:dyDescent="0.25">
      <c r="A648" t="str">
        <f t="shared" si="35"/>
        <v>b</v>
      </c>
      <c r="B648" s="5"/>
      <c r="C648" s="6" t="s">
        <v>18</v>
      </c>
      <c r="D648" s="7">
        <f>SUM('დამტკ. ნაერთი'!D648,'ცვლილ. ნაერთი'!D648)</f>
        <v>0</v>
      </c>
      <c r="E648" s="7">
        <f>SUM('დამტკ. ნაერთი'!E648,'ცვლილ. ნაერთი'!E648)</f>
        <v>0</v>
      </c>
      <c r="F648" s="7">
        <f>SUM('დამტკ. ნაერთი'!F648,'ცვლილ. ნაერთი'!F648)</f>
        <v>0</v>
      </c>
      <c r="G648" s="7">
        <f>SUM('დამტკ. ნაერთი'!G648,'ცვლილ. ნაერთი'!G648)</f>
        <v>0</v>
      </c>
      <c r="H648" s="7">
        <f>SUM('დამტკ. ნაერთი'!H648,'ცვლილ. ნაერთი'!H648)</f>
        <v>0</v>
      </c>
      <c r="I648" s="7">
        <f t="shared" si="36"/>
        <v>0</v>
      </c>
      <c r="J648" s="7">
        <f t="shared" si="37"/>
        <v>0</v>
      </c>
    </row>
    <row r="649" spans="1:10" x14ac:dyDescent="0.25">
      <c r="A649" t="str">
        <f t="shared" si="35"/>
        <v>b</v>
      </c>
      <c r="B649" s="5"/>
      <c r="C649" s="6" t="s">
        <v>19</v>
      </c>
      <c r="D649" s="7">
        <f>SUM('დამტკ. ნაერთი'!D649,'ცვლილ. ნაერთი'!D649)</f>
        <v>0</v>
      </c>
      <c r="E649" s="7">
        <f>SUM('დამტკ. ნაერთი'!E649,'ცვლილ. ნაერთი'!E649)</f>
        <v>0</v>
      </c>
      <c r="F649" s="7">
        <f>SUM('დამტკ. ნაერთი'!F649,'ცვლილ. ნაერთი'!F649)</f>
        <v>0</v>
      </c>
      <c r="G649" s="7">
        <f>SUM('დამტკ. ნაერთი'!G649,'ცვლილ. ნაერთი'!G649)</f>
        <v>0</v>
      </c>
      <c r="H649" s="7">
        <f>SUM('დამტკ. ნაერთი'!H649,'ცვლილ. ნაერთი'!H649)</f>
        <v>0</v>
      </c>
      <c r="I649" s="7">
        <f t="shared" si="36"/>
        <v>0</v>
      </c>
      <c r="J649" s="7">
        <f t="shared" si="37"/>
        <v>0</v>
      </c>
    </row>
    <row r="650" spans="1:10" ht="15.75" thickBot="1" x14ac:dyDescent="0.3">
      <c r="A650" t="str">
        <f t="shared" si="35"/>
        <v>b</v>
      </c>
      <c r="B650" s="11"/>
      <c r="C650" s="12" t="s">
        <v>20</v>
      </c>
      <c r="D650" s="13">
        <f>SUM('დამტკ. ნაერთი'!D650,'ცვლილ. ნაერთი'!D650)</f>
        <v>0</v>
      </c>
      <c r="E650" s="13">
        <f>SUM('დამტკ. ნაერთი'!E650,'ცვლილ. ნაერთი'!E650)</f>
        <v>0</v>
      </c>
      <c r="F650" s="13">
        <f>SUM('დამტკ. ნაერთი'!F650,'ცვლილ. ნაერთი'!F650)</f>
        <v>0</v>
      </c>
      <c r="G650" s="13">
        <f>SUM('დამტკ. ნაერთი'!G650,'ცვლილ. ნაერთი'!G650)</f>
        <v>0</v>
      </c>
      <c r="H650" s="13">
        <f>SUM('დამტკ. ნაერთი'!H650,'ცვლილ. ნაერთი'!H650)</f>
        <v>0</v>
      </c>
      <c r="I650" s="13">
        <f t="shared" si="36"/>
        <v>0</v>
      </c>
      <c r="J650" s="13">
        <f t="shared" si="37"/>
        <v>0</v>
      </c>
    </row>
    <row r="651" spans="1:10" ht="32.25" customHeight="1" thickTop="1" thickBot="1" x14ac:dyDescent="0.3">
      <c r="A651" t="str">
        <f t="shared" si="35"/>
        <v>a</v>
      </c>
      <c r="B651" s="16" t="s">
        <v>115</v>
      </c>
      <c r="C651" s="4" t="s">
        <v>114</v>
      </c>
      <c r="D651" s="4">
        <f>SUM('დამტკ. ნაერთი'!D651,'ცვლილ. ნაერთი'!D651)</f>
        <v>9000000</v>
      </c>
      <c r="E651" s="4">
        <f>SUM('დამტკ. ნაერთი'!E651,'ცვლილ. ნაერთი'!E651)</f>
        <v>2074000</v>
      </c>
      <c r="F651" s="4">
        <f>SUM('დამტკ. ნაერთი'!F651,'ცვლილ. ნაერთი'!F651)</f>
        <v>2396000</v>
      </c>
      <c r="G651" s="4">
        <f>SUM('დამტკ. ნაერთი'!G651,'ცვლილ. ნაერთი'!G651)</f>
        <v>2290000</v>
      </c>
      <c r="H651" s="4">
        <f>SUM('დამტკ. ნაერთი'!H651,'ცვლილ. ნაერთი'!H651)</f>
        <v>2240000</v>
      </c>
      <c r="I651" s="4">
        <f t="shared" si="36"/>
        <v>4470000</v>
      </c>
      <c r="J651" s="4">
        <f t="shared" si="37"/>
        <v>6760000</v>
      </c>
    </row>
    <row r="652" spans="1:10" ht="15.75" thickTop="1" x14ac:dyDescent="0.25">
      <c r="A652" t="str">
        <f t="shared" si="35"/>
        <v>a</v>
      </c>
      <c r="B652" s="5"/>
      <c r="C652" s="6" t="s">
        <v>10</v>
      </c>
      <c r="D652" s="7">
        <f>SUM('დამტკ. ნაერთი'!D652,'ცვლილ. ნაერთი'!D652)</f>
        <v>9000000</v>
      </c>
      <c r="E652" s="7">
        <f>SUM('დამტკ. ნაერთი'!E652,'ცვლილ. ნაერთი'!E652)</f>
        <v>2074000</v>
      </c>
      <c r="F652" s="7">
        <f>SUM('დამტკ. ნაერთი'!F652,'ცვლილ. ნაერთი'!F652)</f>
        <v>2396000</v>
      </c>
      <c r="G652" s="7">
        <f>SUM('დამტკ. ნაერთი'!G652,'ცვლილ. ნაერთი'!G652)</f>
        <v>2290000</v>
      </c>
      <c r="H652" s="7">
        <f>SUM('დამტკ. ნაერთი'!H652,'ცვლილ. ნაერთი'!H652)</f>
        <v>2240000</v>
      </c>
      <c r="I652" s="7">
        <f t="shared" si="36"/>
        <v>4470000</v>
      </c>
      <c r="J652" s="7">
        <f t="shared" si="37"/>
        <v>6760000</v>
      </c>
    </row>
    <row r="653" spans="1:10" x14ac:dyDescent="0.25">
      <c r="A653" t="str">
        <f t="shared" si="35"/>
        <v>b</v>
      </c>
      <c r="B653" s="8"/>
      <c r="C653" s="9" t="s">
        <v>11</v>
      </c>
      <c r="D653" s="10">
        <f>SUM('დამტკ. ნაერთი'!D653,'ცვლილ. ნაერთი'!D653)</f>
        <v>0</v>
      </c>
      <c r="E653" s="10">
        <f>SUM('დამტკ. ნაერთი'!E653,'ცვლილ. ნაერთი'!E653)</f>
        <v>0</v>
      </c>
      <c r="F653" s="10">
        <f>SUM('დამტკ. ნაერთი'!F653,'ცვლილ. ნაერთი'!F653)</f>
        <v>0</v>
      </c>
      <c r="G653" s="10">
        <f>SUM('დამტკ. ნაერთი'!G653,'ცვლილ. ნაერთი'!G653)</f>
        <v>0</v>
      </c>
      <c r="H653" s="10">
        <f>SUM('დამტკ. ნაერთი'!H653,'ცვლილ. ნაერთი'!H653)</f>
        <v>0</v>
      </c>
      <c r="I653" s="10">
        <f t="shared" si="36"/>
        <v>0</v>
      </c>
      <c r="J653" s="10">
        <f t="shared" si="37"/>
        <v>0</v>
      </c>
    </row>
    <row r="654" spans="1:10" x14ac:dyDescent="0.25">
      <c r="A654" t="str">
        <f t="shared" si="35"/>
        <v>b</v>
      </c>
      <c r="B654" s="8"/>
      <c r="C654" s="9" t="s">
        <v>12</v>
      </c>
      <c r="D654" s="10">
        <f>SUM('დამტკ. ნაერთი'!D654,'ცვლილ. ნაერთი'!D654)</f>
        <v>0</v>
      </c>
      <c r="E654" s="10">
        <f>SUM('დამტკ. ნაერთი'!E654,'ცვლილ. ნაერთი'!E654)</f>
        <v>0</v>
      </c>
      <c r="F654" s="10">
        <f>SUM('დამტკ. ნაერთი'!F654,'ცვლილ. ნაერთი'!F654)</f>
        <v>0</v>
      </c>
      <c r="G654" s="10">
        <f>SUM('დამტკ. ნაერთი'!G654,'ცვლილ. ნაერთი'!G654)</f>
        <v>0</v>
      </c>
      <c r="H654" s="10">
        <f>SUM('დამტკ. ნაერთი'!H654,'ცვლილ. ნაერთი'!H654)</f>
        <v>0</v>
      </c>
      <c r="I654" s="10">
        <f t="shared" si="36"/>
        <v>0</v>
      </c>
      <c r="J654" s="10">
        <f t="shared" si="37"/>
        <v>0</v>
      </c>
    </row>
    <row r="655" spans="1:10" x14ac:dyDescent="0.25">
      <c r="A655" t="str">
        <f t="shared" si="35"/>
        <v>b</v>
      </c>
      <c r="B655" s="8"/>
      <c r="C655" s="9" t="s">
        <v>13</v>
      </c>
      <c r="D655" s="10">
        <f>SUM('დამტკ. ნაერთი'!D655,'ცვლილ. ნაერთი'!D655)</f>
        <v>0</v>
      </c>
      <c r="E655" s="10">
        <f>SUM('დამტკ. ნაერთი'!E655,'ცვლილ. ნაერთი'!E655)</f>
        <v>0</v>
      </c>
      <c r="F655" s="10">
        <f>SUM('დამტკ. ნაერთი'!F655,'ცვლილ. ნაერთი'!F655)</f>
        <v>0</v>
      </c>
      <c r="G655" s="10">
        <f>SUM('დამტკ. ნაერთი'!G655,'ცვლილ. ნაერთი'!G655)</f>
        <v>0</v>
      </c>
      <c r="H655" s="10">
        <f>SUM('დამტკ. ნაერთი'!H655,'ცვლილ. ნაერთი'!H655)</f>
        <v>0</v>
      </c>
      <c r="I655" s="10">
        <f t="shared" si="36"/>
        <v>0</v>
      </c>
      <c r="J655" s="10">
        <f t="shared" si="37"/>
        <v>0</v>
      </c>
    </row>
    <row r="656" spans="1:10" x14ac:dyDescent="0.25">
      <c r="A656" t="str">
        <f t="shared" si="35"/>
        <v>b</v>
      </c>
      <c r="B656" s="8"/>
      <c r="C656" s="9" t="s">
        <v>14</v>
      </c>
      <c r="D656" s="10">
        <f>SUM('დამტკ. ნაერთი'!D656,'ცვლილ. ნაერთი'!D656)</f>
        <v>0</v>
      </c>
      <c r="E656" s="10">
        <f>SUM('დამტკ. ნაერთი'!E656,'ცვლილ. ნაერთი'!E656)</f>
        <v>0</v>
      </c>
      <c r="F656" s="10">
        <f>SUM('დამტკ. ნაერთი'!F656,'ცვლილ. ნაერთი'!F656)</f>
        <v>0</v>
      </c>
      <c r="G656" s="10">
        <f>SUM('დამტკ. ნაერთი'!G656,'ცვლილ. ნაერთი'!G656)</f>
        <v>0</v>
      </c>
      <c r="H656" s="10">
        <f>SUM('დამტკ. ნაერთი'!H656,'ცვლილ. ნაერთი'!H656)</f>
        <v>0</v>
      </c>
      <c r="I656" s="10">
        <f t="shared" si="36"/>
        <v>0</v>
      </c>
      <c r="J656" s="10">
        <f t="shared" si="37"/>
        <v>0</v>
      </c>
    </row>
    <row r="657" spans="1:10" x14ac:dyDescent="0.25">
      <c r="A657" t="str">
        <f t="shared" si="35"/>
        <v>b</v>
      </c>
      <c r="B657" s="8"/>
      <c r="C657" s="9" t="s">
        <v>15</v>
      </c>
      <c r="D657" s="10">
        <f>SUM('დამტკ. ნაერთი'!D657,'ცვლილ. ნაერთი'!D657)</f>
        <v>0</v>
      </c>
      <c r="E657" s="10">
        <f>SUM('დამტკ. ნაერთი'!E657,'ცვლილ. ნაერთი'!E657)</f>
        <v>0</v>
      </c>
      <c r="F657" s="10">
        <f>SUM('დამტკ. ნაერთი'!F657,'ცვლილ. ნაერთი'!F657)</f>
        <v>0</v>
      </c>
      <c r="G657" s="10">
        <f>SUM('დამტკ. ნაერთი'!G657,'ცვლილ. ნაერთი'!G657)</f>
        <v>0</v>
      </c>
      <c r="H657" s="10">
        <f>SUM('დამტკ. ნაერთი'!H657,'ცვლილ. ნაერთი'!H657)</f>
        <v>0</v>
      </c>
      <c r="I657" s="10">
        <f t="shared" si="36"/>
        <v>0</v>
      </c>
      <c r="J657" s="10">
        <f t="shared" si="37"/>
        <v>0</v>
      </c>
    </row>
    <row r="658" spans="1:10" x14ac:dyDescent="0.25">
      <c r="A658" t="str">
        <f t="shared" si="35"/>
        <v>a</v>
      </c>
      <c r="B658" s="8"/>
      <c r="C658" s="9" t="s">
        <v>16</v>
      </c>
      <c r="D658" s="10">
        <f>SUM('დამტკ. ნაერთი'!D658,'ცვლილ. ნაერთი'!D658)</f>
        <v>9000000</v>
      </c>
      <c r="E658" s="10">
        <f>SUM('დამტკ. ნაერთი'!E658,'ცვლილ. ნაერთი'!E658)</f>
        <v>2074000</v>
      </c>
      <c r="F658" s="10">
        <f>SUM('დამტკ. ნაერთი'!F658,'ცვლილ. ნაერთი'!F658)</f>
        <v>2396000</v>
      </c>
      <c r="G658" s="10">
        <f>SUM('დამტკ. ნაერთი'!G658,'ცვლილ. ნაერთი'!G658)</f>
        <v>2290000</v>
      </c>
      <c r="H658" s="10">
        <f>SUM('დამტკ. ნაერთი'!H658,'ცვლილ. ნაერთი'!H658)</f>
        <v>2240000</v>
      </c>
      <c r="I658" s="10">
        <f t="shared" si="36"/>
        <v>4470000</v>
      </c>
      <c r="J658" s="10">
        <f t="shared" si="37"/>
        <v>6760000</v>
      </c>
    </row>
    <row r="659" spans="1:10" x14ac:dyDescent="0.25">
      <c r="A659" t="str">
        <f t="shared" si="35"/>
        <v>b</v>
      </c>
      <c r="B659" s="8"/>
      <c r="C659" s="9" t="s">
        <v>17</v>
      </c>
      <c r="D659" s="10">
        <f>SUM('დამტკ. ნაერთი'!D659,'ცვლილ. ნაერთი'!D659)</f>
        <v>0</v>
      </c>
      <c r="E659" s="10">
        <f>SUM('დამტკ. ნაერთი'!E659,'ცვლილ. ნაერთი'!E659)</f>
        <v>0</v>
      </c>
      <c r="F659" s="10">
        <f>SUM('დამტკ. ნაერთი'!F659,'ცვლილ. ნაერთი'!F659)</f>
        <v>0</v>
      </c>
      <c r="G659" s="10">
        <f>SUM('დამტკ. ნაერთი'!G659,'ცვლილ. ნაერთი'!G659)</f>
        <v>0</v>
      </c>
      <c r="H659" s="10">
        <f>SUM('დამტკ. ნაერთი'!H659,'ცვლილ. ნაერთი'!H659)</f>
        <v>0</v>
      </c>
      <c r="I659" s="10">
        <f t="shared" si="36"/>
        <v>0</v>
      </c>
      <c r="J659" s="10">
        <f t="shared" si="37"/>
        <v>0</v>
      </c>
    </row>
    <row r="660" spans="1:10" x14ac:dyDescent="0.25">
      <c r="A660" t="str">
        <f t="shared" si="35"/>
        <v>b</v>
      </c>
      <c r="B660" s="5"/>
      <c r="C660" s="6" t="s">
        <v>18</v>
      </c>
      <c r="D660" s="7">
        <f>SUM('დამტკ. ნაერთი'!D660,'ცვლილ. ნაერთი'!D660)</f>
        <v>0</v>
      </c>
      <c r="E660" s="7">
        <f>SUM('დამტკ. ნაერთი'!E660,'ცვლილ. ნაერთი'!E660)</f>
        <v>0</v>
      </c>
      <c r="F660" s="7">
        <f>SUM('დამტკ. ნაერთი'!F660,'ცვლილ. ნაერთი'!F660)</f>
        <v>0</v>
      </c>
      <c r="G660" s="7">
        <f>SUM('დამტკ. ნაერთი'!G660,'ცვლილ. ნაერთი'!G660)</f>
        <v>0</v>
      </c>
      <c r="H660" s="7">
        <f>SUM('დამტკ. ნაერთი'!H660,'ცვლილ. ნაერთი'!H660)</f>
        <v>0</v>
      </c>
      <c r="I660" s="7">
        <f t="shared" si="36"/>
        <v>0</v>
      </c>
      <c r="J660" s="7">
        <f t="shared" si="37"/>
        <v>0</v>
      </c>
    </row>
    <row r="661" spans="1:10" x14ac:dyDescent="0.25">
      <c r="A661" t="str">
        <f t="shared" si="35"/>
        <v>b</v>
      </c>
      <c r="B661" s="5"/>
      <c r="C661" s="6" t="s">
        <v>19</v>
      </c>
      <c r="D661" s="7">
        <f>SUM('დამტკ. ნაერთი'!D661,'ცვლილ. ნაერთი'!D661)</f>
        <v>0</v>
      </c>
      <c r="E661" s="7">
        <f>SUM('დამტკ. ნაერთი'!E661,'ცვლილ. ნაერთი'!E661)</f>
        <v>0</v>
      </c>
      <c r="F661" s="7">
        <f>SUM('დამტკ. ნაერთი'!F661,'ცვლილ. ნაერთი'!F661)</f>
        <v>0</v>
      </c>
      <c r="G661" s="7">
        <f>SUM('დამტკ. ნაერთი'!G661,'ცვლილ. ნაერთი'!G661)</f>
        <v>0</v>
      </c>
      <c r="H661" s="7">
        <f>SUM('დამტკ. ნაერთი'!H661,'ცვლილ. ნაერთი'!H661)</f>
        <v>0</v>
      </c>
      <c r="I661" s="7">
        <f t="shared" si="36"/>
        <v>0</v>
      </c>
      <c r="J661" s="7">
        <f t="shared" si="37"/>
        <v>0</v>
      </c>
    </row>
    <row r="662" spans="1:10" ht="15.75" thickBot="1" x14ac:dyDescent="0.3">
      <c r="A662" t="str">
        <f t="shared" si="35"/>
        <v>b</v>
      </c>
      <c r="B662" s="11"/>
      <c r="C662" s="12" t="s">
        <v>20</v>
      </c>
      <c r="D662" s="13">
        <f>SUM('დამტკ. ნაერთი'!D662,'ცვლილ. ნაერთი'!D662)</f>
        <v>0</v>
      </c>
      <c r="E662" s="13">
        <f>SUM('დამტკ. ნაერთი'!E662,'ცვლილ. ნაერთი'!E662)</f>
        <v>0</v>
      </c>
      <c r="F662" s="13">
        <f>SUM('დამტკ. ნაერთი'!F662,'ცვლილ. ნაერთი'!F662)</f>
        <v>0</v>
      </c>
      <c r="G662" s="13">
        <f>SUM('დამტკ. ნაერთი'!G662,'ცვლილ. ნაერთი'!G662)</f>
        <v>0</v>
      </c>
      <c r="H662" s="13">
        <f>SUM('დამტკ. ნაერთი'!H662,'ცვლილ. ნაერთი'!H662)</f>
        <v>0</v>
      </c>
      <c r="I662" s="13">
        <f t="shared" si="36"/>
        <v>0</v>
      </c>
      <c r="J662" s="13">
        <f t="shared" si="37"/>
        <v>0</v>
      </c>
    </row>
    <row r="663" spans="1:10" ht="32.25" customHeight="1" thickTop="1" thickBot="1" x14ac:dyDescent="0.3">
      <c r="A663" t="str">
        <f t="shared" si="35"/>
        <v>a</v>
      </c>
      <c r="B663" s="16" t="s">
        <v>116</v>
      </c>
      <c r="C663" s="4" t="s">
        <v>117</v>
      </c>
      <c r="D663" s="4">
        <f>SUM('დამტკ. ნაერთი'!D663,'ცვლილ. ნაერთი'!D663)</f>
        <v>15400000</v>
      </c>
      <c r="E663" s="4">
        <f>SUM('დამტკ. ნაერთი'!E663,'ცვლილ. ნაერთი'!E663)</f>
        <v>3039500</v>
      </c>
      <c r="F663" s="4">
        <f>SUM('დამტკ. ნაერთი'!F663,'ცვლილ. ნაერთი'!F663)</f>
        <v>4795500</v>
      </c>
      <c r="G663" s="4">
        <f>SUM('დამტკ. ნაერთი'!G663,'ცვლილ. ნაერთი'!G663)</f>
        <v>3579500</v>
      </c>
      <c r="H663" s="4">
        <f>SUM('დამტკ. ნაერთი'!H663,'ცვლილ. ნაერთი'!H663)</f>
        <v>3985500</v>
      </c>
      <c r="I663" s="4">
        <f t="shared" si="36"/>
        <v>7835000</v>
      </c>
      <c r="J663" s="4">
        <f t="shared" si="37"/>
        <v>11414500</v>
      </c>
    </row>
    <row r="664" spans="1:10" ht="15.75" thickTop="1" x14ac:dyDescent="0.25">
      <c r="A664" t="str">
        <f t="shared" si="35"/>
        <v>a</v>
      </c>
      <c r="B664" s="5"/>
      <c r="C664" s="6" t="s">
        <v>10</v>
      </c>
      <c r="D664" s="7">
        <f>SUM('დამტკ. ნაერთი'!D664,'ცვლილ. ნაერთი'!D664)</f>
        <v>15400000</v>
      </c>
      <c r="E664" s="7">
        <f>SUM('დამტკ. ნაერთი'!E664,'ცვლილ. ნაერთი'!E664)</f>
        <v>3039500</v>
      </c>
      <c r="F664" s="7">
        <f>SUM('დამტკ. ნაერთი'!F664,'ცვლილ. ნაერთი'!F664)</f>
        <v>4795500</v>
      </c>
      <c r="G664" s="7">
        <f>SUM('დამტკ. ნაერთი'!G664,'ცვლილ. ნაერთი'!G664)</f>
        <v>3579500</v>
      </c>
      <c r="H664" s="7">
        <f>SUM('დამტკ. ნაერთი'!H664,'ცვლილ. ნაერთი'!H664)</f>
        <v>3985500</v>
      </c>
      <c r="I664" s="7">
        <f t="shared" si="36"/>
        <v>7835000</v>
      </c>
      <c r="J664" s="7">
        <f t="shared" si="37"/>
        <v>11414500</v>
      </c>
    </row>
    <row r="665" spans="1:10" x14ac:dyDescent="0.25">
      <c r="A665" t="str">
        <f t="shared" si="35"/>
        <v>b</v>
      </c>
      <c r="B665" s="8"/>
      <c r="C665" s="9" t="s">
        <v>11</v>
      </c>
      <c r="D665" s="10">
        <f>SUM('დამტკ. ნაერთი'!D665,'ცვლილ. ნაერთი'!D665)</f>
        <v>0</v>
      </c>
      <c r="E665" s="10">
        <f>SUM('დამტკ. ნაერთი'!E665,'ცვლილ. ნაერთი'!E665)</f>
        <v>0</v>
      </c>
      <c r="F665" s="10">
        <f>SUM('დამტკ. ნაერთი'!F665,'ცვლილ. ნაერთი'!F665)</f>
        <v>0</v>
      </c>
      <c r="G665" s="10">
        <f>SUM('დამტკ. ნაერთი'!G665,'ცვლილ. ნაერთი'!G665)</f>
        <v>0</v>
      </c>
      <c r="H665" s="10">
        <f>SUM('დამტკ. ნაერთი'!H665,'ცვლილ. ნაერთი'!H665)</f>
        <v>0</v>
      </c>
      <c r="I665" s="10">
        <f t="shared" si="36"/>
        <v>0</v>
      </c>
      <c r="J665" s="10">
        <f t="shared" si="37"/>
        <v>0</v>
      </c>
    </row>
    <row r="666" spans="1:10" x14ac:dyDescent="0.25">
      <c r="A666" t="str">
        <f t="shared" si="35"/>
        <v>a</v>
      </c>
      <c r="B666" s="8"/>
      <c r="C666" s="9" t="s">
        <v>12</v>
      </c>
      <c r="D666" s="10">
        <f>SUM('დამტკ. ნაერთი'!D666,'ცვლილ. ნაერთი'!D666)</f>
        <v>2313000</v>
      </c>
      <c r="E666" s="10">
        <f>SUM('დამტკ. ნაერთი'!E666,'ცვლილ. ნაერთი'!E666)</f>
        <v>270000</v>
      </c>
      <c r="F666" s="10">
        <f>SUM('დამტკ. ნაერთი'!F666,'ცვლილ. ნაერთი'!F666)</f>
        <v>860000</v>
      </c>
      <c r="G666" s="10">
        <f>SUM('დამტკ. ნაერთი'!G666,'ცვლილ. ნაერთი'!G666)</f>
        <v>310000</v>
      </c>
      <c r="H666" s="10">
        <f>SUM('დამტკ. ნაერთი'!H666,'ცვლილ. ნაერთი'!H666)</f>
        <v>873000</v>
      </c>
      <c r="I666" s="10">
        <f t="shared" si="36"/>
        <v>1130000</v>
      </c>
      <c r="J666" s="10">
        <f t="shared" si="37"/>
        <v>1440000</v>
      </c>
    </row>
    <row r="667" spans="1:10" x14ac:dyDescent="0.25">
      <c r="A667" t="str">
        <f t="shared" si="35"/>
        <v>b</v>
      </c>
      <c r="B667" s="8"/>
      <c r="C667" s="9" t="s">
        <v>13</v>
      </c>
      <c r="D667" s="10">
        <f>SUM('დამტკ. ნაერთი'!D667,'ცვლილ. ნაერთი'!D667)</f>
        <v>0</v>
      </c>
      <c r="E667" s="10">
        <f>SUM('დამტკ. ნაერთი'!E667,'ცვლილ. ნაერთი'!E667)</f>
        <v>0</v>
      </c>
      <c r="F667" s="10">
        <f>SUM('დამტკ. ნაერთი'!F667,'ცვლილ. ნაერთი'!F667)</f>
        <v>0</v>
      </c>
      <c r="G667" s="10">
        <f>SUM('დამტკ. ნაერთი'!G667,'ცვლილ. ნაერთი'!G667)</f>
        <v>0</v>
      </c>
      <c r="H667" s="10">
        <f>SUM('დამტკ. ნაერთი'!H667,'ცვლილ. ნაერთი'!H667)</f>
        <v>0</v>
      </c>
      <c r="I667" s="10">
        <f t="shared" si="36"/>
        <v>0</v>
      </c>
      <c r="J667" s="10">
        <f t="shared" si="37"/>
        <v>0</v>
      </c>
    </row>
    <row r="668" spans="1:10" x14ac:dyDescent="0.25">
      <c r="A668" t="str">
        <f t="shared" si="35"/>
        <v>b</v>
      </c>
      <c r="B668" s="8"/>
      <c r="C668" s="9" t="s">
        <v>14</v>
      </c>
      <c r="D668" s="10">
        <f>SUM('დამტკ. ნაერთი'!D668,'ცვლილ. ნაერთი'!D668)</f>
        <v>0</v>
      </c>
      <c r="E668" s="10">
        <f>SUM('დამტკ. ნაერთი'!E668,'ცვლილ. ნაერთი'!E668)</f>
        <v>0</v>
      </c>
      <c r="F668" s="10">
        <f>SUM('დამტკ. ნაერთი'!F668,'ცვლილ. ნაერთი'!F668)</f>
        <v>0</v>
      </c>
      <c r="G668" s="10">
        <f>SUM('დამტკ. ნაერთი'!G668,'ცვლილ. ნაერთი'!G668)</f>
        <v>0</v>
      </c>
      <c r="H668" s="10">
        <f>SUM('დამტკ. ნაერთი'!H668,'ცვლილ. ნაერთი'!H668)</f>
        <v>0</v>
      </c>
      <c r="I668" s="10">
        <f t="shared" si="36"/>
        <v>0</v>
      </c>
      <c r="J668" s="10">
        <f t="shared" si="37"/>
        <v>0</v>
      </c>
    </row>
    <row r="669" spans="1:10" x14ac:dyDescent="0.25">
      <c r="A669" t="str">
        <f t="shared" si="35"/>
        <v>b</v>
      </c>
      <c r="B669" s="8"/>
      <c r="C669" s="9" t="s">
        <v>15</v>
      </c>
      <c r="D669" s="10">
        <f>SUM('დამტკ. ნაერთი'!D669,'ცვლილ. ნაერთი'!D669)</f>
        <v>0</v>
      </c>
      <c r="E669" s="10">
        <f>SUM('დამტკ. ნაერთი'!E669,'ცვლილ. ნაერთი'!E669)</f>
        <v>0</v>
      </c>
      <c r="F669" s="10">
        <f>SUM('დამტკ. ნაერთი'!F669,'ცვლილ. ნაერთი'!F669)</f>
        <v>0</v>
      </c>
      <c r="G669" s="10">
        <f>SUM('დამტკ. ნაერთი'!G669,'ცვლილ. ნაერთი'!G669)</f>
        <v>0</v>
      </c>
      <c r="H669" s="10">
        <f>SUM('დამტკ. ნაერთი'!H669,'ცვლილ. ნაერთი'!H669)</f>
        <v>0</v>
      </c>
      <c r="I669" s="10">
        <f t="shared" si="36"/>
        <v>0</v>
      </c>
      <c r="J669" s="10">
        <f t="shared" si="37"/>
        <v>0</v>
      </c>
    </row>
    <row r="670" spans="1:10" x14ac:dyDescent="0.25">
      <c r="A670" t="str">
        <f t="shared" si="35"/>
        <v>a</v>
      </c>
      <c r="B670" s="8"/>
      <c r="C670" s="9" t="s">
        <v>16</v>
      </c>
      <c r="D670" s="10">
        <f>SUM('დამტკ. ნაერთი'!D670,'ცვლილ. ნაერთი'!D670)</f>
        <v>13087000</v>
      </c>
      <c r="E670" s="10">
        <f>SUM('დამტკ. ნაერთი'!E670,'ცვლილ. ნაერთი'!E670)</f>
        <v>2769500</v>
      </c>
      <c r="F670" s="10">
        <f>SUM('დამტკ. ნაერთი'!F670,'ცვლილ. ნაერთი'!F670)</f>
        <v>3935500</v>
      </c>
      <c r="G670" s="10">
        <f>SUM('დამტკ. ნაერთი'!G670,'ცვლილ. ნაერთი'!G670)</f>
        <v>3269500</v>
      </c>
      <c r="H670" s="10">
        <f>SUM('დამტკ. ნაერთი'!H670,'ცვლილ. ნაერთი'!H670)</f>
        <v>3112500</v>
      </c>
      <c r="I670" s="10">
        <f t="shared" si="36"/>
        <v>6705000</v>
      </c>
      <c r="J670" s="10">
        <f t="shared" si="37"/>
        <v>9974500</v>
      </c>
    </row>
    <row r="671" spans="1:10" x14ac:dyDescent="0.25">
      <c r="A671" t="str">
        <f t="shared" si="35"/>
        <v>b</v>
      </c>
      <c r="B671" s="8"/>
      <c r="C671" s="9" t="s">
        <v>17</v>
      </c>
      <c r="D671" s="10">
        <f>SUM('დამტკ. ნაერთი'!D671,'ცვლილ. ნაერთი'!D671)</f>
        <v>0</v>
      </c>
      <c r="E671" s="10">
        <f>SUM('დამტკ. ნაერთი'!E671,'ცვლილ. ნაერთი'!E671)</f>
        <v>0</v>
      </c>
      <c r="F671" s="10">
        <f>SUM('დამტკ. ნაერთი'!F671,'ცვლილ. ნაერთი'!F671)</f>
        <v>0</v>
      </c>
      <c r="G671" s="10">
        <f>SUM('დამტკ. ნაერთი'!G671,'ცვლილ. ნაერთი'!G671)</f>
        <v>0</v>
      </c>
      <c r="H671" s="10">
        <f>SUM('დამტკ. ნაერთი'!H671,'ცვლილ. ნაერთი'!H671)</f>
        <v>0</v>
      </c>
      <c r="I671" s="10">
        <f t="shared" si="36"/>
        <v>0</v>
      </c>
      <c r="J671" s="10">
        <f t="shared" si="37"/>
        <v>0</v>
      </c>
    </row>
    <row r="672" spans="1:10" x14ac:dyDescent="0.25">
      <c r="A672" t="str">
        <f t="shared" si="35"/>
        <v>b</v>
      </c>
      <c r="B672" s="5"/>
      <c r="C672" s="6" t="s">
        <v>18</v>
      </c>
      <c r="D672" s="7">
        <f>SUM('დამტკ. ნაერთი'!D672,'ცვლილ. ნაერთი'!D672)</f>
        <v>0</v>
      </c>
      <c r="E672" s="7">
        <f>SUM('დამტკ. ნაერთი'!E672,'ცვლილ. ნაერთი'!E672)</f>
        <v>0</v>
      </c>
      <c r="F672" s="7">
        <f>SUM('დამტკ. ნაერთი'!F672,'ცვლილ. ნაერთი'!F672)</f>
        <v>0</v>
      </c>
      <c r="G672" s="7">
        <f>SUM('დამტკ. ნაერთი'!G672,'ცვლილ. ნაერთი'!G672)</f>
        <v>0</v>
      </c>
      <c r="H672" s="7">
        <f>SUM('დამტკ. ნაერთი'!H672,'ცვლილ. ნაერთი'!H672)</f>
        <v>0</v>
      </c>
      <c r="I672" s="7">
        <f t="shared" si="36"/>
        <v>0</v>
      </c>
      <c r="J672" s="7">
        <f t="shared" si="37"/>
        <v>0</v>
      </c>
    </row>
    <row r="673" spans="1:10" x14ac:dyDescent="0.25">
      <c r="A673" t="str">
        <f t="shared" si="35"/>
        <v>b</v>
      </c>
      <c r="B673" s="5"/>
      <c r="C673" s="6" t="s">
        <v>19</v>
      </c>
      <c r="D673" s="7">
        <f>SUM('დამტკ. ნაერთი'!D673,'ცვლილ. ნაერთი'!D673)</f>
        <v>0</v>
      </c>
      <c r="E673" s="7">
        <f>SUM('დამტკ. ნაერთი'!E673,'ცვლილ. ნაერთი'!E673)</f>
        <v>0</v>
      </c>
      <c r="F673" s="7">
        <f>SUM('დამტკ. ნაერთი'!F673,'ცვლილ. ნაერთი'!F673)</f>
        <v>0</v>
      </c>
      <c r="G673" s="7">
        <f>SUM('დამტკ. ნაერთი'!G673,'ცვლილ. ნაერთი'!G673)</f>
        <v>0</v>
      </c>
      <c r="H673" s="7">
        <f>SUM('დამტკ. ნაერთი'!H673,'ცვლილ. ნაერთი'!H673)</f>
        <v>0</v>
      </c>
      <c r="I673" s="7">
        <f t="shared" si="36"/>
        <v>0</v>
      </c>
      <c r="J673" s="7">
        <f t="shared" si="37"/>
        <v>0</v>
      </c>
    </row>
    <row r="674" spans="1:10" ht="15.75" thickBot="1" x14ac:dyDescent="0.3">
      <c r="A674" t="str">
        <f t="shared" si="35"/>
        <v>b</v>
      </c>
      <c r="B674" s="11"/>
      <c r="C674" s="12" t="s">
        <v>20</v>
      </c>
      <c r="D674" s="13">
        <f>SUM('დამტკ. ნაერთი'!D674,'ცვლილ. ნაერთი'!D674)</f>
        <v>0</v>
      </c>
      <c r="E674" s="13">
        <f>SUM('დამტკ. ნაერთი'!E674,'ცვლილ. ნაერთი'!E674)</f>
        <v>0</v>
      </c>
      <c r="F674" s="13">
        <f>SUM('დამტკ. ნაერთი'!F674,'ცვლილ. ნაერთი'!F674)</f>
        <v>0</v>
      </c>
      <c r="G674" s="13">
        <f>SUM('დამტკ. ნაერთი'!G674,'ცვლილ. ნაერთი'!G674)</f>
        <v>0</v>
      </c>
      <c r="H674" s="13">
        <f>SUM('დამტკ. ნაერთი'!H674,'ცვლილ. ნაერთი'!H674)</f>
        <v>0</v>
      </c>
      <c r="I674" s="13">
        <f t="shared" si="36"/>
        <v>0</v>
      </c>
      <c r="J674" s="13">
        <f t="shared" si="37"/>
        <v>0</v>
      </c>
    </row>
    <row r="675" spans="1:10" ht="32.25" customHeight="1" thickTop="1" thickBot="1" x14ac:dyDescent="0.3">
      <c r="A675" t="str">
        <f t="shared" si="35"/>
        <v>a</v>
      </c>
      <c r="B675" s="16" t="s">
        <v>118</v>
      </c>
      <c r="C675" s="4" t="s">
        <v>117</v>
      </c>
      <c r="D675" s="4">
        <f>SUM('დამტკ. ნაერთი'!D675,'ცვლილ. ნაერთი'!D675)</f>
        <v>12637000</v>
      </c>
      <c r="E675" s="4">
        <f>SUM('დამტკ. ნაერთი'!E675,'ცვლილ. ნაერთი'!E675)</f>
        <v>2657000</v>
      </c>
      <c r="F675" s="4">
        <f>SUM('დამტკ. ნაერთი'!F675,'ცვლილ. ნაერთი'!F675)</f>
        <v>3823000</v>
      </c>
      <c r="G675" s="4">
        <f>SUM('დამტკ. ნაერთი'!G675,'ცვლილ. ნაერთი'!G675)</f>
        <v>3157000</v>
      </c>
      <c r="H675" s="4">
        <f>SUM('დამტკ. ნაერთი'!H675,'ცვლილ. ნაერთი'!H675)</f>
        <v>3000000</v>
      </c>
      <c r="I675" s="4">
        <f t="shared" si="36"/>
        <v>6480000</v>
      </c>
      <c r="J675" s="4">
        <f t="shared" si="37"/>
        <v>9637000</v>
      </c>
    </row>
    <row r="676" spans="1:10" ht="15.75" thickTop="1" x14ac:dyDescent="0.25">
      <c r="A676" t="str">
        <f t="shared" si="35"/>
        <v>a</v>
      </c>
      <c r="B676" s="5"/>
      <c r="C676" s="6" t="s">
        <v>10</v>
      </c>
      <c r="D676" s="7">
        <f>SUM('დამტკ. ნაერთი'!D676,'ცვლილ. ნაერთი'!D676)</f>
        <v>12637000</v>
      </c>
      <c r="E676" s="7">
        <f>SUM('დამტკ. ნაერთი'!E676,'ცვლილ. ნაერთი'!E676)</f>
        <v>2657000</v>
      </c>
      <c r="F676" s="7">
        <f>SUM('დამტკ. ნაერთი'!F676,'ცვლილ. ნაერთი'!F676)</f>
        <v>3823000</v>
      </c>
      <c r="G676" s="7">
        <f>SUM('დამტკ. ნაერთი'!G676,'ცვლილ. ნაერთი'!G676)</f>
        <v>3157000</v>
      </c>
      <c r="H676" s="7">
        <f>SUM('დამტკ. ნაერთი'!H676,'ცვლილ. ნაერთი'!H676)</f>
        <v>3000000</v>
      </c>
      <c r="I676" s="7">
        <f t="shared" si="36"/>
        <v>6480000</v>
      </c>
      <c r="J676" s="7">
        <f t="shared" si="37"/>
        <v>9637000</v>
      </c>
    </row>
    <row r="677" spans="1:10" x14ac:dyDescent="0.25">
      <c r="A677" t="str">
        <f t="shared" si="35"/>
        <v>b</v>
      </c>
      <c r="B677" s="8"/>
      <c r="C677" s="9" t="s">
        <v>11</v>
      </c>
      <c r="D677" s="10">
        <f>SUM('დამტკ. ნაერთი'!D677,'ცვლილ. ნაერთი'!D677)</f>
        <v>0</v>
      </c>
      <c r="E677" s="10">
        <f>SUM('დამტკ. ნაერთი'!E677,'ცვლილ. ნაერთი'!E677)</f>
        <v>0</v>
      </c>
      <c r="F677" s="10">
        <f>SUM('დამტკ. ნაერთი'!F677,'ცვლილ. ნაერთი'!F677)</f>
        <v>0</v>
      </c>
      <c r="G677" s="10">
        <f>SUM('დამტკ. ნაერთი'!G677,'ცვლილ. ნაერთი'!G677)</f>
        <v>0</v>
      </c>
      <c r="H677" s="10">
        <f>SUM('დამტკ. ნაერთი'!H677,'ცვლილ. ნაერთი'!H677)</f>
        <v>0</v>
      </c>
      <c r="I677" s="10">
        <f t="shared" si="36"/>
        <v>0</v>
      </c>
      <c r="J677" s="10">
        <f t="shared" si="37"/>
        <v>0</v>
      </c>
    </row>
    <row r="678" spans="1:10" x14ac:dyDescent="0.25">
      <c r="A678" t="str">
        <f t="shared" si="35"/>
        <v>b</v>
      </c>
      <c r="B678" s="8"/>
      <c r="C678" s="9" t="s">
        <v>12</v>
      </c>
      <c r="D678" s="10">
        <f>SUM('დამტკ. ნაერთი'!D678,'ცვლილ. ნაერთი'!D678)</f>
        <v>0</v>
      </c>
      <c r="E678" s="10">
        <f>SUM('დამტკ. ნაერთი'!E678,'ცვლილ. ნაერთი'!E678)</f>
        <v>0</v>
      </c>
      <c r="F678" s="10">
        <f>SUM('დამტკ. ნაერთი'!F678,'ცვლილ. ნაერთი'!F678)</f>
        <v>0</v>
      </c>
      <c r="G678" s="10">
        <f>SUM('დამტკ. ნაერთი'!G678,'ცვლილ. ნაერთი'!G678)</f>
        <v>0</v>
      </c>
      <c r="H678" s="10">
        <f>SUM('დამტკ. ნაერთი'!H678,'ცვლილ. ნაერთი'!H678)</f>
        <v>0</v>
      </c>
      <c r="I678" s="10">
        <f t="shared" si="36"/>
        <v>0</v>
      </c>
      <c r="J678" s="10">
        <f t="shared" si="37"/>
        <v>0</v>
      </c>
    </row>
    <row r="679" spans="1:10" x14ac:dyDescent="0.25">
      <c r="A679" t="str">
        <f t="shared" si="35"/>
        <v>b</v>
      </c>
      <c r="B679" s="8"/>
      <c r="C679" s="9" t="s">
        <v>13</v>
      </c>
      <c r="D679" s="10">
        <f>SUM('დამტკ. ნაერთი'!D679,'ცვლილ. ნაერთი'!D679)</f>
        <v>0</v>
      </c>
      <c r="E679" s="10">
        <f>SUM('დამტკ. ნაერთი'!E679,'ცვლილ. ნაერთი'!E679)</f>
        <v>0</v>
      </c>
      <c r="F679" s="10">
        <f>SUM('დამტკ. ნაერთი'!F679,'ცვლილ. ნაერთი'!F679)</f>
        <v>0</v>
      </c>
      <c r="G679" s="10">
        <f>SUM('დამტკ. ნაერთი'!G679,'ცვლილ. ნაერთი'!G679)</f>
        <v>0</v>
      </c>
      <c r="H679" s="10">
        <f>SUM('დამტკ. ნაერთი'!H679,'ცვლილ. ნაერთი'!H679)</f>
        <v>0</v>
      </c>
      <c r="I679" s="10">
        <f t="shared" si="36"/>
        <v>0</v>
      </c>
      <c r="J679" s="10">
        <f t="shared" si="37"/>
        <v>0</v>
      </c>
    </row>
    <row r="680" spans="1:10" x14ac:dyDescent="0.25">
      <c r="A680" t="str">
        <f t="shared" si="35"/>
        <v>b</v>
      </c>
      <c r="B680" s="8"/>
      <c r="C680" s="9" t="s">
        <v>14</v>
      </c>
      <c r="D680" s="10">
        <f>SUM('დამტკ. ნაერთი'!D680,'ცვლილ. ნაერთი'!D680)</f>
        <v>0</v>
      </c>
      <c r="E680" s="10">
        <f>SUM('დამტკ. ნაერთი'!E680,'ცვლილ. ნაერთი'!E680)</f>
        <v>0</v>
      </c>
      <c r="F680" s="10">
        <f>SUM('დამტკ. ნაერთი'!F680,'ცვლილ. ნაერთი'!F680)</f>
        <v>0</v>
      </c>
      <c r="G680" s="10">
        <f>SUM('დამტკ. ნაერთი'!G680,'ცვლილ. ნაერთი'!G680)</f>
        <v>0</v>
      </c>
      <c r="H680" s="10">
        <f>SUM('დამტკ. ნაერთი'!H680,'ცვლილ. ნაერთი'!H680)</f>
        <v>0</v>
      </c>
      <c r="I680" s="10">
        <f t="shared" si="36"/>
        <v>0</v>
      </c>
      <c r="J680" s="10">
        <f t="shared" si="37"/>
        <v>0</v>
      </c>
    </row>
    <row r="681" spans="1:10" x14ac:dyDescent="0.25">
      <c r="A681" t="str">
        <f t="shared" si="35"/>
        <v>b</v>
      </c>
      <c r="B681" s="8"/>
      <c r="C681" s="9" t="s">
        <v>15</v>
      </c>
      <c r="D681" s="10">
        <f>SUM('დამტკ. ნაერთი'!D681,'ცვლილ. ნაერთი'!D681)</f>
        <v>0</v>
      </c>
      <c r="E681" s="10">
        <f>SUM('დამტკ. ნაერთი'!E681,'ცვლილ. ნაერთი'!E681)</f>
        <v>0</v>
      </c>
      <c r="F681" s="10">
        <f>SUM('დამტკ. ნაერთი'!F681,'ცვლილ. ნაერთი'!F681)</f>
        <v>0</v>
      </c>
      <c r="G681" s="10">
        <f>SUM('დამტკ. ნაერთი'!G681,'ცვლილ. ნაერთი'!G681)</f>
        <v>0</v>
      </c>
      <c r="H681" s="10">
        <f>SUM('დამტკ. ნაერთი'!H681,'ცვლილ. ნაერთი'!H681)</f>
        <v>0</v>
      </c>
      <c r="I681" s="10">
        <f t="shared" si="36"/>
        <v>0</v>
      </c>
      <c r="J681" s="10">
        <f t="shared" si="37"/>
        <v>0</v>
      </c>
    </row>
    <row r="682" spans="1:10" x14ac:dyDescent="0.25">
      <c r="A682" t="str">
        <f t="shared" si="35"/>
        <v>a</v>
      </c>
      <c r="B682" s="8"/>
      <c r="C682" s="9" t="s">
        <v>16</v>
      </c>
      <c r="D682" s="10">
        <f>SUM('დამტკ. ნაერთი'!D682,'ცვლილ. ნაერთი'!D682)</f>
        <v>12637000</v>
      </c>
      <c r="E682" s="10">
        <f>SUM('დამტკ. ნაერთი'!E682,'ცვლილ. ნაერთი'!E682)</f>
        <v>2657000</v>
      </c>
      <c r="F682" s="10">
        <f>SUM('დამტკ. ნაერთი'!F682,'ცვლილ. ნაერთი'!F682)</f>
        <v>3823000</v>
      </c>
      <c r="G682" s="10">
        <f>SUM('დამტკ. ნაერთი'!G682,'ცვლილ. ნაერთი'!G682)</f>
        <v>3157000</v>
      </c>
      <c r="H682" s="10">
        <f>SUM('დამტკ. ნაერთი'!H682,'ცვლილ. ნაერთი'!H682)</f>
        <v>3000000</v>
      </c>
      <c r="I682" s="10">
        <f t="shared" si="36"/>
        <v>6480000</v>
      </c>
      <c r="J682" s="10">
        <f t="shared" si="37"/>
        <v>9637000</v>
      </c>
    </row>
    <row r="683" spans="1:10" x14ac:dyDescent="0.25">
      <c r="A683" t="str">
        <f t="shared" si="35"/>
        <v>b</v>
      </c>
      <c r="B683" s="8"/>
      <c r="C683" s="9" t="s">
        <v>17</v>
      </c>
      <c r="D683" s="10">
        <f>SUM('დამტკ. ნაერთი'!D683,'ცვლილ. ნაერთი'!D683)</f>
        <v>0</v>
      </c>
      <c r="E683" s="10">
        <f>SUM('დამტკ. ნაერთი'!E683,'ცვლილ. ნაერთი'!E683)</f>
        <v>0</v>
      </c>
      <c r="F683" s="10">
        <f>SUM('დამტკ. ნაერთი'!F683,'ცვლილ. ნაერთი'!F683)</f>
        <v>0</v>
      </c>
      <c r="G683" s="10">
        <f>SUM('დამტკ. ნაერთი'!G683,'ცვლილ. ნაერთი'!G683)</f>
        <v>0</v>
      </c>
      <c r="H683" s="10">
        <f>SUM('დამტკ. ნაერთი'!H683,'ცვლილ. ნაერთი'!H683)</f>
        <v>0</v>
      </c>
      <c r="I683" s="10">
        <f t="shared" si="36"/>
        <v>0</v>
      </c>
      <c r="J683" s="10">
        <f t="shared" si="37"/>
        <v>0</v>
      </c>
    </row>
    <row r="684" spans="1:10" x14ac:dyDescent="0.25">
      <c r="A684" t="str">
        <f t="shared" si="35"/>
        <v>b</v>
      </c>
      <c r="B684" s="5"/>
      <c r="C684" s="6" t="s">
        <v>18</v>
      </c>
      <c r="D684" s="7">
        <f>SUM('დამტკ. ნაერთი'!D684,'ცვლილ. ნაერთი'!D684)</f>
        <v>0</v>
      </c>
      <c r="E684" s="7">
        <f>SUM('დამტკ. ნაერთი'!E684,'ცვლილ. ნაერთი'!E684)</f>
        <v>0</v>
      </c>
      <c r="F684" s="7">
        <f>SUM('დამტკ. ნაერთი'!F684,'ცვლილ. ნაერთი'!F684)</f>
        <v>0</v>
      </c>
      <c r="G684" s="7">
        <f>SUM('დამტკ. ნაერთი'!G684,'ცვლილ. ნაერთი'!G684)</f>
        <v>0</v>
      </c>
      <c r="H684" s="7">
        <f>SUM('დამტკ. ნაერთი'!H684,'ცვლილ. ნაერთი'!H684)</f>
        <v>0</v>
      </c>
      <c r="I684" s="7">
        <f t="shared" si="36"/>
        <v>0</v>
      </c>
      <c r="J684" s="7">
        <f t="shared" si="37"/>
        <v>0</v>
      </c>
    </row>
    <row r="685" spans="1:10" x14ac:dyDescent="0.25">
      <c r="A685" t="str">
        <f t="shared" si="35"/>
        <v>b</v>
      </c>
      <c r="B685" s="5"/>
      <c r="C685" s="6" t="s">
        <v>19</v>
      </c>
      <c r="D685" s="7">
        <f>SUM('დამტკ. ნაერთი'!D685,'ცვლილ. ნაერთი'!D685)</f>
        <v>0</v>
      </c>
      <c r="E685" s="7">
        <f>SUM('დამტკ. ნაერთი'!E685,'ცვლილ. ნაერთი'!E685)</f>
        <v>0</v>
      </c>
      <c r="F685" s="7">
        <f>SUM('დამტკ. ნაერთი'!F685,'ცვლილ. ნაერთი'!F685)</f>
        <v>0</v>
      </c>
      <c r="G685" s="7">
        <f>SUM('დამტკ. ნაერთი'!G685,'ცვლილ. ნაერთი'!G685)</f>
        <v>0</v>
      </c>
      <c r="H685" s="7">
        <f>SUM('დამტკ. ნაერთი'!H685,'ცვლილ. ნაერთი'!H685)</f>
        <v>0</v>
      </c>
      <c r="I685" s="7">
        <f t="shared" si="36"/>
        <v>0</v>
      </c>
      <c r="J685" s="7">
        <f t="shared" si="37"/>
        <v>0</v>
      </c>
    </row>
    <row r="686" spans="1:10" ht="15.75" thickBot="1" x14ac:dyDescent="0.3">
      <c r="A686" t="str">
        <f t="shared" si="35"/>
        <v>b</v>
      </c>
      <c r="B686" s="11"/>
      <c r="C686" s="12" t="s">
        <v>20</v>
      </c>
      <c r="D686" s="13">
        <f>SUM('დამტკ. ნაერთი'!D686,'ცვლილ. ნაერთი'!D686)</f>
        <v>0</v>
      </c>
      <c r="E686" s="13">
        <f>SUM('დამტკ. ნაერთი'!E686,'ცვლილ. ნაერთი'!E686)</f>
        <v>0</v>
      </c>
      <c r="F686" s="13">
        <f>SUM('დამტკ. ნაერთი'!F686,'ცვლილ. ნაერთი'!F686)</f>
        <v>0</v>
      </c>
      <c r="G686" s="13">
        <f>SUM('დამტკ. ნაერთი'!G686,'ცვლილ. ნაერთი'!G686)</f>
        <v>0</v>
      </c>
      <c r="H686" s="13">
        <f>SUM('დამტკ. ნაერთი'!H686,'ცვლილ. ნაერთი'!H686)</f>
        <v>0</v>
      </c>
      <c r="I686" s="13">
        <f t="shared" si="36"/>
        <v>0</v>
      </c>
      <c r="J686" s="13">
        <f t="shared" si="37"/>
        <v>0</v>
      </c>
    </row>
    <row r="687" spans="1:10" ht="61.5" thickTop="1" thickBot="1" x14ac:dyDescent="0.3">
      <c r="A687" t="str">
        <f t="shared" si="35"/>
        <v>a</v>
      </c>
      <c r="B687" s="3" t="s">
        <v>119</v>
      </c>
      <c r="C687" s="14" t="s">
        <v>120</v>
      </c>
      <c r="D687" s="4">
        <f>SUM('დამტკ. ნაერთი'!D687,'ცვლილ. ნაერთი'!D687)</f>
        <v>1366000</v>
      </c>
      <c r="E687" s="4">
        <f>SUM('დამტკ. ნაერთი'!E687,'ცვლილ. ნაერთი'!E687)</f>
        <v>270000</v>
      </c>
      <c r="F687" s="4">
        <f>SUM('დამტკ. ნაერთი'!F687,'ცვლილ. ნაერთი'!F687)</f>
        <v>310000</v>
      </c>
      <c r="G687" s="4">
        <f>SUM('დამტკ. ნაერთი'!G687,'ცვლილ. ნაერთი'!G687)</f>
        <v>310000</v>
      </c>
      <c r="H687" s="4">
        <f>SUM('დამტკ. ნაერთი'!H687,'ცვლილ. ნაერთი'!H687)</f>
        <v>476000</v>
      </c>
      <c r="I687" s="4">
        <f t="shared" si="36"/>
        <v>580000</v>
      </c>
      <c r="J687" s="4">
        <f t="shared" si="37"/>
        <v>890000</v>
      </c>
    </row>
    <row r="688" spans="1:10" ht="15.75" thickTop="1" x14ac:dyDescent="0.25">
      <c r="A688" t="str">
        <f t="shared" si="35"/>
        <v>a</v>
      </c>
      <c r="B688" s="5"/>
      <c r="C688" s="6" t="s">
        <v>10</v>
      </c>
      <c r="D688" s="7">
        <f>SUM('დამტკ. ნაერთი'!D688,'ცვლილ. ნაერთი'!D688)</f>
        <v>1366000</v>
      </c>
      <c r="E688" s="7">
        <f>SUM('დამტკ. ნაერთი'!E688,'ცვლილ. ნაერთი'!E688)</f>
        <v>270000</v>
      </c>
      <c r="F688" s="7">
        <f>SUM('დამტკ. ნაერთი'!F688,'ცვლილ. ნაერთი'!F688)</f>
        <v>310000</v>
      </c>
      <c r="G688" s="7">
        <f>SUM('დამტკ. ნაერთი'!G688,'ცვლილ. ნაერთი'!G688)</f>
        <v>310000</v>
      </c>
      <c r="H688" s="7">
        <f>SUM('დამტკ. ნაერთი'!H688,'ცვლილ. ნაერთი'!H688)</f>
        <v>476000</v>
      </c>
      <c r="I688" s="7">
        <f t="shared" si="36"/>
        <v>580000</v>
      </c>
      <c r="J688" s="7">
        <f t="shared" si="37"/>
        <v>890000</v>
      </c>
    </row>
    <row r="689" spans="1:10" x14ac:dyDescent="0.25">
      <c r="A689" t="str">
        <f t="shared" si="35"/>
        <v>b</v>
      </c>
      <c r="B689" s="8"/>
      <c r="C689" s="9" t="s">
        <v>11</v>
      </c>
      <c r="D689" s="10">
        <f>SUM('დამტკ. ნაერთი'!D689,'ცვლილ. ნაერთი'!D689)</f>
        <v>0</v>
      </c>
      <c r="E689" s="10">
        <f>SUM('დამტკ. ნაერთი'!E689,'ცვლილ. ნაერთი'!E689)</f>
        <v>0</v>
      </c>
      <c r="F689" s="10">
        <f>SUM('დამტკ. ნაერთი'!F689,'ცვლილ. ნაერთი'!F689)</f>
        <v>0</v>
      </c>
      <c r="G689" s="10">
        <f>SUM('დამტკ. ნაერთი'!G689,'ცვლილ. ნაერთი'!G689)</f>
        <v>0</v>
      </c>
      <c r="H689" s="10">
        <f>SUM('დამტკ. ნაერთი'!H689,'ცვლილ. ნაერთი'!H689)</f>
        <v>0</v>
      </c>
      <c r="I689" s="10">
        <f t="shared" si="36"/>
        <v>0</v>
      </c>
      <c r="J689" s="10">
        <f t="shared" si="37"/>
        <v>0</v>
      </c>
    </row>
    <row r="690" spans="1:10" x14ac:dyDescent="0.25">
      <c r="A690" t="str">
        <f t="shared" si="35"/>
        <v>a</v>
      </c>
      <c r="B690" s="8"/>
      <c r="C690" s="9" t="s">
        <v>12</v>
      </c>
      <c r="D690" s="10">
        <f>SUM('დამტკ. ნაერთი'!D690,'ცვლილ. ნაერთი'!D690)</f>
        <v>1366000</v>
      </c>
      <c r="E690" s="10">
        <f>SUM('დამტკ. ნაერთი'!E690,'ცვლილ. ნაერთი'!E690)</f>
        <v>270000</v>
      </c>
      <c r="F690" s="10">
        <f>SUM('დამტკ. ნაერთი'!F690,'ცვლილ. ნაერთი'!F690)</f>
        <v>310000</v>
      </c>
      <c r="G690" s="10">
        <f>SUM('დამტკ. ნაერთი'!G690,'ცვლილ. ნაერთი'!G690)</f>
        <v>310000</v>
      </c>
      <c r="H690" s="10">
        <f>SUM('დამტკ. ნაერთი'!H690,'ცვლილ. ნაერთი'!H690)</f>
        <v>476000</v>
      </c>
      <c r="I690" s="10">
        <f t="shared" si="36"/>
        <v>580000</v>
      </c>
      <c r="J690" s="10">
        <f t="shared" si="37"/>
        <v>890000</v>
      </c>
    </row>
    <row r="691" spans="1:10" x14ac:dyDescent="0.25">
      <c r="A691" t="str">
        <f t="shared" si="35"/>
        <v>b</v>
      </c>
      <c r="B691" s="8"/>
      <c r="C691" s="9" t="s">
        <v>13</v>
      </c>
      <c r="D691" s="10">
        <f>SUM('დამტკ. ნაერთი'!D691,'ცვლილ. ნაერთი'!D691)</f>
        <v>0</v>
      </c>
      <c r="E691" s="10">
        <f>SUM('დამტკ. ნაერთი'!E691,'ცვლილ. ნაერთი'!E691)</f>
        <v>0</v>
      </c>
      <c r="F691" s="10">
        <f>SUM('დამტკ. ნაერთი'!F691,'ცვლილ. ნაერთი'!F691)</f>
        <v>0</v>
      </c>
      <c r="G691" s="10">
        <f>SUM('დამტკ. ნაერთი'!G691,'ცვლილ. ნაერთი'!G691)</f>
        <v>0</v>
      </c>
      <c r="H691" s="10">
        <f>SUM('დამტკ. ნაერთი'!H691,'ცვლილ. ნაერთი'!H691)</f>
        <v>0</v>
      </c>
      <c r="I691" s="10">
        <f t="shared" si="36"/>
        <v>0</v>
      </c>
      <c r="J691" s="10">
        <f t="shared" si="37"/>
        <v>0</v>
      </c>
    </row>
    <row r="692" spans="1:10" x14ac:dyDescent="0.25">
      <c r="A692" t="str">
        <f t="shared" si="35"/>
        <v>b</v>
      </c>
      <c r="B692" s="8"/>
      <c r="C692" s="9" t="s">
        <v>14</v>
      </c>
      <c r="D692" s="10">
        <f>SUM('დამტკ. ნაერთი'!D692,'ცვლილ. ნაერთი'!D692)</f>
        <v>0</v>
      </c>
      <c r="E692" s="10">
        <f>SUM('დამტკ. ნაერთი'!E692,'ცვლილ. ნაერთი'!E692)</f>
        <v>0</v>
      </c>
      <c r="F692" s="10">
        <f>SUM('დამტკ. ნაერთი'!F692,'ცვლილ. ნაერთი'!F692)</f>
        <v>0</v>
      </c>
      <c r="G692" s="10">
        <f>SUM('დამტკ. ნაერთი'!G692,'ცვლილ. ნაერთი'!G692)</f>
        <v>0</v>
      </c>
      <c r="H692" s="10">
        <f>SUM('დამტკ. ნაერთი'!H692,'ცვლილ. ნაერთი'!H692)</f>
        <v>0</v>
      </c>
      <c r="I692" s="10">
        <f t="shared" si="36"/>
        <v>0</v>
      </c>
      <c r="J692" s="10">
        <f t="shared" si="37"/>
        <v>0</v>
      </c>
    </row>
    <row r="693" spans="1:10" x14ac:dyDescent="0.25">
      <c r="A693" t="str">
        <f t="shared" si="35"/>
        <v>b</v>
      </c>
      <c r="B693" s="8"/>
      <c r="C693" s="9" t="s">
        <v>15</v>
      </c>
      <c r="D693" s="10">
        <f>SUM('დამტკ. ნაერთი'!D693,'ცვლილ. ნაერთი'!D693)</f>
        <v>0</v>
      </c>
      <c r="E693" s="10">
        <f>SUM('დამტკ. ნაერთი'!E693,'ცვლილ. ნაერთი'!E693)</f>
        <v>0</v>
      </c>
      <c r="F693" s="10">
        <f>SUM('დამტკ. ნაერთი'!F693,'ცვლილ. ნაერთი'!F693)</f>
        <v>0</v>
      </c>
      <c r="G693" s="10">
        <f>SUM('დამტკ. ნაერთი'!G693,'ცვლილ. ნაერთი'!G693)</f>
        <v>0</v>
      </c>
      <c r="H693" s="10">
        <f>SUM('დამტკ. ნაერთი'!H693,'ცვლილ. ნაერთი'!H693)</f>
        <v>0</v>
      </c>
      <c r="I693" s="10">
        <f t="shared" si="36"/>
        <v>0</v>
      </c>
      <c r="J693" s="10">
        <f t="shared" si="37"/>
        <v>0</v>
      </c>
    </row>
    <row r="694" spans="1:10" x14ac:dyDescent="0.25">
      <c r="A694" t="str">
        <f t="shared" si="35"/>
        <v>b</v>
      </c>
      <c r="B694" s="8"/>
      <c r="C694" s="9" t="s">
        <v>16</v>
      </c>
      <c r="D694" s="10">
        <f>SUM('დამტკ. ნაერთი'!D694,'ცვლილ. ნაერთი'!D694)</f>
        <v>0</v>
      </c>
      <c r="E694" s="10">
        <f>SUM('დამტკ. ნაერთი'!E694,'ცვლილ. ნაერთი'!E694)</f>
        <v>0</v>
      </c>
      <c r="F694" s="10">
        <f>SUM('დამტკ. ნაერთი'!F694,'ცვლილ. ნაერთი'!F694)</f>
        <v>0</v>
      </c>
      <c r="G694" s="10">
        <f>SUM('დამტკ. ნაერთი'!G694,'ცვლილ. ნაერთი'!G694)</f>
        <v>0</v>
      </c>
      <c r="H694" s="10">
        <f>SUM('დამტკ. ნაერთი'!H694,'ცვლილ. ნაერთი'!H694)</f>
        <v>0</v>
      </c>
      <c r="I694" s="10">
        <f t="shared" si="36"/>
        <v>0</v>
      </c>
      <c r="J694" s="10">
        <f t="shared" si="37"/>
        <v>0</v>
      </c>
    </row>
    <row r="695" spans="1:10" x14ac:dyDescent="0.25">
      <c r="A695" t="str">
        <f t="shared" si="35"/>
        <v>b</v>
      </c>
      <c r="B695" s="8"/>
      <c r="C695" s="9" t="s">
        <v>17</v>
      </c>
      <c r="D695" s="10">
        <f>SUM('დამტკ. ნაერთი'!D695,'ცვლილ. ნაერთი'!D695)</f>
        <v>0</v>
      </c>
      <c r="E695" s="10">
        <f>SUM('დამტკ. ნაერთი'!E695,'ცვლილ. ნაერთი'!E695)</f>
        <v>0</v>
      </c>
      <c r="F695" s="10">
        <f>SUM('დამტკ. ნაერთი'!F695,'ცვლილ. ნაერთი'!F695)</f>
        <v>0</v>
      </c>
      <c r="G695" s="10">
        <f>SUM('დამტკ. ნაერთი'!G695,'ცვლილ. ნაერთი'!G695)</f>
        <v>0</v>
      </c>
      <c r="H695" s="10">
        <f>SUM('დამტკ. ნაერთი'!H695,'ცვლილ. ნაერთი'!H695)</f>
        <v>0</v>
      </c>
      <c r="I695" s="10">
        <f t="shared" si="36"/>
        <v>0</v>
      </c>
      <c r="J695" s="10">
        <f t="shared" si="37"/>
        <v>0</v>
      </c>
    </row>
    <row r="696" spans="1:10" x14ac:dyDescent="0.25">
      <c r="A696" t="str">
        <f t="shared" si="35"/>
        <v>b</v>
      </c>
      <c r="B696" s="5"/>
      <c r="C696" s="6" t="s">
        <v>18</v>
      </c>
      <c r="D696" s="7">
        <f>SUM('დამტკ. ნაერთი'!D696,'ცვლილ. ნაერთი'!D696)</f>
        <v>0</v>
      </c>
      <c r="E696" s="7">
        <f>SUM('დამტკ. ნაერთი'!E696,'ცვლილ. ნაერთი'!E696)</f>
        <v>0</v>
      </c>
      <c r="F696" s="7">
        <f>SUM('დამტკ. ნაერთი'!F696,'ცვლილ. ნაერთი'!F696)</f>
        <v>0</v>
      </c>
      <c r="G696" s="7">
        <f>SUM('დამტკ. ნაერთი'!G696,'ცვლილ. ნაერთი'!G696)</f>
        <v>0</v>
      </c>
      <c r="H696" s="7">
        <f>SUM('დამტკ. ნაერთი'!H696,'ცვლილ. ნაერთი'!H696)</f>
        <v>0</v>
      </c>
      <c r="I696" s="7">
        <f t="shared" si="36"/>
        <v>0</v>
      </c>
      <c r="J696" s="7">
        <f t="shared" si="37"/>
        <v>0</v>
      </c>
    </row>
    <row r="697" spans="1:10" x14ac:dyDescent="0.25">
      <c r="A697" t="str">
        <f t="shared" si="35"/>
        <v>b</v>
      </c>
      <c r="B697" s="5"/>
      <c r="C697" s="6" t="s">
        <v>19</v>
      </c>
      <c r="D697" s="7">
        <f>SUM('დამტკ. ნაერთი'!D697,'ცვლილ. ნაერთი'!D697)</f>
        <v>0</v>
      </c>
      <c r="E697" s="7">
        <f>SUM('დამტკ. ნაერთი'!E697,'ცვლილ. ნაერთი'!E697)</f>
        <v>0</v>
      </c>
      <c r="F697" s="7">
        <f>SUM('დამტკ. ნაერთი'!F697,'ცვლილ. ნაერთი'!F697)</f>
        <v>0</v>
      </c>
      <c r="G697" s="7">
        <f>SUM('დამტკ. ნაერთი'!G697,'ცვლილ. ნაერთი'!G697)</f>
        <v>0</v>
      </c>
      <c r="H697" s="7">
        <f>SUM('დამტკ. ნაერთი'!H697,'ცვლილ. ნაერთი'!H697)</f>
        <v>0</v>
      </c>
      <c r="I697" s="7">
        <f t="shared" si="36"/>
        <v>0</v>
      </c>
      <c r="J697" s="7">
        <f t="shared" si="37"/>
        <v>0</v>
      </c>
    </row>
    <row r="698" spans="1:10" ht="15.75" thickBot="1" x14ac:dyDescent="0.3">
      <c r="A698" t="str">
        <f t="shared" si="35"/>
        <v>b</v>
      </c>
      <c r="B698" s="11"/>
      <c r="C698" s="12" t="s">
        <v>20</v>
      </c>
      <c r="D698" s="13">
        <f>SUM('დამტკ. ნაერთი'!D698,'ცვლილ. ნაერთი'!D698)</f>
        <v>0</v>
      </c>
      <c r="E698" s="13">
        <f>SUM('დამტკ. ნაერთი'!E698,'ცვლილ. ნაერთი'!E698)</f>
        <v>0</v>
      </c>
      <c r="F698" s="13">
        <f>SUM('დამტკ. ნაერთი'!F698,'ცვლილ. ნაერთი'!F698)</f>
        <v>0</v>
      </c>
      <c r="G698" s="13">
        <f>SUM('დამტკ. ნაერთი'!G698,'ცვლილ. ნაერთი'!G698)</f>
        <v>0</v>
      </c>
      <c r="H698" s="13">
        <f>SUM('დამტკ. ნაერთი'!H698,'ცვლილ. ნაერთი'!H698)</f>
        <v>0</v>
      </c>
      <c r="I698" s="13">
        <f t="shared" si="36"/>
        <v>0</v>
      </c>
      <c r="J698" s="13">
        <f t="shared" si="37"/>
        <v>0</v>
      </c>
    </row>
    <row r="699" spans="1:10" ht="46.5" thickTop="1" thickBot="1" x14ac:dyDescent="0.3">
      <c r="A699" t="str">
        <f t="shared" si="35"/>
        <v>a</v>
      </c>
      <c r="B699" s="3" t="s">
        <v>121</v>
      </c>
      <c r="C699" s="14" t="s">
        <v>122</v>
      </c>
      <c r="D699" s="4">
        <f>SUM('დამტკ. ნაერთი'!D699,'ცვლილ. ნაერთი'!D699)</f>
        <v>1397000</v>
      </c>
      <c r="E699" s="4">
        <f>SUM('დამტკ. ნაერთი'!E699,'ცვლილ. ნაერთი'!E699)</f>
        <v>112500</v>
      </c>
      <c r="F699" s="4">
        <f>SUM('დამტკ. ნაერთი'!F699,'ცვლილ. ნაერთი'!F699)</f>
        <v>662500</v>
      </c>
      <c r="G699" s="4">
        <f>SUM('დამტკ. ნაერთი'!G699,'ცვლილ. ნაერთი'!G699)</f>
        <v>112500</v>
      </c>
      <c r="H699" s="4">
        <f>SUM('დამტკ. ნაერთი'!H699,'ცვლილ. ნაერთი'!H699)</f>
        <v>509500</v>
      </c>
      <c r="I699" s="4">
        <f t="shared" si="36"/>
        <v>775000</v>
      </c>
      <c r="J699" s="4">
        <f t="shared" si="37"/>
        <v>887500</v>
      </c>
    </row>
    <row r="700" spans="1:10" ht="15.75" thickTop="1" x14ac:dyDescent="0.25">
      <c r="A700" t="str">
        <f t="shared" si="35"/>
        <v>a</v>
      </c>
      <c r="B700" s="5"/>
      <c r="C700" s="6" t="s">
        <v>10</v>
      </c>
      <c r="D700" s="7">
        <f>SUM('დამტკ. ნაერთი'!D700,'ცვლილ. ნაერთი'!D700)</f>
        <v>1397000</v>
      </c>
      <c r="E700" s="7">
        <f>SUM('დამტკ. ნაერთი'!E700,'ცვლილ. ნაერთი'!E700)</f>
        <v>112500</v>
      </c>
      <c r="F700" s="7">
        <f>SUM('დამტკ. ნაერთი'!F700,'ცვლილ. ნაერთი'!F700)</f>
        <v>662500</v>
      </c>
      <c r="G700" s="7">
        <f>SUM('დამტკ. ნაერთი'!G700,'ცვლილ. ნაერთი'!G700)</f>
        <v>112500</v>
      </c>
      <c r="H700" s="7">
        <f>SUM('დამტკ. ნაერთი'!H700,'ცვლილ. ნაერთი'!H700)</f>
        <v>509500</v>
      </c>
      <c r="I700" s="7">
        <f t="shared" si="36"/>
        <v>775000</v>
      </c>
      <c r="J700" s="7">
        <f t="shared" si="37"/>
        <v>887500</v>
      </c>
    </row>
    <row r="701" spans="1:10" x14ac:dyDescent="0.25">
      <c r="A701" t="str">
        <f t="shared" si="35"/>
        <v>b</v>
      </c>
      <c r="B701" s="8"/>
      <c r="C701" s="9" t="s">
        <v>11</v>
      </c>
      <c r="D701" s="10">
        <f>SUM('დამტკ. ნაერთი'!D701,'ცვლილ. ნაერთი'!D701)</f>
        <v>0</v>
      </c>
      <c r="E701" s="10">
        <f>SUM('დამტკ. ნაერთი'!E701,'ცვლილ. ნაერთი'!E701)</f>
        <v>0</v>
      </c>
      <c r="F701" s="10">
        <f>SUM('დამტკ. ნაერთი'!F701,'ცვლილ. ნაერთი'!F701)</f>
        <v>0</v>
      </c>
      <c r="G701" s="10">
        <f>SUM('დამტკ. ნაერთი'!G701,'ცვლილ. ნაერთი'!G701)</f>
        <v>0</v>
      </c>
      <c r="H701" s="10">
        <f>SUM('დამტკ. ნაერთი'!H701,'ცვლილ. ნაერთი'!H701)</f>
        <v>0</v>
      </c>
      <c r="I701" s="10">
        <f t="shared" si="36"/>
        <v>0</v>
      </c>
      <c r="J701" s="10">
        <f t="shared" si="37"/>
        <v>0</v>
      </c>
    </row>
    <row r="702" spans="1:10" x14ac:dyDescent="0.25">
      <c r="A702" t="str">
        <f t="shared" si="35"/>
        <v>a</v>
      </c>
      <c r="B702" s="8"/>
      <c r="C702" s="9" t="s">
        <v>12</v>
      </c>
      <c r="D702" s="10">
        <f>SUM('დამტკ. ნაერთი'!D702,'ცვლილ. ნაერთი'!D702)</f>
        <v>947000</v>
      </c>
      <c r="E702" s="10">
        <f>SUM('დამტკ. ნაერთი'!E702,'ცვლილ. ნაერთი'!E702)</f>
        <v>0</v>
      </c>
      <c r="F702" s="10">
        <f>SUM('დამტკ. ნაერთი'!F702,'ცვლილ. ნაერთი'!F702)</f>
        <v>550000</v>
      </c>
      <c r="G702" s="10">
        <f>SUM('დამტკ. ნაერთი'!G702,'ცვლილ. ნაერთი'!G702)</f>
        <v>0</v>
      </c>
      <c r="H702" s="10">
        <f>SUM('დამტკ. ნაერთი'!H702,'ცვლილ. ნაერთი'!H702)</f>
        <v>397000</v>
      </c>
      <c r="I702" s="10">
        <f t="shared" si="36"/>
        <v>550000</v>
      </c>
      <c r="J702" s="10">
        <f t="shared" si="37"/>
        <v>550000</v>
      </c>
    </row>
    <row r="703" spans="1:10" x14ac:dyDescent="0.25">
      <c r="A703" t="str">
        <f t="shared" si="35"/>
        <v>b</v>
      </c>
      <c r="B703" s="8"/>
      <c r="C703" s="9" t="s">
        <v>13</v>
      </c>
      <c r="D703" s="10">
        <f>SUM('დამტკ. ნაერთი'!D703,'ცვლილ. ნაერთი'!D703)</f>
        <v>0</v>
      </c>
      <c r="E703" s="10">
        <f>SUM('დამტკ. ნაერთი'!E703,'ცვლილ. ნაერთი'!E703)</f>
        <v>0</v>
      </c>
      <c r="F703" s="10">
        <f>SUM('დამტკ. ნაერთი'!F703,'ცვლილ. ნაერთი'!F703)</f>
        <v>0</v>
      </c>
      <c r="G703" s="10">
        <f>SUM('დამტკ. ნაერთი'!G703,'ცვლილ. ნაერთი'!G703)</f>
        <v>0</v>
      </c>
      <c r="H703" s="10">
        <f>SUM('დამტკ. ნაერთი'!H703,'ცვლილ. ნაერთი'!H703)</f>
        <v>0</v>
      </c>
      <c r="I703" s="10">
        <f t="shared" si="36"/>
        <v>0</v>
      </c>
      <c r="J703" s="10">
        <f t="shared" si="37"/>
        <v>0</v>
      </c>
    </row>
    <row r="704" spans="1:10" x14ac:dyDescent="0.25">
      <c r="A704" t="str">
        <f t="shared" ref="A704:A767" si="38">IF(OR(D704&lt;&gt;0,E704&lt;&gt;0,F704&lt;&gt;0,G704&lt;&gt;0,H704&lt;&gt;0,),"a","b")</f>
        <v>b</v>
      </c>
      <c r="B704" s="8"/>
      <c r="C704" s="9" t="s">
        <v>14</v>
      </c>
      <c r="D704" s="10">
        <f>SUM('დამტკ. ნაერთი'!D704,'ცვლილ. ნაერთი'!D704)</f>
        <v>0</v>
      </c>
      <c r="E704" s="10">
        <f>SUM('დამტკ. ნაერთი'!E704,'ცვლილ. ნაერთი'!E704)</f>
        <v>0</v>
      </c>
      <c r="F704" s="10">
        <f>SUM('დამტკ. ნაერთი'!F704,'ცვლილ. ნაერთი'!F704)</f>
        <v>0</v>
      </c>
      <c r="G704" s="10">
        <f>SUM('დამტკ. ნაერთი'!G704,'ცვლილ. ნაერთი'!G704)</f>
        <v>0</v>
      </c>
      <c r="H704" s="10">
        <f>SUM('დამტკ. ნაერთი'!H704,'ცვლილ. ნაერთი'!H704)</f>
        <v>0</v>
      </c>
      <c r="I704" s="10">
        <f t="shared" ref="I704:I767" si="39">SUM(E704,F704)</f>
        <v>0</v>
      </c>
      <c r="J704" s="10">
        <f t="shared" ref="J704:J767" si="40">SUM(E704,F704,G704)</f>
        <v>0</v>
      </c>
    </row>
    <row r="705" spans="1:10" x14ac:dyDescent="0.25">
      <c r="A705" t="str">
        <f t="shared" si="38"/>
        <v>b</v>
      </c>
      <c r="B705" s="8"/>
      <c r="C705" s="9" t="s">
        <v>15</v>
      </c>
      <c r="D705" s="10">
        <f>SUM('დამტკ. ნაერთი'!D705,'ცვლილ. ნაერთი'!D705)</f>
        <v>0</v>
      </c>
      <c r="E705" s="10">
        <f>SUM('დამტკ. ნაერთი'!E705,'ცვლილ. ნაერთი'!E705)</f>
        <v>0</v>
      </c>
      <c r="F705" s="10">
        <f>SUM('დამტკ. ნაერთი'!F705,'ცვლილ. ნაერთი'!F705)</f>
        <v>0</v>
      </c>
      <c r="G705" s="10">
        <f>SUM('დამტკ. ნაერთი'!G705,'ცვლილ. ნაერთი'!G705)</f>
        <v>0</v>
      </c>
      <c r="H705" s="10">
        <f>SUM('დამტკ. ნაერთი'!H705,'ცვლილ. ნაერთი'!H705)</f>
        <v>0</v>
      </c>
      <c r="I705" s="10">
        <f t="shared" si="39"/>
        <v>0</v>
      </c>
      <c r="J705" s="10">
        <f t="shared" si="40"/>
        <v>0</v>
      </c>
    </row>
    <row r="706" spans="1:10" x14ac:dyDescent="0.25">
      <c r="A706" t="str">
        <f t="shared" si="38"/>
        <v>a</v>
      </c>
      <c r="B706" s="8"/>
      <c r="C706" s="9" t="s">
        <v>16</v>
      </c>
      <c r="D706" s="10">
        <f>SUM('დამტკ. ნაერთი'!D706,'ცვლილ. ნაერთი'!D706)</f>
        <v>450000</v>
      </c>
      <c r="E706" s="10">
        <f>SUM('დამტკ. ნაერთი'!E706,'ცვლილ. ნაერთი'!E706)</f>
        <v>112500</v>
      </c>
      <c r="F706" s="10">
        <f>SUM('დამტკ. ნაერთი'!F706,'ცვლილ. ნაერთი'!F706)</f>
        <v>112500</v>
      </c>
      <c r="G706" s="10">
        <f>SUM('დამტკ. ნაერთი'!G706,'ცვლილ. ნაერთი'!G706)</f>
        <v>112500</v>
      </c>
      <c r="H706" s="10">
        <f>SUM('დამტკ. ნაერთი'!H706,'ცვლილ. ნაერთი'!H706)</f>
        <v>112500</v>
      </c>
      <c r="I706" s="10">
        <f t="shared" si="39"/>
        <v>225000</v>
      </c>
      <c r="J706" s="10">
        <f t="shared" si="40"/>
        <v>337500</v>
      </c>
    </row>
    <row r="707" spans="1:10" x14ac:dyDescent="0.25">
      <c r="A707" t="str">
        <f t="shared" si="38"/>
        <v>b</v>
      </c>
      <c r="B707" s="8"/>
      <c r="C707" s="9" t="s">
        <v>17</v>
      </c>
      <c r="D707" s="10">
        <f>SUM('დამტკ. ნაერთი'!D707,'ცვლილ. ნაერთი'!D707)</f>
        <v>0</v>
      </c>
      <c r="E707" s="10">
        <f>SUM('დამტკ. ნაერთი'!E707,'ცვლილ. ნაერთი'!E707)</f>
        <v>0</v>
      </c>
      <c r="F707" s="10">
        <f>SUM('დამტკ. ნაერთი'!F707,'ცვლილ. ნაერთი'!F707)</f>
        <v>0</v>
      </c>
      <c r="G707" s="10">
        <f>SUM('დამტკ. ნაერთი'!G707,'ცვლილ. ნაერთი'!G707)</f>
        <v>0</v>
      </c>
      <c r="H707" s="10">
        <f>SUM('დამტკ. ნაერთი'!H707,'ცვლილ. ნაერთი'!H707)</f>
        <v>0</v>
      </c>
      <c r="I707" s="10">
        <f t="shared" si="39"/>
        <v>0</v>
      </c>
      <c r="J707" s="10">
        <f t="shared" si="40"/>
        <v>0</v>
      </c>
    </row>
    <row r="708" spans="1:10" x14ac:dyDescent="0.25">
      <c r="A708" t="str">
        <f t="shared" si="38"/>
        <v>b</v>
      </c>
      <c r="B708" s="5"/>
      <c r="C708" s="6" t="s">
        <v>18</v>
      </c>
      <c r="D708" s="7">
        <f>SUM('დამტკ. ნაერთი'!D708,'ცვლილ. ნაერთი'!D708)</f>
        <v>0</v>
      </c>
      <c r="E708" s="7">
        <f>SUM('დამტკ. ნაერთი'!E708,'ცვლილ. ნაერთი'!E708)</f>
        <v>0</v>
      </c>
      <c r="F708" s="7">
        <f>SUM('დამტკ. ნაერთი'!F708,'ცვლილ. ნაერთი'!F708)</f>
        <v>0</v>
      </c>
      <c r="G708" s="7">
        <f>SUM('დამტკ. ნაერთი'!G708,'ცვლილ. ნაერთი'!G708)</f>
        <v>0</v>
      </c>
      <c r="H708" s="7">
        <f>SUM('დამტკ. ნაერთი'!H708,'ცვლილ. ნაერთი'!H708)</f>
        <v>0</v>
      </c>
      <c r="I708" s="7">
        <f t="shared" si="39"/>
        <v>0</v>
      </c>
      <c r="J708" s="7">
        <f t="shared" si="40"/>
        <v>0</v>
      </c>
    </row>
    <row r="709" spans="1:10" x14ac:dyDescent="0.25">
      <c r="A709" t="str">
        <f t="shared" si="38"/>
        <v>b</v>
      </c>
      <c r="B709" s="5"/>
      <c r="C709" s="6" t="s">
        <v>19</v>
      </c>
      <c r="D709" s="7">
        <f>SUM('დამტკ. ნაერთი'!D709,'ცვლილ. ნაერთი'!D709)</f>
        <v>0</v>
      </c>
      <c r="E709" s="7">
        <f>SUM('დამტკ. ნაერთი'!E709,'ცვლილ. ნაერთი'!E709)</f>
        <v>0</v>
      </c>
      <c r="F709" s="7">
        <f>SUM('დამტკ. ნაერთი'!F709,'ცვლილ. ნაერთი'!F709)</f>
        <v>0</v>
      </c>
      <c r="G709" s="7">
        <f>SUM('დამტკ. ნაერთი'!G709,'ცვლილ. ნაერთი'!G709)</f>
        <v>0</v>
      </c>
      <c r="H709" s="7">
        <f>SUM('დამტკ. ნაერთი'!H709,'ცვლილ. ნაერთი'!H709)</f>
        <v>0</v>
      </c>
      <c r="I709" s="7">
        <f t="shared" si="39"/>
        <v>0</v>
      </c>
      <c r="J709" s="7">
        <f t="shared" si="40"/>
        <v>0</v>
      </c>
    </row>
    <row r="710" spans="1:10" ht="15.75" thickBot="1" x14ac:dyDescent="0.3">
      <c r="A710" t="str">
        <f t="shared" si="38"/>
        <v>b</v>
      </c>
      <c r="B710" s="11"/>
      <c r="C710" s="12" t="s">
        <v>20</v>
      </c>
      <c r="D710" s="13">
        <f>SUM('დამტკ. ნაერთი'!D710,'ცვლილ. ნაერთი'!D710)</f>
        <v>0</v>
      </c>
      <c r="E710" s="13">
        <f>SUM('დამტკ. ნაერთი'!E710,'ცვლილ. ნაერთი'!E710)</f>
        <v>0</v>
      </c>
      <c r="F710" s="13">
        <f>SUM('დამტკ. ნაერთი'!F710,'ცვლილ. ნაერთი'!F710)</f>
        <v>0</v>
      </c>
      <c r="G710" s="13">
        <f>SUM('დამტკ. ნაერთი'!G710,'ცვლილ. ნაერთი'!G710)</f>
        <v>0</v>
      </c>
      <c r="H710" s="13">
        <f>SUM('დამტკ. ნაერთი'!H710,'ცვლილ. ნაერთი'!H710)</f>
        <v>0</v>
      </c>
      <c r="I710" s="13">
        <f t="shared" si="39"/>
        <v>0</v>
      </c>
      <c r="J710" s="13">
        <f t="shared" si="40"/>
        <v>0</v>
      </c>
    </row>
    <row r="711" spans="1:10" ht="32.25" customHeight="1" thickTop="1" thickBot="1" x14ac:dyDescent="0.3">
      <c r="A711" t="str">
        <f t="shared" si="38"/>
        <v>a</v>
      </c>
      <c r="B711" s="16" t="s">
        <v>123</v>
      </c>
      <c r="C711" s="4" t="s">
        <v>124</v>
      </c>
      <c r="D711" s="4">
        <f>SUM('დამტკ. ნაერთი'!D711,'ცვლილ. ნაერთი'!D711)</f>
        <v>8600000</v>
      </c>
      <c r="E711" s="4">
        <f>SUM('დამტკ. ნაერთი'!E711,'ცვლილ. ნაერთი'!E711)</f>
        <v>1182000</v>
      </c>
      <c r="F711" s="4">
        <f>SUM('დამტკ. ნაერთი'!F711,'ცვლილ. ნაერთი'!F711)</f>
        <v>2158000</v>
      </c>
      <c r="G711" s="4">
        <f>SUM('დამტკ. ნაერთი'!G711,'ცვლილ. ნაერთი'!G711)</f>
        <v>1540000</v>
      </c>
      <c r="H711" s="4">
        <f>SUM('დამტკ. ნაერთი'!H711,'ცვლილ. ნაერთი'!H711)</f>
        <v>3720000</v>
      </c>
      <c r="I711" s="4">
        <f t="shared" si="39"/>
        <v>3340000</v>
      </c>
      <c r="J711" s="4">
        <f t="shared" si="40"/>
        <v>4880000</v>
      </c>
    </row>
    <row r="712" spans="1:10" ht="15.75" thickTop="1" x14ac:dyDescent="0.25">
      <c r="A712" t="str">
        <f t="shared" si="38"/>
        <v>a</v>
      </c>
      <c r="B712" s="5"/>
      <c r="C712" s="6" t="s">
        <v>10</v>
      </c>
      <c r="D712" s="7">
        <f>SUM('დამტკ. ნაერთი'!D712,'ცვლილ. ნაერთი'!D712)</f>
        <v>8600000</v>
      </c>
      <c r="E712" s="7">
        <f>SUM('დამტკ. ნაერთი'!E712,'ცვლილ. ნაერთი'!E712)</f>
        <v>1182000</v>
      </c>
      <c r="F712" s="7">
        <f>SUM('დამტკ. ნაერთი'!F712,'ცვლილ. ნაერთი'!F712)</f>
        <v>2158000</v>
      </c>
      <c r="G712" s="7">
        <f>SUM('დამტკ. ნაერთი'!G712,'ცვლილ. ნაერთი'!G712)</f>
        <v>1540000</v>
      </c>
      <c r="H712" s="7">
        <f>SUM('დამტკ. ნაერთი'!H712,'ცვლილ. ნაერთი'!H712)</f>
        <v>3720000</v>
      </c>
      <c r="I712" s="7">
        <f t="shared" si="39"/>
        <v>3340000</v>
      </c>
      <c r="J712" s="7">
        <f t="shared" si="40"/>
        <v>4880000</v>
      </c>
    </row>
    <row r="713" spans="1:10" x14ac:dyDescent="0.25">
      <c r="A713" t="str">
        <f t="shared" si="38"/>
        <v>b</v>
      </c>
      <c r="B713" s="8"/>
      <c r="C713" s="9" t="s">
        <v>11</v>
      </c>
      <c r="D713" s="10">
        <f>SUM('დამტკ. ნაერთი'!D713,'ცვლილ. ნაერთი'!D713)</f>
        <v>0</v>
      </c>
      <c r="E713" s="10">
        <f>SUM('დამტკ. ნაერთი'!E713,'ცვლილ. ნაერთი'!E713)</f>
        <v>0</v>
      </c>
      <c r="F713" s="10">
        <f>SUM('დამტკ. ნაერთი'!F713,'ცვლილ. ნაერთი'!F713)</f>
        <v>0</v>
      </c>
      <c r="G713" s="10">
        <f>SUM('დამტკ. ნაერთი'!G713,'ცვლილ. ნაერთი'!G713)</f>
        <v>0</v>
      </c>
      <c r="H713" s="10">
        <f>SUM('დამტკ. ნაერთი'!H713,'ცვლილ. ნაერთი'!H713)</f>
        <v>0</v>
      </c>
      <c r="I713" s="10">
        <f t="shared" si="39"/>
        <v>0</v>
      </c>
      <c r="J713" s="10">
        <f t="shared" si="40"/>
        <v>0</v>
      </c>
    </row>
    <row r="714" spans="1:10" x14ac:dyDescent="0.25">
      <c r="A714" t="str">
        <f t="shared" si="38"/>
        <v>a</v>
      </c>
      <c r="B714" s="8"/>
      <c r="C714" s="9" t="s">
        <v>12</v>
      </c>
      <c r="D714" s="10">
        <f>SUM('დამტკ. ნაერთი'!D714,'ცვლილ. ნაერთი'!D714)</f>
        <v>3200000</v>
      </c>
      <c r="E714" s="10">
        <f>SUM('დამტკ. ნაერთი'!E714,'ცვლილ. ნაერთი'!E714)</f>
        <v>170000</v>
      </c>
      <c r="F714" s="10">
        <f>SUM('დამტკ. ნაერთი'!F714,'ცვლილ. ნაერთი'!F714)</f>
        <v>400000</v>
      </c>
      <c r="G714" s="10">
        <f>SUM('დამტკ. ნაერთი'!G714,'ცვლილ. ნაერთი'!G714)</f>
        <v>240000</v>
      </c>
      <c r="H714" s="10">
        <f>SUM('დამტკ. ნაერთი'!H714,'ცვლილ. ნაერთი'!H714)</f>
        <v>2390000</v>
      </c>
      <c r="I714" s="10">
        <f t="shared" si="39"/>
        <v>570000</v>
      </c>
      <c r="J714" s="10">
        <f t="shared" si="40"/>
        <v>810000</v>
      </c>
    </row>
    <row r="715" spans="1:10" x14ac:dyDescent="0.25">
      <c r="A715" t="str">
        <f t="shared" si="38"/>
        <v>b</v>
      </c>
      <c r="B715" s="8"/>
      <c r="C715" s="9" t="s">
        <v>13</v>
      </c>
      <c r="D715" s="10">
        <f>SUM('დამტკ. ნაერთი'!D715,'ცვლილ. ნაერთი'!D715)</f>
        <v>0</v>
      </c>
      <c r="E715" s="10">
        <f>SUM('დამტკ. ნაერთი'!E715,'ცვლილ. ნაერთი'!E715)</f>
        <v>0</v>
      </c>
      <c r="F715" s="10">
        <f>SUM('დამტკ. ნაერთი'!F715,'ცვლილ. ნაერთი'!F715)</f>
        <v>0</v>
      </c>
      <c r="G715" s="10">
        <f>SUM('დამტკ. ნაერთი'!G715,'ცვლილ. ნაერთი'!G715)</f>
        <v>0</v>
      </c>
      <c r="H715" s="10">
        <f>SUM('დამტკ. ნაერთი'!H715,'ცვლილ. ნაერთი'!H715)</f>
        <v>0</v>
      </c>
      <c r="I715" s="10">
        <f t="shared" si="39"/>
        <v>0</v>
      </c>
      <c r="J715" s="10">
        <f t="shared" si="40"/>
        <v>0</v>
      </c>
    </row>
    <row r="716" spans="1:10" x14ac:dyDescent="0.25">
      <c r="A716" t="str">
        <f t="shared" si="38"/>
        <v>b</v>
      </c>
      <c r="B716" s="8"/>
      <c r="C716" s="9" t="s">
        <v>14</v>
      </c>
      <c r="D716" s="10">
        <f>SUM('დამტკ. ნაერთი'!D716,'ცვლილ. ნაერთი'!D716)</f>
        <v>0</v>
      </c>
      <c r="E716" s="10">
        <f>SUM('დამტკ. ნაერთი'!E716,'ცვლილ. ნაერთი'!E716)</f>
        <v>0</v>
      </c>
      <c r="F716" s="10">
        <f>SUM('დამტკ. ნაერთი'!F716,'ცვლილ. ნაერთი'!F716)</f>
        <v>0</v>
      </c>
      <c r="G716" s="10">
        <f>SUM('დამტკ. ნაერთი'!G716,'ცვლილ. ნაერთი'!G716)</f>
        <v>0</v>
      </c>
      <c r="H716" s="10">
        <f>SUM('დამტკ. ნაერთი'!H716,'ცვლილ. ნაერთი'!H716)</f>
        <v>0</v>
      </c>
      <c r="I716" s="10">
        <f t="shared" si="39"/>
        <v>0</v>
      </c>
      <c r="J716" s="10">
        <f t="shared" si="40"/>
        <v>0</v>
      </c>
    </row>
    <row r="717" spans="1:10" x14ac:dyDescent="0.25">
      <c r="A717" t="str">
        <f t="shared" si="38"/>
        <v>b</v>
      </c>
      <c r="B717" s="8"/>
      <c r="C717" s="9" t="s">
        <v>15</v>
      </c>
      <c r="D717" s="10">
        <f>SUM('დამტკ. ნაერთი'!D717,'ცვლილ. ნაერთი'!D717)</f>
        <v>0</v>
      </c>
      <c r="E717" s="10">
        <f>SUM('დამტკ. ნაერთი'!E717,'ცვლილ. ნაერთი'!E717)</f>
        <v>0</v>
      </c>
      <c r="F717" s="10">
        <f>SUM('დამტკ. ნაერთი'!F717,'ცვლილ. ნაერთი'!F717)</f>
        <v>0</v>
      </c>
      <c r="G717" s="10">
        <f>SUM('დამტკ. ნაერთი'!G717,'ცვლილ. ნაერთი'!G717)</f>
        <v>0</v>
      </c>
      <c r="H717" s="10">
        <f>SUM('დამტკ. ნაერთი'!H717,'ცვლილ. ნაერთი'!H717)</f>
        <v>0</v>
      </c>
      <c r="I717" s="10">
        <f t="shared" si="39"/>
        <v>0</v>
      </c>
      <c r="J717" s="10">
        <f t="shared" si="40"/>
        <v>0</v>
      </c>
    </row>
    <row r="718" spans="1:10" x14ac:dyDescent="0.25">
      <c r="A718" t="str">
        <f t="shared" si="38"/>
        <v>a</v>
      </c>
      <c r="B718" s="8"/>
      <c r="C718" s="9" t="s">
        <v>16</v>
      </c>
      <c r="D718" s="10">
        <f>SUM('დამტკ. ნაერთი'!D718,'ცვლილ. ნაერთი'!D718)</f>
        <v>5400000</v>
      </c>
      <c r="E718" s="10">
        <f>SUM('დამტკ. ნაერთი'!E718,'ცვლილ. ნაერთი'!E718)</f>
        <v>1012000</v>
      </c>
      <c r="F718" s="10">
        <f>SUM('დამტკ. ნაერთი'!F718,'ცვლილ. ნაერთი'!F718)</f>
        <v>1758000</v>
      </c>
      <c r="G718" s="10">
        <f>SUM('დამტკ. ნაერთი'!G718,'ცვლილ. ნაერთი'!G718)</f>
        <v>1300000</v>
      </c>
      <c r="H718" s="10">
        <f>SUM('დამტკ. ნაერთი'!H718,'ცვლილ. ნაერთი'!H718)</f>
        <v>1330000</v>
      </c>
      <c r="I718" s="10">
        <f t="shared" si="39"/>
        <v>2770000</v>
      </c>
      <c r="J718" s="10">
        <f t="shared" si="40"/>
        <v>4070000</v>
      </c>
    </row>
    <row r="719" spans="1:10" x14ac:dyDescent="0.25">
      <c r="A719" t="str">
        <f t="shared" si="38"/>
        <v>b</v>
      </c>
      <c r="B719" s="8"/>
      <c r="C719" s="9" t="s">
        <v>17</v>
      </c>
      <c r="D719" s="10">
        <f>SUM('დამტკ. ნაერთი'!D719,'ცვლილ. ნაერთი'!D719)</f>
        <v>0</v>
      </c>
      <c r="E719" s="10">
        <f>SUM('დამტკ. ნაერთი'!E719,'ცვლილ. ნაერთი'!E719)</f>
        <v>0</v>
      </c>
      <c r="F719" s="10">
        <f>SUM('დამტკ. ნაერთი'!F719,'ცვლილ. ნაერთი'!F719)</f>
        <v>0</v>
      </c>
      <c r="G719" s="10">
        <f>SUM('დამტკ. ნაერთი'!G719,'ცვლილ. ნაერთი'!G719)</f>
        <v>0</v>
      </c>
      <c r="H719" s="10">
        <f>SUM('დამტკ. ნაერთი'!H719,'ცვლილ. ნაერთი'!H719)</f>
        <v>0</v>
      </c>
      <c r="I719" s="10">
        <f t="shared" si="39"/>
        <v>0</v>
      </c>
      <c r="J719" s="10">
        <f t="shared" si="40"/>
        <v>0</v>
      </c>
    </row>
    <row r="720" spans="1:10" x14ac:dyDescent="0.25">
      <c r="A720" t="str">
        <f t="shared" si="38"/>
        <v>b</v>
      </c>
      <c r="B720" s="5"/>
      <c r="C720" s="6" t="s">
        <v>18</v>
      </c>
      <c r="D720" s="7">
        <f>SUM('დამტკ. ნაერთი'!D720,'ცვლილ. ნაერთი'!D720)</f>
        <v>0</v>
      </c>
      <c r="E720" s="7">
        <f>SUM('დამტკ. ნაერთი'!E720,'ცვლილ. ნაერთი'!E720)</f>
        <v>0</v>
      </c>
      <c r="F720" s="7">
        <f>SUM('დამტკ. ნაერთი'!F720,'ცვლილ. ნაერთი'!F720)</f>
        <v>0</v>
      </c>
      <c r="G720" s="7">
        <f>SUM('დამტკ. ნაერთი'!G720,'ცვლილ. ნაერთი'!G720)</f>
        <v>0</v>
      </c>
      <c r="H720" s="7">
        <f>SUM('დამტკ. ნაერთი'!H720,'ცვლილ. ნაერთი'!H720)</f>
        <v>0</v>
      </c>
      <c r="I720" s="7">
        <f t="shared" si="39"/>
        <v>0</v>
      </c>
      <c r="J720" s="7">
        <f t="shared" si="40"/>
        <v>0</v>
      </c>
    </row>
    <row r="721" spans="1:10" x14ac:dyDescent="0.25">
      <c r="A721" t="str">
        <f t="shared" si="38"/>
        <v>b</v>
      </c>
      <c r="B721" s="5"/>
      <c r="C721" s="6" t="s">
        <v>19</v>
      </c>
      <c r="D721" s="7">
        <f>SUM('დამტკ. ნაერთი'!D721,'ცვლილ. ნაერთი'!D721)</f>
        <v>0</v>
      </c>
      <c r="E721" s="7">
        <f>SUM('დამტკ. ნაერთი'!E721,'ცვლილ. ნაერთი'!E721)</f>
        <v>0</v>
      </c>
      <c r="F721" s="7">
        <f>SUM('დამტკ. ნაერთი'!F721,'ცვლილ. ნაერთი'!F721)</f>
        <v>0</v>
      </c>
      <c r="G721" s="7">
        <f>SUM('დამტკ. ნაერთი'!G721,'ცვლილ. ნაერთი'!G721)</f>
        <v>0</v>
      </c>
      <c r="H721" s="7">
        <f>SUM('დამტკ. ნაერთი'!H721,'ცვლილ. ნაერთი'!H721)</f>
        <v>0</v>
      </c>
      <c r="I721" s="7">
        <f t="shared" si="39"/>
        <v>0</v>
      </c>
      <c r="J721" s="7">
        <f t="shared" si="40"/>
        <v>0</v>
      </c>
    </row>
    <row r="722" spans="1:10" ht="15.75" thickBot="1" x14ac:dyDescent="0.3">
      <c r="A722" t="str">
        <f t="shared" si="38"/>
        <v>b</v>
      </c>
      <c r="B722" s="11"/>
      <c r="C722" s="12" t="s">
        <v>20</v>
      </c>
      <c r="D722" s="13">
        <f>SUM('დამტკ. ნაერთი'!D722,'ცვლილ. ნაერთი'!D722)</f>
        <v>0</v>
      </c>
      <c r="E722" s="13">
        <f>SUM('დამტკ. ნაერთი'!E722,'ცვლილ. ნაერთი'!E722)</f>
        <v>0</v>
      </c>
      <c r="F722" s="13">
        <f>SUM('დამტკ. ნაერთი'!F722,'ცვლილ. ნაერთი'!F722)</f>
        <v>0</v>
      </c>
      <c r="G722" s="13">
        <f>SUM('დამტკ. ნაერთი'!G722,'ცვლილ. ნაერთი'!G722)</f>
        <v>0</v>
      </c>
      <c r="H722" s="13">
        <f>SUM('დამტკ. ნაერთი'!H722,'ცვლილ. ნაერთი'!H722)</f>
        <v>0</v>
      </c>
      <c r="I722" s="13">
        <f t="shared" si="39"/>
        <v>0</v>
      </c>
      <c r="J722" s="13">
        <f t="shared" si="40"/>
        <v>0</v>
      </c>
    </row>
    <row r="723" spans="1:10" ht="32.25" customHeight="1" thickTop="1" thickBot="1" x14ac:dyDescent="0.3">
      <c r="A723" t="str">
        <f t="shared" si="38"/>
        <v>a</v>
      </c>
      <c r="B723" s="16" t="s">
        <v>125</v>
      </c>
      <c r="C723" s="4" t="s">
        <v>126</v>
      </c>
      <c r="D723" s="4">
        <f>SUM('დამტკ. ნაერთი'!D723,'ცვლილ. ნაერთი'!D723)</f>
        <v>5400000</v>
      </c>
      <c r="E723" s="4">
        <f>SUM('დამტკ. ნაერთი'!E723,'ცვლილ. ნაერთი'!E723)</f>
        <v>1012000</v>
      </c>
      <c r="F723" s="4">
        <f>SUM('დამტკ. ნაერთი'!F723,'ცვლილ. ნაერთი'!F723)</f>
        <v>1758000</v>
      </c>
      <c r="G723" s="4">
        <f>SUM('დამტკ. ნაერთი'!G723,'ცვლილ. ნაერთი'!G723)</f>
        <v>1300000</v>
      </c>
      <c r="H723" s="4">
        <f>SUM('დამტკ. ნაერთი'!H723,'ცვლილ. ნაერთი'!H723)</f>
        <v>1330000</v>
      </c>
      <c r="I723" s="4">
        <f t="shared" si="39"/>
        <v>2770000</v>
      </c>
      <c r="J723" s="4">
        <f t="shared" si="40"/>
        <v>4070000</v>
      </c>
    </row>
    <row r="724" spans="1:10" ht="15.75" thickTop="1" x14ac:dyDescent="0.25">
      <c r="A724" t="str">
        <f t="shared" si="38"/>
        <v>a</v>
      </c>
      <c r="B724" s="5"/>
      <c r="C724" s="6" t="s">
        <v>10</v>
      </c>
      <c r="D724" s="7">
        <f>SUM('დამტკ. ნაერთი'!D724,'ცვლილ. ნაერთი'!D724)</f>
        <v>5400000</v>
      </c>
      <c r="E724" s="7">
        <f>SUM('დამტკ. ნაერთი'!E724,'ცვლილ. ნაერთი'!E724)</f>
        <v>1012000</v>
      </c>
      <c r="F724" s="7">
        <f>SUM('დამტკ. ნაერთი'!F724,'ცვლილ. ნაერთი'!F724)</f>
        <v>1758000</v>
      </c>
      <c r="G724" s="7">
        <f>SUM('დამტკ. ნაერთი'!G724,'ცვლილ. ნაერთი'!G724)</f>
        <v>1300000</v>
      </c>
      <c r="H724" s="7">
        <f>SUM('დამტკ. ნაერთი'!H724,'ცვლილ. ნაერთი'!H724)</f>
        <v>1330000</v>
      </c>
      <c r="I724" s="7">
        <f t="shared" si="39"/>
        <v>2770000</v>
      </c>
      <c r="J724" s="7">
        <f t="shared" si="40"/>
        <v>4070000</v>
      </c>
    </row>
    <row r="725" spans="1:10" x14ac:dyDescent="0.25">
      <c r="A725" t="str">
        <f t="shared" si="38"/>
        <v>b</v>
      </c>
      <c r="B725" s="8"/>
      <c r="C725" s="9" t="s">
        <v>11</v>
      </c>
      <c r="D725" s="10">
        <f>SUM('დამტკ. ნაერთი'!D725,'ცვლილ. ნაერთი'!D725)</f>
        <v>0</v>
      </c>
      <c r="E725" s="10">
        <f>SUM('დამტკ. ნაერთი'!E725,'ცვლილ. ნაერთი'!E725)</f>
        <v>0</v>
      </c>
      <c r="F725" s="10">
        <f>SUM('დამტკ. ნაერთი'!F725,'ცვლილ. ნაერთი'!F725)</f>
        <v>0</v>
      </c>
      <c r="G725" s="10">
        <f>SUM('დამტკ. ნაერთი'!G725,'ცვლილ. ნაერთი'!G725)</f>
        <v>0</v>
      </c>
      <c r="H725" s="10">
        <f>SUM('დამტკ. ნაერთი'!H725,'ცვლილ. ნაერთი'!H725)</f>
        <v>0</v>
      </c>
      <c r="I725" s="10">
        <f t="shared" si="39"/>
        <v>0</v>
      </c>
      <c r="J725" s="10">
        <f t="shared" si="40"/>
        <v>0</v>
      </c>
    </row>
    <row r="726" spans="1:10" x14ac:dyDescent="0.25">
      <c r="A726" t="str">
        <f t="shared" si="38"/>
        <v>b</v>
      </c>
      <c r="B726" s="8"/>
      <c r="C726" s="9" t="s">
        <v>12</v>
      </c>
      <c r="D726" s="10">
        <f>SUM('დამტკ. ნაერთი'!D726,'ცვლილ. ნაერთი'!D726)</f>
        <v>0</v>
      </c>
      <c r="E726" s="10">
        <f>SUM('დამტკ. ნაერთი'!E726,'ცვლილ. ნაერთი'!E726)</f>
        <v>0</v>
      </c>
      <c r="F726" s="10">
        <f>SUM('დამტკ. ნაერთი'!F726,'ცვლილ. ნაერთი'!F726)</f>
        <v>0</v>
      </c>
      <c r="G726" s="10">
        <f>SUM('დამტკ. ნაერთი'!G726,'ცვლილ. ნაერთი'!G726)</f>
        <v>0</v>
      </c>
      <c r="H726" s="10">
        <f>SUM('დამტკ. ნაერთი'!H726,'ცვლილ. ნაერთი'!H726)</f>
        <v>0</v>
      </c>
      <c r="I726" s="10">
        <f t="shared" si="39"/>
        <v>0</v>
      </c>
      <c r="J726" s="10">
        <f t="shared" si="40"/>
        <v>0</v>
      </c>
    </row>
    <row r="727" spans="1:10" x14ac:dyDescent="0.25">
      <c r="A727" t="str">
        <f t="shared" si="38"/>
        <v>b</v>
      </c>
      <c r="B727" s="8"/>
      <c r="C727" s="9" t="s">
        <v>13</v>
      </c>
      <c r="D727" s="10">
        <f>SUM('დამტკ. ნაერთი'!D727,'ცვლილ. ნაერთი'!D727)</f>
        <v>0</v>
      </c>
      <c r="E727" s="10">
        <f>SUM('დამტკ. ნაერთი'!E727,'ცვლილ. ნაერთი'!E727)</f>
        <v>0</v>
      </c>
      <c r="F727" s="10">
        <f>SUM('დამტკ. ნაერთი'!F727,'ცვლილ. ნაერთი'!F727)</f>
        <v>0</v>
      </c>
      <c r="G727" s="10">
        <f>SUM('დამტკ. ნაერთი'!G727,'ცვლილ. ნაერთი'!G727)</f>
        <v>0</v>
      </c>
      <c r="H727" s="10">
        <f>SUM('დამტკ. ნაერთი'!H727,'ცვლილ. ნაერთი'!H727)</f>
        <v>0</v>
      </c>
      <c r="I727" s="10">
        <f t="shared" si="39"/>
        <v>0</v>
      </c>
      <c r="J727" s="10">
        <f t="shared" si="40"/>
        <v>0</v>
      </c>
    </row>
    <row r="728" spans="1:10" x14ac:dyDescent="0.25">
      <c r="A728" t="str">
        <f t="shared" si="38"/>
        <v>b</v>
      </c>
      <c r="B728" s="8"/>
      <c r="C728" s="9" t="s">
        <v>14</v>
      </c>
      <c r="D728" s="10">
        <f>SUM('დამტკ. ნაერთი'!D728,'ცვლილ. ნაერთი'!D728)</f>
        <v>0</v>
      </c>
      <c r="E728" s="10">
        <f>SUM('დამტკ. ნაერთი'!E728,'ცვლილ. ნაერთი'!E728)</f>
        <v>0</v>
      </c>
      <c r="F728" s="10">
        <f>SUM('დამტკ. ნაერთი'!F728,'ცვლილ. ნაერთი'!F728)</f>
        <v>0</v>
      </c>
      <c r="G728" s="10">
        <f>SUM('დამტკ. ნაერთი'!G728,'ცვლილ. ნაერთი'!G728)</f>
        <v>0</v>
      </c>
      <c r="H728" s="10">
        <f>SUM('დამტკ. ნაერთი'!H728,'ცვლილ. ნაერთი'!H728)</f>
        <v>0</v>
      </c>
      <c r="I728" s="10">
        <f t="shared" si="39"/>
        <v>0</v>
      </c>
      <c r="J728" s="10">
        <f t="shared" si="40"/>
        <v>0</v>
      </c>
    </row>
    <row r="729" spans="1:10" x14ac:dyDescent="0.25">
      <c r="A729" t="str">
        <f t="shared" si="38"/>
        <v>b</v>
      </c>
      <c r="B729" s="8"/>
      <c r="C729" s="9" t="s">
        <v>15</v>
      </c>
      <c r="D729" s="10">
        <f>SUM('დამტკ. ნაერთი'!D729,'ცვლილ. ნაერთი'!D729)</f>
        <v>0</v>
      </c>
      <c r="E729" s="10">
        <f>SUM('დამტკ. ნაერთი'!E729,'ცვლილ. ნაერთი'!E729)</f>
        <v>0</v>
      </c>
      <c r="F729" s="10">
        <f>SUM('დამტკ. ნაერთი'!F729,'ცვლილ. ნაერთი'!F729)</f>
        <v>0</v>
      </c>
      <c r="G729" s="10">
        <f>SUM('დამტკ. ნაერთი'!G729,'ცვლილ. ნაერთი'!G729)</f>
        <v>0</v>
      </c>
      <c r="H729" s="10">
        <f>SUM('დამტკ. ნაერთი'!H729,'ცვლილ. ნაერთი'!H729)</f>
        <v>0</v>
      </c>
      <c r="I729" s="10">
        <f t="shared" si="39"/>
        <v>0</v>
      </c>
      <c r="J729" s="10">
        <f t="shared" si="40"/>
        <v>0</v>
      </c>
    </row>
    <row r="730" spans="1:10" x14ac:dyDescent="0.25">
      <c r="A730" t="str">
        <f t="shared" si="38"/>
        <v>a</v>
      </c>
      <c r="B730" s="8"/>
      <c r="C730" s="9" t="s">
        <v>16</v>
      </c>
      <c r="D730" s="10">
        <f>SUM('დამტკ. ნაერთი'!D730,'ცვლილ. ნაერთი'!D730)</f>
        <v>5400000</v>
      </c>
      <c r="E730" s="10">
        <f>SUM('დამტკ. ნაერთი'!E730,'ცვლილ. ნაერთი'!E730)</f>
        <v>1012000</v>
      </c>
      <c r="F730" s="10">
        <f>SUM('დამტკ. ნაერთი'!F730,'ცვლილ. ნაერთი'!F730)</f>
        <v>1758000</v>
      </c>
      <c r="G730" s="10">
        <f>SUM('დამტკ. ნაერთი'!G730,'ცვლილ. ნაერთი'!G730)</f>
        <v>1300000</v>
      </c>
      <c r="H730" s="10">
        <f>SUM('დამტკ. ნაერთი'!H730,'ცვლილ. ნაერთი'!H730)</f>
        <v>1330000</v>
      </c>
      <c r="I730" s="10">
        <f t="shared" si="39"/>
        <v>2770000</v>
      </c>
      <c r="J730" s="10">
        <f t="shared" si="40"/>
        <v>4070000</v>
      </c>
    </row>
    <row r="731" spans="1:10" x14ac:dyDescent="0.25">
      <c r="A731" t="str">
        <f t="shared" si="38"/>
        <v>b</v>
      </c>
      <c r="B731" s="8"/>
      <c r="C731" s="9" t="s">
        <v>17</v>
      </c>
      <c r="D731" s="10">
        <f>SUM('დამტკ. ნაერთი'!D731,'ცვლილ. ნაერთი'!D731)</f>
        <v>0</v>
      </c>
      <c r="E731" s="10">
        <f>SUM('დამტკ. ნაერთი'!E731,'ცვლილ. ნაერთი'!E731)</f>
        <v>0</v>
      </c>
      <c r="F731" s="10">
        <f>SUM('დამტკ. ნაერთი'!F731,'ცვლილ. ნაერთი'!F731)</f>
        <v>0</v>
      </c>
      <c r="G731" s="10">
        <f>SUM('დამტკ. ნაერთი'!G731,'ცვლილ. ნაერთი'!G731)</f>
        <v>0</v>
      </c>
      <c r="H731" s="10">
        <f>SUM('დამტკ. ნაერთი'!H731,'ცვლილ. ნაერთი'!H731)</f>
        <v>0</v>
      </c>
      <c r="I731" s="10">
        <f t="shared" si="39"/>
        <v>0</v>
      </c>
      <c r="J731" s="10">
        <f t="shared" si="40"/>
        <v>0</v>
      </c>
    </row>
    <row r="732" spans="1:10" x14ac:dyDescent="0.25">
      <c r="A732" t="str">
        <f t="shared" si="38"/>
        <v>b</v>
      </c>
      <c r="B732" s="5"/>
      <c r="C732" s="6" t="s">
        <v>18</v>
      </c>
      <c r="D732" s="7">
        <f>SUM('დამტკ. ნაერთი'!D732,'ცვლილ. ნაერთი'!D732)</f>
        <v>0</v>
      </c>
      <c r="E732" s="7">
        <f>SUM('დამტკ. ნაერთი'!E732,'ცვლილ. ნაერთი'!E732)</f>
        <v>0</v>
      </c>
      <c r="F732" s="7">
        <f>SUM('დამტკ. ნაერთი'!F732,'ცვლილ. ნაერთი'!F732)</f>
        <v>0</v>
      </c>
      <c r="G732" s="7">
        <f>SUM('დამტკ. ნაერთი'!G732,'ცვლილ. ნაერთი'!G732)</f>
        <v>0</v>
      </c>
      <c r="H732" s="7">
        <f>SUM('დამტკ. ნაერთი'!H732,'ცვლილ. ნაერთი'!H732)</f>
        <v>0</v>
      </c>
      <c r="I732" s="7">
        <f t="shared" si="39"/>
        <v>0</v>
      </c>
      <c r="J732" s="7">
        <f t="shared" si="40"/>
        <v>0</v>
      </c>
    </row>
    <row r="733" spans="1:10" x14ac:dyDescent="0.25">
      <c r="A733" t="str">
        <f t="shared" si="38"/>
        <v>b</v>
      </c>
      <c r="B733" s="5"/>
      <c r="C733" s="6" t="s">
        <v>19</v>
      </c>
      <c r="D733" s="7">
        <f>SUM('დამტკ. ნაერთი'!D733,'ცვლილ. ნაერთი'!D733)</f>
        <v>0</v>
      </c>
      <c r="E733" s="7">
        <f>SUM('დამტკ. ნაერთი'!E733,'ცვლილ. ნაერთი'!E733)</f>
        <v>0</v>
      </c>
      <c r="F733" s="7">
        <f>SUM('დამტკ. ნაერთი'!F733,'ცვლილ. ნაერთი'!F733)</f>
        <v>0</v>
      </c>
      <c r="G733" s="7">
        <f>SUM('დამტკ. ნაერთი'!G733,'ცვლილ. ნაერთი'!G733)</f>
        <v>0</v>
      </c>
      <c r="H733" s="7">
        <f>SUM('დამტკ. ნაერთი'!H733,'ცვლილ. ნაერთი'!H733)</f>
        <v>0</v>
      </c>
      <c r="I733" s="7">
        <f t="shared" si="39"/>
        <v>0</v>
      </c>
      <c r="J733" s="7">
        <f t="shared" si="40"/>
        <v>0</v>
      </c>
    </row>
    <row r="734" spans="1:10" ht="15.75" thickBot="1" x14ac:dyDescent="0.3">
      <c r="A734" t="str">
        <f t="shared" si="38"/>
        <v>b</v>
      </c>
      <c r="B734" s="11"/>
      <c r="C734" s="12" t="s">
        <v>20</v>
      </c>
      <c r="D734" s="13">
        <f>SUM('დამტკ. ნაერთი'!D734,'ცვლილ. ნაერთი'!D734)</f>
        <v>0</v>
      </c>
      <c r="E734" s="13">
        <f>SUM('დამტკ. ნაერთი'!E734,'ცვლილ. ნაერთი'!E734)</f>
        <v>0</v>
      </c>
      <c r="F734" s="13">
        <f>SUM('დამტკ. ნაერთი'!F734,'ცვლილ. ნაერთი'!F734)</f>
        <v>0</v>
      </c>
      <c r="G734" s="13">
        <f>SUM('დამტკ. ნაერთი'!G734,'ცვლილ. ნაერთი'!G734)</f>
        <v>0</v>
      </c>
      <c r="H734" s="13">
        <f>SUM('დამტკ. ნაერთი'!H734,'ცვლილ. ნაერთი'!H734)</f>
        <v>0</v>
      </c>
      <c r="I734" s="13">
        <f t="shared" si="39"/>
        <v>0</v>
      </c>
      <c r="J734" s="13">
        <f t="shared" si="40"/>
        <v>0</v>
      </c>
    </row>
    <row r="735" spans="1:10" ht="61.5" thickTop="1" thickBot="1" x14ac:dyDescent="0.3">
      <c r="A735" t="str">
        <f t="shared" si="38"/>
        <v>a</v>
      </c>
      <c r="B735" s="3" t="s">
        <v>127</v>
      </c>
      <c r="C735" s="14" t="s">
        <v>128</v>
      </c>
      <c r="D735" s="4">
        <f>SUM('დამტკ. ნაერთი'!D735,'ცვლილ. ნაერთი'!D735)</f>
        <v>1200000</v>
      </c>
      <c r="E735" s="4">
        <f>SUM('დამტკ. ნაერთი'!E735,'ცვლილ. ნაერთი'!E735)</f>
        <v>170000</v>
      </c>
      <c r="F735" s="4">
        <f>SUM('დამტკ. ნაერთი'!F735,'ცვლილ. ნაერთი'!F735)</f>
        <v>400000</v>
      </c>
      <c r="G735" s="4">
        <f>SUM('დამტკ. ნაერთი'!G735,'ცვლილ. ნაერთი'!G735)</f>
        <v>240000</v>
      </c>
      <c r="H735" s="4">
        <f>SUM('დამტკ. ნაერთი'!H735,'ცვლილ. ნაერთი'!H735)</f>
        <v>390000</v>
      </c>
      <c r="I735" s="4">
        <f t="shared" si="39"/>
        <v>570000</v>
      </c>
      <c r="J735" s="4">
        <f t="shared" si="40"/>
        <v>810000</v>
      </c>
    </row>
    <row r="736" spans="1:10" ht="15.75" thickTop="1" x14ac:dyDescent="0.25">
      <c r="A736" t="str">
        <f t="shared" si="38"/>
        <v>a</v>
      </c>
      <c r="B736" s="5"/>
      <c r="C736" s="6" t="s">
        <v>10</v>
      </c>
      <c r="D736" s="7">
        <f>SUM('დამტკ. ნაერთი'!D736,'ცვლილ. ნაერთი'!D736)</f>
        <v>1200000</v>
      </c>
      <c r="E736" s="7">
        <f>SUM('დამტკ. ნაერთი'!E736,'ცვლილ. ნაერთი'!E736)</f>
        <v>170000</v>
      </c>
      <c r="F736" s="7">
        <f>SUM('დამტკ. ნაერთი'!F736,'ცვლილ. ნაერთი'!F736)</f>
        <v>400000</v>
      </c>
      <c r="G736" s="7">
        <f>SUM('დამტკ. ნაერთი'!G736,'ცვლილ. ნაერთი'!G736)</f>
        <v>240000</v>
      </c>
      <c r="H736" s="7">
        <f>SUM('დამტკ. ნაერთი'!H736,'ცვლილ. ნაერთი'!H736)</f>
        <v>390000</v>
      </c>
      <c r="I736" s="7">
        <f t="shared" si="39"/>
        <v>570000</v>
      </c>
      <c r="J736" s="7">
        <f t="shared" si="40"/>
        <v>810000</v>
      </c>
    </row>
    <row r="737" spans="1:10" x14ac:dyDescent="0.25">
      <c r="A737" t="str">
        <f t="shared" si="38"/>
        <v>b</v>
      </c>
      <c r="B737" s="8"/>
      <c r="C737" s="9" t="s">
        <v>11</v>
      </c>
      <c r="D737" s="10">
        <f>SUM('დამტკ. ნაერთი'!D737,'ცვლილ. ნაერთი'!D737)</f>
        <v>0</v>
      </c>
      <c r="E737" s="10">
        <f>SUM('დამტკ. ნაერთი'!E737,'ცვლილ. ნაერთი'!E737)</f>
        <v>0</v>
      </c>
      <c r="F737" s="10">
        <f>SUM('დამტკ. ნაერთი'!F737,'ცვლილ. ნაერთი'!F737)</f>
        <v>0</v>
      </c>
      <c r="G737" s="10">
        <f>SUM('დამტკ. ნაერთი'!G737,'ცვლილ. ნაერთი'!G737)</f>
        <v>0</v>
      </c>
      <c r="H737" s="10">
        <f>SUM('დამტკ. ნაერთი'!H737,'ცვლილ. ნაერთი'!H737)</f>
        <v>0</v>
      </c>
      <c r="I737" s="10">
        <f t="shared" si="39"/>
        <v>0</v>
      </c>
      <c r="J737" s="10">
        <f t="shared" si="40"/>
        <v>0</v>
      </c>
    </row>
    <row r="738" spans="1:10" x14ac:dyDescent="0.25">
      <c r="A738" t="str">
        <f t="shared" si="38"/>
        <v>a</v>
      </c>
      <c r="B738" s="8"/>
      <c r="C738" s="9" t="s">
        <v>12</v>
      </c>
      <c r="D738" s="10">
        <f>SUM('დამტკ. ნაერთი'!D738,'ცვლილ. ნაერთი'!D738)</f>
        <v>1200000</v>
      </c>
      <c r="E738" s="17">
        <f>SUM('დამტკ. ნაერთი'!E738,'ცვლილ. ნაერთი'!E738)</f>
        <v>170000</v>
      </c>
      <c r="F738" s="17">
        <f>SUM('დამტკ. ნაერთი'!F738,'ცვლილ. ნაერთი'!F738)</f>
        <v>400000</v>
      </c>
      <c r="G738" s="17">
        <f>SUM('დამტკ. ნაერთი'!G738,'ცვლილ. ნაერთი'!G738)</f>
        <v>240000</v>
      </c>
      <c r="H738" s="17">
        <f>SUM('დამტკ. ნაერთი'!H738,'ცვლილ. ნაერთი'!H738)</f>
        <v>390000</v>
      </c>
      <c r="I738" s="17">
        <f t="shared" si="39"/>
        <v>570000</v>
      </c>
      <c r="J738" s="17">
        <f t="shared" si="40"/>
        <v>810000</v>
      </c>
    </row>
    <row r="739" spans="1:10" x14ac:dyDescent="0.25">
      <c r="A739" t="str">
        <f t="shared" si="38"/>
        <v>b</v>
      </c>
      <c r="B739" s="8"/>
      <c r="C739" s="9" t="s">
        <v>13</v>
      </c>
      <c r="D739" s="10">
        <f>SUM('დამტკ. ნაერთი'!D739,'ცვლილ. ნაერთი'!D739)</f>
        <v>0</v>
      </c>
      <c r="E739" s="10">
        <f>SUM('დამტკ. ნაერთი'!E739,'ცვლილ. ნაერთი'!E739)</f>
        <v>0</v>
      </c>
      <c r="F739" s="10">
        <f>SUM('დამტკ. ნაერთი'!F739,'ცვლილ. ნაერთი'!F739)</f>
        <v>0</v>
      </c>
      <c r="G739" s="10">
        <f>SUM('დამტკ. ნაერთი'!G739,'ცვლილ. ნაერთი'!G739)</f>
        <v>0</v>
      </c>
      <c r="H739" s="10">
        <f>SUM('დამტკ. ნაერთი'!H739,'ცვლილ. ნაერთი'!H739)</f>
        <v>0</v>
      </c>
      <c r="I739" s="10">
        <f t="shared" si="39"/>
        <v>0</v>
      </c>
      <c r="J739" s="10">
        <f t="shared" si="40"/>
        <v>0</v>
      </c>
    </row>
    <row r="740" spans="1:10" x14ac:dyDescent="0.25">
      <c r="A740" t="str">
        <f t="shared" si="38"/>
        <v>b</v>
      </c>
      <c r="B740" s="8"/>
      <c r="C740" s="9" t="s">
        <v>14</v>
      </c>
      <c r="D740" s="10">
        <f>SUM('დამტკ. ნაერთი'!D740,'ცვლილ. ნაერთი'!D740)</f>
        <v>0</v>
      </c>
      <c r="E740" s="10">
        <f>SUM('დამტკ. ნაერთი'!E740,'ცვლილ. ნაერთი'!E740)</f>
        <v>0</v>
      </c>
      <c r="F740" s="10">
        <f>SUM('დამტკ. ნაერთი'!F740,'ცვლილ. ნაერთი'!F740)</f>
        <v>0</v>
      </c>
      <c r="G740" s="10">
        <f>SUM('დამტკ. ნაერთი'!G740,'ცვლილ. ნაერთი'!G740)</f>
        <v>0</v>
      </c>
      <c r="H740" s="10">
        <f>SUM('დამტკ. ნაერთი'!H740,'ცვლილ. ნაერთი'!H740)</f>
        <v>0</v>
      </c>
      <c r="I740" s="10">
        <f t="shared" si="39"/>
        <v>0</v>
      </c>
      <c r="J740" s="10">
        <f t="shared" si="40"/>
        <v>0</v>
      </c>
    </row>
    <row r="741" spans="1:10" x14ac:dyDescent="0.25">
      <c r="A741" t="str">
        <f t="shared" si="38"/>
        <v>b</v>
      </c>
      <c r="B741" s="8"/>
      <c r="C741" s="9" t="s">
        <v>15</v>
      </c>
      <c r="D741" s="10">
        <f>SUM('დამტკ. ნაერთი'!D741,'ცვლილ. ნაერთი'!D741)</f>
        <v>0</v>
      </c>
      <c r="E741" s="10">
        <f>SUM('დამტკ. ნაერთი'!E741,'ცვლილ. ნაერთი'!E741)</f>
        <v>0</v>
      </c>
      <c r="F741" s="10">
        <f>SUM('დამტკ. ნაერთი'!F741,'ცვლილ. ნაერთი'!F741)</f>
        <v>0</v>
      </c>
      <c r="G741" s="10">
        <f>SUM('დამტკ. ნაერთი'!G741,'ცვლილ. ნაერთი'!G741)</f>
        <v>0</v>
      </c>
      <c r="H741" s="10">
        <f>SUM('დამტკ. ნაერთი'!H741,'ცვლილ. ნაერთი'!H741)</f>
        <v>0</v>
      </c>
      <c r="I741" s="10">
        <f t="shared" si="39"/>
        <v>0</v>
      </c>
      <c r="J741" s="10">
        <f t="shared" si="40"/>
        <v>0</v>
      </c>
    </row>
    <row r="742" spans="1:10" x14ac:dyDescent="0.25">
      <c r="A742" t="str">
        <f t="shared" si="38"/>
        <v>b</v>
      </c>
      <c r="B742" s="8"/>
      <c r="C742" s="9" t="s">
        <v>16</v>
      </c>
      <c r="D742" s="10">
        <f>SUM('დამტკ. ნაერთი'!D742,'ცვლილ. ნაერთი'!D742)</f>
        <v>0</v>
      </c>
      <c r="E742" s="10">
        <f>SUM('დამტკ. ნაერთი'!E742,'ცვლილ. ნაერთი'!E742)</f>
        <v>0</v>
      </c>
      <c r="F742" s="10">
        <f>SUM('დამტკ. ნაერთი'!F742,'ცვლილ. ნაერთი'!F742)</f>
        <v>0</v>
      </c>
      <c r="G742" s="10">
        <f>SUM('დამტკ. ნაერთი'!G742,'ცვლილ. ნაერთი'!G742)</f>
        <v>0</v>
      </c>
      <c r="H742" s="10">
        <f>SUM('დამტკ. ნაერთი'!H742,'ცვლილ. ნაერთი'!H742)</f>
        <v>0</v>
      </c>
      <c r="I742" s="10">
        <f t="shared" si="39"/>
        <v>0</v>
      </c>
      <c r="J742" s="10">
        <f t="shared" si="40"/>
        <v>0</v>
      </c>
    </row>
    <row r="743" spans="1:10" x14ac:dyDescent="0.25">
      <c r="A743" t="str">
        <f t="shared" si="38"/>
        <v>b</v>
      </c>
      <c r="B743" s="8"/>
      <c r="C743" s="9" t="s">
        <v>17</v>
      </c>
      <c r="D743" s="10">
        <f>SUM('დამტკ. ნაერთი'!D743,'ცვლილ. ნაერთი'!D743)</f>
        <v>0</v>
      </c>
      <c r="E743" s="10">
        <f>SUM('დამტკ. ნაერთი'!E743,'ცვლილ. ნაერთი'!E743)</f>
        <v>0</v>
      </c>
      <c r="F743" s="10">
        <f>SUM('დამტკ. ნაერთი'!F743,'ცვლილ. ნაერთი'!F743)</f>
        <v>0</v>
      </c>
      <c r="G743" s="10">
        <f>SUM('დამტკ. ნაერთი'!G743,'ცვლილ. ნაერთი'!G743)</f>
        <v>0</v>
      </c>
      <c r="H743" s="10">
        <f>SUM('დამტკ. ნაერთი'!H743,'ცვლილ. ნაერთი'!H743)</f>
        <v>0</v>
      </c>
      <c r="I743" s="10">
        <f t="shared" si="39"/>
        <v>0</v>
      </c>
      <c r="J743" s="10">
        <f t="shared" si="40"/>
        <v>0</v>
      </c>
    </row>
    <row r="744" spans="1:10" x14ac:dyDescent="0.25">
      <c r="A744" t="str">
        <f t="shared" si="38"/>
        <v>b</v>
      </c>
      <c r="B744" s="5"/>
      <c r="C744" s="6" t="s">
        <v>18</v>
      </c>
      <c r="D744" s="7">
        <f>SUM('დამტკ. ნაერთი'!D744,'ცვლილ. ნაერთი'!D744)</f>
        <v>0</v>
      </c>
      <c r="E744" s="7">
        <f>SUM('დამტკ. ნაერთი'!E744,'ცვლილ. ნაერთი'!E744)</f>
        <v>0</v>
      </c>
      <c r="F744" s="7">
        <f>SUM('დამტკ. ნაერთი'!F744,'ცვლილ. ნაერთი'!F744)</f>
        <v>0</v>
      </c>
      <c r="G744" s="7">
        <f>SUM('დამტკ. ნაერთი'!G744,'ცვლილ. ნაერთი'!G744)</f>
        <v>0</v>
      </c>
      <c r="H744" s="7">
        <f>SUM('დამტკ. ნაერთი'!H744,'ცვლილ. ნაერთი'!H744)</f>
        <v>0</v>
      </c>
      <c r="I744" s="7">
        <f t="shared" si="39"/>
        <v>0</v>
      </c>
      <c r="J744" s="7">
        <f t="shared" si="40"/>
        <v>0</v>
      </c>
    </row>
    <row r="745" spans="1:10" x14ac:dyDescent="0.25">
      <c r="A745" t="str">
        <f t="shared" si="38"/>
        <v>b</v>
      </c>
      <c r="B745" s="5"/>
      <c r="C745" s="6" t="s">
        <v>19</v>
      </c>
      <c r="D745" s="7">
        <f>SUM('დამტკ. ნაერთი'!D745,'ცვლილ. ნაერთი'!D745)</f>
        <v>0</v>
      </c>
      <c r="E745" s="7">
        <f>SUM('დამტკ. ნაერთი'!E745,'ცვლილ. ნაერთი'!E745)</f>
        <v>0</v>
      </c>
      <c r="F745" s="7">
        <f>SUM('დამტკ. ნაერთი'!F745,'ცვლილ. ნაერთი'!F745)</f>
        <v>0</v>
      </c>
      <c r="G745" s="7">
        <f>SUM('დამტკ. ნაერთი'!G745,'ცვლილ. ნაერთი'!G745)</f>
        <v>0</v>
      </c>
      <c r="H745" s="7">
        <f>SUM('დამტკ. ნაერთი'!H745,'ცვლილ. ნაერთი'!H745)</f>
        <v>0</v>
      </c>
      <c r="I745" s="7">
        <f t="shared" si="39"/>
        <v>0</v>
      </c>
      <c r="J745" s="7">
        <f t="shared" si="40"/>
        <v>0</v>
      </c>
    </row>
    <row r="746" spans="1:10" ht="15.75" thickBot="1" x14ac:dyDescent="0.3">
      <c r="A746" t="str">
        <f t="shared" si="38"/>
        <v>b</v>
      </c>
      <c r="B746" s="11"/>
      <c r="C746" s="12" t="s">
        <v>20</v>
      </c>
      <c r="D746" s="13">
        <f>SUM('დამტკ. ნაერთი'!D746,'ცვლილ. ნაერთი'!D746)</f>
        <v>0</v>
      </c>
      <c r="E746" s="13">
        <f>SUM('დამტკ. ნაერთი'!E746,'ცვლილ. ნაერთი'!E746)</f>
        <v>0</v>
      </c>
      <c r="F746" s="13">
        <f>SUM('დამტკ. ნაერთი'!F746,'ცვლილ. ნაერთი'!F746)</f>
        <v>0</v>
      </c>
      <c r="G746" s="13">
        <f>SUM('დამტკ. ნაერთი'!G746,'ცვლილ. ნაერთი'!G746)</f>
        <v>0</v>
      </c>
      <c r="H746" s="13">
        <f>SUM('დამტკ. ნაერთი'!H746,'ცვლილ. ნაერთი'!H746)</f>
        <v>0</v>
      </c>
      <c r="I746" s="13">
        <f t="shared" si="39"/>
        <v>0</v>
      </c>
      <c r="J746" s="13">
        <f t="shared" si="40"/>
        <v>0</v>
      </c>
    </row>
    <row r="747" spans="1:10" ht="91.5" thickTop="1" thickBot="1" x14ac:dyDescent="0.3">
      <c r="A747" t="str">
        <f t="shared" si="38"/>
        <v>a</v>
      </c>
      <c r="B747" s="3" t="s">
        <v>129</v>
      </c>
      <c r="C747" s="14" t="s">
        <v>130</v>
      </c>
      <c r="D747" s="4">
        <f>SUM('დამტკ. ნაერთი'!D747,'ცვლილ. ნაერთი'!D747)</f>
        <v>2000000</v>
      </c>
      <c r="E747" s="4">
        <f>SUM('დამტკ. ნაერთი'!E747,'ცვლილ. ნაერთი'!E747)</f>
        <v>0</v>
      </c>
      <c r="F747" s="4">
        <f>SUM('დამტკ. ნაერთი'!F747,'ცვლილ. ნაერთი'!F747)</f>
        <v>0</v>
      </c>
      <c r="G747" s="4">
        <f>SUM('დამტკ. ნაერთი'!G747,'ცვლილ. ნაერთი'!G747)</f>
        <v>0</v>
      </c>
      <c r="H747" s="4">
        <f>SUM('დამტკ. ნაერთი'!H747,'ცვლილ. ნაერთი'!H747)</f>
        <v>2000000</v>
      </c>
      <c r="I747" s="4">
        <f t="shared" si="39"/>
        <v>0</v>
      </c>
      <c r="J747" s="4">
        <f t="shared" si="40"/>
        <v>0</v>
      </c>
    </row>
    <row r="748" spans="1:10" ht="15.75" thickTop="1" x14ac:dyDescent="0.25">
      <c r="A748" t="str">
        <f t="shared" si="38"/>
        <v>a</v>
      </c>
      <c r="B748" s="5"/>
      <c r="C748" s="6" t="s">
        <v>10</v>
      </c>
      <c r="D748" s="7">
        <f>SUM('დამტკ. ნაერთი'!D748,'ცვლილ. ნაერთი'!D748)</f>
        <v>2000000</v>
      </c>
      <c r="E748" s="7">
        <f>SUM('დამტკ. ნაერთი'!E748,'ცვლილ. ნაერთი'!E748)</f>
        <v>0</v>
      </c>
      <c r="F748" s="7">
        <f>SUM('დამტკ. ნაერთი'!F748,'ცვლილ. ნაერთი'!F748)</f>
        <v>0</v>
      </c>
      <c r="G748" s="7">
        <f>SUM('დამტკ. ნაერთი'!G748,'ცვლილ. ნაერთი'!G748)</f>
        <v>0</v>
      </c>
      <c r="H748" s="7">
        <f>SUM('დამტკ. ნაერთი'!H748,'ცვლილ. ნაერთი'!H748)</f>
        <v>2000000</v>
      </c>
      <c r="I748" s="7">
        <f t="shared" si="39"/>
        <v>0</v>
      </c>
      <c r="J748" s="7">
        <f t="shared" si="40"/>
        <v>0</v>
      </c>
    </row>
    <row r="749" spans="1:10" x14ac:dyDescent="0.25">
      <c r="A749" t="str">
        <f t="shared" si="38"/>
        <v>b</v>
      </c>
      <c r="B749" s="8"/>
      <c r="C749" s="9" t="s">
        <v>11</v>
      </c>
      <c r="D749" s="10">
        <f>SUM('დამტკ. ნაერთი'!D749,'ცვლილ. ნაერთი'!D749)</f>
        <v>0</v>
      </c>
      <c r="E749" s="10">
        <f>SUM('დამტკ. ნაერთი'!E749,'ცვლილ. ნაერთი'!E749)</f>
        <v>0</v>
      </c>
      <c r="F749" s="10">
        <f>SUM('დამტკ. ნაერთი'!F749,'ცვლილ. ნაერთი'!F749)</f>
        <v>0</v>
      </c>
      <c r="G749" s="10">
        <f>SUM('დამტკ. ნაერთი'!G749,'ცვლილ. ნაერთი'!G749)</f>
        <v>0</v>
      </c>
      <c r="H749" s="10">
        <f>SUM('დამტკ. ნაერთი'!H749,'ცვლილ. ნაერთი'!H749)</f>
        <v>0</v>
      </c>
      <c r="I749" s="10">
        <f t="shared" si="39"/>
        <v>0</v>
      </c>
      <c r="J749" s="10">
        <f t="shared" si="40"/>
        <v>0</v>
      </c>
    </row>
    <row r="750" spans="1:10" x14ac:dyDescent="0.25">
      <c r="A750" t="str">
        <f t="shared" si="38"/>
        <v>a</v>
      </c>
      <c r="B750" s="8"/>
      <c r="C750" s="9" t="s">
        <v>12</v>
      </c>
      <c r="D750" s="10">
        <f>SUM('დამტკ. ნაერთი'!D750,'ცვლილ. ნაერთი'!D750)</f>
        <v>2000000</v>
      </c>
      <c r="E750" s="10">
        <f>SUM('დამტკ. ნაერთი'!E750,'ცვლილ. ნაერთი'!E750)</f>
        <v>0</v>
      </c>
      <c r="F750" s="10">
        <f>SUM('დამტკ. ნაერთი'!F750,'ცვლილ. ნაერთი'!F750)</f>
        <v>0</v>
      </c>
      <c r="G750" s="10">
        <f>SUM('დამტკ. ნაერთი'!G750,'ცვლილ. ნაერთი'!G750)</f>
        <v>0</v>
      </c>
      <c r="H750" s="10">
        <f>SUM('დამტკ. ნაერთი'!H750,'ცვლილ. ნაერთი'!H750)</f>
        <v>2000000</v>
      </c>
      <c r="I750" s="10">
        <f t="shared" si="39"/>
        <v>0</v>
      </c>
      <c r="J750" s="10">
        <f t="shared" si="40"/>
        <v>0</v>
      </c>
    </row>
    <row r="751" spans="1:10" x14ac:dyDescent="0.25">
      <c r="A751" t="str">
        <f t="shared" si="38"/>
        <v>b</v>
      </c>
      <c r="B751" s="8"/>
      <c r="C751" s="9" t="s">
        <v>13</v>
      </c>
      <c r="D751" s="10">
        <f>SUM('დამტკ. ნაერთი'!D751,'ცვლილ. ნაერთი'!D751)</f>
        <v>0</v>
      </c>
      <c r="E751" s="10">
        <f>SUM('დამტკ. ნაერთი'!E751,'ცვლილ. ნაერთი'!E751)</f>
        <v>0</v>
      </c>
      <c r="F751" s="10">
        <f>SUM('დამტკ. ნაერთი'!F751,'ცვლილ. ნაერთი'!F751)</f>
        <v>0</v>
      </c>
      <c r="G751" s="10">
        <f>SUM('დამტკ. ნაერთი'!G751,'ცვლილ. ნაერთი'!G751)</f>
        <v>0</v>
      </c>
      <c r="H751" s="10">
        <f>SUM('დამტკ. ნაერთი'!H751,'ცვლილ. ნაერთი'!H751)</f>
        <v>0</v>
      </c>
      <c r="I751" s="10">
        <f t="shared" si="39"/>
        <v>0</v>
      </c>
      <c r="J751" s="10">
        <f t="shared" si="40"/>
        <v>0</v>
      </c>
    </row>
    <row r="752" spans="1:10" x14ac:dyDescent="0.25">
      <c r="A752" t="str">
        <f t="shared" si="38"/>
        <v>b</v>
      </c>
      <c r="B752" s="8"/>
      <c r="C752" s="9" t="s">
        <v>14</v>
      </c>
      <c r="D752" s="10">
        <f>SUM('დამტკ. ნაერთი'!D752,'ცვლილ. ნაერთი'!D752)</f>
        <v>0</v>
      </c>
      <c r="E752" s="10">
        <f>SUM('დამტკ. ნაერთი'!E752,'ცვლილ. ნაერთი'!E752)</f>
        <v>0</v>
      </c>
      <c r="F752" s="10">
        <f>SUM('დამტკ. ნაერთი'!F752,'ცვლილ. ნაერთი'!F752)</f>
        <v>0</v>
      </c>
      <c r="G752" s="10">
        <f>SUM('დამტკ. ნაერთი'!G752,'ცვლილ. ნაერთი'!G752)</f>
        <v>0</v>
      </c>
      <c r="H752" s="10">
        <f>SUM('დამტკ. ნაერთი'!H752,'ცვლილ. ნაერთი'!H752)</f>
        <v>0</v>
      </c>
      <c r="I752" s="10">
        <f t="shared" si="39"/>
        <v>0</v>
      </c>
      <c r="J752" s="10">
        <f t="shared" si="40"/>
        <v>0</v>
      </c>
    </row>
    <row r="753" spans="1:10" x14ac:dyDescent="0.25">
      <c r="A753" t="str">
        <f t="shared" si="38"/>
        <v>b</v>
      </c>
      <c r="B753" s="8"/>
      <c r="C753" s="9" t="s">
        <v>15</v>
      </c>
      <c r="D753" s="10">
        <f>SUM('დამტკ. ნაერთი'!D753,'ცვლილ. ნაერთი'!D753)</f>
        <v>0</v>
      </c>
      <c r="E753" s="10">
        <f>SUM('დამტკ. ნაერთი'!E753,'ცვლილ. ნაერთი'!E753)</f>
        <v>0</v>
      </c>
      <c r="F753" s="10">
        <f>SUM('დამტკ. ნაერთი'!F753,'ცვლილ. ნაერთი'!F753)</f>
        <v>0</v>
      </c>
      <c r="G753" s="10">
        <f>SUM('დამტკ. ნაერთი'!G753,'ცვლილ. ნაერთი'!G753)</f>
        <v>0</v>
      </c>
      <c r="H753" s="10">
        <f>SUM('დამტკ. ნაერთი'!H753,'ცვლილ. ნაერთი'!H753)</f>
        <v>0</v>
      </c>
      <c r="I753" s="10">
        <f t="shared" si="39"/>
        <v>0</v>
      </c>
      <c r="J753" s="10">
        <f t="shared" si="40"/>
        <v>0</v>
      </c>
    </row>
    <row r="754" spans="1:10" x14ac:dyDescent="0.25">
      <c r="A754" t="str">
        <f t="shared" si="38"/>
        <v>b</v>
      </c>
      <c r="B754" s="8"/>
      <c r="C754" s="9" t="s">
        <v>16</v>
      </c>
      <c r="D754" s="10">
        <f>SUM('დამტკ. ნაერთი'!D754,'ცვლილ. ნაერთი'!D754)</f>
        <v>0</v>
      </c>
      <c r="E754" s="10">
        <f>SUM('დამტკ. ნაერთი'!E754,'ცვლილ. ნაერთი'!E754)</f>
        <v>0</v>
      </c>
      <c r="F754" s="10">
        <f>SUM('დამტკ. ნაერთი'!F754,'ცვლილ. ნაერთი'!F754)</f>
        <v>0</v>
      </c>
      <c r="G754" s="10">
        <f>SUM('დამტკ. ნაერთი'!G754,'ცვლილ. ნაერთი'!G754)</f>
        <v>0</v>
      </c>
      <c r="H754" s="10">
        <f>SUM('დამტკ. ნაერთი'!H754,'ცვლილ. ნაერთი'!H754)</f>
        <v>0</v>
      </c>
      <c r="I754" s="10">
        <f t="shared" si="39"/>
        <v>0</v>
      </c>
      <c r="J754" s="10">
        <f t="shared" si="40"/>
        <v>0</v>
      </c>
    </row>
    <row r="755" spans="1:10" x14ac:dyDescent="0.25">
      <c r="A755" t="str">
        <f t="shared" si="38"/>
        <v>b</v>
      </c>
      <c r="B755" s="8"/>
      <c r="C755" s="9" t="s">
        <v>17</v>
      </c>
      <c r="D755" s="10">
        <f>SUM('დამტკ. ნაერთი'!D755,'ცვლილ. ნაერთი'!D755)</f>
        <v>0</v>
      </c>
      <c r="E755" s="10">
        <f>SUM('დამტკ. ნაერთი'!E755,'ცვლილ. ნაერთი'!E755)</f>
        <v>0</v>
      </c>
      <c r="F755" s="10">
        <f>SUM('დამტკ. ნაერთი'!F755,'ცვლილ. ნაერთი'!F755)</f>
        <v>0</v>
      </c>
      <c r="G755" s="10">
        <f>SUM('დამტკ. ნაერთი'!G755,'ცვლილ. ნაერთი'!G755)</f>
        <v>0</v>
      </c>
      <c r="H755" s="10">
        <f>SUM('დამტკ. ნაერთი'!H755,'ცვლილ. ნაერთი'!H755)</f>
        <v>0</v>
      </c>
      <c r="I755" s="10">
        <f t="shared" si="39"/>
        <v>0</v>
      </c>
      <c r="J755" s="10">
        <f t="shared" si="40"/>
        <v>0</v>
      </c>
    </row>
    <row r="756" spans="1:10" x14ac:dyDescent="0.25">
      <c r="A756" t="str">
        <f t="shared" si="38"/>
        <v>b</v>
      </c>
      <c r="B756" s="5"/>
      <c r="C756" s="6" t="s">
        <v>18</v>
      </c>
      <c r="D756" s="7">
        <f>SUM('დამტკ. ნაერთი'!D756,'ცვლილ. ნაერთი'!D756)</f>
        <v>0</v>
      </c>
      <c r="E756" s="7">
        <f>SUM('დამტკ. ნაერთი'!E756,'ცვლილ. ნაერთი'!E756)</f>
        <v>0</v>
      </c>
      <c r="F756" s="7">
        <f>SUM('დამტკ. ნაერთი'!F756,'ცვლილ. ნაერთი'!F756)</f>
        <v>0</v>
      </c>
      <c r="G756" s="7">
        <f>SUM('დამტკ. ნაერთი'!G756,'ცვლილ. ნაერთი'!G756)</f>
        <v>0</v>
      </c>
      <c r="H756" s="7">
        <f>SUM('დამტკ. ნაერთი'!H756,'ცვლილ. ნაერთი'!H756)</f>
        <v>0</v>
      </c>
      <c r="I756" s="7">
        <f t="shared" si="39"/>
        <v>0</v>
      </c>
      <c r="J756" s="7">
        <f t="shared" si="40"/>
        <v>0</v>
      </c>
    </row>
    <row r="757" spans="1:10" x14ac:dyDescent="0.25">
      <c r="A757" t="str">
        <f t="shared" si="38"/>
        <v>b</v>
      </c>
      <c r="B757" s="5"/>
      <c r="C757" s="6" t="s">
        <v>19</v>
      </c>
      <c r="D757" s="7">
        <f>SUM('დამტკ. ნაერთი'!D757,'ცვლილ. ნაერთი'!D757)</f>
        <v>0</v>
      </c>
      <c r="E757" s="7">
        <f>SUM('დამტკ. ნაერთი'!E757,'ცვლილ. ნაერთი'!E757)</f>
        <v>0</v>
      </c>
      <c r="F757" s="7">
        <f>SUM('დამტკ. ნაერთი'!F757,'ცვლილ. ნაერთი'!F757)</f>
        <v>0</v>
      </c>
      <c r="G757" s="7">
        <f>SUM('დამტკ. ნაერთი'!G757,'ცვლილ. ნაერთი'!G757)</f>
        <v>0</v>
      </c>
      <c r="H757" s="7">
        <f>SUM('დამტკ. ნაერთი'!H757,'ცვლილ. ნაერთი'!H757)</f>
        <v>0</v>
      </c>
      <c r="I757" s="7">
        <f t="shared" si="39"/>
        <v>0</v>
      </c>
      <c r="J757" s="7">
        <f t="shared" si="40"/>
        <v>0</v>
      </c>
    </row>
    <row r="758" spans="1:10" ht="15.75" thickBot="1" x14ac:dyDescent="0.3">
      <c r="A758" t="str">
        <f t="shared" si="38"/>
        <v>b</v>
      </c>
      <c r="B758" s="11"/>
      <c r="C758" s="12" t="s">
        <v>20</v>
      </c>
      <c r="D758" s="13">
        <f>SUM('დამტკ. ნაერთი'!D758,'ცვლილ. ნაერთი'!D758)</f>
        <v>0</v>
      </c>
      <c r="E758" s="13">
        <f>SUM('დამტკ. ნაერთი'!E758,'ცვლილ. ნაერთი'!E758)</f>
        <v>0</v>
      </c>
      <c r="F758" s="13">
        <f>SUM('დამტკ. ნაერთი'!F758,'ცვლილ. ნაერთი'!F758)</f>
        <v>0</v>
      </c>
      <c r="G758" s="13">
        <f>SUM('დამტკ. ნაერთი'!G758,'ცვლილ. ნაერთი'!G758)</f>
        <v>0</v>
      </c>
      <c r="H758" s="13">
        <f>SUM('დამტკ. ნაერთი'!H758,'ცვლილ. ნაერთი'!H758)</f>
        <v>0</v>
      </c>
      <c r="I758" s="13">
        <f t="shared" si="39"/>
        <v>0</v>
      </c>
      <c r="J758" s="13">
        <f t="shared" si="40"/>
        <v>0</v>
      </c>
    </row>
    <row r="759" spans="1:10" ht="32.25" customHeight="1" thickTop="1" thickBot="1" x14ac:dyDescent="0.3">
      <c r="A759" t="str">
        <f t="shared" si="38"/>
        <v>a</v>
      </c>
      <c r="B759" s="16" t="s">
        <v>131</v>
      </c>
      <c r="C759" s="4" t="s">
        <v>132</v>
      </c>
      <c r="D759" s="4">
        <f>SUM('დამტკ. ნაერთი'!D759,'ცვლილ. ნაერთი'!D759)</f>
        <v>5500000</v>
      </c>
      <c r="E759" s="4">
        <f>SUM('დამტკ. ნაერთი'!E759,'ცვლილ. ნაერთი'!E759)</f>
        <v>1133000</v>
      </c>
      <c r="F759" s="4">
        <f>SUM('დამტკ. ნაერთი'!F759,'ცვლილ. ნაერთი'!F759)</f>
        <v>1936000</v>
      </c>
      <c r="G759" s="4">
        <f>SUM('დამტკ. ნაერთი'!G759,'ცვლილ. ნაერთი'!G759)</f>
        <v>1168500</v>
      </c>
      <c r="H759" s="4">
        <f>SUM('დამტკ. ნაერთი'!H759,'ცვლილ. ნაერთი'!H759)</f>
        <v>1262500</v>
      </c>
      <c r="I759" s="4">
        <f t="shared" si="39"/>
        <v>3069000</v>
      </c>
      <c r="J759" s="4">
        <f t="shared" si="40"/>
        <v>4237500</v>
      </c>
    </row>
    <row r="760" spans="1:10" ht="15.75" thickTop="1" x14ac:dyDescent="0.25">
      <c r="A760" t="str">
        <f t="shared" si="38"/>
        <v>a</v>
      </c>
      <c r="B760" s="5"/>
      <c r="C760" s="6" t="s">
        <v>10</v>
      </c>
      <c r="D760" s="7">
        <f>SUM('დამტკ. ნაერთი'!D760,'ცვლილ. ნაერთი'!D760)</f>
        <v>5500000</v>
      </c>
      <c r="E760" s="7">
        <f>SUM('დამტკ. ნაერთი'!E760,'ცვლილ. ნაერთი'!E760)</f>
        <v>1133000</v>
      </c>
      <c r="F760" s="7">
        <f>SUM('დამტკ. ნაერთი'!F760,'ცვლილ. ნაერთი'!F760)</f>
        <v>1936000</v>
      </c>
      <c r="G760" s="7">
        <f>SUM('დამტკ. ნაერთი'!G760,'ცვლილ. ნაერთი'!G760)</f>
        <v>1168500</v>
      </c>
      <c r="H760" s="7">
        <f>SUM('დამტკ. ნაერთი'!H760,'ცვლილ. ნაერთი'!H760)</f>
        <v>1262500</v>
      </c>
      <c r="I760" s="7">
        <f t="shared" si="39"/>
        <v>3069000</v>
      </c>
      <c r="J760" s="7">
        <f t="shared" si="40"/>
        <v>4237500</v>
      </c>
    </row>
    <row r="761" spans="1:10" x14ac:dyDescent="0.25">
      <c r="A761" t="str">
        <f t="shared" si="38"/>
        <v>b</v>
      </c>
      <c r="B761" s="8"/>
      <c r="C761" s="9" t="s">
        <v>11</v>
      </c>
      <c r="D761" s="10">
        <f>SUM('დამტკ. ნაერთი'!D761,'ცვლილ. ნაერთი'!D761)</f>
        <v>0</v>
      </c>
      <c r="E761" s="10">
        <f>SUM('დამტკ. ნაერთი'!E761,'ცვლილ. ნაერთი'!E761)</f>
        <v>0</v>
      </c>
      <c r="F761" s="10">
        <f>SUM('დამტკ. ნაერთი'!F761,'ცვლილ. ნაერთი'!F761)</f>
        <v>0</v>
      </c>
      <c r="G761" s="10">
        <f>SUM('დამტკ. ნაერთი'!G761,'ცვლილ. ნაერთი'!G761)</f>
        <v>0</v>
      </c>
      <c r="H761" s="10">
        <f>SUM('დამტკ. ნაერთი'!H761,'ცვლილ. ნაერთი'!H761)</f>
        <v>0</v>
      </c>
      <c r="I761" s="10">
        <f t="shared" si="39"/>
        <v>0</v>
      </c>
      <c r="J761" s="10">
        <f t="shared" si="40"/>
        <v>0</v>
      </c>
    </row>
    <row r="762" spans="1:10" x14ac:dyDescent="0.25">
      <c r="A762" t="str">
        <f t="shared" si="38"/>
        <v>a</v>
      </c>
      <c r="B762" s="8"/>
      <c r="C762" s="9" t="s">
        <v>12</v>
      </c>
      <c r="D762" s="10">
        <f>SUM('დამტკ. ნაერთი'!D762,'ცვლილ. ნაერთი'!D762)</f>
        <v>149000</v>
      </c>
      <c r="E762" s="10">
        <f>SUM('დამტკ. ნაერთი'!E762,'ცვლილ. ნაერთი'!E762)</f>
        <v>37500</v>
      </c>
      <c r="F762" s="10">
        <f>SUM('დამტკ. ნაერთი'!F762,'ცვლილ. ნაერთი'!F762)</f>
        <v>37500</v>
      </c>
      <c r="G762" s="10">
        <f>SUM('დამტკ. ნაერთი'!G762,'ცვლილ. ნაერთი'!G762)</f>
        <v>37500</v>
      </c>
      <c r="H762" s="10">
        <f>SUM('დამტკ. ნაერთი'!H762,'ცვლილ. ნაერთი'!H762)</f>
        <v>36500</v>
      </c>
      <c r="I762" s="10">
        <f t="shared" si="39"/>
        <v>75000</v>
      </c>
      <c r="J762" s="10">
        <f t="shared" si="40"/>
        <v>112500</v>
      </c>
    </row>
    <row r="763" spans="1:10" x14ac:dyDescent="0.25">
      <c r="A763" t="str">
        <f t="shared" si="38"/>
        <v>b</v>
      </c>
      <c r="B763" s="8"/>
      <c r="C763" s="9" t="s">
        <v>13</v>
      </c>
      <c r="D763" s="10">
        <f>SUM('დამტკ. ნაერთი'!D763,'ცვლილ. ნაერთი'!D763)</f>
        <v>0</v>
      </c>
      <c r="E763" s="10">
        <f>SUM('დამტკ. ნაერთი'!E763,'ცვლილ. ნაერთი'!E763)</f>
        <v>0</v>
      </c>
      <c r="F763" s="10">
        <f>SUM('დამტკ. ნაერთი'!F763,'ცვლილ. ნაერთი'!F763)</f>
        <v>0</v>
      </c>
      <c r="G763" s="10">
        <f>SUM('დამტკ. ნაერთი'!G763,'ცვლილ. ნაერთი'!G763)</f>
        <v>0</v>
      </c>
      <c r="H763" s="10">
        <f>SUM('დამტკ. ნაერთი'!H763,'ცვლილ. ნაერთი'!H763)</f>
        <v>0</v>
      </c>
      <c r="I763" s="10">
        <f t="shared" si="39"/>
        <v>0</v>
      </c>
      <c r="J763" s="10">
        <f t="shared" si="40"/>
        <v>0</v>
      </c>
    </row>
    <row r="764" spans="1:10" x14ac:dyDescent="0.25">
      <c r="A764" t="str">
        <f t="shared" si="38"/>
        <v>b</v>
      </c>
      <c r="B764" s="8"/>
      <c r="C764" s="9" t="s">
        <v>14</v>
      </c>
      <c r="D764" s="10">
        <f>SUM('დამტკ. ნაერთი'!D764,'ცვლილ. ნაერთი'!D764)</f>
        <v>0</v>
      </c>
      <c r="E764" s="10">
        <f>SUM('დამტკ. ნაერთი'!E764,'ცვლილ. ნაერთი'!E764)</f>
        <v>0</v>
      </c>
      <c r="F764" s="10">
        <f>SUM('დამტკ. ნაერთი'!F764,'ცვლილ. ნაერთი'!F764)</f>
        <v>0</v>
      </c>
      <c r="G764" s="10">
        <f>SUM('დამტკ. ნაერთი'!G764,'ცვლილ. ნაერთი'!G764)</f>
        <v>0</v>
      </c>
      <c r="H764" s="10">
        <f>SUM('დამტკ. ნაერთი'!H764,'ცვლილ. ნაერთი'!H764)</f>
        <v>0</v>
      </c>
      <c r="I764" s="10">
        <f t="shared" si="39"/>
        <v>0</v>
      </c>
      <c r="J764" s="10">
        <f t="shared" si="40"/>
        <v>0</v>
      </c>
    </row>
    <row r="765" spans="1:10" x14ac:dyDescent="0.25">
      <c r="A765" t="str">
        <f t="shared" si="38"/>
        <v>b</v>
      </c>
      <c r="B765" s="8"/>
      <c r="C765" s="9" t="s">
        <v>15</v>
      </c>
      <c r="D765" s="10">
        <f>SUM('დამტკ. ნაერთი'!D765,'ცვლილ. ნაერთი'!D765)</f>
        <v>0</v>
      </c>
      <c r="E765" s="10">
        <f>SUM('დამტკ. ნაერთი'!E765,'ცვლილ. ნაერთი'!E765)</f>
        <v>0</v>
      </c>
      <c r="F765" s="10">
        <f>SUM('დამტკ. ნაერთი'!F765,'ცვლილ. ნაერთი'!F765)</f>
        <v>0</v>
      </c>
      <c r="G765" s="10">
        <f>SUM('დამტკ. ნაერთი'!G765,'ცვლილ. ნაერთი'!G765)</f>
        <v>0</v>
      </c>
      <c r="H765" s="10">
        <f>SUM('დამტკ. ნაერთი'!H765,'ცვლილ. ნაერთი'!H765)</f>
        <v>0</v>
      </c>
      <c r="I765" s="10">
        <f t="shared" si="39"/>
        <v>0</v>
      </c>
      <c r="J765" s="10">
        <f t="shared" si="40"/>
        <v>0</v>
      </c>
    </row>
    <row r="766" spans="1:10" x14ac:dyDescent="0.25">
      <c r="A766" t="str">
        <f t="shared" si="38"/>
        <v>a</v>
      </c>
      <c r="B766" s="8"/>
      <c r="C766" s="9" t="s">
        <v>16</v>
      </c>
      <c r="D766" s="10">
        <f>SUM('დამტკ. ნაერთი'!D766,'ცვლილ. ნაერთი'!D766)</f>
        <v>5351000</v>
      </c>
      <c r="E766" s="10">
        <f>SUM('დამტკ. ნაერთი'!E766,'ცვლილ. ნაერთი'!E766)</f>
        <v>1095500</v>
      </c>
      <c r="F766" s="10">
        <f>SUM('დამტკ. ნაერთი'!F766,'ცვლილ. ნაერთი'!F766)</f>
        <v>1898500</v>
      </c>
      <c r="G766" s="10">
        <f>SUM('დამტკ. ნაერთი'!G766,'ცვლილ. ნაერთი'!G766)</f>
        <v>1131000</v>
      </c>
      <c r="H766" s="10">
        <f>SUM('დამტკ. ნაერთი'!H766,'ცვლილ. ნაერთი'!H766)</f>
        <v>1226000</v>
      </c>
      <c r="I766" s="10">
        <f t="shared" si="39"/>
        <v>2994000</v>
      </c>
      <c r="J766" s="10">
        <f t="shared" si="40"/>
        <v>4125000</v>
      </c>
    </row>
    <row r="767" spans="1:10" x14ac:dyDescent="0.25">
      <c r="A767" t="str">
        <f t="shared" si="38"/>
        <v>b</v>
      </c>
      <c r="B767" s="8"/>
      <c r="C767" s="9" t="s">
        <v>17</v>
      </c>
      <c r="D767" s="10">
        <f>SUM('დამტკ. ნაერთი'!D767,'ცვლილ. ნაერთი'!D767)</f>
        <v>0</v>
      </c>
      <c r="E767" s="10">
        <f>SUM('დამტკ. ნაერთი'!E767,'ცვლილ. ნაერთი'!E767)</f>
        <v>0</v>
      </c>
      <c r="F767" s="10">
        <f>SUM('დამტკ. ნაერთი'!F767,'ცვლილ. ნაერთი'!F767)</f>
        <v>0</v>
      </c>
      <c r="G767" s="10">
        <f>SUM('დამტკ. ნაერთი'!G767,'ცვლილ. ნაერთი'!G767)</f>
        <v>0</v>
      </c>
      <c r="H767" s="10">
        <f>SUM('დამტკ. ნაერთი'!H767,'ცვლილ. ნაერთი'!H767)</f>
        <v>0</v>
      </c>
      <c r="I767" s="10">
        <f t="shared" si="39"/>
        <v>0</v>
      </c>
      <c r="J767" s="10">
        <f t="shared" si="40"/>
        <v>0</v>
      </c>
    </row>
    <row r="768" spans="1:10" x14ac:dyDescent="0.25">
      <c r="A768" t="str">
        <f t="shared" ref="A768:A855" si="41">IF(OR(D768&lt;&gt;0,E768&lt;&gt;0,F768&lt;&gt;0,G768&lt;&gt;0,H768&lt;&gt;0,),"a","b")</f>
        <v>b</v>
      </c>
      <c r="B768" s="5"/>
      <c r="C768" s="6" t="s">
        <v>18</v>
      </c>
      <c r="D768" s="7">
        <f>SUM('დამტკ. ნაერთი'!D768,'ცვლილ. ნაერთი'!D768)</f>
        <v>0</v>
      </c>
      <c r="E768" s="7">
        <f>SUM('დამტკ. ნაერთი'!E768,'ცვლილ. ნაერთი'!E768)</f>
        <v>0</v>
      </c>
      <c r="F768" s="7">
        <f>SUM('დამტკ. ნაერთი'!F768,'ცვლილ. ნაერთი'!F768)</f>
        <v>0</v>
      </c>
      <c r="G768" s="7">
        <f>SUM('დამტკ. ნაერთი'!G768,'ცვლილ. ნაერთი'!G768)</f>
        <v>0</v>
      </c>
      <c r="H768" s="7">
        <f>SUM('დამტკ. ნაერთი'!H768,'ცვლილ. ნაერთი'!H768)</f>
        <v>0</v>
      </c>
      <c r="I768" s="7">
        <f t="shared" ref="I768:I855" si="42">SUM(E768,F768)</f>
        <v>0</v>
      </c>
      <c r="J768" s="7">
        <f t="shared" ref="J768:J855" si="43">SUM(E768,F768,G768)</f>
        <v>0</v>
      </c>
    </row>
    <row r="769" spans="1:10" x14ac:dyDescent="0.25">
      <c r="A769" t="str">
        <f t="shared" si="41"/>
        <v>b</v>
      </c>
      <c r="B769" s="5"/>
      <c r="C769" s="6" t="s">
        <v>19</v>
      </c>
      <c r="D769" s="7">
        <f>SUM('დამტკ. ნაერთი'!D769,'ცვლილ. ნაერთი'!D769)</f>
        <v>0</v>
      </c>
      <c r="E769" s="7">
        <f>SUM('დამტკ. ნაერთი'!E769,'ცვლილ. ნაერთი'!E769)</f>
        <v>0</v>
      </c>
      <c r="F769" s="7">
        <f>SUM('დამტკ. ნაერთი'!F769,'ცვლილ. ნაერთი'!F769)</f>
        <v>0</v>
      </c>
      <c r="G769" s="7">
        <f>SUM('დამტკ. ნაერთი'!G769,'ცვლილ. ნაერთი'!G769)</f>
        <v>0</v>
      </c>
      <c r="H769" s="7">
        <f>SUM('დამტკ. ნაერთი'!H769,'ცვლილ. ნაერთი'!H769)</f>
        <v>0</v>
      </c>
      <c r="I769" s="7">
        <f t="shared" si="42"/>
        <v>0</v>
      </c>
      <c r="J769" s="7">
        <f t="shared" si="43"/>
        <v>0</v>
      </c>
    </row>
    <row r="770" spans="1:10" ht="15.75" thickBot="1" x14ac:dyDescent="0.3">
      <c r="A770" t="str">
        <f t="shared" si="41"/>
        <v>b</v>
      </c>
      <c r="B770" s="11"/>
      <c r="C770" s="12" t="s">
        <v>20</v>
      </c>
      <c r="D770" s="13">
        <f>SUM('დამტკ. ნაერთი'!D770,'ცვლილ. ნაერთი'!D770)</f>
        <v>0</v>
      </c>
      <c r="E770" s="13">
        <f>SUM('დამტკ. ნაერთი'!E770,'ცვლილ. ნაერთი'!E770)</f>
        <v>0</v>
      </c>
      <c r="F770" s="13">
        <f>SUM('დამტკ. ნაერთი'!F770,'ცვლილ. ნაერთი'!F770)</f>
        <v>0</v>
      </c>
      <c r="G770" s="13">
        <f>SUM('დამტკ. ნაერთი'!G770,'ცვლილ. ნაერთი'!G770)</f>
        <v>0</v>
      </c>
      <c r="H770" s="13">
        <f>SUM('დამტკ. ნაერთი'!H770,'ცვლილ. ნაერთი'!H770)</f>
        <v>0</v>
      </c>
      <c r="I770" s="13">
        <f t="shared" si="42"/>
        <v>0</v>
      </c>
      <c r="J770" s="13">
        <f t="shared" si="43"/>
        <v>0</v>
      </c>
    </row>
    <row r="771" spans="1:10" ht="32.25" customHeight="1" thickTop="1" thickBot="1" x14ac:dyDescent="0.3">
      <c r="A771" t="str">
        <f t="shared" si="41"/>
        <v>a</v>
      </c>
      <c r="B771" s="16" t="s">
        <v>133</v>
      </c>
      <c r="C771" s="4" t="s">
        <v>132</v>
      </c>
      <c r="D771" s="4">
        <f>SUM('დამტკ. ნაერთი'!D771,'ცვლილ. ნაერთი'!D771)</f>
        <v>5026000</v>
      </c>
      <c r="E771" s="4">
        <f>SUM('დამტკ. ნაერთი'!E771,'ცვლილ. ნაერთი'!E771)</f>
        <v>1109000</v>
      </c>
      <c r="F771" s="4">
        <f>SUM('დამტკ. ნაერთი'!F771,'ცვლილ. ნაერთი'!F771)</f>
        <v>1582000</v>
      </c>
      <c r="G771" s="4">
        <f>SUM('დამტკ. ნაერთი'!G771,'ცვლილ. ნაერთი'!G771)</f>
        <v>1102500</v>
      </c>
      <c r="H771" s="4">
        <f>SUM('დამტკ. ნაერთი'!H771,'ცვლილ. ნაერთი'!H771)</f>
        <v>1232500</v>
      </c>
      <c r="I771" s="4">
        <f t="shared" si="42"/>
        <v>2691000</v>
      </c>
      <c r="J771" s="4">
        <f t="shared" si="43"/>
        <v>3793500</v>
      </c>
    </row>
    <row r="772" spans="1:10" ht="15.75" thickTop="1" x14ac:dyDescent="0.25">
      <c r="A772" t="str">
        <f t="shared" si="41"/>
        <v>a</v>
      </c>
      <c r="B772" s="5"/>
      <c r="C772" s="6" t="s">
        <v>10</v>
      </c>
      <c r="D772" s="7">
        <f>SUM('დამტკ. ნაერთი'!D772,'ცვლილ. ნაერთი'!D772)</f>
        <v>5026000</v>
      </c>
      <c r="E772" s="7">
        <f>SUM('დამტკ. ნაერთი'!E772,'ცვლილ. ნაერთი'!E772)</f>
        <v>1109000</v>
      </c>
      <c r="F772" s="7">
        <f>SUM('დამტკ. ნაერთი'!F772,'ცვლილ. ნაერთი'!F772)</f>
        <v>1582000</v>
      </c>
      <c r="G772" s="7">
        <f>SUM('დამტკ. ნაერთი'!G772,'ცვლილ. ნაერთი'!G772)</f>
        <v>1102500</v>
      </c>
      <c r="H772" s="7">
        <f>SUM('დამტკ. ნაერთი'!H772,'ცვლილ. ნაერთი'!H772)</f>
        <v>1232500</v>
      </c>
      <c r="I772" s="7">
        <f t="shared" si="42"/>
        <v>2691000</v>
      </c>
      <c r="J772" s="7">
        <f t="shared" si="43"/>
        <v>3793500</v>
      </c>
    </row>
    <row r="773" spans="1:10" x14ac:dyDescent="0.25">
      <c r="A773" t="str">
        <f t="shared" si="41"/>
        <v>b</v>
      </c>
      <c r="B773" s="8"/>
      <c r="C773" s="9" t="s">
        <v>11</v>
      </c>
      <c r="D773" s="10">
        <f>SUM('დამტკ. ნაერთი'!D773,'ცვლილ. ნაერთი'!D773)</f>
        <v>0</v>
      </c>
      <c r="E773" s="10">
        <f>SUM('დამტკ. ნაერთი'!E773,'ცვლილ. ნაერთი'!E773)</f>
        <v>0</v>
      </c>
      <c r="F773" s="10">
        <f>SUM('დამტკ. ნაერთი'!F773,'ცვლილ. ნაერთი'!F773)</f>
        <v>0</v>
      </c>
      <c r="G773" s="10">
        <f>SUM('დამტკ. ნაერთი'!G773,'ცვლილ. ნაერთი'!G773)</f>
        <v>0</v>
      </c>
      <c r="H773" s="10">
        <f>SUM('დამტკ. ნაერთი'!H773,'ცვლილ. ნაერთი'!H773)</f>
        <v>0</v>
      </c>
      <c r="I773" s="10">
        <f t="shared" si="42"/>
        <v>0</v>
      </c>
      <c r="J773" s="10">
        <f t="shared" si="43"/>
        <v>0</v>
      </c>
    </row>
    <row r="774" spans="1:10" x14ac:dyDescent="0.25">
      <c r="A774" t="str">
        <f t="shared" si="41"/>
        <v>a</v>
      </c>
      <c r="B774" s="8"/>
      <c r="C774" s="9" t="s">
        <v>12</v>
      </c>
      <c r="D774" s="10">
        <f>SUM('დამტკ. ნაერთი'!D774,'ცვლილ. ნაერთი'!D774)</f>
        <v>54000</v>
      </c>
      <c r="E774" s="10">
        <f>SUM('დამტკ. ნაერთი'!E774,'ცვლილ. ნაერთი'!E774)</f>
        <v>13500</v>
      </c>
      <c r="F774" s="10">
        <f>SUM('დამტკ. ნაერთი'!F774,'ცვლილ. ნაერთი'!F774)</f>
        <v>13500</v>
      </c>
      <c r="G774" s="10">
        <f>SUM('დამტკ. ნაერთი'!G774,'ცვლილ. ნაერთი'!G774)</f>
        <v>13500</v>
      </c>
      <c r="H774" s="10">
        <f>SUM('დამტკ. ნაერთი'!H774,'ცვლილ. ნაერთი'!H774)</f>
        <v>13500</v>
      </c>
      <c r="I774" s="10">
        <f t="shared" si="42"/>
        <v>27000</v>
      </c>
      <c r="J774" s="10">
        <f t="shared" si="43"/>
        <v>40500</v>
      </c>
    </row>
    <row r="775" spans="1:10" x14ac:dyDescent="0.25">
      <c r="A775" t="str">
        <f t="shared" si="41"/>
        <v>b</v>
      </c>
      <c r="B775" s="8"/>
      <c r="C775" s="9" t="s">
        <v>13</v>
      </c>
      <c r="D775" s="10">
        <f>SUM('დამტკ. ნაერთი'!D775,'ცვლილ. ნაერთი'!D775)</f>
        <v>0</v>
      </c>
      <c r="E775" s="10">
        <f>SUM('დამტკ. ნაერთი'!E775,'ცვლილ. ნაერთი'!E775)</f>
        <v>0</v>
      </c>
      <c r="F775" s="10">
        <f>SUM('დამტკ. ნაერთი'!F775,'ცვლილ. ნაერთი'!F775)</f>
        <v>0</v>
      </c>
      <c r="G775" s="10">
        <f>SUM('დამტკ. ნაერთი'!G775,'ცვლილ. ნაერთი'!G775)</f>
        <v>0</v>
      </c>
      <c r="H775" s="10">
        <f>SUM('დამტკ. ნაერთი'!H775,'ცვლილ. ნაერთი'!H775)</f>
        <v>0</v>
      </c>
      <c r="I775" s="10">
        <f t="shared" si="42"/>
        <v>0</v>
      </c>
      <c r="J775" s="10">
        <f t="shared" si="43"/>
        <v>0</v>
      </c>
    </row>
    <row r="776" spans="1:10" x14ac:dyDescent="0.25">
      <c r="A776" t="str">
        <f t="shared" si="41"/>
        <v>b</v>
      </c>
      <c r="B776" s="8"/>
      <c r="C776" s="9" t="s">
        <v>14</v>
      </c>
      <c r="D776" s="10">
        <f>SUM('დამტკ. ნაერთი'!D776,'ცვლილ. ნაერთი'!D776)</f>
        <v>0</v>
      </c>
      <c r="E776" s="10">
        <f>SUM('დამტკ. ნაერთი'!E776,'ცვლილ. ნაერთი'!E776)</f>
        <v>0</v>
      </c>
      <c r="F776" s="10">
        <f>SUM('დამტკ. ნაერთი'!F776,'ცვლილ. ნაერთი'!F776)</f>
        <v>0</v>
      </c>
      <c r="G776" s="10">
        <f>SUM('დამტკ. ნაერთი'!G776,'ცვლილ. ნაერთი'!G776)</f>
        <v>0</v>
      </c>
      <c r="H776" s="10">
        <f>SUM('დამტკ. ნაერთი'!H776,'ცვლილ. ნაერთი'!H776)</f>
        <v>0</v>
      </c>
      <c r="I776" s="10">
        <f t="shared" si="42"/>
        <v>0</v>
      </c>
      <c r="J776" s="10">
        <f t="shared" si="43"/>
        <v>0</v>
      </c>
    </row>
    <row r="777" spans="1:10" x14ac:dyDescent="0.25">
      <c r="A777" t="str">
        <f t="shared" si="41"/>
        <v>b</v>
      </c>
      <c r="B777" s="8"/>
      <c r="C777" s="9" t="s">
        <v>15</v>
      </c>
      <c r="D777" s="10">
        <f>SUM('დამტკ. ნაერთი'!D777,'ცვლილ. ნაერთი'!D777)</f>
        <v>0</v>
      </c>
      <c r="E777" s="10">
        <f>SUM('დამტკ. ნაერთი'!E777,'ცვლილ. ნაერთი'!E777)</f>
        <v>0</v>
      </c>
      <c r="F777" s="10">
        <f>SUM('დამტკ. ნაერთი'!F777,'ცვლილ. ნაერთი'!F777)</f>
        <v>0</v>
      </c>
      <c r="G777" s="10">
        <f>SUM('დამტკ. ნაერთი'!G777,'ცვლილ. ნაერთი'!G777)</f>
        <v>0</v>
      </c>
      <c r="H777" s="10">
        <f>SUM('დამტკ. ნაერთი'!H777,'ცვლილ. ნაერთი'!H777)</f>
        <v>0</v>
      </c>
      <c r="I777" s="10">
        <f t="shared" si="42"/>
        <v>0</v>
      </c>
      <c r="J777" s="10">
        <f t="shared" si="43"/>
        <v>0</v>
      </c>
    </row>
    <row r="778" spans="1:10" x14ac:dyDescent="0.25">
      <c r="A778" t="str">
        <f t="shared" si="41"/>
        <v>a</v>
      </c>
      <c r="B778" s="8"/>
      <c r="C778" s="9" t="s">
        <v>16</v>
      </c>
      <c r="D778" s="10">
        <f>SUM('დამტკ. ნაერთი'!D778,'ცვლილ. ნაერთი'!D778)</f>
        <v>4972000</v>
      </c>
      <c r="E778" s="10">
        <f>SUM('დამტკ. ნაერთი'!E778,'ცვლილ. ნაერთი'!E778)</f>
        <v>1095500</v>
      </c>
      <c r="F778" s="10">
        <f>SUM('დამტკ. ნაერთი'!F778,'ცვლილ. ნაერთი'!F778)</f>
        <v>1568500</v>
      </c>
      <c r="G778" s="10">
        <f>SUM('დამტკ. ნაერთი'!G778,'ცვლილ. ნაერთი'!G778)</f>
        <v>1089000</v>
      </c>
      <c r="H778" s="10">
        <f>SUM('დამტკ. ნაერთი'!H778,'ცვლილ. ნაერთი'!H778)</f>
        <v>1219000</v>
      </c>
      <c r="I778" s="10">
        <f t="shared" si="42"/>
        <v>2664000</v>
      </c>
      <c r="J778" s="10">
        <f t="shared" si="43"/>
        <v>3753000</v>
      </c>
    </row>
    <row r="779" spans="1:10" x14ac:dyDescent="0.25">
      <c r="A779" t="str">
        <f t="shared" si="41"/>
        <v>b</v>
      </c>
      <c r="B779" s="8"/>
      <c r="C779" s="9" t="s">
        <v>17</v>
      </c>
      <c r="D779" s="10">
        <f>SUM('დამტკ. ნაერთი'!D779,'ცვლილ. ნაერთი'!D779)</f>
        <v>0</v>
      </c>
      <c r="E779" s="10">
        <f>SUM('დამტკ. ნაერთი'!E779,'ცვლილ. ნაერთი'!E779)</f>
        <v>0</v>
      </c>
      <c r="F779" s="10">
        <f>SUM('დამტკ. ნაერთი'!F779,'ცვლილ. ნაერთი'!F779)</f>
        <v>0</v>
      </c>
      <c r="G779" s="10">
        <f>SUM('დამტკ. ნაერთი'!G779,'ცვლილ. ნაერთი'!G779)</f>
        <v>0</v>
      </c>
      <c r="H779" s="10">
        <f>SUM('დამტკ. ნაერთი'!H779,'ცვლილ. ნაერთი'!H779)</f>
        <v>0</v>
      </c>
      <c r="I779" s="10">
        <f t="shared" si="42"/>
        <v>0</v>
      </c>
      <c r="J779" s="10">
        <f t="shared" si="43"/>
        <v>0</v>
      </c>
    </row>
    <row r="780" spans="1:10" x14ac:dyDescent="0.25">
      <c r="A780" t="str">
        <f t="shared" si="41"/>
        <v>b</v>
      </c>
      <c r="B780" s="5"/>
      <c r="C780" s="6" t="s">
        <v>18</v>
      </c>
      <c r="D780" s="7">
        <f>SUM('დამტკ. ნაერთი'!D780,'ცვლილ. ნაერთი'!D780)</f>
        <v>0</v>
      </c>
      <c r="E780" s="7">
        <f>SUM('დამტკ. ნაერთი'!E780,'ცვლილ. ნაერთი'!E780)</f>
        <v>0</v>
      </c>
      <c r="F780" s="7">
        <f>SUM('დამტკ. ნაერთი'!F780,'ცვლილ. ნაერთი'!F780)</f>
        <v>0</v>
      </c>
      <c r="G780" s="7">
        <f>SUM('დამტკ. ნაერთი'!G780,'ცვლილ. ნაერთი'!G780)</f>
        <v>0</v>
      </c>
      <c r="H780" s="7">
        <f>SUM('დამტკ. ნაერთი'!H780,'ცვლილ. ნაერთი'!H780)</f>
        <v>0</v>
      </c>
      <c r="I780" s="7">
        <f t="shared" si="42"/>
        <v>0</v>
      </c>
      <c r="J780" s="7">
        <f t="shared" si="43"/>
        <v>0</v>
      </c>
    </row>
    <row r="781" spans="1:10" x14ac:dyDescent="0.25">
      <c r="A781" t="str">
        <f t="shared" si="41"/>
        <v>b</v>
      </c>
      <c r="B781" s="5"/>
      <c r="C781" s="6" t="s">
        <v>19</v>
      </c>
      <c r="D781" s="7">
        <f>SUM('დამტკ. ნაერთი'!D781,'ცვლილ. ნაერთი'!D781)</f>
        <v>0</v>
      </c>
      <c r="E781" s="7">
        <f>SUM('დამტკ. ნაერთი'!E781,'ცვლილ. ნაერთი'!E781)</f>
        <v>0</v>
      </c>
      <c r="F781" s="7">
        <f>SUM('დამტკ. ნაერთი'!F781,'ცვლილ. ნაერთი'!F781)</f>
        <v>0</v>
      </c>
      <c r="G781" s="7">
        <f>SUM('დამტკ. ნაერთი'!G781,'ცვლილ. ნაერთი'!G781)</f>
        <v>0</v>
      </c>
      <c r="H781" s="7">
        <f>SUM('დამტკ. ნაერთი'!H781,'ცვლილ. ნაერთი'!H781)</f>
        <v>0</v>
      </c>
      <c r="I781" s="7">
        <f t="shared" si="42"/>
        <v>0</v>
      </c>
      <c r="J781" s="7">
        <f t="shared" si="43"/>
        <v>0</v>
      </c>
    </row>
    <row r="782" spans="1:10" ht="15.75" thickBot="1" x14ac:dyDescent="0.3">
      <c r="A782" t="str">
        <f t="shared" si="41"/>
        <v>b</v>
      </c>
      <c r="B782" s="11"/>
      <c r="C782" s="12" t="s">
        <v>20</v>
      </c>
      <c r="D782" s="13">
        <f>SUM('დამტკ. ნაერთი'!D782,'ცვლილ. ნაერთი'!D782)</f>
        <v>0</v>
      </c>
      <c r="E782" s="13">
        <f>SUM('დამტკ. ნაერთი'!E782,'ცვლილ. ნაერთი'!E782)</f>
        <v>0</v>
      </c>
      <c r="F782" s="13">
        <f>SUM('დამტკ. ნაერთი'!F782,'ცვლილ. ნაერთი'!F782)</f>
        <v>0</v>
      </c>
      <c r="G782" s="13">
        <f>SUM('დამტკ. ნაერთი'!G782,'ცვლილ. ნაერთი'!G782)</f>
        <v>0</v>
      </c>
      <c r="H782" s="13">
        <f>SUM('დამტკ. ნაერთი'!H782,'ცვლილ. ნაერთი'!H782)</f>
        <v>0</v>
      </c>
      <c r="I782" s="13">
        <f t="shared" si="42"/>
        <v>0</v>
      </c>
      <c r="J782" s="13">
        <f t="shared" si="43"/>
        <v>0</v>
      </c>
    </row>
    <row r="783" spans="1:10" ht="61.5" thickTop="1" thickBot="1" x14ac:dyDescent="0.3">
      <c r="A783" t="str">
        <f t="shared" si="41"/>
        <v>a</v>
      </c>
      <c r="B783" s="3" t="s">
        <v>134</v>
      </c>
      <c r="C783" s="14" t="s">
        <v>135</v>
      </c>
      <c r="D783" s="4">
        <f>SUM('დამტკ. ნაერთი'!D783,'ცვლილ. ნაერთი'!D783)</f>
        <v>474000</v>
      </c>
      <c r="E783" s="4">
        <f>SUM('დამტკ. ნაერთი'!E783,'ცვლილ. ნაერთი'!E783)</f>
        <v>24000</v>
      </c>
      <c r="F783" s="4">
        <f>SUM('დამტკ. ნაერთი'!F783,'ცვლილ. ნაერთი'!F783)</f>
        <v>354000</v>
      </c>
      <c r="G783" s="4">
        <f>SUM('დამტკ. ნაერთი'!G783,'ცვლილ. ნაერთი'!G783)</f>
        <v>66000</v>
      </c>
      <c r="H783" s="4">
        <f>SUM('დამტკ. ნაერთი'!H783,'ცვლილ. ნაერთი'!H783)</f>
        <v>30000</v>
      </c>
      <c r="I783" s="4">
        <f t="shared" si="42"/>
        <v>378000</v>
      </c>
      <c r="J783" s="4">
        <f t="shared" si="43"/>
        <v>444000</v>
      </c>
    </row>
    <row r="784" spans="1:10" ht="15.75" thickTop="1" x14ac:dyDescent="0.25">
      <c r="A784" t="str">
        <f t="shared" si="41"/>
        <v>a</v>
      </c>
      <c r="B784" s="5"/>
      <c r="C784" s="6" t="s">
        <v>10</v>
      </c>
      <c r="D784" s="7">
        <f>SUM('დამტკ. ნაერთი'!D784,'ცვლილ. ნაერთი'!D784)</f>
        <v>474000</v>
      </c>
      <c r="E784" s="7">
        <f>SUM('დამტკ. ნაერთი'!E784,'ცვლილ. ნაერთი'!E784)</f>
        <v>24000</v>
      </c>
      <c r="F784" s="7">
        <f>SUM('დამტკ. ნაერთი'!F784,'ცვლილ. ნაერთი'!F784)</f>
        <v>354000</v>
      </c>
      <c r="G784" s="7">
        <f>SUM('დამტკ. ნაერთი'!G784,'ცვლილ. ნაერთი'!G784)</f>
        <v>66000</v>
      </c>
      <c r="H784" s="7">
        <f>SUM('დამტკ. ნაერთი'!H784,'ცვლილ. ნაერთი'!H784)</f>
        <v>30000</v>
      </c>
      <c r="I784" s="7">
        <f t="shared" si="42"/>
        <v>378000</v>
      </c>
      <c r="J784" s="7">
        <f t="shared" si="43"/>
        <v>444000</v>
      </c>
    </row>
    <row r="785" spans="1:10" x14ac:dyDescent="0.25">
      <c r="A785" t="str">
        <f t="shared" si="41"/>
        <v>b</v>
      </c>
      <c r="B785" s="8"/>
      <c r="C785" s="9" t="s">
        <v>11</v>
      </c>
      <c r="D785" s="10">
        <f>SUM('დამტკ. ნაერთი'!D785,'ცვლილ. ნაერთი'!D785)</f>
        <v>0</v>
      </c>
      <c r="E785" s="10">
        <f>SUM('დამტკ. ნაერთი'!E785,'ცვლილ. ნაერთი'!E785)</f>
        <v>0</v>
      </c>
      <c r="F785" s="10">
        <f>SUM('დამტკ. ნაერთი'!F785,'ცვლილ. ნაერთი'!F785)</f>
        <v>0</v>
      </c>
      <c r="G785" s="10">
        <f>SUM('დამტკ. ნაერთი'!G785,'ცვლილ. ნაერთი'!G785)</f>
        <v>0</v>
      </c>
      <c r="H785" s="10">
        <f>SUM('დამტკ. ნაერთი'!H785,'ცვლილ. ნაერთი'!H785)</f>
        <v>0</v>
      </c>
      <c r="I785" s="10">
        <f t="shared" si="42"/>
        <v>0</v>
      </c>
      <c r="J785" s="10">
        <f t="shared" si="43"/>
        <v>0</v>
      </c>
    </row>
    <row r="786" spans="1:10" x14ac:dyDescent="0.25">
      <c r="A786" t="str">
        <f t="shared" si="41"/>
        <v>a</v>
      </c>
      <c r="B786" s="8"/>
      <c r="C786" s="9" t="s">
        <v>12</v>
      </c>
      <c r="D786" s="10">
        <f>SUM('დამტკ. ნაერთი'!D786,'ცვლილ. ნაერთი'!D786)</f>
        <v>95000</v>
      </c>
      <c r="E786" s="10">
        <f>SUM('დამტკ. ნაერთი'!E786,'ცვლილ. ნაერთი'!E786)</f>
        <v>24000</v>
      </c>
      <c r="F786" s="10">
        <f>SUM('დამტკ. ნაერთი'!F786,'ცვლილ. ნაერთი'!F786)</f>
        <v>24000</v>
      </c>
      <c r="G786" s="10">
        <f>SUM('დამტკ. ნაერთი'!G786,'ცვლილ. ნაერთი'!G786)</f>
        <v>24000</v>
      </c>
      <c r="H786" s="10">
        <f>SUM('დამტკ. ნაერთი'!H786,'ცვლილ. ნაერთი'!H786)</f>
        <v>23000</v>
      </c>
      <c r="I786" s="10">
        <f t="shared" si="42"/>
        <v>48000</v>
      </c>
      <c r="J786" s="10">
        <f t="shared" si="43"/>
        <v>72000</v>
      </c>
    </row>
    <row r="787" spans="1:10" x14ac:dyDescent="0.25">
      <c r="A787" t="str">
        <f t="shared" si="41"/>
        <v>b</v>
      </c>
      <c r="B787" s="8"/>
      <c r="C787" s="9" t="s">
        <v>13</v>
      </c>
      <c r="D787" s="10">
        <f>SUM('დამტკ. ნაერთი'!D787,'ცვლილ. ნაერთი'!D787)</f>
        <v>0</v>
      </c>
      <c r="E787" s="10">
        <f>SUM('დამტკ. ნაერთი'!E787,'ცვლილ. ნაერთი'!E787)</f>
        <v>0</v>
      </c>
      <c r="F787" s="10">
        <f>SUM('დამტკ. ნაერთი'!F787,'ცვლილ. ნაერთი'!F787)</f>
        <v>0</v>
      </c>
      <c r="G787" s="10">
        <f>SUM('დამტკ. ნაერთი'!G787,'ცვლილ. ნაერთი'!G787)</f>
        <v>0</v>
      </c>
      <c r="H787" s="10">
        <f>SUM('დამტკ. ნაერთი'!H787,'ცვლილ. ნაერთი'!H787)</f>
        <v>0</v>
      </c>
      <c r="I787" s="10">
        <f t="shared" si="42"/>
        <v>0</v>
      </c>
      <c r="J787" s="10">
        <f t="shared" si="43"/>
        <v>0</v>
      </c>
    </row>
    <row r="788" spans="1:10" x14ac:dyDescent="0.25">
      <c r="A788" t="str">
        <f t="shared" si="41"/>
        <v>b</v>
      </c>
      <c r="B788" s="8"/>
      <c r="C788" s="9" t="s">
        <v>14</v>
      </c>
      <c r="D788" s="10">
        <f>SUM('დამტკ. ნაერთი'!D788,'ცვლილ. ნაერთი'!D788)</f>
        <v>0</v>
      </c>
      <c r="E788" s="10">
        <f>SUM('დამტკ. ნაერთი'!E788,'ცვლილ. ნაერთი'!E788)</f>
        <v>0</v>
      </c>
      <c r="F788" s="10">
        <f>SUM('დამტკ. ნაერთი'!F788,'ცვლილ. ნაერთი'!F788)</f>
        <v>0</v>
      </c>
      <c r="G788" s="10">
        <f>SUM('დამტკ. ნაერთი'!G788,'ცვლილ. ნაერთი'!G788)</f>
        <v>0</v>
      </c>
      <c r="H788" s="10">
        <f>SUM('დამტკ. ნაერთი'!H788,'ცვლილ. ნაერთი'!H788)</f>
        <v>0</v>
      </c>
      <c r="I788" s="10">
        <f t="shared" si="42"/>
        <v>0</v>
      </c>
      <c r="J788" s="10">
        <f t="shared" si="43"/>
        <v>0</v>
      </c>
    </row>
    <row r="789" spans="1:10" x14ac:dyDescent="0.25">
      <c r="A789" t="str">
        <f t="shared" si="41"/>
        <v>b</v>
      </c>
      <c r="B789" s="8"/>
      <c r="C789" s="9" t="s">
        <v>15</v>
      </c>
      <c r="D789" s="10">
        <f>SUM('დამტკ. ნაერთი'!D789,'ცვლილ. ნაერთი'!D789)</f>
        <v>0</v>
      </c>
      <c r="E789" s="10">
        <f>SUM('დამტკ. ნაერთი'!E789,'ცვლილ. ნაერთი'!E789)</f>
        <v>0</v>
      </c>
      <c r="F789" s="10">
        <f>SUM('დამტკ. ნაერთი'!F789,'ცვლილ. ნაერთი'!F789)</f>
        <v>0</v>
      </c>
      <c r="G789" s="10">
        <f>SUM('დამტკ. ნაერთი'!G789,'ცვლილ. ნაერთი'!G789)</f>
        <v>0</v>
      </c>
      <c r="H789" s="10">
        <f>SUM('დამტკ. ნაერთი'!H789,'ცვლილ. ნაერთი'!H789)</f>
        <v>0</v>
      </c>
      <c r="I789" s="10">
        <f t="shared" si="42"/>
        <v>0</v>
      </c>
      <c r="J789" s="10">
        <f t="shared" si="43"/>
        <v>0</v>
      </c>
    </row>
    <row r="790" spans="1:10" x14ac:dyDescent="0.25">
      <c r="A790" t="str">
        <f t="shared" si="41"/>
        <v>a</v>
      </c>
      <c r="B790" s="8"/>
      <c r="C790" s="9" t="s">
        <v>16</v>
      </c>
      <c r="D790" s="10">
        <f>SUM('დამტკ. ნაერთი'!D790,'ცვლილ. ნაერთი'!D790)</f>
        <v>379000</v>
      </c>
      <c r="E790" s="10">
        <f>SUM('დამტკ. ნაერთი'!E790,'ცვლილ. ნაერთი'!E790)</f>
        <v>0</v>
      </c>
      <c r="F790" s="10">
        <f>SUM('დამტკ. ნაერთი'!F790,'ცვლილ. ნაერთი'!F790)</f>
        <v>330000</v>
      </c>
      <c r="G790" s="10">
        <f>SUM('დამტკ. ნაერთი'!G790,'ცვლილ. ნაერთი'!G790)</f>
        <v>42000</v>
      </c>
      <c r="H790" s="10">
        <f>SUM('დამტკ. ნაერთი'!H790,'ცვლილ. ნაერთი'!H790)</f>
        <v>7000</v>
      </c>
      <c r="I790" s="10">
        <f t="shared" si="42"/>
        <v>330000</v>
      </c>
      <c r="J790" s="10">
        <f t="shared" si="43"/>
        <v>372000</v>
      </c>
    </row>
    <row r="791" spans="1:10" x14ac:dyDescent="0.25">
      <c r="A791" t="str">
        <f t="shared" si="41"/>
        <v>b</v>
      </c>
      <c r="B791" s="8"/>
      <c r="C791" s="9" t="s">
        <v>17</v>
      </c>
      <c r="D791" s="10">
        <f>SUM('დამტკ. ნაერთი'!D791,'ცვლილ. ნაერთი'!D791)</f>
        <v>0</v>
      </c>
      <c r="E791" s="10">
        <f>SUM('დამტკ. ნაერთი'!E791,'ცვლილ. ნაერთი'!E791)</f>
        <v>0</v>
      </c>
      <c r="F791" s="10">
        <f>SUM('დამტკ. ნაერთი'!F791,'ცვლილ. ნაერთი'!F791)</f>
        <v>0</v>
      </c>
      <c r="G791" s="10">
        <f>SUM('დამტკ. ნაერთი'!G791,'ცვლილ. ნაერთი'!G791)</f>
        <v>0</v>
      </c>
      <c r="H791" s="10">
        <f>SUM('დამტკ. ნაერთი'!H791,'ცვლილ. ნაერთი'!H791)</f>
        <v>0</v>
      </c>
      <c r="I791" s="10">
        <f t="shared" si="42"/>
        <v>0</v>
      </c>
      <c r="J791" s="10">
        <f t="shared" si="43"/>
        <v>0</v>
      </c>
    </row>
    <row r="792" spans="1:10" x14ac:dyDescent="0.25">
      <c r="A792" t="str">
        <f t="shared" si="41"/>
        <v>b</v>
      </c>
      <c r="B792" s="5"/>
      <c r="C792" s="6" t="s">
        <v>18</v>
      </c>
      <c r="D792" s="7">
        <f>SUM('დამტკ. ნაერთი'!D792,'ცვლილ. ნაერთი'!D792)</f>
        <v>0</v>
      </c>
      <c r="E792" s="7">
        <f>SUM('დამტკ. ნაერთი'!E792,'ცვლილ. ნაერთი'!E792)</f>
        <v>0</v>
      </c>
      <c r="F792" s="7">
        <f>SUM('დამტკ. ნაერთი'!F792,'ცვლილ. ნაერთი'!F792)</f>
        <v>0</v>
      </c>
      <c r="G792" s="7">
        <f>SUM('დამტკ. ნაერთი'!G792,'ცვლილ. ნაერთი'!G792)</f>
        <v>0</v>
      </c>
      <c r="H792" s="7">
        <f>SUM('დამტკ. ნაერთი'!H792,'ცვლილ. ნაერთი'!H792)</f>
        <v>0</v>
      </c>
      <c r="I792" s="7">
        <f t="shared" si="42"/>
        <v>0</v>
      </c>
      <c r="J792" s="7">
        <f t="shared" si="43"/>
        <v>0</v>
      </c>
    </row>
    <row r="793" spans="1:10" x14ac:dyDescent="0.25">
      <c r="A793" t="str">
        <f t="shared" si="41"/>
        <v>b</v>
      </c>
      <c r="B793" s="5"/>
      <c r="C793" s="6" t="s">
        <v>19</v>
      </c>
      <c r="D793" s="7">
        <f>SUM('დამტკ. ნაერთი'!D793,'ცვლილ. ნაერთი'!D793)</f>
        <v>0</v>
      </c>
      <c r="E793" s="7">
        <f>SUM('დამტკ. ნაერთი'!E793,'ცვლილ. ნაერთი'!E793)</f>
        <v>0</v>
      </c>
      <c r="F793" s="7">
        <f>SUM('დამტკ. ნაერთი'!F793,'ცვლილ. ნაერთი'!F793)</f>
        <v>0</v>
      </c>
      <c r="G793" s="7">
        <f>SUM('დამტკ. ნაერთი'!G793,'ცვლილ. ნაერთი'!G793)</f>
        <v>0</v>
      </c>
      <c r="H793" s="7">
        <f>SUM('დამტკ. ნაერთი'!H793,'ცვლილ. ნაერთი'!H793)</f>
        <v>0</v>
      </c>
      <c r="I793" s="7">
        <f t="shared" si="42"/>
        <v>0</v>
      </c>
      <c r="J793" s="7">
        <f t="shared" si="43"/>
        <v>0</v>
      </c>
    </row>
    <row r="794" spans="1:10" ht="15.75" thickBot="1" x14ac:dyDescent="0.3">
      <c r="A794" t="str">
        <f t="shared" si="41"/>
        <v>b</v>
      </c>
      <c r="B794" s="11"/>
      <c r="C794" s="12" t="s">
        <v>20</v>
      </c>
      <c r="D794" s="13">
        <f>SUM('დამტკ. ნაერთი'!D794,'ცვლილ. ნაერთი'!D794)</f>
        <v>0</v>
      </c>
      <c r="E794" s="13">
        <f>SUM('დამტკ. ნაერთი'!E794,'ცვლილ. ნაერთი'!E794)</f>
        <v>0</v>
      </c>
      <c r="F794" s="13">
        <f>SUM('დამტკ. ნაერთი'!F794,'ცვლილ. ნაერთი'!F794)</f>
        <v>0</v>
      </c>
      <c r="G794" s="13">
        <f>SUM('დამტკ. ნაერთი'!G794,'ცვლილ. ნაერთი'!G794)</f>
        <v>0</v>
      </c>
      <c r="H794" s="13">
        <f>SUM('დამტკ. ნაერთი'!H794,'ცვლილ. ნაერთი'!H794)</f>
        <v>0</v>
      </c>
      <c r="I794" s="13">
        <f t="shared" si="42"/>
        <v>0</v>
      </c>
      <c r="J794" s="13">
        <f t="shared" si="43"/>
        <v>0</v>
      </c>
    </row>
    <row r="795" spans="1:10" ht="31.5" thickTop="1" thickBot="1" x14ac:dyDescent="0.3">
      <c r="A795" t="str">
        <f t="shared" si="41"/>
        <v>a</v>
      </c>
      <c r="B795" s="3" t="s">
        <v>136</v>
      </c>
      <c r="C795" s="14" t="s">
        <v>137</v>
      </c>
      <c r="D795" s="4">
        <f>SUM('დამტკ. ნაერთი'!D795,'ცვლილ. ნაერთი'!D795)</f>
        <v>6700000</v>
      </c>
      <c r="E795" s="4">
        <f>SUM('დამტკ. ნაერთი'!E795,'ცვლილ. ნაერთი'!E795)</f>
        <v>1020500</v>
      </c>
      <c r="F795" s="4">
        <f>SUM('დამტკ. ნაერთი'!F795,'ცვლილ. ნაერთი'!F795)</f>
        <v>1970500</v>
      </c>
      <c r="G795" s="4">
        <f>SUM('დამტკ. ნაერთი'!G795,'ცვლილ. ნაერთი'!G795)</f>
        <v>1616500</v>
      </c>
      <c r="H795" s="4">
        <f>SUM('დამტკ. ნაერთი'!H795,'ცვლილ. ნაერთი'!H795)</f>
        <v>2092500</v>
      </c>
      <c r="I795" s="4">
        <f t="shared" si="42"/>
        <v>2991000</v>
      </c>
      <c r="J795" s="4">
        <f t="shared" si="43"/>
        <v>4607500</v>
      </c>
    </row>
    <row r="796" spans="1:10" ht="15.75" thickTop="1" x14ac:dyDescent="0.25">
      <c r="A796" t="str">
        <f t="shared" si="41"/>
        <v>a</v>
      </c>
      <c r="B796" s="5"/>
      <c r="C796" s="6" t="s">
        <v>10</v>
      </c>
      <c r="D796" s="7">
        <f>SUM('დამტკ. ნაერთი'!D796,'ცვლილ. ნაერთი'!D796)</f>
        <v>6700000</v>
      </c>
      <c r="E796" s="7">
        <f>SUM('დამტკ. ნაერთი'!E796,'ცვლილ. ნაერთი'!E796)</f>
        <v>1020500</v>
      </c>
      <c r="F796" s="7">
        <f>SUM('დამტკ. ნაერთი'!F796,'ცვლილ. ნაერთი'!F796)</f>
        <v>1970500</v>
      </c>
      <c r="G796" s="7">
        <f>SUM('დამტკ. ნაერთი'!G796,'ცვლილ. ნაერთი'!G796)</f>
        <v>1616500</v>
      </c>
      <c r="H796" s="7">
        <f>SUM('დამტკ. ნაერთი'!H796,'ცვლილ. ნაერთი'!H796)</f>
        <v>2092500</v>
      </c>
      <c r="I796" s="7">
        <f t="shared" si="42"/>
        <v>2991000</v>
      </c>
      <c r="J796" s="7">
        <f t="shared" si="43"/>
        <v>4607500</v>
      </c>
    </row>
    <row r="797" spans="1:10" x14ac:dyDescent="0.25">
      <c r="A797" t="str">
        <f t="shared" si="41"/>
        <v>b</v>
      </c>
      <c r="B797" s="8"/>
      <c r="C797" s="9" t="s">
        <v>11</v>
      </c>
      <c r="D797" s="10">
        <f>SUM('დამტკ. ნაერთი'!D797,'ცვლილ. ნაერთი'!D797)</f>
        <v>0</v>
      </c>
      <c r="E797" s="10">
        <f>SUM('დამტკ. ნაერთი'!E797,'ცვლილ. ნაერთი'!E797)</f>
        <v>0</v>
      </c>
      <c r="F797" s="10">
        <f>SUM('დამტკ. ნაერთი'!F797,'ცვლილ. ნაერთი'!F797)</f>
        <v>0</v>
      </c>
      <c r="G797" s="10">
        <f>SUM('დამტკ. ნაერთი'!G797,'ცვლილ. ნაერთი'!G797)</f>
        <v>0</v>
      </c>
      <c r="H797" s="10">
        <f>SUM('დამტკ. ნაერთი'!H797,'ცვლილ. ნაერთი'!H797)</f>
        <v>0</v>
      </c>
      <c r="I797" s="10">
        <f t="shared" si="42"/>
        <v>0</v>
      </c>
      <c r="J797" s="10">
        <f t="shared" si="43"/>
        <v>0</v>
      </c>
    </row>
    <row r="798" spans="1:10" x14ac:dyDescent="0.25">
      <c r="A798" t="str">
        <f t="shared" si="41"/>
        <v>a</v>
      </c>
      <c r="B798" s="8"/>
      <c r="C798" s="9" t="s">
        <v>12</v>
      </c>
      <c r="D798" s="10">
        <f>SUM('დამტკ. ნაერთი'!D798,'ცვლილ. ნაერთი'!D798)</f>
        <v>166000</v>
      </c>
      <c r="E798" s="10">
        <f>SUM('დამტკ. ნაერთი'!E798,'ცვლილ. ნაერთი'!E798)</f>
        <v>41000</v>
      </c>
      <c r="F798" s="10">
        <f>SUM('დამტკ. ნაერთი'!F798,'ცვლილ. ნაერთი'!F798)</f>
        <v>47000</v>
      </c>
      <c r="G798" s="10">
        <f>SUM('დამტკ. ნაერთი'!G798,'ცვლილ. ნაერთი'!G798)</f>
        <v>39000</v>
      </c>
      <c r="H798" s="10">
        <f>SUM('დამტკ. ნაერთი'!H798,'ცვლილ. ნაერთი'!H798)</f>
        <v>39000</v>
      </c>
      <c r="I798" s="10">
        <f t="shared" si="42"/>
        <v>88000</v>
      </c>
      <c r="J798" s="10">
        <f t="shared" si="43"/>
        <v>127000</v>
      </c>
    </row>
    <row r="799" spans="1:10" x14ac:dyDescent="0.25">
      <c r="A799" t="str">
        <f t="shared" si="41"/>
        <v>b</v>
      </c>
      <c r="B799" s="8"/>
      <c r="C799" s="9" t="s">
        <v>13</v>
      </c>
      <c r="D799" s="10">
        <f>SUM('დამტკ. ნაერთი'!D799,'ცვლილ. ნაერთი'!D799)</f>
        <v>0</v>
      </c>
      <c r="E799" s="10">
        <f>SUM('დამტკ. ნაერთი'!E799,'ცვლილ. ნაერთი'!E799)</f>
        <v>0</v>
      </c>
      <c r="F799" s="10">
        <f>SUM('დამტკ. ნაერთი'!F799,'ცვლილ. ნაერთი'!F799)</f>
        <v>0</v>
      </c>
      <c r="G799" s="10">
        <f>SUM('დამტკ. ნაერთი'!G799,'ცვლილ. ნაერთი'!G799)</f>
        <v>0</v>
      </c>
      <c r="H799" s="10">
        <f>SUM('დამტკ. ნაერთი'!H799,'ცვლილ. ნაერთი'!H799)</f>
        <v>0</v>
      </c>
      <c r="I799" s="10">
        <f t="shared" si="42"/>
        <v>0</v>
      </c>
      <c r="J799" s="10">
        <f t="shared" si="43"/>
        <v>0</v>
      </c>
    </row>
    <row r="800" spans="1:10" x14ac:dyDescent="0.25">
      <c r="A800" t="str">
        <f t="shared" si="41"/>
        <v>b</v>
      </c>
      <c r="B800" s="8"/>
      <c r="C800" s="9" t="s">
        <v>14</v>
      </c>
      <c r="D800" s="10">
        <f>SUM('დამტკ. ნაერთი'!D800,'ცვლილ. ნაერთი'!D800)</f>
        <v>0</v>
      </c>
      <c r="E800" s="10">
        <f>SUM('დამტკ. ნაერთი'!E800,'ცვლილ. ნაერთი'!E800)</f>
        <v>0</v>
      </c>
      <c r="F800" s="10">
        <f>SUM('დამტკ. ნაერთი'!F800,'ცვლილ. ნაერთი'!F800)</f>
        <v>0</v>
      </c>
      <c r="G800" s="10">
        <f>SUM('დამტკ. ნაერთი'!G800,'ცვლილ. ნაერთი'!G800)</f>
        <v>0</v>
      </c>
      <c r="H800" s="10">
        <f>SUM('დამტკ. ნაერთი'!H800,'ცვლილ. ნაერთი'!H800)</f>
        <v>0</v>
      </c>
      <c r="I800" s="10">
        <f t="shared" si="42"/>
        <v>0</v>
      </c>
      <c r="J800" s="10">
        <f t="shared" si="43"/>
        <v>0</v>
      </c>
    </row>
    <row r="801" spans="1:10" x14ac:dyDescent="0.25">
      <c r="A801" t="str">
        <f t="shared" si="41"/>
        <v>b</v>
      </c>
      <c r="B801" s="8"/>
      <c r="C801" s="9" t="s">
        <v>15</v>
      </c>
      <c r="D801" s="10">
        <f>SUM('დამტკ. ნაერთი'!D801,'ცვლილ. ნაერთი'!D801)</f>
        <v>0</v>
      </c>
      <c r="E801" s="10">
        <f>SUM('დამტკ. ნაერთი'!E801,'ცვლილ. ნაერთი'!E801)</f>
        <v>0</v>
      </c>
      <c r="F801" s="10">
        <f>SUM('დამტკ. ნაერთი'!F801,'ცვლილ. ნაერთი'!F801)</f>
        <v>0</v>
      </c>
      <c r="G801" s="10">
        <f>SUM('დამტკ. ნაერთი'!G801,'ცვლილ. ნაერთი'!G801)</f>
        <v>0</v>
      </c>
      <c r="H801" s="10">
        <f>SUM('დამტკ. ნაერთი'!H801,'ცვლილ. ნაერთი'!H801)</f>
        <v>0</v>
      </c>
      <c r="I801" s="10">
        <f t="shared" si="42"/>
        <v>0</v>
      </c>
      <c r="J801" s="10">
        <f t="shared" si="43"/>
        <v>0</v>
      </c>
    </row>
    <row r="802" spans="1:10" x14ac:dyDescent="0.25">
      <c r="A802" t="str">
        <f t="shared" si="41"/>
        <v>a</v>
      </c>
      <c r="B802" s="8"/>
      <c r="C802" s="9" t="s">
        <v>16</v>
      </c>
      <c r="D802" s="10">
        <f>SUM('დამტკ. ნაერთი'!D802,'ცვლილ. ნაერთი'!D802)</f>
        <v>6534000</v>
      </c>
      <c r="E802" s="10">
        <f>SUM('დამტკ. ნაერთი'!E802,'ცვლილ. ნაერთი'!E802)</f>
        <v>979500</v>
      </c>
      <c r="F802" s="10">
        <f>SUM('დამტკ. ნაერთი'!F802,'ცვლილ. ნაერთი'!F802)</f>
        <v>1923500</v>
      </c>
      <c r="G802" s="10">
        <f>SUM('დამტკ. ნაერთი'!G802,'ცვლილ. ნაერთი'!G802)</f>
        <v>1577500</v>
      </c>
      <c r="H802" s="10">
        <f>SUM('დამტკ. ნაერთი'!H802,'ცვლილ. ნაერთი'!H802)</f>
        <v>2053500</v>
      </c>
      <c r="I802" s="10">
        <f t="shared" si="42"/>
        <v>2903000</v>
      </c>
      <c r="J802" s="10">
        <f t="shared" si="43"/>
        <v>4480500</v>
      </c>
    </row>
    <row r="803" spans="1:10" x14ac:dyDescent="0.25">
      <c r="A803" t="str">
        <f t="shared" si="41"/>
        <v>b</v>
      </c>
      <c r="B803" s="8"/>
      <c r="C803" s="9" t="s">
        <v>17</v>
      </c>
      <c r="D803" s="10">
        <f>SUM('დამტკ. ნაერთი'!D803,'ცვლილ. ნაერთი'!D803)</f>
        <v>0</v>
      </c>
      <c r="E803" s="10">
        <f>SUM('დამტკ. ნაერთი'!E803,'ცვლილ. ნაერთი'!E803)</f>
        <v>0</v>
      </c>
      <c r="F803" s="10">
        <f>SUM('დამტკ. ნაერთი'!F803,'ცვლილ. ნაერთი'!F803)</f>
        <v>0</v>
      </c>
      <c r="G803" s="10">
        <f>SUM('დამტკ. ნაერთი'!G803,'ცვლილ. ნაერთი'!G803)</f>
        <v>0</v>
      </c>
      <c r="H803" s="10">
        <f>SUM('დამტკ. ნაერთი'!H803,'ცვლილ. ნაერთი'!H803)</f>
        <v>0</v>
      </c>
      <c r="I803" s="10">
        <f t="shared" si="42"/>
        <v>0</v>
      </c>
      <c r="J803" s="10">
        <f t="shared" si="43"/>
        <v>0</v>
      </c>
    </row>
    <row r="804" spans="1:10" x14ac:dyDescent="0.25">
      <c r="A804" t="str">
        <f t="shared" si="41"/>
        <v>b</v>
      </c>
      <c r="B804" s="5"/>
      <c r="C804" s="6" t="s">
        <v>18</v>
      </c>
      <c r="D804" s="7">
        <f>SUM('დამტკ. ნაერთი'!D804,'ცვლილ. ნაერთი'!D804)</f>
        <v>0</v>
      </c>
      <c r="E804" s="7">
        <f>SUM('დამტკ. ნაერთი'!E804,'ცვლილ. ნაერთი'!E804)</f>
        <v>0</v>
      </c>
      <c r="F804" s="7">
        <f>SUM('დამტკ. ნაერთი'!F804,'ცვლილ. ნაერთი'!F804)</f>
        <v>0</v>
      </c>
      <c r="G804" s="7">
        <f>SUM('დამტკ. ნაერთი'!G804,'ცვლილ. ნაერთი'!G804)</f>
        <v>0</v>
      </c>
      <c r="H804" s="7">
        <f>SUM('დამტკ. ნაერთი'!H804,'ცვლილ. ნაერთი'!H804)</f>
        <v>0</v>
      </c>
      <c r="I804" s="7">
        <f t="shared" si="42"/>
        <v>0</v>
      </c>
      <c r="J804" s="7">
        <f t="shared" si="43"/>
        <v>0</v>
      </c>
    </row>
    <row r="805" spans="1:10" x14ac:dyDescent="0.25">
      <c r="A805" t="str">
        <f t="shared" si="41"/>
        <v>b</v>
      </c>
      <c r="B805" s="5"/>
      <c r="C805" s="6" t="s">
        <v>19</v>
      </c>
      <c r="D805" s="7">
        <f>SUM('დამტკ. ნაერთი'!D805,'ცვლილ. ნაერთი'!D805)</f>
        <v>0</v>
      </c>
      <c r="E805" s="7">
        <f>SUM('დამტკ. ნაერთი'!E805,'ცვლილ. ნაერთი'!E805)</f>
        <v>0</v>
      </c>
      <c r="F805" s="7">
        <f>SUM('დამტკ. ნაერთი'!F805,'ცვლილ. ნაერთი'!F805)</f>
        <v>0</v>
      </c>
      <c r="G805" s="7">
        <f>SUM('დამტკ. ნაერთი'!G805,'ცვლილ. ნაერთი'!G805)</f>
        <v>0</v>
      </c>
      <c r="H805" s="7">
        <f>SUM('დამტკ. ნაერთი'!H805,'ცვლილ. ნაერთი'!H805)</f>
        <v>0</v>
      </c>
      <c r="I805" s="7">
        <f t="shared" si="42"/>
        <v>0</v>
      </c>
      <c r="J805" s="7">
        <f t="shared" si="43"/>
        <v>0</v>
      </c>
    </row>
    <row r="806" spans="1:10" ht="15.75" thickBot="1" x14ac:dyDescent="0.3">
      <c r="A806" t="str">
        <f t="shared" si="41"/>
        <v>b</v>
      </c>
      <c r="B806" s="11"/>
      <c r="C806" s="12" t="s">
        <v>20</v>
      </c>
      <c r="D806" s="13">
        <f>SUM('დამტკ. ნაერთი'!D806,'ცვლილ. ნაერთი'!D806)</f>
        <v>0</v>
      </c>
      <c r="E806" s="13">
        <f>SUM('დამტკ. ნაერთი'!E806,'ცვლილ. ნაერთი'!E806)</f>
        <v>0</v>
      </c>
      <c r="F806" s="13">
        <f>SUM('დამტკ. ნაერთი'!F806,'ცვლილ. ნაერთი'!F806)</f>
        <v>0</v>
      </c>
      <c r="G806" s="13">
        <f>SUM('დამტკ. ნაერთი'!G806,'ცვლილ. ნაერთი'!G806)</f>
        <v>0</v>
      </c>
      <c r="H806" s="13">
        <f>SUM('დამტკ. ნაერთი'!H806,'ცვლილ. ნაერთი'!H806)</f>
        <v>0</v>
      </c>
      <c r="I806" s="13">
        <f t="shared" si="42"/>
        <v>0</v>
      </c>
      <c r="J806" s="13">
        <f t="shared" si="43"/>
        <v>0</v>
      </c>
    </row>
    <row r="807" spans="1:10" ht="32.25" customHeight="1" thickTop="1" thickBot="1" x14ac:dyDescent="0.3">
      <c r="A807" t="str">
        <f t="shared" si="41"/>
        <v>a</v>
      </c>
      <c r="B807" s="16" t="s">
        <v>138</v>
      </c>
      <c r="C807" s="4" t="s">
        <v>139</v>
      </c>
      <c r="D807" s="4">
        <f>SUM('დამტკ. ნაერთი'!D807,'ცვლილ. ნაერთი'!D807)</f>
        <v>200000</v>
      </c>
      <c r="E807" s="4">
        <f>SUM('დამტკ. ნაერთი'!E807,'ცვლილ. ნაერთი'!E807)</f>
        <v>50000</v>
      </c>
      <c r="F807" s="4">
        <f>SUM('დამტკ. ნაერთი'!F807,'ცვლილ. ნაერთი'!F807)</f>
        <v>100000</v>
      </c>
      <c r="G807" s="4">
        <f>SUM('დამტკ. ნაერთი'!G807,'ცვლილ. ნაერთი'!G807)</f>
        <v>50000</v>
      </c>
      <c r="H807" s="4">
        <f>SUM('დამტკ. ნაერთი'!H807,'ცვლილ. ნაერთი'!H807)</f>
        <v>0</v>
      </c>
      <c r="I807" s="4">
        <f t="shared" si="42"/>
        <v>150000</v>
      </c>
      <c r="J807" s="4">
        <f t="shared" si="43"/>
        <v>200000</v>
      </c>
    </row>
    <row r="808" spans="1:10" ht="15.75" thickTop="1" x14ac:dyDescent="0.25">
      <c r="A808" t="str">
        <f t="shared" si="41"/>
        <v>a</v>
      </c>
      <c r="B808" s="5"/>
      <c r="C808" s="6" t="s">
        <v>10</v>
      </c>
      <c r="D808" s="7">
        <f>SUM('დამტკ. ნაერთი'!D808,'ცვლილ. ნაერთი'!D808)</f>
        <v>200000</v>
      </c>
      <c r="E808" s="7">
        <f>SUM('დამტკ. ნაერთი'!E808,'ცვლილ. ნაერთი'!E808)</f>
        <v>50000</v>
      </c>
      <c r="F808" s="7">
        <f>SUM('დამტკ. ნაერთი'!F808,'ცვლილ. ნაერთი'!F808)</f>
        <v>100000</v>
      </c>
      <c r="G808" s="7">
        <f>SUM('დამტკ. ნაერთი'!G808,'ცვლილ. ნაერთი'!G808)</f>
        <v>50000</v>
      </c>
      <c r="H808" s="7">
        <f>SUM('დამტკ. ნაერთი'!H808,'ცვლილ. ნაერთი'!H808)</f>
        <v>0</v>
      </c>
      <c r="I808" s="7">
        <f t="shared" si="42"/>
        <v>150000</v>
      </c>
      <c r="J808" s="7">
        <f t="shared" si="43"/>
        <v>200000</v>
      </c>
    </row>
    <row r="809" spans="1:10" x14ac:dyDescent="0.25">
      <c r="A809" t="str">
        <f t="shared" si="41"/>
        <v>b</v>
      </c>
      <c r="B809" s="8"/>
      <c r="C809" s="9" t="s">
        <v>11</v>
      </c>
      <c r="D809" s="10">
        <f>SUM('დამტკ. ნაერთი'!D809,'ცვლილ. ნაერთი'!D809)</f>
        <v>0</v>
      </c>
      <c r="E809" s="10">
        <f>SUM('დამტკ. ნაერთი'!E809,'ცვლილ. ნაერთი'!E809)</f>
        <v>0</v>
      </c>
      <c r="F809" s="10">
        <f>SUM('დამტკ. ნაერთი'!F809,'ცვლილ. ნაერთი'!F809)</f>
        <v>0</v>
      </c>
      <c r="G809" s="10">
        <f>SUM('დამტკ. ნაერთი'!G809,'ცვლილ. ნაერთი'!G809)</f>
        <v>0</v>
      </c>
      <c r="H809" s="10">
        <f>SUM('დამტკ. ნაერთი'!H809,'ცვლილ. ნაერთი'!H809)</f>
        <v>0</v>
      </c>
      <c r="I809" s="10">
        <f t="shared" si="42"/>
        <v>0</v>
      </c>
      <c r="J809" s="10">
        <f t="shared" si="43"/>
        <v>0</v>
      </c>
    </row>
    <row r="810" spans="1:10" x14ac:dyDescent="0.25">
      <c r="A810" t="str">
        <f t="shared" si="41"/>
        <v>a</v>
      </c>
      <c r="B810" s="8"/>
      <c r="C810" s="9" t="s">
        <v>12</v>
      </c>
      <c r="D810" s="10">
        <f>SUM('დამტკ. ნაერთი'!D810,'ცვლილ. ნაერთი'!D810)</f>
        <v>200000</v>
      </c>
      <c r="E810" s="10">
        <f>SUM('დამტკ. ნაერთი'!E810,'ცვლილ. ნაერთი'!E810)</f>
        <v>50000</v>
      </c>
      <c r="F810" s="10">
        <f>SUM('დამტკ. ნაერთი'!F810,'ცვლილ. ნაერთი'!F810)</f>
        <v>100000</v>
      </c>
      <c r="G810" s="10">
        <f>SUM('დამტკ. ნაერთი'!G810,'ცვლილ. ნაერთი'!G810)</f>
        <v>50000</v>
      </c>
      <c r="H810" s="10">
        <f>SUM('დამტკ. ნაერთი'!H810,'ცვლილ. ნაერთი'!H810)</f>
        <v>0</v>
      </c>
      <c r="I810" s="10">
        <f t="shared" si="42"/>
        <v>150000</v>
      </c>
      <c r="J810" s="10">
        <f t="shared" si="43"/>
        <v>200000</v>
      </c>
    </row>
    <row r="811" spans="1:10" x14ac:dyDescent="0.25">
      <c r="A811" t="str">
        <f t="shared" si="41"/>
        <v>b</v>
      </c>
      <c r="B811" s="8"/>
      <c r="C811" s="9" t="s">
        <v>13</v>
      </c>
      <c r="D811" s="10">
        <f>SUM('დამტკ. ნაერთი'!D811,'ცვლილ. ნაერთი'!D811)</f>
        <v>0</v>
      </c>
      <c r="E811" s="10">
        <f>SUM('დამტკ. ნაერთი'!E811,'ცვლილ. ნაერთი'!E811)</f>
        <v>0</v>
      </c>
      <c r="F811" s="10">
        <f>SUM('დამტკ. ნაერთი'!F811,'ცვლილ. ნაერთი'!F811)</f>
        <v>0</v>
      </c>
      <c r="G811" s="10">
        <f>SUM('დამტკ. ნაერთი'!G811,'ცვლილ. ნაერთი'!G811)</f>
        <v>0</v>
      </c>
      <c r="H811" s="10">
        <f>SUM('დამტკ. ნაერთი'!H811,'ცვლილ. ნაერთი'!H811)</f>
        <v>0</v>
      </c>
      <c r="I811" s="10">
        <f t="shared" si="42"/>
        <v>0</v>
      </c>
      <c r="J811" s="10">
        <f t="shared" si="43"/>
        <v>0</v>
      </c>
    </row>
    <row r="812" spans="1:10" x14ac:dyDescent="0.25">
      <c r="A812" t="str">
        <f t="shared" si="41"/>
        <v>b</v>
      </c>
      <c r="B812" s="8"/>
      <c r="C812" s="9" t="s">
        <v>14</v>
      </c>
      <c r="D812" s="10">
        <f>SUM('დამტკ. ნაერთი'!D812,'ცვლილ. ნაერთი'!D812)</f>
        <v>0</v>
      </c>
      <c r="E812" s="10">
        <f>SUM('დამტკ. ნაერთი'!E812,'ცვლილ. ნაერთი'!E812)</f>
        <v>0</v>
      </c>
      <c r="F812" s="10">
        <f>SUM('დამტკ. ნაერთი'!F812,'ცვლილ. ნაერთი'!F812)</f>
        <v>0</v>
      </c>
      <c r="G812" s="10">
        <f>SUM('დამტკ. ნაერთი'!G812,'ცვლილ. ნაერთი'!G812)</f>
        <v>0</v>
      </c>
      <c r="H812" s="10">
        <f>SUM('დამტკ. ნაერთი'!H812,'ცვლილ. ნაერთი'!H812)</f>
        <v>0</v>
      </c>
      <c r="I812" s="10">
        <f t="shared" si="42"/>
        <v>0</v>
      </c>
      <c r="J812" s="10">
        <f t="shared" si="43"/>
        <v>0</v>
      </c>
    </row>
    <row r="813" spans="1:10" x14ac:dyDescent="0.25">
      <c r="A813" t="str">
        <f t="shared" si="41"/>
        <v>b</v>
      </c>
      <c r="B813" s="8"/>
      <c r="C813" s="9" t="s">
        <v>15</v>
      </c>
      <c r="D813" s="10">
        <f>SUM('დამტკ. ნაერთი'!D813,'ცვლილ. ნაერთი'!D813)</f>
        <v>0</v>
      </c>
      <c r="E813" s="10">
        <f>SUM('დამტკ. ნაერთი'!E813,'ცვლილ. ნაერთი'!E813)</f>
        <v>0</v>
      </c>
      <c r="F813" s="10">
        <f>SUM('დამტკ. ნაერთი'!F813,'ცვლილ. ნაერთი'!F813)</f>
        <v>0</v>
      </c>
      <c r="G813" s="10">
        <f>SUM('დამტკ. ნაერთი'!G813,'ცვლილ. ნაერთი'!G813)</f>
        <v>0</v>
      </c>
      <c r="H813" s="10">
        <f>SUM('დამტკ. ნაერთი'!H813,'ცვლილ. ნაერთი'!H813)</f>
        <v>0</v>
      </c>
      <c r="I813" s="10">
        <f t="shared" si="42"/>
        <v>0</v>
      </c>
      <c r="J813" s="10">
        <f t="shared" si="43"/>
        <v>0</v>
      </c>
    </row>
    <row r="814" spans="1:10" x14ac:dyDescent="0.25">
      <c r="A814" t="str">
        <f t="shared" si="41"/>
        <v>b</v>
      </c>
      <c r="B814" s="8"/>
      <c r="C814" s="9" t="s">
        <v>16</v>
      </c>
      <c r="D814" s="10">
        <f>SUM('დამტკ. ნაერთი'!D814,'ცვლილ. ნაერთი'!D814)</f>
        <v>0</v>
      </c>
      <c r="E814" s="10">
        <f>SUM('დამტკ. ნაერთი'!E814,'ცვლილ. ნაერთი'!E814)</f>
        <v>0</v>
      </c>
      <c r="F814" s="10">
        <f>SUM('დამტკ. ნაერთი'!F814,'ცვლილ. ნაერთი'!F814)</f>
        <v>0</v>
      </c>
      <c r="G814" s="10">
        <f>SUM('დამტკ. ნაერთი'!G814,'ცვლილ. ნაერთი'!G814)</f>
        <v>0</v>
      </c>
      <c r="H814" s="10">
        <f>SUM('დამტკ. ნაერთი'!H814,'ცვლილ. ნაერთი'!H814)</f>
        <v>0</v>
      </c>
      <c r="I814" s="10">
        <f t="shared" si="42"/>
        <v>0</v>
      </c>
      <c r="J814" s="10">
        <f t="shared" si="43"/>
        <v>0</v>
      </c>
    </row>
    <row r="815" spans="1:10" x14ac:dyDescent="0.25">
      <c r="A815" t="str">
        <f t="shared" si="41"/>
        <v>b</v>
      </c>
      <c r="B815" s="8"/>
      <c r="C815" s="9" t="s">
        <v>17</v>
      </c>
      <c r="D815" s="10">
        <f>SUM('დამტკ. ნაერთი'!D815,'ცვლილ. ნაერთი'!D815)</f>
        <v>0</v>
      </c>
      <c r="E815" s="10">
        <f>SUM('დამტკ. ნაერთი'!E815,'ცვლილ. ნაერთი'!E815)</f>
        <v>0</v>
      </c>
      <c r="F815" s="10">
        <f>SUM('დამტკ. ნაერთი'!F815,'ცვლილ. ნაერთი'!F815)</f>
        <v>0</v>
      </c>
      <c r="G815" s="10">
        <f>SUM('დამტკ. ნაერთი'!G815,'ცვლილ. ნაერთი'!G815)</f>
        <v>0</v>
      </c>
      <c r="H815" s="10">
        <f>SUM('დამტკ. ნაერთი'!H815,'ცვლილ. ნაერთი'!H815)</f>
        <v>0</v>
      </c>
      <c r="I815" s="10">
        <f t="shared" si="42"/>
        <v>0</v>
      </c>
      <c r="J815" s="10">
        <f t="shared" si="43"/>
        <v>0</v>
      </c>
    </row>
    <row r="816" spans="1:10" x14ac:dyDescent="0.25">
      <c r="A816" t="str">
        <f t="shared" si="41"/>
        <v>b</v>
      </c>
      <c r="B816" s="5"/>
      <c r="C816" s="6" t="s">
        <v>18</v>
      </c>
      <c r="D816" s="7">
        <f>SUM('დამტკ. ნაერთი'!D816,'ცვლილ. ნაერთი'!D816)</f>
        <v>0</v>
      </c>
      <c r="E816" s="7">
        <f>SUM('დამტკ. ნაერთი'!E816,'ცვლილ. ნაერთი'!E816)</f>
        <v>0</v>
      </c>
      <c r="F816" s="7">
        <f>SUM('დამტკ. ნაერთი'!F816,'ცვლილ. ნაერთი'!F816)</f>
        <v>0</v>
      </c>
      <c r="G816" s="7">
        <f>SUM('დამტკ. ნაერთი'!G816,'ცვლილ. ნაერთი'!G816)</f>
        <v>0</v>
      </c>
      <c r="H816" s="7">
        <f>SUM('დამტკ. ნაერთი'!H816,'ცვლილ. ნაერთი'!H816)</f>
        <v>0</v>
      </c>
      <c r="I816" s="7">
        <f t="shared" si="42"/>
        <v>0</v>
      </c>
      <c r="J816" s="7">
        <f t="shared" si="43"/>
        <v>0</v>
      </c>
    </row>
    <row r="817" spans="1:10" x14ac:dyDescent="0.25">
      <c r="A817" t="str">
        <f t="shared" si="41"/>
        <v>b</v>
      </c>
      <c r="B817" s="5"/>
      <c r="C817" s="6" t="s">
        <v>19</v>
      </c>
      <c r="D817" s="7">
        <f>SUM('დამტკ. ნაერთი'!D817,'ცვლილ. ნაერთი'!D817)</f>
        <v>0</v>
      </c>
      <c r="E817" s="7">
        <f>SUM('დამტკ. ნაერთი'!E817,'ცვლილ. ნაერთი'!E817)</f>
        <v>0</v>
      </c>
      <c r="F817" s="7">
        <f>SUM('დამტკ. ნაერთი'!F817,'ცვლილ. ნაერთი'!F817)</f>
        <v>0</v>
      </c>
      <c r="G817" s="7">
        <f>SUM('დამტკ. ნაერთი'!G817,'ცვლილ. ნაერთი'!G817)</f>
        <v>0</v>
      </c>
      <c r="H817" s="7">
        <f>SUM('დამტკ. ნაერთი'!H817,'ცვლილ. ნაერთი'!H817)</f>
        <v>0</v>
      </c>
      <c r="I817" s="7">
        <f t="shared" si="42"/>
        <v>0</v>
      </c>
      <c r="J817" s="7">
        <f t="shared" si="43"/>
        <v>0</v>
      </c>
    </row>
    <row r="818" spans="1:10" ht="15.75" thickBot="1" x14ac:dyDescent="0.3">
      <c r="A818" t="str">
        <f t="shared" si="41"/>
        <v>b</v>
      </c>
      <c r="B818" s="11"/>
      <c r="C818" s="12" t="s">
        <v>20</v>
      </c>
      <c r="D818" s="13">
        <f>SUM('დამტკ. ნაერთი'!D818,'ცვლილ. ნაერთი'!D818)</f>
        <v>0</v>
      </c>
      <c r="E818" s="13">
        <f>SUM('დამტკ. ნაერთი'!E818,'ცვლილ. ნაერთი'!E818)</f>
        <v>0</v>
      </c>
      <c r="F818" s="13">
        <f>SUM('დამტკ. ნაერთი'!F818,'ცვლილ. ნაერთი'!F818)</f>
        <v>0</v>
      </c>
      <c r="G818" s="13">
        <f>SUM('დამტკ. ნაერთი'!G818,'ცვლილ. ნაერთი'!G818)</f>
        <v>0</v>
      </c>
      <c r="H818" s="13">
        <f>SUM('დამტკ. ნაერთი'!H818,'ცვლილ. ნაერთი'!H818)</f>
        <v>0</v>
      </c>
      <c r="I818" s="13">
        <f t="shared" si="42"/>
        <v>0</v>
      </c>
      <c r="J818" s="13">
        <f t="shared" si="43"/>
        <v>0</v>
      </c>
    </row>
    <row r="819" spans="1:10" ht="32.25" customHeight="1" thickTop="1" thickBot="1" x14ac:dyDescent="0.3">
      <c r="A819" t="str">
        <f t="shared" si="41"/>
        <v>a</v>
      </c>
      <c r="B819" s="16" t="s">
        <v>140</v>
      </c>
      <c r="C819" s="4" t="s">
        <v>141</v>
      </c>
      <c r="D819" s="4">
        <f>SUM('დამტკ. ნაერთი'!D819,'ცვლილ. ნაერთი'!D819)</f>
        <v>11640000</v>
      </c>
      <c r="E819" s="4">
        <f>SUM('დამტკ. ნაერთი'!E819,'ცვლილ. ნაერთი'!E819)</f>
        <v>1688500</v>
      </c>
      <c r="F819" s="4">
        <f>SUM('დამტკ. ნაერთი'!F819,'ცვლილ. ნაერთი'!F819)</f>
        <v>4012500</v>
      </c>
      <c r="G819" s="4">
        <f>SUM('დამტკ. ნაერთი'!G819,'ცვლილ. ნაერთი'!G819)</f>
        <v>2012500</v>
      </c>
      <c r="H819" s="4">
        <f>SUM('დამტკ. ნაერთი'!H819,'ცვლილ. ნაერთი'!H819)</f>
        <v>3926500</v>
      </c>
      <c r="I819" s="4">
        <f t="shared" ref="I819:I830" si="44">SUM(E819,F819)</f>
        <v>5701000</v>
      </c>
      <c r="J819" s="4">
        <f t="shared" ref="J819:J830" si="45">SUM(E819,F819,G819)</f>
        <v>7713500</v>
      </c>
    </row>
    <row r="820" spans="1:10" ht="15.75" thickTop="1" x14ac:dyDescent="0.25">
      <c r="A820" t="str">
        <f t="shared" si="41"/>
        <v>a</v>
      </c>
      <c r="B820" s="5"/>
      <c r="C820" s="6" t="s">
        <v>10</v>
      </c>
      <c r="D820" s="7">
        <f>SUM('დამტკ. ნაერთი'!D820,'ცვლილ. ნაერთი'!D820)</f>
        <v>11640000</v>
      </c>
      <c r="E820" s="7">
        <f>SUM('დამტკ. ნაერთი'!E820,'ცვლილ. ნაერთი'!E820)</f>
        <v>1688500</v>
      </c>
      <c r="F820" s="7">
        <f>SUM('დამტკ. ნაერთი'!F820,'ცვლილ. ნაერთი'!F820)</f>
        <v>4012500</v>
      </c>
      <c r="G820" s="7">
        <f>SUM('დამტკ. ნაერთი'!G820,'ცვლილ. ნაერთი'!G820)</f>
        <v>2012500</v>
      </c>
      <c r="H820" s="7">
        <f>SUM('დამტკ. ნაერთი'!H820,'ცვლილ. ნაერთი'!H820)</f>
        <v>3926500</v>
      </c>
      <c r="I820" s="7">
        <f t="shared" si="44"/>
        <v>5701000</v>
      </c>
      <c r="J820" s="7">
        <f t="shared" si="45"/>
        <v>7713500</v>
      </c>
    </row>
    <row r="821" spans="1:10" x14ac:dyDescent="0.25">
      <c r="A821" t="str">
        <f t="shared" si="41"/>
        <v>b</v>
      </c>
      <c r="B821" s="8"/>
      <c r="C821" s="9" t="s">
        <v>11</v>
      </c>
      <c r="D821" s="10">
        <f>SUM('დამტკ. ნაერთი'!D821,'ცვლილ. ნაერთი'!D821)</f>
        <v>0</v>
      </c>
      <c r="E821" s="10">
        <f>SUM('დამტკ. ნაერთი'!E821,'ცვლილ. ნაერთი'!E821)</f>
        <v>0</v>
      </c>
      <c r="F821" s="10">
        <f>SUM('დამტკ. ნაერთი'!F821,'ცვლილ. ნაერთი'!F821)</f>
        <v>0</v>
      </c>
      <c r="G821" s="10">
        <f>SUM('დამტკ. ნაერთი'!G821,'ცვლილ. ნაერთი'!G821)</f>
        <v>0</v>
      </c>
      <c r="H821" s="10">
        <f>SUM('დამტკ. ნაერთი'!H821,'ცვლილ. ნაერთი'!H821)</f>
        <v>0</v>
      </c>
      <c r="I821" s="10">
        <f t="shared" si="44"/>
        <v>0</v>
      </c>
      <c r="J821" s="10">
        <f t="shared" si="45"/>
        <v>0</v>
      </c>
    </row>
    <row r="822" spans="1:10" x14ac:dyDescent="0.25">
      <c r="A822" t="str">
        <f t="shared" si="41"/>
        <v>a</v>
      </c>
      <c r="B822" s="8"/>
      <c r="C822" s="9" t="s">
        <v>12</v>
      </c>
      <c r="D822" s="10">
        <f>SUM('დამტკ. ნაერთი'!D822,'ცვლილ. ნაერთი'!D822)</f>
        <v>1150000</v>
      </c>
      <c r="E822" s="10">
        <f>SUM('დამტკ. ნაერთი'!E822,'ცვლილ. ნაერთი'!E822)</f>
        <v>200000</v>
      </c>
      <c r="F822" s="10">
        <f>SUM('დამტკ. ნაერთი'!F822,'ცვლილ. ნაერთი'!F822)</f>
        <v>350000</v>
      </c>
      <c r="G822" s="10">
        <f>SUM('დამტკ. ნაერთი'!G822,'ცვლილ. ნაერთი'!G822)</f>
        <v>350000</v>
      </c>
      <c r="H822" s="10">
        <f>SUM('დამტკ. ნაერთი'!H822,'ცვლილ. ნაერთი'!H822)</f>
        <v>250000</v>
      </c>
      <c r="I822" s="10">
        <f t="shared" si="44"/>
        <v>550000</v>
      </c>
      <c r="J822" s="10">
        <f t="shared" si="45"/>
        <v>900000</v>
      </c>
    </row>
    <row r="823" spans="1:10" x14ac:dyDescent="0.25">
      <c r="A823" t="str">
        <f t="shared" si="41"/>
        <v>b</v>
      </c>
      <c r="B823" s="8"/>
      <c r="C823" s="9" t="s">
        <v>13</v>
      </c>
      <c r="D823" s="10">
        <f>SUM('დამტკ. ნაერთი'!D823,'ცვლილ. ნაერთი'!D823)</f>
        <v>0</v>
      </c>
      <c r="E823" s="10">
        <f>SUM('დამტკ. ნაერთი'!E823,'ცვლილ. ნაერთი'!E823)</f>
        <v>0</v>
      </c>
      <c r="F823" s="10">
        <f>SUM('დამტკ. ნაერთი'!F823,'ცვლილ. ნაერთი'!F823)</f>
        <v>0</v>
      </c>
      <c r="G823" s="10">
        <f>SUM('დამტკ. ნაერთი'!G823,'ცვლილ. ნაერთი'!G823)</f>
        <v>0</v>
      </c>
      <c r="H823" s="10">
        <f>SUM('დამტკ. ნაერთი'!H823,'ცვლილ. ნაერთი'!H823)</f>
        <v>0</v>
      </c>
      <c r="I823" s="10">
        <f t="shared" si="44"/>
        <v>0</v>
      </c>
      <c r="J823" s="10">
        <f t="shared" si="45"/>
        <v>0</v>
      </c>
    </row>
    <row r="824" spans="1:10" x14ac:dyDescent="0.25">
      <c r="A824" t="str">
        <f t="shared" si="41"/>
        <v>b</v>
      </c>
      <c r="B824" s="8"/>
      <c r="C824" s="9" t="s">
        <v>14</v>
      </c>
      <c r="D824" s="10">
        <f>SUM('დამტკ. ნაერთი'!D824,'ცვლილ. ნაერთი'!D824)</f>
        <v>0</v>
      </c>
      <c r="E824" s="10">
        <f>SUM('დამტკ. ნაერთი'!E824,'ცვლილ. ნაერთი'!E824)</f>
        <v>0</v>
      </c>
      <c r="F824" s="10">
        <f>SUM('დამტკ. ნაერთი'!F824,'ცვლილ. ნაერთი'!F824)</f>
        <v>0</v>
      </c>
      <c r="G824" s="10">
        <f>SUM('დამტკ. ნაერთი'!G824,'ცვლილ. ნაერთი'!G824)</f>
        <v>0</v>
      </c>
      <c r="H824" s="10">
        <f>SUM('დამტკ. ნაერთი'!H824,'ცვლილ. ნაერთი'!H824)</f>
        <v>0</v>
      </c>
      <c r="I824" s="10">
        <f t="shared" si="44"/>
        <v>0</v>
      </c>
      <c r="J824" s="10">
        <f t="shared" si="45"/>
        <v>0</v>
      </c>
    </row>
    <row r="825" spans="1:10" x14ac:dyDescent="0.25">
      <c r="A825" t="str">
        <f t="shared" si="41"/>
        <v>b</v>
      </c>
      <c r="B825" s="8"/>
      <c r="C825" s="9" t="s">
        <v>15</v>
      </c>
      <c r="D825" s="10">
        <f>SUM('დამტკ. ნაერთი'!D825,'ცვლილ. ნაერთი'!D825)</f>
        <v>0</v>
      </c>
      <c r="E825" s="10">
        <f>SUM('დამტკ. ნაერთი'!E825,'ცვლილ. ნაერთი'!E825)</f>
        <v>0</v>
      </c>
      <c r="F825" s="10">
        <f>SUM('დამტკ. ნაერთი'!F825,'ცვლილ. ნაერთი'!F825)</f>
        <v>0</v>
      </c>
      <c r="G825" s="10">
        <f>SUM('დამტკ. ნაერთი'!G825,'ცვლილ. ნაერთი'!G825)</f>
        <v>0</v>
      </c>
      <c r="H825" s="10">
        <f>SUM('დამტკ. ნაერთი'!H825,'ცვლილ. ნაერთი'!H825)</f>
        <v>0</v>
      </c>
      <c r="I825" s="10">
        <f t="shared" si="44"/>
        <v>0</v>
      </c>
      <c r="J825" s="10">
        <f t="shared" si="45"/>
        <v>0</v>
      </c>
    </row>
    <row r="826" spans="1:10" x14ac:dyDescent="0.25">
      <c r="A826" t="str">
        <f t="shared" si="41"/>
        <v>a</v>
      </c>
      <c r="B826" s="8"/>
      <c r="C826" s="9" t="s">
        <v>16</v>
      </c>
      <c r="D826" s="10">
        <f>SUM('დამტკ. ნაერთი'!D826,'ცვლილ. ნაერთი'!D826)</f>
        <v>10490000</v>
      </c>
      <c r="E826" s="10">
        <f>SUM('დამტკ. ნაერთი'!E826,'ცვლილ. ნაერთი'!E826)</f>
        <v>1488500</v>
      </c>
      <c r="F826" s="10">
        <f>SUM('დამტკ. ნაერთი'!F826,'ცვლილ. ნაერთი'!F826)</f>
        <v>3662500</v>
      </c>
      <c r="G826" s="10">
        <f>SUM('დამტკ. ნაერთი'!G826,'ცვლილ. ნაერთი'!G826)</f>
        <v>1662500</v>
      </c>
      <c r="H826" s="10">
        <f>SUM('დამტკ. ნაერთი'!H826,'ცვლილ. ნაერთი'!H826)</f>
        <v>3676500</v>
      </c>
      <c r="I826" s="10">
        <f t="shared" si="44"/>
        <v>5151000</v>
      </c>
      <c r="J826" s="10">
        <f t="shared" si="45"/>
        <v>6813500</v>
      </c>
    </row>
    <row r="827" spans="1:10" x14ac:dyDescent="0.25">
      <c r="A827" t="str">
        <f t="shared" si="41"/>
        <v>b</v>
      </c>
      <c r="B827" s="8"/>
      <c r="C827" s="9" t="s">
        <v>17</v>
      </c>
      <c r="D827" s="10">
        <f>SUM('დამტკ. ნაერთი'!D827,'ცვლილ. ნაერთი'!D827)</f>
        <v>0</v>
      </c>
      <c r="E827" s="10">
        <f>SUM('დამტკ. ნაერთი'!E827,'ცვლილ. ნაერთი'!E827)</f>
        <v>0</v>
      </c>
      <c r="F827" s="10">
        <f>SUM('დამტკ. ნაერთი'!F827,'ცვლილ. ნაერთი'!F827)</f>
        <v>0</v>
      </c>
      <c r="G827" s="10">
        <f>SUM('დამტკ. ნაერთი'!G827,'ცვლილ. ნაერთი'!G827)</f>
        <v>0</v>
      </c>
      <c r="H827" s="10">
        <f>SUM('დამტკ. ნაერთი'!H827,'ცვლილ. ნაერთი'!H827)</f>
        <v>0</v>
      </c>
      <c r="I827" s="10">
        <f t="shared" si="44"/>
        <v>0</v>
      </c>
      <c r="J827" s="10">
        <f t="shared" si="45"/>
        <v>0</v>
      </c>
    </row>
    <row r="828" spans="1:10" x14ac:dyDescent="0.25">
      <c r="A828" t="str">
        <f t="shared" si="41"/>
        <v>b</v>
      </c>
      <c r="B828" s="5"/>
      <c r="C828" s="6" t="s">
        <v>18</v>
      </c>
      <c r="D828" s="7">
        <f>SUM('დამტკ. ნაერთი'!D828,'ცვლილ. ნაერთი'!D828)</f>
        <v>0</v>
      </c>
      <c r="E828" s="7">
        <f>SUM('დამტკ. ნაერთი'!E828,'ცვლილ. ნაერთი'!E828)</f>
        <v>0</v>
      </c>
      <c r="F828" s="7">
        <f>SUM('დამტკ. ნაერთი'!F828,'ცვლილ. ნაერთი'!F828)</f>
        <v>0</v>
      </c>
      <c r="G828" s="7">
        <f>SUM('დამტკ. ნაერთი'!G828,'ცვლილ. ნაერთი'!G828)</f>
        <v>0</v>
      </c>
      <c r="H828" s="7">
        <f>SUM('დამტკ. ნაერთი'!H828,'ცვლილ. ნაერთი'!H828)</f>
        <v>0</v>
      </c>
      <c r="I828" s="7">
        <f t="shared" si="44"/>
        <v>0</v>
      </c>
      <c r="J828" s="7">
        <f t="shared" si="45"/>
        <v>0</v>
      </c>
    </row>
    <row r="829" spans="1:10" x14ac:dyDescent="0.25">
      <c r="A829" t="str">
        <f t="shared" si="41"/>
        <v>b</v>
      </c>
      <c r="B829" s="5"/>
      <c r="C829" s="6" t="s">
        <v>19</v>
      </c>
      <c r="D829" s="7">
        <f>SUM('დამტკ. ნაერთი'!D829,'ცვლილ. ნაერთი'!D829)</f>
        <v>0</v>
      </c>
      <c r="E829" s="7">
        <f>SUM('დამტკ. ნაერთი'!E829,'ცვლილ. ნაერთი'!E829)</f>
        <v>0</v>
      </c>
      <c r="F829" s="7">
        <f>SUM('დამტკ. ნაერთი'!F829,'ცვლილ. ნაერთი'!F829)</f>
        <v>0</v>
      </c>
      <c r="G829" s="7">
        <f>SUM('დამტკ. ნაერთი'!G829,'ცვლილ. ნაერთი'!G829)</f>
        <v>0</v>
      </c>
      <c r="H829" s="7">
        <f>SUM('დამტკ. ნაერთი'!H829,'ცვლილ. ნაერთი'!H829)</f>
        <v>0</v>
      </c>
      <c r="I829" s="7">
        <f t="shared" si="44"/>
        <v>0</v>
      </c>
      <c r="J829" s="7">
        <f t="shared" si="45"/>
        <v>0</v>
      </c>
    </row>
    <row r="830" spans="1:10" ht="15.75" thickBot="1" x14ac:dyDescent="0.3">
      <c r="A830" t="str">
        <f t="shared" si="41"/>
        <v>b</v>
      </c>
      <c r="B830" s="11"/>
      <c r="C830" s="12" t="s">
        <v>20</v>
      </c>
      <c r="D830" s="13">
        <f>SUM('დამტკ. ნაერთი'!D830,'ცვლილ. ნაერთი'!D830)</f>
        <v>0</v>
      </c>
      <c r="E830" s="13">
        <f>SUM('დამტკ. ნაერთი'!E830,'ცვლილ. ნაერთი'!E830)</f>
        <v>0</v>
      </c>
      <c r="F830" s="13">
        <f>SUM('დამტკ. ნაერთი'!F830,'ცვლილ. ნაერთი'!F830)</f>
        <v>0</v>
      </c>
      <c r="G830" s="13">
        <f>SUM('დამტკ. ნაერთი'!G830,'ცვლილ. ნაერთი'!G830)</f>
        <v>0</v>
      </c>
      <c r="H830" s="13">
        <f>SUM('დამტკ. ნაერთი'!H830,'ცვლილ. ნაერთი'!H830)</f>
        <v>0</v>
      </c>
      <c r="I830" s="13">
        <f t="shared" si="44"/>
        <v>0</v>
      </c>
      <c r="J830" s="13">
        <f t="shared" si="45"/>
        <v>0</v>
      </c>
    </row>
    <row r="831" spans="1:10" ht="32.25" customHeight="1" thickTop="1" thickBot="1" x14ac:dyDescent="0.3">
      <c r="A831" t="str">
        <f t="shared" si="41"/>
        <v>a</v>
      </c>
      <c r="B831" s="16" t="s">
        <v>236</v>
      </c>
      <c r="C831" s="4" t="s">
        <v>141</v>
      </c>
      <c r="D831" s="4">
        <f>SUM('დამტკ. ნაერთი'!D831,'ცვლილ. ნაერთი'!D831)</f>
        <v>11090000</v>
      </c>
      <c r="E831" s="4">
        <f>SUM('დამტკ. ნაერთი'!E831,'ცვლილ. ნაერთი'!E831)</f>
        <v>1588500</v>
      </c>
      <c r="F831" s="4">
        <f>SUM('დამტკ. ნაერთი'!F831,'ცვლილ. ნაერთი'!F831)</f>
        <v>3812500</v>
      </c>
      <c r="G831" s="4">
        <f>SUM('დამტკ. ნაერთი'!G831,'ცვლილ. ნაერთი'!G831)</f>
        <v>1812500</v>
      </c>
      <c r="H831" s="4">
        <f>SUM('დამტკ. ნაერთი'!H831,'ცვლილ. ნაერთი'!H831)</f>
        <v>3876500</v>
      </c>
      <c r="I831" s="4">
        <f t="shared" si="42"/>
        <v>5401000</v>
      </c>
      <c r="J831" s="4">
        <f t="shared" si="43"/>
        <v>7213500</v>
      </c>
    </row>
    <row r="832" spans="1:10" ht="15.75" thickTop="1" x14ac:dyDescent="0.25">
      <c r="A832" t="str">
        <f t="shared" si="41"/>
        <v>a</v>
      </c>
      <c r="B832" s="5"/>
      <c r="C832" s="6" t="s">
        <v>10</v>
      </c>
      <c r="D832" s="7">
        <f>SUM('დამტკ. ნაერთი'!D832,'ცვლილ. ნაერთი'!D832)</f>
        <v>11090000</v>
      </c>
      <c r="E832" s="7">
        <f>SUM('დამტკ. ნაერთი'!E832,'ცვლილ. ნაერთი'!E832)</f>
        <v>1588500</v>
      </c>
      <c r="F832" s="7">
        <f>SUM('დამტკ. ნაერთი'!F832,'ცვლილ. ნაერთი'!F832)</f>
        <v>3812500</v>
      </c>
      <c r="G832" s="7">
        <f>SUM('დამტკ. ნაერთი'!G832,'ცვლილ. ნაერთი'!G832)</f>
        <v>1812500</v>
      </c>
      <c r="H832" s="7">
        <f>SUM('დამტკ. ნაერთი'!H832,'ცვლილ. ნაერთი'!H832)</f>
        <v>3876500</v>
      </c>
      <c r="I832" s="7">
        <f t="shared" si="42"/>
        <v>5401000</v>
      </c>
      <c r="J832" s="7">
        <f t="shared" si="43"/>
        <v>7213500</v>
      </c>
    </row>
    <row r="833" spans="1:10" x14ac:dyDescent="0.25">
      <c r="A833" t="str">
        <f t="shared" si="41"/>
        <v>b</v>
      </c>
      <c r="B833" s="8"/>
      <c r="C833" s="9" t="s">
        <v>11</v>
      </c>
      <c r="D833" s="10">
        <f>SUM('დამტკ. ნაერთი'!D833,'ცვლილ. ნაერთი'!D833)</f>
        <v>0</v>
      </c>
      <c r="E833" s="10">
        <f>SUM('დამტკ. ნაერთი'!E833,'ცვლილ. ნაერთი'!E833)</f>
        <v>0</v>
      </c>
      <c r="F833" s="10">
        <f>SUM('დამტკ. ნაერთი'!F833,'ცვლილ. ნაერთი'!F833)</f>
        <v>0</v>
      </c>
      <c r="G833" s="10">
        <f>SUM('დამტკ. ნაერთი'!G833,'ცვლილ. ნაერთი'!G833)</f>
        <v>0</v>
      </c>
      <c r="H833" s="10">
        <f>SUM('დამტკ. ნაერთი'!H833,'ცვლილ. ნაერთი'!H833)</f>
        <v>0</v>
      </c>
      <c r="I833" s="10">
        <f t="shared" si="42"/>
        <v>0</v>
      </c>
      <c r="J833" s="10">
        <f t="shared" si="43"/>
        <v>0</v>
      </c>
    </row>
    <row r="834" spans="1:10" x14ac:dyDescent="0.25">
      <c r="A834" t="str">
        <f t="shared" si="41"/>
        <v>a</v>
      </c>
      <c r="B834" s="8"/>
      <c r="C834" s="9" t="s">
        <v>12</v>
      </c>
      <c r="D834" s="10">
        <f>SUM('დამტკ. ნაერთი'!D834,'ცვლილ. ნაერთი'!D834)</f>
        <v>600000</v>
      </c>
      <c r="E834" s="10">
        <f>SUM('დამტკ. ნაერთი'!E834,'ცვლილ. ნაერთი'!E834)</f>
        <v>100000</v>
      </c>
      <c r="F834" s="10">
        <f>SUM('დამტკ. ნაერთი'!F834,'ცვლილ. ნაერთი'!F834)</f>
        <v>150000</v>
      </c>
      <c r="G834" s="10">
        <f>SUM('დამტკ. ნაერთი'!G834,'ცვლილ. ნაერთი'!G834)</f>
        <v>150000</v>
      </c>
      <c r="H834" s="10">
        <f>SUM('დამტკ. ნაერთი'!H834,'ცვლილ. ნაერთი'!H834)</f>
        <v>200000</v>
      </c>
      <c r="I834" s="10">
        <f t="shared" si="42"/>
        <v>250000</v>
      </c>
      <c r="J834" s="10">
        <f t="shared" si="43"/>
        <v>400000</v>
      </c>
    </row>
    <row r="835" spans="1:10" x14ac:dyDescent="0.25">
      <c r="A835" t="str">
        <f t="shared" si="41"/>
        <v>b</v>
      </c>
      <c r="B835" s="8"/>
      <c r="C835" s="9" t="s">
        <v>13</v>
      </c>
      <c r="D835" s="10">
        <f>SUM('დამტკ. ნაერთი'!D835,'ცვლილ. ნაერთი'!D835)</f>
        <v>0</v>
      </c>
      <c r="E835" s="10">
        <f>SUM('დამტკ. ნაერთი'!E835,'ცვლილ. ნაერთი'!E835)</f>
        <v>0</v>
      </c>
      <c r="F835" s="10">
        <f>SUM('დამტკ. ნაერთი'!F835,'ცვლილ. ნაერთი'!F835)</f>
        <v>0</v>
      </c>
      <c r="G835" s="10">
        <f>SUM('დამტკ. ნაერთი'!G835,'ცვლილ. ნაერთი'!G835)</f>
        <v>0</v>
      </c>
      <c r="H835" s="10">
        <f>SUM('დამტკ. ნაერთი'!H835,'ცვლილ. ნაერთი'!H835)</f>
        <v>0</v>
      </c>
      <c r="I835" s="10">
        <f t="shared" si="42"/>
        <v>0</v>
      </c>
      <c r="J835" s="10">
        <f t="shared" si="43"/>
        <v>0</v>
      </c>
    </row>
    <row r="836" spans="1:10" x14ac:dyDescent="0.25">
      <c r="A836" t="str">
        <f t="shared" si="41"/>
        <v>b</v>
      </c>
      <c r="B836" s="8"/>
      <c r="C836" s="9" t="s">
        <v>14</v>
      </c>
      <c r="D836" s="10">
        <f>SUM('დამტკ. ნაერთი'!D836,'ცვლილ. ნაერთი'!D836)</f>
        <v>0</v>
      </c>
      <c r="E836" s="10">
        <f>SUM('დამტკ. ნაერთი'!E836,'ცვლილ. ნაერთი'!E836)</f>
        <v>0</v>
      </c>
      <c r="F836" s="10">
        <f>SUM('დამტკ. ნაერთი'!F836,'ცვლილ. ნაერთი'!F836)</f>
        <v>0</v>
      </c>
      <c r="G836" s="10">
        <f>SUM('დამტკ. ნაერთი'!G836,'ცვლილ. ნაერთი'!G836)</f>
        <v>0</v>
      </c>
      <c r="H836" s="10">
        <f>SUM('დამტკ. ნაერთი'!H836,'ცვლილ. ნაერთი'!H836)</f>
        <v>0</v>
      </c>
      <c r="I836" s="10">
        <f t="shared" si="42"/>
        <v>0</v>
      </c>
      <c r="J836" s="10">
        <f t="shared" si="43"/>
        <v>0</v>
      </c>
    </row>
    <row r="837" spans="1:10" x14ac:dyDescent="0.25">
      <c r="A837" t="str">
        <f t="shared" si="41"/>
        <v>b</v>
      </c>
      <c r="B837" s="8"/>
      <c r="C837" s="9" t="s">
        <v>15</v>
      </c>
      <c r="D837" s="10">
        <f>SUM('დამტკ. ნაერთი'!D837,'ცვლილ. ნაერთი'!D837)</f>
        <v>0</v>
      </c>
      <c r="E837" s="10">
        <f>SUM('დამტკ. ნაერთი'!E837,'ცვლილ. ნაერთი'!E837)</f>
        <v>0</v>
      </c>
      <c r="F837" s="10">
        <f>SUM('დამტკ. ნაერთი'!F837,'ცვლილ. ნაერთი'!F837)</f>
        <v>0</v>
      </c>
      <c r="G837" s="10">
        <f>SUM('დამტკ. ნაერთი'!G837,'ცვლილ. ნაერთი'!G837)</f>
        <v>0</v>
      </c>
      <c r="H837" s="10">
        <f>SUM('დამტკ. ნაერთი'!H837,'ცვლილ. ნაერთი'!H837)</f>
        <v>0</v>
      </c>
      <c r="I837" s="10">
        <f t="shared" si="42"/>
        <v>0</v>
      </c>
      <c r="J837" s="10">
        <f t="shared" si="43"/>
        <v>0</v>
      </c>
    </row>
    <row r="838" spans="1:10" x14ac:dyDescent="0.25">
      <c r="A838" t="str">
        <f t="shared" si="41"/>
        <v>a</v>
      </c>
      <c r="B838" s="8"/>
      <c r="C838" s="9" t="s">
        <v>16</v>
      </c>
      <c r="D838" s="10">
        <f>SUM('დამტკ. ნაერთი'!D838,'ცვლილ. ნაერთი'!D838)</f>
        <v>10490000</v>
      </c>
      <c r="E838" s="10">
        <f>SUM('დამტკ. ნაერთი'!E838,'ცვლილ. ნაერთი'!E838)</f>
        <v>1488500</v>
      </c>
      <c r="F838" s="10">
        <f>SUM('დამტკ. ნაერთი'!F838,'ცვლილ. ნაერთი'!F838)</f>
        <v>3662500</v>
      </c>
      <c r="G838" s="10">
        <f>SUM('დამტკ. ნაერთი'!G838,'ცვლილ. ნაერთი'!G838)</f>
        <v>1662500</v>
      </c>
      <c r="H838" s="10">
        <f>SUM('დამტკ. ნაერთი'!H838,'ცვლილ. ნაერთი'!H838)</f>
        <v>3676500</v>
      </c>
      <c r="I838" s="10">
        <f t="shared" si="42"/>
        <v>5151000</v>
      </c>
      <c r="J838" s="10">
        <f t="shared" si="43"/>
        <v>6813500</v>
      </c>
    </row>
    <row r="839" spans="1:10" x14ac:dyDescent="0.25">
      <c r="A839" t="str">
        <f t="shared" si="41"/>
        <v>b</v>
      </c>
      <c r="B839" s="8"/>
      <c r="C839" s="9" t="s">
        <v>17</v>
      </c>
      <c r="D839" s="10">
        <f>SUM('დამტკ. ნაერთი'!D839,'ცვლილ. ნაერთი'!D839)</f>
        <v>0</v>
      </c>
      <c r="E839" s="10">
        <f>SUM('დამტკ. ნაერთი'!E839,'ცვლილ. ნაერთი'!E839)</f>
        <v>0</v>
      </c>
      <c r="F839" s="10">
        <f>SUM('დამტკ. ნაერთი'!F839,'ცვლილ. ნაერთი'!F839)</f>
        <v>0</v>
      </c>
      <c r="G839" s="10">
        <f>SUM('დამტკ. ნაერთი'!G839,'ცვლილ. ნაერთი'!G839)</f>
        <v>0</v>
      </c>
      <c r="H839" s="10">
        <f>SUM('დამტკ. ნაერთი'!H839,'ცვლილ. ნაერთი'!H839)</f>
        <v>0</v>
      </c>
      <c r="I839" s="10">
        <f t="shared" si="42"/>
        <v>0</v>
      </c>
      <c r="J839" s="10">
        <f t="shared" si="43"/>
        <v>0</v>
      </c>
    </row>
    <row r="840" spans="1:10" x14ac:dyDescent="0.25">
      <c r="A840" t="str">
        <f t="shared" si="41"/>
        <v>b</v>
      </c>
      <c r="B840" s="5"/>
      <c r="C840" s="6" t="s">
        <v>18</v>
      </c>
      <c r="D840" s="7">
        <f>SUM('დამტკ. ნაერთი'!D840,'ცვლილ. ნაერთი'!D840)</f>
        <v>0</v>
      </c>
      <c r="E840" s="7">
        <f>SUM('დამტკ. ნაერთი'!E840,'ცვლილ. ნაერთი'!E840)</f>
        <v>0</v>
      </c>
      <c r="F840" s="7">
        <f>SUM('დამტკ. ნაერთი'!F840,'ცვლილ. ნაერთი'!F840)</f>
        <v>0</v>
      </c>
      <c r="G840" s="7">
        <f>SUM('დამტკ. ნაერთი'!G840,'ცვლილ. ნაერთი'!G840)</f>
        <v>0</v>
      </c>
      <c r="H840" s="7">
        <f>SUM('დამტკ. ნაერთი'!H840,'ცვლილ. ნაერთი'!H840)</f>
        <v>0</v>
      </c>
      <c r="I840" s="7">
        <f t="shared" si="42"/>
        <v>0</v>
      </c>
      <c r="J840" s="7">
        <f t="shared" si="43"/>
        <v>0</v>
      </c>
    </row>
    <row r="841" spans="1:10" x14ac:dyDescent="0.25">
      <c r="A841" t="str">
        <f t="shared" si="41"/>
        <v>b</v>
      </c>
      <c r="B841" s="5"/>
      <c r="C841" s="6" t="s">
        <v>19</v>
      </c>
      <c r="D841" s="7">
        <f>SUM('დამტკ. ნაერთი'!D841,'ცვლილ. ნაერთი'!D841)</f>
        <v>0</v>
      </c>
      <c r="E841" s="7">
        <f>SUM('დამტკ. ნაერთი'!E841,'ცვლილ. ნაერთი'!E841)</f>
        <v>0</v>
      </c>
      <c r="F841" s="7">
        <f>SUM('დამტკ. ნაერთი'!F841,'ცვლილ. ნაერთი'!F841)</f>
        <v>0</v>
      </c>
      <c r="G841" s="7">
        <f>SUM('დამტკ. ნაერთი'!G841,'ცვლილ. ნაერთი'!G841)</f>
        <v>0</v>
      </c>
      <c r="H841" s="7">
        <f>SUM('დამტკ. ნაერთი'!H841,'ცვლილ. ნაერთი'!H841)</f>
        <v>0</v>
      </c>
      <c r="I841" s="7">
        <f t="shared" si="42"/>
        <v>0</v>
      </c>
      <c r="J841" s="7">
        <f t="shared" si="43"/>
        <v>0</v>
      </c>
    </row>
    <row r="842" spans="1:10" ht="15.75" thickBot="1" x14ac:dyDescent="0.3">
      <c r="A842" t="str">
        <f t="shared" si="41"/>
        <v>b</v>
      </c>
      <c r="B842" s="11"/>
      <c r="C842" s="12" t="s">
        <v>20</v>
      </c>
      <c r="D842" s="13">
        <f>SUM('დამტკ. ნაერთი'!D842,'ცვლილ. ნაერთი'!D842)</f>
        <v>0</v>
      </c>
      <c r="E842" s="13">
        <f>SUM('დამტკ. ნაერთი'!E842,'ცვლილ. ნაერთი'!E842)</f>
        <v>0</v>
      </c>
      <c r="F842" s="13">
        <f>SUM('დამტკ. ნაერთი'!F842,'ცვლილ. ნაერთი'!F842)</f>
        <v>0</v>
      </c>
      <c r="G842" s="13">
        <f>SUM('დამტკ. ნაერთი'!G842,'ცვლილ. ნაერთი'!G842)</f>
        <v>0</v>
      </c>
      <c r="H842" s="13">
        <f>SUM('დამტკ. ნაერთი'!H842,'ცვლილ. ნაერთი'!H842)</f>
        <v>0</v>
      </c>
      <c r="I842" s="13">
        <f t="shared" si="42"/>
        <v>0</v>
      </c>
      <c r="J842" s="13">
        <f t="shared" si="43"/>
        <v>0</v>
      </c>
    </row>
    <row r="843" spans="1:10" ht="61.5" thickTop="1" thickBot="1" x14ac:dyDescent="0.3">
      <c r="A843" t="str">
        <f t="shared" si="41"/>
        <v>a</v>
      </c>
      <c r="B843" s="16" t="s">
        <v>237</v>
      </c>
      <c r="C843" s="4" t="s">
        <v>238</v>
      </c>
      <c r="D843" s="4">
        <f>SUM('დამტკ. ნაერთი'!D843,'ცვლილ. ნაერთი'!D843)</f>
        <v>550000</v>
      </c>
      <c r="E843" s="4">
        <f>SUM('დამტკ. ნაერთი'!E843,'ცვლილ. ნაერთი'!E843)</f>
        <v>100000</v>
      </c>
      <c r="F843" s="4">
        <f>SUM('დამტკ. ნაერთი'!F843,'ცვლილ. ნაერთი'!F843)</f>
        <v>200000</v>
      </c>
      <c r="G843" s="4">
        <f>SUM('დამტკ. ნაერთი'!G843,'ცვლილ. ნაერთი'!G843)</f>
        <v>200000</v>
      </c>
      <c r="H843" s="4">
        <f>SUM('დამტკ. ნაერთი'!H843,'ცვლილ. ნაერთი'!H843)</f>
        <v>50000</v>
      </c>
      <c r="I843" s="4">
        <f t="shared" ref="I843:I854" si="46">SUM(E843,F843)</f>
        <v>300000</v>
      </c>
      <c r="J843" s="4">
        <f t="shared" ref="J843:J854" si="47">SUM(E843,F843,G843)</f>
        <v>500000</v>
      </c>
    </row>
    <row r="844" spans="1:10" ht="15.75" thickTop="1" x14ac:dyDescent="0.25">
      <c r="A844" t="str">
        <f t="shared" si="41"/>
        <v>a</v>
      </c>
      <c r="B844" s="5"/>
      <c r="C844" s="6" t="s">
        <v>10</v>
      </c>
      <c r="D844" s="7">
        <f>SUM('დამტკ. ნაერთი'!D844,'ცვლილ. ნაერთი'!D844)</f>
        <v>550000</v>
      </c>
      <c r="E844" s="7">
        <f>SUM('დამტკ. ნაერთი'!E844,'ცვლილ. ნაერთი'!E844)</f>
        <v>100000</v>
      </c>
      <c r="F844" s="7">
        <f>SUM('დამტკ. ნაერთი'!F844,'ცვლილ. ნაერთი'!F844)</f>
        <v>200000</v>
      </c>
      <c r="G844" s="7">
        <f>SUM('დამტკ. ნაერთი'!G844,'ცვლილ. ნაერთი'!G844)</f>
        <v>200000</v>
      </c>
      <c r="H844" s="7">
        <f>SUM('დამტკ. ნაერთი'!H844,'ცვლილ. ნაერთი'!H844)</f>
        <v>50000</v>
      </c>
      <c r="I844" s="7">
        <f t="shared" si="46"/>
        <v>300000</v>
      </c>
      <c r="J844" s="7">
        <f t="shared" si="47"/>
        <v>500000</v>
      </c>
    </row>
    <row r="845" spans="1:10" x14ac:dyDescent="0.25">
      <c r="A845" t="str">
        <f t="shared" si="41"/>
        <v>b</v>
      </c>
      <c r="B845" s="8"/>
      <c r="C845" s="9" t="s">
        <v>11</v>
      </c>
      <c r="D845" s="10">
        <f>SUM('დამტკ. ნაერთი'!D845,'ცვლილ. ნაერთი'!D845)</f>
        <v>0</v>
      </c>
      <c r="E845" s="10">
        <f>SUM('დამტკ. ნაერთი'!E845,'ცვლილ. ნაერთი'!E845)</f>
        <v>0</v>
      </c>
      <c r="F845" s="10">
        <f>SUM('დამტკ. ნაერთი'!F845,'ცვლილ. ნაერთი'!F845)</f>
        <v>0</v>
      </c>
      <c r="G845" s="10">
        <f>SUM('დამტკ. ნაერთი'!G845,'ცვლილ. ნაერთი'!G845)</f>
        <v>0</v>
      </c>
      <c r="H845" s="10">
        <f>SUM('დამტკ. ნაერთი'!H845,'ცვლილ. ნაერთი'!H845)</f>
        <v>0</v>
      </c>
      <c r="I845" s="10">
        <f t="shared" si="46"/>
        <v>0</v>
      </c>
      <c r="J845" s="10">
        <f t="shared" si="47"/>
        <v>0</v>
      </c>
    </row>
    <row r="846" spans="1:10" x14ac:dyDescent="0.25">
      <c r="A846" t="str">
        <f t="shared" si="41"/>
        <v>a</v>
      </c>
      <c r="B846" s="8"/>
      <c r="C846" s="9" t="s">
        <v>12</v>
      </c>
      <c r="D846" s="10">
        <f>SUM('დამტკ. ნაერთი'!D846,'ცვლილ. ნაერთი'!D846)</f>
        <v>550000</v>
      </c>
      <c r="E846" s="10">
        <f>SUM('დამტკ. ნაერთი'!E846,'ცვლილ. ნაერთი'!E846)</f>
        <v>100000</v>
      </c>
      <c r="F846" s="10">
        <f>SUM('დამტკ. ნაერთი'!F846,'ცვლილ. ნაერთი'!F846)</f>
        <v>200000</v>
      </c>
      <c r="G846" s="10">
        <f>SUM('დამტკ. ნაერთი'!G846,'ცვლილ. ნაერთი'!G846)</f>
        <v>200000</v>
      </c>
      <c r="H846" s="10">
        <f>SUM('დამტკ. ნაერთი'!H846,'ცვლილ. ნაერთი'!H846)</f>
        <v>50000</v>
      </c>
      <c r="I846" s="10">
        <f t="shared" si="46"/>
        <v>300000</v>
      </c>
      <c r="J846" s="10">
        <f t="shared" si="47"/>
        <v>500000</v>
      </c>
    </row>
    <row r="847" spans="1:10" x14ac:dyDescent="0.25">
      <c r="A847" t="str">
        <f t="shared" si="41"/>
        <v>b</v>
      </c>
      <c r="B847" s="8"/>
      <c r="C847" s="9" t="s">
        <v>13</v>
      </c>
      <c r="D847" s="10">
        <f>SUM('დამტკ. ნაერთი'!D847,'ცვლილ. ნაერთი'!D847)</f>
        <v>0</v>
      </c>
      <c r="E847" s="10">
        <f>SUM('დამტკ. ნაერთი'!E847,'ცვლილ. ნაერთი'!E847)</f>
        <v>0</v>
      </c>
      <c r="F847" s="10">
        <f>SUM('დამტკ. ნაერთი'!F847,'ცვლილ. ნაერთი'!F847)</f>
        <v>0</v>
      </c>
      <c r="G847" s="10">
        <f>SUM('დამტკ. ნაერთი'!G847,'ცვლილ. ნაერთი'!G847)</f>
        <v>0</v>
      </c>
      <c r="H847" s="10">
        <f>SUM('დამტკ. ნაერთი'!H847,'ცვლილ. ნაერთი'!H847)</f>
        <v>0</v>
      </c>
      <c r="I847" s="10">
        <f t="shared" si="46"/>
        <v>0</v>
      </c>
      <c r="J847" s="10">
        <f t="shared" si="47"/>
        <v>0</v>
      </c>
    </row>
    <row r="848" spans="1:10" x14ac:dyDescent="0.25">
      <c r="A848" t="str">
        <f t="shared" si="41"/>
        <v>b</v>
      </c>
      <c r="B848" s="8"/>
      <c r="C848" s="9" t="s">
        <v>14</v>
      </c>
      <c r="D848" s="10">
        <f>SUM('დამტკ. ნაერთი'!D848,'ცვლილ. ნაერთი'!D848)</f>
        <v>0</v>
      </c>
      <c r="E848" s="10">
        <f>SUM('დამტკ. ნაერთი'!E848,'ცვლილ. ნაერთი'!E848)</f>
        <v>0</v>
      </c>
      <c r="F848" s="10">
        <f>SUM('დამტკ. ნაერთი'!F848,'ცვლილ. ნაერთი'!F848)</f>
        <v>0</v>
      </c>
      <c r="G848" s="10">
        <f>SUM('დამტკ. ნაერთი'!G848,'ცვლილ. ნაერთი'!G848)</f>
        <v>0</v>
      </c>
      <c r="H848" s="10">
        <f>SUM('დამტკ. ნაერთი'!H848,'ცვლილ. ნაერთი'!H848)</f>
        <v>0</v>
      </c>
      <c r="I848" s="10">
        <f t="shared" si="46"/>
        <v>0</v>
      </c>
      <c r="J848" s="10">
        <f t="shared" si="47"/>
        <v>0</v>
      </c>
    </row>
    <row r="849" spans="1:10" x14ac:dyDescent="0.25">
      <c r="A849" t="str">
        <f t="shared" si="41"/>
        <v>b</v>
      </c>
      <c r="B849" s="8"/>
      <c r="C849" s="9" t="s">
        <v>15</v>
      </c>
      <c r="D849" s="10">
        <f>SUM('დამტკ. ნაერთი'!D849,'ცვლილ. ნაერთი'!D849)</f>
        <v>0</v>
      </c>
      <c r="E849" s="10">
        <f>SUM('დამტკ. ნაერთი'!E849,'ცვლილ. ნაერთი'!E849)</f>
        <v>0</v>
      </c>
      <c r="F849" s="10">
        <f>SUM('დამტკ. ნაერთი'!F849,'ცვლილ. ნაერთი'!F849)</f>
        <v>0</v>
      </c>
      <c r="G849" s="10">
        <f>SUM('დამტკ. ნაერთი'!G849,'ცვლილ. ნაერთი'!G849)</f>
        <v>0</v>
      </c>
      <c r="H849" s="10">
        <f>SUM('დამტკ. ნაერთი'!H849,'ცვლილ. ნაერთი'!H849)</f>
        <v>0</v>
      </c>
      <c r="I849" s="10">
        <f t="shared" si="46"/>
        <v>0</v>
      </c>
      <c r="J849" s="10">
        <f t="shared" si="47"/>
        <v>0</v>
      </c>
    </row>
    <row r="850" spans="1:10" x14ac:dyDescent="0.25">
      <c r="A850" t="str">
        <f t="shared" si="41"/>
        <v>b</v>
      </c>
      <c r="B850" s="8"/>
      <c r="C850" s="9" t="s">
        <v>16</v>
      </c>
      <c r="D850" s="10">
        <f>SUM('დამტკ. ნაერთი'!D850,'ცვლილ. ნაერთი'!D850)</f>
        <v>0</v>
      </c>
      <c r="E850" s="10">
        <f>SUM('დამტკ. ნაერთი'!E850,'ცვლილ. ნაერთი'!E850)</f>
        <v>0</v>
      </c>
      <c r="F850" s="10">
        <f>SUM('დამტკ. ნაერთი'!F850,'ცვლილ. ნაერთი'!F850)</f>
        <v>0</v>
      </c>
      <c r="G850" s="10">
        <f>SUM('დამტკ. ნაერთი'!G850,'ცვლილ. ნაერთი'!G850)</f>
        <v>0</v>
      </c>
      <c r="H850" s="10">
        <f>SUM('დამტკ. ნაერთი'!H850,'ცვლილ. ნაერთი'!H850)</f>
        <v>0</v>
      </c>
      <c r="I850" s="10">
        <f t="shared" si="46"/>
        <v>0</v>
      </c>
      <c r="J850" s="10">
        <f t="shared" si="47"/>
        <v>0</v>
      </c>
    </row>
    <row r="851" spans="1:10" x14ac:dyDescent="0.25">
      <c r="A851" t="str">
        <f t="shared" si="41"/>
        <v>b</v>
      </c>
      <c r="B851" s="8"/>
      <c r="C851" s="9" t="s">
        <v>17</v>
      </c>
      <c r="D851" s="10">
        <f>SUM('დამტკ. ნაერთი'!D851,'ცვლილ. ნაერთი'!D851)</f>
        <v>0</v>
      </c>
      <c r="E851" s="10">
        <f>SUM('დამტკ. ნაერთი'!E851,'ცვლილ. ნაერთი'!E851)</f>
        <v>0</v>
      </c>
      <c r="F851" s="10">
        <f>SUM('დამტკ. ნაერთი'!F851,'ცვლილ. ნაერთი'!F851)</f>
        <v>0</v>
      </c>
      <c r="G851" s="10">
        <f>SUM('დამტკ. ნაერთი'!G851,'ცვლილ. ნაერთი'!G851)</f>
        <v>0</v>
      </c>
      <c r="H851" s="10">
        <f>SUM('დამტკ. ნაერთი'!H851,'ცვლილ. ნაერთი'!H851)</f>
        <v>0</v>
      </c>
      <c r="I851" s="10">
        <f t="shared" si="46"/>
        <v>0</v>
      </c>
      <c r="J851" s="10">
        <f t="shared" si="47"/>
        <v>0</v>
      </c>
    </row>
    <row r="852" spans="1:10" x14ac:dyDescent="0.25">
      <c r="A852" t="str">
        <f t="shared" si="41"/>
        <v>b</v>
      </c>
      <c r="B852" s="5"/>
      <c r="C852" s="6" t="s">
        <v>18</v>
      </c>
      <c r="D852" s="7">
        <f>SUM('დამტკ. ნაერთი'!D852,'ცვლილ. ნაერთი'!D852)</f>
        <v>0</v>
      </c>
      <c r="E852" s="7">
        <f>SUM('დამტკ. ნაერთი'!E852,'ცვლილ. ნაერთი'!E852)</f>
        <v>0</v>
      </c>
      <c r="F852" s="7">
        <f>SUM('დამტკ. ნაერთი'!F852,'ცვლილ. ნაერთი'!F852)</f>
        <v>0</v>
      </c>
      <c r="G852" s="7">
        <f>SUM('დამტკ. ნაერთი'!G852,'ცვლილ. ნაერთი'!G852)</f>
        <v>0</v>
      </c>
      <c r="H852" s="7">
        <f>SUM('დამტკ. ნაერთი'!H852,'ცვლილ. ნაერთი'!H852)</f>
        <v>0</v>
      </c>
      <c r="I852" s="7">
        <f t="shared" si="46"/>
        <v>0</v>
      </c>
      <c r="J852" s="7">
        <f t="shared" si="47"/>
        <v>0</v>
      </c>
    </row>
    <row r="853" spans="1:10" x14ac:dyDescent="0.25">
      <c r="A853" t="str">
        <f t="shared" si="41"/>
        <v>b</v>
      </c>
      <c r="B853" s="5"/>
      <c r="C853" s="6" t="s">
        <v>19</v>
      </c>
      <c r="D853" s="7">
        <f>SUM('დამტკ. ნაერთი'!D853,'ცვლილ. ნაერთი'!D853)</f>
        <v>0</v>
      </c>
      <c r="E853" s="7">
        <f>SUM('დამტკ. ნაერთი'!E853,'ცვლილ. ნაერთი'!E853)</f>
        <v>0</v>
      </c>
      <c r="F853" s="7">
        <f>SUM('დამტკ. ნაერთი'!F853,'ცვლილ. ნაერთი'!F853)</f>
        <v>0</v>
      </c>
      <c r="G853" s="7">
        <f>SUM('დამტკ. ნაერთი'!G853,'ცვლილ. ნაერთი'!G853)</f>
        <v>0</v>
      </c>
      <c r="H853" s="7">
        <f>SUM('დამტკ. ნაერთი'!H853,'ცვლილ. ნაერთი'!H853)</f>
        <v>0</v>
      </c>
      <c r="I853" s="7">
        <f t="shared" si="46"/>
        <v>0</v>
      </c>
      <c r="J853" s="7">
        <f t="shared" si="47"/>
        <v>0</v>
      </c>
    </row>
    <row r="854" spans="1:10" ht="15.75" thickBot="1" x14ac:dyDescent="0.3">
      <c r="A854" t="str">
        <f t="shared" si="41"/>
        <v>b</v>
      </c>
      <c r="B854" s="11"/>
      <c r="C854" s="12" t="s">
        <v>20</v>
      </c>
      <c r="D854" s="13">
        <f>SUM('დამტკ. ნაერთი'!D854,'ცვლილ. ნაერთი'!D854)</f>
        <v>0</v>
      </c>
      <c r="E854" s="13">
        <f>SUM('დამტკ. ნაერთი'!E854,'ცვლილ. ნაერთი'!E854)</f>
        <v>0</v>
      </c>
      <c r="F854" s="13">
        <f>SUM('დამტკ. ნაერთი'!F854,'ცვლილ. ნაერთი'!F854)</f>
        <v>0</v>
      </c>
      <c r="G854" s="13">
        <f>SUM('დამტკ. ნაერთი'!G854,'ცვლილ. ნაერთი'!G854)</f>
        <v>0</v>
      </c>
      <c r="H854" s="13">
        <f>SUM('დამტკ. ნაერთი'!H854,'ცვლილ. ნაერთი'!H854)</f>
        <v>0</v>
      </c>
      <c r="I854" s="13">
        <f t="shared" si="46"/>
        <v>0</v>
      </c>
      <c r="J854" s="13">
        <f t="shared" si="47"/>
        <v>0</v>
      </c>
    </row>
    <row r="855" spans="1:10" ht="31.5" thickTop="1" thickBot="1" x14ac:dyDescent="0.3">
      <c r="A855" t="str">
        <f t="shared" si="41"/>
        <v>a</v>
      </c>
      <c r="B855" s="16" t="s">
        <v>142</v>
      </c>
      <c r="C855" s="14" t="s">
        <v>143</v>
      </c>
      <c r="D855" s="4">
        <f>SUM('დამტკ. ნაერთი'!D855,'ცვლილ. ნაერთი'!D855)</f>
        <v>153213870</v>
      </c>
      <c r="E855" s="4">
        <f>SUM('დამტკ. ნაერთი'!E855,'ცვლილ. ნაერთი'!E855)</f>
        <v>36232170</v>
      </c>
      <c r="F855" s="4">
        <f>SUM('დამტკ. ნაერთი'!F855,'ცვლილ. ნაერთი'!F855)</f>
        <v>45361700</v>
      </c>
      <c r="G855" s="4">
        <f>SUM('დამტკ. ნაერთი'!G855,'ცვლილ. ნაერთი'!G855)</f>
        <v>39164400</v>
      </c>
      <c r="H855" s="4">
        <f>SUM('დამტკ. ნაერთი'!H855,'ცვლილ. ნაერთი'!H855)</f>
        <v>32455600</v>
      </c>
      <c r="I855" s="4">
        <f t="shared" si="42"/>
        <v>81593870</v>
      </c>
      <c r="J855" s="4">
        <f t="shared" si="43"/>
        <v>120758270</v>
      </c>
    </row>
    <row r="856" spans="1:10" ht="15.75" thickTop="1" x14ac:dyDescent="0.25">
      <c r="A856" t="str">
        <f t="shared" ref="A856:A878" si="48">IF(OR(D856&lt;&gt;0,E856&lt;&gt;0,F856&lt;&gt;0,G856&lt;&gt;0,H856&lt;&gt;0,),"a","b")</f>
        <v>a</v>
      </c>
      <c r="B856" s="5"/>
      <c r="C856" s="6" t="s">
        <v>10</v>
      </c>
      <c r="D856" s="7">
        <f>SUM('დამტკ. ნაერთი'!D856,'ცვლილ. ნაერთი'!D856)</f>
        <v>152923432</v>
      </c>
      <c r="E856" s="7">
        <f>SUM('დამტკ. ნაერთი'!E856,'ცვლილ. ნაერთი'!E856)</f>
        <v>35958732</v>
      </c>
      <c r="F856" s="7">
        <f>SUM('დამტკ. ნაერთი'!F856,'ცვლილ. ნაერთი'!F856)</f>
        <v>45354700</v>
      </c>
      <c r="G856" s="7">
        <f>SUM('დამტკ. ნაერთი'!G856,'ცვლილ. ნაერთი'!G856)</f>
        <v>39159400</v>
      </c>
      <c r="H856" s="7">
        <f>SUM('დამტკ. ნაერთი'!H856,'ცვლილ. ნაერთი'!H856)</f>
        <v>32450600</v>
      </c>
      <c r="I856" s="7">
        <f t="shared" ref="I856:I919" si="49">SUM(E856,F856)</f>
        <v>81313432</v>
      </c>
      <c r="J856" s="7">
        <f t="shared" ref="J856:J919" si="50">SUM(E856,F856,G856)</f>
        <v>120472832</v>
      </c>
    </row>
    <row r="857" spans="1:10" x14ac:dyDescent="0.25">
      <c r="A857" t="str">
        <f t="shared" si="48"/>
        <v>b</v>
      </c>
      <c r="B857" s="8"/>
      <c r="C857" s="9" t="s">
        <v>11</v>
      </c>
      <c r="D857" s="10">
        <f>SUM('დამტკ. ნაერთი'!D857,'ცვლილ. ნაერთი'!D857)</f>
        <v>0</v>
      </c>
      <c r="E857" s="10">
        <f>SUM('დამტკ. ნაერთი'!E857,'ცვლილ. ნაერთი'!E857)</f>
        <v>0</v>
      </c>
      <c r="F857" s="10">
        <f>SUM('დამტკ. ნაერთი'!F857,'ცვლილ. ნაერთი'!F857)</f>
        <v>0</v>
      </c>
      <c r="G857" s="10">
        <f>SUM('დამტკ. ნაერთი'!G857,'ცვლილ. ნაერთი'!G857)</f>
        <v>0</v>
      </c>
      <c r="H857" s="10">
        <f>SUM('დამტკ. ნაერთი'!H857,'ცვლილ. ნაერთი'!H857)</f>
        <v>0</v>
      </c>
      <c r="I857" s="10">
        <f t="shared" si="49"/>
        <v>0</v>
      </c>
      <c r="J857" s="10">
        <f t="shared" si="50"/>
        <v>0</v>
      </c>
    </row>
    <row r="858" spans="1:10" x14ac:dyDescent="0.25">
      <c r="A858" t="str">
        <f t="shared" si="48"/>
        <v>a</v>
      </c>
      <c r="B858" s="8"/>
      <c r="C858" s="9" t="s">
        <v>12</v>
      </c>
      <c r="D858" s="10">
        <f>SUM('დამტკ. ნაერთი'!D858,'ცვლილ. ნაერთი'!D858)</f>
        <v>27128026</v>
      </c>
      <c r="E858" s="10">
        <f>SUM('დამტკ. ნაერთი'!E858,'ცვლილ. ნაერთი'!E858)</f>
        <v>6109316</v>
      </c>
      <c r="F858" s="10">
        <f>SUM('დამტკ. ნაერთი'!F858,'ცვლილ. ნაერთი'!F858)</f>
        <v>6591510</v>
      </c>
      <c r="G858" s="10">
        <f>SUM('დამტკ. ნაერთი'!G858,'ცვლილ. ნაერთი'!G858)</f>
        <v>6905700</v>
      </c>
      <c r="H858" s="10">
        <f>SUM('დამტკ. ნაერთი'!H858,'ცვლილ. ნაერთი'!H858)</f>
        <v>7521500</v>
      </c>
      <c r="I858" s="10">
        <f t="shared" si="49"/>
        <v>12700826</v>
      </c>
      <c r="J858" s="10">
        <f t="shared" si="50"/>
        <v>19606526</v>
      </c>
    </row>
    <row r="859" spans="1:10" x14ac:dyDescent="0.25">
      <c r="A859" t="str">
        <f t="shared" si="48"/>
        <v>b</v>
      </c>
      <c r="B859" s="8"/>
      <c r="C859" s="9" t="s">
        <v>13</v>
      </c>
      <c r="D859" s="10">
        <f>SUM('დამტკ. ნაერთი'!D859,'ცვლილ. ნაერთი'!D859)</f>
        <v>0</v>
      </c>
      <c r="E859" s="10">
        <f>SUM('დამტკ. ნაერთი'!E859,'ცვლილ. ნაერთი'!E859)</f>
        <v>0</v>
      </c>
      <c r="F859" s="10">
        <f>SUM('დამტკ. ნაერთი'!F859,'ცვლილ. ნაერთი'!F859)</f>
        <v>0</v>
      </c>
      <c r="G859" s="10">
        <f>SUM('დამტკ. ნაერთი'!G859,'ცვლილ. ნაერთი'!G859)</f>
        <v>0</v>
      </c>
      <c r="H859" s="10">
        <f>SUM('დამტკ. ნაერთი'!H859,'ცვლილ. ნაერთი'!H859)</f>
        <v>0</v>
      </c>
      <c r="I859" s="10">
        <f t="shared" si="49"/>
        <v>0</v>
      </c>
      <c r="J859" s="10">
        <f t="shared" si="50"/>
        <v>0</v>
      </c>
    </row>
    <row r="860" spans="1:10" x14ac:dyDescent="0.25">
      <c r="A860" t="str">
        <f t="shared" si="48"/>
        <v>b</v>
      </c>
      <c r="B860" s="8"/>
      <c r="C860" s="9" t="s">
        <v>14</v>
      </c>
      <c r="D860" s="10">
        <f>SUM('დამტკ. ნაერთი'!D860,'ცვლილ. ნაერთი'!D860)</f>
        <v>0</v>
      </c>
      <c r="E860" s="10">
        <f>SUM('დამტკ. ნაერთი'!E860,'ცვლილ. ნაერთი'!E860)</f>
        <v>0</v>
      </c>
      <c r="F860" s="10">
        <f>SUM('დამტკ. ნაერთი'!F860,'ცვლილ. ნაერთი'!F860)</f>
        <v>0</v>
      </c>
      <c r="G860" s="10">
        <f>SUM('დამტკ. ნაერთი'!G860,'ცვლილ. ნაერთი'!G860)</f>
        <v>0</v>
      </c>
      <c r="H860" s="10">
        <f>SUM('დამტკ. ნაერთი'!H860,'ცვლილ. ნაერთი'!H860)</f>
        <v>0</v>
      </c>
      <c r="I860" s="10">
        <f t="shared" si="49"/>
        <v>0</v>
      </c>
      <c r="J860" s="10">
        <f t="shared" si="50"/>
        <v>0</v>
      </c>
    </row>
    <row r="861" spans="1:10" x14ac:dyDescent="0.25">
      <c r="A861" t="str">
        <f t="shared" si="48"/>
        <v>b</v>
      </c>
      <c r="B861" s="8"/>
      <c r="C861" s="9" t="s">
        <v>15</v>
      </c>
      <c r="D861" s="10">
        <f>SUM('დამტკ. ნაერთი'!D861,'ცვლილ. ნაერთი'!D861)</f>
        <v>0</v>
      </c>
      <c r="E861" s="10">
        <f>SUM('დამტკ. ნაერთი'!E861,'ცვლილ. ნაერთი'!E861)</f>
        <v>0</v>
      </c>
      <c r="F861" s="10">
        <f>SUM('დამტკ. ნაერთი'!F861,'ცვლილ. ნაერთი'!F861)</f>
        <v>0</v>
      </c>
      <c r="G861" s="10">
        <f>SUM('დამტკ. ნაერთი'!G861,'ცვლილ. ნაერთი'!G861)</f>
        <v>0</v>
      </c>
      <c r="H861" s="10">
        <f>SUM('დამტკ. ნაერთი'!H861,'ცვლილ. ნაერთი'!H861)</f>
        <v>0</v>
      </c>
      <c r="I861" s="10">
        <f t="shared" si="49"/>
        <v>0</v>
      </c>
      <c r="J861" s="10">
        <f t="shared" si="50"/>
        <v>0</v>
      </c>
    </row>
    <row r="862" spans="1:10" x14ac:dyDescent="0.25">
      <c r="A862" t="str">
        <f t="shared" si="48"/>
        <v>a</v>
      </c>
      <c r="B862" s="8"/>
      <c r="C862" s="9" t="s">
        <v>16</v>
      </c>
      <c r="D862" s="10">
        <f>SUM('დამტკ. ნაერთი'!D862,'ცვლილ. ნაერთი'!D862)</f>
        <v>125130450</v>
      </c>
      <c r="E862" s="10">
        <f>SUM('დამტკ. ნაერთი'!E862,'ცვლილ. ნაერთი'!E862)</f>
        <v>29720460</v>
      </c>
      <c r="F862" s="10">
        <f>SUM('დამტკ. ნაერთი'!F862,'ცვლილ. ნაერთი'!F862)</f>
        <v>38596190</v>
      </c>
      <c r="G862" s="10">
        <f>SUM('დამტკ. ნაერთი'!G862,'ცვლილ. ნაერთი'!G862)</f>
        <v>32102700</v>
      </c>
      <c r="H862" s="10">
        <f>SUM('დამტკ. ნაერთი'!H862,'ცვლილ. ნაერთი'!H862)</f>
        <v>24711100</v>
      </c>
      <c r="I862" s="10">
        <f t="shared" si="49"/>
        <v>68316650</v>
      </c>
      <c r="J862" s="10">
        <f t="shared" si="50"/>
        <v>100419350</v>
      </c>
    </row>
    <row r="863" spans="1:10" x14ac:dyDescent="0.25">
      <c r="A863" t="str">
        <f t="shared" si="48"/>
        <v>a</v>
      </c>
      <c r="B863" s="8"/>
      <c r="C863" s="9" t="s">
        <v>17</v>
      </c>
      <c r="D863" s="10">
        <f>SUM('დამტკ. ნაერთი'!D863,'ცვლილ. ნაერთი'!D863)</f>
        <v>664956</v>
      </c>
      <c r="E863" s="10">
        <f>SUM('დამტკ. ნაერთი'!E863,'ცვლილ. ნაერთი'!E863)</f>
        <v>128956</v>
      </c>
      <c r="F863" s="10">
        <f>SUM('დამტკ. ნაერთი'!F863,'ცვლილ. ნაერთი'!F863)</f>
        <v>167000</v>
      </c>
      <c r="G863" s="10">
        <f>SUM('დამტკ. ნაერთი'!G863,'ცვლილ. ნაერთი'!G863)</f>
        <v>151000</v>
      </c>
      <c r="H863" s="10">
        <f>SUM('დამტკ. ნაერთი'!H863,'ცვლილ. ნაერთი'!H863)</f>
        <v>218000</v>
      </c>
      <c r="I863" s="10">
        <f t="shared" si="49"/>
        <v>295956</v>
      </c>
      <c r="J863" s="10">
        <f t="shared" si="50"/>
        <v>446956</v>
      </c>
    </row>
    <row r="864" spans="1:10" x14ac:dyDescent="0.25">
      <c r="A864" t="str">
        <f t="shared" si="48"/>
        <v>a</v>
      </c>
      <c r="B864" s="5"/>
      <c r="C864" s="6" t="s">
        <v>18</v>
      </c>
      <c r="D864" s="7">
        <f>SUM('დამტკ. ნაერთი'!D864,'ცვლილ. ნაერთი'!D864)</f>
        <v>35000</v>
      </c>
      <c r="E864" s="7">
        <f>SUM('დამტკ. ნაერთი'!E864,'ცვლილ. ნაერთი'!E864)</f>
        <v>18000</v>
      </c>
      <c r="F864" s="7">
        <f>SUM('დამტკ. ნაერთი'!F864,'ცვლილ. ნაერთი'!F864)</f>
        <v>7000</v>
      </c>
      <c r="G864" s="7">
        <f>SUM('დამტკ. ნაერთი'!G864,'ცვლილ. ნაერთი'!G864)</f>
        <v>5000</v>
      </c>
      <c r="H864" s="7">
        <f>SUM('დამტკ. ნაერთი'!H864,'ცვლილ. ნაერთი'!H864)</f>
        <v>5000</v>
      </c>
      <c r="I864" s="7">
        <f t="shared" si="49"/>
        <v>25000</v>
      </c>
      <c r="J864" s="7">
        <f t="shared" si="50"/>
        <v>30000</v>
      </c>
    </row>
    <row r="865" spans="1:10" x14ac:dyDescent="0.25">
      <c r="A865" t="str">
        <f t="shared" si="48"/>
        <v>b</v>
      </c>
      <c r="B865" s="5"/>
      <c r="C865" s="6" t="s">
        <v>19</v>
      </c>
      <c r="D865" s="7">
        <f>SUM('დამტკ. ნაერთი'!D865,'ცვლილ. ნაერთი'!D865)</f>
        <v>0</v>
      </c>
      <c r="E865" s="7">
        <f>SUM('დამტკ. ნაერთი'!E865,'ცვლილ. ნაერთი'!E865)</f>
        <v>0</v>
      </c>
      <c r="F865" s="7">
        <f>SUM('დამტკ. ნაერთი'!F865,'ცვლილ. ნაერთი'!F865)</f>
        <v>0</v>
      </c>
      <c r="G865" s="7">
        <f>SUM('დამტკ. ნაერთი'!G865,'ცვლილ. ნაერთი'!G865)</f>
        <v>0</v>
      </c>
      <c r="H865" s="7">
        <f>SUM('დამტკ. ნაერთი'!H865,'ცვლილ. ნაერთი'!H865)</f>
        <v>0</v>
      </c>
      <c r="I865" s="7">
        <f t="shared" si="49"/>
        <v>0</v>
      </c>
      <c r="J865" s="7">
        <f t="shared" si="50"/>
        <v>0</v>
      </c>
    </row>
    <row r="866" spans="1:10" ht="15.75" thickBot="1" x14ac:dyDescent="0.3">
      <c r="A866" t="str">
        <f t="shared" si="48"/>
        <v>a</v>
      </c>
      <c r="B866" s="11"/>
      <c r="C866" s="12" t="s">
        <v>20</v>
      </c>
      <c r="D866" s="13">
        <f>SUM('დამტკ. ნაერთი'!D866,'ცვლილ. ნაერთი'!D866)</f>
        <v>255438</v>
      </c>
      <c r="E866" s="13">
        <f>SUM('დამტკ. ნაერთი'!E866,'ცვლილ. ნაერთი'!E866)</f>
        <v>255438</v>
      </c>
      <c r="F866" s="13">
        <f>SUM('დამტკ. ნაერთი'!F866,'ცვლილ. ნაერთი'!F866)</f>
        <v>0</v>
      </c>
      <c r="G866" s="13">
        <f>SUM('დამტკ. ნაერთი'!G866,'ცვლილ. ნაერთი'!G866)</f>
        <v>0</v>
      </c>
      <c r="H866" s="13">
        <f>SUM('დამტკ. ნაერთი'!H866,'ცვლილ. ნაერთი'!H866)</f>
        <v>0</v>
      </c>
      <c r="I866" s="13">
        <f t="shared" si="49"/>
        <v>255438</v>
      </c>
      <c r="J866" s="13">
        <f t="shared" si="50"/>
        <v>255438</v>
      </c>
    </row>
    <row r="867" spans="1:10" ht="32.25" customHeight="1" thickTop="1" thickBot="1" x14ac:dyDescent="0.3">
      <c r="A867" t="str">
        <f t="shared" si="48"/>
        <v>a</v>
      </c>
      <c r="B867" s="16" t="s">
        <v>144</v>
      </c>
      <c r="C867" s="4" t="s">
        <v>145</v>
      </c>
      <c r="D867" s="4">
        <f>SUM('დამტკ. ნაერთი'!D867,'ცვლილ. ნაერთი'!D867)</f>
        <v>16000000</v>
      </c>
      <c r="E867" s="4">
        <f>SUM('დამტკ. ნაერთი'!E867,'ცვლილ. ნაერთი'!E867)</f>
        <v>3664000</v>
      </c>
      <c r="F867" s="4">
        <f>SUM('დამტკ. ნაერთი'!F867,'ცვლილ. ნაერთი'!F867)</f>
        <v>4285000</v>
      </c>
      <c r="G867" s="4">
        <f>SUM('დამტკ. ნაერთი'!G867,'ცვლილ. ნაერთი'!G867)</f>
        <v>4030000</v>
      </c>
      <c r="H867" s="4">
        <f>SUM('დამტკ. ნაერთი'!H867,'ცვლილ. ნაერთი'!H867)</f>
        <v>4021000</v>
      </c>
      <c r="I867" s="4">
        <f t="shared" si="49"/>
        <v>7949000</v>
      </c>
      <c r="J867" s="4">
        <f t="shared" si="50"/>
        <v>11979000</v>
      </c>
    </row>
    <row r="868" spans="1:10" ht="15.75" thickTop="1" x14ac:dyDescent="0.25">
      <c r="A868" t="str">
        <f t="shared" si="48"/>
        <v>a</v>
      </c>
      <c r="B868" s="5"/>
      <c r="C868" s="6" t="s">
        <v>10</v>
      </c>
      <c r="D868" s="7">
        <f>SUM('დამტკ. ნაერთი'!D868,'ცვლილ. ნაერთი'!D868)</f>
        <v>16000000</v>
      </c>
      <c r="E868" s="7">
        <f>SUM('დამტკ. ნაერთი'!E868,'ცვლილ. ნაერთი'!E868)</f>
        <v>3664000</v>
      </c>
      <c r="F868" s="7">
        <f>SUM('დამტკ. ნაერთი'!F868,'ცვლილ. ნაერთი'!F868)</f>
        <v>4285000</v>
      </c>
      <c r="G868" s="7">
        <f>SUM('დამტკ. ნაერთი'!G868,'ცვლილ. ნაერთი'!G868)</f>
        <v>4030000</v>
      </c>
      <c r="H868" s="7">
        <f>SUM('დამტკ. ნაერთი'!H868,'ცვლილ. ნაერთი'!H868)</f>
        <v>4021000</v>
      </c>
      <c r="I868" s="7">
        <f t="shared" si="49"/>
        <v>7949000</v>
      </c>
      <c r="J868" s="7">
        <f t="shared" si="50"/>
        <v>11979000</v>
      </c>
    </row>
    <row r="869" spans="1:10" x14ac:dyDescent="0.25">
      <c r="A869" t="str">
        <f t="shared" si="48"/>
        <v>b</v>
      </c>
      <c r="B869" s="8"/>
      <c r="C869" s="9" t="s">
        <v>11</v>
      </c>
      <c r="D869" s="10">
        <f>SUM('დამტკ. ნაერთი'!D869,'ცვლილ. ნაერთი'!D869)</f>
        <v>0</v>
      </c>
      <c r="E869" s="10">
        <f>SUM('დამტკ. ნაერთი'!E869,'ცვლილ. ნაერთი'!E869)</f>
        <v>0</v>
      </c>
      <c r="F869" s="10">
        <f>SUM('დამტკ. ნაერთი'!F869,'ცვლილ. ნაერთი'!F869)</f>
        <v>0</v>
      </c>
      <c r="G869" s="10">
        <f>SUM('დამტკ. ნაერთი'!G869,'ცვლილ. ნაერთი'!G869)</f>
        <v>0</v>
      </c>
      <c r="H869" s="10">
        <f>SUM('დამტკ. ნაერთი'!H869,'ცვლილ. ნაერთი'!H869)</f>
        <v>0</v>
      </c>
      <c r="I869" s="10">
        <f t="shared" si="49"/>
        <v>0</v>
      </c>
      <c r="J869" s="10">
        <f t="shared" si="50"/>
        <v>0</v>
      </c>
    </row>
    <row r="870" spans="1:10" x14ac:dyDescent="0.25">
      <c r="A870" t="str">
        <f t="shared" si="48"/>
        <v>b</v>
      </c>
      <c r="B870" s="8"/>
      <c r="C870" s="9" t="s">
        <v>12</v>
      </c>
      <c r="D870" s="10">
        <f>SUM('დამტკ. ნაერთი'!D870,'ცვლილ. ნაერთი'!D870)</f>
        <v>0</v>
      </c>
      <c r="E870" s="10">
        <f>SUM('დამტკ. ნაერთი'!E870,'ცვლილ. ნაერთი'!E870)</f>
        <v>0</v>
      </c>
      <c r="F870" s="10">
        <f>SUM('დამტკ. ნაერთი'!F870,'ცვლილ. ნაერთი'!F870)</f>
        <v>0</v>
      </c>
      <c r="G870" s="10">
        <f>SUM('დამტკ. ნაერთი'!G870,'ცვლილ. ნაერთი'!G870)</f>
        <v>0</v>
      </c>
      <c r="H870" s="10">
        <f>SUM('დამტკ. ნაერთი'!H870,'ცვლილ. ნაერთი'!H870)</f>
        <v>0</v>
      </c>
      <c r="I870" s="10">
        <f t="shared" si="49"/>
        <v>0</v>
      </c>
      <c r="J870" s="10">
        <f t="shared" si="50"/>
        <v>0</v>
      </c>
    </row>
    <row r="871" spans="1:10" x14ac:dyDescent="0.25">
      <c r="A871" t="str">
        <f t="shared" si="48"/>
        <v>b</v>
      </c>
      <c r="B871" s="8"/>
      <c r="C871" s="9" t="s">
        <v>13</v>
      </c>
      <c r="D871" s="10">
        <f>SUM('დამტკ. ნაერთი'!D871,'ცვლილ. ნაერთი'!D871)</f>
        <v>0</v>
      </c>
      <c r="E871" s="10">
        <f>SUM('დამტკ. ნაერთი'!E871,'ცვლილ. ნაერთი'!E871)</f>
        <v>0</v>
      </c>
      <c r="F871" s="10">
        <f>SUM('დამტკ. ნაერთი'!F871,'ცვლილ. ნაერთი'!F871)</f>
        <v>0</v>
      </c>
      <c r="G871" s="10">
        <f>SUM('დამტკ. ნაერთი'!G871,'ცვლილ. ნაერთი'!G871)</f>
        <v>0</v>
      </c>
      <c r="H871" s="10">
        <f>SUM('დამტკ. ნაერთი'!H871,'ცვლილ. ნაერთი'!H871)</f>
        <v>0</v>
      </c>
      <c r="I871" s="10">
        <f t="shared" si="49"/>
        <v>0</v>
      </c>
      <c r="J871" s="10">
        <f t="shared" si="50"/>
        <v>0</v>
      </c>
    </row>
    <row r="872" spans="1:10" x14ac:dyDescent="0.25">
      <c r="A872" t="str">
        <f t="shared" si="48"/>
        <v>b</v>
      </c>
      <c r="B872" s="8"/>
      <c r="C872" s="9" t="s">
        <v>14</v>
      </c>
      <c r="D872" s="10">
        <f>SUM('დამტკ. ნაერთი'!D872,'ცვლილ. ნაერთი'!D872)</f>
        <v>0</v>
      </c>
      <c r="E872" s="10">
        <f>SUM('დამტკ. ნაერთი'!E872,'ცვლილ. ნაერთი'!E872)</f>
        <v>0</v>
      </c>
      <c r="F872" s="10">
        <f>SUM('დამტკ. ნაერთი'!F872,'ცვლილ. ნაერთი'!F872)</f>
        <v>0</v>
      </c>
      <c r="G872" s="10">
        <f>SUM('დამტკ. ნაერთი'!G872,'ცვლილ. ნაერთი'!G872)</f>
        <v>0</v>
      </c>
      <c r="H872" s="10">
        <f>SUM('დამტკ. ნაერთი'!H872,'ცვლილ. ნაერთი'!H872)</f>
        <v>0</v>
      </c>
      <c r="I872" s="10">
        <f t="shared" si="49"/>
        <v>0</v>
      </c>
      <c r="J872" s="10">
        <f t="shared" si="50"/>
        <v>0</v>
      </c>
    </row>
    <row r="873" spans="1:10" x14ac:dyDescent="0.25">
      <c r="A873" t="str">
        <f t="shared" si="48"/>
        <v>b</v>
      </c>
      <c r="B873" s="8"/>
      <c r="C873" s="9" t="s">
        <v>15</v>
      </c>
      <c r="D873" s="10">
        <f>SUM('დამტკ. ნაერთი'!D873,'ცვლილ. ნაერთი'!D873)</f>
        <v>0</v>
      </c>
      <c r="E873" s="10">
        <f>SUM('დამტკ. ნაერთი'!E873,'ცვლილ. ნაერთი'!E873)</f>
        <v>0</v>
      </c>
      <c r="F873" s="10">
        <f>SUM('დამტკ. ნაერთი'!F873,'ცვლილ. ნაერთი'!F873)</f>
        <v>0</v>
      </c>
      <c r="G873" s="10">
        <f>SUM('დამტკ. ნაერთი'!G873,'ცვლილ. ნაერთი'!G873)</f>
        <v>0</v>
      </c>
      <c r="H873" s="10">
        <f>SUM('დამტკ. ნაერთი'!H873,'ცვლილ. ნაერთი'!H873)</f>
        <v>0</v>
      </c>
      <c r="I873" s="10">
        <f t="shared" si="49"/>
        <v>0</v>
      </c>
      <c r="J873" s="10">
        <f t="shared" si="50"/>
        <v>0</v>
      </c>
    </row>
    <row r="874" spans="1:10" x14ac:dyDescent="0.25">
      <c r="A874" t="str">
        <f t="shared" si="48"/>
        <v>a</v>
      </c>
      <c r="B874" s="8"/>
      <c r="C874" s="9" t="s">
        <v>16</v>
      </c>
      <c r="D874" s="10">
        <f>SUM('დამტკ. ნაერთი'!D874,'ცვლილ. ნაერთი'!D874)</f>
        <v>16000000</v>
      </c>
      <c r="E874" s="10">
        <f>SUM('დამტკ. ნაერთი'!E874,'ცვლილ. ნაერთი'!E874)</f>
        <v>3664000</v>
      </c>
      <c r="F874" s="10">
        <f>SUM('დამტკ. ნაერთი'!F874,'ცვლილ. ნაერთი'!F874)</f>
        <v>4285000</v>
      </c>
      <c r="G874" s="10">
        <f>SUM('დამტკ. ნაერთი'!G874,'ცვლილ. ნაერთი'!G874)</f>
        <v>4030000</v>
      </c>
      <c r="H874" s="10">
        <f>SUM('დამტკ. ნაერთი'!H874,'ცვლილ. ნაერთი'!H874)</f>
        <v>4021000</v>
      </c>
      <c r="I874" s="10">
        <f t="shared" si="49"/>
        <v>7949000</v>
      </c>
      <c r="J874" s="10">
        <f t="shared" si="50"/>
        <v>11979000</v>
      </c>
    </row>
    <row r="875" spans="1:10" x14ac:dyDescent="0.25">
      <c r="A875" t="str">
        <f t="shared" si="48"/>
        <v>b</v>
      </c>
      <c r="B875" s="8"/>
      <c r="C875" s="9" t="s">
        <v>17</v>
      </c>
      <c r="D875" s="10">
        <f>SUM('დამტკ. ნაერთი'!D875,'ცვლილ. ნაერთი'!D875)</f>
        <v>0</v>
      </c>
      <c r="E875" s="10">
        <f>SUM('დამტკ. ნაერთი'!E875,'ცვლილ. ნაერთი'!E875)</f>
        <v>0</v>
      </c>
      <c r="F875" s="10">
        <f>SUM('დამტკ. ნაერთი'!F875,'ცვლილ. ნაერთი'!F875)</f>
        <v>0</v>
      </c>
      <c r="G875" s="10">
        <f>SUM('დამტკ. ნაერთი'!G875,'ცვლილ. ნაერთი'!G875)</f>
        <v>0</v>
      </c>
      <c r="H875" s="10">
        <f>SUM('დამტკ. ნაერთი'!H875,'ცვლილ. ნაერთი'!H875)</f>
        <v>0</v>
      </c>
      <c r="I875" s="10">
        <f t="shared" si="49"/>
        <v>0</v>
      </c>
      <c r="J875" s="10">
        <f t="shared" si="50"/>
        <v>0</v>
      </c>
    </row>
    <row r="876" spans="1:10" x14ac:dyDescent="0.25">
      <c r="A876" t="str">
        <f t="shared" si="48"/>
        <v>b</v>
      </c>
      <c r="B876" s="5"/>
      <c r="C876" s="6" t="s">
        <v>18</v>
      </c>
      <c r="D876" s="7">
        <f>SUM('დამტკ. ნაერთი'!D876,'ცვლილ. ნაერთი'!D876)</f>
        <v>0</v>
      </c>
      <c r="E876" s="7">
        <f>SUM('დამტკ. ნაერთი'!E876,'ცვლილ. ნაერთი'!E876)</f>
        <v>0</v>
      </c>
      <c r="F876" s="7">
        <f>SUM('დამტკ. ნაერთი'!F876,'ცვლილ. ნაერთი'!F876)</f>
        <v>0</v>
      </c>
      <c r="G876" s="7">
        <f>SUM('დამტკ. ნაერთი'!G876,'ცვლილ. ნაერთი'!G876)</f>
        <v>0</v>
      </c>
      <c r="H876" s="7">
        <f>SUM('დამტკ. ნაერთი'!H876,'ცვლილ. ნაერთი'!H876)</f>
        <v>0</v>
      </c>
      <c r="I876" s="7">
        <f t="shared" si="49"/>
        <v>0</v>
      </c>
      <c r="J876" s="7">
        <f t="shared" si="50"/>
        <v>0</v>
      </c>
    </row>
    <row r="877" spans="1:10" x14ac:dyDescent="0.25">
      <c r="A877" t="str">
        <f t="shared" si="48"/>
        <v>b</v>
      </c>
      <c r="B877" s="5"/>
      <c r="C877" s="6" t="s">
        <v>19</v>
      </c>
      <c r="D877" s="7">
        <f>SUM('დამტკ. ნაერთი'!D877,'ცვლილ. ნაერთი'!D877)</f>
        <v>0</v>
      </c>
      <c r="E877" s="7">
        <f>SUM('დამტკ. ნაერთი'!E877,'ცვლილ. ნაერთი'!E877)</f>
        <v>0</v>
      </c>
      <c r="F877" s="7">
        <f>SUM('დამტკ. ნაერთი'!F877,'ცვლილ. ნაერთი'!F877)</f>
        <v>0</v>
      </c>
      <c r="G877" s="7">
        <f>SUM('დამტკ. ნაერთი'!G877,'ცვლილ. ნაერთი'!G877)</f>
        <v>0</v>
      </c>
      <c r="H877" s="7">
        <f>SUM('დამტკ. ნაერთი'!H877,'ცვლილ. ნაერთი'!H877)</f>
        <v>0</v>
      </c>
      <c r="I877" s="7">
        <f t="shared" si="49"/>
        <v>0</v>
      </c>
      <c r="J877" s="7">
        <f t="shared" si="50"/>
        <v>0</v>
      </c>
    </row>
    <row r="878" spans="1:10" ht="15.75" thickBot="1" x14ac:dyDescent="0.3">
      <c r="A878" t="str">
        <f t="shared" si="48"/>
        <v>b</v>
      </c>
      <c r="B878" s="11"/>
      <c r="C878" s="12" t="s">
        <v>20</v>
      </c>
      <c r="D878" s="13">
        <f>SUM('დამტკ. ნაერთი'!D878,'ცვლილ. ნაერთი'!D878)</f>
        <v>0</v>
      </c>
      <c r="E878" s="13">
        <f>SUM('დამტკ. ნაერთი'!E878,'ცვლილ. ნაერთი'!E878)</f>
        <v>0</v>
      </c>
      <c r="F878" s="13">
        <f>SUM('დამტკ. ნაერთი'!F878,'ცვლილ. ნაერთი'!F878)</f>
        <v>0</v>
      </c>
      <c r="G878" s="13">
        <f>SUM('დამტკ. ნაერთი'!G878,'ცვლილ. ნაერთი'!G878)</f>
        <v>0</v>
      </c>
      <c r="H878" s="13">
        <f>SUM('დამტკ. ნაერთი'!H878,'ცვლილ. ნაერთი'!H878)</f>
        <v>0</v>
      </c>
      <c r="I878" s="13">
        <f t="shared" si="49"/>
        <v>0</v>
      </c>
      <c r="J878" s="13">
        <f t="shared" si="50"/>
        <v>0</v>
      </c>
    </row>
    <row r="879" spans="1:10" ht="32.25" customHeight="1" thickTop="1" thickBot="1" x14ac:dyDescent="0.3">
      <c r="A879" t="str">
        <f t="shared" ref="A879:A919" si="51">IF(OR(D879&lt;&gt;0,E879&lt;&gt;0,F879&lt;&gt;0,G879&lt;&gt;0,H879&lt;&gt;0,),"a","b")</f>
        <v>a</v>
      </c>
      <c r="B879" s="16" t="s">
        <v>146</v>
      </c>
      <c r="C879" s="4" t="s">
        <v>147</v>
      </c>
      <c r="D879" s="4">
        <f>SUM('დამტკ. ნაერთი'!D879,'ცვლილ. ნაერთი'!D879)</f>
        <v>9230000</v>
      </c>
      <c r="E879" s="4">
        <f>SUM('დამტკ. ნაერთი'!E879,'ცვლილ. ნაერთი'!E879)</f>
        <v>3450000</v>
      </c>
      <c r="F879" s="4">
        <f>SUM('დამტკ. ნაერთი'!F879,'ცვლილ. ნაერთი'!F879)</f>
        <v>3272000</v>
      </c>
      <c r="G879" s="4">
        <f>SUM('დამტკ. ნაერთი'!G879,'ცვლილ. ნაერთი'!G879)</f>
        <v>2124000</v>
      </c>
      <c r="H879" s="4">
        <f>SUM('დამტკ. ნაერთი'!H879,'ცვლილ. ნაერთი'!H879)</f>
        <v>384000</v>
      </c>
      <c r="I879" s="4">
        <f t="shared" si="49"/>
        <v>6722000</v>
      </c>
      <c r="J879" s="4">
        <f t="shared" si="50"/>
        <v>8846000</v>
      </c>
    </row>
    <row r="880" spans="1:10" ht="15.75" thickTop="1" x14ac:dyDescent="0.25">
      <c r="A880" t="str">
        <f t="shared" si="51"/>
        <v>a</v>
      </c>
      <c r="B880" s="5"/>
      <c r="C880" s="6" t="s">
        <v>10</v>
      </c>
      <c r="D880" s="7">
        <f>SUM('დამტკ. ნაერთი'!D880,'ცვლილ. ნაერთი'!D880)</f>
        <v>9230000</v>
      </c>
      <c r="E880" s="7">
        <f>SUM('დამტკ. ნაერთი'!E880,'ცვლილ. ნაერთი'!E880)</f>
        <v>3450000</v>
      </c>
      <c r="F880" s="7">
        <f>SUM('დამტკ. ნაერთი'!F880,'ცვლილ. ნაერთი'!F880)</f>
        <v>3272000</v>
      </c>
      <c r="G880" s="7">
        <f>SUM('დამტკ. ნაერთი'!G880,'ცვლილ. ნაერთი'!G880)</f>
        <v>2124000</v>
      </c>
      <c r="H880" s="7">
        <f>SUM('დამტკ. ნაერთი'!H880,'ცვლილ. ნაერთი'!H880)</f>
        <v>384000</v>
      </c>
      <c r="I880" s="7">
        <f t="shared" si="49"/>
        <v>6722000</v>
      </c>
      <c r="J880" s="7">
        <f t="shared" si="50"/>
        <v>8846000</v>
      </c>
    </row>
    <row r="881" spans="1:10" x14ac:dyDescent="0.25">
      <c r="A881" t="str">
        <f t="shared" si="51"/>
        <v>b</v>
      </c>
      <c r="B881" s="8"/>
      <c r="C881" s="9" t="s">
        <v>11</v>
      </c>
      <c r="D881" s="10">
        <f>SUM('დამტკ. ნაერთი'!D881,'ცვლილ. ნაერთი'!D881)</f>
        <v>0</v>
      </c>
      <c r="E881" s="10">
        <f>SUM('დამტკ. ნაერთი'!E881,'ცვლილ. ნაერთი'!E881)</f>
        <v>0</v>
      </c>
      <c r="F881" s="10">
        <f>SUM('დამტკ. ნაერთი'!F881,'ცვლილ. ნაერთი'!F881)</f>
        <v>0</v>
      </c>
      <c r="G881" s="10">
        <f>SUM('დამტკ. ნაერთი'!G881,'ცვლილ. ნაერთი'!G881)</f>
        <v>0</v>
      </c>
      <c r="H881" s="10">
        <f>SUM('დამტკ. ნაერთი'!H881,'ცვლილ. ნაერთი'!H881)</f>
        <v>0</v>
      </c>
      <c r="I881" s="10">
        <f t="shared" si="49"/>
        <v>0</v>
      </c>
      <c r="J881" s="10">
        <f t="shared" si="50"/>
        <v>0</v>
      </c>
    </row>
    <row r="882" spans="1:10" x14ac:dyDescent="0.25">
      <c r="A882" t="str">
        <f t="shared" si="51"/>
        <v>a</v>
      </c>
      <c r="B882" s="8"/>
      <c r="C882" s="9" t="s">
        <v>12</v>
      </c>
      <c r="D882" s="10">
        <f>SUM('დამტკ. ნაერთი'!D882,'ცვლილ. ნაერთი'!D882)</f>
        <v>204000</v>
      </c>
      <c r="E882" s="10">
        <f>SUM('დამტკ. ნაერთი'!E882,'ცვლილ. ნაერთი'!E882)</f>
        <v>51000</v>
      </c>
      <c r="F882" s="10">
        <f>SUM('დამტკ. ნაერთი'!F882,'ცვლილ. ნაერთი'!F882)</f>
        <v>51000</v>
      </c>
      <c r="G882" s="10">
        <f>SUM('დამტკ. ნაერთი'!G882,'ცვლილ. ნაერთი'!G882)</f>
        <v>51000</v>
      </c>
      <c r="H882" s="10">
        <f>SUM('დამტკ. ნაერთი'!H882,'ცვლილ. ნაერთი'!H882)</f>
        <v>51000</v>
      </c>
      <c r="I882" s="10">
        <f t="shared" si="49"/>
        <v>102000</v>
      </c>
      <c r="J882" s="10">
        <f t="shared" si="50"/>
        <v>153000</v>
      </c>
    </row>
    <row r="883" spans="1:10" x14ac:dyDescent="0.25">
      <c r="A883" t="str">
        <f t="shared" si="51"/>
        <v>b</v>
      </c>
      <c r="B883" s="8"/>
      <c r="C883" s="9" t="s">
        <v>13</v>
      </c>
      <c r="D883" s="10">
        <f>SUM('დამტკ. ნაერთი'!D883,'ცვლილ. ნაერთი'!D883)</f>
        <v>0</v>
      </c>
      <c r="E883" s="10">
        <f>SUM('დამტკ. ნაერთი'!E883,'ცვლილ. ნაერთი'!E883)</f>
        <v>0</v>
      </c>
      <c r="F883" s="10">
        <f>SUM('დამტკ. ნაერთი'!F883,'ცვლილ. ნაერთი'!F883)</f>
        <v>0</v>
      </c>
      <c r="G883" s="10">
        <f>SUM('დამტკ. ნაერთი'!G883,'ცვლილ. ნაერთი'!G883)</f>
        <v>0</v>
      </c>
      <c r="H883" s="10">
        <f>SUM('დამტკ. ნაერთი'!H883,'ცვლილ. ნაერთი'!H883)</f>
        <v>0</v>
      </c>
      <c r="I883" s="10">
        <f t="shared" si="49"/>
        <v>0</v>
      </c>
      <c r="J883" s="10">
        <f t="shared" si="50"/>
        <v>0</v>
      </c>
    </row>
    <row r="884" spans="1:10" x14ac:dyDescent="0.25">
      <c r="A884" t="str">
        <f t="shared" si="51"/>
        <v>b</v>
      </c>
      <c r="B884" s="8"/>
      <c r="C884" s="9" t="s">
        <v>14</v>
      </c>
      <c r="D884" s="10">
        <f>SUM('დამტკ. ნაერთი'!D884,'ცვლილ. ნაერთი'!D884)</f>
        <v>0</v>
      </c>
      <c r="E884" s="10">
        <f>SUM('დამტკ. ნაერთი'!E884,'ცვლილ. ნაერთი'!E884)</f>
        <v>0</v>
      </c>
      <c r="F884" s="10">
        <f>SUM('დამტკ. ნაერთი'!F884,'ცვლილ. ნაერთი'!F884)</f>
        <v>0</v>
      </c>
      <c r="G884" s="10">
        <f>SUM('დამტკ. ნაერთი'!G884,'ცვლილ. ნაერთი'!G884)</f>
        <v>0</v>
      </c>
      <c r="H884" s="10">
        <f>SUM('დამტკ. ნაერთი'!H884,'ცვლილ. ნაერთი'!H884)</f>
        <v>0</v>
      </c>
      <c r="I884" s="10">
        <f t="shared" si="49"/>
        <v>0</v>
      </c>
      <c r="J884" s="10">
        <f t="shared" si="50"/>
        <v>0</v>
      </c>
    </row>
    <row r="885" spans="1:10" x14ac:dyDescent="0.25">
      <c r="A885" t="str">
        <f t="shared" si="51"/>
        <v>b</v>
      </c>
      <c r="B885" s="8"/>
      <c r="C885" s="9" t="s">
        <v>15</v>
      </c>
      <c r="D885" s="10">
        <f>SUM('დამტკ. ნაერთი'!D885,'ცვლილ. ნაერთი'!D885)</f>
        <v>0</v>
      </c>
      <c r="E885" s="10">
        <f>SUM('დამტკ. ნაერთი'!E885,'ცვლილ. ნაერთი'!E885)</f>
        <v>0</v>
      </c>
      <c r="F885" s="10">
        <f>SUM('დამტკ. ნაერთი'!F885,'ცვლილ. ნაერთი'!F885)</f>
        <v>0</v>
      </c>
      <c r="G885" s="10">
        <f>SUM('დამტკ. ნაერთი'!G885,'ცვლილ. ნაერთი'!G885)</f>
        <v>0</v>
      </c>
      <c r="H885" s="10">
        <f>SUM('დამტკ. ნაერთი'!H885,'ცვლილ. ნაერთი'!H885)</f>
        <v>0</v>
      </c>
      <c r="I885" s="10">
        <f t="shared" si="49"/>
        <v>0</v>
      </c>
      <c r="J885" s="10">
        <f t="shared" si="50"/>
        <v>0</v>
      </c>
    </row>
    <row r="886" spans="1:10" x14ac:dyDescent="0.25">
      <c r="A886" t="str">
        <f t="shared" si="51"/>
        <v>a</v>
      </c>
      <c r="B886" s="8"/>
      <c r="C886" s="9" t="s">
        <v>16</v>
      </c>
      <c r="D886" s="10">
        <f>SUM('დამტკ. ნაერთი'!D886,'ცვლილ. ნაერთი'!D886)</f>
        <v>9026000</v>
      </c>
      <c r="E886" s="10">
        <f>SUM('დამტკ. ნაერთი'!E886,'ცვლილ. ნაერთი'!E886)</f>
        <v>3399000</v>
      </c>
      <c r="F886" s="10">
        <f>SUM('დამტკ. ნაერთი'!F886,'ცვლილ. ნაერთი'!F886)</f>
        <v>3221000</v>
      </c>
      <c r="G886" s="10">
        <f>SUM('დამტკ. ნაერთი'!G886,'ცვლილ. ნაერთი'!G886)</f>
        <v>2073000</v>
      </c>
      <c r="H886" s="10">
        <f>SUM('დამტკ. ნაერთი'!H886,'ცვლილ. ნაერთი'!H886)</f>
        <v>333000</v>
      </c>
      <c r="I886" s="10">
        <f t="shared" si="49"/>
        <v>6620000</v>
      </c>
      <c r="J886" s="10">
        <f t="shared" si="50"/>
        <v>8693000</v>
      </c>
    </row>
    <row r="887" spans="1:10" x14ac:dyDescent="0.25">
      <c r="A887" t="str">
        <f t="shared" si="51"/>
        <v>b</v>
      </c>
      <c r="B887" s="8"/>
      <c r="C887" s="9" t="s">
        <v>17</v>
      </c>
      <c r="D887" s="10">
        <f>SUM('დამტკ. ნაერთი'!D887,'ცვლილ. ნაერთი'!D887)</f>
        <v>0</v>
      </c>
      <c r="E887" s="10">
        <f>SUM('დამტკ. ნაერთი'!E887,'ცვლილ. ნაერთი'!E887)</f>
        <v>0</v>
      </c>
      <c r="F887" s="10">
        <f>SUM('დამტკ. ნაერთი'!F887,'ცვლილ. ნაერთი'!F887)</f>
        <v>0</v>
      </c>
      <c r="G887" s="10">
        <f>SUM('დამტკ. ნაერთი'!G887,'ცვლილ. ნაერთი'!G887)</f>
        <v>0</v>
      </c>
      <c r="H887" s="10">
        <f>SUM('დამტკ. ნაერთი'!H887,'ცვლილ. ნაერთი'!H887)</f>
        <v>0</v>
      </c>
      <c r="I887" s="10">
        <f t="shared" si="49"/>
        <v>0</v>
      </c>
      <c r="J887" s="10">
        <f t="shared" si="50"/>
        <v>0</v>
      </c>
    </row>
    <row r="888" spans="1:10" x14ac:dyDescent="0.25">
      <c r="A888" t="str">
        <f t="shared" si="51"/>
        <v>b</v>
      </c>
      <c r="B888" s="5"/>
      <c r="C888" s="6" t="s">
        <v>18</v>
      </c>
      <c r="D888" s="7">
        <f>SUM('დამტკ. ნაერთი'!D888,'ცვლილ. ნაერთი'!D888)</f>
        <v>0</v>
      </c>
      <c r="E888" s="7">
        <f>SUM('დამტკ. ნაერთი'!E888,'ცვლილ. ნაერთი'!E888)</f>
        <v>0</v>
      </c>
      <c r="F888" s="7">
        <f>SUM('დამტკ. ნაერთი'!F888,'ცვლილ. ნაერთი'!F888)</f>
        <v>0</v>
      </c>
      <c r="G888" s="7">
        <f>SUM('დამტკ. ნაერთი'!G888,'ცვლილ. ნაერთი'!G888)</f>
        <v>0</v>
      </c>
      <c r="H888" s="7">
        <f>SUM('დამტკ. ნაერთი'!H888,'ცვლილ. ნაერთი'!H888)</f>
        <v>0</v>
      </c>
      <c r="I888" s="7">
        <f t="shared" si="49"/>
        <v>0</v>
      </c>
      <c r="J888" s="7">
        <f t="shared" si="50"/>
        <v>0</v>
      </c>
    </row>
    <row r="889" spans="1:10" x14ac:dyDescent="0.25">
      <c r="A889" t="str">
        <f t="shared" si="51"/>
        <v>b</v>
      </c>
      <c r="B889" s="5"/>
      <c r="C889" s="6" t="s">
        <v>19</v>
      </c>
      <c r="D889" s="7">
        <f>SUM('დამტკ. ნაერთი'!D889,'ცვლილ. ნაერთი'!D889)</f>
        <v>0</v>
      </c>
      <c r="E889" s="7">
        <f>SUM('დამტკ. ნაერთი'!E889,'ცვლილ. ნაერთი'!E889)</f>
        <v>0</v>
      </c>
      <c r="F889" s="7">
        <f>SUM('დამტკ. ნაერთი'!F889,'ცვლილ. ნაერთი'!F889)</f>
        <v>0</v>
      </c>
      <c r="G889" s="7">
        <f>SUM('დამტკ. ნაერთი'!G889,'ცვლილ. ნაერთი'!G889)</f>
        <v>0</v>
      </c>
      <c r="H889" s="7">
        <f>SUM('დამტკ. ნაერთი'!H889,'ცვლილ. ნაერთი'!H889)</f>
        <v>0</v>
      </c>
      <c r="I889" s="7">
        <f t="shared" si="49"/>
        <v>0</v>
      </c>
      <c r="J889" s="7">
        <f t="shared" si="50"/>
        <v>0</v>
      </c>
    </row>
    <row r="890" spans="1:10" ht="15.75" thickBot="1" x14ac:dyDescent="0.3">
      <c r="A890" t="str">
        <f t="shared" si="51"/>
        <v>b</v>
      </c>
      <c r="B890" s="11"/>
      <c r="C890" s="12" t="s">
        <v>20</v>
      </c>
      <c r="D890" s="13">
        <f>SUM('დამტკ. ნაერთი'!D890,'ცვლილ. ნაერთი'!D890)</f>
        <v>0</v>
      </c>
      <c r="E890" s="13">
        <f>SUM('დამტკ. ნაერთი'!E890,'ცვლილ. ნაერთი'!E890)</f>
        <v>0</v>
      </c>
      <c r="F890" s="13">
        <f>SUM('დამტკ. ნაერთი'!F890,'ცვლილ. ნაერთი'!F890)</f>
        <v>0</v>
      </c>
      <c r="G890" s="13">
        <f>SUM('დამტკ. ნაერთი'!G890,'ცვლილ. ნაერთი'!G890)</f>
        <v>0</v>
      </c>
      <c r="H890" s="13">
        <f>SUM('დამტკ. ნაერთი'!H890,'ცვლილ. ნაერთი'!H890)</f>
        <v>0</v>
      </c>
      <c r="I890" s="13">
        <f t="shared" si="49"/>
        <v>0</v>
      </c>
      <c r="J890" s="13">
        <f t="shared" si="50"/>
        <v>0</v>
      </c>
    </row>
    <row r="891" spans="1:10" ht="32.25" customHeight="1" thickTop="1" thickBot="1" x14ac:dyDescent="0.3">
      <c r="A891" t="str">
        <f t="shared" si="51"/>
        <v>a</v>
      </c>
      <c r="B891" s="16" t="s">
        <v>148</v>
      </c>
      <c r="C891" s="4" t="s">
        <v>149</v>
      </c>
      <c r="D891" s="4">
        <f>SUM('დამტკ. ნაერთი'!D891,'ცვლილ. ნაერთი'!D891)</f>
        <v>2000000</v>
      </c>
      <c r="E891" s="4">
        <f>SUM('დამტკ. ნაერთი'!E891,'ცვლილ. ნაერთი'!E891)</f>
        <v>333500</v>
      </c>
      <c r="F891" s="4">
        <f>SUM('დამტკ. ნაერთი'!F891,'ცვლილ. ნაერთი'!F891)</f>
        <v>666500</v>
      </c>
      <c r="G891" s="4">
        <f>SUM('დამტკ. ნაერთი'!G891,'ცვლილ. ნაერთი'!G891)</f>
        <v>500000</v>
      </c>
      <c r="H891" s="4">
        <f>SUM('დამტკ. ნაერთი'!H891,'ცვლილ. ნაერთი'!H891)</f>
        <v>500000</v>
      </c>
      <c r="I891" s="4">
        <f t="shared" si="49"/>
        <v>1000000</v>
      </c>
      <c r="J891" s="4">
        <f t="shared" si="50"/>
        <v>1500000</v>
      </c>
    </row>
    <row r="892" spans="1:10" ht="15.75" thickTop="1" x14ac:dyDescent="0.25">
      <c r="A892" t="str">
        <f t="shared" si="51"/>
        <v>a</v>
      </c>
      <c r="B892" s="5"/>
      <c r="C892" s="6" t="s">
        <v>10</v>
      </c>
      <c r="D892" s="7">
        <f>SUM('დამტკ. ნაერთი'!D892,'ცვლილ. ნაერთი'!D892)</f>
        <v>2000000</v>
      </c>
      <c r="E892" s="7">
        <f>SUM('დამტკ. ნაერთი'!E892,'ცვლილ. ნაერთი'!E892)</f>
        <v>333500</v>
      </c>
      <c r="F892" s="7">
        <f>SUM('დამტკ. ნაერთი'!F892,'ცვლილ. ნაერთი'!F892)</f>
        <v>666500</v>
      </c>
      <c r="G892" s="7">
        <f>SUM('დამტკ. ნაერთი'!G892,'ცვლილ. ნაერთი'!G892)</f>
        <v>500000</v>
      </c>
      <c r="H892" s="7">
        <f>SUM('დამტკ. ნაერთი'!H892,'ცვლილ. ნაერთი'!H892)</f>
        <v>500000</v>
      </c>
      <c r="I892" s="7">
        <f t="shared" si="49"/>
        <v>1000000</v>
      </c>
      <c r="J892" s="7">
        <f t="shared" si="50"/>
        <v>1500000</v>
      </c>
    </row>
    <row r="893" spans="1:10" x14ac:dyDescent="0.25">
      <c r="A893" t="str">
        <f t="shared" si="51"/>
        <v>b</v>
      </c>
      <c r="B893" s="8"/>
      <c r="C893" s="9" t="s">
        <v>11</v>
      </c>
      <c r="D893" s="10">
        <f>SUM('დამტკ. ნაერთი'!D893,'ცვლილ. ნაერთი'!D893)</f>
        <v>0</v>
      </c>
      <c r="E893" s="10">
        <f>SUM('დამტკ. ნაერთი'!E893,'ცვლილ. ნაერთი'!E893)</f>
        <v>0</v>
      </c>
      <c r="F893" s="10">
        <f>SUM('დამტკ. ნაერთი'!F893,'ცვლილ. ნაერთი'!F893)</f>
        <v>0</v>
      </c>
      <c r="G893" s="10">
        <f>SUM('დამტკ. ნაერთი'!G893,'ცვლილ. ნაერთი'!G893)</f>
        <v>0</v>
      </c>
      <c r="H893" s="10">
        <f>SUM('დამტკ. ნაერთი'!H893,'ცვლილ. ნაერთი'!H893)</f>
        <v>0</v>
      </c>
      <c r="I893" s="10">
        <f t="shared" si="49"/>
        <v>0</v>
      </c>
      <c r="J893" s="10">
        <f t="shared" si="50"/>
        <v>0</v>
      </c>
    </row>
    <row r="894" spans="1:10" x14ac:dyDescent="0.25">
      <c r="A894" t="str">
        <f t="shared" si="51"/>
        <v>b</v>
      </c>
      <c r="B894" s="8"/>
      <c r="C894" s="9" t="s">
        <v>12</v>
      </c>
      <c r="D894" s="10">
        <f>SUM('დამტკ. ნაერთი'!D894,'ცვლილ. ნაერთი'!D894)</f>
        <v>0</v>
      </c>
      <c r="E894" s="10">
        <f>SUM('დამტკ. ნაერთი'!E894,'ცვლილ. ნაერთი'!E894)</f>
        <v>0</v>
      </c>
      <c r="F894" s="10">
        <f>SUM('დამტკ. ნაერთი'!F894,'ცვლილ. ნაერთი'!F894)</f>
        <v>0</v>
      </c>
      <c r="G894" s="10">
        <f>SUM('დამტკ. ნაერთი'!G894,'ცვლილ. ნაერთი'!G894)</f>
        <v>0</v>
      </c>
      <c r="H894" s="10">
        <f>SUM('დამტკ. ნაერთი'!H894,'ცვლილ. ნაერთი'!H894)</f>
        <v>0</v>
      </c>
      <c r="I894" s="10">
        <f t="shared" si="49"/>
        <v>0</v>
      </c>
      <c r="J894" s="10">
        <f t="shared" si="50"/>
        <v>0</v>
      </c>
    </row>
    <row r="895" spans="1:10" x14ac:dyDescent="0.25">
      <c r="A895" t="str">
        <f t="shared" si="51"/>
        <v>b</v>
      </c>
      <c r="B895" s="8"/>
      <c r="C895" s="9" t="s">
        <v>13</v>
      </c>
      <c r="D895" s="10">
        <f>SUM('დამტკ. ნაერთი'!D895,'ცვლილ. ნაერთი'!D895)</f>
        <v>0</v>
      </c>
      <c r="E895" s="10">
        <f>SUM('დამტკ. ნაერთი'!E895,'ცვლილ. ნაერთი'!E895)</f>
        <v>0</v>
      </c>
      <c r="F895" s="10">
        <f>SUM('დამტკ. ნაერთი'!F895,'ცვლილ. ნაერთი'!F895)</f>
        <v>0</v>
      </c>
      <c r="G895" s="10">
        <f>SUM('დამტკ. ნაერთი'!G895,'ცვლილ. ნაერთი'!G895)</f>
        <v>0</v>
      </c>
      <c r="H895" s="10">
        <f>SUM('დამტკ. ნაერთი'!H895,'ცვლილ. ნაერთი'!H895)</f>
        <v>0</v>
      </c>
      <c r="I895" s="10">
        <f t="shared" si="49"/>
        <v>0</v>
      </c>
      <c r="J895" s="10">
        <f t="shared" si="50"/>
        <v>0</v>
      </c>
    </row>
    <row r="896" spans="1:10" x14ac:dyDescent="0.25">
      <c r="A896" t="str">
        <f t="shared" si="51"/>
        <v>b</v>
      </c>
      <c r="B896" s="8"/>
      <c r="C896" s="9" t="s">
        <v>14</v>
      </c>
      <c r="D896" s="10">
        <f>SUM('დამტკ. ნაერთი'!D896,'ცვლილ. ნაერთი'!D896)</f>
        <v>0</v>
      </c>
      <c r="E896" s="10">
        <f>SUM('დამტკ. ნაერთი'!E896,'ცვლილ. ნაერთი'!E896)</f>
        <v>0</v>
      </c>
      <c r="F896" s="10">
        <f>SUM('დამტკ. ნაერთი'!F896,'ცვლილ. ნაერთი'!F896)</f>
        <v>0</v>
      </c>
      <c r="G896" s="10">
        <f>SUM('დამტკ. ნაერთი'!G896,'ცვლილ. ნაერთი'!G896)</f>
        <v>0</v>
      </c>
      <c r="H896" s="10">
        <f>SUM('დამტკ. ნაერთი'!H896,'ცვლილ. ნაერთი'!H896)</f>
        <v>0</v>
      </c>
      <c r="I896" s="10">
        <f t="shared" si="49"/>
        <v>0</v>
      </c>
      <c r="J896" s="10">
        <f t="shared" si="50"/>
        <v>0</v>
      </c>
    </row>
    <row r="897" spans="1:10" x14ac:dyDescent="0.25">
      <c r="A897" t="str">
        <f t="shared" si="51"/>
        <v>b</v>
      </c>
      <c r="B897" s="8"/>
      <c r="C897" s="9" t="s">
        <v>15</v>
      </c>
      <c r="D897" s="10">
        <f>SUM('დამტკ. ნაერთი'!D897,'ცვლილ. ნაერთი'!D897)</f>
        <v>0</v>
      </c>
      <c r="E897" s="10">
        <f>SUM('დამტკ. ნაერთი'!E897,'ცვლილ. ნაერთი'!E897)</f>
        <v>0</v>
      </c>
      <c r="F897" s="10">
        <f>SUM('დამტკ. ნაერთი'!F897,'ცვლილ. ნაერთი'!F897)</f>
        <v>0</v>
      </c>
      <c r="G897" s="10">
        <f>SUM('დამტკ. ნაერთი'!G897,'ცვლილ. ნაერთი'!G897)</f>
        <v>0</v>
      </c>
      <c r="H897" s="10">
        <f>SUM('დამტკ. ნაერთი'!H897,'ცვლილ. ნაერთი'!H897)</f>
        <v>0</v>
      </c>
      <c r="I897" s="10">
        <f t="shared" si="49"/>
        <v>0</v>
      </c>
      <c r="J897" s="10">
        <f t="shared" si="50"/>
        <v>0</v>
      </c>
    </row>
    <row r="898" spans="1:10" x14ac:dyDescent="0.25">
      <c r="A898" t="str">
        <f t="shared" si="51"/>
        <v>a</v>
      </c>
      <c r="B898" s="8"/>
      <c r="C898" s="9" t="s">
        <v>16</v>
      </c>
      <c r="D898" s="10">
        <f>SUM('დამტკ. ნაერთი'!D898,'ცვლილ. ნაერთი'!D898)</f>
        <v>2000000</v>
      </c>
      <c r="E898" s="10">
        <f>SUM('დამტკ. ნაერთი'!E898,'ცვლილ. ნაერთი'!E898)</f>
        <v>333500</v>
      </c>
      <c r="F898" s="10">
        <f>SUM('დამტკ. ნაერთი'!F898,'ცვლილ. ნაერთი'!F898)</f>
        <v>666500</v>
      </c>
      <c r="G898" s="10">
        <f>SUM('დამტკ. ნაერთი'!G898,'ცვლილ. ნაერთი'!G898)</f>
        <v>500000</v>
      </c>
      <c r="H898" s="10">
        <f>SUM('დამტკ. ნაერთი'!H898,'ცვლილ. ნაერთი'!H898)</f>
        <v>500000</v>
      </c>
      <c r="I898" s="10">
        <f t="shared" si="49"/>
        <v>1000000</v>
      </c>
      <c r="J898" s="10">
        <f t="shared" si="50"/>
        <v>1500000</v>
      </c>
    </row>
    <row r="899" spans="1:10" x14ac:dyDescent="0.25">
      <c r="A899" t="str">
        <f t="shared" si="51"/>
        <v>b</v>
      </c>
      <c r="B899" s="8"/>
      <c r="C899" s="9" t="s">
        <v>17</v>
      </c>
      <c r="D899" s="10">
        <f>SUM('დამტკ. ნაერთი'!D899,'ცვლილ. ნაერთი'!D899)</f>
        <v>0</v>
      </c>
      <c r="E899" s="10">
        <f>SUM('დამტკ. ნაერთი'!E899,'ცვლილ. ნაერთი'!E899)</f>
        <v>0</v>
      </c>
      <c r="F899" s="10">
        <f>SUM('დამტკ. ნაერთი'!F899,'ცვლილ. ნაერთი'!F899)</f>
        <v>0</v>
      </c>
      <c r="G899" s="10">
        <f>SUM('დამტკ. ნაერთი'!G899,'ცვლილ. ნაერთი'!G899)</f>
        <v>0</v>
      </c>
      <c r="H899" s="10">
        <f>SUM('დამტკ. ნაერთი'!H899,'ცვლილ. ნაერთი'!H899)</f>
        <v>0</v>
      </c>
      <c r="I899" s="10">
        <f t="shared" si="49"/>
        <v>0</v>
      </c>
      <c r="J899" s="10">
        <f t="shared" si="50"/>
        <v>0</v>
      </c>
    </row>
    <row r="900" spans="1:10" x14ac:dyDescent="0.25">
      <c r="A900" t="str">
        <f t="shared" si="51"/>
        <v>b</v>
      </c>
      <c r="B900" s="5"/>
      <c r="C900" s="6" t="s">
        <v>18</v>
      </c>
      <c r="D900" s="7">
        <f>SUM('დამტკ. ნაერთი'!D900,'ცვლილ. ნაერთი'!D900)</f>
        <v>0</v>
      </c>
      <c r="E900" s="7">
        <f>SUM('დამტკ. ნაერთი'!E900,'ცვლილ. ნაერთი'!E900)</f>
        <v>0</v>
      </c>
      <c r="F900" s="7">
        <f>SUM('დამტკ. ნაერთი'!F900,'ცვლილ. ნაერთი'!F900)</f>
        <v>0</v>
      </c>
      <c r="G900" s="7">
        <f>SUM('დამტკ. ნაერთი'!G900,'ცვლილ. ნაერთი'!G900)</f>
        <v>0</v>
      </c>
      <c r="H900" s="7">
        <f>SUM('დამტკ. ნაერთი'!H900,'ცვლილ. ნაერთი'!H900)</f>
        <v>0</v>
      </c>
      <c r="I900" s="7">
        <f t="shared" si="49"/>
        <v>0</v>
      </c>
      <c r="J900" s="7">
        <f t="shared" si="50"/>
        <v>0</v>
      </c>
    </row>
    <row r="901" spans="1:10" x14ac:dyDescent="0.25">
      <c r="A901" t="str">
        <f t="shared" si="51"/>
        <v>b</v>
      </c>
      <c r="B901" s="5"/>
      <c r="C901" s="6" t="s">
        <v>19</v>
      </c>
      <c r="D901" s="7">
        <f>SUM('დამტკ. ნაერთი'!D901,'ცვლილ. ნაერთი'!D901)</f>
        <v>0</v>
      </c>
      <c r="E901" s="7">
        <f>SUM('დამტკ. ნაერთი'!E901,'ცვლილ. ნაერთი'!E901)</f>
        <v>0</v>
      </c>
      <c r="F901" s="7">
        <f>SUM('დამტკ. ნაერთი'!F901,'ცვლილ. ნაერთი'!F901)</f>
        <v>0</v>
      </c>
      <c r="G901" s="7">
        <f>SUM('დამტკ. ნაერთი'!G901,'ცვლილ. ნაერთი'!G901)</f>
        <v>0</v>
      </c>
      <c r="H901" s="7">
        <f>SUM('დამტკ. ნაერთი'!H901,'ცვლილ. ნაერთი'!H901)</f>
        <v>0</v>
      </c>
      <c r="I901" s="7">
        <f t="shared" si="49"/>
        <v>0</v>
      </c>
      <c r="J901" s="7">
        <f t="shared" si="50"/>
        <v>0</v>
      </c>
    </row>
    <row r="902" spans="1:10" ht="15.75" thickBot="1" x14ac:dyDescent="0.3">
      <c r="A902" t="str">
        <f t="shared" si="51"/>
        <v>b</v>
      </c>
      <c r="B902" s="11"/>
      <c r="C902" s="12" t="s">
        <v>20</v>
      </c>
      <c r="D902" s="13">
        <f>SUM('დამტკ. ნაერთი'!D902,'ცვლილ. ნაერთი'!D902)</f>
        <v>0</v>
      </c>
      <c r="E902" s="13">
        <f>SUM('დამტკ. ნაერთი'!E902,'ცვლილ. ნაერთი'!E902)</f>
        <v>0</v>
      </c>
      <c r="F902" s="13">
        <f>SUM('დამტკ. ნაერთი'!F902,'ცვლილ. ნაერთი'!F902)</f>
        <v>0</v>
      </c>
      <c r="G902" s="13">
        <f>SUM('დამტკ. ნაერთი'!G902,'ცვლილ. ნაერთი'!G902)</f>
        <v>0</v>
      </c>
      <c r="H902" s="13">
        <f>SUM('დამტკ. ნაერთი'!H902,'ცვლილ. ნაერთი'!H902)</f>
        <v>0</v>
      </c>
      <c r="I902" s="13">
        <f t="shared" si="49"/>
        <v>0</v>
      </c>
      <c r="J902" s="13">
        <f t="shared" si="50"/>
        <v>0</v>
      </c>
    </row>
    <row r="903" spans="1:10" ht="32.25" customHeight="1" thickTop="1" thickBot="1" x14ac:dyDescent="0.3">
      <c r="A903" t="str">
        <f t="shared" si="51"/>
        <v>a</v>
      </c>
      <c r="B903" s="16" t="s">
        <v>150</v>
      </c>
      <c r="C903" s="4" t="s">
        <v>151</v>
      </c>
      <c r="D903" s="4">
        <f>SUM('დამტკ. ნაერთი'!D903,'ცვლილ. ნაერთი'!D903)</f>
        <v>32000000</v>
      </c>
      <c r="E903" s="4">
        <f>SUM('დამტკ. ნაერთი'!E903,'ცვლილ. ნაერთი'!E903)</f>
        <v>6232000</v>
      </c>
      <c r="F903" s="4">
        <f>SUM('დამტკ. ნაერთი'!F903,'ცვლილ. ნაერთი'!F903)</f>
        <v>10733000</v>
      </c>
      <c r="G903" s="4">
        <f>SUM('დამტკ. ნაერთი'!G903,'ცვლილ. ნაერთი'!G903)</f>
        <v>8717000</v>
      </c>
      <c r="H903" s="4">
        <f>SUM('დამტკ. ნაერთი'!H903,'ცვლილ. ნაერთი'!H903)</f>
        <v>6318000</v>
      </c>
      <c r="I903" s="4">
        <f t="shared" si="49"/>
        <v>16965000</v>
      </c>
      <c r="J903" s="4">
        <f t="shared" si="50"/>
        <v>25682000</v>
      </c>
    </row>
    <row r="904" spans="1:10" ht="15.75" thickTop="1" x14ac:dyDescent="0.25">
      <c r="A904" t="str">
        <f t="shared" si="51"/>
        <v>a</v>
      </c>
      <c r="B904" s="5"/>
      <c r="C904" s="6" t="s">
        <v>10</v>
      </c>
      <c r="D904" s="7">
        <f>SUM('დამტკ. ნაერთი'!D904,'ცვლილ. ნაერთი'!D904)</f>
        <v>32000000</v>
      </c>
      <c r="E904" s="7">
        <f>SUM('დამტკ. ნაერთი'!E904,'ცვლილ. ნაერთი'!E904)</f>
        <v>6232000</v>
      </c>
      <c r="F904" s="7">
        <f>SUM('დამტკ. ნაერთი'!F904,'ცვლილ. ნაერთი'!F904)</f>
        <v>10733000</v>
      </c>
      <c r="G904" s="7">
        <f>SUM('დამტკ. ნაერთი'!G904,'ცვლილ. ნაერთი'!G904)</f>
        <v>8717000</v>
      </c>
      <c r="H904" s="7">
        <f>SUM('დამტკ. ნაერთი'!H904,'ცვლილ. ნაერთი'!H904)</f>
        <v>6318000</v>
      </c>
      <c r="I904" s="7">
        <f t="shared" si="49"/>
        <v>16965000</v>
      </c>
      <c r="J904" s="7">
        <f t="shared" si="50"/>
        <v>25682000</v>
      </c>
    </row>
    <row r="905" spans="1:10" x14ac:dyDescent="0.25">
      <c r="A905" t="str">
        <f t="shared" si="51"/>
        <v>b</v>
      </c>
      <c r="B905" s="8"/>
      <c r="C905" s="9" t="s">
        <v>11</v>
      </c>
      <c r="D905" s="10">
        <f>SUM('დამტკ. ნაერთი'!D905,'ცვლილ. ნაერთი'!D905)</f>
        <v>0</v>
      </c>
      <c r="E905" s="10">
        <f>SUM('დამტკ. ნაერთი'!E905,'ცვლილ. ნაერთი'!E905)</f>
        <v>0</v>
      </c>
      <c r="F905" s="10">
        <f>SUM('დამტკ. ნაერთი'!F905,'ცვლილ. ნაერთი'!F905)</f>
        <v>0</v>
      </c>
      <c r="G905" s="10">
        <f>SUM('დამტკ. ნაერთი'!G905,'ცვლილ. ნაერთი'!G905)</f>
        <v>0</v>
      </c>
      <c r="H905" s="10">
        <f>SUM('დამტკ. ნაერთი'!H905,'ცვლილ. ნაერთი'!H905)</f>
        <v>0</v>
      </c>
      <c r="I905" s="10">
        <f t="shared" si="49"/>
        <v>0</v>
      </c>
      <c r="J905" s="10">
        <f t="shared" si="50"/>
        <v>0</v>
      </c>
    </row>
    <row r="906" spans="1:10" x14ac:dyDescent="0.25">
      <c r="A906" t="str">
        <f t="shared" si="51"/>
        <v>a</v>
      </c>
      <c r="B906" s="8"/>
      <c r="C906" s="9" t="s">
        <v>12</v>
      </c>
      <c r="D906" s="10">
        <f>SUM('დამტკ. ნაერთი'!D906,'ცვლილ. ნაერთი'!D906)</f>
        <v>36000</v>
      </c>
      <c r="E906" s="10">
        <f>SUM('დამტკ. ნაერთი'!E906,'ცვლილ. ნაერთი'!E906)</f>
        <v>9000</v>
      </c>
      <c r="F906" s="10">
        <f>SUM('დამტკ. ნაერთი'!F906,'ცვლილ. ნაერთი'!F906)</f>
        <v>9000</v>
      </c>
      <c r="G906" s="10">
        <f>SUM('დამტკ. ნაერთი'!G906,'ცვლილ. ნაერთი'!G906)</f>
        <v>9000</v>
      </c>
      <c r="H906" s="10">
        <f>SUM('დამტკ. ნაერთი'!H906,'ცვლილ. ნაერთი'!H906)</f>
        <v>9000</v>
      </c>
      <c r="I906" s="10">
        <f t="shared" si="49"/>
        <v>18000</v>
      </c>
      <c r="J906" s="10">
        <f t="shared" si="50"/>
        <v>27000</v>
      </c>
    </row>
    <row r="907" spans="1:10" x14ac:dyDescent="0.25">
      <c r="A907" t="str">
        <f t="shared" si="51"/>
        <v>b</v>
      </c>
      <c r="B907" s="8"/>
      <c r="C907" s="9" t="s">
        <v>13</v>
      </c>
      <c r="D907" s="10">
        <f>SUM('დამტკ. ნაერთი'!D907,'ცვლილ. ნაერთი'!D907)</f>
        <v>0</v>
      </c>
      <c r="E907" s="10">
        <f>SUM('დამტკ. ნაერთი'!E907,'ცვლილ. ნაერთი'!E907)</f>
        <v>0</v>
      </c>
      <c r="F907" s="10">
        <f>SUM('დამტკ. ნაერთი'!F907,'ცვლილ. ნაერთი'!F907)</f>
        <v>0</v>
      </c>
      <c r="G907" s="10">
        <f>SUM('დამტკ. ნაერთი'!G907,'ცვლილ. ნაერთი'!G907)</f>
        <v>0</v>
      </c>
      <c r="H907" s="10">
        <f>SUM('დამტკ. ნაერთი'!H907,'ცვლილ. ნაერთი'!H907)</f>
        <v>0</v>
      </c>
      <c r="I907" s="10">
        <f t="shared" si="49"/>
        <v>0</v>
      </c>
      <c r="J907" s="10">
        <f t="shared" si="50"/>
        <v>0</v>
      </c>
    </row>
    <row r="908" spans="1:10" x14ac:dyDescent="0.25">
      <c r="A908" t="str">
        <f t="shared" si="51"/>
        <v>b</v>
      </c>
      <c r="B908" s="8"/>
      <c r="C908" s="9" t="s">
        <v>14</v>
      </c>
      <c r="D908" s="10">
        <f>SUM('დამტკ. ნაერთი'!D908,'ცვლილ. ნაერთი'!D908)</f>
        <v>0</v>
      </c>
      <c r="E908" s="10">
        <f>SUM('დამტკ. ნაერთი'!E908,'ცვლილ. ნაერთი'!E908)</f>
        <v>0</v>
      </c>
      <c r="F908" s="10">
        <f>SUM('დამტკ. ნაერთი'!F908,'ცვლილ. ნაერთი'!F908)</f>
        <v>0</v>
      </c>
      <c r="G908" s="10">
        <f>SUM('დამტკ. ნაერთი'!G908,'ცვლილ. ნაერთი'!G908)</f>
        <v>0</v>
      </c>
      <c r="H908" s="10">
        <f>SUM('დამტკ. ნაერთი'!H908,'ცვლილ. ნაერთი'!H908)</f>
        <v>0</v>
      </c>
      <c r="I908" s="10">
        <f t="shared" si="49"/>
        <v>0</v>
      </c>
      <c r="J908" s="10">
        <f t="shared" si="50"/>
        <v>0</v>
      </c>
    </row>
    <row r="909" spans="1:10" x14ac:dyDescent="0.25">
      <c r="A909" t="str">
        <f t="shared" si="51"/>
        <v>b</v>
      </c>
      <c r="B909" s="8"/>
      <c r="C909" s="9" t="s">
        <v>15</v>
      </c>
      <c r="D909" s="10">
        <f>SUM('დამტკ. ნაერთი'!D909,'ცვლილ. ნაერთი'!D909)</f>
        <v>0</v>
      </c>
      <c r="E909" s="10">
        <f>SUM('დამტკ. ნაერთი'!E909,'ცვლილ. ნაერთი'!E909)</f>
        <v>0</v>
      </c>
      <c r="F909" s="10">
        <f>SUM('დამტკ. ნაერთი'!F909,'ცვლილ. ნაერთი'!F909)</f>
        <v>0</v>
      </c>
      <c r="G909" s="10">
        <f>SUM('დამტკ. ნაერთი'!G909,'ცვლილ. ნაერთი'!G909)</f>
        <v>0</v>
      </c>
      <c r="H909" s="10">
        <f>SUM('დამტკ. ნაერთი'!H909,'ცვლილ. ნაერთი'!H909)</f>
        <v>0</v>
      </c>
      <c r="I909" s="10">
        <f t="shared" si="49"/>
        <v>0</v>
      </c>
      <c r="J909" s="10">
        <f t="shared" si="50"/>
        <v>0</v>
      </c>
    </row>
    <row r="910" spans="1:10" x14ac:dyDescent="0.25">
      <c r="A910" t="str">
        <f t="shared" si="51"/>
        <v>a</v>
      </c>
      <c r="B910" s="8"/>
      <c r="C910" s="9" t="s">
        <v>16</v>
      </c>
      <c r="D910" s="10">
        <f>SUM('დამტკ. ნაერთი'!D910,'ცვლილ. ნაერთი'!D910)</f>
        <v>31964000</v>
      </c>
      <c r="E910" s="10">
        <f>SUM('დამტკ. ნაერთი'!E910,'ცვლილ. ნაერთი'!E910)</f>
        <v>6223000</v>
      </c>
      <c r="F910" s="10">
        <f>SUM('დამტკ. ნაერთი'!F910,'ცვლილ. ნაერთი'!F910)</f>
        <v>10724000</v>
      </c>
      <c r="G910" s="10">
        <f>SUM('დამტკ. ნაერთი'!G910,'ცვლილ. ნაერთი'!G910)</f>
        <v>8708000</v>
      </c>
      <c r="H910" s="10">
        <f>SUM('დამტკ. ნაერთი'!H910,'ცვლილ. ნაერთი'!H910)</f>
        <v>6309000</v>
      </c>
      <c r="I910" s="10">
        <f t="shared" si="49"/>
        <v>16947000</v>
      </c>
      <c r="J910" s="10">
        <f t="shared" si="50"/>
        <v>25655000</v>
      </c>
    </row>
    <row r="911" spans="1:10" x14ac:dyDescent="0.25">
      <c r="A911" t="str">
        <f t="shared" si="51"/>
        <v>b</v>
      </c>
      <c r="B911" s="8"/>
      <c r="C911" s="9" t="s">
        <v>17</v>
      </c>
      <c r="D911" s="10">
        <f>SUM('დამტკ. ნაერთი'!D911,'ცვლილ. ნაერთი'!D911)</f>
        <v>0</v>
      </c>
      <c r="E911" s="10">
        <f>SUM('დამტკ. ნაერთი'!E911,'ცვლილ. ნაერთი'!E911)</f>
        <v>0</v>
      </c>
      <c r="F911" s="10">
        <f>SUM('დამტკ. ნაერთი'!F911,'ცვლილ. ნაერთი'!F911)</f>
        <v>0</v>
      </c>
      <c r="G911" s="10">
        <f>SUM('დამტკ. ნაერთი'!G911,'ცვლილ. ნაერთი'!G911)</f>
        <v>0</v>
      </c>
      <c r="H911" s="10">
        <f>SUM('დამტკ. ნაერთი'!H911,'ცვლილ. ნაერთი'!H911)</f>
        <v>0</v>
      </c>
      <c r="I911" s="10">
        <f t="shared" si="49"/>
        <v>0</v>
      </c>
      <c r="J911" s="10">
        <f t="shared" si="50"/>
        <v>0</v>
      </c>
    </row>
    <row r="912" spans="1:10" x14ac:dyDescent="0.25">
      <c r="A912" t="str">
        <f t="shared" si="51"/>
        <v>b</v>
      </c>
      <c r="B912" s="5"/>
      <c r="C912" s="6" t="s">
        <v>18</v>
      </c>
      <c r="D912" s="7">
        <f>SUM('დამტკ. ნაერთი'!D912,'ცვლილ. ნაერთი'!D912)</f>
        <v>0</v>
      </c>
      <c r="E912" s="7">
        <f>SUM('დამტკ. ნაერთი'!E912,'ცვლილ. ნაერთი'!E912)</f>
        <v>0</v>
      </c>
      <c r="F912" s="7">
        <f>SUM('დამტკ. ნაერთი'!F912,'ცვლილ. ნაერთი'!F912)</f>
        <v>0</v>
      </c>
      <c r="G912" s="7">
        <f>SUM('დამტკ. ნაერთი'!G912,'ცვლილ. ნაერთი'!G912)</f>
        <v>0</v>
      </c>
      <c r="H912" s="7">
        <f>SUM('დამტკ. ნაერთი'!H912,'ცვლილ. ნაერთი'!H912)</f>
        <v>0</v>
      </c>
      <c r="I912" s="7">
        <f t="shared" si="49"/>
        <v>0</v>
      </c>
      <c r="J912" s="7">
        <f t="shared" si="50"/>
        <v>0</v>
      </c>
    </row>
    <row r="913" spans="1:10" x14ac:dyDescent="0.25">
      <c r="A913" t="str">
        <f t="shared" si="51"/>
        <v>b</v>
      </c>
      <c r="B913" s="5"/>
      <c r="C913" s="6" t="s">
        <v>19</v>
      </c>
      <c r="D913" s="7">
        <f>SUM('დამტკ. ნაერთი'!D913,'ცვლილ. ნაერთი'!D913)</f>
        <v>0</v>
      </c>
      <c r="E913" s="7">
        <f>SUM('დამტკ. ნაერთი'!E913,'ცვლილ. ნაერთი'!E913)</f>
        <v>0</v>
      </c>
      <c r="F913" s="7">
        <f>SUM('დამტკ. ნაერთი'!F913,'ცვლილ. ნაერთი'!F913)</f>
        <v>0</v>
      </c>
      <c r="G913" s="7">
        <f>SUM('დამტკ. ნაერთი'!G913,'ცვლილ. ნაერთი'!G913)</f>
        <v>0</v>
      </c>
      <c r="H913" s="7">
        <f>SUM('დამტკ. ნაერთი'!H913,'ცვლილ. ნაერთი'!H913)</f>
        <v>0</v>
      </c>
      <c r="I913" s="7">
        <f t="shared" si="49"/>
        <v>0</v>
      </c>
      <c r="J913" s="7">
        <f t="shared" si="50"/>
        <v>0</v>
      </c>
    </row>
    <row r="914" spans="1:10" ht="15.75" thickBot="1" x14ac:dyDescent="0.3">
      <c r="A914" t="str">
        <f t="shared" si="51"/>
        <v>b</v>
      </c>
      <c r="B914" s="11"/>
      <c r="C914" s="12" t="s">
        <v>20</v>
      </c>
      <c r="D914" s="13">
        <f>SUM('დამტკ. ნაერთი'!D914,'ცვლილ. ნაერთი'!D914)</f>
        <v>0</v>
      </c>
      <c r="E914" s="13">
        <f>SUM('დამტკ. ნაერთი'!E914,'ცვლილ. ნაერთი'!E914)</f>
        <v>0</v>
      </c>
      <c r="F914" s="13">
        <f>SUM('დამტკ. ნაერთი'!F914,'ცვლილ. ნაერთი'!F914)</f>
        <v>0</v>
      </c>
      <c r="G914" s="13">
        <f>SUM('დამტკ. ნაერთი'!G914,'ცვლილ. ნაერთი'!G914)</f>
        <v>0</v>
      </c>
      <c r="H914" s="13">
        <f>SUM('დამტკ. ნაერთი'!H914,'ცვლილ. ნაერთი'!H914)</f>
        <v>0</v>
      </c>
      <c r="I914" s="13">
        <f t="shared" si="49"/>
        <v>0</v>
      </c>
      <c r="J914" s="13">
        <f t="shared" si="50"/>
        <v>0</v>
      </c>
    </row>
    <row r="915" spans="1:10" ht="32.25" customHeight="1" thickTop="1" thickBot="1" x14ac:dyDescent="0.3">
      <c r="A915" t="str">
        <f t="shared" si="51"/>
        <v>a</v>
      </c>
      <c r="B915" s="16" t="s">
        <v>152</v>
      </c>
      <c r="C915" s="4" t="s">
        <v>151</v>
      </c>
      <c r="D915" s="4">
        <f>SUM('დამტკ. ნაერთი'!D915,'ცვლილ. ნაერთი'!D915)</f>
        <v>32000000</v>
      </c>
      <c r="E915" s="4">
        <f>SUM('დამტკ. ნაერთი'!E915,'ცვლილ. ნაერთი'!E915)</f>
        <v>6232000</v>
      </c>
      <c r="F915" s="4">
        <f>SUM('დამტკ. ნაერთი'!F915,'ცვლილ. ნაერთი'!F915)</f>
        <v>10733000</v>
      </c>
      <c r="G915" s="4">
        <f>SUM('დამტკ. ნაერთი'!G915,'ცვლილ. ნაერთი'!G915)</f>
        <v>8717000</v>
      </c>
      <c r="H915" s="4">
        <f>SUM('დამტკ. ნაერთი'!H915,'ცვლილ. ნაერთი'!H915)</f>
        <v>6318000</v>
      </c>
      <c r="I915" s="4">
        <f t="shared" si="49"/>
        <v>16965000</v>
      </c>
      <c r="J915" s="4">
        <f t="shared" si="50"/>
        <v>25682000</v>
      </c>
    </row>
    <row r="916" spans="1:10" ht="15.75" thickTop="1" x14ac:dyDescent="0.25">
      <c r="A916" t="str">
        <f t="shared" si="51"/>
        <v>a</v>
      </c>
      <c r="B916" s="5"/>
      <c r="C916" s="6" t="s">
        <v>10</v>
      </c>
      <c r="D916" s="7">
        <f>SUM('დამტკ. ნაერთი'!D916,'ცვლილ. ნაერთი'!D916)</f>
        <v>32000000</v>
      </c>
      <c r="E916" s="7">
        <f>SUM('დამტკ. ნაერთი'!E916,'ცვლილ. ნაერთი'!E916)</f>
        <v>6232000</v>
      </c>
      <c r="F916" s="7">
        <f>SUM('დამტკ. ნაერთი'!F916,'ცვლილ. ნაერთი'!F916)</f>
        <v>10733000</v>
      </c>
      <c r="G916" s="7">
        <f>SUM('დამტკ. ნაერთი'!G916,'ცვლილ. ნაერთი'!G916)</f>
        <v>8717000</v>
      </c>
      <c r="H916" s="7">
        <f>SUM('დამტკ. ნაერთი'!H916,'ცვლილ. ნაერთი'!H916)</f>
        <v>6318000</v>
      </c>
      <c r="I916" s="7">
        <f t="shared" si="49"/>
        <v>16965000</v>
      </c>
      <c r="J916" s="7">
        <f t="shared" si="50"/>
        <v>25682000</v>
      </c>
    </row>
    <row r="917" spans="1:10" x14ac:dyDescent="0.25">
      <c r="A917" t="str">
        <f t="shared" si="51"/>
        <v>b</v>
      </c>
      <c r="B917" s="8"/>
      <c r="C917" s="9" t="s">
        <v>11</v>
      </c>
      <c r="D917" s="10">
        <f>SUM('დამტკ. ნაერთი'!D917,'ცვლილ. ნაერთი'!D917)</f>
        <v>0</v>
      </c>
      <c r="E917" s="10">
        <f>SUM('დამტკ. ნაერთი'!E917,'ცვლილ. ნაერთი'!E917)</f>
        <v>0</v>
      </c>
      <c r="F917" s="10">
        <f>SUM('დამტკ. ნაერთი'!F917,'ცვლილ. ნაერთი'!F917)</f>
        <v>0</v>
      </c>
      <c r="G917" s="10">
        <f>SUM('დამტკ. ნაერთი'!G917,'ცვლილ. ნაერთი'!G917)</f>
        <v>0</v>
      </c>
      <c r="H917" s="10">
        <f>SUM('დამტკ. ნაერთი'!H917,'ცვლილ. ნაერთი'!H917)</f>
        <v>0</v>
      </c>
      <c r="I917" s="10">
        <f t="shared" si="49"/>
        <v>0</v>
      </c>
      <c r="J917" s="10">
        <f t="shared" si="50"/>
        <v>0</v>
      </c>
    </row>
    <row r="918" spans="1:10" x14ac:dyDescent="0.25">
      <c r="A918" t="str">
        <f t="shared" si="51"/>
        <v>a</v>
      </c>
      <c r="B918" s="8"/>
      <c r="C918" s="9" t="s">
        <v>12</v>
      </c>
      <c r="D918" s="10">
        <f>SUM('დამტკ. ნაერთი'!D918,'ცვლილ. ნაერთი'!D918)</f>
        <v>36000</v>
      </c>
      <c r="E918" s="10">
        <f>SUM('დამტკ. ნაერთი'!E918,'ცვლილ. ნაერთი'!E918)</f>
        <v>9000</v>
      </c>
      <c r="F918" s="10">
        <f>SUM('დამტკ. ნაერთი'!F918,'ცვლილ. ნაერთი'!F918)</f>
        <v>9000</v>
      </c>
      <c r="G918" s="10">
        <f>SUM('დამტკ. ნაერთი'!G918,'ცვლილ. ნაერთი'!G918)</f>
        <v>9000</v>
      </c>
      <c r="H918" s="10">
        <f>SUM('დამტკ. ნაერთი'!H918,'ცვლილ. ნაერთი'!H918)</f>
        <v>9000</v>
      </c>
      <c r="I918" s="10">
        <f t="shared" si="49"/>
        <v>18000</v>
      </c>
      <c r="J918" s="10">
        <f t="shared" si="50"/>
        <v>27000</v>
      </c>
    </row>
    <row r="919" spans="1:10" x14ac:dyDescent="0.25">
      <c r="A919" t="str">
        <f t="shared" si="51"/>
        <v>b</v>
      </c>
      <c r="B919" s="8"/>
      <c r="C919" s="9" t="s">
        <v>13</v>
      </c>
      <c r="D919" s="10">
        <f>SUM('დამტკ. ნაერთი'!D919,'ცვლილ. ნაერთი'!D919)</f>
        <v>0</v>
      </c>
      <c r="E919" s="10">
        <f>SUM('დამტკ. ნაერთი'!E919,'ცვლილ. ნაერთი'!E919)</f>
        <v>0</v>
      </c>
      <c r="F919" s="10">
        <f>SUM('დამტკ. ნაერთი'!F919,'ცვლილ. ნაერთი'!F919)</f>
        <v>0</v>
      </c>
      <c r="G919" s="10">
        <f>SUM('დამტკ. ნაერთი'!G919,'ცვლილ. ნაერთი'!G919)</f>
        <v>0</v>
      </c>
      <c r="H919" s="10">
        <f>SUM('დამტკ. ნაერთი'!H919,'ცვლილ. ნაერთი'!H919)</f>
        <v>0</v>
      </c>
      <c r="I919" s="10">
        <f t="shared" si="49"/>
        <v>0</v>
      </c>
      <c r="J919" s="10">
        <f t="shared" si="50"/>
        <v>0</v>
      </c>
    </row>
    <row r="920" spans="1:10" x14ac:dyDescent="0.25">
      <c r="A920" t="str">
        <f t="shared" ref="A920:A983" si="52">IF(OR(D920&lt;&gt;0,E920&lt;&gt;0,F920&lt;&gt;0,G920&lt;&gt;0,H920&lt;&gt;0,),"a","b")</f>
        <v>b</v>
      </c>
      <c r="B920" s="8"/>
      <c r="C920" s="9" t="s">
        <v>14</v>
      </c>
      <c r="D920" s="10">
        <f>SUM('დამტკ. ნაერთი'!D920,'ცვლილ. ნაერთი'!D920)</f>
        <v>0</v>
      </c>
      <c r="E920" s="10">
        <f>SUM('დამტკ. ნაერთი'!E920,'ცვლილ. ნაერთი'!E920)</f>
        <v>0</v>
      </c>
      <c r="F920" s="10">
        <f>SUM('დამტკ. ნაერთი'!F920,'ცვლილ. ნაერთი'!F920)</f>
        <v>0</v>
      </c>
      <c r="G920" s="10">
        <f>SUM('დამტკ. ნაერთი'!G920,'ცვლილ. ნაერთი'!G920)</f>
        <v>0</v>
      </c>
      <c r="H920" s="10">
        <f>SUM('დამტკ. ნაერთი'!H920,'ცვლილ. ნაერთი'!H920)</f>
        <v>0</v>
      </c>
      <c r="I920" s="10">
        <f t="shared" ref="I920:I983" si="53">SUM(E920,F920)</f>
        <v>0</v>
      </c>
      <c r="J920" s="10">
        <f t="shared" ref="J920:J983" si="54">SUM(E920,F920,G920)</f>
        <v>0</v>
      </c>
    </row>
    <row r="921" spans="1:10" x14ac:dyDescent="0.25">
      <c r="A921" t="str">
        <f t="shared" si="52"/>
        <v>b</v>
      </c>
      <c r="B921" s="8"/>
      <c r="C921" s="9" t="s">
        <v>15</v>
      </c>
      <c r="D921" s="10">
        <f>SUM('დამტკ. ნაერთი'!D921,'ცვლილ. ნაერთი'!D921)</f>
        <v>0</v>
      </c>
      <c r="E921" s="10">
        <f>SUM('დამტკ. ნაერთი'!E921,'ცვლილ. ნაერთი'!E921)</f>
        <v>0</v>
      </c>
      <c r="F921" s="10">
        <f>SUM('დამტკ. ნაერთი'!F921,'ცვლილ. ნაერთი'!F921)</f>
        <v>0</v>
      </c>
      <c r="G921" s="10">
        <f>SUM('დამტკ. ნაერთი'!G921,'ცვლილ. ნაერთი'!G921)</f>
        <v>0</v>
      </c>
      <c r="H921" s="10">
        <f>SUM('დამტკ. ნაერთი'!H921,'ცვლილ. ნაერთი'!H921)</f>
        <v>0</v>
      </c>
      <c r="I921" s="10">
        <f t="shared" si="53"/>
        <v>0</v>
      </c>
      <c r="J921" s="10">
        <f t="shared" si="54"/>
        <v>0</v>
      </c>
    </row>
    <row r="922" spans="1:10" x14ac:dyDescent="0.25">
      <c r="A922" t="str">
        <f t="shared" si="52"/>
        <v>a</v>
      </c>
      <c r="B922" s="8"/>
      <c r="C922" s="9" t="s">
        <v>16</v>
      </c>
      <c r="D922" s="10">
        <f>SUM('დამტკ. ნაერთი'!D922,'ცვლილ. ნაერთი'!D922)</f>
        <v>31964000</v>
      </c>
      <c r="E922" s="10">
        <f>SUM('დამტკ. ნაერთი'!E922,'ცვლილ. ნაერთი'!E922)</f>
        <v>6223000</v>
      </c>
      <c r="F922" s="10">
        <f>SUM('დამტკ. ნაერთი'!F922,'ცვლილ. ნაერთი'!F922)</f>
        <v>10724000</v>
      </c>
      <c r="G922" s="10">
        <f>SUM('დამტკ. ნაერთი'!G922,'ცვლილ. ნაერთი'!G922)</f>
        <v>8708000</v>
      </c>
      <c r="H922" s="10">
        <f>SUM('დამტკ. ნაერთი'!H922,'ცვლილ. ნაერთი'!H922)</f>
        <v>6309000</v>
      </c>
      <c r="I922" s="10">
        <f t="shared" si="53"/>
        <v>16947000</v>
      </c>
      <c r="J922" s="10">
        <f t="shared" si="54"/>
        <v>25655000</v>
      </c>
    </row>
    <row r="923" spans="1:10" x14ac:dyDescent="0.25">
      <c r="A923" t="str">
        <f t="shared" si="52"/>
        <v>b</v>
      </c>
      <c r="B923" s="8"/>
      <c r="C923" s="9" t="s">
        <v>17</v>
      </c>
      <c r="D923" s="10">
        <f>SUM('დამტკ. ნაერთი'!D923,'ცვლილ. ნაერთი'!D923)</f>
        <v>0</v>
      </c>
      <c r="E923" s="10">
        <f>SUM('დამტკ. ნაერთი'!E923,'ცვლილ. ნაერთი'!E923)</f>
        <v>0</v>
      </c>
      <c r="F923" s="10">
        <f>SUM('დამტკ. ნაერთი'!F923,'ცვლილ. ნაერთი'!F923)</f>
        <v>0</v>
      </c>
      <c r="G923" s="10">
        <f>SUM('დამტკ. ნაერთი'!G923,'ცვლილ. ნაერთი'!G923)</f>
        <v>0</v>
      </c>
      <c r="H923" s="10">
        <f>SUM('დამტკ. ნაერთი'!H923,'ცვლილ. ნაერთი'!H923)</f>
        <v>0</v>
      </c>
      <c r="I923" s="10">
        <f t="shared" si="53"/>
        <v>0</v>
      </c>
      <c r="J923" s="10">
        <f t="shared" si="54"/>
        <v>0</v>
      </c>
    </row>
    <row r="924" spans="1:10" x14ac:dyDescent="0.25">
      <c r="A924" t="str">
        <f t="shared" si="52"/>
        <v>b</v>
      </c>
      <c r="B924" s="5"/>
      <c r="C924" s="6" t="s">
        <v>18</v>
      </c>
      <c r="D924" s="7">
        <f>SUM('დამტკ. ნაერთი'!D924,'ცვლილ. ნაერთი'!D924)</f>
        <v>0</v>
      </c>
      <c r="E924" s="7">
        <f>SUM('დამტკ. ნაერთი'!E924,'ცვლილ. ნაერთი'!E924)</f>
        <v>0</v>
      </c>
      <c r="F924" s="7">
        <f>SUM('დამტკ. ნაერთი'!F924,'ცვლილ. ნაერთი'!F924)</f>
        <v>0</v>
      </c>
      <c r="G924" s="7">
        <f>SUM('დამტკ. ნაერთი'!G924,'ცვლილ. ნაერთი'!G924)</f>
        <v>0</v>
      </c>
      <c r="H924" s="7">
        <f>SUM('დამტკ. ნაერთი'!H924,'ცვლილ. ნაერთი'!H924)</f>
        <v>0</v>
      </c>
      <c r="I924" s="7">
        <f t="shared" si="53"/>
        <v>0</v>
      </c>
      <c r="J924" s="7">
        <f t="shared" si="54"/>
        <v>0</v>
      </c>
    </row>
    <row r="925" spans="1:10" x14ac:dyDescent="0.25">
      <c r="A925" t="str">
        <f t="shared" si="52"/>
        <v>b</v>
      </c>
      <c r="B925" s="5"/>
      <c r="C925" s="6" t="s">
        <v>19</v>
      </c>
      <c r="D925" s="7">
        <f>SUM('დამტკ. ნაერთი'!D925,'ცვლილ. ნაერთი'!D925)</f>
        <v>0</v>
      </c>
      <c r="E925" s="7">
        <f>SUM('დამტკ. ნაერთი'!E925,'ცვლილ. ნაერთი'!E925)</f>
        <v>0</v>
      </c>
      <c r="F925" s="7">
        <f>SUM('დამტკ. ნაერთი'!F925,'ცვლილ. ნაერთი'!F925)</f>
        <v>0</v>
      </c>
      <c r="G925" s="7">
        <f>SUM('დამტკ. ნაერთი'!G925,'ცვლილ. ნაერთი'!G925)</f>
        <v>0</v>
      </c>
      <c r="H925" s="7">
        <f>SUM('დამტკ. ნაერთი'!H925,'ცვლილ. ნაერთი'!H925)</f>
        <v>0</v>
      </c>
      <c r="I925" s="7">
        <f t="shared" si="53"/>
        <v>0</v>
      </c>
      <c r="J925" s="7">
        <f t="shared" si="54"/>
        <v>0</v>
      </c>
    </row>
    <row r="926" spans="1:10" ht="15.75" thickBot="1" x14ac:dyDescent="0.3">
      <c r="A926" t="str">
        <f t="shared" si="52"/>
        <v>b</v>
      </c>
      <c r="B926" s="11"/>
      <c r="C926" s="12" t="s">
        <v>20</v>
      </c>
      <c r="D926" s="13">
        <f>SUM('დამტკ. ნაერთი'!D926,'ცვლილ. ნაერთი'!D926)</f>
        <v>0</v>
      </c>
      <c r="E926" s="13">
        <f>SUM('დამტკ. ნაერთი'!E926,'ცვლილ. ნაერთი'!E926)</f>
        <v>0</v>
      </c>
      <c r="F926" s="13">
        <f>SUM('დამტკ. ნაერთი'!F926,'ცვლილ. ნაერთი'!F926)</f>
        <v>0</v>
      </c>
      <c r="G926" s="13">
        <f>SUM('დამტკ. ნაერთი'!G926,'ცვლილ. ნაერთი'!G926)</f>
        <v>0</v>
      </c>
      <c r="H926" s="13">
        <f>SUM('დამტკ. ნაერთი'!H926,'ცვლილ. ნაერთი'!H926)</f>
        <v>0</v>
      </c>
      <c r="I926" s="13">
        <f t="shared" si="53"/>
        <v>0</v>
      </c>
      <c r="J926" s="13">
        <f t="shared" si="54"/>
        <v>0</v>
      </c>
    </row>
    <row r="927" spans="1:10" ht="31.5" thickTop="1" thickBot="1" x14ac:dyDescent="0.3">
      <c r="A927" t="str">
        <f t="shared" si="52"/>
        <v>a</v>
      </c>
      <c r="B927" s="3" t="s">
        <v>153</v>
      </c>
      <c r="C927" s="14" t="s">
        <v>154</v>
      </c>
      <c r="D927" s="4">
        <f>SUM('დამტკ. ნაერთი'!D927,'ცვლილ. ნაერთი'!D927)</f>
        <v>2000000</v>
      </c>
      <c r="E927" s="4">
        <f>SUM('დამტკ. ნაერთი'!E927,'ცვლილ. ნაერთი'!E927)</f>
        <v>387500</v>
      </c>
      <c r="F927" s="4">
        <f>SUM('დამტკ. ნაერთი'!F927,'ცვლილ. ნაერთი'!F927)</f>
        <v>631500</v>
      </c>
      <c r="G927" s="4">
        <f>SUM('დამტკ. ნაერთი'!G927,'ცვლილ. ნაერთი'!G927)</f>
        <v>444500</v>
      </c>
      <c r="H927" s="4">
        <f>SUM('დამტკ. ნაერთი'!H927,'ცვლილ. ნაერთი'!H927)</f>
        <v>536500</v>
      </c>
      <c r="I927" s="4">
        <f t="shared" si="53"/>
        <v>1019000</v>
      </c>
      <c r="J927" s="4">
        <f t="shared" si="54"/>
        <v>1463500</v>
      </c>
    </row>
    <row r="928" spans="1:10" ht="15.75" thickTop="1" x14ac:dyDescent="0.25">
      <c r="A928" t="str">
        <f t="shared" si="52"/>
        <v>a</v>
      </c>
      <c r="B928" s="5"/>
      <c r="C928" s="6" t="s">
        <v>10</v>
      </c>
      <c r="D928" s="7">
        <f>SUM('დამტკ. ნაერთი'!D928,'ცვლილ. ნაერთი'!D928)</f>
        <v>2000000</v>
      </c>
      <c r="E928" s="7">
        <f>SUM('დამტკ. ნაერთი'!E928,'ცვლილ. ნაერთი'!E928)</f>
        <v>387500</v>
      </c>
      <c r="F928" s="7">
        <f>SUM('დამტკ. ნაერთი'!F928,'ცვლილ. ნაერთი'!F928)</f>
        <v>631500</v>
      </c>
      <c r="G928" s="7">
        <f>SUM('დამტკ. ნაერთი'!G928,'ცვლილ. ნაერთი'!G928)</f>
        <v>444500</v>
      </c>
      <c r="H928" s="7">
        <f>SUM('დამტკ. ნაერთი'!H928,'ცვლილ. ნაერთი'!H928)</f>
        <v>536500</v>
      </c>
      <c r="I928" s="7">
        <f t="shared" si="53"/>
        <v>1019000</v>
      </c>
      <c r="J928" s="7">
        <f t="shared" si="54"/>
        <v>1463500</v>
      </c>
    </row>
    <row r="929" spans="1:10" x14ac:dyDescent="0.25">
      <c r="A929" t="str">
        <f t="shared" si="52"/>
        <v>b</v>
      </c>
      <c r="B929" s="8"/>
      <c r="C929" s="9" t="s">
        <v>11</v>
      </c>
      <c r="D929" s="10">
        <f>SUM('დამტკ. ნაერთი'!D929,'ცვლილ. ნაერთი'!D929)</f>
        <v>0</v>
      </c>
      <c r="E929" s="10">
        <f>SUM('დამტკ. ნაერთი'!E929,'ცვლილ. ნაერთი'!E929)</f>
        <v>0</v>
      </c>
      <c r="F929" s="10">
        <f>SUM('დამტკ. ნაერთი'!F929,'ცვლილ. ნაერთი'!F929)</f>
        <v>0</v>
      </c>
      <c r="G929" s="10">
        <f>SUM('დამტკ. ნაერთი'!G929,'ცვლილ. ნაერთი'!G929)</f>
        <v>0</v>
      </c>
      <c r="H929" s="10">
        <f>SUM('დამტკ. ნაერთი'!H929,'ცვლილ. ნაერთი'!H929)</f>
        <v>0</v>
      </c>
      <c r="I929" s="10">
        <f t="shared" si="53"/>
        <v>0</v>
      </c>
      <c r="J929" s="10">
        <f t="shared" si="54"/>
        <v>0</v>
      </c>
    </row>
    <row r="930" spans="1:10" x14ac:dyDescent="0.25">
      <c r="A930" t="str">
        <f t="shared" si="52"/>
        <v>a</v>
      </c>
      <c r="B930" s="8"/>
      <c r="C930" s="9" t="s">
        <v>12</v>
      </c>
      <c r="D930" s="10">
        <f>SUM('დამტკ. ნაერთი'!D930,'ცვლილ. ნაერთი'!D930)</f>
        <v>287010</v>
      </c>
      <c r="E930" s="10">
        <f>SUM('დამტკ. ნაერთი'!E930,'ცვლილ. ნაერთი'!E930)</f>
        <v>71500</v>
      </c>
      <c r="F930" s="10">
        <f>SUM('დამტკ. ნაერთი'!F930,'ცვლილ. ნაერთი'!F930)</f>
        <v>72510</v>
      </c>
      <c r="G930" s="10">
        <f>SUM('დამტკ. ნაერთი'!G930,'ცვლილ. ნაერთი'!G930)</f>
        <v>71500</v>
      </c>
      <c r="H930" s="10">
        <f>SUM('დამტკ. ნაერთი'!H930,'ცვლილ. ნაერთი'!H930)</f>
        <v>71500</v>
      </c>
      <c r="I930" s="10">
        <f t="shared" si="53"/>
        <v>144010</v>
      </c>
      <c r="J930" s="10">
        <f t="shared" si="54"/>
        <v>215510</v>
      </c>
    </row>
    <row r="931" spans="1:10" x14ac:dyDescent="0.25">
      <c r="A931" t="str">
        <f t="shared" si="52"/>
        <v>b</v>
      </c>
      <c r="B931" s="8"/>
      <c r="C931" s="9" t="s">
        <v>13</v>
      </c>
      <c r="D931" s="10">
        <f>SUM('დამტკ. ნაერთი'!D931,'ცვლილ. ნაერთი'!D931)</f>
        <v>0</v>
      </c>
      <c r="E931" s="10">
        <f>SUM('დამტკ. ნაერთი'!E931,'ცვლილ. ნაერთი'!E931)</f>
        <v>0</v>
      </c>
      <c r="F931" s="10">
        <f>SUM('დამტკ. ნაერთი'!F931,'ცვლილ. ნაერთი'!F931)</f>
        <v>0</v>
      </c>
      <c r="G931" s="10">
        <f>SUM('დამტკ. ნაერთი'!G931,'ცვლილ. ნაერთი'!G931)</f>
        <v>0</v>
      </c>
      <c r="H931" s="10">
        <f>SUM('დამტკ. ნაერთი'!H931,'ცვლილ. ნაერთი'!H931)</f>
        <v>0</v>
      </c>
      <c r="I931" s="10">
        <f t="shared" si="53"/>
        <v>0</v>
      </c>
      <c r="J931" s="10">
        <f t="shared" si="54"/>
        <v>0</v>
      </c>
    </row>
    <row r="932" spans="1:10" x14ac:dyDescent="0.25">
      <c r="A932" t="str">
        <f t="shared" si="52"/>
        <v>b</v>
      </c>
      <c r="B932" s="8"/>
      <c r="C932" s="9" t="s">
        <v>14</v>
      </c>
      <c r="D932" s="10">
        <f>SUM('დამტკ. ნაერთი'!D932,'ცვლილ. ნაერთი'!D932)</f>
        <v>0</v>
      </c>
      <c r="E932" s="10">
        <f>SUM('დამტკ. ნაერთი'!E932,'ცვლილ. ნაერთი'!E932)</f>
        <v>0</v>
      </c>
      <c r="F932" s="10">
        <f>SUM('დამტკ. ნაერთი'!F932,'ცვლილ. ნაერთი'!F932)</f>
        <v>0</v>
      </c>
      <c r="G932" s="10">
        <f>SUM('დამტკ. ნაერთი'!G932,'ცვლილ. ნაერთი'!G932)</f>
        <v>0</v>
      </c>
      <c r="H932" s="10">
        <f>SUM('დამტკ. ნაერთი'!H932,'ცვლილ. ნაერთი'!H932)</f>
        <v>0</v>
      </c>
      <c r="I932" s="10">
        <f t="shared" si="53"/>
        <v>0</v>
      </c>
      <c r="J932" s="10">
        <f t="shared" si="54"/>
        <v>0</v>
      </c>
    </row>
    <row r="933" spans="1:10" x14ac:dyDescent="0.25">
      <c r="A933" t="str">
        <f t="shared" si="52"/>
        <v>b</v>
      </c>
      <c r="B933" s="8"/>
      <c r="C933" s="9" t="s">
        <v>15</v>
      </c>
      <c r="D933" s="10">
        <f>SUM('დამტკ. ნაერთი'!D933,'ცვლილ. ნაერთი'!D933)</f>
        <v>0</v>
      </c>
      <c r="E933" s="10">
        <f>SUM('დამტკ. ნაერთი'!E933,'ცვლილ. ნაერთი'!E933)</f>
        <v>0</v>
      </c>
      <c r="F933" s="10">
        <f>SUM('დამტკ. ნაერთი'!F933,'ცვლილ. ნაერთი'!F933)</f>
        <v>0</v>
      </c>
      <c r="G933" s="10">
        <f>SUM('დამტკ. ნაერთი'!G933,'ცვლილ. ნაერთი'!G933)</f>
        <v>0</v>
      </c>
      <c r="H933" s="10">
        <f>SUM('დამტკ. ნაერთი'!H933,'ცვლილ. ნაერთი'!H933)</f>
        <v>0</v>
      </c>
      <c r="I933" s="10">
        <f t="shared" si="53"/>
        <v>0</v>
      </c>
      <c r="J933" s="10">
        <f t="shared" si="54"/>
        <v>0</v>
      </c>
    </row>
    <row r="934" spans="1:10" x14ac:dyDescent="0.25">
      <c r="A934" t="str">
        <f t="shared" si="52"/>
        <v>a</v>
      </c>
      <c r="B934" s="8"/>
      <c r="C934" s="9" t="s">
        <v>16</v>
      </c>
      <c r="D934" s="10">
        <f>SUM('დამტკ. ნაერთი'!D934,'ცვლილ. ნაერთი'!D934)</f>
        <v>1712990</v>
      </c>
      <c r="E934" s="10">
        <f>SUM('დამტკ. ნაერთი'!E934,'ცვლილ. ნაერთი'!E934)</f>
        <v>316000</v>
      </c>
      <c r="F934" s="10">
        <f>SUM('დამტკ. ნაერთი'!F934,'ცვლილ. ნაერთი'!F934)</f>
        <v>558990</v>
      </c>
      <c r="G934" s="10">
        <f>SUM('დამტკ. ნაერთი'!G934,'ცვლილ. ნაერთი'!G934)</f>
        <v>373000</v>
      </c>
      <c r="H934" s="10">
        <f>SUM('დამტკ. ნაერთი'!H934,'ცვლილ. ნაერთი'!H934)</f>
        <v>465000</v>
      </c>
      <c r="I934" s="10">
        <f t="shared" si="53"/>
        <v>874990</v>
      </c>
      <c r="J934" s="10">
        <f t="shared" si="54"/>
        <v>1247990</v>
      </c>
    </row>
    <row r="935" spans="1:10" x14ac:dyDescent="0.25">
      <c r="A935" t="str">
        <f t="shared" si="52"/>
        <v>b</v>
      </c>
      <c r="B935" s="8"/>
      <c r="C935" s="9" t="s">
        <v>17</v>
      </c>
      <c r="D935" s="10">
        <f>SUM('დამტკ. ნაერთი'!D935,'ცვლილ. ნაერთი'!D935)</f>
        <v>0</v>
      </c>
      <c r="E935" s="10">
        <f>SUM('დამტკ. ნაერთი'!E935,'ცვლილ. ნაერთი'!E935)</f>
        <v>0</v>
      </c>
      <c r="F935" s="10">
        <f>SUM('დამტკ. ნაერთი'!F935,'ცვლილ. ნაერთი'!F935)</f>
        <v>0</v>
      </c>
      <c r="G935" s="10">
        <f>SUM('დამტკ. ნაერთი'!G935,'ცვლილ. ნაერთი'!G935)</f>
        <v>0</v>
      </c>
      <c r="H935" s="10">
        <f>SUM('დამტკ. ნაერთი'!H935,'ცვლილ. ნაერთი'!H935)</f>
        <v>0</v>
      </c>
      <c r="I935" s="10">
        <f t="shared" si="53"/>
        <v>0</v>
      </c>
      <c r="J935" s="10">
        <f t="shared" si="54"/>
        <v>0</v>
      </c>
    </row>
    <row r="936" spans="1:10" x14ac:dyDescent="0.25">
      <c r="A936" t="str">
        <f t="shared" si="52"/>
        <v>b</v>
      </c>
      <c r="B936" s="5"/>
      <c r="C936" s="6" t="s">
        <v>18</v>
      </c>
      <c r="D936" s="7">
        <f>SUM('დამტკ. ნაერთი'!D936,'ცვლილ. ნაერთი'!D936)</f>
        <v>0</v>
      </c>
      <c r="E936" s="7">
        <f>SUM('დამტკ. ნაერთი'!E936,'ცვლილ. ნაერთი'!E936)</f>
        <v>0</v>
      </c>
      <c r="F936" s="7">
        <f>SUM('დამტკ. ნაერთი'!F936,'ცვლილ. ნაერთი'!F936)</f>
        <v>0</v>
      </c>
      <c r="G936" s="7">
        <f>SUM('დამტკ. ნაერთი'!G936,'ცვლილ. ნაერთი'!G936)</f>
        <v>0</v>
      </c>
      <c r="H936" s="7">
        <f>SUM('დამტკ. ნაერთი'!H936,'ცვლილ. ნაერთი'!H936)</f>
        <v>0</v>
      </c>
      <c r="I936" s="7">
        <f t="shared" si="53"/>
        <v>0</v>
      </c>
      <c r="J936" s="7">
        <f t="shared" si="54"/>
        <v>0</v>
      </c>
    </row>
    <row r="937" spans="1:10" x14ac:dyDescent="0.25">
      <c r="A937" t="str">
        <f t="shared" si="52"/>
        <v>b</v>
      </c>
      <c r="B937" s="5"/>
      <c r="C937" s="6" t="s">
        <v>19</v>
      </c>
      <c r="D937" s="7">
        <f>SUM('დამტკ. ნაერთი'!D937,'ცვლილ. ნაერთი'!D937)</f>
        <v>0</v>
      </c>
      <c r="E937" s="7">
        <f>SUM('დამტკ. ნაერთი'!E937,'ცვლილ. ნაერთი'!E937)</f>
        <v>0</v>
      </c>
      <c r="F937" s="7">
        <f>SUM('დამტკ. ნაერთი'!F937,'ცვლილ. ნაერთი'!F937)</f>
        <v>0</v>
      </c>
      <c r="G937" s="7">
        <f>SUM('დამტკ. ნაერთი'!G937,'ცვლილ. ნაერთი'!G937)</f>
        <v>0</v>
      </c>
      <c r="H937" s="7">
        <f>SUM('დამტკ. ნაერთი'!H937,'ცვლილ. ნაერთი'!H937)</f>
        <v>0</v>
      </c>
      <c r="I937" s="7">
        <f t="shared" si="53"/>
        <v>0</v>
      </c>
      <c r="J937" s="7">
        <f t="shared" si="54"/>
        <v>0</v>
      </c>
    </row>
    <row r="938" spans="1:10" ht="15.75" thickBot="1" x14ac:dyDescent="0.3">
      <c r="A938" t="str">
        <f t="shared" si="52"/>
        <v>b</v>
      </c>
      <c r="B938" s="11"/>
      <c r="C938" s="12" t="s">
        <v>20</v>
      </c>
      <c r="D938" s="13">
        <f>SUM('დამტკ. ნაერთი'!D938,'ცვლილ. ნაერთი'!D938)</f>
        <v>0</v>
      </c>
      <c r="E938" s="13">
        <f>SUM('დამტკ. ნაერთი'!E938,'ცვლილ. ნაერთი'!E938)</f>
        <v>0</v>
      </c>
      <c r="F938" s="13">
        <f>SUM('დამტკ. ნაერთი'!F938,'ცვლილ. ნაერთი'!F938)</f>
        <v>0</v>
      </c>
      <c r="G938" s="13">
        <f>SUM('დამტკ. ნაერთი'!G938,'ცვლილ. ნაერთი'!G938)</f>
        <v>0</v>
      </c>
      <c r="H938" s="13">
        <f>SUM('დამტკ. ნაერთი'!H938,'ცვლილ. ნაერთი'!H938)</f>
        <v>0</v>
      </c>
      <c r="I938" s="13">
        <f t="shared" si="53"/>
        <v>0</v>
      </c>
      <c r="J938" s="13">
        <f t="shared" si="54"/>
        <v>0</v>
      </c>
    </row>
    <row r="939" spans="1:10" ht="46.5" thickTop="1" thickBot="1" x14ac:dyDescent="0.3">
      <c r="A939" t="str">
        <f t="shared" si="52"/>
        <v>a</v>
      </c>
      <c r="B939" s="3" t="s">
        <v>155</v>
      </c>
      <c r="C939" s="14" t="s">
        <v>156</v>
      </c>
      <c r="D939" s="4">
        <f>SUM('დამტკ. ნაერთი'!D939,'ცვლილ. ნაერთი'!D939)</f>
        <v>6000000</v>
      </c>
      <c r="E939" s="4">
        <f>SUM('დამტკ. ნაერთი'!E939,'ცვლილ. ნაერთი'!E939)</f>
        <v>1282000</v>
      </c>
      <c r="F939" s="4">
        <f>SUM('დამტკ. ნაერთი'!F939,'ცვლილ. ნაერთი'!F939)</f>
        <v>2515000</v>
      </c>
      <c r="G939" s="4">
        <f>SUM('დამტკ. ნაერთი'!G939,'ცვლილ. ნაერთი'!G939)</f>
        <v>1372000</v>
      </c>
      <c r="H939" s="4">
        <f>SUM('დამტკ. ნაერთი'!H939,'ცვლილ. ნაერთი'!H939)</f>
        <v>831000</v>
      </c>
      <c r="I939" s="4">
        <f t="shared" si="53"/>
        <v>3797000</v>
      </c>
      <c r="J939" s="4">
        <f t="shared" si="54"/>
        <v>5169000</v>
      </c>
    </row>
    <row r="940" spans="1:10" ht="15.75" thickTop="1" x14ac:dyDescent="0.25">
      <c r="A940" t="str">
        <f t="shared" si="52"/>
        <v>a</v>
      </c>
      <c r="B940" s="5"/>
      <c r="C940" s="6" t="s">
        <v>10</v>
      </c>
      <c r="D940" s="7">
        <f>SUM('დამტკ. ნაერთი'!D940,'ცვლილ. ნაერთი'!D940)</f>
        <v>6000000</v>
      </c>
      <c r="E940" s="7">
        <f>SUM('დამტკ. ნაერთი'!E940,'ცვლილ. ნაერთი'!E940)</f>
        <v>1282000</v>
      </c>
      <c r="F940" s="7">
        <f>SUM('დამტკ. ნაერთი'!F940,'ცვლილ. ნაერთი'!F940)</f>
        <v>2515000</v>
      </c>
      <c r="G940" s="7">
        <f>SUM('დამტკ. ნაერთი'!G940,'ცვლილ. ნაერთი'!G940)</f>
        <v>1372000</v>
      </c>
      <c r="H940" s="7">
        <f>SUM('დამტკ. ნაერთი'!H940,'ცვლილ. ნაერთი'!H940)</f>
        <v>831000</v>
      </c>
      <c r="I940" s="7">
        <f t="shared" si="53"/>
        <v>3797000</v>
      </c>
      <c r="J940" s="7">
        <f t="shared" si="54"/>
        <v>5169000</v>
      </c>
    </row>
    <row r="941" spans="1:10" x14ac:dyDescent="0.25">
      <c r="A941" t="str">
        <f t="shared" si="52"/>
        <v>b</v>
      </c>
      <c r="B941" s="8"/>
      <c r="C941" s="9" t="s">
        <v>11</v>
      </c>
      <c r="D941" s="10">
        <f>SUM('დამტკ. ნაერთი'!D941,'ცვლილ. ნაერთი'!D941)</f>
        <v>0</v>
      </c>
      <c r="E941" s="10">
        <f>SUM('დამტკ. ნაერთი'!E941,'ცვლილ. ნაერთი'!E941)</f>
        <v>0</v>
      </c>
      <c r="F941" s="10">
        <f>SUM('დამტკ. ნაერთი'!F941,'ცვლილ. ნაერთი'!F941)</f>
        <v>0</v>
      </c>
      <c r="G941" s="10">
        <f>SUM('დამტკ. ნაერთი'!G941,'ცვლილ. ნაერთი'!G941)</f>
        <v>0</v>
      </c>
      <c r="H941" s="10">
        <f>SUM('დამტკ. ნაერთი'!H941,'ცვლილ. ნაერთი'!H941)</f>
        <v>0</v>
      </c>
      <c r="I941" s="10">
        <f t="shared" si="53"/>
        <v>0</v>
      </c>
      <c r="J941" s="10">
        <f t="shared" si="54"/>
        <v>0</v>
      </c>
    </row>
    <row r="942" spans="1:10" x14ac:dyDescent="0.25">
      <c r="A942" t="str">
        <f t="shared" si="52"/>
        <v>a</v>
      </c>
      <c r="B942" s="8"/>
      <c r="C942" s="9" t="s">
        <v>12</v>
      </c>
      <c r="D942" s="10">
        <f>SUM('დამტკ. ნაერთი'!D942,'ცვლილ. ნაერთი'!D942)</f>
        <v>216000</v>
      </c>
      <c r="E942" s="10">
        <f>SUM('დამტკ. ნაერთი'!E942,'ცვლილ. ნაერთი'!E942)</f>
        <v>54000</v>
      </c>
      <c r="F942" s="10">
        <f>SUM('დამტკ. ნაერთი'!F942,'ცვლილ. ნაერთი'!F942)</f>
        <v>54000</v>
      </c>
      <c r="G942" s="10">
        <f>SUM('დამტკ. ნაერთი'!G942,'ცვლილ. ნაერთი'!G942)</f>
        <v>54000</v>
      </c>
      <c r="H942" s="10">
        <f>SUM('დამტკ. ნაერთი'!H942,'ცვლილ. ნაერთი'!H942)</f>
        <v>54000</v>
      </c>
      <c r="I942" s="10">
        <f t="shared" si="53"/>
        <v>108000</v>
      </c>
      <c r="J942" s="10">
        <f t="shared" si="54"/>
        <v>162000</v>
      </c>
    </row>
    <row r="943" spans="1:10" x14ac:dyDescent="0.25">
      <c r="A943" t="str">
        <f t="shared" si="52"/>
        <v>b</v>
      </c>
      <c r="B943" s="8"/>
      <c r="C943" s="9" t="s">
        <v>13</v>
      </c>
      <c r="D943" s="10">
        <f>SUM('დამტკ. ნაერთი'!D943,'ცვლილ. ნაერთი'!D943)</f>
        <v>0</v>
      </c>
      <c r="E943" s="10">
        <f>SUM('დამტკ. ნაერთი'!E943,'ცვლილ. ნაერთი'!E943)</f>
        <v>0</v>
      </c>
      <c r="F943" s="10">
        <f>SUM('დამტკ. ნაერთი'!F943,'ცვლილ. ნაერთი'!F943)</f>
        <v>0</v>
      </c>
      <c r="G943" s="10">
        <f>SUM('დამტკ. ნაერთი'!G943,'ცვლილ. ნაერთი'!G943)</f>
        <v>0</v>
      </c>
      <c r="H943" s="10">
        <f>SUM('დამტკ. ნაერთი'!H943,'ცვლილ. ნაერთი'!H943)</f>
        <v>0</v>
      </c>
      <c r="I943" s="10">
        <f t="shared" si="53"/>
        <v>0</v>
      </c>
      <c r="J943" s="10">
        <f t="shared" si="54"/>
        <v>0</v>
      </c>
    </row>
    <row r="944" spans="1:10" x14ac:dyDescent="0.25">
      <c r="A944" t="str">
        <f t="shared" si="52"/>
        <v>b</v>
      </c>
      <c r="B944" s="8"/>
      <c r="C944" s="9" t="s">
        <v>14</v>
      </c>
      <c r="D944" s="10">
        <f>SUM('დამტკ. ნაერთი'!D944,'ცვლილ. ნაერთი'!D944)</f>
        <v>0</v>
      </c>
      <c r="E944" s="10">
        <f>SUM('დამტკ. ნაერთი'!E944,'ცვლილ. ნაერთი'!E944)</f>
        <v>0</v>
      </c>
      <c r="F944" s="10">
        <f>SUM('დამტკ. ნაერთი'!F944,'ცვლილ. ნაერთი'!F944)</f>
        <v>0</v>
      </c>
      <c r="G944" s="10">
        <f>SUM('დამტკ. ნაერთი'!G944,'ცვლილ. ნაერთი'!G944)</f>
        <v>0</v>
      </c>
      <c r="H944" s="10">
        <f>SUM('დამტკ. ნაერთი'!H944,'ცვლილ. ნაერთი'!H944)</f>
        <v>0</v>
      </c>
      <c r="I944" s="10">
        <f t="shared" si="53"/>
        <v>0</v>
      </c>
      <c r="J944" s="10">
        <f t="shared" si="54"/>
        <v>0</v>
      </c>
    </row>
    <row r="945" spans="1:10" x14ac:dyDescent="0.25">
      <c r="A945" t="str">
        <f t="shared" si="52"/>
        <v>b</v>
      </c>
      <c r="B945" s="8"/>
      <c r="C945" s="9" t="s">
        <v>15</v>
      </c>
      <c r="D945" s="10">
        <f>SUM('დამტკ. ნაერთი'!D945,'ცვლილ. ნაერთი'!D945)</f>
        <v>0</v>
      </c>
      <c r="E945" s="10">
        <f>SUM('დამტკ. ნაერთი'!E945,'ცვლილ. ნაერთი'!E945)</f>
        <v>0</v>
      </c>
      <c r="F945" s="10">
        <f>SUM('დამტკ. ნაერთი'!F945,'ცვლილ. ნაერთი'!F945)</f>
        <v>0</v>
      </c>
      <c r="G945" s="10">
        <f>SUM('დამტკ. ნაერთი'!G945,'ცვლილ. ნაერთი'!G945)</f>
        <v>0</v>
      </c>
      <c r="H945" s="10">
        <f>SUM('დამტკ. ნაერთი'!H945,'ცვლილ. ნაერთი'!H945)</f>
        <v>0</v>
      </c>
      <c r="I945" s="10">
        <f t="shared" si="53"/>
        <v>0</v>
      </c>
      <c r="J945" s="10">
        <f t="shared" si="54"/>
        <v>0</v>
      </c>
    </row>
    <row r="946" spans="1:10" x14ac:dyDescent="0.25">
      <c r="A946" t="str">
        <f t="shared" si="52"/>
        <v>a</v>
      </c>
      <c r="B946" s="8"/>
      <c r="C946" s="9" t="s">
        <v>16</v>
      </c>
      <c r="D946" s="10">
        <f>SUM('დამტკ. ნაერთი'!D946,'ცვლილ. ნაერთი'!D946)</f>
        <v>5784000</v>
      </c>
      <c r="E946" s="10">
        <f>SUM('დამტკ. ნაერთი'!E946,'ცვლილ. ნაერთი'!E946)</f>
        <v>1228000</v>
      </c>
      <c r="F946" s="10">
        <f>SUM('დამტკ. ნაერთი'!F946,'ცვლილ. ნაერთი'!F946)</f>
        <v>2461000</v>
      </c>
      <c r="G946" s="10">
        <f>SUM('დამტკ. ნაერთი'!G946,'ცვლილ. ნაერთი'!G946)</f>
        <v>1318000</v>
      </c>
      <c r="H946" s="10">
        <f>SUM('დამტკ. ნაერთი'!H946,'ცვლილ. ნაერთი'!H946)</f>
        <v>777000</v>
      </c>
      <c r="I946" s="10">
        <f t="shared" si="53"/>
        <v>3689000</v>
      </c>
      <c r="J946" s="10">
        <f t="shared" si="54"/>
        <v>5007000</v>
      </c>
    </row>
    <row r="947" spans="1:10" x14ac:dyDescent="0.25">
      <c r="A947" t="str">
        <f t="shared" si="52"/>
        <v>b</v>
      </c>
      <c r="B947" s="8"/>
      <c r="C947" s="9" t="s">
        <v>17</v>
      </c>
      <c r="D947" s="10">
        <f>SUM('დამტკ. ნაერთი'!D947,'ცვლილ. ნაერთი'!D947)</f>
        <v>0</v>
      </c>
      <c r="E947" s="10">
        <f>SUM('დამტკ. ნაერთი'!E947,'ცვლილ. ნაერთი'!E947)</f>
        <v>0</v>
      </c>
      <c r="F947" s="10">
        <f>SUM('დამტკ. ნაერთი'!F947,'ცვლილ. ნაერთი'!F947)</f>
        <v>0</v>
      </c>
      <c r="G947" s="10">
        <f>SUM('დამტკ. ნაერთი'!G947,'ცვლილ. ნაერთი'!G947)</f>
        <v>0</v>
      </c>
      <c r="H947" s="10">
        <f>SUM('დამტკ. ნაერთი'!H947,'ცვლილ. ნაერთი'!H947)</f>
        <v>0</v>
      </c>
      <c r="I947" s="10">
        <f t="shared" si="53"/>
        <v>0</v>
      </c>
      <c r="J947" s="10">
        <f t="shared" si="54"/>
        <v>0</v>
      </c>
    </row>
    <row r="948" spans="1:10" x14ac:dyDescent="0.25">
      <c r="A948" t="str">
        <f t="shared" si="52"/>
        <v>b</v>
      </c>
      <c r="B948" s="5"/>
      <c r="C948" s="6" t="s">
        <v>18</v>
      </c>
      <c r="D948" s="7">
        <f>SUM('დამტკ. ნაერთი'!D948,'ცვლილ. ნაერთი'!D948)</f>
        <v>0</v>
      </c>
      <c r="E948" s="7">
        <f>SUM('დამტკ. ნაერთი'!E948,'ცვლილ. ნაერთი'!E948)</f>
        <v>0</v>
      </c>
      <c r="F948" s="7">
        <f>SUM('დამტკ. ნაერთი'!F948,'ცვლილ. ნაერთი'!F948)</f>
        <v>0</v>
      </c>
      <c r="G948" s="7">
        <f>SUM('დამტკ. ნაერთი'!G948,'ცვლილ. ნაერთი'!G948)</f>
        <v>0</v>
      </c>
      <c r="H948" s="7">
        <f>SUM('დამტკ. ნაერთი'!H948,'ცვლილ. ნაერთი'!H948)</f>
        <v>0</v>
      </c>
      <c r="I948" s="7">
        <f t="shared" si="53"/>
        <v>0</v>
      </c>
      <c r="J948" s="7">
        <f t="shared" si="54"/>
        <v>0</v>
      </c>
    </row>
    <row r="949" spans="1:10" x14ac:dyDescent="0.25">
      <c r="A949" t="str">
        <f t="shared" si="52"/>
        <v>b</v>
      </c>
      <c r="B949" s="5"/>
      <c r="C949" s="6" t="s">
        <v>19</v>
      </c>
      <c r="D949" s="7">
        <f>SUM('დამტკ. ნაერთი'!D949,'ცვლილ. ნაერთი'!D949)</f>
        <v>0</v>
      </c>
      <c r="E949" s="7">
        <f>SUM('დამტკ. ნაერთი'!E949,'ცვლილ. ნაერთი'!E949)</f>
        <v>0</v>
      </c>
      <c r="F949" s="7">
        <f>SUM('დამტკ. ნაერთი'!F949,'ცვლილ. ნაერთი'!F949)</f>
        <v>0</v>
      </c>
      <c r="G949" s="7">
        <f>SUM('დამტკ. ნაერთი'!G949,'ცვლილ. ნაერთი'!G949)</f>
        <v>0</v>
      </c>
      <c r="H949" s="7">
        <f>SUM('დამტკ. ნაერთი'!H949,'ცვლილ. ნაერთი'!H949)</f>
        <v>0</v>
      </c>
      <c r="I949" s="7">
        <f t="shared" si="53"/>
        <v>0</v>
      </c>
      <c r="J949" s="7">
        <f t="shared" si="54"/>
        <v>0</v>
      </c>
    </row>
    <row r="950" spans="1:10" ht="15.75" thickBot="1" x14ac:dyDescent="0.3">
      <c r="A950" t="str">
        <f t="shared" si="52"/>
        <v>b</v>
      </c>
      <c r="B950" s="11"/>
      <c r="C950" s="12" t="s">
        <v>20</v>
      </c>
      <c r="D950" s="13">
        <f>SUM('დამტკ. ნაერთი'!D950,'ცვლილ. ნაერთი'!D950)</f>
        <v>0</v>
      </c>
      <c r="E950" s="13">
        <f>SUM('დამტკ. ნაერთი'!E950,'ცვლილ. ნაერთი'!E950)</f>
        <v>0</v>
      </c>
      <c r="F950" s="13">
        <f>SUM('დამტკ. ნაერთი'!F950,'ცვლილ. ნაერთი'!F950)</f>
        <v>0</v>
      </c>
      <c r="G950" s="13">
        <f>SUM('დამტკ. ნაერთი'!G950,'ცვლილ. ნაერთი'!G950)</f>
        <v>0</v>
      </c>
      <c r="H950" s="13">
        <f>SUM('დამტკ. ნაერთი'!H950,'ცვლილ. ნაერთი'!H950)</f>
        <v>0</v>
      </c>
      <c r="I950" s="13">
        <f t="shared" si="53"/>
        <v>0</v>
      </c>
      <c r="J950" s="13">
        <f t="shared" si="54"/>
        <v>0</v>
      </c>
    </row>
    <row r="951" spans="1:10" ht="31.5" thickTop="1" thickBot="1" x14ac:dyDescent="0.3">
      <c r="A951" t="str">
        <f t="shared" si="52"/>
        <v>a</v>
      </c>
      <c r="B951" s="123" t="s">
        <v>157</v>
      </c>
      <c r="C951" s="122" t="s">
        <v>158</v>
      </c>
      <c r="D951" s="14">
        <f>SUM('დამტკ. ნაერთი'!D951,'ცვლილ. ნაერთი'!D951)</f>
        <v>35958870</v>
      </c>
      <c r="E951" s="14">
        <f>SUM('დამტკ. ნაერთი'!E951,'ცვლილ. ნაერთი'!E951)</f>
        <v>8166170</v>
      </c>
      <c r="F951" s="14">
        <f>SUM('დამტკ. ნაერთი'!F951,'ცვლილ. ნაერთი'!F951)</f>
        <v>9128700</v>
      </c>
      <c r="G951" s="14">
        <f>SUM('დამტკ. ნაერთი'!G951,'ცვლილ. ნაერთი'!G951)</f>
        <v>8954900</v>
      </c>
      <c r="H951" s="14">
        <f>SUM('დამტკ. ნაერთი'!H951,'ცვლილ. ნაერთი'!H951)</f>
        <v>9709100</v>
      </c>
      <c r="I951" s="14">
        <f t="shared" si="53"/>
        <v>17294870</v>
      </c>
      <c r="J951" s="14">
        <f t="shared" si="54"/>
        <v>26249770</v>
      </c>
    </row>
    <row r="952" spans="1:10" ht="15.75" thickTop="1" x14ac:dyDescent="0.25">
      <c r="A952" t="str">
        <f t="shared" si="52"/>
        <v>a</v>
      </c>
      <c r="B952" s="5"/>
      <c r="C952" s="6" t="s">
        <v>10</v>
      </c>
      <c r="D952" s="7">
        <f>SUM('დამტკ. ნაერთი'!D952,'ცვლილ. ნაერთი'!D952)</f>
        <v>35669262</v>
      </c>
      <c r="E952" s="7">
        <f>SUM('დამტკ. ნაერთი'!E952,'ცვლილ. ნაერთი'!E952)</f>
        <v>7893562</v>
      </c>
      <c r="F952" s="7">
        <f>SUM('დამტკ. ნაერთი'!F952,'ცვლილ. ნაერთი'!F952)</f>
        <v>9121700</v>
      </c>
      <c r="G952" s="7">
        <f>SUM('დამტკ. ნაერთი'!G952,'ცვლილ. ნაერთი'!G952)</f>
        <v>8949900</v>
      </c>
      <c r="H952" s="7">
        <f>SUM('დამტკ. ნაერთი'!H952,'ცვლილ. ნაერთი'!H952)</f>
        <v>9704100</v>
      </c>
      <c r="I952" s="7">
        <f t="shared" si="53"/>
        <v>17015262</v>
      </c>
      <c r="J952" s="7">
        <f t="shared" si="54"/>
        <v>25965162</v>
      </c>
    </row>
    <row r="953" spans="1:10" x14ac:dyDescent="0.25">
      <c r="A953" t="str">
        <f t="shared" si="52"/>
        <v>b</v>
      </c>
      <c r="B953" s="8"/>
      <c r="C953" s="9" t="s">
        <v>11</v>
      </c>
      <c r="D953" s="10">
        <f>SUM('დამტკ. ნაერთი'!D953,'ცვლილ. ნაერთი'!D953)</f>
        <v>0</v>
      </c>
      <c r="E953" s="10">
        <f>SUM('დამტკ. ნაერთი'!E953,'ცვლილ. ნაერთი'!E953)</f>
        <v>0</v>
      </c>
      <c r="F953" s="10">
        <f>SUM('დამტკ. ნაერთი'!F953,'ცვლილ. ნაერთი'!F953)</f>
        <v>0</v>
      </c>
      <c r="G953" s="10">
        <f>SUM('დამტკ. ნაერთი'!G953,'ცვლილ. ნაერთი'!G953)</f>
        <v>0</v>
      </c>
      <c r="H953" s="10">
        <f>SUM('დამტკ. ნაერთი'!H953,'ცვლილ. ნაერთი'!H953)</f>
        <v>0</v>
      </c>
      <c r="I953" s="10">
        <f t="shared" si="53"/>
        <v>0</v>
      </c>
      <c r="J953" s="10">
        <f t="shared" si="54"/>
        <v>0</v>
      </c>
    </row>
    <row r="954" spans="1:10" x14ac:dyDescent="0.25">
      <c r="A954" t="str">
        <f t="shared" si="52"/>
        <v>a</v>
      </c>
      <c r="B954" s="8"/>
      <c r="C954" s="9" t="s">
        <v>12</v>
      </c>
      <c r="D954" s="10">
        <f>SUM('დამტკ. ნაერთი'!D954,'ცვლილ. ნაერთი'!D954)</f>
        <v>24881016</v>
      </c>
      <c r="E954" s="10">
        <f>SUM('დამტკ. ნაერთი'!E954,'ცვლილ. ნაერთი'!E954)</f>
        <v>5751816</v>
      </c>
      <c r="F954" s="10">
        <f>SUM('დამტკ. ნაერთი'!F954,'ცვლილ. ნაერთი'!F954)</f>
        <v>6033000</v>
      </c>
      <c r="G954" s="10">
        <f>SUM('დამტკ. ნაერთი'!G954,'ცვლილ. ნაერთი'!G954)</f>
        <v>6280200</v>
      </c>
      <c r="H954" s="10">
        <f>SUM('დამტკ. ნაერთი'!H954,'ცვლილ. ნაერთი'!H954)</f>
        <v>6816000</v>
      </c>
      <c r="I954" s="10">
        <f t="shared" si="53"/>
        <v>11784816</v>
      </c>
      <c r="J954" s="10">
        <f t="shared" si="54"/>
        <v>18065016</v>
      </c>
    </row>
    <row r="955" spans="1:10" x14ac:dyDescent="0.25">
      <c r="A955" t="str">
        <f t="shared" si="52"/>
        <v>b</v>
      </c>
      <c r="B955" s="8"/>
      <c r="C955" s="9" t="s">
        <v>13</v>
      </c>
      <c r="D955" s="10">
        <f>SUM('დამტკ. ნაერთი'!D955,'ცვლილ. ნაერთი'!D955)</f>
        <v>0</v>
      </c>
      <c r="E955" s="10">
        <f>SUM('დამტკ. ნაერთი'!E955,'ცვლილ. ნაერთი'!E955)</f>
        <v>0</v>
      </c>
      <c r="F955" s="10">
        <f>SUM('დამტკ. ნაერთი'!F955,'ცვლილ. ნაერთი'!F955)</f>
        <v>0</v>
      </c>
      <c r="G955" s="10">
        <f>SUM('დამტკ. ნაერთი'!G955,'ცვლილ. ნაერთი'!G955)</f>
        <v>0</v>
      </c>
      <c r="H955" s="10">
        <f>SUM('დამტკ. ნაერთი'!H955,'ცვლილ. ნაერთი'!H955)</f>
        <v>0</v>
      </c>
      <c r="I955" s="10">
        <f t="shared" si="53"/>
        <v>0</v>
      </c>
      <c r="J955" s="10">
        <f t="shared" si="54"/>
        <v>0</v>
      </c>
    </row>
    <row r="956" spans="1:10" x14ac:dyDescent="0.25">
      <c r="A956" t="str">
        <f t="shared" si="52"/>
        <v>b</v>
      </c>
      <c r="B956" s="8"/>
      <c r="C956" s="9" t="s">
        <v>14</v>
      </c>
      <c r="D956" s="10">
        <f>SUM('დამტკ. ნაერთი'!D956,'ცვლილ. ნაერთი'!D956)</f>
        <v>0</v>
      </c>
      <c r="E956" s="10">
        <f>SUM('დამტკ. ნაერთი'!E956,'ცვლილ. ნაერთი'!E956)</f>
        <v>0</v>
      </c>
      <c r="F956" s="10">
        <f>SUM('დამტკ. ნაერთი'!F956,'ცვლილ. ნაერთი'!F956)</f>
        <v>0</v>
      </c>
      <c r="G956" s="10">
        <f>SUM('დამტკ. ნაერთი'!G956,'ცვლილ. ნაერთი'!G956)</f>
        <v>0</v>
      </c>
      <c r="H956" s="10">
        <f>SUM('დამტკ. ნაერთი'!H956,'ცვლილ. ნაერთი'!H956)</f>
        <v>0</v>
      </c>
      <c r="I956" s="10">
        <f t="shared" si="53"/>
        <v>0</v>
      </c>
      <c r="J956" s="10">
        <f t="shared" si="54"/>
        <v>0</v>
      </c>
    </row>
    <row r="957" spans="1:10" x14ac:dyDescent="0.25">
      <c r="A957" t="str">
        <f t="shared" si="52"/>
        <v>b</v>
      </c>
      <c r="B957" s="8"/>
      <c r="C957" s="9" t="s">
        <v>15</v>
      </c>
      <c r="D957" s="10">
        <f>SUM('დამტკ. ნაერთი'!D957,'ცვლილ. ნაერთი'!D957)</f>
        <v>0</v>
      </c>
      <c r="E957" s="10">
        <f>SUM('დამტკ. ნაერთი'!E957,'ცვლილ. ნაერთი'!E957)</f>
        <v>0</v>
      </c>
      <c r="F957" s="10">
        <f>SUM('დამტკ. ნაერთი'!F957,'ცვლილ. ნაერთი'!F957)</f>
        <v>0</v>
      </c>
      <c r="G957" s="10">
        <f>SUM('დამტკ. ნაერთი'!G957,'ცვლილ. ნაერთი'!G957)</f>
        <v>0</v>
      </c>
      <c r="H957" s="10">
        <f>SUM('დამტკ. ნაერთი'!H957,'ცვლილ. ნაერთი'!H957)</f>
        <v>0</v>
      </c>
      <c r="I957" s="10">
        <f t="shared" si="53"/>
        <v>0</v>
      </c>
      <c r="J957" s="10">
        <f t="shared" si="54"/>
        <v>0</v>
      </c>
    </row>
    <row r="958" spans="1:10" x14ac:dyDescent="0.25">
      <c r="A958" t="str">
        <f t="shared" si="52"/>
        <v>a</v>
      </c>
      <c r="B958" s="8"/>
      <c r="C958" s="9" t="s">
        <v>16</v>
      </c>
      <c r="D958" s="10">
        <f>SUM('დამტკ. ნაერთი'!D958,'ცვლილ. ნაერთი'!D958)</f>
        <v>10123290</v>
      </c>
      <c r="E958" s="10">
        <f>SUM('დამტკ. ნაერთი'!E958,'ცვლილ. ნაერთი'!E958)</f>
        <v>2012790</v>
      </c>
      <c r="F958" s="10">
        <f>SUM('დამტკ. ნაერთი'!F958,'ცვლილ. ნაერთი'!F958)</f>
        <v>2921700</v>
      </c>
      <c r="G958" s="10">
        <f>SUM('დამტკ. ნაერთი'!G958,'ცვლილ. ნაერთი'!G958)</f>
        <v>2518700</v>
      </c>
      <c r="H958" s="10">
        <f>SUM('დამტკ. ნაერთი'!H958,'ცვლილ. ნაერთი'!H958)</f>
        <v>2670100</v>
      </c>
      <c r="I958" s="10">
        <f t="shared" si="53"/>
        <v>4934490</v>
      </c>
      <c r="J958" s="10">
        <f t="shared" si="54"/>
        <v>7453190</v>
      </c>
    </row>
    <row r="959" spans="1:10" x14ac:dyDescent="0.25">
      <c r="A959" t="str">
        <f t="shared" si="52"/>
        <v>a</v>
      </c>
      <c r="B959" s="8"/>
      <c r="C959" s="9" t="s">
        <v>17</v>
      </c>
      <c r="D959" s="10">
        <f>SUM('დამტკ. ნაერთი'!D959,'ცვლილ. ნაერთი'!D959)</f>
        <v>664956</v>
      </c>
      <c r="E959" s="10">
        <f>SUM('დამტკ. ნაერთი'!E959,'ცვლილ. ნაერთი'!E959)</f>
        <v>128956</v>
      </c>
      <c r="F959" s="10">
        <f>SUM('დამტკ. ნაერთი'!F959,'ცვლილ. ნაერთი'!F959)</f>
        <v>167000</v>
      </c>
      <c r="G959" s="10">
        <f>SUM('დამტკ. ნაერთი'!G959,'ცვლილ. ნაერთი'!G959)</f>
        <v>151000</v>
      </c>
      <c r="H959" s="10">
        <f>SUM('დამტკ. ნაერთი'!H959,'ცვლილ. ნაერთი'!H959)</f>
        <v>218000</v>
      </c>
      <c r="I959" s="10">
        <f t="shared" si="53"/>
        <v>295956</v>
      </c>
      <c r="J959" s="10">
        <f t="shared" si="54"/>
        <v>446956</v>
      </c>
    </row>
    <row r="960" spans="1:10" x14ac:dyDescent="0.25">
      <c r="A960" t="str">
        <f t="shared" si="52"/>
        <v>a</v>
      </c>
      <c r="B960" s="5"/>
      <c r="C960" s="6" t="s">
        <v>18</v>
      </c>
      <c r="D960" s="7">
        <f>SUM('დამტკ. ნაერთი'!D960,'ცვლილ. ნაერთი'!D960)</f>
        <v>35000</v>
      </c>
      <c r="E960" s="7">
        <f>SUM('დამტკ. ნაერთი'!E960,'ცვლილ. ნაერთი'!E960)</f>
        <v>18000</v>
      </c>
      <c r="F960" s="7">
        <f>SUM('დამტკ. ნაერთი'!F960,'ცვლილ. ნაერთი'!F960)</f>
        <v>7000</v>
      </c>
      <c r="G960" s="7">
        <f>SUM('დამტკ. ნაერთი'!G960,'ცვლილ. ნაერთი'!G960)</f>
        <v>5000</v>
      </c>
      <c r="H960" s="7">
        <f>SUM('დამტკ. ნაერთი'!H960,'ცვლილ. ნაერთი'!H960)</f>
        <v>5000</v>
      </c>
      <c r="I960" s="7">
        <f t="shared" si="53"/>
        <v>25000</v>
      </c>
      <c r="J960" s="7">
        <f t="shared" si="54"/>
        <v>30000</v>
      </c>
    </row>
    <row r="961" spans="1:10" x14ac:dyDescent="0.25">
      <c r="A961" t="str">
        <f t="shared" si="52"/>
        <v>b</v>
      </c>
      <c r="B961" s="5"/>
      <c r="C961" s="6" t="s">
        <v>19</v>
      </c>
      <c r="D961" s="7">
        <f>SUM('დამტკ. ნაერთი'!D961,'ცვლილ. ნაერთი'!D961)</f>
        <v>0</v>
      </c>
      <c r="E961" s="7">
        <f>SUM('დამტკ. ნაერთი'!E961,'ცვლილ. ნაერთი'!E961)</f>
        <v>0</v>
      </c>
      <c r="F961" s="7">
        <f>SUM('დამტკ. ნაერთი'!F961,'ცვლილ. ნაერთი'!F961)</f>
        <v>0</v>
      </c>
      <c r="G961" s="7">
        <f>SUM('დამტკ. ნაერთი'!G961,'ცვლილ. ნაერთი'!G961)</f>
        <v>0</v>
      </c>
      <c r="H961" s="7">
        <f>SUM('დამტკ. ნაერთი'!H961,'ცვლილ. ნაერთი'!H961)</f>
        <v>0</v>
      </c>
      <c r="I961" s="7">
        <f t="shared" si="53"/>
        <v>0</v>
      </c>
      <c r="J961" s="7">
        <f t="shared" si="54"/>
        <v>0</v>
      </c>
    </row>
    <row r="962" spans="1:10" ht="15.75" thickBot="1" x14ac:dyDescent="0.3">
      <c r="A962" t="str">
        <f t="shared" si="52"/>
        <v>a</v>
      </c>
      <c r="B962" s="11"/>
      <c r="C962" s="12" t="s">
        <v>20</v>
      </c>
      <c r="D962" s="13">
        <f>SUM('დამტკ. ნაერთი'!D962,'ცვლილ. ნაერთი'!D962)</f>
        <v>254608</v>
      </c>
      <c r="E962" s="13">
        <f>SUM('დამტკ. ნაერთი'!E962,'ცვლილ. ნაერთი'!E962)</f>
        <v>254608</v>
      </c>
      <c r="F962" s="13">
        <f>SUM('დამტკ. ნაერთი'!F962,'ცვლილ. ნაერთი'!F962)</f>
        <v>0</v>
      </c>
      <c r="G962" s="13">
        <f>SUM('დამტკ. ნაერთი'!G962,'ცვლილ. ნაერთი'!G962)</f>
        <v>0</v>
      </c>
      <c r="H962" s="13">
        <f>SUM('დამტკ. ნაერთი'!H962,'ცვლილ. ნაერთი'!H962)</f>
        <v>0</v>
      </c>
      <c r="I962" s="13">
        <f t="shared" si="53"/>
        <v>254608</v>
      </c>
      <c r="J962" s="13">
        <f t="shared" si="54"/>
        <v>254608</v>
      </c>
    </row>
    <row r="963" spans="1:10" ht="26.25" customHeight="1" thickTop="1" thickBot="1" x14ac:dyDescent="0.3">
      <c r="A963" t="str">
        <f t="shared" si="52"/>
        <v>a</v>
      </c>
      <c r="B963" s="121" t="s">
        <v>159</v>
      </c>
      <c r="C963" s="122" t="s">
        <v>342</v>
      </c>
      <c r="D963" s="14">
        <f>SUM('დამტკ. ნაერთი'!D963,'ცვლილ. ნაერთი'!D963)</f>
        <v>3661600</v>
      </c>
      <c r="E963" s="14">
        <f>SUM('დამტკ. ნაერთი'!E963,'ცვლილ. ნაერთი'!E963)</f>
        <v>1627500</v>
      </c>
      <c r="F963" s="14">
        <f>SUM('დამტკ. ნაერთი'!F963,'ცვლილ. ნაერთი'!F963)</f>
        <v>1671800</v>
      </c>
      <c r="G963" s="14">
        <f>SUM('დამტკ. ნაერთი'!G963,'ცვლილ. ნაერთი'!G963)</f>
        <v>181100</v>
      </c>
      <c r="H963" s="14">
        <f>SUM('დამტკ. ნაერთი'!H963,'ცვლილ. ნაერთი'!H963)</f>
        <v>181200</v>
      </c>
      <c r="I963" s="14">
        <f t="shared" si="53"/>
        <v>3299300</v>
      </c>
      <c r="J963" s="14">
        <f t="shared" si="54"/>
        <v>3480400</v>
      </c>
    </row>
    <row r="964" spans="1:10" ht="15.75" thickTop="1" x14ac:dyDescent="0.25">
      <c r="A964" t="str">
        <f t="shared" si="52"/>
        <v>a</v>
      </c>
      <c r="B964" s="5"/>
      <c r="C964" s="6" t="s">
        <v>10</v>
      </c>
      <c r="D964" s="7">
        <f>SUM('დამტკ. ნაერთი'!D964,'ცვლილ. ნაერთი'!D964)</f>
        <v>3661600</v>
      </c>
      <c r="E964" s="7">
        <f>SUM('დამტკ. ნაერთი'!E964,'ცვლილ. ნაერთი'!E964)</f>
        <v>1627500</v>
      </c>
      <c r="F964" s="7">
        <f>SUM('დამტკ. ნაერთი'!F964,'ცვლილ. ნაერთი'!F964)</f>
        <v>1671800</v>
      </c>
      <c r="G964" s="7">
        <f>SUM('დამტკ. ნაერთი'!G964,'ცვლილ. ნაერთი'!G964)</f>
        <v>181100</v>
      </c>
      <c r="H964" s="7">
        <f>SUM('დამტკ. ნაერთი'!H964,'ცვლილ. ნაერთი'!H964)</f>
        <v>181200</v>
      </c>
      <c r="I964" s="7">
        <f t="shared" si="53"/>
        <v>3299300</v>
      </c>
      <c r="J964" s="7">
        <f t="shared" si="54"/>
        <v>3480400</v>
      </c>
    </row>
    <row r="965" spans="1:10" x14ac:dyDescent="0.25">
      <c r="A965" t="str">
        <f t="shared" si="52"/>
        <v>b</v>
      </c>
      <c r="B965" s="8"/>
      <c r="C965" s="9" t="s">
        <v>11</v>
      </c>
      <c r="D965" s="10">
        <f>SUM('დამტკ. ნაერთი'!D965,'ცვლილ. ნაერთი'!D965)</f>
        <v>0</v>
      </c>
      <c r="E965" s="10">
        <f>SUM('დამტკ. ნაერთი'!E965,'ცვლილ. ნაერთი'!E965)</f>
        <v>0</v>
      </c>
      <c r="F965" s="10">
        <f>SUM('დამტკ. ნაერთი'!F965,'ცვლილ. ნაერთი'!F965)</f>
        <v>0</v>
      </c>
      <c r="G965" s="10">
        <f>SUM('დამტკ. ნაერთი'!G965,'ცვლილ. ნაერთი'!G965)</f>
        <v>0</v>
      </c>
      <c r="H965" s="10">
        <f>SUM('დამტკ. ნაერთი'!H965,'ცვლილ. ნაერთი'!H965)</f>
        <v>0</v>
      </c>
      <c r="I965" s="10">
        <f t="shared" si="53"/>
        <v>0</v>
      </c>
      <c r="J965" s="10">
        <f t="shared" si="54"/>
        <v>0</v>
      </c>
    </row>
    <row r="966" spans="1:10" x14ac:dyDescent="0.25">
      <c r="A966" t="str">
        <f t="shared" si="52"/>
        <v>b</v>
      </c>
      <c r="B966" s="8"/>
      <c r="C966" s="9" t="s">
        <v>12</v>
      </c>
      <c r="D966" s="10">
        <f>SUM('დამტკ. ნაერთი'!D966,'ცვლილ. ნაერთი'!D966)</f>
        <v>0</v>
      </c>
      <c r="E966" s="10">
        <f>SUM('დამტკ. ნაერთი'!E966,'ცვლილ. ნაერთი'!E966)</f>
        <v>0</v>
      </c>
      <c r="F966" s="10">
        <f>SUM('დამტკ. ნაერთი'!F966,'ცვლილ. ნაერთი'!F966)</f>
        <v>0</v>
      </c>
      <c r="G966" s="10">
        <f>SUM('დამტკ. ნაერთი'!G966,'ცვლილ. ნაერთი'!G966)</f>
        <v>0</v>
      </c>
      <c r="H966" s="10">
        <f>SUM('დამტკ. ნაერთი'!H966,'ცვლილ. ნაერთი'!H966)</f>
        <v>0</v>
      </c>
      <c r="I966" s="10">
        <f t="shared" si="53"/>
        <v>0</v>
      </c>
      <c r="J966" s="10">
        <f t="shared" si="54"/>
        <v>0</v>
      </c>
    </row>
    <row r="967" spans="1:10" x14ac:dyDescent="0.25">
      <c r="A967" t="str">
        <f t="shared" si="52"/>
        <v>b</v>
      </c>
      <c r="B967" s="8"/>
      <c r="C967" s="9" t="s">
        <v>13</v>
      </c>
      <c r="D967" s="10">
        <f>SUM('დამტკ. ნაერთი'!D967,'ცვლილ. ნაერთი'!D967)</f>
        <v>0</v>
      </c>
      <c r="E967" s="10">
        <f>SUM('დამტკ. ნაერთი'!E967,'ცვლილ. ნაერთი'!E967)</f>
        <v>0</v>
      </c>
      <c r="F967" s="10">
        <f>SUM('დამტკ. ნაერთი'!F967,'ცვლილ. ნაერთი'!F967)</f>
        <v>0</v>
      </c>
      <c r="G967" s="10">
        <f>SUM('დამტკ. ნაერთი'!G967,'ცვლილ. ნაერთი'!G967)</f>
        <v>0</v>
      </c>
      <c r="H967" s="10">
        <f>SUM('დამტკ. ნაერთი'!H967,'ცვლილ. ნაერთი'!H967)</f>
        <v>0</v>
      </c>
      <c r="I967" s="10">
        <f t="shared" si="53"/>
        <v>0</v>
      </c>
      <c r="J967" s="10">
        <f t="shared" si="54"/>
        <v>0</v>
      </c>
    </row>
    <row r="968" spans="1:10" x14ac:dyDescent="0.25">
      <c r="A968" t="str">
        <f t="shared" si="52"/>
        <v>b</v>
      </c>
      <c r="B968" s="8"/>
      <c r="C968" s="9" t="s">
        <v>14</v>
      </c>
      <c r="D968" s="10">
        <f>SUM('დამტკ. ნაერთი'!D968,'ცვლილ. ნაერთი'!D968)</f>
        <v>0</v>
      </c>
      <c r="E968" s="10">
        <f>SUM('დამტკ. ნაერთი'!E968,'ცვლილ. ნაერთი'!E968)</f>
        <v>0</v>
      </c>
      <c r="F968" s="10">
        <f>SUM('დამტკ. ნაერთი'!F968,'ცვლილ. ნაერთი'!F968)</f>
        <v>0</v>
      </c>
      <c r="G968" s="10">
        <f>SUM('დამტკ. ნაერთი'!G968,'ცვლილ. ნაერთი'!G968)</f>
        <v>0</v>
      </c>
      <c r="H968" s="10">
        <f>SUM('დამტკ. ნაერთი'!H968,'ცვლილ. ნაერთი'!H968)</f>
        <v>0</v>
      </c>
      <c r="I968" s="10">
        <f t="shared" si="53"/>
        <v>0</v>
      </c>
      <c r="J968" s="10">
        <f t="shared" si="54"/>
        <v>0</v>
      </c>
    </row>
    <row r="969" spans="1:10" x14ac:dyDescent="0.25">
      <c r="A969" t="str">
        <f t="shared" si="52"/>
        <v>b</v>
      </c>
      <c r="B969" s="8"/>
      <c r="C969" s="9" t="s">
        <v>15</v>
      </c>
      <c r="D969" s="10">
        <f>SUM('დამტკ. ნაერთი'!D969,'ცვლილ. ნაერთი'!D969)</f>
        <v>0</v>
      </c>
      <c r="E969" s="10">
        <f>SUM('დამტკ. ნაერთი'!E969,'ცვლილ. ნაერთი'!E969)</f>
        <v>0</v>
      </c>
      <c r="F969" s="10">
        <f>SUM('დამტკ. ნაერთი'!F969,'ცვლილ. ნაერთი'!F969)</f>
        <v>0</v>
      </c>
      <c r="G969" s="10">
        <f>SUM('დამტკ. ნაერთი'!G969,'ცვლილ. ნაერთი'!G969)</f>
        <v>0</v>
      </c>
      <c r="H969" s="10">
        <f>SUM('დამტკ. ნაერთი'!H969,'ცვლილ. ნაერთი'!H969)</f>
        <v>0</v>
      </c>
      <c r="I969" s="10">
        <f t="shared" si="53"/>
        <v>0</v>
      </c>
      <c r="J969" s="10">
        <f t="shared" si="54"/>
        <v>0</v>
      </c>
    </row>
    <row r="970" spans="1:10" x14ac:dyDescent="0.25">
      <c r="A970" t="str">
        <f t="shared" si="52"/>
        <v>a</v>
      </c>
      <c r="B970" s="8"/>
      <c r="C970" s="9" t="s">
        <v>16</v>
      </c>
      <c r="D970" s="10">
        <f>SUM('დამტკ. ნაერთი'!D970,'ცვლილ. ნაერთი'!D970)</f>
        <v>3661600</v>
      </c>
      <c r="E970" s="10">
        <f>SUM('დამტკ. ნაერთი'!E970,'ცვლილ. ნაერთი'!E970)</f>
        <v>1627500</v>
      </c>
      <c r="F970" s="10">
        <f>SUM('დამტკ. ნაერთი'!F970,'ცვლილ. ნაერთი'!F970)</f>
        <v>1671800</v>
      </c>
      <c r="G970" s="10">
        <f>SUM('დამტკ. ნაერთი'!G970,'ცვლილ. ნაერთი'!G970)</f>
        <v>181100</v>
      </c>
      <c r="H970" s="10">
        <f>SUM('დამტკ. ნაერთი'!H970,'ცვლილ. ნაერთი'!H970)</f>
        <v>181200</v>
      </c>
      <c r="I970" s="10">
        <f t="shared" si="53"/>
        <v>3299300</v>
      </c>
      <c r="J970" s="10">
        <f t="shared" si="54"/>
        <v>3480400</v>
      </c>
    </row>
    <row r="971" spans="1:10" x14ac:dyDescent="0.25">
      <c r="A971" t="str">
        <f t="shared" si="52"/>
        <v>b</v>
      </c>
      <c r="B971" s="8"/>
      <c r="C971" s="9" t="s">
        <v>17</v>
      </c>
      <c r="D971" s="10">
        <f>SUM('დამტკ. ნაერთი'!D971,'ცვლილ. ნაერთი'!D971)</f>
        <v>0</v>
      </c>
      <c r="E971" s="10">
        <f>SUM('დამტკ. ნაერთი'!E971,'ცვლილ. ნაერთი'!E971)</f>
        <v>0</v>
      </c>
      <c r="F971" s="10">
        <f>SUM('დამტკ. ნაერთი'!F971,'ცვლილ. ნაერთი'!F971)</f>
        <v>0</v>
      </c>
      <c r="G971" s="10">
        <f>SUM('დამტკ. ნაერთი'!G971,'ცვლილ. ნაერთი'!G971)</f>
        <v>0</v>
      </c>
      <c r="H971" s="10">
        <f>SUM('დამტკ. ნაერთი'!H971,'ცვლილ. ნაერთი'!H971)</f>
        <v>0</v>
      </c>
      <c r="I971" s="10">
        <f t="shared" si="53"/>
        <v>0</v>
      </c>
      <c r="J971" s="10">
        <f t="shared" si="54"/>
        <v>0</v>
      </c>
    </row>
    <row r="972" spans="1:10" x14ac:dyDescent="0.25">
      <c r="A972" t="str">
        <f t="shared" si="52"/>
        <v>b</v>
      </c>
      <c r="B972" s="5"/>
      <c r="C972" s="6" t="s">
        <v>18</v>
      </c>
      <c r="D972" s="7">
        <f>SUM('დამტკ. ნაერთი'!D972,'ცვლილ. ნაერთი'!D972)</f>
        <v>0</v>
      </c>
      <c r="E972" s="7">
        <f>SUM('დამტკ. ნაერთი'!E972,'ცვლილ. ნაერთი'!E972)</f>
        <v>0</v>
      </c>
      <c r="F972" s="7">
        <f>SUM('დამტკ. ნაერთი'!F972,'ცვლილ. ნაერთი'!F972)</f>
        <v>0</v>
      </c>
      <c r="G972" s="7">
        <f>SUM('დამტკ. ნაერთი'!G972,'ცვლილ. ნაერთი'!G972)</f>
        <v>0</v>
      </c>
      <c r="H972" s="7">
        <f>SUM('დამტკ. ნაერთი'!H972,'ცვლილ. ნაერთი'!H972)</f>
        <v>0</v>
      </c>
      <c r="I972" s="7">
        <f t="shared" si="53"/>
        <v>0</v>
      </c>
      <c r="J972" s="7">
        <f t="shared" si="54"/>
        <v>0</v>
      </c>
    </row>
    <row r="973" spans="1:10" x14ac:dyDescent="0.25">
      <c r="A973" t="str">
        <f t="shared" si="52"/>
        <v>b</v>
      </c>
      <c r="B973" s="5"/>
      <c r="C973" s="6" t="s">
        <v>19</v>
      </c>
      <c r="D973" s="7">
        <f>SUM('დამტკ. ნაერთი'!D973,'ცვლილ. ნაერთი'!D973)</f>
        <v>0</v>
      </c>
      <c r="E973" s="7">
        <f>SUM('დამტკ. ნაერთი'!E973,'ცვლილ. ნაერთი'!E973)</f>
        <v>0</v>
      </c>
      <c r="F973" s="7">
        <f>SUM('დამტკ. ნაერთი'!F973,'ცვლილ. ნაერთი'!F973)</f>
        <v>0</v>
      </c>
      <c r="G973" s="7">
        <f>SUM('დამტკ. ნაერთი'!G973,'ცვლილ. ნაერთი'!G973)</f>
        <v>0</v>
      </c>
      <c r="H973" s="7">
        <f>SUM('დამტკ. ნაერთი'!H973,'ცვლილ. ნაერთი'!H973)</f>
        <v>0</v>
      </c>
      <c r="I973" s="7">
        <f t="shared" si="53"/>
        <v>0</v>
      </c>
      <c r="J973" s="7">
        <f t="shared" si="54"/>
        <v>0</v>
      </c>
    </row>
    <row r="974" spans="1:10" ht="15.75" thickBot="1" x14ac:dyDescent="0.3">
      <c r="A974" t="str">
        <f t="shared" si="52"/>
        <v>b</v>
      </c>
      <c r="B974" s="11"/>
      <c r="C974" s="12" t="s">
        <v>20</v>
      </c>
      <c r="D974" s="13">
        <f>SUM('დამტკ. ნაერთი'!D974,'ცვლილ. ნაერთი'!D974)</f>
        <v>0</v>
      </c>
      <c r="E974" s="13">
        <f>SUM('დამტკ. ნაერთი'!E974,'ცვლილ. ნაერთი'!E974)</f>
        <v>0</v>
      </c>
      <c r="F974" s="13">
        <f>SUM('დამტკ. ნაერთი'!F974,'ცვლილ. ნაერთი'!F974)</f>
        <v>0</v>
      </c>
      <c r="G974" s="13">
        <f>SUM('დამტკ. ნაერთი'!G974,'ცვლილ. ნაერთი'!G974)</f>
        <v>0</v>
      </c>
      <c r="H974" s="13">
        <f>SUM('დამტკ. ნაერთი'!H974,'ცვლილ. ნაერთი'!H974)</f>
        <v>0</v>
      </c>
      <c r="I974" s="13">
        <f t="shared" si="53"/>
        <v>0</v>
      </c>
      <c r="J974" s="13">
        <f t="shared" si="54"/>
        <v>0</v>
      </c>
    </row>
    <row r="975" spans="1:10" ht="32.25" customHeight="1" thickTop="1" thickBot="1" x14ac:dyDescent="0.3">
      <c r="A975" t="str">
        <f t="shared" si="52"/>
        <v>a</v>
      </c>
      <c r="B975" s="123" t="s">
        <v>160</v>
      </c>
      <c r="C975" s="122" t="s">
        <v>343</v>
      </c>
      <c r="D975" s="4">
        <f>SUM('დამტკ. ნაერთი'!D975,'ცვლილ. ნაერთი'!D975)</f>
        <v>32297270</v>
      </c>
      <c r="E975" s="4">
        <f>SUM('დამტკ. ნაერთი'!E975,'ცვლილ. ნაერთი'!E975)</f>
        <v>6538670</v>
      </c>
      <c r="F975" s="4">
        <f>SUM('დამტკ. ნაერთი'!F975,'ცვლილ. ნაერთი'!F975)</f>
        <v>7456900</v>
      </c>
      <c r="G975" s="4">
        <f>SUM('დამტკ. ნაერთი'!G975,'ცვლილ. ნაერთი'!G975)</f>
        <v>8773800</v>
      </c>
      <c r="H975" s="4">
        <f>SUM('დამტკ. ნაერთი'!H975,'ცვლილ. ნაერთი'!H975)</f>
        <v>9527900</v>
      </c>
      <c r="I975" s="4">
        <f t="shared" si="53"/>
        <v>13995570</v>
      </c>
      <c r="J975" s="4">
        <f t="shared" si="54"/>
        <v>22769370</v>
      </c>
    </row>
    <row r="976" spans="1:10" ht="15.75" thickTop="1" x14ac:dyDescent="0.25">
      <c r="A976" t="str">
        <f t="shared" si="52"/>
        <v>a</v>
      </c>
      <c r="B976" s="5"/>
      <c r="C976" s="6" t="s">
        <v>10</v>
      </c>
      <c r="D976" s="7">
        <f>SUM('დამტკ. ნაერთი'!D976,'ცვლილ. ნაერთი'!D976)</f>
        <v>32007662</v>
      </c>
      <c r="E976" s="7">
        <f>SUM('დამტკ. ნაერთი'!E976,'ცვლილ. ნაერთი'!E976)</f>
        <v>6266062</v>
      </c>
      <c r="F976" s="7">
        <f>SUM('დამტკ. ნაერთი'!F976,'ცვლილ. ნაერთი'!F976)</f>
        <v>7449900</v>
      </c>
      <c r="G976" s="7">
        <f>SUM('დამტკ. ნაერთი'!G976,'ცვლილ. ნაერთი'!G976)</f>
        <v>8768800</v>
      </c>
      <c r="H976" s="7">
        <f>SUM('დამტკ. ნაერთი'!H976,'ცვლილ. ნაერთი'!H976)</f>
        <v>9522900</v>
      </c>
      <c r="I976" s="7">
        <f t="shared" si="53"/>
        <v>13715962</v>
      </c>
      <c r="J976" s="7">
        <f t="shared" si="54"/>
        <v>22484762</v>
      </c>
    </row>
    <row r="977" spans="1:10" x14ac:dyDescent="0.25">
      <c r="A977" t="str">
        <f t="shared" si="52"/>
        <v>b</v>
      </c>
      <c r="B977" s="8"/>
      <c r="C977" s="9" t="s">
        <v>11</v>
      </c>
      <c r="D977" s="10">
        <f>SUM('დამტკ. ნაერთი'!D977,'ცვლილ. ნაერთი'!D977)</f>
        <v>0</v>
      </c>
      <c r="E977" s="10">
        <f>SUM('დამტკ. ნაერთი'!E977,'ცვლილ. ნაერთი'!E977)</f>
        <v>0</v>
      </c>
      <c r="F977" s="10">
        <f>SUM('დამტკ. ნაერთი'!F977,'ცვლილ. ნაერთი'!F977)</f>
        <v>0</v>
      </c>
      <c r="G977" s="10">
        <f>SUM('დამტკ. ნაერთი'!G977,'ცვლილ. ნაერთი'!G977)</f>
        <v>0</v>
      </c>
      <c r="H977" s="10">
        <f>SUM('დამტკ. ნაერთი'!H977,'ცვლილ. ნაერთი'!H977)</f>
        <v>0</v>
      </c>
      <c r="I977" s="10">
        <f t="shared" si="53"/>
        <v>0</v>
      </c>
      <c r="J977" s="10">
        <f t="shared" si="54"/>
        <v>0</v>
      </c>
    </row>
    <row r="978" spans="1:10" x14ac:dyDescent="0.25">
      <c r="A978" t="str">
        <f t="shared" si="52"/>
        <v>a</v>
      </c>
      <c r="B978" s="8"/>
      <c r="C978" s="9" t="s">
        <v>12</v>
      </c>
      <c r="D978" s="10">
        <f>SUM('დამტკ. ნაერთი'!D978,'ცვლილ. ნაერთი'!D978)</f>
        <v>24881016</v>
      </c>
      <c r="E978" s="10">
        <f>SUM('დამტკ. ნაერთი'!E978,'ცვლილ. ნაერთი'!E978)</f>
        <v>5751816</v>
      </c>
      <c r="F978" s="10">
        <f>SUM('დამტკ. ნაერთი'!F978,'ცვლილ. ნაერთი'!F978)</f>
        <v>6033000</v>
      </c>
      <c r="G978" s="10">
        <f>SUM('დამტკ. ნაერთი'!G978,'ცვლილ. ნაერთი'!G978)</f>
        <v>6280200</v>
      </c>
      <c r="H978" s="10">
        <f>SUM('დამტკ. ნაერთი'!H978,'ცვლილ. ნაერთი'!H978)</f>
        <v>6816000</v>
      </c>
      <c r="I978" s="10">
        <f t="shared" si="53"/>
        <v>11784816</v>
      </c>
      <c r="J978" s="10">
        <f t="shared" si="54"/>
        <v>18065016</v>
      </c>
    </row>
    <row r="979" spans="1:10" x14ac:dyDescent="0.25">
      <c r="A979" t="str">
        <f t="shared" si="52"/>
        <v>b</v>
      </c>
      <c r="B979" s="8"/>
      <c r="C979" s="9" t="s">
        <v>13</v>
      </c>
      <c r="D979" s="10">
        <f>SUM('დამტკ. ნაერთი'!D979,'ცვლილ. ნაერთი'!D979)</f>
        <v>0</v>
      </c>
      <c r="E979" s="10">
        <f>SUM('დამტკ. ნაერთი'!E979,'ცვლილ. ნაერთი'!E979)</f>
        <v>0</v>
      </c>
      <c r="F979" s="10">
        <f>SUM('დამტკ. ნაერთი'!F979,'ცვლილ. ნაერთი'!F979)</f>
        <v>0</v>
      </c>
      <c r="G979" s="10">
        <f>SUM('დამტკ. ნაერთი'!G979,'ცვლილ. ნაერთი'!G979)</f>
        <v>0</v>
      </c>
      <c r="H979" s="10">
        <f>SUM('დამტკ. ნაერთი'!H979,'ცვლილ. ნაერთი'!H979)</f>
        <v>0</v>
      </c>
      <c r="I979" s="10">
        <f t="shared" si="53"/>
        <v>0</v>
      </c>
      <c r="J979" s="10">
        <f t="shared" si="54"/>
        <v>0</v>
      </c>
    </row>
    <row r="980" spans="1:10" x14ac:dyDescent="0.25">
      <c r="A980" t="str">
        <f t="shared" si="52"/>
        <v>b</v>
      </c>
      <c r="B980" s="8"/>
      <c r="C980" s="9" t="s">
        <v>14</v>
      </c>
      <c r="D980" s="10">
        <f>SUM('დამტკ. ნაერთი'!D980,'ცვლილ. ნაერთი'!D980)</f>
        <v>0</v>
      </c>
      <c r="E980" s="10">
        <f>SUM('დამტკ. ნაერთი'!E980,'ცვლილ. ნაერთი'!E980)</f>
        <v>0</v>
      </c>
      <c r="F980" s="10">
        <f>SUM('დამტკ. ნაერთი'!F980,'ცვლილ. ნაერთი'!F980)</f>
        <v>0</v>
      </c>
      <c r="G980" s="10">
        <f>SUM('დამტკ. ნაერთი'!G980,'ცვლილ. ნაერთი'!G980)</f>
        <v>0</v>
      </c>
      <c r="H980" s="10">
        <f>SUM('დამტკ. ნაერთი'!H980,'ცვლილ. ნაერთი'!H980)</f>
        <v>0</v>
      </c>
      <c r="I980" s="10">
        <f t="shared" si="53"/>
        <v>0</v>
      </c>
      <c r="J980" s="10">
        <f t="shared" si="54"/>
        <v>0</v>
      </c>
    </row>
    <row r="981" spans="1:10" x14ac:dyDescent="0.25">
      <c r="A981" t="str">
        <f t="shared" si="52"/>
        <v>b</v>
      </c>
      <c r="B981" s="8"/>
      <c r="C981" s="9" t="s">
        <v>15</v>
      </c>
      <c r="D981" s="10">
        <f>SUM('დამტკ. ნაერთი'!D981,'ცვლილ. ნაერთი'!D981)</f>
        <v>0</v>
      </c>
      <c r="E981" s="10">
        <f>SUM('დამტკ. ნაერთი'!E981,'ცვლილ. ნაერთი'!E981)</f>
        <v>0</v>
      </c>
      <c r="F981" s="10">
        <f>SUM('დამტკ. ნაერთი'!F981,'ცვლილ. ნაერთი'!F981)</f>
        <v>0</v>
      </c>
      <c r="G981" s="10">
        <f>SUM('დამტკ. ნაერთი'!G981,'ცვლილ. ნაერთი'!G981)</f>
        <v>0</v>
      </c>
      <c r="H981" s="10">
        <f>SUM('დამტკ. ნაერთი'!H981,'ცვლილ. ნაერთი'!H981)</f>
        <v>0</v>
      </c>
      <c r="I981" s="10">
        <f t="shared" si="53"/>
        <v>0</v>
      </c>
      <c r="J981" s="10">
        <f t="shared" si="54"/>
        <v>0</v>
      </c>
    </row>
    <row r="982" spans="1:10" x14ac:dyDescent="0.25">
      <c r="A982" t="str">
        <f t="shared" si="52"/>
        <v>a</v>
      </c>
      <c r="B982" s="8"/>
      <c r="C982" s="9" t="s">
        <v>16</v>
      </c>
      <c r="D982" s="10">
        <f>SUM('დამტკ. ნაერთი'!D982,'ცვლილ. ნაერთი'!D982)</f>
        <v>6461690</v>
      </c>
      <c r="E982" s="10">
        <f>SUM('დამტკ. ნაერთი'!E982,'ცვლილ. ნაერთი'!E982)</f>
        <v>385290</v>
      </c>
      <c r="F982" s="10">
        <f>SUM('დამტკ. ნაერთი'!F982,'ცვლილ. ნაერთი'!F982)</f>
        <v>1249900</v>
      </c>
      <c r="G982" s="10">
        <f>SUM('დამტკ. ნაერთი'!G982,'ცვლილ. ნაერთი'!G982)</f>
        <v>2337600</v>
      </c>
      <c r="H982" s="10">
        <f>SUM('დამტკ. ნაერთი'!H982,'ცვლილ. ნაერთი'!H982)</f>
        <v>2488900</v>
      </c>
      <c r="I982" s="10">
        <f t="shared" si="53"/>
        <v>1635190</v>
      </c>
      <c r="J982" s="10">
        <f t="shared" si="54"/>
        <v>3972790</v>
      </c>
    </row>
    <row r="983" spans="1:10" x14ac:dyDescent="0.25">
      <c r="A983" t="str">
        <f t="shared" si="52"/>
        <v>a</v>
      </c>
      <c r="B983" s="8"/>
      <c r="C983" s="9" t="s">
        <v>17</v>
      </c>
      <c r="D983" s="10">
        <f>SUM('დამტკ. ნაერთი'!D983,'ცვლილ. ნაერთი'!D983)</f>
        <v>664956</v>
      </c>
      <c r="E983" s="10">
        <f>SUM('დამტკ. ნაერთი'!E983,'ცვლილ. ნაერთი'!E983)</f>
        <v>128956</v>
      </c>
      <c r="F983" s="10">
        <f>SUM('დამტკ. ნაერთი'!F983,'ცვლილ. ნაერთი'!F983)</f>
        <v>167000</v>
      </c>
      <c r="G983" s="10">
        <f>SUM('დამტკ. ნაერთი'!G983,'ცვლილ. ნაერთი'!G983)</f>
        <v>151000</v>
      </c>
      <c r="H983" s="10">
        <f>SUM('დამტკ. ნაერთი'!H983,'ცვლილ. ნაერთი'!H983)</f>
        <v>218000</v>
      </c>
      <c r="I983" s="10">
        <f t="shared" si="53"/>
        <v>295956</v>
      </c>
      <c r="J983" s="10">
        <f t="shared" si="54"/>
        <v>446956</v>
      </c>
    </row>
    <row r="984" spans="1:10" x14ac:dyDescent="0.25">
      <c r="A984" t="str">
        <f t="shared" ref="A984:A1071" si="55">IF(OR(D984&lt;&gt;0,E984&lt;&gt;0,F984&lt;&gt;0,G984&lt;&gt;0,H984&lt;&gt;0,),"a","b")</f>
        <v>a</v>
      </c>
      <c r="B984" s="5"/>
      <c r="C984" s="6" t="s">
        <v>18</v>
      </c>
      <c r="D984" s="7">
        <f>SUM('დამტკ. ნაერთი'!D984,'ცვლილ. ნაერთი'!D984)</f>
        <v>35000</v>
      </c>
      <c r="E984" s="7">
        <f>SUM('დამტკ. ნაერთი'!E984,'ცვლილ. ნაერთი'!E984)</f>
        <v>18000</v>
      </c>
      <c r="F984" s="7">
        <f>SUM('დამტკ. ნაერთი'!F984,'ცვლილ. ნაერთი'!F984)</f>
        <v>7000</v>
      </c>
      <c r="G984" s="7">
        <f>SUM('დამტკ. ნაერთი'!G984,'ცვლილ. ნაერთი'!G984)</f>
        <v>5000</v>
      </c>
      <c r="H984" s="7">
        <f>SUM('დამტკ. ნაერთი'!H984,'ცვლილ. ნაერთი'!H984)</f>
        <v>5000</v>
      </c>
      <c r="I984" s="7">
        <f t="shared" ref="I984:I1071" si="56">SUM(E984,F984)</f>
        <v>25000</v>
      </c>
      <c r="J984" s="7">
        <f t="shared" ref="J984:J1071" si="57">SUM(E984,F984,G984)</f>
        <v>30000</v>
      </c>
    </row>
    <row r="985" spans="1:10" x14ac:dyDescent="0.25">
      <c r="A985" t="str">
        <f t="shared" si="55"/>
        <v>b</v>
      </c>
      <c r="B985" s="5"/>
      <c r="C985" s="6" t="s">
        <v>19</v>
      </c>
      <c r="D985" s="7">
        <f>SUM('დამტკ. ნაერთი'!D985,'ცვლილ. ნაერთი'!D985)</f>
        <v>0</v>
      </c>
      <c r="E985" s="7">
        <f>SUM('დამტკ. ნაერთი'!E985,'ცვლილ. ნაერთი'!E985)</f>
        <v>0</v>
      </c>
      <c r="F985" s="7">
        <f>SUM('დამტკ. ნაერთი'!F985,'ცვლილ. ნაერთი'!F985)</f>
        <v>0</v>
      </c>
      <c r="G985" s="7">
        <f>SUM('დამტკ. ნაერთი'!G985,'ცვლილ. ნაერთი'!G985)</f>
        <v>0</v>
      </c>
      <c r="H985" s="7">
        <f>SUM('დამტკ. ნაერთი'!H985,'ცვლილ. ნაერთი'!H985)</f>
        <v>0</v>
      </c>
      <c r="I985" s="7">
        <f t="shared" si="56"/>
        <v>0</v>
      </c>
      <c r="J985" s="7">
        <f t="shared" si="57"/>
        <v>0</v>
      </c>
    </row>
    <row r="986" spans="1:10" ht="15.75" thickBot="1" x14ac:dyDescent="0.3">
      <c r="A986" t="str">
        <f t="shared" si="55"/>
        <v>a</v>
      </c>
      <c r="B986" s="11"/>
      <c r="C986" s="12" t="s">
        <v>20</v>
      </c>
      <c r="D986" s="13">
        <f>SUM('დამტკ. ნაერთი'!D986,'ცვლილ. ნაერთი'!D986)</f>
        <v>254608</v>
      </c>
      <c r="E986" s="13">
        <f>SUM('დამტკ. ნაერთი'!E986,'ცვლილ. ნაერთი'!E986)</f>
        <v>254608</v>
      </c>
      <c r="F986" s="13">
        <f>SUM('დამტკ. ნაერთი'!F986,'ცვლილ. ნაერთი'!F986)</f>
        <v>0</v>
      </c>
      <c r="G986" s="13">
        <f>SUM('დამტკ. ნაერთი'!G986,'ცვლილ. ნაერთი'!G986)</f>
        <v>0</v>
      </c>
      <c r="H986" s="13">
        <f>SUM('დამტკ. ნაერთი'!H986,'ცვლილ. ნაერთი'!H986)</f>
        <v>0</v>
      </c>
      <c r="I986" s="13">
        <f t="shared" si="56"/>
        <v>254608</v>
      </c>
      <c r="J986" s="13">
        <f t="shared" si="57"/>
        <v>254608</v>
      </c>
    </row>
    <row r="987" spans="1:10" ht="32.25" customHeight="1" thickTop="1" thickBot="1" x14ac:dyDescent="0.3">
      <c r="A987" t="str">
        <f t="shared" si="55"/>
        <v>a</v>
      </c>
      <c r="B987" s="16" t="s">
        <v>161</v>
      </c>
      <c r="C987" s="4" t="s">
        <v>162</v>
      </c>
      <c r="D987" s="4">
        <f>SUM('დამტკ. ნაერთი'!D987,'ცვლილ. ნაერთი'!D987)</f>
        <v>26000000</v>
      </c>
      <c r="E987" s="4">
        <f>SUM('დამტკ. ნაერთი'!E987,'ცვლილ. ნაერთი'!E987)</f>
        <v>5921000</v>
      </c>
      <c r="F987" s="4">
        <f>SUM('დამტკ. ნაერთი'!F987,'ცვლილ. ნაერთი'!F987)</f>
        <v>7133000</v>
      </c>
      <c r="G987" s="4">
        <f>SUM('დამტკ. ნაერთი'!G987,'ცვლილ. ნაერთი'!G987)</f>
        <v>6473000</v>
      </c>
      <c r="H987" s="4">
        <f>SUM('დამტკ. ნაერთი'!H987,'ცვლილ. ნაერთი'!H987)</f>
        <v>6473000</v>
      </c>
      <c r="I987" s="4">
        <f t="shared" si="56"/>
        <v>13054000</v>
      </c>
      <c r="J987" s="4">
        <f t="shared" si="57"/>
        <v>19527000</v>
      </c>
    </row>
    <row r="988" spans="1:10" ht="15.75" thickTop="1" x14ac:dyDescent="0.25">
      <c r="A988" t="str">
        <f t="shared" si="55"/>
        <v>a</v>
      </c>
      <c r="B988" s="5"/>
      <c r="C988" s="6" t="s">
        <v>10</v>
      </c>
      <c r="D988" s="7">
        <f>SUM('დამტკ. ნაერთი'!D988,'ცვლილ. ნაერთი'!D988)</f>
        <v>25999700</v>
      </c>
      <c r="E988" s="7">
        <f>SUM('დამტკ. ნაერთი'!E988,'ცვლილ. ნაერთი'!E988)</f>
        <v>5920700</v>
      </c>
      <c r="F988" s="7">
        <f>SUM('დამტკ. ნაერთი'!F988,'ცვლილ. ნაერთი'!F988)</f>
        <v>7133000</v>
      </c>
      <c r="G988" s="7">
        <f>SUM('დამტკ. ნაერთი'!G988,'ცვლილ. ნაერთი'!G988)</f>
        <v>6473000</v>
      </c>
      <c r="H988" s="7">
        <f>SUM('დამტკ. ნაერთი'!H988,'ცვლილ. ნაერთი'!H988)</f>
        <v>6473000</v>
      </c>
      <c r="I988" s="7">
        <f t="shared" si="56"/>
        <v>13053700</v>
      </c>
      <c r="J988" s="7">
        <f t="shared" si="57"/>
        <v>19526700</v>
      </c>
    </row>
    <row r="989" spans="1:10" x14ac:dyDescent="0.25">
      <c r="A989" t="str">
        <f t="shared" si="55"/>
        <v>b</v>
      </c>
      <c r="B989" s="8"/>
      <c r="C989" s="9" t="s">
        <v>11</v>
      </c>
      <c r="D989" s="10">
        <f>SUM('დამტკ. ნაერთი'!D989,'ცვლილ. ნაერთი'!D989)</f>
        <v>0</v>
      </c>
      <c r="E989" s="10">
        <f>SUM('დამტკ. ნაერთი'!E989,'ცვლილ. ნაერთი'!E989)</f>
        <v>0</v>
      </c>
      <c r="F989" s="10">
        <f>SUM('დამტკ. ნაერთი'!F989,'ცვლილ. ნაერთი'!F989)</f>
        <v>0</v>
      </c>
      <c r="G989" s="10">
        <f>SUM('დამტკ. ნაერთი'!G989,'ცვლილ. ნაერთი'!G989)</f>
        <v>0</v>
      </c>
      <c r="H989" s="10">
        <f>SUM('დამტკ. ნაერთი'!H989,'ცვლილ. ნაერთი'!H989)</f>
        <v>0</v>
      </c>
      <c r="I989" s="10">
        <f t="shared" si="56"/>
        <v>0</v>
      </c>
      <c r="J989" s="10">
        <f t="shared" si="57"/>
        <v>0</v>
      </c>
    </row>
    <row r="990" spans="1:10" x14ac:dyDescent="0.25">
      <c r="A990" t="str">
        <f t="shared" si="55"/>
        <v>a</v>
      </c>
      <c r="B990" s="8"/>
      <c r="C990" s="9" t="s">
        <v>12</v>
      </c>
      <c r="D990" s="10">
        <f>SUM('დამტკ. ნაერთი'!D990,'ცვლილ. ნაერთი'!D990)</f>
        <v>34000</v>
      </c>
      <c r="E990" s="10">
        <f>SUM('დამტკ. ნაერთი'!E990,'ცვლილ. ნაერთი'!E990)</f>
        <v>0</v>
      </c>
      <c r="F990" s="10">
        <f>SUM('დამტკ. ნაერთი'!F990,'ცვლილ. ნაერთი'!F990)</f>
        <v>34000</v>
      </c>
      <c r="G990" s="10">
        <f>SUM('დამტკ. ნაერთი'!G990,'ცვლილ. ნაერთი'!G990)</f>
        <v>0</v>
      </c>
      <c r="H990" s="10">
        <f>SUM('დამტკ. ნაერთი'!H990,'ცვლილ. ნაერთი'!H990)</f>
        <v>0</v>
      </c>
      <c r="I990" s="10">
        <f t="shared" si="56"/>
        <v>34000</v>
      </c>
      <c r="J990" s="10">
        <f t="shared" si="57"/>
        <v>34000</v>
      </c>
    </row>
    <row r="991" spans="1:10" x14ac:dyDescent="0.25">
      <c r="A991" t="str">
        <f t="shared" si="55"/>
        <v>b</v>
      </c>
      <c r="B991" s="8"/>
      <c r="C991" s="9" t="s">
        <v>13</v>
      </c>
      <c r="D991" s="10">
        <f>SUM('დამტკ. ნაერთი'!D991,'ცვლილ. ნაერთი'!D991)</f>
        <v>0</v>
      </c>
      <c r="E991" s="10">
        <f>SUM('დამტკ. ნაერთი'!E991,'ცვლილ. ნაერთი'!E991)</f>
        <v>0</v>
      </c>
      <c r="F991" s="10">
        <f>SUM('დამტკ. ნაერთი'!F991,'ცვლილ. ნაერთი'!F991)</f>
        <v>0</v>
      </c>
      <c r="G991" s="10">
        <f>SUM('დამტკ. ნაერთი'!G991,'ცვლილ. ნაერთი'!G991)</f>
        <v>0</v>
      </c>
      <c r="H991" s="10">
        <f>SUM('დამტკ. ნაერთი'!H991,'ცვლილ. ნაერთი'!H991)</f>
        <v>0</v>
      </c>
      <c r="I991" s="10">
        <f t="shared" si="56"/>
        <v>0</v>
      </c>
      <c r="J991" s="10">
        <f t="shared" si="57"/>
        <v>0</v>
      </c>
    </row>
    <row r="992" spans="1:10" x14ac:dyDescent="0.25">
      <c r="A992" t="str">
        <f t="shared" si="55"/>
        <v>b</v>
      </c>
      <c r="B992" s="8"/>
      <c r="C992" s="9" t="s">
        <v>14</v>
      </c>
      <c r="D992" s="10">
        <f>SUM('დამტკ. ნაერთი'!D992,'ცვლილ. ნაერთი'!D992)</f>
        <v>0</v>
      </c>
      <c r="E992" s="10">
        <f>SUM('დამტკ. ნაერთი'!E992,'ცვლილ. ნაერთი'!E992)</f>
        <v>0</v>
      </c>
      <c r="F992" s="10">
        <f>SUM('დამტკ. ნაერთი'!F992,'ცვლილ. ნაერთი'!F992)</f>
        <v>0</v>
      </c>
      <c r="G992" s="10">
        <f>SUM('დამტკ. ნაერთი'!G992,'ცვლილ. ნაერთი'!G992)</f>
        <v>0</v>
      </c>
      <c r="H992" s="10">
        <f>SUM('დამტკ. ნაერთი'!H992,'ცვლილ. ნაერთი'!H992)</f>
        <v>0</v>
      </c>
      <c r="I992" s="10">
        <f t="shared" si="56"/>
        <v>0</v>
      </c>
      <c r="J992" s="10">
        <f t="shared" si="57"/>
        <v>0</v>
      </c>
    </row>
    <row r="993" spans="1:10" x14ac:dyDescent="0.25">
      <c r="A993" t="str">
        <f t="shared" si="55"/>
        <v>b</v>
      </c>
      <c r="B993" s="8"/>
      <c r="C993" s="9" t="s">
        <v>15</v>
      </c>
      <c r="D993" s="10">
        <f>SUM('დამტკ. ნაერთი'!D993,'ცვლილ. ნაერთი'!D993)</f>
        <v>0</v>
      </c>
      <c r="E993" s="10">
        <f>SUM('დამტკ. ნაერთი'!E993,'ცვლილ. ნაერთი'!E993)</f>
        <v>0</v>
      </c>
      <c r="F993" s="10">
        <f>SUM('დამტკ. ნაერთი'!F993,'ცვლილ. ნაერთი'!F993)</f>
        <v>0</v>
      </c>
      <c r="G993" s="10">
        <f>SUM('დამტკ. ნაერთი'!G993,'ცვლილ. ნაერთი'!G993)</f>
        <v>0</v>
      </c>
      <c r="H993" s="10">
        <f>SUM('დამტკ. ნაერთი'!H993,'ცვლილ. ნაერთი'!H993)</f>
        <v>0</v>
      </c>
      <c r="I993" s="10">
        <f t="shared" si="56"/>
        <v>0</v>
      </c>
      <c r="J993" s="10">
        <f t="shared" si="57"/>
        <v>0</v>
      </c>
    </row>
    <row r="994" spans="1:10" x14ac:dyDescent="0.25">
      <c r="A994" t="str">
        <f t="shared" si="55"/>
        <v>a</v>
      </c>
      <c r="B994" s="8"/>
      <c r="C994" s="9" t="s">
        <v>16</v>
      </c>
      <c r="D994" s="10">
        <f>SUM('დამტკ. ნაერთი'!D994,'ცვლილ. ნაერთი'!D994)</f>
        <v>25965700</v>
      </c>
      <c r="E994" s="10">
        <f>SUM('დამტკ. ნაერთი'!E994,'ცვლილ. ნაერთი'!E994)</f>
        <v>5920700</v>
      </c>
      <c r="F994" s="10">
        <f>SUM('დამტკ. ნაერთი'!F994,'ცვლილ. ნაერთი'!F994)</f>
        <v>7099000</v>
      </c>
      <c r="G994" s="10">
        <f>SUM('დამტკ. ნაერთი'!G994,'ცვლილ. ნაერთი'!G994)</f>
        <v>6473000</v>
      </c>
      <c r="H994" s="10">
        <f>SUM('დამტკ. ნაერთი'!H994,'ცვლილ. ნაერთი'!H994)</f>
        <v>6473000</v>
      </c>
      <c r="I994" s="10">
        <f t="shared" si="56"/>
        <v>13019700</v>
      </c>
      <c r="J994" s="10">
        <f t="shared" si="57"/>
        <v>19492700</v>
      </c>
    </row>
    <row r="995" spans="1:10" x14ac:dyDescent="0.25">
      <c r="A995" t="str">
        <f t="shared" si="55"/>
        <v>b</v>
      </c>
      <c r="B995" s="8"/>
      <c r="C995" s="9" t="s">
        <v>17</v>
      </c>
      <c r="D995" s="10">
        <f>SUM('დამტკ. ნაერთი'!D995,'ცვლილ. ნაერთი'!D995)</f>
        <v>0</v>
      </c>
      <c r="E995" s="10">
        <f>SUM('დამტკ. ნაერთი'!E995,'ცვლილ. ნაერთი'!E995)</f>
        <v>0</v>
      </c>
      <c r="F995" s="10">
        <f>SUM('დამტკ. ნაერთი'!F995,'ცვლილ. ნაერთი'!F995)</f>
        <v>0</v>
      </c>
      <c r="G995" s="10">
        <f>SUM('დამტკ. ნაერთი'!G995,'ცვლილ. ნაერთი'!G995)</f>
        <v>0</v>
      </c>
      <c r="H995" s="10">
        <f>SUM('დამტკ. ნაერთი'!H995,'ცვლილ. ნაერთი'!H995)</f>
        <v>0</v>
      </c>
      <c r="I995" s="10">
        <f t="shared" si="56"/>
        <v>0</v>
      </c>
      <c r="J995" s="10">
        <f t="shared" si="57"/>
        <v>0</v>
      </c>
    </row>
    <row r="996" spans="1:10" x14ac:dyDescent="0.25">
      <c r="A996" t="str">
        <f t="shared" si="55"/>
        <v>b</v>
      </c>
      <c r="B996" s="5"/>
      <c r="C996" s="6" t="s">
        <v>18</v>
      </c>
      <c r="D996" s="7">
        <f>SUM('დამტკ. ნაერთი'!D996,'ცვლილ. ნაერთი'!D996)</f>
        <v>0</v>
      </c>
      <c r="E996" s="7">
        <f>SUM('დამტკ. ნაერთი'!E996,'ცვლილ. ნაერთი'!E996)</f>
        <v>0</v>
      </c>
      <c r="F996" s="7">
        <f>SUM('დამტკ. ნაერთი'!F996,'ცვლილ. ნაერთი'!F996)</f>
        <v>0</v>
      </c>
      <c r="G996" s="7">
        <f>SUM('დამტკ. ნაერთი'!G996,'ცვლილ. ნაერთი'!G996)</f>
        <v>0</v>
      </c>
      <c r="H996" s="7">
        <f>SUM('დამტკ. ნაერთი'!H996,'ცვლილ. ნაერთი'!H996)</f>
        <v>0</v>
      </c>
      <c r="I996" s="7">
        <f t="shared" si="56"/>
        <v>0</v>
      </c>
      <c r="J996" s="7">
        <f t="shared" si="57"/>
        <v>0</v>
      </c>
    </row>
    <row r="997" spans="1:10" x14ac:dyDescent="0.25">
      <c r="A997" t="str">
        <f t="shared" si="55"/>
        <v>b</v>
      </c>
      <c r="B997" s="5"/>
      <c r="C997" s="6" t="s">
        <v>19</v>
      </c>
      <c r="D997" s="7">
        <f>SUM('დამტკ. ნაერთი'!D997,'ცვლილ. ნაერთი'!D997)</f>
        <v>0</v>
      </c>
      <c r="E997" s="7">
        <f>SUM('დამტკ. ნაერთი'!E997,'ცვლილ. ნაერთი'!E997)</f>
        <v>0</v>
      </c>
      <c r="F997" s="7">
        <f>SUM('დამტკ. ნაერთი'!F997,'ცვლილ. ნაერთი'!F997)</f>
        <v>0</v>
      </c>
      <c r="G997" s="7">
        <f>SUM('დამტკ. ნაერთი'!G997,'ცვლილ. ნაერთი'!G997)</f>
        <v>0</v>
      </c>
      <c r="H997" s="7">
        <f>SUM('დამტკ. ნაერთი'!H997,'ცვლილ. ნაერთი'!H997)</f>
        <v>0</v>
      </c>
      <c r="I997" s="7">
        <f t="shared" si="56"/>
        <v>0</v>
      </c>
      <c r="J997" s="7">
        <f t="shared" si="57"/>
        <v>0</v>
      </c>
    </row>
    <row r="998" spans="1:10" ht="15.75" thickBot="1" x14ac:dyDescent="0.3">
      <c r="A998" t="str">
        <f t="shared" si="55"/>
        <v>a</v>
      </c>
      <c r="B998" s="11"/>
      <c r="C998" s="12" t="s">
        <v>20</v>
      </c>
      <c r="D998" s="13">
        <f>SUM('დამტკ. ნაერთი'!D998,'ცვლილ. ნაერთი'!D998)</f>
        <v>300</v>
      </c>
      <c r="E998" s="13">
        <f>SUM('დამტკ. ნაერთი'!E998,'ცვლილ. ნაერთი'!E998)</f>
        <v>300</v>
      </c>
      <c r="F998" s="13">
        <f>SUM('დამტკ. ნაერთი'!F998,'ცვლილ. ნაერთი'!F998)</f>
        <v>0</v>
      </c>
      <c r="G998" s="13">
        <f>SUM('დამტკ. ნაერთი'!G998,'ცვლილ. ნაერთი'!G998)</f>
        <v>0</v>
      </c>
      <c r="H998" s="13">
        <f>SUM('დამტკ. ნაერთი'!H998,'ცვლილ. ნაერთი'!H998)</f>
        <v>0</v>
      </c>
      <c r="I998" s="13">
        <f t="shared" si="56"/>
        <v>300</v>
      </c>
      <c r="J998" s="13">
        <f t="shared" si="57"/>
        <v>300</v>
      </c>
    </row>
    <row r="999" spans="1:10" ht="32.25" customHeight="1" thickTop="1" thickBot="1" x14ac:dyDescent="0.3">
      <c r="A999" t="str">
        <f t="shared" si="55"/>
        <v>a</v>
      </c>
      <c r="B999" s="16" t="s">
        <v>163</v>
      </c>
      <c r="C999" s="4" t="s">
        <v>164</v>
      </c>
      <c r="D999" s="4">
        <f>SUM('დამტკ. ნაერთი'!D999,'ცვლილ. ნაერთი'!D999)</f>
        <v>19665000</v>
      </c>
      <c r="E999" s="4">
        <f>SUM('დამტკ. ნაერთი'!E999,'ცვლილ. ნაერთი'!E999)</f>
        <v>6624000</v>
      </c>
      <c r="F999" s="4">
        <f>SUM('დამტკ. ნაერთი'!F999,'ცვლილ. ნაერთი'!F999)</f>
        <v>6669000</v>
      </c>
      <c r="G999" s="4">
        <f>SUM('დამტკ. ნაერთი'!G999,'ცვლილ. ნაერთი'!G999)</f>
        <v>4664000</v>
      </c>
      <c r="H999" s="4">
        <f>SUM('დამტკ. ნაერთი'!H999,'ცვლილ. ნაერთი'!H999)</f>
        <v>1708000</v>
      </c>
      <c r="I999" s="4">
        <f t="shared" si="56"/>
        <v>13293000</v>
      </c>
      <c r="J999" s="4">
        <f t="shared" si="57"/>
        <v>17957000</v>
      </c>
    </row>
    <row r="1000" spans="1:10" ht="15.75" thickTop="1" x14ac:dyDescent="0.25">
      <c r="A1000" t="str">
        <f t="shared" si="55"/>
        <v>a</v>
      </c>
      <c r="B1000" s="5"/>
      <c r="C1000" s="6" t="s">
        <v>10</v>
      </c>
      <c r="D1000" s="7">
        <f>SUM('დამტკ. ნაერთი'!D1000,'ცვლილ. ნაერთი'!D1000)</f>
        <v>19664470</v>
      </c>
      <c r="E1000" s="7">
        <f>SUM('დამტკ. ნაერთი'!E1000,'ცვლილ. ნაერთი'!E1000)</f>
        <v>6623470</v>
      </c>
      <c r="F1000" s="7">
        <f>SUM('დამტკ. ნაერთი'!F1000,'ცვლილ. ნაერთი'!F1000)</f>
        <v>6669000</v>
      </c>
      <c r="G1000" s="7">
        <f>SUM('დამტკ. ნაერთი'!G1000,'ცვლილ. ნაერთი'!G1000)</f>
        <v>4664000</v>
      </c>
      <c r="H1000" s="7">
        <f>SUM('დამტკ. ნაერთი'!H1000,'ცვლილ. ნაერთი'!H1000)</f>
        <v>1708000</v>
      </c>
      <c r="I1000" s="7">
        <f t="shared" si="56"/>
        <v>13292470</v>
      </c>
      <c r="J1000" s="7">
        <f t="shared" si="57"/>
        <v>17956470</v>
      </c>
    </row>
    <row r="1001" spans="1:10" x14ac:dyDescent="0.25">
      <c r="A1001" t="str">
        <f t="shared" si="55"/>
        <v>b</v>
      </c>
      <c r="B1001" s="8"/>
      <c r="C1001" s="9" t="s">
        <v>11</v>
      </c>
      <c r="D1001" s="10">
        <f>SUM('დამტკ. ნაერთი'!D1001,'ცვლილ. ნაერთი'!D1001)</f>
        <v>0</v>
      </c>
      <c r="E1001" s="10">
        <f>SUM('დამტკ. ნაერთი'!E1001,'ცვლილ. ნაერთი'!E1001)</f>
        <v>0</v>
      </c>
      <c r="F1001" s="10">
        <f>SUM('დამტკ. ნაერთი'!F1001,'ცვლილ. ნაერთი'!F1001)</f>
        <v>0</v>
      </c>
      <c r="G1001" s="10">
        <f>SUM('დამტკ. ნაერთი'!G1001,'ცვლილ. ნაერთი'!G1001)</f>
        <v>0</v>
      </c>
      <c r="H1001" s="10">
        <f>SUM('დამტკ. ნაერთი'!H1001,'ცვლილ. ნაერთი'!H1001)</f>
        <v>0</v>
      </c>
      <c r="I1001" s="10">
        <f t="shared" si="56"/>
        <v>0</v>
      </c>
      <c r="J1001" s="10">
        <f t="shared" si="57"/>
        <v>0</v>
      </c>
    </row>
    <row r="1002" spans="1:10" x14ac:dyDescent="0.25">
      <c r="A1002" t="str">
        <f t="shared" si="55"/>
        <v>a</v>
      </c>
      <c r="B1002" s="8"/>
      <c r="C1002" s="9" t="s">
        <v>12</v>
      </c>
      <c r="D1002" s="10">
        <f>SUM('დამტკ. ნაერთი'!D1002,'ცვლილ. ნაერთი'!D1002)</f>
        <v>20000</v>
      </c>
      <c r="E1002" s="10">
        <f>SUM('დამტკ. ნაერთი'!E1002,'ცვლილ. ნაერთი'!E1002)</f>
        <v>0</v>
      </c>
      <c r="F1002" s="10">
        <f>SUM('დამტკ. ნაერთი'!F1002,'ცვლილ. ნაერთი'!F1002)</f>
        <v>10000</v>
      </c>
      <c r="G1002" s="10">
        <f>SUM('დამტკ. ნაერთი'!G1002,'ცვლილ. ნაერთი'!G1002)</f>
        <v>5000</v>
      </c>
      <c r="H1002" s="10">
        <f>SUM('დამტკ. ნაერთი'!H1002,'ცვლილ. ნაერთი'!H1002)</f>
        <v>5000</v>
      </c>
      <c r="I1002" s="10">
        <f t="shared" si="56"/>
        <v>10000</v>
      </c>
      <c r="J1002" s="10">
        <f t="shared" si="57"/>
        <v>15000</v>
      </c>
    </row>
    <row r="1003" spans="1:10" x14ac:dyDescent="0.25">
      <c r="A1003" t="str">
        <f t="shared" si="55"/>
        <v>b</v>
      </c>
      <c r="B1003" s="8"/>
      <c r="C1003" s="9" t="s">
        <v>13</v>
      </c>
      <c r="D1003" s="10">
        <f>SUM('დამტკ. ნაერთი'!D1003,'ცვლილ. ნაერთი'!D1003)</f>
        <v>0</v>
      </c>
      <c r="E1003" s="10">
        <f>SUM('დამტკ. ნაერთი'!E1003,'ცვლილ. ნაერთი'!E1003)</f>
        <v>0</v>
      </c>
      <c r="F1003" s="10">
        <f>SUM('დამტკ. ნაერთი'!F1003,'ცვლილ. ნაერთი'!F1003)</f>
        <v>0</v>
      </c>
      <c r="G1003" s="10">
        <f>SUM('დამტკ. ნაერთი'!G1003,'ცვლილ. ნაერთი'!G1003)</f>
        <v>0</v>
      </c>
      <c r="H1003" s="10">
        <f>SUM('დამტკ. ნაერთი'!H1003,'ცვლილ. ნაერთი'!H1003)</f>
        <v>0</v>
      </c>
      <c r="I1003" s="10">
        <f t="shared" si="56"/>
        <v>0</v>
      </c>
      <c r="J1003" s="10">
        <f t="shared" si="57"/>
        <v>0</v>
      </c>
    </row>
    <row r="1004" spans="1:10" x14ac:dyDescent="0.25">
      <c r="A1004" t="str">
        <f t="shared" si="55"/>
        <v>b</v>
      </c>
      <c r="B1004" s="8"/>
      <c r="C1004" s="9" t="s">
        <v>14</v>
      </c>
      <c r="D1004" s="10">
        <f>SUM('დამტკ. ნაერთი'!D1004,'ცვლილ. ნაერთი'!D1004)</f>
        <v>0</v>
      </c>
      <c r="E1004" s="10">
        <f>SUM('დამტკ. ნაერთი'!E1004,'ცვლილ. ნაერთი'!E1004)</f>
        <v>0</v>
      </c>
      <c r="F1004" s="10">
        <f>SUM('დამტკ. ნაერთი'!F1004,'ცვლილ. ნაერთი'!F1004)</f>
        <v>0</v>
      </c>
      <c r="G1004" s="10">
        <f>SUM('დამტკ. ნაერთი'!G1004,'ცვლილ. ნაერთი'!G1004)</f>
        <v>0</v>
      </c>
      <c r="H1004" s="10">
        <f>SUM('დამტკ. ნაერთი'!H1004,'ცვლილ. ნაერთი'!H1004)</f>
        <v>0</v>
      </c>
      <c r="I1004" s="10">
        <f t="shared" si="56"/>
        <v>0</v>
      </c>
      <c r="J1004" s="10">
        <f t="shared" si="57"/>
        <v>0</v>
      </c>
    </row>
    <row r="1005" spans="1:10" x14ac:dyDescent="0.25">
      <c r="A1005" t="str">
        <f t="shared" si="55"/>
        <v>b</v>
      </c>
      <c r="B1005" s="8"/>
      <c r="C1005" s="9" t="s">
        <v>15</v>
      </c>
      <c r="D1005" s="10">
        <f>SUM('დამტკ. ნაერთი'!D1005,'ცვლილ. ნაერთი'!D1005)</f>
        <v>0</v>
      </c>
      <c r="E1005" s="10">
        <f>SUM('დამტკ. ნაერთი'!E1005,'ცვლილ. ნაერთი'!E1005)</f>
        <v>0</v>
      </c>
      <c r="F1005" s="10">
        <f>SUM('დამტკ. ნაერთი'!F1005,'ცვლილ. ნაერთი'!F1005)</f>
        <v>0</v>
      </c>
      <c r="G1005" s="10">
        <f>SUM('დამტკ. ნაერთი'!G1005,'ცვლილ. ნაერთი'!G1005)</f>
        <v>0</v>
      </c>
      <c r="H1005" s="10">
        <f>SUM('დამტკ. ნაერთი'!H1005,'ცვლილ. ნაერთი'!H1005)</f>
        <v>0</v>
      </c>
      <c r="I1005" s="10">
        <f t="shared" si="56"/>
        <v>0</v>
      </c>
      <c r="J1005" s="10">
        <f t="shared" si="57"/>
        <v>0</v>
      </c>
    </row>
    <row r="1006" spans="1:10" x14ac:dyDescent="0.25">
      <c r="A1006" t="str">
        <f t="shared" si="55"/>
        <v>a</v>
      </c>
      <c r="B1006" s="8"/>
      <c r="C1006" s="9" t="s">
        <v>16</v>
      </c>
      <c r="D1006" s="10">
        <f>SUM('დამტკ. ნაერთი'!D1006,'ცვლილ. ნაერთი'!D1006)</f>
        <v>19644470</v>
      </c>
      <c r="E1006" s="10">
        <f>SUM('დამტკ. ნაერთი'!E1006,'ცვლილ. ნაერთი'!E1006)</f>
        <v>6623470</v>
      </c>
      <c r="F1006" s="10">
        <f>SUM('დამტკ. ნაერთი'!F1006,'ცვლილ. ნაერთი'!F1006)</f>
        <v>6659000</v>
      </c>
      <c r="G1006" s="10">
        <f>SUM('დამტკ. ნაერთი'!G1006,'ცვლილ. ნაერთი'!G1006)</f>
        <v>4659000</v>
      </c>
      <c r="H1006" s="10">
        <f>SUM('დამტკ. ნაერთი'!H1006,'ცვლილ. ნაერთი'!H1006)</f>
        <v>1703000</v>
      </c>
      <c r="I1006" s="10">
        <f t="shared" si="56"/>
        <v>13282470</v>
      </c>
      <c r="J1006" s="10">
        <f t="shared" si="57"/>
        <v>17941470</v>
      </c>
    </row>
    <row r="1007" spans="1:10" x14ac:dyDescent="0.25">
      <c r="A1007" t="str">
        <f t="shared" si="55"/>
        <v>b</v>
      </c>
      <c r="B1007" s="8"/>
      <c r="C1007" s="9" t="s">
        <v>17</v>
      </c>
      <c r="D1007" s="10">
        <f>SUM('დამტკ. ნაერთი'!D1007,'ცვლილ. ნაერთი'!D1007)</f>
        <v>0</v>
      </c>
      <c r="E1007" s="10">
        <f>SUM('დამტკ. ნაერთი'!E1007,'ცვლილ. ნაერთი'!E1007)</f>
        <v>0</v>
      </c>
      <c r="F1007" s="10">
        <f>SUM('დამტკ. ნაერთი'!F1007,'ცვლილ. ნაერთი'!F1007)</f>
        <v>0</v>
      </c>
      <c r="G1007" s="10">
        <f>SUM('დამტკ. ნაერთი'!G1007,'ცვლილ. ნაერთი'!G1007)</f>
        <v>0</v>
      </c>
      <c r="H1007" s="10">
        <f>SUM('დამტკ. ნაერთი'!H1007,'ცვლილ. ნაერთი'!H1007)</f>
        <v>0</v>
      </c>
      <c r="I1007" s="10">
        <f t="shared" si="56"/>
        <v>0</v>
      </c>
      <c r="J1007" s="10">
        <f t="shared" si="57"/>
        <v>0</v>
      </c>
    </row>
    <row r="1008" spans="1:10" x14ac:dyDescent="0.25">
      <c r="A1008" t="str">
        <f t="shared" si="55"/>
        <v>b</v>
      </c>
      <c r="B1008" s="5"/>
      <c r="C1008" s="6" t="s">
        <v>18</v>
      </c>
      <c r="D1008" s="7">
        <f>SUM('დამტკ. ნაერთი'!D1008,'ცვლილ. ნაერთი'!D1008)</f>
        <v>0</v>
      </c>
      <c r="E1008" s="7">
        <f>SUM('დამტკ. ნაერთი'!E1008,'ცვლილ. ნაერთი'!E1008)</f>
        <v>0</v>
      </c>
      <c r="F1008" s="7">
        <f>SUM('დამტკ. ნაერთი'!F1008,'ცვლილ. ნაერთი'!F1008)</f>
        <v>0</v>
      </c>
      <c r="G1008" s="7">
        <f>SUM('დამტკ. ნაერთი'!G1008,'ცვლილ. ნაერთი'!G1008)</f>
        <v>0</v>
      </c>
      <c r="H1008" s="7">
        <f>SUM('დამტკ. ნაერთი'!H1008,'ცვლილ. ნაერთი'!H1008)</f>
        <v>0</v>
      </c>
      <c r="I1008" s="7">
        <f t="shared" si="56"/>
        <v>0</v>
      </c>
      <c r="J1008" s="7">
        <f t="shared" si="57"/>
        <v>0</v>
      </c>
    </row>
    <row r="1009" spans="1:10" x14ac:dyDescent="0.25">
      <c r="A1009" t="str">
        <f t="shared" si="55"/>
        <v>b</v>
      </c>
      <c r="B1009" s="5"/>
      <c r="C1009" s="6" t="s">
        <v>19</v>
      </c>
      <c r="D1009" s="7">
        <f>SUM('დამტკ. ნაერთი'!D1009,'ცვლილ. ნაერთი'!D1009)</f>
        <v>0</v>
      </c>
      <c r="E1009" s="7">
        <f>SUM('დამტკ. ნაერთი'!E1009,'ცვლილ. ნაერთი'!E1009)</f>
        <v>0</v>
      </c>
      <c r="F1009" s="7">
        <f>SUM('დამტკ. ნაერთი'!F1009,'ცვლილ. ნაერთი'!F1009)</f>
        <v>0</v>
      </c>
      <c r="G1009" s="7">
        <f>SUM('დამტკ. ნაერთი'!G1009,'ცვლილ. ნაერთი'!G1009)</f>
        <v>0</v>
      </c>
      <c r="H1009" s="7">
        <f>SUM('დამტკ. ნაერთი'!H1009,'ცვლილ. ნაერთი'!H1009)</f>
        <v>0</v>
      </c>
      <c r="I1009" s="7">
        <f t="shared" si="56"/>
        <v>0</v>
      </c>
      <c r="J1009" s="7">
        <f t="shared" si="57"/>
        <v>0</v>
      </c>
    </row>
    <row r="1010" spans="1:10" ht="15.75" thickBot="1" x14ac:dyDescent="0.3">
      <c r="A1010" t="str">
        <f t="shared" si="55"/>
        <v>a</v>
      </c>
      <c r="B1010" s="11"/>
      <c r="C1010" s="12" t="s">
        <v>20</v>
      </c>
      <c r="D1010" s="13">
        <f>SUM('დამტკ. ნაერთი'!D1010,'ცვლილ. ნაერთი'!D1010)</f>
        <v>530</v>
      </c>
      <c r="E1010" s="13">
        <f>SUM('დამტკ. ნაერთი'!E1010,'ცვლილ. ნაერთი'!E1010)</f>
        <v>530</v>
      </c>
      <c r="F1010" s="13">
        <f>SUM('დამტკ. ნაერთი'!F1010,'ცვლილ. ნაერთი'!F1010)</f>
        <v>0</v>
      </c>
      <c r="G1010" s="13">
        <f>SUM('დამტკ. ნაერთი'!G1010,'ცვლილ. ნაერთი'!G1010)</f>
        <v>0</v>
      </c>
      <c r="H1010" s="13">
        <f>SUM('დამტკ. ნაერთი'!H1010,'ცვლილ. ნაერთი'!H1010)</f>
        <v>0</v>
      </c>
      <c r="I1010" s="13">
        <f t="shared" si="56"/>
        <v>530</v>
      </c>
      <c r="J1010" s="13">
        <f t="shared" si="57"/>
        <v>530</v>
      </c>
    </row>
    <row r="1011" spans="1:10" ht="31.5" thickTop="1" thickBot="1" x14ac:dyDescent="0.3">
      <c r="A1011" t="str">
        <f t="shared" si="55"/>
        <v>a</v>
      </c>
      <c r="B1011" s="3" t="s">
        <v>165</v>
      </c>
      <c r="C1011" s="14" t="s">
        <v>166</v>
      </c>
      <c r="D1011" s="4">
        <f>SUM('დამტკ. ნაერთი'!D1011,'ცვლილ. ნაერთი'!D1011)</f>
        <v>1000000</v>
      </c>
      <c r="E1011" s="4">
        <f>SUM('დამტკ. ნაერთი'!E1011,'ცვლილ. ნაერთი'!E1011)</f>
        <v>172000</v>
      </c>
      <c r="F1011" s="4">
        <f>SUM('დამტკ. ნაერთი'!F1011,'ცვლილ. ნაერთი'!F1011)</f>
        <v>328000</v>
      </c>
      <c r="G1011" s="4">
        <f>SUM('დამტკ. ნაერთი'!G1011,'ცვლილ. ნაერთი'!G1011)</f>
        <v>185000</v>
      </c>
      <c r="H1011" s="4">
        <f>SUM('დამტკ. ნაერთი'!H1011,'ცვლილ. ნაერთი'!H1011)</f>
        <v>315000</v>
      </c>
      <c r="I1011" s="4">
        <f t="shared" si="56"/>
        <v>500000</v>
      </c>
      <c r="J1011" s="4">
        <f t="shared" si="57"/>
        <v>685000</v>
      </c>
    </row>
    <row r="1012" spans="1:10" ht="15.75" thickTop="1" x14ac:dyDescent="0.25">
      <c r="A1012" t="str">
        <f t="shared" si="55"/>
        <v>a</v>
      </c>
      <c r="B1012" s="5"/>
      <c r="C1012" s="6" t="s">
        <v>10</v>
      </c>
      <c r="D1012" s="7">
        <f>SUM('დამტკ. ნაერთი'!D1012,'ცვლილ. ნაერთი'!D1012)</f>
        <v>1000000</v>
      </c>
      <c r="E1012" s="7">
        <f>SUM('დამტკ. ნაერთი'!E1012,'ცვლილ. ნაერთი'!E1012)</f>
        <v>172000</v>
      </c>
      <c r="F1012" s="7">
        <f>SUM('დამტკ. ნაერთი'!F1012,'ცვლილ. ნაერთი'!F1012)</f>
        <v>328000</v>
      </c>
      <c r="G1012" s="7">
        <f>SUM('დამტკ. ნაერთი'!G1012,'ცვლილ. ნაერთი'!G1012)</f>
        <v>185000</v>
      </c>
      <c r="H1012" s="7">
        <f>SUM('დამტკ. ნაერთი'!H1012,'ცვლილ. ნაერთი'!H1012)</f>
        <v>315000</v>
      </c>
      <c r="I1012" s="7">
        <f t="shared" si="56"/>
        <v>500000</v>
      </c>
      <c r="J1012" s="7">
        <f t="shared" si="57"/>
        <v>685000</v>
      </c>
    </row>
    <row r="1013" spans="1:10" x14ac:dyDescent="0.25">
      <c r="A1013" t="str">
        <f t="shared" si="55"/>
        <v>b</v>
      </c>
      <c r="B1013" s="8"/>
      <c r="C1013" s="9" t="s">
        <v>11</v>
      </c>
      <c r="D1013" s="10">
        <f>SUM('დამტკ. ნაერთი'!D1013,'ცვლილ. ნაერთი'!D1013)</f>
        <v>0</v>
      </c>
      <c r="E1013" s="10">
        <f>SUM('დამტკ. ნაერთი'!E1013,'ცვლილ. ნაერთი'!E1013)</f>
        <v>0</v>
      </c>
      <c r="F1013" s="10">
        <f>SUM('დამტკ. ნაერთი'!F1013,'ცვლილ. ნაერთი'!F1013)</f>
        <v>0</v>
      </c>
      <c r="G1013" s="10">
        <f>SUM('დამტკ. ნაერთი'!G1013,'ცვლილ. ნაერთი'!G1013)</f>
        <v>0</v>
      </c>
      <c r="H1013" s="10">
        <f>SUM('დამტკ. ნაერთი'!H1013,'ცვლილ. ნაერთი'!H1013)</f>
        <v>0</v>
      </c>
      <c r="I1013" s="10">
        <f t="shared" si="56"/>
        <v>0</v>
      </c>
      <c r="J1013" s="10">
        <f t="shared" si="57"/>
        <v>0</v>
      </c>
    </row>
    <row r="1014" spans="1:10" x14ac:dyDescent="0.25">
      <c r="A1014" t="str">
        <f t="shared" si="55"/>
        <v>a</v>
      </c>
      <c r="B1014" s="8"/>
      <c r="C1014" s="9" t="s">
        <v>12</v>
      </c>
      <c r="D1014" s="10">
        <f>SUM('დამტკ. ნაერთი'!D1014,'ცვლილ. ნაერთი'!D1014)</f>
        <v>1000000</v>
      </c>
      <c r="E1014" s="10">
        <f>SUM('დამტკ. ნაერთი'!E1014,'ცვლილ. ნაერთი'!E1014)</f>
        <v>172000</v>
      </c>
      <c r="F1014" s="10">
        <f>SUM('დამტკ. ნაერთი'!F1014,'ცვლილ. ნაერთი'!F1014)</f>
        <v>328000</v>
      </c>
      <c r="G1014" s="10">
        <f>SUM('დამტკ. ნაერთი'!G1014,'ცვლილ. ნაერთი'!G1014)</f>
        <v>185000</v>
      </c>
      <c r="H1014" s="10">
        <f>SUM('დამტკ. ნაერთი'!H1014,'ცვლილ. ნაერთი'!H1014)</f>
        <v>315000</v>
      </c>
      <c r="I1014" s="10">
        <f t="shared" si="56"/>
        <v>500000</v>
      </c>
      <c r="J1014" s="10">
        <f t="shared" si="57"/>
        <v>685000</v>
      </c>
    </row>
    <row r="1015" spans="1:10" x14ac:dyDescent="0.25">
      <c r="A1015" t="str">
        <f t="shared" si="55"/>
        <v>b</v>
      </c>
      <c r="B1015" s="8"/>
      <c r="C1015" s="9" t="s">
        <v>13</v>
      </c>
      <c r="D1015" s="10">
        <f>SUM('დამტკ. ნაერთი'!D1015,'ცვლილ. ნაერთი'!D1015)</f>
        <v>0</v>
      </c>
      <c r="E1015" s="10">
        <f>SUM('დამტკ. ნაერთი'!E1015,'ცვლილ. ნაერთი'!E1015)</f>
        <v>0</v>
      </c>
      <c r="F1015" s="10">
        <f>SUM('დამტკ. ნაერთი'!F1015,'ცვლილ. ნაერთი'!F1015)</f>
        <v>0</v>
      </c>
      <c r="G1015" s="10">
        <f>SUM('დამტკ. ნაერთი'!G1015,'ცვლილ. ნაერთი'!G1015)</f>
        <v>0</v>
      </c>
      <c r="H1015" s="10">
        <f>SUM('დამტკ. ნაერთი'!H1015,'ცვლილ. ნაერთი'!H1015)</f>
        <v>0</v>
      </c>
      <c r="I1015" s="10">
        <f t="shared" si="56"/>
        <v>0</v>
      </c>
      <c r="J1015" s="10">
        <f t="shared" si="57"/>
        <v>0</v>
      </c>
    </row>
    <row r="1016" spans="1:10" x14ac:dyDescent="0.25">
      <c r="A1016" t="str">
        <f t="shared" si="55"/>
        <v>b</v>
      </c>
      <c r="B1016" s="8"/>
      <c r="C1016" s="9" t="s">
        <v>14</v>
      </c>
      <c r="D1016" s="10">
        <f>SUM('დამტკ. ნაერთი'!D1016,'ცვლილ. ნაერთი'!D1016)</f>
        <v>0</v>
      </c>
      <c r="E1016" s="10">
        <f>SUM('დამტკ. ნაერთი'!E1016,'ცვლილ. ნაერთი'!E1016)</f>
        <v>0</v>
      </c>
      <c r="F1016" s="10">
        <f>SUM('დამტკ. ნაერთი'!F1016,'ცვლილ. ნაერთი'!F1016)</f>
        <v>0</v>
      </c>
      <c r="G1016" s="10">
        <f>SUM('დამტკ. ნაერთი'!G1016,'ცვლილ. ნაერთი'!G1016)</f>
        <v>0</v>
      </c>
      <c r="H1016" s="10">
        <f>SUM('დამტკ. ნაერთი'!H1016,'ცვლილ. ნაერთი'!H1016)</f>
        <v>0</v>
      </c>
      <c r="I1016" s="10">
        <f t="shared" si="56"/>
        <v>0</v>
      </c>
      <c r="J1016" s="10">
        <f t="shared" si="57"/>
        <v>0</v>
      </c>
    </row>
    <row r="1017" spans="1:10" x14ac:dyDescent="0.25">
      <c r="A1017" t="str">
        <f t="shared" si="55"/>
        <v>b</v>
      </c>
      <c r="B1017" s="8"/>
      <c r="C1017" s="9" t="s">
        <v>15</v>
      </c>
      <c r="D1017" s="10">
        <f>SUM('დამტკ. ნაერთი'!D1017,'ცვლილ. ნაერთი'!D1017)</f>
        <v>0</v>
      </c>
      <c r="E1017" s="10">
        <f>SUM('დამტკ. ნაერთი'!E1017,'ცვლილ. ნაერთი'!E1017)</f>
        <v>0</v>
      </c>
      <c r="F1017" s="10">
        <f>SUM('დამტკ. ნაერთი'!F1017,'ცვლილ. ნაერთი'!F1017)</f>
        <v>0</v>
      </c>
      <c r="G1017" s="10">
        <f>SUM('დამტკ. ნაერთი'!G1017,'ცვლილ. ნაერთი'!G1017)</f>
        <v>0</v>
      </c>
      <c r="H1017" s="10">
        <f>SUM('დამტკ. ნაერთი'!H1017,'ცვლილ. ნაერთი'!H1017)</f>
        <v>0</v>
      </c>
      <c r="I1017" s="10">
        <f t="shared" si="56"/>
        <v>0</v>
      </c>
      <c r="J1017" s="10">
        <f t="shared" si="57"/>
        <v>0</v>
      </c>
    </row>
    <row r="1018" spans="1:10" x14ac:dyDescent="0.25">
      <c r="A1018" t="str">
        <f t="shared" si="55"/>
        <v>b</v>
      </c>
      <c r="B1018" s="8"/>
      <c r="C1018" s="9" t="s">
        <v>16</v>
      </c>
      <c r="D1018" s="10">
        <f>SUM('დამტკ. ნაერთი'!D1018,'ცვლილ. ნაერთი'!D1018)</f>
        <v>0</v>
      </c>
      <c r="E1018" s="10">
        <f>SUM('დამტკ. ნაერთი'!E1018,'ცვლილ. ნაერთი'!E1018)</f>
        <v>0</v>
      </c>
      <c r="F1018" s="10">
        <f>SUM('დამტკ. ნაერთი'!F1018,'ცვლილ. ნაერთი'!F1018)</f>
        <v>0</v>
      </c>
      <c r="G1018" s="10">
        <f>SUM('დამტკ. ნაერთი'!G1018,'ცვლილ. ნაერთი'!G1018)</f>
        <v>0</v>
      </c>
      <c r="H1018" s="10">
        <f>SUM('დამტკ. ნაერთი'!H1018,'ცვლილ. ნაერთი'!H1018)</f>
        <v>0</v>
      </c>
      <c r="I1018" s="10">
        <f t="shared" si="56"/>
        <v>0</v>
      </c>
      <c r="J1018" s="10">
        <f t="shared" si="57"/>
        <v>0</v>
      </c>
    </row>
    <row r="1019" spans="1:10" x14ac:dyDescent="0.25">
      <c r="A1019" t="str">
        <f t="shared" si="55"/>
        <v>b</v>
      </c>
      <c r="B1019" s="8"/>
      <c r="C1019" s="9" t="s">
        <v>17</v>
      </c>
      <c r="D1019" s="10">
        <f>SUM('დამტკ. ნაერთი'!D1019,'ცვლილ. ნაერთი'!D1019)</f>
        <v>0</v>
      </c>
      <c r="E1019" s="10">
        <f>SUM('დამტკ. ნაერთი'!E1019,'ცვლილ. ნაერთი'!E1019)</f>
        <v>0</v>
      </c>
      <c r="F1019" s="10">
        <f>SUM('დამტკ. ნაერთი'!F1019,'ცვლილ. ნაერთი'!F1019)</f>
        <v>0</v>
      </c>
      <c r="G1019" s="10">
        <f>SUM('დამტკ. ნაერთი'!G1019,'ცვლილ. ნაერთი'!G1019)</f>
        <v>0</v>
      </c>
      <c r="H1019" s="10">
        <f>SUM('დამტკ. ნაერთი'!H1019,'ცვლილ. ნაერთი'!H1019)</f>
        <v>0</v>
      </c>
      <c r="I1019" s="10">
        <f t="shared" si="56"/>
        <v>0</v>
      </c>
      <c r="J1019" s="10">
        <f t="shared" si="57"/>
        <v>0</v>
      </c>
    </row>
    <row r="1020" spans="1:10" x14ac:dyDescent="0.25">
      <c r="A1020" t="str">
        <f t="shared" si="55"/>
        <v>b</v>
      </c>
      <c r="B1020" s="5"/>
      <c r="C1020" s="6" t="s">
        <v>18</v>
      </c>
      <c r="D1020" s="7">
        <f>SUM('დამტკ. ნაერთი'!D1020,'ცვლილ. ნაერთი'!D1020)</f>
        <v>0</v>
      </c>
      <c r="E1020" s="7">
        <f>SUM('დამტკ. ნაერთი'!E1020,'ცვლილ. ნაერთი'!E1020)</f>
        <v>0</v>
      </c>
      <c r="F1020" s="7">
        <f>SUM('დამტკ. ნაერთი'!F1020,'ცვლილ. ნაერთი'!F1020)</f>
        <v>0</v>
      </c>
      <c r="G1020" s="7">
        <f>SUM('დამტკ. ნაერთი'!G1020,'ცვლილ. ნაერთი'!G1020)</f>
        <v>0</v>
      </c>
      <c r="H1020" s="7">
        <f>SUM('დამტკ. ნაერთი'!H1020,'ცვლილ. ნაერთი'!H1020)</f>
        <v>0</v>
      </c>
      <c r="I1020" s="7">
        <f t="shared" si="56"/>
        <v>0</v>
      </c>
      <c r="J1020" s="7">
        <f t="shared" si="57"/>
        <v>0</v>
      </c>
    </row>
    <row r="1021" spans="1:10" x14ac:dyDescent="0.25">
      <c r="A1021" t="str">
        <f t="shared" si="55"/>
        <v>b</v>
      </c>
      <c r="B1021" s="5"/>
      <c r="C1021" s="6" t="s">
        <v>19</v>
      </c>
      <c r="D1021" s="7">
        <f>SUM('დამტკ. ნაერთი'!D1021,'ცვლილ. ნაერთი'!D1021)</f>
        <v>0</v>
      </c>
      <c r="E1021" s="7">
        <f>SUM('დამტკ. ნაერთი'!E1021,'ცვლილ. ნაერთი'!E1021)</f>
        <v>0</v>
      </c>
      <c r="F1021" s="7">
        <f>SUM('დამტკ. ნაერთი'!F1021,'ცვლილ. ნაერთი'!F1021)</f>
        <v>0</v>
      </c>
      <c r="G1021" s="7">
        <f>SUM('დამტკ. ნაერთი'!G1021,'ცვლილ. ნაერთი'!G1021)</f>
        <v>0</v>
      </c>
      <c r="H1021" s="7">
        <f>SUM('დამტკ. ნაერთი'!H1021,'ცვლილ. ნაერთი'!H1021)</f>
        <v>0</v>
      </c>
      <c r="I1021" s="7">
        <f t="shared" si="56"/>
        <v>0</v>
      </c>
      <c r="J1021" s="7">
        <f t="shared" si="57"/>
        <v>0</v>
      </c>
    </row>
    <row r="1022" spans="1:10" ht="15.75" thickBot="1" x14ac:dyDescent="0.3">
      <c r="A1022" t="str">
        <f t="shared" si="55"/>
        <v>b</v>
      </c>
      <c r="B1022" s="11"/>
      <c r="C1022" s="12" t="s">
        <v>20</v>
      </c>
      <c r="D1022" s="13">
        <f>SUM('დამტკ. ნაერთი'!D1022,'ცვლილ. ნაერთი'!D1022)</f>
        <v>0</v>
      </c>
      <c r="E1022" s="13">
        <f>SUM('დამტკ. ნაერთი'!E1022,'ცვლილ. ნაერთი'!E1022)</f>
        <v>0</v>
      </c>
      <c r="F1022" s="13">
        <f>SUM('დამტკ. ნაერთი'!F1022,'ცვლილ. ნაერთი'!F1022)</f>
        <v>0</v>
      </c>
      <c r="G1022" s="13">
        <f>SUM('დამტკ. ნაერთი'!G1022,'ცვლილ. ნაერთი'!G1022)</f>
        <v>0</v>
      </c>
      <c r="H1022" s="13">
        <f>SUM('დამტკ. ნაერთი'!H1022,'ცვლილ. ნაერთი'!H1022)</f>
        <v>0</v>
      </c>
      <c r="I1022" s="13">
        <f t="shared" si="56"/>
        <v>0</v>
      </c>
      <c r="J1022" s="13">
        <f t="shared" si="57"/>
        <v>0</v>
      </c>
    </row>
    <row r="1023" spans="1:10" s="113" customFormat="1" ht="31.5" thickTop="1" thickBot="1" x14ac:dyDescent="0.3">
      <c r="A1023" s="113" t="str">
        <f t="shared" ref="A1023:A1034" si="58">IF(OR(D1023&lt;&gt;0,E1023&lt;&gt;0,F1023&lt;&gt;0,G1023&lt;&gt;0,H1023&lt;&gt;0,),"a","b")</f>
        <v>a</v>
      </c>
      <c r="B1023" s="111" t="s">
        <v>320</v>
      </c>
      <c r="C1023" s="112" t="s">
        <v>321</v>
      </c>
      <c r="D1023" s="4">
        <f>SUM('დამტკ. ნაერთი'!D1023,'ცვლილ. ნაერთი'!D1023)</f>
        <v>3360000</v>
      </c>
      <c r="E1023" s="4">
        <f>SUM('დამტკ. ნაერთი'!E1023,'ცვლილ. ნაერთი'!E1023)</f>
        <v>0</v>
      </c>
      <c r="F1023" s="4">
        <f>SUM('დამტკ. ნაერთი'!F1023,'ცვლილ. ნაერთი'!F1023)</f>
        <v>0</v>
      </c>
      <c r="G1023" s="4">
        <f>SUM('დამტკ. ნაერთი'!G1023,'ცვლილ. ნაერთი'!G1023)</f>
        <v>1700000</v>
      </c>
      <c r="H1023" s="4">
        <f>SUM('დამტკ. ნაერთი'!H1023,'ცვლილ. ნაერთი'!H1023)</f>
        <v>1660000</v>
      </c>
      <c r="I1023" s="114">
        <f t="shared" ref="I1023:I1034" si="59">SUM(E1023,F1023)</f>
        <v>0</v>
      </c>
      <c r="J1023" s="114">
        <f t="shared" ref="J1023:J1034" si="60">SUM(E1023,F1023,G1023)</f>
        <v>1700000</v>
      </c>
    </row>
    <row r="1024" spans="1:10" ht="15.75" thickTop="1" x14ac:dyDescent="0.25">
      <c r="A1024" t="str">
        <f t="shared" si="58"/>
        <v>a</v>
      </c>
      <c r="B1024" s="5"/>
      <c r="C1024" s="6" t="s">
        <v>10</v>
      </c>
      <c r="D1024" s="7">
        <f>SUM('დამტკ. ნაერთი'!D1024,'ცვლილ. ნაერთი'!D1024)</f>
        <v>3360000</v>
      </c>
      <c r="E1024" s="7">
        <f>SUM('დამტკ. ნაერთი'!E1024,'ცვლილ. ნაერთი'!E1024)</f>
        <v>0</v>
      </c>
      <c r="F1024" s="7">
        <f>SUM('დამტკ. ნაერთი'!F1024,'ცვლილ. ნაერთი'!F1024)</f>
        <v>0</v>
      </c>
      <c r="G1024" s="7">
        <f>SUM('დამტკ. ნაერთი'!G1024,'ცვლილ. ნაერთი'!G1024)</f>
        <v>1700000</v>
      </c>
      <c r="H1024" s="7">
        <f>SUM('დამტკ. ნაერთი'!H1024,'ცვლილ. ნაერთი'!H1024)</f>
        <v>1660000</v>
      </c>
      <c r="I1024" s="7">
        <f t="shared" si="59"/>
        <v>0</v>
      </c>
      <c r="J1024" s="7">
        <f t="shared" si="60"/>
        <v>1700000</v>
      </c>
    </row>
    <row r="1025" spans="1:10" x14ac:dyDescent="0.25">
      <c r="A1025" t="str">
        <f t="shared" si="58"/>
        <v>b</v>
      </c>
      <c r="B1025" s="8"/>
      <c r="C1025" s="9" t="s">
        <v>11</v>
      </c>
      <c r="D1025" s="10">
        <f>SUM('დამტკ. ნაერთი'!D1025,'ცვლილ. ნაერთი'!D1025)</f>
        <v>0</v>
      </c>
      <c r="E1025" s="10">
        <f>SUM('დამტკ. ნაერთი'!E1025,'ცვლილ. ნაერთი'!E1025)</f>
        <v>0</v>
      </c>
      <c r="F1025" s="10">
        <f>SUM('დამტკ. ნაერთი'!F1025,'ცვლილ. ნაერთი'!F1025)</f>
        <v>0</v>
      </c>
      <c r="G1025" s="10">
        <f>SUM('დამტკ. ნაერთი'!G1025,'ცვლილ. ნაერთი'!G1025)</f>
        <v>0</v>
      </c>
      <c r="H1025" s="10">
        <f>SUM('დამტკ. ნაერთი'!H1025,'ცვლილ. ნაერთი'!H1025)</f>
        <v>0</v>
      </c>
      <c r="I1025" s="10">
        <f t="shared" si="59"/>
        <v>0</v>
      </c>
      <c r="J1025" s="10">
        <f t="shared" si="60"/>
        <v>0</v>
      </c>
    </row>
    <row r="1026" spans="1:10" x14ac:dyDescent="0.25">
      <c r="A1026" t="str">
        <f t="shared" si="58"/>
        <v>a</v>
      </c>
      <c r="B1026" s="8"/>
      <c r="C1026" s="9" t="s">
        <v>12</v>
      </c>
      <c r="D1026" s="10">
        <f>SUM('დამტკ. ნაერთი'!D1026,'ცვლილ. ნაერთი'!D1026)</f>
        <v>450000</v>
      </c>
      <c r="E1026" s="10">
        <f>SUM('დამტკ. ნაერთი'!E1026,'ცვლილ. ნაერთი'!E1026)</f>
        <v>0</v>
      </c>
      <c r="F1026" s="10">
        <f>SUM('დამტკ. ნაერთი'!F1026,'ცვლილ. ნაერთი'!F1026)</f>
        <v>0</v>
      </c>
      <c r="G1026" s="10">
        <f>SUM('დამტკ. ნაერთი'!G1026,'ცვლილ. ნაერთი'!G1026)</f>
        <v>250000</v>
      </c>
      <c r="H1026" s="10">
        <f>SUM('დამტკ. ნაერთი'!H1026,'ცვლილ. ნაერთი'!H1026)</f>
        <v>200000</v>
      </c>
      <c r="I1026" s="10">
        <f t="shared" si="59"/>
        <v>0</v>
      </c>
      <c r="J1026" s="10">
        <f t="shared" si="60"/>
        <v>250000</v>
      </c>
    </row>
    <row r="1027" spans="1:10" x14ac:dyDescent="0.25">
      <c r="A1027" t="str">
        <f t="shared" si="58"/>
        <v>b</v>
      </c>
      <c r="B1027" s="8"/>
      <c r="C1027" s="9" t="s">
        <v>13</v>
      </c>
      <c r="D1027" s="10">
        <f>SUM('დამტკ. ნაერთი'!D1027,'ცვლილ. ნაერთი'!D1027)</f>
        <v>0</v>
      </c>
      <c r="E1027" s="10">
        <f>SUM('დამტკ. ნაერთი'!E1027,'ცვლილ. ნაერთი'!E1027)</f>
        <v>0</v>
      </c>
      <c r="F1027" s="10">
        <f>SUM('დამტკ. ნაერთი'!F1027,'ცვლილ. ნაერთი'!F1027)</f>
        <v>0</v>
      </c>
      <c r="G1027" s="10">
        <f>SUM('დამტკ. ნაერთი'!G1027,'ცვლილ. ნაერთი'!G1027)</f>
        <v>0</v>
      </c>
      <c r="H1027" s="10">
        <f>SUM('დამტკ. ნაერთი'!H1027,'ცვლილ. ნაერთი'!H1027)</f>
        <v>0</v>
      </c>
      <c r="I1027" s="10">
        <f t="shared" si="59"/>
        <v>0</v>
      </c>
      <c r="J1027" s="10">
        <f t="shared" si="60"/>
        <v>0</v>
      </c>
    </row>
    <row r="1028" spans="1:10" x14ac:dyDescent="0.25">
      <c r="A1028" t="str">
        <f t="shared" si="58"/>
        <v>b</v>
      </c>
      <c r="B1028" s="8"/>
      <c r="C1028" s="9" t="s">
        <v>14</v>
      </c>
      <c r="D1028" s="10">
        <f>SUM('დამტკ. ნაერთი'!D1028,'ცვლილ. ნაერთი'!D1028)</f>
        <v>0</v>
      </c>
      <c r="E1028" s="10">
        <f>SUM('დამტკ. ნაერთი'!E1028,'ცვლილ. ნაერთი'!E1028)</f>
        <v>0</v>
      </c>
      <c r="F1028" s="10">
        <f>SUM('დამტკ. ნაერთი'!F1028,'ცვლილ. ნაერთი'!F1028)</f>
        <v>0</v>
      </c>
      <c r="G1028" s="10">
        <f>SUM('დამტკ. ნაერთი'!G1028,'ცვლილ. ნაერთი'!G1028)</f>
        <v>0</v>
      </c>
      <c r="H1028" s="10">
        <f>SUM('დამტკ. ნაერთი'!H1028,'ცვლილ. ნაერთი'!H1028)</f>
        <v>0</v>
      </c>
      <c r="I1028" s="10">
        <f t="shared" si="59"/>
        <v>0</v>
      </c>
      <c r="J1028" s="10">
        <f t="shared" si="60"/>
        <v>0</v>
      </c>
    </row>
    <row r="1029" spans="1:10" x14ac:dyDescent="0.25">
      <c r="A1029" t="str">
        <f t="shared" si="58"/>
        <v>b</v>
      </c>
      <c r="B1029" s="8"/>
      <c r="C1029" s="9" t="s">
        <v>15</v>
      </c>
      <c r="D1029" s="10">
        <f>SUM('დამტკ. ნაერთი'!D1029,'ცვლილ. ნაერთი'!D1029)</f>
        <v>0</v>
      </c>
      <c r="E1029" s="10">
        <f>SUM('დამტკ. ნაერთი'!E1029,'ცვლილ. ნაერთი'!E1029)</f>
        <v>0</v>
      </c>
      <c r="F1029" s="10">
        <f>SUM('დამტკ. ნაერთი'!F1029,'ცვლილ. ნაერთი'!F1029)</f>
        <v>0</v>
      </c>
      <c r="G1029" s="10">
        <f>SUM('დამტკ. ნაერთი'!G1029,'ცვლილ. ნაერთი'!G1029)</f>
        <v>0</v>
      </c>
      <c r="H1029" s="10">
        <f>SUM('დამტკ. ნაერთი'!H1029,'ცვლილ. ნაერთი'!H1029)</f>
        <v>0</v>
      </c>
      <c r="I1029" s="10">
        <f t="shared" si="59"/>
        <v>0</v>
      </c>
      <c r="J1029" s="10">
        <f t="shared" si="60"/>
        <v>0</v>
      </c>
    </row>
    <row r="1030" spans="1:10" x14ac:dyDescent="0.25">
      <c r="A1030" t="str">
        <f t="shared" si="58"/>
        <v>a</v>
      </c>
      <c r="B1030" s="8"/>
      <c r="C1030" s="9" t="s">
        <v>16</v>
      </c>
      <c r="D1030" s="10">
        <f>SUM('დამტკ. ნაერთი'!D1030,'ცვლილ. ნაერთი'!D1030)</f>
        <v>2910000</v>
      </c>
      <c r="E1030" s="10">
        <f>SUM('დამტკ. ნაერთი'!E1030,'ცვლილ. ნაერთი'!E1030)</f>
        <v>0</v>
      </c>
      <c r="F1030" s="10">
        <f>SUM('დამტკ. ნაერთი'!F1030,'ცვლილ. ნაერთი'!F1030)</f>
        <v>0</v>
      </c>
      <c r="G1030" s="10">
        <f>SUM('დამტკ. ნაერთი'!G1030,'ცვლილ. ნაერთი'!G1030)</f>
        <v>1450000</v>
      </c>
      <c r="H1030" s="10">
        <f>SUM('დამტკ. ნაერთი'!H1030,'ცვლილ. ნაერთი'!H1030)</f>
        <v>1460000</v>
      </c>
      <c r="I1030" s="10">
        <f t="shared" si="59"/>
        <v>0</v>
      </c>
      <c r="J1030" s="10">
        <f t="shared" si="60"/>
        <v>1450000</v>
      </c>
    </row>
    <row r="1031" spans="1:10" x14ac:dyDescent="0.25">
      <c r="A1031" t="str">
        <f t="shared" si="58"/>
        <v>b</v>
      </c>
      <c r="B1031" s="8"/>
      <c r="C1031" s="9" t="s">
        <v>17</v>
      </c>
      <c r="D1031" s="10">
        <f>SUM('დამტკ. ნაერთი'!D1031,'ცვლილ. ნაერთი'!D1031)</f>
        <v>0</v>
      </c>
      <c r="E1031" s="10">
        <f>SUM('დამტკ. ნაერთი'!E1031,'ცვლილ. ნაერთი'!E1031)</f>
        <v>0</v>
      </c>
      <c r="F1031" s="10">
        <f>SUM('დამტკ. ნაერთი'!F1031,'ცვლილ. ნაერთი'!F1031)</f>
        <v>0</v>
      </c>
      <c r="G1031" s="10">
        <f>SUM('დამტკ. ნაერთი'!G1031,'ცვლილ. ნაერთი'!G1031)</f>
        <v>0</v>
      </c>
      <c r="H1031" s="10">
        <f>SUM('დამტკ. ნაერთი'!H1031,'ცვლილ. ნაერთი'!H1031)</f>
        <v>0</v>
      </c>
      <c r="I1031" s="10">
        <f t="shared" si="59"/>
        <v>0</v>
      </c>
      <c r="J1031" s="10">
        <f t="shared" si="60"/>
        <v>0</v>
      </c>
    </row>
    <row r="1032" spans="1:10" x14ac:dyDescent="0.25">
      <c r="A1032" t="str">
        <f t="shared" si="58"/>
        <v>b</v>
      </c>
      <c r="B1032" s="5"/>
      <c r="C1032" s="6" t="s">
        <v>18</v>
      </c>
      <c r="D1032" s="7">
        <f>SUM('დამტკ. ნაერთი'!D1032,'ცვლილ. ნაერთი'!D1032)</f>
        <v>0</v>
      </c>
      <c r="E1032" s="7">
        <f>SUM('დამტკ. ნაერთი'!E1032,'ცვლილ. ნაერთი'!E1032)</f>
        <v>0</v>
      </c>
      <c r="F1032" s="7">
        <f>SUM('დამტკ. ნაერთი'!F1032,'ცვლილ. ნაერთი'!F1032)</f>
        <v>0</v>
      </c>
      <c r="G1032" s="7">
        <f>SUM('დამტკ. ნაერთი'!G1032,'ცვლილ. ნაერთი'!G1032)</f>
        <v>0</v>
      </c>
      <c r="H1032" s="7">
        <f>SUM('დამტკ. ნაერთი'!H1032,'ცვლილ. ნაერთი'!H1032)</f>
        <v>0</v>
      </c>
      <c r="I1032" s="7">
        <f t="shared" si="59"/>
        <v>0</v>
      </c>
      <c r="J1032" s="7">
        <f t="shared" si="60"/>
        <v>0</v>
      </c>
    </row>
    <row r="1033" spans="1:10" x14ac:dyDescent="0.25">
      <c r="A1033" t="str">
        <f t="shared" si="58"/>
        <v>b</v>
      </c>
      <c r="B1033" s="5"/>
      <c r="C1033" s="6" t="s">
        <v>19</v>
      </c>
      <c r="D1033" s="7">
        <f>SUM('დამტკ. ნაერთი'!D1033,'ცვლილ. ნაერთი'!D1033)</f>
        <v>0</v>
      </c>
      <c r="E1033" s="7">
        <f>SUM('დამტკ. ნაერთი'!E1033,'ცვლილ. ნაერთი'!E1033)</f>
        <v>0</v>
      </c>
      <c r="F1033" s="7">
        <f>SUM('დამტკ. ნაერთი'!F1033,'ცვლილ. ნაერთი'!F1033)</f>
        <v>0</v>
      </c>
      <c r="G1033" s="7">
        <f>SUM('დამტკ. ნაერთი'!G1033,'ცვლილ. ნაერთი'!G1033)</f>
        <v>0</v>
      </c>
      <c r="H1033" s="7">
        <f>SUM('დამტკ. ნაერთი'!H1033,'ცვლილ. ნაერთი'!H1033)</f>
        <v>0</v>
      </c>
      <c r="I1033" s="7">
        <f t="shared" si="59"/>
        <v>0</v>
      </c>
      <c r="J1033" s="7">
        <f t="shared" si="60"/>
        <v>0</v>
      </c>
    </row>
    <row r="1034" spans="1:10" ht="15.75" thickBot="1" x14ac:dyDescent="0.3">
      <c r="A1034" t="str">
        <f t="shared" si="58"/>
        <v>b</v>
      </c>
      <c r="B1034" s="11"/>
      <c r="C1034" s="12" t="s">
        <v>20</v>
      </c>
      <c r="D1034" s="13">
        <f>SUM('დამტკ. ნაერთი'!D1034,'ცვლილ. ნაერთი'!D1034)</f>
        <v>0</v>
      </c>
      <c r="E1034" s="13">
        <f>SUM('დამტკ. ნაერთი'!E1034,'ცვლილ. ნაერთი'!E1034)</f>
        <v>0</v>
      </c>
      <c r="F1034" s="13">
        <f>SUM('დამტკ. ნაერთი'!F1034,'ცვლილ. ნაერთი'!F1034)</f>
        <v>0</v>
      </c>
      <c r="G1034" s="13">
        <f>SUM('დამტკ. ნაერთი'!G1034,'ცვლილ. ნაერთი'!G1034)</f>
        <v>0</v>
      </c>
      <c r="H1034" s="13">
        <f>SUM('დამტკ. ნაერთი'!H1034,'ცვლილ. ნაერთი'!H1034)</f>
        <v>0</v>
      </c>
      <c r="I1034" s="13">
        <f t="shared" si="59"/>
        <v>0</v>
      </c>
      <c r="J1034" s="13">
        <f t="shared" si="60"/>
        <v>0</v>
      </c>
    </row>
    <row r="1035" spans="1:10" ht="32.25" customHeight="1" thickTop="1" thickBot="1" x14ac:dyDescent="0.3">
      <c r="A1035" t="str">
        <f t="shared" si="55"/>
        <v>a</v>
      </c>
      <c r="B1035" s="16" t="s">
        <v>167</v>
      </c>
      <c r="C1035" s="4" t="s">
        <v>168</v>
      </c>
      <c r="D1035" s="4">
        <f>SUM('დამტკ. ნაერთი'!D1035,'ცვლილ. ნაერთი'!D1035)</f>
        <v>1000000</v>
      </c>
      <c r="E1035" s="4">
        <f>SUM('დამტკ. ნაერთი'!E1035,'ცვლილ. ნაერთი'!E1035)</f>
        <v>86000</v>
      </c>
      <c r="F1035" s="4">
        <f>SUM('დამტკ. ნაერთი'!F1035,'ცვლილ. ნაერთი'!F1035)</f>
        <v>122000</v>
      </c>
      <c r="G1035" s="4">
        <f>SUM('დამტკ. ნაერთი'!G1035,'ცვლილ. ნაერთი'!G1035)</f>
        <v>381000</v>
      </c>
      <c r="H1035" s="4">
        <f>SUM('დამტკ. ნაერთი'!H1035,'ცვლილ. ნაერთი'!H1035)</f>
        <v>411000</v>
      </c>
      <c r="I1035" s="4">
        <f t="shared" si="56"/>
        <v>208000</v>
      </c>
      <c r="J1035" s="4">
        <f t="shared" si="57"/>
        <v>589000</v>
      </c>
    </row>
    <row r="1036" spans="1:10" ht="15.75" thickTop="1" x14ac:dyDescent="0.25">
      <c r="A1036" t="str">
        <f t="shared" si="55"/>
        <v>a</v>
      </c>
      <c r="B1036" s="5"/>
      <c r="C1036" s="6" t="s">
        <v>10</v>
      </c>
      <c r="D1036" s="7">
        <f>SUM('დამტკ. ნაერთი'!D1036,'ცვლილ. ნაერთი'!D1036)</f>
        <v>995600</v>
      </c>
      <c r="E1036" s="7">
        <f>SUM('დამტკ. ნაერთი'!E1036,'ცვლილ. ნაერთი'!E1036)</f>
        <v>81600</v>
      </c>
      <c r="F1036" s="7">
        <f>SUM('დამტკ. ნაერთი'!F1036,'ცვლილ. ნაერთი'!F1036)</f>
        <v>122000</v>
      </c>
      <c r="G1036" s="7">
        <f>SUM('დამტკ. ნაერთი'!G1036,'ცვლილ. ნაერთი'!G1036)</f>
        <v>381000</v>
      </c>
      <c r="H1036" s="7">
        <f>SUM('დამტკ. ნაერთი'!H1036,'ცვლილ. ნაერთი'!H1036)</f>
        <v>411000</v>
      </c>
      <c r="I1036" s="7">
        <f t="shared" si="56"/>
        <v>203600</v>
      </c>
      <c r="J1036" s="7">
        <f t="shared" si="57"/>
        <v>584600</v>
      </c>
    </row>
    <row r="1037" spans="1:10" x14ac:dyDescent="0.25">
      <c r="A1037" t="str">
        <f t="shared" si="55"/>
        <v>b</v>
      </c>
      <c r="B1037" s="8"/>
      <c r="C1037" s="9" t="s">
        <v>11</v>
      </c>
      <c r="D1037" s="10">
        <f>SUM('დამტკ. ნაერთი'!D1037,'ცვლილ. ნაერთი'!D1037)</f>
        <v>0</v>
      </c>
      <c r="E1037" s="10">
        <f>SUM('დამტკ. ნაერთი'!E1037,'ცვლილ. ნაერთი'!E1037)</f>
        <v>0</v>
      </c>
      <c r="F1037" s="10">
        <f>SUM('დამტკ. ნაერთი'!F1037,'ცვლილ. ნაერთი'!F1037)</f>
        <v>0</v>
      </c>
      <c r="G1037" s="10">
        <f>SUM('დამტკ. ნაერთი'!G1037,'ცვლილ. ნაერთი'!G1037)</f>
        <v>0</v>
      </c>
      <c r="H1037" s="10">
        <f>SUM('დამტკ. ნაერთი'!H1037,'ცვლილ. ნაერთი'!H1037)</f>
        <v>0</v>
      </c>
      <c r="I1037" s="10">
        <f t="shared" si="56"/>
        <v>0</v>
      </c>
      <c r="J1037" s="10">
        <f t="shared" si="57"/>
        <v>0</v>
      </c>
    </row>
    <row r="1038" spans="1:10" x14ac:dyDescent="0.25">
      <c r="A1038" t="str">
        <f t="shared" si="55"/>
        <v>a</v>
      </c>
      <c r="B1038" s="8"/>
      <c r="C1038" s="9" t="s">
        <v>12</v>
      </c>
      <c r="D1038" s="10">
        <f>SUM('დამტკ. ნაერთი'!D1038,'ცვლილ. ნაერთი'!D1038)</f>
        <v>975600</v>
      </c>
      <c r="E1038" s="10">
        <f>SUM('დამტკ. ნაერთი'!E1038,'ცვლილ. ნაერთი'!E1038)</f>
        <v>71600</v>
      </c>
      <c r="F1038" s="10">
        <f>SUM('დამტკ. ნაერთი'!F1038,'ცვლილ. ნაერთი'!F1038)</f>
        <v>112000</v>
      </c>
      <c r="G1038" s="10">
        <f>SUM('დამტკ. ნაერთი'!G1038,'ცვლილ. ნაერთი'!G1038)</f>
        <v>381000</v>
      </c>
      <c r="H1038" s="10">
        <f>SUM('დამტკ. ნაერთი'!H1038,'ცვლილ. ნაერთი'!H1038)</f>
        <v>411000</v>
      </c>
      <c r="I1038" s="10">
        <f t="shared" si="56"/>
        <v>183600</v>
      </c>
      <c r="J1038" s="10">
        <f t="shared" si="57"/>
        <v>564600</v>
      </c>
    </row>
    <row r="1039" spans="1:10" x14ac:dyDescent="0.25">
      <c r="A1039" t="str">
        <f t="shared" si="55"/>
        <v>b</v>
      </c>
      <c r="B1039" s="8"/>
      <c r="C1039" s="9" t="s">
        <v>13</v>
      </c>
      <c r="D1039" s="10">
        <f>SUM('დამტკ. ნაერთი'!D1039,'ცვლილ. ნაერთი'!D1039)</f>
        <v>0</v>
      </c>
      <c r="E1039" s="10">
        <f>SUM('დამტკ. ნაერთი'!E1039,'ცვლილ. ნაერთი'!E1039)</f>
        <v>0</v>
      </c>
      <c r="F1039" s="10">
        <f>SUM('დამტკ. ნაერთი'!F1039,'ცვლილ. ნაერთი'!F1039)</f>
        <v>0</v>
      </c>
      <c r="G1039" s="10">
        <f>SUM('დამტკ. ნაერთი'!G1039,'ცვლილ. ნაერთი'!G1039)</f>
        <v>0</v>
      </c>
      <c r="H1039" s="10">
        <f>SUM('დამტკ. ნაერთი'!H1039,'ცვლილ. ნაერთი'!H1039)</f>
        <v>0</v>
      </c>
      <c r="I1039" s="10">
        <f t="shared" si="56"/>
        <v>0</v>
      </c>
      <c r="J1039" s="10">
        <f t="shared" si="57"/>
        <v>0</v>
      </c>
    </row>
    <row r="1040" spans="1:10" x14ac:dyDescent="0.25">
      <c r="A1040" t="str">
        <f t="shared" si="55"/>
        <v>b</v>
      </c>
      <c r="B1040" s="8"/>
      <c r="C1040" s="9" t="s">
        <v>14</v>
      </c>
      <c r="D1040" s="10">
        <f>SUM('დამტკ. ნაერთი'!D1040,'ცვლილ. ნაერთი'!D1040)</f>
        <v>0</v>
      </c>
      <c r="E1040" s="10">
        <f>SUM('დამტკ. ნაერთი'!E1040,'ცვლილ. ნაერთი'!E1040)</f>
        <v>0</v>
      </c>
      <c r="F1040" s="10">
        <f>SUM('დამტკ. ნაერთი'!F1040,'ცვლილ. ნაერთი'!F1040)</f>
        <v>0</v>
      </c>
      <c r="G1040" s="10">
        <f>SUM('დამტკ. ნაერთი'!G1040,'ცვლილ. ნაერთი'!G1040)</f>
        <v>0</v>
      </c>
      <c r="H1040" s="10">
        <f>SUM('დამტკ. ნაერთი'!H1040,'ცვლილ. ნაერთი'!H1040)</f>
        <v>0</v>
      </c>
      <c r="I1040" s="10">
        <f t="shared" si="56"/>
        <v>0</v>
      </c>
      <c r="J1040" s="10">
        <f t="shared" si="57"/>
        <v>0</v>
      </c>
    </row>
    <row r="1041" spans="1:10" x14ac:dyDescent="0.25">
      <c r="A1041" t="str">
        <f t="shared" si="55"/>
        <v>b</v>
      </c>
      <c r="B1041" s="8"/>
      <c r="C1041" s="9" t="s">
        <v>15</v>
      </c>
      <c r="D1041" s="10">
        <f>SUM('დამტკ. ნაერთი'!D1041,'ცვლილ. ნაერთი'!D1041)</f>
        <v>0</v>
      </c>
      <c r="E1041" s="10">
        <f>SUM('დამტკ. ნაერთი'!E1041,'ცვლილ. ნაერთი'!E1041)</f>
        <v>0</v>
      </c>
      <c r="F1041" s="10">
        <f>SUM('დამტკ. ნაერთი'!F1041,'ცვლილ. ნაერთი'!F1041)</f>
        <v>0</v>
      </c>
      <c r="G1041" s="10">
        <f>SUM('დამტკ. ნაერთი'!G1041,'ცვლილ. ნაერთი'!G1041)</f>
        <v>0</v>
      </c>
      <c r="H1041" s="10">
        <f>SUM('დამტკ. ნაერთი'!H1041,'ცვლილ. ნაერთი'!H1041)</f>
        <v>0</v>
      </c>
      <c r="I1041" s="10">
        <f t="shared" si="56"/>
        <v>0</v>
      </c>
      <c r="J1041" s="10">
        <f t="shared" si="57"/>
        <v>0</v>
      </c>
    </row>
    <row r="1042" spans="1:10" x14ac:dyDescent="0.25">
      <c r="A1042" t="str">
        <f t="shared" si="55"/>
        <v>b</v>
      </c>
      <c r="B1042" s="8"/>
      <c r="C1042" s="9" t="s">
        <v>16</v>
      </c>
      <c r="D1042" s="10">
        <f>SUM('დამტკ. ნაერთი'!D1042,'ცვლილ. ნაერთი'!D1042)</f>
        <v>0</v>
      </c>
      <c r="E1042" s="10">
        <f>SUM('დამტკ. ნაერთი'!E1042,'ცვლილ. ნაერთი'!E1042)</f>
        <v>0</v>
      </c>
      <c r="F1042" s="10">
        <f>SUM('დამტკ. ნაერთი'!F1042,'ცვლილ. ნაერთი'!F1042)</f>
        <v>0</v>
      </c>
      <c r="G1042" s="10">
        <f>SUM('დამტკ. ნაერთი'!G1042,'ცვლილ. ნაერთი'!G1042)</f>
        <v>0</v>
      </c>
      <c r="H1042" s="10">
        <f>SUM('დამტკ. ნაერთი'!H1042,'ცვლილ. ნაერთი'!H1042)</f>
        <v>0</v>
      </c>
      <c r="I1042" s="10">
        <f t="shared" si="56"/>
        <v>0</v>
      </c>
      <c r="J1042" s="10">
        <f t="shared" si="57"/>
        <v>0</v>
      </c>
    </row>
    <row r="1043" spans="1:10" x14ac:dyDescent="0.25">
      <c r="A1043" t="str">
        <f t="shared" si="55"/>
        <v>a</v>
      </c>
      <c r="B1043" s="8"/>
      <c r="C1043" s="9" t="s">
        <v>17</v>
      </c>
      <c r="D1043" s="10">
        <f>SUM('დამტკ. ნაერთი'!D1043,'ცვლილ. ნაერთი'!D1043)</f>
        <v>20000</v>
      </c>
      <c r="E1043" s="10">
        <f>SUM('დამტკ. ნაერთი'!E1043,'ცვლილ. ნაერთი'!E1043)</f>
        <v>10000</v>
      </c>
      <c r="F1043" s="10">
        <f>SUM('დამტკ. ნაერთი'!F1043,'ცვლილ. ნაერთი'!F1043)</f>
        <v>10000</v>
      </c>
      <c r="G1043" s="10">
        <f>SUM('დამტკ. ნაერთი'!G1043,'ცვლილ. ნაერთი'!G1043)</f>
        <v>0</v>
      </c>
      <c r="H1043" s="10">
        <f>SUM('დამტკ. ნაერთი'!H1043,'ცვლილ. ნაერთი'!H1043)</f>
        <v>0</v>
      </c>
      <c r="I1043" s="10">
        <f t="shared" si="56"/>
        <v>20000</v>
      </c>
      <c r="J1043" s="10">
        <f t="shared" si="57"/>
        <v>20000</v>
      </c>
    </row>
    <row r="1044" spans="1:10" x14ac:dyDescent="0.25">
      <c r="A1044" t="str">
        <f t="shared" si="55"/>
        <v>b</v>
      </c>
      <c r="B1044" s="5"/>
      <c r="C1044" s="6" t="s">
        <v>18</v>
      </c>
      <c r="D1044" s="7">
        <f>SUM('დამტკ. ნაერთი'!D1044,'ცვლილ. ნაერთი'!D1044)</f>
        <v>0</v>
      </c>
      <c r="E1044" s="7">
        <f>SUM('დამტკ. ნაერთი'!E1044,'ცვლილ. ნაერთი'!E1044)</f>
        <v>0</v>
      </c>
      <c r="F1044" s="7">
        <f>SUM('დამტკ. ნაერთი'!F1044,'ცვლილ. ნაერთი'!F1044)</f>
        <v>0</v>
      </c>
      <c r="G1044" s="7">
        <f>SUM('დამტკ. ნაერთი'!G1044,'ცვლილ. ნაერთი'!G1044)</f>
        <v>0</v>
      </c>
      <c r="H1044" s="7">
        <f>SUM('დამტკ. ნაერთი'!H1044,'ცვლილ. ნაერთი'!H1044)</f>
        <v>0</v>
      </c>
      <c r="I1044" s="7">
        <f t="shared" si="56"/>
        <v>0</v>
      </c>
      <c r="J1044" s="7">
        <f t="shared" si="57"/>
        <v>0</v>
      </c>
    </row>
    <row r="1045" spans="1:10" x14ac:dyDescent="0.25">
      <c r="A1045" t="str">
        <f t="shared" si="55"/>
        <v>b</v>
      </c>
      <c r="B1045" s="5"/>
      <c r="C1045" s="6" t="s">
        <v>19</v>
      </c>
      <c r="D1045" s="7">
        <f>SUM('დამტკ. ნაერთი'!D1045,'ცვლილ. ნაერთი'!D1045)</f>
        <v>0</v>
      </c>
      <c r="E1045" s="7">
        <f>SUM('დამტკ. ნაერთი'!E1045,'ცვლილ. ნაერთი'!E1045)</f>
        <v>0</v>
      </c>
      <c r="F1045" s="7">
        <f>SUM('დამტკ. ნაერთი'!F1045,'ცვლილ. ნაერთი'!F1045)</f>
        <v>0</v>
      </c>
      <c r="G1045" s="7">
        <f>SUM('დამტკ. ნაერთი'!G1045,'ცვლილ. ნაერთი'!G1045)</f>
        <v>0</v>
      </c>
      <c r="H1045" s="7">
        <f>SUM('დამტკ. ნაერთი'!H1045,'ცვლილ. ნაერთი'!H1045)</f>
        <v>0</v>
      </c>
      <c r="I1045" s="7">
        <f t="shared" si="56"/>
        <v>0</v>
      </c>
      <c r="J1045" s="7">
        <f t="shared" si="57"/>
        <v>0</v>
      </c>
    </row>
    <row r="1046" spans="1:10" ht="15.75" thickBot="1" x14ac:dyDescent="0.3">
      <c r="A1046" t="str">
        <f t="shared" si="55"/>
        <v>a</v>
      </c>
      <c r="B1046" s="11"/>
      <c r="C1046" s="12" t="s">
        <v>20</v>
      </c>
      <c r="D1046" s="13">
        <f>SUM('დამტკ. ნაერთი'!D1046,'ცვლილ. ნაერთი'!D1046)</f>
        <v>4400</v>
      </c>
      <c r="E1046" s="13">
        <f>SUM('დამტკ. ნაერთი'!E1046,'ცვლილ. ნაერთი'!E1046)</f>
        <v>4400</v>
      </c>
      <c r="F1046" s="13">
        <f>SUM('დამტკ. ნაერთი'!F1046,'ცვლილ. ნაერთი'!F1046)</f>
        <v>0</v>
      </c>
      <c r="G1046" s="13">
        <f>SUM('დამტკ. ნაერთი'!G1046,'ცვლილ. ნაერთი'!G1046)</f>
        <v>0</v>
      </c>
      <c r="H1046" s="13">
        <f>SUM('დამტკ. ნაერთი'!H1046,'ცვლილ. ნაერთი'!H1046)</f>
        <v>0</v>
      </c>
      <c r="I1046" s="13">
        <f t="shared" si="56"/>
        <v>4400</v>
      </c>
      <c r="J1046" s="13">
        <f t="shared" si="57"/>
        <v>4400</v>
      </c>
    </row>
    <row r="1047" spans="1:10" ht="31.5" thickTop="1" thickBot="1" x14ac:dyDescent="0.3">
      <c r="A1047" t="str">
        <f t="shared" si="55"/>
        <v>a</v>
      </c>
      <c r="B1047" s="3" t="s">
        <v>169</v>
      </c>
      <c r="C1047" s="14" t="s">
        <v>170</v>
      </c>
      <c r="D1047" s="4">
        <f>SUM('დამტკ. ნაერთი'!D1047,'ცვლილ. ნაერთი'!D1047)</f>
        <v>1000000</v>
      </c>
      <c r="E1047" s="4">
        <f>SUM('დამტკ. ნაერთი'!E1047,'ცვლილ. ნაერთი'!E1047)</f>
        <v>86000</v>
      </c>
      <c r="F1047" s="4">
        <f>SUM('დამტკ. ნაერთი'!F1047,'ცვლილ. ნაერთი'!F1047)</f>
        <v>122000</v>
      </c>
      <c r="G1047" s="4">
        <f>SUM('დამტკ. ნაერთი'!G1047,'ცვლილ. ნაერთი'!G1047)</f>
        <v>381000</v>
      </c>
      <c r="H1047" s="4">
        <f>SUM('დამტკ. ნაერთი'!H1047,'ცვლილ. ნაერთი'!H1047)</f>
        <v>411000</v>
      </c>
      <c r="I1047" s="4">
        <f t="shared" si="56"/>
        <v>208000</v>
      </c>
      <c r="J1047" s="4">
        <f t="shared" si="57"/>
        <v>589000</v>
      </c>
    </row>
    <row r="1048" spans="1:10" ht="15.75" thickTop="1" x14ac:dyDescent="0.25">
      <c r="A1048" t="str">
        <f t="shared" si="55"/>
        <v>a</v>
      </c>
      <c r="B1048" s="5"/>
      <c r="C1048" s="6" t="s">
        <v>10</v>
      </c>
      <c r="D1048" s="7">
        <f>SUM('დამტკ. ნაერთი'!D1048,'ცვლილ. ნაერთი'!D1048)</f>
        <v>995600</v>
      </c>
      <c r="E1048" s="7">
        <f>SUM('დამტკ. ნაერთი'!E1048,'ცვლილ. ნაერთი'!E1048)</f>
        <v>81600</v>
      </c>
      <c r="F1048" s="7">
        <f>SUM('დამტკ. ნაერთი'!F1048,'ცვლილ. ნაერთი'!F1048)</f>
        <v>122000</v>
      </c>
      <c r="G1048" s="7">
        <f>SUM('დამტკ. ნაერთი'!G1048,'ცვლილ. ნაერთი'!G1048)</f>
        <v>381000</v>
      </c>
      <c r="H1048" s="7">
        <f>SUM('დამტკ. ნაერთი'!H1048,'ცვლილ. ნაერთი'!H1048)</f>
        <v>411000</v>
      </c>
      <c r="I1048" s="7">
        <f t="shared" si="56"/>
        <v>203600</v>
      </c>
      <c r="J1048" s="7">
        <f t="shared" si="57"/>
        <v>584600</v>
      </c>
    </row>
    <row r="1049" spans="1:10" x14ac:dyDescent="0.25">
      <c r="A1049" t="str">
        <f t="shared" si="55"/>
        <v>b</v>
      </c>
      <c r="B1049" s="8"/>
      <c r="C1049" s="9" t="s">
        <v>11</v>
      </c>
      <c r="D1049" s="10">
        <f>SUM('დამტკ. ნაერთი'!D1049,'ცვლილ. ნაერთი'!D1049)</f>
        <v>0</v>
      </c>
      <c r="E1049" s="10">
        <f>SUM('დამტკ. ნაერთი'!E1049,'ცვლილ. ნაერთი'!E1049)</f>
        <v>0</v>
      </c>
      <c r="F1049" s="10">
        <f>SUM('დამტკ. ნაერთი'!F1049,'ცვლილ. ნაერთი'!F1049)</f>
        <v>0</v>
      </c>
      <c r="G1049" s="10">
        <f>SUM('დამტკ. ნაერთი'!G1049,'ცვლილ. ნაერთი'!G1049)</f>
        <v>0</v>
      </c>
      <c r="H1049" s="10">
        <f>SUM('დამტკ. ნაერთი'!H1049,'ცვლილ. ნაერთი'!H1049)</f>
        <v>0</v>
      </c>
      <c r="I1049" s="10">
        <f t="shared" si="56"/>
        <v>0</v>
      </c>
      <c r="J1049" s="10">
        <f t="shared" si="57"/>
        <v>0</v>
      </c>
    </row>
    <row r="1050" spans="1:10" x14ac:dyDescent="0.25">
      <c r="A1050" t="str">
        <f t="shared" si="55"/>
        <v>a</v>
      </c>
      <c r="B1050" s="8"/>
      <c r="C1050" s="9" t="s">
        <v>12</v>
      </c>
      <c r="D1050" s="10">
        <f>SUM('დამტკ. ნაერთი'!D1050,'ცვლილ. ნაერთი'!D1050)</f>
        <v>975600</v>
      </c>
      <c r="E1050" s="10">
        <f>SUM('დამტკ. ნაერთი'!E1050,'ცვლილ. ნაერთი'!E1050)</f>
        <v>71600</v>
      </c>
      <c r="F1050" s="10">
        <f>SUM('დამტკ. ნაერთი'!F1050,'ცვლილ. ნაერთი'!F1050)</f>
        <v>112000</v>
      </c>
      <c r="G1050" s="10">
        <f>SUM('დამტკ. ნაერთი'!G1050,'ცვლილ. ნაერთი'!G1050)</f>
        <v>381000</v>
      </c>
      <c r="H1050" s="10">
        <f>SUM('დამტკ. ნაერთი'!H1050,'ცვლილ. ნაერთი'!H1050)</f>
        <v>411000</v>
      </c>
      <c r="I1050" s="10">
        <f t="shared" si="56"/>
        <v>183600</v>
      </c>
      <c r="J1050" s="10">
        <f t="shared" si="57"/>
        <v>564600</v>
      </c>
    </row>
    <row r="1051" spans="1:10" x14ac:dyDescent="0.25">
      <c r="A1051" t="str">
        <f t="shared" si="55"/>
        <v>b</v>
      </c>
      <c r="B1051" s="8"/>
      <c r="C1051" s="9" t="s">
        <v>13</v>
      </c>
      <c r="D1051" s="10">
        <f>SUM('დამტკ. ნაერთი'!D1051,'ცვლილ. ნაერთი'!D1051)</f>
        <v>0</v>
      </c>
      <c r="E1051" s="10">
        <f>SUM('დამტკ. ნაერთი'!E1051,'ცვლილ. ნაერთი'!E1051)</f>
        <v>0</v>
      </c>
      <c r="F1051" s="10">
        <f>SUM('დამტკ. ნაერთი'!F1051,'ცვლილ. ნაერთი'!F1051)</f>
        <v>0</v>
      </c>
      <c r="G1051" s="10">
        <f>SUM('დამტკ. ნაერთი'!G1051,'ცვლილ. ნაერთი'!G1051)</f>
        <v>0</v>
      </c>
      <c r="H1051" s="10">
        <f>SUM('დამტკ. ნაერთი'!H1051,'ცვლილ. ნაერთი'!H1051)</f>
        <v>0</v>
      </c>
      <c r="I1051" s="10">
        <f t="shared" si="56"/>
        <v>0</v>
      </c>
      <c r="J1051" s="10">
        <f t="shared" si="57"/>
        <v>0</v>
      </c>
    </row>
    <row r="1052" spans="1:10" x14ac:dyDescent="0.25">
      <c r="A1052" t="str">
        <f t="shared" si="55"/>
        <v>b</v>
      </c>
      <c r="B1052" s="8"/>
      <c r="C1052" s="9" t="s">
        <v>14</v>
      </c>
      <c r="D1052" s="10">
        <f>SUM('დამტკ. ნაერთი'!D1052,'ცვლილ. ნაერთი'!D1052)</f>
        <v>0</v>
      </c>
      <c r="E1052" s="10">
        <f>SUM('დამტკ. ნაერთი'!E1052,'ცვლილ. ნაერთი'!E1052)</f>
        <v>0</v>
      </c>
      <c r="F1052" s="10">
        <f>SUM('დამტკ. ნაერთი'!F1052,'ცვლილ. ნაერთი'!F1052)</f>
        <v>0</v>
      </c>
      <c r="G1052" s="10">
        <f>SUM('დამტკ. ნაერთი'!G1052,'ცვლილ. ნაერთი'!G1052)</f>
        <v>0</v>
      </c>
      <c r="H1052" s="10">
        <f>SUM('დამტკ. ნაერთი'!H1052,'ცვლილ. ნაერთი'!H1052)</f>
        <v>0</v>
      </c>
      <c r="I1052" s="10">
        <f t="shared" si="56"/>
        <v>0</v>
      </c>
      <c r="J1052" s="10">
        <f t="shared" si="57"/>
        <v>0</v>
      </c>
    </row>
    <row r="1053" spans="1:10" x14ac:dyDescent="0.25">
      <c r="A1053" t="str">
        <f t="shared" si="55"/>
        <v>b</v>
      </c>
      <c r="B1053" s="8"/>
      <c r="C1053" s="9" t="s">
        <v>15</v>
      </c>
      <c r="D1053" s="10">
        <f>SUM('დამტკ. ნაერთი'!D1053,'ცვლილ. ნაერთი'!D1053)</f>
        <v>0</v>
      </c>
      <c r="E1053" s="10">
        <f>SUM('დამტკ. ნაერთი'!E1053,'ცვლილ. ნაერთი'!E1053)</f>
        <v>0</v>
      </c>
      <c r="F1053" s="10">
        <f>SUM('დამტკ. ნაერთი'!F1053,'ცვლილ. ნაერთი'!F1053)</f>
        <v>0</v>
      </c>
      <c r="G1053" s="10">
        <f>SUM('დამტკ. ნაერთი'!G1053,'ცვლილ. ნაერთი'!G1053)</f>
        <v>0</v>
      </c>
      <c r="H1053" s="10">
        <f>SUM('დამტკ. ნაერთი'!H1053,'ცვლილ. ნაერთი'!H1053)</f>
        <v>0</v>
      </c>
      <c r="I1053" s="10">
        <f t="shared" si="56"/>
        <v>0</v>
      </c>
      <c r="J1053" s="10">
        <f t="shared" si="57"/>
        <v>0</v>
      </c>
    </row>
    <row r="1054" spans="1:10" x14ac:dyDescent="0.25">
      <c r="A1054" t="str">
        <f t="shared" si="55"/>
        <v>b</v>
      </c>
      <c r="B1054" s="8"/>
      <c r="C1054" s="9" t="s">
        <v>16</v>
      </c>
      <c r="D1054" s="10">
        <f>SUM('დამტკ. ნაერთი'!D1054,'ცვლილ. ნაერთი'!D1054)</f>
        <v>0</v>
      </c>
      <c r="E1054" s="10">
        <f>SUM('დამტკ. ნაერთი'!E1054,'ცვლილ. ნაერთი'!E1054)</f>
        <v>0</v>
      </c>
      <c r="F1054" s="10">
        <f>SUM('დამტკ. ნაერთი'!F1054,'ცვლილ. ნაერთი'!F1054)</f>
        <v>0</v>
      </c>
      <c r="G1054" s="10">
        <f>SUM('დამტკ. ნაერთი'!G1054,'ცვლილ. ნაერთი'!G1054)</f>
        <v>0</v>
      </c>
      <c r="H1054" s="10">
        <f>SUM('დამტკ. ნაერთი'!H1054,'ცვლილ. ნაერთი'!H1054)</f>
        <v>0</v>
      </c>
      <c r="I1054" s="10">
        <f t="shared" si="56"/>
        <v>0</v>
      </c>
      <c r="J1054" s="10">
        <f t="shared" si="57"/>
        <v>0</v>
      </c>
    </row>
    <row r="1055" spans="1:10" x14ac:dyDescent="0.25">
      <c r="A1055" t="str">
        <f t="shared" si="55"/>
        <v>a</v>
      </c>
      <c r="B1055" s="8"/>
      <c r="C1055" s="9" t="s">
        <v>17</v>
      </c>
      <c r="D1055" s="10">
        <f>SUM('დამტკ. ნაერთი'!D1055,'ცვლილ. ნაერთი'!D1055)</f>
        <v>20000</v>
      </c>
      <c r="E1055" s="10">
        <f>SUM('დამტკ. ნაერთი'!E1055,'ცვლილ. ნაერთი'!E1055)</f>
        <v>10000</v>
      </c>
      <c r="F1055" s="10">
        <f>SUM('დამტკ. ნაერთი'!F1055,'ცვლილ. ნაერთი'!F1055)</f>
        <v>10000</v>
      </c>
      <c r="G1055" s="10">
        <f>SUM('დამტკ. ნაერთი'!G1055,'ცვლილ. ნაერთი'!G1055)</f>
        <v>0</v>
      </c>
      <c r="H1055" s="10">
        <f>SUM('დამტკ. ნაერთი'!H1055,'ცვლილ. ნაერთი'!H1055)</f>
        <v>0</v>
      </c>
      <c r="I1055" s="10">
        <f t="shared" si="56"/>
        <v>20000</v>
      </c>
      <c r="J1055" s="10">
        <f t="shared" si="57"/>
        <v>20000</v>
      </c>
    </row>
    <row r="1056" spans="1:10" x14ac:dyDescent="0.25">
      <c r="A1056" t="str">
        <f t="shared" si="55"/>
        <v>b</v>
      </c>
      <c r="B1056" s="5"/>
      <c r="C1056" s="6" t="s">
        <v>18</v>
      </c>
      <c r="D1056" s="7">
        <f>SUM('დამტკ. ნაერთი'!D1056,'ცვლილ. ნაერთი'!D1056)</f>
        <v>0</v>
      </c>
      <c r="E1056" s="7">
        <f>SUM('დამტკ. ნაერთი'!E1056,'ცვლილ. ნაერთი'!E1056)</f>
        <v>0</v>
      </c>
      <c r="F1056" s="7">
        <f>SUM('დამტკ. ნაერთი'!F1056,'ცვლილ. ნაერთი'!F1056)</f>
        <v>0</v>
      </c>
      <c r="G1056" s="7">
        <f>SUM('დამტკ. ნაერთი'!G1056,'ცვლილ. ნაერთი'!G1056)</f>
        <v>0</v>
      </c>
      <c r="H1056" s="7">
        <f>SUM('დამტკ. ნაერთი'!H1056,'ცვლილ. ნაერთი'!H1056)</f>
        <v>0</v>
      </c>
      <c r="I1056" s="7">
        <f t="shared" si="56"/>
        <v>0</v>
      </c>
      <c r="J1056" s="7">
        <f t="shared" si="57"/>
        <v>0</v>
      </c>
    </row>
    <row r="1057" spans="1:10" x14ac:dyDescent="0.25">
      <c r="A1057" t="str">
        <f t="shared" si="55"/>
        <v>b</v>
      </c>
      <c r="B1057" s="5"/>
      <c r="C1057" s="6" t="s">
        <v>19</v>
      </c>
      <c r="D1057" s="7">
        <f>SUM('დამტკ. ნაერთი'!D1057,'ცვლილ. ნაერთი'!D1057)</f>
        <v>0</v>
      </c>
      <c r="E1057" s="7">
        <f>SUM('დამტკ. ნაერთი'!E1057,'ცვლილ. ნაერთი'!E1057)</f>
        <v>0</v>
      </c>
      <c r="F1057" s="7">
        <f>SUM('დამტკ. ნაერთი'!F1057,'ცვლილ. ნაერთი'!F1057)</f>
        <v>0</v>
      </c>
      <c r="G1057" s="7">
        <f>SUM('დამტკ. ნაერთი'!G1057,'ცვლილ. ნაერთი'!G1057)</f>
        <v>0</v>
      </c>
      <c r="H1057" s="7">
        <f>SUM('დამტკ. ნაერთი'!H1057,'ცვლილ. ნაერთი'!H1057)</f>
        <v>0</v>
      </c>
      <c r="I1057" s="7">
        <f t="shared" si="56"/>
        <v>0</v>
      </c>
      <c r="J1057" s="7">
        <f t="shared" si="57"/>
        <v>0</v>
      </c>
    </row>
    <row r="1058" spans="1:10" ht="15.75" thickBot="1" x14ac:dyDescent="0.3">
      <c r="A1058" t="str">
        <f t="shared" si="55"/>
        <v>a</v>
      </c>
      <c r="B1058" s="11"/>
      <c r="C1058" s="12" t="s">
        <v>20</v>
      </c>
      <c r="D1058" s="13">
        <f>SUM('დამტკ. ნაერთი'!D1058,'ცვლილ. ნაერთი'!D1058)</f>
        <v>4400</v>
      </c>
      <c r="E1058" s="13">
        <f>SUM('დამტკ. ნაერთი'!E1058,'ცვლილ. ნაერთი'!E1058)</f>
        <v>4400</v>
      </c>
      <c r="F1058" s="13">
        <f>SUM('დამტკ. ნაერთი'!F1058,'ცვლილ. ნაერთი'!F1058)</f>
        <v>0</v>
      </c>
      <c r="G1058" s="13">
        <f>SUM('დამტკ. ნაერთი'!G1058,'ცვლილ. ნაერთი'!G1058)</f>
        <v>0</v>
      </c>
      <c r="H1058" s="13">
        <f>SUM('დამტკ. ნაერთი'!H1058,'ცვლილ. ნაერთი'!H1058)</f>
        <v>0</v>
      </c>
      <c r="I1058" s="13">
        <f t="shared" si="56"/>
        <v>4400</v>
      </c>
      <c r="J1058" s="13">
        <f t="shared" si="57"/>
        <v>4400</v>
      </c>
    </row>
    <row r="1059" spans="1:10" ht="31.5" thickTop="1" thickBot="1" x14ac:dyDescent="0.3">
      <c r="A1059" t="str">
        <f t="shared" si="55"/>
        <v>a</v>
      </c>
      <c r="B1059" s="3" t="s">
        <v>224</v>
      </c>
      <c r="C1059" s="14" t="s">
        <v>235</v>
      </c>
      <c r="D1059" s="4">
        <f>SUM('დამტკ. ნაერთი'!D1059,'ცვლილ. ნაერთი'!D1059)</f>
        <v>37230</v>
      </c>
      <c r="E1059" s="4">
        <f>SUM('დამტკ. ნაერთი'!E1059,'ცვლილ. ნაერთი'!E1059)</f>
        <v>0</v>
      </c>
      <c r="F1059" s="4">
        <f>SUM('დამტკ. ნაერთი'!F1059,'ცვლილ. ნაერთი'!F1059)</f>
        <v>37230</v>
      </c>
      <c r="G1059" s="4">
        <f>SUM('დამტკ. ნაერთი'!G1059,'ცვლილ. ნაერთი'!G1059)</f>
        <v>0</v>
      </c>
      <c r="H1059" s="4">
        <f>SUM('დამტკ. ნაერთი'!H1059,'ცვლილ. ნაერთი'!H1059)</f>
        <v>0</v>
      </c>
      <c r="I1059" s="4">
        <f t="shared" ref="I1059:I1070" si="61">SUM(E1059,F1059)</f>
        <v>37230</v>
      </c>
      <c r="J1059" s="4">
        <f t="shared" ref="J1059:J1070" si="62">SUM(E1059,F1059,G1059)</f>
        <v>37230</v>
      </c>
    </row>
    <row r="1060" spans="1:10" ht="15.75" thickTop="1" x14ac:dyDescent="0.25">
      <c r="A1060" t="str">
        <f t="shared" si="55"/>
        <v>b</v>
      </c>
      <c r="B1060" s="5"/>
      <c r="C1060" s="6" t="s">
        <v>10</v>
      </c>
      <c r="D1060" s="7">
        <f>SUM('დამტკ. ნაერთი'!D1060,'ცვლილ. ნაერთი'!D1060)</f>
        <v>0</v>
      </c>
      <c r="E1060" s="7">
        <f>SUM('დამტკ. ნაერთი'!E1060,'ცვლილ. ნაერთი'!E1060)</f>
        <v>0</v>
      </c>
      <c r="F1060" s="7">
        <f>SUM('დამტკ. ნაერთი'!F1060,'ცვლილ. ნაერთი'!F1060)</f>
        <v>0</v>
      </c>
      <c r="G1060" s="7">
        <f>SUM('დამტკ. ნაერთი'!G1060,'ცვლილ. ნაერთი'!G1060)</f>
        <v>0</v>
      </c>
      <c r="H1060" s="7">
        <f>SUM('დამტკ. ნაერთი'!H1060,'ცვლილ. ნაერთი'!H1060)</f>
        <v>0</v>
      </c>
      <c r="I1060" s="7">
        <f t="shared" si="61"/>
        <v>0</v>
      </c>
      <c r="J1060" s="7">
        <f t="shared" si="62"/>
        <v>0</v>
      </c>
    </row>
    <row r="1061" spans="1:10" x14ac:dyDescent="0.25">
      <c r="A1061" t="str">
        <f t="shared" si="55"/>
        <v>b</v>
      </c>
      <c r="B1061" s="8"/>
      <c r="C1061" s="9" t="s">
        <v>11</v>
      </c>
      <c r="D1061" s="10">
        <f>SUM('დამტკ. ნაერთი'!D1061,'ცვლილ. ნაერთი'!D1061)</f>
        <v>0</v>
      </c>
      <c r="E1061" s="10">
        <f>SUM('დამტკ. ნაერთი'!E1061,'ცვლილ. ნაერთი'!E1061)</f>
        <v>0</v>
      </c>
      <c r="F1061" s="10">
        <f>SUM('დამტკ. ნაერთი'!F1061,'ცვლილ. ნაერთი'!F1061)</f>
        <v>0</v>
      </c>
      <c r="G1061" s="10">
        <f>SUM('დამტკ. ნაერთი'!G1061,'ცვლილ. ნაერთი'!G1061)</f>
        <v>0</v>
      </c>
      <c r="H1061" s="10">
        <f>SUM('დამტკ. ნაერთი'!H1061,'ცვლილ. ნაერთი'!H1061)</f>
        <v>0</v>
      </c>
      <c r="I1061" s="10">
        <f t="shared" si="61"/>
        <v>0</v>
      </c>
      <c r="J1061" s="10">
        <f t="shared" si="62"/>
        <v>0</v>
      </c>
    </row>
    <row r="1062" spans="1:10" x14ac:dyDescent="0.25">
      <c r="A1062" t="str">
        <f t="shared" si="55"/>
        <v>b</v>
      </c>
      <c r="B1062" s="8"/>
      <c r="C1062" s="9" t="s">
        <v>12</v>
      </c>
      <c r="D1062" s="10">
        <f>SUM('დამტკ. ნაერთი'!D1062,'ცვლილ. ნაერთი'!D1062)</f>
        <v>0</v>
      </c>
      <c r="E1062" s="10">
        <f>SUM('დამტკ. ნაერთი'!E1062,'ცვლილ. ნაერთი'!E1062)</f>
        <v>0</v>
      </c>
      <c r="F1062" s="10">
        <f>SUM('დამტკ. ნაერთი'!F1062,'ცვლილ. ნაერთი'!F1062)</f>
        <v>0</v>
      </c>
      <c r="G1062" s="10">
        <f>SUM('დამტკ. ნაერთი'!G1062,'ცვლილ. ნაერთი'!G1062)</f>
        <v>0</v>
      </c>
      <c r="H1062" s="10">
        <f>SUM('დამტკ. ნაერთი'!H1062,'ცვლილ. ნაერთი'!H1062)</f>
        <v>0</v>
      </c>
      <c r="I1062" s="10">
        <f t="shared" si="61"/>
        <v>0</v>
      </c>
      <c r="J1062" s="10">
        <f t="shared" si="62"/>
        <v>0</v>
      </c>
    </row>
    <row r="1063" spans="1:10" x14ac:dyDescent="0.25">
      <c r="A1063" t="str">
        <f t="shared" si="55"/>
        <v>b</v>
      </c>
      <c r="B1063" s="8"/>
      <c r="C1063" s="9" t="s">
        <v>13</v>
      </c>
      <c r="D1063" s="10">
        <f>SUM('დამტკ. ნაერთი'!D1063,'ცვლილ. ნაერთი'!D1063)</f>
        <v>0</v>
      </c>
      <c r="E1063" s="10">
        <f>SUM('დამტკ. ნაერთი'!E1063,'ცვლილ. ნაერთი'!E1063)</f>
        <v>0</v>
      </c>
      <c r="F1063" s="10">
        <f>SUM('დამტკ. ნაერთი'!F1063,'ცვლილ. ნაერთი'!F1063)</f>
        <v>0</v>
      </c>
      <c r="G1063" s="10">
        <f>SUM('დამტკ. ნაერთი'!G1063,'ცვლილ. ნაერთი'!G1063)</f>
        <v>0</v>
      </c>
      <c r="H1063" s="10">
        <f>SUM('დამტკ. ნაერთი'!H1063,'ცვლილ. ნაერთი'!H1063)</f>
        <v>0</v>
      </c>
      <c r="I1063" s="10">
        <f t="shared" si="61"/>
        <v>0</v>
      </c>
      <c r="J1063" s="10">
        <f t="shared" si="62"/>
        <v>0</v>
      </c>
    </row>
    <row r="1064" spans="1:10" x14ac:dyDescent="0.25">
      <c r="A1064" t="str">
        <f t="shared" si="55"/>
        <v>b</v>
      </c>
      <c r="B1064" s="8"/>
      <c r="C1064" s="9" t="s">
        <v>14</v>
      </c>
      <c r="D1064" s="10">
        <f>SUM('დამტკ. ნაერთი'!D1064,'ცვლილ. ნაერთი'!D1064)</f>
        <v>0</v>
      </c>
      <c r="E1064" s="10">
        <f>SUM('დამტკ. ნაერთი'!E1064,'ცვლილ. ნაერთი'!E1064)</f>
        <v>0</v>
      </c>
      <c r="F1064" s="10">
        <f>SUM('დამტკ. ნაერთი'!F1064,'ცვლილ. ნაერთი'!F1064)</f>
        <v>0</v>
      </c>
      <c r="G1064" s="10">
        <f>SUM('დამტკ. ნაერთი'!G1064,'ცვლილ. ნაერთი'!G1064)</f>
        <v>0</v>
      </c>
      <c r="H1064" s="10">
        <f>SUM('დამტკ. ნაერთი'!H1064,'ცვლილ. ნაერთი'!H1064)</f>
        <v>0</v>
      </c>
      <c r="I1064" s="10">
        <f t="shared" si="61"/>
        <v>0</v>
      </c>
      <c r="J1064" s="10">
        <f t="shared" si="62"/>
        <v>0</v>
      </c>
    </row>
    <row r="1065" spans="1:10" x14ac:dyDescent="0.25">
      <c r="A1065" t="str">
        <f t="shared" si="55"/>
        <v>b</v>
      </c>
      <c r="B1065" s="8"/>
      <c r="C1065" s="9" t="s">
        <v>15</v>
      </c>
      <c r="D1065" s="10">
        <f>SUM('დამტკ. ნაერთი'!D1065,'ცვლილ. ნაერთი'!D1065)</f>
        <v>0</v>
      </c>
      <c r="E1065" s="10">
        <f>SUM('დამტკ. ნაერთი'!E1065,'ცვლილ. ნაერთი'!E1065)</f>
        <v>0</v>
      </c>
      <c r="F1065" s="10">
        <f>SUM('დამტკ. ნაერთი'!F1065,'ცვლილ. ნაერთი'!F1065)</f>
        <v>0</v>
      </c>
      <c r="G1065" s="10">
        <f>SUM('დამტკ. ნაერთი'!G1065,'ცვლილ. ნაერთი'!G1065)</f>
        <v>0</v>
      </c>
      <c r="H1065" s="10">
        <f>SUM('დამტკ. ნაერთი'!H1065,'ცვლილ. ნაერთი'!H1065)</f>
        <v>0</v>
      </c>
      <c r="I1065" s="10">
        <f t="shared" si="61"/>
        <v>0</v>
      </c>
      <c r="J1065" s="10">
        <f t="shared" si="62"/>
        <v>0</v>
      </c>
    </row>
    <row r="1066" spans="1:10" x14ac:dyDescent="0.25">
      <c r="A1066" t="str">
        <f t="shared" si="55"/>
        <v>b</v>
      </c>
      <c r="B1066" s="8"/>
      <c r="C1066" s="9" t="s">
        <v>16</v>
      </c>
      <c r="D1066" s="10">
        <f>SUM('დამტკ. ნაერთი'!D1066,'ცვლილ. ნაერთი'!D1066)</f>
        <v>0</v>
      </c>
      <c r="E1066" s="10">
        <f>SUM('დამტკ. ნაერთი'!E1066,'ცვლილ. ნაერთი'!E1066)</f>
        <v>0</v>
      </c>
      <c r="F1066" s="10">
        <f>SUM('დამტკ. ნაერთი'!F1066,'ცვლილ. ნაერთი'!F1066)</f>
        <v>0</v>
      </c>
      <c r="G1066" s="10">
        <f>SUM('დამტკ. ნაერთი'!G1066,'ცვლილ. ნაერთი'!G1066)</f>
        <v>0</v>
      </c>
      <c r="H1066" s="10">
        <f>SUM('დამტკ. ნაერთი'!H1066,'ცვლილ. ნაერთი'!H1066)</f>
        <v>0</v>
      </c>
      <c r="I1066" s="10">
        <f t="shared" si="61"/>
        <v>0</v>
      </c>
      <c r="J1066" s="10">
        <f t="shared" si="62"/>
        <v>0</v>
      </c>
    </row>
    <row r="1067" spans="1:10" x14ac:dyDescent="0.25">
      <c r="A1067" t="str">
        <f t="shared" si="55"/>
        <v>b</v>
      </c>
      <c r="B1067" s="8"/>
      <c r="C1067" s="9" t="s">
        <v>17</v>
      </c>
      <c r="D1067" s="10">
        <f>SUM('დამტკ. ნაერთი'!D1067,'ცვლილ. ნაერთი'!D1067)</f>
        <v>0</v>
      </c>
      <c r="E1067" s="10">
        <f>SUM('დამტკ. ნაერთი'!E1067,'ცვლილ. ნაერთი'!E1067)</f>
        <v>0</v>
      </c>
      <c r="F1067" s="10">
        <f>SUM('დამტკ. ნაერთი'!F1067,'ცვლილ. ნაერთი'!F1067)</f>
        <v>0</v>
      </c>
      <c r="G1067" s="10">
        <f>SUM('დამტკ. ნაერთი'!G1067,'ცვლილ. ნაერთი'!G1067)</f>
        <v>0</v>
      </c>
      <c r="H1067" s="10">
        <f>SUM('დამტკ. ნაერთი'!H1067,'ცვლილ. ნაერთი'!H1067)</f>
        <v>0</v>
      </c>
      <c r="I1067" s="10">
        <f t="shared" si="61"/>
        <v>0</v>
      </c>
      <c r="J1067" s="10">
        <f t="shared" si="62"/>
        <v>0</v>
      </c>
    </row>
    <row r="1068" spans="1:10" x14ac:dyDescent="0.25">
      <c r="A1068" t="str">
        <f t="shared" si="55"/>
        <v>a</v>
      </c>
      <c r="B1068" s="5"/>
      <c r="C1068" s="6" t="s">
        <v>18</v>
      </c>
      <c r="D1068" s="7">
        <f>SUM('დამტკ. ნაერთი'!D1068,'ცვლილ. ნაერთი'!D1068)</f>
        <v>37230</v>
      </c>
      <c r="E1068" s="7">
        <f>SUM('დამტკ. ნაერთი'!E1068,'ცვლილ. ნაერთი'!E1068)</f>
        <v>0</v>
      </c>
      <c r="F1068" s="7">
        <f>SUM('დამტკ. ნაერთი'!F1068,'ცვლილ. ნაერთი'!F1068)</f>
        <v>37230</v>
      </c>
      <c r="G1068" s="7">
        <f>SUM('დამტკ. ნაერთი'!G1068,'ცვლილ. ნაერთი'!G1068)</f>
        <v>0</v>
      </c>
      <c r="H1068" s="7">
        <f>SUM('დამტკ. ნაერთი'!H1068,'ცვლილ. ნაერთი'!H1068)</f>
        <v>0</v>
      </c>
      <c r="I1068" s="7">
        <f t="shared" si="61"/>
        <v>37230</v>
      </c>
      <c r="J1068" s="7">
        <f t="shared" si="62"/>
        <v>37230</v>
      </c>
    </row>
    <row r="1069" spans="1:10" x14ac:dyDescent="0.25">
      <c r="A1069" t="str">
        <f t="shared" si="55"/>
        <v>b</v>
      </c>
      <c r="B1069" s="5"/>
      <c r="C1069" s="6" t="s">
        <v>19</v>
      </c>
      <c r="D1069" s="7">
        <f>SUM('დამტკ. ნაერთი'!D1069,'ცვლილ. ნაერთი'!D1069)</f>
        <v>0</v>
      </c>
      <c r="E1069" s="7">
        <f>SUM('დამტკ. ნაერთი'!E1069,'ცვლილ. ნაერთი'!E1069)</f>
        <v>0</v>
      </c>
      <c r="F1069" s="7">
        <f>SUM('დამტკ. ნაერთი'!F1069,'ცვლილ. ნაერთი'!F1069)</f>
        <v>0</v>
      </c>
      <c r="G1069" s="7">
        <f>SUM('დამტკ. ნაერთი'!G1069,'ცვლილ. ნაერთი'!G1069)</f>
        <v>0</v>
      </c>
      <c r="H1069" s="7">
        <f>SUM('დამტკ. ნაერთი'!H1069,'ცვლილ. ნაერთი'!H1069)</f>
        <v>0</v>
      </c>
      <c r="I1069" s="7">
        <f t="shared" si="61"/>
        <v>0</v>
      </c>
      <c r="J1069" s="7">
        <f t="shared" si="62"/>
        <v>0</v>
      </c>
    </row>
    <row r="1070" spans="1:10" ht="15.75" thickBot="1" x14ac:dyDescent="0.3">
      <c r="A1070" t="str">
        <f t="shared" si="55"/>
        <v>b</v>
      </c>
      <c r="B1070" s="11"/>
      <c r="C1070" s="12" t="s">
        <v>20</v>
      </c>
      <c r="D1070" s="13">
        <f>SUM('დამტკ. ნაერთი'!D1070,'ცვლილ. ნაერთი'!D1070)</f>
        <v>0</v>
      </c>
      <c r="E1070" s="13">
        <f>SUM('დამტკ. ნაერთი'!E1070,'ცვლილ. ნაერთი'!E1070)</f>
        <v>0</v>
      </c>
      <c r="F1070" s="13">
        <f>SUM('დამტკ. ნაერთი'!F1070,'ცვლილ. ნაერთი'!F1070)</f>
        <v>0</v>
      </c>
      <c r="G1070" s="13">
        <f>SUM('დამტკ. ნაერთი'!G1070,'ცვლილ. ნაერთი'!G1070)</f>
        <v>0</v>
      </c>
      <c r="H1070" s="13">
        <f>SUM('დამტკ. ნაერთი'!H1070,'ცვლილ. ნაერთი'!H1070)</f>
        <v>0</v>
      </c>
      <c r="I1070" s="13">
        <f t="shared" si="61"/>
        <v>0</v>
      </c>
      <c r="J1070" s="13">
        <f t="shared" si="62"/>
        <v>0</v>
      </c>
    </row>
    <row r="1071" spans="1:10" ht="31.5" thickTop="1" thickBot="1" x14ac:dyDescent="0.3">
      <c r="A1071" t="str">
        <f t="shared" si="55"/>
        <v>a</v>
      </c>
      <c r="B1071" s="16" t="s">
        <v>171</v>
      </c>
      <c r="C1071" s="14" t="s">
        <v>182</v>
      </c>
      <c r="D1071" s="4">
        <f>SUM('დამტკ. ნაერთი'!D1071,'ცვლილ. ნაერთი'!D1071)</f>
        <v>29962770</v>
      </c>
      <c r="E1071" s="4">
        <f>SUM('დამტკ. ნაერთი'!E1071,'ცვლილ. ნაერთი'!E1071)</f>
        <v>5059600</v>
      </c>
      <c r="F1071" s="4">
        <f>SUM('დამტკ. ნაერთი'!F1071,'ცვლილ. ნაერთი'!F1071)</f>
        <v>10027570</v>
      </c>
      <c r="G1071" s="4">
        <f>SUM('დამტკ. ნაერთი'!G1071,'ცვლილ. ნაერთი'!G1071)</f>
        <v>8706300</v>
      </c>
      <c r="H1071" s="4">
        <f>SUM('დამტკ. ნაერთი'!H1071,'ცვლილ. ნაერთი'!H1071)</f>
        <v>6169300</v>
      </c>
      <c r="I1071" s="4">
        <f t="shared" si="56"/>
        <v>15087170</v>
      </c>
      <c r="J1071" s="4">
        <f t="shared" si="57"/>
        <v>23793470</v>
      </c>
    </row>
    <row r="1072" spans="1:10" ht="15.75" thickTop="1" x14ac:dyDescent="0.25">
      <c r="A1072" t="str">
        <f t="shared" ref="A1072:A1135" si="63">IF(OR(D1072&lt;&gt;0,E1072&lt;&gt;0,F1072&lt;&gt;0,G1072&lt;&gt;0,H1072&lt;&gt;0,),"a","b")</f>
        <v>a</v>
      </c>
      <c r="B1072" s="5"/>
      <c r="C1072" s="6" t="s">
        <v>10</v>
      </c>
      <c r="D1072" s="7">
        <f>SUM('დამტკ. ნაერთი'!D1072,'ცვლილ. ნაერთი'!D1072)</f>
        <v>13637000</v>
      </c>
      <c r="E1072" s="7">
        <f>SUM('დამტკ. ნაერთი'!E1072,'ცვლილ. ნაერთი'!E1072)</f>
        <v>3122300</v>
      </c>
      <c r="F1072" s="7">
        <f>SUM('დამტკ. ნაერთი'!F1072,'ცვლილ. ნაერთი'!F1072)</f>
        <v>5226100</v>
      </c>
      <c r="G1072" s="7">
        <f>SUM('დამტკ. ნაერთი'!G1072,'ცვლილ. ნაერთი'!G1072)</f>
        <v>5119300</v>
      </c>
      <c r="H1072" s="7">
        <f>SUM('დამტკ. ნაერთი'!H1072,'ცვლილ. ნაერთი'!H1072)</f>
        <v>169300</v>
      </c>
      <c r="I1072" s="7">
        <f t="shared" ref="I1072:I1135" si="64">SUM(E1072,F1072)</f>
        <v>8348400</v>
      </c>
      <c r="J1072" s="7">
        <f t="shared" ref="J1072:J1135" si="65">SUM(E1072,F1072,G1072)</f>
        <v>13467700</v>
      </c>
    </row>
    <row r="1073" spans="1:10" x14ac:dyDescent="0.25">
      <c r="A1073" t="str">
        <f t="shared" si="63"/>
        <v>b</v>
      </c>
      <c r="B1073" s="8"/>
      <c r="C1073" s="9" t="s">
        <v>11</v>
      </c>
      <c r="D1073" s="10">
        <f>SUM('დამტკ. ნაერთი'!D1073,'ცვლილ. ნაერთი'!D1073)</f>
        <v>0</v>
      </c>
      <c r="E1073" s="10">
        <f>SUM('დამტკ. ნაერთი'!E1073,'ცვლილ. ნაერთი'!E1073)</f>
        <v>0</v>
      </c>
      <c r="F1073" s="10">
        <f>SUM('დამტკ. ნაერთი'!F1073,'ცვლილ. ნაერთი'!F1073)</f>
        <v>0</v>
      </c>
      <c r="G1073" s="10">
        <f>SUM('დამტკ. ნაერთი'!G1073,'ცვლილ. ნაერთი'!G1073)</f>
        <v>0</v>
      </c>
      <c r="H1073" s="10">
        <f>SUM('დამტკ. ნაერთი'!H1073,'ცვლილ. ნაერთი'!H1073)</f>
        <v>0</v>
      </c>
      <c r="I1073" s="10">
        <f t="shared" si="64"/>
        <v>0</v>
      </c>
      <c r="J1073" s="10">
        <f t="shared" si="65"/>
        <v>0</v>
      </c>
    </row>
    <row r="1074" spans="1:10" x14ac:dyDescent="0.25">
      <c r="A1074" t="str">
        <f t="shared" si="63"/>
        <v>a</v>
      </c>
      <c r="B1074" s="8"/>
      <c r="C1074" s="9" t="s">
        <v>12</v>
      </c>
      <c r="D1074" s="10">
        <f>SUM('დამტკ. ნაერთი'!D1074,'ცვლილ. ნაერთი'!D1074)</f>
        <v>51000</v>
      </c>
      <c r="E1074" s="10">
        <f>SUM('დამტკ. ნაერთი'!E1074,'ცვლილ. ნაერთი'!E1074)</f>
        <v>15000</v>
      </c>
      <c r="F1074" s="10">
        <f>SUM('დამტკ. ნაერთი'!F1074,'ცვლილ. ნაერთი'!F1074)</f>
        <v>12000</v>
      </c>
      <c r="G1074" s="10">
        <f>SUM('დამტკ. ნაერთი'!G1074,'ცვლილ. ნაერთი'!G1074)</f>
        <v>12000</v>
      </c>
      <c r="H1074" s="10">
        <f>SUM('დამტკ. ნაერთი'!H1074,'ცვლილ. ნაერთი'!H1074)</f>
        <v>12000</v>
      </c>
      <c r="I1074" s="10">
        <f t="shared" si="64"/>
        <v>27000</v>
      </c>
      <c r="J1074" s="10">
        <f t="shared" si="65"/>
        <v>39000</v>
      </c>
    </row>
    <row r="1075" spans="1:10" x14ac:dyDescent="0.25">
      <c r="A1075" t="str">
        <f t="shared" si="63"/>
        <v>b</v>
      </c>
      <c r="B1075" s="8"/>
      <c r="C1075" s="9" t="s">
        <v>13</v>
      </c>
      <c r="D1075" s="10">
        <f>SUM('დამტკ. ნაერთი'!D1075,'ცვლილ. ნაერთი'!D1075)</f>
        <v>0</v>
      </c>
      <c r="E1075" s="10">
        <f>SUM('დამტკ. ნაერთი'!E1075,'ცვლილ. ნაერთი'!E1075)</f>
        <v>0</v>
      </c>
      <c r="F1075" s="10">
        <f>SUM('დამტკ. ნაერთი'!F1075,'ცვლილ. ნაერთი'!F1075)</f>
        <v>0</v>
      </c>
      <c r="G1075" s="10">
        <f>SUM('დამტკ. ნაერთი'!G1075,'ცვლილ. ნაერთი'!G1075)</f>
        <v>0</v>
      </c>
      <c r="H1075" s="10">
        <f>SUM('დამტკ. ნაერთი'!H1075,'ცვლილ. ნაერთი'!H1075)</f>
        <v>0</v>
      </c>
      <c r="I1075" s="10">
        <f t="shared" si="64"/>
        <v>0</v>
      </c>
      <c r="J1075" s="10">
        <f t="shared" si="65"/>
        <v>0</v>
      </c>
    </row>
    <row r="1076" spans="1:10" x14ac:dyDescent="0.25">
      <c r="A1076" t="str">
        <f t="shared" si="63"/>
        <v>b</v>
      </c>
      <c r="B1076" s="8"/>
      <c r="C1076" s="9" t="s">
        <v>14</v>
      </c>
      <c r="D1076" s="10">
        <f>SUM('დამტკ. ნაერთი'!D1076,'ცვლილ. ნაერთი'!D1076)</f>
        <v>0</v>
      </c>
      <c r="E1076" s="10">
        <f>SUM('დამტკ. ნაერთი'!E1076,'ცვლილ. ნაერთი'!E1076)</f>
        <v>0</v>
      </c>
      <c r="F1076" s="10">
        <f>SUM('დამტკ. ნაერთი'!F1076,'ცვლილ. ნაერთი'!F1076)</f>
        <v>0</v>
      </c>
      <c r="G1076" s="10">
        <f>SUM('დამტკ. ნაერთი'!G1076,'ცვლილ. ნაერთი'!G1076)</f>
        <v>0</v>
      </c>
      <c r="H1076" s="10">
        <f>SUM('დამტკ. ნაერთი'!H1076,'ცვლილ. ნაერთი'!H1076)</f>
        <v>0</v>
      </c>
      <c r="I1076" s="10">
        <f t="shared" si="64"/>
        <v>0</v>
      </c>
      <c r="J1076" s="10">
        <f t="shared" si="65"/>
        <v>0</v>
      </c>
    </row>
    <row r="1077" spans="1:10" x14ac:dyDescent="0.25">
      <c r="A1077" t="str">
        <f t="shared" si="63"/>
        <v>b</v>
      </c>
      <c r="B1077" s="8"/>
      <c r="C1077" s="9" t="s">
        <v>15</v>
      </c>
      <c r="D1077" s="10">
        <f>SUM('დამტკ. ნაერთი'!D1077,'ცვლილ. ნაერთი'!D1077)</f>
        <v>0</v>
      </c>
      <c r="E1077" s="10">
        <f>SUM('დამტკ. ნაერთი'!E1077,'ცვლილ. ნაერთი'!E1077)</f>
        <v>0</v>
      </c>
      <c r="F1077" s="10">
        <f>SUM('დამტკ. ნაერთი'!F1077,'ცვლილ. ნაერთი'!F1077)</f>
        <v>0</v>
      </c>
      <c r="G1077" s="10">
        <f>SUM('დამტკ. ნაერთი'!G1077,'ცვლილ. ნაერთი'!G1077)</f>
        <v>0</v>
      </c>
      <c r="H1077" s="10">
        <f>SUM('დამტკ. ნაერთი'!H1077,'ცვლილ. ნაერთი'!H1077)</f>
        <v>0</v>
      </c>
      <c r="I1077" s="10">
        <f t="shared" si="64"/>
        <v>0</v>
      </c>
      <c r="J1077" s="10">
        <f t="shared" si="65"/>
        <v>0</v>
      </c>
    </row>
    <row r="1078" spans="1:10" x14ac:dyDescent="0.25">
      <c r="A1078" t="str">
        <f t="shared" si="63"/>
        <v>b</v>
      </c>
      <c r="B1078" s="8"/>
      <c r="C1078" s="9" t="s">
        <v>16</v>
      </c>
      <c r="D1078" s="10">
        <f>SUM('დამტკ. ნაერთი'!D1078,'ცვლილ. ნაერთი'!D1078)</f>
        <v>0</v>
      </c>
      <c r="E1078" s="10">
        <f>SUM('დამტკ. ნაერთი'!E1078,'ცვლილ. ნაერთი'!E1078)</f>
        <v>0</v>
      </c>
      <c r="F1078" s="10">
        <f>SUM('დამტკ. ნაერთი'!F1078,'ცვლილ. ნაერთი'!F1078)</f>
        <v>0</v>
      </c>
      <c r="G1078" s="10">
        <f>SUM('დამტკ. ნაერთი'!G1078,'ცვლილ. ნაერთი'!G1078)</f>
        <v>0</v>
      </c>
      <c r="H1078" s="10">
        <f>SUM('დამტკ. ნაერთი'!H1078,'ცვლილ. ნაერთი'!H1078)</f>
        <v>0</v>
      </c>
      <c r="I1078" s="10">
        <f t="shared" si="64"/>
        <v>0</v>
      </c>
      <c r="J1078" s="10">
        <f t="shared" si="65"/>
        <v>0</v>
      </c>
    </row>
    <row r="1079" spans="1:10" x14ac:dyDescent="0.25">
      <c r="A1079" t="str">
        <f t="shared" si="63"/>
        <v>a</v>
      </c>
      <c r="B1079" s="8"/>
      <c r="C1079" s="9" t="s">
        <v>17</v>
      </c>
      <c r="D1079" s="10">
        <f>SUM('დამტკ. ნაერთი'!D1079,'ცვლილ. ნაერთი'!D1079)</f>
        <v>13586000</v>
      </c>
      <c r="E1079" s="10">
        <f>SUM('დამტკ. ნაერთი'!E1079,'ცვლილ. ნაერთი'!E1079)</f>
        <v>3107300</v>
      </c>
      <c r="F1079" s="10">
        <f>SUM('დამტკ. ნაერთი'!F1079,'ცვლილ. ნაერთი'!F1079)</f>
        <v>5214100</v>
      </c>
      <c r="G1079" s="10">
        <f>SUM('დამტკ. ნაერთი'!G1079,'ცვლილ. ნაერთი'!G1079)</f>
        <v>5107300</v>
      </c>
      <c r="H1079" s="10">
        <f>SUM('დამტკ. ნაერთი'!H1079,'ცვლილ. ნაერთი'!H1079)</f>
        <v>157300</v>
      </c>
      <c r="I1079" s="10">
        <f t="shared" si="64"/>
        <v>8321400</v>
      </c>
      <c r="J1079" s="10">
        <f t="shared" si="65"/>
        <v>13428700</v>
      </c>
    </row>
    <row r="1080" spans="1:10" x14ac:dyDescent="0.25">
      <c r="A1080" t="str">
        <f t="shared" si="63"/>
        <v>a</v>
      </c>
      <c r="B1080" s="5"/>
      <c r="C1080" s="6" t="s">
        <v>18</v>
      </c>
      <c r="D1080" s="7">
        <f>SUM('დამტკ. ნაერთი'!D1080,'ცვლილ. ნაერთი'!D1080)</f>
        <v>16325770</v>
      </c>
      <c r="E1080" s="7">
        <f>SUM('დამტკ. ნაერთი'!E1080,'ცვლილ. ნაერთი'!E1080)</f>
        <v>1937300</v>
      </c>
      <c r="F1080" s="7">
        <f>SUM('დამტკ. ნაერთი'!F1080,'ცვლილ. ნაერთი'!F1080)</f>
        <v>4801470</v>
      </c>
      <c r="G1080" s="7">
        <f>SUM('დამტკ. ნაერთი'!G1080,'ცვლილ. ნაერთი'!G1080)</f>
        <v>3587000</v>
      </c>
      <c r="H1080" s="7">
        <f>SUM('დამტკ. ნაერთი'!H1080,'ცვლილ. ნაერთი'!H1080)</f>
        <v>6000000</v>
      </c>
      <c r="I1080" s="7">
        <f t="shared" si="64"/>
        <v>6738770</v>
      </c>
      <c r="J1080" s="7">
        <f t="shared" si="65"/>
        <v>10325770</v>
      </c>
    </row>
    <row r="1081" spans="1:10" x14ac:dyDescent="0.25">
      <c r="A1081" t="str">
        <f t="shared" si="63"/>
        <v>b</v>
      </c>
      <c r="B1081" s="5"/>
      <c r="C1081" s="6" t="s">
        <v>19</v>
      </c>
      <c r="D1081" s="7">
        <f>SUM('დამტკ. ნაერთი'!D1081,'ცვლილ. ნაერთი'!D1081)</f>
        <v>0</v>
      </c>
      <c r="E1081" s="7">
        <f>SUM('დამტკ. ნაერთი'!E1081,'ცვლილ. ნაერთი'!E1081)</f>
        <v>0</v>
      </c>
      <c r="F1081" s="7">
        <f>SUM('დამტკ. ნაერთი'!F1081,'ცვლილ. ნაერთი'!F1081)</f>
        <v>0</v>
      </c>
      <c r="G1081" s="7">
        <f>SUM('დამტკ. ნაერთი'!G1081,'ცვლილ. ნაერთი'!G1081)</f>
        <v>0</v>
      </c>
      <c r="H1081" s="7">
        <f>SUM('დამტკ. ნაერთი'!H1081,'ცვლილ. ნაერთი'!H1081)</f>
        <v>0</v>
      </c>
      <c r="I1081" s="7">
        <f t="shared" si="64"/>
        <v>0</v>
      </c>
      <c r="J1081" s="7">
        <f t="shared" si="65"/>
        <v>0</v>
      </c>
    </row>
    <row r="1082" spans="1:10" ht="15.75" thickBot="1" x14ac:dyDescent="0.3">
      <c r="A1082" t="str">
        <f t="shared" si="63"/>
        <v>b</v>
      </c>
      <c r="B1082" s="11"/>
      <c r="C1082" s="12" t="s">
        <v>20</v>
      </c>
      <c r="D1082" s="13">
        <f>SUM('დამტკ. ნაერთი'!D1082,'ცვლილ. ნაერთი'!D1082)</f>
        <v>0</v>
      </c>
      <c r="E1082" s="13">
        <f>SUM('დამტკ. ნაერთი'!E1082,'ცვლილ. ნაერთი'!E1082)</f>
        <v>0</v>
      </c>
      <c r="F1082" s="13">
        <f>SUM('დამტკ. ნაერთი'!F1082,'ცვლილ. ნაერთი'!F1082)</f>
        <v>0</v>
      </c>
      <c r="G1082" s="13">
        <f>SUM('დამტკ. ნაერთი'!G1082,'ცვლილ. ნაერთი'!G1082)</f>
        <v>0</v>
      </c>
      <c r="H1082" s="13">
        <f>SUM('დამტკ. ნაერთი'!H1082,'ცვლილ. ნაერთი'!H1082)</f>
        <v>0</v>
      </c>
      <c r="I1082" s="13">
        <f t="shared" si="64"/>
        <v>0</v>
      </c>
      <c r="J1082" s="13">
        <f t="shared" si="65"/>
        <v>0</v>
      </c>
    </row>
    <row r="1083" spans="1:10" ht="31.5" thickTop="1" thickBot="1" x14ac:dyDescent="0.3">
      <c r="A1083" t="str">
        <f t="shared" si="63"/>
        <v>a</v>
      </c>
      <c r="B1083" s="16" t="s">
        <v>172</v>
      </c>
      <c r="C1083" s="15" t="s">
        <v>173</v>
      </c>
      <c r="D1083" s="4">
        <f>SUM('დამტკ. ნაერთი'!D1083,'ცვლილ. ნაერთი'!D1083)</f>
        <v>3526000</v>
      </c>
      <c r="E1083" s="4">
        <f>SUM('დამტკ. ნაერთი'!E1083,'ცვლილ. ნაერთი'!E1083)</f>
        <v>153500</v>
      </c>
      <c r="F1083" s="4">
        <f>SUM('დამტკ. ნაერთი'!F1083,'ცვლილ. ნაერთი'!F1083)</f>
        <v>412000</v>
      </c>
      <c r="G1083" s="4">
        <f>SUM('დამტკ. ნაერთი'!G1083,'ცვლილ. ნაერთი'!G1083)</f>
        <v>839000</v>
      </c>
      <c r="H1083" s="4">
        <f>SUM('დამტკ. ნაერთი'!H1083,'ცვლილ. ნაერთი'!H1083)</f>
        <v>2121500</v>
      </c>
      <c r="I1083" s="4">
        <f t="shared" si="64"/>
        <v>565500</v>
      </c>
      <c r="J1083" s="4">
        <f t="shared" si="65"/>
        <v>1404500</v>
      </c>
    </row>
    <row r="1084" spans="1:10" ht="15.75" thickTop="1" x14ac:dyDescent="0.25">
      <c r="A1084" t="str">
        <f t="shared" si="63"/>
        <v>a</v>
      </c>
      <c r="B1084" s="5"/>
      <c r="C1084" s="6" t="s">
        <v>10</v>
      </c>
      <c r="D1084" s="7">
        <f>SUM('დამტკ. ნაერთი'!D1084,'ცვლილ. ნაერთი'!D1084)</f>
        <v>3526000</v>
      </c>
      <c r="E1084" s="7">
        <f>SUM('დამტკ. ნაერთი'!E1084,'ცვლილ. ნაერთი'!E1084)</f>
        <v>153500</v>
      </c>
      <c r="F1084" s="7">
        <f>SUM('დამტკ. ნაერთი'!F1084,'ცვლილ. ნაერთი'!F1084)</f>
        <v>412000</v>
      </c>
      <c r="G1084" s="7">
        <f>SUM('დამტკ. ნაერთი'!G1084,'ცვლილ. ნაერთი'!G1084)</f>
        <v>839000</v>
      </c>
      <c r="H1084" s="7">
        <f>SUM('დამტკ. ნაერთი'!H1084,'ცვლილ. ნაერთი'!H1084)</f>
        <v>2121500</v>
      </c>
      <c r="I1084" s="7">
        <f t="shared" si="64"/>
        <v>565500</v>
      </c>
      <c r="J1084" s="7">
        <f t="shared" si="65"/>
        <v>1404500</v>
      </c>
    </row>
    <row r="1085" spans="1:10" x14ac:dyDescent="0.25">
      <c r="A1085" t="str">
        <f t="shared" si="63"/>
        <v>b</v>
      </c>
      <c r="B1085" s="8"/>
      <c r="C1085" s="9" t="s">
        <v>11</v>
      </c>
      <c r="D1085" s="10">
        <f>SUM('დამტკ. ნაერთი'!D1085,'ცვლილ. ნაერთი'!D1085)</f>
        <v>0</v>
      </c>
      <c r="E1085" s="10">
        <f>SUM('დამტკ. ნაერთი'!E1085,'ცვლილ. ნაერთი'!E1085)</f>
        <v>0</v>
      </c>
      <c r="F1085" s="10">
        <f>SUM('დამტკ. ნაერთი'!F1085,'ცვლილ. ნაერთი'!F1085)</f>
        <v>0</v>
      </c>
      <c r="G1085" s="10">
        <f>SUM('დამტკ. ნაერთი'!G1085,'ცვლილ. ნაერთი'!G1085)</f>
        <v>0</v>
      </c>
      <c r="H1085" s="10">
        <f>SUM('დამტკ. ნაერთი'!H1085,'ცვლილ. ნაერთი'!H1085)</f>
        <v>0</v>
      </c>
      <c r="I1085" s="10">
        <f t="shared" si="64"/>
        <v>0</v>
      </c>
      <c r="J1085" s="10">
        <f t="shared" si="65"/>
        <v>0</v>
      </c>
    </row>
    <row r="1086" spans="1:10" x14ac:dyDescent="0.25">
      <c r="A1086" t="str">
        <f t="shared" si="63"/>
        <v>a</v>
      </c>
      <c r="B1086" s="8"/>
      <c r="C1086" s="9" t="s">
        <v>12</v>
      </c>
      <c r="D1086" s="10">
        <f>SUM('დამტკ. ნაერთი'!D1086,'ცვლილ. ნაერთი'!D1086)</f>
        <v>3403000</v>
      </c>
      <c r="E1086" s="10">
        <f>SUM('დამტკ. ნაერთი'!E1086,'ცვლილ. ნაერთი'!E1086)</f>
        <v>150500</v>
      </c>
      <c r="F1086" s="10">
        <f>SUM('დამტკ. ნაერთი'!F1086,'ცვლილ. ნაერთი'!F1086)</f>
        <v>396000</v>
      </c>
      <c r="G1086" s="10">
        <f>SUM('დამტკ. ნაერთი'!G1086,'ცვლილ. ნაერთი'!G1086)</f>
        <v>739000</v>
      </c>
      <c r="H1086" s="10">
        <f>SUM('დამტკ. ნაერთი'!H1086,'ცვლილ. ნაერთი'!H1086)</f>
        <v>2117500</v>
      </c>
      <c r="I1086" s="10">
        <f t="shared" si="64"/>
        <v>546500</v>
      </c>
      <c r="J1086" s="10">
        <f t="shared" si="65"/>
        <v>1285500</v>
      </c>
    </row>
    <row r="1087" spans="1:10" x14ac:dyDescent="0.25">
      <c r="A1087" t="str">
        <f t="shared" si="63"/>
        <v>b</v>
      </c>
      <c r="B1087" s="8"/>
      <c r="C1087" s="9" t="s">
        <v>13</v>
      </c>
      <c r="D1087" s="10">
        <f>SUM('დამტკ. ნაერთი'!D1087,'ცვლილ. ნაერთი'!D1087)</f>
        <v>0</v>
      </c>
      <c r="E1087" s="10">
        <f>SUM('დამტკ. ნაერთი'!E1087,'ცვლილ. ნაერთი'!E1087)</f>
        <v>0</v>
      </c>
      <c r="F1087" s="10">
        <f>SUM('დამტკ. ნაერთი'!F1087,'ცვლილ. ნაერთი'!F1087)</f>
        <v>0</v>
      </c>
      <c r="G1087" s="10">
        <f>SUM('დამტკ. ნაერთი'!G1087,'ცვლილ. ნაერთი'!G1087)</f>
        <v>0</v>
      </c>
      <c r="H1087" s="10">
        <f>SUM('დამტკ. ნაერთი'!H1087,'ცვლილ. ნაერთი'!H1087)</f>
        <v>0</v>
      </c>
      <c r="I1087" s="10">
        <f t="shared" si="64"/>
        <v>0</v>
      </c>
      <c r="J1087" s="10">
        <f t="shared" si="65"/>
        <v>0</v>
      </c>
    </row>
    <row r="1088" spans="1:10" x14ac:dyDescent="0.25">
      <c r="A1088" t="str">
        <f t="shared" si="63"/>
        <v>b</v>
      </c>
      <c r="B1088" s="8"/>
      <c r="C1088" s="9" t="s">
        <v>14</v>
      </c>
      <c r="D1088" s="10">
        <f>SUM('დამტკ. ნაერთი'!D1088,'ცვლილ. ნაერთი'!D1088)</f>
        <v>0</v>
      </c>
      <c r="E1088" s="10">
        <f>SUM('დამტკ. ნაერთი'!E1088,'ცვლილ. ნაერთი'!E1088)</f>
        <v>0</v>
      </c>
      <c r="F1088" s="10">
        <f>SUM('დამტკ. ნაერთი'!F1088,'ცვლილ. ნაერთი'!F1088)</f>
        <v>0</v>
      </c>
      <c r="G1088" s="10">
        <f>SUM('დამტკ. ნაერთი'!G1088,'ცვლილ. ნაერთი'!G1088)</f>
        <v>0</v>
      </c>
      <c r="H1088" s="10">
        <f>SUM('დამტკ. ნაერთი'!H1088,'ცვლილ. ნაერთი'!H1088)</f>
        <v>0</v>
      </c>
      <c r="I1088" s="10">
        <f t="shared" si="64"/>
        <v>0</v>
      </c>
      <c r="J1088" s="10">
        <f t="shared" si="65"/>
        <v>0</v>
      </c>
    </row>
    <row r="1089" spans="1:10" x14ac:dyDescent="0.25">
      <c r="A1089" t="str">
        <f t="shared" si="63"/>
        <v>b</v>
      </c>
      <c r="B1089" s="8"/>
      <c r="C1089" s="9" t="s">
        <v>15</v>
      </c>
      <c r="D1089" s="10">
        <f>SUM('დამტკ. ნაერთი'!D1089,'ცვლილ. ნაერთი'!D1089)</f>
        <v>0</v>
      </c>
      <c r="E1089" s="10">
        <f>SUM('დამტკ. ნაერთი'!E1089,'ცვლილ. ნაერთი'!E1089)</f>
        <v>0</v>
      </c>
      <c r="F1089" s="10">
        <f>SUM('დამტკ. ნაერთი'!F1089,'ცვლილ. ნაერთი'!F1089)</f>
        <v>0</v>
      </c>
      <c r="G1089" s="10">
        <f>SUM('დამტკ. ნაერთი'!G1089,'ცვლილ. ნაერთი'!G1089)</f>
        <v>0</v>
      </c>
      <c r="H1089" s="10">
        <f>SUM('დამტკ. ნაერთი'!H1089,'ცვლილ. ნაერთი'!H1089)</f>
        <v>0</v>
      </c>
      <c r="I1089" s="10">
        <f t="shared" si="64"/>
        <v>0</v>
      </c>
      <c r="J1089" s="10">
        <f t="shared" si="65"/>
        <v>0</v>
      </c>
    </row>
    <row r="1090" spans="1:10" x14ac:dyDescent="0.25">
      <c r="A1090" t="str">
        <f t="shared" si="63"/>
        <v>a</v>
      </c>
      <c r="B1090" s="8"/>
      <c r="C1090" s="9" t="s">
        <v>16</v>
      </c>
      <c r="D1090" s="10">
        <f>SUM('დამტკ. ნაერთი'!D1090,'ცვლილ. ნაერთი'!D1090)</f>
        <v>13000</v>
      </c>
      <c r="E1090" s="10">
        <f>SUM('დამტკ. ნაერთი'!E1090,'ცვლილ. ნაერთი'!E1090)</f>
        <v>3000</v>
      </c>
      <c r="F1090" s="10">
        <f>SUM('დამტკ. ნაერთი'!F1090,'ცვლილ. ნაერთი'!F1090)</f>
        <v>6000</v>
      </c>
      <c r="G1090" s="10">
        <f>SUM('დამტკ. ნაერთი'!G1090,'ცვლილ. ნაერთი'!G1090)</f>
        <v>0</v>
      </c>
      <c r="H1090" s="10">
        <f>SUM('დამტკ. ნაერთი'!H1090,'ცვლილ. ნაერთი'!H1090)</f>
        <v>4000</v>
      </c>
      <c r="I1090" s="10">
        <f t="shared" si="64"/>
        <v>9000</v>
      </c>
      <c r="J1090" s="10">
        <f t="shared" si="65"/>
        <v>9000</v>
      </c>
    </row>
    <row r="1091" spans="1:10" x14ac:dyDescent="0.25">
      <c r="A1091" t="str">
        <f t="shared" si="63"/>
        <v>a</v>
      </c>
      <c r="B1091" s="8"/>
      <c r="C1091" s="9" t="s">
        <v>17</v>
      </c>
      <c r="D1091" s="10">
        <f>SUM('დამტკ. ნაერთი'!D1091,'ცვლილ. ნაერთი'!D1091)</f>
        <v>110000</v>
      </c>
      <c r="E1091" s="10">
        <f>SUM('დამტკ. ნაერთი'!E1091,'ცვლილ. ნაერთი'!E1091)</f>
        <v>0</v>
      </c>
      <c r="F1091" s="10">
        <f>SUM('დამტკ. ნაერთი'!F1091,'ცვლილ. ნაერთი'!F1091)</f>
        <v>10000</v>
      </c>
      <c r="G1091" s="10">
        <f>SUM('დამტკ. ნაერთი'!G1091,'ცვლილ. ნაერთი'!G1091)</f>
        <v>100000</v>
      </c>
      <c r="H1091" s="10">
        <f>SUM('დამტკ. ნაერთი'!H1091,'ცვლილ. ნაერთი'!H1091)</f>
        <v>0</v>
      </c>
      <c r="I1091" s="10">
        <f t="shared" si="64"/>
        <v>10000</v>
      </c>
      <c r="J1091" s="10">
        <f t="shared" si="65"/>
        <v>110000</v>
      </c>
    </row>
    <row r="1092" spans="1:10" x14ac:dyDescent="0.25">
      <c r="A1092" t="str">
        <f t="shared" si="63"/>
        <v>b</v>
      </c>
      <c r="B1092" s="5"/>
      <c r="C1092" s="6" t="s">
        <v>18</v>
      </c>
      <c r="D1092" s="7">
        <f>SUM('დამტკ. ნაერთი'!D1092,'ცვლილ. ნაერთი'!D1092)</f>
        <v>0</v>
      </c>
      <c r="E1092" s="7">
        <f>SUM('დამტკ. ნაერთი'!E1092,'ცვლილ. ნაერთი'!E1092)</f>
        <v>0</v>
      </c>
      <c r="F1092" s="7">
        <f>SUM('დამტკ. ნაერთი'!F1092,'ცვლილ. ნაერთი'!F1092)</f>
        <v>0</v>
      </c>
      <c r="G1092" s="7">
        <f>SUM('დამტკ. ნაერთი'!G1092,'ცვლილ. ნაერთი'!G1092)</f>
        <v>0</v>
      </c>
      <c r="H1092" s="7">
        <f>SUM('დამტკ. ნაერთი'!H1092,'ცვლილ. ნაერთი'!H1092)</f>
        <v>0</v>
      </c>
      <c r="I1092" s="7">
        <f t="shared" si="64"/>
        <v>0</v>
      </c>
      <c r="J1092" s="7">
        <f t="shared" si="65"/>
        <v>0</v>
      </c>
    </row>
    <row r="1093" spans="1:10" x14ac:dyDescent="0.25">
      <c r="A1093" t="str">
        <f t="shared" si="63"/>
        <v>b</v>
      </c>
      <c r="B1093" s="5"/>
      <c r="C1093" s="6" t="s">
        <v>19</v>
      </c>
      <c r="D1093" s="7">
        <f>SUM('დამტკ. ნაერთი'!D1093,'ცვლილ. ნაერთი'!D1093)</f>
        <v>0</v>
      </c>
      <c r="E1093" s="7">
        <f>SUM('დამტკ. ნაერთი'!E1093,'ცვლილ. ნაერთი'!E1093)</f>
        <v>0</v>
      </c>
      <c r="F1093" s="7">
        <f>SUM('დამტკ. ნაერთი'!F1093,'ცვლილ. ნაერთი'!F1093)</f>
        <v>0</v>
      </c>
      <c r="G1093" s="7">
        <f>SUM('დამტკ. ნაერთი'!G1093,'ცვლილ. ნაერთი'!G1093)</f>
        <v>0</v>
      </c>
      <c r="H1093" s="7">
        <f>SUM('დამტკ. ნაერთი'!H1093,'ცვლილ. ნაერთი'!H1093)</f>
        <v>0</v>
      </c>
      <c r="I1093" s="7">
        <f t="shared" si="64"/>
        <v>0</v>
      </c>
      <c r="J1093" s="7">
        <f t="shared" si="65"/>
        <v>0</v>
      </c>
    </row>
    <row r="1094" spans="1:10" ht="15.75" thickBot="1" x14ac:dyDescent="0.3">
      <c r="A1094" t="str">
        <f t="shared" si="63"/>
        <v>b</v>
      </c>
      <c r="B1094" s="11"/>
      <c r="C1094" s="12" t="s">
        <v>20</v>
      </c>
      <c r="D1094" s="13">
        <f>SUM('დამტკ. ნაერთი'!D1094,'ცვლილ. ნაერთი'!D1094)</f>
        <v>0</v>
      </c>
      <c r="E1094" s="13">
        <f>SUM('დამტკ. ნაერთი'!E1094,'ცვლილ. ნაერთი'!E1094)</f>
        <v>0</v>
      </c>
      <c r="F1094" s="13">
        <f>SUM('დამტკ. ნაერთი'!F1094,'ცვლილ. ნაერთი'!F1094)</f>
        <v>0</v>
      </c>
      <c r="G1094" s="13">
        <f>SUM('დამტკ. ნაერთი'!G1094,'ცვლილ. ნაერთი'!G1094)</f>
        <v>0</v>
      </c>
      <c r="H1094" s="13">
        <f>SUM('დამტკ. ნაერთი'!H1094,'ცვლილ. ნაერთი'!H1094)</f>
        <v>0</v>
      </c>
      <c r="I1094" s="13">
        <f t="shared" si="64"/>
        <v>0</v>
      </c>
      <c r="J1094" s="13">
        <f t="shared" si="65"/>
        <v>0</v>
      </c>
    </row>
    <row r="1095" spans="1:10" ht="31.5" thickTop="1" thickBot="1" x14ac:dyDescent="0.3">
      <c r="A1095" t="str">
        <f t="shared" si="63"/>
        <v>a</v>
      </c>
      <c r="B1095" s="3" t="s">
        <v>174</v>
      </c>
      <c r="C1095" s="14" t="s">
        <v>175</v>
      </c>
      <c r="D1095" s="4">
        <f>SUM('დამტკ. ნაერთი'!D1095,'ცვლილ. ნაერთი'!D1095)</f>
        <v>261000</v>
      </c>
      <c r="E1095" s="4">
        <f>SUM('დამტკ. ნაერთი'!E1095,'ცვლილ. ნაერთი'!E1095)</f>
        <v>0</v>
      </c>
      <c r="F1095" s="4">
        <f>SUM('დამტკ. ნაერთი'!F1095,'ცვლილ. ნაერთი'!F1095)</f>
        <v>0</v>
      </c>
      <c r="G1095" s="4">
        <f>SUM('დამტკ. ნაერთი'!G1095,'ცვლილ. ნაერთი'!G1095)</f>
        <v>6000</v>
      </c>
      <c r="H1095" s="4">
        <f>SUM('დამტკ. ნაერთი'!H1095,'ცვლილ. ნაერთი'!H1095)</f>
        <v>255000</v>
      </c>
      <c r="I1095" s="4">
        <f t="shared" si="64"/>
        <v>0</v>
      </c>
      <c r="J1095" s="4">
        <f t="shared" si="65"/>
        <v>6000</v>
      </c>
    </row>
    <row r="1096" spans="1:10" ht="15.75" thickTop="1" x14ac:dyDescent="0.25">
      <c r="A1096" t="str">
        <f t="shared" si="63"/>
        <v>a</v>
      </c>
      <c r="B1096" s="5"/>
      <c r="C1096" s="6" t="s">
        <v>10</v>
      </c>
      <c r="D1096" s="7">
        <f>SUM('დამტკ. ნაერთი'!D1096,'ცვლილ. ნაერთი'!D1096)</f>
        <v>261000</v>
      </c>
      <c r="E1096" s="7">
        <f>SUM('დამტკ. ნაერთი'!E1096,'ცვლილ. ნაერთი'!E1096)</f>
        <v>0</v>
      </c>
      <c r="F1096" s="7">
        <f>SUM('დამტკ. ნაერთი'!F1096,'ცვლილ. ნაერთი'!F1096)</f>
        <v>0</v>
      </c>
      <c r="G1096" s="7">
        <f>SUM('დამტკ. ნაერთი'!G1096,'ცვლილ. ნაერთი'!G1096)</f>
        <v>6000</v>
      </c>
      <c r="H1096" s="7">
        <f>SUM('დამტკ. ნაერთი'!H1096,'ცვლილ. ნაერთი'!H1096)</f>
        <v>255000</v>
      </c>
      <c r="I1096" s="7">
        <f t="shared" si="64"/>
        <v>0</v>
      </c>
      <c r="J1096" s="7">
        <f t="shared" si="65"/>
        <v>6000</v>
      </c>
    </row>
    <row r="1097" spans="1:10" x14ac:dyDescent="0.25">
      <c r="A1097" t="str">
        <f t="shared" si="63"/>
        <v>b</v>
      </c>
      <c r="B1097" s="8"/>
      <c r="C1097" s="9" t="s">
        <v>11</v>
      </c>
      <c r="D1097" s="10">
        <f>SUM('დამტკ. ნაერთი'!D1097,'ცვლილ. ნაერთი'!D1097)</f>
        <v>0</v>
      </c>
      <c r="E1097" s="10">
        <f>SUM('დამტკ. ნაერთი'!E1097,'ცვლილ. ნაერთი'!E1097)</f>
        <v>0</v>
      </c>
      <c r="F1097" s="10">
        <f>SUM('დამტკ. ნაერთი'!F1097,'ცვლილ. ნაერთი'!F1097)</f>
        <v>0</v>
      </c>
      <c r="G1097" s="10">
        <f>SUM('დამტკ. ნაერთი'!G1097,'ცვლილ. ნაერთი'!G1097)</f>
        <v>0</v>
      </c>
      <c r="H1097" s="10">
        <f>SUM('დამტკ. ნაერთი'!H1097,'ცვლილ. ნაერთი'!H1097)</f>
        <v>0</v>
      </c>
      <c r="I1097" s="10">
        <f t="shared" si="64"/>
        <v>0</v>
      </c>
      <c r="J1097" s="10">
        <f t="shared" si="65"/>
        <v>0</v>
      </c>
    </row>
    <row r="1098" spans="1:10" x14ac:dyDescent="0.25">
      <c r="A1098" t="str">
        <f t="shared" si="63"/>
        <v>a</v>
      </c>
      <c r="B1098" s="8"/>
      <c r="C1098" s="9" t="s">
        <v>12</v>
      </c>
      <c r="D1098" s="10">
        <f>SUM('დამტკ. ნაერთი'!D1098,'ცვლილ. ნაერთი'!D1098)</f>
        <v>261000</v>
      </c>
      <c r="E1098" s="10">
        <f>SUM('დამტკ. ნაერთი'!E1098,'ცვლილ. ნაერთი'!E1098)</f>
        <v>0</v>
      </c>
      <c r="F1098" s="10">
        <f>SUM('დამტკ. ნაერთი'!F1098,'ცვლილ. ნაერთი'!F1098)</f>
        <v>0</v>
      </c>
      <c r="G1098" s="10">
        <f>SUM('დამტკ. ნაერთი'!G1098,'ცვლილ. ნაერთი'!G1098)</f>
        <v>6000</v>
      </c>
      <c r="H1098" s="10">
        <f>SUM('დამტკ. ნაერთი'!H1098,'ცვლილ. ნაერთი'!H1098)</f>
        <v>255000</v>
      </c>
      <c r="I1098" s="10">
        <f t="shared" si="64"/>
        <v>0</v>
      </c>
      <c r="J1098" s="10">
        <f t="shared" si="65"/>
        <v>6000</v>
      </c>
    </row>
    <row r="1099" spans="1:10" x14ac:dyDescent="0.25">
      <c r="A1099" t="str">
        <f t="shared" si="63"/>
        <v>b</v>
      </c>
      <c r="B1099" s="8"/>
      <c r="C1099" s="9" t="s">
        <v>13</v>
      </c>
      <c r="D1099" s="10">
        <f>SUM('დამტკ. ნაერთი'!D1099,'ცვლილ. ნაერთი'!D1099)</f>
        <v>0</v>
      </c>
      <c r="E1099" s="10">
        <f>SUM('დამტკ. ნაერთი'!E1099,'ცვლილ. ნაერთი'!E1099)</f>
        <v>0</v>
      </c>
      <c r="F1099" s="10">
        <f>SUM('დამტკ. ნაერთი'!F1099,'ცვლილ. ნაერთი'!F1099)</f>
        <v>0</v>
      </c>
      <c r="G1099" s="10">
        <f>SUM('დამტკ. ნაერთი'!G1099,'ცვლილ. ნაერთი'!G1099)</f>
        <v>0</v>
      </c>
      <c r="H1099" s="10">
        <f>SUM('დამტკ. ნაერთი'!H1099,'ცვლილ. ნაერთი'!H1099)</f>
        <v>0</v>
      </c>
      <c r="I1099" s="10">
        <f t="shared" si="64"/>
        <v>0</v>
      </c>
      <c r="J1099" s="10">
        <f t="shared" si="65"/>
        <v>0</v>
      </c>
    </row>
    <row r="1100" spans="1:10" x14ac:dyDescent="0.25">
      <c r="A1100" t="str">
        <f t="shared" si="63"/>
        <v>b</v>
      </c>
      <c r="B1100" s="8"/>
      <c r="C1100" s="9" t="s">
        <v>14</v>
      </c>
      <c r="D1100" s="10">
        <f>SUM('დამტკ. ნაერთი'!D1100,'ცვლილ. ნაერთი'!D1100)</f>
        <v>0</v>
      </c>
      <c r="E1100" s="10">
        <f>SUM('დამტკ. ნაერთი'!E1100,'ცვლილ. ნაერთი'!E1100)</f>
        <v>0</v>
      </c>
      <c r="F1100" s="10">
        <f>SUM('დამტკ. ნაერთი'!F1100,'ცვლილ. ნაერთი'!F1100)</f>
        <v>0</v>
      </c>
      <c r="G1100" s="10">
        <f>SUM('დამტკ. ნაერთი'!G1100,'ცვლილ. ნაერთი'!G1100)</f>
        <v>0</v>
      </c>
      <c r="H1100" s="10">
        <f>SUM('დამტკ. ნაერთი'!H1100,'ცვლილ. ნაერთი'!H1100)</f>
        <v>0</v>
      </c>
      <c r="I1100" s="10">
        <f t="shared" si="64"/>
        <v>0</v>
      </c>
      <c r="J1100" s="10">
        <f t="shared" si="65"/>
        <v>0</v>
      </c>
    </row>
    <row r="1101" spans="1:10" x14ac:dyDescent="0.25">
      <c r="A1101" t="str">
        <f t="shared" si="63"/>
        <v>b</v>
      </c>
      <c r="B1101" s="8"/>
      <c r="C1101" s="9" t="s">
        <v>15</v>
      </c>
      <c r="D1101" s="10">
        <f>SUM('დამტკ. ნაერთი'!D1101,'ცვლილ. ნაერთი'!D1101)</f>
        <v>0</v>
      </c>
      <c r="E1101" s="10">
        <f>SUM('დამტკ. ნაერთი'!E1101,'ცვლილ. ნაერთი'!E1101)</f>
        <v>0</v>
      </c>
      <c r="F1101" s="10">
        <f>SUM('დამტკ. ნაერთი'!F1101,'ცვლილ. ნაერთი'!F1101)</f>
        <v>0</v>
      </c>
      <c r="G1101" s="10">
        <f>SUM('დამტკ. ნაერთი'!G1101,'ცვლილ. ნაერთი'!G1101)</f>
        <v>0</v>
      </c>
      <c r="H1101" s="10">
        <f>SUM('დამტკ. ნაერთი'!H1101,'ცვლილ. ნაერთი'!H1101)</f>
        <v>0</v>
      </c>
      <c r="I1101" s="10">
        <f t="shared" si="64"/>
        <v>0</v>
      </c>
      <c r="J1101" s="10">
        <f t="shared" si="65"/>
        <v>0</v>
      </c>
    </row>
    <row r="1102" spans="1:10" x14ac:dyDescent="0.25">
      <c r="A1102" t="str">
        <f t="shared" si="63"/>
        <v>b</v>
      </c>
      <c r="B1102" s="8"/>
      <c r="C1102" s="9" t="s">
        <v>16</v>
      </c>
      <c r="D1102" s="10">
        <f>SUM('დამტკ. ნაერთი'!D1102,'ცვლილ. ნაერთი'!D1102)</f>
        <v>0</v>
      </c>
      <c r="E1102" s="10">
        <f>SUM('დამტკ. ნაერთი'!E1102,'ცვლილ. ნაერთი'!E1102)</f>
        <v>0</v>
      </c>
      <c r="F1102" s="10">
        <f>SUM('დამტკ. ნაერთი'!F1102,'ცვლილ. ნაერთი'!F1102)</f>
        <v>0</v>
      </c>
      <c r="G1102" s="10">
        <f>SUM('დამტკ. ნაერთი'!G1102,'ცვლილ. ნაერთი'!G1102)</f>
        <v>0</v>
      </c>
      <c r="H1102" s="10">
        <f>SUM('დამტკ. ნაერთი'!H1102,'ცვლილ. ნაერთი'!H1102)</f>
        <v>0</v>
      </c>
      <c r="I1102" s="10">
        <f t="shared" si="64"/>
        <v>0</v>
      </c>
      <c r="J1102" s="10">
        <f t="shared" si="65"/>
        <v>0</v>
      </c>
    </row>
    <row r="1103" spans="1:10" x14ac:dyDescent="0.25">
      <c r="A1103" t="str">
        <f t="shared" si="63"/>
        <v>b</v>
      </c>
      <c r="B1103" s="8"/>
      <c r="C1103" s="9" t="s">
        <v>17</v>
      </c>
      <c r="D1103" s="10">
        <f>SUM('დამტკ. ნაერთი'!D1103,'ცვლილ. ნაერთი'!D1103)</f>
        <v>0</v>
      </c>
      <c r="E1103" s="10">
        <f>SUM('დამტკ. ნაერთი'!E1103,'ცვლილ. ნაერთი'!E1103)</f>
        <v>0</v>
      </c>
      <c r="F1103" s="10">
        <f>SUM('დამტკ. ნაერთი'!F1103,'ცვლილ. ნაერთი'!F1103)</f>
        <v>0</v>
      </c>
      <c r="G1103" s="10">
        <f>SUM('დამტკ. ნაერთი'!G1103,'ცვლილ. ნაერთი'!G1103)</f>
        <v>0</v>
      </c>
      <c r="H1103" s="10">
        <f>SUM('დამტკ. ნაერთი'!H1103,'ცვლილ. ნაერთი'!H1103)</f>
        <v>0</v>
      </c>
      <c r="I1103" s="10">
        <f t="shared" si="64"/>
        <v>0</v>
      </c>
      <c r="J1103" s="10">
        <f t="shared" si="65"/>
        <v>0</v>
      </c>
    </row>
    <row r="1104" spans="1:10" x14ac:dyDescent="0.25">
      <c r="A1104" t="str">
        <f t="shared" si="63"/>
        <v>b</v>
      </c>
      <c r="B1104" s="5"/>
      <c r="C1104" s="6" t="s">
        <v>18</v>
      </c>
      <c r="D1104" s="7">
        <f>SUM('დამტკ. ნაერთი'!D1104,'ცვლილ. ნაერთი'!D1104)</f>
        <v>0</v>
      </c>
      <c r="E1104" s="7">
        <f>SUM('დამტკ. ნაერთი'!E1104,'ცვლილ. ნაერთი'!E1104)</f>
        <v>0</v>
      </c>
      <c r="F1104" s="7">
        <f>SUM('დამტკ. ნაერთი'!F1104,'ცვლილ. ნაერთი'!F1104)</f>
        <v>0</v>
      </c>
      <c r="G1104" s="7">
        <f>SUM('დამტკ. ნაერთი'!G1104,'ცვლილ. ნაერთი'!G1104)</f>
        <v>0</v>
      </c>
      <c r="H1104" s="7">
        <f>SUM('დამტკ. ნაერთი'!H1104,'ცვლილ. ნაერთი'!H1104)</f>
        <v>0</v>
      </c>
      <c r="I1104" s="7">
        <f t="shared" si="64"/>
        <v>0</v>
      </c>
      <c r="J1104" s="7">
        <f t="shared" si="65"/>
        <v>0</v>
      </c>
    </row>
    <row r="1105" spans="1:10" x14ac:dyDescent="0.25">
      <c r="A1105" t="str">
        <f t="shared" si="63"/>
        <v>b</v>
      </c>
      <c r="B1105" s="5"/>
      <c r="C1105" s="6" t="s">
        <v>19</v>
      </c>
      <c r="D1105" s="7">
        <f>SUM('დამტკ. ნაერთი'!D1105,'ცვლილ. ნაერთი'!D1105)</f>
        <v>0</v>
      </c>
      <c r="E1105" s="7">
        <f>SUM('დამტკ. ნაერთი'!E1105,'ცვლილ. ნაერთი'!E1105)</f>
        <v>0</v>
      </c>
      <c r="F1105" s="7">
        <f>SUM('დამტკ. ნაერთი'!F1105,'ცვლილ. ნაერთი'!F1105)</f>
        <v>0</v>
      </c>
      <c r="G1105" s="7">
        <f>SUM('დამტკ. ნაერთი'!G1105,'ცვლილ. ნაერთი'!G1105)</f>
        <v>0</v>
      </c>
      <c r="H1105" s="7">
        <f>SUM('დამტკ. ნაერთი'!H1105,'ცვლილ. ნაერთი'!H1105)</f>
        <v>0</v>
      </c>
      <c r="I1105" s="7">
        <f t="shared" si="64"/>
        <v>0</v>
      </c>
      <c r="J1105" s="7">
        <f t="shared" si="65"/>
        <v>0</v>
      </c>
    </row>
    <row r="1106" spans="1:10" ht="15.75" thickBot="1" x14ac:dyDescent="0.3">
      <c r="A1106" t="str">
        <f t="shared" si="63"/>
        <v>b</v>
      </c>
      <c r="B1106" s="11"/>
      <c r="C1106" s="12" t="s">
        <v>20</v>
      </c>
      <c r="D1106" s="13">
        <f>SUM('დამტკ. ნაერთი'!D1106,'ცვლილ. ნაერთი'!D1106)</f>
        <v>0</v>
      </c>
      <c r="E1106" s="13">
        <f>SUM('დამტკ. ნაერთი'!E1106,'ცვლილ. ნაერთი'!E1106)</f>
        <v>0</v>
      </c>
      <c r="F1106" s="13">
        <f>SUM('დამტკ. ნაერთი'!F1106,'ცვლილ. ნაერთი'!F1106)</f>
        <v>0</v>
      </c>
      <c r="G1106" s="13">
        <f>SUM('დამტკ. ნაერთი'!G1106,'ცვლილ. ნაერთი'!G1106)</f>
        <v>0</v>
      </c>
      <c r="H1106" s="13">
        <f>SUM('დამტკ. ნაერთი'!H1106,'ცვლილ. ნაერთი'!H1106)</f>
        <v>0</v>
      </c>
      <c r="I1106" s="13">
        <f t="shared" si="64"/>
        <v>0</v>
      </c>
      <c r="J1106" s="13">
        <f t="shared" si="65"/>
        <v>0</v>
      </c>
    </row>
    <row r="1107" spans="1:10" ht="31.5" thickTop="1" thickBot="1" x14ac:dyDescent="0.3">
      <c r="A1107" t="str">
        <f t="shared" si="63"/>
        <v>a</v>
      </c>
      <c r="B1107" s="3" t="s">
        <v>176</v>
      </c>
      <c r="C1107" s="14" t="s">
        <v>177</v>
      </c>
      <c r="D1107" s="4">
        <f>SUM('დამტკ. ნაერთი'!D1107,'ცვლილ. ნაერთი'!D1107)</f>
        <v>676000</v>
      </c>
      <c r="E1107" s="4">
        <f>SUM('დამტკ. ნაერთი'!E1107,'ცვლილ. ნაერთი'!E1107)</f>
        <v>69500</v>
      </c>
      <c r="F1107" s="4">
        <f>SUM('დამტკ. ნაერთი'!F1107,'ცვლილ. ნაერთი'!F1107)</f>
        <v>170000</v>
      </c>
      <c r="G1107" s="4">
        <f>SUM('დამტკ. ნაერთი'!G1107,'ცვლილ. ნაერთი'!G1107)</f>
        <v>170000</v>
      </c>
      <c r="H1107" s="4">
        <f>SUM('დამტკ. ნაერთი'!H1107,'ცვლილ. ნაერთი'!H1107)</f>
        <v>266500</v>
      </c>
      <c r="I1107" s="4">
        <f t="shared" si="64"/>
        <v>239500</v>
      </c>
      <c r="J1107" s="4">
        <f t="shared" si="65"/>
        <v>409500</v>
      </c>
    </row>
    <row r="1108" spans="1:10" ht="15.75" thickTop="1" x14ac:dyDescent="0.25">
      <c r="A1108" t="str">
        <f t="shared" si="63"/>
        <v>a</v>
      </c>
      <c r="B1108" s="5"/>
      <c r="C1108" s="6" t="s">
        <v>10</v>
      </c>
      <c r="D1108" s="7">
        <f>SUM('დამტკ. ნაერთი'!D1108,'ცვლილ. ნაერთი'!D1108)</f>
        <v>676000</v>
      </c>
      <c r="E1108" s="7">
        <f>SUM('დამტკ. ნაერთი'!E1108,'ცვლილ. ნაერთი'!E1108)</f>
        <v>69500</v>
      </c>
      <c r="F1108" s="7">
        <f>SUM('დამტკ. ნაერთი'!F1108,'ცვლილ. ნაერთი'!F1108)</f>
        <v>170000</v>
      </c>
      <c r="G1108" s="7">
        <f>SUM('დამტკ. ნაერთი'!G1108,'ცვლილ. ნაერთი'!G1108)</f>
        <v>170000</v>
      </c>
      <c r="H1108" s="7">
        <f>SUM('დამტკ. ნაერთი'!H1108,'ცვლილ. ნაერთი'!H1108)</f>
        <v>266500</v>
      </c>
      <c r="I1108" s="7">
        <f t="shared" si="64"/>
        <v>239500</v>
      </c>
      <c r="J1108" s="7">
        <f t="shared" si="65"/>
        <v>409500</v>
      </c>
    </row>
    <row r="1109" spans="1:10" x14ac:dyDescent="0.25">
      <c r="A1109" t="str">
        <f t="shared" si="63"/>
        <v>b</v>
      </c>
      <c r="B1109" s="8"/>
      <c r="C1109" s="9" t="s">
        <v>11</v>
      </c>
      <c r="D1109" s="10">
        <f>SUM('დამტკ. ნაერთი'!D1109,'ცვლილ. ნაერთი'!D1109)</f>
        <v>0</v>
      </c>
      <c r="E1109" s="10">
        <f>SUM('დამტკ. ნაერთი'!E1109,'ცვლილ. ნაერთი'!E1109)</f>
        <v>0</v>
      </c>
      <c r="F1109" s="10">
        <f>SUM('დამტკ. ნაერთი'!F1109,'ცვლილ. ნაერთი'!F1109)</f>
        <v>0</v>
      </c>
      <c r="G1109" s="10">
        <f>SUM('დამტკ. ნაერთი'!G1109,'ცვლილ. ნაერთი'!G1109)</f>
        <v>0</v>
      </c>
      <c r="H1109" s="10">
        <f>SUM('დამტკ. ნაერთი'!H1109,'ცვლილ. ნაერთი'!H1109)</f>
        <v>0</v>
      </c>
      <c r="I1109" s="10">
        <f t="shared" si="64"/>
        <v>0</v>
      </c>
      <c r="J1109" s="10">
        <f t="shared" si="65"/>
        <v>0</v>
      </c>
    </row>
    <row r="1110" spans="1:10" x14ac:dyDescent="0.25">
      <c r="A1110" t="str">
        <f t="shared" si="63"/>
        <v>a</v>
      </c>
      <c r="B1110" s="8"/>
      <c r="C1110" s="9" t="s">
        <v>12</v>
      </c>
      <c r="D1110" s="10">
        <f>SUM('დამტკ. ნაერთი'!D1110,'ცვლილ. ნაერთი'!D1110)</f>
        <v>653000</v>
      </c>
      <c r="E1110" s="10">
        <f>SUM('დამტკ. ნაერთი'!E1110,'ცვლილ. ნაერთი'!E1110)</f>
        <v>66500</v>
      </c>
      <c r="F1110" s="10">
        <f>SUM('დამტკ. ნაერთი'!F1110,'ცვლილ. ნაერთი'!F1110)</f>
        <v>154000</v>
      </c>
      <c r="G1110" s="10">
        <f>SUM('დამტკ. ნაერთი'!G1110,'ცვლილ. ნაერთი'!G1110)</f>
        <v>170000</v>
      </c>
      <c r="H1110" s="10">
        <f>SUM('დამტკ. ნაერთი'!H1110,'ცვლილ. ნაერთი'!H1110)</f>
        <v>262500</v>
      </c>
      <c r="I1110" s="10">
        <f t="shared" si="64"/>
        <v>220500</v>
      </c>
      <c r="J1110" s="10">
        <f t="shared" si="65"/>
        <v>390500</v>
      </c>
    </row>
    <row r="1111" spans="1:10" x14ac:dyDescent="0.25">
      <c r="A1111" t="str">
        <f t="shared" si="63"/>
        <v>b</v>
      </c>
      <c r="B1111" s="8"/>
      <c r="C1111" s="9" t="s">
        <v>13</v>
      </c>
      <c r="D1111" s="10">
        <f>SUM('დამტკ. ნაერთი'!D1111,'ცვლილ. ნაერთი'!D1111)</f>
        <v>0</v>
      </c>
      <c r="E1111" s="10">
        <f>SUM('დამტკ. ნაერთი'!E1111,'ცვლილ. ნაერთი'!E1111)</f>
        <v>0</v>
      </c>
      <c r="F1111" s="10">
        <f>SUM('დამტკ. ნაერთი'!F1111,'ცვლილ. ნაერთი'!F1111)</f>
        <v>0</v>
      </c>
      <c r="G1111" s="10">
        <f>SUM('დამტკ. ნაერთი'!G1111,'ცვლილ. ნაერთი'!G1111)</f>
        <v>0</v>
      </c>
      <c r="H1111" s="10">
        <f>SUM('დამტკ. ნაერთი'!H1111,'ცვლილ. ნაერთი'!H1111)</f>
        <v>0</v>
      </c>
      <c r="I1111" s="10">
        <f t="shared" si="64"/>
        <v>0</v>
      </c>
      <c r="J1111" s="10">
        <f t="shared" si="65"/>
        <v>0</v>
      </c>
    </row>
    <row r="1112" spans="1:10" x14ac:dyDescent="0.25">
      <c r="A1112" t="str">
        <f t="shared" si="63"/>
        <v>b</v>
      </c>
      <c r="B1112" s="8"/>
      <c r="C1112" s="9" t="s">
        <v>14</v>
      </c>
      <c r="D1112" s="10">
        <f>SUM('დამტკ. ნაერთი'!D1112,'ცვლილ. ნაერთი'!D1112)</f>
        <v>0</v>
      </c>
      <c r="E1112" s="10">
        <f>SUM('დამტკ. ნაერთი'!E1112,'ცვლილ. ნაერთი'!E1112)</f>
        <v>0</v>
      </c>
      <c r="F1112" s="10">
        <f>SUM('დამტკ. ნაერთი'!F1112,'ცვლილ. ნაერთი'!F1112)</f>
        <v>0</v>
      </c>
      <c r="G1112" s="10">
        <f>SUM('დამტკ. ნაერთი'!G1112,'ცვლილ. ნაერთი'!G1112)</f>
        <v>0</v>
      </c>
      <c r="H1112" s="10">
        <f>SUM('დამტკ. ნაერთი'!H1112,'ცვლილ. ნაერთი'!H1112)</f>
        <v>0</v>
      </c>
      <c r="I1112" s="10">
        <f t="shared" si="64"/>
        <v>0</v>
      </c>
      <c r="J1112" s="10">
        <f t="shared" si="65"/>
        <v>0</v>
      </c>
    </row>
    <row r="1113" spans="1:10" x14ac:dyDescent="0.25">
      <c r="A1113" t="str">
        <f t="shared" si="63"/>
        <v>b</v>
      </c>
      <c r="B1113" s="8"/>
      <c r="C1113" s="9" t="s">
        <v>15</v>
      </c>
      <c r="D1113" s="10">
        <f>SUM('დამტკ. ნაერთი'!D1113,'ცვლილ. ნაერთი'!D1113)</f>
        <v>0</v>
      </c>
      <c r="E1113" s="10">
        <f>SUM('დამტკ. ნაერთი'!E1113,'ცვლილ. ნაერთი'!E1113)</f>
        <v>0</v>
      </c>
      <c r="F1113" s="10">
        <f>SUM('დამტკ. ნაერთი'!F1113,'ცვლილ. ნაერთი'!F1113)</f>
        <v>0</v>
      </c>
      <c r="G1113" s="10">
        <f>SUM('დამტკ. ნაერთი'!G1113,'ცვლილ. ნაერთი'!G1113)</f>
        <v>0</v>
      </c>
      <c r="H1113" s="10">
        <f>SUM('დამტკ. ნაერთი'!H1113,'ცვლილ. ნაერთი'!H1113)</f>
        <v>0</v>
      </c>
      <c r="I1113" s="10">
        <f t="shared" si="64"/>
        <v>0</v>
      </c>
      <c r="J1113" s="10">
        <f t="shared" si="65"/>
        <v>0</v>
      </c>
    </row>
    <row r="1114" spans="1:10" x14ac:dyDescent="0.25">
      <c r="A1114" t="str">
        <f t="shared" si="63"/>
        <v>a</v>
      </c>
      <c r="B1114" s="8"/>
      <c r="C1114" s="9" t="s">
        <v>16</v>
      </c>
      <c r="D1114" s="10">
        <f>SUM('დამტკ. ნაერთი'!D1114,'ცვლილ. ნაერთი'!D1114)</f>
        <v>13000</v>
      </c>
      <c r="E1114" s="10">
        <f>SUM('დამტკ. ნაერთი'!E1114,'ცვლილ. ნაერთი'!E1114)</f>
        <v>3000</v>
      </c>
      <c r="F1114" s="10">
        <f>SUM('დამტკ. ნაერთი'!F1114,'ცვლილ. ნაერთი'!F1114)</f>
        <v>6000</v>
      </c>
      <c r="G1114" s="10">
        <f>SUM('დამტკ. ნაერთი'!G1114,'ცვლილ. ნაერთი'!G1114)</f>
        <v>0</v>
      </c>
      <c r="H1114" s="10">
        <f>SUM('დამტკ. ნაერთი'!H1114,'ცვლილ. ნაერთი'!H1114)</f>
        <v>4000</v>
      </c>
      <c r="I1114" s="10">
        <f t="shared" si="64"/>
        <v>9000</v>
      </c>
      <c r="J1114" s="10">
        <f t="shared" si="65"/>
        <v>9000</v>
      </c>
    </row>
    <row r="1115" spans="1:10" x14ac:dyDescent="0.25">
      <c r="A1115" t="str">
        <f t="shared" si="63"/>
        <v>a</v>
      </c>
      <c r="B1115" s="8"/>
      <c r="C1115" s="9" t="s">
        <v>17</v>
      </c>
      <c r="D1115" s="10">
        <f>SUM('დამტკ. ნაერთი'!D1115,'ცვლილ. ნაერთი'!D1115)</f>
        <v>10000</v>
      </c>
      <c r="E1115" s="10">
        <f>SUM('დამტკ. ნაერთი'!E1115,'ცვლილ. ნაერთი'!E1115)</f>
        <v>0</v>
      </c>
      <c r="F1115" s="10">
        <f>SUM('დამტკ. ნაერთი'!F1115,'ცვლილ. ნაერთი'!F1115)</f>
        <v>10000</v>
      </c>
      <c r="G1115" s="10">
        <f>SUM('დამტკ. ნაერთი'!G1115,'ცვლილ. ნაერთი'!G1115)</f>
        <v>0</v>
      </c>
      <c r="H1115" s="10">
        <f>SUM('დამტკ. ნაერთი'!H1115,'ცვლილ. ნაერთი'!H1115)</f>
        <v>0</v>
      </c>
      <c r="I1115" s="10">
        <f t="shared" si="64"/>
        <v>10000</v>
      </c>
      <c r="J1115" s="10">
        <f t="shared" si="65"/>
        <v>10000</v>
      </c>
    </row>
    <row r="1116" spans="1:10" x14ac:dyDescent="0.25">
      <c r="A1116" t="str">
        <f t="shared" si="63"/>
        <v>b</v>
      </c>
      <c r="B1116" s="5"/>
      <c r="C1116" s="6" t="s">
        <v>18</v>
      </c>
      <c r="D1116" s="7">
        <f>SUM('დამტკ. ნაერთი'!D1116,'ცვლილ. ნაერთი'!D1116)</f>
        <v>0</v>
      </c>
      <c r="E1116" s="7">
        <f>SUM('დამტკ. ნაერთი'!E1116,'ცვლილ. ნაერთი'!E1116)</f>
        <v>0</v>
      </c>
      <c r="F1116" s="7">
        <f>SUM('დამტკ. ნაერთი'!F1116,'ცვლილ. ნაერთი'!F1116)</f>
        <v>0</v>
      </c>
      <c r="G1116" s="7">
        <f>SUM('დამტკ. ნაერთი'!G1116,'ცვლილ. ნაერთი'!G1116)</f>
        <v>0</v>
      </c>
      <c r="H1116" s="7">
        <f>SUM('დამტკ. ნაერთი'!H1116,'ცვლილ. ნაერთი'!H1116)</f>
        <v>0</v>
      </c>
      <c r="I1116" s="7">
        <f t="shared" si="64"/>
        <v>0</v>
      </c>
      <c r="J1116" s="7">
        <f t="shared" si="65"/>
        <v>0</v>
      </c>
    </row>
    <row r="1117" spans="1:10" x14ac:dyDescent="0.25">
      <c r="A1117" t="str">
        <f t="shared" si="63"/>
        <v>b</v>
      </c>
      <c r="B1117" s="5"/>
      <c r="C1117" s="6" t="s">
        <v>19</v>
      </c>
      <c r="D1117" s="7">
        <f>SUM('დამტკ. ნაერთი'!D1117,'ცვლილ. ნაერთი'!D1117)</f>
        <v>0</v>
      </c>
      <c r="E1117" s="7">
        <f>SUM('დამტკ. ნაერთი'!E1117,'ცვლილ. ნაერთი'!E1117)</f>
        <v>0</v>
      </c>
      <c r="F1117" s="7">
        <f>SUM('დამტკ. ნაერთი'!F1117,'ცვლილ. ნაერთი'!F1117)</f>
        <v>0</v>
      </c>
      <c r="G1117" s="7">
        <f>SUM('დამტკ. ნაერთი'!G1117,'ცვლილ. ნაერთი'!G1117)</f>
        <v>0</v>
      </c>
      <c r="H1117" s="7">
        <f>SUM('დამტკ. ნაერთი'!H1117,'ცვლილ. ნაერთი'!H1117)</f>
        <v>0</v>
      </c>
      <c r="I1117" s="7">
        <f t="shared" si="64"/>
        <v>0</v>
      </c>
      <c r="J1117" s="7">
        <f t="shared" si="65"/>
        <v>0</v>
      </c>
    </row>
    <row r="1118" spans="1:10" ht="15.75" thickBot="1" x14ac:dyDescent="0.3">
      <c r="A1118" t="str">
        <f t="shared" si="63"/>
        <v>b</v>
      </c>
      <c r="B1118" s="11"/>
      <c r="C1118" s="12" t="s">
        <v>20</v>
      </c>
      <c r="D1118" s="13">
        <f>SUM('დამტკ. ნაერთი'!D1118,'ცვლილ. ნაერთი'!D1118)</f>
        <v>0</v>
      </c>
      <c r="E1118" s="13">
        <f>SUM('დამტკ. ნაერთი'!E1118,'ცვლილ. ნაერთი'!E1118)</f>
        <v>0</v>
      </c>
      <c r="F1118" s="13">
        <f>SUM('დამტკ. ნაერთი'!F1118,'ცვლილ. ნაერთი'!F1118)</f>
        <v>0</v>
      </c>
      <c r="G1118" s="13">
        <f>SUM('დამტკ. ნაერთი'!G1118,'ცვლილ. ნაერთი'!G1118)</f>
        <v>0</v>
      </c>
      <c r="H1118" s="13">
        <f>SUM('დამტკ. ნაერთი'!H1118,'ცვლილ. ნაერთი'!H1118)</f>
        <v>0</v>
      </c>
      <c r="I1118" s="13">
        <f t="shared" si="64"/>
        <v>0</v>
      </c>
      <c r="J1118" s="13">
        <f t="shared" si="65"/>
        <v>0</v>
      </c>
    </row>
    <row r="1119" spans="1:10" ht="32.25" customHeight="1" thickTop="1" thickBot="1" x14ac:dyDescent="0.3">
      <c r="A1119" t="str">
        <f t="shared" si="63"/>
        <v>a</v>
      </c>
      <c r="B1119" s="16" t="s">
        <v>178</v>
      </c>
      <c r="C1119" s="4" t="s">
        <v>179</v>
      </c>
      <c r="D1119" s="4">
        <f>SUM('დამტკ. ნაერთი'!D1119,'ცვლილ. ნაერთი'!D1119)</f>
        <v>575000</v>
      </c>
      <c r="E1119" s="4">
        <f>SUM('დამტკ. ნაერთი'!E1119,'ცვლილ. ნაერთი'!E1119)</f>
        <v>84000</v>
      </c>
      <c r="F1119" s="4">
        <f>SUM('დამტკ. ნაერთი'!F1119,'ცვლილ. ნაერთი'!F1119)</f>
        <v>163000</v>
      </c>
      <c r="G1119" s="4">
        <f>SUM('დამტკ. ნაერთი'!G1119,'ცვლილ. ნაერთი'!G1119)</f>
        <v>163000</v>
      </c>
      <c r="H1119" s="4">
        <f>SUM('დამტკ. ნაერთი'!H1119,'ცვლილ. ნაერთი'!H1119)</f>
        <v>165000</v>
      </c>
      <c r="I1119" s="4">
        <f t="shared" si="64"/>
        <v>247000</v>
      </c>
      <c r="J1119" s="4">
        <f t="shared" si="65"/>
        <v>410000</v>
      </c>
    </row>
    <row r="1120" spans="1:10" ht="15.75" thickTop="1" x14ac:dyDescent="0.25">
      <c r="A1120" t="str">
        <f t="shared" si="63"/>
        <v>a</v>
      </c>
      <c r="B1120" s="5"/>
      <c r="C1120" s="6" t="s">
        <v>10</v>
      </c>
      <c r="D1120" s="7">
        <f>SUM('დამტკ. ნაერთი'!D1120,'ცვლილ. ნაერთი'!D1120)</f>
        <v>575000</v>
      </c>
      <c r="E1120" s="7">
        <f>SUM('დამტკ. ნაერთი'!E1120,'ცვლილ. ნაერთი'!E1120)</f>
        <v>84000</v>
      </c>
      <c r="F1120" s="7">
        <f>SUM('დამტკ. ნაერთი'!F1120,'ცვლილ. ნაერთი'!F1120)</f>
        <v>163000</v>
      </c>
      <c r="G1120" s="7">
        <f>SUM('დამტკ. ნაერთი'!G1120,'ცვლილ. ნაერთი'!G1120)</f>
        <v>163000</v>
      </c>
      <c r="H1120" s="7">
        <f>SUM('დამტკ. ნაერთი'!H1120,'ცვლილ. ნაერთი'!H1120)</f>
        <v>165000</v>
      </c>
      <c r="I1120" s="7">
        <f t="shared" si="64"/>
        <v>247000</v>
      </c>
      <c r="J1120" s="7">
        <f t="shared" si="65"/>
        <v>410000</v>
      </c>
    </row>
    <row r="1121" spans="1:10" x14ac:dyDescent="0.25">
      <c r="A1121" t="str">
        <f t="shared" si="63"/>
        <v>b</v>
      </c>
      <c r="B1121" s="8"/>
      <c r="C1121" s="9" t="s">
        <v>11</v>
      </c>
      <c r="D1121" s="10">
        <f>SUM('დამტკ. ნაერთი'!D1121,'ცვლილ. ნაერთი'!D1121)</f>
        <v>0</v>
      </c>
      <c r="E1121" s="10">
        <f>SUM('დამტკ. ნაერთი'!E1121,'ცვლილ. ნაერთი'!E1121)</f>
        <v>0</v>
      </c>
      <c r="F1121" s="10">
        <f>SUM('დამტკ. ნაერთი'!F1121,'ცვლილ. ნაერთი'!F1121)</f>
        <v>0</v>
      </c>
      <c r="G1121" s="10">
        <f>SUM('დამტკ. ნაერთი'!G1121,'ცვლილ. ნაერთი'!G1121)</f>
        <v>0</v>
      </c>
      <c r="H1121" s="10">
        <f>SUM('დამტკ. ნაერთი'!H1121,'ცვლილ. ნაერთი'!H1121)</f>
        <v>0</v>
      </c>
      <c r="I1121" s="10">
        <f t="shared" si="64"/>
        <v>0</v>
      </c>
      <c r="J1121" s="10">
        <f t="shared" si="65"/>
        <v>0</v>
      </c>
    </row>
    <row r="1122" spans="1:10" x14ac:dyDescent="0.25">
      <c r="A1122" t="str">
        <f t="shared" si="63"/>
        <v>a</v>
      </c>
      <c r="B1122" s="8"/>
      <c r="C1122" s="9" t="s">
        <v>12</v>
      </c>
      <c r="D1122" s="10">
        <f>SUM('დამტკ. ნაერთი'!D1122,'ცვლილ. ნაერთი'!D1122)</f>
        <v>575000</v>
      </c>
      <c r="E1122" s="10">
        <f>SUM('დამტკ. ნაერთი'!E1122,'ცვლილ. ნაერთი'!E1122)</f>
        <v>84000</v>
      </c>
      <c r="F1122" s="10">
        <f>SUM('დამტკ. ნაერთი'!F1122,'ცვლილ. ნაერთი'!F1122)</f>
        <v>163000</v>
      </c>
      <c r="G1122" s="10">
        <f>SUM('დამტკ. ნაერთი'!G1122,'ცვლილ. ნაერთი'!G1122)</f>
        <v>163000</v>
      </c>
      <c r="H1122" s="10">
        <f>SUM('დამტკ. ნაერთი'!H1122,'ცვლილ. ნაერთი'!H1122)</f>
        <v>165000</v>
      </c>
      <c r="I1122" s="10">
        <f t="shared" si="64"/>
        <v>247000</v>
      </c>
      <c r="J1122" s="10">
        <f t="shared" si="65"/>
        <v>410000</v>
      </c>
    </row>
    <row r="1123" spans="1:10" x14ac:dyDescent="0.25">
      <c r="A1123" t="str">
        <f t="shared" si="63"/>
        <v>b</v>
      </c>
      <c r="B1123" s="8"/>
      <c r="C1123" s="9" t="s">
        <v>13</v>
      </c>
      <c r="D1123" s="10">
        <f>SUM('დამტკ. ნაერთი'!D1123,'ცვლილ. ნაერთი'!D1123)</f>
        <v>0</v>
      </c>
      <c r="E1123" s="10">
        <f>SUM('დამტკ. ნაერთი'!E1123,'ცვლილ. ნაერთი'!E1123)</f>
        <v>0</v>
      </c>
      <c r="F1123" s="10">
        <f>SUM('დამტკ. ნაერთი'!F1123,'ცვლილ. ნაერთი'!F1123)</f>
        <v>0</v>
      </c>
      <c r="G1123" s="10">
        <f>SUM('დამტკ. ნაერთი'!G1123,'ცვლილ. ნაერთი'!G1123)</f>
        <v>0</v>
      </c>
      <c r="H1123" s="10">
        <f>SUM('დამტკ. ნაერთი'!H1123,'ცვლილ. ნაერთი'!H1123)</f>
        <v>0</v>
      </c>
      <c r="I1123" s="10">
        <f t="shared" si="64"/>
        <v>0</v>
      </c>
      <c r="J1123" s="10">
        <f t="shared" si="65"/>
        <v>0</v>
      </c>
    </row>
    <row r="1124" spans="1:10" x14ac:dyDescent="0.25">
      <c r="A1124" t="str">
        <f t="shared" si="63"/>
        <v>b</v>
      </c>
      <c r="B1124" s="8"/>
      <c r="C1124" s="9" t="s">
        <v>14</v>
      </c>
      <c r="D1124" s="10">
        <f>SUM('დამტკ. ნაერთი'!D1124,'ცვლილ. ნაერთი'!D1124)</f>
        <v>0</v>
      </c>
      <c r="E1124" s="10">
        <f>SUM('დამტკ. ნაერთი'!E1124,'ცვლილ. ნაერთი'!E1124)</f>
        <v>0</v>
      </c>
      <c r="F1124" s="10">
        <f>SUM('დამტკ. ნაერთი'!F1124,'ცვლილ. ნაერთი'!F1124)</f>
        <v>0</v>
      </c>
      <c r="G1124" s="10">
        <f>SUM('დამტკ. ნაერთი'!G1124,'ცვლილ. ნაერთი'!G1124)</f>
        <v>0</v>
      </c>
      <c r="H1124" s="10">
        <f>SUM('დამტკ. ნაერთი'!H1124,'ცვლილ. ნაერთი'!H1124)</f>
        <v>0</v>
      </c>
      <c r="I1124" s="10">
        <f t="shared" si="64"/>
        <v>0</v>
      </c>
      <c r="J1124" s="10">
        <f t="shared" si="65"/>
        <v>0</v>
      </c>
    </row>
    <row r="1125" spans="1:10" x14ac:dyDescent="0.25">
      <c r="A1125" t="str">
        <f t="shared" si="63"/>
        <v>b</v>
      </c>
      <c r="B1125" s="8"/>
      <c r="C1125" s="9" t="s">
        <v>15</v>
      </c>
      <c r="D1125" s="10">
        <f>SUM('დამტკ. ნაერთი'!D1125,'ცვლილ. ნაერთი'!D1125)</f>
        <v>0</v>
      </c>
      <c r="E1125" s="10">
        <f>SUM('დამტკ. ნაერთი'!E1125,'ცვლილ. ნაერთი'!E1125)</f>
        <v>0</v>
      </c>
      <c r="F1125" s="10">
        <f>SUM('დამტკ. ნაერთი'!F1125,'ცვლილ. ნაერთი'!F1125)</f>
        <v>0</v>
      </c>
      <c r="G1125" s="10">
        <f>SUM('დამტკ. ნაერთი'!G1125,'ცვლილ. ნაერთი'!G1125)</f>
        <v>0</v>
      </c>
      <c r="H1125" s="10">
        <f>SUM('დამტკ. ნაერთი'!H1125,'ცვლილ. ნაერთი'!H1125)</f>
        <v>0</v>
      </c>
      <c r="I1125" s="10">
        <f t="shared" si="64"/>
        <v>0</v>
      </c>
      <c r="J1125" s="10">
        <f t="shared" si="65"/>
        <v>0</v>
      </c>
    </row>
    <row r="1126" spans="1:10" x14ac:dyDescent="0.25">
      <c r="A1126" t="str">
        <f t="shared" si="63"/>
        <v>b</v>
      </c>
      <c r="B1126" s="8"/>
      <c r="C1126" s="9" t="s">
        <v>16</v>
      </c>
      <c r="D1126" s="10">
        <f>SUM('დამტკ. ნაერთი'!D1126,'ცვლილ. ნაერთი'!D1126)</f>
        <v>0</v>
      </c>
      <c r="E1126" s="10">
        <f>SUM('დამტკ. ნაერთი'!E1126,'ცვლილ. ნაერთი'!E1126)</f>
        <v>0</v>
      </c>
      <c r="F1126" s="10">
        <f>SUM('დამტკ. ნაერთი'!F1126,'ცვლილ. ნაერთი'!F1126)</f>
        <v>0</v>
      </c>
      <c r="G1126" s="10">
        <f>SUM('დამტკ. ნაერთი'!G1126,'ცვლილ. ნაერთი'!G1126)</f>
        <v>0</v>
      </c>
      <c r="H1126" s="10">
        <f>SUM('დამტკ. ნაერთი'!H1126,'ცვლილ. ნაერთი'!H1126)</f>
        <v>0</v>
      </c>
      <c r="I1126" s="10">
        <f t="shared" si="64"/>
        <v>0</v>
      </c>
      <c r="J1126" s="10">
        <f t="shared" si="65"/>
        <v>0</v>
      </c>
    </row>
    <row r="1127" spans="1:10" x14ac:dyDescent="0.25">
      <c r="A1127" t="str">
        <f t="shared" si="63"/>
        <v>b</v>
      </c>
      <c r="B1127" s="8"/>
      <c r="C1127" s="9" t="s">
        <v>17</v>
      </c>
      <c r="D1127" s="10">
        <f>SUM('დამტკ. ნაერთი'!D1127,'ცვლილ. ნაერთი'!D1127)</f>
        <v>0</v>
      </c>
      <c r="E1127" s="10">
        <f>SUM('დამტკ. ნაერთი'!E1127,'ცვლილ. ნაერთი'!E1127)</f>
        <v>0</v>
      </c>
      <c r="F1127" s="10">
        <f>SUM('დამტკ. ნაერთი'!F1127,'ცვლილ. ნაერთი'!F1127)</f>
        <v>0</v>
      </c>
      <c r="G1127" s="10">
        <f>SUM('დამტკ. ნაერთი'!G1127,'ცვლილ. ნაერთი'!G1127)</f>
        <v>0</v>
      </c>
      <c r="H1127" s="10">
        <f>SUM('დამტკ. ნაერთი'!H1127,'ცვლილ. ნაერთი'!H1127)</f>
        <v>0</v>
      </c>
      <c r="I1127" s="10">
        <f t="shared" si="64"/>
        <v>0</v>
      </c>
      <c r="J1127" s="10">
        <f t="shared" si="65"/>
        <v>0</v>
      </c>
    </row>
    <row r="1128" spans="1:10" x14ac:dyDescent="0.25">
      <c r="A1128" t="str">
        <f t="shared" si="63"/>
        <v>b</v>
      </c>
      <c r="B1128" s="5"/>
      <c r="C1128" s="6" t="s">
        <v>18</v>
      </c>
      <c r="D1128" s="7">
        <f>SUM('დამტკ. ნაერთი'!D1128,'ცვლილ. ნაერთი'!D1128)</f>
        <v>0</v>
      </c>
      <c r="E1128" s="7">
        <f>SUM('დამტკ. ნაერთი'!E1128,'ცვლილ. ნაერთი'!E1128)</f>
        <v>0</v>
      </c>
      <c r="F1128" s="7">
        <f>SUM('დამტკ. ნაერთი'!F1128,'ცვლილ. ნაერთი'!F1128)</f>
        <v>0</v>
      </c>
      <c r="G1128" s="7">
        <f>SUM('დამტკ. ნაერთი'!G1128,'ცვლილ. ნაერთი'!G1128)</f>
        <v>0</v>
      </c>
      <c r="H1128" s="7">
        <f>SUM('დამტკ. ნაერთი'!H1128,'ცვლილ. ნაერთი'!H1128)</f>
        <v>0</v>
      </c>
      <c r="I1128" s="7">
        <f t="shared" si="64"/>
        <v>0</v>
      </c>
      <c r="J1128" s="7">
        <f t="shared" si="65"/>
        <v>0</v>
      </c>
    </row>
    <row r="1129" spans="1:10" x14ac:dyDescent="0.25">
      <c r="A1129" t="str">
        <f t="shared" si="63"/>
        <v>b</v>
      </c>
      <c r="B1129" s="5"/>
      <c r="C1129" s="6" t="s">
        <v>19</v>
      </c>
      <c r="D1129" s="7">
        <f>SUM('დამტკ. ნაერთი'!D1129,'ცვლილ. ნაერთი'!D1129)</f>
        <v>0</v>
      </c>
      <c r="E1129" s="7">
        <f>SUM('დამტკ. ნაერთი'!E1129,'ცვლილ. ნაერთი'!E1129)</f>
        <v>0</v>
      </c>
      <c r="F1129" s="7">
        <f>SUM('დამტკ. ნაერთი'!F1129,'ცვლილ. ნაერთი'!F1129)</f>
        <v>0</v>
      </c>
      <c r="G1129" s="7">
        <f>SUM('დამტკ. ნაერთი'!G1129,'ცვლილ. ნაერთი'!G1129)</f>
        <v>0</v>
      </c>
      <c r="H1129" s="7">
        <f>SUM('დამტკ. ნაერთი'!H1129,'ცვლილ. ნაერთი'!H1129)</f>
        <v>0</v>
      </c>
      <c r="I1129" s="7">
        <f t="shared" si="64"/>
        <v>0</v>
      </c>
      <c r="J1129" s="7">
        <f t="shared" si="65"/>
        <v>0</v>
      </c>
    </row>
    <row r="1130" spans="1:10" ht="15.75" thickBot="1" x14ac:dyDescent="0.3">
      <c r="A1130" t="str">
        <f t="shared" si="63"/>
        <v>b</v>
      </c>
      <c r="B1130" s="11"/>
      <c r="C1130" s="12" t="s">
        <v>20</v>
      </c>
      <c r="D1130" s="13">
        <f>SUM('დამტკ. ნაერთი'!D1130,'ცვლილ. ნაერთი'!D1130)</f>
        <v>0</v>
      </c>
      <c r="E1130" s="13">
        <f>SUM('დამტკ. ნაერთი'!E1130,'ცვლილ. ნაერთი'!E1130)</f>
        <v>0</v>
      </c>
      <c r="F1130" s="13">
        <f>SUM('დამტკ. ნაერთი'!F1130,'ცვლილ. ნაერთი'!F1130)</f>
        <v>0</v>
      </c>
      <c r="G1130" s="13">
        <f>SUM('დამტკ. ნაერთი'!G1130,'ცვლილ. ნაერთი'!G1130)</f>
        <v>0</v>
      </c>
      <c r="H1130" s="13">
        <f>SUM('დამტკ. ნაერთი'!H1130,'ცვლილ. ნაერთი'!H1130)</f>
        <v>0</v>
      </c>
      <c r="I1130" s="13">
        <f t="shared" si="64"/>
        <v>0</v>
      </c>
      <c r="J1130" s="13">
        <f t="shared" si="65"/>
        <v>0</v>
      </c>
    </row>
    <row r="1131" spans="1:10" ht="31.5" thickTop="1" thickBot="1" x14ac:dyDescent="0.3">
      <c r="A1131" t="str">
        <f t="shared" si="63"/>
        <v>a</v>
      </c>
      <c r="B1131" s="3" t="s">
        <v>180</v>
      </c>
      <c r="C1131" s="14" t="s">
        <v>181</v>
      </c>
      <c r="D1131" s="4">
        <f>SUM('დამტკ. ნაერთი'!D1131,'ცვლილ. ნაერთი'!D1131)</f>
        <v>2014000</v>
      </c>
      <c r="E1131" s="4">
        <f>SUM('დამტკ. ნაერთი'!E1131,'ცვლილ. ნაერთი'!E1131)</f>
        <v>0</v>
      </c>
      <c r="F1131" s="4">
        <f>SUM('დამტკ. ნაერთი'!F1131,'ცვლილ. ნაერთი'!F1131)</f>
        <v>79000</v>
      </c>
      <c r="G1131" s="4">
        <f>SUM('დამტკ. ნაერთი'!G1131,'ცვლილ. ნაერთი'!G1131)</f>
        <v>500000</v>
      </c>
      <c r="H1131" s="4">
        <f>SUM('დამტკ. ნაერთი'!H1131,'ცვლილ. ნაერთი'!H1131)</f>
        <v>1435000</v>
      </c>
      <c r="I1131" s="4">
        <f t="shared" si="64"/>
        <v>79000</v>
      </c>
      <c r="J1131" s="4">
        <f t="shared" si="65"/>
        <v>579000</v>
      </c>
    </row>
    <row r="1132" spans="1:10" ht="15.75" thickTop="1" x14ac:dyDescent="0.25">
      <c r="A1132" t="str">
        <f t="shared" si="63"/>
        <v>a</v>
      </c>
      <c r="B1132" s="5"/>
      <c r="C1132" s="6" t="s">
        <v>10</v>
      </c>
      <c r="D1132" s="7">
        <f>SUM('დამტკ. ნაერთი'!D1132,'ცვლილ. ნაერთი'!D1132)</f>
        <v>2014000</v>
      </c>
      <c r="E1132" s="7">
        <f>SUM('დამტკ. ნაერთი'!E1132,'ცვლილ. ნაერთი'!E1132)</f>
        <v>0</v>
      </c>
      <c r="F1132" s="7">
        <f>SUM('დამტკ. ნაერთი'!F1132,'ცვლილ. ნაერთი'!F1132)</f>
        <v>79000</v>
      </c>
      <c r="G1132" s="7">
        <f>SUM('დამტკ. ნაერთი'!G1132,'ცვლილ. ნაერთი'!G1132)</f>
        <v>500000</v>
      </c>
      <c r="H1132" s="7">
        <f>SUM('დამტკ. ნაერთი'!H1132,'ცვლილ. ნაერთი'!H1132)</f>
        <v>1435000</v>
      </c>
      <c r="I1132" s="7">
        <f t="shared" si="64"/>
        <v>79000</v>
      </c>
      <c r="J1132" s="7">
        <f t="shared" si="65"/>
        <v>579000</v>
      </c>
    </row>
    <row r="1133" spans="1:10" x14ac:dyDescent="0.25">
      <c r="A1133" t="str">
        <f t="shared" si="63"/>
        <v>b</v>
      </c>
      <c r="B1133" s="8"/>
      <c r="C1133" s="9" t="s">
        <v>11</v>
      </c>
      <c r="D1133" s="10">
        <f>SUM('დამტკ. ნაერთი'!D1133,'ცვლილ. ნაერთი'!D1133)</f>
        <v>0</v>
      </c>
      <c r="E1133" s="10">
        <f>SUM('დამტკ. ნაერთი'!E1133,'ცვლილ. ნაერთი'!E1133)</f>
        <v>0</v>
      </c>
      <c r="F1133" s="10">
        <f>SUM('დამტკ. ნაერთი'!F1133,'ცვლილ. ნაერთი'!F1133)</f>
        <v>0</v>
      </c>
      <c r="G1133" s="10">
        <f>SUM('დამტკ. ნაერთი'!G1133,'ცვლილ. ნაერთი'!G1133)</f>
        <v>0</v>
      </c>
      <c r="H1133" s="10">
        <f>SUM('დამტკ. ნაერთი'!H1133,'ცვლილ. ნაერთი'!H1133)</f>
        <v>0</v>
      </c>
      <c r="I1133" s="10">
        <f t="shared" si="64"/>
        <v>0</v>
      </c>
      <c r="J1133" s="10">
        <f t="shared" si="65"/>
        <v>0</v>
      </c>
    </row>
    <row r="1134" spans="1:10" x14ac:dyDescent="0.25">
      <c r="A1134" t="str">
        <f t="shared" si="63"/>
        <v>a</v>
      </c>
      <c r="B1134" s="8"/>
      <c r="C1134" s="9" t="s">
        <v>12</v>
      </c>
      <c r="D1134" s="10">
        <f>SUM('დამტკ. ნაერთი'!D1134,'ცვლილ. ნაერთი'!D1134)</f>
        <v>1914000</v>
      </c>
      <c r="E1134" s="10">
        <f>SUM('დამტკ. ნაერთი'!E1134,'ცვლილ. ნაერთი'!E1134)</f>
        <v>0</v>
      </c>
      <c r="F1134" s="10">
        <f>SUM('დამტკ. ნაერთი'!F1134,'ცვლილ. ნაერთი'!F1134)</f>
        <v>79000</v>
      </c>
      <c r="G1134" s="10">
        <f>SUM('დამტკ. ნაერთი'!G1134,'ცვლილ. ნაერთი'!G1134)</f>
        <v>400000</v>
      </c>
      <c r="H1134" s="10">
        <f>SUM('დამტკ. ნაერთი'!H1134,'ცვლილ. ნაერთი'!H1134)</f>
        <v>1435000</v>
      </c>
      <c r="I1134" s="10">
        <f t="shared" si="64"/>
        <v>79000</v>
      </c>
      <c r="J1134" s="10">
        <f t="shared" si="65"/>
        <v>479000</v>
      </c>
    </row>
    <row r="1135" spans="1:10" x14ac:dyDescent="0.25">
      <c r="A1135" t="str">
        <f t="shared" si="63"/>
        <v>b</v>
      </c>
      <c r="B1135" s="8"/>
      <c r="C1135" s="9" t="s">
        <v>13</v>
      </c>
      <c r="D1135" s="10">
        <f>SUM('დამტკ. ნაერთი'!D1135,'ცვლილ. ნაერთი'!D1135)</f>
        <v>0</v>
      </c>
      <c r="E1135" s="10">
        <f>SUM('დამტკ. ნაერთი'!E1135,'ცვლილ. ნაერთი'!E1135)</f>
        <v>0</v>
      </c>
      <c r="F1135" s="10">
        <f>SUM('დამტკ. ნაერთი'!F1135,'ცვლილ. ნაერთი'!F1135)</f>
        <v>0</v>
      </c>
      <c r="G1135" s="10">
        <f>SUM('დამტკ. ნაერთი'!G1135,'ცვლილ. ნაერთი'!G1135)</f>
        <v>0</v>
      </c>
      <c r="H1135" s="10">
        <f>SUM('დამტკ. ნაერთი'!H1135,'ცვლილ. ნაერთი'!H1135)</f>
        <v>0</v>
      </c>
      <c r="I1135" s="10">
        <f t="shared" si="64"/>
        <v>0</v>
      </c>
      <c r="J1135" s="10">
        <f t="shared" si="65"/>
        <v>0</v>
      </c>
    </row>
    <row r="1136" spans="1:10" x14ac:dyDescent="0.25">
      <c r="A1136" t="str">
        <f t="shared" ref="A1136:A1142" si="66">IF(OR(D1136&lt;&gt;0,E1136&lt;&gt;0,F1136&lt;&gt;0,G1136&lt;&gt;0,H1136&lt;&gt;0,),"a","b")</f>
        <v>b</v>
      </c>
      <c r="B1136" s="8"/>
      <c r="C1136" s="9" t="s">
        <v>14</v>
      </c>
      <c r="D1136" s="10">
        <f>SUM('დამტკ. ნაერთი'!D1136,'ცვლილ. ნაერთი'!D1136)</f>
        <v>0</v>
      </c>
      <c r="E1136" s="10">
        <f>SUM('დამტკ. ნაერთი'!E1136,'ცვლილ. ნაერთი'!E1136)</f>
        <v>0</v>
      </c>
      <c r="F1136" s="10">
        <f>SUM('დამტკ. ნაერთი'!F1136,'ცვლილ. ნაერთი'!F1136)</f>
        <v>0</v>
      </c>
      <c r="G1136" s="10">
        <f>SUM('დამტკ. ნაერთი'!G1136,'ცვლილ. ნაერთი'!G1136)</f>
        <v>0</v>
      </c>
      <c r="H1136" s="10">
        <f>SUM('დამტკ. ნაერთი'!H1136,'ცვლილ. ნაერთი'!H1136)</f>
        <v>0</v>
      </c>
      <c r="I1136" s="10">
        <f t="shared" ref="I1136:I1142" si="67">SUM(E1136,F1136)</f>
        <v>0</v>
      </c>
      <c r="J1136" s="10">
        <f t="shared" ref="J1136:J1142" si="68">SUM(E1136,F1136,G1136)</f>
        <v>0</v>
      </c>
    </row>
    <row r="1137" spans="1:10" x14ac:dyDescent="0.25">
      <c r="A1137" t="str">
        <f t="shared" si="66"/>
        <v>b</v>
      </c>
      <c r="B1137" s="8"/>
      <c r="C1137" s="9" t="s">
        <v>15</v>
      </c>
      <c r="D1137" s="10">
        <f>SUM('დამტკ. ნაერთი'!D1137,'ცვლილ. ნაერთი'!D1137)</f>
        <v>0</v>
      </c>
      <c r="E1137" s="10">
        <f>SUM('დამტკ. ნაერთი'!E1137,'ცვლილ. ნაერთი'!E1137)</f>
        <v>0</v>
      </c>
      <c r="F1137" s="10">
        <f>SUM('დამტკ. ნაერთი'!F1137,'ცვლილ. ნაერთი'!F1137)</f>
        <v>0</v>
      </c>
      <c r="G1137" s="10">
        <f>SUM('დამტკ. ნაერთი'!G1137,'ცვლილ. ნაერთი'!G1137)</f>
        <v>0</v>
      </c>
      <c r="H1137" s="10">
        <f>SUM('დამტკ. ნაერთი'!H1137,'ცვლილ. ნაერთი'!H1137)</f>
        <v>0</v>
      </c>
      <c r="I1137" s="10">
        <f t="shared" si="67"/>
        <v>0</v>
      </c>
      <c r="J1137" s="10">
        <f t="shared" si="68"/>
        <v>0</v>
      </c>
    </row>
    <row r="1138" spans="1:10" x14ac:dyDescent="0.25">
      <c r="A1138" t="str">
        <f t="shared" si="66"/>
        <v>b</v>
      </c>
      <c r="B1138" s="8"/>
      <c r="C1138" s="9" t="s">
        <v>16</v>
      </c>
      <c r="D1138" s="10">
        <f>SUM('დამტკ. ნაერთი'!D1138,'ცვლილ. ნაერთი'!D1138)</f>
        <v>0</v>
      </c>
      <c r="E1138" s="10">
        <f>SUM('დამტკ. ნაერთი'!E1138,'ცვლილ. ნაერთი'!E1138)</f>
        <v>0</v>
      </c>
      <c r="F1138" s="10">
        <f>SUM('დამტკ. ნაერთი'!F1138,'ცვლილ. ნაერთი'!F1138)</f>
        <v>0</v>
      </c>
      <c r="G1138" s="10">
        <f>SUM('დამტკ. ნაერთი'!G1138,'ცვლილ. ნაერთი'!G1138)</f>
        <v>0</v>
      </c>
      <c r="H1138" s="10">
        <f>SUM('დამტკ. ნაერთი'!H1138,'ცვლილ. ნაერთი'!H1138)</f>
        <v>0</v>
      </c>
      <c r="I1138" s="10">
        <f t="shared" si="67"/>
        <v>0</v>
      </c>
      <c r="J1138" s="10">
        <f t="shared" si="68"/>
        <v>0</v>
      </c>
    </row>
    <row r="1139" spans="1:10" x14ac:dyDescent="0.25">
      <c r="A1139" t="str">
        <f t="shared" si="66"/>
        <v>a</v>
      </c>
      <c r="B1139" s="8"/>
      <c r="C1139" s="9" t="s">
        <v>17</v>
      </c>
      <c r="D1139" s="10">
        <f>SUM('დამტკ. ნაერთი'!D1139,'ცვლილ. ნაერთი'!D1139)</f>
        <v>100000</v>
      </c>
      <c r="E1139" s="10">
        <f>SUM('დამტკ. ნაერთი'!E1139,'ცვლილ. ნაერთი'!E1139)</f>
        <v>0</v>
      </c>
      <c r="F1139" s="10">
        <f>SUM('დამტკ. ნაერთი'!F1139,'ცვლილ. ნაერთი'!F1139)</f>
        <v>0</v>
      </c>
      <c r="G1139" s="10">
        <f>SUM('დამტკ. ნაერთი'!G1139,'ცვლილ. ნაერთი'!G1139)</f>
        <v>100000</v>
      </c>
      <c r="H1139" s="10">
        <f>SUM('დამტკ. ნაერთი'!H1139,'ცვლილ. ნაერთი'!H1139)</f>
        <v>0</v>
      </c>
      <c r="I1139" s="10">
        <f t="shared" si="67"/>
        <v>0</v>
      </c>
      <c r="J1139" s="10">
        <f t="shared" si="68"/>
        <v>100000</v>
      </c>
    </row>
    <row r="1140" spans="1:10" x14ac:dyDescent="0.25">
      <c r="A1140" t="str">
        <f t="shared" si="66"/>
        <v>b</v>
      </c>
      <c r="B1140" s="5"/>
      <c r="C1140" s="6" t="s">
        <v>18</v>
      </c>
      <c r="D1140" s="7">
        <f>SUM('დამტკ. ნაერთი'!D1140,'ცვლილ. ნაერთი'!D1140)</f>
        <v>0</v>
      </c>
      <c r="E1140" s="10">
        <f>SUM('დამტკ. ნაერთი'!E1140,'ცვლილ. ნაერთი'!E1140)</f>
        <v>0</v>
      </c>
      <c r="F1140" s="10">
        <f>SUM('დამტკ. ნაერთი'!F1140,'ცვლილ. ნაერთი'!F1140)</f>
        <v>0</v>
      </c>
      <c r="G1140" s="10">
        <f>SUM('დამტკ. ნაერთი'!G1140,'ცვლილ. ნაერთი'!G1140)</f>
        <v>0</v>
      </c>
      <c r="H1140" s="10">
        <f>SUM('დამტკ. ნაერთი'!H1140,'ცვლილ. ნაერთი'!H1140)</f>
        <v>0</v>
      </c>
      <c r="I1140" s="7">
        <f t="shared" si="67"/>
        <v>0</v>
      </c>
      <c r="J1140" s="7">
        <f t="shared" si="68"/>
        <v>0</v>
      </c>
    </row>
    <row r="1141" spans="1:10" x14ac:dyDescent="0.25">
      <c r="A1141" t="str">
        <f t="shared" si="66"/>
        <v>b</v>
      </c>
      <c r="B1141" s="5"/>
      <c r="C1141" s="6" t="s">
        <v>19</v>
      </c>
      <c r="D1141" s="7">
        <f>SUM('დამტკ. ნაერთი'!D1141,'ცვლილ. ნაერთი'!D1141)</f>
        <v>0</v>
      </c>
      <c r="E1141" s="10">
        <f>SUM('დამტკ. ნაერთი'!E1141,'ცვლილ. ნაერთი'!E1141)</f>
        <v>0</v>
      </c>
      <c r="F1141" s="10">
        <f>SUM('დამტკ. ნაერთი'!F1141,'ცვლილ. ნაერთი'!F1141)</f>
        <v>0</v>
      </c>
      <c r="G1141" s="10">
        <f>SUM('დამტკ. ნაერთი'!G1141,'ცვლილ. ნაერთი'!G1141)</f>
        <v>0</v>
      </c>
      <c r="H1141" s="10">
        <f>SUM('დამტკ. ნაერთი'!H1141,'ცვლილ. ნაერთი'!H1141)</f>
        <v>0</v>
      </c>
      <c r="I1141" s="7">
        <f t="shared" si="67"/>
        <v>0</v>
      </c>
      <c r="J1141" s="7">
        <f t="shared" si="68"/>
        <v>0</v>
      </c>
    </row>
    <row r="1142" spans="1:10" ht="15.75" thickBot="1" x14ac:dyDescent="0.3">
      <c r="A1142" t="str">
        <f t="shared" si="66"/>
        <v>b</v>
      </c>
      <c r="B1142" s="11"/>
      <c r="C1142" s="12" t="s">
        <v>20</v>
      </c>
      <c r="D1142" s="13">
        <f>SUM('დამტკ. ნაერთი'!D1142,'ცვლილ. ნაერთი'!D1142)</f>
        <v>0</v>
      </c>
      <c r="E1142" s="10">
        <f>SUM('დამტკ. ნაერთი'!E1142,'ცვლილ. ნაერთი'!E1142)</f>
        <v>0</v>
      </c>
      <c r="F1142" s="10">
        <f>SUM('დამტკ. ნაერთი'!F1142,'ცვლილ. ნაერთი'!F1142)</f>
        <v>0</v>
      </c>
      <c r="G1142" s="10">
        <f>SUM('დამტკ. ნაერთი'!G1142,'ცვლილ. ნაერთი'!G1142)</f>
        <v>0</v>
      </c>
      <c r="H1142" s="10">
        <f>SUM('დამტკ. ნაერთი'!H1142,'ცვლილ. ნაერთი'!H1142)</f>
        <v>0</v>
      </c>
      <c r="I1142" s="13">
        <f t="shared" si="67"/>
        <v>0</v>
      </c>
      <c r="J1142" s="13">
        <f t="shared" si="68"/>
        <v>0</v>
      </c>
    </row>
    <row r="1143" spans="1:10" ht="15.75" thickTop="1" x14ac:dyDescent="0.25"/>
  </sheetData>
  <autoFilter ref="A2:J2"/>
  <customSheetViews>
    <customSheetView guid="{D5A2A8BA-BDA4-4AA2-8B7D-A1E1AFC3D0A5}" scale="90" showPageBreaks="1" showGridLines="0" printArea="1" showAutoFilter="1" view="pageBreakPreview">
      <pane ySplit="2" topLeftCell="A3" activePane="bottomLeft" state="frozen"/>
      <selection pane="bottomLeft" activeCell="H1023" sqref="H1023"/>
      <colBreaks count="1" manualBreakCount="1">
        <brk id="8" max="1033" man="1"/>
      </colBreaks>
      <pageMargins left="0.7" right="0.7" top="0.75" bottom="0.75" header="0.3" footer="0.3"/>
      <pageSetup scale="58" orientation="portrait" r:id="rId1"/>
      <autoFilter ref="A2:J2"/>
    </customSheetView>
  </customSheetViews>
  <mergeCells count="1">
    <mergeCell ref="B1:H1"/>
  </mergeCells>
  <pageMargins left="0.7" right="0.7" top="0.75" bottom="0.75" header="0.3" footer="0.3"/>
  <pageSetup scale="58" orientation="portrait" r:id="rId2"/>
  <colBreaks count="1" manualBreakCount="1">
    <brk id="8" max="1033" man="1"/>
  </colBreaks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1143"/>
  <sheetViews>
    <sheetView showGridLines="0" tabSelected="1" view="pageBreakPreview" zoomScale="90" zoomScaleNormal="100" zoomScaleSheetLayoutView="90" workbookViewId="0">
      <pane xSplit="3" ySplit="2" topLeftCell="D1026" activePane="bottomRight" state="frozen"/>
      <selection pane="topRight" activeCell="D1" sqref="D1"/>
      <selection pane="bottomLeft" activeCell="A3" sqref="A3"/>
      <selection pane="bottomRight" activeCell="Y1045" sqref="Y1045"/>
    </sheetView>
  </sheetViews>
  <sheetFormatPr defaultRowHeight="15" x14ac:dyDescent="0.25"/>
  <cols>
    <col min="1" max="1" width="3.28515625" customWidth="1"/>
    <col min="2" max="2" width="9.28515625" customWidth="1"/>
    <col min="3" max="3" width="56" customWidth="1"/>
    <col min="4" max="8" width="15.85546875" customWidth="1"/>
    <col min="9" max="9" width="15.42578125" customWidth="1"/>
    <col min="10" max="10" width="15" customWidth="1"/>
  </cols>
  <sheetData>
    <row r="1" spans="1:10" ht="42.75" customHeight="1" x14ac:dyDescent="0.25">
      <c r="B1" s="144" t="s">
        <v>255</v>
      </c>
      <c r="C1" s="144"/>
      <c r="D1" s="144"/>
      <c r="E1" s="144"/>
      <c r="F1" s="144"/>
      <c r="G1" s="144"/>
      <c r="H1" s="144"/>
    </row>
    <row r="2" spans="1:10" ht="45.75" thickBot="1" x14ac:dyDescent="0.3">
      <c r="B2" s="1" t="s">
        <v>0</v>
      </c>
      <c r="C2" s="1" t="s">
        <v>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  <c r="I2" s="2" t="s">
        <v>183</v>
      </c>
      <c r="J2" s="2" t="s">
        <v>184</v>
      </c>
    </row>
    <row r="3" spans="1:10" ht="31.5" thickTop="1" thickBot="1" x14ac:dyDescent="0.3">
      <c r="A3" t="str">
        <f>IF(OR(D3&lt;&gt;0,E3&lt;&gt;0,F3&lt;&gt;0,G3&lt;&gt;0,H3&lt;&gt;0,),"a","b")</f>
        <v>a</v>
      </c>
      <c r="B3" s="16" t="s">
        <v>7</v>
      </c>
      <c r="C3" s="4" t="s">
        <v>8</v>
      </c>
      <c r="D3" s="4">
        <f>SUM('დამტკ. ბიუჯ.'!D3,'ცვლილ. ბიუჯ.'!E3)</f>
        <v>3415240000</v>
      </c>
      <c r="E3" s="4">
        <f>SUM('დამტკ. ბიუჯ.'!E3,'ცვლილ. ბიუჯ.'!F3)</f>
        <v>835177100</v>
      </c>
      <c r="F3" s="4">
        <f>SUM('დამტკ. ბიუჯ.'!F3,'ცვლილ. ბიუჯ.'!G3)</f>
        <v>862294300</v>
      </c>
      <c r="G3" s="4">
        <f>SUM('დამტკ. ბიუჯ.'!G3,'ცვლილ. ბიუჯ.'!H3)</f>
        <v>852575700</v>
      </c>
      <c r="H3" s="4">
        <f>SUM('დამტკ. ბიუჯ.'!H3,'ცვლილ. ბიუჯ.'!I3)</f>
        <v>865192900</v>
      </c>
      <c r="I3" s="4">
        <f>SUM(E3,F3)</f>
        <v>1697471400</v>
      </c>
      <c r="J3" s="4">
        <f>SUM(E3,F3,G3)</f>
        <v>2550047100</v>
      </c>
    </row>
    <row r="4" spans="1:10" ht="15.75" thickTop="1" x14ac:dyDescent="0.25">
      <c r="A4" t="str">
        <f t="shared" ref="A4:A67" si="0">IF(OR(D4&lt;&gt;0,E4&lt;&gt;0,F4&lt;&gt;0,G4&lt;&gt;0,H4&lt;&gt;0,),"a","b")</f>
        <v>a</v>
      </c>
      <c r="B4" s="5" t="s">
        <v>9</v>
      </c>
      <c r="C4" s="6" t="s">
        <v>10</v>
      </c>
      <c r="D4" s="7">
        <f>SUM('დამტკ. ბიუჯ.'!D4,'ცვლილ. ბიუჯ.'!E4)</f>
        <v>3397925074</v>
      </c>
      <c r="E4" s="7">
        <f>SUM('დამტკ. ბიუჯ.'!E4,'ცვლილ. ბიუჯ.'!F4)</f>
        <v>832814559</v>
      </c>
      <c r="F4" s="7">
        <f>SUM('დამტკ. ბიუჯ.'!F4,'ცვლილ. ბიუჯ.'!G4)</f>
        <v>857247315</v>
      </c>
      <c r="G4" s="7">
        <f>SUM('დამტკ. ბიუჯ.'!G4,'ცვლილ. ბიუჯ.'!H4)</f>
        <v>848760300</v>
      </c>
      <c r="H4" s="7">
        <f>SUM('დამტკ. ბიუჯ.'!H4,'ცვლილ. ბიუჯ.'!I4)</f>
        <v>859102900</v>
      </c>
      <c r="I4" s="7">
        <f t="shared" ref="I4:I67" si="1">SUM(E4,F4)</f>
        <v>1690061874</v>
      </c>
      <c r="J4" s="7">
        <f t="shared" ref="J4:J67" si="2">SUM(E4,F4,G4)</f>
        <v>2538822174</v>
      </c>
    </row>
    <row r="5" spans="1:10" x14ac:dyDescent="0.25">
      <c r="A5" t="str">
        <f t="shared" si="0"/>
        <v>a</v>
      </c>
      <c r="B5" s="8" t="s">
        <v>9</v>
      </c>
      <c r="C5" s="9" t="s">
        <v>11</v>
      </c>
      <c r="D5" s="10">
        <f>SUM('დამტკ. ბიუჯ.'!D5,'ცვლილ. ბიუჯ.'!E5)</f>
        <v>28710000</v>
      </c>
      <c r="E5" s="10">
        <f>SUM('დამტკ. ბიუჯ.'!E5,'ცვლილ. ბიუჯ.'!F5)</f>
        <v>7168800</v>
      </c>
      <c r="F5" s="10">
        <f>SUM('დამტკ. ბიუჯ.'!F5,'ცვლილ. ბიუჯ.'!G5)</f>
        <v>7137200</v>
      </c>
      <c r="G5" s="10">
        <f>SUM('დამტკ. ბიუჯ.'!G5,'ცვლილ. ბიუჯ.'!H5)</f>
        <v>7201000</v>
      </c>
      <c r="H5" s="10">
        <f>SUM('დამტკ. ბიუჯ.'!H5,'ცვლილ. ბიუჯ.'!I5)</f>
        <v>7203000</v>
      </c>
      <c r="I5" s="10">
        <f t="shared" si="1"/>
        <v>14306000</v>
      </c>
      <c r="J5" s="10">
        <f t="shared" si="2"/>
        <v>21507000</v>
      </c>
    </row>
    <row r="6" spans="1:10" x14ac:dyDescent="0.25">
      <c r="A6" t="str">
        <f t="shared" si="0"/>
        <v>a</v>
      </c>
      <c r="B6" s="8" t="s">
        <v>9</v>
      </c>
      <c r="C6" s="9" t="s">
        <v>12</v>
      </c>
      <c r="D6" s="10">
        <f>SUM('დამტკ. ბიუჯ.'!D6,'ცვლილ. ბიუჯ.'!E6)</f>
        <v>86023077</v>
      </c>
      <c r="E6" s="10">
        <f>SUM('დამტკ. ბიუჯ.'!E6,'ცვლილ. ბიუჯ.'!F6)</f>
        <v>26945807</v>
      </c>
      <c r="F6" s="10">
        <f>SUM('დამტკ. ბიუჯ.'!F6,'ცვლილ. ბიუჯ.'!G6)</f>
        <v>20350780</v>
      </c>
      <c r="G6" s="10">
        <f>SUM('დამტკ. ბიუჯ.'!G6,'ცვლილ. ბიუჯ.'!H6)</f>
        <v>16962600</v>
      </c>
      <c r="H6" s="10">
        <f>SUM('დამტკ. ბიუჯ.'!H6,'ცვლილ. ბიუჯ.'!I6)</f>
        <v>21763890</v>
      </c>
      <c r="I6" s="10">
        <f t="shared" si="1"/>
        <v>47296587</v>
      </c>
      <c r="J6" s="10">
        <f t="shared" si="2"/>
        <v>64259187</v>
      </c>
    </row>
    <row r="7" spans="1:10" x14ac:dyDescent="0.25">
      <c r="A7" t="str">
        <f t="shared" si="0"/>
        <v>b</v>
      </c>
      <c r="B7" s="8" t="s">
        <v>9</v>
      </c>
      <c r="C7" s="9" t="s">
        <v>13</v>
      </c>
      <c r="D7" s="10">
        <f>SUM('დამტკ. ბიუჯ.'!D7,'ცვლილ. ბიუჯ.'!E7)</f>
        <v>0</v>
      </c>
      <c r="E7" s="10">
        <f>SUM('დამტკ. ბიუჯ.'!E7,'ცვლილ. ბიუჯ.'!F7)</f>
        <v>0</v>
      </c>
      <c r="F7" s="10">
        <f>SUM('დამტკ. ბიუჯ.'!F7,'ცვლილ. ბიუჯ.'!G7)</f>
        <v>0</v>
      </c>
      <c r="G7" s="10">
        <f>SUM('დამტკ. ბიუჯ.'!G7,'ცვლილ. ბიუჯ.'!H7)</f>
        <v>0</v>
      </c>
      <c r="H7" s="10">
        <f>SUM('დამტკ. ბიუჯ.'!H7,'ცვლილ. ბიუჯ.'!I7)</f>
        <v>0</v>
      </c>
      <c r="I7" s="10">
        <f t="shared" si="1"/>
        <v>0</v>
      </c>
      <c r="J7" s="10">
        <f t="shared" si="2"/>
        <v>0</v>
      </c>
    </row>
    <row r="8" spans="1:10" x14ac:dyDescent="0.25">
      <c r="A8" t="str">
        <f t="shared" si="0"/>
        <v>b</v>
      </c>
      <c r="B8" s="8" t="s">
        <v>9</v>
      </c>
      <c r="C8" s="9" t="s">
        <v>14</v>
      </c>
      <c r="D8" s="10">
        <f>SUM('დამტკ. ბიუჯ.'!D8,'ცვლილ. ბიუჯ.'!E8)</f>
        <v>0</v>
      </c>
      <c r="E8" s="10">
        <f>SUM('დამტკ. ბიუჯ.'!E8,'ცვლილ. ბიუჯ.'!F8)</f>
        <v>0</v>
      </c>
      <c r="F8" s="10">
        <f>SUM('დამტკ. ბიუჯ.'!F8,'ცვლილ. ბიუჯ.'!G8)</f>
        <v>0</v>
      </c>
      <c r="G8" s="10">
        <f>SUM('დამტკ. ბიუჯ.'!G8,'ცვლილ. ბიუჯ.'!H8)</f>
        <v>0</v>
      </c>
      <c r="H8" s="10">
        <f>SUM('დამტკ. ბიუჯ.'!H8,'ცვლილ. ბიუჯ.'!I8)</f>
        <v>0</v>
      </c>
      <c r="I8" s="10">
        <f t="shared" si="1"/>
        <v>0</v>
      </c>
      <c r="J8" s="10">
        <f t="shared" si="2"/>
        <v>0</v>
      </c>
    </row>
    <row r="9" spans="1:10" x14ac:dyDescent="0.25">
      <c r="A9" t="str">
        <f t="shared" si="0"/>
        <v>a</v>
      </c>
      <c r="B9" s="8" t="s">
        <v>9</v>
      </c>
      <c r="C9" s="9" t="s">
        <v>15</v>
      </c>
      <c r="D9" s="10">
        <f>SUM('დამტკ. ბიუჯ.'!D9,'ცვლილ. ბიუჯ.'!E9)</f>
        <v>2397800</v>
      </c>
      <c r="E9" s="10">
        <f>SUM('დამტკ. ბიუჯ.'!E9,'ცვლილ. ბიუჯ.'!F9)</f>
        <v>54800</v>
      </c>
      <c r="F9" s="10">
        <f>SUM('დამტკ. ბიუჯ.'!F9,'ცვლილ. ბიუჯ.'!G9)</f>
        <v>15000</v>
      </c>
      <c r="G9" s="10">
        <f>SUM('დამტკ. ბიუჯ.'!G9,'ცვლილ. ბიუჯ.'!H9)</f>
        <v>2308000</v>
      </c>
      <c r="H9" s="10">
        <f>SUM('დამტკ. ბიუჯ.'!H9,'ცვლილ. ბიუჯ.'!I9)</f>
        <v>20000</v>
      </c>
      <c r="I9" s="10">
        <f t="shared" si="1"/>
        <v>69800</v>
      </c>
      <c r="J9" s="10">
        <f t="shared" si="2"/>
        <v>2377800</v>
      </c>
    </row>
    <row r="10" spans="1:10" x14ac:dyDescent="0.25">
      <c r="A10" t="str">
        <f t="shared" si="0"/>
        <v>a</v>
      </c>
      <c r="B10" s="8" t="s">
        <v>9</v>
      </c>
      <c r="C10" s="9" t="s">
        <v>16</v>
      </c>
      <c r="D10" s="10">
        <f>SUM('დამტკ. ბიუჯ.'!D10,'ცვლილ. ბიუჯ.'!E10)</f>
        <v>3268452909</v>
      </c>
      <c r="E10" s="10">
        <f>SUM('დამტკ. ბიუჯ.'!E10,'ცვლილ. ბიუჯ.'!F10)</f>
        <v>795161146</v>
      </c>
      <c r="F10" s="10">
        <f>SUM('დამტკ. ბიუჯ.'!F10,'ცვლილ. ბიუჯ.'!G10)</f>
        <v>823297853</v>
      </c>
      <c r="G10" s="10">
        <f>SUM('დამტკ. ბიუჯ.'!G10,'ცვლილ. ბიუჯ.'!H10)</f>
        <v>816006500</v>
      </c>
      <c r="H10" s="10">
        <f>SUM('დამტკ. ბიუჯ.'!H10,'ცვლილ. ბიუჯ.'!I10)</f>
        <v>833987410</v>
      </c>
      <c r="I10" s="10">
        <f t="shared" si="1"/>
        <v>1618458999</v>
      </c>
      <c r="J10" s="10">
        <f t="shared" si="2"/>
        <v>2434465499</v>
      </c>
    </row>
    <row r="11" spans="1:10" x14ac:dyDescent="0.25">
      <c r="A11" t="str">
        <f t="shared" si="0"/>
        <v>a</v>
      </c>
      <c r="B11" s="8" t="s">
        <v>9</v>
      </c>
      <c r="C11" s="9" t="s">
        <v>17</v>
      </c>
      <c r="D11" s="10">
        <f>SUM('დამტკ. ბიუჯ.'!D11,'ცვლილ. ბიუჯ.'!E11)</f>
        <v>12341288</v>
      </c>
      <c r="E11" s="10">
        <f>SUM('დამტკ. ბიუჯ.'!E11,'ცვლილ. ბიუჯ.'!F11)</f>
        <v>3484006</v>
      </c>
      <c r="F11" s="10">
        <f>SUM('დამტკ. ბიუჯ.'!F11,'ცვლილ. ბიუჯ.'!G11)</f>
        <v>6446482</v>
      </c>
      <c r="G11" s="10">
        <f>SUM('დამტკ. ბიუჯ.'!G11,'ცვლილ. ბიუჯ.'!H11)</f>
        <v>6282200</v>
      </c>
      <c r="H11" s="10">
        <f>SUM('დამტკ. ბიუჯ.'!H11,'ცვლილ. ბიუჯ.'!I11)</f>
        <v>-3871400</v>
      </c>
      <c r="I11" s="10">
        <f t="shared" si="1"/>
        <v>9930488</v>
      </c>
      <c r="J11" s="10">
        <f t="shared" si="2"/>
        <v>16212688</v>
      </c>
    </row>
    <row r="12" spans="1:10" x14ac:dyDescent="0.25">
      <c r="A12" t="str">
        <f t="shared" si="0"/>
        <v>a</v>
      </c>
      <c r="B12" s="5" t="s">
        <v>9</v>
      </c>
      <c r="C12" s="6" t="s">
        <v>18</v>
      </c>
      <c r="D12" s="7">
        <f>SUM('დამტკ. ბიუჯ.'!D12,'ცვლილ. ბიუჯ.'!E12)</f>
        <v>16993000</v>
      </c>
      <c r="E12" s="7">
        <f>SUM('დამტკ. ბიუჯ.'!E12,'ცვლილ. ბიუჯ.'!F12)</f>
        <v>2068300</v>
      </c>
      <c r="F12" s="7">
        <f>SUM('დამტკ. ბიუჯ.'!F12,'ცვლილ. ბიუჯ.'!G12)</f>
        <v>5019300</v>
      </c>
      <c r="G12" s="7">
        <f>SUM('დამტკ. ბიუჯ.'!G12,'ცვლილ. ბიუჯ.'!H12)</f>
        <v>3815400</v>
      </c>
      <c r="H12" s="7">
        <f>SUM('დამტკ. ბიუჯ.'!H12,'ცვლილ. ბიუჯ.'!I12)</f>
        <v>6090000</v>
      </c>
      <c r="I12" s="7">
        <f t="shared" si="1"/>
        <v>7087600</v>
      </c>
      <c r="J12" s="7">
        <f t="shared" si="2"/>
        <v>10903000</v>
      </c>
    </row>
    <row r="13" spans="1:10" x14ac:dyDescent="0.25">
      <c r="A13" t="str">
        <f t="shared" si="0"/>
        <v>b</v>
      </c>
      <c r="B13" s="5" t="s">
        <v>9</v>
      </c>
      <c r="C13" s="6" t="s">
        <v>19</v>
      </c>
      <c r="D13" s="7">
        <f>SUM('დამტკ. ბიუჯ.'!D13,'ცვლილ. ბიუჯ.'!E13)</f>
        <v>0</v>
      </c>
      <c r="E13" s="7">
        <f>SUM('დამტკ. ბიუჯ.'!E13,'ცვლილ. ბიუჯ.'!F13)</f>
        <v>0</v>
      </c>
      <c r="F13" s="7">
        <f>SUM('დამტკ. ბიუჯ.'!F13,'ცვლილ. ბიუჯ.'!G13)</f>
        <v>0</v>
      </c>
      <c r="G13" s="7">
        <f>SUM('დამტკ. ბიუჯ.'!G13,'ცვლილ. ბიუჯ.'!H13)</f>
        <v>0</v>
      </c>
      <c r="H13" s="7">
        <f>SUM('დამტკ. ბიუჯ.'!H13,'ცვლილ. ბიუჯ.'!I13)</f>
        <v>0</v>
      </c>
      <c r="I13" s="7">
        <f t="shared" si="1"/>
        <v>0</v>
      </c>
      <c r="J13" s="7">
        <f t="shared" si="2"/>
        <v>0</v>
      </c>
    </row>
    <row r="14" spans="1:10" ht="15.75" thickBot="1" x14ac:dyDescent="0.3">
      <c r="A14" t="str">
        <f t="shared" si="0"/>
        <v>a</v>
      </c>
      <c r="B14" s="11" t="s">
        <v>9</v>
      </c>
      <c r="C14" s="12" t="s">
        <v>20</v>
      </c>
      <c r="D14" s="13">
        <f>SUM('დამტკ. ბიუჯ.'!D14,'ცვლილ. ბიუჯ.'!E14)</f>
        <v>321926</v>
      </c>
      <c r="E14" s="13">
        <f>SUM('დამტკ. ბიუჯ.'!E14,'ცვლილ. ბიუჯ.'!F14)</f>
        <v>294241</v>
      </c>
      <c r="F14" s="13">
        <f>SUM('დამტკ. ბიუჯ.'!F14,'ცვლილ. ბიუჯ.'!G14)</f>
        <v>27685</v>
      </c>
      <c r="G14" s="13">
        <f>SUM('დამტკ. ბიუჯ.'!G14,'ცვლილ. ბიუჯ.'!H14)</f>
        <v>0</v>
      </c>
      <c r="H14" s="13">
        <f>SUM('დამტკ. ბიუჯ.'!H14,'ცვლილ. ბიუჯ.'!I14)</f>
        <v>0</v>
      </c>
      <c r="I14" s="13">
        <f t="shared" si="1"/>
        <v>321926</v>
      </c>
      <c r="J14" s="13">
        <f t="shared" si="2"/>
        <v>321926</v>
      </c>
    </row>
    <row r="15" spans="1:10" ht="31.5" thickTop="1" thickBot="1" x14ac:dyDescent="0.3">
      <c r="A15" t="str">
        <f t="shared" si="0"/>
        <v>a</v>
      </c>
      <c r="B15" s="16" t="s">
        <v>21</v>
      </c>
      <c r="C15" s="4" t="s">
        <v>22</v>
      </c>
      <c r="D15" s="4">
        <f>SUM('დამტკ. ბიუჯ.'!D15,'ცვლილ. ბიუჯ.'!E15)</f>
        <v>49260000</v>
      </c>
      <c r="E15" s="4">
        <f>SUM('დამტკ. ბიუჯ.'!E15,'ცვლილ. ბიუჯ.'!F15)</f>
        <v>11482100</v>
      </c>
      <c r="F15" s="4">
        <f>SUM('დამტკ. ბიუჯ.'!F15,'ცვლილ. ბიუჯ.'!G15)</f>
        <v>12288200</v>
      </c>
      <c r="G15" s="4">
        <f>SUM('დამტკ. ბიუჯ.'!G15,'ცვლილ. ბიუჯ.'!H15)</f>
        <v>14151900</v>
      </c>
      <c r="H15" s="4">
        <f>SUM('დამტკ. ბიუჯ.'!H15,'ცვლილ. ბიუჯ.'!I15)</f>
        <v>11337800</v>
      </c>
      <c r="I15" s="4">
        <f t="shared" si="1"/>
        <v>23770300</v>
      </c>
      <c r="J15" s="4">
        <f t="shared" si="2"/>
        <v>37922200</v>
      </c>
    </row>
    <row r="16" spans="1:10" ht="15.75" thickTop="1" x14ac:dyDescent="0.25">
      <c r="A16" t="str">
        <f t="shared" si="0"/>
        <v>a</v>
      </c>
      <c r="B16" s="5"/>
      <c r="C16" s="6" t="s">
        <v>10</v>
      </c>
      <c r="D16" s="7">
        <f>SUM('დამტკ. ბიუჯ.'!D16,'ცვლილ. ბიუჯ.'!E16)</f>
        <v>48640441</v>
      </c>
      <c r="E16" s="7">
        <f>SUM('დამტკ. ბიუჯ.'!E16,'ცვლილ. ბიუჯ.'!F16)</f>
        <v>11346541</v>
      </c>
      <c r="F16" s="7">
        <f>SUM('დამტკ. ბიუჯ.'!F16,'ცვლილ. ბიუჯ.'!G16)</f>
        <v>12112600</v>
      </c>
      <c r="G16" s="7">
        <f>SUM('დამტკ. ბიუჯ.'!G16,'ცვლილ. ბიუჯ.'!H16)</f>
        <v>13928500</v>
      </c>
      <c r="H16" s="7">
        <f>SUM('დამტკ. ბიუჯ.'!H16,'ცვლილ. ბიუჯ.'!I16)</f>
        <v>11252800</v>
      </c>
      <c r="I16" s="7">
        <f t="shared" si="1"/>
        <v>23459141</v>
      </c>
      <c r="J16" s="7">
        <f t="shared" si="2"/>
        <v>37387641</v>
      </c>
    </row>
    <row r="17" spans="1:10" x14ac:dyDescent="0.25">
      <c r="A17" t="str">
        <f t="shared" si="0"/>
        <v>a</v>
      </c>
      <c r="B17" s="8"/>
      <c r="C17" s="9" t="s">
        <v>11</v>
      </c>
      <c r="D17" s="10">
        <f>SUM('დამტკ. ბიუჯ.'!D17,'ცვლილ. ბიუჯ.'!E17)</f>
        <v>28710000</v>
      </c>
      <c r="E17" s="10">
        <f>SUM('დამტკ. ბიუჯ.'!E17,'ცვლილ. ბიუჯ.'!F17)</f>
        <v>7168800</v>
      </c>
      <c r="F17" s="10">
        <f>SUM('დამტკ. ბიუჯ.'!F17,'ცვლილ. ბიუჯ.'!G17)</f>
        <v>7137200</v>
      </c>
      <c r="G17" s="10">
        <f>SUM('დამტკ. ბიუჯ.'!G17,'ცვლილ. ბიუჯ.'!H17)</f>
        <v>7201000</v>
      </c>
      <c r="H17" s="10">
        <f>SUM('დამტკ. ბიუჯ.'!H17,'ცვლილ. ბიუჯ.'!I17)</f>
        <v>7203000</v>
      </c>
      <c r="I17" s="10">
        <f t="shared" si="1"/>
        <v>14306000</v>
      </c>
      <c r="J17" s="10">
        <f t="shared" si="2"/>
        <v>21507000</v>
      </c>
    </row>
    <row r="18" spans="1:10" x14ac:dyDescent="0.25">
      <c r="A18" t="str">
        <f t="shared" si="0"/>
        <v>a</v>
      </c>
      <c r="B18" s="8"/>
      <c r="C18" s="9" t="s">
        <v>12</v>
      </c>
      <c r="D18" s="10">
        <f>SUM('დამტკ. ბიუჯ.'!D18,'ცვლილ. ბიუჯ.'!E18)</f>
        <v>16956851</v>
      </c>
      <c r="E18" s="10">
        <f>SUM('დამტკ. ბიუჯ.'!E18,'ცვლილ. ბიუჯ.'!F18)</f>
        <v>3951391</v>
      </c>
      <c r="F18" s="10">
        <f>SUM('დამტკ. ბიუჯ.'!F18,'ცვლილ. ბიუჯ.'!G18)</f>
        <v>4774360</v>
      </c>
      <c r="G18" s="10">
        <f>SUM('დამტკ. ბიუჯ.'!G18,'ცვლილ. ბიუჯ.'!H18)</f>
        <v>4294900</v>
      </c>
      <c r="H18" s="10">
        <f>SUM('დამტკ. ბიუჯ.'!H18,'ცვლილ. ბიუჯ.'!I18)</f>
        <v>3936200</v>
      </c>
      <c r="I18" s="10">
        <f t="shared" si="1"/>
        <v>8725751</v>
      </c>
      <c r="J18" s="10">
        <f t="shared" si="2"/>
        <v>13020651</v>
      </c>
    </row>
    <row r="19" spans="1:10" x14ac:dyDescent="0.25">
      <c r="A19" t="str">
        <f t="shared" si="0"/>
        <v>b</v>
      </c>
      <c r="B19" s="8"/>
      <c r="C19" s="9" t="s">
        <v>13</v>
      </c>
      <c r="D19" s="10">
        <f>SUM('დამტკ. ბიუჯ.'!D19,'ცვლილ. ბიუჯ.'!E19)</f>
        <v>0</v>
      </c>
      <c r="E19" s="10">
        <f>SUM('დამტკ. ბიუჯ.'!E19,'ცვლილ. ბიუჯ.'!F19)</f>
        <v>0</v>
      </c>
      <c r="F19" s="10">
        <f>SUM('დამტკ. ბიუჯ.'!F19,'ცვლილ. ბიუჯ.'!G19)</f>
        <v>0</v>
      </c>
      <c r="G19" s="10">
        <f>SUM('დამტკ. ბიუჯ.'!G19,'ცვლილ. ბიუჯ.'!H19)</f>
        <v>0</v>
      </c>
      <c r="H19" s="10">
        <f>SUM('დამტკ. ბიუჯ.'!H19,'ცვლილ. ბიუჯ.'!I19)</f>
        <v>0</v>
      </c>
      <c r="I19" s="10">
        <f t="shared" si="1"/>
        <v>0</v>
      </c>
      <c r="J19" s="10">
        <f t="shared" si="2"/>
        <v>0</v>
      </c>
    </row>
    <row r="20" spans="1:10" x14ac:dyDescent="0.25">
      <c r="A20" t="str">
        <f t="shared" si="0"/>
        <v>b</v>
      </c>
      <c r="B20" s="8"/>
      <c r="C20" s="9" t="s">
        <v>14</v>
      </c>
      <c r="D20" s="10">
        <f>SUM('დამტკ. ბიუჯ.'!D20,'ცვლილ. ბიუჯ.'!E20)</f>
        <v>0</v>
      </c>
      <c r="E20" s="10">
        <f>SUM('დამტკ. ბიუჯ.'!E20,'ცვლილ. ბიუჯ.'!F20)</f>
        <v>0</v>
      </c>
      <c r="F20" s="10">
        <f>SUM('დამტკ. ბიუჯ.'!F20,'ცვლილ. ბიუჯ.'!G20)</f>
        <v>0</v>
      </c>
      <c r="G20" s="10">
        <f>SUM('დამტკ. ბიუჯ.'!G20,'ცვლილ. ბიუჯ.'!H20)</f>
        <v>0</v>
      </c>
      <c r="H20" s="10">
        <f>SUM('დამტკ. ბიუჯ.'!H20,'ცვლილ. ბიუჯ.'!I20)</f>
        <v>0</v>
      </c>
      <c r="I20" s="10">
        <f t="shared" si="1"/>
        <v>0</v>
      </c>
      <c r="J20" s="10">
        <f t="shared" si="2"/>
        <v>0</v>
      </c>
    </row>
    <row r="21" spans="1:10" x14ac:dyDescent="0.25">
      <c r="A21" t="str">
        <f t="shared" si="0"/>
        <v>a</v>
      </c>
      <c r="B21" s="8"/>
      <c r="C21" s="9" t="s">
        <v>15</v>
      </c>
      <c r="D21" s="10">
        <f>SUM('დამტკ. ბიუჯ.'!D21,'ცვლილ. ბიუჯ.'!E21)</f>
        <v>2397800</v>
      </c>
      <c r="E21" s="10">
        <f>SUM('დამტკ. ბიუჯ.'!E21,'ცვლილ. ბიუჯ.'!F21)</f>
        <v>54800</v>
      </c>
      <c r="F21" s="10">
        <f>SUM('დამტკ. ბიუჯ.'!F21,'ცვლილ. ბიუჯ.'!G21)</f>
        <v>15000</v>
      </c>
      <c r="G21" s="10">
        <f>SUM('დამტკ. ბიუჯ.'!G21,'ცვლილ. ბიუჯ.'!H21)</f>
        <v>2308000</v>
      </c>
      <c r="H21" s="10">
        <f>SUM('დამტკ. ბიუჯ.'!H21,'ცვლილ. ბიუჯ.'!I21)</f>
        <v>20000</v>
      </c>
      <c r="I21" s="10">
        <f t="shared" si="1"/>
        <v>69800</v>
      </c>
      <c r="J21" s="10">
        <f t="shared" si="2"/>
        <v>2377800</v>
      </c>
    </row>
    <row r="22" spans="1:10" x14ac:dyDescent="0.25">
      <c r="A22" t="str">
        <f t="shared" si="0"/>
        <v>a</v>
      </c>
      <c r="B22" s="8"/>
      <c r="C22" s="9" t="s">
        <v>16</v>
      </c>
      <c r="D22" s="10">
        <f>SUM('დამტკ. ბიუჯ.'!D22,'ცვლილ. ბიუჯ.'!E22)</f>
        <v>386940</v>
      </c>
      <c r="E22" s="10">
        <f>SUM('დამტკ. ბიუჯ.'!E22,'ცვლილ. ბიუჯ.'!F22)</f>
        <v>132400</v>
      </c>
      <c r="F22" s="10">
        <f>SUM('დამტკ. ბიუჯ.'!F22,'ცვლილ. ბიუჯ.'!G22)</f>
        <v>115040</v>
      </c>
      <c r="G22" s="10">
        <f>SUM('დამტკ. ბიუჯ.'!G22,'ცვლილ. ბიუჯ.'!H22)</f>
        <v>69700</v>
      </c>
      <c r="H22" s="10">
        <f>SUM('დამტკ. ბიუჯ.'!H22,'ცვლილ. ბიუჯ.'!I22)</f>
        <v>69800</v>
      </c>
      <c r="I22" s="10">
        <f t="shared" si="1"/>
        <v>247440</v>
      </c>
      <c r="J22" s="10">
        <f t="shared" si="2"/>
        <v>317140</v>
      </c>
    </row>
    <row r="23" spans="1:10" x14ac:dyDescent="0.25">
      <c r="A23" t="str">
        <f t="shared" si="0"/>
        <v>a</v>
      </c>
      <c r="B23" s="8"/>
      <c r="C23" s="9" t="s">
        <v>17</v>
      </c>
      <c r="D23" s="10">
        <f>SUM('დამტკ. ბიუჯ.'!D23,'ცვლილ. ბიუჯ.'!E23)</f>
        <v>188850</v>
      </c>
      <c r="E23" s="10">
        <f>SUM('დამტკ. ბიუჯ.'!E23,'ცვლილ. ბიუჯ.'!F23)</f>
        <v>39150</v>
      </c>
      <c r="F23" s="10">
        <f>SUM('დამტკ. ბიუჯ.'!F23,'ცვლილ. ბიუჯ.'!G23)</f>
        <v>71000</v>
      </c>
      <c r="G23" s="10">
        <f>SUM('დამტკ. ბიუჯ.'!G23,'ცვლილ. ბიუჯ.'!H23)</f>
        <v>54900</v>
      </c>
      <c r="H23" s="10">
        <f>SUM('დამტკ. ბიუჯ.'!H23,'ცვლილ. ბიუჯ.'!I23)</f>
        <v>23800</v>
      </c>
      <c r="I23" s="10">
        <f t="shared" si="1"/>
        <v>110150</v>
      </c>
      <c r="J23" s="10">
        <f t="shared" si="2"/>
        <v>165050</v>
      </c>
    </row>
    <row r="24" spans="1:10" x14ac:dyDescent="0.25">
      <c r="A24" t="str">
        <f t="shared" si="0"/>
        <v>a</v>
      </c>
      <c r="B24" s="5"/>
      <c r="C24" s="6" t="s">
        <v>18</v>
      </c>
      <c r="D24" s="7">
        <f>SUM('დამტკ. ბიუჯ.'!D24,'ცვლილ. ბიუჯ.'!E24)</f>
        <v>600000</v>
      </c>
      <c r="E24" s="7">
        <f>SUM('დამტკ. ბიუჯ.'!E24,'ცვლილ. ბიუჯ.'!F24)</f>
        <v>116000</v>
      </c>
      <c r="F24" s="7">
        <f>SUM('დამტკ. ბიუჯ.'!F24,'ცვლილ. ბიუჯ.'!G24)</f>
        <v>175600</v>
      </c>
      <c r="G24" s="7">
        <f>SUM('დამტკ. ბიუჯ.'!G24,'ცვლილ. ბიუჯ.'!H24)</f>
        <v>223400</v>
      </c>
      <c r="H24" s="7">
        <f>SUM('დამტკ. ბიუჯ.'!H24,'ცვლილ. ბიუჯ.'!I24)</f>
        <v>85000</v>
      </c>
      <c r="I24" s="7">
        <f t="shared" si="1"/>
        <v>291600</v>
      </c>
      <c r="J24" s="7">
        <f t="shared" si="2"/>
        <v>515000</v>
      </c>
    </row>
    <row r="25" spans="1:10" x14ac:dyDescent="0.25">
      <c r="A25" t="str">
        <f t="shared" si="0"/>
        <v>b</v>
      </c>
      <c r="B25" s="5"/>
      <c r="C25" s="6" t="s">
        <v>19</v>
      </c>
      <c r="D25" s="7">
        <f>SUM('დამტკ. ბიუჯ.'!D25,'ცვლილ. ბიუჯ.'!E25)</f>
        <v>0</v>
      </c>
      <c r="E25" s="7">
        <f>SUM('დამტკ. ბიუჯ.'!E25,'ცვლილ. ბიუჯ.'!F25)</f>
        <v>0</v>
      </c>
      <c r="F25" s="7">
        <f>SUM('დამტკ. ბიუჯ.'!F25,'ცვლილ. ბიუჯ.'!G25)</f>
        <v>0</v>
      </c>
      <c r="G25" s="7">
        <f>SUM('დამტკ. ბიუჯ.'!G25,'ცვლილ. ბიუჯ.'!H25)</f>
        <v>0</v>
      </c>
      <c r="H25" s="7">
        <f>SUM('დამტკ. ბიუჯ.'!H25,'ცვლილ. ბიუჯ.'!I25)</f>
        <v>0</v>
      </c>
      <c r="I25" s="7">
        <f t="shared" si="1"/>
        <v>0</v>
      </c>
      <c r="J25" s="7">
        <f t="shared" si="2"/>
        <v>0</v>
      </c>
    </row>
    <row r="26" spans="1:10" ht="15.75" thickBot="1" x14ac:dyDescent="0.3">
      <c r="A26" t="str">
        <f t="shared" si="0"/>
        <v>a</v>
      </c>
      <c r="B26" s="11"/>
      <c r="C26" s="12" t="s">
        <v>20</v>
      </c>
      <c r="D26" s="13">
        <f>SUM('დამტკ. ბიუჯ.'!D26,'ცვლილ. ბიუჯ.'!E26)</f>
        <v>19559</v>
      </c>
      <c r="E26" s="13">
        <f>SUM('დამტკ. ბიუჯ.'!E26,'ცვლილ. ბიუჯ.'!F26)</f>
        <v>19559</v>
      </c>
      <c r="F26" s="13">
        <f>SUM('დამტკ. ბიუჯ.'!F26,'ცვლილ. ბიუჯ.'!G26)</f>
        <v>0</v>
      </c>
      <c r="G26" s="13">
        <f>SUM('დამტკ. ბიუჯ.'!G26,'ცვლილ. ბიუჯ.'!H26)</f>
        <v>0</v>
      </c>
      <c r="H26" s="13">
        <f>SUM('დამტკ. ბიუჯ.'!H26,'ცვლილ. ბიუჯ.'!I26)</f>
        <v>0</v>
      </c>
      <c r="I26" s="13">
        <f t="shared" si="1"/>
        <v>19559</v>
      </c>
      <c r="J26" s="13">
        <f t="shared" si="2"/>
        <v>19559</v>
      </c>
    </row>
    <row r="27" spans="1:10" ht="46.5" thickTop="1" thickBot="1" x14ac:dyDescent="0.3">
      <c r="A27" t="str">
        <f t="shared" si="0"/>
        <v>a</v>
      </c>
      <c r="B27" s="3" t="s">
        <v>23</v>
      </c>
      <c r="C27" s="4" t="s">
        <v>24</v>
      </c>
      <c r="D27" s="4">
        <f>SUM('დამტკ. ბიუჯ.'!D27,'ცვლილ. ბიუჯ.'!E27)</f>
        <v>9020600</v>
      </c>
      <c r="E27" s="4">
        <f>SUM('დამტკ. ბიუჯ.'!E27,'ცვლილ. ბიუჯ.'!F27)</f>
        <v>1635500</v>
      </c>
      <c r="F27" s="4">
        <f>SUM('დამტკ. ბიუჯ.'!F27,'ცვლილ. ბიუჯ.'!G27)</f>
        <v>1773300</v>
      </c>
      <c r="G27" s="4">
        <f>SUM('დამტკ. ბიუჯ.'!G27,'ცვლილ. ბიუჯ.'!H27)</f>
        <v>3852900</v>
      </c>
      <c r="H27" s="4">
        <f>SUM('დამტკ. ბიუჯ.'!H27,'ცვლილ. ბიუჯ.'!I27)</f>
        <v>1758900</v>
      </c>
      <c r="I27" s="4">
        <f t="shared" si="1"/>
        <v>3408800</v>
      </c>
      <c r="J27" s="4">
        <f t="shared" si="2"/>
        <v>7261700</v>
      </c>
    </row>
    <row r="28" spans="1:10" ht="15.75" thickTop="1" x14ac:dyDescent="0.25">
      <c r="A28" t="str">
        <f t="shared" si="0"/>
        <v>a</v>
      </c>
      <c r="B28" s="5"/>
      <c r="C28" s="6" t="s">
        <v>10</v>
      </c>
      <c r="D28" s="7">
        <f>SUM('დამტკ. ბიუჯ.'!D28,'ცვლილ. ბიუჯ.'!E28)</f>
        <v>8919971</v>
      </c>
      <c r="E28" s="7">
        <f>SUM('დამტკ. ბიუჯ.'!E28,'ცვლილ. ბიუჯ.'!F28)</f>
        <v>1619871</v>
      </c>
      <c r="F28" s="7">
        <f>SUM('დამტკ. ბიუჯ.'!F28,'ცვლილ. ბიუჯ.'!G28)</f>
        <v>1748300</v>
      </c>
      <c r="G28" s="7">
        <f>SUM('დამტკ. ბიუჯ.'!G28,'ცვლილ. ბიუჯ.'!H28)</f>
        <v>3822900</v>
      </c>
      <c r="H28" s="7">
        <f>SUM('დამტკ. ბიუჯ.'!H28,'ცვლილ. ბიუჯ.'!I28)</f>
        <v>1728900</v>
      </c>
      <c r="I28" s="7">
        <f t="shared" si="1"/>
        <v>3368171</v>
      </c>
      <c r="J28" s="7">
        <f t="shared" si="2"/>
        <v>7191071</v>
      </c>
    </row>
    <row r="29" spans="1:10" x14ac:dyDescent="0.25">
      <c r="A29" t="str">
        <f t="shared" si="0"/>
        <v>a</v>
      </c>
      <c r="B29" s="8"/>
      <c r="C29" s="9" t="s">
        <v>11</v>
      </c>
      <c r="D29" s="10">
        <f>SUM('დამტკ. ბიუჯ.'!D29,'ცვლილ. ბიუჯ.'!E29)</f>
        <v>3658600</v>
      </c>
      <c r="E29" s="10">
        <f>SUM('დამტკ. ბიუჯ.'!E29,'ცვლილ. ბიუჯ.'!F29)</f>
        <v>947000</v>
      </c>
      <c r="F29" s="10">
        <f>SUM('დამტკ. ბიუჯ.'!F29,'ცვლილ. ბიუჯ.'!G29)</f>
        <v>926800</v>
      </c>
      <c r="G29" s="10">
        <f>SUM('დამტკ. ბიუჯ.'!G29,'ცვლილ. ბიუჯ.'!H29)</f>
        <v>877400</v>
      </c>
      <c r="H29" s="10">
        <f>SUM('დამტკ. ბიუჯ.'!H29,'ცვლილ. ბიუჯ.'!I29)</f>
        <v>907400</v>
      </c>
      <c r="I29" s="10">
        <f t="shared" si="1"/>
        <v>1873800</v>
      </c>
      <c r="J29" s="10">
        <f t="shared" si="2"/>
        <v>2751200</v>
      </c>
    </row>
    <row r="30" spans="1:10" x14ac:dyDescent="0.25">
      <c r="A30" t="str">
        <f t="shared" si="0"/>
        <v>a</v>
      </c>
      <c r="B30" s="8"/>
      <c r="C30" s="9" t="s">
        <v>12</v>
      </c>
      <c r="D30" s="10">
        <f>SUM('დამტკ. ბიუჯ.'!D30,'ცვლილ. ბიუჯ.'!E30)</f>
        <v>2847371</v>
      </c>
      <c r="E30" s="10">
        <f>SUM('დამტკ. ბიუჯ.'!E30,'ცვლილ. ბიუჯ.'!F30)</f>
        <v>633371</v>
      </c>
      <c r="F30" s="10">
        <f>SUM('დამტკ. ბიუჯ.'!F30,'ცვლილ. ბიუჯ.'!G30)</f>
        <v>790000</v>
      </c>
      <c r="G30" s="10">
        <f>SUM('დამტკ. ბიუჯ.'!G30,'ცვლილ. ბიუჯ.'!H30)</f>
        <v>629000</v>
      </c>
      <c r="H30" s="10">
        <f>SUM('დამტკ. ბიუჯ.'!H30,'ცვლილ. ბიუჯ.'!I30)</f>
        <v>795000</v>
      </c>
      <c r="I30" s="10">
        <f t="shared" si="1"/>
        <v>1423371</v>
      </c>
      <c r="J30" s="10">
        <f t="shared" si="2"/>
        <v>2052371</v>
      </c>
    </row>
    <row r="31" spans="1:10" x14ac:dyDescent="0.25">
      <c r="A31" t="str">
        <f t="shared" si="0"/>
        <v>b</v>
      </c>
      <c r="B31" s="8"/>
      <c r="C31" s="9" t="s">
        <v>13</v>
      </c>
      <c r="D31" s="10">
        <f>SUM('დამტკ. ბიუჯ.'!D31,'ცვლილ. ბიუჯ.'!E31)</f>
        <v>0</v>
      </c>
      <c r="E31" s="10">
        <f>SUM('დამტკ. ბიუჯ.'!E31,'ცვლილ. ბიუჯ.'!F31)</f>
        <v>0</v>
      </c>
      <c r="F31" s="10">
        <f>SUM('დამტკ. ბიუჯ.'!F31,'ცვლილ. ბიუჯ.'!G31)</f>
        <v>0</v>
      </c>
      <c r="G31" s="10">
        <f>SUM('დამტკ. ბიუჯ.'!G31,'ცვლილ. ბიუჯ.'!H31)</f>
        <v>0</v>
      </c>
      <c r="H31" s="10">
        <f>SUM('დამტკ. ბიუჯ.'!H31,'ცვლილ. ბიუჯ.'!I31)</f>
        <v>0</v>
      </c>
      <c r="I31" s="10">
        <f t="shared" si="1"/>
        <v>0</v>
      </c>
      <c r="J31" s="10">
        <f t="shared" si="2"/>
        <v>0</v>
      </c>
    </row>
    <row r="32" spans="1:10" x14ac:dyDescent="0.25">
      <c r="A32" t="str">
        <f t="shared" si="0"/>
        <v>b</v>
      </c>
      <c r="B32" s="8"/>
      <c r="C32" s="9" t="s">
        <v>14</v>
      </c>
      <c r="D32" s="10">
        <f>SUM('დამტკ. ბიუჯ.'!D32,'ცვლილ. ბიუჯ.'!E32)</f>
        <v>0</v>
      </c>
      <c r="E32" s="10">
        <f>SUM('დამტკ. ბიუჯ.'!E32,'ცვლილ. ბიუჯ.'!F32)</f>
        <v>0</v>
      </c>
      <c r="F32" s="10">
        <f>SUM('დამტკ. ბიუჯ.'!F32,'ცვლილ. ბიუჯ.'!G32)</f>
        <v>0</v>
      </c>
      <c r="G32" s="10">
        <f>SUM('დამტკ. ბიუჯ.'!G32,'ცვლილ. ბიუჯ.'!H32)</f>
        <v>0</v>
      </c>
      <c r="H32" s="10">
        <f>SUM('დამტკ. ბიუჯ.'!H32,'ცვლილ. ბიუჯ.'!I32)</f>
        <v>0</v>
      </c>
      <c r="I32" s="10">
        <f t="shared" si="1"/>
        <v>0</v>
      </c>
      <c r="J32" s="10">
        <f t="shared" si="2"/>
        <v>0</v>
      </c>
    </row>
    <row r="33" spans="1:10" x14ac:dyDescent="0.25">
      <c r="A33" t="str">
        <f t="shared" si="0"/>
        <v>a</v>
      </c>
      <c r="B33" s="8"/>
      <c r="C33" s="9" t="s">
        <v>15</v>
      </c>
      <c r="D33" s="10">
        <f>SUM('დამტკ. ბიუჯ.'!D33,'ცვლილ. ბიუჯ.'!E33)</f>
        <v>2298000</v>
      </c>
      <c r="E33" s="10">
        <f>SUM('დამტკ. ბიუჯ.'!E33,'ცვლილ. ბიუჯ.'!F33)</f>
        <v>8000</v>
      </c>
      <c r="F33" s="10">
        <f>SUM('დამტკ. ბიუჯ.'!F33,'ცვლილ. ბიუჯ.'!G33)</f>
        <v>0</v>
      </c>
      <c r="G33" s="10">
        <f>SUM('დამტკ. ბიუჯ.'!G33,'ცვლილ. ბიუჯ.'!H33)</f>
        <v>2290000</v>
      </c>
      <c r="H33" s="10">
        <f>SUM('დამტკ. ბიუჯ.'!H33,'ცვლილ. ბიუჯ.'!I33)</f>
        <v>0</v>
      </c>
      <c r="I33" s="10">
        <f t="shared" si="1"/>
        <v>8000</v>
      </c>
      <c r="J33" s="10">
        <f t="shared" si="2"/>
        <v>2298000</v>
      </c>
    </row>
    <row r="34" spans="1:10" x14ac:dyDescent="0.25">
      <c r="A34" t="str">
        <f t="shared" si="0"/>
        <v>a</v>
      </c>
      <c r="B34" s="8"/>
      <c r="C34" s="9" t="s">
        <v>16</v>
      </c>
      <c r="D34" s="10">
        <f>SUM('დამტკ. ბიუჯ.'!D34,'ცვლილ. ბიუჯ.'!E34)</f>
        <v>90000</v>
      </c>
      <c r="E34" s="10">
        <f>SUM('დამტკ. ბიუჯ.'!E34,'ცვლილ. ბიუჯ.'!F34)</f>
        <v>25000</v>
      </c>
      <c r="F34" s="10">
        <f>SUM('დამტკ. ბიუჯ.'!F34,'ცვლილ. ბიუჯ.'!G34)</f>
        <v>25000</v>
      </c>
      <c r="G34" s="10">
        <f>SUM('დამტკ. ბიუჯ.'!G34,'ცვლილ. ბიუჯ.'!H34)</f>
        <v>20000</v>
      </c>
      <c r="H34" s="10">
        <f>SUM('დამტკ. ბიუჯ.'!H34,'ცვლილ. ბიუჯ.'!I34)</f>
        <v>20000</v>
      </c>
      <c r="I34" s="10">
        <f t="shared" si="1"/>
        <v>50000</v>
      </c>
      <c r="J34" s="10">
        <f t="shared" si="2"/>
        <v>70000</v>
      </c>
    </row>
    <row r="35" spans="1:10" x14ac:dyDescent="0.25">
      <c r="A35" t="str">
        <f t="shared" si="0"/>
        <v>a</v>
      </c>
      <c r="B35" s="8"/>
      <c r="C35" s="9" t="s">
        <v>17</v>
      </c>
      <c r="D35" s="10">
        <f>SUM('დამტკ. ბიუჯ.'!D35,'ცვლილ. ბიუჯ.'!E35)</f>
        <v>26000</v>
      </c>
      <c r="E35" s="10">
        <f>SUM('დამტკ. ბიუჯ.'!E35,'ცვლილ. ბიუჯ.'!F35)</f>
        <v>6500</v>
      </c>
      <c r="F35" s="10">
        <f>SUM('დამტკ. ბიუჯ.'!F35,'ცვლილ. ბიუჯ.'!G35)</f>
        <v>6500</v>
      </c>
      <c r="G35" s="10">
        <f>SUM('დამტკ. ბიუჯ.'!G35,'ცვლილ. ბიუჯ.'!H35)</f>
        <v>6500</v>
      </c>
      <c r="H35" s="10">
        <f>SUM('დამტკ. ბიუჯ.'!H35,'ცვლილ. ბიუჯ.'!I35)</f>
        <v>6500</v>
      </c>
      <c r="I35" s="10">
        <f t="shared" si="1"/>
        <v>13000</v>
      </c>
      <c r="J35" s="10">
        <f t="shared" si="2"/>
        <v>19500</v>
      </c>
    </row>
    <row r="36" spans="1:10" x14ac:dyDescent="0.25">
      <c r="A36" t="str">
        <f t="shared" si="0"/>
        <v>a</v>
      </c>
      <c r="B36" s="5"/>
      <c r="C36" s="6" t="s">
        <v>18</v>
      </c>
      <c r="D36" s="7">
        <f>SUM('დამტკ. ბიუჯ.'!D36,'ცვლილ. ბიუჯ.'!E36)</f>
        <v>100000</v>
      </c>
      <c r="E36" s="7">
        <f>SUM('დამტკ. ბიუჯ.'!E36,'ცვლილ. ბიუჯ.'!F36)</f>
        <v>15000</v>
      </c>
      <c r="F36" s="7">
        <f>SUM('დამტკ. ბიუჯ.'!F36,'ცვლილ. ბიუჯ.'!G36)</f>
        <v>25000</v>
      </c>
      <c r="G36" s="7">
        <f>SUM('დამტკ. ბიუჯ.'!G36,'ცვლილ. ბიუჯ.'!H36)</f>
        <v>30000</v>
      </c>
      <c r="H36" s="7">
        <f>SUM('დამტკ. ბიუჯ.'!H36,'ცვლილ. ბიუჯ.'!I36)</f>
        <v>30000</v>
      </c>
      <c r="I36" s="7">
        <f t="shared" si="1"/>
        <v>40000</v>
      </c>
      <c r="J36" s="7">
        <f t="shared" si="2"/>
        <v>70000</v>
      </c>
    </row>
    <row r="37" spans="1:10" x14ac:dyDescent="0.25">
      <c r="A37" t="str">
        <f t="shared" si="0"/>
        <v>b</v>
      </c>
      <c r="B37" s="5"/>
      <c r="C37" s="6" t="s">
        <v>19</v>
      </c>
      <c r="D37" s="7">
        <f>SUM('დამტკ. ბიუჯ.'!D37,'ცვლილ. ბიუჯ.'!E37)</f>
        <v>0</v>
      </c>
      <c r="E37" s="7">
        <f>SUM('დამტკ. ბიუჯ.'!E37,'ცვლილ. ბიუჯ.'!F37)</f>
        <v>0</v>
      </c>
      <c r="F37" s="7">
        <f>SUM('დამტკ. ბიუჯ.'!F37,'ცვლილ. ბიუჯ.'!G37)</f>
        <v>0</v>
      </c>
      <c r="G37" s="7">
        <f>SUM('დამტკ. ბიუჯ.'!G37,'ცვლილ. ბიუჯ.'!H37)</f>
        <v>0</v>
      </c>
      <c r="H37" s="7">
        <f>SUM('დამტკ. ბიუჯ.'!H37,'ცვლილ. ბიუჯ.'!I37)</f>
        <v>0</v>
      </c>
      <c r="I37" s="7">
        <f t="shared" si="1"/>
        <v>0</v>
      </c>
      <c r="J37" s="7">
        <f t="shared" si="2"/>
        <v>0</v>
      </c>
    </row>
    <row r="38" spans="1:10" ht="15.75" thickBot="1" x14ac:dyDescent="0.3">
      <c r="A38" t="str">
        <f t="shared" si="0"/>
        <v>a</v>
      </c>
      <c r="B38" s="11"/>
      <c r="C38" s="12" t="s">
        <v>20</v>
      </c>
      <c r="D38" s="13">
        <f>SUM('დამტკ. ბიუჯ.'!D38,'ცვლილ. ბიუჯ.'!E38)</f>
        <v>629</v>
      </c>
      <c r="E38" s="13">
        <f>SUM('დამტკ. ბიუჯ.'!E38,'ცვლილ. ბიუჯ.'!F38)</f>
        <v>629</v>
      </c>
      <c r="F38" s="13">
        <f>SUM('დამტკ. ბიუჯ.'!F38,'ცვლილ. ბიუჯ.'!G38)</f>
        <v>0</v>
      </c>
      <c r="G38" s="13">
        <f>SUM('დამტკ. ბიუჯ.'!G38,'ცვლილ. ბიუჯ.'!H38)</f>
        <v>0</v>
      </c>
      <c r="H38" s="13">
        <f>SUM('დამტკ. ბიუჯ.'!H38,'ცვლილ. ბიუჯ.'!I38)</f>
        <v>0</v>
      </c>
      <c r="I38" s="13">
        <f t="shared" si="1"/>
        <v>629</v>
      </c>
      <c r="J38" s="13">
        <f t="shared" si="2"/>
        <v>629</v>
      </c>
    </row>
    <row r="39" spans="1:10" ht="31.5" thickTop="1" thickBot="1" x14ac:dyDescent="0.3">
      <c r="A39" t="str">
        <f t="shared" si="0"/>
        <v>a</v>
      </c>
      <c r="B39" s="16" t="s">
        <v>25</v>
      </c>
      <c r="C39" s="4" t="s">
        <v>26</v>
      </c>
      <c r="D39" s="4">
        <f>SUM('დამტკ. ბიუჯ.'!D39,'ცვლილ. ბიუჯ.'!E39)</f>
        <v>3223000</v>
      </c>
      <c r="E39" s="4">
        <f>SUM('დამტკ. ბიუჯ.'!E39,'ცვლილ. ბიუჯ.'!F39)</f>
        <v>795000</v>
      </c>
      <c r="F39" s="4">
        <f>SUM('დამტკ. ბიუჯ.'!F39,'ცვლილ. ბიუჯ.'!G39)</f>
        <v>800000</v>
      </c>
      <c r="G39" s="4">
        <f>SUM('დამტკ. ბიუჯ.'!G39,'ცვლილ. ბიუჯ.'!H39)</f>
        <v>803000</v>
      </c>
      <c r="H39" s="4">
        <f>SUM('დამტკ. ბიუჯ.'!H39,'ცვლილ. ბიუჯ.'!I39)</f>
        <v>825000</v>
      </c>
      <c r="I39" s="4">
        <f t="shared" si="1"/>
        <v>1595000</v>
      </c>
      <c r="J39" s="4">
        <f t="shared" si="2"/>
        <v>2398000</v>
      </c>
    </row>
    <row r="40" spans="1:10" ht="15.75" thickTop="1" x14ac:dyDescent="0.25">
      <c r="A40" t="str">
        <f t="shared" si="0"/>
        <v>a</v>
      </c>
      <c r="B40" s="5"/>
      <c r="C40" s="6" t="s">
        <v>10</v>
      </c>
      <c r="D40" s="7">
        <f>SUM('დამტკ. ბიუჯ.'!D40,'ცვლილ. ბიუჯ.'!E40)</f>
        <v>3205000</v>
      </c>
      <c r="E40" s="7">
        <f>SUM('დამტკ. ბიუჯ.'!E40,'ცვლილ. ბიუჯ.'!F40)</f>
        <v>785000</v>
      </c>
      <c r="F40" s="7">
        <f>SUM('დამტკ. ბიუჯ.'!F40,'ცვლილ. ბიუჯ.'!G40)</f>
        <v>792000</v>
      </c>
      <c r="G40" s="7">
        <f>SUM('დამტკ. ბიუჯ.'!G40,'ცვლილ. ბიუჯ.'!H40)</f>
        <v>803000</v>
      </c>
      <c r="H40" s="7">
        <f>SUM('დამტკ. ბიუჯ.'!H40,'ცვლილ. ბიუჯ.'!I40)</f>
        <v>825000</v>
      </c>
      <c r="I40" s="7">
        <f t="shared" si="1"/>
        <v>1577000</v>
      </c>
      <c r="J40" s="7">
        <f t="shared" si="2"/>
        <v>2380000</v>
      </c>
    </row>
    <row r="41" spans="1:10" x14ac:dyDescent="0.25">
      <c r="A41" t="str">
        <f t="shared" si="0"/>
        <v>a</v>
      </c>
      <c r="B41" s="8"/>
      <c r="C41" s="9" t="s">
        <v>11</v>
      </c>
      <c r="D41" s="10">
        <f>SUM('დამტკ. ბიუჯ.'!D41,'ცვლილ. ბიუჯ.'!E41)</f>
        <v>2396000</v>
      </c>
      <c r="E41" s="10">
        <f>SUM('დამტკ. ბიუჯ.'!E41,'ცვლილ. ბიუჯ.'!F41)</f>
        <v>591000</v>
      </c>
      <c r="F41" s="10">
        <f>SUM('დამტკ. ბიუჯ.'!F41,'ცვლილ. ბიუჯ.'!G41)</f>
        <v>571000</v>
      </c>
      <c r="G41" s="10">
        <f>SUM('დამტკ. ბიუჯ.'!G41,'ცვლილ. ბიუჯ.'!H41)</f>
        <v>632000</v>
      </c>
      <c r="H41" s="10">
        <f>SUM('დამტკ. ბიუჯ.'!H41,'ცვლილ. ბიუჯ.'!I41)</f>
        <v>602000</v>
      </c>
      <c r="I41" s="10">
        <f t="shared" si="1"/>
        <v>1162000</v>
      </c>
      <c r="J41" s="10">
        <f t="shared" si="2"/>
        <v>1794000</v>
      </c>
    </row>
    <row r="42" spans="1:10" x14ac:dyDescent="0.25">
      <c r="A42" t="str">
        <f t="shared" si="0"/>
        <v>a</v>
      </c>
      <c r="B42" s="8"/>
      <c r="C42" s="9" t="s">
        <v>12</v>
      </c>
      <c r="D42" s="10">
        <f>SUM('დამტკ. ბიუჯ.'!D42,'ცვლილ. ბიუჯ.'!E42)</f>
        <v>780000</v>
      </c>
      <c r="E42" s="10">
        <f>SUM('დამტკ. ბიუჯ.'!E42,'ცვლილ. ბიუჯ.'!F42)</f>
        <v>180000</v>
      </c>
      <c r="F42" s="10">
        <f>SUM('დამტკ. ბიუჯ.'!F42,'ცვლილ. ბიუჯ.'!G42)</f>
        <v>212000</v>
      </c>
      <c r="G42" s="10">
        <f>SUM('დამტკ. ბიუჯ.'!G42,'ცვლილ. ბიუჯ.'!H42)</f>
        <v>168000</v>
      </c>
      <c r="H42" s="10">
        <f>SUM('დამტკ. ბიუჯ.'!H42,'ცვლილ. ბიუჯ.'!I42)</f>
        <v>220000</v>
      </c>
      <c r="I42" s="10">
        <f t="shared" si="1"/>
        <v>392000</v>
      </c>
      <c r="J42" s="10">
        <f t="shared" si="2"/>
        <v>560000</v>
      </c>
    </row>
    <row r="43" spans="1:10" x14ac:dyDescent="0.25">
      <c r="A43" t="str">
        <f t="shared" si="0"/>
        <v>b</v>
      </c>
      <c r="B43" s="8"/>
      <c r="C43" s="9" t="s">
        <v>13</v>
      </c>
      <c r="D43" s="10">
        <f>SUM('დამტკ. ბიუჯ.'!D43,'ცვლილ. ბიუჯ.'!E43)</f>
        <v>0</v>
      </c>
      <c r="E43" s="10">
        <f>SUM('დამტკ. ბიუჯ.'!E43,'ცვლილ. ბიუჯ.'!F43)</f>
        <v>0</v>
      </c>
      <c r="F43" s="10">
        <f>SUM('დამტკ. ბიუჯ.'!F43,'ცვლილ. ბიუჯ.'!G43)</f>
        <v>0</v>
      </c>
      <c r="G43" s="10">
        <f>SUM('დამტკ. ბიუჯ.'!G43,'ცვლილ. ბიუჯ.'!H43)</f>
        <v>0</v>
      </c>
      <c r="H43" s="10">
        <f>SUM('დამტკ. ბიუჯ.'!H43,'ცვლილ. ბიუჯ.'!I43)</f>
        <v>0</v>
      </c>
      <c r="I43" s="10">
        <f t="shared" si="1"/>
        <v>0</v>
      </c>
      <c r="J43" s="10">
        <f t="shared" si="2"/>
        <v>0</v>
      </c>
    </row>
    <row r="44" spans="1:10" x14ac:dyDescent="0.25">
      <c r="A44" t="str">
        <f t="shared" si="0"/>
        <v>b</v>
      </c>
      <c r="B44" s="8"/>
      <c r="C44" s="9" t="s">
        <v>14</v>
      </c>
      <c r="D44" s="10">
        <f>SUM('დამტკ. ბიუჯ.'!D44,'ცვლილ. ბიუჯ.'!E44)</f>
        <v>0</v>
      </c>
      <c r="E44" s="10">
        <f>SUM('დამტკ. ბიუჯ.'!E44,'ცვლილ. ბიუჯ.'!F44)</f>
        <v>0</v>
      </c>
      <c r="F44" s="10">
        <f>SUM('დამტკ. ბიუჯ.'!F44,'ცვლილ. ბიუჯ.'!G44)</f>
        <v>0</v>
      </c>
      <c r="G44" s="10">
        <f>SUM('დამტკ. ბიუჯ.'!G44,'ცვლილ. ბიუჯ.'!H44)</f>
        <v>0</v>
      </c>
      <c r="H44" s="10">
        <f>SUM('დამტკ. ბიუჯ.'!H44,'ცვლილ. ბიუჯ.'!I44)</f>
        <v>0</v>
      </c>
      <c r="I44" s="10">
        <f t="shared" si="1"/>
        <v>0</v>
      </c>
      <c r="J44" s="10">
        <f t="shared" si="2"/>
        <v>0</v>
      </c>
    </row>
    <row r="45" spans="1:10" x14ac:dyDescent="0.25">
      <c r="A45" t="str">
        <f t="shared" si="0"/>
        <v>b</v>
      </c>
      <c r="B45" s="8"/>
      <c r="C45" s="9" t="s">
        <v>15</v>
      </c>
      <c r="D45" s="10">
        <f>SUM('დამტკ. ბიუჯ.'!D45,'ცვლილ. ბიუჯ.'!E45)</f>
        <v>0</v>
      </c>
      <c r="E45" s="10">
        <f>SUM('დამტკ. ბიუჯ.'!E45,'ცვლილ. ბიუჯ.'!F45)</f>
        <v>0</v>
      </c>
      <c r="F45" s="10">
        <f>SUM('დამტკ. ბიუჯ.'!F45,'ცვლილ. ბიუჯ.'!G45)</f>
        <v>0</v>
      </c>
      <c r="G45" s="10">
        <f>SUM('დამტკ. ბიუჯ.'!G45,'ცვლილ. ბიუჯ.'!H45)</f>
        <v>0</v>
      </c>
      <c r="H45" s="10">
        <f>SUM('დამტკ. ბიუჯ.'!H45,'ცვლილ. ბიუჯ.'!I45)</f>
        <v>0</v>
      </c>
      <c r="I45" s="10">
        <f t="shared" si="1"/>
        <v>0</v>
      </c>
      <c r="J45" s="10">
        <f t="shared" si="2"/>
        <v>0</v>
      </c>
    </row>
    <row r="46" spans="1:10" x14ac:dyDescent="0.25">
      <c r="A46" t="str">
        <f t="shared" si="0"/>
        <v>a</v>
      </c>
      <c r="B46" s="8"/>
      <c r="C46" s="9" t="s">
        <v>16</v>
      </c>
      <c r="D46" s="10">
        <f>SUM('დამტკ. ბიუჯ.'!D46,'ცვლილ. ბიუჯ.'!E46)</f>
        <v>15000</v>
      </c>
      <c r="E46" s="10">
        <f>SUM('დამტკ. ბიუჯ.'!E46,'ცვლილ. ბიუჯ.'!F46)</f>
        <v>10000</v>
      </c>
      <c r="F46" s="10">
        <f>SUM('დამტკ. ბიუჯ.'!F46,'ცვლილ. ბიუჯ.'!G46)</f>
        <v>5000</v>
      </c>
      <c r="G46" s="10">
        <f>SUM('დამტკ. ბიუჯ.'!G46,'ცვლილ. ბიუჯ.'!H46)</f>
        <v>0</v>
      </c>
      <c r="H46" s="10">
        <f>SUM('დამტკ. ბიუჯ.'!H46,'ცვლილ. ბიუჯ.'!I46)</f>
        <v>0</v>
      </c>
      <c r="I46" s="10">
        <f t="shared" si="1"/>
        <v>15000</v>
      </c>
      <c r="J46" s="10">
        <f t="shared" si="2"/>
        <v>15000</v>
      </c>
    </row>
    <row r="47" spans="1:10" x14ac:dyDescent="0.25">
      <c r="A47" t="str">
        <f t="shared" si="0"/>
        <v>a</v>
      </c>
      <c r="B47" s="8"/>
      <c r="C47" s="9" t="s">
        <v>17</v>
      </c>
      <c r="D47" s="10">
        <f>SUM('დამტკ. ბიუჯ.'!D47,'ცვლილ. ბიუჯ.'!E47)</f>
        <v>14000</v>
      </c>
      <c r="E47" s="10">
        <f>SUM('დამტკ. ბიუჯ.'!E47,'ცვლილ. ბიუჯ.'!F47)</f>
        <v>4000</v>
      </c>
      <c r="F47" s="10">
        <f>SUM('დამტკ. ბიუჯ.'!F47,'ცვლილ. ბიუჯ.'!G47)</f>
        <v>4000</v>
      </c>
      <c r="G47" s="10">
        <f>SUM('დამტკ. ბიუჯ.'!G47,'ცვლილ. ბიუჯ.'!H47)</f>
        <v>3000</v>
      </c>
      <c r="H47" s="10">
        <f>SUM('დამტკ. ბიუჯ.'!H47,'ცვლილ. ბიუჯ.'!I47)</f>
        <v>3000</v>
      </c>
      <c r="I47" s="10">
        <f t="shared" si="1"/>
        <v>8000</v>
      </c>
      <c r="J47" s="10">
        <f t="shared" si="2"/>
        <v>11000</v>
      </c>
    </row>
    <row r="48" spans="1:10" x14ac:dyDescent="0.25">
      <c r="A48" t="str">
        <f t="shared" si="0"/>
        <v>a</v>
      </c>
      <c r="B48" s="5"/>
      <c r="C48" s="6" t="s">
        <v>18</v>
      </c>
      <c r="D48" s="7">
        <f>SUM('დამტკ. ბიუჯ.'!D48,'ცვლილ. ბიუჯ.'!E48)</f>
        <v>18000</v>
      </c>
      <c r="E48" s="7">
        <f>SUM('დამტკ. ბიუჯ.'!E48,'ცვლილ. ბიუჯ.'!F48)</f>
        <v>10000</v>
      </c>
      <c r="F48" s="7">
        <f>SUM('დამტკ. ბიუჯ.'!F48,'ცვლილ. ბიუჯ.'!G48)</f>
        <v>8000</v>
      </c>
      <c r="G48" s="7">
        <f>SUM('დამტკ. ბიუჯ.'!G48,'ცვლილ. ბიუჯ.'!H48)</f>
        <v>0</v>
      </c>
      <c r="H48" s="7">
        <f>SUM('დამტკ. ბიუჯ.'!H48,'ცვლილ. ბიუჯ.'!I48)</f>
        <v>0</v>
      </c>
      <c r="I48" s="7">
        <f t="shared" si="1"/>
        <v>18000</v>
      </c>
      <c r="J48" s="7">
        <f t="shared" si="2"/>
        <v>18000</v>
      </c>
    </row>
    <row r="49" spans="1:10" x14ac:dyDescent="0.25">
      <c r="A49" t="str">
        <f t="shared" si="0"/>
        <v>b</v>
      </c>
      <c r="B49" s="5"/>
      <c r="C49" s="6" t="s">
        <v>19</v>
      </c>
      <c r="D49" s="7">
        <f>SUM('დამტკ. ბიუჯ.'!D49,'ცვლილ. ბიუჯ.'!E49)</f>
        <v>0</v>
      </c>
      <c r="E49" s="7">
        <f>SUM('დამტკ. ბიუჯ.'!E49,'ცვლილ. ბიუჯ.'!F49)</f>
        <v>0</v>
      </c>
      <c r="F49" s="7">
        <f>SUM('დამტკ. ბიუჯ.'!F49,'ცვლილ. ბიუჯ.'!G49)</f>
        <v>0</v>
      </c>
      <c r="G49" s="7">
        <f>SUM('დამტკ. ბიუჯ.'!G49,'ცვლილ. ბიუჯ.'!H49)</f>
        <v>0</v>
      </c>
      <c r="H49" s="7">
        <f>SUM('დამტკ. ბიუჯ.'!H49,'ცვლილ. ბიუჯ.'!I49)</f>
        <v>0</v>
      </c>
      <c r="I49" s="7">
        <f t="shared" si="1"/>
        <v>0</v>
      </c>
      <c r="J49" s="7">
        <f t="shared" si="2"/>
        <v>0</v>
      </c>
    </row>
    <row r="50" spans="1:10" ht="15.75" thickBot="1" x14ac:dyDescent="0.3">
      <c r="A50" t="str">
        <f t="shared" si="0"/>
        <v>b</v>
      </c>
      <c r="B50" s="11"/>
      <c r="C50" s="12" t="s">
        <v>20</v>
      </c>
      <c r="D50" s="13">
        <f>SUM('დამტკ. ბიუჯ.'!D50,'ცვლილ. ბიუჯ.'!E50)</f>
        <v>0</v>
      </c>
      <c r="E50" s="13">
        <f>SUM('დამტკ. ბიუჯ.'!E50,'ცვლილ. ბიუჯ.'!F50)</f>
        <v>0</v>
      </c>
      <c r="F50" s="13">
        <f>SUM('დამტკ. ბიუჯ.'!F50,'ცვლილ. ბიუჯ.'!G50)</f>
        <v>0</v>
      </c>
      <c r="G50" s="13">
        <f>SUM('დამტკ. ბიუჯ.'!G50,'ცვლილ. ბიუჯ.'!H50)</f>
        <v>0</v>
      </c>
      <c r="H50" s="13">
        <f>SUM('დამტკ. ბიუჯ.'!H50,'ცვლილ. ბიუჯ.'!I50)</f>
        <v>0</v>
      </c>
      <c r="I50" s="13">
        <f t="shared" si="1"/>
        <v>0</v>
      </c>
      <c r="J50" s="13">
        <f t="shared" si="2"/>
        <v>0</v>
      </c>
    </row>
    <row r="51" spans="1:10" ht="31.5" thickTop="1" thickBot="1" x14ac:dyDescent="0.3">
      <c r="A51" t="str">
        <f t="shared" si="0"/>
        <v>a</v>
      </c>
      <c r="B51" s="3" t="s">
        <v>27</v>
      </c>
      <c r="C51" s="4" t="s">
        <v>26</v>
      </c>
      <c r="D51" s="4">
        <f>SUM('დამტკ. ბიუჯ.'!D51,'ცვლილ. ბიუჯ.'!E51)</f>
        <v>3023000</v>
      </c>
      <c r="E51" s="4">
        <f>SUM('დამტკ. ბიუჯ.'!E51,'ცვლილ. ბიუჯ.'!F51)</f>
        <v>767000</v>
      </c>
      <c r="F51" s="4">
        <f>SUM('დამტკ. ბიუჯ.'!F51,'ცვლილ. ბიუჯ.'!G51)</f>
        <v>760000</v>
      </c>
      <c r="G51" s="4">
        <f>SUM('დამტკ. ბიუჯ.'!G51,'ცვლილ. ბიუჯ.'!H51)</f>
        <v>753000</v>
      </c>
      <c r="H51" s="4">
        <f>SUM('დამტკ. ბიუჯ.'!H51,'ცვლილ. ბიუჯ.'!I51)</f>
        <v>743000</v>
      </c>
      <c r="I51" s="4">
        <f t="shared" si="1"/>
        <v>1527000</v>
      </c>
      <c r="J51" s="4">
        <f t="shared" si="2"/>
        <v>2280000</v>
      </c>
    </row>
    <row r="52" spans="1:10" ht="15.75" thickTop="1" x14ac:dyDescent="0.25">
      <c r="A52" t="str">
        <f t="shared" si="0"/>
        <v>a</v>
      </c>
      <c r="B52" s="5"/>
      <c r="C52" s="6" t="s">
        <v>10</v>
      </c>
      <c r="D52" s="7">
        <f>SUM('დამტკ. ბიუჯ.'!D52,'ცვლილ. ბიუჯ.'!E52)</f>
        <v>3005000</v>
      </c>
      <c r="E52" s="7">
        <f>SUM('დამტკ. ბიუჯ.'!E52,'ცვლილ. ბიუჯ.'!F52)</f>
        <v>757000</v>
      </c>
      <c r="F52" s="7">
        <f>SUM('დამტკ. ბიუჯ.'!F52,'ცვლილ. ბიუჯ.'!G52)</f>
        <v>752000</v>
      </c>
      <c r="G52" s="7">
        <f>SUM('დამტკ. ბიუჯ.'!G52,'ცვლილ. ბიუჯ.'!H52)</f>
        <v>753000</v>
      </c>
      <c r="H52" s="7">
        <f>SUM('დამტკ. ბიუჯ.'!H52,'ცვლილ. ბიუჯ.'!I52)</f>
        <v>743000</v>
      </c>
      <c r="I52" s="7">
        <f t="shared" si="1"/>
        <v>1509000</v>
      </c>
      <c r="J52" s="7">
        <f t="shared" si="2"/>
        <v>2262000</v>
      </c>
    </row>
    <row r="53" spans="1:10" x14ac:dyDescent="0.25">
      <c r="A53" t="str">
        <f t="shared" si="0"/>
        <v>a</v>
      </c>
      <c r="B53" s="8"/>
      <c r="C53" s="9" t="s">
        <v>11</v>
      </c>
      <c r="D53" s="10">
        <f>SUM('დამტკ. ბიუჯ.'!D53,'ცვლილ. ბიუჯ.'!E53)</f>
        <v>2396000</v>
      </c>
      <c r="E53" s="10">
        <f>SUM('დამტკ. ბიუჯ.'!E53,'ცვლილ. ბიუჯ.'!F53)</f>
        <v>591000</v>
      </c>
      <c r="F53" s="10">
        <f>SUM('დამტკ. ბიუჯ.'!F53,'ცვლილ. ბიუჯ.'!G53)</f>
        <v>571000</v>
      </c>
      <c r="G53" s="10">
        <f>SUM('დამტკ. ბიუჯ.'!G53,'ცვლილ. ბიუჯ.'!H53)</f>
        <v>632000</v>
      </c>
      <c r="H53" s="10">
        <f>SUM('დამტკ. ბიუჯ.'!H53,'ცვლილ. ბიუჯ.'!I53)</f>
        <v>602000</v>
      </c>
      <c r="I53" s="10">
        <f t="shared" si="1"/>
        <v>1162000</v>
      </c>
      <c r="J53" s="10">
        <f t="shared" si="2"/>
        <v>1794000</v>
      </c>
    </row>
    <row r="54" spans="1:10" x14ac:dyDescent="0.25">
      <c r="A54" t="str">
        <f t="shared" si="0"/>
        <v>a</v>
      </c>
      <c r="B54" s="8"/>
      <c r="C54" s="9" t="s">
        <v>12</v>
      </c>
      <c r="D54" s="10">
        <f>SUM('დამტკ. ბიუჯ.'!D54,'ცვლილ. ბიუჯ.'!E54)</f>
        <v>590000</v>
      </c>
      <c r="E54" s="10">
        <f>SUM('დამტკ. ბიუჯ.'!E54,'ცვლილ. ბიუჯ.'!F54)</f>
        <v>155000</v>
      </c>
      <c r="F54" s="10">
        <f>SUM('დამტკ. ბიუჯ.'!F54,'ცვლილ. ბიუჯ.'!G54)</f>
        <v>175000</v>
      </c>
      <c r="G54" s="10">
        <f>SUM('დამტკ. ბიუჯ.'!G54,'ცვლილ. ბიუჯ.'!H54)</f>
        <v>120000</v>
      </c>
      <c r="H54" s="10">
        <f>SUM('დამტკ. ბიუჯ.'!H54,'ცვლილ. ბიუჯ.'!I54)</f>
        <v>140000</v>
      </c>
      <c r="I54" s="10">
        <f t="shared" si="1"/>
        <v>330000</v>
      </c>
      <c r="J54" s="10">
        <f t="shared" si="2"/>
        <v>450000</v>
      </c>
    </row>
    <row r="55" spans="1:10" x14ac:dyDescent="0.25">
      <c r="A55" t="str">
        <f t="shared" si="0"/>
        <v>b</v>
      </c>
      <c r="B55" s="8"/>
      <c r="C55" s="9" t="s">
        <v>13</v>
      </c>
      <c r="D55" s="10">
        <f>SUM('დამტკ. ბიუჯ.'!D55,'ცვლილ. ბიუჯ.'!E55)</f>
        <v>0</v>
      </c>
      <c r="E55" s="10">
        <f>SUM('დამტკ. ბიუჯ.'!E55,'ცვლილ. ბიუჯ.'!F55)</f>
        <v>0</v>
      </c>
      <c r="F55" s="10">
        <f>SUM('დამტკ. ბიუჯ.'!F55,'ცვლილ. ბიუჯ.'!G55)</f>
        <v>0</v>
      </c>
      <c r="G55" s="10">
        <f>SUM('დამტკ. ბიუჯ.'!G55,'ცვლილ. ბიუჯ.'!H55)</f>
        <v>0</v>
      </c>
      <c r="H55" s="10">
        <f>SUM('დამტკ. ბიუჯ.'!H55,'ცვლილ. ბიუჯ.'!I55)</f>
        <v>0</v>
      </c>
      <c r="I55" s="10">
        <f t="shared" si="1"/>
        <v>0</v>
      </c>
      <c r="J55" s="10">
        <f t="shared" si="2"/>
        <v>0</v>
      </c>
    </row>
    <row r="56" spans="1:10" x14ac:dyDescent="0.25">
      <c r="A56" t="str">
        <f t="shared" si="0"/>
        <v>b</v>
      </c>
      <c r="B56" s="8"/>
      <c r="C56" s="9" t="s">
        <v>14</v>
      </c>
      <c r="D56" s="10">
        <f>SUM('დამტკ. ბიუჯ.'!D56,'ცვლილ. ბიუჯ.'!E56)</f>
        <v>0</v>
      </c>
      <c r="E56" s="10">
        <f>SUM('დამტკ. ბიუჯ.'!E56,'ცვლილ. ბიუჯ.'!F56)</f>
        <v>0</v>
      </c>
      <c r="F56" s="10">
        <f>SUM('დამტკ. ბიუჯ.'!F56,'ცვლილ. ბიუჯ.'!G56)</f>
        <v>0</v>
      </c>
      <c r="G56" s="10">
        <f>SUM('დამტკ. ბიუჯ.'!G56,'ცვლილ. ბიუჯ.'!H56)</f>
        <v>0</v>
      </c>
      <c r="H56" s="10">
        <f>SUM('დამტკ. ბიუჯ.'!H56,'ცვლილ. ბიუჯ.'!I56)</f>
        <v>0</v>
      </c>
      <c r="I56" s="10">
        <f t="shared" si="1"/>
        <v>0</v>
      </c>
      <c r="J56" s="10">
        <f t="shared" si="2"/>
        <v>0</v>
      </c>
    </row>
    <row r="57" spans="1:10" x14ac:dyDescent="0.25">
      <c r="A57" t="str">
        <f t="shared" si="0"/>
        <v>b</v>
      </c>
      <c r="B57" s="8"/>
      <c r="C57" s="9" t="s">
        <v>15</v>
      </c>
      <c r="D57" s="10">
        <f>SUM('დამტკ. ბიუჯ.'!D57,'ცვლილ. ბიუჯ.'!E57)</f>
        <v>0</v>
      </c>
      <c r="E57" s="10">
        <f>SUM('დამტკ. ბიუჯ.'!E57,'ცვლილ. ბიუჯ.'!F57)</f>
        <v>0</v>
      </c>
      <c r="F57" s="10">
        <f>SUM('დამტკ. ბიუჯ.'!F57,'ცვლილ. ბიუჯ.'!G57)</f>
        <v>0</v>
      </c>
      <c r="G57" s="10">
        <f>SUM('დამტკ. ბიუჯ.'!G57,'ცვლილ. ბიუჯ.'!H57)</f>
        <v>0</v>
      </c>
      <c r="H57" s="10">
        <f>SUM('დამტკ. ბიუჯ.'!H57,'ცვლილ. ბიუჯ.'!I57)</f>
        <v>0</v>
      </c>
      <c r="I57" s="10">
        <f t="shared" si="1"/>
        <v>0</v>
      </c>
      <c r="J57" s="10">
        <f t="shared" si="2"/>
        <v>0</v>
      </c>
    </row>
    <row r="58" spans="1:10" x14ac:dyDescent="0.25">
      <c r="A58" t="str">
        <f t="shared" si="0"/>
        <v>a</v>
      </c>
      <c r="B58" s="8"/>
      <c r="C58" s="9" t="s">
        <v>16</v>
      </c>
      <c r="D58" s="10">
        <f>SUM('დამტკ. ბიუჯ.'!D58,'ცვლილ. ბიუჯ.'!E58)</f>
        <v>15000</v>
      </c>
      <c r="E58" s="10">
        <f>SUM('დამტკ. ბიუჯ.'!E58,'ცვლილ. ბიუჯ.'!F58)</f>
        <v>10000</v>
      </c>
      <c r="F58" s="10">
        <f>SUM('დამტკ. ბიუჯ.'!F58,'ცვლილ. ბიუჯ.'!G58)</f>
        <v>5000</v>
      </c>
      <c r="G58" s="10">
        <f>SUM('დამტკ. ბიუჯ.'!G58,'ცვლილ. ბიუჯ.'!H58)</f>
        <v>0</v>
      </c>
      <c r="H58" s="10">
        <f>SUM('დამტკ. ბიუჯ.'!H58,'ცვლილ. ბიუჯ.'!I58)</f>
        <v>0</v>
      </c>
      <c r="I58" s="10">
        <f t="shared" si="1"/>
        <v>15000</v>
      </c>
      <c r="J58" s="10">
        <f t="shared" si="2"/>
        <v>15000</v>
      </c>
    </row>
    <row r="59" spans="1:10" x14ac:dyDescent="0.25">
      <c r="A59" t="str">
        <f t="shared" si="0"/>
        <v>a</v>
      </c>
      <c r="B59" s="8"/>
      <c r="C59" s="9" t="s">
        <v>17</v>
      </c>
      <c r="D59" s="10">
        <f>SUM('დამტკ. ბიუჯ.'!D59,'ცვლილ. ბიუჯ.'!E59)</f>
        <v>4000</v>
      </c>
      <c r="E59" s="10">
        <f>SUM('დამტკ. ბიუჯ.'!E59,'ცვლილ. ბიუჯ.'!F59)</f>
        <v>1000</v>
      </c>
      <c r="F59" s="10">
        <f>SUM('დამტკ. ბიუჯ.'!F59,'ცვლილ. ბიუჯ.'!G59)</f>
        <v>1000</v>
      </c>
      <c r="G59" s="10">
        <f>SUM('დამტკ. ბიუჯ.'!G59,'ცვლილ. ბიუჯ.'!H59)</f>
        <v>1000</v>
      </c>
      <c r="H59" s="10">
        <f>SUM('დამტკ. ბიუჯ.'!H59,'ცვლილ. ბიუჯ.'!I59)</f>
        <v>1000</v>
      </c>
      <c r="I59" s="10">
        <f t="shared" si="1"/>
        <v>2000</v>
      </c>
      <c r="J59" s="10">
        <f t="shared" si="2"/>
        <v>3000</v>
      </c>
    </row>
    <row r="60" spans="1:10" x14ac:dyDescent="0.25">
      <c r="A60" t="str">
        <f t="shared" si="0"/>
        <v>a</v>
      </c>
      <c r="B60" s="5"/>
      <c r="C60" s="6" t="s">
        <v>18</v>
      </c>
      <c r="D60" s="7">
        <f>SUM('დამტკ. ბიუჯ.'!D60,'ცვლილ. ბიუჯ.'!E60)</f>
        <v>18000</v>
      </c>
      <c r="E60" s="7">
        <f>SUM('დამტკ. ბიუჯ.'!E60,'ცვლილ. ბიუჯ.'!F60)</f>
        <v>10000</v>
      </c>
      <c r="F60" s="7">
        <f>SUM('დამტკ. ბიუჯ.'!F60,'ცვლილ. ბიუჯ.'!G60)</f>
        <v>8000</v>
      </c>
      <c r="G60" s="7">
        <f>SUM('დამტკ. ბიუჯ.'!G60,'ცვლილ. ბიუჯ.'!H60)</f>
        <v>0</v>
      </c>
      <c r="H60" s="7">
        <f>SUM('დამტკ. ბიუჯ.'!H60,'ცვლილ. ბიუჯ.'!I60)</f>
        <v>0</v>
      </c>
      <c r="I60" s="7">
        <f t="shared" si="1"/>
        <v>18000</v>
      </c>
      <c r="J60" s="7">
        <f t="shared" si="2"/>
        <v>18000</v>
      </c>
    </row>
    <row r="61" spans="1:10" x14ac:dyDescent="0.25">
      <c r="A61" t="str">
        <f t="shared" si="0"/>
        <v>b</v>
      </c>
      <c r="B61" s="5"/>
      <c r="C61" s="6" t="s">
        <v>19</v>
      </c>
      <c r="D61" s="7">
        <f>SUM('დამტკ. ბიუჯ.'!D61,'ცვლილ. ბიუჯ.'!E61)</f>
        <v>0</v>
      </c>
      <c r="E61" s="7">
        <f>SUM('დამტკ. ბიუჯ.'!E61,'ცვლილ. ბიუჯ.'!F61)</f>
        <v>0</v>
      </c>
      <c r="F61" s="7">
        <f>SUM('დამტკ. ბიუჯ.'!F61,'ცვლილ. ბიუჯ.'!G61)</f>
        <v>0</v>
      </c>
      <c r="G61" s="7">
        <f>SUM('დამტკ. ბიუჯ.'!G61,'ცვლილ. ბიუჯ.'!H61)</f>
        <v>0</v>
      </c>
      <c r="H61" s="7">
        <f>SUM('დამტკ. ბიუჯ.'!H61,'ცვლილ. ბიუჯ.'!I61)</f>
        <v>0</v>
      </c>
      <c r="I61" s="7">
        <f t="shared" si="1"/>
        <v>0</v>
      </c>
      <c r="J61" s="7">
        <f t="shared" si="2"/>
        <v>0</v>
      </c>
    </row>
    <row r="62" spans="1:10" ht="15.75" thickBot="1" x14ac:dyDescent="0.3">
      <c r="A62" t="str">
        <f t="shared" si="0"/>
        <v>b</v>
      </c>
      <c r="B62" s="11"/>
      <c r="C62" s="12" t="s">
        <v>20</v>
      </c>
      <c r="D62" s="13">
        <f>SUM('დამტკ. ბიუჯ.'!D62,'ცვლილ. ბიუჯ.'!E62)</f>
        <v>0</v>
      </c>
      <c r="E62" s="13">
        <f>SUM('დამტკ. ბიუჯ.'!E62,'ცვლილ. ბიუჯ.'!F62)</f>
        <v>0</v>
      </c>
      <c r="F62" s="13">
        <f>SUM('დამტკ. ბიუჯ.'!F62,'ცვლილ. ბიუჯ.'!G62)</f>
        <v>0</v>
      </c>
      <c r="G62" s="13">
        <f>SUM('დამტკ. ბიუჯ.'!G62,'ცვლილ. ბიუჯ.'!H62)</f>
        <v>0</v>
      </c>
      <c r="H62" s="13">
        <f>SUM('დამტკ. ბიუჯ.'!H62,'ცვლილ. ბიუჯ.'!I62)</f>
        <v>0</v>
      </c>
      <c r="I62" s="13">
        <f t="shared" si="1"/>
        <v>0</v>
      </c>
      <c r="J62" s="13">
        <f t="shared" si="2"/>
        <v>0</v>
      </c>
    </row>
    <row r="63" spans="1:10" ht="31.5" thickTop="1" thickBot="1" x14ac:dyDescent="0.3">
      <c r="A63" t="str">
        <f t="shared" si="0"/>
        <v>a</v>
      </c>
      <c r="B63" s="3" t="s">
        <v>28</v>
      </c>
      <c r="C63" s="4" t="s">
        <v>29</v>
      </c>
      <c r="D63" s="4">
        <f>SUM('დამტკ. ბიუჯ.'!D63,'ცვლილ. ბიუჯ.'!E63)</f>
        <v>100000</v>
      </c>
      <c r="E63" s="4">
        <f>SUM('დამტკ. ბიუჯ.'!E63,'ცვლილ. ბიუჯ.'!F63)</f>
        <v>10000</v>
      </c>
      <c r="F63" s="4">
        <f>SUM('დამტკ. ბიუჯ.'!F63,'ცვლილ. ბიუჯ.'!G63)</f>
        <v>17000</v>
      </c>
      <c r="G63" s="4">
        <f>SUM('დამტკ. ბიუჯ.'!G63,'ცვლილ. ბიუჯ.'!H63)</f>
        <v>23000</v>
      </c>
      <c r="H63" s="4">
        <f>SUM('დამტკ. ბიუჯ.'!H63,'ცვლილ. ბიუჯ.'!I63)</f>
        <v>50000</v>
      </c>
      <c r="I63" s="4">
        <f t="shared" si="1"/>
        <v>27000</v>
      </c>
      <c r="J63" s="4">
        <f t="shared" si="2"/>
        <v>50000</v>
      </c>
    </row>
    <row r="64" spans="1:10" ht="15.75" thickTop="1" x14ac:dyDescent="0.25">
      <c r="A64" t="str">
        <f t="shared" si="0"/>
        <v>a</v>
      </c>
      <c r="B64" s="5"/>
      <c r="C64" s="6" t="s">
        <v>10</v>
      </c>
      <c r="D64" s="7">
        <f>SUM('დამტკ. ბიუჯ.'!D64,'ცვლილ. ბიუჯ.'!E64)</f>
        <v>100000</v>
      </c>
      <c r="E64" s="7">
        <f>SUM('დამტკ. ბიუჯ.'!E64,'ცვლილ. ბიუჯ.'!F64)</f>
        <v>10000</v>
      </c>
      <c r="F64" s="7">
        <f>SUM('დამტკ. ბიუჯ.'!F64,'ცვლილ. ბიუჯ.'!G64)</f>
        <v>17000</v>
      </c>
      <c r="G64" s="7">
        <f>SUM('დამტკ. ბიუჯ.'!G64,'ცვლილ. ბიუჯ.'!H64)</f>
        <v>23000</v>
      </c>
      <c r="H64" s="7">
        <f>SUM('დამტკ. ბიუჯ.'!H64,'ცვლილ. ბიუჯ.'!I64)</f>
        <v>50000</v>
      </c>
      <c r="I64" s="7">
        <f t="shared" si="1"/>
        <v>27000</v>
      </c>
      <c r="J64" s="7">
        <f t="shared" si="2"/>
        <v>50000</v>
      </c>
    </row>
    <row r="65" spans="1:10" x14ac:dyDescent="0.25">
      <c r="A65" t="str">
        <f t="shared" si="0"/>
        <v>b</v>
      </c>
      <c r="B65" s="8"/>
      <c r="C65" s="9" t="s">
        <v>11</v>
      </c>
      <c r="D65" s="10">
        <f>SUM('დამტკ. ბიუჯ.'!D65,'ცვლილ. ბიუჯ.'!E65)</f>
        <v>0</v>
      </c>
      <c r="E65" s="10">
        <f>SUM('დამტკ. ბიუჯ.'!E65,'ცვლილ. ბიუჯ.'!F65)</f>
        <v>0</v>
      </c>
      <c r="F65" s="10">
        <f>SUM('დამტკ. ბიუჯ.'!F65,'ცვლილ. ბიუჯ.'!G65)</f>
        <v>0</v>
      </c>
      <c r="G65" s="10">
        <f>SUM('დამტკ. ბიუჯ.'!G65,'ცვლილ. ბიუჯ.'!H65)</f>
        <v>0</v>
      </c>
      <c r="H65" s="10">
        <f>SUM('დამტკ. ბიუჯ.'!H65,'ცვლილ. ბიუჯ.'!I65)</f>
        <v>0</v>
      </c>
      <c r="I65" s="10">
        <f t="shared" si="1"/>
        <v>0</v>
      </c>
      <c r="J65" s="10">
        <f t="shared" si="2"/>
        <v>0</v>
      </c>
    </row>
    <row r="66" spans="1:10" x14ac:dyDescent="0.25">
      <c r="A66" t="str">
        <f t="shared" si="0"/>
        <v>a</v>
      </c>
      <c r="B66" s="8"/>
      <c r="C66" s="9" t="s">
        <v>12</v>
      </c>
      <c r="D66" s="10">
        <f>SUM('დამტკ. ბიუჯ.'!D66,'ცვლილ. ბიუჯ.'!E66)</f>
        <v>100000</v>
      </c>
      <c r="E66" s="10">
        <f>SUM('დამტკ. ბიუჯ.'!E66,'ცვლილ. ბიუჯ.'!F66)</f>
        <v>10000</v>
      </c>
      <c r="F66" s="10">
        <f>SUM('დამტკ. ბიუჯ.'!F66,'ცვლილ. ბიუჯ.'!G66)</f>
        <v>17000</v>
      </c>
      <c r="G66" s="10">
        <f>SUM('დამტკ. ბიუჯ.'!G66,'ცვლილ. ბიუჯ.'!H66)</f>
        <v>23000</v>
      </c>
      <c r="H66" s="10">
        <f>SUM('დამტკ. ბიუჯ.'!H66,'ცვლილ. ბიუჯ.'!I66)</f>
        <v>50000</v>
      </c>
      <c r="I66" s="10">
        <f t="shared" si="1"/>
        <v>27000</v>
      </c>
      <c r="J66" s="10">
        <f t="shared" si="2"/>
        <v>50000</v>
      </c>
    </row>
    <row r="67" spans="1:10" x14ac:dyDescent="0.25">
      <c r="A67" t="str">
        <f t="shared" si="0"/>
        <v>b</v>
      </c>
      <c r="B67" s="8"/>
      <c r="C67" s="9" t="s">
        <v>13</v>
      </c>
      <c r="D67" s="10">
        <f>SUM('დამტკ. ბიუჯ.'!D67,'ცვლილ. ბიუჯ.'!E67)</f>
        <v>0</v>
      </c>
      <c r="E67" s="10">
        <f>SUM('დამტკ. ბიუჯ.'!E67,'ცვლილ. ბიუჯ.'!F67)</f>
        <v>0</v>
      </c>
      <c r="F67" s="10">
        <f>SUM('დამტკ. ბიუჯ.'!F67,'ცვლილ. ბიუჯ.'!G67)</f>
        <v>0</v>
      </c>
      <c r="G67" s="10">
        <f>SUM('დამტკ. ბიუჯ.'!G67,'ცვლილ. ბიუჯ.'!H67)</f>
        <v>0</v>
      </c>
      <c r="H67" s="10">
        <f>SUM('დამტკ. ბიუჯ.'!H67,'ცვლილ. ბიუჯ.'!I67)</f>
        <v>0</v>
      </c>
      <c r="I67" s="10">
        <f t="shared" si="1"/>
        <v>0</v>
      </c>
      <c r="J67" s="10">
        <f t="shared" si="2"/>
        <v>0</v>
      </c>
    </row>
    <row r="68" spans="1:10" x14ac:dyDescent="0.25">
      <c r="A68" t="str">
        <f t="shared" ref="A68:A131" si="3">IF(OR(D68&lt;&gt;0,E68&lt;&gt;0,F68&lt;&gt;0,G68&lt;&gt;0,H68&lt;&gt;0,),"a","b")</f>
        <v>b</v>
      </c>
      <c r="B68" s="8"/>
      <c r="C68" s="9" t="s">
        <v>14</v>
      </c>
      <c r="D68" s="10">
        <f>SUM('დამტკ. ბიუჯ.'!D68,'ცვლილ. ბიუჯ.'!E68)</f>
        <v>0</v>
      </c>
      <c r="E68" s="10">
        <f>SUM('დამტკ. ბიუჯ.'!E68,'ცვლილ. ბიუჯ.'!F68)</f>
        <v>0</v>
      </c>
      <c r="F68" s="10">
        <f>SUM('დამტკ. ბიუჯ.'!F68,'ცვლილ. ბიუჯ.'!G68)</f>
        <v>0</v>
      </c>
      <c r="G68" s="10">
        <f>SUM('დამტკ. ბიუჯ.'!G68,'ცვლილ. ბიუჯ.'!H68)</f>
        <v>0</v>
      </c>
      <c r="H68" s="10">
        <f>SUM('დამტკ. ბიუჯ.'!H68,'ცვლილ. ბიუჯ.'!I68)</f>
        <v>0</v>
      </c>
      <c r="I68" s="10">
        <f t="shared" ref="I68:I131" si="4">SUM(E68,F68)</f>
        <v>0</v>
      </c>
      <c r="J68" s="10">
        <f t="shared" ref="J68:J131" si="5">SUM(E68,F68,G68)</f>
        <v>0</v>
      </c>
    </row>
    <row r="69" spans="1:10" x14ac:dyDescent="0.25">
      <c r="A69" t="str">
        <f t="shared" si="3"/>
        <v>b</v>
      </c>
      <c r="B69" s="8"/>
      <c r="C69" s="9" t="s">
        <v>15</v>
      </c>
      <c r="D69" s="10">
        <f>SUM('დამტკ. ბიუჯ.'!D69,'ცვლილ. ბიუჯ.'!E69)</f>
        <v>0</v>
      </c>
      <c r="E69" s="10">
        <f>SUM('დამტკ. ბიუჯ.'!E69,'ცვლილ. ბიუჯ.'!F69)</f>
        <v>0</v>
      </c>
      <c r="F69" s="10">
        <f>SUM('დამტკ. ბიუჯ.'!F69,'ცვლილ. ბიუჯ.'!G69)</f>
        <v>0</v>
      </c>
      <c r="G69" s="10">
        <f>SUM('დამტკ. ბიუჯ.'!G69,'ცვლილ. ბიუჯ.'!H69)</f>
        <v>0</v>
      </c>
      <c r="H69" s="10">
        <f>SUM('დამტკ. ბიუჯ.'!H69,'ცვლილ. ბიუჯ.'!I69)</f>
        <v>0</v>
      </c>
      <c r="I69" s="10">
        <f t="shared" si="4"/>
        <v>0</v>
      </c>
      <c r="J69" s="10">
        <f t="shared" si="5"/>
        <v>0</v>
      </c>
    </row>
    <row r="70" spans="1:10" x14ac:dyDescent="0.25">
      <c r="A70" t="str">
        <f t="shared" si="3"/>
        <v>b</v>
      </c>
      <c r="B70" s="8"/>
      <c r="C70" s="9" t="s">
        <v>16</v>
      </c>
      <c r="D70" s="10">
        <f>SUM('დამტკ. ბიუჯ.'!D70,'ცვლილ. ბიუჯ.'!E70)</f>
        <v>0</v>
      </c>
      <c r="E70" s="10">
        <f>SUM('დამტკ. ბიუჯ.'!E70,'ცვლილ. ბიუჯ.'!F70)</f>
        <v>0</v>
      </c>
      <c r="F70" s="10">
        <f>SUM('დამტკ. ბიუჯ.'!F70,'ცვლილ. ბიუჯ.'!G70)</f>
        <v>0</v>
      </c>
      <c r="G70" s="10">
        <f>SUM('დამტკ. ბიუჯ.'!G70,'ცვლილ. ბიუჯ.'!H70)</f>
        <v>0</v>
      </c>
      <c r="H70" s="10">
        <f>SUM('დამტკ. ბიუჯ.'!H70,'ცვლილ. ბიუჯ.'!I70)</f>
        <v>0</v>
      </c>
      <c r="I70" s="10">
        <f t="shared" si="4"/>
        <v>0</v>
      </c>
      <c r="J70" s="10">
        <f t="shared" si="5"/>
        <v>0</v>
      </c>
    </row>
    <row r="71" spans="1:10" x14ac:dyDescent="0.25">
      <c r="A71" t="str">
        <f t="shared" si="3"/>
        <v>b</v>
      </c>
      <c r="B71" s="8"/>
      <c r="C71" s="9" t="s">
        <v>17</v>
      </c>
      <c r="D71" s="10">
        <f>SUM('დამტკ. ბიუჯ.'!D71,'ცვლილ. ბიუჯ.'!E71)</f>
        <v>0</v>
      </c>
      <c r="E71" s="10">
        <f>SUM('დამტკ. ბიუჯ.'!E71,'ცვლილ. ბიუჯ.'!F71)</f>
        <v>0</v>
      </c>
      <c r="F71" s="10">
        <f>SUM('დამტკ. ბიუჯ.'!F71,'ცვლილ. ბიუჯ.'!G71)</f>
        <v>0</v>
      </c>
      <c r="G71" s="10">
        <f>SUM('დამტკ. ბიუჯ.'!G71,'ცვლილ. ბიუჯ.'!H71)</f>
        <v>0</v>
      </c>
      <c r="H71" s="10">
        <f>SUM('დამტკ. ბიუჯ.'!H71,'ცვლილ. ბიუჯ.'!I71)</f>
        <v>0</v>
      </c>
      <c r="I71" s="10">
        <f t="shared" si="4"/>
        <v>0</v>
      </c>
      <c r="J71" s="10">
        <f t="shared" si="5"/>
        <v>0</v>
      </c>
    </row>
    <row r="72" spans="1:10" x14ac:dyDescent="0.25">
      <c r="A72" t="str">
        <f t="shared" si="3"/>
        <v>b</v>
      </c>
      <c r="B72" s="5"/>
      <c r="C72" s="6" t="s">
        <v>18</v>
      </c>
      <c r="D72" s="7">
        <f>SUM('დამტკ. ბიუჯ.'!D72,'ცვლილ. ბიუჯ.'!E72)</f>
        <v>0</v>
      </c>
      <c r="E72" s="7">
        <f>SUM('დამტკ. ბიუჯ.'!E72,'ცვლილ. ბიუჯ.'!F72)</f>
        <v>0</v>
      </c>
      <c r="F72" s="7">
        <f>SUM('დამტკ. ბიუჯ.'!F72,'ცვლილ. ბიუჯ.'!G72)</f>
        <v>0</v>
      </c>
      <c r="G72" s="7">
        <f>SUM('დამტკ. ბიუჯ.'!G72,'ცვლილ. ბიუჯ.'!H72)</f>
        <v>0</v>
      </c>
      <c r="H72" s="7">
        <f>SUM('დამტკ. ბიუჯ.'!H72,'ცვლილ. ბიუჯ.'!I72)</f>
        <v>0</v>
      </c>
      <c r="I72" s="7">
        <f t="shared" si="4"/>
        <v>0</v>
      </c>
      <c r="J72" s="7">
        <f t="shared" si="5"/>
        <v>0</v>
      </c>
    </row>
    <row r="73" spans="1:10" x14ac:dyDescent="0.25">
      <c r="A73" t="str">
        <f t="shared" si="3"/>
        <v>b</v>
      </c>
      <c r="B73" s="5"/>
      <c r="C73" s="6" t="s">
        <v>19</v>
      </c>
      <c r="D73" s="7">
        <f>SUM('დამტკ. ბიუჯ.'!D73,'ცვლილ. ბიუჯ.'!E73)</f>
        <v>0</v>
      </c>
      <c r="E73" s="7">
        <f>SUM('დამტკ. ბიუჯ.'!E73,'ცვლილ. ბიუჯ.'!F73)</f>
        <v>0</v>
      </c>
      <c r="F73" s="7">
        <f>SUM('დამტკ. ბიუჯ.'!F73,'ცვლილ. ბიუჯ.'!G73)</f>
        <v>0</v>
      </c>
      <c r="G73" s="7">
        <f>SUM('დამტკ. ბიუჯ.'!G73,'ცვლილ. ბიუჯ.'!H73)</f>
        <v>0</v>
      </c>
      <c r="H73" s="7">
        <f>SUM('დამტკ. ბიუჯ.'!H73,'ცვლილ. ბიუჯ.'!I73)</f>
        <v>0</v>
      </c>
      <c r="I73" s="7">
        <f t="shared" si="4"/>
        <v>0</v>
      </c>
      <c r="J73" s="7">
        <f t="shared" si="5"/>
        <v>0</v>
      </c>
    </row>
    <row r="74" spans="1:10" ht="15.75" thickBot="1" x14ac:dyDescent="0.3">
      <c r="A74" t="str">
        <f t="shared" si="3"/>
        <v>b</v>
      </c>
      <c r="B74" s="11"/>
      <c r="C74" s="12" t="s">
        <v>20</v>
      </c>
      <c r="D74" s="13">
        <f>SUM('დამტკ. ბიუჯ.'!D74,'ცვლილ. ბიუჯ.'!E74)</f>
        <v>0</v>
      </c>
      <c r="E74" s="13">
        <f>SUM('დამტკ. ბიუჯ.'!E74,'ცვლილ. ბიუჯ.'!F74)</f>
        <v>0</v>
      </c>
      <c r="F74" s="13">
        <f>SUM('დამტკ. ბიუჯ.'!F74,'ცვლილ. ბიუჯ.'!G74)</f>
        <v>0</v>
      </c>
      <c r="G74" s="13">
        <f>SUM('დამტკ. ბიუჯ.'!G74,'ცვლილ. ბიუჯ.'!H74)</f>
        <v>0</v>
      </c>
      <c r="H74" s="13">
        <f>SUM('დამტკ. ბიუჯ.'!H74,'ცვლილ. ბიუჯ.'!I74)</f>
        <v>0</v>
      </c>
      <c r="I74" s="13">
        <f t="shared" si="4"/>
        <v>0</v>
      </c>
      <c r="J74" s="13">
        <f t="shared" si="5"/>
        <v>0</v>
      </c>
    </row>
    <row r="75" spans="1:10" ht="31.5" thickTop="1" thickBot="1" x14ac:dyDescent="0.3">
      <c r="A75" t="str">
        <f t="shared" si="3"/>
        <v>a</v>
      </c>
      <c r="B75" s="3" t="s">
        <v>30</v>
      </c>
      <c r="C75" s="4" t="s">
        <v>31</v>
      </c>
      <c r="D75" s="4">
        <f>SUM('დამტკ. ბიუჯ.'!D75,'ცვლილ. ბიუჯ.'!E75)</f>
        <v>100000</v>
      </c>
      <c r="E75" s="4">
        <f>SUM('დამტკ. ბიუჯ.'!E75,'ცვლილ. ბიუჯ.'!F75)</f>
        <v>18000</v>
      </c>
      <c r="F75" s="4">
        <f>SUM('დამტკ. ბიუჯ.'!F75,'ცვლილ. ბიუჯ.'!G75)</f>
        <v>23000</v>
      </c>
      <c r="G75" s="4">
        <f>SUM('დამტკ. ბიუჯ.'!G75,'ცვლილ. ბიუჯ.'!H75)</f>
        <v>27000</v>
      </c>
      <c r="H75" s="4">
        <f>SUM('დამტკ. ბიუჯ.'!H75,'ცვლილ. ბიუჯ.'!I75)</f>
        <v>32000</v>
      </c>
      <c r="I75" s="4">
        <f t="shared" si="4"/>
        <v>41000</v>
      </c>
      <c r="J75" s="4">
        <f t="shared" si="5"/>
        <v>68000</v>
      </c>
    </row>
    <row r="76" spans="1:10" ht="15.75" thickTop="1" x14ac:dyDescent="0.25">
      <c r="A76" t="str">
        <f t="shared" si="3"/>
        <v>a</v>
      </c>
      <c r="B76" s="5"/>
      <c r="C76" s="6" t="s">
        <v>10</v>
      </c>
      <c r="D76" s="7">
        <f>SUM('დამტკ. ბიუჯ.'!D76,'ცვლილ. ბიუჯ.'!E76)</f>
        <v>100000</v>
      </c>
      <c r="E76" s="7">
        <f>SUM('დამტკ. ბიუჯ.'!E76,'ცვლილ. ბიუჯ.'!F76)</f>
        <v>18000</v>
      </c>
      <c r="F76" s="7">
        <f>SUM('დამტკ. ბიუჯ.'!F76,'ცვლილ. ბიუჯ.'!G76)</f>
        <v>23000</v>
      </c>
      <c r="G76" s="7">
        <f>SUM('დამტკ. ბიუჯ.'!G76,'ცვლილ. ბიუჯ.'!H76)</f>
        <v>27000</v>
      </c>
      <c r="H76" s="7">
        <f>SUM('დამტკ. ბიუჯ.'!H76,'ცვლილ. ბიუჯ.'!I76)</f>
        <v>32000</v>
      </c>
      <c r="I76" s="7">
        <f t="shared" si="4"/>
        <v>41000</v>
      </c>
      <c r="J76" s="7">
        <f t="shared" si="5"/>
        <v>68000</v>
      </c>
    </row>
    <row r="77" spans="1:10" x14ac:dyDescent="0.25">
      <c r="A77" t="str">
        <f t="shared" si="3"/>
        <v>b</v>
      </c>
      <c r="B77" s="8"/>
      <c r="C77" s="9" t="s">
        <v>11</v>
      </c>
      <c r="D77" s="10">
        <f>SUM('დამტკ. ბიუჯ.'!D77,'ცვლილ. ბიუჯ.'!E77)</f>
        <v>0</v>
      </c>
      <c r="E77" s="10">
        <f>SUM('დამტკ. ბიუჯ.'!E77,'ცვლილ. ბიუჯ.'!F77)</f>
        <v>0</v>
      </c>
      <c r="F77" s="10">
        <f>SUM('დამტკ. ბიუჯ.'!F77,'ცვლილ. ბიუჯ.'!G77)</f>
        <v>0</v>
      </c>
      <c r="G77" s="10">
        <f>SUM('დამტკ. ბიუჯ.'!G77,'ცვლილ. ბიუჯ.'!H77)</f>
        <v>0</v>
      </c>
      <c r="H77" s="10">
        <f>SUM('დამტკ. ბიუჯ.'!H77,'ცვლილ. ბიუჯ.'!I77)</f>
        <v>0</v>
      </c>
      <c r="I77" s="10">
        <f t="shared" si="4"/>
        <v>0</v>
      </c>
      <c r="J77" s="10">
        <f t="shared" si="5"/>
        <v>0</v>
      </c>
    </row>
    <row r="78" spans="1:10" x14ac:dyDescent="0.25">
      <c r="A78" t="str">
        <f t="shared" si="3"/>
        <v>a</v>
      </c>
      <c r="B78" s="8"/>
      <c r="C78" s="9" t="s">
        <v>12</v>
      </c>
      <c r="D78" s="10">
        <f>SUM('დამტკ. ბიუჯ.'!D78,'ცვლილ. ბიუჯ.'!E78)</f>
        <v>90000</v>
      </c>
      <c r="E78" s="10">
        <f>SUM('დამტკ. ბიუჯ.'!E78,'ცვლილ. ბიუჯ.'!F78)</f>
        <v>15000</v>
      </c>
      <c r="F78" s="10">
        <f>SUM('დამტკ. ბიუჯ.'!F78,'ცვლილ. ბიუჯ.'!G78)</f>
        <v>20000</v>
      </c>
      <c r="G78" s="10">
        <f>SUM('დამტკ. ბიუჯ.'!G78,'ცვლილ. ბიუჯ.'!H78)</f>
        <v>25000</v>
      </c>
      <c r="H78" s="10">
        <f>SUM('დამტკ. ბიუჯ.'!H78,'ცვლილ. ბიუჯ.'!I78)</f>
        <v>30000</v>
      </c>
      <c r="I78" s="10">
        <f t="shared" si="4"/>
        <v>35000</v>
      </c>
      <c r="J78" s="10">
        <f t="shared" si="5"/>
        <v>60000</v>
      </c>
    </row>
    <row r="79" spans="1:10" x14ac:dyDescent="0.25">
      <c r="A79" t="str">
        <f t="shared" si="3"/>
        <v>b</v>
      </c>
      <c r="B79" s="8"/>
      <c r="C79" s="9" t="s">
        <v>13</v>
      </c>
      <c r="D79" s="10">
        <f>SUM('დამტკ. ბიუჯ.'!D79,'ცვლილ. ბიუჯ.'!E79)</f>
        <v>0</v>
      </c>
      <c r="E79" s="10">
        <f>SUM('დამტკ. ბიუჯ.'!E79,'ცვლილ. ბიუჯ.'!F79)</f>
        <v>0</v>
      </c>
      <c r="F79" s="10">
        <f>SUM('დამტკ. ბიუჯ.'!F79,'ცვლილ. ბიუჯ.'!G79)</f>
        <v>0</v>
      </c>
      <c r="G79" s="10">
        <f>SUM('დამტკ. ბიუჯ.'!G79,'ცვლილ. ბიუჯ.'!H79)</f>
        <v>0</v>
      </c>
      <c r="H79" s="10">
        <f>SUM('დამტკ. ბიუჯ.'!H79,'ცვლილ. ბიუჯ.'!I79)</f>
        <v>0</v>
      </c>
      <c r="I79" s="10">
        <f t="shared" si="4"/>
        <v>0</v>
      </c>
      <c r="J79" s="10">
        <f t="shared" si="5"/>
        <v>0</v>
      </c>
    </row>
    <row r="80" spans="1:10" x14ac:dyDescent="0.25">
      <c r="A80" t="str">
        <f t="shared" si="3"/>
        <v>b</v>
      </c>
      <c r="B80" s="8"/>
      <c r="C80" s="9" t="s">
        <v>14</v>
      </c>
      <c r="D80" s="10">
        <f>SUM('დამტკ. ბიუჯ.'!D80,'ცვლილ. ბიუჯ.'!E80)</f>
        <v>0</v>
      </c>
      <c r="E80" s="10">
        <f>SUM('დამტკ. ბიუჯ.'!E80,'ცვლილ. ბიუჯ.'!F80)</f>
        <v>0</v>
      </c>
      <c r="F80" s="10">
        <f>SUM('დამტკ. ბიუჯ.'!F80,'ცვლილ. ბიუჯ.'!G80)</f>
        <v>0</v>
      </c>
      <c r="G80" s="10">
        <f>SUM('დამტკ. ბიუჯ.'!G80,'ცვლილ. ბიუჯ.'!H80)</f>
        <v>0</v>
      </c>
      <c r="H80" s="10">
        <f>SUM('დამტკ. ბიუჯ.'!H80,'ცვლილ. ბიუჯ.'!I80)</f>
        <v>0</v>
      </c>
      <c r="I80" s="10">
        <f t="shared" si="4"/>
        <v>0</v>
      </c>
      <c r="J80" s="10">
        <f t="shared" si="5"/>
        <v>0</v>
      </c>
    </row>
    <row r="81" spans="1:10" x14ac:dyDescent="0.25">
      <c r="A81" t="str">
        <f t="shared" si="3"/>
        <v>b</v>
      </c>
      <c r="B81" s="8"/>
      <c r="C81" s="9" t="s">
        <v>15</v>
      </c>
      <c r="D81" s="10">
        <f>SUM('დამტკ. ბიუჯ.'!D81,'ცვლილ. ბიუჯ.'!E81)</f>
        <v>0</v>
      </c>
      <c r="E81" s="10">
        <f>SUM('დამტკ. ბიუჯ.'!E81,'ცვლილ. ბიუჯ.'!F81)</f>
        <v>0</v>
      </c>
      <c r="F81" s="10">
        <f>SUM('დამტკ. ბიუჯ.'!F81,'ცვლილ. ბიუჯ.'!G81)</f>
        <v>0</v>
      </c>
      <c r="G81" s="10">
        <f>SUM('დამტკ. ბიუჯ.'!G81,'ცვლილ. ბიუჯ.'!H81)</f>
        <v>0</v>
      </c>
      <c r="H81" s="10">
        <f>SUM('დამტკ. ბიუჯ.'!H81,'ცვლილ. ბიუჯ.'!I81)</f>
        <v>0</v>
      </c>
      <c r="I81" s="10">
        <f t="shared" si="4"/>
        <v>0</v>
      </c>
      <c r="J81" s="10">
        <f t="shared" si="5"/>
        <v>0</v>
      </c>
    </row>
    <row r="82" spans="1:10" x14ac:dyDescent="0.25">
      <c r="A82" t="str">
        <f t="shared" si="3"/>
        <v>b</v>
      </c>
      <c r="B82" s="8"/>
      <c r="C82" s="9" t="s">
        <v>16</v>
      </c>
      <c r="D82" s="10">
        <f>SUM('დამტკ. ბიუჯ.'!D82,'ცვლილ. ბიუჯ.'!E82)</f>
        <v>0</v>
      </c>
      <c r="E82" s="10">
        <f>SUM('დამტკ. ბიუჯ.'!E82,'ცვლილ. ბიუჯ.'!F82)</f>
        <v>0</v>
      </c>
      <c r="F82" s="10">
        <f>SUM('დამტკ. ბიუჯ.'!F82,'ცვლილ. ბიუჯ.'!G82)</f>
        <v>0</v>
      </c>
      <c r="G82" s="10">
        <f>SUM('დამტკ. ბიუჯ.'!G82,'ცვლილ. ბიუჯ.'!H82)</f>
        <v>0</v>
      </c>
      <c r="H82" s="10">
        <f>SUM('დამტკ. ბიუჯ.'!H82,'ცვლილ. ბიუჯ.'!I82)</f>
        <v>0</v>
      </c>
      <c r="I82" s="10">
        <f t="shared" si="4"/>
        <v>0</v>
      </c>
      <c r="J82" s="10">
        <f t="shared" si="5"/>
        <v>0</v>
      </c>
    </row>
    <row r="83" spans="1:10" x14ac:dyDescent="0.25">
      <c r="A83" t="str">
        <f t="shared" si="3"/>
        <v>a</v>
      </c>
      <c r="B83" s="8"/>
      <c r="C83" s="9" t="s">
        <v>17</v>
      </c>
      <c r="D83" s="10">
        <f>SUM('დამტკ. ბიუჯ.'!D83,'ცვლილ. ბიუჯ.'!E83)</f>
        <v>10000</v>
      </c>
      <c r="E83" s="10">
        <f>SUM('დამტკ. ბიუჯ.'!E83,'ცვლილ. ბიუჯ.'!F83)</f>
        <v>3000</v>
      </c>
      <c r="F83" s="10">
        <f>SUM('დამტკ. ბიუჯ.'!F83,'ცვლილ. ბიუჯ.'!G83)</f>
        <v>3000</v>
      </c>
      <c r="G83" s="10">
        <f>SUM('დამტკ. ბიუჯ.'!G83,'ცვლილ. ბიუჯ.'!H83)</f>
        <v>2000</v>
      </c>
      <c r="H83" s="10">
        <f>SUM('დამტკ. ბიუჯ.'!H83,'ცვლილ. ბიუჯ.'!I83)</f>
        <v>2000</v>
      </c>
      <c r="I83" s="10">
        <f t="shared" si="4"/>
        <v>6000</v>
      </c>
      <c r="J83" s="10">
        <f t="shared" si="5"/>
        <v>8000</v>
      </c>
    </row>
    <row r="84" spans="1:10" x14ac:dyDescent="0.25">
      <c r="A84" t="str">
        <f t="shared" si="3"/>
        <v>b</v>
      </c>
      <c r="B84" s="5"/>
      <c r="C84" s="6" t="s">
        <v>18</v>
      </c>
      <c r="D84" s="7">
        <f>SUM('დამტკ. ბიუჯ.'!D84,'ცვლილ. ბიუჯ.'!E84)</f>
        <v>0</v>
      </c>
      <c r="E84" s="7">
        <f>SUM('დამტკ. ბიუჯ.'!E84,'ცვლილ. ბიუჯ.'!F84)</f>
        <v>0</v>
      </c>
      <c r="F84" s="7">
        <f>SUM('დამტკ. ბიუჯ.'!F84,'ცვლილ. ბიუჯ.'!G84)</f>
        <v>0</v>
      </c>
      <c r="G84" s="7">
        <f>SUM('დამტკ. ბიუჯ.'!G84,'ცვლილ. ბიუჯ.'!H84)</f>
        <v>0</v>
      </c>
      <c r="H84" s="7">
        <f>SUM('დამტკ. ბიუჯ.'!H84,'ცვლილ. ბიუჯ.'!I84)</f>
        <v>0</v>
      </c>
      <c r="I84" s="7">
        <f t="shared" si="4"/>
        <v>0</v>
      </c>
      <c r="J84" s="7">
        <f t="shared" si="5"/>
        <v>0</v>
      </c>
    </row>
    <row r="85" spans="1:10" x14ac:dyDescent="0.25">
      <c r="A85" t="str">
        <f t="shared" si="3"/>
        <v>b</v>
      </c>
      <c r="B85" s="5"/>
      <c r="C85" s="6" t="s">
        <v>19</v>
      </c>
      <c r="D85" s="7">
        <f>SUM('დამტკ. ბიუჯ.'!D85,'ცვლილ. ბიუჯ.'!E85)</f>
        <v>0</v>
      </c>
      <c r="E85" s="7">
        <f>SUM('დამტკ. ბიუჯ.'!E85,'ცვლილ. ბიუჯ.'!F85)</f>
        <v>0</v>
      </c>
      <c r="F85" s="7">
        <f>SUM('დამტკ. ბიუჯ.'!F85,'ცვლილ. ბიუჯ.'!G85)</f>
        <v>0</v>
      </c>
      <c r="G85" s="7">
        <f>SUM('დამტკ. ბიუჯ.'!G85,'ცვლილ. ბიუჯ.'!H85)</f>
        <v>0</v>
      </c>
      <c r="H85" s="7">
        <f>SUM('დამტკ. ბიუჯ.'!H85,'ცვლილ. ბიუჯ.'!I85)</f>
        <v>0</v>
      </c>
      <c r="I85" s="7">
        <f t="shared" si="4"/>
        <v>0</v>
      </c>
      <c r="J85" s="7">
        <f t="shared" si="5"/>
        <v>0</v>
      </c>
    </row>
    <row r="86" spans="1:10" ht="15.75" thickBot="1" x14ac:dyDescent="0.3">
      <c r="A86" t="str">
        <f t="shared" si="3"/>
        <v>b</v>
      </c>
      <c r="B86" s="11"/>
      <c r="C86" s="12" t="s">
        <v>20</v>
      </c>
      <c r="D86" s="13">
        <f>SUM('დამტკ. ბიუჯ.'!D86,'ცვლილ. ბიუჯ.'!E86)</f>
        <v>0</v>
      </c>
      <c r="E86" s="13">
        <f>SUM('დამტკ. ბიუჯ.'!E86,'ცვლილ. ბიუჯ.'!F86)</f>
        <v>0</v>
      </c>
      <c r="F86" s="13">
        <f>SUM('დამტკ. ბიუჯ.'!F86,'ცვლილ. ბიუჯ.'!G86)</f>
        <v>0</v>
      </c>
      <c r="G86" s="13">
        <f>SUM('დამტკ. ბიუჯ.'!G86,'ცვლილ. ბიუჯ.'!H86)</f>
        <v>0</v>
      </c>
      <c r="H86" s="13">
        <f>SUM('დამტკ. ბიუჯ.'!H86,'ცვლილ. ბიუჯ.'!I86)</f>
        <v>0</v>
      </c>
      <c r="I86" s="13">
        <f t="shared" si="4"/>
        <v>0</v>
      </c>
      <c r="J86" s="13">
        <f t="shared" si="5"/>
        <v>0</v>
      </c>
    </row>
    <row r="87" spans="1:10" ht="46.5" thickTop="1" thickBot="1" x14ac:dyDescent="0.3">
      <c r="A87" t="str">
        <f t="shared" si="3"/>
        <v>a</v>
      </c>
      <c r="B87" s="3" t="s">
        <v>32</v>
      </c>
      <c r="C87" s="14" t="s">
        <v>33</v>
      </c>
      <c r="D87" s="4">
        <f>SUM('დამტკ. ბიუჯ.'!D87,'ცვლილ. ბიუჯ.'!E87)</f>
        <v>8397750</v>
      </c>
      <c r="E87" s="4">
        <f>SUM('დამტკ. ბიუჯ.'!E87,'ცვლილ. ბიუჯ.'!F87)</f>
        <v>1815800</v>
      </c>
      <c r="F87" s="4">
        <f>SUM('დამტკ. ბიუჯ.'!F87,'ცვლილ. ბიუჯ.'!G87)</f>
        <v>2332850</v>
      </c>
      <c r="G87" s="4">
        <f>SUM('დამტკ. ბიუჯ.'!G87,'ცვლილ. ბიუჯ.'!H87)</f>
        <v>2343900</v>
      </c>
      <c r="H87" s="4">
        <f>SUM('დამტკ. ბიუჯ.'!H87,'ცვლილ. ბიუჯ.'!I87)</f>
        <v>1905200</v>
      </c>
      <c r="I87" s="4">
        <f t="shared" si="4"/>
        <v>4148650</v>
      </c>
      <c r="J87" s="4">
        <f t="shared" si="5"/>
        <v>6492550</v>
      </c>
    </row>
    <row r="88" spans="1:10" ht="15.75" thickTop="1" x14ac:dyDescent="0.25">
      <c r="A88" t="str">
        <f t="shared" si="3"/>
        <v>a</v>
      </c>
      <c r="B88" s="5"/>
      <c r="C88" s="6" t="s">
        <v>10</v>
      </c>
      <c r="D88" s="7">
        <f>SUM('დამტკ. ბიუჯ.'!D88,'ცვლილ. ბიუჯ.'!E88)</f>
        <v>8358150</v>
      </c>
      <c r="E88" s="7">
        <f>SUM('დამტკ. ბიუჯ.'!E88,'ცვლილ. ბიუჯ.'!F88)</f>
        <v>1806200</v>
      </c>
      <c r="F88" s="7">
        <f>SUM('დამტკ. ბიუჯ.'!F88,'ცვლილ. ბიუჯ.'!G88)</f>
        <v>2320250</v>
      </c>
      <c r="G88" s="7">
        <f>SUM('დამტკ. ბიუჯ.'!G88,'ცვლილ. ბიუჯ.'!H88)</f>
        <v>2326500</v>
      </c>
      <c r="H88" s="7">
        <f>SUM('დამტკ. ბიუჯ.'!H88,'ცვლილ. ბიუჯ.'!I88)</f>
        <v>1905200</v>
      </c>
      <c r="I88" s="7">
        <f t="shared" si="4"/>
        <v>4126450</v>
      </c>
      <c r="J88" s="7">
        <f t="shared" si="5"/>
        <v>6452950</v>
      </c>
    </row>
    <row r="89" spans="1:10" x14ac:dyDescent="0.25">
      <c r="A89" t="str">
        <f t="shared" si="3"/>
        <v>a</v>
      </c>
      <c r="B89" s="8"/>
      <c r="C89" s="9" t="s">
        <v>11</v>
      </c>
      <c r="D89" s="10">
        <f>SUM('დამტკ. ბიუჯ.'!D89,'ცვლილ. ბიუჯ.'!E89)</f>
        <v>3117750</v>
      </c>
      <c r="E89" s="10">
        <f>SUM('დამტკ. ბიუჯ.'!E89,'ცვლილ. ბიუჯ.'!F89)</f>
        <v>787000</v>
      </c>
      <c r="F89" s="10">
        <f>SUM('დამტკ. ბიუჯ.'!F89,'ცვლილ. ბიუჯ.'!G89)</f>
        <v>754750</v>
      </c>
      <c r="G89" s="10">
        <f>SUM('დამტკ. ბიუჯ.'!G89,'ცვლილ. ბიუჯ.'!H89)</f>
        <v>787000</v>
      </c>
      <c r="H89" s="10">
        <f>SUM('დამტკ. ბიუჯ.'!H89,'ცვლილ. ბიუჯ.'!I89)</f>
        <v>789000</v>
      </c>
      <c r="I89" s="10">
        <f t="shared" si="4"/>
        <v>1541750</v>
      </c>
      <c r="J89" s="10">
        <f t="shared" si="5"/>
        <v>2328750</v>
      </c>
    </row>
    <row r="90" spans="1:10" x14ac:dyDescent="0.25">
      <c r="A90" t="str">
        <f t="shared" si="3"/>
        <v>a</v>
      </c>
      <c r="B90" s="8"/>
      <c r="C90" s="9" t="s">
        <v>12</v>
      </c>
      <c r="D90" s="10">
        <f>SUM('დამტკ. ბიუჯ.'!D90,'ცვლილ. ბიუჯ.'!E90)</f>
        <v>5079400</v>
      </c>
      <c r="E90" s="10">
        <f>SUM('დამტკ. ბიუჯ.'!E90,'ცვლილ. ბიუჯ.'!F90)</f>
        <v>998400</v>
      </c>
      <c r="F90" s="10">
        <f>SUM('დამტკ. ბიუჯ.'!F90,'ცვლილ. ბიუჯ.'!G90)</f>
        <v>1500000</v>
      </c>
      <c r="G90" s="10">
        <f>SUM('დამტკ. ბიუჯ.'!G90,'ცვლილ. ბიუჯ.'!H90)</f>
        <v>1500000</v>
      </c>
      <c r="H90" s="10">
        <f>SUM('დამტკ. ბიუჯ.'!H90,'ცვლილ. ბიუჯ.'!I90)</f>
        <v>1081000</v>
      </c>
      <c r="I90" s="10">
        <f t="shared" si="4"/>
        <v>2498400</v>
      </c>
      <c r="J90" s="10">
        <f t="shared" si="5"/>
        <v>3998400</v>
      </c>
    </row>
    <row r="91" spans="1:10" x14ac:dyDescent="0.25">
      <c r="A91" t="str">
        <f t="shared" si="3"/>
        <v>b</v>
      </c>
      <c r="B91" s="8"/>
      <c r="C91" s="9" t="s">
        <v>13</v>
      </c>
      <c r="D91" s="10">
        <f>SUM('დამტკ. ბიუჯ.'!D91,'ცვლილ. ბიუჯ.'!E91)</f>
        <v>0</v>
      </c>
      <c r="E91" s="10">
        <f>SUM('დამტკ. ბიუჯ.'!E91,'ცვლილ. ბიუჯ.'!F91)</f>
        <v>0</v>
      </c>
      <c r="F91" s="10">
        <f>SUM('დამტკ. ბიუჯ.'!F91,'ცვლილ. ბიუჯ.'!G91)</f>
        <v>0</v>
      </c>
      <c r="G91" s="10">
        <f>SUM('დამტკ. ბიუჯ.'!G91,'ცვლილ. ბიუჯ.'!H91)</f>
        <v>0</v>
      </c>
      <c r="H91" s="10">
        <f>SUM('დამტკ. ბიუჯ.'!H91,'ცვლილ. ბიუჯ.'!I91)</f>
        <v>0</v>
      </c>
      <c r="I91" s="10">
        <f t="shared" si="4"/>
        <v>0</v>
      </c>
      <c r="J91" s="10">
        <f t="shared" si="5"/>
        <v>0</v>
      </c>
    </row>
    <row r="92" spans="1:10" x14ac:dyDescent="0.25">
      <c r="A92" t="str">
        <f t="shared" si="3"/>
        <v>b</v>
      </c>
      <c r="B92" s="8"/>
      <c r="C92" s="9" t="s">
        <v>14</v>
      </c>
      <c r="D92" s="10">
        <f>SUM('დამტკ. ბიუჯ.'!D92,'ცვლილ. ბიუჯ.'!E92)</f>
        <v>0</v>
      </c>
      <c r="E92" s="10">
        <f>SUM('დამტკ. ბიუჯ.'!E92,'ცვლილ. ბიუჯ.'!F92)</f>
        <v>0</v>
      </c>
      <c r="F92" s="10">
        <f>SUM('დამტკ. ბიუჯ.'!F92,'ცვლილ. ბიუჯ.'!G92)</f>
        <v>0</v>
      </c>
      <c r="G92" s="10">
        <f>SUM('დამტკ. ბიუჯ.'!G92,'ცვლილ. ბიუჯ.'!H92)</f>
        <v>0</v>
      </c>
      <c r="H92" s="10">
        <f>SUM('დამტკ. ბიუჯ.'!H92,'ცვლილ. ბიუჯ.'!I92)</f>
        <v>0</v>
      </c>
      <c r="I92" s="10">
        <f t="shared" si="4"/>
        <v>0</v>
      </c>
      <c r="J92" s="10">
        <f t="shared" si="5"/>
        <v>0</v>
      </c>
    </row>
    <row r="93" spans="1:10" x14ac:dyDescent="0.25">
      <c r="A93" t="str">
        <f t="shared" si="3"/>
        <v>a</v>
      </c>
      <c r="B93" s="8"/>
      <c r="C93" s="9" t="s">
        <v>15</v>
      </c>
      <c r="D93" s="10">
        <f>SUM('დამტკ. ბიუჯ.'!D93,'ცვლილ. ბიუჯ.'!E93)</f>
        <v>50000</v>
      </c>
      <c r="E93" s="10">
        <f>SUM('დამტკ. ბიუჯ.'!E93,'ცვლილ. ბიუჯ.'!F93)</f>
        <v>0</v>
      </c>
      <c r="F93" s="10">
        <f>SUM('დამტკ. ბიუჯ.'!F93,'ცვლილ. ბიუჯ.'!G93)</f>
        <v>15000</v>
      </c>
      <c r="G93" s="10">
        <f>SUM('დამტკ. ბიუჯ.'!G93,'ცვლილ. ბიუჯ.'!H93)</f>
        <v>15000</v>
      </c>
      <c r="H93" s="10">
        <f>SUM('დამტკ. ბიუჯ.'!H93,'ცვლილ. ბიუჯ.'!I93)</f>
        <v>20000</v>
      </c>
      <c r="I93" s="10">
        <f t="shared" si="4"/>
        <v>15000</v>
      </c>
      <c r="J93" s="10">
        <f t="shared" si="5"/>
        <v>30000</v>
      </c>
    </row>
    <row r="94" spans="1:10" x14ac:dyDescent="0.25">
      <c r="A94" t="str">
        <f t="shared" si="3"/>
        <v>a</v>
      </c>
      <c r="B94" s="8"/>
      <c r="C94" s="9" t="s">
        <v>16</v>
      </c>
      <c r="D94" s="10">
        <f>SUM('დამტკ. ბიუჯ.'!D94,'ცვლილ. ბიუჯ.'!E94)</f>
        <v>62000</v>
      </c>
      <c r="E94" s="10">
        <f>SUM('დამტკ. ბიუჯ.'!E94,'ცვლილ. ბიუჯ.'!F94)</f>
        <v>15800</v>
      </c>
      <c r="F94" s="10">
        <f>SUM('დამტკ. ბიუჯ.'!F94,'ცვლილ. ბიუჯ.'!G94)</f>
        <v>15500</v>
      </c>
      <c r="G94" s="10">
        <f>SUM('დამტკ. ბიუჯ.'!G94,'ცვლილ. ბიუჯ.'!H94)</f>
        <v>15500</v>
      </c>
      <c r="H94" s="10">
        <f>SUM('დამტკ. ბიუჯ.'!H94,'ცვლილ. ბიუჯ.'!I94)</f>
        <v>15200</v>
      </c>
      <c r="I94" s="10">
        <f t="shared" si="4"/>
        <v>31300</v>
      </c>
      <c r="J94" s="10">
        <f t="shared" si="5"/>
        <v>46800</v>
      </c>
    </row>
    <row r="95" spans="1:10" x14ac:dyDescent="0.25">
      <c r="A95" t="str">
        <f t="shared" si="3"/>
        <v>a</v>
      </c>
      <c r="B95" s="8"/>
      <c r="C95" s="9" t="s">
        <v>17</v>
      </c>
      <c r="D95" s="10">
        <f>SUM('დამტკ. ბიუჯ.'!D95,'ცვლილ. ბიუჯ.'!E95)</f>
        <v>49000</v>
      </c>
      <c r="E95" s="10">
        <f>SUM('დამტკ. ბიუჯ.'!E95,'ცვლილ. ბიუჯ.'!F95)</f>
        <v>5000</v>
      </c>
      <c r="F95" s="10">
        <f>SUM('დამტკ. ბიუჯ.'!F95,'ცვლილ. ბიუჯ.'!G95)</f>
        <v>35000</v>
      </c>
      <c r="G95" s="10">
        <f>SUM('დამტკ. ბიუჯ.'!G95,'ცვლილ. ბიუჯ.'!H95)</f>
        <v>9000</v>
      </c>
      <c r="H95" s="10">
        <f>SUM('დამტკ. ბიუჯ.'!H95,'ცვლილ. ბიუჯ.'!I95)</f>
        <v>0</v>
      </c>
      <c r="I95" s="10">
        <f t="shared" si="4"/>
        <v>40000</v>
      </c>
      <c r="J95" s="10">
        <f t="shared" si="5"/>
        <v>49000</v>
      </c>
    </row>
    <row r="96" spans="1:10" x14ac:dyDescent="0.25">
      <c r="A96" t="str">
        <f t="shared" si="3"/>
        <v>a</v>
      </c>
      <c r="B96" s="5"/>
      <c r="C96" s="6" t="s">
        <v>18</v>
      </c>
      <c r="D96" s="7">
        <f>SUM('დამტკ. ბიუჯ.'!D96,'ცვლილ. ბიუჯ.'!E96)</f>
        <v>38000</v>
      </c>
      <c r="E96" s="7">
        <f>SUM('დამტკ. ბიუჯ.'!E96,'ცვლილ. ბიუჯ.'!F96)</f>
        <v>8000</v>
      </c>
      <c r="F96" s="7">
        <f>SUM('დამტკ. ბიუჯ.'!F96,'ცვლილ. ბიუჯ.'!G96)</f>
        <v>12600</v>
      </c>
      <c r="G96" s="7">
        <f>SUM('დამტკ. ბიუჯ.'!G96,'ცვლილ. ბიუჯ.'!H96)</f>
        <v>17400</v>
      </c>
      <c r="H96" s="7">
        <f>SUM('დამტკ. ბიუჯ.'!H96,'ცვლილ. ბიუჯ.'!I96)</f>
        <v>0</v>
      </c>
      <c r="I96" s="7">
        <f t="shared" si="4"/>
        <v>20600</v>
      </c>
      <c r="J96" s="7">
        <f t="shared" si="5"/>
        <v>38000</v>
      </c>
    </row>
    <row r="97" spans="1:10" x14ac:dyDescent="0.25">
      <c r="A97" t="str">
        <f t="shared" si="3"/>
        <v>b</v>
      </c>
      <c r="B97" s="5"/>
      <c r="C97" s="6" t="s">
        <v>19</v>
      </c>
      <c r="D97" s="7">
        <f>SUM('დამტკ. ბიუჯ.'!D97,'ცვლილ. ბიუჯ.'!E97)</f>
        <v>0</v>
      </c>
      <c r="E97" s="7">
        <f>SUM('დამტკ. ბიუჯ.'!E97,'ცვლილ. ბიუჯ.'!F97)</f>
        <v>0</v>
      </c>
      <c r="F97" s="7">
        <f>SUM('დამტკ. ბიუჯ.'!F97,'ცვლილ. ბიუჯ.'!G97)</f>
        <v>0</v>
      </c>
      <c r="G97" s="7">
        <f>SUM('დამტკ. ბიუჯ.'!G97,'ცვლილ. ბიუჯ.'!H97)</f>
        <v>0</v>
      </c>
      <c r="H97" s="7">
        <f>SUM('დამტკ. ბიუჯ.'!H97,'ცვლილ. ბიუჯ.'!I97)</f>
        <v>0</v>
      </c>
      <c r="I97" s="7">
        <f t="shared" si="4"/>
        <v>0</v>
      </c>
      <c r="J97" s="7">
        <f t="shared" si="5"/>
        <v>0</v>
      </c>
    </row>
    <row r="98" spans="1:10" ht="15.75" thickBot="1" x14ac:dyDescent="0.3">
      <c r="A98" t="str">
        <f t="shared" si="3"/>
        <v>a</v>
      </c>
      <c r="B98" s="11"/>
      <c r="C98" s="12" t="s">
        <v>20</v>
      </c>
      <c r="D98" s="13">
        <f>SUM('დამტკ. ბიუჯ.'!D98,'ცვლილ. ბიუჯ.'!E98)</f>
        <v>1600</v>
      </c>
      <c r="E98" s="13">
        <f>SUM('დამტკ. ბიუჯ.'!E98,'ცვლილ. ბიუჯ.'!F98)</f>
        <v>1600</v>
      </c>
      <c r="F98" s="13">
        <f>SUM('დამტკ. ბიუჯ.'!F98,'ცვლილ. ბიუჯ.'!G98)</f>
        <v>0</v>
      </c>
      <c r="G98" s="13">
        <f>SUM('დამტკ. ბიუჯ.'!G98,'ცვლილ. ბიუჯ.'!H98)</f>
        <v>0</v>
      </c>
      <c r="H98" s="13">
        <f>SUM('დამტკ. ბიუჯ.'!H98,'ცვლილ. ბიუჯ.'!I98)</f>
        <v>0</v>
      </c>
      <c r="I98" s="13">
        <f t="shared" si="4"/>
        <v>1600</v>
      </c>
      <c r="J98" s="13">
        <f t="shared" si="5"/>
        <v>1600</v>
      </c>
    </row>
    <row r="99" spans="1:10" ht="31.5" thickTop="1" thickBot="1" x14ac:dyDescent="0.3">
      <c r="A99" t="str">
        <f t="shared" si="3"/>
        <v>a</v>
      </c>
      <c r="B99" s="16" t="s">
        <v>34</v>
      </c>
      <c r="C99" s="14" t="s">
        <v>35</v>
      </c>
      <c r="D99" s="4">
        <f>SUM('დამტკ. ბიუჯ.'!D99,'ცვლილ. ბიუჯ.'!E99)</f>
        <v>19970000</v>
      </c>
      <c r="E99" s="4">
        <f>SUM('დამტკ. ბიუჯ.'!E99,'ცვლილ. ბიუჯ.'!F99)</f>
        <v>5044000</v>
      </c>
      <c r="F99" s="4">
        <f>SUM('დამტკ. ბიუჯ.'!F99,'ცვლილ. ბიუჯ.'!G99)</f>
        <v>5072900</v>
      </c>
      <c r="G99" s="4">
        <f>SUM('დამტკ. ბიუჯ.'!G99,'ცვლილ. ბიუჯ.'!H99)</f>
        <v>5118100</v>
      </c>
      <c r="H99" s="4">
        <f>SUM('დამტკ. ბიუჯ.'!H99,'ცვლილ. ბიუჯ.'!I99)</f>
        <v>4735000</v>
      </c>
      <c r="I99" s="4">
        <f t="shared" si="4"/>
        <v>10116900</v>
      </c>
      <c r="J99" s="4">
        <f t="shared" si="5"/>
        <v>15235000</v>
      </c>
    </row>
    <row r="100" spans="1:10" ht="15.75" thickTop="1" x14ac:dyDescent="0.25">
      <c r="A100" t="str">
        <f t="shared" si="3"/>
        <v>a</v>
      </c>
      <c r="B100" s="5"/>
      <c r="C100" s="6" t="s">
        <v>10</v>
      </c>
      <c r="D100" s="7">
        <f>SUM('დამტკ. ბიუჯ.'!D100,'ცვლილ. ბიუჯ.'!E100)</f>
        <v>19670000</v>
      </c>
      <c r="E100" s="7">
        <f>SUM('დამტკ. ბიუჯ.'!E100,'ცვლილ. ბიუჯ.'!F100)</f>
        <v>5024000</v>
      </c>
      <c r="F100" s="7">
        <f>SUM('დამტკ. ბიუჯ.'!F100,'ცვლილ. ბიუჯ.'!G100)</f>
        <v>4972900</v>
      </c>
      <c r="G100" s="7">
        <f>SUM('დამტკ. ბიუჯ.'!G100,'ცვლილ. ბიუჯ.'!H100)</f>
        <v>4968100</v>
      </c>
      <c r="H100" s="7">
        <f>SUM('დამტკ. ბიუჯ.'!H100,'ცვლილ. ბიუჯ.'!I100)</f>
        <v>4705000</v>
      </c>
      <c r="I100" s="7">
        <f t="shared" si="4"/>
        <v>9996900</v>
      </c>
      <c r="J100" s="7">
        <f t="shared" si="5"/>
        <v>14965000</v>
      </c>
    </row>
    <row r="101" spans="1:10" x14ac:dyDescent="0.25">
      <c r="A101" t="str">
        <f t="shared" si="3"/>
        <v>a</v>
      </c>
      <c r="B101" s="8"/>
      <c r="C101" s="9" t="s">
        <v>11</v>
      </c>
      <c r="D101" s="10">
        <f>SUM('დამტკ. ბიუჯ.'!D101,'ცვლილ. ბიუჯ.'!E101)</f>
        <v>15182800</v>
      </c>
      <c r="E101" s="10">
        <f>SUM('დამტკ. ბიუჯ.'!E101,'ცვლილ. ბიუჯ.'!F101)</f>
        <v>3793800</v>
      </c>
      <c r="F101" s="10">
        <f>SUM('დამტკ. ბიუჯ.'!F101,'ცვლილ. ბიუჯ.'!G101)</f>
        <v>3789000</v>
      </c>
      <c r="G101" s="10">
        <f>SUM('დამტკ. ბიუჯ.'!G101,'ცვლილ. ბიუჯ.'!H101)</f>
        <v>3800000</v>
      </c>
      <c r="H101" s="10">
        <f>SUM('დამტკ. ბიუჯ.'!H101,'ცვლილ. ბიუჯ.'!I101)</f>
        <v>3800000</v>
      </c>
      <c r="I101" s="10">
        <f t="shared" si="4"/>
        <v>7582800</v>
      </c>
      <c r="J101" s="10">
        <f t="shared" si="5"/>
        <v>11382800</v>
      </c>
    </row>
    <row r="102" spans="1:10" x14ac:dyDescent="0.25">
      <c r="A102" t="str">
        <f t="shared" si="3"/>
        <v>a</v>
      </c>
      <c r="B102" s="8"/>
      <c r="C102" s="9" t="s">
        <v>12</v>
      </c>
      <c r="D102" s="10">
        <f>SUM('დამტკ. ბიუჯ.'!D102,'ცვლილ. ბიუჯ.'!E102)</f>
        <v>4251200</v>
      </c>
      <c r="E102" s="10">
        <f>SUM('დამტკ. ბიუჯ.'!E102,'ცვლილ. ბიუჯ.'!F102)</f>
        <v>1111200</v>
      </c>
      <c r="F102" s="10">
        <f>SUM('დამტკ. ბიუჯ.'!F102,'ცვლილ. ბიუჯ.'!G102)</f>
        <v>1123000</v>
      </c>
      <c r="G102" s="10">
        <f>SUM('დამტკ. ბიუჯ.'!G102,'ცვლილ. ბიუჯ.'!H102)</f>
        <v>1138000</v>
      </c>
      <c r="H102" s="10">
        <f>SUM('დამტკ. ბიუჯ.'!H102,'ცვლილ. ბიუჯ.'!I102)</f>
        <v>879000</v>
      </c>
      <c r="I102" s="10">
        <f t="shared" si="4"/>
        <v>2234200</v>
      </c>
      <c r="J102" s="10">
        <f t="shared" si="5"/>
        <v>3372200</v>
      </c>
    </row>
    <row r="103" spans="1:10" x14ac:dyDescent="0.25">
      <c r="A103" t="str">
        <f t="shared" si="3"/>
        <v>b</v>
      </c>
      <c r="B103" s="8"/>
      <c r="C103" s="9" t="s">
        <v>13</v>
      </c>
      <c r="D103" s="10">
        <f>SUM('დამტკ. ბიუჯ.'!D103,'ცვლილ. ბიუჯ.'!E103)</f>
        <v>0</v>
      </c>
      <c r="E103" s="10">
        <f>SUM('დამტკ. ბიუჯ.'!E103,'ცვლილ. ბიუჯ.'!F103)</f>
        <v>0</v>
      </c>
      <c r="F103" s="10">
        <f>SUM('დამტკ. ბიუჯ.'!F103,'ცვლილ. ბიუჯ.'!G103)</f>
        <v>0</v>
      </c>
      <c r="G103" s="10">
        <f>SUM('დამტკ. ბიუჯ.'!G103,'ცვლილ. ბიუჯ.'!H103)</f>
        <v>0</v>
      </c>
      <c r="H103" s="10">
        <f>SUM('დამტკ. ბიუჯ.'!H103,'ცვლილ. ბიუჯ.'!I103)</f>
        <v>0</v>
      </c>
      <c r="I103" s="10">
        <f t="shared" si="4"/>
        <v>0</v>
      </c>
      <c r="J103" s="10">
        <f t="shared" si="5"/>
        <v>0</v>
      </c>
    </row>
    <row r="104" spans="1:10" x14ac:dyDescent="0.25">
      <c r="A104" t="str">
        <f t="shared" si="3"/>
        <v>b</v>
      </c>
      <c r="B104" s="8"/>
      <c r="C104" s="9" t="s">
        <v>14</v>
      </c>
      <c r="D104" s="10">
        <f>SUM('დამტკ. ბიუჯ.'!D104,'ცვლილ. ბიუჯ.'!E104)</f>
        <v>0</v>
      </c>
      <c r="E104" s="10">
        <f>SUM('დამტკ. ბიუჯ.'!E104,'ცვლილ. ბიუჯ.'!F104)</f>
        <v>0</v>
      </c>
      <c r="F104" s="10">
        <f>SUM('დამტკ. ბიუჯ.'!F104,'ცვლილ. ბიუჯ.'!G104)</f>
        <v>0</v>
      </c>
      <c r="G104" s="10">
        <f>SUM('დამტკ. ბიუჯ.'!G104,'ცვლილ. ბიუჯ.'!H104)</f>
        <v>0</v>
      </c>
      <c r="H104" s="10">
        <f>SUM('დამტკ. ბიუჯ.'!H104,'ცვლილ. ბიუჯ.'!I104)</f>
        <v>0</v>
      </c>
      <c r="I104" s="10">
        <f t="shared" si="4"/>
        <v>0</v>
      </c>
      <c r="J104" s="10">
        <f t="shared" si="5"/>
        <v>0</v>
      </c>
    </row>
    <row r="105" spans="1:10" x14ac:dyDescent="0.25">
      <c r="A105" t="str">
        <f t="shared" si="3"/>
        <v>a</v>
      </c>
      <c r="B105" s="8"/>
      <c r="C105" s="9" t="s">
        <v>15</v>
      </c>
      <c r="D105" s="10">
        <f>SUM('დამტკ. ბიუჯ.'!D105,'ცვლილ. ბიუჯ.'!E105)</f>
        <v>49800</v>
      </c>
      <c r="E105" s="10">
        <f>SUM('დამტკ. ბიუჯ.'!E105,'ცვლილ. ბიუჯ.'!F105)</f>
        <v>46800</v>
      </c>
      <c r="F105" s="10">
        <f>SUM('დამტკ. ბიუჯ.'!F105,'ცვლილ. ბიუჯ.'!G105)</f>
        <v>0</v>
      </c>
      <c r="G105" s="10">
        <f>SUM('დამტკ. ბიუჯ.'!G105,'ცვლილ. ბიუჯ.'!H105)</f>
        <v>3000</v>
      </c>
      <c r="H105" s="10">
        <f>SUM('დამტკ. ბიუჯ.'!H105,'ცვლილ. ბიუჯ.'!I105)</f>
        <v>0</v>
      </c>
      <c r="I105" s="10">
        <f t="shared" si="4"/>
        <v>46800</v>
      </c>
      <c r="J105" s="10">
        <f t="shared" si="5"/>
        <v>49800</v>
      </c>
    </row>
    <row r="106" spans="1:10" x14ac:dyDescent="0.25">
      <c r="A106" t="str">
        <f t="shared" si="3"/>
        <v>a</v>
      </c>
      <c r="B106" s="8"/>
      <c r="C106" s="9" t="s">
        <v>16</v>
      </c>
      <c r="D106" s="10">
        <f>SUM('დამტკ. ბიუჯ.'!D106,'ცვლილ. ბიუჯ.'!E106)</f>
        <v>132200</v>
      </c>
      <c r="E106" s="10">
        <f>SUM('დამტკ. ბიუჯ.'!E106,'ცვლილ. ბიუჯ.'!F106)</f>
        <v>58600</v>
      </c>
      <c r="F106" s="10">
        <f>SUM('დამტკ. ბიუჯ.'!F106,'ცვლილ. ბიუჯ.'!G106)</f>
        <v>39800</v>
      </c>
      <c r="G106" s="10">
        <f>SUM('დამტკ. ბიუჯ.'!G106,'ცვლილ. ბიუჯ.'!H106)</f>
        <v>17200</v>
      </c>
      <c r="H106" s="10">
        <f>SUM('დამტკ. ბიუჯ.'!H106,'ცვლილ. ბიუჯ.'!I106)</f>
        <v>16600</v>
      </c>
      <c r="I106" s="10">
        <f t="shared" si="4"/>
        <v>98400</v>
      </c>
      <c r="J106" s="10">
        <f t="shared" si="5"/>
        <v>115600</v>
      </c>
    </row>
    <row r="107" spans="1:10" x14ac:dyDescent="0.25">
      <c r="A107" t="str">
        <f t="shared" si="3"/>
        <v>a</v>
      </c>
      <c r="B107" s="8"/>
      <c r="C107" s="9" t="s">
        <v>17</v>
      </c>
      <c r="D107" s="10">
        <f>SUM('დამტკ. ბიუჯ.'!D107,'ცვლილ. ბიუჯ.'!E107)</f>
        <v>54000</v>
      </c>
      <c r="E107" s="10">
        <f>SUM('დამტკ. ბიუჯ.'!E107,'ცვლილ. ბიუჯ.'!F107)</f>
        <v>13600</v>
      </c>
      <c r="F107" s="10">
        <f>SUM('დამტკ. ბიუჯ.'!F107,'ცვლილ. ბიუჯ.'!G107)</f>
        <v>21100</v>
      </c>
      <c r="G107" s="10">
        <f>SUM('დამტკ. ბიუჯ.'!G107,'ცვლილ. ბიუჯ.'!H107)</f>
        <v>9900</v>
      </c>
      <c r="H107" s="10">
        <f>SUM('დამტკ. ბიუჯ.'!H107,'ცვლილ. ბიუჯ.'!I107)</f>
        <v>9400</v>
      </c>
      <c r="I107" s="10">
        <f t="shared" si="4"/>
        <v>34700</v>
      </c>
      <c r="J107" s="10">
        <f t="shared" si="5"/>
        <v>44600</v>
      </c>
    </row>
    <row r="108" spans="1:10" x14ac:dyDescent="0.25">
      <c r="A108" t="str">
        <f t="shared" si="3"/>
        <v>a</v>
      </c>
      <c r="B108" s="5"/>
      <c r="C108" s="6" t="s">
        <v>18</v>
      </c>
      <c r="D108" s="7">
        <f>SUM('დამტკ. ბიუჯ.'!D108,'ცვლილ. ბიუჯ.'!E108)</f>
        <v>300000</v>
      </c>
      <c r="E108" s="7">
        <f>SUM('დამტკ. ბიუჯ.'!E108,'ცვლილ. ბიუჯ.'!F108)</f>
        <v>20000</v>
      </c>
      <c r="F108" s="7">
        <f>SUM('დამტკ. ბიუჯ.'!F108,'ცვლილ. ბიუჯ.'!G108)</f>
        <v>100000</v>
      </c>
      <c r="G108" s="7">
        <f>SUM('დამტკ. ბიუჯ.'!G108,'ცვლილ. ბიუჯ.'!H108)</f>
        <v>150000</v>
      </c>
      <c r="H108" s="7">
        <f>SUM('დამტკ. ბიუჯ.'!H108,'ცვლილ. ბიუჯ.'!I108)</f>
        <v>30000</v>
      </c>
      <c r="I108" s="7">
        <f t="shared" si="4"/>
        <v>120000</v>
      </c>
      <c r="J108" s="7">
        <f t="shared" si="5"/>
        <v>270000</v>
      </c>
    </row>
    <row r="109" spans="1:10" x14ac:dyDescent="0.25">
      <c r="A109" t="str">
        <f t="shared" si="3"/>
        <v>b</v>
      </c>
      <c r="B109" s="5"/>
      <c r="C109" s="6" t="s">
        <v>19</v>
      </c>
      <c r="D109" s="7">
        <f>SUM('დამტკ. ბიუჯ.'!D109,'ცვლილ. ბიუჯ.'!E109)</f>
        <v>0</v>
      </c>
      <c r="E109" s="7">
        <f>SUM('დამტკ. ბიუჯ.'!E109,'ცვლილ. ბიუჯ.'!F109)</f>
        <v>0</v>
      </c>
      <c r="F109" s="7">
        <f>SUM('დამტკ. ბიუჯ.'!F109,'ცვლილ. ბიუჯ.'!G109)</f>
        <v>0</v>
      </c>
      <c r="G109" s="7">
        <f>SUM('დამტკ. ბიუჯ.'!G109,'ცვლილ. ბიუჯ.'!H109)</f>
        <v>0</v>
      </c>
      <c r="H109" s="7">
        <f>SUM('დამტკ. ბიუჯ.'!H109,'ცვლილ. ბიუჯ.'!I109)</f>
        <v>0</v>
      </c>
      <c r="I109" s="7">
        <f t="shared" si="4"/>
        <v>0</v>
      </c>
      <c r="J109" s="7">
        <f t="shared" si="5"/>
        <v>0</v>
      </c>
    </row>
    <row r="110" spans="1:10" ht="15.75" thickBot="1" x14ac:dyDescent="0.3">
      <c r="A110" t="str">
        <f t="shared" si="3"/>
        <v>b</v>
      </c>
      <c r="B110" s="11"/>
      <c r="C110" s="12" t="s">
        <v>20</v>
      </c>
      <c r="D110" s="13">
        <f>SUM('დამტკ. ბიუჯ.'!D110,'ცვლილ. ბიუჯ.'!E110)</f>
        <v>0</v>
      </c>
      <c r="E110" s="13">
        <f>SUM('დამტკ. ბიუჯ.'!E110,'ცვლილ. ბიუჯ.'!F110)</f>
        <v>0</v>
      </c>
      <c r="F110" s="13">
        <f>SUM('დამტკ. ბიუჯ.'!F110,'ცვლილ. ბიუჯ.'!G110)</f>
        <v>0</v>
      </c>
      <c r="G110" s="13">
        <f>SUM('დამტკ. ბიუჯ.'!G110,'ცვლილ. ბიუჯ.'!H110)</f>
        <v>0</v>
      </c>
      <c r="H110" s="13">
        <f>SUM('დამტკ. ბიუჯ.'!H110,'ცვლილ. ბიუჯ.'!I110)</f>
        <v>0</v>
      </c>
      <c r="I110" s="13">
        <f t="shared" si="4"/>
        <v>0</v>
      </c>
      <c r="J110" s="13">
        <f t="shared" si="5"/>
        <v>0</v>
      </c>
    </row>
    <row r="111" spans="1:10" ht="31.5" thickTop="1" thickBot="1" x14ac:dyDescent="0.3">
      <c r="A111" t="str">
        <f t="shared" si="3"/>
        <v>a</v>
      </c>
      <c r="B111" s="3" t="s">
        <v>36</v>
      </c>
      <c r="C111" s="14" t="s">
        <v>37</v>
      </c>
      <c r="D111" s="4">
        <f>SUM('დამტკ. ბიუჯ.'!D111,'ცვლილ. ბიუჯ.'!E111)</f>
        <v>19294210</v>
      </c>
      <c r="E111" s="4">
        <f>SUM('დამტკ. ბიუჯ.'!E111,'ცვლილ. ბიუჯ.'!F111)</f>
        <v>4789800</v>
      </c>
      <c r="F111" s="4">
        <f>SUM('დამტკ. ბიუჯ.'!F111,'ცვლილ. ბიუჯ.'!G111)</f>
        <v>4891500</v>
      </c>
      <c r="G111" s="4">
        <f>SUM('დამტკ. ბიუჯ.'!G111,'ცვლილ. ბიუჯ.'!H111)</f>
        <v>4967910</v>
      </c>
      <c r="H111" s="4">
        <f>SUM('დამტკ. ბიუჯ.'!H111,'ცვლილ. ბიუჯ.'!I111)</f>
        <v>4645000</v>
      </c>
      <c r="I111" s="4">
        <f t="shared" si="4"/>
        <v>9681300</v>
      </c>
      <c r="J111" s="4">
        <f t="shared" si="5"/>
        <v>14649210</v>
      </c>
    </row>
    <row r="112" spans="1:10" ht="15.75" thickTop="1" x14ac:dyDescent="0.25">
      <c r="A112" t="str">
        <f t="shared" si="3"/>
        <v>a</v>
      </c>
      <c r="B112" s="5"/>
      <c r="C112" s="6" t="s">
        <v>10</v>
      </c>
      <c r="D112" s="7">
        <f>SUM('დამტკ. ბიუჯ.'!D112,'ცვლილ. ბიუჯ.'!E112)</f>
        <v>18994210</v>
      </c>
      <c r="E112" s="7">
        <f>SUM('დამტკ. ბიუჯ.'!E112,'ცვლილ. ბიუჯ.'!F112)</f>
        <v>4769800</v>
      </c>
      <c r="F112" s="7">
        <f>SUM('დამტკ. ბიუჯ.'!F112,'ცვლილ. ბიუჯ.'!G112)</f>
        <v>4791500</v>
      </c>
      <c r="G112" s="7">
        <f>SUM('დამტკ. ბიუჯ.'!G112,'ცვლილ. ბიუჯ.'!H112)</f>
        <v>4817910</v>
      </c>
      <c r="H112" s="7">
        <f>SUM('დამტკ. ბიუჯ.'!H112,'ცვლილ. ბიუჯ.'!I112)</f>
        <v>4615000</v>
      </c>
      <c r="I112" s="7">
        <f t="shared" si="4"/>
        <v>9561300</v>
      </c>
      <c r="J112" s="7">
        <f t="shared" si="5"/>
        <v>14379210</v>
      </c>
    </row>
    <row r="113" spans="1:10" x14ac:dyDescent="0.25">
      <c r="A113" t="str">
        <f t="shared" si="3"/>
        <v>a</v>
      </c>
      <c r="B113" s="8"/>
      <c r="C113" s="9" t="s">
        <v>11</v>
      </c>
      <c r="D113" s="10">
        <f>SUM('დამტკ. ბიუჯ.'!D113,'ცვლილ. ბიუჯ.'!E113)</f>
        <v>15182800</v>
      </c>
      <c r="E113" s="10">
        <f>SUM('დამტკ. ბიუჯ.'!E113,'ცვლილ. ბიუჯ.'!F113)</f>
        <v>3793800</v>
      </c>
      <c r="F113" s="10">
        <f>SUM('დამტკ. ბიუჯ.'!F113,'ცვლილ. ბიუჯ.'!G113)</f>
        <v>3789000</v>
      </c>
      <c r="G113" s="10">
        <f>SUM('დამტკ. ბიუჯ.'!G113,'ცვლილ. ბიუჯ.'!H113)</f>
        <v>3800000</v>
      </c>
      <c r="H113" s="10">
        <f>SUM('დამტკ. ბიუჯ.'!H113,'ცვლილ. ბიუჯ.'!I113)</f>
        <v>3800000</v>
      </c>
      <c r="I113" s="10">
        <f t="shared" si="4"/>
        <v>7582800</v>
      </c>
      <c r="J113" s="10">
        <f t="shared" si="5"/>
        <v>11382800</v>
      </c>
    </row>
    <row r="114" spans="1:10" x14ac:dyDescent="0.25">
      <c r="A114" t="str">
        <f t="shared" si="3"/>
        <v>a</v>
      </c>
      <c r="B114" s="8"/>
      <c r="C114" s="9" t="s">
        <v>12</v>
      </c>
      <c r="D114" s="10">
        <f>SUM('დამტკ. ბიუჯ.'!D114,'ცვლილ. ბიუჯ.'!E114)</f>
        <v>3657200</v>
      </c>
      <c r="E114" s="10">
        <f>SUM('დამტკ. ბიუჯ.'!E114,'ცვლილ. ბიუჯ.'!F114)</f>
        <v>884200</v>
      </c>
      <c r="F114" s="10">
        <f>SUM('დამტკ. ბიუჯ.'!F114,'ცვლილ. ბიუჯ.'!G114)</f>
        <v>963000</v>
      </c>
      <c r="G114" s="10">
        <f>SUM('დამტკ. ბიუჯ.'!G114,'ცვლილ. ბიუჯ.'!H114)</f>
        <v>1005000</v>
      </c>
      <c r="H114" s="10">
        <f>SUM('დამტკ. ბიუჯ.'!H114,'ცვლილ. ბიუჯ.'!I114)</f>
        <v>805000</v>
      </c>
      <c r="I114" s="10">
        <f t="shared" si="4"/>
        <v>1847200</v>
      </c>
      <c r="J114" s="10">
        <f t="shared" si="5"/>
        <v>2852200</v>
      </c>
    </row>
    <row r="115" spans="1:10" x14ac:dyDescent="0.25">
      <c r="A115" t="str">
        <f t="shared" si="3"/>
        <v>b</v>
      </c>
      <c r="B115" s="8"/>
      <c r="C115" s="9" t="s">
        <v>13</v>
      </c>
      <c r="D115" s="10">
        <f>SUM('დამტკ. ბიუჯ.'!D115,'ცვლილ. ბიუჯ.'!E115)</f>
        <v>0</v>
      </c>
      <c r="E115" s="10">
        <f>SUM('დამტკ. ბიუჯ.'!E115,'ცვლილ. ბიუჯ.'!F115)</f>
        <v>0</v>
      </c>
      <c r="F115" s="10">
        <f>SUM('დამტკ. ბიუჯ.'!F115,'ცვლილ. ბიუჯ.'!G115)</f>
        <v>0</v>
      </c>
      <c r="G115" s="10">
        <f>SUM('დამტკ. ბიუჯ.'!G115,'ცვლილ. ბიუჯ.'!H115)</f>
        <v>0</v>
      </c>
      <c r="H115" s="10">
        <f>SUM('დამტკ. ბიუჯ.'!H115,'ცვლილ. ბიუჯ.'!I115)</f>
        <v>0</v>
      </c>
      <c r="I115" s="10">
        <f t="shared" si="4"/>
        <v>0</v>
      </c>
      <c r="J115" s="10">
        <f t="shared" si="5"/>
        <v>0</v>
      </c>
    </row>
    <row r="116" spans="1:10" x14ac:dyDescent="0.25">
      <c r="A116" t="str">
        <f t="shared" si="3"/>
        <v>b</v>
      </c>
      <c r="B116" s="8"/>
      <c r="C116" s="9" t="s">
        <v>14</v>
      </c>
      <c r="D116" s="10">
        <f>SUM('დამტკ. ბიუჯ.'!D116,'ცვლილ. ბიუჯ.'!E116)</f>
        <v>0</v>
      </c>
      <c r="E116" s="10">
        <f>SUM('დამტკ. ბიუჯ.'!E116,'ცვლილ. ბიუჯ.'!F116)</f>
        <v>0</v>
      </c>
      <c r="F116" s="10">
        <f>SUM('დამტკ. ბიუჯ.'!F116,'ცვლილ. ბიუჯ.'!G116)</f>
        <v>0</v>
      </c>
      <c r="G116" s="10">
        <f>SUM('დამტკ. ბიუჯ.'!G116,'ცვლილ. ბიუჯ.'!H116)</f>
        <v>0</v>
      </c>
      <c r="H116" s="10">
        <f>SUM('დამტკ. ბიუჯ.'!H116,'ცვლილ. ბიუჯ.'!I116)</f>
        <v>0</v>
      </c>
      <c r="I116" s="10">
        <f t="shared" si="4"/>
        <v>0</v>
      </c>
      <c r="J116" s="10">
        <f t="shared" si="5"/>
        <v>0</v>
      </c>
    </row>
    <row r="117" spans="1:10" x14ac:dyDescent="0.25">
      <c r="A117" t="str">
        <f t="shared" si="3"/>
        <v>a</v>
      </c>
      <c r="B117" s="8"/>
      <c r="C117" s="9" t="s">
        <v>15</v>
      </c>
      <c r="D117" s="10">
        <f>SUM('დამტკ. ბიუჯ.'!D117,'ცვლილ. ბიუჯ.'!E117)</f>
        <v>49800</v>
      </c>
      <c r="E117" s="10">
        <f>SUM('დამტკ. ბიუჯ.'!E117,'ცვლილ. ბიუჯ.'!F117)</f>
        <v>46800</v>
      </c>
      <c r="F117" s="10">
        <f>SUM('დამტკ. ბიუჯ.'!F117,'ცვლილ. ბიუჯ.'!G117)</f>
        <v>0</v>
      </c>
      <c r="G117" s="10">
        <f>SUM('დამტკ. ბიუჯ.'!G117,'ცვლილ. ბიუჯ.'!H117)</f>
        <v>3000</v>
      </c>
      <c r="H117" s="10">
        <f>SUM('დამტკ. ბიუჯ.'!H117,'ცვლილ. ბიუჯ.'!I117)</f>
        <v>0</v>
      </c>
      <c r="I117" s="10">
        <f t="shared" si="4"/>
        <v>46800</v>
      </c>
      <c r="J117" s="10">
        <f t="shared" si="5"/>
        <v>49800</v>
      </c>
    </row>
    <row r="118" spans="1:10" x14ac:dyDescent="0.25">
      <c r="A118" t="str">
        <f t="shared" si="3"/>
        <v>a</v>
      </c>
      <c r="B118" s="8"/>
      <c r="C118" s="9" t="s">
        <v>16</v>
      </c>
      <c r="D118" s="10">
        <f>SUM('დამტკ. ბიუჯ.'!D118,'ცვლილ. ბიუჯ.'!E118)</f>
        <v>63000</v>
      </c>
      <c r="E118" s="10">
        <f>SUM('დამტკ. ბიუჯ.'!E118,'ცვლილ. ბიუჯ.'!F118)</f>
        <v>35000</v>
      </c>
      <c r="F118" s="10">
        <f>SUM('დამტკ. ბიუჯ.'!F118,'ცვლილ. ბიუჯ.'!G118)</f>
        <v>22000</v>
      </c>
      <c r="G118" s="10">
        <f>SUM('დამტკ. ბიუჯ.'!G118,'ცვლილ. ბიუჯ.'!H118)</f>
        <v>3000</v>
      </c>
      <c r="H118" s="10">
        <f>SUM('დამტკ. ბიუჯ.'!H118,'ცვლილ. ბიუჯ.'!I118)</f>
        <v>3000</v>
      </c>
      <c r="I118" s="10">
        <f t="shared" si="4"/>
        <v>57000</v>
      </c>
      <c r="J118" s="10">
        <f t="shared" si="5"/>
        <v>60000</v>
      </c>
    </row>
    <row r="119" spans="1:10" x14ac:dyDescent="0.25">
      <c r="A119" t="str">
        <f t="shared" si="3"/>
        <v>a</v>
      </c>
      <c r="B119" s="8"/>
      <c r="C119" s="9" t="s">
        <v>17</v>
      </c>
      <c r="D119" s="10">
        <f>SUM('დამტკ. ბიუჯ.'!D119,'ცვლილ. ბიუჯ.'!E119)</f>
        <v>41410</v>
      </c>
      <c r="E119" s="10">
        <f>SUM('დამტკ. ბიუჯ.'!E119,'ცვლილ. ბიუჯ.'!F119)</f>
        <v>10000</v>
      </c>
      <c r="F119" s="10">
        <f>SUM('დამტკ. ბიუჯ.'!F119,'ცვლილ. ბიუჯ.'!G119)</f>
        <v>17500</v>
      </c>
      <c r="G119" s="10">
        <f>SUM('დამტკ. ბიუჯ.'!G119,'ცვლილ. ბიუჯ.'!H119)</f>
        <v>6910</v>
      </c>
      <c r="H119" s="10">
        <f>SUM('დამტკ. ბიუჯ.'!H119,'ცვლილ. ბიუჯ.'!I119)</f>
        <v>7000</v>
      </c>
      <c r="I119" s="10">
        <f t="shared" si="4"/>
        <v>27500</v>
      </c>
      <c r="J119" s="10">
        <f t="shared" si="5"/>
        <v>34410</v>
      </c>
    </row>
    <row r="120" spans="1:10" x14ac:dyDescent="0.25">
      <c r="A120" t="str">
        <f t="shared" si="3"/>
        <v>a</v>
      </c>
      <c r="B120" s="5"/>
      <c r="C120" s="6" t="s">
        <v>18</v>
      </c>
      <c r="D120" s="7">
        <f>SUM('დამტკ. ბიუჯ.'!D120,'ცვლილ. ბიუჯ.'!E120)</f>
        <v>300000</v>
      </c>
      <c r="E120" s="7">
        <f>SUM('დამტკ. ბიუჯ.'!E120,'ცვლილ. ბიუჯ.'!F120)</f>
        <v>20000</v>
      </c>
      <c r="F120" s="7">
        <f>SUM('დამტკ. ბიუჯ.'!F120,'ცვლილ. ბიუჯ.'!G120)</f>
        <v>100000</v>
      </c>
      <c r="G120" s="7">
        <f>SUM('დამტკ. ბიუჯ.'!G120,'ცვლილ. ბიუჯ.'!H120)</f>
        <v>150000</v>
      </c>
      <c r="H120" s="7">
        <f>SUM('დამტკ. ბიუჯ.'!H120,'ცვლილ. ბიუჯ.'!I120)</f>
        <v>30000</v>
      </c>
      <c r="I120" s="7">
        <f t="shared" si="4"/>
        <v>120000</v>
      </c>
      <c r="J120" s="7">
        <f t="shared" si="5"/>
        <v>270000</v>
      </c>
    </row>
    <row r="121" spans="1:10" x14ac:dyDescent="0.25">
      <c r="A121" t="str">
        <f t="shared" si="3"/>
        <v>b</v>
      </c>
      <c r="B121" s="5"/>
      <c r="C121" s="6" t="s">
        <v>19</v>
      </c>
      <c r="D121" s="7">
        <f>SUM('დამტკ. ბიუჯ.'!D121,'ცვლილ. ბიუჯ.'!E121)</f>
        <v>0</v>
      </c>
      <c r="E121" s="7">
        <f>SUM('დამტკ. ბიუჯ.'!E121,'ცვლილ. ბიუჯ.'!F121)</f>
        <v>0</v>
      </c>
      <c r="F121" s="7">
        <f>SUM('დამტკ. ბიუჯ.'!F121,'ცვლილ. ბიუჯ.'!G121)</f>
        <v>0</v>
      </c>
      <c r="G121" s="7">
        <f>SUM('დამტკ. ბიუჯ.'!G121,'ცვლილ. ბიუჯ.'!H121)</f>
        <v>0</v>
      </c>
      <c r="H121" s="7">
        <f>SUM('დამტკ. ბიუჯ.'!H121,'ცვლილ. ბიუჯ.'!I121)</f>
        <v>0</v>
      </c>
      <c r="I121" s="7">
        <f t="shared" si="4"/>
        <v>0</v>
      </c>
      <c r="J121" s="7">
        <f t="shared" si="5"/>
        <v>0</v>
      </c>
    </row>
    <row r="122" spans="1:10" ht="15.75" thickBot="1" x14ac:dyDescent="0.3">
      <c r="A122" t="str">
        <f t="shared" si="3"/>
        <v>b</v>
      </c>
      <c r="B122" s="11"/>
      <c r="C122" s="12" t="s">
        <v>20</v>
      </c>
      <c r="D122" s="13">
        <f>SUM('დამტკ. ბიუჯ.'!D122,'ცვლილ. ბიუჯ.'!E122)</f>
        <v>0</v>
      </c>
      <c r="E122" s="13">
        <f>SUM('დამტკ. ბიუჯ.'!E122,'ცვლილ. ბიუჯ.'!F122)</f>
        <v>0</v>
      </c>
      <c r="F122" s="13">
        <f>SUM('დამტკ. ბიუჯ.'!F122,'ცვლილ. ბიუჯ.'!G122)</f>
        <v>0</v>
      </c>
      <c r="G122" s="13">
        <f>SUM('დამტკ. ბიუჯ.'!G122,'ცვლილ. ბიუჯ.'!H122)</f>
        <v>0</v>
      </c>
      <c r="H122" s="13">
        <f>SUM('დამტკ. ბიუჯ.'!H122,'ცვლილ. ბიუჯ.'!I122)</f>
        <v>0</v>
      </c>
      <c r="I122" s="13">
        <f t="shared" si="4"/>
        <v>0</v>
      </c>
      <c r="J122" s="13">
        <f t="shared" si="5"/>
        <v>0</v>
      </c>
    </row>
    <row r="123" spans="1:10" ht="31.5" thickTop="1" thickBot="1" x14ac:dyDescent="0.3">
      <c r="A123" t="str">
        <f t="shared" si="3"/>
        <v>a</v>
      </c>
      <c r="B123" s="3" t="s">
        <v>38</v>
      </c>
      <c r="C123" s="14" t="s">
        <v>226</v>
      </c>
      <c r="D123" s="4">
        <f>SUM('დამტკ. ბიუჯ.'!D123,'ცვლილ. ბიუჯ.'!E123)</f>
        <v>125500</v>
      </c>
      <c r="E123" s="4">
        <f>SUM('დამტკ. ბიუჯ.'!E123,'ცვლილ. ბიუჯ.'!F123)</f>
        <v>53400</v>
      </c>
      <c r="F123" s="4">
        <f>SUM('დამტკ. ბიუჯ.'!F123,'ცვლილ. ბიუჯ.'!G123)</f>
        <v>29900</v>
      </c>
      <c r="G123" s="4">
        <f>SUM('დამტკ. ბიუჯ.'!G123,'ცვლილ. ბიუჯ.'!H123)</f>
        <v>31100</v>
      </c>
      <c r="H123" s="4">
        <f>SUM('დამტკ. ბიუჯ.'!H123,'ცვლილ. ბიუჯ.'!I123)</f>
        <v>11100</v>
      </c>
      <c r="I123" s="4">
        <f t="shared" si="4"/>
        <v>83300</v>
      </c>
      <c r="J123" s="4">
        <f t="shared" si="5"/>
        <v>114400</v>
      </c>
    </row>
    <row r="124" spans="1:10" ht="15.75" thickTop="1" x14ac:dyDescent="0.25">
      <c r="A124" t="str">
        <f t="shared" si="3"/>
        <v>a</v>
      </c>
      <c r="B124" s="5"/>
      <c r="C124" s="6" t="s">
        <v>10</v>
      </c>
      <c r="D124" s="7">
        <f>SUM('დამტკ. ბიუჯ.'!D124,'ცვლილ. ბიუჯ.'!E124)</f>
        <v>125500</v>
      </c>
      <c r="E124" s="7">
        <f>SUM('დამტკ. ბიუჯ.'!E124,'ცვლილ. ბიუჯ.'!F124)</f>
        <v>53400</v>
      </c>
      <c r="F124" s="7">
        <f>SUM('დამტკ. ბიუჯ.'!F124,'ცვლილ. ბიუჯ.'!G124)</f>
        <v>29900</v>
      </c>
      <c r="G124" s="7">
        <f>SUM('დამტკ. ბიუჯ.'!G124,'ცვლილ. ბიუჯ.'!H124)</f>
        <v>31100</v>
      </c>
      <c r="H124" s="7">
        <f>SUM('დამტკ. ბიუჯ.'!H124,'ცვლილ. ბიუჯ.'!I124)</f>
        <v>11100</v>
      </c>
      <c r="I124" s="7">
        <f t="shared" si="4"/>
        <v>83300</v>
      </c>
      <c r="J124" s="7">
        <f t="shared" si="5"/>
        <v>114400</v>
      </c>
    </row>
    <row r="125" spans="1:10" x14ac:dyDescent="0.25">
      <c r="A125" t="str">
        <f t="shared" si="3"/>
        <v>b</v>
      </c>
      <c r="B125" s="8"/>
      <c r="C125" s="9" t="s">
        <v>11</v>
      </c>
      <c r="D125" s="10">
        <f>SUM('დამტკ. ბიუჯ.'!D125,'ცვლილ. ბიუჯ.'!E125)</f>
        <v>0</v>
      </c>
      <c r="E125" s="10">
        <f>SUM('დამტკ. ბიუჯ.'!E125,'ცვლილ. ბიუჯ.'!F125)</f>
        <v>0</v>
      </c>
      <c r="F125" s="10">
        <f>SUM('დამტკ. ბიუჯ.'!F125,'ცვლილ. ბიუჯ.'!G125)</f>
        <v>0</v>
      </c>
      <c r="G125" s="10">
        <f>SUM('დამტკ. ბიუჯ.'!G125,'ცვლილ. ბიუჯ.'!H125)</f>
        <v>0</v>
      </c>
      <c r="H125" s="10">
        <f>SUM('დამტკ. ბიუჯ.'!H125,'ცვლილ. ბიუჯ.'!I125)</f>
        <v>0</v>
      </c>
      <c r="I125" s="10">
        <f t="shared" si="4"/>
        <v>0</v>
      </c>
      <c r="J125" s="10">
        <f t="shared" si="5"/>
        <v>0</v>
      </c>
    </row>
    <row r="126" spans="1:10" x14ac:dyDescent="0.25">
      <c r="A126" t="str">
        <f t="shared" si="3"/>
        <v>a</v>
      </c>
      <c r="B126" s="8"/>
      <c r="C126" s="9" t="s">
        <v>12</v>
      </c>
      <c r="D126" s="10">
        <f>SUM('დამტკ. ბიუჯ.'!D126,'ცვლილ. ბიუჯ.'!E126)</f>
        <v>117500</v>
      </c>
      <c r="E126" s="10">
        <f>SUM('დამტკ. ბიუჯ.'!E126,'ცვლილ. ბიუჯ.'!F126)</f>
        <v>50000</v>
      </c>
      <c r="F126" s="10">
        <f>SUM('დამტკ. ბიუჯ.'!F126,'ცვლილ. ბიუჯ.'!G126)</f>
        <v>27500</v>
      </c>
      <c r="G126" s="10">
        <f>SUM('დამტკ. ბიუჯ.'!G126,'ცვლილ. ბიუჯ.'!H126)</f>
        <v>30000</v>
      </c>
      <c r="H126" s="10">
        <f>SUM('დამტკ. ბიუჯ.'!H126,'ცვლილ. ბიუჯ.'!I126)</f>
        <v>10000</v>
      </c>
      <c r="I126" s="10">
        <f t="shared" si="4"/>
        <v>77500</v>
      </c>
      <c r="J126" s="10">
        <f t="shared" si="5"/>
        <v>107500</v>
      </c>
    </row>
    <row r="127" spans="1:10" x14ac:dyDescent="0.25">
      <c r="A127" t="str">
        <f t="shared" si="3"/>
        <v>b</v>
      </c>
      <c r="B127" s="8"/>
      <c r="C127" s="9" t="s">
        <v>13</v>
      </c>
      <c r="D127" s="10">
        <f>SUM('დამტკ. ბიუჯ.'!D127,'ცვლილ. ბიუჯ.'!E127)</f>
        <v>0</v>
      </c>
      <c r="E127" s="10">
        <f>SUM('დამტკ. ბიუჯ.'!E127,'ცვლილ. ბიუჯ.'!F127)</f>
        <v>0</v>
      </c>
      <c r="F127" s="10">
        <f>SUM('დამტკ. ბიუჯ.'!F127,'ცვლილ. ბიუჯ.'!G127)</f>
        <v>0</v>
      </c>
      <c r="G127" s="10">
        <f>SUM('დამტკ. ბიუჯ.'!G127,'ცვლილ. ბიუჯ.'!H127)</f>
        <v>0</v>
      </c>
      <c r="H127" s="10">
        <f>SUM('დამტკ. ბიუჯ.'!H127,'ცვლილ. ბიუჯ.'!I127)</f>
        <v>0</v>
      </c>
      <c r="I127" s="10">
        <f t="shared" si="4"/>
        <v>0</v>
      </c>
      <c r="J127" s="10">
        <f t="shared" si="5"/>
        <v>0</v>
      </c>
    </row>
    <row r="128" spans="1:10" x14ac:dyDescent="0.25">
      <c r="A128" t="str">
        <f t="shared" si="3"/>
        <v>b</v>
      </c>
      <c r="B128" s="8"/>
      <c r="C128" s="9" t="s">
        <v>14</v>
      </c>
      <c r="D128" s="10">
        <f>SUM('დამტკ. ბიუჯ.'!D128,'ცვლილ. ბიუჯ.'!E128)</f>
        <v>0</v>
      </c>
      <c r="E128" s="10">
        <f>SUM('დამტკ. ბიუჯ.'!E128,'ცვლილ. ბიუჯ.'!F128)</f>
        <v>0</v>
      </c>
      <c r="F128" s="10">
        <f>SUM('დამტკ. ბიუჯ.'!F128,'ცვლილ. ბიუჯ.'!G128)</f>
        <v>0</v>
      </c>
      <c r="G128" s="10">
        <f>SUM('დამტკ. ბიუჯ.'!G128,'ცვლილ. ბიუჯ.'!H128)</f>
        <v>0</v>
      </c>
      <c r="H128" s="10">
        <f>SUM('დამტკ. ბიუჯ.'!H128,'ცვლილ. ბიუჯ.'!I128)</f>
        <v>0</v>
      </c>
      <c r="I128" s="10">
        <f t="shared" si="4"/>
        <v>0</v>
      </c>
      <c r="J128" s="10">
        <f t="shared" si="5"/>
        <v>0</v>
      </c>
    </row>
    <row r="129" spans="1:10" x14ac:dyDescent="0.25">
      <c r="A129" t="str">
        <f t="shared" si="3"/>
        <v>b</v>
      </c>
      <c r="B129" s="8"/>
      <c r="C129" s="9" t="s">
        <v>15</v>
      </c>
      <c r="D129" s="10">
        <f>SUM('დამტკ. ბიუჯ.'!D129,'ცვლილ. ბიუჯ.'!E129)</f>
        <v>0</v>
      </c>
      <c r="E129" s="10">
        <f>SUM('დამტკ. ბიუჯ.'!E129,'ცვლილ. ბიუჯ.'!F129)</f>
        <v>0</v>
      </c>
      <c r="F129" s="10">
        <f>SUM('დამტკ. ბიუჯ.'!F129,'ცვლილ. ბიუჯ.'!G129)</f>
        <v>0</v>
      </c>
      <c r="G129" s="10">
        <f>SUM('დამტკ. ბიუჯ.'!G129,'ცვლილ. ბიუჯ.'!H129)</f>
        <v>0</v>
      </c>
      <c r="H129" s="10">
        <f>SUM('დამტკ. ბიუჯ.'!H129,'ცვლილ. ბიუჯ.'!I129)</f>
        <v>0</v>
      </c>
      <c r="I129" s="10">
        <f t="shared" si="4"/>
        <v>0</v>
      </c>
      <c r="J129" s="10">
        <f t="shared" si="5"/>
        <v>0</v>
      </c>
    </row>
    <row r="130" spans="1:10" x14ac:dyDescent="0.25">
      <c r="A130" t="str">
        <f t="shared" si="3"/>
        <v>a</v>
      </c>
      <c r="B130" s="8"/>
      <c r="C130" s="9" t="s">
        <v>16</v>
      </c>
      <c r="D130" s="10">
        <f>SUM('დამტკ. ბიუჯ.'!D130,'ცვლილ. ბიუჯ.'!E130)</f>
        <v>7000</v>
      </c>
      <c r="E130" s="10">
        <f>SUM('დამტკ. ბიუჯ.'!E130,'ცვლილ. ბიუჯ.'!F130)</f>
        <v>3000</v>
      </c>
      <c r="F130" s="10">
        <f>SUM('დამტკ. ბიუჯ.'!F130,'ცვლილ. ბიუჯ.'!G130)</f>
        <v>2000</v>
      </c>
      <c r="G130" s="10">
        <f>SUM('დამტკ. ბიუჯ.'!G130,'ცვლილ. ბიუჯ.'!H130)</f>
        <v>1000</v>
      </c>
      <c r="H130" s="10">
        <f>SUM('დამტკ. ბიუჯ.'!H130,'ცვლილ. ბიუჯ.'!I130)</f>
        <v>1000</v>
      </c>
      <c r="I130" s="10">
        <f t="shared" si="4"/>
        <v>5000</v>
      </c>
      <c r="J130" s="10">
        <f t="shared" si="5"/>
        <v>6000</v>
      </c>
    </row>
    <row r="131" spans="1:10" x14ac:dyDescent="0.25">
      <c r="A131" t="str">
        <f t="shared" si="3"/>
        <v>a</v>
      </c>
      <c r="B131" s="8"/>
      <c r="C131" s="9" t="s">
        <v>17</v>
      </c>
      <c r="D131" s="10">
        <f>SUM('დამტკ. ბიუჯ.'!D131,'ცვლილ. ბიუჯ.'!E131)</f>
        <v>1000</v>
      </c>
      <c r="E131" s="10">
        <f>SUM('დამტკ. ბიუჯ.'!E131,'ცვლილ. ბიუჯ.'!F131)</f>
        <v>400</v>
      </c>
      <c r="F131" s="10">
        <f>SUM('დამტკ. ბიუჯ.'!F131,'ცვლილ. ბიუჯ.'!G131)</f>
        <v>400</v>
      </c>
      <c r="G131" s="10">
        <f>SUM('დამტკ. ბიუჯ.'!G131,'ცვლილ. ბიუჯ.'!H131)</f>
        <v>100</v>
      </c>
      <c r="H131" s="10">
        <f>SUM('დამტკ. ბიუჯ.'!H131,'ცვლილ. ბიუჯ.'!I131)</f>
        <v>100</v>
      </c>
      <c r="I131" s="10">
        <f t="shared" si="4"/>
        <v>800</v>
      </c>
      <c r="J131" s="10">
        <f t="shared" si="5"/>
        <v>900</v>
      </c>
    </row>
    <row r="132" spans="1:10" x14ac:dyDescent="0.25">
      <c r="A132" t="str">
        <f t="shared" ref="A132:A195" si="6">IF(OR(D132&lt;&gt;0,E132&lt;&gt;0,F132&lt;&gt;0,G132&lt;&gt;0,H132&lt;&gt;0,),"a","b")</f>
        <v>b</v>
      </c>
      <c r="B132" s="5"/>
      <c r="C132" s="6" t="s">
        <v>18</v>
      </c>
      <c r="D132" s="7">
        <f>SUM('დამტკ. ბიუჯ.'!D132,'ცვლილ. ბიუჯ.'!E132)</f>
        <v>0</v>
      </c>
      <c r="E132" s="7">
        <f>SUM('დამტკ. ბიუჯ.'!E132,'ცვლილ. ბიუჯ.'!F132)</f>
        <v>0</v>
      </c>
      <c r="F132" s="7">
        <f>SUM('დამტკ. ბიუჯ.'!F132,'ცვლილ. ბიუჯ.'!G132)</f>
        <v>0</v>
      </c>
      <c r="G132" s="7">
        <f>SUM('დამტკ. ბიუჯ.'!G132,'ცვლილ. ბიუჯ.'!H132)</f>
        <v>0</v>
      </c>
      <c r="H132" s="7">
        <f>SUM('დამტკ. ბიუჯ.'!H132,'ცვლილ. ბიუჯ.'!I132)</f>
        <v>0</v>
      </c>
      <c r="I132" s="7">
        <f t="shared" ref="I132:I195" si="7">SUM(E132,F132)</f>
        <v>0</v>
      </c>
      <c r="J132" s="7">
        <f t="shared" ref="J132:J195" si="8">SUM(E132,F132,G132)</f>
        <v>0</v>
      </c>
    </row>
    <row r="133" spans="1:10" x14ac:dyDescent="0.25">
      <c r="A133" t="str">
        <f t="shared" si="6"/>
        <v>b</v>
      </c>
      <c r="B133" s="5"/>
      <c r="C133" s="6" t="s">
        <v>19</v>
      </c>
      <c r="D133" s="7">
        <f>SUM('დამტკ. ბიუჯ.'!D133,'ცვლილ. ბიუჯ.'!E133)</f>
        <v>0</v>
      </c>
      <c r="E133" s="7">
        <f>SUM('დამტკ. ბიუჯ.'!E133,'ცვლილ. ბიუჯ.'!F133)</f>
        <v>0</v>
      </c>
      <c r="F133" s="7">
        <f>SUM('დამტკ. ბიუჯ.'!F133,'ცვლილ. ბიუჯ.'!G133)</f>
        <v>0</v>
      </c>
      <c r="G133" s="7">
        <f>SUM('დამტკ. ბიუჯ.'!G133,'ცვლილ. ბიუჯ.'!H133)</f>
        <v>0</v>
      </c>
      <c r="H133" s="7">
        <f>SUM('დამტკ. ბიუჯ.'!H133,'ცვლილ. ბიუჯ.'!I133)</f>
        <v>0</v>
      </c>
      <c r="I133" s="7">
        <f t="shared" si="7"/>
        <v>0</v>
      </c>
      <c r="J133" s="7">
        <f t="shared" si="8"/>
        <v>0</v>
      </c>
    </row>
    <row r="134" spans="1:10" ht="15.75" thickBot="1" x14ac:dyDescent="0.3">
      <c r="A134" t="str">
        <f t="shared" si="6"/>
        <v>b</v>
      </c>
      <c r="B134" s="11"/>
      <c r="C134" s="12" t="s">
        <v>20</v>
      </c>
      <c r="D134" s="13">
        <f>SUM('დამტკ. ბიუჯ.'!D134,'ცვლილ. ბიუჯ.'!E134)</f>
        <v>0</v>
      </c>
      <c r="E134" s="13">
        <f>SUM('დამტკ. ბიუჯ.'!E134,'ცვლილ. ბიუჯ.'!F134)</f>
        <v>0</v>
      </c>
      <c r="F134" s="13">
        <f>SUM('დამტკ. ბიუჯ.'!F134,'ცვლილ. ბიუჯ.'!G134)</f>
        <v>0</v>
      </c>
      <c r="G134" s="13">
        <f>SUM('დამტკ. ბიუჯ.'!G134,'ცვლილ. ბიუჯ.'!H134)</f>
        <v>0</v>
      </c>
      <c r="H134" s="13">
        <f>SUM('დამტკ. ბიუჯ.'!H134,'ცვლილ. ბიუჯ.'!I134)</f>
        <v>0</v>
      </c>
      <c r="I134" s="13">
        <f t="shared" si="7"/>
        <v>0</v>
      </c>
      <c r="J134" s="13">
        <f t="shared" si="8"/>
        <v>0</v>
      </c>
    </row>
    <row r="135" spans="1:10" ht="31.5" thickTop="1" thickBot="1" x14ac:dyDescent="0.3">
      <c r="A135" t="str">
        <f t="shared" si="6"/>
        <v>a</v>
      </c>
      <c r="B135" s="3" t="s">
        <v>40</v>
      </c>
      <c r="C135" s="14" t="s">
        <v>227</v>
      </c>
      <c r="D135" s="4">
        <f>SUM('დამტკ. ბიუჯ.'!D135,'ცვლილ. ბიუჯ.'!E135)</f>
        <v>99800</v>
      </c>
      <c r="E135" s="4">
        <f>SUM('დამტკ. ბიუჯ.'!E135,'ცვლილ. ბიუჯ.'!F135)</f>
        <v>30200</v>
      </c>
      <c r="F135" s="4">
        <f>SUM('დამტკ. ბიუჯ.'!F135,'ცვლილ. ბიუჯ.'!G135)</f>
        <v>29200</v>
      </c>
      <c r="G135" s="4">
        <f>SUM('დამტკ. ბიუჯ.'!G135,'ცვლილ. ბიუჯ.'!H135)</f>
        <v>23200</v>
      </c>
      <c r="H135" s="4">
        <f>SUM('დამტკ. ბიუჯ.'!H135,'ცვლილ. ბიუჯ.'!I135)</f>
        <v>17200</v>
      </c>
      <c r="I135" s="4">
        <f t="shared" si="7"/>
        <v>59400</v>
      </c>
      <c r="J135" s="4">
        <f t="shared" si="8"/>
        <v>82600</v>
      </c>
    </row>
    <row r="136" spans="1:10" ht="15.75" thickTop="1" x14ac:dyDescent="0.25">
      <c r="A136" t="str">
        <f t="shared" si="6"/>
        <v>a</v>
      </c>
      <c r="B136" s="5"/>
      <c r="C136" s="6" t="s">
        <v>10</v>
      </c>
      <c r="D136" s="7">
        <f>SUM('დამტკ. ბიუჯ.'!D136,'ცვლილ. ბიუჯ.'!E136)</f>
        <v>99800</v>
      </c>
      <c r="E136" s="7">
        <f>SUM('დამტკ. ბიუჯ.'!E136,'ცვლილ. ბიუჯ.'!F136)</f>
        <v>30200</v>
      </c>
      <c r="F136" s="7">
        <f>SUM('დამტკ. ბიუჯ.'!F136,'ცვლილ. ბიუჯ.'!G136)</f>
        <v>29200</v>
      </c>
      <c r="G136" s="7">
        <f>SUM('დამტკ. ბიუჯ.'!G136,'ცვლილ. ბიუჯ.'!H136)</f>
        <v>23200</v>
      </c>
      <c r="H136" s="7">
        <f>SUM('დამტკ. ბიუჯ.'!H136,'ცვლილ. ბიუჯ.'!I136)</f>
        <v>17200</v>
      </c>
      <c r="I136" s="7">
        <f t="shared" si="7"/>
        <v>59400</v>
      </c>
      <c r="J136" s="7">
        <f t="shared" si="8"/>
        <v>82600</v>
      </c>
    </row>
    <row r="137" spans="1:10" x14ac:dyDescent="0.25">
      <c r="A137" t="str">
        <f t="shared" si="6"/>
        <v>b</v>
      </c>
      <c r="B137" s="8"/>
      <c r="C137" s="9" t="s">
        <v>11</v>
      </c>
      <c r="D137" s="10">
        <f>SUM('დამტკ. ბიუჯ.'!D137,'ცვლილ. ბიუჯ.'!E137)</f>
        <v>0</v>
      </c>
      <c r="E137" s="10">
        <f>SUM('დამტკ. ბიუჯ.'!E137,'ცვლილ. ბიუჯ.'!F137)</f>
        <v>0</v>
      </c>
      <c r="F137" s="10">
        <f>SUM('დამტკ. ბიუჯ.'!F137,'ცვლილ. ბიუჯ.'!G137)</f>
        <v>0</v>
      </c>
      <c r="G137" s="10">
        <f>SUM('დამტკ. ბიუჯ.'!G137,'ცვლილ. ბიუჯ.'!H137)</f>
        <v>0</v>
      </c>
      <c r="H137" s="10">
        <f>SUM('დამტკ. ბიუჯ.'!H137,'ცვლილ. ბიუჯ.'!I137)</f>
        <v>0</v>
      </c>
      <c r="I137" s="10">
        <f t="shared" si="7"/>
        <v>0</v>
      </c>
      <c r="J137" s="10">
        <f t="shared" si="8"/>
        <v>0</v>
      </c>
    </row>
    <row r="138" spans="1:10" x14ac:dyDescent="0.25">
      <c r="A138" t="str">
        <f t="shared" si="6"/>
        <v>a</v>
      </c>
      <c r="B138" s="8"/>
      <c r="C138" s="9" t="s">
        <v>12</v>
      </c>
      <c r="D138" s="10">
        <f>SUM('დამტკ. ბიუჯ.'!D138,'ცვლილ. ბიუჯ.'!E138)</f>
        <v>88000</v>
      </c>
      <c r="E138" s="10">
        <f>SUM('დამტკ. ბიუჯ.'!E138,'ცვლილ. ბიუჯ.'!F138)</f>
        <v>27000</v>
      </c>
      <c r="F138" s="10">
        <f>SUM('დამტკ. ბიუჯ.'!F138,'ცვლილ. ბიუჯ.'!G138)</f>
        <v>27000</v>
      </c>
      <c r="G138" s="10">
        <f>SUM('დამტკ. ბიუჯ.'!G138,'ცვლილ. ბიუჯ.'!H138)</f>
        <v>20000</v>
      </c>
      <c r="H138" s="10">
        <f>SUM('დამტკ. ბიუჯ.'!H138,'ცვლილ. ბიუჯ.'!I138)</f>
        <v>14000</v>
      </c>
      <c r="I138" s="10">
        <f t="shared" si="7"/>
        <v>54000</v>
      </c>
      <c r="J138" s="10">
        <f t="shared" si="8"/>
        <v>74000</v>
      </c>
    </row>
    <row r="139" spans="1:10" x14ac:dyDescent="0.25">
      <c r="A139" t="str">
        <f t="shared" si="6"/>
        <v>b</v>
      </c>
      <c r="B139" s="8"/>
      <c r="C139" s="9" t="s">
        <v>13</v>
      </c>
      <c r="D139" s="10">
        <f>SUM('დამტკ. ბიუჯ.'!D139,'ცვლილ. ბიუჯ.'!E139)</f>
        <v>0</v>
      </c>
      <c r="E139" s="10">
        <f>SUM('დამტკ. ბიუჯ.'!E139,'ცვლილ. ბიუჯ.'!F139)</f>
        <v>0</v>
      </c>
      <c r="F139" s="10">
        <f>SUM('დამტკ. ბიუჯ.'!F139,'ცვლილ. ბიუჯ.'!G139)</f>
        <v>0</v>
      </c>
      <c r="G139" s="10">
        <f>SUM('დამტკ. ბიუჯ.'!G139,'ცვლილ. ბიუჯ.'!H139)</f>
        <v>0</v>
      </c>
      <c r="H139" s="10">
        <f>SUM('დამტკ. ბიუჯ.'!H139,'ცვლილ. ბიუჯ.'!I139)</f>
        <v>0</v>
      </c>
      <c r="I139" s="10">
        <f t="shared" si="7"/>
        <v>0</v>
      </c>
      <c r="J139" s="10">
        <f t="shared" si="8"/>
        <v>0</v>
      </c>
    </row>
    <row r="140" spans="1:10" x14ac:dyDescent="0.25">
      <c r="A140" t="str">
        <f t="shared" si="6"/>
        <v>b</v>
      </c>
      <c r="B140" s="8"/>
      <c r="C140" s="9" t="s">
        <v>14</v>
      </c>
      <c r="D140" s="10">
        <f>SUM('დამტკ. ბიუჯ.'!D140,'ცვლილ. ბიუჯ.'!E140)</f>
        <v>0</v>
      </c>
      <c r="E140" s="10">
        <f>SUM('დამტკ. ბიუჯ.'!E140,'ცვლილ. ბიუჯ.'!F140)</f>
        <v>0</v>
      </c>
      <c r="F140" s="10">
        <f>SUM('დამტკ. ბიუჯ.'!F140,'ცვლილ. ბიუჯ.'!G140)</f>
        <v>0</v>
      </c>
      <c r="G140" s="10">
        <f>SUM('დამტკ. ბიუჯ.'!G140,'ცვლილ. ბიუჯ.'!H140)</f>
        <v>0</v>
      </c>
      <c r="H140" s="10">
        <f>SUM('დამტკ. ბიუჯ.'!H140,'ცვლილ. ბიუჯ.'!I140)</f>
        <v>0</v>
      </c>
      <c r="I140" s="10">
        <f t="shared" si="7"/>
        <v>0</v>
      </c>
      <c r="J140" s="10">
        <f t="shared" si="8"/>
        <v>0</v>
      </c>
    </row>
    <row r="141" spans="1:10" x14ac:dyDescent="0.25">
      <c r="A141" t="str">
        <f t="shared" si="6"/>
        <v>b</v>
      </c>
      <c r="B141" s="8"/>
      <c r="C141" s="9" t="s">
        <v>15</v>
      </c>
      <c r="D141" s="10">
        <f>SUM('დამტკ. ბიუჯ.'!D141,'ცვლილ. ბიუჯ.'!E141)</f>
        <v>0</v>
      </c>
      <c r="E141" s="10">
        <f>SUM('დამტკ. ბიუჯ.'!E141,'ცვლილ. ბიუჯ.'!F141)</f>
        <v>0</v>
      </c>
      <c r="F141" s="10">
        <f>SUM('დამტკ. ბიუჯ.'!F141,'ცვლილ. ბიუჯ.'!G141)</f>
        <v>0</v>
      </c>
      <c r="G141" s="10">
        <f>SUM('დამტკ. ბიუჯ.'!G141,'ცვლილ. ბიუჯ.'!H141)</f>
        <v>0</v>
      </c>
      <c r="H141" s="10">
        <f>SUM('დამტკ. ბიუჯ.'!H141,'ცვლილ. ბიუჯ.'!I141)</f>
        <v>0</v>
      </c>
      <c r="I141" s="10">
        <f t="shared" si="7"/>
        <v>0</v>
      </c>
      <c r="J141" s="10">
        <f t="shared" si="8"/>
        <v>0</v>
      </c>
    </row>
    <row r="142" spans="1:10" x14ac:dyDescent="0.25">
      <c r="A142" t="str">
        <f t="shared" si="6"/>
        <v>a</v>
      </c>
      <c r="B142" s="8"/>
      <c r="C142" s="9" t="s">
        <v>16</v>
      </c>
      <c r="D142" s="10">
        <f>SUM('დამტკ. ბიუჯ.'!D142,'ცვლილ. ბიუჯ.'!E142)</f>
        <v>11000</v>
      </c>
      <c r="E142" s="10">
        <f>SUM('დამტკ. ბიუჯ.'!E142,'ცვლილ. ბიუჯ.'!F142)</f>
        <v>3000</v>
      </c>
      <c r="F142" s="10">
        <f>SUM('დამტკ. ბიუჯ.'!F142,'ცვლილ. ბიუჯ.'!G142)</f>
        <v>2000</v>
      </c>
      <c r="G142" s="10">
        <f>SUM('დამტკ. ბიუჯ.'!G142,'ცვლილ. ბიუჯ.'!H142)</f>
        <v>3000</v>
      </c>
      <c r="H142" s="10">
        <f>SUM('დამტკ. ბიუჯ.'!H142,'ცვლილ. ბიუჯ.'!I142)</f>
        <v>3000</v>
      </c>
      <c r="I142" s="10">
        <f t="shared" si="7"/>
        <v>5000</v>
      </c>
      <c r="J142" s="10">
        <f t="shared" si="8"/>
        <v>8000</v>
      </c>
    </row>
    <row r="143" spans="1:10" x14ac:dyDescent="0.25">
      <c r="A143" t="str">
        <f t="shared" si="6"/>
        <v>a</v>
      </c>
      <c r="B143" s="8"/>
      <c r="C143" s="9" t="s">
        <v>17</v>
      </c>
      <c r="D143" s="10">
        <f>SUM('დამტკ. ბიუჯ.'!D143,'ცვლილ. ბიუჯ.'!E143)</f>
        <v>800</v>
      </c>
      <c r="E143" s="10">
        <f>SUM('დამტკ. ბიუჯ.'!E143,'ცვლილ. ბიუჯ.'!F143)</f>
        <v>200</v>
      </c>
      <c r="F143" s="10">
        <f>SUM('დამტკ. ბიუჯ.'!F143,'ცვლილ. ბიუჯ.'!G143)</f>
        <v>200</v>
      </c>
      <c r="G143" s="10">
        <f>SUM('დამტკ. ბიუჯ.'!G143,'ცვლილ. ბიუჯ.'!H143)</f>
        <v>200</v>
      </c>
      <c r="H143" s="10">
        <f>SUM('დამტკ. ბიუჯ.'!H143,'ცვლილ. ბიუჯ.'!I143)</f>
        <v>200</v>
      </c>
      <c r="I143" s="10">
        <f t="shared" si="7"/>
        <v>400</v>
      </c>
      <c r="J143" s="10">
        <f t="shared" si="8"/>
        <v>600</v>
      </c>
    </row>
    <row r="144" spans="1:10" x14ac:dyDescent="0.25">
      <c r="A144" t="str">
        <f t="shared" si="6"/>
        <v>b</v>
      </c>
      <c r="B144" s="5"/>
      <c r="C144" s="6" t="s">
        <v>18</v>
      </c>
      <c r="D144" s="7">
        <f>SUM('დამტკ. ბიუჯ.'!D144,'ცვლილ. ბიუჯ.'!E144)</f>
        <v>0</v>
      </c>
      <c r="E144" s="7">
        <f>SUM('დამტკ. ბიუჯ.'!E144,'ცვლილ. ბიუჯ.'!F144)</f>
        <v>0</v>
      </c>
      <c r="F144" s="7">
        <f>SUM('დამტკ. ბიუჯ.'!F144,'ცვლილ. ბიუჯ.'!G144)</f>
        <v>0</v>
      </c>
      <c r="G144" s="7">
        <f>SUM('დამტკ. ბიუჯ.'!G144,'ცვლილ. ბიუჯ.'!H144)</f>
        <v>0</v>
      </c>
      <c r="H144" s="7">
        <f>SUM('დამტკ. ბიუჯ.'!H144,'ცვლილ. ბიუჯ.'!I144)</f>
        <v>0</v>
      </c>
      <c r="I144" s="7">
        <f t="shared" si="7"/>
        <v>0</v>
      </c>
      <c r="J144" s="7">
        <f t="shared" si="8"/>
        <v>0</v>
      </c>
    </row>
    <row r="145" spans="1:10" x14ac:dyDescent="0.25">
      <c r="A145" t="str">
        <f t="shared" si="6"/>
        <v>b</v>
      </c>
      <c r="B145" s="5"/>
      <c r="C145" s="6" t="s">
        <v>19</v>
      </c>
      <c r="D145" s="7">
        <f>SUM('დამტკ. ბიუჯ.'!D145,'ცვლილ. ბიუჯ.'!E145)</f>
        <v>0</v>
      </c>
      <c r="E145" s="7">
        <f>SUM('დამტკ. ბიუჯ.'!E145,'ცვლილ. ბიუჯ.'!F145)</f>
        <v>0</v>
      </c>
      <c r="F145" s="7">
        <f>SUM('დამტკ. ბიუჯ.'!F145,'ცვლილ. ბიუჯ.'!G145)</f>
        <v>0</v>
      </c>
      <c r="G145" s="7">
        <f>SUM('დამტკ. ბიუჯ.'!G145,'ცვლილ. ბიუჯ.'!H145)</f>
        <v>0</v>
      </c>
      <c r="H145" s="7">
        <f>SUM('დამტკ. ბიუჯ.'!H145,'ცვლილ. ბიუჯ.'!I145)</f>
        <v>0</v>
      </c>
      <c r="I145" s="7">
        <f t="shared" si="7"/>
        <v>0</v>
      </c>
      <c r="J145" s="7">
        <f t="shared" si="8"/>
        <v>0</v>
      </c>
    </row>
    <row r="146" spans="1:10" ht="15.75" thickBot="1" x14ac:dyDescent="0.3">
      <c r="A146" t="str">
        <f t="shared" si="6"/>
        <v>b</v>
      </c>
      <c r="B146" s="11"/>
      <c r="C146" s="12" t="s">
        <v>20</v>
      </c>
      <c r="D146" s="13">
        <f>SUM('დამტკ. ბიუჯ.'!D146,'ცვლილ. ბიუჯ.'!E146)</f>
        <v>0</v>
      </c>
      <c r="E146" s="13">
        <f>SUM('დამტკ. ბიუჯ.'!E146,'ცვლილ. ბიუჯ.'!F146)</f>
        <v>0</v>
      </c>
      <c r="F146" s="13">
        <f>SUM('დამტკ. ბიუჯ.'!F146,'ცვლილ. ბიუჯ.'!G146)</f>
        <v>0</v>
      </c>
      <c r="G146" s="13">
        <f>SUM('დამტკ. ბიუჯ.'!G146,'ცვლილ. ბიუჯ.'!H146)</f>
        <v>0</v>
      </c>
      <c r="H146" s="13">
        <f>SUM('დამტკ. ბიუჯ.'!H146,'ცვლილ. ბიუჯ.'!I146)</f>
        <v>0</v>
      </c>
      <c r="I146" s="13">
        <f t="shared" si="7"/>
        <v>0</v>
      </c>
      <c r="J146" s="13">
        <f t="shared" si="8"/>
        <v>0</v>
      </c>
    </row>
    <row r="147" spans="1:10" ht="31.5" thickTop="1" thickBot="1" x14ac:dyDescent="0.3">
      <c r="A147" t="str">
        <f t="shared" si="6"/>
        <v>a</v>
      </c>
      <c r="B147" s="3" t="s">
        <v>42</v>
      </c>
      <c r="C147" s="14" t="s">
        <v>228</v>
      </c>
      <c r="D147" s="4">
        <f>SUM('დამტკ. ბიუჯ.'!D147,'ცვლილ. ბიუჯ.'!E147)</f>
        <v>101000</v>
      </c>
      <c r="E147" s="4">
        <f>SUM('დამტკ. ბიუჯ.'!E147,'ცვლილ. ბიუჯ.'!F147)</f>
        <v>36000</v>
      </c>
      <c r="F147" s="4">
        <f>SUM('დამტკ. ბიუჯ.'!F147,'ცვლილ. ბიუჯ.'!G147)</f>
        <v>28000</v>
      </c>
      <c r="G147" s="4">
        <f>SUM('დამტკ. ბიუჯ.'!G147,'ცვლილ. ბიუჯ.'!H147)</f>
        <v>21000</v>
      </c>
      <c r="H147" s="4">
        <f>SUM('დამტკ. ბიუჯ.'!H147,'ცვლილ. ბიუჯ.'!I147)</f>
        <v>16000</v>
      </c>
      <c r="I147" s="4">
        <f t="shared" si="7"/>
        <v>64000</v>
      </c>
      <c r="J147" s="4">
        <f t="shared" si="8"/>
        <v>85000</v>
      </c>
    </row>
    <row r="148" spans="1:10" ht="15.75" thickTop="1" x14ac:dyDescent="0.25">
      <c r="A148" t="str">
        <f t="shared" si="6"/>
        <v>a</v>
      </c>
      <c r="B148" s="5"/>
      <c r="C148" s="6" t="s">
        <v>10</v>
      </c>
      <c r="D148" s="7">
        <f>SUM('დამტკ. ბიუჯ.'!D148,'ცვლილ. ბიუჯ.'!E148)</f>
        <v>101000</v>
      </c>
      <c r="E148" s="7">
        <f>SUM('დამტკ. ბიუჯ.'!E148,'ცვლილ. ბიუჯ.'!F148)</f>
        <v>36000</v>
      </c>
      <c r="F148" s="7">
        <f>SUM('დამტკ. ბიუჯ.'!F148,'ცვლილ. ბიუჯ.'!G148)</f>
        <v>28000</v>
      </c>
      <c r="G148" s="7">
        <f>SUM('დამტკ. ბიუჯ.'!G148,'ცვლილ. ბიუჯ.'!H148)</f>
        <v>21000</v>
      </c>
      <c r="H148" s="7">
        <f>SUM('დამტკ. ბიუჯ.'!H148,'ცვლილ. ბიუჯ.'!I148)</f>
        <v>16000</v>
      </c>
      <c r="I148" s="7">
        <f t="shared" si="7"/>
        <v>64000</v>
      </c>
      <c r="J148" s="7">
        <f t="shared" si="8"/>
        <v>85000</v>
      </c>
    </row>
    <row r="149" spans="1:10" x14ac:dyDescent="0.25">
      <c r="A149" t="str">
        <f t="shared" si="6"/>
        <v>b</v>
      </c>
      <c r="B149" s="8"/>
      <c r="C149" s="9" t="s">
        <v>11</v>
      </c>
      <c r="D149" s="10">
        <f>SUM('დამტკ. ბიუჯ.'!D149,'ცვლილ. ბიუჯ.'!E149)</f>
        <v>0</v>
      </c>
      <c r="E149" s="10">
        <f>SUM('დამტკ. ბიუჯ.'!E149,'ცვლილ. ბიუჯ.'!F149)</f>
        <v>0</v>
      </c>
      <c r="F149" s="10">
        <f>SUM('დამტკ. ბიუჯ.'!F149,'ცვლილ. ბიუჯ.'!G149)</f>
        <v>0</v>
      </c>
      <c r="G149" s="10">
        <f>SUM('დამტკ. ბიუჯ.'!G149,'ცვლილ. ბიუჯ.'!H149)</f>
        <v>0</v>
      </c>
      <c r="H149" s="10">
        <f>SUM('დამტკ. ბიუჯ.'!H149,'ცვლილ. ბიუჯ.'!I149)</f>
        <v>0</v>
      </c>
      <c r="I149" s="10">
        <f t="shared" si="7"/>
        <v>0</v>
      </c>
      <c r="J149" s="10">
        <f t="shared" si="8"/>
        <v>0</v>
      </c>
    </row>
    <row r="150" spans="1:10" x14ac:dyDescent="0.25">
      <c r="A150" t="str">
        <f t="shared" si="6"/>
        <v>a</v>
      </c>
      <c r="B150" s="8"/>
      <c r="C150" s="9" t="s">
        <v>12</v>
      </c>
      <c r="D150" s="10">
        <f>SUM('დამტკ. ბიუჯ.'!D150,'ცვლილ. ბიუჯ.'!E150)</f>
        <v>93000</v>
      </c>
      <c r="E150" s="10">
        <f>SUM('დამტკ. ბიუჯ.'!E150,'ცვლილ. ბიუჯ.'!F150)</f>
        <v>33000</v>
      </c>
      <c r="F150" s="10">
        <f>SUM('დამტკ. ბიუჯ.'!F150,'ცვლილ. ბიუჯ.'!G150)</f>
        <v>25000</v>
      </c>
      <c r="G150" s="10">
        <f>SUM('დამტკ. ბიუჯ.'!G150,'ცვლილ. ბიუჯ.'!H150)</f>
        <v>20000</v>
      </c>
      <c r="H150" s="10">
        <f>SUM('დამტკ. ბიუჯ.'!H150,'ცვლილ. ბიუჯ.'!I150)</f>
        <v>15000</v>
      </c>
      <c r="I150" s="10">
        <f t="shared" si="7"/>
        <v>58000</v>
      </c>
      <c r="J150" s="10">
        <f t="shared" si="8"/>
        <v>78000</v>
      </c>
    </row>
    <row r="151" spans="1:10" x14ac:dyDescent="0.25">
      <c r="A151" t="str">
        <f t="shared" si="6"/>
        <v>b</v>
      </c>
      <c r="B151" s="8"/>
      <c r="C151" s="9" t="s">
        <v>13</v>
      </c>
      <c r="D151" s="10">
        <f>SUM('დამტკ. ბიუჯ.'!D151,'ცვლილ. ბიუჯ.'!E151)</f>
        <v>0</v>
      </c>
      <c r="E151" s="10">
        <f>SUM('დამტკ. ბიუჯ.'!E151,'ცვლილ. ბიუჯ.'!F151)</f>
        <v>0</v>
      </c>
      <c r="F151" s="10">
        <f>SUM('დამტკ. ბიუჯ.'!F151,'ცვლილ. ბიუჯ.'!G151)</f>
        <v>0</v>
      </c>
      <c r="G151" s="10">
        <f>SUM('დამტკ. ბიუჯ.'!G151,'ცვლილ. ბიუჯ.'!H151)</f>
        <v>0</v>
      </c>
      <c r="H151" s="10">
        <f>SUM('დამტკ. ბიუჯ.'!H151,'ცვლილ. ბიუჯ.'!I151)</f>
        <v>0</v>
      </c>
      <c r="I151" s="10">
        <f t="shared" si="7"/>
        <v>0</v>
      </c>
      <c r="J151" s="10">
        <f t="shared" si="8"/>
        <v>0</v>
      </c>
    </row>
    <row r="152" spans="1:10" x14ac:dyDescent="0.25">
      <c r="A152" t="str">
        <f t="shared" si="6"/>
        <v>b</v>
      </c>
      <c r="B152" s="8"/>
      <c r="C152" s="9" t="s">
        <v>14</v>
      </c>
      <c r="D152" s="10">
        <f>SUM('დამტკ. ბიუჯ.'!D152,'ცვლილ. ბიუჯ.'!E152)</f>
        <v>0</v>
      </c>
      <c r="E152" s="10">
        <f>SUM('დამტკ. ბიუჯ.'!E152,'ცვლილ. ბიუჯ.'!F152)</f>
        <v>0</v>
      </c>
      <c r="F152" s="10">
        <f>SUM('დამტკ. ბიუჯ.'!F152,'ცვლილ. ბიუჯ.'!G152)</f>
        <v>0</v>
      </c>
      <c r="G152" s="10">
        <f>SUM('დამტკ. ბიუჯ.'!G152,'ცვლილ. ბიუჯ.'!H152)</f>
        <v>0</v>
      </c>
      <c r="H152" s="10">
        <f>SUM('დამტკ. ბიუჯ.'!H152,'ცვლილ. ბიუჯ.'!I152)</f>
        <v>0</v>
      </c>
      <c r="I152" s="10">
        <f t="shared" si="7"/>
        <v>0</v>
      </c>
      <c r="J152" s="10">
        <f t="shared" si="8"/>
        <v>0</v>
      </c>
    </row>
    <row r="153" spans="1:10" x14ac:dyDescent="0.25">
      <c r="A153" t="str">
        <f t="shared" si="6"/>
        <v>b</v>
      </c>
      <c r="B153" s="8"/>
      <c r="C153" s="9" t="s">
        <v>15</v>
      </c>
      <c r="D153" s="10">
        <f>SUM('დამტკ. ბიუჯ.'!D153,'ცვლილ. ბიუჯ.'!E153)</f>
        <v>0</v>
      </c>
      <c r="E153" s="10">
        <f>SUM('დამტკ. ბიუჯ.'!E153,'ცვლილ. ბიუჯ.'!F153)</f>
        <v>0</v>
      </c>
      <c r="F153" s="10">
        <f>SUM('დამტკ. ბიუჯ.'!F153,'ცვლილ. ბიუჯ.'!G153)</f>
        <v>0</v>
      </c>
      <c r="G153" s="10">
        <f>SUM('დამტკ. ბიუჯ.'!G153,'ცვლილ. ბიუჯ.'!H153)</f>
        <v>0</v>
      </c>
      <c r="H153" s="10">
        <f>SUM('დამტკ. ბიუჯ.'!H153,'ცვლილ. ბიუჯ.'!I153)</f>
        <v>0</v>
      </c>
      <c r="I153" s="10">
        <f t="shared" si="7"/>
        <v>0</v>
      </c>
      <c r="J153" s="10">
        <f t="shared" si="8"/>
        <v>0</v>
      </c>
    </row>
    <row r="154" spans="1:10" x14ac:dyDescent="0.25">
      <c r="A154" t="str">
        <f t="shared" si="6"/>
        <v>a</v>
      </c>
      <c r="B154" s="8"/>
      <c r="C154" s="9" t="s">
        <v>16</v>
      </c>
      <c r="D154" s="10">
        <f>SUM('დამტკ. ბიუჯ.'!D154,'ცვლილ. ბიუჯ.'!E154)</f>
        <v>8000</v>
      </c>
      <c r="E154" s="10">
        <f>SUM('დამტკ. ბიუჯ.'!E154,'ცვლილ. ბიუჯ.'!F154)</f>
        <v>3000</v>
      </c>
      <c r="F154" s="10">
        <f>SUM('დამტკ. ბიუჯ.'!F154,'ცვლილ. ბიუჯ.'!G154)</f>
        <v>3000</v>
      </c>
      <c r="G154" s="10">
        <f>SUM('დამტკ. ბიუჯ.'!G154,'ცვლილ. ბიუჯ.'!H154)</f>
        <v>1000</v>
      </c>
      <c r="H154" s="10">
        <f>SUM('დამტკ. ბიუჯ.'!H154,'ცვლილ. ბიუჯ.'!I154)</f>
        <v>1000</v>
      </c>
      <c r="I154" s="10">
        <f t="shared" si="7"/>
        <v>6000</v>
      </c>
      <c r="J154" s="10">
        <f t="shared" si="8"/>
        <v>7000</v>
      </c>
    </row>
    <row r="155" spans="1:10" x14ac:dyDescent="0.25">
      <c r="A155" t="str">
        <f t="shared" si="6"/>
        <v>b</v>
      </c>
      <c r="B155" s="8"/>
      <c r="C155" s="9" t="s">
        <v>17</v>
      </c>
      <c r="D155" s="10">
        <f>SUM('დამტკ. ბიუჯ.'!D155,'ცვლილ. ბიუჯ.'!E155)</f>
        <v>0</v>
      </c>
      <c r="E155" s="10">
        <f>SUM('დამტკ. ბიუჯ.'!E155,'ცვლილ. ბიუჯ.'!F155)</f>
        <v>0</v>
      </c>
      <c r="F155" s="10">
        <f>SUM('დამტკ. ბიუჯ.'!F155,'ცვლილ. ბიუჯ.'!G155)</f>
        <v>0</v>
      </c>
      <c r="G155" s="10">
        <f>SUM('დამტკ. ბიუჯ.'!G155,'ცვლილ. ბიუჯ.'!H155)</f>
        <v>0</v>
      </c>
      <c r="H155" s="10">
        <f>SUM('დამტკ. ბიუჯ.'!H155,'ცვლილ. ბიუჯ.'!I155)</f>
        <v>0</v>
      </c>
      <c r="I155" s="10">
        <f t="shared" si="7"/>
        <v>0</v>
      </c>
      <c r="J155" s="10">
        <f t="shared" si="8"/>
        <v>0</v>
      </c>
    </row>
    <row r="156" spans="1:10" x14ac:dyDescent="0.25">
      <c r="A156" t="str">
        <f t="shared" si="6"/>
        <v>b</v>
      </c>
      <c r="B156" s="5"/>
      <c r="C156" s="6" t="s">
        <v>18</v>
      </c>
      <c r="D156" s="7">
        <f>SUM('დამტკ. ბიუჯ.'!D156,'ცვლილ. ბიუჯ.'!E156)</f>
        <v>0</v>
      </c>
      <c r="E156" s="7">
        <f>SUM('დამტკ. ბიუჯ.'!E156,'ცვლილ. ბიუჯ.'!F156)</f>
        <v>0</v>
      </c>
      <c r="F156" s="7">
        <f>SUM('დამტკ. ბიუჯ.'!F156,'ცვლილ. ბიუჯ.'!G156)</f>
        <v>0</v>
      </c>
      <c r="G156" s="7">
        <f>SUM('დამტკ. ბიუჯ.'!G156,'ცვლილ. ბიუჯ.'!H156)</f>
        <v>0</v>
      </c>
      <c r="H156" s="7">
        <f>SUM('დამტკ. ბიუჯ.'!H156,'ცვლილ. ბიუჯ.'!I156)</f>
        <v>0</v>
      </c>
      <c r="I156" s="7">
        <f t="shared" si="7"/>
        <v>0</v>
      </c>
      <c r="J156" s="7">
        <f t="shared" si="8"/>
        <v>0</v>
      </c>
    </row>
    <row r="157" spans="1:10" x14ac:dyDescent="0.25">
      <c r="A157" t="str">
        <f t="shared" si="6"/>
        <v>b</v>
      </c>
      <c r="B157" s="5"/>
      <c r="C157" s="6" t="s">
        <v>19</v>
      </c>
      <c r="D157" s="7">
        <f>SUM('დამტკ. ბიუჯ.'!D157,'ცვლილ. ბიუჯ.'!E157)</f>
        <v>0</v>
      </c>
      <c r="E157" s="7">
        <f>SUM('დამტკ. ბიუჯ.'!E157,'ცვლილ. ბიუჯ.'!F157)</f>
        <v>0</v>
      </c>
      <c r="F157" s="7">
        <f>SUM('დამტკ. ბიუჯ.'!F157,'ცვლილ. ბიუჯ.'!G157)</f>
        <v>0</v>
      </c>
      <c r="G157" s="7">
        <f>SUM('დამტკ. ბიუჯ.'!G157,'ცვლილ. ბიუჯ.'!H157)</f>
        <v>0</v>
      </c>
      <c r="H157" s="7">
        <f>SUM('დამტკ. ბიუჯ.'!H157,'ცვლილ. ბიუჯ.'!I157)</f>
        <v>0</v>
      </c>
      <c r="I157" s="7">
        <f t="shared" si="7"/>
        <v>0</v>
      </c>
      <c r="J157" s="7">
        <f t="shared" si="8"/>
        <v>0</v>
      </c>
    </row>
    <row r="158" spans="1:10" ht="15.75" thickBot="1" x14ac:dyDescent="0.3">
      <c r="A158" t="str">
        <f t="shared" si="6"/>
        <v>b</v>
      </c>
      <c r="B158" s="11"/>
      <c r="C158" s="12" t="s">
        <v>20</v>
      </c>
      <c r="D158" s="13">
        <f>SUM('დამტკ. ბიუჯ.'!D158,'ცვლილ. ბიუჯ.'!E158)</f>
        <v>0</v>
      </c>
      <c r="E158" s="13">
        <f>SUM('დამტკ. ბიუჯ.'!E158,'ცვლილ. ბიუჯ.'!F158)</f>
        <v>0</v>
      </c>
      <c r="F158" s="13">
        <f>SUM('დამტკ. ბიუჯ.'!F158,'ცვლილ. ბიუჯ.'!G158)</f>
        <v>0</v>
      </c>
      <c r="G158" s="13">
        <f>SUM('დამტკ. ბიუჯ.'!G158,'ცვლილ. ბიუჯ.'!H158)</f>
        <v>0</v>
      </c>
      <c r="H158" s="13">
        <f>SUM('დამტკ. ბიუჯ.'!H158,'ცვლილ. ბიუჯ.'!I158)</f>
        <v>0</v>
      </c>
      <c r="I158" s="13">
        <f t="shared" si="7"/>
        <v>0</v>
      </c>
      <c r="J158" s="13">
        <f t="shared" si="8"/>
        <v>0</v>
      </c>
    </row>
    <row r="159" spans="1:10" ht="31.5" thickTop="1" thickBot="1" x14ac:dyDescent="0.3">
      <c r="A159" t="str">
        <f t="shared" si="6"/>
        <v>a</v>
      </c>
      <c r="B159" s="3" t="s">
        <v>44</v>
      </c>
      <c r="C159" s="14" t="s">
        <v>229</v>
      </c>
      <c r="D159" s="4">
        <f>SUM('დამტკ. ბიუჯ.'!D159,'ცვლილ. ბიუჯ.'!E159)</f>
        <v>61000</v>
      </c>
      <c r="E159" s="4">
        <f>SUM('დამტკ. ბიუჯ.'!E159,'ცვლილ. ბიუჯ.'!F159)</f>
        <v>22300</v>
      </c>
      <c r="F159" s="4">
        <f>SUM('დამტკ. ბიუჯ.'!F159,'ცვლილ. ბიუჯ.'!G159)</f>
        <v>14300</v>
      </c>
      <c r="G159" s="4">
        <f>SUM('დამტკ. ბიუჯ.'!G159,'ცვლილ. ბიუჯ.'!H159)</f>
        <v>14200</v>
      </c>
      <c r="H159" s="4">
        <f>SUM('დამტკ. ბიუჯ.'!H159,'ცვლილ. ბიუჯ.'!I159)</f>
        <v>10200</v>
      </c>
      <c r="I159" s="4">
        <f t="shared" si="7"/>
        <v>36600</v>
      </c>
      <c r="J159" s="4">
        <f t="shared" si="8"/>
        <v>50800</v>
      </c>
    </row>
    <row r="160" spans="1:10" ht="15.75" thickTop="1" x14ac:dyDescent="0.25">
      <c r="A160" t="str">
        <f t="shared" si="6"/>
        <v>a</v>
      </c>
      <c r="B160" s="5"/>
      <c r="C160" s="6" t="s">
        <v>10</v>
      </c>
      <c r="D160" s="7">
        <f>SUM('დამტკ. ბიუჯ.'!D160,'ცვლილ. ბიუჯ.'!E160)</f>
        <v>61000</v>
      </c>
      <c r="E160" s="7">
        <f>SUM('დამტკ. ბიუჯ.'!E160,'ცვლილ. ბიუჯ.'!F160)</f>
        <v>22300</v>
      </c>
      <c r="F160" s="7">
        <f>SUM('დამტკ. ბიუჯ.'!F160,'ცვლილ. ბიუჯ.'!G160)</f>
        <v>14300</v>
      </c>
      <c r="G160" s="7">
        <f>SUM('დამტკ. ბიუჯ.'!G160,'ცვლილ. ბიუჯ.'!H160)</f>
        <v>14200</v>
      </c>
      <c r="H160" s="7">
        <f>SUM('დამტკ. ბიუჯ.'!H160,'ცვლილ. ბიუჯ.'!I160)</f>
        <v>10200</v>
      </c>
      <c r="I160" s="7">
        <f t="shared" si="7"/>
        <v>36600</v>
      </c>
      <c r="J160" s="7">
        <f t="shared" si="8"/>
        <v>50800</v>
      </c>
    </row>
    <row r="161" spans="1:10" x14ac:dyDescent="0.25">
      <c r="A161" t="str">
        <f t="shared" si="6"/>
        <v>b</v>
      </c>
      <c r="B161" s="8"/>
      <c r="C161" s="9" t="s">
        <v>11</v>
      </c>
      <c r="D161" s="10">
        <f>SUM('დამტკ. ბიუჯ.'!D161,'ცვლილ. ბიუჯ.'!E161)</f>
        <v>0</v>
      </c>
      <c r="E161" s="10">
        <f>SUM('დამტკ. ბიუჯ.'!E161,'ცვლილ. ბიუჯ.'!F161)</f>
        <v>0</v>
      </c>
      <c r="F161" s="10">
        <f>SUM('დამტკ. ბიუჯ.'!F161,'ცვლილ. ბიუჯ.'!G161)</f>
        <v>0</v>
      </c>
      <c r="G161" s="10">
        <f>SUM('დამტკ. ბიუჯ.'!G161,'ცვლილ. ბიუჯ.'!H161)</f>
        <v>0</v>
      </c>
      <c r="H161" s="10">
        <f>SUM('დამტკ. ბიუჯ.'!H161,'ცვლილ. ბიუჯ.'!I161)</f>
        <v>0</v>
      </c>
      <c r="I161" s="10">
        <f t="shared" si="7"/>
        <v>0</v>
      </c>
      <c r="J161" s="10">
        <f t="shared" si="8"/>
        <v>0</v>
      </c>
    </row>
    <row r="162" spans="1:10" x14ac:dyDescent="0.25">
      <c r="A162" t="str">
        <f t="shared" si="6"/>
        <v>a</v>
      </c>
      <c r="B162" s="8"/>
      <c r="C162" s="9" t="s">
        <v>12</v>
      </c>
      <c r="D162" s="10">
        <f>SUM('დამტკ. ბიუჯ.'!D162,'ცვლილ. ბიუჯ.'!E162)</f>
        <v>52000</v>
      </c>
      <c r="E162" s="10">
        <f>SUM('დამტკ. ბიუჯ.'!E162,'ცვლილ. ბიუჯ.'!F162)</f>
        <v>19000</v>
      </c>
      <c r="F162" s="10">
        <f>SUM('დამტკ. ბიუჯ.'!F162,'ცვლილ. ბიუჯ.'!G162)</f>
        <v>12000</v>
      </c>
      <c r="G162" s="10">
        <f>SUM('დამტკ. ბიუჯ.'!G162,'ცვლილ. ბიუჯ.'!H162)</f>
        <v>12000</v>
      </c>
      <c r="H162" s="10">
        <f>SUM('დამტკ. ბიუჯ.'!H162,'ცვლილ. ბიუჯ.'!I162)</f>
        <v>9000</v>
      </c>
      <c r="I162" s="10">
        <f t="shared" si="7"/>
        <v>31000</v>
      </c>
      <c r="J162" s="10">
        <f t="shared" si="8"/>
        <v>43000</v>
      </c>
    </row>
    <row r="163" spans="1:10" x14ac:dyDescent="0.25">
      <c r="A163" t="str">
        <f t="shared" si="6"/>
        <v>b</v>
      </c>
      <c r="B163" s="8"/>
      <c r="C163" s="9" t="s">
        <v>13</v>
      </c>
      <c r="D163" s="10">
        <f>SUM('დამტკ. ბიუჯ.'!D163,'ცვლილ. ბიუჯ.'!E163)</f>
        <v>0</v>
      </c>
      <c r="E163" s="10">
        <f>SUM('დამტკ. ბიუჯ.'!E163,'ცვლილ. ბიუჯ.'!F163)</f>
        <v>0</v>
      </c>
      <c r="F163" s="10">
        <f>SUM('დამტკ. ბიუჯ.'!F163,'ცვლილ. ბიუჯ.'!G163)</f>
        <v>0</v>
      </c>
      <c r="G163" s="10">
        <f>SUM('დამტკ. ბიუჯ.'!G163,'ცვლილ. ბიუჯ.'!H163)</f>
        <v>0</v>
      </c>
      <c r="H163" s="10">
        <f>SUM('დამტკ. ბიუჯ.'!H163,'ცვლილ. ბიუჯ.'!I163)</f>
        <v>0</v>
      </c>
      <c r="I163" s="10">
        <f t="shared" si="7"/>
        <v>0</v>
      </c>
      <c r="J163" s="10">
        <f t="shared" si="8"/>
        <v>0</v>
      </c>
    </row>
    <row r="164" spans="1:10" x14ac:dyDescent="0.25">
      <c r="A164" t="str">
        <f t="shared" si="6"/>
        <v>b</v>
      </c>
      <c r="B164" s="8"/>
      <c r="C164" s="9" t="s">
        <v>14</v>
      </c>
      <c r="D164" s="10">
        <f>SUM('დამტკ. ბიუჯ.'!D164,'ცვლილ. ბიუჯ.'!E164)</f>
        <v>0</v>
      </c>
      <c r="E164" s="10">
        <f>SUM('დამტკ. ბიუჯ.'!E164,'ცვლილ. ბიუჯ.'!F164)</f>
        <v>0</v>
      </c>
      <c r="F164" s="10">
        <f>SUM('დამტკ. ბიუჯ.'!F164,'ცვლილ. ბიუჯ.'!G164)</f>
        <v>0</v>
      </c>
      <c r="G164" s="10">
        <f>SUM('დამტკ. ბიუჯ.'!G164,'ცვლილ. ბიუჯ.'!H164)</f>
        <v>0</v>
      </c>
      <c r="H164" s="10">
        <f>SUM('დამტკ. ბიუჯ.'!H164,'ცვლილ. ბიუჯ.'!I164)</f>
        <v>0</v>
      </c>
      <c r="I164" s="10">
        <f t="shared" si="7"/>
        <v>0</v>
      </c>
      <c r="J164" s="10">
        <f t="shared" si="8"/>
        <v>0</v>
      </c>
    </row>
    <row r="165" spans="1:10" x14ac:dyDescent="0.25">
      <c r="A165" t="str">
        <f t="shared" si="6"/>
        <v>b</v>
      </c>
      <c r="B165" s="8"/>
      <c r="C165" s="9" t="s">
        <v>15</v>
      </c>
      <c r="D165" s="10">
        <f>SUM('დამტკ. ბიუჯ.'!D165,'ცვლილ. ბიუჯ.'!E165)</f>
        <v>0</v>
      </c>
      <c r="E165" s="10">
        <f>SUM('დამტკ. ბიუჯ.'!E165,'ცვლილ. ბიუჯ.'!F165)</f>
        <v>0</v>
      </c>
      <c r="F165" s="10">
        <f>SUM('დამტკ. ბიუჯ.'!F165,'ცვლილ. ბიუჯ.'!G165)</f>
        <v>0</v>
      </c>
      <c r="G165" s="10">
        <f>SUM('დამტკ. ბიუჯ.'!G165,'ცვლილ. ბიუჯ.'!H165)</f>
        <v>0</v>
      </c>
      <c r="H165" s="10">
        <f>SUM('დამტკ. ბიუჯ.'!H165,'ცვლილ. ბიუჯ.'!I165)</f>
        <v>0</v>
      </c>
      <c r="I165" s="10">
        <f t="shared" si="7"/>
        <v>0</v>
      </c>
      <c r="J165" s="10">
        <f t="shared" si="8"/>
        <v>0</v>
      </c>
    </row>
    <row r="166" spans="1:10" x14ac:dyDescent="0.25">
      <c r="A166" t="str">
        <f t="shared" si="6"/>
        <v>a</v>
      </c>
      <c r="B166" s="8"/>
      <c r="C166" s="9" t="s">
        <v>16</v>
      </c>
      <c r="D166" s="10">
        <f>SUM('დამტკ. ბიუჯ.'!D166,'ცვლილ. ბიუჯ.'!E166)</f>
        <v>8000</v>
      </c>
      <c r="E166" s="10">
        <f>SUM('დამტკ. ბიუჯ.'!E166,'ცვლილ. ბიუჯ.'!F166)</f>
        <v>3000</v>
      </c>
      <c r="F166" s="10">
        <f>SUM('დამტკ. ბიუჯ.'!F166,'ცვლილ. ბიუჯ.'!G166)</f>
        <v>2000</v>
      </c>
      <c r="G166" s="10">
        <f>SUM('დამტკ. ბიუჯ.'!G166,'ცვლილ. ბიუჯ.'!H166)</f>
        <v>2000</v>
      </c>
      <c r="H166" s="10">
        <f>SUM('დამტკ. ბიუჯ.'!H166,'ცვლილ. ბიუჯ.'!I166)</f>
        <v>1000</v>
      </c>
      <c r="I166" s="10">
        <f t="shared" si="7"/>
        <v>5000</v>
      </c>
      <c r="J166" s="10">
        <f t="shared" si="8"/>
        <v>7000</v>
      </c>
    </row>
    <row r="167" spans="1:10" x14ac:dyDescent="0.25">
      <c r="A167" t="str">
        <f t="shared" si="6"/>
        <v>a</v>
      </c>
      <c r="B167" s="8"/>
      <c r="C167" s="9" t="s">
        <v>17</v>
      </c>
      <c r="D167" s="10">
        <f>SUM('დამტკ. ბიუჯ.'!D167,'ცვლილ. ბიუჯ.'!E167)</f>
        <v>1000</v>
      </c>
      <c r="E167" s="10">
        <f>SUM('დამტკ. ბიუჯ.'!E167,'ცვლილ. ბიუჯ.'!F167)</f>
        <v>300</v>
      </c>
      <c r="F167" s="10">
        <f>SUM('დამტკ. ბიუჯ.'!F167,'ცვლილ. ბიუჯ.'!G167)</f>
        <v>300</v>
      </c>
      <c r="G167" s="10">
        <f>SUM('დამტკ. ბიუჯ.'!G167,'ცვლილ. ბიუჯ.'!H167)</f>
        <v>200</v>
      </c>
      <c r="H167" s="10">
        <f>SUM('დამტკ. ბიუჯ.'!H167,'ცვლილ. ბიუჯ.'!I167)</f>
        <v>200</v>
      </c>
      <c r="I167" s="10">
        <f t="shared" si="7"/>
        <v>600</v>
      </c>
      <c r="J167" s="10">
        <f t="shared" si="8"/>
        <v>800</v>
      </c>
    </row>
    <row r="168" spans="1:10" x14ac:dyDescent="0.25">
      <c r="A168" t="str">
        <f t="shared" si="6"/>
        <v>b</v>
      </c>
      <c r="B168" s="5"/>
      <c r="C168" s="6" t="s">
        <v>18</v>
      </c>
      <c r="D168" s="7">
        <f>SUM('დამტკ. ბიუჯ.'!D168,'ცვლილ. ბიუჯ.'!E168)</f>
        <v>0</v>
      </c>
      <c r="E168" s="7">
        <f>SUM('დამტკ. ბიუჯ.'!E168,'ცვლილ. ბიუჯ.'!F168)</f>
        <v>0</v>
      </c>
      <c r="F168" s="7">
        <f>SUM('დამტკ. ბიუჯ.'!F168,'ცვლილ. ბიუჯ.'!G168)</f>
        <v>0</v>
      </c>
      <c r="G168" s="7">
        <f>SUM('დამტკ. ბიუჯ.'!G168,'ცვლილ. ბიუჯ.'!H168)</f>
        <v>0</v>
      </c>
      <c r="H168" s="7">
        <f>SUM('დამტკ. ბიუჯ.'!H168,'ცვლილ. ბიუჯ.'!I168)</f>
        <v>0</v>
      </c>
      <c r="I168" s="7">
        <f t="shared" si="7"/>
        <v>0</v>
      </c>
      <c r="J168" s="7">
        <f t="shared" si="8"/>
        <v>0</v>
      </c>
    </row>
    <row r="169" spans="1:10" x14ac:dyDescent="0.25">
      <c r="A169" t="str">
        <f t="shared" si="6"/>
        <v>b</v>
      </c>
      <c r="B169" s="5"/>
      <c r="C169" s="6" t="s">
        <v>19</v>
      </c>
      <c r="D169" s="7">
        <f>SUM('დამტკ. ბიუჯ.'!D169,'ცვლილ. ბიუჯ.'!E169)</f>
        <v>0</v>
      </c>
      <c r="E169" s="7">
        <f>SUM('დამტკ. ბიუჯ.'!E169,'ცვლილ. ბიუჯ.'!F169)</f>
        <v>0</v>
      </c>
      <c r="F169" s="7">
        <f>SUM('დამტკ. ბიუჯ.'!F169,'ცვლილ. ბიუჯ.'!G169)</f>
        <v>0</v>
      </c>
      <c r="G169" s="7">
        <f>SUM('დამტკ. ბიუჯ.'!G169,'ცვლილ. ბიუჯ.'!H169)</f>
        <v>0</v>
      </c>
      <c r="H169" s="7">
        <f>SUM('დამტკ. ბიუჯ.'!H169,'ცვლილ. ბიუჯ.'!I169)</f>
        <v>0</v>
      </c>
      <c r="I169" s="7">
        <f t="shared" si="7"/>
        <v>0</v>
      </c>
      <c r="J169" s="7">
        <f t="shared" si="8"/>
        <v>0</v>
      </c>
    </row>
    <row r="170" spans="1:10" ht="15.75" thickBot="1" x14ac:dyDescent="0.3">
      <c r="A170" t="str">
        <f t="shared" si="6"/>
        <v>b</v>
      </c>
      <c r="B170" s="11"/>
      <c r="C170" s="12" t="s">
        <v>20</v>
      </c>
      <c r="D170" s="13">
        <f>SUM('დამტკ. ბიუჯ.'!D170,'ცვლილ. ბიუჯ.'!E170)</f>
        <v>0</v>
      </c>
      <c r="E170" s="13">
        <f>SUM('დამტკ. ბიუჯ.'!E170,'ცვლილ. ბიუჯ.'!F170)</f>
        <v>0</v>
      </c>
      <c r="F170" s="13">
        <f>SUM('დამტკ. ბიუჯ.'!F170,'ცვლილ. ბიუჯ.'!G170)</f>
        <v>0</v>
      </c>
      <c r="G170" s="13">
        <f>SUM('დამტკ. ბიუჯ.'!G170,'ცვლილ. ბიუჯ.'!H170)</f>
        <v>0</v>
      </c>
      <c r="H170" s="13">
        <f>SUM('დამტკ. ბიუჯ.'!H170,'ცვლილ. ბიუჯ.'!I170)</f>
        <v>0</v>
      </c>
      <c r="I170" s="13">
        <f t="shared" si="7"/>
        <v>0</v>
      </c>
      <c r="J170" s="13">
        <f t="shared" si="8"/>
        <v>0</v>
      </c>
    </row>
    <row r="171" spans="1:10" ht="31.5" thickTop="1" thickBot="1" x14ac:dyDescent="0.3">
      <c r="A171" t="str">
        <f t="shared" si="6"/>
        <v>a</v>
      </c>
      <c r="B171" s="3" t="s">
        <v>46</v>
      </c>
      <c r="C171" s="14" t="s">
        <v>230</v>
      </c>
      <c r="D171" s="4">
        <f>SUM('დამტკ. ბიუჯ.'!D171,'ცვლილ. ბიუჯ.'!E171)</f>
        <v>79000</v>
      </c>
      <c r="E171" s="4">
        <f>SUM('დამტკ. ბიუჯ.'!E171,'ცვლილ. ბიუჯ.'!F171)</f>
        <v>26000</v>
      </c>
      <c r="F171" s="4">
        <f>SUM('დამტკ. ბიუჯ.'!F171,'ცვლილ. ბიუჯ.'!G171)</f>
        <v>19500</v>
      </c>
      <c r="G171" s="4">
        <f>SUM('დამტკ. ბიუჯ.'!G171,'ცვლილ. ბიუჯ.'!H171)</f>
        <v>18550</v>
      </c>
      <c r="H171" s="4">
        <f>SUM('დამტკ. ბიუჯ.'!H171,'ცვლილ. ბიუჯ.'!I171)</f>
        <v>14950</v>
      </c>
      <c r="I171" s="4">
        <f t="shared" si="7"/>
        <v>45500</v>
      </c>
      <c r="J171" s="4">
        <f t="shared" si="8"/>
        <v>64050</v>
      </c>
    </row>
    <row r="172" spans="1:10" ht="15.75" thickTop="1" x14ac:dyDescent="0.25">
      <c r="A172" t="str">
        <f t="shared" si="6"/>
        <v>a</v>
      </c>
      <c r="B172" s="5"/>
      <c r="C172" s="6" t="s">
        <v>10</v>
      </c>
      <c r="D172" s="7">
        <f>SUM('დამტკ. ბიუჯ.'!D172,'ცვლილ. ბიუჯ.'!E172)</f>
        <v>79000</v>
      </c>
      <c r="E172" s="7">
        <f>SUM('დამტკ. ბიუჯ.'!E172,'ცვლილ. ბიუჯ.'!F172)</f>
        <v>26000</v>
      </c>
      <c r="F172" s="7">
        <f>SUM('დამტკ. ბიუჯ.'!F172,'ცვლილ. ბიუჯ.'!G172)</f>
        <v>19500</v>
      </c>
      <c r="G172" s="7">
        <f>SUM('დამტკ. ბიუჯ.'!G172,'ცვლილ. ბიუჯ.'!H172)</f>
        <v>18550</v>
      </c>
      <c r="H172" s="7">
        <f>SUM('დამტკ. ბიუჯ.'!H172,'ცვლილ. ბიუჯ.'!I172)</f>
        <v>14950</v>
      </c>
      <c r="I172" s="7">
        <f t="shared" si="7"/>
        <v>45500</v>
      </c>
      <c r="J172" s="7">
        <f t="shared" si="8"/>
        <v>64050</v>
      </c>
    </row>
    <row r="173" spans="1:10" x14ac:dyDescent="0.25">
      <c r="A173" t="str">
        <f t="shared" si="6"/>
        <v>b</v>
      </c>
      <c r="B173" s="8"/>
      <c r="C173" s="9" t="s">
        <v>11</v>
      </c>
      <c r="D173" s="10">
        <f>SUM('დამტკ. ბიუჯ.'!D173,'ცვლილ. ბიუჯ.'!E173)</f>
        <v>0</v>
      </c>
      <c r="E173" s="10">
        <f>SUM('დამტკ. ბიუჯ.'!E173,'ცვლილ. ბიუჯ.'!F173)</f>
        <v>0</v>
      </c>
      <c r="F173" s="10">
        <f>SUM('დამტკ. ბიუჯ.'!F173,'ცვლილ. ბიუჯ.'!G173)</f>
        <v>0</v>
      </c>
      <c r="G173" s="10">
        <f>SUM('დამტკ. ბიუჯ.'!G173,'ცვლილ. ბიუჯ.'!H173)</f>
        <v>0</v>
      </c>
      <c r="H173" s="10">
        <f>SUM('დამტკ. ბიუჯ.'!H173,'ცვლილ. ბიუჯ.'!I173)</f>
        <v>0</v>
      </c>
      <c r="I173" s="10">
        <f t="shared" si="7"/>
        <v>0</v>
      </c>
      <c r="J173" s="10">
        <f t="shared" si="8"/>
        <v>0</v>
      </c>
    </row>
    <row r="174" spans="1:10" x14ac:dyDescent="0.25">
      <c r="A174" t="str">
        <f t="shared" si="6"/>
        <v>a</v>
      </c>
      <c r="B174" s="8"/>
      <c r="C174" s="9" t="s">
        <v>12</v>
      </c>
      <c r="D174" s="10">
        <f>SUM('დამტკ. ბიუჯ.'!D174,'ცვლილ. ბიუჯ.'!E174)</f>
        <v>62000</v>
      </c>
      <c r="E174" s="10">
        <f>SUM('დამტკ. ბიუჯ.'!E174,'ცვლილ. ბიუჯ.'!F174)</f>
        <v>21500</v>
      </c>
      <c r="F174" s="10">
        <f>SUM('დამტკ. ბიუჯ.'!F174,'ცვლილ. ბიუჯ.'!G174)</f>
        <v>15500</v>
      </c>
      <c r="G174" s="10">
        <f>SUM('დამტკ. ბიუჯ.'!G174,'ცვლილ. ბიუჯ.'!H174)</f>
        <v>14000</v>
      </c>
      <c r="H174" s="10">
        <f>SUM('დამტკ. ბიუჯ.'!H174,'ცვლილ. ბიუჯ.'!I174)</f>
        <v>11000</v>
      </c>
      <c r="I174" s="10">
        <f t="shared" si="7"/>
        <v>37000</v>
      </c>
      <c r="J174" s="10">
        <f t="shared" si="8"/>
        <v>51000</v>
      </c>
    </row>
    <row r="175" spans="1:10" x14ac:dyDescent="0.25">
      <c r="A175" t="str">
        <f t="shared" si="6"/>
        <v>b</v>
      </c>
      <c r="B175" s="8"/>
      <c r="C175" s="9" t="s">
        <v>13</v>
      </c>
      <c r="D175" s="10">
        <f>SUM('დამტკ. ბიუჯ.'!D175,'ცვლილ. ბიუჯ.'!E175)</f>
        <v>0</v>
      </c>
      <c r="E175" s="10">
        <f>SUM('დამტკ. ბიუჯ.'!E175,'ცვლილ. ბიუჯ.'!F175)</f>
        <v>0</v>
      </c>
      <c r="F175" s="10">
        <f>SUM('დამტკ. ბიუჯ.'!F175,'ცვლილ. ბიუჯ.'!G175)</f>
        <v>0</v>
      </c>
      <c r="G175" s="10">
        <f>SUM('დამტკ. ბიუჯ.'!G175,'ცვლილ. ბიუჯ.'!H175)</f>
        <v>0</v>
      </c>
      <c r="H175" s="10">
        <f>SUM('დამტკ. ბიუჯ.'!H175,'ცვლილ. ბიუჯ.'!I175)</f>
        <v>0</v>
      </c>
      <c r="I175" s="10">
        <f t="shared" si="7"/>
        <v>0</v>
      </c>
      <c r="J175" s="10">
        <f t="shared" si="8"/>
        <v>0</v>
      </c>
    </row>
    <row r="176" spans="1:10" x14ac:dyDescent="0.25">
      <c r="A176" t="str">
        <f t="shared" si="6"/>
        <v>b</v>
      </c>
      <c r="B176" s="8"/>
      <c r="C176" s="9" t="s">
        <v>14</v>
      </c>
      <c r="D176" s="10">
        <f>SUM('დამტკ. ბიუჯ.'!D176,'ცვლილ. ბიუჯ.'!E176)</f>
        <v>0</v>
      </c>
      <c r="E176" s="10">
        <f>SUM('დამტკ. ბიუჯ.'!E176,'ცვლილ. ბიუჯ.'!F176)</f>
        <v>0</v>
      </c>
      <c r="F176" s="10">
        <f>SUM('დამტკ. ბიუჯ.'!F176,'ცვლილ. ბიუჯ.'!G176)</f>
        <v>0</v>
      </c>
      <c r="G176" s="10">
        <f>SUM('დამტკ. ბიუჯ.'!G176,'ცვლილ. ბიუჯ.'!H176)</f>
        <v>0</v>
      </c>
      <c r="H176" s="10">
        <f>SUM('დამტკ. ბიუჯ.'!H176,'ცვლილ. ბიუჯ.'!I176)</f>
        <v>0</v>
      </c>
      <c r="I176" s="10">
        <f t="shared" si="7"/>
        <v>0</v>
      </c>
      <c r="J176" s="10">
        <f t="shared" si="8"/>
        <v>0</v>
      </c>
    </row>
    <row r="177" spans="1:10" x14ac:dyDescent="0.25">
      <c r="A177" t="str">
        <f t="shared" si="6"/>
        <v>b</v>
      </c>
      <c r="B177" s="8"/>
      <c r="C177" s="9" t="s">
        <v>15</v>
      </c>
      <c r="D177" s="10">
        <f>SUM('დამტკ. ბიუჯ.'!D177,'ცვლილ. ბიუჯ.'!E177)</f>
        <v>0</v>
      </c>
      <c r="E177" s="10">
        <f>SUM('დამტკ. ბიუჯ.'!E177,'ცვლილ. ბიუჯ.'!F177)</f>
        <v>0</v>
      </c>
      <c r="F177" s="10">
        <f>SUM('დამტკ. ბიუჯ.'!F177,'ცვლილ. ბიუჯ.'!G177)</f>
        <v>0</v>
      </c>
      <c r="G177" s="10">
        <f>SUM('დამტკ. ბიუჯ.'!G177,'ცვლილ. ბიუჯ.'!H177)</f>
        <v>0</v>
      </c>
      <c r="H177" s="10">
        <f>SUM('დამტკ. ბიუჯ.'!H177,'ცვლილ. ბიუჯ.'!I177)</f>
        <v>0</v>
      </c>
      <c r="I177" s="10">
        <f t="shared" si="7"/>
        <v>0</v>
      </c>
      <c r="J177" s="10">
        <f t="shared" si="8"/>
        <v>0</v>
      </c>
    </row>
    <row r="178" spans="1:10" x14ac:dyDescent="0.25">
      <c r="A178" t="str">
        <f t="shared" si="6"/>
        <v>a</v>
      </c>
      <c r="B178" s="8"/>
      <c r="C178" s="9" t="s">
        <v>16</v>
      </c>
      <c r="D178" s="10">
        <f>SUM('დამტკ. ბიუჯ.'!D178,'ცვლილ. ბიუჯ.'!E178)</f>
        <v>11000</v>
      </c>
      <c r="E178" s="10">
        <f>SUM('დამტკ. ბიუჯ.'!E178,'ცვლილ. ბიუჯ.'!F178)</f>
        <v>3000</v>
      </c>
      <c r="F178" s="10">
        <f>SUM('დამტკ. ბიუჯ.'!F178,'ცვლილ. ბიუჯ.'!G178)</f>
        <v>2500</v>
      </c>
      <c r="G178" s="10">
        <f>SUM('დამტკ. ბიუჯ.'!G178,'ცვლილ. ბიუჯ.'!H178)</f>
        <v>3000</v>
      </c>
      <c r="H178" s="10">
        <f>SUM('დამტკ. ბიუჯ.'!H178,'ცვლილ. ბიუჯ.'!I178)</f>
        <v>2500</v>
      </c>
      <c r="I178" s="10">
        <f t="shared" si="7"/>
        <v>5500</v>
      </c>
      <c r="J178" s="10">
        <f t="shared" si="8"/>
        <v>8500</v>
      </c>
    </row>
    <row r="179" spans="1:10" x14ac:dyDescent="0.25">
      <c r="A179" t="str">
        <f t="shared" si="6"/>
        <v>a</v>
      </c>
      <c r="B179" s="8"/>
      <c r="C179" s="9" t="s">
        <v>17</v>
      </c>
      <c r="D179" s="10">
        <f>SUM('დამტკ. ბიუჯ.'!D179,'ცვლილ. ბიუჯ.'!E179)</f>
        <v>6000</v>
      </c>
      <c r="E179" s="10">
        <f>SUM('დამტკ. ბიუჯ.'!E179,'ცვლილ. ბიუჯ.'!F179)</f>
        <v>1500</v>
      </c>
      <c r="F179" s="10">
        <f>SUM('დამტკ. ბიუჯ.'!F179,'ცვლილ. ბიუჯ.'!G179)</f>
        <v>1500</v>
      </c>
      <c r="G179" s="10">
        <f>SUM('დამტკ. ბიუჯ.'!G179,'ცვლილ. ბიუჯ.'!H179)</f>
        <v>1550</v>
      </c>
      <c r="H179" s="10">
        <f>SUM('დამტკ. ბიუჯ.'!H179,'ცვლილ. ბიუჯ.'!I179)</f>
        <v>1450</v>
      </c>
      <c r="I179" s="10">
        <f t="shared" si="7"/>
        <v>3000</v>
      </c>
      <c r="J179" s="10">
        <f t="shared" si="8"/>
        <v>4550</v>
      </c>
    </row>
    <row r="180" spans="1:10" x14ac:dyDescent="0.25">
      <c r="A180" t="str">
        <f t="shared" si="6"/>
        <v>b</v>
      </c>
      <c r="B180" s="5"/>
      <c r="C180" s="6" t="s">
        <v>18</v>
      </c>
      <c r="D180" s="7">
        <f>SUM('დამტკ. ბიუჯ.'!D180,'ცვლილ. ბიუჯ.'!E180)</f>
        <v>0</v>
      </c>
      <c r="E180" s="7">
        <f>SUM('დამტკ. ბიუჯ.'!E180,'ცვლილ. ბიუჯ.'!F180)</f>
        <v>0</v>
      </c>
      <c r="F180" s="7">
        <f>SUM('დამტკ. ბიუჯ.'!F180,'ცვლილ. ბიუჯ.'!G180)</f>
        <v>0</v>
      </c>
      <c r="G180" s="7">
        <f>SUM('დამტკ. ბიუჯ.'!G180,'ცვლილ. ბიუჯ.'!H180)</f>
        <v>0</v>
      </c>
      <c r="H180" s="7">
        <f>SUM('დამტკ. ბიუჯ.'!H180,'ცვლილ. ბიუჯ.'!I180)</f>
        <v>0</v>
      </c>
      <c r="I180" s="7">
        <f t="shared" si="7"/>
        <v>0</v>
      </c>
      <c r="J180" s="7">
        <f t="shared" si="8"/>
        <v>0</v>
      </c>
    </row>
    <row r="181" spans="1:10" x14ac:dyDescent="0.25">
      <c r="A181" t="str">
        <f t="shared" si="6"/>
        <v>b</v>
      </c>
      <c r="B181" s="5"/>
      <c r="C181" s="6" t="s">
        <v>19</v>
      </c>
      <c r="D181" s="7">
        <f>SUM('დამტკ. ბიუჯ.'!D181,'ცვლილ. ბიუჯ.'!E181)</f>
        <v>0</v>
      </c>
      <c r="E181" s="7">
        <f>SUM('დამტკ. ბიუჯ.'!E181,'ცვლილ. ბიუჯ.'!F181)</f>
        <v>0</v>
      </c>
      <c r="F181" s="7">
        <f>SUM('დამტკ. ბიუჯ.'!F181,'ცვლილ. ბიუჯ.'!G181)</f>
        <v>0</v>
      </c>
      <c r="G181" s="7">
        <f>SUM('დამტკ. ბიუჯ.'!G181,'ცვლილ. ბიუჯ.'!H181)</f>
        <v>0</v>
      </c>
      <c r="H181" s="7">
        <f>SUM('დამტკ. ბიუჯ.'!H181,'ცვლილ. ბიუჯ.'!I181)</f>
        <v>0</v>
      </c>
      <c r="I181" s="7">
        <f t="shared" si="7"/>
        <v>0</v>
      </c>
      <c r="J181" s="7">
        <f t="shared" si="8"/>
        <v>0</v>
      </c>
    </row>
    <row r="182" spans="1:10" ht="15.75" thickBot="1" x14ac:dyDescent="0.3">
      <c r="A182" t="str">
        <f t="shared" si="6"/>
        <v>b</v>
      </c>
      <c r="B182" s="11"/>
      <c r="C182" s="12" t="s">
        <v>20</v>
      </c>
      <c r="D182" s="13">
        <f>SUM('დამტკ. ბიუჯ.'!D182,'ცვლილ. ბიუჯ.'!E182)</f>
        <v>0</v>
      </c>
      <c r="E182" s="13">
        <f>SUM('დამტკ. ბიუჯ.'!E182,'ცვლილ. ბიუჯ.'!F182)</f>
        <v>0</v>
      </c>
      <c r="F182" s="13">
        <f>SUM('დამტკ. ბიუჯ.'!F182,'ცვლილ. ბიუჯ.'!G182)</f>
        <v>0</v>
      </c>
      <c r="G182" s="13">
        <f>SUM('დამტკ. ბიუჯ.'!G182,'ცვლილ. ბიუჯ.'!H182)</f>
        <v>0</v>
      </c>
      <c r="H182" s="13">
        <f>SUM('დამტკ. ბიუჯ.'!H182,'ცვლილ. ბიუჯ.'!I182)</f>
        <v>0</v>
      </c>
      <c r="I182" s="13">
        <f t="shared" si="7"/>
        <v>0</v>
      </c>
      <c r="J182" s="13">
        <f t="shared" si="8"/>
        <v>0</v>
      </c>
    </row>
    <row r="183" spans="1:10" ht="31.5" thickTop="1" thickBot="1" x14ac:dyDescent="0.3">
      <c r="A183" t="str">
        <f t="shared" si="6"/>
        <v>a</v>
      </c>
      <c r="B183" s="3" t="s">
        <v>48</v>
      </c>
      <c r="C183" s="14" t="s">
        <v>231</v>
      </c>
      <c r="D183" s="4">
        <f>SUM('დამტკ. ბიუჯ.'!D183,'ცვლილ. ბიუჯ.'!E183)</f>
        <v>50000</v>
      </c>
      <c r="E183" s="4">
        <f>SUM('დამტკ. ბიუჯ.'!E183,'ცვლილ. ბიუჯ.'!F183)</f>
        <v>19600</v>
      </c>
      <c r="F183" s="4">
        <f>SUM('დამტკ. ბიუჯ.'!F183,'ცვლილ. ბიუჯ.'!G183)</f>
        <v>11600</v>
      </c>
      <c r="G183" s="4">
        <f>SUM('დამტკ. ბიუჯ.'!G183,'ცვლილ. ბიუჯ.'!H183)</f>
        <v>12400</v>
      </c>
      <c r="H183" s="4">
        <f>SUM('დამტკ. ბიუჯ.'!H183,'ცვლილ. ბიუჯ.'!I183)</f>
        <v>6400</v>
      </c>
      <c r="I183" s="4">
        <f t="shared" si="7"/>
        <v>31200</v>
      </c>
      <c r="J183" s="4">
        <f t="shared" si="8"/>
        <v>43600</v>
      </c>
    </row>
    <row r="184" spans="1:10" ht="15.75" thickTop="1" x14ac:dyDescent="0.25">
      <c r="A184" t="str">
        <f t="shared" si="6"/>
        <v>a</v>
      </c>
      <c r="B184" s="5"/>
      <c r="C184" s="6" t="s">
        <v>10</v>
      </c>
      <c r="D184" s="7">
        <f>SUM('დამტკ. ბიუჯ.'!D184,'ცვლილ. ბიუჯ.'!E184)</f>
        <v>50000</v>
      </c>
      <c r="E184" s="7">
        <f>SUM('დამტკ. ბიუჯ.'!E184,'ცვლილ. ბიუჯ.'!F184)</f>
        <v>19600</v>
      </c>
      <c r="F184" s="7">
        <f>SUM('დამტკ. ბიუჯ.'!F184,'ცვლილ. ბიუჯ.'!G184)</f>
        <v>11600</v>
      </c>
      <c r="G184" s="7">
        <f>SUM('დამტკ. ბიუჯ.'!G184,'ცვლილ. ბიუჯ.'!H184)</f>
        <v>12400</v>
      </c>
      <c r="H184" s="7">
        <f>SUM('დამტკ. ბიუჯ.'!H184,'ცვლილ. ბიუჯ.'!I184)</f>
        <v>6400</v>
      </c>
      <c r="I184" s="7">
        <f t="shared" si="7"/>
        <v>31200</v>
      </c>
      <c r="J184" s="7">
        <f t="shared" si="8"/>
        <v>43600</v>
      </c>
    </row>
    <row r="185" spans="1:10" x14ac:dyDescent="0.25">
      <c r="A185" t="str">
        <f t="shared" si="6"/>
        <v>b</v>
      </c>
      <c r="B185" s="8"/>
      <c r="C185" s="9" t="s">
        <v>11</v>
      </c>
      <c r="D185" s="10">
        <f>SUM('დამტკ. ბიუჯ.'!D185,'ცვლილ. ბიუჯ.'!E185)</f>
        <v>0</v>
      </c>
      <c r="E185" s="10">
        <f>SUM('დამტკ. ბიუჯ.'!E185,'ცვლილ. ბიუჯ.'!F185)</f>
        <v>0</v>
      </c>
      <c r="F185" s="10">
        <f>SUM('დამტკ. ბიუჯ.'!F185,'ცვლილ. ბიუჯ.'!G185)</f>
        <v>0</v>
      </c>
      <c r="G185" s="10">
        <f>SUM('დამტკ. ბიუჯ.'!G185,'ცვლილ. ბიუჯ.'!H185)</f>
        <v>0</v>
      </c>
      <c r="H185" s="10">
        <f>SUM('დამტკ. ბიუჯ.'!H185,'ცვლილ. ბიუჯ.'!I185)</f>
        <v>0</v>
      </c>
      <c r="I185" s="10">
        <f t="shared" si="7"/>
        <v>0</v>
      </c>
      <c r="J185" s="10">
        <f t="shared" si="8"/>
        <v>0</v>
      </c>
    </row>
    <row r="186" spans="1:10" x14ac:dyDescent="0.25">
      <c r="A186" t="str">
        <f t="shared" si="6"/>
        <v>a</v>
      </c>
      <c r="B186" s="8"/>
      <c r="C186" s="9" t="s">
        <v>12</v>
      </c>
      <c r="D186" s="10">
        <f>SUM('დამტკ. ბიუჯ.'!D186,'ცვლილ. ბიუჯ.'!E186)</f>
        <v>47000</v>
      </c>
      <c r="E186" s="10">
        <f>SUM('დამტკ. ბიუჯ.'!E186,'ცვლილ. ბიუჯ.'!F186)</f>
        <v>18000</v>
      </c>
      <c r="F186" s="10">
        <f>SUM('დამტკ. ბიუჯ.'!F186,'ცვლილ. ბიუჯ.'!G186)</f>
        <v>11000</v>
      </c>
      <c r="G186" s="10">
        <f>SUM('დამტკ. ბიუჯ.'!G186,'ცვლილ. ბიუჯ.'!H186)</f>
        <v>12000</v>
      </c>
      <c r="H186" s="10">
        <f>SUM('დამტკ. ბიუჯ.'!H186,'ცვლილ. ბიუჯ.'!I186)</f>
        <v>6000</v>
      </c>
      <c r="I186" s="10">
        <f t="shared" si="7"/>
        <v>29000</v>
      </c>
      <c r="J186" s="10">
        <f t="shared" si="8"/>
        <v>41000</v>
      </c>
    </row>
    <row r="187" spans="1:10" x14ac:dyDescent="0.25">
      <c r="A187" t="str">
        <f t="shared" si="6"/>
        <v>b</v>
      </c>
      <c r="B187" s="8"/>
      <c r="C187" s="9" t="s">
        <v>13</v>
      </c>
      <c r="D187" s="10">
        <f>SUM('დამტკ. ბიუჯ.'!D187,'ცვლილ. ბიუჯ.'!E187)</f>
        <v>0</v>
      </c>
      <c r="E187" s="10">
        <f>SUM('დამტკ. ბიუჯ.'!E187,'ცვლილ. ბიუჯ.'!F187)</f>
        <v>0</v>
      </c>
      <c r="F187" s="10">
        <f>SUM('დამტკ. ბიუჯ.'!F187,'ცვლილ. ბიუჯ.'!G187)</f>
        <v>0</v>
      </c>
      <c r="G187" s="10">
        <f>SUM('დამტკ. ბიუჯ.'!G187,'ცვლილ. ბიუჯ.'!H187)</f>
        <v>0</v>
      </c>
      <c r="H187" s="10">
        <f>SUM('დამტკ. ბიუჯ.'!H187,'ცვლილ. ბიუჯ.'!I187)</f>
        <v>0</v>
      </c>
      <c r="I187" s="10">
        <f t="shared" si="7"/>
        <v>0</v>
      </c>
      <c r="J187" s="10">
        <f t="shared" si="8"/>
        <v>0</v>
      </c>
    </row>
    <row r="188" spans="1:10" x14ac:dyDescent="0.25">
      <c r="A188" t="str">
        <f t="shared" si="6"/>
        <v>b</v>
      </c>
      <c r="B188" s="8"/>
      <c r="C188" s="9" t="s">
        <v>14</v>
      </c>
      <c r="D188" s="10">
        <f>SUM('დამტკ. ბიუჯ.'!D188,'ცვლილ. ბიუჯ.'!E188)</f>
        <v>0</v>
      </c>
      <c r="E188" s="10">
        <f>SUM('დამტკ. ბიუჯ.'!E188,'ცვლილ. ბიუჯ.'!F188)</f>
        <v>0</v>
      </c>
      <c r="F188" s="10">
        <f>SUM('დამტკ. ბიუჯ.'!F188,'ცვლილ. ბიუჯ.'!G188)</f>
        <v>0</v>
      </c>
      <c r="G188" s="10">
        <f>SUM('დამტკ. ბიუჯ.'!G188,'ცვლილ. ბიუჯ.'!H188)</f>
        <v>0</v>
      </c>
      <c r="H188" s="10">
        <f>SUM('დამტკ. ბიუჯ.'!H188,'ცვლილ. ბიუჯ.'!I188)</f>
        <v>0</v>
      </c>
      <c r="I188" s="10">
        <f t="shared" si="7"/>
        <v>0</v>
      </c>
      <c r="J188" s="10">
        <f t="shared" si="8"/>
        <v>0</v>
      </c>
    </row>
    <row r="189" spans="1:10" x14ac:dyDescent="0.25">
      <c r="A189" t="str">
        <f t="shared" si="6"/>
        <v>b</v>
      </c>
      <c r="B189" s="8"/>
      <c r="C189" s="9" t="s">
        <v>15</v>
      </c>
      <c r="D189" s="10">
        <f>SUM('დამტკ. ბიუჯ.'!D189,'ცვლილ. ბიუჯ.'!E189)</f>
        <v>0</v>
      </c>
      <c r="E189" s="10">
        <f>SUM('დამტკ. ბიუჯ.'!E189,'ცვლილ. ბიუჯ.'!F189)</f>
        <v>0</v>
      </c>
      <c r="F189" s="10">
        <f>SUM('დამტკ. ბიუჯ.'!F189,'ცვლილ. ბიუჯ.'!G189)</f>
        <v>0</v>
      </c>
      <c r="G189" s="10">
        <f>SUM('დამტკ. ბიუჯ.'!G189,'ცვლილ. ბიუჯ.'!H189)</f>
        <v>0</v>
      </c>
      <c r="H189" s="10">
        <f>SUM('დამტკ. ბიუჯ.'!H189,'ცვლილ. ბიუჯ.'!I189)</f>
        <v>0</v>
      </c>
      <c r="I189" s="10">
        <f t="shared" si="7"/>
        <v>0</v>
      </c>
      <c r="J189" s="10">
        <f t="shared" si="8"/>
        <v>0</v>
      </c>
    </row>
    <row r="190" spans="1:10" x14ac:dyDescent="0.25">
      <c r="A190" t="str">
        <f t="shared" si="6"/>
        <v>a</v>
      </c>
      <c r="B190" s="8"/>
      <c r="C190" s="9" t="s">
        <v>16</v>
      </c>
      <c r="D190" s="10">
        <f>SUM('დამტკ. ბიუჯ.'!D190,'ცვლილ. ბიუჯ.'!E190)</f>
        <v>2000</v>
      </c>
      <c r="E190" s="10">
        <f>SUM('დამტკ. ბიუჯ.'!E190,'ცვლილ. ბიუჯ.'!F190)</f>
        <v>1300</v>
      </c>
      <c r="F190" s="10">
        <f>SUM('დამტკ. ბიუჯ.'!F190,'ცვლილ. ბიუჯ.'!G190)</f>
        <v>300</v>
      </c>
      <c r="G190" s="10">
        <f>SUM('დამტკ. ბიუჯ.'!G190,'ცვლილ. ბიუჯ.'!H190)</f>
        <v>200</v>
      </c>
      <c r="H190" s="10">
        <f>SUM('დამტკ. ბიუჯ.'!H190,'ცვლილ. ბიუჯ.'!I190)</f>
        <v>200</v>
      </c>
      <c r="I190" s="10">
        <f t="shared" si="7"/>
        <v>1600</v>
      </c>
      <c r="J190" s="10">
        <f t="shared" si="8"/>
        <v>1800</v>
      </c>
    </row>
    <row r="191" spans="1:10" x14ac:dyDescent="0.25">
      <c r="A191" t="str">
        <f t="shared" si="6"/>
        <v>a</v>
      </c>
      <c r="B191" s="8"/>
      <c r="C191" s="9" t="s">
        <v>17</v>
      </c>
      <c r="D191" s="10">
        <f>SUM('დამტკ. ბიუჯ.'!D191,'ცვლილ. ბიუჯ.'!E191)</f>
        <v>1000</v>
      </c>
      <c r="E191" s="10">
        <f>SUM('დამტკ. ბიუჯ.'!E191,'ცვლილ. ბიუჯ.'!F191)</f>
        <v>300</v>
      </c>
      <c r="F191" s="10">
        <f>SUM('დამტკ. ბიუჯ.'!F191,'ცვლილ. ბიუჯ.'!G191)</f>
        <v>300</v>
      </c>
      <c r="G191" s="10">
        <f>SUM('დამტკ. ბიუჯ.'!G191,'ცვლილ. ბიუჯ.'!H191)</f>
        <v>200</v>
      </c>
      <c r="H191" s="10">
        <f>SUM('დამტკ. ბიუჯ.'!H191,'ცვლილ. ბიუჯ.'!I191)</f>
        <v>200</v>
      </c>
      <c r="I191" s="10">
        <f t="shared" si="7"/>
        <v>600</v>
      </c>
      <c r="J191" s="10">
        <f t="shared" si="8"/>
        <v>800</v>
      </c>
    </row>
    <row r="192" spans="1:10" x14ac:dyDescent="0.25">
      <c r="A192" t="str">
        <f t="shared" si="6"/>
        <v>b</v>
      </c>
      <c r="B192" s="5"/>
      <c r="C192" s="6" t="s">
        <v>18</v>
      </c>
      <c r="D192" s="7">
        <f>SUM('დამტკ. ბიუჯ.'!D192,'ცვლილ. ბიუჯ.'!E192)</f>
        <v>0</v>
      </c>
      <c r="E192" s="7">
        <f>SUM('დამტკ. ბიუჯ.'!E192,'ცვლილ. ბიუჯ.'!F192)</f>
        <v>0</v>
      </c>
      <c r="F192" s="7">
        <f>SUM('დამტკ. ბიუჯ.'!F192,'ცვლილ. ბიუჯ.'!G192)</f>
        <v>0</v>
      </c>
      <c r="G192" s="7">
        <f>SUM('დამტკ. ბიუჯ.'!G192,'ცვლილ. ბიუჯ.'!H192)</f>
        <v>0</v>
      </c>
      <c r="H192" s="7">
        <f>SUM('დამტკ. ბიუჯ.'!H192,'ცვლილ. ბიუჯ.'!I192)</f>
        <v>0</v>
      </c>
      <c r="I192" s="7">
        <f t="shared" si="7"/>
        <v>0</v>
      </c>
      <c r="J192" s="7">
        <f t="shared" si="8"/>
        <v>0</v>
      </c>
    </row>
    <row r="193" spans="1:10" x14ac:dyDescent="0.25">
      <c r="A193" t="str">
        <f t="shared" si="6"/>
        <v>b</v>
      </c>
      <c r="B193" s="5"/>
      <c r="C193" s="6" t="s">
        <v>19</v>
      </c>
      <c r="D193" s="7">
        <f>SUM('დამტკ. ბიუჯ.'!D193,'ცვლილ. ბიუჯ.'!E193)</f>
        <v>0</v>
      </c>
      <c r="E193" s="7">
        <f>SUM('დამტკ. ბიუჯ.'!E193,'ცვლილ. ბიუჯ.'!F193)</f>
        <v>0</v>
      </c>
      <c r="F193" s="7">
        <f>SUM('დამტკ. ბიუჯ.'!F193,'ცვლილ. ბიუჯ.'!G193)</f>
        <v>0</v>
      </c>
      <c r="G193" s="7">
        <f>SUM('დამტკ. ბიუჯ.'!G193,'ცვლილ. ბიუჯ.'!H193)</f>
        <v>0</v>
      </c>
      <c r="H193" s="7">
        <f>SUM('დამტკ. ბიუჯ.'!H193,'ცვლილ. ბიუჯ.'!I193)</f>
        <v>0</v>
      </c>
      <c r="I193" s="7">
        <f t="shared" si="7"/>
        <v>0</v>
      </c>
      <c r="J193" s="7">
        <f t="shared" si="8"/>
        <v>0</v>
      </c>
    </row>
    <row r="194" spans="1:10" ht="15.75" thickBot="1" x14ac:dyDescent="0.3">
      <c r="A194" t="str">
        <f t="shared" si="6"/>
        <v>b</v>
      </c>
      <c r="B194" s="11"/>
      <c r="C194" s="12" t="s">
        <v>20</v>
      </c>
      <c r="D194" s="13">
        <f>SUM('დამტკ. ბიუჯ.'!D194,'ცვლილ. ბიუჯ.'!E194)</f>
        <v>0</v>
      </c>
      <c r="E194" s="13">
        <f>SUM('დამტკ. ბიუჯ.'!E194,'ცვლილ. ბიუჯ.'!F194)</f>
        <v>0</v>
      </c>
      <c r="F194" s="13">
        <f>SUM('დამტკ. ბიუჯ.'!F194,'ცვლილ. ბიუჯ.'!G194)</f>
        <v>0</v>
      </c>
      <c r="G194" s="13">
        <f>SUM('დამტკ. ბიუჯ.'!G194,'ცვლილ. ბიუჯ.'!H194)</f>
        <v>0</v>
      </c>
      <c r="H194" s="13">
        <f>SUM('დამტკ. ბიუჯ.'!H194,'ცვლილ. ბიუჯ.'!I194)</f>
        <v>0</v>
      </c>
      <c r="I194" s="13">
        <f t="shared" si="7"/>
        <v>0</v>
      </c>
      <c r="J194" s="13">
        <f t="shared" si="8"/>
        <v>0</v>
      </c>
    </row>
    <row r="195" spans="1:10" ht="31.5" thickTop="1" thickBot="1" x14ac:dyDescent="0.3">
      <c r="A195" t="str">
        <f t="shared" si="6"/>
        <v>a</v>
      </c>
      <c r="B195" s="3" t="s">
        <v>50</v>
      </c>
      <c r="C195" s="14" t="s">
        <v>232</v>
      </c>
      <c r="D195" s="4">
        <f>SUM('დამტკ. ბიუჯ.'!D195,'ცვლილ. ბიუჯ.'!E195)</f>
        <v>54000</v>
      </c>
      <c r="E195" s="4">
        <f>SUM('დამტკ. ბიუჯ.'!E195,'ცვლილ. ბიუჯ.'!F195)</f>
        <v>26300</v>
      </c>
      <c r="F195" s="4">
        <f>SUM('დამტკ. ბიუჯ.'!F195,'ცვლილ. ბიუჯ.'!G195)</f>
        <v>15300</v>
      </c>
      <c r="G195" s="4">
        <f>SUM('დამტკ. ბიუჯ.'!G195,'ცვლილ. ბიუჯ.'!H195)</f>
        <v>6300</v>
      </c>
      <c r="H195" s="4">
        <f>SUM('დამტკ. ბიუჯ.'!H195,'ცვლილ. ბიუჯ.'!I195)</f>
        <v>6100</v>
      </c>
      <c r="I195" s="4">
        <f t="shared" si="7"/>
        <v>41600</v>
      </c>
      <c r="J195" s="4">
        <f t="shared" si="8"/>
        <v>47900</v>
      </c>
    </row>
    <row r="196" spans="1:10" ht="15.75" thickTop="1" x14ac:dyDescent="0.25">
      <c r="A196" t="str">
        <f t="shared" ref="A196:A259" si="9">IF(OR(D196&lt;&gt;0,E196&lt;&gt;0,F196&lt;&gt;0,G196&lt;&gt;0,H196&lt;&gt;0,),"a","b")</f>
        <v>a</v>
      </c>
      <c r="B196" s="5"/>
      <c r="C196" s="6" t="s">
        <v>10</v>
      </c>
      <c r="D196" s="7">
        <f>SUM('დამტკ. ბიუჯ.'!D196,'ცვლილ. ბიუჯ.'!E196)</f>
        <v>54000</v>
      </c>
      <c r="E196" s="7">
        <f>SUM('დამტკ. ბიუჯ.'!E196,'ცვლილ. ბიუჯ.'!F196)</f>
        <v>26300</v>
      </c>
      <c r="F196" s="7">
        <f>SUM('დამტკ. ბიუჯ.'!F196,'ცვლილ. ბიუჯ.'!G196)</f>
        <v>15300</v>
      </c>
      <c r="G196" s="7">
        <f>SUM('დამტკ. ბიუჯ.'!G196,'ცვლილ. ბიუჯ.'!H196)</f>
        <v>6300</v>
      </c>
      <c r="H196" s="7">
        <f>SUM('დამტკ. ბიუჯ.'!H196,'ცვლილ. ბიუჯ.'!I196)</f>
        <v>6100</v>
      </c>
      <c r="I196" s="7">
        <f t="shared" ref="I196:I259" si="10">SUM(E196,F196)</f>
        <v>41600</v>
      </c>
      <c r="J196" s="7">
        <f t="shared" ref="J196:J259" si="11">SUM(E196,F196,G196)</f>
        <v>47900</v>
      </c>
    </row>
    <row r="197" spans="1:10" x14ac:dyDescent="0.25">
      <c r="A197" t="str">
        <f t="shared" si="9"/>
        <v>b</v>
      </c>
      <c r="B197" s="8"/>
      <c r="C197" s="9" t="s">
        <v>11</v>
      </c>
      <c r="D197" s="10">
        <f>SUM('დამტკ. ბიუჯ.'!D197,'ცვლილ. ბიუჯ.'!E197)</f>
        <v>0</v>
      </c>
      <c r="E197" s="10">
        <f>SUM('დამტკ. ბიუჯ.'!E197,'ცვლილ. ბიუჯ.'!F197)</f>
        <v>0</v>
      </c>
      <c r="F197" s="10">
        <f>SUM('დამტკ. ბიუჯ.'!F197,'ცვლილ. ბიუჯ.'!G197)</f>
        <v>0</v>
      </c>
      <c r="G197" s="10">
        <f>SUM('დამტკ. ბიუჯ.'!G197,'ცვლილ. ბიუჯ.'!H197)</f>
        <v>0</v>
      </c>
      <c r="H197" s="10">
        <f>SUM('დამტკ. ბიუჯ.'!H197,'ცვლილ. ბიუჯ.'!I197)</f>
        <v>0</v>
      </c>
      <c r="I197" s="10">
        <f t="shared" si="10"/>
        <v>0</v>
      </c>
      <c r="J197" s="10">
        <f t="shared" si="11"/>
        <v>0</v>
      </c>
    </row>
    <row r="198" spans="1:10" x14ac:dyDescent="0.25">
      <c r="A198" t="str">
        <f t="shared" si="9"/>
        <v>a</v>
      </c>
      <c r="B198" s="8"/>
      <c r="C198" s="9" t="s">
        <v>12</v>
      </c>
      <c r="D198" s="10">
        <f>SUM('დამტკ. ბიუჯ.'!D198,'ცვლილ. ბიუჯ.'!E198)</f>
        <v>45000</v>
      </c>
      <c r="E198" s="10">
        <f>SUM('დამტკ. ბიუჯ.'!E198,'ცვლილ. ბიუჯ.'!F198)</f>
        <v>23000</v>
      </c>
      <c r="F198" s="10">
        <f>SUM('დამტკ. ბიუჯ.'!F198,'ცვლილ. ბიუჯ.'!G198)</f>
        <v>13000</v>
      </c>
      <c r="G198" s="10">
        <f>SUM('დამტკ. ბიუჯ.'!G198,'ცვლილ. ბიუჯ.'!H198)</f>
        <v>5000</v>
      </c>
      <c r="H198" s="10">
        <f>SUM('დამტკ. ბიუჯ.'!H198,'ცვლილ. ბიუჯ.'!I198)</f>
        <v>4000</v>
      </c>
      <c r="I198" s="10">
        <f t="shared" si="10"/>
        <v>36000</v>
      </c>
      <c r="J198" s="10">
        <f t="shared" si="11"/>
        <v>41000</v>
      </c>
    </row>
    <row r="199" spans="1:10" x14ac:dyDescent="0.25">
      <c r="A199" t="str">
        <f t="shared" si="9"/>
        <v>b</v>
      </c>
      <c r="B199" s="8"/>
      <c r="C199" s="9" t="s">
        <v>13</v>
      </c>
      <c r="D199" s="10">
        <f>SUM('დამტკ. ბიუჯ.'!D199,'ცვლილ. ბიუჯ.'!E199)</f>
        <v>0</v>
      </c>
      <c r="E199" s="10">
        <f>SUM('დამტკ. ბიუჯ.'!E199,'ცვლილ. ბიუჯ.'!F199)</f>
        <v>0</v>
      </c>
      <c r="F199" s="10">
        <f>SUM('დამტკ. ბიუჯ.'!F199,'ცვლილ. ბიუჯ.'!G199)</f>
        <v>0</v>
      </c>
      <c r="G199" s="10">
        <f>SUM('დამტკ. ბიუჯ.'!G199,'ცვლილ. ბიუჯ.'!H199)</f>
        <v>0</v>
      </c>
      <c r="H199" s="10">
        <f>SUM('დამტკ. ბიუჯ.'!H199,'ცვლილ. ბიუჯ.'!I199)</f>
        <v>0</v>
      </c>
      <c r="I199" s="10">
        <f t="shared" si="10"/>
        <v>0</v>
      </c>
      <c r="J199" s="10">
        <f t="shared" si="11"/>
        <v>0</v>
      </c>
    </row>
    <row r="200" spans="1:10" x14ac:dyDescent="0.25">
      <c r="A200" t="str">
        <f t="shared" si="9"/>
        <v>b</v>
      </c>
      <c r="B200" s="8"/>
      <c r="C200" s="9" t="s">
        <v>14</v>
      </c>
      <c r="D200" s="10">
        <f>SUM('დამტკ. ბიუჯ.'!D200,'ცვლილ. ბიუჯ.'!E200)</f>
        <v>0</v>
      </c>
      <c r="E200" s="10">
        <f>SUM('დამტკ. ბიუჯ.'!E200,'ცვლილ. ბიუჯ.'!F200)</f>
        <v>0</v>
      </c>
      <c r="F200" s="10">
        <f>SUM('დამტკ. ბიუჯ.'!F200,'ცვლილ. ბიუჯ.'!G200)</f>
        <v>0</v>
      </c>
      <c r="G200" s="10">
        <f>SUM('დამტკ. ბიუჯ.'!G200,'ცვლილ. ბიუჯ.'!H200)</f>
        <v>0</v>
      </c>
      <c r="H200" s="10">
        <f>SUM('დამტკ. ბიუჯ.'!H200,'ცვლილ. ბიუჯ.'!I200)</f>
        <v>0</v>
      </c>
      <c r="I200" s="10">
        <f t="shared" si="10"/>
        <v>0</v>
      </c>
      <c r="J200" s="10">
        <f t="shared" si="11"/>
        <v>0</v>
      </c>
    </row>
    <row r="201" spans="1:10" x14ac:dyDescent="0.25">
      <c r="A201" t="str">
        <f t="shared" si="9"/>
        <v>b</v>
      </c>
      <c r="B201" s="8"/>
      <c r="C201" s="9" t="s">
        <v>15</v>
      </c>
      <c r="D201" s="10">
        <f>SUM('დამტკ. ბიუჯ.'!D201,'ცვლილ. ბიუჯ.'!E201)</f>
        <v>0</v>
      </c>
      <c r="E201" s="10">
        <f>SUM('დამტკ. ბიუჯ.'!E201,'ცვლილ. ბიუჯ.'!F201)</f>
        <v>0</v>
      </c>
      <c r="F201" s="10">
        <f>SUM('დამტკ. ბიუჯ.'!F201,'ცვლილ. ბიუჯ.'!G201)</f>
        <v>0</v>
      </c>
      <c r="G201" s="10">
        <f>SUM('დამტკ. ბიუჯ.'!G201,'ცვლილ. ბიუჯ.'!H201)</f>
        <v>0</v>
      </c>
      <c r="H201" s="10">
        <f>SUM('დამტკ. ბიუჯ.'!H201,'ცვლილ. ბიუჯ.'!I201)</f>
        <v>0</v>
      </c>
      <c r="I201" s="10">
        <f t="shared" si="10"/>
        <v>0</v>
      </c>
      <c r="J201" s="10">
        <f t="shared" si="11"/>
        <v>0</v>
      </c>
    </row>
    <row r="202" spans="1:10" x14ac:dyDescent="0.25">
      <c r="A202" t="str">
        <f t="shared" si="9"/>
        <v>a</v>
      </c>
      <c r="B202" s="8"/>
      <c r="C202" s="9" t="s">
        <v>16</v>
      </c>
      <c r="D202" s="10">
        <f>SUM('დამტკ. ბიუჯ.'!D202,'ცვლილ. ბიუჯ.'!E202)</f>
        <v>8000</v>
      </c>
      <c r="E202" s="10">
        <f>SUM('დამტკ. ბიუჯ.'!E202,'ცვლილ. ბიუჯ.'!F202)</f>
        <v>3000</v>
      </c>
      <c r="F202" s="10">
        <f>SUM('დამტკ. ბიუჯ.'!F202,'ცვლილ. ბიუჯ.'!G202)</f>
        <v>2000</v>
      </c>
      <c r="G202" s="10">
        <f>SUM('დამტკ. ბიუჯ.'!G202,'ცვლილ. ბიუჯ.'!H202)</f>
        <v>1000</v>
      </c>
      <c r="H202" s="10">
        <f>SUM('დამტკ. ბიუჯ.'!H202,'ცვლილ. ბიუჯ.'!I202)</f>
        <v>2000</v>
      </c>
      <c r="I202" s="10">
        <f t="shared" si="10"/>
        <v>5000</v>
      </c>
      <c r="J202" s="10">
        <f t="shared" si="11"/>
        <v>6000</v>
      </c>
    </row>
    <row r="203" spans="1:10" x14ac:dyDescent="0.25">
      <c r="A203" t="str">
        <f t="shared" si="9"/>
        <v>a</v>
      </c>
      <c r="B203" s="8"/>
      <c r="C203" s="9" t="s">
        <v>17</v>
      </c>
      <c r="D203" s="10">
        <f>SUM('დამტკ. ბიუჯ.'!D203,'ცვლილ. ბიუჯ.'!E203)</f>
        <v>1000</v>
      </c>
      <c r="E203" s="10">
        <f>SUM('დამტკ. ბიუჯ.'!E203,'ცვლილ. ბიუჯ.'!F203)</f>
        <v>300</v>
      </c>
      <c r="F203" s="10">
        <f>SUM('დამტკ. ბიუჯ.'!F203,'ცვლილ. ბიუჯ.'!G203)</f>
        <v>300</v>
      </c>
      <c r="G203" s="10">
        <f>SUM('დამტკ. ბიუჯ.'!G203,'ცვლილ. ბიუჯ.'!H203)</f>
        <v>300</v>
      </c>
      <c r="H203" s="10">
        <f>SUM('დამტკ. ბიუჯ.'!H203,'ცვლილ. ბიუჯ.'!I203)</f>
        <v>100</v>
      </c>
      <c r="I203" s="10">
        <f t="shared" si="10"/>
        <v>600</v>
      </c>
      <c r="J203" s="10">
        <f t="shared" si="11"/>
        <v>900</v>
      </c>
    </row>
    <row r="204" spans="1:10" x14ac:dyDescent="0.25">
      <c r="A204" t="str">
        <f t="shared" si="9"/>
        <v>b</v>
      </c>
      <c r="B204" s="5"/>
      <c r="C204" s="6" t="s">
        <v>18</v>
      </c>
      <c r="D204" s="7">
        <f>SUM('დამტკ. ბიუჯ.'!D204,'ცვლილ. ბიუჯ.'!E204)</f>
        <v>0</v>
      </c>
      <c r="E204" s="7">
        <f>SUM('დამტკ. ბიუჯ.'!E204,'ცვლილ. ბიუჯ.'!F204)</f>
        <v>0</v>
      </c>
      <c r="F204" s="7">
        <f>SUM('დამტკ. ბიუჯ.'!F204,'ცვლილ. ბიუჯ.'!G204)</f>
        <v>0</v>
      </c>
      <c r="G204" s="7">
        <f>SUM('დამტკ. ბიუჯ.'!G204,'ცვლილ. ბიუჯ.'!H204)</f>
        <v>0</v>
      </c>
      <c r="H204" s="7">
        <f>SUM('დამტკ. ბიუჯ.'!H204,'ცვლილ. ბიუჯ.'!I204)</f>
        <v>0</v>
      </c>
      <c r="I204" s="7">
        <f t="shared" si="10"/>
        <v>0</v>
      </c>
      <c r="J204" s="7">
        <f t="shared" si="11"/>
        <v>0</v>
      </c>
    </row>
    <row r="205" spans="1:10" x14ac:dyDescent="0.25">
      <c r="A205" t="str">
        <f t="shared" si="9"/>
        <v>b</v>
      </c>
      <c r="B205" s="5"/>
      <c r="C205" s="6" t="s">
        <v>19</v>
      </c>
      <c r="D205" s="7">
        <f>SUM('დამტკ. ბიუჯ.'!D205,'ცვლილ. ბიუჯ.'!E205)</f>
        <v>0</v>
      </c>
      <c r="E205" s="7">
        <f>SUM('დამტკ. ბიუჯ.'!E205,'ცვლილ. ბიუჯ.'!F205)</f>
        <v>0</v>
      </c>
      <c r="F205" s="7">
        <f>SUM('დამტკ. ბიუჯ.'!F205,'ცვლილ. ბიუჯ.'!G205)</f>
        <v>0</v>
      </c>
      <c r="G205" s="7">
        <f>SUM('დამტკ. ბიუჯ.'!G205,'ცვლილ. ბიუჯ.'!H205)</f>
        <v>0</v>
      </c>
      <c r="H205" s="7">
        <f>SUM('დამტკ. ბიუჯ.'!H205,'ცვლილ. ბიუჯ.'!I205)</f>
        <v>0</v>
      </c>
      <c r="I205" s="7">
        <f t="shared" si="10"/>
        <v>0</v>
      </c>
      <c r="J205" s="7">
        <f t="shared" si="11"/>
        <v>0</v>
      </c>
    </row>
    <row r="206" spans="1:10" ht="15.75" thickBot="1" x14ac:dyDescent="0.3">
      <c r="A206" t="str">
        <f t="shared" si="9"/>
        <v>b</v>
      </c>
      <c r="B206" s="11"/>
      <c r="C206" s="12" t="s">
        <v>20</v>
      </c>
      <c r="D206" s="13">
        <f>SUM('დამტკ. ბიუჯ.'!D206,'ცვლილ. ბიუჯ.'!E206)</f>
        <v>0</v>
      </c>
      <c r="E206" s="13">
        <f>SUM('დამტკ. ბიუჯ.'!E206,'ცვლილ. ბიუჯ.'!F206)</f>
        <v>0</v>
      </c>
      <c r="F206" s="13">
        <f>SUM('დამტკ. ბიუჯ.'!F206,'ცვლილ. ბიუჯ.'!G206)</f>
        <v>0</v>
      </c>
      <c r="G206" s="13">
        <f>SUM('დამტკ. ბიუჯ.'!G206,'ცვლილ. ბიუჯ.'!H206)</f>
        <v>0</v>
      </c>
      <c r="H206" s="13">
        <f>SUM('დამტკ. ბიუჯ.'!H206,'ცვლილ. ბიუჯ.'!I206)</f>
        <v>0</v>
      </c>
      <c r="I206" s="13">
        <f t="shared" si="10"/>
        <v>0</v>
      </c>
      <c r="J206" s="13">
        <f t="shared" si="11"/>
        <v>0</v>
      </c>
    </row>
    <row r="207" spans="1:10" ht="31.5" thickTop="1" thickBot="1" x14ac:dyDescent="0.3">
      <c r="A207" t="str">
        <f t="shared" si="9"/>
        <v>a</v>
      </c>
      <c r="B207" s="3" t="s">
        <v>52</v>
      </c>
      <c r="C207" s="14" t="s">
        <v>233</v>
      </c>
      <c r="D207" s="4">
        <f>SUM('დამტკ. ბიუჯ.'!D207,'ცვლილ. ბიუჯ.'!E207)</f>
        <v>31300</v>
      </c>
      <c r="E207" s="4">
        <f>SUM('დამტკ. ბიუჯ.'!E207,'ცვლილ. ბიუჯ.'!F207)</f>
        <v>11350</v>
      </c>
      <c r="F207" s="4">
        <f>SUM('დამტკ. ბიუჯ.'!F207,'ცვლილ. ბიუჯ.'!G207)</f>
        <v>8650</v>
      </c>
      <c r="G207" s="4">
        <f>SUM('დამტკ. ბიუჯ.'!G207,'ცვლილ. ბიუჯ.'!H207)</f>
        <v>7150</v>
      </c>
      <c r="H207" s="4">
        <f>SUM('დამტკ. ბიუჯ.'!H207,'ცვლილ. ბიუჯ.'!I207)</f>
        <v>4150</v>
      </c>
      <c r="I207" s="4">
        <f t="shared" si="10"/>
        <v>20000</v>
      </c>
      <c r="J207" s="4">
        <f t="shared" si="11"/>
        <v>27150</v>
      </c>
    </row>
    <row r="208" spans="1:10" ht="15.75" thickTop="1" x14ac:dyDescent="0.25">
      <c r="A208" t="str">
        <f t="shared" si="9"/>
        <v>a</v>
      </c>
      <c r="B208" s="5"/>
      <c r="C208" s="6" t="s">
        <v>10</v>
      </c>
      <c r="D208" s="7">
        <f>SUM('დამტკ. ბიუჯ.'!D208,'ცვლილ. ბიუჯ.'!E208)</f>
        <v>31300</v>
      </c>
      <c r="E208" s="7">
        <f>SUM('დამტკ. ბიუჯ.'!E208,'ცვლილ. ბიუჯ.'!F208)</f>
        <v>11350</v>
      </c>
      <c r="F208" s="7">
        <f>SUM('დამტკ. ბიუჯ.'!F208,'ცვლილ. ბიუჯ.'!G208)</f>
        <v>8650</v>
      </c>
      <c r="G208" s="7">
        <f>SUM('დამტკ. ბიუჯ.'!G208,'ცვლილ. ბიუჯ.'!H208)</f>
        <v>7150</v>
      </c>
      <c r="H208" s="7">
        <f>SUM('დამტკ. ბიუჯ.'!H208,'ცვლილ. ბიუჯ.'!I208)</f>
        <v>4150</v>
      </c>
      <c r="I208" s="7">
        <f t="shared" si="10"/>
        <v>20000</v>
      </c>
      <c r="J208" s="7">
        <f t="shared" si="11"/>
        <v>27150</v>
      </c>
    </row>
    <row r="209" spans="1:10" x14ac:dyDescent="0.25">
      <c r="A209" t="str">
        <f t="shared" si="9"/>
        <v>b</v>
      </c>
      <c r="B209" s="8"/>
      <c r="C209" s="9" t="s">
        <v>11</v>
      </c>
      <c r="D209" s="10">
        <f>SUM('დამტკ. ბიუჯ.'!D209,'ცვლილ. ბიუჯ.'!E209)</f>
        <v>0</v>
      </c>
      <c r="E209" s="10">
        <f>SUM('დამტკ. ბიუჯ.'!E209,'ცვლილ. ბიუჯ.'!F209)</f>
        <v>0</v>
      </c>
      <c r="F209" s="10">
        <f>SUM('დამტკ. ბიუჯ.'!F209,'ცვლილ. ბიუჯ.'!G209)</f>
        <v>0</v>
      </c>
      <c r="G209" s="10">
        <f>SUM('დამტკ. ბიუჯ.'!G209,'ცვლილ. ბიუჯ.'!H209)</f>
        <v>0</v>
      </c>
      <c r="H209" s="10">
        <f>SUM('დამტკ. ბიუჯ.'!H209,'ცვლილ. ბიუჯ.'!I209)</f>
        <v>0</v>
      </c>
      <c r="I209" s="10">
        <f t="shared" si="10"/>
        <v>0</v>
      </c>
      <c r="J209" s="10">
        <f t="shared" si="11"/>
        <v>0</v>
      </c>
    </row>
    <row r="210" spans="1:10" x14ac:dyDescent="0.25">
      <c r="A210" t="str">
        <f t="shared" si="9"/>
        <v>a</v>
      </c>
      <c r="B210" s="8"/>
      <c r="C210" s="9" t="s">
        <v>12</v>
      </c>
      <c r="D210" s="10">
        <f>SUM('დამტკ. ბიუჯ.'!D210,'ცვლილ. ბიუჯ.'!E210)</f>
        <v>25500</v>
      </c>
      <c r="E210" s="10">
        <f>SUM('დამტკ. ბიუჯ.'!E210,'ცვლილ. ბიუჯ.'!F210)</f>
        <v>9500</v>
      </c>
      <c r="F210" s="10">
        <f>SUM('დამტკ. ბიუჯ.'!F210,'ცვლილ. ბიუჯ.'!G210)</f>
        <v>7000</v>
      </c>
      <c r="G210" s="10">
        <f>SUM('დამტკ. ბიუჯ.'!G210,'ცვლილ. ბიუჯ.'!H210)</f>
        <v>6000</v>
      </c>
      <c r="H210" s="10">
        <f>SUM('დამტკ. ბიუჯ.'!H210,'ცვლილ. ბიუჯ.'!I210)</f>
        <v>3000</v>
      </c>
      <c r="I210" s="10">
        <f t="shared" si="10"/>
        <v>16500</v>
      </c>
      <c r="J210" s="10">
        <f t="shared" si="11"/>
        <v>22500</v>
      </c>
    </row>
    <row r="211" spans="1:10" x14ac:dyDescent="0.25">
      <c r="A211" t="str">
        <f t="shared" si="9"/>
        <v>b</v>
      </c>
      <c r="B211" s="8"/>
      <c r="C211" s="9" t="s">
        <v>13</v>
      </c>
      <c r="D211" s="10">
        <f>SUM('დამტკ. ბიუჯ.'!D211,'ცვლილ. ბიუჯ.'!E211)</f>
        <v>0</v>
      </c>
      <c r="E211" s="10">
        <f>SUM('დამტკ. ბიუჯ.'!E211,'ცვლილ. ბიუჯ.'!F211)</f>
        <v>0</v>
      </c>
      <c r="F211" s="10">
        <f>SUM('დამტკ. ბიუჯ.'!F211,'ცვლილ. ბიუჯ.'!G211)</f>
        <v>0</v>
      </c>
      <c r="G211" s="10">
        <f>SUM('დამტკ. ბიუჯ.'!G211,'ცვლილ. ბიუჯ.'!H211)</f>
        <v>0</v>
      </c>
      <c r="H211" s="10">
        <f>SUM('დამტკ. ბიუჯ.'!H211,'ცვლილ. ბიუჯ.'!I211)</f>
        <v>0</v>
      </c>
      <c r="I211" s="10">
        <f t="shared" si="10"/>
        <v>0</v>
      </c>
      <c r="J211" s="10">
        <f t="shared" si="11"/>
        <v>0</v>
      </c>
    </row>
    <row r="212" spans="1:10" x14ac:dyDescent="0.25">
      <c r="A212" t="str">
        <f t="shared" si="9"/>
        <v>b</v>
      </c>
      <c r="B212" s="8"/>
      <c r="C212" s="9" t="s">
        <v>14</v>
      </c>
      <c r="D212" s="10">
        <f>SUM('დამტკ. ბიუჯ.'!D212,'ცვლილ. ბიუჯ.'!E212)</f>
        <v>0</v>
      </c>
      <c r="E212" s="10">
        <f>SUM('დამტკ. ბიუჯ.'!E212,'ცვლილ. ბიუჯ.'!F212)</f>
        <v>0</v>
      </c>
      <c r="F212" s="10">
        <f>SUM('დამტკ. ბიუჯ.'!F212,'ცვლილ. ბიუჯ.'!G212)</f>
        <v>0</v>
      </c>
      <c r="G212" s="10">
        <f>SUM('დამტკ. ბიუჯ.'!G212,'ცვლილ. ბიუჯ.'!H212)</f>
        <v>0</v>
      </c>
      <c r="H212" s="10">
        <f>SUM('დამტკ. ბიუჯ.'!H212,'ცვლილ. ბიუჯ.'!I212)</f>
        <v>0</v>
      </c>
      <c r="I212" s="10">
        <f t="shared" si="10"/>
        <v>0</v>
      </c>
      <c r="J212" s="10">
        <f t="shared" si="11"/>
        <v>0</v>
      </c>
    </row>
    <row r="213" spans="1:10" x14ac:dyDescent="0.25">
      <c r="A213" t="str">
        <f t="shared" si="9"/>
        <v>b</v>
      </c>
      <c r="B213" s="8"/>
      <c r="C213" s="9" t="s">
        <v>15</v>
      </c>
      <c r="D213" s="10">
        <f>SUM('დამტკ. ბიუჯ.'!D213,'ცვლილ. ბიუჯ.'!E213)</f>
        <v>0</v>
      </c>
      <c r="E213" s="10">
        <f>SUM('დამტკ. ბიუჯ.'!E213,'ცვლილ. ბიუჯ.'!F213)</f>
        <v>0</v>
      </c>
      <c r="F213" s="10">
        <f>SUM('დამტკ. ბიუჯ.'!F213,'ცვლილ. ბიუჯ.'!G213)</f>
        <v>0</v>
      </c>
      <c r="G213" s="10">
        <f>SUM('დამტკ. ბიუჯ.'!G213,'ცვლილ. ბიუჯ.'!H213)</f>
        <v>0</v>
      </c>
      <c r="H213" s="10">
        <f>SUM('დამტკ. ბიუჯ.'!H213,'ცვლილ. ბიუჯ.'!I213)</f>
        <v>0</v>
      </c>
      <c r="I213" s="10">
        <f t="shared" si="10"/>
        <v>0</v>
      </c>
      <c r="J213" s="10">
        <f t="shared" si="11"/>
        <v>0</v>
      </c>
    </row>
    <row r="214" spans="1:10" x14ac:dyDescent="0.25">
      <c r="A214" t="str">
        <f t="shared" si="9"/>
        <v>a</v>
      </c>
      <c r="B214" s="8"/>
      <c r="C214" s="9" t="s">
        <v>16</v>
      </c>
      <c r="D214" s="10">
        <f>SUM('დამტკ. ბიუჯ.'!D214,'ცვლილ. ბიუჯ.'!E214)</f>
        <v>5200</v>
      </c>
      <c r="E214" s="10">
        <f>SUM('დამტკ. ბიუჯ.'!E214,'ცვლილ. ბიუჯ.'!F214)</f>
        <v>1700</v>
      </c>
      <c r="F214" s="10">
        <f>SUM('დამტკ. ბიუჯ.'!F214,'ცვლილ. ბიუჯ.'!G214)</f>
        <v>1500</v>
      </c>
      <c r="G214" s="10">
        <f>SUM('დამტკ. ბიუჯ.'!G214,'ცვლილ. ბიუჯ.'!H214)</f>
        <v>1000</v>
      </c>
      <c r="H214" s="10">
        <f>SUM('დამტკ. ბიუჯ.'!H214,'ცვლილ. ბიუჯ.'!I214)</f>
        <v>1000</v>
      </c>
      <c r="I214" s="10">
        <f t="shared" si="10"/>
        <v>3200</v>
      </c>
      <c r="J214" s="10">
        <f t="shared" si="11"/>
        <v>4200</v>
      </c>
    </row>
    <row r="215" spans="1:10" x14ac:dyDescent="0.25">
      <c r="A215" t="str">
        <f t="shared" si="9"/>
        <v>a</v>
      </c>
      <c r="B215" s="8"/>
      <c r="C215" s="9" t="s">
        <v>17</v>
      </c>
      <c r="D215" s="10">
        <f>SUM('დამტკ. ბიუჯ.'!D215,'ცვლილ. ბიუჯ.'!E215)</f>
        <v>600</v>
      </c>
      <c r="E215" s="10">
        <f>SUM('დამტკ. ბიუჯ.'!E215,'ცვლილ. ბიუჯ.'!F215)</f>
        <v>150</v>
      </c>
      <c r="F215" s="10">
        <f>SUM('დამტკ. ბიუჯ.'!F215,'ცვლილ. ბიუჯ.'!G215)</f>
        <v>150</v>
      </c>
      <c r="G215" s="10">
        <f>SUM('დამტკ. ბიუჯ.'!G215,'ცვლილ. ბიუჯ.'!H215)</f>
        <v>150</v>
      </c>
      <c r="H215" s="10">
        <f>SUM('დამტკ. ბიუჯ.'!H215,'ცვლილ. ბიუჯ.'!I215)</f>
        <v>150</v>
      </c>
      <c r="I215" s="10">
        <f t="shared" si="10"/>
        <v>300</v>
      </c>
      <c r="J215" s="10">
        <f t="shared" si="11"/>
        <v>450</v>
      </c>
    </row>
    <row r="216" spans="1:10" x14ac:dyDescent="0.25">
      <c r="A216" t="str">
        <f t="shared" si="9"/>
        <v>b</v>
      </c>
      <c r="B216" s="5"/>
      <c r="C216" s="6" t="s">
        <v>18</v>
      </c>
      <c r="D216" s="7">
        <f>SUM('დამტკ. ბიუჯ.'!D216,'ცვლილ. ბიუჯ.'!E216)</f>
        <v>0</v>
      </c>
      <c r="E216" s="7">
        <f>SUM('დამტკ. ბიუჯ.'!E216,'ცვლილ. ბიუჯ.'!F216)</f>
        <v>0</v>
      </c>
      <c r="F216" s="7">
        <f>SUM('დამტკ. ბიუჯ.'!F216,'ცვლილ. ბიუჯ.'!G216)</f>
        <v>0</v>
      </c>
      <c r="G216" s="7">
        <f>SUM('დამტკ. ბიუჯ.'!G216,'ცვლილ. ბიუჯ.'!H216)</f>
        <v>0</v>
      </c>
      <c r="H216" s="7">
        <f>SUM('დამტკ. ბიუჯ.'!H216,'ცვლილ. ბიუჯ.'!I216)</f>
        <v>0</v>
      </c>
      <c r="I216" s="7">
        <f t="shared" si="10"/>
        <v>0</v>
      </c>
      <c r="J216" s="7">
        <f t="shared" si="11"/>
        <v>0</v>
      </c>
    </row>
    <row r="217" spans="1:10" x14ac:dyDescent="0.25">
      <c r="A217" t="str">
        <f t="shared" si="9"/>
        <v>b</v>
      </c>
      <c r="B217" s="5"/>
      <c r="C217" s="6" t="s">
        <v>19</v>
      </c>
      <c r="D217" s="7">
        <f>SUM('დამტკ. ბიუჯ.'!D217,'ცვლილ. ბიუჯ.'!E217)</f>
        <v>0</v>
      </c>
      <c r="E217" s="7">
        <f>SUM('დამტკ. ბიუჯ.'!E217,'ცვლილ. ბიუჯ.'!F217)</f>
        <v>0</v>
      </c>
      <c r="F217" s="7">
        <f>SUM('დამტკ. ბიუჯ.'!F217,'ცვლილ. ბიუჯ.'!G217)</f>
        <v>0</v>
      </c>
      <c r="G217" s="7">
        <f>SUM('დამტკ. ბიუჯ.'!G217,'ცვლილ. ბიუჯ.'!H217)</f>
        <v>0</v>
      </c>
      <c r="H217" s="7">
        <f>SUM('დამტკ. ბიუჯ.'!H217,'ცვლილ. ბიუჯ.'!I217)</f>
        <v>0</v>
      </c>
      <c r="I217" s="7">
        <f t="shared" si="10"/>
        <v>0</v>
      </c>
      <c r="J217" s="7">
        <f t="shared" si="11"/>
        <v>0</v>
      </c>
    </row>
    <row r="218" spans="1:10" ht="15.75" thickBot="1" x14ac:dyDescent="0.3">
      <c r="A218" t="str">
        <f t="shared" si="9"/>
        <v>b</v>
      </c>
      <c r="B218" s="11"/>
      <c r="C218" s="12" t="s">
        <v>20</v>
      </c>
      <c r="D218" s="13">
        <f>SUM('დამტკ. ბიუჯ.'!D218,'ცვლილ. ბიუჯ.'!E218)</f>
        <v>0</v>
      </c>
      <c r="E218" s="13">
        <f>SUM('დამტკ. ბიუჯ.'!E218,'ცვლილ. ბიუჯ.'!F218)</f>
        <v>0</v>
      </c>
      <c r="F218" s="13">
        <f>SUM('დამტკ. ბიუჯ.'!F218,'ცვლილ. ბიუჯ.'!G218)</f>
        <v>0</v>
      </c>
      <c r="G218" s="13">
        <f>SUM('დამტკ. ბიუჯ.'!G218,'ცვლილ. ბიუჯ.'!H218)</f>
        <v>0</v>
      </c>
      <c r="H218" s="13">
        <f>SUM('დამტკ. ბიუჯ.'!H218,'ცვლილ. ბიუჯ.'!I218)</f>
        <v>0</v>
      </c>
      <c r="I218" s="13">
        <f t="shared" si="10"/>
        <v>0</v>
      </c>
      <c r="J218" s="13">
        <f t="shared" si="11"/>
        <v>0</v>
      </c>
    </row>
    <row r="219" spans="1:10" ht="46.5" thickTop="1" thickBot="1" x14ac:dyDescent="0.3">
      <c r="A219" t="str">
        <f t="shared" si="9"/>
        <v>a</v>
      </c>
      <c r="B219" s="3" t="s">
        <v>54</v>
      </c>
      <c r="C219" s="14" t="s">
        <v>234</v>
      </c>
      <c r="D219" s="4">
        <f>SUM('დამტკ. ბიუჯ.'!D219,'ცვლილ. ბიუჯ.'!E219)</f>
        <v>22640</v>
      </c>
      <c r="E219" s="4">
        <f>SUM('დამტკ. ბიუჯ.'!E219,'ცვლილ. ბიუჯ.'!F219)</f>
        <v>8850</v>
      </c>
      <c r="F219" s="4">
        <f>SUM('დამტკ. ბიუჯ.'!F219,'ცვლილ. ბიუჯ.'!G219)</f>
        <v>7750</v>
      </c>
      <c r="G219" s="4">
        <f>SUM('დამტკ. ბიუჯ.'!G219,'ცვლილ. ბიუჯ.'!H219)</f>
        <v>4640</v>
      </c>
      <c r="H219" s="4">
        <f>SUM('დამტკ. ბიუჯ.'!H219,'ცვლილ. ბიუჯ.'!I219)</f>
        <v>1400</v>
      </c>
      <c r="I219" s="4">
        <f t="shared" si="10"/>
        <v>16600</v>
      </c>
      <c r="J219" s="4">
        <f t="shared" si="11"/>
        <v>21240</v>
      </c>
    </row>
    <row r="220" spans="1:10" ht="15.75" thickTop="1" x14ac:dyDescent="0.25">
      <c r="A220" t="str">
        <f t="shared" si="9"/>
        <v>a</v>
      </c>
      <c r="B220" s="5"/>
      <c r="C220" s="6" t="s">
        <v>10</v>
      </c>
      <c r="D220" s="7">
        <f>SUM('დამტკ. ბიუჯ.'!D220,'ცვლილ. ბიუჯ.'!E220)</f>
        <v>22640</v>
      </c>
      <c r="E220" s="7">
        <f>SUM('დამტკ. ბიუჯ.'!E220,'ცვლილ. ბიუჯ.'!F220)</f>
        <v>8850</v>
      </c>
      <c r="F220" s="7">
        <f>SUM('დამტკ. ბიუჯ.'!F220,'ცვლილ. ბიუჯ.'!G220)</f>
        <v>7750</v>
      </c>
      <c r="G220" s="7">
        <f>SUM('დამტკ. ბიუჯ.'!G220,'ცვლილ. ბიუჯ.'!H220)</f>
        <v>4640</v>
      </c>
      <c r="H220" s="7">
        <f>SUM('დამტკ. ბიუჯ.'!H220,'ცვლილ. ბიუჯ.'!I220)</f>
        <v>1400</v>
      </c>
      <c r="I220" s="7">
        <f t="shared" si="10"/>
        <v>16600</v>
      </c>
      <c r="J220" s="7">
        <f t="shared" si="11"/>
        <v>21240</v>
      </c>
    </row>
    <row r="221" spans="1:10" x14ac:dyDescent="0.25">
      <c r="A221" t="str">
        <f t="shared" si="9"/>
        <v>b</v>
      </c>
      <c r="B221" s="8"/>
      <c r="C221" s="9" t="s">
        <v>11</v>
      </c>
      <c r="D221" s="10">
        <f>SUM('დამტკ. ბიუჯ.'!D221,'ცვლილ. ბიუჯ.'!E221)</f>
        <v>0</v>
      </c>
      <c r="E221" s="10">
        <f>SUM('დამტკ. ბიუჯ.'!E221,'ცვლილ. ბიუჯ.'!F221)</f>
        <v>0</v>
      </c>
      <c r="F221" s="10">
        <f>SUM('დამტკ. ბიუჯ.'!F221,'ცვლილ. ბიუჯ.'!G221)</f>
        <v>0</v>
      </c>
      <c r="G221" s="10">
        <f>SUM('დამტკ. ბიუჯ.'!G221,'ცვლილ. ბიუჯ.'!H221)</f>
        <v>0</v>
      </c>
      <c r="H221" s="10">
        <f>SUM('დამტკ. ბიუჯ.'!H221,'ცვლილ. ბიუჯ.'!I221)</f>
        <v>0</v>
      </c>
      <c r="I221" s="10">
        <f t="shared" si="10"/>
        <v>0</v>
      </c>
      <c r="J221" s="10">
        <f t="shared" si="11"/>
        <v>0</v>
      </c>
    </row>
    <row r="222" spans="1:10" x14ac:dyDescent="0.25">
      <c r="A222" t="str">
        <f t="shared" si="9"/>
        <v>a</v>
      </c>
      <c r="B222" s="8"/>
      <c r="C222" s="9" t="s">
        <v>12</v>
      </c>
      <c r="D222" s="10">
        <f>SUM('დამტკ. ბიუჯ.'!D222,'ცვლილ. ბიუჯ.'!E222)</f>
        <v>20000</v>
      </c>
      <c r="E222" s="10">
        <f>SUM('დამტკ. ბიუჯ.'!E222,'ცვლილ. ბიუჯ.'!F222)</f>
        <v>8000</v>
      </c>
      <c r="F222" s="10">
        <f>SUM('დამტკ. ბიუჯ.'!F222,'ცვლილ. ბიუჯ.'!G222)</f>
        <v>7000</v>
      </c>
      <c r="G222" s="10">
        <f>SUM('დამტკ. ბიუჯ.'!G222,'ცვლილ. ბიუჯ.'!H222)</f>
        <v>4000</v>
      </c>
      <c r="H222" s="10">
        <f>SUM('დამტკ. ბიუჯ.'!H222,'ცვლილ. ბიუჯ.'!I222)</f>
        <v>1000</v>
      </c>
      <c r="I222" s="10">
        <f t="shared" si="10"/>
        <v>15000</v>
      </c>
      <c r="J222" s="10">
        <f t="shared" si="11"/>
        <v>19000</v>
      </c>
    </row>
    <row r="223" spans="1:10" x14ac:dyDescent="0.25">
      <c r="A223" t="str">
        <f t="shared" si="9"/>
        <v>b</v>
      </c>
      <c r="B223" s="8"/>
      <c r="C223" s="9" t="s">
        <v>13</v>
      </c>
      <c r="D223" s="10">
        <f>SUM('დამტკ. ბიუჯ.'!D223,'ცვლილ. ბიუჯ.'!E223)</f>
        <v>0</v>
      </c>
      <c r="E223" s="10">
        <f>SUM('დამტკ. ბიუჯ.'!E223,'ცვლილ. ბიუჯ.'!F223)</f>
        <v>0</v>
      </c>
      <c r="F223" s="10">
        <f>SUM('დამტკ. ბიუჯ.'!F223,'ცვლილ. ბიუჯ.'!G223)</f>
        <v>0</v>
      </c>
      <c r="G223" s="10">
        <f>SUM('დამტკ. ბიუჯ.'!G223,'ცვლილ. ბიუჯ.'!H223)</f>
        <v>0</v>
      </c>
      <c r="H223" s="10">
        <f>SUM('დამტკ. ბიუჯ.'!H223,'ცვლილ. ბიუჯ.'!I223)</f>
        <v>0</v>
      </c>
      <c r="I223" s="10">
        <f t="shared" si="10"/>
        <v>0</v>
      </c>
      <c r="J223" s="10">
        <f t="shared" si="11"/>
        <v>0</v>
      </c>
    </row>
    <row r="224" spans="1:10" x14ac:dyDescent="0.25">
      <c r="A224" t="str">
        <f t="shared" si="9"/>
        <v>b</v>
      </c>
      <c r="B224" s="8"/>
      <c r="C224" s="9" t="s">
        <v>14</v>
      </c>
      <c r="D224" s="10">
        <f>SUM('დამტკ. ბიუჯ.'!D224,'ცვლილ. ბიუჯ.'!E224)</f>
        <v>0</v>
      </c>
      <c r="E224" s="10">
        <f>SUM('დამტკ. ბიუჯ.'!E224,'ცვლილ. ბიუჯ.'!F224)</f>
        <v>0</v>
      </c>
      <c r="F224" s="10">
        <f>SUM('დამტკ. ბიუჯ.'!F224,'ცვლილ. ბიუჯ.'!G224)</f>
        <v>0</v>
      </c>
      <c r="G224" s="10">
        <f>SUM('დამტკ. ბიუჯ.'!G224,'ცვლილ. ბიუჯ.'!H224)</f>
        <v>0</v>
      </c>
      <c r="H224" s="10">
        <f>SUM('დამტკ. ბიუჯ.'!H224,'ცვლილ. ბიუჯ.'!I224)</f>
        <v>0</v>
      </c>
      <c r="I224" s="10">
        <f t="shared" si="10"/>
        <v>0</v>
      </c>
      <c r="J224" s="10">
        <f t="shared" si="11"/>
        <v>0</v>
      </c>
    </row>
    <row r="225" spans="1:10" x14ac:dyDescent="0.25">
      <c r="A225" t="str">
        <f t="shared" si="9"/>
        <v>b</v>
      </c>
      <c r="B225" s="8"/>
      <c r="C225" s="9" t="s">
        <v>15</v>
      </c>
      <c r="D225" s="10">
        <f>SUM('დამტკ. ბიუჯ.'!D225,'ცვლილ. ბიუჯ.'!E225)</f>
        <v>0</v>
      </c>
      <c r="E225" s="10">
        <f>SUM('დამტკ. ბიუჯ.'!E225,'ცვლილ. ბიუჯ.'!F225)</f>
        <v>0</v>
      </c>
      <c r="F225" s="10">
        <f>SUM('დამტკ. ბიუჯ.'!F225,'ცვლილ. ბიუჯ.'!G225)</f>
        <v>0</v>
      </c>
      <c r="G225" s="10">
        <f>SUM('დამტკ. ბიუჯ.'!G225,'ცვლილ. ბიუჯ.'!H225)</f>
        <v>0</v>
      </c>
      <c r="H225" s="10">
        <f>SUM('დამტკ. ბიუჯ.'!H225,'ცვლილ. ბიუჯ.'!I225)</f>
        <v>0</v>
      </c>
      <c r="I225" s="10">
        <f t="shared" si="10"/>
        <v>0</v>
      </c>
      <c r="J225" s="10">
        <f t="shared" si="11"/>
        <v>0</v>
      </c>
    </row>
    <row r="226" spans="1:10" x14ac:dyDescent="0.25">
      <c r="A226" t="str">
        <f t="shared" si="9"/>
        <v>a</v>
      </c>
      <c r="B226" s="8"/>
      <c r="C226" s="9" t="s">
        <v>16</v>
      </c>
      <c r="D226" s="10">
        <f>SUM('დამტკ. ბიუჯ.'!D226,'ცვლილ. ბიუჯ.'!E226)</f>
        <v>2000</v>
      </c>
      <c r="E226" s="10">
        <f>SUM('დამტკ. ბიუჯ.'!E226,'ცვლილ. ბიუჯ.'!F226)</f>
        <v>600</v>
      </c>
      <c r="F226" s="10">
        <f>SUM('დამტკ. ბიუჯ.'!F226,'ცვლილ. ბიუჯ.'!G226)</f>
        <v>500</v>
      </c>
      <c r="G226" s="10">
        <f>SUM('დამტკ. ბიუჯ.'!G226,'ცვლილ. ბიუჯ.'!H226)</f>
        <v>500</v>
      </c>
      <c r="H226" s="10">
        <f>SUM('დამტკ. ბიუჯ.'!H226,'ცვლილ. ბიუჯ.'!I226)</f>
        <v>400</v>
      </c>
      <c r="I226" s="10">
        <f t="shared" si="10"/>
        <v>1100</v>
      </c>
      <c r="J226" s="10">
        <f t="shared" si="11"/>
        <v>1600</v>
      </c>
    </row>
    <row r="227" spans="1:10" x14ac:dyDescent="0.25">
      <c r="A227" t="str">
        <f t="shared" si="9"/>
        <v>a</v>
      </c>
      <c r="B227" s="8"/>
      <c r="C227" s="9" t="s">
        <v>17</v>
      </c>
      <c r="D227" s="10">
        <f>SUM('დამტკ. ბიუჯ.'!D227,'ცვლილ. ბიუჯ.'!E227)</f>
        <v>640</v>
      </c>
      <c r="E227" s="10">
        <f>SUM('დამტკ. ბიუჯ.'!E227,'ცვლილ. ბიუჯ.'!F227)</f>
        <v>250</v>
      </c>
      <c r="F227" s="10">
        <f>SUM('დამტკ. ბიუჯ.'!F227,'ცვლილ. ბიუჯ.'!G227)</f>
        <v>250</v>
      </c>
      <c r="G227" s="10">
        <f>SUM('დამტკ. ბიუჯ.'!G227,'ცვლილ. ბიუჯ.'!H227)</f>
        <v>140</v>
      </c>
      <c r="H227" s="10">
        <f>SUM('დამტკ. ბიუჯ.'!H227,'ცვლილ. ბიუჯ.'!I227)</f>
        <v>0</v>
      </c>
      <c r="I227" s="10">
        <f t="shared" si="10"/>
        <v>500</v>
      </c>
      <c r="J227" s="10">
        <f t="shared" si="11"/>
        <v>640</v>
      </c>
    </row>
    <row r="228" spans="1:10" x14ac:dyDescent="0.25">
      <c r="A228" t="str">
        <f t="shared" si="9"/>
        <v>b</v>
      </c>
      <c r="B228" s="5"/>
      <c r="C228" s="6" t="s">
        <v>18</v>
      </c>
      <c r="D228" s="7">
        <f>SUM('დამტკ. ბიუჯ.'!D228,'ცვლილ. ბიუჯ.'!E228)</f>
        <v>0</v>
      </c>
      <c r="E228" s="7">
        <f>SUM('დამტკ. ბიუჯ.'!E228,'ცვლილ. ბიუჯ.'!F228)</f>
        <v>0</v>
      </c>
      <c r="F228" s="7">
        <f>SUM('დამტკ. ბიუჯ.'!F228,'ცვლილ. ბიუჯ.'!G228)</f>
        <v>0</v>
      </c>
      <c r="G228" s="7">
        <f>SUM('დამტკ. ბიუჯ.'!G228,'ცვლილ. ბიუჯ.'!H228)</f>
        <v>0</v>
      </c>
      <c r="H228" s="7">
        <f>SUM('დამტკ. ბიუჯ.'!H228,'ცვლილ. ბიუჯ.'!I228)</f>
        <v>0</v>
      </c>
      <c r="I228" s="7">
        <f t="shared" si="10"/>
        <v>0</v>
      </c>
      <c r="J228" s="7">
        <f t="shared" si="11"/>
        <v>0</v>
      </c>
    </row>
    <row r="229" spans="1:10" x14ac:dyDescent="0.25">
      <c r="A229" t="str">
        <f t="shared" si="9"/>
        <v>b</v>
      </c>
      <c r="B229" s="5"/>
      <c r="C229" s="6" t="s">
        <v>19</v>
      </c>
      <c r="D229" s="7">
        <f>SUM('დამტკ. ბიუჯ.'!D229,'ცვლილ. ბიუჯ.'!E229)</f>
        <v>0</v>
      </c>
      <c r="E229" s="7">
        <f>SUM('დამტკ. ბიუჯ.'!E229,'ცვლილ. ბიუჯ.'!F229)</f>
        <v>0</v>
      </c>
      <c r="F229" s="7">
        <f>SUM('დამტკ. ბიუჯ.'!F229,'ცვლილ. ბიუჯ.'!G229)</f>
        <v>0</v>
      </c>
      <c r="G229" s="7">
        <f>SUM('დამტკ. ბიუჯ.'!G229,'ცვლილ. ბიუჯ.'!H229)</f>
        <v>0</v>
      </c>
      <c r="H229" s="7">
        <f>SUM('დამტკ. ბიუჯ.'!H229,'ცვლილ. ბიუჯ.'!I229)</f>
        <v>0</v>
      </c>
      <c r="I229" s="7">
        <f t="shared" si="10"/>
        <v>0</v>
      </c>
      <c r="J229" s="7">
        <f t="shared" si="11"/>
        <v>0</v>
      </c>
    </row>
    <row r="230" spans="1:10" ht="15.75" thickBot="1" x14ac:dyDescent="0.3">
      <c r="A230" t="str">
        <f t="shared" si="9"/>
        <v>b</v>
      </c>
      <c r="B230" s="11"/>
      <c r="C230" s="12" t="s">
        <v>20</v>
      </c>
      <c r="D230" s="13">
        <f>SUM('დამტკ. ბიუჯ.'!D230,'ცვლილ. ბიუჯ.'!E230)</f>
        <v>0</v>
      </c>
      <c r="E230" s="13">
        <f>SUM('დამტკ. ბიუჯ.'!E230,'ცვლილ. ბიუჯ.'!F230)</f>
        <v>0</v>
      </c>
      <c r="F230" s="13">
        <f>SUM('დამტკ. ბიუჯ.'!F230,'ცვლილ. ბიუჯ.'!G230)</f>
        <v>0</v>
      </c>
      <c r="G230" s="13">
        <f>SUM('დამტკ. ბიუჯ.'!G230,'ცვლილ. ბიუჯ.'!H230)</f>
        <v>0</v>
      </c>
      <c r="H230" s="13">
        <f>SUM('დამტკ. ბიუჯ.'!H230,'ცვლილ. ბიუჯ.'!I230)</f>
        <v>0</v>
      </c>
      <c r="I230" s="13">
        <f t="shared" si="10"/>
        <v>0</v>
      </c>
      <c r="J230" s="13">
        <f t="shared" si="11"/>
        <v>0</v>
      </c>
    </row>
    <row r="231" spans="1:10" ht="31.5" thickTop="1" thickBot="1" x14ac:dyDescent="0.3">
      <c r="A231" t="str">
        <f t="shared" si="9"/>
        <v>a</v>
      </c>
      <c r="B231" s="3" t="s">
        <v>56</v>
      </c>
      <c r="C231" s="14" t="s">
        <v>57</v>
      </c>
      <c r="D231" s="4">
        <f>SUM('დამტკ. ბიუჯ.'!D231,'ცვლილ. ბიუჯ.'!E231)</f>
        <v>51550</v>
      </c>
      <c r="E231" s="4">
        <f>SUM('დამტკ. ბიუჯ.'!E231,'ცვლილ. ბიუჯ.'!F231)</f>
        <v>20200</v>
      </c>
      <c r="F231" s="4">
        <f>SUM('დამტკ. ბიუჯ.'!F231,'ცვლილ. ბიუჯ.'!G231)</f>
        <v>17200</v>
      </c>
      <c r="G231" s="4">
        <f>SUM('დამტკ. ბიუჯ.'!G231,'ცვლილ. ბიუჯ.'!H231)</f>
        <v>11650</v>
      </c>
      <c r="H231" s="4">
        <f>SUM('დამტკ. ბიუჯ.'!H231,'ცვლილ. ბიუჯ.'!I231)</f>
        <v>2500</v>
      </c>
      <c r="I231" s="4">
        <f t="shared" si="10"/>
        <v>37400</v>
      </c>
      <c r="J231" s="4">
        <f t="shared" si="11"/>
        <v>49050</v>
      </c>
    </row>
    <row r="232" spans="1:10" ht="15.75" thickTop="1" x14ac:dyDescent="0.25">
      <c r="A232" t="str">
        <f t="shared" si="9"/>
        <v>a</v>
      </c>
      <c r="B232" s="5"/>
      <c r="C232" s="6" t="s">
        <v>10</v>
      </c>
      <c r="D232" s="7">
        <f>SUM('დამტკ. ბიუჯ.'!D232,'ცვლილ. ბიუჯ.'!E232)</f>
        <v>51550</v>
      </c>
      <c r="E232" s="7">
        <f>SUM('დამტკ. ბიუჯ.'!E232,'ცვლილ. ბიუჯ.'!F232)</f>
        <v>20200</v>
      </c>
      <c r="F232" s="7">
        <f>SUM('დამტკ. ბიუჯ.'!F232,'ცვლილ. ბიუჯ.'!G232)</f>
        <v>17200</v>
      </c>
      <c r="G232" s="7">
        <f>SUM('დამტკ. ბიუჯ.'!G232,'ცვლილ. ბიუჯ.'!H232)</f>
        <v>11650</v>
      </c>
      <c r="H232" s="7">
        <f>SUM('დამტკ. ბიუჯ.'!H232,'ცვლილ. ბიუჯ.'!I232)</f>
        <v>2500</v>
      </c>
      <c r="I232" s="7">
        <f t="shared" si="10"/>
        <v>37400</v>
      </c>
      <c r="J232" s="7">
        <f t="shared" si="11"/>
        <v>49050</v>
      </c>
    </row>
    <row r="233" spans="1:10" x14ac:dyDescent="0.25">
      <c r="A233" t="str">
        <f t="shared" si="9"/>
        <v>b</v>
      </c>
      <c r="B233" s="8"/>
      <c r="C233" s="9" t="s">
        <v>11</v>
      </c>
      <c r="D233" s="10">
        <f>SUM('დამტკ. ბიუჯ.'!D233,'ცვლილ. ბიუჯ.'!E233)</f>
        <v>0</v>
      </c>
      <c r="E233" s="10">
        <f>SUM('დამტკ. ბიუჯ.'!E233,'ცვლილ. ბიუჯ.'!F233)</f>
        <v>0</v>
      </c>
      <c r="F233" s="10">
        <f>SUM('დამტკ. ბიუჯ.'!F233,'ცვლილ. ბიუჯ.'!G233)</f>
        <v>0</v>
      </c>
      <c r="G233" s="10">
        <f>SUM('დამტკ. ბიუჯ.'!G233,'ცვლილ. ბიუჯ.'!H233)</f>
        <v>0</v>
      </c>
      <c r="H233" s="10">
        <f>SUM('დამტკ. ბიუჯ.'!H233,'ცვლილ. ბიუჯ.'!I233)</f>
        <v>0</v>
      </c>
      <c r="I233" s="10">
        <f t="shared" si="10"/>
        <v>0</v>
      </c>
      <c r="J233" s="10">
        <f t="shared" si="11"/>
        <v>0</v>
      </c>
    </row>
    <row r="234" spans="1:10" x14ac:dyDescent="0.25">
      <c r="A234" t="str">
        <f t="shared" si="9"/>
        <v>a</v>
      </c>
      <c r="B234" s="8"/>
      <c r="C234" s="9" t="s">
        <v>12</v>
      </c>
      <c r="D234" s="10">
        <f>SUM('დამტკ. ბიუჯ.'!D234,'ცვლილ. ბიუჯ.'!E234)</f>
        <v>44000</v>
      </c>
      <c r="E234" s="10">
        <f>SUM('დამტკ. ბიუჯ.'!E234,'ცვლილ. ბიუჯ.'!F234)</f>
        <v>18000</v>
      </c>
      <c r="F234" s="10">
        <f>SUM('დამტკ. ბიუჯ.'!F234,'ცვლილ. ბიუჯ.'!G234)</f>
        <v>15000</v>
      </c>
      <c r="G234" s="10">
        <f>SUM('დამტკ. ბიუჯ.'!G234,'ცვლილ. ბიუჯ.'!H234)</f>
        <v>10000</v>
      </c>
      <c r="H234" s="10">
        <f>SUM('დამტკ. ბიუჯ.'!H234,'ცვლილ. ბიუჯ.'!I234)</f>
        <v>1000</v>
      </c>
      <c r="I234" s="10">
        <f t="shared" si="10"/>
        <v>33000</v>
      </c>
      <c r="J234" s="10">
        <f t="shared" si="11"/>
        <v>43000</v>
      </c>
    </row>
    <row r="235" spans="1:10" x14ac:dyDescent="0.25">
      <c r="A235" t="str">
        <f t="shared" si="9"/>
        <v>b</v>
      </c>
      <c r="B235" s="8"/>
      <c r="C235" s="9" t="s">
        <v>13</v>
      </c>
      <c r="D235" s="10">
        <f>SUM('დამტკ. ბიუჯ.'!D235,'ცვლილ. ბიუჯ.'!E235)</f>
        <v>0</v>
      </c>
      <c r="E235" s="10">
        <f>SUM('დამტკ. ბიუჯ.'!E235,'ცვლილ. ბიუჯ.'!F235)</f>
        <v>0</v>
      </c>
      <c r="F235" s="10">
        <f>SUM('დამტკ. ბიუჯ.'!F235,'ცვლილ. ბიუჯ.'!G235)</f>
        <v>0</v>
      </c>
      <c r="G235" s="10">
        <f>SUM('დამტკ. ბიუჯ.'!G235,'ცვლილ. ბიუჯ.'!H235)</f>
        <v>0</v>
      </c>
      <c r="H235" s="10">
        <f>SUM('დამტკ. ბიუჯ.'!H235,'ცვლილ. ბიუჯ.'!I235)</f>
        <v>0</v>
      </c>
      <c r="I235" s="10">
        <f t="shared" si="10"/>
        <v>0</v>
      </c>
      <c r="J235" s="10">
        <f t="shared" si="11"/>
        <v>0</v>
      </c>
    </row>
    <row r="236" spans="1:10" x14ac:dyDescent="0.25">
      <c r="A236" t="str">
        <f t="shared" si="9"/>
        <v>b</v>
      </c>
      <c r="B236" s="8"/>
      <c r="C236" s="9" t="s">
        <v>14</v>
      </c>
      <c r="D236" s="10">
        <f>SUM('დამტკ. ბიუჯ.'!D236,'ცვლილ. ბიუჯ.'!E236)</f>
        <v>0</v>
      </c>
      <c r="E236" s="10">
        <f>SUM('დამტკ. ბიუჯ.'!E236,'ცვლილ. ბიუჯ.'!F236)</f>
        <v>0</v>
      </c>
      <c r="F236" s="10">
        <f>SUM('დამტკ. ბიუჯ.'!F236,'ცვლილ. ბიუჯ.'!G236)</f>
        <v>0</v>
      </c>
      <c r="G236" s="10">
        <f>SUM('დამტკ. ბიუჯ.'!G236,'ცვლილ. ბიუჯ.'!H236)</f>
        <v>0</v>
      </c>
      <c r="H236" s="10">
        <f>SUM('დამტკ. ბიუჯ.'!H236,'ცვლილ. ბიუჯ.'!I236)</f>
        <v>0</v>
      </c>
      <c r="I236" s="10">
        <f t="shared" si="10"/>
        <v>0</v>
      </c>
      <c r="J236" s="10">
        <f t="shared" si="11"/>
        <v>0</v>
      </c>
    </row>
    <row r="237" spans="1:10" x14ac:dyDescent="0.25">
      <c r="A237" t="str">
        <f t="shared" si="9"/>
        <v>b</v>
      </c>
      <c r="B237" s="8"/>
      <c r="C237" s="9" t="s">
        <v>15</v>
      </c>
      <c r="D237" s="10">
        <f>SUM('დამტკ. ბიუჯ.'!D237,'ცვლილ. ბიუჯ.'!E237)</f>
        <v>0</v>
      </c>
      <c r="E237" s="10">
        <f>SUM('დამტკ. ბიუჯ.'!E237,'ცვლილ. ბიუჯ.'!F237)</f>
        <v>0</v>
      </c>
      <c r="F237" s="10">
        <f>SUM('დამტკ. ბიუჯ.'!F237,'ცვლილ. ბიუჯ.'!G237)</f>
        <v>0</v>
      </c>
      <c r="G237" s="10">
        <f>SUM('დამტკ. ბიუჯ.'!G237,'ცვლილ. ბიუჯ.'!H237)</f>
        <v>0</v>
      </c>
      <c r="H237" s="10">
        <f>SUM('დამტკ. ბიუჯ.'!H237,'ცვლილ. ბიუჯ.'!I237)</f>
        <v>0</v>
      </c>
      <c r="I237" s="10">
        <f t="shared" si="10"/>
        <v>0</v>
      </c>
      <c r="J237" s="10">
        <f t="shared" si="11"/>
        <v>0</v>
      </c>
    </row>
    <row r="238" spans="1:10" x14ac:dyDescent="0.25">
      <c r="A238" t="str">
        <f t="shared" si="9"/>
        <v>a</v>
      </c>
      <c r="B238" s="8"/>
      <c r="C238" s="9" t="s">
        <v>16</v>
      </c>
      <c r="D238" s="10">
        <f>SUM('დამტკ. ბიუჯ.'!D238,'ცვლილ. ბიუჯ.'!E238)</f>
        <v>7000</v>
      </c>
      <c r="E238" s="10">
        <f>SUM('დამტკ. ბიუჯ.'!E238,'ცვლილ. ბიუჯ.'!F238)</f>
        <v>2000</v>
      </c>
      <c r="F238" s="10">
        <f>SUM('დამტკ. ბიუჯ.'!F238,'ცვლილ. ბიუჯ.'!G238)</f>
        <v>2000</v>
      </c>
      <c r="G238" s="10">
        <f>SUM('დამტკ. ბიუჯ.'!G238,'ცვლილ. ბიუჯ.'!H238)</f>
        <v>1500</v>
      </c>
      <c r="H238" s="10">
        <f>SUM('დამტკ. ბიუჯ.'!H238,'ცვლილ. ბიუჯ.'!I238)</f>
        <v>1500</v>
      </c>
      <c r="I238" s="10">
        <f t="shared" si="10"/>
        <v>4000</v>
      </c>
      <c r="J238" s="10">
        <f t="shared" si="11"/>
        <v>5500</v>
      </c>
    </row>
    <row r="239" spans="1:10" x14ac:dyDescent="0.25">
      <c r="A239" t="str">
        <f t="shared" si="9"/>
        <v>a</v>
      </c>
      <c r="B239" s="8"/>
      <c r="C239" s="9" t="s">
        <v>17</v>
      </c>
      <c r="D239" s="10">
        <f>SUM('დამტკ. ბიუჯ.'!D239,'ცვლილ. ბიუჯ.'!E239)</f>
        <v>550</v>
      </c>
      <c r="E239" s="10">
        <f>SUM('დამტკ. ბიუჯ.'!E239,'ცვლილ. ბიუჯ.'!F239)</f>
        <v>200</v>
      </c>
      <c r="F239" s="10">
        <f>SUM('დამტკ. ბიუჯ.'!F239,'ცვლილ. ბიუჯ.'!G239)</f>
        <v>200</v>
      </c>
      <c r="G239" s="10">
        <f>SUM('დამტკ. ბიუჯ.'!G239,'ცვლილ. ბიუჯ.'!H239)</f>
        <v>150</v>
      </c>
      <c r="H239" s="10">
        <f>SUM('დამტკ. ბიუჯ.'!H239,'ცვლილ. ბიუჯ.'!I239)</f>
        <v>0</v>
      </c>
      <c r="I239" s="10">
        <f t="shared" si="10"/>
        <v>400</v>
      </c>
      <c r="J239" s="10">
        <f t="shared" si="11"/>
        <v>550</v>
      </c>
    </row>
    <row r="240" spans="1:10" x14ac:dyDescent="0.25">
      <c r="A240" t="str">
        <f t="shared" si="9"/>
        <v>b</v>
      </c>
      <c r="B240" s="5"/>
      <c r="C240" s="6" t="s">
        <v>18</v>
      </c>
      <c r="D240" s="7">
        <f>SUM('დამტკ. ბიუჯ.'!D240,'ცვლილ. ბიუჯ.'!E240)</f>
        <v>0</v>
      </c>
      <c r="E240" s="7">
        <f>SUM('დამტკ. ბიუჯ.'!E240,'ცვლილ. ბიუჯ.'!F240)</f>
        <v>0</v>
      </c>
      <c r="F240" s="7">
        <f>SUM('დამტკ. ბიუჯ.'!F240,'ცვლილ. ბიუჯ.'!G240)</f>
        <v>0</v>
      </c>
      <c r="G240" s="7">
        <f>SUM('დამტკ. ბიუჯ.'!G240,'ცვლილ. ბიუჯ.'!H240)</f>
        <v>0</v>
      </c>
      <c r="H240" s="7">
        <f>SUM('დამტკ. ბიუჯ.'!H240,'ცვლილ. ბიუჯ.'!I240)</f>
        <v>0</v>
      </c>
      <c r="I240" s="7">
        <f t="shared" si="10"/>
        <v>0</v>
      </c>
      <c r="J240" s="7">
        <f t="shared" si="11"/>
        <v>0</v>
      </c>
    </row>
    <row r="241" spans="1:10" x14ac:dyDescent="0.25">
      <c r="A241" t="str">
        <f t="shared" si="9"/>
        <v>b</v>
      </c>
      <c r="B241" s="5"/>
      <c r="C241" s="6" t="s">
        <v>19</v>
      </c>
      <c r="D241" s="7">
        <f>SUM('დამტკ. ბიუჯ.'!D241,'ცვლილ. ბიუჯ.'!E241)</f>
        <v>0</v>
      </c>
      <c r="E241" s="7">
        <f>SUM('დამტკ. ბიუჯ.'!E241,'ცვლილ. ბიუჯ.'!F241)</f>
        <v>0</v>
      </c>
      <c r="F241" s="7">
        <f>SUM('დამტკ. ბიუჯ.'!F241,'ცვლილ. ბიუჯ.'!G241)</f>
        <v>0</v>
      </c>
      <c r="G241" s="7">
        <f>SUM('დამტკ. ბიუჯ.'!G241,'ცვლილ. ბიუჯ.'!H241)</f>
        <v>0</v>
      </c>
      <c r="H241" s="7">
        <f>SUM('დამტკ. ბიუჯ.'!H241,'ცვლილ. ბიუჯ.'!I241)</f>
        <v>0</v>
      </c>
      <c r="I241" s="7">
        <f t="shared" si="10"/>
        <v>0</v>
      </c>
      <c r="J241" s="7">
        <f t="shared" si="11"/>
        <v>0</v>
      </c>
    </row>
    <row r="242" spans="1:10" ht="15.75" thickBot="1" x14ac:dyDescent="0.3">
      <c r="A242" t="str">
        <f t="shared" si="9"/>
        <v>b</v>
      </c>
      <c r="B242" s="11"/>
      <c r="C242" s="12" t="s">
        <v>20</v>
      </c>
      <c r="D242" s="13">
        <f>SUM('დამტკ. ბიუჯ.'!D242,'ცვლილ. ბიუჯ.'!E242)</f>
        <v>0</v>
      </c>
      <c r="E242" s="13">
        <f>SUM('დამტკ. ბიუჯ.'!E242,'ცვლილ. ბიუჯ.'!F242)</f>
        <v>0</v>
      </c>
      <c r="F242" s="13">
        <f>SUM('დამტკ. ბიუჯ.'!F242,'ცვლილ. ბიუჯ.'!G242)</f>
        <v>0</v>
      </c>
      <c r="G242" s="13">
        <f>SUM('დამტკ. ბიუჯ.'!G242,'ცვლილ. ბიუჯ.'!H242)</f>
        <v>0</v>
      </c>
      <c r="H242" s="13">
        <f>SUM('დამტკ. ბიუჯ.'!H242,'ცვლილ. ბიუჯ.'!I242)</f>
        <v>0</v>
      </c>
      <c r="I242" s="13">
        <f t="shared" si="10"/>
        <v>0</v>
      </c>
      <c r="J242" s="13">
        <f t="shared" si="11"/>
        <v>0</v>
      </c>
    </row>
    <row r="243" spans="1:10" ht="46.5" thickTop="1" thickBot="1" x14ac:dyDescent="0.3">
      <c r="A243" t="str">
        <f t="shared" si="9"/>
        <v>a</v>
      </c>
      <c r="B243" s="3" t="s">
        <v>58</v>
      </c>
      <c r="C243" s="14" t="s">
        <v>59</v>
      </c>
      <c r="D243" s="4">
        <f>SUM('დამტკ. ბიუჯ.'!D243,'ცვლილ. ბიუჯ.'!E243)</f>
        <v>6066250</v>
      </c>
      <c r="E243" s="4">
        <f>SUM('დამტკ. ბიუჯ.'!E243,'ცვლილ. ბიუჯ.'!F243)</f>
        <v>1532000</v>
      </c>
      <c r="F243" s="4">
        <f>SUM('დამტკ. ბიუჯ.'!F243,'ცვლილ. ბიუჯ.'!G243)</f>
        <v>1660250</v>
      </c>
      <c r="G243" s="4">
        <f>SUM('დამტკ. ბიუჯ.'!G243,'ცვლილ. ბიუჯ.'!H243)</f>
        <v>1383000</v>
      </c>
      <c r="H243" s="4">
        <f>SUM('დამტკ. ბიუჯ.'!H243,'ცვლილ. ბიუჯ.'!I243)</f>
        <v>1491000</v>
      </c>
      <c r="I243" s="4">
        <f t="shared" si="10"/>
        <v>3192250</v>
      </c>
      <c r="J243" s="4">
        <f t="shared" si="11"/>
        <v>4575250</v>
      </c>
    </row>
    <row r="244" spans="1:10" ht="15.75" thickTop="1" x14ac:dyDescent="0.25">
      <c r="A244" t="str">
        <f t="shared" si="9"/>
        <v>a</v>
      </c>
      <c r="B244" s="5"/>
      <c r="C244" s="6" t="s">
        <v>10</v>
      </c>
      <c r="D244" s="7">
        <f>SUM('დამტკ. ბიუჯ.'!D244,'ცვლილ. ბიუჯ.'!E244)</f>
        <v>5937771</v>
      </c>
      <c r="E244" s="7">
        <f>SUM('დამტკ. ბიუჯ.'!E244,'ცვლილ. ბიუჯ.'!F244)</f>
        <v>1474521</v>
      </c>
      <c r="F244" s="7">
        <f>SUM('დამტკ. ბიუჯ.'!F244,'ცვლილ. ბიუჯ.'!G244)</f>
        <v>1635250</v>
      </c>
      <c r="G244" s="7">
        <f>SUM('დამტკ. ბიუჯ.'!G244,'ცვლილ. ბიუჯ.'!H244)</f>
        <v>1360000</v>
      </c>
      <c r="H244" s="7">
        <f>SUM('დამტკ. ბიუჯ.'!H244,'ცვლილ. ბიუჯ.'!I244)</f>
        <v>1468000</v>
      </c>
      <c r="I244" s="7">
        <f t="shared" si="10"/>
        <v>3109771</v>
      </c>
      <c r="J244" s="7">
        <f t="shared" si="11"/>
        <v>4469771</v>
      </c>
    </row>
    <row r="245" spans="1:10" x14ac:dyDescent="0.25">
      <c r="A245" t="str">
        <f t="shared" si="9"/>
        <v>a</v>
      </c>
      <c r="B245" s="8"/>
      <c r="C245" s="9" t="s">
        <v>11</v>
      </c>
      <c r="D245" s="10">
        <f>SUM('დამტკ. ბიუჯ.'!D245,'ცვლილ. ბიუჯ.'!E245)</f>
        <v>3232250</v>
      </c>
      <c r="E245" s="10">
        <f>SUM('დამტკ. ბიუჯ.'!E245,'ცვლილ. ბიუჯ.'!F245)</f>
        <v>800000</v>
      </c>
      <c r="F245" s="10">
        <f>SUM('დამტკ. ბიუჯ.'!F245,'ცვლილ. ბიუჯ.'!G245)</f>
        <v>832250</v>
      </c>
      <c r="G245" s="10">
        <f>SUM('დამტკ. ბიუჯ.'!G245,'ცვლილ. ბიუჯ.'!H245)</f>
        <v>800000</v>
      </c>
      <c r="H245" s="10">
        <f>SUM('დამტკ. ბიუჯ.'!H245,'ცვლილ. ბიუჯ.'!I245)</f>
        <v>800000</v>
      </c>
      <c r="I245" s="10">
        <f t="shared" si="10"/>
        <v>1632250</v>
      </c>
      <c r="J245" s="10">
        <f t="shared" si="11"/>
        <v>2432250</v>
      </c>
    </row>
    <row r="246" spans="1:10" x14ac:dyDescent="0.25">
      <c r="A246" t="str">
        <f t="shared" si="9"/>
        <v>a</v>
      </c>
      <c r="B246" s="8"/>
      <c r="C246" s="9" t="s">
        <v>12</v>
      </c>
      <c r="D246" s="10">
        <f>SUM('დამტკ. ბიუჯ.'!D246,'ცვლილ. ბიუჯ.'!E246)</f>
        <v>2595521</v>
      </c>
      <c r="E246" s="10">
        <f>SUM('დამტკ. ბიუჯ.'!E246,'ცვლილ. ბიუჯ.'!F246)</f>
        <v>645521</v>
      </c>
      <c r="F246" s="10">
        <f>SUM('დამტკ. ბიუჯ.'!F246,'ცვლილ. ბიუჯ.'!G246)</f>
        <v>780000</v>
      </c>
      <c r="G246" s="10">
        <f>SUM('დამტკ. ბიუჯ.'!G246,'ცვლილ. ბიუჯ.'!H246)</f>
        <v>520000</v>
      </c>
      <c r="H246" s="10">
        <f>SUM('დამტკ. ბიუჯ.'!H246,'ცვლილ. ბიუჯ.'!I246)</f>
        <v>650000</v>
      </c>
      <c r="I246" s="10">
        <f t="shared" si="10"/>
        <v>1425521</v>
      </c>
      <c r="J246" s="10">
        <f t="shared" si="11"/>
        <v>1945521</v>
      </c>
    </row>
    <row r="247" spans="1:10" x14ac:dyDescent="0.25">
      <c r="A247" t="str">
        <f t="shared" si="9"/>
        <v>b</v>
      </c>
      <c r="B247" s="8"/>
      <c r="C247" s="9" t="s">
        <v>13</v>
      </c>
      <c r="D247" s="10">
        <f>SUM('დამტკ. ბიუჯ.'!D247,'ცვლილ. ბიუჯ.'!E247)</f>
        <v>0</v>
      </c>
      <c r="E247" s="10">
        <f>SUM('დამტკ. ბიუჯ.'!E247,'ცვლილ. ბიუჯ.'!F247)</f>
        <v>0</v>
      </c>
      <c r="F247" s="10">
        <f>SUM('დამტკ. ბიუჯ.'!F247,'ცვლილ. ბიუჯ.'!G247)</f>
        <v>0</v>
      </c>
      <c r="G247" s="10">
        <f>SUM('დამტკ. ბიუჯ.'!G247,'ცვლილ. ბიუჯ.'!H247)</f>
        <v>0</v>
      </c>
      <c r="H247" s="10">
        <f>SUM('დამტკ. ბიუჯ.'!H247,'ცვლილ. ბიუჯ.'!I247)</f>
        <v>0</v>
      </c>
      <c r="I247" s="10">
        <f t="shared" si="10"/>
        <v>0</v>
      </c>
      <c r="J247" s="10">
        <f t="shared" si="11"/>
        <v>0</v>
      </c>
    </row>
    <row r="248" spans="1:10" x14ac:dyDescent="0.25">
      <c r="A248" t="str">
        <f t="shared" si="9"/>
        <v>b</v>
      </c>
      <c r="B248" s="8"/>
      <c r="C248" s="9" t="s">
        <v>14</v>
      </c>
      <c r="D248" s="10">
        <f>SUM('დამტკ. ბიუჯ.'!D248,'ცვლილ. ბიუჯ.'!E248)</f>
        <v>0</v>
      </c>
      <c r="E248" s="10">
        <f>SUM('დამტკ. ბიუჯ.'!E248,'ცვლილ. ბიუჯ.'!F248)</f>
        <v>0</v>
      </c>
      <c r="F248" s="10">
        <f>SUM('დამტკ. ბიუჯ.'!F248,'ცვლილ. ბიუჯ.'!G248)</f>
        <v>0</v>
      </c>
      <c r="G248" s="10">
        <f>SUM('დამტკ. ბიუჯ.'!G248,'ცვლილ. ბიუჯ.'!H248)</f>
        <v>0</v>
      </c>
      <c r="H248" s="10">
        <f>SUM('დამტკ. ბიუჯ.'!H248,'ცვლილ. ბიუჯ.'!I248)</f>
        <v>0</v>
      </c>
      <c r="I248" s="10">
        <f t="shared" si="10"/>
        <v>0</v>
      </c>
      <c r="J248" s="10">
        <f t="shared" si="11"/>
        <v>0</v>
      </c>
    </row>
    <row r="249" spans="1:10" x14ac:dyDescent="0.25">
      <c r="A249" t="str">
        <f t="shared" si="9"/>
        <v>b</v>
      </c>
      <c r="B249" s="8"/>
      <c r="C249" s="9" t="s">
        <v>15</v>
      </c>
      <c r="D249" s="10">
        <f>SUM('დამტკ. ბიუჯ.'!D249,'ცვლილ. ბიუჯ.'!E249)</f>
        <v>0</v>
      </c>
      <c r="E249" s="10">
        <f>SUM('დამტკ. ბიუჯ.'!E249,'ცვლილ. ბიუჯ.'!F249)</f>
        <v>0</v>
      </c>
      <c r="F249" s="10">
        <f>SUM('დამტკ. ბიუჯ.'!F249,'ცვლილ. ბიუჯ.'!G249)</f>
        <v>0</v>
      </c>
      <c r="G249" s="10">
        <f>SUM('დამტკ. ბიუჯ.'!G249,'ცვლილ. ბიუჯ.'!H249)</f>
        <v>0</v>
      </c>
      <c r="H249" s="10">
        <f>SUM('დამტკ. ბიუჯ.'!H249,'ცვლილ. ბიუჯ.'!I249)</f>
        <v>0</v>
      </c>
      <c r="I249" s="10">
        <f t="shared" si="10"/>
        <v>0</v>
      </c>
      <c r="J249" s="10">
        <f t="shared" si="11"/>
        <v>0</v>
      </c>
    </row>
    <row r="250" spans="1:10" x14ac:dyDescent="0.25">
      <c r="A250" t="str">
        <f t="shared" si="9"/>
        <v>a</v>
      </c>
      <c r="B250" s="8"/>
      <c r="C250" s="9" t="s">
        <v>16</v>
      </c>
      <c r="D250" s="10">
        <f>SUM('დამტკ. ბიუჯ.'!D250,'ცვლილ. ბიუჯ.'!E250)</f>
        <v>70000</v>
      </c>
      <c r="E250" s="10">
        <f>SUM('დამტკ. ბიუჯ.'!E250,'ცვლილ. ბიუჯ.'!F250)</f>
        <v>20000</v>
      </c>
      <c r="F250" s="10">
        <f>SUM('დამტკ. ბიუჯ.'!F250,'ცვლილ. ბიუჯ.'!G250)</f>
        <v>20000</v>
      </c>
      <c r="G250" s="10">
        <f>SUM('დამტკ. ბიუჯ.'!G250,'ცვლილ. ბიუჯ.'!H250)</f>
        <v>15000</v>
      </c>
      <c r="H250" s="10">
        <f>SUM('დამტკ. ბიუჯ.'!H250,'ცვლილ. ბიუჯ.'!I250)</f>
        <v>15000</v>
      </c>
      <c r="I250" s="10">
        <f t="shared" si="10"/>
        <v>40000</v>
      </c>
      <c r="J250" s="10">
        <f t="shared" si="11"/>
        <v>55000</v>
      </c>
    </row>
    <row r="251" spans="1:10" x14ac:dyDescent="0.25">
      <c r="A251" t="str">
        <f t="shared" si="9"/>
        <v>a</v>
      </c>
      <c r="B251" s="8"/>
      <c r="C251" s="9" t="s">
        <v>17</v>
      </c>
      <c r="D251" s="10">
        <f>SUM('დამტკ. ბიუჯ.'!D251,'ცვლილ. ბიუჯ.'!E251)</f>
        <v>40000</v>
      </c>
      <c r="E251" s="10">
        <f>SUM('დამტკ. ბიუჯ.'!E251,'ცვლილ. ბიუჯ.'!F251)</f>
        <v>9000</v>
      </c>
      <c r="F251" s="10">
        <f>SUM('დამტკ. ბიუჯ.'!F251,'ცვლილ. ბიუჯ.'!G251)</f>
        <v>3000</v>
      </c>
      <c r="G251" s="10">
        <f>SUM('დამტკ. ბიუჯ.'!G251,'ცვლილ. ბიუჯ.'!H251)</f>
        <v>25000</v>
      </c>
      <c r="H251" s="10">
        <f>SUM('დამტკ. ბიუჯ.'!H251,'ცვლილ. ბიუჯ.'!I251)</f>
        <v>3000</v>
      </c>
      <c r="I251" s="10">
        <f t="shared" si="10"/>
        <v>12000</v>
      </c>
      <c r="J251" s="10">
        <f t="shared" si="11"/>
        <v>37000</v>
      </c>
    </row>
    <row r="252" spans="1:10" x14ac:dyDescent="0.25">
      <c r="A252" t="str">
        <f t="shared" si="9"/>
        <v>a</v>
      </c>
      <c r="B252" s="5"/>
      <c r="C252" s="6" t="s">
        <v>18</v>
      </c>
      <c r="D252" s="7">
        <f>SUM('დამტკ. ბიუჯ.'!D252,'ცვლილ. ბიუჯ.'!E252)</f>
        <v>124000</v>
      </c>
      <c r="E252" s="7">
        <f>SUM('დამტკ. ბიუჯ.'!E252,'ცვლილ. ბიუჯ.'!F252)</f>
        <v>53000</v>
      </c>
      <c r="F252" s="7">
        <f>SUM('დამტკ. ბიუჯ.'!F252,'ცვლილ. ბიუჯ.'!G252)</f>
        <v>25000</v>
      </c>
      <c r="G252" s="7">
        <f>SUM('დამტკ. ბიუჯ.'!G252,'ცვლილ. ბიუჯ.'!H252)</f>
        <v>23000</v>
      </c>
      <c r="H252" s="7">
        <f>SUM('დამტკ. ბიუჯ.'!H252,'ცვლილ. ბიუჯ.'!I252)</f>
        <v>23000</v>
      </c>
      <c r="I252" s="7">
        <f t="shared" si="10"/>
        <v>78000</v>
      </c>
      <c r="J252" s="7">
        <f t="shared" si="11"/>
        <v>101000</v>
      </c>
    </row>
    <row r="253" spans="1:10" x14ac:dyDescent="0.25">
      <c r="A253" t="str">
        <f t="shared" si="9"/>
        <v>b</v>
      </c>
      <c r="B253" s="5"/>
      <c r="C253" s="6" t="s">
        <v>19</v>
      </c>
      <c r="D253" s="7">
        <f>SUM('დამტკ. ბიუჯ.'!D253,'ცვლილ. ბიუჯ.'!E253)</f>
        <v>0</v>
      </c>
      <c r="E253" s="7">
        <f>SUM('დამტკ. ბიუჯ.'!E253,'ცვლილ. ბიუჯ.'!F253)</f>
        <v>0</v>
      </c>
      <c r="F253" s="7">
        <f>SUM('დამტკ. ბიუჯ.'!F253,'ცვლილ. ბიუჯ.'!G253)</f>
        <v>0</v>
      </c>
      <c r="G253" s="7">
        <f>SUM('დამტკ. ბიუჯ.'!G253,'ცვლილ. ბიუჯ.'!H253)</f>
        <v>0</v>
      </c>
      <c r="H253" s="7">
        <f>SUM('დამტკ. ბიუჯ.'!H253,'ცვლილ. ბიუჯ.'!I253)</f>
        <v>0</v>
      </c>
      <c r="I253" s="7">
        <f t="shared" si="10"/>
        <v>0</v>
      </c>
      <c r="J253" s="7">
        <f t="shared" si="11"/>
        <v>0</v>
      </c>
    </row>
    <row r="254" spans="1:10" ht="15.75" thickBot="1" x14ac:dyDescent="0.3">
      <c r="A254" t="str">
        <f t="shared" si="9"/>
        <v>a</v>
      </c>
      <c r="B254" s="11"/>
      <c r="C254" s="12" t="s">
        <v>20</v>
      </c>
      <c r="D254" s="13">
        <f>SUM('დამტკ. ბიუჯ.'!D254,'ცვლილ. ბიუჯ.'!E254)</f>
        <v>4479</v>
      </c>
      <c r="E254" s="13">
        <f>SUM('დამტკ. ბიუჯ.'!E254,'ცვლილ. ბიუჯ.'!F254)</f>
        <v>4479</v>
      </c>
      <c r="F254" s="13">
        <f>SUM('დამტკ. ბიუჯ.'!F254,'ცვლილ. ბიუჯ.'!G254)</f>
        <v>0</v>
      </c>
      <c r="G254" s="13">
        <f>SUM('დამტკ. ბიუჯ.'!G254,'ცვლილ. ბიუჯ.'!H254)</f>
        <v>0</v>
      </c>
      <c r="H254" s="13">
        <f>SUM('დამტკ. ბიუჯ.'!H254,'ცვლილ. ბიუჯ.'!I254)</f>
        <v>0</v>
      </c>
      <c r="I254" s="13">
        <f t="shared" si="10"/>
        <v>4479</v>
      </c>
      <c r="J254" s="13">
        <f t="shared" si="11"/>
        <v>4479</v>
      </c>
    </row>
    <row r="255" spans="1:10" ht="31.5" thickTop="1" thickBot="1" x14ac:dyDescent="0.3">
      <c r="A255" t="str">
        <f t="shared" si="9"/>
        <v>a</v>
      </c>
      <c r="B255" s="121" t="s">
        <v>60</v>
      </c>
      <c r="C255" s="122" t="s">
        <v>360</v>
      </c>
      <c r="D255" s="4">
        <f>SUM('დამტკ. ბიუჯ.'!D255,'ცვლილ. ბიუჯ.'!E255)</f>
        <v>2582400</v>
      </c>
      <c r="E255" s="4">
        <f>SUM('დამტკ. ბიუჯ.'!E255,'ცვლილ. ბიუჯ.'!F255)</f>
        <v>659800</v>
      </c>
      <c r="F255" s="4">
        <f>SUM('დამტკ. ბიუჯ.'!F255,'ცვლილ. ბიუჯ.'!G255)</f>
        <v>648900</v>
      </c>
      <c r="G255" s="4">
        <f>SUM('დამტკ. ბიუჯ.'!G255,'ცვლილ. ბიუჯ.'!H255)</f>
        <v>651000</v>
      </c>
      <c r="H255" s="4">
        <f>SUM('დამტკ. ბიუჯ.'!H255,'ცვლილ. ბიუჯ.'!I255)</f>
        <v>622700</v>
      </c>
      <c r="I255" s="4">
        <f t="shared" si="10"/>
        <v>1308700</v>
      </c>
      <c r="J255" s="4">
        <f t="shared" si="11"/>
        <v>1959700</v>
      </c>
    </row>
    <row r="256" spans="1:10" ht="15.75" thickTop="1" x14ac:dyDescent="0.25">
      <c r="A256" t="str">
        <f t="shared" si="9"/>
        <v>a</v>
      </c>
      <c r="B256" s="5"/>
      <c r="C256" s="6" t="s">
        <v>10</v>
      </c>
      <c r="D256" s="7">
        <f>SUM('დამტკ. ბიუჯ.'!D256,'ცვლილ. ბიუჯ.'!E256)</f>
        <v>2549549</v>
      </c>
      <c r="E256" s="7">
        <f>SUM('დამტკ. ბიუჯ.'!E256,'ცვლილ. ბიუჯ.'!F256)</f>
        <v>636949</v>
      </c>
      <c r="F256" s="7">
        <f>SUM('დამტკ. ბიუჯ.'!F256,'ცვლილ. ბიუჯ.'!G256)</f>
        <v>643900</v>
      </c>
      <c r="G256" s="7">
        <f>SUM('დამტკ. ბიუჯ.'!G256,'ცვლილ. ბიუჯ.'!H256)</f>
        <v>648000</v>
      </c>
      <c r="H256" s="7">
        <f>SUM('დამტკ. ბიუჯ.'!H256,'ცვლილ. ბიუჯ.'!I256)</f>
        <v>620700</v>
      </c>
      <c r="I256" s="7">
        <f t="shared" si="10"/>
        <v>1280849</v>
      </c>
      <c r="J256" s="7">
        <f t="shared" si="11"/>
        <v>1928849</v>
      </c>
    </row>
    <row r="257" spans="1:10" x14ac:dyDescent="0.25">
      <c r="A257" t="str">
        <f t="shared" si="9"/>
        <v>a</v>
      </c>
      <c r="B257" s="8"/>
      <c r="C257" s="9" t="s">
        <v>11</v>
      </c>
      <c r="D257" s="10">
        <f>SUM('დამტკ. ბიუჯ.'!D257,'ცვლილ. ბიუჯ.'!E257)</f>
        <v>1122600</v>
      </c>
      <c r="E257" s="10">
        <f>SUM('დამტკ. ბიუჯ.'!E257,'ცვლილ. ბიუჯ.'!F257)</f>
        <v>250000</v>
      </c>
      <c r="F257" s="10">
        <f>SUM('დამტკ. ბიუჯ.'!F257,'ცვლილ. ბიუჯ.'!G257)</f>
        <v>263400</v>
      </c>
      <c r="G257" s="10">
        <f>SUM('დამტკ. ბიუჯ.'!G257,'ცვლილ. ბიუჯ.'!H257)</f>
        <v>304600</v>
      </c>
      <c r="H257" s="10">
        <f>SUM('დამტკ. ბიუჯ.'!H257,'ცვლილ. ბიუჯ.'!I257)</f>
        <v>304600</v>
      </c>
      <c r="I257" s="10">
        <f t="shared" si="10"/>
        <v>513400</v>
      </c>
      <c r="J257" s="10">
        <f t="shared" si="11"/>
        <v>818000</v>
      </c>
    </row>
    <row r="258" spans="1:10" x14ac:dyDescent="0.25">
      <c r="A258" t="str">
        <f t="shared" si="9"/>
        <v>a</v>
      </c>
      <c r="B258" s="8"/>
      <c r="C258" s="9" t="s">
        <v>12</v>
      </c>
      <c r="D258" s="10">
        <f>SUM('დამტკ. ბიუჯ.'!D258,'ცვლილ. ბიუჯ.'!E258)</f>
        <v>1403359</v>
      </c>
      <c r="E258" s="10">
        <f>SUM('დამტკ. ბიუჯ.'!E258,'ცვლილ. ბიუჯ.'!F258)</f>
        <v>382899</v>
      </c>
      <c r="F258" s="10">
        <f>SUM('დამტკ. ბიუჯ.'!F258,'ცვლილ. ბიუჯ.'!G258)</f>
        <v>369360</v>
      </c>
      <c r="G258" s="10">
        <f>SUM('დამტკ. ბიუჯ.'!G258,'ცვლილ. ბიუჯ.'!H258)</f>
        <v>339900</v>
      </c>
      <c r="H258" s="10">
        <f>SUM('დამტკ. ბიუჯ.'!H258,'ცვლილ. ბიუჯ.'!I258)</f>
        <v>311200</v>
      </c>
      <c r="I258" s="10">
        <f t="shared" si="10"/>
        <v>752259</v>
      </c>
      <c r="J258" s="10">
        <f t="shared" si="11"/>
        <v>1092159</v>
      </c>
    </row>
    <row r="259" spans="1:10" x14ac:dyDescent="0.25">
      <c r="A259" t="str">
        <f t="shared" si="9"/>
        <v>b</v>
      </c>
      <c r="B259" s="8"/>
      <c r="C259" s="9" t="s">
        <v>13</v>
      </c>
      <c r="D259" s="10">
        <f>SUM('დამტკ. ბიუჯ.'!D259,'ცვლილ. ბიუჯ.'!E259)</f>
        <v>0</v>
      </c>
      <c r="E259" s="10">
        <f>SUM('დამტკ. ბიუჯ.'!E259,'ცვლილ. ბიუჯ.'!F259)</f>
        <v>0</v>
      </c>
      <c r="F259" s="10">
        <f>SUM('დამტკ. ბიუჯ.'!F259,'ცვლილ. ბიუჯ.'!G259)</f>
        <v>0</v>
      </c>
      <c r="G259" s="10">
        <f>SUM('დამტკ. ბიუჯ.'!G259,'ცვლილ. ბიუჯ.'!H259)</f>
        <v>0</v>
      </c>
      <c r="H259" s="10">
        <f>SUM('დამტკ. ბიუჯ.'!H259,'ცვლილ. ბიუჯ.'!I259)</f>
        <v>0</v>
      </c>
      <c r="I259" s="10">
        <f t="shared" si="10"/>
        <v>0</v>
      </c>
      <c r="J259" s="10">
        <f t="shared" si="11"/>
        <v>0</v>
      </c>
    </row>
    <row r="260" spans="1:10" x14ac:dyDescent="0.25">
      <c r="A260" t="str">
        <f t="shared" ref="A260:A323" si="12">IF(OR(D260&lt;&gt;0,E260&lt;&gt;0,F260&lt;&gt;0,G260&lt;&gt;0,H260&lt;&gt;0,),"a","b")</f>
        <v>b</v>
      </c>
      <c r="B260" s="8"/>
      <c r="C260" s="9" t="s">
        <v>14</v>
      </c>
      <c r="D260" s="10">
        <f>SUM('დამტკ. ბიუჯ.'!D260,'ცვლილ. ბიუჯ.'!E260)</f>
        <v>0</v>
      </c>
      <c r="E260" s="10">
        <f>SUM('დამტკ. ბიუჯ.'!E260,'ცვლილ. ბიუჯ.'!F260)</f>
        <v>0</v>
      </c>
      <c r="F260" s="10">
        <f>SUM('დამტკ. ბიუჯ.'!F260,'ცვლილ. ბიუჯ.'!G260)</f>
        <v>0</v>
      </c>
      <c r="G260" s="10">
        <f>SUM('დამტკ. ბიუჯ.'!G260,'ცვლილ. ბიუჯ.'!H260)</f>
        <v>0</v>
      </c>
      <c r="H260" s="10">
        <f>SUM('დამტკ. ბიუჯ.'!H260,'ცვლილ. ბიუჯ.'!I260)</f>
        <v>0</v>
      </c>
      <c r="I260" s="10">
        <f t="shared" ref="I260:I323" si="13">SUM(E260,F260)</f>
        <v>0</v>
      </c>
      <c r="J260" s="10">
        <f t="shared" ref="J260:J323" si="14">SUM(E260,F260,G260)</f>
        <v>0</v>
      </c>
    </row>
    <row r="261" spans="1:10" x14ac:dyDescent="0.25">
      <c r="A261" t="str">
        <f t="shared" si="12"/>
        <v>b</v>
      </c>
      <c r="B261" s="8"/>
      <c r="C261" s="9" t="s">
        <v>15</v>
      </c>
      <c r="D261" s="10">
        <f>SUM('დამტკ. ბიუჯ.'!D261,'ცვლილ. ბიუჯ.'!E261)</f>
        <v>0</v>
      </c>
      <c r="E261" s="10">
        <f>SUM('დამტკ. ბიუჯ.'!E261,'ცვლილ. ბიუჯ.'!F261)</f>
        <v>0</v>
      </c>
      <c r="F261" s="10">
        <f>SUM('დამტკ. ბიუჯ.'!F261,'ცვლილ. ბიუჯ.'!G261)</f>
        <v>0</v>
      </c>
      <c r="G261" s="10">
        <f>SUM('დამტკ. ბიუჯ.'!G261,'ცვლილ. ბიუჯ.'!H261)</f>
        <v>0</v>
      </c>
      <c r="H261" s="10">
        <f>SUM('დამტკ. ბიუჯ.'!H261,'ცვლილ. ბიუჯ.'!I261)</f>
        <v>0</v>
      </c>
      <c r="I261" s="10">
        <f t="shared" si="13"/>
        <v>0</v>
      </c>
      <c r="J261" s="10">
        <f t="shared" si="14"/>
        <v>0</v>
      </c>
    </row>
    <row r="262" spans="1:10" x14ac:dyDescent="0.25">
      <c r="A262" t="str">
        <f t="shared" si="12"/>
        <v>a</v>
      </c>
      <c r="B262" s="8"/>
      <c r="C262" s="9" t="s">
        <v>16</v>
      </c>
      <c r="D262" s="10">
        <f>SUM('დამტკ. ბიუჯ.'!D262,'ცვლილ. ბიუჯ.'!E262)</f>
        <v>17740</v>
      </c>
      <c r="E262" s="10">
        <f>SUM('დამტკ. ბიუჯ.'!E262,'ცვლილ. ბიუჯ.'!F262)</f>
        <v>3000</v>
      </c>
      <c r="F262" s="10">
        <f>SUM('დამტკ. ბიუჯ.'!F262,'ცვლილ. ბიუჯ.'!G262)</f>
        <v>9740</v>
      </c>
      <c r="G262" s="10">
        <f>SUM('დამტკ. ბიუჯ.'!G262,'ცვლილ. ბიუჯ.'!H262)</f>
        <v>2000</v>
      </c>
      <c r="H262" s="10">
        <f>SUM('დამტკ. ბიუჯ.'!H262,'ცვლილ. ბიუჯ.'!I262)</f>
        <v>3000</v>
      </c>
      <c r="I262" s="10">
        <f t="shared" si="13"/>
        <v>12740</v>
      </c>
      <c r="J262" s="10">
        <f t="shared" si="14"/>
        <v>14740</v>
      </c>
    </row>
    <row r="263" spans="1:10" x14ac:dyDescent="0.25">
      <c r="A263" t="str">
        <f t="shared" si="12"/>
        <v>a</v>
      </c>
      <c r="B263" s="8"/>
      <c r="C263" s="9" t="s">
        <v>17</v>
      </c>
      <c r="D263" s="10">
        <f>SUM('დამტკ. ბიუჯ.'!D263,'ცვლილ. ბიუჯ.'!E263)</f>
        <v>5850</v>
      </c>
      <c r="E263" s="10">
        <f>SUM('დამტკ. ბიუჯ.'!E263,'ცვლილ. ბიუჯ.'!F263)</f>
        <v>1050</v>
      </c>
      <c r="F263" s="10">
        <f>SUM('დამტკ. ბიუჯ.'!F263,'ცვლილ. ბიუჯ.'!G263)</f>
        <v>1400</v>
      </c>
      <c r="G263" s="10">
        <f>SUM('დამტკ. ბიუჯ.'!G263,'ცვლილ. ბიუჯ.'!H263)</f>
        <v>1500</v>
      </c>
      <c r="H263" s="10">
        <f>SUM('დამტკ. ბიუჯ.'!H263,'ცვლილ. ბიუჯ.'!I263)</f>
        <v>1900</v>
      </c>
      <c r="I263" s="10">
        <f t="shared" si="13"/>
        <v>2450</v>
      </c>
      <c r="J263" s="10">
        <f t="shared" si="14"/>
        <v>3950</v>
      </c>
    </row>
    <row r="264" spans="1:10" x14ac:dyDescent="0.25">
      <c r="A264" t="str">
        <f t="shared" si="12"/>
        <v>a</v>
      </c>
      <c r="B264" s="5"/>
      <c r="C264" s="6" t="s">
        <v>18</v>
      </c>
      <c r="D264" s="7">
        <f>SUM('დამტკ. ბიუჯ.'!D264,'ცვლილ. ბიუჯ.'!E264)</f>
        <v>20000</v>
      </c>
      <c r="E264" s="7">
        <f>SUM('დამტკ. ბიუჯ.'!E264,'ცვლილ. ბიუჯ.'!F264)</f>
        <v>10000</v>
      </c>
      <c r="F264" s="7">
        <f>SUM('დამტკ. ბიუჯ.'!F264,'ცვლილ. ბიუჯ.'!G264)</f>
        <v>5000</v>
      </c>
      <c r="G264" s="7">
        <f>SUM('დამტკ. ბიუჯ.'!G264,'ცვლილ. ბიუჯ.'!H264)</f>
        <v>3000</v>
      </c>
      <c r="H264" s="7">
        <f>SUM('დამტკ. ბიუჯ.'!H264,'ცვლილ. ბიუჯ.'!I264)</f>
        <v>2000</v>
      </c>
      <c r="I264" s="7">
        <f t="shared" si="13"/>
        <v>15000</v>
      </c>
      <c r="J264" s="7">
        <f t="shared" si="14"/>
        <v>18000</v>
      </c>
    </row>
    <row r="265" spans="1:10" x14ac:dyDescent="0.25">
      <c r="A265" t="str">
        <f t="shared" si="12"/>
        <v>b</v>
      </c>
      <c r="B265" s="5"/>
      <c r="C265" s="6" t="s">
        <v>19</v>
      </c>
      <c r="D265" s="7">
        <f>SUM('დამტკ. ბიუჯ.'!D265,'ცვლილ. ბიუჯ.'!E265)</f>
        <v>0</v>
      </c>
      <c r="E265" s="7">
        <f>SUM('დამტკ. ბიუჯ.'!E265,'ცვლილ. ბიუჯ.'!F265)</f>
        <v>0</v>
      </c>
      <c r="F265" s="7">
        <f>SUM('დამტკ. ბიუჯ.'!F265,'ცვლილ. ბიუჯ.'!G265)</f>
        <v>0</v>
      </c>
      <c r="G265" s="7">
        <f>SUM('დამტკ. ბიუჯ.'!G265,'ცვლილ. ბიუჯ.'!H265)</f>
        <v>0</v>
      </c>
      <c r="H265" s="7">
        <f>SUM('დამტკ. ბიუჯ.'!H265,'ცვლილ. ბიუჯ.'!I265)</f>
        <v>0</v>
      </c>
      <c r="I265" s="7">
        <f t="shared" si="13"/>
        <v>0</v>
      </c>
      <c r="J265" s="7">
        <f t="shared" si="14"/>
        <v>0</v>
      </c>
    </row>
    <row r="266" spans="1:10" ht="15.75" thickBot="1" x14ac:dyDescent="0.3">
      <c r="A266" t="str">
        <f t="shared" si="12"/>
        <v>a</v>
      </c>
      <c r="B266" s="11"/>
      <c r="C266" s="12" t="s">
        <v>20</v>
      </c>
      <c r="D266" s="13">
        <f>SUM('დამტკ. ბიუჯ.'!D266,'ცვლილ. ბიუჯ.'!E266)</f>
        <v>12851</v>
      </c>
      <c r="E266" s="13">
        <f>SUM('დამტკ. ბიუჯ.'!E266,'ცვლილ. ბიუჯ.'!F266)</f>
        <v>12851</v>
      </c>
      <c r="F266" s="13">
        <f>SUM('დამტკ. ბიუჯ.'!F266,'ცვლილ. ბიუჯ.'!G266)</f>
        <v>0</v>
      </c>
      <c r="G266" s="13">
        <f>SUM('დამტკ. ბიუჯ.'!G266,'ცვლილ. ბიუჯ.'!H266)</f>
        <v>0</v>
      </c>
      <c r="H266" s="13">
        <f>SUM('დამტკ. ბიუჯ.'!H266,'ცვლილ. ბიუჯ.'!I266)</f>
        <v>0</v>
      </c>
      <c r="I266" s="13">
        <f t="shared" si="13"/>
        <v>12851</v>
      </c>
      <c r="J266" s="13">
        <f t="shared" si="14"/>
        <v>12851</v>
      </c>
    </row>
    <row r="267" spans="1:10" ht="32.25" customHeight="1" thickTop="1" thickBot="1" x14ac:dyDescent="0.3">
      <c r="A267" t="str">
        <f t="shared" si="12"/>
        <v>a</v>
      </c>
      <c r="B267" s="16" t="s">
        <v>61</v>
      </c>
      <c r="C267" s="4" t="s">
        <v>62</v>
      </c>
      <c r="D267" s="4">
        <f>SUM('დამტკ. ბიუჯ.'!D267,'ცვლილ. ბიუჯ.'!E267)</f>
        <v>2438000000</v>
      </c>
      <c r="E267" s="4">
        <f>SUM('დამტკ. ბიუჯ.'!E267,'ცვლილ. ბიუჯ.'!F267)</f>
        <v>593623600</v>
      </c>
      <c r="F267" s="4">
        <f>SUM('დამტკ. ბიუჯ.'!F267,'ცვლილ. ბიუჯ.'!G267)</f>
        <v>600554600</v>
      </c>
      <c r="G267" s="4">
        <f>SUM('დამტკ. ბიუჯ.'!G267,'ცვლილ. ბიუჯ.'!H267)</f>
        <v>611168600</v>
      </c>
      <c r="H267" s="4">
        <f>SUM('დამტკ. ბიუჯ.'!H267,'ცვლილ. ბიუჯ.'!I267)</f>
        <v>632653200</v>
      </c>
      <c r="I267" s="4">
        <f t="shared" si="13"/>
        <v>1194178200</v>
      </c>
      <c r="J267" s="4">
        <f t="shared" si="14"/>
        <v>1805346800</v>
      </c>
    </row>
    <row r="268" spans="1:10" ht="15.75" thickTop="1" x14ac:dyDescent="0.25">
      <c r="A268" t="str">
        <f t="shared" si="12"/>
        <v>a</v>
      </c>
      <c r="B268" s="5"/>
      <c r="C268" s="6" t="s">
        <v>10</v>
      </c>
      <c r="D268" s="7">
        <f>SUM('დამტკ. ბიუჯ.'!D268,'ცვლილ. ბიუჯ.'!E268)</f>
        <v>2437955601</v>
      </c>
      <c r="E268" s="7">
        <f>SUM('დამტკ. ბიუჯ.'!E268,'ცვლილ. ბიუჯ.'!F268)</f>
        <v>593606886</v>
      </c>
      <c r="F268" s="7">
        <f>SUM('დამტკ. ბიუჯ.'!F268,'ცვლილ. ბიუჯ.'!G268)</f>
        <v>600526915</v>
      </c>
      <c r="G268" s="7">
        <f>SUM('დამტკ. ბიუჯ.'!G268,'ცვლილ. ბიუჯ.'!H268)</f>
        <v>611168600</v>
      </c>
      <c r="H268" s="7">
        <f>SUM('დამტკ. ბიუჯ.'!H268,'ცვლილ. ბიუჯ.'!I268)</f>
        <v>632653200</v>
      </c>
      <c r="I268" s="7">
        <f t="shared" si="13"/>
        <v>1194133801</v>
      </c>
      <c r="J268" s="7">
        <f t="shared" si="14"/>
        <v>1805302401</v>
      </c>
    </row>
    <row r="269" spans="1:10" x14ac:dyDescent="0.25">
      <c r="A269" t="str">
        <f t="shared" si="12"/>
        <v>b</v>
      </c>
      <c r="B269" s="8"/>
      <c r="C269" s="9" t="s">
        <v>11</v>
      </c>
      <c r="D269" s="10">
        <f>SUM('დამტკ. ბიუჯ.'!D269,'ცვლილ. ბიუჯ.'!E269)</f>
        <v>0</v>
      </c>
      <c r="E269" s="10">
        <f>SUM('დამტკ. ბიუჯ.'!E269,'ცვლილ. ბიუჯ.'!F269)</f>
        <v>0</v>
      </c>
      <c r="F269" s="10">
        <f>SUM('დამტკ. ბიუჯ.'!F269,'ცვლილ. ბიუჯ.'!G269)</f>
        <v>0</v>
      </c>
      <c r="G269" s="10">
        <f>SUM('დამტკ. ბიუჯ.'!G269,'ცვლილ. ბიუჯ.'!H269)</f>
        <v>0</v>
      </c>
      <c r="H269" s="10">
        <f>SUM('დამტკ. ბიუჯ.'!H269,'ცვლილ. ბიუჯ.'!I269)</f>
        <v>0</v>
      </c>
      <c r="I269" s="10">
        <f t="shared" si="13"/>
        <v>0</v>
      </c>
      <c r="J269" s="10">
        <f t="shared" si="14"/>
        <v>0</v>
      </c>
    </row>
    <row r="270" spans="1:10" x14ac:dyDescent="0.25">
      <c r="A270" t="str">
        <f t="shared" si="12"/>
        <v>a</v>
      </c>
      <c r="B270" s="8"/>
      <c r="C270" s="9" t="s">
        <v>12</v>
      </c>
      <c r="D270" s="10">
        <f>SUM('დამტკ. ბიუჯ.'!D270,'ცვლილ. ბიუჯ.'!E270)</f>
        <v>4833600</v>
      </c>
      <c r="E270" s="10">
        <f>SUM('დამტკ. ბიუჯ.'!E270,'ცვლილ. ბიუჯ.'!F270)</f>
        <v>1030000</v>
      </c>
      <c r="F270" s="10">
        <f>SUM('დამტკ. ბიუჯ.'!F270,'ცვლილ. ბიუჯ.'!G270)</f>
        <v>1224910</v>
      </c>
      <c r="G270" s="10">
        <f>SUM('დამტკ. ბიუჯ.'!G270,'ცვლილ. ბიუჯ.'!H270)</f>
        <v>1205000</v>
      </c>
      <c r="H270" s="10">
        <f>SUM('დამტკ. ბიუჯ.'!H270,'ცვლილ. ბიუჯ.'!I270)</f>
        <v>1373690</v>
      </c>
      <c r="I270" s="10">
        <f t="shared" si="13"/>
        <v>2254910</v>
      </c>
      <c r="J270" s="10">
        <f t="shared" si="14"/>
        <v>3459910</v>
      </c>
    </row>
    <row r="271" spans="1:10" x14ac:dyDescent="0.25">
      <c r="A271" t="str">
        <f t="shared" si="12"/>
        <v>b</v>
      </c>
      <c r="B271" s="8"/>
      <c r="C271" s="9" t="s">
        <v>13</v>
      </c>
      <c r="D271" s="10">
        <f>SUM('დამტკ. ბიუჯ.'!D271,'ცვლილ. ბიუჯ.'!E271)</f>
        <v>0</v>
      </c>
      <c r="E271" s="10">
        <f>SUM('დამტკ. ბიუჯ.'!E271,'ცვლილ. ბიუჯ.'!F271)</f>
        <v>0</v>
      </c>
      <c r="F271" s="10">
        <f>SUM('დამტკ. ბიუჯ.'!F271,'ცვლილ. ბიუჯ.'!G271)</f>
        <v>0</v>
      </c>
      <c r="G271" s="10">
        <f>SUM('დამტკ. ბიუჯ.'!G271,'ცვლილ. ბიუჯ.'!H271)</f>
        <v>0</v>
      </c>
      <c r="H271" s="10">
        <f>SUM('დამტკ. ბიუჯ.'!H271,'ცვლილ. ბიუჯ.'!I271)</f>
        <v>0</v>
      </c>
      <c r="I271" s="10">
        <f t="shared" si="13"/>
        <v>0</v>
      </c>
      <c r="J271" s="10">
        <f t="shared" si="14"/>
        <v>0</v>
      </c>
    </row>
    <row r="272" spans="1:10" x14ac:dyDescent="0.25">
      <c r="A272" t="str">
        <f t="shared" si="12"/>
        <v>b</v>
      </c>
      <c r="B272" s="8"/>
      <c r="C272" s="9" t="s">
        <v>14</v>
      </c>
      <c r="D272" s="10">
        <f>SUM('დამტკ. ბიუჯ.'!D272,'ცვლილ. ბიუჯ.'!E272)</f>
        <v>0</v>
      </c>
      <c r="E272" s="10">
        <f>SUM('დამტკ. ბიუჯ.'!E272,'ცვლილ. ბიუჯ.'!F272)</f>
        <v>0</v>
      </c>
      <c r="F272" s="10">
        <f>SUM('დამტკ. ბიუჯ.'!F272,'ცვლილ. ბიუჯ.'!G272)</f>
        <v>0</v>
      </c>
      <c r="G272" s="10">
        <f>SUM('დამტკ. ბიუჯ.'!G272,'ცვლილ. ბიუჯ.'!H272)</f>
        <v>0</v>
      </c>
      <c r="H272" s="10">
        <f>SUM('დამტკ. ბიუჯ.'!H272,'ცვლილ. ბიუჯ.'!I272)</f>
        <v>0</v>
      </c>
      <c r="I272" s="10">
        <f t="shared" si="13"/>
        <v>0</v>
      </c>
      <c r="J272" s="10">
        <f t="shared" si="14"/>
        <v>0</v>
      </c>
    </row>
    <row r="273" spans="1:10" x14ac:dyDescent="0.25">
      <c r="A273" t="str">
        <f t="shared" si="12"/>
        <v>b</v>
      </c>
      <c r="B273" s="8"/>
      <c r="C273" s="9" t="s">
        <v>15</v>
      </c>
      <c r="D273" s="10">
        <f>SUM('დამტკ. ბიუჯ.'!D273,'ცვლილ. ბიუჯ.'!E273)</f>
        <v>0</v>
      </c>
      <c r="E273" s="10">
        <f>SUM('დამტკ. ბიუჯ.'!E273,'ცვლილ. ბიუჯ.'!F273)</f>
        <v>0</v>
      </c>
      <c r="F273" s="10">
        <f>SUM('დამტკ. ბიუჯ.'!F273,'ცვლილ. ბიუჯ.'!G273)</f>
        <v>0</v>
      </c>
      <c r="G273" s="10">
        <f>SUM('დამტკ. ბიუჯ.'!G273,'ცვლილ. ბიუჯ.'!H273)</f>
        <v>0</v>
      </c>
      <c r="H273" s="10">
        <f>SUM('დამტკ. ბიუჯ.'!H273,'ცვლილ. ბიუჯ.'!I273)</f>
        <v>0</v>
      </c>
      <c r="I273" s="10">
        <f t="shared" si="13"/>
        <v>0</v>
      </c>
      <c r="J273" s="10">
        <f t="shared" si="14"/>
        <v>0</v>
      </c>
    </row>
    <row r="274" spans="1:10" x14ac:dyDescent="0.25">
      <c r="A274" t="str">
        <f t="shared" si="12"/>
        <v>a</v>
      </c>
      <c r="B274" s="8"/>
      <c r="C274" s="9" t="s">
        <v>16</v>
      </c>
      <c r="D274" s="10">
        <f>SUM('დამტკ. ბიუჯ.'!D274,'ცვლილ. ბიუჯ.'!E274)</f>
        <v>2430345519</v>
      </c>
      <c r="E274" s="10">
        <f>SUM('დამტკ. ბიუჯ.'!E274,'ცვლილ. ბიუჯ.'!F274)</f>
        <v>592376286</v>
      </c>
      <c r="F274" s="10">
        <f>SUM('დამტკ. ბიუჯ.'!F274,'ცვლილ. ბიუჯ.'!G274)</f>
        <v>598326623</v>
      </c>
      <c r="G274" s="10">
        <f>SUM('დამტკ. ბიუჯ.'!G274,'ცვლილ. ბიუჯ.'!H274)</f>
        <v>609093600</v>
      </c>
      <c r="H274" s="10">
        <f>SUM('დამტკ. ბიუჯ.'!H274,'ცვლილ. ბიუჯ.'!I274)</f>
        <v>630549010</v>
      </c>
      <c r="I274" s="10">
        <f t="shared" si="13"/>
        <v>1190702909</v>
      </c>
      <c r="J274" s="10">
        <f t="shared" si="14"/>
        <v>1799796509</v>
      </c>
    </row>
    <row r="275" spans="1:10" x14ac:dyDescent="0.25">
      <c r="A275" t="str">
        <f t="shared" si="12"/>
        <v>a</v>
      </c>
      <c r="B275" s="8"/>
      <c r="C275" s="9" t="s">
        <v>17</v>
      </c>
      <c r="D275" s="10">
        <f>SUM('დამტკ. ბიუჯ.'!D275,'ცვლილ. ბიუჯ.'!E275)</f>
        <v>2776482</v>
      </c>
      <c r="E275" s="10">
        <f>SUM('დამტკ. ბიუჯ.'!E275,'ცვლილ. ბიუჯ.'!F275)</f>
        <v>200600</v>
      </c>
      <c r="F275" s="10">
        <f>SUM('დამტკ. ბიუჯ.'!F275,'ცვლილ. ბიუჯ.'!G275)</f>
        <v>975382</v>
      </c>
      <c r="G275" s="10">
        <f>SUM('დამტკ. ბიუჯ.'!G275,'ცვლილ. ბიუჯ.'!H275)</f>
        <v>870000</v>
      </c>
      <c r="H275" s="10">
        <f>SUM('დამტკ. ბიუჯ.'!H275,'ცვლილ. ბიუჯ.'!I275)</f>
        <v>730500</v>
      </c>
      <c r="I275" s="10">
        <f t="shared" si="13"/>
        <v>1175982</v>
      </c>
      <c r="J275" s="10">
        <f t="shared" si="14"/>
        <v>2045982</v>
      </c>
    </row>
    <row r="276" spans="1:10" x14ac:dyDescent="0.25">
      <c r="A276" t="str">
        <f t="shared" si="12"/>
        <v>b</v>
      </c>
      <c r="B276" s="5"/>
      <c r="C276" s="6" t="s">
        <v>18</v>
      </c>
      <c r="D276" s="7">
        <f>SUM('დამტკ. ბიუჯ.'!D276,'ცვლილ. ბიუჯ.'!E276)</f>
        <v>0</v>
      </c>
      <c r="E276" s="7">
        <f>SUM('დამტკ. ბიუჯ.'!E276,'ცვლილ. ბიუჯ.'!F276)</f>
        <v>0</v>
      </c>
      <c r="F276" s="7">
        <f>SUM('დამტკ. ბიუჯ.'!F276,'ცვლილ. ბიუჯ.'!G276)</f>
        <v>0</v>
      </c>
      <c r="G276" s="7">
        <f>SUM('დამტკ. ბიუჯ.'!G276,'ცვლილ. ბიუჯ.'!H276)</f>
        <v>0</v>
      </c>
      <c r="H276" s="7">
        <f>SUM('დამტკ. ბიუჯ.'!H276,'ცვლილ. ბიუჯ.'!I276)</f>
        <v>0</v>
      </c>
      <c r="I276" s="7">
        <f t="shared" si="13"/>
        <v>0</v>
      </c>
      <c r="J276" s="7">
        <f t="shared" si="14"/>
        <v>0</v>
      </c>
    </row>
    <row r="277" spans="1:10" x14ac:dyDescent="0.25">
      <c r="A277" t="str">
        <f t="shared" si="12"/>
        <v>b</v>
      </c>
      <c r="B277" s="5"/>
      <c r="C277" s="6" t="s">
        <v>19</v>
      </c>
      <c r="D277" s="7">
        <f>SUM('დამტკ. ბიუჯ.'!D277,'ცვლილ. ბიუჯ.'!E277)</f>
        <v>0</v>
      </c>
      <c r="E277" s="7">
        <f>SUM('დამტკ. ბიუჯ.'!E277,'ცვლილ. ბიუჯ.'!F277)</f>
        <v>0</v>
      </c>
      <c r="F277" s="7">
        <f>SUM('დამტკ. ბიუჯ.'!F277,'ცვლილ. ბიუჯ.'!G277)</f>
        <v>0</v>
      </c>
      <c r="G277" s="7">
        <f>SUM('დამტკ. ბიუჯ.'!G277,'ცვლილ. ბიუჯ.'!H277)</f>
        <v>0</v>
      </c>
      <c r="H277" s="7">
        <f>SUM('დამტკ. ბიუჯ.'!H277,'ცვლილ. ბიუჯ.'!I277)</f>
        <v>0</v>
      </c>
      <c r="I277" s="7">
        <f t="shared" si="13"/>
        <v>0</v>
      </c>
      <c r="J277" s="7">
        <f t="shared" si="14"/>
        <v>0</v>
      </c>
    </row>
    <row r="278" spans="1:10" ht="15.75" thickBot="1" x14ac:dyDescent="0.3">
      <c r="A278" t="str">
        <f t="shared" si="12"/>
        <v>a</v>
      </c>
      <c r="B278" s="11"/>
      <c r="C278" s="12" t="s">
        <v>20</v>
      </c>
      <c r="D278" s="13">
        <f>SUM('დამტკ. ბიუჯ.'!D278,'ცვლილ. ბიუჯ.'!E278)</f>
        <v>44399</v>
      </c>
      <c r="E278" s="13">
        <f>SUM('დამტკ. ბიუჯ.'!E278,'ცვლილ. ბიუჯ.'!F278)</f>
        <v>16714</v>
      </c>
      <c r="F278" s="13">
        <f>SUM('დამტკ. ბიუჯ.'!F278,'ცვლილ. ბიუჯ.'!G278)</f>
        <v>27685</v>
      </c>
      <c r="G278" s="13">
        <f>SUM('დამტკ. ბიუჯ.'!G278,'ცვლილ. ბიუჯ.'!H278)</f>
        <v>0</v>
      </c>
      <c r="H278" s="13">
        <f>SUM('დამტკ. ბიუჯ.'!H278,'ცვლილ. ბიუჯ.'!I278)</f>
        <v>0</v>
      </c>
      <c r="I278" s="13">
        <f t="shared" si="13"/>
        <v>44399</v>
      </c>
      <c r="J278" s="13">
        <f t="shared" si="14"/>
        <v>44399</v>
      </c>
    </row>
    <row r="279" spans="1:10" ht="32.25" customHeight="1" thickTop="1" thickBot="1" x14ac:dyDescent="0.3">
      <c r="A279" t="str">
        <f t="shared" si="12"/>
        <v>a</v>
      </c>
      <c r="B279" s="3" t="s">
        <v>63</v>
      </c>
      <c r="C279" s="4" t="s">
        <v>64</v>
      </c>
      <c r="D279" s="4">
        <f>SUM('დამტკ. ბიუჯ.'!D279,'ცვლილ. ბიუჯ.'!E279)</f>
        <v>1680000000</v>
      </c>
      <c r="E279" s="4">
        <f>SUM('დამტკ. ბიუჯ.'!E279,'ცვლილ. ბიუჯ.'!F279)</f>
        <v>418169500</v>
      </c>
      <c r="F279" s="4">
        <f>SUM('დამტკ. ბიუჯ.'!F279,'ცვლილ. ბიუჯ.'!G279)</f>
        <v>420192000</v>
      </c>
      <c r="G279" s="4">
        <f>SUM('დამტკ. ბიუჯ.'!G279,'ცვლილ. ბიუჯ.'!H279)</f>
        <v>420000000</v>
      </c>
      <c r="H279" s="4">
        <f>SUM('დამტკ. ბიუჯ.'!H279,'ცვლილ. ბიუჯ.'!I279)</f>
        <v>421638500</v>
      </c>
      <c r="I279" s="4">
        <f t="shared" si="13"/>
        <v>838361500</v>
      </c>
      <c r="J279" s="4">
        <f t="shared" si="14"/>
        <v>1258361500</v>
      </c>
    </row>
    <row r="280" spans="1:10" ht="15.75" thickTop="1" x14ac:dyDescent="0.25">
      <c r="A280" t="str">
        <f t="shared" si="12"/>
        <v>a</v>
      </c>
      <c r="B280" s="5"/>
      <c r="C280" s="6" t="s">
        <v>10</v>
      </c>
      <c r="D280" s="7">
        <f>SUM('დამტკ. ბიუჯ.'!D280,'ცვლილ. ბიუჯ.'!E280)</f>
        <v>1679961335</v>
      </c>
      <c r="E280" s="7">
        <f>SUM('დამტკ. ბიუჯ.'!E280,'ცვლილ. ბიუჯ.'!F280)</f>
        <v>418158520</v>
      </c>
      <c r="F280" s="7">
        <f>SUM('დამტკ. ბიუჯ.'!F280,'ცვლილ. ბიუჯ.'!G280)</f>
        <v>420164315</v>
      </c>
      <c r="G280" s="7">
        <f>SUM('დამტკ. ბიუჯ.'!G280,'ცვლილ. ბიუჯ.'!H280)</f>
        <v>420000000</v>
      </c>
      <c r="H280" s="7">
        <f>SUM('დამტკ. ბიუჯ.'!H280,'ცვლილ. ბიუჯ.'!I280)</f>
        <v>421638500</v>
      </c>
      <c r="I280" s="7">
        <f t="shared" si="13"/>
        <v>838322835</v>
      </c>
      <c r="J280" s="7">
        <f t="shared" si="14"/>
        <v>1258322835</v>
      </c>
    </row>
    <row r="281" spans="1:10" x14ac:dyDescent="0.25">
      <c r="A281" t="str">
        <f t="shared" si="12"/>
        <v>b</v>
      </c>
      <c r="B281" s="8"/>
      <c r="C281" s="9" t="s">
        <v>11</v>
      </c>
      <c r="D281" s="10">
        <f>SUM('დამტკ. ბიუჯ.'!D281,'ცვლილ. ბიუჯ.'!E281)</f>
        <v>0</v>
      </c>
      <c r="E281" s="10">
        <f>SUM('დამტკ. ბიუჯ.'!E281,'ცვლილ. ბიუჯ.'!F281)</f>
        <v>0</v>
      </c>
      <c r="F281" s="10">
        <f>SUM('დამტკ. ბიუჯ.'!F281,'ცვლილ. ბიუჯ.'!G281)</f>
        <v>0</v>
      </c>
      <c r="G281" s="10">
        <f>SUM('დამტკ. ბიუჯ.'!G281,'ცვლილ. ბიუჯ.'!H281)</f>
        <v>0</v>
      </c>
      <c r="H281" s="10">
        <f>SUM('დამტკ. ბიუჯ.'!H281,'ცვლილ. ბიუჯ.'!I281)</f>
        <v>0</v>
      </c>
      <c r="I281" s="10">
        <f t="shared" si="13"/>
        <v>0</v>
      </c>
      <c r="J281" s="10">
        <f t="shared" si="14"/>
        <v>0</v>
      </c>
    </row>
    <row r="282" spans="1:10" x14ac:dyDescent="0.25">
      <c r="A282" t="str">
        <f t="shared" si="12"/>
        <v>a</v>
      </c>
      <c r="B282" s="8"/>
      <c r="C282" s="9" t="s">
        <v>12</v>
      </c>
      <c r="D282" s="10">
        <f>SUM('დამტკ. ბიუჯ.'!D282,'ცვლილ. ბიუჯ.'!E282)</f>
        <v>13600</v>
      </c>
      <c r="E282" s="10">
        <f>SUM('დამტკ. ბიუჯ.'!E282,'ცვლილ. ბიუჯ.'!F282)</f>
        <v>0</v>
      </c>
      <c r="F282" s="10">
        <f>SUM('დამტკ. ბიუჯ.'!F282,'ცვლილ. ბიუჯ.'!G282)</f>
        <v>13600</v>
      </c>
      <c r="G282" s="10">
        <f>SUM('დამტკ. ბიუჯ.'!G282,'ცვლილ. ბიუჯ.'!H282)</f>
        <v>0</v>
      </c>
      <c r="H282" s="10">
        <f>SUM('დამტკ. ბიუჯ.'!H282,'ცვლილ. ბიუჯ.'!I282)</f>
        <v>0</v>
      </c>
      <c r="I282" s="10">
        <f t="shared" si="13"/>
        <v>13600</v>
      </c>
      <c r="J282" s="10">
        <f t="shared" si="14"/>
        <v>13600</v>
      </c>
    </row>
    <row r="283" spans="1:10" x14ac:dyDescent="0.25">
      <c r="A283" t="str">
        <f t="shared" si="12"/>
        <v>b</v>
      </c>
      <c r="B283" s="8"/>
      <c r="C283" s="9" t="s">
        <v>13</v>
      </c>
      <c r="D283" s="10">
        <f>SUM('დამტკ. ბიუჯ.'!D283,'ცვლილ. ბიუჯ.'!E283)</f>
        <v>0</v>
      </c>
      <c r="E283" s="10">
        <f>SUM('დამტკ. ბიუჯ.'!E283,'ცვლილ. ბიუჯ.'!F283)</f>
        <v>0</v>
      </c>
      <c r="F283" s="10">
        <f>SUM('დამტკ. ბიუჯ.'!F283,'ცვლილ. ბიუჯ.'!G283)</f>
        <v>0</v>
      </c>
      <c r="G283" s="10">
        <f>SUM('დამტკ. ბიუჯ.'!G283,'ცვლილ. ბიუჯ.'!H283)</f>
        <v>0</v>
      </c>
      <c r="H283" s="10">
        <f>SUM('დამტკ. ბიუჯ.'!H283,'ცვლილ. ბიუჯ.'!I283)</f>
        <v>0</v>
      </c>
      <c r="I283" s="10">
        <f t="shared" si="13"/>
        <v>0</v>
      </c>
      <c r="J283" s="10">
        <f t="shared" si="14"/>
        <v>0</v>
      </c>
    </row>
    <row r="284" spans="1:10" x14ac:dyDescent="0.25">
      <c r="A284" t="str">
        <f t="shared" si="12"/>
        <v>b</v>
      </c>
      <c r="B284" s="8"/>
      <c r="C284" s="9" t="s">
        <v>14</v>
      </c>
      <c r="D284" s="10">
        <f>SUM('დამტკ. ბიუჯ.'!D284,'ცვლილ. ბიუჯ.'!E284)</f>
        <v>0</v>
      </c>
      <c r="E284" s="10">
        <f>SUM('დამტკ. ბიუჯ.'!E284,'ცვლილ. ბიუჯ.'!F284)</f>
        <v>0</v>
      </c>
      <c r="F284" s="10">
        <f>SUM('დამტკ. ბიუჯ.'!F284,'ცვლილ. ბიუჯ.'!G284)</f>
        <v>0</v>
      </c>
      <c r="G284" s="10">
        <f>SUM('დამტკ. ბიუჯ.'!G284,'ცვლილ. ბიუჯ.'!H284)</f>
        <v>0</v>
      </c>
      <c r="H284" s="10">
        <f>SUM('დამტკ. ბიუჯ.'!H284,'ცვლილ. ბიუჯ.'!I284)</f>
        <v>0</v>
      </c>
      <c r="I284" s="10">
        <f t="shared" si="13"/>
        <v>0</v>
      </c>
      <c r="J284" s="10">
        <f t="shared" si="14"/>
        <v>0</v>
      </c>
    </row>
    <row r="285" spans="1:10" x14ac:dyDescent="0.25">
      <c r="A285" t="str">
        <f t="shared" si="12"/>
        <v>b</v>
      </c>
      <c r="B285" s="8"/>
      <c r="C285" s="9" t="s">
        <v>15</v>
      </c>
      <c r="D285" s="10">
        <f>SUM('დამტკ. ბიუჯ.'!D285,'ცვლილ. ბიუჯ.'!E285)</f>
        <v>0</v>
      </c>
      <c r="E285" s="10">
        <f>SUM('დამტკ. ბიუჯ.'!E285,'ცვლილ. ბიუჯ.'!F285)</f>
        <v>0</v>
      </c>
      <c r="F285" s="10">
        <f>SUM('დამტკ. ბიუჯ.'!F285,'ცვლილ. ბიუჯ.'!G285)</f>
        <v>0</v>
      </c>
      <c r="G285" s="10">
        <f>SUM('დამტკ. ბიუჯ.'!G285,'ცვლილ. ბიუჯ.'!H285)</f>
        <v>0</v>
      </c>
      <c r="H285" s="10">
        <f>SUM('დამტკ. ბიუჯ.'!H285,'ცვლილ. ბიუჯ.'!I285)</f>
        <v>0</v>
      </c>
      <c r="I285" s="10">
        <f t="shared" si="13"/>
        <v>0</v>
      </c>
      <c r="J285" s="10">
        <f t="shared" si="14"/>
        <v>0</v>
      </c>
    </row>
    <row r="286" spans="1:10" x14ac:dyDescent="0.25">
      <c r="A286" t="str">
        <f t="shared" si="12"/>
        <v>a</v>
      </c>
      <c r="B286" s="8"/>
      <c r="C286" s="9" t="s">
        <v>16</v>
      </c>
      <c r="D286" s="10">
        <f>SUM('დამტკ. ბიუჯ.'!D286,'ცვლილ. ბიუჯ.'!E286)</f>
        <v>1679936139</v>
      </c>
      <c r="E286" s="10">
        <f>SUM('დამტკ. ბიუჯ.'!E286,'ცვლილ. ბიუჯ.'!F286)</f>
        <v>418157920</v>
      </c>
      <c r="F286" s="10">
        <f>SUM('დამტკ. ბიუჯ.'!F286,'ცვლილ. ბიუჯ.'!G286)</f>
        <v>420139719</v>
      </c>
      <c r="G286" s="10">
        <f>SUM('დამტკ. ბიუჯ.'!G286,'ცვლილ. ბიუჯ.'!H286)</f>
        <v>420000000</v>
      </c>
      <c r="H286" s="10">
        <f>SUM('დამტკ. ბიუჯ.'!H286,'ცვლილ. ბიუჯ.'!I286)</f>
        <v>421638500</v>
      </c>
      <c r="I286" s="10">
        <f t="shared" si="13"/>
        <v>838297639</v>
      </c>
      <c r="J286" s="10">
        <f t="shared" si="14"/>
        <v>1258297639</v>
      </c>
    </row>
    <row r="287" spans="1:10" x14ac:dyDescent="0.25">
      <c r="A287" t="str">
        <f t="shared" si="12"/>
        <v>a</v>
      </c>
      <c r="B287" s="8"/>
      <c r="C287" s="9" t="s">
        <v>17</v>
      </c>
      <c r="D287" s="10">
        <f>SUM('დამტკ. ბიუჯ.'!D287,'ცვლილ. ბიუჯ.'!E287)</f>
        <v>11596</v>
      </c>
      <c r="E287" s="10">
        <f>SUM('დამტკ. ბიუჯ.'!E287,'ცვლილ. ბიუჯ.'!F287)</f>
        <v>600</v>
      </c>
      <c r="F287" s="10">
        <f>SUM('დამტკ. ბიუჯ.'!F287,'ცვლილ. ბიუჯ.'!G287)</f>
        <v>10996</v>
      </c>
      <c r="G287" s="10">
        <f>SUM('დამტკ. ბიუჯ.'!G287,'ცვლილ. ბიუჯ.'!H287)</f>
        <v>0</v>
      </c>
      <c r="H287" s="10">
        <f>SUM('დამტკ. ბიუჯ.'!H287,'ცვლილ. ბიუჯ.'!I287)</f>
        <v>0</v>
      </c>
      <c r="I287" s="10">
        <f t="shared" si="13"/>
        <v>11596</v>
      </c>
      <c r="J287" s="10">
        <f t="shared" si="14"/>
        <v>11596</v>
      </c>
    </row>
    <row r="288" spans="1:10" x14ac:dyDescent="0.25">
      <c r="A288" t="str">
        <f t="shared" si="12"/>
        <v>b</v>
      </c>
      <c r="B288" s="5"/>
      <c r="C288" s="6" t="s">
        <v>18</v>
      </c>
      <c r="D288" s="7">
        <f>SUM('დამტკ. ბიუჯ.'!D288,'ცვლილ. ბიუჯ.'!E288)</f>
        <v>0</v>
      </c>
      <c r="E288" s="7">
        <f>SUM('დამტკ. ბიუჯ.'!E288,'ცვლილ. ბიუჯ.'!F288)</f>
        <v>0</v>
      </c>
      <c r="F288" s="7">
        <f>SUM('დამტკ. ბიუჯ.'!F288,'ცვლილ. ბიუჯ.'!G288)</f>
        <v>0</v>
      </c>
      <c r="G288" s="7">
        <f>SUM('დამტკ. ბიუჯ.'!G288,'ცვლილ. ბიუჯ.'!H288)</f>
        <v>0</v>
      </c>
      <c r="H288" s="7">
        <f>SUM('დამტკ. ბიუჯ.'!H288,'ცვლილ. ბიუჯ.'!I288)</f>
        <v>0</v>
      </c>
      <c r="I288" s="7">
        <f t="shared" si="13"/>
        <v>0</v>
      </c>
      <c r="J288" s="7">
        <f t="shared" si="14"/>
        <v>0</v>
      </c>
    </row>
    <row r="289" spans="1:10" x14ac:dyDescent="0.25">
      <c r="A289" t="str">
        <f t="shared" si="12"/>
        <v>b</v>
      </c>
      <c r="B289" s="5"/>
      <c r="C289" s="6" t="s">
        <v>19</v>
      </c>
      <c r="D289" s="7">
        <f>SUM('დამტკ. ბიუჯ.'!D289,'ცვლილ. ბიუჯ.'!E289)</f>
        <v>0</v>
      </c>
      <c r="E289" s="7">
        <f>SUM('დამტკ. ბიუჯ.'!E289,'ცვლილ. ბიუჯ.'!F289)</f>
        <v>0</v>
      </c>
      <c r="F289" s="7">
        <f>SUM('დამტკ. ბიუჯ.'!F289,'ცვლილ. ბიუჯ.'!G289)</f>
        <v>0</v>
      </c>
      <c r="G289" s="7">
        <f>SUM('დამტკ. ბიუჯ.'!G289,'ცვლილ. ბიუჯ.'!H289)</f>
        <v>0</v>
      </c>
      <c r="H289" s="7">
        <f>SUM('დამტკ. ბიუჯ.'!H289,'ცვლილ. ბიუჯ.'!I289)</f>
        <v>0</v>
      </c>
      <c r="I289" s="7">
        <f t="shared" si="13"/>
        <v>0</v>
      </c>
      <c r="J289" s="7">
        <f t="shared" si="14"/>
        <v>0</v>
      </c>
    </row>
    <row r="290" spans="1:10" ht="15.75" thickBot="1" x14ac:dyDescent="0.3">
      <c r="A290" t="str">
        <f t="shared" si="12"/>
        <v>a</v>
      </c>
      <c r="B290" s="11"/>
      <c r="C290" s="12" t="s">
        <v>20</v>
      </c>
      <c r="D290" s="13">
        <f>SUM('დამტკ. ბიუჯ.'!D290,'ცვლილ. ბიუჯ.'!E290)</f>
        <v>38665</v>
      </c>
      <c r="E290" s="13">
        <f>SUM('დამტკ. ბიუჯ.'!E290,'ცვლილ. ბიუჯ.'!F290)</f>
        <v>10980</v>
      </c>
      <c r="F290" s="13">
        <f>SUM('დამტკ. ბიუჯ.'!F290,'ცვლილ. ბიუჯ.'!G290)</f>
        <v>27685</v>
      </c>
      <c r="G290" s="13">
        <f>SUM('დამტკ. ბიუჯ.'!G290,'ცვლილ. ბიუჯ.'!H290)</f>
        <v>0</v>
      </c>
      <c r="H290" s="13">
        <f>SUM('დამტკ. ბიუჯ.'!H290,'ცვლილ. ბიუჯ.'!I290)</f>
        <v>0</v>
      </c>
      <c r="I290" s="13">
        <f t="shared" si="13"/>
        <v>38665</v>
      </c>
      <c r="J290" s="13">
        <f t="shared" si="14"/>
        <v>38665</v>
      </c>
    </row>
    <row r="291" spans="1:10" ht="31.5" thickTop="1" thickBot="1" x14ac:dyDescent="0.3">
      <c r="A291" t="str">
        <f t="shared" si="12"/>
        <v>a</v>
      </c>
      <c r="B291" s="3" t="s">
        <v>65</v>
      </c>
      <c r="C291" s="14" t="s">
        <v>66</v>
      </c>
      <c r="D291" s="4">
        <f>SUM('დამტკ. ბიუჯ.'!D291,'ცვლილ. ბიუჯ.'!E291)</f>
        <v>680000000</v>
      </c>
      <c r="E291" s="4">
        <f>SUM('დამტკ. ბიუჯ.'!E291,'ცვლილ. ბიუჯ.'!F291)</f>
        <v>161312000</v>
      </c>
      <c r="F291" s="4">
        <f>SUM('დამტკ. ბიუჯ.'!F291,'ცვლილ. ბიუჯ.'!G291)</f>
        <v>163649100</v>
      </c>
      <c r="G291" s="4">
        <f>SUM('დამტკ. ბიუჯ.'!G291,'ცვლილ. ბიუჯ.'!H291)</f>
        <v>171186600</v>
      </c>
      <c r="H291" s="4">
        <f>SUM('დამტკ. ბიუჯ.'!H291,'ცვლილ. ბიუჯ.'!I291)</f>
        <v>183852300</v>
      </c>
      <c r="I291" s="4">
        <f t="shared" si="13"/>
        <v>324961100</v>
      </c>
      <c r="J291" s="4">
        <f t="shared" si="14"/>
        <v>496147700</v>
      </c>
    </row>
    <row r="292" spans="1:10" ht="15.75" thickTop="1" x14ac:dyDescent="0.25">
      <c r="A292" t="str">
        <f t="shared" si="12"/>
        <v>a</v>
      </c>
      <c r="B292" s="5"/>
      <c r="C292" s="6" t="s">
        <v>10</v>
      </c>
      <c r="D292" s="7">
        <f>SUM('დამტკ. ბიუჯ.'!D292,'ცვლილ. ბიუჯ.'!E292)</f>
        <v>679994266</v>
      </c>
      <c r="E292" s="7">
        <f>SUM('დამტკ. ბიუჯ.'!E292,'ცვლილ. ბიუჯ.'!F292)</f>
        <v>161306266</v>
      </c>
      <c r="F292" s="7">
        <f>SUM('დამტკ. ბიუჯ.'!F292,'ცვლილ. ბიუჯ.'!G292)</f>
        <v>163649100</v>
      </c>
      <c r="G292" s="7">
        <f>SUM('დამტკ. ბიუჯ.'!G292,'ცვლილ. ბიუჯ.'!H292)</f>
        <v>171186600</v>
      </c>
      <c r="H292" s="7">
        <f>SUM('დამტკ. ბიუჯ.'!H292,'ცვლილ. ბიუჯ.'!I292)</f>
        <v>183852300</v>
      </c>
      <c r="I292" s="7">
        <f t="shared" si="13"/>
        <v>324955366</v>
      </c>
      <c r="J292" s="7">
        <f t="shared" si="14"/>
        <v>496141966</v>
      </c>
    </row>
    <row r="293" spans="1:10" x14ac:dyDescent="0.25">
      <c r="A293" t="str">
        <f t="shared" si="12"/>
        <v>b</v>
      </c>
      <c r="B293" s="8"/>
      <c r="C293" s="9" t="s">
        <v>11</v>
      </c>
      <c r="D293" s="10">
        <f>SUM('დამტკ. ბიუჯ.'!D293,'ცვლილ. ბიუჯ.'!E293)</f>
        <v>0</v>
      </c>
      <c r="E293" s="10">
        <f>SUM('დამტკ. ბიუჯ.'!E293,'ცვლილ. ბიუჯ.'!F293)</f>
        <v>0</v>
      </c>
      <c r="F293" s="10">
        <f>SUM('დამტკ. ბიუჯ.'!F293,'ცვლილ. ბიუჯ.'!G293)</f>
        <v>0</v>
      </c>
      <c r="G293" s="10">
        <f>SUM('დამტკ. ბიუჯ.'!G293,'ცვლილ. ბიუჯ.'!H293)</f>
        <v>0</v>
      </c>
      <c r="H293" s="10">
        <f>SUM('დამტკ. ბიუჯ.'!H293,'ცვლილ. ბიუჯ.'!I293)</f>
        <v>0</v>
      </c>
      <c r="I293" s="10">
        <f t="shared" si="13"/>
        <v>0</v>
      </c>
      <c r="J293" s="10">
        <f t="shared" si="14"/>
        <v>0</v>
      </c>
    </row>
    <row r="294" spans="1:10" x14ac:dyDescent="0.25">
      <c r="A294" t="str">
        <f t="shared" si="12"/>
        <v>a</v>
      </c>
      <c r="B294" s="8"/>
      <c r="C294" s="9" t="s">
        <v>12</v>
      </c>
      <c r="D294" s="10">
        <f>SUM('დამტკ. ბიუჯ.'!D294,'ცვლილ. ბიუჯ.'!E294)</f>
        <v>4200000</v>
      </c>
      <c r="E294" s="10">
        <f>SUM('დამტკ. ბიუჯ.'!E294,'ცვლილ. ბიუჯ.'!F294)</f>
        <v>875000</v>
      </c>
      <c r="F294" s="10">
        <f>SUM('დამტკ. ბიუჯ.'!F294,'ცვლილ. ბიუჯ.'!G294)</f>
        <v>1050000</v>
      </c>
      <c r="G294" s="10">
        <f>SUM('დამტკ. ბიუჯ.'!G294,'ცვლილ. ბიუჯ.'!H294)</f>
        <v>1050000</v>
      </c>
      <c r="H294" s="10">
        <f>SUM('დამტკ. ბიუჯ.'!H294,'ცვლილ. ბიუჯ.'!I294)</f>
        <v>1225000</v>
      </c>
      <c r="I294" s="10">
        <f t="shared" si="13"/>
        <v>1925000</v>
      </c>
      <c r="J294" s="10">
        <f t="shared" si="14"/>
        <v>2975000</v>
      </c>
    </row>
    <row r="295" spans="1:10" x14ac:dyDescent="0.25">
      <c r="A295" t="str">
        <f t="shared" si="12"/>
        <v>b</v>
      </c>
      <c r="B295" s="8"/>
      <c r="C295" s="9" t="s">
        <v>13</v>
      </c>
      <c r="D295" s="10">
        <f>SUM('დამტკ. ბიუჯ.'!D295,'ცვლილ. ბიუჯ.'!E295)</f>
        <v>0</v>
      </c>
      <c r="E295" s="10">
        <f>SUM('დამტკ. ბიუჯ.'!E295,'ცვლილ. ბიუჯ.'!F295)</f>
        <v>0</v>
      </c>
      <c r="F295" s="10">
        <f>SUM('დამტკ. ბიუჯ.'!F295,'ცვლილ. ბიუჯ.'!G295)</f>
        <v>0</v>
      </c>
      <c r="G295" s="10">
        <f>SUM('დამტკ. ბიუჯ.'!G295,'ცვლილ. ბიუჯ.'!H295)</f>
        <v>0</v>
      </c>
      <c r="H295" s="10">
        <f>SUM('დამტკ. ბიუჯ.'!H295,'ცვლილ. ბიუჯ.'!I295)</f>
        <v>0</v>
      </c>
      <c r="I295" s="10">
        <f t="shared" si="13"/>
        <v>0</v>
      </c>
      <c r="J295" s="10">
        <f t="shared" si="14"/>
        <v>0</v>
      </c>
    </row>
    <row r="296" spans="1:10" x14ac:dyDescent="0.25">
      <c r="A296" t="str">
        <f t="shared" si="12"/>
        <v>b</v>
      </c>
      <c r="B296" s="8"/>
      <c r="C296" s="9" t="s">
        <v>14</v>
      </c>
      <c r="D296" s="10">
        <f>SUM('დამტკ. ბიუჯ.'!D296,'ცვლილ. ბიუჯ.'!E296)</f>
        <v>0</v>
      </c>
      <c r="E296" s="10">
        <f>SUM('დამტკ. ბიუჯ.'!E296,'ცვლილ. ბიუჯ.'!F296)</f>
        <v>0</v>
      </c>
      <c r="F296" s="10">
        <f>SUM('დამტკ. ბიუჯ.'!F296,'ცვლილ. ბიუჯ.'!G296)</f>
        <v>0</v>
      </c>
      <c r="G296" s="10">
        <f>SUM('დამტკ. ბიუჯ.'!G296,'ცვლილ. ბიუჯ.'!H296)</f>
        <v>0</v>
      </c>
      <c r="H296" s="10">
        <f>SUM('დამტკ. ბიუჯ.'!H296,'ცვლილ. ბიუჯ.'!I296)</f>
        <v>0</v>
      </c>
      <c r="I296" s="10">
        <f t="shared" si="13"/>
        <v>0</v>
      </c>
      <c r="J296" s="10">
        <f t="shared" si="14"/>
        <v>0</v>
      </c>
    </row>
    <row r="297" spans="1:10" x14ac:dyDescent="0.25">
      <c r="A297" t="str">
        <f t="shared" si="12"/>
        <v>b</v>
      </c>
      <c r="B297" s="8"/>
      <c r="C297" s="9" t="s">
        <v>15</v>
      </c>
      <c r="D297" s="10">
        <f>SUM('დამტკ. ბიუჯ.'!D297,'ცვლილ. ბიუჯ.'!E297)</f>
        <v>0</v>
      </c>
      <c r="E297" s="10">
        <f>SUM('დამტკ. ბიუჯ.'!E297,'ცვლილ. ბიუჯ.'!F297)</f>
        <v>0</v>
      </c>
      <c r="F297" s="10">
        <f>SUM('დამტკ. ბიუჯ.'!F297,'ცვლილ. ბიუჯ.'!G297)</f>
        <v>0</v>
      </c>
      <c r="G297" s="10">
        <f>SUM('დამტკ. ბიუჯ.'!G297,'ცვლილ. ბიუჯ.'!H297)</f>
        <v>0</v>
      </c>
      <c r="H297" s="10">
        <f>SUM('დამტკ. ბიუჯ.'!H297,'ცვლილ. ბიუჯ.'!I297)</f>
        <v>0</v>
      </c>
      <c r="I297" s="10">
        <f t="shared" si="13"/>
        <v>0</v>
      </c>
      <c r="J297" s="10">
        <f t="shared" si="14"/>
        <v>0</v>
      </c>
    </row>
    <row r="298" spans="1:10" x14ac:dyDescent="0.25">
      <c r="A298" t="str">
        <f t="shared" si="12"/>
        <v>a</v>
      </c>
      <c r="B298" s="8"/>
      <c r="C298" s="9" t="s">
        <v>16</v>
      </c>
      <c r="D298" s="10">
        <f>SUM('დამტკ. ბიუჯ.'!D298,'ცვლილ. ბიუჯ.'!E298)</f>
        <v>675793880</v>
      </c>
      <c r="E298" s="10">
        <f>SUM('დამტკ. ბიუჯ.'!E298,'ცვლილ. ბიუჯ.'!F298)</f>
        <v>160431266</v>
      </c>
      <c r="F298" s="10">
        <f>SUM('დამტკ. ბიუჯ.'!F298,'ცვლილ. ბიუჯ.'!G298)</f>
        <v>162598714</v>
      </c>
      <c r="G298" s="10">
        <f>SUM('დამტკ. ბიუჯ.'!G298,'ცვლილ. ბიუჯ.'!H298)</f>
        <v>170136600</v>
      </c>
      <c r="H298" s="10">
        <f>SUM('დამტკ. ბიუჯ.'!H298,'ცვლილ. ბიუჯ.'!I298)</f>
        <v>182627300</v>
      </c>
      <c r="I298" s="10">
        <f t="shared" si="13"/>
        <v>323029980</v>
      </c>
      <c r="J298" s="10">
        <f t="shared" si="14"/>
        <v>493166580</v>
      </c>
    </row>
    <row r="299" spans="1:10" x14ac:dyDescent="0.25">
      <c r="A299" t="str">
        <f t="shared" si="12"/>
        <v>a</v>
      </c>
      <c r="B299" s="8"/>
      <c r="C299" s="9" t="s">
        <v>17</v>
      </c>
      <c r="D299" s="10">
        <f>SUM('დამტკ. ბიუჯ.'!D299,'ცვლილ. ბიუჯ.'!E299)</f>
        <v>386</v>
      </c>
      <c r="E299" s="10">
        <f>SUM('დამტკ. ბიუჯ.'!E299,'ცვლილ. ბიუჯ.'!F299)</f>
        <v>0</v>
      </c>
      <c r="F299" s="10">
        <f>SUM('დამტკ. ბიუჯ.'!F299,'ცვლილ. ბიუჯ.'!G299)</f>
        <v>386</v>
      </c>
      <c r="G299" s="10">
        <f>SUM('დამტკ. ბიუჯ.'!G299,'ცვლილ. ბიუჯ.'!H299)</f>
        <v>0</v>
      </c>
      <c r="H299" s="10">
        <f>SUM('დამტკ. ბიუჯ.'!H299,'ცვლილ. ბიუჯ.'!I299)</f>
        <v>0</v>
      </c>
      <c r="I299" s="10">
        <f t="shared" si="13"/>
        <v>386</v>
      </c>
      <c r="J299" s="10">
        <f t="shared" si="14"/>
        <v>386</v>
      </c>
    </row>
    <row r="300" spans="1:10" x14ac:dyDescent="0.25">
      <c r="A300" t="str">
        <f t="shared" si="12"/>
        <v>b</v>
      </c>
      <c r="B300" s="5"/>
      <c r="C300" s="6" t="s">
        <v>18</v>
      </c>
      <c r="D300" s="7">
        <f>SUM('დამტკ. ბიუჯ.'!D300,'ცვლილ. ბიუჯ.'!E300)</f>
        <v>0</v>
      </c>
      <c r="E300" s="7">
        <f>SUM('დამტკ. ბიუჯ.'!E300,'ცვლილ. ბიუჯ.'!F300)</f>
        <v>0</v>
      </c>
      <c r="F300" s="7">
        <f>SUM('დამტკ. ბიუჯ.'!F300,'ცვლილ. ბიუჯ.'!G300)</f>
        <v>0</v>
      </c>
      <c r="G300" s="7">
        <f>SUM('დამტკ. ბიუჯ.'!G300,'ცვლილ. ბიუჯ.'!H300)</f>
        <v>0</v>
      </c>
      <c r="H300" s="7">
        <f>SUM('დამტკ. ბიუჯ.'!H300,'ცვლილ. ბიუჯ.'!I300)</f>
        <v>0</v>
      </c>
      <c r="I300" s="7">
        <f t="shared" si="13"/>
        <v>0</v>
      </c>
      <c r="J300" s="7">
        <f t="shared" si="14"/>
        <v>0</v>
      </c>
    </row>
    <row r="301" spans="1:10" x14ac:dyDescent="0.25">
      <c r="A301" t="str">
        <f t="shared" si="12"/>
        <v>b</v>
      </c>
      <c r="B301" s="5"/>
      <c r="C301" s="6" t="s">
        <v>19</v>
      </c>
      <c r="D301" s="7">
        <f>SUM('დამტკ. ბიუჯ.'!D301,'ცვლილ. ბიუჯ.'!E301)</f>
        <v>0</v>
      </c>
      <c r="E301" s="7">
        <f>SUM('დამტკ. ბიუჯ.'!E301,'ცვლილ. ბიუჯ.'!F301)</f>
        <v>0</v>
      </c>
      <c r="F301" s="7">
        <f>SUM('დამტკ. ბიუჯ.'!F301,'ცვლილ. ბიუჯ.'!G301)</f>
        <v>0</v>
      </c>
      <c r="G301" s="7">
        <f>SUM('დამტკ. ბიუჯ.'!G301,'ცვლილ. ბიუჯ.'!H301)</f>
        <v>0</v>
      </c>
      <c r="H301" s="7">
        <f>SUM('დამტკ. ბიუჯ.'!H301,'ცვლილ. ბიუჯ.'!I301)</f>
        <v>0</v>
      </c>
      <c r="I301" s="7">
        <f t="shared" si="13"/>
        <v>0</v>
      </c>
      <c r="J301" s="7">
        <f t="shared" si="14"/>
        <v>0</v>
      </c>
    </row>
    <row r="302" spans="1:10" ht="15.75" thickBot="1" x14ac:dyDescent="0.3">
      <c r="A302" t="str">
        <f t="shared" si="12"/>
        <v>a</v>
      </c>
      <c r="B302" s="11"/>
      <c r="C302" s="12" t="s">
        <v>20</v>
      </c>
      <c r="D302" s="13">
        <f>SUM('დამტკ. ბიუჯ.'!D302,'ცვლილ. ბიუჯ.'!E302)</f>
        <v>5734</v>
      </c>
      <c r="E302" s="13">
        <f>SUM('დამტკ. ბიუჯ.'!E302,'ცვლილ. ბიუჯ.'!F302)</f>
        <v>5734</v>
      </c>
      <c r="F302" s="13">
        <f>SUM('დამტკ. ბიუჯ.'!F302,'ცვლილ. ბიუჯ.'!G302)</f>
        <v>0</v>
      </c>
      <c r="G302" s="13">
        <f>SUM('დამტკ. ბიუჯ.'!G302,'ცვლილ. ბიუჯ.'!H302)</f>
        <v>0</v>
      </c>
      <c r="H302" s="13">
        <f>SUM('დამტკ. ბიუჯ.'!H302,'ცვლილ. ბიუჯ.'!I302)</f>
        <v>0</v>
      </c>
      <c r="I302" s="13">
        <f t="shared" si="13"/>
        <v>5734</v>
      </c>
      <c r="J302" s="13">
        <f t="shared" si="14"/>
        <v>5734</v>
      </c>
    </row>
    <row r="303" spans="1:10" ht="32.25" customHeight="1" thickTop="1" thickBot="1" x14ac:dyDescent="0.3">
      <c r="A303" t="str">
        <f t="shared" si="12"/>
        <v>a</v>
      </c>
      <c r="B303" s="16" t="s">
        <v>67</v>
      </c>
      <c r="C303" s="4" t="s">
        <v>68</v>
      </c>
      <c r="D303" s="4">
        <f>SUM('დამტკ. ბიუჯ.'!D303,'ცვლილ. ბიუჯ.'!E303)</f>
        <v>23000000</v>
      </c>
      <c r="E303" s="4">
        <f>SUM('დამტკ. ბიუჯ.'!E303,'ცვლილ. ბიუჯ.'!F303)</f>
        <v>4602600</v>
      </c>
      <c r="F303" s="4">
        <f>SUM('დამტკ. ბიუჯ.'!F303,'ცვლილ. ბიუჯ.'!G303)</f>
        <v>6237500</v>
      </c>
      <c r="G303" s="4">
        <f>SUM('დამტკ. ბიუჯ.'!G303,'ცვლილ. ბიუჯ.'!H303)</f>
        <v>5982000</v>
      </c>
      <c r="H303" s="4">
        <f>SUM('დამტკ. ბიუჯ.'!H303,'ცვლილ. ბიუჯ.'!I303)</f>
        <v>6177900</v>
      </c>
      <c r="I303" s="4">
        <f t="shared" si="13"/>
        <v>10840100</v>
      </c>
      <c r="J303" s="4">
        <f t="shared" si="14"/>
        <v>16822100</v>
      </c>
    </row>
    <row r="304" spans="1:10" ht="15.75" thickTop="1" x14ac:dyDescent="0.25">
      <c r="A304" t="str">
        <f t="shared" si="12"/>
        <v>a</v>
      </c>
      <c r="B304" s="5"/>
      <c r="C304" s="6" t="s">
        <v>10</v>
      </c>
      <c r="D304" s="7">
        <f>SUM('დამტკ. ბიუჯ.'!D304,'ცვლილ. ბიუჯ.'!E304)</f>
        <v>23000000</v>
      </c>
      <c r="E304" s="7">
        <f>SUM('დამტკ. ბიუჯ.'!E304,'ცვლილ. ბიუჯ.'!F304)</f>
        <v>4602600</v>
      </c>
      <c r="F304" s="7">
        <f>SUM('დამტკ. ბიუჯ.'!F304,'ცვლილ. ბიუჯ.'!G304)</f>
        <v>6237500</v>
      </c>
      <c r="G304" s="7">
        <f>SUM('დამტკ. ბიუჯ.'!G304,'ცვლილ. ბიუჯ.'!H304)</f>
        <v>5982000</v>
      </c>
      <c r="H304" s="7">
        <f>SUM('დამტკ. ბიუჯ.'!H304,'ცვლილ. ბიუჯ.'!I304)</f>
        <v>6177900</v>
      </c>
      <c r="I304" s="7">
        <f t="shared" si="13"/>
        <v>10840100</v>
      </c>
      <c r="J304" s="7">
        <f t="shared" si="14"/>
        <v>16822100</v>
      </c>
    </row>
    <row r="305" spans="1:10" x14ac:dyDescent="0.25">
      <c r="A305" t="str">
        <f t="shared" si="12"/>
        <v>b</v>
      </c>
      <c r="B305" s="8"/>
      <c r="C305" s="9" t="s">
        <v>11</v>
      </c>
      <c r="D305" s="10">
        <f>SUM('დამტკ. ბიუჯ.'!D305,'ცვლილ. ბიუჯ.'!E305)</f>
        <v>0</v>
      </c>
      <c r="E305" s="10">
        <f>SUM('დამტკ. ბიუჯ.'!E305,'ცვლილ. ბიუჯ.'!F305)</f>
        <v>0</v>
      </c>
      <c r="F305" s="10">
        <f>SUM('დამტკ. ბიუჯ.'!F305,'ცვლილ. ბიუჯ.'!G305)</f>
        <v>0</v>
      </c>
      <c r="G305" s="10">
        <f>SUM('დამტკ. ბიუჯ.'!G305,'ცვლილ. ბიუჯ.'!H305)</f>
        <v>0</v>
      </c>
      <c r="H305" s="10">
        <f>SUM('დამტკ. ბიუჯ.'!H305,'ცვლილ. ბიუჯ.'!I305)</f>
        <v>0</v>
      </c>
      <c r="I305" s="10">
        <f t="shared" si="13"/>
        <v>0</v>
      </c>
      <c r="J305" s="10">
        <f t="shared" si="14"/>
        <v>0</v>
      </c>
    </row>
    <row r="306" spans="1:10" x14ac:dyDescent="0.25">
      <c r="A306" t="str">
        <f t="shared" si="12"/>
        <v>a</v>
      </c>
      <c r="B306" s="8"/>
      <c r="C306" s="9" t="s">
        <v>12</v>
      </c>
      <c r="D306" s="10">
        <f>SUM('დამტკ. ბიუჯ.'!D306,'ცვლილ. ბიუჯ.'!E306)</f>
        <v>620000</v>
      </c>
      <c r="E306" s="10">
        <f>SUM('დამტკ. ბიუჯ.'!E306,'ცვლილ. ბიუჯ.'!F306)</f>
        <v>155000</v>
      </c>
      <c r="F306" s="10">
        <f>SUM('დამტკ. ბიუჯ.'!F306,'ცვლილ. ბიუჯ.'!G306)</f>
        <v>161310</v>
      </c>
      <c r="G306" s="10">
        <f>SUM('დამტკ. ბიუჯ.'!G306,'ცვლილ. ბიუჯ.'!H306)</f>
        <v>155000</v>
      </c>
      <c r="H306" s="10">
        <f>SUM('დამტკ. ბიუჯ.'!H306,'ცვლილ. ბიუჯ.'!I306)</f>
        <v>148690</v>
      </c>
      <c r="I306" s="10">
        <f t="shared" si="13"/>
        <v>316310</v>
      </c>
      <c r="J306" s="10">
        <f t="shared" si="14"/>
        <v>471310</v>
      </c>
    </row>
    <row r="307" spans="1:10" x14ac:dyDescent="0.25">
      <c r="A307" t="str">
        <f t="shared" si="12"/>
        <v>b</v>
      </c>
      <c r="B307" s="8"/>
      <c r="C307" s="9" t="s">
        <v>13</v>
      </c>
      <c r="D307" s="10">
        <f>SUM('დამტკ. ბიუჯ.'!D307,'ცვლილ. ბიუჯ.'!E307)</f>
        <v>0</v>
      </c>
      <c r="E307" s="10">
        <f>SUM('დამტკ. ბიუჯ.'!E307,'ცვლილ. ბიუჯ.'!F307)</f>
        <v>0</v>
      </c>
      <c r="F307" s="10">
        <f>SUM('დამტკ. ბიუჯ.'!F307,'ცვლილ. ბიუჯ.'!G307)</f>
        <v>0</v>
      </c>
      <c r="G307" s="10">
        <f>SUM('დამტკ. ბიუჯ.'!G307,'ცვლილ. ბიუჯ.'!H307)</f>
        <v>0</v>
      </c>
      <c r="H307" s="10">
        <f>SUM('დამტკ. ბიუჯ.'!H307,'ცვლილ. ბიუჯ.'!I307)</f>
        <v>0</v>
      </c>
      <c r="I307" s="10">
        <f t="shared" si="13"/>
        <v>0</v>
      </c>
      <c r="J307" s="10">
        <f t="shared" si="14"/>
        <v>0</v>
      </c>
    </row>
    <row r="308" spans="1:10" x14ac:dyDescent="0.25">
      <c r="A308" t="str">
        <f t="shared" si="12"/>
        <v>b</v>
      </c>
      <c r="B308" s="8"/>
      <c r="C308" s="9" t="s">
        <v>14</v>
      </c>
      <c r="D308" s="10">
        <f>SUM('დამტკ. ბიუჯ.'!D308,'ცვლილ. ბიუჯ.'!E308)</f>
        <v>0</v>
      </c>
      <c r="E308" s="10">
        <f>SUM('დამტკ. ბიუჯ.'!E308,'ცვლილ. ბიუჯ.'!F308)</f>
        <v>0</v>
      </c>
      <c r="F308" s="10">
        <f>SUM('დამტკ. ბიუჯ.'!F308,'ცვლილ. ბიუჯ.'!G308)</f>
        <v>0</v>
      </c>
      <c r="G308" s="10">
        <f>SUM('დამტკ. ბიუჯ.'!G308,'ცვლილ. ბიუჯ.'!H308)</f>
        <v>0</v>
      </c>
      <c r="H308" s="10">
        <f>SUM('დამტკ. ბიუჯ.'!H308,'ცვლილ. ბიუჯ.'!I308)</f>
        <v>0</v>
      </c>
      <c r="I308" s="10">
        <f t="shared" si="13"/>
        <v>0</v>
      </c>
      <c r="J308" s="10">
        <f t="shared" si="14"/>
        <v>0</v>
      </c>
    </row>
    <row r="309" spans="1:10" x14ac:dyDescent="0.25">
      <c r="A309" t="str">
        <f t="shared" si="12"/>
        <v>b</v>
      </c>
      <c r="B309" s="8"/>
      <c r="C309" s="9" t="s">
        <v>15</v>
      </c>
      <c r="D309" s="10">
        <f>SUM('დამტკ. ბიუჯ.'!D309,'ცვლილ. ბიუჯ.'!E309)</f>
        <v>0</v>
      </c>
      <c r="E309" s="10">
        <f>SUM('დამტკ. ბიუჯ.'!E309,'ცვლილ. ბიუჯ.'!F309)</f>
        <v>0</v>
      </c>
      <c r="F309" s="10">
        <f>SUM('დამტკ. ბიუჯ.'!F309,'ცვლილ. ბიუჯ.'!G309)</f>
        <v>0</v>
      </c>
      <c r="G309" s="10">
        <f>SUM('დამტკ. ბიუჯ.'!G309,'ცვლილ. ბიუჯ.'!H309)</f>
        <v>0</v>
      </c>
      <c r="H309" s="10">
        <f>SUM('დამტკ. ბიუჯ.'!H309,'ცვლილ. ბიუჯ.'!I309)</f>
        <v>0</v>
      </c>
      <c r="I309" s="10">
        <f t="shared" si="13"/>
        <v>0</v>
      </c>
      <c r="J309" s="10">
        <f t="shared" si="14"/>
        <v>0</v>
      </c>
    </row>
    <row r="310" spans="1:10" x14ac:dyDescent="0.25">
      <c r="A310" t="str">
        <f t="shared" si="12"/>
        <v>a</v>
      </c>
      <c r="B310" s="8"/>
      <c r="C310" s="9" t="s">
        <v>16</v>
      </c>
      <c r="D310" s="10">
        <f>SUM('დამტკ. ბიუჯ.'!D310,'ცვლილ. ბიუჯ.'!E310)</f>
        <v>19615500</v>
      </c>
      <c r="E310" s="10">
        <f>SUM('დამტკ. ბიუჯ.'!E310,'ცვლილ. ბიუჯ.'!F310)</f>
        <v>4247600</v>
      </c>
      <c r="F310" s="10">
        <f>SUM('დამტკ. ბიუჯ.'!F310,'ცვლილ. ბიუჯ.'!G310)</f>
        <v>5112190</v>
      </c>
      <c r="G310" s="10">
        <f>SUM('დამტკ. ბიუჯ.'!G310,'ცვლილ. ბიუჯ.'!H310)</f>
        <v>4957000</v>
      </c>
      <c r="H310" s="10">
        <f>SUM('დამტკ. ბიუჯ.'!H310,'ცვლილ. ბიუჯ.'!I310)</f>
        <v>5298710</v>
      </c>
      <c r="I310" s="10">
        <f t="shared" si="13"/>
        <v>9359790</v>
      </c>
      <c r="J310" s="10">
        <f t="shared" si="14"/>
        <v>14316790</v>
      </c>
    </row>
    <row r="311" spans="1:10" x14ac:dyDescent="0.25">
      <c r="A311" t="str">
        <f t="shared" si="12"/>
        <v>a</v>
      </c>
      <c r="B311" s="8"/>
      <c r="C311" s="9" t="s">
        <v>17</v>
      </c>
      <c r="D311" s="10">
        <f>SUM('დამტკ. ბიუჯ.'!D311,'ცვლილ. ბიუჯ.'!E311)</f>
        <v>2764500</v>
      </c>
      <c r="E311" s="10">
        <f>SUM('დამტკ. ბიუჯ.'!E311,'ცვლილ. ბიუჯ.'!F311)</f>
        <v>200000</v>
      </c>
      <c r="F311" s="10">
        <f>SUM('დამტკ. ბიუჯ.'!F311,'ცვლილ. ბიუჯ.'!G311)</f>
        <v>964000</v>
      </c>
      <c r="G311" s="10">
        <f>SUM('დამტკ. ბიუჯ.'!G311,'ცვლილ. ბიუჯ.'!H311)</f>
        <v>870000</v>
      </c>
      <c r="H311" s="10">
        <f>SUM('დამტკ. ბიუჯ.'!H311,'ცვლილ. ბიუჯ.'!I311)</f>
        <v>730500</v>
      </c>
      <c r="I311" s="10">
        <f t="shared" si="13"/>
        <v>1164000</v>
      </c>
      <c r="J311" s="10">
        <f t="shared" si="14"/>
        <v>2034000</v>
      </c>
    </row>
    <row r="312" spans="1:10" x14ac:dyDescent="0.25">
      <c r="A312" t="str">
        <f t="shared" si="12"/>
        <v>b</v>
      </c>
      <c r="B312" s="5"/>
      <c r="C312" s="6" t="s">
        <v>18</v>
      </c>
      <c r="D312" s="7">
        <f>SUM('დამტკ. ბიუჯ.'!D312,'ცვლილ. ბიუჯ.'!E312)</f>
        <v>0</v>
      </c>
      <c r="E312" s="7">
        <f>SUM('დამტკ. ბიუჯ.'!E312,'ცვლილ. ბიუჯ.'!F312)</f>
        <v>0</v>
      </c>
      <c r="F312" s="7">
        <f>SUM('დამტკ. ბიუჯ.'!F312,'ცვლილ. ბიუჯ.'!G312)</f>
        <v>0</v>
      </c>
      <c r="G312" s="7">
        <f>SUM('დამტკ. ბიუჯ.'!G312,'ცვლილ. ბიუჯ.'!H312)</f>
        <v>0</v>
      </c>
      <c r="H312" s="7">
        <f>SUM('დამტკ. ბიუჯ.'!H312,'ცვლილ. ბიუჯ.'!I312)</f>
        <v>0</v>
      </c>
      <c r="I312" s="7">
        <f t="shared" si="13"/>
        <v>0</v>
      </c>
      <c r="J312" s="7">
        <f t="shared" si="14"/>
        <v>0</v>
      </c>
    </row>
    <row r="313" spans="1:10" x14ac:dyDescent="0.25">
      <c r="A313" t="str">
        <f t="shared" si="12"/>
        <v>b</v>
      </c>
      <c r="B313" s="5"/>
      <c r="C313" s="6" t="s">
        <v>19</v>
      </c>
      <c r="D313" s="7">
        <f>SUM('დამტკ. ბიუჯ.'!D313,'ცვლილ. ბიუჯ.'!E313)</f>
        <v>0</v>
      </c>
      <c r="E313" s="7">
        <f>SUM('დამტკ. ბიუჯ.'!E313,'ცვლილ. ბიუჯ.'!F313)</f>
        <v>0</v>
      </c>
      <c r="F313" s="7">
        <f>SUM('დამტკ. ბიუჯ.'!F313,'ცვლილ. ბიუჯ.'!G313)</f>
        <v>0</v>
      </c>
      <c r="G313" s="7">
        <f>SUM('დამტკ. ბიუჯ.'!G313,'ცვლილ. ბიუჯ.'!H313)</f>
        <v>0</v>
      </c>
      <c r="H313" s="7">
        <f>SUM('დამტკ. ბიუჯ.'!H313,'ცვლილ. ბიუჯ.'!I313)</f>
        <v>0</v>
      </c>
      <c r="I313" s="7">
        <f t="shared" si="13"/>
        <v>0</v>
      </c>
      <c r="J313" s="7">
        <f t="shared" si="14"/>
        <v>0</v>
      </c>
    </row>
    <row r="314" spans="1:10" ht="15.75" thickBot="1" x14ac:dyDescent="0.3">
      <c r="A314" t="str">
        <f t="shared" si="12"/>
        <v>b</v>
      </c>
      <c r="B314" s="11"/>
      <c r="C314" s="12" t="s">
        <v>20</v>
      </c>
      <c r="D314" s="13">
        <f>SUM('დამტკ. ბიუჯ.'!D314,'ცვლილ. ბიუჯ.'!E314)</f>
        <v>0</v>
      </c>
      <c r="E314" s="13">
        <f>SUM('დამტკ. ბიუჯ.'!E314,'ცვლილ. ბიუჯ.'!F314)</f>
        <v>0</v>
      </c>
      <c r="F314" s="13">
        <f>SUM('დამტკ. ბიუჯ.'!F314,'ცვლილ. ბიუჯ.'!G314)</f>
        <v>0</v>
      </c>
      <c r="G314" s="13">
        <f>SUM('დამტკ. ბიუჯ.'!G314,'ცვლილ. ბიუჯ.'!H314)</f>
        <v>0</v>
      </c>
      <c r="H314" s="13">
        <f>SUM('დამტკ. ბიუჯ.'!H314,'ცვლილ. ბიუჯ.'!I314)</f>
        <v>0</v>
      </c>
      <c r="I314" s="13">
        <f t="shared" si="13"/>
        <v>0</v>
      </c>
      <c r="J314" s="13">
        <f t="shared" si="14"/>
        <v>0</v>
      </c>
    </row>
    <row r="315" spans="1:10" ht="46.5" thickTop="1" thickBot="1" x14ac:dyDescent="0.3">
      <c r="A315" t="str">
        <f t="shared" si="12"/>
        <v>a</v>
      </c>
      <c r="B315" s="3" t="s">
        <v>69</v>
      </c>
      <c r="C315" s="14" t="s">
        <v>70</v>
      </c>
      <c r="D315" s="4">
        <f>SUM('დამტკ. ბიუჯ.'!D315,'ცვლილ. ბიუჯ.'!E315)</f>
        <v>1514000</v>
      </c>
      <c r="E315" s="4">
        <f>SUM('დამტკ. ბიუჯ.'!E315,'ცვლილ. ბიუჯ.'!F315)</f>
        <v>240000</v>
      </c>
      <c r="F315" s="4">
        <f>SUM('დამტკ. ბიუჯ.'!F315,'ცვლილ. ბიუჯ.'!G315)</f>
        <v>425000</v>
      </c>
      <c r="G315" s="4">
        <f>SUM('დამტკ. ბიუჯ.'!G315,'ცვლილ. ბიუჯ.'!H315)</f>
        <v>425000</v>
      </c>
      <c r="H315" s="4">
        <f>SUM('დამტკ. ბიუჯ.'!H315,'ცვლილ. ბიუჯ.'!I315)</f>
        <v>424000</v>
      </c>
      <c r="I315" s="4">
        <f t="shared" si="13"/>
        <v>665000</v>
      </c>
      <c r="J315" s="4">
        <f t="shared" si="14"/>
        <v>1090000</v>
      </c>
    </row>
    <row r="316" spans="1:10" ht="15.75" thickTop="1" x14ac:dyDescent="0.25">
      <c r="A316" t="str">
        <f t="shared" si="12"/>
        <v>a</v>
      </c>
      <c r="B316" s="5"/>
      <c r="C316" s="6" t="s">
        <v>10</v>
      </c>
      <c r="D316" s="7">
        <f>SUM('დამტკ. ბიუჯ.'!D316,'ცვლილ. ბიუჯ.'!E316)</f>
        <v>1514000</v>
      </c>
      <c r="E316" s="7">
        <f>SUM('დამტკ. ბიუჯ.'!E316,'ცვლილ. ბიუჯ.'!F316)</f>
        <v>240000</v>
      </c>
      <c r="F316" s="7">
        <f>SUM('დამტკ. ბიუჯ.'!F316,'ცვლილ. ბიუჯ.'!G316)</f>
        <v>425000</v>
      </c>
      <c r="G316" s="7">
        <f>SUM('დამტკ. ბიუჯ.'!G316,'ცვლილ. ბიუჯ.'!H316)</f>
        <v>425000</v>
      </c>
      <c r="H316" s="7">
        <f>SUM('დამტკ. ბიუჯ.'!H316,'ცვლილ. ბიუჯ.'!I316)</f>
        <v>424000</v>
      </c>
      <c r="I316" s="7">
        <f t="shared" si="13"/>
        <v>665000</v>
      </c>
      <c r="J316" s="7">
        <f t="shared" si="14"/>
        <v>1090000</v>
      </c>
    </row>
    <row r="317" spans="1:10" x14ac:dyDescent="0.25">
      <c r="A317" t="str">
        <f t="shared" si="12"/>
        <v>b</v>
      </c>
      <c r="B317" s="8"/>
      <c r="C317" s="9" t="s">
        <v>11</v>
      </c>
      <c r="D317" s="10">
        <f>SUM('დამტკ. ბიუჯ.'!D317,'ცვლილ. ბიუჯ.'!E317)</f>
        <v>0</v>
      </c>
      <c r="E317" s="10">
        <f>SUM('დამტკ. ბიუჯ.'!E317,'ცვლილ. ბიუჯ.'!F317)</f>
        <v>0</v>
      </c>
      <c r="F317" s="10">
        <f>SUM('დამტკ. ბიუჯ.'!F317,'ცვლილ. ბიუჯ.'!G317)</f>
        <v>0</v>
      </c>
      <c r="G317" s="10">
        <f>SUM('დამტკ. ბიუჯ.'!G317,'ცვლილ. ბიუჯ.'!H317)</f>
        <v>0</v>
      </c>
      <c r="H317" s="10">
        <f>SUM('დამტკ. ბიუჯ.'!H317,'ცვლილ. ბიუჯ.'!I317)</f>
        <v>0</v>
      </c>
      <c r="I317" s="10">
        <f t="shared" si="13"/>
        <v>0</v>
      </c>
      <c r="J317" s="10">
        <f t="shared" si="14"/>
        <v>0</v>
      </c>
    </row>
    <row r="318" spans="1:10" x14ac:dyDescent="0.25">
      <c r="A318" t="str">
        <f t="shared" si="12"/>
        <v>b</v>
      </c>
      <c r="B318" s="8"/>
      <c r="C318" s="9" t="s">
        <v>12</v>
      </c>
      <c r="D318" s="10">
        <f>SUM('დამტკ. ბიუჯ.'!D318,'ცვლილ. ბიუჯ.'!E318)</f>
        <v>0</v>
      </c>
      <c r="E318" s="10">
        <f>SUM('დამტკ. ბიუჯ.'!E318,'ცვლილ. ბიუჯ.'!F318)</f>
        <v>0</v>
      </c>
      <c r="F318" s="10">
        <f>SUM('დამტკ. ბიუჯ.'!F318,'ცვლილ. ბიუჯ.'!G318)</f>
        <v>0</v>
      </c>
      <c r="G318" s="10">
        <f>SUM('დამტკ. ბიუჯ.'!G318,'ცვლილ. ბიუჯ.'!H318)</f>
        <v>0</v>
      </c>
      <c r="H318" s="10">
        <f>SUM('დამტკ. ბიუჯ.'!H318,'ცვლილ. ბიუჯ.'!I318)</f>
        <v>0</v>
      </c>
      <c r="I318" s="10">
        <f t="shared" si="13"/>
        <v>0</v>
      </c>
      <c r="J318" s="10">
        <f t="shared" si="14"/>
        <v>0</v>
      </c>
    </row>
    <row r="319" spans="1:10" x14ac:dyDescent="0.25">
      <c r="A319" t="str">
        <f t="shared" si="12"/>
        <v>b</v>
      </c>
      <c r="B319" s="8"/>
      <c r="C319" s="9" t="s">
        <v>13</v>
      </c>
      <c r="D319" s="10">
        <f>SUM('დამტკ. ბიუჯ.'!D319,'ცვლილ. ბიუჯ.'!E319)</f>
        <v>0</v>
      </c>
      <c r="E319" s="10">
        <f>SUM('დამტკ. ბიუჯ.'!E319,'ცვლილ. ბიუჯ.'!F319)</f>
        <v>0</v>
      </c>
      <c r="F319" s="10">
        <f>SUM('დამტკ. ბიუჯ.'!F319,'ცვლილ. ბიუჯ.'!G319)</f>
        <v>0</v>
      </c>
      <c r="G319" s="10">
        <f>SUM('დამტკ. ბიუჯ.'!G319,'ცვლილ. ბიუჯ.'!H319)</f>
        <v>0</v>
      </c>
      <c r="H319" s="10">
        <f>SUM('დამტკ. ბიუჯ.'!H319,'ცვლილ. ბიუჯ.'!I319)</f>
        <v>0</v>
      </c>
      <c r="I319" s="10">
        <f t="shared" si="13"/>
        <v>0</v>
      </c>
      <c r="J319" s="10">
        <f t="shared" si="14"/>
        <v>0</v>
      </c>
    </row>
    <row r="320" spans="1:10" x14ac:dyDescent="0.25">
      <c r="A320" t="str">
        <f t="shared" si="12"/>
        <v>b</v>
      </c>
      <c r="B320" s="8"/>
      <c r="C320" s="9" t="s">
        <v>14</v>
      </c>
      <c r="D320" s="10">
        <f>SUM('დამტკ. ბიუჯ.'!D320,'ცვლილ. ბიუჯ.'!E320)</f>
        <v>0</v>
      </c>
      <c r="E320" s="10">
        <f>SUM('დამტკ. ბიუჯ.'!E320,'ცვლილ. ბიუჯ.'!F320)</f>
        <v>0</v>
      </c>
      <c r="F320" s="10">
        <f>SUM('დამტკ. ბიუჯ.'!F320,'ცვლილ. ბიუჯ.'!G320)</f>
        <v>0</v>
      </c>
      <c r="G320" s="10">
        <f>SUM('დამტკ. ბიუჯ.'!G320,'ცვლილ. ბიუჯ.'!H320)</f>
        <v>0</v>
      </c>
      <c r="H320" s="10">
        <f>SUM('დამტკ. ბიუჯ.'!H320,'ცვლილ. ბიუჯ.'!I320)</f>
        <v>0</v>
      </c>
      <c r="I320" s="10">
        <f t="shared" si="13"/>
        <v>0</v>
      </c>
      <c r="J320" s="10">
        <f t="shared" si="14"/>
        <v>0</v>
      </c>
    </row>
    <row r="321" spans="1:10" x14ac:dyDescent="0.25">
      <c r="A321" t="str">
        <f t="shared" si="12"/>
        <v>b</v>
      </c>
      <c r="B321" s="8"/>
      <c r="C321" s="9" t="s">
        <v>15</v>
      </c>
      <c r="D321" s="10">
        <f>SUM('დამტკ. ბიუჯ.'!D321,'ცვლილ. ბიუჯ.'!E321)</f>
        <v>0</v>
      </c>
      <c r="E321" s="10">
        <f>SUM('დამტკ. ბიუჯ.'!E321,'ცვლილ. ბიუჯ.'!F321)</f>
        <v>0</v>
      </c>
      <c r="F321" s="10">
        <f>SUM('დამტკ. ბიუჯ.'!F321,'ცვლილ. ბიუჯ.'!G321)</f>
        <v>0</v>
      </c>
      <c r="G321" s="10">
        <f>SUM('დამტკ. ბიუჯ.'!G321,'ცვლილ. ბიუჯ.'!H321)</f>
        <v>0</v>
      </c>
      <c r="H321" s="10">
        <f>SUM('დამტკ. ბიუჯ.'!H321,'ცვლილ. ბიუჯ.'!I321)</f>
        <v>0</v>
      </c>
      <c r="I321" s="10">
        <f t="shared" si="13"/>
        <v>0</v>
      </c>
      <c r="J321" s="10">
        <f t="shared" si="14"/>
        <v>0</v>
      </c>
    </row>
    <row r="322" spans="1:10" x14ac:dyDescent="0.25">
      <c r="A322" t="str">
        <f t="shared" si="12"/>
        <v>a</v>
      </c>
      <c r="B322" s="8"/>
      <c r="C322" s="9" t="s">
        <v>16</v>
      </c>
      <c r="D322" s="10">
        <f>SUM('დამტკ. ბიუჯ.'!D322,'ცვლილ. ბიუჯ.'!E322)</f>
        <v>1514000</v>
      </c>
      <c r="E322" s="10">
        <f>SUM('დამტკ. ბიუჯ.'!E322,'ცვლილ. ბიუჯ.'!F322)</f>
        <v>240000</v>
      </c>
      <c r="F322" s="10">
        <f>SUM('დამტკ. ბიუჯ.'!F322,'ცვლილ. ბიუჯ.'!G322)</f>
        <v>425000</v>
      </c>
      <c r="G322" s="10">
        <f>SUM('დამტკ. ბიუჯ.'!G322,'ცვლილ. ბიუჯ.'!H322)</f>
        <v>425000</v>
      </c>
      <c r="H322" s="10">
        <f>SUM('დამტკ. ბიუჯ.'!H322,'ცვლილ. ბიუჯ.'!I322)</f>
        <v>424000</v>
      </c>
      <c r="I322" s="10">
        <f t="shared" si="13"/>
        <v>665000</v>
      </c>
      <c r="J322" s="10">
        <f t="shared" si="14"/>
        <v>1090000</v>
      </c>
    </row>
    <row r="323" spans="1:10" x14ac:dyDescent="0.25">
      <c r="A323" t="str">
        <f t="shared" si="12"/>
        <v>b</v>
      </c>
      <c r="B323" s="8"/>
      <c r="C323" s="9" t="s">
        <v>17</v>
      </c>
      <c r="D323" s="10">
        <f>SUM('დამტკ. ბიუჯ.'!D323,'ცვლილ. ბიუჯ.'!E323)</f>
        <v>0</v>
      </c>
      <c r="E323" s="10">
        <f>SUM('დამტკ. ბიუჯ.'!E323,'ცვლილ. ბიუჯ.'!F323)</f>
        <v>0</v>
      </c>
      <c r="F323" s="10">
        <f>SUM('დამტკ. ბიუჯ.'!F323,'ცვლილ. ბიუჯ.'!G323)</f>
        <v>0</v>
      </c>
      <c r="G323" s="10">
        <f>SUM('დამტკ. ბიუჯ.'!G323,'ცვლილ. ბიუჯ.'!H323)</f>
        <v>0</v>
      </c>
      <c r="H323" s="10">
        <f>SUM('დამტკ. ბიუჯ.'!H323,'ცვლილ. ბიუჯ.'!I323)</f>
        <v>0</v>
      </c>
      <c r="I323" s="10">
        <f t="shared" si="13"/>
        <v>0</v>
      </c>
      <c r="J323" s="10">
        <f t="shared" si="14"/>
        <v>0</v>
      </c>
    </row>
    <row r="324" spans="1:10" x14ac:dyDescent="0.25">
      <c r="A324" t="str">
        <f t="shared" ref="A324:A387" si="15">IF(OR(D324&lt;&gt;0,E324&lt;&gt;0,F324&lt;&gt;0,G324&lt;&gt;0,H324&lt;&gt;0,),"a","b")</f>
        <v>b</v>
      </c>
      <c r="B324" s="5"/>
      <c r="C324" s="6" t="s">
        <v>18</v>
      </c>
      <c r="D324" s="7">
        <f>SUM('დამტკ. ბიუჯ.'!D324,'ცვლილ. ბიუჯ.'!E324)</f>
        <v>0</v>
      </c>
      <c r="E324" s="7">
        <f>SUM('დამტკ. ბიუჯ.'!E324,'ცვლილ. ბიუჯ.'!F324)</f>
        <v>0</v>
      </c>
      <c r="F324" s="7">
        <f>SUM('დამტკ. ბიუჯ.'!F324,'ცვლილ. ბიუჯ.'!G324)</f>
        <v>0</v>
      </c>
      <c r="G324" s="7">
        <f>SUM('დამტკ. ბიუჯ.'!G324,'ცვლილ. ბიუჯ.'!H324)</f>
        <v>0</v>
      </c>
      <c r="H324" s="7">
        <f>SUM('დამტკ. ბიუჯ.'!H324,'ცვლილ. ბიუჯ.'!I324)</f>
        <v>0</v>
      </c>
      <c r="I324" s="7">
        <f t="shared" ref="I324:I387" si="16">SUM(E324,F324)</f>
        <v>0</v>
      </c>
      <c r="J324" s="7">
        <f t="shared" ref="J324:J387" si="17">SUM(E324,F324,G324)</f>
        <v>0</v>
      </c>
    </row>
    <row r="325" spans="1:10" x14ac:dyDescent="0.25">
      <c r="A325" t="str">
        <f t="shared" si="15"/>
        <v>b</v>
      </c>
      <c r="B325" s="5"/>
      <c r="C325" s="6" t="s">
        <v>19</v>
      </c>
      <c r="D325" s="7">
        <f>SUM('დამტკ. ბიუჯ.'!D325,'ცვლილ. ბიუჯ.'!E325)</f>
        <v>0</v>
      </c>
      <c r="E325" s="7">
        <f>SUM('დამტკ. ბიუჯ.'!E325,'ცვლილ. ბიუჯ.'!F325)</f>
        <v>0</v>
      </c>
      <c r="F325" s="7">
        <f>SUM('დამტკ. ბიუჯ.'!F325,'ცვლილ. ბიუჯ.'!G325)</f>
        <v>0</v>
      </c>
      <c r="G325" s="7">
        <f>SUM('დამტკ. ბიუჯ.'!G325,'ცვლილ. ბიუჯ.'!H325)</f>
        <v>0</v>
      </c>
      <c r="H325" s="7">
        <f>SUM('დამტკ. ბიუჯ.'!H325,'ცვლილ. ბიუჯ.'!I325)</f>
        <v>0</v>
      </c>
      <c r="I325" s="7">
        <f t="shared" si="16"/>
        <v>0</v>
      </c>
      <c r="J325" s="7">
        <f t="shared" si="17"/>
        <v>0</v>
      </c>
    </row>
    <row r="326" spans="1:10" ht="15.75" thickBot="1" x14ac:dyDescent="0.3">
      <c r="A326" t="str">
        <f t="shared" si="15"/>
        <v>b</v>
      </c>
      <c r="B326" s="11"/>
      <c r="C326" s="12" t="s">
        <v>20</v>
      </c>
      <c r="D326" s="13">
        <f>SUM('დამტკ. ბიუჯ.'!D326,'ცვლილ. ბიუჯ.'!E326)</f>
        <v>0</v>
      </c>
      <c r="E326" s="13">
        <f>SUM('დამტკ. ბიუჯ.'!E326,'ცვლილ. ბიუჯ.'!F326)</f>
        <v>0</v>
      </c>
      <c r="F326" s="13">
        <f>SUM('დამტკ. ბიუჯ.'!F326,'ცვლილ. ბიუჯ.'!G326)</f>
        <v>0</v>
      </c>
      <c r="G326" s="13">
        <f>SUM('დამტკ. ბიუჯ.'!G326,'ცვლილ. ბიუჯ.'!H326)</f>
        <v>0</v>
      </c>
      <c r="H326" s="13">
        <f>SUM('დამტკ. ბიუჯ.'!H326,'ცვლილ. ბიუჯ.'!I326)</f>
        <v>0</v>
      </c>
      <c r="I326" s="13">
        <f t="shared" si="16"/>
        <v>0</v>
      </c>
      <c r="J326" s="13">
        <f t="shared" si="17"/>
        <v>0</v>
      </c>
    </row>
    <row r="327" spans="1:10" ht="32.25" customHeight="1" thickTop="1" thickBot="1" x14ac:dyDescent="0.3">
      <c r="A327" t="str">
        <f t="shared" si="15"/>
        <v>a</v>
      </c>
      <c r="B327" s="3" t="s">
        <v>71</v>
      </c>
      <c r="C327" s="4" t="s">
        <v>72</v>
      </c>
      <c r="D327" s="4">
        <f>SUM('დამტკ. ბიუჯ.'!D327,'ცვლილ. ბიუჯ.'!E327)</f>
        <v>950000</v>
      </c>
      <c r="E327" s="4">
        <f>SUM('დამტკ. ბიუჯ.'!E327,'ცვლილ. ბიუჯ.'!F327)</f>
        <v>229000</v>
      </c>
      <c r="F327" s="4">
        <f>SUM('დამტკ. ბიუჯ.'!F327,'ცვლილ. ბიუჯ.'!G327)</f>
        <v>241000</v>
      </c>
      <c r="G327" s="4">
        <f>SUM('დამტკ. ბიუჯ.'!G327,'ცვლილ. ბიუჯ.'!H327)</f>
        <v>240000</v>
      </c>
      <c r="H327" s="4">
        <f>SUM('დამტკ. ბიუჯ.'!H327,'ცვლილ. ბიუჯ.'!I327)</f>
        <v>240000</v>
      </c>
      <c r="I327" s="4">
        <f t="shared" si="16"/>
        <v>470000</v>
      </c>
      <c r="J327" s="4">
        <f t="shared" si="17"/>
        <v>710000</v>
      </c>
    </row>
    <row r="328" spans="1:10" ht="15.75" thickTop="1" x14ac:dyDescent="0.25">
      <c r="A328" t="str">
        <f t="shared" si="15"/>
        <v>a</v>
      </c>
      <c r="B328" s="5"/>
      <c r="C328" s="6" t="s">
        <v>10</v>
      </c>
      <c r="D328" s="7">
        <f>SUM('დამტკ. ბიუჯ.'!D328,'ცვლილ. ბიუჯ.'!E328)</f>
        <v>950000</v>
      </c>
      <c r="E328" s="7">
        <f>SUM('დამტკ. ბიუჯ.'!E328,'ცვლილ. ბიუჯ.'!F328)</f>
        <v>229000</v>
      </c>
      <c r="F328" s="7">
        <f>SUM('დამტკ. ბიუჯ.'!F328,'ცვლილ. ბიუჯ.'!G328)</f>
        <v>241000</v>
      </c>
      <c r="G328" s="7">
        <f>SUM('დამტკ. ბიუჯ.'!G328,'ცვლილ. ბიუჯ.'!H328)</f>
        <v>240000</v>
      </c>
      <c r="H328" s="7">
        <f>SUM('დამტკ. ბიუჯ.'!H328,'ცვლილ. ბიუჯ.'!I328)</f>
        <v>240000</v>
      </c>
      <c r="I328" s="7">
        <f t="shared" si="16"/>
        <v>470000</v>
      </c>
      <c r="J328" s="7">
        <f t="shared" si="17"/>
        <v>710000</v>
      </c>
    </row>
    <row r="329" spans="1:10" x14ac:dyDescent="0.25">
      <c r="A329" t="str">
        <f t="shared" si="15"/>
        <v>b</v>
      </c>
      <c r="B329" s="8"/>
      <c r="C329" s="9" t="s">
        <v>11</v>
      </c>
      <c r="D329" s="10">
        <f>SUM('დამტკ. ბიუჯ.'!D329,'ცვლილ. ბიუჯ.'!E329)</f>
        <v>0</v>
      </c>
      <c r="E329" s="10">
        <f>SUM('დამტკ. ბიუჯ.'!E329,'ცვლილ. ბიუჯ.'!F329)</f>
        <v>0</v>
      </c>
      <c r="F329" s="10">
        <f>SUM('დამტკ. ბიუჯ.'!F329,'ცვლილ. ბიუჯ.'!G329)</f>
        <v>0</v>
      </c>
      <c r="G329" s="10">
        <f>SUM('დამტკ. ბიუჯ.'!G329,'ცვლილ. ბიუჯ.'!H329)</f>
        <v>0</v>
      </c>
      <c r="H329" s="10">
        <f>SUM('დამტკ. ბიუჯ.'!H329,'ცვლილ. ბიუჯ.'!I329)</f>
        <v>0</v>
      </c>
      <c r="I329" s="10">
        <f t="shared" si="16"/>
        <v>0</v>
      </c>
      <c r="J329" s="10">
        <f t="shared" si="17"/>
        <v>0</v>
      </c>
    </row>
    <row r="330" spans="1:10" x14ac:dyDescent="0.25">
      <c r="A330" t="str">
        <f t="shared" si="15"/>
        <v>b</v>
      </c>
      <c r="B330" s="8"/>
      <c r="C330" s="9" t="s">
        <v>12</v>
      </c>
      <c r="D330" s="10">
        <f>SUM('დამტკ. ბიუჯ.'!D330,'ცვლილ. ბიუჯ.'!E330)</f>
        <v>0</v>
      </c>
      <c r="E330" s="10">
        <f>SUM('დამტკ. ბიუჯ.'!E330,'ცვლილ. ბიუჯ.'!F330)</f>
        <v>0</v>
      </c>
      <c r="F330" s="10">
        <f>SUM('დამტკ. ბიუჯ.'!F330,'ცვლილ. ბიუჯ.'!G330)</f>
        <v>0</v>
      </c>
      <c r="G330" s="10">
        <f>SUM('დამტკ. ბიუჯ.'!G330,'ცვლილ. ბიუჯ.'!H330)</f>
        <v>0</v>
      </c>
      <c r="H330" s="10">
        <f>SUM('დამტკ. ბიუჯ.'!H330,'ცვლილ. ბიუჯ.'!I330)</f>
        <v>0</v>
      </c>
      <c r="I330" s="10">
        <f t="shared" si="16"/>
        <v>0</v>
      </c>
      <c r="J330" s="10">
        <f t="shared" si="17"/>
        <v>0</v>
      </c>
    </row>
    <row r="331" spans="1:10" x14ac:dyDescent="0.25">
      <c r="A331" t="str">
        <f t="shared" si="15"/>
        <v>b</v>
      </c>
      <c r="B331" s="8"/>
      <c r="C331" s="9" t="s">
        <v>13</v>
      </c>
      <c r="D331" s="10">
        <f>SUM('დამტკ. ბიუჯ.'!D331,'ცვლილ. ბიუჯ.'!E331)</f>
        <v>0</v>
      </c>
      <c r="E331" s="10">
        <f>SUM('დამტკ. ბიუჯ.'!E331,'ცვლილ. ბიუჯ.'!F331)</f>
        <v>0</v>
      </c>
      <c r="F331" s="10">
        <f>SUM('დამტკ. ბიუჯ.'!F331,'ცვლილ. ბიუჯ.'!G331)</f>
        <v>0</v>
      </c>
      <c r="G331" s="10">
        <f>SUM('დამტკ. ბიუჯ.'!G331,'ცვლილ. ბიუჯ.'!H331)</f>
        <v>0</v>
      </c>
      <c r="H331" s="10">
        <f>SUM('დამტკ. ბიუჯ.'!H331,'ცვლილ. ბიუჯ.'!I331)</f>
        <v>0</v>
      </c>
      <c r="I331" s="10">
        <f t="shared" si="16"/>
        <v>0</v>
      </c>
      <c r="J331" s="10">
        <f t="shared" si="17"/>
        <v>0</v>
      </c>
    </row>
    <row r="332" spans="1:10" x14ac:dyDescent="0.25">
      <c r="A332" t="str">
        <f t="shared" si="15"/>
        <v>b</v>
      </c>
      <c r="B332" s="8"/>
      <c r="C332" s="9" t="s">
        <v>14</v>
      </c>
      <c r="D332" s="10">
        <f>SUM('დამტკ. ბიუჯ.'!D332,'ცვლილ. ბიუჯ.'!E332)</f>
        <v>0</v>
      </c>
      <c r="E332" s="10">
        <f>SUM('დამტკ. ბიუჯ.'!E332,'ცვლილ. ბიუჯ.'!F332)</f>
        <v>0</v>
      </c>
      <c r="F332" s="10">
        <f>SUM('დამტკ. ბიუჯ.'!F332,'ცვლილ. ბიუჯ.'!G332)</f>
        <v>0</v>
      </c>
      <c r="G332" s="10">
        <f>SUM('დამტკ. ბიუჯ.'!G332,'ცვლილ. ბიუჯ.'!H332)</f>
        <v>0</v>
      </c>
      <c r="H332" s="10">
        <f>SUM('დამტკ. ბიუჯ.'!H332,'ცვლილ. ბიუჯ.'!I332)</f>
        <v>0</v>
      </c>
      <c r="I332" s="10">
        <f t="shared" si="16"/>
        <v>0</v>
      </c>
      <c r="J332" s="10">
        <f t="shared" si="17"/>
        <v>0</v>
      </c>
    </row>
    <row r="333" spans="1:10" x14ac:dyDescent="0.25">
      <c r="A333" t="str">
        <f t="shared" si="15"/>
        <v>b</v>
      </c>
      <c r="B333" s="8"/>
      <c r="C333" s="9" t="s">
        <v>15</v>
      </c>
      <c r="D333" s="10">
        <f>SUM('დამტკ. ბიუჯ.'!D333,'ცვლილ. ბიუჯ.'!E333)</f>
        <v>0</v>
      </c>
      <c r="E333" s="10">
        <f>SUM('დამტკ. ბიუჯ.'!E333,'ცვლილ. ბიუჯ.'!F333)</f>
        <v>0</v>
      </c>
      <c r="F333" s="10">
        <f>SUM('დამტკ. ბიუჯ.'!F333,'ცვლილ. ბიუჯ.'!G333)</f>
        <v>0</v>
      </c>
      <c r="G333" s="10">
        <f>SUM('დამტკ. ბიუჯ.'!G333,'ცვლილ. ბიუჯ.'!H333)</f>
        <v>0</v>
      </c>
      <c r="H333" s="10">
        <f>SUM('დამტკ. ბიუჯ.'!H333,'ცვლილ. ბიუჯ.'!I333)</f>
        <v>0</v>
      </c>
      <c r="I333" s="10">
        <f t="shared" si="16"/>
        <v>0</v>
      </c>
      <c r="J333" s="10">
        <f t="shared" si="17"/>
        <v>0</v>
      </c>
    </row>
    <row r="334" spans="1:10" x14ac:dyDescent="0.25">
      <c r="A334" t="str">
        <f t="shared" si="15"/>
        <v>a</v>
      </c>
      <c r="B334" s="8"/>
      <c r="C334" s="9" t="s">
        <v>16</v>
      </c>
      <c r="D334" s="10">
        <f>SUM('დამტკ. ბიუჯ.'!D334,'ცვლილ. ბიუჯ.'!E334)</f>
        <v>950000</v>
      </c>
      <c r="E334" s="10">
        <f>SUM('დამტკ. ბიუჯ.'!E334,'ცვლილ. ბიუჯ.'!F334)</f>
        <v>229000</v>
      </c>
      <c r="F334" s="10">
        <f>SUM('დამტკ. ბიუჯ.'!F334,'ცვლილ. ბიუჯ.'!G334)</f>
        <v>241000</v>
      </c>
      <c r="G334" s="10">
        <f>SUM('დამტკ. ბიუჯ.'!G334,'ცვლილ. ბიუჯ.'!H334)</f>
        <v>240000</v>
      </c>
      <c r="H334" s="10">
        <f>SUM('დამტკ. ბიუჯ.'!H334,'ცვლილ. ბიუჯ.'!I334)</f>
        <v>240000</v>
      </c>
      <c r="I334" s="10">
        <f t="shared" si="16"/>
        <v>470000</v>
      </c>
      <c r="J334" s="10">
        <f t="shared" si="17"/>
        <v>710000</v>
      </c>
    </row>
    <row r="335" spans="1:10" x14ac:dyDescent="0.25">
      <c r="A335" t="str">
        <f t="shared" si="15"/>
        <v>b</v>
      </c>
      <c r="B335" s="8"/>
      <c r="C335" s="9" t="s">
        <v>17</v>
      </c>
      <c r="D335" s="10">
        <f>SUM('დამტკ. ბიუჯ.'!D335,'ცვლილ. ბიუჯ.'!E335)</f>
        <v>0</v>
      </c>
      <c r="E335" s="10">
        <f>SUM('დამტკ. ბიუჯ.'!E335,'ცვლილ. ბიუჯ.'!F335)</f>
        <v>0</v>
      </c>
      <c r="F335" s="10">
        <f>SUM('დამტკ. ბიუჯ.'!F335,'ცვლილ. ბიუჯ.'!G335)</f>
        <v>0</v>
      </c>
      <c r="G335" s="10">
        <f>SUM('დამტკ. ბიუჯ.'!G335,'ცვლილ. ბიუჯ.'!H335)</f>
        <v>0</v>
      </c>
      <c r="H335" s="10">
        <f>SUM('დამტკ. ბიუჯ.'!H335,'ცვლილ. ბიუჯ.'!I335)</f>
        <v>0</v>
      </c>
      <c r="I335" s="10">
        <f t="shared" si="16"/>
        <v>0</v>
      </c>
      <c r="J335" s="10">
        <f t="shared" si="17"/>
        <v>0</v>
      </c>
    </row>
    <row r="336" spans="1:10" x14ac:dyDescent="0.25">
      <c r="A336" t="str">
        <f t="shared" si="15"/>
        <v>b</v>
      </c>
      <c r="B336" s="5"/>
      <c r="C336" s="6" t="s">
        <v>18</v>
      </c>
      <c r="D336" s="7">
        <f>SUM('დამტკ. ბიუჯ.'!D336,'ცვლილ. ბიუჯ.'!E336)</f>
        <v>0</v>
      </c>
      <c r="E336" s="7">
        <f>SUM('დამტკ. ბიუჯ.'!E336,'ცვლილ. ბიუჯ.'!F336)</f>
        <v>0</v>
      </c>
      <c r="F336" s="7">
        <f>SUM('დამტკ. ბიუჯ.'!F336,'ცვლილ. ბიუჯ.'!G336)</f>
        <v>0</v>
      </c>
      <c r="G336" s="7">
        <f>SUM('დამტკ. ბიუჯ.'!G336,'ცვლილ. ბიუჯ.'!H336)</f>
        <v>0</v>
      </c>
      <c r="H336" s="7">
        <f>SUM('დამტკ. ბიუჯ.'!H336,'ცვლილ. ბიუჯ.'!I336)</f>
        <v>0</v>
      </c>
      <c r="I336" s="7">
        <f t="shared" si="16"/>
        <v>0</v>
      </c>
      <c r="J336" s="7">
        <f t="shared" si="17"/>
        <v>0</v>
      </c>
    </row>
    <row r="337" spans="1:10" x14ac:dyDescent="0.25">
      <c r="A337" t="str">
        <f t="shared" si="15"/>
        <v>b</v>
      </c>
      <c r="B337" s="5"/>
      <c r="C337" s="6" t="s">
        <v>19</v>
      </c>
      <c r="D337" s="7">
        <f>SUM('დამტკ. ბიუჯ.'!D337,'ცვლილ. ბიუჯ.'!E337)</f>
        <v>0</v>
      </c>
      <c r="E337" s="7">
        <f>SUM('დამტკ. ბიუჯ.'!E337,'ცვლილ. ბიუჯ.'!F337)</f>
        <v>0</v>
      </c>
      <c r="F337" s="7">
        <f>SUM('დამტკ. ბიუჯ.'!F337,'ცვლილ. ბიუჯ.'!G337)</f>
        <v>0</v>
      </c>
      <c r="G337" s="7">
        <f>SUM('დამტკ. ბიუჯ.'!G337,'ცვლილ. ბიუჯ.'!H337)</f>
        <v>0</v>
      </c>
      <c r="H337" s="7">
        <f>SUM('დამტკ. ბიუჯ.'!H337,'ცვლილ. ბიუჯ.'!I337)</f>
        <v>0</v>
      </c>
      <c r="I337" s="7">
        <f t="shared" si="16"/>
        <v>0</v>
      </c>
      <c r="J337" s="7">
        <f t="shared" si="17"/>
        <v>0</v>
      </c>
    </row>
    <row r="338" spans="1:10" ht="15.75" thickBot="1" x14ac:dyDescent="0.3">
      <c r="A338" t="str">
        <f t="shared" si="15"/>
        <v>b</v>
      </c>
      <c r="B338" s="11"/>
      <c r="C338" s="12" t="s">
        <v>20</v>
      </c>
      <c r="D338" s="13">
        <f>SUM('დამტკ. ბიუჯ.'!D338,'ცვლილ. ბიუჯ.'!E338)</f>
        <v>0</v>
      </c>
      <c r="E338" s="13">
        <f>SUM('დამტკ. ბიუჯ.'!E338,'ცვლილ. ბიუჯ.'!F338)</f>
        <v>0</v>
      </c>
      <c r="F338" s="13">
        <f>SUM('დამტკ. ბიუჯ.'!F338,'ცვლილ. ბიუჯ.'!G338)</f>
        <v>0</v>
      </c>
      <c r="G338" s="13">
        <f>SUM('დამტკ. ბიუჯ.'!G338,'ცვლილ. ბიუჯ.'!H338)</f>
        <v>0</v>
      </c>
      <c r="H338" s="13">
        <f>SUM('დამტკ. ბიუჯ.'!H338,'ცვლილ. ბიუჯ.'!I338)</f>
        <v>0</v>
      </c>
      <c r="I338" s="13">
        <f t="shared" si="16"/>
        <v>0</v>
      </c>
      <c r="J338" s="13">
        <f t="shared" si="17"/>
        <v>0</v>
      </c>
    </row>
    <row r="339" spans="1:10" ht="31.5" thickTop="1" thickBot="1" x14ac:dyDescent="0.3">
      <c r="A339" t="str">
        <f t="shared" si="15"/>
        <v>a</v>
      </c>
      <c r="B339" s="3" t="s">
        <v>73</v>
      </c>
      <c r="C339" s="15" t="s">
        <v>74</v>
      </c>
      <c r="D339" s="4">
        <f>SUM('დამტკ. ბიუჯ.'!D339,'ცვლილ. ბიუჯ.'!E339)</f>
        <v>1940000</v>
      </c>
      <c r="E339" s="4">
        <f>SUM('დამტკ. ბიუჯ.'!E339,'ცვლილ. ბიუჯ.'!F339)</f>
        <v>176000</v>
      </c>
      <c r="F339" s="4">
        <f>SUM('დამტკ. ბიუჯ.'!F339,'ცვლილ. ბიუჯ.'!G339)</f>
        <v>569690</v>
      </c>
      <c r="G339" s="4">
        <f>SUM('დამტკ. ბიუჯ.'!G339,'ცვლილ. ბიუჯ.'!H339)</f>
        <v>500000</v>
      </c>
      <c r="H339" s="4">
        <f>SUM('დამტკ. ბიუჯ.'!H339,'ცვლილ. ბიუჯ.'!I339)</f>
        <v>694310</v>
      </c>
      <c r="I339" s="4">
        <f t="shared" si="16"/>
        <v>745690</v>
      </c>
      <c r="J339" s="4">
        <f t="shared" si="17"/>
        <v>1245690</v>
      </c>
    </row>
    <row r="340" spans="1:10" ht="15.75" thickTop="1" x14ac:dyDescent="0.25">
      <c r="A340" t="str">
        <f t="shared" si="15"/>
        <v>a</v>
      </c>
      <c r="B340" s="5"/>
      <c r="C340" s="6" t="s">
        <v>10</v>
      </c>
      <c r="D340" s="7">
        <f>SUM('დამტკ. ბიუჯ.'!D340,'ცვლილ. ბიუჯ.'!E340)</f>
        <v>1940000</v>
      </c>
      <c r="E340" s="7">
        <f>SUM('დამტკ. ბიუჯ.'!E340,'ცვლილ. ბიუჯ.'!F340)</f>
        <v>176000</v>
      </c>
      <c r="F340" s="7">
        <f>SUM('დამტკ. ბიუჯ.'!F340,'ცვლილ. ბიუჯ.'!G340)</f>
        <v>569690</v>
      </c>
      <c r="G340" s="7">
        <f>SUM('დამტკ. ბიუჯ.'!G340,'ცვლილ. ბიუჯ.'!H340)</f>
        <v>500000</v>
      </c>
      <c r="H340" s="7">
        <f>SUM('დამტკ. ბიუჯ.'!H340,'ცვლილ. ბიუჯ.'!I340)</f>
        <v>694310</v>
      </c>
      <c r="I340" s="7">
        <f t="shared" si="16"/>
        <v>745690</v>
      </c>
      <c r="J340" s="7">
        <f t="shared" si="17"/>
        <v>1245690</v>
      </c>
    </row>
    <row r="341" spans="1:10" x14ac:dyDescent="0.25">
      <c r="A341" t="str">
        <f t="shared" si="15"/>
        <v>b</v>
      </c>
      <c r="B341" s="8"/>
      <c r="C341" s="9" t="s">
        <v>11</v>
      </c>
      <c r="D341" s="10">
        <f>SUM('დამტკ. ბიუჯ.'!D341,'ცვლილ. ბიუჯ.'!E341)</f>
        <v>0</v>
      </c>
      <c r="E341" s="10">
        <f>SUM('დამტკ. ბიუჯ.'!E341,'ცვლილ. ბიუჯ.'!F341)</f>
        <v>0</v>
      </c>
      <c r="F341" s="10">
        <f>SUM('დამტკ. ბიუჯ.'!F341,'ცვლილ. ბიუჯ.'!G341)</f>
        <v>0</v>
      </c>
      <c r="G341" s="10">
        <f>SUM('დამტკ. ბიუჯ.'!G341,'ცვლილ. ბიუჯ.'!H341)</f>
        <v>0</v>
      </c>
      <c r="H341" s="10">
        <f>SUM('დამტკ. ბიუჯ.'!H341,'ცვლილ. ბიუჯ.'!I341)</f>
        <v>0</v>
      </c>
      <c r="I341" s="10">
        <f t="shared" si="16"/>
        <v>0</v>
      </c>
      <c r="J341" s="10">
        <f t="shared" si="17"/>
        <v>0</v>
      </c>
    </row>
    <row r="342" spans="1:10" x14ac:dyDescent="0.25">
      <c r="A342" t="str">
        <f t="shared" si="15"/>
        <v>b</v>
      </c>
      <c r="B342" s="8"/>
      <c r="C342" s="9" t="s">
        <v>12</v>
      </c>
      <c r="D342" s="10">
        <f>SUM('დამტკ. ბიუჯ.'!D342,'ცვლილ. ბიუჯ.'!E342)</f>
        <v>0</v>
      </c>
      <c r="E342" s="10">
        <f>SUM('დამტკ. ბიუჯ.'!E342,'ცვლილ. ბიუჯ.'!F342)</f>
        <v>0</v>
      </c>
      <c r="F342" s="10">
        <f>SUM('დამტკ. ბიუჯ.'!F342,'ცვლილ. ბიუჯ.'!G342)</f>
        <v>0</v>
      </c>
      <c r="G342" s="10">
        <f>SUM('დამტკ. ბიუჯ.'!G342,'ცვლილ. ბიუჯ.'!H342)</f>
        <v>0</v>
      </c>
      <c r="H342" s="10">
        <f>SUM('დამტკ. ბიუჯ.'!H342,'ცვლილ. ბიუჯ.'!I342)</f>
        <v>0</v>
      </c>
      <c r="I342" s="10">
        <f t="shared" si="16"/>
        <v>0</v>
      </c>
      <c r="J342" s="10">
        <f t="shared" si="17"/>
        <v>0</v>
      </c>
    </row>
    <row r="343" spans="1:10" x14ac:dyDescent="0.25">
      <c r="A343" t="str">
        <f t="shared" si="15"/>
        <v>b</v>
      </c>
      <c r="B343" s="8"/>
      <c r="C343" s="9" t="s">
        <v>13</v>
      </c>
      <c r="D343" s="10">
        <f>SUM('დამტკ. ბიუჯ.'!D343,'ცვლილ. ბიუჯ.'!E343)</f>
        <v>0</v>
      </c>
      <c r="E343" s="10">
        <f>SUM('დამტკ. ბიუჯ.'!E343,'ცვლილ. ბიუჯ.'!F343)</f>
        <v>0</v>
      </c>
      <c r="F343" s="10">
        <f>SUM('დამტკ. ბიუჯ.'!F343,'ცვლილ. ბიუჯ.'!G343)</f>
        <v>0</v>
      </c>
      <c r="G343" s="10">
        <f>SUM('დამტკ. ბიუჯ.'!G343,'ცვლილ. ბიუჯ.'!H343)</f>
        <v>0</v>
      </c>
      <c r="H343" s="10">
        <f>SUM('დამტკ. ბიუჯ.'!H343,'ცვლილ. ბიუჯ.'!I343)</f>
        <v>0</v>
      </c>
      <c r="I343" s="10">
        <f t="shared" si="16"/>
        <v>0</v>
      </c>
      <c r="J343" s="10">
        <f t="shared" si="17"/>
        <v>0</v>
      </c>
    </row>
    <row r="344" spans="1:10" x14ac:dyDescent="0.25">
      <c r="A344" t="str">
        <f t="shared" si="15"/>
        <v>b</v>
      </c>
      <c r="B344" s="8"/>
      <c r="C344" s="9" t="s">
        <v>14</v>
      </c>
      <c r="D344" s="10">
        <f>SUM('დამტკ. ბიუჯ.'!D344,'ცვლილ. ბიუჯ.'!E344)</f>
        <v>0</v>
      </c>
      <c r="E344" s="10">
        <f>SUM('დამტკ. ბიუჯ.'!E344,'ცვლილ. ბიუჯ.'!F344)</f>
        <v>0</v>
      </c>
      <c r="F344" s="10">
        <f>SUM('დამტკ. ბიუჯ.'!F344,'ცვლილ. ბიუჯ.'!G344)</f>
        <v>0</v>
      </c>
      <c r="G344" s="10">
        <f>SUM('დამტკ. ბიუჯ.'!G344,'ცვლილ. ბიუჯ.'!H344)</f>
        <v>0</v>
      </c>
      <c r="H344" s="10">
        <f>SUM('დამტკ. ბიუჯ.'!H344,'ცვლილ. ბიუჯ.'!I344)</f>
        <v>0</v>
      </c>
      <c r="I344" s="10">
        <f t="shared" si="16"/>
        <v>0</v>
      </c>
      <c r="J344" s="10">
        <f t="shared" si="17"/>
        <v>0</v>
      </c>
    </row>
    <row r="345" spans="1:10" x14ac:dyDescent="0.25">
      <c r="A345" t="str">
        <f t="shared" si="15"/>
        <v>b</v>
      </c>
      <c r="B345" s="8"/>
      <c r="C345" s="9" t="s">
        <v>15</v>
      </c>
      <c r="D345" s="10">
        <f>SUM('დამტკ. ბიუჯ.'!D345,'ცვლილ. ბიუჯ.'!E345)</f>
        <v>0</v>
      </c>
      <c r="E345" s="10">
        <f>SUM('დამტკ. ბიუჯ.'!E345,'ცვლილ. ბიუჯ.'!F345)</f>
        <v>0</v>
      </c>
      <c r="F345" s="10">
        <f>SUM('დამტკ. ბიუჯ.'!F345,'ცვლილ. ბიუჯ.'!G345)</f>
        <v>0</v>
      </c>
      <c r="G345" s="10">
        <f>SUM('დამტკ. ბიუჯ.'!G345,'ცვლილ. ბიუჯ.'!H345)</f>
        <v>0</v>
      </c>
      <c r="H345" s="10">
        <f>SUM('დამტკ. ბიუჯ.'!H345,'ცვლილ. ბიუჯ.'!I345)</f>
        <v>0</v>
      </c>
      <c r="I345" s="10">
        <f t="shared" si="16"/>
        <v>0</v>
      </c>
      <c r="J345" s="10">
        <f t="shared" si="17"/>
        <v>0</v>
      </c>
    </row>
    <row r="346" spans="1:10" x14ac:dyDescent="0.25">
      <c r="A346" t="str">
        <f t="shared" si="15"/>
        <v>a</v>
      </c>
      <c r="B346" s="8"/>
      <c r="C346" s="9" t="s">
        <v>16</v>
      </c>
      <c r="D346" s="10">
        <f>SUM('დამტკ. ბიუჯ.'!D346,'ცვლილ. ბიუჯ.'!E346)</f>
        <v>1940000</v>
      </c>
      <c r="E346" s="10">
        <f>SUM('დამტკ. ბიუჯ.'!E346,'ცვლილ. ბიუჯ.'!F346)</f>
        <v>176000</v>
      </c>
      <c r="F346" s="10">
        <f>SUM('დამტკ. ბიუჯ.'!F346,'ცვლილ. ბიუჯ.'!G346)</f>
        <v>569690</v>
      </c>
      <c r="G346" s="10">
        <f>SUM('დამტკ. ბიუჯ.'!G346,'ცვლილ. ბიუჯ.'!H346)</f>
        <v>500000</v>
      </c>
      <c r="H346" s="10">
        <f>SUM('დამტკ. ბიუჯ.'!H346,'ცვლილ. ბიუჯ.'!I346)</f>
        <v>694310</v>
      </c>
      <c r="I346" s="10">
        <f t="shared" si="16"/>
        <v>745690</v>
      </c>
      <c r="J346" s="10">
        <f t="shared" si="17"/>
        <v>1245690</v>
      </c>
    </row>
    <row r="347" spans="1:10" x14ac:dyDescent="0.25">
      <c r="A347" t="str">
        <f t="shared" si="15"/>
        <v>b</v>
      </c>
      <c r="B347" s="8"/>
      <c r="C347" s="9" t="s">
        <v>17</v>
      </c>
      <c r="D347" s="10">
        <f>SUM('დამტკ. ბიუჯ.'!D347,'ცვლილ. ბიუჯ.'!E347)</f>
        <v>0</v>
      </c>
      <c r="E347" s="10">
        <f>SUM('დამტკ. ბიუჯ.'!E347,'ცვლილ. ბიუჯ.'!F347)</f>
        <v>0</v>
      </c>
      <c r="F347" s="10">
        <f>SUM('დამტკ. ბიუჯ.'!F347,'ცვლილ. ბიუჯ.'!G347)</f>
        <v>0</v>
      </c>
      <c r="G347" s="10">
        <f>SUM('დამტკ. ბიუჯ.'!G347,'ცვლილ. ბიუჯ.'!H347)</f>
        <v>0</v>
      </c>
      <c r="H347" s="10">
        <f>SUM('დამტკ. ბიუჯ.'!H347,'ცვლილ. ბიუჯ.'!I347)</f>
        <v>0</v>
      </c>
      <c r="I347" s="10">
        <f t="shared" si="16"/>
        <v>0</v>
      </c>
      <c r="J347" s="10">
        <f t="shared" si="17"/>
        <v>0</v>
      </c>
    </row>
    <row r="348" spans="1:10" x14ac:dyDescent="0.25">
      <c r="A348" t="str">
        <f t="shared" si="15"/>
        <v>b</v>
      </c>
      <c r="B348" s="5"/>
      <c r="C348" s="6" t="s">
        <v>18</v>
      </c>
      <c r="D348" s="7">
        <f>SUM('დამტკ. ბიუჯ.'!D348,'ცვლილ. ბიუჯ.'!E348)</f>
        <v>0</v>
      </c>
      <c r="E348" s="7">
        <f>SUM('დამტკ. ბიუჯ.'!E348,'ცვლილ. ბიუჯ.'!F348)</f>
        <v>0</v>
      </c>
      <c r="F348" s="7">
        <f>SUM('დამტკ. ბიუჯ.'!F348,'ცვლილ. ბიუჯ.'!G348)</f>
        <v>0</v>
      </c>
      <c r="G348" s="7">
        <f>SUM('დამტკ. ბიუჯ.'!G348,'ცვლილ. ბიუჯ.'!H348)</f>
        <v>0</v>
      </c>
      <c r="H348" s="7">
        <f>SUM('დამტკ. ბიუჯ.'!H348,'ცვლილ. ბიუჯ.'!I348)</f>
        <v>0</v>
      </c>
      <c r="I348" s="7">
        <f t="shared" si="16"/>
        <v>0</v>
      </c>
      <c r="J348" s="7">
        <f t="shared" si="17"/>
        <v>0</v>
      </c>
    </row>
    <row r="349" spans="1:10" x14ac:dyDescent="0.25">
      <c r="A349" t="str">
        <f t="shared" si="15"/>
        <v>b</v>
      </c>
      <c r="B349" s="5"/>
      <c r="C349" s="6" t="s">
        <v>19</v>
      </c>
      <c r="D349" s="7">
        <f>SUM('დამტკ. ბიუჯ.'!D349,'ცვლილ. ბიუჯ.'!E349)</f>
        <v>0</v>
      </c>
      <c r="E349" s="7">
        <f>SUM('დამტკ. ბიუჯ.'!E349,'ცვლილ. ბიუჯ.'!F349)</f>
        <v>0</v>
      </c>
      <c r="F349" s="7">
        <f>SUM('დამტკ. ბიუჯ.'!F349,'ცვლილ. ბიუჯ.'!G349)</f>
        <v>0</v>
      </c>
      <c r="G349" s="7">
        <f>SUM('დამტკ. ბიუჯ.'!G349,'ცვლილ. ბიუჯ.'!H349)</f>
        <v>0</v>
      </c>
      <c r="H349" s="7">
        <f>SUM('დამტკ. ბიუჯ.'!H349,'ცვლილ. ბიუჯ.'!I349)</f>
        <v>0</v>
      </c>
      <c r="I349" s="7">
        <f t="shared" si="16"/>
        <v>0</v>
      </c>
      <c r="J349" s="7">
        <f t="shared" si="17"/>
        <v>0</v>
      </c>
    </row>
    <row r="350" spans="1:10" ht="15.75" thickBot="1" x14ac:dyDescent="0.3">
      <c r="A350" t="str">
        <f t="shared" si="15"/>
        <v>b</v>
      </c>
      <c r="B350" s="11"/>
      <c r="C350" s="12" t="s">
        <v>20</v>
      </c>
      <c r="D350" s="13">
        <f>SUM('დამტკ. ბიუჯ.'!D350,'ცვლილ. ბიუჯ.'!E350)</f>
        <v>0</v>
      </c>
      <c r="E350" s="13">
        <f>SUM('დამტკ. ბიუჯ.'!E350,'ცვლილ. ბიუჯ.'!F350)</f>
        <v>0</v>
      </c>
      <c r="F350" s="13">
        <f>SUM('დამტკ. ბიუჯ.'!F350,'ცვლილ. ბიუჯ.'!G350)</f>
        <v>0</v>
      </c>
      <c r="G350" s="13">
        <f>SUM('დამტკ. ბიუჯ.'!G350,'ცვლილ. ბიუჯ.'!H350)</f>
        <v>0</v>
      </c>
      <c r="H350" s="13">
        <f>SUM('დამტკ. ბიუჯ.'!H350,'ცვლილ. ბიუჯ.'!I350)</f>
        <v>0</v>
      </c>
      <c r="I350" s="13">
        <f t="shared" si="16"/>
        <v>0</v>
      </c>
      <c r="J350" s="13">
        <f t="shared" si="17"/>
        <v>0</v>
      </c>
    </row>
    <row r="351" spans="1:10" ht="31.5" thickTop="1" thickBot="1" x14ac:dyDescent="0.3">
      <c r="A351" t="str">
        <f t="shared" si="15"/>
        <v>a</v>
      </c>
      <c r="B351" s="3" t="s">
        <v>75</v>
      </c>
      <c r="C351" s="15" t="s">
        <v>76</v>
      </c>
      <c r="D351" s="4">
        <f>SUM('დამტკ. ბიუჯ.'!D351,'ცვლილ. ბიუჯ.'!E351)</f>
        <v>40000</v>
      </c>
      <c r="E351" s="4">
        <f>SUM('დამტკ. ბიუჯ.'!E351,'ცვლილ. ბიუჯ.'!F351)</f>
        <v>3300</v>
      </c>
      <c r="F351" s="4">
        <f>SUM('დამტკ. ბიუჯ.'!F351,'ცვლილ. ბიუჯ.'!G351)</f>
        <v>14000</v>
      </c>
      <c r="G351" s="4">
        <f>SUM('დამტკ. ბიუჯ.'!G351,'ცვლილ. ბიუჯ.'!H351)</f>
        <v>14000</v>
      </c>
      <c r="H351" s="4">
        <f>SUM('დამტკ. ბიუჯ.'!H351,'ცვლილ. ბიუჯ.'!I351)</f>
        <v>8700</v>
      </c>
      <c r="I351" s="4">
        <f t="shared" si="16"/>
        <v>17300</v>
      </c>
      <c r="J351" s="4">
        <f t="shared" si="17"/>
        <v>31300</v>
      </c>
    </row>
    <row r="352" spans="1:10" ht="15.75" thickTop="1" x14ac:dyDescent="0.25">
      <c r="A352" t="str">
        <f t="shared" si="15"/>
        <v>a</v>
      </c>
      <c r="B352" s="5"/>
      <c r="C352" s="6" t="s">
        <v>10</v>
      </c>
      <c r="D352" s="7">
        <f>SUM('დამტკ. ბიუჯ.'!D352,'ცვლილ. ბიუჯ.'!E352)</f>
        <v>40000</v>
      </c>
      <c r="E352" s="7">
        <f>SUM('დამტკ. ბიუჯ.'!E352,'ცვლილ. ბიუჯ.'!F352)</f>
        <v>3300</v>
      </c>
      <c r="F352" s="7">
        <f>SUM('დამტკ. ბიუჯ.'!F352,'ცვლილ. ბიუჯ.'!G352)</f>
        <v>14000</v>
      </c>
      <c r="G352" s="7">
        <f>SUM('დამტკ. ბიუჯ.'!G352,'ცვლილ. ბიუჯ.'!H352)</f>
        <v>14000</v>
      </c>
      <c r="H352" s="7">
        <f>SUM('დამტკ. ბიუჯ.'!H352,'ცვლილ. ბიუჯ.'!I352)</f>
        <v>8700</v>
      </c>
      <c r="I352" s="7">
        <f t="shared" si="16"/>
        <v>17300</v>
      </c>
      <c r="J352" s="7">
        <f t="shared" si="17"/>
        <v>31300</v>
      </c>
    </row>
    <row r="353" spans="1:10" x14ac:dyDescent="0.25">
      <c r="A353" t="str">
        <f t="shared" si="15"/>
        <v>b</v>
      </c>
      <c r="B353" s="8"/>
      <c r="C353" s="9" t="s">
        <v>11</v>
      </c>
      <c r="D353" s="10">
        <f>SUM('დამტკ. ბიუჯ.'!D353,'ცვლილ. ბიუჯ.'!E353)</f>
        <v>0</v>
      </c>
      <c r="E353" s="10">
        <f>SUM('დამტკ. ბიუჯ.'!E353,'ცვლილ. ბიუჯ.'!F353)</f>
        <v>0</v>
      </c>
      <c r="F353" s="10">
        <f>SUM('დამტკ. ბიუჯ.'!F353,'ცვლილ. ბიუჯ.'!G353)</f>
        <v>0</v>
      </c>
      <c r="G353" s="10">
        <f>SUM('დამტკ. ბიუჯ.'!G353,'ცვლილ. ბიუჯ.'!H353)</f>
        <v>0</v>
      </c>
      <c r="H353" s="10">
        <f>SUM('დამტკ. ბიუჯ.'!H353,'ცვლილ. ბიუჯ.'!I353)</f>
        <v>0</v>
      </c>
      <c r="I353" s="10">
        <f t="shared" si="16"/>
        <v>0</v>
      </c>
      <c r="J353" s="10">
        <f t="shared" si="17"/>
        <v>0</v>
      </c>
    </row>
    <row r="354" spans="1:10" x14ac:dyDescent="0.25">
      <c r="A354" t="str">
        <f t="shared" si="15"/>
        <v>b</v>
      </c>
      <c r="B354" s="8"/>
      <c r="C354" s="9" t="s">
        <v>12</v>
      </c>
      <c r="D354" s="10">
        <f>SUM('დამტკ. ბიუჯ.'!D354,'ცვლილ. ბიუჯ.'!E354)</f>
        <v>0</v>
      </c>
      <c r="E354" s="10">
        <f>SUM('დამტკ. ბიუჯ.'!E354,'ცვლილ. ბიუჯ.'!F354)</f>
        <v>0</v>
      </c>
      <c r="F354" s="10">
        <f>SUM('დამტკ. ბიუჯ.'!F354,'ცვლილ. ბიუჯ.'!G354)</f>
        <v>0</v>
      </c>
      <c r="G354" s="10">
        <f>SUM('დამტკ. ბიუჯ.'!G354,'ცვლილ. ბიუჯ.'!H354)</f>
        <v>0</v>
      </c>
      <c r="H354" s="10">
        <f>SUM('დამტკ. ბიუჯ.'!H354,'ცვლილ. ბიუჯ.'!I354)</f>
        <v>0</v>
      </c>
      <c r="I354" s="10">
        <f t="shared" si="16"/>
        <v>0</v>
      </c>
      <c r="J354" s="10">
        <f t="shared" si="17"/>
        <v>0</v>
      </c>
    </row>
    <row r="355" spans="1:10" x14ac:dyDescent="0.25">
      <c r="A355" t="str">
        <f t="shared" si="15"/>
        <v>b</v>
      </c>
      <c r="B355" s="8"/>
      <c r="C355" s="9" t="s">
        <v>13</v>
      </c>
      <c r="D355" s="10">
        <f>SUM('დამტკ. ბიუჯ.'!D355,'ცვლილ. ბიუჯ.'!E355)</f>
        <v>0</v>
      </c>
      <c r="E355" s="10">
        <f>SUM('დამტკ. ბიუჯ.'!E355,'ცვლილ. ბიუჯ.'!F355)</f>
        <v>0</v>
      </c>
      <c r="F355" s="10">
        <f>SUM('დამტკ. ბიუჯ.'!F355,'ცვლილ. ბიუჯ.'!G355)</f>
        <v>0</v>
      </c>
      <c r="G355" s="10">
        <f>SUM('დამტკ. ბიუჯ.'!G355,'ცვლილ. ბიუჯ.'!H355)</f>
        <v>0</v>
      </c>
      <c r="H355" s="10">
        <f>SUM('დამტკ. ბიუჯ.'!H355,'ცვლილ. ბიუჯ.'!I355)</f>
        <v>0</v>
      </c>
      <c r="I355" s="10">
        <f t="shared" si="16"/>
        <v>0</v>
      </c>
      <c r="J355" s="10">
        <f t="shared" si="17"/>
        <v>0</v>
      </c>
    </row>
    <row r="356" spans="1:10" x14ac:dyDescent="0.25">
      <c r="A356" t="str">
        <f t="shared" si="15"/>
        <v>b</v>
      </c>
      <c r="B356" s="8"/>
      <c r="C356" s="9" t="s">
        <v>14</v>
      </c>
      <c r="D356" s="10">
        <f>SUM('დამტკ. ბიუჯ.'!D356,'ცვლილ. ბიუჯ.'!E356)</f>
        <v>0</v>
      </c>
      <c r="E356" s="10">
        <f>SUM('დამტკ. ბიუჯ.'!E356,'ცვლილ. ბიუჯ.'!F356)</f>
        <v>0</v>
      </c>
      <c r="F356" s="10">
        <f>SUM('დამტკ. ბიუჯ.'!F356,'ცვლილ. ბიუჯ.'!G356)</f>
        <v>0</v>
      </c>
      <c r="G356" s="10">
        <f>SUM('დამტკ. ბიუჯ.'!G356,'ცვლილ. ბიუჯ.'!H356)</f>
        <v>0</v>
      </c>
      <c r="H356" s="10">
        <f>SUM('დამტკ. ბიუჯ.'!H356,'ცვლილ. ბიუჯ.'!I356)</f>
        <v>0</v>
      </c>
      <c r="I356" s="10">
        <f t="shared" si="16"/>
        <v>0</v>
      </c>
      <c r="J356" s="10">
        <f t="shared" si="17"/>
        <v>0</v>
      </c>
    </row>
    <row r="357" spans="1:10" x14ac:dyDescent="0.25">
      <c r="A357" t="str">
        <f t="shared" si="15"/>
        <v>b</v>
      </c>
      <c r="B357" s="8"/>
      <c r="C357" s="9" t="s">
        <v>15</v>
      </c>
      <c r="D357" s="10">
        <f>SUM('დამტკ. ბიუჯ.'!D357,'ცვლილ. ბიუჯ.'!E357)</f>
        <v>0</v>
      </c>
      <c r="E357" s="10">
        <f>SUM('დამტკ. ბიუჯ.'!E357,'ცვლილ. ბიუჯ.'!F357)</f>
        <v>0</v>
      </c>
      <c r="F357" s="10">
        <f>SUM('დამტკ. ბიუჯ.'!F357,'ცვლილ. ბიუჯ.'!G357)</f>
        <v>0</v>
      </c>
      <c r="G357" s="10">
        <f>SUM('დამტკ. ბიუჯ.'!G357,'ცვლილ. ბიუჯ.'!H357)</f>
        <v>0</v>
      </c>
      <c r="H357" s="10">
        <f>SUM('დამტკ. ბიუჯ.'!H357,'ცვლილ. ბიუჯ.'!I357)</f>
        <v>0</v>
      </c>
      <c r="I357" s="10">
        <f t="shared" si="16"/>
        <v>0</v>
      </c>
      <c r="J357" s="10">
        <f t="shared" si="17"/>
        <v>0</v>
      </c>
    </row>
    <row r="358" spans="1:10" x14ac:dyDescent="0.25">
      <c r="A358" t="str">
        <f t="shared" si="15"/>
        <v>a</v>
      </c>
      <c r="B358" s="8"/>
      <c r="C358" s="9" t="s">
        <v>16</v>
      </c>
      <c r="D358" s="10">
        <f>SUM('დამტკ. ბიუჯ.'!D358,'ცვლილ. ბიუჯ.'!E358)</f>
        <v>40000</v>
      </c>
      <c r="E358" s="10">
        <f>SUM('დამტკ. ბიუჯ.'!E358,'ცვლილ. ბიუჯ.'!F358)</f>
        <v>3300</v>
      </c>
      <c r="F358" s="10">
        <f>SUM('დამტკ. ბიუჯ.'!F358,'ცვლილ. ბიუჯ.'!G358)</f>
        <v>14000</v>
      </c>
      <c r="G358" s="10">
        <f>SUM('დამტკ. ბიუჯ.'!G358,'ცვლილ. ბიუჯ.'!H358)</f>
        <v>14000</v>
      </c>
      <c r="H358" s="10">
        <f>SUM('დამტკ. ბიუჯ.'!H358,'ცვლილ. ბიუჯ.'!I358)</f>
        <v>8700</v>
      </c>
      <c r="I358" s="10">
        <f t="shared" si="16"/>
        <v>17300</v>
      </c>
      <c r="J358" s="10">
        <f t="shared" si="17"/>
        <v>31300</v>
      </c>
    </row>
    <row r="359" spans="1:10" x14ac:dyDescent="0.25">
      <c r="A359" t="str">
        <f t="shared" si="15"/>
        <v>b</v>
      </c>
      <c r="B359" s="8"/>
      <c r="C359" s="9" t="s">
        <v>17</v>
      </c>
      <c r="D359" s="10">
        <f>SUM('დამტკ. ბიუჯ.'!D359,'ცვლილ. ბიუჯ.'!E359)</f>
        <v>0</v>
      </c>
      <c r="E359" s="10">
        <f>SUM('დამტკ. ბიუჯ.'!E359,'ცვლილ. ბიუჯ.'!F359)</f>
        <v>0</v>
      </c>
      <c r="F359" s="10">
        <f>SUM('დამტკ. ბიუჯ.'!F359,'ცვლილ. ბიუჯ.'!G359)</f>
        <v>0</v>
      </c>
      <c r="G359" s="10">
        <f>SUM('დამტკ. ბიუჯ.'!G359,'ცვლილ. ბიუჯ.'!H359)</f>
        <v>0</v>
      </c>
      <c r="H359" s="10">
        <f>SUM('დამტკ. ბიუჯ.'!H359,'ცვლილ. ბიუჯ.'!I359)</f>
        <v>0</v>
      </c>
      <c r="I359" s="10">
        <f t="shared" si="16"/>
        <v>0</v>
      </c>
      <c r="J359" s="10">
        <f t="shared" si="17"/>
        <v>0</v>
      </c>
    </row>
    <row r="360" spans="1:10" x14ac:dyDescent="0.25">
      <c r="A360" t="str">
        <f t="shared" si="15"/>
        <v>b</v>
      </c>
      <c r="B360" s="5"/>
      <c r="C360" s="6" t="s">
        <v>18</v>
      </c>
      <c r="D360" s="7">
        <f>SUM('დამტკ. ბიუჯ.'!D360,'ცვლილ. ბიუჯ.'!E360)</f>
        <v>0</v>
      </c>
      <c r="E360" s="7">
        <f>SUM('დამტკ. ბიუჯ.'!E360,'ცვლილ. ბიუჯ.'!F360)</f>
        <v>0</v>
      </c>
      <c r="F360" s="7">
        <f>SUM('დამტკ. ბიუჯ.'!F360,'ცვლილ. ბიუჯ.'!G360)</f>
        <v>0</v>
      </c>
      <c r="G360" s="7">
        <f>SUM('დამტკ. ბიუჯ.'!G360,'ცვლილ. ბიუჯ.'!H360)</f>
        <v>0</v>
      </c>
      <c r="H360" s="7">
        <f>SUM('დამტკ. ბიუჯ.'!H360,'ცვლილ. ბიუჯ.'!I360)</f>
        <v>0</v>
      </c>
      <c r="I360" s="7">
        <f t="shared" si="16"/>
        <v>0</v>
      </c>
      <c r="J360" s="7">
        <f t="shared" si="17"/>
        <v>0</v>
      </c>
    </row>
    <row r="361" spans="1:10" x14ac:dyDescent="0.25">
      <c r="A361" t="str">
        <f t="shared" si="15"/>
        <v>b</v>
      </c>
      <c r="B361" s="5"/>
      <c r="C361" s="6" t="s">
        <v>19</v>
      </c>
      <c r="D361" s="7">
        <f>SUM('დამტკ. ბიუჯ.'!D361,'ცვლილ. ბიუჯ.'!E361)</f>
        <v>0</v>
      </c>
      <c r="E361" s="7">
        <f>SUM('დამტკ. ბიუჯ.'!E361,'ცვლილ. ბიუჯ.'!F361)</f>
        <v>0</v>
      </c>
      <c r="F361" s="7">
        <f>SUM('დამტკ. ბიუჯ.'!F361,'ცვლილ. ბიუჯ.'!G361)</f>
        <v>0</v>
      </c>
      <c r="G361" s="7">
        <f>SUM('დამტკ. ბიუჯ.'!G361,'ცვლილ. ბიუჯ.'!H361)</f>
        <v>0</v>
      </c>
      <c r="H361" s="7">
        <f>SUM('დამტკ. ბიუჯ.'!H361,'ცვლილ. ბიუჯ.'!I361)</f>
        <v>0</v>
      </c>
      <c r="I361" s="7">
        <f t="shared" si="16"/>
        <v>0</v>
      </c>
      <c r="J361" s="7">
        <f t="shared" si="17"/>
        <v>0</v>
      </c>
    </row>
    <row r="362" spans="1:10" ht="15.75" thickBot="1" x14ac:dyDescent="0.3">
      <c r="A362" t="str">
        <f t="shared" si="15"/>
        <v>b</v>
      </c>
      <c r="B362" s="11"/>
      <c r="C362" s="12" t="s">
        <v>20</v>
      </c>
      <c r="D362" s="13">
        <f>SUM('დამტკ. ბიუჯ.'!D362,'ცვლილ. ბიუჯ.'!E362)</f>
        <v>0</v>
      </c>
      <c r="E362" s="13">
        <f>SUM('დამტკ. ბიუჯ.'!E362,'ცვლილ. ბიუჯ.'!F362)</f>
        <v>0</v>
      </c>
      <c r="F362" s="13">
        <f>SUM('დამტკ. ბიუჯ.'!F362,'ცვლილ. ბიუჯ.'!G362)</f>
        <v>0</v>
      </c>
      <c r="G362" s="13">
        <f>SUM('დამტკ. ბიუჯ.'!G362,'ცვლილ. ბიუჯ.'!H362)</f>
        <v>0</v>
      </c>
      <c r="H362" s="13">
        <f>SUM('დამტკ. ბიუჯ.'!H362,'ცვლილ. ბიუჯ.'!I362)</f>
        <v>0</v>
      </c>
      <c r="I362" s="13">
        <f t="shared" si="16"/>
        <v>0</v>
      </c>
      <c r="J362" s="13">
        <f t="shared" si="17"/>
        <v>0</v>
      </c>
    </row>
    <row r="363" spans="1:10" ht="32.25" customHeight="1" thickTop="1" thickBot="1" x14ac:dyDescent="0.3">
      <c r="A363" t="str">
        <f t="shared" si="15"/>
        <v>a</v>
      </c>
      <c r="B363" s="3" t="s">
        <v>77</v>
      </c>
      <c r="C363" s="4" t="s">
        <v>78</v>
      </c>
      <c r="D363" s="4">
        <f>SUM('დამტკ. ბიუჯ.'!D363,'ცვლილ. ბიუჯ.'!E363)</f>
        <v>3600000</v>
      </c>
      <c r="E363" s="4">
        <f>SUM('დამტკ. ბიუჯ.'!E363,'ცვლილ. ბიუჯ.'!F363)</f>
        <v>857500</v>
      </c>
      <c r="F363" s="4">
        <f>SUM('დამტკ. ბიუჯ.'!F363,'ცვლილ. ბიუჯ.'!G363)</f>
        <v>950000</v>
      </c>
      <c r="G363" s="4">
        <f>SUM('დამტკ. ბიუჯ.'!G363,'ცვლილ. ბიუჯ.'!H363)</f>
        <v>850000</v>
      </c>
      <c r="H363" s="4">
        <f>SUM('დამტკ. ბიუჯ.'!H363,'ცვლილ. ბიუჯ.'!I363)</f>
        <v>942500</v>
      </c>
      <c r="I363" s="4">
        <f t="shared" si="16"/>
        <v>1807500</v>
      </c>
      <c r="J363" s="4">
        <f t="shared" si="17"/>
        <v>2657500</v>
      </c>
    </row>
    <row r="364" spans="1:10" ht="15.75" thickTop="1" x14ac:dyDescent="0.25">
      <c r="A364" t="str">
        <f t="shared" si="15"/>
        <v>a</v>
      </c>
      <c r="B364" s="5"/>
      <c r="C364" s="6" t="s">
        <v>10</v>
      </c>
      <c r="D364" s="7">
        <f>SUM('დამტკ. ბიუჯ.'!D364,'ცვლილ. ბიუჯ.'!E364)</f>
        <v>3600000</v>
      </c>
      <c r="E364" s="7">
        <f>SUM('დამტკ. ბიუჯ.'!E364,'ცვლილ. ბიუჯ.'!F364)</f>
        <v>857500</v>
      </c>
      <c r="F364" s="7">
        <f>SUM('დამტკ. ბიუჯ.'!F364,'ცვლილ. ბიუჯ.'!G364)</f>
        <v>950000</v>
      </c>
      <c r="G364" s="7">
        <f>SUM('დამტკ. ბიუჯ.'!G364,'ცვლილ. ბიუჯ.'!H364)</f>
        <v>850000</v>
      </c>
      <c r="H364" s="7">
        <f>SUM('დამტკ. ბიუჯ.'!H364,'ცვლილ. ბიუჯ.'!I364)</f>
        <v>942500</v>
      </c>
      <c r="I364" s="7">
        <f t="shared" si="16"/>
        <v>1807500</v>
      </c>
      <c r="J364" s="7">
        <f t="shared" si="17"/>
        <v>2657500</v>
      </c>
    </row>
    <row r="365" spans="1:10" x14ac:dyDescent="0.25">
      <c r="A365" t="str">
        <f t="shared" si="15"/>
        <v>b</v>
      </c>
      <c r="B365" s="8"/>
      <c r="C365" s="9" t="s">
        <v>11</v>
      </c>
      <c r="D365" s="10">
        <f>SUM('დამტკ. ბიუჯ.'!D365,'ცვლილ. ბიუჯ.'!E365)</f>
        <v>0</v>
      </c>
      <c r="E365" s="10">
        <f>SUM('დამტკ. ბიუჯ.'!E365,'ცვლილ. ბიუჯ.'!F365)</f>
        <v>0</v>
      </c>
      <c r="F365" s="10">
        <f>SUM('დამტკ. ბიუჯ.'!F365,'ცვლილ. ბიუჯ.'!G365)</f>
        <v>0</v>
      </c>
      <c r="G365" s="10">
        <f>SUM('დამტკ. ბიუჯ.'!G365,'ცვლილ. ბიუჯ.'!H365)</f>
        <v>0</v>
      </c>
      <c r="H365" s="10">
        <f>SUM('დამტკ. ბიუჯ.'!H365,'ცვლილ. ბიუჯ.'!I365)</f>
        <v>0</v>
      </c>
      <c r="I365" s="10">
        <f t="shared" si="16"/>
        <v>0</v>
      </c>
      <c r="J365" s="10">
        <f t="shared" si="17"/>
        <v>0</v>
      </c>
    </row>
    <row r="366" spans="1:10" x14ac:dyDescent="0.25">
      <c r="A366" t="str">
        <f t="shared" si="15"/>
        <v>b</v>
      </c>
      <c r="B366" s="8"/>
      <c r="C366" s="9" t="s">
        <v>12</v>
      </c>
      <c r="D366" s="10">
        <f>SUM('დამტკ. ბიუჯ.'!D366,'ცვლილ. ბიუჯ.'!E366)</f>
        <v>0</v>
      </c>
      <c r="E366" s="10">
        <f>SUM('დამტკ. ბიუჯ.'!E366,'ცვლილ. ბიუჯ.'!F366)</f>
        <v>0</v>
      </c>
      <c r="F366" s="10">
        <f>SUM('დამტკ. ბიუჯ.'!F366,'ცვლილ. ბიუჯ.'!G366)</f>
        <v>0</v>
      </c>
      <c r="G366" s="10">
        <f>SUM('დამტკ. ბიუჯ.'!G366,'ცვლილ. ბიუჯ.'!H366)</f>
        <v>0</v>
      </c>
      <c r="H366" s="10">
        <f>SUM('დამტკ. ბიუჯ.'!H366,'ცვლილ. ბიუჯ.'!I366)</f>
        <v>0</v>
      </c>
      <c r="I366" s="10">
        <f t="shared" si="16"/>
        <v>0</v>
      </c>
      <c r="J366" s="10">
        <f t="shared" si="17"/>
        <v>0</v>
      </c>
    </row>
    <row r="367" spans="1:10" x14ac:dyDescent="0.25">
      <c r="A367" t="str">
        <f t="shared" si="15"/>
        <v>b</v>
      </c>
      <c r="B367" s="8"/>
      <c r="C367" s="9" t="s">
        <v>13</v>
      </c>
      <c r="D367" s="10">
        <f>SUM('დამტკ. ბიუჯ.'!D367,'ცვლილ. ბიუჯ.'!E367)</f>
        <v>0</v>
      </c>
      <c r="E367" s="10">
        <f>SUM('დამტკ. ბიუჯ.'!E367,'ცვლილ. ბიუჯ.'!F367)</f>
        <v>0</v>
      </c>
      <c r="F367" s="10">
        <f>SUM('დამტკ. ბიუჯ.'!F367,'ცვლილ. ბიუჯ.'!G367)</f>
        <v>0</v>
      </c>
      <c r="G367" s="10">
        <f>SUM('დამტკ. ბიუჯ.'!G367,'ცვლილ. ბიუჯ.'!H367)</f>
        <v>0</v>
      </c>
      <c r="H367" s="10">
        <f>SUM('დამტკ. ბიუჯ.'!H367,'ცვლილ. ბიუჯ.'!I367)</f>
        <v>0</v>
      </c>
      <c r="I367" s="10">
        <f t="shared" si="16"/>
        <v>0</v>
      </c>
      <c r="J367" s="10">
        <f t="shared" si="17"/>
        <v>0</v>
      </c>
    </row>
    <row r="368" spans="1:10" x14ac:dyDescent="0.25">
      <c r="A368" t="str">
        <f t="shared" si="15"/>
        <v>b</v>
      </c>
      <c r="B368" s="8"/>
      <c r="C368" s="9" t="s">
        <v>14</v>
      </c>
      <c r="D368" s="10">
        <f>SUM('დამტკ. ბიუჯ.'!D368,'ცვლილ. ბიუჯ.'!E368)</f>
        <v>0</v>
      </c>
      <c r="E368" s="10">
        <f>SUM('დამტკ. ბიუჯ.'!E368,'ცვლილ. ბიუჯ.'!F368)</f>
        <v>0</v>
      </c>
      <c r="F368" s="10">
        <f>SUM('დამტკ. ბიუჯ.'!F368,'ცვლილ. ბიუჯ.'!G368)</f>
        <v>0</v>
      </c>
      <c r="G368" s="10">
        <f>SUM('დამტკ. ბიუჯ.'!G368,'ცვლილ. ბიუჯ.'!H368)</f>
        <v>0</v>
      </c>
      <c r="H368" s="10">
        <f>SUM('დამტკ. ბიუჯ.'!H368,'ცვლილ. ბიუჯ.'!I368)</f>
        <v>0</v>
      </c>
      <c r="I368" s="10">
        <f t="shared" si="16"/>
        <v>0</v>
      </c>
      <c r="J368" s="10">
        <f t="shared" si="17"/>
        <v>0</v>
      </c>
    </row>
    <row r="369" spans="1:10" x14ac:dyDescent="0.25">
      <c r="A369" t="str">
        <f t="shared" si="15"/>
        <v>b</v>
      </c>
      <c r="B369" s="8"/>
      <c r="C369" s="9" t="s">
        <v>15</v>
      </c>
      <c r="D369" s="10">
        <f>SUM('დამტკ. ბიუჯ.'!D369,'ცვლილ. ბიუჯ.'!E369)</f>
        <v>0</v>
      </c>
      <c r="E369" s="10">
        <f>SUM('დამტკ. ბიუჯ.'!E369,'ცვლილ. ბიუჯ.'!F369)</f>
        <v>0</v>
      </c>
      <c r="F369" s="10">
        <f>SUM('დამტკ. ბიუჯ.'!F369,'ცვლილ. ბიუჯ.'!G369)</f>
        <v>0</v>
      </c>
      <c r="G369" s="10">
        <f>SUM('დამტკ. ბიუჯ.'!G369,'ცვლილ. ბიუჯ.'!H369)</f>
        <v>0</v>
      </c>
      <c r="H369" s="10">
        <f>SUM('დამტკ. ბიუჯ.'!H369,'ცვლილ. ბიუჯ.'!I369)</f>
        <v>0</v>
      </c>
      <c r="I369" s="10">
        <f t="shared" si="16"/>
        <v>0</v>
      </c>
      <c r="J369" s="10">
        <f t="shared" si="17"/>
        <v>0</v>
      </c>
    </row>
    <row r="370" spans="1:10" x14ac:dyDescent="0.25">
      <c r="A370" t="str">
        <f t="shared" si="15"/>
        <v>a</v>
      </c>
      <c r="B370" s="8"/>
      <c r="C370" s="9" t="s">
        <v>16</v>
      </c>
      <c r="D370" s="10">
        <f>SUM('დამტკ. ბიუჯ.'!D370,'ცვლილ. ბიუჯ.'!E370)</f>
        <v>3600000</v>
      </c>
      <c r="E370" s="10">
        <f>SUM('დამტკ. ბიუჯ.'!E370,'ცვლილ. ბიუჯ.'!F370)</f>
        <v>857500</v>
      </c>
      <c r="F370" s="10">
        <f>SUM('დამტკ. ბიუჯ.'!F370,'ცვლილ. ბიუჯ.'!G370)</f>
        <v>950000</v>
      </c>
      <c r="G370" s="10">
        <f>SUM('დამტკ. ბიუჯ.'!G370,'ცვლილ. ბიუჯ.'!H370)</f>
        <v>850000</v>
      </c>
      <c r="H370" s="10">
        <f>SUM('დამტკ. ბიუჯ.'!H370,'ცვლილ. ბიუჯ.'!I370)</f>
        <v>942500</v>
      </c>
      <c r="I370" s="10">
        <f t="shared" si="16"/>
        <v>1807500</v>
      </c>
      <c r="J370" s="10">
        <f t="shared" si="17"/>
        <v>2657500</v>
      </c>
    </row>
    <row r="371" spans="1:10" x14ac:dyDescent="0.25">
      <c r="A371" t="str">
        <f t="shared" si="15"/>
        <v>b</v>
      </c>
      <c r="B371" s="8"/>
      <c r="C371" s="9" t="s">
        <v>17</v>
      </c>
      <c r="D371" s="10">
        <f>SUM('დამტკ. ბიუჯ.'!D371,'ცვლილ. ბიუჯ.'!E371)</f>
        <v>0</v>
      </c>
      <c r="E371" s="10">
        <f>SUM('დამტკ. ბიუჯ.'!E371,'ცვლილ. ბიუჯ.'!F371)</f>
        <v>0</v>
      </c>
      <c r="F371" s="10">
        <f>SUM('დამტკ. ბიუჯ.'!F371,'ცვლილ. ბიუჯ.'!G371)</f>
        <v>0</v>
      </c>
      <c r="G371" s="10">
        <f>SUM('დამტკ. ბიუჯ.'!G371,'ცვლილ. ბიუჯ.'!H371)</f>
        <v>0</v>
      </c>
      <c r="H371" s="10">
        <f>SUM('დამტკ. ბიუჯ.'!H371,'ცვლილ. ბიუჯ.'!I371)</f>
        <v>0</v>
      </c>
      <c r="I371" s="10">
        <f t="shared" si="16"/>
        <v>0</v>
      </c>
      <c r="J371" s="10">
        <f t="shared" si="17"/>
        <v>0</v>
      </c>
    </row>
    <row r="372" spans="1:10" x14ac:dyDescent="0.25">
      <c r="A372" t="str">
        <f t="shared" si="15"/>
        <v>b</v>
      </c>
      <c r="B372" s="5"/>
      <c r="C372" s="6" t="s">
        <v>18</v>
      </c>
      <c r="D372" s="7">
        <f>SUM('დამტკ. ბიუჯ.'!D372,'ცვლილ. ბიუჯ.'!E372)</f>
        <v>0</v>
      </c>
      <c r="E372" s="7">
        <f>SUM('დამტკ. ბიუჯ.'!E372,'ცვლილ. ბიუჯ.'!F372)</f>
        <v>0</v>
      </c>
      <c r="F372" s="7">
        <f>SUM('დამტკ. ბიუჯ.'!F372,'ცვლილ. ბიუჯ.'!G372)</f>
        <v>0</v>
      </c>
      <c r="G372" s="7">
        <f>SUM('დამტკ. ბიუჯ.'!G372,'ცვლილ. ბიუჯ.'!H372)</f>
        <v>0</v>
      </c>
      <c r="H372" s="7">
        <f>SUM('დამტკ. ბიუჯ.'!H372,'ცვლილ. ბიუჯ.'!I372)</f>
        <v>0</v>
      </c>
      <c r="I372" s="7">
        <f t="shared" si="16"/>
        <v>0</v>
      </c>
      <c r="J372" s="7">
        <f t="shared" si="17"/>
        <v>0</v>
      </c>
    </row>
    <row r="373" spans="1:10" x14ac:dyDescent="0.25">
      <c r="A373" t="str">
        <f t="shared" si="15"/>
        <v>b</v>
      </c>
      <c r="B373" s="5"/>
      <c r="C373" s="6" t="s">
        <v>19</v>
      </c>
      <c r="D373" s="7">
        <f>SUM('დამტკ. ბიუჯ.'!D373,'ცვლილ. ბიუჯ.'!E373)</f>
        <v>0</v>
      </c>
      <c r="E373" s="7">
        <f>SUM('დამტკ. ბიუჯ.'!E373,'ცვლილ. ბიუჯ.'!F373)</f>
        <v>0</v>
      </c>
      <c r="F373" s="7">
        <f>SUM('დამტკ. ბიუჯ.'!F373,'ცვლილ. ბიუჯ.'!G373)</f>
        <v>0</v>
      </c>
      <c r="G373" s="7">
        <f>SUM('დამტკ. ბიუჯ.'!G373,'ცვლილ. ბიუჯ.'!H373)</f>
        <v>0</v>
      </c>
      <c r="H373" s="7">
        <f>SUM('დამტკ. ბიუჯ.'!H373,'ცვლილ. ბიუჯ.'!I373)</f>
        <v>0</v>
      </c>
      <c r="I373" s="7">
        <f t="shared" si="16"/>
        <v>0</v>
      </c>
      <c r="J373" s="7">
        <f t="shared" si="17"/>
        <v>0</v>
      </c>
    </row>
    <row r="374" spans="1:10" ht="15.75" thickBot="1" x14ac:dyDescent="0.3">
      <c r="A374" t="str">
        <f t="shared" si="15"/>
        <v>b</v>
      </c>
      <c r="B374" s="11"/>
      <c r="C374" s="12" t="s">
        <v>20</v>
      </c>
      <c r="D374" s="13">
        <f>SUM('დამტკ. ბიუჯ.'!D374,'ცვლილ. ბიუჯ.'!E374)</f>
        <v>0</v>
      </c>
      <c r="E374" s="13">
        <f>SUM('დამტკ. ბიუჯ.'!E374,'ცვლილ. ბიუჯ.'!F374)</f>
        <v>0</v>
      </c>
      <c r="F374" s="13">
        <f>SUM('დამტკ. ბიუჯ.'!F374,'ცვლილ. ბიუჯ.'!G374)</f>
        <v>0</v>
      </c>
      <c r="G374" s="13">
        <f>SUM('დამტკ. ბიუჯ.'!G374,'ცვლილ. ბიუჯ.'!H374)</f>
        <v>0</v>
      </c>
      <c r="H374" s="13">
        <f>SUM('დამტკ. ბიუჯ.'!H374,'ცვლილ. ბიუჯ.'!I374)</f>
        <v>0</v>
      </c>
      <c r="I374" s="13">
        <f t="shared" si="16"/>
        <v>0</v>
      </c>
      <c r="J374" s="13">
        <f t="shared" si="17"/>
        <v>0</v>
      </c>
    </row>
    <row r="375" spans="1:10" ht="31.5" thickTop="1" thickBot="1" x14ac:dyDescent="0.3">
      <c r="A375" t="str">
        <f t="shared" si="15"/>
        <v>a</v>
      </c>
      <c r="B375" s="3" t="s">
        <v>79</v>
      </c>
      <c r="C375" s="15" t="s">
        <v>80</v>
      </c>
      <c r="D375" s="4">
        <f>SUM('დამტკ. ბიუჯ.'!D375,'ცვლილ. ბიუჯ.'!E375)</f>
        <v>2764500</v>
      </c>
      <c r="E375" s="4">
        <f>SUM('დამტკ. ბიუჯ.'!E375,'ცვლილ. ბიუჯ.'!F375)</f>
        <v>200000</v>
      </c>
      <c r="F375" s="4">
        <f>SUM('დამტკ. ბიუჯ.'!F375,'ცვლილ. ბიუჯ.'!G375)</f>
        <v>964000</v>
      </c>
      <c r="G375" s="4">
        <f>SUM('დამტკ. ბიუჯ.'!G375,'ცვლილ. ბიუჯ.'!H375)</f>
        <v>870000</v>
      </c>
      <c r="H375" s="4">
        <f>SUM('დამტკ. ბიუჯ.'!H375,'ცვლილ. ბიუჯ.'!I375)</f>
        <v>730500</v>
      </c>
      <c r="I375" s="4">
        <f t="shared" si="16"/>
        <v>1164000</v>
      </c>
      <c r="J375" s="4">
        <f t="shared" si="17"/>
        <v>2034000</v>
      </c>
    </row>
    <row r="376" spans="1:10" ht="15.75" thickTop="1" x14ac:dyDescent="0.25">
      <c r="A376" t="str">
        <f t="shared" si="15"/>
        <v>a</v>
      </c>
      <c r="B376" s="5"/>
      <c r="C376" s="6" t="s">
        <v>10</v>
      </c>
      <c r="D376" s="7">
        <f>SUM('დამტკ. ბიუჯ.'!D376,'ცვლილ. ბიუჯ.'!E376)</f>
        <v>2764500</v>
      </c>
      <c r="E376" s="7">
        <f>SUM('დამტკ. ბიუჯ.'!E376,'ცვლილ. ბიუჯ.'!F376)</f>
        <v>200000</v>
      </c>
      <c r="F376" s="7">
        <f>SUM('დამტკ. ბიუჯ.'!F376,'ცვლილ. ბიუჯ.'!G376)</f>
        <v>964000</v>
      </c>
      <c r="G376" s="7">
        <f>SUM('დამტკ. ბიუჯ.'!G376,'ცვლილ. ბიუჯ.'!H376)</f>
        <v>870000</v>
      </c>
      <c r="H376" s="7">
        <f>SUM('დამტკ. ბიუჯ.'!H376,'ცვლილ. ბიუჯ.'!I376)</f>
        <v>730500</v>
      </c>
      <c r="I376" s="7">
        <f t="shared" si="16"/>
        <v>1164000</v>
      </c>
      <c r="J376" s="7">
        <f t="shared" si="17"/>
        <v>2034000</v>
      </c>
    </row>
    <row r="377" spans="1:10" x14ac:dyDescent="0.25">
      <c r="A377" t="str">
        <f t="shared" si="15"/>
        <v>b</v>
      </c>
      <c r="B377" s="8"/>
      <c r="C377" s="9" t="s">
        <v>11</v>
      </c>
      <c r="D377" s="10">
        <f>SUM('დამტკ. ბიუჯ.'!D377,'ცვლილ. ბიუჯ.'!E377)</f>
        <v>0</v>
      </c>
      <c r="E377" s="10">
        <f>SUM('დამტკ. ბიუჯ.'!E377,'ცვლილ. ბიუჯ.'!F377)</f>
        <v>0</v>
      </c>
      <c r="F377" s="10">
        <f>SUM('დამტკ. ბიუჯ.'!F377,'ცვლილ. ბიუჯ.'!G377)</f>
        <v>0</v>
      </c>
      <c r="G377" s="10">
        <f>SUM('დამტკ. ბიუჯ.'!G377,'ცვლილ. ბიუჯ.'!H377)</f>
        <v>0</v>
      </c>
      <c r="H377" s="10">
        <f>SUM('დამტკ. ბიუჯ.'!H377,'ცვლილ. ბიუჯ.'!I377)</f>
        <v>0</v>
      </c>
      <c r="I377" s="10">
        <f t="shared" si="16"/>
        <v>0</v>
      </c>
      <c r="J377" s="10">
        <f t="shared" si="17"/>
        <v>0</v>
      </c>
    </row>
    <row r="378" spans="1:10" x14ac:dyDescent="0.25">
      <c r="A378" t="str">
        <f t="shared" si="15"/>
        <v>b</v>
      </c>
      <c r="B378" s="8"/>
      <c r="C378" s="9" t="s">
        <v>12</v>
      </c>
      <c r="D378" s="10">
        <f>SUM('დამტკ. ბიუჯ.'!D378,'ცვლილ. ბიუჯ.'!E378)</f>
        <v>0</v>
      </c>
      <c r="E378" s="10">
        <f>SUM('დამტკ. ბიუჯ.'!E378,'ცვლილ. ბიუჯ.'!F378)</f>
        <v>0</v>
      </c>
      <c r="F378" s="10">
        <f>SUM('დამტკ. ბიუჯ.'!F378,'ცვლილ. ბიუჯ.'!G378)</f>
        <v>0</v>
      </c>
      <c r="G378" s="10">
        <f>SUM('დამტკ. ბიუჯ.'!G378,'ცვლილ. ბიუჯ.'!H378)</f>
        <v>0</v>
      </c>
      <c r="H378" s="10">
        <f>SUM('დამტკ. ბიუჯ.'!H378,'ცვლილ. ბიუჯ.'!I378)</f>
        <v>0</v>
      </c>
      <c r="I378" s="10">
        <f t="shared" si="16"/>
        <v>0</v>
      </c>
      <c r="J378" s="10">
        <f t="shared" si="17"/>
        <v>0</v>
      </c>
    </row>
    <row r="379" spans="1:10" x14ac:dyDescent="0.25">
      <c r="A379" t="str">
        <f t="shared" si="15"/>
        <v>b</v>
      </c>
      <c r="B379" s="8"/>
      <c r="C379" s="9" t="s">
        <v>13</v>
      </c>
      <c r="D379" s="10">
        <f>SUM('დამტკ. ბიუჯ.'!D379,'ცვლილ. ბიუჯ.'!E379)</f>
        <v>0</v>
      </c>
      <c r="E379" s="10">
        <f>SUM('დამტკ. ბიუჯ.'!E379,'ცვლილ. ბიუჯ.'!F379)</f>
        <v>0</v>
      </c>
      <c r="F379" s="10">
        <f>SUM('დამტკ. ბიუჯ.'!F379,'ცვლილ. ბიუჯ.'!G379)</f>
        <v>0</v>
      </c>
      <c r="G379" s="10">
        <f>SUM('დამტკ. ბიუჯ.'!G379,'ცვლილ. ბიუჯ.'!H379)</f>
        <v>0</v>
      </c>
      <c r="H379" s="10">
        <f>SUM('დამტკ. ბიუჯ.'!H379,'ცვლილ. ბიუჯ.'!I379)</f>
        <v>0</v>
      </c>
      <c r="I379" s="10">
        <f t="shared" si="16"/>
        <v>0</v>
      </c>
      <c r="J379" s="10">
        <f t="shared" si="17"/>
        <v>0</v>
      </c>
    </row>
    <row r="380" spans="1:10" x14ac:dyDescent="0.25">
      <c r="A380" t="str">
        <f t="shared" si="15"/>
        <v>b</v>
      </c>
      <c r="B380" s="8"/>
      <c r="C380" s="9" t="s">
        <v>14</v>
      </c>
      <c r="D380" s="10">
        <f>SUM('დამტკ. ბიუჯ.'!D380,'ცვლილ. ბიუჯ.'!E380)</f>
        <v>0</v>
      </c>
      <c r="E380" s="10">
        <f>SUM('დამტკ. ბიუჯ.'!E380,'ცვლილ. ბიუჯ.'!F380)</f>
        <v>0</v>
      </c>
      <c r="F380" s="10">
        <f>SUM('დამტკ. ბიუჯ.'!F380,'ცვლილ. ბიუჯ.'!G380)</f>
        <v>0</v>
      </c>
      <c r="G380" s="10">
        <f>SUM('დამტკ. ბიუჯ.'!G380,'ცვლილ. ბიუჯ.'!H380)</f>
        <v>0</v>
      </c>
      <c r="H380" s="10">
        <f>SUM('დამტკ. ბიუჯ.'!H380,'ცვლილ. ბიუჯ.'!I380)</f>
        <v>0</v>
      </c>
      <c r="I380" s="10">
        <f t="shared" si="16"/>
        <v>0</v>
      </c>
      <c r="J380" s="10">
        <f t="shared" si="17"/>
        <v>0</v>
      </c>
    </row>
    <row r="381" spans="1:10" x14ac:dyDescent="0.25">
      <c r="A381" t="str">
        <f t="shared" si="15"/>
        <v>b</v>
      </c>
      <c r="B381" s="8"/>
      <c r="C381" s="9" t="s">
        <v>15</v>
      </c>
      <c r="D381" s="10">
        <f>SUM('დამტკ. ბიუჯ.'!D381,'ცვლილ. ბიუჯ.'!E381)</f>
        <v>0</v>
      </c>
      <c r="E381" s="10">
        <f>SUM('დამტკ. ბიუჯ.'!E381,'ცვლილ. ბიუჯ.'!F381)</f>
        <v>0</v>
      </c>
      <c r="F381" s="10">
        <f>SUM('დამტკ. ბიუჯ.'!F381,'ცვლილ. ბიუჯ.'!G381)</f>
        <v>0</v>
      </c>
      <c r="G381" s="10">
        <f>SUM('დამტკ. ბიუჯ.'!G381,'ცვლილ. ბიუჯ.'!H381)</f>
        <v>0</v>
      </c>
      <c r="H381" s="10">
        <f>SUM('დამტკ. ბიუჯ.'!H381,'ცვლილ. ბიუჯ.'!I381)</f>
        <v>0</v>
      </c>
      <c r="I381" s="10">
        <f t="shared" si="16"/>
        <v>0</v>
      </c>
      <c r="J381" s="10">
        <f t="shared" si="17"/>
        <v>0</v>
      </c>
    </row>
    <row r="382" spans="1:10" x14ac:dyDescent="0.25">
      <c r="A382" t="str">
        <f t="shared" si="15"/>
        <v>b</v>
      </c>
      <c r="B382" s="8"/>
      <c r="C382" s="9" t="s">
        <v>16</v>
      </c>
      <c r="D382" s="10">
        <f>SUM('დამტკ. ბიუჯ.'!D382,'ცვლილ. ბიუჯ.'!E382)</f>
        <v>0</v>
      </c>
      <c r="E382" s="10">
        <f>SUM('დამტკ. ბიუჯ.'!E382,'ცვლილ. ბიუჯ.'!F382)</f>
        <v>0</v>
      </c>
      <c r="F382" s="10">
        <f>SUM('დამტკ. ბიუჯ.'!F382,'ცვლილ. ბიუჯ.'!G382)</f>
        <v>0</v>
      </c>
      <c r="G382" s="10">
        <f>SUM('დამტკ. ბიუჯ.'!G382,'ცვლილ. ბიუჯ.'!H382)</f>
        <v>0</v>
      </c>
      <c r="H382" s="10">
        <f>SUM('დამტკ. ბიუჯ.'!H382,'ცვლილ. ბიუჯ.'!I382)</f>
        <v>0</v>
      </c>
      <c r="I382" s="10">
        <f t="shared" si="16"/>
        <v>0</v>
      </c>
      <c r="J382" s="10">
        <f t="shared" si="17"/>
        <v>0</v>
      </c>
    </row>
    <row r="383" spans="1:10" x14ac:dyDescent="0.25">
      <c r="A383" t="str">
        <f t="shared" si="15"/>
        <v>a</v>
      </c>
      <c r="B383" s="8"/>
      <c r="C383" s="9" t="s">
        <v>17</v>
      </c>
      <c r="D383" s="10">
        <f>SUM('დამტკ. ბიუჯ.'!D383,'ცვლილ. ბიუჯ.'!E383)</f>
        <v>2764500</v>
      </c>
      <c r="E383" s="10">
        <f>SUM('დამტკ. ბიუჯ.'!E383,'ცვლილ. ბიუჯ.'!F383)</f>
        <v>200000</v>
      </c>
      <c r="F383" s="10">
        <f>SUM('დამტკ. ბიუჯ.'!F383,'ცვლილ. ბიუჯ.'!G383)</f>
        <v>964000</v>
      </c>
      <c r="G383" s="10">
        <f>SUM('დამტკ. ბიუჯ.'!G383,'ცვლილ. ბიუჯ.'!H383)</f>
        <v>870000</v>
      </c>
      <c r="H383" s="10">
        <f>SUM('დამტკ. ბიუჯ.'!H383,'ცვლილ. ბიუჯ.'!I383)</f>
        <v>730500</v>
      </c>
      <c r="I383" s="10">
        <f t="shared" si="16"/>
        <v>1164000</v>
      </c>
      <c r="J383" s="10">
        <f t="shared" si="17"/>
        <v>2034000</v>
      </c>
    </row>
    <row r="384" spans="1:10" x14ac:dyDescent="0.25">
      <c r="A384" t="str">
        <f t="shared" si="15"/>
        <v>b</v>
      </c>
      <c r="B384" s="5"/>
      <c r="C384" s="6" t="s">
        <v>18</v>
      </c>
      <c r="D384" s="7">
        <f>SUM('დამტკ. ბიუჯ.'!D384,'ცვლილ. ბიუჯ.'!E384)</f>
        <v>0</v>
      </c>
      <c r="E384" s="7">
        <f>SUM('დამტკ. ბიუჯ.'!E384,'ცვლილ. ბიუჯ.'!F384)</f>
        <v>0</v>
      </c>
      <c r="F384" s="7">
        <f>SUM('დამტკ. ბიუჯ.'!F384,'ცვლილ. ბიუჯ.'!G384)</f>
        <v>0</v>
      </c>
      <c r="G384" s="7">
        <f>SUM('დამტკ. ბიუჯ.'!G384,'ცვლილ. ბიუჯ.'!H384)</f>
        <v>0</v>
      </c>
      <c r="H384" s="7">
        <f>SUM('დამტკ. ბიუჯ.'!H384,'ცვლილ. ბიუჯ.'!I384)</f>
        <v>0</v>
      </c>
      <c r="I384" s="7">
        <f t="shared" si="16"/>
        <v>0</v>
      </c>
      <c r="J384" s="7">
        <f t="shared" si="17"/>
        <v>0</v>
      </c>
    </row>
    <row r="385" spans="1:10" x14ac:dyDescent="0.25">
      <c r="A385" t="str">
        <f t="shared" si="15"/>
        <v>b</v>
      </c>
      <c r="B385" s="5"/>
      <c r="C385" s="6" t="s">
        <v>19</v>
      </c>
      <c r="D385" s="7">
        <f>SUM('დამტკ. ბიუჯ.'!D385,'ცვლილ. ბიუჯ.'!E385)</f>
        <v>0</v>
      </c>
      <c r="E385" s="7">
        <f>SUM('დამტკ. ბიუჯ.'!E385,'ცვლილ. ბიუჯ.'!F385)</f>
        <v>0</v>
      </c>
      <c r="F385" s="7">
        <f>SUM('დამტკ. ბიუჯ.'!F385,'ცვლილ. ბიუჯ.'!G385)</f>
        <v>0</v>
      </c>
      <c r="G385" s="7">
        <f>SUM('დამტკ. ბიუჯ.'!G385,'ცვლილ. ბიუჯ.'!H385)</f>
        <v>0</v>
      </c>
      <c r="H385" s="7">
        <f>SUM('დამტკ. ბიუჯ.'!H385,'ცვლილ. ბიუჯ.'!I385)</f>
        <v>0</v>
      </c>
      <c r="I385" s="7">
        <f t="shared" si="16"/>
        <v>0</v>
      </c>
      <c r="J385" s="7">
        <f t="shared" si="17"/>
        <v>0</v>
      </c>
    </row>
    <row r="386" spans="1:10" ht="15.75" thickBot="1" x14ac:dyDescent="0.3">
      <c r="A386" t="str">
        <f t="shared" si="15"/>
        <v>b</v>
      </c>
      <c r="B386" s="11"/>
      <c r="C386" s="12" t="s">
        <v>20</v>
      </c>
      <c r="D386" s="13">
        <f>SUM('დამტკ. ბიუჯ.'!D386,'ცვლილ. ბიუჯ.'!E386)</f>
        <v>0</v>
      </c>
      <c r="E386" s="13">
        <f>SUM('დამტკ. ბიუჯ.'!E386,'ცვლილ. ბიუჯ.'!F386)</f>
        <v>0</v>
      </c>
      <c r="F386" s="13">
        <f>SUM('დამტკ. ბიუჯ.'!F386,'ცვლილ. ბიუჯ.'!G386)</f>
        <v>0</v>
      </c>
      <c r="G386" s="13">
        <f>SUM('დამტკ. ბიუჯ.'!G386,'ცვლილ. ბიუჯ.'!H386)</f>
        <v>0</v>
      </c>
      <c r="H386" s="13">
        <f>SUM('დამტკ. ბიუჯ.'!H386,'ცვლილ. ბიუჯ.'!I386)</f>
        <v>0</v>
      </c>
      <c r="I386" s="13">
        <f t="shared" si="16"/>
        <v>0</v>
      </c>
      <c r="J386" s="13">
        <f t="shared" si="17"/>
        <v>0</v>
      </c>
    </row>
    <row r="387" spans="1:10" ht="31.5" thickTop="1" thickBot="1" x14ac:dyDescent="0.3">
      <c r="A387" t="str">
        <f t="shared" si="15"/>
        <v>a</v>
      </c>
      <c r="B387" s="3" t="s">
        <v>81</v>
      </c>
      <c r="C387" s="15" t="s">
        <v>82</v>
      </c>
      <c r="D387" s="4">
        <f>SUM('დამტკ. ბიუჯ.'!D387,'ცვლილ. ბიუჯ.'!E387)</f>
        <v>48000</v>
      </c>
      <c r="E387" s="4">
        <f>SUM('დამტკ. ბიუჯ.'!E387,'ცვლილ. ბიუჯ.'!F387)</f>
        <v>12000</v>
      </c>
      <c r="F387" s="4">
        <f>SUM('დამტკ. ბიუჯ.'!F387,'ცვლილ. ბიუჯ.'!G387)</f>
        <v>12000</v>
      </c>
      <c r="G387" s="4">
        <f>SUM('დამტკ. ბიუჯ.'!G387,'ცვლილ. ბიუჯ.'!H387)</f>
        <v>12000</v>
      </c>
      <c r="H387" s="4">
        <f>SUM('დამტკ. ბიუჯ.'!H387,'ცვლილ. ბიუჯ.'!I387)</f>
        <v>12000</v>
      </c>
      <c r="I387" s="4">
        <f t="shared" si="16"/>
        <v>24000</v>
      </c>
      <c r="J387" s="4">
        <f t="shared" si="17"/>
        <v>36000</v>
      </c>
    </row>
    <row r="388" spans="1:10" ht="15.75" thickTop="1" x14ac:dyDescent="0.25">
      <c r="A388" t="str">
        <f t="shared" ref="A388:A451" si="18">IF(OR(D388&lt;&gt;0,E388&lt;&gt;0,F388&lt;&gt;0,G388&lt;&gt;0,H388&lt;&gt;0,),"a","b")</f>
        <v>a</v>
      </c>
      <c r="B388" s="5"/>
      <c r="C388" s="6" t="s">
        <v>10</v>
      </c>
      <c r="D388" s="7">
        <f>SUM('დამტკ. ბიუჯ.'!D388,'ცვლილ. ბიუჯ.'!E388)</f>
        <v>48000</v>
      </c>
      <c r="E388" s="7">
        <f>SUM('დამტკ. ბიუჯ.'!E388,'ცვლილ. ბიუჯ.'!F388)</f>
        <v>12000</v>
      </c>
      <c r="F388" s="7">
        <f>SUM('დამტკ. ბიუჯ.'!F388,'ცვლილ. ბიუჯ.'!G388)</f>
        <v>12000</v>
      </c>
      <c r="G388" s="7">
        <f>SUM('დამტკ. ბიუჯ.'!G388,'ცვლილ. ბიუჯ.'!H388)</f>
        <v>12000</v>
      </c>
      <c r="H388" s="7">
        <f>SUM('დამტკ. ბიუჯ.'!H388,'ცვლილ. ბიუჯ.'!I388)</f>
        <v>12000</v>
      </c>
      <c r="I388" s="7">
        <f t="shared" ref="I388:I451" si="19">SUM(E388,F388)</f>
        <v>24000</v>
      </c>
      <c r="J388" s="7">
        <f t="shared" ref="J388:J451" si="20">SUM(E388,F388,G388)</f>
        <v>36000</v>
      </c>
    </row>
    <row r="389" spans="1:10" x14ac:dyDescent="0.25">
      <c r="A389" t="str">
        <f t="shared" si="18"/>
        <v>b</v>
      </c>
      <c r="B389" s="8"/>
      <c r="C389" s="9" t="s">
        <v>11</v>
      </c>
      <c r="D389" s="10">
        <f>SUM('დამტკ. ბიუჯ.'!D389,'ცვლილ. ბიუჯ.'!E389)</f>
        <v>0</v>
      </c>
      <c r="E389" s="10">
        <f>SUM('დამტკ. ბიუჯ.'!E389,'ცვლილ. ბიუჯ.'!F389)</f>
        <v>0</v>
      </c>
      <c r="F389" s="10">
        <f>SUM('დამტკ. ბიუჯ.'!F389,'ცვლილ. ბიუჯ.'!G389)</f>
        <v>0</v>
      </c>
      <c r="G389" s="10">
        <f>SUM('დამტკ. ბიუჯ.'!G389,'ცვლილ. ბიუჯ.'!H389)</f>
        <v>0</v>
      </c>
      <c r="H389" s="10">
        <f>SUM('დამტკ. ბიუჯ.'!H389,'ცვლილ. ბიუჯ.'!I389)</f>
        <v>0</v>
      </c>
      <c r="I389" s="10">
        <f t="shared" si="19"/>
        <v>0</v>
      </c>
      <c r="J389" s="10">
        <f t="shared" si="20"/>
        <v>0</v>
      </c>
    </row>
    <row r="390" spans="1:10" x14ac:dyDescent="0.25">
      <c r="A390" t="str">
        <f t="shared" si="18"/>
        <v>b</v>
      </c>
      <c r="B390" s="8"/>
      <c r="C390" s="9" t="s">
        <v>12</v>
      </c>
      <c r="D390" s="10">
        <f>SUM('დამტკ. ბიუჯ.'!D390,'ცვლილ. ბიუჯ.'!E390)</f>
        <v>0</v>
      </c>
      <c r="E390" s="10">
        <f>SUM('დამტკ. ბიუჯ.'!E390,'ცვლილ. ბიუჯ.'!F390)</f>
        <v>0</v>
      </c>
      <c r="F390" s="10">
        <f>SUM('დამტკ. ბიუჯ.'!F390,'ცვლილ. ბიუჯ.'!G390)</f>
        <v>0</v>
      </c>
      <c r="G390" s="10">
        <f>SUM('დამტკ. ბიუჯ.'!G390,'ცვლილ. ბიუჯ.'!H390)</f>
        <v>0</v>
      </c>
      <c r="H390" s="10">
        <f>SUM('დამტკ. ბიუჯ.'!H390,'ცვლილ. ბიუჯ.'!I390)</f>
        <v>0</v>
      </c>
      <c r="I390" s="10">
        <f t="shared" si="19"/>
        <v>0</v>
      </c>
      <c r="J390" s="10">
        <f t="shared" si="20"/>
        <v>0</v>
      </c>
    </row>
    <row r="391" spans="1:10" x14ac:dyDescent="0.25">
      <c r="A391" t="str">
        <f t="shared" si="18"/>
        <v>b</v>
      </c>
      <c r="B391" s="8"/>
      <c r="C391" s="9" t="s">
        <v>13</v>
      </c>
      <c r="D391" s="10">
        <f>SUM('დამტკ. ბიუჯ.'!D391,'ცვლილ. ბიუჯ.'!E391)</f>
        <v>0</v>
      </c>
      <c r="E391" s="10">
        <f>SUM('დამტკ. ბიუჯ.'!E391,'ცვლილ. ბიუჯ.'!F391)</f>
        <v>0</v>
      </c>
      <c r="F391" s="10">
        <f>SUM('დამტკ. ბიუჯ.'!F391,'ცვლილ. ბიუჯ.'!G391)</f>
        <v>0</v>
      </c>
      <c r="G391" s="10">
        <f>SUM('დამტკ. ბიუჯ.'!G391,'ცვლილ. ბიუჯ.'!H391)</f>
        <v>0</v>
      </c>
      <c r="H391" s="10">
        <f>SUM('დამტკ. ბიუჯ.'!H391,'ცვლილ. ბიუჯ.'!I391)</f>
        <v>0</v>
      </c>
      <c r="I391" s="10">
        <f t="shared" si="19"/>
        <v>0</v>
      </c>
      <c r="J391" s="10">
        <f t="shared" si="20"/>
        <v>0</v>
      </c>
    </row>
    <row r="392" spans="1:10" x14ac:dyDescent="0.25">
      <c r="A392" t="str">
        <f t="shared" si="18"/>
        <v>b</v>
      </c>
      <c r="B392" s="8"/>
      <c r="C392" s="9" t="s">
        <v>14</v>
      </c>
      <c r="D392" s="10">
        <f>SUM('დამტკ. ბიუჯ.'!D392,'ცვლილ. ბიუჯ.'!E392)</f>
        <v>0</v>
      </c>
      <c r="E392" s="10">
        <f>SUM('დამტკ. ბიუჯ.'!E392,'ცვლილ. ბიუჯ.'!F392)</f>
        <v>0</v>
      </c>
      <c r="F392" s="10">
        <f>SUM('დამტკ. ბიუჯ.'!F392,'ცვლილ. ბიუჯ.'!G392)</f>
        <v>0</v>
      </c>
      <c r="G392" s="10">
        <f>SUM('დამტკ. ბიუჯ.'!G392,'ცვლილ. ბიუჯ.'!H392)</f>
        <v>0</v>
      </c>
      <c r="H392" s="10">
        <f>SUM('დამტკ. ბიუჯ.'!H392,'ცვლილ. ბიუჯ.'!I392)</f>
        <v>0</v>
      </c>
      <c r="I392" s="10">
        <f t="shared" si="19"/>
        <v>0</v>
      </c>
      <c r="J392" s="10">
        <f t="shared" si="20"/>
        <v>0</v>
      </c>
    </row>
    <row r="393" spans="1:10" x14ac:dyDescent="0.25">
      <c r="A393" t="str">
        <f t="shared" si="18"/>
        <v>b</v>
      </c>
      <c r="B393" s="8"/>
      <c r="C393" s="9" t="s">
        <v>15</v>
      </c>
      <c r="D393" s="10">
        <f>SUM('დამტკ. ბიუჯ.'!D393,'ცვლილ. ბიუჯ.'!E393)</f>
        <v>0</v>
      </c>
      <c r="E393" s="10">
        <f>SUM('დამტკ. ბიუჯ.'!E393,'ცვლილ. ბიუჯ.'!F393)</f>
        <v>0</v>
      </c>
      <c r="F393" s="10">
        <f>SUM('დამტკ. ბიუჯ.'!F393,'ცვლილ. ბიუჯ.'!G393)</f>
        <v>0</v>
      </c>
      <c r="G393" s="10">
        <f>SUM('დამტკ. ბიუჯ.'!G393,'ცვლილ. ბიუჯ.'!H393)</f>
        <v>0</v>
      </c>
      <c r="H393" s="10">
        <f>SUM('დამტკ. ბიუჯ.'!H393,'ცვლილ. ბიუჯ.'!I393)</f>
        <v>0</v>
      </c>
      <c r="I393" s="10">
        <f t="shared" si="19"/>
        <v>0</v>
      </c>
      <c r="J393" s="10">
        <f t="shared" si="20"/>
        <v>0</v>
      </c>
    </row>
    <row r="394" spans="1:10" x14ac:dyDescent="0.25">
      <c r="A394" t="str">
        <f t="shared" si="18"/>
        <v>a</v>
      </c>
      <c r="B394" s="8"/>
      <c r="C394" s="9" t="s">
        <v>16</v>
      </c>
      <c r="D394" s="10">
        <f>SUM('დამტკ. ბიუჯ.'!D394,'ცვლილ. ბიუჯ.'!E394)</f>
        <v>48000</v>
      </c>
      <c r="E394" s="10">
        <f>SUM('დამტკ. ბიუჯ.'!E394,'ცვლილ. ბიუჯ.'!F394)</f>
        <v>12000</v>
      </c>
      <c r="F394" s="10">
        <f>SUM('დამტკ. ბიუჯ.'!F394,'ცვლილ. ბიუჯ.'!G394)</f>
        <v>12000</v>
      </c>
      <c r="G394" s="10">
        <f>SUM('დამტკ. ბიუჯ.'!G394,'ცვლილ. ბიუჯ.'!H394)</f>
        <v>12000</v>
      </c>
      <c r="H394" s="10">
        <f>SUM('დამტკ. ბიუჯ.'!H394,'ცვლილ. ბიუჯ.'!I394)</f>
        <v>12000</v>
      </c>
      <c r="I394" s="10">
        <f t="shared" si="19"/>
        <v>24000</v>
      </c>
      <c r="J394" s="10">
        <f t="shared" si="20"/>
        <v>36000</v>
      </c>
    </row>
    <row r="395" spans="1:10" x14ac:dyDescent="0.25">
      <c r="A395" t="str">
        <f t="shared" si="18"/>
        <v>b</v>
      </c>
      <c r="B395" s="8"/>
      <c r="C395" s="9" t="s">
        <v>17</v>
      </c>
      <c r="D395" s="10">
        <f>SUM('დამტკ. ბიუჯ.'!D395,'ცვლილ. ბიუჯ.'!E395)</f>
        <v>0</v>
      </c>
      <c r="E395" s="10">
        <f>SUM('დამტკ. ბიუჯ.'!E395,'ცვლილ. ბიუჯ.'!F395)</f>
        <v>0</v>
      </c>
      <c r="F395" s="10">
        <f>SUM('დამტკ. ბიუჯ.'!F395,'ცვლილ. ბიუჯ.'!G395)</f>
        <v>0</v>
      </c>
      <c r="G395" s="10">
        <f>SUM('დამტკ. ბიუჯ.'!G395,'ცვლილ. ბიუჯ.'!H395)</f>
        <v>0</v>
      </c>
      <c r="H395" s="10">
        <f>SUM('დამტკ. ბიუჯ.'!H395,'ცვლილ. ბიუჯ.'!I395)</f>
        <v>0</v>
      </c>
      <c r="I395" s="10">
        <f t="shared" si="19"/>
        <v>0</v>
      </c>
      <c r="J395" s="10">
        <f t="shared" si="20"/>
        <v>0</v>
      </c>
    </row>
    <row r="396" spans="1:10" x14ac:dyDescent="0.25">
      <c r="A396" t="str">
        <f t="shared" si="18"/>
        <v>b</v>
      </c>
      <c r="B396" s="5"/>
      <c r="C396" s="6" t="s">
        <v>18</v>
      </c>
      <c r="D396" s="7">
        <f>SUM('დამტკ. ბიუჯ.'!D396,'ცვლილ. ბიუჯ.'!E396)</f>
        <v>0</v>
      </c>
      <c r="E396" s="7">
        <f>SUM('დამტკ. ბიუჯ.'!E396,'ცვლილ. ბიუჯ.'!F396)</f>
        <v>0</v>
      </c>
      <c r="F396" s="7">
        <f>SUM('დამტკ. ბიუჯ.'!F396,'ცვლილ. ბიუჯ.'!G396)</f>
        <v>0</v>
      </c>
      <c r="G396" s="7">
        <f>SUM('დამტკ. ბიუჯ.'!G396,'ცვლილ. ბიუჯ.'!H396)</f>
        <v>0</v>
      </c>
      <c r="H396" s="7">
        <f>SUM('დამტკ. ბიუჯ.'!H396,'ცვლილ. ბიუჯ.'!I396)</f>
        <v>0</v>
      </c>
      <c r="I396" s="7">
        <f t="shared" si="19"/>
        <v>0</v>
      </c>
      <c r="J396" s="7">
        <f t="shared" si="20"/>
        <v>0</v>
      </c>
    </row>
    <row r="397" spans="1:10" x14ac:dyDescent="0.25">
      <c r="A397" t="str">
        <f t="shared" si="18"/>
        <v>b</v>
      </c>
      <c r="B397" s="5"/>
      <c r="C397" s="6" t="s">
        <v>19</v>
      </c>
      <c r="D397" s="7">
        <f>SUM('დამტკ. ბიუჯ.'!D397,'ცვლილ. ბიუჯ.'!E397)</f>
        <v>0</v>
      </c>
      <c r="E397" s="7">
        <f>SUM('დამტკ. ბიუჯ.'!E397,'ცვლილ. ბიუჯ.'!F397)</f>
        <v>0</v>
      </c>
      <c r="F397" s="7">
        <f>SUM('დამტკ. ბიუჯ.'!F397,'ცვლილ. ბიუჯ.'!G397)</f>
        <v>0</v>
      </c>
      <c r="G397" s="7">
        <f>SUM('დამტკ. ბიუჯ.'!G397,'ცვლილ. ბიუჯ.'!H397)</f>
        <v>0</v>
      </c>
      <c r="H397" s="7">
        <f>SUM('დამტკ. ბიუჯ.'!H397,'ცვლილ. ბიუჯ.'!I397)</f>
        <v>0</v>
      </c>
      <c r="I397" s="7">
        <f t="shared" si="19"/>
        <v>0</v>
      </c>
      <c r="J397" s="7">
        <f t="shared" si="20"/>
        <v>0</v>
      </c>
    </row>
    <row r="398" spans="1:10" ht="15.75" thickBot="1" x14ac:dyDescent="0.3">
      <c r="A398" t="str">
        <f t="shared" si="18"/>
        <v>b</v>
      </c>
      <c r="B398" s="11"/>
      <c r="C398" s="12" t="s">
        <v>20</v>
      </c>
      <c r="D398" s="13">
        <f>SUM('დამტკ. ბიუჯ.'!D398,'ცვლილ. ბიუჯ.'!E398)</f>
        <v>0</v>
      </c>
      <c r="E398" s="13">
        <f>SUM('დამტკ. ბიუჯ.'!E398,'ცვლილ. ბიუჯ.'!F398)</f>
        <v>0</v>
      </c>
      <c r="F398" s="13">
        <f>SUM('დამტკ. ბიუჯ.'!F398,'ცვლილ. ბიუჯ.'!G398)</f>
        <v>0</v>
      </c>
      <c r="G398" s="13">
        <f>SUM('დამტკ. ბიუჯ.'!G398,'ცვლილ. ბიუჯ.'!H398)</f>
        <v>0</v>
      </c>
      <c r="H398" s="13">
        <f>SUM('დამტკ. ბიუჯ.'!H398,'ცვლილ. ბიუჯ.'!I398)</f>
        <v>0</v>
      </c>
      <c r="I398" s="13">
        <f t="shared" si="19"/>
        <v>0</v>
      </c>
      <c r="J398" s="13">
        <f t="shared" si="20"/>
        <v>0</v>
      </c>
    </row>
    <row r="399" spans="1:10" ht="31.5" thickTop="1" thickBot="1" x14ac:dyDescent="0.3">
      <c r="A399" t="str">
        <f t="shared" si="18"/>
        <v>a</v>
      </c>
      <c r="B399" s="3" t="s">
        <v>83</v>
      </c>
      <c r="C399" s="15" t="s">
        <v>84</v>
      </c>
      <c r="D399" s="4">
        <f>SUM('დამტკ. ბიუჯ.'!D399,'ცვლილ. ბიუჯ.'!E399)</f>
        <v>366500</v>
      </c>
      <c r="E399" s="4">
        <f>SUM('დამტკ. ბიუჯ.'!E399,'ცვლილ. ბიუჯ.'!F399)</f>
        <v>84500</v>
      </c>
      <c r="F399" s="4">
        <f>SUM('დამტკ. ბიუჯ.'!F399,'ცვლილ. ბიუჯ.'!G399)</f>
        <v>94000</v>
      </c>
      <c r="G399" s="4">
        <f>SUM('დამტკ. ბიუჯ.'!G399,'ცვლილ. ბიუჯ.'!H399)</f>
        <v>94000</v>
      </c>
      <c r="H399" s="4">
        <f>SUM('დამტკ. ბიუჯ.'!H399,'ცვლილ. ბიუჯ.'!I399)</f>
        <v>94000</v>
      </c>
      <c r="I399" s="4">
        <f t="shared" si="19"/>
        <v>178500</v>
      </c>
      <c r="J399" s="4">
        <f t="shared" si="20"/>
        <v>272500</v>
      </c>
    </row>
    <row r="400" spans="1:10" ht="15.75" thickTop="1" x14ac:dyDescent="0.25">
      <c r="A400" t="str">
        <f t="shared" si="18"/>
        <v>a</v>
      </c>
      <c r="B400" s="5"/>
      <c r="C400" s="6" t="s">
        <v>10</v>
      </c>
      <c r="D400" s="7">
        <f>SUM('დამტკ. ბიუჯ.'!D400,'ცვლილ. ბიუჯ.'!E400)</f>
        <v>366500</v>
      </c>
      <c r="E400" s="7">
        <f>SUM('დამტკ. ბიუჯ.'!E400,'ცვლილ. ბიუჯ.'!F400)</f>
        <v>84500</v>
      </c>
      <c r="F400" s="7">
        <f>SUM('დამტკ. ბიუჯ.'!F400,'ცვლილ. ბიუჯ.'!G400)</f>
        <v>94000</v>
      </c>
      <c r="G400" s="7">
        <f>SUM('დამტკ. ბიუჯ.'!G400,'ცვლილ. ბიუჯ.'!H400)</f>
        <v>94000</v>
      </c>
      <c r="H400" s="7">
        <f>SUM('დამტკ. ბიუჯ.'!H400,'ცვლილ. ბიუჯ.'!I400)</f>
        <v>94000</v>
      </c>
      <c r="I400" s="7">
        <f t="shared" si="19"/>
        <v>178500</v>
      </c>
      <c r="J400" s="7">
        <f t="shared" si="20"/>
        <v>272500</v>
      </c>
    </row>
    <row r="401" spans="1:10" x14ac:dyDescent="0.25">
      <c r="A401" t="str">
        <f t="shared" si="18"/>
        <v>b</v>
      </c>
      <c r="B401" s="8"/>
      <c r="C401" s="9" t="s">
        <v>11</v>
      </c>
      <c r="D401" s="10">
        <f>SUM('დამტკ. ბიუჯ.'!D401,'ცვლილ. ბიუჯ.'!E401)</f>
        <v>0</v>
      </c>
      <c r="E401" s="10">
        <f>SUM('დამტკ. ბიუჯ.'!E401,'ცვლილ. ბიუჯ.'!F401)</f>
        <v>0</v>
      </c>
      <c r="F401" s="10">
        <f>SUM('დამტკ. ბიუჯ.'!F401,'ცვლილ. ბიუჯ.'!G401)</f>
        <v>0</v>
      </c>
      <c r="G401" s="10">
        <f>SUM('დამტკ. ბიუჯ.'!G401,'ცვლილ. ბიუჯ.'!H401)</f>
        <v>0</v>
      </c>
      <c r="H401" s="10">
        <f>SUM('დამტკ. ბიუჯ.'!H401,'ცვლილ. ბიუჯ.'!I401)</f>
        <v>0</v>
      </c>
      <c r="I401" s="10">
        <f t="shared" si="19"/>
        <v>0</v>
      </c>
      <c r="J401" s="10">
        <f t="shared" si="20"/>
        <v>0</v>
      </c>
    </row>
    <row r="402" spans="1:10" x14ac:dyDescent="0.25">
      <c r="A402" t="str">
        <f t="shared" si="18"/>
        <v>b</v>
      </c>
      <c r="B402" s="8"/>
      <c r="C402" s="9" t="s">
        <v>12</v>
      </c>
      <c r="D402" s="10">
        <f>SUM('დამტკ. ბიუჯ.'!D402,'ცვლილ. ბიუჯ.'!E402)</f>
        <v>0</v>
      </c>
      <c r="E402" s="10">
        <f>SUM('დამტკ. ბიუჯ.'!E402,'ცვლილ. ბიუჯ.'!F402)</f>
        <v>0</v>
      </c>
      <c r="F402" s="10">
        <f>SUM('დამტკ. ბიუჯ.'!F402,'ცვლილ. ბიუჯ.'!G402)</f>
        <v>0</v>
      </c>
      <c r="G402" s="10">
        <f>SUM('დამტკ. ბიუჯ.'!G402,'ცვლილ. ბიუჯ.'!H402)</f>
        <v>0</v>
      </c>
      <c r="H402" s="10">
        <f>SUM('დამტკ. ბიუჯ.'!H402,'ცვლილ. ბიუჯ.'!I402)</f>
        <v>0</v>
      </c>
      <c r="I402" s="10">
        <f t="shared" si="19"/>
        <v>0</v>
      </c>
      <c r="J402" s="10">
        <f t="shared" si="20"/>
        <v>0</v>
      </c>
    </row>
    <row r="403" spans="1:10" x14ac:dyDescent="0.25">
      <c r="A403" t="str">
        <f t="shared" si="18"/>
        <v>b</v>
      </c>
      <c r="B403" s="8"/>
      <c r="C403" s="9" t="s">
        <v>13</v>
      </c>
      <c r="D403" s="10">
        <f>SUM('დამტკ. ბიუჯ.'!D403,'ცვლილ. ბიუჯ.'!E403)</f>
        <v>0</v>
      </c>
      <c r="E403" s="10">
        <f>SUM('დამტკ. ბიუჯ.'!E403,'ცვლილ. ბიუჯ.'!F403)</f>
        <v>0</v>
      </c>
      <c r="F403" s="10">
        <f>SUM('დამტკ. ბიუჯ.'!F403,'ცვლილ. ბიუჯ.'!G403)</f>
        <v>0</v>
      </c>
      <c r="G403" s="10">
        <f>SUM('დამტკ. ბიუჯ.'!G403,'ცვლილ. ბიუჯ.'!H403)</f>
        <v>0</v>
      </c>
      <c r="H403" s="10">
        <f>SUM('დამტკ. ბიუჯ.'!H403,'ცვლილ. ბიუჯ.'!I403)</f>
        <v>0</v>
      </c>
      <c r="I403" s="10">
        <f t="shared" si="19"/>
        <v>0</v>
      </c>
      <c r="J403" s="10">
        <f t="shared" si="20"/>
        <v>0</v>
      </c>
    </row>
    <row r="404" spans="1:10" x14ac:dyDescent="0.25">
      <c r="A404" t="str">
        <f t="shared" si="18"/>
        <v>b</v>
      </c>
      <c r="B404" s="8"/>
      <c r="C404" s="9" t="s">
        <v>14</v>
      </c>
      <c r="D404" s="10">
        <f>SUM('დამტკ. ბიუჯ.'!D404,'ცვლილ. ბიუჯ.'!E404)</f>
        <v>0</v>
      </c>
      <c r="E404" s="10">
        <f>SUM('დამტკ. ბიუჯ.'!E404,'ცვლილ. ბიუჯ.'!F404)</f>
        <v>0</v>
      </c>
      <c r="F404" s="10">
        <f>SUM('დამტკ. ბიუჯ.'!F404,'ცვლილ. ბიუჯ.'!G404)</f>
        <v>0</v>
      </c>
      <c r="G404" s="10">
        <f>SUM('დამტკ. ბიუჯ.'!G404,'ცვლილ. ბიუჯ.'!H404)</f>
        <v>0</v>
      </c>
      <c r="H404" s="10">
        <f>SUM('დამტკ. ბიუჯ.'!H404,'ცვლილ. ბიუჯ.'!I404)</f>
        <v>0</v>
      </c>
      <c r="I404" s="10">
        <f t="shared" si="19"/>
        <v>0</v>
      </c>
      <c r="J404" s="10">
        <f t="shared" si="20"/>
        <v>0</v>
      </c>
    </row>
    <row r="405" spans="1:10" x14ac:dyDescent="0.25">
      <c r="A405" t="str">
        <f t="shared" si="18"/>
        <v>b</v>
      </c>
      <c r="B405" s="8"/>
      <c r="C405" s="9" t="s">
        <v>15</v>
      </c>
      <c r="D405" s="10">
        <f>SUM('დამტკ. ბიუჯ.'!D405,'ცვლილ. ბიუჯ.'!E405)</f>
        <v>0</v>
      </c>
      <c r="E405" s="10">
        <f>SUM('დამტკ. ბიუჯ.'!E405,'ცვლილ. ბიუჯ.'!F405)</f>
        <v>0</v>
      </c>
      <c r="F405" s="10">
        <f>SUM('დამტკ. ბიუჯ.'!F405,'ცვლილ. ბიუჯ.'!G405)</f>
        <v>0</v>
      </c>
      <c r="G405" s="10">
        <f>SUM('დამტკ. ბიუჯ.'!G405,'ცვლილ. ბიუჯ.'!H405)</f>
        <v>0</v>
      </c>
      <c r="H405" s="10">
        <f>SUM('დამტკ. ბიუჯ.'!H405,'ცვლილ. ბიუჯ.'!I405)</f>
        <v>0</v>
      </c>
      <c r="I405" s="10">
        <f t="shared" si="19"/>
        <v>0</v>
      </c>
      <c r="J405" s="10">
        <f t="shared" si="20"/>
        <v>0</v>
      </c>
    </row>
    <row r="406" spans="1:10" x14ac:dyDescent="0.25">
      <c r="A406" t="str">
        <f t="shared" si="18"/>
        <v>a</v>
      </c>
      <c r="B406" s="8"/>
      <c r="C406" s="9" t="s">
        <v>16</v>
      </c>
      <c r="D406" s="10">
        <f>SUM('დამტკ. ბიუჯ.'!D406,'ცვლილ. ბიუჯ.'!E406)</f>
        <v>366500</v>
      </c>
      <c r="E406" s="10">
        <f>SUM('დამტკ. ბიუჯ.'!E406,'ცვლილ. ბიუჯ.'!F406)</f>
        <v>84500</v>
      </c>
      <c r="F406" s="10">
        <f>SUM('დამტკ. ბიუჯ.'!F406,'ცვლილ. ბიუჯ.'!G406)</f>
        <v>94000</v>
      </c>
      <c r="G406" s="10">
        <f>SUM('დამტკ. ბიუჯ.'!G406,'ცვლილ. ბიუჯ.'!H406)</f>
        <v>94000</v>
      </c>
      <c r="H406" s="10">
        <f>SUM('დამტკ. ბიუჯ.'!H406,'ცვლილ. ბიუჯ.'!I406)</f>
        <v>94000</v>
      </c>
      <c r="I406" s="10">
        <f t="shared" si="19"/>
        <v>178500</v>
      </c>
      <c r="J406" s="10">
        <f t="shared" si="20"/>
        <v>272500</v>
      </c>
    </row>
    <row r="407" spans="1:10" x14ac:dyDescent="0.25">
      <c r="A407" t="str">
        <f t="shared" si="18"/>
        <v>b</v>
      </c>
      <c r="B407" s="8"/>
      <c r="C407" s="9" t="s">
        <v>17</v>
      </c>
      <c r="D407" s="10">
        <f>SUM('დამტკ. ბიუჯ.'!D407,'ცვლილ. ბიუჯ.'!E407)</f>
        <v>0</v>
      </c>
      <c r="E407" s="10">
        <f>SUM('დამტკ. ბიუჯ.'!E407,'ცვლილ. ბიუჯ.'!F407)</f>
        <v>0</v>
      </c>
      <c r="F407" s="10">
        <f>SUM('დამტკ. ბიუჯ.'!F407,'ცვლილ. ბიუჯ.'!G407)</f>
        <v>0</v>
      </c>
      <c r="G407" s="10">
        <f>SUM('დამტკ. ბიუჯ.'!G407,'ცვლილ. ბიუჯ.'!H407)</f>
        <v>0</v>
      </c>
      <c r="H407" s="10">
        <f>SUM('დამტკ. ბიუჯ.'!H407,'ცვლილ. ბიუჯ.'!I407)</f>
        <v>0</v>
      </c>
      <c r="I407" s="10">
        <f t="shared" si="19"/>
        <v>0</v>
      </c>
      <c r="J407" s="10">
        <f t="shared" si="20"/>
        <v>0</v>
      </c>
    </row>
    <row r="408" spans="1:10" x14ac:dyDescent="0.25">
      <c r="A408" t="str">
        <f t="shared" si="18"/>
        <v>b</v>
      </c>
      <c r="B408" s="5"/>
      <c r="C408" s="6" t="s">
        <v>18</v>
      </c>
      <c r="D408" s="7">
        <f>SUM('დამტკ. ბიუჯ.'!D408,'ცვლილ. ბიუჯ.'!E408)</f>
        <v>0</v>
      </c>
      <c r="E408" s="7">
        <f>SUM('დამტკ. ბიუჯ.'!E408,'ცვლილ. ბიუჯ.'!F408)</f>
        <v>0</v>
      </c>
      <c r="F408" s="7">
        <f>SUM('დამტკ. ბიუჯ.'!F408,'ცვლილ. ბიუჯ.'!G408)</f>
        <v>0</v>
      </c>
      <c r="G408" s="7">
        <f>SUM('დამტკ. ბიუჯ.'!G408,'ცვლილ. ბიუჯ.'!H408)</f>
        <v>0</v>
      </c>
      <c r="H408" s="7">
        <f>SUM('დამტკ. ბიუჯ.'!H408,'ცვლილ. ბიუჯ.'!I408)</f>
        <v>0</v>
      </c>
      <c r="I408" s="7">
        <f t="shared" si="19"/>
        <v>0</v>
      </c>
      <c r="J408" s="7">
        <f t="shared" si="20"/>
        <v>0</v>
      </c>
    </row>
    <row r="409" spans="1:10" x14ac:dyDescent="0.25">
      <c r="A409" t="str">
        <f t="shared" si="18"/>
        <v>b</v>
      </c>
      <c r="B409" s="5"/>
      <c r="C409" s="6" t="s">
        <v>19</v>
      </c>
      <c r="D409" s="7">
        <f>SUM('დამტკ. ბიუჯ.'!D409,'ცვლილ. ბიუჯ.'!E409)</f>
        <v>0</v>
      </c>
      <c r="E409" s="7">
        <f>SUM('დამტკ. ბიუჯ.'!E409,'ცვლილ. ბიუჯ.'!F409)</f>
        <v>0</v>
      </c>
      <c r="F409" s="7">
        <f>SUM('დამტკ. ბიუჯ.'!F409,'ცვლილ. ბიუჯ.'!G409)</f>
        <v>0</v>
      </c>
      <c r="G409" s="7">
        <f>SUM('დამტკ. ბიუჯ.'!G409,'ცვლილ. ბიუჯ.'!H409)</f>
        <v>0</v>
      </c>
      <c r="H409" s="7">
        <f>SUM('დამტკ. ბიუჯ.'!H409,'ცვლილ. ბიუჯ.'!I409)</f>
        <v>0</v>
      </c>
      <c r="I409" s="7">
        <f t="shared" si="19"/>
        <v>0</v>
      </c>
      <c r="J409" s="7">
        <f t="shared" si="20"/>
        <v>0</v>
      </c>
    </row>
    <row r="410" spans="1:10" ht="15.75" thickBot="1" x14ac:dyDescent="0.3">
      <c r="A410" t="str">
        <f t="shared" si="18"/>
        <v>b</v>
      </c>
      <c r="B410" s="11"/>
      <c r="C410" s="12" t="s">
        <v>20</v>
      </c>
      <c r="D410" s="13">
        <f>SUM('დამტკ. ბიუჯ.'!D410,'ცვლილ. ბიუჯ.'!E410)</f>
        <v>0</v>
      </c>
      <c r="E410" s="13">
        <f>SUM('დამტკ. ბიუჯ.'!E410,'ცვლილ. ბიუჯ.'!F410)</f>
        <v>0</v>
      </c>
      <c r="F410" s="13">
        <f>SUM('დამტკ. ბიუჯ.'!F410,'ცვლილ. ბიუჯ.'!G410)</f>
        <v>0</v>
      </c>
      <c r="G410" s="13">
        <f>SUM('დამტკ. ბიუჯ.'!G410,'ცვლილ. ბიუჯ.'!H410)</f>
        <v>0</v>
      </c>
      <c r="H410" s="13">
        <f>SUM('დამტკ. ბიუჯ.'!H410,'ცვლილ. ბიუჯ.'!I410)</f>
        <v>0</v>
      </c>
      <c r="I410" s="13">
        <f t="shared" si="19"/>
        <v>0</v>
      </c>
      <c r="J410" s="13">
        <f t="shared" si="20"/>
        <v>0</v>
      </c>
    </row>
    <row r="411" spans="1:10" ht="32.25" customHeight="1" thickTop="1" thickBot="1" x14ac:dyDescent="0.3">
      <c r="A411" t="str">
        <f t="shared" si="18"/>
        <v>a</v>
      </c>
      <c r="B411" s="3" t="s">
        <v>85</v>
      </c>
      <c r="C411" s="4" t="s">
        <v>86</v>
      </c>
      <c r="D411" s="4">
        <f>SUM('დამტკ. ბიუჯ.'!D411,'ცვლილ. ბიუჯ.'!E411)</f>
        <v>7254000</v>
      </c>
      <c r="E411" s="4">
        <f>SUM('დამტკ. ბიუჯ.'!E411,'ცვლილ. ბიუჯ.'!F411)</f>
        <v>1723000</v>
      </c>
      <c r="F411" s="4">
        <f>SUM('დამტკ. ბიუჯ.'!F411,'ცვლილ. ბიუჯ.'!G411)</f>
        <v>1819500</v>
      </c>
      <c r="G411" s="4">
        <f>SUM('დამტკ. ბიუჯ.'!G411,'ცვლილ. ბიუჯ.'!H411)</f>
        <v>1830000</v>
      </c>
      <c r="H411" s="4">
        <f>SUM('დამტკ. ბიუჯ.'!H411,'ცვლილ. ბიუჯ.'!I411)</f>
        <v>1881500</v>
      </c>
      <c r="I411" s="4">
        <f t="shared" si="19"/>
        <v>3542500</v>
      </c>
      <c r="J411" s="4">
        <f t="shared" si="20"/>
        <v>5372500</v>
      </c>
    </row>
    <row r="412" spans="1:10" ht="15.75" thickTop="1" x14ac:dyDescent="0.25">
      <c r="A412" t="str">
        <f t="shared" si="18"/>
        <v>a</v>
      </c>
      <c r="B412" s="5"/>
      <c r="C412" s="6" t="s">
        <v>10</v>
      </c>
      <c r="D412" s="7">
        <f>SUM('დამტკ. ბიუჯ.'!D412,'ცვლილ. ბიუჯ.'!E412)</f>
        <v>7254000</v>
      </c>
      <c r="E412" s="7">
        <f>SUM('დამტკ. ბიუჯ.'!E412,'ცვლილ. ბიუჯ.'!F412)</f>
        <v>1723000</v>
      </c>
      <c r="F412" s="7">
        <f>SUM('დამტკ. ბიუჯ.'!F412,'ცვლილ. ბიუჯ.'!G412)</f>
        <v>1819500</v>
      </c>
      <c r="G412" s="7">
        <f>SUM('დამტკ. ბიუჯ.'!G412,'ცვლილ. ბიუჯ.'!H412)</f>
        <v>1830000</v>
      </c>
      <c r="H412" s="7">
        <f>SUM('დამტკ. ბიუჯ.'!H412,'ცვლილ. ბიუჯ.'!I412)</f>
        <v>1881500</v>
      </c>
      <c r="I412" s="7">
        <f t="shared" si="19"/>
        <v>3542500</v>
      </c>
      <c r="J412" s="7">
        <f t="shared" si="20"/>
        <v>5372500</v>
      </c>
    </row>
    <row r="413" spans="1:10" x14ac:dyDescent="0.25">
      <c r="A413" t="str">
        <f t="shared" si="18"/>
        <v>b</v>
      </c>
      <c r="B413" s="8"/>
      <c r="C413" s="9" t="s">
        <v>11</v>
      </c>
      <c r="D413" s="10">
        <f>SUM('დამტკ. ბიუჯ.'!D413,'ცვლილ. ბიუჯ.'!E413)</f>
        <v>0</v>
      </c>
      <c r="E413" s="10">
        <f>SUM('დამტკ. ბიუჯ.'!E413,'ცვლილ. ბიუჯ.'!F413)</f>
        <v>0</v>
      </c>
      <c r="F413" s="10">
        <f>SUM('დამტკ. ბიუჯ.'!F413,'ცვლილ. ბიუჯ.'!G413)</f>
        <v>0</v>
      </c>
      <c r="G413" s="10">
        <f>SUM('დამტკ. ბიუჯ.'!G413,'ცვლილ. ბიუჯ.'!H413)</f>
        <v>0</v>
      </c>
      <c r="H413" s="10">
        <f>SUM('დამტკ. ბიუჯ.'!H413,'ცვლილ. ბიუჯ.'!I413)</f>
        <v>0</v>
      </c>
      <c r="I413" s="10">
        <f t="shared" si="19"/>
        <v>0</v>
      </c>
      <c r="J413" s="10">
        <f t="shared" si="20"/>
        <v>0</v>
      </c>
    </row>
    <row r="414" spans="1:10" x14ac:dyDescent="0.25">
      <c r="A414" t="str">
        <f t="shared" si="18"/>
        <v>b</v>
      </c>
      <c r="B414" s="8"/>
      <c r="C414" s="9" t="s">
        <v>12</v>
      </c>
      <c r="D414" s="10">
        <f>SUM('დამტკ. ბიუჯ.'!D414,'ცვლილ. ბიუჯ.'!E414)</f>
        <v>0</v>
      </c>
      <c r="E414" s="10">
        <f>SUM('დამტკ. ბიუჯ.'!E414,'ცვლილ. ბიუჯ.'!F414)</f>
        <v>0</v>
      </c>
      <c r="F414" s="10">
        <f>SUM('დამტკ. ბიუჯ.'!F414,'ცვლილ. ბიუჯ.'!G414)</f>
        <v>0</v>
      </c>
      <c r="G414" s="10">
        <f>SUM('დამტკ. ბიუჯ.'!G414,'ცვლილ. ბიუჯ.'!H414)</f>
        <v>0</v>
      </c>
      <c r="H414" s="10">
        <f>SUM('დამტკ. ბიუჯ.'!H414,'ცვლილ. ბიუჯ.'!I414)</f>
        <v>0</v>
      </c>
      <c r="I414" s="10">
        <f t="shared" si="19"/>
        <v>0</v>
      </c>
      <c r="J414" s="10">
        <f t="shared" si="20"/>
        <v>0</v>
      </c>
    </row>
    <row r="415" spans="1:10" x14ac:dyDescent="0.25">
      <c r="A415" t="str">
        <f t="shared" si="18"/>
        <v>b</v>
      </c>
      <c r="B415" s="8"/>
      <c r="C415" s="9" t="s">
        <v>13</v>
      </c>
      <c r="D415" s="10">
        <f>SUM('დამტკ. ბიუჯ.'!D415,'ცვლილ. ბიუჯ.'!E415)</f>
        <v>0</v>
      </c>
      <c r="E415" s="10">
        <f>SUM('დამტკ. ბიუჯ.'!E415,'ცვლილ. ბიუჯ.'!F415)</f>
        <v>0</v>
      </c>
      <c r="F415" s="10">
        <f>SUM('დამტკ. ბიუჯ.'!F415,'ცვლილ. ბიუჯ.'!G415)</f>
        <v>0</v>
      </c>
      <c r="G415" s="10">
        <f>SUM('დამტკ. ბიუჯ.'!G415,'ცვლილ. ბიუჯ.'!H415)</f>
        <v>0</v>
      </c>
      <c r="H415" s="10">
        <f>SUM('დამტკ. ბიუჯ.'!H415,'ცვლილ. ბიუჯ.'!I415)</f>
        <v>0</v>
      </c>
      <c r="I415" s="10">
        <f t="shared" si="19"/>
        <v>0</v>
      </c>
      <c r="J415" s="10">
        <f t="shared" si="20"/>
        <v>0</v>
      </c>
    </row>
    <row r="416" spans="1:10" x14ac:dyDescent="0.25">
      <c r="A416" t="str">
        <f t="shared" si="18"/>
        <v>b</v>
      </c>
      <c r="B416" s="8"/>
      <c r="C416" s="9" t="s">
        <v>14</v>
      </c>
      <c r="D416" s="10">
        <f>SUM('დამტკ. ბიუჯ.'!D416,'ცვლილ. ბიუჯ.'!E416)</f>
        <v>0</v>
      </c>
      <c r="E416" s="10">
        <f>SUM('დამტკ. ბიუჯ.'!E416,'ცვლილ. ბიუჯ.'!F416)</f>
        <v>0</v>
      </c>
      <c r="F416" s="10">
        <f>SUM('დამტკ. ბიუჯ.'!F416,'ცვლილ. ბიუჯ.'!G416)</f>
        <v>0</v>
      </c>
      <c r="G416" s="10">
        <f>SUM('დამტკ. ბიუჯ.'!G416,'ცვლილ. ბიუჯ.'!H416)</f>
        <v>0</v>
      </c>
      <c r="H416" s="10">
        <f>SUM('დამტკ. ბიუჯ.'!H416,'ცვლილ. ბიუჯ.'!I416)</f>
        <v>0</v>
      </c>
      <c r="I416" s="10">
        <f t="shared" si="19"/>
        <v>0</v>
      </c>
      <c r="J416" s="10">
        <f t="shared" si="20"/>
        <v>0</v>
      </c>
    </row>
    <row r="417" spans="1:10" x14ac:dyDescent="0.25">
      <c r="A417" t="str">
        <f t="shared" si="18"/>
        <v>b</v>
      </c>
      <c r="B417" s="8"/>
      <c r="C417" s="9" t="s">
        <v>15</v>
      </c>
      <c r="D417" s="10">
        <f>SUM('დამტკ. ბიუჯ.'!D417,'ცვლილ. ბიუჯ.'!E417)</f>
        <v>0</v>
      </c>
      <c r="E417" s="10">
        <f>SUM('დამტკ. ბიუჯ.'!E417,'ცვლილ. ბიუჯ.'!F417)</f>
        <v>0</v>
      </c>
      <c r="F417" s="10">
        <f>SUM('დამტკ. ბიუჯ.'!F417,'ცვლილ. ბიუჯ.'!G417)</f>
        <v>0</v>
      </c>
      <c r="G417" s="10">
        <f>SUM('დამტკ. ბიუჯ.'!G417,'ცვლილ. ბიუჯ.'!H417)</f>
        <v>0</v>
      </c>
      <c r="H417" s="10">
        <f>SUM('დამტკ. ბიუჯ.'!H417,'ცვლილ. ბიუჯ.'!I417)</f>
        <v>0</v>
      </c>
      <c r="I417" s="10">
        <f t="shared" si="19"/>
        <v>0</v>
      </c>
      <c r="J417" s="10">
        <f t="shared" si="20"/>
        <v>0</v>
      </c>
    </row>
    <row r="418" spans="1:10" x14ac:dyDescent="0.25">
      <c r="A418" t="str">
        <f t="shared" si="18"/>
        <v>a</v>
      </c>
      <c r="B418" s="8"/>
      <c r="C418" s="9" t="s">
        <v>16</v>
      </c>
      <c r="D418" s="10">
        <f>SUM('დამტკ. ბიუჯ.'!D418,'ცვლილ. ბიუჯ.'!E418)</f>
        <v>7254000</v>
      </c>
      <c r="E418" s="10">
        <f>SUM('დამტკ. ბიუჯ.'!E418,'ცვლილ. ბიუჯ.'!F418)</f>
        <v>1723000</v>
      </c>
      <c r="F418" s="10">
        <f>SUM('დამტკ. ბიუჯ.'!F418,'ცვლილ. ბიუჯ.'!G418)</f>
        <v>1819500</v>
      </c>
      <c r="G418" s="10">
        <f>SUM('დამტკ. ბიუჯ.'!G418,'ცვლილ. ბიუჯ.'!H418)</f>
        <v>1830000</v>
      </c>
      <c r="H418" s="10">
        <f>SUM('დამტკ. ბიუჯ.'!H418,'ცვლილ. ბიუჯ.'!I418)</f>
        <v>1881500</v>
      </c>
      <c r="I418" s="10">
        <f t="shared" si="19"/>
        <v>3542500</v>
      </c>
      <c r="J418" s="10">
        <f t="shared" si="20"/>
        <v>5372500</v>
      </c>
    </row>
    <row r="419" spans="1:10" x14ac:dyDescent="0.25">
      <c r="A419" t="str">
        <f t="shared" si="18"/>
        <v>b</v>
      </c>
      <c r="B419" s="8"/>
      <c r="C419" s="9" t="s">
        <v>17</v>
      </c>
      <c r="D419" s="10">
        <f>SUM('დამტკ. ბიუჯ.'!D419,'ცვლილ. ბიუჯ.'!E419)</f>
        <v>0</v>
      </c>
      <c r="E419" s="10">
        <f>SUM('დამტკ. ბიუჯ.'!E419,'ცვლილ. ბიუჯ.'!F419)</f>
        <v>0</v>
      </c>
      <c r="F419" s="10">
        <f>SUM('დამტკ. ბიუჯ.'!F419,'ცვლილ. ბიუჯ.'!G419)</f>
        <v>0</v>
      </c>
      <c r="G419" s="10">
        <f>SUM('დამტკ. ბიუჯ.'!G419,'ცვლილ. ბიუჯ.'!H419)</f>
        <v>0</v>
      </c>
      <c r="H419" s="10">
        <f>SUM('დამტკ. ბიუჯ.'!H419,'ცვლილ. ბიუჯ.'!I419)</f>
        <v>0</v>
      </c>
      <c r="I419" s="10">
        <f t="shared" si="19"/>
        <v>0</v>
      </c>
      <c r="J419" s="10">
        <f t="shared" si="20"/>
        <v>0</v>
      </c>
    </row>
    <row r="420" spans="1:10" x14ac:dyDescent="0.25">
      <c r="A420" t="str">
        <f t="shared" si="18"/>
        <v>b</v>
      </c>
      <c r="B420" s="5"/>
      <c r="C420" s="6" t="s">
        <v>18</v>
      </c>
      <c r="D420" s="7">
        <f>SUM('დამტკ. ბიუჯ.'!D420,'ცვლილ. ბიუჯ.'!E420)</f>
        <v>0</v>
      </c>
      <c r="E420" s="7">
        <f>SUM('დამტკ. ბიუჯ.'!E420,'ცვლილ. ბიუჯ.'!F420)</f>
        <v>0</v>
      </c>
      <c r="F420" s="7">
        <f>SUM('დამტკ. ბიუჯ.'!F420,'ცვლილ. ბიუჯ.'!G420)</f>
        <v>0</v>
      </c>
      <c r="G420" s="7">
        <f>SUM('დამტკ. ბიუჯ.'!G420,'ცვლილ. ბიუჯ.'!H420)</f>
        <v>0</v>
      </c>
      <c r="H420" s="7">
        <f>SUM('დამტკ. ბიუჯ.'!H420,'ცვლილ. ბიუჯ.'!I420)</f>
        <v>0</v>
      </c>
      <c r="I420" s="7">
        <f t="shared" si="19"/>
        <v>0</v>
      </c>
      <c r="J420" s="7">
        <f t="shared" si="20"/>
        <v>0</v>
      </c>
    </row>
    <row r="421" spans="1:10" x14ac:dyDescent="0.25">
      <c r="A421" t="str">
        <f t="shared" si="18"/>
        <v>b</v>
      </c>
      <c r="B421" s="5"/>
      <c r="C421" s="6" t="s">
        <v>19</v>
      </c>
      <c r="D421" s="7">
        <f>SUM('დამტკ. ბიუჯ.'!D421,'ცვლილ. ბიუჯ.'!E421)</f>
        <v>0</v>
      </c>
      <c r="E421" s="7">
        <f>SUM('დამტკ. ბიუჯ.'!E421,'ცვლილ. ბიუჯ.'!F421)</f>
        <v>0</v>
      </c>
      <c r="F421" s="7">
        <f>SUM('დამტკ. ბიუჯ.'!F421,'ცვლილ. ბიუჯ.'!G421)</f>
        <v>0</v>
      </c>
      <c r="G421" s="7">
        <f>SUM('დამტკ. ბიუჯ.'!G421,'ცვლილ. ბიუჯ.'!H421)</f>
        <v>0</v>
      </c>
      <c r="H421" s="7">
        <f>SUM('დამტკ. ბიუჯ.'!H421,'ცვლილ. ბიუჯ.'!I421)</f>
        <v>0</v>
      </c>
      <c r="I421" s="7">
        <f t="shared" si="19"/>
        <v>0</v>
      </c>
      <c r="J421" s="7">
        <f t="shared" si="20"/>
        <v>0</v>
      </c>
    </row>
    <row r="422" spans="1:10" ht="15.75" thickBot="1" x14ac:dyDescent="0.3">
      <c r="A422" t="str">
        <f t="shared" si="18"/>
        <v>b</v>
      </c>
      <c r="B422" s="11"/>
      <c r="C422" s="12" t="s">
        <v>20</v>
      </c>
      <c r="D422" s="13">
        <f>SUM('დამტკ. ბიუჯ.'!D422,'ცვლილ. ბიუჯ.'!E422)</f>
        <v>0</v>
      </c>
      <c r="E422" s="13">
        <f>SUM('დამტკ. ბიუჯ.'!E422,'ცვლილ. ბიუჯ.'!F422)</f>
        <v>0</v>
      </c>
      <c r="F422" s="13">
        <f>SUM('დამტკ. ბიუჯ.'!F422,'ცვლილ. ბიუჯ.'!G422)</f>
        <v>0</v>
      </c>
      <c r="G422" s="13">
        <f>SUM('დამტკ. ბიუჯ.'!G422,'ცვლილ. ბიუჯ.'!H422)</f>
        <v>0</v>
      </c>
      <c r="H422" s="13">
        <f>SUM('დამტკ. ბიუჯ.'!H422,'ცვლილ. ბიუჯ.'!I422)</f>
        <v>0</v>
      </c>
      <c r="I422" s="13">
        <f t="shared" si="19"/>
        <v>0</v>
      </c>
      <c r="J422" s="13">
        <f t="shared" si="20"/>
        <v>0</v>
      </c>
    </row>
    <row r="423" spans="1:10" ht="32.25" customHeight="1" thickTop="1" thickBot="1" x14ac:dyDescent="0.3">
      <c r="A423" t="str">
        <f t="shared" si="18"/>
        <v>a</v>
      </c>
      <c r="B423" s="3" t="s">
        <v>87</v>
      </c>
      <c r="C423" s="4" t="s">
        <v>88</v>
      </c>
      <c r="D423" s="4">
        <f>SUM('დამტკ. ბიუჯ.'!D423,'ცვლილ. ბიუჯ.'!E423)</f>
        <v>2280000</v>
      </c>
      <c r="E423" s="4">
        <f>SUM('დამტკ. ბიუჯ.'!E423,'ცვლილ. ბიუჯ.'!F423)</f>
        <v>555000</v>
      </c>
      <c r="F423" s="4">
        <f>SUM('დამტკ. ბიუჯ.'!F423,'ცვლილ. ბიუჯ.'!G423)</f>
        <v>575000</v>
      </c>
      <c r="G423" s="4">
        <f>SUM('დამტკ. ბიუჯ.'!G423,'ცვლილ. ბიუჯ.'!H423)</f>
        <v>575000</v>
      </c>
      <c r="H423" s="4">
        <f>SUM('დამტკ. ბიუჯ.'!H423,'ცვლილ. ბიუჯ.'!I423)</f>
        <v>575000</v>
      </c>
      <c r="I423" s="4">
        <f t="shared" si="19"/>
        <v>1130000</v>
      </c>
      <c r="J423" s="4">
        <f t="shared" si="20"/>
        <v>1705000</v>
      </c>
    </row>
    <row r="424" spans="1:10" ht="15.75" thickTop="1" x14ac:dyDescent="0.25">
      <c r="A424" t="str">
        <f t="shared" si="18"/>
        <v>a</v>
      </c>
      <c r="B424" s="5"/>
      <c r="C424" s="6" t="s">
        <v>10</v>
      </c>
      <c r="D424" s="7">
        <f>SUM('დამტკ. ბიუჯ.'!D424,'ცვლილ. ბიუჯ.'!E424)</f>
        <v>2280000</v>
      </c>
      <c r="E424" s="7">
        <f>SUM('დამტკ. ბიუჯ.'!E424,'ცვლილ. ბიუჯ.'!F424)</f>
        <v>555000</v>
      </c>
      <c r="F424" s="7">
        <f>SUM('დამტკ. ბიუჯ.'!F424,'ცვლილ. ბიუჯ.'!G424)</f>
        <v>575000</v>
      </c>
      <c r="G424" s="7">
        <f>SUM('დამტკ. ბიუჯ.'!G424,'ცვლილ. ბიუჯ.'!H424)</f>
        <v>575000</v>
      </c>
      <c r="H424" s="7">
        <f>SUM('დამტკ. ბიუჯ.'!H424,'ცვლილ. ბიუჯ.'!I424)</f>
        <v>575000</v>
      </c>
      <c r="I424" s="7">
        <f t="shared" si="19"/>
        <v>1130000</v>
      </c>
      <c r="J424" s="7">
        <f t="shared" si="20"/>
        <v>1705000</v>
      </c>
    </row>
    <row r="425" spans="1:10" x14ac:dyDescent="0.25">
      <c r="A425" t="str">
        <f t="shared" si="18"/>
        <v>b</v>
      </c>
      <c r="B425" s="8"/>
      <c r="C425" s="9" t="s">
        <v>11</v>
      </c>
      <c r="D425" s="10">
        <f>SUM('დამტკ. ბიუჯ.'!D425,'ცვლილ. ბიუჯ.'!E425)</f>
        <v>0</v>
      </c>
      <c r="E425" s="10">
        <f>SUM('დამტკ. ბიუჯ.'!E425,'ცვლილ. ბიუჯ.'!F425)</f>
        <v>0</v>
      </c>
      <c r="F425" s="10">
        <f>SUM('დამტკ. ბიუჯ.'!F425,'ცვლილ. ბიუჯ.'!G425)</f>
        <v>0</v>
      </c>
      <c r="G425" s="10">
        <f>SUM('დამტკ. ბიუჯ.'!G425,'ცვლილ. ბიუჯ.'!H425)</f>
        <v>0</v>
      </c>
      <c r="H425" s="10">
        <f>SUM('დამტკ. ბიუჯ.'!H425,'ცვლილ. ბიუჯ.'!I425)</f>
        <v>0</v>
      </c>
      <c r="I425" s="10">
        <f t="shared" si="19"/>
        <v>0</v>
      </c>
      <c r="J425" s="10">
        <f t="shared" si="20"/>
        <v>0</v>
      </c>
    </row>
    <row r="426" spans="1:10" x14ac:dyDescent="0.25">
      <c r="A426" t="str">
        <f t="shared" si="18"/>
        <v>b</v>
      </c>
      <c r="B426" s="8"/>
      <c r="C426" s="9" t="s">
        <v>12</v>
      </c>
      <c r="D426" s="10">
        <f>SUM('დამტკ. ბიუჯ.'!D426,'ცვლილ. ბიუჯ.'!E426)</f>
        <v>0</v>
      </c>
      <c r="E426" s="10">
        <f>SUM('დამტკ. ბიუჯ.'!E426,'ცვლილ. ბიუჯ.'!F426)</f>
        <v>0</v>
      </c>
      <c r="F426" s="10">
        <f>SUM('დამტკ. ბიუჯ.'!F426,'ცვლილ. ბიუჯ.'!G426)</f>
        <v>0</v>
      </c>
      <c r="G426" s="10">
        <f>SUM('დამტკ. ბიუჯ.'!G426,'ცვლილ. ბიუჯ.'!H426)</f>
        <v>0</v>
      </c>
      <c r="H426" s="10">
        <f>SUM('დამტკ. ბიუჯ.'!H426,'ცვლილ. ბიუჯ.'!I426)</f>
        <v>0</v>
      </c>
      <c r="I426" s="10">
        <f t="shared" si="19"/>
        <v>0</v>
      </c>
      <c r="J426" s="10">
        <f t="shared" si="20"/>
        <v>0</v>
      </c>
    </row>
    <row r="427" spans="1:10" x14ac:dyDescent="0.25">
      <c r="A427" t="str">
        <f t="shared" si="18"/>
        <v>b</v>
      </c>
      <c r="B427" s="8"/>
      <c r="C427" s="9" t="s">
        <v>13</v>
      </c>
      <c r="D427" s="10">
        <f>SUM('დამტკ. ბიუჯ.'!D427,'ცვლილ. ბიუჯ.'!E427)</f>
        <v>0</v>
      </c>
      <c r="E427" s="10">
        <f>SUM('დამტკ. ბიუჯ.'!E427,'ცვლილ. ბიუჯ.'!F427)</f>
        <v>0</v>
      </c>
      <c r="F427" s="10">
        <f>SUM('დამტკ. ბიუჯ.'!F427,'ცვლილ. ბიუჯ.'!G427)</f>
        <v>0</v>
      </c>
      <c r="G427" s="10">
        <f>SUM('დამტკ. ბიუჯ.'!G427,'ცვლილ. ბიუჯ.'!H427)</f>
        <v>0</v>
      </c>
      <c r="H427" s="10">
        <f>SUM('დამტკ. ბიუჯ.'!H427,'ცვლილ. ბიუჯ.'!I427)</f>
        <v>0</v>
      </c>
      <c r="I427" s="10">
        <f t="shared" si="19"/>
        <v>0</v>
      </c>
      <c r="J427" s="10">
        <f t="shared" si="20"/>
        <v>0</v>
      </c>
    </row>
    <row r="428" spans="1:10" x14ac:dyDescent="0.25">
      <c r="A428" t="str">
        <f t="shared" si="18"/>
        <v>b</v>
      </c>
      <c r="B428" s="8"/>
      <c r="C428" s="9" t="s">
        <v>14</v>
      </c>
      <c r="D428" s="10">
        <f>SUM('დამტკ. ბიუჯ.'!D428,'ცვლილ. ბიუჯ.'!E428)</f>
        <v>0</v>
      </c>
      <c r="E428" s="10">
        <f>SUM('დამტკ. ბიუჯ.'!E428,'ცვლილ. ბიუჯ.'!F428)</f>
        <v>0</v>
      </c>
      <c r="F428" s="10">
        <f>SUM('დამტკ. ბიუჯ.'!F428,'ცვლილ. ბიუჯ.'!G428)</f>
        <v>0</v>
      </c>
      <c r="G428" s="10">
        <f>SUM('დამტკ. ბიუჯ.'!G428,'ცვლილ. ბიუჯ.'!H428)</f>
        <v>0</v>
      </c>
      <c r="H428" s="10">
        <f>SUM('დამტკ. ბიუჯ.'!H428,'ცვლილ. ბიუჯ.'!I428)</f>
        <v>0</v>
      </c>
      <c r="I428" s="10">
        <f t="shared" si="19"/>
        <v>0</v>
      </c>
      <c r="J428" s="10">
        <f t="shared" si="20"/>
        <v>0</v>
      </c>
    </row>
    <row r="429" spans="1:10" x14ac:dyDescent="0.25">
      <c r="A429" t="str">
        <f t="shared" si="18"/>
        <v>b</v>
      </c>
      <c r="B429" s="8"/>
      <c r="C429" s="9" t="s">
        <v>15</v>
      </c>
      <c r="D429" s="10">
        <f>SUM('დამტკ. ბიუჯ.'!D429,'ცვლილ. ბიუჯ.'!E429)</f>
        <v>0</v>
      </c>
      <c r="E429" s="10">
        <f>SUM('დამტკ. ბიუჯ.'!E429,'ცვლილ. ბიუჯ.'!F429)</f>
        <v>0</v>
      </c>
      <c r="F429" s="10">
        <f>SUM('დამტკ. ბიუჯ.'!F429,'ცვლილ. ბიუჯ.'!G429)</f>
        <v>0</v>
      </c>
      <c r="G429" s="10">
        <f>SUM('დამტკ. ბიუჯ.'!G429,'ცვლილ. ბიუჯ.'!H429)</f>
        <v>0</v>
      </c>
      <c r="H429" s="10">
        <f>SUM('დამტკ. ბიუჯ.'!H429,'ცვლილ. ბიუჯ.'!I429)</f>
        <v>0</v>
      </c>
      <c r="I429" s="10">
        <f t="shared" si="19"/>
        <v>0</v>
      </c>
      <c r="J429" s="10">
        <f t="shared" si="20"/>
        <v>0</v>
      </c>
    </row>
    <row r="430" spans="1:10" x14ac:dyDescent="0.25">
      <c r="A430" t="str">
        <f t="shared" si="18"/>
        <v>a</v>
      </c>
      <c r="B430" s="8"/>
      <c r="C430" s="9" t="s">
        <v>16</v>
      </c>
      <c r="D430" s="10">
        <f>SUM('დამტკ. ბიუჯ.'!D430,'ცვლილ. ბიუჯ.'!E430)</f>
        <v>2280000</v>
      </c>
      <c r="E430" s="10">
        <f>SUM('დამტკ. ბიუჯ.'!E430,'ცვლილ. ბიუჯ.'!F430)</f>
        <v>555000</v>
      </c>
      <c r="F430" s="10">
        <f>SUM('დამტკ. ბიუჯ.'!F430,'ცვლილ. ბიუჯ.'!G430)</f>
        <v>575000</v>
      </c>
      <c r="G430" s="10">
        <f>SUM('დამტკ. ბიუჯ.'!G430,'ცვლილ. ბიუჯ.'!H430)</f>
        <v>575000</v>
      </c>
      <c r="H430" s="10">
        <f>SUM('დამტკ. ბიუჯ.'!H430,'ცვლილ. ბიუჯ.'!I430)</f>
        <v>575000</v>
      </c>
      <c r="I430" s="10">
        <f t="shared" si="19"/>
        <v>1130000</v>
      </c>
      <c r="J430" s="10">
        <f t="shared" si="20"/>
        <v>1705000</v>
      </c>
    </row>
    <row r="431" spans="1:10" x14ac:dyDescent="0.25">
      <c r="A431" t="str">
        <f t="shared" si="18"/>
        <v>b</v>
      </c>
      <c r="B431" s="8"/>
      <c r="C431" s="9" t="s">
        <v>17</v>
      </c>
      <c r="D431" s="10">
        <f>SUM('დამტკ. ბიუჯ.'!D431,'ცვლილ. ბიუჯ.'!E431)</f>
        <v>0</v>
      </c>
      <c r="E431" s="10">
        <f>SUM('დამტკ. ბიუჯ.'!E431,'ცვლილ. ბიუჯ.'!F431)</f>
        <v>0</v>
      </c>
      <c r="F431" s="10">
        <f>SUM('დამტკ. ბიუჯ.'!F431,'ცვლილ. ბიუჯ.'!G431)</f>
        <v>0</v>
      </c>
      <c r="G431" s="10">
        <f>SUM('დამტკ. ბიუჯ.'!G431,'ცვლილ. ბიუჯ.'!H431)</f>
        <v>0</v>
      </c>
      <c r="H431" s="10">
        <f>SUM('დამტკ. ბიუჯ.'!H431,'ცვლილ. ბიუჯ.'!I431)</f>
        <v>0</v>
      </c>
      <c r="I431" s="10">
        <f t="shared" si="19"/>
        <v>0</v>
      </c>
      <c r="J431" s="10">
        <f t="shared" si="20"/>
        <v>0</v>
      </c>
    </row>
    <row r="432" spans="1:10" x14ac:dyDescent="0.25">
      <c r="A432" t="str">
        <f t="shared" si="18"/>
        <v>b</v>
      </c>
      <c r="B432" s="5"/>
      <c r="C432" s="6" t="s">
        <v>18</v>
      </c>
      <c r="D432" s="7">
        <f>SUM('დამტკ. ბიუჯ.'!D432,'ცვლილ. ბიუჯ.'!E432)</f>
        <v>0</v>
      </c>
      <c r="E432" s="7">
        <f>SUM('დამტკ. ბიუჯ.'!E432,'ცვლილ. ბიუჯ.'!F432)</f>
        <v>0</v>
      </c>
      <c r="F432" s="7">
        <f>SUM('დამტკ. ბიუჯ.'!F432,'ცვლილ. ბიუჯ.'!G432)</f>
        <v>0</v>
      </c>
      <c r="G432" s="7">
        <f>SUM('დამტკ. ბიუჯ.'!G432,'ცვლილ. ბიუჯ.'!H432)</f>
        <v>0</v>
      </c>
      <c r="H432" s="7">
        <f>SUM('დამტკ. ბიუჯ.'!H432,'ცვლილ. ბიუჯ.'!I432)</f>
        <v>0</v>
      </c>
      <c r="I432" s="7">
        <f t="shared" si="19"/>
        <v>0</v>
      </c>
      <c r="J432" s="7">
        <f t="shared" si="20"/>
        <v>0</v>
      </c>
    </row>
    <row r="433" spans="1:10" x14ac:dyDescent="0.25">
      <c r="A433" t="str">
        <f t="shared" si="18"/>
        <v>b</v>
      </c>
      <c r="B433" s="5"/>
      <c r="C433" s="6" t="s">
        <v>19</v>
      </c>
      <c r="D433" s="7">
        <f>SUM('დამტკ. ბიუჯ.'!D433,'ცვლილ. ბიუჯ.'!E433)</f>
        <v>0</v>
      </c>
      <c r="E433" s="7">
        <f>SUM('დამტკ. ბიუჯ.'!E433,'ცვლილ. ბიუჯ.'!F433)</f>
        <v>0</v>
      </c>
      <c r="F433" s="7">
        <f>SUM('დამტკ. ბიუჯ.'!F433,'ცვლილ. ბიუჯ.'!G433)</f>
        <v>0</v>
      </c>
      <c r="G433" s="7">
        <f>SUM('დამტკ. ბიუჯ.'!G433,'ცვლილ. ბიუჯ.'!H433)</f>
        <v>0</v>
      </c>
      <c r="H433" s="7">
        <f>SUM('დამტკ. ბიუჯ.'!H433,'ცვლილ. ბიუჯ.'!I433)</f>
        <v>0</v>
      </c>
      <c r="I433" s="7">
        <f t="shared" si="19"/>
        <v>0</v>
      </c>
      <c r="J433" s="7">
        <f t="shared" si="20"/>
        <v>0</v>
      </c>
    </row>
    <row r="434" spans="1:10" ht="15.75" thickBot="1" x14ac:dyDescent="0.3">
      <c r="A434" t="str">
        <f t="shared" si="18"/>
        <v>b</v>
      </c>
      <c r="B434" s="11"/>
      <c r="C434" s="12" t="s">
        <v>20</v>
      </c>
      <c r="D434" s="13">
        <f>SUM('დამტკ. ბიუჯ.'!D434,'ცვლილ. ბიუჯ.'!E434)</f>
        <v>0</v>
      </c>
      <c r="E434" s="13">
        <f>SUM('დამტკ. ბიუჯ.'!E434,'ცვლილ. ბიუჯ.'!F434)</f>
        <v>0</v>
      </c>
      <c r="F434" s="13">
        <f>SUM('დამტკ. ბიუჯ.'!F434,'ცვლილ. ბიუჯ.'!G434)</f>
        <v>0</v>
      </c>
      <c r="G434" s="13">
        <f>SUM('დამტკ. ბიუჯ.'!G434,'ცვლილ. ბიუჯ.'!H434)</f>
        <v>0</v>
      </c>
      <c r="H434" s="13">
        <f>SUM('დამტკ. ბიუჯ.'!H434,'ცვლილ. ბიუჯ.'!I434)</f>
        <v>0</v>
      </c>
      <c r="I434" s="13">
        <f t="shared" si="19"/>
        <v>0</v>
      </c>
      <c r="J434" s="13">
        <f t="shared" si="20"/>
        <v>0</v>
      </c>
    </row>
    <row r="435" spans="1:10" ht="31.5" thickTop="1" thickBot="1" x14ac:dyDescent="0.3">
      <c r="A435" t="str">
        <f t="shared" si="18"/>
        <v>a</v>
      </c>
      <c r="B435" s="3" t="s">
        <v>89</v>
      </c>
      <c r="C435" s="15" t="s">
        <v>90</v>
      </c>
      <c r="D435" s="4">
        <f>SUM('დამტკ. ბიუჯ.'!D435,'ცვლილ. ბიუჯ.'!E435)</f>
        <v>620000</v>
      </c>
      <c r="E435" s="4">
        <f>SUM('დამტკ. ბიუჯ.'!E435,'ცვლილ. ბიუჯ.'!F435)</f>
        <v>155000</v>
      </c>
      <c r="F435" s="4">
        <f>SUM('დამტკ. ბიუჯ.'!F435,'ცვლილ. ბიუჯ.'!G435)</f>
        <v>161310</v>
      </c>
      <c r="G435" s="4">
        <f>SUM('დამტკ. ბიუჯ.'!G435,'ცვლილ. ბიუჯ.'!H435)</f>
        <v>155000</v>
      </c>
      <c r="H435" s="4">
        <f>SUM('დამტკ. ბიუჯ.'!H435,'ცვლილ. ბიუჯ.'!I435)</f>
        <v>148690</v>
      </c>
      <c r="I435" s="4">
        <f t="shared" si="19"/>
        <v>316310</v>
      </c>
      <c r="J435" s="4">
        <f t="shared" si="20"/>
        <v>471310</v>
      </c>
    </row>
    <row r="436" spans="1:10" ht="15.75" thickTop="1" x14ac:dyDescent="0.25">
      <c r="A436" t="str">
        <f t="shared" si="18"/>
        <v>a</v>
      </c>
      <c r="B436" s="5"/>
      <c r="C436" s="6" t="s">
        <v>10</v>
      </c>
      <c r="D436" s="7">
        <f>SUM('დამტკ. ბიუჯ.'!D436,'ცვლილ. ბიუჯ.'!E436)</f>
        <v>620000</v>
      </c>
      <c r="E436" s="7">
        <f>SUM('დამტკ. ბიუჯ.'!E436,'ცვლილ. ბიუჯ.'!F436)</f>
        <v>155000</v>
      </c>
      <c r="F436" s="7">
        <f>SUM('დამტკ. ბიუჯ.'!F436,'ცვლილ. ბიუჯ.'!G436)</f>
        <v>161310</v>
      </c>
      <c r="G436" s="7">
        <f>SUM('დამტკ. ბიუჯ.'!G436,'ცვლილ. ბიუჯ.'!H436)</f>
        <v>155000</v>
      </c>
      <c r="H436" s="7">
        <f>SUM('დამტკ. ბიუჯ.'!H436,'ცვლილ. ბიუჯ.'!I436)</f>
        <v>148690</v>
      </c>
      <c r="I436" s="7">
        <f t="shared" si="19"/>
        <v>316310</v>
      </c>
      <c r="J436" s="7">
        <f t="shared" si="20"/>
        <v>471310</v>
      </c>
    </row>
    <row r="437" spans="1:10" x14ac:dyDescent="0.25">
      <c r="A437" t="str">
        <f t="shared" si="18"/>
        <v>b</v>
      </c>
      <c r="B437" s="8"/>
      <c r="C437" s="9" t="s">
        <v>11</v>
      </c>
      <c r="D437" s="10">
        <f>SUM('დამტკ. ბიუჯ.'!D437,'ცვლილ. ბიუჯ.'!E437)</f>
        <v>0</v>
      </c>
      <c r="E437" s="10">
        <f>SUM('დამტკ. ბიუჯ.'!E437,'ცვლილ. ბიუჯ.'!F437)</f>
        <v>0</v>
      </c>
      <c r="F437" s="10">
        <f>SUM('დამტკ. ბიუჯ.'!F437,'ცვლილ. ბიუჯ.'!G437)</f>
        <v>0</v>
      </c>
      <c r="G437" s="10">
        <f>SUM('დამტკ. ბიუჯ.'!G437,'ცვლილ. ბიუჯ.'!H437)</f>
        <v>0</v>
      </c>
      <c r="H437" s="10">
        <f>SUM('დამტკ. ბიუჯ.'!H437,'ცვლილ. ბიუჯ.'!I437)</f>
        <v>0</v>
      </c>
      <c r="I437" s="10">
        <f t="shared" si="19"/>
        <v>0</v>
      </c>
      <c r="J437" s="10">
        <f t="shared" si="20"/>
        <v>0</v>
      </c>
    </row>
    <row r="438" spans="1:10" x14ac:dyDescent="0.25">
      <c r="A438" t="str">
        <f t="shared" si="18"/>
        <v>a</v>
      </c>
      <c r="B438" s="8"/>
      <c r="C438" s="9" t="s">
        <v>12</v>
      </c>
      <c r="D438" s="10">
        <f>SUM('დამტკ. ბიუჯ.'!D438,'ცვლილ. ბიუჯ.'!E438)</f>
        <v>620000</v>
      </c>
      <c r="E438" s="10">
        <f>SUM('დამტკ. ბიუჯ.'!E438,'ცვლილ. ბიუჯ.'!F438)</f>
        <v>155000</v>
      </c>
      <c r="F438" s="10">
        <f>SUM('დამტკ. ბიუჯ.'!F438,'ცვლილ. ბიუჯ.'!G438)</f>
        <v>161310</v>
      </c>
      <c r="G438" s="10">
        <f>SUM('დამტკ. ბიუჯ.'!G438,'ცვლილ. ბიუჯ.'!H438)</f>
        <v>155000</v>
      </c>
      <c r="H438" s="10">
        <f>SUM('დამტკ. ბიუჯ.'!H438,'ცვლილ. ბიუჯ.'!I438)</f>
        <v>148690</v>
      </c>
      <c r="I438" s="10">
        <f t="shared" si="19"/>
        <v>316310</v>
      </c>
      <c r="J438" s="10">
        <f t="shared" si="20"/>
        <v>471310</v>
      </c>
    </row>
    <row r="439" spans="1:10" x14ac:dyDescent="0.25">
      <c r="A439" t="str">
        <f t="shared" si="18"/>
        <v>b</v>
      </c>
      <c r="B439" s="8"/>
      <c r="C439" s="9" t="s">
        <v>13</v>
      </c>
      <c r="D439" s="10">
        <f>SUM('დამტკ. ბიუჯ.'!D439,'ცვლილ. ბიუჯ.'!E439)</f>
        <v>0</v>
      </c>
      <c r="E439" s="10">
        <f>SUM('დამტკ. ბიუჯ.'!E439,'ცვლილ. ბიუჯ.'!F439)</f>
        <v>0</v>
      </c>
      <c r="F439" s="10">
        <f>SUM('დამტკ. ბიუჯ.'!F439,'ცვლილ. ბიუჯ.'!G439)</f>
        <v>0</v>
      </c>
      <c r="G439" s="10">
        <f>SUM('დამტკ. ბიუჯ.'!G439,'ცვლილ. ბიუჯ.'!H439)</f>
        <v>0</v>
      </c>
      <c r="H439" s="10">
        <f>SUM('დამტკ. ბიუჯ.'!H439,'ცვლილ. ბიუჯ.'!I439)</f>
        <v>0</v>
      </c>
      <c r="I439" s="10">
        <f t="shared" si="19"/>
        <v>0</v>
      </c>
      <c r="J439" s="10">
        <f t="shared" si="20"/>
        <v>0</v>
      </c>
    </row>
    <row r="440" spans="1:10" x14ac:dyDescent="0.25">
      <c r="A440" t="str">
        <f t="shared" si="18"/>
        <v>b</v>
      </c>
      <c r="B440" s="8"/>
      <c r="C440" s="9" t="s">
        <v>14</v>
      </c>
      <c r="D440" s="10">
        <f>SUM('დამტკ. ბიუჯ.'!D440,'ცვლილ. ბიუჯ.'!E440)</f>
        <v>0</v>
      </c>
      <c r="E440" s="10">
        <f>SUM('დამტკ. ბიუჯ.'!E440,'ცვლილ. ბიუჯ.'!F440)</f>
        <v>0</v>
      </c>
      <c r="F440" s="10">
        <f>SUM('დამტკ. ბიუჯ.'!F440,'ცვლილ. ბიუჯ.'!G440)</f>
        <v>0</v>
      </c>
      <c r="G440" s="10">
        <f>SUM('დამტკ. ბიუჯ.'!G440,'ცვლილ. ბიუჯ.'!H440)</f>
        <v>0</v>
      </c>
      <c r="H440" s="10">
        <f>SUM('დამტკ. ბიუჯ.'!H440,'ცვლილ. ბიუჯ.'!I440)</f>
        <v>0</v>
      </c>
      <c r="I440" s="10">
        <f t="shared" si="19"/>
        <v>0</v>
      </c>
      <c r="J440" s="10">
        <f t="shared" si="20"/>
        <v>0</v>
      </c>
    </row>
    <row r="441" spans="1:10" x14ac:dyDescent="0.25">
      <c r="A441" t="str">
        <f t="shared" si="18"/>
        <v>b</v>
      </c>
      <c r="B441" s="8"/>
      <c r="C441" s="9" t="s">
        <v>15</v>
      </c>
      <c r="D441" s="10">
        <f>SUM('დამტკ. ბიუჯ.'!D441,'ცვლილ. ბიუჯ.'!E441)</f>
        <v>0</v>
      </c>
      <c r="E441" s="10">
        <f>SUM('დამტკ. ბიუჯ.'!E441,'ცვლილ. ბიუჯ.'!F441)</f>
        <v>0</v>
      </c>
      <c r="F441" s="10">
        <f>SUM('დამტკ. ბიუჯ.'!F441,'ცვლილ. ბიუჯ.'!G441)</f>
        <v>0</v>
      </c>
      <c r="G441" s="10">
        <f>SUM('დამტკ. ბიუჯ.'!G441,'ცვლილ. ბიუჯ.'!H441)</f>
        <v>0</v>
      </c>
      <c r="H441" s="10">
        <f>SUM('დამტკ. ბიუჯ.'!H441,'ცვლილ. ბიუჯ.'!I441)</f>
        <v>0</v>
      </c>
      <c r="I441" s="10">
        <f t="shared" si="19"/>
        <v>0</v>
      </c>
      <c r="J441" s="10">
        <f t="shared" si="20"/>
        <v>0</v>
      </c>
    </row>
    <row r="442" spans="1:10" x14ac:dyDescent="0.25">
      <c r="A442" t="str">
        <f t="shared" si="18"/>
        <v>b</v>
      </c>
      <c r="B442" s="8"/>
      <c r="C442" s="9" t="s">
        <v>16</v>
      </c>
      <c r="D442" s="10">
        <f>SUM('დამტკ. ბიუჯ.'!D442,'ცვლილ. ბიუჯ.'!E442)</f>
        <v>0</v>
      </c>
      <c r="E442" s="10">
        <f>SUM('დამტკ. ბიუჯ.'!E442,'ცვლილ. ბიუჯ.'!F442)</f>
        <v>0</v>
      </c>
      <c r="F442" s="10">
        <f>SUM('დამტკ. ბიუჯ.'!F442,'ცვლილ. ბიუჯ.'!G442)</f>
        <v>0</v>
      </c>
      <c r="G442" s="10">
        <f>SUM('დამტკ. ბიუჯ.'!G442,'ცვლილ. ბიუჯ.'!H442)</f>
        <v>0</v>
      </c>
      <c r="H442" s="10">
        <f>SUM('დამტკ. ბიუჯ.'!H442,'ცვლილ. ბიუჯ.'!I442)</f>
        <v>0</v>
      </c>
      <c r="I442" s="10">
        <f t="shared" si="19"/>
        <v>0</v>
      </c>
      <c r="J442" s="10">
        <f t="shared" si="20"/>
        <v>0</v>
      </c>
    </row>
    <row r="443" spans="1:10" x14ac:dyDescent="0.25">
      <c r="A443" t="str">
        <f t="shared" si="18"/>
        <v>b</v>
      </c>
      <c r="B443" s="8"/>
      <c r="C443" s="9" t="s">
        <v>17</v>
      </c>
      <c r="D443" s="10">
        <f>SUM('დამტკ. ბიუჯ.'!D443,'ცვლილ. ბიუჯ.'!E443)</f>
        <v>0</v>
      </c>
      <c r="E443" s="10">
        <f>SUM('დამტკ. ბიუჯ.'!E443,'ცვლილ. ბიუჯ.'!F443)</f>
        <v>0</v>
      </c>
      <c r="F443" s="10">
        <f>SUM('დამტკ. ბიუჯ.'!F443,'ცვლილ. ბიუჯ.'!G443)</f>
        <v>0</v>
      </c>
      <c r="G443" s="10">
        <f>SUM('დამტკ. ბიუჯ.'!G443,'ცვლილ. ბიუჯ.'!H443)</f>
        <v>0</v>
      </c>
      <c r="H443" s="10">
        <f>SUM('დამტკ. ბიუჯ.'!H443,'ცვლილ. ბიუჯ.'!I443)</f>
        <v>0</v>
      </c>
      <c r="I443" s="10">
        <f t="shared" si="19"/>
        <v>0</v>
      </c>
      <c r="J443" s="10">
        <f t="shared" si="20"/>
        <v>0</v>
      </c>
    </row>
    <row r="444" spans="1:10" x14ac:dyDescent="0.25">
      <c r="A444" t="str">
        <f t="shared" si="18"/>
        <v>b</v>
      </c>
      <c r="B444" s="5"/>
      <c r="C444" s="6" t="s">
        <v>18</v>
      </c>
      <c r="D444" s="7">
        <f>SUM('დამტკ. ბიუჯ.'!D444,'ცვლილ. ბიუჯ.'!E444)</f>
        <v>0</v>
      </c>
      <c r="E444" s="7">
        <f>SUM('დამტკ. ბიუჯ.'!E444,'ცვლილ. ბიუჯ.'!F444)</f>
        <v>0</v>
      </c>
      <c r="F444" s="7">
        <f>SUM('დამტკ. ბიუჯ.'!F444,'ცვლილ. ბიუჯ.'!G444)</f>
        <v>0</v>
      </c>
      <c r="G444" s="7">
        <f>SUM('დამტკ. ბიუჯ.'!G444,'ცვლილ. ბიუჯ.'!H444)</f>
        <v>0</v>
      </c>
      <c r="H444" s="7">
        <f>SUM('დამტკ. ბიუჯ.'!H444,'ცვლილ. ბიუჯ.'!I444)</f>
        <v>0</v>
      </c>
      <c r="I444" s="7">
        <f t="shared" si="19"/>
        <v>0</v>
      </c>
      <c r="J444" s="7">
        <f t="shared" si="20"/>
        <v>0</v>
      </c>
    </row>
    <row r="445" spans="1:10" x14ac:dyDescent="0.25">
      <c r="A445" t="str">
        <f t="shared" si="18"/>
        <v>b</v>
      </c>
      <c r="B445" s="5"/>
      <c r="C445" s="6" t="s">
        <v>19</v>
      </c>
      <c r="D445" s="7">
        <f>SUM('დამტკ. ბიუჯ.'!D445,'ცვლილ. ბიუჯ.'!E445)</f>
        <v>0</v>
      </c>
      <c r="E445" s="7">
        <f>SUM('დამტკ. ბიუჯ.'!E445,'ცვლილ. ბიუჯ.'!F445)</f>
        <v>0</v>
      </c>
      <c r="F445" s="7">
        <f>SUM('დამტკ. ბიუჯ.'!F445,'ცვლილ. ბიუჯ.'!G445)</f>
        <v>0</v>
      </c>
      <c r="G445" s="7">
        <f>SUM('დამტკ. ბიუჯ.'!G445,'ცვლილ. ბიუჯ.'!H445)</f>
        <v>0</v>
      </c>
      <c r="H445" s="7">
        <f>SUM('დამტკ. ბიუჯ.'!H445,'ცვლილ. ბიუჯ.'!I445)</f>
        <v>0</v>
      </c>
      <c r="I445" s="7">
        <f t="shared" si="19"/>
        <v>0</v>
      </c>
      <c r="J445" s="7">
        <f t="shared" si="20"/>
        <v>0</v>
      </c>
    </row>
    <row r="446" spans="1:10" ht="15.75" thickBot="1" x14ac:dyDescent="0.3">
      <c r="A446" t="str">
        <f t="shared" si="18"/>
        <v>b</v>
      </c>
      <c r="B446" s="11"/>
      <c r="C446" s="12" t="s">
        <v>20</v>
      </c>
      <c r="D446" s="13">
        <f>SUM('დამტკ. ბიუჯ.'!D446,'ცვლილ. ბიუჯ.'!E446)</f>
        <v>0</v>
      </c>
      <c r="E446" s="13">
        <f>SUM('დამტკ. ბიუჯ.'!E446,'ცვლილ. ბიუჯ.'!F446)</f>
        <v>0</v>
      </c>
      <c r="F446" s="13">
        <f>SUM('დამტკ. ბიუჯ.'!F446,'ცვლილ. ბიუჯ.'!G446)</f>
        <v>0</v>
      </c>
      <c r="G446" s="13">
        <f>SUM('დამტკ. ბიუჯ.'!G446,'ცვლილ. ბიუჯ.'!H446)</f>
        <v>0</v>
      </c>
      <c r="H446" s="13">
        <f>SUM('დამტკ. ბიუჯ.'!H446,'ცვლილ. ბიუჯ.'!I446)</f>
        <v>0</v>
      </c>
      <c r="I446" s="13">
        <f t="shared" si="19"/>
        <v>0</v>
      </c>
      <c r="J446" s="13">
        <f t="shared" si="20"/>
        <v>0</v>
      </c>
    </row>
    <row r="447" spans="1:10" ht="32.25" customHeight="1" thickTop="1" thickBot="1" x14ac:dyDescent="0.3">
      <c r="A447" t="str">
        <f t="shared" si="18"/>
        <v>a</v>
      </c>
      <c r="B447" s="3" t="s">
        <v>91</v>
      </c>
      <c r="C447" s="4" t="s">
        <v>92</v>
      </c>
      <c r="D447" s="4">
        <f>SUM('დამტკ. ბიუჯ.'!D447,'ცვლილ. ბიუჯ.'!E447)</f>
        <v>1330000</v>
      </c>
      <c r="E447" s="4">
        <f>SUM('დამტკ. ბიუჯ.'!E447,'ცვლილ. ბიუჯ.'!F447)</f>
        <v>305000</v>
      </c>
      <c r="F447" s="4">
        <f>SUM('დამტკ. ბიუჯ.'!F447,'ცვლილ. ბიუჯ.'!G447)</f>
        <v>340000</v>
      </c>
      <c r="G447" s="4">
        <f>SUM('დამტკ. ბიუჯ.'!G447,'ცვლილ. ბიუჯ.'!H447)</f>
        <v>345000</v>
      </c>
      <c r="H447" s="4">
        <f>SUM('დამტკ. ბიუჯ.'!H447,'ცვლილ. ბიუჯ.'!I447)</f>
        <v>340000</v>
      </c>
      <c r="I447" s="4">
        <f t="shared" si="19"/>
        <v>645000</v>
      </c>
      <c r="J447" s="4">
        <f t="shared" si="20"/>
        <v>990000</v>
      </c>
    </row>
    <row r="448" spans="1:10" ht="15.75" thickTop="1" x14ac:dyDescent="0.25">
      <c r="A448" t="str">
        <f t="shared" si="18"/>
        <v>a</v>
      </c>
      <c r="B448" s="5"/>
      <c r="C448" s="6" t="s">
        <v>10</v>
      </c>
      <c r="D448" s="7">
        <f>SUM('დამტკ. ბიუჯ.'!D448,'ცვლილ. ბიუჯ.'!E448)</f>
        <v>1330000</v>
      </c>
      <c r="E448" s="7">
        <f>SUM('დამტკ. ბიუჯ.'!E448,'ცვლილ. ბიუჯ.'!F448)</f>
        <v>305000</v>
      </c>
      <c r="F448" s="7">
        <f>SUM('დამტკ. ბიუჯ.'!F448,'ცვლილ. ბიუჯ.'!G448)</f>
        <v>340000</v>
      </c>
      <c r="G448" s="7">
        <f>SUM('დამტკ. ბიუჯ.'!G448,'ცვლილ. ბიუჯ.'!H448)</f>
        <v>345000</v>
      </c>
      <c r="H448" s="7">
        <f>SUM('დამტკ. ბიუჯ.'!H448,'ცვლილ. ბიუჯ.'!I448)</f>
        <v>340000</v>
      </c>
      <c r="I448" s="7">
        <f t="shared" si="19"/>
        <v>645000</v>
      </c>
      <c r="J448" s="7">
        <f t="shared" si="20"/>
        <v>990000</v>
      </c>
    </row>
    <row r="449" spans="1:10" x14ac:dyDescent="0.25">
      <c r="A449" t="str">
        <f t="shared" si="18"/>
        <v>b</v>
      </c>
      <c r="B449" s="8"/>
      <c r="C449" s="9" t="s">
        <v>11</v>
      </c>
      <c r="D449" s="10">
        <f>SUM('დამტკ. ბიუჯ.'!D449,'ცვლილ. ბიუჯ.'!E449)</f>
        <v>0</v>
      </c>
      <c r="E449" s="10">
        <f>SUM('დამტკ. ბიუჯ.'!E449,'ცვლილ. ბიუჯ.'!F449)</f>
        <v>0</v>
      </c>
      <c r="F449" s="10">
        <f>SUM('დამტკ. ბიუჯ.'!F449,'ცვლილ. ბიუჯ.'!G449)</f>
        <v>0</v>
      </c>
      <c r="G449" s="10">
        <f>SUM('დამტკ. ბიუჯ.'!G449,'ცვლილ. ბიუჯ.'!H449)</f>
        <v>0</v>
      </c>
      <c r="H449" s="10">
        <f>SUM('დამტკ. ბიუჯ.'!H449,'ცვლილ. ბიუჯ.'!I449)</f>
        <v>0</v>
      </c>
      <c r="I449" s="10">
        <f t="shared" si="19"/>
        <v>0</v>
      </c>
      <c r="J449" s="10">
        <f t="shared" si="20"/>
        <v>0</v>
      </c>
    </row>
    <row r="450" spans="1:10" x14ac:dyDescent="0.25">
      <c r="A450" t="str">
        <f t="shared" si="18"/>
        <v>b</v>
      </c>
      <c r="B450" s="8"/>
      <c r="C450" s="9" t="s">
        <v>12</v>
      </c>
      <c r="D450" s="10">
        <f>SUM('დამტკ. ბიუჯ.'!D450,'ცვლილ. ბიუჯ.'!E450)</f>
        <v>0</v>
      </c>
      <c r="E450" s="10">
        <f>SUM('დამტკ. ბიუჯ.'!E450,'ცვლილ. ბიუჯ.'!F450)</f>
        <v>0</v>
      </c>
      <c r="F450" s="10">
        <f>SUM('დამტკ. ბიუჯ.'!F450,'ცვლილ. ბიუჯ.'!G450)</f>
        <v>0</v>
      </c>
      <c r="G450" s="10">
        <f>SUM('დამტკ. ბიუჯ.'!G450,'ცვლილ. ბიუჯ.'!H450)</f>
        <v>0</v>
      </c>
      <c r="H450" s="10">
        <f>SUM('დამტკ. ბიუჯ.'!H450,'ცვლილ. ბიუჯ.'!I450)</f>
        <v>0</v>
      </c>
      <c r="I450" s="10">
        <f t="shared" si="19"/>
        <v>0</v>
      </c>
      <c r="J450" s="10">
        <f t="shared" si="20"/>
        <v>0</v>
      </c>
    </row>
    <row r="451" spans="1:10" x14ac:dyDescent="0.25">
      <c r="A451" t="str">
        <f t="shared" si="18"/>
        <v>b</v>
      </c>
      <c r="B451" s="8"/>
      <c r="C451" s="9" t="s">
        <v>13</v>
      </c>
      <c r="D451" s="10">
        <f>SUM('დამტკ. ბიუჯ.'!D451,'ცვლილ. ბიუჯ.'!E451)</f>
        <v>0</v>
      </c>
      <c r="E451" s="10">
        <f>SUM('დამტკ. ბიუჯ.'!E451,'ცვლილ. ბიუჯ.'!F451)</f>
        <v>0</v>
      </c>
      <c r="F451" s="10">
        <f>SUM('დამტკ. ბიუჯ.'!F451,'ცვლილ. ბიუჯ.'!G451)</f>
        <v>0</v>
      </c>
      <c r="G451" s="10">
        <f>SUM('დამტკ. ბიუჯ.'!G451,'ცვლილ. ბიუჯ.'!H451)</f>
        <v>0</v>
      </c>
      <c r="H451" s="10">
        <f>SUM('დამტკ. ბიუჯ.'!H451,'ცვლილ. ბიუჯ.'!I451)</f>
        <v>0</v>
      </c>
      <c r="I451" s="10">
        <f t="shared" si="19"/>
        <v>0</v>
      </c>
      <c r="J451" s="10">
        <f t="shared" si="20"/>
        <v>0</v>
      </c>
    </row>
    <row r="452" spans="1:10" x14ac:dyDescent="0.25">
      <c r="A452" t="str">
        <f t="shared" ref="A452:A575" si="21">IF(OR(D452&lt;&gt;0,E452&lt;&gt;0,F452&lt;&gt;0,G452&lt;&gt;0,H452&lt;&gt;0,),"a","b")</f>
        <v>b</v>
      </c>
      <c r="B452" s="8"/>
      <c r="C452" s="9" t="s">
        <v>14</v>
      </c>
      <c r="D452" s="10">
        <f>SUM('დამტკ. ბიუჯ.'!D452,'ცვლილ. ბიუჯ.'!E452)</f>
        <v>0</v>
      </c>
      <c r="E452" s="10">
        <f>SUM('დამტკ. ბიუჯ.'!E452,'ცვლილ. ბიუჯ.'!F452)</f>
        <v>0</v>
      </c>
      <c r="F452" s="10">
        <f>SUM('დამტკ. ბიუჯ.'!F452,'ცვლილ. ბიუჯ.'!G452)</f>
        <v>0</v>
      </c>
      <c r="G452" s="10">
        <f>SUM('დამტკ. ბიუჯ.'!G452,'ცვლილ. ბიუჯ.'!H452)</f>
        <v>0</v>
      </c>
      <c r="H452" s="10">
        <f>SUM('დამტკ. ბიუჯ.'!H452,'ცვლილ. ბიუჯ.'!I452)</f>
        <v>0</v>
      </c>
      <c r="I452" s="10">
        <f t="shared" ref="I452:I566" si="22">SUM(E452,F452)</f>
        <v>0</v>
      </c>
      <c r="J452" s="10">
        <f t="shared" ref="J452:J566" si="23">SUM(E452,F452,G452)</f>
        <v>0</v>
      </c>
    </row>
    <row r="453" spans="1:10" x14ac:dyDescent="0.25">
      <c r="A453" t="str">
        <f t="shared" si="21"/>
        <v>b</v>
      </c>
      <c r="B453" s="8"/>
      <c r="C453" s="9" t="s">
        <v>15</v>
      </c>
      <c r="D453" s="10">
        <f>SUM('დამტკ. ბიუჯ.'!D453,'ცვლილ. ბიუჯ.'!E453)</f>
        <v>0</v>
      </c>
      <c r="E453" s="10">
        <f>SUM('დამტკ. ბიუჯ.'!E453,'ცვლილ. ბიუჯ.'!F453)</f>
        <v>0</v>
      </c>
      <c r="F453" s="10">
        <f>SUM('დამტკ. ბიუჯ.'!F453,'ცვლილ. ბიუჯ.'!G453)</f>
        <v>0</v>
      </c>
      <c r="G453" s="10">
        <f>SUM('დამტკ. ბიუჯ.'!G453,'ცვლილ. ბიუჯ.'!H453)</f>
        <v>0</v>
      </c>
      <c r="H453" s="10">
        <f>SUM('დამტკ. ბიუჯ.'!H453,'ცვლილ. ბიუჯ.'!I453)</f>
        <v>0</v>
      </c>
      <c r="I453" s="10">
        <f t="shared" si="22"/>
        <v>0</v>
      </c>
      <c r="J453" s="10">
        <f t="shared" si="23"/>
        <v>0</v>
      </c>
    </row>
    <row r="454" spans="1:10" x14ac:dyDescent="0.25">
      <c r="A454" t="str">
        <f t="shared" si="21"/>
        <v>a</v>
      </c>
      <c r="B454" s="8"/>
      <c r="C454" s="9" t="s">
        <v>16</v>
      </c>
      <c r="D454" s="10">
        <f>SUM('დამტკ. ბიუჯ.'!D454,'ცვლილ. ბიუჯ.'!E454)</f>
        <v>1330000</v>
      </c>
      <c r="E454" s="10">
        <f>SUM('დამტკ. ბიუჯ.'!E454,'ცვლილ. ბიუჯ.'!F454)</f>
        <v>305000</v>
      </c>
      <c r="F454" s="10">
        <f>SUM('დამტკ. ბიუჯ.'!F454,'ცვლილ. ბიუჯ.'!G454)</f>
        <v>340000</v>
      </c>
      <c r="G454" s="10">
        <f>SUM('დამტკ. ბიუჯ.'!G454,'ცვლილ. ბიუჯ.'!H454)</f>
        <v>345000</v>
      </c>
      <c r="H454" s="10">
        <f>SUM('დამტკ. ბიუჯ.'!H454,'ცვლილ. ბიუჯ.'!I454)</f>
        <v>340000</v>
      </c>
      <c r="I454" s="10">
        <f t="shared" si="22"/>
        <v>645000</v>
      </c>
      <c r="J454" s="10">
        <f t="shared" si="23"/>
        <v>990000</v>
      </c>
    </row>
    <row r="455" spans="1:10" x14ac:dyDescent="0.25">
      <c r="A455" t="str">
        <f t="shared" si="21"/>
        <v>b</v>
      </c>
      <c r="B455" s="8"/>
      <c r="C455" s="9" t="s">
        <v>17</v>
      </c>
      <c r="D455" s="10">
        <f>SUM('დამტკ. ბიუჯ.'!D455,'ცვლილ. ბიუჯ.'!E455)</f>
        <v>0</v>
      </c>
      <c r="E455" s="10">
        <f>SUM('დამტკ. ბიუჯ.'!E455,'ცვლილ. ბიუჯ.'!F455)</f>
        <v>0</v>
      </c>
      <c r="F455" s="10">
        <f>SUM('დამტკ. ბიუჯ.'!F455,'ცვლილ. ბიუჯ.'!G455)</f>
        <v>0</v>
      </c>
      <c r="G455" s="10">
        <f>SUM('დამტკ. ბიუჯ.'!G455,'ცვლილ. ბიუჯ.'!H455)</f>
        <v>0</v>
      </c>
      <c r="H455" s="10">
        <f>SUM('დამტკ. ბიუჯ.'!H455,'ცვლილ. ბიუჯ.'!I455)</f>
        <v>0</v>
      </c>
      <c r="I455" s="10">
        <f t="shared" si="22"/>
        <v>0</v>
      </c>
      <c r="J455" s="10">
        <f t="shared" si="23"/>
        <v>0</v>
      </c>
    </row>
    <row r="456" spans="1:10" x14ac:dyDescent="0.25">
      <c r="A456" t="str">
        <f t="shared" si="21"/>
        <v>b</v>
      </c>
      <c r="B456" s="5"/>
      <c r="C456" s="6" t="s">
        <v>18</v>
      </c>
      <c r="D456" s="7">
        <f>SUM('დამტკ. ბიუჯ.'!D456,'ცვლილ. ბიუჯ.'!E456)</f>
        <v>0</v>
      </c>
      <c r="E456" s="7">
        <f>SUM('დამტკ. ბიუჯ.'!E456,'ცვლილ. ბიუჯ.'!F456)</f>
        <v>0</v>
      </c>
      <c r="F456" s="7">
        <f>SUM('დამტკ. ბიუჯ.'!F456,'ცვლილ. ბიუჯ.'!G456)</f>
        <v>0</v>
      </c>
      <c r="G456" s="7">
        <f>SUM('დამტკ. ბიუჯ.'!G456,'ცვლილ. ბიუჯ.'!H456)</f>
        <v>0</v>
      </c>
      <c r="H456" s="7">
        <f>SUM('დამტკ. ბიუჯ.'!H456,'ცვლილ. ბიუჯ.'!I456)</f>
        <v>0</v>
      </c>
      <c r="I456" s="7">
        <f t="shared" si="22"/>
        <v>0</v>
      </c>
      <c r="J456" s="7">
        <f t="shared" si="23"/>
        <v>0</v>
      </c>
    </row>
    <row r="457" spans="1:10" x14ac:dyDescent="0.25">
      <c r="A457" t="str">
        <f t="shared" si="21"/>
        <v>b</v>
      </c>
      <c r="B457" s="5"/>
      <c r="C457" s="6" t="s">
        <v>19</v>
      </c>
      <c r="D457" s="7">
        <f>SUM('დამტკ. ბიუჯ.'!D457,'ცვლილ. ბიუჯ.'!E457)</f>
        <v>0</v>
      </c>
      <c r="E457" s="7">
        <f>SUM('დამტკ. ბიუჯ.'!E457,'ცვლილ. ბიუჯ.'!F457)</f>
        <v>0</v>
      </c>
      <c r="F457" s="7">
        <f>SUM('დამტკ. ბიუჯ.'!F457,'ცვლილ. ბიუჯ.'!G457)</f>
        <v>0</v>
      </c>
      <c r="G457" s="7">
        <f>SUM('დამტკ. ბიუჯ.'!G457,'ცვლილ. ბიუჯ.'!H457)</f>
        <v>0</v>
      </c>
      <c r="H457" s="7">
        <f>SUM('დამტკ. ბიუჯ.'!H457,'ცვლილ. ბიუჯ.'!I457)</f>
        <v>0</v>
      </c>
      <c r="I457" s="7">
        <f t="shared" si="22"/>
        <v>0</v>
      </c>
      <c r="J457" s="7">
        <f t="shared" si="23"/>
        <v>0</v>
      </c>
    </row>
    <row r="458" spans="1:10" ht="15.75" thickBot="1" x14ac:dyDescent="0.3">
      <c r="A458" t="str">
        <f t="shared" si="21"/>
        <v>b</v>
      </c>
      <c r="B458" s="11"/>
      <c r="C458" s="12" t="s">
        <v>20</v>
      </c>
      <c r="D458" s="13">
        <f>SUM('დამტკ. ბიუჯ.'!D458,'ცვლილ. ბიუჯ.'!E458)</f>
        <v>0</v>
      </c>
      <c r="E458" s="13">
        <f>SUM('დამტკ. ბიუჯ.'!E458,'ცვლილ. ბიუჯ.'!F458)</f>
        <v>0</v>
      </c>
      <c r="F458" s="13">
        <f>SUM('დამტკ. ბიუჯ.'!F458,'ცვლილ. ბიუჯ.'!G458)</f>
        <v>0</v>
      </c>
      <c r="G458" s="13">
        <f>SUM('დამტკ. ბიუჯ.'!G458,'ცვლილ. ბიუჯ.'!H458)</f>
        <v>0</v>
      </c>
      <c r="H458" s="13">
        <f>SUM('დამტკ. ბიუჯ.'!H458,'ცვლილ. ბიუჯ.'!I458)</f>
        <v>0</v>
      </c>
      <c r="I458" s="13">
        <f t="shared" si="22"/>
        <v>0</v>
      </c>
      <c r="J458" s="13">
        <f t="shared" si="23"/>
        <v>0</v>
      </c>
    </row>
    <row r="459" spans="1:10" ht="46.5" thickTop="1" thickBot="1" x14ac:dyDescent="0.3">
      <c r="A459" t="str">
        <f t="shared" si="21"/>
        <v>a</v>
      </c>
      <c r="B459" s="3" t="s">
        <v>93</v>
      </c>
      <c r="C459" s="14" t="s">
        <v>94</v>
      </c>
      <c r="D459" s="4">
        <f>SUM('დამტკ. ბიუჯ.'!D459,'ცვლილ. ბიუჯ.'!E459)</f>
        <v>144000</v>
      </c>
      <c r="E459" s="4">
        <f>SUM('დამტკ. ბიუჯ.'!E459,'ცვლილ. ბიუჯ.'!F459)</f>
        <v>36000</v>
      </c>
      <c r="F459" s="4">
        <f>SUM('დამტკ. ბიუჯ.'!F459,'ცვლილ. ბიუჯ.'!G459)</f>
        <v>36000</v>
      </c>
      <c r="G459" s="4">
        <f>SUM('დამტკ. ბიუჯ.'!G459,'ცვლილ. ბიუჯ.'!H459)</f>
        <v>36000</v>
      </c>
      <c r="H459" s="4">
        <f>SUM('დამტკ. ბიუჯ.'!H459,'ცვლილ. ბიუჯ.'!I459)</f>
        <v>36000</v>
      </c>
      <c r="I459" s="4">
        <f t="shared" si="22"/>
        <v>72000</v>
      </c>
      <c r="J459" s="4">
        <f t="shared" si="23"/>
        <v>108000</v>
      </c>
    </row>
    <row r="460" spans="1:10" ht="15.75" thickTop="1" x14ac:dyDescent="0.25">
      <c r="A460" t="str">
        <f t="shared" si="21"/>
        <v>a</v>
      </c>
      <c r="B460" s="5"/>
      <c r="C460" s="6" t="s">
        <v>10</v>
      </c>
      <c r="D460" s="7">
        <f>SUM('დამტკ. ბიუჯ.'!D460,'ცვლილ. ბიუჯ.'!E460)</f>
        <v>144000</v>
      </c>
      <c r="E460" s="7">
        <f>SUM('დამტკ. ბიუჯ.'!E460,'ცვლილ. ბიუჯ.'!F460)</f>
        <v>36000</v>
      </c>
      <c r="F460" s="7">
        <f>SUM('დამტკ. ბიუჯ.'!F460,'ცვლილ. ბიუჯ.'!G460)</f>
        <v>36000</v>
      </c>
      <c r="G460" s="7">
        <f>SUM('დამტკ. ბიუჯ.'!G460,'ცვლილ. ბიუჯ.'!H460)</f>
        <v>36000</v>
      </c>
      <c r="H460" s="7">
        <f>SUM('დამტკ. ბიუჯ.'!H460,'ცვლილ. ბიუჯ.'!I460)</f>
        <v>36000</v>
      </c>
      <c r="I460" s="7">
        <f t="shared" si="22"/>
        <v>72000</v>
      </c>
      <c r="J460" s="7">
        <f t="shared" si="23"/>
        <v>108000</v>
      </c>
    </row>
    <row r="461" spans="1:10" x14ac:dyDescent="0.25">
      <c r="A461" t="str">
        <f t="shared" si="21"/>
        <v>b</v>
      </c>
      <c r="B461" s="8"/>
      <c r="C461" s="9" t="s">
        <v>11</v>
      </c>
      <c r="D461" s="10">
        <f>SUM('დამტკ. ბიუჯ.'!D461,'ცვლილ. ბიუჯ.'!E461)</f>
        <v>0</v>
      </c>
      <c r="E461" s="10">
        <f>SUM('დამტკ. ბიუჯ.'!E461,'ცვლილ. ბიუჯ.'!F461)</f>
        <v>0</v>
      </c>
      <c r="F461" s="10">
        <f>SUM('დამტკ. ბიუჯ.'!F461,'ცვლილ. ბიუჯ.'!G461)</f>
        <v>0</v>
      </c>
      <c r="G461" s="10">
        <f>SUM('დამტკ. ბიუჯ.'!G461,'ცვლილ. ბიუჯ.'!H461)</f>
        <v>0</v>
      </c>
      <c r="H461" s="10">
        <f>SUM('დამტკ. ბიუჯ.'!H461,'ცვლილ. ბიუჯ.'!I461)</f>
        <v>0</v>
      </c>
      <c r="I461" s="10">
        <f t="shared" si="22"/>
        <v>0</v>
      </c>
      <c r="J461" s="10">
        <f t="shared" si="23"/>
        <v>0</v>
      </c>
    </row>
    <row r="462" spans="1:10" x14ac:dyDescent="0.25">
      <c r="A462" t="str">
        <f t="shared" si="21"/>
        <v>b</v>
      </c>
      <c r="B462" s="8"/>
      <c r="C462" s="9" t="s">
        <v>12</v>
      </c>
      <c r="D462" s="10">
        <f>SUM('დამტკ. ბიუჯ.'!D462,'ცვლილ. ბიუჯ.'!E462)</f>
        <v>0</v>
      </c>
      <c r="E462" s="10">
        <f>SUM('დამტკ. ბიუჯ.'!E462,'ცვლილ. ბიუჯ.'!F462)</f>
        <v>0</v>
      </c>
      <c r="F462" s="10">
        <f>SUM('დამტკ. ბიუჯ.'!F462,'ცვლილ. ბიუჯ.'!G462)</f>
        <v>0</v>
      </c>
      <c r="G462" s="10">
        <f>SUM('დამტკ. ბიუჯ.'!G462,'ცვლილ. ბიუჯ.'!H462)</f>
        <v>0</v>
      </c>
      <c r="H462" s="10">
        <f>SUM('დამტკ. ბიუჯ.'!H462,'ცვლილ. ბიუჯ.'!I462)</f>
        <v>0</v>
      </c>
      <c r="I462" s="10">
        <f t="shared" si="22"/>
        <v>0</v>
      </c>
      <c r="J462" s="10">
        <f t="shared" si="23"/>
        <v>0</v>
      </c>
    </row>
    <row r="463" spans="1:10" x14ac:dyDescent="0.25">
      <c r="A463" t="str">
        <f t="shared" si="21"/>
        <v>b</v>
      </c>
      <c r="B463" s="8"/>
      <c r="C463" s="9" t="s">
        <v>13</v>
      </c>
      <c r="D463" s="10">
        <f>SUM('დამტკ. ბიუჯ.'!D463,'ცვლილ. ბიუჯ.'!E463)</f>
        <v>0</v>
      </c>
      <c r="E463" s="10">
        <f>SUM('დამტკ. ბიუჯ.'!E463,'ცვლილ. ბიუჯ.'!F463)</f>
        <v>0</v>
      </c>
      <c r="F463" s="10">
        <f>SUM('დამტკ. ბიუჯ.'!F463,'ცვლილ. ბიუჯ.'!G463)</f>
        <v>0</v>
      </c>
      <c r="G463" s="10">
        <f>SUM('დამტკ. ბიუჯ.'!G463,'ცვლილ. ბიუჯ.'!H463)</f>
        <v>0</v>
      </c>
      <c r="H463" s="10">
        <f>SUM('დამტკ. ბიუჯ.'!H463,'ცვლილ. ბიუჯ.'!I463)</f>
        <v>0</v>
      </c>
      <c r="I463" s="10">
        <f t="shared" si="22"/>
        <v>0</v>
      </c>
      <c r="J463" s="10">
        <f t="shared" si="23"/>
        <v>0</v>
      </c>
    </row>
    <row r="464" spans="1:10" x14ac:dyDescent="0.25">
      <c r="A464" t="str">
        <f t="shared" si="21"/>
        <v>b</v>
      </c>
      <c r="B464" s="8"/>
      <c r="C464" s="9" t="s">
        <v>14</v>
      </c>
      <c r="D464" s="10">
        <f>SUM('დამტკ. ბიუჯ.'!D464,'ცვლილ. ბიუჯ.'!E464)</f>
        <v>0</v>
      </c>
      <c r="E464" s="10">
        <f>SUM('დამტკ. ბიუჯ.'!E464,'ცვლილ. ბიუჯ.'!F464)</f>
        <v>0</v>
      </c>
      <c r="F464" s="10">
        <f>SUM('დამტკ. ბიუჯ.'!F464,'ცვლილ. ბიუჯ.'!G464)</f>
        <v>0</v>
      </c>
      <c r="G464" s="10">
        <f>SUM('დამტკ. ბიუჯ.'!G464,'ცვლილ. ბიუჯ.'!H464)</f>
        <v>0</v>
      </c>
      <c r="H464" s="10">
        <f>SUM('დამტკ. ბიუჯ.'!H464,'ცვლილ. ბიუჯ.'!I464)</f>
        <v>0</v>
      </c>
      <c r="I464" s="10">
        <f t="shared" si="22"/>
        <v>0</v>
      </c>
      <c r="J464" s="10">
        <f t="shared" si="23"/>
        <v>0</v>
      </c>
    </row>
    <row r="465" spans="1:10" x14ac:dyDescent="0.25">
      <c r="A465" t="str">
        <f t="shared" si="21"/>
        <v>b</v>
      </c>
      <c r="B465" s="8"/>
      <c r="C465" s="9" t="s">
        <v>15</v>
      </c>
      <c r="D465" s="10">
        <f>SUM('დამტკ. ბიუჯ.'!D465,'ცვლილ. ბიუჯ.'!E465)</f>
        <v>0</v>
      </c>
      <c r="E465" s="10">
        <f>SUM('დამტკ. ბიუჯ.'!E465,'ცვლილ. ბიუჯ.'!F465)</f>
        <v>0</v>
      </c>
      <c r="F465" s="10">
        <f>SUM('დამტკ. ბიუჯ.'!F465,'ცვლილ. ბიუჯ.'!G465)</f>
        <v>0</v>
      </c>
      <c r="G465" s="10">
        <f>SUM('დამტკ. ბიუჯ.'!G465,'ცვლილ. ბიუჯ.'!H465)</f>
        <v>0</v>
      </c>
      <c r="H465" s="10">
        <f>SUM('დამტკ. ბიუჯ.'!H465,'ცვლილ. ბიუჯ.'!I465)</f>
        <v>0</v>
      </c>
      <c r="I465" s="10">
        <f t="shared" si="22"/>
        <v>0</v>
      </c>
      <c r="J465" s="10">
        <f t="shared" si="23"/>
        <v>0</v>
      </c>
    </row>
    <row r="466" spans="1:10" x14ac:dyDescent="0.25">
      <c r="A466" t="str">
        <f t="shared" si="21"/>
        <v>a</v>
      </c>
      <c r="B466" s="8"/>
      <c r="C466" s="9" t="s">
        <v>16</v>
      </c>
      <c r="D466" s="10">
        <f>SUM('დამტკ. ბიუჯ.'!D466,'ცვლილ. ბიუჯ.'!E466)</f>
        <v>144000</v>
      </c>
      <c r="E466" s="10">
        <f>SUM('დამტკ. ბიუჯ.'!E466,'ცვლილ. ბიუჯ.'!F466)</f>
        <v>36000</v>
      </c>
      <c r="F466" s="10">
        <f>SUM('დამტკ. ბიუჯ.'!F466,'ცვლილ. ბიუჯ.'!G466)</f>
        <v>36000</v>
      </c>
      <c r="G466" s="10">
        <f>SUM('დამტკ. ბიუჯ.'!G466,'ცვლილ. ბიუჯ.'!H466)</f>
        <v>36000</v>
      </c>
      <c r="H466" s="10">
        <f>SUM('დამტკ. ბიუჯ.'!H466,'ცვლილ. ბიუჯ.'!I466)</f>
        <v>36000</v>
      </c>
      <c r="I466" s="10">
        <f t="shared" si="22"/>
        <v>72000</v>
      </c>
      <c r="J466" s="10">
        <f t="shared" si="23"/>
        <v>108000</v>
      </c>
    </row>
    <row r="467" spans="1:10" x14ac:dyDescent="0.25">
      <c r="A467" t="str">
        <f t="shared" si="21"/>
        <v>b</v>
      </c>
      <c r="B467" s="8"/>
      <c r="C467" s="9" t="s">
        <v>17</v>
      </c>
      <c r="D467" s="10">
        <f>SUM('დამტკ. ბიუჯ.'!D467,'ცვლილ. ბიუჯ.'!E467)</f>
        <v>0</v>
      </c>
      <c r="E467" s="10">
        <f>SUM('დამტკ. ბიუჯ.'!E467,'ცვლილ. ბიუჯ.'!F467)</f>
        <v>0</v>
      </c>
      <c r="F467" s="10">
        <f>SUM('დამტკ. ბიუჯ.'!F467,'ცვლილ. ბიუჯ.'!G467)</f>
        <v>0</v>
      </c>
      <c r="G467" s="10">
        <f>SUM('დამტკ. ბიუჯ.'!G467,'ცვლილ. ბიუჯ.'!H467)</f>
        <v>0</v>
      </c>
      <c r="H467" s="10">
        <f>SUM('დამტკ. ბიუჯ.'!H467,'ცვლილ. ბიუჯ.'!I467)</f>
        <v>0</v>
      </c>
      <c r="I467" s="10">
        <f t="shared" si="22"/>
        <v>0</v>
      </c>
      <c r="J467" s="10">
        <f t="shared" si="23"/>
        <v>0</v>
      </c>
    </row>
    <row r="468" spans="1:10" x14ac:dyDescent="0.25">
      <c r="A468" t="str">
        <f t="shared" si="21"/>
        <v>b</v>
      </c>
      <c r="B468" s="5"/>
      <c r="C468" s="6" t="s">
        <v>18</v>
      </c>
      <c r="D468" s="7">
        <f>SUM('დამტკ. ბიუჯ.'!D468,'ცვლილ. ბიუჯ.'!E468)</f>
        <v>0</v>
      </c>
      <c r="E468" s="7">
        <f>SUM('დამტკ. ბიუჯ.'!E468,'ცვლილ. ბიუჯ.'!F468)</f>
        <v>0</v>
      </c>
      <c r="F468" s="7">
        <f>SUM('დამტკ. ბიუჯ.'!F468,'ცვლილ. ბიუჯ.'!G468)</f>
        <v>0</v>
      </c>
      <c r="G468" s="7">
        <f>SUM('დამტკ. ბიუჯ.'!G468,'ცვლილ. ბიუჯ.'!H468)</f>
        <v>0</v>
      </c>
      <c r="H468" s="7">
        <f>SUM('დამტკ. ბიუჯ.'!H468,'ცვლილ. ბიუჯ.'!I468)</f>
        <v>0</v>
      </c>
      <c r="I468" s="7">
        <f t="shared" si="22"/>
        <v>0</v>
      </c>
      <c r="J468" s="7">
        <f t="shared" si="23"/>
        <v>0</v>
      </c>
    </row>
    <row r="469" spans="1:10" x14ac:dyDescent="0.25">
      <c r="A469" t="str">
        <f t="shared" si="21"/>
        <v>b</v>
      </c>
      <c r="B469" s="5"/>
      <c r="C469" s="6" t="s">
        <v>19</v>
      </c>
      <c r="D469" s="7">
        <f>SUM('დამტკ. ბიუჯ.'!D469,'ცვლილ. ბიუჯ.'!E469)</f>
        <v>0</v>
      </c>
      <c r="E469" s="7">
        <f>SUM('დამტკ. ბიუჯ.'!E469,'ცვლილ. ბიუჯ.'!F469)</f>
        <v>0</v>
      </c>
      <c r="F469" s="7">
        <f>SUM('დამტკ. ბიუჯ.'!F469,'ცვლილ. ბიუჯ.'!G469)</f>
        <v>0</v>
      </c>
      <c r="G469" s="7">
        <f>SUM('დამტკ. ბიუჯ.'!G469,'ცვლილ. ბიუჯ.'!H469)</f>
        <v>0</v>
      </c>
      <c r="H469" s="7">
        <f>SUM('დამტკ. ბიუჯ.'!H469,'ცვლილ. ბიუჯ.'!I469)</f>
        <v>0</v>
      </c>
      <c r="I469" s="7">
        <f t="shared" si="22"/>
        <v>0</v>
      </c>
      <c r="J469" s="7">
        <f t="shared" si="23"/>
        <v>0</v>
      </c>
    </row>
    <row r="470" spans="1:10" ht="15.75" thickBot="1" x14ac:dyDescent="0.3">
      <c r="A470" t="str">
        <f t="shared" si="21"/>
        <v>b</v>
      </c>
      <c r="B470" s="11"/>
      <c r="C470" s="12" t="s">
        <v>20</v>
      </c>
      <c r="D470" s="13">
        <f>SUM('დამტკ. ბიუჯ.'!D470,'ცვლილ. ბიუჯ.'!E470)</f>
        <v>0</v>
      </c>
      <c r="E470" s="13">
        <f>SUM('დამტკ. ბიუჯ.'!E470,'ცვლილ. ბიუჯ.'!F470)</f>
        <v>0</v>
      </c>
      <c r="F470" s="13">
        <f>SUM('დამტკ. ბიუჯ.'!F470,'ცვლილ. ბიუჯ.'!G470)</f>
        <v>0</v>
      </c>
      <c r="G470" s="13">
        <f>SUM('დამტკ. ბიუჯ.'!G470,'ცვლილ. ბიუჯ.'!H470)</f>
        <v>0</v>
      </c>
      <c r="H470" s="13">
        <f>SUM('დამტკ. ბიუჯ.'!H470,'ცვლილ. ბიუჯ.'!I470)</f>
        <v>0</v>
      </c>
      <c r="I470" s="13">
        <f t="shared" si="22"/>
        <v>0</v>
      </c>
      <c r="J470" s="13">
        <f t="shared" si="23"/>
        <v>0</v>
      </c>
    </row>
    <row r="471" spans="1:10" ht="61.5" thickTop="1" thickBot="1" x14ac:dyDescent="0.3">
      <c r="A471" t="str">
        <f t="shared" ref="A471:A530" si="24">IF(OR(D471&lt;&gt;0,E471&lt;&gt;0,F471&lt;&gt;0,G471&lt;&gt;0,H471&lt;&gt;0,),"a","b")</f>
        <v>a</v>
      </c>
      <c r="B471" s="3" t="s">
        <v>95</v>
      </c>
      <c r="C471" s="14" t="s">
        <v>225</v>
      </c>
      <c r="D471" s="4">
        <f>SUM('დამტკ. ბიუჯ.'!D471,'ცვლილ. ბიუჯ.'!E471)</f>
        <v>149000</v>
      </c>
      <c r="E471" s="4">
        <f>SUM('დამტკ. ბიუჯ.'!E471,'ცვლილ. ბიუჯ.'!F471)</f>
        <v>26300</v>
      </c>
      <c r="F471" s="4">
        <f>SUM('დამტკ. ბიუჯ.'!F471,'ცვლილ. ბიუჯ.'!G471)</f>
        <v>36000</v>
      </c>
      <c r="G471" s="4">
        <f>SUM('დამტკ. ბიუჯ.'!G471,'ცვლილ. ბიუჯ.'!H471)</f>
        <v>36000</v>
      </c>
      <c r="H471" s="4">
        <f>SUM('დამტკ. ბიუჯ.'!H471,'ცვლილ. ბიუჯ.'!I471)</f>
        <v>50700</v>
      </c>
      <c r="I471" s="4">
        <f t="shared" ref="I471:I530" si="25">SUM(E471,F471)</f>
        <v>62300</v>
      </c>
      <c r="J471" s="4">
        <f t="shared" ref="J471:J530" si="26">SUM(E471,F471,G471)</f>
        <v>98300</v>
      </c>
    </row>
    <row r="472" spans="1:10" ht="15.75" thickTop="1" x14ac:dyDescent="0.25">
      <c r="A472" t="str">
        <f t="shared" si="24"/>
        <v>a</v>
      </c>
      <c r="B472" s="5"/>
      <c r="C472" s="6" t="s">
        <v>10</v>
      </c>
      <c r="D472" s="7">
        <f>SUM('დამტკ. ბიუჯ.'!D472,'ცვლილ. ბიუჯ.'!E472)</f>
        <v>149000</v>
      </c>
      <c r="E472" s="7">
        <f>SUM('დამტკ. ბიუჯ.'!E472,'ცვლილ. ბიუჯ.'!F472)</f>
        <v>26300</v>
      </c>
      <c r="F472" s="7">
        <f>SUM('დამტკ. ბიუჯ.'!F472,'ცვლილ. ბიუჯ.'!G472)</f>
        <v>36000</v>
      </c>
      <c r="G472" s="7">
        <f>SUM('დამტკ. ბიუჯ.'!G472,'ცვლილ. ბიუჯ.'!H472)</f>
        <v>36000</v>
      </c>
      <c r="H472" s="7">
        <f>SUM('დამტკ. ბიუჯ.'!H472,'ცვლილ. ბიუჯ.'!I472)</f>
        <v>50700</v>
      </c>
      <c r="I472" s="7">
        <f t="shared" si="25"/>
        <v>62300</v>
      </c>
      <c r="J472" s="7">
        <f t="shared" si="26"/>
        <v>98300</v>
      </c>
    </row>
    <row r="473" spans="1:10" x14ac:dyDescent="0.25">
      <c r="A473" t="str">
        <f t="shared" si="24"/>
        <v>b</v>
      </c>
      <c r="B473" s="8"/>
      <c r="C473" s="9" t="s">
        <v>11</v>
      </c>
      <c r="D473" s="10">
        <f>SUM('დამტკ. ბიუჯ.'!D473,'ცვლილ. ბიუჯ.'!E473)</f>
        <v>0</v>
      </c>
      <c r="E473" s="10">
        <f>SUM('დამტკ. ბიუჯ.'!E473,'ცვლილ. ბიუჯ.'!F473)</f>
        <v>0</v>
      </c>
      <c r="F473" s="10">
        <f>SUM('დამტკ. ბიუჯ.'!F473,'ცვლილ. ბიუჯ.'!G473)</f>
        <v>0</v>
      </c>
      <c r="G473" s="10">
        <f>SUM('დამტკ. ბიუჯ.'!G473,'ცვლილ. ბიუჯ.'!H473)</f>
        <v>0</v>
      </c>
      <c r="H473" s="10">
        <f>SUM('დამტკ. ბიუჯ.'!H473,'ცვლილ. ბიუჯ.'!I473)</f>
        <v>0</v>
      </c>
      <c r="I473" s="10">
        <f t="shared" si="25"/>
        <v>0</v>
      </c>
      <c r="J473" s="10">
        <f t="shared" si="26"/>
        <v>0</v>
      </c>
    </row>
    <row r="474" spans="1:10" x14ac:dyDescent="0.25">
      <c r="A474" t="str">
        <f t="shared" si="24"/>
        <v>b</v>
      </c>
      <c r="B474" s="8"/>
      <c r="C474" s="9" t="s">
        <v>12</v>
      </c>
      <c r="D474" s="10">
        <f>SUM('დამტკ. ბიუჯ.'!D474,'ცვლილ. ბიუჯ.'!E474)</f>
        <v>0</v>
      </c>
      <c r="E474" s="10">
        <f>SUM('დამტკ. ბიუჯ.'!E474,'ცვლილ. ბიუჯ.'!F474)</f>
        <v>0</v>
      </c>
      <c r="F474" s="10">
        <f>SUM('დამტკ. ბიუჯ.'!F474,'ცვლილ. ბიუჯ.'!G474)</f>
        <v>0</v>
      </c>
      <c r="G474" s="10">
        <f>SUM('დამტკ. ბიუჯ.'!G474,'ცვლილ. ბიუჯ.'!H474)</f>
        <v>0</v>
      </c>
      <c r="H474" s="10">
        <f>SUM('დამტკ. ბიუჯ.'!H474,'ცვლილ. ბიუჯ.'!I474)</f>
        <v>0</v>
      </c>
      <c r="I474" s="10">
        <f t="shared" si="25"/>
        <v>0</v>
      </c>
      <c r="J474" s="10">
        <f t="shared" si="26"/>
        <v>0</v>
      </c>
    </row>
    <row r="475" spans="1:10" x14ac:dyDescent="0.25">
      <c r="A475" t="str">
        <f t="shared" si="24"/>
        <v>b</v>
      </c>
      <c r="B475" s="8"/>
      <c r="C475" s="9" t="s">
        <v>13</v>
      </c>
      <c r="D475" s="10">
        <f>SUM('დამტკ. ბიუჯ.'!D475,'ცვლილ. ბიუჯ.'!E475)</f>
        <v>0</v>
      </c>
      <c r="E475" s="10">
        <f>SUM('დამტკ. ბიუჯ.'!E475,'ცვლილ. ბიუჯ.'!F475)</f>
        <v>0</v>
      </c>
      <c r="F475" s="10">
        <f>SUM('დამტკ. ბიუჯ.'!F475,'ცვლილ. ბიუჯ.'!G475)</f>
        <v>0</v>
      </c>
      <c r="G475" s="10">
        <f>SUM('დამტკ. ბიუჯ.'!G475,'ცვლილ. ბიუჯ.'!H475)</f>
        <v>0</v>
      </c>
      <c r="H475" s="10">
        <f>SUM('დამტკ. ბიუჯ.'!H475,'ცვლილ. ბიუჯ.'!I475)</f>
        <v>0</v>
      </c>
      <c r="I475" s="10">
        <f t="shared" si="25"/>
        <v>0</v>
      </c>
      <c r="J475" s="10">
        <f t="shared" si="26"/>
        <v>0</v>
      </c>
    </row>
    <row r="476" spans="1:10" x14ac:dyDescent="0.25">
      <c r="A476" t="str">
        <f t="shared" si="24"/>
        <v>b</v>
      </c>
      <c r="B476" s="8"/>
      <c r="C476" s="9" t="s">
        <v>14</v>
      </c>
      <c r="D476" s="10">
        <f>SUM('დამტკ. ბიუჯ.'!D476,'ცვლილ. ბიუჯ.'!E476)</f>
        <v>0</v>
      </c>
      <c r="E476" s="10">
        <f>SUM('დამტკ. ბიუჯ.'!E476,'ცვლილ. ბიუჯ.'!F476)</f>
        <v>0</v>
      </c>
      <c r="F476" s="10">
        <f>SUM('დამტკ. ბიუჯ.'!F476,'ცვლილ. ბიუჯ.'!G476)</f>
        <v>0</v>
      </c>
      <c r="G476" s="10">
        <f>SUM('დამტკ. ბიუჯ.'!G476,'ცვლილ. ბიუჯ.'!H476)</f>
        <v>0</v>
      </c>
      <c r="H476" s="10">
        <f>SUM('დამტკ. ბიუჯ.'!H476,'ცვლილ. ბიუჯ.'!I476)</f>
        <v>0</v>
      </c>
      <c r="I476" s="10">
        <f t="shared" si="25"/>
        <v>0</v>
      </c>
      <c r="J476" s="10">
        <f t="shared" si="26"/>
        <v>0</v>
      </c>
    </row>
    <row r="477" spans="1:10" x14ac:dyDescent="0.25">
      <c r="A477" t="str">
        <f t="shared" si="24"/>
        <v>b</v>
      </c>
      <c r="B477" s="8"/>
      <c r="C477" s="9" t="s">
        <v>15</v>
      </c>
      <c r="D477" s="10">
        <f>SUM('დამტკ. ბიუჯ.'!D477,'ცვლილ. ბიუჯ.'!E477)</f>
        <v>0</v>
      </c>
      <c r="E477" s="10">
        <f>SUM('დამტკ. ბიუჯ.'!E477,'ცვლილ. ბიუჯ.'!F477)</f>
        <v>0</v>
      </c>
      <c r="F477" s="10">
        <f>SUM('დამტკ. ბიუჯ.'!F477,'ცვლილ. ბიუჯ.'!G477)</f>
        <v>0</v>
      </c>
      <c r="G477" s="10">
        <f>SUM('დამტკ. ბიუჯ.'!G477,'ცვლილ. ბიუჯ.'!H477)</f>
        <v>0</v>
      </c>
      <c r="H477" s="10">
        <f>SUM('დამტკ. ბიუჯ.'!H477,'ცვლილ. ბიუჯ.'!I477)</f>
        <v>0</v>
      </c>
      <c r="I477" s="10">
        <f t="shared" si="25"/>
        <v>0</v>
      </c>
      <c r="J477" s="10">
        <f t="shared" si="26"/>
        <v>0</v>
      </c>
    </row>
    <row r="478" spans="1:10" x14ac:dyDescent="0.25">
      <c r="A478" t="str">
        <f t="shared" si="24"/>
        <v>a</v>
      </c>
      <c r="B478" s="8"/>
      <c r="C478" s="9" t="s">
        <v>16</v>
      </c>
      <c r="D478" s="10">
        <f>SUM('დამტკ. ბიუჯ.'!D478,'ცვლილ. ბიუჯ.'!E478)</f>
        <v>149000</v>
      </c>
      <c r="E478" s="10">
        <f>SUM('დამტკ. ბიუჯ.'!E478,'ცვლილ. ბიუჯ.'!F478)</f>
        <v>26300</v>
      </c>
      <c r="F478" s="10">
        <f>SUM('დამტკ. ბიუჯ.'!F478,'ცვლილ. ბიუჯ.'!G478)</f>
        <v>36000</v>
      </c>
      <c r="G478" s="10">
        <f>SUM('დამტკ. ბიუჯ.'!G478,'ცვლილ. ბიუჯ.'!H478)</f>
        <v>36000</v>
      </c>
      <c r="H478" s="10">
        <f>SUM('დამტკ. ბიუჯ.'!H478,'ცვლილ. ბიუჯ.'!I478)</f>
        <v>50700</v>
      </c>
      <c r="I478" s="10">
        <f t="shared" si="25"/>
        <v>62300</v>
      </c>
      <c r="J478" s="10">
        <f t="shared" si="26"/>
        <v>98300</v>
      </c>
    </row>
    <row r="479" spans="1:10" x14ac:dyDescent="0.25">
      <c r="A479" t="str">
        <f t="shared" si="24"/>
        <v>b</v>
      </c>
      <c r="B479" s="8"/>
      <c r="C479" s="9" t="s">
        <v>17</v>
      </c>
      <c r="D479" s="10">
        <f>SUM('დამტკ. ბიუჯ.'!D479,'ცვლილ. ბიუჯ.'!E479)</f>
        <v>0</v>
      </c>
      <c r="E479" s="10">
        <f>SUM('დამტკ. ბიუჯ.'!E479,'ცვლილ. ბიუჯ.'!F479)</f>
        <v>0</v>
      </c>
      <c r="F479" s="10">
        <f>SUM('დამტკ. ბიუჯ.'!F479,'ცვლილ. ბიუჯ.'!G479)</f>
        <v>0</v>
      </c>
      <c r="G479" s="10">
        <f>SUM('დამტკ. ბიუჯ.'!G479,'ცვლილ. ბიუჯ.'!H479)</f>
        <v>0</v>
      </c>
      <c r="H479" s="10">
        <f>SUM('დამტკ. ბიუჯ.'!H479,'ცვლილ. ბიუჯ.'!I479)</f>
        <v>0</v>
      </c>
      <c r="I479" s="10">
        <f t="shared" si="25"/>
        <v>0</v>
      </c>
      <c r="J479" s="10">
        <f t="shared" si="26"/>
        <v>0</v>
      </c>
    </row>
    <row r="480" spans="1:10" x14ac:dyDescent="0.25">
      <c r="A480" t="str">
        <f t="shared" si="24"/>
        <v>b</v>
      </c>
      <c r="B480" s="5"/>
      <c r="C480" s="6" t="s">
        <v>18</v>
      </c>
      <c r="D480" s="7">
        <f>SUM('დამტკ. ბიუჯ.'!D480,'ცვლილ. ბიუჯ.'!E480)</f>
        <v>0</v>
      </c>
      <c r="E480" s="7">
        <f>SUM('დამტკ. ბიუჯ.'!E480,'ცვლილ. ბიუჯ.'!F480)</f>
        <v>0</v>
      </c>
      <c r="F480" s="7">
        <f>SUM('დამტკ. ბიუჯ.'!F480,'ცვლილ. ბიუჯ.'!G480)</f>
        <v>0</v>
      </c>
      <c r="G480" s="7">
        <f>SUM('დამტკ. ბიუჯ.'!G480,'ცვლილ. ბიუჯ.'!H480)</f>
        <v>0</v>
      </c>
      <c r="H480" s="7">
        <f>SUM('დამტკ. ბიუჯ.'!H480,'ცვლილ. ბიუჯ.'!I480)</f>
        <v>0</v>
      </c>
      <c r="I480" s="7">
        <f t="shared" si="25"/>
        <v>0</v>
      </c>
      <c r="J480" s="7">
        <f t="shared" si="26"/>
        <v>0</v>
      </c>
    </row>
    <row r="481" spans="1:10" x14ac:dyDescent="0.25">
      <c r="A481" t="str">
        <f t="shared" si="24"/>
        <v>b</v>
      </c>
      <c r="B481" s="5"/>
      <c r="C481" s="6" t="s">
        <v>19</v>
      </c>
      <c r="D481" s="7">
        <f>SUM('დამტკ. ბიუჯ.'!D481,'ცვლილ. ბიუჯ.'!E481)</f>
        <v>0</v>
      </c>
      <c r="E481" s="7">
        <f>SUM('დამტკ. ბიუჯ.'!E481,'ცვლილ. ბიუჯ.'!F481)</f>
        <v>0</v>
      </c>
      <c r="F481" s="7">
        <f>SUM('დამტკ. ბიუჯ.'!F481,'ცვლილ. ბიუჯ.'!G481)</f>
        <v>0</v>
      </c>
      <c r="G481" s="7">
        <f>SUM('დამტკ. ბიუჯ.'!G481,'ცვლილ. ბიუჯ.'!H481)</f>
        <v>0</v>
      </c>
      <c r="H481" s="7">
        <f>SUM('დამტკ. ბიუჯ.'!H481,'ცვლილ. ბიუჯ.'!I481)</f>
        <v>0</v>
      </c>
      <c r="I481" s="7">
        <f t="shared" si="25"/>
        <v>0</v>
      </c>
      <c r="J481" s="7">
        <f t="shared" si="26"/>
        <v>0</v>
      </c>
    </row>
    <row r="482" spans="1:10" ht="15.75" thickBot="1" x14ac:dyDescent="0.3">
      <c r="A482" t="str">
        <f t="shared" si="24"/>
        <v>b</v>
      </c>
      <c r="B482" s="11"/>
      <c r="C482" s="12" t="s">
        <v>20</v>
      </c>
      <c r="D482" s="13">
        <f>SUM('დამტკ. ბიუჯ.'!D482,'ცვლილ. ბიუჯ.'!E482)</f>
        <v>0</v>
      </c>
      <c r="E482" s="13">
        <f>SUM('დამტკ. ბიუჯ.'!E482,'ცვლილ. ბიუჯ.'!F482)</f>
        <v>0</v>
      </c>
      <c r="F482" s="13">
        <f>SUM('დამტკ. ბიუჯ.'!F482,'ცვლილ. ბიუჯ.'!G482)</f>
        <v>0</v>
      </c>
      <c r="G482" s="13">
        <f>SUM('დამტკ. ბიუჯ.'!G482,'ცვლილ. ბიუჯ.'!H482)</f>
        <v>0</v>
      </c>
      <c r="H482" s="13">
        <f>SUM('დამტკ. ბიუჯ.'!H482,'ცვლილ. ბიუჯ.'!I482)</f>
        <v>0</v>
      </c>
      <c r="I482" s="13">
        <f t="shared" si="25"/>
        <v>0</v>
      </c>
      <c r="J482" s="13">
        <f t="shared" si="26"/>
        <v>0</v>
      </c>
    </row>
    <row r="483" spans="1:10" ht="31.5" thickTop="1" thickBot="1" x14ac:dyDescent="0.3">
      <c r="A483" t="str">
        <f t="shared" ref="A483:A506" si="27">IF(OR(D483&lt;&gt;0,E483&lt;&gt;0,F483&lt;&gt;0,G483&lt;&gt;0,H483&lt;&gt;0,),"a","b")</f>
        <v>a</v>
      </c>
      <c r="B483" s="16" t="s">
        <v>239</v>
      </c>
      <c r="C483" s="4" t="s">
        <v>244</v>
      </c>
      <c r="D483" s="4">
        <f>SUM('დამტკ. ბიუჯ.'!D483,'ცვლილ. ბიუჯ.'!E483)</f>
        <v>55000000</v>
      </c>
      <c r="E483" s="4">
        <f>SUM('დამტკ. ბიუჯ.'!E483,'ცვლილ. ბიუჯ.'!F483)</f>
        <v>9539500</v>
      </c>
      <c r="F483" s="4">
        <f>SUM('დამტკ. ბიუჯ.'!F483,'ცვლილ. ბიუჯ.'!G483)</f>
        <v>10476000</v>
      </c>
      <c r="G483" s="4">
        <f>SUM('დამტკ. ბიუჯ.'!G483,'ცვლილ. ბიუჯ.'!H483)</f>
        <v>14000000</v>
      </c>
      <c r="H483" s="4">
        <f>SUM('დამტკ. ბიუჯ.'!H483,'ცვლილ. ბიუჯ.'!I483)</f>
        <v>20984500</v>
      </c>
      <c r="I483" s="4">
        <f t="shared" ref="I483:I506" si="28">SUM(E483,F483)</f>
        <v>20015500</v>
      </c>
      <c r="J483" s="4">
        <f t="shared" ref="J483:J506" si="29">SUM(E483,F483,G483)</f>
        <v>34015500</v>
      </c>
    </row>
    <row r="484" spans="1:10" ht="15.75" thickTop="1" x14ac:dyDescent="0.25">
      <c r="A484" t="str">
        <f t="shared" si="27"/>
        <v>a</v>
      </c>
      <c r="B484" s="5"/>
      <c r="C484" s="6" t="s">
        <v>10</v>
      </c>
      <c r="D484" s="7">
        <f>SUM('დამტკ. ბიუჯ.'!D484,'ცვლილ. ბიუჯ.'!E484)</f>
        <v>55000000</v>
      </c>
      <c r="E484" s="7">
        <f>SUM('დამტკ. ბიუჯ.'!E484,'ცვლილ. ბიუჯ.'!F484)</f>
        <v>9539500</v>
      </c>
      <c r="F484" s="7">
        <f>SUM('დამტკ. ბიუჯ.'!F484,'ცვლილ. ბიუჯ.'!G484)</f>
        <v>10476000</v>
      </c>
      <c r="G484" s="7">
        <f>SUM('დამტკ. ბიუჯ.'!G484,'ცვლილ. ბიუჯ.'!H484)</f>
        <v>14000000</v>
      </c>
      <c r="H484" s="7">
        <f>SUM('დამტკ. ბიუჯ.'!H484,'ცვლილ. ბიუჯ.'!I484)</f>
        <v>20984500</v>
      </c>
      <c r="I484" s="7">
        <f t="shared" si="28"/>
        <v>20015500</v>
      </c>
      <c r="J484" s="7">
        <f t="shared" si="29"/>
        <v>34015500</v>
      </c>
    </row>
    <row r="485" spans="1:10" x14ac:dyDescent="0.25">
      <c r="A485" t="str">
        <f t="shared" si="27"/>
        <v>b</v>
      </c>
      <c r="B485" s="8"/>
      <c r="C485" s="9" t="s">
        <v>11</v>
      </c>
      <c r="D485" s="10">
        <f>SUM('დამტკ. ბიუჯ.'!D485,'ცვლილ. ბიუჯ.'!E485)</f>
        <v>0</v>
      </c>
      <c r="E485" s="10">
        <f>SUM('დამტკ. ბიუჯ.'!E485,'ცვლილ. ბიუჯ.'!F485)</f>
        <v>0</v>
      </c>
      <c r="F485" s="10">
        <f>SUM('დამტკ. ბიუჯ.'!F485,'ცვლილ. ბიუჯ.'!G485)</f>
        <v>0</v>
      </c>
      <c r="G485" s="10">
        <f>SUM('დამტკ. ბიუჯ.'!G485,'ცვლილ. ბიუჯ.'!H485)</f>
        <v>0</v>
      </c>
      <c r="H485" s="10">
        <f>SUM('დამტკ. ბიუჯ.'!H485,'ცვლილ. ბიუჯ.'!I485)</f>
        <v>0</v>
      </c>
      <c r="I485" s="10">
        <f t="shared" si="28"/>
        <v>0</v>
      </c>
      <c r="J485" s="10">
        <f t="shared" si="29"/>
        <v>0</v>
      </c>
    </row>
    <row r="486" spans="1:10" x14ac:dyDescent="0.25">
      <c r="A486" t="str">
        <f t="shared" si="27"/>
        <v>b</v>
      </c>
      <c r="B486" s="8"/>
      <c r="C486" s="9" t="s">
        <v>12</v>
      </c>
      <c r="D486" s="10">
        <f>SUM('დამტკ. ბიუჯ.'!D486,'ცვლილ. ბიუჯ.'!E486)</f>
        <v>0</v>
      </c>
      <c r="E486" s="10">
        <f>SUM('დამტკ. ბიუჯ.'!E486,'ცვლილ. ბიუჯ.'!F486)</f>
        <v>0</v>
      </c>
      <c r="F486" s="10">
        <f>SUM('დამტკ. ბიუჯ.'!F486,'ცვლილ. ბიუჯ.'!G486)</f>
        <v>0</v>
      </c>
      <c r="G486" s="10">
        <f>SUM('დამტკ. ბიუჯ.'!G486,'ცვლილ. ბიუჯ.'!H486)</f>
        <v>0</v>
      </c>
      <c r="H486" s="10">
        <f>SUM('დამტკ. ბიუჯ.'!H486,'ცვლილ. ბიუჯ.'!I486)</f>
        <v>0</v>
      </c>
      <c r="I486" s="10">
        <f t="shared" si="28"/>
        <v>0</v>
      </c>
      <c r="J486" s="10">
        <f t="shared" si="29"/>
        <v>0</v>
      </c>
    </row>
    <row r="487" spans="1:10" x14ac:dyDescent="0.25">
      <c r="A487" t="str">
        <f t="shared" si="27"/>
        <v>b</v>
      </c>
      <c r="B487" s="8"/>
      <c r="C487" s="9" t="s">
        <v>13</v>
      </c>
      <c r="D487" s="10">
        <f>SUM('დამტკ. ბიუჯ.'!D487,'ცვლილ. ბიუჯ.'!E487)</f>
        <v>0</v>
      </c>
      <c r="E487" s="10">
        <f>SUM('დამტკ. ბიუჯ.'!E487,'ცვლილ. ბიუჯ.'!F487)</f>
        <v>0</v>
      </c>
      <c r="F487" s="10">
        <f>SUM('დამტკ. ბიუჯ.'!F487,'ცვლილ. ბიუჯ.'!G487)</f>
        <v>0</v>
      </c>
      <c r="G487" s="10">
        <f>SUM('დამტკ. ბიუჯ.'!G487,'ცვლილ. ბიუჯ.'!H487)</f>
        <v>0</v>
      </c>
      <c r="H487" s="10">
        <f>SUM('დამტკ. ბიუჯ.'!H487,'ცვლილ. ბიუჯ.'!I487)</f>
        <v>0</v>
      </c>
      <c r="I487" s="10">
        <f t="shared" si="28"/>
        <v>0</v>
      </c>
      <c r="J487" s="10">
        <f t="shared" si="29"/>
        <v>0</v>
      </c>
    </row>
    <row r="488" spans="1:10" x14ac:dyDescent="0.25">
      <c r="A488" t="str">
        <f t="shared" si="27"/>
        <v>b</v>
      </c>
      <c r="B488" s="8"/>
      <c r="C488" s="9" t="s">
        <v>14</v>
      </c>
      <c r="D488" s="10">
        <f>SUM('დამტკ. ბიუჯ.'!D488,'ცვლილ. ბიუჯ.'!E488)</f>
        <v>0</v>
      </c>
      <c r="E488" s="10">
        <f>SUM('დამტკ. ბიუჯ.'!E488,'ცვლილ. ბიუჯ.'!F488)</f>
        <v>0</v>
      </c>
      <c r="F488" s="10">
        <f>SUM('დამტკ. ბიუჯ.'!F488,'ცვლილ. ბიუჯ.'!G488)</f>
        <v>0</v>
      </c>
      <c r="G488" s="10">
        <f>SUM('დამტკ. ბიუჯ.'!G488,'ცვლილ. ბიუჯ.'!H488)</f>
        <v>0</v>
      </c>
      <c r="H488" s="10">
        <f>SUM('დამტკ. ბიუჯ.'!H488,'ცვლილ. ბიუჯ.'!I488)</f>
        <v>0</v>
      </c>
      <c r="I488" s="10">
        <f t="shared" si="28"/>
        <v>0</v>
      </c>
      <c r="J488" s="10">
        <f t="shared" si="29"/>
        <v>0</v>
      </c>
    </row>
    <row r="489" spans="1:10" x14ac:dyDescent="0.25">
      <c r="A489" t="str">
        <f t="shared" si="27"/>
        <v>b</v>
      </c>
      <c r="B489" s="8"/>
      <c r="C489" s="9" t="s">
        <v>15</v>
      </c>
      <c r="D489" s="10">
        <f>SUM('დამტკ. ბიუჯ.'!D489,'ცვლილ. ბიუჯ.'!E489)</f>
        <v>0</v>
      </c>
      <c r="E489" s="10">
        <f>SUM('დამტკ. ბიუჯ.'!E489,'ცვლილ. ბიუჯ.'!F489)</f>
        <v>0</v>
      </c>
      <c r="F489" s="10">
        <f>SUM('დამტკ. ბიუჯ.'!F489,'ცვლილ. ბიუჯ.'!G489)</f>
        <v>0</v>
      </c>
      <c r="G489" s="10">
        <f>SUM('დამტკ. ბიუჯ.'!G489,'ცვლილ. ბიუჯ.'!H489)</f>
        <v>0</v>
      </c>
      <c r="H489" s="10">
        <f>SUM('დამტკ. ბიუჯ.'!H489,'ცვლილ. ბიუჯ.'!I489)</f>
        <v>0</v>
      </c>
      <c r="I489" s="10">
        <f t="shared" si="28"/>
        <v>0</v>
      </c>
      <c r="J489" s="10">
        <f t="shared" si="29"/>
        <v>0</v>
      </c>
    </row>
    <row r="490" spans="1:10" x14ac:dyDescent="0.25">
      <c r="A490" t="str">
        <f t="shared" si="27"/>
        <v>a</v>
      </c>
      <c r="B490" s="8"/>
      <c r="C490" s="9" t="s">
        <v>16</v>
      </c>
      <c r="D490" s="10">
        <f>SUM('დამტკ. ბიუჯ.'!D490,'ცვლილ. ბიუჯ.'!E490)</f>
        <v>55000000</v>
      </c>
      <c r="E490" s="10">
        <f>SUM('დამტკ. ბიუჯ.'!E490,'ცვლილ. ბიუჯ.'!F490)</f>
        <v>9539500</v>
      </c>
      <c r="F490" s="10">
        <f>SUM('დამტკ. ბიუჯ.'!F490,'ცვლილ. ბიუჯ.'!G490)</f>
        <v>10476000</v>
      </c>
      <c r="G490" s="10">
        <f>SUM('დამტკ. ბიუჯ.'!G490,'ცვლილ. ბიუჯ.'!H490)</f>
        <v>14000000</v>
      </c>
      <c r="H490" s="10">
        <f>SUM('დამტკ. ბიუჯ.'!H490,'ცვლილ. ბიუჯ.'!I490)</f>
        <v>20984500</v>
      </c>
      <c r="I490" s="10">
        <f t="shared" si="28"/>
        <v>20015500</v>
      </c>
      <c r="J490" s="10">
        <f t="shared" si="29"/>
        <v>34015500</v>
      </c>
    </row>
    <row r="491" spans="1:10" x14ac:dyDescent="0.25">
      <c r="A491" t="str">
        <f t="shared" si="27"/>
        <v>b</v>
      </c>
      <c r="B491" s="8"/>
      <c r="C491" s="9" t="s">
        <v>17</v>
      </c>
      <c r="D491" s="10">
        <f>SUM('დამტკ. ბიუჯ.'!D491,'ცვლილ. ბიუჯ.'!E491)</f>
        <v>0</v>
      </c>
      <c r="E491" s="10">
        <f>SUM('დამტკ. ბიუჯ.'!E491,'ცვლილ. ბიუჯ.'!F491)</f>
        <v>0</v>
      </c>
      <c r="F491" s="10">
        <f>SUM('დამტკ. ბიუჯ.'!F491,'ცვლილ. ბიუჯ.'!G491)</f>
        <v>0</v>
      </c>
      <c r="G491" s="10">
        <f>SUM('დამტკ. ბიუჯ.'!G491,'ცვლილ. ბიუჯ.'!H491)</f>
        <v>0</v>
      </c>
      <c r="H491" s="10">
        <f>SUM('დამტკ. ბიუჯ.'!H491,'ცვლილ. ბიუჯ.'!I491)</f>
        <v>0</v>
      </c>
      <c r="I491" s="10">
        <f t="shared" si="28"/>
        <v>0</v>
      </c>
      <c r="J491" s="10">
        <f t="shared" si="29"/>
        <v>0</v>
      </c>
    </row>
    <row r="492" spans="1:10" x14ac:dyDescent="0.25">
      <c r="A492" t="str">
        <f t="shared" si="27"/>
        <v>b</v>
      </c>
      <c r="B492" s="5"/>
      <c r="C492" s="6" t="s">
        <v>18</v>
      </c>
      <c r="D492" s="7">
        <f>SUM('დამტკ. ბიუჯ.'!D492,'ცვლილ. ბიუჯ.'!E492)</f>
        <v>0</v>
      </c>
      <c r="E492" s="7">
        <f>SUM('დამტკ. ბიუჯ.'!E492,'ცვლილ. ბიუჯ.'!F492)</f>
        <v>0</v>
      </c>
      <c r="F492" s="7">
        <f>SUM('დამტკ. ბიუჯ.'!F492,'ცვლილ. ბიუჯ.'!G492)</f>
        <v>0</v>
      </c>
      <c r="G492" s="7">
        <f>SUM('დამტკ. ბიუჯ.'!G492,'ცვლილ. ბიუჯ.'!H492)</f>
        <v>0</v>
      </c>
      <c r="H492" s="7">
        <f>SUM('დამტკ. ბიუჯ.'!H492,'ცვლილ. ბიუჯ.'!I492)</f>
        <v>0</v>
      </c>
      <c r="I492" s="7">
        <f t="shared" si="28"/>
        <v>0</v>
      </c>
      <c r="J492" s="7">
        <f t="shared" si="29"/>
        <v>0</v>
      </c>
    </row>
    <row r="493" spans="1:10" x14ac:dyDescent="0.25">
      <c r="A493" t="str">
        <f t="shared" si="27"/>
        <v>b</v>
      </c>
      <c r="B493" s="5"/>
      <c r="C493" s="6" t="s">
        <v>19</v>
      </c>
      <c r="D493" s="7">
        <f>SUM('დამტკ. ბიუჯ.'!D493,'ცვლილ. ბიუჯ.'!E493)</f>
        <v>0</v>
      </c>
      <c r="E493" s="7">
        <f>SUM('დამტკ. ბიუჯ.'!E493,'ცვლილ. ბიუჯ.'!F493)</f>
        <v>0</v>
      </c>
      <c r="F493" s="7">
        <f>SUM('დამტკ. ბიუჯ.'!F493,'ცვლილ. ბიუჯ.'!G493)</f>
        <v>0</v>
      </c>
      <c r="G493" s="7">
        <f>SUM('დამტკ. ბიუჯ.'!G493,'ცვლილ. ბიუჯ.'!H493)</f>
        <v>0</v>
      </c>
      <c r="H493" s="7">
        <f>SUM('დამტკ. ბიუჯ.'!H493,'ცვლილ. ბიუჯ.'!I493)</f>
        <v>0</v>
      </c>
      <c r="I493" s="7">
        <f t="shared" si="28"/>
        <v>0</v>
      </c>
      <c r="J493" s="7">
        <f t="shared" si="29"/>
        <v>0</v>
      </c>
    </row>
    <row r="494" spans="1:10" ht="15.75" thickBot="1" x14ac:dyDescent="0.3">
      <c r="A494" t="str">
        <f t="shared" si="27"/>
        <v>b</v>
      </c>
      <c r="B494" s="11"/>
      <c r="C494" s="12" t="s">
        <v>20</v>
      </c>
      <c r="D494" s="13">
        <f>SUM('დამტკ. ბიუჯ.'!D494,'ცვლილ. ბიუჯ.'!E494)</f>
        <v>0</v>
      </c>
      <c r="E494" s="13">
        <f>SUM('დამტკ. ბიუჯ.'!E494,'ცვლილ. ბიუჯ.'!F494)</f>
        <v>0</v>
      </c>
      <c r="F494" s="13">
        <f>SUM('დამტკ. ბიუჯ.'!F494,'ცვლილ. ბიუჯ.'!G494)</f>
        <v>0</v>
      </c>
      <c r="G494" s="13">
        <f>SUM('დამტკ. ბიუჯ.'!G494,'ცვლილ. ბიუჯ.'!H494)</f>
        <v>0</v>
      </c>
      <c r="H494" s="13">
        <f>SUM('დამტკ. ბიუჯ.'!H494,'ცვლილ. ბიუჯ.'!I494)</f>
        <v>0</v>
      </c>
      <c r="I494" s="13">
        <f t="shared" si="28"/>
        <v>0</v>
      </c>
      <c r="J494" s="13">
        <f t="shared" si="29"/>
        <v>0</v>
      </c>
    </row>
    <row r="495" spans="1:10" ht="46.5" thickTop="1" thickBot="1" x14ac:dyDescent="0.3">
      <c r="A495" t="str">
        <f t="shared" si="27"/>
        <v>a</v>
      </c>
      <c r="B495" s="16" t="s">
        <v>240</v>
      </c>
      <c r="C495" s="4" t="s">
        <v>243</v>
      </c>
      <c r="D495" s="4">
        <f>SUM('დამტკ. ბიუჯ.'!D495,'ცვლილ. ბიუჯ.'!E495)</f>
        <v>30000000</v>
      </c>
      <c r="E495" s="4">
        <f>SUM('დამტკ. ბიუჯ.'!E495,'ცვლილ. ბიუჯ.'!F495)</f>
        <v>6930000</v>
      </c>
      <c r="F495" s="4">
        <f>SUM('დამტკ. ბიუჯ.'!F495,'ცვლილ. ბიუჯ.'!G495)</f>
        <v>7003100</v>
      </c>
      <c r="G495" s="4">
        <f>SUM('დამტკ. ბიუჯ.'!G495,'ცვლილ. ბიუჯ.'!H495)</f>
        <v>7500000</v>
      </c>
      <c r="H495" s="4">
        <f>SUM('დამტკ. ბიუჯ.'!H495,'ცვლილ. ბიუჯ.'!I495)</f>
        <v>8566900</v>
      </c>
      <c r="I495" s="4">
        <f t="shared" si="28"/>
        <v>13933100</v>
      </c>
      <c r="J495" s="4">
        <f t="shared" si="29"/>
        <v>21433100</v>
      </c>
    </row>
    <row r="496" spans="1:10" ht="15.75" thickTop="1" x14ac:dyDescent="0.25">
      <c r="A496" t="str">
        <f t="shared" si="27"/>
        <v>a</v>
      </c>
      <c r="B496" s="5"/>
      <c r="C496" s="6" t="s">
        <v>10</v>
      </c>
      <c r="D496" s="7">
        <f>SUM('დამტკ. ბიუჯ.'!D496,'ცვლილ. ბიუჯ.'!E496)</f>
        <v>30000000</v>
      </c>
      <c r="E496" s="7">
        <f>SUM('დამტკ. ბიუჯ.'!E496,'ცვლილ. ბიუჯ.'!F496)</f>
        <v>6930000</v>
      </c>
      <c r="F496" s="7">
        <f>SUM('დამტკ. ბიუჯ.'!F496,'ცვლილ. ბიუჯ.'!G496)</f>
        <v>7003100</v>
      </c>
      <c r="G496" s="7">
        <f>SUM('დამტკ. ბიუჯ.'!G496,'ცვლილ. ბიუჯ.'!H496)</f>
        <v>7500000</v>
      </c>
      <c r="H496" s="7">
        <f>SUM('დამტკ. ბიუჯ.'!H496,'ცვლილ. ბიუჯ.'!I496)</f>
        <v>8566900</v>
      </c>
      <c r="I496" s="7">
        <f t="shared" si="28"/>
        <v>13933100</v>
      </c>
      <c r="J496" s="7">
        <f t="shared" si="29"/>
        <v>21433100</v>
      </c>
    </row>
    <row r="497" spans="1:10" x14ac:dyDescent="0.25">
      <c r="A497" t="str">
        <f t="shared" si="27"/>
        <v>b</v>
      </c>
      <c r="B497" s="8"/>
      <c r="C497" s="9" t="s">
        <v>11</v>
      </c>
      <c r="D497" s="10">
        <f>SUM('დამტკ. ბიუჯ.'!D497,'ცვლილ. ბიუჯ.'!E497)</f>
        <v>0</v>
      </c>
      <c r="E497" s="10">
        <f>SUM('დამტკ. ბიუჯ.'!E497,'ცვლილ. ბიუჯ.'!F497)</f>
        <v>0</v>
      </c>
      <c r="F497" s="10">
        <f>SUM('დამტკ. ბიუჯ.'!F497,'ცვლილ. ბიუჯ.'!G497)</f>
        <v>0</v>
      </c>
      <c r="G497" s="10">
        <f>SUM('დამტკ. ბიუჯ.'!G497,'ცვლილ. ბიუჯ.'!H497)</f>
        <v>0</v>
      </c>
      <c r="H497" s="10">
        <f>SUM('დამტკ. ბიუჯ.'!H497,'ცვლილ. ბიუჯ.'!I497)</f>
        <v>0</v>
      </c>
      <c r="I497" s="10">
        <f t="shared" si="28"/>
        <v>0</v>
      </c>
      <c r="J497" s="10">
        <f t="shared" si="29"/>
        <v>0</v>
      </c>
    </row>
    <row r="498" spans="1:10" x14ac:dyDescent="0.25">
      <c r="A498" t="str">
        <f t="shared" si="27"/>
        <v>b</v>
      </c>
      <c r="B498" s="8"/>
      <c r="C498" s="9" t="s">
        <v>12</v>
      </c>
      <c r="D498" s="10">
        <f>SUM('დამტკ. ბიუჯ.'!D498,'ცვლილ. ბიუჯ.'!E498)</f>
        <v>0</v>
      </c>
      <c r="E498" s="10">
        <f>SUM('დამტკ. ბიუჯ.'!E498,'ცვლილ. ბიუჯ.'!F498)</f>
        <v>0</v>
      </c>
      <c r="F498" s="10">
        <f>SUM('დამტკ. ბიუჯ.'!F498,'ცვლილ. ბიუჯ.'!G498)</f>
        <v>0</v>
      </c>
      <c r="G498" s="10">
        <f>SUM('დამტკ. ბიუჯ.'!G498,'ცვლილ. ბიუჯ.'!H498)</f>
        <v>0</v>
      </c>
      <c r="H498" s="10">
        <f>SUM('დამტკ. ბიუჯ.'!H498,'ცვლილ. ბიუჯ.'!I498)</f>
        <v>0</v>
      </c>
      <c r="I498" s="10">
        <f t="shared" si="28"/>
        <v>0</v>
      </c>
      <c r="J498" s="10">
        <f t="shared" si="29"/>
        <v>0</v>
      </c>
    </row>
    <row r="499" spans="1:10" x14ac:dyDescent="0.25">
      <c r="A499" t="str">
        <f t="shared" si="27"/>
        <v>b</v>
      </c>
      <c r="B499" s="8"/>
      <c r="C499" s="9" t="s">
        <v>13</v>
      </c>
      <c r="D499" s="10">
        <f>SUM('დამტკ. ბიუჯ.'!D499,'ცვლილ. ბიუჯ.'!E499)</f>
        <v>0</v>
      </c>
      <c r="E499" s="10">
        <f>SUM('დამტკ. ბიუჯ.'!E499,'ცვლილ. ბიუჯ.'!F499)</f>
        <v>0</v>
      </c>
      <c r="F499" s="10">
        <f>SUM('დამტკ. ბიუჯ.'!F499,'ცვლილ. ბიუჯ.'!G499)</f>
        <v>0</v>
      </c>
      <c r="G499" s="10">
        <f>SUM('დამტკ. ბიუჯ.'!G499,'ცვლილ. ბიუჯ.'!H499)</f>
        <v>0</v>
      </c>
      <c r="H499" s="10">
        <f>SUM('დამტკ. ბიუჯ.'!H499,'ცვლილ. ბიუჯ.'!I499)</f>
        <v>0</v>
      </c>
      <c r="I499" s="10">
        <f t="shared" si="28"/>
        <v>0</v>
      </c>
      <c r="J499" s="10">
        <f t="shared" si="29"/>
        <v>0</v>
      </c>
    </row>
    <row r="500" spans="1:10" x14ac:dyDescent="0.25">
      <c r="A500" t="str">
        <f t="shared" si="27"/>
        <v>b</v>
      </c>
      <c r="B500" s="8"/>
      <c r="C500" s="9" t="s">
        <v>14</v>
      </c>
      <c r="D500" s="10">
        <f>SUM('დამტკ. ბიუჯ.'!D500,'ცვლილ. ბიუჯ.'!E500)</f>
        <v>0</v>
      </c>
      <c r="E500" s="10">
        <f>SUM('დამტკ. ბიუჯ.'!E500,'ცვლილ. ბიუჯ.'!F500)</f>
        <v>0</v>
      </c>
      <c r="F500" s="10">
        <f>SUM('დამტკ. ბიუჯ.'!F500,'ცვლილ. ბიუჯ.'!G500)</f>
        <v>0</v>
      </c>
      <c r="G500" s="10">
        <f>SUM('დამტკ. ბიუჯ.'!G500,'ცვლილ. ბიუჯ.'!H500)</f>
        <v>0</v>
      </c>
      <c r="H500" s="10">
        <f>SUM('დამტკ. ბიუჯ.'!H500,'ცვლილ. ბიუჯ.'!I500)</f>
        <v>0</v>
      </c>
      <c r="I500" s="10">
        <f t="shared" si="28"/>
        <v>0</v>
      </c>
      <c r="J500" s="10">
        <f t="shared" si="29"/>
        <v>0</v>
      </c>
    </row>
    <row r="501" spans="1:10" x14ac:dyDescent="0.25">
      <c r="A501" t="str">
        <f t="shared" si="27"/>
        <v>b</v>
      </c>
      <c r="B501" s="8"/>
      <c r="C501" s="9" t="s">
        <v>15</v>
      </c>
      <c r="D501" s="10">
        <f>SUM('დამტკ. ბიუჯ.'!D501,'ცვლილ. ბიუჯ.'!E501)</f>
        <v>0</v>
      </c>
      <c r="E501" s="10">
        <f>SUM('დამტკ. ბიუჯ.'!E501,'ცვლილ. ბიუჯ.'!F501)</f>
        <v>0</v>
      </c>
      <c r="F501" s="10">
        <f>SUM('დამტკ. ბიუჯ.'!F501,'ცვლილ. ბიუჯ.'!G501)</f>
        <v>0</v>
      </c>
      <c r="G501" s="10">
        <f>SUM('დამტკ. ბიუჯ.'!G501,'ცვლილ. ბიუჯ.'!H501)</f>
        <v>0</v>
      </c>
      <c r="H501" s="10">
        <f>SUM('დამტკ. ბიუჯ.'!H501,'ცვლილ. ბიუჯ.'!I501)</f>
        <v>0</v>
      </c>
      <c r="I501" s="10">
        <f t="shared" si="28"/>
        <v>0</v>
      </c>
      <c r="J501" s="10">
        <f t="shared" si="29"/>
        <v>0</v>
      </c>
    </row>
    <row r="502" spans="1:10" x14ac:dyDescent="0.25">
      <c r="A502" t="str">
        <f t="shared" si="27"/>
        <v>a</v>
      </c>
      <c r="B502" s="8"/>
      <c r="C502" s="9" t="s">
        <v>16</v>
      </c>
      <c r="D502" s="10">
        <f>SUM('დამტკ. ბიუჯ.'!D502,'ცვლილ. ბიუჯ.'!E502)</f>
        <v>30000000</v>
      </c>
      <c r="E502" s="10">
        <f>SUM('დამტკ. ბიუჯ.'!E502,'ცვლილ. ბიუჯ.'!F502)</f>
        <v>6930000</v>
      </c>
      <c r="F502" s="10">
        <f>SUM('დამტკ. ბიუჯ.'!F502,'ცვლილ. ბიუჯ.'!G502)</f>
        <v>7003100</v>
      </c>
      <c r="G502" s="10">
        <f>SUM('დამტკ. ბიუჯ.'!G502,'ცვლილ. ბიუჯ.'!H502)</f>
        <v>7500000</v>
      </c>
      <c r="H502" s="10">
        <f>SUM('დამტკ. ბიუჯ.'!H502,'ცვლილ. ბიუჯ.'!I502)</f>
        <v>8566900</v>
      </c>
      <c r="I502" s="10">
        <f t="shared" si="28"/>
        <v>13933100</v>
      </c>
      <c r="J502" s="10">
        <f t="shared" si="29"/>
        <v>21433100</v>
      </c>
    </row>
    <row r="503" spans="1:10" x14ac:dyDescent="0.25">
      <c r="A503" t="str">
        <f t="shared" si="27"/>
        <v>b</v>
      </c>
      <c r="B503" s="8"/>
      <c r="C503" s="9" t="s">
        <v>17</v>
      </c>
      <c r="D503" s="10">
        <f>SUM('დამტკ. ბიუჯ.'!D503,'ცვლილ. ბიუჯ.'!E503)</f>
        <v>0</v>
      </c>
      <c r="E503" s="10">
        <f>SUM('დამტკ. ბიუჯ.'!E503,'ცვლილ. ბიუჯ.'!F503)</f>
        <v>0</v>
      </c>
      <c r="F503" s="10">
        <f>SUM('დამტკ. ბიუჯ.'!F503,'ცვლილ. ბიუჯ.'!G503)</f>
        <v>0</v>
      </c>
      <c r="G503" s="10">
        <f>SUM('დამტკ. ბიუჯ.'!G503,'ცვლილ. ბიუჯ.'!H503)</f>
        <v>0</v>
      </c>
      <c r="H503" s="10">
        <f>SUM('დამტკ. ბიუჯ.'!H503,'ცვლილ. ბიუჯ.'!I503)</f>
        <v>0</v>
      </c>
      <c r="I503" s="10">
        <f t="shared" si="28"/>
        <v>0</v>
      </c>
      <c r="J503" s="10">
        <f t="shared" si="29"/>
        <v>0</v>
      </c>
    </row>
    <row r="504" spans="1:10" x14ac:dyDescent="0.25">
      <c r="A504" t="str">
        <f t="shared" si="27"/>
        <v>b</v>
      </c>
      <c r="B504" s="5"/>
      <c r="C504" s="6" t="s">
        <v>18</v>
      </c>
      <c r="D504" s="7">
        <f>SUM('დამტკ. ბიუჯ.'!D504,'ცვლილ. ბიუჯ.'!E504)</f>
        <v>0</v>
      </c>
      <c r="E504" s="7">
        <f>SUM('დამტკ. ბიუჯ.'!E504,'ცვლილ. ბიუჯ.'!F504)</f>
        <v>0</v>
      </c>
      <c r="F504" s="7">
        <f>SUM('დამტკ. ბიუჯ.'!F504,'ცვლილ. ბიუჯ.'!G504)</f>
        <v>0</v>
      </c>
      <c r="G504" s="7">
        <f>SUM('დამტკ. ბიუჯ.'!G504,'ცვლილ. ბიუჯ.'!H504)</f>
        <v>0</v>
      </c>
      <c r="H504" s="7">
        <f>SUM('დამტკ. ბიუჯ.'!H504,'ცვლილ. ბიუჯ.'!I504)</f>
        <v>0</v>
      </c>
      <c r="I504" s="7">
        <f t="shared" si="28"/>
        <v>0</v>
      </c>
      <c r="J504" s="7">
        <f t="shared" si="29"/>
        <v>0</v>
      </c>
    </row>
    <row r="505" spans="1:10" x14ac:dyDescent="0.25">
      <c r="A505" t="str">
        <f t="shared" si="27"/>
        <v>b</v>
      </c>
      <c r="B505" s="5"/>
      <c r="C505" s="6" t="s">
        <v>19</v>
      </c>
      <c r="D505" s="7">
        <f>SUM('დამტკ. ბიუჯ.'!D505,'ცვლილ. ბიუჯ.'!E505)</f>
        <v>0</v>
      </c>
      <c r="E505" s="7">
        <f>SUM('დამტკ. ბიუჯ.'!E505,'ცვლილ. ბიუჯ.'!F505)</f>
        <v>0</v>
      </c>
      <c r="F505" s="7">
        <f>SUM('დამტკ. ბიუჯ.'!F505,'ცვლილ. ბიუჯ.'!G505)</f>
        <v>0</v>
      </c>
      <c r="G505" s="7">
        <f>SUM('დამტკ. ბიუჯ.'!G505,'ცვლილ. ბიუჯ.'!H505)</f>
        <v>0</v>
      </c>
      <c r="H505" s="7">
        <f>SUM('დამტკ. ბიუჯ.'!H505,'ცვლილ. ბიუჯ.'!I505)</f>
        <v>0</v>
      </c>
      <c r="I505" s="7">
        <f t="shared" si="28"/>
        <v>0</v>
      </c>
      <c r="J505" s="7">
        <f t="shared" si="29"/>
        <v>0</v>
      </c>
    </row>
    <row r="506" spans="1:10" ht="15.75" thickBot="1" x14ac:dyDescent="0.3">
      <c r="A506" t="str">
        <f t="shared" si="27"/>
        <v>b</v>
      </c>
      <c r="B506" s="11"/>
      <c r="C506" s="12" t="s">
        <v>20</v>
      </c>
      <c r="D506" s="13">
        <f>SUM('დამტკ. ბიუჯ.'!D506,'ცვლილ. ბიუჯ.'!E506)</f>
        <v>0</v>
      </c>
      <c r="E506" s="13">
        <f>SUM('დამტკ. ბიუჯ.'!E506,'ცვლილ. ბიუჯ.'!F506)</f>
        <v>0</v>
      </c>
      <c r="F506" s="13">
        <f>SUM('დამტკ. ბიუჯ.'!F506,'ცვლილ. ბიუჯ.'!G506)</f>
        <v>0</v>
      </c>
      <c r="G506" s="13">
        <f>SUM('დამტკ. ბიუჯ.'!G506,'ცვლილ. ბიუჯ.'!H506)</f>
        <v>0</v>
      </c>
      <c r="H506" s="13">
        <f>SUM('დამტკ. ბიუჯ.'!H506,'ცვლილ. ბიუჯ.'!I506)</f>
        <v>0</v>
      </c>
      <c r="I506" s="13">
        <f t="shared" si="28"/>
        <v>0</v>
      </c>
      <c r="J506" s="13">
        <f t="shared" si="29"/>
        <v>0</v>
      </c>
    </row>
    <row r="507" spans="1:10" ht="46.5" thickTop="1" thickBot="1" x14ac:dyDescent="0.3">
      <c r="A507" t="str">
        <f t="shared" si="24"/>
        <v>a</v>
      </c>
      <c r="B507" s="16" t="s">
        <v>241</v>
      </c>
      <c r="C507" s="4" t="s">
        <v>245</v>
      </c>
      <c r="D507" s="4">
        <f>SUM('დამტკ. ბიუჯ.'!D507,'ცვლილ. ბიუჯ.'!E507)</f>
        <v>5000000</v>
      </c>
      <c r="E507" s="4">
        <f>SUM('დამტკ. ბიუჯ.'!E507,'ცვლილ. ბიუჯ.'!F507)</f>
        <v>863000</v>
      </c>
      <c r="F507" s="4">
        <f>SUM('დამტკ. ბიუჯ.'!F507,'ცვლილ. ბიუჯ.'!G507)</f>
        <v>877900</v>
      </c>
      <c r="G507" s="4">
        <f>SUM('დამტკ. ბიუჯ.'!G507,'ცვლილ. ბიუჯ.'!H507)</f>
        <v>1250000</v>
      </c>
      <c r="H507" s="4">
        <f>SUM('დამტკ. ბიუჯ.'!H507,'ცვლილ. ბიუჯ.'!I507)</f>
        <v>2009100</v>
      </c>
      <c r="I507" s="4">
        <f t="shared" si="25"/>
        <v>1740900</v>
      </c>
      <c r="J507" s="4">
        <f t="shared" si="26"/>
        <v>2990900</v>
      </c>
    </row>
    <row r="508" spans="1:10" ht="15.75" thickTop="1" x14ac:dyDescent="0.25">
      <c r="A508" t="str">
        <f t="shared" si="24"/>
        <v>a</v>
      </c>
      <c r="B508" s="5"/>
      <c r="C508" s="6" t="s">
        <v>10</v>
      </c>
      <c r="D508" s="7">
        <f>SUM('დამტკ. ბიუჯ.'!D508,'ცვლილ. ბიუჯ.'!E508)</f>
        <v>5000000</v>
      </c>
      <c r="E508" s="7">
        <f>SUM('დამტკ. ბიუჯ.'!E508,'ცვლილ. ბიუჯ.'!F508)</f>
        <v>863000</v>
      </c>
      <c r="F508" s="7">
        <f>SUM('დამტკ. ბიუჯ.'!F508,'ცვლილ. ბიუჯ.'!G508)</f>
        <v>877900</v>
      </c>
      <c r="G508" s="7">
        <f>SUM('დამტკ. ბიუჯ.'!G508,'ცვლილ. ბიუჯ.'!H508)</f>
        <v>1250000</v>
      </c>
      <c r="H508" s="7">
        <f>SUM('დამტკ. ბიუჯ.'!H508,'ცვლილ. ბიუჯ.'!I508)</f>
        <v>2009100</v>
      </c>
      <c r="I508" s="7">
        <f t="shared" si="25"/>
        <v>1740900</v>
      </c>
      <c r="J508" s="7">
        <f t="shared" si="26"/>
        <v>2990900</v>
      </c>
    </row>
    <row r="509" spans="1:10" x14ac:dyDescent="0.25">
      <c r="A509" t="str">
        <f t="shared" si="24"/>
        <v>b</v>
      </c>
      <c r="B509" s="8"/>
      <c r="C509" s="9" t="s">
        <v>11</v>
      </c>
      <c r="D509" s="10">
        <f>SUM('დამტკ. ბიუჯ.'!D509,'ცვლილ. ბიუჯ.'!E509)</f>
        <v>0</v>
      </c>
      <c r="E509" s="10">
        <f>SUM('დამტკ. ბიუჯ.'!E509,'ცვლილ. ბიუჯ.'!F509)</f>
        <v>0</v>
      </c>
      <c r="F509" s="10">
        <f>SUM('დამტკ. ბიუჯ.'!F509,'ცვლილ. ბიუჯ.'!G509)</f>
        <v>0</v>
      </c>
      <c r="G509" s="10">
        <f>SUM('დამტკ. ბიუჯ.'!G509,'ცვლილ. ბიუჯ.'!H509)</f>
        <v>0</v>
      </c>
      <c r="H509" s="10">
        <f>SUM('დამტკ. ბიუჯ.'!H509,'ცვლილ. ბიუჯ.'!I509)</f>
        <v>0</v>
      </c>
      <c r="I509" s="10">
        <f t="shared" si="25"/>
        <v>0</v>
      </c>
      <c r="J509" s="10">
        <f t="shared" si="26"/>
        <v>0</v>
      </c>
    </row>
    <row r="510" spans="1:10" x14ac:dyDescent="0.25">
      <c r="A510" t="str">
        <f t="shared" si="24"/>
        <v>b</v>
      </c>
      <c r="B510" s="8"/>
      <c r="C510" s="9" t="s">
        <v>12</v>
      </c>
      <c r="D510" s="10">
        <f>SUM('დამტკ. ბიუჯ.'!D510,'ცვლილ. ბიუჯ.'!E510)</f>
        <v>0</v>
      </c>
      <c r="E510" s="10">
        <f>SUM('დამტკ. ბიუჯ.'!E510,'ცვლილ. ბიუჯ.'!F510)</f>
        <v>0</v>
      </c>
      <c r="F510" s="10">
        <f>SUM('დამტკ. ბიუჯ.'!F510,'ცვლილ. ბიუჯ.'!G510)</f>
        <v>0</v>
      </c>
      <c r="G510" s="10">
        <f>SUM('დამტკ. ბიუჯ.'!G510,'ცვლილ. ბიუჯ.'!H510)</f>
        <v>0</v>
      </c>
      <c r="H510" s="10">
        <f>SUM('დამტკ. ბიუჯ.'!H510,'ცვლილ. ბიუჯ.'!I510)</f>
        <v>0</v>
      </c>
      <c r="I510" s="10">
        <f t="shared" si="25"/>
        <v>0</v>
      </c>
      <c r="J510" s="10">
        <f t="shared" si="26"/>
        <v>0</v>
      </c>
    </row>
    <row r="511" spans="1:10" x14ac:dyDescent="0.25">
      <c r="A511" t="str">
        <f t="shared" si="24"/>
        <v>b</v>
      </c>
      <c r="B511" s="8"/>
      <c r="C511" s="9" t="s">
        <v>13</v>
      </c>
      <c r="D511" s="10">
        <f>SUM('დამტკ. ბიუჯ.'!D511,'ცვლილ. ბიუჯ.'!E511)</f>
        <v>0</v>
      </c>
      <c r="E511" s="10">
        <f>SUM('დამტკ. ბიუჯ.'!E511,'ცვლილ. ბიუჯ.'!F511)</f>
        <v>0</v>
      </c>
      <c r="F511" s="10">
        <f>SUM('დამტკ. ბიუჯ.'!F511,'ცვლილ. ბიუჯ.'!G511)</f>
        <v>0</v>
      </c>
      <c r="G511" s="10">
        <f>SUM('დამტკ. ბიუჯ.'!G511,'ცვლილ. ბიუჯ.'!H511)</f>
        <v>0</v>
      </c>
      <c r="H511" s="10">
        <f>SUM('დამტკ. ბიუჯ.'!H511,'ცვლილ. ბიუჯ.'!I511)</f>
        <v>0</v>
      </c>
      <c r="I511" s="10">
        <f t="shared" si="25"/>
        <v>0</v>
      </c>
      <c r="J511" s="10">
        <f t="shared" si="26"/>
        <v>0</v>
      </c>
    </row>
    <row r="512" spans="1:10" x14ac:dyDescent="0.25">
      <c r="A512" t="str">
        <f t="shared" si="24"/>
        <v>b</v>
      </c>
      <c r="B512" s="8"/>
      <c r="C512" s="9" t="s">
        <v>14</v>
      </c>
      <c r="D512" s="10">
        <f>SUM('დამტკ. ბიუჯ.'!D512,'ცვლილ. ბიუჯ.'!E512)</f>
        <v>0</v>
      </c>
      <c r="E512" s="10">
        <f>SUM('დამტკ. ბიუჯ.'!E512,'ცვლილ. ბიუჯ.'!F512)</f>
        <v>0</v>
      </c>
      <c r="F512" s="10">
        <f>SUM('დამტკ. ბიუჯ.'!F512,'ცვლილ. ბიუჯ.'!G512)</f>
        <v>0</v>
      </c>
      <c r="G512" s="10">
        <f>SUM('დამტკ. ბიუჯ.'!G512,'ცვლილ. ბიუჯ.'!H512)</f>
        <v>0</v>
      </c>
      <c r="H512" s="10">
        <f>SUM('დამტკ. ბიუჯ.'!H512,'ცვლილ. ბიუჯ.'!I512)</f>
        <v>0</v>
      </c>
      <c r="I512" s="10">
        <f t="shared" si="25"/>
        <v>0</v>
      </c>
      <c r="J512" s="10">
        <f t="shared" si="26"/>
        <v>0</v>
      </c>
    </row>
    <row r="513" spans="1:10" x14ac:dyDescent="0.25">
      <c r="A513" t="str">
        <f t="shared" si="24"/>
        <v>b</v>
      </c>
      <c r="B513" s="8"/>
      <c r="C513" s="9" t="s">
        <v>15</v>
      </c>
      <c r="D513" s="10">
        <f>SUM('დამტკ. ბიუჯ.'!D513,'ცვლილ. ბიუჯ.'!E513)</f>
        <v>0</v>
      </c>
      <c r="E513" s="10">
        <f>SUM('დამტკ. ბიუჯ.'!E513,'ცვლილ. ბიუჯ.'!F513)</f>
        <v>0</v>
      </c>
      <c r="F513" s="10">
        <f>SUM('დამტკ. ბიუჯ.'!F513,'ცვლილ. ბიუჯ.'!G513)</f>
        <v>0</v>
      </c>
      <c r="G513" s="10">
        <f>SUM('დამტკ. ბიუჯ.'!G513,'ცვლილ. ბიუჯ.'!H513)</f>
        <v>0</v>
      </c>
      <c r="H513" s="10">
        <f>SUM('დამტკ. ბიუჯ.'!H513,'ცვლილ. ბიუჯ.'!I513)</f>
        <v>0</v>
      </c>
      <c r="I513" s="10">
        <f t="shared" si="25"/>
        <v>0</v>
      </c>
      <c r="J513" s="10">
        <f t="shared" si="26"/>
        <v>0</v>
      </c>
    </row>
    <row r="514" spans="1:10" x14ac:dyDescent="0.25">
      <c r="A514" t="str">
        <f t="shared" si="24"/>
        <v>a</v>
      </c>
      <c r="B514" s="8"/>
      <c r="C514" s="9" t="s">
        <v>16</v>
      </c>
      <c r="D514" s="10">
        <f>SUM('დამტკ. ბიუჯ.'!D514,'ცვლილ. ბიუჯ.'!E514)</f>
        <v>5000000</v>
      </c>
      <c r="E514" s="10">
        <f>SUM('დამტკ. ბიუჯ.'!E514,'ცვლილ. ბიუჯ.'!F514)</f>
        <v>863000</v>
      </c>
      <c r="F514" s="10">
        <f>SUM('დამტკ. ბიუჯ.'!F514,'ცვლილ. ბიუჯ.'!G514)</f>
        <v>877900</v>
      </c>
      <c r="G514" s="10">
        <f>SUM('დამტკ. ბიუჯ.'!G514,'ცვლილ. ბიუჯ.'!H514)</f>
        <v>1250000</v>
      </c>
      <c r="H514" s="10">
        <f>SUM('დამტკ. ბიუჯ.'!H514,'ცვლილ. ბიუჯ.'!I514)</f>
        <v>2009100</v>
      </c>
      <c r="I514" s="10">
        <f t="shared" si="25"/>
        <v>1740900</v>
      </c>
      <c r="J514" s="10">
        <f t="shared" si="26"/>
        <v>2990900</v>
      </c>
    </row>
    <row r="515" spans="1:10" x14ac:dyDescent="0.25">
      <c r="A515" t="str">
        <f t="shared" si="24"/>
        <v>b</v>
      </c>
      <c r="B515" s="8"/>
      <c r="C515" s="9" t="s">
        <v>17</v>
      </c>
      <c r="D515" s="10">
        <f>SUM('დამტკ. ბიუჯ.'!D515,'ცვლილ. ბიუჯ.'!E515)</f>
        <v>0</v>
      </c>
      <c r="E515" s="10">
        <f>SUM('დამტკ. ბიუჯ.'!E515,'ცვლილ. ბიუჯ.'!F515)</f>
        <v>0</v>
      </c>
      <c r="F515" s="10">
        <f>SUM('დამტკ. ბიუჯ.'!F515,'ცვლილ. ბიუჯ.'!G515)</f>
        <v>0</v>
      </c>
      <c r="G515" s="10">
        <f>SUM('დამტკ. ბიუჯ.'!G515,'ცვლილ. ბიუჯ.'!H515)</f>
        <v>0</v>
      </c>
      <c r="H515" s="10">
        <f>SUM('დამტკ. ბიუჯ.'!H515,'ცვლილ. ბიუჯ.'!I515)</f>
        <v>0</v>
      </c>
      <c r="I515" s="10">
        <f t="shared" si="25"/>
        <v>0</v>
      </c>
      <c r="J515" s="10">
        <f t="shared" si="26"/>
        <v>0</v>
      </c>
    </row>
    <row r="516" spans="1:10" x14ac:dyDescent="0.25">
      <c r="A516" t="str">
        <f t="shared" si="24"/>
        <v>b</v>
      </c>
      <c r="B516" s="5"/>
      <c r="C516" s="6" t="s">
        <v>18</v>
      </c>
      <c r="D516" s="7">
        <f>SUM('დამტკ. ბიუჯ.'!D516,'ცვლილ. ბიუჯ.'!E516)</f>
        <v>0</v>
      </c>
      <c r="E516" s="7">
        <f>SUM('დამტკ. ბიუჯ.'!E516,'ცვლილ. ბიუჯ.'!F516)</f>
        <v>0</v>
      </c>
      <c r="F516" s="7">
        <f>SUM('დამტკ. ბიუჯ.'!F516,'ცვლილ. ბიუჯ.'!G516)</f>
        <v>0</v>
      </c>
      <c r="G516" s="7">
        <f>SUM('დამტკ. ბიუჯ.'!G516,'ცვლილ. ბიუჯ.'!H516)</f>
        <v>0</v>
      </c>
      <c r="H516" s="7">
        <f>SUM('დამტკ. ბიუჯ.'!H516,'ცვლილ. ბიუჯ.'!I516)</f>
        <v>0</v>
      </c>
      <c r="I516" s="7">
        <f t="shared" si="25"/>
        <v>0</v>
      </c>
      <c r="J516" s="7">
        <f t="shared" si="26"/>
        <v>0</v>
      </c>
    </row>
    <row r="517" spans="1:10" x14ac:dyDescent="0.25">
      <c r="A517" t="str">
        <f t="shared" si="24"/>
        <v>b</v>
      </c>
      <c r="B517" s="5"/>
      <c r="C517" s="6" t="s">
        <v>19</v>
      </c>
      <c r="D517" s="7">
        <f>SUM('დამტკ. ბიუჯ.'!D517,'ცვლილ. ბიუჯ.'!E517)</f>
        <v>0</v>
      </c>
      <c r="E517" s="7">
        <f>SUM('დამტკ. ბიუჯ.'!E517,'ცვლილ. ბიუჯ.'!F517)</f>
        <v>0</v>
      </c>
      <c r="F517" s="7">
        <f>SUM('დამტკ. ბიუჯ.'!F517,'ცვლილ. ბიუჯ.'!G517)</f>
        <v>0</v>
      </c>
      <c r="G517" s="7">
        <f>SUM('დამტკ. ბიუჯ.'!G517,'ცვლილ. ბიუჯ.'!H517)</f>
        <v>0</v>
      </c>
      <c r="H517" s="7">
        <f>SUM('დამტკ. ბიუჯ.'!H517,'ცვლილ. ბიუჯ.'!I517)</f>
        <v>0</v>
      </c>
      <c r="I517" s="7">
        <f t="shared" si="25"/>
        <v>0</v>
      </c>
      <c r="J517" s="7">
        <f t="shared" si="26"/>
        <v>0</v>
      </c>
    </row>
    <row r="518" spans="1:10" ht="15.75" thickBot="1" x14ac:dyDescent="0.3">
      <c r="A518" t="str">
        <f t="shared" si="24"/>
        <v>b</v>
      </c>
      <c r="B518" s="11"/>
      <c r="C518" s="12" t="s">
        <v>20</v>
      </c>
      <c r="D518" s="13">
        <f>SUM('დამტკ. ბიუჯ.'!D518,'ცვლილ. ბიუჯ.'!E518)</f>
        <v>0</v>
      </c>
      <c r="E518" s="13">
        <f>SUM('დამტკ. ბიუჯ.'!E518,'ცვლილ. ბიუჯ.'!F518)</f>
        <v>0</v>
      </c>
      <c r="F518" s="13">
        <f>SUM('დამტკ. ბიუჯ.'!F518,'ცვლილ. ბიუჯ.'!G518)</f>
        <v>0</v>
      </c>
      <c r="G518" s="13">
        <f>SUM('დამტკ. ბიუჯ.'!G518,'ცვლილ. ბიუჯ.'!H518)</f>
        <v>0</v>
      </c>
      <c r="H518" s="13">
        <f>SUM('დამტკ. ბიუჯ.'!H518,'ცვლილ. ბიუჯ.'!I518)</f>
        <v>0</v>
      </c>
      <c r="I518" s="13">
        <f t="shared" si="25"/>
        <v>0</v>
      </c>
      <c r="J518" s="13">
        <f t="shared" si="26"/>
        <v>0</v>
      </c>
    </row>
    <row r="519" spans="1:10" ht="46.5" thickTop="1" thickBot="1" x14ac:dyDescent="0.3">
      <c r="A519" t="str">
        <f t="shared" si="24"/>
        <v>a</v>
      </c>
      <c r="B519" s="16" t="s">
        <v>242</v>
      </c>
      <c r="C519" s="4" t="s">
        <v>246</v>
      </c>
      <c r="D519" s="4">
        <f>SUM('დამტკ. ბიუჯ.'!D519,'ცვლილ. ბიუჯ.'!E519)</f>
        <v>5000000</v>
      </c>
      <c r="E519" s="4">
        <f>SUM('დამტკ. ბიუჯ.'!E519,'ცვლილ. ბიუჯ.'!F519)</f>
        <v>1050500</v>
      </c>
      <c r="F519" s="4">
        <f>SUM('დამტკ. ბიუჯ.'!F519,'ცვლილ. ბიუჯ.'!G519)</f>
        <v>1095000</v>
      </c>
      <c r="G519" s="4">
        <f>SUM('დამტკ. ბიუჯ.'!G519,'ცვლილ. ბიუჯ.'!H519)</f>
        <v>1250000</v>
      </c>
      <c r="H519" s="4">
        <f>SUM('დამტკ. ბიუჯ.'!H519,'ცვლილ. ბიუჯ.'!I519)</f>
        <v>1604500</v>
      </c>
      <c r="I519" s="4">
        <f t="shared" si="25"/>
        <v>2145500</v>
      </c>
      <c r="J519" s="4">
        <f t="shared" si="26"/>
        <v>3395500</v>
      </c>
    </row>
    <row r="520" spans="1:10" ht="15.75" thickTop="1" x14ac:dyDescent="0.25">
      <c r="A520" t="str">
        <f t="shared" si="24"/>
        <v>a</v>
      </c>
      <c r="B520" s="5"/>
      <c r="C520" s="6" t="s">
        <v>10</v>
      </c>
      <c r="D520" s="7">
        <f>SUM('დამტკ. ბიუჯ.'!D520,'ცვლილ. ბიუჯ.'!E520)</f>
        <v>5000000</v>
      </c>
      <c r="E520" s="7">
        <f>SUM('დამტკ. ბიუჯ.'!E520,'ცვლილ. ბიუჯ.'!F520)</f>
        <v>1050500</v>
      </c>
      <c r="F520" s="7">
        <f>SUM('დამტკ. ბიუჯ.'!F520,'ცვლილ. ბიუჯ.'!G520)</f>
        <v>1095000</v>
      </c>
      <c r="G520" s="7">
        <f>SUM('დამტკ. ბიუჯ.'!G520,'ცვლილ. ბიუჯ.'!H520)</f>
        <v>1250000</v>
      </c>
      <c r="H520" s="7">
        <f>SUM('დამტკ. ბიუჯ.'!H520,'ცვლილ. ბიუჯ.'!I520)</f>
        <v>1604500</v>
      </c>
      <c r="I520" s="7">
        <f t="shared" si="25"/>
        <v>2145500</v>
      </c>
      <c r="J520" s="7">
        <f t="shared" si="26"/>
        <v>3395500</v>
      </c>
    </row>
    <row r="521" spans="1:10" x14ac:dyDescent="0.25">
      <c r="A521" t="str">
        <f t="shared" si="24"/>
        <v>b</v>
      </c>
      <c r="B521" s="8"/>
      <c r="C521" s="9" t="s">
        <v>11</v>
      </c>
      <c r="D521" s="10">
        <f>SUM('დამტკ. ბიუჯ.'!D521,'ცვლილ. ბიუჯ.'!E521)</f>
        <v>0</v>
      </c>
      <c r="E521" s="10">
        <f>SUM('დამტკ. ბიუჯ.'!E521,'ცვლილ. ბიუჯ.'!F521)</f>
        <v>0</v>
      </c>
      <c r="F521" s="10">
        <f>SUM('დამტკ. ბიუჯ.'!F521,'ცვლილ. ბიუჯ.'!G521)</f>
        <v>0</v>
      </c>
      <c r="G521" s="10">
        <f>SUM('დამტკ. ბიუჯ.'!G521,'ცვლილ. ბიუჯ.'!H521)</f>
        <v>0</v>
      </c>
      <c r="H521" s="10">
        <f>SUM('დამტკ. ბიუჯ.'!H521,'ცვლილ. ბიუჯ.'!I521)</f>
        <v>0</v>
      </c>
      <c r="I521" s="10">
        <f t="shared" si="25"/>
        <v>0</v>
      </c>
      <c r="J521" s="10">
        <f t="shared" si="26"/>
        <v>0</v>
      </c>
    </row>
    <row r="522" spans="1:10" x14ac:dyDescent="0.25">
      <c r="A522" t="str">
        <f t="shared" si="24"/>
        <v>b</v>
      </c>
      <c r="B522" s="8"/>
      <c r="C522" s="9" t="s">
        <v>12</v>
      </c>
      <c r="D522" s="10">
        <f>SUM('დამტკ. ბიუჯ.'!D522,'ცვლილ. ბიუჯ.'!E522)</f>
        <v>0</v>
      </c>
      <c r="E522" s="10">
        <f>SUM('დამტკ. ბიუჯ.'!E522,'ცვლილ. ბიუჯ.'!F522)</f>
        <v>0</v>
      </c>
      <c r="F522" s="10">
        <f>SUM('დამტკ. ბიუჯ.'!F522,'ცვლილ. ბიუჯ.'!G522)</f>
        <v>0</v>
      </c>
      <c r="G522" s="10">
        <f>SUM('დამტკ. ბიუჯ.'!G522,'ცვლილ. ბიუჯ.'!H522)</f>
        <v>0</v>
      </c>
      <c r="H522" s="10">
        <f>SUM('დამტკ. ბიუჯ.'!H522,'ცვლილ. ბიუჯ.'!I522)</f>
        <v>0</v>
      </c>
      <c r="I522" s="10">
        <f t="shared" si="25"/>
        <v>0</v>
      </c>
      <c r="J522" s="10">
        <f t="shared" si="26"/>
        <v>0</v>
      </c>
    </row>
    <row r="523" spans="1:10" x14ac:dyDescent="0.25">
      <c r="A523" t="str">
        <f t="shared" si="24"/>
        <v>b</v>
      </c>
      <c r="B523" s="8"/>
      <c r="C523" s="9" t="s">
        <v>13</v>
      </c>
      <c r="D523" s="10">
        <f>SUM('დამტკ. ბიუჯ.'!D523,'ცვლილ. ბიუჯ.'!E523)</f>
        <v>0</v>
      </c>
      <c r="E523" s="10">
        <f>SUM('დამტკ. ბიუჯ.'!E523,'ცვლილ. ბიუჯ.'!F523)</f>
        <v>0</v>
      </c>
      <c r="F523" s="10">
        <f>SUM('დამტკ. ბიუჯ.'!F523,'ცვლილ. ბიუჯ.'!G523)</f>
        <v>0</v>
      </c>
      <c r="G523" s="10">
        <f>SUM('დამტკ. ბიუჯ.'!G523,'ცვლილ. ბიუჯ.'!H523)</f>
        <v>0</v>
      </c>
      <c r="H523" s="10">
        <f>SUM('დამტკ. ბიუჯ.'!H523,'ცვლილ. ბიუჯ.'!I523)</f>
        <v>0</v>
      </c>
      <c r="I523" s="10">
        <f t="shared" si="25"/>
        <v>0</v>
      </c>
      <c r="J523" s="10">
        <f t="shared" si="26"/>
        <v>0</v>
      </c>
    </row>
    <row r="524" spans="1:10" x14ac:dyDescent="0.25">
      <c r="A524" t="str">
        <f t="shared" si="24"/>
        <v>b</v>
      </c>
      <c r="B524" s="8"/>
      <c r="C524" s="9" t="s">
        <v>14</v>
      </c>
      <c r="D524" s="10">
        <f>SUM('დამტკ. ბიუჯ.'!D524,'ცვლილ. ბიუჯ.'!E524)</f>
        <v>0</v>
      </c>
      <c r="E524" s="10">
        <f>SUM('დამტკ. ბიუჯ.'!E524,'ცვლილ. ბიუჯ.'!F524)</f>
        <v>0</v>
      </c>
      <c r="F524" s="10">
        <f>SUM('დამტკ. ბიუჯ.'!F524,'ცვლილ. ბიუჯ.'!G524)</f>
        <v>0</v>
      </c>
      <c r="G524" s="10">
        <f>SUM('დამტკ. ბიუჯ.'!G524,'ცვლილ. ბიუჯ.'!H524)</f>
        <v>0</v>
      </c>
      <c r="H524" s="10">
        <f>SUM('დამტკ. ბიუჯ.'!H524,'ცვლილ. ბიუჯ.'!I524)</f>
        <v>0</v>
      </c>
      <c r="I524" s="10">
        <f t="shared" si="25"/>
        <v>0</v>
      </c>
      <c r="J524" s="10">
        <f t="shared" si="26"/>
        <v>0</v>
      </c>
    </row>
    <row r="525" spans="1:10" x14ac:dyDescent="0.25">
      <c r="A525" t="str">
        <f t="shared" si="24"/>
        <v>b</v>
      </c>
      <c r="B525" s="8"/>
      <c r="C525" s="9" t="s">
        <v>15</v>
      </c>
      <c r="D525" s="10">
        <f>SUM('დამტკ. ბიუჯ.'!D525,'ცვლილ. ბიუჯ.'!E525)</f>
        <v>0</v>
      </c>
      <c r="E525" s="10">
        <f>SUM('დამტკ. ბიუჯ.'!E525,'ცვლილ. ბიუჯ.'!F525)</f>
        <v>0</v>
      </c>
      <c r="F525" s="10">
        <f>SUM('დამტკ. ბიუჯ.'!F525,'ცვლილ. ბიუჯ.'!G525)</f>
        <v>0</v>
      </c>
      <c r="G525" s="10">
        <f>SUM('დამტკ. ბიუჯ.'!G525,'ცვლილ. ბიუჯ.'!H525)</f>
        <v>0</v>
      </c>
      <c r="H525" s="10">
        <f>SUM('დამტკ. ბიუჯ.'!H525,'ცვლილ. ბიუჯ.'!I525)</f>
        <v>0</v>
      </c>
      <c r="I525" s="10">
        <f t="shared" si="25"/>
        <v>0</v>
      </c>
      <c r="J525" s="10">
        <f t="shared" si="26"/>
        <v>0</v>
      </c>
    </row>
    <row r="526" spans="1:10" x14ac:dyDescent="0.25">
      <c r="A526" t="str">
        <f t="shared" si="24"/>
        <v>a</v>
      </c>
      <c r="B526" s="8"/>
      <c r="C526" s="9" t="s">
        <v>16</v>
      </c>
      <c r="D526" s="10">
        <f>SUM('დამტკ. ბიუჯ.'!D526,'ცვლილ. ბიუჯ.'!E526)</f>
        <v>5000000</v>
      </c>
      <c r="E526" s="10">
        <f>SUM('დამტკ. ბიუჯ.'!E526,'ცვლილ. ბიუჯ.'!F526)</f>
        <v>1050500</v>
      </c>
      <c r="F526" s="10">
        <f>SUM('დამტკ. ბიუჯ.'!F526,'ცვლილ. ბიუჯ.'!G526)</f>
        <v>1095000</v>
      </c>
      <c r="G526" s="10">
        <f>SUM('დამტკ. ბიუჯ.'!G526,'ცვლილ. ბიუჯ.'!H526)</f>
        <v>1250000</v>
      </c>
      <c r="H526" s="10">
        <f>SUM('დამტკ. ბიუჯ.'!H526,'ცვლილ. ბიუჯ.'!I526)</f>
        <v>1604500</v>
      </c>
      <c r="I526" s="10">
        <f t="shared" si="25"/>
        <v>2145500</v>
      </c>
      <c r="J526" s="10">
        <f t="shared" si="26"/>
        <v>3395500</v>
      </c>
    </row>
    <row r="527" spans="1:10" x14ac:dyDescent="0.25">
      <c r="A527" t="str">
        <f t="shared" si="24"/>
        <v>b</v>
      </c>
      <c r="B527" s="8"/>
      <c r="C527" s="9" t="s">
        <v>17</v>
      </c>
      <c r="D527" s="10">
        <f>SUM('დამტკ. ბიუჯ.'!D527,'ცვლილ. ბიუჯ.'!E527)</f>
        <v>0</v>
      </c>
      <c r="E527" s="10">
        <f>SUM('დამტკ. ბიუჯ.'!E527,'ცვლილ. ბიუჯ.'!F527)</f>
        <v>0</v>
      </c>
      <c r="F527" s="10">
        <f>SUM('დამტკ. ბიუჯ.'!F527,'ცვლილ. ბიუჯ.'!G527)</f>
        <v>0</v>
      </c>
      <c r="G527" s="10">
        <f>SUM('დამტკ. ბიუჯ.'!G527,'ცვლილ. ბიუჯ.'!H527)</f>
        <v>0</v>
      </c>
      <c r="H527" s="10">
        <f>SUM('დამტკ. ბიუჯ.'!H527,'ცვლილ. ბიუჯ.'!I527)</f>
        <v>0</v>
      </c>
      <c r="I527" s="10">
        <f t="shared" si="25"/>
        <v>0</v>
      </c>
      <c r="J527" s="10">
        <f t="shared" si="26"/>
        <v>0</v>
      </c>
    </row>
    <row r="528" spans="1:10" x14ac:dyDescent="0.25">
      <c r="A528" t="str">
        <f t="shared" si="24"/>
        <v>b</v>
      </c>
      <c r="B528" s="5"/>
      <c r="C528" s="6" t="s">
        <v>18</v>
      </c>
      <c r="D528" s="7">
        <f>SUM('დამტკ. ბიუჯ.'!D528,'ცვლილ. ბიუჯ.'!E528)</f>
        <v>0</v>
      </c>
      <c r="E528" s="7">
        <f>SUM('დამტკ. ბიუჯ.'!E528,'ცვლილ. ბიუჯ.'!F528)</f>
        <v>0</v>
      </c>
      <c r="F528" s="7">
        <f>SUM('დამტკ. ბიუჯ.'!F528,'ცვლილ. ბიუჯ.'!G528)</f>
        <v>0</v>
      </c>
      <c r="G528" s="7">
        <f>SUM('დამტკ. ბიუჯ.'!G528,'ცვლილ. ბიუჯ.'!H528)</f>
        <v>0</v>
      </c>
      <c r="H528" s="7">
        <f>SUM('დამტკ. ბიუჯ.'!H528,'ცვლილ. ბიუჯ.'!I528)</f>
        <v>0</v>
      </c>
      <c r="I528" s="7">
        <f t="shared" si="25"/>
        <v>0</v>
      </c>
      <c r="J528" s="7">
        <f t="shared" si="26"/>
        <v>0</v>
      </c>
    </row>
    <row r="529" spans="1:10" x14ac:dyDescent="0.25">
      <c r="A529" t="str">
        <f t="shared" si="24"/>
        <v>b</v>
      </c>
      <c r="B529" s="5"/>
      <c r="C529" s="6" t="s">
        <v>19</v>
      </c>
      <c r="D529" s="7">
        <f>SUM('დამტკ. ბიუჯ.'!D529,'ცვლილ. ბიუჯ.'!E529)</f>
        <v>0</v>
      </c>
      <c r="E529" s="7">
        <f>SUM('დამტკ. ბიუჯ.'!E529,'ცვლილ. ბიუჯ.'!F529)</f>
        <v>0</v>
      </c>
      <c r="F529" s="7">
        <f>SUM('დამტკ. ბიუჯ.'!F529,'ცვლილ. ბიუჯ.'!G529)</f>
        <v>0</v>
      </c>
      <c r="G529" s="7">
        <f>SUM('დამტკ. ბიუჯ.'!G529,'ცვლილ. ბიუჯ.'!H529)</f>
        <v>0</v>
      </c>
      <c r="H529" s="7">
        <f>SUM('დამტკ. ბიუჯ.'!H529,'ცვლილ. ბიუჯ.'!I529)</f>
        <v>0</v>
      </c>
      <c r="I529" s="7">
        <f t="shared" si="25"/>
        <v>0</v>
      </c>
      <c r="J529" s="7">
        <f t="shared" si="26"/>
        <v>0</v>
      </c>
    </row>
    <row r="530" spans="1:10" ht="15.75" thickBot="1" x14ac:dyDescent="0.3">
      <c r="A530" t="str">
        <f t="shared" si="24"/>
        <v>b</v>
      </c>
      <c r="B530" s="11"/>
      <c r="C530" s="12" t="s">
        <v>20</v>
      </c>
      <c r="D530" s="13">
        <f>SUM('დამტკ. ბიუჯ.'!D530,'ცვლილ. ბიუჯ.'!E530)</f>
        <v>0</v>
      </c>
      <c r="E530" s="13">
        <f>SUM('დამტკ. ბიუჯ.'!E530,'ცვლილ. ბიუჯ.'!F530)</f>
        <v>0</v>
      </c>
      <c r="F530" s="13">
        <f>SUM('დამტკ. ბიუჯ.'!F530,'ცვლილ. ბიუჯ.'!G530)</f>
        <v>0</v>
      </c>
      <c r="G530" s="13">
        <f>SUM('დამტკ. ბიუჯ.'!G530,'ცვლილ. ბიუჯ.'!H530)</f>
        <v>0</v>
      </c>
      <c r="H530" s="13">
        <f>SUM('დამტკ. ბიუჯ.'!H530,'ცვლილ. ბიუჯ.'!I530)</f>
        <v>0</v>
      </c>
      <c r="I530" s="13">
        <f t="shared" si="25"/>
        <v>0</v>
      </c>
      <c r="J530" s="13">
        <f t="shared" si="26"/>
        <v>0</v>
      </c>
    </row>
    <row r="531" spans="1:10" ht="46.5" thickTop="1" thickBot="1" x14ac:dyDescent="0.3">
      <c r="A531" t="str">
        <f t="shared" si="21"/>
        <v>a</v>
      </c>
      <c r="B531" s="16" t="s">
        <v>260</v>
      </c>
      <c r="C531" s="4" t="s">
        <v>249</v>
      </c>
      <c r="D531" s="4">
        <f>SUM('დამტკ. ბიუჯ.'!D531,'ცვლილ. ბიუჯ.'!E531)</f>
        <v>15000000</v>
      </c>
      <c r="E531" s="4">
        <f>SUM('დამტკ. ბიუჯ.'!E531,'ცვლილ. ბიუჯ.'!F531)</f>
        <v>696000</v>
      </c>
      <c r="F531" s="4">
        <f>SUM('დამტკ. ბიუჯ.'!F531,'ცვლილ. ბიუჯ.'!G531)</f>
        <v>1500000</v>
      </c>
      <c r="G531" s="4">
        <f>SUM('დამტკ. ბიუჯ.'!G531,'ცვლილ. ბიუჯ.'!H531)</f>
        <v>4000000</v>
      </c>
      <c r="H531" s="4">
        <f>SUM('დამტკ. ბიუჯ.'!H531,'ცვლილ. ბიუჯ.'!I531)</f>
        <v>8804000</v>
      </c>
      <c r="I531" s="4">
        <f t="shared" si="22"/>
        <v>2196000</v>
      </c>
      <c r="J531" s="4">
        <f t="shared" si="23"/>
        <v>6196000</v>
      </c>
    </row>
    <row r="532" spans="1:10" ht="15.75" thickTop="1" x14ac:dyDescent="0.25">
      <c r="A532" t="str">
        <f t="shared" si="21"/>
        <v>a</v>
      </c>
      <c r="B532" s="5"/>
      <c r="C532" s="6" t="s">
        <v>10</v>
      </c>
      <c r="D532" s="7">
        <f>SUM('დამტკ. ბიუჯ.'!D532,'ცვლილ. ბიუჯ.'!E532)</f>
        <v>15000000</v>
      </c>
      <c r="E532" s="7">
        <f>SUM('დამტკ. ბიუჯ.'!E532,'ცვლილ. ბიუჯ.'!F532)</f>
        <v>696000</v>
      </c>
      <c r="F532" s="7">
        <f>SUM('დამტკ. ბიუჯ.'!F532,'ცვლილ. ბიუჯ.'!G532)</f>
        <v>1500000</v>
      </c>
      <c r="G532" s="7">
        <f>SUM('დამტკ. ბიუჯ.'!G532,'ცვლილ. ბიუჯ.'!H532)</f>
        <v>4000000</v>
      </c>
      <c r="H532" s="7">
        <f>SUM('დამტკ. ბიუჯ.'!H532,'ცვლილ. ბიუჯ.'!I532)</f>
        <v>8804000</v>
      </c>
      <c r="I532" s="7">
        <f t="shared" si="22"/>
        <v>2196000</v>
      </c>
      <c r="J532" s="7">
        <f t="shared" si="23"/>
        <v>6196000</v>
      </c>
    </row>
    <row r="533" spans="1:10" x14ac:dyDescent="0.25">
      <c r="A533" t="str">
        <f t="shared" si="21"/>
        <v>b</v>
      </c>
      <c r="B533" s="8"/>
      <c r="C533" s="9" t="s">
        <v>11</v>
      </c>
      <c r="D533" s="10">
        <f>SUM('დამტკ. ბიუჯ.'!D533,'ცვლილ. ბიუჯ.'!E533)</f>
        <v>0</v>
      </c>
      <c r="E533" s="10">
        <f>SUM('დამტკ. ბიუჯ.'!E533,'ცვლილ. ბიუჯ.'!F533)</f>
        <v>0</v>
      </c>
      <c r="F533" s="10">
        <f>SUM('დამტკ. ბიუჯ.'!F533,'ცვლილ. ბიუჯ.'!G533)</f>
        <v>0</v>
      </c>
      <c r="G533" s="10">
        <f>SUM('დამტკ. ბიუჯ.'!G533,'ცვლილ. ბიუჯ.'!H533)</f>
        <v>0</v>
      </c>
      <c r="H533" s="10">
        <f>SUM('დამტკ. ბიუჯ.'!H533,'ცვლილ. ბიუჯ.'!I533)</f>
        <v>0</v>
      </c>
      <c r="I533" s="10">
        <f t="shared" si="22"/>
        <v>0</v>
      </c>
      <c r="J533" s="10">
        <f t="shared" si="23"/>
        <v>0</v>
      </c>
    </row>
    <row r="534" spans="1:10" x14ac:dyDescent="0.25">
      <c r="A534" t="str">
        <f t="shared" si="21"/>
        <v>b</v>
      </c>
      <c r="B534" s="8"/>
      <c r="C534" s="9" t="s">
        <v>12</v>
      </c>
      <c r="D534" s="10">
        <f>SUM('დამტკ. ბიუჯ.'!D534,'ცვლილ. ბიუჯ.'!E534)</f>
        <v>0</v>
      </c>
      <c r="E534" s="10">
        <f>SUM('დამტკ. ბიუჯ.'!E534,'ცვლილ. ბიუჯ.'!F534)</f>
        <v>0</v>
      </c>
      <c r="F534" s="10">
        <f>SUM('დამტკ. ბიუჯ.'!F534,'ცვლილ. ბიუჯ.'!G534)</f>
        <v>0</v>
      </c>
      <c r="G534" s="10">
        <f>SUM('დამტკ. ბიუჯ.'!G534,'ცვლილ. ბიუჯ.'!H534)</f>
        <v>0</v>
      </c>
      <c r="H534" s="10">
        <f>SUM('დამტკ. ბიუჯ.'!H534,'ცვლილ. ბიუჯ.'!I534)</f>
        <v>0</v>
      </c>
      <c r="I534" s="10">
        <f t="shared" si="22"/>
        <v>0</v>
      </c>
      <c r="J534" s="10">
        <f t="shared" si="23"/>
        <v>0</v>
      </c>
    </row>
    <row r="535" spans="1:10" x14ac:dyDescent="0.25">
      <c r="A535" t="str">
        <f t="shared" si="21"/>
        <v>b</v>
      </c>
      <c r="B535" s="8"/>
      <c r="C535" s="9" t="s">
        <v>13</v>
      </c>
      <c r="D535" s="10">
        <f>SUM('დამტკ. ბიუჯ.'!D535,'ცვლილ. ბიუჯ.'!E535)</f>
        <v>0</v>
      </c>
      <c r="E535" s="10">
        <f>SUM('დამტკ. ბიუჯ.'!E535,'ცვლილ. ბიუჯ.'!F535)</f>
        <v>0</v>
      </c>
      <c r="F535" s="10">
        <f>SUM('დამტკ. ბიუჯ.'!F535,'ცვლილ. ბიუჯ.'!G535)</f>
        <v>0</v>
      </c>
      <c r="G535" s="10">
        <f>SUM('დამტკ. ბიუჯ.'!G535,'ცვლილ. ბიუჯ.'!H535)</f>
        <v>0</v>
      </c>
      <c r="H535" s="10">
        <f>SUM('დამტკ. ბიუჯ.'!H535,'ცვლილ. ბიუჯ.'!I535)</f>
        <v>0</v>
      </c>
      <c r="I535" s="10">
        <f t="shared" si="22"/>
        <v>0</v>
      </c>
      <c r="J535" s="10">
        <f t="shared" si="23"/>
        <v>0</v>
      </c>
    </row>
    <row r="536" spans="1:10" x14ac:dyDescent="0.25">
      <c r="A536" t="str">
        <f t="shared" si="21"/>
        <v>b</v>
      </c>
      <c r="B536" s="8"/>
      <c r="C536" s="9" t="s">
        <v>14</v>
      </c>
      <c r="D536" s="10">
        <f>SUM('დამტკ. ბიუჯ.'!D536,'ცვლილ. ბიუჯ.'!E536)</f>
        <v>0</v>
      </c>
      <c r="E536" s="10">
        <f>SUM('დამტკ. ბიუჯ.'!E536,'ცვლილ. ბიუჯ.'!F536)</f>
        <v>0</v>
      </c>
      <c r="F536" s="10">
        <f>SUM('დამტკ. ბიუჯ.'!F536,'ცვლილ. ბიუჯ.'!G536)</f>
        <v>0</v>
      </c>
      <c r="G536" s="10">
        <f>SUM('დამტკ. ბიუჯ.'!G536,'ცვლილ. ბიუჯ.'!H536)</f>
        <v>0</v>
      </c>
      <c r="H536" s="10">
        <f>SUM('დამტკ. ბიუჯ.'!H536,'ცვლილ. ბიუჯ.'!I536)</f>
        <v>0</v>
      </c>
      <c r="I536" s="10">
        <f t="shared" si="22"/>
        <v>0</v>
      </c>
      <c r="J536" s="10">
        <f t="shared" si="23"/>
        <v>0</v>
      </c>
    </row>
    <row r="537" spans="1:10" x14ac:dyDescent="0.25">
      <c r="A537" t="str">
        <f t="shared" si="21"/>
        <v>b</v>
      </c>
      <c r="B537" s="8"/>
      <c r="C537" s="9" t="s">
        <v>15</v>
      </c>
      <c r="D537" s="10">
        <f>SUM('დამტკ. ბიუჯ.'!D537,'ცვლილ. ბიუჯ.'!E537)</f>
        <v>0</v>
      </c>
      <c r="E537" s="10">
        <f>SUM('დამტკ. ბიუჯ.'!E537,'ცვლილ. ბიუჯ.'!F537)</f>
        <v>0</v>
      </c>
      <c r="F537" s="10">
        <f>SUM('დამტკ. ბიუჯ.'!F537,'ცვლილ. ბიუჯ.'!G537)</f>
        <v>0</v>
      </c>
      <c r="G537" s="10">
        <f>SUM('დამტკ. ბიუჯ.'!G537,'ცვლილ. ბიუჯ.'!H537)</f>
        <v>0</v>
      </c>
      <c r="H537" s="10">
        <f>SUM('დამტკ. ბიუჯ.'!H537,'ცვლილ. ბიუჯ.'!I537)</f>
        <v>0</v>
      </c>
      <c r="I537" s="10">
        <f t="shared" si="22"/>
        <v>0</v>
      </c>
      <c r="J537" s="10">
        <f t="shared" si="23"/>
        <v>0</v>
      </c>
    </row>
    <row r="538" spans="1:10" x14ac:dyDescent="0.25">
      <c r="A538" t="str">
        <f t="shared" si="21"/>
        <v>a</v>
      </c>
      <c r="B538" s="8"/>
      <c r="C538" s="9" t="s">
        <v>16</v>
      </c>
      <c r="D538" s="10">
        <f>SUM('დამტკ. ბიუჯ.'!D538,'ცვლილ. ბიუჯ.'!E538)</f>
        <v>15000000</v>
      </c>
      <c r="E538" s="10">
        <f>SUM('დამტკ. ბიუჯ.'!E538,'ცვლილ. ბიუჯ.'!F538)</f>
        <v>696000</v>
      </c>
      <c r="F538" s="10">
        <f>SUM('დამტკ. ბიუჯ.'!F538,'ცვლილ. ბიუჯ.'!G538)</f>
        <v>1500000</v>
      </c>
      <c r="G538" s="10">
        <f>SUM('დამტკ. ბიუჯ.'!G538,'ცვლილ. ბიუჯ.'!H538)</f>
        <v>4000000</v>
      </c>
      <c r="H538" s="10">
        <f>SUM('დამტკ. ბიუჯ.'!H538,'ცვლილ. ბიუჯ.'!I538)</f>
        <v>8804000</v>
      </c>
      <c r="I538" s="10">
        <f t="shared" si="22"/>
        <v>2196000</v>
      </c>
      <c r="J538" s="10">
        <f t="shared" si="23"/>
        <v>6196000</v>
      </c>
    </row>
    <row r="539" spans="1:10" x14ac:dyDescent="0.25">
      <c r="A539" t="str">
        <f t="shared" si="21"/>
        <v>b</v>
      </c>
      <c r="B539" s="8"/>
      <c r="C539" s="9" t="s">
        <v>17</v>
      </c>
      <c r="D539" s="10">
        <f>SUM('დამტკ. ბიუჯ.'!D539,'ცვლილ. ბიუჯ.'!E539)</f>
        <v>0</v>
      </c>
      <c r="E539" s="10">
        <f>SUM('დამტკ. ბიუჯ.'!E539,'ცვლილ. ბიუჯ.'!F539)</f>
        <v>0</v>
      </c>
      <c r="F539" s="10">
        <f>SUM('დამტკ. ბიუჯ.'!F539,'ცვლილ. ბიუჯ.'!G539)</f>
        <v>0</v>
      </c>
      <c r="G539" s="10">
        <f>SUM('დამტკ. ბიუჯ.'!G539,'ცვლილ. ბიუჯ.'!H539)</f>
        <v>0</v>
      </c>
      <c r="H539" s="10">
        <f>SUM('დამტკ. ბიუჯ.'!H539,'ცვლილ. ბიუჯ.'!I539)</f>
        <v>0</v>
      </c>
      <c r="I539" s="10">
        <f t="shared" si="22"/>
        <v>0</v>
      </c>
      <c r="J539" s="10">
        <f t="shared" si="23"/>
        <v>0</v>
      </c>
    </row>
    <row r="540" spans="1:10" x14ac:dyDescent="0.25">
      <c r="A540" t="str">
        <f t="shared" si="21"/>
        <v>b</v>
      </c>
      <c r="B540" s="5"/>
      <c r="C540" s="6" t="s">
        <v>18</v>
      </c>
      <c r="D540" s="7">
        <f>SUM('დამტკ. ბიუჯ.'!D540,'ცვლილ. ბიუჯ.'!E540)</f>
        <v>0</v>
      </c>
      <c r="E540" s="7">
        <f>SUM('დამტკ. ბიუჯ.'!E540,'ცვლილ. ბიუჯ.'!F540)</f>
        <v>0</v>
      </c>
      <c r="F540" s="7">
        <f>SUM('დამტკ. ბიუჯ.'!F540,'ცვლილ. ბიუჯ.'!G540)</f>
        <v>0</v>
      </c>
      <c r="G540" s="7">
        <f>SUM('დამტკ. ბიუჯ.'!G540,'ცვლილ. ბიუჯ.'!H540)</f>
        <v>0</v>
      </c>
      <c r="H540" s="7">
        <f>SUM('დამტკ. ბიუჯ.'!H540,'ცვლილ. ბიუჯ.'!I540)</f>
        <v>0</v>
      </c>
      <c r="I540" s="7">
        <f t="shared" si="22"/>
        <v>0</v>
      </c>
      <c r="J540" s="7">
        <f t="shared" si="23"/>
        <v>0</v>
      </c>
    </row>
    <row r="541" spans="1:10" x14ac:dyDescent="0.25">
      <c r="A541" t="str">
        <f t="shared" si="21"/>
        <v>b</v>
      </c>
      <c r="B541" s="5"/>
      <c r="C541" s="6" t="s">
        <v>19</v>
      </c>
      <c r="D541" s="7">
        <f>SUM('დამტკ. ბიუჯ.'!D541,'ცვლილ. ბიუჯ.'!E541)</f>
        <v>0</v>
      </c>
      <c r="E541" s="7">
        <f>SUM('დამტკ. ბიუჯ.'!E541,'ცვლილ. ბიუჯ.'!F541)</f>
        <v>0</v>
      </c>
      <c r="F541" s="7">
        <f>SUM('დამტკ. ბიუჯ.'!F541,'ცვლილ. ბიუჯ.'!G541)</f>
        <v>0</v>
      </c>
      <c r="G541" s="7">
        <f>SUM('დამტკ. ბიუჯ.'!G541,'ცვლილ. ბიუჯ.'!H541)</f>
        <v>0</v>
      </c>
      <c r="H541" s="7">
        <f>SUM('დამტკ. ბიუჯ.'!H541,'ცვლილ. ბიუჯ.'!I541)</f>
        <v>0</v>
      </c>
      <c r="I541" s="7">
        <f t="shared" si="22"/>
        <v>0</v>
      </c>
      <c r="J541" s="7">
        <f t="shared" si="23"/>
        <v>0</v>
      </c>
    </row>
    <row r="542" spans="1:10" ht="15.75" thickBot="1" x14ac:dyDescent="0.3">
      <c r="A542" t="str">
        <f t="shared" si="21"/>
        <v>b</v>
      </c>
      <c r="B542" s="11"/>
      <c r="C542" s="12" t="s">
        <v>20</v>
      </c>
      <c r="D542" s="13">
        <f>SUM('დამტკ. ბიუჯ.'!D542,'ცვლილ. ბიუჯ.'!E542)</f>
        <v>0</v>
      </c>
      <c r="E542" s="13">
        <f>SUM('დამტკ. ბიუჯ.'!E542,'ცვლილ. ბიუჯ.'!F542)</f>
        <v>0</v>
      </c>
      <c r="F542" s="13">
        <f>SUM('დამტკ. ბიუჯ.'!F542,'ცვლილ. ბიუჯ.'!G542)</f>
        <v>0</v>
      </c>
      <c r="G542" s="13">
        <f>SUM('დამტკ. ბიუჯ.'!G542,'ცვლილ. ბიუჯ.'!H542)</f>
        <v>0</v>
      </c>
      <c r="H542" s="13">
        <f>SUM('დამტკ. ბიუჯ.'!H542,'ცვლილ. ბიუჯ.'!I542)</f>
        <v>0</v>
      </c>
      <c r="I542" s="13">
        <f t="shared" si="22"/>
        <v>0</v>
      </c>
      <c r="J542" s="13">
        <f t="shared" si="23"/>
        <v>0</v>
      </c>
    </row>
    <row r="543" spans="1:10" ht="32.25" customHeight="1" thickTop="1" thickBot="1" x14ac:dyDescent="0.3">
      <c r="A543" t="str">
        <f t="shared" si="21"/>
        <v>a</v>
      </c>
      <c r="B543" s="16" t="s">
        <v>97</v>
      </c>
      <c r="C543" s="4" t="s">
        <v>98</v>
      </c>
      <c r="D543" s="4">
        <f>SUM('დამტკ. ბიუჯ.'!D543,'ცვლილ. ბიუჯ.'!E543)</f>
        <v>894491230</v>
      </c>
      <c r="E543" s="4">
        <f>SUM('დამტკ. ბიუჯ.'!E543,'ცვლილ. ბიუჯ.'!F543)</f>
        <v>224858300</v>
      </c>
      <c r="F543" s="4">
        <f>SUM('დამტკ. ბიუჯ.'!F543,'ცვლილ. ბიუჯ.'!G543)</f>
        <v>239011930</v>
      </c>
      <c r="G543" s="4">
        <f>SUM('დამტკ. ბიუჯ.'!G543,'ცვლილ. ბიუჯ.'!H543)</f>
        <v>217709900</v>
      </c>
      <c r="H543" s="4">
        <f>SUM('დამტკ. ბიუჯ.'!H543,'ცვლილ. ბიუჯ.'!I543)</f>
        <v>212911100</v>
      </c>
      <c r="I543" s="4">
        <f t="shared" si="22"/>
        <v>463870230</v>
      </c>
      <c r="J543" s="4">
        <f t="shared" si="23"/>
        <v>681580130</v>
      </c>
    </row>
    <row r="544" spans="1:10" ht="15.75" thickTop="1" x14ac:dyDescent="0.25">
      <c r="A544" t="str">
        <f t="shared" si="21"/>
        <v>a</v>
      </c>
      <c r="B544" s="5"/>
      <c r="C544" s="6" t="s">
        <v>10</v>
      </c>
      <c r="D544" s="7">
        <f>SUM('დამტკ. ბიუჯ.'!D544,'ცვლილ. ბიუჯ.'!E544)</f>
        <v>894166032</v>
      </c>
      <c r="E544" s="7">
        <f>SUM('დამტკ. ბიუჯ.'!E544,'ცვლილ. ბიუჯ.'!F544)</f>
        <v>224585332</v>
      </c>
      <c r="F544" s="7">
        <f>SUM('დამტკ. ბიუჯ.'!F544,'ცვლილ. ბიუჯ.'!G544)</f>
        <v>238969700</v>
      </c>
      <c r="G544" s="7">
        <f>SUM('დამტკ. ბიუჯ.'!G544,'ცვლილ. ბიუჯ.'!H544)</f>
        <v>217704900</v>
      </c>
      <c r="H544" s="7">
        <f>SUM('დამტკ. ბიუჯ.'!H544,'ცვლილ. ბიუჯ.'!I544)</f>
        <v>212906100</v>
      </c>
      <c r="I544" s="7">
        <f t="shared" si="22"/>
        <v>463555032</v>
      </c>
      <c r="J544" s="7">
        <f t="shared" si="23"/>
        <v>681259932</v>
      </c>
    </row>
    <row r="545" spans="1:10" x14ac:dyDescent="0.25">
      <c r="A545" t="str">
        <f t="shared" si="21"/>
        <v>b</v>
      </c>
      <c r="B545" s="8"/>
      <c r="C545" s="9" t="s">
        <v>11</v>
      </c>
      <c r="D545" s="10">
        <f>SUM('დამტკ. ბიუჯ.'!D545,'ცვლილ. ბიუჯ.'!E545)</f>
        <v>0</v>
      </c>
      <c r="E545" s="10">
        <f>SUM('დამტკ. ბიუჯ.'!E545,'ცვლილ. ბიუჯ.'!F545)</f>
        <v>0</v>
      </c>
      <c r="F545" s="10">
        <f>SUM('დამტკ. ბიუჯ.'!F545,'ცვლილ. ბიუჯ.'!G545)</f>
        <v>0</v>
      </c>
      <c r="G545" s="10">
        <f>SUM('დამტკ. ბიუჯ.'!G545,'ცვლილ. ბიუჯ.'!H545)</f>
        <v>0</v>
      </c>
      <c r="H545" s="10">
        <f>SUM('დამტკ. ბიუჯ.'!H545,'ცვლილ. ბიუჯ.'!I545)</f>
        <v>0</v>
      </c>
      <c r="I545" s="10">
        <f t="shared" si="22"/>
        <v>0</v>
      </c>
      <c r="J545" s="10">
        <f t="shared" si="23"/>
        <v>0</v>
      </c>
    </row>
    <row r="546" spans="1:10" x14ac:dyDescent="0.25">
      <c r="A546" t="str">
        <f t="shared" si="21"/>
        <v>a</v>
      </c>
      <c r="B546" s="8"/>
      <c r="C546" s="9" t="s">
        <v>12</v>
      </c>
      <c r="D546" s="10">
        <f>SUM('დამტკ. ბიუჯ.'!D546,'ცვლილ. ბიუჯ.'!E546)</f>
        <v>60778626</v>
      </c>
      <c r="E546" s="10">
        <f>SUM('დამტკ. ბიუჯ.'!E546,'ცვლილ. ბიუჯ.'!F546)</f>
        <v>21798916</v>
      </c>
      <c r="F546" s="10">
        <f>SUM('დამტკ. ბიუჯ.'!F546,'ცვლილ. ბიუჯ.'!G546)</f>
        <v>13943510</v>
      </c>
      <c r="G546" s="10">
        <f>SUM('დამტკ. ბიუჯ.'!G546,'ცვლილ. ბიუჯ.'!H546)</f>
        <v>10711700</v>
      </c>
      <c r="H546" s="10">
        <f>SUM('დამტკ. ბიუჯ.'!H546,'ცვლილ. ბიუჯ.'!I546)</f>
        <v>14324500</v>
      </c>
      <c r="I546" s="10">
        <f t="shared" si="22"/>
        <v>35742426</v>
      </c>
      <c r="J546" s="10">
        <f t="shared" si="23"/>
        <v>46454126</v>
      </c>
    </row>
    <row r="547" spans="1:10" x14ac:dyDescent="0.25">
      <c r="A547" t="str">
        <f t="shared" si="21"/>
        <v>b</v>
      </c>
      <c r="B547" s="8"/>
      <c r="C547" s="9" t="s">
        <v>13</v>
      </c>
      <c r="D547" s="10">
        <f>SUM('დამტკ. ბიუჯ.'!D547,'ცვლილ. ბიუჯ.'!E547)</f>
        <v>0</v>
      </c>
      <c r="E547" s="10">
        <f>SUM('დამტკ. ბიუჯ.'!E547,'ცვლილ. ბიუჯ.'!F547)</f>
        <v>0</v>
      </c>
      <c r="F547" s="10">
        <f>SUM('დამტკ. ბიუჯ.'!F547,'ცვლილ. ბიუჯ.'!G547)</f>
        <v>0</v>
      </c>
      <c r="G547" s="10">
        <f>SUM('დამტკ. ბიუჯ.'!G547,'ცვლილ. ბიუჯ.'!H547)</f>
        <v>0</v>
      </c>
      <c r="H547" s="10">
        <f>SUM('დამტკ. ბიუჯ.'!H547,'ცვლილ. ბიუჯ.'!I547)</f>
        <v>0</v>
      </c>
      <c r="I547" s="10">
        <f t="shared" si="22"/>
        <v>0</v>
      </c>
      <c r="J547" s="10">
        <f t="shared" si="23"/>
        <v>0</v>
      </c>
    </row>
    <row r="548" spans="1:10" x14ac:dyDescent="0.25">
      <c r="A548" t="str">
        <f t="shared" si="21"/>
        <v>b</v>
      </c>
      <c r="B548" s="8"/>
      <c r="C548" s="9" t="s">
        <v>14</v>
      </c>
      <c r="D548" s="10">
        <f>SUM('დამტკ. ბიუჯ.'!D548,'ცვლილ. ბიუჯ.'!E548)</f>
        <v>0</v>
      </c>
      <c r="E548" s="10">
        <f>SUM('დამტკ. ბიუჯ.'!E548,'ცვლილ. ბიუჯ.'!F548)</f>
        <v>0</v>
      </c>
      <c r="F548" s="10">
        <f>SUM('დამტკ. ბიუჯ.'!F548,'ცვლილ. ბიუჯ.'!G548)</f>
        <v>0</v>
      </c>
      <c r="G548" s="10">
        <f>SUM('დამტკ. ბიუჯ.'!G548,'ცვლილ. ბიუჯ.'!H548)</f>
        <v>0</v>
      </c>
      <c r="H548" s="10">
        <f>SUM('დამტკ. ბიუჯ.'!H548,'ცვლილ. ბიუჯ.'!I548)</f>
        <v>0</v>
      </c>
      <c r="I548" s="10">
        <f t="shared" si="22"/>
        <v>0</v>
      </c>
      <c r="J548" s="10">
        <f t="shared" si="23"/>
        <v>0</v>
      </c>
    </row>
    <row r="549" spans="1:10" x14ac:dyDescent="0.25">
      <c r="A549" t="str">
        <f t="shared" si="21"/>
        <v>b</v>
      </c>
      <c r="B549" s="8"/>
      <c r="C549" s="9" t="s">
        <v>15</v>
      </c>
      <c r="D549" s="10">
        <f>SUM('დამტკ. ბიუჯ.'!D549,'ცვლილ. ბიუჯ.'!E549)</f>
        <v>0</v>
      </c>
      <c r="E549" s="10">
        <f>SUM('დამტკ. ბიუჯ.'!E549,'ცვლილ. ბიუჯ.'!F549)</f>
        <v>0</v>
      </c>
      <c r="F549" s="10">
        <f>SUM('დამტკ. ბიუჯ.'!F549,'ცვლილ. ბიუჯ.'!G549)</f>
        <v>0</v>
      </c>
      <c r="G549" s="10">
        <f>SUM('დამტკ. ბიუჯ.'!G549,'ცვლილ. ბიუჯ.'!H549)</f>
        <v>0</v>
      </c>
      <c r="H549" s="10">
        <f>SUM('დამტკ. ბიუჯ.'!H549,'ცვლილ. ბიუჯ.'!I549)</f>
        <v>0</v>
      </c>
      <c r="I549" s="10">
        <f t="shared" si="22"/>
        <v>0</v>
      </c>
      <c r="J549" s="10">
        <f t="shared" si="23"/>
        <v>0</v>
      </c>
    </row>
    <row r="550" spans="1:10" x14ac:dyDescent="0.25">
      <c r="A550" t="str">
        <f t="shared" si="21"/>
        <v>a</v>
      </c>
      <c r="B550" s="8"/>
      <c r="C550" s="9" t="s">
        <v>16</v>
      </c>
      <c r="D550" s="10">
        <f>SUM('დამტკ. ბიუჯ.'!D550,'ცვლილ. ბიუჯ.'!E550)</f>
        <v>837707450</v>
      </c>
      <c r="E550" s="10">
        <f>SUM('დამტკ. ბიუჯ.'!E550,'ცვლილ. ბიუჯ.'!F550)</f>
        <v>202649460</v>
      </c>
      <c r="F550" s="10">
        <f>SUM('დამტკ. ბიუჯ.'!F550,'ცვლილ. ბიუჯ.'!G550)</f>
        <v>224850190</v>
      </c>
      <c r="G550" s="10">
        <f>SUM('დამტკ. ბიუჯ.'!G550,'ცვლილ. ბიუჯ.'!H550)</f>
        <v>206843200</v>
      </c>
      <c r="H550" s="10">
        <f>SUM('დამტკ. ბიუჯ.'!H550,'ცვლილ. ბიუჯ.'!I550)</f>
        <v>203364600</v>
      </c>
      <c r="I550" s="10">
        <f t="shared" si="22"/>
        <v>427499650</v>
      </c>
      <c r="J550" s="10">
        <f t="shared" si="23"/>
        <v>634342850</v>
      </c>
    </row>
    <row r="551" spans="1:10" x14ac:dyDescent="0.25">
      <c r="A551" t="str">
        <f t="shared" si="21"/>
        <v>a</v>
      </c>
      <c r="B551" s="8"/>
      <c r="C551" s="9" t="s">
        <v>17</v>
      </c>
      <c r="D551" s="10">
        <f>SUM('დამტკ. ბიუჯ.'!D551,'ცვლილ. ბიუჯ.'!E551)</f>
        <v>-4320044</v>
      </c>
      <c r="E551" s="10">
        <f>SUM('დამტკ. ბიუჯ.'!E551,'ცვლილ. ბიუჯ.'!F551)</f>
        <v>136956</v>
      </c>
      <c r="F551" s="10">
        <f>SUM('დამტკ. ბიუჯ.'!F551,'ცვლილ. ბიუჯ.'!G551)</f>
        <v>176000</v>
      </c>
      <c r="G551" s="10">
        <f>SUM('დამტკ. ბიუჯ.'!G551,'ცვლილ. ბიუჯ.'!H551)</f>
        <v>150000</v>
      </c>
      <c r="H551" s="10">
        <f>SUM('დამტკ. ბიუჯ.'!H551,'ცვლილ. ბიუჯ.'!I551)</f>
        <v>-4783000</v>
      </c>
      <c r="I551" s="10">
        <f t="shared" si="22"/>
        <v>312956</v>
      </c>
      <c r="J551" s="10">
        <f t="shared" si="23"/>
        <v>462956</v>
      </c>
    </row>
    <row r="552" spans="1:10" x14ac:dyDescent="0.25">
      <c r="A552" t="str">
        <f t="shared" si="21"/>
        <v>a</v>
      </c>
      <c r="B552" s="5"/>
      <c r="C552" s="6" t="s">
        <v>18</v>
      </c>
      <c r="D552" s="7">
        <f>SUM('დამტკ. ბიუჯ.'!D552,'ცვლილ. ბიუჯ.'!E552)</f>
        <v>67230</v>
      </c>
      <c r="E552" s="7">
        <f>SUM('დამტკ. ბიუჯ.'!E552,'ცვლილ. ბიუჯ.'!F552)</f>
        <v>15000</v>
      </c>
      <c r="F552" s="7">
        <f>SUM('დამტკ. ბიუჯ.'!F552,'ცვლილ. ბიუჯ.'!G552)</f>
        <v>42230</v>
      </c>
      <c r="G552" s="7">
        <f>SUM('დამტკ. ბიუჯ.'!G552,'ცვლილ. ბიუჯ.'!H552)</f>
        <v>5000</v>
      </c>
      <c r="H552" s="7">
        <f>SUM('დამტკ. ბიუჯ.'!H552,'ცვლილ. ბიუჯ.'!I552)</f>
        <v>5000</v>
      </c>
      <c r="I552" s="7">
        <f t="shared" si="22"/>
        <v>57230</v>
      </c>
      <c r="J552" s="7">
        <f t="shared" si="23"/>
        <v>62230</v>
      </c>
    </row>
    <row r="553" spans="1:10" x14ac:dyDescent="0.25">
      <c r="A553" t="str">
        <f t="shared" si="21"/>
        <v>b</v>
      </c>
      <c r="B553" s="5"/>
      <c r="C553" s="6" t="s">
        <v>19</v>
      </c>
      <c r="D553" s="7">
        <f>SUM('დამტკ. ბიუჯ.'!D553,'ცვლილ. ბიუჯ.'!E553)</f>
        <v>0</v>
      </c>
      <c r="E553" s="7">
        <f>SUM('დამტკ. ბიუჯ.'!E553,'ცვლილ. ბიუჯ.'!F553)</f>
        <v>0</v>
      </c>
      <c r="F553" s="7">
        <f>SUM('დამტკ. ბიუჯ.'!F553,'ცვლილ. ბიუჯ.'!G553)</f>
        <v>0</v>
      </c>
      <c r="G553" s="7">
        <f>SUM('დამტკ. ბიუჯ.'!G553,'ცვლილ. ბიუჯ.'!H553)</f>
        <v>0</v>
      </c>
      <c r="H553" s="7">
        <f>SUM('დამტკ. ბიუჯ.'!H553,'ცვლილ. ბიუჯ.'!I553)</f>
        <v>0</v>
      </c>
      <c r="I553" s="7">
        <f t="shared" si="22"/>
        <v>0</v>
      </c>
      <c r="J553" s="7">
        <f t="shared" si="23"/>
        <v>0</v>
      </c>
    </row>
    <row r="554" spans="1:10" ht="15.75" thickBot="1" x14ac:dyDescent="0.3">
      <c r="A554" t="str">
        <f t="shared" si="21"/>
        <v>a</v>
      </c>
      <c r="B554" s="11"/>
      <c r="C554" s="12" t="s">
        <v>20</v>
      </c>
      <c r="D554" s="13">
        <f>SUM('დამტკ. ბიუჯ.'!D554,'ცვლილ. ბიუჯ.'!E554)</f>
        <v>257968</v>
      </c>
      <c r="E554" s="13">
        <f>SUM('დამტკ. ბიუჯ.'!E554,'ცვლილ. ბიუჯ.'!F554)</f>
        <v>257968</v>
      </c>
      <c r="F554" s="13">
        <f>SUM('დამტკ. ბიუჯ.'!F554,'ცვლილ. ბიუჯ.'!G554)</f>
        <v>0</v>
      </c>
      <c r="G554" s="13">
        <f>SUM('დამტკ. ბიუჯ.'!G554,'ცვლილ. ბიუჯ.'!H554)</f>
        <v>0</v>
      </c>
      <c r="H554" s="13">
        <f>SUM('დამტკ. ბიუჯ.'!H554,'ცვლილ. ბიუჯ.'!I554)</f>
        <v>0</v>
      </c>
      <c r="I554" s="13">
        <f t="shared" si="22"/>
        <v>257968</v>
      </c>
      <c r="J554" s="13">
        <f t="shared" si="23"/>
        <v>257968</v>
      </c>
    </row>
    <row r="555" spans="1:10" ht="31.5" thickTop="1" thickBot="1" x14ac:dyDescent="0.3">
      <c r="A555" t="str">
        <f t="shared" si="21"/>
        <v>a</v>
      </c>
      <c r="B555" s="3" t="s">
        <v>99</v>
      </c>
      <c r="C555" s="14" t="s">
        <v>100</v>
      </c>
      <c r="D555" s="4">
        <f>SUM('დამტკ. ბიუჯ.'!D555,'ცვლილ. ბიუჯ.'!E555)</f>
        <v>661500000</v>
      </c>
      <c r="E555" s="4">
        <f>SUM('დამტკ. ბიუჯ.'!E555,'ცვლილ. ბიუჯ.'!F555)</f>
        <v>164307000</v>
      </c>
      <c r="F555" s="4">
        <f>SUM('დამტკ. ბიუჯ.'!F555,'ცვლილ. ბიუჯ.'!G555)</f>
        <v>171500000</v>
      </c>
      <c r="G555" s="4">
        <f>SUM('დამტკ. ბიუჯ.'!G555,'ცვლილ. ბიუჯ.'!H555)</f>
        <v>164500000</v>
      </c>
      <c r="H555" s="4">
        <f>SUM('დამტკ. ბიუჯ.'!H555,'ცვლილ. ბიუჯ.'!I555)</f>
        <v>161193000</v>
      </c>
      <c r="I555" s="4">
        <f t="shared" si="22"/>
        <v>335807000</v>
      </c>
      <c r="J555" s="4">
        <f t="shared" si="23"/>
        <v>500307000</v>
      </c>
    </row>
    <row r="556" spans="1:10" ht="15.75" thickTop="1" x14ac:dyDescent="0.25">
      <c r="A556" t="str">
        <f t="shared" si="21"/>
        <v>a</v>
      </c>
      <c r="B556" s="5"/>
      <c r="C556" s="6" t="s">
        <v>10</v>
      </c>
      <c r="D556" s="7">
        <f>SUM('დამტკ. ბიუჯ.'!D556,'ცვლილ. ბიუჯ.'!E556)</f>
        <v>661500000</v>
      </c>
      <c r="E556" s="7">
        <f>SUM('დამტკ. ბიუჯ.'!E556,'ცვლილ. ბიუჯ.'!F556)</f>
        <v>164307000</v>
      </c>
      <c r="F556" s="7">
        <f>SUM('დამტკ. ბიუჯ.'!F556,'ცვლილ. ბიუჯ.'!G556)</f>
        <v>171500000</v>
      </c>
      <c r="G556" s="7">
        <f>SUM('დამტკ. ბიუჯ.'!G556,'ცვლილ. ბიუჯ.'!H556)</f>
        <v>164500000</v>
      </c>
      <c r="H556" s="7">
        <f>SUM('დამტკ. ბიუჯ.'!H556,'ცვლილ. ბიუჯ.'!I556)</f>
        <v>161193000</v>
      </c>
      <c r="I556" s="7">
        <f t="shared" si="22"/>
        <v>335807000</v>
      </c>
      <c r="J556" s="7">
        <f t="shared" si="23"/>
        <v>500307000</v>
      </c>
    </row>
    <row r="557" spans="1:10" x14ac:dyDescent="0.25">
      <c r="A557" t="str">
        <f t="shared" si="21"/>
        <v>b</v>
      </c>
      <c r="B557" s="8"/>
      <c r="C557" s="9" t="s">
        <v>11</v>
      </c>
      <c r="D557" s="10">
        <f>SUM('დამტკ. ბიუჯ.'!D557,'ცვლილ. ბიუჯ.'!E557)</f>
        <v>0</v>
      </c>
      <c r="E557" s="10">
        <f>SUM('დამტკ. ბიუჯ.'!E557,'ცვლილ. ბიუჯ.'!F557)</f>
        <v>0</v>
      </c>
      <c r="F557" s="10">
        <f>SUM('დამტკ. ბიუჯ.'!F557,'ცვლილ. ბიუჯ.'!G557)</f>
        <v>0</v>
      </c>
      <c r="G557" s="10">
        <f>SUM('დამტკ. ბიუჯ.'!G557,'ცვლილ. ბიუჯ.'!H557)</f>
        <v>0</v>
      </c>
      <c r="H557" s="10">
        <f>SUM('დამტკ. ბიუჯ.'!H557,'ცვლილ. ბიუჯ.'!I557)</f>
        <v>0</v>
      </c>
      <c r="I557" s="10">
        <f t="shared" si="22"/>
        <v>0</v>
      </c>
      <c r="J557" s="10">
        <f t="shared" si="23"/>
        <v>0</v>
      </c>
    </row>
    <row r="558" spans="1:10" x14ac:dyDescent="0.25">
      <c r="A558" t="str">
        <f t="shared" si="21"/>
        <v>a</v>
      </c>
      <c r="B558" s="8"/>
      <c r="C558" s="9" t="s">
        <v>12</v>
      </c>
      <c r="D558" s="10">
        <f>SUM('დამტკ. ბიუჯ.'!D558,'ცვლილ. ბიუჯ.'!E558)</f>
        <v>3825000</v>
      </c>
      <c r="E558" s="10">
        <f>SUM('დამტკ. ბიუჯ.'!E558,'ცვლილ. ბიუჯ.'!F558)</f>
        <v>807000</v>
      </c>
      <c r="F558" s="10">
        <f>SUM('დამტკ. ბიუჯ.'!F558,'ცვლილ. ბიუჯ.'!G558)</f>
        <v>825000</v>
      </c>
      <c r="G558" s="10">
        <f>SUM('დამტკ. ბიუჯ.'!G558,'ცვლილ. ბიუჯ.'!H558)</f>
        <v>1000000</v>
      </c>
      <c r="H558" s="10">
        <f>SUM('დამტკ. ბიუჯ.'!H558,'ცვლილ. ბიუჯ.'!I558)</f>
        <v>1193000</v>
      </c>
      <c r="I558" s="10">
        <f t="shared" si="22"/>
        <v>1632000</v>
      </c>
      <c r="J558" s="10">
        <f t="shared" si="23"/>
        <v>2632000</v>
      </c>
    </row>
    <row r="559" spans="1:10" x14ac:dyDescent="0.25">
      <c r="A559" t="str">
        <f t="shared" si="21"/>
        <v>b</v>
      </c>
      <c r="B559" s="8"/>
      <c r="C559" s="9" t="s">
        <v>13</v>
      </c>
      <c r="D559" s="10">
        <f>SUM('დამტკ. ბიუჯ.'!D559,'ცვლილ. ბიუჯ.'!E559)</f>
        <v>0</v>
      </c>
      <c r="E559" s="10">
        <f>SUM('დამტკ. ბიუჯ.'!E559,'ცვლილ. ბიუჯ.'!F559)</f>
        <v>0</v>
      </c>
      <c r="F559" s="10">
        <f>SUM('დამტკ. ბიუჯ.'!F559,'ცვლილ. ბიუჯ.'!G559)</f>
        <v>0</v>
      </c>
      <c r="G559" s="10">
        <f>SUM('დამტკ. ბიუჯ.'!G559,'ცვლილ. ბიუჯ.'!H559)</f>
        <v>0</v>
      </c>
      <c r="H559" s="10">
        <f>SUM('დამტკ. ბიუჯ.'!H559,'ცვლილ. ბიუჯ.'!I559)</f>
        <v>0</v>
      </c>
      <c r="I559" s="10">
        <f t="shared" si="22"/>
        <v>0</v>
      </c>
      <c r="J559" s="10">
        <f t="shared" si="23"/>
        <v>0</v>
      </c>
    </row>
    <row r="560" spans="1:10" x14ac:dyDescent="0.25">
      <c r="A560" t="str">
        <f t="shared" si="21"/>
        <v>b</v>
      </c>
      <c r="B560" s="8"/>
      <c r="C560" s="9" t="s">
        <v>14</v>
      </c>
      <c r="D560" s="10">
        <f>SUM('დამტკ. ბიუჯ.'!D560,'ცვლილ. ბიუჯ.'!E560)</f>
        <v>0</v>
      </c>
      <c r="E560" s="10">
        <f>SUM('დამტკ. ბიუჯ.'!E560,'ცვლილ. ბიუჯ.'!F560)</f>
        <v>0</v>
      </c>
      <c r="F560" s="10">
        <f>SUM('დამტკ. ბიუჯ.'!F560,'ცვლილ. ბიუჯ.'!G560)</f>
        <v>0</v>
      </c>
      <c r="G560" s="10">
        <f>SUM('დამტკ. ბიუჯ.'!G560,'ცვლილ. ბიუჯ.'!H560)</f>
        <v>0</v>
      </c>
      <c r="H560" s="10">
        <f>SUM('დამტკ. ბიუჯ.'!H560,'ცვლილ. ბიუჯ.'!I560)</f>
        <v>0</v>
      </c>
      <c r="I560" s="10">
        <f t="shared" si="22"/>
        <v>0</v>
      </c>
      <c r="J560" s="10">
        <f t="shared" si="23"/>
        <v>0</v>
      </c>
    </row>
    <row r="561" spans="1:10" x14ac:dyDescent="0.25">
      <c r="A561" t="str">
        <f t="shared" si="21"/>
        <v>b</v>
      </c>
      <c r="B561" s="8"/>
      <c r="C561" s="9" t="s">
        <v>15</v>
      </c>
      <c r="D561" s="10">
        <f>SUM('დამტკ. ბიუჯ.'!D561,'ცვლილ. ბიუჯ.'!E561)</f>
        <v>0</v>
      </c>
      <c r="E561" s="10">
        <f>SUM('დამტკ. ბიუჯ.'!E561,'ცვლილ. ბიუჯ.'!F561)</f>
        <v>0</v>
      </c>
      <c r="F561" s="10">
        <f>SUM('დამტკ. ბიუჯ.'!F561,'ცვლილ. ბიუჯ.'!G561)</f>
        <v>0</v>
      </c>
      <c r="G561" s="10">
        <f>SUM('დამტკ. ბიუჯ.'!G561,'ცვლილ. ბიუჯ.'!H561)</f>
        <v>0</v>
      </c>
      <c r="H561" s="10">
        <f>SUM('დამტკ. ბიუჯ.'!H561,'ცვლილ. ბიუჯ.'!I561)</f>
        <v>0</v>
      </c>
      <c r="I561" s="10">
        <f t="shared" si="22"/>
        <v>0</v>
      </c>
      <c r="J561" s="10">
        <f t="shared" si="23"/>
        <v>0</v>
      </c>
    </row>
    <row r="562" spans="1:10" x14ac:dyDescent="0.25">
      <c r="A562" t="str">
        <f t="shared" si="21"/>
        <v>a</v>
      </c>
      <c r="B562" s="8"/>
      <c r="C562" s="9" t="s">
        <v>16</v>
      </c>
      <c r="D562" s="10">
        <f>SUM('დამტკ. ბიუჯ.'!D562,'ცვლილ. ბიუჯ.'!E562)</f>
        <v>662675000</v>
      </c>
      <c r="E562" s="10">
        <f>SUM('დამტკ. ბიუჯ.'!E562,'ცვლილ. ბიუჯ.'!F562)</f>
        <v>163500000</v>
      </c>
      <c r="F562" s="10">
        <f>SUM('დამტკ. ბიუჯ.'!F562,'ცვლილ. ბიუჯ.'!G562)</f>
        <v>170675000</v>
      </c>
      <c r="G562" s="10">
        <f>SUM('დამტკ. ბიუჯ.'!G562,'ცვლილ. ბიუჯ.'!H562)</f>
        <v>163500000</v>
      </c>
      <c r="H562" s="10">
        <f>SUM('დამტკ. ბიუჯ.'!H562,'ცვლილ. ბიუჯ.'!I562)</f>
        <v>165000000</v>
      </c>
      <c r="I562" s="10">
        <f t="shared" si="22"/>
        <v>334175000</v>
      </c>
      <c r="J562" s="10">
        <f t="shared" si="23"/>
        <v>497675000</v>
      </c>
    </row>
    <row r="563" spans="1:10" x14ac:dyDescent="0.25">
      <c r="A563" t="str">
        <f t="shared" si="21"/>
        <v>a</v>
      </c>
      <c r="B563" s="8"/>
      <c r="C563" s="9" t="s">
        <v>17</v>
      </c>
      <c r="D563" s="10">
        <f>SUM('დამტკ. ბიუჯ.'!D563,'ცვლილ. ბიუჯ.'!E563)</f>
        <v>-5000000</v>
      </c>
      <c r="E563" s="10">
        <f>SUM('დამტკ. ბიუჯ.'!E563,'ცვლილ. ბიუჯ.'!F563)</f>
        <v>0</v>
      </c>
      <c r="F563" s="10">
        <f>SUM('დამტკ. ბიუჯ.'!F563,'ცვლილ. ბიუჯ.'!G563)</f>
        <v>0</v>
      </c>
      <c r="G563" s="10">
        <f>SUM('დამტკ. ბიუჯ.'!G563,'ცვლილ. ბიუჯ.'!H563)</f>
        <v>0</v>
      </c>
      <c r="H563" s="10">
        <f>SUM('დამტკ. ბიუჯ.'!H563,'ცვლილ. ბიუჯ.'!I563)</f>
        <v>-5000000</v>
      </c>
      <c r="I563" s="10">
        <f t="shared" si="22"/>
        <v>0</v>
      </c>
      <c r="J563" s="10">
        <f t="shared" si="23"/>
        <v>0</v>
      </c>
    </row>
    <row r="564" spans="1:10" x14ac:dyDescent="0.25">
      <c r="A564" t="str">
        <f t="shared" si="21"/>
        <v>b</v>
      </c>
      <c r="B564" s="5"/>
      <c r="C564" s="6" t="s">
        <v>18</v>
      </c>
      <c r="D564" s="7">
        <f>SUM('დამტკ. ბიუჯ.'!D564,'ცვლილ. ბიუჯ.'!E564)</f>
        <v>0</v>
      </c>
      <c r="E564" s="7">
        <f>SUM('დამტკ. ბიუჯ.'!E564,'ცვლილ. ბიუჯ.'!F564)</f>
        <v>0</v>
      </c>
      <c r="F564" s="7">
        <f>SUM('დამტკ. ბიუჯ.'!F564,'ცვლილ. ბიუჯ.'!G564)</f>
        <v>0</v>
      </c>
      <c r="G564" s="7">
        <f>SUM('დამტკ. ბიუჯ.'!G564,'ცვლილ. ბიუჯ.'!H564)</f>
        <v>0</v>
      </c>
      <c r="H564" s="7">
        <f>SUM('დამტკ. ბიუჯ.'!H564,'ცვლილ. ბიუჯ.'!I564)</f>
        <v>0</v>
      </c>
      <c r="I564" s="7">
        <f t="shared" si="22"/>
        <v>0</v>
      </c>
      <c r="J564" s="7">
        <f t="shared" si="23"/>
        <v>0</v>
      </c>
    </row>
    <row r="565" spans="1:10" x14ac:dyDescent="0.25">
      <c r="A565" t="str">
        <f t="shared" si="21"/>
        <v>b</v>
      </c>
      <c r="B565" s="5"/>
      <c r="C565" s="6" t="s">
        <v>19</v>
      </c>
      <c r="D565" s="7">
        <f>SUM('დამტკ. ბიუჯ.'!D565,'ცვლილ. ბიუჯ.'!E565)</f>
        <v>0</v>
      </c>
      <c r="E565" s="7">
        <f>SUM('დამტკ. ბიუჯ.'!E565,'ცვლილ. ბიუჯ.'!F565)</f>
        <v>0</v>
      </c>
      <c r="F565" s="7">
        <f>SUM('დამტკ. ბიუჯ.'!F565,'ცვლილ. ბიუჯ.'!G565)</f>
        <v>0</v>
      </c>
      <c r="G565" s="7">
        <f>SUM('დამტკ. ბიუჯ.'!G565,'ცვლილ. ბიუჯ.'!H565)</f>
        <v>0</v>
      </c>
      <c r="H565" s="7">
        <f>SUM('დამტკ. ბიუჯ.'!H565,'ცვლილ. ბიუჯ.'!I565)</f>
        <v>0</v>
      </c>
      <c r="I565" s="7">
        <f t="shared" si="22"/>
        <v>0</v>
      </c>
      <c r="J565" s="7">
        <f t="shared" si="23"/>
        <v>0</v>
      </c>
    </row>
    <row r="566" spans="1:10" ht="15.75" thickBot="1" x14ac:dyDescent="0.3">
      <c r="A566" t="str">
        <f t="shared" si="21"/>
        <v>b</v>
      </c>
      <c r="B566" s="11"/>
      <c r="C566" s="12" t="s">
        <v>20</v>
      </c>
      <c r="D566" s="13">
        <f>SUM('დამტკ. ბიუჯ.'!D566,'ცვლილ. ბიუჯ.'!E566)</f>
        <v>0</v>
      </c>
      <c r="E566" s="13">
        <f>SUM('დამტკ. ბიუჯ.'!E566,'ცვლილ. ბიუჯ.'!F566)</f>
        <v>0</v>
      </c>
      <c r="F566" s="13">
        <f>SUM('დამტკ. ბიუჯ.'!F566,'ცვლილ. ბიუჯ.'!G566)</f>
        <v>0</v>
      </c>
      <c r="G566" s="13">
        <f>SUM('დამტკ. ბიუჯ.'!G566,'ცვლილ. ბიუჯ.'!H566)</f>
        <v>0</v>
      </c>
      <c r="H566" s="13">
        <f>SUM('დამტკ. ბიუჯ.'!H566,'ცვლილ. ბიუჯ.'!I566)</f>
        <v>0</v>
      </c>
      <c r="I566" s="13">
        <f t="shared" si="22"/>
        <v>0</v>
      </c>
      <c r="J566" s="13">
        <f t="shared" si="23"/>
        <v>0</v>
      </c>
    </row>
    <row r="567" spans="1:10" ht="32.25" customHeight="1" thickTop="1" thickBot="1" x14ac:dyDescent="0.3">
      <c r="A567" t="str">
        <f t="shared" si="21"/>
        <v>a</v>
      </c>
      <c r="B567" s="16" t="s">
        <v>101</v>
      </c>
      <c r="C567" s="4" t="s">
        <v>102</v>
      </c>
      <c r="D567" s="4">
        <f t="shared" ref="D567:J567" si="30">D579+D591+D603+D615+D627+D639+D663+D711+D759+D795+D807+D819</f>
        <v>78942000</v>
      </c>
      <c r="E567" s="4">
        <f t="shared" si="30"/>
        <v>24285000</v>
      </c>
      <c r="F567" s="4">
        <f t="shared" si="30"/>
        <v>22041000</v>
      </c>
      <c r="G567" s="4">
        <f t="shared" si="30"/>
        <v>13714500</v>
      </c>
      <c r="H567" s="4">
        <f t="shared" si="30"/>
        <v>18901500</v>
      </c>
      <c r="I567" s="4">
        <f t="shared" si="30"/>
        <v>46326000</v>
      </c>
      <c r="J567" s="4">
        <f t="shared" si="30"/>
        <v>60040500</v>
      </c>
    </row>
    <row r="568" spans="1:10" ht="15.75" thickTop="1" x14ac:dyDescent="0.25">
      <c r="A568" t="str">
        <f t="shared" si="21"/>
        <v>a</v>
      </c>
      <c r="B568" s="5"/>
      <c r="C568" s="6" t="s">
        <v>10</v>
      </c>
      <c r="D568" s="7">
        <f t="shared" ref="D568:J568" si="31">D580+D592+D604+D616+D628+D640+D664+D712+D760+D796+D808+D820</f>
        <v>78942000</v>
      </c>
      <c r="E568" s="7">
        <f t="shared" si="31"/>
        <v>24285000</v>
      </c>
      <c r="F568" s="7">
        <f t="shared" si="31"/>
        <v>22041000</v>
      </c>
      <c r="G568" s="7">
        <f t="shared" si="31"/>
        <v>13714500</v>
      </c>
      <c r="H568" s="7">
        <f t="shared" si="31"/>
        <v>18901500</v>
      </c>
      <c r="I568" s="7">
        <f t="shared" si="31"/>
        <v>46326000</v>
      </c>
      <c r="J568" s="7">
        <f t="shared" si="31"/>
        <v>60040500</v>
      </c>
    </row>
    <row r="569" spans="1:10" x14ac:dyDescent="0.25">
      <c r="A569" t="str">
        <f t="shared" si="21"/>
        <v>b</v>
      </c>
      <c r="B569" s="8"/>
      <c r="C569" s="9" t="s">
        <v>11</v>
      </c>
      <c r="D569" s="10">
        <f t="shared" ref="D569:J569" si="32">D581+D593+D605+D617+D629+D641+D665+D713+D761+D797+D809+D821</f>
        <v>0</v>
      </c>
      <c r="E569" s="10">
        <f t="shared" si="32"/>
        <v>0</v>
      </c>
      <c r="F569" s="10">
        <f t="shared" si="32"/>
        <v>0</v>
      </c>
      <c r="G569" s="10">
        <f t="shared" si="32"/>
        <v>0</v>
      </c>
      <c r="H569" s="10">
        <f t="shared" si="32"/>
        <v>0</v>
      </c>
      <c r="I569" s="10">
        <f t="shared" si="32"/>
        <v>0</v>
      </c>
      <c r="J569" s="10">
        <f t="shared" si="32"/>
        <v>0</v>
      </c>
    </row>
    <row r="570" spans="1:10" x14ac:dyDescent="0.25">
      <c r="A570" t="str">
        <f t="shared" si="21"/>
        <v>a</v>
      </c>
      <c r="B570" s="8"/>
      <c r="C570" s="9" t="s">
        <v>12</v>
      </c>
      <c r="D570" s="10">
        <f t="shared" ref="D570:J570" si="33">D582+D594+D606+D618+D630+D642+D666+D714+D762+D798+D810+D822</f>
        <v>29040000</v>
      </c>
      <c r="E570" s="10">
        <f t="shared" si="33"/>
        <v>14856000</v>
      </c>
      <c r="F570" s="10">
        <f t="shared" si="33"/>
        <v>6462000</v>
      </c>
      <c r="G570" s="10">
        <f t="shared" si="33"/>
        <v>2474000</v>
      </c>
      <c r="H570" s="10">
        <f t="shared" si="33"/>
        <v>5248000</v>
      </c>
      <c r="I570" s="10">
        <f t="shared" si="33"/>
        <v>21318000</v>
      </c>
      <c r="J570" s="10">
        <f t="shared" si="33"/>
        <v>23792000</v>
      </c>
    </row>
    <row r="571" spans="1:10" x14ac:dyDescent="0.25">
      <c r="A571" t="str">
        <f t="shared" si="21"/>
        <v>b</v>
      </c>
      <c r="B571" s="8"/>
      <c r="C571" s="9" t="s">
        <v>13</v>
      </c>
      <c r="D571" s="10">
        <f t="shared" ref="D571:J571" si="34">D583+D595+D607+D619+D631+D643+D667+D715+D763+D799+D811+D823</f>
        <v>0</v>
      </c>
      <c r="E571" s="10">
        <f t="shared" si="34"/>
        <v>0</v>
      </c>
      <c r="F571" s="10">
        <f t="shared" si="34"/>
        <v>0</v>
      </c>
      <c r="G571" s="10">
        <f t="shared" si="34"/>
        <v>0</v>
      </c>
      <c r="H571" s="10">
        <f t="shared" si="34"/>
        <v>0</v>
      </c>
      <c r="I571" s="10">
        <f t="shared" si="34"/>
        <v>0</v>
      </c>
      <c r="J571" s="10">
        <f t="shared" si="34"/>
        <v>0</v>
      </c>
    </row>
    <row r="572" spans="1:10" x14ac:dyDescent="0.25">
      <c r="A572" t="str">
        <f t="shared" si="21"/>
        <v>b</v>
      </c>
      <c r="B572" s="8"/>
      <c r="C572" s="9" t="s">
        <v>14</v>
      </c>
      <c r="D572" s="10">
        <f t="shared" ref="D572:J572" si="35">D584+D596+D608+D620+D632+D644+D668+D716+D764+D800+D812+D824</f>
        <v>0</v>
      </c>
      <c r="E572" s="10">
        <f t="shared" si="35"/>
        <v>0</v>
      </c>
      <c r="F572" s="10">
        <f t="shared" si="35"/>
        <v>0</v>
      </c>
      <c r="G572" s="10">
        <f t="shared" si="35"/>
        <v>0</v>
      </c>
      <c r="H572" s="10">
        <f t="shared" si="35"/>
        <v>0</v>
      </c>
      <c r="I572" s="10">
        <f t="shared" si="35"/>
        <v>0</v>
      </c>
      <c r="J572" s="10">
        <f t="shared" si="35"/>
        <v>0</v>
      </c>
    </row>
    <row r="573" spans="1:10" x14ac:dyDescent="0.25">
      <c r="A573" t="str">
        <f t="shared" si="21"/>
        <v>b</v>
      </c>
      <c r="B573" s="8"/>
      <c r="C573" s="9" t="s">
        <v>15</v>
      </c>
      <c r="D573" s="10">
        <f t="shared" ref="D573:J573" si="36">D585+D597+D609+D621+D633+D645+D669+D717+D765+D801+D813+D825</f>
        <v>0</v>
      </c>
      <c r="E573" s="10">
        <f t="shared" si="36"/>
        <v>0</v>
      </c>
      <c r="F573" s="10">
        <f t="shared" si="36"/>
        <v>0</v>
      </c>
      <c r="G573" s="10">
        <f t="shared" si="36"/>
        <v>0</v>
      </c>
      <c r="H573" s="10">
        <f t="shared" si="36"/>
        <v>0</v>
      </c>
      <c r="I573" s="10">
        <f t="shared" si="36"/>
        <v>0</v>
      </c>
      <c r="J573" s="10">
        <f t="shared" si="36"/>
        <v>0</v>
      </c>
    </row>
    <row r="574" spans="1:10" x14ac:dyDescent="0.25">
      <c r="A574" t="str">
        <f t="shared" si="21"/>
        <v>a</v>
      </c>
      <c r="B574" s="8"/>
      <c r="C574" s="9" t="s">
        <v>16</v>
      </c>
      <c r="D574" s="10">
        <f t="shared" ref="D574:J574" si="37">D586+D598+D610+D622+D634+D646+D670+D718+D766+D802+D814+D826</f>
        <v>49902000</v>
      </c>
      <c r="E574" s="10">
        <f t="shared" si="37"/>
        <v>9429000</v>
      </c>
      <c r="F574" s="10">
        <f t="shared" si="37"/>
        <v>15579000</v>
      </c>
      <c r="G574" s="10">
        <f t="shared" si="37"/>
        <v>11240500</v>
      </c>
      <c r="H574" s="10">
        <f t="shared" si="37"/>
        <v>13653500</v>
      </c>
      <c r="I574" s="10">
        <f t="shared" si="37"/>
        <v>25008000</v>
      </c>
      <c r="J574" s="10">
        <f t="shared" si="37"/>
        <v>36248500</v>
      </c>
    </row>
    <row r="575" spans="1:10" x14ac:dyDescent="0.25">
      <c r="A575" t="str">
        <f t="shared" si="21"/>
        <v>b</v>
      </c>
      <c r="B575" s="8"/>
      <c r="C575" s="9" t="s">
        <v>17</v>
      </c>
      <c r="D575" s="10">
        <f t="shared" ref="D575:J575" si="38">D587+D599+D611+D623+D635+D647+D671+D719+D767+D803+D815+D827</f>
        <v>0</v>
      </c>
      <c r="E575" s="10">
        <f t="shared" si="38"/>
        <v>0</v>
      </c>
      <c r="F575" s="10">
        <f t="shared" si="38"/>
        <v>0</v>
      </c>
      <c r="G575" s="10">
        <f t="shared" si="38"/>
        <v>0</v>
      </c>
      <c r="H575" s="10">
        <f t="shared" si="38"/>
        <v>0</v>
      </c>
      <c r="I575" s="10">
        <f t="shared" si="38"/>
        <v>0</v>
      </c>
      <c r="J575" s="10">
        <f t="shared" si="38"/>
        <v>0</v>
      </c>
    </row>
    <row r="576" spans="1:10" x14ac:dyDescent="0.25">
      <c r="A576" t="str">
        <f t="shared" ref="A576:A639" si="39">IF(OR(D576&lt;&gt;0,E576&lt;&gt;0,F576&lt;&gt;0,G576&lt;&gt;0,H576&lt;&gt;0,),"a","b")</f>
        <v>b</v>
      </c>
      <c r="B576" s="5"/>
      <c r="C576" s="6" t="s">
        <v>18</v>
      </c>
      <c r="D576" s="7">
        <f t="shared" ref="D576:J576" si="40">D588+D600+D612+D624+D636+D648+D672+D720+D768+D804+D816+D828</f>
        <v>0</v>
      </c>
      <c r="E576" s="7">
        <f t="shared" si="40"/>
        <v>0</v>
      </c>
      <c r="F576" s="7">
        <f t="shared" si="40"/>
        <v>0</v>
      </c>
      <c r="G576" s="7">
        <f t="shared" si="40"/>
        <v>0</v>
      </c>
      <c r="H576" s="7">
        <f t="shared" si="40"/>
        <v>0</v>
      </c>
      <c r="I576" s="7">
        <f t="shared" si="40"/>
        <v>0</v>
      </c>
      <c r="J576" s="7">
        <f t="shared" si="40"/>
        <v>0</v>
      </c>
    </row>
    <row r="577" spans="1:10" x14ac:dyDescent="0.25">
      <c r="A577" t="str">
        <f t="shared" si="39"/>
        <v>b</v>
      </c>
      <c r="B577" s="5"/>
      <c r="C577" s="6" t="s">
        <v>19</v>
      </c>
      <c r="D577" s="7">
        <f t="shared" ref="D577:J577" si="41">D589+D601+D613+D625+D637+D649+D673+D721+D769+D805+D817+D829</f>
        <v>0</v>
      </c>
      <c r="E577" s="7">
        <f t="shared" si="41"/>
        <v>0</v>
      </c>
      <c r="F577" s="7">
        <f t="shared" si="41"/>
        <v>0</v>
      </c>
      <c r="G577" s="7">
        <f t="shared" si="41"/>
        <v>0</v>
      </c>
      <c r="H577" s="7">
        <f t="shared" si="41"/>
        <v>0</v>
      </c>
      <c r="I577" s="7">
        <f t="shared" si="41"/>
        <v>0</v>
      </c>
      <c r="J577" s="7">
        <f t="shared" si="41"/>
        <v>0</v>
      </c>
    </row>
    <row r="578" spans="1:10" ht="15.75" thickBot="1" x14ac:dyDescent="0.3">
      <c r="A578" t="str">
        <f t="shared" si="39"/>
        <v>b</v>
      </c>
      <c r="B578" s="11"/>
      <c r="C578" s="12" t="s">
        <v>20</v>
      </c>
      <c r="D578" s="13">
        <f t="shared" ref="D578:J578" si="42">D590+D602+D614+D626+D638+D650+D674+D722+D770+D806+D818+D830</f>
        <v>0</v>
      </c>
      <c r="E578" s="13">
        <f t="shared" si="42"/>
        <v>0</v>
      </c>
      <c r="F578" s="13">
        <f t="shared" si="42"/>
        <v>0</v>
      </c>
      <c r="G578" s="13">
        <f t="shared" si="42"/>
        <v>0</v>
      </c>
      <c r="H578" s="13">
        <f t="shared" si="42"/>
        <v>0</v>
      </c>
      <c r="I578" s="13">
        <f t="shared" si="42"/>
        <v>0</v>
      </c>
      <c r="J578" s="13">
        <f t="shared" si="42"/>
        <v>0</v>
      </c>
    </row>
    <row r="579" spans="1:10" ht="34.5" customHeight="1" thickTop="1" thickBot="1" x14ac:dyDescent="0.3">
      <c r="A579" t="str">
        <f t="shared" si="39"/>
        <v>a</v>
      </c>
      <c r="B579" s="3" t="s">
        <v>103</v>
      </c>
      <c r="C579" s="15" t="s">
        <v>104</v>
      </c>
      <c r="D579" s="4">
        <f>SUM('დამტკ. ბიუჯ.'!D579,'ცვლილ. ბიუჯ.'!E579)</f>
        <v>1900000</v>
      </c>
      <c r="E579" s="4">
        <f>SUM('დამტკ. ბიუჯ.'!E579,'ცვლილ. ბიუჯ.'!F579)</f>
        <v>500000</v>
      </c>
      <c r="F579" s="4">
        <f>SUM('დამტკ. ბიუჯ.'!F579,'ცვლილ. ბიუჯ.'!G579)</f>
        <v>600000</v>
      </c>
      <c r="G579" s="4">
        <f>SUM('დამტკ. ბიუჯ.'!G579,'ცვლილ. ბიუჯ.'!H579)</f>
        <v>500000</v>
      </c>
      <c r="H579" s="4">
        <f>SUM('დამტკ. ბიუჯ.'!H579,'ცვლილ. ბიუჯ.'!I579)</f>
        <v>300000</v>
      </c>
      <c r="I579" s="4">
        <f t="shared" ref="I579:I639" si="43">SUM(E579,F579)</f>
        <v>1100000</v>
      </c>
      <c r="J579" s="4">
        <f t="shared" ref="J579:J639" si="44">SUM(E579,F579,G579)</f>
        <v>1600000</v>
      </c>
    </row>
    <row r="580" spans="1:10" ht="15.75" thickTop="1" x14ac:dyDescent="0.25">
      <c r="A580" t="str">
        <f t="shared" si="39"/>
        <v>a</v>
      </c>
      <c r="B580" s="5"/>
      <c r="C580" s="6" t="s">
        <v>10</v>
      </c>
      <c r="D580" s="7">
        <f>SUM('დამტკ. ბიუჯ.'!D580,'ცვლილ. ბიუჯ.'!E580)</f>
        <v>1900000</v>
      </c>
      <c r="E580" s="7">
        <f>SUM('დამტკ. ბიუჯ.'!E580,'ცვლილ. ბიუჯ.'!F580)</f>
        <v>500000</v>
      </c>
      <c r="F580" s="7">
        <f>SUM('დამტკ. ბიუჯ.'!F580,'ცვლილ. ბიუჯ.'!G580)</f>
        <v>600000</v>
      </c>
      <c r="G580" s="7">
        <f>SUM('დამტკ. ბიუჯ.'!G580,'ცვლილ. ბიუჯ.'!H580)</f>
        <v>500000</v>
      </c>
      <c r="H580" s="7">
        <f>SUM('დამტკ. ბიუჯ.'!H580,'ცვლილ. ბიუჯ.'!I580)</f>
        <v>300000</v>
      </c>
      <c r="I580" s="7">
        <f t="shared" si="43"/>
        <v>1100000</v>
      </c>
      <c r="J580" s="7">
        <f t="shared" si="44"/>
        <v>1600000</v>
      </c>
    </row>
    <row r="581" spans="1:10" x14ac:dyDescent="0.25">
      <c r="A581" t="str">
        <f t="shared" si="39"/>
        <v>b</v>
      </c>
      <c r="B581" s="8"/>
      <c r="C581" s="9" t="s">
        <v>11</v>
      </c>
      <c r="D581" s="10">
        <f>SUM('დამტკ. ბიუჯ.'!D581,'ცვლილ. ბიუჯ.'!E581)</f>
        <v>0</v>
      </c>
      <c r="E581" s="10">
        <f>SUM('დამტკ. ბიუჯ.'!E581,'ცვლილ. ბიუჯ.'!F581)</f>
        <v>0</v>
      </c>
      <c r="F581" s="10">
        <f>SUM('დამტკ. ბიუჯ.'!F581,'ცვლილ. ბიუჯ.'!G581)</f>
        <v>0</v>
      </c>
      <c r="G581" s="10">
        <f>SUM('დამტკ. ბიუჯ.'!G581,'ცვლილ. ბიუჯ.'!H581)</f>
        <v>0</v>
      </c>
      <c r="H581" s="10">
        <f>SUM('დამტკ. ბიუჯ.'!H581,'ცვლილ. ბიუჯ.'!I581)</f>
        <v>0</v>
      </c>
      <c r="I581" s="10">
        <f t="shared" si="43"/>
        <v>0</v>
      </c>
      <c r="J581" s="10">
        <f t="shared" si="44"/>
        <v>0</v>
      </c>
    </row>
    <row r="582" spans="1:10" x14ac:dyDescent="0.25">
      <c r="A582" t="str">
        <f t="shared" si="39"/>
        <v>a</v>
      </c>
      <c r="B582" s="8"/>
      <c r="C582" s="9" t="s">
        <v>12</v>
      </c>
      <c r="D582" s="10">
        <f>SUM('დამტკ. ბიუჯ.'!D582,'ცვლილ. ბიუჯ.'!E582)</f>
        <v>1900000</v>
      </c>
      <c r="E582" s="10">
        <f>SUM('დამტკ. ბიუჯ.'!E582,'ცვლილ. ბიუჯ.'!F582)</f>
        <v>500000</v>
      </c>
      <c r="F582" s="10">
        <f>SUM('დამტკ. ბიუჯ.'!F582,'ცვლილ. ბიუჯ.'!G582)</f>
        <v>600000</v>
      </c>
      <c r="G582" s="10">
        <f>SUM('დამტკ. ბიუჯ.'!G582,'ცვლილ. ბიუჯ.'!H582)</f>
        <v>500000</v>
      </c>
      <c r="H582" s="10">
        <f>SUM('დამტკ. ბიუჯ.'!H582,'ცვლილ. ბიუჯ.'!I582)</f>
        <v>300000</v>
      </c>
      <c r="I582" s="10">
        <f t="shared" si="43"/>
        <v>1100000</v>
      </c>
      <c r="J582" s="10">
        <f t="shared" si="44"/>
        <v>1600000</v>
      </c>
    </row>
    <row r="583" spans="1:10" x14ac:dyDescent="0.25">
      <c r="A583" t="str">
        <f t="shared" si="39"/>
        <v>b</v>
      </c>
      <c r="B583" s="8"/>
      <c r="C583" s="9" t="s">
        <v>13</v>
      </c>
      <c r="D583" s="10">
        <f>SUM('დამტკ. ბიუჯ.'!D583,'ცვლილ. ბიუჯ.'!E583)</f>
        <v>0</v>
      </c>
      <c r="E583" s="10">
        <f>SUM('დამტკ. ბიუჯ.'!E583,'ცვლილ. ბიუჯ.'!F583)</f>
        <v>0</v>
      </c>
      <c r="F583" s="10">
        <f>SUM('დამტკ. ბიუჯ.'!F583,'ცვლილ. ბიუჯ.'!G583)</f>
        <v>0</v>
      </c>
      <c r="G583" s="10">
        <f>SUM('დამტკ. ბიუჯ.'!G583,'ცვლილ. ბიუჯ.'!H583)</f>
        <v>0</v>
      </c>
      <c r="H583" s="10">
        <f>SUM('დამტკ. ბიუჯ.'!H583,'ცვლილ. ბიუჯ.'!I583)</f>
        <v>0</v>
      </c>
      <c r="I583" s="10">
        <f t="shared" si="43"/>
        <v>0</v>
      </c>
      <c r="J583" s="10">
        <f t="shared" si="44"/>
        <v>0</v>
      </c>
    </row>
    <row r="584" spans="1:10" x14ac:dyDescent="0.25">
      <c r="A584" t="str">
        <f t="shared" si="39"/>
        <v>b</v>
      </c>
      <c r="B584" s="8"/>
      <c r="C584" s="9" t="s">
        <v>14</v>
      </c>
      <c r="D584" s="10">
        <f>SUM('დამტკ. ბიუჯ.'!D584,'ცვლილ. ბიუჯ.'!E584)</f>
        <v>0</v>
      </c>
      <c r="E584" s="10">
        <f>SUM('დამტკ. ბიუჯ.'!E584,'ცვლილ. ბიუჯ.'!F584)</f>
        <v>0</v>
      </c>
      <c r="F584" s="10">
        <f>SUM('დამტკ. ბიუჯ.'!F584,'ცვლილ. ბიუჯ.'!G584)</f>
        <v>0</v>
      </c>
      <c r="G584" s="10">
        <f>SUM('დამტკ. ბიუჯ.'!G584,'ცვლილ. ბიუჯ.'!H584)</f>
        <v>0</v>
      </c>
      <c r="H584" s="10">
        <f>SUM('დამტკ. ბიუჯ.'!H584,'ცვლილ. ბიუჯ.'!I584)</f>
        <v>0</v>
      </c>
      <c r="I584" s="10">
        <f t="shared" si="43"/>
        <v>0</v>
      </c>
      <c r="J584" s="10">
        <f t="shared" si="44"/>
        <v>0</v>
      </c>
    </row>
    <row r="585" spans="1:10" x14ac:dyDescent="0.25">
      <c r="A585" t="str">
        <f t="shared" si="39"/>
        <v>b</v>
      </c>
      <c r="B585" s="8"/>
      <c r="C585" s="9" t="s">
        <v>15</v>
      </c>
      <c r="D585" s="10">
        <f>SUM('დამტკ. ბიუჯ.'!D585,'ცვლილ. ბიუჯ.'!E585)</f>
        <v>0</v>
      </c>
      <c r="E585" s="10">
        <f>SUM('დამტკ. ბიუჯ.'!E585,'ცვლილ. ბიუჯ.'!F585)</f>
        <v>0</v>
      </c>
      <c r="F585" s="10">
        <f>SUM('დამტკ. ბიუჯ.'!F585,'ცვლილ. ბიუჯ.'!G585)</f>
        <v>0</v>
      </c>
      <c r="G585" s="10">
        <f>SUM('დამტკ. ბიუჯ.'!G585,'ცვლილ. ბიუჯ.'!H585)</f>
        <v>0</v>
      </c>
      <c r="H585" s="10">
        <f>SUM('დამტკ. ბიუჯ.'!H585,'ცვლილ. ბიუჯ.'!I585)</f>
        <v>0</v>
      </c>
      <c r="I585" s="10">
        <f t="shared" si="43"/>
        <v>0</v>
      </c>
      <c r="J585" s="10">
        <f t="shared" si="44"/>
        <v>0</v>
      </c>
    </row>
    <row r="586" spans="1:10" x14ac:dyDescent="0.25">
      <c r="A586" t="str">
        <f t="shared" si="39"/>
        <v>b</v>
      </c>
      <c r="B586" s="8"/>
      <c r="C586" s="9" t="s">
        <v>16</v>
      </c>
      <c r="D586" s="10">
        <f>SUM('დამტკ. ბიუჯ.'!D586,'ცვლილ. ბიუჯ.'!E586)</f>
        <v>0</v>
      </c>
      <c r="E586" s="10">
        <f>SUM('დამტკ. ბიუჯ.'!E586,'ცვლილ. ბიუჯ.'!F586)</f>
        <v>0</v>
      </c>
      <c r="F586" s="10">
        <f>SUM('დამტკ. ბიუჯ.'!F586,'ცვლილ. ბიუჯ.'!G586)</f>
        <v>0</v>
      </c>
      <c r="G586" s="10">
        <f>SUM('დამტკ. ბიუჯ.'!G586,'ცვლილ. ბიუჯ.'!H586)</f>
        <v>0</v>
      </c>
      <c r="H586" s="10">
        <f>SUM('დამტკ. ბიუჯ.'!H586,'ცვლილ. ბიუჯ.'!I586)</f>
        <v>0</v>
      </c>
      <c r="I586" s="10">
        <f t="shared" si="43"/>
        <v>0</v>
      </c>
      <c r="J586" s="10">
        <f t="shared" si="44"/>
        <v>0</v>
      </c>
    </row>
    <row r="587" spans="1:10" x14ac:dyDescent="0.25">
      <c r="A587" t="str">
        <f t="shared" si="39"/>
        <v>b</v>
      </c>
      <c r="B587" s="8"/>
      <c r="C587" s="9" t="s">
        <v>17</v>
      </c>
      <c r="D587" s="10">
        <f>SUM('დამტკ. ბიუჯ.'!D587,'ცვლილ. ბიუჯ.'!E587)</f>
        <v>0</v>
      </c>
      <c r="E587" s="10">
        <f>SUM('დამტკ. ბიუჯ.'!E587,'ცვლილ. ბიუჯ.'!F587)</f>
        <v>0</v>
      </c>
      <c r="F587" s="10">
        <f>SUM('დამტკ. ბიუჯ.'!F587,'ცვლილ. ბიუჯ.'!G587)</f>
        <v>0</v>
      </c>
      <c r="G587" s="10">
        <f>SUM('დამტკ. ბიუჯ.'!G587,'ცვლილ. ბიუჯ.'!H587)</f>
        <v>0</v>
      </c>
      <c r="H587" s="10">
        <f>SUM('დამტკ. ბიუჯ.'!H587,'ცვლილ. ბიუჯ.'!I587)</f>
        <v>0</v>
      </c>
      <c r="I587" s="10">
        <f t="shared" si="43"/>
        <v>0</v>
      </c>
      <c r="J587" s="10">
        <f t="shared" si="44"/>
        <v>0</v>
      </c>
    </row>
    <row r="588" spans="1:10" x14ac:dyDescent="0.25">
      <c r="A588" t="str">
        <f t="shared" si="39"/>
        <v>b</v>
      </c>
      <c r="B588" s="5"/>
      <c r="C588" s="6" t="s">
        <v>18</v>
      </c>
      <c r="D588" s="7">
        <f>SUM('დამტკ. ბიუჯ.'!D588,'ცვლილ. ბიუჯ.'!E588)</f>
        <v>0</v>
      </c>
      <c r="E588" s="7">
        <f>SUM('დამტკ. ბიუჯ.'!E588,'ცვლილ. ბიუჯ.'!F588)</f>
        <v>0</v>
      </c>
      <c r="F588" s="7">
        <f>SUM('დამტკ. ბიუჯ.'!F588,'ცვლილ. ბიუჯ.'!G588)</f>
        <v>0</v>
      </c>
      <c r="G588" s="7">
        <f>SUM('დამტკ. ბიუჯ.'!G588,'ცვლილ. ბიუჯ.'!H588)</f>
        <v>0</v>
      </c>
      <c r="H588" s="7">
        <f>SUM('დამტკ. ბიუჯ.'!H588,'ცვლილ. ბიუჯ.'!I588)</f>
        <v>0</v>
      </c>
      <c r="I588" s="7">
        <f t="shared" si="43"/>
        <v>0</v>
      </c>
      <c r="J588" s="7">
        <f t="shared" si="44"/>
        <v>0</v>
      </c>
    </row>
    <row r="589" spans="1:10" x14ac:dyDescent="0.25">
      <c r="A589" t="str">
        <f t="shared" si="39"/>
        <v>b</v>
      </c>
      <c r="B589" s="5"/>
      <c r="C589" s="6" t="s">
        <v>19</v>
      </c>
      <c r="D589" s="7">
        <f>SUM('დამტკ. ბიუჯ.'!D589,'ცვლილ. ბიუჯ.'!E589)</f>
        <v>0</v>
      </c>
      <c r="E589" s="7">
        <f>SUM('დამტკ. ბიუჯ.'!E589,'ცვლილ. ბიუჯ.'!F589)</f>
        <v>0</v>
      </c>
      <c r="F589" s="7">
        <f>SUM('დამტკ. ბიუჯ.'!F589,'ცვლილ. ბიუჯ.'!G589)</f>
        <v>0</v>
      </c>
      <c r="G589" s="7">
        <f>SUM('დამტკ. ბიუჯ.'!G589,'ცვლილ. ბიუჯ.'!H589)</f>
        <v>0</v>
      </c>
      <c r="H589" s="7">
        <f>SUM('დამტკ. ბიუჯ.'!H589,'ცვლილ. ბიუჯ.'!I589)</f>
        <v>0</v>
      </c>
      <c r="I589" s="7">
        <f t="shared" si="43"/>
        <v>0</v>
      </c>
      <c r="J589" s="7">
        <f t="shared" si="44"/>
        <v>0</v>
      </c>
    </row>
    <row r="590" spans="1:10" ht="15.75" thickBot="1" x14ac:dyDescent="0.3">
      <c r="A590" t="str">
        <f t="shared" si="39"/>
        <v>b</v>
      </c>
      <c r="B590" s="11"/>
      <c r="C590" s="12" t="s">
        <v>20</v>
      </c>
      <c r="D590" s="13">
        <f>SUM('დამტკ. ბიუჯ.'!D590,'ცვლილ. ბიუჯ.'!E590)</f>
        <v>0</v>
      </c>
      <c r="E590" s="13">
        <f>SUM('დამტკ. ბიუჯ.'!E590,'ცვლილ. ბიუჯ.'!F590)</f>
        <v>0</v>
      </c>
      <c r="F590" s="13">
        <f>SUM('დამტკ. ბიუჯ.'!F590,'ცვლილ. ბიუჯ.'!G590)</f>
        <v>0</v>
      </c>
      <c r="G590" s="13">
        <f>SUM('დამტკ. ბიუჯ.'!G590,'ცვლილ. ბიუჯ.'!H590)</f>
        <v>0</v>
      </c>
      <c r="H590" s="13">
        <f>SUM('დამტკ. ბიუჯ.'!H590,'ცვლილ. ბიუჯ.'!I590)</f>
        <v>0</v>
      </c>
      <c r="I590" s="13">
        <f t="shared" si="43"/>
        <v>0</v>
      </c>
      <c r="J590" s="13">
        <f t="shared" si="44"/>
        <v>0</v>
      </c>
    </row>
    <row r="591" spans="1:10" ht="32.25" customHeight="1" thickTop="1" thickBot="1" x14ac:dyDescent="0.3">
      <c r="A591" t="str">
        <f t="shared" si="39"/>
        <v>a</v>
      </c>
      <c r="B591" s="16" t="s">
        <v>105</v>
      </c>
      <c r="C591" s="4" t="s">
        <v>106</v>
      </c>
      <c r="D591" s="4">
        <f>SUM('დამტკ. ბიუჯ.'!D591,'ცვლილ. ბიუჯ.'!E591)</f>
        <v>16253000</v>
      </c>
      <c r="E591" s="4">
        <f>SUM('დამტკ. ბიუჯ.'!E591,'ცვლილ. ბიუჯ.'!F591)</f>
        <v>13010000</v>
      </c>
      <c r="F591" s="4">
        <f>SUM('დამტკ. ბიუჯ.'!F591,'ცვლილ. ბიუჯ.'!G591)</f>
        <v>2505000</v>
      </c>
      <c r="G591" s="4">
        <f>SUM('დამტკ. ბიუჯ.'!G591,'ცვლილ. ბიუჯ.'!H591)</f>
        <v>10000</v>
      </c>
      <c r="H591" s="4">
        <f>SUM('დამტკ. ბიუჯ.'!H591,'ცვლილ. ბიუჯ.'!I591)</f>
        <v>728000</v>
      </c>
      <c r="I591" s="4">
        <f t="shared" si="43"/>
        <v>15515000</v>
      </c>
      <c r="J591" s="4">
        <f t="shared" si="44"/>
        <v>15525000</v>
      </c>
    </row>
    <row r="592" spans="1:10" ht="15.75" thickTop="1" x14ac:dyDescent="0.25">
      <c r="A592" t="str">
        <f t="shared" si="39"/>
        <v>a</v>
      </c>
      <c r="B592" s="5"/>
      <c r="C592" s="6" t="s">
        <v>10</v>
      </c>
      <c r="D592" s="7">
        <f>SUM('დამტკ. ბიუჯ.'!D592,'ცვლილ. ბიუჯ.'!E592)</f>
        <v>16253000</v>
      </c>
      <c r="E592" s="7">
        <f>SUM('დამტკ. ბიუჯ.'!E592,'ცვლილ. ბიუჯ.'!F592)</f>
        <v>13010000</v>
      </c>
      <c r="F592" s="7">
        <f>SUM('დამტკ. ბიუჯ.'!F592,'ცვლილ. ბიუჯ.'!G592)</f>
        <v>2505000</v>
      </c>
      <c r="G592" s="7">
        <f>SUM('დამტკ. ბიუჯ.'!G592,'ცვლილ. ბიუჯ.'!H592)</f>
        <v>10000</v>
      </c>
      <c r="H592" s="7">
        <f>SUM('დამტკ. ბიუჯ.'!H592,'ცვლილ. ბიუჯ.'!I592)</f>
        <v>728000</v>
      </c>
      <c r="I592" s="7">
        <f t="shared" si="43"/>
        <v>15515000</v>
      </c>
      <c r="J592" s="7">
        <f t="shared" si="44"/>
        <v>15525000</v>
      </c>
    </row>
    <row r="593" spans="1:10" x14ac:dyDescent="0.25">
      <c r="A593" t="str">
        <f t="shared" si="39"/>
        <v>b</v>
      </c>
      <c r="B593" s="8"/>
      <c r="C593" s="9" t="s">
        <v>11</v>
      </c>
      <c r="D593" s="10">
        <f>SUM('დამტკ. ბიუჯ.'!D593,'ცვლილ. ბიუჯ.'!E593)</f>
        <v>0</v>
      </c>
      <c r="E593" s="10">
        <f>SUM('დამტკ. ბიუჯ.'!E593,'ცვლილ. ბიუჯ.'!F593)</f>
        <v>0</v>
      </c>
      <c r="F593" s="10">
        <f>SUM('დამტკ. ბიუჯ.'!F593,'ცვლილ. ბიუჯ.'!G593)</f>
        <v>0</v>
      </c>
      <c r="G593" s="10">
        <f>SUM('დამტკ. ბიუჯ.'!G593,'ცვლილ. ბიუჯ.'!H593)</f>
        <v>0</v>
      </c>
      <c r="H593" s="10">
        <f>SUM('დამტკ. ბიუჯ.'!H593,'ცვლილ. ბიუჯ.'!I593)</f>
        <v>0</v>
      </c>
      <c r="I593" s="10">
        <f t="shared" si="43"/>
        <v>0</v>
      </c>
      <c r="J593" s="10">
        <f t="shared" si="44"/>
        <v>0</v>
      </c>
    </row>
    <row r="594" spans="1:10" x14ac:dyDescent="0.25">
      <c r="A594" t="str">
        <f t="shared" si="39"/>
        <v>a</v>
      </c>
      <c r="B594" s="8"/>
      <c r="C594" s="9" t="s">
        <v>12</v>
      </c>
      <c r="D594" s="10">
        <f>SUM('დამტკ. ბიუჯ.'!D594,'ცვლილ. ბიუჯ.'!E594)</f>
        <v>16213000</v>
      </c>
      <c r="E594" s="10">
        <f>SUM('დამტკ. ბიუჯ.'!E594,'ცვლილ. ბიუჯ.'!F594)</f>
        <v>13000000</v>
      </c>
      <c r="F594" s="10">
        <f>SUM('დამტკ. ბიუჯ.'!F594,'ცვლილ. ბიუჯ.'!G594)</f>
        <v>2500000</v>
      </c>
      <c r="G594" s="10">
        <f>SUM('დამტკ. ბიუჯ.'!G594,'ცვლილ. ბიუჯ.'!H594)</f>
        <v>0</v>
      </c>
      <c r="H594" s="10">
        <f>SUM('დამტკ. ბიუჯ.'!H594,'ცვლილ. ბიუჯ.'!I594)</f>
        <v>713000</v>
      </c>
      <c r="I594" s="10">
        <f t="shared" si="43"/>
        <v>15500000</v>
      </c>
      <c r="J594" s="10">
        <f t="shared" si="44"/>
        <v>15500000</v>
      </c>
    </row>
    <row r="595" spans="1:10" x14ac:dyDescent="0.25">
      <c r="A595" t="str">
        <f t="shared" si="39"/>
        <v>b</v>
      </c>
      <c r="B595" s="8"/>
      <c r="C595" s="9" t="s">
        <v>13</v>
      </c>
      <c r="D595" s="10">
        <f>SUM('დამტკ. ბიუჯ.'!D595,'ცვლილ. ბიუჯ.'!E595)</f>
        <v>0</v>
      </c>
      <c r="E595" s="10">
        <f>SUM('დამტკ. ბიუჯ.'!E595,'ცვლილ. ბიუჯ.'!F595)</f>
        <v>0</v>
      </c>
      <c r="F595" s="10">
        <f>SUM('დამტკ. ბიუჯ.'!F595,'ცვლილ. ბიუჯ.'!G595)</f>
        <v>0</v>
      </c>
      <c r="G595" s="10">
        <f>SUM('დამტკ. ბიუჯ.'!G595,'ცვლილ. ბიუჯ.'!H595)</f>
        <v>0</v>
      </c>
      <c r="H595" s="10">
        <f>SUM('დამტკ. ბიუჯ.'!H595,'ცვლილ. ბიუჯ.'!I595)</f>
        <v>0</v>
      </c>
      <c r="I595" s="10">
        <f t="shared" si="43"/>
        <v>0</v>
      </c>
      <c r="J595" s="10">
        <f t="shared" si="44"/>
        <v>0</v>
      </c>
    </row>
    <row r="596" spans="1:10" x14ac:dyDescent="0.25">
      <c r="A596" t="str">
        <f t="shared" si="39"/>
        <v>b</v>
      </c>
      <c r="B596" s="8"/>
      <c r="C596" s="9" t="s">
        <v>14</v>
      </c>
      <c r="D596" s="10">
        <f>SUM('დამტკ. ბიუჯ.'!D596,'ცვლილ. ბიუჯ.'!E596)</f>
        <v>0</v>
      </c>
      <c r="E596" s="10">
        <f>SUM('დამტკ. ბიუჯ.'!E596,'ცვლილ. ბიუჯ.'!F596)</f>
        <v>0</v>
      </c>
      <c r="F596" s="10">
        <f>SUM('დამტკ. ბიუჯ.'!F596,'ცვლილ. ბიუჯ.'!G596)</f>
        <v>0</v>
      </c>
      <c r="G596" s="10">
        <f>SUM('დამტკ. ბიუჯ.'!G596,'ცვლილ. ბიუჯ.'!H596)</f>
        <v>0</v>
      </c>
      <c r="H596" s="10">
        <f>SUM('დამტკ. ბიუჯ.'!H596,'ცვლილ. ბიუჯ.'!I596)</f>
        <v>0</v>
      </c>
      <c r="I596" s="10">
        <f t="shared" si="43"/>
        <v>0</v>
      </c>
      <c r="J596" s="10">
        <f t="shared" si="44"/>
        <v>0</v>
      </c>
    </row>
    <row r="597" spans="1:10" x14ac:dyDescent="0.25">
      <c r="A597" t="str">
        <f t="shared" si="39"/>
        <v>b</v>
      </c>
      <c r="B597" s="8"/>
      <c r="C597" s="9" t="s">
        <v>15</v>
      </c>
      <c r="D597" s="10">
        <f>SUM('დამტკ. ბიუჯ.'!D597,'ცვლილ. ბიუჯ.'!E597)</f>
        <v>0</v>
      </c>
      <c r="E597" s="10">
        <f>SUM('დამტკ. ბიუჯ.'!E597,'ცვლილ. ბიუჯ.'!F597)</f>
        <v>0</v>
      </c>
      <c r="F597" s="10">
        <f>SUM('დამტკ. ბიუჯ.'!F597,'ცვლილ. ბიუჯ.'!G597)</f>
        <v>0</v>
      </c>
      <c r="G597" s="10">
        <f>SUM('დამტკ. ბიუჯ.'!G597,'ცვლილ. ბიუჯ.'!H597)</f>
        <v>0</v>
      </c>
      <c r="H597" s="10">
        <f>SUM('დამტკ. ბიუჯ.'!H597,'ცვლილ. ბიუჯ.'!I597)</f>
        <v>0</v>
      </c>
      <c r="I597" s="10">
        <f t="shared" si="43"/>
        <v>0</v>
      </c>
      <c r="J597" s="10">
        <f t="shared" si="44"/>
        <v>0</v>
      </c>
    </row>
    <row r="598" spans="1:10" x14ac:dyDescent="0.25">
      <c r="A598" t="str">
        <f t="shared" si="39"/>
        <v>a</v>
      </c>
      <c r="B598" s="8"/>
      <c r="C598" s="9" t="s">
        <v>16</v>
      </c>
      <c r="D598" s="10">
        <f>SUM('დამტკ. ბიუჯ.'!D598,'ცვლილ. ბიუჯ.'!E598)</f>
        <v>40000</v>
      </c>
      <c r="E598" s="10">
        <f>SUM('დამტკ. ბიუჯ.'!E598,'ცვლილ. ბიუჯ.'!F598)</f>
        <v>10000</v>
      </c>
      <c r="F598" s="10">
        <f>SUM('დამტკ. ბიუჯ.'!F598,'ცვლილ. ბიუჯ.'!G598)</f>
        <v>5000</v>
      </c>
      <c r="G598" s="10">
        <f>SUM('დამტკ. ბიუჯ.'!G598,'ცვლილ. ბიუჯ.'!H598)</f>
        <v>10000</v>
      </c>
      <c r="H598" s="10">
        <f>SUM('დამტკ. ბიუჯ.'!H598,'ცვლილ. ბიუჯ.'!I598)</f>
        <v>15000</v>
      </c>
      <c r="I598" s="10">
        <f t="shared" si="43"/>
        <v>15000</v>
      </c>
      <c r="J598" s="10">
        <f t="shared" si="44"/>
        <v>25000</v>
      </c>
    </row>
    <row r="599" spans="1:10" x14ac:dyDescent="0.25">
      <c r="A599" t="str">
        <f t="shared" si="39"/>
        <v>b</v>
      </c>
      <c r="B599" s="8"/>
      <c r="C599" s="9" t="s">
        <v>17</v>
      </c>
      <c r="D599" s="10">
        <f>SUM('დამტკ. ბიუჯ.'!D599,'ცვლილ. ბიუჯ.'!E599)</f>
        <v>0</v>
      </c>
      <c r="E599" s="10">
        <f>SUM('დამტკ. ბიუჯ.'!E599,'ცვლილ. ბიუჯ.'!F599)</f>
        <v>0</v>
      </c>
      <c r="F599" s="10">
        <f>SUM('დამტკ. ბიუჯ.'!F599,'ცვლილ. ბიუჯ.'!G599)</f>
        <v>0</v>
      </c>
      <c r="G599" s="10">
        <f>SUM('დამტკ. ბიუჯ.'!G599,'ცვლილ. ბიუჯ.'!H599)</f>
        <v>0</v>
      </c>
      <c r="H599" s="10">
        <f>SUM('დამტკ. ბიუჯ.'!H599,'ცვლილ. ბიუჯ.'!I599)</f>
        <v>0</v>
      </c>
      <c r="I599" s="10">
        <f t="shared" si="43"/>
        <v>0</v>
      </c>
      <c r="J599" s="10">
        <f t="shared" si="44"/>
        <v>0</v>
      </c>
    </row>
    <row r="600" spans="1:10" x14ac:dyDescent="0.25">
      <c r="A600" t="str">
        <f t="shared" si="39"/>
        <v>b</v>
      </c>
      <c r="B600" s="5"/>
      <c r="C600" s="6" t="s">
        <v>18</v>
      </c>
      <c r="D600" s="7">
        <f>SUM('დამტკ. ბიუჯ.'!D600,'ცვლილ. ბიუჯ.'!E600)</f>
        <v>0</v>
      </c>
      <c r="E600" s="7">
        <f>SUM('დამტკ. ბიუჯ.'!E600,'ცვლილ. ბიუჯ.'!F600)</f>
        <v>0</v>
      </c>
      <c r="F600" s="7">
        <f>SUM('დამტკ. ბიუჯ.'!F600,'ცვლილ. ბიუჯ.'!G600)</f>
        <v>0</v>
      </c>
      <c r="G600" s="7">
        <f>SUM('დამტკ. ბიუჯ.'!G600,'ცვლილ. ბიუჯ.'!H600)</f>
        <v>0</v>
      </c>
      <c r="H600" s="7">
        <f>SUM('დამტკ. ბიუჯ.'!H600,'ცვლილ. ბიუჯ.'!I600)</f>
        <v>0</v>
      </c>
      <c r="I600" s="7">
        <f t="shared" si="43"/>
        <v>0</v>
      </c>
      <c r="J600" s="7">
        <f t="shared" si="44"/>
        <v>0</v>
      </c>
    </row>
    <row r="601" spans="1:10" x14ac:dyDescent="0.25">
      <c r="A601" t="str">
        <f t="shared" si="39"/>
        <v>b</v>
      </c>
      <c r="B601" s="5"/>
      <c r="C601" s="6" t="s">
        <v>19</v>
      </c>
      <c r="D601" s="7">
        <f>SUM('დამტკ. ბიუჯ.'!D601,'ცვლილ. ბიუჯ.'!E601)</f>
        <v>0</v>
      </c>
      <c r="E601" s="7">
        <f>SUM('დამტკ. ბიუჯ.'!E601,'ცვლილ. ბიუჯ.'!F601)</f>
        <v>0</v>
      </c>
      <c r="F601" s="7">
        <f>SUM('დამტკ. ბიუჯ.'!F601,'ცვლილ. ბიუჯ.'!G601)</f>
        <v>0</v>
      </c>
      <c r="G601" s="7">
        <f>SUM('დამტკ. ბიუჯ.'!G601,'ცვლილ. ბიუჯ.'!H601)</f>
        <v>0</v>
      </c>
      <c r="H601" s="7">
        <f>SUM('დამტკ. ბიუჯ.'!H601,'ცვლილ. ბიუჯ.'!I601)</f>
        <v>0</v>
      </c>
      <c r="I601" s="7">
        <f t="shared" si="43"/>
        <v>0</v>
      </c>
      <c r="J601" s="7">
        <f t="shared" si="44"/>
        <v>0</v>
      </c>
    </row>
    <row r="602" spans="1:10" ht="15.75" thickBot="1" x14ac:dyDescent="0.3">
      <c r="A602" t="str">
        <f t="shared" si="39"/>
        <v>b</v>
      </c>
      <c r="B602" s="11"/>
      <c r="C602" s="12" t="s">
        <v>20</v>
      </c>
      <c r="D602" s="13">
        <f>SUM('დამტკ. ბიუჯ.'!D602,'ცვლილ. ბიუჯ.'!E602)</f>
        <v>0</v>
      </c>
      <c r="E602" s="13">
        <f>SUM('დამტკ. ბიუჯ.'!E602,'ცვლილ. ბიუჯ.'!F602)</f>
        <v>0</v>
      </c>
      <c r="F602" s="13">
        <f>SUM('დამტკ. ბიუჯ.'!F602,'ცვლილ. ბიუჯ.'!G602)</f>
        <v>0</v>
      </c>
      <c r="G602" s="13">
        <f>SUM('დამტკ. ბიუჯ.'!G602,'ცვლილ. ბიუჯ.'!H602)</f>
        <v>0</v>
      </c>
      <c r="H602" s="13">
        <f>SUM('დამტკ. ბიუჯ.'!H602,'ცვლილ. ბიუჯ.'!I602)</f>
        <v>0</v>
      </c>
      <c r="I602" s="13">
        <f t="shared" si="43"/>
        <v>0</v>
      </c>
      <c r="J602" s="13">
        <f t="shared" si="44"/>
        <v>0</v>
      </c>
    </row>
    <row r="603" spans="1:10" ht="32.25" customHeight="1" thickTop="1" thickBot="1" x14ac:dyDescent="0.3">
      <c r="A603" t="str">
        <f t="shared" si="39"/>
        <v>a</v>
      </c>
      <c r="B603" s="16" t="s">
        <v>107</v>
      </c>
      <c r="C603" s="4" t="s">
        <v>108</v>
      </c>
      <c r="D603" s="4">
        <f>SUM('დამტკ. ბიუჯ.'!D603,'ცვლილ. ბიუჯ.'!E603)</f>
        <v>1779000</v>
      </c>
      <c r="E603" s="4">
        <f>SUM('დამტკ. ბიუჯ.'!E603,'ცვლილ. ბიუჯ.'!F603)</f>
        <v>150000</v>
      </c>
      <c r="F603" s="4">
        <f>SUM('დამტკ. ბიუჯ.'!F603,'ცვლილ. ბიუჯ.'!G603)</f>
        <v>1020000</v>
      </c>
      <c r="G603" s="4">
        <f>SUM('დამტკ. ბიუჯ.'!G603,'ცვლილ. ბიუჯ.'!H603)</f>
        <v>400000</v>
      </c>
      <c r="H603" s="4">
        <f>SUM('დამტკ. ბიუჯ.'!H603,'ცვლილ. ბიუჯ.'!I603)</f>
        <v>209000</v>
      </c>
      <c r="I603" s="4">
        <f t="shared" si="43"/>
        <v>1170000</v>
      </c>
      <c r="J603" s="4">
        <f t="shared" si="44"/>
        <v>1570000</v>
      </c>
    </row>
    <row r="604" spans="1:10" ht="15.75" thickTop="1" x14ac:dyDescent="0.25">
      <c r="A604" t="str">
        <f t="shared" si="39"/>
        <v>a</v>
      </c>
      <c r="B604" s="5"/>
      <c r="C604" s="6" t="s">
        <v>10</v>
      </c>
      <c r="D604" s="7">
        <f>SUM('დამტკ. ბიუჯ.'!D604,'ცვლილ. ბიუჯ.'!E604)</f>
        <v>1779000</v>
      </c>
      <c r="E604" s="7">
        <f>SUM('დამტკ. ბიუჯ.'!E604,'ცვლილ. ბიუჯ.'!F604)</f>
        <v>150000</v>
      </c>
      <c r="F604" s="7">
        <f>SUM('დამტკ. ბიუჯ.'!F604,'ცვლილ. ბიუჯ.'!G604)</f>
        <v>1020000</v>
      </c>
      <c r="G604" s="7">
        <f>SUM('დამტკ. ბიუჯ.'!G604,'ცვლილ. ბიუჯ.'!H604)</f>
        <v>400000</v>
      </c>
      <c r="H604" s="7">
        <f>SUM('დამტკ. ბიუჯ.'!H604,'ცვლილ. ბიუჯ.'!I604)</f>
        <v>209000</v>
      </c>
      <c r="I604" s="7">
        <f t="shared" si="43"/>
        <v>1170000</v>
      </c>
      <c r="J604" s="7">
        <f t="shared" si="44"/>
        <v>1570000</v>
      </c>
    </row>
    <row r="605" spans="1:10" x14ac:dyDescent="0.25">
      <c r="A605" t="str">
        <f t="shared" si="39"/>
        <v>b</v>
      </c>
      <c r="B605" s="8"/>
      <c r="C605" s="9" t="s">
        <v>11</v>
      </c>
      <c r="D605" s="10">
        <f>SUM('დამტკ. ბიუჯ.'!D605,'ცვლილ. ბიუჯ.'!E605)</f>
        <v>0</v>
      </c>
      <c r="E605" s="10">
        <f>SUM('დამტკ. ბიუჯ.'!E605,'ცვლილ. ბიუჯ.'!F605)</f>
        <v>0</v>
      </c>
      <c r="F605" s="10">
        <f>SUM('დამტკ. ბიუჯ.'!F605,'ცვლილ. ბიუჯ.'!G605)</f>
        <v>0</v>
      </c>
      <c r="G605" s="10">
        <f>SUM('დამტკ. ბიუჯ.'!G605,'ცვლილ. ბიუჯ.'!H605)</f>
        <v>0</v>
      </c>
      <c r="H605" s="10">
        <f>SUM('დამტკ. ბიუჯ.'!H605,'ცვლილ. ბიუჯ.'!I605)</f>
        <v>0</v>
      </c>
      <c r="I605" s="10">
        <f t="shared" si="43"/>
        <v>0</v>
      </c>
      <c r="J605" s="10">
        <f t="shared" si="44"/>
        <v>0</v>
      </c>
    </row>
    <row r="606" spans="1:10" x14ac:dyDescent="0.25">
      <c r="A606" t="str">
        <f t="shared" si="39"/>
        <v>a</v>
      </c>
      <c r="B606" s="8"/>
      <c r="C606" s="9" t="s">
        <v>12</v>
      </c>
      <c r="D606" s="10">
        <f>SUM('დამტკ. ბიუჯ.'!D606,'ცვლილ. ბიუჯ.'!E606)</f>
        <v>1779000</v>
      </c>
      <c r="E606" s="10">
        <f>SUM('დამტკ. ბიუჯ.'!E606,'ცვლილ. ბიუჯ.'!F606)</f>
        <v>150000</v>
      </c>
      <c r="F606" s="10">
        <f>SUM('დამტკ. ბიუჯ.'!F606,'ცვლილ. ბიუჯ.'!G606)</f>
        <v>1020000</v>
      </c>
      <c r="G606" s="10">
        <f>SUM('დამტკ. ბიუჯ.'!G606,'ცვლილ. ბიუჯ.'!H606)</f>
        <v>400000</v>
      </c>
      <c r="H606" s="10">
        <f>SUM('დამტკ. ბიუჯ.'!H606,'ცვლილ. ბიუჯ.'!I606)</f>
        <v>209000</v>
      </c>
      <c r="I606" s="10">
        <f t="shared" si="43"/>
        <v>1170000</v>
      </c>
      <c r="J606" s="10">
        <f t="shared" si="44"/>
        <v>1570000</v>
      </c>
    </row>
    <row r="607" spans="1:10" x14ac:dyDescent="0.25">
      <c r="A607" t="str">
        <f t="shared" si="39"/>
        <v>b</v>
      </c>
      <c r="B607" s="8"/>
      <c r="C607" s="9" t="s">
        <v>13</v>
      </c>
      <c r="D607" s="10">
        <f>SUM('დამტკ. ბიუჯ.'!D607,'ცვლილ. ბიუჯ.'!E607)</f>
        <v>0</v>
      </c>
      <c r="E607" s="10">
        <f>SUM('დამტკ. ბიუჯ.'!E607,'ცვლილ. ბიუჯ.'!F607)</f>
        <v>0</v>
      </c>
      <c r="F607" s="10">
        <f>SUM('დამტკ. ბიუჯ.'!F607,'ცვლილ. ბიუჯ.'!G607)</f>
        <v>0</v>
      </c>
      <c r="G607" s="10">
        <f>SUM('დამტკ. ბიუჯ.'!G607,'ცვლილ. ბიუჯ.'!H607)</f>
        <v>0</v>
      </c>
      <c r="H607" s="10">
        <f>SUM('დამტკ. ბიუჯ.'!H607,'ცვლილ. ბიუჯ.'!I607)</f>
        <v>0</v>
      </c>
      <c r="I607" s="10">
        <f t="shared" si="43"/>
        <v>0</v>
      </c>
      <c r="J607" s="10">
        <f t="shared" si="44"/>
        <v>0</v>
      </c>
    </row>
    <row r="608" spans="1:10" x14ac:dyDescent="0.25">
      <c r="A608" t="str">
        <f t="shared" si="39"/>
        <v>b</v>
      </c>
      <c r="B608" s="8"/>
      <c r="C608" s="9" t="s">
        <v>14</v>
      </c>
      <c r="D608" s="10">
        <f>SUM('დამტკ. ბიუჯ.'!D608,'ცვლილ. ბიუჯ.'!E608)</f>
        <v>0</v>
      </c>
      <c r="E608" s="10">
        <f>SUM('დამტკ. ბიუჯ.'!E608,'ცვლილ. ბიუჯ.'!F608)</f>
        <v>0</v>
      </c>
      <c r="F608" s="10">
        <f>SUM('დამტკ. ბიუჯ.'!F608,'ცვლილ. ბიუჯ.'!G608)</f>
        <v>0</v>
      </c>
      <c r="G608" s="10">
        <f>SUM('დამტკ. ბიუჯ.'!G608,'ცვლილ. ბიუჯ.'!H608)</f>
        <v>0</v>
      </c>
      <c r="H608" s="10">
        <f>SUM('დამტკ. ბიუჯ.'!H608,'ცვლილ. ბიუჯ.'!I608)</f>
        <v>0</v>
      </c>
      <c r="I608" s="10">
        <f t="shared" si="43"/>
        <v>0</v>
      </c>
      <c r="J608" s="10">
        <f t="shared" si="44"/>
        <v>0</v>
      </c>
    </row>
    <row r="609" spans="1:10" x14ac:dyDescent="0.25">
      <c r="A609" t="str">
        <f t="shared" si="39"/>
        <v>b</v>
      </c>
      <c r="B609" s="8"/>
      <c r="C609" s="9" t="s">
        <v>15</v>
      </c>
      <c r="D609" s="10">
        <f>SUM('დამტკ. ბიუჯ.'!D609,'ცვლილ. ბიუჯ.'!E609)</f>
        <v>0</v>
      </c>
      <c r="E609" s="10">
        <f>SUM('დამტკ. ბიუჯ.'!E609,'ცვლილ. ბიუჯ.'!F609)</f>
        <v>0</v>
      </c>
      <c r="F609" s="10">
        <f>SUM('დამტკ. ბიუჯ.'!F609,'ცვლილ. ბიუჯ.'!G609)</f>
        <v>0</v>
      </c>
      <c r="G609" s="10">
        <f>SUM('დამტკ. ბიუჯ.'!G609,'ცვლილ. ბიუჯ.'!H609)</f>
        <v>0</v>
      </c>
      <c r="H609" s="10">
        <f>SUM('დამტკ. ბიუჯ.'!H609,'ცვლილ. ბიუჯ.'!I609)</f>
        <v>0</v>
      </c>
      <c r="I609" s="10">
        <f t="shared" si="43"/>
        <v>0</v>
      </c>
      <c r="J609" s="10">
        <f t="shared" si="44"/>
        <v>0</v>
      </c>
    </row>
    <row r="610" spans="1:10" x14ac:dyDescent="0.25">
      <c r="A610" t="str">
        <f t="shared" si="39"/>
        <v>b</v>
      </c>
      <c r="B610" s="8"/>
      <c r="C610" s="9" t="s">
        <v>16</v>
      </c>
      <c r="D610" s="10">
        <f>SUM('დამტკ. ბიუჯ.'!D610,'ცვლილ. ბიუჯ.'!E610)</f>
        <v>0</v>
      </c>
      <c r="E610" s="10">
        <f>SUM('დამტკ. ბიუჯ.'!E610,'ცვლილ. ბიუჯ.'!F610)</f>
        <v>0</v>
      </c>
      <c r="F610" s="10">
        <f>SUM('დამტკ. ბიუჯ.'!F610,'ცვლილ. ბიუჯ.'!G610)</f>
        <v>0</v>
      </c>
      <c r="G610" s="10">
        <f>SUM('დამტკ. ბიუჯ.'!G610,'ცვლილ. ბიუჯ.'!H610)</f>
        <v>0</v>
      </c>
      <c r="H610" s="10">
        <f>SUM('დამტკ. ბიუჯ.'!H610,'ცვლილ. ბიუჯ.'!I610)</f>
        <v>0</v>
      </c>
      <c r="I610" s="10">
        <f t="shared" si="43"/>
        <v>0</v>
      </c>
      <c r="J610" s="10">
        <f t="shared" si="44"/>
        <v>0</v>
      </c>
    </row>
    <row r="611" spans="1:10" x14ac:dyDescent="0.25">
      <c r="A611" t="str">
        <f t="shared" si="39"/>
        <v>b</v>
      </c>
      <c r="B611" s="8"/>
      <c r="C611" s="9" t="s">
        <v>17</v>
      </c>
      <c r="D611" s="10">
        <f>SUM('დამტკ. ბიუჯ.'!D611,'ცვლილ. ბიუჯ.'!E611)</f>
        <v>0</v>
      </c>
      <c r="E611" s="10">
        <f>SUM('დამტკ. ბიუჯ.'!E611,'ცვლილ. ბიუჯ.'!F611)</f>
        <v>0</v>
      </c>
      <c r="F611" s="10">
        <f>SUM('დამტკ. ბიუჯ.'!F611,'ცვლილ. ბიუჯ.'!G611)</f>
        <v>0</v>
      </c>
      <c r="G611" s="10">
        <f>SUM('დამტკ. ბიუჯ.'!G611,'ცვლილ. ბიუჯ.'!H611)</f>
        <v>0</v>
      </c>
      <c r="H611" s="10">
        <f>SUM('დამტკ. ბიუჯ.'!H611,'ცვლილ. ბიუჯ.'!I611)</f>
        <v>0</v>
      </c>
      <c r="I611" s="10">
        <f t="shared" si="43"/>
        <v>0</v>
      </c>
      <c r="J611" s="10">
        <f t="shared" si="44"/>
        <v>0</v>
      </c>
    </row>
    <row r="612" spans="1:10" x14ac:dyDescent="0.25">
      <c r="A612" t="str">
        <f t="shared" si="39"/>
        <v>b</v>
      </c>
      <c r="B612" s="5"/>
      <c r="C612" s="6" t="s">
        <v>18</v>
      </c>
      <c r="D612" s="7">
        <f>SUM('დამტკ. ბიუჯ.'!D612,'ცვლილ. ბიუჯ.'!E612)</f>
        <v>0</v>
      </c>
      <c r="E612" s="7">
        <f>SUM('დამტკ. ბიუჯ.'!E612,'ცვლილ. ბიუჯ.'!F612)</f>
        <v>0</v>
      </c>
      <c r="F612" s="7">
        <f>SUM('დამტკ. ბიუჯ.'!F612,'ცვლილ. ბიუჯ.'!G612)</f>
        <v>0</v>
      </c>
      <c r="G612" s="7">
        <f>SUM('დამტკ. ბიუჯ.'!G612,'ცვლილ. ბიუჯ.'!H612)</f>
        <v>0</v>
      </c>
      <c r="H612" s="7">
        <f>SUM('დამტკ. ბიუჯ.'!H612,'ცვლილ. ბიუჯ.'!I612)</f>
        <v>0</v>
      </c>
      <c r="I612" s="7">
        <f t="shared" si="43"/>
        <v>0</v>
      </c>
      <c r="J612" s="7">
        <f t="shared" si="44"/>
        <v>0</v>
      </c>
    </row>
    <row r="613" spans="1:10" x14ac:dyDescent="0.25">
      <c r="A613" t="str">
        <f t="shared" si="39"/>
        <v>b</v>
      </c>
      <c r="B613" s="5"/>
      <c r="C613" s="6" t="s">
        <v>19</v>
      </c>
      <c r="D613" s="7">
        <f>SUM('დამტკ. ბიუჯ.'!D613,'ცვლილ. ბიუჯ.'!E613)</f>
        <v>0</v>
      </c>
      <c r="E613" s="7">
        <f>SUM('დამტკ. ბიუჯ.'!E613,'ცვლილ. ბიუჯ.'!F613)</f>
        <v>0</v>
      </c>
      <c r="F613" s="7">
        <f>SUM('დამტკ. ბიუჯ.'!F613,'ცვლილ. ბიუჯ.'!G613)</f>
        <v>0</v>
      </c>
      <c r="G613" s="7">
        <f>SUM('დამტკ. ბიუჯ.'!G613,'ცვლილ. ბიუჯ.'!H613)</f>
        <v>0</v>
      </c>
      <c r="H613" s="7">
        <f>SUM('დამტკ. ბიუჯ.'!H613,'ცვლილ. ბიუჯ.'!I613)</f>
        <v>0</v>
      </c>
      <c r="I613" s="7">
        <f t="shared" si="43"/>
        <v>0</v>
      </c>
      <c r="J613" s="7">
        <f t="shared" si="44"/>
        <v>0</v>
      </c>
    </row>
    <row r="614" spans="1:10" ht="15.75" thickBot="1" x14ac:dyDescent="0.3">
      <c r="A614" t="str">
        <f t="shared" si="39"/>
        <v>b</v>
      </c>
      <c r="B614" s="11"/>
      <c r="C614" s="12" t="s">
        <v>20</v>
      </c>
      <c r="D614" s="13">
        <f>SUM('დამტკ. ბიუჯ.'!D614,'ცვლილ. ბიუჯ.'!E614)</f>
        <v>0</v>
      </c>
      <c r="E614" s="13">
        <f>SUM('დამტკ. ბიუჯ.'!E614,'ცვლილ. ბიუჯ.'!F614)</f>
        <v>0</v>
      </c>
      <c r="F614" s="13">
        <f>SUM('დამტკ. ბიუჯ.'!F614,'ცვლილ. ბიუჯ.'!G614)</f>
        <v>0</v>
      </c>
      <c r="G614" s="13">
        <f>SUM('დამტკ. ბიუჯ.'!G614,'ცვლილ. ბიუჯ.'!H614)</f>
        <v>0</v>
      </c>
      <c r="H614" s="13">
        <f>SUM('დამტკ. ბიუჯ.'!H614,'ცვლილ. ბიუჯ.'!I614)</f>
        <v>0</v>
      </c>
      <c r="I614" s="13">
        <f t="shared" si="43"/>
        <v>0</v>
      </c>
      <c r="J614" s="13">
        <f t="shared" si="44"/>
        <v>0</v>
      </c>
    </row>
    <row r="615" spans="1:10" ht="32.25" customHeight="1" thickTop="1" thickBot="1" x14ac:dyDescent="0.3">
      <c r="A615" t="str">
        <f t="shared" si="39"/>
        <v>a</v>
      </c>
      <c r="B615" s="16" t="s">
        <v>109</v>
      </c>
      <c r="C615" s="4" t="s">
        <v>110</v>
      </c>
      <c r="D615" s="4">
        <f>SUM('დამტკ. ბიუჯ.'!D615,'ცვლილ. ბიუჯ.'!E615)</f>
        <v>1700000</v>
      </c>
      <c r="E615" s="4">
        <f>SUM('დამტკ. ბიუჯ.'!E615,'ცვლილ. ბიუჯ.'!F615)</f>
        <v>370000</v>
      </c>
      <c r="F615" s="4">
        <f>SUM('დამტკ. ბიუჯ.'!F615,'ცვლილ. ბიუჯ.'!G615)</f>
        <v>480000</v>
      </c>
      <c r="G615" s="4">
        <f>SUM('დამტკ. ბიუჯ.'!G615,'ცვლილ. ბიუჯ.'!H615)</f>
        <v>480000</v>
      </c>
      <c r="H615" s="4">
        <f>SUM('დამტკ. ბიუჯ.'!H615,'ცვლილ. ბიუჯ.'!I615)</f>
        <v>370000</v>
      </c>
      <c r="I615" s="4">
        <f t="shared" si="43"/>
        <v>850000</v>
      </c>
      <c r="J615" s="4">
        <f t="shared" si="44"/>
        <v>1330000</v>
      </c>
    </row>
    <row r="616" spans="1:10" ht="15.75" thickTop="1" x14ac:dyDescent="0.25">
      <c r="A616" t="str">
        <f t="shared" si="39"/>
        <v>a</v>
      </c>
      <c r="B616" s="5"/>
      <c r="C616" s="6" t="s">
        <v>10</v>
      </c>
      <c r="D616" s="7">
        <f>SUM('დამტკ. ბიუჯ.'!D616,'ცვლილ. ბიუჯ.'!E616)</f>
        <v>1700000</v>
      </c>
      <c r="E616" s="7">
        <f>SUM('დამტკ. ბიუჯ.'!E616,'ცვლილ. ბიუჯ.'!F616)</f>
        <v>370000</v>
      </c>
      <c r="F616" s="7">
        <f>SUM('დამტკ. ბიუჯ.'!F616,'ცვლილ. ბიუჯ.'!G616)</f>
        <v>480000</v>
      </c>
      <c r="G616" s="7">
        <f>SUM('დამტკ. ბიუჯ.'!G616,'ცვლილ. ბიუჯ.'!H616)</f>
        <v>480000</v>
      </c>
      <c r="H616" s="7">
        <f>SUM('დამტკ. ბიუჯ.'!H616,'ცვლილ. ბიუჯ.'!I616)</f>
        <v>370000</v>
      </c>
      <c r="I616" s="7">
        <f t="shared" si="43"/>
        <v>850000</v>
      </c>
      <c r="J616" s="7">
        <f t="shared" si="44"/>
        <v>1330000</v>
      </c>
    </row>
    <row r="617" spans="1:10" x14ac:dyDescent="0.25">
      <c r="A617" t="str">
        <f t="shared" si="39"/>
        <v>b</v>
      </c>
      <c r="B617" s="8"/>
      <c r="C617" s="9" t="s">
        <v>11</v>
      </c>
      <c r="D617" s="10">
        <f>SUM('დამტკ. ბიუჯ.'!D617,'ცვლილ. ბიუჯ.'!E617)</f>
        <v>0</v>
      </c>
      <c r="E617" s="10">
        <f>SUM('დამტკ. ბიუჯ.'!E617,'ცვლილ. ბიუჯ.'!F617)</f>
        <v>0</v>
      </c>
      <c r="F617" s="10">
        <f>SUM('დამტკ. ბიუჯ.'!F617,'ცვლილ. ბიუჯ.'!G617)</f>
        <v>0</v>
      </c>
      <c r="G617" s="10">
        <f>SUM('დამტკ. ბიუჯ.'!G617,'ცვლილ. ბიუჯ.'!H617)</f>
        <v>0</v>
      </c>
      <c r="H617" s="10">
        <f>SUM('დამტკ. ბიუჯ.'!H617,'ცვლილ. ბიუჯ.'!I617)</f>
        <v>0</v>
      </c>
      <c r="I617" s="10">
        <f t="shared" si="43"/>
        <v>0</v>
      </c>
      <c r="J617" s="10">
        <f t="shared" si="44"/>
        <v>0</v>
      </c>
    </row>
    <row r="618" spans="1:10" x14ac:dyDescent="0.25">
      <c r="A618" t="str">
        <f t="shared" si="39"/>
        <v>a</v>
      </c>
      <c r="B618" s="8"/>
      <c r="C618" s="9" t="s">
        <v>12</v>
      </c>
      <c r="D618" s="10">
        <f>SUM('დამტკ. ბიუჯ.'!D618,'ცვლილ. ბიუჯ.'!E618)</f>
        <v>1700000</v>
      </c>
      <c r="E618" s="10">
        <f>SUM('დამტკ. ბიუჯ.'!E618,'ცვლილ. ბიუჯ.'!F618)</f>
        <v>370000</v>
      </c>
      <c r="F618" s="10">
        <f>SUM('დამტკ. ბიუჯ.'!F618,'ცვლილ. ბიუჯ.'!G618)</f>
        <v>480000</v>
      </c>
      <c r="G618" s="10">
        <f>SUM('დამტკ. ბიუჯ.'!G618,'ცვლილ. ბიუჯ.'!H618)</f>
        <v>480000</v>
      </c>
      <c r="H618" s="10">
        <f>SUM('დამტკ. ბიუჯ.'!H618,'ცვლილ. ბიუჯ.'!I618)</f>
        <v>370000</v>
      </c>
      <c r="I618" s="10">
        <f t="shared" si="43"/>
        <v>850000</v>
      </c>
      <c r="J618" s="10">
        <f t="shared" si="44"/>
        <v>1330000</v>
      </c>
    </row>
    <row r="619" spans="1:10" x14ac:dyDescent="0.25">
      <c r="A619" t="str">
        <f t="shared" si="39"/>
        <v>b</v>
      </c>
      <c r="B619" s="8"/>
      <c r="C619" s="9" t="s">
        <v>13</v>
      </c>
      <c r="D619" s="10">
        <f>SUM('დამტკ. ბიუჯ.'!D619,'ცვლილ. ბიუჯ.'!E619)</f>
        <v>0</v>
      </c>
      <c r="E619" s="10">
        <f>SUM('დამტკ. ბიუჯ.'!E619,'ცვლილ. ბიუჯ.'!F619)</f>
        <v>0</v>
      </c>
      <c r="F619" s="10">
        <f>SUM('დამტკ. ბიუჯ.'!F619,'ცვლილ. ბიუჯ.'!G619)</f>
        <v>0</v>
      </c>
      <c r="G619" s="10">
        <f>SUM('დამტკ. ბიუჯ.'!G619,'ცვლილ. ბიუჯ.'!H619)</f>
        <v>0</v>
      </c>
      <c r="H619" s="10">
        <f>SUM('დამტკ. ბიუჯ.'!H619,'ცვლილ. ბიუჯ.'!I619)</f>
        <v>0</v>
      </c>
      <c r="I619" s="10">
        <f t="shared" si="43"/>
        <v>0</v>
      </c>
      <c r="J619" s="10">
        <f t="shared" si="44"/>
        <v>0</v>
      </c>
    </row>
    <row r="620" spans="1:10" x14ac:dyDescent="0.25">
      <c r="A620" t="str">
        <f t="shared" si="39"/>
        <v>b</v>
      </c>
      <c r="B620" s="8"/>
      <c r="C620" s="9" t="s">
        <v>14</v>
      </c>
      <c r="D620" s="10">
        <f>SUM('დამტკ. ბიუჯ.'!D620,'ცვლილ. ბიუჯ.'!E620)</f>
        <v>0</v>
      </c>
      <c r="E620" s="10">
        <f>SUM('დამტკ. ბიუჯ.'!E620,'ცვლილ. ბიუჯ.'!F620)</f>
        <v>0</v>
      </c>
      <c r="F620" s="10">
        <f>SUM('დამტკ. ბიუჯ.'!F620,'ცვლილ. ბიუჯ.'!G620)</f>
        <v>0</v>
      </c>
      <c r="G620" s="10">
        <f>SUM('დამტკ. ბიუჯ.'!G620,'ცვლილ. ბიუჯ.'!H620)</f>
        <v>0</v>
      </c>
      <c r="H620" s="10">
        <f>SUM('დამტკ. ბიუჯ.'!H620,'ცვლილ. ბიუჯ.'!I620)</f>
        <v>0</v>
      </c>
      <c r="I620" s="10">
        <f t="shared" si="43"/>
        <v>0</v>
      </c>
      <c r="J620" s="10">
        <f t="shared" si="44"/>
        <v>0</v>
      </c>
    </row>
    <row r="621" spans="1:10" x14ac:dyDescent="0.25">
      <c r="A621" t="str">
        <f t="shared" si="39"/>
        <v>b</v>
      </c>
      <c r="B621" s="8"/>
      <c r="C621" s="9" t="s">
        <v>15</v>
      </c>
      <c r="D621" s="10">
        <f>SUM('დამტკ. ბიუჯ.'!D621,'ცვლილ. ბიუჯ.'!E621)</f>
        <v>0</v>
      </c>
      <c r="E621" s="10">
        <f>SUM('დამტკ. ბიუჯ.'!E621,'ცვლილ. ბიუჯ.'!F621)</f>
        <v>0</v>
      </c>
      <c r="F621" s="10">
        <f>SUM('დამტკ. ბიუჯ.'!F621,'ცვლილ. ბიუჯ.'!G621)</f>
        <v>0</v>
      </c>
      <c r="G621" s="10">
        <f>SUM('დამტკ. ბიუჯ.'!G621,'ცვლილ. ბიუჯ.'!H621)</f>
        <v>0</v>
      </c>
      <c r="H621" s="10">
        <f>SUM('დამტკ. ბიუჯ.'!H621,'ცვლილ. ბიუჯ.'!I621)</f>
        <v>0</v>
      </c>
      <c r="I621" s="10">
        <f t="shared" si="43"/>
        <v>0</v>
      </c>
      <c r="J621" s="10">
        <f t="shared" si="44"/>
        <v>0</v>
      </c>
    </row>
    <row r="622" spans="1:10" x14ac:dyDescent="0.25">
      <c r="A622" t="str">
        <f t="shared" si="39"/>
        <v>b</v>
      </c>
      <c r="B622" s="8"/>
      <c r="C622" s="9" t="s">
        <v>16</v>
      </c>
      <c r="D622" s="10">
        <f>SUM('დამტკ. ბიუჯ.'!D622,'ცვლილ. ბიუჯ.'!E622)</f>
        <v>0</v>
      </c>
      <c r="E622" s="10">
        <f>SUM('დამტკ. ბიუჯ.'!E622,'ცვლილ. ბიუჯ.'!F622)</f>
        <v>0</v>
      </c>
      <c r="F622" s="10">
        <f>SUM('დამტკ. ბიუჯ.'!F622,'ცვლილ. ბიუჯ.'!G622)</f>
        <v>0</v>
      </c>
      <c r="G622" s="10">
        <f>SUM('დამტკ. ბიუჯ.'!G622,'ცვლილ. ბიუჯ.'!H622)</f>
        <v>0</v>
      </c>
      <c r="H622" s="10">
        <f>SUM('დამტკ. ბიუჯ.'!H622,'ცვლილ. ბიუჯ.'!I622)</f>
        <v>0</v>
      </c>
      <c r="I622" s="10">
        <f t="shared" si="43"/>
        <v>0</v>
      </c>
      <c r="J622" s="10">
        <f t="shared" si="44"/>
        <v>0</v>
      </c>
    </row>
    <row r="623" spans="1:10" x14ac:dyDescent="0.25">
      <c r="A623" t="str">
        <f t="shared" si="39"/>
        <v>b</v>
      </c>
      <c r="B623" s="8"/>
      <c r="C623" s="9" t="s">
        <v>17</v>
      </c>
      <c r="D623" s="10">
        <f>SUM('დამტკ. ბიუჯ.'!D623,'ცვლილ. ბიუჯ.'!E623)</f>
        <v>0</v>
      </c>
      <c r="E623" s="10">
        <f>SUM('დამტკ. ბიუჯ.'!E623,'ცვლილ. ბიუჯ.'!F623)</f>
        <v>0</v>
      </c>
      <c r="F623" s="10">
        <f>SUM('დამტკ. ბიუჯ.'!F623,'ცვლილ. ბიუჯ.'!G623)</f>
        <v>0</v>
      </c>
      <c r="G623" s="10">
        <f>SUM('დამტკ. ბიუჯ.'!G623,'ცვლილ. ბიუჯ.'!H623)</f>
        <v>0</v>
      </c>
      <c r="H623" s="10">
        <f>SUM('დამტკ. ბიუჯ.'!H623,'ცვლილ. ბიუჯ.'!I623)</f>
        <v>0</v>
      </c>
      <c r="I623" s="10">
        <f t="shared" si="43"/>
        <v>0</v>
      </c>
      <c r="J623" s="10">
        <f t="shared" si="44"/>
        <v>0</v>
      </c>
    </row>
    <row r="624" spans="1:10" x14ac:dyDescent="0.25">
      <c r="A624" t="str">
        <f t="shared" si="39"/>
        <v>b</v>
      </c>
      <c r="B624" s="5"/>
      <c r="C624" s="6" t="s">
        <v>18</v>
      </c>
      <c r="D624" s="7">
        <f>SUM('დამტკ. ბიუჯ.'!D624,'ცვლილ. ბიუჯ.'!E624)</f>
        <v>0</v>
      </c>
      <c r="E624" s="7">
        <f>SUM('დამტკ. ბიუჯ.'!E624,'ცვლილ. ბიუჯ.'!F624)</f>
        <v>0</v>
      </c>
      <c r="F624" s="7">
        <f>SUM('დამტკ. ბიუჯ.'!F624,'ცვლილ. ბიუჯ.'!G624)</f>
        <v>0</v>
      </c>
      <c r="G624" s="7">
        <f>SUM('დამტკ. ბიუჯ.'!G624,'ცვლილ. ბიუჯ.'!H624)</f>
        <v>0</v>
      </c>
      <c r="H624" s="7">
        <f>SUM('დამტკ. ბიუჯ.'!H624,'ცვლილ. ბიუჯ.'!I624)</f>
        <v>0</v>
      </c>
      <c r="I624" s="7">
        <f t="shared" si="43"/>
        <v>0</v>
      </c>
      <c r="J624" s="7">
        <f t="shared" si="44"/>
        <v>0</v>
      </c>
    </row>
    <row r="625" spans="1:10" x14ac:dyDescent="0.25">
      <c r="A625" t="str">
        <f t="shared" si="39"/>
        <v>b</v>
      </c>
      <c r="B625" s="5"/>
      <c r="C625" s="6" t="s">
        <v>19</v>
      </c>
      <c r="D625" s="7">
        <f>SUM('დამტკ. ბიუჯ.'!D625,'ცვლილ. ბიუჯ.'!E625)</f>
        <v>0</v>
      </c>
      <c r="E625" s="7">
        <f>SUM('დამტკ. ბიუჯ.'!E625,'ცვლილ. ბიუჯ.'!F625)</f>
        <v>0</v>
      </c>
      <c r="F625" s="7">
        <f>SUM('დამტკ. ბიუჯ.'!F625,'ცვლილ. ბიუჯ.'!G625)</f>
        <v>0</v>
      </c>
      <c r="G625" s="7">
        <f>SUM('დამტკ. ბიუჯ.'!G625,'ცვლილ. ბიუჯ.'!H625)</f>
        <v>0</v>
      </c>
      <c r="H625" s="7">
        <f>SUM('დამტკ. ბიუჯ.'!H625,'ცვლილ. ბიუჯ.'!I625)</f>
        <v>0</v>
      </c>
      <c r="I625" s="7">
        <f t="shared" si="43"/>
        <v>0</v>
      </c>
      <c r="J625" s="7">
        <f t="shared" si="44"/>
        <v>0</v>
      </c>
    </row>
    <row r="626" spans="1:10" ht="15.75" thickBot="1" x14ac:dyDescent="0.3">
      <c r="A626" t="str">
        <f t="shared" si="39"/>
        <v>b</v>
      </c>
      <c r="B626" s="11"/>
      <c r="C626" s="12" t="s">
        <v>20</v>
      </c>
      <c r="D626" s="13">
        <f>SUM('დამტკ. ბიუჯ.'!D626,'ცვლილ. ბიუჯ.'!E626)</f>
        <v>0</v>
      </c>
      <c r="E626" s="13">
        <f>SUM('დამტკ. ბიუჯ.'!E626,'ცვლილ. ბიუჯ.'!F626)</f>
        <v>0</v>
      </c>
      <c r="F626" s="13">
        <f>SUM('დამტკ. ბიუჯ.'!F626,'ცვლილ. ბიუჯ.'!G626)</f>
        <v>0</v>
      </c>
      <c r="G626" s="13">
        <f>SUM('დამტკ. ბიუჯ.'!G626,'ცვლილ. ბიუჯ.'!H626)</f>
        <v>0</v>
      </c>
      <c r="H626" s="13">
        <f>SUM('დამტკ. ბიუჯ.'!H626,'ცვლილ. ბიუჯ.'!I626)</f>
        <v>0</v>
      </c>
      <c r="I626" s="13">
        <f t="shared" si="43"/>
        <v>0</v>
      </c>
      <c r="J626" s="13">
        <f t="shared" si="44"/>
        <v>0</v>
      </c>
    </row>
    <row r="627" spans="1:10" ht="32.25" customHeight="1" thickTop="1" thickBot="1" x14ac:dyDescent="0.3">
      <c r="A627" t="str">
        <f t="shared" si="39"/>
        <v>a</v>
      </c>
      <c r="B627" s="16" t="s">
        <v>111</v>
      </c>
      <c r="C627" s="4" t="s">
        <v>112</v>
      </c>
      <c r="D627" s="4">
        <f>SUM('დამტკ. ბიუჯ.'!D627,'ცვლილ. ბიუჯ.'!E627)</f>
        <v>270000</v>
      </c>
      <c r="E627" s="4">
        <f>SUM('დამტკ. ბიუჯ.'!E627,'ცვლილ. ბიუჯ.'!F627)</f>
        <v>67500</v>
      </c>
      <c r="F627" s="4">
        <f>SUM('დამტკ. ბიუჯ.'!F627,'ცვლილ. ბიუჯ.'!G627)</f>
        <v>67500</v>
      </c>
      <c r="G627" s="4">
        <f>SUM('დამტკ. ბიუჯ.'!G627,'ცვლილ. ბიუჯ.'!H627)</f>
        <v>67500</v>
      </c>
      <c r="H627" s="4">
        <f>SUM('დამტკ. ბიუჯ.'!H627,'ცვლილ. ბიუჯ.'!I627)</f>
        <v>67500</v>
      </c>
      <c r="I627" s="4">
        <f t="shared" si="43"/>
        <v>135000</v>
      </c>
      <c r="J627" s="4">
        <f t="shared" si="44"/>
        <v>202500</v>
      </c>
    </row>
    <row r="628" spans="1:10" ht="15.75" thickTop="1" x14ac:dyDescent="0.25">
      <c r="A628" t="str">
        <f t="shared" si="39"/>
        <v>a</v>
      </c>
      <c r="B628" s="5"/>
      <c r="C628" s="6" t="s">
        <v>10</v>
      </c>
      <c r="D628" s="7">
        <f>SUM('დამტკ. ბიუჯ.'!D628,'ცვლილ. ბიუჯ.'!E628)</f>
        <v>270000</v>
      </c>
      <c r="E628" s="7">
        <f>SUM('დამტკ. ბიუჯ.'!E628,'ცვლილ. ბიუჯ.'!F628)</f>
        <v>67500</v>
      </c>
      <c r="F628" s="7">
        <f>SUM('დამტკ. ბიუჯ.'!F628,'ცვლილ. ბიუჯ.'!G628)</f>
        <v>67500</v>
      </c>
      <c r="G628" s="7">
        <f>SUM('დამტკ. ბიუჯ.'!G628,'ცვლილ. ბიუჯ.'!H628)</f>
        <v>67500</v>
      </c>
      <c r="H628" s="7">
        <f>SUM('დამტკ. ბიუჯ.'!H628,'ცვლილ. ბიუჯ.'!I628)</f>
        <v>67500</v>
      </c>
      <c r="I628" s="7">
        <f t="shared" si="43"/>
        <v>135000</v>
      </c>
      <c r="J628" s="7">
        <f t="shared" si="44"/>
        <v>202500</v>
      </c>
    </row>
    <row r="629" spans="1:10" x14ac:dyDescent="0.25">
      <c r="A629" t="str">
        <f t="shared" si="39"/>
        <v>b</v>
      </c>
      <c r="B629" s="8"/>
      <c r="C629" s="9" t="s">
        <v>11</v>
      </c>
      <c r="D629" s="10">
        <f>SUM('დამტკ. ბიუჯ.'!D629,'ცვლილ. ბიუჯ.'!E629)</f>
        <v>0</v>
      </c>
      <c r="E629" s="10">
        <f>SUM('დამტკ. ბიუჯ.'!E629,'ცვლილ. ბიუჯ.'!F629)</f>
        <v>0</v>
      </c>
      <c r="F629" s="10">
        <f>SUM('დამტკ. ბიუჯ.'!F629,'ცვლილ. ბიუჯ.'!G629)</f>
        <v>0</v>
      </c>
      <c r="G629" s="10">
        <f>SUM('დამტკ. ბიუჯ.'!G629,'ცვლილ. ბიუჯ.'!H629)</f>
        <v>0</v>
      </c>
      <c r="H629" s="10">
        <f>SUM('დამტკ. ბიუჯ.'!H629,'ცვლილ. ბიუჯ.'!I629)</f>
        <v>0</v>
      </c>
      <c r="I629" s="10">
        <f t="shared" si="43"/>
        <v>0</v>
      </c>
      <c r="J629" s="10">
        <f t="shared" si="44"/>
        <v>0</v>
      </c>
    </row>
    <row r="630" spans="1:10" x14ac:dyDescent="0.25">
      <c r="A630" t="str">
        <f t="shared" si="39"/>
        <v>a</v>
      </c>
      <c r="B630" s="8"/>
      <c r="C630" s="9" t="s">
        <v>12</v>
      </c>
      <c r="D630" s="10">
        <f>SUM('დამტკ. ბიუჯ.'!D630,'ცვლილ. ბიუჯ.'!E630)</f>
        <v>270000</v>
      </c>
      <c r="E630" s="10">
        <f>SUM('დამტკ. ბიუჯ.'!E630,'ცვლილ. ბიუჯ.'!F630)</f>
        <v>67500</v>
      </c>
      <c r="F630" s="10">
        <f>SUM('დამტკ. ბიუჯ.'!F630,'ცვლილ. ბიუჯ.'!G630)</f>
        <v>67500</v>
      </c>
      <c r="G630" s="10">
        <f>SUM('დამტკ. ბიუჯ.'!G630,'ცვლილ. ბიუჯ.'!H630)</f>
        <v>67500</v>
      </c>
      <c r="H630" s="10">
        <f>SUM('დამტკ. ბიუჯ.'!H630,'ცვლილ. ბიუჯ.'!I630)</f>
        <v>67500</v>
      </c>
      <c r="I630" s="10">
        <f t="shared" si="43"/>
        <v>135000</v>
      </c>
      <c r="J630" s="10">
        <f t="shared" si="44"/>
        <v>202500</v>
      </c>
    </row>
    <row r="631" spans="1:10" x14ac:dyDescent="0.25">
      <c r="A631" t="str">
        <f t="shared" si="39"/>
        <v>b</v>
      </c>
      <c r="B631" s="8"/>
      <c r="C631" s="9" t="s">
        <v>13</v>
      </c>
      <c r="D631" s="10">
        <f>SUM('დამტკ. ბიუჯ.'!D631,'ცვლილ. ბიუჯ.'!E631)</f>
        <v>0</v>
      </c>
      <c r="E631" s="10">
        <f>SUM('დამტკ. ბიუჯ.'!E631,'ცვლილ. ბიუჯ.'!F631)</f>
        <v>0</v>
      </c>
      <c r="F631" s="10">
        <f>SUM('დამტკ. ბიუჯ.'!F631,'ცვლილ. ბიუჯ.'!G631)</f>
        <v>0</v>
      </c>
      <c r="G631" s="10">
        <f>SUM('დამტკ. ბიუჯ.'!G631,'ცვლილ. ბიუჯ.'!H631)</f>
        <v>0</v>
      </c>
      <c r="H631" s="10">
        <f>SUM('დამტკ. ბიუჯ.'!H631,'ცვლილ. ბიუჯ.'!I631)</f>
        <v>0</v>
      </c>
      <c r="I631" s="10">
        <f t="shared" si="43"/>
        <v>0</v>
      </c>
      <c r="J631" s="10">
        <f t="shared" si="44"/>
        <v>0</v>
      </c>
    </row>
    <row r="632" spans="1:10" x14ac:dyDescent="0.25">
      <c r="A632" t="str">
        <f t="shared" si="39"/>
        <v>b</v>
      </c>
      <c r="B632" s="8"/>
      <c r="C632" s="9" t="s">
        <v>14</v>
      </c>
      <c r="D632" s="10">
        <f>SUM('დამტკ. ბიუჯ.'!D632,'ცვლილ. ბიუჯ.'!E632)</f>
        <v>0</v>
      </c>
      <c r="E632" s="10">
        <f>SUM('დამტკ. ბიუჯ.'!E632,'ცვლილ. ბიუჯ.'!F632)</f>
        <v>0</v>
      </c>
      <c r="F632" s="10">
        <f>SUM('დამტკ. ბიუჯ.'!F632,'ცვლილ. ბიუჯ.'!G632)</f>
        <v>0</v>
      </c>
      <c r="G632" s="10">
        <f>SUM('დამტკ. ბიუჯ.'!G632,'ცვლილ. ბიუჯ.'!H632)</f>
        <v>0</v>
      </c>
      <c r="H632" s="10">
        <f>SUM('დამტკ. ბიუჯ.'!H632,'ცვლილ. ბიუჯ.'!I632)</f>
        <v>0</v>
      </c>
      <c r="I632" s="10">
        <f t="shared" si="43"/>
        <v>0</v>
      </c>
      <c r="J632" s="10">
        <f t="shared" si="44"/>
        <v>0</v>
      </c>
    </row>
    <row r="633" spans="1:10" x14ac:dyDescent="0.25">
      <c r="A633" t="str">
        <f t="shared" si="39"/>
        <v>b</v>
      </c>
      <c r="B633" s="8"/>
      <c r="C633" s="9" t="s">
        <v>15</v>
      </c>
      <c r="D633" s="10">
        <f>SUM('დამტკ. ბიუჯ.'!D633,'ცვლილ. ბიუჯ.'!E633)</f>
        <v>0</v>
      </c>
      <c r="E633" s="10">
        <f>SUM('დამტკ. ბიუჯ.'!E633,'ცვლილ. ბიუჯ.'!F633)</f>
        <v>0</v>
      </c>
      <c r="F633" s="10">
        <f>SUM('დამტკ. ბიუჯ.'!F633,'ცვლილ. ბიუჯ.'!G633)</f>
        <v>0</v>
      </c>
      <c r="G633" s="10">
        <f>SUM('დამტკ. ბიუჯ.'!G633,'ცვლილ. ბიუჯ.'!H633)</f>
        <v>0</v>
      </c>
      <c r="H633" s="10">
        <f>SUM('დამტკ. ბიუჯ.'!H633,'ცვლილ. ბიუჯ.'!I633)</f>
        <v>0</v>
      </c>
      <c r="I633" s="10">
        <f t="shared" si="43"/>
        <v>0</v>
      </c>
      <c r="J633" s="10">
        <f t="shared" si="44"/>
        <v>0</v>
      </c>
    </row>
    <row r="634" spans="1:10" x14ac:dyDescent="0.25">
      <c r="A634" t="str">
        <f t="shared" si="39"/>
        <v>b</v>
      </c>
      <c r="B634" s="8"/>
      <c r="C634" s="9" t="s">
        <v>16</v>
      </c>
      <c r="D634" s="10">
        <f>SUM('დამტკ. ბიუჯ.'!D634,'ცვლილ. ბიუჯ.'!E634)</f>
        <v>0</v>
      </c>
      <c r="E634" s="10">
        <f>SUM('დამტკ. ბიუჯ.'!E634,'ცვლილ. ბიუჯ.'!F634)</f>
        <v>0</v>
      </c>
      <c r="F634" s="10">
        <f>SUM('დამტკ. ბიუჯ.'!F634,'ცვლილ. ბიუჯ.'!G634)</f>
        <v>0</v>
      </c>
      <c r="G634" s="10">
        <f>SUM('დამტკ. ბიუჯ.'!G634,'ცვლილ. ბიუჯ.'!H634)</f>
        <v>0</v>
      </c>
      <c r="H634" s="10">
        <f>SUM('დამტკ. ბიუჯ.'!H634,'ცვლილ. ბიუჯ.'!I634)</f>
        <v>0</v>
      </c>
      <c r="I634" s="10">
        <f t="shared" si="43"/>
        <v>0</v>
      </c>
      <c r="J634" s="10">
        <f t="shared" si="44"/>
        <v>0</v>
      </c>
    </row>
    <row r="635" spans="1:10" x14ac:dyDescent="0.25">
      <c r="A635" t="str">
        <f t="shared" si="39"/>
        <v>b</v>
      </c>
      <c r="B635" s="8"/>
      <c r="C635" s="9" t="s">
        <v>17</v>
      </c>
      <c r="D635" s="10">
        <f>SUM('დამტკ. ბიუჯ.'!D635,'ცვლილ. ბიუჯ.'!E635)</f>
        <v>0</v>
      </c>
      <c r="E635" s="10">
        <f>SUM('დამტკ. ბიუჯ.'!E635,'ცვლილ. ბიუჯ.'!F635)</f>
        <v>0</v>
      </c>
      <c r="F635" s="10">
        <f>SUM('დამტკ. ბიუჯ.'!F635,'ცვლილ. ბიუჯ.'!G635)</f>
        <v>0</v>
      </c>
      <c r="G635" s="10">
        <f>SUM('დამტკ. ბიუჯ.'!G635,'ცვლილ. ბიუჯ.'!H635)</f>
        <v>0</v>
      </c>
      <c r="H635" s="10">
        <f>SUM('დამტკ. ბიუჯ.'!H635,'ცვლილ. ბიუჯ.'!I635)</f>
        <v>0</v>
      </c>
      <c r="I635" s="10">
        <f t="shared" si="43"/>
        <v>0</v>
      </c>
      <c r="J635" s="10">
        <f t="shared" si="44"/>
        <v>0</v>
      </c>
    </row>
    <row r="636" spans="1:10" x14ac:dyDescent="0.25">
      <c r="A636" t="str">
        <f t="shared" si="39"/>
        <v>b</v>
      </c>
      <c r="B636" s="5"/>
      <c r="C636" s="6" t="s">
        <v>18</v>
      </c>
      <c r="D636" s="7">
        <f>SUM('დამტკ. ბიუჯ.'!D636,'ცვლილ. ბიუჯ.'!E636)</f>
        <v>0</v>
      </c>
      <c r="E636" s="7">
        <f>SUM('დამტკ. ბიუჯ.'!E636,'ცვლილ. ბიუჯ.'!F636)</f>
        <v>0</v>
      </c>
      <c r="F636" s="7">
        <f>SUM('დამტკ. ბიუჯ.'!F636,'ცვლილ. ბიუჯ.'!G636)</f>
        <v>0</v>
      </c>
      <c r="G636" s="7">
        <f>SUM('დამტკ. ბიუჯ.'!G636,'ცვლილ. ბიუჯ.'!H636)</f>
        <v>0</v>
      </c>
      <c r="H636" s="7">
        <f>SUM('დამტკ. ბიუჯ.'!H636,'ცვლილ. ბიუჯ.'!I636)</f>
        <v>0</v>
      </c>
      <c r="I636" s="7">
        <f t="shared" si="43"/>
        <v>0</v>
      </c>
      <c r="J636" s="7">
        <f t="shared" si="44"/>
        <v>0</v>
      </c>
    </row>
    <row r="637" spans="1:10" x14ac:dyDescent="0.25">
      <c r="A637" t="str">
        <f t="shared" si="39"/>
        <v>b</v>
      </c>
      <c r="B637" s="5"/>
      <c r="C637" s="6" t="s">
        <v>19</v>
      </c>
      <c r="D637" s="7">
        <f>SUM('დამტკ. ბიუჯ.'!D637,'ცვლილ. ბიუჯ.'!E637)</f>
        <v>0</v>
      </c>
      <c r="E637" s="7">
        <f>SUM('დამტკ. ბიუჯ.'!E637,'ცვლილ. ბიუჯ.'!F637)</f>
        <v>0</v>
      </c>
      <c r="F637" s="7">
        <f>SUM('დამტკ. ბიუჯ.'!F637,'ცვლილ. ბიუჯ.'!G637)</f>
        <v>0</v>
      </c>
      <c r="G637" s="7">
        <f>SUM('დამტკ. ბიუჯ.'!G637,'ცვლილ. ბიუჯ.'!H637)</f>
        <v>0</v>
      </c>
      <c r="H637" s="7">
        <f>SUM('დამტკ. ბიუჯ.'!H637,'ცვლილ. ბიუჯ.'!I637)</f>
        <v>0</v>
      </c>
      <c r="I637" s="7">
        <f t="shared" si="43"/>
        <v>0</v>
      </c>
      <c r="J637" s="7">
        <f t="shared" si="44"/>
        <v>0</v>
      </c>
    </row>
    <row r="638" spans="1:10" ht="15.75" thickBot="1" x14ac:dyDescent="0.3">
      <c r="A638" t="str">
        <f t="shared" si="39"/>
        <v>b</v>
      </c>
      <c r="B638" s="11"/>
      <c r="C638" s="12" t="s">
        <v>20</v>
      </c>
      <c r="D638" s="13">
        <f>SUM('დამტკ. ბიუჯ.'!D638,'ცვლილ. ბიუჯ.'!E638)</f>
        <v>0</v>
      </c>
      <c r="E638" s="13">
        <f>SUM('დამტკ. ბიუჯ.'!E638,'ცვლილ. ბიუჯ.'!F638)</f>
        <v>0</v>
      </c>
      <c r="F638" s="13">
        <f>SUM('დამტკ. ბიუჯ.'!F638,'ცვლილ. ბიუჯ.'!G638)</f>
        <v>0</v>
      </c>
      <c r="G638" s="13">
        <f>SUM('დამტკ. ბიუჯ.'!G638,'ცვლილ. ბიუჯ.'!H638)</f>
        <v>0</v>
      </c>
      <c r="H638" s="13">
        <f>SUM('დამტკ. ბიუჯ.'!H638,'ცვლილ. ბიუჯ.'!I638)</f>
        <v>0</v>
      </c>
      <c r="I638" s="13">
        <f t="shared" si="43"/>
        <v>0</v>
      </c>
      <c r="J638" s="13">
        <f t="shared" si="44"/>
        <v>0</v>
      </c>
    </row>
    <row r="639" spans="1:10" ht="32.25" customHeight="1" thickTop="1" thickBot="1" x14ac:dyDescent="0.3">
      <c r="A639" t="str">
        <f t="shared" si="39"/>
        <v>a</v>
      </c>
      <c r="B639" s="16" t="s">
        <v>113</v>
      </c>
      <c r="C639" s="4" t="s">
        <v>114</v>
      </c>
      <c r="D639" s="4">
        <f>SUM('დამტკ. ბიუჯ.'!D639,'ცვლილ. ბიუჯ.'!E639)</f>
        <v>9000000</v>
      </c>
      <c r="E639" s="4">
        <f>SUM('დამტკ. ბიუჯ.'!E639,'ცვლილ. ბიუჯ.'!F639)</f>
        <v>2074000</v>
      </c>
      <c r="F639" s="4">
        <f>SUM('დამტკ. ბიუჯ.'!F639,'ცვლილ. ბიუჯ.'!G639)</f>
        <v>2396000</v>
      </c>
      <c r="G639" s="4">
        <f>SUM('დამტკ. ბიუჯ.'!G639,'ცვლილ. ბიუჯ.'!H639)</f>
        <v>2290000</v>
      </c>
      <c r="H639" s="4">
        <f>SUM('დამტკ. ბიუჯ.'!H639,'ცვლილ. ბიუჯ.'!I639)</f>
        <v>2240000</v>
      </c>
      <c r="I639" s="4">
        <f t="shared" si="43"/>
        <v>4470000</v>
      </c>
      <c r="J639" s="4">
        <f t="shared" si="44"/>
        <v>6760000</v>
      </c>
    </row>
    <row r="640" spans="1:10" ht="15.75" thickTop="1" x14ac:dyDescent="0.25">
      <c r="A640" t="str">
        <f t="shared" ref="A640:A703" si="45">IF(OR(D640&lt;&gt;0,E640&lt;&gt;0,F640&lt;&gt;0,G640&lt;&gt;0,H640&lt;&gt;0,),"a","b")</f>
        <v>a</v>
      </c>
      <c r="B640" s="5"/>
      <c r="C640" s="6" t="s">
        <v>10</v>
      </c>
      <c r="D640" s="7">
        <f>SUM('დამტკ. ბიუჯ.'!D640,'ცვლილ. ბიუჯ.'!E640)</f>
        <v>9000000</v>
      </c>
      <c r="E640" s="7">
        <f>SUM('დამტკ. ბიუჯ.'!E640,'ცვლილ. ბიუჯ.'!F640)</f>
        <v>2074000</v>
      </c>
      <c r="F640" s="7">
        <f>SUM('დამტკ. ბიუჯ.'!F640,'ცვლილ. ბიუჯ.'!G640)</f>
        <v>2396000</v>
      </c>
      <c r="G640" s="7">
        <f>SUM('დამტკ. ბიუჯ.'!G640,'ცვლილ. ბიუჯ.'!H640)</f>
        <v>2290000</v>
      </c>
      <c r="H640" s="7">
        <f>SUM('დამტკ. ბიუჯ.'!H640,'ცვლილ. ბიუჯ.'!I640)</f>
        <v>2240000</v>
      </c>
      <c r="I640" s="7">
        <f t="shared" ref="I640:I703" si="46">SUM(E640,F640)</f>
        <v>4470000</v>
      </c>
      <c r="J640" s="7">
        <f t="shared" ref="J640:J703" si="47">SUM(E640,F640,G640)</f>
        <v>6760000</v>
      </c>
    </row>
    <row r="641" spans="1:10" x14ac:dyDescent="0.25">
      <c r="A641" t="str">
        <f t="shared" si="45"/>
        <v>b</v>
      </c>
      <c r="B641" s="8"/>
      <c r="C641" s="9" t="s">
        <v>11</v>
      </c>
      <c r="D641" s="10">
        <f>SUM('დამტკ. ბიუჯ.'!D641,'ცვლილ. ბიუჯ.'!E641)</f>
        <v>0</v>
      </c>
      <c r="E641" s="10">
        <f>SUM('დამტკ. ბიუჯ.'!E641,'ცვლილ. ბიუჯ.'!F641)</f>
        <v>0</v>
      </c>
      <c r="F641" s="10">
        <f>SUM('დამტკ. ბიუჯ.'!F641,'ცვლილ. ბიუჯ.'!G641)</f>
        <v>0</v>
      </c>
      <c r="G641" s="10">
        <f>SUM('დამტკ. ბიუჯ.'!G641,'ცვლილ. ბიუჯ.'!H641)</f>
        <v>0</v>
      </c>
      <c r="H641" s="10">
        <f>SUM('დამტკ. ბიუჯ.'!H641,'ცვლილ. ბიუჯ.'!I641)</f>
        <v>0</v>
      </c>
      <c r="I641" s="10">
        <f t="shared" si="46"/>
        <v>0</v>
      </c>
      <c r="J641" s="10">
        <f t="shared" si="47"/>
        <v>0</v>
      </c>
    </row>
    <row r="642" spans="1:10" x14ac:dyDescent="0.25">
      <c r="A642" t="str">
        <f t="shared" si="45"/>
        <v>b</v>
      </c>
      <c r="B642" s="8"/>
      <c r="C642" s="9" t="s">
        <v>12</v>
      </c>
      <c r="D642" s="10">
        <f>SUM('დამტკ. ბიუჯ.'!D642,'ცვლილ. ბიუჯ.'!E642)</f>
        <v>0</v>
      </c>
      <c r="E642" s="10">
        <f>SUM('დამტკ. ბიუჯ.'!E642,'ცვლილ. ბიუჯ.'!F642)</f>
        <v>0</v>
      </c>
      <c r="F642" s="10">
        <f>SUM('დამტკ. ბიუჯ.'!F642,'ცვლილ. ბიუჯ.'!G642)</f>
        <v>0</v>
      </c>
      <c r="G642" s="10">
        <f>SUM('დამტკ. ბიუჯ.'!G642,'ცვლილ. ბიუჯ.'!H642)</f>
        <v>0</v>
      </c>
      <c r="H642" s="10">
        <f>SUM('დამტკ. ბიუჯ.'!H642,'ცვლილ. ბიუჯ.'!I642)</f>
        <v>0</v>
      </c>
      <c r="I642" s="10">
        <f t="shared" si="46"/>
        <v>0</v>
      </c>
      <c r="J642" s="10">
        <f t="shared" si="47"/>
        <v>0</v>
      </c>
    </row>
    <row r="643" spans="1:10" x14ac:dyDescent="0.25">
      <c r="A643" t="str">
        <f t="shared" si="45"/>
        <v>b</v>
      </c>
      <c r="B643" s="8"/>
      <c r="C643" s="9" t="s">
        <v>13</v>
      </c>
      <c r="D643" s="10">
        <f>SUM('დამტკ. ბიუჯ.'!D643,'ცვლილ. ბიუჯ.'!E643)</f>
        <v>0</v>
      </c>
      <c r="E643" s="10">
        <f>SUM('დამტკ. ბიუჯ.'!E643,'ცვლილ. ბიუჯ.'!F643)</f>
        <v>0</v>
      </c>
      <c r="F643" s="10">
        <f>SUM('დამტკ. ბიუჯ.'!F643,'ცვლილ. ბიუჯ.'!G643)</f>
        <v>0</v>
      </c>
      <c r="G643" s="10">
        <f>SUM('დამტკ. ბიუჯ.'!G643,'ცვლილ. ბიუჯ.'!H643)</f>
        <v>0</v>
      </c>
      <c r="H643" s="10">
        <f>SUM('დამტკ. ბიუჯ.'!H643,'ცვლილ. ბიუჯ.'!I643)</f>
        <v>0</v>
      </c>
      <c r="I643" s="10">
        <f t="shared" si="46"/>
        <v>0</v>
      </c>
      <c r="J643" s="10">
        <f t="shared" si="47"/>
        <v>0</v>
      </c>
    </row>
    <row r="644" spans="1:10" x14ac:dyDescent="0.25">
      <c r="A644" t="str">
        <f t="shared" si="45"/>
        <v>b</v>
      </c>
      <c r="B644" s="8"/>
      <c r="C644" s="9" t="s">
        <v>14</v>
      </c>
      <c r="D644" s="10">
        <f>SUM('დამტკ. ბიუჯ.'!D644,'ცვლილ. ბიუჯ.'!E644)</f>
        <v>0</v>
      </c>
      <c r="E644" s="10">
        <f>SUM('დამტკ. ბიუჯ.'!E644,'ცვლილ. ბიუჯ.'!F644)</f>
        <v>0</v>
      </c>
      <c r="F644" s="10">
        <f>SUM('დამტკ. ბიუჯ.'!F644,'ცვლილ. ბიუჯ.'!G644)</f>
        <v>0</v>
      </c>
      <c r="G644" s="10">
        <f>SUM('დამტკ. ბიუჯ.'!G644,'ცვლილ. ბიუჯ.'!H644)</f>
        <v>0</v>
      </c>
      <c r="H644" s="10">
        <f>SUM('დამტკ. ბიუჯ.'!H644,'ცვლილ. ბიუჯ.'!I644)</f>
        <v>0</v>
      </c>
      <c r="I644" s="10">
        <f t="shared" si="46"/>
        <v>0</v>
      </c>
      <c r="J644" s="10">
        <f t="shared" si="47"/>
        <v>0</v>
      </c>
    </row>
    <row r="645" spans="1:10" x14ac:dyDescent="0.25">
      <c r="A645" t="str">
        <f t="shared" si="45"/>
        <v>b</v>
      </c>
      <c r="B645" s="8"/>
      <c r="C645" s="9" t="s">
        <v>15</v>
      </c>
      <c r="D645" s="10">
        <f>SUM('დამტკ. ბიუჯ.'!D645,'ცვლილ. ბიუჯ.'!E645)</f>
        <v>0</v>
      </c>
      <c r="E645" s="10">
        <f>SUM('დამტკ. ბიუჯ.'!E645,'ცვლილ. ბიუჯ.'!F645)</f>
        <v>0</v>
      </c>
      <c r="F645" s="10">
        <f>SUM('დამტკ. ბიუჯ.'!F645,'ცვლილ. ბიუჯ.'!G645)</f>
        <v>0</v>
      </c>
      <c r="G645" s="10">
        <f>SUM('დამტკ. ბიუჯ.'!G645,'ცვლილ. ბიუჯ.'!H645)</f>
        <v>0</v>
      </c>
      <c r="H645" s="10">
        <f>SUM('დამტკ. ბიუჯ.'!H645,'ცვლილ. ბიუჯ.'!I645)</f>
        <v>0</v>
      </c>
      <c r="I645" s="10">
        <f t="shared" si="46"/>
        <v>0</v>
      </c>
      <c r="J645" s="10">
        <f t="shared" si="47"/>
        <v>0</v>
      </c>
    </row>
    <row r="646" spans="1:10" x14ac:dyDescent="0.25">
      <c r="A646" t="str">
        <f t="shared" si="45"/>
        <v>a</v>
      </c>
      <c r="B646" s="8"/>
      <c r="C646" s="9" t="s">
        <v>16</v>
      </c>
      <c r="D646" s="10">
        <f>SUM('დამტკ. ბიუჯ.'!D646,'ცვლილ. ბიუჯ.'!E646)</f>
        <v>9000000</v>
      </c>
      <c r="E646" s="10">
        <f>SUM('დამტკ. ბიუჯ.'!E646,'ცვლილ. ბიუჯ.'!F646)</f>
        <v>2074000</v>
      </c>
      <c r="F646" s="10">
        <f>SUM('დამტკ. ბიუჯ.'!F646,'ცვლილ. ბიუჯ.'!G646)</f>
        <v>2396000</v>
      </c>
      <c r="G646" s="10">
        <f>SUM('დამტკ. ბიუჯ.'!G646,'ცვლილ. ბიუჯ.'!H646)</f>
        <v>2290000</v>
      </c>
      <c r="H646" s="10">
        <f>SUM('დამტკ. ბიუჯ.'!H646,'ცვლილ. ბიუჯ.'!I646)</f>
        <v>2240000</v>
      </c>
      <c r="I646" s="10">
        <f t="shared" si="46"/>
        <v>4470000</v>
      </c>
      <c r="J646" s="10">
        <f t="shared" si="47"/>
        <v>6760000</v>
      </c>
    </row>
    <row r="647" spans="1:10" x14ac:dyDescent="0.25">
      <c r="A647" t="str">
        <f t="shared" si="45"/>
        <v>b</v>
      </c>
      <c r="B647" s="8"/>
      <c r="C647" s="9" t="s">
        <v>17</v>
      </c>
      <c r="D647" s="10">
        <f>SUM('დამტკ. ბიუჯ.'!D647,'ცვლილ. ბიუჯ.'!E647)</f>
        <v>0</v>
      </c>
      <c r="E647" s="10">
        <f>SUM('დამტკ. ბიუჯ.'!E647,'ცვლილ. ბიუჯ.'!F647)</f>
        <v>0</v>
      </c>
      <c r="F647" s="10">
        <f>SUM('დამტკ. ბიუჯ.'!F647,'ცვლილ. ბიუჯ.'!G647)</f>
        <v>0</v>
      </c>
      <c r="G647" s="10">
        <f>SUM('დამტკ. ბიუჯ.'!G647,'ცვლილ. ბიუჯ.'!H647)</f>
        <v>0</v>
      </c>
      <c r="H647" s="10">
        <f>SUM('დამტკ. ბიუჯ.'!H647,'ცვლილ. ბიუჯ.'!I647)</f>
        <v>0</v>
      </c>
      <c r="I647" s="10">
        <f t="shared" si="46"/>
        <v>0</v>
      </c>
      <c r="J647" s="10">
        <f t="shared" si="47"/>
        <v>0</v>
      </c>
    </row>
    <row r="648" spans="1:10" x14ac:dyDescent="0.25">
      <c r="A648" t="str">
        <f t="shared" si="45"/>
        <v>b</v>
      </c>
      <c r="B648" s="5"/>
      <c r="C648" s="6" t="s">
        <v>18</v>
      </c>
      <c r="D648" s="7">
        <f>SUM('დამტკ. ბიუჯ.'!D648,'ცვლილ. ბიუჯ.'!E648)</f>
        <v>0</v>
      </c>
      <c r="E648" s="7">
        <f>SUM('დამტკ. ბიუჯ.'!E648,'ცვლილ. ბიუჯ.'!F648)</f>
        <v>0</v>
      </c>
      <c r="F648" s="7">
        <f>SUM('დამტკ. ბიუჯ.'!F648,'ცვლილ. ბიუჯ.'!G648)</f>
        <v>0</v>
      </c>
      <c r="G648" s="7">
        <f>SUM('დამტკ. ბიუჯ.'!G648,'ცვლილ. ბიუჯ.'!H648)</f>
        <v>0</v>
      </c>
      <c r="H648" s="7">
        <f>SUM('დამტკ. ბიუჯ.'!H648,'ცვლილ. ბიუჯ.'!I648)</f>
        <v>0</v>
      </c>
      <c r="I648" s="7">
        <f t="shared" si="46"/>
        <v>0</v>
      </c>
      <c r="J648" s="7">
        <f t="shared" si="47"/>
        <v>0</v>
      </c>
    </row>
    <row r="649" spans="1:10" x14ac:dyDescent="0.25">
      <c r="A649" t="str">
        <f t="shared" si="45"/>
        <v>b</v>
      </c>
      <c r="B649" s="5"/>
      <c r="C649" s="6" t="s">
        <v>19</v>
      </c>
      <c r="D649" s="7">
        <f>SUM('დამტკ. ბიუჯ.'!D649,'ცვლილ. ბიუჯ.'!E649)</f>
        <v>0</v>
      </c>
      <c r="E649" s="7">
        <f>SUM('დამტკ. ბიუჯ.'!E649,'ცვლილ. ბიუჯ.'!F649)</f>
        <v>0</v>
      </c>
      <c r="F649" s="7">
        <f>SUM('დამტკ. ბიუჯ.'!F649,'ცვლილ. ბიუჯ.'!G649)</f>
        <v>0</v>
      </c>
      <c r="G649" s="7">
        <f>SUM('დამტკ. ბიუჯ.'!G649,'ცვლილ. ბიუჯ.'!H649)</f>
        <v>0</v>
      </c>
      <c r="H649" s="7">
        <f>SUM('დამტკ. ბიუჯ.'!H649,'ცვლილ. ბიუჯ.'!I649)</f>
        <v>0</v>
      </c>
      <c r="I649" s="7">
        <f t="shared" si="46"/>
        <v>0</v>
      </c>
      <c r="J649" s="7">
        <f t="shared" si="47"/>
        <v>0</v>
      </c>
    </row>
    <row r="650" spans="1:10" ht="15.75" thickBot="1" x14ac:dyDescent="0.3">
      <c r="A650" t="str">
        <f t="shared" si="45"/>
        <v>b</v>
      </c>
      <c r="B650" s="11"/>
      <c r="C650" s="12" t="s">
        <v>20</v>
      </c>
      <c r="D650" s="13">
        <f>SUM('დამტკ. ბიუჯ.'!D650,'ცვლილ. ბიუჯ.'!E650)</f>
        <v>0</v>
      </c>
      <c r="E650" s="13">
        <f>SUM('დამტკ. ბიუჯ.'!E650,'ცვლილ. ბიუჯ.'!F650)</f>
        <v>0</v>
      </c>
      <c r="F650" s="13">
        <f>SUM('დამტკ. ბიუჯ.'!F650,'ცვლილ. ბიუჯ.'!G650)</f>
        <v>0</v>
      </c>
      <c r="G650" s="13">
        <f>SUM('დამტკ. ბიუჯ.'!G650,'ცვლილ. ბიუჯ.'!H650)</f>
        <v>0</v>
      </c>
      <c r="H650" s="13">
        <f>SUM('დამტკ. ბიუჯ.'!H650,'ცვლილ. ბიუჯ.'!I650)</f>
        <v>0</v>
      </c>
      <c r="I650" s="13">
        <f t="shared" si="46"/>
        <v>0</v>
      </c>
      <c r="J650" s="13">
        <f t="shared" si="47"/>
        <v>0</v>
      </c>
    </row>
    <row r="651" spans="1:10" ht="32.25" customHeight="1" thickTop="1" thickBot="1" x14ac:dyDescent="0.3">
      <c r="A651" t="str">
        <f t="shared" si="45"/>
        <v>a</v>
      </c>
      <c r="B651" s="16" t="s">
        <v>115</v>
      </c>
      <c r="C651" s="4" t="s">
        <v>114</v>
      </c>
      <c r="D651" s="4">
        <f>SUM('დამტკ. ბიუჯ.'!D651,'ცვლილ. ბიუჯ.'!E651)</f>
        <v>9000000</v>
      </c>
      <c r="E651" s="4">
        <f>SUM('დამტკ. ბიუჯ.'!E651,'ცვლილ. ბიუჯ.'!F651)</f>
        <v>2074000</v>
      </c>
      <c r="F651" s="4">
        <f>SUM('დამტკ. ბიუჯ.'!F651,'ცვლილ. ბიუჯ.'!G651)</f>
        <v>2396000</v>
      </c>
      <c r="G651" s="4">
        <f>SUM('დამტკ. ბიუჯ.'!G651,'ცვლილ. ბიუჯ.'!H651)</f>
        <v>2290000</v>
      </c>
      <c r="H651" s="4">
        <f>SUM('დამტკ. ბიუჯ.'!H651,'ცვლილ. ბიუჯ.'!I651)</f>
        <v>2240000</v>
      </c>
      <c r="I651" s="4">
        <f t="shared" si="46"/>
        <v>4470000</v>
      </c>
      <c r="J651" s="4">
        <f t="shared" si="47"/>
        <v>6760000</v>
      </c>
    </row>
    <row r="652" spans="1:10" ht="15.75" thickTop="1" x14ac:dyDescent="0.25">
      <c r="A652" t="str">
        <f t="shared" si="45"/>
        <v>a</v>
      </c>
      <c r="B652" s="5"/>
      <c r="C652" s="6" t="s">
        <v>10</v>
      </c>
      <c r="D652" s="7">
        <f>SUM('დამტკ. ბიუჯ.'!D652,'ცვლილ. ბიუჯ.'!E652)</f>
        <v>9000000</v>
      </c>
      <c r="E652" s="7">
        <f>SUM('დამტკ. ბიუჯ.'!E652,'ცვლილ. ბიუჯ.'!F652)</f>
        <v>2074000</v>
      </c>
      <c r="F652" s="7">
        <f>SUM('დამტკ. ბიუჯ.'!F652,'ცვლილ. ბიუჯ.'!G652)</f>
        <v>2396000</v>
      </c>
      <c r="G652" s="7">
        <f>SUM('დამტკ. ბიუჯ.'!G652,'ცვლილ. ბიუჯ.'!H652)</f>
        <v>2290000</v>
      </c>
      <c r="H652" s="7">
        <f>SUM('დამტკ. ბიუჯ.'!H652,'ცვლილ. ბიუჯ.'!I652)</f>
        <v>2240000</v>
      </c>
      <c r="I652" s="7">
        <f t="shared" si="46"/>
        <v>4470000</v>
      </c>
      <c r="J652" s="7">
        <f t="shared" si="47"/>
        <v>6760000</v>
      </c>
    </row>
    <row r="653" spans="1:10" x14ac:dyDescent="0.25">
      <c r="A653" t="str">
        <f t="shared" si="45"/>
        <v>b</v>
      </c>
      <c r="B653" s="8"/>
      <c r="C653" s="9" t="s">
        <v>11</v>
      </c>
      <c r="D653" s="10">
        <f>SUM('დამტკ. ბიუჯ.'!D653,'ცვლილ. ბიუჯ.'!E653)</f>
        <v>0</v>
      </c>
      <c r="E653" s="10">
        <f>SUM('დამტკ. ბიუჯ.'!E653,'ცვლილ. ბიუჯ.'!F653)</f>
        <v>0</v>
      </c>
      <c r="F653" s="10">
        <f>SUM('დამტკ. ბიუჯ.'!F653,'ცვლილ. ბიუჯ.'!G653)</f>
        <v>0</v>
      </c>
      <c r="G653" s="10">
        <f>SUM('დამტკ. ბიუჯ.'!G653,'ცვლილ. ბიუჯ.'!H653)</f>
        <v>0</v>
      </c>
      <c r="H653" s="10">
        <f>SUM('დამტკ. ბიუჯ.'!H653,'ცვლილ. ბიუჯ.'!I653)</f>
        <v>0</v>
      </c>
      <c r="I653" s="10">
        <f t="shared" si="46"/>
        <v>0</v>
      </c>
      <c r="J653" s="10">
        <f t="shared" si="47"/>
        <v>0</v>
      </c>
    </row>
    <row r="654" spans="1:10" x14ac:dyDescent="0.25">
      <c r="A654" t="str">
        <f t="shared" si="45"/>
        <v>b</v>
      </c>
      <c r="B654" s="8"/>
      <c r="C654" s="9" t="s">
        <v>12</v>
      </c>
      <c r="D654" s="10">
        <f>SUM('დამტკ. ბიუჯ.'!D654,'ცვლილ. ბიუჯ.'!E654)</f>
        <v>0</v>
      </c>
      <c r="E654" s="10">
        <f>SUM('დამტკ. ბიუჯ.'!E654,'ცვლილ. ბიუჯ.'!F654)</f>
        <v>0</v>
      </c>
      <c r="F654" s="10">
        <f>SUM('დამტკ. ბიუჯ.'!F654,'ცვლილ. ბიუჯ.'!G654)</f>
        <v>0</v>
      </c>
      <c r="G654" s="10">
        <f>SUM('დამტკ. ბიუჯ.'!G654,'ცვლილ. ბიუჯ.'!H654)</f>
        <v>0</v>
      </c>
      <c r="H654" s="10">
        <f>SUM('დამტკ. ბიუჯ.'!H654,'ცვლილ. ბიუჯ.'!I654)</f>
        <v>0</v>
      </c>
      <c r="I654" s="10">
        <f t="shared" si="46"/>
        <v>0</v>
      </c>
      <c r="J654" s="10">
        <f t="shared" si="47"/>
        <v>0</v>
      </c>
    </row>
    <row r="655" spans="1:10" x14ac:dyDescent="0.25">
      <c r="A655" t="str">
        <f t="shared" si="45"/>
        <v>b</v>
      </c>
      <c r="B655" s="8"/>
      <c r="C655" s="9" t="s">
        <v>13</v>
      </c>
      <c r="D655" s="10">
        <f>SUM('დამტკ. ბიუჯ.'!D655,'ცვლილ. ბიუჯ.'!E655)</f>
        <v>0</v>
      </c>
      <c r="E655" s="10">
        <f>SUM('დამტკ. ბიუჯ.'!E655,'ცვლილ. ბიუჯ.'!F655)</f>
        <v>0</v>
      </c>
      <c r="F655" s="10">
        <f>SUM('დამტკ. ბიუჯ.'!F655,'ცვლილ. ბიუჯ.'!G655)</f>
        <v>0</v>
      </c>
      <c r="G655" s="10">
        <f>SUM('დამტკ. ბიუჯ.'!G655,'ცვლილ. ბიუჯ.'!H655)</f>
        <v>0</v>
      </c>
      <c r="H655" s="10">
        <f>SUM('დამტკ. ბიუჯ.'!H655,'ცვლილ. ბიუჯ.'!I655)</f>
        <v>0</v>
      </c>
      <c r="I655" s="10">
        <f t="shared" si="46"/>
        <v>0</v>
      </c>
      <c r="J655" s="10">
        <f t="shared" si="47"/>
        <v>0</v>
      </c>
    </row>
    <row r="656" spans="1:10" x14ac:dyDescent="0.25">
      <c r="A656" t="str">
        <f t="shared" si="45"/>
        <v>b</v>
      </c>
      <c r="B656" s="8"/>
      <c r="C656" s="9" t="s">
        <v>14</v>
      </c>
      <c r="D656" s="10">
        <f>SUM('დამტკ. ბიუჯ.'!D656,'ცვლილ. ბიუჯ.'!E656)</f>
        <v>0</v>
      </c>
      <c r="E656" s="10">
        <f>SUM('დამტკ. ბიუჯ.'!E656,'ცვლილ. ბიუჯ.'!F656)</f>
        <v>0</v>
      </c>
      <c r="F656" s="10">
        <f>SUM('დამტკ. ბიუჯ.'!F656,'ცვლილ. ბიუჯ.'!G656)</f>
        <v>0</v>
      </c>
      <c r="G656" s="10">
        <f>SUM('დამტკ. ბიუჯ.'!G656,'ცვლილ. ბიუჯ.'!H656)</f>
        <v>0</v>
      </c>
      <c r="H656" s="10">
        <f>SUM('დამტკ. ბიუჯ.'!H656,'ცვლილ. ბიუჯ.'!I656)</f>
        <v>0</v>
      </c>
      <c r="I656" s="10">
        <f t="shared" si="46"/>
        <v>0</v>
      </c>
      <c r="J656" s="10">
        <f t="shared" si="47"/>
        <v>0</v>
      </c>
    </row>
    <row r="657" spans="1:10" x14ac:dyDescent="0.25">
      <c r="A657" t="str">
        <f t="shared" si="45"/>
        <v>b</v>
      </c>
      <c r="B657" s="8"/>
      <c r="C657" s="9" t="s">
        <v>15</v>
      </c>
      <c r="D657" s="10">
        <f>SUM('დამტკ. ბიუჯ.'!D657,'ცვლილ. ბიუჯ.'!E657)</f>
        <v>0</v>
      </c>
      <c r="E657" s="10">
        <f>SUM('დამტკ. ბიუჯ.'!E657,'ცვლილ. ბიუჯ.'!F657)</f>
        <v>0</v>
      </c>
      <c r="F657" s="10">
        <f>SUM('დამტკ. ბიუჯ.'!F657,'ცვლილ. ბიუჯ.'!G657)</f>
        <v>0</v>
      </c>
      <c r="G657" s="10">
        <f>SUM('დამტკ. ბიუჯ.'!G657,'ცვლილ. ბიუჯ.'!H657)</f>
        <v>0</v>
      </c>
      <c r="H657" s="10">
        <f>SUM('დამტკ. ბიუჯ.'!H657,'ცვლილ. ბიუჯ.'!I657)</f>
        <v>0</v>
      </c>
      <c r="I657" s="10">
        <f t="shared" si="46"/>
        <v>0</v>
      </c>
      <c r="J657" s="10">
        <f t="shared" si="47"/>
        <v>0</v>
      </c>
    </row>
    <row r="658" spans="1:10" x14ac:dyDescent="0.25">
      <c r="A658" t="str">
        <f t="shared" si="45"/>
        <v>a</v>
      </c>
      <c r="B658" s="8"/>
      <c r="C658" s="9" t="s">
        <v>16</v>
      </c>
      <c r="D658" s="10">
        <f>SUM('დამტკ. ბიუჯ.'!D658,'ცვლილ. ბიუჯ.'!E658)</f>
        <v>9000000</v>
      </c>
      <c r="E658" s="10">
        <f>SUM('დამტკ. ბიუჯ.'!E658,'ცვლილ. ბიუჯ.'!F658)</f>
        <v>2074000</v>
      </c>
      <c r="F658" s="10">
        <f>SUM('დამტკ. ბიუჯ.'!F658,'ცვლილ. ბიუჯ.'!G658)</f>
        <v>2396000</v>
      </c>
      <c r="G658" s="10">
        <f>SUM('დამტკ. ბიუჯ.'!G658,'ცვლილ. ბიუჯ.'!H658)</f>
        <v>2290000</v>
      </c>
      <c r="H658" s="10">
        <f>SUM('დამტკ. ბიუჯ.'!H658,'ცვლილ. ბიუჯ.'!I658)</f>
        <v>2240000</v>
      </c>
      <c r="I658" s="10">
        <f t="shared" si="46"/>
        <v>4470000</v>
      </c>
      <c r="J658" s="10">
        <f t="shared" si="47"/>
        <v>6760000</v>
      </c>
    </row>
    <row r="659" spans="1:10" x14ac:dyDescent="0.25">
      <c r="A659" t="str">
        <f t="shared" si="45"/>
        <v>b</v>
      </c>
      <c r="B659" s="8"/>
      <c r="C659" s="9" t="s">
        <v>17</v>
      </c>
      <c r="D659" s="10">
        <f>SUM('დამტკ. ბიუჯ.'!D659,'ცვლილ. ბიუჯ.'!E659)</f>
        <v>0</v>
      </c>
      <c r="E659" s="10">
        <f>SUM('დამტკ. ბიუჯ.'!E659,'ცვლილ. ბიუჯ.'!F659)</f>
        <v>0</v>
      </c>
      <c r="F659" s="10">
        <f>SUM('დამტკ. ბიუჯ.'!F659,'ცვლილ. ბიუჯ.'!G659)</f>
        <v>0</v>
      </c>
      <c r="G659" s="10">
        <f>SUM('დამტკ. ბიუჯ.'!G659,'ცვლილ. ბიუჯ.'!H659)</f>
        <v>0</v>
      </c>
      <c r="H659" s="10">
        <f>SUM('დამტკ. ბიუჯ.'!H659,'ცვლილ. ბიუჯ.'!I659)</f>
        <v>0</v>
      </c>
      <c r="I659" s="10">
        <f t="shared" si="46"/>
        <v>0</v>
      </c>
      <c r="J659" s="10">
        <f t="shared" si="47"/>
        <v>0</v>
      </c>
    </row>
    <row r="660" spans="1:10" x14ac:dyDescent="0.25">
      <c r="A660" t="str">
        <f t="shared" si="45"/>
        <v>b</v>
      </c>
      <c r="B660" s="5"/>
      <c r="C660" s="6" t="s">
        <v>18</v>
      </c>
      <c r="D660" s="7">
        <f>SUM('დამტკ. ბიუჯ.'!D660,'ცვლილ. ბიუჯ.'!E660)</f>
        <v>0</v>
      </c>
      <c r="E660" s="7">
        <f>SUM('დამტკ. ბიუჯ.'!E660,'ცვლილ. ბიუჯ.'!F660)</f>
        <v>0</v>
      </c>
      <c r="F660" s="7">
        <f>SUM('დამტკ. ბიუჯ.'!F660,'ცვლილ. ბიუჯ.'!G660)</f>
        <v>0</v>
      </c>
      <c r="G660" s="7">
        <f>SUM('დამტკ. ბიუჯ.'!G660,'ცვლილ. ბიუჯ.'!H660)</f>
        <v>0</v>
      </c>
      <c r="H660" s="7">
        <f>SUM('დამტკ. ბიუჯ.'!H660,'ცვლილ. ბიუჯ.'!I660)</f>
        <v>0</v>
      </c>
      <c r="I660" s="7">
        <f t="shared" si="46"/>
        <v>0</v>
      </c>
      <c r="J660" s="7">
        <f t="shared" si="47"/>
        <v>0</v>
      </c>
    </row>
    <row r="661" spans="1:10" x14ac:dyDescent="0.25">
      <c r="A661" t="str">
        <f t="shared" si="45"/>
        <v>b</v>
      </c>
      <c r="B661" s="5"/>
      <c r="C661" s="6" t="s">
        <v>19</v>
      </c>
      <c r="D661" s="7">
        <f>SUM('დამტკ. ბიუჯ.'!D661,'ცვლილ. ბიუჯ.'!E661)</f>
        <v>0</v>
      </c>
      <c r="E661" s="7">
        <f>SUM('დამტკ. ბიუჯ.'!E661,'ცვლილ. ბიუჯ.'!F661)</f>
        <v>0</v>
      </c>
      <c r="F661" s="7">
        <f>SUM('დამტკ. ბიუჯ.'!F661,'ცვლილ. ბიუჯ.'!G661)</f>
        <v>0</v>
      </c>
      <c r="G661" s="7">
        <f>SUM('დამტკ. ბიუჯ.'!G661,'ცვლილ. ბიუჯ.'!H661)</f>
        <v>0</v>
      </c>
      <c r="H661" s="7">
        <f>SUM('დამტკ. ბიუჯ.'!H661,'ცვლილ. ბიუჯ.'!I661)</f>
        <v>0</v>
      </c>
      <c r="I661" s="7">
        <f t="shared" si="46"/>
        <v>0</v>
      </c>
      <c r="J661" s="7">
        <f t="shared" si="47"/>
        <v>0</v>
      </c>
    </row>
    <row r="662" spans="1:10" ht="15.75" thickBot="1" x14ac:dyDescent="0.3">
      <c r="A662" t="str">
        <f t="shared" si="45"/>
        <v>b</v>
      </c>
      <c r="B662" s="11"/>
      <c r="C662" s="12" t="s">
        <v>20</v>
      </c>
      <c r="D662" s="13">
        <f>SUM('დამტკ. ბიუჯ.'!D662,'ცვლილ. ბიუჯ.'!E662)</f>
        <v>0</v>
      </c>
      <c r="E662" s="13">
        <f>SUM('დამტკ. ბიუჯ.'!E662,'ცვლილ. ბიუჯ.'!F662)</f>
        <v>0</v>
      </c>
      <c r="F662" s="13">
        <f>SUM('დამტკ. ბიუჯ.'!F662,'ცვლილ. ბიუჯ.'!G662)</f>
        <v>0</v>
      </c>
      <c r="G662" s="13">
        <f>SUM('დამტკ. ბიუჯ.'!G662,'ცვლილ. ბიუჯ.'!H662)</f>
        <v>0</v>
      </c>
      <c r="H662" s="13">
        <f>SUM('დამტკ. ბიუჯ.'!H662,'ცვლილ. ბიუჯ.'!I662)</f>
        <v>0</v>
      </c>
      <c r="I662" s="13">
        <f t="shared" si="46"/>
        <v>0</v>
      </c>
      <c r="J662" s="13">
        <f t="shared" si="47"/>
        <v>0</v>
      </c>
    </row>
    <row r="663" spans="1:10" ht="32.25" customHeight="1" thickTop="1" thickBot="1" x14ac:dyDescent="0.3">
      <c r="A663" t="str">
        <f t="shared" si="45"/>
        <v>a</v>
      </c>
      <c r="B663" s="16" t="s">
        <v>116</v>
      </c>
      <c r="C663" s="4" t="s">
        <v>117</v>
      </c>
      <c r="D663" s="4">
        <f>SUM('დამტკ. ბიუჯ.'!D663,'ცვლილ. ბიუჯ.'!E663)</f>
        <v>15400000</v>
      </c>
      <c r="E663" s="4">
        <f>SUM('დამტკ. ბიუჯ.'!E663,'ცვლილ. ბიუჯ.'!F663)</f>
        <v>3039500</v>
      </c>
      <c r="F663" s="4">
        <f>SUM('დამტკ. ბიუჯ.'!F663,'ცვლილ. ბიუჯ.'!G663)</f>
        <v>4795500</v>
      </c>
      <c r="G663" s="4">
        <f>SUM('დამტკ. ბიუჯ.'!G663,'ცვლილ. ბიუჯ.'!H663)</f>
        <v>3579500</v>
      </c>
      <c r="H663" s="4">
        <f>SUM('დამტკ. ბიუჯ.'!H663,'ცვლილ. ბიუჯ.'!I663)</f>
        <v>3985500</v>
      </c>
      <c r="I663" s="4">
        <f t="shared" si="46"/>
        <v>7835000</v>
      </c>
      <c r="J663" s="4">
        <f t="shared" si="47"/>
        <v>11414500</v>
      </c>
    </row>
    <row r="664" spans="1:10" ht="15.75" thickTop="1" x14ac:dyDescent="0.25">
      <c r="A664" t="str">
        <f t="shared" si="45"/>
        <v>a</v>
      </c>
      <c r="B664" s="5"/>
      <c r="C664" s="6" t="s">
        <v>10</v>
      </c>
      <c r="D664" s="7">
        <f>SUM('დამტკ. ბიუჯ.'!D664,'ცვლილ. ბიუჯ.'!E664)</f>
        <v>15400000</v>
      </c>
      <c r="E664" s="7">
        <f>SUM('დამტკ. ბიუჯ.'!E664,'ცვლილ. ბიუჯ.'!F664)</f>
        <v>3039500</v>
      </c>
      <c r="F664" s="7">
        <f>SUM('დამტკ. ბიუჯ.'!F664,'ცვლილ. ბიუჯ.'!G664)</f>
        <v>4795500</v>
      </c>
      <c r="G664" s="7">
        <f>SUM('დამტკ. ბიუჯ.'!G664,'ცვლილ. ბიუჯ.'!H664)</f>
        <v>3579500</v>
      </c>
      <c r="H664" s="7">
        <f>SUM('დამტკ. ბიუჯ.'!H664,'ცვლილ. ბიუჯ.'!I664)</f>
        <v>3985500</v>
      </c>
      <c r="I664" s="7">
        <f t="shared" si="46"/>
        <v>7835000</v>
      </c>
      <c r="J664" s="7">
        <f t="shared" si="47"/>
        <v>11414500</v>
      </c>
    </row>
    <row r="665" spans="1:10" x14ac:dyDescent="0.25">
      <c r="A665" t="str">
        <f t="shared" si="45"/>
        <v>b</v>
      </c>
      <c r="B665" s="8"/>
      <c r="C665" s="9" t="s">
        <v>11</v>
      </c>
      <c r="D665" s="10">
        <f>SUM('დამტკ. ბიუჯ.'!D665,'ცვლილ. ბიუჯ.'!E665)</f>
        <v>0</v>
      </c>
      <c r="E665" s="10">
        <f>SUM('დამტკ. ბიუჯ.'!E665,'ცვლილ. ბიუჯ.'!F665)</f>
        <v>0</v>
      </c>
      <c r="F665" s="10">
        <f>SUM('დამტკ. ბიუჯ.'!F665,'ცვლილ. ბიუჯ.'!G665)</f>
        <v>0</v>
      </c>
      <c r="G665" s="10">
        <f>SUM('დამტკ. ბიუჯ.'!G665,'ცვლილ. ბიუჯ.'!H665)</f>
        <v>0</v>
      </c>
      <c r="H665" s="10">
        <f>SUM('დამტკ. ბიუჯ.'!H665,'ცვლილ. ბიუჯ.'!I665)</f>
        <v>0</v>
      </c>
      <c r="I665" s="10">
        <f t="shared" si="46"/>
        <v>0</v>
      </c>
      <c r="J665" s="10">
        <f t="shared" si="47"/>
        <v>0</v>
      </c>
    </row>
    <row r="666" spans="1:10" x14ac:dyDescent="0.25">
      <c r="A666" t="str">
        <f t="shared" si="45"/>
        <v>a</v>
      </c>
      <c r="B666" s="8"/>
      <c r="C666" s="9" t="s">
        <v>12</v>
      </c>
      <c r="D666" s="10">
        <f>SUM('დამტკ. ბიუჯ.'!D666,'ცვლილ. ბიუჯ.'!E666)</f>
        <v>2313000</v>
      </c>
      <c r="E666" s="10">
        <f>SUM('დამტკ. ბიუჯ.'!E666,'ცვლილ. ბიუჯ.'!F666)</f>
        <v>270000</v>
      </c>
      <c r="F666" s="10">
        <f>SUM('დამტკ. ბიუჯ.'!F666,'ცვლილ. ბიუჯ.'!G666)</f>
        <v>860000</v>
      </c>
      <c r="G666" s="10">
        <f>SUM('დამტკ. ბიუჯ.'!G666,'ცვლილ. ბიუჯ.'!H666)</f>
        <v>310000</v>
      </c>
      <c r="H666" s="10">
        <f>SUM('დამტკ. ბიუჯ.'!H666,'ცვლილ. ბიუჯ.'!I666)</f>
        <v>873000</v>
      </c>
      <c r="I666" s="10">
        <f t="shared" si="46"/>
        <v>1130000</v>
      </c>
      <c r="J666" s="10">
        <f t="shared" si="47"/>
        <v>1440000</v>
      </c>
    </row>
    <row r="667" spans="1:10" x14ac:dyDescent="0.25">
      <c r="A667" t="str">
        <f t="shared" si="45"/>
        <v>b</v>
      </c>
      <c r="B667" s="8"/>
      <c r="C667" s="9" t="s">
        <v>13</v>
      </c>
      <c r="D667" s="10">
        <f>SUM('დამტკ. ბიუჯ.'!D667,'ცვლილ. ბიუჯ.'!E667)</f>
        <v>0</v>
      </c>
      <c r="E667" s="10">
        <f>SUM('დამტკ. ბიუჯ.'!E667,'ცვლილ. ბიუჯ.'!F667)</f>
        <v>0</v>
      </c>
      <c r="F667" s="10">
        <f>SUM('დამტკ. ბიუჯ.'!F667,'ცვლილ. ბიუჯ.'!G667)</f>
        <v>0</v>
      </c>
      <c r="G667" s="10">
        <f>SUM('დამტკ. ბიუჯ.'!G667,'ცვლილ. ბიუჯ.'!H667)</f>
        <v>0</v>
      </c>
      <c r="H667" s="10">
        <f>SUM('დამტკ. ბიუჯ.'!H667,'ცვლილ. ბიუჯ.'!I667)</f>
        <v>0</v>
      </c>
      <c r="I667" s="10">
        <f t="shared" si="46"/>
        <v>0</v>
      </c>
      <c r="J667" s="10">
        <f t="shared" si="47"/>
        <v>0</v>
      </c>
    </row>
    <row r="668" spans="1:10" x14ac:dyDescent="0.25">
      <c r="A668" t="str">
        <f t="shared" si="45"/>
        <v>b</v>
      </c>
      <c r="B668" s="8"/>
      <c r="C668" s="9" t="s">
        <v>14</v>
      </c>
      <c r="D668" s="10">
        <f>SUM('დამტკ. ბიუჯ.'!D668,'ცვლილ. ბიუჯ.'!E668)</f>
        <v>0</v>
      </c>
      <c r="E668" s="10">
        <f>SUM('დამტკ. ბიუჯ.'!E668,'ცვლილ. ბიუჯ.'!F668)</f>
        <v>0</v>
      </c>
      <c r="F668" s="10">
        <f>SUM('დამტკ. ბიუჯ.'!F668,'ცვლილ. ბიუჯ.'!G668)</f>
        <v>0</v>
      </c>
      <c r="G668" s="10">
        <f>SUM('დამტკ. ბიუჯ.'!G668,'ცვლილ. ბიუჯ.'!H668)</f>
        <v>0</v>
      </c>
      <c r="H668" s="10">
        <f>SUM('დამტკ. ბიუჯ.'!H668,'ცვლილ. ბიუჯ.'!I668)</f>
        <v>0</v>
      </c>
      <c r="I668" s="10">
        <f t="shared" si="46"/>
        <v>0</v>
      </c>
      <c r="J668" s="10">
        <f t="shared" si="47"/>
        <v>0</v>
      </c>
    </row>
    <row r="669" spans="1:10" x14ac:dyDescent="0.25">
      <c r="A669" t="str">
        <f t="shared" si="45"/>
        <v>b</v>
      </c>
      <c r="B669" s="8"/>
      <c r="C669" s="9" t="s">
        <v>15</v>
      </c>
      <c r="D669" s="10">
        <f>SUM('დამტკ. ბიუჯ.'!D669,'ცვლილ. ბიუჯ.'!E669)</f>
        <v>0</v>
      </c>
      <c r="E669" s="10">
        <f>SUM('დამტკ. ბიუჯ.'!E669,'ცვლილ. ბიუჯ.'!F669)</f>
        <v>0</v>
      </c>
      <c r="F669" s="10">
        <f>SUM('დამტკ. ბიუჯ.'!F669,'ცვლილ. ბიუჯ.'!G669)</f>
        <v>0</v>
      </c>
      <c r="G669" s="10">
        <f>SUM('დამტკ. ბიუჯ.'!G669,'ცვლილ. ბიუჯ.'!H669)</f>
        <v>0</v>
      </c>
      <c r="H669" s="10">
        <f>SUM('დამტკ. ბიუჯ.'!H669,'ცვლილ. ბიუჯ.'!I669)</f>
        <v>0</v>
      </c>
      <c r="I669" s="10">
        <f t="shared" si="46"/>
        <v>0</v>
      </c>
      <c r="J669" s="10">
        <f t="shared" si="47"/>
        <v>0</v>
      </c>
    </row>
    <row r="670" spans="1:10" x14ac:dyDescent="0.25">
      <c r="A670" t="str">
        <f t="shared" si="45"/>
        <v>a</v>
      </c>
      <c r="B670" s="8"/>
      <c r="C670" s="9" t="s">
        <v>16</v>
      </c>
      <c r="D670" s="10">
        <f>SUM('დამტკ. ბიუჯ.'!D670,'ცვლილ. ბიუჯ.'!E670)</f>
        <v>13087000</v>
      </c>
      <c r="E670" s="10">
        <f>SUM('დამტკ. ბიუჯ.'!E670,'ცვლილ. ბიუჯ.'!F670)</f>
        <v>2769500</v>
      </c>
      <c r="F670" s="10">
        <f>SUM('დამტკ. ბიუჯ.'!F670,'ცვლილ. ბიუჯ.'!G670)</f>
        <v>3935500</v>
      </c>
      <c r="G670" s="10">
        <f>SUM('დამტკ. ბიუჯ.'!G670,'ცვლილ. ბიუჯ.'!H670)</f>
        <v>3269500</v>
      </c>
      <c r="H670" s="10">
        <f>SUM('დამტკ. ბიუჯ.'!H670,'ცვლილ. ბიუჯ.'!I670)</f>
        <v>3112500</v>
      </c>
      <c r="I670" s="10">
        <f t="shared" si="46"/>
        <v>6705000</v>
      </c>
      <c r="J670" s="10">
        <f t="shared" si="47"/>
        <v>9974500</v>
      </c>
    </row>
    <row r="671" spans="1:10" x14ac:dyDescent="0.25">
      <c r="A671" t="str">
        <f t="shared" si="45"/>
        <v>b</v>
      </c>
      <c r="B671" s="8"/>
      <c r="C671" s="9" t="s">
        <v>17</v>
      </c>
      <c r="D671" s="10">
        <f>SUM('დამტკ. ბიუჯ.'!D671,'ცვლილ. ბიუჯ.'!E671)</f>
        <v>0</v>
      </c>
      <c r="E671" s="10">
        <f>SUM('დამტკ. ბიუჯ.'!E671,'ცვლილ. ბიუჯ.'!F671)</f>
        <v>0</v>
      </c>
      <c r="F671" s="10">
        <f>SUM('დამტკ. ბიუჯ.'!F671,'ცვლილ. ბიუჯ.'!G671)</f>
        <v>0</v>
      </c>
      <c r="G671" s="10">
        <f>SUM('დამტკ. ბიუჯ.'!G671,'ცვლილ. ბიუჯ.'!H671)</f>
        <v>0</v>
      </c>
      <c r="H671" s="10">
        <f>SUM('დამტკ. ბიუჯ.'!H671,'ცვლილ. ბიუჯ.'!I671)</f>
        <v>0</v>
      </c>
      <c r="I671" s="10">
        <f t="shared" si="46"/>
        <v>0</v>
      </c>
      <c r="J671" s="10">
        <f t="shared" si="47"/>
        <v>0</v>
      </c>
    </row>
    <row r="672" spans="1:10" x14ac:dyDescent="0.25">
      <c r="A672" t="str">
        <f t="shared" si="45"/>
        <v>b</v>
      </c>
      <c r="B672" s="5"/>
      <c r="C672" s="6" t="s">
        <v>18</v>
      </c>
      <c r="D672" s="7">
        <f>SUM('დამტკ. ბიუჯ.'!D672,'ცვლილ. ბიუჯ.'!E672)</f>
        <v>0</v>
      </c>
      <c r="E672" s="7">
        <f>SUM('დამტკ. ბიუჯ.'!E672,'ცვლილ. ბიუჯ.'!F672)</f>
        <v>0</v>
      </c>
      <c r="F672" s="7">
        <f>SUM('დამტკ. ბიუჯ.'!F672,'ცვლილ. ბიუჯ.'!G672)</f>
        <v>0</v>
      </c>
      <c r="G672" s="7">
        <f>SUM('დამტკ. ბიუჯ.'!G672,'ცვლილ. ბიუჯ.'!H672)</f>
        <v>0</v>
      </c>
      <c r="H672" s="7">
        <f>SUM('დამტკ. ბიუჯ.'!H672,'ცვლილ. ბიუჯ.'!I672)</f>
        <v>0</v>
      </c>
      <c r="I672" s="7">
        <f t="shared" si="46"/>
        <v>0</v>
      </c>
      <c r="J672" s="7">
        <f t="shared" si="47"/>
        <v>0</v>
      </c>
    </row>
    <row r="673" spans="1:10" x14ac:dyDescent="0.25">
      <c r="A673" t="str">
        <f t="shared" si="45"/>
        <v>b</v>
      </c>
      <c r="B673" s="5"/>
      <c r="C673" s="6" t="s">
        <v>19</v>
      </c>
      <c r="D673" s="7">
        <f>SUM('დამტკ. ბიუჯ.'!D673,'ცვლილ. ბიუჯ.'!E673)</f>
        <v>0</v>
      </c>
      <c r="E673" s="7">
        <f>SUM('დამტკ. ბიუჯ.'!E673,'ცვლილ. ბიუჯ.'!F673)</f>
        <v>0</v>
      </c>
      <c r="F673" s="7">
        <f>SUM('დამტკ. ბიუჯ.'!F673,'ცვლილ. ბიუჯ.'!G673)</f>
        <v>0</v>
      </c>
      <c r="G673" s="7">
        <f>SUM('დამტკ. ბიუჯ.'!G673,'ცვლილ. ბიუჯ.'!H673)</f>
        <v>0</v>
      </c>
      <c r="H673" s="7">
        <f>SUM('დამტკ. ბიუჯ.'!H673,'ცვლილ. ბიუჯ.'!I673)</f>
        <v>0</v>
      </c>
      <c r="I673" s="7">
        <f t="shared" si="46"/>
        <v>0</v>
      </c>
      <c r="J673" s="7">
        <f t="shared" si="47"/>
        <v>0</v>
      </c>
    </row>
    <row r="674" spans="1:10" ht="15.75" thickBot="1" x14ac:dyDescent="0.3">
      <c r="A674" t="str">
        <f t="shared" si="45"/>
        <v>b</v>
      </c>
      <c r="B674" s="11"/>
      <c r="C674" s="12" t="s">
        <v>20</v>
      </c>
      <c r="D674" s="13">
        <f>SUM('დამტკ. ბიუჯ.'!D674,'ცვლილ. ბიუჯ.'!E674)</f>
        <v>0</v>
      </c>
      <c r="E674" s="13">
        <f>SUM('დამტკ. ბიუჯ.'!E674,'ცვლილ. ბიუჯ.'!F674)</f>
        <v>0</v>
      </c>
      <c r="F674" s="13">
        <f>SUM('დამტკ. ბიუჯ.'!F674,'ცვლილ. ბიუჯ.'!G674)</f>
        <v>0</v>
      </c>
      <c r="G674" s="13">
        <f>SUM('დამტკ. ბიუჯ.'!G674,'ცვლილ. ბიუჯ.'!H674)</f>
        <v>0</v>
      </c>
      <c r="H674" s="13">
        <f>SUM('დამტკ. ბიუჯ.'!H674,'ცვლილ. ბიუჯ.'!I674)</f>
        <v>0</v>
      </c>
      <c r="I674" s="13">
        <f t="shared" si="46"/>
        <v>0</v>
      </c>
      <c r="J674" s="13">
        <f t="shared" si="47"/>
        <v>0</v>
      </c>
    </row>
    <row r="675" spans="1:10" ht="32.25" customHeight="1" thickTop="1" thickBot="1" x14ac:dyDescent="0.3">
      <c r="A675" t="str">
        <f t="shared" si="45"/>
        <v>a</v>
      </c>
      <c r="B675" s="16" t="s">
        <v>118</v>
      </c>
      <c r="C675" s="4" t="s">
        <v>117</v>
      </c>
      <c r="D675" s="4">
        <f>SUM('დამტკ. ბიუჯ.'!D675,'ცვლილ. ბიუჯ.'!E675)</f>
        <v>12637000</v>
      </c>
      <c r="E675" s="4">
        <f>SUM('დამტკ. ბიუჯ.'!E675,'ცვლილ. ბიუჯ.'!F675)</f>
        <v>2657000</v>
      </c>
      <c r="F675" s="4">
        <f>SUM('დამტკ. ბიუჯ.'!F675,'ცვლილ. ბიუჯ.'!G675)</f>
        <v>3823000</v>
      </c>
      <c r="G675" s="4">
        <f>SUM('დამტკ. ბიუჯ.'!G675,'ცვლილ. ბიუჯ.'!H675)</f>
        <v>3157000</v>
      </c>
      <c r="H675" s="4">
        <f>SUM('დამტკ. ბიუჯ.'!H675,'ცვლილ. ბიუჯ.'!I675)</f>
        <v>3000000</v>
      </c>
      <c r="I675" s="4">
        <f t="shared" si="46"/>
        <v>6480000</v>
      </c>
      <c r="J675" s="4">
        <f t="shared" si="47"/>
        <v>9637000</v>
      </c>
    </row>
    <row r="676" spans="1:10" ht="15.75" thickTop="1" x14ac:dyDescent="0.25">
      <c r="A676" t="str">
        <f t="shared" si="45"/>
        <v>a</v>
      </c>
      <c r="B676" s="5"/>
      <c r="C676" s="6" t="s">
        <v>10</v>
      </c>
      <c r="D676" s="7">
        <f>SUM('დამტკ. ბიუჯ.'!D676,'ცვლილ. ბიუჯ.'!E676)</f>
        <v>12637000</v>
      </c>
      <c r="E676" s="7">
        <f>SUM('დამტკ. ბიუჯ.'!E676,'ცვლილ. ბიუჯ.'!F676)</f>
        <v>2657000</v>
      </c>
      <c r="F676" s="7">
        <f>SUM('დამტკ. ბიუჯ.'!F676,'ცვლილ. ბიუჯ.'!G676)</f>
        <v>3823000</v>
      </c>
      <c r="G676" s="7">
        <f>SUM('დამტკ. ბიუჯ.'!G676,'ცვლილ. ბიუჯ.'!H676)</f>
        <v>3157000</v>
      </c>
      <c r="H676" s="7">
        <f>SUM('დამტკ. ბიუჯ.'!H676,'ცვლილ. ბიუჯ.'!I676)</f>
        <v>3000000</v>
      </c>
      <c r="I676" s="7">
        <f t="shared" si="46"/>
        <v>6480000</v>
      </c>
      <c r="J676" s="7">
        <f t="shared" si="47"/>
        <v>9637000</v>
      </c>
    </row>
    <row r="677" spans="1:10" x14ac:dyDescent="0.25">
      <c r="A677" t="str">
        <f t="shared" si="45"/>
        <v>b</v>
      </c>
      <c r="B677" s="8"/>
      <c r="C677" s="9" t="s">
        <v>11</v>
      </c>
      <c r="D677" s="10">
        <f>SUM('დამტკ. ბიუჯ.'!D677,'ცვლილ. ბიუჯ.'!E677)</f>
        <v>0</v>
      </c>
      <c r="E677" s="10">
        <f>SUM('დამტკ. ბიუჯ.'!E677,'ცვლილ. ბიუჯ.'!F677)</f>
        <v>0</v>
      </c>
      <c r="F677" s="10">
        <f>SUM('დამტკ. ბიუჯ.'!F677,'ცვლილ. ბიუჯ.'!G677)</f>
        <v>0</v>
      </c>
      <c r="G677" s="10">
        <f>SUM('დამტკ. ბიუჯ.'!G677,'ცვლილ. ბიუჯ.'!H677)</f>
        <v>0</v>
      </c>
      <c r="H677" s="10">
        <f>SUM('დამტკ. ბიუჯ.'!H677,'ცვლილ. ბიუჯ.'!I677)</f>
        <v>0</v>
      </c>
      <c r="I677" s="10">
        <f t="shared" si="46"/>
        <v>0</v>
      </c>
      <c r="J677" s="10">
        <f t="shared" si="47"/>
        <v>0</v>
      </c>
    </row>
    <row r="678" spans="1:10" x14ac:dyDescent="0.25">
      <c r="A678" t="str">
        <f t="shared" si="45"/>
        <v>b</v>
      </c>
      <c r="B678" s="8"/>
      <c r="C678" s="9" t="s">
        <v>12</v>
      </c>
      <c r="D678" s="10">
        <f>SUM('დამტკ. ბიუჯ.'!D678,'ცვლილ. ბიუჯ.'!E678)</f>
        <v>0</v>
      </c>
      <c r="E678" s="10">
        <f>SUM('დამტკ. ბიუჯ.'!E678,'ცვლილ. ბიუჯ.'!F678)</f>
        <v>0</v>
      </c>
      <c r="F678" s="10">
        <f>SUM('დამტკ. ბიუჯ.'!F678,'ცვლილ. ბიუჯ.'!G678)</f>
        <v>0</v>
      </c>
      <c r="G678" s="10">
        <f>SUM('დამტკ. ბიუჯ.'!G678,'ცვლილ. ბიუჯ.'!H678)</f>
        <v>0</v>
      </c>
      <c r="H678" s="10">
        <f>SUM('დამტკ. ბიუჯ.'!H678,'ცვლილ. ბიუჯ.'!I678)</f>
        <v>0</v>
      </c>
      <c r="I678" s="10">
        <f t="shared" si="46"/>
        <v>0</v>
      </c>
      <c r="J678" s="10">
        <f t="shared" si="47"/>
        <v>0</v>
      </c>
    </row>
    <row r="679" spans="1:10" x14ac:dyDescent="0.25">
      <c r="A679" t="str">
        <f t="shared" si="45"/>
        <v>b</v>
      </c>
      <c r="B679" s="8"/>
      <c r="C679" s="9" t="s">
        <v>13</v>
      </c>
      <c r="D679" s="10">
        <f>SUM('დამტკ. ბიუჯ.'!D679,'ცვლილ. ბიუჯ.'!E679)</f>
        <v>0</v>
      </c>
      <c r="E679" s="10">
        <f>SUM('დამტკ. ბიუჯ.'!E679,'ცვლილ. ბიუჯ.'!F679)</f>
        <v>0</v>
      </c>
      <c r="F679" s="10">
        <f>SUM('დამტკ. ბიუჯ.'!F679,'ცვლილ. ბიუჯ.'!G679)</f>
        <v>0</v>
      </c>
      <c r="G679" s="10">
        <f>SUM('დამტკ. ბიუჯ.'!G679,'ცვლილ. ბიუჯ.'!H679)</f>
        <v>0</v>
      </c>
      <c r="H679" s="10">
        <f>SUM('დამტკ. ბიუჯ.'!H679,'ცვლილ. ბიუჯ.'!I679)</f>
        <v>0</v>
      </c>
      <c r="I679" s="10">
        <f t="shared" si="46"/>
        <v>0</v>
      </c>
      <c r="J679" s="10">
        <f t="shared" si="47"/>
        <v>0</v>
      </c>
    </row>
    <row r="680" spans="1:10" x14ac:dyDescent="0.25">
      <c r="A680" t="str">
        <f t="shared" si="45"/>
        <v>b</v>
      </c>
      <c r="B680" s="8"/>
      <c r="C680" s="9" t="s">
        <v>14</v>
      </c>
      <c r="D680" s="10">
        <f>SUM('დამტკ. ბიუჯ.'!D680,'ცვლილ. ბიუჯ.'!E680)</f>
        <v>0</v>
      </c>
      <c r="E680" s="10">
        <f>SUM('დამტკ. ბიუჯ.'!E680,'ცვლილ. ბიუჯ.'!F680)</f>
        <v>0</v>
      </c>
      <c r="F680" s="10">
        <f>SUM('დამტკ. ბიუჯ.'!F680,'ცვლილ. ბიუჯ.'!G680)</f>
        <v>0</v>
      </c>
      <c r="G680" s="10">
        <f>SUM('დამტკ. ბიუჯ.'!G680,'ცვლილ. ბიუჯ.'!H680)</f>
        <v>0</v>
      </c>
      <c r="H680" s="10">
        <f>SUM('დამტკ. ბიუჯ.'!H680,'ცვლილ. ბიუჯ.'!I680)</f>
        <v>0</v>
      </c>
      <c r="I680" s="10">
        <f t="shared" si="46"/>
        <v>0</v>
      </c>
      <c r="J680" s="10">
        <f t="shared" si="47"/>
        <v>0</v>
      </c>
    </row>
    <row r="681" spans="1:10" x14ac:dyDescent="0.25">
      <c r="A681" t="str">
        <f t="shared" si="45"/>
        <v>b</v>
      </c>
      <c r="B681" s="8"/>
      <c r="C681" s="9" t="s">
        <v>15</v>
      </c>
      <c r="D681" s="10">
        <f>SUM('დამტკ. ბიუჯ.'!D681,'ცვლილ. ბიუჯ.'!E681)</f>
        <v>0</v>
      </c>
      <c r="E681" s="10">
        <f>SUM('დამტკ. ბიუჯ.'!E681,'ცვლილ. ბიუჯ.'!F681)</f>
        <v>0</v>
      </c>
      <c r="F681" s="10">
        <f>SUM('დამტკ. ბიუჯ.'!F681,'ცვლილ. ბიუჯ.'!G681)</f>
        <v>0</v>
      </c>
      <c r="G681" s="10">
        <f>SUM('დამტკ. ბიუჯ.'!G681,'ცვლილ. ბიუჯ.'!H681)</f>
        <v>0</v>
      </c>
      <c r="H681" s="10">
        <f>SUM('დამტკ. ბიუჯ.'!H681,'ცვლილ. ბიუჯ.'!I681)</f>
        <v>0</v>
      </c>
      <c r="I681" s="10">
        <f t="shared" si="46"/>
        <v>0</v>
      </c>
      <c r="J681" s="10">
        <f t="shared" si="47"/>
        <v>0</v>
      </c>
    </row>
    <row r="682" spans="1:10" x14ac:dyDescent="0.25">
      <c r="A682" t="str">
        <f t="shared" si="45"/>
        <v>a</v>
      </c>
      <c r="B682" s="8"/>
      <c r="C682" s="9" t="s">
        <v>16</v>
      </c>
      <c r="D682" s="10">
        <f>SUM('დამტკ. ბიუჯ.'!D682,'ცვლილ. ბიუჯ.'!E682)</f>
        <v>12637000</v>
      </c>
      <c r="E682" s="10">
        <f>SUM('დამტკ. ბიუჯ.'!E682,'ცვლილ. ბიუჯ.'!F682)</f>
        <v>2657000</v>
      </c>
      <c r="F682" s="10">
        <f>SUM('დამტკ. ბიუჯ.'!F682,'ცვლილ. ბიუჯ.'!G682)</f>
        <v>3823000</v>
      </c>
      <c r="G682" s="10">
        <f>SUM('დამტკ. ბიუჯ.'!G682,'ცვლილ. ბიუჯ.'!H682)</f>
        <v>3157000</v>
      </c>
      <c r="H682" s="10">
        <f>SUM('დამტკ. ბიუჯ.'!H682,'ცვლილ. ბიუჯ.'!I682)</f>
        <v>3000000</v>
      </c>
      <c r="I682" s="10">
        <f t="shared" si="46"/>
        <v>6480000</v>
      </c>
      <c r="J682" s="10">
        <f t="shared" si="47"/>
        <v>9637000</v>
      </c>
    </row>
    <row r="683" spans="1:10" x14ac:dyDescent="0.25">
      <c r="A683" t="str">
        <f t="shared" si="45"/>
        <v>b</v>
      </c>
      <c r="B683" s="8"/>
      <c r="C683" s="9" t="s">
        <v>17</v>
      </c>
      <c r="D683" s="10">
        <f>SUM('დამტკ. ბიუჯ.'!D683,'ცვლილ. ბიუჯ.'!E683)</f>
        <v>0</v>
      </c>
      <c r="E683" s="10">
        <f>SUM('დამტკ. ბიუჯ.'!E683,'ცვლილ. ბიუჯ.'!F683)</f>
        <v>0</v>
      </c>
      <c r="F683" s="10">
        <f>SUM('დამტკ. ბიუჯ.'!F683,'ცვლილ. ბიუჯ.'!G683)</f>
        <v>0</v>
      </c>
      <c r="G683" s="10">
        <f>SUM('დამტკ. ბიუჯ.'!G683,'ცვლილ. ბიუჯ.'!H683)</f>
        <v>0</v>
      </c>
      <c r="H683" s="10">
        <f>SUM('დამტკ. ბიუჯ.'!H683,'ცვლილ. ბიუჯ.'!I683)</f>
        <v>0</v>
      </c>
      <c r="I683" s="10">
        <f t="shared" si="46"/>
        <v>0</v>
      </c>
      <c r="J683" s="10">
        <f t="shared" si="47"/>
        <v>0</v>
      </c>
    </row>
    <row r="684" spans="1:10" x14ac:dyDescent="0.25">
      <c r="A684" t="str">
        <f t="shared" si="45"/>
        <v>b</v>
      </c>
      <c r="B684" s="5"/>
      <c r="C684" s="6" t="s">
        <v>18</v>
      </c>
      <c r="D684" s="7">
        <f>SUM('დამტკ. ბიუჯ.'!D684,'ცვლილ. ბიუჯ.'!E684)</f>
        <v>0</v>
      </c>
      <c r="E684" s="7">
        <f>SUM('დამტკ. ბიუჯ.'!E684,'ცვლილ. ბიუჯ.'!F684)</f>
        <v>0</v>
      </c>
      <c r="F684" s="7">
        <f>SUM('დამტკ. ბიუჯ.'!F684,'ცვლილ. ბიუჯ.'!G684)</f>
        <v>0</v>
      </c>
      <c r="G684" s="7">
        <f>SUM('დამტკ. ბიუჯ.'!G684,'ცვლილ. ბიუჯ.'!H684)</f>
        <v>0</v>
      </c>
      <c r="H684" s="7">
        <f>SUM('დამტკ. ბიუჯ.'!H684,'ცვლილ. ბიუჯ.'!I684)</f>
        <v>0</v>
      </c>
      <c r="I684" s="7">
        <f t="shared" si="46"/>
        <v>0</v>
      </c>
      <c r="J684" s="7">
        <f t="shared" si="47"/>
        <v>0</v>
      </c>
    </row>
    <row r="685" spans="1:10" x14ac:dyDescent="0.25">
      <c r="A685" t="str">
        <f t="shared" si="45"/>
        <v>b</v>
      </c>
      <c r="B685" s="5"/>
      <c r="C685" s="6" t="s">
        <v>19</v>
      </c>
      <c r="D685" s="7">
        <f>SUM('დამტკ. ბიუჯ.'!D685,'ცვლილ. ბიუჯ.'!E685)</f>
        <v>0</v>
      </c>
      <c r="E685" s="7">
        <f>SUM('დამტკ. ბიუჯ.'!E685,'ცვლილ. ბიუჯ.'!F685)</f>
        <v>0</v>
      </c>
      <c r="F685" s="7">
        <f>SUM('დამტკ. ბიუჯ.'!F685,'ცვლილ. ბიუჯ.'!G685)</f>
        <v>0</v>
      </c>
      <c r="G685" s="7">
        <f>SUM('დამტკ. ბიუჯ.'!G685,'ცვლილ. ბიუჯ.'!H685)</f>
        <v>0</v>
      </c>
      <c r="H685" s="7">
        <f>SUM('დამტკ. ბიუჯ.'!H685,'ცვლილ. ბიუჯ.'!I685)</f>
        <v>0</v>
      </c>
      <c r="I685" s="7">
        <f t="shared" si="46"/>
        <v>0</v>
      </c>
      <c r="J685" s="7">
        <f t="shared" si="47"/>
        <v>0</v>
      </c>
    </row>
    <row r="686" spans="1:10" ht="15.75" thickBot="1" x14ac:dyDescent="0.3">
      <c r="A686" t="str">
        <f t="shared" si="45"/>
        <v>b</v>
      </c>
      <c r="B686" s="11"/>
      <c r="C686" s="12" t="s">
        <v>20</v>
      </c>
      <c r="D686" s="13">
        <f>SUM('დამტკ. ბიუჯ.'!D686,'ცვლილ. ბიუჯ.'!E686)</f>
        <v>0</v>
      </c>
      <c r="E686" s="13">
        <f>SUM('დამტკ. ბიუჯ.'!E686,'ცვლილ. ბიუჯ.'!F686)</f>
        <v>0</v>
      </c>
      <c r="F686" s="13">
        <f>SUM('დამტკ. ბიუჯ.'!F686,'ცვლილ. ბიუჯ.'!G686)</f>
        <v>0</v>
      </c>
      <c r="G686" s="13">
        <f>SUM('დამტკ. ბიუჯ.'!G686,'ცვლილ. ბიუჯ.'!H686)</f>
        <v>0</v>
      </c>
      <c r="H686" s="13">
        <f>SUM('დამტკ. ბიუჯ.'!H686,'ცვლილ. ბიუჯ.'!I686)</f>
        <v>0</v>
      </c>
      <c r="I686" s="13">
        <f t="shared" si="46"/>
        <v>0</v>
      </c>
      <c r="J686" s="13">
        <f t="shared" si="47"/>
        <v>0</v>
      </c>
    </row>
    <row r="687" spans="1:10" ht="61.5" thickTop="1" thickBot="1" x14ac:dyDescent="0.3">
      <c r="A687" t="str">
        <f t="shared" si="45"/>
        <v>a</v>
      </c>
      <c r="B687" s="3" t="s">
        <v>119</v>
      </c>
      <c r="C687" s="14" t="s">
        <v>120</v>
      </c>
      <c r="D687" s="4">
        <f>SUM('დამტკ. ბიუჯ.'!D687,'ცვლილ. ბიუჯ.'!E687)</f>
        <v>1366000</v>
      </c>
      <c r="E687" s="4">
        <f>SUM('დამტკ. ბიუჯ.'!E687,'ცვლილ. ბიუჯ.'!F687)</f>
        <v>270000</v>
      </c>
      <c r="F687" s="4">
        <f>SUM('დამტკ. ბიუჯ.'!F687,'ცვლილ. ბიუჯ.'!G687)</f>
        <v>310000</v>
      </c>
      <c r="G687" s="4">
        <f>SUM('დამტკ. ბიუჯ.'!G687,'ცვლილ. ბიუჯ.'!H687)</f>
        <v>310000</v>
      </c>
      <c r="H687" s="4">
        <f>SUM('დამტკ. ბიუჯ.'!H687,'ცვლილ. ბიუჯ.'!I687)</f>
        <v>476000</v>
      </c>
      <c r="I687" s="4">
        <f t="shared" si="46"/>
        <v>580000</v>
      </c>
      <c r="J687" s="4">
        <f t="shared" si="47"/>
        <v>890000</v>
      </c>
    </row>
    <row r="688" spans="1:10" ht="15.75" thickTop="1" x14ac:dyDescent="0.25">
      <c r="A688" t="str">
        <f t="shared" si="45"/>
        <v>a</v>
      </c>
      <c r="B688" s="5"/>
      <c r="C688" s="6" t="s">
        <v>10</v>
      </c>
      <c r="D688" s="7">
        <f>SUM('დამტკ. ბიუჯ.'!D688,'ცვლილ. ბიუჯ.'!E688)</f>
        <v>1366000</v>
      </c>
      <c r="E688" s="7">
        <f>SUM('დამტკ. ბიუჯ.'!E688,'ცვლილ. ბიუჯ.'!F688)</f>
        <v>270000</v>
      </c>
      <c r="F688" s="7">
        <f>SUM('დამტკ. ბიუჯ.'!F688,'ცვლილ. ბიუჯ.'!G688)</f>
        <v>310000</v>
      </c>
      <c r="G688" s="7">
        <f>SUM('დამტკ. ბიუჯ.'!G688,'ცვლილ. ბიუჯ.'!H688)</f>
        <v>310000</v>
      </c>
      <c r="H688" s="7">
        <f>SUM('დამტკ. ბიუჯ.'!H688,'ცვლილ. ბიუჯ.'!I688)</f>
        <v>476000</v>
      </c>
      <c r="I688" s="7">
        <f t="shared" si="46"/>
        <v>580000</v>
      </c>
      <c r="J688" s="7">
        <f t="shared" si="47"/>
        <v>890000</v>
      </c>
    </row>
    <row r="689" spans="1:10" x14ac:dyDescent="0.25">
      <c r="A689" t="str">
        <f t="shared" si="45"/>
        <v>b</v>
      </c>
      <c r="B689" s="8"/>
      <c r="C689" s="9" t="s">
        <v>11</v>
      </c>
      <c r="D689" s="10">
        <f>SUM('დამტკ. ბიუჯ.'!D689,'ცვლილ. ბიუჯ.'!E689)</f>
        <v>0</v>
      </c>
      <c r="E689" s="10">
        <f>SUM('დამტკ. ბიუჯ.'!E689,'ცვლილ. ბიუჯ.'!F689)</f>
        <v>0</v>
      </c>
      <c r="F689" s="10">
        <f>SUM('დამტკ. ბიუჯ.'!F689,'ცვლილ. ბიუჯ.'!G689)</f>
        <v>0</v>
      </c>
      <c r="G689" s="10">
        <f>SUM('დამტკ. ბიუჯ.'!G689,'ცვლილ. ბიუჯ.'!H689)</f>
        <v>0</v>
      </c>
      <c r="H689" s="10">
        <f>SUM('დამტკ. ბიუჯ.'!H689,'ცვლილ. ბიუჯ.'!I689)</f>
        <v>0</v>
      </c>
      <c r="I689" s="10">
        <f t="shared" si="46"/>
        <v>0</v>
      </c>
      <c r="J689" s="10">
        <f t="shared" si="47"/>
        <v>0</v>
      </c>
    </row>
    <row r="690" spans="1:10" x14ac:dyDescent="0.25">
      <c r="A690" t="str">
        <f t="shared" si="45"/>
        <v>a</v>
      </c>
      <c r="B690" s="8"/>
      <c r="C690" s="9" t="s">
        <v>12</v>
      </c>
      <c r="D690" s="10">
        <f>SUM('დამტკ. ბიუჯ.'!D690,'ცვლილ. ბიუჯ.'!E690)</f>
        <v>1366000</v>
      </c>
      <c r="E690" s="10">
        <f>SUM('დამტკ. ბიუჯ.'!E690,'ცვლილ. ბიუჯ.'!F690)</f>
        <v>270000</v>
      </c>
      <c r="F690" s="10">
        <f>SUM('დამტკ. ბიუჯ.'!F690,'ცვლილ. ბიუჯ.'!G690)</f>
        <v>310000</v>
      </c>
      <c r="G690" s="10">
        <f>SUM('დამტკ. ბიუჯ.'!G690,'ცვლილ. ბიუჯ.'!H690)</f>
        <v>310000</v>
      </c>
      <c r="H690" s="10">
        <f>SUM('დამტკ. ბიუჯ.'!H690,'ცვლილ. ბიუჯ.'!I690)</f>
        <v>476000</v>
      </c>
      <c r="I690" s="10">
        <f t="shared" si="46"/>
        <v>580000</v>
      </c>
      <c r="J690" s="10">
        <f t="shared" si="47"/>
        <v>890000</v>
      </c>
    </row>
    <row r="691" spans="1:10" x14ac:dyDescent="0.25">
      <c r="A691" t="str">
        <f t="shared" si="45"/>
        <v>b</v>
      </c>
      <c r="B691" s="8"/>
      <c r="C691" s="9" t="s">
        <v>13</v>
      </c>
      <c r="D691" s="10">
        <f>SUM('დამტკ. ბიუჯ.'!D691,'ცვლილ. ბიუჯ.'!E691)</f>
        <v>0</v>
      </c>
      <c r="E691" s="10">
        <f>SUM('დამტკ. ბიუჯ.'!E691,'ცვლილ. ბიუჯ.'!F691)</f>
        <v>0</v>
      </c>
      <c r="F691" s="10">
        <f>SUM('დამტკ. ბიუჯ.'!F691,'ცვლილ. ბიუჯ.'!G691)</f>
        <v>0</v>
      </c>
      <c r="G691" s="10">
        <f>SUM('დამტკ. ბიუჯ.'!G691,'ცვლილ. ბიუჯ.'!H691)</f>
        <v>0</v>
      </c>
      <c r="H691" s="10">
        <f>SUM('დამტკ. ბიუჯ.'!H691,'ცვლილ. ბიუჯ.'!I691)</f>
        <v>0</v>
      </c>
      <c r="I691" s="10">
        <f t="shared" si="46"/>
        <v>0</v>
      </c>
      <c r="J691" s="10">
        <f t="shared" si="47"/>
        <v>0</v>
      </c>
    </row>
    <row r="692" spans="1:10" x14ac:dyDescent="0.25">
      <c r="A692" t="str">
        <f t="shared" si="45"/>
        <v>b</v>
      </c>
      <c r="B692" s="8"/>
      <c r="C692" s="9" t="s">
        <v>14</v>
      </c>
      <c r="D692" s="10">
        <f>SUM('დამტკ. ბიუჯ.'!D692,'ცვლილ. ბიუჯ.'!E692)</f>
        <v>0</v>
      </c>
      <c r="E692" s="10">
        <f>SUM('დამტკ. ბიუჯ.'!E692,'ცვლილ. ბიუჯ.'!F692)</f>
        <v>0</v>
      </c>
      <c r="F692" s="10">
        <f>SUM('დამტკ. ბიუჯ.'!F692,'ცვლილ. ბიუჯ.'!G692)</f>
        <v>0</v>
      </c>
      <c r="G692" s="10">
        <f>SUM('დამტკ. ბიუჯ.'!G692,'ცვლილ. ბიუჯ.'!H692)</f>
        <v>0</v>
      </c>
      <c r="H692" s="10">
        <f>SUM('დამტკ. ბიუჯ.'!H692,'ცვლილ. ბიუჯ.'!I692)</f>
        <v>0</v>
      </c>
      <c r="I692" s="10">
        <f t="shared" si="46"/>
        <v>0</v>
      </c>
      <c r="J692" s="10">
        <f t="shared" si="47"/>
        <v>0</v>
      </c>
    </row>
    <row r="693" spans="1:10" x14ac:dyDescent="0.25">
      <c r="A693" t="str">
        <f t="shared" si="45"/>
        <v>b</v>
      </c>
      <c r="B693" s="8"/>
      <c r="C693" s="9" t="s">
        <v>15</v>
      </c>
      <c r="D693" s="10">
        <f>SUM('დამტკ. ბიუჯ.'!D693,'ცვლილ. ბიუჯ.'!E693)</f>
        <v>0</v>
      </c>
      <c r="E693" s="10">
        <f>SUM('დამტკ. ბიუჯ.'!E693,'ცვლილ. ბიუჯ.'!F693)</f>
        <v>0</v>
      </c>
      <c r="F693" s="10">
        <f>SUM('დამტკ. ბიუჯ.'!F693,'ცვლილ. ბიუჯ.'!G693)</f>
        <v>0</v>
      </c>
      <c r="G693" s="10">
        <f>SUM('დამტკ. ბიუჯ.'!G693,'ცვლილ. ბიუჯ.'!H693)</f>
        <v>0</v>
      </c>
      <c r="H693" s="10">
        <f>SUM('დამტკ. ბიუჯ.'!H693,'ცვლილ. ბიუჯ.'!I693)</f>
        <v>0</v>
      </c>
      <c r="I693" s="10">
        <f t="shared" si="46"/>
        <v>0</v>
      </c>
      <c r="J693" s="10">
        <f t="shared" si="47"/>
        <v>0</v>
      </c>
    </row>
    <row r="694" spans="1:10" x14ac:dyDescent="0.25">
      <c r="A694" t="str">
        <f t="shared" si="45"/>
        <v>b</v>
      </c>
      <c r="B694" s="8"/>
      <c r="C694" s="9" t="s">
        <v>16</v>
      </c>
      <c r="D694" s="10">
        <f>SUM('დამტკ. ბიუჯ.'!D694,'ცვლილ. ბიუჯ.'!E694)</f>
        <v>0</v>
      </c>
      <c r="E694" s="10">
        <f>SUM('დამტკ. ბიუჯ.'!E694,'ცვლილ. ბიუჯ.'!F694)</f>
        <v>0</v>
      </c>
      <c r="F694" s="10">
        <f>SUM('დამტკ. ბიუჯ.'!F694,'ცვლილ. ბიუჯ.'!G694)</f>
        <v>0</v>
      </c>
      <c r="G694" s="10">
        <f>SUM('დამტკ. ბიუჯ.'!G694,'ცვლილ. ბიუჯ.'!H694)</f>
        <v>0</v>
      </c>
      <c r="H694" s="10">
        <f>SUM('დამტკ. ბიუჯ.'!H694,'ცვლილ. ბიუჯ.'!I694)</f>
        <v>0</v>
      </c>
      <c r="I694" s="10">
        <f t="shared" si="46"/>
        <v>0</v>
      </c>
      <c r="J694" s="10">
        <f t="shared" si="47"/>
        <v>0</v>
      </c>
    </row>
    <row r="695" spans="1:10" x14ac:dyDescent="0.25">
      <c r="A695" t="str">
        <f t="shared" si="45"/>
        <v>b</v>
      </c>
      <c r="B695" s="8"/>
      <c r="C695" s="9" t="s">
        <v>17</v>
      </c>
      <c r="D695" s="10">
        <f>SUM('დამტკ. ბიუჯ.'!D695,'ცვლილ. ბიუჯ.'!E695)</f>
        <v>0</v>
      </c>
      <c r="E695" s="10">
        <f>SUM('დამტკ. ბიუჯ.'!E695,'ცვლილ. ბიუჯ.'!F695)</f>
        <v>0</v>
      </c>
      <c r="F695" s="10">
        <f>SUM('დამტკ. ბიუჯ.'!F695,'ცვლილ. ბიუჯ.'!G695)</f>
        <v>0</v>
      </c>
      <c r="G695" s="10">
        <f>SUM('დამტკ. ბიუჯ.'!G695,'ცვლილ. ბიუჯ.'!H695)</f>
        <v>0</v>
      </c>
      <c r="H695" s="10">
        <f>SUM('დამტკ. ბიუჯ.'!H695,'ცვლილ. ბიუჯ.'!I695)</f>
        <v>0</v>
      </c>
      <c r="I695" s="10">
        <f t="shared" si="46"/>
        <v>0</v>
      </c>
      <c r="J695" s="10">
        <f t="shared" si="47"/>
        <v>0</v>
      </c>
    </row>
    <row r="696" spans="1:10" x14ac:dyDescent="0.25">
      <c r="A696" t="str">
        <f t="shared" si="45"/>
        <v>b</v>
      </c>
      <c r="B696" s="5"/>
      <c r="C696" s="6" t="s">
        <v>18</v>
      </c>
      <c r="D696" s="7">
        <f>SUM('დამტკ. ბიუჯ.'!D696,'ცვლილ. ბიუჯ.'!E696)</f>
        <v>0</v>
      </c>
      <c r="E696" s="7">
        <f>SUM('დამტკ. ბიუჯ.'!E696,'ცვლილ. ბიუჯ.'!F696)</f>
        <v>0</v>
      </c>
      <c r="F696" s="7">
        <f>SUM('დამტკ. ბიუჯ.'!F696,'ცვლილ. ბიუჯ.'!G696)</f>
        <v>0</v>
      </c>
      <c r="G696" s="7">
        <f>SUM('დამტკ. ბიუჯ.'!G696,'ცვლილ. ბიუჯ.'!H696)</f>
        <v>0</v>
      </c>
      <c r="H696" s="7">
        <f>SUM('დამტკ. ბიუჯ.'!H696,'ცვლილ. ბიუჯ.'!I696)</f>
        <v>0</v>
      </c>
      <c r="I696" s="7">
        <f t="shared" si="46"/>
        <v>0</v>
      </c>
      <c r="J696" s="7">
        <f t="shared" si="47"/>
        <v>0</v>
      </c>
    </row>
    <row r="697" spans="1:10" x14ac:dyDescent="0.25">
      <c r="A697" t="str">
        <f t="shared" si="45"/>
        <v>b</v>
      </c>
      <c r="B697" s="5"/>
      <c r="C697" s="6" t="s">
        <v>19</v>
      </c>
      <c r="D697" s="7">
        <f>SUM('დამტკ. ბიუჯ.'!D697,'ცვლილ. ბიუჯ.'!E697)</f>
        <v>0</v>
      </c>
      <c r="E697" s="7">
        <f>SUM('დამტკ. ბიუჯ.'!E697,'ცვლილ. ბიუჯ.'!F697)</f>
        <v>0</v>
      </c>
      <c r="F697" s="7">
        <f>SUM('დამტკ. ბიუჯ.'!F697,'ცვლილ. ბიუჯ.'!G697)</f>
        <v>0</v>
      </c>
      <c r="G697" s="7">
        <f>SUM('დამტკ. ბიუჯ.'!G697,'ცვლილ. ბიუჯ.'!H697)</f>
        <v>0</v>
      </c>
      <c r="H697" s="7">
        <f>SUM('დამტკ. ბიუჯ.'!H697,'ცვლილ. ბიუჯ.'!I697)</f>
        <v>0</v>
      </c>
      <c r="I697" s="7">
        <f t="shared" si="46"/>
        <v>0</v>
      </c>
      <c r="J697" s="7">
        <f t="shared" si="47"/>
        <v>0</v>
      </c>
    </row>
    <row r="698" spans="1:10" ht="15.75" thickBot="1" x14ac:dyDescent="0.3">
      <c r="A698" t="str">
        <f t="shared" si="45"/>
        <v>b</v>
      </c>
      <c r="B698" s="11"/>
      <c r="C698" s="12" t="s">
        <v>20</v>
      </c>
      <c r="D698" s="13">
        <f>SUM('დამტკ. ბიუჯ.'!D698,'ცვლილ. ბიუჯ.'!E698)</f>
        <v>0</v>
      </c>
      <c r="E698" s="13">
        <f>SUM('დამტკ. ბიუჯ.'!E698,'ცვლილ. ბიუჯ.'!F698)</f>
        <v>0</v>
      </c>
      <c r="F698" s="13">
        <f>SUM('დამტკ. ბიუჯ.'!F698,'ცვლილ. ბიუჯ.'!G698)</f>
        <v>0</v>
      </c>
      <c r="G698" s="13">
        <f>SUM('დამტკ. ბიუჯ.'!G698,'ცვლილ. ბიუჯ.'!H698)</f>
        <v>0</v>
      </c>
      <c r="H698" s="13">
        <f>SUM('დამტკ. ბიუჯ.'!H698,'ცვლილ. ბიუჯ.'!I698)</f>
        <v>0</v>
      </c>
      <c r="I698" s="13">
        <f t="shared" si="46"/>
        <v>0</v>
      </c>
      <c r="J698" s="13">
        <f t="shared" si="47"/>
        <v>0</v>
      </c>
    </row>
    <row r="699" spans="1:10" ht="46.5" thickTop="1" thickBot="1" x14ac:dyDescent="0.3">
      <c r="A699" t="str">
        <f t="shared" si="45"/>
        <v>a</v>
      </c>
      <c r="B699" s="3" t="s">
        <v>121</v>
      </c>
      <c r="C699" s="14" t="s">
        <v>122</v>
      </c>
      <c r="D699" s="4">
        <f>SUM('დამტკ. ბიუჯ.'!D699,'ცვლილ. ბიუჯ.'!E699)</f>
        <v>1397000</v>
      </c>
      <c r="E699" s="4">
        <f>SUM('დამტკ. ბიუჯ.'!E699,'ცვლილ. ბიუჯ.'!F699)</f>
        <v>112500</v>
      </c>
      <c r="F699" s="4">
        <f>SUM('დამტკ. ბიუჯ.'!F699,'ცვლილ. ბიუჯ.'!G699)</f>
        <v>662500</v>
      </c>
      <c r="G699" s="4">
        <f>SUM('დამტკ. ბიუჯ.'!G699,'ცვლილ. ბიუჯ.'!H699)</f>
        <v>112500</v>
      </c>
      <c r="H699" s="4">
        <f>SUM('დამტკ. ბიუჯ.'!H699,'ცვლილ. ბიუჯ.'!I699)</f>
        <v>509500</v>
      </c>
      <c r="I699" s="4">
        <f t="shared" si="46"/>
        <v>775000</v>
      </c>
      <c r="J699" s="4">
        <f t="shared" si="47"/>
        <v>887500</v>
      </c>
    </row>
    <row r="700" spans="1:10" ht="15.75" thickTop="1" x14ac:dyDescent="0.25">
      <c r="A700" t="str">
        <f t="shared" si="45"/>
        <v>a</v>
      </c>
      <c r="B700" s="5"/>
      <c r="C700" s="6" t="s">
        <v>10</v>
      </c>
      <c r="D700" s="7">
        <f>SUM('დამტკ. ბიუჯ.'!D700,'ცვლილ. ბიუჯ.'!E700)</f>
        <v>1397000</v>
      </c>
      <c r="E700" s="7">
        <f>SUM('დამტკ. ბიუჯ.'!E700,'ცვლილ. ბიუჯ.'!F700)</f>
        <v>112500</v>
      </c>
      <c r="F700" s="7">
        <f>SUM('დამტკ. ბიუჯ.'!F700,'ცვლილ. ბიუჯ.'!G700)</f>
        <v>662500</v>
      </c>
      <c r="G700" s="7">
        <f>SUM('დამტკ. ბიუჯ.'!G700,'ცვლილ. ბიუჯ.'!H700)</f>
        <v>112500</v>
      </c>
      <c r="H700" s="7">
        <f>SUM('დამტკ. ბიუჯ.'!H700,'ცვლილ. ბიუჯ.'!I700)</f>
        <v>509500</v>
      </c>
      <c r="I700" s="7">
        <f t="shared" si="46"/>
        <v>775000</v>
      </c>
      <c r="J700" s="7">
        <f t="shared" si="47"/>
        <v>887500</v>
      </c>
    </row>
    <row r="701" spans="1:10" s="34" customFormat="1" x14ac:dyDescent="0.25">
      <c r="A701" s="34" t="str">
        <f t="shared" si="45"/>
        <v>b</v>
      </c>
      <c r="B701" s="35"/>
      <c r="C701" s="9" t="s">
        <v>11</v>
      </c>
      <c r="D701" s="10">
        <f>SUM('დამტკ. ბიუჯ.'!D701,'ცვლილ. ბიუჯ.'!E701)</f>
        <v>0</v>
      </c>
      <c r="E701" s="10">
        <f>SUM('დამტკ. ბიუჯ.'!E701,'ცვლილ. ბიუჯ.'!F701)</f>
        <v>0</v>
      </c>
      <c r="F701" s="10">
        <f>SUM('დამტკ. ბიუჯ.'!F701,'ცვლილ. ბიუჯ.'!G701)</f>
        <v>0</v>
      </c>
      <c r="G701" s="10">
        <f>SUM('დამტკ. ბიუჯ.'!G701,'ცვლილ. ბიუჯ.'!H701)</f>
        <v>0</v>
      </c>
      <c r="H701" s="10">
        <f>SUM('დამტკ. ბიუჯ.'!H701,'ცვლილ. ბიუჯ.'!I701)</f>
        <v>0</v>
      </c>
      <c r="I701" s="10">
        <f t="shared" si="46"/>
        <v>0</v>
      </c>
      <c r="J701" s="10">
        <f t="shared" si="47"/>
        <v>0</v>
      </c>
    </row>
    <row r="702" spans="1:10" s="34" customFormat="1" x14ac:dyDescent="0.25">
      <c r="A702" s="34" t="str">
        <f t="shared" si="45"/>
        <v>a</v>
      </c>
      <c r="B702" s="35"/>
      <c r="C702" s="9" t="s">
        <v>12</v>
      </c>
      <c r="D702" s="10">
        <f>SUM('დამტკ. ბიუჯ.'!D702,'ცვლილ. ბიუჯ.'!E702)</f>
        <v>947000</v>
      </c>
      <c r="E702" s="10">
        <f>SUM('დამტკ. ბიუჯ.'!E702,'ცვლილ. ბიუჯ.'!F702)</f>
        <v>0</v>
      </c>
      <c r="F702" s="10">
        <f>SUM('დამტკ. ბიუჯ.'!F702,'ცვლილ. ბიუჯ.'!G702)</f>
        <v>550000</v>
      </c>
      <c r="G702" s="10">
        <f>SUM('დამტკ. ბიუჯ.'!G702,'ცვლილ. ბიუჯ.'!H702)</f>
        <v>0</v>
      </c>
      <c r="H702" s="10">
        <f>SUM('დამტკ. ბიუჯ.'!H702,'ცვლილ. ბიუჯ.'!I702)</f>
        <v>397000</v>
      </c>
      <c r="I702" s="10">
        <f t="shared" si="46"/>
        <v>550000</v>
      </c>
      <c r="J702" s="10">
        <f t="shared" si="47"/>
        <v>550000</v>
      </c>
    </row>
    <row r="703" spans="1:10" s="34" customFormat="1" x14ac:dyDescent="0.25">
      <c r="A703" s="34" t="str">
        <f t="shared" si="45"/>
        <v>b</v>
      </c>
      <c r="B703" s="35"/>
      <c r="C703" s="9" t="s">
        <v>13</v>
      </c>
      <c r="D703" s="10">
        <f>SUM('დამტკ. ბიუჯ.'!D703,'ცვლილ. ბიუჯ.'!E703)</f>
        <v>0</v>
      </c>
      <c r="E703" s="10">
        <f>SUM('დამტკ. ბიუჯ.'!E703,'ცვლილ. ბიუჯ.'!F703)</f>
        <v>0</v>
      </c>
      <c r="F703" s="10">
        <f>SUM('დამტკ. ბიუჯ.'!F703,'ცვლილ. ბიუჯ.'!G703)</f>
        <v>0</v>
      </c>
      <c r="G703" s="10">
        <f>SUM('დამტკ. ბიუჯ.'!G703,'ცვლილ. ბიუჯ.'!H703)</f>
        <v>0</v>
      </c>
      <c r="H703" s="10">
        <f>SUM('დამტკ. ბიუჯ.'!H703,'ცვლილ. ბიუჯ.'!I703)</f>
        <v>0</v>
      </c>
      <c r="I703" s="10">
        <f t="shared" si="46"/>
        <v>0</v>
      </c>
      <c r="J703" s="10">
        <f t="shared" si="47"/>
        <v>0</v>
      </c>
    </row>
    <row r="704" spans="1:10" s="34" customFormat="1" x14ac:dyDescent="0.25">
      <c r="A704" s="34" t="str">
        <f t="shared" ref="A704:A767" si="48">IF(OR(D704&lt;&gt;0,E704&lt;&gt;0,F704&lt;&gt;0,G704&lt;&gt;0,H704&lt;&gt;0,),"a","b")</f>
        <v>b</v>
      </c>
      <c r="B704" s="35"/>
      <c r="C704" s="9" t="s">
        <v>14</v>
      </c>
      <c r="D704" s="10">
        <f>SUM('დამტკ. ბიუჯ.'!D704,'ცვლილ. ბიუჯ.'!E704)</f>
        <v>0</v>
      </c>
      <c r="E704" s="10">
        <f>SUM('დამტკ. ბიუჯ.'!E704,'ცვლილ. ბიუჯ.'!F704)</f>
        <v>0</v>
      </c>
      <c r="F704" s="10">
        <f>SUM('დამტკ. ბიუჯ.'!F704,'ცვლილ. ბიუჯ.'!G704)</f>
        <v>0</v>
      </c>
      <c r="G704" s="10">
        <f>SUM('დამტკ. ბიუჯ.'!G704,'ცვლილ. ბიუჯ.'!H704)</f>
        <v>0</v>
      </c>
      <c r="H704" s="10">
        <f>SUM('დამტკ. ბიუჯ.'!H704,'ცვლილ. ბიუჯ.'!I704)</f>
        <v>0</v>
      </c>
      <c r="I704" s="10">
        <f t="shared" ref="I704:I767" si="49">SUM(E704,F704)</f>
        <v>0</v>
      </c>
      <c r="J704" s="10">
        <f t="shared" ref="J704:J767" si="50">SUM(E704,F704,G704)</f>
        <v>0</v>
      </c>
    </row>
    <row r="705" spans="1:10" s="34" customFormat="1" x14ac:dyDescent="0.25">
      <c r="A705" s="34" t="str">
        <f t="shared" si="48"/>
        <v>b</v>
      </c>
      <c r="B705" s="35"/>
      <c r="C705" s="9" t="s">
        <v>15</v>
      </c>
      <c r="D705" s="10">
        <f>SUM('დამტკ. ბიუჯ.'!D705,'ცვლილ. ბიუჯ.'!E705)</f>
        <v>0</v>
      </c>
      <c r="E705" s="10">
        <f>SUM('დამტკ. ბიუჯ.'!E705,'ცვლილ. ბიუჯ.'!F705)</f>
        <v>0</v>
      </c>
      <c r="F705" s="10">
        <f>SUM('დამტკ. ბიუჯ.'!F705,'ცვლილ. ბიუჯ.'!G705)</f>
        <v>0</v>
      </c>
      <c r="G705" s="10">
        <f>SUM('დამტკ. ბიუჯ.'!G705,'ცვლილ. ბიუჯ.'!H705)</f>
        <v>0</v>
      </c>
      <c r="H705" s="10">
        <f>SUM('დამტკ. ბიუჯ.'!H705,'ცვლილ. ბიუჯ.'!I705)</f>
        <v>0</v>
      </c>
      <c r="I705" s="10">
        <f t="shared" si="49"/>
        <v>0</v>
      </c>
      <c r="J705" s="10">
        <f t="shared" si="50"/>
        <v>0</v>
      </c>
    </row>
    <row r="706" spans="1:10" s="34" customFormat="1" x14ac:dyDescent="0.25">
      <c r="A706" s="34" t="str">
        <f t="shared" si="48"/>
        <v>a</v>
      </c>
      <c r="B706" s="35"/>
      <c r="C706" s="9" t="s">
        <v>16</v>
      </c>
      <c r="D706" s="10">
        <f>SUM('დამტკ. ბიუჯ.'!D706,'ცვლილ. ბიუჯ.'!E706)</f>
        <v>450000</v>
      </c>
      <c r="E706" s="10">
        <f>SUM('დამტკ. ბიუჯ.'!E706,'ცვლილ. ბიუჯ.'!F706)</f>
        <v>112500</v>
      </c>
      <c r="F706" s="10">
        <f>SUM('დამტკ. ბიუჯ.'!F706,'ცვლილ. ბიუჯ.'!G706)</f>
        <v>112500</v>
      </c>
      <c r="G706" s="10">
        <f>SUM('დამტკ. ბიუჯ.'!G706,'ცვლილ. ბიუჯ.'!H706)</f>
        <v>112500</v>
      </c>
      <c r="H706" s="10">
        <f>SUM('დამტკ. ბიუჯ.'!H706,'ცვლილ. ბიუჯ.'!I706)</f>
        <v>112500</v>
      </c>
      <c r="I706" s="10">
        <f t="shared" si="49"/>
        <v>225000</v>
      </c>
      <c r="J706" s="10">
        <f t="shared" si="50"/>
        <v>337500</v>
      </c>
    </row>
    <row r="707" spans="1:10" s="34" customFormat="1" x14ac:dyDescent="0.25">
      <c r="A707" s="34" t="str">
        <f t="shared" si="48"/>
        <v>b</v>
      </c>
      <c r="B707" s="35"/>
      <c r="C707" s="9" t="s">
        <v>17</v>
      </c>
      <c r="D707" s="10">
        <f>SUM('დამტკ. ბიუჯ.'!D707,'ცვლილ. ბიუჯ.'!E707)</f>
        <v>0</v>
      </c>
      <c r="E707" s="10">
        <f>SUM('დამტკ. ბიუჯ.'!E707,'ცვლილ. ბიუჯ.'!F707)</f>
        <v>0</v>
      </c>
      <c r="F707" s="10">
        <f>SUM('დამტკ. ბიუჯ.'!F707,'ცვლილ. ბიუჯ.'!G707)</f>
        <v>0</v>
      </c>
      <c r="G707" s="10">
        <f>SUM('დამტკ. ბიუჯ.'!G707,'ცვლილ. ბიუჯ.'!H707)</f>
        <v>0</v>
      </c>
      <c r="H707" s="10">
        <f>SUM('დამტკ. ბიუჯ.'!H707,'ცვლილ. ბიუჯ.'!I707)</f>
        <v>0</v>
      </c>
      <c r="I707" s="10">
        <f t="shared" si="49"/>
        <v>0</v>
      </c>
      <c r="J707" s="10">
        <f t="shared" si="50"/>
        <v>0</v>
      </c>
    </row>
    <row r="708" spans="1:10" s="34" customFormat="1" x14ac:dyDescent="0.25">
      <c r="A708" s="34" t="str">
        <f t="shared" si="48"/>
        <v>b</v>
      </c>
      <c r="B708" s="36"/>
      <c r="C708" s="6" t="s">
        <v>18</v>
      </c>
      <c r="D708" s="7">
        <f>SUM('დამტკ. ბიუჯ.'!D708,'ცვლილ. ბიუჯ.'!E708)</f>
        <v>0</v>
      </c>
      <c r="E708" s="7">
        <f>SUM('დამტკ. ბიუჯ.'!E708,'ცვლილ. ბიუჯ.'!F708)</f>
        <v>0</v>
      </c>
      <c r="F708" s="7">
        <f>SUM('დამტკ. ბიუჯ.'!F708,'ცვლილ. ბიუჯ.'!G708)</f>
        <v>0</v>
      </c>
      <c r="G708" s="7">
        <f>SUM('დამტკ. ბიუჯ.'!G708,'ცვლილ. ბიუჯ.'!H708)</f>
        <v>0</v>
      </c>
      <c r="H708" s="7">
        <f>SUM('დამტკ. ბიუჯ.'!H708,'ცვლილ. ბიუჯ.'!I708)</f>
        <v>0</v>
      </c>
      <c r="I708" s="7">
        <f t="shared" si="49"/>
        <v>0</v>
      </c>
      <c r="J708" s="7">
        <f t="shared" si="50"/>
        <v>0</v>
      </c>
    </row>
    <row r="709" spans="1:10" s="34" customFormat="1" x14ac:dyDescent="0.25">
      <c r="A709" s="34" t="str">
        <f t="shared" si="48"/>
        <v>b</v>
      </c>
      <c r="B709" s="36"/>
      <c r="C709" s="6" t="s">
        <v>19</v>
      </c>
      <c r="D709" s="7">
        <f>SUM('დამტკ. ბიუჯ.'!D709,'ცვლილ. ბიუჯ.'!E709)</f>
        <v>0</v>
      </c>
      <c r="E709" s="7">
        <f>SUM('დამტკ. ბიუჯ.'!E709,'ცვლილ. ბიუჯ.'!F709)</f>
        <v>0</v>
      </c>
      <c r="F709" s="7">
        <f>SUM('დამტკ. ბიუჯ.'!F709,'ცვლილ. ბიუჯ.'!G709)</f>
        <v>0</v>
      </c>
      <c r="G709" s="7">
        <f>SUM('დამტკ. ბიუჯ.'!G709,'ცვლილ. ბიუჯ.'!H709)</f>
        <v>0</v>
      </c>
      <c r="H709" s="7">
        <f>SUM('დამტკ. ბიუჯ.'!H709,'ცვლილ. ბიუჯ.'!I709)</f>
        <v>0</v>
      </c>
      <c r="I709" s="7">
        <f t="shared" si="49"/>
        <v>0</v>
      </c>
      <c r="J709" s="7">
        <f t="shared" si="50"/>
        <v>0</v>
      </c>
    </row>
    <row r="710" spans="1:10" s="34" customFormat="1" ht="15.75" thickBot="1" x14ac:dyDescent="0.3">
      <c r="A710" s="34" t="str">
        <f t="shared" si="48"/>
        <v>b</v>
      </c>
      <c r="B710" s="37"/>
      <c r="C710" s="12" t="s">
        <v>20</v>
      </c>
      <c r="D710" s="13">
        <f>SUM('დამტკ. ბიუჯ.'!D710,'ცვლილ. ბიუჯ.'!E710)</f>
        <v>0</v>
      </c>
      <c r="E710" s="13">
        <f>SUM('დამტკ. ბიუჯ.'!E710,'ცვლილ. ბიუჯ.'!F710)</f>
        <v>0</v>
      </c>
      <c r="F710" s="13">
        <f>SUM('დამტკ. ბიუჯ.'!F710,'ცვლილ. ბიუჯ.'!G710)</f>
        <v>0</v>
      </c>
      <c r="G710" s="13">
        <f>SUM('დამტკ. ბიუჯ.'!G710,'ცვლილ. ბიუჯ.'!H710)</f>
        <v>0</v>
      </c>
      <c r="H710" s="13">
        <f>SUM('დამტკ. ბიუჯ.'!H710,'ცვლილ. ბიუჯ.'!I710)</f>
        <v>0</v>
      </c>
      <c r="I710" s="13">
        <f t="shared" si="49"/>
        <v>0</v>
      </c>
      <c r="J710" s="13">
        <f t="shared" si="50"/>
        <v>0</v>
      </c>
    </row>
    <row r="711" spans="1:10" s="34" customFormat="1" ht="32.25" customHeight="1" thickTop="1" thickBot="1" x14ac:dyDescent="0.3">
      <c r="A711" s="34" t="str">
        <f t="shared" si="48"/>
        <v>a</v>
      </c>
      <c r="B711" s="16" t="s">
        <v>123</v>
      </c>
      <c r="C711" s="38" t="s">
        <v>124</v>
      </c>
      <c r="D711" s="38">
        <f>SUM('დამტკ. ბიუჯ.'!D711,'ცვლილ. ბიუჯ.'!E711)</f>
        <v>8600000</v>
      </c>
      <c r="E711" s="38">
        <f>SUM('დამტკ. ბიუჯ.'!E711,'ცვლილ. ბიუჯ.'!F711)</f>
        <v>1182000</v>
      </c>
      <c r="F711" s="38">
        <f>SUM('დამტკ. ბიუჯ.'!F711,'ცვლილ. ბიუჯ.'!G711)</f>
        <v>2158000</v>
      </c>
      <c r="G711" s="38">
        <f>SUM('დამტკ. ბიუჯ.'!G711,'ცვლილ. ბიუჯ.'!H711)</f>
        <v>1540000</v>
      </c>
      <c r="H711" s="38">
        <f>SUM('დამტკ. ბიუჯ.'!H711,'ცვლილ. ბიუჯ.'!I711)</f>
        <v>3720000</v>
      </c>
      <c r="I711" s="38">
        <f t="shared" si="49"/>
        <v>3340000</v>
      </c>
      <c r="J711" s="38">
        <f t="shared" si="50"/>
        <v>4880000</v>
      </c>
    </row>
    <row r="712" spans="1:10" ht="15.75" thickTop="1" x14ac:dyDescent="0.25">
      <c r="A712" t="str">
        <f t="shared" si="48"/>
        <v>a</v>
      </c>
      <c r="B712" s="5"/>
      <c r="C712" s="6" t="s">
        <v>10</v>
      </c>
      <c r="D712" s="7">
        <f>SUM('დამტკ. ბიუჯ.'!D712,'ცვლილ. ბიუჯ.'!E712)</f>
        <v>8600000</v>
      </c>
      <c r="E712" s="7">
        <f>SUM('დამტკ. ბიუჯ.'!E712,'ცვლილ. ბიუჯ.'!F712)</f>
        <v>1182000</v>
      </c>
      <c r="F712" s="7">
        <f>SUM('დამტკ. ბიუჯ.'!F712,'ცვლილ. ბიუჯ.'!G712)</f>
        <v>2158000</v>
      </c>
      <c r="G712" s="7">
        <f>SUM('დამტკ. ბიუჯ.'!G712,'ცვლილ. ბიუჯ.'!H712)</f>
        <v>1540000</v>
      </c>
      <c r="H712" s="7">
        <f>SUM('დამტკ. ბიუჯ.'!H712,'ცვლილ. ბიუჯ.'!I712)</f>
        <v>3720000</v>
      </c>
      <c r="I712" s="7">
        <f t="shared" si="49"/>
        <v>3340000</v>
      </c>
      <c r="J712" s="7">
        <f t="shared" si="50"/>
        <v>4880000</v>
      </c>
    </row>
    <row r="713" spans="1:10" x14ac:dyDescent="0.25">
      <c r="A713" t="str">
        <f t="shared" si="48"/>
        <v>b</v>
      </c>
      <c r="B713" s="8"/>
      <c r="C713" s="9" t="s">
        <v>11</v>
      </c>
      <c r="D713" s="10">
        <f>SUM('დამტკ. ბიუჯ.'!D713,'ცვლილ. ბიუჯ.'!E713)</f>
        <v>0</v>
      </c>
      <c r="E713" s="10">
        <f>SUM('დამტკ. ბიუჯ.'!E713,'ცვლილ. ბიუჯ.'!F713)</f>
        <v>0</v>
      </c>
      <c r="F713" s="10">
        <f>SUM('დამტკ. ბიუჯ.'!F713,'ცვლილ. ბიუჯ.'!G713)</f>
        <v>0</v>
      </c>
      <c r="G713" s="10">
        <f>SUM('დამტკ. ბიუჯ.'!G713,'ცვლილ. ბიუჯ.'!H713)</f>
        <v>0</v>
      </c>
      <c r="H713" s="10">
        <f>SUM('დამტკ. ბიუჯ.'!H713,'ცვლილ. ბიუჯ.'!I713)</f>
        <v>0</v>
      </c>
      <c r="I713" s="10">
        <f t="shared" si="49"/>
        <v>0</v>
      </c>
      <c r="J713" s="10">
        <f t="shared" si="50"/>
        <v>0</v>
      </c>
    </row>
    <row r="714" spans="1:10" x14ac:dyDescent="0.25">
      <c r="A714" t="str">
        <f t="shared" si="48"/>
        <v>a</v>
      </c>
      <c r="B714" s="8"/>
      <c r="C714" s="9" t="s">
        <v>12</v>
      </c>
      <c r="D714" s="10">
        <f>SUM('დამტკ. ბიუჯ.'!D714,'ცვლილ. ბიუჯ.'!E714)</f>
        <v>3200000</v>
      </c>
      <c r="E714" s="10">
        <f>SUM('დამტკ. ბიუჯ.'!E714,'ცვლილ. ბიუჯ.'!F714)</f>
        <v>170000</v>
      </c>
      <c r="F714" s="10">
        <f>SUM('დამტკ. ბიუჯ.'!F714,'ცვლილ. ბიუჯ.'!G714)</f>
        <v>400000</v>
      </c>
      <c r="G714" s="10">
        <f>SUM('დამტკ. ბიუჯ.'!G714,'ცვლილ. ბიუჯ.'!H714)</f>
        <v>240000</v>
      </c>
      <c r="H714" s="10">
        <f>SUM('დამტკ. ბიუჯ.'!H714,'ცვლილ. ბიუჯ.'!I714)</f>
        <v>2390000</v>
      </c>
      <c r="I714" s="10">
        <f t="shared" si="49"/>
        <v>570000</v>
      </c>
      <c r="J714" s="10">
        <f t="shared" si="50"/>
        <v>810000</v>
      </c>
    </row>
    <row r="715" spans="1:10" x14ac:dyDescent="0.25">
      <c r="A715" t="str">
        <f t="shared" si="48"/>
        <v>b</v>
      </c>
      <c r="B715" s="8"/>
      <c r="C715" s="9" t="s">
        <v>13</v>
      </c>
      <c r="D715" s="10">
        <f>SUM('დამტკ. ბიუჯ.'!D715,'ცვლილ. ბიუჯ.'!E715)</f>
        <v>0</v>
      </c>
      <c r="E715" s="10">
        <f>SUM('დამტკ. ბიუჯ.'!E715,'ცვლილ. ბიუჯ.'!F715)</f>
        <v>0</v>
      </c>
      <c r="F715" s="10">
        <f>SUM('დამტკ. ბიუჯ.'!F715,'ცვლილ. ბიუჯ.'!G715)</f>
        <v>0</v>
      </c>
      <c r="G715" s="10">
        <f>SUM('დამტკ. ბიუჯ.'!G715,'ცვლილ. ბიუჯ.'!H715)</f>
        <v>0</v>
      </c>
      <c r="H715" s="10">
        <f>SUM('დამტკ. ბიუჯ.'!H715,'ცვლილ. ბიუჯ.'!I715)</f>
        <v>0</v>
      </c>
      <c r="I715" s="10">
        <f t="shared" si="49"/>
        <v>0</v>
      </c>
      <c r="J715" s="10">
        <f t="shared" si="50"/>
        <v>0</v>
      </c>
    </row>
    <row r="716" spans="1:10" x14ac:dyDescent="0.25">
      <c r="A716" t="str">
        <f t="shared" si="48"/>
        <v>b</v>
      </c>
      <c r="B716" s="8"/>
      <c r="C716" s="9" t="s">
        <v>14</v>
      </c>
      <c r="D716" s="10">
        <f>SUM('დამტკ. ბიუჯ.'!D716,'ცვლილ. ბიუჯ.'!E716)</f>
        <v>0</v>
      </c>
      <c r="E716" s="10">
        <f>SUM('დამტკ. ბიუჯ.'!E716,'ცვლილ. ბიუჯ.'!F716)</f>
        <v>0</v>
      </c>
      <c r="F716" s="10">
        <f>SUM('დამტკ. ბიუჯ.'!F716,'ცვლილ. ბიუჯ.'!G716)</f>
        <v>0</v>
      </c>
      <c r="G716" s="10">
        <f>SUM('დამტკ. ბიუჯ.'!G716,'ცვლილ. ბიუჯ.'!H716)</f>
        <v>0</v>
      </c>
      <c r="H716" s="10">
        <f>SUM('დამტკ. ბიუჯ.'!H716,'ცვლილ. ბიუჯ.'!I716)</f>
        <v>0</v>
      </c>
      <c r="I716" s="10">
        <f t="shared" si="49"/>
        <v>0</v>
      </c>
      <c r="J716" s="10">
        <f t="shared" si="50"/>
        <v>0</v>
      </c>
    </row>
    <row r="717" spans="1:10" x14ac:dyDescent="0.25">
      <c r="A717" t="str">
        <f t="shared" si="48"/>
        <v>b</v>
      </c>
      <c r="B717" s="8"/>
      <c r="C717" s="9" t="s">
        <v>15</v>
      </c>
      <c r="D717" s="10">
        <f>SUM('დამტკ. ბიუჯ.'!D717,'ცვლილ. ბიუჯ.'!E717)</f>
        <v>0</v>
      </c>
      <c r="E717" s="10">
        <f>SUM('დამტკ. ბიუჯ.'!E717,'ცვლილ. ბიუჯ.'!F717)</f>
        <v>0</v>
      </c>
      <c r="F717" s="10">
        <f>SUM('დამტკ. ბიუჯ.'!F717,'ცვლილ. ბიუჯ.'!G717)</f>
        <v>0</v>
      </c>
      <c r="G717" s="10">
        <f>SUM('დამტკ. ბიუჯ.'!G717,'ცვლილ. ბიუჯ.'!H717)</f>
        <v>0</v>
      </c>
      <c r="H717" s="10">
        <f>SUM('დამტკ. ბიუჯ.'!H717,'ცვლილ. ბიუჯ.'!I717)</f>
        <v>0</v>
      </c>
      <c r="I717" s="10">
        <f t="shared" si="49"/>
        <v>0</v>
      </c>
      <c r="J717" s="10">
        <f t="shared" si="50"/>
        <v>0</v>
      </c>
    </row>
    <row r="718" spans="1:10" x14ac:dyDescent="0.25">
      <c r="A718" t="str">
        <f t="shared" si="48"/>
        <v>a</v>
      </c>
      <c r="B718" s="8"/>
      <c r="C718" s="9" t="s">
        <v>16</v>
      </c>
      <c r="D718" s="10">
        <f>SUM('დამტკ. ბიუჯ.'!D718,'ცვლილ. ბიუჯ.'!E718)</f>
        <v>5400000</v>
      </c>
      <c r="E718" s="10">
        <f>SUM('დამტკ. ბიუჯ.'!E718,'ცვლილ. ბიუჯ.'!F718)</f>
        <v>1012000</v>
      </c>
      <c r="F718" s="10">
        <f>SUM('დამტკ. ბიუჯ.'!F718,'ცვლილ. ბიუჯ.'!G718)</f>
        <v>1758000</v>
      </c>
      <c r="G718" s="10">
        <f>SUM('დამტკ. ბიუჯ.'!G718,'ცვლილ. ბიუჯ.'!H718)</f>
        <v>1300000</v>
      </c>
      <c r="H718" s="10">
        <f>SUM('დამტკ. ბიუჯ.'!H718,'ცვლილ. ბიუჯ.'!I718)</f>
        <v>1330000</v>
      </c>
      <c r="I718" s="10">
        <f t="shared" si="49"/>
        <v>2770000</v>
      </c>
      <c r="J718" s="10">
        <f t="shared" si="50"/>
        <v>4070000</v>
      </c>
    </row>
    <row r="719" spans="1:10" x14ac:dyDescent="0.25">
      <c r="A719" t="str">
        <f t="shared" si="48"/>
        <v>b</v>
      </c>
      <c r="B719" s="8"/>
      <c r="C719" s="9" t="s">
        <v>17</v>
      </c>
      <c r="D719" s="10">
        <f>SUM('დამტკ. ბიუჯ.'!D719,'ცვლილ. ბიუჯ.'!E719)</f>
        <v>0</v>
      </c>
      <c r="E719" s="10">
        <f>SUM('დამტკ. ბიუჯ.'!E719,'ცვლილ. ბიუჯ.'!F719)</f>
        <v>0</v>
      </c>
      <c r="F719" s="10">
        <f>SUM('დამტკ. ბიუჯ.'!F719,'ცვლილ. ბიუჯ.'!G719)</f>
        <v>0</v>
      </c>
      <c r="G719" s="10">
        <f>SUM('დამტკ. ბიუჯ.'!G719,'ცვლილ. ბიუჯ.'!H719)</f>
        <v>0</v>
      </c>
      <c r="H719" s="10">
        <f>SUM('დამტკ. ბიუჯ.'!H719,'ცვლილ. ბიუჯ.'!I719)</f>
        <v>0</v>
      </c>
      <c r="I719" s="10">
        <f t="shared" si="49"/>
        <v>0</v>
      </c>
      <c r="J719" s="10">
        <f t="shared" si="50"/>
        <v>0</v>
      </c>
    </row>
    <row r="720" spans="1:10" x14ac:dyDescent="0.25">
      <c r="A720" t="str">
        <f t="shared" si="48"/>
        <v>b</v>
      </c>
      <c r="B720" s="5"/>
      <c r="C720" s="6" t="s">
        <v>18</v>
      </c>
      <c r="D720" s="7">
        <f>SUM('დამტკ. ბიუჯ.'!D720,'ცვლილ. ბიუჯ.'!E720)</f>
        <v>0</v>
      </c>
      <c r="E720" s="7">
        <f>SUM('დამტკ. ბიუჯ.'!E720,'ცვლილ. ბიუჯ.'!F720)</f>
        <v>0</v>
      </c>
      <c r="F720" s="7">
        <f>SUM('დამტკ. ბიუჯ.'!F720,'ცვლილ. ბიუჯ.'!G720)</f>
        <v>0</v>
      </c>
      <c r="G720" s="7">
        <f>SUM('დამტკ. ბიუჯ.'!G720,'ცვლილ. ბიუჯ.'!H720)</f>
        <v>0</v>
      </c>
      <c r="H720" s="7">
        <f>SUM('დამტკ. ბიუჯ.'!H720,'ცვლილ. ბიუჯ.'!I720)</f>
        <v>0</v>
      </c>
      <c r="I720" s="7">
        <f t="shared" si="49"/>
        <v>0</v>
      </c>
      <c r="J720" s="7">
        <f t="shared" si="50"/>
        <v>0</v>
      </c>
    </row>
    <row r="721" spans="1:10" x14ac:dyDescent="0.25">
      <c r="A721" t="str">
        <f t="shared" si="48"/>
        <v>b</v>
      </c>
      <c r="B721" s="5"/>
      <c r="C721" s="6" t="s">
        <v>19</v>
      </c>
      <c r="D721" s="7">
        <f>SUM('დამტკ. ბიუჯ.'!D721,'ცვლილ. ბიუჯ.'!E721)</f>
        <v>0</v>
      </c>
      <c r="E721" s="7">
        <f>SUM('დამტკ. ბიუჯ.'!E721,'ცვლილ. ბიუჯ.'!F721)</f>
        <v>0</v>
      </c>
      <c r="F721" s="7">
        <f>SUM('დამტკ. ბიუჯ.'!F721,'ცვლილ. ბიუჯ.'!G721)</f>
        <v>0</v>
      </c>
      <c r="G721" s="7">
        <f>SUM('დამტკ. ბიუჯ.'!G721,'ცვლილ. ბიუჯ.'!H721)</f>
        <v>0</v>
      </c>
      <c r="H721" s="7">
        <f>SUM('დამტკ. ბიუჯ.'!H721,'ცვლილ. ბიუჯ.'!I721)</f>
        <v>0</v>
      </c>
      <c r="I721" s="7">
        <f t="shared" si="49"/>
        <v>0</v>
      </c>
      <c r="J721" s="7">
        <f t="shared" si="50"/>
        <v>0</v>
      </c>
    </row>
    <row r="722" spans="1:10" ht="15.75" thickBot="1" x14ac:dyDescent="0.3">
      <c r="A722" t="str">
        <f t="shared" si="48"/>
        <v>b</v>
      </c>
      <c r="B722" s="11"/>
      <c r="C722" s="12" t="s">
        <v>20</v>
      </c>
      <c r="D722" s="13">
        <f>SUM('დამტკ. ბიუჯ.'!D722,'ცვლილ. ბიუჯ.'!E722)</f>
        <v>0</v>
      </c>
      <c r="E722" s="13">
        <f>SUM('დამტკ. ბიუჯ.'!E722,'ცვლილ. ბიუჯ.'!F722)</f>
        <v>0</v>
      </c>
      <c r="F722" s="13">
        <f>SUM('დამტკ. ბიუჯ.'!F722,'ცვლილ. ბიუჯ.'!G722)</f>
        <v>0</v>
      </c>
      <c r="G722" s="13">
        <f>SUM('დამტკ. ბიუჯ.'!G722,'ცვლილ. ბიუჯ.'!H722)</f>
        <v>0</v>
      </c>
      <c r="H722" s="13">
        <f>SUM('დამტკ. ბიუჯ.'!H722,'ცვლილ. ბიუჯ.'!I722)</f>
        <v>0</v>
      </c>
      <c r="I722" s="13">
        <f t="shared" si="49"/>
        <v>0</v>
      </c>
      <c r="J722" s="13">
        <f t="shared" si="50"/>
        <v>0</v>
      </c>
    </row>
    <row r="723" spans="1:10" ht="32.25" customHeight="1" thickTop="1" thickBot="1" x14ac:dyDescent="0.3">
      <c r="A723" t="str">
        <f t="shared" si="48"/>
        <v>a</v>
      </c>
      <c r="B723" s="16" t="s">
        <v>125</v>
      </c>
      <c r="C723" s="4" t="s">
        <v>126</v>
      </c>
      <c r="D723" s="4">
        <f>SUM('დამტკ. ბიუჯ.'!D723,'ცვლილ. ბიუჯ.'!E723)</f>
        <v>5400000</v>
      </c>
      <c r="E723" s="4">
        <f>SUM('დამტკ. ბიუჯ.'!E723,'ცვლილ. ბიუჯ.'!F723)</f>
        <v>1012000</v>
      </c>
      <c r="F723" s="4">
        <f>SUM('დამტკ. ბიუჯ.'!F723,'ცვლილ. ბიუჯ.'!G723)</f>
        <v>1758000</v>
      </c>
      <c r="G723" s="4">
        <f>SUM('დამტკ. ბიუჯ.'!G723,'ცვლილ. ბიუჯ.'!H723)</f>
        <v>1300000</v>
      </c>
      <c r="H723" s="4">
        <f>SUM('დამტკ. ბიუჯ.'!H723,'ცვლილ. ბიუჯ.'!I723)</f>
        <v>1330000</v>
      </c>
      <c r="I723" s="4">
        <f t="shared" si="49"/>
        <v>2770000</v>
      </c>
      <c r="J723" s="4">
        <f t="shared" si="50"/>
        <v>4070000</v>
      </c>
    </row>
    <row r="724" spans="1:10" ht="15.75" thickTop="1" x14ac:dyDescent="0.25">
      <c r="A724" t="str">
        <f t="shared" si="48"/>
        <v>a</v>
      </c>
      <c r="B724" s="5"/>
      <c r="C724" s="6" t="s">
        <v>10</v>
      </c>
      <c r="D724" s="7">
        <f>SUM('დამტკ. ბიუჯ.'!D724,'ცვლილ. ბიუჯ.'!E724)</f>
        <v>5400000</v>
      </c>
      <c r="E724" s="7">
        <f>SUM('დამტკ. ბიუჯ.'!E724,'ცვლილ. ბიუჯ.'!F724)</f>
        <v>1012000</v>
      </c>
      <c r="F724" s="7">
        <f>SUM('დამტკ. ბიუჯ.'!F724,'ცვლილ. ბიუჯ.'!G724)</f>
        <v>1758000</v>
      </c>
      <c r="G724" s="7">
        <f>SUM('დამტკ. ბიუჯ.'!G724,'ცვლილ. ბიუჯ.'!H724)</f>
        <v>1300000</v>
      </c>
      <c r="H724" s="7">
        <f>SUM('დამტკ. ბიუჯ.'!H724,'ცვლილ. ბიუჯ.'!I724)</f>
        <v>1330000</v>
      </c>
      <c r="I724" s="7">
        <f t="shared" si="49"/>
        <v>2770000</v>
      </c>
      <c r="J724" s="7">
        <f t="shared" si="50"/>
        <v>4070000</v>
      </c>
    </row>
    <row r="725" spans="1:10" x14ac:dyDescent="0.25">
      <c r="A725" t="str">
        <f t="shared" si="48"/>
        <v>b</v>
      </c>
      <c r="B725" s="8"/>
      <c r="C725" s="9" t="s">
        <v>11</v>
      </c>
      <c r="D725" s="10">
        <f>SUM('დამტკ. ბიუჯ.'!D725,'ცვლილ. ბიუჯ.'!E725)</f>
        <v>0</v>
      </c>
      <c r="E725" s="10">
        <f>SUM('დამტკ. ბიუჯ.'!E725,'ცვლილ. ბიუჯ.'!F725)</f>
        <v>0</v>
      </c>
      <c r="F725" s="10">
        <f>SUM('დამტკ. ბიუჯ.'!F725,'ცვლილ. ბიუჯ.'!G725)</f>
        <v>0</v>
      </c>
      <c r="G725" s="10">
        <f>SUM('დამტკ. ბიუჯ.'!G725,'ცვლილ. ბიუჯ.'!H725)</f>
        <v>0</v>
      </c>
      <c r="H725" s="10">
        <f>SUM('დამტკ. ბიუჯ.'!H725,'ცვლილ. ბიუჯ.'!I725)</f>
        <v>0</v>
      </c>
      <c r="I725" s="10">
        <f t="shared" si="49"/>
        <v>0</v>
      </c>
      <c r="J725" s="10">
        <f t="shared" si="50"/>
        <v>0</v>
      </c>
    </row>
    <row r="726" spans="1:10" x14ac:dyDescent="0.25">
      <c r="A726" t="str">
        <f t="shared" si="48"/>
        <v>b</v>
      </c>
      <c r="B726" s="8"/>
      <c r="C726" s="9" t="s">
        <v>12</v>
      </c>
      <c r="D726" s="10">
        <f>SUM('დამტკ. ბიუჯ.'!D726,'ცვლილ. ბიუჯ.'!E726)</f>
        <v>0</v>
      </c>
      <c r="E726" s="10">
        <f>SUM('დამტკ. ბიუჯ.'!E726,'ცვლილ. ბიუჯ.'!F726)</f>
        <v>0</v>
      </c>
      <c r="F726" s="10">
        <f>SUM('დამტკ. ბიუჯ.'!F726,'ცვლილ. ბიუჯ.'!G726)</f>
        <v>0</v>
      </c>
      <c r="G726" s="10">
        <f>SUM('დამტკ. ბიუჯ.'!G726,'ცვლილ. ბიუჯ.'!H726)</f>
        <v>0</v>
      </c>
      <c r="H726" s="10">
        <f>SUM('დამტკ. ბიუჯ.'!H726,'ცვლილ. ბიუჯ.'!I726)</f>
        <v>0</v>
      </c>
      <c r="I726" s="10">
        <f t="shared" si="49"/>
        <v>0</v>
      </c>
      <c r="J726" s="10">
        <f t="shared" si="50"/>
        <v>0</v>
      </c>
    </row>
    <row r="727" spans="1:10" x14ac:dyDescent="0.25">
      <c r="A727" t="str">
        <f t="shared" si="48"/>
        <v>b</v>
      </c>
      <c r="B727" s="8"/>
      <c r="C727" s="9" t="s">
        <v>13</v>
      </c>
      <c r="D727" s="10">
        <f>SUM('დამტკ. ბიუჯ.'!D727,'ცვლილ. ბიუჯ.'!E727)</f>
        <v>0</v>
      </c>
      <c r="E727" s="10">
        <f>SUM('დამტკ. ბიუჯ.'!E727,'ცვლილ. ბიუჯ.'!F727)</f>
        <v>0</v>
      </c>
      <c r="F727" s="10">
        <f>SUM('დამტკ. ბიუჯ.'!F727,'ცვლილ. ბიუჯ.'!G727)</f>
        <v>0</v>
      </c>
      <c r="G727" s="10">
        <f>SUM('დამტკ. ბიუჯ.'!G727,'ცვლილ. ბიუჯ.'!H727)</f>
        <v>0</v>
      </c>
      <c r="H727" s="10">
        <f>SUM('დამტკ. ბიუჯ.'!H727,'ცვლილ. ბიუჯ.'!I727)</f>
        <v>0</v>
      </c>
      <c r="I727" s="10">
        <f t="shared" si="49"/>
        <v>0</v>
      </c>
      <c r="J727" s="10">
        <f t="shared" si="50"/>
        <v>0</v>
      </c>
    </row>
    <row r="728" spans="1:10" x14ac:dyDescent="0.25">
      <c r="A728" t="str">
        <f t="shared" si="48"/>
        <v>b</v>
      </c>
      <c r="B728" s="8"/>
      <c r="C728" s="9" t="s">
        <v>14</v>
      </c>
      <c r="D728" s="10">
        <f>SUM('დამტკ. ბიუჯ.'!D728,'ცვლილ. ბიუჯ.'!E728)</f>
        <v>0</v>
      </c>
      <c r="E728" s="10">
        <f>SUM('დამტკ. ბიუჯ.'!E728,'ცვლილ. ბიუჯ.'!F728)</f>
        <v>0</v>
      </c>
      <c r="F728" s="10">
        <f>SUM('დამტკ. ბიუჯ.'!F728,'ცვლილ. ბიუჯ.'!G728)</f>
        <v>0</v>
      </c>
      <c r="G728" s="10">
        <f>SUM('დამტკ. ბიუჯ.'!G728,'ცვლილ. ბიუჯ.'!H728)</f>
        <v>0</v>
      </c>
      <c r="H728" s="10">
        <f>SUM('დამტკ. ბიუჯ.'!H728,'ცვლილ. ბიუჯ.'!I728)</f>
        <v>0</v>
      </c>
      <c r="I728" s="10">
        <f t="shared" si="49"/>
        <v>0</v>
      </c>
      <c r="J728" s="10">
        <f t="shared" si="50"/>
        <v>0</v>
      </c>
    </row>
    <row r="729" spans="1:10" x14ac:dyDescent="0.25">
      <c r="A729" t="str">
        <f t="shared" si="48"/>
        <v>b</v>
      </c>
      <c r="B729" s="8"/>
      <c r="C729" s="9" t="s">
        <v>15</v>
      </c>
      <c r="D729" s="10">
        <f>SUM('დამტკ. ბიუჯ.'!D729,'ცვლილ. ბიუჯ.'!E729)</f>
        <v>0</v>
      </c>
      <c r="E729" s="10">
        <f>SUM('დამტკ. ბიუჯ.'!E729,'ცვლილ. ბიუჯ.'!F729)</f>
        <v>0</v>
      </c>
      <c r="F729" s="10">
        <f>SUM('დამტკ. ბიუჯ.'!F729,'ცვლილ. ბიუჯ.'!G729)</f>
        <v>0</v>
      </c>
      <c r="G729" s="10">
        <f>SUM('დამტკ. ბიუჯ.'!G729,'ცვლილ. ბიუჯ.'!H729)</f>
        <v>0</v>
      </c>
      <c r="H729" s="10">
        <f>SUM('დამტკ. ბიუჯ.'!H729,'ცვლილ. ბიუჯ.'!I729)</f>
        <v>0</v>
      </c>
      <c r="I729" s="10">
        <f t="shared" si="49"/>
        <v>0</v>
      </c>
      <c r="J729" s="10">
        <f t="shared" si="50"/>
        <v>0</v>
      </c>
    </row>
    <row r="730" spans="1:10" x14ac:dyDescent="0.25">
      <c r="A730" t="str">
        <f t="shared" si="48"/>
        <v>a</v>
      </c>
      <c r="B730" s="8"/>
      <c r="C730" s="9" t="s">
        <v>16</v>
      </c>
      <c r="D730" s="10">
        <f>SUM('დამტკ. ბიუჯ.'!D730,'ცვლილ. ბიუჯ.'!E730)</f>
        <v>5400000</v>
      </c>
      <c r="E730" s="10">
        <f>SUM('დამტკ. ბიუჯ.'!E730,'ცვლილ. ბიუჯ.'!F730)</f>
        <v>1012000</v>
      </c>
      <c r="F730" s="10">
        <f>SUM('დამტკ. ბიუჯ.'!F730,'ცვლილ. ბიუჯ.'!G730)</f>
        <v>1758000</v>
      </c>
      <c r="G730" s="10">
        <f>SUM('დამტკ. ბიუჯ.'!G730,'ცვლილ. ბიუჯ.'!H730)</f>
        <v>1300000</v>
      </c>
      <c r="H730" s="10">
        <f>SUM('დამტკ. ბიუჯ.'!H730,'ცვლილ. ბიუჯ.'!I730)</f>
        <v>1330000</v>
      </c>
      <c r="I730" s="10">
        <f t="shared" si="49"/>
        <v>2770000</v>
      </c>
      <c r="J730" s="10">
        <f t="shared" si="50"/>
        <v>4070000</v>
      </c>
    </row>
    <row r="731" spans="1:10" x14ac:dyDescent="0.25">
      <c r="A731" t="str">
        <f t="shared" si="48"/>
        <v>b</v>
      </c>
      <c r="B731" s="8"/>
      <c r="C731" s="9" t="s">
        <v>17</v>
      </c>
      <c r="D731" s="10">
        <f>SUM('დამტკ. ბიუჯ.'!D731,'ცვლილ. ბიუჯ.'!E731)</f>
        <v>0</v>
      </c>
      <c r="E731" s="10">
        <f>SUM('დამტკ. ბიუჯ.'!E731,'ცვლილ. ბიუჯ.'!F731)</f>
        <v>0</v>
      </c>
      <c r="F731" s="10">
        <f>SUM('დამტკ. ბიუჯ.'!F731,'ცვლილ. ბიუჯ.'!G731)</f>
        <v>0</v>
      </c>
      <c r="G731" s="10">
        <f>SUM('დამტკ. ბიუჯ.'!G731,'ცვლილ. ბიუჯ.'!H731)</f>
        <v>0</v>
      </c>
      <c r="H731" s="10">
        <f>SUM('დამტკ. ბიუჯ.'!H731,'ცვლილ. ბიუჯ.'!I731)</f>
        <v>0</v>
      </c>
      <c r="I731" s="10">
        <f t="shared" si="49"/>
        <v>0</v>
      </c>
      <c r="J731" s="10">
        <f t="shared" si="50"/>
        <v>0</v>
      </c>
    </row>
    <row r="732" spans="1:10" x14ac:dyDescent="0.25">
      <c r="A732" t="str">
        <f t="shared" si="48"/>
        <v>b</v>
      </c>
      <c r="B732" s="5"/>
      <c r="C732" s="6" t="s">
        <v>18</v>
      </c>
      <c r="D732" s="7">
        <f>SUM('დამტკ. ბიუჯ.'!D732,'ცვლილ. ბიუჯ.'!E732)</f>
        <v>0</v>
      </c>
      <c r="E732" s="7">
        <f>SUM('დამტკ. ბიუჯ.'!E732,'ცვლილ. ბიუჯ.'!F732)</f>
        <v>0</v>
      </c>
      <c r="F732" s="7">
        <f>SUM('დამტკ. ბიუჯ.'!F732,'ცვლილ. ბიუჯ.'!G732)</f>
        <v>0</v>
      </c>
      <c r="G732" s="7">
        <f>SUM('დამტკ. ბიუჯ.'!G732,'ცვლილ. ბიუჯ.'!H732)</f>
        <v>0</v>
      </c>
      <c r="H732" s="7">
        <f>SUM('დამტკ. ბიუჯ.'!H732,'ცვლილ. ბიუჯ.'!I732)</f>
        <v>0</v>
      </c>
      <c r="I732" s="7">
        <f t="shared" si="49"/>
        <v>0</v>
      </c>
      <c r="J732" s="7">
        <f t="shared" si="50"/>
        <v>0</v>
      </c>
    </row>
    <row r="733" spans="1:10" x14ac:dyDescent="0.25">
      <c r="A733" t="str">
        <f t="shared" si="48"/>
        <v>b</v>
      </c>
      <c r="B733" s="5"/>
      <c r="C733" s="6" t="s">
        <v>19</v>
      </c>
      <c r="D733" s="7">
        <f>SUM('დამტკ. ბიუჯ.'!D733,'ცვლილ. ბიუჯ.'!E733)</f>
        <v>0</v>
      </c>
      <c r="E733" s="7">
        <f>SUM('დამტკ. ბიუჯ.'!E733,'ცვლილ. ბიუჯ.'!F733)</f>
        <v>0</v>
      </c>
      <c r="F733" s="7">
        <f>SUM('დამტკ. ბიუჯ.'!F733,'ცვლილ. ბიუჯ.'!G733)</f>
        <v>0</v>
      </c>
      <c r="G733" s="7">
        <f>SUM('დამტკ. ბიუჯ.'!G733,'ცვლილ. ბიუჯ.'!H733)</f>
        <v>0</v>
      </c>
      <c r="H733" s="7">
        <f>SUM('დამტკ. ბიუჯ.'!H733,'ცვლილ. ბიუჯ.'!I733)</f>
        <v>0</v>
      </c>
      <c r="I733" s="7">
        <f t="shared" si="49"/>
        <v>0</v>
      </c>
      <c r="J733" s="7">
        <f t="shared" si="50"/>
        <v>0</v>
      </c>
    </row>
    <row r="734" spans="1:10" ht="15.75" thickBot="1" x14ac:dyDescent="0.3">
      <c r="A734" t="str">
        <f t="shared" si="48"/>
        <v>b</v>
      </c>
      <c r="B734" s="11"/>
      <c r="C734" s="12" t="s">
        <v>20</v>
      </c>
      <c r="D734" s="13">
        <f>SUM('დამტკ. ბიუჯ.'!D734,'ცვლილ. ბიუჯ.'!E734)</f>
        <v>0</v>
      </c>
      <c r="E734" s="13">
        <f>SUM('დამტკ. ბიუჯ.'!E734,'ცვლილ. ბიუჯ.'!F734)</f>
        <v>0</v>
      </c>
      <c r="F734" s="13">
        <f>SUM('დამტკ. ბიუჯ.'!F734,'ცვლილ. ბიუჯ.'!G734)</f>
        <v>0</v>
      </c>
      <c r="G734" s="13">
        <f>SUM('დამტკ. ბიუჯ.'!G734,'ცვლილ. ბიუჯ.'!H734)</f>
        <v>0</v>
      </c>
      <c r="H734" s="13">
        <f>SUM('დამტკ. ბიუჯ.'!H734,'ცვლილ. ბიუჯ.'!I734)</f>
        <v>0</v>
      </c>
      <c r="I734" s="13">
        <f t="shared" si="49"/>
        <v>0</v>
      </c>
      <c r="J734" s="13">
        <f t="shared" si="50"/>
        <v>0</v>
      </c>
    </row>
    <row r="735" spans="1:10" ht="61.5" thickTop="1" thickBot="1" x14ac:dyDescent="0.3">
      <c r="A735" t="str">
        <f t="shared" si="48"/>
        <v>a</v>
      </c>
      <c r="B735" s="3" t="s">
        <v>127</v>
      </c>
      <c r="C735" s="14" t="s">
        <v>128</v>
      </c>
      <c r="D735" s="4">
        <f>SUM('დამტკ. ბიუჯ.'!D735,'ცვლილ. ბიუჯ.'!E735)</f>
        <v>1200000</v>
      </c>
      <c r="E735" s="4">
        <f>SUM('დამტკ. ბიუჯ.'!E735,'ცვლილ. ბიუჯ.'!F735)</f>
        <v>170000</v>
      </c>
      <c r="F735" s="4">
        <f>SUM('დამტკ. ბიუჯ.'!F735,'ცვლილ. ბიუჯ.'!G735)</f>
        <v>400000</v>
      </c>
      <c r="G735" s="4">
        <f>SUM('დამტკ. ბიუჯ.'!G735,'ცვლილ. ბიუჯ.'!H735)</f>
        <v>240000</v>
      </c>
      <c r="H735" s="4">
        <f>SUM('დამტკ. ბიუჯ.'!H735,'ცვლილ. ბიუჯ.'!I735)</f>
        <v>390000</v>
      </c>
      <c r="I735" s="4">
        <f t="shared" si="49"/>
        <v>570000</v>
      </c>
      <c r="J735" s="4">
        <f t="shared" si="50"/>
        <v>810000</v>
      </c>
    </row>
    <row r="736" spans="1:10" ht="15.75" thickTop="1" x14ac:dyDescent="0.25">
      <c r="A736" t="str">
        <f t="shared" si="48"/>
        <v>a</v>
      </c>
      <c r="B736" s="5"/>
      <c r="C736" s="6" t="s">
        <v>10</v>
      </c>
      <c r="D736" s="7">
        <f>SUM('დამტკ. ბიუჯ.'!D736,'ცვლილ. ბიუჯ.'!E736)</f>
        <v>1200000</v>
      </c>
      <c r="E736" s="7">
        <f>SUM('დამტკ. ბიუჯ.'!E736,'ცვლილ. ბიუჯ.'!F736)</f>
        <v>170000</v>
      </c>
      <c r="F736" s="7">
        <f>SUM('დამტკ. ბიუჯ.'!F736,'ცვლილ. ბიუჯ.'!G736)</f>
        <v>400000</v>
      </c>
      <c r="G736" s="7">
        <f>SUM('დამტკ. ბიუჯ.'!G736,'ცვლილ. ბიუჯ.'!H736)</f>
        <v>240000</v>
      </c>
      <c r="H736" s="7">
        <f>SUM('დამტკ. ბიუჯ.'!H736,'ცვლილ. ბიუჯ.'!I736)</f>
        <v>390000</v>
      </c>
      <c r="I736" s="7">
        <f t="shared" si="49"/>
        <v>570000</v>
      </c>
      <c r="J736" s="7">
        <f t="shared" si="50"/>
        <v>810000</v>
      </c>
    </row>
    <row r="737" spans="1:10" x14ac:dyDescent="0.25">
      <c r="A737" t="str">
        <f t="shared" si="48"/>
        <v>b</v>
      </c>
      <c r="B737" s="8"/>
      <c r="C737" s="9" t="s">
        <v>11</v>
      </c>
      <c r="D737" s="10">
        <f>SUM('დამტკ. ბიუჯ.'!D737,'ცვლილ. ბიუჯ.'!E737)</f>
        <v>0</v>
      </c>
      <c r="E737" s="10">
        <f>SUM('დამტკ. ბიუჯ.'!E737,'ცვლილ. ბიუჯ.'!F737)</f>
        <v>0</v>
      </c>
      <c r="F737" s="10">
        <f>SUM('დამტკ. ბიუჯ.'!F737,'ცვლილ. ბიუჯ.'!G737)</f>
        <v>0</v>
      </c>
      <c r="G737" s="10">
        <f>SUM('დამტკ. ბიუჯ.'!G737,'ცვლილ. ბიუჯ.'!H737)</f>
        <v>0</v>
      </c>
      <c r="H737" s="10">
        <f>SUM('დამტკ. ბიუჯ.'!H737,'ცვლილ. ბიუჯ.'!I737)</f>
        <v>0</v>
      </c>
      <c r="I737" s="10">
        <f t="shared" si="49"/>
        <v>0</v>
      </c>
      <c r="J737" s="10">
        <f t="shared" si="50"/>
        <v>0</v>
      </c>
    </row>
    <row r="738" spans="1:10" x14ac:dyDescent="0.25">
      <c r="A738" t="str">
        <f t="shared" si="48"/>
        <v>a</v>
      </c>
      <c r="B738" s="8"/>
      <c r="C738" s="9" t="s">
        <v>12</v>
      </c>
      <c r="D738" s="10">
        <f>SUM('დამტკ. ბიუჯ.'!D738,'ცვლილ. ბიუჯ.'!E738)</f>
        <v>1200000</v>
      </c>
      <c r="E738" s="17">
        <f>SUM('დამტკ. ბიუჯ.'!E738,'ცვლილ. ბიუჯ.'!F738)</f>
        <v>170000</v>
      </c>
      <c r="F738" s="17">
        <f>SUM('დამტკ. ბიუჯ.'!F738,'ცვლილ. ბიუჯ.'!G738)</f>
        <v>400000</v>
      </c>
      <c r="G738" s="17">
        <f>SUM('დამტკ. ბიუჯ.'!G738,'ცვლილ. ბიუჯ.'!H738)</f>
        <v>240000</v>
      </c>
      <c r="H738" s="17">
        <f>SUM('დამტკ. ბიუჯ.'!H738,'ცვლილ. ბიუჯ.'!I738)</f>
        <v>390000</v>
      </c>
      <c r="I738" s="17">
        <f t="shared" si="49"/>
        <v>570000</v>
      </c>
      <c r="J738" s="17">
        <f t="shared" si="50"/>
        <v>810000</v>
      </c>
    </row>
    <row r="739" spans="1:10" x14ac:dyDescent="0.25">
      <c r="A739" t="str">
        <f t="shared" si="48"/>
        <v>b</v>
      </c>
      <c r="B739" s="8"/>
      <c r="C739" s="9" t="s">
        <v>13</v>
      </c>
      <c r="D739" s="10">
        <f>SUM('დამტკ. ბიუჯ.'!D739,'ცვლილ. ბიუჯ.'!E739)</f>
        <v>0</v>
      </c>
      <c r="E739" s="10">
        <f>SUM('დამტკ. ბიუჯ.'!E739,'ცვლილ. ბიუჯ.'!F739)</f>
        <v>0</v>
      </c>
      <c r="F739" s="10">
        <f>SUM('დამტკ. ბიუჯ.'!F739,'ცვლილ. ბიუჯ.'!G739)</f>
        <v>0</v>
      </c>
      <c r="G739" s="10">
        <f>SUM('დამტკ. ბიუჯ.'!G739,'ცვლილ. ბიუჯ.'!H739)</f>
        <v>0</v>
      </c>
      <c r="H739" s="10">
        <f>SUM('დამტკ. ბიუჯ.'!H739,'ცვლილ. ბიუჯ.'!I739)</f>
        <v>0</v>
      </c>
      <c r="I739" s="10">
        <f t="shared" si="49"/>
        <v>0</v>
      </c>
      <c r="J739" s="10">
        <f t="shared" si="50"/>
        <v>0</v>
      </c>
    </row>
    <row r="740" spans="1:10" x14ac:dyDescent="0.25">
      <c r="A740" t="str">
        <f t="shared" si="48"/>
        <v>b</v>
      </c>
      <c r="B740" s="8"/>
      <c r="C740" s="9" t="s">
        <v>14</v>
      </c>
      <c r="D740" s="10">
        <f>SUM('დამტკ. ბიუჯ.'!D740,'ცვლილ. ბიუჯ.'!E740)</f>
        <v>0</v>
      </c>
      <c r="E740" s="10">
        <f>SUM('დამტკ. ბიუჯ.'!E740,'ცვლილ. ბიუჯ.'!F740)</f>
        <v>0</v>
      </c>
      <c r="F740" s="10">
        <f>SUM('დამტკ. ბიუჯ.'!F740,'ცვლილ. ბიუჯ.'!G740)</f>
        <v>0</v>
      </c>
      <c r="G740" s="10">
        <f>SUM('დამტკ. ბიუჯ.'!G740,'ცვლილ. ბიუჯ.'!H740)</f>
        <v>0</v>
      </c>
      <c r="H740" s="10">
        <f>SUM('დამტკ. ბიუჯ.'!H740,'ცვლილ. ბიუჯ.'!I740)</f>
        <v>0</v>
      </c>
      <c r="I740" s="10">
        <f t="shared" si="49"/>
        <v>0</v>
      </c>
      <c r="J740" s="10">
        <f t="shared" si="50"/>
        <v>0</v>
      </c>
    </row>
    <row r="741" spans="1:10" x14ac:dyDescent="0.25">
      <c r="A741" t="str">
        <f t="shared" si="48"/>
        <v>b</v>
      </c>
      <c r="B741" s="8"/>
      <c r="C741" s="9" t="s">
        <v>15</v>
      </c>
      <c r="D741" s="10">
        <f>SUM('დამტკ. ბიუჯ.'!D741,'ცვლილ. ბიუჯ.'!E741)</f>
        <v>0</v>
      </c>
      <c r="E741" s="10">
        <f>SUM('დამტკ. ბიუჯ.'!E741,'ცვლილ. ბიუჯ.'!F741)</f>
        <v>0</v>
      </c>
      <c r="F741" s="10">
        <f>SUM('დამტკ. ბიუჯ.'!F741,'ცვლილ. ბიუჯ.'!G741)</f>
        <v>0</v>
      </c>
      <c r="G741" s="10">
        <f>SUM('დამტკ. ბიუჯ.'!G741,'ცვლილ. ბიუჯ.'!H741)</f>
        <v>0</v>
      </c>
      <c r="H741" s="10">
        <f>SUM('დამტკ. ბიუჯ.'!H741,'ცვლილ. ბიუჯ.'!I741)</f>
        <v>0</v>
      </c>
      <c r="I741" s="10">
        <f t="shared" si="49"/>
        <v>0</v>
      </c>
      <c r="J741" s="10">
        <f t="shared" si="50"/>
        <v>0</v>
      </c>
    </row>
    <row r="742" spans="1:10" x14ac:dyDescent="0.25">
      <c r="A742" t="str">
        <f t="shared" si="48"/>
        <v>b</v>
      </c>
      <c r="B742" s="8"/>
      <c r="C742" s="9" t="s">
        <v>16</v>
      </c>
      <c r="D742" s="10">
        <f>SUM('დამტკ. ბიუჯ.'!D742,'ცვლილ. ბიუჯ.'!E742)</f>
        <v>0</v>
      </c>
      <c r="E742" s="10">
        <f>SUM('დამტკ. ბიუჯ.'!E742,'ცვლილ. ბიუჯ.'!F742)</f>
        <v>0</v>
      </c>
      <c r="F742" s="10">
        <f>SUM('დამტკ. ბიუჯ.'!F742,'ცვლილ. ბიუჯ.'!G742)</f>
        <v>0</v>
      </c>
      <c r="G742" s="10">
        <f>SUM('დამტკ. ბიუჯ.'!G742,'ცვლილ. ბიუჯ.'!H742)</f>
        <v>0</v>
      </c>
      <c r="H742" s="10">
        <f>SUM('დამტკ. ბიუჯ.'!H742,'ცვლილ. ბიუჯ.'!I742)</f>
        <v>0</v>
      </c>
      <c r="I742" s="10">
        <f t="shared" si="49"/>
        <v>0</v>
      </c>
      <c r="J742" s="10">
        <f t="shared" si="50"/>
        <v>0</v>
      </c>
    </row>
    <row r="743" spans="1:10" x14ac:dyDescent="0.25">
      <c r="A743" t="str">
        <f t="shared" si="48"/>
        <v>b</v>
      </c>
      <c r="B743" s="8"/>
      <c r="C743" s="9" t="s">
        <v>17</v>
      </c>
      <c r="D743" s="10">
        <f>SUM('დამტკ. ბიუჯ.'!D743,'ცვლილ. ბიუჯ.'!E743)</f>
        <v>0</v>
      </c>
      <c r="E743" s="10">
        <f>SUM('დამტკ. ბიუჯ.'!E743,'ცვლილ. ბიუჯ.'!F743)</f>
        <v>0</v>
      </c>
      <c r="F743" s="10">
        <f>SUM('დამტკ. ბიუჯ.'!F743,'ცვლილ. ბიუჯ.'!G743)</f>
        <v>0</v>
      </c>
      <c r="G743" s="10">
        <f>SUM('დამტკ. ბიუჯ.'!G743,'ცვლილ. ბიუჯ.'!H743)</f>
        <v>0</v>
      </c>
      <c r="H743" s="10">
        <f>SUM('დამტკ. ბიუჯ.'!H743,'ცვლილ. ბიუჯ.'!I743)</f>
        <v>0</v>
      </c>
      <c r="I743" s="10">
        <f t="shared" si="49"/>
        <v>0</v>
      </c>
      <c r="J743" s="10">
        <f t="shared" si="50"/>
        <v>0</v>
      </c>
    </row>
    <row r="744" spans="1:10" x14ac:dyDescent="0.25">
      <c r="A744" t="str">
        <f t="shared" si="48"/>
        <v>b</v>
      </c>
      <c r="B744" s="5"/>
      <c r="C744" s="6" t="s">
        <v>18</v>
      </c>
      <c r="D744" s="7">
        <f>SUM('დამტკ. ბიუჯ.'!D744,'ცვლილ. ბიუჯ.'!E744)</f>
        <v>0</v>
      </c>
      <c r="E744" s="7">
        <f>SUM('დამტკ. ბიუჯ.'!E744,'ცვლილ. ბიუჯ.'!F744)</f>
        <v>0</v>
      </c>
      <c r="F744" s="7">
        <f>SUM('დამტკ. ბიუჯ.'!F744,'ცვლილ. ბიუჯ.'!G744)</f>
        <v>0</v>
      </c>
      <c r="G744" s="7">
        <f>SUM('დამტკ. ბიუჯ.'!G744,'ცვლილ. ბიუჯ.'!H744)</f>
        <v>0</v>
      </c>
      <c r="H744" s="7">
        <f>SUM('დამტკ. ბიუჯ.'!H744,'ცვლილ. ბიუჯ.'!I744)</f>
        <v>0</v>
      </c>
      <c r="I744" s="7">
        <f t="shared" si="49"/>
        <v>0</v>
      </c>
      <c r="J744" s="7">
        <f t="shared" si="50"/>
        <v>0</v>
      </c>
    </row>
    <row r="745" spans="1:10" x14ac:dyDescent="0.25">
      <c r="A745" t="str">
        <f t="shared" si="48"/>
        <v>b</v>
      </c>
      <c r="B745" s="5"/>
      <c r="C745" s="6" t="s">
        <v>19</v>
      </c>
      <c r="D745" s="7">
        <f>SUM('დამტკ. ბიუჯ.'!D745,'ცვლილ. ბიუჯ.'!E745)</f>
        <v>0</v>
      </c>
      <c r="E745" s="7">
        <f>SUM('დამტკ. ბიუჯ.'!E745,'ცვლილ. ბიუჯ.'!F745)</f>
        <v>0</v>
      </c>
      <c r="F745" s="7">
        <f>SUM('დამტკ. ბიუჯ.'!F745,'ცვლილ. ბიუჯ.'!G745)</f>
        <v>0</v>
      </c>
      <c r="G745" s="7">
        <f>SUM('დამტკ. ბიუჯ.'!G745,'ცვლილ. ბიუჯ.'!H745)</f>
        <v>0</v>
      </c>
      <c r="H745" s="7">
        <f>SUM('დამტკ. ბიუჯ.'!H745,'ცვლილ. ბიუჯ.'!I745)</f>
        <v>0</v>
      </c>
      <c r="I745" s="7">
        <f t="shared" si="49"/>
        <v>0</v>
      </c>
      <c r="J745" s="7">
        <f t="shared" si="50"/>
        <v>0</v>
      </c>
    </row>
    <row r="746" spans="1:10" ht="15.75" thickBot="1" x14ac:dyDescent="0.3">
      <c r="A746" t="str">
        <f t="shared" si="48"/>
        <v>b</v>
      </c>
      <c r="B746" s="11"/>
      <c r="C746" s="12" t="s">
        <v>20</v>
      </c>
      <c r="D746" s="13">
        <f>SUM('დამტკ. ბიუჯ.'!D746,'ცვლილ. ბიუჯ.'!E746)</f>
        <v>0</v>
      </c>
      <c r="E746" s="13">
        <f>SUM('დამტკ. ბიუჯ.'!E746,'ცვლილ. ბიუჯ.'!F746)</f>
        <v>0</v>
      </c>
      <c r="F746" s="13">
        <f>SUM('დამტკ. ბიუჯ.'!F746,'ცვლილ. ბიუჯ.'!G746)</f>
        <v>0</v>
      </c>
      <c r="G746" s="13">
        <f>SUM('დამტკ. ბიუჯ.'!G746,'ცვლილ. ბიუჯ.'!H746)</f>
        <v>0</v>
      </c>
      <c r="H746" s="13">
        <f>SUM('დამტკ. ბიუჯ.'!H746,'ცვლილ. ბიუჯ.'!I746)</f>
        <v>0</v>
      </c>
      <c r="I746" s="13">
        <f t="shared" si="49"/>
        <v>0</v>
      </c>
      <c r="J746" s="13">
        <f t="shared" si="50"/>
        <v>0</v>
      </c>
    </row>
    <row r="747" spans="1:10" ht="91.5" thickTop="1" thickBot="1" x14ac:dyDescent="0.3">
      <c r="A747" t="str">
        <f t="shared" si="48"/>
        <v>a</v>
      </c>
      <c r="B747" s="3" t="s">
        <v>129</v>
      </c>
      <c r="C747" s="14" t="s">
        <v>130</v>
      </c>
      <c r="D747" s="4">
        <f>SUM('დამტკ. ბიუჯ.'!D747,'ცვლილ. ბიუჯ.'!E747)</f>
        <v>2000000</v>
      </c>
      <c r="E747" s="4">
        <f>SUM('დამტკ. ბიუჯ.'!E747,'ცვლილ. ბიუჯ.'!F747)</f>
        <v>0</v>
      </c>
      <c r="F747" s="4">
        <f>SUM('დამტკ. ბიუჯ.'!F747,'ცვლილ. ბიუჯ.'!G747)</f>
        <v>0</v>
      </c>
      <c r="G747" s="4">
        <f>SUM('დამტკ. ბიუჯ.'!G747,'ცვლილ. ბიუჯ.'!H747)</f>
        <v>0</v>
      </c>
      <c r="H747" s="4">
        <f>SUM('დამტკ. ბიუჯ.'!H747,'ცვლილ. ბიუჯ.'!I747)</f>
        <v>2000000</v>
      </c>
      <c r="I747" s="4">
        <f t="shared" si="49"/>
        <v>0</v>
      </c>
      <c r="J747" s="4">
        <f t="shared" si="50"/>
        <v>0</v>
      </c>
    </row>
    <row r="748" spans="1:10" ht="15.75" thickTop="1" x14ac:dyDescent="0.25">
      <c r="A748" t="str">
        <f t="shared" si="48"/>
        <v>a</v>
      </c>
      <c r="B748" s="5"/>
      <c r="C748" s="6" t="s">
        <v>10</v>
      </c>
      <c r="D748" s="7">
        <f>SUM('დამტკ. ბიუჯ.'!D748,'ცვლილ. ბიუჯ.'!E748)</f>
        <v>2000000</v>
      </c>
      <c r="E748" s="7">
        <f>SUM('დამტკ. ბიუჯ.'!E748,'ცვლილ. ბიუჯ.'!F748)</f>
        <v>0</v>
      </c>
      <c r="F748" s="7">
        <f>SUM('დამტკ. ბიუჯ.'!F748,'ცვლილ. ბიუჯ.'!G748)</f>
        <v>0</v>
      </c>
      <c r="G748" s="7">
        <f>SUM('დამტკ. ბიუჯ.'!G748,'ცვლილ. ბიუჯ.'!H748)</f>
        <v>0</v>
      </c>
      <c r="H748" s="7">
        <f>SUM('დამტკ. ბიუჯ.'!H748,'ცვლილ. ბიუჯ.'!I748)</f>
        <v>2000000</v>
      </c>
      <c r="I748" s="7">
        <f t="shared" si="49"/>
        <v>0</v>
      </c>
      <c r="J748" s="7">
        <f t="shared" si="50"/>
        <v>0</v>
      </c>
    </row>
    <row r="749" spans="1:10" x14ac:dyDescent="0.25">
      <c r="A749" t="str">
        <f t="shared" si="48"/>
        <v>b</v>
      </c>
      <c r="B749" s="8"/>
      <c r="C749" s="9" t="s">
        <v>11</v>
      </c>
      <c r="D749" s="10">
        <f>SUM('დამტკ. ბიუჯ.'!D749,'ცვლილ. ბიუჯ.'!E749)</f>
        <v>0</v>
      </c>
      <c r="E749" s="10">
        <f>SUM('დამტკ. ბიუჯ.'!E749,'ცვლილ. ბიუჯ.'!F749)</f>
        <v>0</v>
      </c>
      <c r="F749" s="10">
        <f>SUM('დამტკ. ბიუჯ.'!F749,'ცვლილ. ბიუჯ.'!G749)</f>
        <v>0</v>
      </c>
      <c r="G749" s="10">
        <f>SUM('დამტკ. ბიუჯ.'!G749,'ცვლილ. ბიუჯ.'!H749)</f>
        <v>0</v>
      </c>
      <c r="H749" s="10">
        <f>SUM('დამტკ. ბიუჯ.'!H749,'ცვლილ. ბიუჯ.'!I749)</f>
        <v>0</v>
      </c>
      <c r="I749" s="10">
        <f t="shared" si="49"/>
        <v>0</v>
      </c>
      <c r="J749" s="10">
        <f t="shared" si="50"/>
        <v>0</v>
      </c>
    </row>
    <row r="750" spans="1:10" x14ac:dyDescent="0.25">
      <c r="A750" t="str">
        <f t="shared" si="48"/>
        <v>a</v>
      </c>
      <c r="B750" s="8"/>
      <c r="C750" s="9" t="s">
        <v>12</v>
      </c>
      <c r="D750" s="10">
        <f>SUM('დამტკ. ბიუჯ.'!D750,'ცვლილ. ბიუჯ.'!E750)</f>
        <v>2000000</v>
      </c>
      <c r="E750" s="10">
        <f>SUM('დამტკ. ბიუჯ.'!E750,'ცვლილ. ბიუჯ.'!F750)</f>
        <v>0</v>
      </c>
      <c r="F750" s="10">
        <f>SUM('დამტკ. ბიუჯ.'!F750,'ცვლილ. ბიუჯ.'!G750)</f>
        <v>0</v>
      </c>
      <c r="G750" s="10">
        <f>SUM('დამტკ. ბიუჯ.'!G750,'ცვლილ. ბიუჯ.'!H750)</f>
        <v>0</v>
      </c>
      <c r="H750" s="10">
        <f>SUM('დამტკ. ბიუჯ.'!H750,'ცვლილ. ბიუჯ.'!I750)</f>
        <v>2000000</v>
      </c>
      <c r="I750" s="10">
        <f t="shared" si="49"/>
        <v>0</v>
      </c>
      <c r="J750" s="10">
        <f t="shared" si="50"/>
        <v>0</v>
      </c>
    </row>
    <row r="751" spans="1:10" x14ac:dyDescent="0.25">
      <c r="A751" t="str">
        <f t="shared" si="48"/>
        <v>b</v>
      </c>
      <c r="B751" s="8"/>
      <c r="C751" s="9" t="s">
        <v>13</v>
      </c>
      <c r="D751" s="10">
        <f>SUM('დამტკ. ბიუჯ.'!D751,'ცვლილ. ბიუჯ.'!E751)</f>
        <v>0</v>
      </c>
      <c r="E751" s="10">
        <f>SUM('დამტკ. ბიუჯ.'!E751,'ცვლილ. ბიუჯ.'!F751)</f>
        <v>0</v>
      </c>
      <c r="F751" s="10">
        <f>SUM('დამტკ. ბიუჯ.'!F751,'ცვლილ. ბიუჯ.'!G751)</f>
        <v>0</v>
      </c>
      <c r="G751" s="10">
        <f>SUM('დამტკ. ბიუჯ.'!G751,'ცვლილ. ბიუჯ.'!H751)</f>
        <v>0</v>
      </c>
      <c r="H751" s="10">
        <f>SUM('დამტკ. ბიუჯ.'!H751,'ცვლილ. ბიუჯ.'!I751)</f>
        <v>0</v>
      </c>
      <c r="I751" s="10">
        <f t="shared" si="49"/>
        <v>0</v>
      </c>
      <c r="J751" s="10">
        <f t="shared" si="50"/>
        <v>0</v>
      </c>
    </row>
    <row r="752" spans="1:10" x14ac:dyDescent="0.25">
      <c r="A752" t="str">
        <f t="shared" si="48"/>
        <v>b</v>
      </c>
      <c r="B752" s="8"/>
      <c r="C752" s="9" t="s">
        <v>14</v>
      </c>
      <c r="D752" s="10">
        <f>SUM('დამტკ. ბიუჯ.'!D752,'ცვლილ. ბიუჯ.'!E752)</f>
        <v>0</v>
      </c>
      <c r="E752" s="10">
        <f>SUM('დამტკ. ბიუჯ.'!E752,'ცვლილ. ბიუჯ.'!F752)</f>
        <v>0</v>
      </c>
      <c r="F752" s="10">
        <f>SUM('დამტკ. ბიუჯ.'!F752,'ცვლილ. ბიუჯ.'!G752)</f>
        <v>0</v>
      </c>
      <c r="G752" s="10">
        <f>SUM('დამტკ. ბიუჯ.'!G752,'ცვლილ. ბიუჯ.'!H752)</f>
        <v>0</v>
      </c>
      <c r="H752" s="10">
        <f>SUM('დამტკ. ბიუჯ.'!H752,'ცვლილ. ბიუჯ.'!I752)</f>
        <v>0</v>
      </c>
      <c r="I752" s="10">
        <f t="shared" si="49"/>
        <v>0</v>
      </c>
      <c r="J752" s="10">
        <f t="shared" si="50"/>
        <v>0</v>
      </c>
    </row>
    <row r="753" spans="1:10" x14ac:dyDescent="0.25">
      <c r="A753" t="str">
        <f t="shared" si="48"/>
        <v>b</v>
      </c>
      <c r="B753" s="8"/>
      <c r="C753" s="9" t="s">
        <v>15</v>
      </c>
      <c r="D753" s="10">
        <f>SUM('დამტკ. ბიუჯ.'!D753,'ცვლილ. ბიუჯ.'!E753)</f>
        <v>0</v>
      </c>
      <c r="E753" s="10">
        <f>SUM('დამტკ. ბიუჯ.'!E753,'ცვლილ. ბიუჯ.'!F753)</f>
        <v>0</v>
      </c>
      <c r="F753" s="10">
        <f>SUM('დამტკ. ბიუჯ.'!F753,'ცვლილ. ბიუჯ.'!G753)</f>
        <v>0</v>
      </c>
      <c r="G753" s="10">
        <f>SUM('დამტკ. ბიუჯ.'!G753,'ცვლილ. ბიუჯ.'!H753)</f>
        <v>0</v>
      </c>
      <c r="H753" s="10">
        <f>SUM('დამტკ. ბიუჯ.'!H753,'ცვლილ. ბიუჯ.'!I753)</f>
        <v>0</v>
      </c>
      <c r="I753" s="10">
        <f t="shared" si="49"/>
        <v>0</v>
      </c>
      <c r="J753" s="10">
        <f t="shared" si="50"/>
        <v>0</v>
      </c>
    </row>
    <row r="754" spans="1:10" x14ac:dyDescent="0.25">
      <c r="A754" t="str">
        <f t="shared" si="48"/>
        <v>b</v>
      </c>
      <c r="B754" s="8"/>
      <c r="C754" s="9" t="s">
        <v>16</v>
      </c>
      <c r="D754" s="10">
        <f>SUM('დამტკ. ბიუჯ.'!D754,'ცვლილ. ბიუჯ.'!E754)</f>
        <v>0</v>
      </c>
      <c r="E754" s="10">
        <f>SUM('დამტკ. ბიუჯ.'!E754,'ცვლილ. ბიუჯ.'!F754)</f>
        <v>0</v>
      </c>
      <c r="F754" s="10">
        <f>SUM('დამტკ. ბიუჯ.'!F754,'ცვლილ. ბიუჯ.'!G754)</f>
        <v>0</v>
      </c>
      <c r="G754" s="10">
        <f>SUM('დამტკ. ბიუჯ.'!G754,'ცვლილ. ბიუჯ.'!H754)</f>
        <v>0</v>
      </c>
      <c r="H754" s="10">
        <f>SUM('დამტკ. ბიუჯ.'!H754,'ცვლილ. ბიუჯ.'!I754)</f>
        <v>0</v>
      </c>
      <c r="I754" s="10">
        <f t="shared" si="49"/>
        <v>0</v>
      </c>
      <c r="J754" s="10">
        <f t="shared" si="50"/>
        <v>0</v>
      </c>
    </row>
    <row r="755" spans="1:10" x14ac:dyDescent="0.25">
      <c r="A755" t="str">
        <f t="shared" si="48"/>
        <v>b</v>
      </c>
      <c r="B755" s="8"/>
      <c r="C755" s="9" t="s">
        <v>17</v>
      </c>
      <c r="D755" s="10">
        <f>SUM('დამტკ. ბიუჯ.'!D755,'ცვლილ. ბიუჯ.'!E755)</f>
        <v>0</v>
      </c>
      <c r="E755" s="10">
        <f>SUM('დამტკ. ბიუჯ.'!E755,'ცვლილ. ბიუჯ.'!F755)</f>
        <v>0</v>
      </c>
      <c r="F755" s="10">
        <f>SUM('დამტკ. ბიუჯ.'!F755,'ცვლილ. ბიუჯ.'!G755)</f>
        <v>0</v>
      </c>
      <c r="G755" s="10">
        <f>SUM('დამტკ. ბიუჯ.'!G755,'ცვლილ. ბიუჯ.'!H755)</f>
        <v>0</v>
      </c>
      <c r="H755" s="10">
        <f>SUM('დამტკ. ბიუჯ.'!H755,'ცვლილ. ბიუჯ.'!I755)</f>
        <v>0</v>
      </c>
      <c r="I755" s="10">
        <f t="shared" si="49"/>
        <v>0</v>
      </c>
      <c r="J755" s="10">
        <f t="shared" si="50"/>
        <v>0</v>
      </c>
    </row>
    <row r="756" spans="1:10" x14ac:dyDescent="0.25">
      <c r="A756" t="str">
        <f t="shared" si="48"/>
        <v>b</v>
      </c>
      <c r="B756" s="5"/>
      <c r="C756" s="6" t="s">
        <v>18</v>
      </c>
      <c r="D756" s="7">
        <f>SUM('დამტკ. ბიუჯ.'!D756,'ცვლილ. ბიუჯ.'!E756)</f>
        <v>0</v>
      </c>
      <c r="E756" s="7">
        <f>SUM('დამტკ. ბიუჯ.'!E756,'ცვლილ. ბიუჯ.'!F756)</f>
        <v>0</v>
      </c>
      <c r="F756" s="7">
        <f>SUM('დამტკ. ბიუჯ.'!F756,'ცვლილ. ბიუჯ.'!G756)</f>
        <v>0</v>
      </c>
      <c r="G756" s="7">
        <f>SUM('დამტკ. ბიუჯ.'!G756,'ცვლილ. ბიუჯ.'!H756)</f>
        <v>0</v>
      </c>
      <c r="H756" s="7">
        <f>SUM('დამტკ. ბიუჯ.'!H756,'ცვლილ. ბიუჯ.'!I756)</f>
        <v>0</v>
      </c>
      <c r="I756" s="7">
        <f t="shared" si="49"/>
        <v>0</v>
      </c>
      <c r="J756" s="7">
        <f t="shared" si="50"/>
        <v>0</v>
      </c>
    </row>
    <row r="757" spans="1:10" x14ac:dyDescent="0.25">
      <c r="A757" t="str">
        <f t="shared" si="48"/>
        <v>b</v>
      </c>
      <c r="B757" s="5"/>
      <c r="C757" s="6" t="s">
        <v>19</v>
      </c>
      <c r="D757" s="7">
        <f>SUM('დამტკ. ბიუჯ.'!D757,'ცვლილ. ბიუჯ.'!E757)</f>
        <v>0</v>
      </c>
      <c r="E757" s="7">
        <f>SUM('დამტკ. ბიუჯ.'!E757,'ცვლილ. ბიუჯ.'!F757)</f>
        <v>0</v>
      </c>
      <c r="F757" s="7">
        <f>SUM('დამტკ. ბიუჯ.'!F757,'ცვლილ. ბიუჯ.'!G757)</f>
        <v>0</v>
      </c>
      <c r="G757" s="7">
        <f>SUM('დამტკ. ბიუჯ.'!G757,'ცვლილ. ბიუჯ.'!H757)</f>
        <v>0</v>
      </c>
      <c r="H757" s="7">
        <f>SUM('დამტკ. ბიუჯ.'!H757,'ცვლილ. ბიუჯ.'!I757)</f>
        <v>0</v>
      </c>
      <c r="I757" s="7">
        <f t="shared" si="49"/>
        <v>0</v>
      </c>
      <c r="J757" s="7">
        <f t="shared" si="50"/>
        <v>0</v>
      </c>
    </row>
    <row r="758" spans="1:10" ht="15.75" thickBot="1" x14ac:dyDescent="0.3">
      <c r="A758" t="str">
        <f t="shared" si="48"/>
        <v>b</v>
      </c>
      <c r="B758" s="11"/>
      <c r="C758" s="12" t="s">
        <v>20</v>
      </c>
      <c r="D758" s="13">
        <f>SUM('დამტკ. ბიუჯ.'!D758,'ცვლილ. ბიუჯ.'!E758)</f>
        <v>0</v>
      </c>
      <c r="E758" s="13">
        <f>SUM('დამტკ. ბიუჯ.'!E758,'ცვლილ. ბიუჯ.'!F758)</f>
        <v>0</v>
      </c>
      <c r="F758" s="13">
        <f>SUM('დამტკ. ბიუჯ.'!F758,'ცვლილ. ბიუჯ.'!G758)</f>
        <v>0</v>
      </c>
      <c r="G758" s="13">
        <f>SUM('დამტკ. ბიუჯ.'!G758,'ცვლილ. ბიუჯ.'!H758)</f>
        <v>0</v>
      </c>
      <c r="H758" s="13">
        <f>SUM('დამტკ. ბიუჯ.'!H758,'ცვლილ. ბიუჯ.'!I758)</f>
        <v>0</v>
      </c>
      <c r="I758" s="13">
        <f t="shared" si="49"/>
        <v>0</v>
      </c>
      <c r="J758" s="13">
        <f t="shared" si="50"/>
        <v>0</v>
      </c>
    </row>
    <row r="759" spans="1:10" ht="32.25" customHeight="1" thickTop="1" thickBot="1" x14ac:dyDescent="0.3">
      <c r="A759" t="str">
        <f t="shared" si="48"/>
        <v>a</v>
      </c>
      <c r="B759" s="16" t="s">
        <v>131</v>
      </c>
      <c r="C759" s="4" t="s">
        <v>132</v>
      </c>
      <c r="D759" s="4">
        <f>SUM('დამტკ. ბიუჯ.'!D759,'ცვლილ. ბიუჯ.'!E759)</f>
        <v>5500000</v>
      </c>
      <c r="E759" s="4">
        <f>SUM('დამტკ. ბიუჯ.'!E759,'ცვლილ. ბიუჯ.'!F759)</f>
        <v>1133000</v>
      </c>
      <c r="F759" s="4">
        <f>SUM('დამტკ. ბიუჯ.'!F759,'ცვლილ. ბიუჯ.'!G759)</f>
        <v>1936000</v>
      </c>
      <c r="G759" s="4">
        <f>SUM('დამტკ. ბიუჯ.'!G759,'ცვლილ. ბიუჯ.'!H759)</f>
        <v>1168500</v>
      </c>
      <c r="H759" s="4">
        <f>SUM('დამტკ. ბიუჯ.'!H759,'ცვლილ. ბიუჯ.'!I759)</f>
        <v>1262500</v>
      </c>
      <c r="I759" s="4">
        <f t="shared" si="49"/>
        <v>3069000</v>
      </c>
      <c r="J759" s="4">
        <f t="shared" si="50"/>
        <v>4237500</v>
      </c>
    </row>
    <row r="760" spans="1:10" ht="15.75" thickTop="1" x14ac:dyDescent="0.25">
      <c r="A760" t="str">
        <f t="shared" si="48"/>
        <v>a</v>
      </c>
      <c r="B760" s="5"/>
      <c r="C760" s="6" t="s">
        <v>10</v>
      </c>
      <c r="D760" s="7">
        <f>SUM('დამტკ. ბიუჯ.'!D760,'ცვლილ. ბიუჯ.'!E760)</f>
        <v>5500000</v>
      </c>
      <c r="E760" s="7">
        <f>SUM('დამტკ. ბიუჯ.'!E760,'ცვლილ. ბიუჯ.'!F760)</f>
        <v>1133000</v>
      </c>
      <c r="F760" s="7">
        <f>SUM('დამტკ. ბიუჯ.'!F760,'ცვლილ. ბიუჯ.'!G760)</f>
        <v>1936000</v>
      </c>
      <c r="G760" s="7">
        <f>SUM('დამტკ. ბიუჯ.'!G760,'ცვლილ. ბიუჯ.'!H760)</f>
        <v>1168500</v>
      </c>
      <c r="H760" s="7">
        <f>SUM('დამტკ. ბიუჯ.'!H760,'ცვლილ. ბიუჯ.'!I760)</f>
        <v>1262500</v>
      </c>
      <c r="I760" s="7">
        <f t="shared" si="49"/>
        <v>3069000</v>
      </c>
      <c r="J760" s="7">
        <f t="shared" si="50"/>
        <v>4237500</v>
      </c>
    </row>
    <row r="761" spans="1:10" x14ac:dyDescent="0.25">
      <c r="A761" t="str">
        <f t="shared" si="48"/>
        <v>b</v>
      </c>
      <c r="B761" s="8"/>
      <c r="C761" s="9" t="s">
        <v>11</v>
      </c>
      <c r="D761" s="10">
        <f>SUM('დამტკ. ბიუჯ.'!D761,'ცვლილ. ბიუჯ.'!E761)</f>
        <v>0</v>
      </c>
      <c r="E761" s="10">
        <f>SUM('დამტკ. ბიუჯ.'!E761,'ცვლილ. ბიუჯ.'!F761)</f>
        <v>0</v>
      </c>
      <c r="F761" s="10">
        <f>SUM('დამტკ. ბიუჯ.'!F761,'ცვლილ. ბიუჯ.'!G761)</f>
        <v>0</v>
      </c>
      <c r="G761" s="10">
        <f>SUM('დამტკ. ბიუჯ.'!G761,'ცვლილ. ბიუჯ.'!H761)</f>
        <v>0</v>
      </c>
      <c r="H761" s="10">
        <f>SUM('დამტკ. ბიუჯ.'!H761,'ცვლილ. ბიუჯ.'!I761)</f>
        <v>0</v>
      </c>
      <c r="I761" s="10">
        <f t="shared" si="49"/>
        <v>0</v>
      </c>
      <c r="J761" s="10">
        <f t="shared" si="50"/>
        <v>0</v>
      </c>
    </row>
    <row r="762" spans="1:10" x14ac:dyDescent="0.25">
      <c r="A762" t="str">
        <f t="shared" si="48"/>
        <v>a</v>
      </c>
      <c r="B762" s="8"/>
      <c r="C762" s="9" t="s">
        <v>12</v>
      </c>
      <c r="D762" s="10">
        <f>SUM('დამტკ. ბიუჯ.'!D762,'ცვლილ. ბიუჯ.'!E762)</f>
        <v>149000</v>
      </c>
      <c r="E762" s="10">
        <f>SUM('დამტკ. ბიუჯ.'!E762,'ცვლილ. ბიუჯ.'!F762)</f>
        <v>37500</v>
      </c>
      <c r="F762" s="10">
        <f>SUM('დამტკ. ბიუჯ.'!F762,'ცვლილ. ბიუჯ.'!G762)</f>
        <v>37500</v>
      </c>
      <c r="G762" s="10">
        <f>SUM('დამტკ. ბიუჯ.'!G762,'ცვლილ. ბიუჯ.'!H762)</f>
        <v>37500</v>
      </c>
      <c r="H762" s="10">
        <f>SUM('დამტკ. ბიუჯ.'!H762,'ცვლილ. ბიუჯ.'!I762)</f>
        <v>36500</v>
      </c>
      <c r="I762" s="10">
        <f t="shared" si="49"/>
        <v>75000</v>
      </c>
      <c r="J762" s="10">
        <f t="shared" si="50"/>
        <v>112500</v>
      </c>
    </row>
    <row r="763" spans="1:10" x14ac:dyDescent="0.25">
      <c r="A763" t="str">
        <f t="shared" si="48"/>
        <v>b</v>
      </c>
      <c r="B763" s="8"/>
      <c r="C763" s="9" t="s">
        <v>13</v>
      </c>
      <c r="D763" s="10">
        <f>SUM('დამტკ. ბიუჯ.'!D763,'ცვლილ. ბიუჯ.'!E763)</f>
        <v>0</v>
      </c>
      <c r="E763" s="10">
        <f>SUM('დამტკ. ბიუჯ.'!E763,'ცვლილ. ბიუჯ.'!F763)</f>
        <v>0</v>
      </c>
      <c r="F763" s="10">
        <f>SUM('დამტკ. ბიუჯ.'!F763,'ცვლილ. ბიუჯ.'!G763)</f>
        <v>0</v>
      </c>
      <c r="G763" s="10">
        <f>SUM('დამტკ. ბიუჯ.'!G763,'ცვლილ. ბიუჯ.'!H763)</f>
        <v>0</v>
      </c>
      <c r="H763" s="10">
        <f>SUM('დამტკ. ბიუჯ.'!H763,'ცვლილ. ბიუჯ.'!I763)</f>
        <v>0</v>
      </c>
      <c r="I763" s="10">
        <f t="shared" si="49"/>
        <v>0</v>
      </c>
      <c r="J763" s="10">
        <f t="shared" si="50"/>
        <v>0</v>
      </c>
    </row>
    <row r="764" spans="1:10" x14ac:dyDescent="0.25">
      <c r="A764" t="str">
        <f t="shared" si="48"/>
        <v>b</v>
      </c>
      <c r="B764" s="8"/>
      <c r="C764" s="9" t="s">
        <v>14</v>
      </c>
      <c r="D764" s="10">
        <f>SUM('დამტკ. ბიუჯ.'!D764,'ცვლილ. ბიუჯ.'!E764)</f>
        <v>0</v>
      </c>
      <c r="E764" s="10">
        <f>SUM('დამტკ. ბიუჯ.'!E764,'ცვლილ. ბიუჯ.'!F764)</f>
        <v>0</v>
      </c>
      <c r="F764" s="10">
        <f>SUM('დამტკ. ბიუჯ.'!F764,'ცვლილ. ბიუჯ.'!G764)</f>
        <v>0</v>
      </c>
      <c r="G764" s="10">
        <f>SUM('დამტკ. ბიუჯ.'!G764,'ცვლილ. ბიუჯ.'!H764)</f>
        <v>0</v>
      </c>
      <c r="H764" s="10">
        <f>SUM('დამტკ. ბიუჯ.'!H764,'ცვლილ. ბიუჯ.'!I764)</f>
        <v>0</v>
      </c>
      <c r="I764" s="10">
        <f t="shared" si="49"/>
        <v>0</v>
      </c>
      <c r="J764" s="10">
        <f t="shared" si="50"/>
        <v>0</v>
      </c>
    </row>
    <row r="765" spans="1:10" x14ac:dyDescent="0.25">
      <c r="A765" t="str">
        <f t="shared" si="48"/>
        <v>b</v>
      </c>
      <c r="B765" s="8"/>
      <c r="C765" s="9" t="s">
        <v>15</v>
      </c>
      <c r="D765" s="10">
        <f>SUM('დამტკ. ბიუჯ.'!D765,'ცვლილ. ბიუჯ.'!E765)</f>
        <v>0</v>
      </c>
      <c r="E765" s="10">
        <f>SUM('დამტკ. ბიუჯ.'!E765,'ცვლილ. ბიუჯ.'!F765)</f>
        <v>0</v>
      </c>
      <c r="F765" s="10">
        <f>SUM('დამტკ. ბიუჯ.'!F765,'ცვლილ. ბიუჯ.'!G765)</f>
        <v>0</v>
      </c>
      <c r="G765" s="10">
        <f>SUM('დამტკ. ბიუჯ.'!G765,'ცვლილ. ბიუჯ.'!H765)</f>
        <v>0</v>
      </c>
      <c r="H765" s="10">
        <f>SUM('დამტკ. ბიუჯ.'!H765,'ცვლილ. ბიუჯ.'!I765)</f>
        <v>0</v>
      </c>
      <c r="I765" s="10">
        <f t="shared" si="49"/>
        <v>0</v>
      </c>
      <c r="J765" s="10">
        <f t="shared" si="50"/>
        <v>0</v>
      </c>
    </row>
    <row r="766" spans="1:10" x14ac:dyDescent="0.25">
      <c r="A766" t="str">
        <f t="shared" si="48"/>
        <v>a</v>
      </c>
      <c r="B766" s="8"/>
      <c r="C766" s="9" t="s">
        <v>16</v>
      </c>
      <c r="D766" s="10">
        <f>SUM('დამტკ. ბიუჯ.'!D766,'ცვლილ. ბიუჯ.'!E766)</f>
        <v>5351000</v>
      </c>
      <c r="E766" s="10">
        <f>SUM('დამტკ. ბიუჯ.'!E766,'ცვლილ. ბიუჯ.'!F766)</f>
        <v>1095500</v>
      </c>
      <c r="F766" s="10">
        <f>SUM('დამტკ. ბიუჯ.'!F766,'ცვლილ. ბიუჯ.'!G766)</f>
        <v>1898500</v>
      </c>
      <c r="G766" s="10">
        <f>SUM('დამტკ. ბიუჯ.'!G766,'ცვლილ. ბიუჯ.'!H766)</f>
        <v>1131000</v>
      </c>
      <c r="H766" s="10">
        <f>SUM('დამტკ. ბიუჯ.'!H766,'ცვლილ. ბიუჯ.'!I766)</f>
        <v>1226000</v>
      </c>
      <c r="I766" s="10">
        <f t="shared" si="49"/>
        <v>2994000</v>
      </c>
      <c r="J766" s="10">
        <f t="shared" si="50"/>
        <v>4125000</v>
      </c>
    </row>
    <row r="767" spans="1:10" x14ac:dyDescent="0.25">
      <c r="A767" t="str">
        <f t="shared" si="48"/>
        <v>b</v>
      </c>
      <c r="B767" s="8"/>
      <c r="C767" s="9" t="s">
        <v>17</v>
      </c>
      <c r="D767" s="10">
        <f>SUM('დამტკ. ბიუჯ.'!D767,'ცვლილ. ბიუჯ.'!E767)</f>
        <v>0</v>
      </c>
      <c r="E767" s="10">
        <f>SUM('დამტკ. ბიუჯ.'!E767,'ცვლილ. ბიუჯ.'!F767)</f>
        <v>0</v>
      </c>
      <c r="F767" s="10">
        <f>SUM('დამტკ. ბიუჯ.'!F767,'ცვლილ. ბიუჯ.'!G767)</f>
        <v>0</v>
      </c>
      <c r="G767" s="10">
        <f>SUM('დამტკ. ბიუჯ.'!G767,'ცვლილ. ბიუჯ.'!H767)</f>
        <v>0</v>
      </c>
      <c r="H767" s="10">
        <f>SUM('დამტკ. ბიუჯ.'!H767,'ცვლილ. ბიუჯ.'!I767)</f>
        <v>0</v>
      </c>
      <c r="I767" s="10">
        <f t="shared" si="49"/>
        <v>0</v>
      </c>
      <c r="J767" s="10">
        <f t="shared" si="50"/>
        <v>0</v>
      </c>
    </row>
    <row r="768" spans="1:10" x14ac:dyDescent="0.25">
      <c r="A768" t="str">
        <f t="shared" ref="A768:A855" si="51">IF(OR(D768&lt;&gt;0,E768&lt;&gt;0,F768&lt;&gt;0,G768&lt;&gt;0,H768&lt;&gt;0,),"a","b")</f>
        <v>b</v>
      </c>
      <c r="B768" s="5"/>
      <c r="C768" s="6" t="s">
        <v>18</v>
      </c>
      <c r="D768" s="7">
        <f>SUM('დამტკ. ბიუჯ.'!D768,'ცვლილ. ბიუჯ.'!E768)</f>
        <v>0</v>
      </c>
      <c r="E768" s="7">
        <f>SUM('დამტკ. ბიუჯ.'!E768,'ცვლილ. ბიუჯ.'!F768)</f>
        <v>0</v>
      </c>
      <c r="F768" s="7">
        <f>SUM('დამტკ. ბიუჯ.'!F768,'ცვლილ. ბიუჯ.'!G768)</f>
        <v>0</v>
      </c>
      <c r="G768" s="7">
        <f>SUM('დამტკ. ბიუჯ.'!G768,'ცვლილ. ბიუჯ.'!H768)</f>
        <v>0</v>
      </c>
      <c r="H768" s="7">
        <f>SUM('დამტკ. ბიუჯ.'!H768,'ცვლილ. ბიუჯ.'!I768)</f>
        <v>0</v>
      </c>
      <c r="I768" s="7">
        <f t="shared" ref="I768:I855" si="52">SUM(E768,F768)</f>
        <v>0</v>
      </c>
      <c r="J768" s="7">
        <f t="shared" ref="J768:J855" si="53">SUM(E768,F768,G768)</f>
        <v>0</v>
      </c>
    </row>
    <row r="769" spans="1:10" x14ac:dyDescent="0.25">
      <c r="A769" t="str">
        <f t="shared" si="51"/>
        <v>b</v>
      </c>
      <c r="B769" s="5"/>
      <c r="C769" s="6" t="s">
        <v>19</v>
      </c>
      <c r="D769" s="7">
        <f>SUM('დამტკ. ბიუჯ.'!D769,'ცვლილ. ბიუჯ.'!E769)</f>
        <v>0</v>
      </c>
      <c r="E769" s="7">
        <f>SUM('დამტკ. ბიუჯ.'!E769,'ცვლილ. ბიუჯ.'!F769)</f>
        <v>0</v>
      </c>
      <c r="F769" s="7">
        <f>SUM('დამტკ. ბიუჯ.'!F769,'ცვლილ. ბიუჯ.'!G769)</f>
        <v>0</v>
      </c>
      <c r="G769" s="7">
        <f>SUM('დამტკ. ბიუჯ.'!G769,'ცვლილ. ბიუჯ.'!H769)</f>
        <v>0</v>
      </c>
      <c r="H769" s="7">
        <f>SUM('დამტკ. ბიუჯ.'!H769,'ცვლილ. ბიუჯ.'!I769)</f>
        <v>0</v>
      </c>
      <c r="I769" s="7">
        <f t="shared" si="52"/>
        <v>0</v>
      </c>
      <c r="J769" s="7">
        <f t="shared" si="53"/>
        <v>0</v>
      </c>
    </row>
    <row r="770" spans="1:10" ht="15.75" thickBot="1" x14ac:dyDescent="0.3">
      <c r="A770" t="str">
        <f t="shared" si="51"/>
        <v>b</v>
      </c>
      <c r="B770" s="11"/>
      <c r="C770" s="12" t="s">
        <v>20</v>
      </c>
      <c r="D770" s="13">
        <f>SUM('დამტკ. ბიუჯ.'!D770,'ცვლილ. ბიუჯ.'!E770)</f>
        <v>0</v>
      </c>
      <c r="E770" s="13">
        <f>SUM('დამტკ. ბიუჯ.'!E770,'ცვლილ. ბიუჯ.'!F770)</f>
        <v>0</v>
      </c>
      <c r="F770" s="13">
        <f>SUM('დამტკ. ბიუჯ.'!F770,'ცვლილ. ბიუჯ.'!G770)</f>
        <v>0</v>
      </c>
      <c r="G770" s="13">
        <f>SUM('დამტკ. ბიუჯ.'!G770,'ცვლილ. ბიუჯ.'!H770)</f>
        <v>0</v>
      </c>
      <c r="H770" s="13">
        <f>SUM('დამტკ. ბიუჯ.'!H770,'ცვლილ. ბიუჯ.'!I770)</f>
        <v>0</v>
      </c>
      <c r="I770" s="13">
        <f t="shared" si="52"/>
        <v>0</v>
      </c>
      <c r="J770" s="13">
        <f t="shared" si="53"/>
        <v>0</v>
      </c>
    </row>
    <row r="771" spans="1:10" ht="32.25" customHeight="1" thickTop="1" thickBot="1" x14ac:dyDescent="0.3">
      <c r="A771" t="str">
        <f t="shared" si="51"/>
        <v>a</v>
      </c>
      <c r="B771" s="16" t="s">
        <v>133</v>
      </c>
      <c r="C771" s="4" t="s">
        <v>132</v>
      </c>
      <c r="D771" s="4">
        <f>SUM('დამტკ. ბიუჯ.'!D771,'ცვლილ. ბიუჯ.'!E771)</f>
        <v>5026000</v>
      </c>
      <c r="E771" s="4">
        <f>SUM('დამტკ. ბიუჯ.'!E771,'ცვლილ. ბიუჯ.'!F771)</f>
        <v>1109000</v>
      </c>
      <c r="F771" s="4">
        <f>SUM('დამტკ. ბიუჯ.'!F771,'ცვლილ. ბიუჯ.'!G771)</f>
        <v>1582000</v>
      </c>
      <c r="G771" s="4">
        <f>SUM('დამტკ. ბიუჯ.'!G771,'ცვლილ. ბიუჯ.'!H771)</f>
        <v>1102500</v>
      </c>
      <c r="H771" s="4">
        <f>SUM('დამტკ. ბიუჯ.'!H771,'ცვლილ. ბიუჯ.'!I771)</f>
        <v>1232500</v>
      </c>
      <c r="I771" s="4">
        <f t="shared" si="52"/>
        <v>2691000</v>
      </c>
      <c r="J771" s="4">
        <f t="shared" si="53"/>
        <v>3793500</v>
      </c>
    </row>
    <row r="772" spans="1:10" ht="15.75" thickTop="1" x14ac:dyDescent="0.25">
      <c r="A772" t="str">
        <f t="shared" si="51"/>
        <v>a</v>
      </c>
      <c r="B772" s="5"/>
      <c r="C772" s="6" t="s">
        <v>10</v>
      </c>
      <c r="D772" s="7">
        <f>SUM('დამტკ. ბიუჯ.'!D772,'ცვლილ. ბიუჯ.'!E772)</f>
        <v>5026000</v>
      </c>
      <c r="E772" s="7">
        <f>SUM('დამტკ. ბიუჯ.'!E772,'ცვლილ. ბიუჯ.'!F772)</f>
        <v>1109000</v>
      </c>
      <c r="F772" s="7">
        <f>SUM('დამტკ. ბიუჯ.'!F772,'ცვლილ. ბიუჯ.'!G772)</f>
        <v>1582000</v>
      </c>
      <c r="G772" s="7">
        <f>SUM('დამტკ. ბიუჯ.'!G772,'ცვლილ. ბიუჯ.'!H772)</f>
        <v>1102500</v>
      </c>
      <c r="H772" s="7">
        <f>SUM('დამტკ. ბიუჯ.'!H772,'ცვლილ. ბიუჯ.'!I772)</f>
        <v>1232500</v>
      </c>
      <c r="I772" s="7">
        <f t="shared" si="52"/>
        <v>2691000</v>
      </c>
      <c r="J772" s="7">
        <f t="shared" si="53"/>
        <v>3793500</v>
      </c>
    </row>
    <row r="773" spans="1:10" x14ac:dyDescent="0.25">
      <c r="A773" t="str">
        <f t="shared" si="51"/>
        <v>b</v>
      </c>
      <c r="B773" s="8"/>
      <c r="C773" s="9" t="s">
        <v>11</v>
      </c>
      <c r="D773" s="10">
        <f>SUM('დამტკ. ბიუჯ.'!D773,'ცვლილ. ბიუჯ.'!E773)</f>
        <v>0</v>
      </c>
      <c r="E773" s="10">
        <f>SUM('დამტკ. ბიუჯ.'!E773,'ცვლილ. ბიუჯ.'!F773)</f>
        <v>0</v>
      </c>
      <c r="F773" s="10">
        <f>SUM('დამტკ. ბიუჯ.'!F773,'ცვლილ. ბიუჯ.'!G773)</f>
        <v>0</v>
      </c>
      <c r="G773" s="10">
        <f>SUM('დამტკ. ბიუჯ.'!G773,'ცვლილ. ბიუჯ.'!H773)</f>
        <v>0</v>
      </c>
      <c r="H773" s="10">
        <f>SUM('დამტკ. ბიუჯ.'!H773,'ცვლილ. ბიუჯ.'!I773)</f>
        <v>0</v>
      </c>
      <c r="I773" s="10">
        <f t="shared" si="52"/>
        <v>0</v>
      </c>
      <c r="J773" s="10">
        <f t="shared" si="53"/>
        <v>0</v>
      </c>
    </row>
    <row r="774" spans="1:10" x14ac:dyDescent="0.25">
      <c r="A774" t="str">
        <f t="shared" si="51"/>
        <v>a</v>
      </c>
      <c r="B774" s="8"/>
      <c r="C774" s="9" t="s">
        <v>12</v>
      </c>
      <c r="D774" s="10">
        <f>SUM('დამტკ. ბიუჯ.'!D774,'ცვლილ. ბიუჯ.'!E774)</f>
        <v>54000</v>
      </c>
      <c r="E774" s="10">
        <f>SUM('დამტკ. ბიუჯ.'!E774,'ცვლილ. ბიუჯ.'!F774)</f>
        <v>13500</v>
      </c>
      <c r="F774" s="10">
        <f>SUM('დამტკ. ბიუჯ.'!F774,'ცვლილ. ბიუჯ.'!G774)</f>
        <v>13500</v>
      </c>
      <c r="G774" s="10">
        <f>SUM('დამტკ. ბიუჯ.'!G774,'ცვლილ. ბიუჯ.'!H774)</f>
        <v>13500</v>
      </c>
      <c r="H774" s="10">
        <f>SUM('დამტკ. ბიუჯ.'!H774,'ცვლილ. ბიუჯ.'!I774)</f>
        <v>13500</v>
      </c>
      <c r="I774" s="10">
        <f t="shared" si="52"/>
        <v>27000</v>
      </c>
      <c r="J774" s="10">
        <f t="shared" si="53"/>
        <v>40500</v>
      </c>
    </row>
    <row r="775" spans="1:10" x14ac:dyDescent="0.25">
      <c r="A775" t="str">
        <f t="shared" si="51"/>
        <v>b</v>
      </c>
      <c r="B775" s="8"/>
      <c r="C775" s="9" t="s">
        <v>13</v>
      </c>
      <c r="D775" s="10">
        <f>SUM('დამტკ. ბიუჯ.'!D775,'ცვლილ. ბიუჯ.'!E775)</f>
        <v>0</v>
      </c>
      <c r="E775" s="10">
        <f>SUM('დამტკ. ბიუჯ.'!E775,'ცვლილ. ბიუჯ.'!F775)</f>
        <v>0</v>
      </c>
      <c r="F775" s="10">
        <f>SUM('დამტკ. ბიუჯ.'!F775,'ცვლილ. ბიუჯ.'!G775)</f>
        <v>0</v>
      </c>
      <c r="G775" s="10">
        <f>SUM('დამტკ. ბიუჯ.'!G775,'ცვლილ. ბიუჯ.'!H775)</f>
        <v>0</v>
      </c>
      <c r="H775" s="10">
        <f>SUM('დამტკ. ბიუჯ.'!H775,'ცვლილ. ბიუჯ.'!I775)</f>
        <v>0</v>
      </c>
      <c r="I775" s="10">
        <f t="shared" si="52"/>
        <v>0</v>
      </c>
      <c r="J775" s="10">
        <f t="shared" si="53"/>
        <v>0</v>
      </c>
    </row>
    <row r="776" spans="1:10" x14ac:dyDescent="0.25">
      <c r="A776" t="str">
        <f t="shared" si="51"/>
        <v>b</v>
      </c>
      <c r="B776" s="8"/>
      <c r="C776" s="9" t="s">
        <v>14</v>
      </c>
      <c r="D776" s="10">
        <f>SUM('დამტკ. ბიუჯ.'!D776,'ცვლილ. ბიუჯ.'!E776)</f>
        <v>0</v>
      </c>
      <c r="E776" s="10">
        <f>SUM('დამტკ. ბიუჯ.'!E776,'ცვლილ. ბიუჯ.'!F776)</f>
        <v>0</v>
      </c>
      <c r="F776" s="10">
        <f>SUM('დამტკ. ბიუჯ.'!F776,'ცვლილ. ბიუჯ.'!G776)</f>
        <v>0</v>
      </c>
      <c r="G776" s="10">
        <f>SUM('დამტკ. ბიუჯ.'!G776,'ცვლილ. ბიუჯ.'!H776)</f>
        <v>0</v>
      </c>
      <c r="H776" s="10">
        <f>SUM('დამტკ. ბიუჯ.'!H776,'ცვლილ. ბიუჯ.'!I776)</f>
        <v>0</v>
      </c>
      <c r="I776" s="10">
        <f t="shared" si="52"/>
        <v>0</v>
      </c>
      <c r="J776" s="10">
        <f t="shared" si="53"/>
        <v>0</v>
      </c>
    </row>
    <row r="777" spans="1:10" x14ac:dyDescent="0.25">
      <c r="A777" t="str">
        <f t="shared" si="51"/>
        <v>b</v>
      </c>
      <c r="B777" s="8"/>
      <c r="C777" s="9" t="s">
        <v>15</v>
      </c>
      <c r="D777" s="10">
        <f>SUM('დამტკ. ბიუჯ.'!D777,'ცვლილ. ბიუჯ.'!E777)</f>
        <v>0</v>
      </c>
      <c r="E777" s="10">
        <f>SUM('დამტკ. ბიუჯ.'!E777,'ცვლილ. ბიუჯ.'!F777)</f>
        <v>0</v>
      </c>
      <c r="F777" s="10">
        <f>SUM('დამტკ. ბიუჯ.'!F777,'ცვლილ. ბიუჯ.'!G777)</f>
        <v>0</v>
      </c>
      <c r="G777" s="10">
        <f>SUM('დამტკ. ბიუჯ.'!G777,'ცვლილ. ბიუჯ.'!H777)</f>
        <v>0</v>
      </c>
      <c r="H777" s="10">
        <f>SUM('დამტკ. ბიუჯ.'!H777,'ცვლილ. ბიუჯ.'!I777)</f>
        <v>0</v>
      </c>
      <c r="I777" s="10">
        <f t="shared" si="52"/>
        <v>0</v>
      </c>
      <c r="J777" s="10">
        <f t="shared" si="53"/>
        <v>0</v>
      </c>
    </row>
    <row r="778" spans="1:10" x14ac:dyDescent="0.25">
      <c r="A778" t="str">
        <f t="shared" si="51"/>
        <v>a</v>
      </c>
      <c r="B778" s="8"/>
      <c r="C778" s="9" t="s">
        <v>16</v>
      </c>
      <c r="D778" s="10">
        <f>SUM('დამტკ. ბიუჯ.'!D778,'ცვლილ. ბიუჯ.'!E778)</f>
        <v>4972000</v>
      </c>
      <c r="E778" s="10">
        <f>SUM('დამტკ. ბიუჯ.'!E778,'ცვლილ. ბიუჯ.'!F778)</f>
        <v>1095500</v>
      </c>
      <c r="F778" s="10">
        <f>SUM('დამტკ. ბიუჯ.'!F778,'ცვლილ. ბიუჯ.'!G778)</f>
        <v>1568500</v>
      </c>
      <c r="G778" s="10">
        <f>SUM('დამტკ. ბიუჯ.'!G778,'ცვლილ. ბიუჯ.'!H778)</f>
        <v>1089000</v>
      </c>
      <c r="H778" s="10">
        <f>SUM('დამტკ. ბიუჯ.'!H778,'ცვლილ. ბიუჯ.'!I778)</f>
        <v>1219000</v>
      </c>
      <c r="I778" s="10">
        <f t="shared" si="52"/>
        <v>2664000</v>
      </c>
      <c r="J778" s="10">
        <f t="shared" si="53"/>
        <v>3753000</v>
      </c>
    </row>
    <row r="779" spans="1:10" x14ac:dyDescent="0.25">
      <c r="A779" t="str">
        <f t="shared" si="51"/>
        <v>b</v>
      </c>
      <c r="B779" s="8"/>
      <c r="C779" s="9" t="s">
        <v>17</v>
      </c>
      <c r="D779" s="10">
        <f>SUM('დამტკ. ბიუჯ.'!D779,'ცვლილ. ბიუჯ.'!E779)</f>
        <v>0</v>
      </c>
      <c r="E779" s="10">
        <f>SUM('დამტკ. ბიუჯ.'!E779,'ცვლილ. ბიუჯ.'!F779)</f>
        <v>0</v>
      </c>
      <c r="F779" s="10">
        <f>SUM('დამტკ. ბიუჯ.'!F779,'ცვლილ. ბიუჯ.'!G779)</f>
        <v>0</v>
      </c>
      <c r="G779" s="10">
        <f>SUM('დამტკ. ბიუჯ.'!G779,'ცვლილ. ბიუჯ.'!H779)</f>
        <v>0</v>
      </c>
      <c r="H779" s="10">
        <f>SUM('დამტკ. ბიუჯ.'!H779,'ცვლილ. ბიუჯ.'!I779)</f>
        <v>0</v>
      </c>
      <c r="I779" s="10">
        <f t="shared" si="52"/>
        <v>0</v>
      </c>
      <c r="J779" s="10">
        <f t="shared" si="53"/>
        <v>0</v>
      </c>
    </row>
    <row r="780" spans="1:10" x14ac:dyDescent="0.25">
      <c r="A780" t="str">
        <f t="shared" si="51"/>
        <v>b</v>
      </c>
      <c r="B780" s="5"/>
      <c r="C780" s="6" t="s">
        <v>18</v>
      </c>
      <c r="D780" s="7">
        <f>SUM('დამტკ. ბიუჯ.'!D780,'ცვლილ. ბიუჯ.'!E780)</f>
        <v>0</v>
      </c>
      <c r="E780" s="7">
        <f>SUM('დამტკ. ბიუჯ.'!E780,'ცვლილ. ბიუჯ.'!F780)</f>
        <v>0</v>
      </c>
      <c r="F780" s="7">
        <f>SUM('დამტკ. ბიუჯ.'!F780,'ცვლილ. ბიუჯ.'!G780)</f>
        <v>0</v>
      </c>
      <c r="G780" s="7">
        <f>SUM('დამტკ. ბიუჯ.'!G780,'ცვლილ. ბიუჯ.'!H780)</f>
        <v>0</v>
      </c>
      <c r="H780" s="7">
        <f>SUM('დამტკ. ბიუჯ.'!H780,'ცვლილ. ბიუჯ.'!I780)</f>
        <v>0</v>
      </c>
      <c r="I780" s="7">
        <f t="shared" si="52"/>
        <v>0</v>
      </c>
      <c r="J780" s="7">
        <f t="shared" si="53"/>
        <v>0</v>
      </c>
    </row>
    <row r="781" spans="1:10" x14ac:dyDescent="0.25">
      <c r="A781" t="str">
        <f t="shared" si="51"/>
        <v>b</v>
      </c>
      <c r="B781" s="5"/>
      <c r="C781" s="6" t="s">
        <v>19</v>
      </c>
      <c r="D781" s="7">
        <f>SUM('დამტკ. ბიუჯ.'!D781,'ცვლილ. ბიუჯ.'!E781)</f>
        <v>0</v>
      </c>
      <c r="E781" s="7">
        <f>SUM('დამტკ. ბიუჯ.'!E781,'ცვლილ. ბიუჯ.'!F781)</f>
        <v>0</v>
      </c>
      <c r="F781" s="7">
        <f>SUM('დამტკ. ბიუჯ.'!F781,'ცვლილ. ბიუჯ.'!G781)</f>
        <v>0</v>
      </c>
      <c r="G781" s="7">
        <f>SUM('დამტკ. ბიუჯ.'!G781,'ცვლილ. ბიუჯ.'!H781)</f>
        <v>0</v>
      </c>
      <c r="H781" s="7">
        <f>SUM('დამტკ. ბიუჯ.'!H781,'ცვლილ. ბიუჯ.'!I781)</f>
        <v>0</v>
      </c>
      <c r="I781" s="7">
        <f t="shared" si="52"/>
        <v>0</v>
      </c>
      <c r="J781" s="7">
        <f t="shared" si="53"/>
        <v>0</v>
      </c>
    </row>
    <row r="782" spans="1:10" ht="15.75" thickBot="1" x14ac:dyDescent="0.3">
      <c r="A782" t="str">
        <f t="shared" si="51"/>
        <v>b</v>
      </c>
      <c r="B782" s="11"/>
      <c r="C782" s="12" t="s">
        <v>20</v>
      </c>
      <c r="D782" s="13">
        <f>SUM('დამტკ. ბიუჯ.'!D782,'ცვლილ. ბიუჯ.'!E782)</f>
        <v>0</v>
      </c>
      <c r="E782" s="13">
        <f>SUM('დამტკ. ბიუჯ.'!E782,'ცვლილ. ბიუჯ.'!F782)</f>
        <v>0</v>
      </c>
      <c r="F782" s="13">
        <f>SUM('დამტკ. ბიუჯ.'!F782,'ცვლილ. ბიუჯ.'!G782)</f>
        <v>0</v>
      </c>
      <c r="G782" s="13">
        <f>SUM('დამტკ. ბიუჯ.'!G782,'ცვლილ. ბიუჯ.'!H782)</f>
        <v>0</v>
      </c>
      <c r="H782" s="13">
        <f>SUM('დამტკ. ბიუჯ.'!H782,'ცვლილ. ბიუჯ.'!I782)</f>
        <v>0</v>
      </c>
      <c r="I782" s="13">
        <f t="shared" si="52"/>
        <v>0</v>
      </c>
      <c r="J782" s="13">
        <f t="shared" si="53"/>
        <v>0</v>
      </c>
    </row>
    <row r="783" spans="1:10" ht="61.5" thickTop="1" thickBot="1" x14ac:dyDescent="0.3">
      <c r="A783" t="str">
        <f t="shared" si="51"/>
        <v>a</v>
      </c>
      <c r="B783" s="3" t="s">
        <v>134</v>
      </c>
      <c r="C783" s="14" t="s">
        <v>135</v>
      </c>
      <c r="D783" s="4">
        <f>SUM('დამტკ. ბიუჯ.'!D783,'ცვლილ. ბიუჯ.'!E783)</f>
        <v>474000</v>
      </c>
      <c r="E783" s="4">
        <f>SUM('დამტკ. ბიუჯ.'!E783,'ცვლილ. ბიუჯ.'!F783)</f>
        <v>24000</v>
      </c>
      <c r="F783" s="4">
        <f>SUM('დამტკ. ბიუჯ.'!F783,'ცვლილ. ბიუჯ.'!G783)</f>
        <v>354000</v>
      </c>
      <c r="G783" s="4">
        <f>SUM('დამტკ. ბიუჯ.'!G783,'ცვლილ. ბიუჯ.'!H783)</f>
        <v>66000</v>
      </c>
      <c r="H783" s="4">
        <f>SUM('დამტკ. ბიუჯ.'!H783,'ცვლილ. ბიუჯ.'!I783)</f>
        <v>30000</v>
      </c>
      <c r="I783" s="4">
        <f t="shared" si="52"/>
        <v>378000</v>
      </c>
      <c r="J783" s="4">
        <f t="shared" si="53"/>
        <v>444000</v>
      </c>
    </row>
    <row r="784" spans="1:10" ht="15.75" thickTop="1" x14ac:dyDescent="0.25">
      <c r="A784" t="str">
        <f t="shared" si="51"/>
        <v>a</v>
      </c>
      <c r="B784" s="5"/>
      <c r="C784" s="6" t="s">
        <v>10</v>
      </c>
      <c r="D784" s="7">
        <f>SUM('დამტკ. ბიუჯ.'!D784,'ცვლილ. ბიუჯ.'!E784)</f>
        <v>474000</v>
      </c>
      <c r="E784" s="7">
        <f>SUM('დამტკ. ბიუჯ.'!E784,'ცვლილ. ბიუჯ.'!F784)</f>
        <v>24000</v>
      </c>
      <c r="F784" s="7">
        <f>SUM('დამტკ. ბიუჯ.'!F784,'ცვლილ. ბიუჯ.'!G784)</f>
        <v>354000</v>
      </c>
      <c r="G784" s="7">
        <f>SUM('დამტკ. ბიუჯ.'!G784,'ცვლილ. ბიუჯ.'!H784)</f>
        <v>66000</v>
      </c>
      <c r="H784" s="7">
        <f>SUM('დამტკ. ბიუჯ.'!H784,'ცვლილ. ბიუჯ.'!I784)</f>
        <v>30000</v>
      </c>
      <c r="I784" s="7">
        <f t="shared" si="52"/>
        <v>378000</v>
      </c>
      <c r="J784" s="7">
        <f t="shared" si="53"/>
        <v>444000</v>
      </c>
    </row>
    <row r="785" spans="1:10" x14ac:dyDescent="0.25">
      <c r="A785" t="str">
        <f t="shared" si="51"/>
        <v>b</v>
      </c>
      <c r="B785" s="8"/>
      <c r="C785" s="9" t="s">
        <v>11</v>
      </c>
      <c r="D785" s="10">
        <f>SUM('დამტკ. ბიუჯ.'!D785,'ცვლილ. ბიუჯ.'!E785)</f>
        <v>0</v>
      </c>
      <c r="E785" s="10">
        <f>SUM('დამტკ. ბიუჯ.'!E785,'ცვლილ. ბიუჯ.'!F785)</f>
        <v>0</v>
      </c>
      <c r="F785" s="10">
        <f>SUM('დამტკ. ბიუჯ.'!F785,'ცვლილ. ბიუჯ.'!G785)</f>
        <v>0</v>
      </c>
      <c r="G785" s="10">
        <f>SUM('დამტკ. ბიუჯ.'!G785,'ცვლილ. ბიუჯ.'!H785)</f>
        <v>0</v>
      </c>
      <c r="H785" s="10">
        <f>SUM('დამტკ. ბიუჯ.'!H785,'ცვლილ. ბიუჯ.'!I785)</f>
        <v>0</v>
      </c>
      <c r="I785" s="10">
        <f t="shared" si="52"/>
        <v>0</v>
      </c>
      <c r="J785" s="10">
        <f t="shared" si="53"/>
        <v>0</v>
      </c>
    </row>
    <row r="786" spans="1:10" x14ac:dyDescent="0.25">
      <c r="A786" t="str">
        <f t="shared" si="51"/>
        <v>a</v>
      </c>
      <c r="B786" s="8"/>
      <c r="C786" s="9" t="s">
        <v>12</v>
      </c>
      <c r="D786" s="10">
        <f>SUM('დამტკ. ბიუჯ.'!D786,'ცვლილ. ბიუჯ.'!E786)</f>
        <v>95000</v>
      </c>
      <c r="E786" s="10">
        <f>SUM('დამტკ. ბიუჯ.'!E786,'ცვლილ. ბიუჯ.'!F786)</f>
        <v>24000</v>
      </c>
      <c r="F786" s="10">
        <f>SUM('დამტკ. ბიუჯ.'!F786,'ცვლილ. ბიუჯ.'!G786)</f>
        <v>24000</v>
      </c>
      <c r="G786" s="10">
        <f>SUM('დამტკ. ბიუჯ.'!G786,'ცვლილ. ბიუჯ.'!H786)</f>
        <v>24000</v>
      </c>
      <c r="H786" s="10">
        <f>SUM('დამტკ. ბიუჯ.'!H786,'ცვლილ. ბიუჯ.'!I786)</f>
        <v>23000</v>
      </c>
      <c r="I786" s="10">
        <f t="shared" si="52"/>
        <v>48000</v>
      </c>
      <c r="J786" s="10">
        <f t="shared" si="53"/>
        <v>72000</v>
      </c>
    </row>
    <row r="787" spans="1:10" x14ac:dyDescent="0.25">
      <c r="A787" t="str">
        <f t="shared" si="51"/>
        <v>b</v>
      </c>
      <c r="B787" s="8"/>
      <c r="C787" s="9" t="s">
        <v>13</v>
      </c>
      <c r="D787" s="10">
        <f>SUM('დამტკ. ბიუჯ.'!D787,'ცვლილ. ბიუჯ.'!E787)</f>
        <v>0</v>
      </c>
      <c r="E787" s="10">
        <f>SUM('დამტკ. ბიუჯ.'!E787,'ცვლილ. ბიუჯ.'!F787)</f>
        <v>0</v>
      </c>
      <c r="F787" s="10">
        <f>SUM('დამტკ. ბიუჯ.'!F787,'ცვლილ. ბიუჯ.'!G787)</f>
        <v>0</v>
      </c>
      <c r="G787" s="10">
        <f>SUM('დამტკ. ბიუჯ.'!G787,'ცვლილ. ბიუჯ.'!H787)</f>
        <v>0</v>
      </c>
      <c r="H787" s="10">
        <f>SUM('დამტკ. ბიუჯ.'!H787,'ცვლილ. ბიუჯ.'!I787)</f>
        <v>0</v>
      </c>
      <c r="I787" s="10">
        <f t="shared" si="52"/>
        <v>0</v>
      </c>
      <c r="J787" s="10">
        <f t="shared" si="53"/>
        <v>0</v>
      </c>
    </row>
    <row r="788" spans="1:10" x14ac:dyDescent="0.25">
      <c r="A788" t="str">
        <f t="shared" si="51"/>
        <v>b</v>
      </c>
      <c r="B788" s="8"/>
      <c r="C788" s="9" t="s">
        <v>14</v>
      </c>
      <c r="D788" s="10">
        <f>SUM('დამტკ. ბიუჯ.'!D788,'ცვლილ. ბიუჯ.'!E788)</f>
        <v>0</v>
      </c>
      <c r="E788" s="10">
        <f>SUM('დამტკ. ბიუჯ.'!E788,'ცვლილ. ბიუჯ.'!F788)</f>
        <v>0</v>
      </c>
      <c r="F788" s="10">
        <f>SUM('დამტკ. ბიუჯ.'!F788,'ცვლილ. ბიუჯ.'!G788)</f>
        <v>0</v>
      </c>
      <c r="G788" s="10">
        <f>SUM('დამტკ. ბიუჯ.'!G788,'ცვლილ. ბიუჯ.'!H788)</f>
        <v>0</v>
      </c>
      <c r="H788" s="10">
        <f>SUM('დამტკ. ბიუჯ.'!H788,'ცვლილ. ბიუჯ.'!I788)</f>
        <v>0</v>
      </c>
      <c r="I788" s="10">
        <f t="shared" si="52"/>
        <v>0</v>
      </c>
      <c r="J788" s="10">
        <f t="shared" si="53"/>
        <v>0</v>
      </c>
    </row>
    <row r="789" spans="1:10" x14ac:dyDescent="0.25">
      <c r="A789" t="str">
        <f t="shared" si="51"/>
        <v>b</v>
      </c>
      <c r="B789" s="8"/>
      <c r="C789" s="9" t="s">
        <v>15</v>
      </c>
      <c r="D789" s="10">
        <f>SUM('დამტკ. ბიუჯ.'!D789,'ცვლილ. ბიუჯ.'!E789)</f>
        <v>0</v>
      </c>
      <c r="E789" s="10">
        <f>SUM('დამტკ. ბიუჯ.'!E789,'ცვლილ. ბიუჯ.'!F789)</f>
        <v>0</v>
      </c>
      <c r="F789" s="10">
        <f>SUM('დამტკ. ბიუჯ.'!F789,'ცვლილ. ბიუჯ.'!G789)</f>
        <v>0</v>
      </c>
      <c r="G789" s="10">
        <f>SUM('დამტკ. ბიუჯ.'!G789,'ცვლილ. ბიუჯ.'!H789)</f>
        <v>0</v>
      </c>
      <c r="H789" s="10">
        <f>SUM('დამტკ. ბიუჯ.'!H789,'ცვლილ. ბიუჯ.'!I789)</f>
        <v>0</v>
      </c>
      <c r="I789" s="10">
        <f t="shared" si="52"/>
        <v>0</v>
      </c>
      <c r="J789" s="10">
        <f t="shared" si="53"/>
        <v>0</v>
      </c>
    </row>
    <row r="790" spans="1:10" x14ac:dyDescent="0.25">
      <c r="A790" t="str">
        <f t="shared" si="51"/>
        <v>a</v>
      </c>
      <c r="B790" s="8"/>
      <c r="C790" s="9" t="s">
        <v>16</v>
      </c>
      <c r="D790" s="10">
        <f>SUM('დამტკ. ბიუჯ.'!D790,'ცვლილ. ბიუჯ.'!E790)</f>
        <v>379000</v>
      </c>
      <c r="E790" s="10">
        <f>SUM('დამტკ. ბიუჯ.'!E790,'ცვლილ. ბიუჯ.'!F790)</f>
        <v>0</v>
      </c>
      <c r="F790" s="10">
        <f>SUM('დამტკ. ბიუჯ.'!F790,'ცვლილ. ბიუჯ.'!G790)</f>
        <v>330000</v>
      </c>
      <c r="G790" s="10">
        <f>SUM('დამტკ. ბიუჯ.'!G790,'ცვლილ. ბიუჯ.'!H790)</f>
        <v>42000</v>
      </c>
      <c r="H790" s="10">
        <f>SUM('დამტკ. ბიუჯ.'!H790,'ცვლილ. ბიუჯ.'!I790)</f>
        <v>7000</v>
      </c>
      <c r="I790" s="10">
        <f t="shared" si="52"/>
        <v>330000</v>
      </c>
      <c r="J790" s="10">
        <f t="shared" si="53"/>
        <v>372000</v>
      </c>
    </row>
    <row r="791" spans="1:10" x14ac:dyDescent="0.25">
      <c r="A791" t="str">
        <f t="shared" si="51"/>
        <v>b</v>
      </c>
      <c r="B791" s="8"/>
      <c r="C791" s="9" t="s">
        <v>17</v>
      </c>
      <c r="D791" s="10">
        <f>SUM('დამტკ. ბიუჯ.'!D791,'ცვლილ. ბიუჯ.'!E791)</f>
        <v>0</v>
      </c>
      <c r="E791" s="10">
        <f>SUM('დამტკ. ბიუჯ.'!E791,'ცვლილ. ბიუჯ.'!F791)</f>
        <v>0</v>
      </c>
      <c r="F791" s="10">
        <f>SUM('დამტკ. ბიუჯ.'!F791,'ცვლილ. ბიუჯ.'!G791)</f>
        <v>0</v>
      </c>
      <c r="G791" s="10">
        <f>SUM('დამტკ. ბიუჯ.'!G791,'ცვლილ. ბიუჯ.'!H791)</f>
        <v>0</v>
      </c>
      <c r="H791" s="10">
        <f>SUM('დამტკ. ბიუჯ.'!H791,'ცვლილ. ბიუჯ.'!I791)</f>
        <v>0</v>
      </c>
      <c r="I791" s="10">
        <f t="shared" si="52"/>
        <v>0</v>
      </c>
      <c r="J791" s="10">
        <f t="shared" si="53"/>
        <v>0</v>
      </c>
    </row>
    <row r="792" spans="1:10" x14ac:dyDescent="0.25">
      <c r="A792" t="str">
        <f t="shared" si="51"/>
        <v>b</v>
      </c>
      <c r="B792" s="5"/>
      <c r="C792" s="6" t="s">
        <v>18</v>
      </c>
      <c r="D792" s="7">
        <f>SUM('დამტკ. ბიუჯ.'!D792,'ცვლილ. ბიუჯ.'!E792)</f>
        <v>0</v>
      </c>
      <c r="E792" s="7">
        <f>SUM('დამტკ. ბიუჯ.'!E792,'ცვლილ. ბიუჯ.'!F792)</f>
        <v>0</v>
      </c>
      <c r="F792" s="7">
        <f>SUM('დამტკ. ბიუჯ.'!F792,'ცვლილ. ბიუჯ.'!G792)</f>
        <v>0</v>
      </c>
      <c r="G792" s="7">
        <f>SUM('დამტკ. ბიუჯ.'!G792,'ცვლილ. ბიუჯ.'!H792)</f>
        <v>0</v>
      </c>
      <c r="H792" s="7">
        <f>SUM('დამტკ. ბიუჯ.'!H792,'ცვლილ. ბიუჯ.'!I792)</f>
        <v>0</v>
      </c>
      <c r="I792" s="7">
        <f t="shared" si="52"/>
        <v>0</v>
      </c>
      <c r="J792" s="7">
        <f t="shared" si="53"/>
        <v>0</v>
      </c>
    </row>
    <row r="793" spans="1:10" x14ac:dyDescent="0.25">
      <c r="A793" t="str">
        <f t="shared" si="51"/>
        <v>b</v>
      </c>
      <c r="B793" s="5"/>
      <c r="C793" s="6" t="s">
        <v>19</v>
      </c>
      <c r="D793" s="7">
        <f>SUM('დამტკ. ბიუჯ.'!D793,'ცვლილ. ბიუჯ.'!E793)</f>
        <v>0</v>
      </c>
      <c r="E793" s="7">
        <f>SUM('დამტკ. ბიუჯ.'!E793,'ცვლილ. ბიუჯ.'!F793)</f>
        <v>0</v>
      </c>
      <c r="F793" s="7">
        <f>SUM('დამტკ. ბიუჯ.'!F793,'ცვლილ. ბიუჯ.'!G793)</f>
        <v>0</v>
      </c>
      <c r="G793" s="7">
        <f>SUM('დამტკ. ბიუჯ.'!G793,'ცვლილ. ბიუჯ.'!H793)</f>
        <v>0</v>
      </c>
      <c r="H793" s="7">
        <f>SUM('დამტკ. ბიუჯ.'!H793,'ცვლილ. ბიუჯ.'!I793)</f>
        <v>0</v>
      </c>
      <c r="I793" s="7">
        <f t="shared" si="52"/>
        <v>0</v>
      </c>
      <c r="J793" s="7">
        <f t="shared" si="53"/>
        <v>0</v>
      </c>
    </row>
    <row r="794" spans="1:10" ht="15.75" thickBot="1" x14ac:dyDescent="0.3">
      <c r="A794" t="str">
        <f t="shared" si="51"/>
        <v>b</v>
      </c>
      <c r="B794" s="11"/>
      <c r="C794" s="12" t="s">
        <v>20</v>
      </c>
      <c r="D794" s="13">
        <f>SUM('დამტკ. ბიუჯ.'!D794,'ცვლილ. ბიუჯ.'!E794)</f>
        <v>0</v>
      </c>
      <c r="E794" s="13">
        <f>SUM('დამტკ. ბიუჯ.'!E794,'ცვლილ. ბიუჯ.'!F794)</f>
        <v>0</v>
      </c>
      <c r="F794" s="13">
        <f>SUM('დამტკ. ბიუჯ.'!F794,'ცვლილ. ბიუჯ.'!G794)</f>
        <v>0</v>
      </c>
      <c r="G794" s="13">
        <f>SUM('დამტკ. ბიუჯ.'!G794,'ცვლილ. ბიუჯ.'!H794)</f>
        <v>0</v>
      </c>
      <c r="H794" s="13">
        <f>SUM('დამტკ. ბიუჯ.'!H794,'ცვლილ. ბიუჯ.'!I794)</f>
        <v>0</v>
      </c>
      <c r="I794" s="13">
        <f t="shared" si="52"/>
        <v>0</v>
      </c>
      <c r="J794" s="13">
        <f t="shared" si="53"/>
        <v>0</v>
      </c>
    </row>
    <row r="795" spans="1:10" ht="31.5" thickTop="1" thickBot="1" x14ac:dyDescent="0.3">
      <c r="A795" t="str">
        <f t="shared" si="51"/>
        <v>a</v>
      </c>
      <c r="B795" s="3" t="s">
        <v>136</v>
      </c>
      <c r="C795" s="14" t="s">
        <v>137</v>
      </c>
      <c r="D795" s="4">
        <f>SUM('დამტკ. ბიუჯ.'!D795,'ცვლილ. ბიუჯ.'!E795)</f>
        <v>6700000</v>
      </c>
      <c r="E795" s="4">
        <f>SUM('დამტკ. ბიუჯ.'!E795,'ცვლილ. ბიუჯ.'!F795)</f>
        <v>1020500</v>
      </c>
      <c r="F795" s="4">
        <f>SUM('დამტკ. ბიუჯ.'!F795,'ცვლილ. ბიუჯ.'!G795)</f>
        <v>1970500</v>
      </c>
      <c r="G795" s="4">
        <f>SUM('დამტკ. ბიუჯ.'!G795,'ცვლილ. ბიუჯ.'!H795)</f>
        <v>1616500</v>
      </c>
      <c r="H795" s="4">
        <f>SUM('დამტკ. ბიუჯ.'!H795,'ცვლილ. ბიუჯ.'!I795)</f>
        <v>2092500</v>
      </c>
      <c r="I795" s="4">
        <f t="shared" si="52"/>
        <v>2991000</v>
      </c>
      <c r="J795" s="4">
        <f t="shared" si="53"/>
        <v>4607500</v>
      </c>
    </row>
    <row r="796" spans="1:10" ht="15.75" thickTop="1" x14ac:dyDescent="0.25">
      <c r="A796" t="str">
        <f t="shared" si="51"/>
        <v>a</v>
      </c>
      <c r="B796" s="5"/>
      <c r="C796" s="6" t="s">
        <v>10</v>
      </c>
      <c r="D796" s="7">
        <f>SUM('დამტკ. ბიუჯ.'!D796,'ცვლილ. ბიუჯ.'!E796)</f>
        <v>6700000</v>
      </c>
      <c r="E796" s="7">
        <f>SUM('დამტკ. ბიუჯ.'!E796,'ცვლილ. ბიუჯ.'!F796)</f>
        <v>1020500</v>
      </c>
      <c r="F796" s="7">
        <f>SUM('დამტკ. ბიუჯ.'!F796,'ცვლილ. ბიუჯ.'!G796)</f>
        <v>1970500</v>
      </c>
      <c r="G796" s="7">
        <f>SUM('დამტკ. ბიუჯ.'!G796,'ცვლილ. ბიუჯ.'!H796)</f>
        <v>1616500</v>
      </c>
      <c r="H796" s="7">
        <f>SUM('დამტკ. ბიუჯ.'!H796,'ცვლილ. ბიუჯ.'!I796)</f>
        <v>2092500</v>
      </c>
      <c r="I796" s="7">
        <f t="shared" si="52"/>
        <v>2991000</v>
      </c>
      <c r="J796" s="7">
        <f t="shared" si="53"/>
        <v>4607500</v>
      </c>
    </row>
    <row r="797" spans="1:10" x14ac:dyDescent="0.25">
      <c r="A797" t="str">
        <f t="shared" si="51"/>
        <v>b</v>
      </c>
      <c r="B797" s="8"/>
      <c r="C797" s="9" t="s">
        <v>11</v>
      </c>
      <c r="D797" s="10">
        <f>SUM('დამტკ. ბიუჯ.'!D797,'ცვლილ. ბიუჯ.'!E797)</f>
        <v>0</v>
      </c>
      <c r="E797" s="10">
        <f>SUM('დამტკ. ბიუჯ.'!E797,'ცვლილ. ბიუჯ.'!F797)</f>
        <v>0</v>
      </c>
      <c r="F797" s="10">
        <f>SUM('დამტკ. ბიუჯ.'!F797,'ცვლილ. ბიუჯ.'!G797)</f>
        <v>0</v>
      </c>
      <c r="G797" s="10">
        <f>SUM('დამტკ. ბიუჯ.'!G797,'ცვლილ. ბიუჯ.'!H797)</f>
        <v>0</v>
      </c>
      <c r="H797" s="10">
        <f>SUM('დამტკ. ბიუჯ.'!H797,'ცვლილ. ბიუჯ.'!I797)</f>
        <v>0</v>
      </c>
      <c r="I797" s="10">
        <f t="shared" si="52"/>
        <v>0</v>
      </c>
      <c r="J797" s="10">
        <f t="shared" si="53"/>
        <v>0</v>
      </c>
    </row>
    <row r="798" spans="1:10" x14ac:dyDescent="0.25">
      <c r="A798" t="str">
        <f t="shared" si="51"/>
        <v>a</v>
      </c>
      <c r="B798" s="8"/>
      <c r="C798" s="9" t="s">
        <v>12</v>
      </c>
      <c r="D798" s="10">
        <f>SUM('დამტკ. ბიუჯ.'!D798,'ცვლილ. ბიუჯ.'!E798)</f>
        <v>166000</v>
      </c>
      <c r="E798" s="10">
        <f>SUM('დამტკ. ბიუჯ.'!E798,'ცვლილ. ბიუჯ.'!F798)</f>
        <v>41000</v>
      </c>
      <c r="F798" s="10">
        <f>SUM('დამტკ. ბიუჯ.'!F798,'ცვლილ. ბიუჯ.'!G798)</f>
        <v>47000</v>
      </c>
      <c r="G798" s="10">
        <f>SUM('დამტკ. ბიუჯ.'!G798,'ცვლილ. ბიუჯ.'!H798)</f>
        <v>39000</v>
      </c>
      <c r="H798" s="10">
        <f>SUM('დამტკ. ბიუჯ.'!H798,'ცვლილ. ბიუჯ.'!I798)</f>
        <v>39000</v>
      </c>
      <c r="I798" s="10">
        <f t="shared" si="52"/>
        <v>88000</v>
      </c>
      <c r="J798" s="10">
        <f t="shared" si="53"/>
        <v>127000</v>
      </c>
    </row>
    <row r="799" spans="1:10" x14ac:dyDescent="0.25">
      <c r="A799" t="str">
        <f t="shared" si="51"/>
        <v>b</v>
      </c>
      <c r="B799" s="8"/>
      <c r="C799" s="9" t="s">
        <v>13</v>
      </c>
      <c r="D799" s="10">
        <f>SUM('დამტკ. ბიუჯ.'!D799,'ცვლილ. ბიუჯ.'!E799)</f>
        <v>0</v>
      </c>
      <c r="E799" s="10">
        <f>SUM('დამტკ. ბიუჯ.'!E799,'ცვლილ. ბიუჯ.'!F799)</f>
        <v>0</v>
      </c>
      <c r="F799" s="10">
        <f>SUM('დამტკ. ბიუჯ.'!F799,'ცვლილ. ბიუჯ.'!G799)</f>
        <v>0</v>
      </c>
      <c r="G799" s="10">
        <f>SUM('დამტკ. ბიუჯ.'!G799,'ცვლილ. ბიუჯ.'!H799)</f>
        <v>0</v>
      </c>
      <c r="H799" s="10">
        <f>SUM('დამტკ. ბიუჯ.'!H799,'ცვლილ. ბიუჯ.'!I799)</f>
        <v>0</v>
      </c>
      <c r="I799" s="10">
        <f t="shared" si="52"/>
        <v>0</v>
      </c>
      <c r="J799" s="10">
        <f t="shared" si="53"/>
        <v>0</v>
      </c>
    </row>
    <row r="800" spans="1:10" x14ac:dyDescent="0.25">
      <c r="A800" t="str">
        <f t="shared" si="51"/>
        <v>b</v>
      </c>
      <c r="B800" s="8"/>
      <c r="C800" s="9" t="s">
        <v>14</v>
      </c>
      <c r="D800" s="10">
        <f>SUM('დამტკ. ბიუჯ.'!D800,'ცვლილ. ბიუჯ.'!E800)</f>
        <v>0</v>
      </c>
      <c r="E800" s="10">
        <f>SUM('დამტკ. ბიუჯ.'!E800,'ცვლილ. ბიუჯ.'!F800)</f>
        <v>0</v>
      </c>
      <c r="F800" s="10">
        <f>SUM('დამტკ. ბიუჯ.'!F800,'ცვლილ. ბიუჯ.'!G800)</f>
        <v>0</v>
      </c>
      <c r="G800" s="10">
        <f>SUM('დამტკ. ბიუჯ.'!G800,'ცვლილ. ბიუჯ.'!H800)</f>
        <v>0</v>
      </c>
      <c r="H800" s="10">
        <f>SUM('დამტკ. ბიუჯ.'!H800,'ცვლილ. ბიუჯ.'!I800)</f>
        <v>0</v>
      </c>
      <c r="I800" s="10">
        <f t="shared" si="52"/>
        <v>0</v>
      </c>
      <c r="J800" s="10">
        <f t="shared" si="53"/>
        <v>0</v>
      </c>
    </row>
    <row r="801" spans="1:10" x14ac:dyDescent="0.25">
      <c r="A801" t="str">
        <f t="shared" si="51"/>
        <v>b</v>
      </c>
      <c r="B801" s="8"/>
      <c r="C801" s="9" t="s">
        <v>15</v>
      </c>
      <c r="D801" s="10">
        <f>SUM('დამტკ. ბიუჯ.'!D801,'ცვლილ. ბიუჯ.'!E801)</f>
        <v>0</v>
      </c>
      <c r="E801" s="10">
        <f>SUM('დამტკ. ბიუჯ.'!E801,'ცვლილ. ბიუჯ.'!F801)</f>
        <v>0</v>
      </c>
      <c r="F801" s="10">
        <f>SUM('დამტკ. ბიუჯ.'!F801,'ცვლილ. ბიუჯ.'!G801)</f>
        <v>0</v>
      </c>
      <c r="G801" s="10">
        <f>SUM('დამტკ. ბიუჯ.'!G801,'ცვლილ. ბიუჯ.'!H801)</f>
        <v>0</v>
      </c>
      <c r="H801" s="10">
        <f>SUM('დამტკ. ბიუჯ.'!H801,'ცვლილ. ბიუჯ.'!I801)</f>
        <v>0</v>
      </c>
      <c r="I801" s="10">
        <f t="shared" si="52"/>
        <v>0</v>
      </c>
      <c r="J801" s="10">
        <f t="shared" si="53"/>
        <v>0</v>
      </c>
    </row>
    <row r="802" spans="1:10" x14ac:dyDescent="0.25">
      <c r="A802" t="str">
        <f t="shared" si="51"/>
        <v>a</v>
      </c>
      <c r="B802" s="8"/>
      <c r="C802" s="9" t="s">
        <v>16</v>
      </c>
      <c r="D802" s="10">
        <f>SUM('დამტკ. ბიუჯ.'!D802,'ცვლილ. ბიუჯ.'!E802)</f>
        <v>6534000</v>
      </c>
      <c r="E802" s="10">
        <f>SUM('დამტკ. ბიუჯ.'!E802,'ცვლილ. ბიუჯ.'!F802)</f>
        <v>979500</v>
      </c>
      <c r="F802" s="10">
        <f>SUM('დამტკ. ბიუჯ.'!F802,'ცვლილ. ბიუჯ.'!G802)</f>
        <v>1923500</v>
      </c>
      <c r="G802" s="10">
        <f>SUM('დამტკ. ბიუჯ.'!G802,'ცვლილ. ბიუჯ.'!H802)</f>
        <v>1577500</v>
      </c>
      <c r="H802" s="10">
        <f>SUM('დამტკ. ბიუჯ.'!H802,'ცვლილ. ბიუჯ.'!I802)</f>
        <v>2053500</v>
      </c>
      <c r="I802" s="10">
        <f t="shared" si="52"/>
        <v>2903000</v>
      </c>
      <c r="J802" s="10">
        <f t="shared" si="53"/>
        <v>4480500</v>
      </c>
    </row>
    <row r="803" spans="1:10" x14ac:dyDescent="0.25">
      <c r="A803" t="str">
        <f t="shared" si="51"/>
        <v>b</v>
      </c>
      <c r="B803" s="8"/>
      <c r="C803" s="9" t="s">
        <v>17</v>
      </c>
      <c r="D803" s="10">
        <f>SUM('დამტკ. ბიუჯ.'!D803,'ცვლილ. ბიუჯ.'!E803)</f>
        <v>0</v>
      </c>
      <c r="E803" s="10">
        <f>SUM('დამტკ. ბიუჯ.'!E803,'ცვლილ. ბიუჯ.'!F803)</f>
        <v>0</v>
      </c>
      <c r="F803" s="10">
        <f>SUM('დამტკ. ბიუჯ.'!F803,'ცვლილ. ბიუჯ.'!G803)</f>
        <v>0</v>
      </c>
      <c r="G803" s="10">
        <f>SUM('დამტკ. ბიუჯ.'!G803,'ცვლილ. ბიუჯ.'!H803)</f>
        <v>0</v>
      </c>
      <c r="H803" s="10">
        <f>SUM('დამტკ. ბიუჯ.'!H803,'ცვლილ. ბიუჯ.'!I803)</f>
        <v>0</v>
      </c>
      <c r="I803" s="10">
        <f t="shared" si="52"/>
        <v>0</v>
      </c>
      <c r="J803" s="10">
        <f t="shared" si="53"/>
        <v>0</v>
      </c>
    </row>
    <row r="804" spans="1:10" x14ac:dyDescent="0.25">
      <c r="A804" t="str">
        <f t="shared" si="51"/>
        <v>b</v>
      </c>
      <c r="B804" s="5"/>
      <c r="C804" s="6" t="s">
        <v>18</v>
      </c>
      <c r="D804" s="7">
        <f>SUM('დამტკ. ბიუჯ.'!D804,'ცვლილ. ბიუჯ.'!E804)</f>
        <v>0</v>
      </c>
      <c r="E804" s="7">
        <f>SUM('დამტკ. ბიუჯ.'!E804,'ცვლილ. ბიუჯ.'!F804)</f>
        <v>0</v>
      </c>
      <c r="F804" s="7">
        <f>SUM('დამტკ. ბიუჯ.'!F804,'ცვლილ. ბიუჯ.'!G804)</f>
        <v>0</v>
      </c>
      <c r="G804" s="7">
        <f>SUM('დამტკ. ბიუჯ.'!G804,'ცვლილ. ბიუჯ.'!H804)</f>
        <v>0</v>
      </c>
      <c r="H804" s="7">
        <f>SUM('დამტკ. ბიუჯ.'!H804,'ცვლილ. ბიუჯ.'!I804)</f>
        <v>0</v>
      </c>
      <c r="I804" s="7">
        <f t="shared" si="52"/>
        <v>0</v>
      </c>
      <c r="J804" s="7">
        <f t="shared" si="53"/>
        <v>0</v>
      </c>
    </row>
    <row r="805" spans="1:10" x14ac:dyDescent="0.25">
      <c r="A805" t="str">
        <f t="shared" si="51"/>
        <v>b</v>
      </c>
      <c r="B805" s="5"/>
      <c r="C805" s="6" t="s">
        <v>19</v>
      </c>
      <c r="D805" s="7">
        <f>SUM('დამტკ. ბიუჯ.'!D805,'ცვლილ. ბიუჯ.'!E805)</f>
        <v>0</v>
      </c>
      <c r="E805" s="7">
        <f>SUM('დამტკ. ბიუჯ.'!E805,'ცვლილ. ბიუჯ.'!F805)</f>
        <v>0</v>
      </c>
      <c r="F805" s="7">
        <f>SUM('დამტკ. ბიუჯ.'!F805,'ცვლილ. ბიუჯ.'!G805)</f>
        <v>0</v>
      </c>
      <c r="G805" s="7">
        <f>SUM('დამტკ. ბიუჯ.'!G805,'ცვლილ. ბიუჯ.'!H805)</f>
        <v>0</v>
      </c>
      <c r="H805" s="7">
        <f>SUM('დამტკ. ბიუჯ.'!H805,'ცვლილ. ბიუჯ.'!I805)</f>
        <v>0</v>
      </c>
      <c r="I805" s="7">
        <f t="shared" si="52"/>
        <v>0</v>
      </c>
      <c r="J805" s="7">
        <f t="shared" si="53"/>
        <v>0</v>
      </c>
    </row>
    <row r="806" spans="1:10" ht="15.75" thickBot="1" x14ac:dyDescent="0.3">
      <c r="A806" t="str">
        <f t="shared" si="51"/>
        <v>b</v>
      </c>
      <c r="B806" s="11"/>
      <c r="C806" s="12" t="s">
        <v>20</v>
      </c>
      <c r="D806" s="13">
        <f>SUM('დამტკ. ბიუჯ.'!D806,'ცვლილ. ბიუჯ.'!E806)</f>
        <v>0</v>
      </c>
      <c r="E806" s="13">
        <f>SUM('დამტკ. ბიუჯ.'!E806,'ცვლილ. ბიუჯ.'!F806)</f>
        <v>0</v>
      </c>
      <c r="F806" s="13">
        <f>SUM('დამტკ. ბიუჯ.'!F806,'ცვლილ. ბიუჯ.'!G806)</f>
        <v>0</v>
      </c>
      <c r="G806" s="13">
        <f>SUM('დამტკ. ბიუჯ.'!G806,'ცვლილ. ბიუჯ.'!H806)</f>
        <v>0</v>
      </c>
      <c r="H806" s="13">
        <f>SUM('დამტკ. ბიუჯ.'!H806,'ცვლილ. ბიუჯ.'!I806)</f>
        <v>0</v>
      </c>
      <c r="I806" s="13">
        <f t="shared" si="52"/>
        <v>0</v>
      </c>
      <c r="J806" s="13">
        <f t="shared" si="53"/>
        <v>0</v>
      </c>
    </row>
    <row r="807" spans="1:10" ht="32.25" customHeight="1" thickTop="1" thickBot="1" x14ac:dyDescent="0.3">
      <c r="A807" t="str">
        <f t="shared" si="51"/>
        <v>a</v>
      </c>
      <c r="B807" s="16" t="s">
        <v>138</v>
      </c>
      <c r="C807" s="4" t="s">
        <v>139</v>
      </c>
      <c r="D807" s="4">
        <f>SUM('დამტკ. ბიუჯ.'!D807,'ცვლილ. ბიუჯ.'!E807)</f>
        <v>200000</v>
      </c>
      <c r="E807" s="4">
        <f>SUM('დამტკ. ბიუჯ.'!E807,'ცვლილ. ბიუჯ.'!F807)</f>
        <v>50000</v>
      </c>
      <c r="F807" s="4">
        <f>SUM('დამტკ. ბიუჯ.'!F807,'ცვლილ. ბიუჯ.'!G807)</f>
        <v>100000</v>
      </c>
      <c r="G807" s="4">
        <f>SUM('დამტკ. ბიუჯ.'!G807,'ცვლილ. ბიუჯ.'!H807)</f>
        <v>50000</v>
      </c>
      <c r="H807" s="4">
        <f>SUM('დამტკ. ბიუჯ.'!H807,'ცვლილ. ბიუჯ.'!I807)</f>
        <v>0</v>
      </c>
      <c r="I807" s="4">
        <f t="shared" si="52"/>
        <v>150000</v>
      </c>
      <c r="J807" s="4">
        <f t="shared" si="53"/>
        <v>200000</v>
      </c>
    </row>
    <row r="808" spans="1:10" ht="15.75" thickTop="1" x14ac:dyDescent="0.25">
      <c r="A808" t="str">
        <f t="shared" si="51"/>
        <v>a</v>
      </c>
      <c r="B808" s="5"/>
      <c r="C808" s="6" t="s">
        <v>10</v>
      </c>
      <c r="D808" s="7">
        <f>SUM('დამტკ. ბიუჯ.'!D808,'ცვლილ. ბიუჯ.'!E808)</f>
        <v>200000</v>
      </c>
      <c r="E808" s="7">
        <f>SUM('დამტკ. ბიუჯ.'!E808,'ცვლილ. ბიუჯ.'!F808)</f>
        <v>50000</v>
      </c>
      <c r="F808" s="7">
        <f>SUM('დამტკ. ბიუჯ.'!F808,'ცვლილ. ბიუჯ.'!G808)</f>
        <v>100000</v>
      </c>
      <c r="G808" s="7">
        <f>SUM('დამტკ. ბიუჯ.'!G808,'ცვლილ. ბიუჯ.'!H808)</f>
        <v>50000</v>
      </c>
      <c r="H808" s="7">
        <f>SUM('დამტკ. ბიუჯ.'!H808,'ცვლილ. ბიუჯ.'!I808)</f>
        <v>0</v>
      </c>
      <c r="I808" s="7">
        <f t="shared" si="52"/>
        <v>150000</v>
      </c>
      <c r="J808" s="7">
        <f t="shared" si="53"/>
        <v>200000</v>
      </c>
    </row>
    <row r="809" spans="1:10" x14ac:dyDescent="0.25">
      <c r="A809" t="str">
        <f t="shared" si="51"/>
        <v>b</v>
      </c>
      <c r="B809" s="8"/>
      <c r="C809" s="9" t="s">
        <v>11</v>
      </c>
      <c r="D809" s="10">
        <f>SUM('დამტკ. ბიუჯ.'!D809,'ცვლილ. ბიუჯ.'!E809)</f>
        <v>0</v>
      </c>
      <c r="E809" s="10">
        <f>SUM('დამტკ. ბიუჯ.'!E809,'ცვლილ. ბიუჯ.'!F809)</f>
        <v>0</v>
      </c>
      <c r="F809" s="10">
        <f>SUM('დამტკ. ბიუჯ.'!F809,'ცვლილ. ბიუჯ.'!G809)</f>
        <v>0</v>
      </c>
      <c r="G809" s="10">
        <f>SUM('დამტკ. ბიუჯ.'!G809,'ცვლილ. ბიუჯ.'!H809)</f>
        <v>0</v>
      </c>
      <c r="H809" s="10">
        <f>SUM('დამტკ. ბიუჯ.'!H809,'ცვლილ. ბიუჯ.'!I809)</f>
        <v>0</v>
      </c>
      <c r="I809" s="10">
        <f t="shared" si="52"/>
        <v>0</v>
      </c>
      <c r="J809" s="10">
        <f t="shared" si="53"/>
        <v>0</v>
      </c>
    </row>
    <row r="810" spans="1:10" x14ac:dyDescent="0.25">
      <c r="A810" t="str">
        <f t="shared" si="51"/>
        <v>a</v>
      </c>
      <c r="B810" s="8"/>
      <c r="C810" s="9" t="s">
        <v>12</v>
      </c>
      <c r="D810" s="10">
        <f>SUM('დამტკ. ბიუჯ.'!D810,'ცვლილ. ბიუჯ.'!E810)</f>
        <v>200000</v>
      </c>
      <c r="E810" s="10">
        <f>SUM('დამტკ. ბიუჯ.'!E810,'ცვლილ. ბიუჯ.'!F810)</f>
        <v>50000</v>
      </c>
      <c r="F810" s="10">
        <f>SUM('დამტკ. ბიუჯ.'!F810,'ცვლილ. ბიუჯ.'!G810)</f>
        <v>100000</v>
      </c>
      <c r="G810" s="10">
        <f>SUM('დამტკ. ბიუჯ.'!G810,'ცვლილ. ბიუჯ.'!H810)</f>
        <v>50000</v>
      </c>
      <c r="H810" s="10">
        <f>SUM('დამტკ. ბიუჯ.'!H810,'ცვლილ. ბიუჯ.'!I810)</f>
        <v>0</v>
      </c>
      <c r="I810" s="10">
        <f t="shared" si="52"/>
        <v>150000</v>
      </c>
      <c r="J810" s="10">
        <f t="shared" si="53"/>
        <v>200000</v>
      </c>
    </row>
    <row r="811" spans="1:10" x14ac:dyDescent="0.25">
      <c r="A811" t="str">
        <f t="shared" si="51"/>
        <v>b</v>
      </c>
      <c r="B811" s="8"/>
      <c r="C811" s="9" t="s">
        <v>13</v>
      </c>
      <c r="D811" s="10">
        <f>SUM('დამტკ. ბიუჯ.'!D811,'ცვლილ. ბიუჯ.'!E811)</f>
        <v>0</v>
      </c>
      <c r="E811" s="10">
        <f>SUM('დამტკ. ბიუჯ.'!E811,'ცვლილ. ბიუჯ.'!F811)</f>
        <v>0</v>
      </c>
      <c r="F811" s="10">
        <f>SUM('დამტკ. ბიუჯ.'!F811,'ცვლილ. ბიუჯ.'!G811)</f>
        <v>0</v>
      </c>
      <c r="G811" s="10">
        <f>SUM('დამტკ. ბიუჯ.'!G811,'ცვლილ. ბიუჯ.'!H811)</f>
        <v>0</v>
      </c>
      <c r="H811" s="10">
        <f>SUM('დამტკ. ბიუჯ.'!H811,'ცვლილ. ბიუჯ.'!I811)</f>
        <v>0</v>
      </c>
      <c r="I811" s="10">
        <f t="shared" si="52"/>
        <v>0</v>
      </c>
      <c r="J811" s="10">
        <f t="shared" si="53"/>
        <v>0</v>
      </c>
    </row>
    <row r="812" spans="1:10" x14ac:dyDescent="0.25">
      <c r="A812" t="str">
        <f t="shared" si="51"/>
        <v>b</v>
      </c>
      <c r="B812" s="8"/>
      <c r="C812" s="9" t="s">
        <v>14</v>
      </c>
      <c r="D812" s="10">
        <f>SUM('დამტკ. ბიუჯ.'!D812,'ცვლილ. ბიუჯ.'!E812)</f>
        <v>0</v>
      </c>
      <c r="E812" s="10">
        <f>SUM('დამტკ. ბიუჯ.'!E812,'ცვლილ. ბიუჯ.'!F812)</f>
        <v>0</v>
      </c>
      <c r="F812" s="10">
        <f>SUM('დამტკ. ბიუჯ.'!F812,'ცვლილ. ბიუჯ.'!G812)</f>
        <v>0</v>
      </c>
      <c r="G812" s="10">
        <f>SUM('დამტკ. ბიუჯ.'!G812,'ცვლილ. ბიუჯ.'!H812)</f>
        <v>0</v>
      </c>
      <c r="H812" s="10">
        <f>SUM('დამტკ. ბიუჯ.'!H812,'ცვლილ. ბიუჯ.'!I812)</f>
        <v>0</v>
      </c>
      <c r="I812" s="10">
        <f t="shared" si="52"/>
        <v>0</v>
      </c>
      <c r="J812" s="10">
        <f t="shared" si="53"/>
        <v>0</v>
      </c>
    </row>
    <row r="813" spans="1:10" x14ac:dyDescent="0.25">
      <c r="A813" t="str">
        <f t="shared" si="51"/>
        <v>b</v>
      </c>
      <c r="B813" s="8"/>
      <c r="C813" s="9" t="s">
        <v>15</v>
      </c>
      <c r="D813" s="10">
        <f>SUM('დამტკ. ბიუჯ.'!D813,'ცვლილ. ბიუჯ.'!E813)</f>
        <v>0</v>
      </c>
      <c r="E813" s="10">
        <f>SUM('დამტკ. ბიუჯ.'!E813,'ცვლილ. ბიუჯ.'!F813)</f>
        <v>0</v>
      </c>
      <c r="F813" s="10">
        <f>SUM('დამტკ. ბიუჯ.'!F813,'ცვლილ. ბიუჯ.'!G813)</f>
        <v>0</v>
      </c>
      <c r="G813" s="10">
        <f>SUM('დამტკ. ბიუჯ.'!G813,'ცვლილ. ბიუჯ.'!H813)</f>
        <v>0</v>
      </c>
      <c r="H813" s="10">
        <f>SUM('დამტკ. ბიუჯ.'!H813,'ცვლილ. ბიუჯ.'!I813)</f>
        <v>0</v>
      </c>
      <c r="I813" s="10">
        <f t="shared" si="52"/>
        <v>0</v>
      </c>
      <c r="J813" s="10">
        <f t="shared" si="53"/>
        <v>0</v>
      </c>
    </row>
    <row r="814" spans="1:10" x14ac:dyDescent="0.25">
      <c r="A814" t="str">
        <f t="shared" si="51"/>
        <v>b</v>
      </c>
      <c r="B814" s="8"/>
      <c r="C814" s="9" t="s">
        <v>16</v>
      </c>
      <c r="D814" s="10">
        <f>SUM('დამტკ. ბიუჯ.'!D814,'ცვლილ. ბიუჯ.'!E814)</f>
        <v>0</v>
      </c>
      <c r="E814" s="10">
        <f>SUM('დამტკ. ბიუჯ.'!E814,'ცვლილ. ბიუჯ.'!F814)</f>
        <v>0</v>
      </c>
      <c r="F814" s="10">
        <f>SUM('დამტკ. ბიუჯ.'!F814,'ცვლილ. ბიუჯ.'!G814)</f>
        <v>0</v>
      </c>
      <c r="G814" s="10">
        <f>SUM('დამტკ. ბიუჯ.'!G814,'ცვლილ. ბიუჯ.'!H814)</f>
        <v>0</v>
      </c>
      <c r="H814" s="10">
        <f>SUM('დამტკ. ბიუჯ.'!H814,'ცვლილ. ბიუჯ.'!I814)</f>
        <v>0</v>
      </c>
      <c r="I814" s="10">
        <f t="shared" si="52"/>
        <v>0</v>
      </c>
      <c r="J814" s="10">
        <f t="shared" si="53"/>
        <v>0</v>
      </c>
    </row>
    <row r="815" spans="1:10" x14ac:dyDescent="0.25">
      <c r="A815" t="str">
        <f t="shared" si="51"/>
        <v>b</v>
      </c>
      <c r="B815" s="8"/>
      <c r="C815" s="9" t="s">
        <v>17</v>
      </c>
      <c r="D815" s="10">
        <f>SUM('დამტკ. ბიუჯ.'!D815,'ცვლილ. ბიუჯ.'!E815)</f>
        <v>0</v>
      </c>
      <c r="E815" s="10">
        <f>SUM('დამტკ. ბიუჯ.'!E815,'ცვლილ. ბიუჯ.'!F815)</f>
        <v>0</v>
      </c>
      <c r="F815" s="10">
        <f>SUM('დამტკ. ბიუჯ.'!F815,'ცვლილ. ბიუჯ.'!G815)</f>
        <v>0</v>
      </c>
      <c r="G815" s="10">
        <f>SUM('დამტკ. ბიუჯ.'!G815,'ცვლილ. ბიუჯ.'!H815)</f>
        <v>0</v>
      </c>
      <c r="H815" s="10">
        <f>SUM('დამტკ. ბიუჯ.'!H815,'ცვლილ. ბიუჯ.'!I815)</f>
        <v>0</v>
      </c>
      <c r="I815" s="10">
        <f t="shared" si="52"/>
        <v>0</v>
      </c>
      <c r="J815" s="10">
        <f t="shared" si="53"/>
        <v>0</v>
      </c>
    </row>
    <row r="816" spans="1:10" x14ac:dyDescent="0.25">
      <c r="A816" t="str">
        <f t="shared" si="51"/>
        <v>b</v>
      </c>
      <c r="B816" s="5"/>
      <c r="C816" s="6" t="s">
        <v>18</v>
      </c>
      <c r="D816" s="7">
        <f>SUM('დამტკ. ბიუჯ.'!D816,'ცვლილ. ბიუჯ.'!E816)</f>
        <v>0</v>
      </c>
      <c r="E816" s="7">
        <f>SUM('დამტკ. ბიუჯ.'!E816,'ცვლილ. ბიუჯ.'!F816)</f>
        <v>0</v>
      </c>
      <c r="F816" s="7">
        <f>SUM('დამტკ. ბიუჯ.'!F816,'ცვლილ. ბიუჯ.'!G816)</f>
        <v>0</v>
      </c>
      <c r="G816" s="7">
        <f>SUM('დამტკ. ბიუჯ.'!G816,'ცვლილ. ბიუჯ.'!H816)</f>
        <v>0</v>
      </c>
      <c r="H816" s="7">
        <f>SUM('დამტკ. ბიუჯ.'!H816,'ცვლილ. ბიუჯ.'!I816)</f>
        <v>0</v>
      </c>
      <c r="I816" s="7">
        <f t="shared" si="52"/>
        <v>0</v>
      </c>
      <c r="J816" s="7">
        <f t="shared" si="53"/>
        <v>0</v>
      </c>
    </row>
    <row r="817" spans="1:10" x14ac:dyDescent="0.25">
      <c r="A817" t="str">
        <f t="shared" si="51"/>
        <v>b</v>
      </c>
      <c r="B817" s="5"/>
      <c r="C817" s="6" t="s">
        <v>19</v>
      </c>
      <c r="D817" s="7">
        <f>SUM('დამტკ. ბიუჯ.'!D817,'ცვლილ. ბიუჯ.'!E817)</f>
        <v>0</v>
      </c>
      <c r="E817" s="7">
        <f>SUM('დამტკ. ბიუჯ.'!E817,'ცვლილ. ბიუჯ.'!F817)</f>
        <v>0</v>
      </c>
      <c r="F817" s="7">
        <f>SUM('დამტკ. ბიუჯ.'!F817,'ცვლილ. ბიუჯ.'!G817)</f>
        <v>0</v>
      </c>
      <c r="G817" s="7">
        <f>SUM('დამტკ. ბიუჯ.'!G817,'ცვლილ. ბიუჯ.'!H817)</f>
        <v>0</v>
      </c>
      <c r="H817" s="7">
        <f>SUM('დამტკ. ბიუჯ.'!H817,'ცვლილ. ბიუჯ.'!I817)</f>
        <v>0</v>
      </c>
      <c r="I817" s="7">
        <f t="shared" si="52"/>
        <v>0</v>
      </c>
      <c r="J817" s="7">
        <f t="shared" si="53"/>
        <v>0</v>
      </c>
    </row>
    <row r="818" spans="1:10" ht="15.75" thickBot="1" x14ac:dyDescent="0.3">
      <c r="A818" t="str">
        <f t="shared" si="51"/>
        <v>b</v>
      </c>
      <c r="B818" s="11"/>
      <c r="C818" s="12" t="s">
        <v>20</v>
      </c>
      <c r="D818" s="13">
        <f>SUM('დამტკ. ბიუჯ.'!D818,'ცვლილ. ბიუჯ.'!E818)</f>
        <v>0</v>
      </c>
      <c r="E818" s="13">
        <f>SUM('დამტკ. ბიუჯ.'!E818,'ცვლილ. ბიუჯ.'!F818)</f>
        <v>0</v>
      </c>
      <c r="F818" s="13">
        <f>SUM('დამტკ. ბიუჯ.'!F818,'ცვლილ. ბიუჯ.'!G818)</f>
        <v>0</v>
      </c>
      <c r="G818" s="13">
        <f>SUM('დამტკ. ბიუჯ.'!G818,'ცვლილ. ბიუჯ.'!H818)</f>
        <v>0</v>
      </c>
      <c r="H818" s="13">
        <f>SUM('დამტკ. ბიუჯ.'!H818,'ცვლილ. ბიუჯ.'!I818)</f>
        <v>0</v>
      </c>
      <c r="I818" s="13">
        <f t="shared" si="52"/>
        <v>0</v>
      </c>
      <c r="J818" s="13">
        <f t="shared" si="53"/>
        <v>0</v>
      </c>
    </row>
    <row r="819" spans="1:10" ht="32.25" customHeight="1" thickTop="1" thickBot="1" x14ac:dyDescent="0.3">
      <c r="A819" t="str">
        <f t="shared" si="51"/>
        <v>a</v>
      </c>
      <c r="B819" s="16" t="s">
        <v>140</v>
      </c>
      <c r="C819" s="4" t="s">
        <v>141</v>
      </c>
      <c r="D819" s="4">
        <f>SUM('დამტკ. ბიუჯ.'!D819,'ცვლილ. ბიუჯ.'!E819)</f>
        <v>11640000</v>
      </c>
      <c r="E819" s="4">
        <f>SUM('დამტკ. ბიუჯ.'!E819,'ცვლილ. ბიუჯ.'!F819)</f>
        <v>1688500</v>
      </c>
      <c r="F819" s="4">
        <f>SUM('დამტკ. ბიუჯ.'!F819,'ცვლილ. ბიუჯ.'!G819)</f>
        <v>4012500</v>
      </c>
      <c r="G819" s="4">
        <f>SUM('დამტკ. ბიუჯ.'!G819,'ცვლილ. ბიუჯ.'!H819)</f>
        <v>2012500</v>
      </c>
      <c r="H819" s="4">
        <f>SUM('დამტკ. ბიუჯ.'!H819,'ცვლილ. ბიუჯ.'!I819)</f>
        <v>3926500</v>
      </c>
      <c r="I819" s="4">
        <f t="shared" ref="I819:I830" si="54">SUM(E819,F819)</f>
        <v>5701000</v>
      </c>
      <c r="J819" s="4">
        <f t="shared" ref="J819:J830" si="55">SUM(E819,F819,G819)</f>
        <v>7713500</v>
      </c>
    </row>
    <row r="820" spans="1:10" ht="15.75" thickTop="1" x14ac:dyDescent="0.25">
      <c r="A820" t="str">
        <f t="shared" si="51"/>
        <v>a</v>
      </c>
      <c r="B820" s="5"/>
      <c r="C820" s="6" t="s">
        <v>10</v>
      </c>
      <c r="D820" s="7">
        <f>SUM('დამტკ. ბიუჯ.'!D820,'ცვლილ. ბიუჯ.'!E820)</f>
        <v>11640000</v>
      </c>
      <c r="E820" s="7">
        <f>SUM('დამტკ. ბიუჯ.'!E820,'ცვლილ. ბიუჯ.'!F820)</f>
        <v>1688500</v>
      </c>
      <c r="F820" s="7">
        <f>SUM('დამტკ. ბიუჯ.'!F820,'ცვლილ. ბიუჯ.'!G820)</f>
        <v>4012500</v>
      </c>
      <c r="G820" s="7">
        <f>SUM('დამტკ. ბიუჯ.'!G820,'ცვლილ. ბიუჯ.'!H820)</f>
        <v>2012500</v>
      </c>
      <c r="H820" s="7">
        <f>SUM('დამტკ. ბიუჯ.'!H820,'ცვლილ. ბიუჯ.'!I820)</f>
        <v>3926500</v>
      </c>
      <c r="I820" s="7">
        <f t="shared" si="54"/>
        <v>5701000</v>
      </c>
      <c r="J820" s="7">
        <f t="shared" si="55"/>
        <v>7713500</v>
      </c>
    </row>
    <row r="821" spans="1:10" x14ac:dyDescent="0.25">
      <c r="A821" t="str">
        <f t="shared" si="51"/>
        <v>b</v>
      </c>
      <c r="B821" s="8"/>
      <c r="C821" s="9" t="s">
        <v>11</v>
      </c>
      <c r="D821" s="10">
        <f>SUM('დამტკ. ბიუჯ.'!D821,'ცვლილ. ბიუჯ.'!E821)</f>
        <v>0</v>
      </c>
      <c r="E821" s="10">
        <f>SUM('დამტკ. ბიუჯ.'!E821,'ცვლილ. ბიუჯ.'!F821)</f>
        <v>0</v>
      </c>
      <c r="F821" s="10">
        <f>SUM('დამტკ. ბიუჯ.'!F821,'ცვლილ. ბიუჯ.'!G821)</f>
        <v>0</v>
      </c>
      <c r="G821" s="10">
        <f>SUM('დამტკ. ბიუჯ.'!G821,'ცვლილ. ბიუჯ.'!H821)</f>
        <v>0</v>
      </c>
      <c r="H821" s="10">
        <f>SUM('დამტკ. ბიუჯ.'!H821,'ცვლილ. ბიუჯ.'!I821)</f>
        <v>0</v>
      </c>
      <c r="I821" s="10">
        <f t="shared" si="54"/>
        <v>0</v>
      </c>
      <c r="J821" s="10">
        <f t="shared" si="55"/>
        <v>0</v>
      </c>
    </row>
    <row r="822" spans="1:10" x14ac:dyDescent="0.25">
      <c r="A822" t="str">
        <f t="shared" si="51"/>
        <v>a</v>
      </c>
      <c r="B822" s="8"/>
      <c r="C822" s="9" t="s">
        <v>12</v>
      </c>
      <c r="D822" s="10">
        <f>SUM('დამტკ. ბიუჯ.'!D822,'ცვლილ. ბიუჯ.'!E822)</f>
        <v>1150000</v>
      </c>
      <c r="E822" s="10">
        <f>SUM('დამტკ. ბიუჯ.'!E822,'ცვლილ. ბიუჯ.'!F822)</f>
        <v>200000</v>
      </c>
      <c r="F822" s="10">
        <f>SUM('დამტკ. ბიუჯ.'!F822,'ცვლილ. ბიუჯ.'!G822)</f>
        <v>350000</v>
      </c>
      <c r="G822" s="10">
        <f>SUM('დამტკ. ბიუჯ.'!G822,'ცვლილ. ბიუჯ.'!H822)</f>
        <v>350000</v>
      </c>
      <c r="H822" s="10">
        <f>SUM('დამტკ. ბიუჯ.'!H822,'ცვლილ. ბიუჯ.'!I822)</f>
        <v>250000</v>
      </c>
      <c r="I822" s="10">
        <f t="shared" si="54"/>
        <v>550000</v>
      </c>
      <c r="J822" s="10">
        <f t="shared" si="55"/>
        <v>900000</v>
      </c>
    </row>
    <row r="823" spans="1:10" x14ac:dyDescent="0.25">
      <c r="A823" t="str">
        <f t="shared" si="51"/>
        <v>b</v>
      </c>
      <c r="B823" s="8"/>
      <c r="C823" s="9" t="s">
        <v>13</v>
      </c>
      <c r="D823" s="10">
        <f>SUM('დამტკ. ბიუჯ.'!D823,'ცვლილ. ბიუჯ.'!E823)</f>
        <v>0</v>
      </c>
      <c r="E823" s="10">
        <f>SUM('დამტკ. ბიუჯ.'!E823,'ცვლილ. ბიუჯ.'!F823)</f>
        <v>0</v>
      </c>
      <c r="F823" s="10">
        <f>SUM('დამტკ. ბიუჯ.'!F823,'ცვლილ. ბიუჯ.'!G823)</f>
        <v>0</v>
      </c>
      <c r="G823" s="10">
        <f>SUM('დამტკ. ბიუჯ.'!G823,'ცვლილ. ბიუჯ.'!H823)</f>
        <v>0</v>
      </c>
      <c r="H823" s="10">
        <f>SUM('დამტკ. ბიუჯ.'!H823,'ცვლილ. ბიუჯ.'!I823)</f>
        <v>0</v>
      </c>
      <c r="I823" s="10">
        <f t="shared" si="54"/>
        <v>0</v>
      </c>
      <c r="J823" s="10">
        <f t="shared" si="55"/>
        <v>0</v>
      </c>
    </row>
    <row r="824" spans="1:10" x14ac:dyDescent="0.25">
      <c r="A824" t="str">
        <f t="shared" si="51"/>
        <v>b</v>
      </c>
      <c r="B824" s="8"/>
      <c r="C824" s="9" t="s">
        <v>14</v>
      </c>
      <c r="D824" s="10">
        <f>SUM('დამტკ. ბიუჯ.'!D824,'ცვლილ. ბიუჯ.'!E824)</f>
        <v>0</v>
      </c>
      <c r="E824" s="10">
        <f>SUM('დამტკ. ბიუჯ.'!E824,'ცვლილ. ბიუჯ.'!F824)</f>
        <v>0</v>
      </c>
      <c r="F824" s="10">
        <f>SUM('დამტკ. ბიუჯ.'!F824,'ცვლილ. ბიუჯ.'!G824)</f>
        <v>0</v>
      </c>
      <c r="G824" s="10">
        <f>SUM('დამტკ. ბიუჯ.'!G824,'ცვლილ. ბიუჯ.'!H824)</f>
        <v>0</v>
      </c>
      <c r="H824" s="10">
        <f>SUM('დამტკ. ბიუჯ.'!H824,'ცვლილ. ბიუჯ.'!I824)</f>
        <v>0</v>
      </c>
      <c r="I824" s="10">
        <f t="shared" si="54"/>
        <v>0</v>
      </c>
      <c r="J824" s="10">
        <f t="shared" si="55"/>
        <v>0</v>
      </c>
    </row>
    <row r="825" spans="1:10" x14ac:dyDescent="0.25">
      <c r="A825" t="str">
        <f t="shared" si="51"/>
        <v>b</v>
      </c>
      <c r="B825" s="8"/>
      <c r="C825" s="9" t="s">
        <v>15</v>
      </c>
      <c r="D825" s="10">
        <f>SUM('დამტკ. ბიუჯ.'!D825,'ცვლილ. ბიუჯ.'!E825)</f>
        <v>0</v>
      </c>
      <c r="E825" s="10">
        <f>SUM('დამტკ. ბიუჯ.'!E825,'ცვლილ. ბიუჯ.'!F825)</f>
        <v>0</v>
      </c>
      <c r="F825" s="10">
        <f>SUM('დამტკ. ბიუჯ.'!F825,'ცვლილ. ბიუჯ.'!G825)</f>
        <v>0</v>
      </c>
      <c r="G825" s="10">
        <f>SUM('დამტკ. ბიუჯ.'!G825,'ცვლილ. ბიუჯ.'!H825)</f>
        <v>0</v>
      </c>
      <c r="H825" s="10">
        <f>SUM('დამტკ. ბიუჯ.'!H825,'ცვლილ. ბიუჯ.'!I825)</f>
        <v>0</v>
      </c>
      <c r="I825" s="10">
        <f t="shared" si="54"/>
        <v>0</v>
      </c>
      <c r="J825" s="10">
        <f t="shared" si="55"/>
        <v>0</v>
      </c>
    </row>
    <row r="826" spans="1:10" x14ac:dyDescent="0.25">
      <c r="A826" t="str">
        <f t="shared" si="51"/>
        <v>a</v>
      </c>
      <c r="B826" s="8"/>
      <c r="C826" s="9" t="s">
        <v>16</v>
      </c>
      <c r="D826" s="10">
        <f>SUM('დამტკ. ბიუჯ.'!D826,'ცვლილ. ბიუჯ.'!E826)</f>
        <v>10490000</v>
      </c>
      <c r="E826" s="10">
        <f>SUM('დამტკ. ბიუჯ.'!E826,'ცვლილ. ბიუჯ.'!F826)</f>
        <v>1488500</v>
      </c>
      <c r="F826" s="10">
        <f>SUM('დამტკ. ბიუჯ.'!F826,'ცვლილ. ბიუჯ.'!G826)</f>
        <v>3662500</v>
      </c>
      <c r="G826" s="10">
        <f>SUM('დამტკ. ბიუჯ.'!G826,'ცვლილ. ბიუჯ.'!H826)</f>
        <v>1662500</v>
      </c>
      <c r="H826" s="10">
        <f>SUM('დამტკ. ბიუჯ.'!H826,'ცვლილ. ბიუჯ.'!I826)</f>
        <v>3676500</v>
      </c>
      <c r="I826" s="10">
        <f t="shared" si="54"/>
        <v>5151000</v>
      </c>
      <c r="J826" s="10">
        <f t="shared" si="55"/>
        <v>6813500</v>
      </c>
    </row>
    <row r="827" spans="1:10" x14ac:dyDescent="0.25">
      <c r="A827" t="str">
        <f t="shared" si="51"/>
        <v>b</v>
      </c>
      <c r="B827" s="8"/>
      <c r="C827" s="9" t="s">
        <v>17</v>
      </c>
      <c r="D827" s="10">
        <f>SUM('დამტკ. ბიუჯ.'!D827,'ცვლილ. ბიუჯ.'!E827)</f>
        <v>0</v>
      </c>
      <c r="E827" s="10">
        <f>SUM('დამტკ. ბიუჯ.'!E827,'ცვლილ. ბიუჯ.'!F827)</f>
        <v>0</v>
      </c>
      <c r="F827" s="10">
        <f>SUM('დამტკ. ბიუჯ.'!F827,'ცვლილ. ბიუჯ.'!G827)</f>
        <v>0</v>
      </c>
      <c r="G827" s="10">
        <f>SUM('დამტკ. ბიუჯ.'!G827,'ცვლილ. ბიუჯ.'!H827)</f>
        <v>0</v>
      </c>
      <c r="H827" s="10">
        <f>SUM('დამტკ. ბიუჯ.'!H827,'ცვლილ. ბიუჯ.'!I827)</f>
        <v>0</v>
      </c>
      <c r="I827" s="10">
        <f t="shared" si="54"/>
        <v>0</v>
      </c>
      <c r="J827" s="10">
        <f t="shared" si="55"/>
        <v>0</v>
      </c>
    </row>
    <row r="828" spans="1:10" x14ac:dyDescent="0.25">
      <c r="A828" t="str">
        <f t="shared" si="51"/>
        <v>b</v>
      </c>
      <c r="B828" s="5"/>
      <c r="C828" s="6" t="s">
        <v>18</v>
      </c>
      <c r="D828" s="7">
        <f>SUM('დამტკ. ბიუჯ.'!D828,'ცვლილ. ბიუჯ.'!E828)</f>
        <v>0</v>
      </c>
      <c r="E828" s="7">
        <f>SUM('დამტკ. ბიუჯ.'!E828,'ცვლილ. ბიუჯ.'!F828)</f>
        <v>0</v>
      </c>
      <c r="F828" s="7">
        <f>SUM('დამტკ. ბიუჯ.'!F828,'ცვლილ. ბიუჯ.'!G828)</f>
        <v>0</v>
      </c>
      <c r="G828" s="7">
        <f>SUM('დამტკ. ბიუჯ.'!G828,'ცვლილ. ბიუჯ.'!H828)</f>
        <v>0</v>
      </c>
      <c r="H828" s="7">
        <f>SUM('დამტკ. ბიუჯ.'!H828,'ცვლილ. ბიუჯ.'!I828)</f>
        <v>0</v>
      </c>
      <c r="I828" s="7">
        <f t="shared" si="54"/>
        <v>0</v>
      </c>
      <c r="J828" s="7">
        <f t="shared" si="55"/>
        <v>0</v>
      </c>
    </row>
    <row r="829" spans="1:10" x14ac:dyDescent="0.25">
      <c r="A829" t="str">
        <f t="shared" si="51"/>
        <v>b</v>
      </c>
      <c r="B829" s="5"/>
      <c r="C829" s="6" t="s">
        <v>19</v>
      </c>
      <c r="D829" s="7">
        <f>SUM('დამტკ. ბიუჯ.'!D829,'ცვლილ. ბიუჯ.'!E829)</f>
        <v>0</v>
      </c>
      <c r="E829" s="7">
        <f>SUM('დამტკ. ბიუჯ.'!E829,'ცვლილ. ბიუჯ.'!F829)</f>
        <v>0</v>
      </c>
      <c r="F829" s="7">
        <f>SUM('დამტკ. ბიუჯ.'!F829,'ცვლილ. ბიუჯ.'!G829)</f>
        <v>0</v>
      </c>
      <c r="G829" s="7">
        <f>SUM('დამტკ. ბიუჯ.'!G829,'ცვლილ. ბიუჯ.'!H829)</f>
        <v>0</v>
      </c>
      <c r="H829" s="7">
        <f>SUM('დამტკ. ბიუჯ.'!H829,'ცვლილ. ბიუჯ.'!I829)</f>
        <v>0</v>
      </c>
      <c r="I829" s="7">
        <f t="shared" si="54"/>
        <v>0</v>
      </c>
      <c r="J829" s="7">
        <f t="shared" si="55"/>
        <v>0</v>
      </c>
    </row>
    <row r="830" spans="1:10" ht="15.75" thickBot="1" x14ac:dyDescent="0.3">
      <c r="A830" t="str">
        <f t="shared" si="51"/>
        <v>b</v>
      </c>
      <c r="B830" s="11"/>
      <c r="C830" s="12" t="s">
        <v>20</v>
      </c>
      <c r="D830" s="13">
        <f>SUM('დამტკ. ბიუჯ.'!D830,'ცვლილ. ბიუჯ.'!E830)</f>
        <v>0</v>
      </c>
      <c r="E830" s="13">
        <f>SUM('დამტკ. ბიუჯ.'!E830,'ცვლილ. ბიუჯ.'!F830)</f>
        <v>0</v>
      </c>
      <c r="F830" s="13">
        <f>SUM('დამტკ. ბიუჯ.'!F830,'ცვლილ. ბიუჯ.'!G830)</f>
        <v>0</v>
      </c>
      <c r="G830" s="13">
        <f>SUM('დამტკ. ბიუჯ.'!G830,'ცვლილ. ბიუჯ.'!H830)</f>
        <v>0</v>
      </c>
      <c r="H830" s="13">
        <f>SUM('დამტკ. ბიუჯ.'!H830,'ცვლილ. ბიუჯ.'!I830)</f>
        <v>0</v>
      </c>
      <c r="I830" s="13">
        <f t="shared" si="54"/>
        <v>0</v>
      </c>
      <c r="J830" s="13">
        <f t="shared" si="55"/>
        <v>0</v>
      </c>
    </row>
    <row r="831" spans="1:10" ht="32.25" customHeight="1" thickTop="1" thickBot="1" x14ac:dyDescent="0.3">
      <c r="A831" t="str">
        <f t="shared" si="51"/>
        <v>a</v>
      </c>
      <c r="B831" s="16" t="s">
        <v>236</v>
      </c>
      <c r="C831" s="4" t="s">
        <v>141</v>
      </c>
      <c r="D831" s="4">
        <f>SUM('დამტკ. ბიუჯ.'!D831,'ცვლილ. ბიუჯ.'!E831)</f>
        <v>11090000</v>
      </c>
      <c r="E831" s="4">
        <f>SUM('დამტკ. ბიუჯ.'!E831,'ცვლილ. ბიუჯ.'!F831)</f>
        <v>1588500</v>
      </c>
      <c r="F831" s="4">
        <f>SUM('დამტკ. ბიუჯ.'!F831,'ცვლილ. ბიუჯ.'!G831)</f>
        <v>3812500</v>
      </c>
      <c r="G831" s="4">
        <f>SUM('დამტკ. ბიუჯ.'!G831,'ცვლილ. ბიუჯ.'!H831)</f>
        <v>1812500</v>
      </c>
      <c r="H831" s="4">
        <f>SUM('დამტკ. ბიუჯ.'!H831,'ცვლილ. ბიუჯ.'!I831)</f>
        <v>3876500</v>
      </c>
      <c r="I831" s="4">
        <f t="shared" si="52"/>
        <v>5401000</v>
      </c>
      <c r="J831" s="4">
        <f t="shared" si="53"/>
        <v>7213500</v>
      </c>
    </row>
    <row r="832" spans="1:10" ht="15.75" thickTop="1" x14ac:dyDescent="0.25">
      <c r="A832" t="str">
        <f t="shared" si="51"/>
        <v>a</v>
      </c>
      <c r="B832" s="5"/>
      <c r="C832" s="6" t="s">
        <v>10</v>
      </c>
      <c r="D832" s="7">
        <f>SUM('დამტკ. ბიუჯ.'!D832,'ცვლილ. ბიუჯ.'!E832)</f>
        <v>11090000</v>
      </c>
      <c r="E832" s="7">
        <f>SUM('დამტკ. ბიუჯ.'!E832,'ცვლილ. ბიუჯ.'!F832)</f>
        <v>1588500</v>
      </c>
      <c r="F832" s="7">
        <f>SUM('დამტკ. ბიუჯ.'!F832,'ცვლილ. ბიუჯ.'!G832)</f>
        <v>3812500</v>
      </c>
      <c r="G832" s="7">
        <f>SUM('დამტკ. ბიუჯ.'!G832,'ცვლილ. ბიუჯ.'!H832)</f>
        <v>1812500</v>
      </c>
      <c r="H832" s="7">
        <f>SUM('დამტკ. ბიუჯ.'!H832,'ცვლილ. ბიუჯ.'!I832)</f>
        <v>3876500</v>
      </c>
      <c r="I832" s="7">
        <f t="shared" si="52"/>
        <v>5401000</v>
      </c>
      <c r="J832" s="7">
        <f t="shared" si="53"/>
        <v>7213500</v>
      </c>
    </row>
    <row r="833" spans="1:10" x14ac:dyDescent="0.25">
      <c r="A833" t="str">
        <f t="shared" si="51"/>
        <v>b</v>
      </c>
      <c r="B833" s="8"/>
      <c r="C833" s="9" t="s">
        <v>11</v>
      </c>
      <c r="D833" s="10">
        <f>SUM('დამტკ. ბიუჯ.'!D833,'ცვლილ. ბიუჯ.'!E833)</f>
        <v>0</v>
      </c>
      <c r="E833" s="10">
        <f>SUM('დამტკ. ბიუჯ.'!E833,'ცვლილ. ბიუჯ.'!F833)</f>
        <v>0</v>
      </c>
      <c r="F833" s="10">
        <f>SUM('დამტკ. ბიუჯ.'!F833,'ცვლილ. ბიუჯ.'!G833)</f>
        <v>0</v>
      </c>
      <c r="G833" s="10">
        <f>SUM('დამტკ. ბიუჯ.'!G833,'ცვლილ. ბიუჯ.'!H833)</f>
        <v>0</v>
      </c>
      <c r="H833" s="10">
        <f>SUM('დამტკ. ბიუჯ.'!H833,'ცვლილ. ბიუჯ.'!I833)</f>
        <v>0</v>
      </c>
      <c r="I833" s="10">
        <f t="shared" si="52"/>
        <v>0</v>
      </c>
      <c r="J833" s="10">
        <f t="shared" si="53"/>
        <v>0</v>
      </c>
    </row>
    <row r="834" spans="1:10" x14ac:dyDescent="0.25">
      <c r="A834" t="str">
        <f t="shared" si="51"/>
        <v>a</v>
      </c>
      <c r="B834" s="8"/>
      <c r="C834" s="9" t="s">
        <v>12</v>
      </c>
      <c r="D834" s="10">
        <f>SUM('დამტკ. ბიუჯ.'!D834,'ცვლილ. ბიუჯ.'!E834)</f>
        <v>600000</v>
      </c>
      <c r="E834" s="10">
        <f>SUM('დამტკ. ბიუჯ.'!E834,'ცვლილ. ბიუჯ.'!F834)</f>
        <v>100000</v>
      </c>
      <c r="F834" s="10">
        <f>SUM('დამტკ. ბიუჯ.'!F834,'ცვლილ. ბიუჯ.'!G834)</f>
        <v>150000</v>
      </c>
      <c r="G834" s="10">
        <f>SUM('დამტკ. ბიუჯ.'!G834,'ცვლილ. ბიუჯ.'!H834)</f>
        <v>150000</v>
      </c>
      <c r="H834" s="10">
        <f>SUM('დამტკ. ბიუჯ.'!H834,'ცვლილ. ბიუჯ.'!I834)</f>
        <v>200000</v>
      </c>
      <c r="I834" s="10">
        <f t="shared" si="52"/>
        <v>250000</v>
      </c>
      <c r="J834" s="10">
        <f t="shared" si="53"/>
        <v>400000</v>
      </c>
    </row>
    <row r="835" spans="1:10" x14ac:dyDescent="0.25">
      <c r="A835" t="str">
        <f t="shared" si="51"/>
        <v>b</v>
      </c>
      <c r="B835" s="8"/>
      <c r="C835" s="9" t="s">
        <v>13</v>
      </c>
      <c r="D835" s="10">
        <f>SUM('დამტკ. ბიუჯ.'!D835,'ცვლილ. ბიუჯ.'!E835)</f>
        <v>0</v>
      </c>
      <c r="E835" s="10">
        <f>SUM('დამტკ. ბიუჯ.'!E835,'ცვლილ. ბიუჯ.'!F835)</f>
        <v>0</v>
      </c>
      <c r="F835" s="10">
        <f>SUM('დამტკ. ბიუჯ.'!F835,'ცვლილ. ბიუჯ.'!G835)</f>
        <v>0</v>
      </c>
      <c r="G835" s="10">
        <f>SUM('დამტკ. ბიუჯ.'!G835,'ცვლილ. ბიუჯ.'!H835)</f>
        <v>0</v>
      </c>
      <c r="H835" s="10">
        <f>SUM('დამტკ. ბიუჯ.'!H835,'ცვლილ. ბიუჯ.'!I835)</f>
        <v>0</v>
      </c>
      <c r="I835" s="10">
        <f t="shared" si="52"/>
        <v>0</v>
      </c>
      <c r="J835" s="10">
        <f t="shared" si="53"/>
        <v>0</v>
      </c>
    </row>
    <row r="836" spans="1:10" x14ac:dyDescent="0.25">
      <c r="A836" t="str">
        <f t="shared" si="51"/>
        <v>b</v>
      </c>
      <c r="B836" s="8"/>
      <c r="C836" s="9" t="s">
        <v>14</v>
      </c>
      <c r="D836" s="10">
        <f>SUM('დამტკ. ბიუჯ.'!D836,'ცვლილ. ბიუჯ.'!E836)</f>
        <v>0</v>
      </c>
      <c r="E836" s="10">
        <f>SUM('დამტკ. ბიუჯ.'!E836,'ცვლილ. ბიუჯ.'!F836)</f>
        <v>0</v>
      </c>
      <c r="F836" s="10">
        <f>SUM('დამტკ. ბიუჯ.'!F836,'ცვლილ. ბიუჯ.'!G836)</f>
        <v>0</v>
      </c>
      <c r="G836" s="10">
        <f>SUM('დამტკ. ბიუჯ.'!G836,'ცვლილ. ბიუჯ.'!H836)</f>
        <v>0</v>
      </c>
      <c r="H836" s="10">
        <f>SUM('დამტკ. ბიუჯ.'!H836,'ცვლილ. ბიუჯ.'!I836)</f>
        <v>0</v>
      </c>
      <c r="I836" s="10">
        <f t="shared" si="52"/>
        <v>0</v>
      </c>
      <c r="J836" s="10">
        <f t="shared" si="53"/>
        <v>0</v>
      </c>
    </row>
    <row r="837" spans="1:10" x14ac:dyDescent="0.25">
      <c r="A837" t="str">
        <f t="shared" si="51"/>
        <v>b</v>
      </c>
      <c r="B837" s="8"/>
      <c r="C837" s="9" t="s">
        <v>15</v>
      </c>
      <c r="D837" s="10">
        <f>SUM('დამტკ. ბიუჯ.'!D837,'ცვლილ. ბიუჯ.'!E837)</f>
        <v>0</v>
      </c>
      <c r="E837" s="10">
        <f>SUM('დამტკ. ბიუჯ.'!E837,'ცვლილ. ბიუჯ.'!F837)</f>
        <v>0</v>
      </c>
      <c r="F837" s="10">
        <f>SUM('დამტკ. ბიუჯ.'!F837,'ცვლილ. ბიუჯ.'!G837)</f>
        <v>0</v>
      </c>
      <c r="G837" s="10">
        <f>SUM('დამტკ. ბიუჯ.'!G837,'ცვლილ. ბიუჯ.'!H837)</f>
        <v>0</v>
      </c>
      <c r="H837" s="10">
        <f>SUM('დამტკ. ბიუჯ.'!H837,'ცვლილ. ბიუჯ.'!I837)</f>
        <v>0</v>
      </c>
      <c r="I837" s="10">
        <f t="shared" si="52"/>
        <v>0</v>
      </c>
      <c r="J837" s="10">
        <f t="shared" si="53"/>
        <v>0</v>
      </c>
    </row>
    <row r="838" spans="1:10" x14ac:dyDescent="0.25">
      <c r="A838" t="str">
        <f t="shared" si="51"/>
        <v>a</v>
      </c>
      <c r="B838" s="8"/>
      <c r="C838" s="9" t="s">
        <v>16</v>
      </c>
      <c r="D838" s="10">
        <f>SUM('დამტკ. ბიუჯ.'!D838,'ცვლილ. ბიუჯ.'!E838)</f>
        <v>10490000</v>
      </c>
      <c r="E838" s="10">
        <f>SUM('დამტკ. ბიუჯ.'!E838,'ცვლილ. ბიუჯ.'!F838)</f>
        <v>1488500</v>
      </c>
      <c r="F838" s="10">
        <f>SUM('დამტკ. ბიუჯ.'!F838,'ცვლილ. ბიუჯ.'!G838)</f>
        <v>3662500</v>
      </c>
      <c r="G838" s="10">
        <f>SUM('დამტკ. ბიუჯ.'!G838,'ცვლილ. ბიუჯ.'!H838)</f>
        <v>1662500</v>
      </c>
      <c r="H838" s="10">
        <f>SUM('დამტკ. ბიუჯ.'!H838,'ცვლილ. ბიუჯ.'!I838)</f>
        <v>3676500</v>
      </c>
      <c r="I838" s="10">
        <f t="shared" si="52"/>
        <v>5151000</v>
      </c>
      <c r="J838" s="10">
        <f t="shared" si="53"/>
        <v>6813500</v>
      </c>
    </row>
    <row r="839" spans="1:10" x14ac:dyDescent="0.25">
      <c r="A839" t="str">
        <f t="shared" si="51"/>
        <v>b</v>
      </c>
      <c r="B839" s="8"/>
      <c r="C839" s="9" t="s">
        <v>17</v>
      </c>
      <c r="D839" s="10">
        <f>SUM('დამტკ. ბიუჯ.'!D839,'ცვლილ. ბიუჯ.'!E839)</f>
        <v>0</v>
      </c>
      <c r="E839" s="10">
        <f>SUM('დამტკ. ბიუჯ.'!E839,'ცვლილ. ბიუჯ.'!F839)</f>
        <v>0</v>
      </c>
      <c r="F839" s="10">
        <f>SUM('დამტკ. ბიუჯ.'!F839,'ცვლილ. ბიუჯ.'!G839)</f>
        <v>0</v>
      </c>
      <c r="G839" s="10">
        <f>SUM('დამტკ. ბიუჯ.'!G839,'ცვლილ. ბიუჯ.'!H839)</f>
        <v>0</v>
      </c>
      <c r="H839" s="10">
        <f>SUM('დამტკ. ბიუჯ.'!H839,'ცვლილ. ბიუჯ.'!I839)</f>
        <v>0</v>
      </c>
      <c r="I839" s="10">
        <f t="shared" si="52"/>
        <v>0</v>
      </c>
      <c r="J839" s="10">
        <f t="shared" si="53"/>
        <v>0</v>
      </c>
    </row>
    <row r="840" spans="1:10" x14ac:dyDescent="0.25">
      <c r="A840" t="str">
        <f t="shared" si="51"/>
        <v>b</v>
      </c>
      <c r="B840" s="5"/>
      <c r="C840" s="6" t="s">
        <v>18</v>
      </c>
      <c r="D840" s="7">
        <f>SUM('დამტკ. ბიუჯ.'!D840,'ცვლილ. ბიუჯ.'!E840)</f>
        <v>0</v>
      </c>
      <c r="E840" s="7">
        <f>SUM('დამტკ. ბიუჯ.'!E840,'ცვლილ. ბიუჯ.'!F840)</f>
        <v>0</v>
      </c>
      <c r="F840" s="7">
        <f>SUM('დამტკ. ბიუჯ.'!F840,'ცვლილ. ბიუჯ.'!G840)</f>
        <v>0</v>
      </c>
      <c r="G840" s="7">
        <f>SUM('დამტკ. ბიუჯ.'!G840,'ცვლილ. ბიუჯ.'!H840)</f>
        <v>0</v>
      </c>
      <c r="H840" s="7">
        <f>SUM('დამტკ. ბიუჯ.'!H840,'ცვლილ. ბიუჯ.'!I840)</f>
        <v>0</v>
      </c>
      <c r="I840" s="7">
        <f t="shared" si="52"/>
        <v>0</v>
      </c>
      <c r="J840" s="7">
        <f t="shared" si="53"/>
        <v>0</v>
      </c>
    </row>
    <row r="841" spans="1:10" x14ac:dyDescent="0.25">
      <c r="A841" t="str">
        <f t="shared" si="51"/>
        <v>b</v>
      </c>
      <c r="B841" s="5"/>
      <c r="C841" s="6" t="s">
        <v>19</v>
      </c>
      <c r="D841" s="7">
        <f>SUM('დამტკ. ბიუჯ.'!D841,'ცვლილ. ბიუჯ.'!E841)</f>
        <v>0</v>
      </c>
      <c r="E841" s="7">
        <f>SUM('დამტკ. ბიუჯ.'!E841,'ცვლილ. ბიუჯ.'!F841)</f>
        <v>0</v>
      </c>
      <c r="F841" s="7">
        <f>SUM('დამტკ. ბიუჯ.'!F841,'ცვლილ. ბიუჯ.'!G841)</f>
        <v>0</v>
      </c>
      <c r="G841" s="7">
        <f>SUM('დამტკ. ბიუჯ.'!G841,'ცვლილ. ბიუჯ.'!H841)</f>
        <v>0</v>
      </c>
      <c r="H841" s="7">
        <f>SUM('დამტკ. ბიუჯ.'!H841,'ცვლილ. ბიუჯ.'!I841)</f>
        <v>0</v>
      </c>
      <c r="I841" s="7">
        <f t="shared" si="52"/>
        <v>0</v>
      </c>
      <c r="J841" s="7">
        <f t="shared" si="53"/>
        <v>0</v>
      </c>
    </row>
    <row r="842" spans="1:10" ht="15.75" thickBot="1" x14ac:dyDescent="0.3">
      <c r="A842" t="str">
        <f t="shared" si="51"/>
        <v>b</v>
      </c>
      <c r="B842" s="11"/>
      <c r="C842" s="12" t="s">
        <v>20</v>
      </c>
      <c r="D842" s="13">
        <f>SUM('დამტკ. ბიუჯ.'!D842,'ცვლილ. ბიუჯ.'!E842)</f>
        <v>0</v>
      </c>
      <c r="E842" s="13">
        <f>SUM('დამტკ. ბიუჯ.'!E842,'ცვლილ. ბიუჯ.'!F842)</f>
        <v>0</v>
      </c>
      <c r="F842" s="13">
        <f>SUM('დამტკ. ბიუჯ.'!F842,'ცვლილ. ბიუჯ.'!G842)</f>
        <v>0</v>
      </c>
      <c r="G842" s="13">
        <f>SUM('დამტკ. ბიუჯ.'!G842,'ცვლილ. ბიუჯ.'!H842)</f>
        <v>0</v>
      </c>
      <c r="H842" s="13">
        <f>SUM('დამტკ. ბიუჯ.'!H842,'ცვლილ. ბიუჯ.'!I842)</f>
        <v>0</v>
      </c>
      <c r="I842" s="13">
        <f t="shared" si="52"/>
        <v>0</v>
      </c>
      <c r="J842" s="13">
        <f t="shared" si="53"/>
        <v>0</v>
      </c>
    </row>
    <row r="843" spans="1:10" ht="61.5" thickTop="1" thickBot="1" x14ac:dyDescent="0.3">
      <c r="A843" t="str">
        <f t="shared" si="51"/>
        <v>a</v>
      </c>
      <c r="B843" s="16" t="s">
        <v>237</v>
      </c>
      <c r="C843" s="4" t="s">
        <v>238</v>
      </c>
      <c r="D843" s="4">
        <f>SUM('დამტკ. ბიუჯ.'!D843,'ცვლილ. ბიუჯ.'!E843)</f>
        <v>550000</v>
      </c>
      <c r="E843" s="4">
        <f>SUM('დამტკ. ბიუჯ.'!E843,'ცვლილ. ბიუჯ.'!F843)</f>
        <v>100000</v>
      </c>
      <c r="F843" s="4">
        <f>SUM('დამტკ. ბიუჯ.'!F843,'ცვლილ. ბიუჯ.'!G843)</f>
        <v>200000</v>
      </c>
      <c r="G843" s="4">
        <f>SUM('დამტკ. ბიუჯ.'!G843,'ცვლილ. ბიუჯ.'!H843)</f>
        <v>200000</v>
      </c>
      <c r="H843" s="4">
        <f>SUM('დამტკ. ბიუჯ.'!H843,'ცვლილ. ბიუჯ.'!I843)</f>
        <v>50000</v>
      </c>
      <c r="I843" s="4">
        <f t="shared" ref="I843:I854" si="56">SUM(E843,F843)</f>
        <v>300000</v>
      </c>
      <c r="J843" s="4">
        <f t="shared" ref="J843:J854" si="57">SUM(E843,F843,G843)</f>
        <v>500000</v>
      </c>
    </row>
    <row r="844" spans="1:10" ht="15.75" thickTop="1" x14ac:dyDescent="0.25">
      <c r="A844" t="str">
        <f t="shared" si="51"/>
        <v>a</v>
      </c>
      <c r="B844" s="5"/>
      <c r="C844" s="6" t="s">
        <v>10</v>
      </c>
      <c r="D844" s="7">
        <f>SUM('დამტკ. ბიუჯ.'!D844,'ცვლილ. ბიუჯ.'!E844)</f>
        <v>550000</v>
      </c>
      <c r="E844" s="7">
        <f>SUM('დამტკ. ბიუჯ.'!E844,'ცვლილ. ბიუჯ.'!F844)</f>
        <v>100000</v>
      </c>
      <c r="F844" s="7">
        <f>SUM('დამტკ. ბიუჯ.'!F844,'ცვლილ. ბიუჯ.'!G844)</f>
        <v>200000</v>
      </c>
      <c r="G844" s="7">
        <f>SUM('დამტკ. ბიუჯ.'!G844,'ცვლილ. ბიუჯ.'!H844)</f>
        <v>200000</v>
      </c>
      <c r="H844" s="7">
        <f>SUM('დამტკ. ბიუჯ.'!H844,'ცვლილ. ბიუჯ.'!I844)</f>
        <v>50000</v>
      </c>
      <c r="I844" s="7">
        <f t="shared" si="56"/>
        <v>300000</v>
      </c>
      <c r="J844" s="7">
        <f t="shared" si="57"/>
        <v>500000</v>
      </c>
    </row>
    <row r="845" spans="1:10" x14ac:dyDescent="0.25">
      <c r="A845" t="str">
        <f t="shared" si="51"/>
        <v>b</v>
      </c>
      <c r="B845" s="8"/>
      <c r="C845" s="9" t="s">
        <v>11</v>
      </c>
      <c r="D845" s="10">
        <f>SUM('დამტკ. ბიუჯ.'!D845,'ცვლილ. ბიუჯ.'!E845)</f>
        <v>0</v>
      </c>
      <c r="E845" s="10">
        <f>SUM('დამტკ. ბიუჯ.'!E845,'ცვლილ. ბიუჯ.'!F845)</f>
        <v>0</v>
      </c>
      <c r="F845" s="10">
        <f>SUM('დამტკ. ბიუჯ.'!F845,'ცვლილ. ბიუჯ.'!G845)</f>
        <v>0</v>
      </c>
      <c r="G845" s="10">
        <f>SUM('დამტკ. ბიუჯ.'!G845,'ცვლილ. ბიუჯ.'!H845)</f>
        <v>0</v>
      </c>
      <c r="H845" s="10">
        <f>SUM('დამტკ. ბიუჯ.'!H845,'ცვლილ. ბიუჯ.'!I845)</f>
        <v>0</v>
      </c>
      <c r="I845" s="10">
        <f t="shared" si="56"/>
        <v>0</v>
      </c>
      <c r="J845" s="10">
        <f t="shared" si="57"/>
        <v>0</v>
      </c>
    </row>
    <row r="846" spans="1:10" x14ac:dyDescent="0.25">
      <c r="A846" t="str">
        <f t="shared" si="51"/>
        <v>a</v>
      </c>
      <c r="B846" s="8"/>
      <c r="C846" s="9" t="s">
        <v>12</v>
      </c>
      <c r="D846" s="10">
        <f>SUM('დამტკ. ბიუჯ.'!D846,'ცვლილ. ბიუჯ.'!E846)</f>
        <v>550000</v>
      </c>
      <c r="E846" s="10">
        <f>SUM('დამტკ. ბიუჯ.'!E846,'ცვლილ. ბიუჯ.'!F846)</f>
        <v>100000</v>
      </c>
      <c r="F846" s="10">
        <f>SUM('დამტკ. ბიუჯ.'!F846,'ცვლილ. ბიუჯ.'!G846)</f>
        <v>200000</v>
      </c>
      <c r="G846" s="10">
        <f>SUM('დამტკ. ბიუჯ.'!G846,'ცვლილ. ბიუჯ.'!H846)</f>
        <v>200000</v>
      </c>
      <c r="H846" s="10">
        <f>SUM('დამტკ. ბიუჯ.'!H846,'ცვლილ. ბიუჯ.'!I846)</f>
        <v>50000</v>
      </c>
      <c r="I846" s="10">
        <f t="shared" si="56"/>
        <v>300000</v>
      </c>
      <c r="J846" s="10">
        <f t="shared" si="57"/>
        <v>500000</v>
      </c>
    </row>
    <row r="847" spans="1:10" x14ac:dyDescent="0.25">
      <c r="A847" t="str">
        <f t="shared" si="51"/>
        <v>b</v>
      </c>
      <c r="B847" s="8"/>
      <c r="C847" s="9" t="s">
        <v>13</v>
      </c>
      <c r="D847" s="10">
        <f>SUM('დამტკ. ბიუჯ.'!D847,'ცვლილ. ბიუჯ.'!E847)</f>
        <v>0</v>
      </c>
      <c r="E847" s="10">
        <f>SUM('დამტკ. ბიუჯ.'!E847,'ცვლილ. ბიუჯ.'!F847)</f>
        <v>0</v>
      </c>
      <c r="F847" s="10">
        <f>SUM('დამტკ. ბიუჯ.'!F847,'ცვლილ. ბიუჯ.'!G847)</f>
        <v>0</v>
      </c>
      <c r="G847" s="10">
        <f>SUM('დამტკ. ბიუჯ.'!G847,'ცვლილ. ბიუჯ.'!H847)</f>
        <v>0</v>
      </c>
      <c r="H847" s="10">
        <f>SUM('დამტკ. ბიუჯ.'!H847,'ცვლილ. ბიუჯ.'!I847)</f>
        <v>0</v>
      </c>
      <c r="I847" s="10">
        <f t="shared" si="56"/>
        <v>0</v>
      </c>
      <c r="J847" s="10">
        <f t="shared" si="57"/>
        <v>0</v>
      </c>
    </row>
    <row r="848" spans="1:10" x14ac:dyDescent="0.25">
      <c r="A848" t="str">
        <f t="shared" si="51"/>
        <v>b</v>
      </c>
      <c r="B848" s="8"/>
      <c r="C848" s="9" t="s">
        <v>14</v>
      </c>
      <c r="D848" s="10">
        <f>SUM('დამტკ. ბიუჯ.'!D848,'ცვლილ. ბიუჯ.'!E848)</f>
        <v>0</v>
      </c>
      <c r="E848" s="10">
        <f>SUM('დამტკ. ბიუჯ.'!E848,'ცვლილ. ბიუჯ.'!F848)</f>
        <v>0</v>
      </c>
      <c r="F848" s="10">
        <f>SUM('დამტკ. ბიუჯ.'!F848,'ცვლილ. ბიუჯ.'!G848)</f>
        <v>0</v>
      </c>
      <c r="G848" s="10">
        <f>SUM('დამტკ. ბიუჯ.'!G848,'ცვლილ. ბიუჯ.'!H848)</f>
        <v>0</v>
      </c>
      <c r="H848" s="10">
        <f>SUM('დამტკ. ბიუჯ.'!H848,'ცვლილ. ბიუჯ.'!I848)</f>
        <v>0</v>
      </c>
      <c r="I848" s="10">
        <f t="shared" si="56"/>
        <v>0</v>
      </c>
      <c r="J848" s="10">
        <f t="shared" si="57"/>
        <v>0</v>
      </c>
    </row>
    <row r="849" spans="1:10" x14ac:dyDescent="0.25">
      <c r="A849" t="str">
        <f t="shared" si="51"/>
        <v>b</v>
      </c>
      <c r="B849" s="8"/>
      <c r="C849" s="9" t="s">
        <v>15</v>
      </c>
      <c r="D849" s="10">
        <f>SUM('დამტკ. ბიუჯ.'!D849,'ცვლილ. ბიუჯ.'!E849)</f>
        <v>0</v>
      </c>
      <c r="E849" s="10">
        <f>SUM('დამტკ. ბიუჯ.'!E849,'ცვლილ. ბიუჯ.'!F849)</f>
        <v>0</v>
      </c>
      <c r="F849" s="10">
        <f>SUM('დამტკ. ბიუჯ.'!F849,'ცვლილ. ბიუჯ.'!G849)</f>
        <v>0</v>
      </c>
      <c r="G849" s="10">
        <f>SUM('დამტკ. ბიუჯ.'!G849,'ცვლილ. ბიუჯ.'!H849)</f>
        <v>0</v>
      </c>
      <c r="H849" s="10">
        <f>SUM('დამტკ. ბიუჯ.'!H849,'ცვლილ. ბიუჯ.'!I849)</f>
        <v>0</v>
      </c>
      <c r="I849" s="10">
        <f t="shared" si="56"/>
        <v>0</v>
      </c>
      <c r="J849" s="10">
        <f t="shared" si="57"/>
        <v>0</v>
      </c>
    </row>
    <row r="850" spans="1:10" x14ac:dyDescent="0.25">
      <c r="A850" t="str">
        <f t="shared" si="51"/>
        <v>b</v>
      </c>
      <c r="B850" s="8"/>
      <c r="C850" s="9" t="s">
        <v>16</v>
      </c>
      <c r="D850" s="10">
        <f>SUM('დამტკ. ბიუჯ.'!D850,'ცვლილ. ბიუჯ.'!E850)</f>
        <v>0</v>
      </c>
      <c r="E850" s="10">
        <f>SUM('დამტკ. ბიუჯ.'!E850,'ცვლილ. ბიუჯ.'!F850)</f>
        <v>0</v>
      </c>
      <c r="F850" s="10">
        <f>SUM('დამტკ. ბიუჯ.'!F850,'ცვლილ. ბიუჯ.'!G850)</f>
        <v>0</v>
      </c>
      <c r="G850" s="10">
        <f>SUM('დამტკ. ბიუჯ.'!G850,'ცვლილ. ბიუჯ.'!H850)</f>
        <v>0</v>
      </c>
      <c r="H850" s="10">
        <f>SUM('დამტკ. ბიუჯ.'!H850,'ცვლილ. ბიუჯ.'!I850)</f>
        <v>0</v>
      </c>
      <c r="I850" s="10">
        <f t="shared" si="56"/>
        <v>0</v>
      </c>
      <c r="J850" s="10">
        <f t="shared" si="57"/>
        <v>0</v>
      </c>
    </row>
    <row r="851" spans="1:10" x14ac:dyDescent="0.25">
      <c r="A851" t="str">
        <f t="shared" si="51"/>
        <v>b</v>
      </c>
      <c r="B851" s="8"/>
      <c r="C851" s="9" t="s">
        <v>17</v>
      </c>
      <c r="D851" s="10">
        <f>SUM('დამტკ. ბიუჯ.'!D851,'ცვლილ. ბიუჯ.'!E851)</f>
        <v>0</v>
      </c>
      <c r="E851" s="10">
        <f>SUM('დამტკ. ბიუჯ.'!E851,'ცვლილ. ბიუჯ.'!F851)</f>
        <v>0</v>
      </c>
      <c r="F851" s="10">
        <f>SUM('დამტკ. ბიუჯ.'!F851,'ცვლილ. ბიუჯ.'!G851)</f>
        <v>0</v>
      </c>
      <c r="G851" s="10">
        <f>SUM('დამტკ. ბიუჯ.'!G851,'ცვლილ. ბიუჯ.'!H851)</f>
        <v>0</v>
      </c>
      <c r="H851" s="10">
        <f>SUM('დამტკ. ბიუჯ.'!H851,'ცვლილ. ბიუჯ.'!I851)</f>
        <v>0</v>
      </c>
      <c r="I851" s="10">
        <f t="shared" si="56"/>
        <v>0</v>
      </c>
      <c r="J851" s="10">
        <f t="shared" si="57"/>
        <v>0</v>
      </c>
    </row>
    <row r="852" spans="1:10" x14ac:dyDescent="0.25">
      <c r="A852" t="str">
        <f t="shared" si="51"/>
        <v>b</v>
      </c>
      <c r="B852" s="5"/>
      <c r="C852" s="6" t="s">
        <v>18</v>
      </c>
      <c r="D852" s="7">
        <f>SUM('დამტკ. ბიუჯ.'!D852,'ცვლილ. ბიუჯ.'!E852)</f>
        <v>0</v>
      </c>
      <c r="E852" s="7">
        <f>SUM('დამტკ. ბიუჯ.'!E852,'ცვლილ. ბიუჯ.'!F852)</f>
        <v>0</v>
      </c>
      <c r="F852" s="7">
        <f>SUM('დამტკ. ბიუჯ.'!F852,'ცვლილ. ბიუჯ.'!G852)</f>
        <v>0</v>
      </c>
      <c r="G852" s="7">
        <f>SUM('დამტკ. ბიუჯ.'!G852,'ცვლილ. ბიუჯ.'!H852)</f>
        <v>0</v>
      </c>
      <c r="H852" s="7">
        <f>SUM('დამტკ. ბიუჯ.'!H852,'ცვლილ. ბიუჯ.'!I852)</f>
        <v>0</v>
      </c>
      <c r="I852" s="7">
        <f t="shared" si="56"/>
        <v>0</v>
      </c>
      <c r="J852" s="7">
        <f t="shared" si="57"/>
        <v>0</v>
      </c>
    </row>
    <row r="853" spans="1:10" x14ac:dyDescent="0.25">
      <c r="A853" t="str">
        <f t="shared" si="51"/>
        <v>b</v>
      </c>
      <c r="B853" s="5"/>
      <c r="C853" s="6" t="s">
        <v>19</v>
      </c>
      <c r="D853" s="7">
        <f>SUM('დამტკ. ბიუჯ.'!D853,'ცვლილ. ბიუჯ.'!E853)</f>
        <v>0</v>
      </c>
      <c r="E853" s="7">
        <f>SUM('დამტკ. ბიუჯ.'!E853,'ცვლილ. ბიუჯ.'!F853)</f>
        <v>0</v>
      </c>
      <c r="F853" s="7">
        <f>SUM('დამტკ. ბიუჯ.'!F853,'ცვლილ. ბიუჯ.'!G853)</f>
        <v>0</v>
      </c>
      <c r="G853" s="7">
        <f>SUM('დამტკ. ბიუჯ.'!G853,'ცვლილ. ბიუჯ.'!H853)</f>
        <v>0</v>
      </c>
      <c r="H853" s="7">
        <f>SUM('დამტკ. ბიუჯ.'!H853,'ცვლილ. ბიუჯ.'!I853)</f>
        <v>0</v>
      </c>
      <c r="I853" s="7">
        <f t="shared" si="56"/>
        <v>0</v>
      </c>
      <c r="J853" s="7">
        <f t="shared" si="57"/>
        <v>0</v>
      </c>
    </row>
    <row r="854" spans="1:10" ht="15.75" thickBot="1" x14ac:dyDescent="0.3">
      <c r="A854" t="str">
        <f t="shared" si="51"/>
        <v>b</v>
      </c>
      <c r="B854" s="11"/>
      <c r="C854" s="12" t="s">
        <v>20</v>
      </c>
      <c r="D854" s="13">
        <f>SUM('დამტკ. ბიუჯ.'!D854,'ცვლილ. ბიუჯ.'!E854)</f>
        <v>0</v>
      </c>
      <c r="E854" s="13">
        <f>SUM('დამტკ. ბიუჯ.'!E854,'ცვლილ. ბიუჯ.'!F854)</f>
        <v>0</v>
      </c>
      <c r="F854" s="13">
        <f>SUM('დამტკ. ბიუჯ.'!F854,'ცვლილ. ბიუჯ.'!G854)</f>
        <v>0</v>
      </c>
      <c r="G854" s="13">
        <f>SUM('დამტკ. ბიუჯ.'!G854,'ცვლილ. ბიუჯ.'!H854)</f>
        <v>0</v>
      </c>
      <c r="H854" s="13">
        <f>SUM('დამტკ. ბიუჯ.'!H854,'ცვლილ. ბიუჯ.'!I854)</f>
        <v>0</v>
      </c>
      <c r="I854" s="13">
        <f t="shared" si="56"/>
        <v>0</v>
      </c>
      <c r="J854" s="13">
        <f t="shared" si="57"/>
        <v>0</v>
      </c>
    </row>
    <row r="855" spans="1:10" ht="31.5" thickTop="1" thickBot="1" x14ac:dyDescent="0.3">
      <c r="A855" t="str">
        <f t="shared" si="51"/>
        <v>a</v>
      </c>
      <c r="B855" s="16" t="s">
        <v>142</v>
      </c>
      <c r="C855" s="14" t="s">
        <v>143</v>
      </c>
      <c r="D855" s="4">
        <f>SUM('დამტკ. ბიუჯ.'!D855,'ცვლილ. ბიუჯ.'!E855)</f>
        <v>153012000</v>
      </c>
      <c r="E855" s="4">
        <f>SUM('დამტკ. ბიუჯ.'!E855,'ცვლილ. ბიუჯ.'!F855)</f>
        <v>36180300</v>
      </c>
      <c r="F855" s="4">
        <f>SUM('დამტკ. ბიუჯ.'!F855,'ცვლილ. ბიუჯ.'!G855)</f>
        <v>45311700</v>
      </c>
      <c r="G855" s="4">
        <f>SUM('დამტკ. ბიუჯ.'!G855,'ცვლილ. ბიუჯ.'!H855)</f>
        <v>39114400</v>
      </c>
      <c r="H855" s="4">
        <f>SUM('დამტკ. ბიუჯ.'!H855,'ცვლილ. ბიუჯ.'!I855)</f>
        <v>32405600</v>
      </c>
      <c r="I855" s="4">
        <f t="shared" si="52"/>
        <v>81492000</v>
      </c>
      <c r="J855" s="4">
        <f t="shared" si="53"/>
        <v>120606400</v>
      </c>
    </row>
    <row r="856" spans="1:10" ht="15.75" thickTop="1" x14ac:dyDescent="0.25">
      <c r="A856" t="str">
        <f t="shared" ref="A856:A919" si="58">IF(OR(D856&lt;&gt;0,E856&lt;&gt;0,F856&lt;&gt;0,G856&lt;&gt;0,H856&lt;&gt;0,),"a","b")</f>
        <v>a</v>
      </c>
      <c r="B856" s="5"/>
      <c r="C856" s="6" t="s">
        <v>10</v>
      </c>
      <c r="D856" s="7">
        <f>SUM('დამტკ. ბიუჯ.'!D856,'ცვლილ. ბიუჯ.'!E856)</f>
        <v>152728432</v>
      </c>
      <c r="E856" s="7">
        <f>SUM('დამტკ. ბიუჯ.'!E856,'ცვლილ. ბიუჯ.'!F856)</f>
        <v>35911732</v>
      </c>
      <c r="F856" s="7">
        <f>SUM('დამტკ. ბიუჯ.'!F856,'ცვლილ. ბიუჯ.'!G856)</f>
        <v>45306700</v>
      </c>
      <c r="G856" s="7">
        <f>SUM('დამტკ. ბიუჯ.'!G856,'ცვლილ. ბიუჯ.'!H856)</f>
        <v>39109400</v>
      </c>
      <c r="H856" s="7">
        <f>SUM('დამტკ. ბიუჯ.'!H856,'ცვლილ. ბიუჯ.'!I856)</f>
        <v>32400600</v>
      </c>
      <c r="I856" s="7">
        <f t="shared" ref="I856:I919" si="59">SUM(E856,F856)</f>
        <v>81218432</v>
      </c>
      <c r="J856" s="7">
        <f t="shared" ref="J856:J919" si="60">SUM(E856,F856,G856)</f>
        <v>120327832</v>
      </c>
    </row>
    <row r="857" spans="1:10" x14ac:dyDescent="0.25">
      <c r="A857" t="str">
        <f t="shared" si="58"/>
        <v>b</v>
      </c>
      <c r="B857" s="8"/>
      <c r="C857" s="9" t="s">
        <v>11</v>
      </c>
      <c r="D857" s="10">
        <f>SUM('დამტკ. ბიუჯ.'!D857,'ცვლილ. ბიუჯ.'!E857)</f>
        <v>0</v>
      </c>
      <c r="E857" s="10">
        <f>SUM('დამტკ. ბიუჯ.'!E857,'ცვლილ. ბიუჯ.'!F857)</f>
        <v>0</v>
      </c>
      <c r="F857" s="10">
        <f>SUM('დამტკ. ბიუჯ.'!F857,'ცვლილ. ბიუჯ.'!G857)</f>
        <v>0</v>
      </c>
      <c r="G857" s="10">
        <f>SUM('დამტკ. ბიუჯ.'!G857,'ცვლილ. ბიუჯ.'!H857)</f>
        <v>0</v>
      </c>
      <c r="H857" s="10">
        <f>SUM('დამტკ. ბიუჯ.'!H857,'ცვლილ. ბიუჯ.'!I857)</f>
        <v>0</v>
      </c>
      <c r="I857" s="10">
        <f t="shared" si="59"/>
        <v>0</v>
      </c>
      <c r="J857" s="10">
        <f t="shared" si="60"/>
        <v>0</v>
      </c>
    </row>
    <row r="858" spans="1:10" x14ac:dyDescent="0.25">
      <c r="A858" t="str">
        <f t="shared" si="58"/>
        <v>a</v>
      </c>
      <c r="B858" s="8"/>
      <c r="C858" s="9" t="s">
        <v>12</v>
      </c>
      <c r="D858" s="10">
        <f>SUM('დამტკ. ბიუჯ.'!D858,'ცვლილ. ბიუჯ.'!E858)</f>
        <v>26938026</v>
      </c>
      <c r="E858" s="10">
        <f>SUM('დამტკ. ბიუჯ.'!E858,'ცვლილ. ბიუჯ.'!F858)</f>
        <v>6064316</v>
      </c>
      <c r="F858" s="10">
        <f>SUM('დამტკ. ბიუჯ.'!F858,'ცვლილ. ბიუჯ.'!G858)</f>
        <v>6544510</v>
      </c>
      <c r="G858" s="10">
        <f>SUM('დამტკ. ბიუჯ.'!G858,'ცვლილ. ბიუჯ.'!H858)</f>
        <v>6856700</v>
      </c>
      <c r="H858" s="10">
        <f>SUM('დამტკ. ბიუჯ.'!H858,'ცვლილ. ბიუჯ.'!I858)</f>
        <v>7472500</v>
      </c>
      <c r="I858" s="10">
        <f t="shared" si="59"/>
        <v>12608826</v>
      </c>
      <c r="J858" s="10">
        <f t="shared" si="60"/>
        <v>19465526</v>
      </c>
    </row>
    <row r="859" spans="1:10" x14ac:dyDescent="0.25">
      <c r="A859" t="str">
        <f t="shared" si="58"/>
        <v>b</v>
      </c>
      <c r="B859" s="8"/>
      <c r="C859" s="9" t="s">
        <v>13</v>
      </c>
      <c r="D859" s="10">
        <f>SUM('დამტკ. ბიუჯ.'!D859,'ცვლილ. ბიუჯ.'!E859)</f>
        <v>0</v>
      </c>
      <c r="E859" s="10">
        <f>SUM('დამტკ. ბიუჯ.'!E859,'ცვლილ. ბიუჯ.'!F859)</f>
        <v>0</v>
      </c>
      <c r="F859" s="10">
        <f>SUM('დამტკ. ბიუჯ.'!F859,'ცვლილ. ბიუჯ.'!G859)</f>
        <v>0</v>
      </c>
      <c r="G859" s="10">
        <f>SUM('დამტკ. ბიუჯ.'!G859,'ცვლილ. ბიუჯ.'!H859)</f>
        <v>0</v>
      </c>
      <c r="H859" s="10">
        <f>SUM('დამტკ. ბიუჯ.'!H859,'ცვლილ. ბიუჯ.'!I859)</f>
        <v>0</v>
      </c>
      <c r="I859" s="10">
        <f t="shared" si="59"/>
        <v>0</v>
      </c>
      <c r="J859" s="10">
        <f t="shared" si="60"/>
        <v>0</v>
      </c>
    </row>
    <row r="860" spans="1:10" x14ac:dyDescent="0.25">
      <c r="A860" t="str">
        <f t="shared" si="58"/>
        <v>b</v>
      </c>
      <c r="B860" s="8"/>
      <c r="C860" s="9" t="s">
        <v>14</v>
      </c>
      <c r="D860" s="10">
        <f>SUM('დამტკ. ბიუჯ.'!D860,'ცვლილ. ბიუჯ.'!E860)</f>
        <v>0</v>
      </c>
      <c r="E860" s="10">
        <f>SUM('დამტკ. ბიუჯ.'!E860,'ცვლილ. ბიუჯ.'!F860)</f>
        <v>0</v>
      </c>
      <c r="F860" s="10">
        <f>SUM('დამტკ. ბიუჯ.'!F860,'ცვლილ. ბიუჯ.'!G860)</f>
        <v>0</v>
      </c>
      <c r="G860" s="10">
        <f>SUM('დამტკ. ბიუჯ.'!G860,'ცვლილ. ბიუჯ.'!H860)</f>
        <v>0</v>
      </c>
      <c r="H860" s="10">
        <f>SUM('დამტკ. ბიუჯ.'!H860,'ცვლილ. ბიუჯ.'!I860)</f>
        <v>0</v>
      </c>
      <c r="I860" s="10">
        <f t="shared" si="59"/>
        <v>0</v>
      </c>
      <c r="J860" s="10">
        <f t="shared" si="60"/>
        <v>0</v>
      </c>
    </row>
    <row r="861" spans="1:10" x14ac:dyDescent="0.25">
      <c r="A861" t="str">
        <f t="shared" si="58"/>
        <v>b</v>
      </c>
      <c r="B861" s="8"/>
      <c r="C861" s="9" t="s">
        <v>15</v>
      </c>
      <c r="D861" s="10">
        <f>SUM('დამტკ. ბიუჯ.'!D861,'ცვლილ. ბიუჯ.'!E861)</f>
        <v>0</v>
      </c>
      <c r="E861" s="10">
        <f>SUM('დამტკ. ბიუჯ.'!E861,'ცვლილ. ბიუჯ.'!F861)</f>
        <v>0</v>
      </c>
      <c r="F861" s="10">
        <f>SUM('დამტკ. ბიუჯ.'!F861,'ცვლილ. ბიუჯ.'!G861)</f>
        <v>0</v>
      </c>
      <c r="G861" s="10">
        <f>SUM('დამტკ. ბიუჯ.'!G861,'ცვლილ. ბიუჯ.'!H861)</f>
        <v>0</v>
      </c>
      <c r="H861" s="10">
        <f>SUM('დამტკ. ბიუჯ.'!H861,'ცვლილ. ბიუჯ.'!I861)</f>
        <v>0</v>
      </c>
      <c r="I861" s="10">
        <f t="shared" si="59"/>
        <v>0</v>
      </c>
      <c r="J861" s="10">
        <f t="shared" si="60"/>
        <v>0</v>
      </c>
    </row>
    <row r="862" spans="1:10" x14ac:dyDescent="0.25">
      <c r="A862" t="str">
        <f t="shared" si="58"/>
        <v>a</v>
      </c>
      <c r="B862" s="8"/>
      <c r="C862" s="9" t="s">
        <v>16</v>
      </c>
      <c r="D862" s="10">
        <f>SUM('დამტკ. ბიუჯ.'!D862,'ცვლილ. ბიუჯ.'!E862)</f>
        <v>125130450</v>
      </c>
      <c r="E862" s="10">
        <f>SUM('დამტკ. ბიუჯ.'!E862,'ცვლილ. ბიუჯ.'!F862)</f>
        <v>29720460</v>
      </c>
      <c r="F862" s="10">
        <f>SUM('დამტკ. ბიუჯ.'!F862,'ცვლილ. ბიუჯ.'!G862)</f>
        <v>38596190</v>
      </c>
      <c r="G862" s="10">
        <f>SUM('დამტკ. ბიუჯ.'!G862,'ცვლილ. ბიუჯ.'!H862)</f>
        <v>32102700</v>
      </c>
      <c r="H862" s="10">
        <f>SUM('დამტკ. ბიუჯ.'!H862,'ცვლილ. ბიუჯ.'!I862)</f>
        <v>24711100</v>
      </c>
      <c r="I862" s="10">
        <f t="shared" si="59"/>
        <v>68316650</v>
      </c>
      <c r="J862" s="10">
        <f t="shared" si="60"/>
        <v>100419350</v>
      </c>
    </row>
    <row r="863" spans="1:10" x14ac:dyDescent="0.25">
      <c r="A863" t="str">
        <f t="shared" si="58"/>
        <v>a</v>
      </c>
      <c r="B863" s="8"/>
      <c r="C863" s="9" t="s">
        <v>17</v>
      </c>
      <c r="D863" s="10">
        <f>SUM('დამტკ. ბიუჯ.'!D863,'ცვლილ. ბიუჯ.'!E863)</f>
        <v>659956</v>
      </c>
      <c r="E863" s="10">
        <f>SUM('დამტკ. ბიუჯ.'!E863,'ცვლილ. ბიუჯ.'!F863)</f>
        <v>126956</v>
      </c>
      <c r="F863" s="10">
        <f>SUM('დამტკ. ბიუჯ.'!F863,'ცვლილ. ბიუჯ.'!G863)</f>
        <v>166000</v>
      </c>
      <c r="G863" s="10">
        <f>SUM('დამტკ. ბიუჯ.'!G863,'ცვლილ. ბიუჯ.'!H863)</f>
        <v>150000</v>
      </c>
      <c r="H863" s="10">
        <f>SUM('დამტკ. ბიუჯ.'!H863,'ცვლილ. ბიუჯ.'!I863)</f>
        <v>217000</v>
      </c>
      <c r="I863" s="10">
        <f t="shared" si="59"/>
        <v>292956</v>
      </c>
      <c r="J863" s="10">
        <f t="shared" si="60"/>
        <v>442956</v>
      </c>
    </row>
    <row r="864" spans="1:10" x14ac:dyDescent="0.25">
      <c r="A864" t="str">
        <f t="shared" si="58"/>
        <v>a</v>
      </c>
      <c r="B864" s="5"/>
      <c r="C864" s="6" t="s">
        <v>18</v>
      </c>
      <c r="D864" s="7">
        <f>SUM('დამტკ. ბიუჯ.'!D864,'ცვლილ. ბიუჯ.'!E864)</f>
        <v>30000</v>
      </c>
      <c r="E864" s="7">
        <f>SUM('დამტკ. ბიუჯ.'!E864,'ცვლილ. ბიუჯ.'!F864)</f>
        <v>15000</v>
      </c>
      <c r="F864" s="7">
        <f>SUM('დამტკ. ბიუჯ.'!F864,'ცვლილ. ბიუჯ.'!G864)</f>
        <v>5000</v>
      </c>
      <c r="G864" s="7">
        <f>SUM('დამტკ. ბიუჯ.'!G864,'ცვლილ. ბიუჯ.'!H864)</f>
        <v>5000</v>
      </c>
      <c r="H864" s="7">
        <f>SUM('დამტკ. ბიუჯ.'!H864,'ცვლილ. ბიუჯ.'!I864)</f>
        <v>5000</v>
      </c>
      <c r="I864" s="7">
        <f t="shared" si="59"/>
        <v>20000</v>
      </c>
      <c r="J864" s="7">
        <f t="shared" si="60"/>
        <v>25000</v>
      </c>
    </row>
    <row r="865" spans="1:10" x14ac:dyDescent="0.25">
      <c r="A865" t="str">
        <f t="shared" si="58"/>
        <v>b</v>
      </c>
      <c r="B865" s="5"/>
      <c r="C865" s="6" t="s">
        <v>19</v>
      </c>
      <c r="D865" s="7">
        <f>SUM('დამტკ. ბიუჯ.'!D865,'ცვლილ. ბიუჯ.'!E865)</f>
        <v>0</v>
      </c>
      <c r="E865" s="7">
        <f>SUM('დამტკ. ბიუჯ.'!E865,'ცვლილ. ბიუჯ.'!F865)</f>
        <v>0</v>
      </c>
      <c r="F865" s="7">
        <f>SUM('დამტკ. ბიუჯ.'!F865,'ცვლილ. ბიუჯ.'!G865)</f>
        <v>0</v>
      </c>
      <c r="G865" s="7">
        <f>SUM('დამტკ. ბიუჯ.'!G865,'ცვლილ. ბიუჯ.'!H865)</f>
        <v>0</v>
      </c>
      <c r="H865" s="7">
        <f>SUM('დამტკ. ბიუჯ.'!H865,'ცვლილ. ბიუჯ.'!I865)</f>
        <v>0</v>
      </c>
      <c r="I865" s="7">
        <f t="shared" si="59"/>
        <v>0</v>
      </c>
      <c r="J865" s="7">
        <f t="shared" si="60"/>
        <v>0</v>
      </c>
    </row>
    <row r="866" spans="1:10" ht="15.75" thickBot="1" x14ac:dyDescent="0.3">
      <c r="A866" t="str">
        <f t="shared" si="58"/>
        <v>a</v>
      </c>
      <c r="B866" s="11"/>
      <c r="C866" s="12" t="s">
        <v>20</v>
      </c>
      <c r="D866" s="13">
        <f>SUM('დამტკ. ბიუჯ.'!D866,'ცვლილ. ბიუჯ.'!E866)</f>
        <v>253568</v>
      </c>
      <c r="E866" s="13">
        <f>SUM('დამტკ. ბიუჯ.'!E866,'ცვლილ. ბიუჯ.'!F866)</f>
        <v>253568</v>
      </c>
      <c r="F866" s="13">
        <f>SUM('დამტკ. ბიუჯ.'!F866,'ცვლილ. ბიუჯ.'!G866)</f>
        <v>0</v>
      </c>
      <c r="G866" s="13">
        <f>SUM('დამტკ. ბიუჯ.'!G866,'ცვლილ. ბიუჯ.'!H866)</f>
        <v>0</v>
      </c>
      <c r="H866" s="13">
        <f>SUM('დამტკ. ბიუჯ.'!H866,'ცვლილ. ბიუჯ.'!I866)</f>
        <v>0</v>
      </c>
      <c r="I866" s="13">
        <f t="shared" si="59"/>
        <v>253568</v>
      </c>
      <c r="J866" s="13">
        <f t="shared" si="60"/>
        <v>253568</v>
      </c>
    </row>
    <row r="867" spans="1:10" ht="32.25" customHeight="1" thickTop="1" thickBot="1" x14ac:dyDescent="0.3">
      <c r="A867" t="str">
        <f t="shared" si="58"/>
        <v>a</v>
      </c>
      <c r="B867" s="16" t="s">
        <v>144</v>
      </c>
      <c r="C867" s="4" t="s">
        <v>145</v>
      </c>
      <c r="D867" s="4">
        <f>SUM('დამტკ. ბიუჯ.'!D867,'ცვლილ. ბიუჯ.'!E867)</f>
        <v>16000000</v>
      </c>
      <c r="E867" s="4">
        <f>SUM('დამტკ. ბიუჯ.'!E867,'ცვლილ. ბიუჯ.'!F867)</f>
        <v>3664000</v>
      </c>
      <c r="F867" s="4">
        <f>SUM('დამტკ. ბიუჯ.'!F867,'ცვლილ. ბიუჯ.'!G867)</f>
        <v>4285000</v>
      </c>
      <c r="G867" s="4">
        <f>SUM('დამტკ. ბიუჯ.'!G867,'ცვლილ. ბიუჯ.'!H867)</f>
        <v>4030000</v>
      </c>
      <c r="H867" s="4">
        <f>SUM('დამტკ. ბიუჯ.'!H867,'ცვლილ. ბიუჯ.'!I867)</f>
        <v>4021000</v>
      </c>
      <c r="I867" s="4">
        <f t="shared" si="59"/>
        <v>7949000</v>
      </c>
      <c r="J867" s="4">
        <f t="shared" si="60"/>
        <v>11979000</v>
      </c>
    </row>
    <row r="868" spans="1:10" ht="15.75" thickTop="1" x14ac:dyDescent="0.25">
      <c r="A868" t="str">
        <f t="shared" si="58"/>
        <v>a</v>
      </c>
      <c r="B868" s="5"/>
      <c r="C868" s="6" t="s">
        <v>10</v>
      </c>
      <c r="D868" s="7">
        <f>SUM('დამტკ. ბიუჯ.'!D868,'ცვლილ. ბიუჯ.'!E868)</f>
        <v>16000000</v>
      </c>
      <c r="E868" s="7">
        <f>SUM('დამტკ. ბიუჯ.'!E868,'ცვლილ. ბიუჯ.'!F868)</f>
        <v>3664000</v>
      </c>
      <c r="F868" s="7">
        <f>SUM('დამტკ. ბიუჯ.'!F868,'ცვლილ. ბიუჯ.'!G868)</f>
        <v>4285000</v>
      </c>
      <c r="G868" s="7">
        <f>SUM('დამტკ. ბიუჯ.'!G868,'ცვლილ. ბიუჯ.'!H868)</f>
        <v>4030000</v>
      </c>
      <c r="H868" s="7">
        <f>SUM('დამტკ. ბიუჯ.'!H868,'ცვლილ. ბიუჯ.'!I868)</f>
        <v>4021000</v>
      </c>
      <c r="I868" s="7">
        <f t="shared" si="59"/>
        <v>7949000</v>
      </c>
      <c r="J868" s="7">
        <f t="shared" si="60"/>
        <v>11979000</v>
      </c>
    </row>
    <row r="869" spans="1:10" x14ac:dyDescent="0.25">
      <c r="A869" t="str">
        <f t="shared" si="58"/>
        <v>b</v>
      </c>
      <c r="B869" s="8"/>
      <c r="C869" s="9" t="s">
        <v>11</v>
      </c>
      <c r="D869" s="10">
        <f>SUM('დამტკ. ბიუჯ.'!D869,'ცვლილ. ბიუჯ.'!E869)</f>
        <v>0</v>
      </c>
      <c r="E869" s="10">
        <f>SUM('დამტკ. ბიუჯ.'!E869,'ცვლილ. ბიუჯ.'!F869)</f>
        <v>0</v>
      </c>
      <c r="F869" s="10">
        <f>SUM('დამტკ. ბიუჯ.'!F869,'ცვლილ. ბიუჯ.'!G869)</f>
        <v>0</v>
      </c>
      <c r="G869" s="10">
        <f>SUM('დამტკ. ბიუჯ.'!G869,'ცვლილ. ბიუჯ.'!H869)</f>
        <v>0</v>
      </c>
      <c r="H869" s="10">
        <f>SUM('დამტკ. ბიუჯ.'!H869,'ცვლილ. ბიუჯ.'!I869)</f>
        <v>0</v>
      </c>
      <c r="I869" s="10">
        <f t="shared" si="59"/>
        <v>0</v>
      </c>
      <c r="J869" s="10">
        <f t="shared" si="60"/>
        <v>0</v>
      </c>
    </row>
    <row r="870" spans="1:10" x14ac:dyDescent="0.25">
      <c r="A870" t="str">
        <f t="shared" si="58"/>
        <v>b</v>
      </c>
      <c r="B870" s="8"/>
      <c r="C870" s="9" t="s">
        <v>12</v>
      </c>
      <c r="D870" s="10">
        <f>SUM('დამტკ. ბიუჯ.'!D870,'ცვლილ. ბიუჯ.'!E870)</f>
        <v>0</v>
      </c>
      <c r="E870" s="10">
        <f>SUM('დამტკ. ბიუჯ.'!E870,'ცვლილ. ბიუჯ.'!F870)</f>
        <v>0</v>
      </c>
      <c r="F870" s="10">
        <f>SUM('დამტკ. ბიუჯ.'!F870,'ცვლილ. ბიუჯ.'!G870)</f>
        <v>0</v>
      </c>
      <c r="G870" s="10">
        <f>SUM('დამტკ. ბიუჯ.'!G870,'ცვლილ. ბიუჯ.'!H870)</f>
        <v>0</v>
      </c>
      <c r="H870" s="10">
        <f>SUM('დამტკ. ბიუჯ.'!H870,'ცვლილ. ბიუჯ.'!I870)</f>
        <v>0</v>
      </c>
      <c r="I870" s="10">
        <f t="shared" si="59"/>
        <v>0</v>
      </c>
      <c r="J870" s="10">
        <f t="shared" si="60"/>
        <v>0</v>
      </c>
    </row>
    <row r="871" spans="1:10" x14ac:dyDescent="0.25">
      <c r="A871" t="str">
        <f t="shared" si="58"/>
        <v>b</v>
      </c>
      <c r="B871" s="8"/>
      <c r="C871" s="9" t="s">
        <v>13</v>
      </c>
      <c r="D871" s="10">
        <f>SUM('დამტკ. ბიუჯ.'!D871,'ცვლილ. ბიუჯ.'!E871)</f>
        <v>0</v>
      </c>
      <c r="E871" s="10">
        <f>SUM('დამტკ. ბიუჯ.'!E871,'ცვლილ. ბიუჯ.'!F871)</f>
        <v>0</v>
      </c>
      <c r="F871" s="10">
        <f>SUM('დამტკ. ბიუჯ.'!F871,'ცვლილ. ბიუჯ.'!G871)</f>
        <v>0</v>
      </c>
      <c r="G871" s="10">
        <f>SUM('დამტკ. ბიუჯ.'!G871,'ცვლილ. ბიუჯ.'!H871)</f>
        <v>0</v>
      </c>
      <c r="H871" s="10">
        <f>SUM('დამტკ. ბიუჯ.'!H871,'ცვლილ. ბიუჯ.'!I871)</f>
        <v>0</v>
      </c>
      <c r="I871" s="10">
        <f t="shared" si="59"/>
        <v>0</v>
      </c>
      <c r="J871" s="10">
        <f t="shared" si="60"/>
        <v>0</v>
      </c>
    </row>
    <row r="872" spans="1:10" x14ac:dyDescent="0.25">
      <c r="A872" t="str">
        <f t="shared" si="58"/>
        <v>b</v>
      </c>
      <c r="B872" s="8"/>
      <c r="C872" s="9" t="s">
        <v>14</v>
      </c>
      <c r="D872" s="10">
        <f>SUM('დამტკ. ბიუჯ.'!D872,'ცვლილ. ბიუჯ.'!E872)</f>
        <v>0</v>
      </c>
      <c r="E872" s="10">
        <f>SUM('დამტკ. ბიუჯ.'!E872,'ცვლილ. ბიუჯ.'!F872)</f>
        <v>0</v>
      </c>
      <c r="F872" s="10">
        <f>SUM('დამტკ. ბიუჯ.'!F872,'ცვლილ. ბიუჯ.'!G872)</f>
        <v>0</v>
      </c>
      <c r="G872" s="10">
        <f>SUM('დამტკ. ბიუჯ.'!G872,'ცვლილ. ბიუჯ.'!H872)</f>
        <v>0</v>
      </c>
      <c r="H872" s="10">
        <f>SUM('დამტკ. ბიუჯ.'!H872,'ცვლილ. ბიუჯ.'!I872)</f>
        <v>0</v>
      </c>
      <c r="I872" s="10">
        <f t="shared" si="59"/>
        <v>0</v>
      </c>
      <c r="J872" s="10">
        <f t="shared" si="60"/>
        <v>0</v>
      </c>
    </row>
    <row r="873" spans="1:10" x14ac:dyDescent="0.25">
      <c r="A873" t="str">
        <f t="shared" si="58"/>
        <v>b</v>
      </c>
      <c r="B873" s="8"/>
      <c r="C873" s="9" t="s">
        <v>15</v>
      </c>
      <c r="D873" s="10">
        <f>SUM('დამტკ. ბიუჯ.'!D873,'ცვლილ. ბიუჯ.'!E873)</f>
        <v>0</v>
      </c>
      <c r="E873" s="10">
        <f>SUM('დამტკ. ბიუჯ.'!E873,'ცვლილ. ბიუჯ.'!F873)</f>
        <v>0</v>
      </c>
      <c r="F873" s="10">
        <f>SUM('დამტკ. ბიუჯ.'!F873,'ცვლილ. ბიუჯ.'!G873)</f>
        <v>0</v>
      </c>
      <c r="G873" s="10">
        <f>SUM('დამტკ. ბიუჯ.'!G873,'ცვლილ. ბიუჯ.'!H873)</f>
        <v>0</v>
      </c>
      <c r="H873" s="10">
        <f>SUM('დამტკ. ბიუჯ.'!H873,'ცვლილ. ბიუჯ.'!I873)</f>
        <v>0</v>
      </c>
      <c r="I873" s="10">
        <f t="shared" si="59"/>
        <v>0</v>
      </c>
      <c r="J873" s="10">
        <f t="shared" si="60"/>
        <v>0</v>
      </c>
    </row>
    <row r="874" spans="1:10" x14ac:dyDescent="0.25">
      <c r="A874" t="str">
        <f t="shared" si="58"/>
        <v>a</v>
      </c>
      <c r="B874" s="8"/>
      <c r="C874" s="9" t="s">
        <v>16</v>
      </c>
      <c r="D874" s="10">
        <f>SUM('დამტკ. ბიუჯ.'!D874,'ცვლილ. ბიუჯ.'!E874)</f>
        <v>16000000</v>
      </c>
      <c r="E874" s="10">
        <f>SUM('დამტკ. ბიუჯ.'!E874,'ცვლილ. ბიუჯ.'!F874)</f>
        <v>3664000</v>
      </c>
      <c r="F874" s="10">
        <f>SUM('დამტკ. ბიუჯ.'!F874,'ცვლილ. ბიუჯ.'!G874)</f>
        <v>4285000</v>
      </c>
      <c r="G874" s="10">
        <f>SUM('დამტკ. ბიუჯ.'!G874,'ცვლილ. ბიუჯ.'!H874)</f>
        <v>4030000</v>
      </c>
      <c r="H874" s="10">
        <f>SUM('დამტკ. ბიუჯ.'!H874,'ცვლილ. ბიუჯ.'!I874)</f>
        <v>4021000</v>
      </c>
      <c r="I874" s="10">
        <f t="shared" si="59"/>
        <v>7949000</v>
      </c>
      <c r="J874" s="10">
        <f t="shared" si="60"/>
        <v>11979000</v>
      </c>
    </row>
    <row r="875" spans="1:10" x14ac:dyDescent="0.25">
      <c r="A875" t="str">
        <f t="shared" si="58"/>
        <v>b</v>
      </c>
      <c r="B875" s="8"/>
      <c r="C875" s="9" t="s">
        <v>17</v>
      </c>
      <c r="D875" s="10">
        <f>SUM('დამტკ. ბიუჯ.'!D875,'ცვლილ. ბიუჯ.'!E875)</f>
        <v>0</v>
      </c>
      <c r="E875" s="10">
        <f>SUM('დამტკ. ბიუჯ.'!E875,'ცვლილ. ბიუჯ.'!F875)</f>
        <v>0</v>
      </c>
      <c r="F875" s="10">
        <f>SUM('დამტკ. ბიუჯ.'!F875,'ცვლილ. ბიუჯ.'!G875)</f>
        <v>0</v>
      </c>
      <c r="G875" s="10">
        <f>SUM('დამტკ. ბიუჯ.'!G875,'ცვლილ. ბიუჯ.'!H875)</f>
        <v>0</v>
      </c>
      <c r="H875" s="10">
        <f>SUM('დამტკ. ბიუჯ.'!H875,'ცვლილ. ბიუჯ.'!I875)</f>
        <v>0</v>
      </c>
      <c r="I875" s="10">
        <f t="shared" si="59"/>
        <v>0</v>
      </c>
      <c r="J875" s="10">
        <f t="shared" si="60"/>
        <v>0</v>
      </c>
    </row>
    <row r="876" spans="1:10" x14ac:dyDescent="0.25">
      <c r="A876" t="str">
        <f t="shared" si="58"/>
        <v>b</v>
      </c>
      <c r="B876" s="5"/>
      <c r="C876" s="6" t="s">
        <v>18</v>
      </c>
      <c r="D876" s="7">
        <f>SUM('დამტკ. ბიუჯ.'!D876,'ცვლილ. ბიუჯ.'!E876)</f>
        <v>0</v>
      </c>
      <c r="E876" s="7">
        <f>SUM('დამტკ. ბიუჯ.'!E876,'ცვლილ. ბიუჯ.'!F876)</f>
        <v>0</v>
      </c>
      <c r="F876" s="7">
        <f>SUM('დამტკ. ბიუჯ.'!F876,'ცვლილ. ბიუჯ.'!G876)</f>
        <v>0</v>
      </c>
      <c r="G876" s="7">
        <f>SUM('დამტკ. ბიუჯ.'!G876,'ცვლილ. ბიუჯ.'!H876)</f>
        <v>0</v>
      </c>
      <c r="H876" s="7">
        <f>SUM('დამტკ. ბიუჯ.'!H876,'ცვლილ. ბიუჯ.'!I876)</f>
        <v>0</v>
      </c>
      <c r="I876" s="7">
        <f t="shared" si="59"/>
        <v>0</v>
      </c>
      <c r="J876" s="7">
        <f t="shared" si="60"/>
        <v>0</v>
      </c>
    </row>
    <row r="877" spans="1:10" x14ac:dyDescent="0.25">
      <c r="A877" t="str">
        <f t="shared" si="58"/>
        <v>b</v>
      </c>
      <c r="B877" s="5"/>
      <c r="C877" s="6" t="s">
        <v>19</v>
      </c>
      <c r="D877" s="7">
        <f>SUM('დამტკ. ბიუჯ.'!D877,'ცვლილ. ბიუჯ.'!E877)</f>
        <v>0</v>
      </c>
      <c r="E877" s="7">
        <f>SUM('დამტკ. ბიუჯ.'!E877,'ცვლილ. ბიუჯ.'!F877)</f>
        <v>0</v>
      </c>
      <c r="F877" s="7">
        <f>SUM('დამტკ. ბიუჯ.'!F877,'ცვლილ. ბიუჯ.'!G877)</f>
        <v>0</v>
      </c>
      <c r="G877" s="7">
        <f>SUM('დამტკ. ბიუჯ.'!G877,'ცვლილ. ბიუჯ.'!H877)</f>
        <v>0</v>
      </c>
      <c r="H877" s="7">
        <f>SUM('დამტკ. ბიუჯ.'!H877,'ცვლილ. ბიუჯ.'!I877)</f>
        <v>0</v>
      </c>
      <c r="I877" s="7">
        <f t="shared" si="59"/>
        <v>0</v>
      </c>
      <c r="J877" s="7">
        <f t="shared" si="60"/>
        <v>0</v>
      </c>
    </row>
    <row r="878" spans="1:10" ht="15.75" thickBot="1" x14ac:dyDescent="0.3">
      <c r="A878" t="str">
        <f t="shared" si="58"/>
        <v>b</v>
      </c>
      <c r="B878" s="11"/>
      <c r="C878" s="12" t="s">
        <v>20</v>
      </c>
      <c r="D878" s="13">
        <f>SUM('დამტკ. ბიუჯ.'!D878,'ცვლილ. ბიუჯ.'!E878)</f>
        <v>0</v>
      </c>
      <c r="E878" s="13">
        <f>SUM('დამტკ. ბიუჯ.'!E878,'ცვლილ. ბიუჯ.'!F878)</f>
        <v>0</v>
      </c>
      <c r="F878" s="13">
        <f>SUM('დამტკ. ბიუჯ.'!F878,'ცვლილ. ბიუჯ.'!G878)</f>
        <v>0</v>
      </c>
      <c r="G878" s="13">
        <f>SUM('დამტკ. ბიუჯ.'!G878,'ცვლილ. ბიუჯ.'!H878)</f>
        <v>0</v>
      </c>
      <c r="H878" s="13">
        <f>SUM('დამტკ. ბიუჯ.'!H878,'ცვლილ. ბიუჯ.'!I878)</f>
        <v>0</v>
      </c>
      <c r="I878" s="13">
        <f t="shared" si="59"/>
        <v>0</v>
      </c>
      <c r="J878" s="13">
        <f t="shared" si="60"/>
        <v>0</v>
      </c>
    </row>
    <row r="879" spans="1:10" ht="32.25" customHeight="1" thickTop="1" thickBot="1" x14ac:dyDescent="0.3">
      <c r="A879" t="str">
        <f t="shared" si="58"/>
        <v>a</v>
      </c>
      <c r="B879" s="16" t="s">
        <v>146</v>
      </c>
      <c r="C879" s="4" t="s">
        <v>147</v>
      </c>
      <c r="D879" s="4">
        <f>SUM('დამტკ. ბიუჯ.'!D879,'ცვლილ. ბიუჯ.'!E879)</f>
        <v>9230000</v>
      </c>
      <c r="E879" s="4">
        <f>SUM('დამტკ. ბიუჯ.'!E879,'ცვლილ. ბიუჯ.'!F879)</f>
        <v>3450000</v>
      </c>
      <c r="F879" s="4">
        <f>SUM('დამტკ. ბიუჯ.'!F879,'ცვლილ. ბიუჯ.'!G879)</f>
        <v>3272000</v>
      </c>
      <c r="G879" s="4">
        <f>SUM('დამტკ. ბიუჯ.'!G879,'ცვლილ. ბიუჯ.'!H879)</f>
        <v>2124000</v>
      </c>
      <c r="H879" s="4">
        <f>SUM('დამტკ. ბიუჯ.'!H879,'ცვლილ. ბიუჯ.'!I879)</f>
        <v>384000</v>
      </c>
      <c r="I879" s="4">
        <f t="shared" si="59"/>
        <v>6722000</v>
      </c>
      <c r="J879" s="4">
        <f t="shared" si="60"/>
        <v>8846000</v>
      </c>
    </row>
    <row r="880" spans="1:10" ht="15.75" thickTop="1" x14ac:dyDescent="0.25">
      <c r="A880" t="str">
        <f t="shared" si="58"/>
        <v>a</v>
      </c>
      <c r="B880" s="5"/>
      <c r="C880" s="6" t="s">
        <v>10</v>
      </c>
      <c r="D880" s="7">
        <f>SUM('დამტკ. ბიუჯ.'!D880,'ცვლილ. ბიუჯ.'!E880)</f>
        <v>9230000</v>
      </c>
      <c r="E880" s="7">
        <f>SUM('დამტკ. ბიუჯ.'!E880,'ცვლილ. ბიუჯ.'!F880)</f>
        <v>3450000</v>
      </c>
      <c r="F880" s="7">
        <f>SUM('დამტკ. ბიუჯ.'!F880,'ცვლილ. ბიუჯ.'!G880)</f>
        <v>3272000</v>
      </c>
      <c r="G880" s="7">
        <f>SUM('დამტკ. ბიუჯ.'!G880,'ცვლილ. ბიუჯ.'!H880)</f>
        <v>2124000</v>
      </c>
      <c r="H880" s="7">
        <f>SUM('დამტკ. ბიუჯ.'!H880,'ცვლილ. ბიუჯ.'!I880)</f>
        <v>384000</v>
      </c>
      <c r="I880" s="7">
        <f t="shared" si="59"/>
        <v>6722000</v>
      </c>
      <c r="J880" s="7">
        <f t="shared" si="60"/>
        <v>8846000</v>
      </c>
    </row>
    <row r="881" spans="1:10" x14ac:dyDescent="0.25">
      <c r="A881" t="str">
        <f t="shared" si="58"/>
        <v>b</v>
      </c>
      <c r="B881" s="8"/>
      <c r="C881" s="9" t="s">
        <v>11</v>
      </c>
      <c r="D881" s="10">
        <f>SUM('დამტკ. ბიუჯ.'!D881,'ცვლილ. ბიუჯ.'!E881)</f>
        <v>0</v>
      </c>
      <c r="E881" s="10">
        <f>SUM('დამტკ. ბიუჯ.'!E881,'ცვლილ. ბიუჯ.'!F881)</f>
        <v>0</v>
      </c>
      <c r="F881" s="10">
        <f>SUM('დამტკ. ბიუჯ.'!F881,'ცვლილ. ბიუჯ.'!G881)</f>
        <v>0</v>
      </c>
      <c r="G881" s="10">
        <f>SUM('დამტკ. ბიუჯ.'!G881,'ცვლილ. ბიუჯ.'!H881)</f>
        <v>0</v>
      </c>
      <c r="H881" s="10">
        <f>SUM('დამტკ. ბიუჯ.'!H881,'ცვლილ. ბიუჯ.'!I881)</f>
        <v>0</v>
      </c>
      <c r="I881" s="10">
        <f t="shared" si="59"/>
        <v>0</v>
      </c>
      <c r="J881" s="10">
        <f t="shared" si="60"/>
        <v>0</v>
      </c>
    </row>
    <row r="882" spans="1:10" x14ac:dyDescent="0.25">
      <c r="A882" t="str">
        <f t="shared" si="58"/>
        <v>a</v>
      </c>
      <c r="B882" s="8"/>
      <c r="C882" s="9" t="s">
        <v>12</v>
      </c>
      <c r="D882" s="10">
        <f>SUM('დამტკ. ბიუჯ.'!D882,'ცვლილ. ბიუჯ.'!E882)</f>
        <v>204000</v>
      </c>
      <c r="E882" s="10">
        <f>SUM('დამტკ. ბიუჯ.'!E882,'ცვლილ. ბიუჯ.'!F882)</f>
        <v>51000</v>
      </c>
      <c r="F882" s="10">
        <f>SUM('დამტკ. ბიუჯ.'!F882,'ცვლილ. ბიუჯ.'!G882)</f>
        <v>51000</v>
      </c>
      <c r="G882" s="10">
        <f>SUM('დამტკ. ბიუჯ.'!G882,'ცვლილ. ბიუჯ.'!H882)</f>
        <v>51000</v>
      </c>
      <c r="H882" s="10">
        <f>SUM('დამტკ. ბიუჯ.'!H882,'ცვლილ. ბიუჯ.'!I882)</f>
        <v>51000</v>
      </c>
      <c r="I882" s="10">
        <f t="shared" si="59"/>
        <v>102000</v>
      </c>
      <c r="J882" s="10">
        <f t="shared" si="60"/>
        <v>153000</v>
      </c>
    </row>
    <row r="883" spans="1:10" x14ac:dyDescent="0.25">
      <c r="A883" t="str">
        <f t="shared" si="58"/>
        <v>b</v>
      </c>
      <c r="B883" s="8"/>
      <c r="C883" s="9" t="s">
        <v>13</v>
      </c>
      <c r="D883" s="10">
        <f>SUM('დამტკ. ბიუჯ.'!D883,'ცვლილ. ბიუჯ.'!E883)</f>
        <v>0</v>
      </c>
      <c r="E883" s="10">
        <f>SUM('დამტკ. ბიუჯ.'!E883,'ცვლილ. ბიუჯ.'!F883)</f>
        <v>0</v>
      </c>
      <c r="F883" s="10">
        <f>SUM('დამტკ. ბიუჯ.'!F883,'ცვლილ. ბიუჯ.'!G883)</f>
        <v>0</v>
      </c>
      <c r="G883" s="10">
        <f>SUM('დამტკ. ბიუჯ.'!G883,'ცვლილ. ბიუჯ.'!H883)</f>
        <v>0</v>
      </c>
      <c r="H883" s="10">
        <f>SUM('დამტკ. ბიუჯ.'!H883,'ცვლილ. ბიუჯ.'!I883)</f>
        <v>0</v>
      </c>
      <c r="I883" s="10">
        <f t="shared" si="59"/>
        <v>0</v>
      </c>
      <c r="J883" s="10">
        <f t="shared" si="60"/>
        <v>0</v>
      </c>
    </row>
    <row r="884" spans="1:10" x14ac:dyDescent="0.25">
      <c r="A884" t="str">
        <f t="shared" si="58"/>
        <v>b</v>
      </c>
      <c r="B884" s="8"/>
      <c r="C884" s="9" t="s">
        <v>14</v>
      </c>
      <c r="D884" s="10">
        <f>SUM('დამტკ. ბიუჯ.'!D884,'ცვლილ. ბიუჯ.'!E884)</f>
        <v>0</v>
      </c>
      <c r="E884" s="10">
        <f>SUM('დამტკ. ბიუჯ.'!E884,'ცვლილ. ბიუჯ.'!F884)</f>
        <v>0</v>
      </c>
      <c r="F884" s="10">
        <f>SUM('დამტკ. ბიუჯ.'!F884,'ცვლილ. ბიუჯ.'!G884)</f>
        <v>0</v>
      </c>
      <c r="G884" s="10">
        <f>SUM('დამტკ. ბიუჯ.'!G884,'ცვლილ. ბიუჯ.'!H884)</f>
        <v>0</v>
      </c>
      <c r="H884" s="10">
        <f>SUM('დამტკ. ბიუჯ.'!H884,'ცვლილ. ბიუჯ.'!I884)</f>
        <v>0</v>
      </c>
      <c r="I884" s="10">
        <f t="shared" si="59"/>
        <v>0</v>
      </c>
      <c r="J884" s="10">
        <f t="shared" si="60"/>
        <v>0</v>
      </c>
    </row>
    <row r="885" spans="1:10" x14ac:dyDescent="0.25">
      <c r="A885" t="str">
        <f t="shared" si="58"/>
        <v>b</v>
      </c>
      <c r="B885" s="8"/>
      <c r="C885" s="9" t="s">
        <v>15</v>
      </c>
      <c r="D885" s="10">
        <f>SUM('დამტკ. ბიუჯ.'!D885,'ცვლილ. ბიუჯ.'!E885)</f>
        <v>0</v>
      </c>
      <c r="E885" s="10">
        <f>SUM('დამტკ. ბიუჯ.'!E885,'ცვლილ. ბიუჯ.'!F885)</f>
        <v>0</v>
      </c>
      <c r="F885" s="10">
        <f>SUM('დამტკ. ბიუჯ.'!F885,'ცვლილ. ბიუჯ.'!G885)</f>
        <v>0</v>
      </c>
      <c r="G885" s="10">
        <f>SUM('დამტკ. ბიუჯ.'!G885,'ცვლილ. ბიუჯ.'!H885)</f>
        <v>0</v>
      </c>
      <c r="H885" s="10">
        <f>SUM('დამტკ. ბიუჯ.'!H885,'ცვლილ. ბიუჯ.'!I885)</f>
        <v>0</v>
      </c>
      <c r="I885" s="10">
        <f t="shared" si="59"/>
        <v>0</v>
      </c>
      <c r="J885" s="10">
        <f t="shared" si="60"/>
        <v>0</v>
      </c>
    </row>
    <row r="886" spans="1:10" x14ac:dyDescent="0.25">
      <c r="A886" t="str">
        <f t="shared" si="58"/>
        <v>a</v>
      </c>
      <c r="B886" s="8"/>
      <c r="C886" s="9" t="s">
        <v>16</v>
      </c>
      <c r="D886" s="10">
        <f>SUM('დამტკ. ბიუჯ.'!D886,'ცვლილ. ბიუჯ.'!E886)</f>
        <v>9026000</v>
      </c>
      <c r="E886" s="10">
        <f>SUM('დამტკ. ბიუჯ.'!E886,'ცვლილ. ბიუჯ.'!F886)</f>
        <v>3399000</v>
      </c>
      <c r="F886" s="10">
        <f>SUM('დამტკ. ბიუჯ.'!F886,'ცვლილ. ბიუჯ.'!G886)</f>
        <v>3221000</v>
      </c>
      <c r="G886" s="10">
        <f>SUM('დამტკ. ბიუჯ.'!G886,'ცვლილ. ბიუჯ.'!H886)</f>
        <v>2073000</v>
      </c>
      <c r="H886" s="10">
        <f>SUM('დამტკ. ბიუჯ.'!H886,'ცვლილ. ბიუჯ.'!I886)</f>
        <v>333000</v>
      </c>
      <c r="I886" s="10">
        <f t="shared" si="59"/>
        <v>6620000</v>
      </c>
      <c r="J886" s="10">
        <f t="shared" si="60"/>
        <v>8693000</v>
      </c>
    </row>
    <row r="887" spans="1:10" x14ac:dyDescent="0.25">
      <c r="A887" t="str">
        <f t="shared" si="58"/>
        <v>b</v>
      </c>
      <c r="B887" s="8"/>
      <c r="C887" s="9" t="s">
        <v>17</v>
      </c>
      <c r="D887" s="10">
        <f>SUM('დამტკ. ბიუჯ.'!D887,'ცვლილ. ბიუჯ.'!E887)</f>
        <v>0</v>
      </c>
      <c r="E887" s="10">
        <f>SUM('დამტკ. ბიუჯ.'!E887,'ცვლილ. ბიუჯ.'!F887)</f>
        <v>0</v>
      </c>
      <c r="F887" s="10">
        <f>SUM('დამტკ. ბიუჯ.'!F887,'ცვლილ. ბიუჯ.'!G887)</f>
        <v>0</v>
      </c>
      <c r="G887" s="10">
        <f>SUM('დამტკ. ბიუჯ.'!G887,'ცვლილ. ბიუჯ.'!H887)</f>
        <v>0</v>
      </c>
      <c r="H887" s="10">
        <f>SUM('დამტკ. ბიუჯ.'!H887,'ცვლილ. ბიუჯ.'!I887)</f>
        <v>0</v>
      </c>
      <c r="I887" s="10">
        <f t="shared" si="59"/>
        <v>0</v>
      </c>
      <c r="J887" s="10">
        <f t="shared" si="60"/>
        <v>0</v>
      </c>
    </row>
    <row r="888" spans="1:10" x14ac:dyDescent="0.25">
      <c r="A888" t="str">
        <f t="shared" si="58"/>
        <v>b</v>
      </c>
      <c r="B888" s="5"/>
      <c r="C888" s="6" t="s">
        <v>18</v>
      </c>
      <c r="D888" s="7">
        <f>SUM('დამტკ. ბიუჯ.'!D888,'ცვლილ. ბიუჯ.'!E888)</f>
        <v>0</v>
      </c>
      <c r="E888" s="7">
        <f>SUM('დამტკ. ბიუჯ.'!E888,'ცვლილ. ბიუჯ.'!F888)</f>
        <v>0</v>
      </c>
      <c r="F888" s="7">
        <f>SUM('დამტკ. ბიუჯ.'!F888,'ცვლილ. ბიუჯ.'!G888)</f>
        <v>0</v>
      </c>
      <c r="G888" s="7">
        <f>SUM('დამტკ. ბიუჯ.'!G888,'ცვლილ. ბიუჯ.'!H888)</f>
        <v>0</v>
      </c>
      <c r="H888" s="7">
        <f>SUM('დამტკ. ბიუჯ.'!H888,'ცვლილ. ბიუჯ.'!I888)</f>
        <v>0</v>
      </c>
      <c r="I888" s="7">
        <f t="shared" si="59"/>
        <v>0</v>
      </c>
      <c r="J888" s="7">
        <f t="shared" si="60"/>
        <v>0</v>
      </c>
    </row>
    <row r="889" spans="1:10" x14ac:dyDescent="0.25">
      <c r="A889" t="str">
        <f t="shared" si="58"/>
        <v>b</v>
      </c>
      <c r="B889" s="5"/>
      <c r="C889" s="6" t="s">
        <v>19</v>
      </c>
      <c r="D889" s="7">
        <f>SUM('დამტკ. ბიუჯ.'!D889,'ცვლილ. ბიუჯ.'!E889)</f>
        <v>0</v>
      </c>
      <c r="E889" s="7">
        <f>SUM('დამტკ. ბიუჯ.'!E889,'ცვლილ. ბიუჯ.'!F889)</f>
        <v>0</v>
      </c>
      <c r="F889" s="7">
        <f>SUM('დამტკ. ბიუჯ.'!F889,'ცვლილ. ბიუჯ.'!G889)</f>
        <v>0</v>
      </c>
      <c r="G889" s="7">
        <f>SUM('დამტკ. ბიუჯ.'!G889,'ცვლილ. ბიუჯ.'!H889)</f>
        <v>0</v>
      </c>
      <c r="H889" s="7">
        <f>SUM('დამტკ. ბიუჯ.'!H889,'ცვლილ. ბიუჯ.'!I889)</f>
        <v>0</v>
      </c>
      <c r="I889" s="7">
        <f t="shared" si="59"/>
        <v>0</v>
      </c>
      <c r="J889" s="7">
        <f t="shared" si="60"/>
        <v>0</v>
      </c>
    </row>
    <row r="890" spans="1:10" ht="15.75" thickBot="1" x14ac:dyDescent="0.3">
      <c r="A890" t="str">
        <f t="shared" si="58"/>
        <v>b</v>
      </c>
      <c r="B890" s="11"/>
      <c r="C890" s="12" t="s">
        <v>20</v>
      </c>
      <c r="D890" s="13">
        <f>SUM('დამტკ. ბიუჯ.'!D890,'ცვლილ. ბიუჯ.'!E890)</f>
        <v>0</v>
      </c>
      <c r="E890" s="13">
        <f>SUM('დამტკ. ბიუჯ.'!E890,'ცვლილ. ბიუჯ.'!F890)</f>
        <v>0</v>
      </c>
      <c r="F890" s="13">
        <f>SUM('დამტკ. ბიუჯ.'!F890,'ცვლილ. ბიუჯ.'!G890)</f>
        <v>0</v>
      </c>
      <c r="G890" s="13">
        <f>SUM('დამტკ. ბიუჯ.'!G890,'ცვლილ. ბიუჯ.'!H890)</f>
        <v>0</v>
      </c>
      <c r="H890" s="13">
        <f>SUM('დამტკ. ბიუჯ.'!H890,'ცვლილ. ბიუჯ.'!I890)</f>
        <v>0</v>
      </c>
      <c r="I890" s="13">
        <f t="shared" si="59"/>
        <v>0</v>
      </c>
      <c r="J890" s="13">
        <f t="shared" si="60"/>
        <v>0</v>
      </c>
    </row>
    <row r="891" spans="1:10" ht="32.25" customHeight="1" thickTop="1" thickBot="1" x14ac:dyDescent="0.3">
      <c r="A891" t="str">
        <f t="shared" si="58"/>
        <v>a</v>
      </c>
      <c r="B891" s="16" t="s">
        <v>148</v>
      </c>
      <c r="C891" s="4" t="s">
        <v>149</v>
      </c>
      <c r="D891" s="4">
        <f>SUM('დამტკ. ბიუჯ.'!D891,'ცვლილ. ბიუჯ.'!E891)</f>
        <v>2000000</v>
      </c>
      <c r="E891" s="4">
        <f>SUM('დამტკ. ბიუჯ.'!E891,'ცვლილ. ბიუჯ.'!F891)</f>
        <v>333500</v>
      </c>
      <c r="F891" s="4">
        <f>SUM('დამტკ. ბიუჯ.'!F891,'ცვლილ. ბიუჯ.'!G891)</f>
        <v>666500</v>
      </c>
      <c r="G891" s="4">
        <f>SUM('დამტკ. ბიუჯ.'!G891,'ცვლილ. ბიუჯ.'!H891)</f>
        <v>500000</v>
      </c>
      <c r="H891" s="4">
        <f>SUM('დამტკ. ბიუჯ.'!H891,'ცვლილ. ბიუჯ.'!I891)</f>
        <v>500000</v>
      </c>
      <c r="I891" s="4">
        <f t="shared" si="59"/>
        <v>1000000</v>
      </c>
      <c r="J891" s="4">
        <f t="shared" si="60"/>
        <v>1500000</v>
      </c>
    </row>
    <row r="892" spans="1:10" ht="15.75" thickTop="1" x14ac:dyDescent="0.25">
      <c r="A892" t="str">
        <f t="shared" si="58"/>
        <v>a</v>
      </c>
      <c r="B892" s="5"/>
      <c r="C892" s="6" t="s">
        <v>10</v>
      </c>
      <c r="D892" s="7">
        <f>SUM('დამტკ. ბიუჯ.'!D892,'ცვლილ. ბიუჯ.'!E892)</f>
        <v>2000000</v>
      </c>
      <c r="E892" s="7">
        <f>SUM('დამტკ. ბიუჯ.'!E892,'ცვლილ. ბიუჯ.'!F892)</f>
        <v>333500</v>
      </c>
      <c r="F892" s="7">
        <f>SUM('დამტკ. ბიუჯ.'!F892,'ცვლილ. ბიუჯ.'!G892)</f>
        <v>666500</v>
      </c>
      <c r="G892" s="7">
        <f>SUM('დამტკ. ბიუჯ.'!G892,'ცვლილ. ბიუჯ.'!H892)</f>
        <v>500000</v>
      </c>
      <c r="H892" s="7">
        <f>SUM('დამტკ. ბიუჯ.'!H892,'ცვლილ. ბიუჯ.'!I892)</f>
        <v>500000</v>
      </c>
      <c r="I892" s="7">
        <f t="shared" si="59"/>
        <v>1000000</v>
      </c>
      <c r="J892" s="7">
        <f t="shared" si="60"/>
        <v>1500000</v>
      </c>
    </row>
    <row r="893" spans="1:10" x14ac:dyDescent="0.25">
      <c r="A893" t="str">
        <f t="shared" si="58"/>
        <v>b</v>
      </c>
      <c r="B893" s="8"/>
      <c r="C893" s="9" t="s">
        <v>11</v>
      </c>
      <c r="D893" s="10">
        <f>SUM('დამტკ. ბიუჯ.'!D893,'ცვლილ. ბიუჯ.'!E893)</f>
        <v>0</v>
      </c>
      <c r="E893" s="10">
        <f>SUM('დამტკ. ბიუჯ.'!E893,'ცვლილ. ბიუჯ.'!F893)</f>
        <v>0</v>
      </c>
      <c r="F893" s="10">
        <f>SUM('დამტკ. ბიუჯ.'!F893,'ცვლილ. ბიუჯ.'!G893)</f>
        <v>0</v>
      </c>
      <c r="G893" s="10">
        <f>SUM('დამტკ. ბიუჯ.'!G893,'ცვლილ. ბიუჯ.'!H893)</f>
        <v>0</v>
      </c>
      <c r="H893" s="10">
        <f>SUM('დამტკ. ბიუჯ.'!H893,'ცვლილ. ბიუჯ.'!I893)</f>
        <v>0</v>
      </c>
      <c r="I893" s="10">
        <f t="shared" si="59"/>
        <v>0</v>
      </c>
      <c r="J893" s="10">
        <f t="shared" si="60"/>
        <v>0</v>
      </c>
    </row>
    <row r="894" spans="1:10" x14ac:dyDescent="0.25">
      <c r="A894" t="str">
        <f t="shared" si="58"/>
        <v>b</v>
      </c>
      <c r="B894" s="8"/>
      <c r="C894" s="9" t="s">
        <v>12</v>
      </c>
      <c r="D894" s="10">
        <f>SUM('დამტკ. ბიუჯ.'!D894,'ცვლილ. ბიუჯ.'!E894)</f>
        <v>0</v>
      </c>
      <c r="E894" s="10">
        <f>SUM('დამტკ. ბიუჯ.'!E894,'ცვლილ. ბიუჯ.'!F894)</f>
        <v>0</v>
      </c>
      <c r="F894" s="10">
        <f>SUM('დამტკ. ბიუჯ.'!F894,'ცვლილ. ბიუჯ.'!G894)</f>
        <v>0</v>
      </c>
      <c r="G894" s="10">
        <f>SUM('დამტკ. ბიუჯ.'!G894,'ცვლილ. ბიუჯ.'!H894)</f>
        <v>0</v>
      </c>
      <c r="H894" s="10">
        <f>SUM('დამტკ. ბიუჯ.'!H894,'ცვლილ. ბიუჯ.'!I894)</f>
        <v>0</v>
      </c>
      <c r="I894" s="10">
        <f t="shared" si="59"/>
        <v>0</v>
      </c>
      <c r="J894" s="10">
        <f t="shared" si="60"/>
        <v>0</v>
      </c>
    </row>
    <row r="895" spans="1:10" x14ac:dyDescent="0.25">
      <c r="A895" t="str">
        <f t="shared" si="58"/>
        <v>b</v>
      </c>
      <c r="B895" s="8"/>
      <c r="C895" s="9" t="s">
        <v>13</v>
      </c>
      <c r="D895" s="10">
        <f>SUM('დამტკ. ბიუჯ.'!D895,'ცვლილ. ბიუჯ.'!E895)</f>
        <v>0</v>
      </c>
      <c r="E895" s="10">
        <f>SUM('დამტკ. ბიუჯ.'!E895,'ცვლილ. ბიუჯ.'!F895)</f>
        <v>0</v>
      </c>
      <c r="F895" s="10">
        <f>SUM('დამტკ. ბიუჯ.'!F895,'ცვლილ. ბიუჯ.'!G895)</f>
        <v>0</v>
      </c>
      <c r="G895" s="10">
        <f>SUM('დამტკ. ბიუჯ.'!G895,'ცვლილ. ბიუჯ.'!H895)</f>
        <v>0</v>
      </c>
      <c r="H895" s="10">
        <f>SUM('დამტკ. ბიუჯ.'!H895,'ცვლილ. ბიუჯ.'!I895)</f>
        <v>0</v>
      </c>
      <c r="I895" s="10">
        <f t="shared" si="59"/>
        <v>0</v>
      </c>
      <c r="J895" s="10">
        <f t="shared" si="60"/>
        <v>0</v>
      </c>
    </row>
    <row r="896" spans="1:10" x14ac:dyDescent="0.25">
      <c r="A896" t="str">
        <f t="shared" si="58"/>
        <v>b</v>
      </c>
      <c r="B896" s="8"/>
      <c r="C896" s="9" t="s">
        <v>14</v>
      </c>
      <c r="D896" s="10">
        <f>SUM('დამტკ. ბიუჯ.'!D896,'ცვლილ. ბიუჯ.'!E896)</f>
        <v>0</v>
      </c>
      <c r="E896" s="10">
        <f>SUM('დამტკ. ბიუჯ.'!E896,'ცვლილ. ბიუჯ.'!F896)</f>
        <v>0</v>
      </c>
      <c r="F896" s="10">
        <f>SUM('დამტკ. ბიუჯ.'!F896,'ცვლილ. ბიუჯ.'!G896)</f>
        <v>0</v>
      </c>
      <c r="G896" s="10">
        <f>SUM('დამტკ. ბიუჯ.'!G896,'ცვლილ. ბიუჯ.'!H896)</f>
        <v>0</v>
      </c>
      <c r="H896" s="10">
        <f>SUM('დამტკ. ბიუჯ.'!H896,'ცვლილ. ბიუჯ.'!I896)</f>
        <v>0</v>
      </c>
      <c r="I896" s="10">
        <f t="shared" si="59"/>
        <v>0</v>
      </c>
      <c r="J896" s="10">
        <f t="shared" si="60"/>
        <v>0</v>
      </c>
    </row>
    <row r="897" spans="1:10" x14ac:dyDescent="0.25">
      <c r="A897" t="str">
        <f t="shared" si="58"/>
        <v>b</v>
      </c>
      <c r="B897" s="8"/>
      <c r="C897" s="9" t="s">
        <v>15</v>
      </c>
      <c r="D897" s="10">
        <f>SUM('დამტკ. ბიუჯ.'!D897,'ცვლილ. ბიუჯ.'!E897)</f>
        <v>0</v>
      </c>
      <c r="E897" s="10">
        <f>SUM('დამტკ. ბიუჯ.'!E897,'ცვლილ. ბიუჯ.'!F897)</f>
        <v>0</v>
      </c>
      <c r="F897" s="10">
        <f>SUM('დამტკ. ბიუჯ.'!F897,'ცვლილ. ბიუჯ.'!G897)</f>
        <v>0</v>
      </c>
      <c r="G897" s="10">
        <f>SUM('დამტკ. ბიუჯ.'!G897,'ცვლილ. ბიუჯ.'!H897)</f>
        <v>0</v>
      </c>
      <c r="H897" s="10">
        <f>SUM('დამტკ. ბიუჯ.'!H897,'ცვლილ. ბიუჯ.'!I897)</f>
        <v>0</v>
      </c>
      <c r="I897" s="10">
        <f t="shared" si="59"/>
        <v>0</v>
      </c>
      <c r="J897" s="10">
        <f t="shared" si="60"/>
        <v>0</v>
      </c>
    </row>
    <row r="898" spans="1:10" x14ac:dyDescent="0.25">
      <c r="A898" t="str">
        <f t="shared" si="58"/>
        <v>a</v>
      </c>
      <c r="B898" s="8"/>
      <c r="C898" s="9" t="s">
        <v>16</v>
      </c>
      <c r="D898" s="10">
        <f>SUM('დამტკ. ბიუჯ.'!D898,'ცვლილ. ბიუჯ.'!E898)</f>
        <v>2000000</v>
      </c>
      <c r="E898" s="10">
        <f>SUM('დამტკ. ბიუჯ.'!E898,'ცვლილ. ბიუჯ.'!F898)</f>
        <v>333500</v>
      </c>
      <c r="F898" s="10">
        <f>SUM('დამტკ. ბიუჯ.'!F898,'ცვლილ. ბიუჯ.'!G898)</f>
        <v>666500</v>
      </c>
      <c r="G898" s="10">
        <f>SUM('დამტკ. ბიუჯ.'!G898,'ცვლილ. ბიუჯ.'!H898)</f>
        <v>500000</v>
      </c>
      <c r="H898" s="10">
        <f>SUM('დამტკ. ბიუჯ.'!H898,'ცვლილ. ბიუჯ.'!I898)</f>
        <v>500000</v>
      </c>
      <c r="I898" s="10">
        <f t="shared" si="59"/>
        <v>1000000</v>
      </c>
      <c r="J898" s="10">
        <f t="shared" si="60"/>
        <v>1500000</v>
      </c>
    </row>
    <row r="899" spans="1:10" x14ac:dyDescent="0.25">
      <c r="A899" t="str">
        <f t="shared" si="58"/>
        <v>b</v>
      </c>
      <c r="B899" s="8"/>
      <c r="C899" s="9" t="s">
        <v>17</v>
      </c>
      <c r="D899" s="10">
        <f>SUM('დამტკ. ბიუჯ.'!D899,'ცვლილ. ბიუჯ.'!E899)</f>
        <v>0</v>
      </c>
      <c r="E899" s="10">
        <f>SUM('დამტკ. ბიუჯ.'!E899,'ცვლილ. ბიუჯ.'!F899)</f>
        <v>0</v>
      </c>
      <c r="F899" s="10">
        <f>SUM('დამტკ. ბიუჯ.'!F899,'ცვლილ. ბიუჯ.'!G899)</f>
        <v>0</v>
      </c>
      <c r="G899" s="10">
        <f>SUM('დამტკ. ბიუჯ.'!G899,'ცვლილ. ბიუჯ.'!H899)</f>
        <v>0</v>
      </c>
      <c r="H899" s="10">
        <f>SUM('დამტკ. ბიუჯ.'!H899,'ცვლილ. ბიუჯ.'!I899)</f>
        <v>0</v>
      </c>
      <c r="I899" s="10">
        <f t="shared" si="59"/>
        <v>0</v>
      </c>
      <c r="J899" s="10">
        <f t="shared" si="60"/>
        <v>0</v>
      </c>
    </row>
    <row r="900" spans="1:10" x14ac:dyDescent="0.25">
      <c r="A900" t="str">
        <f t="shared" si="58"/>
        <v>b</v>
      </c>
      <c r="B900" s="5"/>
      <c r="C900" s="6" t="s">
        <v>18</v>
      </c>
      <c r="D900" s="7">
        <f>SUM('დამტკ. ბიუჯ.'!D900,'ცვლილ. ბიუჯ.'!E900)</f>
        <v>0</v>
      </c>
      <c r="E900" s="7">
        <f>SUM('დამტკ. ბიუჯ.'!E900,'ცვლილ. ბიუჯ.'!F900)</f>
        <v>0</v>
      </c>
      <c r="F900" s="7">
        <f>SUM('დამტკ. ბიუჯ.'!F900,'ცვლილ. ბიუჯ.'!G900)</f>
        <v>0</v>
      </c>
      <c r="G900" s="7">
        <f>SUM('დამტკ. ბიუჯ.'!G900,'ცვლილ. ბიუჯ.'!H900)</f>
        <v>0</v>
      </c>
      <c r="H900" s="7">
        <f>SUM('დამტკ. ბიუჯ.'!H900,'ცვლილ. ბიუჯ.'!I900)</f>
        <v>0</v>
      </c>
      <c r="I900" s="7">
        <f t="shared" si="59"/>
        <v>0</v>
      </c>
      <c r="J900" s="7">
        <f t="shared" si="60"/>
        <v>0</v>
      </c>
    </row>
    <row r="901" spans="1:10" x14ac:dyDescent="0.25">
      <c r="A901" t="str">
        <f t="shared" si="58"/>
        <v>b</v>
      </c>
      <c r="B901" s="5"/>
      <c r="C901" s="6" t="s">
        <v>19</v>
      </c>
      <c r="D901" s="7">
        <f>SUM('დამტკ. ბიუჯ.'!D901,'ცვლილ. ბიუჯ.'!E901)</f>
        <v>0</v>
      </c>
      <c r="E901" s="7">
        <f>SUM('დამტკ. ბიუჯ.'!E901,'ცვლილ. ბიუჯ.'!F901)</f>
        <v>0</v>
      </c>
      <c r="F901" s="7">
        <f>SUM('დამტკ. ბიუჯ.'!F901,'ცვლილ. ბიუჯ.'!G901)</f>
        <v>0</v>
      </c>
      <c r="G901" s="7">
        <f>SUM('დამტკ. ბიუჯ.'!G901,'ცვლილ. ბიუჯ.'!H901)</f>
        <v>0</v>
      </c>
      <c r="H901" s="7">
        <f>SUM('დამტკ. ბიუჯ.'!H901,'ცვლილ. ბიუჯ.'!I901)</f>
        <v>0</v>
      </c>
      <c r="I901" s="7">
        <f t="shared" si="59"/>
        <v>0</v>
      </c>
      <c r="J901" s="7">
        <f t="shared" si="60"/>
        <v>0</v>
      </c>
    </row>
    <row r="902" spans="1:10" ht="15.75" thickBot="1" x14ac:dyDescent="0.3">
      <c r="A902" t="str">
        <f t="shared" si="58"/>
        <v>b</v>
      </c>
      <c r="B902" s="11"/>
      <c r="C902" s="12" t="s">
        <v>20</v>
      </c>
      <c r="D902" s="13">
        <f>SUM('დამტკ. ბიუჯ.'!D902,'ცვლილ. ბიუჯ.'!E902)</f>
        <v>0</v>
      </c>
      <c r="E902" s="13">
        <f>SUM('დამტკ. ბიუჯ.'!E902,'ცვლილ. ბიუჯ.'!F902)</f>
        <v>0</v>
      </c>
      <c r="F902" s="13">
        <f>SUM('დამტკ. ბიუჯ.'!F902,'ცვლილ. ბიუჯ.'!G902)</f>
        <v>0</v>
      </c>
      <c r="G902" s="13">
        <f>SUM('დამტკ. ბიუჯ.'!G902,'ცვლილ. ბიუჯ.'!H902)</f>
        <v>0</v>
      </c>
      <c r="H902" s="13">
        <f>SUM('დამტკ. ბიუჯ.'!H902,'ცვლილ. ბიუჯ.'!I902)</f>
        <v>0</v>
      </c>
      <c r="I902" s="13">
        <f t="shared" si="59"/>
        <v>0</v>
      </c>
      <c r="J902" s="13">
        <f t="shared" si="60"/>
        <v>0</v>
      </c>
    </row>
    <row r="903" spans="1:10" ht="32.25" customHeight="1" thickTop="1" thickBot="1" x14ac:dyDescent="0.3">
      <c r="A903" t="str">
        <f t="shared" si="58"/>
        <v>a</v>
      </c>
      <c r="B903" s="16" t="s">
        <v>150</v>
      </c>
      <c r="C903" s="4" t="s">
        <v>151</v>
      </c>
      <c r="D903" s="4">
        <f>SUM('დამტკ. ბიუჯ.'!D903,'ცვლილ. ბიუჯ.'!E903)</f>
        <v>32000000</v>
      </c>
      <c r="E903" s="4">
        <f>SUM('დამტკ. ბიუჯ.'!E903,'ცვლილ. ბიუჯ.'!F903)</f>
        <v>6232000</v>
      </c>
      <c r="F903" s="4">
        <f>SUM('დამტკ. ბიუჯ.'!F903,'ცვლილ. ბიუჯ.'!G903)</f>
        <v>10733000</v>
      </c>
      <c r="G903" s="4">
        <f>SUM('დამტკ. ბიუჯ.'!G903,'ცვლილ. ბიუჯ.'!H903)</f>
        <v>8717000</v>
      </c>
      <c r="H903" s="4">
        <f>SUM('დამტკ. ბიუჯ.'!H903,'ცვლილ. ბიუჯ.'!I903)</f>
        <v>6318000</v>
      </c>
      <c r="I903" s="4">
        <f t="shared" si="59"/>
        <v>16965000</v>
      </c>
      <c r="J903" s="4">
        <f t="shared" si="60"/>
        <v>25682000</v>
      </c>
    </row>
    <row r="904" spans="1:10" ht="15.75" thickTop="1" x14ac:dyDescent="0.25">
      <c r="A904" t="str">
        <f t="shared" si="58"/>
        <v>a</v>
      </c>
      <c r="B904" s="5"/>
      <c r="C904" s="6" t="s">
        <v>10</v>
      </c>
      <c r="D904" s="7">
        <f>SUM('დამტკ. ბიუჯ.'!D904,'ცვლილ. ბიუჯ.'!E904)</f>
        <v>32000000</v>
      </c>
      <c r="E904" s="7">
        <f>SUM('დამტკ. ბიუჯ.'!E904,'ცვლილ. ბიუჯ.'!F904)</f>
        <v>6232000</v>
      </c>
      <c r="F904" s="7">
        <f>SUM('დამტკ. ბიუჯ.'!F904,'ცვლილ. ბიუჯ.'!G904)</f>
        <v>10733000</v>
      </c>
      <c r="G904" s="7">
        <f>SUM('დამტკ. ბიუჯ.'!G904,'ცვლილ. ბიუჯ.'!H904)</f>
        <v>8717000</v>
      </c>
      <c r="H904" s="7">
        <f>SUM('დამტკ. ბიუჯ.'!H904,'ცვლილ. ბიუჯ.'!I904)</f>
        <v>6318000</v>
      </c>
      <c r="I904" s="7">
        <f t="shared" si="59"/>
        <v>16965000</v>
      </c>
      <c r="J904" s="7">
        <f t="shared" si="60"/>
        <v>25682000</v>
      </c>
    </row>
    <row r="905" spans="1:10" x14ac:dyDescent="0.25">
      <c r="A905" t="str">
        <f t="shared" si="58"/>
        <v>b</v>
      </c>
      <c r="B905" s="8"/>
      <c r="C905" s="9" t="s">
        <v>11</v>
      </c>
      <c r="D905" s="10">
        <f>SUM('დამტკ. ბიუჯ.'!D905,'ცვლილ. ბიუჯ.'!E905)</f>
        <v>0</v>
      </c>
      <c r="E905" s="10">
        <f>SUM('დამტკ. ბიუჯ.'!E905,'ცვლილ. ბიუჯ.'!F905)</f>
        <v>0</v>
      </c>
      <c r="F905" s="10">
        <f>SUM('დამტკ. ბიუჯ.'!F905,'ცვლილ. ბიუჯ.'!G905)</f>
        <v>0</v>
      </c>
      <c r="G905" s="10">
        <f>SUM('დამტკ. ბიუჯ.'!G905,'ცვლილ. ბიუჯ.'!H905)</f>
        <v>0</v>
      </c>
      <c r="H905" s="10">
        <f>SUM('დამტკ. ბიუჯ.'!H905,'ცვლილ. ბიუჯ.'!I905)</f>
        <v>0</v>
      </c>
      <c r="I905" s="10">
        <f t="shared" si="59"/>
        <v>0</v>
      </c>
      <c r="J905" s="10">
        <f t="shared" si="60"/>
        <v>0</v>
      </c>
    </row>
    <row r="906" spans="1:10" x14ac:dyDescent="0.25">
      <c r="A906" t="str">
        <f t="shared" si="58"/>
        <v>a</v>
      </c>
      <c r="B906" s="8"/>
      <c r="C906" s="9" t="s">
        <v>12</v>
      </c>
      <c r="D906" s="10">
        <f>SUM('დამტკ. ბიუჯ.'!D906,'ცვლილ. ბიუჯ.'!E906)</f>
        <v>36000</v>
      </c>
      <c r="E906" s="10">
        <f>SUM('დამტკ. ბიუჯ.'!E906,'ცვლილ. ბიუჯ.'!F906)</f>
        <v>9000</v>
      </c>
      <c r="F906" s="10">
        <f>SUM('დამტკ. ბიუჯ.'!F906,'ცვლილ. ბიუჯ.'!G906)</f>
        <v>9000</v>
      </c>
      <c r="G906" s="10">
        <f>SUM('დამტკ. ბიუჯ.'!G906,'ცვლილ. ბიუჯ.'!H906)</f>
        <v>9000</v>
      </c>
      <c r="H906" s="10">
        <f>SUM('დამტკ. ბიუჯ.'!H906,'ცვლილ. ბიუჯ.'!I906)</f>
        <v>9000</v>
      </c>
      <c r="I906" s="10">
        <f t="shared" si="59"/>
        <v>18000</v>
      </c>
      <c r="J906" s="10">
        <f t="shared" si="60"/>
        <v>27000</v>
      </c>
    </row>
    <row r="907" spans="1:10" x14ac:dyDescent="0.25">
      <c r="A907" t="str">
        <f t="shared" si="58"/>
        <v>b</v>
      </c>
      <c r="B907" s="8"/>
      <c r="C907" s="9" t="s">
        <v>13</v>
      </c>
      <c r="D907" s="10">
        <f>SUM('დამტკ. ბიუჯ.'!D907,'ცვლილ. ბიუჯ.'!E907)</f>
        <v>0</v>
      </c>
      <c r="E907" s="10">
        <f>SUM('დამტკ. ბიუჯ.'!E907,'ცვლილ. ბიუჯ.'!F907)</f>
        <v>0</v>
      </c>
      <c r="F907" s="10">
        <f>SUM('დამტკ. ბიუჯ.'!F907,'ცვლილ. ბიუჯ.'!G907)</f>
        <v>0</v>
      </c>
      <c r="G907" s="10">
        <f>SUM('დამტკ. ბიუჯ.'!G907,'ცვლილ. ბიუჯ.'!H907)</f>
        <v>0</v>
      </c>
      <c r="H907" s="10">
        <f>SUM('დამტკ. ბიუჯ.'!H907,'ცვლილ. ბიუჯ.'!I907)</f>
        <v>0</v>
      </c>
      <c r="I907" s="10">
        <f t="shared" si="59"/>
        <v>0</v>
      </c>
      <c r="J907" s="10">
        <f t="shared" si="60"/>
        <v>0</v>
      </c>
    </row>
    <row r="908" spans="1:10" x14ac:dyDescent="0.25">
      <c r="A908" t="str">
        <f t="shared" si="58"/>
        <v>b</v>
      </c>
      <c r="B908" s="8"/>
      <c r="C908" s="9" t="s">
        <v>14</v>
      </c>
      <c r="D908" s="10">
        <f>SUM('დამტკ. ბიუჯ.'!D908,'ცვლილ. ბიუჯ.'!E908)</f>
        <v>0</v>
      </c>
      <c r="E908" s="10">
        <f>SUM('დამტკ. ბიუჯ.'!E908,'ცვლილ. ბიუჯ.'!F908)</f>
        <v>0</v>
      </c>
      <c r="F908" s="10">
        <f>SUM('დამტკ. ბიუჯ.'!F908,'ცვლილ. ბიუჯ.'!G908)</f>
        <v>0</v>
      </c>
      <c r="G908" s="10">
        <f>SUM('დამტკ. ბიუჯ.'!G908,'ცვლილ. ბიუჯ.'!H908)</f>
        <v>0</v>
      </c>
      <c r="H908" s="10">
        <f>SUM('დამტკ. ბიუჯ.'!H908,'ცვლილ. ბიუჯ.'!I908)</f>
        <v>0</v>
      </c>
      <c r="I908" s="10">
        <f t="shared" si="59"/>
        <v>0</v>
      </c>
      <c r="J908" s="10">
        <f t="shared" si="60"/>
        <v>0</v>
      </c>
    </row>
    <row r="909" spans="1:10" x14ac:dyDescent="0.25">
      <c r="A909" t="str">
        <f t="shared" si="58"/>
        <v>b</v>
      </c>
      <c r="B909" s="8"/>
      <c r="C909" s="9" t="s">
        <v>15</v>
      </c>
      <c r="D909" s="10">
        <f>SUM('დამტკ. ბიუჯ.'!D909,'ცვლილ. ბიუჯ.'!E909)</f>
        <v>0</v>
      </c>
      <c r="E909" s="10">
        <f>SUM('დამტკ. ბიუჯ.'!E909,'ცვლილ. ბიუჯ.'!F909)</f>
        <v>0</v>
      </c>
      <c r="F909" s="10">
        <f>SUM('დამტკ. ბიუჯ.'!F909,'ცვლილ. ბიუჯ.'!G909)</f>
        <v>0</v>
      </c>
      <c r="G909" s="10">
        <f>SUM('დამტკ. ბიუჯ.'!G909,'ცვლილ. ბიუჯ.'!H909)</f>
        <v>0</v>
      </c>
      <c r="H909" s="10">
        <f>SUM('დამტკ. ბიუჯ.'!H909,'ცვლილ. ბიუჯ.'!I909)</f>
        <v>0</v>
      </c>
      <c r="I909" s="10">
        <f t="shared" si="59"/>
        <v>0</v>
      </c>
      <c r="J909" s="10">
        <f t="shared" si="60"/>
        <v>0</v>
      </c>
    </row>
    <row r="910" spans="1:10" x14ac:dyDescent="0.25">
      <c r="A910" t="str">
        <f t="shared" si="58"/>
        <v>a</v>
      </c>
      <c r="B910" s="8"/>
      <c r="C910" s="9" t="s">
        <v>16</v>
      </c>
      <c r="D910" s="10">
        <f>SUM('დამტკ. ბიუჯ.'!D910,'ცვლილ. ბიუჯ.'!E910)</f>
        <v>31964000</v>
      </c>
      <c r="E910" s="10">
        <f>SUM('დამტკ. ბიუჯ.'!E910,'ცვლილ. ბიუჯ.'!F910)</f>
        <v>6223000</v>
      </c>
      <c r="F910" s="10">
        <f>SUM('დამტკ. ბიუჯ.'!F910,'ცვლილ. ბიუჯ.'!G910)</f>
        <v>10724000</v>
      </c>
      <c r="G910" s="10">
        <f>SUM('დამტკ. ბიუჯ.'!G910,'ცვლილ. ბიუჯ.'!H910)</f>
        <v>8708000</v>
      </c>
      <c r="H910" s="10">
        <f>SUM('დამტკ. ბიუჯ.'!H910,'ცვლილ. ბიუჯ.'!I910)</f>
        <v>6309000</v>
      </c>
      <c r="I910" s="10">
        <f t="shared" si="59"/>
        <v>16947000</v>
      </c>
      <c r="J910" s="10">
        <f t="shared" si="60"/>
        <v>25655000</v>
      </c>
    </row>
    <row r="911" spans="1:10" x14ac:dyDescent="0.25">
      <c r="A911" t="str">
        <f t="shared" si="58"/>
        <v>b</v>
      </c>
      <c r="B911" s="8"/>
      <c r="C911" s="9" t="s">
        <v>17</v>
      </c>
      <c r="D911" s="10">
        <f>SUM('დამტკ. ბიუჯ.'!D911,'ცვლილ. ბიუჯ.'!E911)</f>
        <v>0</v>
      </c>
      <c r="E911" s="10">
        <f>SUM('დამტკ. ბიუჯ.'!E911,'ცვლილ. ბიუჯ.'!F911)</f>
        <v>0</v>
      </c>
      <c r="F911" s="10">
        <f>SUM('დამტკ. ბიუჯ.'!F911,'ცვლილ. ბიუჯ.'!G911)</f>
        <v>0</v>
      </c>
      <c r="G911" s="10">
        <f>SUM('დამტკ. ბიუჯ.'!G911,'ცვლილ. ბიუჯ.'!H911)</f>
        <v>0</v>
      </c>
      <c r="H911" s="10">
        <f>SUM('დამტკ. ბიუჯ.'!H911,'ცვლილ. ბიუჯ.'!I911)</f>
        <v>0</v>
      </c>
      <c r="I911" s="10">
        <f t="shared" si="59"/>
        <v>0</v>
      </c>
      <c r="J911" s="10">
        <f t="shared" si="60"/>
        <v>0</v>
      </c>
    </row>
    <row r="912" spans="1:10" x14ac:dyDescent="0.25">
      <c r="A912" t="str">
        <f t="shared" si="58"/>
        <v>b</v>
      </c>
      <c r="B912" s="5"/>
      <c r="C912" s="6" t="s">
        <v>18</v>
      </c>
      <c r="D912" s="7">
        <f>SUM('დამტკ. ბიუჯ.'!D912,'ცვლილ. ბიუჯ.'!E912)</f>
        <v>0</v>
      </c>
      <c r="E912" s="7">
        <f>SUM('დამტკ. ბიუჯ.'!E912,'ცვლილ. ბიუჯ.'!F912)</f>
        <v>0</v>
      </c>
      <c r="F912" s="7">
        <f>SUM('დამტკ. ბიუჯ.'!F912,'ცვლილ. ბიუჯ.'!G912)</f>
        <v>0</v>
      </c>
      <c r="G912" s="7">
        <f>SUM('დამტკ. ბიუჯ.'!G912,'ცვლილ. ბიუჯ.'!H912)</f>
        <v>0</v>
      </c>
      <c r="H912" s="7">
        <f>SUM('დამტკ. ბიუჯ.'!H912,'ცვლილ. ბიუჯ.'!I912)</f>
        <v>0</v>
      </c>
      <c r="I912" s="7">
        <f t="shared" si="59"/>
        <v>0</v>
      </c>
      <c r="J912" s="7">
        <f t="shared" si="60"/>
        <v>0</v>
      </c>
    </row>
    <row r="913" spans="1:10" x14ac:dyDescent="0.25">
      <c r="A913" t="str">
        <f t="shared" si="58"/>
        <v>b</v>
      </c>
      <c r="B913" s="5"/>
      <c r="C913" s="6" t="s">
        <v>19</v>
      </c>
      <c r="D913" s="7">
        <f>SUM('დამტკ. ბიუჯ.'!D913,'ცვლილ. ბიუჯ.'!E913)</f>
        <v>0</v>
      </c>
      <c r="E913" s="7">
        <f>SUM('დამტკ. ბიუჯ.'!E913,'ცვლილ. ბიუჯ.'!F913)</f>
        <v>0</v>
      </c>
      <c r="F913" s="7">
        <f>SUM('დამტკ. ბიუჯ.'!F913,'ცვლილ. ბიუჯ.'!G913)</f>
        <v>0</v>
      </c>
      <c r="G913" s="7">
        <f>SUM('დამტკ. ბიუჯ.'!G913,'ცვლილ. ბიუჯ.'!H913)</f>
        <v>0</v>
      </c>
      <c r="H913" s="7">
        <f>SUM('დამტკ. ბიუჯ.'!H913,'ცვლილ. ბიუჯ.'!I913)</f>
        <v>0</v>
      </c>
      <c r="I913" s="7">
        <f t="shared" si="59"/>
        <v>0</v>
      </c>
      <c r="J913" s="7">
        <f t="shared" si="60"/>
        <v>0</v>
      </c>
    </row>
    <row r="914" spans="1:10" ht="15.75" thickBot="1" x14ac:dyDescent="0.3">
      <c r="A914" t="str">
        <f t="shared" si="58"/>
        <v>b</v>
      </c>
      <c r="B914" s="11"/>
      <c r="C914" s="12" t="s">
        <v>20</v>
      </c>
      <c r="D914" s="13">
        <f>SUM('დამტკ. ბიუჯ.'!D914,'ცვლილ. ბიუჯ.'!E914)</f>
        <v>0</v>
      </c>
      <c r="E914" s="13">
        <f>SUM('დამტკ. ბიუჯ.'!E914,'ცვლილ. ბიუჯ.'!F914)</f>
        <v>0</v>
      </c>
      <c r="F914" s="13">
        <f>SUM('დამტკ. ბიუჯ.'!F914,'ცვლილ. ბიუჯ.'!G914)</f>
        <v>0</v>
      </c>
      <c r="G914" s="13">
        <f>SUM('დამტკ. ბიუჯ.'!G914,'ცვლილ. ბიუჯ.'!H914)</f>
        <v>0</v>
      </c>
      <c r="H914" s="13">
        <f>SUM('დამტკ. ბიუჯ.'!H914,'ცვლილ. ბიუჯ.'!I914)</f>
        <v>0</v>
      </c>
      <c r="I914" s="13">
        <f t="shared" si="59"/>
        <v>0</v>
      </c>
      <c r="J914" s="13">
        <f t="shared" si="60"/>
        <v>0</v>
      </c>
    </row>
    <row r="915" spans="1:10" ht="32.25" customHeight="1" thickTop="1" thickBot="1" x14ac:dyDescent="0.3">
      <c r="A915" t="str">
        <f t="shared" si="58"/>
        <v>a</v>
      </c>
      <c r="B915" s="16" t="s">
        <v>152</v>
      </c>
      <c r="C915" s="4" t="s">
        <v>151</v>
      </c>
      <c r="D915" s="4">
        <f>SUM('დამტკ. ბიუჯ.'!D915,'ცვლილ. ბიუჯ.'!E915)</f>
        <v>32000000</v>
      </c>
      <c r="E915" s="4">
        <f>SUM('დამტკ. ბიუჯ.'!E915,'ცვლილ. ბიუჯ.'!F915)</f>
        <v>6232000</v>
      </c>
      <c r="F915" s="4">
        <f>SUM('დამტკ. ბიუჯ.'!F915,'ცვლილ. ბიუჯ.'!G915)</f>
        <v>10733000</v>
      </c>
      <c r="G915" s="4">
        <f>SUM('დამტკ. ბიუჯ.'!G915,'ცვლილ. ბიუჯ.'!H915)</f>
        <v>8717000</v>
      </c>
      <c r="H915" s="4">
        <f>SUM('დამტკ. ბიუჯ.'!H915,'ცვლილ. ბიუჯ.'!I915)</f>
        <v>6318000</v>
      </c>
      <c r="I915" s="4">
        <f t="shared" si="59"/>
        <v>16965000</v>
      </c>
      <c r="J915" s="4">
        <f t="shared" si="60"/>
        <v>25682000</v>
      </c>
    </row>
    <row r="916" spans="1:10" ht="15.75" thickTop="1" x14ac:dyDescent="0.25">
      <c r="A916" t="str">
        <f t="shared" si="58"/>
        <v>a</v>
      </c>
      <c r="B916" s="5"/>
      <c r="C916" s="6" t="s">
        <v>10</v>
      </c>
      <c r="D916" s="7">
        <f>SUM('დამტკ. ბიუჯ.'!D916,'ცვლილ. ბიუჯ.'!E916)</f>
        <v>32000000</v>
      </c>
      <c r="E916" s="7">
        <f>SUM('დამტკ. ბიუჯ.'!E916,'ცვლილ. ბიუჯ.'!F916)</f>
        <v>6232000</v>
      </c>
      <c r="F916" s="7">
        <f>SUM('დამტკ. ბიუჯ.'!F916,'ცვლილ. ბიუჯ.'!G916)</f>
        <v>10733000</v>
      </c>
      <c r="G916" s="7">
        <f>SUM('დამტკ. ბიუჯ.'!G916,'ცვლილ. ბიუჯ.'!H916)</f>
        <v>8717000</v>
      </c>
      <c r="H916" s="7">
        <f>SUM('დამტკ. ბიუჯ.'!H916,'ცვლილ. ბიუჯ.'!I916)</f>
        <v>6318000</v>
      </c>
      <c r="I916" s="7">
        <f t="shared" si="59"/>
        <v>16965000</v>
      </c>
      <c r="J916" s="7">
        <f t="shared" si="60"/>
        <v>25682000</v>
      </c>
    </row>
    <row r="917" spans="1:10" x14ac:dyDescent="0.25">
      <c r="A917" t="str">
        <f t="shared" si="58"/>
        <v>b</v>
      </c>
      <c r="B917" s="8"/>
      <c r="C917" s="9" t="s">
        <v>11</v>
      </c>
      <c r="D917" s="10">
        <f>SUM('დამტკ. ბიუჯ.'!D917,'ცვლილ. ბიუჯ.'!E917)</f>
        <v>0</v>
      </c>
      <c r="E917" s="10">
        <f>SUM('დამტკ. ბიუჯ.'!E917,'ცვლილ. ბიუჯ.'!F917)</f>
        <v>0</v>
      </c>
      <c r="F917" s="10">
        <f>SUM('დამტკ. ბიუჯ.'!F917,'ცვლილ. ბიუჯ.'!G917)</f>
        <v>0</v>
      </c>
      <c r="G917" s="10">
        <f>SUM('დამტკ. ბიუჯ.'!G917,'ცვლილ. ბიუჯ.'!H917)</f>
        <v>0</v>
      </c>
      <c r="H917" s="10">
        <f>SUM('დამტკ. ბიუჯ.'!H917,'ცვლილ. ბიუჯ.'!I917)</f>
        <v>0</v>
      </c>
      <c r="I917" s="10">
        <f t="shared" si="59"/>
        <v>0</v>
      </c>
      <c r="J917" s="10">
        <f t="shared" si="60"/>
        <v>0</v>
      </c>
    </row>
    <row r="918" spans="1:10" x14ac:dyDescent="0.25">
      <c r="A918" t="str">
        <f t="shared" si="58"/>
        <v>a</v>
      </c>
      <c r="B918" s="8"/>
      <c r="C918" s="9" t="s">
        <v>12</v>
      </c>
      <c r="D918" s="10">
        <f>SUM('დამტკ. ბიუჯ.'!D918,'ცვლილ. ბიუჯ.'!E918)</f>
        <v>36000</v>
      </c>
      <c r="E918" s="10">
        <f>SUM('დამტკ. ბიუჯ.'!E918,'ცვლილ. ბიუჯ.'!F918)</f>
        <v>9000</v>
      </c>
      <c r="F918" s="10">
        <f>SUM('დამტკ. ბიუჯ.'!F918,'ცვლილ. ბიუჯ.'!G918)</f>
        <v>9000</v>
      </c>
      <c r="G918" s="10">
        <f>SUM('დამტკ. ბიუჯ.'!G918,'ცვლილ. ბიუჯ.'!H918)</f>
        <v>9000</v>
      </c>
      <c r="H918" s="10">
        <f>SUM('დამტკ. ბიუჯ.'!H918,'ცვლილ. ბიუჯ.'!I918)</f>
        <v>9000</v>
      </c>
      <c r="I918" s="10">
        <f t="shared" si="59"/>
        <v>18000</v>
      </c>
      <c r="J918" s="10">
        <f t="shared" si="60"/>
        <v>27000</v>
      </c>
    </row>
    <row r="919" spans="1:10" x14ac:dyDescent="0.25">
      <c r="A919" t="str">
        <f t="shared" si="58"/>
        <v>b</v>
      </c>
      <c r="B919" s="8"/>
      <c r="C919" s="9" t="s">
        <v>13</v>
      </c>
      <c r="D919" s="10">
        <f>SUM('დამტკ. ბიუჯ.'!D919,'ცვლილ. ბიუჯ.'!E919)</f>
        <v>0</v>
      </c>
      <c r="E919" s="10">
        <f>SUM('დამტკ. ბიუჯ.'!E919,'ცვლილ. ბიუჯ.'!F919)</f>
        <v>0</v>
      </c>
      <c r="F919" s="10">
        <f>SUM('დამტკ. ბიუჯ.'!F919,'ცვლილ. ბიუჯ.'!G919)</f>
        <v>0</v>
      </c>
      <c r="G919" s="10">
        <f>SUM('დამტკ. ბიუჯ.'!G919,'ცვლილ. ბიუჯ.'!H919)</f>
        <v>0</v>
      </c>
      <c r="H919" s="10">
        <f>SUM('დამტკ. ბიუჯ.'!H919,'ცვლილ. ბიუჯ.'!I919)</f>
        <v>0</v>
      </c>
      <c r="I919" s="10">
        <f t="shared" si="59"/>
        <v>0</v>
      </c>
      <c r="J919" s="10">
        <f t="shared" si="60"/>
        <v>0</v>
      </c>
    </row>
    <row r="920" spans="1:10" x14ac:dyDescent="0.25">
      <c r="A920" t="str">
        <f t="shared" ref="A920:A983" si="61">IF(OR(D920&lt;&gt;0,E920&lt;&gt;0,F920&lt;&gt;0,G920&lt;&gt;0,H920&lt;&gt;0,),"a","b")</f>
        <v>b</v>
      </c>
      <c r="B920" s="8"/>
      <c r="C920" s="9" t="s">
        <v>14</v>
      </c>
      <c r="D920" s="10">
        <f>SUM('დამტკ. ბიუჯ.'!D920,'ცვლილ. ბიუჯ.'!E920)</f>
        <v>0</v>
      </c>
      <c r="E920" s="10">
        <f>SUM('დამტკ. ბიუჯ.'!E920,'ცვლილ. ბიუჯ.'!F920)</f>
        <v>0</v>
      </c>
      <c r="F920" s="10">
        <f>SUM('დამტკ. ბიუჯ.'!F920,'ცვლილ. ბიუჯ.'!G920)</f>
        <v>0</v>
      </c>
      <c r="G920" s="10">
        <f>SUM('დამტკ. ბიუჯ.'!G920,'ცვლილ. ბიუჯ.'!H920)</f>
        <v>0</v>
      </c>
      <c r="H920" s="10">
        <f>SUM('დამტკ. ბიუჯ.'!H920,'ცვლილ. ბიუჯ.'!I920)</f>
        <v>0</v>
      </c>
      <c r="I920" s="10">
        <f t="shared" ref="I920:I983" si="62">SUM(E920,F920)</f>
        <v>0</v>
      </c>
      <c r="J920" s="10">
        <f t="shared" ref="J920:J983" si="63">SUM(E920,F920,G920)</f>
        <v>0</v>
      </c>
    </row>
    <row r="921" spans="1:10" x14ac:dyDescent="0.25">
      <c r="A921" t="str">
        <f t="shared" si="61"/>
        <v>b</v>
      </c>
      <c r="B921" s="8"/>
      <c r="C921" s="9" t="s">
        <v>15</v>
      </c>
      <c r="D921" s="10">
        <f>SUM('დამტკ. ბიუჯ.'!D921,'ცვლილ. ბიუჯ.'!E921)</f>
        <v>0</v>
      </c>
      <c r="E921" s="10">
        <f>SUM('დამტკ. ბიუჯ.'!E921,'ცვლილ. ბიუჯ.'!F921)</f>
        <v>0</v>
      </c>
      <c r="F921" s="10">
        <f>SUM('დამტკ. ბიუჯ.'!F921,'ცვლილ. ბიუჯ.'!G921)</f>
        <v>0</v>
      </c>
      <c r="G921" s="10">
        <f>SUM('დამტკ. ბიუჯ.'!G921,'ცვლილ. ბიუჯ.'!H921)</f>
        <v>0</v>
      </c>
      <c r="H921" s="10">
        <f>SUM('დამტკ. ბიუჯ.'!H921,'ცვლილ. ბიუჯ.'!I921)</f>
        <v>0</v>
      </c>
      <c r="I921" s="10">
        <f t="shared" si="62"/>
        <v>0</v>
      </c>
      <c r="J921" s="10">
        <f t="shared" si="63"/>
        <v>0</v>
      </c>
    </row>
    <row r="922" spans="1:10" x14ac:dyDescent="0.25">
      <c r="A922" t="str">
        <f t="shared" si="61"/>
        <v>a</v>
      </c>
      <c r="B922" s="8"/>
      <c r="C922" s="9" t="s">
        <v>16</v>
      </c>
      <c r="D922" s="10">
        <f>SUM('დამტკ. ბიუჯ.'!D922,'ცვლილ. ბიუჯ.'!E922)</f>
        <v>31964000</v>
      </c>
      <c r="E922" s="10">
        <f>SUM('დამტკ. ბიუჯ.'!E922,'ცვლილ. ბიუჯ.'!F922)</f>
        <v>6223000</v>
      </c>
      <c r="F922" s="10">
        <f>SUM('დამტკ. ბიუჯ.'!F922,'ცვლილ. ბიუჯ.'!G922)</f>
        <v>10724000</v>
      </c>
      <c r="G922" s="10">
        <f>SUM('დამტკ. ბიუჯ.'!G922,'ცვლილ. ბიუჯ.'!H922)</f>
        <v>8708000</v>
      </c>
      <c r="H922" s="10">
        <f>SUM('დამტკ. ბიუჯ.'!H922,'ცვლილ. ბიუჯ.'!I922)</f>
        <v>6309000</v>
      </c>
      <c r="I922" s="10">
        <f t="shared" si="62"/>
        <v>16947000</v>
      </c>
      <c r="J922" s="10">
        <f t="shared" si="63"/>
        <v>25655000</v>
      </c>
    </row>
    <row r="923" spans="1:10" x14ac:dyDescent="0.25">
      <c r="A923" t="str">
        <f t="shared" si="61"/>
        <v>b</v>
      </c>
      <c r="B923" s="8"/>
      <c r="C923" s="9" t="s">
        <v>17</v>
      </c>
      <c r="D923" s="10">
        <f>SUM('დამტკ. ბიუჯ.'!D923,'ცვლილ. ბიუჯ.'!E923)</f>
        <v>0</v>
      </c>
      <c r="E923" s="10">
        <f>SUM('დამტკ. ბიუჯ.'!E923,'ცვლილ. ბიუჯ.'!F923)</f>
        <v>0</v>
      </c>
      <c r="F923" s="10">
        <f>SUM('დამტკ. ბიუჯ.'!F923,'ცვლილ. ბიუჯ.'!G923)</f>
        <v>0</v>
      </c>
      <c r="G923" s="10">
        <f>SUM('დამტკ. ბიუჯ.'!G923,'ცვლილ. ბიუჯ.'!H923)</f>
        <v>0</v>
      </c>
      <c r="H923" s="10">
        <f>SUM('დამტკ. ბიუჯ.'!H923,'ცვლილ. ბიუჯ.'!I923)</f>
        <v>0</v>
      </c>
      <c r="I923" s="10">
        <f t="shared" si="62"/>
        <v>0</v>
      </c>
      <c r="J923" s="10">
        <f t="shared" si="63"/>
        <v>0</v>
      </c>
    </row>
    <row r="924" spans="1:10" x14ac:dyDescent="0.25">
      <c r="A924" t="str">
        <f t="shared" si="61"/>
        <v>b</v>
      </c>
      <c r="B924" s="5"/>
      <c r="C924" s="6" t="s">
        <v>18</v>
      </c>
      <c r="D924" s="7">
        <f>SUM('დამტკ. ბიუჯ.'!D924,'ცვლილ. ბიუჯ.'!E924)</f>
        <v>0</v>
      </c>
      <c r="E924" s="7">
        <f>SUM('დამტკ. ბიუჯ.'!E924,'ცვლილ. ბიუჯ.'!F924)</f>
        <v>0</v>
      </c>
      <c r="F924" s="7">
        <f>SUM('დამტკ. ბიუჯ.'!F924,'ცვლილ. ბიუჯ.'!G924)</f>
        <v>0</v>
      </c>
      <c r="G924" s="7">
        <f>SUM('დამტკ. ბიუჯ.'!G924,'ცვლილ. ბიუჯ.'!H924)</f>
        <v>0</v>
      </c>
      <c r="H924" s="7">
        <f>SUM('დამტკ. ბიუჯ.'!H924,'ცვლილ. ბიუჯ.'!I924)</f>
        <v>0</v>
      </c>
      <c r="I924" s="7">
        <f t="shared" si="62"/>
        <v>0</v>
      </c>
      <c r="J924" s="7">
        <f t="shared" si="63"/>
        <v>0</v>
      </c>
    </row>
    <row r="925" spans="1:10" x14ac:dyDescent="0.25">
      <c r="A925" t="str">
        <f t="shared" si="61"/>
        <v>b</v>
      </c>
      <c r="B925" s="5"/>
      <c r="C925" s="6" t="s">
        <v>19</v>
      </c>
      <c r="D925" s="7">
        <f>SUM('დამტკ. ბიუჯ.'!D925,'ცვლილ. ბიუჯ.'!E925)</f>
        <v>0</v>
      </c>
      <c r="E925" s="7">
        <f>SUM('დამტკ. ბიუჯ.'!E925,'ცვლილ. ბიუჯ.'!F925)</f>
        <v>0</v>
      </c>
      <c r="F925" s="7">
        <f>SUM('დამტკ. ბიუჯ.'!F925,'ცვლილ. ბიუჯ.'!G925)</f>
        <v>0</v>
      </c>
      <c r="G925" s="7">
        <f>SUM('დამტკ. ბიუჯ.'!G925,'ცვლილ. ბიუჯ.'!H925)</f>
        <v>0</v>
      </c>
      <c r="H925" s="7">
        <f>SUM('დამტკ. ბიუჯ.'!H925,'ცვლილ. ბიუჯ.'!I925)</f>
        <v>0</v>
      </c>
      <c r="I925" s="7">
        <f t="shared" si="62"/>
        <v>0</v>
      </c>
      <c r="J925" s="7">
        <f t="shared" si="63"/>
        <v>0</v>
      </c>
    </row>
    <row r="926" spans="1:10" ht="15.75" thickBot="1" x14ac:dyDescent="0.3">
      <c r="A926" t="str">
        <f t="shared" si="61"/>
        <v>b</v>
      </c>
      <c r="B926" s="11"/>
      <c r="C926" s="12" t="s">
        <v>20</v>
      </c>
      <c r="D926" s="13">
        <f>SUM('დამტკ. ბიუჯ.'!D926,'ცვლილ. ბიუჯ.'!E926)</f>
        <v>0</v>
      </c>
      <c r="E926" s="13">
        <f>SUM('დამტკ. ბიუჯ.'!E926,'ცვლილ. ბიუჯ.'!F926)</f>
        <v>0</v>
      </c>
      <c r="F926" s="13">
        <f>SUM('დამტკ. ბიუჯ.'!F926,'ცვლილ. ბიუჯ.'!G926)</f>
        <v>0</v>
      </c>
      <c r="G926" s="13">
        <f>SUM('დამტკ. ბიუჯ.'!G926,'ცვლილ. ბიუჯ.'!H926)</f>
        <v>0</v>
      </c>
      <c r="H926" s="13">
        <f>SUM('დამტკ. ბიუჯ.'!H926,'ცვლილ. ბიუჯ.'!I926)</f>
        <v>0</v>
      </c>
      <c r="I926" s="13">
        <f t="shared" si="62"/>
        <v>0</v>
      </c>
      <c r="J926" s="13">
        <f t="shared" si="63"/>
        <v>0</v>
      </c>
    </row>
    <row r="927" spans="1:10" ht="31.5" thickTop="1" thickBot="1" x14ac:dyDescent="0.3">
      <c r="A927" t="str">
        <f t="shared" si="61"/>
        <v>a</v>
      </c>
      <c r="B927" s="3" t="s">
        <v>153</v>
      </c>
      <c r="C927" s="14" t="s">
        <v>154</v>
      </c>
      <c r="D927" s="4">
        <f>SUM('დამტკ. ბიუჯ.'!D927,'ცვლილ. ბიუჯ.'!E927)</f>
        <v>2000000</v>
      </c>
      <c r="E927" s="4">
        <f>SUM('დამტკ. ბიუჯ.'!E927,'ცვლილ. ბიუჯ.'!F927)</f>
        <v>387500</v>
      </c>
      <c r="F927" s="4">
        <f>SUM('დამტკ. ბიუჯ.'!F927,'ცვლილ. ბიუჯ.'!G927)</f>
        <v>631500</v>
      </c>
      <c r="G927" s="4">
        <f>SUM('დამტკ. ბიუჯ.'!G927,'ცვლილ. ბიუჯ.'!H927)</f>
        <v>444500</v>
      </c>
      <c r="H927" s="4">
        <f>SUM('დამტკ. ბიუჯ.'!H927,'ცვლილ. ბიუჯ.'!I927)</f>
        <v>536500</v>
      </c>
      <c r="I927" s="4">
        <f t="shared" si="62"/>
        <v>1019000</v>
      </c>
      <c r="J927" s="4">
        <f t="shared" si="63"/>
        <v>1463500</v>
      </c>
    </row>
    <row r="928" spans="1:10" ht="15.75" thickTop="1" x14ac:dyDescent="0.25">
      <c r="A928" t="str">
        <f t="shared" si="61"/>
        <v>a</v>
      </c>
      <c r="B928" s="5"/>
      <c r="C928" s="6" t="s">
        <v>10</v>
      </c>
      <c r="D928" s="7">
        <f>SUM('დამტკ. ბიუჯ.'!D928,'ცვლილ. ბიუჯ.'!E928)</f>
        <v>2000000</v>
      </c>
      <c r="E928" s="7">
        <f>SUM('დამტკ. ბიუჯ.'!E928,'ცვლილ. ბიუჯ.'!F928)</f>
        <v>387500</v>
      </c>
      <c r="F928" s="7">
        <f>SUM('დამტკ. ბიუჯ.'!F928,'ცვლილ. ბიუჯ.'!G928)</f>
        <v>631500</v>
      </c>
      <c r="G928" s="7">
        <f>SUM('დამტკ. ბიუჯ.'!G928,'ცვლილ. ბიუჯ.'!H928)</f>
        <v>444500</v>
      </c>
      <c r="H928" s="7">
        <f>SUM('დამტკ. ბიუჯ.'!H928,'ცვლილ. ბიუჯ.'!I928)</f>
        <v>536500</v>
      </c>
      <c r="I928" s="7">
        <f t="shared" si="62"/>
        <v>1019000</v>
      </c>
      <c r="J928" s="7">
        <f t="shared" si="63"/>
        <v>1463500</v>
      </c>
    </row>
    <row r="929" spans="1:10" x14ac:dyDescent="0.25">
      <c r="A929" t="str">
        <f t="shared" si="61"/>
        <v>b</v>
      </c>
      <c r="B929" s="8"/>
      <c r="C929" s="9" t="s">
        <v>11</v>
      </c>
      <c r="D929" s="10">
        <f>SUM('დამტკ. ბიუჯ.'!D929,'ცვლილ. ბიუჯ.'!E929)</f>
        <v>0</v>
      </c>
      <c r="E929" s="10">
        <f>SUM('დამტკ. ბიუჯ.'!E929,'ცვლილ. ბიუჯ.'!F929)</f>
        <v>0</v>
      </c>
      <c r="F929" s="10">
        <f>SUM('დამტკ. ბიუჯ.'!F929,'ცვლილ. ბიუჯ.'!G929)</f>
        <v>0</v>
      </c>
      <c r="G929" s="10">
        <f>SUM('დამტკ. ბიუჯ.'!G929,'ცვლილ. ბიუჯ.'!H929)</f>
        <v>0</v>
      </c>
      <c r="H929" s="10">
        <f>SUM('დამტკ. ბიუჯ.'!H929,'ცვლილ. ბიუჯ.'!I929)</f>
        <v>0</v>
      </c>
      <c r="I929" s="10">
        <f t="shared" si="62"/>
        <v>0</v>
      </c>
      <c r="J929" s="10">
        <f t="shared" si="63"/>
        <v>0</v>
      </c>
    </row>
    <row r="930" spans="1:10" x14ac:dyDescent="0.25">
      <c r="A930" t="str">
        <f t="shared" si="61"/>
        <v>a</v>
      </c>
      <c r="B930" s="8"/>
      <c r="C930" s="9" t="s">
        <v>12</v>
      </c>
      <c r="D930" s="10">
        <f>SUM('დამტკ. ბიუჯ.'!D930,'ცვლილ. ბიუჯ.'!E930)</f>
        <v>287010</v>
      </c>
      <c r="E930" s="10">
        <f>SUM('დამტკ. ბიუჯ.'!E930,'ცვლილ. ბიუჯ.'!F930)</f>
        <v>71500</v>
      </c>
      <c r="F930" s="10">
        <f>SUM('დამტკ. ბიუჯ.'!F930,'ცვლილ. ბიუჯ.'!G930)</f>
        <v>72510</v>
      </c>
      <c r="G930" s="10">
        <f>SUM('დამტკ. ბიუჯ.'!G930,'ცვლილ. ბიუჯ.'!H930)</f>
        <v>71500</v>
      </c>
      <c r="H930" s="10">
        <f>SUM('დამტკ. ბიუჯ.'!H930,'ცვლილ. ბიუჯ.'!I930)</f>
        <v>71500</v>
      </c>
      <c r="I930" s="10">
        <f t="shared" si="62"/>
        <v>144010</v>
      </c>
      <c r="J930" s="10">
        <f t="shared" si="63"/>
        <v>215510</v>
      </c>
    </row>
    <row r="931" spans="1:10" x14ac:dyDescent="0.25">
      <c r="A931" t="str">
        <f t="shared" si="61"/>
        <v>b</v>
      </c>
      <c r="B931" s="8"/>
      <c r="C931" s="9" t="s">
        <v>13</v>
      </c>
      <c r="D931" s="10">
        <f>SUM('დამტკ. ბიუჯ.'!D931,'ცვლილ. ბიუჯ.'!E931)</f>
        <v>0</v>
      </c>
      <c r="E931" s="10">
        <f>SUM('დამტკ. ბიუჯ.'!E931,'ცვლილ. ბიუჯ.'!F931)</f>
        <v>0</v>
      </c>
      <c r="F931" s="10">
        <f>SUM('დამტკ. ბიუჯ.'!F931,'ცვლილ. ბიუჯ.'!G931)</f>
        <v>0</v>
      </c>
      <c r="G931" s="10">
        <f>SUM('დამტკ. ბიუჯ.'!G931,'ცვლილ. ბიუჯ.'!H931)</f>
        <v>0</v>
      </c>
      <c r="H931" s="10">
        <f>SUM('დამტკ. ბიუჯ.'!H931,'ცვლილ. ბიუჯ.'!I931)</f>
        <v>0</v>
      </c>
      <c r="I931" s="10">
        <f t="shared" si="62"/>
        <v>0</v>
      </c>
      <c r="J931" s="10">
        <f t="shared" si="63"/>
        <v>0</v>
      </c>
    </row>
    <row r="932" spans="1:10" x14ac:dyDescent="0.25">
      <c r="A932" t="str">
        <f t="shared" si="61"/>
        <v>b</v>
      </c>
      <c r="B932" s="8"/>
      <c r="C932" s="9" t="s">
        <v>14</v>
      </c>
      <c r="D932" s="10">
        <f>SUM('დამტკ. ბიუჯ.'!D932,'ცვლილ. ბიუჯ.'!E932)</f>
        <v>0</v>
      </c>
      <c r="E932" s="10">
        <f>SUM('დამტკ. ბიუჯ.'!E932,'ცვლილ. ბიუჯ.'!F932)</f>
        <v>0</v>
      </c>
      <c r="F932" s="10">
        <f>SUM('დამტკ. ბიუჯ.'!F932,'ცვლილ. ბიუჯ.'!G932)</f>
        <v>0</v>
      </c>
      <c r="G932" s="10">
        <f>SUM('დამტკ. ბიუჯ.'!G932,'ცვლილ. ბიუჯ.'!H932)</f>
        <v>0</v>
      </c>
      <c r="H932" s="10">
        <f>SUM('დამტკ. ბიუჯ.'!H932,'ცვლილ. ბიუჯ.'!I932)</f>
        <v>0</v>
      </c>
      <c r="I932" s="10">
        <f t="shared" si="62"/>
        <v>0</v>
      </c>
      <c r="J932" s="10">
        <f t="shared" si="63"/>
        <v>0</v>
      </c>
    </row>
    <row r="933" spans="1:10" x14ac:dyDescent="0.25">
      <c r="A933" t="str">
        <f t="shared" si="61"/>
        <v>b</v>
      </c>
      <c r="B933" s="8"/>
      <c r="C933" s="9" t="s">
        <v>15</v>
      </c>
      <c r="D933" s="10">
        <f>SUM('დამტკ. ბიუჯ.'!D933,'ცვლილ. ბიუჯ.'!E933)</f>
        <v>0</v>
      </c>
      <c r="E933" s="10">
        <f>SUM('დამტკ. ბიუჯ.'!E933,'ცვლილ. ბიუჯ.'!F933)</f>
        <v>0</v>
      </c>
      <c r="F933" s="10">
        <f>SUM('დამტკ. ბიუჯ.'!F933,'ცვლილ. ბიუჯ.'!G933)</f>
        <v>0</v>
      </c>
      <c r="G933" s="10">
        <f>SUM('დამტკ. ბიუჯ.'!G933,'ცვლილ. ბიუჯ.'!H933)</f>
        <v>0</v>
      </c>
      <c r="H933" s="10">
        <f>SUM('დამტკ. ბიუჯ.'!H933,'ცვლილ. ბიუჯ.'!I933)</f>
        <v>0</v>
      </c>
      <c r="I933" s="10">
        <f t="shared" si="62"/>
        <v>0</v>
      </c>
      <c r="J933" s="10">
        <f t="shared" si="63"/>
        <v>0</v>
      </c>
    </row>
    <row r="934" spans="1:10" x14ac:dyDescent="0.25">
      <c r="A934" t="str">
        <f t="shared" si="61"/>
        <v>a</v>
      </c>
      <c r="B934" s="8"/>
      <c r="C934" s="9" t="s">
        <v>16</v>
      </c>
      <c r="D934" s="10">
        <f>SUM('დამტკ. ბიუჯ.'!D934,'ცვლილ. ბიუჯ.'!E934)</f>
        <v>1712990</v>
      </c>
      <c r="E934" s="10">
        <f>SUM('დამტკ. ბიუჯ.'!E934,'ცვლილ. ბიუჯ.'!F934)</f>
        <v>316000</v>
      </c>
      <c r="F934" s="10">
        <f>SUM('დამტკ. ბიუჯ.'!F934,'ცვლილ. ბიუჯ.'!G934)</f>
        <v>558990</v>
      </c>
      <c r="G934" s="10">
        <f>SUM('დამტკ. ბიუჯ.'!G934,'ცვლილ. ბიუჯ.'!H934)</f>
        <v>373000</v>
      </c>
      <c r="H934" s="10">
        <f>SUM('დამტკ. ბიუჯ.'!H934,'ცვლილ. ბიუჯ.'!I934)</f>
        <v>465000</v>
      </c>
      <c r="I934" s="10">
        <f t="shared" si="62"/>
        <v>874990</v>
      </c>
      <c r="J934" s="10">
        <f t="shared" si="63"/>
        <v>1247990</v>
      </c>
    </row>
    <row r="935" spans="1:10" x14ac:dyDescent="0.25">
      <c r="A935" t="str">
        <f t="shared" si="61"/>
        <v>b</v>
      </c>
      <c r="B935" s="8"/>
      <c r="C935" s="9" t="s">
        <v>17</v>
      </c>
      <c r="D935" s="10">
        <f>SUM('დამტკ. ბიუჯ.'!D935,'ცვლილ. ბიუჯ.'!E935)</f>
        <v>0</v>
      </c>
      <c r="E935" s="10">
        <f>SUM('დამტკ. ბიუჯ.'!E935,'ცვლილ. ბიუჯ.'!F935)</f>
        <v>0</v>
      </c>
      <c r="F935" s="10">
        <f>SUM('დამტკ. ბიუჯ.'!F935,'ცვლილ. ბიუჯ.'!G935)</f>
        <v>0</v>
      </c>
      <c r="G935" s="10">
        <f>SUM('დამტკ. ბიუჯ.'!G935,'ცვლილ. ბიუჯ.'!H935)</f>
        <v>0</v>
      </c>
      <c r="H935" s="10">
        <f>SUM('დამტკ. ბიუჯ.'!H935,'ცვლილ. ბიუჯ.'!I935)</f>
        <v>0</v>
      </c>
      <c r="I935" s="10">
        <f t="shared" si="62"/>
        <v>0</v>
      </c>
      <c r="J935" s="10">
        <f t="shared" si="63"/>
        <v>0</v>
      </c>
    </row>
    <row r="936" spans="1:10" x14ac:dyDescent="0.25">
      <c r="A936" t="str">
        <f t="shared" si="61"/>
        <v>b</v>
      </c>
      <c r="B936" s="5"/>
      <c r="C936" s="6" t="s">
        <v>18</v>
      </c>
      <c r="D936" s="7">
        <f>SUM('დამტკ. ბიუჯ.'!D936,'ცვლილ. ბიუჯ.'!E936)</f>
        <v>0</v>
      </c>
      <c r="E936" s="7">
        <f>SUM('დამტკ. ბიუჯ.'!E936,'ცვლილ. ბიუჯ.'!F936)</f>
        <v>0</v>
      </c>
      <c r="F936" s="7">
        <f>SUM('დამტკ. ბიუჯ.'!F936,'ცვლილ. ბიუჯ.'!G936)</f>
        <v>0</v>
      </c>
      <c r="G936" s="7">
        <f>SUM('დამტკ. ბიუჯ.'!G936,'ცვლილ. ბიუჯ.'!H936)</f>
        <v>0</v>
      </c>
      <c r="H936" s="7">
        <f>SUM('დამტკ. ბიუჯ.'!H936,'ცვლილ. ბიუჯ.'!I936)</f>
        <v>0</v>
      </c>
      <c r="I936" s="7">
        <f t="shared" si="62"/>
        <v>0</v>
      </c>
      <c r="J936" s="7">
        <f t="shared" si="63"/>
        <v>0</v>
      </c>
    </row>
    <row r="937" spans="1:10" x14ac:dyDescent="0.25">
      <c r="A937" t="str">
        <f t="shared" si="61"/>
        <v>b</v>
      </c>
      <c r="B937" s="5"/>
      <c r="C937" s="6" t="s">
        <v>19</v>
      </c>
      <c r="D937" s="7">
        <f>SUM('დამტკ. ბიუჯ.'!D937,'ცვლილ. ბიუჯ.'!E937)</f>
        <v>0</v>
      </c>
      <c r="E937" s="7">
        <f>SUM('დამტკ. ბიუჯ.'!E937,'ცვლილ. ბიუჯ.'!F937)</f>
        <v>0</v>
      </c>
      <c r="F937" s="7">
        <f>SUM('დამტკ. ბიუჯ.'!F937,'ცვლილ. ბიუჯ.'!G937)</f>
        <v>0</v>
      </c>
      <c r="G937" s="7">
        <f>SUM('დამტკ. ბიუჯ.'!G937,'ცვლილ. ბიუჯ.'!H937)</f>
        <v>0</v>
      </c>
      <c r="H937" s="7">
        <f>SUM('დამტკ. ბიუჯ.'!H937,'ცვლილ. ბიუჯ.'!I937)</f>
        <v>0</v>
      </c>
      <c r="I937" s="7">
        <f t="shared" si="62"/>
        <v>0</v>
      </c>
      <c r="J937" s="7">
        <f t="shared" si="63"/>
        <v>0</v>
      </c>
    </row>
    <row r="938" spans="1:10" ht="15.75" thickBot="1" x14ac:dyDescent="0.3">
      <c r="A938" t="str">
        <f t="shared" si="61"/>
        <v>b</v>
      </c>
      <c r="B938" s="11"/>
      <c r="C938" s="12" t="s">
        <v>20</v>
      </c>
      <c r="D938" s="13">
        <f>SUM('დამტკ. ბიუჯ.'!D938,'ცვლილ. ბიუჯ.'!E938)</f>
        <v>0</v>
      </c>
      <c r="E938" s="13">
        <f>SUM('დამტკ. ბიუჯ.'!E938,'ცვლილ. ბიუჯ.'!F938)</f>
        <v>0</v>
      </c>
      <c r="F938" s="13">
        <f>SUM('დამტკ. ბიუჯ.'!F938,'ცვლილ. ბიუჯ.'!G938)</f>
        <v>0</v>
      </c>
      <c r="G938" s="13">
        <f>SUM('დამტკ. ბიუჯ.'!G938,'ცვლილ. ბიუჯ.'!H938)</f>
        <v>0</v>
      </c>
      <c r="H938" s="13">
        <f>SUM('დამტკ. ბიუჯ.'!H938,'ცვლილ. ბიუჯ.'!I938)</f>
        <v>0</v>
      </c>
      <c r="I938" s="13">
        <f t="shared" si="62"/>
        <v>0</v>
      </c>
      <c r="J938" s="13">
        <f t="shared" si="63"/>
        <v>0</v>
      </c>
    </row>
    <row r="939" spans="1:10" ht="46.5" thickTop="1" thickBot="1" x14ac:dyDescent="0.3">
      <c r="A939" t="str">
        <f t="shared" si="61"/>
        <v>a</v>
      </c>
      <c r="B939" s="3" t="s">
        <v>155</v>
      </c>
      <c r="C939" s="14" t="s">
        <v>156</v>
      </c>
      <c r="D939" s="4">
        <f>SUM('დამტკ. ბიუჯ.'!D939,'ცვლილ. ბიუჯ.'!E939)</f>
        <v>6000000</v>
      </c>
      <c r="E939" s="4">
        <f>SUM('დამტკ. ბიუჯ.'!E939,'ცვლილ. ბიუჯ.'!F939)</f>
        <v>1282000</v>
      </c>
      <c r="F939" s="4">
        <f>SUM('დამტკ. ბიუჯ.'!F939,'ცვლილ. ბიუჯ.'!G939)</f>
        <v>2515000</v>
      </c>
      <c r="G939" s="4">
        <f>SUM('დამტკ. ბიუჯ.'!G939,'ცვლილ. ბიუჯ.'!H939)</f>
        <v>1372000</v>
      </c>
      <c r="H939" s="4">
        <f>SUM('დამტკ. ბიუჯ.'!H939,'ცვლილ. ბიუჯ.'!I939)</f>
        <v>831000</v>
      </c>
      <c r="I939" s="4">
        <f t="shared" si="62"/>
        <v>3797000</v>
      </c>
      <c r="J939" s="4">
        <f t="shared" si="63"/>
        <v>5169000</v>
      </c>
    </row>
    <row r="940" spans="1:10" ht="15.75" thickTop="1" x14ac:dyDescent="0.25">
      <c r="A940" t="str">
        <f t="shared" si="61"/>
        <v>a</v>
      </c>
      <c r="B940" s="5"/>
      <c r="C940" s="6" t="s">
        <v>10</v>
      </c>
      <c r="D940" s="7">
        <f>SUM('დამტკ. ბიუჯ.'!D940,'ცვლილ. ბიუჯ.'!E940)</f>
        <v>6000000</v>
      </c>
      <c r="E940" s="7">
        <f>SUM('დამტკ. ბიუჯ.'!E940,'ცვლილ. ბიუჯ.'!F940)</f>
        <v>1282000</v>
      </c>
      <c r="F940" s="7">
        <f>SUM('დამტკ. ბიუჯ.'!F940,'ცვლილ. ბიუჯ.'!G940)</f>
        <v>2515000</v>
      </c>
      <c r="G940" s="7">
        <f>SUM('დამტკ. ბიუჯ.'!G940,'ცვლილ. ბიუჯ.'!H940)</f>
        <v>1372000</v>
      </c>
      <c r="H940" s="7">
        <f>SUM('დამტკ. ბიუჯ.'!H940,'ცვლილ. ბიუჯ.'!I940)</f>
        <v>831000</v>
      </c>
      <c r="I940" s="7">
        <f t="shared" si="62"/>
        <v>3797000</v>
      </c>
      <c r="J940" s="7">
        <f t="shared" si="63"/>
        <v>5169000</v>
      </c>
    </row>
    <row r="941" spans="1:10" x14ac:dyDescent="0.25">
      <c r="A941" t="str">
        <f t="shared" si="61"/>
        <v>b</v>
      </c>
      <c r="B941" s="8"/>
      <c r="C941" s="9" t="s">
        <v>11</v>
      </c>
      <c r="D941" s="10">
        <f>SUM('დამტკ. ბიუჯ.'!D941,'ცვლილ. ბიუჯ.'!E941)</f>
        <v>0</v>
      </c>
      <c r="E941" s="10">
        <f>SUM('დამტკ. ბიუჯ.'!E941,'ცვლილ. ბიუჯ.'!F941)</f>
        <v>0</v>
      </c>
      <c r="F941" s="10">
        <f>SUM('დამტკ. ბიუჯ.'!F941,'ცვლილ. ბიუჯ.'!G941)</f>
        <v>0</v>
      </c>
      <c r="G941" s="10">
        <f>SUM('დამტკ. ბიუჯ.'!G941,'ცვლილ. ბიუჯ.'!H941)</f>
        <v>0</v>
      </c>
      <c r="H941" s="10">
        <f>SUM('დამტკ. ბიუჯ.'!H941,'ცვლილ. ბიუჯ.'!I941)</f>
        <v>0</v>
      </c>
      <c r="I941" s="10">
        <f t="shared" si="62"/>
        <v>0</v>
      </c>
      <c r="J941" s="10">
        <f t="shared" si="63"/>
        <v>0</v>
      </c>
    </row>
    <row r="942" spans="1:10" x14ac:dyDescent="0.25">
      <c r="A942" t="str">
        <f t="shared" si="61"/>
        <v>a</v>
      </c>
      <c r="B942" s="8"/>
      <c r="C942" s="9" t="s">
        <v>12</v>
      </c>
      <c r="D942" s="10">
        <f>SUM('დამტკ. ბიუჯ.'!D942,'ცვლილ. ბიუჯ.'!E942)</f>
        <v>216000</v>
      </c>
      <c r="E942" s="10">
        <f>SUM('დამტკ. ბიუჯ.'!E942,'ცვლილ. ბიუჯ.'!F942)</f>
        <v>54000</v>
      </c>
      <c r="F942" s="10">
        <f>SUM('დამტკ. ბიუჯ.'!F942,'ცვლილ. ბიუჯ.'!G942)</f>
        <v>54000</v>
      </c>
      <c r="G942" s="10">
        <f>SUM('დამტკ. ბიუჯ.'!G942,'ცვლილ. ბიუჯ.'!H942)</f>
        <v>54000</v>
      </c>
      <c r="H942" s="10">
        <f>SUM('დამტკ. ბიუჯ.'!H942,'ცვლილ. ბიუჯ.'!I942)</f>
        <v>54000</v>
      </c>
      <c r="I942" s="10">
        <f t="shared" si="62"/>
        <v>108000</v>
      </c>
      <c r="J942" s="10">
        <f t="shared" si="63"/>
        <v>162000</v>
      </c>
    </row>
    <row r="943" spans="1:10" x14ac:dyDescent="0.25">
      <c r="A943" t="str">
        <f t="shared" si="61"/>
        <v>b</v>
      </c>
      <c r="B943" s="8"/>
      <c r="C943" s="9" t="s">
        <v>13</v>
      </c>
      <c r="D943" s="10">
        <f>SUM('დამტკ. ბიუჯ.'!D943,'ცვლილ. ბიუჯ.'!E943)</f>
        <v>0</v>
      </c>
      <c r="E943" s="10">
        <f>SUM('დამტკ. ბიუჯ.'!E943,'ცვლილ. ბიუჯ.'!F943)</f>
        <v>0</v>
      </c>
      <c r="F943" s="10">
        <f>SUM('დამტკ. ბიუჯ.'!F943,'ცვლილ. ბიუჯ.'!G943)</f>
        <v>0</v>
      </c>
      <c r="G943" s="10">
        <f>SUM('დამტკ. ბიუჯ.'!G943,'ცვლილ. ბიუჯ.'!H943)</f>
        <v>0</v>
      </c>
      <c r="H943" s="10">
        <f>SUM('დამტკ. ბიუჯ.'!H943,'ცვლილ. ბიუჯ.'!I943)</f>
        <v>0</v>
      </c>
      <c r="I943" s="10">
        <f t="shared" si="62"/>
        <v>0</v>
      </c>
      <c r="J943" s="10">
        <f t="shared" si="63"/>
        <v>0</v>
      </c>
    </row>
    <row r="944" spans="1:10" x14ac:dyDescent="0.25">
      <c r="A944" t="str">
        <f t="shared" si="61"/>
        <v>b</v>
      </c>
      <c r="B944" s="8"/>
      <c r="C944" s="9" t="s">
        <v>14</v>
      </c>
      <c r="D944" s="10">
        <f>SUM('დამტკ. ბიუჯ.'!D944,'ცვლილ. ბიუჯ.'!E944)</f>
        <v>0</v>
      </c>
      <c r="E944" s="10">
        <f>SUM('დამტკ. ბიუჯ.'!E944,'ცვლილ. ბიუჯ.'!F944)</f>
        <v>0</v>
      </c>
      <c r="F944" s="10">
        <f>SUM('დამტკ. ბიუჯ.'!F944,'ცვლილ. ბიუჯ.'!G944)</f>
        <v>0</v>
      </c>
      <c r="G944" s="10">
        <f>SUM('დამტკ. ბიუჯ.'!G944,'ცვლილ. ბიუჯ.'!H944)</f>
        <v>0</v>
      </c>
      <c r="H944" s="10">
        <f>SUM('დამტკ. ბიუჯ.'!H944,'ცვლილ. ბიუჯ.'!I944)</f>
        <v>0</v>
      </c>
      <c r="I944" s="10">
        <f t="shared" si="62"/>
        <v>0</v>
      </c>
      <c r="J944" s="10">
        <f t="shared" si="63"/>
        <v>0</v>
      </c>
    </row>
    <row r="945" spans="1:10" x14ac:dyDescent="0.25">
      <c r="A945" t="str">
        <f t="shared" si="61"/>
        <v>b</v>
      </c>
      <c r="B945" s="8"/>
      <c r="C945" s="9" t="s">
        <v>15</v>
      </c>
      <c r="D945" s="10">
        <f>SUM('დამტკ. ბიუჯ.'!D945,'ცვლილ. ბიუჯ.'!E945)</f>
        <v>0</v>
      </c>
      <c r="E945" s="10">
        <f>SUM('დამტკ. ბიუჯ.'!E945,'ცვლილ. ბიუჯ.'!F945)</f>
        <v>0</v>
      </c>
      <c r="F945" s="10">
        <f>SUM('დამტკ. ბიუჯ.'!F945,'ცვლილ. ბიუჯ.'!G945)</f>
        <v>0</v>
      </c>
      <c r="G945" s="10">
        <f>SUM('დამტკ. ბიუჯ.'!G945,'ცვლილ. ბიუჯ.'!H945)</f>
        <v>0</v>
      </c>
      <c r="H945" s="10">
        <f>SUM('დამტკ. ბიუჯ.'!H945,'ცვლილ. ბიუჯ.'!I945)</f>
        <v>0</v>
      </c>
      <c r="I945" s="10">
        <f t="shared" si="62"/>
        <v>0</v>
      </c>
      <c r="J945" s="10">
        <f t="shared" si="63"/>
        <v>0</v>
      </c>
    </row>
    <row r="946" spans="1:10" x14ac:dyDescent="0.25">
      <c r="A946" t="str">
        <f t="shared" si="61"/>
        <v>a</v>
      </c>
      <c r="B946" s="8"/>
      <c r="C946" s="9" t="s">
        <v>16</v>
      </c>
      <c r="D946" s="10">
        <f>SUM('დამტკ. ბიუჯ.'!D946,'ცვლილ. ბიუჯ.'!E946)</f>
        <v>5784000</v>
      </c>
      <c r="E946" s="10">
        <f>SUM('დამტკ. ბიუჯ.'!E946,'ცვლილ. ბიუჯ.'!F946)</f>
        <v>1228000</v>
      </c>
      <c r="F946" s="10">
        <f>SUM('დამტკ. ბიუჯ.'!F946,'ცვლილ. ბიუჯ.'!G946)</f>
        <v>2461000</v>
      </c>
      <c r="G946" s="10">
        <f>SUM('დამტკ. ბიუჯ.'!G946,'ცვლილ. ბიუჯ.'!H946)</f>
        <v>1318000</v>
      </c>
      <c r="H946" s="10">
        <f>SUM('დამტკ. ბიუჯ.'!H946,'ცვლილ. ბიუჯ.'!I946)</f>
        <v>777000</v>
      </c>
      <c r="I946" s="10">
        <f t="shared" si="62"/>
        <v>3689000</v>
      </c>
      <c r="J946" s="10">
        <f t="shared" si="63"/>
        <v>5007000</v>
      </c>
    </row>
    <row r="947" spans="1:10" x14ac:dyDescent="0.25">
      <c r="A947" t="str">
        <f t="shared" si="61"/>
        <v>b</v>
      </c>
      <c r="B947" s="8"/>
      <c r="C947" s="9" t="s">
        <v>17</v>
      </c>
      <c r="D947" s="10">
        <f>SUM('დამტკ. ბიუჯ.'!D947,'ცვლილ. ბიუჯ.'!E947)</f>
        <v>0</v>
      </c>
      <c r="E947" s="10">
        <f>SUM('დამტკ. ბიუჯ.'!E947,'ცვლილ. ბიუჯ.'!F947)</f>
        <v>0</v>
      </c>
      <c r="F947" s="10">
        <f>SUM('დამტკ. ბიუჯ.'!F947,'ცვლილ. ბიუჯ.'!G947)</f>
        <v>0</v>
      </c>
      <c r="G947" s="10">
        <f>SUM('დამტკ. ბიუჯ.'!G947,'ცვლილ. ბიუჯ.'!H947)</f>
        <v>0</v>
      </c>
      <c r="H947" s="10">
        <f>SUM('დამტკ. ბიუჯ.'!H947,'ცვლილ. ბიუჯ.'!I947)</f>
        <v>0</v>
      </c>
      <c r="I947" s="10">
        <f t="shared" si="62"/>
        <v>0</v>
      </c>
      <c r="J947" s="10">
        <f t="shared" si="63"/>
        <v>0</v>
      </c>
    </row>
    <row r="948" spans="1:10" x14ac:dyDescent="0.25">
      <c r="A948" t="str">
        <f t="shared" si="61"/>
        <v>b</v>
      </c>
      <c r="B948" s="5"/>
      <c r="C948" s="6" t="s">
        <v>18</v>
      </c>
      <c r="D948" s="7">
        <f>SUM('დამტკ. ბიუჯ.'!D948,'ცვლილ. ბიუჯ.'!E948)</f>
        <v>0</v>
      </c>
      <c r="E948" s="7">
        <f>SUM('დამტკ. ბიუჯ.'!E948,'ცვლილ. ბიუჯ.'!F948)</f>
        <v>0</v>
      </c>
      <c r="F948" s="7">
        <f>SUM('დამტკ. ბიუჯ.'!F948,'ცვლილ. ბიუჯ.'!G948)</f>
        <v>0</v>
      </c>
      <c r="G948" s="7">
        <f>SUM('დამტკ. ბიუჯ.'!G948,'ცვლილ. ბიუჯ.'!H948)</f>
        <v>0</v>
      </c>
      <c r="H948" s="7">
        <f>SUM('დამტკ. ბიუჯ.'!H948,'ცვლილ. ბიუჯ.'!I948)</f>
        <v>0</v>
      </c>
      <c r="I948" s="7">
        <f t="shared" si="62"/>
        <v>0</v>
      </c>
      <c r="J948" s="7">
        <f t="shared" si="63"/>
        <v>0</v>
      </c>
    </row>
    <row r="949" spans="1:10" x14ac:dyDescent="0.25">
      <c r="A949" t="str">
        <f t="shared" si="61"/>
        <v>b</v>
      </c>
      <c r="B949" s="5"/>
      <c r="C949" s="6" t="s">
        <v>19</v>
      </c>
      <c r="D949" s="7">
        <f>SUM('დამტკ. ბიუჯ.'!D949,'ცვლილ. ბიუჯ.'!E949)</f>
        <v>0</v>
      </c>
      <c r="E949" s="7">
        <f>SUM('დამტკ. ბიუჯ.'!E949,'ცვლილ. ბიუჯ.'!F949)</f>
        <v>0</v>
      </c>
      <c r="F949" s="7">
        <f>SUM('დამტკ. ბიუჯ.'!F949,'ცვლილ. ბიუჯ.'!G949)</f>
        <v>0</v>
      </c>
      <c r="G949" s="7">
        <f>SUM('დამტკ. ბიუჯ.'!G949,'ცვლილ. ბიუჯ.'!H949)</f>
        <v>0</v>
      </c>
      <c r="H949" s="7">
        <f>SUM('დამტკ. ბიუჯ.'!H949,'ცვლილ. ბიუჯ.'!I949)</f>
        <v>0</v>
      </c>
      <c r="I949" s="7">
        <f t="shared" si="62"/>
        <v>0</v>
      </c>
      <c r="J949" s="7">
        <f t="shared" si="63"/>
        <v>0</v>
      </c>
    </row>
    <row r="950" spans="1:10" ht="15.75" thickBot="1" x14ac:dyDescent="0.3">
      <c r="A950" t="str">
        <f t="shared" si="61"/>
        <v>b</v>
      </c>
      <c r="B950" s="11"/>
      <c r="C950" s="12" t="s">
        <v>20</v>
      </c>
      <c r="D950" s="13">
        <f>SUM('დამტკ. ბიუჯ.'!D950,'ცვლილ. ბიუჯ.'!E950)</f>
        <v>0</v>
      </c>
      <c r="E950" s="13">
        <f>SUM('დამტკ. ბიუჯ.'!E950,'ცვლილ. ბიუჯ.'!F950)</f>
        <v>0</v>
      </c>
      <c r="F950" s="13">
        <f>SUM('დამტკ. ბიუჯ.'!F950,'ცვლილ. ბიუჯ.'!G950)</f>
        <v>0</v>
      </c>
      <c r="G950" s="13">
        <f>SUM('დამტკ. ბიუჯ.'!G950,'ცვლილ. ბიუჯ.'!H950)</f>
        <v>0</v>
      </c>
      <c r="H950" s="13">
        <f>SUM('დამტკ. ბიუჯ.'!H950,'ცვლილ. ბიუჯ.'!I950)</f>
        <v>0</v>
      </c>
      <c r="I950" s="13">
        <f t="shared" si="62"/>
        <v>0</v>
      </c>
      <c r="J950" s="13">
        <f t="shared" si="63"/>
        <v>0</v>
      </c>
    </row>
    <row r="951" spans="1:10" ht="31.5" thickTop="1" thickBot="1" x14ac:dyDescent="0.3">
      <c r="A951" t="str">
        <f t="shared" si="61"/>
        <v>a</v>
      </c>
      <c r="B951" s="124" t="s">
        <v>157</v>
      </c>
      <c r="C951" s="125" t="s">
        <v>158</v>
      </c>
      <c r="D951" s="14">
        <f>SUM('დამტკ. ბიუჯ.'!D951,'ცვლილ. ბიუჯ.'!E951)</f>
        <v>35757000</v>
      </c>
      <c r="E951" s="14">
        <f>SUM('დამტკ. ბიუჯ.'!E951,'ცვლილ. ბიუჯ.'!F951)</f>
        <v>8114300</v>
      </c>
      <c r="F951" s="14">
        <f>SUM('დამტკ. ბიუჯ.'!F951,'ცვლილ. ბიუჯ.'!G951)</f>
        <v>9078700</v>
      </c>
      <c r="G951" s="14">
        <f>SUM('დამტკ. ბიუჯ.'!G951,'ცვლილ. ბიუჯ.'!H951)</f>
        <v>8904900</v>
      </c>
      <c r="H951" s="14">
        <f>SUM('დამტკ. ბიუჯ.'!H951,'ცვლილ. ბიუჯ.'!I951)</f>
        <v>9659100</v>
      </c>
      <c r="I951" s="14">
        <f t="shared" si="62"/>
        <v>17193000</v>
      </c>
      <c r="J951" s="14">
        <f t="shared" si="63"/>
        <v>26097900</v>
      </c>
    </row>
    <row r="952" spans="1:10" ht="15.75" thickTop="1" x14ac:dyDescent="0.25">
      <c r="A952" t="str">
        <f t="shared" si="61"/>
        <v>a</v>
      </c>
      <c r="B952" s="5"/>
      <c r="C952" s="6" t="s">
        <v>10</v>
      </c>
      <c r="D952" s="7">
        <f>SUM('დამტკ. ბიუჯ.'!D952,'ცვლილ. ბიუჯ.'!E952)</f>
        <v>35474262</v>
      </c>
      <c r="E952" s="7">
        <f>SUM('დამტკ. ბიუჯ.'!E952,'ცვლილ. ბიუჯ.'!F952)</f>
        <v>7846562</v>
      </c>
      <c r="F952" s="7">
        <f>SUM('დამტკ. ბიუჯ.'!F952,'ცვლილ. ბიუჯ.'!G952)</f>
        <v>9073700</v>
      </c>
      <c r="G952" s="7">
        <f>SUM('დამტკ. ბიუჯ.'!G952,'ცვლილ. ბიუჯ.'!H952)</f>
        <v>8899900</v>
      </c>
      <c r="H952" s="7">
        <f>SUM('დამტკ. ბიუჯ.'!H952,'ცვლილ. ბიუჯ.'!I952)</f>
        <v>9654100</v>
      </c>
      <c r="I952" s="7">
        <f t="shared" si="62"/>
        <v>16920262</v>
      </c>
      <c r="J952" s="7">
        <f t="shared" si="63"/>
        <v>25820162</v>
      </c>
    </row>
    <row r="953" spans="1:10" x14ac:dyDescent="0.25">
      <c r="A953" t="str">
        <f t="shared" si="61"/>
        <v>b</v>
      </c>
      <c r="B953" s="8"/>
      <c r="C953" s="9" t="s">
        <v>11</v>
      </c>
      <c r="D953" s="10">
        <f>SUM('დამტკ. ბიუჯ.'!D953,'ცვლილ. ბიუჯ.'!E953)</f>
        <v>0</v>
      </c>
      <c r="E953" s="10">
        <f>SUM('დამტკ. ბიუჯ.'!E953,'ცვლილ. ბიუჯ.'!F953)</f>
        <v>0</v>
      </c>
      <c r="F953" s="10">
        <f>SUM('დამტკ. ბიუჯ.'!F953,'ცვლილ. ბიუჯ.'!G953)</f>
        <v>0</v>
      </c>
      <c r="G953" s="10">
        <f>SUM('დამტკ. ბიუჯ.'!G953,'ცვლილ. ბიუჯ.'!H953)</f>
        <v>0</v>
      </c>
      <c r="H953" s="10">
        <f>SUM('დამტკ. ბიუჯ.'!H953,'ცვლილ. ბიუჯ.'!I953)</f>
        <v>0</v>
      </c>
      <c r="I953" s="10">
        <f t="shared" si="62"/>
        <v>0</v>
      </c>
      <c r="J953" s="10">
        <f t="shared" si="63"/>
        <v>0</v>
      </c>
    </row>
    <row r="954" spans="1:10" x14ac:dyDescent="0.25">
      <c r="A954" t="str">
        <f t="shared" si="61"/>
        <v>a</v>
      </c>
      <c r="B954" s="8"/>
      <c r="C954" s="9" t="s">
        <v>12</v>
      </c>
      <c r="D954" s="10">
        <f>SUM('დამტკ. ბიუჯ.'!D954,'ცვლილ. ბიუჯ.'!E954)</f>
        <v>24691016</v>
      </c>
      <c r="E954" s="10">
        <f>SUM('დამტკ. ბიუჯ.'!E954,'ცვლილ. ბიუჯ.'!F954)</f>
        <v>5706816</v>
      </c>
      <c r="F954" s="10">
        <f>SUM('დამტკ. ბიუჯ.'!F954,'ცვლილ. ბიუჯ.'!G954)</f>
        <v>5986000</v>
      </c>
      <c r="G954" s="10">
        <f>SUM('დამტკ. ბიუჯ.'!G954,'ცვლილ. ბიუჯ.'!H954)</f>
        <v>6231200</v>
      </c>
      <c r="H954" s="10">
        <f>SUM('დამტკ. ბიუჯ.'!H954,'ცვლილ. ბიუჯ.'!I954)</f>
        <v>6767000</v>
      </c>
      <c r="I954" s="10">
        <f t="shared" si="62"/>
        <v>11692816</v>
      </c>
      <c r="J954" s="10">
        <f t="shared" si="63"/>
        <v>17924016</v>
      </c>
    </row>
    <row r="955" spans="1:10" x14ac:dyDescent="0.25">
      <c r="A955" t="str">
        <f t="shared" si="61"/>
        <v>b</v>
      </c>
      <c r="B955" s="8"/>
      <c r="C955" s="9" t="s">
        <v>13</v>
      </c>
      <c r="D955" s="10">
        <f>SUM('დამტკ. ბიუჯ.'!D955,'ცვლილ. ბიუჯ.'!E955)</f>
        <v>0</v>
      </c>
      <c r="E955" s="10">
        <f>SUM('დამტკ. ბიუჯ.'!E955,'ცვლილ. ბიუჯ.'!F955)</f>
        <v>0</v>
      </c>
      <c r="F955" s="10">
        <f>SUM('დამტკ. ბიუჯ.'!F955,'ცვლილ. ბიუჯ.'!G955)</f>
        <v>0</v>
      </c>
      <c r="G955" s="10">
        <f>SUM('დამტკ. ბიუჯ.'!G955,'ცვლილ. ბიუჯ.'!H955)</f>
        <v>0</v>
      </c>
      <c r="H955" s="10">
        <f>SUM('დამტკ. ბიუჯ.'!H955,'ცვლილ. ბიუჯ.'!I955)</f>
        <v>0</v>
      </c>
      <c r="I955" s="10">
        <f t="shared" si="62"/>
        <v>0</v>
      </c>
      <c r="J955" s="10">
        <f t="shared" si="63"/>
        <v>0</v>
      </c>
    </row>
    <row r="956" spans="1:10" x14ac:dyDescent="0.25">
      <c r="A956" t="str">
        <f t="shared" si="61"/>
        <v>b</v>
      </c>
      <c r="B956" s="8"/>
      <c r="C956" s="9" t="s">
        <v>14</v>
      </c>
      <c r="D956" s="10">
        <f>SUM('დამტკ. ბიუჯ.'!D956,'ცვლილ. ბიუჯ.'!E956)</f>
        <v>0</v>
      </c>
      <c r="E956" s="10">
        <f>SUM('დამტკ. ბიუჯ.'!E956,'ცვლილ. ბიუჯ.'!F956)</f>
        <v>0</v>
      </c>
      <c r="F956" s="10">
        <f>SUM('დამტკ. ბიუჯ.'!F956,'ცვლილ. ბიუჯ.'!G956)</f>
        <v>0</v>
      </c>
      <c r="G956" s="10">
        <f>SUM('დამტკ. ბიუჯ.'!G956,'ცვლილ. ბიუჯ.'!H956)</f>
        <v>0</v>
      </c>
      <c r="H956" s="10">
        <f>SUM('დამტკ. ბიუჯ.'!H956,'ცვლილ. ბიუჯ.'!I956)</f>
        <v>0</v>
      </c>
      <c r="I956" s="10">
        <f t="shared" si="62"/>
        <v>0</v>
      </c>
      <c r="J956" s="10">
        <f t="shared" si="63"/>
        <v>0</v>
      </c>
    </row>
    <row r="957" spans="1:10" x14ac:dyDescent="0.25">
      <c r="A957" t="str">
        <f t="shared" si="61"/>
        <v>b</v>
      </c>
      <c r="B957" s="8"/>
      <c r="C957" s="9" t="s">
        <v>15</v>
      </c>
      <c r="D957" s="10">
        <f>SUM('დამტკ. ბიუჯ.'!D957,'ცვლილ. ბიუჯ.'!E957)</f>
        <v>0</v>
      </c>
      <c r="E957" s="10">
        <f>SUM('დამტკ. ბიუჯ.'!E957,'ცვლილ. ბიუჯ.'!F957)</f>
        <v>0</v>
      </c>
      <c r="F957" s="10">
        <f>SUM('დამტკ. ბიუჯ.'!F957,'ცვლილ. ბიუჯ.'!G957)</f>
        <v>0</v>
      </c>
      <c r="G957" s="10">
        <f>SUM('დამტკ. ბიუჯ.'!G957,'ცვლილ. ბიუჯ.'!H957)</f>
        <v>0</v>
      </c>
      <c r="H957" s="10">
        <f>SUM('დამტკ. ბიუჯ.'!H957,'ცვლილ. ბიუჯ.'!I957)</f>
        <v>0</v>
      </c>
      <c r="I957" s="10">
        <f t="shared" si="62"/>
        <v>0</v>
      </c>
      <c r="J957" s="10">
        <f t="shared" si="63"/>
        <v>0</v>
      </c>
    </row>
    <row r="958" spans="1:10" x14ac:dyDescent="0.25">
      <c r="A958" t="str">
        <f t="shared" si="61"/>
        <v>a</v>
      </c>
      <c r="B958" s="8"/>
      <c r="C958" s="9" t="s">
        <v>16</v>
      </c>
      <c r="D958" s="10">
        <f>SUM('დამტკ. ბიუჯ.'!D958,'ცვლილ. ბიუჯ.'!E958)</f>
        <v>10123290</v>
      </c>
      <c r="E958" s="10">
        <f>SUM('დამტკ. ბიუჯ.'!E958,'ცვლილ. ბიუჯ.'!F958)</f>
        <v>2012790</v>
      </c>
      <c r="F958" s="10">
        <f>SUM('დამტკ. ბიუჯ.'!F958,'ცვლილ. ბიუჯ.'!G958)</f>
        <v>2921700</v>
      </c>
      <c r="G958" s="10">
        <f>SUM('დამტკ. ბიუჯ.'!G958,'ცვლილ. ბიუჯ.'!H958)</f>
        <v>2518700</v>
      </c>
      <c r="H958" s="10">
        <f>SUM('დამტკ. ბიუჯ.'!H958,'ცვლილ. ბიუჯ.'!I958)</f>
        <v>2670100</v>
      </c>
      <c r="I958" s="10">
        <f t="shared" si="62"/>
        <v>4934490</v>
      </c>
      <c r="J958" s="10">
        <f t="shared" si="63"/>
        <v>7453190</v>
      </c>
    </row>
    <row r="959" spans="1:10" x14ac:dyDescent="0.25">
      <c r="A959" t="str">
        <f t="shared" si="61"/>
        <v>a</v>
      </c>
      <c r="B959" s="8"/>
      <c r="C959" s="9" t="s">
        <v>17</v>
      </c>
      <c r="D959" s="10">
        <f>SUM('დამტკ. ბიუჯ.'!D959,'ცვლილ. ბიუჯ.'!E959)</f>
        <v>659956</v>
      </c>
      <c r="E959" s="10">
        <f>SUM('დამტკ. ბიუჯ.'!E959,'ცვლილ. ბიუჯ.'!F959)</f>
        <v>126956</v>
      </c>
      <c r="F959" s="10">
        <f>SUM('დამტკ. ბიუჯ.'!F959,'ცვლილ. ბიუჯ.'!G959)</f>
        <v>166000</v>
      </c>
      <c r="G959" s="10">
        <f>SUM('დამტკ. ბიუჯ.'!G959,'ცვლილ. ბიუჯ.'!H959)</f>
        <v>150000</v>
      </c>
      <c r="H959" s="10">
        <f>SUM('დამტკ. ბიუჯ.'!H959,'ცვლილ. ბიუჯ.'!I959)</f>
        <v>217000</v>
      </c>
      <c r="I959" s="10">
        <f t="shared" si="62"/>
        <v>292956</v>
      </c>
      <c r="J959" s="10">
        <f t="shared" si="63"/>
        <v>442956</v>
      </c>
    </row>
    <row r="960" spans="1:10" x14ac:dyDescent="0.25">
      <c r="A960" t="str">
        <f t="shared" si="61"/>
        <v>a</v>
      </c>
      <c r="B960" s="5"/>
      <c r="C960" s="6" t="s">
        <v>18</v>
      </c>
      <c r="D960" s="7">
        <f>SUM('დამტკ. ბიუჯ.'!D960,'ცვლილ. ბიუჯ.'!E960)</f>
        <v>30000</v>
      </c>
      <c r="E960" s="7">
        <f>SUM('დამტკ. ბიუჯ.'!E960,'ცვლილ. ბიუჯ.'!F960)</f>
        <v>15000</v>
      </c>
      <c r="F960" s="7">
        <f>SUM('დამტკ. ბიუჯ.'!F960,'ცვლილ. ბიუჯ.'!G960)</f>
        <v>5000</v>
      </c>
      <c r="G960" s="7">
        <f>SUM('დამტკ. ბიუჯ.'!G960,'ცვლილ. ბიუჯ.'!H960)</f>
        <v>5000</v>
      </c>
      <c r="H960" s="7">
        <f>SUM('დამტკ. ბიუჯ.'!H960,'ცვლილ. ბიუჯ.'!I960)</f>
        <v>5000</v>
      </c>
      <c r="I960" s="7">
        <f t="shared" si="62"/>
        <v>20000</v>
      </c>
      <c r="J960" s="7">
        <f t="shared" si="63"/>
        <v>25000</v>
      </c>
    </row>
    <row r="961" spans="1:10" x14ac:dyDescent="0.25">
      <c r="A961" t="str">
        <f t="shared" si="61"/>
        <v>b</v>
      </c>
      <c r="B961" s="5"/>
      <c r="C961" s="6" t="s">
        <v>19</v>
      </c>
      <c r="D961" s="7">
        <f>SUM('დამტკ. ბიუჯ.'!D961,'ცვლილ. ბიუჯ.'!E961)</f>
        <v>0</v>
      </c>
      <c r="E961" s="7">
        <f>SUM('დამტკ. ბიუჯ.'!E961,'ცვლილ. ბიუჯ.'!F961)</f>
        <v>0</v>
      </c>
      <c r="F961" s="7">
        <f>SUM('დამტკ. ბიუჯ.'!F961,'ცვლილ. ბიუჯ.'!G961)</f>
        <v>0</v>
      </c>
      <c r="G961" s="7">
        <f>SUM('დამტკ. ბიუჯ.'!G961,'ცვლილ. ბიუჯ.'!H961)</f>
        <v>0</v>
      </c>
      <c r="H961" s="7">
        <f>SUM('დამტკ. ბიუჯ.'!H961,'ცვლილ. ბიუჯ.'!I961)</f>
        <v>0</v>
      </c>
      <c r="I961" s="7">
        <f t="shared" si="62"/>
        <v>0</v>
      </c>
      <c r="J961" s="7">
        <f t="shared" si="63"/>
        <v>0</v>
      </c>
    </row>
    <row r="962" spans="1:10" ht="15.75" thickBot="1" x14ac:dyDescent="0.3">
      <c r="A962" t="str">
        <f t="shared" si="61"/>
        <v>a</v>
      </c>
      <c r="B962" s="11"/>
      <c r="C962" s="12" t="s">
        <v>20</v>
      </c>
      <c r="D962" s="13">
        <f>SUM('დამტკ. ბიუჯ.'!D962,'ცვლილ. ბიუჯ.'!E962)</f>
        <v>252738</v>
      </c>
      <c r="E962" s="13">
        <f>SUM('დამტკ. ბიუჯ.'!E962,'ცვლილ. ბიუჯ.'!F962)</f>
        <v>252738</v>
      </c>
      <c r="F962" s="13">
        <f>SUM('დამტკ. ბიუჯ.'!F962,'ცვლილ. ბიუჯ.'!G962)</f>
        <v>0</v>
      </c>
      <c r="G962" s="13">
        <f>SUM('დამტკ. ბიუჯ.'!G962,'ცვლილ. ბიუჯ.'!H962)</f>
        <v>0</v>
      </c>
      <c r="H962" s="13">
        <f>SUM('დამტკ. ბიუჯ.'!H962,'ცვლილ. ბიუჯ.'!I962)</f>
        <v>0</v>
      </c>
      <c r="I962" s="13">
        <f t="shared" si="62"/>
        <v>252738</v>
      </c>
      <c r="J962" s="13">
        <f t="shared" si="63"/>
        <v>252738</v>
      </c>
    </row>
    <row r="963" spans="1:10" ht="31.5" thickTop="1" thickBot="1" x14ac:dyDescent="0.3">
      <c r="A963" t="str">
        <f t="shared" si="61"/>
        <v>a</v>
      </c>
      <c r="B963" s="121" t="s">
        <v>159</v>
      </c>
      <c r="C963" s="122" t="s">
        <v>342</v>
      </c>
      <c r="D963" s="14">
        <f>SUM('დამტკ. ბიუჯ.'!D963,'ცვლილ. ბიუჯ.'!E963)</f>
        <v>3661600</v>
      </c>
      <c r="E963" s="14">
        <f>SUM('დამტკ. ბიუჯ.'!E963,'ცვლილ. ბიუჯ.'!F963)</f>
        <v>1627500</v>
      </c>
      <c r="F963" s="14">
        <f>SUM('დამტკ. ბიუჯ.'!F963,'ცვლილ. ბიუჯ.'!G963)</f>
        <v>1671800</v>
      </c>
      <c r="G963" s="14">
        <f>SUM('დამტკ. ბიუჯ.'!G963,'ცვლილ. ბიუჯ.'!H963)</f>
        <v>181100</v>
      </c>
      <c r="H963" s="14">
        <f>SUM('დამტკ. ბიუჯ.'!H963,'ცვლილ. ბიუჯ.'!I963)</f>
        <v>181200</v>
      </c>
      <c r="I963" s="14">
        <f t="shared" si="62"/>
        <v>3299300</v>
      </c>
      <c r="J963" s="14">
        <f t="shared" si="63"/>
        <v>3480400</v>
      </c>
    </row>
    <row r="964" spans="1:10" ht="15.75" thickTop="1" x14ac:dyDescent="0.25">
      <c r="A964" t="str">
        <f t="shared" si="61"/>
        <v>a</v>
      </c>
      <c r="B964" s="5"/>
      <c r="C964" s="6" t="s">
        <v>10</v>
      </c>
      <c r="D964" s="7">
        <f>SUM('დამტკ. ბიუჯ.'!D964,'ცვლილ. ბიუჯ.'!E964)</f>
        <v>3661600</v>
      </c>
      <c r="E964" s="7">
        <f>SUM('დამტკ. ბიუჯ.'!E964,'ცვლილ. ბიუჯ.'!F964)</f>
        <v>1627500</v>
      </c>
      <c r="F964" s="7">
        <f>SUM('დამტკ. ბიუჯ.'!F964,'ცვლილ. ბიუჯ.'!G964)</f>
        <v>1671800</v>
      </c>
      <c r="G964" s="7">
        <f>SUM('დამტკ. ბიუჯ.'!G964,'ცვლილ. ბიუჯ.'!H964)</f>
        <v>181100</v>
      </c>
      <c r="H964" s="7">
        <f>SUM('დამტკ. ბიუჯ.'!H964,'ცვლილ. ბიუჯ.'!I964)</f>
        <v>181200</v>
      </c>
      <c r="I964" s="7">
        <f t="shared" si="62"/>
        <v>3299300</v>
      </c>
      <c r="J964" s="7">
        <f t="shared" si="63"/>
        <v>3480400</v>
      </c>
    </row>
    <row r="965" spans="1:10" x14ac:dyDescent="0.25">
      <c r="A965" t="str">
        <f t="shared" si="61"/>
        <v>b</v>
      </c>
      <c r="B965" s="8"/>
      <c r="C965" s="9" t="s">
        <v>11</v>
      </c>
      <c r="D965" s="10">
        <f>SUM('დამტკ. ბიუჯ.'!D965,'ცვლილ. ბიუჯ.'!E965)</f>
        <v>0</v>
      </c>
      <c r="E965" s="10">
        <f>SUM('დამტკ. ბიუჯ.'!E965,'ცვლილ. ბიუჯ.'!F965)</f>
        <v>0</v>
      </c>
      <c r="F965" s="10">
        <f>SUM('დამტკ. ბიუჯ.'!F965,'ცვლილ. ბიუჯ.'!G965)</f>
        <v>0</v>
      </c>
      <c r="G965" s="10">
        <f>SUM('დამტკ. ბიუჯ.'!G965,'ცვლილ. ბიუჯ.'!H965)</f>
        <v>0</v>
      </c>
      <c r="H965" s="10">
        <f>SUM('დამტკ. ბიუჯ.'!H965,'ცვლილ. ბიუჯ.'!I965)</f>
        <v>0</v>
      </c>
      <c r="I965" s="10">
        <f t="shared" si="62"/>
        <v>0</v>
      </c>
      <c r="J965" s="10">
        <f t="shared" si="63"/>
        <v>0</v>
      </c>
    </row>
    <row r="966" spans="1:10" x14ac:dyDescent="0.25">
      <c r="A966" t="str">
        <f t="shared" si="61"/>
        <v>b</v>
      </c>
      <c r="B966" s="8"/>
      <c r="C966" s="9" t="s">
        <v>12</v>
      </c>
      <c r="D966" s="10">
        <f>SUM('დამტკ. ბიუჯ.'!D966,'ცვლილ. ბიუჯ.'!E966)</f>
        <v>0</v>
      </c>
      <c r="E966" s="10">
        <f>SUM('დამტკ. ბიუჯ.'!E966,'ცვლილ. ბიუჯ.'!F966)</f>
        <v>0</v>
      </c>
      <c r="F966" s="10">
        <f>SUM('დამტკ. ბიუჯ.'!F966,'ცვლილ. ბიუჯ.'!G966)</f>
        <v>0</v>
      </c>
      <c r="G966" s="10">
        <f>SUM('დამტკ. ბიუჯ.'!G966,'ცვლილ. ბიუჯ.'!H966)</f>
        <v>0</v>
      </c>
      <c r="H966" s="10">
        <f>SUM('დამტკ. ბიუჯ.'!H966,'ცვლილ. ბიუჯ.'!I966)</f>
        <v>0</v>
      </c>
      <c r="I966" s="10">
        <f t="shared" si="62"/>
        <v>0</v>
      </c>
      <c r="J966" s="10">
        <f t="shared" si="63"/>
        <v>0</v>
      </c>
    </row>
    <row r="967" spans="1:10" x14ac:dyDescent="0.25">
      <c r="A967" t="str">
        <f t="shared" si="61"/>
        <v>b</v>
      </c>
      <c r="B967" s="8"/>
      <c r="C967" s="9" t="s">
        <v>13</v>
      </c>
      <c r="D967" s="10">
        <f>SUM('დამტკ. ბიუჯ.'!D967,'ცვლილ. ბიუჯ.'!E967)</f>
        <v>0</v>
      </c>
      <c r="E967" s="10">
        <f>SUM('დამტკ. ბიუჯ.'!E967,'ცვლილ. ბიუჯ.'!F967)</f>
        <v>0</v>
      </c>
      <c r="F967" s="10">
        <f>SUM('დამტკ. ბიუჯ.'!F967,'ცვლილ. ბიუჯ.'!G967)</f>
        <v>0</v>
      </c>
      <c r="G967" s="10">
        <f>SUM('დამტკ. ბიუჯ.'!G967,'ცვლილ. ბიუჯ.'!H967)</f>
        <v>0</v>
      </c>
      <c r="H967" s="10">
        <f>SUM('დამტკ. ბიუჯ.'!H967,'ცვლილ. ბიუჯ.'!I967)</f>
        <v>0</v>
      </c>
      <c r="I967" s="10">
        <f t="shared" si="62"/>
        <v>0</v>
      </c>
      <c r="J967" s="10">
        <f t="shared" si="63"/>
        <v>0</v>
      </c>
    </row>
    <row r="968" spans="1:10" x14ac:dyDescent="0.25">
      <c r="A968" t="str">
        <f t="shared" si="61"/>
        <v>b</v>
      </c>
      <c r="B968" s="8"/>
      <c r="C968" s="9" t="s">
        <v>14</v>
      </c>
      <c r="D968" s="10">
        <f>SUM('დამტკ. ბიუჯ.'!D968,'ცვლილ. ბიუჯ.'!E968)</f>
        <v>0</v>
      </c>
      <c r="E968" s="10">
        <f>SUM('დამტკ. ბიუჯ.'!E968,'ცვლილ. ბიუჯ.'!F968)</f>
        <v>0</v>
      </c>
      <c r="F968" s="10">
        <f>SUM('დამტკ. ბიუჯ.'!F968,'ცვლილ. ბიუჯ.'!G968)</f>
        <v>0</v>
      </c>
      <c r="G968" s="10">
        <f>SUM('დამტკ. ბიუჯ.'!G968,'ცვლილ. ბიუჯ.'!H968)</f>
        <v>0</v>
      </c>
      <c r="H968" s="10">
        <f>SUM('დამტკ. ბიუჯ.'!H968,'ცვლილ. ბიუჯ.'!I968)</f>
        <v>0</v>
      </c>
      <c r="I968" s="10">
        <f t="shared" si="62"/>
        <v>0</v>
      </c>
      <c r="J968" s="10">
        <f t="shared" si="63"/>
        <v>0</v>
      </c>
    </row>
    <row r="969" spans="1:10" x14ac:dyDescent="0.25">
      <c r="A969" t="str">
        <f t="shared" si="61"/>
        <v>b</v>
      </c>
      <c r="B969" s="8"/>
      <c r="C969" s="9" t="s">
        <v>15</v>
      </c>
      <c r="D969" s="10">
        <f>SUM('დამტკ. ბიუჯ.'!D969,'ცვლილ. ბიუჯ.'!E969)</f>
        <v>0</v>
      </c>
      <c r="E969" s="10">
        <f>SUM('დამტკ. ბიუჯ.'!E969,'ცვლილ. ბიუჯ.'!F969)</f>
        <v>0</v>
      </c>
      <c r="F969" s="10">
        <f>SUM('დამტკ. ბიუჯ.'!F969,'ცვლილ. ბიუჯ.'!G969)</f>
        <v>0</v>
      </c>
      <c r="G969" s="10">
        <f>SUM('დამტკ. ბიუჯ.'!G969,'ცვლილ. ბიუჯ.'!H969)</f>
        <v>0</v>
      </c>
      <c r="H969" s="10">
        <f>SUM('დამტკ. ბიუჯ.'!H969,'ცვლილ. ბიუჯ.'!I969)</f>
        <v>0</v>
      </c>
      <c r="I969" s="10">
        <f t="shared" si="62"/>
        <v>0</v>
      </c>
      <c r="J969" s="10">
        <f t="shared" si="63"/>
        <v>0</v>
      </c>
    </row>
    <row r="970" spans="1:10" x14ac:dyDescent="0.25">
      <c r="A970" t="str">
        <f t="shared" si="61"/>
        <v>a</v>
      </c>
      <c r="B970" s="8"/>
      <c r="C970" s="9" t="s">
        <v>16</v>
      </c>
      <c r="D970" s="10">
        <f>SUM('დამტკ. ბიუჯ.'!D970,'ცვლილ. ბიუჯ.'!E970)</f>
        <v>3661600</v>
      </c>
      <c r="E970" s="10">
        <f>SUM('დამტკ. ბიუჯ.'!E970,'ცვლილ. ბიუჯ.'!F970)</f>
        <v>1627500</v>
      </c>
      <c r="F970" s="10">
        <f>SUM('დამტკ. ბიუჯ.'!F970,'ცვლილ. ბიუჯ.'!G970)</f>
        <v>1671800</v>
      </c>
      <c r="G970" s="10">
        <f>SUM('დამტკ. ბიუჯ.'!G970,'ცვლილ. ბიუჯ.'!H970)</f>
        <v>181100</v>
      </c>
      <c r="H970" s="10">
        <f>SUM('დამტკ. ბიუჯ.'!H970,'ცვლილ. ბიუჯ.'!I970)</f>
        <v>181200</v>
      </c>
      <c r="I970" s="10">
        <f t="shared" si="62"/>
        <v>3299300</v>
      </c>
      <c r="J970" s="10">
        <f t="shared" si="63"/>
        <v>3480400</v>
      </c>
    </row>
    <row r="971" spans="1:10" x14ac:dyDescent="0.25">
      <c r="A971" t="str">
        <f t="shared" si="61"/>
        <v>b</v>
      </c>
      <c r="B971" s="8"/>
      <c r="C971" s="9" t="s">
        <v>17</v>
      </c>
      <c r="D971" s="10">
        <f>SUM('დამტკ. ბიუჯ.'!D971,'ცვლილ. ბიუჯ.'!E971)</f>
        <v>0</v>
      </c>
      <c r="E971" s="10">
        <f>SUM('დამტკ. ბიუჯ.'!E971,'ცვლილ. ბიუჯ.'!F971)</f>
        <v>0</v>
      </c>
      <c r="F971" s="10">
        <f>SUM('დამტკ. ბიუჯ.'!F971,'ცვლილ. ბიუჯ.'!G971)</f>
        <v>0</v>
      </c>
      <c r="G971" s="10">
        <f>SUM('დამტკ. ბიუჯ.'!G971,'ცვლილ. ბიუჯ.'!H971)</f>
        <v>0</v>
      </c>
      <c r="H971" s="10">
        <f>SUM('დამტკ. ბიუჯ.'!H971,'ცვლილ. ბიუჯ.'!I971)</f>
        <v>0</v>
      </c>
      <c r="I971" s="10">
        <f t="shared" si="62"/>
        <v>0</v>
      </c>
      <c r="J971" s="10">
        <f t="shared" si="63"/>
        <v>0</v>
      </c>
    </row>
    <row r="972" spans="1:10" x14ac:dyDescent="0.25">
      <c r="A972" t="str">
        <f t="shared" si="61"/>
        <v>b</v>
      </c>
      <c r="B972" s="5"/>
      <c r="C972" s="6" t="s">
        <v>18</v>
      </c>
      <c r="D972" s="7">
        <f>SUM('დამტკ. ბიუჯ.'!D972,'ცვლილ. ბიუჯ.'!E972)</f>
        <v>0</v>
      </c>
      <c r="E972" s="7">
        <f>SUM('დამტკ. ბიუჯ.'!E972,'ცვლილ. ბიუჯ.'!F972)</f>
        <v>0</v>
      </c>
      <c r="F972" s="7">
        <f>SUM('დამტკ. ბიუჯ.'!F972,'ცვლილ. ბიუჯ.'!G972)</f>
        <v>0</v>
      </c>
      <c r="G972" s="7">
        <f>SUM('დამტკ. ბიუჯ.'!G972,'ცვლილ. ბიუჯ.'!H972)</f>
        <v>0</v>
      </c>
      <c r="H972" s="7">
        <f>SUM('დამტკ. ბიუჯ.'!H972,'ცვლილ. ბიუჯ.'!I972)</f>
        <v>0</v>
      </c>
      <c r="I972" s="7">
        <f t="shared" si="62"/>
        <v>0</v>
      </c>
      <c r="J972" s="7">
        <f t="shared" si="63"/>
        <v>0</v>
      </c>
    </row>
    <row r="973" spans="1:10" x14ac:dyDescent="0.25">
      <c r="A973" t="str">
        <f t="shared" si="61"/>
        <v>b</v>
      </c>
      <c r="B973" s="5"/>
      <c r="C973" s="6" t="s">
        <v>19</v>
      </c>
      <c r="D973" s="7">
        <f>SUM('დამტკ. ბიუჯ.'!D973,'ცვლილ. ბიუჯ.'!E973)</f>
        <v>0</v>
      </c>
      <c r="E973" s="7">
        <f>SUM('დამტკ. ბიუჯ.'!E973,'ცვლილ. ბიუჯ.'!F973)</f>
        <v>0</v>
      </c>
      <c r="F973" s="7">
        <f>SUM('დამტკ. ბიუჯ.'!F973,'ცვლილ. ბიუჯ.'!G973)</f>
        <v>0</v>
      </c>
      <c r="G973" s="7">
        <f>SUM('დამტკ. ბიუჯ.'!G973,'ცვლილ. ბიუჯ.'!H973)</f>
        <v>0</v>
      </c>
      <c r="H973" s="7">
        <f>SUM('დამტკ. ბიუჯ.'!H973,'ცვლილ. ბიუჯ.'!I973)</f>
        <v>0</v>
      </c>
      <c r="I973" s="7">
        <f t="shared" si="62"/>
        <v>0</v>
      </c>
      <c r="J973" s="7">
        <f t="shared" si="63"/>
        <v>0</v>
      </c>
    </row>
    <row r="974" spans="1:10" ht="15.75" thickBot="1" x14ac:dyDescent="0.3">
      <c r="A974" t="str">
        <f t="shared" si="61"/>
        <v>b</v>
      </c>
      <c r="B974" s="11"/>
      <c r="C974" s="12" t="s">
        <v>20</v>
      </c>
      <c r="D974" s="13">
        <f>SUM('დამტკ. ბიუჯ.'!D974,'ცვლილ. ბიუჯ.'!E974)</f>
        <v>0</v>
      </c>
      <c r="E974" s="13">
        <f>SUM('დამტკ. ბიუჯ.'!E974,'ცვლილ. ბიუჯ.'!F974)</f>
        <v>0</v>
      </c>
      <c r="F974" s="13">
        <f>SUM('დამტკ. ბიუჯ.'!F974,'ცვლილ. ბიუჯ.'!G974)</f>
        <v>0</v>
      </c>
      <c r="G974" s="13">
        <f>SUM('დამტკ. ბიუჯ.'!G974,'ცვლილ. ბიუჯ.'!H974)</f>
        <v>0</v>
      </c>
      <c r="H974" s="13">
        <f>SUM('დამტკ. ბიუჯ.'!H974,'ცვლილ. ბიუჯ.'!I974)</f>
        <v>0</v>
      </c>
      <c r="I974" s="13">
        <f t="shared" si="62"/>
        <v>0</v>
      </c>
      <c r="J974" s="13">
        <f t="shared" si="63"/>
        <v>0</v>
      </c>
    </row>
    <row r="975" spans="1:10" ht="32.25" customHeight="1" thickTop="1" thickBot="1" x14ac:dyDescent="0.3">
      <c r="A975" t="str">
        <f t="shared" si="61"/>
        <v>a</v>
      </c>
      <c r="B975" s="123" t="s">
        <v>160</v>
      </c>
      <c r="C975" s="122" t="s">
        <v>343</v>
      </c>
      <c r="D975" s="4">
        <f>SUM('დამტკ. ბიუჯ.'!D975,'ცვლილ. ბიუჯ.'!E975)</f>
        <v>32095400</v>
      </c>
      <c r="E975" s="4">
        <f>SUM('დამტკ. ბიუჯ.'!E975,'ცვლილ. ბიუჯ.'!F975)</f>
        <v>6486800</v>
      </c>
      <c r="F975" s="4">
        <f>SUM('დამტკ. ბიუჯ.'!F975,'ცვლილ. ბიუჯ.'!G975)</f>
        <v>7406900</v>
      </c>
      <c r="G975" s="4">
        <f>SUM('დამტკ. ბიუჯ.'!G975,'ცვლილ. ბიუჯ.'!H975)</f>
        <v>8723800</v>
      </c>
      <c r="H975" s="4">
        <f>SUM('დამტკ. ბიუჯ.'!H975,'ცვლილ. ბიუჯ.'!I975)</f>
        <v>9477900</v>
      </c>
      <c r="I975" s="4">
        <f t="shared" si="62"/>
        <v>13893700</v>
      </c>
      <c r="J975" s="4">
        <f t="shared" si="63"/>
        <v>22617500</v>
      </c>
    </row>
    <row r="976" spans="1:10" ht="15.75" thickTop="1" x14ac:dyDescent="0.25">
      <c r="A976" t="str">
        <f t="shared" si="61"/>
        <v>a</v>
      </c>
      <c r="B976" s="5"/>
      <c r="C976" s="6" t="s">
        <v>10</v>
      </c>
      <c r="D976" s="7">
        <f>SUM('დამტკ. ბიუჯ.'!D976,'ცვლილ. ბიუჯ.'!E976)</f>
        <v>31812662</v>
      </c>
      <c r="E976" s="7">
        <f>SUM('დამტკ. ბიუჯ.'!E976,'ცვლილ. ბიუჯ.'!F976)</f>
        <v>6219062</v>
      </c>
      <c r="F976" s="7">
        <f>SUM('დამტკ. ბიუჯ.'!F976,'ცვლილ. ბიუჯ.'!G976)</f>
        <v>7401900</v>
      </c>
      <c r="G976" s="7">
        <f>SUM('დამტკ. ბიუჯ.'!G976,'ცვლილ. ბიუჯ.'!H976)</f>
        <v>8718800</v>
      </c>
      <c r="H976" s="7">
        <f>SUM('დამტკ. ბიუჯ.'!H976,'ცვლილ. ბიუჯ.'!I976)</f>
        <v>9472900</v>
      </c>
      <c r="I976" s="7">
        <f t="shared" si="62"/>
        <v>13620962</v>
      </c>
      <c r="J976" s="7">
        <f t="shared" si="63"/>
        <v>22339762</v>
      </c>
    </row>
    <row r="977" spans="1:10" x14ac:dyDescent="0.25">
      <c r="A977" t="str">
        <f t="shared" si="61"/>
        <v>b</v>
      </c>
      <c r="B977" s="8"/>
      <c r="C977" s="9" t="s">
        <v>11</v>
      </c>
      <c r="D977" s="10">
        <f>SUM('დამტკ. ბიუჯ.'!D977,'ცვლილ. ბიუჯ.'!E977)</f>
        <v>0</v>
      </c>
      <c r="E977" s="10">
        <f>SUM('დამტკ. ბიუჯ.'!E977,'ცვლილ. ბიუჯ.'!F977)</f>
        <v>0</v>
      </c>
      <c r="F977" s="10">
        <f>SUM('დამტკ. ბიუჯ.'!F977,'ცვლილ. ბიუჯ.'!G977)</f>
        <v>0</v>
      </c>
      <c r="G977" s="10">
        <f>SUM('დამტკ. ბიუჯ.'!G977,'ცვლილ. ბიუჯ.'!H977)</f>
        <v>0</v>
      </c>
      <c r="H977" s="10">
        <f>SUM('დამტკ. ბიუჯ.'!H977,'ცვლილ. ბიუჯ.'!I977)</f>
        <v>0</v>
      </c>
      <c r="I977" s="10">
        <f t="shared" si="62"/>
        <v>0</v>
      </c>
      <c r="J977" s="10">
        <f t="shared" si="63"/>
        <v>0</v>
      </c>
    </row>
    <row r="978" spans="1:10" x14ac:dyDescent="0.25">
      <c r="A978" t="str">
        <f t="shared" si="61"/>
        <v>a</v>
      </c>
      <c r="B978" s="8"/>
      <c r="C978" s="9" t="s">
        <v>12</v>
      </c>
      <c r="D978" s="10">
        <f>SUM('დამტკ. ბიუჯ.'!D978,'ცვლილ. ბიუჯ.'!E978)</f>
        <v>24691016</v>
      </c>
      <c r="E978" s="10">
        <f>SUM('დამტკ. ბიუჯ.'!E978,'ცვლილ. ბიუჯ.'!F978)</f>
        <v>5706816</v>
      </c>
      <c r="F978" s="10">
        <f>SUM('დამტკ. ბიუჯ.'!F978,'ცვლილ. ბიუჯ.'!G978)</f>
        <v>5986000</v>
      </c>
      <c r="G978" s="10">
        <f>SUM('დამტკ. ბიუჯ.'!G978,'ცვლილ. ბიუჯ.'!H978)</f>
        <v>6231200</v>
      </c>
      <c r="H978" s="10">
        <f>SUM('დამტკ. ბიუჯ.'!H978,'ცვლილ. ბიუჯ.'!I978)</f>
        <v>6767000</v>
      </c>
      <c r="I978" s="10">
        <f t="shared" si="62"/>
        <v>11692816</v>
      </c>
      <c r="J978" s="10">
        <f t="shared" si="63"/>
        <v>17924016</v>
      </c>
    </row>
    <row r="979" spans="1:10" x14ac:dyDescent="0.25">
      <c r="A979" t="str">
        <f t="shared" si="61"/>
        <v>b</v>
      </c>
      <c r="B979" s="8"/>
      <c r="C979" s="9" t="s">
        <v>13</v>
      </c>
      <c r="D979" s="10">
        <f>SUM('დამტკ. ბიუჯ.'!D979,'ცვლილ. ბიუჯ.'!E979)</f>
        <v>0</v>
      </c>
      <c r="E979" s="10">
        <f>SUM('დამტკ. ბიუჯ.'!E979,'ცვლილ. ბიუჯ.'!F979)</f>
        <v>0</v>
      </c>
      <c r="F979" s="10">
        <f>SUM('დამტკ. ბიუჯ.'!F979,'ცვლილ. ბიუჯ.'!G979)</f>
        <v>0</v>
      </c>
      <c r="G979" s="10">
        <f>SUM('დამტკ. ბიუჯ.'!G979,'ცვლილ. ბიუჯ.'!H979)</f>
        <v>0</v>
      </c>
      <c r="H979" s="10">
        <f>SUM('დამტკ. ბიუჯ.'!H979,'ცვლილ. ბიუჯ.'!I979)</f>
        <v>0</v>
      </c>
      <c r="I979" s="10">
        <f t="shared" si="62"/>
        <v>0</v>
      </c>
      <c r="J979" s="10">
        <f t="shared" si="63"/>
        <v>0</v>
      </c>
    </row>
    <row r="980" spans="1:10" x14ac:dyDescent="0.25">
      <c r="A980" t="str">
        <f t="shared" si="61"/>
        <v>b</v>
      </c>
      <c r="B980" s="8"/>
      <c r="C980" s="9" t="s">
        <v>14</v>
      </c>
      <c r="D980" s="10">
        <f>SUM('დამტკ. ბიუჯ.'!D980,'ცვლილ. ბიუჯ.'!E980)</f>
        <v>0</v>
      </c>
      <c r="E980" s="10">
        <f>SUM('დამტკ. ბიუჯ.'!E980,'ცვლილ. ბიუჯ.'!F980)</f>
        <v>0</v>
      </c>
      <c r="F980" s="10">
        <f>SUM('დამტკ. ბიუჯ.'!F980,'ცვლილ. ბიუჯ.'!G980)</f>
        <v>0</v>
      </c>
      <c r="G980" s="10">
        <f>SUM('დამტკ. ბიუჯ.'!G980,'ცვლილ. ბიუჯ.'!H980)</f>
        <v>0</v>
      </c>
      <c r="H980" s="10">
        <f>SUM('დამტკ. ბიუჯ.'!H980,'ცვლილ. ბიუჯ.'!I980)</f>
        <v>0</v>
      </c>
      <c r="I980" s="10">
        <f t="shared" si="62"/>
        <v>0</v>
      </c>
      <c r="J980" s="10">
        <f t="shared" si="63"/>
        <v>0</v>
      </c>
    </row>
    <row r="981" spans="1:10" x14ac:dyDescent="0.25">
      <c r="A981" t="str">
        <f t="shared" si="61"/>
        <v>b</v>
      </c>
      <c r="B981" s="8"/>
      <c r="C981" s="9" t="s">
        <v>15</v>
      </c>
      <c r="D981" s="10">
        <f>SUM('დამტკ. ბიუჯ.'!D981,'ცვლილ. ბიუჯ.'!E981)</f>
        <v>0</v>
      </c>
      <c r="E981" s="10">
        <f>SUM('დამტკ. ბიუჯ.'!E981,'ცვლილ. ბიუჯ.'!F981)</f>
        <v>0</v>
      </c>
      <c r="F981" s="10">
        <f>SUM('დამტკ. ბიუჯ.'!F981,'ცვლილ. ბიუჯ.'!G981)</f>
        <v>0</v>
      </c>
      <c r="G981" s="10">
        <f>SUM('დამტკ. ბიუჯ.'!G981,'ცვლილ. ბიუჯ.'!H981)</f>
        <v>0</v>
      </c>
      <c r="H981" s="10">
        <f>SUM('დამტკ. ბიუჯ.'!H981,'ცვლილ. ბიუჯ.'!I981)</f>
        <v>0</v>
      </c>
      <c r="I981" s="10">
        <f t="shared" si="62"/>
        <v>0</v>
      </c>
      <c r="J981" s="10">
        <f t="shared" si="63"/>
        <v>0</v>
      </c>
    </row>
    <row r="982" spans="1:10" x14ac:dyDescent="0.25">
      <c r="A982" t="str">
        <f t="shared" si="61"/>
        <v>a</v>
      </c>
      <c r="B982" s="8"/>
      <c r="C982" s="9" t="s">
        <v>16</v>
      </c>
      <c r="D982" s="10">
        <f>SUM('დამტკ. ბიუჯ.'!D982,'ცვლილ. ბიუჯ.'!E982)</f>
        <v>6461690</v>
      </c>
      <c r="E982" s="10">
        <f>SUM('დამტკ. ბიუჯ.'!E982,'ცვლილ. ბიუჯ.'!F982)</f>
        <v>385290</v>
      </c>
      <c r="F982" s="10">
        <f>SUM('დამტკ. ბიუჯ.'!F982,'ცვლილ. ბიუჯ.'!G982)</f>
        <v>1249900</v>
      </c>
      <c r="G982" s="10">
        <f>SUM('დამტკ. ბიუჯ.'!G982,'ცვლილ. ბიუჯ.'!H982)</f>
        <v>2337600</v>
      </c>
      <c r="H982" s="10">
        <f>SUM('დამტკ. ბიუჯ.'!H982,'ცვლილ. ბიუჯ.'!I982)</f>
        <v>2488900</v>
      </c>
      <c r="I982" s="10">
        <f t="shared" si="62"/>
        <v>1635190</v>
      </c>
      <c r="J982" s="10">
        <f t="shared" si="63"/>
        <v>3972790</v>
      </c>
    </row>
    <row r="983" spans="1:10" x14ac:dyDescent="0.25">
      <c r="A983" t="str">
        <f t="shared" si="61"/>
        <v>a</v>
      </c>
      <c r="B983" s="8"/>
      <c r="C983" s="9" t="s">
        <v>17</v>
      </c>
      <c r="D983" s="10">
        <f>SUM('დამტკ. ბიუჯ.'!D983,'ცვლილ. ბიუჯ.'!E983)</f>
        <v>659956</v>
      </c>
      <c r="E983" s="10">
        <f>SUM('დამტკ. ბიუჯ.'!E983,'ცვლილ. ბიუჯ.'!F983)</f>
        <v>126956</v>
      </c>
      <c r="F983" s="10">
        <f>SUM('დამტკ. ბიუჯ.'!F983,'ცვლილ. ბიუჯ.'!G983)</f>
        <v>166000</v>
      </c>
      <c r="G983" s="10">
        <f>SUM('დამტკ. ბიუჯ.'!G983,'ცვლილ. ბიუჯ.'!H983)</f>
        <v>150000</v>
      </c>
      <c r="H983" s="10">
        <f>SUM('დამტკ. ბიუჯ.'!H983,'ცვლილ. ბიუჯ.'!I983)</f>
        <v>217000</v>
      </c>
      <c r="I983" s="10">
        <f t="shared" si="62"/>
        <v>292956</v>
      </c>
      <c r="J983" s="10">
        <f t="shared" si="63"/>
        <v>442956</v>
      </c>
    </row>
    <row r="984" spans="1:10" x14ac:dyDescent="0.25">
      <c r="A984" t="str">
        <f t="shared" ref="A984:A1071" si="64">IF(OR(D984&lt;&gt;0,E984&lt;&gt;0,F984&lt;&gt;0,G984&lt;&gt;0,H984&lt;&gt;0,),"a","b")</f>
        <v>a</v>
      </c>
      <c r="B984" s="5"/>
      <c r="C984" s="6" t="s">
        <v>18</v>
      </c>
      <c r="D984" s="7">
        <f>SUM('დამტკ. ბიუჯ.'!D984,'ცვლილ. ბიუჯ.'!E984)</f>
        <v>30000</v>
      </c>
      <c r="E984" s="7">
        <f>SUM('დამტკ. ბიუჯ.'!E984,'ცვლილ. ბიუჯ.'!F984)</f>
        <v>15000</v>
      </c>
      <c r="F984" s="7">
        <f>SUM('დამტკ. ბიუჯ.'!F984,'ცვლილ. ბიუჯ.'!G984)</f>
        <v>5000</v>
      </c>
      <c r="G984" s="7">
        <f>SUM('დამტკ. ბიუჯ.'!G984,'ცვლილ. ბიუჯ.'!H984)</f>
        <v>5000</v>
      </c>
      <c r="H984" s="7">
        <f>SUM('დამტკ. ბიუჯ.'!H984,'ცვლილ. ბიუჯ.'!I984)</f>
        <v>5000</v>
      </c>
      <c r="I984" s="7">
        <f t="shared" ref="I984:I1071" si="65">SUM(E984,F984)</f>
        <v>20000</v>
      </c>
      <c r="J984" s="7">
        <f t="shared" ref="J984:J1071" si="66">SUM(E984,F984,G984)</f>
        <v>25000</v>
      </c>
    </row>
    <row r="985" spans="1:10" x14ac:dyDescent="0.25">
      <c r="A985" t="str">
        <f t="shared" si="64"/>
        <v>b</v>
      </c>
      <c r="B985" s="5"/>
      <c r="C985" s="6" t="s">
        <v>19</v>
      </c>
      <c r="D985" s="7">
        <f>SUM('დამტკ. ბიუჯ.'!D985,'ცვლილ. ბიუჯ.'!E985)</f>
        <v>0</v>
      </c>
      <c r="E985" s="7">
        <f>SUM('დამტკ. ბიუჯ.'!E985,'ცვლილ. ბიუჯ.'!F985)</f>
        <v>0</v>
      </c>
      <c r="F985" s="7">
        <f>SUM('დამტკ. ბიუჯ.'!F985,'ცვლილ. ბიუჯ.'!G985)</f>
        <v>0</v>
      </c>
      <c r="G985" s="7">
        <f>SUM('დამტკ. ბიუჯ.'!G985,'ცვლილ. ბიუჯ.'!H985)</f>
        <v>0</v>
      </c>
      <c r="H985" s="7">
        <f>SUM('დამტკ. ბიუჯ.'!H985,'ცვლილ. ბიუჯ.'!I985)</f>
        <v>0</v>
      </c>
      <c r="I985" s="7">
        <f t="shared" si="65"/>
        <v>0</v>
      </c>
      <c r="J985" s="7">
        <f t="shared" si="66"/>
        <v>0</v>
      </c>
    </row>
    <row r="986" spans="1:10" ht="15.75" thickBot="1" x14ac:dyDescent="0.3">
      <c r="A986" t="str">
        <f t="shared" si="64"/>
        <v>a</v>
      </c>
      <c r="B986" s="11"/>
      <c r="C986" s="12" t="s">
        <v>20</v>
      </c>
      <c r="D986" s="13">
        <f>SUM('დამტკ. ბიუჯ.'!D986,'ცვლილ. ბიუჯ.'!E986)</f>
        <v>252738</v>
      </c>
      <c r="E986" s="13">
        <f>SUM('დამტკ. ბიუჯ.'!E986,'ცვლილ. ბიუჯ.'!F986)</f>
        <v>252738</v>
      </c>
      <c r="F986" s="13">
        <f>SUM('დამტკ. ბიუჯ.'!F986,'ცვლილ. ბიუჯ.'!G986)</f>
        <v>0</v>
      </c>
      <c r="G986" s="13">
        <f>SUM('დამტკ. ბიუჯ.'!G986,'ცვლილ. ბიუჯ.'!H986)</f>
        <v>0</v>
      </c>
      <c r="H986" s="13">
        <f>SUM('დამტკ. ბიუჯ.'!H986,'ცვლილ. ბიუჯ.'!I986)</f>
        <v>0</v>
      </c>
      <c r="I986" s="13">
        <f t="shared" si="65"/>
        <v>252738</v>
      </c>
      <c r="J986" s="13">
        <f t="shared" si="66"/>
        <v>252738</v>
      </c>
    </row>
    <row r="987" spans="1:10" ht="32.25" customHeight="1" thickTop="1" thickBot="1" x14ac:dyDescent="0.3">
      <c r="A987" t="str">
        <f t="shared" si="64"/>
        <v>a</v>
      </c>
      <c r="B987" s="16" t="s">
        <v>161</v>
      </c>
      <c r="C987" s="4" t="s">
        <v>162</v>
      </c>
      <c r="D987" s="4">
        <f>SUM('დამტკ. ბიუჯ.'!D987,'ცვლილ. ბიუჯ.'!E987)</f>
        <v>26000000</v>
      </c>
      <c r="E987" s="4">
        <f>SUM('დამტკ. ბიუჯ.'!E987,'ცვლილ. ბიუჯ.'!F987)</f>
        <v>5921000</v>
      </c>
      <c r="F987" s="4">
        <f>SUM('დამტკ. ბიუჯ.'!F987,'ცვლილ. ბიუჯ.'!G987)</f>
        <v>7133000</v>
      </c>
      <c r="G987" s="4">
        <f>SUM('დამტკ. ბიუჯ.'!G987,'ცვლილ. ბიუჯ.'!H987)</f>
        <v>6473000</v>
      </c>
      <c r="H987" s="4">
        <f>SUM('დამტკ. ბიუჯ.'!H987,'ცვლილ. ბიუჯ.'!I987)</f>
        <v>6473000</v>
      </c>
      <c r="I987" s="4">
        <f t="shared" si="65"/>
        <v>13054000</v>
      </c>
      <c r="J987" s="4">
        <f t="shared" si="66"/>
        <v>19527000</v>
      </c>
    </row>
    <row r="988" spans="1:10" ht="15.75" thickTop="1" x14ac:dyDescent="0.25">
      <c r="A988" t="str">
        <f t="shared" si="64"/>
        <v>a</v>
      </c>
      <c r="B988" s="5"/>
      <c r="C988" s="6" t="s">
        <v>10</v>
      </c>
      <c r="D988" s="7">
        <f>SUM('დამტკ. ბიუჯ.'!D988,'ცვლილ. ბიუჯ.'!E988)</f>
        <v>25999700</v>
      </c>
      <c r="E988" s="7">
        <f>SUM('დამტკ. ბიუჯ.'!E988,'ცვლილ. ბიუჯ.'!F988)</f>
        <v>5920700</v>
      </c>
      <c r="F988" s="7">
        <f>SUM('დამტკ. ბიუჯ.'!F988,'ცვლილ. ბიუჯ.'!G988)</f>
        <v>7133000</v>
      </c>
      <c r="G988" s="7">
        <f>SUM('დამტკ. ბიუჯ.'!G988,'ცვლილ. ბიუჯ.'!H988)</f>
        <v>6473000</v>
      </c>
      <c r="H988" s="7">
        <f>SUM('დამტკ. ბიუჯ.'!H988,'ცვლილ. ბიუჯ.'!I988)</f>
        <v>6473000</v>
      </c>
      <c r="I988" s="7">
        <f t="shared" si="65"/>
        <v>13053700</v>
      </c>
      <c r="J988" s="7">
        <f t="shared" si="66"/>
        <v>19526700</v>
      </c>
    </row>
    <row r="989" spans="1:10" x14ac:dyDescent="0.25">
      <c r="A989" t="str">
        <f t="shared" si="64"/>
        <v>b</v>
      </c>
      <c r="B989" s="8"/>
      <c r="C989" s="9" t="s">
        <v>11</v>
      </c>
      <c r="D989" s="10">
        <f>SUM('დამტკ. ბიუჯ.'!D989,'ცვლილ. ბიუჯ.'!E989)</f>
        <v>0</v>
      </c>
      <c r="E989" s="10">
        <f>SUM('დამტკ. ბიუჯ.'!E989,'ცვლილ. ბიუჯ.'!F989)</f>
        <v>0</v>
      </c>
      <c r="F989" s="10">
        <f>SUM('დამტკ. ბიუჯ.'!F989,'ცვლილ. ბიუჯ.'!G989)</f>
        <v>0</v>
      </c>
      <c r="G989" s="10">
        <f>SUM('დამტკ. ბიუჯ.'!G989,'ცვლილ. ბიუჯ.'!H989)</f>
        <v>0</v>
      </c>
      <c r="H989" s="10">
        <f>SUM('დამტკ. ბიუჯ.'!H989,'ცვლილ. ბიუჯ.'!I989)</f>
        <v>0</v>
      </c>
      <c r="I989" s="10">
        <f t="shared" si="65"/>
        <v>0</v>
      </c>
      <c r="J989" s="10">
        <f t="shared" si="66"/>
        <v>0</v>
      </c>
    </row>
    <row r="990" spans="1:10" x14ac:dyDescent="0.25">
      <c r="A990" t="str">
        <f t="shared" si="64"/>
        <v>a</v>
      </c>
      <c r="B990" s="8"/>
      <c r="C990" s="9" t="s">
        <v>12</v>
      </c>
      <c r="D990" s="10">
        <f>SUM('დამტკ. ბიუჯ.'!D990,'ცვლილ. ბიუჯ.'!E990)</f>
        <v>34000</v>
      </c>
      <c r="E990" s="10">
        <f>SUM('დამტკ. ბიუჯ.'!E990,'ცვლილ. ბიუჯ.'!F990)</f>
        <v>0</v>
      </c>
      <c r="F990" s="10">
        <f>SUM('დამტკ. ბიუჯ.'!F990,'ცვლილ. ბიუჯ.'!G990)</f>
        <v>34000</v>
      </c>
      <c r="G990" s="10">
        <f>SUM('დამტკ. ბიუჯ.'!G990,'ცვლილ. ბიუჯ.'!H990)</f>
        <v>0</v>
      </c>
      <c r="H990" s="10">
        <f>SUM('დამტკ. ბიუჯ.'!H990,'ცვლილ. ბიუჯ.'!I990)</f>
        <v>0</v>
      </c>
      <c r="I990" s="10">
        <f t="shared" si="65"/>
        <v>34000</v>
      </c>
      <c r="J990" s="10">
        <f t="shared" si="66"/>
        <v>34000</v>
      </c>
    </row>
    <row r="991" spans="1:10" x14ac:dyDescent="0.25">
      <c r="A991" t="str">
        <f t="shared" si="64"/>
        <v>b</v>
      </c>
      <c r="B991" s="8"/>
      <c r="C991" s="9" t="s">
        <v>13</v>
      </c>
      <c r="D991" s="10">
        <f>SUM('დამტკ. ბიუჯ.'!D991,'ცვლილ. ბიუჯ.'!E991)</f>
        <v>0</v>
      </c>
      <c r="E991" s="10">
        <f>SUM('დამტკ. ბიუჯ.'!E991,'ცვლილ. ბიუჯ.'!F991)</f>
        <v>0</v>
      </c>
      <c r="F991" s="10">
        <f>SUM('დამტკ. ბიუჯ.'!F991,'ცვლილ. ბიუჯ.'!G991)</f>
        <v>0</v>
      </c>
      <c r="G991" s="10">
        <f>SUM('დამტკ. ბიუჯ.'!G991,'ცვლილ. ბიუჯ.'!H991)</f>
        <v>0</v>
      </c>
      <c r="H991" s="10">
        <f>SUM('დამტკ. ბიუჯ.'!H991,'ცვლილ. ბიუჯ.'!I991)</f>
        <v>0</v>
      </c>
      <c r="I991" s="10">
        <f t="shared" si="65"/>
        <v>0</v>
      </c>
      <c r="J991" s="10">
        <f t="shared" si="66"/>
        <v>0</v>
      </c>
    </row>
    <row r="992" spans="1:10" x14ac:dyDescent="0.25">
      <c r="A992" t="str">
        <f t="shared" si="64"/>
        <v>b</v>
      </c>
      <c r="B992" s="8"/>
      <c r="C992" s="9" t="s">
        <v>14</v>
      </c>
      <c r="D992" s="10">
        <f>SUM('დამტკ. ბიუჯ.'!D992,'ცვლილ. ბიუჯ.'!E992)</f>
        <v>0</v>
      </c>
      <c r="E992" s="10">
        <f>SUM('დამტკ. ბიუჯ.'!E992,'ცვლილ. ბიუჯ.'!F992)</f>
        <v>0</v>
      </c>
      <c r="F992" s="10">
        <f>SUM('დამტკ. ბიუჯ.'!F992,'ცვლილ. ბიუჯ.'!G992)</f>
        <v>0</v>
      </c>
      <c r="G992" s="10">
        <f>SUM('დამტკ. ბიუჯ.'!G992,'ცვლილ. ბიუჯ.'!H992)</f>
        <v>0</v>
      </c>
      <c r="H992" s="10">
        <f>SUM('დამტკ. ბიუჯ.'!H992,'ცვლილ. ბიუჯ.'!I992)</f>
        <v>0</v>
      </c>
      <c r="I992" s="10">
        <f t="shared" si="65"/>
        <v>0</v>
      </c>
      <c r="J992" s="10">
        <f t="shared" si="66"/>
        <v>0</v>
      </c>
    </row>
    <row r="993" spans="1:10" x14ac:dyDescent="0.25">
      <c r="A993" t="str">
        <f t="shared" si="64"/>
        <v>b</v>
      </c>
      <c r="B993" s="8"/>
      <c r="C993" s="9" t="s">
        <v>15</v>
      </c>
      <c r="D993" s="10">
        <f>SUM('დამტკ. ბიუჯ.'!D993,'ცვლილ. ბიუჯ.'!E993)</f>
        <v>0</v>
      </c>
      <c r="E993" s="10">
        <f>SUM('დამტკ. ბიუჯ.'!E993,'ცვლილ. ბიუჯ.'!F993)</f>
        <v>0</v>
      </c>
      <c r="F993" s="10">
        <f>SUM('დამტკ. ბიუჯ.'!F993,'ცვლილ. ბიუჯ.'!G993)</f>
        <v>0</v>
      </c>
      <c r="G993" s="10">
        <f>SUM('დამტკ. ბიუჯ.'!G993,'ცვლილ. ბიუჯ.'!H993)</f>
        <v>0</v>
      </c>
      <c r="H993" s="10">
        <f>SUM('დამტკ. ბიუჯ.'!H993,'ცვლილ. ბიუჯ.'!I993)</f>
        <v>0</v>
      </c>
      <c r="I993" s="10">
        <f t="shared" si="65"/>
        <v>0</v>
      </c>
      <c r="J993" s="10">
        <f t="shared" si="66"/>
        <v>0</v>
      </c>
    </row>
    <row r="994" spans="1:10" x14ac:dyDescent="0.25">
      <c r="A994" t="str">
        <f t="shared" si="64"/>
        <v>a</v>
      </c>
      <c r="B994" s="8"/>
      <c r="C994" s="9" t="s">
        <v>16</v>
      </c>
      <c r="D994" s="10">
        <f>SUM('დამტკ. ბიუჯ.'!D994,'ცვლილ. ბიუჯ.'!E994)</f>
        <v>25965700</v>
      </c>
      <c r="E994" s="10">
        <f>SUM('დამტკ. ბიუჯ.'!E994,'ცვლილ. ბიუჯ.'!F994)</f>
        <v>5920700</v>
      </c>
      <c r="F994" s="10">
        <f>SUM('დამტკ. ბიუჯ.'!F994,'ცვლილ. ბიუჯ.'!G994)</f>
        <v>7099000</v>
      </c>
      <c r="G994" s="10">
        <f>SUM('დამტკ. ბიუჯ.'!G994,'ცვლილ. ბიუჯ.'!H994)</f>
        <v>6473000</v>
      </c>
      <c r="H994" s="10">
        <f>SUM('დამტკ. ბიუჯ.'!H994,'ცვლილ. ბიუჯ.'!I994)</f>
        <v>6473000</v>
      </c>
      <c r="I994" s="10">
        <f t="shared" si="65"/>
        <v>13019700</v>
      </c>
      <c r="J994" s="10">
        <f t="shared" si="66"/>
        <v>19492700</v>
      </c>
    </row>
    <row r="995" spans="1:10" x14ac:dyDescent="0.25">
      <c r="A995" t="str">
        <f t="shared" si="64"/>
        <v>b</v>
      </c>
      <c r="B995" s="8"/>
      <c r="C995" s="9" t="s">
        <v>17</v>
      </c>
      <c r="D995" s="10">
        <f>SUM('დამტკ. ბიუჯ.'!D995,'ცვლილ. ბიუჯ.'!E995)</f>
        <v>0</v>
      </c>
      <c r="E995" s="10">
        <f>SUM('დამტკ. ბიუჯ.'!E995,'ცვლილ. ბიუჯ.'!F995)</f>
        <v>0</v>
      </c>
      <c r="F995" s="10">
        <f>SUM('დამტკ. ბიუჯ.'!F995,'ცვლილ. ბიუჯ.'!G995)</f>
        <v>0</v>
      </c>
      <c r="G995" s="10">
        <f>SUM('დამტკ. ბიუჯ.'!G995,'ცვლილ. ბიუჯ.'!H995)</f>
        <v>0</v>
      </c>
      <c r="H995" s="10">
        <f>SUM('დამტკ. ბიუჯ.'!H995,'ცვლილ. ბიუჯ.'!I995)</f>
        <v>0</v>
      </c>
      <c r="I995" s="10">
        <f t="shared" si="65"/>
        <v>0</v>
      </c>
      <c r="J995" s="10">
        <f t="shared" si="66"/>
        <v>0</v>
      </c>
    </row>
    <row r="996" spans="1:10" x14ac:dyDescent="0.25">
      <c r="A996" t="str">
        <f t="shared" si="64"/>
        <v>b</v>
      </c>
      <c r="B996" s="5"/>
      <c r="C996" s="6" t="s">
        <v>18</v>
      </c>
      <c r="D996" s="7">
        <f>SUM('დამტკ. ბიუჯ.'!D996,'ცვლილ. ბიუჯ.'!E996)</f>
        <v>0</v>
      </c>
      <c r="E996" s="7">
        <f>SUM('დამტკ. ბიუჯ.'!E996,'ცვლილ. ბიუჯ.'!F996)</f>
        <v>0</v>
      </c>
      <c r="F996" s="7">
        <f>SUM('დამტკ. ბიუჯ.'!F996,'ცვლილ. ბიუჯ.'!G996)</f>
        <v>0</v>
      </c>
      <c r="G996" s="7">
        <f>SUM('დამტკ. ბიუჯ.'!G996,'ცვლილ. ბიუჯ.'!H996)</f>
        <v>0</v>
      </c>
      <c r="H996" s="7">
        <f>SUM('დამტკ. ბიუჯ.'!H996,'ცვლილ. ბიუჯ.'!I996)</f>
        <v>0</v>
      </c>
      <c r="I996" s="7">
        <f t="shared" si="65"/>
        <v>0</v>
      </c>
      <c r="J996" s="7">
        <f t="shared" si="66"/>
        <v>0</v>
      </c>
    </row>
    <row r="997" spans="1:10" x14ac:dyDescent="0.25">
      <c r="A997" t="str">
        <f t="shared" si="64"/>
        <v>b</v>
      </c>
      <c r="B997" s="5"/>
      <c r="C997" s="6" t="s">
        <v>19</v>
      </c>
      <c r="D997" s="7">
        <f>SUM('დამტკ. ბიუჯ.'!D997,'ცვლილ. ბიუჯ.'!E997)</f>
        <v>0</v>
      </c>
      <c r="E997" s="7">
        <f>SUM('დამტკ. ბიუჯ.'!E997,'ცვლილ. ბიუჯ.'!F997)</f>
        <v>0</v>
      </c>
      <c r="F997" s="7">
        <f>SUM('დამტკ. ბიუჯ.'!F997,'ცვლილ. ბიუჯ.'!G997)</f>
        <v>0</v>
      </c>
      <c r="G997" s="7">
        <f>SUM('დამტკ. ბიუჯ.'!G997,'ცვლილ. ბიუჯ.'!H997)</f>
        <v>0</v>
      </c>
      <c r="H997" s="7">
        <f>SUM('დამტკ. ბიუჯ.'!H997,'ცვლილ. ბიუჯ.'!I997)</f>
        <v>0</v>
      </c>
      <c r="I997" s="7">
        <f t="shared" si="65"/>
        <v>0</v>
      </c>
      <c r="J997" s="7">
        <f t="shared" si="66"/>
        <v>0</v>
      </c>
    </row>
    <row r="998" spans="1:10" ht="15.75" thickBot="1" x14ac:dyDescent="0.3">
      <c r="A998" t="str">
        <f t="shared" si="64"/>
        <v>a</v>
      </c>
      <c r="B998" s="11"/>
      <c r="C998" s="12" t="s">
        <v>20</v>
      </c>
      <c r="D998" s="13">
        <f>SUM('დამტკ. ბიუჯ.'!D998,'ცვლილ. ბიუჯ.'!E998)</f>
        <v>300</v>
      </c>
      <c r="E998" s="13">
        <f>SUM('დამტკ. ბიუჯ.'!E998,'ცვლილ. ბიუჯ.'!F998)</f>
        <v>300</v>
      </c>
      <c r="F998" s="13">
        <f>SUM('დამტკ. ბიუჯ.'!F998,'ცვლილ. ბიუჯ.'!G998)</f>
        <v>0</v>
      </c>
      <c r="G998" s="13">
        <f>SUM('დამტკ. ბიუჯ.'!G998,'ცვლილ. ბიუჯ.'!H998)</f>
        <v>0</v>
      </c>
      <c r="H998" s="13">
        <f>SUM('დამტკ. ბიუჯ.'!H998,'ცვლილ. ბიუჯ.'!I998)</f>
        <v>0</v>
      </c>
      <c r="I998" s="13">
        <f t="shared" si="65"/>
        <v>300</v>
      </c>
      <c r="J998" s="13">
        <f t="shared" si="66"/>
        <v>300</v>
      </c>
    </row>
    <row r="999" spans="1:10" ht="32.25" customHeight="1" thickTop="1" thickBot="1" x14ac:dyDescent="0.3">
      <c r="A999" t="str">
        <f t="shared" si="64"/>
        <v>a</v>
      </c>
      <c r="B999" s="16" t="s">
        <v>163</v>
      </c>
      <c r="C999" s="4" t="s">
        <v>164</v>
      </c>
      <c r="D999" s="4">
        <f>SUM('დამტკ. ბიუჯ.'!D999,'ცვლილ. ბიუჯ.'!E999)</f>
        <v>19665000</v>
      </c>
      <c r="E999" s="4">
        <f>SUM('დამტკ. ბიუჯ.'!E999,'ცვლილ. ბიუჯ.'!F999)</f>
        <v>6624000</v>
      </c>
      <c r="F999" s="4">
        <f>SUM('დამტკ. ბიუჯ.'!F999,'ცვლილ. ბიუჯ.'!G999)</f>
        <v>6669000</v>
      </c>
      <c r="G999" s="4">
        <f>SUM('დამტკ. ბიუჯ.'!G999,'ცვლილ. ბიუჯ.'!H999)</f>
        <v>4664000</v>
      </c>
      <c r="H999" s="4">
        <f>SUM('დამტკ. ბიუჯ.'!H999,'ცვლილ. ბიუჯ.'!I999)</f>
        <v>1708000</v>
      </c>
      <c r="I999" s="4">
        <f t="shared" si="65"/>
        <v>13293000</v>
      </c>
      <c r="J999" s="4">
        <f t="shared" si="66"/>
        <v>17957000</v>
      </c>
    </row>
    <row r="1000" spans="1:10" ht="15.75" thickTop="1" x14ac:dyDescent="0.25">
      <c r="A1000" t="str">
        <f t="shared" si="64"/>
        <v>a</v>
      </c>
      <c r="B1000" s="5"/>
      <c r="C1000" s="6" t="s">
        <v>10</v>
      </c>
      <c r="D1000" s="7">
        <f>SUM('დამტკ. ბიუჯ.'!D1000,'ცვლილ. ბიუჯ.'!E1000)</f>
        <v>19664470</v>
      </c>
      <c r="E1000" s="7">
        <f>SUM('დამტკ. ბიუჯ.'!E1000,'ცვლილ. ბიუჯ.'!F1000)</f>
        <v>6623470</v>
      </c>
      <c r="F1000" s="7">
        <f>SUM('დამტკ. ბიუჯ.'!F1000,'ცვლილ. ბიუჯ.'!G1000)</f>
        <v>6669000</v>
      </c>
      <c r="G1000" s="7">
        <f>SUM('დამტკ. ბიუჯ.'!G1000,'ცვლილ. ბიუჯ.'!H1000)</f>
        <v>4664000</v>
      </c>
      <c r="H1000" s="7">
        <f>SUM('დამტკ. ბიუჯ.'!H1000,'ცვლილ. ბიუჯ.'!I1000)</f>
        <v>1708000</v>
      </c>
      <c r="I1000" s="7">
        <f t="shared" si="65"/>
        <v>13292470</v>
      </c>
      <c r="J1000" s="7">
        <f t="shared" si="66"/>
        <v>17956470</v>
      </c>
    </row>
    <row r="1001" spans="1:10" x14ac:dyDescent="0.25">
      <c r="A1001" t="str">
        <f t="shared" si="64"/>
        <v>b</v>
      </c>
      <c r="B1001" s="8"/>
      <c r="C1001" s="9" t="s">
        <v>11</v>
      </c>
      <c r="D1001" s="10">
        <f>SUM('დამტკ. ბიუჯ.'!D1001,'ცვლილ. ბიუჯ.'!E1001)</f>
        <v>0</v>
      </c>
      <c r="E1001" s="10">
        <f>SUM('დამტკ. ბიუჯ.'!E1001,'ცვლილ. ბიუჯ.'!F1001)</f>
        <v>0</v>
      </c>
      <c r="F1001" s="10">
        <f>SUM('დამტკ. ბიუჯ.'!F1001,'ცვლილ. ბიუჯ.'!G1001)</f>
        <v>0</v>
      </c>
      <c r="G1001" s="10">
        <f>SUM('დამტკ. ბიუჯ.'!G1001,'ცვლილ. ბიუჯ.'!H1001)</f>
        <v>0</v>
      </c>
      <c r="H1001" s="10">
        <f>SUM('დამტკ. ბიუჯ.'!H1001,'ცვლილ. ბიუჯ.'!I1001)</f>
        <v>0</v>
      </c>
      <c r="I1001" s="10">
        <f t="shared" si="65"/>
        <v>0</v>
      </c>
      <c r="J1001" s="10">
        <f t="shared" si="66"/>
        <v>0</v>
      </c>
    </row>
    <row r="1002" spans="1:10" x14ac:dyDescent="0.25">
      <c r="A1002" t="str">
        <f t="shared" si="64"/>
        <v>a</v>
      </c>
      <c r="B1002" s="8"/>
      <c r="C1002" s="9" t="s">
        <v>12</v>
      </c>
      <c r="D1002" s="10">
        <f>SUM('დამტკ. ბიუჯ.'!D1002,'ცვლილ. ბიუჯ.'!E1002)</f>
        <v>20000</v>
      </c>
      <c r="E1002" s="10">
        <f>SUM('დამტკ. ბიუჯ.'!E1002,'ცვლილ. ბიუჯ.'!F1002)</f>
        <v>0</v>
      </c>
      <c r="F1002" s="10">
        <f>SUM('დამტკ. ბიუჯ.'!F1002,'ცვლილ. ბიუჯ.'!G1002)</f>
        <v>10000</v>
      </c>
      <c r="G1002" s="10">
        <f>SUM('დამტკ. ბიუჯ.'!G1002,'ცვლილ. ბიუჯ.'!H1002)</f>
        <v>5000</v>
      </c>
      <c r="H1002" s="10">
        <f>SUM('დამტკ. ბიუჯ.'!H1002,'ცვლილ. ბიუჯ.'!I1002)</f>
        <v>5000</v>
      </c>
      <c r="I1002" s="10">
        <f t="shared" si="65"/>
        <v>10000</v>
      </c>
      <c r="J1002" s="10">
        <f t="shared" si="66"/>
        <v>15000</v>
      </c>
    </row>
    <row r="1003" spans="1:10" x14ac:dyDescent="0.25">
      <c r="A1003" t="str">
        <f t="shared" si="64"/>
        <v>b</v>
      </c>
      <c r="B1003" s="8"/>
      <c r="C1003" s="9" t="s">
        <v>13</v>
      </c>
      <c r="D1003" s="10">
        <f>SUM('დამტკ. ბიუჯ.'!D1003,'ცვლილ. ბიუჯ.'!E1003)</f>
        <v>0</v>
      </c>
      <c r="E1003" s="10">
        <f>SUM('დამტკ. ბიუჯ.'!E1003,'ცვლილ. ბიუჯ.'!F1003)</f>
        <v>0</v>
      </c>
      <c r="F1003" s="10">
        <f>SUM('დამტკ. ბიუჯ.'!F1003,'ცვლილ. ბიუჯ.'!G1003)</f>
        <v>0</v>
      </c>
      <c r="G1003" s="10">
        <f>SUM('დამტკ. ბიუჯ.'!G1003,'ცვლილ. ბიუჯ.'!H1003)</f>
        <v>0</v>
      </c>
      <c r="H1003" s="10">
        <f>SUM('დამტკ. ბიუჯ.'!H1003,'ცვლილ. ბიუჯ.'!I1003)</f>
        <v>0</v>
      </c>
      <c r="I1003" s="10">
        <f t="shared" si="65"/>
        <v>0</v>
      </c>
      <c r="J1003" s="10">
        <f t="shared" si="66"/>
        <v>0</v>
      </c>
    </row>
    <row r="1004" spans="1:10" x14ac:dyDescent="0.25">
      <c r="A1004" t="str">
        <f t="shared" si="64"/>
        <v>b</v>
      </c>
      <c r="B1004" s="8"/>
      <c r="C1004" s="9" t="s">
        <v>14</v>
      </c>
      <c r="D1004" s="10">
        <f>SUM('დამტკ. ბიუჯ.'!D1004,'ცვლილ. ბიუჯ.'!E1004)</f>
        <v>0</v>
      </c>
      <c r="E1004" s="10">
        <f>SUM('დამტკ. ბიუჯ.'!E1004,'ცვლილ. ბიუჯ.'!F1004)</f>
        <v>0</v>
      </c>
      <c r="F1004" s="10">
        <f>SUM('დამტკ. ბიუჯ.'!F1004,'ცვლილ. ბიუჯ.'!G1004)</f>
        <v>0</v>
      </c>
      <c r="G1004" s="10">
        <f>SUM('დამტკ. ბიუჯ.'!G1004,'ცვლილ. ბიუჯ.'!H1004)</f>
        <v>0</v>
      </c>
      <c r="H1004" s="10">
        <f>SUM('დამტკ. ბიუჯ.'!H1004,'ცვლილ. ბიუჯ.'!I1004)</f>
        <v>0</v>
      </c>
      <c r="I1004" s="10">
        <f t="shared" si="65"/>
        <v>0</v>
      </c>
      <c r="J1004" s="10">
        <f t="shared" si="66"/>
        <v>0</v>
      </c>
    </row>
    <row r="1005" spans="1:10" x14ac:dyDescent="0.25">
      <c r="A1005" t="str">
        <f t="shared" si="64"/>
        <v>b</v>
      </c>
      <c r="B1005" s="8"/>
      <c r="C1005" s="9" t="s">
        <v>15</v>
      </c>
      <c r="D1005" s="10">
        <f>SUM('დამტკ. ბიუჯ.'!D1005,'ცვლილ. ბიუჯ.'!E1005)</f>
        <v>0</v>
      </c>
      <c r="E1005" s="10">
        <f>SUM('დამტკ. ბიუჯ.'!E1005,'ცვლილ. ბიუჯ.'!F1005)</f>
        <v>0</v>
      </c>
      <c r="F1005" s="10">
        <f>SUM('დამტკ. ბიუჯ.'!F1005,'ცვლილ. ბიუჯ.'!G1005)</f>
        <v>0</v>
      </c>
      <c r="G1005" s="10">
        <f>SUM('დამტკ. ბიუჯ.'!G1005,'ცვლილ. ბიუჯ.'!H1005)</f>
        <v>0</v>
      </c>
      <c r="H1005" s="10">
        <f>SUM('დამტკ. ბიუჯ.'!H1005,'ცვლილ. ბიუჯ.'!I1005)</f>
        <v>0</v>
      </c>
      <c r="I1005" s="10">
        <f t="shared" si="65"/>
        <v>0</v>
      </c>
      <c r="J1005" s="10">
        <f t="shared" si="66"/>
        <v>0</v>
      </c>
    </row>
    <row r="1006" spans="1:10" x14ac:dyDescent="0.25">
      <c r="A1006" t="str">
        <f t="shared" si="64"/>
        <v>a</v>
      </c>
      <c r="B1006" s="8"/>
      <c r="C1006" s="9" t="s">
        <v>16</v>
      </c>
      <c r="D1006" s="10">
        <f>SUM('დამტკ. ბიუჯ.'!D1006,'ცვლილ. ბიუჯ.'!E1006)</f>
        <v>19644470</v>
      </c>
      <c r="E1006" s="10">
        <f>SUM('დამტკ. ბიუჯ.'!E1006,'ცვლილ. ბიუჯ.'!F1006)</f>
        <v>6623470</v>
      </c>
      <c r="F1006" s="10">
        <f>SUM('დამტკ. ბიუჯ.'!F1006,'ცვლილ. ბიუჯ.'!G1006)</f>
        <v>6659000</v>
      </c>
      <c r="G1006" s="10">
        <f>SUM('დამტკ. ბიუჯ.'!G1006,'ცვლილ. ბიუჯ.'!H1006)</f>
        <v>4659000</v>
      </c>
      <c r="H1006" s="10">
        <f>SUM('დამტკ. ბიუჯ.'!H1006,'ცვლილ. ბიუჯ.'!I1006)</f>
        <v>1703000</v>
      </c>
      <c r="I1006" s="10">
        <f t="shared" si="65"/>
        <v>13282470</v>
      </c>
      <c r="J1006" s="10">
        <f t="shared" si="66"/>
        <v>17941470</v>
      </c>
    </row>
    <row r="1007" spans="1:10" x14ac:dyDescent="0.25">
      <c r="A1007" t="str">
        <f t="shared" si="64"/>
        <v>b</v>
      </c>
      <c r="B1007" s="8"/>
      <c r="C1007" s="9" t="s">
        <v>17</v>
      </c>
      <c r="D1007" s="10">
        <f>SUM('დამტკ. ბიუჯ.'!D1007,'ცვლილ. ბიუჯ.'!E1007)</f>
        <v>0</v>
      </c>
      <c r="E1007" s="10">
        <f>SUM('დამტკ. ბიუჯ.'!E1007,'ცვლილ. ბიუჯ.'!F1007)</f>
        <v>0</v>
      </c>
      <c r="F1007" s="10">
        <f>SUM('დამტკ. ბიუჯ.'!F1007,'ცვლილ. ბიუჯ.'!G1007)</f>
        <v>0</v>
      </c>
      <c r="G1007" s="10">
        <f>SUM('დამტკ. ბიუჯ.'!G1007,'ცვლილ. ბიუჯ.'!H1007)</f>
        <v>0</v>
      </c>
      <c r="H1007" s="10">
        <f>SUM('დამტკ. ბიუჯ.'!H1007,'ცვლილ. ბიუჯ.'!I1007)</f>
        <v>0</v>
      </c>
      <c r="I1007" s="10">
        <f t="shared" si="65"/>
        <v>0</v>
      </c>
      <c r="J1007" s="10">
        <f t="shared" si="66"/>
        <v>0</v>
      </c>
    </row>
    <row r="1008" spans="1:10" x14ac:dyDescent="0.25">
      <c r="A1008" t="str">
        <f t="shared" si="64"/>
        <v>b</v>
      </c>
      <c r="B1008" s="5"/>
      <c r="C1008" s="6" t="s">
        <v>18</v>
      </c>
      <c r="D1008" s="7">
        <f>SUM('დამტკ. ბიუჯ.'!D1008,'ცვლილ. ბიუჯ.'!E1008)</f>
        <v>0</v>
      </c>
      <c r="E1008" s="7">
        <f>SUM('დამტკ. ბიუჯ.'!E1008,'ცვლილ. ბიუჯ.'!F1008)</f>
        <v>0</v>
      </c>
      <c r="F1008" s="7">
        <f>SUM('დამტკ. ბიუჯ.'!F1008,'ცვლილ. ბიუჯ.'!G1008)</f>
        <v>0</v>
      </c>
      <c r="G1008" s="7">
        <f>SUM('დამტკ. ბიუჯ.'!G1008,'ცვლილ. ბიუჯ.'!H1008)</f>
        <v>0</v>
      </c>
      <c r="H1008" s="7">
        <f>SUM('დამტკ. ბიუჯ.'!H1008,'ცვლილ. ბიუჯ.'!I1008)</f>
        <v>0</v>
      </c>
      <c r="I1008" s="7">
        <f t="shared" si="65"/>
        <v>0</v>
      </c>
      <c r="J1008" s="7">
        <f t="shared" si="66"/>
        <v>0</v>
      </c>
    </row>
    <row r="1009" spans="1:10" x14ac:dyDescent="0.25">
      <c r="A1009" t="str">
        <f t="shared" si="64"/>
        <v>b</v>
      </c>
      <c r="B1009" s="5"/>
      <c r="C1009" s="6" t="s">
        <v>19</v>
      </c>
      <c r="D1009" s="7">
        <f>SUM('დამტკ. ბიუჯ.'!D1009,'ცვლილ. ბიუჯ.'!E1009)</f>
        <v>0</v>
      </c>
      <c r="E1009" s="7">
        <f>SUM('დამტკ. ბიუჯ.'!E1009,'ცვლილ. ბიუჯ.'!F1009)</f>
        <v>0</v>
      </c>
      <c r="F1009" s="7">
        <f>SUM('დამტკ. ბიუჯ.'!F1009,'ცვლილ. ბიუჯ.'!G1009)</f>
        <v>0</v>
      </c>
      <c r="G1009" s="7">
        <f>SUM('დამტკ. ბიუჯ.'!G1009,'ცვლილ. ბიუჯ.'!H1009)</f>
        <v>0</v>
      </c>
      <c r="H1009" s="7">
        <f>SUM('დამტკ. ბიუჯ.'!H1009,'ცვლილ. ბიუჯ.'!I1009)</f>
        <v>0</v>
      </c>
      <c r="I1009" s="7">
        <f t="shared" si="65"/>
        <v>0</v>
      </c>
      <c r="J1009" s="7">
        <f t="shared" si="66"/>
        <v>0</v>
      </c>
    </row>
    <row r="1010" spans="1:10" ht="15.75" thickBot="1" x14ac:dyDescent="0.3">
      <c r="A1010" t="str">
        <f t="shared" si="64"/>
        <v>a</v>
      </c>
      <c r="B1010" s="11"/>
      <c r="C1010" s="12" t="s">
        <v>20</v>
      </c>
      <c r="D1010" s="13">
        <f>SUM('დამტკ. ბიუჯ.'!D1010,'ცვლილ. ბიუჯ.'!E1010)</f>
        <v>530</v>
      </c>
      <c r="E1010" s="13">
        <f>SUM('დამტკ. ბიუჯ.'!E1010,'ცვლილ. ბიუჯ.'!F1010)</f>
        <v>530</v>
      </c>
      <c r="F1010" s="13">
        <f>SUM('დამტკ. ბიუჯ.'!F1010,'ცვლილ. ბიუჯ.'!G1010)</f>
        <v>0</v>
      </c>
      <c r="G1010" s="13">
        <f>SUM('დამტკ. ბიუჯ.'!G1010,'ცვლილ. ბიუჯ.'!H1010)</f>
        <v>0</v>
      </c>
      <c r="H1010" s="13">
        <f>SUM('დამტკ. ბიუჯ.'!H1010,'ცვლილ. ბიუჯ.'!I1010)</f>
        <v>0</v>
      </c>
      <c r="I1010" s="13">
        <f t="shared" si="65"/>
        <v>530</v>
      </c>
      <c r="J1010" s="13">
        <f t="shared" si="66"/>
        <v>530</v>
      </c>
    </row>
    <row r="1011" spans="1:10" ht="31.5" thickTop="1" thickBot="1" x14ac:dyDescent="0.3">
      <c r="A1011" t="str">
        <f t="shared" si="64"/>
        <v>a</v>
      </c>
      <c r="B1011" s="3" t="s">
        <v>165</v>
      </c>
      <c r="C1011" s="14" t="s">
        <v>166</v>
      </c>
      <c r="D1011" s="4">
        <f>SUM('დამტკ. ბიუჯ.'!D1011,'ცვლილ. ბიუჯ.'!E1011)</f>
        <v>1000000</v>
      </c>
      <c r="E1011" s="4">
        <f>SUM('დამტკ. ბიუჯ.'!E1011,'ცვლილ. ბიუჯ.'!F1011)</f>
        <v>172000</v>
      </c>
      <c r="F1011" s="4">
        <f>SUM('დამტკ. ბიუჯ.'!F1011,'ცვლილ. ბიუჯ.'!G1011)</f>
        <v>328000</v>
      </c>
      <c r="G1011" s="4">
        <f>SUM('დამტკ. ბიუჯ.'!G1011,'ცვლილ. ბიუჯ.'!H1011)</f>
        <v>185000</v>
      </c>
      <c r="H1011" s="4">
        <f>SUM('დამტკ. ბიუჯ.'!H1011,'ცვლილ. ბიუჯ.'!I1011)</f>
        <v>315000</v>
      </c>
      <c r="I1011" s="4">
        <f t="shared" si="65"/>
        <v>500000</v>
      </c>
      <c r="J1011" s="4">
        <f t="shared" si="66"/>
        <v>685000</v>
      </c>
    </row>
    <row r="1012" spans="1:10" ht="15.75" thickTop="1" x14ac:dyDescent="0.25">
      <c r="A1012" t="str">
        <f t="shared" si="64"/>
        <v>a</v>
      </c>
      <c r="B1012" s="5"/>
      <c r="C1012" s="6" t="s">
        <v>10</v>
      </c>
      <c r="D1012" s="7">
        <f>SUM('დამტკ. ბიუჯ.'!D1012,'ცვლილ. ბიუჯ.'!E1012)</f>
        <v>1000000</v>
      </c>
      <c r="E1012" s="7">
        <f>SUM('დამტკ. ბიუჯ.'!E1012,'ცვლილ. ბიუჯ.'!F1012)</f>
        <v>172000</v>
      </c>
      <c r="F1012" s="7">
        <f>SUM('დამტკ. ბიუჯ.'!F1012,'ცვლილ. ბიუჯ.'!G1012)</f>
        <v>328000</v>
      </c>
      <c r="G1012" s="7">
        <f>SUM('დამტკ. ბიუჯ.'!G1012,'ცვლილ. ბიუჯ.'!H1012)</f>
        <v>185000</v>
      </c>
      <c r="H1012" s="7">
        <f>SUM('დამტკ. ბიუჯ.'!H1012,'ცვლილ. ბიუჯ.'!I1012)</f>
        <v>315000</v>
      </c>
      <c r="I1012" s="7">
        <f t="shared" si="65"/>
        <v>500000</v>
      </c>
      <c r="J1012" s="7">
        <f t="shared" si="66"/>
        <v>685000</v>
      </c>
    </row>
    <row r="1013" spans="1:10" x14ac:dyDescent="0.25">
      <c r="A1013" t="str">
        <f t="shared" si="64"/>
        <v>b</v>
      </c>
      <c r="B1013" s="8"/>
      <c r="C1013" s="9" t="s">
        <v>11</v>
      </c>
      <c r="D1013" s="10">
        <f>SUM('დამტკ. ბიუჯ.'!D1013,'ცვლილ. ბიუჯ.'!E1013)</f>
        <v>0</v>
      </c>
      <c r="E1013" s="10">
        <f>SUM('დამტკ. ბიუჯ.'!E1013,'ცვლილ. ბიუჯ.'!F1013)</f>
        <v>0</v>
      </c>
      <c r="F1013" s="10">
        <f>SUM('დამტკ. ბიუჯ.'!F1013,'ცვლილ. ბიუჯ.'!G1013)</f>
        <v>0</v>
      </c>
      <c r="G1013" s="10">
        <f>SUM('დამტკ. ბიუჯ.'!G1013,'ცვლილ. ბიუჯ.'!H1013)</f>
        <v>0</v>
      </c>
      <c r="H1013" s="10">
        <f>SUM('დამტკ. ბიუჯ.'!H1013,'ცვლილ. ბიუჯ.'!I1013)</f>
        <v>0</v>
      </c>
      <c r="I1013" s="10">
        <f t="shared" si="65"/>
        <v>0</v>
      </c>
      <c r="J1013" s="10">
        <f t="shared" si="66"/>
        <v>0</v>
      </c>
    </row>
    <row r="1014" spans="1:10" x14ac:dyDescent="0.25">
      <c r="A1014" t="str">
        <f t="shared" si="64"/>
        <v>a</v>
      </c>
      <c r="B1014" s="8"/>
      <c r="C1014" s="9" t="s">
        <v>12</v>
      </c>
      <c r="D1014" s="10">
        <f>SUM('დამტკ. ბიუჯ.'!D1014,'ცვლილ. ბიუჯ.'!E1014)</f>
        <v>1000000</v>
      </c>
      <c r="E1014" s="10">
        <f>SUM('დამტკ. ბიუჯ.'!E1014,'ცვლილ. ბიუჯ.'!F1014)</f>
        <v>172000</v>
      </c>
      <c r="F1014" s="10">
        <f>SUM('დამტკ. ბიუჯ.'!F1014,'ცვლილ. ბიუჯ.'!G1014)</f>
        <v>328000</v>
      </c>
      <c r="G1014" s="10">
        <f>SUM('დამტკ. ბიუჯ.'!G1014,'ცვლილ. ბიუჯ.'!H1014)</f>
        <v>185000</v>
      </c>
      <c r="H1014" s="10">
        <f>SUM('დამტკ. ბიუჯ.'!H1014,'ცვლილ. ბიუჯ.'!I1014)</f>
        <v>315000</v>
      </c>
      <c r="I1014" s="10">
        <f t="shared" si="65"/>
        <v>500000</v>
      </c>
      <c r="J1014" s="10">
        <f t="shared" si="66"/>
        <v>685000</v>
      </c>
    </row>
    <row r="1015" spans="1:10" x14ac:dyDescent="0.25">
      <c r="A1015" t="str">
        <f t="shared" si="64"/>
        <v>b</v>
      </c>
      <c r="B1015" s="8"/>
      <c r="C1015" s="9" t="s">
        <v>13</v>
      </c>
      <c r="D1015" s="10">
        <f>SUM('დამტკ. ბიუჯ.'!D1015,'ცვლილ. ბიუჯ.'!E1015)</f>
        <v>0</v>
      </c>
      <c r="E1015" s="10">
        <f>SUM('დამტკ. ბიუჯ.'!E1015,'ცვლილ. ბიუჯ.'!F1015)</f>
        <v>0</v>
      </c>
      <c r="F1015" s="10">
        <f>SUM('დამტკ. ბიუჯ.'!F1015,'ცვლილ. ბიუჯ.'!G1015)</f>
        <v>0</v>
      </c>
      <c r="G1015" s="10">
        <f>SUM('დამტკ. ბიუჯ.'!G1015,'ცვლილ. ბიუჯ.'!H1015)</f>
        <v>0</v>
      </c>
      <c r="H1015" s="10">
        <f>SUM('დამტკ. ბიუჯ.'!H1015,'ცვლილ. ბიუჯ.'!I1015)</f>
        <v>0</v>
      </c>
      <c r="I1015" s="10">
        <f t="shared" si="65"/>
        <v>0</v>
      </c>
      <c r="J1015" s="10">
        <f t="shared" si="66"/>
        <v>0</v>
      </c>
    </row>
    <row r="1016" spans="1:10" x14ac:dyDescent="0.25">
      <c r="A1016" t="str">
        <f t="shared" si="64"/>
        <v>b</v>
      </c>
      <c r="B1016" s="8"/>
      <c r="C1016" s="9" t="s">
        <v>14</v>
      </c>
      <c r="D1016" s="10">
        <f>SUM('დამტკ. ბიუჯ.'!D1016,'ცვლილ. ბიუჯ.'!E1016)</f>
        <v>0</v>
      </c>
      <c r="E1016" s="10">
        <f>SUM('დამტკ. ბიუჯ.'!E1016,'ცვლილ. ბიუჯ.'!F1016)</f>
        <v>0</v>
      </c>
      <c r="F1016" s="10">
        <f>SUM('დამტკ. ბიუჯ.'!F1016,'ცვლილ. ბიუჯ.'!G1016)</f>
        <v>0</v>
      </c>
      <c r="G1016" s="10">
        <f>SUM('დამტკ. ბიუჯ.'!G1016,'ცვლილ. ბიუჯ.'!H1016)</f>
        <v>0</v>
      </c>
      <c r="H1016" s="10">
        <f>SUM('დამტკ. ბიუჯ.'!H1016,'ცვლილ. ბიუჯ.'!I1016)</f>
        <v>0</v>
      </c>
      <c r="I1016" s="10">
        <f t="shared" si="65"/>
        <v>0</v>
      </c>
      <c r="J1016" s="10">
        <f t="shared" si="66"/>
        <v>0</v>
      </c>
    </row>
    <row r="1017" spans="1:10" x14ac:dyDescent="0.25">
      <c r="A1017" t="str">
        <f t="shared" si="64"/>
        <v>b</v>
      </c>
      <c r="B1017" s="8"/>
      <c r="C1017" s="9" t="s">
        <v>15</v>
      </c>
      <c r="D1017" s="10">
        <f>SUM('დამტკ. ბიუჯ.'!D1017,'ცვლილ. ბიუჯ.'!E1017)</f>
        <v>0</v>
      </c>
      <c r="E1017" s="10">
        <f>SUM('დამტკ. ბიუჯ.'!E1017,'ცვლილ. ბიუჯ.'!F1017)</f>
        <v>0</v>
      </c>
      <c r="F1017" s="10">
        <f>SUM('დამტკ. ბიუჯ.'!F1017,'ცვლილ. ბიუჯ.'!G1017)</f>
        <v>0</v>
      </c>
      <c r="G1017" s="10">
        <f>SUM('დამტკ. ბიუჯ.'!G1017,'ცვლილ. ბიუჯ.'!H1017)</f>
        <v>0</v>
      </c>
      <c r="H1017" s="10">
        <f>SUM('დამტკ. ბიუჯ.'!H1017,'ცვლილ. ბიუჯ.'!I1017)</f>
        <v>0</v>
      </c>
      <c r="I1017" s="10">
        <f t="shared" si="65"/>
        <v>0</v>
      </c>
      <c r="J1017" s="10">
        <f t="shared" si="66"/>
        <v>0</v>
      </c>
    </row>
    <row r="1018" spans="1:10" x14ac:dyDescent="0.25">
      <c r="A1018" t="str">
        <f t="shared" si="64"/>
        <v>b</v>
      </c>
      <c r="B1018" s="8"/>
      <c r="C1018" s="9" t="s">
        <v>16</v>
      </c>
      <c r="D1018" s="10">
        <f>SUM('დამტკ. ბიუჯ.'!D1018,'ცვლილ. ბიუჯ.'!E1018)</f>
        <v>0</v>
      </c>
      <c r="E1018" s="10">
        <f>SUM('დამტკ. ბიუჯ.'!E1018,'ცვლილ. ბიუჯ.'!F1018)</f>
        <v>0</v>
      </c>
      <c r="F1018" s="10">
        <f>SUM('დამტკ. ბიუჯ.'!F1018,'ცვლილ. ბიუჯ.'!G1018)</f>
        <v>0</v>
      </c>
      <c r="G1018" s="10">
        <f>SUM('დამტკ. ბიუჯ.'!G1018,'ცვლილ. ბიუჯ.'!H1018)</f>
        <v>0</v>
      </c>
      <c r="H1018" s="10">
        <f>SUM('დამტკ. ბიუჯ.'!H1018,'ცვლილ. ბიუჯ.'!I1018)</f>
        <v>0</v>
      </c>
      <c r="I1018" s="10">
        <f t="shared" si="65"/>
        <v>0</v>
      </c>
      <c r="J1018" s="10">
        <f t="shared" si="66"/>
        <v>0</v>
      </c>
    </row>
    <row r="1019" spans="1:10" x14ac:dyDescent="0.25">
      <c r="A1019" t="str">
        <f t="shared" si="64"/>
        <v>b</v>
      </c>
      <c r="B1019" s="8"/>
      <c r="C1019" s="9" t="s">
        <v>17</v>
      </c>
      <c r="D1019" s="10">
        <f>SUM('დამტკ. ბიუჯ.'!D1019,'ცვლილ. ბიუჯ.'!E1019)</f>
        <v>0</v>
      </c>
      <c r="E1019" s="10">
        <f>SUM('დამტკ. ბიუჯ.'!E1019,'ცვლილ. ბიუჯ.'!F1019)</f>
        <v>0</v>
      </c>
      <c r="F1019" s="10">
        <f>SUM('დამტკ. ბიუჯ.'!F1019,'ცვლილ. ბიუჯ.'!G1019)</f>
        <v>0</v>
      </c>
      <c r="G1019" s="10">
        <f>SUM('დამტკ. ბიუჯ.'!G1019,'ცვლილ. ბიუჯ.'!H1019)</f>
        <v>0</v>
      </c>
      <c r="H1019" s="10">
        <f>SUM('დამტკ. ბიუჯ.'!H1019,'ცვლილ. ბიუჯ.'!I1019)</f>
        <v>0</v>
      </c>
      <c r="I1019" s="10">
        <f t="shared" si="65"/>
        <v>0</v>
      </c>
      <c r="J1019" s="10">
        <f t="shared" si="66"/>
        <v>0</v>
      </c>
    </row>
    <row r="1020" spans="1:10" x14ac:dyDescent="0.25">
      <c r="A1020" t="str">
        <f t="shared" si="64"/>
        <v>b</v>
      </c>
      <c r="B1020" s="5"/>
      <c r="C1020" s="6" t="s">
        <v>18</v>
      </c>
      <c r="D1020" s="7">
        <f>SUM('დამტკ. ბიუჯ.'!D1020,'ცვლილ. ბიუჯ.'!E1020)</f>
        <v>0</v>
      </c>
      <c r="E1020" s="7">
        <f>SUM('დამტკ. ბიუჯ.'!E1020,'ცვლილ. ბიუჯ.'!F1020)</f>
        <v>0</v>
      </c>
      <c r="F1020" s="7">
        <f>SUM('დამტკ. ბიუჯ.'!F1020,'ცვლილ. ბიუჯ.'!G1020)</f>
        <v>0</v>
      </c>
      <c r="G1020" s="7">
        <f>SUM('დამტკ. ბიუჯ.'!G1020,'ცვლილ. ბიუჯ.'!H1020)</f>
        <v>0</v>
      </c>
      <c r="H1020" s="7">
        <f>SUM('დამტკ. ბიუჯ.'!H1020,'ცვლილ. ბიუჯ.'!I1020)</f>
        <v>0</v>
      </c>
      <c r="I1020" s="7">
        <f t="shared" si="65"/>
        <v>0</v>
      </c>
      <c r="J1020" s="7">
        <f t="shared" si="66"/>
        <v>0</v>
      </c>
    </row>
    <row r="1021" spans="1:10" x14ac:dyDescent="0.25">
      <c r="A1021" t="str">
        <f t="shared" si="64"/>
        <v>b</v>
      </c>
      <c r="B1021" s="5"/>
      <c r="C1021" s="6" t="s">
        <v>19</v>
      </c>
      <c r="D1021" s="7">
        <f>SUM('დამტკ. ბიუჯ.'!D1021,'ცვლილ. ბიუჯ.'!E1021)</f>
        <v>0</v>
      </c>
      <c r="E1021" s="7">
        <f>SUM('დამტკ. ბიუჯ.'!E1021,'ცვლილ. ბიუჯ.'!F1021)</f>
        <v>0</v>
      </c>
      <c r="F1021" s="7">
        <f>SUM('დამტკ. ბიუჯ.'!F1021,'ცვლილ. ბიუჯ.'!G1021)</f>
        <v>0</v>
      </c>
      <c r="G1021" s="7">
        <f>SUM('დამტკ. ბიუჯ.'!G1021,'ცვლილ. ბიუჯ.'!H1021)</f>
        <v>0</v>
      </c>
      <c r="H1021" s="7">
        <f>SUM('დამტკ. ბიუჯ.'!H1021,'ცვლილ. ბიუჯ.'!I1021)</f>
        <v>0</v>
      </c>
      <c r="I1021" s="7">
        <f t="shared" si="65"/>
        <v>0</v>
      </c>
      <c r="J1021" s="7">
        <f t="shared" si="66"/>
        <v>0</v>
      </c>
    </row>
    <row r="1022" spans="1:10" ht="15.75" thickBot="1" x14ac:dyDescent="0.3">
      <c r="A1022" t="str">
        <f t="shared" si="64"/>
        <v>b</v>
      </c>
      <c r="B1022" s="11"/>
      <c r="C1022" s="12" t="s">
        <v>20</v>
      </c>
      <c r="D1022" s="13">
        <f>SUM('დამტკ. ბიუჯ.'!D1022,'ცვლილ. ბიუჯ.'!E1022)</f>
        <v>0</v>
      </c>
      <c r="E1022" s="13">
        <f>SUM('დამტკ. ბიუჯ.'!E1022,'ცვლილ. ბიუჯ.'!F1022)</f>
        <v>0</v>
      </c>
      <c r="F1022" s="13">
        <f>SUM('დამტკ. ბიუჯ.'!F1022,'ცვლილ. ბიუჯ.'!G1022)</f>
        <v>0</v>
      </c>
      <c r="G1022" s="13">
        <f>SUM('დამტკ. ბიუჯ.'!G1022,'ცვლილ. ბიუჯ.'!H1022)</f>
        <v>0</v>
      </c>
      <c r="H1022" s="13">
        <f>SUM('დამტკ. ბიუჯ.'!H1022,'ცვლილ. ბიუჯ.'!I1022)</f>
        <v>0</v>
      </c>
      <c r="I1022" s="13">
        <f t="shared" si="65"/>
        <v>0</v>
      </c>
      <c r="J1022" s="13">
        <f t="shared" si="66"/>
        <v>0</v>
      </c>
    </row>
    <row r="1023" spans="1:10" s="113" customFormat="1" ht="31.5" thickTop="1" thickBot="1" x14ac:dyDescent="0.3">
      <c r="A1023" s="113" t="str">
        <f t="shared" ref="A1023:A1034" si="67">IF(OR(D1023&lt;&gt;0,E1023&lt;&gt;0,F1023&lt;&gt;0,G1023&lt;&gt;0,H1023&lt;&gt;0,),"a","b")</f>
        <v>a</v>
      </c>
      <c r="B1023" s="111" t="s">
        <v>320</v>
      </c>
      <c r="C1023" s="112" t="s">
        <v>321</v>
      </c>
      <c r="D1023" s="4">
        <f>SUM('დამტკ. ბიუჯ.'!D1023,'ცვლილ. ბიუჯ.'!E1023)</f>
        <v>3360000</v>
      </c>
      <c r="E1023" s="4">
        <f>SUM('დამტკ. ბიუჯ.'!E1023,'ცვლილ. ბიუჯ.'!F1023)</f>
        <v>0</v>
      </c>
      <c r="F1023" s="4">
        <f>SUM('დამტკ. ბიუჯ.'!F1023,'ცვლილ. ბიუჯ.'!G1023)</f>
        <v>0</v>
      </c>
      <c r="G1023" s="4">
        <f>SUM('დამტკ. ბიუჯ.'!G1023,'ცვლილ. ბიუჯ.'!H1023)</f>
        <v>1700000</v>
      </c>
      <c r="H1023" s="4">
        <f>SUM('დამტკ. ბიუჯ.'!H1023,'ცვლილ. ბიუჯ.'!I1023)</f>
        <v>1660000</v>
      </c>
      <c r="I1023" s="114">
        <f t="shared" ref="I1023:I1034" si="68">SUM(E1023,F1023)</f>
        <v>0</v>
      </c>
      <c r="J1023" s="114">
        <f t="shared" ref="J1023:J1034" si="69">SUM(E1023,F1023,G1023)</f>
        <v>1700000</v>
      </c>
    </row>
    <row r="1024" spans="1:10" ht="15.75" thickTop="1" x14ac:dyDescent="0.25">
      <c r="A1024" t="str">
        <f t="shared" si="67"/>
        <v>a</v>
      </c>
      <c r="B1024" s="5"/>
      <c r="C1024" s="6" t="s">
        <v>10</v>
      </c>
      <c r="D1024" s="7">
        <f>SUM('დამტკ. ბიუჯ.'!D1024,'ცვლილ. ბიუჯ.'!E1024)</f>
        <v>3360000</v>
      </c>
      <c r="E1024" s="7">
        <f>SUM('დამტკ. ბიუჯ.'!E1024,'ცვლილ. ბიუჯ.'!F1024)</f>
        <v>0</v>
      </c>
      <c r="F1024" s="7">
        <f>SUM('დამტკ. ბიუჯ.'!F1024,'ცვლილ. ბიუჯ.'!G1024)</f>
        <v>0</v>
      </c>
      <c r="G1024" s="7">
        <f>SUM('დამტკ. ბიუჯ.'!G1024,'ცვლილ. ბიუჯ.'!H1024)</f>
        <v>1700000</v>
      </c>
      <c r="H1024" s="7">
        <f>SUM('დამტკ. ბიუჯ.'!H1024,'ცვლილ. ბიუჯ.'!I1024)</f>
        <v>1660000</v>
      </c>
      <c r="I1024" s="7">
        <f t="shared" si="68"/>
        <v>0</v>
      </c>
      <c r="J1024" s="7">
        <f t="shared" si="69"/>
        <v>1700000</v>
      </c>
    </row>
    <row r="1025" spans="1:10" x14ac:dyDescent="0.25">
      <c r="A1025" t="str">
        <f t="shared" si="67"/>
        <v>b</v>
      </c>
      <c r="B1025" s="8"/>
      <c r="C1025" s="9" t="s">
        <v>11</v>
      </c>
      <c r="D1025" s="10">
        <f>SUM('დამტკ. ბიუჯ.'!D1025,'ცვლილ. ბიუჯ.'!E1025)</f>
        <v>0</v>
      </c>
      <c r="E1025" s="10">
        <f>SUM('დამტკ. ბიუჯ.'!E1025,'ცვლილ. ბიუჯ.'!F1025)</f>
        <v>0</v>
      </c>
      <c r="F1025" s="10">
        <f>SUM('დამტკ. ბიუჯ.'!F1025,'ცვლილ. ბიუჯ.'!G1025)</f>
        <v>0</v>
      </c>
      <c r="G1025" s="10">
        <f>SUM('დამტკ. ბიუჯ.'!G1025,'ცვლილ. ბიუჯ.'!H1025)</f>
        <v>0</v>
      </c>
      <c r="H1025" s="10">
        <f>SUM('დამტკ. ბიუჯ.'!H1025,'ცვლილ. ბიუჯ.'!I1025)</f>
        <v>0</v>
      </c>
      <c r="I1025" s="10">
        <f t="shared" si="68"/>
        <v>0</v>
      </c>
      <c r="J1025" s="10">
        <f t="shared" si="69"/>
        <v>0</v>
      </c>
    </row>
    <row r="1026" spans="1:10" x14ac:dyDescent="0.25">
      <c r="A1026" t="str">
        <f t="shared" si="67"/>
        <v>a</v>
      </c>
      <c r="B1026" s="8"/>
      <c r="C1026" s="9" t="s">
        <v>12</v>
      </c>
      <c r="D1026" s="10">
        <f>SUM('დამტკ. ბიუჯ.'!D1026,'ცვლილ. ბიუჯ.'!E1026)</f>
        <v>450000</v>
      </c>
      <c r="E1026" s="10">
        <f>SUM('დამტკ. ბიუჯ.'!E1026,'ცვლილ. ბიუჯ.'!F1026)</f>
        <v>0</v>
      </c>
      <c r="F1026" s="10">
        <f>SUM('დამტკ. ბიუჯ.'!F1026,'ცვლილ. ბიუჯ.'!G1026)</f>
        <v>0</v>
      </c>
      <c r="G1026" s="10">
        <f>SUM('დამტკ. ბიუჯ.'!G1026,'ცვლილ. ბიუჯ.'!H1026)</f>
        <v>250000</v>
      </c>
      <c r="H1026" s="10">
        <f>SUM('დამტკ. ბიუჯ.'!H1026,'ცვლილ. ბიუჯ.'!I1026)</f>
        <v>200000</v>
      </c>
      <c r="I1026" s="10">
        <f t="shared" si="68"/>
        <v>0</v>
      </c>
      <c r="J1026" s="10">
        <f t="shared" si="69"/>
        <v>250000</v>
      </c>
    </row>
    <row r="1027" spans="1:10" x14ac:dyDescent="0.25">
      <c r="A1027" t="str">
        <f t="shared" si="67"/>
        <v>b</v>
      </c>
      <c r="B1027" s="8"/>
      <c r="C1027" s="9" t="s">
        <v>13</v>
      </c>
      <c r="D1027" s="10">
        <f>SUM('დამტკ. ბიუჯ.'!D1027,'ცვლილ. ბიუჯ.'!E1027)</f>
        <v>0</v>
      </c>
      <c r="E1027" s="10">
        <f>SUM('დამტკ. ბიუჯ.'!E1027,'ცვლილ. ბიუჯ.'!F1027)</f>
        <v>0</v>
      </c>
      <c r="F1027" s="10">
        <f>SUM('დამტკ. ბიუჯ.'!F1027,'ცვლილ. ბიუჯ.'!G1027)</f>
        <v>0</v>
      </c>
      <c r="G1027" s="10">
        <f>SUM('დამტკ. ბიუჯ.'!G1027,'ცვლილ. ბიუჯ.'!H1027)</f>
        <v>0</v>
      </c>
      <c r="H1027" s="10">
        <f>SUM('დამტკ. ბიუჯ.'!H1027,'ცვლილ. ბიუჯ.'!I1027)</f>
        <v>0</v>
      </c>
      <c r="I1027" s="10">
        <f t="shared" si="68"/>
        <v>0</v>
      </c>
      <c r="J1027" s="10">
        <f t="shared" si="69"/>
        <v>0</v>
      </c>
    </row>
    <row r="1028" spans="1:10" x14ac:dyDescent="0.25">
      <c r="A1028" t="str">
        <f t="shared" si="67"/>
        <v>b</v>
      </c>
      <c r="B1028" s="8"/>
      <c r="C1028" s="9" t="s">
        <v>14</v>
      </c>
      <c r="D1028" s="10">
        <f>SUM('დამტკ. ბიუჯ.'!D1028,'ცვლილ. ბიუჯ.'!E1028)</f>
        <v>0</v>
      </c>
      <c r="E1028" s="10">
        <f>SUM('დამტკ. ბიუჯ.'!E1028,'ცვლილ. ბიუჯ.'!F1028)</f>
        <v>0</v>
      </c>
      <c r="F1028" s="10">
        <f>SUM('დამტკ. ბიუჯ.'!F1028,'ცვლილ. ბიუჯ.'!G1028)</f>
        <v>0</v>
      </c>
      <c r="G1028" s="10">
        <f>SUM('დამტკ. ბიუჯ.'!G1028,'ცვლილ. ბიუჯ.'!H1028)</f>
        <v>0</v>
      </c>
      <c r="H1028" s="10">
        <f>SUM('დამტკ. ბიუჯ.'!H1028,'ცვლილ. ბიუჯ.'!I1028)</f>
        <v>0</v>
      </c>
      <c r="I1028" s="10">
        <f t="shared" si="68"/>
        <v>0</v>
      </c>
      <c r="J1028" s="10">
        <f t="shared" si="69"/>
        <v>0</v>
      </c>
    </row>
    <row r="1029" spans="1:10" x14ac:dyDescent="0.25">
      <c r="A1029" t="str">
        <f t="shared" si="67"/>
        <v>b</v>
      </c>
      <c r="B1029" s="8"/>
      <c r="C1029" s="9" t="s">
        <v>15</v>
      </c>
      <c r="D1029" s="10">
        <f>SUM('დამტკ. ბიუჯ.'!D1029,'ცვლილ. ბიუჯ.'!E1029)</f>
        <v>0</v>
      </c>
      <c r="E1029" s="10">
        <f>SUM('დამტკ. ბიუჯ.'!E1029,'ცვლილ. ბიუჯ.'!F1029)</f>
        <v>0</v>
      </c>
      <c r="F1029" s="10">
        <f>SUM('დამტკ. ბიუჯ.'!F1029,'ცვლილ. ბიუჯ.'!G1029)</f>
        <v>0</v>
      </c>
      <c r="G1029" s="10">
        <f>SUM('დამტკ. ბიუჯ.'!G1029,'ცვლილ. ბიუჯ.'!H1029)</f>
        <v>0</v>
      </c>
      <c r="H1029" s="10">
        <f>SUM('დამტკ. ბიუჯ.'!H1029,'ცვლილ. ბიუჯ.'!I1029)</f>
        <v>0</v>
      </c>
      <c r="I1029" s="10">
        <f t="shared" si="68"/>
        <v>0</v>
      </c>
      <c r="J1029" s="10">
        <f t="shared" si="69"/>
        <v>0</v>
      </c>
    </row>
    <row r="1030" spans="1:10" x14ac:dyDescent="0.25">
      <c r="A1030" t="str">
        <f t="shared" si="67"/>
        <v>a</v>
      </c>
      <c r="B1030" s="8"/>
      <c r="C1030" s="9" t="s">
        <v>16</v>
      </c>
      <c r="D1030" s="10">
        <f>SUM('დამტკ. ბიუჯ.'!D1030,'ცვლილ. ბიუჯ.'!E1030)</f>
        <v>2910000</v>
      </c>
      <c r="E1030" s="10">
        <f>SUM('დამტკ. ბიუჯ.'!E1030,'ცვლილ. ბიუჯ.'!F1030)</f>
        <v>0</v>
      </c>
      <c r="F1030" s="10">
        <f>SUM('დამტკ. ბიუჯ.'!F1030,'ცვლილ. ბიუჯ.'!G1030)</f>
        <v>0</v>
      </c>
      <c r="G1030" s="10">
        <f>SUM('დამტკ. ბიუჯ.'!G1030,'ცვლილ. ბიუჯ.'!H1030)</f>
        <v>1450000</v>
      </c>
      <c r="H1030" s="10">
        <f>SUM('დამტკ. ბიუჯ.'!H1030,'ცვლილ. ბიუჯ.'!I1030)</f>
        <v>1460000</v>
      </c>
      <c r="I1030" s="10">
        <f t="shared" si="68"/>
        <v>0</v>
      </c>
      <c r="J1030" s="10">
        <f t="shared" si="69"/>
        <v>1450000</v>
      </c>
    </row>
    <row r="1031" spans="1:10" x14ac:dyDescent="0.25">
      <c r="A1031" t="str">
        <f t="shared" si="67"/>
        <v>b</v>
      </c>
      <c r="B1031" s="8"/>
      <c r="C1031" s="9" t="s">
        <v>17</v>
      </c>
      <c r="D1031" s="10">
        <f>SUM('დამტკ. ბიუჯ.'!D1031,'ცვლილ. ბიუჯ.'!E1031)</f>
        <v>0</v>
      </c>
      <c r="E1031" s="10">
        <f>SUM('დამტკ. ბიუჯ.'!E1031,'ცვლილ. ბიუჯ.'!F1031)</f>
        <v>0</v>
      </c>
      <c r="F1031" s="10">
        <f>SUM('დამტკ. ბიუჯ.'!F1031,'ცვლილ. ბიუჯ.'!G1031)</f>
        <v>0</v>
      </c>
      <c r="G1031" s="10">
        <f>SUM('დამტკ. ბიუჯ.'!G1031,'ცვლილ. ბიუჯ.'!H1031)</f>
        <v>0</v>
      </c>
      <c r="H1031" s="10">
        <f>SUM('დამტკ. ბიუჯ.'!H1031,'ცვლილ. ბიუჯ.'!I1031)</f>
        <v>0</v>
      </c>
      <c r="I1031" s="10">
        <f t="shared" si="68"/>
        <v>0</v>
      </c>
      <c r="J1031" s="10">
        <f t="shared" si="69"/>
        <v>0</v>
      </c>
    </row>
    <row r="1032" spans="1:10" x14ac:dyDescent="0.25">
      <c r="A1032" t="str">
        <f t="shared" si="67"/>
        <v>b</v>
      </c>
      <c r="B1032" s="5"/>
      <c r="C1032" s="6" t="s">
        <v>18</v>
      </c>
      <c r="D1032" s="7">
        <f>SUM('დამტკ. ბიუჯ.'!D1032,'ცვლილ. ბიუჯ.'!E1032)</f>
        <v>0</v>
      </c>
      <c r="E1032" s="7">
        <f>SUM('დამტკ. ბიუჯ.'!E1032,'ცვლილ. ბიუჯ.'!F1032)</f>
        <v>0</v>
      </c>
      <c r="F1032" s="7">
        <f>SUM('დამტკ. ბიუჯ.'!F1032,'ცვლილ. ბიუჯ.'!G1032)</f>
        <v>0</v>
      </c>
      <c r="G1032" s="7">
        <f>SUM('დამტკ. ბიუჯ.'!G1032,'ცვლილ. ბიუჯ.'!H1032)</f>
        <v>0</v>
      </c>
      <c r="H1032" s="7">
        <f>SUM('დამტკ. ბიუჯ.'!H1032,'ცვლილ. ბიუჯ.'!I1032)</f>
        <v>0</v>
      </c>
      <c r="I1032" s="7">
        <f t="shared" si="68"/>
        <v>0</v>
      </c>
      <c r="J1032" s="7">
        <f t="shared" si="69"/>
        <v>0</v>
      </c>
    </row>
    <row r="1033" spans="1:10" x14ac:dyDescent="0.25">
      <c r="A1033" t="str">
        <f t="shared" si="67"/>
        <v>b</v>
      </c>
      <c r="B1033" s="5"/>
      <c r="C1033" s="6" t="s">
        <v>19</v>
      </c>
      <c r="D1033" s="7">
        <f>SUM('დამტკ. ბიუჯ.'!D1033,'ცვლილ. ბიუჯ.'!E1033)</f>
        <v>0</v>
      </c>
      <c r="E1033" s="7">
        <f>SUM('დამტკ. ბიუჯ.'!E1033,'ცვლილ. ბიუჯ.'!F1033)</f>
        <v>0</v>
      </c>
      <c r="F1033" s="7">
        <f>SUM('დამტკ. ბიუჯ.'!F1033,'ცვლილ. ბიუჯ.'!G1033)</f>
        <v>0</v>
      </c>
      <c r="G1033" s="7">
        <f>SUM('დამტკ. ბიუჯ.'!G1033,'ცვლილ. ბიუჯ.'!H1033)</f>
        <v>0</v>
      </c>
      <c r="H1033" s="7">
        <f>SUM('დამტკ. ბიუჯ.'!H1033,'ცვლილ. ბიუჯ.'!I1033)</f>
        <v>0</v>
      </c>
      <c r="I1033" s="7">
        <f t="shared" si="68"/>
        <v>0</v>
      </c>
      <c r="J1033" s="7">
        <f t="shared" si="69"/>
        <v>0</v>
      </c>
    </row>
    <row r="1034" spans="1:10" ht="15.75" thickBot="1" x14ac:dyDescent="0.3">
      <c r="A1034" t="str">
        <f t="shared" si="67"/>
        <v>b</v>
      </c>
      <c r="B1034" s="11"/>
      <c r="C1034" s="12" t="s">
        <v>20</v>
      </c>
      <c r="D1034" s="13">
        <f>SUM('დამტკ. ბიუჯ.'!D1034,'ცვლილ. ბიუჯ.'!E1034)</f>
        <v>0</v>
      </c>
      <c r="E1034" s="13">
        <f>SUM('დამტკ. ბიუჯ.'!E1034,'ცვლილ. ბიუჯ.'!F1034)</f>
        <v>0</v>
      </c>
      <c r="F1034" s="13">
        <f>SUM('დამტკ. ბიუჯ.'!F1034,'ცვლილ. ბიუჯ.'!G1034)</f>
        <v>0</v>
      </c>
      <c r="G1034" s="13">
        <f>SUM('დამტკ. ბიუჯ.'!G1034,'ცვლილ. ბიუჯ.'!H1034)</f>
        <v>0</v>
      </c>
      <c r="H1034" s="13">
        <f>SUM('დამტკ. ბიუჯ.'!H1034,'ცვლილ. ბიუჯ.'!I1034)</f>
        <v>0</v>
      </c>
      <c r="I1034" s="13">
        <f t="shared" si="68"/>
        <v>0</v>
      </c>
      <c r="J1034" s="13">
        <f t="shared" si="69"/>
        <v>0</v>
      </c>
    </row>
    <row r="1035" spans="1:10" ht="32.25" customHeight="1" thickTop="1" thickBot="1" x14ac:dyDescent="0.3">
      <c r="A1035" t="str">
        <f t="shared" si="64"/>
        <v>a</v>
      </c>
      <c r="B1035" s="16" t="s">
        <v>167</v>
      </c>
      <c r="C1035" s="4" t="s">
        <v>168</v>
      </c>
      <c r="D1035" s="4">
        <f>SUM('დამტკ. ბიუჯ.'!D1035,'ცვლილ. ბიუჯ.'!E1035)</f>
        <v>1000000</v>
      </c>
      <c r="E1035" s="4">
        <f>SUM('დამტკ. ბიუჯ.'!E1035,'ცვლილ. ბიუჯ.'!F1035)</f>
        <v>86000</v>
      </c>
      <c r="F1035" s="4">
        <f>SUM('დამტკ. ბიუჯ.'!F1035,'ცვლილ. ბიუჯ.'!G1035)</f>
        <v>122000</v>
      </c>
      <c r="G1035" s="4">
        <f>SUM('დამტკ. ბიუჯ.'!G1035,'ცვლილ. ბიუჯ.'!H1035)</f>
        <v>381000</v>
      </c>
      <c r="H1035" s="4">
        <f>SUM('დამტკ. ბიუჯ.'!H1035,'ცვლილ. ბიუჯ.'!I1035)</f>
        <v>411000</v>
      </c>
      <c r="I1035" s="4">
        <f t="shared" si="65"/>
        <v>208000</v>
      </c>
      <c r="J1035" s="4">
        <f t="shared" si="66"/>
        <v>589000</v>
      </c>
    </row>
    <row r="1036" spans="1:10" ht="15.75" thickTop="1" x14ac:dyDescent="0.25">
      <c r="A1036" t="str">
        <f t="shared" si="64"/>
        <v>a</v>
      </c>
      <c r="B1036" s="5"/>
      <c r="C1036" s="6" t="s">
        <v>10</v>
      </c>
      <c r="D1036" s="7">
        <f>SUM('დამტკ. ბიუჯ.'!D1036,'ცვლილ. ბიუჯ.'!E1036)</f>
        <v>995600</v>
      </c>
      <c r="E1036" s="7">
        <f>SUM('დამტკ. ბიუჯ.'!E1036,'ცვლილ. ბიუჯ.'!F1036)</f>
        <v>81600</v>
      </c>
      <c r="F1036" s="7">
        <f>SUM('დამტკ. ბიუჯ.'!F1036,'ცვლილ. ბიუჯ.'!G1036)</f>
        <v>122000</v>
      </c>
      <c r="G1036" s="7">
        <f>SUM('დამტკ. ბიუჯ.'!G1036,'ცვლილ. ბიუჯ.'!H1036)</f>
        <v>381000</v>
      </c>
      <c r="H1036" s="7">
        <f>SUM('დამტკ. ბიუჯ.'!H1036,'ცვლილ. ბიუჯ.'!I1036)</f>
        <v>411000</v>
      </c>
      <c r="I1036" s="7">
        <f t="shared" si="65"/>
        <v>203600</v>
      </c>
      <c r="J1036" s="7">
        <f t="shared" si="66"/>
        <v>584600</v>
      </c>
    </row>
    <row r="1037" spans="1:10" x14ac:dyDescent="0.25">
      <c r="A1037" t="str">
        <f t="shared" si="64"/>
        <v>b</v>
      </c>
      <c r="B1037" s="8"/>
      <c r="C1037" s="9" t="s">
        <v>11</v>
      </c>
      <c r="D1037" s="10">
        <f>SUM('დამტკ. ბიუჯ.'!D1037,'ცვლილ. ბიუჯ.'!E1037)</f>
        <v>0</v>
      </c>
      <c r="E1037" s="10">
        <f>SUM('დამტკ. ბიუჯ.'!E1037,'ცვლილ. ბიუჯ.'!F1037)</f>
        <v>0</v>
      </c>
      <c r="F1037" s="10">
        <f>SUM('დამტკ. ბიუჯ.'!F1037,'ცვლილ. ბიუჯ.'!G1037)</f>
        <v>0</v>
      </c>
      <c r="G1037" s="10">
        <f>SUM('დამტკ. ბიუჯ.'!G1037,'ცვლილ. ბიუჯ.'!H1037)</f>
        <v>0</v>
      </c>
      <c r="H1037" s="10">
        <f>SUM('დამტკ. ბიუჯ.'!H1037,'ცვლილ. ბიუჯ.'!I1037)</f>
        <v>0</v>
      </c>
      <c r="I1037" s="10">
        <f t="shared" si="65"/>
        <v>0</v>
      </c>
      <c r="J1037" s="10">
        <f t="shared" si="66"/>
        <v>0</v>
      </c>
    </row>
    <row r="1038" spans="1:10" x14ac:dyDescent="0.25">
      <c r="A1038" t="str">
        <f t="shared" si="64"/>
        <v>a</v>
      </c>
      <c r="B1038" s="8"/>
      <c r="C1038" s="9" t="s">
        <v>12</v>
      </c>
      <c r="D1038" s="10">
        <f>SUM('დამტკ. ბიუჯ.'!D1038,'ცვლილ. ბიუჯ.'!E1038)</f>
        <v>975600</v>
      </c>
      <c r="E1038" s="10">
        <f>SUM('დამტკ. ბიუჯ.'!E1038,'ცვლილ. ბიუჯ.'!F1038)</f>
        <v>71600</v>
      </c>
      <c r="F1038" s="10">
        <f>SUM('დამტკ. ბიუჯ.'!F1038,'ცვლილ. ბიუჯ.'!G1038)</f>
        <v>112000</v>
      </c>
      <c r="G1038" s="10">
        <f>SUM('დამტკ. ბიუჯ.'!G1038,'ცვლილ. ბიუჯ.'!H1038)</f>
        <v>381000</v>
      </c>
      <c r="H1038" s="10">
        <f>SUM('დამტკ. ბიუჯ.'!H1038,'ცვლილ. ბიუჯ.'!I1038)</f>
        <v>411000</v>
      </c>
      <c r="I1038" s="10">
        <f t="shared" si="65"/>
        <v>183600</v>
      </c>
      <c r="J1038" s="10">
        <f t="shared" si="66"/>
        <v>564600</v>
      </c>
    </row>
    <row r="1039" spans="1:10" x14ac:dyDescent="0.25">
      <c r="A1039" t="str">
        <f t="shared" si="64"/>
        <v>b</v>
      </c>
      <c r="B1039" s="8"/>
      <c r="C1039" s="9" t="s">
        <v>13</v>
      </c>
      <c r="D1039" s="10">
        <f>SUM('დამტკ. ბიუჯ.'!D1039,'ცვლილ. ბიუჯ.'!E1039)</f>
        <v>0</v>
      </c>
      <c r="E1039" s="10">
        <f>SUM('დამტკ. ბიუჯ.'!E1039,'ცვლილ. ბიუჯ.'!F1039)</f>
        <v>0</v>
      </c>
      <c r="F1039" s="10">
        <f>SUM('დამტკ. ბიუჯ.'!F1039,'ცვლილ. ბიუჯ.'!G1039)</f>
        <v>0</v>
      </c>
      <c r="G1039" s="10">
        <f>SUM('დამტკ. ბიუჯ.'!G1039,'ცვლილ. ბიუჯ.'!H1039)</f>
        <v>0</v>
      </c>
      <c r="H1039" s="10">
        <f>SUM('დამტკ. ბიუჯ.'!H1039,'ცვლილ. ბიუჯ.'!I1039)</f>
        <v>0</v>
      </c>
      <c r="I1039" s="10">
        <f t="shared" si="65"/>
        <v>0</v>
      </c>
      <c r="J1039" s="10">
        <f t="shared" si="66"/>
        <v>0</v>
      </c>
    </row>
    <row r="1040" spans="1:10" x14ac:dyDescent="0.25">
      <c r="A1040" t="str">
        <f t="shared" si="64"/>
        <v>b</v>
      </c>
      <c r="B1040" s="8"/>
      <c r="C1040" s="9" t="s">
        <v>14</v>
      </c>
      <c r="D1040" s="10">
        <f>SUM('დამტკ. ბიუჯ.'!D1040,'ცვლილ. ბიუჯ.'!E1040)</f>
        <v>0</v>
      </c>
      <c r="E1040" s="10">
        <f>SUM('დამტკ. ბიუჯ.'!E1040,'ცვლილ. ბიუჯ.'!F1040)</f>
        <v>0</v>
      </c>
      <c r="F1040" s="10">
        <f>SUM('დამტკ. ბიუჯ.'!F1040,'ცვლილ. ბიუჯ.'!G1040)</f>
        <v>0</v>
      </c>
      <c r="G1040" s="10">
        <f>SUM('დამტკ. ბიუჯ.'!G1040,'ცვლილ. ბიუჯ.'!H1040)</f>
        <v>0</v>
      </c>
      <c r="H1040" s="10">
        <f>SUM('დამტკ. ბიუჯ.'!H1040,'ცვლილ. ბიუჯ.'!I1040)</f>
        <v>0</v>
      </c>
      <c r="I1040" s="10">
        <f t="shared" si="65"/>
        <v>0</v>
      </c>
      <c r="J1040" s="10">
        <f t="shared" si="66"/>
        <v>0</v>
      </c>
    </row>
    <row r="1041" spans="1:10" x14ac:dyDescent="0.25">
      <c r="A1041" t="str">
        <f t="shared" si="64"/>
        <v>b</v>
      </c>
      <c r="B1041" s="8"/>
      <c r="C1041" s="9" t="s">
        <v>15</v>
      </c>
      <c r="D1041" s="10">
        <f>SUM('დამტკ. ბიუჯ.'!D1041,'ცვლილ. ბიუჯ.'!E1041)</f>
        <v>0</v>
      </c>
      <c r="E1041" s="10">
        <f>SUM('დამტკ. ბიუჯ.'!E1041,'ცვლილ. ბიუჯ.'!F1041)</f>
        <v>0</v>
      </c>
      <c r="F1041" s="10">
        <f>SUM('დამტკ. ბიუჯ.'!F1041,'ცვლილ. ბიუჯ.'!G1041)</f>
        <v>0</v>
      </c>
      <c r="G1041" s="10">
        <f>SUM('დამტკ. ბიუჯ.'!G1041,'ცვლილ. ბიუჯ.'!H1041)</f>
        <v>0</v>
      </c>
      <c r="H1041" s="10">
        <f>SUM('დამტკ. ბიუჯ.'!H1041,'ცვლილ. ბიუჯ.'!I1041)</f>
        <v>0</v>
      </c>
      <c r="I1041" s="10">
        <f t="shared" si="65"/>
        <v>0</v>
      </c>
      <c r="J1041" s="10">
        <f t="shared" si="66"/>
        <v>0</v>
      </c>
    </row>
    <row r="1042" spans="1:10" x14ac:dyDescent="0.25">
      <c r="A1042" t="str">
        <f t="shared" si="64"/>
        <v>b</v>
      </c>
      <c r="B1042" s="8"/>
      <c r="C1042" s="9" t="s">
        <v>16</v>
      </c>
      <c r="D1042" s="10">
        <f>SUM('დამტკ. ბიუჯ.'!D1042,'ცვლილ. ბიუჯ.'!E1042)</f>
        <v>0</v>
      </c>
      <c r="E1042" s="10">
        <f>SUM('დამტკ. ბიუჯ.'!E1042,'ცვლილ. ბიუჯ.'!F1042)</f>
        <v>0</v>
      </c>
      <c r="F1042" s="10">
        <f>SUM('დამტკ. ბიუჯ.'!F1042,'ცვლილ. ბიუჯ.'!G1042)</f>
        <v>0</v>
      </c>
      <c r="G1042" s="10">
        <f>SUM('დამტკ. ბიუჯ.'!G1042,'ცვლილ. ბიუჯ.'!H1042)</f>
        <v>0</v>
      </c>
      <c r="H1042" s="10">
        <f>SUM('დამტკ. ბიუჯ.'!H1042,'ცვლილ. ბიუჯ.'!I1042)</f>
        <v>0</v>
      </c>
      <c r="I1042" s="10">
        <f t="shared" si="65"/>
        <v>0</v>
      </c>
      <c r="J1042" s="10">
        <f t="shared" si="66"/>
        <v>0</v>
      </c>
    </row>
    <row r="1043" spans="1:10" x14ac:dyDescent="0.25">
      <c r="A1043" t="str">
        <f t="shared" si="64"/>
        <v>a</v>
      </c>
      <c r="B1043" s="8"/>
      <c r="C1043" s="9" t="s">
        <v>17</v>
      </c>
      <c r="D1043" s="10">
        <f>SUM('დამტკ. ბიუჯ.'!D1043,'ცვლილ. ბიუჯ.'!E1043)</f>
        <v>20000</v>
      </c>
      <c r="E1043" s="10">
        <f>SUM('დამტკ. ბიუჯ.'!E1043,'ცვლილ. ბიუჯ.'!F1043)</f>
        <v>10000</v>
      </c>
      <c r="F1043" s="10">
        <f>SUM('დამტკ. ბიუჯ.'!F1043,'ცვლილ. ბიუჯ.'!G1043)</f>
        <v>10000</v>
      </c>
      <c r="G1043" s="10">
        <f>SUM('დამტკ. ბიუჯ.'!G1043,'ცვლილ. ბიუჯ.'!H1043)</f>
        <v>0</v>
      </c>
      <c r="H1043" s="10">
        <f>SUM('დამტკ. ბიუჯ.'!H1043,'ცვლილ. ბიუჯ.'!I1043)</f>
        <v>0</v>
      </c>
      <c r="I1043" s="10">
        <f t="shared" si="65"/>
        <v>20000</v>
      </c>
      <c r="J1043" s="10">
        <f t="shared" si="66"/>
        <v>20000</v>
      </c>
    </row>
    <row r="1044" spans="1:10" x14ac:dyDescent="0.25">
      <c r="A1044" t="str">
        <f t="shared" si="64"/>
        <v>b</v>
      </c>
      <c r="B1044" s="5"/>
      <c r="C1044" s="6" t="s">
        <v>18</v>
      </c>
      <c r="D1044" s="7">
        <f>SUM('დამტკ. ბიუჯ.'!D1044,'ცვლილ. ბიუჯ.'!E1044)</f>
        <v>0</v>
      </c>
      <c r="E1044" s="7">
        <f>SUM('დამტკ. ბიუჯ.'!E1044,'ცვლილ. ბიუჯ.'!F1044)</f>
        <v>0</v>
      </c>
      <c r="F1044" s="7">
        <f>SUM('დამტკ. ბიუჯ.'!F1044,'ცვლილ. ბიუჯ.'!G1044)</f>
        <v>0</v>
      </c>
      <c r="G1044" s="7">
        <f>SUM('დამტკ. ბიუჯ.'!G1044,'ცვლილ. ბიუჯ.'!H1044)</f>
        <v>0</v>
      </c>
      <c r="H1044" s="7">
        <f>SUM('დამტკ. ბიუჯ.'!H1044,'ცვლილ. ბიუჯ.'!I1044)</f>
        <v>0</v>
      </c>
      <c r="I1044" s="7">
        <f t="shared" si="65"/>
        <v>0</v>
      </c>
      <c r="J1044" s="7">
        <f t="shared" si="66"/>
        <v>0</v>
      </c>
    </row>
    <row r="1045" spans="1:10" x14ac:dyDescent="0.25">
      <c r="A1045" t="str">
        <f t="shared" si="64"/>
        <v>b</v>
      </c>
      <c r="B1045" s="5"/>
      <c r="C1045" s="6" t="s">
        <v>19</v>
      </c>
      <c r="D1045" s="7">
        <f>SUM('დამტკ. ბიუჯ.'!D1045,'ცვლილ. ბიუჯ.'!E1045)</f>
        <v>0</v>
      </c>
      <c r="E1045" s="7">
        <f>SUM('დამტკ. ბიუჯ.'!E1045,'ცვლილ. ბიუჯ.'!F1045)</f>
        <v>0</v>
      </c>
      <c r="F1045" s="7">
        <f>SUM('დამტკ. ბიუჯ.'!F1045,'ცვლილ. ბიუჯ.'!G1045)</f>
        <v>0</v>
      </c>
      <c r="G1045" s="7">
        <f>SUM('დამტკ. ბიუჯ.'!G1045,'ცვლილ. ბიუჯ.'!H1045)</f>
        <v>0</v>
      </c>
      <c r="H1045" s="7">
        <f>SUM('დამტკ. ბიუჯ.'!H1045,'ცვლილ. ბიუჯ.'!I1045)</f>
        <v>0</v>
      </c>
      <c r="I1045" s="7">
        <f t="shared" si="65"/>
        <v>0</v>
      </c>
      <c r="J1045" s="7">
        <f t="shared" si="66"/>
        <v>0</v>
      </c>
    </row>
    <row r="1046" spans="1:10" ht="15.75" thickBot="1" x14ac:dyDescent="0.3">
      <c r="A1046" t="str">
        <f t="shared" si="64"/>
        <v>a</v>
      </c>
      <c r="B1046" s="11"/>
      <c r="C1046" s="12" t="s">
        <v>20</v>
      </c>
      <c r="D1046" s="13">
        <f>SUM('დამტკ. ბიუჯ.'!D1046,'ცვლილ. ბიუჯ.'!E1046)</f>
        <v>4400</v>
      </c>
      <c r="E1046" s="13">
        <f>SUM('დამტკ. ბიუჯ.'!E1046,'ცვლილ. ბიუჯ.'!F1046)</f>
        <v>4400</v>
      </c>
      <c r="F1046" s="13">
        <f>SUM('დამტკ. ბიუჯ.'!F1046,'ცვლილ. ბიუჯ.'!G1046)</f>
        <v>0</v>
      </c>
      <c r="G1046" s="13">
        <f>SUM('დამტკ. ბიუჯ.'!G1046,'ცვლილ. ბიუჯ.'!H1046)</f>
        <v>0</v>
      </c>
      <c r="H1046" s="13">
        <f>SUM('დამტკ. ბიუჯ.'!H1046,'ცვლილ. ბიუჯ.'!I1046)</f>
        <v>0</v>
      </c>
      <c r="I1046" s="13">
        <f t="shared" si="65"/>
        <v>4400</v>
      </c>
      <c r="J1046" s="13">
        <f t="shared" si="66"/>
        <v>4400</v>
      </c>
    </row>
    <row r="1047" spans="1:10" ht="16.5" thickTop="1" thickBot="1" x14ac:dyDescent="0.3">
      <c r="A1047" t="str">
        <f t="shared" si="64"/>
        <v>a</v>
      </c>
      <c r="B1047" s="123" t="s">
        <v>167</v>
      </c>
      <c r="C1047" s="122" t="s">
        <v>168</v>
      </c>
      <c r="D1047" s="4">
        <f>SUM('დამტკ. ბიუჯ.'!D1047,'ცვლილ. ბიუჯ.'!E1047)</f>
        <v>1000000</v>
      </c>
      <c r="E1047" s="4">
        <f>SUM('დამტკ. ბიუჯ.'!E1047,'ცვლილ. ბიუჯ.'!F1047)</f>
        <v>86000</v>
      </c>
      <c r="F1047" s="4">
        <f>SUM('დამტკ. ბიუჯ.'!F1047,'ცვლილ. ბიუჯ.'!G1047)</f>
        <v>122000</v>
      </c>
      <c r="G1047" s="4">
        <f>SUM('დამტკ. ბიუჯ.'!G1047,'ცვლილ. ბიუჯ.'!H1047)</f>
        <v>381000</v>
      </c>
      <c r="H1047" s="4">
        <f>SUM('დამტკ. ბიუჯ.'!H1047,'ცვლილ. ბიუჯ.'!I1047)</f>
        <v>411000</v>
      </c>
      <c r="I1047" s="4">
        <f t="shared" si="65"/>
        <v>208000</v>
      </c>
      <c r="J1047" s="4">
        <f t="shared" si="66"/>
        <v>589000</v>
      </c>
    </row>
    <row r="1048" spans="1:10" ht="15.75" thickTop="1" x14ac:dyDescent="0.25">
      <c r="A1048" t="str">
        <f t="shared" si="64"/>
        <v>a</v>
      </c>
      <c r="B1048" s="5"/>
      <c r="C1048" s="6" t="s">
        <v>10</v>
      </c>
      <c r="D1048" s="7">
        <f>SUM('დამტკ. ბიუჯ.'!D1048,'ცვლილ. ბიუჯ.'!E1048)</f>
        <v>995600</v>
      </c>
      <c r="E1048" s="7">
        <f>SUM('დამტკ. ბიუჯ.'!E1048,'ცვლილ. ბიუჯ.'!F1048)</f>
        <v>81600</v>
      </c>
      <c r="F1048" s="7">
        <f>SUM('დამტკ. ბიუჯ.'!F1048,'ცვლილ. ბიუჯ.'!G1048)</f>
        <v>122000</v>
      </c>
      <c r="G1048" s="7">
        <f>SUM('დამტკ. ბიუჯ.'!G1048,'ცვლილ. ბიუჯ.'!H1048)</f>
        <v>381000</v>
      </c>
      <c r="H1048" s="7">
        <f>SUM('დამტკ. ბიუჯ.'!H1048,'ცვლილ. ბიუჯ.'!I1048)</f>
        <v>411000</v>
      </c>
      <c r="I1048" s="7">
        <f t="shared" si="65"/>
        <v>203600</v>
      </c>
      <c r="J1048" s="7">
        <f t="shared" si="66"/>
        <v>584600</v>
      </c>
    </row>
    <row r="1049" spans="1:10" x14ac:dyDescent="0.25">
      <c r="A1049" t="str">
        <f t="shared" si="64"/>
        <v>b</v>
      </c>
      <c r="B1049" s="8"/>
      <c r="C1049" s="9" t="s">
        <v>11</v>
      </c>
      <c r="D1049" s="10">
        <f>SUM('დამტკ. ბიუჯ.'!D1049,'ცვლილ. ბიუჯ.'!E1049)</f>
        <v>0</v>
      </c>
      <c r="E1049" s="10">
        <f>SUM('დამტკ. ბიუჯ.'!E1049,'ცვლილ. ბიუჯ.'!F1049)</f>
        <v>0</v>
      </c>
      <c r="F1049" s="10">
        <f>SUM('დამტკ. ბიუჯ.'!F1049,'ცვლილ. ბიუჯ.'!G1049)</f>
        <v>0</v>
      </c>
      <c r="G1049" s="10">
        <f>SUM('დამტკ. ბიუჯ.'!G1049,'ცვლილ. ბიუჯ.'!H1049)</f>
        <v>0</v>
      </c>
      <c r="H1049" s="10">
        <f>SUM('დამტკ. ბიუჯ.'!H1049,'ცვლილ. ბიუჯ.'!I1049)</f>
        <v>0</v>
      </c>
      <c r="I1049" s="10">
        <f t="shared" si="65"/>
        <v>0</v>
      </c>
      <c r="J1049" s="10">
        <f t="shared" si="66"/>
        <v>0</v>
      </c>
    </row>
    <row r="1050" spans="1:10" x14ac:dyDescent="0.25">
      <c r="A1050" t="str">
        <f t="shared" si="64"/>
        <v>a</v>
      </c>
      <c r="B1050" s="8"/>
      <c r="C1050" s="9" t="s">
        <v>12</v>
      </c>
      <c r="D1050" s="10">
        <f>SUM('დამტკ. ბიუჯ.'!D1050,'ცვლილ. ბიუჯ.'!E1050)</f>
        <v>975600</v>
      </c>
      <c r="E1050" s="10">
        <f>SUM('დამტკ. ბიუჯ.'!E1050,'ცვლილ. ბიუჯ.'!F1050)</f>
        <v>71600</v>
      </c>
      <c r="F1050" s="10">
        <f>SUM('დამტკ. ბიუჯ.'!F1050,'ცვლილ. ბიუჯ.'!G1050)</f>
        <v>112000</v>
      </c>
      <c r="G1050" s="10">
        <f>SUM('დამტკ. ბიუჯ.'!G1050,'ცვლილ. ბიუჯ.'!H1050)</f>
        <v>381000</v>
      </c>
      <c r="H1050" s="10">
        <f>SUM('დამტკ. ბიუჯ.'!H1050,'ცვლილ. ბიუჯ.'!I1050)</f>
        <v>411000</v>
      </c>
      <c r="I1050" s="10">
        <f t="shared" si="65"/>
        <v>183600</v>
      </c>
      <c r="J1050" s="10">
        <f t="shared" si="66"/>
        <v>564600</v>
      </c>
    </row>
    <row r="1051" spans="1:10" x14ac:dyDescent="0.25">
      <c r="A1051" t="str">
        <f t="shared" si="64"/>
        <v>b</v>
      </c>
      <c r="B1051" s="8"/>
      <c r="C1051" s="9" t="s">
        <v>13</v>
      </c>
      <c r="D1051" s="10">
        <f>SUM('დამტკ. ბიუჯ.'!D1051,'ცვლილ. ბიუჯ.'!E1051)</f>
        <v>0</v>
      </c>
      <c r="E1051" s="10">
        <f>SUM('დამტკ. ბიუჯ.'!E1051,'ცვლილ. ბიუჯ.'!F1051)</f>
        <v>0</v>
      </c>
      <c r="F1051" s="10">
        <f>SUM('დამტკ. ბიუჯ.'!F1051,'ცვლილ. ბიუჯ.'!G1051)</f>
        <v>0</v>
      </c>
      <c r="G1051" s="10">
        <f>SUM('დამტკ. ბიუჯ.'!G1051,'ცვლილ. ბიუჯ.'!H1051)</f>
        <v>0</v>
      </c>
      <c r="H1051" s="10">
        <f>SUM('დამტკ. ბიუჯ.'!H1051,'ცვლილ. ბიუჯ.'!I1051)</f>
        <v>0</v>
      </c>
      <c r="I1051" s="10">
        <f t="shared" si="65"/>
        <v>0</v>
      </c>
      <c r="J1051" s="10">
        <f t="shared" si="66"/>
        <v>0</v>
      </c>
    </row>
    <row r="1052" spans="1:10" x14ac:dyDescent="0.25">
      <c r="A1052" t="str">
        <f t="shared" si="64"/>
        <v>b</v>
      </c>
      <c r="B1052" s="8"/>
      <c r="C1052" s="9" t="s">
        <v>14</v>
      </c>
      <c r="D1052" s="10">
        <f>SUM('დამტკ. ბიუჯ.'!D1052,'ცვლილ. ბიუჯ.'!E1052)</f>
        <v>0</v>
      </c>
      <c r="E1052" s="10">
        <f>SUM('დამტკ. ბიუჯ.'!E1052,'ცვლილ. ბიუჯ.'!F1052)</f>
        <v>0</v>
      </c>
      <c r="F1052" s="10">
        <f>SUM('დამტკ. ბიუჯ.'!F1052,'ცვლილ. ბიუჯ.'!G1052)</f>
        <v>0</v>
      </c>
      <c r="G1052" s="10">
        <f>SUM('დამტკ. ბიუჯ.'!G1052,'ცვლილ. ბიუჯ.'!H1052)</f>
        <v>0</v>
      </c>
      <c r="H1052" s="10">
        <f>SUM('დამტკ. ბიუჯ.'!H1052,'ცვლილ. ბიუჯ.'!I1052)</f>
        <v>0</v>
      </c>
      <c r="I1052" s="10">
        <f t="shared" si="65"/>
        <v>0</v>
      </c>
      <c r="J1052" s="10">
        <f t="shared" si="66"/>
        <v>0</v>
      </c>
    </row>
    <row r="1053" spans="1:10" x14ac:dyDescent="0.25">
      <c r="A1053" t="str">
        <f t="shared" si="64"/>
        <v>b</v>
      </c>
      <c r="B1053" s="8"/>
      <c r="C1053" s="9" t="s">
        <v>15</v>
      </c>
      <c r="D1053" s="10">
        <f>SUM('დამტკ. ბიუჯ.'!D1053,'ცვლილ. ბიუჯ.'!E1053)</f>
        <v>0</v>
      </c>
      <c r="E1053" s="10">
        <f>SUM('დამტკ. ბიუჯ.'!E1053,'ცვლილ. ბიუჯ.'!F1053)</f>
        <v>0</v>
      </c>
      <c r="F1053" s="10">
        <f>SUM('დამტკ. ბიუჯ.'!F1053,'ცვლილ. ბიუჯ.'!G1053)</f>
        <v>0</v>
      </c>
      <c r="G1053" s="10">
        <f>SUM('დამტკ. ბიუჯ.'!G1053,'ცვლილ. ბიუჯ.'!H1053)</f>
        <v>0</v>
      </c>
      <c r="H1053" s="10">
        <f>SUM('დამტკ. ბიუჯ.'!H1053,'ცვლილ. ბიუჯ.'!I1053)</f>
        <v>0</v>
      </c>
      <c r="I1053" s="10">
        <f t="shared" si="65"/>
        <v>0</v>
      </c>
      <c r="J1053" s="10">
        <f t="shared" si="66"/>
        <v>0</v>
      </c>
    </row>
    <row r="1054" spans="1:10" x14ac:dyDescent="0.25">
      <c r="A1054" t="str">
        <f t="shared" si="64"/>
        <v>b</v>
      </c>
      <c r="B1054" s="8"/>
      <c r="C1054" s="9" t="s">
        <v>16</v>
      </c>
      <c r="D1054" s="10">
        <f>SUM('დამტკ. ბიუჯ.'!D1054,'ცვლილ. ბიუჯ.'!E1054)</f>
        <v>0</v>
      </c>
      <c r="E1054" s="10">
        <f>SUM('დამტკ. ბიუჯ.'!E1054,'ცვლილ. ბიუჯ.'!F1054)</f>
        <v>0</v>
      </c>
      <c r="F1054" s="10">
        <f>SUM('დამტკ. ბიუჯ.'!F1054,'ცვლილ. ბიუჯ.'!G1054)</f>
        <v>0</v>
      </c>
      <c r="G1054" s="10">
        <f>SUM('დამტკ. ბიუჯ.'!G1054,'ცვლილ. ბიუჯ.'!H1054)</f>
        <v>0</v>
      </c>
      <c r="H1054" s="10">
        <f>SUM('დამტკ. ბიუჯ.'!H1054,'ცვლილ. ბიუჯ.'!I1054)</f>
        <v>0</v>
      </c>
      <c r="I1054" s="10">
        <f t="shared" si="65"/>
        <v>0</v>
      </c>
      <c r="J1054" s="10">
        <f t="shared" si="66"/>
        <v>0</v>
      </c>
    </row>
    <row r="1055" spans="1:10" x14ac:dyDescent="0.25">
      <c r="A1055" t="str">
        <f t="shared" si="64"/>
        <v>a</v>
      </c>
      <c r="B1055" s="8"/>
      <c r="C1055" s="9" t="s">
        <v>17</v>
      </c>
      <c r="D1055" s="10">
        <f>SUM('დამტკ. ბიუჯ.'!D1055,'ცვლილ. ბიუჯ.'!E1055)</f>
        <v>20000</v>
      </c>
      <c r="E1055" s="10">
        <f>SUM('დამტკ. ბიუჯ.'!E1055,'ცვლილ. ბიუჯ.'!F1055)</f>
        <v>10000</v>
      </c>
      <c r="F1055" s="10">
        <f>SUM('დამტკ. ბიუჯ.'!F1055,'ცვლილ. ბიუჯ.'!G1055)</f>
        <v>10000</v>
      </c>
      <c r="G1055" s="10">
        <f>SUM('დამტკ. ბიუჯ.'!G1055,'ცვლილ. ბიუჯ.'!H1055)</f>
        <v>0</v>
      </c>
      <c r="H1055" s="10">
        <f>SUM('დამტკ. ბიუჯ.'!H1055,'ცვლილ. ბიუჯ.'!I1055)</f>
        <v>0</v>
      </c>
      <c r="I1055" s="10">
        <f t="shared" si="65"/>
        <v>20000</v>
      </c>
      <c r="J1055" s="10">
        <f t="shared" si="66"/>
        <v>20000</v>
      </c>
    </row>
    <row r="1056" spans="1:10" x14ac:dyDescent="0.25">
      <c r="A1056" t="str">
        <f t="shared" si="64"/>
        <v>b</v>
      </c>
      <c r="B1056" s="5"/>
      <c r="C1056" s="6" t="s">
        <v>18</v>
      </c>
      <c r="D1056" s="7">
        <f>SUM('დამტკ. ბიუჯ.'!D1056,'ცვლილ. ბიუჯ.'!E1056)</f>
        <v>0</v>
      </c>
      <c r="E1056" s="7">
        <f>SUM('დამტკ. ბიუჯ.'!E1056,'ცვლილ. ბიუჯ.'!F1056)</f>
        <v>0</v>
      </c>
      <c r="F1056" s="7">
        <f>SUM('დამტკ. ბიუჯ.'!F1056,'ცვლილ. ბიუჯ.'!G1056)</f>
        <v>0</v>
      </c>
      <c r="G1056" s="7">
        <f>SUM('დამტკ. ბიუჯ.'!G1056,'ცვლილ. ბიუჯ.'!H1056)</f>
        <v>0</v>
      </c>
      <c r="H1056" s="7">
        <f>SUM('დამტკ. ბიუჯ.'!H1056,'ცვლილ. ბიუჯ.'!I1056)</f>
        <v>0</v>
      </c>
      <c r="I1056" s="7">
        <f t="shared" si="65"/>
        <v>0</v>
      </c>
      <c r="J1056" s="7">
        <f t="shared" si="66"/>
        <v>0</v>
      </c>
    </row>
    <row r="1057" spans="1:10" x14ac:dyDescent="0.25">
      <c r="A1057" t="str">
        <f t="shared" si="64"/>
        <v>b</v>
      </c>
      <c r="B1057" s="5"/>
      <c r="C1057" s="6" t="s">
        <v>19</v>
      </c>
      <c r="D1057" s="7">
        <f>SUM('დამტკ. ბიუჯ.'!D1057,'ცვლილ. ბიუჯ.'!E1057)</f>
        <v>0</v>
      </c>
      <c r="E1057" s="7">
        <f>SUM('დამტკ. ბიუჯ.'!E1057,'ცვლილ. ბიუჯ.'!F1057)</f>
        <v>0</v>
      </c>
      <c r="F1057" s="7">
        <f>SUM('დამტკ. ბიუჯ.'!F1057,'ცვლილ. ბიუჯ.'!G1057)</f>
        <v>0</v>
      </c>
      <c r="G1057" s="7">
        <f>SUM('დამტკ. ბიუჯ.'!G1057,'ცვლილ. ბიუჯ.'!H1057)</f>
        <v>0</v>
      </c>
      <c r="H1057" s="7">
        <f>SUM('დამტკ. ბიუჯ.'!H1057,'ცვლილ. ბიუჯ.'!I1057)</f>
        <v>0</v>
      </c>
      <c r="I1057" s="7">
        <f t="shared" si="65"/>
        <v>0</v>
      </c>
      <c r="J1057" s="7">
        <f t="shared" si="66"/>
        <v>0</v>
      </c>
    </row>
    <row r="1058" spans="1:10" ht="15.75" thickBot="1" x14ac:dyDescent="0.3">
      <c r="A1058" t="str">
        <f t="shared" si="64"/>
        <v>a</v>
      </c>
      <c r="B1058" s="11"/>
      <c r="C1058" s="12" t="s">
        <v>20</v>
      </c>
      <c r="D1058" s="13">
        <f>SUM('დამტკ. ბიუჯ.'!D1058,'ცვლილ. ბიუჯ.'!E1058)</f>
        <v>4400</v>
      </c>
      <c r="E1058" s="13">
        <f>SUM('დამტკ. ბიუჯ.'!E1058,'ცვლილ. ბიუჯ.'!F1058)</f>
        <v>4400</v>
      </c>
      <c r="F1058" s="13">
        <f>SUM('დამტკ. ბიუჯ.'!F1058,'ცვლილ. ბიუჯ.'!G1058)</f>
        <v>0</v>
      </c>
      <c r="G1058" s="13">
        <f>SUM('დამტკ. ბიუჯ.'!G1058,'ცვლილ. ბიუჯ.'!H1058)</f>
        <v>0</v>
      </c>
      <c r="H1058" s="13">
        <f>SUM('დამტკ. ბიუჯ.'!H1058,'ცვლილ. ბიუჯ.'!I1058)</f>
        <v>0</v>
      </c>
      <c r="I1058" s="13">
        <f t="shared" si="65"/>
        <v>4400</v>
      </c>
      <c r="J1058" s="13">
        <f t="shared" si="66"/>
        <v>4400</v>
      </c>
    </row>
    <row r="1059" spans="1:10" ht="31.5" thickTop="1" thickBot="1" x14ac:dyDescent="0.3">
      <c r="A1059" t="str">
        <f t="shared" si="64"/>
        <v>a</v>
      </c>
      <c r="B1059" s="3" t="s">
        <v>319</v>
      </c>
      <c r="C1059" s="14" t="s">
        <v>235</v>
      </c>
      <c r="D1059" s="4">
        <f>SUM('დამტკ. ბიუჯ.'!D1059,'ცვლილ. ბიუჯ.'!E1059)</f>
        <v>37230</v>
      </c>
      <c r="E1059" s="4">
        <f>SUM('დამტკ. ბიუჯ.'!E1059,'ცვლილ. ბიუჯ.'!F1059)</f>
        <v>0</v>
      </c>
      <c r="F1059" s="4">
        <f>SUM('დამტკ. ბიუჯ.'!F1059,'ცვლილ. ბიუჯ.'!G1059)</f>
        <v>37230</v>
      </c>
      <c r="G1059" s="4">
        <f>SUM('დამტკ. ბიუჯ.'!G1059,'ცვლილ. ბიუჯ.'!H1059)</f>
        <v>0</v>
      </c>
      <c r="H1059" s="4">
        <f>SUM('დამტკ. ბიუჯ.'!H1059,'ცვლილ. ბიუჯ.'!I1059)</f>
        <v>0</v>
      </c>
      <c r="I1059" s="4">
        <f t="shared" ref="I1059:I1070" si="70">SUM(E1059,F1059)</f>
        <v>37230</v>
      </c>
      <c r="J1059" s="4">
        <f t="shared" ref="J1059:J1070" si="71">SUM(E1059,F1059,G1059)</f>
        <v>37230</v>
      </c>
    </row>
    <row r="1060" spans="1:10" ht="15.75" thickTop="1" x14ac:dyDescent="0.25">
      <c r="A1060" t="str">
        <f t="shared" si="64"/>
        <v>b</v>
      </c>
      <c r="B1060" s="5"/>
      <c r="C1060" s="6" t="s">
        <v>10</v>
      </c>
      <c r="D1060" s="7">
        <f>SUM('დამტკ. ბიუჯ.'!D1060,'ცვლილ. ბიუჯ.'!E1060)</f>
        <v>0</v>
      </c>
      <c r="E1060" s="7">
        <f>SUM('დამტკ. ბიუჯ.'!E1060,'ცვლილ. ბიუჯ.'!F1060)</f>
        <v>0</v>
      </c>
      <c r="F1060" s="7">
        <f>SUM('დამტკ. ბიუჯ.'!F1060,'ცვლილ. ბიუჯ.'!G1060)</f>
        <v>0</v>
      </c>
      <c r="G1060" s="7">
        <f>SUM('დამტკ. ბიუჯ.'!G1060,'ცვლილ. ბიუჯ.'!H1060)</f>
        <v>0</v>
      </c>
      <c r="H1060" s="7">
        <f>SUM('დამტკ. ბიუჯ.'!H1060,'ცვლილ. ბიუჯ.'!I1060)</f>
        <v>0</v>
      </c>
      <c r="I1060" s="7">
        <f t="shared" si="70"/>
        <v>0</v>
      </c>
      <c r="J1060" s="7">
        <f t="shared" si="71"/>
        <v>0</v>
      </c>
    </row>
    <row r="1061" spans="1:10" x14ac:dyDescent="0.25">
      <c r="A1061" t="str">
        <f t="shared" si="64"/>
        <v>b</v>
      </c>
      <c r="B1061" s="8"/>
      <c r="C1061" s="9" t="s">
        <v>11</v>
      </c>
      <c r="D1061" s="10">
        <f>SUM('დამტკ. ბიუჯ.'!D1061,'ცვლილ. ბიუჯ.'!E1061)</f>
        <v>0</v>
      </c>
      <c r="E1061" s="10">
        <f>SUM('დამტკ. ბიუჯ.'!E1061,'ცვლილ. ბიუჯ.'!F1061)</f>
        <v>0</v>
      </c>
      <c r="F1061" s="10">
        <f>SUM('დამტკ. ბიუჯ.'!F1061,'ცვლილ. ბიუჯ.'!G1061)</f>
        <v>0</v>
      </c>
      <c r="G1061" s="10">
        <f>SUM('დამტკ. ბიუჯ.'!G1061,'ცვლილ. ბიუჯ.'!H1061)</f>
        <v>0</v>
      </c>
      <c r="H1061" s="10">
        <f>SUM('დამტკ. ბიუჯ.'!H1061,'ცვლილ. ბიუჯ.'!I1061)</f>
        <v>0</v>
      </c>
      <c r="I1061" s="10">
        <f t="shared" si="70"/>
        <v>0</v>
      </c>
      <c r="J1061" s="10">
        <f t="shared" si="71"/>
        <v>0</v>
      </c>
    </row>
    <row r="1062" spans="1:10" x14ac:dyDescent="0.25">
      <c r="A1062" t="str">
        <f t="shared" si="64"/>
        <v>b</v>
      </c>
      <c r="B1062" s="8"/>
      <c r="C1062" s="9" t="s">
        <v>12</v>
      </c>
      <c r="D1062" s="10">
        <f>SUM('დამტკ. ბიუჯ.'!D1062,'ცვლილ. ბიუჯ.'!E1062)</f>
        <v>0</v>
      </c>
      <c r="E1062" s="10">
        <f>SUM('დამტკ. ბიუჯ.'!E1062,'ცვლილ. ბიუჯ.'!F1062)</f>
        <v>0</v>
      </c>
      <c r="F1062" s="10">
        <f>SUM('დამტკ. ბიუჯ.'!F1062,'ცვლილ. ბიუჯ.'!G1062)</f>
        <v>0</v>
      </c>
      <c r="G1062" s="10">
        <f>SUM('დამტკ. ბიუჯ.'!G1062,'ცვლილ. ბიუჯ.'!H1062)</f>
        <v>0</v>
      </c>
      <c r="H1062" s="10">
        <f>SUM('დამტკ. ბიუჯ.'!H1062,'ცვლილ. ბიუჯ.'!I1062)</f>
        <v>0</v>
      </c>
      <c r="I1062" s="10">
        <f t="shared" si="70"/>
        <v>0</v>
      </c>
      <c r="J1062" s="10">
        <f t="shared" si="71"/>
        <v>0</v>
      </c>
    </row>
    <row r="1063" spans="1:10" x14ac:dyDescent="0.25">
      <c r="A1063" t="str">
        <f t="shared" si="64"/>
        <v>b</v>
      </c>
      <c r="B1063" s="8"/>
      <c r="C1063" s="9" t="s">
        <v>13</v>
      </c>
      <c r="D1063" s="10">
        <f>SUM('დამტკ. ბიუჯ.'!D1063,'ცვლილ. ბიუჯ.'!E1063)</f>
        <v>0</v>
      </c>
      <c r="E1063" s="10">
        <f>SUM('დამტკ. ბიუჯ.'!E1063,'ცვლილ. ბიუჯ.'!F1063)</f>
        <v>0</v>
      </c>
      <c r="F1063" s="10">
        <f>SUM('დამტკ. ბიუჯ.'!F1063,'ცვლილ. ბიუჯ.'!G1063)</f>
        <v>0</v>
      </c>
      <c r="G1063" s="10">
        <f>SUM('დამტკ. ბიუჯ.'!G1063,'ცვლილ. ბიუჯ.'!H1063)</f>
        <v>0</v>
      </c>
      <c r="H1063" s="10">
        <f>SUM('დამტკ. ბიუჯ.'!H1063,'ცვლილ. ბიუჯ.'!I1063)</f>
        <v>0</v>
      </c>
      <c r="I1063" s="10">
        <f t="shared" si="70"/>
        <v>0</v>
      </c>
      <c r="J1063" s="10">
        <f t="shared" si="71"/>
        <v>0</v>
      </c>
    </row>
    <row r="1064" spans="1:10" x14ac:dyDescent="0.25">
      <c r="A1064" t="str">
        <f t="shared" si="64"/>
        <v>b</v>
      </c>
      <c r="B1064" s="8"/>
      <c r="C1064" s="9" t="s">
        <v>14</v>
      </c>
      <c r="D1064" s="10">
        <f>SUM('დამტკ. ბიუჯ.'!D1064,'ცვლილ. ბიუჯ.'!E1064)</f>
        <v>0</v>
      </c>
      <c r="E1064" s="10">
        <f>SUM('დამტკ. ბიუჯ.'!E1064,'ცვლილ. ბიუჯ.'!F1064)</f>
        <v>0</v>
      </c>
      <c r="F1064" s="10">
        <f>SUM('დამტკ. ბიუჯ.'!F1064,'ცვლილ. ბიუჯ.'!G1064)</f>
        <v>0</v>
      </c>
      <c r="G1064" s="10">
        <f>SUM('დამტკ. ბიუჯ.'!G1064,'ცვლილ. ბიუჯ.'!H1064)</f>
        <v>0</v>
      </c>
      <c r="H1064" s="10">
        <f>SUM('დამტკ. ბიუჯ.'!H1064,'ცვლილ. ბიუჯ.'!I1064)</f>
        <v>0</v>
      </c>
      <c r="I1064" s="10">
        <f t="shared" si="70"/>
        <v>0</v>
      </c>
      <c r="J1064" s="10">
        <f t="shared" si="71"/>
        <v>0</v>
      </c>
    </row>
    <row r="1065" spans="1:10" x14ac:dyDescent="0.25">
      <c r="A1065" t="str">
        <f t="shared" si="64"/>
        <v>b</v>
      </c>
      <c r="B1065" s="8"/>
      <c r="C1065" s="9" t="s">
        <v>15</v>
      </c>
      <c r="D1065" s="10">
        <f>SUM('დამტკ. ბიუჯ.'!D1065,'ცვლილ. ბიუჯ.'!E1065)</f>
        <v>0</v>
      </c>
      <c r="E1065" s="10">
        <f>SUM('დამტკ. ბიუჯ.'!E1065,'ცვლილ. ბიუჯ.'!F1065)</f>
        <v>0</v>
      </c>
      <c r="F1065" s="10">
        <f>SUM('დამტკ. ბიუჯ.'!F1065,'ცვლილ. ბიუჯ.'!G1065)</f>
        <v>0</v>
      </c>
      <c r="G1065" s="10">
        <f>SUM('დამტკ. ბიუჯ.'!G1065,'ცვლილ. ბიუჯ.'!H1065)</f>
        <v>0</v>
      </c>
      <c r="H1065" s="10">
        <f>SUM('დამტკ. ბიუჯ.'!H1065,'ცვლილ. ბიუჯ.'!I1065)</f>
        <v>0</v>
      </c>
      <c r="I1065" s="10">
        <f t="shared" si="70"/>
        <v>0</v>
      </c>
      <c r="J1065" s="10">
        <f t="shared" si="71"/>
        <v>0</v>
      </c>
    </row>
    <row r="1066" spans="1:10" x14ac:dyDescent="0.25">
      <c r="A1066" t="str">
        <f t="shared" si="64"/>
        <v>b</v>
      </c>
      <c r="B1066" s="8"/>
      <c r="C1066" s="9" t="s">
        <v>16</v>
      </c>
      <c r="D1066" s="10">
        <f>SUM('დამტკ. ბიუჯ.'!D1066,'ცვლილ. ბიუჯ.'!E1066)</f>
        <v>0</v>
      </c>
      <c r="E1066" s="10">
        <f>SUM('დამტკ. ბიუჯ.'!E1066,'ცვლილ. ბიუჯ.'!F1066)</f>
        <v>0</v>
      </c>
      <c r="F1066" s="10">
        <f>SUM('დამტკ. ბიუჯ.'!F1066,'ცვლილ. ბიუჯ.'!G1066)</f>
        <v>0</v>
      </c>
      <c r="G1066" s="10">
        <f>SUM('დამტკ. ბიუჯ.'!G1066,'ცვლილ. ბიუჯ.'!H1066)</f>
        <v>0</v>
      </c>
      <c r="H1066" s="10">
        <f>SUM('დამტკ. ბიუჯ.'!H1066,'ცვლილ. ბიუჯ.'!I1066)</f>
        <v>0</v>
      </c>
      <c r="I1066" s="10">
        <f t="shared" si="70"/>
        <v>0</v>
      </c>
      <c r="J1066" s="10">
        <f t="shared" si="71"/>
        <v>0</v>
      </c>
    </row>
    <row r="1067" spans="1:10" x14ac:dyDescent="0.25">
      <c r="A1067" t="str">
        <f t="shared" si="64"/>
        <v>b</v>
      </c>
      <c r="B1067" s="8"/>
      <c r="C1067" s="9" t="s">
        <v>17</v>
      </c>
      <c r="D1067" s="10">
        <f>SUM('დამტკ. ბიუჯ.'!D1067,'ცვლილ. ბიუჯ.'!E1067)</f>
        <v>0</v>
      </c>
      <c r="E1067" s="10">
        <f>SUM('დამტკ. ბიუჯ.'!E1067,'ცვლილ. ბიუჯ.'!F1067)</f>
        <v>0</v>
      </c>
      <c r="F1067" s="10">
        <f>SUM('დამტკ. ბიუჯ.'!F1067,'ცვლილ. ბიუჯ.'!G1067)</f>
        <v>0</v>
      </c>
      <c r="G1067" s="10">
        <f>SUM('დამტკ. ბიუჯ.'!G1067,'ცვლილ. ბიუჯ.'!H1067)</f>
        <v>0</v>
      </c>
      <c r="H1067" s="10">
        <f>SUM('დამტკ. ბიუჯ.'!H1067,'ცვლილ. ბიუჯ.'!I1067)</f>
        <v>0</v>
      </c>
      <c r="I1067" s="10">
        <f t="shared" si="70"/>
        <v>0</v>
      </c>
      <c r="J1067" s="10">
        <f t="shared" si="71"/>
        <v>0</v>
      </c>
    </row>
    <row r="1068" spans="1:10" x14ac:dyDescent="0.25">
      <c r="A1068" t="str">
        <f t="shared" si="64"/>
        <v>a</v>
      </c>
      <c r="B1068" s="5"/>
      <c r="C1068" s="6" t="s">
        <v>18</v>
      </c>
      <c r="D1068" s="7">
        <f>SUM('დამტკ. ბიუჯ.'!D1068,'ცვლილ. ბიუჯ.'!E1068)</f>
        <v>37230</v>
      </c>
      <c r="E1068" s="7">
        <f>SUM('დამტკ. ბიუჯ.'!E1068,'ცვლილ. ბიუჯ.'!F1068)</f>
        <v>0</v>
      </c>
      <c r="F1068" s="7">
        <f>SUM('დამტკ. ბიუჯ.'!F1068,'ცვლილ. ბიუჯ.'!G1068)</f>
        <v>37230</v>
      </c>
      <c r="G1068" s="7">
        <f>SUM('დამტკ. ბიუჯ.'!G1068,'ცვლილ. ბიუჯ.'!H1068)</f>
        <v>0</v>
      </c>
      <c r="H1068" s="7">
        <f>SUM('დამტკ. ბიუჯ.'!H1068,'ცვლილ. ბიუჯ.'!I1068)</f>
        <v>0</v>
      </c>
      <c r="I1068" s="7">
        <f t="shared" si="70"/>
        <v>37230</v>
      </c>
      <c r="J1068" s="7">
        <f t="shared" si="71"/>
        <v>37230</v>
      </c>
    </row>
    <row r="1069" spans="1:10" x14ac:dyDescent="0.25">
      <c r="A1069" t="str">
        <f t="shared" si="64"/>
        <v>b</v>
      </c>
      <c r="B1069" s="5"/>
      <c r="C1069" s="6" t="s">
        <v>19</v>
      </c>
      <c r="D1069" s="7">
        <f>SUM('დამტკ. ბიუჯ.'!D1069,'ცვლილ. ბიუჯ.'!E1069)</f>
        <v>0</v>
      </c>
      <c r="E1069" s="7">
        <f>SUM('დამტკ. ბიუჯ.'!E1069,'ცვლილ. ბიუჯ.'!F1069)</f>
        <v>0</v>
      </c>
      <c r="F1069" s="7">
        <f>SUM('დამტკ. ბიუჯ.'!F1069,'ცვლილ. ბიუჯ.'!G1069)</f>
        <v>0</v>
      </c>
      <c r="G1069" s="7">
        <f>SUM('დამტკ. ბიუჯ.'!G1069,'ცვლილ. ბიუჯ.'!H1069)</f>
        <v>0</v>
      </c>
      <c r="H1069" s="7">
        <f>SUM('დამტკ. ბიუჯ.'!H1069,'ცვლილ. ბიუჯ.'!I1069)</f>
        <v>0</v>
      </c>
      <c r="I1069" s="7">
        <f t="shared" si="70"/>
        <v>0</v>
      </c>
      <c r="J1069" s="7">
        <f t="shared" si="71"/>
        <v>0</v>
      </c>
    </row>
    <row r="1070" spans="1:10" ht="15.75" thickBot="1" x14ac:dyDescent="0.3">
      <c r="A1070" t="str">
        <f t="shared" si="64"/>
        <v>b</v>
      </c>
      <c r="B1070" s="11"/>
      <c r="C1070" s="12" t="s">
        <v>20</v>
      </c>
      <c r="D1070" s="13">
        <f>SUM('დამტკ. ბიუჯ.'!D1070,'ცვლილ. ბიუჯ.'!E1070)</f>
        <v>0</v>
      </c>
      <c r="E1070" s="13">
        <f>SUM('დამტკ. ბიუჯ.'!E1070,'ცვლილ. ბიუჯ.'!F1070)</f>
        <v>0</v>
      </c>
      <c r="F1070" s="13">
        <f>SUM('დამტკ. ბიუჯ.'!F1070,'ცვლილ. ბიუჯ.'!G1070)</f>
        <v>0</v>
      </c>
      <c r="G1070" s="13">
        <f>SUM('დამტკ. ბიუჯ.'!G1070,'ცვლილ. ბიუჯ.'!H1070)</f>
        <v>0</v>
      </c>
      <c r="H1070" s="13">
        <f>SUM('დამტკ. ბიუჯ.'!H1070,'ცვლილ. ბიუჯ.'!I1070)</f>
        <v>0</v>
      </c>
      <c r="I1070" s="13">
        <f t="shared" si="70"/>
        <v>0</v>
      </c>
      <c r="J1070" s="13">
        <f t="shared" si="71"/>
        <v>0</v>
      </c>
    </row>
    <row r="1071" spans="1:10" ht="31.5" thickTop="1" thickBot="1" x14ac:dyDescent="0.3">
      <c r="A1071" t="str">
        <f t="shared" si="64"/>
        <v>a</v>
      </c>
      <c r="B1071" s="16" t="s">
        <v>171</v>
      </c>
      <c r="C1071" s="14" t="s">
        <v>182</v>
      </c>
      <c r="D1071" s="4">
        <f>SUM('დამტკ. ბიუჯ.'!D1071,'ცვლილ. ბიუჯ.'!E1071)</f>
        <v>29962770</v>
      </c>
      <c r="E1071" s="4">
        <f>SUM('დამტკ. ბიუჯ.'!E1071,'ცვლილ. ბიუჯ.'!F1071)</f>
        <v>5059600</v>
      </c>
      <c r="F1071" s="4">
        <f>SUM('დამტკ. ბიუჯ.'!F1071,'ცვლილ. ბიუჯ.'!G1071)</f>
        <v>10027570</v>
      </c>
      <c r="G1071" s="4">
        <f>SUM('დამტკ. ბიუჯ.'!G1071,'ცვლილ. ბიუჯ.'!H1071)</f>
        <v>8706300</v>
      </c>
      <c r="H1071" s="4">
        <f>SUM('დამტკ. ბიუჯ.'!H1071,'ცვლილ. ბიუჯ.'!I1071)</f>
        <v>6169300</v>
      </c>
      <c r="I1071" s="4">
        <f t="shared" si="65"/>
        <v>15087170</v>
      </c>
      <c r="J1071" s="4">
        <f t="shared" si="66"/>
        <v>23793470</v>
      </c>
    </row>
    <row r="1072" spans="1:10" ht="15.75" thickTop="1" x14ac:dyDescent="0.25">
      <c r="A1072" t="str">
        <f t="shared" ref="A1072:A1135" si="72">IF(OR(D1072&lt;&gt;0,E1072&lt;&gt;0,F1072&lt;&gt;0,G1072&lt;&gt;0,H1072&lt;&gt;0,),"a","b")</f>
        <v>a</v>
      </c>
      <c r="B1072" s="5"/>
      <c r="C1072" s="6" t="s">
        <v>10</v>
      </c>
      <c r="D1072" s="7">
        <f>SUM('დამტკ. ბიუჯ.'!D1072,'ცვლილ. ბიუჯ.'!E1072)</f>
        <v>13637000</v>
      </c>
      <c r="E1072" s="7">
        <f>SUM('დამტკ. ბიუჯ.'!E1072,'ცვლილ. ბიუჯ.'!F1072)</f>
        <v>3122300</v>
      </c>
      <c r="F1072" s="7">
        <f>SUM('დამტკ. ბიუჯ.'!F1072,'ცვლილ. ბიუჯ.'!G1072)</f>
        <v>5226100</v>
      </c>
      <c r="G1072" s="7">
        <f>SUM('დამტკ. ბიუჯ.'!G1072,'ცვლილ. ბიუჯ.'!H1072)</f>
        <v>5119300</v>
      </c>
      <c r="H1072" s="7">
        <f>SUM('დამტკ. ბიუჯ.'!H1072,'ცვლილ. ბიუჯ.'!I1072)</f>
        <v>169300</v>
      </c>
      <c r="I1072" s="7">
        <f t="shared" ref="I1072:I1135" si="73">SUM(E1072,F1072)</f>
        <v>8348400</v>
      </c>
      <c r="J1072" s="7">
        <f t="shared" ref="J1072:J1135" si="74">SUM(E1072,F1072,G1072)</f>
        <v>13467700</v>
      </c>
    </row>
    <row r="1073" spans="1:10" x14ac:dyDescent="0.25">
      <c r="A1073" t="str">
        <f t="shared" si="72"/>
        <v>b</v>
      </c>
      <c r="B1073" s="8"/>
      <c r="C1073" s="9" t="s">
        <v>11</v>
      </c>
      <c r="D1073" s="10">
        <f>SUM('დამტკ. ბიუჯ.'!D1073,'ცვლილ. ბიუჯ.'!E1073)</f>
        <v>0</v>
      </c>
      <c r="E1073" s="10">
        <f>SUM('დამტკ. ბიუჯ.'!E1073,'ცვლილ. ბიუჯ.'!F1073)</f>
        <v>0</v>
      </c>
      <c r="F1073" s="10">
        <f>SUM('დამტკ. ბიუჯ.'!F1073,'ცვლილ. ბიუჯ.'!G1073)</f>
        <v>0</v>
      </c>
      <c r="G1073" s="10">
        <f>SUM('დამტკ. ბიუჯ.'!G1073,'ცვლილ. ბიუჯ.'!H1073)</f>
        <v>0</v>
      </c>
      <c r="H1073" s="10">
        <f>SUM('დამტკ. ბიუჯ.'!H1073,'ცვლილ. ბიუჯ.'!I1073)</f>
        <v>0</v>
      </c>
      <c r="I1073" s="10">
        <f t="shared" si="73"/>
        <v>0</v>
      </c>
      <c r="J1073" s="10">
        <f t="shared" si="74"/>
        <v>0</v>
      </c>
    </row>
    <row r="1074" spans="1:10" x14ac:dyDescent="0.25">
      <c r="A1074" t="str">
        <f t="shared" si="72"/>
        <v>a</v>
      </c>
      <c r="B1074" s="8"/>
      <c r="C1074" s="9" t="s">
        <v>12</v>
      </c>
      <c r="D1074" s="10">
        <f>SUM('დამტკ. ბიუჯ.'!D1074,'ცვლილ. ბიუჯ.'!E1074)</f>
        <v>51000</v>
      </c>
      <c r="E1074" s="10">
        <f>SUM('დამტკ. ბიუჯ.'!E1074,'ცვლილ. ბიუჯ.'!F1074)</f>
        <v>15000</v>
      </c>
      <c r="F1074" s="10">
        <f>SUM('დამტკ. ბიუჯ.'!F1074,'ცვლილ. ბიუჯ.'!G1074)</f>
        <v>12000</v>
      </c>
      <c r="G1074" s="10">
        <f>SUM('დამტკ. ბიუჯ.'!G1074,'ცვლილ. ბიუჯ.'!H1074)</f>
        <v>12000</v>
      </c>
      <c r="H1074" s="10">
        <f>SUM('დამტკ. ბიუჯ.'!H1074,'ცვლილ. ბიუჯ.'!I1074)</f>
        <v>12000</v>
      </c>
      <c r="I1074" s="10">
        <f t="shared" si="73"/>
        <v>27000</v>
      </c>
      <c r="J1074" s="10">
        <f t="shared" si="74"/>
        <v>39000</v>
      </c>
    </row>
    <row r="1075" spans="1:10" x14ac:dyDescent="0.25">
      <c r="A1075" t="str">
        <f t="shared" si="72"/>
        <v>b</v>
      </c>
      <c r="B1075" s="8"/>
      <c r="C1075" s="9" t="s">
        <v>13</v>
      </c>
      <c r="D1075" s="10">
        <f>SUM('დამტკ. ბიუჯ.'!D1075,'ცვლილ. ბიუჯ.'!E1075)</f>
        <v>0</v>
      </c>
      <c r="E1075" s="10">
        <f>SUM('დამტკ. ბიუჯ.'!E1075,'ცვლილ. ბიუჯ.'!F1075)</f>
        <v>0</v>
      </c>
      <c r="F1075" s="10">
        <f>SUM('დამტკ. ბიუჯ.'!F1075,'ცვლილ. ბიუჯ.'!G1075)</f>
        <v>0</v>
      </c>
      <c r="G1075" s="10">
        <f>SUM('დამტკ. ბიუჯ.'!G1075,'ცვლილ. ბიუჯ.'!H1075)</f>
        <v>0</v>
      </c>
      <c r="H1075" s="10">
        <f>SUM('დამტკ. ბიუჯ.'!H1075,'ცვლილ. ბიუჯ.'!I1075)</f>
        <v>0</v>
      </c>
      <c r="I1075" s="10">
        <f t="shared" si="73"/>
        <v>0</v>
      </c>
      <c r="J1075" s="10">
        <f t="shared" si="74"/>
        <v>0</v>
      </c>
    </row>
    <row r="1076" spans="1:10" x14ac:dyDescent="0.25">
      <c r="A1076" t="str">
        <f t="shared" si="72"/>
        <v>b</v>
      </c>
      <c r="B1076" s="8"/>
      <c r="C1076" s="9" t="s">
        <v>14</v>
      </c>
      <c r="D1076" s="10">
        <f>SUM('დამტკ. ბიუჯ.'!D1076,'ცვლილ. ბიუჯ.'!E1076)</f>
        <v>0</v>
      </c>
      <c r="E1076" s="10">
        <f>SUM('დამტკ. ბიუჯ.'!E1076,'ცვლილ. ბიუჯ.'!F1076)</f>
        <v>0</v>
      </c>
      <c r="F1076" s="10">
        <f>SUM('დამტკ. ბიუჯ.'!F1076,'ცვლილ. ბიუჯ.'!G1076)</f>
        <v>0</v>
      </c>
      <c r="G1076" s="10">
        <f>SUM('დამტკ. ბიუჯ.'!G1076,'ცვლილ. ბიუჯ.'!H1076)</f>
        <v>0</v>
      </c>
      <c r="H1076" s="10">
        <f>SUM('დამტკ. ბიუჯ.'!H1076,'ცვლილ. ბიუჯ.'!I1076)</f>
        <v>0</v>
      </c>
      <c r="I1076" s="10">
        <f t="shared" si="73"/>
        <v>0</v>
      </c>
      <c r="J1076" s="10">
        <f t="shared" si="74"/>
        <v>0</v>
      </c>
    </row>
    <row r="1077" spans="1:10" x14ac:dyDescent="0.25">
      <c r="A1077" t="str">
        <f t="shared" si="72"/>
        <v>b</v>
      </c>
      <c r="B1077" s="8"/>
      <c r="C1077" s="9" t="s">
        <v>15</v>
      </c>
      <c r="D1077" s="10">
        <f>SUM('დამტკ. ბიუჯ.'!D1077,'ცვლილ. ბიუჯ.'!E1077)</f>
        <v>0</v>
      </c>
      <c r="E1077" s="10">
        <f>SUM('დამტკ. ბიუჯ.'!E1077,'ცვლილ. ბიუჯ.'!F1077)</f>
        <v>0</v>
      </c>
      <c r="F1077" s="10">
        <f>SUM('დამტკ. ბიუჯ.'!F1077,'ცვლილ. ბიუჯ.'!G1077)</f>
        <v>0</v>
      </c>
      <c r="G1077" s="10">
        <f>SUM('დამტკ. ბიუჯ.'!G1077,'ცვლილ. ბიუჯ.'!H1077)</f>
        <v>0</v>
      </c>
      <c r="H1077" s="10">
        <f>SUM('დამტკ. ბიუჯ.'!H1077,'ცვლილ. ბიუჯ.'!I1077)</f>
        <v>0</v>
      </c>
      <c r="I1077" s="10">
        <f t="shared" si="73"/>
        <v>0</v>
      </c>
      <c r="J1077" s="10">
        <f t="shared" si="74"/>
        <v>0</v>
      </c>
    </row>
    <row r="1078" spans="1:10" x14ac:dyDescent="0.25">
      <c r="A1078" t="str">
        <f t="shared" si="72"/>
        <v>b</v>
      </c>
      <c r="B1078" s="8"/>
      <c r="C1078" s="9" t="s">
        <v>16</v>
      </c>
      <c r="D1078" s="10">
        <f>SUM('დამტკ. ბიუჯ.'!D1078,'ცვლილ. ბიუჯ.'!E1078)</f>
        <v>0</v>
      </c>
      <c r="E1078" s="10">
        <f>SUM('დამტკ. ბიუჯ.'!E1078,'ცვლილ. ბიუჯ.'!F1078)</f>
        <v>0</v>
      </c>
      <c r="F1078" s="10">
        <f>SUM('დამტკ. ბიუჯ.'!F1078,'ცვლილ. ბიუჯ.'!G1078)</f>
        <v>0</v>
      </c>
      <c r="G1078" s="10">
        <f>SUM('დამტკ. ბიუჯ.'!G1078,'ცვლილ. ბიუჯ.'!H1078)</f>
        <v>0</v>
      </c>
      <c r="H1078" s="10">
        <f>SUM('დამტკ. ბიუჯ.'!H1078,'ცვლილ. ბიუჯ.'!I1078)</f>
        <v>0</v>
      </c>
      <c r="I1078" s="10">
        <f t="shared" si="73"/>
        <v>0</v>
      </c>
      <c r="J1078" s="10">
        <f t="shared" si="74"/>
        <v>0</v>
      </c>
    </row>
    <row r="1079" spans="1:10" x14ac:dyDescent="0.25">
      <c r="A1079" t="str">
        <f t="shared" si="72"/>
        <v>a</v>
      </c>
      <c r="B1079" s="8"/>
      <c r="C1079" s="9" t="s">
        <v>17</v>
      </c>
      <c r="D1079" s="10">
        <f>SUM('დამტკ. ბიუჯ.'!D1079,'ცვლილ. ბიუჯ.'!E1079)</f>
        <v>13586000</v>
      </c>
      <c r="E1079" s="10">
        <f>SUM('დამტკ. ბიუჯ.'!E1079,'ცვლილ. ბიუჯ.'!F1079)</f>
        <v>3107300</v>
      </c>
      <c r="F1079" s="10">
        <f>SUM('დამტკ. ბიუჯ.'!F1079,'ცვლილ. ბიუჯ.'!G1079)</f>
        <v>5214100</v>
      </c>
      <c r="G1079" s="10">
        <f>SUM('დამტკ. ბიუჯ.'!G1079,'ცვლილ. ბიუჯ.'!H1079)</f>
        <v>5107300</v>
      </c>
      <c r="H1079" s="10">
        <f>SUM('დამტკ. ბიუჯ.'!H1079,'ცვლილ. ბიუჯ.'!I1079)</f>
        <v>157300</v>
      </c>
      <c r="I1079" s="10">
        <f t="shared" si="73"/>
        <v>8321400</v>
      </c>
      <c r="J1079" s="10">
        <f t="shared" si="74"/>
        <v>13428700</v>
      </c>
    </row>
    <row r="1080" spans="1:10" x14ac:dyDescent="0.25">
      <c r="A1080" t="str">
        <f t="shared" si="72"/>
        <v>a</v>
      </c>
      <c r="B1080" s="5"/>
      <c r="C1080" s="6" t="s">
        <v>18</v>
      </c>
      <c r="D1080" s="7">
        <f>SUM('დამტკ. ბიუჯ.'!D1080,'ცვლილ. ბიუჯ.'!E1080)</f>
        <v>16325770</v>
      </c>
      <c r="E1080" s="7">
        <f>SUM('დამტკ. ბიუჯ.'!E1080,'ცვლილ. ბიუჯ.'!F1080)</f>
        <v>1937300</v>
      </c>
      <c r="F1080" s="7">
        <f>SUM('დამტკ. ბიუჯ.'!F1080,'ცვლილ. ბიუჯ.'!G1080)</f>
        <v>4801470</v>
      </c>
      <c r="G1080" s="7">
        <f>SUM('დამტკ. ბიუჯ.'!G1080,'ცვლილ. ბიუჯ.'!H1080)</f>
        <v>3587000</v>
      </c>
      <c r="H1080" s="7">
        <f>SUM('დამტკ. ბიუჯ.'!H1080,'ცვლილ. ბიუჯ.'!I1080)</f>
        <v>6000000</v>
      </c>
      <c r="I1080" s="7">
        <f t="shared" si="73"/>
        <v>6738770</v>
      </c>
      <c r="J1080" s="7">
        <f t="shared" si="74"/>
        <v>10325770</v>
      </c>
    </row>
    <row r="1081" spans="1:10" x14ac:dyDescent="0.25">
      <c r="A1081" t="str">
        <f t="shared" si="72"/>
        <v>b</v>
      </c>
      <c r="B1081" s="5"/>
      <c r="C1081" s="6" t="s">
        <v>19</v>
      </c>
      <c r="D1081" s="7">
        <f>SUM('დამტკ. ბიუჯ.'!D1081,'ცვლილ. ბიუჯ.'!E1081)</f>
        <v>0</v>
      </c>
      <c r="E1081" s="7">
        <f>SUM('დამტკ. ბიუჯ.'!E1081,'ცვლილ. ბიუჯ.'!F1081)</f>
        <v>0</v>
      </c>
      <c r="F1081" s="7">
        <f>SUM('დამტკ. ბიუჯ.'!F1081,'ცვლილ. ბიუჯ.'!G1081)</f>
        <v>0</v>
      </c>
      <c r="G1081" s="7">
        <f>SUM('დამტკ. ბიუჯ.'!G1081,'ცვლილ. ბიუჯ.'!H1081)</f>
        <v>0</v>
      </c>
      <c r="H1081" s="7">
        <f>SUM('დამტკ. ბიუჯ.'!H1081,'ცვლილ. ბიუჯ.'!I1081)</f>
        <v>0</v>
      </c>
      <c r="I1081" s="7">
        <f t="shared" si="73"/>
        <v>0</v>
      </c>
      <c r="J1081" s="7">
        <f t="shared" si="74"/>
        <v>0</v>
      </c>
    </row>
    <row r="1082" spans="1:10" ht="15.75" thickBot="1" x14ac:dyDescent="0.3">
      <c r="A1082" t="str">
        <f t="shared" si="72"/>
        <v>b</v>
      </c>
      <c r="B1082" s="11"/>
      <c r="C1082" s="12" t="s">
        <v>20</v>
      </c>
      <c r="D1082" s="13">
        <f>SUM('დამტკ. ბიუჯ.'!D1082,'ცვლილ. ბიუჯ.'!E1082)</f>
        <v>0</v>
      </c>
      <c r="E1082" s="13">
        <f>SUM('დამტკ. ბიუჯ.'!E1082,'ცვლილ. ბიუჯ.'!F1082)</f>
        <v>0</v>
      </c>
      <c r="F1082" s="13">
        <f>SUM('დამტკ. ბიუჯ.'!F1082,'ცვლილ. ბიუჯ.'!G1082)</f>
        <v>0</v>
      </c>
      <c r="G1082" s="13">
        <f>SUM('დამტკ. ბიუჯ.'!G1082,'ცვლილ. ბიუჯ.'!H1082)</f>
        <v>0</v>
      </c>
      <c r="H1082" s="13">
        <f>SUM('დამტკ. ბიუჯ.'!H1082,'ცვლილ. ბიუჯ.'!I1082)</f>
        <v>0</v>
      </c>
      <c r="I1082" s="13">
        <f t="shared" si="73"/>
        <v>0</v>
      </c>
      <c r="J1082" s="13">
        <f t="shared" si="74"/>
        <v>0</v>
      </c>
    </row>
    <row r="1083" spans="1:10" ht="31.5" thickTop="1" thickBot="1" x14ac:dyDescent="0.3">
      <c r="A1083" t="str">
        <f t="shared" si="72"/>
        <v>a</v>
      </c>
      <c r="B1083" s="16" t="s">
        <v>172</v>
      </c>
      <c r="C1083" s="15" t="s">
        <v>173</v>
      </c>
      <c r="D1083" s="4">
        <f>SUM('დამტკ. ბიუჯ.'!D1083,'ცვლილ. ბიუჯ.'!E1083)</f>
        <v>3526000</v>
      </c>
      <c r="E1083" s="4">
        <f>SUM('დამტკ. ბიუჯ.'!E1083,'ცვლილ. ბიუჯ.'!F1083)</f>
        <v>153500</v>
      </c>
      <c r="F1083" s="4">
        <f>SUM('დამტკ. ბიუჯ.'!F1083,'ცვლილ. ბიუჯ.'!G1083)</f>
        <v>412000</v>
      </c>
      <c r="G1083" s="4">
        <f>SUM('დამტკ. ბიუჯ.'!G1083,'ცვლილ. ბიუჯ.'!H1083)</f>
        <v>839000</v>
      </c>
      <c r="H1083" s="4">
        <f>SUM('დამტკ. ბიუჯ.'!H1083,'ცვლილ. ბიუჯ.'!I1083)</f>
        <v>2121500</v>
      </c>
      <c r="I1083" s="4">
        <f t="shared" si="73"/>
        <v>565500</v>
      </c>
      <c r="J1083" s="4">
        <f t="shared" si="74"/>
        <v>1404500</v>
      </c>
    </row>
    <row r="1084" spans="1:10" ht="15.75" thickTop="1" x14ac:dyDescent="0.25">
      <c r="A1084" t="str">
        <f>IF(OR(D1084&lt;&gt;0,E1084&lt;&gt;0,F1084&lt;&gt;0,G1084&lt;&gt;0,H1084&lt;&gt;0,),"a","b")</f>
        <v>a</v>
      </c>
      <c r="B1084" s="5"/>
      <c r="C1084" s="6" t="s">
        <v>10</v>
      </c>
      <c r="D1084" s="7">
        <f>SUM('დამტკ. ბიუჯ.'!D1084,'ცვლილ. ბიუჯ.'!E1084)</f>
        <v>3526000</v>
      </c>
      <c r="E1084" s="7">
        <f>SUM('დამტკ. ბიუჯ.'!E1084,'ცვლილ. ბიუჯ.'!F1084)</f>
        <v>153500</v>
      </c>
      <c r="F1084" s="7">
        <f>SUM('დამტკ. ბიუჯ.'!F1084,'ცვლილ. ბიუჯ.'!G1084)</f>
        <v>412000</v>
      </c>
      <c r="G1084" s="7">
        <f>SUM('დამტკ. ბიუჯ.'!G1084,'ცვლილ. ბიუჯ.'!H1084)</f>
        <v>839000</v>
      </c>
      <c r="H1084" s="7">
        <f>SUM('დამტკ. ბიუჯ.'!H1084,'ცვლილ. ბიუჯ.'!I1084)</f>
        <v>2121500</v>
      </c>
      <c r="I1084" s="7">
        <f t="shared" si="73"/>
        <v>565500</v>
      </c>
      <c r="J1084" s="7">
        <f t="shared" si="74"/>
        <v>1404500</v>
      </c>
    </row>
    <row r="1085" spans="1:10" x14ac:dyDescent="0.25">
      <c r="A1085" t="str">
        <f t="shared" si="72"/>
        <v>b</v>
      </c>
      <c r="B1085" s="8"/>
      <c r="C1085" s="9" t="s">
        <v>11</v>
      </c>
      <c r="D1085" s="10">
        <f>SUM('დამტკ. ბიუჯ.'!D1085,'ცვლილ. ბიუჯ.'!E1085)</f>
        <v>0</v>
      </c>
      <c r="E1085" s="10">
        <f>SUM('დამტკ. ბიუჯ.'!E1085,'ცვლილ. ბიუჯ.'!F1085)</f>
        <v>0</v>
      </c>
      <c r="F1085" s="10">
        <f>SUM('დამტკ. ბიუჯ.'!F1085,'ცვლილ. ბიუჯ.'!G1085)</f>
        <v>0</v>
      </c>
      <c r="G1085" s="10">
        <f>SUM('დამტკ. ბიუჯ.'!G1085,'ცვლილ. ბიუჯ.'!H1085)</f>
        <v>0</v>
      </c>
      <c r="H1085" s="10">
        <f>SUM('დამტკ. ბიუჯ.'!H1085,'ცვლილ. ბიუჯ.'!I1085)</f>
        <v>0</v>
      </c>
      <c r="I1085" s="10">
        <f t="shared" si="73"/>
        <v>0</v>
      </c>
      <c r="J1085" s="10">
        <f t="shared" si="74"/>
        <v>0</v>
      </c>
    </row>
    <row r="1086" spans="1:10" x14ac:dyDescent="0.25">
      <c r="A1086" t="str">
        <f t="shared" si="72"/>
        <v>a</v>
      </c>
      <c r="B1086" s="8"/>
      <c r="C1086" s="9" t="s">
        <v>12</v>
      </c>
      <c r="D1086" s="10">
        <f>SUM('დამტკ. ბიუჯ.'!D1086,'ცვლილ. ბიუჯ.'!E1086)</f>
        <v>3403000</v>
      </c>
      <c r="E1086" s="10">
        <f>SUM('დამტკ. ბიუჯ.'!E1086,'ცვლილ. ბიუჯ.'!F1086)</f>
        <v>150500</v>
      </c>
      <c r="F1086" s="10">
        <f>SUM('დამტკ. ბიუჯ.'!F1086,'ცვლილ. ბიუჯ.'!G1086)</f>
        <v>396000</v>
      </c>
      <c r="G1086" s="10">
        <f>SUM('დამტკ. ბიუჯ.'!G1086,'ცვლილ. ბიუჯ.'!H1086)</f>
        <v>739000</v>
      </c>
      <c r="H1086" s="10">
        <f>SUM('დამტკ. ბიუჯ.'!H1086,'ცვლილ. ბიუჯ.'!I1086)</f>
        <v>2117500</v>
      </c>
      <c r="I1086" s="10">
        <f t="shared" si="73"/>
        <v>546500</v>
      </c>
      <c r="J1086" s="10">
        <f t="shared" si="74"/>
        <v>1285500</v>
      </c>
    </row>
    <row r="1087" spans="1:10" x14ac:dyDescent="0.25">
      <c r="A1087" t="str">
        <f t="shared" si="72"/>
        <v>b</v>
      </c>
      <c r="B1087" s="8"/>
      <c r="C1087" s="9" t="s">
        <v>13</v>
      </c>
      <c r="D1087" s="10">
        <f>SUM('დამტკ. ბიუჯ.'!D1087,'ცვლილ. ბიუჯ.'!E1087)</f>
        <v>0</v>
      </c>
      <c r="E1087" s="10">
        <f>SUM('დამტკ. ბიუჯ.'!E1087,'ცვლილ. ბიუჯ.'!F1087)</f>
        <v>0</v>
      </c>
      <c r="F1087" s="10">
        <f>SUM('დამტკ. ბიუჯ.'!F1087,'ცვლილ. ბიუჯ.'!G1087)</f>
        <v>0</v>
      </c>
      <c r="G1087" s="10">
        <f>SUM('დამტკ. ბიუჯ.'!G1087,'ცვლილ. ბიუჯ.'!H1087)</f>
        <v>0</v>
      </c>
      <c r="H1087" s="10">
        <f>SUM('დამტკ. ბიუჯ.'!H1087,'ცვლილ. ბიუჯ.'!I1087)</f>
        <v>0</v>
      </c>
      <c r="I1087" s="10">
        <f t="shared" si="73"/>
        <v>0</v>
      </c>
      <c r="J1087" s="10">
        <f t="shared" si="74"/>
        <v>0</v>
      </c>
    </row>
    <row r="1088" spans="1:10" x14ac:dyDescent="0.25">
      <c r="A1088" t="str">
        <f t="shared" si="72"/>
        <v>b</v>
      </c>
      <c r="B1088" s="8"/>
      <c r="C1088" s="9" t="s">
        <v>14</v>
      </c>
      <c r="D1088" s="10">
        <f>SUM('დამტკ. ბიუჯ.'!D1088,'ცვლილ. ბიუჯ.'!E1088)</f>
        <v>0</v>
      </c>
      <c r="E1088" s="10">
        <f>SUM('დამტკ. ბიუჯ.'!E1088,'ცვლილ. ბიუჯ.'!F1088)</f>
        <v>0</v>
      </c>
      <c r="F1088" s="10">
        <f>SUM('დამტკ. ბიუჯ.'!F1088,'ცვლილ. ბიუჯ.'!G1088)</f>
        <v>0</v>
      </c>
      <c r="G1088" s="10">
        <f>SUM('დამტკ. ბიუჯ.'!G1088,'ცვლილ. ბიუჯ.'!H1088)</f>
        <v>0</v>
      </c>
      <c r="H1088" s="10">
        <f>SUM('დამტკ. ბიუჯ.'!H1088,'ცვლილ. ბიუჯ.'!I1088)</f>
        <v>0</v>
      </c>
      <c r="I1088" s="10">
        <f t="shared" si="73"/>
        <v>0</v>
      </c>
      <c r="J1088" s="10">
        <f t="shared" si="74"/>
        <v>0</v>
      </c>
    </row>
    <row r="1089" spans="1:10" x14ac:dyDescent="0.25">
      <c r="A1089" t="str">
        <f t="shared" si="72"/>
        <v>b</v>
      </c>
      <c r="B1089" s="8"/>
      <c r="C1089" s="9" t="s">
        <v>15</v>
      </c>
      <c r="D1089" s="10">
        <f>SUM('დამტკ. ბიუჯ.'!D1089,'ცვლილ. ბიუჯ.'!E1089)</f>
        <v>0</v>
      </c>
      <c r="E1089" s="10">
        <f>SUM('დამტკ. ბიუჯ.'!E1089,'ცვლილ. ბიუჯ.'!F1089)</f>
        <v>0</v>
      </c>
      <c r="F1089" s="10">
        <f>SUM('დამტკ. ბიუჯ.'!F1089,'ცვლილ. ბიუჯ.'!G1089)</f>
        <v>0</v>
      </c>
      <c r="G1089" s="10">
        <f>SUM('დამტკ. ბიუჯ.'!G1089,'ცვლილ. ბიუჯ.'!H1089)</f>
        <v>0</v>
      </c>
      <c r="H1089" s="10">
        <f>SUM('დამტკ. ბიუჯ.'!H1089,'ცვლილ. ბიუჯ.'!I1089)</f>
        <v>0</v>
      </c>
      <c r="I1089" s="10">
        <f t="shared" si="73"/>
        <v>0</v>
      </c>
      <c r="J1089" s="10">
        <f t="shared" si="74"/>
        <v>0</v>
      </c>
    </row>
    <row r="1090" spans="1:10" x14ac:dyDescent="0.25">
      <c r="A1090" t="str">
        <f t="shared" si="72"/>
        <v>a</v>
      </c>
      <c r="B1090" s="8"/>
      <c r="C1090" s="9" t="s">
        <v>16</v>
      </c>
      <c r="D1090" s="10">
        <f>SUM('დამტკ. ბიუჯ.'!D1090,'ცვლილ. ბიუჯ.'!E1090)</f>
        <v>13000</v>
      </c>
      <c r="E1090" s="10">
        <f>SUM('დამტკ. ბიუჯ.'!E1090,'ცვლილ. ბიუჯ.'!F1090)</f>
        <v>3000</v>
      </c>
      <c r="F1090" s="10">
        <f>SUM('დამტკ. ბიუჯ.'!F1090,'ცვლილ. ბიუჯ.'!G1090)</f>
        <v>6000</v>
      </c>
      <c r="G1090" s="10">
        <f>SUM('დამტკ. ბიუჯ.'!G1090,'ცვლილ. ბიუჯ.'!H1090)</f>
        <v>0</v>
      </c>
      <c r="H1090" s="10">
        <f>SUM('დამტკ. ბიუჯ.'!H1090,'ცვლილ. ბიუჯ.'!I1090)</f>
        <v>4000</v>
      </c>
      <c r="I1090" s="10">
        <f t="shared" si="73"/>
        <v>9000</v>
      </c>
      <c r="J1090" s="10">
        <f t="shared" si="74"/>
        <v>9000</v>
      </c>
    </row>
    <row r="1091" spans="1:10" x14ac:dyDescent="0.25">
      <c r="A1091" t="str">
        <f t="shared" si="72"/>
        <v>a</v>
      </c>
      <c r="B1091" s="8"/>
      <c r="C1091" s="9" t="s">
        <v>17</v>
      </c>
      <c r="D1091" s="10">
        <f>SUM('დამტკ. ბიუჯ.'!D1091,'ცვლილ. ბიუჯ.'!E1091)</f>
        <v>110000</v>
      </c>
      <c r="E1091" s="10">
        <f>SUM('დამტკ. ბიუჯ.'!E1091,'ცვლილ. ბიუჯ.'!F1091)</f>
        <v>0</v>
      </c>
      <c r="F1091" s="10">
        <f>SUM('დამტკ. ბიუჯ.'!F1091,'ცვლილ. ბიუჯ.'!G1091)</f>
        <v>10000</v>
      </c>
      <c r="G1091" s="10">
        <f>SUM('დამტკ. ბიუჯ.'!G1091,'ცვლილ. ბიუჯ.'!H1091)</f>
        <v>100000</v>
      </c>
      <c r="H1091" s="10">
        <f>SUM('დამტკ. ბიუჯ.'!H1091,'ცვლილ. ბიუჯ.'!I1091)</f>
        <v>0</v>
      </c>
      <c r="I1091" s="10">
        <f t="shared" si="73"/>
        <v>10000</v>
      </c>
      <c r="J1091" s="10">
        <f t="shared" si="74"/>
        <v>110000</v>
      </c>
    </row>
    <row r="1092" spans="1:10" x14ac:dyDescent="0.25">
      <c r="A1092" t="str">
        <f t="shared" si="72"/>
        <v>b</v>
      </c>
      <c r="B1092" s="5"/>
      <c r="C1092" s="6" t="s">
        <v>18</v>
      </c>
      <c r="D1092" s="7">
        <f>SUM('დამტკ. ბიუჯ.'!D1092,'ცვლილ. ბიუჯ.'!E1092)</f>
        <v>0</v>
      </c>
      <c r="E1092" s="7">
        <f>SUM('დამტკ. ბიუჯ.'!E1092,'ცვლილ. ბიუჯ.'!F1092)</f>
        <v>0</v>
      </c>
      <c r="F1092" s="7">
        <f>SUM('დამტკ. ბიუჯ.'!F1092,'ცვლილ. ბიუჯ.'!G1092)</f>
        <v>0</v>
      </c>
      <c r="G1092" s="7">
        <f>SUM('დამტკ. ბიუჯ.'!G1092,'ცვლილ. ბიუჯ.'!H1092)</f>
        <v>0</v>
      </c>
      <c r="H1092" s="7">
        <f>SUM('დამტკ. ბიუჯ.'!H1092,'ცვლილ. ბიუჯ.'!I1092)</f>
        <v>0</v>
      </c>
      <c r="I1092" s="7">
        <f t="shared" si="73"/>
        <v>0</v>
      </c>
      <c r="J1092" s="7">
        <f t="shared" si="74"/>
        <v>0</v>
      </c>
    </row>
    <row r="1093" spans="1:10" x14ac:dyDescent="0.25">
      <c r="A1093" t="str">
        <f t="shared" si="72"/>
        <v>b</v>
      </c>
      <c r="B1093" s="5"/>
      <c r="C1093" s="6" t="s">
        <v>19</v>
      </c>
      <c r="D1093" s="7">
        <f>SUM('დამტკ. ბიუჯ.'!D1093,'ცვლილ. ბიუჯ.'!E1093)</f>
        <v>0</v>
      </c>
      <c r="E1093" s="7">
        <f>SUM('დამტკ. ბიუჯ.'!E1093,'ცვლილ. ბიუჯ.'!F1093)</f>
        <v>0</v>
      </c>
      <c r="F1093" s="7">
        <f>SUM('დამტკ. ბიუჯ.'!F1093,'ცვლილ. ბიუჯ.'!G1093)</f>
        <v>0</v>
      </c>
      <c r="G1093" s="7">
        <f>SUM('დამტკ. ბიუჯ.'!G1093,'ცვლილ. ბიუჯ.'!H1093)</f>
        <v>0</v>
      </c>
      <c r="H1093" s="7">
        <f>SUM('დამტკ. ბიუჯ.'!H1093,'ცვლილ. ბიუჯ.'!I1093)</f>
        <v>0</v>
      </c>
      <c r="I1093" s="7">
        <f t="shared" si="73"/>
        <v>0</v>
      </c>
      <c r="J1093" s="7">
        <f t="shared" si="74"/>
        <v>0</v>
      </c>
    </row>
    <row r="1094" spans="1:10" ht="15.75" thickBot="1" x14ac:dyDescent="0.3">
      <c r="A1094" t="str">
        <f t="shared" si="72"/>
        <v>b</v>
      </c>
      <c r="B1094" s="11"/>
      <c r="C1094" s="12" t="s">
        <v>20</v>
      </c>
      <c r="D1094" s="13">
        <f>SUM('დამტკ. ბიუჯ.'!D1094,'ცვლილ. ბიუჯ.'!E1094)</f>
        <v>0</v>
      </c>
      <c r="E1094" s="13">
        <f>SUM('დამტკ. ბიუჯ.'!E1094,'ცვლილ. ბიუჯ.'!F1094)</f>
        <v>0</v>
      </c>
      <c r="F1094" s="13">
        <f>SUM('დამტკ. ბიუჯ.'!F1094,'ცვლილ. ბიუჯ.'!G1094)</f>
        <v>0</v>
      </c>
      <c r="G1094" s="13">
        <f>SUM('დამტკ. ბიუჯ.'!G1094,'ცვლილ. ბიუჯ.'!H1094)</f>
        <v>0</v>
      </c>
      <c r="H1094" s="13">
        <f>SUM('დამტკ. ბიუჯ.'!H1094,'ცვლილ. ბიუჯ.'!I1094)</f>
        <v>0</v>
      </c>
      <c r="I1094" s="13">
        <f t="shared" si="73"/>
        <v>0</v>
      </c>
      <c r="J1094" s="13">
        <f t="shared" si="74"/>
        <v>0</v>
      </c>
    </row>
    <row r="1095" spans="1:10" ht="31.5" thickTop="1" thickBot="1" x14ac:dyDescent="0.3">
      <c r="A1095" t="str">
        <f t="shared" si="72"/>
        <v>a</v>
      </c>
      <c r="B1095" s="3" t="s">
        <v>174</v>
      </c>
      <c r="C1095" s="14" t="s">
        <v>175</v>
      </c>
      <c r="D1095" s="4">
        <f>SUM('დამტკ. ბიუჯ.'!D1095,'ცვლილ. ბიუჯ.'!E1095)</f>
        <v>261000</v>
      </c>
      <c r="E1095" s="4">
        <f>SUM('დამტკ. ბიუჯ.'!E1095,'ცვლილ. ბიუჯ.'!F1095)</f>
        <v>0</v>
      </c>
      <c r="F1095" s="4">
        <f>SUM('დამტკ. ბიუჯ.'!F1095,'ცვლილ. ბიუჯ.'!G1095)</f>
        <v>0</v>
      </c>
      <c r="G1095" s="4">
        <f>SUM('დამტკ. ბიუჯ.'!G1095,'ცვლილ. ბიუჯ.'!H1095)</f>
        <v>6000</v>
      </c>
      <c r="H1095" s="4">
        <f>SUM('დამტკ. ბიუჯ.'!H1095,'ცვლილ. ბიუჯ.'!I1095)</f>
        <v>255000</v>
      </c>
      <c r="I1095" s="4">
        <f t="shared" si="73"/>
        <v>0</v>
      </c>
      <c r="J1095" s="4">
        <f t="shared" si="74"/>
        <v>6000</v>
      </c>
    </row>
    <row r="1096" spans="1:10" ht="15.75" thickTop="1" x14ac:dyDescent="0.25">
      <c r="A1096" t="str">
        <f t="shared" si="72"/>
        <v>a</v>
      </c>
      <c r="B1096" s="5"/>
      <c r="C1096" s="6" t="s">
        <v>10</v>
      </c>
      <c r="D1096" s="7">
        <f>SUM('დამტკ. ბიუჯ.'!D1096,'ცვლილ. ბიუჯ.'!E1096)</f>
        <v>261000</v>
      </c>
      <c r="E1096" s="7">
        <f>SUM('დამტკ. ბიუჯ.'!E1096,'ცვლილ. ბიუჯ.'!F1096)</f>
        <v>0</v>
      </c>
      <c r="F1096" s="7">
        <f>SUM('დამტკ. ბიუჯ.'!F1096,'ცვლილ. ბიუჯ.'!G1096)</f>
        <v>0</v>
      </c>
      <c r="G1096" s="7">
        <f>SUM('დამტკ. ბიუჯ.'!G1096,'ცვლილ. ბიუჯ.'!H1096)</f>
        <v>6000</v>
      </c>
      <c r="H1096" s="7">
        <f>SUM('დამტკ. ბიუჯ.'!H1096,'ცვლილ. ბიუჯ.'!I1096)</f>
        <v>255000</v>
      </c>
      <c r="I1096" s="7">
        <f t="shared" si="73"/>
        <v>0</v>
      </c>
      <c r="J1096" s="7">
        <f t="shared" si="74"/>
        <v>6000</v>
      </c>
    </row>
    <row r="1097" spans="1:10" x14ac:dyDescent="0.25">
      <c r="A1097" t="str">
        <f t="shared" si="72"/>
        <v>b</v>
      </c>
      <c r="B1097" s="8"/>
      <c r="C1097" s="9" t="s">
        <v>11</v>
      </c>
      <c r="D1097" s="10">
        <f>SUM('დამტკ. ბიუჯ.'!D1097,'ცვლილ. ბიუჯ.'!E1097)</f>
        <v>0</v>
      </c>
      <c r="E1097" s="10">
        <f>SUM('დამტკ. ბიუჯ.'!E1097,'ცვლილ. ბიუჯ.'!F1097)</f>
        <v>0</v>
      </c>
      <c r="F1097" s="10">
        <f>SUM('დამტკ. ბიუჯ.'!F1097,'ცვლილ. ბიუჯ.'!G1097)</f>
        <v>0</v>
      </c>
      <c r="G1097" s="10">
        <f>SUM('დამტკ. ბიუჯ.'!G1097,'ცვლილ. ბიუჯ.'!H1097)</f>
        <v>0</v>
      </c>
      <c r="H1097" s="10">
        <f>SUM('დამტკ. ბიუჯ.'!H1097,'ცვლილ. ბიუჯ.'!I1097)</f>
        <v>0</v>
      </c>
      <c r="I1097" s="10">
        <f t="shared" si="73"/>
        <v>0</v>
      </c>
      <c r="J1097" s="10">
        <f t="shared" si="74"/>
        <v>0</v>
      </c>
    </row>
    <row r="1098" spans="1:10" x14ac:dyDescent="0.25">
      <c r="A1098" t="str">
        <f t="shared" si="72"/>
        <v>a</v>
      </c>
      <c r="B1098" s="8"/>
      <c r="C1098" s="9" t="s">
        <v>12</v>
      </c>
      <c r="D1098" s="10">
        <f>SUM('დამტკ. ბიუჯ.'!D1098,'ცვლილ. ბიუჯ.'!E1098)</f>
        <v>261000</v>
      </c>
      <c r="E1098" s="10">
        <f>SUM('დამტკ. ბიუჯ.'!E1098,'ცვლილ. ბიუჯ.'!F1098)</f>
        <v>0</v>
      </c>
      <c r="F1098" s="10">
        <f>SUM('დამტკ. ბიუჯ.'!F1098,'ცვლილ. ბიუჯ.'!G1098)</f>
        <v>0</v>
      </c>
      <c r="G1098" s="10">
        <f>SUM('დამტკ. ბიუჯ.'!G1098,'ცვლილ. ბიუჯ.'!H1098)</f>
        <v>6000</v>
      </c>
      <c r="H1098" s="10">
        <f>SUM('დამტკ. ბიუჯ.'!H1098,'ცვლილ. ბიუჯ.'!I1098)</f>
        <v>255000</v>
      </c>
      <c r="I1098" s="10">
        <f t="shared" si="73"/>
        <v>0</v>
      </c>
      <c r="J1098" s="10">
        <f t="shared" si="74"/>
        <v>6000</v>
      </c>
    </row>
    <row r="1099" spans="1:10" x14ac:dyDescent="0.25">
      <c r="A1099" t="str">
        <f t="shared" si="72"/>
        <v>b</v>
      </c>
      <c r="B1099" s="8"/>
      <c r="C1099" s="9" t="s">
        <v>13</v>
      </c>
      <c r="D1099" s="10">
        <f>SUM('დამტკ. ბიუჯ.'!D1099,'ცვლილ. ბიუჯ.'!E1099)</f>
        <v>0</v>
      </c>
      <c r="E1099" s="10">
        <f>SUM('დამტკ. ბიუჯ.'!E1099,'ცვლილ. ბიუჯ.'!F1099)</f>
        <v>0</v>
      </c>
      <c r="F1099" s="10">
        <f>SUM('დამტკ. ბიუჯ.'!F1099,'ცვლილ. ბიუჯ.'!G1099)</f>
        <v>0</v>
      </c>
      <c r="G1099" s="10">
        <f>SUM('დამტკ. ბიუჯ.'!G1099,'ცვლილ. ბიუჯ.'!H1099)</f>
        <v>0</v>
      </c>
      <c r="H1099" s="10">
        <f>SUM('დამტკ. ბიუჯ.'!H1099,'ცვლილ. ბიუჯ.'!I1099)</f>
        <v>0</v>
      </c>
      <c r="I1099" s="10">
        <f t="shared" si="73"/>
        <v>0</v>
      </c>
      <c r="J1099" s="10">
        <f t="shared" si="74"/>
        <v>0</v>
      </c>
    </row>
    <row r="1100" spans="1:10" x14ac:dyDescent="0.25">
      <c r="A1100" t="str">
        <f t="shared" si="72"/>
        <v>b</v>
      </c>
      <c r="B1100" s="8"/>
      <c r="C1100" s="9" t="s">
        <v>14</v>
      </c>
      <c r="D1100" s="10">
        <f>SUM('დამტკ. ბიუჯ.'!D1100,'ცვლილ. ბიუჯ.'!E1100)</f>
        <v>0</v>
      </c>
      <c r="E1100" s="10">
        <f>SUM('დამტკ. ბიუჯ.'!E1100,'ცვლილ. ბიუჯ.'!F1100)</f>
        <v>0</v>
      </c>
      <c r="F1100" s="10">
        <f>SUM('დამტკ. ბიუჯ.'!F1100,'ცვლილ. ბიუჯ.'!G1100)</f>
        <v>0</v>
      </c>
      <c r="G1100" s="10">
        <f>SUM('დამტკ. ბიუჯ.'!G1100,'ცვლილ. ბიუჯ.'!H1100)</f>
        <v>0</v>
      </c>
      <c r="H1100" s="10">
        <f>SUM('დამტკ. ბიუჯ.'!H1100,'ცვლილ. ბიუჯ.'!I1100)</f>
        <v>0</v>
      </c>
      <c r="I1100" s="10">
        <f t="shared" si="73"/>
        <v>0</v>
      </c>
      <c r="J1100" s="10">
        <f t="shared" si="74"/>
        <v>0</v>
      </c>
    </row>
    <row r="1101" spans="1:10" x14ac:dyDescent="0.25">
      <c r="A1101" t="str">
        <f t="shared" si="72"/>
        <v>b</v>
      </c>
      <c r="B1101" s="8"/>
      <c r="C1101" s="9" t="s">
        <v>15</v>
      </c>
      <c r="D1101" s="10">
        <f>SUM('დამტკ. ბიუჯ.'!D1101,'ცვლილ. ბიუჯ.'!E1101)</f>
        <v>0</v>
      </c>
      <c r="E1101" s="10">
        <f>SUM('დამტკ. ბიუჯ.'!E1101,'ცვლილ. ბიუჯ.'!F1101)</f>
        <v>0</v>
      </c>
      <c r="F1101" s="10">
        <f>SUM('დამტკ. ბიუჯ.'!F1101,'ცვლილ. ბიუჯ.'!G1101)</f>
        <v>0</v>
      </c>
      <c r="G1101" s="10">
        <f>SUM('დამტკ. ბიუჯ.'!G1101,'ცვლილ. ბიუჯ.'!H1101)</f>
        <v>0</v>
      </c>
      <c r="H1101" s="10">
        <f>SUM('დამტკ. ბიუჯ.'!H1101,'ცვლილ. ბიუჯ.'!I1101)</f>
        <v>0</v>
      </c>
      <c r="I1101" s="10">
        <f t="shared" si="73"/>
        <v>0</v>
      </c>
      <c r="J1101" s="10">
        <f t="shared" si="74"/>
        <v>0</v>
      </c>
    </row>
    <row r="1102" spans="1:10" x14ac:dyDescent="0.25">
      <c r="A1102" t="str">
        <f t="shared" si="72"/>
        <v>b</v>
      </c>
      <c r="B1102" s="8"/>
      <c r="C1102" s="9" t="s">
        <v>16</v>
      </c>
      <c r="D1102" s="10">
        <f>SUM('დამტკ. ბიუჯ.'!D1102,'ცვლილ. ბიუჯ.'!E1102)</f>
        <v>0</v>
      </c>
      <c r="E1102" s="10">
        <f>SUM('დამტკ. ბიუჯ.'!E1102,'ცვლილ. ბიუჯ.'!F1102)</f>
        <v>0</v>
      </c>
      <c r="F1102" s="10">
        <f>SUM('დამტკ. ბიუჯ.'!F1102,'ცვლილ. ბიუჯ.'!G1102)</f>
        <v>0</v>
      </c>
      <c r="G1102" s="10">
        <f>SUM('დამტკ. ბიუჯ.'!G1102,'ცვლილ. ბიუჯ.'!H1102)</f>
        <v>0</v>
      </c>
      <c r="H1102" s="10">
        <f>SUM('დამტკ. ბიუჯ.'!H1102,'ცვლილ. ბიუჯ.'!I1102)</f>
        <v>0</v>
      </c>
      <c r="I1102" s="10">
        <f t="shared" si="73"/>
        <v>0</v>
      </c>
      <c r="J1102" s="10">
        <f t="shared" si="74"/>
        <v>0</v>
      </c>
    </row>
    <row r="1103" spans="1:10" x14ac:dyDescent="0.25">
      <c r="A1103" t="str">
        <f t="shared" si="72"/>
        <v>b</v>
      </c>
      <c r="B1103" s="8"/>
      <c r="C1103" s="9" t="s">
        <v>17</v>
      </c>
      <c r="D1103" s="10">
        <f>SUM('დამტკ. ბიუჯ.'!D1103,'ცვლილ. ბიუჯ.'!E1103)</f>
        <v>0</v>
      </c>
      <c r="E1103" s="10">
        <f>SUM('დამტკ. ბიუჯ.'!E1103,'ცვლილ. ბიუჯ.'!F1103)</f>
        <v>0</v>
      </c>
      <c r="F1103" s="10">
        <f>SUM('დამტკ. ბიუჯ.'!F1103,'ცვლილ. ბიუჯ.'!G1103)</f>
        <v>0</v>
      </c>
      <c r="G1103" s="10">
        <f>SUM('დამტკ. ბიუჯ.'!G1103,'ცვლილ. ბიუჯ.'!H1103)</f>
        <v>0</v>
      </c>
      <c r="H1103" s="10">
        <f>SUM('დამტკ. ბიუჯ.'!H1103,'ცვლილ. ბიუჯ.'!I1103)</f>
        <v>0</v>
      </c>
      <c r="I1103" s="10">
        <f t="shared" si="73"/>
        <v>0</v>
      </c>
      <c r="J1103" s="10">
        <f t="shared" si="74"/>
        <v>0</v>
      </c>
    </row>
    <row r="1104" spans="1:10" x14ac:dyDescent="0.25">
      <c r="A1104" t="str">
        <f t="shared" si="72"/>
        <v>b</v>
      </c>
      <c r="B1104" s="5"/>
      <c r="C1104" s="6" t="s">
        <v>18</v>
      </c>
      <c r="D1104" s="7">
        <f>SUM('დამტკ. ბიუჯ.'!D1104,'ცვლილ. ბიუჯ.'!E1104)</f>
        <v>0</v>
      </c>
      <c r="E1104" s="7">
        <f>SUM('დამტკ. ბიუჯ.'!E1104,'ცვლილ. ბიუჯ.'!F1104)</f>
        <v>0</v>
      </c>
      <c r="F1104" s="7">
        <f>SUM('დამტკ. ბიუჯ.'!F1104,'ცვლილ. ბიუჯ.'!G1104)</f>
        <v>0</v>
      </c>
      <c r="G1104" s="7">
        <f>SUM('დამტკ. ბიუჯ.'!G1104,'ცვლილ. ბიუჯ.'!H1104)</f>
        <v>0</v>
      </c>
      <c r="H1104" s="7">
        <f>SUM('დამტკ. ბიუჯ.'!H1104,'ცვლილ. ბიუჯ.'!I1104)</f>
        <v>0</v>
      </c>
      <c r="I1104" s="7">
        <f t="shared" si="73"/>
        <v>0</v>
      </c>
      <c r="J1104" s="7">
        <f t="shared" si="74"/>
        <v>0</v>
      </c>
    </row>
    <row r="1105" spans="1:10" x14ac:dyDescent="0.25">
      <c r="A1105" t="str">
        <f t="shared" si="72"/>
        <v>b</v>
      </c>
      <c r="B1105" s="5"/>
      <c r="C1105" s="6" t="s">
        <v>19</v>
      </c>
      <c r="D1105" s="7">
        <f>SUM('დამტკ. ბიუჯ.'!D1105,'ცვლილ. ბიუჯ.'!E1105)</f>
        <v>0</v>
      </c>
      <c r="E1105" s="7">
        <f>SUM('დამტკ. ბიუჯ.'!E1105,'ცვლილ. ბიუჯ.'!F1105)</f>
        <v>0</v>
      </c>
      <c r="F1105" s="7">
        <f>SUM('დამტკ. ბიუჯ.'!F1105,'ცვლილ. ბიუჯ.'!G1105)</f>
        <v>0</v>
      </c>
      <c r="G1105" s="7">
        <f>SUM('დამტკ. ბიუჯ.'!G1105,'ცვლილ. ბიუჯ.'!H1105)</f>
        <v>0</v>
      </c>
      <c r="H1105" s="7">
        <f>SUM('დამტკ. ბიუჯ.'!H1105,'ცვლილ. ბიუჯ.'!I1105)</f>
        <v>0</v>
      </c>
      <c r="I1105" s="7">
        <f t="shared" si="73"/>
        <v>0</v>
      </c>
      <c r="J1105" s="7">
        <f t="shared" si="74"/>
        <v>0</v>
      </c>
    </row>
    <row r="1106" spans="1:10" ht="15.75" thickBot="1" x14ac:dyDescent="0.3">
      <c r="A1106" t="str">
        <f t="shared" si="72"/>
        <v>b</v>
      </c>
      <c r="B1106" s="11"/>
      <c r="C1106" s="12" t="s">
        <v>20</v>
      </c>
      <c r="D1106" s="13">
        <f>SUM('დამტკ. ბიუჯ.'!D1106,'ცვლილ. ბიუჯ.'!E1106)</f>
        <v>0</v>
      </c>
      <c r="E1106" s="13">
        <f>SUM('დამტკ. ბიუჯ.'!E1106,'ცვლილ. ბიუჯ.'!F1106)</f>
        <v>0</v>
      </c>
      <c r="F1106" s="13">
        <f>SUM('დამტკ. ბიუჯ.'!F1106,'ცვლილ. ბიუჯ.'!G1106)</f>
        <v>0</v>
      </c>
      <c r="G1106" s="13">
        <f>SUM('დამტკ. ბიუჯ.'!G1106,'ცვლილ. ბიუჯ.'!H1106)</f>
        <v>0</v>
      </c>
      <c r="H1106" s="13">
        <f>SUM('დამტკ. ბიუჯ.'!H1106,'ცვლილ. ბიუჯ.'!I1106)</f>
        <v>0</v>
      </c>
      <c r="I1106" s="13">
        <f t="shared" si="73"/>
        <v>0</v>
      </c>
      <c r="J1106" s="13">
        <f t="shared" si="74"/>
        <v>0</v>
      </c>
    </row>
    <row r="1107" spans="1:10" ht="31.5" thickTop="1" thickBot="1" x14ac:dyDescent="0.3">
      <c r="A1107" t="str">
        <f t="shared" si="72"/>
        <v>a</v>
      </c>
      <c r="B1107" s="3" t="s">
        <v>176</v>
      </c>
      <c r="C1107" s="14" t="s">
        <v>177</v>
      </c>
      <c r="D1107" s="4">
        <f>SUM('დამტკ. ბიუჯ.'!D1107,'ცვლილ. ბიუჯ.'!E1107)</f>
        <v>676000</v>
      </c>
      <c r="E1107" s="4">
        <f>SUM('დამტკ. ბიუჯ.'!E1107,'ცვლილ. ბიუჯ.'!F1107)</f>
        <v>69500</v>
      </c>
      <c r="F1107" s="4">
        <f>SUM('დამტკ. ბიუჯ.'!F1107,'ცვლილ. ბიუჯ.'!G1107)</f>
        <v>170000</v>
      </c>
      <c r="G1107" s="4">
        <f>SUM('დამტკ. ბიუჯ.'!G1107,'ცვლილ. ბიუჯ.'!H1107)</f>
        <v>170000</v>
      </c>
      <c r="H1107" s="4">
        <f>SUM('დამტკ. ბიუჯ.'!H1107,'ცვლილ. ბიუჯ.'!I1107)</f>
        <v>266500</v>
      </c>
      <c r="I1107" s="4">
        <f t="shared" si="73"/>
        <v>239500</v>
      </c>
      <c r="J1107" s="4">
        <f t="shared" si="74"/>
        <v>409500</v>
      </c>
    </row>
    <row r="1108" spans="1:10" ht="15.75" thickTop="1" x14ac:dyDescent="0.25">
      <c r="A1108" t="str">
        <f t="shared" si="72"/>
        <v>a</v>
      </c>
      <c r="B1108" s="5"/>
      <c r="C1108" s="6" t="s">
        <v>10</v>
      </c>
      <c r="D1108" s="7">
        <f>SUM('დამტკ. ბიუჯ.'!D1108,'ცვლილ. ბიუჯ.'!E1108)</f>
        <v>676000</v>
      </c>
      <c r="E1108" s="7">
        <f>SUM('დამტკ. ბიუჯ.'!E1108,'ცვლილ. ბიუჯ.'!F1108)</f>
        <v>69500</v>
      </c>
      <c r="F1108" s="7">
        <f>SUM('დამტკ. ბიუჯ.'!F1108,'ცვლილ. ბიუჯ.'!G1108)</f>
        <v>170000</v>
      </c>
      <c r="G1108" s="7">
        <f>SUM('დამტკ. ბიუჯ.'!G1108,'ცვლილ. ბიუჯ.'!H1108)</f>
        <v>170000</v>
      </c>
      <c r="H1108" s="7">
        <f>SUM('დამტკ. ბიუჯ.'!H1108,'ცვლილ. ბიუჯ.'!I1108)</f>
        <v>266500</v>
      </c>
      <c r="I1108" s="7">
        <f t="shared" si="73"/>
        <v>239500</v>
      </c>
      <c r="J1108" s="7">
        <f t="shared" si="74"/>
        <v>409500</v>
      </c>
    </row>
    <row r="1109" spans="1:10" x14ac:dyDescent="0.25">
      <c r="A1109" t="str">
        <f t="shared" si="72"/>
        <v>b</v>
      </c>
      <c r="B1109" s="8"/>
      <c r="C1109" s="9" t="s">
        <v>11</v>
      </c>
      <c r="D1109" s="10">
        <f>SUM('დამტკ. ბიუჯ.'!D1109,'ცვლილ. ბიუჯ.'!E1109)</f>
        <v>0</v>
      </c>
      <c r="E1109" s="10">
        <f>SUM('დამტკ. ბიუჯ.'!E1109,'ცვლილ. ბიუჯ.'!F1109)</f>
        <v>0</v>
      </c>
      <c r="F1109" s="10">
        <f>SUM('დამტკ. ბიუჯ.'!F1109,'ცვლილ. ბიუჯ.'!G1109)</f>
        <v>0</v>
      </c>
      <c r="G1109" s="10">
        <f>SUM('დამტკ. ბიუჯ.'!G1109,'ცვლილ. ბიუჯ.'!H1109)</f>
        <v>0</v>
      </c>
      <c r="H1109" s="10">
        <f>SUM('დამტკ. ბიუჯ.'!H1109,'ცვლილ. ბიუჯ.'!I1109)</f>
        <v>0</v>
      </c>
      <c r="I1109" s="10">
        <f t="shared" si="73"/>
        <v>0</v>
      </c>
      <c r="J1109" s="10">
        <f t="shared" si="74"/>
        <v>0</v>
      </c>
    </row>
    <row r="1110" spans="1:10" x14ac:dyDescent="0.25">
      <c r="A1110" t="str">
        <f t="shared" si="72"/>
        <v>a</v>
      </c>
      <c r="B1110" s="8"/>
      <c r="C1110" s="9" t="s">
        <v>12</v>
      </c>
      <c r="D1110" s="10">
        <f>SUM('დამტკ. ბიუჯ.'!D1110,'ცვლილ. ბიუჯ.'!E1110)</f>
        <v>653000</v>
      </c>
      <c r="E1110" s="10">
        <f>SUM('დამტკ. ბიუჯ.'!E1110,'ცვლილ. ბიუჯ.'!F1110)</f>
        <v>66500</v>
      </c>
      <c r="F1110" s="10">
        <f>SUM('დამტკ. ბიუჯ.'!F1110,'ცვლილ. ბიუჯ.'!G1110)</f>
        <v>154000</v>
      </c>
      <c r="G1110" s="10">
        <f>SUM('დამტკ. ბიუჯ.'!G1110,'ცვლილ. ბიუჯ.'!H1110)</f>
        <v>170000</v>
      </c>
      <c r="H1110" s="10">
        <f>SUM('დამტკ. ბიუჯ.'!H1110,'ცვლილ. ბიუჯ.'!I1110)</f>
        <v>262500</v>
      </c>
      <c r="I1110" s="10">
        <f t="shared" si="73"/>
        <v>220500</v>
      </c>
      <c r="J1110" s="10">
        <f t="shared" si="74"/>
        <v>390500</v>
      </c>
    </row>
    <row r="1111" spans="1:10" x14ac:dyDescent="0.25">
      <c r="A1111" t="str">
        <f t="shared" si="72"/>
        <v>b</v>
      </c>
      <c r="B1111" s="8"/>
      <c r="C1111" s="9" t="s">
        <v>13</v>
      </c>
      <c r="D1111" s="10">
        <f>SUM('დამტკ. ბიუჯ.'!D1111,'ცვლილ. ბიუჯ.'!E1111)</f>
        <v>0</v>
      </c>
      <c r="E1111" s="10">
        <f>SUM('დამტკ. ბიუჯ.'!E1111,'ცვლილ. ბიუჯ.'!F1111)</f>
        <v>0</v>
      </c>
      <c r="F1111" s="10">
        <f>SUM('დამტკ. ბიუჯ.'!F1111,'ცვლილ. ბიუჯ.'!G1111)</f>
        <v>0</v>
      </c>
      <c r="G1111" s="10">
        <f>SUM('დამტკ. ბიუჯ.'!G1111,'ცვლილ. ბიუჯ.'!H1111)</f>
        <v>0</v>
      </c>
      <c r="H1111" s="10">
        <f>SUM('დამტკ. ბიუჯ.'!H1111,'ცვლილ. ბიუჯ.'!I1111)</f>
        <v>0</v>
      </c>
      <c r="I1111" s="10">
        <f t="shared" si="73"/>
        <v>0</v>
      </c>
      <c r="J1111" s="10">
        <f t="shared" si="74"/>
        <v>0</v>
      </c>
    </row>
    <row r="1112" spans="1:10" x14ac:dyDescent="0.25">
      <c r="A1112" t="str">
        <f t="shared" si="72"/>
        <v>b</v>
      </c>
      <c r="B1112" s="8"/>
      <c r="C1112" s="9" t="s">
        <v>14</v>
      </c>
      <c r="D1112" s="10">
        <f>SUM('დამტკ. ბიუჯ.'!D1112,'ცვლილ. ბიუჯ.'!E1112)</f>
        <v>0</v>
      </c>
      <c r="E1112" s="10">
        <f>SUM('დამტკ. ბიუჯ.'!E1112,'ცვლილ. ბიუჯ.'!F1112)</f>
        <v>0</v>
      </c>
      <c r="F1112" s="10">
        <f>SUM('დამტკ. ბიუჯ.'!F1112,'ცვლილ. ბიუჯ.'!G1112)</f>
        <v>0</v>
      </c>
      <c r="G1112" s="10">
        <f>SUM('დამტკ. ბიუჯ.'!G1112,'ცვლილ. ბიუჯ.'!H1112)</f>
        <v>0</v>
      </c>
      <c r="H1112" s="10">
        <f>SUM('დამტკ. ბიუჯ.'!H1112,'ცვლილ. ბიუჯ.'!I1112)</f>
        <v>0</v>
      </c>
      <c r="I1112" s="10">
        <f t="shared" si="73"/>
        <v>0</v>
      </c>
      <c r="J1112" s="10">
        <f t="shared" si="74"/>
        <v>0</v>
      </c>
    </row>
    <row r="1113" spans="1:10" x14ac:dyDescent="0.25">
      <c r="A1113" t="str">
        <f t="shared" si="72"/>
        <v>b</v>
      </c>
      <c r="B1113" s="8"/>
      <c r="C1113" s="9" t="s">
        <v>15</v>
      </c>
      <c r="D1113" s="10">
        <f>SUM('დამტკ. ბიუჯ.'!D1113,'ცვლილ. ბიუჯ.'!E1113)</f>
        <v>0</v>
      </c>
      <c r="E1113" s="10">
        <f>SUM('დამტკ. ბიუჯ.'!E1113,'ცვლილ. ბიუჯ.'!F1113)</f>
        <v>0</v>
      </c>
      <c r="F1113" s="10">
        <f>SUM('დამტკ. ბიუჯ.'!F1113,'ცვლილ. ბიუჯ.'!G1113)</f>
        <v>0</v>
      </c>
      <c r="G1113" s="10">
        <f>SUM('დამტკ. ბიუჯ.'!G1113,'ცვლილ. ბიუჯ.'!H1113)</f>
        <v>0</v>
      </c>
      <c r="H1113" s="10">
        <f>SUM('დამტკ. ბიუჯ.'!H1113,'ცვლილ. ბიუჯ.'!I1113)</f>
        <v>0</v>
      </c>
      <c r="I1113" s="10">
        <f t="shared" si="73"/>
        <v>0</v>
      </c>
      <c r="J1113" s="10">
        <f t="shared" si="74"/>
        <v>0</v>
      </c>
    </row>
    <row r="1114" spans="1:10" x14ac:dyDescent="0.25">
      <c r="A1114" t="str">
        <f t="shared" si="72"/>
        <v>a</v>
      </c>
      <c r="B1114" s="8"/>
      <c r="C1114" s="9" t="s">
        <v>16</v>
      </c>
      <c r="D1114" s="10">
        <f>SUM('დამტკ. ბიუჯ.'!D1114,'ცვლილ. ბიუჯ.'!E1114)</f>
        <v>13000</v>
      </c>
      <c r="E1114" s="10">
        <f>SUM('დამტკ. ბიუჯ.'!E1114,'ცვლილ. ბიუჯ.'!F1114)</f>
        <v>3000</v>
      </c>
      <c r="F1114" s="10">
        <f>SUM('დამტკ. ბიუჯ.'!F1114,'ცვლილ. ბიუჯ.'!G1114)</f>
        <v>6000</v>
      </c>
      <c r="G1114" s="10">
        <f>SUM('დამტკ. ბიუჯ.'!G1114,'ცვლილ. ბიუჯ.'!H1114)</f>
        <v>0</v>
      </c>
      <c r="H1114" s="10">
        <f>SUM('დამტკ. ბიუჯ.'!H1114,'ცვლილ. ბიუჯ.'!I1114)</f>
        <v>4000</v>
      </c>
      <c r="I1114" s="10">
        <f t="shared" si="73"/>
        <v>9000</v>
      </c>
      <c r="J1114" s="10">
        <f t="shared" si="74"/>
        <v>9000</v>
      </c>
    </row>
    <row r="1115" spans="1:10" x14ac:dyDescent="0.25">
      <c r="A1115" t="str">
        <f t="shared" si="72"/>
        <v>a</v>
      </c>
      <c r="B1115" s="8"/>
      <c r="C1115" s="9" t="s">
        <v>17</v>
      </c>
      <c r="D1115" s="10">
        <f>SUM('დამტკ. ბიუჯ.'!D1115,'ცვლილ. ბიუჯ.'!E1115)</f>
        <v>10000</v>
      </c>
      <c r="E1115" s="10">
        <f>SUM('დამტკ. ბიუჯ.'!E1115,'ცვლილ. ბიუჯ.'!F1115)</f>
        <v>0</v>
      </c>
      <c r="F1115" s="10">
        <f>SUM('დამტკ. ბიუჯ.'!F1115,'ცვლილ. ბიუჯ.'!G1115)</f>
        <v>10000</v>
      </c>
      <c r="G1115" s="10">
        <f>SUM('დამტკ. ბიუჯ.'!G1115,'ცვლილ. ბიუჯ.'!H1115)</f>
        <v>0</v>
      </c>
      <c r="H1115" s="10">
        <f>SUM('დამტკ. ბიუჯ.'!H1115,'ცვლილ. ბიუჯ.'!I1115)</f>
        <v>0</v>
      </c>
      <c r="I1115" s="10">
        <f t="shared" si="73"/>
        <v>10000</v>
      </c>
      <c r="J1115" s="10">
        <f t="shared" si="74"/>
        <v>10000</v>
      </c>
    </row>
    <row r="1116" spans="1:10" x14ac:dyDescent="0.25">
      <c r="A1116" t="str">
        <f t="shared" si="72"/>
        <v>b</v>
      </c>
      <c r="B1116" s="5"/>
      <c r="C1116" s="6" t="s">
        <v>18</v>
      </c>
      <c r="D1116" s="7">
        <f>SUM('დამტკ. ბიუჯ.'!D1116,'ცვლილ. ბიუჯ.'!E1116)</f>
        <v>0</v>
      </c>
      <c r="E1116" s="7">
        <f>SUM('დამტკ. ბიუჯ.'!E1116,'ცვლილ. ბიუჯ.'!F1116)</f>
        <v>0</v>
      </c>
      <c r="F1116" s="7">
        <f>SUM('დამტკ. ბიუჯ.'!F1116,'ცვლილ. ბიუჯ.'!G1116)</f>
        <v>0</v>
      </c>
      <c r="G1116" s="7">
        <f>SUM('დამტკ. ბიუჯ.'!G1116,'ცვლილ. ბიუჯ.'!H1116)</f>
        <v>0</v>
      </c>
      <c r="H1116" s="7">
        <f>SUM('დამტკ. ბიუჯ.'!H1116,'ცვლილ. ბიუჯ.'!I1116)</f>
        <v>0</v>
      </c>
      <c r="I1116" s="7">
        <f t="shared" si="73"/>
        <v>0</v>
      </c>
      <c r="J1116" s="7">
        <f t="shared" si="74"/>
        <v>0</v>
      </c>
    </row>
    <row r="1117" spans="1:10" x14ac:dyDescent="0.25">
      <c r="A1117" t="str">
        <f t="shared" si="72"/>
        <v>b</v>
      </c>
      <c r="B1117" s="5"/>
      <c r="C1117" s="6" t="s">
        <v>19</v>
      </c>
      <c r="D1117" s="7">
        <f>SUM('დამტკ. ბიუჯ.'!D1117,'ცვლილ. ბიუჯ.'!E1117)</f>
        <v>0</v>
      </c>
      <c r="E1117" s="7">
        <f>SUM('დამტკ. ბიუჯ.'!E1117,'ცვლილ. ბიუჯ.'!F1117)</f>
        <v>0</v>
      </c>
      <c r="F1117" s="7">
        <f>SUM('დამტკ. ბიუჯ.'!F1117,'ცვლილ. ბიუჯ.'!G1117)</f>
        <v>0</v>
      </c>
      <c r="G1117" s="7">
        <f>SUM('დამტკ. ბიუჯ.'!G1117,'ცვლილ. ბიუჯ.'!H1117)</f>
        <v>0</v>
      </c>
      <c r="H1117" s="7">
        <f>SUM('დამტკ. ბიუჯ.'!H1117,'ცვლილ. ბიუჯ.'!I1117)</f>
        <v>0</v>
      </c>
      <c r="I1117" s="7">
        <f t="shared" si="73"/>
        <v>0</v>
      </c>
      <c r="J1117" s="7">
        <f t="shared" si="74"/>
        <v>0</v>
      </c>
    </row>
    <row r="1118" spans="1:10" ht="15.75" thickBot="1" x14ac:dyDescent="0.3">
      <c r="A1118" t="str">
        <f t="shared" si="72"/>
        <v>b</v>
      </c>
      <c r="B1118" s="11"/>
      <c r="C1118" s="12" t="s">
        <v>20</v>
      </c>
      <c r="D1118" s="13">
        <f>SUM('დამტკ. ბიუჯ.'!D1118,'ცვლილ. ბიუჯ.'!E1118)</f>
        <v>0</v>
      </c>
      <c r="E1118" s="13">
        <f>SUM('დამტკ. ბიუჯ.'!E1118,'ცვლილ. ბიუჯ.'!F1118)</f>
        <v>0</v>
      </c>
      <c r="F1118" s="13">
        <f>SUM('დამტკ. ბიუჯ.'!F1118,'ცვლილ. ბიუჯ.'!G1118)</f>
        <v>0</v>
      </c>
      <c r="G1118" s="13">
        <f>SUM('დამტკ. ბიუჯ.'!G1118,'ცვლილ. ბიუჯ.'!H1118)</f>
        <v>0</v>
      </c>
      <c r="H1118" s="13">
        <f>SUM('დამტკ. ბიუჯ.'!H1118,'ცვლილ. ბიუჯ.'!I1118)</f>
        <v>0</v>
      </c>
      <c r="I1118" s="13">
        <f t="shared" si="73"/>
        <v>0</v>
      </c>
      <c r="J1118" s="13">
        <f t="shared" si="74"/>
        <v>0</v>
      </c>
    </row>
    <row r="1119" spans="1:10" ht="32.25" customHeight="1" thickTop="1" thickBot="1" x14ac:dyDescent="0.3">
      <c r="A1119" t="str">
        <f t="shared" si="72"/>
        <v>a</v>
      </c>
      <c r="B1119" s="16" t="s">
        <v>178</v>
      </c>
      <c r="C1119" s="4" t="s">
        <v>179</v>
      </c>
      <c r="D1119" s="4">
        <f>SUM('დამტკ. ბიუჯ.'!D1119,'ცვლილ. ბიუჯ.'!E1119)</f>
        <v>575000</v>
      </c>
      <c r="E1119" s="4">
        <f>SUM('დამტკ. ბიუჯ.'!E1119,'ცვლილ. ბიუჯ.'!F1119)</f>
        <v>84000</v>
      </c>
      <c r="F1119" s="4">
        <f>SUM('დამტკ. ბიუჯ.'!F1119,'ცვლილ. ბიუჯ.'!G1119)</f>
        <v>163000</v>
      </c>
      <c r="G1119" s="4">
        <f>SUM('დამტკ. ბიუჯ.'!G1119,'ცვლილ. ბიუჯ.'!H1119)</f>
        <v>163000</v>
      </c>
      <c r="H1119" s="4">
        <f>SUM('დამტკ. ბიუჯ.'!H1119,'ცვლილ. ბიუჯ.'!I1119)</f>
        <v>165000</v>
      </c>
      <c r="I1119" s="4">
        <f t="shared" si="73"/>
        <v>247000</v>
      </c>
      <c r="J1119" s="4">
        <f t="shared" si="74"/>
        <v>410000</v>
      </c>
    </row>
    <row r="1120" spans="1:10" ht="15.75" thickTop="1" x14ac:dyDescent="0.25">
      <c r="A1120" t="str">
        <f t="shared" si="72"/>
        <v>a</v>
      </c>
      <c r="B1120" s="5"/>
      <c r="C1120" s="6" t="s">
        <v>10</v>
      </c>
      <c r="D1120" s="7">
        <f>SUM('დამტკ. ბიუჯ.'!D1120,'ცვლილ. ბიუჯ.'!E1120)</f>
        <v>575000</v>
      </c>
      <c r="E1120" s="7">
        <f>SUM('დამტკ. ბიუჯ.'!E1120,'ცვლილ. ბიუჯ.'!F1120)</f>
        <v>84000</v>
      </c>
      <c r="F1120" s="7">
        <f>SUM('დამტკ. ბიუჯ.'!F1120,'ცვლილ. ბიუჯ.'!G1120)</f>
        <v>163000</v>
      </c>
      <c r="G1120" s="7">
        <f>SUM('დამტკ. ბიუჯ.'!G1120,'ცვლილ. ბიუჯ.'!H1120)</f>
        <v>163000</v>
      </c>
      <c r="H1120" s="7">
        <f>SUM('დამტკ. ბიუჯ.'!H1120,'ცვლილ. ბიუჯ.'!I1120)</f>
        <v>165000</v>
      </c>
      <c r="I1120" s="7">
        <f t="shared" si="73"/>
        <v>247000</v>
      </c>
      <c r="J1120" s="7">
        <f t="shared" si="74"/>
        <v>410000</v>
      </c>
    </row>
    <row r="1121" spans="1:10" x14ac:dyDescent="0.25">
      <c r="A1121" t="str">
        <f t="shared" si="72"/>
        <v>b</v>
      </c>
      <c r="B1121" s="8"/>
      <c r="C1121" s="9" t="s">
        <v>11</v>
      </c>
      <c r="D1121" s="10">
        <f>SUM('დამტკ. ბიუჯ.'!D1121,'ცვლილ. ბიუჯ.'!E1121)</f>
        <v>0</v>
      </c>
      <c r="E1121" s="10">
        <f>SUM('დამტკ. ბიუჯ.'!E1121,'ცვლილ. ბიუჯ.'!F1121)</f>
        <v>0</v>
      </c>
      <c r="F1121" s="10">
        <f>SUM('დამტკ. ბიუჯ.'!F1121,'ცვლილ. ბიუჯ.'!G1121)</f>
        <v>0</v>
      </c>
      <c r="G1121" s="10">
        <f>SUM('დამტკ. ბიუჯ.'!G1121,'ცვლილ. ბიუჯ.'!H1121)</f>
        <v>0</v>
      </c>
      <c r="H1121" s="10">
        <f>SUM('დამტკ. ბიუჯ.'!H1121,'ცვლილ. ბიუჯ.'!I1121)</f>
        <v>0</v>
      </c>
      <c r="I1121" s="10">
        <f t="shared" si="73"/>
        <v>0</v>
      </c>
      <c r="J1121" s="10">
        <f t="shared" si="74"/>
        <v>0</v>
      </c>
    </row>
    <row r="1122" spans="1:10" x14ac:dyDescent="0.25">
      <c r="A1122" t="str">
        <f t="shared" si="72"/>
        <v>a</v>
      </c>
      <c r="B1122" s="8"/>
      <c r="C1122" s="9" t="s">
        <v>12</v>
      </c>
      <c r="D1122" s="10">
        <f>SUM('დამტკ. ბიუჯ.'!D1122,'ცვლილ. ბიუჯ.'!E1122)</f>
        <v>575000</v>
      </c>
      <c r="E1122" s="10">
        <f>SUM('დამტკ. ბიუჯ.'!E1122,'ცვლილ. ბიუჯ.'!F1122)</f>
        <v>84000</v>
      </c>
      <c r="F1122" s="10">
        <f>SUM('დამტკ. ბიუჯ.'!F1122,'ცვლილ. ბიუჯ.'!G1122)</f>
        <v>163000</v>
      </c>
      <c r="G1122" s="10">
        <f>SUM('დამტკ. ბიუჯ.'!G1122,'ცვლილ. ბიუჯ.'!H1122)</f>
        <v>163000</v>
      </c>
      <c r="H1122" s="10">
        <f>SUM('დამტკ. ბიუჯ.'!H1122,'ცვლილ. ბიუჯ.'!I1122)</f>
        <v>165000</v>
      </c>
      <c r="I1122" s="10">
        <f t="shared" si="73"/>
        <v>247000</v>
      </c>
      <c r="J1122" s="10">
        <f t="shared" si="74"/>
        <v>410000</v>
      </c>
    </row>
    <row r="1123" spans="1:10" x14ac:dyDescent="0.25">
      <c r="A1123" t="str">
        <f t="shared" si="72"/>
        <v>b</v>
      </c>
      <c r="B1123" s="8"/>
      <c r="C1123" s="9" t="s">
        <v>13</v>
      </c>
      <c r="D1123" s="10">
        <f>SUM('დამტკ. ბიუჯ.'!D1123,'ცვლილ. ბიუჯ.'!E1123)</f>
        <v>0</v>
      </c>
      <c r="E1123" s="10">
        <f>SUM('დამტკ. ბიუჯ.'!E1123,'ცვლილ. ბიუჯ.'!F1123)</f>
        <v>0</v>
      </c>
      <c r="F1123" s="10">
        <f>SUM('დამტკ. ბიუჯ.'!F1123,'ცვლილ. ბიუჯ.'!G1123)</f>
        <v>0</v>
      </c>
      <c r="G1123" s="10">
        <f>SUM('დამტკ. ბიუჯ.'!G1123,'ცვლილ. ბიუჯ.'!H1123)</f>
        <v>0</v>
      </c>
      <c r="H1123" s="10">
        <f>SUM('დამტკ. ბიუჯ.'!H1123,'ცვლილ. ბიუჯ.'!I1123)</f>
        <v>0</v>
      </c>
      <c r="I1123" s="10">
        <f t="shared" si="73"/>
        <v>0</v>
      </c>
      <c r="J1123" s="10">
        <f t="shared" si="74"/>
        <v>0</v>
      </c>
    </row>
    <row r="1124" spans="1:10" x14ac:dyDescent="0.25">
      <c r="A1124" t="str">
        <f t="shared" si="72"/>
        <v>b</v>
      </c>
      <c r="B1124" s="8"/>
      <c r="C1124" s="9" t="s">
        <v>14</v>
      </c>
      <c r="D1124" s="10">
        <f>SUM('დამტკ. ბიუჯ.'!D1124,'ცვლილ. ბიუჯ.'!E1124)</f>
        <v>0</v>
      </c>
      <c r="E1124" s="10">
        <f>SUM('დამტკ. ბიუჯ.'!E1124,'ცვლილ. ბიუჯ.'!F1124)</f>
        <v>0</v>
      </c>
      <c r="F1124" s="10">
        <f>SUM('დამტკ. ბიუჯ.'!F1124,'ცვლილ. ბიუჯ.'!G1124)</f>
        <v>0</v>
      </c>
      <c r="G1124" s="10">
        <f>SUM('დამტკ. ბიუჯ.'!G1124,'ცვლილ. ბიუჯ.'!H1124)</f>
        <v>0</v>
      </c>
      <c r="H1124" s="10">
        <f>SUM('დამტკ. ბიუჯ.'!H1124,'ცვლილ. ბიუჯ.'!I1124)</f>
        <v>0</v>
      </c>
      <c r="I1124" s="10">
        <f t="shared" si="73"/>
        <v>0</v>
      </c>
      <c r="J1124" s="10">
        <f t="shared" si="74"/>
        <v>0</v>
      </c>
    </row>
    <row r="1125" spans="1:10" x14ac:dyDescent="0.25">
      <c r="A1125" t="str">
        <f t="shared" si="72"/>
        <v>b</v>
      </c>
      <c r="B1125" s="8"/>
      <c r="C1125" s="9" t="s">
        <v>15</v>
      </c>
      <c r="D1125" s="10">
        <f>SUM('დამტკ. ბიუჯ.'!D1125,'ცვლილ. ბიუჯ.'!E1125)</f>
        <v>0</v>
      </c>
      <c r="E1125" s="10">
        <f>SUM('დამტკ. ბიუჯ.'!E1125,'ცვლილ. ბიუჯ.'!F1125)</f>
        <v>0</v>
      </c>
      <c r="F1125" s="10">
        <f>SUM('დამტკ. ბიუჯ.'!F1125,'ცვლილ. ბიუჯ.'!G1125)</f>
        <v>0</v>
      </c>
      <c r="G1125" s="10">
        <f>SUM('დამტკ. ბიუჯ.'!G1125,'ცვლილ. ბიუჯ.'!H1125)</f>
        <v>0</v>
      </c>
      <c r="H1125" s="10">
        <f>SUM('დამტკ. ბიუჯ.'!H1125,'ცვლილ. ბიუჯ.'!I1125)</f>
        <v>0</v>
      </c>
      <c r="I1125" s="10">
        <f t="shared" si="73"/>
        <v>0</v>
      </c>
      <c r="J1125" s="10">
        <f t="shared" si="74"/>
        <v>0</v>
      </c>
    </row>
    <row r="1126" spans="1:10" x14ac:dyDescent="0.25">
      <c r="A1126" t="str">
        <f t="shared" si="72"/>
        <v>b</v>
      </c>
      <c r="B1126" s="8"/>
      <c r="C1126" s="9" t="s">
        <v>16</v>
      </c>
      <c r="D1126" s="10">
        <f>SUM('დამტკ. ბიუჯ.'!D1126,'ცვლილ. ბიუჯ.'!E1126)</f>
        <v>0</v>
      </c>
      <c r="E1126" s="10">
        <f>SUM('დამტკ. ბიუჯ.'!E1126,'ცვლილ. ბიუჯ.'!F1126)</f>
        <v>0</v>
      </c>
      <c r="F1126" s="10">
        <f>SUM('დამტკ. ბიუჯ.'!F1126,'ცვლილ. ბიუჯ.'!G1126)</f>
        <v>0</v>
      </c>
      <c r="G1126" s="10">
        <f>SUM('დამტკ. ბიუჯ.'!G1126,'ცვლილ. ბიუჯ.'!H1126)</f>
        <v>0</v>
      </c>
      <c r="H1126" s="10">
        <f>SUM('დამტკ. ბიუჯ.'!H1126,'ცვლილ. ბიუჯ.'!I1126)</f>
        <v>0</v>
      </c>
      <c r="I1126" s="10">
        <f t="shared" si="73"/>
        <v>0</v>
      </c>
      <c r="J1126" s="10">
        <f t="shared" si="74"/>
        <v>0</v>
      </c>
    </row>
    <row r="1127" spans="1:10" x14ac:dyDescent="0.25">
      <c r="A1127" t="str">
        <f t="shared" si="72"/>
        <v>b</v>
      </c>
      <c r="B1127" s="8"/>
      <c r="C1127" s="9" t="s">
        <v>17</v>
      </c>
      <c r="D1127" s="10">
        <f>SUM('დამტკ. ბიუჯ.'!D1127,'ცვლილ. ბიუჯ.'!E1127)</f>
        <v>0</v>
      </c>
      <c r="E1127" s="10">
        <f>SUM('დამტკ. ბიუჯ.'!E1127,'ცვლილ. ბიუჯ.'!F1127)</f>
        <v>0</v>
      </c>
      <c r="F1127" s="10">
        <f>SUM('დამტკ. ბიუჯ.'!F1127,'ცვლილ. ბიუჯ.'!G1127)</f>
        <v>0</v>
      </c>
      <c r="G1127" s="10">
        <f>SUM('დამტკ. ბიუჯ.'!G1127,'ცვლილ. ბიუჯ.'!H1127)</f>
        <v>0</v>
      </c>
      <c r="H1127" s="10">
        <f>SUM('დამტკ. ბიუჯ.'!H1127,'ცვლილ. ბიუჯ.'!I1127)</f>
        <v>0</v>
      </c>
      <c r="I1127" s="10">
        <f t="shared" si="73"/>
        <v>0</v>
      </c>
      <c r="J1127" s="10">
        <f t="shared" si="74"/>
        <v>0</v>
      </c>
    </row>
    <row r="1128" spans="1:10" x14ac:dyDescent="0.25">
      <c r="A1128" t="str">
        <f t="shared" si="72"/>
        <v>b</v>
      </c>
      <c r="B1128" s="5"/>
      <c r="C1128" s="6" t="s">
        <v>18</v>
      </c>
      <c r="D1128" s="7">
        <f>SUM('დამტკ. ბიუჯ.'!D1128,'ცვლილ. ბიუჯ.'!E1128)</f>
        <v>0</v>
      </c>
      <c r="E1128" s="7">
        <f>SUM('დამტკ. ბიუჯ.'!E1128,'ცვლილ. ბიუჯ.'!F1128)</f>
        <v>0</v>
      </c>
      <c r="F1128" s="7">
        <f>SUM('დამტკ. ბიუჯ.'!F1128,'ცვლილ. ბიუჯ.'!G1128)</f>
        <v>0</v>
      </c>
      <c r="G1128" s="7">
        <f>SUM('დამტკ. ბიუჯ.'!G1128,'ცვლილ. ბიუჯ.'!H1128)</f>
        <v>0</v>
      </c>
      <c r="H1128" s="7">
        <f>SUM('დამტკ. ბიუჯ.'!H1128,'ცვლილ. ბიუჯ.'!I1128)</f>
        <v>0</v>
      </c>
      <c r="I1128" s="7">
        <f t="shared" si="73"/>
        <v>0</v>
      </c>
      <c r="J1128" s="7">
        <f t="shared" si="74"/>
        <v>0</v>
      </c>
    </row>
    <row r="1129" spans="1:10" x14ac:dyDescent="0.25">
      <c r="A1129" t="str">
        <f t="shared" si="72"/>
        <v>b</v>
      </c>
      <c r="B1129" s="5"/>
      <c r="C1129" s="6" t="s">
        <v>19</v>
      </c>
      <c r="D1129" s="7">
        <f>SUM('დამტკ. ბიუჯ.'!D1129,'ცვლილ. ბიუჯ.'!E1129)</f>
        <v>0</v>
      </c>
      <c r="E1129" s="7">
        <f>SUM('დამტკ. ბიუჯ.'!E1129,'ცვლილ. ბიუჯ.'!F1129)</f>
        <v>0</v>
      </c>
      <c r="F1129" s="7">
        <f>SUM('დამტკ. ბიუჯ.'!F1129,'ცვლილ. ბიუჯ.'!G1129)</f>
        <v>0</v>
      </c>
      <c r="G1129" s="7">
        <f>SUM('დამტკ. ბიუჯ.'!G1129,'ცვლილ. ბიუჯ.'!H1129)</f>
        <v>0</v>
      </c>
      <c r="H1129" s="7">
        <f>SUM('დამტკ. ბიუჯ.'!H1129,'ცვლილ. ბიუჯ.'!I1129)</f>
        <v>0</v>
      </c>
      <c r="I1129" s="7">
        <f t="shared" si="73"/>
        <v>0</v>
      </c>
      <c r="J1129" s="7">
        <f t="shared" si="74"/>
        <v>0</v>
      </c>
    </row>
    <row r="1130" spans="1:10" ht="15.75" thickBot="1" x14ac:dyDescent="0.3">
      <c r="A1130" t="str">
        <f t="shared" si="72"/>
        <v>b</v>
      </c>
      <c r="B1130" s="11"/>
      <c r="C1130" s="12" t="s">
        <v>20</v>
      </c>
      <c r="D1130" s="13">
        <f>SUM('დამტკ. ბიუჯ.'!D1130,'ცვლილ. ბიუჯ.'!E1130)</f>
        <v>0</v>
      </c>
      <c r="E1130" s="13">
        <f>SUM('დამტკ. ბიუჯ.'!E1130,'ცვლილ. ბიუჯ.'!F1130)</f>
        <v>0</v>
      </c>
      <c r="F1130" s="13">
        <f>SUM('დამტკ. ბიუჯ.'!F1130,'ცვლილ. ბიუჯ.'!G1130)</f>
        <v>0</v>
      </c>
      <c r="G1130" s="13">
        <f>SUM('დამტკ. ბიუჯ.'!G1130,'ცვლილ. ბიუჯ.'!H1130)</f>
        <v>0</v>
      </c>
      <c r="H1130" s="13">
        <f>SUM('დამტკ. ბიუჯ.'!H1130,'ცვლილ. ბიუჯ.'!I1130)</f>
        <v>0</v>
      </c>
      <c r="I1130" s="13">
        <f t="shared" si="73"/>
        <v>0</v>
      </c>
      <c r="J1130" s="13">
        <f t="shared" si="74"/>
        <v>0</v>
      </c>
    </row>
    <row r="1131" spans="1:10" ht="31.5" thickTop="1" thickBot="1" x14ac:dyDescent="0.3">
      <c r="A1131" t="str">
        <f t="shared" si="72"/>
        <v>a</v>
      </c>
      <c r="B1131" s="3" t="s">
        <v>180</v>
      </c>
      <c r="C1131" s="14" t="s">
        <v>181</v>
      </c>
      <c r="D1131" s="4">
        <f>SUM('დამტკ. ბიუჯ.'!D1131,'ცვლილ. ბიუჯ.'!E1131)</f>
        <v>2014000</v>
      </c>
      <c r="E1131" s="4">
        <f>SUM('დამტკ. ბიუჯ.'!E1131,'ცვლილ. ბიუჯ.'!F1131)</f>
        <v>0</v>
      </c>
      <c r="F1131" s="4">
        <f>SUM('დამტკ. ბიუჯ.'!F1131,'ცვლილ. ბიუჯ.'!G1131)</f>
        <v>79000</v>
      </c>
      <c r="G1131" s="4">
        <f>SUM('დამტკ. ბიუჯ.'!G1131,'ცვლილ. ბიუჯ.'!H1131)</f>
        <v>500000</v>
      </c>
      <c r="H1131" s="4">
        <f>SUM('დამტკ. ბიუჯ.'!H1131,'ცვლილ. ბიუჯ.'!I1131)</f>
        <v>1435000</v>
      </c>
      <c r="I1131" s="4">
        <f t="shared" si="73"/>
        <v>79000</v>
      </c>
      <c r="J1131" s="4">
        <f t="shared" si="74"/>
        <v>579000</v>
      </c>
    </row>
    <row r="1132" spans="1:10" ht="15.75" thickTop="1" x14ac:dyDescent="0.25">
      <c r="A1132" t="str">
        <f t="shared" si="72"/>
        <v>a</v>
      </c>
      <c r="B1132" s="5"/>
      <c r="C1132" s="6" t="s">
        <v>10</v>
      </c>
      <c r="D1132" s="7">
        <f>SUM('დამტკ. ბიუჯ.'!D1132,'ცვლილ. ბიუჯ.'!E1132)</f>
        <v>2014000</v>
      </c>
      <c r="E1132" s="7">
        <f>SUM('დამტკ. ბიუჯ.'!E1132,'ცვლილ. ბიუჯ.'!F1132)</f>
        <v>0</v>
      </c>
      <c r="F1132" s="7">
        <f>SUM('დამტკ. ბიუჯ.'!F1132,'ცვლილ. ბიუჯ.'!G1132)</f>
        <v>79000</v>
      </c>
      <c r="G1132" s="7">
        <f>SUM('დამტკ. ბიუჯ.'!G1132,'ცვლილ. ბიუჯ.'!H1132)</f>
        <v>500000</v>
      </c>
      <c r="H1132" s="7">
        <f>SUM('დამტკ. ბიუჯ.'!H1132,'ცვლილ. ბიუჯ.'!I1132)</f>
        <v>1435000</v>
      </c>
      <c r="I1132" s="7">
        <f t="shared" si="73"/>
        <v>79000</v>
      </c>
      <c r="J1132" s="7">
        <f t="shared" si="74"/>
        <v>579000</v>
      </c>
    </row>
    <row r="1133" spans="1:10" x14ac:dyDescent="0.25">
      <c r="A1133" t="str">
        <f t="shared" si="72"/>
        <v>b</v>
      </c>
      <c r="B1133" s="8"/>
      <c r="C1133" s="9" t="s">
        <v>11</v>
      </c>
      <c r="D1133" s="10">
        <f>SUM('დამტკ. ბიუჯ.'!D1133,'ცვლილ. ბიუჯ.'!E1133)</f>
        <v>0</v>
      </c>
      <c r="E1133" s="10">
        <f>SUM('დამტკ. ბიუჯ.'!E1133,'ცვლილ. ბიუჯ.'!F1133)</f>
        <v>0</v>
      </c>
      <c r="F1133" s="10">
        <f>SUM('დამტკ. ბიუჯ.'!F1133,'ცვლილ. ბიუჯ.'!G1133)</f>
        <v>0</v>
      </c>
      <c r="G1133" s="10">
        <f>SUM('დამტკ. ბიუჯ.'!G1133,'ცვლილ. ბიუჯ.'!H1133)</f>
        <v>0</v>
      </c>
      <c r="H1133" s="10">
        <f>SUM('დამტკ. ბიუჯ.'!H1133,'ცვლილ. ბიუჯ.'!I1133)</f>
        <v>0</v>
      </c>
      <c r="I1133" s="10">
        <f t="shared" si="73"/>
        <v>0</v>
      </c>
      <c r="J1133" s="10">
        <f t="shared" si="74"/>
        <v>0</v>
      </c>
    </row>
    <row r="1134" spans="1:10" x14ac:dyDescent="0.25">
      <c r="A1134" t="str">
        <f t="shared" si="72"/>
        <v>a</v>
      </c>
      <c r="B1134" s="8"/>
      <c r="C1134" s="9" t="s">
        <v>12</v>
      </c>
      <c r="D1134" s="10">
        <f>SUM('დამტკ. ბიუჯ.'!D1134,'ცვლილ. ბიუჯ.'!E1134)</f>
        <v>1914000</v>
      </c>
      <c r="E1134" s="10">
        <f>SUM('დამტკ. ბიუჯ.'!E1134,'ცვლილ. ბიუჯ.'!F1134)</f>
        <v>0</v>
      </c>
      <c r="F1134" s="10">
        <f>SUM('დამტკ. ბიუჯ.'!F1134,'ცვლილ. ბიუჯ.'!G1134)</f>
        <v>79000</v>
      </c>
      <c r="G1134" s="10">
        <f>SUM('დამტკ. ბიუჯ.'!G1134,'ცვლილ. ბიუჯ.'!H1134)</f>
        <v>400000</v>
      </c>
      <c r="H1134" s="10">
        <f>SUM('დამტკ. ბიუჯ.'!H1134,'ცვლილ. ბიუჯ.'!I1134)</f>
        <v>1435000</v>
      </c>
      <c r="I1134" s="10">
        <f t="shared" si="73"/>
        <v>79000</v>
      </c>
      <c r="J1134" s="10">
        <f t="shared" si="74"/>
        <v>479000</v>
      </c>
    </row>
    <row r="1135" spans="1:10" x14ac:dyDescent="0.25">
      <c r="A1135" t="str">
        <f t="shared" si="72"/>
        <v>b</v>
      </c>
      <c r="B1135" s="8"/>
      <c r="C1135" s="9" t="s">
        <v>13</v>
      </c>
      <c r="D1135" s="10">
        <f>SUM('დამტკ. ბიუჯ.'!D1135,'ცვლილ. ბიუჯ.'!E1135)</f>
        <v>0</v>
      </c>
      <c r="E1135" s="10">
        <f>SUM('დამტკ. ბიუჯ.'!E1135,'ცვლილ. ბიუჯ.'!F1135)</f>
        <v>0</v>
      </c>
      <c r="F1135" s="10">
        <f>SUM('დამტკ. ბიუჯ.'!F1135,'ცვლილ. ბიუჯ.'!G1135)</f>
        <v>0</v>
      </c>
      <c r="G1135" s="10">
        <f>SUM('დამტკ. ბიუჯ.'!G1135,'ცვლილ. ბიუჯ.'!H1135)</f>
        <v>0</v>
      </c>
      <c r="H1135" s="10">
        <f>SUM('დამტკ. ბიუჯ.'!H1135,'ცვლილ. ბიუჯ.'!I1135)</f>
        <v>0</v>
      </c>
      <c r="I1135" s="10">
        <f t="shared" si="73"/>
        <v>0</v>
      </c>
      <c r="J1135" s="10">
        <f t="shared" si="74"/>
        <v>0</v>
      </c>
    </row>
    <row r="1136" spans="1:10" x14ac:dyDescent="0.25">
      <c r="A1136" t="str">
        <f t="shared" ref="A1136:A1142" si="75">IF(OR(D1136&lt;&gt;0,E1136&lt;&gt;0,F1136&lt;&gt;0,G1136&lt;&gt;0,H1136&lt;&gt;0,),"a","b")</f>
        <v>b</v>
      </c>
      <c r="B1136" s="8"/>
      <c r="C1136" s="9" t="s">
        <v>14</v>
      </c>
      <c r="D1136" s="10">
        <f>SUM('დამტკ. ბიუჯ.'!D1136,'ცვლილ. ბიუჯ.'!E1136)</f>
        <v>0</v>
      </c>
      <c r="E1136" s="10">
        <f>SUM('დამტკ. ბიუჯ.'!E1136,'ცვლილ. ბიუჯ.'!F1136)</f>
        <v>0</v>
      </c>
      <c r="F1136" s="10">
        <f>SUM('დამტკ. ბიუჯ.'!F1136,'ცვლილ. ბიუჯ.'!G1136)</f>
        <v>0</v>
      </c>
      <c r="G1136" s="10">
        <f>SUM('დამტკ. ბიუჯ.'!G1136,'ცვლილ. ბიუჯ.'!H1136)</f>
        <v>0</v>
      </c>
      <c r="H1136" s="10">
        <f>SUM('დამტკ. ბიუჯ.'!H1136,'ცვლილ. ბიუჯ.'!I1136)</f>
        <v>0</v>
      </c>
      <c r="I1136" s="10">
        <f t="shared" ref="I1136:I1142" si="76">SUM(E1136,F1136)</f>
        <v>0</v>
      </c>
      <c r="J1136" s="10">
        <f t="shared" ref="J1136:J1142" si="77">SUM(E1136,F1136,G1136)</f>
        <v>0</v>
      </c>
    </row>
    <row r="1137" spans="1:10" x14ac:dyDescent="0.25">
      <c r="A1137" t="str">
        <f t="shared" si="75"/>
        <v>b</v>
      </c>
      <c r="B1137" s="8"/>
      <c r="C1137" s="9" t="s">
        <v>15</v>
      </c>
      <c r="D1137" s="10">
        <f>SUM('დამტკ. ბიუჯ.'!D1137,'ცვლილ. ბიუჯ.'!E1137)</f>
        <v>0</v>
      </c>
      <c r="E1137" s="10">
        <f>SUM('დამტკ. ბიუჯ.'!E1137,'ცვლილ. ბიუჯ.'!F1137)</f>
        <v>0</v>
      </c>
      <c r="F1137" s="10">
        <f>SUM('დამტკ. ბიუჯ.'!F1137,'ცვლილ. ბიუჯ.'!G1137)</f>
        <v>0</v>
      </c>
      <c r="G1137" s="10">
        <f>SUM('დამტკ. ბიუჯ.'!G1137,'ცვლილ. ბიუჯ.'!H1137)</f>
        <v>0</v>
      </c>
      <c r="H1137" s="10">
        <f>SUM('დამტკ. ბიუჯ.'!H1137,'ცვლილ. ბიუჯ.'!I1137)</f>
        <v>0</v>
      </c>
      <c r="I1137" s="10">
        <f t="shared" si="76"/>
        <v>0</v>
      </c>
      <c r="J1137" s="10">
        <f t="shared" si="77"/>
        <v>0</v>
      </c>
    </row>
    <row r="1138" spans="1:10" x14ac:dyDescent="0.25">
      <c r="A1138" t="str">
        <f t="shared" si="75"/>
        <v>b</v>
      </c>
      <c r="B1138" s="8"/>
      <c r="C1138" s="9" t="s">
        <v>16</v>
      </c>
      <c r="D1138" s="10">
        <f>SUM('დამტკ. ბიუჯ.'!D1138,'ცვლილ. ბიუჯ.'!E1138)</f>
        <v>0</v>
      </c>
      <c r="E1138" s="10">
        <f>SUM('დამტკ. ბიუჯ.'!E1138,'ცვლილ. ბიუჯ.'!F1138)</f>
        <v>0</v>
      </c>
      <c r="F1138" s="10">
        <f>SUM('დამტკ. ბიუჯ.'!F1138,'ცვლილ. ბიუჯ.'!G1138)</f>
        <v>0</v>
      </c>
      <c r="G1138" s="10">
        <f>SUM('დამტკ. ბიუჯ.'!G1138,'ცვლილ. ბიუჯ.'!H1138)</f>
        <v>0</v>
      </c>
      <c r="H1138" s="10">
        <f>SUM('დამტკ. ბიუჯ.'!H1138,'ცვლილ. ბიუჯ.'!I1138)</f>
        <v>0</v>
      </c>
      <c r="I1138" s="10">
        <f t="shared" si="76"/>
        <v>0</v>
      </c>
      <c r="J1138" s="10">
        <f t="shared" si="77"/>
        <v>0</v>
      </c>
    </row>
    <row r="1139" spans="1:10" x14ac:dyDescent="0.25">
      <c r="A1139" t="str">
        <f t="shared" si="75"/>
        <v>a</v>
      </c>
      <c r="B1139" s="8"/>
      <c r="C1139" s="9" t="s">
        <v>17</v>
      </c>
      <c r="D1139" s="10">
        <f>SUM('დამტკ. ბიუჯ.'!D1139,'ცვლილ. ბიუჯ.'!E1139)</f>
        <v>100000</v>
      </c>
      <c r="E1139" s="10">
        <f>SUM('დამტკ. ბიუჯ.'!E1139,'ცვლილ. ბიუჯ.'!F1139)</f>
        <v>0</v>
      </c>
      <c r="F1139" s="10">
        <f>SUM('დამტკ. ბიუჯ.'!F1139,'ცვლილ. ბიუჯ.'!G1139)</f>
        <v>0</v>
      </c>
      <c r="G1139" s="10">
        <f>SUM('დამტკ. ბიუჯ.'!G1139,'ცვლილ. ბიუჯ.'!H1139)</f>
        <v>100000</v>
      </c>
      <c r="H1139" s="10">
        <f>SUM('დამტკ. ბიუჯ.'!H1139,'ცვლილ. ბიუჯ.'!I1139)</f>
        <v>0</v>
      </c>
      <c r="I1139" s="10">
        <f t="shared" si="76"/>
        <v>0</v>
      </c>
      <c r="J1139" s="10">
        <f t="shared" si="77"/>
        <v>100000</v>
      </c>
    </row>
    <row r="1140" spans="1:10" x14ac:dyDescent="0.25">
      <c r="A1140" t="str">
        <f t="shared" si="75"/>
        <v>b</v>
      </c>
      <c r="B1140" s="5"/>
      <c r="C1140" s="6" t="s">
        <v>18</v>
      </c>
      <c r="D1140" s="7">
        <f>SUM('დამტკ. ბიუჯ.'!D1140,'ცვლილ. ბიუჯ.'!E1140)</f>
        <v>0</v>
      </c>
      <c r="E1140" s="10">
        <f>SUM('დამტკ. ბიუჯ.'!E1140,'ცვლილ. ბიუჯ.'!F1140)</f>
        <v>0</v>
      </c>
      <c r="F1140" s="10">
        <f>SUM('დამტკ. ბიუჯ.'!F1140,'ცვლილ. ბიუჯ.'!G1140)</f>
        <v>0</v>
      </c>
      <c r="G1140" s="10">
        <f>SUM('დამტკ. ბიუჯ.'!G1140,'ცვლილ. ბიუჯ.'!H1140)</f>
        <v>0</v>
      </c>
      <c r="H1140" s="10">
        <f>SUM('დამტკ. ბიუჯ.'!H1140,'ცვლილ. ბიუჯ.'!I1140)</f>
        <v>0</v>
      </c>
      <c r="I1140" s="7">
        <f t="shared" si="76"/>
        <v>0</v>
      </c>
      <c r="J1140" s="7">
        <f t="shared" si="77"/>
        <v>0</v>
      </c>
    </row>
    <row r="1141" spans="1:10" x14ac:dyDescent="0.25">
      <c r="A1141" t="str">
        <f t="shared" si="75"/>
        <v>b</v>
      </c>
      <c r="B1141" s="5"/>
      <c r="C1141" s="6" t="s">
        <v>19</v>
      </c>
      <c r="D1141" s="7">
        <f>SUM('დამტკ. ბიუჯ.'!D1141,'ცვლილ. ბიუჯ.'!E1141)</f>
        <v>0</v>
      </c>
      <c r="E1141" s="10">
        <f>SUM('დამტკ. ბიუჯ.'!E1141,'ცვლილ. ბიუჯ.'!F1141)</f>
        <v>0</v>
      </c>
      <c r="F1141" s="10">
        <f>SUM('დამტკ. ბიუჯ.'!F1141,'ცვლილ. ბიუჯ.'!G1141)</f>
        <v>0</v>
      </c>
      <c r="G1141" s="10">
        <f>SUM('დამტკ. ბიუჯ.'!G1141,'ცვლილ. ბიუჯ.'!H1141)</f>
        <v>0</v>
      </c>
      <c r="H1141" s="10">
        <f>SUM('დამტკ. ბიუჯ.'!H1141,'ცვლილ. ბიუჯ.'!I1141)</f>
        <v>0</v>
      </c>
      <c r="I1141" s="7">
        <f t="shared" si="76"/>
        <v>0</v>
      </c>
      <c r="J1141" s="7">
        <f t="shared" si="77"/>
        <v>0</v>
      </c>
    </row>
    <row r="1142" spans="1:10" ht="15.75" thickBot="1" x14ac:dyDescent="0.3">
      <c r="A1142" t="str">
        <f t="shared" si="75"/>
        <v>b</v>
      </c>
      <c r="B1142" s="11"/>
      <c r="C1142" s="12" t="s">
        <v>20</v>
      </c>
      <c r="D1142" s="13">
        <f>SUM('დამტკ. ბიუჯ.'!D1142,'ცვლილ. ბიუჯ.'!E1142)</f>
        <v>0</v>
      </c>
      <c r="E1142" s="10">
        <f>SUM('დამტკ. ბიუჯ.'!E1142,'ცვლილ. ბიუჯ.'!F1142)</f>
        <v>0</v>
      </c>
      <c r="F1142" s="10">
        <f>SUM('დამტკ. ბიუჯ.'!F1142,'ცვლილ. ბიუჯ.'!G1142)</f>
        <v>0</v>
      </c>
      <c r="G1142" s="10">
        <f>SUM('დამტკ. ბიუჯ.'!G1142,'ცვლილ. ბიუჯ.'!H1142)</f>
        <v>0</v>
      </c>
      <c r="H1142" s="10">
        <f>SUM('დამტკ. ბიუჯ.'!H1142,'ცვლილ. ბიუჯ.'!I1142)</f>
        <v>0</v>
      </c>
      <c r="I1142" s="13">
        <f t="shared" si="76"/>
        <v>0</v>
      </c>
      <c r="J1142" s="13">
        <f t="shared" si="77"/>
        <v>0</v>
      </c>
    </row>
    <row r="1143" spans="1:10" ht="15.75" thickTop="1" x14ac:dyDescent="0.25"/>
  </sheetData>
  <autoFilter ref="A2:J1142"/>
  <customSheetViews>
    <customSheetView guid="{D5A2A8BA-BDA4-4AA2-8B7D-A1E1AFC3D0A5}" scale="90" showPageBreaks="1" showGridLines="0" printArea="1" showAutoFilter="1" view="pageBreakPreview">
      <pane ySplit="2" topLeftCell="A8" activePane="bottomLeft" state="frozen"/>
      <selection pane="bottomLeft" activeCell="F23" sqref="F23"/>
      <colBreaks count="1" manualBreakCount="1">
        <brk id="9" max="1033" man="1"/>
      </colBreaks>
      <pageMargins left="0.7" right="0.7" top="0.75" bottom="0.75" header="0.3" footer="0.3"/>
      <pageSetup scale="53" orientation="portrait" r:id="rId1"/>
      <autoFilter ref="A2:J2"/>
    </customSheetView>
  </customSheetViews>
  <mergeCells count="1">
    <mergeCell ref="B1:H1"/>
  </mergeCells>
  <pageMargins left="0.7" right="0.7" top="0.75" bottom="0.75" header="0.3" footer="0.3"/>
  <pageSetup scale="62" orientation="portrait" r:id="rId2"/>
  <colBreaks count="1" manualBreakCount="1">
    <brk id="9" max="1033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K1143"/>
  <sheetViews>
    <sheetView showGridLines="0" view="pageBreakPreview" zoomScale="90" zoomScaleNormal="100" zoomScaleSheetLayoutView="90" workbookViewId="0">
      <pane xSplit="3" ySplit="2" topLeftCell="G958" activePane="bottomRight" state="frozen"/>
      <selection pane="topRight" activeCell="D1" sqref="D1"/>
      <selection pane="bottomLeft" activeCell="A3" sqref="A3"/>
      <selection pane="bottomRight" activeCell="L1" sqref="L1:U1048576"/>
    </sheetView>
  </sheetViews>
  <sheetFormatPr defaultRowHeight="15" x14ac:dyDescent="0.25"/>
  <cols>
    <col min="1" max="1" width="3.28515625" customWidth="1"/>
    <col min="2" max="2" width="16.5703125" customWidth="1"/>
    <col min="3" max="3" width="62.28515625" customWidth="1"/>
    <col min="4" max="8" width="15.85546875" customWidth="1"/>
    <col min="9" max="9" width="15.42578125" hidden="1" customWidth="1"/>
    <col min="10" max="11" width="15" hidden="1" customWidth="1"/>
  </cols>
  <sheetData>
    <row r="1" spans="1:11" ht="42.75" customHeight="1" x14ac:dyDescent="0.25">
      <c r="B1" s="144" t="s">
        <v>256</v>
      </c>
      <c r="C1" s="144"/>
      <c r="D1" s="144"/>
      <c r="E1" s="144"/>
      <c r="F1" s="144"/>
      <c r="G1" s="144"/>
      <c r="H1" s="144"/>
      <c r="I1" s="33"/>
      <c r="K1" s="40"/>
    </row>
    <row r="2" spans="1:11" ht="30.75" thickBot="1" x14ac:dyDescent="0.3">
      <c r="B2" s="1" t="s">
        <v>0</v>
      </c>
      <c r="C2" s="1" t="s">
        <v>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  <c r="I2" s="2" t="s">
        <v>183</v>
      </c>
      <c r="J2" s="2" t="s">
        <v>184</v>
      </c>
      <c r="K2" s="2" t="s">
        <v>221</v>
      </c>
    </row>
    <row r="3" spans="1:11" ht="31.5" thickTop="1" thickBot="1" x14ac:dyDescent="0.3">
      <c r="A3" t="str">
        <f>IF(OR(D3&lt;&gt;0,E3&lt;&gt;0,F3&lt;&gt;0,G3&lt;&gt;0,H3&lt;&gt;0,),"a","b")</f>
        <v>a</v>
      </c>
      <c r="B3" s="16" t="s">
        <v>7</v>
      </c>
      <c r="C3" s="4" t="s">
        <v>8</v>
      </c>
      <c r="D3" s="4">
        <f>SUM('დამტკ. საკუთ.'!D3,'ცვლილ. საკუთ.'!E3)</f>
        <v>1114300</v>
      </c>
      <c r="E3" s="4">
        <f>SUM('დამტკ. საკუთ.'!E3,'ცვლილ. საკუთ.'!F3)</f>
        <v>257600</v>
      </c>
      <c r="F3" s="4">
        <f>SUM('დამტკ. საკუთ.'!F3,'ცვლილ. საკუთ.'!G3)</f>
        <v>325100</v>
      </c>
      <c r="G3" s="4">
        <f>SUM('დამტკ. საკუთ.'!G3,'ცვლილ. საკუთ.'!H3)</f>
        <v>267100</v>
      </c>
      <c r="H3" s="4">
        <f>SUM('დამტკ. საკუთ.'!H3,'ცვლილ. საკუთ.'!I3)</f>
        <v>264500</v>
      </c>
      <c r="I3" s="4">
        <f>SUM(E3,F3)</f>
        <v>582700</v>
      </c>
      <c r="J3" s="4">
        <f>SUM(E3,F3,G3)</f>
        <v>849800</v>
      </c>
      <c r="K3" s="4">
        <f t="shared" ref="K3" si="0">SUM(K15,K267,K543,K1071,K1083)</f>
        <v>0</v>
      </c>
    </row>
    <row r="4" spans="1:11" ht="15.75" thickTop="1" x14ac:dyDescent="0.25">
      <c r="A4" t="str">
        <f t="shared" ref="A4:A67" si="1">IF(OR(D4&lt;&gt;0,E4&lt;&gt;0,F4&lt;&gt;0,G4&lt;&gt;0,H4&lt;&gt;0,),"a","b")</f>
        <v>a</v>
      </c>
      <c r="B4" s="5" t="s">
        <v>9</v>
      </c>
      <c r="C4" s="6" t="s">
        <v>10</v>
      </c>
      <c r="D4" s="7">
        <f>SUM('დამტკ. საკუთ.'!D4,'ცვლილ. საკუთ.'!E4)</f>
        <v>1081743</v>
      </c>
      <c r="E4" s="7">
        <f>SUM('დამტკ. საკუთ.'!E4,'ცვლილ. საკუთ.'!F4)</f>
        <v>247243</v>
      </c>
      <c r="F4" s="7">
        <f>SUM('დამტკ. საკუთ.'!F4,'ცვლილ. საკუთ.'!G4)</f>
        <v>310800</v>
      </c>
      <c r="G4" s="7">
        <f>SUM('დამტკ. საკუთ.'!G4,'ცვლილ. საკუთ.'!H4)</f>
        <v>262900</v>
      </c>
      <c r="H4" s="7">
        <f>SUM('დამტკ. საკუთ.'!H4,'ცვლილ. საკუთ.'!I4)</f>
        <v>260800</v>
      </c>
      <c r="I4" s="7">
        <f t="shared" ref="I4:I67" si="2">SUM(E4,F4)</f>
        <v>558043</v>
      </c>
      <c r="J4" s="7">
        <f t="shared" ref="J4:J67" si="3">SUM(E4,F4,G4)</f>
        <v>820943</v>
      </c>
      <c r="K4" s="7">
        <f t="shared" ref="K4:K14" si="4">SUM(K16,K268,K544,K1072,K1084)</f>
        <v>0</v>
      </c>
    </row>
    <row r="5" spans="1:11" x14ac:dyDescent="0.25">
      <c r="A5" t="str">
        <f t="shared" si="1"/>
        <v>a</v>
      </c>
      <c r="B5" s="8" t="s">
        <v>9</v>
      </c>
      <c r="C5" s="9" t="s">
        <v>11</v>
      </c>
      <c r="D5" s="10">
        <f>SUM('დამტკ. საკუთ.'!D5,'ცვლილ. საკუთ.'!E5)</f>
        <v>450000</v>
      </c>
      <c r="E5" s="10">
        <f>SUM('დამტკ. საკუთ.'!E5,'ცვლილ. საკუთ.'!F5)</f>
        <v>112500</v>
      </c>
      <c r="F5" s="10">
        <f>SUM('დამტკ. საკუთ.'!F5,'ცვლილ. საკუთ.'!G5)</f>
        <v>112500</v>
      </c>
      <c r="G5" s="10">
        <f>SUM('დამტკ. საკუთ.'!G5,'ცვლილ. საკუთ.'!H5)</f>
        <v>112500</v>
      </c>
      <c r="H5" s="10">
        <f>SUM('დამტკ. საკუთ.'!H5,'ცვლილ. საკუთ.'!I5)</f>
        <v>112500</v>
      </c>
      <c r="I5" s="10">
        <f t="shared" si="2"/>
        <v>225000</v>
      </c>
      <c r="J5" s="10">
        <f t="shared" si="3"/>
        <v>337500</v>
      </c>
      <c r="K5" s="10">
        <f t="shared" si="4"/>
        <v>0</v>
      </c>
    </row>
    <row r="6" spans="1:11" x14ac:dyDescent="0.25">
      <c r="A6" t="str">
        <f t="shared" si="1"/>
        <v>a</v>
      </c>
      <c r="B6" s="8" t="s">
        <v>9</v>
      </c>
      <c r="C6" s="9" t="s">
        <v>12</v>
      </c>
      <c r="D6" s="10">
        <f>SUM('დამტკ. საკუთ.'!D6,'ცვლილ. საკუთ.'!E6)</f>
        <v>612943</v>
      </c>
      <c r="E6" s="10">
        <f>SUM('დამტკ. საკუთ.'!E6,'ცვლილ. საკუთ.'!F6)</f>
        <v>127643</v>
      </c>
      <c r="F6" s="10">
        <f>SUM('დამტკ. საკუთ.'!F6,'ცვლილ. საკუთ.'!G6)</f>
        <v>194200</v>
      </c>
      <c r="G6" s="10">
        <f>SUM('დამტკ. საკუთ.'!G6,'ცვლილ. საკუთ.'!H6)</f>
        <v>146300</v>
      </c>
      <c r="H6" s="10">
        <f>SUM('დამტკ. საკუთ.'!H6,'ცვლილ. საკუთ.'!I6)</f>
        <v>144800</v>
      </c>
      <c r="I6" s="10">
        <f t="shared" si="2"/>
        <v>321843</v>
      </c>
      <c r="J6" s="10">
        <f t="shared" si="3"/>
        <v>468143</v>
      </c>
      <c r="K6" s="10">
        <f t="shared" si="4"/>
        <v>0</v>
      </c>
    </row>
    <row r="7" spans="1:11" x14ac:dyDescent="0.25">
      <c r="A7" t="str">
        <f t="shared" si="1"/>
        <v>b</v>
      </c>
      <c r="B7" s="8" t="s">
        <v>9</v>
      </c>
      <c r="C7" s="9" t="s">
        <v>13</v>
      </c>
      <c r="D7" s="10">
        <f>SUM('დამტკ. საკუთ.'!D7,'ცვლილ. საკუთ.'!E7)</f>
        <v>0</v>
      </c>
      <c r="E7" s="10">
        <f>SUM('დამტკ. საკუთ.'!E7,'ცვლილ. საკუთ.'!F7)</f>
        <v>0</v>
      </c>
      <c r="F7" s="10">
        <f>SUM('დამტკ. საკუთ.'!F7,'ცვლილ. საკუთ.'!G7)</f>
        <v>0</v>
      </c>
      <c r="G7" s="10">
        <f>SUM('დამტკ. საკუთ.'!G7,'ცვლილ. საკუთ.'!H7)</f>
        <v>0</v>
      </c>
      <c r="H7" s="10">
        <f>SUM('დამტკ. საკუთ.'!H7,'ცვლილ. საკუთ.'!I7)</f>
        <v>0</v>
      </c>
      <c r="I7" s="10">
        <f t="shared" si="2"/>
        <v>0</v>
      </c>
      <c r="J7" s="10">
        <f t="shared" si="3"/>
        <v>0</v>
      </c>
      <c r="K7" s="10">
        <f t="shared" si="4"/>
        <v>0</v>
      </c>
    </row>
    <row r="8" spans="1:11" x14ac:dyDescent="0.25">
      <c r="A8" t="str">
        <f t="shared" si="1"/>
        <v>b</v>
      </c>
      <c r="B8" s="8" t="s">
        <v>9</v>
      </c>
      <c r="C8" s="9" t="s">
        <v>14</v>
      </c>
      <c r="D8" s="10">
        <f>SUM('დამტკ. საკუთ.'!D8,'ცვლილ. საკუთ.'!E8)</f>
        <v>0</v>
      </c>
      <c r="E8" s="10">
        <f>SUM('დამტკ. საკუთ.'!E8,'ცვლილ. საკუთ.'!F8)</f>
        <v>0</v>
      </c>
      <c r="F8" s="10">
        <f>SUM('დამტკ. საკუთ.'!F8,'ცვლილ. საკუთ.'!G8)</f>
        <v>0</v>
      </c>
      <c r="G8" s="10">
        <f>SUM('დამტკ. საკუთ.'!G8,'ცვლილ. საკუთ.'!H8)</f>
        <v>0</v>
      </c>
      <c r="H8" s="10">
        <f>SUM('დამტკ. საკუთ.'!H8,'ცვლილ. საკუთ.'!I8)</f>
        <v>0</v>
      </c>
      <c r="I8" s="10">
        <f t="shared" si="2"/>
        <v>0</v>
      </c>
      <c r="J8" s="10">
        <f t="shared" si="3"/>
        <v>0</v>
      </c>
      <c r="K8" s="10">
        <f t="shared" si="4"/>
        <v>0</v>
      </c>
    </row>
    <row r="9" spans="1:11" x14ac:dyDescent="0.25">
      <c r="A9" t="str">
        <f t="shared" si="1"/>
        <v>b</v>
      </c>
      <c r="B9" s="8" t="s">
        <v>9</v>
      </c>
      <c r="C9" s="9" t="s">
        <v>15</v>
      </c>
      <c r="D9" s="10">
        <f>SUM('დამტკ. საკუთ.'!D9,'ცვლილ. საკუთ.'!E9)</f>
        <v>0</v>
      </c>
      <c r="E9" s="10">
        <f>SUM('დამტკ. საკუთ.'!E9,'ცვლილ. საკუთ.'!F9)</f>
        <v>0</v>
      </c>
      <c r="F9" s="10">
        <f>SUM('დამტკ. საკუთ.'!F9,'ცვლილ. საკუთ.'!G9)</f>
        <v>0</v>
      </c>
      <c r="G9" s="10">
        <f>SUM('დამტკ. საკუთ.'!G9,'ცვლილ. საკუთ.'!H9)</f>
        <v>0</v>
      </c>
      <c r="H9" s="10">
        <f>SUM('დამტკ. საკუთ.'!H9,'ცვლილ. საკუთ.'!I9)</f>
        <v>0</v>
      </c>
      <c r="I9" s="10">
        <f t="shared" si="2"/>
        <v>0</v>
      </c>
      <c r="J9" s="10">
        <f t="shared" si="3"/>
        <v>0</v>
      </c>
      <c r="K9" s="10">
        <f t="shared" si="4"/>
        <v>0</v>
      </c>
    </row>
    <row r="10" spans="1:11" x14ac:dyDescent="0.25">
      <c r="A10" t="str">
        <f t="shared" si="1"/>
        <v>b</v>
      </c>
      <c r="B10" s="8" t="s">
        <v>9</v>
      </c>
      <c r="C10" s="9" t="s">
        <v>16</v>
      </c>
      <c r="D10" s="10">
        <f>SUM('დამტკ. საკუთ.'!D10,'ცვლილ. საკუთ.'!E10)</f>
        <v>0</v>
      </c>
      <c r="E10" s="10">
        <f>SUM('დამტკ. საკუთ.'!E10,'ცვლილ. საკუთ.'!F10)</f>
        <v>0</v>
      </c>
      <c r="F10" s="10">
        <f>SUM('დამტკ. საკუთ.'!F10,'ცვლილ. საკუთ.'!G10)</f>
        <v>0</v>
      </c>
      <c r="G10" s="10">
        <f>SUM('დამტკ. საკუთ.'!G10,'ცვლილ. საკუთ.'!H10)</f>
        <v>0</v>
      </c>
      <c r="H10" s="10">
        <f>SUM('დამტკ. საკუთ.'!H10,'ცვლილ. საკუთ.'!I10)</f>
        <v>0</v>
      </c>
      <c r="I10" s="10">
        <f t="shared" si="2"/>
        <v>0</v>
      </c>
      <c r="J10" s="10">
        <f t="shared" si="3"/>
        <v>0</v>
      </c>
      <c r="K10" s="10">
        <f t="shared" si="4"/>
        <v>0</v>
      </c>
    </row>
    <row r="11" spans="1:11" x14ac:dyDescent="0.25">
      <c r="A11" t="str">
        <f t="shared" si="1"/>
        <v>a</v>
      </c>
      <c r="B11" s="8" t="s">
        <v>9</v>
      </c>
      <c r="C11" s="9" t="s">
        <v>17</v>
      </c>
      <c r="D11" s="10">
        <f>SUM('დამტკ. საკუთ.'!D11,'ცვლილ. საკუთ.'!E11)</f>
        <v>18800</v>
      </c>
      <c r="E11" s="10">
        <f>SUM('დამტკ. საკუთ.'!E11,'ცვლილ. საკუთ.'!F11)</f>
        <v>7100</v>
      </c>
      <c r="F11" s="10">
        <f>SUM('დამტკ. საკუთ.'!F11,'ცვლილ. საკუთ.'!G11)</f>
        <v>4100</v>
      </c>
      <c r="G11" s="10">
        <f>SUM('დამტკ. საკუთ.'!G11,'ცვლილ. საკუთ.'!H11)</f>
        <v>4100</v>
      </c>
      <c r="H11" s="10">
        <f>SUM('დამტკ. საკუთ.'!H11,'ცვლილ. საკუთ.'!I11)</f>
        <v>3500</v>
      </c>
      <c r="I11" s="10">
        <f t="shared" si="2"/>
        <v>11200</v>
      </c>
      <c r="J11" s="10">
        <f t="shared" si="3"/>
        <v>15300</v>
      </c>
      <c r="K11" s="10">
        <f t="shared" si="4"/>
        <v>0</v>
      </c>
    </row>
    <row r="12" spans="1:11" x14ac:dyDescent="0.25">
      <c r="A12" t="str">
        <f t="shared" si="1"/>
        <v>a</v>
      </c>
      <c r="B12" s="5" t="s">
        <v>9</v>
      </c>
      <c r="C12" s="6" t="s">
        <v>18</v>
      </c>
      <c r="D12" s="7">
        <f>SUM('დამტკ. საკუთ.'!D12,'ცვლილ. საკუთ.'!E12)</f>
        <v>29000</v>
      </c>
      <c r="E12" s="7">
        <f>SUM('დამტკ. საკუთ.'!E12,'ცვლილ. საკუთ.'!F12)</f>
        <v>6800</v>
      </c>
      <c r="F12" s="7">
        <f>SUM('დამტკ. საკუთ.'!F12,'ცვლილ. საკუთ.'!G12)</f>
        <v>14300</v>
      </c>
      <c r="G12" s="7">
        <f>SUM('დამტკ. საკუთ.'!G12,'ცვლილ. საკუთ.'!H12)</f>
        <v>4200</v>
      </c>
      <c r="H12" s="7">
        <f>SUM('დამტკ. საკუთ.'!H12,'ცვლილ. საკუთ.'!I12)</f>
        <v>3700</v>
      </c>
      <c r="I12" s="7">
        <f t="shared" si="2"/>
        <v>21100</v>
      </c>
      <c r="J12" s="7">
        <f t="shared" si="3"/>
        <v>25300</v>
      </c>
      <c r="K12" s="7">
        <f t="shared" si="4"/>
        <v>0</v>
      </c>
    </row>
    <row r="13" spans="1:11" x14ac:dyDescent="0.25">
      <c r="A13" t="str">
        <f t="shared" si="1"/>
        <v>b</v>
      </c>
      <c r="B13" s="5" t="s">
        <v>9</v>
      </c>
      <c r="C13" s="6" t="s">
        <v>19</v>
      </c>
      <c r="D13" s="7">
        <f>SUM('დამტკ. საკუთ.'!D13,'ცვლილ. საკუთ.'!E13)</f>
        <v>0</v>
      </c>
      <c r="E13" s="7">
        <f>SUM('დამტკ. საკუთ.'!E13,'ცვლილ. საკუთ.'!F13)</f>
        <v>0</v>
      </c>
      <c r="F13" s="7">
        <f>SUM('დამტკ. საკუთ.'!F13,'ცვლილ. საკუთ.'!G13)</f>
        <v>0</v>
      </c>
      <c r="G13" s="7">
        <f>SUM('დამტკ. საკუთ.'!G13,'ცვლილ. საკუთ.'!H13)</f>
        <v>0</v>
      </c>
      <c r="H13" s="7">
        <f>SUM('დამტკ. საკუთ.'!H13,'ცვლილ. საკუთ.'!I13)</f>
        <v>0</v>
      </c>
      <c r="I13" s="7">
        <f t="shared" si="2"/>
        <v>0</v>
      </c>
      <c r="J13" s="7">
        <f t="shared" si="3"/>
        <v>0</v>
      </c>
      <c r="K13" s="7">
        <f t="shared" si="4"/>
        <v>0</v>
      </c>
    </row>
    <row r="14" spans="1:11" ht="15.75" thickBot="1" x14ac:dyDescent="0.3">
      <c r="A14" t="str">
        <f t="shared" si="1"/>
        <v>a</v>
      </c>
      <c r="B14" s="11" t="s">
        <v>9</v>
      </c>
      <c r="C14" s="12" t="s">
        <v>20</v>
      </c>
      <c r="D14" s="13">
        <f>SUM('დამტკ. საკუთ.'!D14,'ცვლილ. საკუთ.'!E14)</f>
        <v>3557</v>
      </c>
      <c r="E14" s="13">
        <f>SUM('დამტკ. საკუთ.'!E14,'ცვლილ. საკუთ.'!F14)</f>
        <v>3557</v>
      </c>
      <c r="F14" s="13">
        <f>SUM('დამტკ. საკუთ.'!F14,'ცვლილ. საკუთ.'!G14)</f>
        <v>0</v>
      </c>
      <c r="G14" s="13">
        <f>SUM('დამტკ. საკუთ.'!G14,'ცვლილ. საკუთ.'!H14)</f>
        <v>0</v>
      </c>
      <c r="H14" s="13">
        <f>SUM('დამტკ. საკუთ.'!H14,'ცვლილ. საკუთ.'!I14)</f>
        <v>0</v>
      </c>
      <c r="I14" s="13">
        <f t="shared" si="2"/>
        <v>3557</v>
      </c>
      <c r="J14" s="13">
        <f t="shared" si="3"/>
        <v>3557</v>
      </c>
      <c r="K14" s="13">
        <f t="shared" si="4"/>
        <v>0</v>
      </c>
    </row>
    <row r="15" spans="1:11" ht="31.5" thickTop="1" thickBot="1" x14ac:dyDescent="0.3">
      <c r="A15" t="str">
        <f t="shared" si="1"/>
        <v>a</v>
      </c>
      <c r="B15" s="16" t="s">
        <v>21</v>
      </c>
      <c r="C15" s="4" t="s">
        <v>22</v>
      </c>
      <c r="D15" s="4">
        <f>SUM('დამტკ. საკუთ.'!D15,'ცვლილ. საკუთ.'!E15)</f>
        <v>912430</v>
      </c>
      <c r="E15" s="4">
        <f>SUM('დამტკ. საკუთ.'!E15,'ცვლილ. საკუთ.'!F15)</f>
        <v>205730</v>
      </c>
      <c r="F15" s="4">
        <f>SUM('დამტკ. საკუთ.'!F15,'ცვლილ. საკუთ.'!G15)</f>
        <v>275100</v>
      </c>
      <c r="G15" s="4">
        <f>SUM('დამტკ. საკუთ.'!G15,'ცვლილ. საკუთ.'!H15)</f>
        <v>217100</v>
      </c>
      <c r="H15" s="4">
        <f>SUM('დამტკ. საკუთ.'!H15,'ცვლილ. საკუთ.'!I15)</f>
        <v>214500</v>
      </c>
      <c r="I15" s="4">
        <f t="shared" si="2"/>
        <v>480830</v>
      </c>
      <c r="J15" s="4">
        <f t="shared" si="3"/>
        <v>697930</v>
      </c>
      <c r="K15" s="4">
        <f t="shared" ref="K15" si="5">SUM(K27,K39,K87,K99,K243,K255)</f>
        <v>0</v>
      </c>
    </row>
    <row r="16" spans="1:11" ht="15.75" thickTop="1" x14ac:dyDescent="0.25">
      <c r="A16" t="str">
        <f t="shared" si="1"/>
        <v>a</v>
      </c>
      <c r="B16" s="5"/>
      <c r="C16" s="6" t="s">
        <v>10</v>
      </c>
      <c r="D16" s="7">
        <f>SUM('დამტკ. საკუთ.'!D16,'ცვლილ. საკუთ.'!E16)</f>
        <v>886743</v>
      </c>
      <c r="E16" s="7">
        <f>SUM('დამტკ. საკუთ.'!E16,'ცვლილ. საკუთ.'!F16)</f>
        <v>200243</v>
      </c>
      <c r="F16" s="7">
        <f>SUM('დამტკ. საკუთ.'!F16,'ცვლილ. საკუთ.'!G16)</f>
        <v>262800</v>
      </c>
      <c r="G16" s="7">
        <f>SUM('დამტკ. საკუთ.'!G16,'ცვლილ. საკუთ.'!H16)</f>
        <v>212900</v>
      </c>
      <c r="H16" s="7">
        <f>SUM('დამტკ. საკუთ.'!H16,'ცვლილ. საკუთ.'!I16)</f>
        <v>210800</v>
      </c>
      <c r="I16" s="7">
        <f t="shared" si="2"/>
        <v>463043</v>
      </c>
      <c r="J16" s="7">
        <f t="shared" si="3"/>
        <v>675943</v>
      </c>
      <c r="K16" s="7">
        <f t="shared" ref="K16:K26" si="6">SUM(K28,K40,K88,K100,K244,K256)</f>
        <v>0</v>
      </c>
    </row>
    <row r="17" spans="1:11" x14ac:dyDescent="0.25">
      <c r="A17" t="str">
        <f t="shared" si="1"/>
        <v>a</v>
      </c>
      <c r="B17" s="8"/>
      <c r="C17" s="9" t="s">
        <v>11</v>
      </c>
      <c r="D17" s="10">
        <f>SUM('დამტკ. საკუთ.'!D17,'ცვლილ. საკუთ.'!E17)</f>
        <v>450000</v>
      </c>
      <c r="E17" s="10">
        <f>SUM('დამტკ. საკუთ.'!E17,'ცვლილ. საკუთ.'!F17)</f>
        <v>112500</v>
      </c>
      <c r="F17" s="10">
        <f>SUM('დამტკ. საკუთ.'!F17,'ცვლილ. საკუთ.'!G17)</f>
        <v>112500</v>
      </c>
      <c r="G17" s="10">
        <f>SUM('დამტკ. საკუთ.'!G17,'ცვლილ. საკუთ.'!H17)</f>
        <v>112500</v>
      </c>
      <c r="H17" s="10">
        <f>SUM('დამტკ. საკუთ.'!H17,'ცვლილ. საკუთ.'!I17)</f>
        <v>112500</v>
      </c>
      <c r="I17" s="10">
        <f t="shared" si="2"/>
        <v>225000</v>
      </c>
      <c r="J17" s="10">
        <f t="shared" si="3"/>
        <v>337500</v>
      </c>
      <c r="K17" s="10">
        <f t="shared" si="6"/>
        <v>0</v>
      </c>
    </row>
    <row r="18" spans="1:11" x14ac:dyDescent="0.25">
      <c r="A18" t="str">
        <f t="shared" si="1"/>
        <v>a</v>
      </c>
      <c r="B18" s="8"/>
      <c r="C18" s="9" t="s">
        <v>12</v>
      </c>
      <c r="D18" s="10">
        <f>SUM('დამტკ. საკუთ.'!D18,'ცვლილ. საკუთ.'!E18)</f>
        <v>422943</v>
      </c>
      <c r="E18" s="10">
        <f>SUM('დამტკ. საკუთ.'!E18,'ცვლილ. საკუთ.'!F18)</f>
        <v>82643</v>
      </c>
      <c r="F18" s="10">
        <f>SUM('დამტკ. საკუთ.'!F18,'ცვლილ. საკუთ.'!G18)</f>
        <v>147200</v>
      </c>
      <c r="G18" s="10">
        <f>SUM('დამტკ. საკუთ.'!G18,'ცვლილ. საკუთ.'!H18)</f>
        <v>97300</v>
      </c>
      <c r="H18" s="10">
        <f>SUM('დამტკ. საკუთ.'!H18,'ცვლილ. საკუთ.'!I18)</f>
        <v>95800</v>
      </c>
      <c r="I18" s="10">
        <f t="shared" si="2"/>
        <v>229843</v>
      </c>
      <c r="J18" s="10">
        <f t="shared" si="3"/>
        <v>327143</v>
      </c>
      <c r="K18" s="10">
        <f t="shared" si="6"/>
        <v>0</v>
      </c>
    </row>
    <row r="19" spans="1:11" x14ac:dyDescent="0.25">
      <c r="A19" t="str">
        <f t="shared" si="1"/>
        <v>b</v>
      </c>
      <c r="B19" s="8"/>
      <c r="C19" s="9" t="s">
        <v>13</v>
      </c>
      <c r="D19" s="10">
        <f>SUM('დამტკ. საკუთ.'!D19,'ცვლილ. საკუთ.'!E19)</f>
        <v>0</v>
      </c>
      <c r="E19" s="10">
        <f>SUM('დამტკ. საკუთ.'!E19,'ცვლილ. საკუთ.'!F19)</f>
        <v>0</v>
      </c>
      <c r="F19" s="10">
        <f>SUM('დამტკ. საკუთ.'!F19,'ცვლილ. საკუთ.'!G19)</f>
        <v>0</v>
      </c>
      <c r="G19" s="10">
        <f>SUM('დამტკ. საკუთ.'!G19,'ცვლილ. საკუთ.'!H19)</f>
        <v>0</v>
      </c>
      <c r="H19" s="10">
        <f>SUM('დამტკ. საკუთ.'!H19,'ცვლილ. საკუთ.'!I19)</f>
        <v>0</v>
      </c>
      <c r="I19" s="10">
        <f t="shared" si="2"/>
        <v>0</v>
      </c>
      <c r="J19" s="10">
        <f t="shared" si="3"/>
        <v>0</v>
      </c>
      <c r="K19" s="10">
        <f t="shared" si="6"/>
        <v>0</v>
      </c>
    </row>
    <row r="20" spans="1:11" x14ac:dyDescent="0.25">
      <c r="A20" t="str">
        <f t="shared" si="1"/>
        <v>b</v>
      </c>
      <c r="B20" s="8"/>
      <c r="C20" s="9" t="s">
        <v>14</v>
      </c>
      <c r="D20" s="10">
        <f>SUM('დამტკ. საკუთ.'!D20,'ცვლილ. საკუთ.'!E20)</f>
        <v>0</v>
      </c>
      <c r="E20" s="10">
        <f>SUM('დამტკ. საკუთ.'!E20,'ცვლილ. საკუთ.'!F20)</f>
        <v>0</v>
      </c>
      <c r="F20" s="10">
        <f>SUM('დამტკ. საკუთ.'!F20,'ცვლილ. საკუთ.'!G20)</f>
        <v>0</v>
      </c>
      <c r="G20" s="10">
        <f>SUM('დამტკ. საკუთ.'!G20,'ცვლილ. საკუთ.'!H20)</f>
        <v>0</v>
      </c>
      <c r="H20" s="10">
        <f>SUM('დამტკ. საკუთ.'!H20,'ცვლილ. საკუთ.'!I20)</f>
        <v>0</v>
      </c>
      <c r="I20" s="10">
        <f t="shared" si="2"/>
        <v>0</v>
      </c>
      <c r="J20" s="10">
        <f t="shared" si="3"/>
        <v>0</v>
      </c>
      <c r="K20" s="10">
        <f t="shared" si="6"/>
        <v>0</v>
      </c>
    </row>
    <row r="21" spans="1:11" x14ac:dyDescent="0.25">
      <c r="A21" t="str">
        <f t="shared" si="1"/>
        <v>b</v>
      </c>
      <c r="B21" s="8"/>
      <c r="C21" s="9" t="s">
        <v>15</v>
      </c>
      <c r="D21" s="10">
        <f>SUM('დამტკ. საკუთ.'!D21,'ცვლილ. საკუთ.'!E21)</f>
        <v>0</v>
      </c>
      <c r="E21" s="10">
        <f>SUM('დამტკ. საკუთ.'!E21,'ცვლილ. საკუთ.'!F21)</f>
        <v>0</v>
      </c>
      <c r="F21" s="10">
        <f>SUM('დამტკ. საკუთ.'!F21,'ცვლილ. საკუთ.'!G21)</f>
        <v>0</v>
      </c>
      <c r="G21" s="10">
        <f>SUM('დამტკ. საკუთ.'!G21,'ცვლილ. საკუთ.'!H21)</f>
        <v>0</v>
      </c>
      <c r="H21" s="10">
        <f>SUM('დამტკ. საკუთ.'!H21,'ცვლილ. საკუთ.'!I21)</f>
        <v>0</v>
      </c>
      <c r="I21" s="10">
        <f t="shared" si="2"/>
        <v>0</v>
      </c>
      <c r="J21" s="10">
        <f t="shared" si="3"/>
        <v>0</v>
      </c>
      <c r="K21" s="10">
        <f t="shared" si="6"/>
        <v>0</v>
      </c>
    </row>
    <row r="22" spans="1:11" x14ac:dyDescent="0.25">
      <c r="A22" t="str">
        <f t="shared" si="1"/>
        <v>b</v>
      </c>
      <c r="B22" s="8"/>
      <c r="C22" s="9" t="s">
        <v>16</v>
      </c>
      <c r="D22" s="10">
        <f>SUM('დამტკ. საკუთ.'!D22,'ცვლილ. საკუთ.'!E22)</f>
        <v>0</v>
      </c>
      <c r="E22" s="10">
        <f>SUM('დამტკ. საკუთ.'!E22,'ცვლილ. საკუთ.'!F22)</f>
        <v>0</v>
      </c>
      <c r="F22" s="10">
        <f>SUM('დამტკ. საკუთ.'!F22,'ცვლილ. საკუთ.'!G22)</f>
        <v>0</v>
      </c>
      <c r="G22" s="10">
        <f>SUM('დამტკ. საკუთ.'!G22,'ცვლილ. საკუთ.'!H22)</f>
        <v>0</v>
      </c>
      <c r="H22" s="10">
        <f>SUM('დამტკ. საკუთ.'!H22,'ცვლილ. საკუთ.'!I22)</f>
        <v>0</v>
      </c>
      <c r="I22" s="10">
        <f t="shared" si="2"/>
        <v>0</v>
      </c>
      <c r="J22" s="10">
        <f t="shared" si="3"/>
        <v>0</v>
      </c>
      <c r="K22" s="10">
        <f t="shared" si="6"/>
        <v>0</v>
      </c>
    </row>
    <row r="23" spans="1:11" x14ac:dyDescent="0.25">
      <c r="A23" t="str">
        <f t="shared" si="1"/>
        <v>a</v>
      </c>
      <c r="B23" s="8"/>
      <c r="C23" s="9" t="s">
        <v>17</v>
      </c>
      <c r="D23" s="10">
        <f>SUM('დამტკ. საკუთ.'!D23,'ცვლილ. საკუთ.'!E23)</f>
        <v>13800</v>
      </c>
      <c r="E23" s="10">
        <f>SUM('დამტკ. საკუთ.'!E23,'ცვლილ. საკუთ.'!F23)</f>
        <v>5100</v>
      </c>
      <c r="F23" s="10">
        <f>SUM('დამტკ. საკუთ.'!F23,'ცვლილ. საკუთ.'!G23)</f>
        <v>3100</v>
      </c>
      <c r="G23" s="10">
        <f>SUM('დამტკ. საკუთ.'!G23,'ცვლილ. საკუთ.'!H23)</f>
        <v>3100</v>
      </c>
      <c r="H23" s="10">
        <f>SUM('დამტკ. საკუთ.'!H23,'ცვლილ. საკუთ.'!I23)</f>
        <v>2500</v>
      </c>
      <c r="I23" s="10">
        <f t="shared" si="2"/>
        <v>8200</v>
      </c>
      <c r="J23" s="10">
        <f t="shared" si="3"/>
        <v>11300</v>
      </c>
      <c r="K23" s="10">
        <f t="shared" si="6"/>
        <v>0</v>
      </c>
    </row>
    <row r="24" spans="1:11" x14ac:dyDescent="0.25">
      <c r="A24" t="str">
        <f t="shared" si="1"/>
        <v>a</v>
      </c>
      <c r="B24" s="5"/>
      <c r="C24" s="6" t="s">
        <v>18</v>
      </c>
      <c r="D24" s="7">
        <f>SUM('დამტკ. საკუთ.'!D24,'ცვლილ. საკუთ.'!E24)</f>
        <v>24000</v>
      </c>
      <c r="E24" s="7">
        <f>SUM('დამტკ. საკუთ.'!E24,'ცვლილ. საკუთ.'!F24)</f>
        <v>3800</v>
      </c>
      <c r="F24" s="7">
        <f>SUM('დამტკ. საკუთ.'!F24,'ცვლილ. საკუთ.'!G24)</f>
        <v>12300</v>
      </c>
      <c r="G24" s="7">
        <f>SUM('დამტკ. საკუთ.'!G24,'ცვლილ. საკუთ.'!H24)</f>
        <v>4200</v>
      </c>
      <c r="H24" s="7">
        <f>SUM('დამტკ. საკუთ.'!H24,'ცვლილ. საკუთ.'!I24)</f>
        <v>3700</v>
      </c>
      <c r="I24" s="7">
        <f t="shared" si="2"/>
        <v>16100</v>
      </c>
      <c r="J24" s="7">
        <f t="shared" si="3"/>
        <v>20300</v>
      </c>
      <c r="K24" s="7">
        <f t="shared" si="6"/>
        <v>0</v>
      </c>
    </row>
    <row r="25" spans="1:11" x14ac:dyDescent="0.25">
      <c r="A25" t="str">
        <f t="shared" si="1"/>
        <v>b</v>
      </c>
      <c r="B25" s="5"/>
      <c r="C25" s="6" t="s">
        <v>19</v>
      </c>
      <c r="D25" s="7">
        <f>SUM('დამტკ. საკუთ.'!D25,'ცვლილ. საკუთ.'!E25)</f>
        <v>0</v>
      </c>
      <c r="E25" s="7">
        <f>SUM('დამტკ. საკუთ.'!E25,'ცვლილ. საკუთ.'!F25)</f>
        <v>0</v>
      </c>
      <c r="F25" s="7">
        <f>SUM('დამტკ. საკუთ.'!F25,'ცვლილ. საკუთ.'!G25)</f>
        <v>0</v>
      </c>
      <c r="G25" s="7">
        <f>SUM('დამტკ. საკუთ.'!G25,'ცვლილ. საკუთ.'!H25)</f>
        <v>0</v>
      </c>
      <c r="H25" s="7">
        <f>SUM('დამტკ. საკუთ.'!H25,'ცვლილ. საკუთ.'!I25)</f>
        <v>0</v>
      </c>
      <c r="I25" s="7">
        <f t="shared" si="2"/>
        <v>0</v>
      </c>
      <c r="J25" s="7">
        <f t="shared" si="3"/>
        <v>0</v>
      </c>
      <c r="K25" s="7">
        <f t="shared" si="6"/>
        <v>0</v>
      </c>
    </row>
    <row r="26" spans="1:11" ht="15.75" thickBot="1" x14ac:dyDescent="0.3">
      <c r="A26" t="str">
        <f t="shared" si="1"/>
        <v>a</v>
      </c>
      <c r="B26" s="11"/>
      <c r="C26" s="12" t="s">
        <v>20</v>
      </c>
      <c r="D26" s="13">
        <f>SUM('დამტკ. საკუთ.'!D26,'ცვლილ. საკუთ.'!E26)</f>
        <v>1687</v>
      </c>
      <c r="E26" s="13">
        <f>SUM('დამტკ. საკუთ.'!E26,'ცვლილ. საკუთ.'!F26)</f>
        <v>1687</v>
      </c>
      <c r="F26" s="13">
        <f>SUM('დამტკ. საკუთ.'!F26,'ცვლილ. საკუთ.'!G26)</f>
        <v>0</v>
      </c>
      <c r="G26" s="13">
        <f>SUM('დამტკ. საკუთ.'!G26,'ცვლილ. საკუთ.'!H26)</f>
        <v>0</v>
      </c>
      <c r="H26" s="13">
        <f>SUM('დამტკ. საკუთ.'!H26,'ცვლილ. საკუთ.'!I26)</f>
        <v>0</v>
      </c>
      <c r="I26" s="13">
        <f t="shared" si="2"/>
        <v>1687</v>
      </c>
      <c r="J26" s="13">
        <f t="shared" si="3"/>
        <v>1687</v>
      </c>
      <c r="K26" s="13">
        <f t="shared" si="6"/>
        <v>0</v>
      </c>
    </row>
    <row r="27" spans="1:11" ht="31.5" thickTop="1" thickBot="1" x14ac:dyDescent="0.3">
      <c r="A27" t="str">
        <f t="shared" si="1"/>
        <v>b</v>
      </c>
      <c r="B27" s="3" t="s">
        <v>23</v>
      </c>
      <c r="C27" s="4" t="s">
        <v>24</v>
      </c>
      <c r="D27" s="4">
        <f>SUM('დამტკ. საკუთ.'!D27,'ცვლილ. საკუთ.'!E27)</f>
        <v>0</v>
      </c>
      <c r="E27" s="4">
        <f>SUM('დამტკ. საკუთ.'!E27,'ცვლილ. საკუთ.'!F27)</f>
        <v>0</v>
      </c>
      <c r="F27" s="4">
        <f>SUM('დამტკ. საკუთ.'!F27,'ცვლილ. საკუთ.'!G27)</f>
        <v>0</v>
      </c>
      <c r="G27" s="4">
        <f>SUM('დამტკ. საკუთ.'!G27,'ცვლილ. საკუთ.'!H27)</f>
        <v>0</v>
      </c>
      <c r="H27" s="4">
        <f>SUM('დამტკ. საკუთ.'!H27,'ცვლილ. საკუთ.'!I27)</f>
        <v>0</v>
      </c>
      <c r="I27" s="4">
        <f t="shared" si="2"/>
        <v>0</v>
      </c>
      <c r="J27" s="4">
        <f t="shared" si="3"/>
        <v>0</v>
      </c>
      <c r="K27" s="4">
        <f t="shared" ref="K27" si="7">SUM(K28,K36,K37,K38)</f>
        <v>0</v>
      </c>
    </row>
    <row r="28" spans="1:11" ht="15.75" thickTop="1" x14ac:dyDescent="0.25">
      <c r="A28" t="str">
        <f t="shared" si="1"/>
        <v>b</v>
      </c>
      <c r="B28" s="5"/>
      <c r="C28" s="6" t="s">
        <v>10</v>
      </c>
      <c r="D28" s="7">
        <f>SUM('დამტკ. საკუთ.'!D28,'ცვლილ. საკუთ.'!E28)</f>
        <v>0</v>
      </c>
      <c r="E28" s="7">
        <f>SUM('დამტკ. საკუთ.'!E28,'ცვლილ. საკუთ.'!F28)</f>
        <v>0</v>
      </c>
      <c r="F28" s="7">
        <f>SUM('დამტკ. საკუთ.'!F28,'ცვლილ. საკუთ.'!G28)</f>
        <v>0</v>
      </c>
      <c r="G28" s="7">
        <f>SUM('დამტკ. საკუთ.'!G28,'ცვლილ. საკუთ.'!H28)</f>
        <v>0</v>
      </c>
      <c r="H28" s="7">
        <f>SUM('დამტკ. საკუთ.'!H28,'ცვლილ. საკუთ.'!I28)</f>
        <v>0</v>
      </c>
      <c r="I28" s="7">
        <f t="shared" si="2"/>
        <v>0</v>
      </c>
      <c r="J28" s="7">
        <f t="shared" si="3"/>
        <v>0</v>
      </c>
      <c r="K28" s="7">
        <f t="shared" ref="K28" si="8">SUM(K29:K35)</f>
        <v>0</v>
      </c>
    </row>
    <row r="29" spans="1:11" x14ac:dyDescent="0.25">
      <c r="A29" t="str">
        <f t="shared" si="1"/>
        <v>b</v>
      </c>
      <c r="B29" s="8"/>
      <c r="C29" s="9" t="s">
        <v>11</v>
      </c>
      <c r="D29" s="10">
        <f>SUM('დამტკ. საკუთ.'!D29,'ცვლილ. საკუთ.'!E29)</f>
        <v>0</v>
      </c>
      <c r="E29" s="10">
        <f>SUM('დამტკ. საკუთ.'!E29,'ცვლილ. საკუთ.'!F29)</f>
        <v>0</v>
      </c>
      <c r="F29" s="10">
        <f>SUM('დამტკ. საკუთ.'!F29,'ცვლილ. საკუთ.'!G29)</f>
        <v>0</v>
      </c>
      <c r="G29" s="10">
        <f>SUM('დამტკ. საკუთ.'!G29,'ცვლილ. საკუთ.'!H29)</f>
        <v>0</v>
      </c>
      <c r="H29" s="10">
        <f>SUM('დამტკ. საკუთ.'!H29,'ცვლილ. საკუთ.'!I29)</f>
        <v>0</v>
      </c>
      <c r="I29" s="10">
        <f t="shared" si="2"/>
        <v>0</v>
      </c>
      <c r="J29" s="10">
        <f t="shared" si="3"/>
        <v>0</v>
      </c>
      <c r="K29" s="10">
        <v>0</v>
      </c>
    </row>
    <row r="30" spans="1:11" x14ac:dyDescent="0.25">
      <c r="A30" t="str">
        <f t="shared" si="1"/>
        <v>b</v>
      </c>
      <c r="B30" s="8"/>
      <c r="C30" s="9" t="s">
        <v>12</v>
      </c>
      <c r="D30" s="10">
        <f>SUM('დამტკ. საკუთ.'!D30,'ცვლილ. საკუთ.'!E30)</f>
        <v>0</v>
      </c>
      <c r="E30" s="10">
        <f>SUM('დამტკ. საკუთ.'!E30,'ცვლილ. საკუთ.'!F30)</f>
        <v>0</v>
      </c>
      <c r="F30" s="10">
        <f>SUM('დამტკ. საკუთ.'!F30,'ცვლილ. საკუთ.'!G30)</f>
        <v>0</v>
      </c>
      <c r="G30" s="10">
        <f>SUM('დამტკ. საკუთ.'!G30,'ცვლილ. საკუთ.'!H30)</f>
        <v>0</v>
      </c>
      <c r="H30" s="10">
        <f>SUM('დამტკ. საკუთ.'!H30,'ცვლილ. საკუთ.'!I30)</f>
        <v>0</v>
      </c>
      <c r="I30" s="10">
        <f t="shared" si="2"/>
        <v>0</v>
      </c>
      <c r="J30" s="10">
        <f t="shared" si="3"/>
        <v>0</v>
      </c>
      <c r="K30" s="10">
        <v>0</v>
      </c>
    </row>
    <row r="31" spans="1:11" x14ac:dyDescent="0.25">
      <c r="A31" t="str">
        <f t="shared" si="1"/>
        <v>b</v>
      </c>
      <c r="B31" s="8"/>
      <c r="C31" s="9" t="s">
        <v>13</v>
      </c>
      <c r="D31" s="10">
        <f>SUM('დამტკ. საკუთ.'!D31,'ცვლილ. საკუთ.'!E31)</f>
        <v>0</v>
      </c>
      <c r="E31" s="10">
        <f>SUM('დამტკ. საკუთ.'!E31,'ცვლილ. საკუთ.'!F31)</f>
        <v>0</v>
      </c>
      <c r="F31" s="10">
        <f>SUM('დამტკ. საკუთ.'!F31,'ცვლილ. საკუთ.'!G31)</f>
        <v>0</v>
      </c>
      <c r="G31" s="10">
        <f>SUM('დამტკ. საკუთ.'!G31,'ცვლილ. საკუთ.'!H31)</f>
        <v>0</v>
      </c>
      <c r="H31" s="10">
        <f>SUM('დამტკ. საკუთ.'!H31,'ცვლილ. საკუთ.'!I31)</f>
        <v>0</v>
      </c>
      <c r="I31" s="10">
        <f t="shared" si="2"/>
        <v>0</v>
      </c>
      <c r="J31" s="10">
        <f t="shared" si="3"/>
        <v>0</v>
      </c>
      <c r="K31" s="10">
        <v>0</v>
      </c>
    </row>
    <row r="32" spans="1:11" x14ac:dyDescent="0.25">
      <c r="A32" t="str">
        <f t="shared" si="1"/>
        <v>b</v>
      </c>
      <c r="B32" s="8"/>
      <c r="C32" s="9" t="s">
        <v>14</v>
      </c>
      <c r="D32" s="10">
        <f>SUM('დამტკ. საკუთ.'!D32,'ცვლილ. საკუთ.'!E32)</f>
        <v>0</v>
      </c>
      <c r="E32" s="10">
        <f>SUM('დამტკ. საკუთ.'!E32,'ცვლილ. საკუთ.'!F32)</f>
        <v>0</v>
      </c>
      <c r="F32" s="10">
        <f>SUM('დამტკ. საკუთ.'!F32,'ცვლილ. საკუთ.'!G32)</f>
        <v>0</v>
      </c>
      <c r="G32" s="10">
        <f>SUM('დამტკ. საკუთ.'!G32,'ცვლილ. საკუთ.'!H32)</f>
        <v>0</v>
      </c>
      <c r="H32" s="10">
        <f>SUM('დამტკ. საკუთ.'!H32,'ცვლილ. საკუთ.'!I32)</f>
        <v>0</v>
      </c>
      <c r="I32" s="10">
        <f t="shared" si="2"/>
        <v>0</v>
      </c>
      <c r="J32" s="10">
        <f t="shared" si="3"/>
        <v>0</v>
      </c>
      <c r="K32" s="10">
        <v>0</v>
      </c>
    </row>
    <row r="33" spans="1:11" x14ac:dyDescent="0.25">
      <c r="A33" t="str">
        <f t="shared" si="1"/>
        <v>b</v>
      </c>
      <c r="B33" s="8"/>
      <c r="C33" s="9" t="s">
        <v>15</v>
      </c>
      <c r="D33" s="10">
        <f>SUM('დამტკ. საკუთ.'!D33,'ცვლილ. საკუთ.'!E33)</f>
        <v>0</v>
      </c>
      <c r="E33" s="10">
        <f>SUM('დამტკ. საკუთ.'!E33,'ცვლილ. საკუთ.'!F33)</f>
        <v>0</v>
      </c>
      <c r="F33" s="10">
        <f>SUM('დამტკ. საკუთ.'!F33,'ცვლილ. საკუთ.'!G33)</f>
        <v>0</v>
      </c>
      <c r="G33" s="10">
        <f>SUM('დამტკ. საკუთ.'!G33,'ცვლილ. საკუთ.'!H33)</f>
        <v>0</v>
      </c>
      <c r="H33" s="10">
        <f>SUM('დამტკ. საკუთ.'!H33,'ცვლილ. საკუთ.'!I33)</f>
        <v>0</v>
      </c>
      <c r="I33" s="10">
        <f t="shared" si="2"/>
        <v>0</v>
      </c>
      <c r="J33" s="10">
        <f t="shared" si="3"/>
        <v>0</v>
      </c>
      <c r="K33" s="10">
        <v>0</v>
      </c>
    </row>
    <row r="34" spans="1:11" x14ac:dyDescent="0.25">
      <c r="A34" t="str">
        <f t="shared" si="1"/>
        <v>b</v>
      </c>
      <c r="B34" s="8"/>
      <c r="C34" s="9" t="s">
        <v>16</v>
      </c>
      <c r="D34" s="10">
        <f>SUM('დამტკ. საკუთ.'!D34,'ცვლილ. საკუთ.'!E34)</f>
        <v>0</v>
      </c>
      <c r="E34" s="10">
        <f>SUM('დამტკ. საკუთ.'!E34,'ცვლილ. საკუთ.'!F34)</f>
        <v>0</v>
      </c>
      <c r="F34" s="10">
        <f>SUM('დამტკ. საკუთ.'!F34,'ცვლილ. საკუთ.'!G34)</f>
        <v>0</v>
      </c>
      <c r="G34" s="10">
        <f>SUM('დამტკ. საკუთ.'!G34,'ცვლილ. საკუთ.'!H34)</f>
        <v>0</v>
      </c>
      <c r="H34" s="10">
        <f>SUM('დამტკ. საკუთ.'!H34,'ცვლილ. საკუთ.'!I34)</f>
        <v>0</v>
      </c>
      <c r="I34" s="10">
        <f t="shared" si="2"/>
        <v>0</v>
      </c>
      <c r="J34" s="10">
        <f t="shared" si="3"/>
        <v>0</v>
      </c>
      <c r="K34" s="10">
        <v>0</v>
      </c>
    </row>
    <row r="35" spans="1:11" x14ac:dyDescent="0.25">
      <c r="A35" t="str">
        <f t="shared" si="1"/>
        <v>b</v>
      </c>
      <c r="B35" s="8"/>
      <c r="C35" s="9" t="s">
        <v>17</v>
      </c>
      <c r="D35" s="10">
        <f>SUM('დამტკ. საკუთ.'!D35,'ცვლილ. საკუთ.'!E35)</f>
        <v>0</v>
      </c>
      <c r="E35" s="10">
        <f>SUM('დამტკ. საკუთ.'!E35,'ცვლილ. საკუთ.'!F35)</f>
        <v>0</v>
      </c>
      <c r="F35" s="10">
        <f>SUM('დამტკ. საკუთ.'!F35,'ცვლილ. საკუთ.'!G35)</f>
        <v>0</v>
      </c>
      <c r="G35" s="10">
        <f>SUM('დამტკ. საკუთ.'!G35,'ცვლილ. საკუთ.'!H35)</f>
        <v>0</v>
      </c>
      <c r="H35" s="10">
        <f>SUM('დამტკ. საკუთ.'!H35,'ცვლილ. საკუთ.'!I35)</f>
        <v>0</v>
      </c>
      <c r="I35" s="10">
        <f t="shared" si="2"/>
        <v>0</v>
      </c>
      <c r="J35" s="10">
        <f t="shared" si="3"/>
        <v>0</v>
      </c>
      <c r="K35" s="10">
        <v>0</v>
      </c>
    </row>
    <row r="36" spans="1:11" x14ac:dyDescent="0.25">
      <c r="A36" t="str">
        <f t="shared" si="1"/>
        <v>b</v>
      </c>
      <c r="B36" s="5"/>
      <c r="C36" s="6" t="s">
        <v>18</v>
      </c>
      <c r="D36" s="7">
        <f>SUM('დამტკ. საკუთ.'!D36,'ცვლილ. საკუთ.'!E36)</f>
        <v>0</v>
      </c>
      <c r="E36" s="7">
        <f>SUM('დამტკ. საკუთ.'!E36,'ცვლილ. საკუთ.'!F36)</f>
        <v>0</v>
      </c>
      <c r="F36" s="7">
        <f>SUM('დამტკ. საკუთ.'!F36,'ცვლილ. საკუთ.'!G36)</f>
        <v>0</v>
      </c>
      <c r="G36" s="7">
        <f>SUM('დამტკ. საკუთ.'!G36,'ცვლილ. საკუთ.'!H36)</f>
        <v>0</v>
      </c>
      <c r="H36" s="7">
        <f>SUM('დამტკ. საკუთ.'!H36,'ცვლილ. საკუთ.'!I36)</f>
        <v>0</v>
      </c>
      <c r="I36" s="7">
        <f t="shared" si="2"/>
        <v>0</v>
      </c>
      <c r="J36" s="7">
        <f t="shared" si="3"/>
        <v>0</v>
      </c>
      <c r="K36" s="7">
        <v>0</v>
      </c>
    </row>
    <row r="37" spans="1:11" x14ac:dyDescent="0.25">
      <c r="A37" t="str">
        <f t="shared" si="1"/>
        <v>b</v>
      </c>
      <c r="B37" s="5"/>
      <c r="C37" s="6" t="s">
        <v>19</v>
      </c>
      <c r="D37" s="7">
        <f>SUM('დამტკ. საკუთ.'!D37,'ცვლილ. საკუთ.'!E37)</f>
        <v>0</v>
      </c>
      <c r="E37" s="7">
        <f>SUM('დამტკ. საკუთ.'!E37,'ცვლილ. საკუთ.'!F37)</f>
        <v>0</v>
      </c>
      <c r="F37" s="7">
        <f>SUM('დამტკ. საკუთ.'!F37,'ცვლილ. საკუთ.'!G37)</f>
        <v>0</v>
      </c>
      <c r="G37" s="7">
        <f>SUM('დამტკ. საკუთ.'!G37,'ცვლილ. საკუთ.'!H37)</f>
        <v>0</v>
      </c>
      <c r="H37" s="7">
        <f>SUM('დამტკ. საკუთ.'!H37,'ცვლილ. საკუთ.'!I37)</f>
        <v>0</v>
      </c>
      <c r="I37" s="7">
        <f t="shared" si="2"/>
        <v>0</v>
      </c>
      <c r="J37" s="7">
        <f t="shared" si="3"/>
        <v>0</v>
      </c>
      <c r="K37" s="7">
        <v>0</v>
      </c>
    </row>
    <row r="38" spans="1:11" ht="15.75" thickBot="1" x14ac:dyDescent="0.3">
      <c r="A38" t="str">
        <f t="shared" si="1"/>
        <v>b</v>
      </c>
      <c r="B38" s="11"/>
      <c r="C38" s="12" t="s">
        <v>20</v>
      </c>
      <c r="D38" s="13">
        <f>SUM('დამტკ. საკუთ.'!D38,'ცვლილ. საკუთ.'!E38)</f>
        <v>0</v>
      </c>
      <c r="E38" s="13">
        <f>SUM('დამტკ. საკუთ.'!E38,'ცვლილ. საკუთ.'!F38)</f>
        <v>0</v>
      </c>
      <c r="F38" s="13">
        <f>SUM('დამტკ. საკუთ.'!F38,'ცვლილ. საკუთ.'!G38)</f>
        <v>0</v>
      </c>
      <c r="G38" s="13">
        <f>SUM('დამტკ. საკუთ.'!G38,'ცვლილ. საკუთ.'!H38)</f>
        <v>0</v>
      </c>
      <c r="H38" s="13">
        <f>SUM('დამტკ. საკუთ.'!H38,'ცვლილ. საკუთ.'!I38)</f>
        <v>0</v>
      </c>
      <c r="I38" s="13">
        <f t="shared" si="2"/>
        <v>0</v>
      </c>
      <c r="J38" s="13">
        <f t="shared" si="3"/>
        <v>0</v>
      </c>
      <c r="K38" s="13">
        <v>0</v>
      </c>
    </row>
    <row r="39" spans="1:11" ht="16.5" thickTop="1" thickBot="1" x14ac:dyDescent="0.3">
      <c r="A39" t="str">
        <f t="shared" si="1"/>
        <v>b</v>
      </c>
      <c r="B39" s="16" t="s">
        <v>25</v>
      </c>
      <c r="C39" s="4" t="s">
        <v>26</v>
      </c>
      <c r="D39" s="4">
        <f>SUM('დამტკ. საკუთ.'!D39,'ცვლილ. საკუთ.'!E39)</f>
        <v>0</v>
      </c>
      <c r="E39" s="4">
        <f>SUM('დამტკ. საკუთ.'!E39,'ცვლილ. საკუთ.'!F39)</f>
        <v>0</v>
      </c>
      <c r="F39" s="4">
        <f>SUM('დამტკ. საკუთ.'!F39,'ცვლილ. საკუთ.'!G39)</f>
        <v>0</v>
      </c>
      <c r="G39" s="4">
        <f>SUM('დამტკ. საკუთ.'!G39,'ცვლილ. საკუთ.'!H39)</f>
        <v>0</v>
      </c>
      <c r="H39" s="4">
        <f>SUM('დამტკ. საკუთ.'!H39,'ცვლილ. საკუთ.'!I39)</f>
        <v>0</v>
      </c>
      <c r="I39" s="4">
        <f t="shared" si="2"/>
        <v>0</v>
      </c>
      <c r="J39" s="4">
        <f t="shared" si="3"/>
        <v>0</v>
      </c>
      <c r="K39" s="4">
        <f t="shared" ref="K39" si="9">SUM(K51,K63,K75)</f>
        <v>0</v>
      </c>
    </row>
    <row r="40" spans="1:11" ht="15.75" thickTop="1" x14ac:dyDescent="0.25">
      <c r="A40" t="str">
        <f t="shared" si="1"/>
        <v>b</v>
      </c>
      <c r="B40" s="5"/>
      <c r="C40" s="6" t="s">
        <v>10</v>
      </c>
      <c r="D40" s="7">
        <f>SUM('დამტკ. საკუთ.'!D40,'ცვლილ. საკუთ.'!E40)</f>
        <v>0</v>
      </c>
      <c r="E40" s="7">
        <f>SUM('დამტკ. საკუთ.'!E40,'ცვლილ. საკუთ.'!F40)</f>
        <v>0</v>
      </c>
      <c r="F40" s="7">
        <f>SUM('დამტკ. საკუთ.'!F40,'ცვლილ. საკუთ.'!G40)</f>
        <v>0</v>
      </c>
      <c r="G40" s="7">
        <f>SUM('დამტკ. საკუთ.'!G40,'ცვლილ. საკუთ.'!H40)</f>
        <v>0</v>
      </c>
      <c r="H40" s="7">
        <f>SUM('დამტკ. საკუთ.'!H40,'ცვლილ. საკუთ.'!I40)</f>
        <v>0</v>
      </c>
      <c r="I40" s="7">
        <f t="shared" si="2"/>
        <v>0</v>
      </c>
      <c r="J40" s="7">
        <f t="shared" si="3"/>
        <v>0</v>
      </c>
      <c r="K40" s="7">
        <f t="shared" ref="K40:K50" si="10">SUM(K52,K64,K76)</f>
        <v>0</v>
      </c>
    </row>
    <row r="41" spans="1:11" x14ac:dyDescent="0.25">
      <c r="A41" t="str">
        <f t="shared" si="1"/>
        <v>b</v>
      </c>
      <c r="B41" s="8"/>
      <c r="C41" s="9" t="s">
        <v>11</v>
      </c>
      <c r="D41" s="10">
        <f>SUM('დამტკ. საკუთ.'!D41,'ცვლილ. საკუთ.'!E41)</f>
        <v>0</v>
      </c>
      <c r="E41" s="10">
        <f>SUM('დამტკ. საკუთ.'!E41,'ცვლილ. საკუთ.'!F41)</f>
        <v>0</v>
      </c>
      <c r="F41" s="10">
        <f>SUM('დამტკ. საკუთ.'!F41,'ცვლილ. საკუთ.'!G41)</f>
        <v>0</v>
      </c>
      <c r="G41" s="10">
        <f>SUM('დამტკ. საკუთ.'!G41,'ცვლილ. საკუთ.'!H41)</f>
        <v>0</v>
      </c>
      <c r="H41" s="10">
        <f>SUM('დამტკ. საკუთ.'!H41,'ცვლილ. საკუთ.'!I41)</f>
        <v>0</v>
      </c>
      <c r="I41" s="10">
        <f t="shared" si="2"/>
        <v>0</v>
      </c>
      <c r="J41" s="10">
        <f t="shared" si="3"/>
        <v>0</v>
      </c>
      <c r="K41" s="10">
        <f t="shared" si="10"/>
        <v>0</v>
      </c>
    </row>
    <row r="42" spans="1:11" x14ac:dyDescent="0.25">
      <c r="A42" t="str">
        <f t="shared" si="1"/>
        <v>b</v>
      </c>
      <c r="B42" s="8"/>
      <c r="C42" s="9" t="s">
        <v>12</v>
      </c>
      <c r="D42" s="10">
        <f>SUM('დამტკ. საკუთ.'!D42,'ცვლილ. საკუთ.'!E42)</f>
        <v>0</v>
      </c>
      <c r="E42" s="10">
        <f>SUM('დამტკ. საკუთ.'!E42,'ცვლილ. საკუთ.'!F42)</f>
        <v>0</v>
      </c>
      <c r="F42" s="10">
        <f>SUM('დამტკ. საკუთ.'!F42,'ცვლილ. საკუთ.'!G42)</f>
        <v>0</v>
      </c>
      <c r="G42" s="10">
        <f>SUM('დამტკ. საკუთ.'!G42,'ცვლილ. საკუთ.'!H42)</f>
        <v>0</v>
      </c>
      <c r="H42" s="10">
        <f>SUM('დამტკ. საკუთ.'!H42,'ცვლილ. საკუთ.'!I42)</f>
        <v>0</v>
      </c>
      <c r="I42" s="10">
        <f t="shared" si="2"/>
        <v>0</v>
      </c>
      <c r="J42" s="10">
        <f t="shared" si="3"/>
        <v>0</v>
      </c>
      <c r="K42" s="10">
        <f t="shared" si="10"/>
        <v>0</v>
      </c>
    </row>
    <row r="43" spans="1:11" x14ac:dyDescent="0.25">
      <c r="A43" t="str">
        <f t="shared" si="1"/>
        <v>b</v>
      </c>
      <c r="B43" s="8"/>
      <c r="C43" s="9" t="s">
        <v>13</v>
      </c>
      <c r="D43" s="10">
        <f>SUM('დამტკ. საკუთ.'!D43,'ცვლილ. საკუთ.'!E43)</f>
        <v>0</v>
      </c>
      <c r="E43" s="10">
        <f>SUM('დამტკ. საკუთ.'!E43,'ცვლილ. საკუთ.'!F43)</f>
        <v>0</v>
      </c>
      <c r="F43" s="10">
        <f>SUM('დამტკ. საკუთ.'!F43,'ცვლილ. საკუთ.'!G43)</f>
        <v>0</v>
      </c>
      <c r="G43" s="10">
        <f>SUM('დამტკ. საკუთ.'!G43,'ცვლილ. საკუთ.'!H43)</f>
        <v>0</v>
      </c>
      <c r="H43" s="10">
        <f>SUM('დამტკ. საკუთ.'!H43,'ცვლილ. საკუთ.'!I43)</f>
        <v>0</v>
      </c>
      <c r="I43" s="10">
        <f t="shared" si="2"/>
        <v>0</v>
      </c>
      <c r="J43" s="10">
        <f t="shared" si="3"/>
        <v>0</v>
      </c>
      <c r="K43" s="10">
        <f t="shared" si="10"/>
        <v>0</v>
      </c>
    </row>
    <row r="44" spans="1:11" x14ac:dyDescent="0.25">
      <c r="A44" t="str">
        <f t="shared" si="1"/>
        <v>b</v>
      </c>
      <c r="B44" s="8"/>
      <c r="C44" s="9" t="s">
        <v>14</v>
      </c>
      <c r="D44" s="10">
        <f>SUM('დამტკ. საკუთ.'!D44,'ცვლილ. საკუთ.'!E44)</f>
        <v>0</v>
      </c>
      <c r="E44" s="10">
        <f>SUM('დამტკ. საკუთ.'!E44,'ცვლილ. საკუთ.'!F44)</f>
        <v>0</v>
      </c>
      <c r="F44" s="10">
        <f>SUM('დამტკ. საკუთ.'!F44,'ცვლილ. საკუთ.'!G44)</f>
        <v>0</v>
      </c>
      <c r="G44" s="10">
        <f>SUM('დამტკ. საკუთ.'!G44,'ცვლილ. საკუთ.'!H44)</f>
        <v>0</v>
      </c>
      <c r="H44" s="10">
        <f>SUM('დამტკ. საკუთ.'!H44,'ცვლილ. საკუთ.'!I44)</f>
        <v>0</v>
      </c>
      <c r="I44" s="10">
        <f t="shared" si="2"/>
        <v>0</v>
      </c>
      <c r="J44" s="10">
        <f t="shared" si="3"/>
        <v>0</v>
      </c>
      <c r="K44" s="10">
        <f t="shared" si="10"/>
        <v>0</v>
      </c>
    </row>
    <row r="45" spans="1:11" x14ac:dyDescent="0.25">
      <c r="A45" t="str">
        <f t="shared" si="1"/>
        <v>b</v>
      </c>
      <c r="B45" s="8"/>
      <c r="C45" s="9" t="s">
        <v>15</v>
      </c>
      <c r="D45" s="10">
        <f>SUM('დამტკ. საკუთ.'!D45,'ცვლილ. საკუთ.'!E45)</f>
        <v>0</v>
      </c>
      <c r="E45" s="10">
        <f>SUM('დამტკ. საკუთ.'!E45,'ცვლილ. საკუთ.'!F45)</f>
        <v>0</v>
      </c>
      <c r="F45" s="10">
        <f>SUM('დამტკ. საკუთ.'!F45,'ცვლილ. საკუთ.'!G45)</f>
        <v>0</v>
      </c>
      <c r="G45" s="10">
        <f>SUM('დამტკ. საკუთ.'!G45,'ცვლილ. საკუთ.'!H45)</f>
        <v>0</v>
      </c>
      <c r="H45" s="10">
        <f>SUM('დამტკ. საკუთ.'!H45,'ცვლილ. საკუთ.'!I45)</f>
        <v>0</v>
      </c>
      <c r="I45" s="10">
        <f t="shared" si="2"/>
        <v>0</v>
      </c>
      <c r="J45" s="10">
        <f t="shared" si="3"/>
        <v>0</v>
      </c>
      <c r="K45" s="10">
        <f t="shared" si="10"/>
        <v>0</v>
      </c>
    </row>
    <row r="46" spans="1:11" x14ac:dyDescent="0.25">
      <c r="A46" t="str">
        <f t="shared" si="1"/>
        <v>b</v>
      </c>
      <c r="B46" s="8"/>
      <c r="C46" s="9" t="s">
        <v>16</v>
      </c>
      <c r="D46" s="10">
        <f>SUM('დამტკ. საკუთ.'!D46,'ცვლილ. საკუთ.'!E46)</f>
        <v>0</v>
      </c>
      <c r="E46" s="10">
        <f>SUM('დამტკ. საკუთ.'!E46,'ცვლილ. საკუთ.'!F46)</f>
        <v>0</v>
      </c>
      <c r="F46" s="10">
        <f>SUM('დამტკ. საკუთ.'!F46,'ცვლილ. საკუთ.'!G46)</f>
        <v>0</v>
      </c>
      <c r="G46" s="10">
        <f>SUM('დამტკ. საკუთ.'!G46,'ცვლილ. საკუთ.'!H46)</f>
        <v>0</v>
      </c>
      <c r="H46" s="10">
        <f>SUM('დამტკ. საკუთ.'!H46,'ცვლილ. საკუთ.'!I46)</f>
        <v>0</v>
      </c>
      <c r="I46" s="10">
        <f t="shared" si="2"/>
        <v>0</v>
      </c>
      <c r="J46" s="10">
        <f t="shared" si="3"/>
        <v>0</v>
      </c>
      <c r="K46" s="10">
        <f t="shared" si="10"/>
        <v>0</v>
      </c>
    </row>
    <row r="47" spans="1:11" x14ac:dyDescent="0.25">
      <c r="A47" t="str">
        <f t="shared" si="1"/>
        <v>b</v>
      </c>
      <c r="B47" s="8"/>
      <c r="C47" s="9" t="s">
        <v>17</v>
      </c>
      <c r="D47" s="10">
        <f>SUM('დამტკ. საკუთ.'!D47,'ცვლილ. საკუთ.'!E47)</f>
        <v>0</v>
      </c>
      <c r="E47" s="10">
        <f>SUM('დამტკ. საკუთ.'!E47,'ცვლილ. საკუთ.'!F47)</f>
        <v>0</v>
      </c>
      <c r="F47" s="10">
        <f>SUM('დამტკ. საკუთ.'!F47,'ცვლილ. საკუთ.'!G47)</f>
        <v>0</v>
      </c>
      <c r="G47" s="10">
        <f>SUM('დამტკ. საკუთ.'!G47,'ცვლილ. საკუთ.'!H47)</f>
        <v>0</v>
      </c>
      <c r="H47" s="10">
        <f>SUM('დამტკ. საკუთ.'!H47,'ცვლილ. საკუთ.'!I47)</f>
        <v>0</v>
      </c>
      <c r="I47" s="10">
        <f t="shared" si="2"/>
        <v>0</v>
      </c>
      <c r="J47" s="10">
        <f t="shared" si="3"/>
        <v>0</v>
      </c>
      <c r="K47" s="10">
        <f t="shared" si="10"/>
        <v>0</v>
      </c>
    </row>
    <row r="48" spans="1:11" x14ac:dyDescent="0.25">
      <c r="A48" t="str">
        <f t="shared" si="1"/>
        <v>b</v>
      </c>
      <c r="B48" s="5"/>
      <c r="C48" s="6" t="s">
        <v>18</v>
      </c>
      <c r="D48" s="7">
        <f>SUM('დამტკ. საკუთ.'!D48,'ცვლილ. საკუთ.'!E48)</f>
        <v>0</v>
      </c>
      <c r="E48" s="7">
        <f>SUM('დამტკ. საკუთ.'!E48,'ცვლილ. საკუთ.'!F48)</f>
        <v>0</v>
      </c>
      <c r="F48" s="7">
        <f>SUM('დამტკ. საკუთ.'!F48,'ცვლილ. საკუთ.'!G48)</f>
        <v>0</v>
      </c>
      <c r="G48" s="7">
        <f>SUM('დამტკ. საკუთ.'!G48,'ცვლილ. საკუთ.'!H48)</f>
        <v>0</v>
      </c>
      <c r="H48" s="7">
        <f>SUM('დამტკ. საკუთ.'!H48,'ცვლილ. საკუთ.'!I48)</f>
        <v>0</v>
      </c>
      <c r="I48" s="7">
        <f t="shared" si="2"/>
        <v>0</v>
      </c>
      <c r="J48" s="7">
        <f t="shared" si="3"/>
        <v>0</v>
      </c>
      <c r="K48" s="7">
        <f t="shared" si="10"/>
        <v>0</v>
      </c>
    </row>
    <row r="49" spans="1:11" x14ac:dyDescent="0.25">
      <c r="A49" t="str">
        <f t="shared" si="1"/>
        <v>b</v>
      </c>
      <c r="B49" s="5"/>
      <c r="C49" s="6" t="s">
        <v>19</v>
      </c>
      <c r="D49" s="7">
        <f>SUM('დამტკ. საკუთ.'!D49,'ცვლილ. საკუთ.'!E49)</f>
        <v>0</v>
      </c>
      <c r="E49" s="7">
        <f>SUM('დამტკ. საკუთ.'!E49,'ცვლილ. საკუთ.'!F49)</f>
        <v>0</v>
      </c>
      <c r="F49" s="7">
        <f>SUM('დამტკ. საკუთ.'!F49,'ცვლილ. საკუთ.'!G49)</f>
        <v>0</v>
      </c>
      <c r="G49" s="7">
        <f>SUM('დამტკ. საკუთ.'!G49,'ცვლილ. საკუთ.'!H49)</f>
        <v>0</v>
      </c>
      <c r="H49" s="7">
        <f>SUM('დამტკ. საკუთ.'!H49,'ცვლილ. საკუთ.'!I49)</f>
        <v>0</v>
      </c>
      <c r="I49" s="7">
        <f t="shared" si="2"/>
        <v>0</v>
      </c>
      <c r="J49" s="7">
        <f t="shared" si="3"/>
        <v>0</v>
      </c>
      <c r="K49" s="7">
        <f t="shared" si="10"/>
        <v>0</v>
      </c>
    </row>
    <row r="50" spans="1:11" ht="15.75" thickBot="1" x14ac:dyDescent="0.3">
      <c r="A50" t="str">
        <f t="shared" si="1"/>
        <v>b</v>
      </c>
      <c r="B50" s="11"/>
      <c r="C50" s="12" t="s">
        <v>20</v>
      </c>
      <c r="D50" s="13">
        <f>SUM('დამტკ. საკუთ.'!D50,'ცვლილ. საკუთ.'!E50)</f>
        <v>0</v>
      </c>
      <c r="E50" s="13">
        <f>SUM('დამტკ. საკუთ.'!E50,'ცვლილ. საკუთ.'!F50)</f>
        <v>0</v>
      </c>
      <c r="F50" s="13">
        <f>SUM('დამტკ. საკუთ.'!F50,'ცვლილ. საკუთ.'!G50)</f>
        <v>0</v>
      </c>
      <c r="G50" s="13">
        <f>SUM('დამტკ. საკუთ.'!G50,'ცვლილ. საკუთ.'!H50)</f>
        <v>0</v>
      </c>
      <c r="H50" s="13">
        <f>SUM('დამტკ. საკუთ.'!H50,'ცვლილ. საკუთ.'!I50)</f>
        <v>0</v>
      </c>
      <c r="I50" s="13">
        <f t="shared" si="2"/>
        <v>0</v>
      </c>
      <c r="J50" s="13">
        <f t="shared" si="3"/>
        <v>0</v>
      </c>
      <c r="K50" s="13">
        <f t="shared" si="10"/>
        <v>0</v>
      </c>
    </row>
    <row r="51" spans="1:11" ht="16.5" thickTop="1" thickBot="1" x14ac:dyDescent="0.3">
      <c r="A51" t="str">
        <f t="shared" si="1"/>
        <v>b</v>
      </c>
      <c r="B51" s="3" t="s">
        <v>27</v>
      </c>
      <c r="C51" s="4" t="s">
        <v>26</v>
      </c>
      <c r="D51" s="4">
        <f>SUM('დამტკ. საკუთ.'!D51,'ცვლილ. საკუთ.'!E51)</f>
        <v>0</v>
      </c>
      <c r="E51" s="4">
        <f>SUM('დამტკ. საკუთ.'!E51,'ცვლილ. საკუთ.'!F51)</f>
        <v>0</v>
      </c>
      <c r="F51" s="4">
        <f>SUM('დამტკ. საკუთ.'!F51,'ცვლილ. საკუთ.'!G51)</f>
        <v>0</v>
      </c>
      <c r="G51" s="4">
        <f>SUM('დამტკ. საკუთ.'!G51,'ცვლილ. საკუთ.'!H51)</f>
        <v>0</v>
      </c>
      <c r="H51" s="4">
        <f>SUM('დამტკ. საკუთ.'!H51,'ცვლილ. საკუთ.'!I51)</f>
        <v>0</v>
      </c>
      <c r="I51" s="4">
        <f t="shared" si="2"/>
        <v>0</v>
      </c>
      <c r="J51" s="4">
        <f t="shared" si="3"/>
        <v>0</v>
      </c>
      <c r="K51" s="4">
        <f t="shared" ref="K51" si="11">SUM(K52,K60,K61,K62)</f>
        <v>0</v>
      </c>
    </row>
    <row r="52" spans="1:11" ht="15.75" thickTop="1" x14ac:dyDescent="0.25">
      <c r="A52" t="str">
        <f t="shared" si="1"/>
        <v>b</v>
      </c>
      <c r="B52" s="5"/>
      <c r="C52" s="6" t="s">
        <v>10</v>
      </c>
      <c r="D52" s="7">
        <f>SUM('დამტკ. საკუთ.'!D52,'ცვლილ. საკუთ.'!E52)</f>
        <v>0</v>
      </c>
      <c r="E52" s="7">
        <f>SUM('დამტკ. საკუთ.'!E52,'ცვლილ. საკუთ.'!F52)</f>
        <v>0</v>
      </c>
      <c r="F52" s="7">
        <f>SUM('დამტკ. საკუთ.'!F52,'ცვლილ. საკუთ.'!G52)</f>
        <v>0</v>
      </c>
      <c r="G52" s="7">
        <f>SUM('დამტკ. საკუთ.'!G52,'ცვლილ. საკუთ.'!H52)</f>
        <v>0</v>
      </c>
      <c r="H52" s="7">
        <f>SUM('დამტკ. საკუთ.'!H52,'ცვლილ. საკუთ.'!I52)</f>
        <v>0</v>
      </c>
      <c r="I52" s="7">
        <f t="shared" si="2"/>
        <v>0</v>
      </c>
      <c r="J52" s="7">
        <f t="shared" si="3"/>
        <v>0</v>
      </c>
      <c r="K52" s="7">
        <f t="shared" ref="K52" si="12">SUM(K53:K59)</f>
        <v>0</v>
      </c>
    </row>
    <row r="53" spans="1:11" x14ac:dyDescent="0.25">
      <c r="A53" t="str">
        <f t="shared" si="1"/>
        <v>b</v>
      </c>
      <c r="B53" s="8"/>
      <c r="C53" s="9" t="s">
        <v>11</v>
      </c>
      <c r="D53" s="10">
        <f>SUM('დამტკ. საკუთ.'!D53,'ცვლილ. საკუთ.'!E53)</f>
        <v>0</v>
      </c>
      <c r="E53" s="10">
        <f>SUM('დამტკ. საკუთ.'!E53,'ცვლილ. საკუთ.'!F53)</f>
        <v>0</v>
      </c>
      <c r="F53" s="10">
        <f>SUM('დამტკ. საკუთ.'!F53,'ცვლილ. საკუთ.'!G53)</f>
        <v>0</v>
      </c>
      <c r="G53" s="10">
        <f>SUM('დამტკ. საკუთ.'!G53,'ცვლილ. საკუთ.'!H53)</f>
        <v>0</v>
      </c>
      <c r="H53" s="10">
        <f>SUM('დამტკ. საკუთ.'!H53,'ცვლილ. საკუთ.'!I53)</f>
        <v>0</v>
      </c>
      <c r="I53" s="10">
        <f t="shared" si="2"/>
        <v>0</v>
      </c>
      <c r="J53" s="10">
        <f t="shared" si="3"/>
        <v>0</v>
      </c>
      <c r="K53" s="10">
        <v>0</v>
      </c>
    </row>
    <row r="54" spans="1:11" x14ac:dyDescent="0.25">
      <c r="A54" t="str">
        <f t="shared" si="1"/>
        <v>b</v>
      </c>
      <c r="B54" s="8"/>
      <c r="C54" s="9" t="s">
        <v>12</v>
      </c>
      <c r="D54" s="10">
        <f>SUM('დამტკ. საკუთ.'!D54,'ცვლილ. საკუთ.'!E54)</f>
        <v>0</v>
      </c>
      <c r="E54" s="10">
        <f>SUM('დამტკ. საკუთ.'!E54,'ცვლილ. საკუთ.'!F54)</f>
        <v>0</v>
      </c>
      <c r="F54" s="10">
        <f>SUM('დამტკ. საკუთ.'!F54,'ცვლილ. საკუთ.'!G54)</f>
        <v>0</v>
      </c>
      <c r="G54" s="10">
        <f>SUM('დამტკ. საკუთ.'!G54,'ცვლილ. საკუთ.'!H54)</f>
        <v>0</v>
      </c>
      <c r="H54" s="10">
        <f>SUM('დამტკ. საკუთ.'!H54,'ცვლილ. საკუთ.'!I54)</f>
        <v>0</v>
      </c>
      <c r="I54" s="10">
        <f t="shared" si="2"/>
        <v>0</v>
      </c>
      <c r="J54" s="10">
        <f t="shared" si="3"/>
        <v>0</v>
      </c>
      <c r="K54" s="10">
        <v>0</v>
      </c>
    </row>
    <row r="55" spans="1:11" x14ac:dyDescent="0.25">
      <c r="A55" t="str">
        <f t="shared" si="1"/>
        <v>b</v>
      </c>
      <c r="B55" s="8"/>
      <c r="C55" s="9" t="s">
        <v>13</v>
      </c>
      <c r="D55" s="10">
        <f>SUM('დამტკ. საკუთ.'!D55,'ცვლილ. საკუთ.'!E55)</f>
        <v>0</v>
      </c>
      <c r="E55" s="10">
        <f>SUM('დამტკ. საკუთ.'!E55,'ცვლილ. საკუთ.'!F55)</f>
        <v>0</v>
      </c>
      <c r="F55" s="10">
        <f>SUM('დამტკ. საკუთ.'!F55,'ცვლილ. საკუთ.'!G55)</f>
        <v>0</v>
      </c>
      <c r="G55" s="10">
        <f>SUM('დამტკ. საკუთ.'!G55,'ცვლილ. საკუთ.'!H55)</f>
        <v>0</v>
      </c>
      <c r="H55" s="10">
        <f>SUM('დამტკ. საკუთ.'!H55,'ცვლილ. საკუთ.'!I55)</f>
        <v>0</v>
      </c>
      <c r="I55" s="10">
        <f t="shared" si="2"/>
        <v>0</v>
      </c>
      <c r="J55" s="10">
        <f t="shared" si="3"/>
        <v>0</v>
      </c>
      <c r="K55" s="10">
        <v>0</v>
      </c>
    </row>
    <row r="56" spans="1:11" x14ac:dyDescent="0.25">
      <c r="A56" t="str">
        <f t="shared" si="1"/>
        <v>b</v>
      </c>
      <c r="B56" s="8"/>
      <c r="C56" s="9" t="s">
        <v>14</v>
      </c>
      <c r="D56" s="10">
        <f>SUM('დამტკ. საკუთ.'!D56,'ცვლილ. საკუთ.'!E56)</f>
        <v>0</v>
      </c>
      <c r="E56" s="10">
        <f>SUM('დამტკ. საკუთ.'!E56,'ცვლილ. საკუთ.'!F56)</f>
        <v>0</v>
      </c>
      <c r="F56" s="10">
        <f>SUM('დამტკ. საკუთ.'!F56,'ცვლილ. საკუთ.'!G56)</f>
        <v>0</v>
      </c>
      <c r="G56" s="10">
        <f>SUM('დამტკ. საკუთ.'!G56,'ცვლილ. საკუთ.'!H56)</f>
        <v>0</v>
      </c>
      <c r="H56" s="10">
        <f>SUM('დამტკ. საკუთ.'!H56,'ცვლილ. საკუთ.'!I56)</f>
        <v>0</v>
      </c>
      <c r="I56" s="10">
        <f t="shared" si="2"/>
        <v>0</v>
      </c>
      <c r="J56" s="10">
        <f t="shared" si="3"/>
        <v>0</v>
      </c>
      <c r="K56" s="10">
        <v>0</v>
      </c>
    </row>
    <row r="57" spans="1:11" x14ac:dyDescent="0.25">
      <c r="A57" t="str">
        <f t="shared" si="1"/>
        <v>b</v>
      </c>
      <c r="B57" s="8"/>
      <c r="C57" s="9" t="s">
        <v>15</v>
      </c>
      <c r="D57" s="10">
        <f>SUM('დამტკ. საკუთ.'!D57,'ცვლილ. საკუთ.'!E57)</f>
        <v>0</v>
      </c>
      <c r="E57" s="10">
        <f>SUM('დამტკ. საკუთ.'!E57,'ცვლილ. საკუთ.'!F57)</f>
        <v>0</v>
      </c>
      <c r="F57" s="10">
        <f>SUM('დამტკ. საკუთ.'!F57,'ცვლილ. საკუთ.'!G57)</f>
        <v>0</v>
      </c>
      <c r="G57" s="10">
        <f>SUM('დამტკ. საკუთ.'!G57,'ცვლილ. საკუთ.'!H57)</f>
        <v>0</v>
      </c>
      <c r="H57" s="10">
        <f>SUM('დამტკ. საკუთ.'!H57,'ცვლილ. საკუთ.'!I57)</f>
        <v>0</v>
      </c>
      <c r="I57" s="10">
        <f t="shared" si="2"/>
        <v>0</v>
      </c>
      <c r="J57" s="10">
        <f t="shared" si="3"/>
        <v>0</v>
      </c>
      <c r="K57" s="10">
        <v>0</v>
      </c>
    </row>
    <row r="58" spans="1:11" x14ac:dyDescent="0.25">
      <c r="A58" t="str">
        <f t="shared" si="1"/>
        <v>b</v>
      </c>
      <c r="B58" s="8"/>
      <c r="C58" s="9" t="s">
        <v>16</v>
      </c>
      <c r="D58" s="10">
        <f>SUM('დამტკ. საკუთ.'!D58,'ცვლილ. საკუთ.'!E58)</f>
        <v>0</v>
      </c>
      <c r="E58" s="10">
        <f>SUM('დამტკ. საკუთ.'!E58,'ცვლილ. საკუთ.'!F58)</f>
        <v>0</v>
      </c>
      <c r="F58" s="10">
        <f>SUM('დამტკ. საკუთ.'!F58,'ცვლილ. საკუთ.'!G58)</f>
        <v>0</v>
      </c>
      <c r="G58" s="10">
        <f>SUM('დამტკ. საკუთ.'!G58,'ცვლილ. საკუთ.'!H58)</f>
        <v>0</v>
      </c>
      <c r="H58" s="10">
        <f>SUM('დამტკ. საკუთ.'!H58,'ცვლილ. საკუთ.'!I58)</f>
        <v>0</v>
      </c>
      <c r="I58" s="10">
        <f t="shared" si="2"/>
        <v>0</v>
      </c>
      <c r="J58" s="10">
        <f t="shared" si="3"/>
        <v>0</v>
      </c>
      <c r="K58" s="10">
        <v>0</v>
      </c>
    </row>
    <row r="59" spans="1:11" x14ac:dyDescent="0.25">
      <c r="A59" t="str">
        <f t="shared" si="1"/>
        <v>b</v>
      </c>
      <c r="B59" s="8"/>
      <c r="C59" s="9" t="s">
        <v>17</v>
      </c>
      <c r="D59" s="10">
        <f>SUM('დამტკ. საკუთ.'!D59,'ცვლილ. საკუთ.'!E59)</f>
        <v>0</v>
      </c>
      <c r="E59" s="10">
        <f>SUM('დამტკ. საკუთ.'!E59,'ცვლილ. საკუთ.'!F59)</f>
        <v>0</v>
      </c>
      <c r="F59" s="10">
        <f>SUM('დამტკ. საკუთ.'!F59,'ცვლილ. საკუთ.'!G59)</f>
        <v>0</v>
      </c>
      <c r="G59" s="10">
        <f>SUM('დამტკ. საკუთ.'!G59,'ცვლილ. საკუთ.'!H59)</f>
        <v>0</v>
      </c>
      <c r="H59" s="10">
        <f>SUM('დამტკ. საკუთ.'!H59,'ცვლილ. საკუთ.'!I59)</f>
        <v>0</v>
      </c>
      <c r="I59" s="10">
        <f t="shared" si="2"/>
        <v>0</v>
      </c>
      <c r="J59" s="10">
        <f t="shared" si="3"/>
        <v>0</v>
      </c>
      <c r="K59" s="10">
        <v>0</v>
      </c>
    </row>
    <row r="60" spans="1:11" x14ac:dyDescent="0.25">
      <c r="A60" t="str">
        <f t="shared" si="1"/>
        <v>b</v>
      </c>
      <c r="B60" s="5"/>
      <c r="C60" s="6" t="s">
        <v>18</v>
      </c>
      <c r="D60" s="7">
        <f>SUM('დამტკ. საკუთ.'!D60,'ცვლილ. საკუთ.'!E60)</f>
        <v>0</v>
      </c>
      <c r="E60" s="7">
        <f>SUM('დამტკ. საკუთ.'!E60,'ცვლილ. საკუთ.'!F60)</f>
        <v>0</v>
      </c>
      <c r="F60" s="7">
        <f>SUM('დამტკ. საკუთ.'!F60,'ცვლილ. საკუთ.'!G60)</f>
        <v>0</v>
      </c>
      <c r="G60" s="7">
        <f>SUM('დამტკ. საკუთ.'!G60,'ცვლილ. საკუთ.'!H60)</f>
        <v>0</v>
      </c>
      <c r="H60" s="7">
        <f>SUM('დამტკ. საკუთ.'!H60,'ცვლილ. საკუთ.'!I60)</f>
        <v>0</v>
      </c>
      <c r="I60" s="7">
        <f t="shared" si="2"/>
        <v>0</v>
      </c>
      <c r="J60" s="7">
        <f t="shared" si="3"/>
        <v>0</v>
      </c>
      <c r="K60" s="7">
        <v>0</v>
      </c>
    </row>
    <row r="61" spans="1:11" x14ac:dyDescent="0.25">
      <c r="A61" t="str">
        <f t="shared" si="1"/>
        <v>b</v>
      </c>
      <c r="B61" s="5"/>
      <c r="C61" s="6" t="s">
        <v>19</v>
      </c>
      <c r="D61" s="7">
        <f>SUM('დამტკ. საკუთ.'!D61,'ცვლილ. საკუთ.'!E61)</f>
        <v>0</v>
      </c>
      <c r="E61" s="7">
        <f>SUM('დამტკ. საკუთ.'!E61,'ცვლილ. საკუთ.'!F61)</f>
        <v>0</v>
      </c>
      <c r="F61" s="7">
        <f>SUM('დამტკ. საკუთ.'!F61,'ცვლილ. საკუთ.'!G61)</f>
        <v>0</v>
      </c>
      <c r="G61" s="7">
        <f>SUM('დამტკ. საკუთ.'!G61,'ცვლილ. საკუთ.'!H61)</f>
        <v>0</v>
      </c>
      <c r="H61" s="7">
        <f>SUM('დამტკ. საკუთ.'!H61,'ცვლილ. საკუთ.'!I61)</f>
        <v>0</v>
      </c>
      <c r="I61" s="7">
        <f t="shared" si="2"/>
        <v>0</v>
      </c>
      <c r="J61" s="7">
        <f t="shared" si="3"/>
        <v>0</v>
      </c>
      <c r="K61" s="7">
        <v>0</v>
      </c>
    </row>
    <row r="62" spans="1:11" ht="15.75" thickBot="1" x14ac:dyDescent="0.3">
      <c r="A62" t="str">
        <f t="shared" si="1"/>
        <v>b</v>
      </c>
      <c r="B62" s="11"/>
      <c r="C62" s="12" t="s">
        <v>20</v>
      </c>
      <c r="D62" s="13">
        <f>SUM('დამტკ. საკუთ.'!D62,'ცვლილ. საკუთ.'!E62)</f>
        <v>0</v>
      </c>
      <c r="E62" s="13">
        <f>SUM('დამტკ. საკუთ.'!E62,'ცვლილ. საკუთ.'!F62)</f>
        <v>0</v>
      </c>
      <c r="F62" s="13">
        <f>SUM('დამტკ. საკუთ.'!F62,'ცვლილ. საკუთ.'!G62)</f>
        <v>0</v>
      </c>
      <c r="G62" s="13">
        <f>SUM('დამტკ. საკუთ.'!G62,'ცვლილ. საკუთ.'!H62)</f>
        <v>0</v>
      </c>
      <c r="H62" s="13">
        <f>SUM('დამტკ. საკუთ.'!H62,'ცვლილ. საკუთ.'!I62)</f>
        <v>0</v>
      </c>
      <c r="I62" s="13">
        <f t="shared" si="2"/>
        <v>0</v>
      </c>
      <c r="J62" s="13">
        <f t="shared" si="3"/>
        <v>0</v>
      </c>
      <c r="K62" s="13">
        <v>0</v>
      </c>
    </row>
    <row r="63" spans="1:11" ht="16.5" thickTop="1" thickBot="1" x14ac:dyDescent="0.3">
      <c r="A63" t="str">
        <f t="shared" si="1"/>
        <v>b</v>
      </c>
      <c r="B63" s="3" t="s">
        <v>28</v>
      </c>
      <c r="C63" s="4" t="s">
        <v>29</v>
      </c>
      <c r="D63" s="4">
        <f>SUM('დამტკ. საკუთ.'!D63,'ცვლილ. საკუთ.'!E63)</f>
        <v>0</v>
      </c>
      <c r="E63" s="4">
        <f>SUM('დამტკ. საკუთ.'!E63,'ცვლილ. საკუთ.'!F63)</f>
        <v>0</v>
      </c>
      <c r="F63" s="4">
        <f>SUM('დამტკ. საკუთ.'!F63,'ცვლილ. საკუთ.'!G63)</f>
        <v>0</v>
      </c>
      <c r="G63" s="4">
        <f>SUM('დამტკ. საკუთ.'!G63,'ცვლილ. საკუთ.'!H63)</f>
        <v>0</v>
      </c>
      <c r="H63" s="4">
        <f>SUM('დამტკ. საკუთ.'!H63,'ცვლილ. საკუთ.'!I63)</f>
        <v>0</v>
      </c>
      <c r="I63" s="4">
        <f t="shared" si="2"/>
        <v>0</v>
      </c>
      <c r="J63" s="4">
        <f t="shared" si="3"/>
        <v>0</v>
      </c>
      <c r="K63" s="4">
        <f t="shared" ref="K63" si="13">SUM(K64,K72,K73,K74)</f>
        <v>0</v>
      </c>
    </row>
    <row r="64" spans="1:11" ht="15.75" thickTop="1" x14ac:dyDescent="0.25">
      <c r="A64" t="str">
        <f t="shared" si="1"/>
        <v>b</v>
      </c>
      <c r="B64" s="5"/>
      <c r="C64" s="6" t="s">
        <v>10</v>
      </c>
      <c r="D64" s="7">
        <f>SUM('დამტკ. საკუთ.'!D64,'ცვლილ. საკუთ.'!E64)</f>
        <v>0</v>
      </c>
      <c r="E64" s="7">
        <f>SUM('დამტკ. საკუთ.'!E64,'ცვლილ. საკუთ.'!F64)</f>
        <v>0</v>
      </c>
      <c r="F64" s="7">
        <f>SUM('დამტკ. საკუთ.'!F64,'ცვლილ. საკუთ.'!G64)</f>
        <v>0</v>
      </c>
      <c r="G64" s="7">
        <f>SUM('დამტკ. საკუთ.'!G64,'ცვლილ. საკუთ.'!H64)</f>
        <v>0</v>
      </c>
      <c r="H64" s="7">
        <f>SUM('დამტკ. საკუთ.'!H64,'ცვლილ. საკუთ.'!I64)</f>
        <v>0</v>
      </c>
      <c r="I64" s="7">
        <f t="shared" si="2"/>
        <v>0</v>
      </c>
      <c r="J64" s="7">
        <f t="shared" si="3"/>
        <v>0</v>
      </c>
      <c r="K64" s="7">
        <f t="shared" ref="K64" si="14">SUM(K65:K71)</f>
        <v>0</v>
      </c>
    </row>
    <row r="65" spans="1:11" x14ac:dyDescent="0.25">
      <c r="A65" t="str">
        <f t="shared" si="1"/>
        <v>b</v>
      </c>
      <c r="B65" s="8"/>
      <c r="C65" s="9" t="s">
        <v>11</v>
      </c>
      <c r="D65" s="10">
        <f>SUM('დამტკ. საკუთ.'!D65,'ცვლილ. საკუთ.'!E65)</f>
        <v>0</v>
      </c>
      <c r="E65" s="10">
        <f>SUM('დამტკ. საკუთ.'!E65,'ცვლილ. საკუთ.'!F65)</f>
        <v>0</v>
      </c>
      <c r="F65" s="10">
        <f>SUM('დამტკ. საკუთ.'!F65,'ცვლილ. საკუთ.'!G65)</f>
        <v>0</v>
      </c>
      <c r="G65" s="10">
        <f>SUM('დამტკ. საკუთ.'!G65,'ცვლილ. საკუთ.'!H65)</f>
        <v>0</v>
      </c>
      <c r="H65" s="10">
        <f>SUM('დამტკ. საკუთ.'!H65,'ცვლილ. საკუთ.'!I65)</f>
        <v>0</v>
      </c>
      <c r="I65" s="10">
        <f t="shared" si="2"/>
        <v>0</v>
      </c>
      <c r="J65" s="10">
        <f t="shared" si="3"/>
        <v>0</v>
      </c>
      <c r="K65" s="10">
        <v>0</v>
      </c>
    </row>
    <row r="66" spans="1:11" x14ac:dyDescent="0.25">
      <c r="A66" t="str">
        <f t="shared" si="1"/>
        <v>b</v>
      </c>
      <c r="B66" s="8"/>
      <c r="C66" s="9" t="s">
        <v>12</v>
      </c>
      <c r="D66" s="10">
        <f>SUM('დამტკ. საკუთ.'!D66,'ცვლილ. საკუთ.'!E66)</f>
        <v>0</v>
      </c>
      <c r="E66" s="10">
        <f>SUM('დამტკ. საკუთ.'!E66,'ცვლილ. საკუთ.'!F66)</f>
        <v>0</v>
      </c>
      <c r="F66" s="10">
        <f>SUM('დამტკ. საკუთ.'!F66,'ცვლილ. საკუთ.'!G66)</f>
        <v>0</v>
      </c>
      <c r="G66" s="10">
        <f>SUM('დამტკ. საკუთ.'!G66,'ცვლილ. საკუთ.'!H66)</f>
        <v>0</v>
      </c>
      <c r="H66" s="10">
        <f>SUM('დამტკ. საკუთ.'!H66,'ცვლილ. საკუთ.'!I66)</f>
        <v>0</v>
      </c>
      <c r="I66" s="10">
        <f t="shared" si="2"/>
        <v>0</v>
      </c>
      <c r="J66" s="10">
        <f t="shared" si="3"/>
        <v>0</v>
      </c>
      <c r="K66" s="10">
        <v>0</v>
      </c>
    </row>
    <row r="67" spans="1:11" x14ac:dyDescent="0.25">
      <c r="A67" t="str">
        <f t="shared" si="1"/>
        <v>b</v>
      </c>
      <c r="B67" s="8"/>
      <c r="C67" s="9" t="s">
        <v>13</v>
      </c>
      <c r="D67" s="10">
        <f>SUM('დამტკ. საკუთ.'!D67,'ცვლილ. საკუთ.'!E67)</f>
        <v>0</v>
      </c>
      <c r="E67" s="10">
        <f>SUM('დამტკ. საკუთ.'!E67,'ცვლილ. საკუთ.'!F67)</f>
        <v>0</v>
      </c>
      <c r="F67" s="10">
        <f>SUM('დამტკ. საკუთ.'!F67,'ცვლილ. საკუთ.'!G67)</f>
        <v>0</v>
      </c>
      <c r="G67" s="10">
        <f>SUM('დამტკ. საკუთ.'!G67,'ცვლილ. საკუთ.'!H67)</f>
        <v>0</v>
      </c>
      <c r="H67" s="10">
        <f>SUM('დამტკ. საკუთ.'!H67,'ცვლილ. საკუთ.'!I67)</f>
        <v>0</v>
      </c>
      <c r="I67" s="10">
        <f t="shared" si="2"/>
        <v>0</v>
      </c>
      <c r="J67" s="10">
        <f t="shared" si="3"/>
        <v>0</v>
      </c>
      <c r="K67" s="10">
        <v>0</v>
      </c>
    </row>
    <row r="68" spans="1:11" x14ac:dyDescent="0.25">
      <c r="A68" t="str">
        <f t="shared" ref="A68:A131" si="15">IF(OR(D68&lt;&gt;0,E68&lt;&gt;0,F68&lt;&gt;0,G68&lt;&gt;0,H68&lt;&gt;0,),"a","b")</f>
        <v>b</v>
      </c>
      <c r="B68" s="8"/>
      <c r="C68" s="9" t="s">
        <v>14</v>
      </c>
      <c r="D68" s="10">
        <f>SUM('დამტკ. საკუთ.'!D68,'ცვლილ. საკუთ.'!E68)</f>
        <v>0</v>
      </c>
      <c r="E68" s="10">
        <f>SUM('დამტკ. საკუთ.'!E68,'ცვლილ. საკუთ.'!F68)</f>
        <v>0</v>
      </c>
      <c r="F68" s="10">
        <f>SUM('დამტკ. საკუთ.'!F68,'ცვლილ. საკუთ.'!G68)</f>
        <v>0</v>
      </c>
      <c r="G68" s="10">
        <f>SUM('დამტკ. საკუთ.'!G68,'ცვლილ. საკუთ.'!H68)</f>
        <v>0</v>
      </c>
      <c r="H68" s="10">
        <f>SUM('დამტკ. საკუთ.'!H68,'ცვლილ. საკუთ.'!I68)</f>
        <v>0</v>
      </c>
      <c r="I68" s="10">
        <f t="shared" ref="I68:I131" si="16">SUM(E68,F68)</f>
        <v>0</v>
      </c>
      <c r="J68" s="10">
        <f t="shared" ref="J68:J131" si="17">SUM(E68,F68,G68)</f>
        <v>0</v>
      </c>
      <c r="K68" s="10">
        <v>0</v>
      </c>
    </row>
    <row r="69" spans="1:11" x14ac:dyDescent="0.25">
      <c r="A69" t="str">
        <f t="shared" si="15"/>
        <v>b</v>
      </c>
      <c r="B69" s="8"/>
      <c r="C69" s="9" t="s">
        <v>15</v>
      </c>
      <c r="D69" s="10">
        <f>SUM('დამტკ. საკუთ.'!D69,'ცვლილ. საკუთ.'!E69)</f>
        <v>0</v>
      </c>
      <c r="E69" s="10">
        <f>SUM('დამტკ. საკუთ.'!E69,'ცვლილ. საკუთ.'!F69)</f>
        <v>0</v>
      </c>
      <c r="F69" s="10">
        <f>SUM('დამტკ. საკუთ.'!F69,'ცვლილ. საკუთ.'!G69)</f>
        <v>0</v>
      </c>
      <c r="G69" s="10">
        <f>SUM('დამტკ. საკუთ.'!G69,'ცვლილ. საკუთ.'!H69)</f>
        <v>0</v>
      </c>
      <c r="H69" s="10">
        <f>SUM('დამტკ. საკუთ.'!H69,'ცვლილ. საკუთ.'!I69)</f>
        <v>0</v>
      </c>
      <c r="I69" s="10">
        <f t="shared" si="16"/>
        <v>0</v>
      </c>
      <c r="J69" s="10">
        <f t="shared" si="17"/>
        <v>0</v>
      </c>
      <c r="K69" s="10">
        <v>0</v>
      </c>
    </row>
    <row r="70" spans="1:11" x14ac:dyDescent="0.25">
      <c r="A70" t="str">
        <f t="shared" si="15"/>
        <v>b</v>
      </c>
      <c r="B70" s="8"/>
      <c r="C70" s="9" t="s">
        <v>16</v>
      </c>
      <c r="D70" s="10">
        <f>SUM('დამტკ. საკუთ.'!D70,'ცვლილ. საკუთ.'!E70)</f>
        <v>0</v>
      </c>
      <c r="E70" s="10">
        <f>SUM('დამტკ. საკუთ.'!E70,'ცვლილ. საკუთ.'!F70)</f>
        <v>0</v>
      </c>
      <c r="F70" s="10">
        <f>SUM('დამტკ. საკუთ.'!F70,'ცვლილ. საკუთ.'!G70)</f>
        <v>0</v>
      </c>
      <c r="G70" s="10">
        <f>SUM('დამტკ. საკუთ.'!G70,'ცვლილ. საკუთ.'!H70)</f>
        <v>0</v>
      </c>
      <c r="H70" s="10">
        <f>SUM('დამტკ. საკუთ.'!H70,'ცვლილ. საკუთ.'!I70)</f>
        <v>0</v>
      </c>
      <c r="I70" s="10">
        <f t="shared" si="16"/>
        <v>0</v>
      </c>
      <c r="J70" s="10">
        <f t="shared" si="17"/>
        <v>0</v>
      </c>
      <c r="K70" s="10">
        <v>0</v>
      </c>
    </row>
    <row r="71" spans="1:11" x14ac:dyDescent="0.25">
      <c r="A71" t="str">
        <f t="shared" si="15"/>
        <v>b</v>
      </c>
      <c r="B71" s="8"/>
      <c r="C71" s="9" t="s">
        <v>17</v>
      </c>
      <c r="D71" s="10">
        <f>SUM('დამტკ. საკუთ.'!D71,'ცვლილ. საკუთ.'!E71)</f>
        <v>0</v>
      </c>
      <c r="E71" s="10">
        <f>SUM('დამტკ. საკუთ.'!E71,'ცვლილ. საკუთ.'!F71)</f>
        <v>0</v>
      </c>
      <c r="F71" s="10">
        <f>SUM('დამტკ. საკუთ.'!F71,'ცვლილ. საკუთ.'!G71)</f>
        <v>0</v>
      </c>
      <c r="G71" s="10">
        <f>SUM('დამტკ. საკუთ.'!G71,'ცვლილ. საკუთ.'!H71)</f>
        <v>0</v>
      </c>
      <c r="H71" s="10">
        <f>SUM('დამტკ. საკუთ.'!H71,'ცვლილ. საკუთ.'!I71)</f>
        <v>0</v>
      </c>
      <c r="I71" s="10">
        <f t="shared" si="16"/>
        <v>0</v>
      </c>
      <c r="J71" s="10">
        <f t="shared" si="17"/>
        <v>0</v>
      </c>
      <c r="K71" s="10">
        <v>0</v>
      </c>
    </row>
    <row r="72" spans="1:11" x14ac:dyDescent="0.25">
      <c r="A72" t="str">
        <f t="shared" si="15"/>
        <v>b</v>
      </c>
      <c r="B72" s="5"/>
      <c r="C72" s="6" t="s">
        <v>18</v>
      </c>
      <c r="D72" s="7">
        <f>SUM('დამტკ. საკუთ.'!D72,'ცვლილ. საკუთ.'!E72)</f>
        <v>0</v>
      </c>
      <c r="E72" s="7">
        <f>SUM('დამტკ. საკუთ.'!E72,'ცვლილ. საკუთ.'!F72)</f>
        <v>0</v>
      </c>
      <c r="F72" s="7">
        <f>SUM('დამტკ. საკუთ.'!F72,'ცვლილ. საკუთ.'!G72)</f>
        <v>0</v>
      </c>
      <c r="G72" s="7">
        <f>SUM('დამტკ. საკუთ.'!G72,'ცვლილ. საკუთ.'!H72)</f>
        <v>0</v>
      </c>
      <c r="H72" s="7">
        <f>SUM('დამტკ. საკუთ.'!H72,'ცვლილ. საკუთ.'!I72)</f>
        <v>0</v>
      </c>
      <c r="I72" s="7">
        <f t="shared" si="16"/>
        <v>0</v>
      </c>
      <c r="J72" s="7">
        <f t="shared" si="17"/>
        <v>0</v>
      </c>
      <c r="K72" s="7">
        <v>0</v>
      </c>
    </row>
    <row r="73" spans="1:11" x14ac:dyDescent="0.25">
      <c r="A73" t="str">
        <f t="shared" si="15"/>
        <v>b</v>
      </c>
      <c r="B73" s="5"/>
      <c r="C73" s="6" t="s">
        <v>19</v>
      </c>
      <c r="D73" s="7">
        <f>SUM('დამტკ. საკუთ.'!D73,'ცვლილ. საკუთ.'!E73)</f>
        <v>0</v>
      </c>
      <c r="E73" s="7">
        <f>SUM('დამტკ. საკუთ.'!E73,'ცვლილ. საკუთ.'!F73)</f>
        <v>0</v>
      </c>
      <c r="F73" s="7">
        <f>SUM('დამტკ. საკუთ.'!F73,'ცვლილ. საკუთ.'!G73)</f>
        <v>0</v>
      </c>
      <c r="G73" s="7">
        <f>SUM('დამტკ. საკუთ.'!G73,'ცვლილ. საკუთ.'!H73)</f>
        <v>0</v>
      </c>
      <c r="H73" s="7">
        <f>SUM('დამტკ. საკუთ.'!H73,'ცვლილ. საკუთ.'!I73)</f>
        <v>0</v>
      </c>
      <c r="I73" s="7">
        <f t="shared" si="16"/>
        <v>0</v>
      </c>
      <c r="J73" s="7">
        <f t="shared" si="17"/>
        <v>0</v>
      </c>
      <c r="K73" s="7">
        <v>0</v>
      </c>
    </row>
    <row r="74" spans="1:11" ht="15.75" thickBot="1" x14ac:dyDescent="0.3">
      <c r="A74" t="str">
        <f t="shared" si="15"/>
        <v>b</v>
      </c>
      <c r="B74" s="11"/>
      <c r="C74" s="12" t="s">
        <v>20</v>
      </c>
      <c r="D74" s="13">
        <f>SUM('დამტკ. საკუთ.'!D74,'ცვლილ. საკუთ.'!E74)</f>
        <v>0</v>
      </c>
      <c r="E74" s="13">
        <f>SUM('დამტკ. საკუთ.'!E74,'ცვლილ. საკუთ.'!F74)</f>
        <v>0</v>
      </c>
      <c r="F74" s="13">
        <f>SUM('დამტკ. საკუთ.'!F74,'ცვლილ. საკუთ.'!G74)</f>
        <v>0</v>
      </c>
      <c r="G74" s="13">
        <f>SUM('დამტკ. საკუთ.'!G74,'ცვლილ. საკუთ.'!H74)</f>
        <v>0</v>
      </c>
      <c r="H74" s="13">
        <f>SUM('დამტკ. საკუთ.'!H74,'ცვლილ. საკუთ.'!I74)</f>
        <v>0</v>
      </c>
      <c r="I74" s="13">
        <f t="shared" si="16"/>
        <v>0</v>
      </c>
      <c r="J74" s="13">
        <f t="shared" si="17"/>
        <v>0</v>
      </c>
      <c r="K74" s="13">
        <v>0</v>
      </c>
    </row>
    <row r="75" spans="1:11" ht="31.5" thickTop="1" thickBot="1" x14ac:dyDescent="0.3">
      <c r="A75" t="str">
        <f t="shared" si="15"/>
        <v>b</v>
      </c>
      <c r="B75" s="3" t="s">
        <v>30</v>
      </c>
      <c r="C75" s="4" t="s">
        <v>31</v>
      </c>
      <c r="D75" s="4">
        <f>SUM('დამტკ. საკუთ.'!D75,'ცვლილ. საკუთ.'!E75)</f>
        <v>0</v>
      </c>
      <c r="E75" s="4">
        <f>SUM('დამტკ. საკუთ.'!E75,'ცვლილ. საკუთ.'!F75)</f>
        <v>0</v>
      </c>
      <c r="F75" s="4">
        <f>SUM('დამტკ. საკუთ.'!F75,'ცვლილ. საკუთ.'!G75)</f>
        <v>0</v>
      </c>
      <c r="G75" s="4">
        <f>SUM('დამტკ. საკუთ.'!G75,'ცვლილ. საკუთ.'!H75)</f>
        <v>0</v>
      </c>
      <c r="H75" s="4">
        <f>SUM('დამტკ. საკუთ.'!H75,'ცვლილ. საკუთ.'!I75)</f>
        <v>0</v>
      </c>
      <c r="I75" s="4">
        <f t="shared" si="16"/>
        <v>0</v>
      </c>
      <c r="J75" s="4">
        <f t="shared" si="17"/>
        <v>0</v>
      </c>
      <c r="K75" s="4">
        <f t="shared" ref="K75" si="18">SUM(K76,K84,K85,K86)</f>
        <v>0</v>
      </c>
    </row>
    <row r="76" spans="1:11" ht="15.75" thickTop="1" x14ac:dyDescent="0.25">
      <c r="A76" t="str">
        <f t="shared" si="15"/>
        <v>b</v>
      </c>
      <c r="B76" s="5"/>
      <c r="C76" s="6" t="s">
        <v>10</v>
      </c>
      <c r="D76" s="7">
        <f>SUM('დამტკ. საკუთ.'!D76,'ცვლილ. საკუთ.'!E76)</f>
        <v>0</v>
      </c>
      <c r="E76" s="7">
        <f>SUM('დამტკ. საკუთ.'!E76,'ცვლილ. საკუთ.'!F76)</f>
        <v>0</v>
      </c>
      <c r="F76" s="7">
        <f>SUM('დამტკ. საკუთ.'!F76,'ცვლილ. საკუთ.'!G76)</f>
        <v>0</v>
      </c>
      <c r="G76" s="7">
        <f>SUM('დამტკ. საკუთ.'!G76,'ცვლილ. საკუთ.'!H76)</f>
        <v>0</v>
      </c>
      <c r="H76" s="7">
        <f>SUM('დამტკ. საკუთ.'!H76,'ცვლილ. საკუთ.'!I76)</f>
        <v>0</v>
      </c>
      <c r="I76" s="7">
        <f t="shared" si="16"/>
        <v>0</v>
      </c>
      <c r="J76" s="7">
        <f t="shared" si="17"/>
        <v>0</v>
      </c>
      <c r="K76" s="7">
        <f t="shared" ref="K76" si="19">SUM(K77:K83)</f>
        <v>0</v>
      </c>
    </row>
    <row r="77" spans="1:11" x14ac:dyDescent="0.25">
      <c r="A77" t="str">
        <f t="shared" si="15"/>
        <v>b</v>
      </c>
      <c r="B77" s="8"/>
      <c r="C77" s="9" t="s">
        <v>11</v>
      </c>
      <c r="D77" s="10">
        <f>SUM('დამტკ. საკუთ.'!D77,'ცვლილ. საკუთ.'!E77)</f>
        <v>0</v>
      </c>
      <c r="E77" s="10">
        <f>SUM('დამტკ. საკუთ.'!E77,'ცვლილ. საკუთ.'!F77)</f>
        <v>0</v>
      </c>
      <c r="F77" s="10">
        <f>SUM('დამტკ. საკუთ.'!F77,'ცვლილ. საკუთ.'!G77)</f>
        <v>0</v>
      </c>
      <c r="G77" s="10">
        <f>SUM('დამტკ. საკუთ.'!G77,'ცვლილ. საკუთ.'!H77)</f>
        <v>0</v>
      </c>
      <c r="H77" s="10">
        <f>SUM('დამტკ. საკუთ.'!H77,'ცვლილ. საკუთ.'!I77)</f>
        <v>0</v>
      </c>
      <c r="I77" s="10">
        <f t="shared" si="16"/>
        <v>0</v>
      </c>
      <c r="J77" s="10">
        <f t="shared" si="17"/>
        <v>0</v>
      </c>
      <c r="K77" s="10">
        <v>0</v>
      </c>
    </row>
    <row r="78" spans="1:11" x14ac:dyDescent="0.25">
      <c r="A78" t="str">
        <f t="shared" si="15"/>
        <v>b</v>
      </c>
      <c r="B78" s="8"/>
      <c r="C78" s="9" t="s">
        <v>12</v>
      </c>
      <c r="D78" s="10">
        <f>SUM('დამტკ. საკუთ.'!D78,'ცვლილ. საკუთ.'!E78)</f>
        <v>0</v>
      </c>
      <c r="E78" s="10">
        <f>SUM('დამტკ. საკუთ.'!E78,'ცვლილ. საკუთ.'!F78)</f>
        <v>0</v>
      </c>
      <c r="F78" s="10">
        <f>SUM('დამტკ. საკუთ.'!F78,'ცვლილ. საკუთ.'!G78)</f>
        <v>0</v>
      </c>
      <c r="G78" s="10">
        <f>SUM('დამტკ. საკუთ.'!G78,'ცვლილ. საკუთ.'!H78)</f>
        <v>0</v>
      </c>
      <c r="H78" s="10">
        <f>SUM('დამტკ. საკუთ.'!H78,'ცვლილ. საკუთ.'!I78)</f>
        <v>0</v>
      </c>
      <c r="I78" s="10">
        <f t="shared" si="16"/>
        <v>0</v>
      </c>
      <c r="J78" s="10">
        <f t="shared" si="17"/>
        <v>0</v>
      </c>
      <c r="K78" s="10">
        <v>0</v>
      </c>
    </row>
    <row r="79" spans="1:11" x14ac:dyDescent="0.25">
      <c r="A79" t="str">
        <f t="shared" si="15"/>
        <v>b</v>
      </c>
      <c r="B79" s="8"/>
      <c r="C79" s="9" t="s">
        <v>13</v>
      </c>
      <c r="D79" s="10">
        <f>SUM('დამტკ. საკუთ.'!D79,'ცვლილ. საკუთ.'!E79)</f>
        <v>0</v>
      </c>
      <c r="E79" s="10">
        <f>SUM('დამტკ. საკუთ.'!E79,'ცვლილ. საკუთ.'!F79)</f>
        <v>0</v>
      </c>
      <c r="F79" s="10">
        <f>SUM('დამტკ. საკუთ.'!F79,'ცვლილ. საკუთ.'!G79)</f>
        <v>0</v>
      </c>
      <c r="G79" s="10">
        <f>SUM('დამტკ. საკუთ.'!G79,'ცვლილ. საკუთ.'!H79)</f>
        <v>0</v>
      </c>
      <c r="H79" s="10">
        <f>SUM('დამტკ. საკუთ.'!H79,'ცვლილ. საკუთ.'!I79)</f>
        <v>0</v>
      </c>
      <c r="I79" s="10">
        <f t="shared" si="16"/>
        <v>0</v>
      </c>
      <c r="J79" s="10">
        <f t="shared" si="17"/>
        <v>0</v>
      </c>
      <c r="K79" s="10">
        <v>0</v>
      </c>
    </row>
    <row r="80" spans="1:11" x14ac:dyDescent="0.25">
      <c r="A80" t="str">
        <f t="shared" si="15"/>
        <v>b</v>
      </c>
      <c r="B80" s="8"/>
      <c r="C80" s="9" t="s">
        <v>14</v>
      </c>
      <c r="D80" s="10">
        <f>SUM('დამტკ. საკუთ.'!D80,'ცვლილ. საკუთ.'!E80)</f>
        <v>0</v>
      </c>
      <c r="E80" s="10">
        <f>SUM('დამტკ. საკუთ.'!E80,'ცვლილ. საკუთ.'!F80)</f>
        <v>0</v>
      </c>
      <c r="F80" s="10">
        <f>SUM('დამტკ. საკუთ.'!F80,'ცვლილ. საკუთ.'!G80)</f>
        <v>0</v>
      </c>
      <c r="G80" s="10">
        <f>SUM('დამტკ. საკუთ.'!G80,'ცვლილ. საკუთ.'!H80)</f>
        <v>0</v>
      </c>
      <c r="H80" s="10">
        <f>SUM('დამტკ. საკუთ.'!H80,'ცვლილ. საკუთ.'!I80)</f>
        <v>0</v>
      </c>
      <c r="I80" s="10">
        <f t="shared" si="16"/>
        <v>0</v>
      </c>
      <c r="J80" s="10">
        <f t="shared" si="17"/>
        <v>0</v>
      </c>
      <c r="K80" s="10">
        <v>0</v>
      </c>
    </row>
    <row r="81" spans="1:11" x14ac:dyDescent="0.25">
      <c r="A81" t="str">
        <f t="shared" si="15"/>
        <v>b</v>
      </c>
      <c r="B81" s="8"/>
      <c r="C81" s="9" t="s">
        <v>15</v>
      </c>
      <c r="D81" s="10">
        <f>SUM('დამტკ. საკუთ.'!D81,'ცვლილ. საკუთ.'!E81)</f>
        <v>0</v>
      </c>
      <c r="E81" s="10">
        <f>SUM('დამტკ. საკუთ.'!E81,'ცვლილ. საკუთ.'!F81)</f>
        <v>0</v>
      </c>
      <c r="F81" s="10">
        <f>SUM('დამტკ. საკუთ.'!F81,'ცვლილ. საკუთ.'!G81)</f>
        <v>0</v>
      </c>
      <c r="G81" s="10">
        <f>SUM('დამტკ. საკუთ.'!G81,'ცვლილ. საკუთ.'!H81)</f>
        <v>0</v>
      </c>
      <c r="H81" s="10">
        <f>SUM('დამტკ. საკუთ.'!H81,'ცვლილ. საკუთ.'!I81)</f>
        <v>0</v>
      </c>
      <c r="I81" s="10">
        <f t="shared" si="16"/>
        <v>0</v>
      </c>
      <c r="J81" s="10">
        <f t="shared" si="17"/>
        <v>0</v>
      </c>
      <c r="K81" s="10">
        <v>0</v>
      </c>
    </row>
    <row r="82" spans="1:11" x14ac:dyDescent="0.25">
      <c r="A82" t="str">
        <f t="shared" si="15"/>
        <v>b</v>
      </c>
      <c r="B82" s="8"/>
      <c r="C82" s="9" t="s">
        <v>16</v>
      </c>
      <c r="D82" s="10">
        <f>SUM('დამტკ. საკუთ.'!D82,'ცვლილ. საკუთ.'!E82)</f>
        <v>0</v>
      </c>
      <c r="E82" s="10">
        <f>SUM('დამტკ. საკუთ.'!E82,'ცვლილ. საკუთ.'!F82)</f>
        <v>0</v>
      </c>
      <c r="F82" s="10">
        <f>SUM('დამტკ. საკუთ.'!F82,'ცვლილ. საკუთ.'!G82)</f>
        <v>0</v>
      </c>
      <c r="G82" s="10">
        <f>SUM('დამტკ. საკუთ.'!G82,'ცვლილ. საკუთ.'!H82)</f>
        <v>0</v>
      </c>
      <c r="H82" s="10">
        <f>SUM('დამტკ. საკუთ.'!H82,'ცვლილ. საკუთ.'!I82)</f>
        <v>0</v>
      </c>
      <c r="I82" s="10">
        <f t="shared" si="16"/>
        <v>0</v>
      </c>
      <c r="J82" s="10">
        <f t="shared" si="17"/>
        <v>0</v>
      </c>
      <c r="K82" s="10">
        <v>0</v>
      </c>
    </row>
    <row r="83" spans="1:11" x14ac:dyDescent="0.25">
      <c r="A83" t="str">
        <f t="shared" si="15"/>
        <v>b</v>
      </c>
      <c r="B83" s="8"/>
      <c r="C83" s="9" t="s">
        <v>17</v>
      </c>
      <c r="D83" s="10">
        <f>SUM('დამტკ. საკუთ.'!D83,'ცვლილ. საკუთ.'!E83)</f>
        <v>0</v>
      </c>
      <c r="E83" s="10">
        <f>SUM('დამტკ. საკუთ.'!E83,'ცვლილ. საკუთ.'!F83)</f>
        <v>0</v>
      </c>
      <c r="F83" s="10">
        <f>SUM('დამტკ. საკუთ.'!F83,'ცვლილ. საკუთ.'!G83)</f>
        <v>0</v>
      </c>
      <c r="G83" s="10">
        <f>SUM('დამტკ. საკუთ.'!G83,'ცვლილ. საკუთ.'!H83)</f>
        <v>0</v>
      </c>
      <c r="H83" s="10">
        <f>SUM('დამტკ. საკუთ.'!H83,'ცვლილ. საკუთ.'!I83)</f>
        <v>0</v>
      </c>
      <c r="I83" s="10">
        <f t="shared" si="16"/>
        <v>0</v>
      </c>
      <c r="J83" s="10">
        <f t="shared" si="17"/>
        <v>0</v>
      </c>
      <c r="K83" s="10">
        <v>0</v>
      </c>
    </row>
    <row r="84" spans="1:11" x14ac:dyDescent="0.25">
      <c r="A84" t="str">
        <f t="shared" si="15"/>
        <v>b</v>
      </c>
      <c r="B84" s="5"/>
      <c r="C84" s="6" t="s">
        <v>18</v>
      </c>
      <c r="D84" s="7">
        <f>SUM('დამტკ. საკუთ.'!D84,'ცვლილ. საკუთ.'!E84)</f>
        <v>0</v>
      </c>
      <c r="E84" s="7">
        <f>SUM('დამტკ. საკუთ.'!E84,'ცვლილ. საკუთ.'!F84)</f>
        <v>0</v>
      </c>
      <c r="F84" s="7">
        <f>SUM('დამტკ. საკუთ.'!F84,'ცვლილ. საკუთ.'!G84)</f>
        <v>0</v>
      </c>
      <c r="G84" s="7">
        <f>SUM('დამტკ. საკუთ.'!G84,'ცვლილ. საკუთ.'!H84)</f>
        <v>0</v>
      </c>
      <c r="H84" s="7">
        <f>SUM('დამტკ. საკუთ.'!H84,'ცვლილ. საკუთ.'!I84)</f>
        <v>0</v>
      </c>
      <c r="I84" s="7">
        <f t="shared" si="16"/>
        <v>0</v>
      </c>
      <c r="J84" s="7">
        <f t="shared" si="17"/>
        <v>0</v>
      </c>
      <c r="K84" s="7">
        <v>0</v>
      </c>
    </row>
    <row r="85" spans="1:11" x14ac:dyDescent="0.25">
      <c r="A85" t="str">
        <f t="shared" si="15"/>
        <v>b</v>
      </c>
      <c r="B85" s="5"/>
      <c r="C85" s="6" t="s">
        <v>19</v>
      </c>
      <c r="D85" s="7">
        <f>SUM('დამტკ. საკუთ.'!D85,'ცვლილ. საკუთ.'!E85)</f>
        <v>0</v>
      </c>
      <c r="E85" s="7">
        <f>SUM('დამტკ. საკუთ.'!E85,'ცვლილ. საკუთ.'!F85)</f>
        <v>0</v>
      </c>
      <c r="F85" s="7">
        <f>SUM('დამტკ. საკუთ.'!F85,'ცვლილ. საკუთ.'!G85)</f>
        <v>0</v>
      </c>
      <c r="G85" s="7">
        <f>SUM('დამტკ. საკუთ.'!G85,'ცვლილ. საკუთ.'!H85)</f>
        <v>0</v>
      </c>
      <c r="H85" s="7">
        <f>SUM('დამტკ. საკუთ.'!H85,'ცვლილ. საკუთ.'!I85)</f>
        <v>0</v>
      </c>
      <c r="I85" s="7">
        <f t="shared" si="16"/>
        <v>0</v>
      </c>
      <c r="J85" s="7">
        <f t="shared" si="17"/>
        <v>0</v>
      </c>
      <c r="K85" s="7">
        <v>0</v>
      </c>
    </row>
    <row r="86" spans="1:11" ht="15.75" thickBot="1" x14ac:dyDescent="0.3">
      <c r="A86" t="str">
        <f t="shared" si="15"/>
        <v>b</v>
      </c>
      <c r="B86" s="11"/>
      <c r="C86" s="12" t="s">
        <v>20</v>
      </c>
      <c r="D86" s="13">
        <f>SUM('დამტკ. საკუთ.'!D86,'ცვლილ. საკუთ.'!E86)</f>
        <v>0</v>
      </c>
      <c r="E86" s="13">
        <f>SUM('დამტკ. საკუთ.'!E86,'ცვლილ. საკუთ.'!F86)</f>
        <v>0</v>
      </c>
      <c r="F86" s="13">
        <f>SUM('დამტკ. საკუთ.'!F86,'ცვლილ. საკუთ.'!G86)</f>
        <v>0</v>
      </c>
      <c r="G86" s="13">
        <f>SUM('დამტკ. საკუთ.'!G86,'ცვლილ. საკუთ.'!H86)</f>
        <v>0</v>
      </c>
      <c r="H86" s="13">
        <f>SUM('დამტკ. საკუთ.'!H86,'ცვლილ. საკუთ.'!I86)</f>
        <v>0</v>
      </c>
      <c r="I86" s="13">
        <f t="shared" si="16"/>
        <v>0</v>
      </c>
      <c r="J86" s="13">
        <f t="shared" si="17"/>
        <v>0</v>
      </c>
      <c r="K86" s="13">
        <v>0</v>
      </c>
    </row>
    <row r="87" spans="1:11" ht="31.5" thickTop="1" thickBot="1" x14ac:dyDescent="0.3">
      <c r="A87" t="str">
        <f t="shared" si="15"/>
        <v>a</v>
      </c>
      <c r="B87" s="3" t="s">
        <v>32</v>
      </c>
      <c r="C87" s="14" t="s">
        <v>33</v>
      </c>
      <c r="D87" s="4">
        <f>SUM('დამტკ. საკუთ.'!D87,'ცვლილ. საკუთ.'!E87)</f>
        <v>650000</v>
      </c>
      <c r="E87" s="4">
        <f>SUM('დამტკ. საკუთ.'!E87,'ცვლილ. საკუთ.'!F87)</f>
        <v>141600</v>
      </c>
      <c r="F87" s="4">
        <f>SUM('დამტკ. საკუთ.'!F87,'ცვლილ. საკუთ.'!G87)</f>
        <v>207600</v>
      </c>
      <c r="G87" s="4">
        <f>SUM('დამტკ. საკუთ.'!G87,'ცვლილ. საკუთ.'!H87)</f>
        <v>151600</v>
      </c>
      <c r="H87" s="4">
        <f>SUM('დამტკ. საკუთ.'!H87,'ცვლილ. საკუთ.'!I87)</f>
        <v>149200</v>
      </c>
      <c r="I87" s="4">
        <f t="shared" si="16"/>
        <v>349200</v>
      </c>
      <c r="J87" s="4">
        <f t="shared" si="17"/>
        <v>500800</v>
      </c>
      <c r="K87" s="4">
        <f t="shared" ref="K87" si="20">SUM(K88,K96,K97,K98)</f>
        <v>0</v>
      </c>
    </row>
    <row r="88" spans="1:11" ht="15.75" thickTop="1" x14ac:dyDescent="0.25">
      <c r="A88" t="str">
        <f t="shared" si="15"/>
        <v>a</v>
      </c>
      <c r="B88" s="5"/>
      <c r="C88" s="6" t="s">
        <v>10</v>
      </c>
      <c r="D88" s="7">
        <f>SUM('დამტკ. საკუთ.'!D88,'ცვლილ. საკუთ.'!E88)</f>
        <v>644000</v>
      </c>
      <c r="E88" s="7">
        <f>SUM('დამტკ. საკუთ.'!E88,'ცვლილ. საკუთ.'!F88)</f>
        <v>141600</v>
      </c>
      <c r="F88" s="7">
        <f>SUM('დამტკ. საკუთ.'!F88,'ცვლილ. საკუთ.'!G88)</f>
        <v>201600</v>
      </c>
      <c r="G88" s="7">
        <f>SUM('დამტკ. საკუთ.'!G88,'ცვლილ. საკუთ.'!H88)</f>
        <v>151600</v>
      </c>
      <c r="H88" s="7">
        <f>SUM('დამტკ. საკუთ.'!H88,'ცვლილ. საკუთ.'!I88)</f>
        <v>149200</v>
      </c>
      <c r="I88" s="7">
        <f t="shared" si="16"/>
        <v>343200</v>
      </c>
      <c r="J88" s="7">
        <f t="shared" si="17"/>
        <v>494800</v>
      </c>
      <c r="K88" s="7">
        <f t="shared" ref="K88" si="21">SUM(K89:K95)</f>
        <v>0</v>
      </c>
    </row>
    <row r="89" spans="1:11" x14ac:dyDescent="0.25">
      <c r="A89" t="str">
        <f t="shared" si="15"/>
        <v>a</v>
      </c>
      <c r="B89" s="8"/>
      <c r="C89" s="9" t="s">
        <v>11</v>
      </c>
      <c r="D89" s="10">
        <f>SUM('დამტკ. საკუთ.'!D89,'ცვლილ. საკუთ.'!E89)</f>
        <v>320000</v>
      </c>
      <c r="E89" s="10">
        <f>SUM('დამტკ. საკუთ.'!E89,'ცვლილ. საკუთ.'!F89)</f>
        <v>80000</v>
      </c>
      <c r="F89" s="10">
        <f>SUM('დამტკ. საკუთ.'!F89,'ცვლილ. საკუთ.'!G89)</f>
        <v>80000</v>
      </c>
      <c r="G89" s="10">
        <f>SUM('დამტკ. საკუთ.'!G89,'ცვლილ. საკუთ.'!H89)</f>
        <v>80000</v>
      </c>
      <c r="H89" s="10">
        <f>SUM('დამტკ. საკუთ.'!H89,'ცვლილ. საკუთ.'!I89)</f>
        <v>80000</v>
      </c>
      <c r="I89" s="10">
        <f t="shared" si="16"/>
        <v>160000</v>
      </c>
      <c r="J89" s="10">
        <f t="shared" si="17"/>
        <v>240000</v>
      </c>
      <c r="K89" s="10">
        <v>0</v>
      </c>
    </row>
    <row r="90" spans="1:11" x14ac:dyDescent="0.25">
      <c r="A90" t="str">
        <f t="shared" si="15"/>
        <v>a</v>
      </c>
      <c r="B90" s="8"/>
      <c r="C90" s="9" t="s">
        <v>12</v>
      </c>
      <c r="D90" s="10">
        <f>SUM('დამტკ. საკუთ.'!D90,'ცვლილ. საკუთ.'!E90)</f>
        <v>318500</v>
      </c>
      <c r="E90" s="10">
        <f>SUM('დამტკ. საკუთ.'!E90,'ცვლილ. საკუთ.'!F90)</f>
        <v>60000</v>
      </c>
      <c r="F90" s="10">
        <f>SUM('დამტკ. საკუთ.'!F90,'ცვლილ. საკუთ.'!G90)</f>
        <v>120000</v>
      </c>
      <c r="G90" s="10">
        <f>SUM('დამტკ. საკუთ.'!G90,'ცვლილ. საკუთ.'!H90)</f>
        <v>70000</v>
      </c>
      <c r="H90" s="10">
        <f>SUM('დამტკ. საკუთ.'!H90,'ცვლილ. საკუთ.'!I90)</f>
        <v>68500</v>
      </c>
      <c r="I90" s="10">
        <f t="shared" si="16"/>
        <v>180000</v>
      </c>
      <c r="J90" s="10">
        <f t="shared" si="17"/>
        <v>250000</v>
      </c>
      <c r="K90" s="10">
        <v>0</v>
      </c>
    </row>
    <row r="91" spans="1:11" x14ac:dyDescent="0.25">
      <c r="A91" t="str">
        <f t="shared" si="15"/>
        <v>b</v>
      </c>
      <c r="B91" s="8"/>
      <c r="C91" s="9" t="s">
        <v>13</v>
      </c>
      <c r="D91" s="10">
        <f>SUM('დამტკ. საკუთ.'!D91,'ცვლილ. საკუთ.'!E91)</f>
        <v>0</v>
      </c>
      <c r="E91" s="10">
        <f>SUM('დამტკ. საკუთ.'!E91,'ცვლილ. საკუთ.'!F91)</f>
        <v>0</v>
      </c>
      <c r="F91" s="10">
        <f>SUM('დამტკ. საკუთ.'!F91,'ცვლილ. საკუთ.'!G91)</f>
        <v>0</v>
      </c>
      <c r="G91" s="10">
        <f>SUM('დამტკ. საკუთ.'!G91,'ცვლილ. საკუთ.'!H91)</f>
        <v>0</v>
      </c>
      <c r="H91" s="10">
        <f>SUM('დამტკ. საკუთ.'!H91,'ცვლილ. საკუთ.'!I91)</f>
        <v>0</v>
      </c>
      <c r="I91" s="10">
        <f t="shared" si="16"/>
        <v>0</v>
      </c>
      <c r="J91" s="10">
        <f t="shared" si="17"/>
        <v>0</v>
      </c>
      <c r="K91" s="10">
        <v>0</v>
      </c>
    </row>
    <row r="92" spans="1:11" x14ac:dyDescent="0.25">
      <c r="A92" t="str">
        <f t="shared" si="15"/>
        <v>b</v>
      </c>
      <c r="B92" s="8"/>
      <c r="C92" s="9" t="s">
        <v>14</v>
      </c>
      <c r="D92" s="10">
        <f>SUM('დამტკ. საკუთ.'!D92,'ცვლილ. საკუთ.'!E92)</f>
        <v>0</v>
      </c>
      <c r="E92" s="10">
        <f>SUM('დამტკ. საკუთ.'!E92,'ცვლილ. საკუთ.'!F92)</f>
        <v>0</v>
      </c>
      <c r="F92" s="10">
        <f>SUM('დამტკ. საკუთ.'!F92,'ცვლილ. საკუთ.'!G92)</f>
        <v>0</v>
      </c>
      <c r="G92" s="10">
        <f>SUM('დამტკ. საკუთ.'!G92,'ცვლილ. საკუთ.'!H92)</f>
        <v>0</v>
      </c>
      <c r="H92" s="10">
        <f>SUM('დამტკ. საკუთ.'!H92,'ცვლილ. საკუთ.'!I92)</f>
        <v>0</v>
      </c>
      <c r="I92" s="10">
        <f t="shared" si="16"/>
        <v>0</v>
      </c>
      <c r="J92" s="10">
        <f t="shared" si="17"/>
        <v>0</v>
      </c>
      <c r="K92" s="10">
        <v>0</v>
      </c>
    </row>
    <row r="93" spans="1:11" x14ac:dyDescent="0.25">
      <c r="A93" t="str">
        <f t="shared" si="15"/>
        <v>b</v>
      </c>
      <c r="B93" s="8"/>
      <c r="C93" s="9" t="s">
        <v>15</v>
      </c>
      <c r="D93" s="10">
        <f>SUM('დამტკ. საკუთ.'!D93,'ცვლილ. საკუთ.'!E93)</f>
        <v>0</v>
      </c>
      <c r="E93" s="10">
        <f>SUM('დამტკ. საკუთ.'!E93,'ცვლილ. საკუთ.'!F93)</f>
        <v>0</v>
      </c>
      <c r="F93" s="10">
        <f>SUM('დამტკ. საკუთ.'!F93,'ცვლილ. საკუთ.'!G93)</f>
        <v>0</v>
      </c>
      <c r="G93" s="10">
        <f>SUM('დამტკ. საკუთ.'!G93,'ცვლილ. საკუთ.'!H93)</f>
        <v>0</v>
      </c>
      <c r="H93" s="10">
        <f>SUM('დამტკ. საკუთ.'!H93,'ცვლილ. საკუთ.'!I93)</f>
        <v>0</v>
      </c>
      <c r="I93" s="10">
        <f t="shared" si="16"/>
        <v>0</v>
      </c>
      <c r="J93" s="10">
        <f t="shared" si="17"/>
        <v>0</v>
      </c>
      <c r="K93" s="10">
        <v>0</v>
      </c>
    </row>
    <row r="94" spans="1:11" x14ac:dyDescent="0.25">
      <c r="A94" t="str">
        <f t="shared" si="15"/>
        <v>b</v>
      </c>
      <c r="B94" s="8"/>
      <c r="C94" s="9" t="s">
        <v>16</v>
      </c>
      <c r="D94" s="10">
        <f>SUM('დამტკ. საკუთ.'!D94,'ცვლილ. საკუთ.'!E94)</f>
        <v>0</v>
      </c>
      <c r="E94" s="10">
        <f>SUM('დამტკ. საკუთ.'!E94,'ცვლილ. საკუთ.'!F94)</f>
        <v>0</v>
      </c>
      <c r="F94" s="10">
        <f>SUM('დამტკ. საკუთ.'!F94,'ცვლილ. საკუთ.'!G94)</f>
        <v>0</v>
      </c>
      <c r="G94" s="10">
        <f>SUM('დამტკ. საკუთ.'!G94,'ცვლილ. საკუთ.'!H94)</f>
        <v>0</v>
      </c>
      <c r="H94" s="10">
        <f>SUM('დამტკ. საკუთ.'!H94,'ცვლილ. საკუთ.'!I94)</f>
        <v>0</v>
      </c>
      <c r="I94" s="10">
        <f t="shared" si="16"/>
        <v>0</v>
      </c>
      <c r="J94" s="10">
        <f t="shared" si="17"/>
        <v>0</v>
      </c>
      <c r="K94" s="10">
        <v>0</v>
      </c>
    </row>
    <row r="95" spans="1:11" x14ac:dyDescent="0.25">
      <c r="A95" t="str">
        <f t="shared" si="15"/>
        <v>a</v>
      </c>
      <c r="B95" s="8"/>
      <c r="C95" s="9" t="s">
        <v>17</v>
      </c>
      <c r="D95" s="10">
        <f>SUM('დამტკ. საკუთ.'!D95,'ცვლილ. საკუთ.'!E95)</f>
        <v>5500</v>
      </c>
      <c r="E95" s="10">
        <f>SUM('დამტკ. საკუთ.'!E95,'ცვლილ. საკუთ.'!F95)</f>
        <v>1600</v>
      </c>
      <c r="F95" s="10">
        <f>SUM('დამტკ. საკუთ.'!F95,'ცვლილ. საკუთ.'!G95)</f>
        <v>1600</v>
      </c>
      <c r="G95" s="10">
        <f>SUM('დამტკ. საკუთ.'!G95,'ცვლილ. საკუთ.'!H95)</f>
        <v>1600</v>
      </c>
      <c r="H95" s="10">
        <f>SUM('დამტკ. საკუთ.'!H95,'ცვლილ. საკუთ.'!I95)</f>
        <v>700</v>
      </c>
      <c r="I95" s="10">
        <f t="shared" si="16"/>
        <v>3200</v>
      </c>
      <c r="J95" s="10">
        <f t="shared" si="17"/>
        <v>4800</v>
      </c>
      <c r="K95" s="10">
        <v>0</v>
      </c>
    </row>
    <row r="96" spans="1:11" x14ac:dyDescent="0.25">
      <c r="A96" t="str">
        <f t="shared" si="15"/>
        <v>a</v>
      </c>
      <c r="B96" s="5"/>
      <c r="C96" s="6" t="s">
        <v>18</v>
      </c>
      <c r="D96" s="7">
        <f>SUM('დამტკ. საკუთ.'!D96,'ცვლილ. საკუთ.'!E96)</f>
        <v>6000</v>
      </c>
      <c r="E96" s="7">
        <f>SUM('დამტკ. საკუთ.'!E96,'ცვლილ. საკუთ.'!F96)</f>
        <v>0</v>
      </c>
      <c r="F96" s="7">
        <f>SUM('დამტკ. საკუთ.'!F96,'ცვლილ. საკუთ.'!G96)</f>
        <v>6000</v>
      </c>
      <c r="G96" s="7">
        <f>SUM('დამტკ. საკუთ.'!G96,'ცვლილ. საკუთ.'!H96)</f>
        <v>0</v>
      </c>
      <c r="H96" s="7">
        <f>SUM('დამტკ. საკუთ.'!H96,'ცვლილ. საკუთ.'!I96)</f>
        <v>0</v>
      </c>
      <c r="I96" s="7">
        <f t="shared" si="16"/>
        <v>6000</v>
      </c>
      <c r="J96" s="7">
        <f t="shared" si="17"/>
        <v>6000</v>
      </c>
      <c r="K96" s="7">
        <v>0</v>
      </c>
    </row>
    <row r="97" spans="1:11" x14ac:dyDescent="0.25">
      <c r="A97" t="str">
        <f t="shared" si="15"/>
        <v>b</v>
      </c>
      <c r="B97" s="5"/>
      <c r="C97" s="6" t="s">
        <v>19</v>
      </c>
      <c r="D97" s="7">
        <f>SUM('დამტკ. საკუთ.'!D97,'ცვლილ. საკუთ.'!E97)</f>
        <v>0</v>
      </c>
      <c r="E97" s="7">
        <f>SUM('დამტკ. საკუთ.'!E97,'ცვლილ. საკუთ.'!F97)</f>
        <v>0</v>
      </c>
      <c r="F97" s="7">
        <f>SUM('დამტკ. საკუთ.'!F97,'ცვლილ. საკუთ.'!G97)</f>
        <v>0</v>
      </c>
      <c r="G97" s="7">
        <f>SUM('დამტკ. საკუთ.'!G97,'ცვლილ. საკუთ.'!H97)</f>
        <v>0</v>
      </c>
      <c r="H97" s="7">
        <f>SUM('დამტკ. საკუთ.'!H97,'ცვლილ. საკუთ.'!I97)</f>
        <v>0</v>
      </c>
      <c r="I97" s="7">
        <f t="shared" si="16"/>
        <v>0</v>
      </c>
      <c r="J97" s="7">
        <f t="shared" si="17"/>
        <v>0</v>
      </c>
      <c r="K97" s="7">
        <v>0</v>
      </c>
    </row>
    <row r="98" spans="1:11" ht="15.75" thickBot="1" x14ac:dyDescent="0.3">
      <c r="A98" t="str">
        <f t="shared" si="15"/>
        <v>b</v>
      </c>
      <c r="B98" s="11"/>
      <c r="C98" s="12" t="s">
        <v>20</v>
      </c>
      <c r="D98" s="13">
        <f>SUM('დამტკ. საკუთ.'!D98,'ცვლილ. საკუთ.'!E98)</f>
        <v>0</v>
      </c>
      <c r="E98" s="13">
        <f>SUM('დამტკ. საკუთ.'!E98,'ცვლილ. საკუთ.'!F98)</f>
        <v>0</v>
      </c>
      <c r="F98" s="13">
        <f>SUM('დამტკ. საკუთ.'!F98,'ცვლილ. საკუთ.'!G98)</f>
        <v>0</v>
      </c>
      <c r="G98" s="13">
        <f>SUM('დამტკ. საკუთ.'!G98,'ცვლილ. საკუთ.'!H98)</f>
        <v>0</v>
      </c>
      <c r="H98" s="13">
        <f>SUM('დამტკ. საკუთ.'!H98,'ცვლილ. საკუთ.'!I98)</f>
        <v>0</v>
      </c>
      <c r="I98" s="13">
        <f t="shared" si="16"/>
        <v>0</v>
      </c>
      <c r="J98" s="13">
        <f t="shared" si="17"/>
        <v>0</v>
      </c>
      <c r="K98" s="13">
        <v>0</v>
      </c>
    </row>
    <row r="99" spans="1:11" ht="31.5" thickTop="1" thickBot="1" x14ac:dyDescent="0.3">
      <c r="A99" t="str">
        <f t="shared" si="15"/>
        <v>a</v>
      </c>
      <c r="B99" s="16" t="s">
        <v>34</v>
      </c>
      <c r="C99" s="14" t="s">
        <v>35</v>
      </c>
      <c r="D99" s="4">
        <f>SUM('დამტკ. საკუთ.'!D99,'ცვლილ. საკუთ.'!E99)</f>
        <v>8000</v>
      </c>
      <c r="E99" s="4">
        <f>SUM('დამტკ. საკუთ.'!E99,'ცვლილ. საკუთ.'!F99)</f>
        <v>2500</v>
      </c>
      <c r="F99" s="4">
        <f>SUM('დამტკ. საკუთ.'!F99,'ცვლილ. საკუთ.'!G99)</f>
        <v>1500</v>
      </c>
      <c r="G99" s="4">
        <f>SUM('დამტკ. საკუთ.'!G99,'ცვლილ. საკუთ.'!H99)</f>
        <v>1500</v>
      </c>
      <c r="H99" s="4">
        <f>SUM('დამტკ. საკუთ.'!H99,'ცვლილ. საკუთ.'!I99)</f>
        <v>2500</v>
      </c>
      <c r="I99" s="4">
        <f t="shared" si="16"/>
        <v>4000</v>
      </c>
      <c r="J99" s="4">
        <f t="shared" si="17"/>
        <v>5500</v>
      </c>
      <c r="K99" s="4">
        <f t="shared" ref="K99" si="22">SUM(K111,K123,K135,K147,K159,K171,K183,K195,K207,K219,K231)</f>
        <v>0</v>
      </c>
    </row>
    <row r="100" spans="1:11" ht="15.75" thickTop="1" x14ac:dyDescent="0.25">
      <c r="A100" t="str">
        <f t="shared" si="15"/>
        <v>a</v>
      </c>
      <c r="B100" s="5"/>
      <c r="C100" s="6" t="s">
        <v>10</v>
      </c>
      <c r="D100" s="7">
        <f>SUM('დამტკ. საკუთ.'!D100,'ცვლილ. საკუთ.'!E100)</f>
        <v>8000</v>
      </c>
      <c r="E100" s="7">
        <f>SUM('დამტკ. საკუთ.'!E100,'ცვლილ. საკუთ.'!F100)</f>
        <v>2500</v>
      </c>
      <c r="F100" s="7">
        <f>SUM('დამტკ. საკუთ.'!F100,'ცვლილ. საკუთ.'!G100)</f>
        <v>1500</v>
      </c>
      <c r="G100" s="7">
        <f>SUM('დამტკ. საკუთ.'!G100,'ცვლილ. საკუთ.'!H100)</f>
        <v>1500</v>
      </c>
      <c r="H100" s="7">
        <f>SUM('დამტკ. საკუთ.'!H100,'ცვლილ. საკუთ.'!I100)</f>
        <v>2500</v>
      </c>
      <c r="I100" s="7">
        <f t="shared" si="16"/>
        <v>4000</v>
      </c>
      <c r="J100" s="7">
        <f t="shared" si="17"/>
        <v>5500</v>
      </c>
      <c r="K100" s="7">
        <f t="shared" ref="K100:K110" si="23">SUM(K112,K124,K136,K148,K160,K172,K184,K196,K208,K220,K232)</f>
        <v>0</v>
      </c>
    </row>
    <row r="101" spans="1:11" x14ac:dyDescent="0.25">
      <c r="A101" t="str">
        <f t="shared" si="15"/>
        <v>b</v>
      </c>
      <c r="B101" s="8"/>
      <c r="C101" s="9" t="s">
        <v>11</v>
      </c>
      <c r="D101" s="10">
        <f>SUM('დამტკ. საკუთ.'!D101,'ცვლილ. საკუთ.'!E101)</f>
        <v>0</v>
      </c>
      <c r="E101" s="10">
        <f>SUM('დამტკ. საკუთ.'!E101,'ცვლილ. საკუთ.'!F101)</f>
        <v>0</v>
      </c>
      <c r="F101" s="10">
        <f>SUM('დამტკ. საკუთ.'!F101,'ცვლილ. საკუთ.'!G101)</f>
        <v>0</v>
      </c>
      <c r="G101" s="10">
        <f>SUM('დამტკ. საკუთ.'!G101,'ცვლილ. საკუთ.'!H101)</f>
        <v>0</v>
      </c>
      <c r="H101" s="10">
        <f>SUM('დამტკ. საკუთ.'!H101,'ცვლილ. საკუთ.'!I101)</f>
        <v>0</v>
      </c>
      <c r="I101" s="10">
        <f t="shared" si="16"/>
        <v>0</v>
      </c>
      <c r="J101" s="10">
        <f t="shared" si="17"/>
        <v>0</v>
      </c>
      <c r="K101" s="10">
        <f t="shared" si="23"/>
        <v>0</v>
      </c>
    </row>
    <row r="102" spans="1:11" x14ac:dyDescent="0.25">
      <c r="A102" t="str">
        <f t="shared" si="15"/>
        <v>a</v>
      </c>
      <c r="B102" s="8"/>
      <c r="C102" s="9" t="s">
        <v>12</v>
      </c>
      <c r="D102" s="10">
        <f>SUM('დამტკ. საკუთ.'!D102,'ცვლილ. საკუთ.'!E102)</f>
        <v>8000</v>
      </c>
      <c r="E102" s="10">
        <f>SUM('დამტკ. საკუთ.'!E102,'ცვლილ. საკუთ.'!F102)</f>
        <v>2500</v>
      </c>
      <c r="F102" s="10">
        <f>SUM('დამტკ. საკუთ.'!F102,'ცვლილ. საკუთ.'!G102)</f>
        <v>1500</v>
      </c>
      <c r="G102" s="10">
        <f>SUM('დამტკ. საკუთ.'!G102,'ცვლილ. საკუთ.'!H102)</f>
        <v>1500</v>
      </c>
      <c r="H102" s="10">
        <f>SUM('დამტკ. საკუთ.'!H102,'ცვლილ. საკუთ.'!I102)</f>
        <v>2500</v>
      </c>
      <c r="I102" s="10">
        <f t="shared" si="16"/>
        <v>4000</v>
      </c>
      <c r="J102" s="10">
        <f t="shared" si="17"/>
        <v>5500</v>
      </c>
      <c r="K102" s="10">
        <f t="shared" si="23"/>
        <v>0</v>
      </c>
    </row>
    <row r="103" spans="1:11" x14ac:dyDescent="0.25">
      <c r="A103" t="str">
        <f t="shared" si="15"/>
        <v>b</v>
      </c>
      <c r="B103" s="8"/>
      <c r="C103" s="9" t="s">
        <v>13</v>
      </c>
      <c r="D103" s="10">
        <f>SUM('დამტკ. საკუთ.'!D103,'ცვლილ. საკუთ.'!E103)</f>
        <v>0</v>
      </c>
      <c r="E103" s="10">
        <f>SUM('დამტკ. საკუთ.'!E103,'ცვლილ. საკუთ.'!F103)</f>
        <v>0</v>
      </c>
      <c r="F103" s="10">
        <f>SUM('დამტკ. საკუთ.'!F103,'ცვლილ. საკუთ.'!G103)</f>
        <v>0</v>
      </c>
      <c r="G103" s="10">
        <f>SUM('დამტკ. საკუთ.'!G103,'ცვლილ. საკუთ.'!H103)</f>
        <v>0</v>
      </c>
      <c r="H103" s="10">
        <f>SUM('დამტკ. საკუთ.'!H103,'ცვლილ. საკუთ.'!I103)</f>
        <v>0</v>
      </c>
      <c r="I103" s="10">
        <f t="shared" si="16"/>
        <v>0</v>
      </c>
      <c r="J103" s="10">
        <f t="shared" si="17"/>
        <v>0</v>
      </c>
      <c r="K103" s="10">
        <f t="shared" si="23"/>
        <v>0</v>
      </c>
    </row>
    <row r="104" spans="1:11" x14ac:dyDescent="0.25">
      <c r="A104" t="str">
        <f t="shared" si="15"/>
        <v>b</v>
      </c>
      <c r="B104" s="8"/>
      <c r="C104" s="9" t="s">
        <v>14</v>
      </c>
      <c r="D104" s="10">
        <f>SUM('დამტკ. საკუთ.'!D104,'ცვლილ. საკუთ.'!E104)</f>
        <v>0</v>
      </c>
      <c r="E104" s="10">
        <f>SUM('დამტკ. საკუთ.'!E104,'ცვლილ. საკუთ.'!F104)</f>
        <v>0</v>
      </c>
      <c r="F104" s="10">
        <f>SUM('დამტკ. საკუთ.'!F104,'ცვლილ. საკუთ.'!G104)</f>
        <v>0</v>
      </c>
      <c r="G104" s="10">
        <f>SUM('დამტკ. საკუთ.'!G104,'ცვლილ. საკუთ.'!H104)</f>
        <v>0</v>
      </c>
      <c r="H104" s="10">
        <f>SUM('დამტკ. საკუთ.'!H104,'ცვლილ. საკუთ.'!I104)</f>
        <v>0</v>
      </c>
      <c r="I104" s="10">
        <f t="shared" si="16"/>
        <v>0</v>
      </c>
      <c r="J104" s="10">
        <f t="shared" si="17"/>
        <v>0</v>
      </c>
      <c r="K104" s="10">
        <f t="shared" si="23"/>
        <v>0</v>
      </c>
    </row>
    <row r="105" spans="1:11" x14ac:dyDescent="0.25">
      <c r="A105" t="str">
        <f t="shared" si="15"/>
        <v>b</v>
      </c>
      <c r="B105" s="8"/>
      <c r="C105" s="9" t="s">
        <v>15</v>
      </c>
      <c r="D105" s="10">
        <f>SUM('დამტკ. საკუთ.'!D105,'ცვლილ. საკუთ.'!E105)</f>
        <v>0</v>
      </c>
      <c r="E105" s="10">
        <f>SUM('დამტკ. საკუთ.'!E105,'ცვლილ. საკუთ.'!F105)</f>
        <v>0</v>
      </c>
      <c r="F105" s="10">
        <f>SUM('დამტკ. საკუთ.'!F105,'ცვლილ. საკუთ.'!G105)</f>
        <v>0</v>
      </c>
      <c r="G105" s="10">
        <f>SUM('დამტკ. საკუთ.'!G105,'ცვლილ. საკუთ.'!H105)</f>
        <v>0</v>
      </c>
      <c r="H105" s="10">
        <f>SUM('დამტკ. საკუთ.'!H105,'ცვლილ. საკუთ.'!I105)</f>
        <v>0</v>
      </c>
      <c r="I105" s="10">
        <f t="shared" si="16"/>
        <v>0</v>
      </c>
      <c r="J105" s="10">
        <f t="shared" si="17"/>
        <v>0</v>
      </c>
      <c r="K105" s="10">
        <f t="shared" si="23"/>
        <v>0</v>
      </c>
    </row>
    <row r="106" spans="1:11" x14ac:dyDescent="0.25">
      <c r="A106" t="str">
        <f t="shared" si="15"/>
        <v>b</v>
      </c>
      <c r="B106" s="8"/>
      <c r="C106" s="9" t="s">
        <v>16</v>
      </c>
      <c r="D106" s="10">
        <f>SUM('დამტკ. საკუთ.'!D106,'ცვლილ. საკუთ.'!E106)</f>
        <v>0</v>
      </c>
      <c r="E106" s="10">
        <f>SUM('დამტკ. საკუთ.'!E106,'ცვლილ. საკუთ.'!F106)</f>
        <v>0</v>
      </c>
      <c r="F106" s="10">
        <f>SUM('დამტკ. საკუთ.'!F106,'ცვლილ. საკუთ.'!G106)</f>
        <v>0</v>
      </c>
      <c r="G106" s="10">
        <f>SUM('დამტკ. საკუთ.'!G106,'ცვლილ. საკუთ.'!H106)</f>
        <v>0</v>
      </c>
      <c r="H106" s="10">
        <f>SUM('დამტკ. საკუთ.'!H106,'ცვლილ. საკუთ.'!I106)</f>
        <v>0</v>
      </c>
      <c r="I106" s="10">
        <f t="shared" si="16"/>
        <v>0</v>
      </c>
      <c r="J106" s="10">
        <f t="shared" si="17"/>
        <v>0</v>
      </c>
      <c r="K106" s="10">
        <f t="shared" si="23"/>
        <v>0</v>
      </c>
    </row>
    <row r="107" spans="1:11" x14ac:dyDescent="0.25">
      <c r="A107" t="str">
        <f t="shared" si="15"/>
        <v>b</v>
      </c>
      <c r="B107" s="8"/>
      <c r="C107" s="9" t="s">
        <v>17</v>
      </c>
      <c r="D107" s="10">
        <f>SUM('დამტკ. საკუთ.'!D107,'ცვლილ. საკუთ.'!E107)</f>
        <v>0</v>
      </c>
      <c r="E107" s="10">
        <f>SUM('დამტკ. საკუთ.'!E107,'ცვლილ. საკუთ.'!F107)</f>
        <v>0</v>
      </c>
      <c r="F107" s="10">
        <f>SUM('დამტკ. საკუთ.'!F107,'ცვლილ. საკუთ.'!G107)</f>
        <v>0</v>
      </c>
      <c r="G107" s="10">
        <f>SUM('დამტკ. საკუთ.'!G107,'ცვლილ. საკუთ.'!H107)</f>
        <v>0</v>
      </c>
      <c r="H107" s="10">
        <f>SUM('დამტკ. საკუთ.'!H107,'ცვლილ. საკუთ.'!I107)</f>
        <v>0</v>
      </c>
      <c r="I107" s="10">
        <f t="shared" si="16"/>
        <v>0</v>
      </c>
      <c r="J107" s="10">
        <f t="shared" si="17"/>
        <v>0</v>
      </c>
      <c r="K107" s="10">
        <f t="shared" si="23"/>
        <v>0</v>
      </c>
    </row>
    <row r="108" spans="1:11" x14ac:dyDescent="0.25">
      <c r="A108" t="str">
        <f t="shared" si="15"/>
        <v>b</v>
      </c>
      <c r="B108" s="5"/>
      <c r="C108" s="6" t="s">
        <v>18</v>
      </c>
      <c r="D108" s="7">
        <f>SUM('დამტკ. საკუთ.'!D108,'ცვლილ. საკუთ.'!E108)</f>
        <v>0</v>
      </c>
      <c r="E108" s="7">
        <f>SUM('დამტკ. საკუთ.'!E108,'ცვლილ. საკუთ.'!F108)</f>
        <v>0</v>
      </c>
      <c r="F108" s="7">
        <f>SUM('დამტკ. საკუთ.'!F108,'ცვლილ. საკუთ.'!G108)</f>
        <v>0</v>
      </c>
      <c r="G108" s="7">
        <f>SUM('დამტკ. საკუთ.'!G108,'ცვლილ. საკუთ.'!H108)</f>
        <v>0</v>
      </c>
      <c r="H108" s="7">
        <f>SUM('დამტკ. საკუთ.'!H108,'ცვლილ. საკუთ.'!I108)</f>
        <v>0</v>
      </c>
      <c r="I108" s="7">
        <f t="shared" si="16"/>
        <v>0</v>
      </c>
      <c r="J108" s="7">
        <f t="shared" si="17"/>
        <v>0</v>
      </c>
      <c r="K108" s="7">
        <f t="shared" si="23"/>
        <v>0</v>
      </c>
    </row>
    <row r="109" spans="1:11" x14ac:dyDescent="0.25">
      <c r="A109" t="str">
        <f t="shared" si="15"/>
        <v>b</v>
      </c>
      <c r="B109" s="5"/>
      <c r="C109" s="6" t="s">
        <v>19</v>
      </c>
      <c r="D109" s="7">
        <f>SUM('დამტკ. საკუთ.'!D109,'ცვლილ. საკუთ.'!E109)</f>
        <v>0</v>
      </c>
      <c r="E109" s="7">
        <f>SUM('დამტკ. საკუთ.'!E109,'ცვლილ. საკუთ.'!F109)</f>
        <v>0</v>
      </c>
      <c r="F109" s="7">
        <f>SUM('დამტკ. საკუთ.'!F109,'ცვლილ. საკუთ.'!G109)</f>
        <v>0</v>
      </c>
      <c r="G109" s="7">
        <f>SUM('დამტკ. საკუთ.'!G109,'ცვლილ. საკუთ.'!H109)</f>
        <v>0</v>
      </c>
      <c r="H109" s="7">
        <f>SUM('დამტკ. საკუთ.'!H109,'ცვლილ. საკუთ.'!I109)</f>
        <v>0</v>
      </c>
      <c r="I109" s="7">
        <f t="shared" si="16"/>
        <v>0</v>
      </c>
      <c r="J109" s="7">
        <f t="shared" si="17"/>
        <v>0</v>
      </c>
      <c r="K109" s="7">
        <f t="shared" si="23"/>
        <v>0</v>
      </c>
    </row>
    <row r="110" spans="1:11" ht="15.75" thickBot="1" x14ac:dyDescent="0.3">
      <c r="A110" t="str">
        <f t="shared" si="15"/>
        <v>b</v>
      </c>
      <c r="B110" s="11"/>
      <c r="C110" s="12" t="s">
        <v>20</v>
      </c>
      <c r="D110" s="13">
        <f>SUM('დამტკ. საკუთ.'!D110,'ცვლილ. საკუთ.'!E110)</f>
        <v>0</v>
      </c>
      <c r="E110" s="13">
        <f>SUM('დამტკ. საკუთ.'!E110,'ცვლილ. საკუთ.'!F110)</f>
        <v>0</v>
      </c>
      <c r="F110" s="13">
        <f>SUM('დამტკ. საკუთ.'!F110,'ცვლილ. საკუთ.'!G110)</f>
        <v>0</v>
      </c>
      <c r="G110" s="13">
        <f>SUM('დამტკ. საკუთ.'!G110,'ცვლილ. საკუთ.'!H110)</f>
        <v>0</v>
      </c>
      <c r="H110" s="13">
        <f>SUM('დამტკ. საკუთ.'!H110,'ცვლილ. საკუთ.'!I110)</f>
        <v>0</v>
      </c>
      <c r="I110" s="13">
        <f t="shared" si="16"/>
        <v>0</v>
      </c>
      <c r="J110" s="13">
        <f t="shared" si="17"/>
        <v>0</v>
      </c>
      <c r="K110" s="13">
        <f t="shared" si="23"/>
        <v>0</v>
      </c>
    </row>
    <row r="111" spans="1:11" ht="16.5" thickTop="1" thickBot="1" x14ac:dyDescent="0.3">
      <c r="A111" t="str">
        <f t="shared" si="15"/>
        <v>a</v>
      </c>
      <c r="B111" s="3" t="s">
        <v>36</v>
      </c>
      <c r="C111" s="14" t="s">
        <v>37</v>
      </c>
      <c r="D111" s="4">
        <f>SUM('დამტკ. საკუთ.'!D111,'ცვლილ. საკუთ.'!E111)</f>
        <v>8000</v>
      </c>
      <c r="E111" s="4">
        <f>SUM('დამტკ. საკუთ.'!E111,'ცვლილ. საკუთ.'!F111)</f>
        <v>2500</v>
      </c>
      <c r="F111" s="4">
        <f>SUM('დამტკ. საკუთ.'!F111,'ცვლილ. საკუთ.'!G111)</f>
        <v>1500</v>
      </c>
      <c r="G111" s="4">
        <f>SUM('დამტკ. საკუთ.'!G111,'ცვლილ. საკუთ.'!H111)</f>
        <v>1500</v>
      </c>
      <c r="H111" s="4">
        <f>SUM('დამტკ. საკუთ.'!H111,'ცვლილ. საკუთ.'!I111)</f>
        <v>2500</v>
      </c>
      <c r="I111" s="4">
        <f t="shared" si="16"/>
        <v>4000</v>
      </c>
      <c r="J111" s="4">
        <f t="shared" si="17"/>
        <v>5500</v>
      </c>
      <c r="K111" s="4">
        <f t="shared" ref="K111" si="24">SUM(K112,K120,K121,K122)</f>
        <v>0</v>
      </c>
    </row>
    <row r="112" spans="1:11" ht="15.75" thickTop="1" x14ac:dyDescent="0.25">
      <c r="A112" t="str">
        <f t="shared" si="15"/>
        <v>a</v>
      </c>
      <c r="B112" s="5"/>
      <c r="C112" s="6" t="s">
        <v>10</v>
      </c>
      <c r="D112" s="7">
        <f>SUM('დამტკ. საკუთ.'!D112,'ცვლილ. საკუთ.'!E112)</f>
        <v>8000</v>
      </c>
      <c r="E112" s="7">
        <f>SUM('დამტკ. საკუთ.'!E112,'ცვლილ. საკუთ.'!F112)</f>
        <v>2500</v>
      </c>
      <c r="F112" s="7">
        <f>SUM('დამტკ. საკუთ.'!F112,'ცვლილ. საკუთ.'!G112)</f>
        <v>1500</v>
      </c>
      <c r="G112" s="7">
        <f>SUM('დამტკ. საკუთ.'!G112,'ცვლილ. საკუთ.'!H112)</f>
        <v>1500</v>
      </c>
      <c r="H112" s="7">
        <f>SUM('დამტკ. საკუთ.'!H112,'ცვლილ. საკუთ.'!I112)</f>
        <v>2500</v>
      </c>
      <c r="I112" s="7">
        <f t="shared" si="16"/>
        <v>4000</v>
      </c>
      <c r="J112" s="7">
        <f t="shared" si="17"/>
        <v>5500</v>
      </c>
      <c r="K112" s="7">
        <f t="shared" ref="K112" si="25">SUM(K113:K119)</f>
        <v>0</v>
      </c>
    </row>
    <row r="113" spans="1:11" x14ac:dyDescent="0.25">
      <c r="A113" t="str">
        <f t="shared" si="15"/>
        <v>b</v>
      </c>
      <c r="B113" s="8"/>
      <c r="C113" s="9" t="s">
        <v>11</v>
      </c>
      <c r="D113" s="10">
        <f>SUM('დამტკ. საკუთ.'!D113,'ცვლილ. საკუთ.'!E113)</f>
        <v>0</v>
      </c>
      <c r="E113" s="10">
        <f>SUM('დამტკ. საკუთ.'!E113,'ცვლილ. საკუთ.'!F113)</f>
        <v>0</v>
      </c>
      <c r="F113" s="10">
        <f>SUM('დამტკ. საკუთ.'!F113,'ცვლილ. საკუთ.'!G113)</f>
        <v>0</v>
      </c>
      <c r="G113" s="10">
        <f>SUM('დამტკ. საკუთ.'!G113,'ცვლილ. საკუთ.'!H113)</f>
        <v>0</v>
      </c>
      <c r="H113" s="10">
        <f>SUM('დამტკ. საკუთ.'!H113,'ცვლილ. საკუთ.'!I113)</f>
        <v>0</v>
      </c>
      <c r="I113" s="10">
        <f t="shared" si="16"/>
        <v>0</v>
      </c>
      <c r="J113" s="10">
        <f t="shared" si="17"/>
        <v>0</v>
      </c>
      <c r="K113" s="10">
        <v>0</v>
      </c>
    </row>
    <row r="114" spans="1:11" x14ac:dyDescent="0.25">
      <c r="A114" t="str">
        <f t="shared" si="15"/>
        <v>a</v>
      </c>
      <c r="B114" s="8"/>
      <c r="C114" s="9" t="s">
        <v>12</v>
      </c>
      <c r="D114" s="10">
        <f>SUM('დამტკ. საკუთ.'!D114,'ცვლილ. საკუთ.'!E114)</f>
        <v>8000</v>
      </c>
      <c r="E114" s="10">
        <f>SUM('დამტკ. საკუთ.'!E114,'ცვლილ. საკუთ.'!F114)</f>
        <v>2500</v>
      </c>
      <c r="F114" s="10">
        <f>SUM('დამტკ. საკუთ.'!F114,'ცვლილ. საკუთ.'!G114)</f>
        <v>1500</v>
      </c>
      <c r="G114" s="10">
        <f>SUM('დამტკ. საკუთ.'!G114,'ცვლილ. საკუთ.'!H114)</f>
        <v>1500</v>
      </c>
      <c r="H114" s="10">
        <f>SUM('დამტკ. საკუთ.'!H114,'ცვლილ. საკუთ.'!I114)</f>
        <v>2500</v>
      </c>
      <c r="I114" s="10">
        <f t="shared" si="16"/>
        <v>4000</v>
      </c>
      <c r="J114" s="10">
        <f t="shared" si="17"/>
        <v>5500</v>
      </c>
      <c r="K114" s="10">
        <v>0</v>
      </c>
    </row>
    <row r="115" spans="1:11" x14ac:dyDescent="0.25">
      <c r="A115" t="str">
        <f t="shared" si="15"/>
        <v>b</v>
      </c>
      <c r="B115" s="8"/>
      <c r="C115" s="9" t="s">
        <v>13</v>
      </c>
      <c r="D115" s="10">
        <f>SUM('დამტკ. საკუთ.'!D115,'ცვლილ. საკუთ.'!E115)</f>
        <v>0</v>
      </c>
      <c r="E115" s="10">
        <f>SUM('დამტკ. საკუთ.'!E115,'ცვლილ. საკუთ.'!F115)</f>
        <v>0</v>
      </c>
      <c r="F115" s="10">
        <f>SUM('დამტკ. საკუთ.'!F115,'ცვლილ. საკუთ.'!G115)</f>
        <v>0</v>
      </c>
      <c r="G115" s="10">
        <f>SUM('დამტკ. საკუთ.'!G115,'ცვლილ. საკუთ.'!H115)</f>
        <v>0</v>
      </c>
      <c r="H115" s="10">
        <f>SUM('დამტკ. საკუთ.'!H115,'ცვლილ. საკუთ.'!I115)</f>
        <v>0</v>
      </c>
      <c r="I115" s="10">
        <f t="shared" si="16"/>
        <v>0</v>
      </c>
      <c r="J115" s="10">
        <f t="shared" si="17"/>
        <v>0</v>
      </c>
      <c r="K115" s="10">
        <v>0</v>
      </c>
    </row>
    <row r="116" spans="1:11" x14ac:dyDescent="0.25">
      <c r="A116" t="str">
        <f t="shared" si="15"/>
        <v>b</v>
      </c>
      <c r="B116" s="8"/>
      <c r="C116" s="9" t="s">
        <v>14</v>
      </c>
      <c r="D116" s="10">
        <f>SUM('დამტკ. საკუთ.'!D116,'ცვლილ. საკუთ.'!E116)</f>
        <v>0</v>
      </c>
      <c r="E116" s="10">
        <f>SUM('დამტკ. საკუთ.'!E116,'ცვლილ. საკუთ.'!F116)</f>
        <v>0</v>
      </c>
      <c r="F116" s="10">
        <f>SUM('დამტკ. საკუთ.'!F116,'ცვლილ. საკუთ.'!G116)</f>
        <v>0</v>
      </c>
      <c r="G116" s="10">
        <f>SUM('დამტკ. საკუთ.'!G116,'ცვლილ. საკუთ.'!H116)</f>
        <v>0</v>
      </c>
      <c r="H116" s="10">
        <f>SUM('დამტკ. საკუთ.'!H116,'ცვლილ. საკუთ.'!I116)</f>
        <v>0</v>
      </c>
      <c r="I116" s="10">
        <f t="shared" si="16"/>
        <v>0</v>
      </c>
      <c r="J116" s="10">
        <f t="shared" si="17"/>
        <v>0</v>
      </c>
      <c r="K116" s="10">
        <v>0</v>
      </c>
    </row>
    <row r="117" spans="1:11" x14ac:dyDescent="0.25">
      <c r="A117" t="str">
        <f t="shared" si="15"/>
        <v>b</v>
      </c>
      <c r="B117" s="8"/>
      <c r="C117" s="9" t="s">
        <v>15</v>
      </c>
      <c r="D117" s="10">
        <f>SUM('დამტკ. საკუთ.'!D117,'ცვლილ. საკუთ.'!E117)</f>
        <v>0</v>
      </c>
      <c r="E117" s="10">
        <f>SUM('დამტკ. საკუთ.'!E117,'ცვლილ. საკუთ.'!F117)</f>
        <v>0</v>
      </c>
      <c r="F117" s="10">
        <f>SUM('დამტკ. საკუთ.'!F117,'ცვლილ. საკუთ.'!G117)</f>
        <v>0</v>
      </c>
      <c r="G117" s="10">
        <f>SUM('დამტკ. საკუთ.'!G117,'ცვლილ. საკუთ.'!H117)</f>
        <v>0</v>
      </c>
      <c r="H117" s="10">
        <f>SUM('დამტკ. საკუთ.'!H117,'ცვლილ. საკუთ.'!I117)</f>
        <v>0</v>
      </c>
      <c r="I117" s="10">
        <f t="shared" si="16"/>
        <v>0</v>
      </c>
      <c r="J117" s="10">
        <f t="shared" si="17"/>
        <v>0</v>
      </c>
      <c r="K117" s="10">
        <v>0</v>
      </c>
    </row>
    <row r="118" spans="1:11" x14ac:dyDescent="0.25">
      <c r="A118" t="str">
        <f t="shared" si="15"/>
        <v>b</v>
      </c>
      <c r="B118" s="8"/>
      <c r="C118" s="9" t="s">
        <v>16</v>
      </c>
      <c r="D118" s="10">
        <f>SUM('დამტკ. საკუთ.'!D118,'ცვლილ. საკუთ.'!E118)</f>
        <v>0</v>
      </c>
      <c r="E118" s="10">
        <f>SUM('დამტკ. საკუთ.'!E118,'ცვლილ. საკუთ.'!F118)</f>
        <v>0</v>
      </c>
      <c r="F118" s="10">
        <f>SUM('დამტკ. საკუთ.'!F118,'ცვლილ. საკუთ.'!G118)</f>
        <v>0</v>
      </c>
      <c r="G118" s="10">
        <f>SUM('დამტკ. საკუთ.'!G118,'ცვლილ. საკუთ.'!H118)</f>
        <v>0</v>
      </c>
      <c r="H118" s="10">
        <f>SUM('დამტკ. საკუთ.'!H118,'ცვლილ. საკუთ.'!I118)</f>
        <v>0</v>
      </c>
      <c r="I118" s="10">
        <f t="shared" si="16"/>
        <v>0</v>
      </c>
      <c r="J118" s="10">
        <f t="shared" si="17"/>
        <v>0</v>
      </c>
      <c r="K118" s="10">
        <v>0</v>
      </c>
    </row>
    <row r="119" spans="1:11" x14ac:dyDescent="0.25">
      <c r="A119" t="str">
        <f t="shared" si="15"/>
        <v>b</v>
      </c>
      <c r="B119" s="8"/>
      <c r="C119" s="9" t="s">
        <v>17</v>
      </c>
      <c r="D119" s="10">
        <f>SUM('დამტკ. საკუთ.'!D119,'ცვლილ. საკუთ.'!E119)</f>
        <v>0</v>
      </c>
      <c r="E119" s="10">
        <f>SUM('დამტკ. საკუთ.'!E119,'ცვლილ. საკუთ.'!F119)</f>
        <v>0</v>
      </c>
      <c r="F119" s="10">
        <f>SUM('დამტკ. საკუთ.'!F119,'ცვლილ. საკუთ.'!G119)</f>
        <v>0</v>
      </c>
      <c r="G119" s="10">
        <f>SUM('დამტკ. საკუთ.'!G119,'ცვლილ. საკუთ.'!H119)</f>
        <v>0</v>
      </c>
      <c r="H119" s="10">
        <f>SUM('დამტკ. საკუთ.'!H119,'ცვლილ. საკუთ.'!I119)</f>
        <v>0</v>
      </c>
      <c r="I119" s="10">
        <f t="shared" si="16"/>
        <v>0</v>
      </c>
      <c r="J119" s="10">
        <f t="shared" si="17"/>
        <v>0</v>
      </c>
      <c r="K119" s="10">
        <v>0</v>
      </c>
    </row>
    <row r="120" spans="1:11" x14ac:dyDescent="0.25">
      <c r="A120" t="str">
        <f t="shared" si="15"/>
        <v>b</v>
      </c>
      <c r="B120" s="5"/>
      <c r="C120" s="6" t="s">
        <v>18</v>
      </c>
      <c r="D120" s="7">
        <f>SUM('დამტკ. საკუთ.'!D120,'ცვლილ. საკუთ.'!E120)</f>
        <v>0</v>
      </c>
      <c r="E120" s="7">
        <f>SUM('დამტკ. საკუთ.'!E120,'ცვლილ. საკუთ.'!F120)</f>
        <v>0</v>
      </c>
      <c r="F120" s="7">
        <f>SUM('დამტკ. საკუთ.'!F120,'ცვლილ. საკუთ.'!G120)</f>
        <v>0</v>
      </c>
      <c r="G120" s="7">
        <f>SUM('დამტკ. საკუთ.'!G120,'ცვლილ. საკუთ.'!H120)</f>
        <v>0</v>
      </c>
      <c r="H120" s="7">
        <f>SUM('დამტკ. საკუთ.'!H120,'ცვლილ. საკუთ.'!I120)</f>
        <v>0</v>
      </c>
      <c r="I120" s="7">
        <f t="shared" si="16"/>
        <v>0</v>
      </c>
      <c r="J120" s="7">
        <f t="shared" si="17"/>
        <v>0</v>
      </c>
      <c r="K120" s="7">
        <v>0</v>
      </c>
    </row>
    <row r="121" spans="1:11" x14ac:dyDescent="0.25">
      <c r="A121" t="str">
        <f t="shared" si="15"/>
        <v>b</v>
      </c>
      <c r="B121" s="5"/>
      <c r="C121" s="6" t="s">
        <v>19</v>
      </c>
      <c r="D121" s="7">
        <f>SUM('დამტკ. საკუთ.'!D121,'ცვლილ. საკუთ.'!E121)</f>
        <v>0</v>
      </c>
      <c r="E121" s="7">
        <f>SUM('დამტკ. საკუთ.'!E121,'ცვლილ. საკუთ.'!F121)</f>
        <v>0</v>
      </c>
      <c r="F121" s="7">
        <f>SUM('დამტკ. საკუთ.'!F121,'ცვლილ. საკუთ.'!G121)</f>
        <v>0</v>
      </c>
      <c r="G121" s="7">
        <f>SUM('დამტკ. საკუთ.'!G121,'ცვლილ. საკუთ.'!H121)</f>
        <v>0</v>
      </c>
      <c r="H121" s="7">
        <f>SUM('დამტკ. საკუთ.'!H121,'ცვლილ. საკუთ.'!I121)</f>
        <v>0</v>
      </c>
      <c r="I121" s="7">
        <f t="shared" si="16"/>
        <v>0</v>
      </c>
      <c r="J121" s="7">
        <f t="shared" si="17"/>
        <v>0</v>
      </c>
      <c r="K121" s="7">
        <v>0</v>
      </c>
    </row>
    <row r="122" spans="1:11" ht="15.75" thickBot="1" x14ac:dyDescent="0.3">
      <c r="A122" t="str">
        <f t="shared" si="15"/>
        <v>b</v>
      </c>
      <c r="B122" s="11"/>
      <c r="C122" s="12" t="s">
        <v>20</v>
      </c>
      <c r="D122" s="13">
        <f>SUM('დამტკ. საკუთ.'!D122,'ცვლილ. საკუთ.'!E122)</f>
        <v>0</v>
      </c>
      <c r="E122" s="13">
        <f>SUM('დამტკ. საკუთ.'!E122,'ცვლილ. საკუთ.'!F122)</f>
        <v>0</v>
      </c>
      <c r="F122" s="13">
        <f>SUM('დამტკ. საკუთ.'!F122,'ცვლილ. საკუთ.'!G122)</f>
        <v>0</v>
      </c>
      <c r="G122" s="13">
        <f>SUM('დამტკ. საკუთ.'!G122,'ცვლილ. საკუთ.'!H122)</f>
        <v>0</v>
      </c>
      <c r="H122" s="13">
        <f>SUM('დამტკ. საკუთ.'!H122,'ცვლილ. საკუთ.'!I122)</f>
        <v>0</v>
      </c>
      <c r="I122" s="13">
        <f t="shared" si="16"/>
        <v>0</v>
      </c>
      <c r="J122" s="13">
        <f t="shared" si="17"/>
        <v>0</v>
      </c>
      <c r="K122" s="13">
        <v>0</v>
      </c>
    </row>
    <row r="123" spans="1:11" ht="31.5" thickTop="1" thickBot="1" x14ac:dyDescent="0.3">
      <c r="A123" t="str">
        <f t="shared" si="15"/>
        <v>b</v>
      </c>
      <c r="B123" s="3" t="s">
        <v>38</v>
      </c>
      <c r="C123" s="14" t="s">
        <v>226</v>
      </c>
      <c r="D123" s="4">
        <f>SUM('დამტკ. საკუთ.'!D123,'ცვლილ. საკუთ.'!E123)</f>
        <v>0</v>
      </c>
      <c r="E123" s="4">
        <f>SUM('დამტკ. საკუთ.'!E123,'ცვლილ. საკუთ.'!F123)</f>
        <v>0</v>
      </c>
      <c r="F123" s="4">
        <f>SUM('დამტკ. საკუთ.'!F123,'ცვლილ. საკუთ.'!G123)</f>
        <v>0</v>
      </c>
      <c r="G123" s="4">
        <f>SUM('დამტკ. საკუთ.'!G123,'ცვლილ. საკუთ.'!H123)</f>
        <v>0</v>
      </c>
      <c r="H123" s="4">
        <f>SUM('დამტკ. საკუთ.'!H123,'ცვლილ. საკუთ.'!I123)</f>
        <v>0</v>
      </c>
      <c r="I123" s="4">
        <f t="shared" si="16"/>
        <v>0</v>
      </c>
      <c r="J123" s="4">
        <f t="shared" si="17"/>
        <v>0</v>
      </c>
      <c r="K123" s="4">
        <f t="shared" ref="K123" si="26">SUM(K124,K132,K133,K134)</f>
        <v>0</v>
      </c>
    </row>
    <row r="124" spans="1:11" ht="15.75" thickTop="1" x14ac:dyDescent="0.25">
      <c r="A124" t="str">
        <f t="shared" si="15"/>
        <v>b</v>
      </c>
      <c r="B124" s="5"/>
      <c r="C124" s="6" t="s">
        <v>10</v>
      </c>
      <c r="D124" s="7">
        <f>SUM('დამტკ. საკუთ.'!D124,'ცვლილ. საკუთ.'!E124)</f>
        <v>0</v>
      </c>
      <c r="E124" s="7">
        <f>SUM('დამტკ. საკუთ.'!E124,'ცვლილ. საკუთ.'!F124)</f>
        <v>0</v>
      </c>
      <c r="F124" s="7">
        <f>SUM('დამტკ. საკუთ.'!F124,'ცვლილ. საკუთ.'!G124)</f>
        <v>0</v>
      </c>
      <c r="G124" s="7">
        <f>SUM('დამტკ. საკუთ.'!G124,'ცვლილ. საკუთ.'!H124)</f>
        <v>0</v>
      </c>
      <c r="H124" s="7">
        <f>SUM('დამტკ. საკუთ.'!H124,'ცვლილ. საკუთ.'!I124)</f>
        <v>0</v>
      </c>
      <c r="I124" s="7">
        <f t="shared" si="16"/>
        <v>0</v>
      </c>
      <c r="J124" s="7">
        <f t="shared" si="17"/>
        <v>0</v>
      </c>
      <c r="K124" s="7">
        <f t="shared" ref="K124" si="27">SUM(K125:K131)</f>
        <v>0</v>
      </c>
    </row>
    <row r="125" spans="1:11" x14ac:dyDescent="0.25">
      <c r="A125" t="str">
        <f t="shared" si="15"/>
        <v>b</v>
      </c>
      <c r="B125" s="8"/>
      <c r="C125" s="9" t="s">
        <v>11</v>
      </c>
      <c r="D125" s="10">
        <f>SUM('დამტკ. საკუთ.'!D125,'ცვლილ. საკუთ.'!E125)</f>
        <v>0</v>
      </c>
      <c r="E125" s="10">
        <f>SUM('დამტკ. საკუთ.'!E125,'ცვლილ. საკუთ.'!F125)</f>
        <v>0</v>
      </c>
      <c r="F125" s="10">
        <f>SUM('დამტკ. საკუთ.'!F125,'ცვლილ. საკუთ.'!G125)</f>
        <v>0</v>
      </c>
      <c r="G125" s="10">
        <f>SUM('დამტკ. საკუთ.'!G125,'ცვლილ. საკუთ.'!H125)</f>
        <v>0</v>
      </c>
      <c r="H125" s="10">
        <f>SUM('დამტკ. საკუთ.'!H125,'ცვლილ. საკუთ.'!I125)</f>
        <v>0</v>
      </c>
      <c r="I125" s="10">
        <f t="shared" si="16"/>
        <v>0</v>
      </c>
      <c r="J125" s="10">
        <f t="shared" si="17"/>
        <v>0</v>
      </c>
      <c r="K125" s="10">
        <v>0</v>
      </c>
    </row>
    <row r="126" spans="1:11" x14ac:dyDescent="0.25">
      <c r="A126" t="str">
        <f t="shared" si="15"/>
        <v>b</v>
      </c>
      <c r="B126" s="8"/>
      <c r="C126" s="9" t="s">
        <v>12</v>
      </c>
      <c r="D126" s="10">
        <f>SUM('დამტკ. საკუთ.'!D126,'ცვლილ. საკუთ.'!E126)</f>
        <v>0</v>
      </c>
      <c r="E126" s="10">
        <f>SUM('დამტკ. საკუთ.'!E126,'ცვლილ. საკუთ.'!F126)</f>
        <v>0</v>
      </c>
      <c r="F126" s="10">
        <f>SUM('დამტკ. საკუთ.'!F126,'ცვლილ. საკუთ.'!G126)</f>
        <v>0</v>
      </c>
      <c r="G126" s="10">
        <f>SUM('დამტკ. საკუთ.'!G126,'ცვლილ. საკუთ.'!H126)</f>
        <v>0</v>
      </c>
      <c r="H126" s="10">
        <f>SUM('დამტკ. საკუთ.'!H126,'ცვლილ. საკუთ.'!I126)</f>
        <v>0</v>
      </c>
      <c r="I126" s="10">
        <f t="shared" si="16"/>
        <v>0</v>
      </c>
      <c r="J126" s="10">
        <f t="shared" si="17"/>
        <v>0</v>
      </c>
      <c r="K126" s="10">
        <v>0</v>
      </c>
    </row>
    <row r="127" spans="1:11" x14ac:dyDescent="0.25">
      <c r="A127" t="str">
        <f t="shared" si="15"/>
        <v>b</v>
      </c>
      <c r="B127" s="8"/>
      <c r="C127" s="9" t="s">
        <v>13</v>
      </c>
      <c r="D127" s="10">
        <f>SUM('დამტკ. საკუთ.'!D127,'ცვლილ. საკუთ.'!E127)</f>
        <v>0</v>
      </c>
      <c r="E127" s="10">
        <f>SUM('დამტკ. საკუთ.'!E127,'ცვლილ. საკუთ.'!F127)</f>
        <v>0</v>
      </c>
      <c r="F127" s="10">
        <f>SUM('დამტკ. საკუთ.'!F127,'ცვლილ. საკუთ.'!G127)</f>
        <v>0</v>
      </c>
      <c r="G127" s="10">
        <f>SUM('დამტკ. საკუთ.'!G127,'ცვლილ. საკუთ.'!H127)</f>
        <v>0</v>
      </c>
      <c r="H127" s="10">
        <f>SUM('დამტკ. საკუთ.'!H127,'ცვლილ. საკუთ.'!I127)</f>
        <v>0</v>
      </c>
      <c r="I127" s="10">
        <f t="shared" si="16"/>
        <v>0</v>
      </c>
      <c r="J127" s="10">
        <f t="shared" si="17"/>
        <v>0</v>
      </c>
      <c r="K127" s="10">
        <v>0</v>
      </c>
    </row>
    <row r="128" spans="1:11" x14ac:dyDescent="0.25">
      <c r="A128" t="str">
        <f t="shared" si="15"/>
        <v>b</v>
      </c>
      <c r="B128" s="8"/>
      <c r="C128" s="9" t="s">
        <v>14</v>
      </c>
      <c r="D128" s="10">
        <f>SUM('დამტკ. საკუთ.'!D128,'ცვლილ. საკუთ.'!E128)</f>
        <v>0</v>
      </c>
      <c r="E128" s="10">
        <f>SUM('დამტკ. საკუთ.'!E128,'ცვლილ. საკუთ.'!F128)</f>
        <v>0</v>
      </c>
      <c r="F128" s="10">
        <f>SUM('დამტკ. საკუთ.'!F128,'ცვლილ. საკუთ.'!G128)</f>
        <v>0</v>
      </c>
      <c r="G128" s="10">
        <f>SUM('დამტკ. საკუთ.'!G128,'ცვლილ. საკუთ.'!H128)</f>
        <v>0</v>
      </c>
      <c r="H128" s="10">
        <f>SUM('დამტკ. საკუთ.'!H128,'ცვლილ. საკუთ.'!I128)</f>
        <v>0</v>
      </c>
      <c r="I128" s="10">
        <f t="shared" si="16"/>
        <v>0</v>
      </c>
      <c r="J128" s="10">
        <f t="shared" si="17"/>
        <v>0</v>
      </c>
      <c r="K128" s="10">
        <v>0</v>
      </c>
    </row>
    <row r="129" spans="1:11" x14ac:dyDescent="0.25">
      <c r="A129" t="str">
        <f t="shared" si="15"/>
        <v>b</v>
      </c>
      <c r="B129" s="8"/>
      <c r="C129" s="9" t="s">
        <v>15</v>
      </c>
      <c r="D129" s="10">
        <f>SUM('დამტკ. საკუთ.'!D129,'ცვლილ. საკუთ.'!E129)</f>
        <v>0</v>
      </c>
      <c r="E129" s="10">
        <f>SUM('დამტკ. საკუთ.'!E129,'ცვლილ. საკუთ.'!F129)</f>
        <v>0</v>
      </c>
      <c r="F129" s="10">
        <f>SUM('დამტკ. საკუთ.'!F129,'ცვლილ. საკუთ.'!G129)</f>
        <v>0</v>
      </c>
      <c r="G129" s="10">
        <f>SUM('დამტკ. საკუთ.'!G129,'ცვლილ. საკუთ.'!H129)</f>
        <v>0</v>
      </c>
      <c r="H129" s="10">
        <f>SUM('დამტკ. საკუთ.'!H129,'ცვლილ. საკუთ.'!I129)</f>
        <v>0</v>
      </c>
      <c r="I129" s="10">
        <f t="shared" si="16"/>
        <v>0</v>
      </c>
      <c r="J129" s="10">
        <f t="shared" si="17"/>
        <v>0</v>
      </c>
      <c r="K129" s="10">
        <v>0</v>
      </c>
    </row>
    <row r="130" spans="1:11" x14ac:dyDescent="0.25">
      <c r="A130" t="str">
        <f t="shared" si="15"/>
        <v>b</v>
      </c>
      <c r="B130" s="8"/>
      <c r="C130" s="9" t="s">
        <v>16</v>
      </c>
      <c r="D130" s="10">
        <f>SUM('დამტკ. საკუთ.'!D130,'ცვლილ. საკუთ.'!E130)</f>
        <v>0</v>
      </c>
      <c r="E130" s="10">
        <f>SUM('დამტკ. საკუთ.'!E130,'ცვლილ. საკუთ.'!F130)</f>
        <v>0</v>
      </c>
      <c r="F130" s="10">
        <f>SUM('დამტკ. საკუთ.'!F130,'ცვლილ. საკუთ.'!G130)</f>
        <v>0</v>
      </c>
      <c r="G130" s="10">
        <f>SUM('დამტკ. საკუთ.'!G130,'ცვლილ. საკუთ.'!H130)</f>
        <v>0</v>
      </c>
      <c r="H130" s="10">
        <f>SUM('დამტკ. საკუთ.'!H130,'ცვლილ. საკუთ.'!I130)</f>
        <v>0</v>
      </c>
      <c r="I130" s="10">
        <f t="shared" si="16"/>
        <v>0</v>
      </c>
      <c r="J130" s="10">
        <f t="shared" si="17"/>
        <v>0</v>
      </c>
      <c r="K130" s="10">
        <v>0</v>
      </c>
    </row>
    <row r="131" spans="1:11" x14ac:dyDescent="0.25">
      <c r="A131" t="str">
        <f t="shared" si="15"/>
        <v>b</v>
      </c>
      <c r="B131" s="8"/>
      <c r="C131" s="9" t="s">
        <v>17</v>
      </c>
      <c r="D131" s="10">
        <f>SUM('დამტკ. საკუთ.'!D131,'ცვლილ. საკუთ.'!E131)</f>
        <v>0</v>
      </c>
      <c r="E131" s="10">
        <f>SUM('დამტკ. საკუთ.'!E131,'ცვლილ. საკუთ.'!F131)</f>
        <v>0</v>
      </c>
      <c r="F131" s="10">
        <f>SUM('დამტკ. საკუთ.'!F131,'ცვლილ. საკუთ.'!G131)</f>
        <v>0</v>
      </c>
      <c r="G131" s="10">
        <f>SUM('დამტკ. საკუთ.'!G131,'ცვლილ. საკუთ.'!H131)</f>
        <v>0</v>
      </c>
      <c r="H131" s="10">
        <f>SUM('დამტკ. საკუთ.'!H131,'ცვლილ. საკუთ.'!I131)</f>
        <v>0</v>
      </c>
      <c r="I131" s="10">
        <f t="shared" si="16"/>
        <v>0</v>
      </c>
      <c r="J131" s="10">
        <f t="shared" si="17"/>
        <v>0</v>
      </c>
      <c r="K131" s="10">
        <v>0</v>
      </c>
    </row>
    <row r="132" spans="1:11" x14ac:dyDescent="0.25">
      <c r="A132" t="str">
        <f t="shared" ref="A132:A195" si="28">IF(OR(D132&lt;&gt;0,E132&lt;&gt;0,F132&lt;&gt;0,G132&lt;&gt;0,H132&lt;&gt;0,),"a","b")</f>
        <v>b</v>
      </c>
      <c r="B132" s="5"/>
      <c r="C132" s="6" t="s">
        <v>18</v>
      </c>
      <c r="D132" s="7">
        <f>SUM('დამტკ. საკუთ.'!D132,'ცვლილ. საკუთ.'!E132)</f>
        <v>0</v>
      </c>
      <c r="E132" s="7">
        <f>SUM('დამტკ. საკუთ.'!E132,'ცვლილ. საკუთ.'!F132)</f>
        <v>0</v>
      </c>
      <c r="F132" s="7">
        <f>SUM('დამტკ. საკუთ.'!F132,'ცვლილ. საკუთ.'!G132)</f>
        <v>0</v>
      </c>
      <c r="G132" s="7">
        <f>SUM('დამტკ. საკუთ.'!G132,'ცვლილ. საკუთ.'!H132)</f>
        <v>0</v>
      </c>
      <c r="H132" s="7">
        <f>SUM('დამტკ. საკუთ.'!H132,'ცვლილ. საკუთ.'!I132)</f>
        <v>0</v>
      </c>
      <c r="I132" s="7">
        <f t="shared" ref="I132:I195" si="29">SUM(E132,F132)</f>
        <v>0</v>
      </c>
      <c r="J132" s="7">
        <f t="shared" ref="J132:J195" si="30">SUM(E132,F132,G132)</f>
        <v>0</v>
      </c>
      <c r="K132" s="7">
        <v>0</v>
      </c>
    </row>
    <row r="133" spans="1:11" x14ac:dyDescent="0.25">
      <c r="A133" t="str">
        <f t="shared" si="28"/>
        <v>b</v>
      </c>
      <c r="B133" s="5"/>
      <c r="C133" s="6" t="s">
        <v>19</v>
      </c>
      <c r="D133" s="7">
        <f>SUM('დამტკ. საკუთ.'!D133,'ცვლილ. საკუთ.'!E133)</f>
        <v>0</v>
      </c>
      <c r="E133" s="7">
        <f>SUM('დამტკ. საკუთ.'!E133,'ცვლილ. საკუთ.'!F133)</f>
        <v>0</v>
      </c>
      <c r="F133" s="7">
        <f>SUM('დამტკ. საკუთ.'!F133,'ცვლილ. საკუთ.'!G133)</f>
        <v>0</v>
      </c>
      <c r="G133" s="7">
        <f>SUM('დამტკ. საკუთ.'!G133,'ცვლილ. საკუთ.'!H133)</f>
        <v>0</v>
      </c>
      <c r="H133" s="7">
        <f>SUM('დამტკ. საკუთ.'!H133,'ცვლილ. საკუთ.'!I133)</f>
        <v>0</v>
      </c>
      <c r="I133" s="7">
        <f t="shared" si="29"/>
        <v>0</v>
      </c>
      <c r="J133" s="7">
        <f t="shared" si="30"/>
        <v>0</v>
      </c>
      <c r="K133" s="7">
        <v>0</v>
      </c>
    </row>
    <row r="134" spans="1:11" ht="15.75" thickBot="1" x14ac:dyDescent="0.3">
      <c r="A134" t="str">
        <f t="shared" si="28"/>
        <v>b</v>
      </c>
      <c r="B134" s="11"/>
      <c r="C134" s="12" t="s">
        <v>20</v>
      </c>
      <c r="D134" s="13">
        <f>SUM('დამტკ. საკუთ.'!D134,'ცვლილ. საკუთ.'!E134)</f>
        <v>0</v>
      </c>
      <c r="E134" s="13">
        <f>SUM('დამტკ. საკუთ.'!E134,'ცვლილ. საკუთ.'!F134)</f>
        <v>0</v>
      </c>
      <c r="F134" s="13">
        <f>SUM('დამტკ. საკუთ.'!F134,'ცვლილ. საკუთ.'!G134)</f>
        <v>0</v>
      </c>
      <c r="G134" s="13">
        <f>SUM('დამტკ. საკუთ.'!G134,'ცვლილ. საკუთ.'!H134)</f>
        <v>0</v>
      </c>
      <c r="H134" s="13">
        <f>SUM('დამტკ. საკუთ.'!H134,'ცვლილ. საკუთ.'!I134)</f>
        <v>0</v>
      </c>
      <c r="I134" s="13">
        <f t="shared" si="29"/>
        <v>0</v>
      </c>
      <c r="J134" s="13">
        <f t="shared" si="30"/>
        <v>0</v>
      </c>
      <c r="K134" s="13">
        <v>0</v>
      </c>
    </row>
    <row r="135" spans="1:11" ht="31.5" thickTop="1" thickBot="1" x14ac:dyDescent="0.3">
      <c r="A135" t="str">
        <f t="shared" si="28"/>
        <v>b</v>
      </c>
      <c r="B135" s="3" t="s">
        <v>40</v>
      </c>
      <c r="C135" s="14" t="s">
        <v>227</v>
      </c>
      <c r="D135" s="4">
        <f>SUM('დამტკ. საკუთ.'!D135,'ცვლილ. საკუთ.'!E135)</f>
        <v>0</v>
      </c>
      <c r="E135" s="4">
        <f>SUM('დამტკ. საკუთ.'!E135,'ცვლილ. საკუთ.'!F135)</f>
        <v>0</v>
      </c>
      <c r="F135" s="4">
        <f>SUM('დამტკ. საკუთ.'!F135,'ცვლილ. საკუთ.'!G135)</f>
        <v>0</v>
      </c>
      <c r="G135" s="4">
        <f>SUM('დამტკ. საკუთ.'!G135,'ცვლილ. საკუთ.'!H135)</f>
        <v>0</v>
      </c>
      <c r="H135" s="4">
        <f>SUM('დამტკ. საკუთ.'!H135,'ცვლილ. საკუთ.'!I135)</f>
        <v>0</v>
      </c>
      <c r="I135" s="4">
        <f t="shared" si="29"/>
        <v>0</v>
      </c>
      <c r="J135" s="4">
        <f t="shared" si="30"/>
        <v>0</v>
      </c>
      <c r="K135" s="4">
        <f t="shared" ref="K135" si="31">SUM(K136,K144,K145,K146)</f>
        <v>0</v>
      </c>
    </row>
    <row r="136" spans="1:11" ht="15.75" thickTop="1" x14ac:dyDescent="0.25">
      <c r="A136" t="str">
        <f t="shared" si="28"/>
        <v>b</v>
      </c>
      <c r="B136" s="5"/>
      <c r="C136" s="6" t="s">
        <v>10</v>
      </c>
      <c r="D136" s="7">
        <f>SUM('დამტკ. საკუთ.'!D136,'ცვლილ. საკუთ.'!E136)</f>
        <v>0</v>
      </c>
      <c r="E136" s="7">
        <f>SUM('დამტკ. საკუთ.'!E136,'ცვლილ. საკუთ.'!F136)</f>
        <v>0</v>
      </c>
      <c r="F136" s="7">
        <f>SUM('დამტკ. საკუთ.'!F136,'ცვლილ. საკუთ.'!G136)</f>
        <v>0</v>
      </c>
      <c r="G136" s="7">
        <f>SUM('დამტკ. საკუთ.'!G136,'ცვლილ. საკუთ.'!H136)</f>
        <v>0</v>
      </c>
      <c r="H136" s="7">
        <f>SUM('დამტკ. საკუთ.'!H136,'ცვლილ. საკუთ.'!I136)</f>
        <v>0</v>
      </c>
      <c r="I136" s="7">
        <f t="shared" si="29"/>
        <v>0</v>
      </c>
      <c r="J136" s="7">
        <f t="shared" si="30"/>
        <v>0</v>
      </c>
      <c r="K136" s="7">
        <f t="shared" ref="K136" si="32">SUM(K137:K143)</f>
        <v>0</v>
      </c>
    </row>
    <row r="137" spans="1:11" x14ac:dyDescent="0.25">
      <c r="A137" t="str">
        <f t="shared" si="28"/>
        <v>b</v>
      </c>
      <c r="B137" s="8"/>
      <c r="C137" s="9" t="s">
        <v>11</v>
      </c>
      <c r="D137" s="10">
        <f>SUM('დამტკ. საკუთ.'!D137,'ცვლილ. საკუთ.'!E137)</f>
        <v>0</v>
      </c>
      <c r="E137" s="10">
        <f>SUM('დამტკ. საკუთ.'!E137,'ცვლილ. საკუთ.'!F137)</f>
        <v>0</v>
      </c>
      <c r="F137" s="10">
        <f>SUM('დამტკ. საკუთ.'!F137,'ცვლილ. საკუთ.'!G137)</f>
        <v>0</v>
      </c>
      <c r="G137" s="10">
        <f>SUM('დამტკ. საკუთ.'!G137,'ცვლილ. საკუთ.'!H137)</f>
        <v>0</v>
      </c>
      <c r="H137" s="10">
        <f>SUM('დამტკ. საკუთ.'!H137,'ცვლილ. საკუთ.'!I137)</f>
        <v>0</v>
      </c>
      <c r="I137" s="10">
        <f t="shared" si="29"/>
        <v>0</v>
      </c>
      <c r="J137" s="10">
        <f t="shared" si="30"/>
        <v>0</v>
      </c>
      <c r="K137" s="10">
        <v>0</v>
      </c>
    </row>
    <row r="138" spans="1:11" x14ac:dyDescent="0.25">
      <c r="A138" t="str">
        <f t="shared" si="28"/>
        <v>b</v>
      </c>
      <c r="B138" s="8"/>
      <c r="C138" s="9" t="s">
        <v>12</v>
      </c>
      <c r="D138" s="10">
        <f>SUM('დამტკ. საკუთ.'!D138,'ცვლილ. საკუთ.'!E138)</f>
        <v>0</v>
      </c>
      <c r="E138" s="10">
        <f>SUM('დამტკ. საკუთ.'!E138,'ცვლილ. საკუთ.'!F138)</f>
        <v>0</v>
      </c>
      <c r="F138" s="10">
        <f>SUM('დამტკ. საკუთ.'!F138,'ცვლილ. საკუთ.'!G138)</f>
        <v>0</v>
      </c>
      <c r="G138" s="10">
        <f>SUM('დამტკ. საკუთ.'!G138,'ცვლილ. საკუთ.'!H138)</f>
        <v>0</v>
      </c>
      <c r="H138" s="10">
        <f>SUM('დამტკ. საკუთ.'!H138,'ცვლილ. საკუთ.'!I138)</f>
        <v>0</v>
      </c>
      <c r="I138" s="10">
        <f t="shared" si="29"/>
        <v>0</v>
      </c>
      <c r="J138" s="10">
        <f t="shared" si="30"/>
        <v>0</v>
      </c>
      <c r="K138" s="10">
        <v>0</v>
      </c>
    </row>
    <row r="139" spans="1:11" x14ac:dyDescent="0.25">
      <c r="A139" t="str">
        <f t="shared" si="28"/>
        <v>b</v>
      </c>
      <c r="B139" s="8"/>
      <c r="C139" s="9" t="s">
        <v>13</v>
      </c>
      <c r="D139" s="10">
        <f>SUM('დამტკ. საკუთ.'!D139,'ცვლილ. საკუთ.'!E139)</f>
        <v>0</v>
      </c>
      <c r="E139" s="10">
        <f>SUM('დამტკ. საკუთ.'!E139,'ცვლილ. საკუთ.'!F139)</f>
        <v>0</v>
      </c>
      <c r="F139" s="10">
        <f>SUM('დამტკ. საკუთ.'!F139,'ცვლილ. საკუთ.'!G139)</f>
        <v>0</v>
      </c>
      <c r="G139" s="10">
        <f>SUM('დამტკ. საკუთ.'!G139,'ცვლილ. საკუთ.'!H139)</f>
        <v>0</v>
      </c>
      <c r="H139" s="10">
        <f>SUM('დამტკ. საკუთ.'!H139,'ცვლილ. საკუთ.'!I139)</f>
        <v>0</v>
      </c>
      <c r="I139" s="10">
        <f t="shared" si="29"/>
        <v>0</v>
      </c>
      <c r="J139" s="10">
        <f t="shared" si="30"/>
        <v>0</v>
      </c>
      <c r="K139" s="10">
        <v>0</v>
      </c>
    </row>
    <row r="140" spans="1:11" x14ac:dyDescent="0.25">
      <c r="A140" t="str">
        <f t="shared" si="28"/>
        <v>b</v>
      </c>
      <c r="B140" s="8"/>
      <c r="C140" s="9" t="s">
        <v>14</v>
      </c>
      <c r="D140" s="10">
        <f>SUM('დამტკ. საკუთ.'!D140,'ცვლილ. საკუთ.'!E140)</f>
        <v>0</v>
      </c>
      <c r="E140" s="10">
        <f>SUM('დამტკ. საკუთ.'!E140,'ცვლილ. საკუთ.'!F140)</f>
        <v>0</v>
      </c>
      <c r="F140" s="10">
        <f>SUM('დამტკ. საკუთ.'!F140,'ცვლილ. საკუთ.'!G140)</f>
        <v>0</v>
      </c>
      <c r="G140" s="10">
        <f>SUM('დამტკ. საკუთ.'!G140,'ცვლილ. საკუთ.'!H140)</f>
        <v>0</v>
      </c>
      <c r="H140" s="10">
        <f>SUM('დამტკ. საკუთ.'!H140,'ცვლილ. საკუთ.'!I140)</f>
        <v>0</v>
      </c>
      <c r="I140" s="10">
        <f t="shared" si="29"/>
        <v>0</v>
      </c>
      <c r="J140" s="10">
        <f t="shared" si="30"/>
        <v>0</v>
      </c>
      <c r="K140" s="10">
        <v>0</v>
      </c>
    </row>
    <row r="141" spans="1:11" x14ac:dyDescent="0.25">
      <c r="A141" t="str">
        <f t="shared" si="28"/>
        <v>b</v>
      </c>
      <c r="B141" s="8"/>
      <c r="C141" s="9" t="s">
        <v>15</v>
      </c>
      <c r="D141" s="10">
        <f>SUM('დამტკ. საკუთ.'!D141,'ცვლილ. საკუთ.'!E141)</f>
        <v>0</v>
      </c>
      <c r="E141" s="10">
        <f>SUM('დამტკ. საკუთ.'!E141,'ცვლილ. საკუთ.'!F141)</f>
        <v>0</v>
      </c>
      <c r="F141" s="10">
        <f>SUM('დამტკ. საკუთ.'!F141,'ცვლილ. საკუთ.'!G141)</f>
        <v>0</v>
      </c>
      <c r="G141" s="10">
        <f>SUM('დამტკ. საკუთ.'!G141,'ცვლილ. საკუთ.'!H141)</f>
        <v>0</v>
      </c>
      <c r="H141" s="10">
        <f>SUM('დამტკ. საკუთ.'!H141,'ცვლილ. საკუთ.'!I141)</f>
        <v>0</v>
      </c>
      <c r="I141" s="10">
        <f t="shared" si="29"/>
        <v>0</v>
      </c>
      <c r="J141" s="10">
        <f t="shared" si="30"/>
        <v>0</v>
      </c>
      <c r="K141" s="10">
        <v>0</v>
      </c>
    </row>
    <row r="142" spans="1:11" x14ac:dyDescent="0.25">
      <c r="A142" t="str">
        <f t="shared" si="28"/>
        <v>b</v>
      </c>
      <c r="B142" s="8"/>
      <c r="C142" s="9" t="s">
        <v>16</v>
      </c>
      <c r="D142" s="10">
        <f>SUM('დამტკ. საკუთ.'!D142,'ცვლილ. საკუთ.'!E142)</f>
        <v>0</v>
      </c>
      <c r="E142" s="10">
        <f>SUM('დამტკ. საკუთ.'!E142,'ცვლილ. საკუთ.'!F142)</f>
        <v>0</v>
      </c>
      <c r="F142" s="10">
        <f>SUM('დამტკ. საკუთ.'!F142,'ცვლილ. საკუთ.'!G142)</f>
        <v>0</v>
      </c>
      <c r="G142" s="10">
        <f>SUM('დამტკ. საკუთ.'!G142,'ცვლილ. საკუთ.'!H142)</f>
        <v>0</v>
      </c>
      <c r="H142" s="10">
        <f>SUM('დამტკ. საკუთ.'!H142,'ცვლილ. საკუთ.'!I142)</f>
        <v>0</v>
      </c>
      <c r="I142" s="10">
        <f t="shared" si="29"/>
        <v>0</v>
      </c>
      <c r="J142" s="10">
        <f t="shared" si="30"/>
        <v>0</v>
      </c>
      <c r="K142" s="10">
        <v>0</v>
      </c>
    </row>
    <row r="143" spans="1:11" x14ac:dyDescent="0.25">
      <c r="A143" t="str">
        <f t="shared" si="28"/>
        <v>b</v>
      </c>
      <c r="B143" s="8"/>
      <c r="C143" s="9" t="s">
        <v>17</v>
      </c>
      <c r="D143" s="10">
        <f>SUM('დამტკ. საკუთ.'!D143,'ცვლილ. საკუთ.'!E143)</f>
        <v>0</v>
      </c>
      <c r="E143" s="10">
        <f>SUM('დამტკ. საკუთ.'!E143,'ცვლილ. საკუთ.'!F143)</f>
        <v>0</v>
      </c>
      <c r="F143" s="10">
        <f>SUM('დამტკ. საკუთ.'!F143,'ცვლილ. საკუთ.'!G143)</f>
        <v>0</v>
      </c>
      <c r="G143" s="10">
        <f>SUM('დამტკ. საკუთ.'!G143,'ცვლილ. საკუთ.'!H143)</f>
        <v>0</v>
      </c>
      <c r="H143" s="10">
        <f>SUM('დამტკ. საკუთ.'!H143,'ცვლილ. საკუთ.'!I143)</f>
        <v>0</v>
      </c>
      <c r="I143" s="10">
        <f t="shared" si="29"/>
        <v>0</v>
      </c>
      <c r="J143" s="10">
        <f t="shared" si="30"/>
        <v>0</v>
      </c>
      <c r="K143" s="10">
        <v>0</v>
      </c>
    </row>
    <row r="144" spans="1:11" x14ac:dyDescent="0.25">
      <c r="A144" t="str">
        <f t="shared" si="28"/>
        <v>b</v>
      </c>
      <c r="B144" s="5"/>
      <c r="C144" s="6" t="s">
        <v>18</v>
      </c>
      <c r="D144" s="7">
        <f>SUM('დამტკ. საკუთ.'!D144,'ცვლილ. საკუთ.'!E144)</f>
        <v>0</v>
      </c>
      <c r="E144" s="7">
        <f>SUM('დამტკ. საკუთ.'!E144,'ცვლილ. საკუთ.'!F144)</f>
        <v>0</v>
      </c>
      <c r="F144" s="7">
        <f>SUM('დამტკ. საკუთ.'!F144,'ცვლილ. საკუთ.'!G144)</f>
        <v>0</v>
      </c>
      <c r="G144" s="7">
        <f>SUM('დამტკ. საკუთ.'!G144,'ცვლილ. საკუთ.'!H144)</f>
        <v>0</v>
      </c>
      <c r="H144" s="7">
        <f>SUM('დამტკ. საკუთ.'!H144,'ცვლილ. საკუთ.'!I144)</f>
        <v>0</v>
      </c>
      <c r="I144" s="7">
        <f t="shared" si="29"/>
        <v>0</v>
      </c>
      <c r="J144" s="7">
        <f t="shared" si="30"/>
        <v>0</v>
      </c>
      <c r="K144" s="7">
        <v>0</v>
      </c>
    </row>
    <row r="145" spans="1:11" x14ac:dyDescent="0.25">
      <c r="A145" t="str">
        <f t="shared" si="28"/>
        <v>b</v>
      </c>
      <c r="B145" s="5"/>
      <c r="C145" s="6" t="s">
        <v>19</v>
      </c>
      <c r="D145" s="7">
        <f>SUM('დამტკ. საკუთ.'!D145,'ცვლილ. საკუთ.'!E145)</f>
        <v>0</v>
      </c>
      <c r="E145" s="7">
        <f>SUM('დამტკ. საკუთ.'!E145,'ცვლილ. საკუთ.'!F145)</f>
        <v>0</v>
      </c>
      <c r="F145" s="7">
        <f>SUM('დამტკ. საკუთ.'!F145,'ცვლილ. საკუთ.'!G145)</f>
        <v>0</v>
      </c>
      <c r="G145" s="7">
        <f>SUM('დამტკ. საკუთ.'!G145,'ცვლილ. საკუთ.'!H145)</f>
        <v>0</v>
      </c>
      <c r="H145" s="7">
        <f>SUM('დამტკ. საკუთ.'!H145,'ცვლილ. საკუთ.'!I145)</f>
        <v>0</v>
      </c>
      <c r="I145" s="7">
        <f t="shared" si="29"/>
        <v>0</v>
      </c>
      <c r="J145" s="7">
        <f t="shared" si="30"/>
        <v>0</v>
      </c>
      <c r="K145" s="7">
        <v>0</v>
      </c>
    </row>
    <row r="146" spans="1:11" ht="15.75" thickBot="1" x14ac:dyDescent="0.3">
      <c r="A146" t="str">
        <f t="shared" si="28"/>
        <v>b</v>
      </c>
      <c r="B146" s="11"/>
      <c r="C146" s="12" t="s">
        <v>20</v>
      </c>
      <c r="D146" s="13">
        <f>SUM('დამტკ. საკუთ.'!D146,'ცვლილ. საკუთ.'!E146)</f>
        <v>0</v>
      </c>
      <c r="E146" s="13">
        <f>SUM('დამტკ. საკუთ.'!E146,'ცვლილ. საკუთ.'!F146)</f>
        <v>0</v>
      </c>
      <c r="F146" s="13">
        <f>SUM('დამტკ. საკუთ.'!F146,'ცვლილ. საკუთ.'!G146)</f>
        <v>0</v>
      </c>
      <c r="G146" s="13">
        <f>SUM('დამტკ. საკუთ.'!G146,'ცვლილ. საკუთ.'!H146)</f>
        <v>0</v>
      </c>
      <c r="H146" s="13">
        <f>SUM('დამტკ. საკუთ.'!H146,'ცვლილ. საკუთ.'!I146)</f>
        <v>0</v>
      </c>
      <c r="I146" s="13">
        <f t="shared" si="29"/>
        <v>0</v>
      </c>
      <c r="J146" s="13">
        <f t="shared" si="30"/>
        <v>0</v>
      </c>
      <c r="K146" s="13">
        <v>0</v>
      </c>
    </row>
    <row r="147" spans="1:11" ht="31.5" thickTop="1" thickBot="1" x14ac:dyDescent="0.3">
      <c r="A147" t="str">
        <f t="shared" si="28"/>
        <v>b</v>
      </c>
      <c r="B147" s="3" t="s">
        <v>42</v>
      </c>
      <c r="C147" s="14" t="s">
        <v>228</v>
      </c>
      <c r="D147" s="4">
        <f>SUM('დამტკ. საკუთ.'!D147,'ცვლილ. საკუთ.'!E147)</f>
        <v>0</v>
      </c>
      <c r="E147" s="4">
        <f>SUM('დამტკ. საკუთ.'!E147,'ცვლილ. საკუთ.'!F147)</f>
        <v>0</v>
      </c>
      <c r="F147" s="4">
        <f>SUM('დამტკ. საკუთ.'!F147,'ცვლილ. საკუთ.'!G147)</f>
        <v>0</v>
      </c>
      <c r="G147" s="4">
        <f>SUM('დამტკ. საკუთ.'!G147,'ცვლილ. საკუთ.'!H147)</f>
        <v>0</v>
      </c>
      <c r="H147" s="4">
        <f>SUM('დამტკ. საკუთ.'!H147,'ცვლილ. საკუთ.'!I147)</f>
        <v>0</v>
      </c>
      <c r="I147" s="4">
        <f t="shared" si="29"/>
        <v>0</v>
      </c>
      <c r="J147" s="4">
        <f t="shared" si="30"/>
        <v>0</v>
      </c>
      <c r="K147" s="4">
        <f t="shared" ref="K147" si="33">SUM(K148,K156,K157,K158)</f>
        <v>0</v>
      </c>
    </row>
    <row r="148" spans="1:11" ht="15.75" thickTop="1" x14ac:dyDescent="0.25">
      <c r="A148" t="str">
        <f t="shared" si="28"/>
        <v>b</v>
      </c>
      <c r="B148" s="5"/>
      <c r="C148" s="6" t="s">
        <v>10</v>
      </c>
      <c r="D148" s="7">
        <f>SUM('დამტკ. საკუთ.'!D148,'ცვლილ. საკუთ.'!E148)</f>
        <v>0</v>
      </c>
      <c r="E148" s="7">
        <f>SUM('დამტკ. საკუთ.'!E148,'ცვლილ. საკუთ.'!F148)</f>
        <v>0</v>
      </c>
      <c r="F148" s="7">
        <f>SUM('დამტკ. საკუთ.'!F148,'ცვლილ. საკუთ.'!G148)</f>
        <v>0</v>
      </c>
      <c r="G148" s="7">
        <f>SUM('დამტკ. საკუთ.'!G148,'ცვლილ. საკუთ.'!H148)</f>
        <v>0</v>
      </c>
      <c r="H148" s="7">
        <f>SUM('დამტკ. საკუთ.'!H148,'ცვლილ. საკუთ.'!I148)</f>
        <v>0</v>
      </c>
      <c r="I148" s="7">
        <f t="shared" si="29"/>
        <v>0</v>
      </c>
      <c r="J148" s="7">
        <f t="shared" si="30"/>
        <v>0</v>
      </c>
      <c r="K148" s="7">
        <f t="shared" ref="K148" si="34">SUM(K149:K155)</f>
        <v>0</v>
      </c>
    </row>
    <row r="149" spans="1:11" x14ac:dyDescent="0.25">
      <c r="A149" t="str">
        <f t="shared" si="28"/>
        <v>b</v>
      </c>
      <c r="B149" s="8"/>
      <c r="C149" s="9" t="s">
        <v>11</v>
      </c>
      <c r="D149" s="10">
        <f>SUM('დამტკ. საკუთ.'!D149,'ცვლილ. საკუთ.'!E149)</f>
        <v>0</v>
      </c>
      <c r="E149" s="10">
        <f>SUM('დამტკ. საკუთ.'!E149,'ცვლილ. საკუთ.'!F149)</f>
        <v>0</v>
      </c>
      <c r="F149" s="10">
        <f>SUM('დამტკ. საკუთ.'!F149,'ცვლილ. საკუთ.'!G149)</f>
        <v>0</v>
      </c>
      <c r="G149" s="10">
        <f>SUM('დამტკ. საკუთ.'!G149,'ცვლილ. საკუთ.'!H149)</f>
        <v>0</v>
      </c>
      <c r="H149" s="10">
        <f>SUM('დამტკ. საკუთ.'!H149,'ცვლილ. საკუთ.'!I149)</f>
        <v>0</v>
      </c>
      <c r="I149" s="10">
        <f t="shared" si="29"/>
        <v>0</v>
      </c>
      <c r="J149" s="10">
        <f t="shared" si="30"/>
        <v>0</v>
      </c>
      <c r="K149" s="10">
        <v>0</v>
      </c>
    </row>
    <row r="150" spans="1:11" x14ac:dyDescent="0.25">
      <c r="A150" t="str">
        <f t="shared" si="28"/>
        <v>b</v>
      </c>
      <c r="B150" s="8"/>
      <c r="C150" s="9" t="s">
        <v>12</v>
      </c>
      <c r="D150" s="10">
        <f>SUM('დამტკ. საკუთ.'!D150,'ცვლილ. საკუთ.'!E150)</f>
        <v>0</v>
      </c>
      <c r="E150" s="10">
        <f>SUM('დამტკ. საკუთ.'!E150,'ცვლილ. საკუთ.'!F150)</f>
        <v>0</v>
      </c>
      <c r="F150" s="10">
        <f>SUM('დამტკ. საკუთ.'!F150,'ცვლილ. საკუთ.'!G150)</f>
        <v>0</v>
      </c>
      <c r="G150" s="10">
        <f>SUM('დამტკ. საკუთ.'!G150,'ცვლილ. საკუთ.'!H150)</f>
        <v>0</v>
      </c>
      <c r="H150" s="10">
        <f>SUM('დამტკ. საკუთ.'!H150,'ცვლილ. საკუთ.'!I150)</f>
        <v>0</v>
      </c>
      <c r="I150" s="10">
        <f t="shared" si="29"/>
        <v>0</v>
      </c>
      <c r="J150" s="10">
        <f t="shared" si="30"/>
        <v>0</v>
      </c>
      <c r="K150" s="10">
        <v>0</v>
      </c>
    </row>
    <row r="151" spans="1:11" x14ac:dyDescent="0.25">
      <c r="A151" t="str">
        <f t="shared" si="28"/>
        <v>b</v>
      </c>
      <c r="B151" s="8"/>
      <c r="C151" s="9" t="s">
        <v>13</v>
      </c>
      <c r="D151" s="10">
        <f>SUM('დამტკ. საკუთ.'!D151,'ცვლილ. საკუთ.'!E151)</f>
        <v>0</v>
      </c>
      <c r="E151" s="10">
        <f>SUM('დამტკ. საკუთ.'!E151,'ცვლილ. საკუთ.'!F151)</f>
        <v>0</v>
      </c>
      <c r="F151" s="10">
        <f>SUM('დამტკ. საკუთ.'!F151,'ცვლილ. საკუთ.'!G151)</f>
        <v>0</v>
      </c>
      <c r="G151" s="10">
        <f>SUM('დამტკ. საკუთ.'!G151,'ცვლილ. საკუთ.'!H151)</f>
        <v>0</v>
      </c>
      <c r="H151" s="10">
        <f>SUM('დამტკ. საკუთ.'!H151,'ცვლილ. საკუთ.'!I151)</f>
        <v>0</v>
      </c>
      <c r="I151" s="10">
        <f t="shared" si="29"/>
        <v>0</v>
      </c>
      <c r="J151" s="10">
        <f t="shared" si="30"/>
        <v>0</v>
      </c>
      <c r="K151" s="10">
        <v>0</v>
      </c>
    </row>
    <row r="152" spans="1:11" x14ac:dyDescent="0.25">
      <c r="A152" t="str">
        <f t="shared" si="28"/>
        <v>b</v>
      </c>
      <c r="B152" s="8"/>
      <c r="C152" s="9" t="s">
        <v>14</v>
      </c>
      <c r="D152" s="10">
        <f>SUM('დამტკ. საკუთ.'!D152,'ცვლილ. საკუთ.'!E152)</f>
        <v>0</v>
      </c>
      <c r="E152" s="10">
        <f>SUM('დამტკ. საკუთ.'!E152,'ცვლილ. საკუთ.'!F152)</f>
        <v>0</v>
      </c>
      <c r="F152" s="10">
        <f>SUM('დამტკ. საკუთ.'!F152,'ცვლილ. საკუთ.'!G152)</f>
        <v>0</v>
      </c>
      <c r="G152" s="10">
        <f>SUM('დამტკ. საკუთ.'!G152,'ცვლილ. საკუთ.'!H152)</f>
        <v>0</v>
      </c>
      <c r="H152" s="10">
        <f>SUM('დამტკ. საკუთ.'!H152,'ცვლილ. საკუთ.'!I152)</f>
        <v>0</v>
      </c>
      <c r="I152" s="10">
        <f t="shared" si="29"/>
        <v>0</v>
      </c>
      <c r="J152" s="10">
        <f t="shared" si="30"/>
        <v>0</v>
      </c>
      <c r="K152" s="10">
        <v>0</v>
      </c>
    </row>
    <row r="153" spans="1:11" x14ac:dyDescent="0.25">
      <c r="A153" t="str">
        <f t="shared" si="28"/>
        <v>b</v>
      </c>
      <c r="B153" s="8"/>
      <c r="C153" s="9" t="s">
        <v>15</v>
      </c>
      <c r="D153" s="10">
        <f>SUM('დამტკ. საკუთ.'!D153,'ცვლილ. საკუთ.'!E153)</f>
        <v>0</v>
      </c>
      <c r="E153" s="10">
        <f>SUM('დამტკ. საკუთ.'!E153,'ცვლილ. საკუთ.'!F153)</f>
        <v>0</v>
      </c>
      <c r="F153" s="10">
        <f>SUM('დამტკ. საკუთ.'!F153,'ცვლილ. საკუთ.'!G153)</f>
        <v>0</v>
      </c>
      <c r="G153" s="10">
        <f>SUM('დამტკ. საკუთ.'!G153,'ცვლილ. საკუთ.'!H153)</f>
        <v>0</v>
      </c>
      <c r="H153" s="10">
        <f>SUM('დამტკ. საკუთ.'!H153,'ცვლილ. საკუთ.'!I153)</f>
        <v>0</v>
      </c>
      <c r="I153" s="10">
        <f t="shared" si="29"/>
        <v>0</v>
      </c>
      <c r="J153" s="10">
        <f t="shared" si="30"/>
        <v>0</v>
      </c>
      <c r="K153" s="10">
        <v>0</v>
      </c>
    </row>
    <row r="154" spans="1:11" x14ac:dyDescent="0.25">
      <c r="A154" t="str">
        <f t="shared" si="28"/>
        <v>b</v>
      </c>
      <c r="B154" s="8"/>
      <c r="C154" s="9" t="s">
        <v>16</v>
      </c>
      <c r="D154" s="10">
        <f>SUM('დამტკ. საკუთ.'!D154,'ცვლილ. საკუთ.'!E154)</f>
        <v>0</v>
      </c>
      <c r="E154" s="10">
        <f>SUM('დამტკ. საკუთ.'!E154,'ცვლილ. საკუთ.'!F154)</f>
        <v>0</v>
      </c>
      <c r="F154" s="10">
        <f>SUM('დამტკ. საკუთ.'!F154,'ცვლილ. საკუთ.'!G154)</f>
        <v>0</v>
      </c>
      <c r="G154" s="10">
        <f>SUM('დამტკ. საკუთ.'!G154,'ცვლილ. საკუთ.'!H154)</f>
        <v>0</v>
      </c>
      <c r="H154" s="10">
        <f>SUM('დამტკ. საკუთ.'!H154,'ცვლილ. საკუთ.'!I154)</f>
        <v>0</v>
      </c>
      <c r="I154" s="10">
        <f t="shared" si="29"/>
        <v>0</v>
      </c>
      <c r="J154" s="10">
        <f t="shared" si="30"/>
        <v>0</v>
      </c>
      <c r="K154" s="10">
        <v>0</v>
      </c>
    </row>
    <row r="155" spans="1:11" x14ac:dyDescent="0.25">
      <c r="A155" t="str">
        <f t="shared" si="28"/>
        <v>b</v>
      </c>
      <c r="B155" s="8"/>
      <c r="C155" s="9" t="s">
        <v>17</v>
      </c>
      <c r="D155" s="10">
        <f>SUM('დამტკ. საკუთ.'!D155,'ცვლილ. საკუთ.'!E155)</f>
        <v>0</v>
      </c>
      <c r="E155" s="10">
        <f>SUM('დამტკ. საკუთ.'!E155,'ცვლილ. საკუთ.'!F155)</f>
        <v>0</v>
      </c>
      <c r="F155" s="10">
        <f>SUM('დამტკ. საკუთ.'!F155,'ცვლილ. საკუთ.'!G155)</f>
        <v>0</v>
      </c>
      <c r="G155" s="10">
        <f>SUM('დამტკ. საკუთ.'!G155,'ცვლილ. საკუთ.'!H155)</f>
        <v>0</v>
      </c>
      <c r="H155" s="10">
        <f>SUM('დამტკ. საკუთ.'!H155,'ცვლილ. საკუთ.'!I155)</f>
        <v>0</v>
      </c>
      <c r="I155" s="10">
        <f t="shared" si="29"/>
        <v>0</v>
      </c>
      <c r="J155" s="10">
        <f t="shared" si="30"/>
        <v>0</v>
      </c>
      <c r="K155" s="10">
        <v>0</v>
      </c>
    </row>
    <row r="156" spans="1:11" x14ac:dyDescent="0.25">
      <c r="A156" t="str">
        <f t="shared" si="28"/>
        <v>b</v>
      </c>
      <c r="B156" s="5"/>
      <c r="C156" s="6" t="s">
        <v>18</v>
      </c>
      <c r="D156" s="7">
        <f>SUM('დამტკ. საკუთ.'!D156,'ცვლილ. საკუთ.'!E156)</f>
        <v>0</v>
      </c>
      <c r="E156" s="7">
        <f>SUM('დამტკ. საკუთ.'!E156,'ცვლილ. საკუთ.'!F156)</f>
        <v>0</v>
      </c>
      <c r="F156" s="7">
        <f>SUM('დამტკ. საკუთ.'!F156,'ცვლილ. საკუთ.'!G156)</f>
        <v>0</v>
      </c>
      <c r="G156" s="7">
        <f>SUM('დამტკ. საკუთ.'!G156,'ცვლილ. საკუთ.'!H156)</f>
        <v>0</v>
      </c>
      <c r="H156" s="7">
        <f>SUM('დამტკ. საკუთ.'!H156,'ცვლილ. საკუთ.'!I156)</f>
        <v>0</v>
      </c>
      <c r="I156" s="7">
        <f t="shared" si="29"/>
        <v>0</v>
      </c>
      <c r="J156" s="7">
        <f t="shared" si="30"/>
        <v>0</v>
      </c>
      <c r="K156" s="7">
        <v>0</v>
      </c>
    </row>
    <row r="157" spans="1:11" x14ac:dyDescent="0.25">
      <c r="A157" t="str">
        <f t="shared" si="28"/>
        <v>b</v>
      </c>
      <c r="B157" s="5"/>
      <c r="C157" s="6" t="s">
        <v>19</v>
      </c>
      <c r="D157" s="7">
        <f>SUM('დამტკ. საკუთ.'!D157,'ცვლილ. საკუთ.'!E157)</f>
        <v>0</v>
      </c>
      <c r="E157" s="7">
        <f>SUM('დამტკ. საკუთ.'!E157,'ცვლილ. საკუთ.'!F157)</f>
        <v>0</v>
      </c>
      <c r="F157" s="7">
        <f>SUM('დამტკ. საკუთ.'!F157,'ცვლილ. საკუთ.'!G157)</f>
        <v>0</v>
      </c>
      <c r="G157" s="7">
        <f>SUM('დამტკ. საკუთ.'!G157,'ცვლილ. საკუთ.'!H157)</f>
        <v>0</v>
      </c>
      <c r="H157" s="7">
        <f>SUM('დამტკ. საკუთ.'!H157,'ცვლილ. საკუთ.'!I157)</f>
        <v>0</v>
      </c>
      <c r="I157" s="7">
        <f t="shared" si="29"/>
        <v>0</v>
      </c>
      <c r="J157" s="7">
        <f t="shared" si="30"/>
        <v>0</v>
      </c>
      <c r="K157" s="7">
        <v>0</v>
      </c>
    </row>
    <row r="158" spans="1:11" ht="15.75" thickBot="1" x14ac:dyDescent="0.3">
      <c r="A158" t="str">
        <f t="shared" si="28"/>
        <v>b</v>
      </c>
      <c r="B158" s="11"/>
      <c r="C158" s="12" t="s">
        <v>20</v>
      </c>
      <c r="D158" s="13">
        <f>SUM('დამტკ. საკუთ.'!D158,'ცვლილ. საკუთ.'!E158)</f>
        <v>0</v>
      </c>
      <c r="E158" s="13">
        <f>SUM('დამტკ. საკუთ.'!E158,'ცვლილ. საკუთ.'!F158)</f>
        <v>0</v>
      </c>
      <c r="F158" s="13">
        <f>SUM('დამტკ. საკუთ.'!F158,'ცვლილ. საკუთ.'!G158)</f>
        <v>0</v>
      </c>
      <c r="G158" s="13">
        <f>SUM('დამტკ. საკუთ.'!G158,'ცვლილ. საკუთ.'!H158)</f>
        <v>0</v>
      </c>
      <c r="H158" s="13">
        <f>SUM('დამტკ. საკუთ.'!H158,'ცვლილ. საკუთ.'!I158)</f>
        <v>0</v>
      </c>
      <c r="I158" s="13">
        <f t="shared" si="29"/>
        <v>0</v>
      </c>
      <c r="J158" s="13">
        <f t="shared" si="30"/>
        <v>0</v>
      </c>
      <c r="K158" s="13">
        <v>0</v>
      </c>
    </row>
    <row r="159" spans="1:11" ht="31.5" thickTop="1" thickBot="1" x14ac:dyDescent="0.3">
      <c r="A159" t="str">
        <f t="shared" si="28"/>
        <v>b</v>
      </c>
      <c r="B159" s="3" t="s">
        <v>44</v>
      </c>
      <c r="C159" s="14" t="s">
        <v>229</v>
      </c>
      <c r="D159" s="4">
        <f>SUM('დამტკ. საკუთ.'!D159,'ცვლილ. საკუთ.'!E159)</f>
        <v>0</v>
      </c>
      <c r="E159" s="4">
        <f>SUM('დამტკ. საკუთ.'!E159,'ცვლილ. საკუთ.'!F159)</f>
        <v>0</v>
      </c>
      <c r="F159" s="4">
        <f>SUM('დამტკ. საკუთ.'!F159,'ცვლილ. საკუთ.'!G159)</f>
        <v>0</v>
      </c>
      <c r="G159" s="4">
        <f>SUM('დამტკ. საკუთ.'!G159,'ცვლილ. საკუთ.'!H159)</f>
        <v>0</v>
      </c>
      <c r="H159" s="4">
        <f>SUM('დამტკ. საკუთ.'!H159,'ცვლილ. საკუთ.'!I159)</f>
        <v>0</v>
      </c>
      <c r="I159" s="4">
        <f t="shared" si="29"/>
        <v>0</v>
      </c>
      <c r="J159" s="4">
        <f t="shared" si="30"/>
        <v>0</v>
      </c>
      <c r="K159" s="4">
        <f t="shared" ref="K159" si="35">SUM(K160,K168,K169,K170)</f>
        <v>0</v>
      </c>
    </row>
    <row r="160" spans="1:11" ht="15.75" thickTop="1" x14ac:dyDescent="0.25">
      <c r="A160" t="str">
        <f t="shared" si="28"/>
        <v>b</v>
      </c>
      <c r="B160" s="5"/>
      <c r="C160" s="6" t="s">
        <v>10</v>
      </c>
      <c r="D160" s="7">
        <f>SUM('დამტკ. საკუთ.'!D160,'ცვლილ. საკუთ.'!E160)</f>
        <v>0</v>
      </c>
      <c r="E160" s="7">
        <f>SUM('დამტკ. საკუთ.'!E160,'ცვლილ. საკუთ.'!F160)</f>
        <v>0</v>
      </c>
      <c r="F160" s="7">
        <f>SUM('დამტკ. საკუთ.'!F160,'ცვლილ. საკუთ.'!G160)</f>
        <v>0</v>
      </c>
      <c r="G160" s="7">
        <f>SUM('დამტკ. საკუთ.'!G160,'ცვლილ. საკუთ.'!H160)</f>
        <v>0</v>
      </c>
      <c r="H160" s="7">
        <f>SUM('დამტკ. საკუთ.'!H160,'ცვლილ. საკუთ.'!I160)</f>
        <v>0</v>
      </c>
      <c r="I160" s="7">
        <f t="shared" si="29"/>
        <v>0</v>
      </c>
      <c r="J160" s="7">
        <f t="shared" si="30"/>
        <v>0</v>
      </c>
      <c r="K160" s="7">
        <f t="shared" ref="K160" si="36">SUM(K161:K167)</f>
        <v>0</v>
      </c>
    </row>
    <row r="161" spans="1:11" x14ac:dyDescent="0.25">
      <c r="A161" t="str">
        <f t="shared" si="28"/>
        <v>b</v>
      </c>
      <c r="B161" s="8"/>
      <c r="C161" s="9" t="s">
        <v>11</v>
      </c>
      <c r="D161" s="10">
        <f>SUM('დამტკ. საკუთ.'!D161,'ცვლილ. საკუთ.'!E161)</f>
        <v>0</v>
      </c>
      <c r="E161" s="10">
        <f>SUM('დამტკ. საკუთ.'!E161,'ცვლილ. საკუთ.'!F161)</f>
        <v>0</v>
      </c>
      <c r="F161" s="10">
        <f>SUM('დამტკ. საკუთ.'!F161,'ცვლილ. საკუთ.'!G161)</f>
        <v>0</v>
      </c>
      <c r="G161" s="10">
        <f>SUM('დამტკ. საკუთ.'!G161,'ცვლილ. საკუთ.'!H161)</f>
        <v>0</v>
      </c>
      <c r="H161" s="10">
        <f>SUM('დამტკ. საკუთ.'!H161,'ცვლილ. საკუთ.'!I161)</f>
        <v>0</v>
      </c>
      <c r="I161" s="10">
        <f t="shared" si="29"/>
        <v>0</v>
      </c>
      <c r="J161" s="10">
        <f t="shared" si="30"/>
        <v>0</v>
      </c>
      <c r="K161" s="10">
        <v>0</v>
      </c>
    </row>
    <row r="162" spans="1:11" x14ac:dyDescent="0.25">
      <c r="A162" t="str">
        <f t="shared" si="28"/>
        <v>b</v>
      </c>
      <c r="B162" s="8"/>
      <c r="C162" s="9" t="s">
        <v>12</v>
      </c>
      <c r="D162" s="10">
        <f>SUM('დამტკ. საკუთ.'!D162,'ცვლილ. საკუთ.'!E162)</f>
        <v>0</v>
      </c>
      <c r="E162" s="10">
        <f>SUM('დამტკ. საკუთ.'!E162,'ცვლილ. საკუთ.'!F162)</f>
        <v>0</v>
      </c>
      <c r="F162" s="10">
        <f>SUM('დამტკ. საკუთ.'!F162,'ცვლილ. საკუთ.'!G162)</f>
        <v>0</v>
      </c>
      <c r="G162" s="10">
        <f>SUM('დამტკ. საკუთ.'!G162,'ცვლილ. საკუთ.'!H162)</f>
        <v>0</v>
      </c>
      <c r="H162" s="10">
        <f>SUM('დამტკ. საკუთ.'!H162,'ცვლილ. საკუთ.'!I162)</f>
        <v>0</v>
      </c>
      <c r="I162" s="10">
        <f t="shared" si="29"/>
        <v>0</v>
      </c>
      <c r="J162" s="10">
        <f t="shared" si="30"/>
        <v>0</v>
      </c>
      <c r="K162" s="10">
        <v>0</v>
      </c>
    </row>
    <row r="163" spans="1:11" x14ac:dyDescent="0.25">
      <c r="A163" t="str">
        <f t="shared" si="28"/>
        <v>b</v>
      </c>
      <c r="B163" s="8"/>
      <c r="C163" s="9" t="s">
        <v>13</v>
      </c>
      <c r="D163" s="10">
        <f>SUM('დამტკ. საკუთ.'!D163,'ცვლილ. საკუთ.'!E163)</f>
        <v>0</v>
      </c>
      <c r="E163" s="10">
        <f>SUM('დამტკ. საკუთ.'!E163,'ცვლილ. საკუთ.'!F163)</f>
        <v>0</v>
      </c>
      <c r="F163" s="10">
        <f>SUM('დამტკ. საკუთ.'!F163,'ცვლილ. საკუთ.'!G163)</f>
        <v>0</v>
      </c>
      <c r="G163" s="10">
        <f>SUM('დამტკ. საკუთ.'!G163,'ცვლილ. საკუთ.'!H163)</f>
        <v>0</v>
      </c>
      <c r="H163" s="10">
        <f>SUM('დამტკ. საკუთ.'!H163,'ცვლილ. საკუთ.'!I163)</f>
        <v>0</v>
      </c>
      <c r="I163" s="10">
        <f t="shared" si="29"/>
        <v>0</v>
      </c>
      <c r="J163" s="10">
        <f t="shared" si="30"/>
        <v>0</v>
      </c>
      <c r="K163" s="10">
        <v>0</v>
      </c>
    </row>
    <row r="164" spans="1:11" x14ac:dyDescent="0.25">
      <c r="A164" t="str">
        <f t="shared" si="28"/>
        <v>b</v>
      </c>
      <c r="B164" s="8"/>
      <c r="C164" s="9" t="s">
        <v>14</v>
      </c>
      <c r="D164" s="10">
        <f>SUM('დამტკ. საკუთ.'!D164,'ცვლილ. საკუთ.'!E164)</f>
        <v>0</v>
      </c>
      <c r="E164" s="10">
        <f>SUM('დამტკ. საკუთ.'!E164,'ცვლილ. საკუთ.'!F164)</f>
        <v>0</v>
      </c>
      <c r="F164" s="10">
        <f>SUM('დამტკ. საკუთ.'!F164,'ცვლილ. საკუთ.'!G164)</f>
        <v>0</v>
      </c>
      <c r="G164" s="10">
        <f>SUM('დამტკ. საკუთ.'!G164,'ცვლილ. საკუთ.'!H164)</f>
        <v>0</v>
      </c>
      <c r="H164" s="10">
        <f>SUM('დამტკ. საკუთ.'!H164,'ცვლილ. საკუთ.'!I164)</f>
        <v>0</v>
      </c>
      <c r="I164" s="10">
        <f t="shared" si="29"/>
        <v>0</v>
      </c>
      <c r="J164" s="10">
        <f t="shared" si="30"/>
        <v>0</v>
      </c>
      <c r="K164" s="10">
        <v>0</v>
      </c>
    </row>
    <row r="165" spans="1:11" x14ac:dyDescent="0.25">
      <c r="A165" t="str">
        <f t="shared" si="28"/>
        <v>b</v>
      </c>
      <c r="B165" s="8"/>
      <c r="C165" s="9" t="s">
        <v>15</v>
      </c>
      <c r="D165" s="10">
        <f>SUM('დამტკ. საკუთ.'!D165,'ცვლილ. საკუთ.'!E165)</f>
        <v>0</v>
      </c>
      <c r="E165" s="10">
        <f>SUM('დამტკ. საკუთ.'!E165,'ცვლილ. საკუთ.'!F165)</f>
        <v>0</v>
      </c>
      <c r="F165" s="10">
        <f>SUM('დამტკ. საკუთ.'!F165,'ცვლილ. საკუთ.'!G165)</f>
        <v>0</v>
      </c>
      <c r="G165" s="10">
        <f>SUM('დამტკ. საკუთ.'!G165,'ცვლილ. საკუთ.'!H165)</f>
        <v>0</v>
      </c>
      <c r="H165" s="10">
        <f>SUM('დამტკ. საკუთ.'!H165,'ცვლილ. საკუთ.'!I165)</f>
        <v>0</v>
      </c>
      <c r="I165" s="10">
        <f t="shared" si="29"/>
        <v>0</v>
      </c>
      <c r="J165" s="10">
        <f t="shared" si="30"/>
        <v>0</v>
      </c>
      <c r="K165" s="10">
        <v>0</v>
      </c>
    </row>
    <row r="166" spans="1:11" x14ac:dyDescent="0.25">
      <c r="A166" t="str">
        <f t="shared" si="28"/>
        <v>b</v>
      </c>
      <c r="B166" s="8"/>
      <c r="C166" s="9" t="s">
        <v>16</v>
      </c>
      <c r="D166" s="10">
        <f>SUM('დამტკ. საკუთ.'!D166,'ცვლილ. საკუთ.'!E166)</f>
        <v>0</v>
      </c>
      <c r="E166" s="10">
        <f>SUM('დამტკ. საკუთ.'!E166,'ცვლილ. საკუთ.'!F166)</f>
        <v>0</v>
      </c>
      <c r="F166" s="10">
        <f>SUM('დამტკ. საკუთ.'!F166,'ცვლილ. საკუთ.'!G166)</f>
        <v>0</v>
      </c>
      <c r="G166" s="10">
        <f>SUM('დამტკ. საკუთ.'!G166,'ცვლილ. საკუთ.'!H166)</f>
        <v>0</v>
      </c>
      <c r="H166" s="10">
        <f>SUM('დამტკ. საკუთ.'!H166,'ცვლილ. საკუთ.'!I166)</f>
        <v>0</v>
      </c>
      <c r="I166" s="10">
        <f t="shared" si="29"/>
        <v>0</v>
      </c>
      <c r="J166" s="10">
        <f t="shared" si="30"/>
        <v>0</v>
      </c>
      <c r="K166" s="10">
        <v>0</v>
      </c>
    </row>
    <row r="167" spans="1:11" x14ac:dyDescent="0.25">
      <c r="A167" t="str">
        <f t="shared" si="28"/>
        <v>b</v>
      </c>
      <c r="B167" s="8"/>
      <c r="C167" s="9" t="s">
        <v>17</v>
      </c>
      <c r="D167" s="10">
        <f>SUM('დამტკ. საკუთ.'!D167,'ცვლილ. საკუთ.'!E167)</f>
        <v>0</v>
      </c>
      <c r="E167" s="10">
        <f>SUM('დამტკ. საკუთ.'!E167,'ცვლილ. საკუთ.'!F167)</f>
        <v>0</v>
      </c>
      <c r="F167" s="10">
        <f>SUM('დამტკ. საკუთ.'!F167,'ცვლილ. საკუთ.'!G167)</f>
        <v>0</v>
      </c>
      <c r="G167" s="10">
        <f>SUM('დამტკ. საკუთ.'!G167,'ცვლილ. საკუთ.'!H167)</f>
        <v>0</v>
      </c>
      <c r="H167" s="10">
        <f>SUM('დამტკ. საკუთ.'!H167,'ცვლილ. საკუთ.'!I167)</f>
        <v>0</v>
      </c>
      <c r="I167" s="10">
        <f t="shared" si="29"/>
        <v>0</v>
      </c>
      <c r="J167" s="10">
        <f t="shared" si="30"/>
        <v>0</v>
      </c>
      <c r="K167" s="10">
        <v>0</v>
      </c>
    </row>
    <row r="168" spans="1:11" x14ac:dyDescent="0.25">
      <c r="A168" t="str">
        <f t="shared" si="28"/>
        <v>b</v>
      </c>
      <c r="B168" s="5"/>
      <c r="C168" s="6" t="s">
        <v>18</v>
      </c>
      <c r="D168" s="7">
        <f>SUM('დამტკ. საკუთ.'!D168,'ცვლილ. საკუთ.'!E168)</f>
        <v>0</v>
      </c>
      <c r="E168" s="7">
        <f>SUM('დამტკ. საკუთ.'!E168,'ცვლილ. საკუთ.'!F168)</f>
        <v>0</v>
      </c>
      <c r="F168" s="7">
        <f>SUM('დამტკ. საკუთ.'!F168,'ცვლილ. საკუთ.'!G168)</f>
        <v>0</v>
      </c>
      <c r="G168" s="7">
        <f>SUM('დამტკ. საკუთ.'!G168,'ცვლილ. საკუთ.'!H168)</f>
        <v>0</v>
      </c>
      <c r="H168" s="7">
        <f>SUM('დამტკ. საკუთ.'!H168,'ცვლილ. საკუთ.'!I168)</f>
        <v>0</v>
      </c>
      <c r="I168" s="7">
        <f t="shared" si="29"/>
        <v>0</v>
      </c>
      <c r="J168" s="7">
        <f t="shared" si="30"/>
        <v>0</v>
      </c>
      <c r="K168" s="7">
        <v>0</v>
      </c>
    </row>
    <row r="169" spans="1:11" x14ac:dyDescent="0.25">
      <c r="A169" t="str">
        <f t="shared" si="28"/>
        <v>b</v>
      </c>
      <c r="B169" s="5"/>
      <c r="C169" s="6" t="s">
        <v>19</v>
      </c>
      <c r="D169" s="7">
        <f>SUM('დამტკ. საკუთ.'!D169,'ცვლილ. საკუთ.'!E169)</f>
        <v>0</v>
      </c>
      <c r="E169" s="7">
        <f>SUM('დამტკ. საკუთ.'!E169,'ცვლილ. საკუთ.'!F169)</f>
        <v>0</v>
      </c>
      <c r="F169" s="7">
        <f>SUM('დამტკ. საკუთ.'!F169,'ცვლილ. საკუთ.'!G169)</f>
        <v>0</v>
      </c>
      <c r="G169" s="7">
        <f>SUM('დამტკ. საკუთ.'!G169,'ცვლილ. საკუთ.'!H169)</f>
        <v>0</v>
      </c>
      <c r="H169" s="7">
        <f>SUM('დამტკ. საკუთ.'!H169,'ცვლილ. საკუთ.'!I169)</f>
        <v>0</v>
      </c>
      <c r="I169" s="7">
        <f t="shared" si="29"/>
        <v>0</v>
      </c>
      <c r="J169" s="7">
        <f t="shared" si="30"/>
        <v>0</v>
      </c>
      <c r="K169" s="7">
        <v>0</v>
      </c>
    </row>
    <row r="170" spans="1:11" ht="15.75" thickBot="1" x14ac:dyDescent="0.3">
      <c r="A170" t="str">
        <f t="shared" si="28"/>
        <v>b</v>
      </c>
      <c r="B170" s="11"/>
      <c r="C170" s="12" t="s">
        <v>20</v>
      </c>
      <c r="D170" s="13">
        <f>SUM('დამტკ. საკუთ.'!D170,'ცვლილ. საკუთ.'!E170)</f>
        <v>0</v>
      </c>
      <c r="E170" s="13">
        <f>SUM('დამტკ. საკუთ.'!E170,'ცვლილ. საკუთ.'!F170)</f>
        <v>0</v>
      </c>
      <c r="F170" s="13">
        <f>SUM('დამტკ. საკუთ.'!F170,'ცვლილ. საკუთ.'!G170)</f>
        <v>0</v>
      </c>
      <c r="G170" s="13">
        <f>SUM('დამტკ. საკუთ.'!G170,'ცვლილ. საკუთ.'!H170)</f>
        <v>0</v>
      </c>
      <c r="H170" s="13">
        <f>SUM('დამტკ. საკუთ.'!H170,'ცვლილ. საკუთ.'!I170)</f>
        <v>0</v>
      </c>
      <c r="I170" s="13">
        <f t="shared" si="29"/>
        <v>0</v>
      </c>
      <c r="J170" s="13">
        <f t="shared" si="30"/>
        <v>0</v>
      </c>
      <c r="K170" s="13">
        <v>0</v>
      </c>
    </row>
    <row r="171" spans="1:11" ht="31.5" thickTop="1" thickBot="1" x14ac:dyDescent="0.3">
      <c r="A171" t="str">
        <f t="shared" si="28"/>
        <v>b</v>
      </c>
      <c r="B171" s="3" t="s">
        <v>46</v>
      </c>
      <c r="C171" s="14" t="s">
        <v>230</v>
      </c>
      <c r="D171" s="4">
        <f>SUM('დამტკ. საკუთ.'!D171,'ცვლილ. საკუთ.'!E171)</f>
        <v>0</v>
      </c>
      <c r="E171" s="4">
        <f>SUM('დამტკ. საკუთ.'!E171,'ცვლილ. საკუთ.'!F171)</f>
        <v>0</v>
      </c>
      <c r="F171" s="4">
        <f>SUM('დამტკ. საკუთ.'!F171,'ცვლილ. საკუთ.'!G171)</f>
        <v>0</v>
      </c>
      <c r="G171" s="4">
        <f>SUM('დამტკ. საკუთ.'!G171,'ცვლილ. საკუთ.'!H171)</f>
        <v>0</v>
      </c>
      <c r="H171" s="4">
        <f>SUM('დამტკ. საკუთ.'!H171,'ცვლილ. საკუთ.'!I171)</f>
        <v>0</v>
      </c>
      <c r="I171" s="4">
        <f t="shared" si="29"/>
        <v>0</v>
      </c>
      <c r="J171" s="4">
        <f t="shared" si="30"/>
        <v>0</v>
      </c>
      <c r="K171" s="4">
        <f t="shared" ref="K171" si="37">SUM(K172,K180,K181,K182)</f>
        <v>0</v>
      </c>
    </row>
    <row r="172" spans="1:11" ht="15.75" thickTop="1" x14ac:dyDescent="0.25">
      <c r="A172" t="str">
        <f t="shared" si="28"/>
        <v>b</v>
      </c>
      <c r="B172" s="5"/>
      <c r="C172" s="6" t="s">
        <v>10</v>
      </c>
      <c r="D172" s="7">
        <f>SUM('დამტკ. საკუთ.'!D172,'ცვლილ. საკუთ.'!E172)</f>
        <v>0</v>
      </c>
      <c r="E172" s="7">
        <f>SUM('დამტკ. საკუთ.'!E172,'ცვლილ. საკუთ.'!F172)</f>
        <v>0</v>
      </c>
      <c r="F172" s="7">
        <f>SUM('დამტკ. საკუთ.'!F172,'ცვლილ. საკუთ.'!G172)</f>
        <v>0</v>
      </c>
      <c r="G172" s="7">
        <f>SUM('დამტკ. საკუთ.'!G172,'ცვლილ. საკუთ.'!H172)</f>
        <v>0</v>
      </c>
      <c r="H172" s="7">
        <f>SUM('დამტკ. საკუთ.'!H172,'ცვლილ. საკუთ.'!I172)</f>
        <v>0</v>
      </c>
      <c r="I172" s="7">
        <f t="shared" si="29"/>
        <v>0</v>
      </c>
      <c r="J172" s="7">
        <f t="shared" si="30"/>
        <v>0</v>
      </c>
      <c r="K172" s="7">
        <f t="shared" ref="K172" si="38">SUM(K173:K179)</f>
        <v>0</v>
      </c>
    </row>
    <row r="173" spans="1:11" x14ac:dyDescent="0.25">
      <c r="A173" t="str">
        <f t="shared" si="28"/>
        <v>b</v>
      </c>
      <c r="B173" s="8"/>
      <c r="C173" s="9" t="s">
        <v>11</v>
      </c>
      <c r="D173" s="10">
        <f>SUM('დამტკ. საკუთ.'!D173,'ცვლილ. საკუთ.'!E173)</f>
        <v>0</v>
      </c>
      <c r="E173" s="10">
        <f>SUM('დამტკ. საკუთ.'!E173,'ცვლილ. საკუთ.'!F173)</f>
        <v>0</v>
      </c>
      <c r="F173" s="10">
        <f>SUM('დამტკ. საკუთ.'!F173,'ცვლილ. საკუთ.'!G173)</f>
        <v>0</v>
      </c>
      <c r="G173" s="10">
        <f>SUM('დამტკ. საკუთ.'!G173,'ცვლილ. საკუთ.'!H173)</f>
        <v>0</v>
      </c>
      <c r="H173" s="10">
        <f>SUM('დამტკ. საკუთ.'!H173,'ცვლილ. საკუთ.'!I173)</f>
        <v>0</v>
      </c>
      <c r="I173" s="10">
        <f t="shared" si="29"/>
        <v>0</v>
      </c>
      <c r="J173" s="10">
        <f t="shared" si="30"/>
        <v>0</v>
      </c>
      <c r="K173" s="10">
        <v>0</v>
      </c>
    </row>
    <row r="174" spans="1:11" x14ac:dyDescent="0.25">
      <c r="A174" t="str">
        <f t="shared" si="28"/>
        <v>b</v>
      </c>
      <c r="B174" s="8"/>
      <c r="C174" s="9" t="s">
        <v>12</v>
      </c>
      <c r="D174" s="10">
        <f>SUM('დამტკ. საკუთ.'!D174,'ცვლილ. საკუთ.'!E174)</f>
        <v>0</v>
      </c>
      <c r="E174" s="10">
        <f>SUM('დამტკ. საკუთ.'!E174,'ცვლილ. საკუთ.'!F174)</f>
        <v>0</v>
      </c>
      <c r="F174" s="10">
        <f>SUM('დამტკ. საკუთ.'!F174,'ცვლილ. საკუთ.'!G174)</f>
        <v>0</v>
      </c>
      <c r="G174" s="10">
        <f>SUM('დამტკ. საკუთ.'!G174,'ცვლილ. საკუთ.'!H174)</f>
        <v>0</v>
      </c>
      <c r="H174" s="10">
        <f>SUM('დამტკ. საკუთ.'!H174,'ცვლილ. საკუთ.'!I174)</f>
        <v>0</v>
      </c>
      <c r="I174" s="10">
        <f t="shared" si="29"/>
        <v>0</v>
      </c>
      <c r="J174" s="10">
        <f t="shared" si="30"/>
        <v>0</v>
      </c>
      <c r="K174" s="10">
        <v>0</v>
      </c>
    </row>
    <row r="175" spans="1:11" x14ac:dyDescent="0.25">
      <c r="A175" t="str">
        <f t="shared" si="28"/>
        <v>b</v>
      </c>
      <c r="B175" s="8"/>
      <c r="C175" s="9" t="s">
        <v>13</v>
      </c>
      <c r="D175" s="10">
        <f>SUM('დამტკ. საკუთ.'!D175,'ცვლილ. საკუთ.'!E175)</f>
        <v>0</v>
      </c>
      <c r="E175" s="10">
        <f>SUM('დამტკ. საკუთ.'!E175,'ცვლილ. საკუთ.'!F175)</f>
        <v>0</v>
      </c>
      <c r="F175" s="10">
        <f>SUM('დამტკ. საკუთ.'!F175,'ცვლილ. საკუთ.'!G175)</f>
        <v>0</v>
      </c>
      <c r="G175" s="10">
        <f>SUM('დამტკ. საკუთ.'!G175,'ცვლილ. საკუთ.'!H175)</f>
        <v>0</v>
      </c>
      <c r="H175" s="10">
        <f>SUM('დამტკ. საკუთ.'!H175,'ცვლილ. საკუთ.'!I175)</f>
        <v>0</v>
      </c>
      <c r="I175" s="10">
        <f t="shared" si="29"/>
        <v>0</v>
      </c>
      <c r="J175" s="10">
        <f t="shared" si="30"/>
        <v>0</v>
      </c>
      <c r="K175" s="10">
        <v>0</v>
      </c>
    </row>
    <row r="176" spans="1:11" x14ac:dyDescent="0.25">
      <c r="A176" t="str">
        <f t="shared" si="28"/>
        <v>b</v>
      </c>
      <c r="B176" s="8"/>
      <c r="C176" s="9" t="s">
        <v>14</v>
      </c>
      <c r="D176" s="10">
        <f>SUM('დამტკ. საკუთ.'!D176,'ცვლილ. საკუთ.'!E176)</f>
        <v>0</v>
      </c>
      <c r="E176" s="10">
        <f>SUM('დამტკ. საკუთ.'!E176,'ცვლილ. საკუთ.'!F176)</f>
        <v>0</v>
      </c>
      <c r="F176" s="10">
        <f>SUM('დამტკ. საკუთ.'!F176,'ცვლილ. საკუთ.'!G176)</f>
        <v>0</v>
      </c>
      <c r="G176" s="10">
        <f>SUM('დამტკ. საკუთ.'!G176,'ცვლილ. საკუთ.'!H176)</f>
        <v>0</v>
      </c>
      <c r="H176" s="10">
        <f>SUM('დამტკ. საკუთ.'!H176,'ცვლილ. საკუთ.'!I176)</f>
        <v>0</v>
      </c>
      <c r="I176" s="10">
        <f t="shared" si="29"/>
        <v>0</v>
      </c>
      <c r="J176" s="10">
        <f t="shared" si="30"/>
        <v>0</v>
      </c>
      <c r="K176" s="10">
        <v>0</v>
      </c>
    </row>
    <row r="177" spans="1:11" x14ac:dyDescent="0.25">
      <c r="A177" t="str">
        <f t="shared" si="28"/>
        <v>b</v>
      </c>
      <c r="B177" s="8"/>
      <c r="C177" s="9" t="s">
        <v>15</v>
      </c>
      <c r="D177" s="10">
        <f>SUM('დამტკ. საკუთ.'!D177,'ცვლილ. საკუთ.'!E177)</f>
        <v>0</v>
      </c>
      <c r="E177" s="10">
        <f>SUM('დამტკ. საკუთ.'!E177,'ცვლილ. საკუთ.'!F177)</f>
        <v>0</v>
      </c>
      <c r="F177" s="10">
        <f>SUM('დამტკ. საკუთ.'!F177,'ცვლილ. საკუთ.'!G177)</f>
        <v>0</v>
      </c>
      <c r="G177" s="10">
        <f>SUM('დამტკ. საკუთ.'!G177,'ცვლილ. საკუთ.'!H177)</f>
        <v>0</v>
      </c>
      <c r="H177" s="10">
        <f>SUM('დამტკ. საკუთ.'!H177,'ცვლილ. საკუთ.'!I177)</f>
        <v>0</v>
      </c>
      <c r="I177" s="10">
        <f t="shared" si="29"/>
        <v>0</v>
      </c>
      <c r="J177" s="10">
        <f t="shared" si="30"/>
        <v>0</v>
      </c>
      <c r="K177" s="10">
        <v>0</v>
      </c>
    </row>
    <row r="178" spans="1:11" x14ac:dyDescent="0.25">
      <c r="A178" t="str">
        <f t="shared" si="28"/>
        <v>b</v>
      </c>
      <c r="B178" s="8"/>
      <c r="C178" s="9" t="s">
        <v>16</v>
      </c>
      <c r="D178" s="10">
        <f>SUM('დამტკ. საკუთ.'!D178,'ცვლილ. საკუთ.'!E178)</f>
        <v>0</v>
      </c>
      <c r="E178" s="10">
        <f>SUM('დამტკ. საკუთ.'!E178,'ცვლილ. საკუთ.'!F178)</f>
        <v>0</v>
      </c>
      <c r="F178" s="10">
        <f>SUM('დამტკ. საკუთ.'!F178,'ცვლილ. საკუთ.'!G178)</f>
        <v>0</v>
      </c>
      <c r="G178" s="10">
        <f>SUM('დამტკ. საკუთ.'!G178,'ცვლილ. საკუთ.'!H178)</f>
        <v>0</v>
      </c>
      <c r="H178" s="10">
        <f>SUM('დამტკ. საკუთ.'!H178,'ცვლილ. საკუთ.'!I178)</f>
        <v>0</v>
      </c>
      <c r="I178" s="10">
        <f t="shared" si="29"/>
        <v>0</v>
      </c>
      <c r="J178" s="10">
        <f t="shared" si="30"/>
        <v>0</v>
      </c>
      <c r="K178" s="10">
        <v>0</v>
      </c>
    </row>
    <row r="179" spans="1:11" x14ac:dyDescent="0.25">
      <c r="A179" t="str">
        <f t="shared" si="28"/>
        <v>b</v>
      </c>
      <c r="B179" s="8"/>
      <c r="C179" s="9" t="s">
        <v>17</v>
      </c>
      <c r="D179" s="10">
        <f>SUM('დამტკ. საკუთ.'!D179,'ცვლილ. საკუთ.'!E179)</f>
        <v>0</v>
      </c>
      <c r="E179" s="10">
        <f>SUM('დამტკ. საკუთ.'!E179,'ცვლილ. საკუთ.'!F179)</f>
        <v>0</v>
      </c>
      <c r="F179" s="10">
        <f>SUM('დამტკ. საკუთ.'!F179,'ცვლილ. საკუთ.'!G179)</f>
        <v>0</v>
      </c>
      <c r="G179" s="10">
        <f>SUM('დამტკ. საკუთ.'!G179,'ცვლილ. საკუთ.'!H179)</f>
        <v>0</v>
      </c>
      <c r="H179" s="10">
        <f>SUM('დამტკ. საკუთ.'!H179,'ცვლილ. საკუთ.'!I179)</f>
        <v>0</v>
      </c>
      <c r="I179" s="10">
        <f t="shared" si="29"/>
        <v>0</v>
      </c>
      <c r="J179" s="10">
        <f t="shared" si="30"/>
        <v>0</v>
      </c>
      <c r="K179" s="10">
        <v>0</v>
      </c>
    </row>
    <row r="180" spans="1:11" x14ac:dyDescent="0.25">
      <c r="A180" t="str">
        <f t="shared" si="28"/>
        <v>b</v>
      </c>
      <c r="B180" s="5"/>
      <c r="C180" s="6" t="s">
        <v>18</v>
      </c>
      <c r="D180" s="7">
        <f>SUM('დამტკ. საკუთ.'!D180,'ცვლილ. საკუთ.'!E180)</f>
        <v>0</v>
      </c>
      <c r="E180" s="7">
        <f>SUM('დამტკ. საკუთ.'!E180,'ცვლილ. საკუთ.'!F180)</f>
        <v>0</v>
      </c>
      <c r="F180" s="7">
        <f>SUM('დამტკ. საკუთ.'!F180,'ცვლილ. საკუთ.'!G180)</f>
        <v>0</v>
      </c>
      <c r="G180" s="7">
        <f>SUM('დამტკ. საკუთ.'!G180,'ცვლილ. საკუთ.'!H180)</f>
        <v>0</v>
      </c>
      <c r="H180" s="7">
        <f>SUM('დამტკ. საკუთ.'!H180,'ცვლილ. საკუთ.'!I180)</f>
        <v>0</v>
      </c>
      <c r="I180" s="7">
        <f t="shared" si="29"/>
        <v>0</v>
      </c>
      <c r="J180" s="7">
        <f t="shared" si="30"/>
        <v>0</v>
      </c>
      <c r="K180" s="7">
        <v>0</v>
      </c>
    </row>
    <row r="181" spans="1:11" x14ac:dyDescent="0.25">
      <c r="A181" t="str">
        <f t="shared" si="28"/>
        <v>b</v>
      </c>
      <c r="B181" s="5"/>
      <c r="C181" s="6" t="s">
        <v>19</v>
      </c>
      <c r="D181" s="7">
        <f>SUM('დამტკ. საკუთ.'!D181,'ცვლილ. საკუთ.'!E181)</f>
        <v>0</v>
      </c>
      <c r="E181" s="7">
        <f>SUM('დამტკ. საკუთ.'!E181,'ცვლილ. საკუთ.'!F181)</f>
        <v>0</v>
      </c>
      <c r="F181" s="7">
        <f>SUM('დამტკ. საკუთ.'!F181,'ცვლილ. საკუთ.'!G181)</f>
        <v>0</v>
      </c>
      <c r="G181" s="7">
        <f>SUM('დამტკ. საკუთ.'!G181,'ცვლილ. საკუთ.'!H181)</f>
        <v>0</v>
      </c>
      <c r="H181" s="7">
        <f>SUM('დამტკ. საკუთ.'!H181,'ცვლილ. საკუთ.'!I181)</f>
        <v>0</v>
      </c>
      <c r="I181" s="7">
        <f t="shared" si="29"/>
        <v>0</v>
      </c>
      <c r="J181" s="7">
        <f t="shared" si="30"/>
        <v>0</v>
      </c>
      <c r="K181" s="7">
        <v>0</v>
      </c>
    </row>
    <row r="182" spans="1:11" ht="15.75" thickBot="1" x14ac:dyDescent="0.3">
      <c r="A182" t="str">
        <f t="shared" si="28"/>
        <v>b</v>
      </c>
      <c r="B182" s="11"/>
      <c r="C182" s="12" t="s">
        <v>20</v>
      </c>
      <c r="D182" s="13">
        <f>SUM('დამტკ. საკუთ.'!D182,'ცვლილ. საკუთ.'!E182)</f>
        <v>0</v>
      </c>
      <c r="E182" s="13">
        <f>SUM('დამტკ. საკუთ.'!E182,'ცვლილ. საკუთ.'!F182)</f>
        <v>0</v>
      </c>
      <c r="F182" s="13">
        <f>SUM('დამტკ. საკუთ.'!F182,'ცვლილ. საკუთ.'!G182)</f>
        <v>0</v>
      </c>
      <c r="G182" s="13">
        <f>SUM('დამტკ. საკუთ.'!G182,'ცვლილ. საკუთ.'!H182)</f>
        <v>0</v>
      </c>
      <c r="H182" s="13">
        <f>SUM('დამტკ. საკუთ.'!H182,'ცვლილ. საკუთ.'!I182)</f>
        <v>0</v>
      </c>
      <c r="I182" s="13">
        <f t="shared" si="29"/>
        <v>0</v>
      </c>
      <c r="J182" s="13">
        <f t="shared" si="30"/>
        <v>0</v>
      </c>
      <c r="K182" s="13">
        <v>0</v>
      </c>
    </row>
    <row r="183" spans="1:11" ht="31.5" thickTop="1" thickBot="1" x14ac:dyDescent="0.3">
      <c r="A183" t="str">
        <f t="shared" si="28"/>
        <v>b</v>
      </c>
      <c r="B183" s="3" t="s">
        <v>48</v>
      </c>
      <c r="C183" s="14" t="s">
        <v>231</v>
      </c>
      <c r="D183" s="4">
        <f>SUM('დამტკ. საკუთ.'!D183,'ცვლილ. საკუთ.'!E183)</f>
        <v>0</v>
      </c>
      <c r="E183" s="4">
        <f>SUM('დამტკ. საკუთ.'!E183,'ცვლილ. საკუთ.'!F183)</f>
        <v>0</v>
      </c>
      <c r="F183" s="4">
        <f>SUM('დამტკ. საკუთ.'!F183,'ცვლილ. საკუთ.'!G183)</f>
        <v>0</v>
      </c>
      <c r="G183" s="4">
        <f>SUM('დამტკ. საკუთ.'!G183,'ცვლილ. საკუთ.'!H183)</f>
        <v>0</v>
      </c>
      <c r="H183" s="4">
        <f>SUM('დამტკ. საკუთ.'!H183,'ცვლილ. საკუთ.'!I183)</f>
        <v>0</v>
      </c>
      <c r="I183" s="4">
        <f t="shared" si="29"/>
        <v>0</v>
      </c>
      <c r="J183" s="4">
        <f t="shared" si="30"/>
        <v>0</v>
      </c>
      <c r="K183" s="4">
        <f t="shared" ref="K183" si="39">SUM(K184,K192,K193,K194)</f>
        <v>0</v>
      </c>
    </row>
    <row r="184" spans="1:11" ht="15.75" thickTop="1" x14ac:dyDescent="0.25">
      <c r="A184" t="str">
        <f t="shared" si="28"/>
        <v>b</v>
      </c>
      <c r="B184" s="5"/>
      <c r="C184" s="6" t="s">
        <v>10</v>
      </c>
      <c r="D184" s="7">
        <f>SUM('დამტკ. საკუთ.'!D184,'ცვლილ. საკუთ.'!E184)</f>
        <v>0</v>
      </c>
      <c r="E184" s="7">
        <f>SUM('დამტკ. საკუთ.'!E184,'ცვლილ. საკუთ.'!F184)</f>
        <v>0</v>
      </c>
      <c r="F184" s="7">
        <f>SUM('დამტკ. საკუთ.'!F184,'ცვლილ. საკუთ.'!G184)</f>
        <v>0</v>
      </c>
      <c r="G184" s="7">
        <f>SUM('დამტკ. საკუთ.'!G184,'ცვლილ. საკუთ.'!H184)</f>
        <v>0</v>
      </c>
      <c r="H184" s="7">
        <f>SUM('დამტკ. საკუთ.'!H184,'ცვლილ. საკუთ.'!I184)</f>
        <v>0</v>
      </c>
      <c r="I184" s="7">
        <f t="shared" si="29"/>
        <v>0</v>
      </c>
      <c r="J184" s="7">
        <f t="shared" si="30"/>
        <v>0</v>
      </c>
      <c r="K184" s="7">
        <f t="shared" ref="K184" si="40">SUM(K185:K191)</f>
        <v>0</v>
      </c>
    </row>
    <row r="185" spans="1:11" x14ac:dyDescent="0.25">
      <c r="A185" t="str">
        <f t="shared" si="28"/>
        <v>b</v>
      </c>
      <c r="B185" s="8"/>
      <c r="C185" s="9" t="s">
        <v>11</v>
      </c>
      <c r="D185" s="10">
        <f>SUM('დამტკ. საკუთ.'!D185,'ცვლილ. საკუთ.'!E185)</f>
        <v>0</v>
      </c>
      <c r="E185" s="10">
        <f>SUM('დამტკ. საკუთ.'!E185,'ცვლილ. საკუთ.'!F185)</f>
        <v>0</v>
      </c>
      <c r="F185" s="10">
        <f>SUM('დამტკ. საკუთ.'!F185,'ცვლილ. საკუთ.'!G185)</f>
        <v>0</v>
      </c>
      <c r="G185" s="10">
        <f>SUM('დამტკ. საკუთ.'!G185,'ცვლილ. საკუთ.'!H185)</f>
        <v>0</v>
      </c>
      <c r="H185" s="10">
        <f>SUM('დამტკ. საკუთ.'!H185,'ცვლილ. საკუთ.'!I185)</f>
        <v>0</v>
      </c>
      <c r="I185" s="10">
        <f t="shared" si="29"/>
        <v>0</v>
      </c>
      <c r="J185" s="10">
        <f t="shared" si="30"/>
        <v>0</v>
      </c>
      <c r="K185" s="10">
        <v>0</v>
      </c>
    </row>
    <row r="186" spans="1:11" x14ac:dyDescent="0.25">
      <c r="A186" t="str">
        <f t="shared" si="28"/>
        <v>b</v>
      </c>
      <c r="B186" s="8"/>
      <c r="C186" s="9" t="s">
        <v>12</v>
      </c>
      <c r="D186" s="10">
        <f>SUM('დამტკ. საკუთ.'!D186,'ცვლილ. საკუთ.'!E186)</f>
        <v>0</v>
      </c>
      <c r="E186" s="10">
        <f>SUM('დამტკ. საკუთ.'!E186,'ცვლილ. საკუთ.'!F186)</f>
        <v>0</v>
      </c>
      <c r="F186" s="10">
        <f>SUM('დამტკ. საკუთ.'!F186,'ცვლილ. საკუთ.'!G186)</f>
        <v>0</v>
      </c>
      <c r="G186" s="10">
        <f>SUM('დამტკ. საკუთ.'!G186,'ცვლილ. საკუთ.'!H186)</f>
        <v>0</v>
      </c>
      <c r="H186" s="10">
        <f>SUM('დამტკ. საკუთ.'!H186,'ცვლილ. საკუთ.'!I186)</f>
        <v>0</v>
      </c>
      <c r="I186" s="10">
        <f t="shared" si="29"/>
        <v>0</v>
      </c>
      <c r="J186" s="10">
        <f t="shared" si="30"/>
        <v>0</v>
      </c>
      <c r="K186" s="10">
        <v>0</v>
      </c>
    </row>
    <row r="187" spans="1:11" x14ac:dyDescent="0.25">
      <c r="A187" t="str">
        <f t="shared" si="28"/>
        <v>b</v>
      </c>
      <c r="B187" s="8"/>
      <c r="C187" s="9" t="s">
        <v>13</v>
      </c>
      <c r="D187" s="10">
        <f>SUM('დამტკ. საკუთ.'!D187,'ცვლილ. საკუთ.'!E187)</f>
        <v>0</v>
      </c>
      <c r="E187" s="10">
        <f>SUM('დამტკ. საკუთ.'!E187,'ცვლილ. საკუთ.'!F187)</f>
        <v>0</v>
      </c>
      <c r="F187" s="10">
        <f>SUM('დამტკ. საკუთ.'!F187,'ცვლილ. საკუთ.'!G187)</f>
        <v>0</v>
      </c>
      <c r="G187" s="10">
        <f>SUM('დამტკ. საკუთ.'!G187,'ცვლილ. საკუთ.'!H187)</f>
        <v>0</v>
      </c>
      <c r="H187" s="10">
        <f>SUM('დამტკ. საკუთ.'!H187,'ცვლილ. საკუთ.'!I187)</f>
        <v>0</v>
      </c>
      <c r="I187" s="10">
        <f t="shared" si="29"/>
        <v>0</v>
      </c>
      <c r="J187" s="10">
        <f t="shared" si="30"/>
        <v>0</v>
      </c>
      <c r="K187" s="10">
        <v>0</v>
      </c>
    </row>
    <row r="188" spans="1:11" x14ac:dyDescent="0.25">
      <c r="A188" t="str">
        <f t="shared" si="28"/>
        <v>b</v>
      </c>
      <c r="B188" s="8"/>
      <c r="C188" s="9" t="s">
        <v>14</v>
      </c>
      <c r="D188" s="10">
        <f>SUM('დამტკ. საკუთ.'!D188,'ცვლილ. საკუთ.'!E188)</f>
        <v>0</v>
      </c>
      <c r="E188" s="10">
        <f>SUM('დამტკ. საკუთ.'!E188,'ცვლილ. საკუთ.'!F188)</f>
        <v>0</v>
      </c>
      <c r="F188" s="10">
        <f>SUM('დამტკ. საკუთ.'!F188,'ცვლილ. საკუთ.'!G188)</f>
        <v>0</v>
      </c>
      <c r="G188" s="10">
        <f>SUM('დამტკ. საკუთ.'!G188,'ცვლილ. საკუთ.'!H188)</f>
        <v>0</v>
      </c>
      <c r="H188" s="10">
        <f>SUM('დამტკ. საკუთ.'!H188,'ცვლილ. საკუთ.'!I188)</f>
        <v>0</v>
      </c>
      <c r="I188" s="10">
        <f t="shared" si="29"/>
        <v>0</v>
      </c>
      <c r="J188" s="10">
        <f t="shared" si="30"/>
        <v>0</v>
      </c>
      <c r="K188" s="10">
        <v>0</v>
      </c>
    </row>
    <row r="189" spans="1:11" x14ac:dyDescent="0.25">
      <c r="A189" t="str">
        <f t="shared" si="28"/>
        <v>b</v>
      </c>
      <c r="B189" s="8"/>
      <c r="C189" s="9" t="s">
        <v>15</v>
      </c>
      <c r="D189" s="10">
        <f>SUM('დამტკ. საკუთ.'!D189,'ცვლილ. საკუთ.'!E189)</f>
        <v>0</v>
      </c>
      <c r="E189" s="10">
        <f>SUM('დამტკ. საკუთ.'!E189,'ცვლილ. საკუთ.'!F189)</f>
        <v>0</v>
      </c>
      <c r="F189" s="10">
        <f>SUM('დამტკ. საკუთ.'!F189,'ცვლილ. საკუთ.'!G189)</f>
        <v>0</v>
      </c>
      <c r="G189" s="10">
        <f>SUM('დამტკ. საკუთ.'!G189,'ცვლილ. საკუთ.'!H189)</f>
        <v>0</v>
      </c>
      <c r="H189" s="10">
        <f>SUM('დამტკ. საკუთ.'!H189,'ცვლილ. საკუთ.'!I189)</f>
        <v>0</v>
      </c>
      <c r="I189" s="10">
        <f t="shared" si="29"/>
        <v>0</v>
      </c>
      <c r="J189" s="10">
        <f t="shared" si="30"/>
        <v>0</v>
      </c>
      <c r="K189" s="10">
        <v>0</v>
      </c>
    </row>
    <row r="190" spans="1:11" x14ac:dyDescent="0.25">
      <c r="A190" t="str">
        <f t="shared" si="28"/>
        <v>b</v>
      </c>
      <c r="B190" s="8"/>
      <c r="C190" s="9" t="s">
        <v>16</v>
      </c>
      <c r="D190" s="10">
        <f>SUM('დამტკ. საკუთ.'!D190,'ცვლილ. საკუთ.'!E190)</f>
        <v>0</v>
      </c>
      <c r="E190" s="10">
        <f>SUM('დამტკ. საკუთ.'!E190,'ცვლილ. საკუთ.'!F190)</f>
        <v>0</v>
      </c>
      <c r="F190" s="10">
        <f>SUM('დამტკ. საკუთ.'!F190,'ცვლილ. საკუთ.'!G190)</f>
        <v>0</v>
      </c>
      <c r="G190" s="10">
        <f>SUM('დამტკ. საკუთ.'!G190,'ცვლილ. საკუთ.'!H190)</f>
        <v>0</v>
      </c>
      <c r="H190" s="10">
        <f>SUM('დამტკ. საკუთ.'!H190,'ცვლილ. საკუთ.'!I190)</f>
        <v>0</v>
      </c>
      <c r="I190" s="10">
        <f t="shared" si="29"/>
        <v>0</v>
      </c>
      <c r="J190" s="10">
        <f t="shared" si="30"/>
        <v>0</v>
      </c>
      <c r="K190" s="10">
        <v>0</v>
      </c>
    </row>
    <row r="191" spans="1:11" x14ac:dyDescent="0.25">
      <c r="A191" t="str">
        <f t="shared" si="28"/>
        <v>b</v>
      </c>
      <c r="B191" s="8"/>
      <c r="C191" s="9" t="s">
        <v>17</v>
      </c>
      <c r="D191" s="10">
        <f>SUM('დამტკ. საკუთ.'!D191,'ცვლილ. საკუთ.'!E191)</f>
        <v>0</v>
      </c>
      <c r="E191" s="10">
        <f>SUM('დამტკ. საკუთ.'!E191,'ცვლილ. საკუთ.'!F191)</f>
        <v>0</v>
      </c>
      <c r="F191" s="10">
        <f>SUM('დამტკ. საკუთ.'!F191,'ცვლილ. საკუთ.'!G191)</f>
        <v>0</v>
      </c>
      <c r="G191" s="10">
        <f>SUM('დამტკ. საკუთ.'!G191,'ცვლილ. საკუთ.'!H191)</f>
        <v>0</v>
      </c>
      <c r="H191" s="10">
        <f>SUM('დამტკ. საკუთ.'!H191,'ცვლილ. საკუთ.'!I191)</f>
        <v>0</v>
      </c>
      <c r="I191" s="10">
        <f t="shared" si="29"/>
        <v>0</v>
      </c>
      <c r="J191" s="10">
        <f t="shared" si="30"/>
        <v>0</v>
      </c>
      <c r="K191" s="10">
        <v>0</v>
      </c>
    </row>
    <row r="192" spans="1:11" x14ac:dyDescent="0.25">
      <c r="A192" t="str">
        <f t="shared" si="28"/>
        <v>b</v>
      </c>
      <c r="B192" s="5"/>
      <c r="C192" s="6" t="s">
        <v>18</v>
      </c>
      <c r="D192" s="7">
        <f>SUM('დამტკ. საკუთ.'!D192,'ცვლილ. საკუთ.'!E192)</f>
        <v>0</v>
      </c>
      <c r="E192" s="7">
        <f>SUM('დამტკ. საკუთ.'!E192,'ცვლილ. საკუთ.'!F192)</f>
        <v>0</v>
      </c>
      <c r="F192" s="7">
        <f>SUM('დამტკ. საკუთ.'!F192,'ცვლილ. საკუთ.'!G192)</f>
        <v>0</v>
      </c>
      <c r="G192" s="7">
        <f>SUM('დამტკ. საკუთ.'!G192,'ცვლილ. საკუთ.'!H192)</f>
        <v>0</v>
      </c>
      <c r="H192" s="7">
        <f>SUM('დამტკ. საკუთ.'!H192,'ცვლილ. საკუთ.'!I192)</f>
        <v>0</v>
      </c>
      <c r="I192" s="7">
        <f t="shared" si="29"/>
        <v>0</v>
      </c>
      <c r="J192" s="7">
        <f t="shared" si="30"/>
        <v>0</v>
      </c>
      <c r="K192" s="7">
        <v>0</v>
      </c>
    </row>
    <row r="193" spans="1:11" x14ac:dyDescent="0.25">
      <c r="A193" t="str">
        <f t="shared" si="28"/>
        <v>b</v>
      </c>
      <c r="B193" s="5"/>
      <c r="C193" s="6" t="s">
        <v>19</v>
      </c>
      <c r="D193" s="7">
        <f>SUM('დამტკ. საკუთ.'!D193,'ცვლილ. საკუთ.'!E193)</f>
        <v>0</v>
      </c>
      <c r="E193" s="7">
        <f>SUM('დამტკ. საკუთ.'!E193,'ცვლილ. საკუთ.'!F193)</f>
        <v>0</v>
      </c>
      <c r="F193" s="7">
        <f>SUM('დამტკ. საკუთ.'!F193,'ცვლილ. საკუთ.'!G193)</f>
        <v>0</v>
      </c>
      <c r="G193" s="7">
        <f>SUM('დამტკ. საკუთ.'!G193,'ცვლილ. საკუთ.'!H193)</f>
        <v>0</v>
      </c>
      <c r="H193" s="7">
        <f>SUM('დამტკ. საკუთ.'!H193,'ცვლილ. საკუთ.'!I193)</f>
        <v>0</v>
      </c>
      <c r="I193" s="7">
        <f t="shared" si="29"/>
        <v>0</v>
      </c>
      <c r="J193" s="7">
        <f t="shared" si="30"/>
        <v>0</v>
      </c>
      <c r="K193" s="7">
        <v>0</v>
      </c>
    </row>
    <row r="194" spans="1:11" ht="15.75" thickBot="1" x14ac:dyDescent="0.3">
      <c r="A194" t="str">
        <f t="shared" si="28"/>
        <v>b</v>
      </c>
      <c r="B194" s="11"/>
      <c r="C194" s="12" t="s">
        <v>20</v>
      </c>
      <c r="D194" s="13">
        <f>SUM('დამტკ. საკუთ.'!D194,'ცვლილ. საკუთ.'!E194)</f>
        <v>0</v>
      </c>
      <c r="E194" s="13">
        <f>SUM('დამტკ. საკუთ.'!E194,'ცვლილ. საკუთ.'!F194)</f>
        <v>0</v>
      </c>
      <c r="F194" s="13">
        <f>SUM('დამტკ. საკუთ.'!F194,'ცვლილ. საკუთ.'!G194)</f>
        <v>0</v>
      </c>
      <c r="G194" s="13">
        <f>SUM('დამტკ. საკუთ.'!G194,'ცვლილ. საკუთ.'!H194)</f>
        <v>0</v>
      </c>
      <c r="H194" s="13">
        <f>SUM('დამტკ. საკუთ.'!H194,'ცვლილ. საკუთ.'!I194)</f>
        <v>0</v>
      </c>
      <c r="I194" s="13">
        <f t="shared" si="29"/>
        <v>0</v>
      </c>
      <c r="J194" s="13">
        <f t="shared" si="30"/>
        <v>0</v>
      </c>
      <c r="K194" s="13">
        <v>0</v>
      </c>
    </row>
    <row r="195" spans="1:11" ht="31.5" thickTop="1" thickBot="1" x14ac:dyDescent="0.3">
      <c r="A195" t="str">
        <f t="shared" si="28"/>
        <v>b</v>
      </c>
      <c r="B195" s="3" t="s">
        <v>50</v>
      </c>
      <c r="C195" s="14" t="s">
        <v>232</v>
      </c>
      <c r="D195" s="4">
        <f>SUM('დამტკ. საკუთ.'!D195,'ცვლილ. საკუთ.'!E195)</f>
        <v>0</v>
      </c>
      <c r="E195" s="4">
        <f>SUM('დამტკ. საკუთ.'!E195,'ცვლილ. საკუთ.'!F195)</f>
        <v>0</v>
      </c>
      <c r="F195" s="4">
        <f>SUM('დამტკ. საკუთ.'!F195,'ცვლილ. საკუთ.'!G195)</f>
        <v>0</v>
      </c>
      <c r="G195" s="4">
        <f>SUM('დამტკ. საკუთ.'!G195,'ცვლილ. საკუთ.'!H195)</f>
        <v>0</v>
      </c>
      <c r="H195" s="4">
        <f>SUM('დამტკ. საკუთ.'!H195,'ცვლილ. საკუთ.'!I195)</f>
        <v>0</v>
      </c>
      <c r="I195" s="4">
        <f t="shared" si="29"/>
        <v>0</v>
      </c>
      <c r="J195" s="4">
        <f t="shared" si="30"/>
        <v>0</v>
      </c>
      <c r="K195" s="4">
        <f t="shared" ref="K195" si="41">SUM(K196,K204,K205,K206)</f>
        <v>0</v>
      </c>
    </row>
    <row r="196" spans="1:11" ht="15.75" thickTop="1" x14ac:dyDescent="0.25">
      <c r="A196" t="str">
        <f t="shared" ref="A196:A259" si="42">IF(OR(D196&lt;&gt;0,E196&lt;&gt;0,F196&lt;&gt;0,G196&lt;&gt;0,H196&lt;&gt;0,),"a","b")</f>
        <v>b</v>
      </c>
      <c r="B196" s="5"/>
      <c r="C196" s="6" t="s">
        <v>10</v>
      </c>
      <c r="D196" s="7">
        <f>SUM('დამტკ. საკუთ.'!D196,'ცვლილ. საკუთ.'!E196)</f>
        <v>0</v>
      </c>
      <c r="E196" s="7">
        <f>SUM('დამტკ. საკუთ.'!E196,'ცვლილ. საკუთ.'!F196)</f>
        <v>0</v>
      </c>
      <c r="F196" s="7">
        <f>SUM('დამტკ. საკუთ.'!F196,'ცვლილ. საკუთ.'!G196)</f>
        <v>0</v>
      </c>
      <c r="G196" s="7">
        <f>SUM('დამტკ. საკუთ.'!G196,'ცვლილ. საკუთ.'!H196)</f>
        <v>0</v>
      </c>
      <c r="H196" s="7">
        <f>SUM('დამტკ. საკუთ.'!H196,'ცვლილ. საკუთ.'!I196)</f>
        <v>0</v>
      </c>
      <c r="I196" s="7">
        <f t="shared" ref="I196:I259" si="43">SUM(E196,F196)</f>
        <v>0</v>
      </c>
      <c r="J196" s="7">
        <f t="shared" ref="J196:J259" si="44">SUM(E196,F196,G196)</f>
        <v>0</v>
      </c>
      <c r="K196" s="7">
        <f t="shared" ref="K196" si="45">SUM(K197:K203)</f>
        <v>0</v>
      </c>
    </row>
    <row r="197" spans="1:11" x14ac:dyDescent="0.25">
      <c r="A197" t="str">
        <f t="shared" si="42"/>
        <v>b</v>
      </c>
      <c r="B197" s="8"/>
      <c r="C197" s="9" t="s">
        <v>11</v>
      </c>
      <c r="D197" s="10">
        <f>SUM('დამტკ. საკუთ.'!D197,'ცვლილ. საკუთ.'!E197)</f>
        <v>0</v>
      </c>
      <c r="E197" s="10">
        <f>SUM('დამტკ. საკუთ.'!E197,'ცვლილ. საკუთ.'!F197)</f>
        <v>0</v>
      </c>
      <c r="F197" s="10">
        <f>SUM('დამტკ. საკუთ.'!F197,'ცვლილ. საკუთ.'!G197)</f>
        <v>0</v>
      </c>
      <c r="G197" s="10">
        <f>SUM('დამტკ. საკუთ.'!G197,'ცვლილ. საკუთ.'!H197)</f>
        <v>0</v>
      </c>
      <c r="H197" s="10">
        <f>SUM('დამტკ. საკუთ.'!H197,'ცვლილ. საკუთ.'!I197)</f>
        <v>0</v>
      </c>
      <c r="I197" s="10">
        <f t="shared" si="43"/>
        <v>0</v>
      </c>
      <c r="J197" s="10">
        <f t="shared" si="44"/>
        <v>0</v>
      </c>
      <c r="K197" s="10">
        <v>0</v>
      </c>
    </row>
    <row r="198" spans="1:11" x14ac:dyDescent="0.25">
      <c r="A198" t="str">
        <f t="shared" si="42"/>
        <v>b</v>
      </c>
      <c r="B198" s="8"/>
      <c r="C198" s="9" t="s">
        <v>12</v>
      </c>
      <c r="D198" s="10">
        <f>SUM('დამტკ. საკუთ.'!D198,'ცვლილ. საკუთ.'!E198)</f>
        <v>0</v>
      </c>
      <c r="E198" s="10">
        <f>SUM('დამტკ. საკუთ.'!E198,'ცვლილ. საკუთ.'!F198)</f>
        <v>0</v>
      </c>
      <c r="F198" s="10">
        <f>SUM('დამტკ. საკუთ.'!F198,'ცვლილ. საკუთ.'!G198)</f>
        <v>0</v>
      </c>
      <c r="G198" s="10">
        <f>SUM('დამტკ. საკუთ.'!G198,'ცვლილ. საკუთ.'!H198)</f>
        <v>0</v>
      </c>
      <c r="H198" s="10">
        <f>SUM('დამტკ. საკუთ.'!H198,'ცვლილ. საკუთ.'!I198)</f>
        <v>0</v>
      </c>
      <c r="I198" s="10">
        <f t="shared" si="43"/>
        <v>0</v>
      </c>
      <c r="J198" s="10">
        <f t="shared" si="44"/>
        <v>0</v>
      </c>
      <c r="K198" s="10">
        <v>0</v>
      </c>
    </row>
    <row r="199" spans="1:11" x14ac:dyDescent="0.25">
      <c r="A199" t="str">
        <f t="shared" si="42"/>
        <v>b</v>
      </c>
      <c r="B199" s="8"/>
      <c r="C199" s="9" t="s">
        <v>13</v>
      </c>
      <c r="D199" s="10">
        <f>SUM('დამტკ. საკუთ.'!D199,'ცვლილ. საკუთ.'!E199)</f>
        <v>0</v>
      </c>
      <c r="E199" s="10">
        <f>SUM('დამტკ. საკუთ.'!E199,'ცვლილ. საკუთ.'!F199)</f>
        <v>0</v>
      </c>
      <c r="F199" s="10">
        <f>SUM('დამტკ. საკუთ.'!F199,'ცვლილ. საკუთ.'!G199)</f>
        <v>0</v>
      </c>
      <c r="G199" s="10">
        <f>SUM('დამტკ. საკუთ.'!G199,'ცვლილ. საკუთ.'!H199)</f>
        <v>0</v>
      </c>
      <c r="H199" s="10">
        <f>SUM('დამტკ. საკუთ.'!H199,'ცვლილ. საკუთ.'!I199)</f>
        <v>0</v>
      </c>
      <c r="I199" s="10">
        <f t="shared" si="43"/>
        <v>0</v>
      </c>
      <c r="J199" s="10">
        <f t="shared" si="44"/>
        <v>0</v>
      </c>
      <c r="K199" s="10">
        <v>0</v>
      </c>
    </row>
    <row r="200" spans="1:11" x14ac:dyDescent="0.25">
      <c r="A200" t="str">
        <f t="shared" si="42"/>
        <v>b</v>
      </c>
      <c r="B200" s="8"/>
      <c r="C200" s="9" t="s">
        <v>14</v>
      </c>
      <c r="D200" s="10">
        <f>SUM('დამტკ. საკუთ.'!D200,'ცვლილ. საკუთ.'!E200)</f>
        <v>0</v>
      </c>
      <c r="E200" s="10">
        <f>SUM('დამტკ. საკუთ.'!E200,'ცვლილ. საკუთ.'!F200)</f>
        <v>0</v>
      </c>
      <c r="F200" s="10">
        <f>SUM('დამტკ. საკუთ.'!F200,'ცვლილ. საკუთ.'!G200)</f>
        <v>0</v>
      </c>
      <c r="G200" s="10">
        <f>SUM('დამტკ. საკუთ.'!G200,'ცვლილ. საკუთ.'!H200)</f>
        <v>0</v>
      </c>
      <c r="H200" s="10">
        <f>SUM('დამტკ. საკუთ.'!H200,'ცვლილ. საკუთ.'!I200)</f>
        <v>0</v>
      </c>
      <c r="I200" s="10">
        <f t="shared" si="43"/>
        <v>0</v>
      </c>
      <c r="J200" s="10">
        <f t="shared" si="44"/>
        <v>0</v>
      </c>
      <c r="K200" s="10">
        <v>0</v>
      </c>
    </row>
    <row r="201" spans="1:11" x14ac:dyDescent="0.25">
      <c r="A201" t="str">
        <f t="shared" si="42"/>
        <v>b</v>
      </c>
      <c r="B201" s="8"/>
      <c r="C201" s="9" t="s">
        <v>15</v>
      </c>
      <c r="D201" s="10">
        <f>SUM('დამტკ. საკუთ.'!D201,'ცვლილ. საკუთ.'!E201)</f>
        <v>0</v>
      </c>
      <c r="E201" s="10">
        <f>SUM('დამტკ. საკუთ.'!E201,'ცვლილ. საკუთ.'!F201)</f>
        <v>0</v>
      </c>
      <c r="F201" s="10">
        <f>SUM('დამტკ. საკუთ.'!F201,'ცვლილ. საკუთ.'!G201)</f>
        <v>0</v>
      </c>
      <c r="G201" s="10">
        <f>SUM('დამტკ. საკუთ.'!G201,'ცვლილ. საკუთ.'!H201)</f>
        <v>0</v>
      </c>
      <c r="H201" s="10">
        <f>SUM('დამტკ. საკუთ.'!H201,'ცვლილ. საკუთ.'!I201)</f>
        <v>0</v>
      </c>
      <c r="I201" s="10">
        <f t="shared" si="43"/>
        <v>0</v>
      </c>
      <c r="J201" s="10">
        <f t="shared" si="44"/>
        <v>0</v>
      </c>
      <c r="K201" s="10">
        <v>0</v>
      </c>
    </row>
    <row r="202" spans="1:11" x14ac:dyDescent="0.25">
      <c r="A202" t="str">
        <f t="shared" si="42"/>
        <v>b</v>
      </c>
      <c r="B202" s="8"/>
      <c r="C202" s="9" t="s">
        <v>16</v>
      </c>
      <c r="D202" s="10">
        <f>SUM('დამტკ. საკუთ.'!D202,'ცვლილ. საკუთ.'!E202)</f>
        <v>0</v>
      </c>
      <c r="E202" s="10">
        <f>SUM('დამტკ. საკუთ.'!E202,'ცვლილ. საკუთ.'!F202)</f>
        <v>0</v>
      </c>
      <c r="F202" s="10">
        <f>SUM('დამტკ. საკუთ.'!F202,'ცვლილ. საკუთ.'!G202)</f>
        <v>0</v>
      </c>
      <c r="G202" s="10">
        <f>SUM('დამტკ. საკუთ.'!G202,'ცვლილ. საკუთ.'!H202)</f>
        <v>0</v>
      </c>
      <c r="H202" s="10">
        <f>SUM('დამტკ. საკუთ.'!H202,'ცვლილ. საკუთ.'!I202)</f>
        <v>0</v>
      </c>
      <c r="I202" s="10">
        <f t="shared" si="43"/>
        <v>0</v>
      </c>
      <c r="J202" s="10">
        <f t="shared" si="44"/>
        <v>0</v>
      </c>
      <c r="K202" s="10">
        <v>0</v>
      </c>
    </row>
    <row r="203" spans="1:11" x14ac:dyDescent="0.25">
      <c r="A203" t="str">
        <f t="shared" si="42"/>
        <v>b</v>
      </c>
      <c r="B203" s="8"/>
      <c r="C203" s="9" t="s">
        <v>17</v>
      </c>
      <c r="D203" s="10">
        <f>SUM('დამტკ. საკუთ.'!D203,'ცვლილ. საკუთ.'!E203)</f>
        <v>0</v>
      </c>
      <c r="E203" s="10">
        <f>SUM('დამტკ. საკუთ.'!E203,'ცვლილ. საკუთ.'!F203)</f>
        <v>0</v>
      </c>
      <c r="F203" s="10">
        <f>SUM('დამტკ. საკუთ.'!F203,'ცვლილ. საკუთ.'!G203)</f>
        <v>0</v>
      </c>
      <c r="G203" s="10">
        <f>SUM('დამტკ. საკუთ.'!G203,'ცვლილ. საკუთ.'!H203)</f>
        <v>0</v>
      </c>
      <c r="H203" s="10">
        <f>SUM('დამტკ. საკუთ.'!H203,'ცვლილ. საკუთ.'!I203)</f>
        <v>0</v>
      </c>
      <c r="I203" s="10">
        <f t="shared" si="43"/>
        <v>0</v>
      </c>
      <c r="J203" s="10">
        <f t="shared" si="44"/>
        <v>0</v>
      </c>
      <c r="K203" s="10">
        <v>0</v>
      </c>
    </row>
    <row r="204" spans="1:11" x14ac:dyDescent="0.25">
      <c r="A204" t="str">
        <f t="shared" si="42"/>
        <v>b</v>
      </c>
      <c r="B204" s="5"/>
      <c r="C204" s="6" t="s">
        <v>18</v>
      </c>
      <c r="D204" s="7">
        <f>SUM('დამტკ. საკუთ.'!D204,'ცვლილ. საკუთ.'!E204)</f>
        <v>0</v>
      </c>
      <c r="E204" s="7">
        <f>SUM('დამტკ. საკუთ.'!E204,'ცვლილ. საკუთ.'!F204)</f>
        <v>0</v>
      </c>
      <c r="F204" s="7">
        <f>SUM('დამტკ. საკუთ.'!F204,'ცვლილ. საკუთ.'!G204)</f>
        <v>0</v>
      </c>
      <c r="G204" s="7">
        <f>SUM('დამტკ. საკუთ.'!G204,'ცვლილ. საკუთ.'!H204)</f>
        <v>0</v>
      </c>
      <c r="H204" s="7">
        <f>SUM('დამტკ. საკუთ.'!H204,'ცვლილ. საკუთ.'!I204)</f>
        <v>0</v>
      </c>
      <c r="I204" s="7">
        <f t="shared" si="43"/>
        <v>0</v>
      </c>
      <c r="J204" s="7">
        <f t="shared" si="44"/>
        <v>0</v>
      </c>
      <c r="K204" s="7">
        <v>0</v>
      </c>
    </row>
    <row r="205" spans="1:11" x14ac:dyDescent="0.25">
      <c r="A205" t="str">
        <f t="shared" si="42"/>
        <v>b</v>
      </c>
      <c r="B205" s="5"/>
      <c r="C205" s="6" t="s">
        <v>19</v>
      </c>
      <c r="D205" s="7">
        <f>SUM('დამტკ. საკუთ.'!D205,'ცვლილ. საკუთ.'!E205)</f>
        <v>0</v>
      </c>
      <c r="E205" s="7">
        <f>SUM('დამტკ. საკუთ.'!E205,'ცვლილ. საკუთ.'!F205)</f>
        <v>0</v>
      </c>
      <c r="F205" s="7">
        <f>SUM('დამტკ. საკუთ.'!F205,'ცვლილ. საკუთ.'!G205)</f>
        <v>0</v>
      </c>
      <c r="G205" s="7">
        <f>SUM('დამტკ. საკუთ.'!G205,'ცვლილ. საკუთ.'!H205)</f>
        <v>0</v>
      </c>
      <c r="H205" s="7">
        <f>SUM('დამტკ. საკუთ.'!H205,'ცვლილ. საკუთ.'!I205)</f>
        <v>0</v>
      </c>
      <c r="I205" s="7">
        <f t="shared" si="43"/>
        <v>0</v>
      </c>
      <c r="J205" s="7">
        <f t="shared" si="44"/>
        <v>0</v>
      </c>
      <c r="K205" s="7">
        <v>0</v>
      </c>
    </row>
    <row r="206" spans="1:11" ht="15.75" thickBot="1" x14ac:dyDescent="0.3">
      <c r="A206" t="str">
        <f t="shared" si="42"/>
        <v>b</v>
      </c>
      <c r="B206" s="11"/>
      <c r="C206" s="12" t="s">
        <v>20</v>
      </c>
      <c r="D206" s="13">
        <f>SUM('დამტკ. საკუთ.'!D206,'ცვლილ. საკუთ.'!E206)</f>
        <v>0</v>
      </c>
      <c r="E206" s="13">
        <f>SUM('დამტკ. საკუთ.'!E206,'ცვლილ. საკუთ.'!F206)</f>
        <v>0</v>
      </c>
      <c r="F206" s="13">
        <f>SUM('დამტკ. საკუთ.'!F206,'ცვლილ. საკუთ.'!G206)</f>
        <v>0</v>
      </c>
      <c r="G206" s="13">
        <f>SUM('დამტკ. საკუთ.'!G206,'ცვლილ. საკუთ.'!H206)</f>
        <v>0</v>
      </c>
      <c r="H206" s="13">
        <f>SUM('დამტკ. საკუთ.'!H206,'ცვლილ. საკუთ.'!I206)</f>
        <v>0</v>
      </c>
      <c r="I206" s="13">
        <f t="shared" si="43"/>
        <v>0</v>
      </c>
      <c r="J206" s="13">
        <f t="shared" si="44"/>
        <v>0</v>
      </c>
      <c r="K206" s="13">
        <v>0</v>
      </c>
    </row>
    <row r="207" spans="1:11" ht="31.5" thickTop="1" thickBot="1" x14ac:dyDescent="0.3">
      <c r="A207" t="str">
        <f t="shared" si="42"/>
        <v>b</v>
      </c>
      <c r="B207" s="3" t="s">
        <v>52</v>
      </c>
      <c r="C207" s="14" t="s">
        <v>233</v>
      </c>
      <c r="D207" s="4">
        <f>SUM('დამტკ. საკუთ.'!D207,'ცვლილ. საკუთ.'!E207)</f>
        <v>0</v>
      </c>
      <c r="E207" s="4">
        <f>SUM('დამტკ. საკუთ.'!E207,'ცვლილ. საკუთ.'!F207)</f>
        <v>0</v>
      </c>
      <c r="F207" s="4">
        <f>SUM('დამტკ. საკუთ.'!F207,'ცვლილ. საკუთ.'!G207)</f>
        <v>0</v>
      </c>
      <c r="G207" s="4">
        <f>SUM('დამტკ. საკუთ.'!G207,'ცვლილ. საკუთ.'!H207)</f>
        <v>0</v>
      </c>
      <c r="H207" s="4">
        <f>SUM('დამტკ. საკუთ.'!H207,'ცვლილ. საკუთ.'!I207)</f>
        <v>0</v>
      </c>
      <c r="I207" s="4">
        <f t="shared" si="43"/>
        <v>0</v>
      </c>
      <c r="J207" s="4">
        <f t="shared" si="44"/>
        <v>0</v>
      </c>
      <c r="K207" s="4">
        <f t="shared" ref="K207" si="46">SUM(K208,K216,K217,K218)</f>
        <v>0</v>
      </c>
    </row>
    <row r="208" spans="1:11" ht="15.75" thickTop="1" x14ac:dyDescent="0.25">
      <c r="A208" t="str">
        <f t="shared" si="42"/>
        <v>b</v>
      </c>
      <c r="B208" s="5"/>
      <c r="C208" s="6" t="s">
        <v>10</v>
      </c>
      <c r="D208" s="7">
        <f>SUM('დამტკ. საკუთ.'!D208,'ცვლილ. საკუთ.'!E208)</f>
        <v>0</v>
      </c>
      <c r="E208" s="7">
        <f>SUM('დამტკ. საკუთ.'!E208,'ცვლილ. საკუთ.'!F208)</f>
        <v>0</v>
      </c>
      <c r="F208" s="7">
        <f>SUM('დამტკ. საკუთ.'!F208,'ცვლილ. საკუთ.'!G208)</f>
        <v>0</v>
      </c>
      <c r="G208" s="7">
        <f>SUM('დამტკ. საკუთ.'!G208,'ცვლილ. საკუთ.'!H208)</f>
        <v>0</v>
      </c>
      <c r="H208" s="7">
        <f>SUM('დამტკ. საკუთ.'!H208,'ცვლილ. საკუთ.'!I208)</f>
        <v>0</v>
      </c>
      <c r="I208" s="7">
        <f t="shared" si="43"/>
        <v>0</v>
      </c>
      <c r="J208" s="7">
        <f t="shared" si="44"/>
        <v>0</v>
      </c>
      <c r="K208" s="7">
        <f t="shared" ref="K208" si="47">SUM(K209:K215)</f>
        <v>0</v>
      </c>
    </row>
    <row r="209" spans="1:11" x14ac:dyDescent="0.25">
      <c r="A209" t="str">
        <f t="shared" si="42"/>
        <v>b</v>
      </c>
      <c r="B209" s="8"/>
      <c r="C209" s="9" t="s">
        <v>11</v>
      </c>
      <c r="D209" s="10">
        <f>SUM('დამტკ. საკუთ.'!D209,'ცვლილ. საკუთ.'!E209)</f>
        <v>0</v>
      </c>
      <c r="E209" s="10">
        <f>SUM('დამტკ. საკუთ.'!E209,'ცვლილ. საკუთ.'!F209)</f>
        <v>0</v>
      </c>
      <c r="F209" s="10">
        <f>SUM('დამტკ. საკუთ.'!F209,'ცვლილ. საკუთ.'!G209)</f>
        <v>0</v>
      </c>
      <c r="G209" s="10">
        <f>SUM('დამტკ. საკუთ.'!G209,'ცვლილ. საკუთ.'!H209)</f>
        <v>0</v>
      </c>
      <c r="H209" s="10">
        <f>SUM('დამტკ. საკუთ.'!H209,'ცვლილ. საკუთ.'!I209)</f>
        <v>0</v>
      </c>
      <c r="I209" s="10">
        <f t="shared" si="43"/>
        <v>0</v>
      </c>
      <c r="J209" s="10">
        <f t="shared" si="44"/>
        <v>0</v>
      </c>
      <c r="K209" s="10">
        <v>0</v>
      </c>
    </row>
    <row r="210" spans="1:11" x14ac:dyDescent="0.25">
      <c r="A210" t="str">
        <f t="shared" si="42"/>
        <v>b</v>
      </c>
      <c r="B210" s="8"/>
      <c r="C210" s="9" t="s">
        <v>12</v>
      </c>
      <c r="D210" s="10">
        <f>SUM('დამტკ. საკუთ.'!D210,'ცვლილ. საკუთ.'!E210)</f>
        <v>0</v>
      </c>
      <c r="E210" s="10">
        <f>SUM('დამტკ. საკუთ.'!E210,'ცვლილ. საკუთ.'!F210)</f>
        <v>0</v>
      </c>
      <c r="F210" s="10">
        <f>SUM('დამტკ. საკუთ.'!F210,'ცვლილ. საკუთ.'!G210)</f>
        <v>0</v>
      </c>
      <c r="G210" s="10">
        <f>SUM('დამტკ. საკუთ.'!G210,'ცვლილ. საკუთ.'!H210)</f>
        <v>0</v>
      </c>
      <c r="H210" s="10">
        <f>SUM('დამტკ. საკუთ.'!H210,'ცვლილ. საკუთ.'!I210)</f>
        <v>0</v>
      </c>
      <c r="I210" s="10">
        <f t="shared" si="43"/>
        <v>0</v>
      </c>
      <c r="J210" s="10">
        <f t="shared" si="44"/>
        <v>0</v>
      </c>
      <c r="K210" s="10">
        <v>0</v>
      </c>
    </row>
    <row r="211" spans="1:11" x14ac:dyDescent="0.25">
      <c r="A211" t="str">
        <f t="shared" si="42"/>
        <v>b</v>
      </c>
      <c r="B211" s="8"/>
      <c r="C211" s="9" t="s">
        <v>13</v>
      </c>
      <c r="D211" s="10">
        <f>SUM('დამტკ. საკუთ.'!D211,'ცვლილ. საკუთ.'!E211)</f>
        <v>0</v>
      </c>
      <c r="E211" s="10">
        <f>SUM('დამტკ. საკუთ.'!E211,'ცვლილ. საკუთ.'!F211)</f>
        <v>0</v>
      </c>
      <c r="F211" s="10">
        <f>SUM('დამტკ. საკუთ.'!F211,'ცვლილ. საკუთ.'!G211)</f>
        <v>0</v>
      </c>
      <c r="G211" s="10">
        <f>SUM('დამტკ. საკუთ.'!G211,'ცვლილ. საკუთ.'!H211)</f>
        <v>0</v>
      </c>
      <c r="H211" s="10">
        <f>SUM('დამტკ. საკუთ.'!H211,'ცვლილ. საკუთ.'!I211)</f>
        <v>0</v>
      </c>
      <c r="I211" s="10">
        <f t="shared" si="43"/>
        <v>0</v>
      </c>
      <c r="J211" s="10">
        <f t="shared" si="44"/>
        <v>0</v>
      </c>
      <c r="K211" s="10">
        <v>0</v>
      </c>
    </row>
    <row r="212" spans="1:11" x14ac:dyDescent="0.25">
      <c r="A212" t="str">
        <f t="shared" si="42"/>
        <v>b</v>
      </c>
      <c r="B212" s="8"/>
      <c r="C212" s="9" t="s">
        <v>14</v>
      </c>
      <c r="D212" s="10">
        <f>SUM('დამტკ. საკუთ.'!D212,'ცვლილ. საკუთ.'!E212)</f>
        <v>0</v>
      </c>
      <c r="E212" s="10">
        <f>SUM('დამტკ. საკუთ.'!E212,'ცვლილ. საკუთ.'!F212)</f>
        <v>0</v>
      </c>
      <c r="F212" s="10">
        <f>SUM('დამტკ. საკუთ.'!F212,'ცვლილ. საკუთ.'!G212)</f>
        <v>0</v>
      </c>
      <c r="G212" s="10">
        <f>SUM('დამტკ. საკუთ.'!G212,'ცვლილ. საკუთ.'!H212)</f>
        <v>0</v>
      </c>
      <c r="H212" s="10">
        <f>SUM('დამტკ. საკუთ.'!H212,'ცვლილ. საკუთ.'!I212)</f>
        <v>0</v>
      </c>
      <c r="I212" s="10">
        <f t="shared" si="43"/>
        <v>0</v>
      </c>
      <c r="J212" s="10">
        <f t="shared" si="44"/>
        <v>0</v>
      </c>
      <c r="K212" s="10">
        <v>0</v>
      </c>
    </row>
    <row r="213" spans="1:11" x14ac:dyDescent="0.25">
      <c r="A213" t="str">
        <f t="shared" si="42"/>
        <v>b</v>
      </c>
      <c r="B213" s="8"/>
      <c r="C213" s="9" t="s">
        <v>15</v>
      </c>
      <c r="D213" s="10">
        <f>SUM('დამტკ. საკუთ.'!D213,'ცვლილ. საკუთ.'!E213)</f>
        <v>0</v>
      </c>
      <c r="E213" s="10">
        <f>SUM('დამტკ. საკუთ.'!E213,'ცვლილ. საკუთ.'!F213)</f>
        <v>0</v>
      </c>
      <c r="F213" s="10">
        <f>SUM('დამტკ. საკუთ.'!F213,'ცვლილ. საკუთ.'!G213)</f>
        <v>0</v>
      </c>
      <c r="G213" s="10">
        <f>SUM('დამტკ. საკუთ.'!G213,'ცვლილ. საკუთ.'!H213)</f>
        <v>0</v>
      </c>
      <c r="H213" s="10">
        <f>SUM('დამტკ. საკუთ.'!H213,'ცვლილ. საკუთ.'!I213)</f>
        <v>0</v>
      </c>
      <c r="I213" s="10">
        <f t="shared" si="43"/>
        <v>0</v>
      </c>
      <c r="J213" s="10">
        <f t="shared" si="44"/>
        <v>0</v>
      </c>
      <c r="K213" s="10">
        <v>0</v>
      </c>
    </row>
    <row r="214" spans="1:11" x14ac:dyDescent="0.25">
      <c r="A214" t="str">
        <f t="shared" si="42"/>
        <v>b</v>
      </c>
      <c r="B214" s="8"/>
      <c r="C214" s="9" t="s">
        <v>16</v>
      </c>
      <c r="D214" s="10">
        <f>SUM('დამტკ. საკუთ.'!D214,'ცვლილ. საკუთ.'!E214)</f>
        <v>0</v>
      </c>
      <c r="E214" s="10">
        <f>SUM('დამტკ. საკუთ.'!E214,'ცვლილ. საკუთ.'!F214)</f>
        <v>0</v>
      </c>
      <c r="F214" s="10">
        <f>SUM('დამტკ. საკუთ.'!F214,'ცვლილ. საკუთ.'!G214)</f>
        <v>0</v>
      </c>
      <c r="G214" s="10">
        <f>SUM('დამტკ. საკუთ.'!G214,'ცვლილ. საკუთ.'!H214)</f>
        <v>0</v>
      </c>
      <c r="H214" s="10">
        <f>SUM('დამტკ. საკუთ.'!H214,'ცვლილ. საკუთ.'!I214)</f>
        <v>0</v>
      </c>
      <c r="I214" s="10">
        <f t="shared" si="43"/>
        <v>0</v>
      </c>
      <c r="J214" s="10">
        <f t="shared" si="44"/>
        <v>0</v>
      </c>
      <c r="K214" s="10">
        <v>0</v>
      </c>
    </row>
    <row r="215" spans="1:11" x14ac:dyDescent="0.25">
      <c r="A215" t="str">
        <f t="shared" si="42"/>
        <v>b</v>
      </c>
      <c r="B215" s="8"/>
      <c r="C215" s="9" t="s">
        <v>17</v>
      </c>
      <c r="D215" s="10">
        <f>SUM('დამტკ. საკუთ.'!D215,'ცვლილ. საკუთ.'!E215)</f>
        <v>0</v>
      </c>
      <c r="E215" s="10">
        <f>SUM('დამტკ. საკუთ.'!E215,'ცვლილ. საკუთ.'!F215)</f>
        <v>0</v>
      </c>
      <c r="F215" s="10">
        <f>SUM('დამტკ. საკუთ.'!F215,'ცვლილ. საკუთ.'!G215)</f>
        <v>0</v>
      </c>
      <c r="G215" s="10">
        <f>SUM('დამტკ. საკუთ.'!G215,'ცვლილ. საკუთ.'!H215)</f>
        <v>0</v>
      </c>
      <c r="H215" s="10">
        <f>SUM('დამტკ. საკუთ.'!H215,'ცვლილ. საკუთ.'!I215)</f>
        <v>0</v>
      </c>
      <c r="I215" s="10">
        <f t="shared" si="43"/>
        <v>0</v>
      </c>
      <c r="J215" s="10">
        <f t="shared" si="44"/>
        <v>0</v>
      </c>
      <c r="K215" s="10">
        <v>0</v>
      </c>
    </row>
    <row r="216" spans="1:11" x14ac:dyDescent="0.25">
      <c r="A216" t="str">
        <f t="shared" si="42"/>
        <v>b</v>
      </c>
      <c r="B216" s="5"/>
      <c r="C216" s="6" t="s">
        <v>18</v>
      </c>
      <c r="D216" s="7">
        <f>SUM('დამტკ. საკუთ.'!D216,'ცვლილ. საკუთ.'!E216)</f>
        <v>0</v>
      </c>
      <c r="E216" s="7">
        <f>SUM('დამტკ. საკუთ.'!E216,'ცვლილ. საკუთ.'!F216)</f>
        <v>0</v>
      </c>
      <c r="F216" s="7">
        <f>SUM('დამტკ. საკუთ.'!F216,'ცვლილ. საკუთ.'!G216)</f>
        <v>0</v>
      </c>
      <c r="G216" s="7">
        <f>SUM('დამტკ. საკუთ.'!G216,'ცვლილ. საკუთ.'!H216)</f>
        <v>0</v>
      </c>
      <c r="H216" s="7">
        <f>SUM('დამტკ. საკუთ.'!H216,'ცვლილ. საკუთ.'!I216)</f>
        <v>0</v>
      </c>
      <c r="I216" s="7">
        <f t="shared" si="43"/>
        <v>0</v>
      </c>
      <c r="J216" s="7">
        <f t="shared" si="44"/>
        <v>0</v>
      </c>
      <c r="K216" s="7">
        <v>0</v>
      </c>
    </row>
    <row r="217" spans="1:11" x14ac:dyDescent="0.25">
      <c r="A217" t="str">
        <f t="shared" si="42"/>
        <v>b</v>
      </c>
      <c r="B217" s="5"/>
      <c r="C217" s="6" t="s">
        <v>19</v>
      </c>
      <c r="D217" s="7">
        <f>SUM('დამტკ. საკუთ.'!D217,'ცვლილ. საკუთ.'!E217)</f>
        <v>0</v>
      </c>
      <c r="E217" s="7">
        <f>SUM('დამტკ. საკუთ.'!E217,'ცვლილ. საკუთ.'!F217)</f>
        <v>0</v>
      </c>
      <c r="F217" s="7">
        <f>SUM('დამტკ. საკუთ.'!F217,'ცვლილ. საკუთ.'!G217)</f>
        <v>0</v>
      </c>
      <c r="G217" s="7">
        <f>SUM('დამტკ. საკუთ.'!G217,'ცვლილ. საკუთ.'!H217)</f>
        <v>0</v>
      </c>
      <c r="H217" s="7">
        <f>SUM('დამტკ. საკუთ.'!H217,'ცვლილ. საკუთ.'!I217)</f>
        <v>0</v>
      </c>
      <c r="I217" s="7">
        <f t="shared" si="43"/>
        <v>0</v>
      </c>
      <c r="J217" s="7">
        <f t="shared" si="44"/>
        <v>0</v>
      </c>
      <c r="K217" s="7">
        <v>0</v>
      </c>
    </row>
    <row r="218" spans="1:11" ht="15.75" thickBot="1" x14ac:dyDescent="0.3">
      <c r="A218" t="str">
        <f t="shared" si="42"/>
        <v>b</v>
      </c>
      <c r="B218" s="11"/>
      <c r="C218" s="12" t="s">
        <v>20</v>
      </c>
      <c r="D218" s="13">
        <f>SUM('დამტკ. საკუთ.'!D218,'ცვლილ. საკუთ.'!E218)</f>
        <v>0</v>
      </c>
      <c r="E218" s="13">
        <f>SUM('დამტკ. საკუთ.'!E218,'ცვლილ. საკუთ.'!F218)</f>
        <v>0</v>
      </c>
      <c r="F218" s="13">
        <f>SUM('დამტკ. საკუთ.'!F218,'ცვლილ. საკუთ.'!G218)</f>
        <v>0</v>
      </c>
      <c r="G218" s="13">
        <f>SUM('დამტკ. საკუთ.'!G218,'ცვლილ. საკუთ.'!H218)</f>
        <v>0</v>
      </c>
      <c r="H218" s="13">
        <f>SUM('დამტკ. საკუთ.'!H218,'ცვლილ. საკუთ.'!I218)</f>
        <v>0</v>
      </c>
      <c r="I218" s="13">
        <f t="shared" si="43"/>
        <v>0</v>
      </c>
      <c r="J218" s="13">
        <f t="shared" si="44"/>
        <v>0</v>
      </c>
      <c r="K218" s="13">
        <v>0</v>
      </c>
    </row>
    <row r="219" spans="1:11" ht="31.5" thickTop="1" thickBot="1" x14ac:dyDescent="0.3">
      <c r="A219" t="str">
        <f t="shared" si="42"/>
        <v>b</v>
      </c>
      <c r="B219" s="3" t="s">
        <v>54</v>
      </c>
      <c r="C219" s="14" t="s">
        <v>234</v>
      </c>
      <c r="D219" s="4">
        <f>SUM('დამტკ. საკუთ.'!D219,'ცვლილ. საკუთ.'!E219)</f>
        <v>0</v>
      </c>
      <c r="E219" s="4">
        <f>SUM('დამტკ. საკუთ.'!E219,'ცვლილ. საკუთ.'!F219)</f>
        <v>0</v>
      </c>
      <c r="F219" s="4">
        <f>SUM('დამტკ. საკუთ.'!F219,'ცვლილ. საკუთ.'!G219)</f>
        <v>0</v>
      </c>
      <c r="G219" s="4">
        <f>SUM('დამტკ. საკუთ.'!G219,'ცვლილ. საკუთ.'!H219)</f>
        <v>0</v>
      </c>
      <c r="H219" s="4">
        <f>SUM('დამტკ. საკუთ.'!H219,'ცვლილ. საკუთ.'!I219)</f>
        <v>0</v>
      </c>
      <c r="I219" s="4">
        <f t="shared" si="43"/>
        <v>0</v>
      </c>
      <c r="J219" s="4">
        <f t="shared" si="44"/>
        <v>0</v>
      </c>
      <c r="K219" s="4">
        <f t="shared" ref="K219" si="48">SUM(K220,K228,K229,K230)</f>
        <v>0</v>
      </c>
    </row>
    <row r="220" spans="1:11" ht="15.75" thickTop="1" x14ac:dyDescent="0.25">
      <c r="A220" t="str">
        <f t="shared" si="42"/>
        <v>b</v>
      </c>
      <c r="B220" s="5"/>
      <c r="C220" s="6" t="s">
        <v>10</v>
      </c>
      <c r="D220" s="7">
        <f>SUM('დამტკ. საკუთ.'!D220,'ცვლილ. საკუთ.'!E220)</f>
        <v>0</v>
      </c>
      <c r="E220" s="7">
        <f>SUM('დამტკ. საკუთ.'!E220,'ცვლილ. საკუთ.'!F220)</f>
        <v>0</v>
      </c>
      <c r="F220" s="7">
        <f>SUM('დამტკ. საკუთ.'!F220,'ცვლილ. საკუთ.'!G220)</f>
        <v>0</v>
      </c>
      <c r="G220" s="7">
        <f>SUM('დამტკ. საკუთ.'!G220,'ცვლილ. საკუთ.'!H220)</f>
        <v>0</v>
      </c>
      <c r="H220" s="7">
        <f>SUM('დამტკ. საკუთ.'!H220,'ცვლილ. საკუთ.'!I220)</f>
        <v>0</v>
      </c>
      <c r="I220" s="7">
        <f t="shared" si="43"/>
        <v>0</v>
      </c>
      <c r="J220" s="7">
        <f t="shared" si="44"/>
        <v>0</v>
      </c>
      <c r="K220" s="7">
        <f t="shared" ref="K220" si="49">SUM(K221:K227)</f>
        <v>0</v>
      </c>
    </row>
    <row r="221" spans="1:11" x14ac:dyDescent="0.25">
      <c r="A221" t="str">
        <f t="shared" si="42"/>
        <v>b</v>
      </c>
      <c r="B221" s="8"/>
      <c r="C221" s="9" t="s">
        <v>11</v>
      </c>
      <c r="D221" s="10">
        <f>SUM('დამტკ. საკუთ.'!D221,'ცვლილ. საკუთ.'!E221)</f>
        <v>0</v>
      </c>
      <c r="E221" s="10">
        <f>SUM('დამტკ. საკუთ.'!E221,'ცვლილ. საკუთ.'!F221)</f>
        <v>0</v>
      </c>
      <c r="F221" s="10">
        <f>SUM('დამტკ. საკუთ.'!F221,'ცვლილ. საკუთ.'!G221)</f>
        <v>0</v>
      </c>
      <c r="G221" s="10">
        <f>SUM('დამტკ. საკუთ.'!G221,'ცვლილ. საკუთ.'!H221)</f>
        <v>0</v>
      </c>
      <c r="H221" s="10">
        <f>SUM('დამტკ. საკუთ.'!H221,'ცვლილ. საკუთ.'!I221)</f>
        <v>0</v>
      </c>
      <c r="I221" s="10">
        <f t="shared" si="43"/>
        <v>0</v>
      </c>
      <c r="J221" s="10">
        <f t="shared" si="44"/>
        <v>0</v>
      </c>
      <c r="K221" s="10">
        <v>0</v>
      </c>
    </row>
    <row r="222" spans="1:11" x14ac:dyDescent="0.25">
      <c r="A222" t="str">
        <f t="shared" si="42"/>
        <v>b</v>
      </c>
      <c r="B222" s="8"/>
      <c r="C222" s="9" t="s">
        <v>12</v>
      </c>
      <c r="D222" s="10">
        <f>SUM('დამტკ. საკუთ.'!D222,'ცვლილ. საკუთ.'!E222)</f>
        <v>0</v>
      </c>
      <c r="E222" s="10">
        <f>SUM('დამტკ. საკუთ.'!E222,'ცვლილ. საკუთ.'!F222)</f>
        <v>0</v>
      </c>
      <c r="F222" s="10">
        <f>SUM('დამტკ. საკუთ.'!F222,'ცვლილ. საკუთ.'!G222)</f>
        <v>0</v>
      </c>
      <c r="G222" s="10">
        <f>SUM('დამტკ. საკუთ.'!G222,'ცვლილ. საკუთ.'!H222)</f>
        <v>0</v>
      </c>
      <c r="H222" s="10">
        <f>SUM('დამტკ. საკუთ.'!H222,'ცვლილ. საკუთ.'!I222)</f>
        <v>0</v>
      </c>
      <c r="I222" s="10">
        <f t="shared" si="43"/>
        <v>0</v>
      </c>
      <c r="J222" s="10">
        <f t="shared" si="44"/>
        <v>0</v>
      </c>
      <c r="K222" s="10">
        <v>0</v>
      </c>
    </row>
    <row r="223" spans="1:11" x14ac:dyDescent="0.25">
      <c r="A223" t="str">
        <f t="shared" si="42"/>
        <v>b</v>
      </c>
      <c r="B223" s="8"/>
      <c r="C223" s="9" t="s">
        <v>13</v>
      </c>
      <c r="D223" s="10">
        <f>SUM('დამტკ. საკუთ.'!D223,'ცვლილ. საკუთ.'!E223)</f>
        <v>0</v>
      </c>
      <c r="E223" s="10">
        <f>SUM('დამტკ. საკუთ.'!E223,'ცვლილ. საკუთ.'!F223)</f>
        <v>0</v>
      </c>
      <c r="F223" s="10">
        <f>SUM('დამტკ. საკუთ.'!F223,'ცვლილ. საკუთ.'!G223)</f>
        <v>0</v>
      </c>
      <c r="G223" s="10">
        <f>SUM('დამტკ. საკუთ.'!G223,'ცვლილ. საკუთ.'!H223)</f>
        <v>0</v>
      </c>
      <c r="H223" s="10">
        <f>SUM('დამტკ. საკუთ.'!H223,'ცვლილ. საკუთ.'!I223)</f>
        <v>0</v>
      </c>
      <c r="I223" s="10">
        <f t="shared" si="43"/>
        <v>0</v>
      </c>
      <c r="J223" s="10">
        <f t="shared" si="44"/>
        <v>0</v>
      </c>
      <c r="K223" s="10">
        <v>0</v>
      </c>
    </row>
    <row r="224" spans="1:11" x14ac:dyDescent="0.25">
      <c r="A224" t="str">
        <f t="shared" si="42"/>
        <v>b</v>
      </c>
      <c r="B224" s="8"/>
      <c r="C224" s="9" t="s">
        <v>14</v>
      </c>
      <c r="D224" s="10">
        <f>SUM('დამტკ. საკუთ.'!D224,'ცვლილ. საკუთ.'!E224)</f>
        <v>0</v>
      </c>
      <c r="E224" s="10">
        <f>SUM('დამტკ. საკუთ.'!E224,'ცვლილ. საკუთ.'!F224)</f>
        <v>0</v>
      </c>
      <c r="F224" s="10">
        <f>SUM('დამტკ. საკუთ.'!F224,'ცვლილ. საკუთ.'!G224)</f>
        <v>0</v>
      </c>
      <c r="G224" s="10">
        <f>SUM('დამტკ. საკუთ.'!G224,'ცვლილ. საკუთ.'!H224)</f>
        <v>0</v>
      </c>
      <c r="H224" s="10">
        <f>SUM('დამტკ. საკუთ.'!H224,'ცვლილ. საკუთ.'!I224)</f>
        <v>0</v>
      </c>
      <c r="I224" s="10">
        <f t="shared" si="43"/>
        <v>0</v>
      </c>
      <c r="J224" s="10">
        <f t="shared" si="44"/>
        <v>0</v>
      </c>
      <c r="K224" s="10">
        <v>0</v>
      </c>
    </row>
    <row r="225" spans="1:11" x14ac:dyDescent="0.25">
      <c r="A225" t="str">
        <f t="shared" si="42"/>
        <v>b</v>
      </c>
      <c r="B225" s="8"/>
      <c r="C225" s="9" t="s">
        <v>15</v>
      </c>
      <c r="D225" s="10">
        <f>SUM('დამტკ. საკუთ.'!D225,'ცვლილ. საკუთ.'!E225)</f>
        <v>0</v>
      </c>
      <c r="E225" s="10">
        <f>SUM('დამტკ. საკუთ.'!E225,'ცვლილ. საკუთ.'!F225)</f>
        <v>0</v>
      </c>
      <c r="F225" s="10">
        <f>SUM('დამტკ. საკუთ.'!F225,'ცვლილ. საკუთ.'!G225)</f>
        <v>0</v>
      </c>
      <c r="G225" s="10">
        <f>SUM('დამტკ. საკუთ.'!G225,'ცვლილ. საკუთ.'!H225)</f>
        <v>0</v>
      </c>
      <c r="H225" s="10">
        <f>SUM('დამტკ. საკუთ.'!H225,'ცვლილ. საკუთ.'!I225)</f>
        <v>0</v>
      </c>
      <c r="I225" s="10">
        <f t="shared" si="43"/>
        <v>0</v>
      </c>
      <c r="J225" s="10">
        <f t="shared" si="44"/>
        <v>0</v>
      </c>
      <c r="K225" s="10">
        <v>0</v>
      </c>
    </row>
    <row r="226" spans="1:11" x14ac:dyDescent="0.25">
      <c r="A226" t="str">
        <f t="shared" si="42"/>
        <v>b</v>
      </c>
      <c r="B226" s="8"/>
      <c r="C226" s="9" t="s">
        <v>16</v>
      </c>
      <c r="D226" s="10">
        <f>SUM('დამტკ. საკუთ.'!D226,'ცვლილ. საკუთ.'!E226)</f>
        <v>0</v>
      </c>
      <c r="E226" s="10">
        <f>SUM('დამტკ. საკუთ.'!E226,'ცვლილ. საკუთ.'!F226)</f>
        <v>0</v>
      </c>
      <c r="F226" s="10">
        <f>SUM('დამტკ. საკუთ.'!F226,'ცვლილ. საკუთ.'!G226)</f>
        <v>0</v>
      </c>
      <c r="G226" s="10">
        <f>SUM('დამტკ. საკუთ.'!G226,'ცვლილ. საკუთ.'!H226)</f>
        <v>0</v>
      </c>
      <c r="H226" s="10">
        <f>SUM('დამტკ. საკუთ.'!H226,'ცვლილ. საკუთ.'!I226)</f>
        <v>0</v>
      </c>
      <c r="I226" s="10">
        <f t="shared" si="43"/>
        <v>0</v>
      </c>
      <c r="J226" s="10">
        <f t="shared" si="44"/>
        <v>0</v>
      </c>
      <c r="K226" s="10">
        <v>0</v>
      </c>
    </row>
    <row r="227" spans="1:11" x14ac:dyDescent="0.25">
      <c r="A227" t="str">
        <f t="shared" si="42"/>
        <v>b</v>
      </c>
      <c r="B227" s="8"/>
      <c r="C227" s="9" t="s">
        <v>17</v>
      </c>
      <c r="D227" s="10">
        <f>SUM('დამტკ. საკუთ.'!D227,'ცვლილ. საკუთ.'!E227)</f>
        <v>0</v>
      </c>
      <c r="E227" s="10">
        <f>SUM('დამტკ. საკუთ.'!E227,'ცვლილ. საკუთ.'!F227)</f>
        <v>0</v>
      </c>
      <c r="F227" s="10">
        <f>SUM('დამტკ. საკუთ.'!F227,'ცვლილ. საკუთ.'!G227)</f>
        <v>0</v>
      </c>
      <c r="G227" s="10">
        <f>SUM('დამტკ. საკუთ.'!G227,'ცვლილ. საკუთ.'!H227)</f>
        <v>0</v>
      </c>
      <c r="H227" s="10">
        <f>SUM('დამტკ. საკუთ.'!H227,'ცვლილ. საკუთ.'!I227)</f>
        <v>0</v>
      </c>
      <c r="I227" s="10">
        <f t="shared" si="43"/>
        <v>0</v>
      </c>
      <c r="J227" s="10">
        <f t="shared" si="44"/>
        <v>0</v>
      </c>
      <c r="K227" s="10">
        <v>0</v>
      </c>
    </row>
    <row r="228" spans="1:11" x14ac:dyDescent="0.25">
      <c r="A228" t="str">
        <f t="shared" si="42"/>
        <v>b</v>
      </c>
      <c r="B228" s="5"/>
      <c r="C228" s="6" t="s">
        <v>18</v>
      </c>
      <c r="D228" s="7">
        <f>SUM('დამტკ. საკუთ.'!D228,'ცვლილ. საკუთ.'!E228)</f>
        <v>0</v>
      </c>
      <c r="E228" s="7">
        <f>SUM('დამტკ. საკუთ.'!E228,'ცვლილ. საკუთ.'!F228)</f>
        <v>0</v>
      </c>
      <c r="F228" s="7">
        <f>SUM('დამტკ. საკუთ.'!F228,'ცვლილ. საკუთ.'!G228)</f>
        <v>0</v>
      </c>
      <c r="G228" s="7">
        <f>SUM('დამტკ. საკუთ.'!G228,'ცვლილ. საკუთ.'!H228)</f>
        <v>0</v>
      </c>
      <c r="H228" s="7">
        <f>SUM('დამტკ. საკუთ.'!H228,'ცვლილ. საკუთ.'!I228)</f>
        <v>0</v>
      </c>
      <c r="I228" s="7">
        <f t="shared" si="43"/>
        <v>0</v>
      </c>
      <c r="J228" s="7">
        <f t="shared" si="44"/>
        <v>0</v>
      </c>
      <c r="K228" s="7">
        <v>0</v>
      </c>
    </row>
    <row r="229" spans="1:11" x14ac:dyDescent="0.25">
      <c r="A229" t="str">
        <f t="shared" si="42"/>
        <v>b</v>
      </c>
      <c r="B229" s="5"/>
      <c r="C229" s="6" t="s">
        <v>19</v>
      </c>
      <c r="D229" s="7">
        <f>SUM('დამტკ. საკუთ.'!D229,'ცვლილ. საკუთ.'!E229)</f>
        <v>0</v>
      </c>
      <c r="E229" s="7">
        <f>SUM('დამტკ. საკუთ.'!E229,'ცვლილ. საკუთ.'!F229)</f>
        <v>0</v>
      </c>
      <c r="F229" s="7">
        <f>SUM('დამტკ. საკუთ.'!F229,'ცვლილ. საკუთ.'!G229)</f>
        <v>0</v>
      </c>
      <c r="G229" s="7">
        <f>SUM('დამტკ. საკუთ.'!G229,'ცვლილ. საკუთ.'!H229)</f>
        <v>0</v>
      </c>
      <c r="H229" s="7">
        <f>SUM('დამტკ. საკუთ.'!H229,'ცვლილ. საკუთ.'!I229)</f>
        <v>0</v>
      </c>
      <c r="I229" s="7">
        <f t="shared" si="43"/>
        <v>0</v>
      </c>
      <c r="J229" s="7">
        <f t="shared" si="44"/>
        <v>0</v>
      </c>
      <c r="K229" s="7">
        <v>0</v>
      </c>
    </row>
    <row r="230" spans="1:11" ht="15.75" thickBot="1" x14ac:dyDescent="0.3">
      <c r="A230" t="str">
        <f t="shared" si="42"/>
        <v>b</v>
      </c>
      <c r="B230" s="11"/>
      <c r="C230" s="12" t="s">
        <v>20</v>
      </c>
      <c r="D230" s="13">
        <f>SUM('დამტკ. საკუთ.'!D230,'ცვლილ. საკუთ.'!E230)</f>
        <v>0</v>
      </c>
      <c r="E230" s="13">
        <f>SUM('დამტკ. საკუთ.'!E230,'ცვლილ. საკუთ.'!F230)</f>
        <v>0</v>
      </c>
      <c r="F230" s="13">
        <f>SUM('დამტკ. საკუთ.'!F230,'ცვლილ. საკუთ.'!G230)</f>
        <v>0</v>
      </c>
      <c r="G230" s="13">
        <f>SUM('დამტკ. საკუთ.'!G230,'ცვლილ. საკუთ.'!H230)</f>
        <v>0</v>
      </c>
      <c r="H230" s="13">
        <f>SUM('დამტკ. საკუთ.'!H230,'ცვლილ. საკუთ.'!I230)</f>
        <v>0</v>
      </c>
      <c r="I230" s="13">
        <f t="shared" si="43"/>
        <v>0</v>
      </c>
      <c r="J230" s="13">
        <f t="shared" si="44"/>
        <v>0</v>
      </c>
      <c r="K230" s="13">
        <v>0</v>
      </c>
    </row>
    <row r="231" spans="1:11" ht="31.5" thickTop="1" thickBot="1" x14ac:dyDescent="0.3">
      <c r="A231" t="str">
        <f t="shared" si="42"/>
        <v>b</v>
      </c>
      <c r="B231" s="3" t="s">
        <v>56</v>
      </c>
      <c r="C231" s="14" t="s">
        <v>57</v>
      </c>
      <c r="D231" s="4">
        <f>SUM('დამტკ. საკუთ.'!D231,'ცვლილ. საკუთ.'!E231)</f>
        <v>0</v>
      </c>
      <c r="E231" s="4">
        <f>SUM('დამტკ. საკუთ.'!E231,'ცვლილ. საკუთ.'!F231)</f>
        <v>0</v>
      </c>
      <c r="F231" s="4">
        <f>SUM('დამტკ. საკუთ.'!F231,'ცვლილ. საკუთ.'!G231)</f>
        <v>0</v>
      </c>
      <c r="G231" s="4">
        <f>SUM('დამტკ. საკუთ.'!G231,'ცვლილ. საკუთ.'!H231)</f>
        <v>0</v>
      </c>
      <c r="H231" s="4">
        <f>SUM('დამტკ. საკუთ.'!H231,'ცვლილ. საკუთ.'!I231)</f>
        <v>0</v>
      </c>
      <c r="I231" s="4">
        <f t="shared" si="43"/>
        <v>0</v>
      </c>
      <c r="J231" s="4">
        <f t="shared" si="44"/>
        <v>0</v>
      </c>
      <c r="K231" s="4">
        <f t="shared" ref="K231" si="50">SUM(K232,K240,K241,K242)</f>
        <v>0</v>
      </c>
    </row>
    <row r="232" spans="1:11" ht="15.75" thickTop="1" x14ac:dyDescent="0.25">
      <c r="A232" t="str">
        <f t="shared" si="42"/>
        <v>b</v>
      </c>
      <c r="B232" s="5"/>
      <c r="C232" s="6" t="s">
        <v>10</v>
      </c>
      <c r="D232" s="7">
        <f>SUM('დამტკ. საკუთ.'!D232,'ცვლილ. საკუთ.'!E232)</f>
        <v>0</v>
      </c>
      <c r="E232" s="7">
        <f>SUM('დამტკ. საკუთ.'!E232,'ცვლილ. საკუთ.'!F232)</f>
        <v>0</v>
      </c>
      <c r="F232" s="7">
        <f>SUM('დამტკ. საკუთ.'!F232,'ცვლილ. საკუთ.'!G232)</f>
        <v>0</v>
      </c>
      <c r="G232" s="7">
        <f>SUM('დამტკ. საკუთ.'!G232,'ცვლილ. საკუთ.'!H232)</f>
        <v>0</v>
      </c>
      <c r="H232" s="7">
        <f>SUM('დამტკ. საკუთ.'!H232,'ცვლილ. საკუთ.'!I232)</f>
        <v>0</v>
      </c>
      <c r="I232" s="7">
        <f t="shared" si="43"/>
        <v>0</v>
      </c>
      <c r="J232" s="7">
        <f t="shared" si="44"/>
        <v>0</v>
      </c>
      <c r="K232" s="7">
        <f t="shared" ref="K232" si="51">SUM(K233:K239)</f>
        <v>0</v>
      </c>
    </row>
    <row r="233" spans="1:11" x14ac:dyDescent="0.25">
      <c r="A233" t="str">
        <f t="shared" si="42"/>
        <v>b</v>
      </c>
      <c r="B233" s="8"/>
      <c r="C233" s="9" t="s">
        <v>11</v>
      </c>
      <c r="D233" s="10">
        <f>SUM('დამტკ. საკუთ.'!D233,'ცვლილ. საკუთ.'!E233)</f>
        <v>0</v>
      </c>
      <c r="E233" s="10">
        <f>SUM('დამტკ. საკუთ.'!E233,'ცვლილ. საკუთ.'!F233)</f>
        <v>0</v>
      </c>
      <c r="F233" s="10">
        <f>SUM('დამტკ. საკუთ.'!F233,'ცვლილ. საკუთ.'!G233)</f>
        <v>0</v>
      </c>
      <c r="G233" s="10">
        <f>SUM('დამტკ. საკუთ.'!G233,'ცვლილ. საკუთ.'!H233)</f>
        <v>0</v>
      </c>
      <c r="H233" s="10">
        <f>SUM('დამტკ. საკუთ.'!H233,'ცვლილ. საკუთ.'!I233)</f>
        <v>0</v>
      </c>
      <c r="I233" s="10">
        <f t="shared" si="43"/>
        <v>0</v>
      </c>
      <c r="J233" s="10">
        <f t="shared" si="44"/>
        <v>0</v>
      </c>
      <c r="K233" s="10">
        <v>0</v>
      </c>
    </row>
    <row r="234" spans="1:11" x14ac:dyDescent="0.25">
      <c r="A234" t="str">
        <f t="shared" si="42"/>
        <v>b</v>
      </c>
      <c r="B234" s="8"/>
      <c r="C234" s="9" t="s">
        <v>12</v>
      </c>
      <c r="D234" s="10">
        <f>SUM('დამტკ. საკუთ.'!D234,'ცვლილ. საკუთ.'!E234)</f>
        <v>0</v>
      </c>
      <c r="E234" s="10">
        <f>SUM('დამტკ. საკუთ.'!E234,'ცვლილ. საკუთ.'!F234)</f>
        <v>0</v>
      </c>
      <c r="F234" s="10">
        <f>SUM('დამტკ. საკუთ.'!F234,'ცვლილ. საკუთ.'!G234)</f>
        <v>0</v>
      </c>
      <c r="G234" s="10">
        <f>SUM('დამტკ. საკუთ.'!G234,'ცვლილ. საკუთ.'!H234)</f>
        <v>0</v>
      </c>
      <c r="H234" s="10">
        <f>SUM('დამტკ. საკუთ.'!H234,'ცვლილ. საკუთ.'!I234)</f>
        <v>0</v>
      </c>
      <c r="I234" s="10">
        <f t="shared" si="43"/>
        <v>0</v>
      </c>
      <c r="J234" s="10">
        <f t="shared" si="44"/>
        <v>0</v>
      </c>
      <c r="K234" s="10">
        <v>0</v>
      </c>
    </row>
    <row r="235" spans="1:11" x14ac:dyDescent="0.25">
      <c r="A235" t="str">
        <f t="shared" si="42"/>
        <v>b</v>
      </c>
      <c r="B235" s="8"/>
      <c r="C235" s="9" t="s">
        <v>13</v>
      </c>
      <c r="D235" s="10">
        <f>SUM('დამტკ. საკუთ.'!D235,'ცვლილ. საკუთ.'!E235)</f>
        <v>0</v>
      </c>
      <c r="E235" s="10">
        <f>SUM('დამტკ. საკუთ.'!E235,'ცვლილ. საკუთ.'!F235)</f>
        <v>0</v>
      </c>
      <c r="F235" s="10">
        <f>SUM('დამტკ. საკუთ.'!F235,'ცვლილ. საკუთ.'!G235)</f>
        <v>0</v>
      </c>
      <c r="G235" s="10">
        <f>SUM('დამტკ. საკუთ.'!G235,'ცვლილ. საკუთ.'!H235)</f>
        <v>0</v>
      </c>
      <c r="H235" s="10">
        <f>SUM('დამტკ. საკუთ.'!H235,'ცვლილ. საკუთ.'!I235)</f>
        <v>0</v>
      </c>
      <c r="I235" s="10">
        <f t="shared" si="43"/>
        <v>0</v>
      </c>
      <c r="J235" s="10">
        <f t="shared" si="44"/>
        <v>0</v>
      </c>
      <c r="K235" s="10">
        <v>0</v>
      </c>
    </row>
    <row r="236" spans="1:11" x14ac:dyDescent="0.25">
      <c r="A236" t="str">
        <f t="shared" si="42"/>
        <v>b</v>
      </c>
      <c r="B236" s="8"/>
      <c r="C236" s="9" t="s">
        <v>14</v>
      </c>
      <c r="D236" s="10">
        <f>SUM('დამტკ. საკუთ.'!D236,'ცვლილ. საკუთ.'!E236)</f>
        <v>0</v>
      </c>
      <c r="E236" s="10">
        <f>SUM('დამტკ. საკუთ.'!E236,'ცვლილ. საკუთ.'!F236)</f>
        <v>0</v>
      </c>
      <c r="F236" s="10">
        <f>SUM('დამტკ. საკუთ.'!F236,'ცვლილ. საკუთ.'!G236)</f>
        <v>0</v>
      </c>
      <c r="G236" s="10">
        <f>SUM('დამტკ. საკუთ.'!G236,'ცვლილ. საკუთ.'!H236)</f>
        <v>0</v>
      </c>
      <c r="H236" s="10">
        <f>SUM('დამტკ. საკუთ.'!H236,'ცვლილ. საკუთ.'!I236)</f>
        <v>0</v>
      </c>
      <c r="I236" s="10">
        <f t="shared" si="43"/>
        <v>0</v>
      </c>
      <c r="J236" s="10">
        <f t="shared" si="44"/>
        <v>0</v>
      </c>
      <c r="K236" s="10">
        <v>0</v>
      </c>
    </row>
    <row r="237" spans="1:11" x14ac:dyDescent="0.25">
      <c r="A237" t="str">
        <f t="shared" si="42"/>
        <v>b</v>
      </c>
      <c r="B237" s="8"/>
      <c r="C237" s="9" t="s">
        <v>15</v>
      </c>
      <c r="D237" s="10">
        <f>SUM('დამტკ. საკუთ.'!D237,'ცვლილ. საკუთ.'!E237)</f>
        <v>0</v>
      </c>
      <c r="E237" s="10">
        <f>SUM('დამტკ. საკუთ.'!E237,'ცვლილ. საკუთ.'!F237)</f>
        <v>0</v>
      </c>
      <c r="F237" s="10">
        <f>SUM('დამტკ. საკუთ.'!F237,'ცვლილ. საკუთ.'!G237)</f>
        <v>0</v>
      </c>
      <c r="G237" s="10">
        <f>SUM('დამტკ. საკუთ.'!G237,'ცვლილ. საკუთ.'!H237)</f>
        <v>0</v>
      </c>
      <c r="H237" s="10">
        <f>SUM('დამტკ. საკუთ.'!H237,'ცვლილ. საკუთ.'!I237)</f>
        <v>0</v>
      </c>
      <c r="I237" s="10">
        <f t="shared" si="43"/>
        <v>0</v>
      </c>
      <c r="J237" s="10">
        <f t="shared" si="44"/>
        <v>0</v>
      </c>
      <c r="K237" s="10">
        <v>0</v>
      </c>
    </row>
    <row r="238" spans="1:11" x14ac:dyDescent="0.25">
      <c r="A238" t="str">
        <f t="shared" si="42"/>
        <v>b</v>
      </c>
      <c r="B238" s="8"/>
      <c r="C238" s="9" t="s">
        <v>16</v>
      </c>
      <c r="D238" s="10">
        <f>SUM('დამტკ. საკუთ.'!D238,'ცვლილ. საკუთ.'!E238)</f>
        <v>0</v>
      </c>
      <c r="E238" s="10">
        <f>SUM('დამტკ. საკუთ.'!E238,'ცვლილ. საკუთ.'!F238)</f>
        <v>0</v>
      </c>
      <c r="F238" s="10">
        <f>SUM('დამტკ. საკუთ.'!F238,'ცვლილ. საკუთ.'!G238)</f>
        <v>0</v>
      </c>
      <c r="G238" s="10">
        <f>SUM('დამტკ. საკუთ.'!G238,'ცვლილ. საკუთ.'!H238)</f>
        <v>0</v>
      </c>
      <c r="H238" s="10">
        <f>SUM('დამტკ. საკუთ.'!H238,'ცვლილ. საკუთ.'!I238)</f>
        <v>0</v>
      </c>
      <c r="I238" s="10">
        <f t="shared" si="43"/>
        <v>0</v>
      </c>
      <c r="J238" s="10">
        <f t="shared" si="44"/>
        <v>0</v>
      </c>
      <c r="K238" s="10">
        <v>0</v>
      </c>
    </row>
    <row r="239" spans="1:11" x14ac:dyDescent="0.25">
      <c r="A239" t="str">
        <f t="shared" si="42"/>
        <v>b</v>
      </c>
      <c r="B239" s="8"/>
      <c r="C239" s="9" t="s">
        <v>17</v>
      </c>
      <c r="D239" s="10">
        <f>SUM('დამტკ. საკუთ.'!D239,'ცვლილ. საკუთ.'!E239)</f>
        <v>0</v>
      </c>
      <c r="E239" s="10">
        <f>SUM('დამტკ. საკუთ.'!E239,'ცვლილ. საკუთ.'!F239)</f>
        <v>0</v>
      </c>
      <c r="F239" s="10">
        <f>SUM('დამტკ. საკუთ.'!F239,'ცვლილ. საკუთ.'!G239)</f>
        <v>0</v>
      </c>
      <c r="G239" s="10">
        <f>SUM('დამტკ. საკუთ.'!G239,'ცვლილ. საკუთ.'!H239)</f>
        <v>0</v>
      </c>
      <c r="H239" s="10">
        <f>SUM('დამტკ. საკუთ.'!H239,'ცვლილ. საკუთ.'!I239)</f>
        <v>0</v>
      </c>
      <c r="I239" s="10">
        <f t="shared" si="43"/>
        <v>0</v>
      </c>
      <c r="J239" s="10">
        <f t="shared" si="44"/>
        <v>0</v>
      </c>
      <c r="K239" s="10">
        <v>0</v>
      </c>
    </row>
    <row r="240" spans="1:11" x14ac:dyDescent="0.25">
      <c r="A240" t="str">
        <f t="shared" si="42"/>
        <v>b</v>
      </c>
      <c r="B240" s="5"/>
      <c r="C240" s="6" t="s">
        <v>18</v>
      </c>
      <c r="D240" s="7">
        <f>SUM('დამტკ. საკუთ.'!D240,'ცვლილ. საკუთ.'!E240)</f>
        <v>0</v>
      </c>
      <c r="E240" s="7">
        <f>SUM('დამტკ. საკუთ.'!E240,'ცვლილ. საკუთ.'!F240)</f>
        <v>0</v>
      </c>
      <c r="F240" s="7">
        <f>SUM('დამტკ. საკუთ.'!F240,'ცვლილ. საკუთ.'!G240)</f>
        <v>0</v>
      </c>
      <c r="G240" s="7">
        <f>SUM('დამტკ. საკუთ.'!G240,'ცვლილ. საკუთ.'!H240)</f>
        <v>0</v>
      </c>
      <c r="H240" s="7">
        <f>SUM('დამტკ. საკუთ.'!H240,'ცვლილ. საკუთ.'!I240)</f>
        <v>0</v>
      </c>
      <c r="I240" s="7">
        <f t="shared" si="43"/>
        <v>0</v>
      </c>
      <c r="J240" s="7">
        <f t="shared" si="44"/>
        <v>0</v>
      </c>
      <c r="K240" s="7">
        <v>0</v>
      </c>
    </row>
    <row r="241" spans="1:11" x14ac:dyDescent="0.25">
      <c r="A241" t="str">
        <f t="shared" si="42"/>
        <v>b</v>
      </c>
      <c r="B241" s="5"/>
      <c r="C241" s="6" t="s">
        <v>19</v>
      </c>
      <c r="D241" s="7">
        <f>SUM('დამტკ. საკუთ.'!D241,'ცვლილ. საკუთ.'!E241)</f>
        <v>0</v>
      </c>
      <c r="E241" s="7">
        <f>SUM('დამტკ. საკუთ.'!E241,'ცვლილ. საკუთ.'!F241)</f>
        <v>0</v>
      </c>
      <c r="F241" s="7">
        <f>SUM('დამტკ. საკუთ.'!F241,'ცვლილ. საკუთ.'!G241)</f>
        <v>0</v>
      </c>
      <c r="G241" s="7">
        <f>SUM('დამტკ. საკუთ.'!G241,'ცვლილ. საკუთ.'!H241)</f>
        <v>0</v>
      </c>
      <c r="H241" s="7">
        <f>SUM('დამტკ. საკუთ.'!H241,'ცვლილ. საკუთ.'!I241)</f>
        <v>0</v>
      </c>
      <c r="I241" s="7">
        <f t="shared" si="43"/>
        <v>0</v>
      </c>
      <c r="J241" s="7">
        <f t="shared" si="44"/>
        <v>0</v>
      </c>
      <c r="K241" s="7">
        <v>0</v>
      </c>
    </row>
    <row r="242" spans="1:11" ht="15.75" thickBot="1" x14ac:dyDescent="0.3">
      <c r="A242" t="str">
        <f t="shared" si="42"/>
        <v>b</v>
      </c>
      <c r="B242" s="11"/>
      <c r="C242" s="12" t="s">
        <v>20</v>
      </c>
      <c r="D242" s="13">
        <f>SUM('დამტკ. საკუთ.'!D242,'ცვლილ. საკუთ.'!E242)</f>
        <v>0</v>
      </c>
      <c r="E242" s="13">
        <f>SUM('დამტკ. საკუთ.'!E242,'ცვლილ. საკუთ.'!F242)</f>
        <v>0</v>
      </c>
      <c r="F242" s="13">
        <f>SUM('დამტკ. საკუთ.'!F242,'ცვლილ. საკუთ.'!G242)</f>
        <v>0</v>
      </c>
      <c r="G242" s="13">
        <f>SUM('დამტკ. საკუთ.'!G242,'ცვლილ. საკუთ.'!H242)</f>
        <v>0</v>
      </c>
      <c r="H242" s="13">
        <f>SUM('დამტკ. საკუთ.'!H242,'ცვლილ. საკუთ.'!I242)</f>
        <v>0</v>
      </c>
      <c r="I242" s="13">
        <f t="shared" si="43"/>
        <v>0</v>
      </c>
      <c r="J242" s="13">
        <f t="shared" si="44"/>
        <v>0</v>
      </c>
      <c r="K242" s="13">
        <v>0</v>
      </c>
    </row>
    <row r="243" spans="1:11" ht="46.5" thickTop="1" thickBot="1" x14ac:dyDescent="0.3">
      <c r="A243" t="str">
        <f t="shared" si="42"/>
        <v>a</v>
      </c>
      <c r="B243" s="3" t="s">
        <v>58</v>
      </c>
      <c r="C243" s="14" t="s">
        <v>59</v>
      </c>
      <c r="D243" s="4">
        <f>SUM('დამტკ. საკუთ.'!D243,'ცვლილ. საკუთ.'!E243)</f>
        <v>28300</v>
      </c>
      <c r="E243" s="4">
        <f>SUM('დამტკ. საკუთ.'!E243,'ცვლილ. საკუთ.'!F243)</f>
        <v>6500</v>
      </c>
      <c r="F243" s="4">
        <f>SUM('დამტკ. საკუთ.'!F243,'ცვლილ. საკუთ.'!G243)</f>
        <v>9000</v>
      </c>
      <c r="G243" s="4">
        <f>SUM('დამტკ. საკუთ.'!G243,'ცვლილ. საკუთ.'!H243)</f>
        <v>7000</v>
      </c>
      <c r="H243" s="4">
        <f>SUM('დამტკ. საკუთ.'!H243,'ცვლილ. საკუთ.'!I243)</f>
        <v>5800</v>
      </c>
      <c r="I243" s="4">
        <f t="shared" si="43"/>
        <v>15500</v>
      </c>
      <c r="J243" s="4">
        <f t="shared" si="44"/>
        <v>22500</v>
      </c>
      <c r="K243" s="4">
        <f t="shared" ref="K243" si="52">SUM(K244,K252,K253,K254)</f>
        <v>0</v>
      </c>
    </row>
    <row r="244" spans="1:11" ht="15.75" thickTop="1" x14ac:dyDescent="0.25">
      <c r="A244" t="str">
        <f t="shared" si="42"/>
        <v>a</v>
      </c>
      <c r="B244" s="5"/>
      <c r="C244" s="6" t="s">
        <v>10</v>
      </c>
      <c r="D244" s="7">
        <f>SUM('დამტკ. საკუთ.'!D244,'ცვლილ. საკუთ.'!E244)</f>
        <v>25300</v>
      </c>
      <c r="E244" s="7">
        <f>SUM('დამტკ. საკუთ.'!E244,'ცვლილ. საკუთ.'!F244)</f>
        <v>6500</v>
      </c>
      <c r="F244" s="7">
        <f>SUM('დამტკ. საკუთ.'!F244,'ცვლილ. საკუთ.'!G244)</f>
        <v>6500</v>
      </c>
      <c r="G244" s="7">
        <f>SUM('დამტკ. საკუთ.'!G244,'ცვლილ. საკუთ.'!H244)</f>
        <v>6500</v>
      </c>
      <c r="H244" s="7">
        <f>SUM('დამტკ. საკუთ.'!H244,'ცვლილ. საკუთ.'!I244)</f>
        <v>5800</v>
      </c>
      <c r="I244" s="7">
        <f t="shared" si="43"/>
        <v>13000</v>
      </c>
      <c r="J244" s="7">
        <f t="shared" si="44"/>
        <v>19500</v>
      </c>
      <c r="K244" s="7">
        <f t="shared" ref="K244" si="53">SUM(K245:K251)</f>
        <v>0</v>
      </c>
    </row>
    <row r="245" spans="1:11" x14ac:dyDescent="0.25">
      <c r="A245" t="str">
        <f t="shared" si="42"/>
        <v>b</v>
      </c>
      <c r="B245" s="8"/>
      <c r="C245" s="9" t="s">
        <v>11</v>
      </c>
      <c r="D245" s="10">
        <f>SUM('დამტკ. საკუთ.'!D245,'ცვლილ. საკუთ.'!E245)</f>
        <v>0</v>
      </c>
      <c r="E245" s="10">
        <f>SUM('დამტკ. საკუთ.'!E245,'ცვლილ. საკუთ.'!F245)</f>
        <v>0</v>
      </c>
      <c r="F245" s="10">
        <f>SUM('დამტკ. საკუთ.'!F245,'ცვლილ. საკუთ.'!G245)</f>
        <v>0</v>
      </c>
      <c r="G245" s="10">
        <f>SUM('დამტკ. საკუთ.'!G245,'ცვლილ. საკუთ.'!H245)</f>
        <v>0</v>
      </c>
      <c r="H245" s="10">
        <f>SUM('დამტკ. საკუთ.'!H245,'ცვლილ. საკუთ.'!I245)</f>
        <v>0</v>
      </c>
      <c r="I245" s="10">
        <f t="shared" si="43"/>
        <v>0</v>
      </c>
      <c r="J245" s="10">
        <f t="shared" si="44"/>
        <v>0</v>
      </c>
      <c r="K245" s="10">
        <v>0</v>
      </c>
    </row>
    <row r="246" spans="1:11" x14ac:dyDescent="0.25">
      <c r="A246" t="str">
        <f t="shared" si="42"/>
        <v>a</v>
      </c>
      <c r="B246" s="8"/>
      <c r="C246" s="9" t="s">
        <v>12</v>
      </c>
      <c r="D246" s="10">
        <f>SUM('დამტკ. საკუთ.'!D246,'ცვლილ. საკუთ.'!E246)</f>
        <v>17000</v>
      </c>
      <c r="E246" s="10">
        <f>SUM('დამტკ. საკუთ.'!E246,'ცვლილ. საკუთ.'!F246)</f>
        <v>3000</v>
      </c>
      <c r="F246" s="10">
        <f>SUM('დამტკ. საკუთ.'!F246,'ცვლილ. საკუთ.'!G246)</f>
        <v>5000</v>
      </c>
      <c r="G246" s="10">
        <f>SUM('დამტკ. საკუთ.'!G246,'ცვლილ. საკუთ.'!H246)</f>
        <v>5000</v>
      </c>
      <c r="H246" s="10">
        <f>SUM('დამტკ. საკუთ.'!H246,'ცვლილ. საკუთ.'!I246)</f>
        <v>4000</v>
      </c>
      <c r="I246" s="10">
        <f t="shared" si="43"/>
        <v>8000</v>
      </c>
      <c r="J246" s="10">
        <f t="shared" si="44"/>
        <v>13000</v>
      </c>
      <c r="K246" s="10">
        <v>0</v>
      </c>
    </row>
    <row r="247" spans="1:11" x14ac:dyDescent="0.25">
      <c r="A247" t="str">
        <f t="shared" si="42"/>
        <v>b</v>
      </c>
      <c r="B247" s="8"/>
      <c r="C247" s="9" t="s">
        <v>13</v>
      </c>
      <c r="D247" s="10">
        <f>SUM('დამტკ. საკუთ.'!D247,'ცვლილ. საკუთ.'!E247)</f>
        <v>0</v>
      </c>
      <c r="E247" s="10">
        <f>SUM('დამტკ. საკუთ.'!E247,'ცვლილ. საკუთ.'!F247)</f>
        <v>0</v>
      </c>
      <c r="F247" s="10">
        <f>SUM('დამტკ. საკუთ.'!F247,'ცვლილ. საკუთ.'!G247)</f>
        <v>0</v>
      </c>
      <c r="G247" s="10">
        <f>SUM('დამტკ. საკუთ.'!G247,'ცვლილ. საკუთ.'!H247)</f>
        <v>0</v>
      </c>
      <c r="H247" s="10">
        <f>SUM('დამტკ. საკუთ.'!H247,'ცვლილ. საკუთ.'!I247)</f>
        <v>0</v>
      </c>
      <c r="I247" s="10">
        <f t="shared" si="43"/>
        <v>0</v>
      </c>
      <c r="J247" s="10">
        <f t="shared" si="44"/>
        <v>0</v>
      </c>
      <c r="K247" s="10">
        <v>0</v>
      </c>
    </row>
    <row r="248" spans="1:11" x14ac:dyDescent="0.25">
      <c r="A248" t="str">
        <f t="shared" si="42"/>
        <v>b</v>
      </c>
      <c r="B248" s="8"/>
      <c r="C248" s="9" t="s">
        <v>14</v>
      </c>
      <c r="D248" s="10">
        <f>SUM('დამტკ. საკუთ.'!D248,'ცვლილ. საკუთ.'!E248)</f>
        <v>0</v>
      </c>
      <c r="E248" s="10">
        <f>SUM('დამტკ. საკუთ.'!E248,'ცვლილ. საკუთ.'!F248)</f>
        <v>0</v>
      </c>
      <c r="F248" s="10">
        <f>SUM('დამტკ. საკუთ.'!F248,'ცვლილ. საკუთ.'!G248)</f>
        <v>0</v>
      </c>
      <c r="G248" s="10">
        <f>SUM('დამტკ. საკუთ.'!G248,'ცვლილ. საკუთ.'!H248)</f>
        <v>0</v>
      </c>
      <c r="H248" s="10">
        <f>SUM('დამტკ. საკუთ.'!H248,'ცვლილ. საკუთ.'!I248)</f>
        <v>0</v>
      </c>
      <c r="I248" s="10">
        <f t="shared" si="43"/>
        <v>0</v>
      </c>
      <c r="J248" s="10">
        <f t="shared" si="44"/>
        <v>0</v>
      </c>
      <c r="K248" s="10">
        <v>0</v>
      </c>
    </row>
    <row r="249" spans="1:11" x14ac:dyDescent="0.25">
      <c r="A249" t="str">
        <f t="shared" si="42"/>
        <v>b</v>
      </c>
      <c r="B249" s="8"/>
      <c r="C249" s="9" t="s">
        <v>15</v>
      </c>
      <c r="D249" s="10">
        <f>SUM('დამტკ. საკუთ.'!D249,'ცვლილ. საკუთ.'!E249)</f>
        <v>0</v>
      </c>
      <c r="E249" s="10">
        <f>SUM('დამტკ. საკუთ.'!E249,'ცვლილ. საკუთ.'!F249)</f>
        <v>0</v>
      </c>
      <c r="F249" s="10">
        <f>SUM('დამტკ. საკუთ.'!F249,'ცვლილ. საკუთ.'!G249)</f>
        <v>0</v>
      </c>
      <c r="G249" s="10">
        <f>SUM('დამტკ. საკუთ.'!G249,'ცვლილ. საკუთ.'!H249)</f>
        <v>0</v>
      </c>
      <c r="H249" s="10">
        <f>SUM('დამტკ. საკუთ.'!H249,'ცვლილ. საკუთ.'!I249)</f>
        <v>0</v>
      </c>
      <c r="I249" s="10">
        <f t="shared" si="43"/>
        <v>0</v>
      </c>
      <c r="J249" s="10">
        <f t="shared" si="44"/>
        <v>0</v>
      </c>
      <c r="K249" s="10">
        <v>0</v>
      </c>
    </row>
    <row r="250" spans="1:11" x14ac:dyDescent="0.25">
      <c r="A250" t="str">
        <f t="shared" si="42"/>
        <v>b</v>
      </c>
      <c r="B250" s="8"/>
      <c r="C250" s="9" t="s">
        <v>16</v>
      </c>
      <c r="D250" s="10">
        <f>SUM('დამტკ. საკუთ.'!D250,'ცვლილ. საკუთ.'!E250)</f>
        <v>0</v>
      </c>
      <c r="E250" s="10">
        <f>SUM('დამტკ. საკუთ.'!E250,'ცვლილ. საკუთ.'!F250)</f>
        <v>0</v>
      </c>
      <c r="F250" s="10">
        <f>SUM('დამტკ. საკუთ.'!F250,'ცვლილ. საკუთ.'!G250)</f>
        <v>0</v>
      </c>
      <c r="G250" s="10">
        <f>SUM('დამტკ. საკუთ.'!G250,'ცვლილ. საკუთ.'!H250)</f>
        <v>0</v>
      </c>
      <c r="H250" s="10">
        <f>SUM('დამტკ. საკუთ.'!H250,'ცვლილ. საკუთ.'!I250)</f>
        <v>0</v>
      </c>
      <c r="I250" s="10">
        <f t="shared" si="43"/>
        <v>0</v>
      </c>
      <c r="J250" s="10">
        <f t="shared" si="44"/>
        <v>0</v>
      </c>
      <c r="K250" s="10">
        <v>0</v>
      </c>
    </row>
    <row r="251" spans="1:11" x14ac:dyDescent="0.25">
      <c r="A251" t="str">
        <f t="shared" si="42"/>
        <v>a</v>
      </c>
      <c r="B251" s="8"/>
      <c r="C251" s="9" t="s">
        <v>17</v>
      </c>
      <c r="D251" s="10">
        <f>SUM('დამტკ. საკუთ.'!D251,'ცვლილ. საკუთ.'!E251)</f>
        <v>8300</v>
      </c>
      <c r="E251" s="10">
        <f>SUM('დამტკ. საკუთ.'!E251,'ცვლილ. საკუთ.'!F251)</f>
        <v>3500</v>
      </c>
      <c r="F251" s="10">
        <f>SUM('დამტკ. საკუთ.'!F251,'ცვლილ. საკუთ.'!G251)</f>
        <v>1500</v>
      </c>
      <c r="G251" s="10">
        <f>SUM('დამტკ. საკუთ.'!G251,'ცვლილ. საკუთ.'!H251)</f>
        <v>1500</v>
      </c>
      <c r="H251" s="10">
        <f>SUM('დამტკ. საკუთ.'!H251,'ცვლილ. საკუთ.'!I251)</f>
        <v>1800</v>
      </c>
      <c r="I251" s="10">
        <f t="shared" si="43"/>
        <v>5000</v>
      </c>
      <c r="J251" s="10">
        <f t="shared" si="44"/>
        <v>6500</v>
      </c>
      <c r="K251" s="10">
        <v>0</v>
      </c>
    </row>
    <row r="252" spans="1:11" x14ac:dyDescent="0.25">
      <c r="A252" t="str">
        <f t="shared" si="42"/>
        <v>a</v>
      </c>
      <c r="B252" s="5"/>
      <c r="C252" s="6" t="s">
        <v>18</v>
      </c>
      <c r="D252" s="7">
        <f>SUM('დამტკ. საკუთ.'!D252,'ცვლილ. საკუთ.'!E252)</f>
        <v>3000</v>
      </c>
      <c r="E252" s="7">
        <f>SUM('დამტკ. საკუთ.'!E252,'ცვლილ. საკუთ.'!F252)</f>
        <v>0</v>
      </c>
      <c r="F252" s="7">
        <f>SUM('დამტკ. საკუთ.'!F252,'ცვლილ. საკუთ.'!G252)</f>
        <v>2500</v>
      </c>
      <c r="G252" s="7">
        <f>SUM('დამტკ. საკუთ.'!G252,'ცვლილ. საკუთ.'!H252)</f>
        <v>500</v>
      </c>
      <c r="H252" s="7">
        <f>SUM('დამტკ. საკუთ.'!H252,'ცვლილ. საკუთ.'!I252)</f>
        <v>0</v>
      </c>
      <c r="I252" s="7">
        <f t="shared" si="43"/>
        <v>2500</v>
      </c>
      <c r="J252" s="7">
        <f t="shared" si="44"/>
        <v>3000</v>
      </c>
      <c r="K252" s="7">
        <v>0</v>
      </c>
    </row>
    <row r="253" spans="1:11" x14ac:dyDescent="0.25">
      <c r="A253" t="str">
        <f t="shared" si="42"/>
        <v>b</v>
      </c>
      <c r="B253" s="5"/>
      <c r="C253" s="6" t="s">
        <v>19</v>
      </c>
      <c r="D253" s="7">
        <f>SUM('დამტკ. საკუთ.'!D253,'ცვლილ. საკუთ.'!E253)</f>
        <v>0</v>
      </c>
      <c r="E253" s="7">
        <f>SUM('დამტკ. საკუთ.'!E253,'ცვლილ. საკუთ.'!F253)</f>
        <v>0</v>
      </c>
      <c r="F253" s="7">
        <f>SUM('დამტკ. საკუთ.'!F253,'ცვლილ. საკუთ.'!G253)</f>
        <v>0</v>
      </c>
      <c r="G253" s="7">
        <f>SUM('დამტკ. საკუთ.'!G253,'ცვლილ. საკუთ.'!H253)</f>
        <v>0</v>
      </c>
      <c r="H253" s="7">
        <f>SUM('დამტკ. საკუთ.'!H253,'ცვლილ. საკუთ.'!I253)</f>
        <v>0</v>
      </c>
      <c r="I253" s="7">
        <f t="shared" si="43"/>
        <v>0</v>
      </c>
      <c r="J253" s="7">
        <f t="shared" si="44"/>
        <v>0</v>
      </c>
      <c r="K253" s="7">
        <v>0</v>
      </c>
    </row>
    <row r="254" spans="1:11" ht="15.75" thickBot="1" x14ac:dyDescent="0.3">
      <c r="A254" t="str">
        <f t="shared" si="42"/>
        <v>b</v>
      </c>
      <c r="B254" s="11"/>
      <c r="C254" s="12" t="s">
        <v>20</v>
      </c>
      <c r="D254" s="13">
        <f>SUM('დამტკ. საკუთ.'!D254,'ცვლილ. საკუთ.'!E254)</f>
        <v>0</v>
      </c>
      <c r="E254" s="13">
        <f>SUM('დამტკ. საკუთ.'!E254,'ცვლილ. საკუთ.'!F254)</f>
        <v>0</v>
      </c>
      <c r="F254" s="13">
        <f>SUM('დამტკ. საკუთ.'!F254,'ცვლილ. საკუთ.'!G254)</f>
        <v>0</v>
      </c>
      <c r="G254" s="13">
        <f>SUM('დამტკ. საკუთ.'!G254,'ცვლილ. საკუთ.'!H254)</f>
        <v>0</v>
      </c>
      <c r="H254" s="13">
        <f>SUM('დამტკ. საკუთ.'!H254,'ცვლილ. საკუთ.'!I254)</f>
        <v>0</v>
      </c>
      <c r="I254" s="13">
        <f t="shared" si="43"/>
        <v>0</v>
      </c>
      <c r="J254" s="13">
        <f t="shared" si="44"/>
        <v>0</v>
      </c>
      <c r="K254" s="13">
        <v>0</v>
      </c>
    </row>
    <row r="255" spans="1:11" ht="31.5" thickTop="1" thickBot="1" x14ac:dyDescent="0.3">
      <c r="A255" t="str">
        <f t="shared" si="42"/>
        <v>a</v>
      </c>
      <c r="B255" s="121" t="s">
        <v>60</v>
      </c>
      <c r="C255" s="122" t="s">
        <v>360</v>
      </c>
      <c r="D255" s="4">
        <f>SUM('დამტკ. საკუთ.'!D255,'ცვლილ. საკუთ.'!E255)</f>
        <v>226130</v>
      </c>
      <c r="E255" s="4">
        <f>SUM('დამტკ. საკუთ.'!E255,'ცვლილ. საკუთ.'!F255)</f>
        <v>55130</v>
      </c>
      <c r="F255" s="4">
        <f>SUM('დამტკ. საკუთ.'!F255,'ცვლილ. საკუთ.'!G255)</f>
        <v>57000</v>
      </c>
      <c r="G255" s="4">
        <f>SUM('დამტკ. საკუთ.'!G255,'ცვლილ. საკუთ.'!H255)</f>
        <v>57000</v>
      </c>
      <c r="H255" s="4">
        <f>SUM('დამტკ. საკუთ.'!H255,'ცვლილ. საკუთ.'!I255)</f>
        <v>57000</v>
      </c>
      <c r="I255" s="4">
        <f t="shared" si="43"/>
        <v>112130</v>
      </c>
      <c r="J255" s="4">
        <f t="shared" si="44"/>
        <v>169130</v>
      </c>
      <c r="K255" s="4">
        <f t="shared" ref="K255" si="54">SUM(K256,K264,K265,K266)</f>
        <v>0</v>
      </c>
    </row>
    <row r="256" spans="1:11" ht="15.75" thickTop="1" x14ac:dyDescent="0.25">
      <c r="A256" t="str">
        <f t="shared" si="42"/>
        <v>a</v>
      </c>
      <c r="B256" s="5"/>
      <c r="C256" s="6" t="s">
        <v>10</v>
      </c>
      <c r="D256" s="7">
        <f>SUM('დამტკ. საკუთ.'!D256,'ცვლილ. საკუთ.'!E256)</f>
        <v>209443</v>
      </c>
      <c r="E256" s="7">
        <f>SUM('დამტკ. საკუთ.'!E256,'ცვლილ. საკუთ.'!F256)</f>
        <v>49643</v>
      </c>
      <c r="F256" s="7">
        <f>SUM('დამტკ. საკუთ.'!F256,'ცვლილ. საკუთ.'!G256)</f>
        <v>53200</v>
      </c>
      <c r="G256" s="7">
        <f>SUM('დამტკ. საკუთ.'!G256,'ცვლილ. საკუთ.'!H256)</f>
        <v>53300</v>
      </c>
      <c r="H256" s="7">
        <f>SUM('დამტკ. საკუთ.'!H256,'ცვლილ. საკუთ.'!I256)</f>
        <v>53300</v>
      </c>
      <c r="I256" s="7">
        <f t="shared" si="43"/>
        <v>102843</v>
      </c>
      <c r="J256" s="7">
        <f t="shared" si="44"/>
        <v>156143</v>
      </c>
      <c r="K256" s="7">
        <f t="shared" ref="K256" si="55">SUM(K257:K263)</f>
        <v>0</v>
      </c>
    </row>
    <row r="257" spans="1:11" x14ac:dyDescent="0.25">
      <c r="A257" t="str">
        <f t="shared" si="42"/>
        <v>a</v>
      </c>
      <c r="B257" s="8"/>
      <c r="C257" s="9" t="s">
        <v>11</v>
      </c>
      <c r="D257" s="10">
        <f>SUM('დამტკ. საკუთ.'!D257,'ცვლილ. საკუთ.'!E257)</f>
        <v>130000</v>
      </c>
      <c r="E257" s="10">
        <f>SUM('დამტკ. საკუთ.'!E257,'ცვლილ. საკუთ.'!F257)</f>
        <v>32500</v>
      </c>
      <c r="F257" s="10">
        <f>SUM('დამტკ. საკუთ.'!F257,'ცვლილ. საკუთ.'!G257)</f>
        <v>32500</v>
      </c>
      <c r="G257" s="10">
        <f>SUM('დამტკ. საკუთ.'!G257,'ცვლილ. საკუთ.'!H257)</f>
        <v>32500</v>
      </c>
      <c r="H257" s="10">
        <f>SUM('დამტკ. საკუთ.'!H257,'ცვლილ. საკუთ.'!I257)</f>
        <v>32500</v>
      </c>
      <c r="I257" s="10">
        <f t="shared" si="43"/>
        <v>65000</v>
      </c>
      <c r="J257" s="10">
        <f t="shared" si="44"/>
        <v>97500</v>
      </c>
      <c r="K257" s="10">
        <v>0</v>
      </c>
    </row>
    <row r="258" spans="1:11" x14ac:dyDescent="0.25">
      <c r="A258" t="str">
        <f t="shared" si="42"/>
        <v>a</v>
      </c>
      <c r="B258" s="8"/>
      <c r="C258" s="9" t="s">
        <v>12</v>
      </c>
      <c r="D258" s="10">
        <f>SUM('დამტკ. საკუთ.'!D258,'ცვლილ. საკუთ.'!E258)</f>
        <v>79443</v>
      </c>
      <c r="E258" s="10">
        <f>SUM('დამტკ. საკუთ.'!E258,'ცვლილ. საკუთ.'!F258)</f>
        <v>17143</v>
      </c>
      <c r="F258" s="10">
        <f>SUM('დამტკ. საკუთ.'!F258,'ცვლილ. საკუთ.'!G258)</f>
        <v>20700</v>
      </c>
      <c r="G258" s="10">
        <f>SUM('დამტკ. საკუთ.'!G258,'ცვლილ. საკუთ.'!H258)</f>
        <v>20800</v>
      </c>
      <c r="H258" s="10">
        <f>SUM('დამტკ. საკუთ.'!H258,'ცვლილ. საკუთ.'!I258)</f>
        <v>20800</v>
      </c>
      <c r="I258" s="10">
        <f t="shared" si="43"/>
        <v>37843</v>
      </c>
      <c r="J258" s="10">
        <f t="shared" si="44"/>
        <v>58643</v>
      </c>
      <c r="K258" s="10">
        <v>0</v>
      </c>
    </row>
    <row r="259" spans="1:11" x14ac:dyDescent="0.25">
      <c r="A259" t="str">
        <f t="shared" si="42"/>
        <v>b</v>
      </c>
      <c r="B259" s="8"/>
      <c r="C259" s="9" t="s">
        <v>13</v>
      </c>
      <c r="D259" s="10">
        <f>SUM('დამტკ. საკუთ.'!D259,'ცვლილ. საკუთ.'!E259)</f>
        <v>0</v>
      </c>
      <c r="E259" s="10">
        <f>SUM('დამტკ. საკუთ.'!E259,'ცვლილ. საკუთ.'!F259)</f>
        <v>0</v>
      </c>
      <c r="F259" s="10">
        <f>SUM('დამტკ. საკუთ.'!F259,'ცვლილ. საკუთ.'!G259)</f>
        <v>0</v>
      </c>
      <c r="G259" s="10">
        <f>SUM('დამტკ. საკუთ.'!G259,'ცვლილ. საკუთ.'!H259)</f>
        <v>0</v>
      </c>
      <c r="H259" s="10">
        <f>SUM('დამტკ. საკუთ.'!H259,'ცვლილ. საკუთ.'!I259)</f>
        <v>0</v>
      </c>
      <c r="I259" s="10">
        <f t="shared" si="43"/>
        <v>0</v>
      </c>
      <c r="J259" s="10">
        <f t="shared" si="44"/>
        <v>0</v>
      </c>
      <c r="K259" s="10">
        <v>0</v>
      </c>
    </row>
    <row r="260" spans="1:11" x14ac:dyDescent="0.25">
      <c r="A260" t="str">
        <f t="shared" ref="A260:A323" si="56">IF(OR(D260&lt;&gt;0,E260&lt;&gt;0,F260&lt;&gt;0,G260&lt;&gt;0,H260&lt;&gt;0,),"a","b")</f>
        <v>b</v>
      </c>
      <c r="B260" s="8"/>
      <c r="C260" s="9" t="s">
        <v>14</v>
      </c>
      <c r="D260" s="10">
        <f>SUM('დამტკ. საკუთ.'!D260,'ცვლილ. საკუთ.'!E260)</f>
        <v>0</v>
      </c>
      <c r="E260" s="10">
        <f>SUM('დამტკ. საკუთ.'!E260,'ცვლილ. საკუთ.'!F260)</f>
        <v>0</v>
      </c>
      <c r="F260" s="10">
        <f>SUM('დამტკ. საკუთ.'!F260,'ცვლილ. საკუთ.'!G260)</f>
        <v>0</v>
      </c>
      <c r="G260" s="10">
        <f>SUM('დამტკ. საკუთ.'!G260,'ცვლილ. საკუთ.'!H260)</f>
        <v>0</v>
      </c>
      <c r="H260" s="10">
        <f>SUM('დამტკ. საკუთ.'!H260,'ცვლილ. საკუთ.'!I260)</f>
        <v>0</v>
      </c>
      <c r="I260" s="10">
        <f t="shared" ref="I260:I323" si="57">SUM(E260,F260)</f>
        <v>0</v>
      </c>
      <c r="J260" s="10">
        <f t="shared" ref="J260:J323" si="58">SUM(E260,F260,G260)</f>
        <v>0</v>
      </c>
      <c r="K260" s="10">
        <v>0</v>
      </c>
    </row>
    <row r="261" spans="1:11" x14ac:dyDescent="0.25">
      <c r="A261" t="str">
        <f t="shared" si="56"/>
        <v>b</v>
      </c>
      <c r="B261" s="8"/>
      <c r="C261" s="9" t="s">
        <v>15</v>
      </c>
      <c r="D261" s="10">
        <f>SUM('დამტკ. საკუთ.'!D261,'ცვლილ. საკუთ.'!E261)</f>
        <v>0</v>
      </c>
      <c r="E261" s="10">
        <f>SUM('დამტკ. საკუთ.'!E261,'ცვლილ. საკუთ.'!F261)</f>
        <v>0</v>
      </c>
      <c r="F261" s="10">
        <f>SUM('დამტკ. საკუთ.'!F261,'ცვლილ. საკუთ.'!G261)</f>
        <v>0</v>
      </c>
      <c r="G261" s="10">
        <f>SUM('დამტკ. საკუთ.'!G261,'ცვლილ. საკუთ.'!H261)</f>
        <v>0</v>
      </c>
      <c r="H261" s="10">
        <f>SUM('დამტკ. საკუთ.'!H261,'ცვლილ. საკუთ.'!I261)</f>
        <v>0</v>
      </c>
      <c r="I261" s="10">
        <f t="shared" si="57"/>
        <v>0</v>
      </c>
      <c r="J261" s="10">
        <f t="shared" si="58"/>
        <v>0</v>
      </c>
      <c r="K261" s="10">
        <v>0</v>
      </c>
    </row>
    <row r="262" spans="1:11" x14ac:dyDescent="0.25">
      <c r="A262" t="str">
        <f t="shared" si="56"/>
        <v>b</v>
      </c>
      <c r="B262" s="8"/>
      <c r="C262" s="9" t="s">
        <v>16</v>
      </c>
      <c r="D262" s="10">
        <f>SUM('დამტკ. საკუთ.'!D262,'ცვლილ. საკუთ.'!E262)</f>
        <v>0</v>
      </c>
      <c r="E262" s="10">
        <f>SUM('დამტკ. საკუთ.'!E262,'ცვლილ. საკუთ.'!F262)</f>
        <v>0</v>
      </c>
      <c r="F262" s="10">
        <f>SUM('დამტკ. საკუთ.'!F262,'ცვლილ. საკუთ.'!G262)</f>
        <v>0</v>
      </c>
      <c r="G262" s="10">
        <f>SUM('დამტკ. საკუთ.'!G262,'ცვლილ. საკუთ.'!H262)</f>
        <v>0</v>
      </c>
      <c r="H262" s="10">
        <f>SUM('დამტკ. საკუთ.'!H262,'ცვლილ. საკუთ.'!I262)</f>
        <v>0</v>
      </c>
      <c r="I262" s="10">
        <f t="shared" si="57"/>
        <v>0</v>
      </c>
      <c r="J262" s="10">
        <f t="shared" si="58"/>
        <v>0</v>
      </c>
      <c r="K262" s="10">
        <v>0</v>
      </c>
    </row>
    <row r="263" spans="1:11" x14ac:dyDescent="0.25">
      <c r="A263" t="str">
        <f t="shared" si="56"/>
        <v>b</v>
      </c>
      <c r="B263" s="8"/>
      <c r="C263" s="9" t="s">
        <v>17</v>
      </c>
      <c r="D263" s="10">
        <f>SUM('დამტკ. საკუთ.'!D263,'ცვლილ. საკუთ.'!E263)</f>
        <v>0</v>
      </c>
      <c r="E263" s="10">
        <f>SUM('დამტკ. საკუთ.'!E263,'ცვლილ. საკუთ.'!F263)</f>
        <v>0</v>
      </c>
      <c r="F263" s="10">
        <f>SUM('დამტკ. საკუთ.'!F263,'ცვლილ. საკუთ.'!G263)</f>
        <v>0</v>
      </c>
      <c r="G263" s="10">
        <f>SUM('დამტკ. საკუთ.'!G263,'ცვლილ. საკუთ.'!H263)</f>
        <v>0</v>
      </c>
      <c r="H263" s="10">
        <f>SUM('დამტკ. საკუთ.'!H263,'ცვლილ. საკუთ.'!I263)</f>
        <v>0</v>
      </c>
      <c r="I263" s="10">
        <f t="shared" si="57"/>
        <v>0</v>
      </c>
      <c r="J263" s="10">
        <f t="shared" si="58"/>
        <v>0</v>
      </c>
      <c r="K263" s="10">
        <v>0</v>
      </c>
    </row>
    <row r="264" spans="1:11" x14ac:dyDescent="0.25">
      <c r="A264" t="str">
        <f t="shared" si="56"/>
        <v>a</v>
      </c>
      <c r="B264" s="5"/>
      <c r="C264" s="6" t="s">
        <v>18</v>
      </c>
      <c r="D264" s="7">
        <f>SUM('დამტკ. საკუთ.'!D264,'ცვლილ. საკუთ.'!E264)</f>
        <v>15000</v>
      </c>
      <c r="E264" s="7">
        <f>SUM('დამტკ. საკუთ.'!E264,'ცვლილ. საკუთ.'!F264)</f>
        <v>3800</v>
      </c>
      <c r="F264" s="7">
        <f>SUM('დამტკ. საკუთ.'!F264,'ცვლილ. საკუთ.'!G264)</f>
        <v>3800</v>
      </c>
      <c r="G264" s="7">
        <f>SUM('დამტკ. საკუთ.'!G264,'ცვლილ. საკუთ.'!H264)</f>
        <v>3700</v>
      </c>
      <c r="H264" s="7">
        <f>SUM('დამტკ. საკუთ.'!H264,'ცვლილ. საკუთ.'!I264)</f>
        <v>3700</v>
      </c>
      <c r="I264" s="7">
        <f t="shared" si="57"/>
        <v>7600</v>
      </c>
      <c r="J264" s="7">
        <f t="shared" si="58"/>
        <v>11300</v>
      </c>
      <c r="K264" s="7">
        <v>0</v>
      </c>
    </row>
    <row r="265" spans="1:11" x14ac:dyDescent="0.25">
      <c r="A265" t="str">
        <f t="shared" si="56"/>
        <v>b</v>
      </c>
      <c r="B265" s="5"/>
      <c r="C265" s="6" t="s">
        <v>19</v>
      </c>
      <c r="D265" s="7">
        <f>SUM('დამტკ. საკუთ.'!D265,'ცვლილ. საკუთ.'!E265)</f>
        <v>0</v>
      </c>
      <c r="E265" s="7">
        <f>SUM('დამტკ. საკუთ.'!E265,'ცვლილ. საკუთ.'!F265)</f>
        <v>0</v>
      </c>
      <c r="F265" s="7">
        <f>SUM('დამტკ. საკუთ.'!F265,'ცვლილ. საკუთ.'!G265)</f>
        <v>0</v>
      </c>
      <c r="G265" s="7">
        <f>SUM('დამტკ. საკუთ.'!G265,'ცვლილ. საკუთ.'!H265)</f>
        <v>0</v>
      </c>
      <c r="H265" s="7">
        <f>SUM('დამტკ. საკუთ.'!H265,'ცვლილ. საკუთ.'!I265)</f>
        <v>0</v>
      </c>
      <c r="I265" s="7">
        <f t="shared" si="57"/>
        <v>0</v>
      </c>
      <c r="J265" s="7">
        <f t="shared" si="58"/>
        <v>0</v>
      </c>
      <c r="K265" s="7">
        <v>0</v>
      </c>
    </row>
    <row r="266" spans="1:11" ht="15.75" thickBot="1" x14ac:dyDescent="0.3">
      <c r="A266" t="str">
        <f t="shared" si="56"/>
        <v>a</v>
      </c>
      <c r="B266" s="11"/>
      <c r="C266" s="12" t="s">
        <v>20</v>
      </c>
      <c r="D266" s="13">
        <f>SUM('დამტკ. საკუთ.'!D266,'ცვლილ. საკუთ.'!E266)</f>
        <v>1687</v>
      </c>
      <c r="E266" s="13">
        <f>SUM('დამტკ. საკუთ.'!E266,'ცვლილ. საკუთ.'!F266)</f>
        <v>1687</v>
      </c>
      <c r="F266" s="13">
        <f>SUM('დამტკ. საკუთ.'!F266,'ცვლილ. საკუთ.'!G266)</f>
        <v>0</v>
      </c>
      <c r="G266" s="13">
        <f>SUM('დამტკ. საკუთ.'!G266,'ცვლილ. საკუთ.'!H266)</f>
        <v>0</v>
      </c>
      <c r="H266" s="13">
        <f>SUM('დამტკ. საკუთ.'!H266,'ცვლილ. საკუთ.'!I266)</f>
        <v>0</v>
      </c>
      <c r="I266" s="13">
        <f t="shared" si="57"/>
        <v>1687</v>
      </c>
      <c r="J266" s="13">
        <f t="shared" si="58"/>
        <v>1687</v>
      </c>
      <c r="K266" s="13">
        <v>0</v>
      </c>
    </row>
    <row r="267" spans="1:11" ht="32.25" customHeight="1" thickTop="1" thickBot="1" x14ac:dyDescent="0.3">
      <c r="A267" t="str">
        <f t="shared" si="56"/>
        <v>b</v>
      </c>
      <c r="B267" s="16" t="s">
        <v>61</v>
      </c>
      <c r="C267" s="4" t="s">
        <v>62</v>
      </c>
      <c r="D267" s="4">
        <f>SUM('დამტკ. საკუთ.'!D267,'ცვლილ. საკუთ.'!E267)</f>
        <v>0</v>
      </c>
      <c r="E267" s="4">
        <f>SUM('დამტკ. საკუთ.'!E267,'ცვლილ. საკუთ.'!F267)</f>
        <v>0</v>
      </c>
      <c r="F267" s="4">
        <f>SUM('დამტკ. საკუთ.'!F267,'ცვლილ. საკუთ.'!G267)</f>
        <v>0</v>
      </c>
      <c r="G267" s="4">
        <f>SUM('დამტკ. საკუთ.'!G267,'ცვლილ. საკუთ.'!H267)</f>
        <v>0</v>
      </c>
      <c r="H267" s="4">
        <f>SUM('დამტკ. საკუთ.'!H267,'ცვლილ. საკუთ.'!I267)</f>
        <v>0</v>
      </c>
      <c r="I267" s="4">
        <f t="shared" si="57"/>
        <v>0</v>
      </c>
      <c r="J267" s="4">
        <f t="shared" si="58"/>
        <v>0</v>
      </c>
      <c r="K267" s="4">
        <f t="shared" ref="K267" si="59">SUM(K279,K291,K303)</f>
        <v>0</v>
      </c>
    </row>
    <row r="268" spans="1:11" ht="15.75" thickTop="1" x14ac:dyDescent="0.25">
      <c r="A268" t="str">
        <f t="shared" si="56"/>
        <v>b</v>
      </c>
      <c r="B268" s="5"/>
      <c r="C268" s="6" t="s">
        <v>10</v>
      </c>
      <c r="D268" s="7">
        <f>SUM('დამტკ. საკუთ.'!D268,'ცვლილ. საკუთ.'!E268)</f>
        <v>0</v>
      </c>
      <c r="E268" s="7">
        <f>SUM('დამტკ. საკუთ.'!E268,'ცვლილ. საკუთ.'!F268)</f>
        <v>0</v>
      </c>
      <c r="F268" s="7">
        <f>SUM('დამტკ. საკუთ.'!F268,'ცვლილ. საკუთ.'!G268)</f>
        <v>0</v>
      </c>
      <c r="G268" s="7">
        <f>SUM('დამტკ. საკუთ.'!G268,'ცვლილ. საკუთ.'!H268)</f>
        <v>0</v>
      </c>
      <c r="H268" s="7">
        <f>SUM('დამტკ. საკუთ.'!H268,'ცვლილ. საკუთ.'!I268)</f>
        <v>0</v>
      </c>
      <c r="I268" s="7">
        <f t="shared" si="57"/>
        <v>0</v>
      </c>
      <c r="J268" s="7">
        <f t="shared" si="58"/>
        <v>0</v>
      </c>
      <c r="K268" s="7">
        <f t="shared" ref="K268:K278" si="60">SUM(K280,K292,K304)</f>
        <v>0</v>
      </c>
    </row>
    <row r="269" spans="1:11" x14ac:dyDescent="0.25">
      <c r="A269" t="str">
        <f t="shared" si="56"/>
        <v>b</v>
      </c>
      <c r="B269" s="8"/>
      <c r="C269" s="9" t="s">
        <v>11</v>
      </c>
      <c r="D269" s="10">
        <f>SUM('დამტკ. საკუთ.'!D269,'ცვლილ. საკუთ.'!E269)</f>
        <v>0</v>
      </c>
      <c r="E269" s="10">
        <f>SUM('დამტკ. საკუთ.'!E269,'ცვლილ. საკუთ.'!F269)</f>
        <v>0</v>
      </c>
      <c r="F269" s="10">
        <f>SUM('დამტკ. საკუთ.'!F269,'ცვლილ. საკუთ.'!G269)</f>
        <v>0</v>
      </c>
      <c r="G269" s="10">
        <f>SUM('დამტკ. საკუთ.'!G269,'ცვლილ. საკუთ.'!H269)</f>
        <v>0</v>
      </c>
      <c r="H269" s="10">
        <f>SUM('დამტკ. საკუთ.'!H269,'ცვლილ. საკუთ.'!I269)</f>
        <v>0</v>
      </c>
      <c r="I269" s="10">
        <f t="shared" si="57"/>
        <v>0</v>
      </c>
      <c r="J269" s="10">
        <f t="shared" si="58"/>
        <v>0</v>
      </c>
      <c r="K269" s="10">
        <f t="shared" si="60"/>
        <v>0</v>
      </c>
    </row>
    <row r="270" spans="1:11" x14ac:dyDescent="0.25">
      <c r="A270" t="str">
        <f t="shared" si="56"/>
        <v>b</v>
      </c>
      <c r="B270" s="8"/>
      <c r="C270" s="9" t="s">
        <v>12</v>
      </c>
      <c r="D270" s="10">
        <f>SUM('დამტკ. საკუთ.'!D270,'ცვლილ. საკუთ.'!E270)</f>
        <v>0</v>
      </c>
      <c r="E270" s="10">
        <f>SUM('დამტკ. საკუთ.'!E270,'ცვლილ. საკუთ.'!F270)</f>
        <v>0</v>
      </c>
      <c r="F270" s="10">
        <f>SUM('დამტკ. საკუთ.'!F270,'ცვლილ. საკუთ.'!G270)</f>
        <v>0</v>
      </c>
      <c r="G270" s="10">
        <f>SUM('დამტკ. საკუთ.'!G270,'ცვლილ. საკუთ.'!H270)</f>
        <v>0</v>
      </c>
      <c r="H270" s="10">
        <f>SUM('დამტკ. საკუთ.'!H270,'ცვლილ. საკუთ.'!I270)</f>
        <v>0</v>
      </c>
      <c r="I270" s="10">
        <f t="shared" si="57"/>
        <v>0</v>
      </c>
      <c r="J270" s="10">
        <f t="shared" si="58"/>
        <v>0</v>
      </c>
      <c r="K270" s="10">
        <f t="shared" si="60"/>
        <v>0</v>
      </c>
    </row>
    <row r="271" spans="1:11" x14ac:dyDescent="0.25">
      <c r="A271" t="str">
        <f t="shared" si="56"/>
        <v>b</v>
      </c>
      <c r="B271" s="8"/>
      <c r="C271" s="9" t="s">
        <v>13</v>
      </c>
      <c r="D271" s="10">
        <f>SUM('დამტკ. საკუთ.'!D271,'ცვლილ. საკუთ.'!E271)</f>
        <v>0</v>
      </c>
      <c r="E271" s="10">
        <f>SUM('დამტკ. საკუთ.'!E271,'ცვლილ. საკუთ.'!F271)</f>
        <v>0</v>
      </c>
      <c r="F271" s="10">
        <f>SUM('დამტკ. საკუთ.'!F271,'ცვლილ. საკუთ.'!G271)</f>
        <v>0</v>
      </c>
      <c r="G271" s="10">
        <f>SUM('დამტკ. საკუთ.'!G271,'ცვლილ. საკუთ.'!H271)</f>
        <v>0</v>
      </c>
      <c r="H271" s="10">
        <f>SUM('დამტკ. საკუთ.'!H271,'ცვლილ. საკუთ.'!I271)</f>
        <v>0</v>
      </c>
      <c r="I271" s="10">
        <f t="shared" si="57"/>
        <v>0</v>
      </c>
      <c r="J271" s="10">
        <f t="shared" si="58"/>
        <v>0</v>
      </c>
      <c r="K271" s="10">
        <f t="shared" si="60"/>
        <v>0</v>
      </c>
    </row>
    <row r="272" spans="1:11" x14ac:dyDescent="0.25">
      <c r="A272" t="str">
        <f t="shared" si="56"/>
        <v>b</v>
      </c>
      <c r="B272" s="8"/>
      <c r="C272" s="9" t="s">
        <v>14</v>
      </c>
      <c r="D272" s="10">
        <f>SUM('დამტკ. საკუთ.'!D272,'ცვლილ. საკუთ.'!E272)</f>
        <v>0</v>
      </c>
      <c r="E272" s="10">
        <f>SUM('დამტკ. საკუთ.'!E272,'ცვლილ. საკუთ.'!F272)</f>
        <v>0</v>
      </c>
      <c r="F272" s="10">
        <f>SUM('დამტკ. საკუთ.'!F272,'ცვლილ. საკუთ.'!G272)</f>
        <v>0</v>
      </c>
      <c r="G272" s="10">
        <f>SUM('დამტკ. საკუთ.'!G272,'ცვლილ. საკუთ.'!H272)</f>
        <v>0</v>
      </c>
      <c r="H272" s="10">
        <f>SUM('დამტკ. საკუთ.'!H272,'ცვლილ. საკუთ.'!I272)</f>
        <v>0</v>
      </c>
      <c r="I272" s="10">
        <f t="shared" si="57"/>
        <v>0</v>
      </c>
      <c r="J272" s="10">
        <f t="shared" si="58"/>
        <v>0</v>
      </c>
      <c r="K272" s="10">
        <f t="shared" si="60"/>
        <v>0</v>
      </c>
    </row>
    <row r="273" spans="1:11" x14ac:dyDescent="0.25">
      <c r="A273" t="str">
        <f t="shared" si="56"/>
        <v>b</v>
      </c>
      <c r="B273" s="8"/>
      <c r="C273" s="9" t="s">
        <v>15</v>
      </c>
      <c r="D273" s="10">
        <f>SUM('დამტკ. საკუთ.'!D273,'ცვლილ. საკუთ.'!E273)</f>
        <v>0</v>
      </c>
      <c r="E273" s="10">
        <f>SUM('დამტკ. საკუთ.'!E273,'ცვლილ. საკუთ.'!F273)</f>
        <v>0</v>
      </c>
      <c r="F273" s="10">
        <f>SUM('დამტკ. საკუთ.'!F273,'ცვლილ. საკუთ.'!G273)</f>
        <v>0</v>
      </c>
      <c r="G273" s="10">
        <f>SUM('დამტკ. საკუთ.'!G273,'ცვლილ. საკუთ.'!H273)</f>
        <v>0</v>
      </c>
      <c r="H273" s="10">
        <f>SUM('დამტკ. საკუთ.'!H273,'ცვლილ. საკუთ.'!I273)</f>
        <v>0</v>
      </c>
      <c r="I273" s="10">
        <f t="shared" si="57"/>
        <v>0</v>
      </c>
      <c r="J273" s="10">
        <f t="shared" si="58"/>
        <v>0</v>
      </c>
      <c r="K273" s="10">
        <f t="shared" si="60"/>
        <v>0</v>
      </c>
    </row>
    <row r="274" spans="1:11" x14ac:dyDescent="0.25">
      <c r="A274" t="str">
        <f t="shared" si="56"/>
        <v>b</v>
      </c>
      <c r="B274" s="8"/>
      <c r="C274" s="9" t="s">
        <v>16</v>
      </c>
      <c r="D274" s="10">
        <f>SUM('დამტკ. საკუთ.'!D274,'ცვლილ. საკუთ.'!E274)</f>
        <v>0</v>
      </c>
      <c r="E274" s="10">
        <f>SUM('დამტკ. საკუთ.'!E274,'ცვლილ. საკუთ.'!F274)</f>
        <v>0</v>
      </c>
      <c r="F274" s="10">
        <f>SUM('დამტკ. საკუთ.'!F274,'ცვლილ. საკუთ.'!G274)</f>
        <v>0</v>
      </c>
      <c r="G274" s="10">
        <f>SUM('დამტკ. საკუთ.'!G274,'ცვლილ. საკუთ.'!H274)</f>
        <v>0</v>
      </c>
      <c r="H274" s="10">
        <f>SUM('დამტკ. საკუთ.'!H274,'ცვლილ. საკუთ.'!I274)</f>
        <v>0</v>
      </c>
      <c r="I274" s="10">
        <f t="shared" si="57"/>
        <v>0</v>
      </c>
      <c r="J274" s="10">
        <f t="shared" si="58"/>
        <v>0</v>
      </c>
      <c r="K274" s="10">
        <f t="shared" si="60"/>
        <v>0</v>
      </c>
    </row>
    <row r="275" spans="1:11" x14ac:dyDescent="0.25">
      <c r="A275" t="str">
        <f t="shared" si="56"/>
        <v>b</v>
      </c>
      <c r="B275" s="8"/>
      <c r="C275" s="9" t="s">
        <v>17</v>
      </c>
      <c r="D275" s="10">
        <f>SUM('დამტკ. საკუთ.'!D275,'ცვლილ. საკუთ.'!E275)</f>
        <v>0</v>
      </c>
      <c r="E275" s="10">
        <f>SUM('დამტკ. საკუთ.'!E275,'ცვლილ. საკუთ.'!F275)</f>
        <v>0</v>
      </c>
      <c r="F275" s="10">
        <f>SUM('დამტკ. საკუთ.'!F275,'ცვლილ. საკუთ.'!G275)</f>
        <v>0</v>
      </c>
      <c r="G275" s="10">
        <f>SUM('დამტკ. საკუთ.'!G275,'ცვლილ. საკუთ.'!H275)</f>
        <v>0</v>
      </c>
      <c r="H275" s="10">
        <f>SUM('დამტკ. საკუთ.'!H275,'ცვლილ. საკუთ.'!I275)</f>
        <v>0</v>
      </c>
      <c r="I275" s="10">
        <f t="shared" si="57"/>
        <v>0</v>
      </c>
      <c r="J275" s="10">
        <f t="shared" si="58"/>
        <v>0</v>
      </c>
      <c r="K275" s="10">
        <f t="shared" si="60"/>
        <v>0</v>
      </c>
    </row>
    <row r="276" spans="1:11" x14ac:dyDescent="0.25">
      <c r="A276" t="str">
        <f t="shared" si="56"/>
        <v>b</v>
      </c>
      <c r="B276" s="5"/>
      <c r="C276" s="6" t="s">
        <v>18</v>
      </c>
      <c r="D276" s="7">
        <f>SUM('დამტკ. საკუთ.'!D276,'ცვლილ. საკუთ.'!E276)</f>
        <v>0</v>
      </c>
      <c r="E276" s="7">
        <f>SUM('დამტკ. საკუთ.'!E276,'ცვლილ. საკუთ.'!F276)</f>
        <v>0</v>
      </c>
      <c r="F276" s="7">
        <f>SUM('დამტკ. საკუთ.'!F276,'ცვლილ. საკუთ.'!G276)</f>
        <v>0</v>
      </c>
      <c r="G276" s="7">
        <f>SUM('დამტკ. საკუთ.'!G276,'ცვლილ. საკუთ.'!H276)</f>
        <v>0</v>
      </c>
      <c r="H276" s="7">
        <f>SUM('დამტკ. საკუთ.'!H276,'ცვლილ. საკუთ.'!I276)</f>
        <v>0</v>
      </c>
      <c r="I276" s="7">
        <f t="shared" si="57"/>
        <v>0</v>
      </c>
      <c r="J276" s="7">
        <f t="shared" si="58"/>
        <v>0</v>
      </c>
      <c r="K276" s="7">
        <f t="shared" si="60"/>
        <v>0</v>
      </c>
    </row>
    <row r="277" spans="1:11" x14ac:dyDescent="0.25">
      <c r="A277" t="str">
        <f t="shared" si="56"/>
        <v>b</v>
      </c>
      <c r="B277" s="5"/>
      <c r="C277" s="6" t="s">
        <v>19</v>
      </c>
      <c r="D277" s="7">
        <f>SUM('დამტკ. საკუთ.'!D277,'ცვლილ. საკუთ.'!E277)</f>
        <v>0</v>
      </c>
      <c r="E277" s="7">
        <f>SUM('დამტკ. საკუთ.'!E277,'ცვლილ. საკუთ.'!F277)</f>
        <v>0</v>
      </c>
      <c r="F277" s="7">
        <f>SUM('დამტკ. საკუთ.'!F277,'ცვლილ. საკუთ.'!G277)</f>
        <v>0</v>
      </c>
      <c r="G277" s="7">
        <f>SUM('დამტკ. საკუთ.'!G277,'ცვლილ. საკუთ.'!H277)</f>
        <v>0</v>
      </c>
      <c r="H277" s="7">
        <f>SUM('დამტკ. საკუთ.'!H277,'ცვლილ. საკუთ.'!I277)</f>
        <v>0</v>
      </c>
      <c r="I277" s="7">
        <f t="shared" si="57"/>
        <v>0</v>
      </c>
      <c r="J277" s="7">
        <f t="shared" si="58"/>
        <v>0</v>
      </c>
      <c r="K277" s="7">
        <f t="shared" si="60"/>
        <v>0</v>
      </c>
    </row>
    <row r="278" spans="1:11" ht="15.75" thickBot="1" x14ac:dyDescent="0.3">
      <c r="A278" t="str">
        <f t="shared" si="56"/>
        <v>b</v>
      </c>
      <c r="B278" s="11"/>
      <c r="C278" s="12" t="s">
        <v>20</v>
      </c>
      <c r="D278" s="13">
        <f>SUM('დამტკ. საკუთ.'!D278,'ცვლილ. საკუთ.'!E278)</f>
        <v>0</v>
      </c>
      <c r="E278" s="13">
        <f>SUM('დამტკ. საკუთ.'!E278,'ცვლილ. საკუთ.'!F278)</f>
        <v>0</v>
      </c>
      <c r="F278" s="13">
        <f>SUM('დამტკ. საკუთ.'!F278,'ცვლილ. საკუთ.'!G278)</f>
        <v>0</v>
      </c>
      <c r="G278" s="13">
        <f>SUM('დამტკ. საკუთ.'!G278,'ცვლილ. საკუთ.'!H278)</f>
        <v>0</v>
      </c>
      <c r="H278" s="13">
        <f>SUM('დამტკ. საკუთ.'!H278,'ცვლილ. საკუთ.'!I278)</f>
        <v>0</v>
      </c>
      <c r="I278" s="13">
        <f t="shared" si="57"/>
        <v>0</v>
      </c>
      <c r="J278" s="13">
        <f t="shared" si="58"/>
        <v>0</v>
      </c>
      <c r="K278" s="13">
        <f t="shared" si="60"/>
        <v>0</v>
      </c>
    </row>
    <row r="279" spans="1:11" ht="32.25" customHeight="1" thickTop="1" thickBot="1" x14ac:dyDescent="0.3">
      <c r="A279" t="str">
        <f t="shared" si="56"/>
        <v>b</v>
      </c>
      <c r="B279" s="3" t="s">
        <v>63</v>
      </c>
      <c r="C279" s="4" t="s">
        <v>64</v>
      </c>
      <c r="D279" s="4">
        <f>SUM('დამტკ. საკუთ.'!D279,'ცვლილ. საკუთ.'!E279)</f>
        <v>0</v>
      </c>
      <c r="E279" s="4">
        <f>SUM('დამტკ. საკუთ.'!E279,'ცვლილ. საკუთ.'!F279)</f>
        <v>0</v>
      </c>
      <c r="F279" s="4">
        <f>SUM('დამტკ. საკუთ.'!F279,'ცვლილ. საკუთ.'!G279)</f>
        <v>0</v>
      </c>
      <c r="G279" s="4">
        <f>SUM('დამტკ. საკუთ.'!G279,'ცვლილ. საკუთ.'!H279)</f>
        <v>0</v>
      </c>
      <c r="H279" s="4">
        <f>SUM('დამტკ. საკუთ.'!H279,'ცვლილ. საკუთ.'!I279)</f>
        <v>0</v>
      </c>
      <c r="I279" s="4">
        <f t="shared" si="57"/>
        <v>0</v>
      </c>
      <c r="J279" s="4">
        <f t="shared" si="58"/>
        <v>0</v>
      </c>
      <c r="K279" s="4">
        <f t="shared" ref="K279" si="61">SUM(K280,K288,K289,K290)</f>
        <v>0</v>
      </c>
    </row>
    <row r="280" spans="1:11" ht="15.75" thickTop="1" x14ac:dyDescent="0.25">
      <c r="A280" t="str">
        <f t="shared" si="56"/>
        <v>b</v>
      </c>
      <c r="B280" s="5"/>
      <c r="C280" s="6" t="s">
        <v>10</v>
      </c>
      <c r="D280" s="7">
        <f>SUM('დამტკ. საკუთ.'!D280,'ცვლილ. საკუთ.'!E280)</f>
        <v>0</v>
      </c>
      <c r="E280" s="7">
        <f>SUM('დამტკ. საკუთ.'!E280,'ცვლილ. საკუთ.'!F280)</f>
        <v>0</v>
      </c>
      <c r="F280" s="7">
        <f>SUM('დამტკ. საკუთ.'!F280,'ცვლილ. საკუთ.'!G280)</f>
        <v>0</v>
      </c>
      <c r="G280" s="7">
        <f>SUM('დამტკ. საკუთ.'!G280,'ცვლილ. საკუთ.'!H280)</f>
        <v>0</v>
      </c>
      <c r="H280" s="7">
        <f>SUM('დამტკ. საკუთ.'!H280,'ცვლილ. საკუთ.'!I280)</f>
        <v>0</v>
      </c>
      <c r="I280" s="7">
        <f t="shared" si="57"/>
        <v>0</v>
      </c>
      <c r="J280" s="7">
        <f t="shared" si="58"/>
        <v>0</v>
      </c>
      <c r="K280" s="7">
        <f t="shared" ref="K280" si="62">SUM(K281:K287)</f>
        <v>0</v>
      </c>
    </row>
    <row r="281" spans="1:11" x14ac:dyDescent="0.25">
      <c r="A281" t="str">
        <f t="shared" si="56"/>
        <v>b</v>
      </c>
      <c r="B281" s="8"/>
      <c r="C281" s="9" t="s">
        <v>11</v>
      </c>
      <c r="D281" s="10">
        <f>SUM('დამტკ. საკუთ.'!D281,'ცვლილ. საკუთ.'!E281)</f>
        <v>0</v>
      </c>
      <c r="E281" s="10">
        <f>SUM('დამტკ. საკუთ.'!E281,'ცვლილ. საკუთ.'!F281)</f>
        <v>0</v>
      </c>
      <c r="F281" s="10">
        <f>SUM('დამტკ. საკუთ.'!F281,'ცვლილ. საკუთ.'!G281)</f>
        <v>0</v>
      </c>
      <c r="G281" s="10">
        <f>SUM('დამტკ. საკუთ.'!G281,'ცვლილ. საკუთ.'!H281)</f>
        <v>0</v>
      </c>
      <c r="H281" s="10">
        <f>SUM('დამტკ. საკუთ.'!H281,'ცვლილ. საკუთ.'!I281)</f>
        <v>0</v>
      </c>
      <c r="I281" s="10">
        <f t="shared" si="57"/>
        <v>0</v>
      </c>
      <c r="J281" s="10">
        <f t="shared" si="58"/>
        <v>0</v>
      </c>
      <c r="K281" s="10">
        <v>0</v>
      </c>
    </row>
    <row r="282" spans="1:11" x14ac:dyDescent="0.25">
      <c r="A282" t="str">
        <f t="shared" si="56"/>
        <v>b</v>
      </c>
      <c r="B282" s="8"/>
      <c r="C282" s="9" t="s">
        <v>12</v>
      </c>
      <c r="D282" s="10">
        <f>SUM('დამტკ. საკუთ.'!D282,'ცვლილ. საკუთ.'!E282)</f>
        <v>0</v>
      </c>
      <c r="E282" s="10">
        <f>SUM('დამტკ. საკუთ.'!E282,'ცვლილ. საკუთ.'!F282)</f>
        <v>0</v>
      </c>
      <c r="F282" s="10">
        <f>SUM('დამტკ. საკუთ.'!F282,'ცვლილ. საკუთ.'!G282)</f>
        <v>0</v>
      </c>
      <c r="G282" s="10">
        <f>SUM('დამტკ. საკუთ.'!G282,'ცვლილ. საკუთ.'!H282)</f>
        <v>0</v>
      </c>
      <c r="H282" s="10">
        <f>SUM('დამტკ. საკუთ.'!H282,'ცვლილ. საკუთ.'!I282)</f>
        <v>0</v>
      </c>
      <c r="I282" s="10">
        <f t="shared" si="57"/>
        <v>0</v>
      </c>
      <c r="J282" s="10">
        <f t="shared" si="58"/>
        <v>0</v>
      </c>
      <c r="K282" s="10">
        <v>0</v>
      </c>
    </row>
    <row r="283" spans="1:11" x14ac:dyDescent="0.25">
      <c r="A283" t="str">
        <f t="shared" si="56"/>
        <v>b</v>
      </c>
      <c r="B283" s="8"/>
      <c r="C283" s="9" t="s">
        <v>13</v>
      </c>
      <c r="D283" s="10">
        <f>SUM('დამტკ. საკუთ.'!D283,'ცვლილ. საკუთ.'!E283)</f>
        <v>0</v>
      </c>
      <c r="E283" s="10">
        <f>SUM('დამტკ. საკუთ.'!E283,'ცვლილ. საკუთ.'!F283)</f>
        <v>0</v>
      </c>
      <c r="F283" s="10">
        <f>SUM('დამტკ. საკუთ.'!F283,'ცვლილ. საკუთ.'!G283)</f>
        <v>0</v>
      </c>
      <c r="G283" s="10">
        <f>SUM('დამტკ. საკუთ.'!G283,'ცვლილ. საკუთ.'!H283)</f>
        <v>0</v>
      </c>
      <c r="H283" s="10">
        <f>SUM('დამტკ. საკუთ.'!H283,'ცვლილ. საკუთ.'!I283)</f>
        <v>0</v>
      </c>
      <c r="I283" s="10">
        <f t="shared" si="57"/>
        <v>0</v>
      </c>
      <c r="J283" s="10">
        <f t="shared" si="58"/>
        <v>0</v>
      </c>
      <c r="K283" s="10">
        <v>0</v>
      </c>
    </row>
    <row r="284" spans="1:11" x14ac:dyDescent="0.25">
      <c r="A284" t="str">
        <f t="shared" si="56"/>
        <v>b</v>
      </c>
      <c r="B284" s="8"/>
      <c r="C284" s="9" t="s">
        <v>14</v>
      </c>
      <c r="D284" s="10">
        <f>SUM('დამტკ. საკუთ.'!D284,'ცვლილ. საკუთ.'!E284)</f>
        <v>0</v>
      </c>
      <c r="E284" s="10">
        <f>SUM('დამტკ. საკუთ.'!E284,'ცვლილ. საკუთ.'!F284)</f>
        <v>0</v>
      </c>
      <c r="F284" s="10">
        <f>SUM('დამტკ. საკუთ.'!F284,'ცვლილ. საკუთ.'!G284)</f>
        <v>0</v>
      </c>
      <c r="G284" s="10">
        <f>SUM('დამტკ. საკუთ.'!G284,'ცვლილ. საკუთ.'!H284)</f>
        <v>0</v>
      </c>
      <c r="H284" s="10">
        <f>SUM('დამტკ. საკუთ.'!H284,'ცვლილ. საკუთ.'!I284)</f>
        <v>0</v>
      </c>
      <c r="I284" s="10">
        <f t="shared" si="57"/>
        <v>0</v>
      </c>
      <c r="J284" s="10">
        <f t="shared" si="58"/>
        <v>0</v>
      </c>
      <c r="K284" s="10">
        <v>0</v>
      </c>
    </row>
    <row r="285" spans="1:11" x14ac:dyDescent="0.25">
      <c r="A285" t="str">
        <f t="shared" si="56"/>
        <v>b</v>
      </c>
      <c r="B285" s="8"/>
      <c r="C285" s="9" t="s">
        <v>15</v>
      </c>
      <c r="D285" s="10">
        <f>SUM('დამტკ. საკუთ.'!D285,'ცვლილ. საკუთ.'!E285)</f>
        <v>0</v>
      </c>
      <c r="E285" s="10">
        <f>SUM('დამტკ. საკუთ.'!E285,'ცვლილ. საკუთ.'!F285)</f>
        <v>0</v>
      </c>
      <c r="F285" s="10">
        <f>SUM('დამტკ. საკუთ.'!F285,'ცვლილ. საკუთ.'!G285)</f>
        <v>0</v>
      </c>
      <c r="G285" s="10">
        <f>SUM('დამტკ. საკუთ.'!G285,'ცვლილ. საკუთ.'!H285)</f>
        <v>0</v>
      </c>
      <c r="H285" s="10">
        <f>SUM('დამტკ. საკუთ.'!H285,'ცვლილ. საკუთ.'!I285)</f>
        <v>0</v>
      </c>
      <c r="I285" s="10">
        <f t="shared" si="57"/>
        <v>0</v>
      </c>
      <c r="J285" s="10">
        <f t="shared" si="58"/>
        <v>0</v>
      </c>
      <c r="K285" s="10">
        <v>0</v>
      </c>
    </row>
    <row r="286" spans="1:11" x14ac:dyDescent="0.25">
      <c r="A286" t="str">
        <f t="shared" si="56"/>
        <v>b</v>
      </c>
      <c r="B286" s="8"/>
      <c r="C286" s="9" t="s">
        <v>16</v>
      </c>
      <c r="D286" s="10">
        <f>SUM('დამტკ. საკუთ.'!D286,'ცვლილ. საკუთ.'!E286)</f>
        <v>0</v>
      </c>
      <c r="E286" s="10">
        <f>SUM('დამტკ. საკუთ.'!E286,'ცვლილ. საკუთ.'!F286)</f>
        <v>0</v>
      </c>
      <c r="F286" s="10">
        <f>SUM('დამტკ. საკუთ.'!F286,'ცვლილ. საკუთ.'!G286)</f>
        <v>0</v>
      </c>
      <c r="G286" s="10">
        <f>SUM('დამტკ. საკუთ.'!G286,'ცვლილ. საკუთ.'!H286)</f>
        <v>0</v>
      </c>
      <c r="H286" s="10">
        <f>SUM('დამტკ. საკუთ.'!H286,'ცვლილ. საკუთ.'!I286)</f>
        <v>0</v>
      </c>
      <c r="I286" s="10">
        <f t="shared" si="57"/>
        <v>0</v>
      </c>
      <c r="J286" s="10">
        <f t="shared" si="58"/>
        <v>0</v>
      </c>
      <c r="K286" s="10">
        <v>0</v>
      </c>
    </row>
    <row r="287" spans="1:11" x14ac:dyDescent="0.25">
      <c r="A287" t="str">
        <f t="shared" si="56"/>
        <v>b</v>
      </c>
      <c r="B287" s="8"/>
      <c r="C287" s="9" t="s">
        <v>17</v>
      </c>
      <c r="D287" s="10">
        <f>SUM('დამტკ. საკუთ.'!D287,'ცვლილ. საკუთ.'!E287)</f>
        <v>0</v>
      </c>
      <c r="E287" s="10">
        <f>SUM('დამტკ. საკუთ.'!E287,'ცვლილ. საკუთ.'!F287)</f>
        <v>0</v>
      </c>
      <c r="F287" s="10">
        <f>SUM('დამტკ. საკუთ.'!F287,'ცვლილ. საკუთ.'!G287)</f>
        <v>0</v>
      </c>
      <c r="G287" s="10">
        <f>SUM('დამტკ. საკუთ.'!G287,'ცვლილ. საკუთ.'!H287)</f>
        <v>0</v>
      </c>
      <c r="H287" s="10">
        <f>SUM('დამტკ. საკუთ.'!H287,'ცვლილ. საკუთ.'!I287)</f>
        <v>0</v>
      </c>
      <c r="I287" s="10">
        <f t="shared" si="57"/>
        <v>0</v>
      </c>
      <c r="J287" s="10">
        <f t="shared" si="58"/>
        <v>0</v>
      </c>
      <c r="K287" s="10">
        <v>0</v>
      </c>
    </row>
    <row r="288" spans="1:11" x14ac:dyDescent="0.25">
      <c r="A288" t="str">
        <f t="shared" si="56"/>
        <v>b</v>
      </c>
      <c r="B288" s="5"/>
      <c r="C288" s="6" t="s">
        <v>18</v>
      </c>
      <c r="D288" s="7">
        <f>SUM('დამტკ. საკუთ.'!D288,'ცვლილ. საკუთ.'!E288)</f>
        <v>0</v>
      </c>
      <c r="E288" s="7">
        <f>SUM('დამტკ. საკუთ.'!E288,'ცვლილ. საკუთ.'!F288)</f>
        <v>0</v>
      </c>
      <c r="F288" s="7">
        <f>SUM('დამტკ. საკუთ.'!F288,'ცვლილ. საკუთ.'!G288)</f>
        <v>0</v>
      </c>
      <c r="G288" s="7">
        <f>SUM('დამტკ. საკუთ.'!G288,'ცვლილ. საკუთ.'!H288)</f>
        <v>0</v>
      </c>
      <c r="H288" s="7">
        <f>SUM('დამტკ. საკუთ.'!H288,'ცვლილ. საკუთ.'!I288)</f>
        <v>0</v>
      </c>
      <c r="I288" s="7">
        <f t="shared" si="57"/>
        <v>0</v>
      </c>
      <c r="J288" s="7">
        <f t="shared" si="58"/>
        <v>0</v>
      </c>
      <c r="K288" s="7">
        <v>0</v>
      </c>
    </row>
    <row r="289" spans="1:11" x14ac:dyDescent="0.25">
      <c r="A289" t="str">
        <f t="shared" si="56"/>
        <v>b</v>
      </c>
      <c r="B289" s="5"/>
      <c r="C289" s="6" t="s">
        <v>19</v>
      </c>
      <c r="D289" s="7">
        <f>SUM('დამტკ. საკუთ.'!D289,'ცვლილ. საკუთ.'!E289)</f>
        <v>0</v>
      </c>
      <c r="E289" s="7">
        <f>SUM('დამტკ. საკუთ.'!E289,'ცვლილ. საკუთ.'!F289)</f>
        <v>0</v>
      </c>
      <c r="F289" s="7">
        <f>SUM('დამტკ. საკუთ.'!F289,'ცვლილ. საკუთ.'!G289)</f>
        <v>0</v>
      </c>
      <c r="G289" s="7">
        <f>SUM('დამტკ. საკუთ.'!G289,'ცვლილ. საკუთ.'!H289)</f>
        <v>0</v>
      </c>
      <c r="H289" s="7">
        <f>SUM('დამტკ. საკუთ.'!H289,'ცვლილ. საკუთ.'!I289)</f>
        <v>0</v>
      </c>
      <c r="I289" s="7">
        <f t="shared" si="57"/>
        <v>0</v>
      </c>
      <c r="J289" s="7">
        <f t="shared" si="58"/>
        <v>0</v>
      </c>
      <c r="K289" s="7">
        <v>0</v>
      </c>
    </row>
    <row r="290" spans="1:11" ht="15.75" thickBot="1" x14ac:dyDescent="0.3">
      <c r="A290" t="str">
        <f t="shared" si="56"/>
        <v>b</v>
      </c>
      <c r="B290" s="11"/>
      <c r="C290" s="12" t="s">
        <v>20</v>
      </c>
      <c r="D290" s="13">
        <f>SUM('დამტკ. საკუთ.'!D290,'ცვლილ. საკუთ.'!E290)</f>
        <v>0</v>
      </c>
      <c r="E290" s="13">
        <f>SUM('დამტკ. საკუთ.'!E290,'ცვლილ. საკუთ.'!F290)</f>
        <v>0</v>
      </c>
      <c r="F290" s="13">
        <f>SUM('დამტკ. საკუთ.'!F290,'ცვლილ. საკუთ.'!G290)</f>
        <v>0</v>
      </c>
      <c r="G290" s="13">
        <f>SUM('დამტკ. საკუთ.'!G290,'ცვლილ. საკუთ.'!H290)</f>
        <v>0</v>
      </c>
      <c r="H290" s="13">
        <f>SUM('დამტკ. საკუთ.'!H290,'ცვლილ. საკუთ.'!I290)</f>
        <v>0</v>
      </c>
      <c r="I290" s="13">
        <f t="shared" si="57"/>
        <v>0</v>
      </c>
      <c r="J290" s="13">
        <f t="shared" si="58"/>
        <v>0</v>
      </c>
      <c r="K290" s="13">
        <v>0</v>
      </c>
    </row>
    <row r="291" spans="1:11" ht="31.5" thickTop="1" thickBot="1" x14ac:dyDescent="0.3">
      <c r="A291" t="str">
        <f t="shared" si="56"/>
        <v>b</v>
      </c>
      <c r="B291" s="3" t="s">
        <v>65</v>
      </c>
      <c r="C291" s="14" t="s">
        <v>66</v>
      </c>
      <c r="D291" s="4">
        <f>SUM('დამტკ. საკუთ.'!D291,'ცვლილ. საკუთ.'!E291)</f>
        <v>0</v>
      </c>
      <c r="E291" s="4">
        <f>SUM('დამტკ. საკუთ.'!E291,'ცვლილ. საკუთ.'!F291)</f>
        <v>0</v>
      </c>
      <c r="F291" s="4">
        <f>SUM('დამტკ. საკუთ.'!F291,'ცვლილ. საკუთ.'!G291)</f>
        <v>0</v>
      </c>
      <c r="G291" s="4">
        <f>SUM('დამტკ. საკუთ.'!G291,'ცვლილ. საკუთ.'!H291)</f>
        <v>0</v>
      </c>
      <c r="H291" s="4">
        <f>SUM('დამტკ. საკუთ.'!H291,'ცვლილ. საკუთ.'!I291)</f>
        <v>0</v>
      </c>
      <c r="I291" s="4">
        <f t="shared" si="57"/>
        <v>0</v>
      </c>
      <c r="J291" s="4">
        <f t="shared" si="58"/>
        <v>0</v>
      </c>
      <c r="K291" s="4">
        <f t="shared" ref="K291" si="63">SUM(K292,K300,K301,K302)</f>
        <v>0</v>
      </c>
    </row>
    <row r="292" spans="1:11" ht="15.75" thickTop="1" x14ac:dyDescent="0.25">
      <c r="A292" t="str">
        <f t="shared" si="56"/>
        <v>b</v>
      </c>
      <c r="B292" s="5"/>
      <c r="C292" s="6" t="s">
        <v>10</v>
      </c>
      <c r="D292" s="7">
        <f>SUM('დამტკ. საკუთ.'!D292,'ცვლილ. საკუთ.'!E292)</f>
        <v>0</v>
      </c>
      <c r="E292" s="7">
        <f>SUM('დამტკ. საკუთ.'!E292,'ცვლილ. საკუთ.'!F292)</f>
        <v>0</v>
      </c>
      <c r="F292" s="7">
        <f>SUM('დამტკ. საკუთ.'!F292,'ცვლილ. საკუთ.'!G292)</f>
        <v>0</v>
      </c>
      <c r="G292" s="7">
        <f>SUM('დამტკ. საკუთ.'!G292,'ცვლილ. საკუთ.'!H292)</f>
        <v>0</v>
      </c>
      <c r="H292" s="7">
        <f>SUM('დამტკ. საკუთ.'!H292,'ცვლილ. საკუთ.'!I292)</f>
        <v>0</v>
      </c>
      <c r="I292" s="7">
        <f t="shared" si="57"/>
        <v>0</v>
      </c>
      <c r="J292" s="7">
        <f t="shared" si="58"/>
        <v>0</v>
      </c>
      <c r="K292" s="7">
        <f t="shared" ref="K292" si="64">SUM(K293:K299)</f>
        <v>0</v>
      </c>
    </row>
    <row r="293" spans="1:11" x14ac:dyDescent="0.25">
      <c r="A293" t="str">
        <f t="shared" si="56"/>
        <v>b</v>
      </c>
      <c r="B293" s="8"/>
      <c r="C293" s="9" t="s">
        <v>11</v>
      </c>
      <c r="D293" s="10">
        <f>SUM('დამტკ. საკუთ.'!D293,'ცვლილ. საკუთ.'!E293)</f>
        <v>0</v>
      </c>
      <c r="E293" s="10">
        <f>SUM('დამტკ. საკუთ.'!E293,'ცვლილ. საკუთ.'!F293)</f>
        <v>0</v>
      </c>
      <c r="F293" s="10">
        <f>SUM('დამტკ. საკუთ.'!F293,'ცვლილ. საკუთ.'!G293)</f>
        <v>0</v>
      </c>
      <c r="G293" s="10">
        <f>SUM('დამტკ. საკუთ.'!G293,'ცვლილ. საკუთ.'!H293)</f>
        <v>0</v>
      </c>
      <c r="H293" s="10">
        <f>SUM('დამტკ. საკუთ.'!H293,'ცვლილ. საკუთ.'!I293)</f>
        <v>0</v>
      </c>
      <c r="I293" s="10">
        <f t="shared" si="57"/>
        <v>0</v>
      </c>
      <c r="J293" s="10">
        <f t="shared" si="58"/>
        <v>0</v>
      </c>
      <c r="K293" s="10">
        <v>0</v>
      </c>
    </row>
    <row r="294" spans="1:11" x14ac:dyDescent="0.25">
      <c r="A294" t="str">
        <f t="shared" si="56"/>
        <v>b</v>
      </c>
      <c r="B294" s="8"/>
      <c r="C294" s="9" t="s">
        <v>12</v>
      </c>
      <c r="D294" s="10">
        <f>SUM('დამტკ. საკუთ.'!D294,'ცვლილ. საკუთ.'!E294)</f>
        <v>0</v>
      </c>
      <c r="E294" s="10">
        <f>SUM('დამტკ. საკუთ.'!E294,'ცვლილ. საკუთ.'!F294)</f>
        <v>0</v>
      </c>
      <c r="F294" s="10">
        <f>SUM('დამტკ. საკუთ.'!F294,'ცვლილ. საკუთ.'!G294)</f>
        <v>0</v>
      </c>
      <c r="G294" s="10">
        <f>SUM('დამტკ. საკუთ.'!G294,'ცვლილ. საკუთ.'!H294)</f>
        <v>0</v>
      </c>
      <c r="H294" s="10">
        <f>SUM('დამტკ. საკუთ.'!H294,'ცვლილ. საკუთ.'!I294)</f>
        <v>0</v>
      </c>
      <c r="I294" s="10">
        <f t="shared" si="57"/>
        <v>0</v>
      </c>
      <c r="J294" s="10">
        <f t="shared" si="58"/>
        <v>0</v>
      </c>
      <c r="K294" s="10">
        <v>0</v>
      </c>
    </row>
    <row r="295" spans="1:11" x14ac:dyDescent="0.25">
      <c r="A295" t="str">
        <f t="shared" si="56"/>
        <v>b</v>
      </c>
      <c r="B295" s="8"/>
      <c r="C295" s="9" t="s">
        <v>13</v>
      </c>
      <c r="D295" s="10">
        <f>SUM('დამტკ. საკუთ.'!D295,'ცვლილ. საკუთ.'!E295)</f>
        <v>0</v>
      </c>
      <c r="E295" s="10">
        <f>SUM('დამტკ. საკუთ.'!E295,'ცვლილ. საკუთ.'!F295)</f>
        <v>0</v>
      </c>
      <c r="F295" s="10">
        <f>SUM('დამტკ. საკუთ.'!F295,'ცვლილ. საკუთ.'!G295)</f>
        <v>0</v>
      </c>
      <c r="G295" s="10">
        <f>SUM('დამტკ. საკუთ.'!G295,'ცვლილ. საკუთ.'!H295)</f>
        <v>0</v>
      </c>
      <c r="H295" s="10">
        <f>SUM('დამტკ. საკუთ.'!H295,'ცვლილ. საკუთ.'!I295)</f>
        <v>0</v>
      </c>
      <c r="I295" s="10">
        <f t="shared" si="57"/>
        <v>0</v>
      </c>
      <c r="J295" s="10">
        <f t="shared" si="58"/>
        <v>0</v>
      </c>
      <c r="K295" s="10">
        <v>0</v>
      </c>
    </row>
    <row r="296" spans="1:11" x14ac:dyDescent="0.25">
      <c r="A296" t="str">
        <f t="shared" si="56"/>
        <v>b</v>
      </c>
      <c r="B296" s="8"/>
      <c r="C296" s="9" t="s">
        <v>14</v>
      </c>
      <c r="D296" s="10">
        <f>SUM('დამტკ. საკუთ.'!D296,'ცვლილ. საკუთ.'!E296)</f>
        <v>0</v>
      </c>
      <c r="E296" s="10">
        <f>SUM('დამტკ. საკუთ.'!E296,'ცვლილ. საკუთ.'!F296)</f>
        <v>0</v>
      </c>
      <c r="F296" s="10">
        <f>SUM('დამტკ. საკუთ.'!F296,'ცვლილ. საკუთ.'!G296)</f>
        <v>0</v>
      </c>
      <c r="G296" s="10">
        <f>SUM('დამტკ. საკუთ.'!G296,'ცვლილ. საკუთ.'!H296)</f>
        <v>0</v>
      </c>
      <c r="H296" s="10">
        <f>SUM('დამტკ. საკუთ.'!H296,'ცვლილ. საკუთ.'!I296)</f>
        <v>0</v>
      </c>
      <c r="I296" s="10">
        <f t="shared" si="57"/>
        <v>0</v>
      </c>
      <c r="J296" s="10">
        <f t="shared" si="58"/>
        <v>0</v>
      </c>
      <c r="K296" s="10">
        <v>0</v>
      </c>
    </row>
    <row r="297" spans="1:11" x14ac:dyDescent="0.25">
      <c r="A297" t="str">
        <f t="shared" si="56"/>
        <v>b</v>
      </c>
      <c r="B297" s="8"/>
      <c r="C297" s="9" t="s">
        <v>15</v>
      </c>
      <c r="D297" s="10">
        <f>SUM('დამტკ. საკუთ.'!D297,'ცვლილ. საკუთ.'!E297)</f>
        <v>0</v>
      </c>
      <c r="E297" s="10">
        <f>SUM('დამტკ. საკუთ.'!E297,'ცვლილ. საკუთ.'!F297)</f>
        <v>0</v>
      </c>
      <c r="F297" s="10">
        <f>SUM('დამტკ. საკუთ.'!F297,'ცვლილ. საკუთ.'!G297)</f>
        <v>0</v>
      </c>
      <c r="G297" s="10">
        <f>SUM('დამტკ. საკუთ.'!G297,'ცვლილ. საკუთ.'!H297)</f>
        <v>0</v>
      </c>
      <c r="H297" s="10">
        <f>SUM('დამტკ. საკუთ.'!H297,'ცვლილ. საკუთ.'!I297)</f>
        <v>0</v>
      </c>
      <c r="I297" s="10">
        <f t="shared" si="57"/>
        <v>0</v>
      </c>
      <c r="J297" s="10">
        <f t="shared" si="58"/>
        <v>0</v>
      </c>
      <c r="K297" s="10">
        <v>0</v>
      </c>
    </row>
    <row r="298" spans="1:11" x14ac:dyDescent="0.25">
      <c r="A298" t="str">
        <f t="shared" si="56"/>
        <v>b</v>
      </c>
      <c r="B298" s="8"/>
      <c r="C298" s="9" t="s">
        <v>16</v>
      </c>
      <c r="D298" s="10">
        <f>SUM('დამტკ. საკუთ.'!D298,'ცვლილ. საკუთ.'!E298)</f>
        <v>0</v>
      </c>
      <c r="E298" s="10">
        <f>SUM('დამტკ. საკუთ.'!E298,'ცვლილ. საკუთ.'!F298)</f>
        <v>0</v>
      </c>
      <c r="F298" s="10">
        <f>SUM('დამტკ. საკუთ.'!F298,'ცვლილ. საკუთ.'!G298)</f>
        <v>0</v>
      </c>
      <c r="G298" s="10">
        <f>SUM('დამტკ. საკუთ.'!G298,'ცვლილ. საკუთ.'!H298)</f>
        <v>0</v>
      </c>
      <c r="H298" s="10">
        <f>SUM('დამტკ. საკუთ.'!H298,'ცვლილ. საკუთ.'!I298)</f>
        <v>0</v>
      </c>
      <c r="I298" s="10">
        <f t="shared" si="57"/>
        <v>0</v>
      </c>
      <c r="J298" s="10">
        <f t="shared" si="58"/>
        <v>0</v>
      </c>
      <c r="K298" s="10">
        <v>0</v>
      </c>
    </row>
    <row r="299" spans="1:11" x14ac:dyDescent="0.25">
      <c r="A299" t="str">
        <f t="shared" si="56"/>
        <v>b</v>
      </c>
      <c r="B299" s="8"/>
      <c r="C299" s="9" t="s">
        <v>17</v>
      </c>
      <c r="D299" s="10">
        <f>SUM('დამტკ. საკუთ.'!D299,'ცვლილ. საკუთ.'!E299)</f>
        <v>0</v>
      </c>
      <c r="E299" s="10">
        <f>SUM('დამტკ. საკუთ.'!E299,'ცვლილ. საკუთ.'!F299)</f>
        <v>0</v>
      </c>
      <c r="F299" s="10">
        <f>SUM('დამტკ. საკუთ.'!F299,'ცვლილ. საკუთ.'!G299)</f>
        <v>0</v>
      </c>
      <c r="G299" s="10">
        <f>SUM('დამტკ. საკუთ.'!G299,'ცვლილ. საკუთ.'!H299)</f>
        <v>0</v>
      </c>
      <c r="H299" s="10">
        <f>SUM('დამტკ. საკუთ.'!H299,'ცვლილ. საკუთ.'!I299)</f>
        <v>0</v>
      </c>
      <c r="I299" s="10">
        <f t="shared" si="57"/>
        <v>0</v>
      </c>
      <c r="J299" s="10">
        <f t="shared" si="58"/>
        <v>0</v>
      </c>
      <c r="K299" s="10">
        <v>0</v>
      </c>
    </row>
    <row r="300" spans="1:11" x14ac:dyDescent="0.25">
      <c r="A300" t="str">
        <f t="shared" si="56"/>
        <v>b</v>
      </c>
      <c r="B300" s="5"/>
      <c r="C300" s="6" t="s">
        <v>18</v>
      </c>
      <c r="D300" s="7">
        <f>SUM('დამტკ. საკუთ.'!D300,'ცვლილ. საკუთ.'!E300)</f>
        <v>0</v>
      </c>
      <c r="E300" s="7">
        <f>SUM('დამტკ. საკუთ.'!E300,'ცვლილ. საკუთ.'!F300)</f>
        <v>0</v>
      </c>
      <c r="F300" s="7">
        <f>SUM('დამტკ. საკუთ.'!F300,'ცვლილ. საკუთ.'!G300)</f>
        <v>0</v>
      </c>
      <c r="G300" s="7">
        <f>SUM('დამტკ. საკუთ.'!G300,'ცვლილ. საკუთ.'!H300)</f>
        <v>0</v>
      </c>
      <c r="H300" s="7">
        <f>SUM('დამტკ. საკუთ.'!H300,'ცვლილ. საკუთ.'!I300)</f>
        <v>0</v>
      </c>
      <c r="I300" s="7">
        <f t="shared" si="57"/>
        <v>0</v>
      </c>
      <c r="J300" s="7">
        <f t="shared" si="58"/>
        <v>0</v>
      </c>
      <c r="K300" s="7">
        <v>0</v>
      </c>
    </row>
    <row r="301" spans="1:11" x14ac:dyDescent="0.25">
      <c r="A301" t="str">
        <f t="shared" si="56"/>
        <v>b</v>
      </c>
      <c r="B301" s="5"/>
      <c r="C301" s="6" t="s">
        <v>19</v>
      </c>
      <c r="D301" s="7">
        <f>SUM('დამტკ. საკუთ.'!D301,'ცვლილ. საკუთ.'!E301)</f>
        <v>0</v>
      </c>
      <c r="E301" s="7">
        <f>SUM('დამტკ. საკუთ.'!E301,'ცვლილ. საკუთ.'!F301)</f>
        <v>0</v>
      </c>
      <c r="F301" s="7">
        <f>SUM('დამტკ. საკუთ.'!F301,'ცვლილ. საკუთ.'!G301)</f>
        <v>0</v>
      </c>
      <c r="G301" s="7">
        <f>SUM('დამტკ. საკუთ.'!G301,'ცვლილ. საკუთ.'!H301)</f>
        <v>0</v>
      </c>
      <c r="H301" s="7">
        <f>SUM('დამტკ. საკუთ.'!H301,'ცვლილ. საკუთ.'!I301)</f>
        <v>0</v>
      </c>
      <c r="I301" s="7">
        <f t="shared" si="57"/>
        <v>0</v>
      </c>
      <c r="J301" s="7">
        <f t="shared" si="58"/>
        <v>0</v>
      </c>
      <c r="K301" s="7">
        <v>0</v>
      </c>
    </row>
    <row r="302" spans="1:11" ht="15.75" thickBot="1" x14ac:dyDescent="0.3">
      <c r="A302" t="str">
        <f t="shared" si="56"/>
        <v>b</v>
      </c>
      <c r="B302" s="11"/>
      <c r="C302" s="12" t="s">
        <v>20</v>
      </c>
      <c r="D302" s="13">
        <f>SUM('დამტკ. საკუთ.'!D302,'ცვლილ. საკუთ.'!E302)</f>
        <v>0</v>
      </c>
      <c r="E302" s="13">
        <f>SUM('დამტკ. საკუთ.'!E302,'ცვლილ. საკუთ.'!F302)</f>
        <v>0</v>
      </c>
      <c r="F302" s="13">
        <f>SUM('დამტკ. საკუთ.'!F302,'ცვლილ. საკუთ.'!G302)</f>
        <v>0</v>
      </c>
      <c r="G302" s="13">
        <f>SUM('დამტკ. საკუთ.'!G302,'ცვლილ. საკუთ.'!H302)</f>
        <v>0</v>
      </c>
      <c r="H302" s="13">
        <f>SUM('დამტკ. საკუთ.'!H302,'ცვლილ. საკუთ.'!I302)</f>
        <v>0</v>
      </c>
      <c r="I302" s="13">
        <f t="shared" si="57"/>
        <v>0</v>
      </c>
      <c r="J302" s="13">
        <f t="shared" si="58"/>
        <v>0</v>
      </c>
      <c r="K302" s="13">
        <v>0</v>
      </c>
    </row>
    <row r="303" spans="1:11" ht="32.25" customHeight="1" thickTop="1" thickBot="1" x14ac:dyDescent="0.3">
      <c r="A303" t="str">
        <f t="shared" si="56"/>
        <v>b</v>
      </c>
      <c r="B303" s="16" t="s">
        <v>67</v>
      </c>
      <c r="C303" s="4" t="s">
        <v>68</v>
      </c>
      <c r="D303" s="4">
        <f>SUM('დამტკ. საკუთ.'!D303,'ცვლილ. საკუთ.'!E303)</f>
        <v>0</v>
      </c>
      <c r="E303" s="4">
        <f>SUM('დამტკ. საკუთ.'!E303,'ცვლილ. საკუთ.'!F303)</f>
        <v>0</v>
      </c>
      <c r="F303" s="4">
        <f>SUM('დამტკ. საკუთ.'!F303,'ცვლილ. საკუთ.'!G303)</f>
        <v>0</v>
      </c>
      <c r="G303" s="4">
        <f>SUM('დამტკ. საკუთ.'!G303,'ცვლილ. საკუთ.'!H303)</f>
        <v>0</v>
      </c>
      <c r="H303" s="4">
        <f>SUM('დამტკ. საკუთ.'!H303,'ცვლილ. საკუთ.'!I303)</f>
        <v>0</v>
      </c>
      <c r="I303" s="4">
        <f t="shared" si="57"/>
        <v>0</v>
      </c>
      <c r="J303" s="4">
        <f t="shared" si="58"/>
        <v>0</v>
      </c>
      <c r="K303" s="4">
        <f t="shared" ref="K303" si="65">SUM(K315,K327,K339,K351,K363,K375,K387,K399,K411,K423,K435,K447,K459,K531)</f>
        <v>0</v>
      </c>
    </row>
    <row r="304" spans="1:11" ht="15.75" thickTop="1" x14ac:dyDescent="0.25">
      <c r="A304" t="str">
        <f t="shared" si="56"/>
        <v>b</v>
      </c>
      <c r="B304" s="5"/>
      <c r="C304" s="6" t="s">
        <v>10</v>
      </c>
      <c r="D304" s="7">
        <f>SUM('დამტკ. საკუთ.'!D304,'ცვლილ. საკუთ.'!E304)</f>
        <v>0</v>
      </c>
      <c r="E304" s="7">
        <f>SUM('დამტკ. საკუთ.'!E304,'ცვლილ. საკუთ.'!F304)</f>
        <v>0</v>
      </c>
      <c r="F304" s="7">
        <f>SUM('დამტკ. საკუთ.'!F304,'ცვლილ. საკუთ.'!G304)</f>
        <v>0</v>
      </c>
      <c r="G304" s="7">
        <f>SUM('დამტკ. საკუთ.'!G304,'ცვლილ. საკუთ.'!H304)</f>
        <v>0</v>
      </c>
      <c r="H304" s="7">
        <f>SUM('დამტკ. საკუთ.'!H304,'ცვლილ. საკუთ.'!I304)</f>
        <v>0</v>
      </c>
      <c r="I304" s="7">
        <f t="shared" si="57"/>
        <v>0</v>
      </c>
      <c r="J304" s="7">
        <f t="shared" si="58"/>
        <v>0</v>
      </c>
      <c r="K304" s="7">
        <f t="shared" ref="K304:K314" si="66">SUM(K316,K328,K340,K352,K364,K376,K388,K400,K412,K424,K436,K448,K460,K532)</f>
        <v>0</v>
      </c>
    </row>
    <row r="305" spans="1:11" x14ac:dyDescent="0.25">
      <c r="A305" t="str">
        <f t="shared" si="56"/>
        <v>b</v>
      </c>
      <c r="B305" s="8"/>
      <c r="C305" s="9" t="s">
        <v>11</v>
      </c>
      <c r="D305" s="10">
        <f>SUM('დამტკ. საკუთ.'!D305,'ცვლილ. საკუთ.'!E305)</f>
        <v>0</v>
      </c>
      <c r="E305" s="10">
        <f>SUM('დამტკ. საკუთ.'!E305,'ცვლილ. საკუთ.'!F305)</f>
        <v>0</v>
      </c>
      <c r="F305" s="10">
        <f>SUM('დამტკ. საკუთ.'!F305,'ცვლილ. საკუთ.'!G305)</f>
        <v>0</v>
      </c>
      <c r="G305" s="10">
        <f>SUM('დამტკ. საკუთ.'!G305,'ცვლილ. საკუთ.'!H305)</f>
        <v>0</v>
      </c>
      <c r="H305" s="10">
        <f>SUM('დამტკ. საკუთ.'!H305,'ცვლილ. საკუთ.'!I305)</f>
        <v>0</v>
      </c>
      <c r="I305" s="10">
        <f t="shared" si="57"/>
        <v>0</v>
      </c>
      <c r="J305" s="10">
        <f t="shared" si="58"/>
        <v>0</v>
      </c>
      <c r="K305" s="10">
        <f t="shared" si="66"/>
        <v>0</v>
      </c>
    </row>
    <row r="306" spans="1:11" x14ac:dyDescent="0.25">
      <c r="A306" t="str">
        <f t="shared" si="56"/>
        <v>b</v>
      </c>
      <c r="B306" s="8"/>
      <c r="C306" s="9" t="s">
        <v>12</v>
      </c>
      <c r="D306" s="10">
        <f>SUM('დამტკ. საკუთ.'!D306,'ცვლილ. საკუთ.'!E306)</f>
        <v>0</v>
      </c>
      <c r="E306" s="10">
        <f>SUM('დამტკ. საკუთ.'!E306,'ცვლილ. საკუთ.'!F306)</f>
        <v>0</v>
      </c>
      <c r="F306" s="10">
        <f>SUM('დამტკ. საკუთ.'!F306,'ცვლილ. საკუთ.'!G306)</f>
        <v>0</v>
      </c>
      <c r="G306" s="10">
        <f>SUM('დამტკ. საკუთ.'!G306,'ცვლილ. საკუთ.'!H306)</f>
        <v>0</v>
      </c>
      <c r="H306" s="10">
        <f>SUM('დამტკ. საკუთ.'!H306,'ცვლილ. საკუთ.'!I306)</f>
        <v>0</v>
      </c>
      <c r="I306" s="10">
        <f t="shared" si="57"/>
        <v>0</v>
      </c>
      <c r="J306" s="10">
        <f t="shared" si="58"/>
        <v>0</v>
      </c>
      <c r="K306" s="10">
        <f t="shared" si="66"/>
        <v>0</v>
      </c>
    </row>
    <row r="307" spans="1:11" x14ac:dyDescent="0.25">
      <c r="A307" t="str">
        <f t="shared" si="56"/>
        <v>b</v>
      </c>
      <c r="B307" s="8"/>
      <c r="C307" s="9" t="s">
        <v>13</v>
      </c>
      <c r="D307" s="10">
        <f>SUM('დამტკ. საკუთ.'!D307,'ცვლილ. საკუთ.'!E307)</f>
        <v>0</v>
      </c>
      <c r="E307" s="10">
        <f>SUM('დამტკ. საკუთ.'!E307,'ცვლილ. საკუთ.'!F307)</f>
        <v>0</v>
      </c>
      <c r="F307" s="10">
        <f>SUM('დამტკ. საკუთ.'!F307,'ცვლილ. საკუთ.'!G307)</f>
        <v>0</v>
      </c>
      <c r="G307" s="10">
        <f>SUM('დამტკ. საკუთ.'!G307,'ცვლილ. საკუთ.'!H307)</f>
        <v>0</v>
      </c>
      <c r="H307" s="10">
        <f>SUM('დამტკ. საკუთ.'!H307,'ცვლილ. საკუთ.'!I307)</f>
        <v>0</v>
      </c>
      <c r="I307" s="10">
        <f t="shared" si="57"/>
        <v>0</v>
      </c>
      <c r="J307" s="10">
        <f t="shared" si="58"/>
        <v>0</v>
      </c>
      <c r="K307" s="10">
        <f t="shared" si="66"/>
        <v>0</v>
      </c>
    </row>
    <row r="308" spans="1:11" x14ac:dyDescent="0.25">
      <c r="A308" t="str">
        <f t="shared" si="56"/>
        <v>b</v>
      </c>
      <c r="B308" s="8"/>
      <c r="C308" s="9" t="s">
        <v>14</v>
      </c>
      <c r="D308" s="10">
        <f>SUM('დამტკ. საკუთ.'!D308,'ცვლილ. საკუთ.'!E308)</f>
        <v>0</v>
      </c>
      <c r="E308" s="10">
        <f>SUM('დამტკ. საკუთ.'!E308,'ცვლილ. საკუთ.'!F308)</f>
        <v>0</v>
      </c>
      <c r="F308" s="10">
        <f>SUM('დამტკ. საკუთ.'!F308,'ცვლილ. საკუთ.'!G308)</f>
        <v>0</v>
      </c>
      <c r="G308" s="10">
        <f>SUM('დამტკ. საკუთ.'!G308,'ცვლილ. საკუთ.'!H308)</f>
        <v>0</v>
      </c>
      <c r="H308" s="10">
        <f>SUM('დამტკ. საკუთ.'!H308,'ცვლილ. საკუთ.'!I308)</f>
        <v>0</v>
      </c>
      <c r="I308" s="10">
        <f t="shared" si="57"/>
        <v>0</v>
      </c>
      <c r="J308" s="10">
        <f t="shared" si="58"/>
        <v>0</v>
      </c>
      <c r="K308" s="10">
        <f t="shared" si="66"/>
        <v>0</v>
      </c>
    </row>
    <row r="309" spans="1:11" x14ac:dyDescent="0.25">
      <c r="A309" t="str">
        <f t="shared" si="56"/>
        <v>b</v>
      </c>
      <c r="B309" s="8"/>
      <c r="C309" s="9" t="s">
        <v>15</v>
      </c>
      <c r="D309" s="10">
        <f>SUM('დამტკ. საკუთ.'!D309,'ცვლილ. საკუთ.'!E309)</f>
        <v>0</v>
      </c>
      <c r="E309" s="10">
        <f>SUM('დამტკ. საკუთ.'!E309,'ცვლილ. საკუთ.'!F309)</f>
        <v>0</v>
      </c>
      <c r="F309" s="10">
        <f>SUM('დამტკ. საკუთ.'!F309,'ცვლილ. საკუთ.'!G309)</f>
        <v>0</v>
      </c>
      <c r="G309" s="10">
        <f>SUM('დამტკ. საკუთ.'!G309,'ცვლილ. საკუთ.'!H309)</f>
        <v>0</v>
      </c>
      <c r="H309" s="10">
        <f>SUM('დამტკ. საკუთ.'!H309,'ცვლილ. საკუთ.'!I309)</f>
        <v>0</v>
      </c>
      <c r="I309" s="10">
        <f t="shared" si="57"/>
        <v>0</v>
      </c>
      <c r="J309" s="10">
        <f t="shared" si="58"/>
        <v>0</v>
      </c>
      <c r="K309" s="10">
        <f t="shared" si="66"/>
        <v>0</v>
      </c>
    </row>
    <row r="310" spans="1:11" x14ac:dyDescent="0.25">
      <c r="A310" t="str">
        <f t="shared" si="56"/>
        <v>b</v>
      </c>
      <c r="B310" s="8"/>
      <c r="C310" s="9" t="s">
        <v>16</v>
      </c>
      <c r="D310" s="10">
        <f>SUM('დამტკ. საკუთ.'!D310,'ცვლილ. საკუთ.'!E310)</f>
        <v>0</v>
      </c>
      <c r="E310" s="10">
        <f>SUM('დამტკ. საკუთ.'!E310,'ცვლილ. საკუთ.'!F310)</f>
        <v>0</v>
      </c>
      <c r="F310" s="10">
        <f>SUM('დამტკ. საკუთ.'!F310,'ცვლილ. საკუთ.'!G310)</f>
        <v>0</v>
      </c>
      <c r="G310" s="10">
        <f>SUM('დამტკ. საკუთ.'!G310,'ცვლილ. საკუთ.'!H310)</f>
        <v>0</v>
      </c>
      <c r="H310" s="10">
        <f>SUM('დამტკ. საკუთ.'!H310,'ცვლილ. საკუთ.'!I310)</f>
        <v>0</v>
      </c>
      <c r="I310" s="10">
        <f t="shared" si="57"/>
        <v>0</v>
      </c>
      <c r="J310" s="10">
        <f t="shared" si="58"/>
        <v>0</v>
      </c>
      <c r="K310" s="10">
        <f t="shared" si="66"/>
        <v>0</v>
      </c>
    </row>
    <row r="311" spans="1:11" x14ac:dyDescent="0.25">
      <c r="A311" t="str">
        <f t="shared" si="56"/>
        <v>b</v>
      </c>
      <c r="B311" s="8"/>
      <c r="C311" s="9" t="s">
        <v>17</v>
      </c>
      <c r="D311" s="10">
        <f>SUM('დამტკ. საკუთ.'!D311,'ცვლილ. საკუთ.'!E311)</f>
        <v>0</v>
      </c>
      <c r="E311" s="10">
        <f>SUM('დამტკ. საკუთ.'!E311,'ცვლილ. საკუთ.'!F311)</f>
        <v>0</v>
      </c>
      <c r="F311" s="10">
        <f>SUM('დამტკ. საკუთ.'!F311,'ცვლილ. საკუთ.'!G311)</f>
        <v>0</v>
      </c>
      <c r="G311" s="10">
        <f>SUM('დამტკ. საკუთ.'!G311,'ცვლილ. საკუთ.'!H311)</f>
        <v>0</v>
      </c>
      <c r="H311" s="10">
        <f>SUM('დამტკ. საკუთ.'!H311,'ცვლილ. საკუთ.'!I311)</f>
        <v>0</v>
      </c>
      <c r="I311" s="10">
        <f t="shared" si="57"/>
        <v>0</v>
      </c>
      <c r="J311" s="10">
        <f t="shared" si="58"/>
        <v>0</v>
      </c>
      <c r="K311" s="10">
        <f t="shared" si="66"/>
        <v>0</v>
      </c>
    </row>
    <row r="312" spans="1:11" x14ac:dyDescent="0.25">
      <c r="A312" t="str">
        <f t="shared" si="56"/>
        <v>b</v>
      </c>
      <c r="B312" s="5"/>
      <c r="C312" s="6" t="s">
        <v>18</v>
      </c>
      <c r="D312" s="7">
        <f>SUM('დამტკ. საკუთ.'!D312,'ცვლილ. საკუთ.'!E312)</f>
        <v>0</v>
      </c>
      <c r="E312" s="7">
        <f>SUM('დამტკ. საკუთ.'!E312,'ცვლილ. საკუთ.'!F312)</f>
        <v>0</v>
      </c>
      <c r="F312" s="7">
        <f>SUM('დამტკ. საკუთ.'!F312,'ცვლილ. საკუთ.'!G312)</f>
        <v>0</v>
      </c>
      <c r="G312" s="7">
        <f>SUM('დამტკ. საკუთ.'!G312,'ცვლილ. საკუთ.'!H312)</f>
        <v>0</v>
      </c>
      <c r="H312" s="7">
        <f>SUM('დამტკ. საკუთ.'!H312,'ცვლილ. საკუთ.'!I312)</f>
        <v>0</v>
      </c>
      <c r="I312" s="7">
        <f t="shared" si="57"/>
        <v>0</v>
      </c>
      <c r="J312" s="7">
        <f t="shared" si="58"/>
        <v>0</v>
      </c>
      <c r="K312" s="7">
        <f t="shared" si="66"/>
        <v>0</v>
      </c>
    </row>
    <row r="313" spans="1:11" x14ac:dyDescent="0.25">
      <c r="A313" t="str">
        <f t="shared" si="56"/>
        <v>b</v>
      </c>
      <c r="B313" s="5"/>
      <c r="C313" s="6" t="s">
        <v>19</v>
      </c>
      <c r="D313" s="7">
        <f>SUM('დამტკ. საკუთ.'!D313,'ცვლილ. საკუთ.'!E313)</f>
        <v>0</v>
      </c>
      <c r="E313" s="7">
        <f>SUM('დამტკ. საკუთ.'!E313,'ცვლილ. საკუთ.'!F313)</f>
        <v>0</v>
      </c>
      <c r="F313" s="7">
        <f>SUM('დამტკ. საკუთ.'!F313,'ცვლილ. საკუთ.'!G313)</f>
        <v>0</v>
      </c>
      <c r="G313" s="7">
        <f>SUM('დამტკ. საკუთ.'!G313,'ცვლილ. საკუთ.'!H313)</f>
        <v>0</v>
      </c>
      <c r="H313" s="7">
        <f>SUM('დამტკ. საკუთ.'!H313,'ცვლილ. საკუთ.'!I313)</f>
        <v>0</v>
      </c>
      <c r="I313" s="7">
        <f t="shared" si="57"/>
        <v>0</v>
      </c>
      <c r="J313" s="7">
        <f t="shared" si="58"/>
        <v>0</v>
      </c>
      <c r="K313" s="7">
        <f t="shared" si="66"/>
        <v>0</v>
      </c>
    </row>
    <row r="314" spans="1:11" ht="15.75" thickBot="1" x14ac:dyDescent="0.3">
      <c r="A314" t="str">
        <f t="shared" si="56"/>
        <v>b</v>
      </c>
      <c r="B314" s="11"/>
      <c r="C314" s="12" t="s">
        <v>20</v>
      </c>
      <c r="D314" s="13">
        <f>SUM('დამტკ. საკუთ.'!D314,'ცვლილ. საკუთ.'!E314)</f>
        <v>0</v>
      </c>
      <c r="E314" s="13">
        <f>SUM('დამტკ. საკუთ.'!E314,'ცვლილ. საკუთ.'!F314)</f>
        <v>0</v>
      </c>
      <c r="F314" s="13">
        <f>SUM('დამტკ. საკუთ.'!F314,'ცვლილ. საკუთ.'!G314)</f>
        <v>0</v>
      </c>
      <c r="G314" s="13">
        <f>SUM('დამტკ. საკუთ.'!G314,'ცვლილ. საკუთ.'!H314)</f>
        <v>0</v>
      </c>
      <c r="H314" s="13">
        <f>SUM('დამტკ. საკუთ.'!H314,'ცვლილ. საკუთ.'!I314)</f>
        <v>0</v>
      </c>
      <c r="I314" s="13">
        <f t="shared" si="57"/>
        <v>0</v>
      </c>
      <c r="J314" s="13">
        <f t="shared" si="58"/>
        <v>0</v>
      </c>
      <c r="K314" s="13">
        <f t="shared" si="66"/>
        <v>0</v>
      </c>
    </row>
    <row r="315" spans="1:11" ht="31.5" thickTop="1" thickBot="1" x14ac:dyDescent="0.3">
      <c r="A315" t="str">
        <f t="shared" si="56"/>
        <v>b</v>
      </c>
      <c r="B315" s="3" t="s">
        <v>69</v>
      </c>
      <c r="C315" s="14" t="s">
        <v>70</v>
      </c>
      <c r="D315" s="4">
        <f>SUM('დამტკ. საკუთ.'!D315,'ცვლილ. საკუთ.'!E315)</f>
        <v>0</v>
      </c>
      <c r="E315" s="4">
        <f>SUM('დამტკ. საკუთ.'!E315,'ცვლილ. საკუთ.'!F315)</f>
        <v>0</v>
      </c>
      <c r="F315" s="4">
        <f>SUM('დამტკ. საკუთ.'!F315,'ცვლილ. საკუთ.'!G315)</f>
        <v>0</v>
      </c>
      <c r="G315" s="4">
        <f>SUM('დამტკ. საკუთ.'!G315,'ცვლილ. საკუთ.'!H315)</f>
        <v>0</v>
      </c>
      <c r="H315" s="4">
        <f>SUM('დამტკ. საკუთ.'!H315,'ცვლილ. საკუთ.'!I315)</f>
        <v>0</v>
      </c>
      <c r="I315" s="4">
        <f t="shared" si="57"/>
        <v>0</v>
      </c>
      <c r="J315" s="4">
        <f t="shared" si="58"/>
        <v>0</v>
      </c>
      <c r="K315" s="4">
        <f t="shared" ref="K315" si="67">SUM(K316,K324,K325,K326)</f>
        <v>0</v>
      </c>
    </row>
    <row r="316" spans="1:11" ht="15.75" thickTop="1" x14ac:dyDescent="0.25">
      <c r="A316" t="str">
        <f t="shared" si="56"/>
        <v>b</v>
      </c>
      <c r="B316" s="5"/>
      <c r="C316" s="6" t="s">
        <v>10</v>
      </c>
      <c r="D316" s="7">
        <f>SUM('დამტკ. საკუთ.'!D316,'ცვლილ. საკუთ.'!E316)</f>
        <v>0</v>
      </c>
      <c r="E316" s="7">
        <f>SUM('დამტკ. საკუთ.'!E316,'ცვლილ. საკუთ.'!F316)</f>
        <v>0</v>
      </c>
      <c r="F316" s="7">
        <f>SUM('დამტკ. საკუთ.'!F316,'ცვლილ. საკუთ.'!G316)</f>
        <v>0</v>
      </c>
      <c r="G316" s="7">
        <f>SUM('დამტკ. საკუთ.'!G316,'ცვლილ. საკუთ.'!H316)</f>
        <v>0</v>
      </c>
      <c r="H316" s="7">
        <f>SUM('დამტკ. საკუთ.'!H316,'ცვლილ. საკუთ.'!I316)</f>
        <v>0</v>
      </c>
      <c r="I316" s="7">
        <f t="shared" si="57"/>
        <v>0</v>
      </c>
      <c r="J316" s="7">
        <f t="shared" si="58"/>
        <v>0</v>
      </c>
      <c r="K316" s="7">
        <f t="shared" ref="K316" si="68">SUM(K317:K323)</f>
        <v>0</v>
      </c>
    </row>
    <row r="317" spans="1:11" x14ac:dyDescent="0.25">
      <c r="A317" t="str">
        <f t="shared" si="56"/>
        <v>b</v>
      </c>
      <c r="B317" s="8"/>
      <c r="C317" s="9" t="s">
        <v>11</v>
      </c>
      <c r="D317" s="10">
        <f>SUM('დამტკ. საკუთ.'!D317,'ცვლილ. საკუთ.'!E317)</f>
        <v>0</v>
      </c>
      <c r="E317" s="10">
        <f>SUM('დამტკ. საკუთ.'!E317,'ცვლილ. საკუთ.'!F317)</f>
        <v>0</v>
      </c>
      <c r="F317" s="10">
        <f>SUM('დამტკ. საკუთ.'!F317,'ცვლილ. საკუთ.'!G317)</f>
        <v>0</v>
      </c>
      <c r="G317" s="10">
        <f>SUM('დამტკ. საკუთ.'!G317,'ცვლილ. საკუთ.'!H317)</f>
        <v>0</v>
      </c>
      <c r="H317" s="10">
        <f>SUM('დამტკ. საკუთ.'!H317,'ცვლილ. საკუთ.'!I317)</f>
        <v>0</v>
      </c>
      <c r="I317" s="10">
        <f t="shared" si="57"/>
        <v>0</v>
      </c>
      <c r="J317" s="10">
        <f t="shared" si="58"/>
        <v>0</v>
      </c>
      <c r="K317" s="10">
        <v>0</v>
      </c>
    </row>
    <row r="318" spans="1:11" x14ac:dyDescent="0.25">
      <c r="A318" t="str">
        <f t="shared" si="56"/>
        <v>b</v>
      </c>
      <c r="B318" s="8"/>
      <c r="C318" s="9" t="s">
        <v>12</v>
      </c>
      <c r="D318" s="10">
        <f>SUM('დამტკ. საკუთ.'!D318,'ცვლილ. საკუთ.'!E318)</f>
        <v>0</v>
      </c>
      <c r="E318" s="10">
        <f>SUM('დამტკ. საკუთ.'!E318,'ცვლილ. საკუთ.'!F318)</f>
        <v>0</v>
      </c>
      <c r="F318" s="10">
        <f>SUM('დამტკ. საკუთ.'!F318,'ცვლილ. საკუთ.'!G318)</f>
        <v>0</v>
      </c>
      <c r="G318" s="10">
        <f>SUM('დამტკ. საკუთ.'!G318,'ცვლილ. საკუთ.'!H318)</f>
        <v>0</v>
      </c>
      <c r="H318" s="10">
        <f>SUM('დამტკ. საკუთ.'!H318,'ცვლილ. საკუთ.'!I318)</f>
        <v>0</v>
      </c>
      <c r="I318" s="10">
        <f t="shared" si="57"/>
        <v>0</v>
      </c>
      <c r="J318" s="10">
        <f t="shared" si="58"/>
        <v>0</v>
      </c>
      <c r="K318" s="10">
        <v>0</v>
      </c>
    </row>
    <row r="319" spans="1:11" x14ac:dyDescent="0.25">
      <c r="A319" t="str">
        <f t="shared" si="56"/>
        <v>b</v>
      </c>
      <c r="B319" s="8"/>
      <c r="C319" s="9" t="s">
        <v>13</v>
      </c>
      <c r="D319" s="10">
        <f>SUM('დამტკ. საკუთ.'!D319,'ცვლილ. საკუთ.'!E319)</f>
        <v>0</v>
      </c>
      <c r="E319" s="10">
        <f>SUM('დამტკ. საკუთ.'!E319,'ცვლილ. საკუთ.'!F319)</f>
        <v>0</v>
      </c>
      <c r="F319" s="10">
        <f>SUM('დამტკ. საკუთ.'!F319,'ცვლილ. საკუთ.'!G319)</f>
        <v>0</v>
      </c>
      <c r="G319" s="10">
        <f>SUM('დამტკ. საკუთ.'!G319,'ცვლილ. საკუთ.'!H319)</f>
        <v>0</v>
      </c>
      <c r="H319" s="10">
        <f>SUM('დამტკ. საკუთ.'!H319,'ცვლილ. საკუთ.'!I319)</f>
        <v>0</v>
      </c>
      <c r="I319" s="10">
        <f t="shared" si="57"/>
        <v>0</v>
      </c>
      <c r="J319" s="10">
        <f t="shared" si="58"/>
        <v>0</v>
      </c>
      <c r="K319" s="10">
        <v>0</v>
      </c>
    </row>
    <row r="320" spans="1:11" x14ac:dyDescent="0.25">
      <c r="A320" t="str">
        <f t="shared" si="56"/>
        <v>b</v>
      </c>
      <c r="B320" s="8"/>
      <c r="C320" s="9" t="s">
        <v>14</v>
      </c>
      <c r="D320" s="10">
        <f>SUM('დამტკ. საკუთ.'!D320,'ცვლილ. საკუთ.'!E320)</f>
        <v>0</v>
      </c>
      <c r="E320" s="10">
        <f>SUM('დამტკ. საკუთ.'!E320,'ცვლილ. საკუთ.'!F320)</f>
        <v>0</v>
      </c>
      <c r="F320" s="10">
        <f>SUM('დამტკ. საკუთ.'!F320,'ცვლილ. საკუთ.'!G320)</f>
        <v>0</v>
      </c>
      <c r="G320" s="10">
        <f>SUM('დამტკ. საკუთ.'!G320,'ცვლილ. საკუთ.'!H320)</f>
        <v>0</v>
      </c>
      <c r="H320" s="10">
        <f>SUM('დამტკ. საკუთ.'!H320,'ცვლილ. საკუთ.'!I320)</f>
        <v>0</v>
      </c>
      <c r="I320" s="10">
        <f t="shared" si="57"/>
        <v>0</v>
      </c>
      <c r="J320" s="10">
        <f t="shared" si="58"/>
        <v>0</v>
      </c>
      <c r="K320" s="10">
        <v>0</v>
      </c>
    </row>
    <row r="321" spans="1:11" x14ac:dyDescent="0.25">
      <c r="A321" t="str">
        <f t="shared" si="56"/>
        <v>b</v>
      </c>
      <c r="B321" s="8"/>
      <c r="C321" s="9" t="s">
        <v>15</v>
      </c>
      <c r="D321" s="10">
        <f>SUM('დამტკ. საკუთ.'!D321,'ცვლილ. საკუთ.'!E321)</f>
        <v>0</v>
      </c>
      <c r="E321" s="10">
        <f>SUM('დამტკ. საკუთ.'!E321,'ცვლილ. საკუთ.'!F321)</f>
        <v>0</v>
      </c>
      <c r="F321" s="10">
        <f>SUM('დამტკ. საკუთ.'!F321,'ცვლილ. საკუთ.'!G321)</f>
        <v>0</v>
      </c>
      <c r="G321" s="10">
        <f>SUM('დამტკ. საკუთ.'!G321,'ცვლილ. საკუთ.'!H321)</f>
        <v>0</v>
      </c>
      <c r="H321" s="10">
        <f>SUM('დამტკ. საკუთ.'!H321,'ცვლილ. საკუთ.'!I321)</f>
        <v>0</v>
      </c>
      <c r="I321" s="10">
        <f t="shared" si="57"/>
        <v>0</v>
      </c>
      <c r="J321" s="10">
        <f t="shared" si="58"/>
        <v>0</v>
      </c>
      <c r="K321" s="10">
        <v>0</v>
      </c>
    </row>
    <row r="322" spans="1:11" x14ac:dyDescent="0.25">
      <c r="A322" t="str">
        <f t="shared" si="56"/>
        <v>b</v>
      </c>
      <c r="B322" s="8"/>
      <c r="C322" s="9" t="s">
        <v>16</v>
      </c>
      <c r="D322" s="10">
        <f>SUM('დამტკ. საკუთ.'!D322,'ცვლილ. საკუთ.'!E322)</f>
        <v>0</v>
      </c>
      <c r="E322" s="10">
        <f>SUM('დამტკ. საკუთ.'!E322,'ცვლილ. საკუთ.'!F322)</f>
        <v>0</v>
      </c>
      <c r="F322" s="10">
        <f>SUM('დამტკ. საკუთ.'!F322,'ცვლილ. საკუთ.'!G322)</f>
        <v>0</v>
      </c>
      <c r="G322" s="10">
        <f>SUM('დამტკ. საკუთ.'!G322,'ცვლილ. საკუთ.'!H322)</f>
        <v>0</v>
      </c>
      <c r="H322" s="10">
        <f>SUM('დამტკ. საკუთ.'!H322,'ცვლილ. საკუთ.'!I322)</f>
        <v>0</v>
      </c>
      <c r="I322" s="10">
        <f t="shared" si="57"/>
        <v>0</v>
      </c>
      <c r="J322" s="10">
        <f t="shared" si="58"/>
        <v>0</v>
      </c>
      <c r="K322" s="10">
        <v>0</v>
      </c>
    </row>
    <row r="323" spans="1:11" x14ac:dyDescent="0.25">
      <c r="A323" t="str">
        <f t="shared" si="56"/>
        <v>b</v>
      </c>
      <c r="B323" s="8"/>
      <c r="C323" s="9" t="s">
        <v>17</v>
      </c>
      <c r="D323" s="10">
        <f>SUM('დამტკ. საკუთ.'!D323,'ცვლილ. საკუთ.'!E323)</f>
        <v>0</v>
      </c>
      <c r="E323" s="10">
        <f>SUM('დამტკ. საკუთ.'!E323,'ცვლილ. საკუთ.'!F323)</f>
        <v>0</v>
      </c>
      <c r="F323" s="10">
        <f>SUM('დამტკ. საკუთ.'!F323,'ცვლილ. საკუთ.'!G323)</f>
        <v>0</v>
      </c>
      <c r="G323" s="10">
        <f>SUM('დამტკ. საკუთ.'!G323,'ცვლილ. საკუთ.'!H323)</f>
        <v>0</v>
      </c>
      <c r="H323" s="10">
        <f>SUM('დამტკ. საკუთ.'!H323,'ცვლილ. საკუთ.'!I323)</f>
        <v>0</v>
      </c>
      <c r="I323" s="10">
        <f t="shared" si="57"/>
        <v>0</v>
      </c>
      <c r="J323" s="10">
        <f t="shared" si="58"/>
        <v>0</v>
      </c>
      <c r="K323" s="10">
        <v>0</v>
      </c>
    </row>
    <row r="324" spans="1:11" x14ac:dyDescent="0.25">
      <c r="A324" t="str">
        <f t="shared" ref="A324:A387" si="69">IF(OR(D324&lt;&gt;0,E324&lt;&gt;0,F324&lt;&gt;0,G324&lt;&gt;0,H324&lt;&gt;0,),"a","b")</f>
        <v>b</v>
      </c>
      <c r="B324" s="5"/>
      <c r="C324" s="6" t="s">
        <v>18</v>
      </c>
      <c r="D324" s="7">
        <f>SUM('დამტკ. საკუთ.'!D324,'ცვლილ. საკუთ.'!E324)</f>
        <v>0</v>
      </c>
      <c r="E324" s="7">
        <f>SUM('დამტკ. საკუთ.'!E324,'ცვლილ. საკუთ.'!F324)</f>
        <v>0</v>
      </c>
      <c r="F324" s="7">
        <f>SUM('დამტკ. საკუთ.'!F324,'ცვლილ. საკუთ.'!G324)</f>
        <v>0</v>
      </c>
      <c r="G324" s="7">
        <f>SUM('დამტკ. საკუთ.'!G324,'ცვლილ. საკუთ.'!H324)</f>
        <v>0</v>
      </c>
      <c r="H324" s="7">
        <f>SUM('დამტკ. საკუთ.'!H324,'ცვლილ. საკუთ.'!I324)</f>
        <v>0</v>
      </c>
      <c r="I324" s="7">
        <f t="shared" ref="I324:I387" si="70">SUM(E324,F324)</f>
        <v>0</v>
      </c>
      <c r="J324" s="7">
        <f t="shared" ref="J324:J387" si="71">SUM(E324,F324,G324)</f>
        <v>0</v>
      </c>
      <c r="K324" s="7">
        <v>0</v>
      </c>
    </row>
    <row r="325" spans="1:11" x14ac:dyDescent="0.25">
      <c r="A325" t="str">
        <f t="shared" si="69"/>
        <v>b</v>
      </c>
      <c r="B325" s="5"/>
      <c r="C325" s="6" t="s">
        <v>19</v>
      </c>
      <c r="D325" s="7">
        <f>SUM('დამტკ. საკუთ.'!D325,'ცვლილ. საკუთ.'!E325)</f>
        <v>0</v>
      </c>
      <c r="E325" s="7">
        <f>SUM('დამტკ. საკუთ.'!E325,'ცვლილ. საკუთ.'!F325)</f>
        <v>0</v>
      </c>
      <c r="F325" s="7">
        <f>SUM('დამტკ. საკუთ.'!F325,'ცვლილ. საკუთ.'!G325)</f>
        <v>0</v>
      </c>
      <c r="G325" s="7">
        <f>SUM('დამტკ. საკუთ.'!G325,'ცვლილ. საკუთ.'!H325)</f>
        <v>0</v>
      </c>
      <c r="H325" s="7">
        <f>SUM('დამტკ. საკუთ.'!H325,'ცვლილ. საკუთ.'!I325)</f>
        <v>0</v>
      </c>
      <c r="I325" s="7">
        <f t="shared" si="70"/>
        <v>0</v>
      </c>
      <c r="J325" s="7">
        <f t="shared" si="71"/>
        <v>0</v>
      </c>
      <c r="K325" s="7">
        <v>0</v>
      </c>
    </row>
    <row r="326" spans="1:11" ht="15.75" thickBot="1" x14ac:dyDescent="0.3">
      <c r="A326" t="str">
        <f t="shared" si="69"/>
        <v>b</v>
      </c>
      <c r="B326" s="11"/>
      <c r="C326" s="12" t="s">
        <v>20</v>
      </c>
      <c r="D326" s="13">
        <f>SUM('დამტკ. საკუთ.'!D326,'ცვლილ. საკუთ.'!E326)</f>
        <v>0</v>
      </c>
      <c r="E326" s="13">
        <f>SUM('დამტკ. საკუთ.'!E326,'ცვლილ. საკუთ.'!F326)</f>
        <v>0</v>
      </c>
      <c r="F326" s="13">
        <f>SUM('დამტკ. საკუთ.'!F326,'ცვლილ. საკუთ.'!G326)</f>
        <v>0</v>
      </c>
      <c r="G326" s="13">
        <f>SUM('დამტკ. საკუთ.'!G326,'ცვლილ. საკუთ.'!H326)</f>
        <v>0</v>
      </c>
      <c r="H326" s="13">
        <f>SUM('დამტკ. საკუთ.'!H326,'ცვლილ. საკუთ.'!I326)</f>
        <v>0</v>
      </c>
      <c r="I326" s="13">
        <f t="shared" si="70"/>
        <v>0</v>
      </c>
      <c r="J326" s="13">
        <f t="shared" si="71"/>
        <v>0</v>
      </c>
      <c r="K326" s="13">
        <v>0</v>
      </c>
    </row>
    <row r="327" spans="1:11" ht="32.25" customHeight="1" thickTop="1" thickBot="1" x14ac:dyDescent="0.3">
      <c r="A327" t="str">
        <f t="shared" si="69"/>
        <v>b</v>
      </c>
      <c r="B327" s="3" t="s">
        <v>71</v>
      </c>
      <c r="C327" s="4" t="s">
        <v>72</v>
      </c>
      <c r="D327" s="4">
        <f>SUM('დამტკ. საკუთ.'!D327,'ცვლილ. საკუთ.'!E327)</f>
        <v>0</v>
      </c>
      <c r="E327" s="4">
        <f>SUM('დამტკ. საკუთ.'!E327,'ცვლილ. საკუთ.'!F327)</f>
        <v>0</v>
      </c>
      <c r="F327" s="4">
        <f>SUM('დამტკ. საკუთ.'!F327,'ცვლილ. საკუთ.'!G327)</f>
        <v>0</v>
      </c>
      <c r="G327" s="4">
        <f>SUM('დამტკ. საკუთ.'!G327,'ცვლილ. საკუთ.'!H327)</f>
        <v>0</v>
      </c>
      <c r="H327" s="4">
        <f>SUM('დამტკ. საკუთ.'!H327,'ცვლილ. საკუთ.'!I327)</f>
        <v>0</v>
      </c>
      <c r="I327" s="4">
        <f t="shared" si="70"/>
        <v>0</v>
      </c>
      <c r="J327" s="4">
        <f t="shared" si="71"/>
        <v>0</v>
      </c>
      <c r="K327" s="4">
        <f t="shared" ref="K327" si="72">SUM(K328,K336,K337,K338)</f>
        <v>0</v>
      </c>
    </row>
    <row r="328" spans="1:11" ht="15.75" thickTop="1" x14ac:dyDescent="0.25">
      <c r="A328" t="str">
        <f t="shared" si="69"/>
        <v>b</v>
      </c>
      <c r="B328" s="5"/>
      <c r="C328" s="6" t="s">
        <v>10</v>
      </c>
      <c r="D328" s="7">
        <f>SUM('დამტკ. საკუთ.'!D328,'ცვლილ. საკუთ.'!E328)</f>
        <v>0</v>
      </c>
      <c r="E328" s="7">
        <f>SUM('დამტკ. საკუთ.'!E328,'ცვლილ. საკუთ.'!F328)</f>
        <v>0</v>
      </c>
      <c r="F328" s="7">
        <f>SUM('დამტკ. საკუთ.'!F328,'ცვლილ. საკუთ.'!G328)</f>
        <v>0</v>
      </c>
      <c r="G328" s="7">
        <f>SUM('დამტკ. საკუთ.'!G328,'ცვლილ. საკუთ.'!H328)</f>
        <v>0</v>
      </c>
      <c r="H328" s="7">
        <f>SUM('დამტკ. საკუთ.'!H328,'ცვლილ. საკუთ.'!I328)</f>
        <v>0</v>
      </c>
      <c r="I328" s="7">
        <f t="shared" si="70"/>
        <v>0</v>
      </c>
      <c r="J328" s="7">
        <f t="shared" si="71"/>
        <v>0</v>
      </c>
      <c r="K328" s="7">
        <f t="shared" ref="K328" si="73">SUM(K329:K335)</f>
        <v>0</v>
      </c>
    </row>
    <row r="329" spans="1:11" x14ac:dyDescent="0.25">
      <c r="A329" t="str">
        <f t="shared" si="69"/>
        <v>b</v>
      </c>
      <c r="B329" s="8"/>
      <c r="C329" s="9" t="s">
        <v>11</v>
      </c>
      <c r="D329" s="10">
        <f>SUM('დამტკ. საკუთ.'!D329,'ცვლილ. საკუთ.'!E329)</f>
        <v>0</v>
      </c>
      <c r="E329" s="10">
        <f>SUM('დამტკ. საკუთ.'!E329,'ცვლილ. საკუთ.'!F329)</f>
        <v>0</v>
      </c>
      <c r="F329" s="10">
        <f>SUM('დამტკ. საკუთ.'!F329,'ცვლილ. საკუთ.'!G329)</f>
        <v>0</v>
      </c>
      <c r="G329" s="10">
        <f>SUM('დამტკ. საკუთ.'!G329,'ცვლილ. საკუთ.'!H329)</f>
        <v>0</v>
      </c>
      <c r="H329" s="10">
        <f>SUM('დამტკ. საკუთ.'!H329,'ცვლილ. საკუთ.'!I329)</f>
        <v>0</v>
      </c>
      <c r="I329" s="10">
        <f t="shared" si="70"/>
        <v>0</v>
      </c>
      <c r="J329" s="10">
        <f t="shared" si="71"/>
        <v>0</v>
      </c>
      <c r="K329" s="10">
        <v>0</v>
      </c>
    </row>
    <row r="330" spans="1:11" x14ac:dyDescent="0.25">
      <c r="A330" t="str">
        <f t="shared" si="69"/>
        <v>b</v>
      </c>
      <c r="B330" s="8"/>
      <c r="C330" s="9" t="s">
        <v>12</v>
      </c>
      <c r="D330" s="10">
        <f>SUM('დამტკ. საკუთ.'!D330,'ცვლილ. საკუთ.'!E330)</f>
        <v>0</v>
      </c>
      <c r="E330" s="10">
        <f>SUM('დამტკ. საკუთ.'!E330,'ცვლილ. საკუთ.'!F330)</f>
        <v>0</v>
      </c>
      <c r="F330" s="10">
        <f>SUM('დამტკ. საკუთ.'!F330,'ცვლილ. საკუთ.'!G330)</f>
        <v>0</v>
      </c>
      <c r="G330" s="10">
        <f>SUM('დამტკ. საკუთ.'!G330,'ცვლილ. საკუთ.'!H330)</f>
        <v>0</v>
      </c>
      <c r="H330" s="10">
        <f>SUM('დამტკ. საკუთ.'!H330,'ცვლილ. საკუთ.'!I330)</f>
        <v>0</v>
      </c>
      <c r="I330" s="10">
        <f t="shared" si="70"/>
        <v>0</v>
      </c>
      <c r="J330" s="10">
        <f t="shared" si="71"/>
        <v>0</v>
      </c>
      <c r="K330" s="10">
        <v>0</v>
      </c>
    </row>
    <row r="331" spans="1:11" x14ac:dyDescent="0.25">
      <c r="A331" t="str">
        <f t="shared" si="69"/>
        <v>b</v>
      </c>
      <c r="B331" s="8"/>
      <c r="C331" s="9" t="s">
        <v>13</v>
      </c>
      <c r="D331" s="10">
        <f>SUM('დამტკ. საკუთ.'!D331,'ცვლილ. საკუთ.'!E331)</f>
        <v>0</v>
      </c>
      <c r="E331" s="10">
        <f>SUM('დამტკ. საკუთ.'!E331,'ცვლილ. საკუთ.'!F331)</f>
        <v>0</v>
      </c>
      <c r="F331" s="10">
        <f>SUM('დამტკ. საკუთ.'!F331,'ცვლილ. საკუთ.'!G331)</f>
        <v>0</v>
      </c>
      <c r="G331" s="10">
        <f>SUM('დამტკ. საკუთ.'!G331,'ცვლილ. საკუთ.'!H331)</f>
        <v>0</v>
      </c>
      <c r="H331" s="10">
        <f>SUM('დამტკ. საკუთ.'!H331,'ცვლილ. საკუთ.'!I331)</f>
        <v>0</v>
      </c>
      <c r="I331" s="10">
        <f t="shared" si="70"/>
        <v>0</v>
      </c>
      <c r="J331" s="10">
        <f t="shared" si="71"/>
        <v>0</v>
      </c>
      <c r="K331" s="10">
        <v>0</v>
      </c>
    </row>
    <row r="332" spans="1:11" x14ac:dyDescent="0.25">
      <c r="A332" t="str">
        <f t="shared" si="69"/>
        <v>b</v>
      </c>
      <c r="B332" s="8"/>
      <c r="C332" s="9" t="s">
        <v>14</v>
      </c>
      <c r="D332" s="10">
        <f>SUM('დამტკ. საკუთ.'!D332,'ცვლილ. საკუთ.'!E332)</f>
        <v>0</v>
      </c>
      <c r="E332" s="10">
        <f>SUM('დამტკ. საკუთ.'!E332,'ცვლილ. საკუთ.'!F332)</f>
        <v>0</v>
      </c>
      <c r="F332" s="10">
        <f>SUM('დამტკ. საკუთ.'!F332,'ცვლილ. საკუთ.'!G332)</f>
        <v>0</v>
      </c>
      <c r="G332" s="10">
        <f>SUM('დამტკ. საკუთ.'!G332,'ცვლილ. საკუთ.'!H332)</f>
        <v>0</v>
      </c>
      <c r="H332" s="10">
        <f>SUM('დამტკ. საკუთ.'!H332,'ცვლილ. საკუთ.'!I332)</f>
        <v>0</v>
      </c>
      <c r="I332" s="10">
        <f t="shared" si="70"/>
        <v>0</v>
      </c>
      <c r="J332" s="10">
        <f t="shared" si="71"/>
        <v>0</v>
      </c>
      <c r="K332" s="10">
        <v>0</v>
      </c>
    </row>
    <row r="333" spans="1:11" x14ac:dyDescent="0.25">
      <c r="A333" t="str">
        <f t="shared" si="69"/>
        <v>b</v>
      </c>
      <c r="B333" s="8"/>
      <c r="C333" s="9" t="s">
        <v>15</v>
      </c>
      <c r="D333" s="10">
        <f>SUM('დამტკ. საკუთ.'!D333,'ცვლილ. საკუთ.'!E333)</f>
        <v>0</v>
      </c>
      <c r="E333" s="10">
        <f>SUM('დამტკ. საკუთ.'!E333,'ცვლილ. საკუთ.'!F333)</f>
        <v>0</v>
      </c>
      <c r="F333" s="10">
        <f>SUM('დამტკ. საკუთ.'!F333,'ცვლილ. საკუთ.'!G333)</f>
        <v>0</v>
      </c>
      <c r="G333" s="10">
        <f>SUM('დამტკ. საკუთ.'!G333,'ცვლილ. საკუთ.'!H333)</f>
        <v>0</v>
      </c>
      <c r="H333" s="10">
        <f>SUM('დამტკ. საკუთ.'!H333,'ცვლილ. საკუთ.'!I333)</f>
        <v>0</v>
      </c>
      <c r="I333" s="10">
        <f t="shared" si="70"/>
        <v>0</v>
      </c>
      <c r="J333" s="10">
        <f t="shared" si="71"/>
        <v>0</v>
      </c>
      <c r="K333" s="10">
        <v>0</v>
      </c>
    </row>
    <row r="334" spans="1:11" x14ac:dyDescent="0.25">
      <c r="A334" t="str">
        <f t="shared" si="69"/>
        <v>b</v>
      </c>
      <c r="B334" s="8"/>
      <c r="C334" s="9" t="s">
        <v>16</v>
      </c>
      <c r="D334" s="10">
        <f>SUM('დამტკ. საკუთ.'!D334,'ცვლილ. საკუთ.'!E334)</f>
        <v>0</v>
      </c>
      <c r="E334" s="10">
        <f>SUM('დამტკ. საკუთ.'!E334,'ცვლილ. საკუთ.'!F334)</f>
        <v>0</v>
      </c>
      <c r="F334" s="10">
        <f>SUM('დამტკ. საკუთ.'!F334,'ცვლილ. საკუთ.'!G334)</f>
        <v>0</v>
      </c>
      <c r="G334" s="10">
        <f>SUM('დამტკ. საკუთ.'!G334,'ცვლილ. საკუთ.'!H334)</f>
        <v>0</v>
      </c>
      <c r="H334" s="10">
        <f>SUM('დამტკ. საკუთ.'!H334,'ცვლილ. საკუთ.'!I334)</f>
        <v>0</v>
      </c>
      <c r="I334" s="10">
        <f t="shared" si="70"/>
        <v>0</v>
      </c>
      <c r="J334" s="10">
        <f t="shared" si="71"/>
        <v>0</v>
      </c>
      <c r="K334" s="10">
        <v>0</v>
      </c>
    </row>
    <row r="335" spans="1:11" x14ac:dyDescent="0.25">
      <c r="A335" t="str">
        <f t="shared" si="69"/>
        <v>b</v>
      </c>
      <c r="B335" s="8"/>
      <c r="C335" s="9" t="s">
        <v>17</v>
      </c>
      <c r="D335" s="10">
        <f>SUM('დამტკ. საკუთ.'!D335,'ცვლილ. საკუთ.'!E335)</f>
        <v>0</v>
      </c>
      <c r="E335" s="10">
        <f>SUM('დამტკ. საკუთ.'!E335,'ცვლილ. საკუთ.'!F335)</f>
        <v>0</v>
      </c>
      <c r="F335" s="10">
        <f>SUM('დამტკ. საკუთ.'!F335,'ცვლილ. საკუთ.'!G335)</f>
        <v>0</v>
      </c>
      <c r="G335" s="10">
        <f>SUM('დამტკ. საკუთ.'!G335,'ცვლილ. საკუთ.'!H335)</f>
        <v>0</v>
      </c>
      <c r="H335" s="10">
        <f>SUM('დამტკ. საკუთ.'!H335,'ცვლილ. საკუთ.'!I335)</f>
        <v>0</v>
      </c>
      <c r="I335" s="10">
        <f t="shared" si="70"/>
        <v>0</v>
      </c>
      <c r="J335" s="10">
        <f t="shared" si="71"/>
        <v>0</v>
      </c>
      <c r="K335" s="10">
        <v>0</v>
      </c>
    </row>
    <row r="336" spans="1:11" x14ac:dyDescent="0.25">
      <c r="A336" t="str">
        <f t="shared" si="69"/>
        <v>b</v>
      </c>
      <c r="B336" s="5"/>
      <c r="C336" s="6" t="s">
        <v>18</v>
      </c>
      <c r="D336" s="7">
        <f>SUM('დამტკ. საკუთ.'!D336,'ცვლილ. საკუთ.'!E336)</f>
        <v>0</v>
      </c>
      <c r="E336" s="7">
        <f>SUM('დამტკ. საკუთ.'!E336,'ცვლილ. საკუთ.'!F336)</f>
        <v>0</v>
      </c>
      <c r="F336" s="7">
        <f>SUM('დამტკ. საკუთ.'!F336,'ცვლილ. საკუთ.'!G336)</f>
        <v>0</v>
      </c>
      <c r="G336" s="7">
        <f>SUM('დამტკ. საკუთ.'!G336,'ცვლილ. საკუთ.'!H336)</f>
        <v>0</v>
      </c>
      <c r="H336" s="7">
        <f>SUM('დამტკ. საკუთ.'!H336,'ცვლილ. საკუთ.'!I336)</f>
        <v>0</v>
      </c>
      <c r="I336" s="7">
        <f t="shared" si="70"/>
        <v>0</v>
      </c>
      <c r="J336" s="7">
        <f t="shared" si="71"/>
        <v>0</v>
      </c>
      <c r="K336" s="7">
        <v>0</v>
      </c>
    </row>
    <row r="337" spans="1:11" x14ac:dyDescent="0.25">
      <c r="A337" t="str">
        <f t="shared" si="69"/>
        <v>b</v>
      </c>
      <c r="B337" s="5"/>
      <c r="C337" s="6" t="s">
        <v>19</v>
      </c>
      <c r="D337" s="7">
        <f>SUM('დამტკ. საკუთ.'!D337,'ცვლილ. საკუთ.'!E337)</f>
        <v>0</v>
      </c>
      <c r="E337" s="7">
        <f>SUM('დამტკ. საკუთ.'!E337,'ცვლილ. საკუთ.'!F337)</f>
        <v>0</v>
      </c>
      <c r="F337" s="7">
        <f>SUM('დამტკ. საკუთ.'!F337,'ცვლილ. საკუთ.'!G337)</f>
        <v>0</v>
      </c>
      <c r="G337" s="7">
        <f>SUM('დამტკ. საკუთ.'!G337,'ცვლილ. საკუთ.'!H337)</f>
        <v>0</v>
      </c>
      <c r="H337" s="7">
        <f>SUM('დამტკ. საკუთ.'!H337,'ცვლილ. საკუთ.'!I337)</f>
        <v>0</v>
      </c>
      <c r="I337" s="7">
        <f t="shared" si="70"/>
        <v>0</v>
      </c>
      <c r="J337" s="7">
        <f t="shared" si="71"/>
        <v>0</v>
      </c>
      <c r="K337" s="7">
        <v>0</v>
      </c>
    </row>
    <row r="338" spans="1:11" ht="15.75" thickBot="1" x14ac:dyDescent="0.3">
      <c r="A338" t="str">
        <f t="shared" si="69"/>
        <v>b</v>
      </c>
      <c r="B338" s="11"/>
      <c r="C338" s="12" t="s">
        <v>20</v>
      </c>
      <c r="D338" s="13">
        <f>SUM('დამტკ. საკუთ.'!D338,'ცვლილ. საკუთ.'!E338)</f>
        <v>0</v>
      </c>
      <c r="E338" s="13">
        <f>SUM('დამტკ. საკუთ.'!E338,'ცვლილ. საკუთ.'!F338)</f>
        <v>0</v>
      </c>
      <c r="F338" s="13">
        <f>SUM('დამტკ. საკუთ.'!F338,'ცვლილ. საკუთ.'!G338)</f>
        <v>0</v>
      </c>
      <c r="G338" s="13">
        <f>SUM('დამტკ. საკუთ.'!G338,'ცვლილ. საკუთ.'!H338)</f>
        <v>0</v>
      </c>
      <c r="H338" s="13">
        <f>SUM('დამტკ. საკუთ.'!H338,'ცვლილ. საკუთ.'!I338)</f>
        <v>0</v>
      </c>
      <c r="I338" s="13">
        <f t="shared" si="70"/>
        <v>0</v>
      </c>
      <c r="J338" s="13">
        <f t="shared" si="71"/>
        <v>0</v>
      </c>
      <c r="K338" s="13">
        <v>0</v>
      </c>
    </row>
    <row r="339" spans="1:11" ht="16.5" thickTop="1" thickBot="1" x14ac:dyDescent="0.3">
      <c r="A339" t="str">
        <f t="shared" si="69"/>
        <v>b</v>
      </c>
      <c r="B339" s="3" t="s">
        <v>73</v>
      </c>
      <c r="C339" s="15" t="s">
        <v>74</v>
      </c>
      <c r="D339" s="4">
        <f>SUM('დამტკ. საკუთ.'!D339,'ცვლილ. საკუთ.'!E339)</f>
        <v>0</v>
      </c>
      <c r="E339" s="4">
        <f>SUM('დამტკ. საკუთ.'!E339,'ცვლილ. საკუთ.'!F339)</f>
        <v>0</v>
      </c>
      <c r="F339" s="4">
        <f>SUM('დამტკ. საკუთ.'!F339,'ცვლილ. საკუთ.'!G339)</f>
        <v>0</v>
      </c>
      <c r="G339" s="4">
        <f>SUM('დამტკ. საკუთ.'!G339,'ცვლილ. საკუთ.'!H339)</f>
        <v>0</v>
      </c>
      <c r="H339" s="4">
        <f>SUM('დამტკ. საკუთ.'!H339,'ცვლილ. საკუთ.'!I339)</f>
        <v>0</v>
      </c>
      <c r="I339" s="4">
        <f t="shared" si="70"/>
        <v>0</v>
      </c>
      <c r="J339" s="4">
        <f t="shared" si="71"/>
        <v>0</v>
      </c>
      <c r="K339" s="4">
        <f t="shared" ref="K339" si="74">SUM(K340,K348,K349,K350)</f>
        <v>0</v>
      </c>
    </row>
    <row r="340" spans="1:11" ht="15.75" thickTop="1" x14ac:dyDescent="0.25">
      <c r="A340" t="str">
        <f t="shared" si="69"/>
        <v>b</v>
      </c>
      <c r="B340" s="5"/>
      <c r="C340" s="6" t="s">
        <v>10</v>
      </c>
      <c r="D340" s="7">
        <f>SUM('დამტკ. საკუთ.'!D340,'ცვლილ. საკუთ.'!E340)</f>
        <v>0</v>
      </c>
      <c r="E340" s="7">
        <f>SUM('დამტკ. საკუთ.'!E340,'ცვლილ. საკუთ.'!F340)</f>
        <v>0</v>
      </c>
      <c r="F340" s="7">
        <f>SUM('დამტკ. საკუთ.'!F340,'ცვლილ. საკუთ.'!G340)</f>
        <v>0</v>
      </c>
      <c r="G340" s="7">
        <f>SUM('დამტკ. საკუთ.'!G340,'ცვლილ. საკუთ.'!H340)</f>
        <v>0</v>
      </c>
      <c r="H340" s="7">
        <f>SUM('დამტკ. საკუთ.'!H340,'ცვლილ. საკუთ.'!I340)</f>
        <v>0</v>
      </c>
      <c r="I340" s="7">
        <f t="shared" si="70"/>
        <v>0</v>
      </c>
      <c r="J340" s="7">
        <f t="shared" si="71"/>
        <v>0</v>
      </c>
      <c r="K340" s="7">
        <f t="shared" ref="K340" si="75">SUM(K341:K347)</f>
        <v>0</v>
      </c>
    </row>
    <row r="341" spans="1:11" x14ac:dyDescent="0.25">
      <c r="A341" t="str">
        <f t="shared" si="69"/>
        <v>b</v>
      </c>
      <c r="B341" s="8"/>
      <c r="C341" s="9" t="s">
        <v>11</v>
      </c>
      <c r="D341" s="10">
        <f>SUM('დამტკ. საკუთ.'!D341,'ცვლილ. საკუთ.'!E341)</f>
        <v>0</v>
      </c>
      <c r="E341" s="10">
        <f>SUM('დამტკ. საკუთ.'!E341,'ცვლილ. საკუთ.'!F341)</f>
        <v>0</v>
      </c>
      <c r="F341" s="10">
        <f>SUM('დამტკ. საკუთ.'!F341,'ცვლილ. საკუთ.'!G341)</f>
        <v>0</v>
      </c>
      <c r="G341" s="10">
        <f>SUM('დამტკ. საკუთ.'!G341,'ცვლილ. საკუთ.'!H341)</f>
        <v>0</v>
      </c>
      <c r="H341" s="10">
        <f>SUM('დამტკ. საკუთ.'!H341,'ცვლილ. საკუთ.'!I341)</f>
        <v>0</v>
      </c>
      <c r="I341" s="10">
        <f t="shared" si="70"/>
        <v>0</v>
      </c>
      <c r="J341" s="10">
        <f t="shared" si="71"/>
        <v>0</v>
      </c>
      <c r="K341" s="10">
        <v>0</v>
      </c>
    </row>
    <row r="342" spans="1:11" x14ac:dyDescent="0.25">
      <c r="A342" t="str">
        <f t="shared" si="69"/>
        <v>b</v>
      </c>
      <c r="B342" s="8"/>
      <c r="C342" s="9" t="s">
        <v>12</v>
      </c>
      <c r="D342" s="10">
        <f>SUM('დამტკ. საკუთ.'!D342,'ცვლილ. საკუთ.'!E342)</f>
        <v>0</v>
      </c>
      <c r="E342" s="10">
        <f>SUM('დამტკ. საკუთ.'!E342,'ცვლილ. საკუთ.'!F342)</f>
        <v>0</v>
      </c>
      <c r="F342" s="10">
        <f>SUM('დამტკ. საკუთ.'!F342,'ცვლილ. საკუთ.'!G342)</f>
        <v>0</v>
      </c>
      <c r="G342" s="10">
        <f>SUM('დამტკ. საკუთ.'!G342,'ცვლილ. საკუთ.'!H342)</f>
        <v>0</v>
      </c>
      <c r="H342" s="10">
        <f>SUM('დამტკ. საკუთ.'!H342,'ცვლილ. საკუთ.'!I342)</f>
        <v>0</v>
      </c>
      <c r="I342" s="10">
        <f t="shared" si="70"/>
        <v>0</v>
      </c>
      <c r="J342" s="10">
        <f t="shared" si="71"/>
        <v>0</v>
      </c>
      <c r="K342" s="10">
        <v>0</v>
      </c>
    </row>
    <row r="343" spans="1:11" x14ac:dyDescent="0.25">
      <c r="A343" t="str">
        <f t="shared" si="69"/>
        <v>b</v>
      </c>
      <c r="B343" s="8"/>
      <c r="C343" s="9" t="s">
        <v>13</v>
      </c>
      <c r="D343" s="10">
        <f>SUM('დამტკ. საკუთ.'!D343,'ცვლილ. საკუთ.'!E343)</f>
        <v>0</v>
      </c>
      <c r="E343" s="10">
        <f>SUM('დამტკ. საკუთ.'!E343,'ცვლილ. საკუთ.'!F343)</f>
        <v>0</v>
      </c>
      <c r="F343" s="10">
        <f>SUM('დამტკ. საკუთ.'!F343,'ცვლილ. საკუთ.'!G343)</f>
        <v>0</v>
      </c>
      <c r="G343" s="10">
        <f>SUM('დამტკ. საკუთ.'!G343,'ცვლილ. საკუთ.'!H343)</f>
        <v>0</v>
      </c>
      <c r="H343" s="10">
        <f>SUM('დამტკ. საკუთ.'!H343,'ცვლილ. საკუთ.'!I343)</f>
        <v>0</v>
      </c>
      <c r="I343" s="10">
        <f t="shared" si="70"/>
        <v>0</v>
      </c>
      <c r="J343" s="10">
        <f t="shared" si="71"/>
        <v>0</v>
      </c>
      <c r="K343" s="10">
        <v>0</v>
      </c>
    </row>
    <row r="344" spans="1:11" x14ac:dyDescent="0.25">
      <c r="A344" t="str">
        <f t="shared" si="69"/>
        <v>b</v>
      </c>
      <c r="B344" s="8"/>
      <c r="C344" s="9" t="s">
        <v>14</v>
      </c>
      <c r="D344" s="10">
        <f>SUM('დამტკ. საკუთ.'!D344,'ცვლილ. საკუთ.'!E344)</f>
        <v>0</v>
      </c>
      <c r="E344" s="10">
        <f>SUM('დამტკ. საკუთ.'!E344,'ცვლილ. საკუთ.'!F344)</f>
        <v>0</v>
      </c>
      <c r="F344" s="10">
        <f>SUM('დამტკ. საკუთ.'!F344,'ცვლილ. საკუთ.'!G344)</f>
        <v>0</v>
      </c>
      <c r="G344" s="10">
        <f>SUM('დამტკ. საკუთ.'!G344,'ცვლილ. საკუთ.'!H344)</f>
        <v>0</v>
      </c>
      <c r="H344" s="10">
        <f>SUM('დამტკ. საკუთ.'!H344,'ცვლილ. საკუთ.'!I344)</f>
        <v>0</v>
      </c>
      <c r="I344" s="10">
        <f t="shared" si="70"/>
        <v>0</v>
      </c>
      <c r="J344" s="10">
        <f t="shared" si="71"/>
        <v>0</v>
      </c>
      <c r="K344" s="10">
        <v>0</v>
      </c>
    </row>
    <row r="345" spans="1:11" x14ac:dyDescent="0.25">
      <c r="A345" t="str">
        <f t="shared" si="69"/>
        <v>b</v>
      </c>
      <c r="B345" s="8"/>
      <c r="C345" s="9" t="s">
        <v>15</v>
      </c>
      <c r="D345" s="10">
        <f>SUM('დამტკ. საკუთ.'!D345,'ცვლილ. საკუთ.'!E345)</f>
        <v>0</v>
      </c>
      <c r="E345" s="10">
        <f>SUM('დამტკ. საკუთ.'!E345,'ცვლილ. საკუთ.'!F345)</f>
        <v>0</v>
      </c>
      <c r="F345" s="10">
        <f>SUM('დამტკ. საკუთ.'!F345,'ცვლილ. საკუთ.'!G345)</f>
        <v>0</v>
      </c>
      <c r="G345" s="10">
        <f>SUM('დამტკ. საკუთ.'!G345,'ცვლილ. საკუთ.'!H345)</f>
        <v>0</v>
      </c>
      <c r="H345" s="10">
        <f>SUM('დამტკ. საკუთ.'!H345,'ცვლილ. საკუთ.'!I345)</f>
        <v>0</v>
      </c>
      <c r="I345" s="10">
        <f t="shared" si="70"/>
        <v>0</v>
      </c>
      <c r="J345" s="10">
        <f t="shared" si="71"/>
        <v>0</v>
      </c>
      <c r="K345" s="10">
        <v>0</v>
      </c>
    </row>
    <row r="346" spans="1:11" x14ac:dyDescent="0.25">
      <c r="A346" t="str">
        <f t="shared" si="69"/>
        <v>b</v>
      </c>
      <c r="B346" s="8"/>
      <c r="C346" s="9" t="s">
        <v>16</v>
      </c>
      <c r="D346" s="10">
        <f>SUM('დამტკ. საკუთ.'!D346,'ცვლილ. საკუთ.'!E346)</f>
        <v>0</v>
      </c>
      <c r="E346" s="10">
        <f>SUM('დამტკ. საკუთ.'!E346,'ცვლილ. საკუთ.'!F346)</f>
        <v>0</v>
      </c>
      <c r="F346" s="10">
        <f>SUM('დამტკ. საკუთ.'!F346,'ცვლილ. საკუთ.'!G346)</f>
        <v>0</v>
      </c>
      <c r="G346" s="10">
        <f>SUM('დამტკ. საკუთ.'!G346,'ცვლილ. საკუთ.'!H346)</f>
        <v>0</v>
      </c>
      <c r="H346" s="10">
        <f>SUM('დამტკ. საკუთ.'!H346,'ცვლილ. საკუთ.'!I346)</f>
        <v>0</v>
      </c>
      <c r="I346" s="10">
        <f t="shared" si="70"/>
        <v>0</v>
      </c>
      <c r="J346" s="10">
        <f t="shared" si="71"/>
        <v>0</v>
      </c>
      <c r="K346" s="10">
        <v>0</v>
      </c>
    </row>
    <row r="347" spans="1:11" x14ac:dyDescent="0.25">
      <c r="A347" t="str">
        <f t="shared" si="69"/>
        <v>b</v>
      </c>
      <c r="B347" s="8"/>
      <c r="C347" s="9" t="s">
        <v>17</v>
      </c>
      <c r="D347" s="10">
        <f>SUM('დამტკ. საკუთ.'!D347,'ცვლილ. საკუთ.'!E347)</f>
        <v>0</v>
      </c>
      <c r="E347" s="10">
        <f>SUM('დამტკ. საკუთ.'!E347,'ცვლილ. საკუთ.'!F347)</f>
        <v>0</v>
      </c>
      <c r="F347" s="10">
        <f>SUM('დამტკ. საკუთ.'!F347,'ცვლილ. საკუთ.'!G347)</f>
        <v>0</v>
      </c>
      <c r="G347" s="10">
        <f>SUM('დამტკ. საკუთ.'!G347,'ცვლილ. საკუთ.'!H347)</f>
        <v>0</v>
      </c>
      <c r="H347" s="10">
        <f>SUM('დამტკ. საკუთ.'!H347,'ცვლილ. საკუთ.'!I347)</f>
        <v>0</v>
      </c>
      <c r="I347" s="10">
        <f t="shared" si="70"/>
        <v>0</v>
      </c>
      <c r="J347" s="10">
        <f t="shared" si="71"/>
        <v>0</v>
      </c>
      <c r="K347" s="10">
        <v>0</v>
      </c>
    </row>
    <row r="348" spans="1:11" x14ac:dyDescent="0.25">
      <c r="A348" t="str">
        <f t="shared" si="69"/>
        <v>b</v>
      </c>
      <c r="B348" s="5"/>
      <c r="C348" s="6" t="s">
        <v>18</v>
      </c>
      <c r="D348" s="7">
        <f>SUM('დამტკ. საკუთ.'!D348,'ცვლილ. საკუთ.'!E348)</f>
        <v>0</v>
      </c>
      <c r="E348" s="7">
        <f>SUM('დამტკ. საკუთ.'!E348,'ცვლილ. საკუთ.'!F348)</f>
        <v>0</v>
      </c>
      <c r="F348" s="7">
        <f>SUM('დამტკ. საკუთ.'!F348,'ცვლილ. საკუთ.'!G348)</f>
        <v>0</v>
      </c>
      <c r="G348" s="7">
        <f>SUM('დამტკ. საკუთ.'!G348,'ცვლილ. საკუთ.'!H348)</f>
        <v>0</v>
      </c>
      <c r="H348" s="7">
        <f>SUM('დამტკ. საკუთ.'!H348,'ცვლილ. საკუთ.'!I348)</f>
        <v>0</v>
      </c>
      <c r="I348" s="7">
        <f t="shared" si="70"/>
        <v>0</v>
      </c>
      <c r="J348" s="7">
        <f t="shared" si="71"/>
        <v>0</v>
      </c>
      <c r="K348" s="7">
        <v>0</v>
      </c>
    </row>
    <row r="349" spans="1:11" x14ac:dyDescent="0.25">
      <c r="A349" t="str">
        <f t="shared" si="69"/>
        <v>b</v>
      </c>
      <c r="B349" s="5"/>
      <c r="C349" s="6" t="s">
        <v>19</v>
      </c>
      <c r="D349" s="7">
        <f>SUM('დამტკ. საკუთ.'!D349,'ცვლილ. საკუთ.'!E349)</f>
        <v>0</v>
      </c>
      <c r="E349" s="7">
        <f>SUM('დამტკ. საკუთ.'!E349,'ცვლილ. საკუთ.'!F349)</f>
        <v>0</v>
      </c>
      <c r="F349" s="7">
        <f>SUM('დამტკ. საკუთ.'!F349,'ცვლილ. საკუთ.'!G349)</f>
        <v>0</v>
      </c>
      <c r="G349" s="7">
        <f>SUM('დამტკ. საკუთ.'!G349,'ცვლილ. საკუთ.'!H349)</f>
        <v>0</v>
      </c>
      <c r="H349" s="7">
        <f>SUM('დამტკ. საკუთ.'!H349,'ცვლილ. საკუთ.'!I349)</f>
        <v>0</v>
      </c>
      <c r="I349" s="7">
        <f t="shared" si="70"/>
        <v>0</v>
      </c>
      <c r="J349" s="7">
        <f t="shared" si="71"/>
        <v>0</v>
      </c>
      <c r="K349" s="7">
        <v>0</v>
      </c>
    </row>
    <row r="350" spans="1:11" ht="15.75" thickBot="1" x14ac:dyDescent="0.3">
      <c r="A350" t="str">
        <f t="shared" si="69"/>
        <v>b</v>
      </c>
      <c r="B350" s="11"/>
      <c r="C350" s="12" t="s">
        <v>20</v>
      </c>
      <c r="D350" s="13">
        <f>SUM('დამტკ. საკუთ.'!D350,'ცვლილ. საკუთ.'!E350)</f>
        <v>0</v>
      </c>
      <c r="E350" s="13">
        <f>SUM('დამტკ. საკუთ.'!E350,'ცვლილ. საკუთ.'!F350)</f>
        <v>0</v>
      </c>
      <c r="F350" s="13">
        <f>SUM('დამტკ. საკუთ.'!F350,'ცვლილ. საკუთ.'!G350)</f>
        <v>0</v>
      </c>
      <c r="G350" s="13">
        <f>SUM('დამტკ. საკუთ.'!G350,'ცვლილ. საკუთ.'!H350)</f>
        <v>0</v>
      </c>
      <c r="H350" s="13">
        <f>SUM('დამტკ. საკუთ.'!H350,'ცვლილ. საკუთ.'!I350)</f>
        <v>0</v>
      </c>
      <c r="I350" s="13">
        <f t="shared" si="70"/>
        <v>0</v>
      </c>
      <c r="J350" s="13">
        <f t="shared" si="71"/>
        <v>0</v>
      </c>
      <c r="K350" s="13">
        <v>0</v>
      </c>
    </row>
    <row r="351" spans="1:11" ht="31.5" thickTop="1" thickBot="1" x14ac:dyDescent="0.3">
      <c r="A351" t="str">
        <f t="shared" si="69"/>
        <v>b</v>
      </c>
      <c r="B351" s="3" t="s">
        <v>75</v>
      </c>
      <c r="C351" s="15" t="s">
        <v>76</v>
      </c>
      <c r="D351" s="4">
        <f>SUM('დამტკ. საკუთ.'!D351,'ცვლილ. საკუთ.'!E351)</f>
        <v>0</v>
      </c>
      <c r="E351" s="4">
        <f>SUM('დამტკ. საკუთ.'!E351,'ცვლილ. საკუთ.'!F351)</f>
        <v>0</v>
      </c>
      <c r="F351" s="4">
        <f>SUM('დამტკ. საკუთ.'!F351,'ცვლილ. საკუთ.'!G351)</f>
        <v>0</v>
      </c>
      <c r="G351" s="4">
        <f>SUM('დამტკ. საკუთ.'!G351,'ცვლილ. საკუთ.'!H351)</f>
        <v>0</v>
      </c>
      <c r="H351" s="4">
        <f>SUM('დამტკ. საკუთ.'!H351,'ცვლილ. საკუთ.'!I351)</f>
        <v>0</v>
      </c>
      <c r="I351" s="4">
        <f t="shared" si="70"/>
        <v>0</v>
      </c>
      <c r="J351" s="4">
        <f t="shared" si="71"/>
        <v>0</v>
      </c>
      <c r="K351" s="4">
        <f t="shared" ref="K351" si="76">SUM(K352,K360,K361,K362)</f>
        <v>0</v>
      </c>
    </row>
    <row r="352" spans="1:11" ht="15.75" thickTop="1" x14ac:dyDescent="0.25">
      <c r="A352" t="str">
        <f t="shared" si="69"/>
        <v>b</v>
      </c>
      <c r="B352" s="5"/>
      <c r="C352" s="6" t="s">
        <v>10</v>
      </c>
      <c r="D352" s="7">
        <f>SUM('დამტკ. საკუთ.'!D352,'ცვლილ. საკუთ.'!E352)</f>
        <v>0</v>
      </c>
      <c r="E352" s="7">
        <f>SUM('დამტკ. საკუთ.'!E352,'ცვლილ. საკუთ.'!F352)</f>
        <v>0</v>
      </c>
      <c r="F352" s="7">
        <f>SUM('დამტკ. საკუთ.'!F352,'ცვლილ. საკუთ.'!G352)</f>
        <v>0</v>
      </c>
      <c r="G352" s="7">
        <f>SUM('დამტკ. საკუთ.'!G352,'ცვლილ. საკუთ.'!H352)</f>
        <v>0</v>
      </c>
      <c r="H352" s="7">
        <f>SUM('დამტკ. საკუთ.'!H352,'ცვლილ. საკუთ.'!I352)</f>
        <v>0</v>
      </c>
      <c r="I352" s="7">
        <f t="shared" si="70"/>
        <v>0</v>
      </c>
      <c r="J352" s="7">
        <f t="shared" si="71"/>
        <v>0</v>
      </c>
      <c r="K352" s="7">
        <f t="shared" ref="K352" si="77">SUM(K353:K359)</f>
        <v>0</v>
      </c>
    </row>
    <row r="353" spans="1:11" x14ac:dyDescent="0.25">
      <c r="A353" t="str">
        <f t="shared" si="69"/>
        <v>b</v>
      </c>
      <c r="B353" s="8"/>
      <c r="C353" s="9" t="s">
        <v>11</v>
      </c>
      <c r="D353" s="10">
        <f>SUM('დამტკ. საკუთ.'!D353,'ცვლილ. საკუთ.'!E353)</f>
        <v>0</v>
      </c>
      <c r="E353" s="10">
        <f>SUM('დამტკ. საკუთ.'!E353,'ცვლილ. საკუთ.'!F353)</f>
        <v>0</v>
      </c>
      <c r="F353" s="10">
        <f>SUM('დამტკ. საკუთ.'!F353,'ცვლილ. საკუთ.'!G353)</f>
        <v>0</v>
      </c>
      <c r="G353" s="10">
        <f>SUM('დამტკ. საკუთ.'!G353,'ცვლილ. საკუთ.'!H353)</f>
        <v>0</v>
      </c>
      <c r="H353" s="10">
        <f>SUM('დამტკ. საკუთ.'!H353,'ცვლილ. საკუთ.'!I353)</f>
        <v>0</v>
      </c>
      <c r="I353" s="10">
        <f t="shared" si="70"/>
        <v>0</v>
      </c>
      <c r="J353" s="10">
        <f t="shared" si="71"/>
        <v>0</v>
      </c>
      <c r="K353" s="10">
        <v>0</v>
      </c>
    </row>
    <row r="354" spans="1:11" x14ac:dyDescent="0.25">
      <c r="A354" t="str">
        <f t="shared" si="69"/>
        <v>b</v>
      </c>
      <c r="B354" s="8"/>
      <c r="C354" s="9" t="s">
        <v>12</v>
      </c>
      <c r="D354" s="10">
        <f>SUM('დამტკ. საკუთ.'!D354,'ცვლილ. საკუთ.'!E354)</f>
        <v>0</v>
      </c>
      <c r="E354" s="10">
        <f>SUM('დამტკ. საკუთ.'!E354,'ცვლილ. საკუთ.'!F354)</f>
        <v>0</v>
      </c>
      <c r="F354" s="10">
        <f>SUM('დამტკ. საკუთ.'!F354,'ცვლილ. საკუთ.'!G354)</f>
        <v>0</v>
      </c>
      <c r="G354" s="10">
        <f>SUM('დამტკ. საკუთ.'!G354,'ცვლილ. საკუთ.'!H354)</f>
        <v>0</v>
      </c>
      <c r="H354" s="10">
        <f>SUM('დამტკ. საკუთ.'!H354,'ცვლილ. საკუთ.'!I354)</f>
        <v>0</v>
      </c>
      <c r="I354" s="10">
        <f t="shared" si="70"/>
        <v>0</v>
      </c>
      <c r="J354" s="10">
        <f t="shared" si="71"/>
        <v>0</v>
      </c>
      <c r="K354" s="10">
        <v>0</v>
      </c>
    </row>
    <row r="355" spans="1:11" x14ac:dyDescent="0.25">
      <c r="A355" t="str">
        <f t="shared" si="69"/>
        <v>b</v>
      </c>
      <c r="B355" s="8"/>
      <c r="C355" s="9" t="s">
        <v>13</v>
      </c>
      <c r="D355" s="10">
        <f>SUM('დამტკ. საკუთ.'!D355,'ცვლილ. საკუთ.'!E355)</f>
        <v>0</v>
      </c>
      <c r="E355" s="10">
        <f>SUM('დამტკ. საკუთ.'!E355,'ცვლილ. საკუთ.'!F355)</f>
        <v>0</v>
      </c>
      <c r="F355" s="10">
        <f>SUM('დამტკ. საკუთ.'!F355,'ცვლილ. საკუთ.'!G355)</f>
        <v>0</v>
      </c>
      <c r="G355" s="10">
        <f>SUM('დამტკ. საკუთ.'!G355,'ცვლილ. საკუთ.'!H355)</f>
        <v>0</v>
      </c>
      <c r="H355" s="10">
        <f>SUM('დამტკ. საკუთ.'!H355,'ცვლილ. საკუთ.'!I355)</f>
        <v>0</v>
      </c>
      <c r="I355" s="10">
        <f t="shared" si="70"/>
        <v>0</v>
      </c>
      <c r="J355" s="10">
        <f t="shared" si="71"/>
        <v>0</v>
      </c>
      <c r="K355" s="10">
        <v>0</v>
      </c>
    </row>
    <row r="356" spans="1:11" x14ac:dyDescent="0.25">
      <c r="A356" t="str">
        <f t="shared" si="69"/>
        <v>b</v>
      </c>
      <c r="B356" s="8"/>
      <c r="C356" s="9" t="s">
        <v>14</v>
      </c>
      <c r="D356" s="10">
        <f>SUM('დამტკ. საკუთ.'!D356,'ცვლილ. საკუთ.'!E356)</f>
        <v>0</v>
      </c>
      <c r="E356" s="10">
        <f>SUM('დამტკ. საკუთ.'!E356,'ცვლილ. საკუთ.'!F356)</f>
        <v>0</v>
      </c>
      <c r="F356" s="10">
        <f>SUM('დამტკ. საკუთ.'!F356,'ცვლილ. საკუთ.'!G356)</f>
        <v>0</v>
      </c>
      <c r="G356" s="10">
        <f>SUM('დამტკ. საკუთ.'!G356,'ცვლილ. საკუთ.'!H356)</f>
        <v>0</v>
      </c>
      <c r="H356" s="10">
        <f>SUM('დამტკ. საკუთ.'!H356,'ცვლილ. საკუთ.'!I356)</f>
        <v>0</v>
      </c>
      <c r="I356" s="10">
        <f t="shared" si="70"/>
        <v>0</v>
      </c>
      <c r="J356" s="10">
        <f t="shared" si="71"/>
        <v>0</v>
      </c>
      <c r="K356" s="10">
        <v>0</v>
      </c>
    </row>
    <row r="357" spans="1:11" x14ac:dyDescent="0.25">
      <c r="A357" t="str">
        <f t="shared" si="69"/>
        <v>b</v>
      </c>
      <c r="B357" s="8"/>
      <c r="C357" s="9" t="s">
        <v>15</v>
      </c>
      <c r="D357" s="10">
        <f>SUM('დამტკ. საკუთ.'!D357,'ცვლილ. საკუთ.'!E357)</f>
        <v>0</v>
      </c>
      <c r="E357" s="10">
        <f>SUM('დამტკ. საკუთ.'!E357,'ცვლილ. საკუთ.'!F357)</f>
        <v>0</v>
      </c>
      <c r="F357" s="10">
        <f>SUM('დამტკ. საკუთ.'!F357,'ცვლილ. საკუთ.'!G357)</f>
        <v>0</v>
      </c>
      <c r="G357" s="10">
        <f>SUM('დამტკ. საკუთ.'!G357,'ცვლილ. საკუთ.'!H357)</f>
        <v>0</v>
      </c>
      <c r="H357" s="10">
        <f>SUM('დამტკ. საკუთ.'!H357,'ცვლილ. საკუთ.'!I357)</f>
        <v>0</v>
      </c>
      <c r="I357" s="10">
        <f t="shared" si="70"/>
        <v>0</v>
      </c>
      <c r="J357" s="10">
        <f t="shared" si="71"/>
        <v>0</v>
      </c>
      <c r="K357" s="10">
        <v>0</v>
      </c>
    </row>
    <row r="358" spans="1:11" x14ac:dyDescent="0.25">
      <c r="A358" t="str">
        <f t="shared" si="69"/>
        <v>b</v>
      </c>
      <c r="B358" s="8"/>
      <c r="C358" s="9" t="s">
        <v>16</v>
      </c>
      <c r="D358" s="10">
        <f>SUM('დამტკ. საკუთ.'!D358,'ცვლილ. საკუთ.'!E358)</f>
        <v>0</v>
      </c>
      <c r="E358" s="10">
        <f>SUM('დამტკ. საკუთ.'!E358,'ცვლილ. საკუთ.'!F358)</f>
        <v>0</v>
      </c>
      <c r="F358" s="10">
        <f>SUM('დამტკ. საკუთ.'!F358,'ცვლილ. საკუთ.'!G358)</f>
        <v>0</v>
      </c>
      <c r="G358" s="10">
        <f>SUM('დამტკ. საკუთ.'!G358,'ცვლილ. საკუთ.'!H358)</f>
        <v>0</v>
      </c>
      <c r="H358" s="10">
        <f>SUM('დამტკ. საკუთ.'!H358,'ცვლილ. საკუთ.'!I358)</f>
        <v>0</v>
      </c>
      <c r="I358" s="10">
        <f t="shared" si="70"/>
        <v>0</v>
      </c>
      <c r="J358" s="10">
        <f t="shared" si="71"/>
        <v>0</v>
      </c>
      <c r="K358" s="10">
        <v>0</v>
      </c>
    </row>
    <row r="359" spans="1:11" x14ac:dyDescent="0.25">
      <c r="A359" t="str">
        <f t="shared" si="69"/>
        <v>b</v>
      </c>
      <c r="B359" s="8"/>
      <c r="C359" s="9" t="s">
        <v>17</v>
      </c>
      <c r="D359" s="10">
        <f>SUM('დამტკ. საკუთ.'!D359,'ცვლილ. საკუთ.'!E359)</f>
        <v>0</v>
      </c>
      <c r="E359" s="10">
        <f>SUM('დამტკ. საკუთ.'!E359,'ცვლილ. საკუთ.'!F359)</f>
        <v>0</v>
      </c>
      <c r="F359" s="10">
        <f>SUM('დამტკ. საკუთ.'!F359,'ცვლილ. საკუთ.'!G359)</f>
        <v>0</v>
      </c>
      <c r="G359" s="10">
        <f>SUM('დამტკ. საკუთ.'!G359,'ცვლილ. საკუთ.'!H359)</f>
        <v>0</v>
      </c>
      <c r="H359" s="10">
        <f>SUM('დამტკ. საკუთ.'!H359,'ცვლილ. საკუთ.'!I359)</f>
        <v>0</v>
      </c>
      <c r="I359" s="10">
        <f t="shared" si="70"/>
        <v>0</v>
      </c>
      <c r="J359" s="10">
        <f t="shared" si="71"/>
        <v>0</v>
      </c>
      <c r="K359" s="10">
        <v>0</v>
      </c>
    </row>
    <row r="360" spans="1:11" x14ac:dyDescent="0.25">
      <c r="A360" t="str">
        <f t="shared" si="69"/>
        <v>b</v>
      </c>
      <c r="B360" s="5"/>
      <c r="C360" s="6" t="s">
        <v>18</v>
      </c>
      <c r="D360" s="7">
        <f>SUM('დამტკ. საკუთ.'!D360,'ცვლილ. საკუთ.'!E360)</f>
        <v>0</v>
      </c>
      <c r="E360" s="7">
        <f>SUM('დამტკ. საკუთ.'!E360,'ცვლილ. საკუთ.'!F360)</f>
        <v>0</v>
      </c>
      <c r="F360" s="7">
        <f>SUM('დამტკ. საკუთ.'!F360,'ცვლილ. საკუთ.'!G360)</f>
        <v>0</v>
      </c>
      <c r="G360" s="7">
        <f>SUM('დამტკ. საკუთ.'!G360,'ცვლილ. საკუთ.'!H360)</f>
        <v>0</v>
      </c>
      <c r="H360" s="7">
        <f>SUM('დამტკ. საკუთ.'!H360,'ცვლილ. საკუთ.'!I360)</f>
        <v>0</v>
      </c>
      <c r="I360" s="7">
        <f t="shared" si="70"/>
        <v>0</v>
      </c>
      <c r="J360" s="7">
        <f t="shared" si="71"/>
        <v>0</v>
      </c>
      <c r="K360" s="7">
        <v>0</v>
      </c>
    </row>
    <row r="361" spans="1:11" x14ac:dyDescent="0.25">
      <c r="A361" t="str">
        <f t="shared" si="69"/>
        <v>b</v>
      </c>
      <c r="B361" s="5"/>
      <c r="C361" s="6" t="s">
        <v>19</v>
      </c>
      <c r="D361" s="7">
        <f>SUM('დამტკ. საკუთ.'!D361,'ცვლილ. საკუთ.'!E361)</f>
        <v>0</v>
      </c>
      <c r="E361" s="7">
        <f>SUM('დამტკ. საკუთ.'!E361,'ცვლილ. საკუთ.'!F361)</f>
        <v>0</v>
      </c>
      <c r="F361" s="7">
        <f>SUM('დამტკ. საკუთ.'!F361,'ცვლილ. საკუთ.'!G361)</f>
        <v>0</v>
      </c>
      <c r="G361" s="7">
        <f>SUM('დამტკ. საკუთ.'!G361,'ცვლილ. საკუთ.'!H361)</f>
        <v>0</v>
      </c>
      <c r="H361" s="7">
        <f>SUM('დამტკ. საკუთ.'!H361,'ცვლილ. საკუთ.'!I361)</f>
        <v>0</v>
      </c>
      <c r="I361" s="7">
        <f t="shared" si="70"/>
        <v>0</v>
      </c>
      <c r="J361" s="7">
        <f t="shared" si="71"/>
        <v>0</v>
      </c>
      <c r="K361" s="7">
        <v>0</v>
      </c>
    </row>
    <row r="362" spans="1:11" ht="15.75" thickBot="1" x14ac:dyDescent="0.3">
      <c r="A362" t="str">
        <f t="shared" si="69"/>
        <v>b</v>
      </c>
      <c r="B362" s="11"/>
      <c r="C362" s="12" t="s">
        <v>20</v>
      </c>
      <c r="D362" s="13">
        <f>SUM('დამტკ. საკუთ.'!D362,'ცვლილ. საკუთ.'!E362)</f>
        <v>0</v>
      </c>
      <c r="E362" s="13">
        <f>SUM('დამტკ. საკუთ.'!E362,'ცვლილ. საკუთ.'!F362)</f>
        <v>0</v>
      </c>
      <c r="F362" s="13">
        <f>SUM('დამტკ. საკუთ.'!F362,'ცვლილ. საკუთ.'!G362)</f>
        <v>0</v>
      </c>
      <c r="G362" s="13">
        <f>SUM('დამტკ. საკუთ.'!G362,'ცვლილ. საკუთ.'!H362)</f>
        <v>0</v>
      </c>
      <c r="H362" s="13">
        <f>SUM('დამტკ. საკუთ.'!H362,'ცვლილ. საკუთ.'!I362)</f>
        <v>0</v>
      </c>
      <c r="I362" s="13">
        <f t="shared" si="70"/>
        <v>0</v>
      </c>
      <c r="J362" s="13">
        <f t="shared" si="71"/>
        <v>0</v>
      </c>
      <c r="K362" s="13">
        <v>0</v>
      </c>
    </row>
    <row r="363" spans="1:11" ht="32.25" customHeight="1" thickTop="1" thickBot="1" x14ac:dyDescent="0.3">
      <c r="A363" t="str">
        <f t="shared" si="69"/>
        <v>b</v>
      </c>
      <c r="B363" s="3" t="s">
        <v>77</v>
      </c>
      <c r="C363" s="4" t="s">
        <v>78</v>
      </c>
      <c r="D363" s="4">
        <f>SUM('დამტკ. საკუთ.'!D363,'ცვლილ. საკუთ.'!E363)</f>
        <v>0</v>
      </c>
      <c r="E363" s="4">
        <f>SUM('დამტკ. საკუთ.'!E363,'ცვლილ. საკუთ.'!F363)</f>
        <v>0</v>
      </c>
      <c r="F363" s="4">
        <f>SUM('დამტკ. საკუთ.'!F363,'ცვლილ. საკუთ.'!G363)</f>
        <v>0</v>
      </c>
      <c r="G363" s="4">
        <f>SUM('დამტკ. საკუთ.'!G363,'ცვლილ. საკუთ.'!H363)</f>
        <v>0</v>
      </c>
      <c r="H363" s="4">
        <f>SUM('დამტკ. საკუთ.'!H363,'ცვლილ. საკუთ.'!I363)</f>
        <v>0</v>
      </c>
      <c r="I363" s="4">
        <f t="shared" si="70"/>
        <v>0</v>
      </c>
      <c r="J363" s="4">
        <f t="shared" si="71"/>
        <v>0</v>
      </c>
      <c r="K363" s="4">
        <f t="shared" ref="K363" si="78">SUM(K364,K372,K373,K374)</f>
        <v>0</v>
      </c>
    </row>
    <row r="364" spans="1:11" ht="15.75" thickTop="1" x14ac:dyDescent="0.25">
      <c r="A364" t="str">
        <f t="shared" si="69"/>
        <v>b</v>
      </c>
      <c r="B364" s="5"/>
      <c r="C364" s="6" t="s">
        <v>10</v>
      </c>
      <c r="D364" s="7">
        <f>SUM('დამტკ. საკუთ.'!D364,'ცვლილ. საკუთ.'!E364)</f>
        <v>0</v>
      </c>
      <c r="E364" s="7">
        <f>SUM('დამტკ. საკუთ.'!E364,'ცვლილ. საკუთ.'!F364)</f>
        <v>0</v>
      </c>
      <c r="F364" s="7">
        <f>SUM('დამტკ. საკუთ.'!F364,'ცვლილ. საკუთ.'!G364)</f>
        <v>0</v>
      </c>
      <c r="G364" s="7">
        <f>SUM('დამტკ. საკუთ.'!G364,'ცვლილ. საკუთ.'!H364)</f>
        <v>0</v>
      </c>
      <c r="H364" s="7">
        <f>SUM('დამტკ. საკუთ.'!H364,'ცვლილ. საკუთ.'!I364)</f>
        <v>0</v>
      </c>
      <c r="I364" s="7">
        <f t="shared" si="70"/>
        <v>0</v>
      </c>
      <c r="J364" s="7">
        <f t="shared" si="71"/>
        <v>0</v>
      </c>
      <c r="K364" s="7">
        <f t="shared" ref="K364" si="79">SUM(K365:K371)</f>
        <v>0</v>
      </c>
    </row>
    <row r="365" spans="1:11" x14ac:dyDescent="0.25">
      <c r="A365" t="str">
        <f t="shared" si="69"/>
        <v>b</v>
      </c>
      <c r="B365" s="8"/>
      <c r="C365" s="9" t="s">
        <v>11</v>
      </c>
      <c r="D365" s="10">
        <f>SUM('დამტკ. საკუთ.'!D365,'ცვლილ. საკუთ.'!E365)</f>
        <v>0</v>
      </c>
      <c r="E365" s="10">
        <f>SUM('დამტკ. საკუთ.'!E365,'ცვლილ. საკუთ.'!F365)</f>
        <v>0</v>
      </c>
      <c r="F365" s="10">
        <f>SUM('დამტკ. საკუთ.'!F365,'ცვლილ. საკუთ.'!G365)</f>
        <v>0</v>
      </c>
      <c r="G365" s="10">
        <f>SUM('დამტკ. საკუთ.'!G365,'ცვლილ. საკუთ.'!H365)</f>
        <v>0</v>
      </c>
      <c r="H365" s="10">
        <f>SUM('დამტკ. საკუთ.'!H365,'ცვლილ. საკუთ.'!I365)</f>
        <v>0</v>
      </c>
      <c r="I365" s="10">
        <f t="shared" si="70"/>
        <v>0</v>
      </c>
      <c r="J365" s="10">
        <f t="shared" si="71"/>
        <v>0</v>
      </c>
      <c r="K365" s="10">
        <v>0</v>
      </c>
    </row>
    <row r="366" spans="1:11" x14ac:dyDescent="0.25">
      <c r="A366" t="str">
        <f t="shared" si="69"/>
        <v>b</v>
      </c>
      <c r="B366" s="8"/>
      <c r="C366" s="9" t="s">
        <v>12</v>
      </c>
      <c r="D366" s="10">
        <f>SUM('დამტკ. საკუთ.'!D366,'ცვლილ. საკუთ.'!E366)</f>
        <v>0</v>
      </c>
      <c r="E366" s="10">
        <f>SUM('დამტკ. საკუთ.'!E366,'ცვლილ. საკუთ.'!F366)</f>
        <v>0</v>
      </c>
      <c r="F366" s="10">
        <f>SUM('დამტკ. საკუთ.'!F366,'ცვლილ. საკუთ.'!G366)</f>
        <v>0</v>
      </c>
      <c r="G366" s="10">
        <f>SUM('დამტკ. საკუთ.'!G366,'ცვლილ. საკუთ.'!H366)</f>
        <v>0</v>
      </c>
      <c r="H366" s="10">
        <f>SUM('დამტკ. საკუთ.'!H366,'ცვლილ. საკუთ.'!I366)</f>
        <v>0</v>
      </c>
      <c r="I366" s="10">
        <f t="shared" si="70"/>
        <v>0</v>
      </c>
      <c r="J366" s="10">
        <f t="shared" si="71"/>
        <v>0</v>
      </c>
      <c r="K366" s="10">
        <v>0</v>
      </c>
    </row>
    <row r="367" spans="1:11" x14ac:dyDescent="0.25">
      <c r="A367" t="str">
        <f t="shared" si="69"/>
        <v>b</v>
      </c>
      <c r="B367" s="8"/>
      <c r="C367" s="9" t="s">
        <v>13</v>
      </c>
      <c r="D367" s="10">
        <f>SUM('დამტკ. საკუთ.'!D367,'ცვლილ. საკუთ.'!E367)</f>
        <v>0</v>
      </c>
      <c r="E367" s="10">
        <f>SUM('დამტკ. საკუთ.'!E367,'ცვლილ. საკუთ.'!F367)</f>
        <v>0</v>
      </c>
      <c r="F367" s="10">
        <f>SUM('დამტკ. საკუთ.'!F367,'ცვლილ. საკუთ.'!G367)</f>
        <v>0</v>
      </c>
      <c r="G367" s="10">
        <f>SUM('დამტკ. საკუთ.'!G367,'ცვლილ. საკუთ.'!H367)</f>
        <v>0</v>
      </c>
      <c r="H367" s="10">
        <f>SUM('დამტკ. საკუთ.'!H367,'ცვლილ. საკუთ.'!I367)</f>
        <v>0</v>
      </c>
      <c r="I367" s="10">
        <f t="shared" si="70"/>
        <v>0</v>
      </c>
      <c r="J367" s="10">
        <f t="shared" si="71"/>
        <v>0</v>
      </c>
      <c r="K367" s="10">
        <v>0</v>
      </c>
    </row>
    <row r="368" spans="1:11" x14ac:dyDescent="0.25">
      <c r="A368" t="str">
        <f t="shared" si="69"/>
        <v>b</v>
      </c>
      <c r="B368" s="8"/>
      <c r="C368" s="9" t="s">
        <v>14</v>
      </c>
      <c r="D368" s="10">
        <f>SUM('დამტკ. საკუთ.'!D368,'ცვლილ. საკუთ.'!E368)</f>
        <v>0</v>
      </c>
      <c r="E368" s="10">
        <f>SUM('დამტკ. საკუთ.'!E368,'ცვლილ. საკუთ.'!F368)</f>
        <v>0</v>
      </c>
      <c r="F368" s="10">
        <f>SUM('დამტკ. საკუთ.'!F368,'ცვლილ. საკუთ.'!G368)</f>
        <v>0</v>
      </c>
      <c r="G368" s="10">
        <f>SUM('დამტკ. საკუთ.'!G368,'ცვლილ. საკუთ.'!H368)</f>
        <v>0</v>
      </c>
      <c r="H368" s="10">
        <f>SUM('დამტკ. საკუთ.'!H368,'ცვლილ. საკუთ.'!I368)</f>
        <v>0</v>
      </c>
      <c r="I368" s="10">
        <f t="shared" si="70"/>
        <v>0</v>
      </c>
      <c r="J368" s="10">
        <f t="shared" si="71"/>
        <v>0</v>
      </c>
      <c r="K368" s="10">
        <v>0</v>
      </c>
    </row>
    <row r="369" spans="1:11" x14ac:dyDescent="0.25">
      <c r="A369" t="str">
        <f t="shared" si="69"/>
        <v>b</v>
      </c>
      <c r="B369" s="8"/>
      <c r="C369" s="9" t="s">
        <v>15</v>
      </c>
      <c r="D369" s="10">
        <f>SUM('დამტკ. საკუთ.'!D369,'ცვლილ. საკუთ.'!E369)</f>
        <v>0</v>
      </c>
      <c r="E369" s="10">
        <f>SUM('დამტკ. საკუთ.'!E369,'ცვლილ. საკუთ.'!F369)</f>
        <v>0</v>
      </c>
      <c r="F369" s="10">
        <f>SUM('დამტკ. საკუთ.'!F369,'ცვლილ. საკუთ.'!G369)</f>
        <v>0</v>
      </c>
      <c r="G369" s="10">
        <f>SUM('დამტკ. საკუთ.'!G369,'ცვლილ. საკუთ.'!H369)</f>
        <v>0</v>
      </c>
      <c r="H369" s="10">
        <f>SUM('დამტკ. საკუთ.'!H369,'ცვლილ. საკუთ.'!I369)</f>
        <v>0</v>
      </c>
      <c r="I369" s="10">
        <f t="shared" si="70"/>
        <v>0</v>
      </c>
      <c r="J369" s="10">
        <f t="shared" si="71"/>
        <v>0</v>
      </c>
      <c r="K369" s="10">
        <v>0</v>
      </c>
    </row>
    <row r="370" spans="1:11" x14ac:dyDescent="0.25">
      <c r="A370" t="str">
        <f t="shared" si="69"/>
        <v>b</v>
      </c>
      <c r="B370" s="8"/>
      <c r="C370" s="9" t="s">
        <v>16</v>
      </c>
      <c r="D370" s="10">
        <f>SUM('დამტკ. საკუთ.'!D370,'ცვლილ. საკუთ.'!E370)</f>
        <v>0</v>
      </c>
      <c r="E370" s="10">
        <f>SUM('დამტკ. საკუთ.'!E370,'ცვლილ. საკუთ.'!F370)</f>
        <v>0</v>
      </c>
      <c r="F370" s="10">
        <f>SUM('დამტკ. საკუთ.'!F370,'ცვლილ. საკუთ.'!G370)</f>
        <v>0</v>
      </c>
      <c r="G370" s="10">
        <f>SUM('დამტკ. საკუთ.'!G370,'ცვლილ. საკუთ.'!H370)</f>
        <v>0</v>
      </c>
      <c r="H370" s="10">
        <f>SUM('დამტკ. საკუთ.'!H370,'ცვლილ. საკუთ.'!I370)</f>
        <v>0</v>
      </c>
      <c r="I370" s="10">
        <f t="shared" si="70"/>
        <v>0</v>
      </c>
      <c r="J370" s="10">
        <f t="shared" si="71"/>
        <v>0</v>
      </c>
      <c r="K370" s="10">
        <v>0</v>
      </c>
    </row>
    <row r="371" spans="1:11" x14ac:dyDescent="0.25">
      <c r="A371" t="str">
        <f t="shared" si="69"/>
        <v>b</v>
      </c>
      <c r="B371" s="8"/>
      <c r="C371" s="9" t="s">
        <v>17</v>
      </c>
      <c r="D371" s="10">
        <f>SUM('დამტკ. საკუთ.'!D371,'ცვლილ. საკუთ.'!E371)</f>
        <v>0</v>
      </c>
      <c r="E371" s="10">
        <f>SUM('დამტკ. საკუთ.'!E371,'ცვლილ. საკუთ.'!F371)</f>
        <v>0</v>
      </c>
      <c r="F371" s="10">
        <f>SUM('დამტკ. საკუთ.'!F371,'ცვლილ. საკუთ.'!G371)</f>
        <v>0</v>
      </c>
      <c r="G371" s="10">
        <f>SUM('დამტკ. საკუთ.'!G371,'ცვლილ. საკუთ.'!H371)</f>
        <v>0</v>
      </c>
      <c r="H371" s="10">
        <f>SUM('დამტკ. საკუთ.'!H371,'ცვლილ. საკუთ.'!I371)</f>
        <v>0</v>
      </c>
      <c r="I371" s="10">
        <f t="shared" si="70"/>
        <v>0</v>
      </c>
      <c r="J371" s="10">
        <f t="shared" si="71"/>
        <v>0</v>
      </c>
      <c r="K371" s="10">
        <v>0</v>
      </c>
    </row>
    <row r="372" spans="1:11" x14ac:dyDescent="0.25">
      <c r="A372" t="str">
        <f t="shared" si="69"/>
        <v>b</v>
      </c>
      <c r="B372" s="5"/>
      <c r="C372" s="6" t="s">
        <v>18</v>
      </c>
      <c r="D372" s="7">
        <f>SUM('დამტკ. საკუთ.'!D372,'ცვლილ. საკუთ.'!E372)</f>
        <v>0</v>
      </c>
      <c r="E372" s="7">
        <f>SUM('დამტკ. საკუთ.'!E372,'ცვლილ. საკუთ.'!F372)</f>
        <v>0</v>
      </c>
      <c r="F372" s="7">
        <f>SUM('დამტკ. საკუთ.'!F372,'ცვლილ. საკუთ.'!G372)</f>
        <v>0</v>
      </c>
      <c r="G372" s="7">
        <f>SUM('დამტკ. საკუთ.'!G372,'ცვლილ. საკუთ.'!H372)</f>
        <v>0</v>
      </c>
      <c r="H372" s="7">
        <f>SUM('დამტკ. საკუთ.'!H372,'ცვლილ. საკუთ.'!I372)</f>
        <v>0</v>
      </c>
      <c r="I372" s="7">
        <f t="shared" si="70"/>
        <v>0</v>
      </c>
      <c r="J372" s="7">
        <f t="shared" si="71"/>
        <v>0</v>
      </c>
      <c r="K372" s="7">
        <v>0</v>
      </c>
    </row>
    <row r="373" spans="1:11" x14ac:dyDescent="0.25">
      <c r="A373" t="str">
        <f t="shared" si="69"/>
        <v>b</v>
      </c>
      <c r="B373" s="5"/>
      <c r="C373" s="6" t="s">
        <v>19</v>
      </c>
      <c r="D373" s="7">
        <f>SUM('დამტკ. საკუთ.'!D373,'ცვლილ. საკუთ.'!E373)</f>
        <v>0</v>
      </c>
      <c r="E373" s="7">
        <f>SUM('დამტკ. საკუთ.'!E373,'ცვლილ. საკუთ.'!F373)</f>
        <v>0</v>
      </c>
      <c r="F373" s="7">
        <f>SUM('დამტკ. საკუთ.'!F373,'ცვლილ. საკუთ.'!G373)</f>
        <v>0</v>
      </c>
      <c r="G373" s="7">
        <f>SUM('დამტკ. საკუთ.'!G373,'ცვლილ. საკუთ.'!H373)</f>
        <v>0</v>
      </c>
      <c r="H373" s="7">
        <f>SUM('დამტკ. საკუთ.'!H373,'ცვლილ. საკუთ.'!I373)</f>
        <v>0</v>
      </c>
      <c r="I373" s="7">
        <f t="shared" si="70"/>
        <v>0</v>
      </c>
      <c r="J373" s="7">
        <f t="shared" si="71"/>
        <v>0</v>
      </c>
      <c r="K373" s="7">
        <v>0</v>
      </c>
    </row>
    <row r="374" spans="1:11" ht="15.75" thickBot="1" x14ac:dyDescent="0.3">
      <c r="A374" t="str">
        <f t="shared" si="69"/>
        <v>b</v>
      </c>
      <c r="B374" s="11"/>
      <c r="C374" s="12" t="s">
        <v>20</v>
      </c>
      <c r="D374" s="13">
        <f>SUM('დამტკ. საკუთ.'!D374,'ცვლილ. საკუთ.'!E374)</f>
        <v>0</v>
      </c>
      <c r="E374" s="13">
        <f>SUM('დამტკ. საკუთ.'!E374,'ცვლილ. საკუთ.'!F374)</f>
        <v>0</v>
      </c>
      <c r="F374" s="13">
        <f>SUM('დამტკ. საკუთ.'!F374,'ცვლილ. საკუთ.'!G374)</f>
        <v>0</v>
      </c>
      <c r="G374" s="13">
        <f>SUM('დამტკ. საკუთ.'!G374,'ცვლილ. საკუთ.'!H374)</f>
        <v>0</v>
      </c>
      <c r="H374" s="13">
        <f>SUM('დამტკ. საკუთ.'!H374,'ცვლილ. საკუთ.'!I374)</f>
        <v>0</v>
      </c>
      <c r="I374" s="13">
        <f t="shared" si="70"/>
        <v>0</v>
      </c>
      <c r="J374" s="13">
        <f t="shared" si="71"/>
        <v>0</v>
      </c>
      <c r="K374" s="13">
        <v>0</v>
      </c>
    </row>
    <row r="375" spans="1:11" ht="31.5" thickTop="1" thickBot="1" x14ac:dyDescent="0.3">
      <c r="A375" t="str">
        <f t="shared" si="69"/>
        <v>b</v>
      </c>
      <c r="B375" s="3" t="s">
        <v>79</v>
      </c>
      <c r="C375" s="15" t="s">
        <v>80</v>
      </c>
      <c r="D375" s="4">
        <f>SUM('დამტკ. საკუთ.'!D375,'ცვლილ. საკუთ.'!E375)</f>
        <v>0</v>
      </c>
      <c r="E375" s="4">
        <f>SUM('დამტკ. საკუთ.'!E375,'ცვლილ. საკუთ.'!F375)</f>
        <v>0</v>
      </c>
      <c r="F375" s="4">
        <f>SUM('დამტკ. საკუთ.'!F375,'ცვლილ. საკუთ.'!G375)</f>
        <v>0</v>
      </c>
      <c r="G375" s="4">
        <f>SUM('დამტკ. საკუთ.'!G375,'ცვლილ. საკუთ.'!H375)</f>
        <v>0</v>
      </c>
      <c r="H375" s="4">
        <f>SUM('დამტკ. საკუთ.'!H375,'ცვლილ. საკუთ.'!I375)</f>
        <v>0</v>
      </c>
      <c r="I375" s="4">
        <f t="shared" si="70"/>
        <v>0</v>
      </c>
      <c r="J375" s="4">
        <f t="shared" si="71"/>
        <v>0</v>
      </c>
      <c r="K375" s="4">
        <f t="shared" ref="K375" si="80">SUM(K376,K384,K385,K386)</f>
        <v>0</v>
      </c>
    </row>
    <row r="376" spans="1:11" ht="15.75" thickTop="1" x14ac:dyDescent="0.25">
      <c r="A376" t="str">
        <f t="shared" si="69"/>
        <v>b</v>
      </c>
      <c r="B376" s="5"/>
      <c r="C376" s="6" t="s">
        <v>10</v>
      </c>
      <c r="D376" s="7">
        <f>SUM('დამტკ. საკუთ.'!D376,'ცვლილ. საკუთ.'!E376)</f>
        <v>0</v>
      </c>
      <c r="E376" s="7">
        <f>SUM('დამტკ. საკუთ.'!E376,'ცვლილ. საკუთ.'!F376)</f>
        <v>0</v>
      </c>
      <c r="F376" s="7">
        <f>SUM('დამტკ. საკუთ.'!F376,'ცვლილ. საკუთ.'!G376)</f>
        <v>0</v>
      </c>
      <c r="G376" s="7">
        <f>SUM('დამტკ. საკუთ.'!G376,'ცვლილ. საკუთ.'!H376)</f>
        <v>0</v>
      </c>
      <c r="H376" s="7">
        <f>SUM('დამტკ. საკუთ.'!H376,'ცვლილ. საკუთ.'!I376)</f>
        <v>0</v>
      </c>
      <c r="I376" s="7">
        <f t="shared" si="70"/>
        <v>0</v>
      </c>
      <c r="J376" s="7">
        <f t="shared" si="71"/>
        <v>0</v>
      </c>
      <c r="K376" s="7">
        <f t="shared" ref="K376" si="81">SUM(K377:K383)</f>
        <v>0</v>
      </c>
    </row>
    <row r="377" spans="1:11" x14ac:dyDescent="0.25">
      <c r="A377" t="str">
        <f t="shared" si="69"/>
        <v>b</v>
      </c>
      <c r="B377" s="8"/>
      <c r="C377" s="9" t="s">
        <v>11</v>
      </c>
      <c r="D377" s="10">
        <f>SUM('დამტკ. საკუთ.'!D377,'ცვლილ. საკუთ.'!E377)</f>
        <v>0</v>
      </c>
      <c r="E377" s="10">
        <f>SUM('დამტკ. საკუთ.'!E377,'ცვლილ. საკუთ.'!F377)</f>
        <v>0</v>
      </c>
      <c r="F377" s="10">
        <f>SUM('დამტკ. საკუთ.'!F377,'ცვლილ. საკუთ.'!G377)</f>
        <v>0</v>
      </c>
      <c r="G377" s="10">
        <f>SUM('დამტკ. საკუთ.'!G377,'ცვლილ. საკუთ.'!H377)</f>
        <v>0</v>
      </c>
      <c r="H377" s="10">
        <f>SUM('დამტკ. საკუთ.'!H377,'ცვლილ. საკუთ.'!I377)</f>
        <v>0</v>
      </c>
      <c r="I377" s="10">
        <f t="shared" si="70"/>
        <v>0</v>
      </c>
      <c r="J377" s="10">
        <f t="shared" si="71"/>
        <v>0</v>
      </c>
      <c r="K377" s="10">
        <v>0</v>
      </c>
    </row>
    <row r="378" spans="1:11" x14ac:dyDescent="0.25">
      <c r="A378" t="str">
        <f t="shared" si="69"/>
        <v>b</v>
      </c>
      <c r="B378" s="8"/>
      <c r="C378" s="9" t="s">
        <v>12</v>
      </c>
      <c r="D378" s="10">
        <f>SUM('დამტკ. საკუთ.'!D378,'ცვლილ. საკუთ.'!E378)</f>
        <v>0</v>
      </c>
      <c r="E378" s="10">
        <f>SUM('დამტკ. საკუთ.'!E378,'ცვლილ. საკუთ.'!F378)</f>
        <v>0</v>
      </c>
      <c r="F378" s="10">
        <f>SUM('დამტკ. საკუთ.'!F378,'ცვლილ. საკუთ.'!G378)</f>
        <v>0</v>
      </c>
      <c r="G378" s="10">
        <f>SUM('დამტკ. საკუთ.'!G378,'ცვლილ. საკუთ.'!H378)</f>
        <v>0</v>
      </c>
      <c r="H378" s="10">
        <f>SUM('დამტკ. საკუთ.'!H378,'ცვლილ. საკუთ.'!I378)</f>
        <v>0</v>
      </c>
      <c r="I378" s="10">
        <f t="shared" si="70"/>
        <v>0</v>
      </c>
      <c r="J378" s="10">
        <f t="shared" si="71"/>
        <v>0</v>
      </c>
      <c r="K378" s="10">
        <v>0</v>
      </c>
    </row>
    <row r="379" spans="1:11" x14ac:dyDescent="0.25">
      <c r="A379" t="str">
        <f t="shared" si="69"/>
        <v>b</v>
      </c>
      <c r="B379" s="8"/>
      <c r="C379" s="9" t="s">
        <v>13</v>
      </c>
      <c r="D379" s="10">
        <f>SUM('დამტკ. საკუთ.'!D379,'ცვლილ. საკუთ.'!E379)</f>
        <v>0</v>
      </c>
      <c r="E379" s="10">
        <f>SUM('დამტკ. საკუთ.'!E379,'ცვლილ. საკუთ.'!F379)</f>
        <v>0</v>
      </c>
      <c r="F379" s="10">
        <f>SUM('დამტკ. საკუთ.'!F379,'ცვლილ. საკუთ.'!G379)</f>
        <v>0</v>
      </c>
      <c r="G379" s="10">
        <f>SUM('დამტკ. საკუთ.'!G379,'ცვლილ. საკუთ.'!H379)</f>
        <v>0</v>
      </c>
      <c r="H379" s="10">
        <f>SUM('დამტკ. საკუთ.'!H379,'ცვლილ. საკუთ.'!I379)</f>
        <v>0</v>
      </c>
      <c r="I379" s="10">
        <f t="shared" si="70"/>
        <v>0</v>
      </c>
      <c r="J379" s="10">
        <f t="shared" si="71"/>
        <v>0</v>
      </c>
      <c r="K379" s="10">
        <v>0</v>
      </c>
    </row>
    <row r="380" spans="1:11" x14ac:dyDescent="0.25">
      <c r="A380" t="str">
        <f t="shared" si="69"/>
        <v>b</v>
      </c>
      <c r="B380" s="8"/>
      <c r="C380" s="9" t="s">
        <v>14</v>
      </c>
      <c r="D380" s="10">
        <f>SUM('დამტკ. საკუთ.'!D380,'ცვლილ. საკუთ.'!E380)</f>
        <v>0</v>
      </c>
      <c r="E380" s="10">
        <f>SUM('დამტკ. საკუთ.'!E380,'ცვლილ. საკუთ.'!F380)</f>
        <v>0</v>
      </c>
      <c r="F380" s="10">
        <f>SUM('დამტკ. საკუთ.'!F380,'ცვლილ. საკუთ.'!G380)</f>
        <v>0</v>
      </c>
      <c r="G380" s="10">
        <f>SUM('დამტკ. საკუთ.'!G380,'ცვლილ. საკუთ.'!H380)</f>
        <v>0</v>
      </c>
      <c r="H380" s="10">
        <f>SUM('დამტკ. საკუთ.'!H380,'ცვლილ. საკუთ.'!I380)</f>
        <v>0</v>
      </c>
      <c r="I380" s="10">
        <f t="shared" si="70"/>
        <v>0</v>
      </c>
      <c r="J380" s="10">
        <f t="shared" si="71"/>
        <v>0</v>
      </c>
      <c r="K380" s="10">
        <v>0</v>
      </c>
    </row>
    <row r="381" spans="1:11" x14ac:dyDescent="0.25">
      <c r="A381" t="str">
        <f t="shared" si="69"/>
        <v>b</v>
      </c>
      <c r="B381" s="8"/>
      <c r="C381" s="9" t="s">
        <v>15</v>
      </c>
      <c r="D381" s="10">
        <f>SUM('დამტკ. საკუთ.'!D381,'ცვლილ. საკუთ.'!E381)</f>
        <v>0</v>
      </c>
      <c r="E381" s="10">
        <f>SUM('დამტკ. საკუთ.'!E381,'ცვლილ. საკუთ.'!F381)</f>
        <v>0</v>
      </c>
      <c r="F381" s="10">
        <f>SUM('დამტკ. საკუთ.'!F381,'ცვლილ. საკუთ.'!G381)</f>
        <v>0</v>
      </c>
      <c r="G381" s="10">
        <f>SUM('დამტკ. საკუთ.'!G381,'ცვლილ. საკუთ.'!H381)</f>
        <v>0</v>
      </c>
      <c r="H381" s="10">
        <f>SUM('დამტკ. საკუთ.'!H381,'ცვლილ. საკუთ.'!I381)</f>
        <v>0</v>
      </c>
      <c r="I381" s="10">
        <f t="shared" si="70"/>
        <v>0</v>
      </c>
      <c r="J381" s="10">
        <f t="shared" si="71"/>
        <v>0</v>
      </c>
      <c r="K381" s="10">
        <v>0</v>
      </c>
    </row>
    <row r="382" spans="1:11" x14ac:dyDescent="0.25">
      <c r="A382" t="str">
        <f t="shared" si="69"/>
        <v>b</v>
      </c>
      <c r="B382" s="8"/>
      <c r="C382" s="9" t="s">
        <v>16</v>
      </c>
      <c r="D382" s="10">
        <f>SUM('დამტკ. საკუთ.'!D382,'ცვლილ. საკუთ.'!E382)</f>
        <v>0</v>
      </c>
      <c r="E382" s="10">
        <f>SUM('დამტკ. საკუთ.'!E382,'ცვლილ. საკუთ.'!F382)</f>
        <v>0</v>
      </c>
      <c r="F382" s="10">
        <f>SUM('დამტკ. საკუთ.'!F382,'ცვლილ. საკუთ.'!G382)</f>
        <v>0</v>
      </c>
      <c r="G382" s="10">
        <f>SUM('დამტკ. საკუთ.'!G382,'ცვლილ. საკუთ.'!H382)</f>
        <v>0</v>
      </c>
      <c r="H382" s="10">
        <f>SUM('დამტკ. საკუთ.'!H382,'ცვლილ. საკუთ.'!I382)</f>
        <v>0</v>
      </c>
      <c r="I382" s="10">
        <f t="shared" si="70"/>
        <v>0</v>
      </c>
      <c r="J382" s="10">
        <f t="shared" si="71"/>
        <v>0</v>
      </c>
      <c r="K382" s="10">
        <v>0</v>
      </c>
    </row>
    <row r="383" spans="1:11" x14ac:dyDescent="0.25">
      <c r="A383" t="str">
        <f t="shared" si="69"/>
        <v>b</v>
      </c>
      <c r="B383" s="8"/>
      <c r="C383" s="9" t="s">
        <v>17</v>
      </c>
      <c r="D383" s="10">
        <f>SUM('დამტკ. საკუთ.'!D383,'ცვლილ. საკუთ.'!E383)</f>
        <v>0</v>
      </c>
      <c r="E383" s="10">
        <f>SUM('დამტკ. საკუთ.'!E383,'ცვლილ. საკუთ.'!F383)</f>
        <v>0</v>
      </c>
      <c r="F383" s="10">
        <f>SUM('დამტკ. საკუთ.'!F383,'ცვლილ. საკუთ.'!G383)</f>
        <v>0</v>
      </c>
      <c r="G383" s="10">
        <f>SUM('დამტკ. საკუთ.'!G383,'ცვლილ. საკუთ.'!H383)</f>
        <v>0</v>
      </c>
      <c r="H383" s="10">
        <f>SUM('დამტკ. საკუთ.'!H383,'ცვლილ. საკუთ.'!I383)</f>
        <v>0</v>
      </c>
      <c r="I383" s="10">
        <f t="shared" si="70"/>
        <v>0</v>
      </c>
      <c r="J383" s="10">
        <f t="shared" si="71"/>
        <v>0</v>
      </c>
      <c r="K383" s="10">
        <v>0</v>
      </c>
    </row>
    <row r="384" spans="1:11" x14ac:dyDescent="0.25">
      <c r="A384" t="str">
        <f t="shared" si="69"/>
        <v>b</v>
      </c>
      <c r="B384" s="5"/>
      <c r="C384" s="6" t="s">
        <v>18</v>
      </c>
      <c r="D384" s="7">
        <f>SUM('დამტკ. საკუთ.'!D384,'ცვლილ. საკუთ.'!E384)</f>
        <v>0</v>
      </c>
      <c r="E384" s="7">
        <f>SUM('დამტკ. საკუთ.'!E384,'ცვლილ. საკუთ.'!F384)</f>
        <v>0</v>
      </c>
      <c r="F384" s="7">
        <f>SUM('დამტკ. საკუთ.'!F384,'ცვლილ. საკუთ.'!G384)</f>
        <v>0</v>
      </c>
      <c r="G384" s="7">
        <f>SUM('დამტკ. საკუთ.'!G384,'ცვლილ. საკუთ.'!H384)</f>
        <v>0</v>
      </c>
      <c r="H384" s="7">
        <f>SUM('დამტკ. საკუთ.'!H384,'ცვლილ. საკუთ.'!I384)</f>
        <v>0</v>
      </c>
      <c r="I384" s="7">
        <f t="shared" si="70"/>
        <v>0</v>
      </c>
      <c r="J384" s="7">
        <f t="shared" si="71"/>
        <v>0</v>
      </c>
      <c r="K384" s="7">
        <v>0</v>
      </c>
    </row>
    <row r="385" spans="1:11" x14ac:dyDescent="0.25">
      <c r="A385" t="str">
        <f t="shared" si="69"/>
        <v>b</v>
      </c>
      <c r="B385" s="5"/>
      <c r="C385" s="6" t="s">
        <v>19</v>
      </c>
      <c r="D385" s="7">
        <f>SUM('დამტკ. საკუთ.'!D385,'ცვლილ. საკუთ.'!E385)</f>
        <v>0</v>
      </c>
      <c r="E385" s="7">
        <f>SUM('დამტკ. საკუთ.'!E385,'ცვლილ. საკუთ.'!F385)</f>
        <v>0</v>
      </c>
      <c r="F385" s="7">
        <f>SUM('დამტკ. საკუთ.'!F385,'ცვლილ. საკუთ.'!G385)</f>
        <v>0</v>
      </c>
      <c r="G385" s="7">
        <f>SUM('დამტკ. საკუთ.'!G385,'ცვლილ. საკუთ.'!H385)</f>
        <v>0</v>
      </c>
      <c r="H385" s="7">
        <f>SUM('დამტკ. საკუთ.'!H385,'ცვლილ. საკუთ.'!I385)</f>
        <v>0</v>
      </c>
      <c r="I385" s="7">
        <f t="shared" si="70"/>
        <v>0</v>
      </c>
      <c r="J385" s="7">
        <f t="shared" si="71"/>
        <v>0</v>
      </c>
      <c r="K385" s="7">
        <v>0</v>
      </c>
    </row>
    <row r="386" spans="1:11" ht="15.75" thickBot="1" x14ac:dyDescent="0.3">
      <c r="A386" t="str">
        <f t="shared" si="69"/>
        <v>b</v>
      </c>
      <c r="B386" s="11"/>
      <c r="C386" s="12" t="s">
        <v>20</v>
      </c>
      <c r="D386" s="13">
        <f>SUM('დამტკ. საკუთ.'!D386,'ცვლილ. საკუთ.'!E386)</f>
        <v>0</v>
      </c>
      <c r="E386" s="13">
        <f>SUM('დამტკ. საკუთ.'!E386,'ცვლილ. საკუთ.'!F386)</f>
        <v>0</v>
      </c>
      <c r="F386" s="13">
        <f>SUM('დამტკ. საკუთ.'!F386,'ცვლილ. საკუთ.'!G386)</f>
        <v>0</v>
      </c>
      <c r="G386" s="13">
        <f>SUM('დამტკ. საკუთ.'!G386,'ცვლილ. საკუთ.'!H386)</f>
        <v>0</v>
      </c>
      <c r="H386" s="13">
        <f>SUM('დამტკ. საკუთ.'!H386,'ცვლილ. საკუთ.'!I386)</f>
        <v>0</v>
      </c>
      <c r="I386" s="13">
        <f t="shared" si="70"/>
        <v>0</v>
      </c>
      <c r="J386" s="13">
        <f t="shared" si="71"/>
        <v>0</v>
      </c>
      <c r="K386" s="13">
        <v>0</v>
      </c>
    </row>
    <row r="387" spans="1:11" ht="27.75" customHeight="1" thickTop="1" thickBot="1" x14ac:dyDescent="0.3">
      <c r="A387" t="str">
        <f t="shared" si="69"/>
        <v>b</v>
      </c>
      <c r="B387" s="3" t="s">
        <v>81</v>
      </c>
      <c r="C387" s="15" t="s">
        <v>82</v>
      </c>
      <c r="D387" s="4">
        <f>SUM('დამტკ. საკუთ.'!D387,'ცვლილ. საკუთ.'!E387)</f>
        <v>0</v>
      </c>
      <c r="E387" s="4">
        <f>SUM('დამტკ. საკუთ.'!E387,'ცვლილ. საკუთ.'!F387)</f>
        <v>0</v>
      </c>
      <c r="F387" s="4">
        <f>SUM('დამტკ. საკუთ.'!F387,'ცვლილ. საკუთ.'!G387)</f>
        <v>0</v>
      </c>
      <c r="G387" s="4">
        <f>SUM('დამტკ. საკუთ.'!G387,'ცვლილ. საკუთ.'!H387)</f>
        <v>0</v>
      </c>
      <c r="H387" s="4">
        <f>SUM('დამტკ. საკუთ.'!H387,'ცვლილ. საკუთ.'!I387)</f>
        <v>0</v>
      </c>
      <c r="I387" s="4">
        <f t="shared" si="70"/>
        <v>0</v>
      </c>
      <c r="J387" s="4">
        <f t="shared" si="71"/>
        <v>0</v>
      </c>
      <c r="K387" s="4">
        <f t="shared" ref="K387" si="82">SUM(K388,K396,K397,K398)</f>
        <v>0</v>
      </c>
    </row>
    <row r="388" spans="1:11" ht="15.75" thickTop="1" x14ac:dyDescent="0.25">
      <c r="A388" t="str">
        <f t="shared" ref="A388:A451" si="83">IF(OR(D388&lt;&gt;0,E388&lt;&gt;0,F388&lt;&gt;0,G388&lt;&gt;0,H388&lt;&gt;0,),"a","b")</f>
        <v>b</v>
      </c>
      <c r="B388" s="5"/>
      <c r="C388" s="6" t="s">
        <v>10</v>
      </c>
      <c r="D388" s="7">
        <f>SUM('დამტკ. საკუთ.'!D388,'ცვლილ. საკუთ.'!E388)</f>
        <v>0</v>
      </c>
      <c r="E388" s="7">
        <f>SUM('დამტკ. საკუთ.'!E388,'ცვლილ. საკუთ.'!F388)</f>
        <v>0</v>
      </c>
      <c r="F388" s="7">
        <f>SUM('დამტკ. საკუთ.'!F388,'ცვლილ. საკუთ.'!G388)</f>
        <v>0</v>
      </c>
      <c r="G388" s="7">
        <f>SUM('დამტკ. საკუთ.'!G388,'ცვლილ. საკუთ.'!H388)</f>
        <v>0</v>
      </c>
      <c r="H388" s="7">
        <f>SUM('დამტკ. საკუთ.'!H388,'ცვლილ. საკუთ.'!I388)</f>
        <v>0</v>
      </c>
      <c r="I388" s="7">
        <f t="shared" ref="I388:I451" si="84">SUM(E388,F388)</f>
        <v>0</v>
      </c>
      <c r="J388" s="7">
        <f t="shared" ref="J388:J451" si="85">SUM(E388,F388,G388)</f>
        <v>0</v>
      </c>
      <c r="K388" s="7">
        <f t="shared" ref="K388" si="86">SUM(K389:K395)</f>
        <v>0</v>
      </c>
    </row>
    <row r="389" spans="1:11" x14ac:dyDescent="0.25">
      <c r="A389" t="str">
        <f t="shared" si="83"/>
        <v>b</v>
      </c>
      <c r="B389" s="8"/>
      <c r="C389" s="9" t="s">
        <v>11</v>
      </c>
      <c r="D389" s="10">
        <f>SUM('დამტკ. საკუთ.'!D389,'ცვლილ. საკუთ.'!E389)</f>
        <v>0</v>
      </c>
      <c r="E389" s="10">
        <f>SUM('დამტკ. საკუთ.'!E389,'ცვლილ. საკუთ.'!F389)</f>
        <v>0</v>
      </c>
      <c r="F389" s="10">
        <f>SUM('დამტკ. საკუთ.'!F389,'ცვლილ. საკუთ.'!G389)</f>
        <v>0</v>
      </c>
      <c r="G389" s="10">
        <f>SUM('დამტკ. საკუთ.'!G389,'ცვლილ. საკუთ.'!H389)</f>
        <v>0</v>
      </c>
      <c r="H389" s="10">
        <f>SUM('დამტკ. საკუთ.'!H389,'ცვლილ. საკუთ.'!I389)</f>
        <v>0</v>
      </c>
      <c r="I389" s="10">
        <f t="shared" si="84"/>
        <v>0</v>
      </c>
      <c r="J389" s="10">
        <f t="shared" si="85"/>
        <v>0</v>
      </c>
      <c r="K389" s="10">
        <v>0</v>
      </c>
    </row>
    <row r="390" spans="1:11" x14ac:dyDescent="0.25">
      <c r="A390" t="str">
        <f t="shared" si="83"/>
        <v>b</v>
      </c>
      <c r="B390" s="8"/>
      <c r="C390" s="9" t="s">
        <v>12</v>
      </c>
      <c r="D390" s="10">
        <f>SUM('დამტკ. საკუთ.'!D390,'ცვლილ. საკუთ.'!E390)</f>
        <v>0</v>
      </c>
      <c r="E390" s="10">
        <f>SUM('დამტკ. საკუთ.'!E390,'ცვლილ. საკუთ.'!F390)</f>
        <v>0</v>
      </c>
      <c r="F390" s="10">
        <f>SUM('დამტკ. საკუთ.'!F390,'ცვლილ. საკუთ.'!G390)</f>
        <v>0</v>
      </c>
      <c r="G390" s="10">
        <f>SUM('დამტკ. საკუთ.'!G390,'ცვლილ. საკუთ.'!H390)</f>
        <v>0</v>
      </c>
      <c r="H390" s="10">
        <f>SUM('დამტკ. საკუთ.'!H390,'ცვლილ. საკუთ.'!I390)</f>
        <v>0</v>
      </c>
      <c r="I390" s="10">
        <f t="shared" si="84"/>
        <v>0</v>
      </c>
      <c r="J390" s="10">
        <f t="shared" si="85"/>
        <v>0</v>
      </c>
      <c r="K390" s="10">
        <v>0</v>
      </c>
    </row>
    <row r="391" spans="1:11" x14ac:dyDescent="0.25">
      <c r="A391" t="str">
        <f t="shared" si="83"/>
        <v>b</v>
      </c>
      <c r="B391" s="8"/>
      <c r="C391" s="9" t="s">
        <v>13</v>
      </c>
      <c r="D391" s="10">
        <f>SUM('დამტკ. საკუთ.'!D391,'ცვლილ. საკუთ.'!E391)</f>
        <v>0</v>
      </c>
      <c r="E391" s="10">
        <f>SUM('დამტკ. საკუთ.'!E391,'ცვლილ. საკუთ.'!F391)</f>
        <v>0</v>
      </c>
      <c r="F391" s="10">
        <f>SUM('დამტკ. საკუთ.'!F391,'ცვლილ. საკუთ.'!G391)</f>
        <v>0</v>
      </c>
      <c r="G391" s="10">
        <f>SUM('დამტკ. საკუთ.'!G391,'ცვლილ. საკუთ.'!H391)</f>
        <v>0</v>
      </c>
      <c r="H391" s="10">
        <f>SUM('დამტკ. საკუთ.'!H391,'ცვლილ. საკუთ.'!I391)</f>
        <v>0</v>
      </c>
      <c r="I391" s="10">
        <f t="shared" si="84"/>
        <v>0</v>
      </c>
      <c r="J391" s="10">
        <f t="shared" si="85"/>
        <v>0</v>
      </c>
      <c r="K391" s="10">
        <v>0</v>
      </c>
    </row>
    <row r="392" spans="1:11" x14ac:dyDescent="0.25">
      <c r="A392" t="str">
        <f t="shared" si="83"/>
        <v>b</v>
      </c>
      <c r="B392" s="8"/>
      <c r="C392" s="9" t="s">
        <v>14</v>
      </c>
      <c r="D392" s="10">
        <f>SUM('დამტკ. საკუთ.'!D392,'ცვლილ. საკუთ.'!E392)</f>
        <v>0</v>
      </c>
      <c r="E392" s="10">
        <f>SUM('დამტკ. საკუთ.'!E392,'ცვლილ. საკუთ.'!F392)</f>
        <v>0</v>
      </c>
      <c r="F392" s="10">
        <f>SUM('დამტკ. საკუთ.'!F392,'ცვლილ. საკუთ.'!G392)</f>
        <v>0</v>
      </c>
      <c r="G392" s="10">
        <f>SUM('დამტკ. საკუთ.'!G392,'ცვლილ. საკუთ.'!H392)</f>
        <v>0</v>
      </c>
      <c r="H392" s="10">
        <f>SUM('დამტკ. საკუთ.'!H392,'ცვლილ. საკუთ.'!I392)</f>
        <v>0</v>
      </c>
      <c r="I392" s="10">
        <f t="shared" si="84"/>
        <v>0</v>
      </c>
      <c r="J392" s="10">
        <f t="shared" si="85"/>
        <v>0</v>
      </c>
      <c r="K392" s="10">
        <v>0</v>
      </c>
    </row>
    <row r="393" spans="1:11" x14ac:dyDescent="0.25">
      <c r="A393" t="str">
        <f t="shared" si="83"/>
        <v>b</v>
      </c>
      <c r="B393" s="8"/>
      <c r="C393" s="9" t="s">
        <v>15</v>
      </c>
      <c r="D393" s="10">
        <f>SUM('დამტკ. საკუთ.'!D393,'ცვლილ. საკუთ.'!E393)</f>
        <v>0</v>
      </c>
      <c r="E393" s="10">
        <f>SUM('დამტკ. საკუთ.'!E393,'ცვლილ. საკუთ.'!F393)</f>
        <v>0</v>
      </c>
      <c r="F393" s="10">
        <f>SUM('დამტკ. საკუთ.'!F393,'ცვლილ. საკუთ.'!G393)</f>
        <v>0</v>
      </c>
      <c r="G393" s="10">
        <f>SUM('დამტკ. საკუთ.'!G393,'ცვლილ. საკუთ.'!H393)</f>
        <v>0</v>
      </c>
      <c r="H393" s="10">
        <f>SUM('დამტკ. საკუთ.'!H393,'ცვლილ. საკუთ.'!I393)</f>
        <v>0</v>
      </c>
      <c r="I393" s="10">
        <f t="shared" si="84"/>
        <v>0</v>
      </c>
      <c r="J393" s="10">
        <f t="shared" si="85"/>
        <v>0</v>
      </c>
      <c r="K393" s="10">
        <v>0</v>
      </c>
    </row>
    <row r="394" spans="1:11" x14ac:dyDescent="0.25">
      <c r="A394" t="str">
        <f t="shared" si="83"/>
        <v>b</v>
      </c>
      <c r="B394" s="8"/>
      <c r="C394" s="9" t="s">
        <v>16</v>
      </c>
      <c r="D394" s="10">
        <f>SUM('დამტკ. საკუთ.'!D394,'ცვლილ. საკუთ.'!E394)</f>
        <v>0</v>
      </c>
      <c r="E394" s="10">
        <f>SUM('დამტკ. საკუთ.'!E394,'ცვლილ. საკუთ.'!F394)</f>
        <v>0</v>
      </c>
      <c r="F394" s="10">
        <f>SUM('დამტკ. საკუთ.'!F394,'ცვლილ. საკუთ.'!G394)</f>
        <v>0</v>
      </c>
      <c r="G394" s="10">
        <f>SUM('დამტკ. საკუთ.'!G394,'ცვლილ. საკუთ.'!H394)</f>
        <v>0</v>
      </c>
      <c r="H394" s="10">
        <f>SUM('დამტკ. საკუთ.'!H394,'ცვლილ. საკუთ.'!I394)</f>
        <v>0</v>
      </c>
      <c r="I394" s="10">
        <f t="shared" si="84"/>
        <v>0</v>
      </c>
      <c r="J394" s="10">
        <f t="shared" si="85"/>
        <v>0</v>
      </c>
      <c r="K394" s="10">
        <v>0</v>
      </c>
    </row>
    <row r="395" spans="1:11" x14ac:dyDescent="0.25">
      <c r="A395" t="str">
        <f t="shared" si="83"/>
        <v>b</v>
      </c>
      <c r="B395" s="8"/>
      <c r="C395" s="9" t="s">
        <v>17</v>
      </c>
      <c r="D395" s="10">
        <f>SUM('დამტკ. საკუთ.'!D395,'ცვლილ. საკუთ.'!E395)</f>
        <v>0</v>
      </c>
      <c r="E395" s="10">
        <f>SUM('დამტკ. საკუთ.'!E395,'ცვლილ. საკუთ.'!F395)</f>
        <v>0</v>
      </c>
      <c r="F395" s="10">
        <f>SUM('დამტკ. საკუთ.'!F395,'ცვლილ. საკუთ.'!G395)</f>
        <v>0</v>
      </c>
      <c r="G395" s="10">
        <f>SUM('დამტკ. საკუთ.'!G395,'ცვლილ. საკუთ.'!H395)</f>
        <v>0</v>
      </c>
      <c r="H395" s="10">
        <f>SUM('დამტკ. საკუთ.'!H395,'ცვლილ. საკუთ.'!I395)</f>
        <v>0</v>
      </c>
      <c r="I395" s="10">
        <f t="shared" si="84"/>
        <v>0</v>
      </c>
      <c r="J395" s="10">
        <f t="shared" si="85"/>
        <v>0</v>
      </c>
      <c r="K395" s="10">
        <v>0</v>
      </c>
    </row>
    <row r="396" spans="1:11" x14ac:dyDescent="0.25">
      <c r="A396" t="str">
        <f t="shared" si="83"/>
        <v>b</v>
      </c>
      <c r="B396" s="5"/>
      <c r="C396" s="6" t="s">
        <v>18</v>
      </c>
      <c r="D396" s="7">
        <f>SUM('დამტკ. საკუთ.'!D396,'ცვლილ. საკუთ.'!E396)</f>
        <v>0</v>
      </c>
      <c r="E396" s="7">
        <f>SUM('დამტკ. საკუთ.'!E396,'ცვლილ. საკუთ.'!F396)</f>
        <v>0</v>
      </c>
      <c r="F396" s="7">
        <f>SUM('დამტკ. საკუთ.'!F396,'ცვლილ. საკუთ.'!G396)</f>
        <v>0</v>
      </c>
      <c r="G396" s="7">
        <f>SUM('დამტკ. საკუთ.'!G396,'ცვლილ. საკუთ.'!H396)</f>
        <v>0</v>
      </c>
      <c r="H396" s="7">
        <f>SUM('დამტკ. საკუთ.'!H396,'ცვლილ. საკუთ.'!I396)</f>
        <v>0</v>
      </c>
      <c r="I396" s="7">
        <f t="shared" si="84"/>
        <v>0</v>
      </c>
      <c r="J396" s="7">
        <f t="shared" si="85"/>
        <v>0</v>
      </c>
      <c r="K396" s="7">
        <v>0</v>
      </c>
    </row>
    <row r="397" spans="1:11" x14ac:dyDescent="0.25">
      <c r="A397" t="str">
        <f t="shared" si="83"/>
        <v>b</v>
      </c>
      <c r="B397" s="5"/>
      <c r="C397" s="6" t="s">
        <v>19</v>
      </c>
      <c r="D397" s="7">
        <f>SUM('დამტკ. საკუთ.'!D397,'ცვლილ. საკუთ.'!E397)</f>
        <v>0</v>
      </c>
      <c r="E397" s="7">
        <f>SUM('დამტკ. საკუთ.'!E397,'ცვლილ. საკუთ.'!F397)</f>
        <v>0</v>
      </c>
      <c r="F397" s="7">
        <f>SUM('დამტკ. საკუთ.'!F397,'ცვლილ. საკუთ.'!G397)</f>
        <v>0</v>
      </c>
      <c r="G397" s="7">
        <f>SUM('დამტკ. საკუთ.'!G397,'ცვლილ. საკუთ.'!H397)</f>
        <v>0</v>
      </c>
      <c r="H397" s="7">
        <f>SUM('დამტკ. საკუთ.'!H397,'ცვლილ. საკუთ.'!I397)</f>
        <v>0</v>
      </c>
      <c r="I397" s="7">
        <f t="shared" si="84"/>
        <v>0</v>
      </c>
      <c r="J397" s="7">
        <f t="shared" si="85"/>
        <v>0</v>
      </c>
      <c r="K397" s="7">
        <v>0</v>
      </c>
    </row>
    <row r="398" spans="1:11" ht="15.75" thickBot="1" x14ac:dyDescent="0.3">
      <c r="A398" t="str">
        <f t="shared" si="83"/>
        <v>b</v>
      </c>
      <c r="B398" s="11"/>
      <c r="C398" s="12" t="s">
        <v>20</v>
      </c>
      <c r="D398" s="13">
        <f>SUM('დამტკ. საკუთ.'!D398,'ცვლილ. საკუთ.'!E398)</f>
        <v>0</v>
      </c>
      <c r="E398" s="13">
        <f>SUM('დამტკ. საკუთ.'!E398,'ცვლილ. საკუთ.'!F398)</f>
        <v>0</v>
      </c>
      <c r="F398" s="13">
        <f>SUM('დამტკ. საკუთ.'!F398,'ცვლილ. საკუთ.'!G398)</f>
        <v>0</v>
      </c>
      <c r="G398" s="13">
        <f>SUM('დამტკ. საკუთ.'!G398,'ცვლილ. საკუთ.'!H398)</f>
        <v>0</v>
      </c>
      <c r="H398" s="13">
        <f>SUM('დამტკ. საკუთ.'!H398,'ცვლილ. საკუთ.'!I398)</f>
        <v>0</v>
      </c>
      <c r="I398" s="13">
        <f t="shared" si="84"/>
        <v>0</v>
      </c>
      <c r="J398" s="13">
        <f t="shared" si="85"/>
        <v>0</v>
      </c>
      <c r="K398" s="13">
        <v>0</v>
      </c>
    </row>
    <row r="399" spans="1:11" ht="31.5" thickTop="1" thickBot="1" x14ac:dyDescent="0.3">
      <c r="A399" t="str">
        <f t="shared" si="83"/>
        <v>b</v>
      </c>
      <c r="B399" s="3" t="s">
        <v>83</v>
      </c>
      <c r="C399" s="15" t="s">
        <v>84</v>
      </c>
      <c r="D399" s="4">
        <f>SUM('დამტკ. საკუთ.'!D399,'ცვლილ. საკუთ.'!E399)</f>
        <v>0</v>
      </c>
      <c r="E399" s="4">
        <f>SUM('დამტკ. საკუთ.'!E399,'ცვლილ. საკუთ.'!F399)</f>
        <v>0</v>
      </c>
      <c r="F399" s="4">
        <f>SUM('დამტკ. საკუთ.'!F399,'ცვლილ. საკუთ.'!G399)</f>
        <v>0</v>
      </c>
      <c r="G399" s="4">
        <f>SUM('დამტკ. საკუთ.'!G399,'ცვლილ. საკუთ.'!H399)</f>
        <v>0</v>
      </c>
      <c r="H399" s="4">
        <f>SUM('დამტკ. საკუთ.'!H399,'ცვლილ. საკუთ.'!I399)</f>
        <v>0</v>
      </c>
      <c r="I399" s="4">
        <f t="shared" si="84"/>
        <v>0</v>
      </c>
      <c r="J399" s="4">
        <f t="shared" si="85"/>
        <v>0</v>
      </c>
      <c r="K399" s="4">
        <f t="shared" ref="K399" si="87">SUM(K400,K408,K409,K410)</f>
        <v>0</v>
      </c>
    </row>
    <row r="400" spans="1:11" ht="15.75" thickTop="1" x14ac:dyDescent="0.25">
      <c r="A400" t="str">
        <f t="shared" si="83"/>
        <v>b</v>
      </c>
      <c r="B400" s="5"/>
      <c r="C400" s="6" t="s">
        <v>10</v>
      </c>
      <c r="D400" s="7">
        <f>SUM('დამტკ. საკუთ.'!D400,'ცვლილ. საკუთ.'!E400)</f>
        <v>0</v>
      </c>
      <c r="E400" s="7">
        <f>SUM('დამტკ. საკუთ.'!E400,'ცვლილ. საკუთ.'!F400)</f>
        <v>0</v>
      </c>
      <c r="F400" s="7">
        <f>SUM('დამტკ. საკუთ.'!F400,'ცვლილ. საკუთ.'!G400)</f>
        <v>0</v>
      </c>
      <c r="G400" s="7">
        <f>SUM('დამტკ. საკუთ.'!G400,'ცვლილ. საკუთ.'!H400)</f>
        <v>0</v>
      </c>
      <c r="H400" s="7">
        <f>SUM('დამტკ. საკუთ.'!H400,'ცვლილ. საკუთ.'!I400)</f>
        <v>0</v>
      </c>
      <c r="I400" s="7">
        <f t="shared" si="84"/>
        <v>0</v>
      </c>
      <c r="J400" s="7">
        <f t="shared" si="85"/>
        <v>0</v>
      </c>
      <c r="K400" s="7">
        <f t="shared" ref="K400" si="88">SUM(K401:K407)</f>
        <v>0</v>
      </c>
    </row>
    <row r="401" spans="1:11" x14ac:dyDescent="0.25">
      <c r="A401" t="str">
        <f t="shared" si="83"/>
        <v>b</v>
      </c>
      <c r="B401" s="8"/>
      <c r="C401" s="9" t="s">
        <v>11</v>
      </c>
      <c r="D401" s="10">
        <f>SUM('დამტკ. საკუთ.'!D401,'ცვლილ. საკუთ.'!E401)</f>
        <v>0</v>
      </c>
      <c r="E401" s="10">
        <f>SUM('დამტკ. საკუთ.'!E401,'ცვლილ. საკუთ.'!F401)</f>
        <v>0</v>
      </c>
      <c r="F401" s="10">
        <f>SUM('დამტკ. საკუთ.'!F401,'ცვლილ. საკუთ.'!G401)</f>
        <v>0</v>
      </c>
      <c r="G401" s="10">
        <f>SUM('დამტკ. საკუთ.'!G401,'ცვლილ. საკუთ.'!H401)</f>
        <v>0</v>
      </c>
      <c r="H401" s="10">
        <f>SUM('დამტკ. საკუთ.'!H401,'ცვლილ. საკუთ.'!I401)</f>
        <v>0</v>
      </c>
      <c r="I401" s="10">
        <f t="shared" si="84"/>
        <v>0</v>
      </c>
      <c r="J401" s="10">
        <f t="shared" si="85"/>
        <v>0</v>
      </c>
      <c r="K401" s="10">
        <v>0</v>
      </c>
    </row>
    <row r="402" spans="1:11" x14ac:dyDescent="0.25">
      <c r="A402" t="str">
        <f t="shared" si="83"/>
        <v>b</v>
      </c>
      <c r="B402" s="8"/>
      <c r="C402" s="9" t="s">
        <v>12</v>
      </c>
      <c r="D402" s="10">
        <f>SUM('დამტკ. საკუთ.'!D402,'ცვლილ. საკუთ.'!E402)</f>
        <v>0</v>
      </c>
      <c r="E402" s="10">
        <f>SUM('დამტკ. საკუთ.'!E402,'ცვლილ. საკუთ.'!F402)</f>
        <v>0</v>
      </c>
      <c r="F402" s="10">
        <f>SUM('დამტკ. საკუთ.'!F402,'ცვლილ. საკუთ.'!G402)</f>
        <v>0</v>
      </c>
      <c r="G402" s="10">
        <f>SUM('დამტკ. საკუთ.'!G402,'ცვლილ. საკუთ.'!H402)</f>
        <v>0</v>
      </c>
      <c r="H402" s="10">
        <f>SUM('დამტკ. საკუთ.'!H402,'ცვლილ. საკუთ.'!I402)</f>
        <v>0</v>
      </c>
      <c r="I402" s="10">
        <f t="shared" si="84"/>
        <v>0</v>
      </c>
      <c r="J402" s="10">
        <f t="shared" si="85"/>
        <v>0</v>
      </c>
      <c r="K402" s="10">
        <v>0</v>
      </c>
    </row>
    <row r="403" spans="1:11" x14ac:dyDescent="0.25">
      <c r="A403" t="str">
        <f t="shared" si="83"/>
        <v>b</v>
      </c>
      <c r="B403" s="8"/>
      <c r="C403" s="9" t="s">
        <v>13</v>
      </c>
      <c r="D403" s="10">
        <f>SUM('დამტკ. საკუთ.'!D403,'ცვლილ. საკუთ.'!E403)</f>
        <v>0</v>
      </c>
      <c r="E403" s="10">
        <f>SUM('დამტკ. საკუთ.'!E403,'ცვლილ. საკუთ.'!F403)</f>
        <v>0</v>
      </c>
      <c r="F403" s="10">
        <f>SUM('დამტკ. საკუთ.'!F403,'ცვლილ. საკუთ.'!G403)</f>
        <v>0</v>
      </c>
      <c r="G403" s="10">
        <f>SUM('დამტკ. საკუთ.'!G403,'ცვლილ. საკუთ.'!H403)</f>
        <v>0</v>
      </c>
      <c r="H403" s="10">
        <f>SUM('დამტკ. საკუთ.'!H403,'ცვლილ. საკუთ.'!I403)</f>
        <v>0</v>
      </c>
      <c r="I403" s="10">
        <f t="shared" si="84"/>
        <v>0</v>
      </c>
      <c r="J403" s="10">
        <f t="shared" si="85"/>
        <v>0</v>
      </c>
      <c r="K403" s="10">
        <v>0</v>
      </c>
    </row>
    <row r="404" spans="1:11" x14ac:dyDescent="0.25">
      <c r="A404" t="str">
        <f t="shared" si="83"/>
        <v>b</v>
      </c>
      <c r="B404" s="8"/>
      <c r="C404" s="9" t="s">
        <v>14</v>
      </c>
      <c r="D404" s="10">
        <f>SUM('დამტკ. საკუთ.'!D404,'ცვლილ. საკუთ.'!E404)</f>
        <v>0</v>
      </c>
      <c r="E404" s="10">
        <f>SUM('დამტკ. საკუთ.'!E404,'ცვლილ. საკუთ.'!F404)</f>
        <v>0</v>
      </c>
      <c r="F404" s="10">
        <f>SUM('დამტკ. საკუთ.'!F404,'ცვლილ. საკუთ.'!G404)</f>
        <v>0</v>
      </c>
      <c r="G404" s="10">
        <f>SUM('დამტკ. საკუთ.'!G404,'ცვლილ. საკუთ.'!H404)</f>
        <v>0</v>
      </c>
      <c r="H404" s="10">
        <f>SUM('დამტკ. საკუთ.'!H404,'ცვლილ. საკუთ.'!I404)</f>
        <v>0</v>
      </c>
      <c r="I404" s="10">
        <f t="shared" si="84"/>
        <v>0</v>
      </c>
      <c r="J404" s="10">
        <f t="shared" si="85"/>
        <v>0</v>
      </c>
      <c r="K404" s="10">
        <v>0</v>
      </c>
    </row>
    <row r="405" spans="1:11" x14ac:dyDescent="0.25">
      <c r="A405" t="str">
        <f t="shared" si="83"/>
        <v>b</v>
      </c>
      <c r="B405" s="8"/>
      <c r="C405" s="9" t="s">
        <v>15</v>
      </c>
      <c r="D405" s="10">
        <f>SUM('დამტკ. საკუთ.'!D405,'ცვლილ. საკუთ.'!E405)</f>
        <v>0</v>
      </c>
      <c r="E405" s="10">
        <f>SUM('დამტკ. საკუთ.'!E405,'ცვლილ. საკუთ.'!F405)</f>
        <v>0</v>
      </c>
      <c r="F405" s="10">
        <f>SUM('დამტკ. საკუთ.'!F405,'ცვლილ. საკუთ.'!G405)</f>
        <v>0</v>
      </c>
      <c r="G405" s="10">
        <f>SUM('დამტკ. საკუთ.'!G405,'ცვლილ. საკუთ.'!H405)</f>
        <v>0</v>
      </c>
      <c r="H405" s="10">
        <f>SUM('დამტკ. საკუთ.'!H405,'ცვლილ. საკუთ.'!I405)</f>
        <v>0</v>
      </c>
      <c r="I405" s="10">
        <f t="shared" si="84"/>
        <v>0</v>
      </c>
      <c r="J405" s="10">
        <f t="shared" si="85"/>
        <v>0</v>
      </c>
      <c r="K405" s="10">
        <v>0</v>
      </c>
    </row>
    <row r="406" spans="1:11" x14ac:dyDescent="0.25">
      <c r="A406" t="str">
        <f t="shared" si="83"/>
        <v>b</v>
      </c>
      <c r="B406" s="8"/>
      <c r="C406" s="9" t="s">
        <v>16</v>
      </c>
      <c r="D406" s="10">
        <f>SUM('დამტკ. საკუთ.'!D406,'ცვლილ. საკუთ.'!E406)</f>
        <v>0</v>
      </c>
      <c r="E406" s="10">
        <f>SUM('დამტკ. საკუთ.'!E406,'ცვლილ. საკუთ.'!F406)</f>
        <v>0</v>
      </c>
      <c r="F406" s="10">
        <f>SUM('დამტკ. საკუთ.'!F406,'ცვლილ. საკუთ.'!G406)</f>
        <v>0</v>
      </c>
      <c r="G406" s="10">
        <f>SUM('დამტკ. საკუთ.'!G406,'ცვლილ. საკუთ.'!H406)</f>
        <v>0</v>
      </c>
      <c r="H406" s="10">
        <f>SUM('დამტკ. საკუთ.'!H406,'ცვლილ. საკუთ.'!I406)</f>
        <v>0</v>
      </c>
      <c r="I406" s="10">
        <f t="shared" si="84"/>
        <v>0</v>
      </c>
      <c r="J406" s="10">
        <f t="shared" si="85"/>
        <v>0</v>
      </c>
      <c r="K406" s="10">
        <v>0</v>
      </c>
    </row>
    <row r="407" spans="1:11" x14ac:dyDescent="0.25">
      <c r="A407" t="str">
        <f t="shared" si="83"/>
        <v>b</v>
      </c>
      <c r="B407" s="8"/>
      <c r="C407" s="9" t="s">
        <v>17</v>
      </c>
      <c r="D407" s="10">
        <f>SUM('დამტკ. საკუთ.'!D407,'ცვლილ. საკუთ.'!E407)</f>
        <v>0</v>
      </c>
      <c r="E407" s="10">
        <f>SUM('დამტკ. საკუთ.'!E407,'ცვლილ. საკუთ.'!F407)</f>
        <v>0</v>
      </c>
      <c r="F407" s="10">
        <f>SUM('დამტკ. საკუთ.'!F407,'ცვლილ. საკუთ.'!G407)</f>
        <v>0</v>
      </c>
      <c r="G407" s="10">
        <f>SUM('დამტკ. საკუთ.'!G407,'ცვლილ. საკუთ.'!H407)</f>
        <v>0</v>
      </c>
      <c r="H407" s="10">
        <f>SUM('დამტკ. საკუთ.'!H407,'ცვლილ. საკუთ.'!I407)</f>
        <v>0</v>
      </c>
      <c r="I407" s="10">
        <f t="shared" si="84"/>
        <v>0</v>
      </c>
      <c r="J407" s="10">
        <f t="shared" si="85"/>
        <v>0</v>
      </c>
      <c r="K407" s="10">
        <v>0</v>
      </c>
    </row>
    <row r="408" spans="1:11" x14ac:dyDescent="0.25">
      <c r="A408" t="str">
        <f t="shared" si="83"/>
        <v>b</v>
      </c>
      <c r="B408" s="5"/>
      <c r="C408" s="6" t="s">
        <v>18</v>
      </c>
      <c r="D408" s="7">
        <f>SUM('დამტკ. საკუთ.'!D408,'ცვლილ. საკუთ.'!E408)</f>
        <v>0</v>
      </c>
      <c r="E408" s="7">
        <f>SUM('დამტკ. საკუთ.'!E408,'ცვლილ. საკუთ.'!F408)</f>
        <v>0</v>
      </c>
      <c r="F408" s="7">
        <f>SUM('დამტკ. საკუთ.'!F408,'ცვლილ. საკუთ.'!G408)</f>
        <v>0</v>
      </c>
      <c r="G408" s="7">
        <f>SUM('დამტკ. საკუთ.'!G408,'ცვლილ. საკუთ.'!H408)</f>
        <v>0</v>
      </c>
      <c r="H408" s="7">
        <f>SUM('დამტკ. საკუთ.'!H408,'ცვლილ. საკუთ.'!I408)</f>
        <v>0</v>
      </c>
      <c r="I408" s="7">
        <f t="shared" si="84"/>
        <v>0</v>
      </c>
      <c r="J408" s="7">
        <f t="shared" si="85"/>
        <v>0</v>
      </c>
      <c r="K408" s="7">
        <v>0</v>
      </c>
    </row>
    <row r="409" spans="1:11" x14ac:dyDescent="0.25">
      <c r="A409" t="str">
        <f t="shared" si="83"/>
        <v>b</v>
      </c>
      <c r="B409" s="5"/>
      <c r="C409" s="6" t="s">
        <v>19</v>
      </c>
      <c r="D409" s="7">
        <f>SUM('დამტკ. საკუთ.'!D409,'ცვლილ. საკუთ.'!E409)</f>
        <v>0</v>
      </c>
      <c r="E409" s="7">
        <f>SUM('დამტკ. საკუთ.'!E409,'ცვლილ. საკუთ.'!F409)</f>
        <v>0</v>
      </c>
      <c r="F409" s="7">
        <f>SUM('დამტკ. საკუთ.'!F409,'ცვლილ. საკუთ.'!G409)</f>
        <v>0</v>
      </c>
      <c r="G409" s="7">
        <f>SUM('დამტკ. საკუთ.'!G409,'ცვლილ. საკუთ.'!H409)</f>
        <v>0</v>
      </c>
      <c r="H409" s="7">
        <f>SUM('დამტკ. საკუთ.'!H409,'ცვლილ. საკუთ.'!I409)</f>
        <v>0</v>
      </c>
      <c r="I409" s="7">
        <f t="shared" si="84"/>
        <v>0</v>
      </c>
      <c r="J409" s="7">
        <f t="shared" si="85"/>
        <v>0</v>
      </c>
      <c r="K409" s="7">
        <v>0</v>
      </c>
    </row>
    <row r="410" spans="1:11" ht="15.75" thickBot="1" x14ac:dyDescent="0.3">
      <c r="A410" t="str">
        <f t="shared" si="83"/>
        <v>b</v>
      </c>
      <c r="B410" s="11"/>
      <c r="C410" s="12" t="s">
        <v>20</v>
      </c>
      <c r="D410" s="13">
        <f>SUM('დამტკ. საკუთ.'!D410,'ცვლილ. საკუთ.'!E410)</f>
        <v>0</v>
      </c>
      <c r="E410" s="13">
        <f>SUM('დამტკ. საკუთ.'!E410,'ცვლილ. საკუთ.'!F410)</f>
        <v>0</v>
      </c>
      <c r="F410" s="13">
        <f>SUM('დამტკ. საკუთ.'!F410,'ცვლილ. საკუთ.'!G410)</f>
        <v>0</v>
      </c>
      <c r="G410" s="13">
        <f>SUM('დამტკ. საკუთ.'!G410,'ცვლილ. საკუთ.'!H410)</f>
        <v>0</v>
      </c>
      <c r="H410" s="13">
        <f>SUM('დამტკ. საკუთ.'!H410,'ცვლილ. საკუთ.'!I410)</f>
        <v>0</v>
      </c>
      <c r="I410" s="13">
        <f t="shared" si="84"/>
        <v>0</v>
      </c>
      <c r="J410" s="13">
        <f t="shared" si="85"/>
        <v>0</v>
      </c>
      <c r="K410" s="13">
        <v>0</v>
      </c>
    </row>
    <row r="411" spans="1:11" ht="32.25" customHeight="1" thickTop="1" thickBot="1" x14ac:dyDescent="0.3">
      <c r="A411" t="str">
        <f t="shared" si="83"/>
        <v>b</v>
      </c>
      <c r="B411" s="3" t="s">
        <v>85</v>
      </c>
      <c r="C411" s="4" t="s">
        <v>86</v>
      </c>
      <c r="D411" s="4">
        <f>SUM('დამტკ. საკუთ.'!D411,'ცვლილ. საკუთ.'!E411)</f>
        <v>0</v>
      </c>
      <c r="E411" s="4">
        <f>SUM('დამტკ. საკუთ.'!E411,'ცვლილ. საკუთ.'!F411)</f>
        <v>0</v>
      </c>
      <c r="F411" s="4">
        <f>SUM('დამტკ. საკუთ.'!F411,'ცვლილ. საკუთ.'!G411)</f>
        <v>0</v>
      </c>
      <c r="G411" s="4">
        <f>SUM('დამტკ. საკუთ.'!G411,'ცვლილ. საკუთ.'!H411)</f>
        <v>0</v>
      </c>
      <c r="H411" s="4">
        <f>SUM('დამტკ. საკუთ.'!H411,'ცვლილ. საკუთ.'!I411)</f>
        <v>0</v>
      </c>
      <c r="I411" s="4">
        <f t="shared" si="84"/>
        <v>0</v>
      </c>
      <c r="J411" s="4">
        <f t="shared" si="85"/>
        <v>0</v>
      </c>
      <c r="K411" s="4">
        <f t="shared" ref="K411" si="89">SUM(K412,K420,K421,K422)</f>
        <v>0</v>
      </c>
    </row>
    <row r="412" spans="1:11" ht="15.75" thickTop="1" x14ac:dyDescent="0.25">
      <c r="A412" t="str">
        <f t="shared" si="83"/>
        <v>b</v>
      </c>
      <c r="B412" s="5"/>
      <c r="C412" s="6" t="s">
        <v>10</v>
      </c>
      <c r="D412" s="7">
        <f>SUM('დამტკ. საკუთ.'!D412,'ცვლილ. საკუთ.'!E412)</f>
        <v>0</v>
      </c>
      <c r="E412" s="7">
        <f>SUM('დამტკ. საკუთ.'!E412,'ცვლილ. საკუთ.'!F412)</f>
        <v>0</v>
      </c>
      <c r="F412" s="7">
        <f>SUM('დამტკ. საკუთ.'!F412,'ცვლილ. საკუთ.'!G412)</f>
        <v>0</v>
      </c>
      <c r="G412" s="7">
        <f>SUM('დამტკ. საკუთ.'!G412,'ცვლილ. საკუთ.'!H412)</f>
        <v>0</v>
      </c>
      <c r="H412" s="7">
        <f>SUM('დამტკ. საკუთ.'!H412,'ცვლილ. საკუთ.'!I412)</f>
        <v>0</v>
      </c>
      <c r="I412" s="7">
        <f t="shared" si="84"/>
        <v>0</v>
      </c>
      <c r="J412" s="7">
        <f t="shared" si="85"/>
        <v>0</v>
      </c>
      <c r="K412" s="7">
        <f t="shared" ref="K412" si="90">SUM(K413:K419)</f>
        <v>0</v>
      </c>
    </row>
    <row r="413" spans="1:11" x14ac:dyDescent="0.25">
      <c r="A413" t="str">
        <f t="shared" si="83"/>
        <v>b</v>
      </c>
      <c r="B413" s="8"/>
      <c r="C413" s="9" t="s">
        <v>11</v>
      </c>
      <c r="D413" s="10">
        <f>SUM('დამტკ. საკუთ.'!D413,'ცვლილ. საკუთ.'!E413)</f>
        <v>0</v>
      </c>
      <c r="E413" s="10">
        <f>SUM('დამტკ. საკუთ.'!E413,'ცვლილ. საკუთ.'!F413)</f>
        <v>0</v>
      </c>
      <c r="F413" s="10">
        <f>SUM('დამტკ. საკუთ.'!F413,'ცვლილ. საკუთ.'!G413)</f>
        <v>0</v>
      </c>
      <c r="G413" s="10">
        <f>SUM('დამტკ. საკუთ.'!G413,'ცვლილ. საკუთ.'!H413)</f>
        <v>0</v>
      </c>
      <c r="H413" s="10">
        <f>SUM('დამტკ. საკუთ.'!H413,'ცვლილ. საკუთ.'!I413)</f>
        <v>0</v>
      </c>
      <c r="I413" s="10">
        <f t="shared" si="84"/>
        <v>0</v>
      </c>
      <c r="J413" s="10">
        <f t="shared" si="85"/>
        <v>0</v>
      </c>
      <c r="K413" s="10">
        <v>0</v>
      </c>
    </row>
    <row r="414" spans="1:11" x14ac:dyDescent="0.25">
      <c r="A414" t="str">
        <f t="shared" si="83"/>
        <v>b</v>
      </c>
      <c r="B414" s="8"/>
      <c r="C414" s="9" t="s">
        <v>12</v>
      </c>
      <c r="D414" s="10">
        <f>SUM('დამტკ. საკუთ.'!D414,'ცვლილ. საკუთ.'!E414)</f>
        <v>0</v>
      </c>
      <c r="E414" s="10">
        <f>SUM('დამტკ. საკუთ.'!E414,'ცვლილ. საკუთ.'!F414)</f>
        <v>0</v>
      </c>
      <c r="F414" s="10">
        <f>SUM('დამტკ. საკუთ.'!F414,'ცვლილ. საკუთ.'!G414)</f>
        <v>0</v>
      </c>
      <c r="G414" s="10">
        <f>SUM('დამტკ. საკუთ.'!G414,'ცვლილ. საკუთ.'!H414)</f>
        <v>0</v>
      </c>
      <c r="H414" s="10">
        <f>SUM('დამტკ. საკუთ.'!H414,'ცვლილ. საკუთ.'!I414)</f>
        <v>0</v>
      </c>
      <c r="I414" s="10">
        <f t="shared" si="84"/>
        <v>0</v>
      </c>
      <c r="J414" s="10">
        <f t="shared" si="85"/>
        <v>0</v>
      </c>
      <c r="K414" s="10">
        <v>0</v>
      </c>
    </row>
    <row r="415" spans="1:11" x14ac:dyDescent="0.25">
      <c r="A415" t="str">
        <f t="shared" si="83"/>
        <v>b</v>
      </c>
      <c r="B415" s="8"/>
      <c r="C415" s="9" t="s">
        <v>13</v>
      </c>
      <c r="D415" s="10">
        <f>SUM('დამტკ. საკუთ.'!D415,'ცვლილ. საკუთ.'!E415)</f>
        <v>0</v>
      </c>
      <c r="E415" s="10">
        <f>SUM('დამტკ. საკუთ.'!E415,'ცვლილ. საკუთ.'!F415)</f>
        <v>0</v>
      </c>
      <c r="F415" s="10">
        <f>SUM('დამტკ. საკუთ.'!F415,'ცვლილ. საკუთ.'!G415)</f>
        <v>0</v>
      </c>
      <c r="G415" s="10">
        <f>SUM('დამტკ. საკუთ.'!G415,'ცვლილ. საკუთ.'!H415)</f>
        <v>0</v>
      </c>
      <c r="H415" s="10">
        <f>SUM('დამტკ. საკუთ.'!H415,'ცვლილ. საკუთ.'!I415)</f>
        <v>0</v>
      </c>
      <c r="I415" s="10">
        <f t="shared" si="84"/>
        <v>0</v>
      </c>
      <c r="J415" s="10">
        <f t="shared" si="85"/>
        <v>0</v>
      </c>
      <c r="K415" s="10">
        <v>0</v>
      </c>
    </row>
    <row r="416" spans="1:11" x14ac:dyDescent="0.25">
      <c r="A416" t="str">
        <f t="shared" si="83"/>
        <v>b</v>
      </c>
      <c r="B416" s="8"/>
      <c r="C416" s="9" t="s">
        <v>14</v>
      </c>
      <c r="D416" s="10">
        <f>SUM('დამტკ. საკუთ.'!D416,'ცვლილ. საკუთ.'!E416)</f>
        <v>0</v>
      </c>
      <c r="E416" s="10">
        <f>SUM('დამტკ. საკუთ.'!E416,'ცვლილ. საკუთ.'!F416)</f>
        <v>0</v>
      </c>
      <c r="F416" s="10">
        <f>SUM('დამტკ. საკუთ.'!F416,'ცვლილ. საკუთ.'!G416)</f>
        <v>0</v>
      </c>
      <c r="G416" s="10">
        <f>SUM('დამტკ. საკუთ.'!G416,'ცვლილ. საკუთ.'!H416)</f>
        <v>0</v>
      </c>
      <c r="H416" s="10">
        <f>SUM('დამტკ. საკუთ.'!H416,'ცვლილ. საკუთ.'!I416)</f>
        <v>0</v>
      </c>
      <c r="I416" s="10">
        <f t="shared" si="84"/>
        <v>0</v>
      </c>
      <c r="J416" s="10">
        <f t="shared" si="85"/>
        <v>0</v>
      </c>
      <c r="K416" s="10">
        <v>0</v>
      </c>
    </row>
    <row r="417" spans="1:11" x14ac:dyDescent="0.25">
      <c r="A417" t="str">
        <f t="shared" si="83"/>
        <v>b</v>
      </c>
      <c r="B417" s="8"/>
      <c r="C417" s="9" t="s">
        <v>15</v>
      </c>
      <c r="D417" s="10">
        <f>SUM('დამტკ. საკუთ.'!D417,'ცვლილ. საკუთ.'!E417)</f>
        <v>0</v>
      </c>
      <c r="E417" s="10">
        <f>SUM('დამტკ. საკუთ.'!E417,'ცვლილ. საკუთ.'!F417)</f>
        <v>0</v>
      </c>
      <c r="F417" s="10">
        <f>SUM('დამტკ. საკუთ.'!F417,'ცვლილ. საკუთ.'!G417)</f>
        <v>0</v>
      </c>
      <c r="G417" s="10">
        <f>SUM('დამტკ. საკუთ.'!G417,'ცვლილ. საკუთ.'!H417)</f>
        <v>0</v>
      </c>
      <c r="H417" s="10">
        <f>SUM('დამტკ. საკუთ.'!H417,'ცვლილ. საკუთ.'!I417)</f>
        <v>0</v>
      </c>
      <c r="I417" s="10">
        <f t="shared" si="84"/>
        <v>0</v>
      </c>
      <c r="J417" s="10">
        <f t="shared" si="85"/>
        <v>0</v>
      </c>
      <c r="K417" s="10">
        <v>0</v>
      </c>
    </row>
    <row r="418" spans="1:11" x14ac:dyDescent="0.25">
      <c r="A418" t="str">
        <f t="shared" si="83"/>
        <v>b</v>
      </c>
      <c r="B418" s="8"/>
      <c r="C418" s="9" t="s">
        <v>16</v>
      </c>
      <c r="D418" s="10">
        <f>SUM('დამტკ. საკუთ.'!D418,'ცვლილ. საკუთ.'!E418)</f>
        <v>0</v>
      </c>
      <c r="E418" s="10">
        <f>SUM('დამტკ. საკუთ.'!E418,'ცვლილ. საკუთ.'!F418)</f>
        <v>0</v>
      </c>
      <c r="F418" s="10">
        <f>SUM('დამტკ. საკუთ.'!F418,'ცვლილ. საკუთ.'!G418)</f>
        <v>0</v>
      </c>
      <c r="G418" s="10">
        <f>SUM('დამტკ. საკუთ.'!G418,'ცვლილ. საკუთ.'!H418)</f>
        <v>0</v>
      </c>
      <c r="H418" s="10">
        <f>SUM('დამტკ. საკუთ.'!H418,'ცვლილ. საკუთ.'!I418)</f>
        <v>0</v>
      </c>
      <c r="I418" s="10">
        <f t="shared" si="84"/>
        <v>0</v>
      </c>
      <c r="J418" s="10">
        <f t="shared" si="85"/>
        <v>0</v>
      </c>
      <c r="K418" s="10">
        <v>0</v>
      </c>
    </row>
    <row r="419" spans="1:11" x14ac:dyDescent="0.25">
      <c r="A419" t="str">
        <f t="shared" si="83"/>
        <v>b</v>
      </c>
      <c r="B419" s="8"/>
      <c r="C419" s="9" t="s">
        <v>17</v>
      </c>
      <c r="D419" s="10">
        <f>SUM('დამტკ. საკუთ.'!D419,'ცვლილ. საკუთ.'!E419)</f>
        <v>0</v>
      </c>
      <c r="E419" s="10">
        <f>SUM('დამტკ. საკუთ.'!E419,'ცვლილ. საკუთ.'!F419)</f>
        <v>0</v>
      </c>
      <c r="F419" s="10">
        <f>SUM('დამტკ. საკუთ.'!F419,'ცვლილ. საკუთ.'!G419)</f>
        <v>0</v>
      </c>
      <c r="G419" s="10">
        <f>SUM('დამტკ. საკუთ.'!G419,'ცვლილ. საკუთ.'!H419)</f>
        <v>0</v>
      </c>
      <c r="H419" s="10">
        <f>SUM('დამტკ. საკუთ.'!H419,'ცვლილ. საკუთ.'!I419)</f>
        <v>0</v>
      </c>
      <c r="I419" s="10">
        <f t="shared" si="84"/>
        <v>0</v>
      </c>
      <c r="J419" s="10">
        <f t="shared" si="85"/>
        <v>0</v>
      </c>
      <c r="K419" s="10">
        <v>0</v>
      </c>
    </row>
    <row r="420" spans="1:11" x14ac:dyDescent="0.25">
      <c r="A420" t="str">
        <f t="shared" si="83"/>
        <v>b</v>
      </c>
      <c r="B420" s="5"/>
      <c r="C420" s="6" t="s">
        <v>18</v>
      </c>
      <c r="D420" s="7">
        <f>SUM('დამტკ. საკუთ.'!D420,'ცვლილ. საკუთ.'!E420)</f>
        <v>0</v>
      </c>
      <c r="E420" s="7">
        <f>SUM('დამტკ. საკუთ.'!E420,'ცვლილ. საკუთ.'!F420)</f>
        <v>0</v>
      </c>
      <c r="F420" s="7">
        <f>SUM('დამტკ. საკუთ.'!F420,'ცვლილ. საკუთ.'!G420)</f>
        <v>0</v>
      </c>
      <c r="G420" s="7">
        <f>SUM('დამტკ. საკუთ.'!G420,'ცვლილ. საკუთ.'!H420)</f>
        <v>0</v>
      </c>
      <c r="H420" s="7">
        <f>SUM('დამტკ. საკუთ.'!H420,'ცვლილ. საკუთ.'!I420)</f>
        <v>0</v>
      </c>
      <c r="I420" s="7">
        <f t="shared" si="84"/>
        <v>0</v>
      </c>
      <c r="J420" s="7">
        <f t="shared" si="85"/>
        <v>0</v>
      </c>
      <c r="K420" s="7">
        <v>0</v>
      </c>
    </row>
    <row r="421" spans="1:11" x14ac:dyDescent="0.25">
      <c r="A421" t="str">
        <f t="shared" si="83"/>
        <v>b</v>
      </c>
      <c r="B421" s="5"/>
      <c r="C421" s="6" t="s">
        <v>19</v>
      </c>
      <c r="D421" s="7">
        <f>SUM('დამტკ. საკუთ.'!D421,'ცვლილ. საკუთ.'!E421)</f>
        <v>0</v>
      </c>
      <c r="E421" s="7">
        <f>SUM('დამტკ. საკუთ.'!E421,'ცვლილ. საკუთ.'!F421)</f>
        <v>0</v>
      </c>
      <c r="F421" s="7">
        <f>SUM('დამტკ. საკუთ.'!F421,'ცვლილ. საკუთ.'!G421)</f>
        <v>0</v>
      </c>
      <c r="G421" s="7">
        <f>SUM('დამტკ. საკუთ.'!G421,'ცვლილ. საკუთ.'!H421)</f>
        <v>0</v>
      </c>
      <c r="H421" s="7">
        <f>SUM('დამტკ. საკუთ.'!H421,'ცვლილ. საკუთ.'!I421)</f>
        <v>0</v>
      </c>
      <c r="I421" s="7">
        <f t="shared" si="84"/>
        <v>0</v>
      </c>
      <c r="J421" s="7">
        <f t="shared" si="85"/>
        <v>0</v>
      </c>
      <c r="K421" s="7">
        <v>0</v>
      </c>
    </row>
    <row r="422" spans="1:11" ht="15.75" thickBot="1" x14ac:dyDescent="0.3">
      <c r="A422" t="str">
        <f t="shared" si="83"/>
        <v>b</v>
      </c>
      <c r="B422" s="11"/>
      <c r="C422" s="12" t="s">
        <v>20</v>
      </c>
      <c r="D422" s="13">
        <f>SUM('დამტკ. საკუთ.'!D422,'ცვლილ. საკუთ.'!E422)</f>
        <v>0</v>
      </c>
      <c r="E422" s="13">
        <f>SUM('დამტკ. საკუთ.'!E422,'ცვლილ. საკუთ.'!F422)</f>
        <v>0</v>
      </c>
      <c r="F422" s="13">
        <f>SUM('დამტკ. საკუთ.'!F422,'ცვლილ. საკუთ.'!G422)</f>
        <v>0</v>
      </c>
      <c r="G422" s="13">
        <f>SUM('დამტკ. საკუთ.'!G422,'ცვლილ. საკუთ.'!H422)</f>
        <v>0</v>
      </c>
      <c r="H422" s="13">
        <f>SUM('დამტკ. საკუთ.'!H422,'ცვლილ. საკუთ.'!I422)</f>
        <v>0</v>
      </c>
      <c r="I422" s="13">
        <f t="shared" si="84"/>
        <v>0</v>
      </c>
      <c r="J422" s="13">
        <f t="shared" si="85"/>
        <v>0</v>
      </c>
      <c r="K422" s="13">
        <v>0</v>
      </c>
    </row>
    <row r="423" spans="1:11" ht="32.25" customHeight="1" thickTop="1" thickBot="1" x14ac:dyDescent="0.3">
      <c r="A423" t="str">
        <f t="shared" si="83"/>
        <v>b</v>
      </c>
      <c r="B423" s="3" t="s">
        <v>87</v>
      </c>
      <c r="C423" s="4" t="s">
        <v>88</v>
      </c>
      <c r="D423" s="4">
        <f>SUM('დამტკ. საკუთ.'!D423,'ცვლილ. საკუთ.'!E423)</f>
        <v>0</v>
      </c>
      <c r="E423" s="4">
        <f>SUM('დამტკ. საკუთ.'!E423,'ცვლილ. საკუთ.'!F423)</f>
        <v>0</v>
      </c>
      <c r="F423" s="4">
        <f>SUM('დამტკ. საკუთ.'!F423,'ცვლილ. საკუთ.'!G423)</f>
        <v>0</v>
      </c>
      <c r="G423" s="4">
        <f>SUM('დამტკ. საკუთ.'!G423,'ცვლილ. საკუთ.'!H423)</f>
        <v>0</v>
      </c>
      <c r="H423" s="4">
        <f>SUM('დამტკ. საკუთ.'!H423,'ცვლილ. საკუთ.'!I423)</f>
        <v>0</v>
      </c>
      <c r="I423" s="4">
        <f t="shared" si="84"/>
        <v>0</v>
      </c>
      <c r="J423" s="4">
        <f t="shared" si="85"/>
        <v>0</v>
      </c>
      <c r="K423" s="4">
        <f t="shared" ref="K423" si="91">SUM(K424,K432,K433,K434)</f>
        <v>0</v>
      </c>
    </row>
    <row r="424" spans="1:11" ht="15.75" thickTop="1" x14ac:dyDescent="0.25">
      <c r="A424" t="str">
        <f t="shared" si="83"/>
        <v>b</v>
      </c>
      <c r="B424" s="5"/>
      <c r="C424" s="6" t="s">
        <v>10</v>
      </c>
      <c r="D424" s="7">
        <f>SUM('დამტკ. საკუთ.'!D424,'ცვლილ. საკუთ.'!E424)</f>
        <v>0</v>
      </c>
      <c r="E424" s="7">
        <f>SUM('დამტკ. საკუთ.'!E424,'ცვლილ. საკუთ.'!F424)</f>
        <v>0</v>
      </c>
      <c r="F424" s="7">
        <f>SUM('დამტკ. საკუთ.'!F424,'ცვლილ. საკუთ.'!G424)</f>
        <v>0</v>
      </c>
      <c r="G424" s="7">
        <f>SUM('დამტკ. საკუთ.'!G424,'ცვლილ. საკუთ.'!H424)</f>
        <v>0</v>
      </c>
      <c r="H424" s="7">
        <f>SUM('დამტკ. საკუთ.'!H424,'ცვლილ. საკუთ.'!I424)</f>
        <v>0</v>
      </c>
      <c r="I424" s="7">
        <f t="shared" si="84"/>
        <v>0</v>
      </c>
      <c r="J424" s="7">
        <f t="shared" si="85"/>
        <v>0</v>
      </c>
      <c r="K424" s="7">
        <f t="shared" ref="K424" si="92">SUM(K425:K431)</f>
        <v>0</v>
      </c>
    </row>
    <row r="425" spans="1:11" x14ac:dyDescent="0.25">
      <c r="A425" t="str">
        <f t="shared" si="83"/>
        <v>b</v>
      </c>
      <c r="B425" s="8"/>
      <c r="C425" s="9" t="s">
        <v>11</v>
      </c>
      <c r="D425" s="10">
        <f>SUM('დამტკ. საკუთ.'!D425,'ცვლილ. საკუთ.'!E425)</f>
        <v>0</v>
      </c>
      <c r="E425" s="10">
        <f>SUM('დამტკ. საკუთ.'!E425,'ცვლილ. საკუთ.'!F425)</f>
        <v>0</v>
      </c>
      <c r="F425" s="10">
        <f>SUM('დამტკ. საკუთ.'!F425,'ცვლილ. საკუთ.'!G425)</f>
        <v>0</v>
      </c>
      <c r="G425" s="10">
        <f>SUM('დამტკ. საკუთ.'!G425,'ცვლილ. საკუთ.'!H425)</f>
        <v>0</v>
      </c>
      <c r="H425" s="10">
        <f>SUM('დამტკ. საკუთ.'!H425,'ცვლილ. საკუთ.'!I425)</f>
        <v>0</v>
      </c>
      <c r="I425" s="10">
        <f t="shared" si="84"/>
        <v>0</v>
      </c>
      <c r="J425" s="10">
        <f t="shared" si="85"/>
        <v>0</v>
      </c>
      <c r="K425" s="10">
        <v>0</v>
      </c>
    </row>
    <row r="426" spans="1:11" x14ac:dyDescent="0.25">
      <c r="A426" t="str">
        <f t="shared" si="83"/>
        <v>b</v>
      </c>
      <c r="B426" s="8"/>
      <c r="C426" s="9" t="s">
        <v>12</v>
      </c>
      <c r="D426" s="10">
        <f>SUM('დამტკ. საკუთ.'!D426,'ცვლილ. საკუთ.'!E426)</f>
        <v>0</v>
      </c>
      <c r="E426" s="10">
        <f>SUM('დამტკ. საკუთ.'!E426,'ცვლილ. საკუთ.'!F426)</f>
        <v>0</v>
      </c>
      <c r="F426" s="10">
        <f>SUM('დამტკ. საკუთ.'!F426,'ცვლილ. საკუთ.'!G426)</f>
        <v>0</v>
      </c>
      <c r="G426" s="10">
        <f>SUM('დამტკ. საკუთ.'!G426,'ცვლილ. საკუთ.'!H426)</f>
        <v>0</v>
      </c>
      <c r="H426" s="10">
        <f>SUM('დამტკ. საკუთ.'!H426,'ცვლილ. საკუთ.'!I426)</f>
        <v>0</v>
      </c>
      <c r="I426" s="10">
        <f t="shared" si="84"/>
        <v>0</v>
      </c>
      <c r="J426" s="10">
        <f t="shared" si="85"/>
        <v>0</v>
      </c>
      <c r="K426" s="10">
        <v>0</v>
      </c>
    </row>
    <row r="427" spans="1:11" x14ac:dyDescent="0.25">
      <c r="A427" t="str">
        <f t="shared" si="83"/>
        <v>b</v>
      </c>
      <c r="B427" s="8"/>
      <c r="C427" s="9" t="s">
        <v>13</v>
      </c>
      <c r="D427" s="10">
        <f>SUM('დამტკ. საკუთ.'!D427,'ცვლილ. საკუთ.'!E427)</f>
        <v>0</v>
      </c>
      <c r="E427" s="10">
        <f>SUM('დამტკ. საკუთ.'!E427,'ცვლილ. საკუთ.'!F427)</f>
        <v>0</v>
      </c>
      <c r="F427" s="10">
        <f>SUM('დამტკ. საკუთ.'!F427,'ცვლილ. საკუთ.'!G427)</f>
        <v>0</v>
      </c>
      <c r="G427" s="10">
        <f>SUM('დამტკ. საკუთ.'!G427,'ცვლილ. საკუთ.'!H427)</f>
        <v>0</v>
      </c>
      <c r="H427" s="10">
        <f>SUM('დამტკ. საკუთ.'!H427,'ცვლილ. საკუთ.'!I427)</f>
        <v>0</v>
      </c>
      <c r="I427" s="10">
        <f t="shared" si="84"/>
        <v>0</v>
      </c>
      <c r="J427" s="10">
        <f t="shared" si="85"/>
        <v>0</v>
      </c>
      <c r="K427" s="10">
        <v>0</v>
      </c>
    </row>
    <row r="428" spans="1:11" x14ac:dyDescent="0.25">
      <c r="A428" t="str">
        <f t="shared" si="83"/>
        <v>b</v>
      </c>
      <c r="B428" s="8"/>
      <c r="C428" s="9" t="s">
        <v>14</v>
      </c>
      <c r="D428" s="10">
        <f>SUM('დამტკ. საკუთ.'!D428,'ცვლილ. საკუთ.'!E428)</f>
        <v>0</v>
      </c>
      <c r="E428" s="10">
        <f>SUM('დამტკ. საკუთ.'!E428,'ცვლილ. საკუთ.'!F428)</f>
        <v>0</v>
      </c>
      <c r="F428" s="10">
        <f>SUM('დამტკ. საკუთ.'!F428,'ცვლილ. საკუთ.'!G428)</f>
        <v>0</v>
      </c>
      <c r="G428" s="10">
        <f>SUM('დამტკ. საკუთ.'!G428,'ცვლილ. საკუთ.'!H428)</f>
        <v>0</v>
      </c>
      <c r="H428" s="10">
        <f>SUM('დამტკ. საკუთ.'!H428,'ცვლილ. საკუთ.'!I428)</f>
        <v>0</v>
      </c>
      <c r="I428" s="10">
        <f t="shared" si="84"/>
        <v>0</v>
      </c>
      <c r="J428" s="10">
        <f t="shared" si="85"/>
        <v>0</v>
      </c>
      <c r="K428" s="10">
        <v>0</v>
      </c>
    </row>
    <row r="429" spans="1:11" x14ac:dyDescent="0.25">
      <c r="A429" t="str">
        <f t="shared" si="83"/>
        <v>b</v>
      </c>
      <c r="B429" s="8"/>
      <c r="C429" s="9" t="s">
        <v>15</v>
      </c>
      <c r="D429" s="10">
        <f>SUM('დამტკ. საკუთ.'!D429,'ცვლილ. საკუთ.'!E429)</f>
        <v>0</v>
      </c>
      <c r="E429" s="10">
        <f>SUM('დამტკ. საკუთ.'!E429,'ცვლილ. საკუთ.'!F429)</f>
        <v>0</v>
      </c>
      <c r="F429" s="10">
        <f>SUM('დამტკ. საკუთ.'!F429,'ცვლილ. საკუთ.'!G429)</f>
        <v>0</v>
      </c>
      <c r="G429" s="10">
        <f>SUM('დამტკ. საკუთ.'!G429,'ცვლილ. საკუთ.'!H429)</f>
        <v>0</v>
      </c>
      <c r="H429" s="10">
        <f>SUM('დამტკ. საკუთ.'!H429,'ცვლილ. საკუთ.'!I429)</f>
        <v>0</v>
      </c>
      <c r="I429" s="10">
        <f t="shared" si="84"/>
        <v>0</v>
      </c>
      <c r="J429" s="10">
        <f t="shared" si="85"/>
        <v>0</v>
      </c>
      <c r="K429" s="10">
        <v>0</v>
      </c>
    </row>
    <row r="430" spans="1:11" x14ac:dyDescent="0.25">
      <c r="A430" t="str">
        <f t="shared" si="83"/>
        <v>b</v>
      </c>
      <c r="B430" s="8"/>
      <c r="C430" s="9" t="s">
        <v>16</v>
      </c>
      <c r="D430" s="10">
        <f>SUM('დამტკ. საკუთ.'!D430,'ცვლილ. საკუთ.'!E430)</f>
        <v>0</v>
      </c>
      <c r="E430" s="10">
        <f>SUM('დამტკ. საკუთ.'!E430,'ცვლილ. საკუთ.'!F430)</f>
        <v>0</v>
      </c>
      <c r="F430" s="10">
        <f>SUM('დამტკ. საკუთ.'!F430,'ცვლილ. საკუთ.'!G430)</f>
        <v>0</v>
      </c>
      <c r="G430" s="10">
        <f>SUM('დამტკ. საკუთ.'!G430,'ცვლილ. საკუთ.'!H430)</f>
        <v>0</v>
      </c>
      <c r="H430" s="10">
        <f>SUM('დამტკ. საკუთ.'!H430,'ცვლილ. საკუთ.'!I430)</f>
        <v>0</v>
      </c>
      <c r="I430" s="10">
        <f t="shared" si="84"/>
        <v>0</v>
      </c>
      <c r="J430" s="10">
        <f t="shared" si="85"/>
        <v>0</v>
      </c>
      <c r="K430" s="10">
        <v>0</v>
      </c>
    </row>
    <row r="431" spans="1:11" x14ac:dyDescent="0.25">
      <c r="A431" t="str">
        <f t="shared" si="83"/>
        <v>b</v>
      </c>
      <c r="B431" s="8"/>
      <c r="C431" s="9" t="s">
        <v>17</v>
      </c>
      <c r="D431" s="10">
        <f>SUM('დამტკ. საკუთ.'!D431,'ცვლილ. საკუთ.'!E431)</f>
        <v>0</v>
      </c>
      <c r="E431" s="10">
        <f>SUM('დამტკ. საკუთ.'!E431,'ცვლილ. საკუთ.'!F431)</f>
        <v>0</v>
      </c>
      <c r="F431" s="10">
        <f>SUM('დამტკ. საკუთ.'!F431,'ცვლილ. საკუთ.'!G431)</f>
        <v>0</v>
      </c>
      <c r="G431" s="10">
        <f>SUM('დამტკ. საკუთ.'!G431,'ცვლილ. საკუთ.'!H431)</f>
        <v>0</v>
      </c>
      <c r="H431" s="10">
        <f>SUM('დამტკ. საკუთ.'!H431,'ცვლილ. საკუთ.'!I431)</f>
        <v>0</v>
      </c>
      <c r="I431" s="10">
        <f t="shared" si="84"/>
        <v>0</v>
      </c>
      <c r="J431" s="10">
        <f t="shared" si="85"/>
        <v>0</v>
      </c>
      <c r="K431" s="10">
        <v>0</v>
      </c>
    </row>
    <row r="432" spans="1:11" x14ac:dyDescent="0.25">
      <c r="A432" t="str">
        <f t="shared" si="83"/>
        <v>b</v>
      </c>
      <c r="B432" s="5"/>
      <c r="C432" s="6" t="s">
        <v>18</v>
      </c>
      <c r="D432" s="7">
        <f>SUM('დამტკ. საკუთ.'!D432,'ცვლილ. საკუთ.'!E432)</f>
        <v>0</v>
      </c>
      <c r="E432" s="7">
        <f>SUM('დამტკ. საკუთ.'!E432,'ცვლილ. საკუთ.'!F432)</f>
        <v>0</v>
      </c>
      <c r="F432" s="7">
        <f>SUM('დამტკ. საკუთ.'!F432,'ცვლილ. საკუთ.'!G432)</f>
        <v>0</v>
      </c>
      <c r="G432" s="7">
        <f>SUM('დამტკ. საკუთ.'!G432,'ცვლილ. საკუთ.'!H432)</f>
        <v>0</v>
      </c>
      <c r="H432" s="7">
        <f>SUM('დამტკ. საკუთ.'!H432,'ცვლილ. საკუთ.'!I432)</f>
        <v>0</v>
      </c>
      <c r="I432" s="7">
        <f t="shared" si="84"/>
        <v>0</v>
      </c>
      <c r="J432" s="7">
        <f t="shared" si="85"/>
        <v>0</v>
      </c>
      <c r="K432" s="7">
        <v>0</v>
      </c>
    </row>
    <row r="433" spans="1:11" x14ac:dyDescent="0.25">
      <c r="A433" t="str">
        <f t="shared" si="83"/>
        <v>b</v>
      </c>
      <c r="B433" s="5"/>
      <c r="C433" s="6" t="s">
        <v>19</v>
      </c>
      <c r="D433" s="7">
        <f>SUM('დამტკ. საკუთ.'!D433,'ცვლილ. საკუთ.'!E433)</f>
        <v>0</v>
      </c>
      <c r="E433" s="7">
        <f>SUM('დამტკ. საკუთ.'!E433,'ცვლილ. საკუთ.'!F433)</f>
        <v>0</v>
      </c>
      <c r="F433" s="7">
        <f>SUM('დამტკ. საკუთ.'!F433,'ცვლილ. საკუთ.'!G433)</f>
        <v>0</v>
      </c>
      <c r="G433" s="7">
        <f>SUM('დამტკ. საკუთ.'!G433,'ცვლილ. საკუთ.'!H433)</f>
        <v>0</v>
      </c>
      <c r="H433" s="7">
        <f>SUM('დამტკ. საკუთ.'!H433,'ცვლილ. საკუთ.'!I433)</f>
        <v>0</v>
      </c>
      <c r="I433" s="7">
        <f t="shared" si="84"/>
        <v>0</v>
      </c>
      <c r="J433" s="7">
        <f t="shared" si="85"/>
        <v>0</v>
      </c>
      <c r="K433" s="7">
        <v>0</v>
      </c>
    </row>
    <row r="434" spans="1:11" ht="15.75" thickBot="1" x14ac:dyDescent="0.3">
      <c r="A434" t="str">
        <f t="shared" si="83"/>
        <v>b</v>
      </c>
      <c r="B434" s="11"/>
      <c r="C434" s="12" t="s">
        <v>20</v>
      </c>
      <c r="D434" s="13">
        <f>SUM('დამტკ. საკუთ.'!D434,'ცვლილ. საკუთ.'!E434)</f>
        <v>0</v>
      </c>
      <c r="E434" s="13">
        <f>SUM('დამტკ. საკუთ.'!E434,'ცვლილ. საკუთ.'!F434)</f>
        <v>0</v>
      </c>
      <c r="F434" s="13">
        <f>SUM('დამტკ. საკუთ.'!F434,'ცვლილ. საკუთ.'!G434)</f>
        <v>0</v>
      </c>
      <c r="G434" s="13">
        <f>SUM('დამტკ. საკუთ.'!G434,'ცვლილ. საკუთ.'!H434)</f>
        <v>0</v>
      </c>
      <c r="H434" s="13">
        <f>SUM('დამტკ. საკუთ.'!H434,'ცვლილ. საკუთ.'!I434)</f>
        <v>0</v>
      </c>
      <c r="I434" s="13">
        <f t="shared" si="84"/>
        <v>0</v>
      </c>
      <c r="J434" s="13">
        <f t="shared" si="85"/>
        <v>0</v>
      </c>
      <c r="K434" s="13">
        <v>0</v>
      </c>
    </row>
    <row r="435" spans="1:11" ht="31.5" thickTop="1" thickBot="1" x14ac:dyDescent="0.3">
      <c r="A435" t="str">
        <f t="shared" si="83"/>
        <v>b</v>
      </c>
      <c r="B435" s="3" t="s">
        <v>89</v>
      </c>
      <c r="C435" s="15" t="s">
        <v>90</v>
      </c>
      <c r="D435" s="4">
        <f>SUM('დამტკ. საკუთ.'!D435,'ცვლილ. საკუთ.'!E435)</f>
        <v>0</v>
      </c>
      <c r="E435" s="4">
        <f>SUM('დამტკ. საკუთ.'!E435,'ცვლილ. საკუთ.'!F435)</f>
        <v>0</v>
      </c>
      <c r="F435" s="4">
        <f>SUM('დამტკ. საკუთ.'!F435,'ცვლილ. საკუთ.'!G435)</f>
        <v>0</v>
      </c>
      <c r="G435" s="4">
        <f>SUM('დამტკ. საკუთ.'!G435,'ცვლილ. საკუთ.'!H435)</f>
        <v>0</v>
      </c>
      <c r="H435" s="4">
        <f>SUM('დამტკ. საკუთ.'!H435,'ცვლილ. საკუთ.'!I435)</f>
        <v>0</v>
      </c>
      <c r="I435" s="4">
        <f t="shared" si="84"/>
        <v>0</v>
      </c>
      <c r="J435" s="4">
        <f t="shared" si="85"/>
        <v>0</v>
      </c>
      <c r="K435" s="4">
        <f t="shared" ref="K435" si="93">SUM(K436,K444,K445,K446)</f>
        <v>0</v>
      </c>
    </row>
    <row r="436" spans="1:11" ht="15.75" thickTop="1" x14ac:dyDescent="0.25">
      <c r="A436" t="str">
        <f t="shared" si="83"/>
        <v>b</v>
      </c>
      <c r="B436" s="5"/>
      <c r="C436" s="6" t="s">
        <v>10</v>
      </c>
      <c r="D436" s="7">
        <f>SUM('დამტკ. საკუთ.'!D436,'ცვლილ. საკუთ.'!E436)</f>
        <v>0</v>
      </c>
      <c r="E436" s="7">
        <f>SUM('დამტკ. საკუთ.'!E436,'ცვლილ. საკუთ.'!F436)</f>
        <v>0</v>
      </c>
      <c r="F436" s="7">
        <f>SUM('დამტკ. საკუთ.'!F436,'ცვლილ. საკუთ.'!G436)</f>
        <v>0</v>
      </c>
      <c r="G436" s="7">
        <f>SUM('დამტკ. საკუთ.'!G436,'ცვლილ. საკუთ.'!H436)</f>
        <v>0</v>
      </c>
      <c r="H436" s="7">
        <f>SUM('დამტკ. საკუთ.'!H436,'ცვლილ. საკუთ.'!I436)</f>
        <v>0</v>
      </c>
      <c r="I436" s="7">
        <f t="shared" si="84"/>
        <v>0</v>
      </c>
      <c r="J436" s="7">
        <f t="shared" si="85"/>
        <v>0</v>
      </c>
      <c r="K436" s="7">
        <f t="shared" ref="K436" si="94">SUM(K437:K443)</f>
        <v>0</v>
      </c>
    </row>
    <row r="437" spans="1:11" x14ac:dyDescent="0.25">
      <c r="A437" t="str">
        <f t="shared" si="83"/>
        <v>b</v>
      </c>
      <c r="B437" s="8"/>
      <c r="C437" s="9" t="s">
        <v>11</v>
      </c>
      <c r="D437" s="10">
        <f>SUM('დამტკ. საკუთ.'!D437,'ცვლილ. საკუთ.'!E437)</f>
        <v>0</v>
      </c>
      <c r="E437" s="10">
        <f>SUM('დამტკ. საკუთ.'!E437,'ცვლილ. საკუთ.'!F437)</f>
        <v>0</v>
      </c>
      <c r="F437" s="10">
        <f>SUM('დამტკ. საკუთ.'!F437,'ცვლილ. საკუთ.'!G437)</f>
        <v>0</v>
      </c>
      <c r="G437" s="10">
        <f>SUM('დამტკ. საკუთ.'!G437,'ცვლილ. საკუთ.'!H437)</f>
        <v>0</v>
      </c>
      <c r="H437" s="10">
        <f>SUM('დამტკ. საკუთ.'!H437,'ცვლილ. საკუთ.'!I437)</f>
        <v>0</v>
      </c>
      <c r="I437" s="10">
        <f t="shared" si="84"/>
        <v>0</v>
      </c>
      <c r="J437" s="10">
        <f t="shared" si="85"/>
        <v>0</v>
      </c>
      <c r="K437" s="10">
        <v>0</v>
      </c>
    </row>
    <row r="438" spans="1:11" x14ac:dyDescent="0.25">
      <c r="A438" t="str">
        <f t="shared" si="83"/>
        <v>b</v>
      </c>
      <c r="B438" s="8"/>
      <c r="C438" s="9" t="s">
        <v>12</v>
      </c>
      <c r="D438" s="10">
        <f>SUM('დამტკ. საკუთ.'!D438,'ცვლილ. საკუთ.'!E438)</f>
        <v>0</v>
      </c>
      <c r="E438" s="10">
        <f>SUM('დამტკ. საკუთ.'!E438,'ცვლილ. საკუთ.'!F438)</f>
        <v>0</v>
      </c>
      <c r="F438" s="10">
        <f>SUM('დამტკ. საკუთ.'!F438,'ცვლილ. საკუთ.'!G438)</f>
        <v>0</v>
      </c>
      <c r="G438" s="10">
        <f>SUM('დამტკ. საკუთ.'!G438,'ცვლილ. საკუთ.'!H438)</f>
        <v>0</v>
      </c>
      <c r="H438" s="10">
        <f>SUM('დამტკ. საკუთ.'!H438,'ცვლილ. საკუთ.'!I438)</f>
        <v>0</v>
      </c>
      <c r="I438" s="10">
        <f t="shared" si="84"/>
        <v>0</v>
      </c>
      <c r="J438" s="10">
        <f t="shared" si="85"/>
        <v>0</v>
      </c>
      <c r="K438" s="10">
        <v>0</v>
      </c>
    </row>
    <row r="439" spans="1:11" x14ac:dyDescent="0.25">
      <c r="A439" t="str">
        <f t="shared" si="83"/>
        <v>b</v>
      </c>
      <c r="B439" s="8"/>
      <c r="C439" s="9" t="s">
        <v>13</v>
      </c>
      <c r="D439" s="10">
        <f>SUM('დამტკ. საკუთ.'!D439,'ცვლილ. საკუთ.'!E439)</f>
        <v>0</v>
      </c>
      <c r="E439" s="10">
        <f>SUM('დამტკ. საკუთ.'!E439,'ცვლილ. საკუთ.'!F439)</f>
        <v>0</v>
      </c>
      <c r="F439" s="10">
        <f>SUM('დამტკ. საკუთ.'!F439,'ცვლილ. საკუთ.'!G439)</f>
        <v>0</v>
      </c>
      <c r="G439" s="10">
        <f>SUM('დამტკ. საკუთ.'!G439,'ცვლილ. საკუთ.'!H439)</f>
        <v>0</v>
      </c>
      <c r="H439" s="10">
        <f>SUM('დამტკ. საკუთ.'!H439,'ცვლილ. საკუთ.'!I439)</f>
        <v>0</v>
      </c>
      <c r="I439" s="10">
        <f t="shared" si="84"/>
        <v>0</v>
      </c>
      <c r="J439" s="10">
        <f t="shared" si="85"/>
        <v>0</v>
      </c>
      <c r="K439" s="10">
        <v>0</v>
      </c>
    </row>
    <row r="440" spans="1:11" x14ac:dyDescent="0.25">
      <c r="A440" t="str">
        <f t="shared" si="83"/>
        <v>b</v>
      </c>
      <c r="B440" s="8"/>
      <c r="C440" s="9" t="s">
        <v>14</v>
      </c>
      <c r="D440" s="10">
        <f>SUM('დამტკ. საკუთ.'!D440,'ცვლილ. საკუთ.'!E440)</f>
        <v>0</v>
      </c>
      <c r="E440" s="10">
        <f>SUM('დამტკ. საკუთ.'!E440,'ცვლილ. საკუთ.'!F440)</f>
        <v>0</v>
      </c>
      <c r="F440" s="10">
        <f>SUM('დამტკ. საკუთ.'!F440,'ცვლილ. საკუთ.'!G440)</f>
        <v>0</v>
      </c>
      <c r="G440" s="10">
        <f>SUM('დამტკ. საკუთ.'!G440,'ცვლილ. საკუთ.'!H440)</f>
        <v>0</v>
      </c>
      <c r="H440" s="10">
        <f>SUM('დამტკ. საკუთ.'!H440,'ცვლილ. საკუთ.'!I440)</f>
        <v>0</v>
      </c>
      <c r="I440" s="10">
        <f t="shared" si="84"/>
        <v>0</v>
      </c>
      <c r="J440" s="10">
        <f t="shared" si="85"/>
        <v>0</v>
      </c>
      <c r="K440" s="10">
        <v>0</v>
      </c>
    </row>
    <row r="441" spans="1:11" x14ac:dyDescent="0.25">
      <c r="A441" t="str">
        <f t="shared" si="83"/>
        <v>b</v>
      </c>
      <c r="B441" s="8"/>
      <c r="C441" s="9" t="s">
        <v>15</v>
      </c>
      <c r="D441" s="10">
        <f>SUM('დამტკ. საკუთ.'!D441,'ცვლილ. საკუთ.'!E441)</f>
        <v>0</v>
      </c>
      <c r="E441" s="10">
        <f>SUM('დამტკ. საკუთ.'!E441,'ცვლილ. საკუთ.'!F441)</f>
        <v>0</v>
      </c>
      <c r="F441" s="10">
        <f>SUM('დამტკ. საკუთ.'!F441,'ცვლილ. საკუთ.'!G441)</f>
        <v>0</v>
      </c>
      <c r="G441" s="10">
        <f>SUM('დამტკ. საკუთ.'!G441,'ცვლილ. საკუთ.'!H441)</f>
        <v>0</v>
      </c>
      <c r="H441" s="10">
        <f>SUM('დამტკ. საკუთ.'!H441,'ცვლილ. საკუთ.'!I441)</f>
        <v>0</v>
      </c>
      <c r="I441" s="10">
        <f t="shared" si="84"/>
        <v>0</v>
      </c>
      <c r="J441" s="10">
        <f t="shared" si="85"/>
        <v>0</v>
      </c>
      <c r="K441" s="10">
        <v>0</v>
      </c>
    </row>
    <row r="442" spans="1:11" x14ac:dyDescent="0.25">
      <c r="A442" t="str">
        <f t="shared" si="83"/>
        <v>b</v>
      </c>
      <c r="B442" s="8"/>
      <c r="C442" s="9" t="s">
        <v>16</v>
      </c>
      <c r="D442" s="10">
        <f>SUM('დამტკ. საკუთ.'!D442,'ცვლილ. საკუთ.'!E442)</f>
        <v>0</v>
      </c>
      <c r="E442" s="10">
        <f>SUM('დამტკ. საკუთ.'!E442,'ცვლილ. საკუთ.'!F442)</f>
        <v>0</v>
      </c>
      <c r="F442" s="10">
        <f>SUM('დამტკ. საკუთ.'!F442,'ცვლილ. საკუთ.'!G442)</f>
        <v>0</v>
      </c>
      <c r="G442" s="10">
        <f>SUM('დამტკ. საკუთ.'!G442,'ცვლილ. საკუთ.'!H442)</f>
        <v>0</v>
      </c>
      <c r="H442" s="10">
        <f>SUM('დამტკ. საკუთ.'!H442,'ცვლილ. საკუთ.'!I442)</f>
        <v>0</v>
      </c>
      <c r="I442" s="10">
        <f t="shared" si="84"/>
        <v>0</v>
      </c>
      <c r="J442" s="10">
        <f t="shared" si="85"/>
        <v>0</v>
      </c>
      <c r="K442" s="10">
        <v>0</v>
      </c>
    </row>
    <row r="443" spans="1:11" x14ac:dyDescent="0.25">
      <c r="A443" t="str">
        <f t="shared" si="83"/>
        <v>b</v>
      </c>
      <c r="B443" s="8"/>
      <c r="C443" s="9" t="s">
        <v>17</v>
      </c>
      <c r="D443" s="10">
        <f>SUM('დამტკ. საკუთ.'!D443,'ცვლილ. საკუთ.'!E443)</f>
        <v>0</v>
      </c>
      <c r="E443" s="10">
        <f>SUM('დამტკ. საკუთ.'!E443,'ცვლილ. საკუთ.'!F443)</f>
        <v>0</v>
      </c>
      <c r="F443" s="10">
        <f>SUM('დამტკ. საკუთ.'!F443,'ცვლილ. საკუთ.'!G443)</f>
        <v>0</v>
      </c>
      <c r="G443" s="10">
        <f>SUM('დამტკ. საკუთ.'!G443,'ცვლილ. საკუთ.'!H443)</f>
        <v>0</v>
      </c>
      <c r="H443" s="10">
        <f>SUM('დამტკ. საკუთ.'!H443,'ცვლილ. საკუთ.'!I443)</f>
        <v>0</v>
      </c>
      <c r="I443" s="10">
        <f t="shared" si="84"/>
        <v>0</v>
      </c>
      <c r="J443" s="10">
        <f t="shared" si="85"/>
        <v>0</v>
      </c>
      <c r="K443" s="10">
        <v>0</v>
      </c>
    </row>
    <row r="444" spans="1:11" x14ac:dyDescent="0.25">
      <c r="A444" t="str">
        <f t="shared" si="83"/>
        <v>b</v>
      </c>
      <c r="B444" s="5"/>
      <c r="C444" s="6" t="s">
        <v>18</v>
      </c>
      <c r="D444" s="7">
        <f>SUM('დამტკ. საკუთ.'!D444,'ცვლილ. საკუთ.'!E444)</f>
        <v>0</v>
      </c>
      <c r="E444" s="7">
        <f>SUM('დამტკ. საკუთ.'!E444,'ცვლილ. საკუთ.'!F444)</f>
        <v>0</v>
      </c>
      <c r="F444" s="7">
        <f>SUM('დამტკ. საკუთ.'!F444,'ცვლილ. საკუთ.'!G444)</f>
        <v>0</v>
      </c>
      <c r="G444" s="7">
        <f>SUM('დამტკ. საკუთ.'!G444,'ცვლილ. საკუთ.'!H444)</f>
        <v>0</v>
      </c>
      <c r="H444" s="7">
        <f>SUM('დამტკ. საკუთ.'!H444,'ცვლილ. საკუთ.'!I444)</f>
        <v>0</v>
      </c>
      <c r="I444" s="7">
        <f t="shared" si="84"/>
        <v>0</v>
      </c>
      <c r="J444" s="7">
        <f t="shared" si="85"/>
        <v>0</v>
      </c>
      <c r="K444" s="7">
        <v>0</v>
      </c>
    </row>
    <row r="445" spans="1:11" x14ac:dyDescent="0.25">
      <c r="A445" t="str">
        <f t="shared" si="83"/>
        <v>b</v>
      </c>
      <c r="B445" s="5"/>
      <c r="C445" s="6" t="s">
        <v>19</v>
      </c>
      <c r="D445" s="7">
        <f>SUM('დამტკ. საკუთ.'!D445,'ცვლილ. საკუთ.'!E445)</f>
        <v>0</v>
      </c>
      <c r="E445" s="7">
        <f>SUM('დამტკ. საკუთ.'!E445,'ცვლილ. საკუთ.'!F445)</f>
        <v>0</v>
      </c>
      <c r="F445" s="7">
        <f>SUM('დამტკ. საკუთ.'!F445,'ცვლილ. საკუთ.'!G445)</f>
        <v>0</v>
      </c>
      <c r="G445" s="7">
        <f>SUM('დამტკ. საკუთ.'!G445,'ცვლილ. საკუთ.'!H445)</f>
        <v>0</v>
      </c>
      <c r="H445" s="7">
        <f>SUM('დამტკ. საკუთ.'!H445,'ცვლილ. საკუთ.'!I445)</f>
        <v>0</v>
      </c>
      <c r="I445" s="7">
        <f t="shared" si="84"/>
        <v>0</v>
      </c>
      <c r="J445" s="7">
        <f t="shared" si="85"/>
        <v>0</v>
      </c>
      <c r="K445" s="7">
        <v>0</v>
      </c>
    </row>
    <row r="446" spans="1:11" ht="15.75" thickBot="1" x14ac:dyDescent="0.3">
      <c r="A446" t="str">
        <f t="shared" si="83"/>
        <v>b</v>
      </c>
      <c r="B446" s="11"/>
      <c r="C446" s="12" t="s">
        <v>20</v>
      </c>
      <c r="D446" s="13">
        <f>SUM('დამტკ. საკუთ.'!D446,'ცვლილ. საკუთ.'!E446)</f>
        <v>0</v>
      </c>
      <c r="E446" s="13">
        <f>SUM('დამტკ. საკუთ.'!E446,'ცვლილ. საკუთ.'!F446)</f>
        <v>0</v>
      </c>
      <c r="F446" s="13">
        <f>SUM('დამტკ. საკუთ.'!F446,'ცვლილ. საკუთ.'!G446)</f>
        <v>0</v>
      </c>
      <c r="G446" s="13">
        <f>SUM('დამტკ. საკუთ.'!G446,'ცვლილ. საკუთ.'!H446)</f>
        <v>0</v>
      </c>
      <c r="H446" s="13">
        <f>SUM('დამტკ. საკუთ.'!H446,'ცვლილ. საკუთ.'!I446)</f>
        <v>0</v>
      </c>
      <c r="I446" s="13">
        <f t="shared" si="84"/>
        <v>0</v>
      </c>
      <c r="J446" s="13">
        <f t="shared" si="85"/>
        <v>0</v>
      </c>
      <c r="K446" s="13">
        <v>0</v>
      </c>
    </row>
    <row r="447" spans="1:11" ht="32.25" customHeight="1" thickTop="1" thickBot="1" x14ac:dyDescent="0.3">
      <c r="A447" t="str">
        <f t="shared" si="83"/>
        <v>b</v>
      </c>
      <c r="B447" s="3" t="s">
        <v>91</v>
      </c>
      <c r="C447" s="4" t="s">
        <v>92</v>
      </c>
      <c r="D447" s="4">
        <f>SUM('დამტკ. საკუთ.'!D447,'ცვლილ. საკუთ.'!E447)</f>
        <v>0</v>
      </c>
      <c r="E447" s="4">
        <f>SUM('დამტკ. საკუთ.'!E447,'ცვლილ. საკუთ.'!F447)</f>
        <v>0</v>
      </c>
      <c r="F447" s="4">
        <f>SUM('დამტკ. საკუთ.'!F447,'ცვლილ. საკუთ.'!G447)</f>
        <v>0</v>
      </c>
      <c r="G447" s="4">
        <f>SUM('დამტკ. საკუთ.'!G447,'ცვლილ. საკუთ.'!H447)</f>
        <v>0</v>
      </c>
      <c r="H447" s="4">
        <f>SUM('დამტკ. საკუთ.'!H447,'ცვლილ. საკუთ.'!I447)</f>
        <v>0</v>
      </c>
      <c r="I447" s="4">
        <f t="shared" si="84"/>
        <v>0</v>
      </c>
      <c r="J447" s="4">
        <f t="shared" si="85"/>
        <v>0</v>
      </c>
      <c r="K447" s="4">
        <f t="shared" ref="K447" si="95">SUM(K448,K456,K457,K458)</f>
        <v>0</v>
      </c>
    </row>
    <row r="448" spans="1:11" ht="15.75" thickTop="1" x14ac:dyDescent="0.25">
      <c r="A448" t="str">
        <f t="shared" si="83"/>
        <v>b</v>
      </c>
      <c r="B448" s="5"/>
      <c r="C448" s="6" t="s">
        <v>10</v>
      </c>
      <c r="D448" s="7">
        <f>SUM('დამტკ. საკუთ.'!D448,'ცვლილ. საკუთ.'!E448)</f>
        <v>0</v>
      </c>
      <c r="E448" s="7">
        <f>SUM('დამტკ. საკუთ.'!E448,'ცვლილ. საკუთ.'!F448)</f>
        <v>0</v>
      </c>
      <c r="F448" s="7">
        <f>SUM('დამტკ. საკუთ.'!F448,'ცვლილ. საკუთ.'!G448)</f>
        <v>0</v>
      </c>
      <c r="G448" s="7">
        <f>SUM('დამტკ. საკუთ.'!G448,'ცვლილ. საკუთ.'!H448)</f>
        <v>0</v>
      </c>
      <c r="H448" s="7">
        <f>SUM('დამტკ. საკუთ.'!H448,'ცვლილ. საკუთ.'!I448)</f>
        <v>0</v>
      </c>
      <c r="I448" s="7">
        <f t="shared" si="84"/>
        <v>0</v>
      </c>
      <c r="J448" s="7">
        <f t="shared" si="85"/>
        <v>0</v>
      </c>
      <c r="K448" s="7">
        <f t="shared" ref="K448" si="96">SUM(K449:K455)</f>
        <v>0</v>
      </c>
    </row>
    <row r="449" spans="1:11" x14ac:dyDescent="0.25">
      <c r="A449" t="str">
        <f t="shared" si="83"/>
        <v>b</v>
      </c>
      <c r="B449" s="8"/>
      <c r="C449" s="9" t="s">
        <v>11</v>
      </c>
      <c r="D449" s="10">
        <f>SUM('დამტკ. საკუთ.'!D449,'ცვლილ. საკუთ.'!E449)</f>
        <v>0</v>
      </c>
      <c r="E449" s="10">
        <f>SUM('დამტკ. საკუთ.'!E449,'ცვლილ. საკუთ.'!F449)</f>
        <v>0</v>
      </c>
      <c r="F449" s="10">
        <f>SUM('დამტკ. საკუთ.'!F449,'ცვლილ. საკუთ.'!G449)</f>
        <v>0</v>
      </c>
      <c r="G449" s="10">
        <f>SUM('დამტკ. საკუთ.'!G449,'ცვლილ. საკუთ.'!H449)</f>
        <v>0</v>
      </c>
      <c r="H449" s="10">
        <f>SUM('დამტკ. საკუთ.'!H449,'ცვლილ. საკუთ.'!I449)</f>
        <v>0</v>
      </c>
      <c r="I449" s="10">
        <f t="shared" si="84"/>
        <v>0</v>
      </c>
      <c r="J449" s="10">
        <f t="shared" si="85"/>
        <v>0</v>
      </c>
      <c r="K449" s="10">
        <v>0</v>
      </c>
    </row>
    <row r="450" spans="1:11" x14ac:dyDescent="0.25">
      <c r="A450" t="str">
        <f t="shared" si="83"/>
        <v>b</v>
      </c>
      <c r="B450" s="8"/>
      <c r="C450" s="9" t="s">
        <v>12</v>
      </c>
      <c r="D450" s="10">
        <f>SUM('დამტკ. საკუთ.'!D450,'ცვლილ. საკუთ.'!E450)</f>
        <v>0</v>
      </c>
      <c r="E450" s="10">
        <f>SUM('დამტკ. საკუთ.'!E450,'ცვლილ. საკუთ.'!F450)</f>
        <v>0</v>
      </c>
      <c r="F450" s="10">
        <f>SUM('დამტკ. საკუთ.'!F450,'ცვლილ. საკუთ.'!G450)</f>
        <v>0</v>
      </c>
      <c r="G450" s="10">
        <f>SUM('დამტკ. საკუთ.'!G450,'ცვლილ. საკუთ.'!H450)</f>
        <v>0</v>
      </c>
      <c r="H450" s="10">
        <f>SUM('დამტკ. საკუთ.'!H450,'ცვლილ. საკუთ.'!I450)</f>
        <v>0</v>
      </c>
      <c r="I450" s="10">
        <f t="shared" si="84"/>
        <v>0</v>
      </c>
      <c r="J450" s="10">
        <f t="shared" si="85"/>
        <v>0</v>
      </c>
      <c r="K450" s="10">
        <v>0</v>
      </c>
    </row>
    <row r="451" spans="1:11" x14ac:dyDescent="0.25">
      <c r="A451" t="str">
        <f t="shared" si="83"/>
        <v>b</v>
      </c>
      <c r="B451" s="8"/>
      <c r="C451" s="9" t="s">
        <v>13</v>
      </c>
      <c r="D451" s="10">
        <f>SUM('დამტკ. საკუთ.'!D451,'ცვლილ. საკუთ.'!E451)</f>
        <v>0</v>
      </c>
      <c r="E451" s="10">
        <f>SUM('დამტკ. საკუთ.'!E451,'ცვლილ. საკუთ.'!F451)</f>
        <v>0</v>
      </c>
      <c r="F451" s="10">
        <f>SUM('დამტკ. საკუთ.'!F451,'ცვლილ. საკუთ.'!G451)</f>
        <v>0</v>
      </c>
      <c r="G451" s="10">
        <f>SUM('დამტკ. საკუთ.'!G451,'ცვლილ. საკუთ.'!H451)</f>
        <v>0</v>
      </c>
      <c r="H451" s="10">
        <f>SUM('დამტკ. საკუთ.'!H451,'ცვლილ. საკუთ.'!I451)</f>
        <v>0</v>
      </c>
      <c r="I451" s="10">
        <f t="shared" si="84"/>
        <v>0</v>
      </c>
      <c r="J451" s="10">
        <f t="shared" si="85"/>
        <v>0</v>
      </c>
      <c r="K451" s="10">
        <v>0</v>
      </c>
    </row>
    <row r="452" spans="1:11" x14ac:dyDescent="0.25">
      <c r="A452" t="str">
        <f t="shared" ref="A452:A575" si="97">IF(OR(D452&lt;&gt;0,E452&lt;&gt;0,F452&lt;&gt;0,G452&lt;&gt;0,H452&lt;&gt;0,),"a","b")</f>
        <v>b</v>
      </c>
      <c r="B452" s="8"/>
      <c r="C452" s="9" t="s">
        <v>14</v>
      </c>
      <c r="D452" s="10">
        <f>SUM('დამტკ. საკუთ.'!D452,'ცვლილ. საკუთ.'!E452)</f>
        <v>0</v>
      </c>
      <c r="E452" s="10">
        <f>SUM('დამტკ. საკუთ.'!E452,'ცვლილ. საკუთ.'!F452)</f>
        <v>0</v>
      </c>
      <c r="F452" s="10">
        <f>SUM('დამტკ. საკუთ.'!F452,'ცვლილ. საკუთ.'!G452)</f>
        <v>0</v>
      </c>
      <c r="G452" s="10">
        <f>SUM('დამტკ. საკუთ.'!G452,'ცვლილ. საკუთ.'!H452)</f>
        <v>0</v>
      </c>
      <c r="H452" s="10">
        <f>SUM('დამტკ. საკუთ.'!H452,'ცვლილ. საკუთ.'!I452)</f>
        <v>0</v>
      </c>
      <c r="I452" s="10">
        <f t="shared" ref="I452:I575" si="98">SUM(E452,F452)</f>
        <v>0</v>
      </c>
      <c r="J452" s="10">
        <f t="shared" ref="J452:J575" si="99">SUM(E452,F452,G452)</f>
        <v>0</v>
      </c>
      <c r="K452" s="10">
        <v>0</v>
      </c>
    </row>
    <row r="453" spans="1:11" x14ac:dyDescent="0.25">
      <c r="A453" t="str">
        <f t="shared" si="97"/>
        <v>b</v>
      </c>
      <c r="B453" s="8"/>
      <c r="C453" s="9" t="s">
        <v>15</v>
      </c>
      <c r="D453" s="10">
        <f>SUM('დამტკ. საკუთ.'!D453,'ცვლილ. საკუთ.'!E453)</f>
        <v>0</v>
      </c>
      <c r="E453" s="10">
        <f>SUM('დამტკ. საკუთ.'!E453,'ცვლილ. საკუთ.'!F453)</f>
        <v>0</v>
      </c>
      <c r="F453" s="10">
        <f>SUM('დამტკ. საკუთ.'!F453,'ცვლილ. საკუთ.'!G453)</f>
        <v>0</v>
      </c>
      <c r="G453" s="10">
        <f>SUM('დამტკ. საკუთ.'!G453,'ცვლილ. საკუთ.'!H453)</f>
        <v>0</v>
      </c>
      <c r="H453" s="10">
        <f>SUM('დამტკ. საკუთ.'!H453,'ცვლილ. საკუთ.'!I453)</f>
        <v>0</v>
      </c>
      <c r="I453" s="10">
        <f t="shared" si="98"/>
        <v>0</v>
      </c>
      <c r="J453" s="10">
        <f t="shared" si="99"/>
        <v>0</v>
      </c>
      <c r="K453" s="10">
        <v>0</v>
      </c>
    </row>
    <row r="454" spans="1:11" x14ac:dyDescent="0.25">
      <c r="A454" t="str">
        <f t="shared" si="97"/>
        <v>b</v>
      </c>
      <c r="B454" s="8"/>
      <c r="C454" s="9" t="s">
        <v>16</v>
      </c>
      <c r="D454" s="10">
        <f>SUM('დამტკ. საკუთ.'!D454,'ცვლილ. საკუთ.'!E454)</f>
        <v>0</v>
      </c>
      <c r="E454" s="10">
        <f>SUM('დამტკ. საკუთ.'!E454,'ცვლილ. საკუთ.'!F454)</f>
        <v>0</v>
      </c>
      <c r="F454" s="10">
        <f>SUM('დამტკ. საკუთ.'!F454,'ცვლილ. საკუთ.'!G454)</f>
        <v>0</v>
      </c>
      <c r="G454" s="10">
        <f>SUM('დამტკ. საკუთ.'!G454,'ცვლილ. საკუთ.'!H454)</f>
        <v>0</v>
      </c>
      <c r="H454" s="10">
        <f>SUM('დამტკ. საკუთ.'!H454,'ცვლილ. საკუთ.'!I454)</f>
        <v>0</v>
      </c>
      <c r="I454" s="10">
        <f t="shared" si="98"/>
        <v>0</v>
      </c>
      <c r="J454" s="10">
        <f t="shared" si="99"/>
        <v>0</v>
      </c>
      <c r="K454" s="10">
        <v>0</v>
      </c>
    </row>
    <row r="455" spans="1:11" x14ac:dyDescent="0.25">
      <c r="A455" t="str">
        <f t="shared" si="97"/>
        <v>b</v>
      </c>
      <c r="B455" s="8"/>
      <c r="C455" s="9" t="s">
        <v>17</v>
      </c>
      <c r="D455" s="10">
        <f>SUM('დამტკ. საკუთ.'!D455,'ცვლილ. საკუთ.'!E455)</f>
        <v>0</v>
      </c>
      <c r="E455" s="10">
        <f>SUM('დამტკ. საკუთ.'!E455,'ცვლილ. საკუთ.'!F455)</f>
        <v>0</v>
      </c>
      <c r="F455" s="10">
        <f>SUM('დამტკ. საკუთ.'!F455,'ცვლილ. საკუთ.'!G455)</f>
        <v>0</v>
      </c>
      <c r="G455" s="10">
        <f>SUM('დამტკ. საკუთ.'!G455,'ცვლილ. საკუთ.'!H455)</f>
        <v>0</v>
      </c>
      <c r="H455" s="10">
        <f>SUM('დამტკ. საკუთ.'!H455,'ცვლილ. საკუთ.'!I455)</f>
        <v>0</v>
      </c>
      <c r="I455" s="10">
        <f t="shared" si="98"/>
        <v>0</v>
      </c>
      <c r="J455" s="10">
        <f t="shared" si="99"/>
        <v>0</v>
      </c>
      <c r="K455" s="10">
        <v>0</v>
      </c>
    </row>
    <row r="456" spans="1:11" x14ac:dyDescent="0.25">
      <c r="A456" t="str">
        <f t="shared" si="97"/>
        <v>b</v>
      </c>
      <c r="B456" s="5"/>
      <c r="C456" s="6" t="s">
        <v>18</v>
      </c>
      <c r="D456" s="7">
        <f>SUM('დამტკ. საკუთ.'!D456,'ცვლილ. საკუთ.'!E456)</f>
        <v>0</v>
      </c>
      <c r="E456" s="7">
        <f>SUM('დამტკ. საკუთ.'!E456,'ცვლილ. საკუთ.'!F456)</f>
        <v>0</v>
      </c>
      <c r="F456" s="7">
        <f>SUM('დამტკ. საკუთ.'!F456,'ცვლილ. საკუთ.'!G456)</f>
        <v>0</v>
      </c>
      <c r="G456" s="7">
        <f>SUM('დამტკ. საკუთ.'!G456,'ცვლილ. საკუთ.'!H456)</f>
        <v>0</v>
      </c>
      <c r="H456" s="7">
        <f>SUM('დამტკ. საკუთ.'!H456,'ცვლილ. საკუთ.'!I456)</f>
        <v>0</v>
      </c>
      <c r="I456" s="7">
        <f t="shared" si="98"/>
        <v>0</v>
      </c>
      <c r="J456" s="7">
        <f t="shared" si="99"/>
        <v>0</v>
      </c>
      <c r="K456" s="7">
        <v>0</v>
      </c>
    </row>
    <row r="457" spans="1:11" x14ac:dyDescent="0.25">
      <c r="A457" t="str">
        <f t="shared" si="97"/>
        <v>b</v>
      </c>
      <c r="B457" s="5"/>
      <c r="C457" s="6" t="s">
        <v>19</v>
      </c>
      <c r="D457" s="7">
        <f>SUM('დამტკ. საკუთ.'!D457,'ცვლილ. საკუთ.'!E457)</f>
        <v>0</v>
      </c>
      <c r="E457" s="7">
        <f>SUM('დამტკ. საკუთ.'!E457,'ცვლილ. საკუთ.'!F457)</f>
        <v>0</v>
      </c>
      <c r="F457" s="7">
        <f>SUM('დამტკ. საკუთ.'!F457,'ცვლილ. საკუთ.'!G457)</f>
        <v>0</v>
      </c>
      <c r="G457" s="7">
        <f>SUM('დამტკ. საკუთ.'!G457,'ცვლილ. საკუთ.'!H457)</f>
        <v>0</v>
      </c>
      <c r="H457" s="7">
        <f>SUM('დამტკ. საკუთ.'!H457,'ცვლილ. საკუთ.'!I457)</f>
        <v>0</v>
      </c>
      <c r="I457" s="7">
        <f t="shared" si="98"/>
        <v>0</v>
      </c>
      <c r="J457" s="7">
        <f t="shared" si="99"/>
        <v>0</v>
      </c>
      <c r="K457" s="7">
        <v>0</v>
      </c>
    </row>
    <row r="458" spans="1:11" ht="15.75" thickBot="1" x14ac:dyDescent="0.3">
      <c r="A458" t="str">
        <f t="shared" si="97"/>
        <v>b</v>
      </c>
      <c r="B458" s="11"/>
      <c r="C458" s="12" t="s">
        <v>20</v>
      </c>
      <c r="D458" s="13">
        <f>SUM('დამტკ. საკუთ.'!D458,'ცვლილ. საკუთ.'!E458)</f>
        <v>0</v>
      </c>
      <c r="E458" s="13">
        <f>SUM('დამტკ. საკუთ.'!E458,'ცვლილ. საკუთ.'!F458)</f>
        <v>0</v>
      </c>
      <c r="F458" s="13">
        <f>SUM('დამტკ. საკუთ.'!F458,'ცვლილ. საკუთ.'!G458)</f>
        <v>0</v>
      </c>
      <c r="G458" s="13">
        <f>SUM('დამტკ. საკუთ.'!G458,'ცვლილ. საკუთ.'!H458)</f>
        <v>0</v>
      </c>
      <c r="H458" s="13">
        <f>SUM('დამტკ. საკუთ.'!H458,'ცვლილ. საკუთ.'!I458)</f>
        <v>0</v>
      </c>
      <c r="I458" s="13">
        <f t="shared" si="98"/>
        <v>0</v>
      </c>
      <c r="J458" s="13">
        <f t="shared" si="99"/>
        <v>0</v>
      </c>
      <c r="K458" s="13">
        <v>0</v>
      </c>
    </row>
    <row r="459" spans="1:11" ht="31.5" thickTop="1" thickBot="1" x14ac:dyDescent="0.3">
      <c r="A459" t="str">
        <f t="shared" si="97"/>
        <v>b</v>
      </c>
      <c r="B459" s="3" t="s">
        <v>93</v>
      </c>
      <c r="C459" s="14" t="s">
        <v>94</v>
      </c>
      <c r="D459" s="4">
        <f>SUM('დამტკ. საკუთ.'!D459,'ცვლილ. საკუთ.'!E459)</f>
        <v>0</v>
      </c>
      <c r="E459" s="4">
        <f>SUM('დამტკ. საკუთ.'!E459,'ცვლილ. საკუთ.'!F459)</f>
        <v>0</v>
      </c>
      <c r="F459" s="4">
        <f>SUM('დამტკ. საკუთ.'!F459,'ცვლილ. საკუთ.'!G459)</f>
        <v>0</v>
      </c>
      <c r="G459" s="4">
        <f>SUM('დამტკ. საკუთ.'!G459,'ცვლილ. საკუთ.'!H459)</f>
        <v>0</v>
      </c>
      <c r="H459" s="4">
        <f>SUM('დამტკ. საკუთ.'!H459,'ცვლილ. საკუთ.'!I459)</f>
        <v>0</v>
      </c>
      <c r="I459" s="4">
        <f t="shared" si="98"/>
        <v>0</v>
      </c>
      <c r="J459" s="4">
        <f t="shared" si="99"/>
        <v>0</v>
      </c>
      <c r="K459" s="4">
        <f t="shared" ref="K459" si="100">SUM(K460,K468,K469,K470)</f>
        <v>0</v>
      </c>
    </row>
    <row r="460" spans="1:11" ht="15.75" thickTop="1" x14ac:dyDescent="0.25">
      <c r="A460" t="str">
        <f t="shared" si="97"/>
        <v>b</v>
      </c>
      <c r="B460" s="5"/>
      <c r="C460" s="6" t="s">
        <v>10</v>
      </c>
      <c r="D460" s="7">
        <f>SUM('დამტკ. საკუთ.'!D460,'ცვლილ. საკუთ.'!E460)</f>
        <v>0</v>
      </c>
      <c r="E460" s="7">
        <f>SUM('დამტკ. საკუთ.'!E460,'ცვლილ. საკუთ.'!F460)</f>
        <v>0</v>
      </c>
      <c r="F460" s="7">
        <f>SUM('დამტკ. საკუთ.'!F460,'ცვლილ. საკუთ.'!G460)</f>
        <v>0</v>
      </c>
      <c r="G460" s="7">
        <f>SUM('დამტკ. საკუთ.'!G460,'ცვლილ. საკუთ.'!H460)</f>
        <v>0</v>
      </c>
      <c r="H460" s="7">
        <f>SUM('დამტკ. საკუთ.'!H460,'ცვლილ. საკუთ.'!I460)</f>
        <v>0</v>
      </c>
      <c r="I460" s="7">
        <f t="shared" si="98"/>
        <v>0</v>
      </c>
      <c r="J460" s="7">
        <f t="shared" si="99"/>
        <v>0</v>
      </c>
      <c r="K460" s="7">
        <f t="shared" ref="K460" si="101">SUM(K461:K467)</f>
        <v>0</v>
      </c>
    </row>
    <row r="461" spans="1:11" x14ac:dyDescent="0.25">
      <c r="A461" t="str">
        <f t="shared" si="97"/>
        <v>b</v>
      </c>
      <c r="B461" s="8"/>
      <c r="C461" s="9" t="s">
        <v>11</v>
      </c>
      <c r="D461" s="10">
        <f>SUM('დამტკ. საკუთ.'!D461,'ცვლილ. საკუთ.'!E461)</f>
        <v>0</v>
      </c>
      <c r="E461" s="10">
        <f>SUM('დამტკ. საკუთ.'!E461,'ცვლილ. საკუთ.'!F461)</f>
        <v>0</v>
      </c>
      <c r="F461" s="10">
        <f>SUM('დამტკ. საკუთ.'!F461,'ცვლილ. საკუთ.'!G461)</f>
        <v>0</v>
      </c>
      <c r="G461" s="10">
        <f>SUM('დამტკ. საკუთ.'!G461,'ცვლილ. საკუთ.'!H461)</f>
        <v>0</v>
      </c>
      <c r="H461" s="10">
        <f>SUM('დამტკ. საკუთ.'!H461,'ცვლილ. საკუთ.'!I461)</f>
        <v>0</v>
      </c>
      <c r="I461" s="10">
        <f t="shared" si="98"/>
        <v>0</v>
      </c>
      <c r="J461" s="10">
        <f t="shared" si="99"/>
        <v>0</v>
      </c>
      <c r="K461" s="10">
        <v>0</v>
      </c>
    </row>
    <row r="462" spans="1:11" x14ac:dyDescent="0.25">
      <c r="A462" t="str">
        <f t="shared" si="97"/>
        <v>b</v>
      </c>
      <c r="B462" s="8"/>
      <c r="C462" s="9" t="s">
        <v>12</v>
      </c>
      <c r="D462" s="10">
        <f>SUM('დამტკ. საკუთ.'!D462,'ცვლილ. საკუთ.'!E462)</f>
        <v>0</v>
      </c>
      <c r="E462" s="10">
        <f>SUM('დამტკ. საკუთ.'!E462,'ცვლილ. საკუთ.'!F462)</f>
        <v>0</v>
      </c>
      <c r="F462" s="10">
        <f>SUM('დამტკ. საკუთ.'!F462,'ცვლილ. საკუთ.'!G462)</f>
        <v>0</v>
      </c>
      <c r="G462" s="10">
        <f>SUM('დამტკ. საკუთ.'!G462,'ცვლილ. საკუთ.'!H462)</f>
        <v>0</v>
      </c>
      <c r="H462" s="10">
        <f>SUM('დამტკ. საკუთ.'!H462,'ცვლილ. საკუთ.'!I462)</f>
        <v>0</v>
      </c>
      <c r="I462" s="10">
        <f t="shared" si="98"/>
        <v>0</v>
      </c>
      <c r="J462" s="10">
        <f t="shared" si="99"/>
        <v>0</v>
      </c>
      <c r="K462" s="10">
        <v>0</v>
      </c>
    </row>
    <row r="463" spans="1:11" x14ac:dyDescent="0.25">
      <c r="A463" t="str">
        <f t="shared" si="97"/>
        <v>b</v>
      </c>
      <c r="B463" s="8"/>
      <c r="C463" s="9" t="s">
        <v>13</v>
      </c>
      <c r="D463" s="10">
        <f>SUM('დამტკ. საკუთ.'!D463,'ცვლილ. საკუთ.'!E463)</f>
        <v>0</v>
      </c>
      <c r="E463" s="10">
        <f>SUM('დამტკ. საკუთ.'!E463,'ცვლილ. საკუთ.'!F463)</f>
        <v>0</v>
      </c>
      <c r="F463" s="10">
        <f>SUM('დამტკ. საკუთ.'!F463,'ცვლილ. საკუთ.'!G463)</f>
        <v>0</v>
      </c>
      <c r="G463" s="10">
        <f>SUM('დამტკ. საკუთ.'!G463,'ცვლილ. საკუთ.'!H463)</f>
        <v>0</v>
      </c>
      <c r="H463" s="10">
        <f>SUM('დამტკ. საკუთ.'!H463,'ცვლილ. საკუთ.'!I463)</f>
        <v>0</v>
      </c>
      <c r="I463" s="10">
        <f t="shared" si="98"/>
        <v>0</v>
      </c>
      <c r="J463" s="10">
        <f t="shared" si="99"/>
        <v>0</v>
      </c>
      <c r="K463" s="10">
        <v>0</v>
      </c>
    </row>
    <row r="464" spans="1:11" x14ac:dyDescent="0.25">
      <c r="A464" t="str">
        <f t="shared" si="97"/>
        <v>b</v>
      </c>
      <c r="B464" s="8"/>
      <c r="C464" s="9" t="s">
        <v>14</v>
      </c>
      <c r="D464" s="10">
        <f>SUM('დამტკ. საკუთ.'!D464,'ცვლილ. საკუთ.'!E464)</f>
        <v>0</v>
      </c>
      <c r="E464" s="10">
        <f>SUM('დამტკ. საკუთ.'!E464,'ცვლილ. საკუთ.'!F464)</f>
        <v>0</v>
      </c>
      <c r="F464" s="10">
        <f>SUM('დამტკ. საკუთ.'!F464,'ცვლილ. საკუთ.'!G464)</f>
        <v>0</v>
      </c>
      <c r="G464" s="10">
        <f>SUM('დამტკ. საკუთ.'!G464,'ცვლილ. საკუთ.'!H464)</f>
        <v>0</v>
      </c>
      <c r="H464" s="10">
        <f>SUM('დამტკ. საკუთ.'!H464,'ცვლილ. საკუთ.'!I464)</f>
        <v>0</v>
      </c>
      <c r="I464" s="10">
        <f t="shared" si="98"/>
        <v>0</v>
      </c>
      <c r="J464" s="10">
        <f t="shared" si="99"/>
        <v>0</v>
      </c>
      <c r="K464" s="10">
        <v>0</v>
      </c>
    </row>
    <row r="465" spans="1:11" x14ac:dyDescent="0.25">
      <c r="A465" t="str">
        <f t="shared" si="97"/>
        <v>b</v>
      </c>
      <c r="B465" s="8"/>
      <c r="C465" s="9" t="s">
        <v>15</v>
      </c>
      <c r="D465" s="10">
        <f>SUM('დამტკ. საკუთ.'!D465,'ცვლილ. საკუთ.'!E465)</f>
        <v>0</v>
      </c>
      <c r="E465" s="10">
        <f>SUM('დამტკ. საკუთ.'!E465,'ცვლილ. საკუთ.'!F465)</f>
        <v>0</v>
      </c>
      <c r="F465" s="10">
        <f>SUM('დამტკ. საკუთ.'!F465,'ცვლილ. საკუთ.'!G465)</f>
        <v>0</v>
      </c>
      <c r="G465" s="10">
        <f>SUM('დამტკ. საკუთ.'!G465,'ცვლილ. საკუთ.'!H465)</f>
        <v>0</v>
      </c>
      <c r="H465" s="10">
        <f>SUM('დამტკ. საკუთ.'!H465,'ცვლილ. საკუთ.'!I465)</f>
        <v>0</v>
      </c>
      <c r="I465" s="10">
        <f t="shared" si="98"/>
        <v>0</v>
      </c>
      <c r="J465" s="10">
        <f t="shared" si="99"/>
        <v>0</v>
      </c>
      <c r="K465" s="10">
        <v>0</v>
      </c>
    </row>
    <row r="466" spans="1:11" x14ac:dyDescent="0.25">
      <c r="A466" t="str">
        <f t="shared" si="97"/>
        <v>b</v>
      </c>
      <c r="B466" s="8"/>
      <c r="C466" s="9" t="s">
        <v>16</v>
      </c>
      <c r="D466" s="10">
        <f>SUM('დამტკ. საკუთ.'!D466,'ცვლილ. საკუთ.'!E466)</f>
        <v>0</v>
      </c>
      <c r="E466" s="10">
        <f>SUM('დამტკ. საკუთ.'!E466,'ცვლილ. საკუთ.'!F466)</f>
        <v>0</v>
      </c>
      <c r="F466" s="10">
        <f>SUM('დამტკ. საკუთ.'!F466,'ცვლილ. საკუთ.'!G466)</f>
        <v>0</v>
      </c>
      <c r="G466" s="10">
        <f>SUM('დამტკ. საკუთ.'!G466,'ცვლილ. საკუთ.'!H466)</f>
        <v>0</v>
      </c>
      <c r="H466" s="10">
        <f>SUM('დამტკ. საკუთ.'!H466,'ცვლილ. საკუთ.'!I466)</f>
        <v>0</v>
      </c>
      <c r="I466" s="10">
        <f t="shared" si="98"/>
        <v>0</v>
      </c>
      <c r="J466" s="10">
        <f t="shared" si="99"/>
        <v>0</v>
      </c>
      <c r="K466" s="10">
        <v>0</v>
      </c>
    </row>
    <row r="467" spans="1:11" x14ac:dyDescent="0.25">
      <c r="A467" t="str">
        <f t="shared" si="97"/>
        <v>b</v>
      </c>
      <c r="B467" s="8"/>
      <c r="C467" s="9" t="s">
        <v>17</v>
      </c>
      <c r="D467" s="10">
        <f>SUM('დამტკ. საკუთ.'!D467,'ცვლილ. საკუთ.'!E467)</f>
        <v>0</v>
      </c>
      <c r="E467" s="10">
        <f>SUM('დამტკ. საკუთ.'!E467,'ცვლილ. საკუთ.'!F467)</f>
        <v>0</v>
      </c>
      <c r="F467" s="10">
        <f>SUM('დამტკ. საკუთ.'!F467,'ცვლილ. საკუთ.'!G467)</f>
        <v>0</v>
      </c>
      <c r="G467" s="10">
        <f>SUM('დამტკ. საკუთ.'!G467,'ცვლილ. საკუთ.'!H467)</f>
        <v>0</v>
      </c>
      <c r="H467" s="10">
        <f>SUM('დამტკ. საკუთ.'!H467,'ცვლილ. საკუთ.'!I467)</f>
        <v>0</v>
      </c>
      <c r="I467" s="10">
        <f t="shared" si="98"/>
        <v>0</v>
      </c>
      <c r="J467" s="10">
        <f t="shared" si="99"/>
        <v>0</v>
      </c>
      <c r="K467" s="10">
        <v>0</v>
      </c>
    </row>
    <row r="468" spans="1:11" x14ac:dyDescent="0.25">
      <c r="A468" t="str">
        <f t="shared" si="97"/>
        <v>b</v>
      </c>
      <c r="B468" s="5"/>
      <c r="C468" s="6" t="s">
        <v>18</v>
      </c>
      <c r="D468" s="7">
        <f>SUM('დამტკ. საკუთ.'!D468,'ცვლილ. საკუთ.'!E468)</f>
        <v>0</v>
      </c>
      <c r="E468" s="7">
        <f>SUM('დამტკ. საკუთ.'!E468,'ცვლილ. საკუთ.'!F468)</f>
        <v>0</v>
      </c>
      <c r="F468" s="7">
        <f>SUM('დამტკ. საკუთ.'!F468,'ცვლილ. საკუთ.'!G468)</f>
        <v>0</v>
      </c>
      <c r="G468" s="7">
        <f>SUM('დამტკ. საკუთ.'!G468,'ცვლილ. საკუთ.'!H468)</f>
        <v>0</v>
      </c>
      <c r="H468" s="7">
        <f>SUM('დამტკ. საკუთ.'!H468,'ცვლილ. საკუთ.'!I468)</f>
        <v>0</v>
      </c>
      <c r="I468" s="7">
        <f t="shared" si="98"/>
        <v>0</v>
      </c>
      <c r="J468" s="7">
        <f t="shared" si="99"/>
        <v>0</v>
      </c>
      <c r="K468" s="7">
        <v>0</v>
      </c>
    </row>
    <row r="469" spans="1:11" x14ac:dyDescent="0.25">
      <c r="A469" t="str">
        <f t="shared" si="97"/>
        <v>b</v>
      </c>
      <c r="B469" s="5"/>
      <c r="C469" s="6" t="s">
        <v>19</v>
      </c>
      <c r="D469" s="7">
        <f>SUM('დამტკ. საკუთ.'!D469,'ცვლილ. საკუთ.'!E469)</f>
        <v>0</v>
      </c>
      <c r="E469" s="7">
        <f>SUM('დამტკ. საკუთ.'!E469,'ცვლილ. საკუთ.'!F469)</f>
        <v>0</v>
      </c>
      <c r="F469" s="7">
        <f>SUM('დამტკ. საკუთ.'!F469,'ცვლილ. საკუთ.'!G469)</f>
        <v>0</v>
      </c>
      <c r="G469" s="7">
        <f>SUM('დამტკ. საკუთ.'!G469,'ცვლილ. საკუთ.'!H469)</f>
        <v>0</v>
      </c>
      <c r="H469" s="7">
        <f>SUM('დამტკ. საკუთ.'!H469,'ცვლილ. საკუთ.'!I469)</f>
        <v>0</v>
      </c>
      <c r="I469" s="7">
        <f t="shared" si="98"/>
        <v>0</v>
      </c>
      <c r="J469" s="7">
        <f t="shared" si="99"/>
        <v>0</v>
      </c>
      <c r="K469" s="7">
        <v>0</v>
      </c>
    </row>
    <row r="470" spans="1:11" ht="15.75" thickBot="1" x14ac:dyDescent="0.3">
      <c r="A470" t="str">
        <f t="shared" si="97"/>
        <v>b</v>
      </c>
      <c r="B470" s="11"/>
      <c r="C470" s="12" t="s">
        <v>20</v>
      </c>
      <c r="D470" s="13">
        <f>SUM('დამტკ. საკუთ.'!D470,'ცვლილ. საკუთ.'!E470)</f>
        <v>0</v>
      </c>
      <c r="E470" s="13">
        <f>SUM('დამტკ. საკუთ.'!E470,'ცვლილ. საკუთ.'!F470)</f>
        <v>0</v>
      </c>
      <c r="F470" s="13">
        <f>SUM('დამტკ. საკუთ.'!F470,'ცვლილ. საკუთ.'!G470)</f>
        <v>0</v>
      </c>
      <c r="G470" s="13">
        <f>SUM('დამტკ. საკუთ.'!G470,'ცვლილ. საკუთ.'!H470)</f>
        <v>0</v>
      </c>
      <c r="H470" s="13">
        <f>SUM('დამტკ. საკუთ.'!H470,'ცვლილ. საკუთ.'!I470)</f>
        <v>0</v>
      </c>
      <c r="I470" s="13">
        <f t="shared" si="98"/>
        <v>0</v>
      </c>
      <c r="J470" s="13">
        <f t="shared" si="99"/>
        <v>0</v>
      </c>
      <c r="K470" s="13">
        <v>0</v>
      </c>
    </row>
    <row r="471" spans="1:11" ht="61.5" thickTop="1" thickBot="1" x14ac:dyDescent="0.3">
      <c r="A471" t="str">
        <f t="shared" ref="A471:A530" si="102">IF(OR(D471&lt;&gt;0,E471&lt;&gt;0,F471&lt;&gt;0,G471&lt;&gt;0,H471&lt;&gt;0,),"a","b")</f>
        <v>b</v>
      </c>
      <c r="B471" s="3" t="s">
        <v>95</v>
      </c>
      <c r="C471" s="14" t="s">
        <v>225</v>
      </c>
      <c r="D471" s="4">
        <f>SUM('დამტკ. საკუთ.'!D459,'ცვლილ. საკუთ.'!E459)</f>
        <v>0</v>
      </c>
      <c r="E471" s="4">
        <f>SUM('დამტკ. საკუთ.'!E471,'ცვლილ. საკუთ.'!F471)</f>
        <v>0</v>
      </c>
      <c r="F471" s="4">
        <f>SUM('დამტკ. საკუთ.'!F471,'ცვლილ. საკუთ.'!G471)</f>
        <v>0</v>
      </c>
      <c r="G471" s="4">
        <f>SUM('დამტკ. საკუთ.'!G471,'ცვლილ. საკუთ.'!H471)</f>
        <v>0</v>
      </c>
      <c r="H471" s="4">
        <f>SUM('დამტკ. საკუთ.'!H471,'ცვლილ. საკუთ.'!I471)</f>
        <v>0</v>
      </c>
      <c r="I471" s="4">
        <f t="shared" ref="I471:I530" si="103">SUM(E471,F471)</f>
        <v>0</v>
      </c>
      <c r="J471" s="4">
        <f t="shared" ref="J471:J530" si="104">SUM(E471,F471,G471)</f>
        <v>0</v>
      </c>
      <c r="K471" s="4">
        <f t="shared" ref="K471" si="105">SUM(K472,K480,K481,K482)</f>
        <v>0</v>
      </c>
    </row>
    <row r="472" spans="1:11" ht="15.75" thickTop="1" x14ac:dyDescent="0.25">
      <c r="A472" t="str">
        <f t="shared" si="102"/>
        <v>b</v>
      </c>
      <c r="B472" s="5"/>
      <c r="C472" s="6" t="s">
        <v>10</v>
      </c>
      <c r="D472" s="7">
        <f>SUM('დამტკ. საკუთ.'!D460,'ცვლილ. საკუთ.'!E460)</f>
        <v>0</v>
      </c>
      <c r="E472" s="7">
        <f>SUM('დამტკ. საკუთ.'!E472,'ცვლილ. საკუთ.'!F472)</f>
        <v>0</v>
      </c>
      <c r="F472" s="7">
        <f>SUM('დამტკ. საკუთ.'!F472,'ცვლილ. საკუთ.'!G472)</f>
        <v>0</v>
      </c>
      <c r="G472" s="7">
        <f>SUM('დამტკ. საკუთ.'!G472,'ცვლილ. საკუთ.'!H472)</f>
        <v>0</v>
      </c>
      <c r="H472" s="7">
        <f>SUM('დამტკ. საკუთ.'!H472,'ცვლილ. საკუთ.'!I472)</f>
        <v>0</v>
      </c>
      <c r="I472" s="7">
        <f t="shared" si="103"/>
        <v>0</v>
      </c>
      <c r="J472" s="7">
        <f t="shared" si="104"/>
        <v>0</v>
      </c>
      <c r="K472" s="7">
        <f t="shared" ref="K472" si="106">SUM(K473:K479)</f>
        <v>0</v>
      </c>
    </row>
    <row r="473" spans="1:11" x14ac:dyDescent="0.25">
      <c r="A473" t="str">
        <f t="shared" si="102"/>
        <v>b</v>
      </c>
      <c r="B473" s="8"/>
      <c r="C473" s="9" t="s">
        <v>11</v>
      </c>
      <c r="D473" s="10">
        <f>SUM('დამტკ. საკუთ.'!D461,'ცვლილ. საკუთ.'!E461)</f>
        <v>0</v>
      </c>
      <c r="E473" s="10">
        <f>SUM('დამტკ. საკუთ.'!E473,'ცვლილ. საკუთ.'!F473)</f>
        <v>0</v>
      </c>
      <c r="F473" s="10">
        <f>SUM('დამტკ. საკუთ.'!F473,'ცვლილ. საკუთ.'!G473)</f>
        <v>0</v>
      </c>
      <c r="G473" s="10">
        <f>SUM('დამტკ. საკუთ.'!G473,'ცვლილ. საკუთ.'!H473)</f>
        <v>0</v>
      </c>
      <c r="H473" s="10">
        <f>SUM('დამტკ. საკუთ.'!H473,'ცვლილ. საკუთ.'!I473)</f>
        <v>0</v>
      </c>
      <c r="I473" s="10">
        <f t="shared" si="103"/>
        <v>0</v>
      </c>
      <c r="J473" s="10">
        <f t="shared" si="104"/>
        <v>0</v>
      </c>
      <c r="K473" s="10">
        <v>0</v>
      </c>
    </row>
    <row r="474" spans="1:11" x14ac:dyDescent="0.25">
      <c r="A474" t="str">
        <f t="shared" si="102"/>
        <v>b</v>
      </c>
      <c r="B474" s="8"/>
      <c r="C474" s="9" t="s">
        <v>12</v>
      </c>
      <c r="D474" s="10">
        <f>SUM('დამტკ. საკუთ.'!D462,'ცვლილ. საკუთ.'!E462)</f>
        <v>0</v>
      </c>
      <c r="E474" s="10">
        <f>SUM('დამტკ. საკუთ.'!E474,'ცვლილ. საკუთ.'!F474)</f>
        <v>0</v>
      </c>
      <c r="F474" s="10">
        <f>SUM('დამტკ. საკუთ.'!F474,'ცვლილ. საკუთ.'!G474)</f>
        <v>0</v>
      </c>
      <c r="G474" s="10">
        <f>SUM('დამტკ. საკუთ.'!G474,'ცვლილ. საკუთ.'!H474)</f>
        <v>0</v>
      </c>
      <c r="H474" s="10">
        <f>SUM('დამტკ. საკუთ.'!H474,'ცვლილ. საკუთ.'!I474)</f>
        <v>0</v>
      </c>
      <c r="I474" s="10">
        <f t="shared" si="103"/>
        <v>0</v>
      </c>
      <c r="J474" s="10">
        <f t="shared" si="104"/>
        <v>0</v>
      </c>
      <c r="K474" s="10">
        <v>0</v>
      </c>
    </row>
    <row r="475" spans="1:11" x14ac:dyDescent="0.25">
      <c r="A475" t="str">
        <f t="shared" si="102"/>
        <v>b</v>
      </c>
      <c r="B475" s="8"/>
      <c r="C475" s="9" t="s">
        <v>13</v>
      </c>
      <c r="D475" s="10">
        <f>SUM('დამტკ. საკუთ.'!D463,'ცვლილ. საკუთ.'!E463)</f>
        <v>0</v>
      </c>
      <c r="E475" s="10">
        <f>SUM('დამტკ. საკუთ.'!E475,'ცვლილ. საკუთ.'!F475)</f>
        <v>0</v>
      </c>
      <c r="F475" s="10">
        <f>SUM('დამტკ. საკუთ.'!F475,'ცვლილ. საკუთ.'!G475)</f>
        <v>0</v>
      </c>
      <c r="G475" s="10">
        <f>SUM('დამტკ. საკუთ.'!G475,'ცვლილ. საკუთ.'!H475)</f>
        <v>0</v>
      </c>
      <c r="H475" s="10">
        <f>SUM('დამტკ. საკუთ.'!H475,'ცვლილ. საკუთ.'!I475)</f>
        <v>0</v>
      </c>
      <c r="I475" s="10">
        <f t="shared" si="103"/>
        <v>0</v>
      </c>
      <c r="J475" s="10">
        <f t="shared" si="104"/>
        <v>0</v>
      </c>
      <c r="K475" s="10">
        <v>0</v>
      </c>
    </row>
    <row r="476" spans="1:11" x14ac:dyDescent="0.25">
      <c r="A476" t="str">
        <f t="shared" si="102"/>
        <v>b</v>
      </c>
      <c r="B476" s="8"/>
      <c r="C476" s="9" t="s">
        <v>14</v>
      </c>
      <c r="D476" s="10">
        <f>SUM('დამტკ. საკუთ.'!D464,'ცვლილ. საკუთ.'!E464)</f>
        <v>0</v>
      </c>
      <c r="E476" s="10">
        <f>SUM('დამტკ. საკუთ.'!E476,'ცვლილ. საკუთ.'!F476)</f>
        <v>0</v>
      </c>
      <c r="F476" s="10">
        <f>SUM('დამტკ. საკუთ.'!F476,'ცვლილ. საკუთ.'!G476)</f>
        <v>0</v>
      </c>
      <c r="G476" s="10">
        <f>SUM('დამტკ. საკუთ.'!G476,'ცვლილ. საკუთ.'!H476)</f>
        <v>0</v>
      </c>
      <c r="H476" s="10">
        <f>SUM('დამტკ. საკუთ.'!H476,'ცვლილ. საკუთ.'!I476)</f>
        <v>0</v>
      </c>
      <c r="I476" s="10">
        <f t="shared" si="103"/>
        <v>0</v>
      </c>
      <c r="J476" s="10">
        <f t="shared" si="104"/>
        <v>0</v>
      </c>
      <c r="K476" s="10">
        <v>0</v>
      </c>
    </row>
    <row r="477" spans="1:11" x14ac:dyDescent="0.25">
      <c r="A477" t="str">
        <f t="shared" si="102"/>
        <v>b</v>
      </c>
      <c r="B477" s="8"/>
      <c r="C477" s="9" t="s">
        <v>15</v>
      </c>
      <c r="D477" s="10">
        <f>SUM('დამტკ. საკუთ.'!D465,'ცვლილ. საკუთ.'!E465)</f>
        <v>0</v>
      </c>
      <c r="E477" s="10">
        <f>SUM('დამტკ. საკუთ.'!E477,'ცვლილ. საკუთ.'!F477)</f>
        <v>0</v>
      </c>
      <c r="F477" s="10">
        <f>SUM('დამტკ. საკუთ.'!F477,'ცვლილ. საკუთ.'!G477)</f>
        <v>0</v>
      </c>
      <c r="G477" s="10">
        <f>SUM('დამტკ. საკუთ.'!G477,'ცვლილ. საკუთ.'!H477)</f>
        <v>0</v>
      </c>
      <c r="H477" s="10">
        <f>SUM('დამტკ. საკუთ.'!H477,'ცვლილ. საკუთ.'!I477)</f>
        <v>0</v>
      </c>
      <c r="I477" s="10">
        <f t="shared" si="103"/>
        <v>0</v>
      </c>
      <c r="J477" s="10">
        <f t="shared" si="104"/>
        <v>0</v>
      </c>
      <c r="K477" s="10">
        <v>0</v>
      </c>
    </row>
    <row r="478" spans="1:11" x14ac:dyDescent="0.25">
      <c r="A478" t="str">
        <f t="shared" si="102"/>
        <v>b</v>
      </c>
      <c r="B478" s="8"/>
      <c r="C478" s="9" t="s">
        <v>16</v>
      </c>
      <c r="D478" s="10">
        <f>SUM('დამტკ. საკუთ.'!D466,'ცვლილ. საკუთ.'!E466)</f>
        <v>0</v>
      </c>
      <c r="E478" s="10">
        <f>SUM('დამტკ. საკუთ.'!E478,'ცვლილ. საკუთ.'!F478)</f>
        <v>0</v>
      </c>
      <c r="F478" s="10">
        <f>SUM('დამტკ. საკუთ.'!F478,'ცვლილ. საკუთ.'!G478)</f>
        <v>0</v>
      </c>
      <c r="G478" s="10">
        <f>SUM('დამტკ. საკუთ.'!G478,'ცვლილ. საკუთ.'!H478)</f>
        <v>0</v>
      </c>
      <c r="H478" s="10">
        <f>SUM('დამტკ. საკუთ.'!H478,'ცვლილ. საკუთ.'!I478)</f>
        <v>0</v>
      </c>
      <c r="I478" s="10">
        <f t="shared" si="103"/>
        <v>0</v>
      </c>
      <c r="J478" s="10">
        <f t="shared" si="104"/>
        <v>0</v>
      </c>
      <c r="K478" s="10">
        <v>0</v>
      </c>
    </row>
    <row r="479" spans="1:11" x14ac:dyDescent="0.25">
      <c r="A479" t="str">
        <f t="shared" si="102"/>
        <v>b</v>
      </c>
      <c r="B479" s="8"/>
      <c r="C479" s="9" t="s">
        <v>17</v>
      </c>
      <c r="D479" s="10">
        <f>SUM('დამტკ. საკუთ.'!D467,'ცვლილ. საკუთ.'!E467)</f>
        <v>0</v>
      </c>
      <c r="E479" s="10">
        <f>SUM('დამტკ. საკუთ.'!E479,'ცვლილ. საკუთ.'!F479)</f>
        <v>0</v>
      </c>
      <c r="F479" s="10">
        <f>SUM('დამტკ. საკუთ.'!F479,'ცვლილ. საკუთ.'!G479)</f>
        <v>0</v>
      </c>
      <c r="G479" s="10">
        <f>SUM('დამტკ. საკუთ.'!G479,'ცვლილ. საკუთ.'!H479)</f>
        <v>0</v>
      </c>
      <c r="H479" s="10">
        <f>SUM('დამტკ. საკუთ.'!H479,'ცვლილ. საკუთ.'!I479)</f>
        <v>0</v>
      </c>
      <c r="I479" s="10">
        <f t="shared" si="103"/>
        <v>0</v>
      </c>
      <c r="J479" s="10">
        <f t="shared" si="104"/>
        <v>0</v>
      </c>
      <c r="K479" s="10">
        <v>0</v>
      </c>
    </row>
    <row r="480" spans="1:11" x14ac:dyDescent="0.25">
      <c r="A480" t="str">
        <f t="shared" si="102"/>
        <v>b</v>
      </c>
      <c r="B480" s="5"/>
      <c r="C480" s="6" t="s">
        <v>18</v>
      </c>
      <c r="D480" s="7">
        <f>SUM('დამტკ. საკუთ.'!D468,'ცვლილ. საკუთ.'!E468)</f>
        <v>0</v>
      </c>
      <c r="E480" s="7">
        <f>SUM('დამტკ. საკუთ.'!E480,'ცვლილ. საკუთ.'!F480)</f>
        <v>0</v>
      </c>
      <c r="F480" s="7">
        <f>SUM('დამტკ. საკუთ.'!F480,'ცვლილ. საკუთ.'!G480)</f>
        <v>0</v>
      </c>
      <c r="G480" s="7">
        <f>SUM('დამტკ. საკუთ.'!G480,'ცვლილ. საკუთ.'!H480)</f>
        <v>0</v>
      </c>
      <c r="H480" s="7">
        <f>SUM('დამტკ. საკუთ.'!H480,'ცვლილ. საკუთ.'!I480)</f>
        <v>0</v>
      </c>
      <c r="I480" s="7">
        <f t="shared" si="103"/>
        <v>0</v>
      </c>
      <c r="J480" s="7">
        <f t="shared" si="104"/>
        <v>0</v>
      </c>
      <c r="K480" s="7">
        <v>0</v>
      </c>
    </row>
    <row r="481" spans="1:11" x14ac:dyDescent="0.25">
      <c r="A481" t="str">
        <f t="shared" si="102"/>
        <v>b</v>
      </c>
      <c r="B481" s="5"/>
      <c r="C481" s="6" t="s">
        <v>19</v>
      </c>
      <c r="D481" s="7">
        <f>SUM('დამტკ. საკუთ.'!D469,'ცვლილ. საკუთ.'!E469)</f>
        <v>0</v>
      </c>
      <c r="E481" s="7">
        <f>SUM('დამტკ. საკუთ.'!E481,'ცვლილ. საკუთ.'!F481)</f>
        <v>0</v>
      </c>
      <c r="F481" s="7">
        <f>SUM('დამტკ. საკუთ.'!F481,'ცვლილ. საკუთ.'!G481)</f>
        <v>0</v>
      </c>
      <c r="G481" s="7">
        <f>SUM('დამტკ. საკუთ.'!G481,'ცვლილ. საკუთ.'!H481)</f>
        <v>0</v>
      </c>
      <c r="H481" s="7">
        <f>SUM('დამტკ. საკუთ.'!H481,'ცვლილ. საკუთ.'!I481)</f>
        <v>0</v>
      </c>
      <c r="I481" s="7">
        <f t="shared" si="103"/>
        <v>0</v>
      </c>
      <c r="J481" s="7">
        <f t="shared" si="104"/>
        <v>0</v>
      </c>
      <c r="K481" s="7">
        <v>0</v>
      </c>
    </row>
    <row r="482" spans="1:11" ht="15.75" thickBot="1" x14ac:dyDescent="0.3">
      <c r="A482" t="str">
        <f t="shared" si="102"/>
        <v>b</v>
      </c>
      <c r="B482" s="11"/>
      <c r="C482" s="12" t="s">
        <v>20</v>
      </c>
      <c r="D482" s="13">
        <f>SUM('დამტკ. საკუთ.'!D470,'ცვლილ. საკუთ.'!E470)</f>
        <v>0</v>
      </c>
      <c r="E482" s="13">
        <f>SUM('დამტკ. საკუთ.'!E482,'ცვლილ. საკუთ.'!F482)</f>
        <v>0</v>
      </c>
      <c r="F482" s="13">
        <f>SUM('დამტკ. საკუთ.'!F482,'ცვლილ. საკუთ.'!G482)</f>
        <v>0</v>
      </c>
      <c r="G482" s="13">
        <f>SUM('დამტკ. საკუთ.'!G482,'ცვლილ. საკუთ.'!H482)</f>
        <v>0</v>
      </c>
      <c r="H482" s="13">
        <f>SUM('დამტკ. საკუთ.'!H482,'ცვლილ. საკუთ.'!I482)</f>
        <v>0</v>
      </c>
      <c r="I482" s="13">
        <f t="shared" si="103"/>
        <v>0</v>
      </c>
      <c r="J482" s="13">
        <f t="shared" si="104"/>
        <v>0</v>
      </c>
      <c r="K482" s="13">
        <v>0</v>
      </c>
    </row>
    <row r="483" spans="1:11" ht="16.5" thickTop="1" thickBot="1" x14ac:dyDescent="0.3">
      <c r="A483" t="str">
        <f t="shared" ref="A483:A506" si="107">IF(OR(D483&lt;&gt;0,E483&lt;&gt;0,F483&lt;&gt;0,G483&lt;&gt;0,H483&lt;&gt;0,),"a","b")</f>
        <v>b</v>
      </c>
      <c r="B483" s="16" t="s">
        <v>239</v>
      </c>
      <c r="C483" s="4" t="s">
        <v>244</v>
      </c>
      <c r="D483" s="4">
        <f>SUM('დამტკ. საკუთ.'!D435,'ცვლილ. საკუთ.'!E435)</f>
        <v>0</v>
      </c>
      <c r="E483" s="4">
        <f>SUM('დამტკ. საკუთ.'!E483,'ცვლილ. საკუთ.'!F483)</f>
        <v>0</v>
      </c>
      <c r="F483" s="4">
        <f>SUM('დამტკ. საკუთ.'!F483,'ცვლილ. საკუთ.'!G483)</f>
        <v>0</v>
      </c>
      <c r="G483" s="4">
        <f>SUM('დამტკ. საკუთ.'!G483,'ცვლილ. საკუთ.'!H483)</f>
        <v>0</v>
      </c>
      <c r="H483" s="4">
        <f>SUM('დამტკ. საკუთ.'!H483,'ცვლილ. საკუთ.'!I483)</f>
        <v>0</v>
      </c>
      <c r="I483" s="4">
        <f t="shared" ref="I483:I506" si="108">SUM(E483,F483)</f>
        <v>0</v>
      </c>
      <c r="J483" s="4">
        <f t="shared" ref="J483:J506" si="109">SUM(E483,F483,G483)</f>
        <v>0</v>
      </c>
      <c r="K483" s="4">
        <f t="shared" ref="K483" si="110">SUM(K484,K492,K493,K494)</f>
        <v>0</v>
      </c>
    </row>
    <row r="484" spans="1:11" ht="15.75" thickTop="1" x14ac:dyDescent="0.25">
      <c r="A484" t="str">
        <f t="shared" si="107"/>
        <v>b</v>
      </c>
      <c r="B484" s="5"/>
      <c r="C484" s="6" t="s">
        <v>10</v>
      </c>
      <c r="D484" s="7">
        <f>SUM('დამტკ. საკუთ.'!D436,'ცვლილ. საკუთ.'!E436)</f>
        <v>0</v>
      </c>
      <c r="E484" s="7">
        <f>SUM('დამტკ. საკუთ.'!E484,'ცვლილ. საკუთ.'!F484)</f>
        <v>0</v>
      </c>
      <c r="F484" s="7">
        <f>SUM('დამტკ. საკუთ.'!F484,'ცვლილ. საკუთ.'!G484)</f>
        <v>0</v>
      </c>
      <c r="G484" s="7">
        <f>SUM('დამტკ. საკუთ.'!G484,'ცვლილ. საკუთ.'!H484)</f>
        <v>0</v>
      </c>
      <c r="H484" s="7">
        <f>SUM('დამტკ. საკუთ.'!H484,'ცვლილ. საკუთ.'!I484)</f>
        <v>0</v>
      </c>
      <c r="I484" s="7">
        <f t="shared" si="108"/>
        <v>0</v>
      </c>
      <c r="J484" s="7">
        <f t="shared" si="109"/>
        <v>0</v>
      </c>
      <c r="K484" s="7">
        <f t="shared" ref="K484" si="111">SUM(K485:K491)</f>
        <v>0</v>
      </c>
    </row>
    <row r="485" spans="1:11" x14ac:dyDescent="0.25">
      <c r="A485" t="str">
        <f t="shared" si="107"/>
        <v>b</v>
      </c>
      <c r="B485" s="8"/>
      <c r="C485" s="9" t="s">
        <v>11</v>
      </c>
      <c r="D485" s="10">
        <f>SUM('დამტკ. საკუთ.'!D437,'ცვლილ. საკუთ.'!E437)</f>
        <v>0</v>
      </c>
      <c r="E485" s="10">
        <f>SUM('დამტკ. საკუთ.'!E485,'ცვლილ. საკუთ.'!F485)</f>
        <v>0</v>
      </c>
      <c r="F485" s="10">
        <f>SUM('დამტკ. საკუთ.'!F485,'ცვლილ. საკუთ.'!G485)</f>
        <v>0</v>
      </c>
      <c r="G485" s="10">
        <f>SUM('დამტკ. საკუთ.'!G485,'ცვლილ. საკუთ.'!H485)</f>
        <v>0</v>
      </c>
      <c r="H485" s="10">
        <f>SUM('დამტკ. საკუთ.'!H485,'ცვლილ. საკუთ.'!I485)</f>
        <v>0</v>
      </c>
      <c r="I485" s="10">
        <f t="shared" si="108"/>
        <v>0</v>
      </c>
      <c r="J485" s="10">
        <f t="shared" si="109"/>
        <v>0</v>
      </c>
      <c r="K485" s="10">
        <v>0</v>
      </c>
    </row>
    <row r="486" spans="1:11" x14ac:dyDescent="0.25">
      <c r="A486" t="str">
        <f t="shared" si="107"/>
        <v>b</v>
      </c>
      <c r="B486" s="8"/>
      <c r="C486" s="9" t="s">
        <v>12</v>
      </c>
      <c r="D486" s="10">
        <f>SUM('დამტკ. საკუთ.'!D438,'ცვლილ. საკუთ.'!E438)</f>
        <v>0</v>
      </c>
      <c r="E486" s="10">
        <f>SUM('დამტკ. საკუთ.'!E486,'ცვლილ. საკუთ.'!F486)</f>
        <v>0</v>
      </c>
      <c r="F486" s="10">
        <f>SUM('დამტკ. საკუთ.'!F486,'ცვლილ. საკუთ.'!G486)</f>
        <v>0</v>
      </c>
      <c r="G486" s="10">
        <f>SUM('დამტკ. საკუთ.'!G486,'ცვლილ. საკუთ.'!H486)</f>
        <v>0</v>
      </c>
      <c r="H486" s="10">
        <f>SUM('დამტკ. საკუთ.'!H486,'ცვლილ. საკუთ.'!I486)</f>
        <v>0</v>
      </c>
      <c r="I486" s="10">
        <f t="shared" si="108"/>
        <v>0</v>
      </c>
      <c r="J486" s="10">
        <f t="shared" si="109"/>
        <v>0</v>
      </c>
      <c r="K486" s="10">
        <v>0</v>
      </c>
    </row>
    <row r="487" spans="1:11" x14ac:dyDescent="0.25">
      <c r="A487" t="str">
        <f t="shared" si="107"/>
        <v>b</v>
      </c>
      <c r="B487" s="8"/>
      <c r="C487" s="9" t="s">
        <v>13</v>
      </c>
      <c r="D487" s="10">
        <f>SUM('დამტკ. საკუთ.'!D439,'ცვლილ. საკუთ.'!E439)</f>
        <v>0</v>
      </c>
      <c r="E487" s="10">
        <f>SUM('დამტკ. საკუთ.'!E487,'ცვლილ. საკუთ.'!F487)</f>
        <v>0</v>
      </c>
      <c r="F487" s="10">
        <f>SUM('დამტკ. საკუთ.'!F487,'ცვლილ. საკუთ.'!G487)</f>
        <v>0</v>
      </c>
      <c r="G487" s="10">
        <f>SUM('დამტკ. საკუთ.'!G487,'ცვლილ. საკუთ.'!H487)</f>
        <v>0</v>
      </c>
      <c r="H487" s="10">
        <f>SUM('დამტკ. საკუთ.'!H487,'ცვლილ. საკუთ.'!I487)</f>
        <v>0</v>
      </c>
      <c r="I487" s="10">
        <f t="shared" si="108"/>
        <v>0</v>
      </c>
      <c r="J487" s="10">
        <f t="shared" si="109"/>
        <v>0</v>
      </c>
      <c r="K487" s="10">
        <v>0</v>
      </c>
    </row>
    <row r="488" spans="1:11" x14ac:dyDescent="0.25">
      <c r="A488" t="str">
        <f t="shared" si="107"/>
        <v>b</v>
      </c>
      <c r="B488" s="8"/>
      <c r="C488" s="9" t="s">
        <v>14</v>
      </c>
      <c r="D488" s="10">
        <f>SUM('დამტკ. საკუთ.'!D440,'ცვლილ. საკუთ.'!E440)</f>
        <v>0</v>
      </c>
      <c r="E488" s="10">
        <f>SUM('დამტკ. საკუთ.'!E488,'ცვლილ. საკუთ.'!F488)</f>
        <v>0</v>
      </c>
      <c r="F488" s="10">
        <f>SUM('დამტკ. საკუთ.'!F488,'ცვლილ. საკუთ.'!G488)</f>
        <v>0</v>
      </c>
      <c r="G488" s="10">
        <f>SUM('დამტკ. საკუთ.'!G488,'ცვლილ. საკუთ.'!H488)</f>
        <v>0</v>
      </c>
      <c r="H488" s="10">
        <f>SUM('დამტკ. საკუთ.'!H488,'ცვლილ. საკუთ.'!I488)</f>
        <v>0</v>
      </c>
      <c r="I488" s="10">
        <f t="shared" si="108"/>
        <v>0</v>
      </c>
      <c r="J488" s="10">
        <f t="shared" si="109"/>
        <v>0</v>
      </c>
      <c r="K488" s="10">
        <v>0</v>
      </c>
    </row>
    <row r="489" spans="1:11" x14ac:dyDescent="0.25">
      <c r="A489" t="str">
        <f t="shared" si="107"/>
        <v>b</v>
      </c>
      <c r="B489" s="8"/>
      <c r="C489" s="9" t="s">
        <v>15</v>
      </c>
      <c r="D489" s="10">
        <f>SUM('დამტკ. საკუთ.'!D441,'ცვლილ. საკუთ.'!E441)</f>
        <v>0</v>
      </c>
      <c r="E489" s="10">
        <f>SUM('დამტკ. საკუთ.'!E489,'ცვლილ. საკუთ.'!F489)</f>
        <v>0</v>
      </c>
      <c r="F489" s="10">
        <f>SUM('დამტკ. საკუთ.'!F489,'ცვლილ. საკუთ.'!G489)</f>
        <v>0</v>
      </c>
      <c r="G489" s="10">
        <f>SUM('დამტკ. საკუთ.'!G489,'ცვლილ. საკუთ.'!H489)</f>
        <v>0</v>
      </c>
      <c r="H489" s="10">
        <f>SUM('დამტკ. საკუთ.'!H489,'ცვლილ. საკუთ.'!I489)</f>
        <v>0</v>
      </c>
      <c r="I489" s="10">
        <f t="shared" si="108"/>
        <v>0</v>
      </c>
      <c r="J489" s="10">
        <f t="shared" si="109"/>
        <v>0</v>
      </c>
      <c r="K489" s="10">
        <v>0</v>
      </c>
    </row>
    <row r="490" spans="1:11" x14ac:dyDescent="0.25">
      <c r="A490" t="str">
        <f t="shared" si="107"/>
        <v>b</v>
      </c>
      <c r="B490" s="8"/>
      <c r="C490" s="9" t="s">
        <v>16</v>
      </c>
      <c r="D490" s="10">
        <f>SUM('დამტკ. საკუთ.'!D442,'ცვლილ. საკუთ.'!E442)</f>
        <v>0</v>
      </c>
      <c r="E490" s="10">
        <f>SUM('დამტკ. საკუთ.'!E490,'ცვლილ. საკუთ.'!F490)</f>
        <v>0</v>
      </c>
      <c r="F490" s="10">
        <f>SUM('დამტკ. საკუთ.'!F490,'ცვლილ. საკუთ.'!G490)</f>
        <v>0</v>
      </c>
      <c r="G490" s="10">
        <f>SUM('დამტკ. საკუთ.'!G490,'ცვლილ. საკუთ.'!H490)</f>
        <v>0</v>
      </c>
      <c r="H490" s="10">
        <f>SUM('დამტკ. საკუთ.'!H490,'ცვლილ. საკუთ.'!I490)</f>
        <v>0</v>
      </c>
      <c r="I490" s="10">
        <f t="shared" si="108"/>
        <v>0</v>
      </c>
      <c r="J490" s="10">
        <f t="shared" si="109"/>
        <v>0</v>
      </c>
      <c r="K490" s="10">
        <v>0</v>
      </c>
    </row>
    <row r="491" spans="1:11" x14ac:dyDescent="0.25">
      <c r="A491" t="str">
        <f t="shared" si="107"/>
        <v>b</v>
      </c>
      <c r="B491" s="8"/>
      <c r="C491" s="9" t="s">
        <v>17</v>
      </c>
      <c r="D491" s="10">
        <f>SUM('დამტკ. საკუთ.'!D443,'ცვლილ. საკუთ.'!E443)</f>
        <v>0</v>
      </c>
      <c r="E491" s="10">
        <f>SUM('დამტკ. საკუთ.'!E491,'ცვლილ. საკუთ.'!F491)</f>
        <v>0</v>
      </c>
      <c r="F491" s="10">
        <f>SUM('დამტკ. საკუთ.'!F491,'ცვლილ. საკუთ.'!G491)</f>
        <v>0</v>
      </c>
      <c r="G491" s="10">
        <f>SUM('დამტკ. საკუთ.'!G491,'ცვლილ. საკუთ.'!H491)</f>
        <v>0</v>
      </c>
      <c r="H491" s="10">
        <f>SUM('დამტკ. საკუთ.'!H491,'ცვლილ. საკუთ.'!I491)</f>
        <v>0</v>
      </c>
      <c r="I491" s="10">
        <f t="shared" si="108"/>
        <v>0</v>
      </c>
      <c r="J491" s="10">
        <f t="shared" si="109"/>
        <v>0</v>
      </c>
      <c r="K491" s="10">
        <v>0</v>
      </c>
    </row>
    <row r="492" spans="1:11" x14ac:dyDescent="0.25">
      <c r="A492" t="str">
        <f t="shared" si="107"/>
        <v>b</v>
      </c>
      <c r="B492" s="5"/>
      <c r="C492" s="6" t="s">
        <v>18</v>
      </c>
      <c r="D492" s="7">
        <f>SUM('დამტკ. საკუთ.'!D444,'ცვლილ. საკუთ.'!E444)</f>
        <v>0</v>
      </c>
      <c r="E492" s="7">
        <f>SUM('დამტკ. საკუთ.'!E492,'ცვლილ. საკუთ.'!F492)</f>
        <v>0</v>
      </c>
      <c r="F492" s="7">
        <f>SUM('დამტკ. საკუთ.'!F492,'ცვლილ. საკუთ.'!G492)</f>
        <v>0</v>
      </c>
      <c r="G492" s="7">
        <f>SUM('დამტკ. საკუთ.'!G492,'ცვლილ. საკუთ.'!H492)</f>
        <v>0</v>
      </c>
      <c r="H492" s="7">
        <f>SUM('დამტკ. საკუთ.'!H492,'ცვლილ. საკუთ.'!I492)</f>
        <v>0</v>
      </c>
      <c r="I492" s="7">
        <f t="shared" si="108"/>
        <v>0</v>
      </c>
      <c r="J492" s="7">
        <f t="shared" si="109"/>
        <v>0</v>
      </c>
      <c r="K492" s="7">
        <v>0</v>
      </c>
    </row>
    <row r="493" spans="1:11" x14ac:dyDescent="0.25">
      <c r="A493" t="str">
        <f t="shared" si="107"/>
        <v>b</v>
      </c>
      <c r="B493" s="5"/>
      <c r="C493" s="6" t="s">
        <v>19</v>
      </c>
      <c r="D493" s="7">
        <f>SUM('დამტკ. საკუთ.'!D445,'ცვლილ. საკუთ.'!E445)</f>
        <v>0</v>
      </c>
      <c r="E493" s="7">
        <f>SUM('დამტკ. საკუთ.'!E493,'ცვლილ. საკუთ.'!F493)</f>
        <v>0</v>
      </c>
      <c r="F493" s="7">
        <f>SUM('დამტკ. საკუთ.'!F493,'ცვლილ. საკუთ.'!G493)</f>
        <v>0</v>
      </c>
      <c r="G493" s="7">
        <f>SUM('დამტკ. საკუთ.'!G493,'ცვლილ. საკუთ.'!H493)</f>
        <v>0</v>
      </c>
      <c r="H493" s="7">
        <f>SUM('დამტკ. საკუთ.'!H493,'ცვლილ. საკუთ.'!I493)</f>
        <v>0</v>
      </c>
      <c r="I493" s="7">
        <f t="shared" si="108"/>
        <v>0</v>
      </c>
      <c r="J493" s="7">
        <f t="shared" si="109"/>
        <v>0</v>
      </c>
      <c r="K493" s="7">
        <v>0</v>
      </c>
    </row>
    <row r="494" spans="1:11" ht="15.75" thickBot="1" x14ac:dyDescent="0.3">
      <c r="A494" t="str">
        <f t="shared" si="107"/>
        <v>b</v>
      </c>
      <c r="B494" s="11"/>
      <c r="C494" s="12" t="s">
        <v>20</v>
      </c>
      <c r="D494" s="13">
        <f>SUM('დამტკ. საკუთ.'!D446,'ცვლილ. საკუთ.'!E446)</f>
        <v>0</v>
      </c>
      <c r="E494" s="13">
        <f>SUM('დამტკ. საკუთ.'!E494,'ცვლილ. საკუთ.'!F494)</f>
        <v>0</v>
      </c>
      <c r="F494" s="13">
        <f>SUM('დამტკ. საკუთ.'!F494,'ცვლილ. საკუთ.'!G494)</f>
        <v>0</v>
      </c>
      <c r="G494" s="13">
        <f>SUM('დამტკ. საკუთ.'!G494,'ცვლილ. საკუთ.'!H494)</f>
        <v>0</v>
      </c>
      <c r="H494" s="13">
        <f>SUM('დამტკ. საკუთ.'!H494,'ცვლილ. საკუთ.'!I494)</f>
        <v>0</v>
      </c>
      <c r="I494" s="13">
        <f t="shared" si="108"/>
        <v>0</v>
      </c>
      <c r="J494" s="13">
        <f t="shared" si="109"/>
        <v>0</v>
      </c>
      <c r="K494" s="13">
        <v>0</v>
      </c>
    </row>
    <row r="495" spans="1:11" ht="31.5" thickTop="1" thickBot="1" x14ac:dyDescent="0.3">
      <c r="A495" t="str">
        <f t="shared" si="107"/>
        <v>b</v>
      </c>
      <c r="B495" s="16" t="s">
        <v>240</v>
      </c>
      <c r="C495" s="4" t="s">
        <v>243</v>
      </c>
      <c r="D495" s="4">
        <f>SUM('დამტკ. საკუთ.'!D447,'ცვლილ. საკუთ.'!E447)</f>
        <v>0</v>
      </c>
      <c r="E495" s="4">
        <f>SUM('დამტკ. საკუთ.'!E495,'ცვლილ. საკუთ.'!F495)</f>
        <v>0</v>
      </c>
      <c r="F495" s="4">
        <f>SUM('დამტკ. საკუთ.'!F495,'ცვლილ. საკუთ.'!G495)</f>
        <v>0</v>
      </c>
      <c r="G495" s="4">
        <f>SUM('დამტკ. საკუთ.'!G495,'ცვლილ. საკუთ.'!H495)</f>
        <v>0</v>
      </c>
      <c r="H495" s="4">
        <f>SUM('დამტკ. საკუთ.'!H495,'ცვლილ. საკუთ.'!I495)</f>
        <v>0</v>
      </c>
      <c r="I495" s="4">
        <f t="shared" si="108"/>
        <v>0</v>
      </c>
      <c r="J495" s="4">
        <f t="shared" si="109"/>
        <v>0</v>
      </c>
      <c r="K495" s="4">
        <f t="shared" ref="K495" si="112">SUM(K496,K504,K505,K506)</f>
        <v>0</v>
      </c>
    </row>
    <row r="496" spans="1:11" ht="15.75" thickTop="1" x14ac:dyDescent="0.25">
      <c r="A496" t="str">
        <f t="shared" si="107"/>
        <v>b</v>
      </c>
      <c r="B496" s="5"/>
      <c r="C496" s="6" t="s">
        <v>10</v>
      </c>
      <c r="D496" s="7">
        <f>SUM('დამტკ. საკუთ.'!D448,'ცვლილ. საკუთ.'!E448)</f>
        <v>0</v>
      </c>
      <c r="E496" s="7">
        <f>SUM('დამტკ. საკუთ.'!E496,'ცვლილ. საკუთ.'!F496)</f>
        <v>0</v>
      </c>
      <c r="F496" s="7">
        <f>SUM('დამტკ. საკუთ.'!F496,'ცვლილ. საკუთ.'!G496)</f>
        <v>0</v>
      </c>
      <c r="G496" s="7">
        <f>SUM('დამტკ. საკუთ.'!G496,'ცვლილ. საკუთ.'!H496)</f>
        <v>0</v>
      </c>
      <c r="H496" s="7">
        <f>SUM('დამტკ. საკუთ.'!H496,'ცვლილ. საკუთ.'!I496)</f>
        <v>0</v>
      </c>
      <c r="I496" s="7">
        <f t="shared" si="108"/>
        <v>0</v>
      </c>
      <c r="J496" s="7">
        <f t="shared" si="109"/>
        <v>0</v>
      </c>
      <c r="K496" s="7">
        <f t="shared" ref="K496" si="113">SUM(K497:K503)</f>
        <v>0</v>
      </c>
    </row>
    <row r="497" spans="1:11" x14ac:dyDescent="0.25">
      <c r="A497" t="str">
        <f t="shared" si="107"/>
        <v>b</v>
      </c>
      <c r="B497" s="8"/>
      <c r="C497" s="9" t="s">
        <v>11</v>
      </c>
      <c r="D497" s="10">
        <f>SUM('დამტკ. საკუთ.'!D449,'ცვლილ. საკუთ.'!E449)</f>
        <v>0</v>
      </c>
      <c r="E497" s="10">
        <f>SUM('დამტკ. საკუთ.'!E497,'ცვლილ. საკუთ.'!F497)</f>
        <v>0</v>
      </c>
      <c r="F497" s="10">
        <f>SUM('დამტკ. საკუთ.'!F497,'ცვლილ. საკუთ.'!G497)</f>
        <v>0</v>
      </c>
      <c r="G497" s="10">
        <f>SUM('დამტკ. საკუთ.'!G497,'ცვლილ. საკუთ.'!H497)</f>
        <v>0</v>
      </c>
      <c r="H497" s="10">
        <f>SUM('დამტკ. საკუთ.'!H497,'ცვლილ. საკუთ.'!I497)</f>
        <v>0</v>
      </c>
      <c r="I497" s="10">
        <f t="shared" si="108"/>
        <v>0</v>
      </c>
      <c r="J497" s="10">
        <f t="shared" si="109"/>
        <v>0</v>
      </c>
      <c r="K497" s="10">
        <v>0</v>
      </c>
    </row>
    <row r="498" spans="1:11" x14ac:dyDescent="0.25">
      <c r="A498" t="str">
        <f t="shared" si="107"/>
        <v>b</v>
      </c>
      <c r="B498" s="8"/>
      <c r="C498" s="9" t="s">
        <v>12</v>
      </c>
      <c r="D498" s="10">
        <f>SUM('დამტკ. საკუთ.'!D450,'ცვლილ. საკუთ.'!E450)</f>
        <v>0</v>
      </c>
      <c r="E498" s="10">
        <f>SUM('დამტკ. საკუთ.'!E498,'ცვლილ. საკუთ.'!F498)</f>
        <v>0</v>
      </c>
      <c r="F498" s="10">
        <f>SUM('დამტკ. საკუთ.'!F498,'ცვლილ. საკუთ.'!G498)</f>
        <v>0</v>
      </c>
      <c r="G498" s="10">
        <f>SUM('დამტკ. საკუთ.'!G498,'ცვლილ. საკუთ.'!H498)</f>
        <v>0</v>
      </c>
      <c r="H498" s="10">
        <f>SUM('დამტკ. საკუთ.'!H498,'ცვლილ. საკუთ.'!I498)</f>
        <v>0</v>
      </c>
      <c r="I498" s="10">
        <f t="shared" si="108"/>
        <v>0</v>
      </c>
      <c r="J498" s="10">
        <f t="shared" si="109"/>
        <v>0</v>
      </c>
      <c r="K498" s="10">
        <v>0</v>
      </c>
    </row>
    <row r="499" spans="1:11" x14ac:dyDescent="0.25">
      <c r="A499" t="str">
        <f t="shared" si="107"/>
        <v>b</v>
      </c>
      <c r="B499" s="8"/>
      <c r="C499" s="9" t="s">
        <v>13</v>
      </c>
      <c r="D499" s="10">
        <f>SUM('დამტკ. საკუთ.'!D451,'ცვლილ. საკუთ.'!E451)</f>
        <v>0</v>
      </c>
      <c r="E499" s="10">
        <f>SUM('დამტკ. საკუთ.'!E499,'ცვლილ. საკუთ.'!F499)</f>
        <v>0</v>
      </c>
      <c r="F499" s="10">
        <f>SUM('დამტკ. საკუთ.'!F499,'ცვლილ. საკუთ.'!G499)</f>
        <v>0</v>
      </c>
      <c r="G499" s="10">
        <f>SUM('დამტკ. საკუთ.'!G499,'ცვლილ. საკუთ.'!H499)</f>
        <v>0</v>
      </c>
      <c r="H499" s="10">
        <f>SUM('დამტკ. საკუთ.'!H499,'ცვლილ. საკუთ.'!I499)</f>
        <v>0</v>
      </c>
      <c r="I499" s="10">
        <f t="shared" si="108"/>
        <v>0</v>
      </c>
      <c r="J499" s="10">
        <f t="shared" si="109"/>
        <v>0</v>
      </c>
      <c r="K499" s="10">
        <v>0</v>
      </c>
    </row>
    <row r="500" spans="1:11" x14ac:dyDescent="0.25">
      <c r="A500" t="str">
        <f t="shared" si="107"/>
        <v>b</v>
      </c>
      <c r="B500" s="8"/>
      <c r="C500" s="9" t="s">
        <v>14</v>
      </c>
      <c r="D500" s="10">
        <f>SUM('დამტკ. საკუთ.'!D452,'ცვლილ. საკუთ.'!E452)</f>
        <v>0</v>
      </c>
      <c r="E500" s="10">
        <f>SUM('დამტკ. საკუთ.'!E500,'ცვლილ. საკუთ.'!F500)</f>
        <v>0</v>
      </c>
      <c r="F500" s="10">
        <f>SUM('დამტკ. საკუთ.'!F500,'ცვლილ. საკუთ.'!G500)</f>
        <v>0</v>
      </c>
      <c r="G500" s="10">
        <f>SUM('დამტკ. საკუთ.'!G500,'ცვლილ. საკუთ.'!H500)</f>
        <v>0</v>
      </c>
      <c r="H500" s="10">
        <f>SUM('დამტკ. საკუთ.'!H500,'ცვლილ. საკუთ.'!I500)</f>
        <v>0</v>
      </c>
      <c r="I500" s="10">
        <f t="shared" si="108"/>
        <v>0</v>
      </c>
      <c r="J500" s="10">
        <f t="shared" si="109"/>
        <v>0</v>
      </c>
      <c r="K500" s="10">
        <v>0</v>
      </c>
    </row>
    <row r="501" spans="1:11" x14ac:dyDescent="0.25">
      <c r="A501" t="str">
        <f t="shared" si="107"/>
        <v>b</v>
      </c>
      <c r="B501" s="8"/>
      <c r="C501" s="9" t="s">
        <v>15</v>
      </c>
      <c r="D501" s="10">
        <f>SUM('დამტკ. საკუთ.'!D453,'ცვლილ. საკუთ.'!E453)</f>
        <v>0</v>
      </c>
      <c r="E501" s="10">
        <f>SUM('დამტკ. საკუთ.'!E501,'ცვლილ. საკუთ.'!F501)</f>
        <v>0</v>
      </c>
      <c r="F501" s="10">
        <f>SUM('დამტკ. საკუთ.'!F501,'ცვლილ. საკუთ.'!G501)</f>
        <v>0</v>
      </c>
      <c r="G501" s="10">
        <f>SUM('დამტკ. საკუთ.'!G501,'ცვლილ. საკუთ.'!H501)</f>
        <v>0</v>
      </c>
      <c r="H501" s="10">
        <f>SUM('დამტკ. საკუთ.'!H501,'ცვლილ. საკუთ.'!I501)</f>
        <v>0</v>
      </c>
      <c r="I501" s="10">
        <f t="shared" si="108"/>
        <v>0</v>
      </c>
      <c r="J501" s="10">
        <f t="shared" si="109"/>
        <v>0</v>
      </c>
      <c r="K501" s="10">
        <v>0</v>
      </c>
    </row>
    <row r="502" spans="1:11" x14ac:dyDescent="0.25">
      <c r="A502" t="str">
        <f t="shared" si="107"/>
        <v>b</v>
      </c>
      <c r="B502" s="8"/>
      <c r="C502" s="9" t="s">
        <v>16</v>
      </c>
      <c r="D502" s="10">
        <f>SUM('დამტკ. საკუთ.'!D454,'ცვლილ. საკუთ.'!E454)</f>
        <v>0</v>
      </c>
      <c r="E502" s="10">
        <f>SUM('დამტკ. საკუთ.'!E502,'ცვლილ. საკუთ.'!F502)</f>
        <v>0</v>
      </c>
      <c r="F502" s="10">
        <f>SUM('დამტკ. საკუთ.'!F502,'ცვლილ. საკუთ.'!G502)</f>
        <v>0</v>
      </c>
      <c r="G502" s="10">
        <f>SUM('დამტკ. საკუთ.'!G502,'ცვლილ. საკუთ.'!H502)</f>
        <v>0</v>
      </c>
      <c r="H502" s="10">
        <f>SUM('დამტკ. საკუთ.'!H502,'ცვლილ. საკუთ.'!I502)</f>
        <v>0</v>
      </c>
      <c r="I502" s="10">
        <f t="shared" si="108"/>
        <v>0</v>
      </c>
      <c r="J502" s="10">
        <f t="shared" si="109"/>
        <v>0</v>
      </c>
      <c r="K502" s="10">
        <v>0</v>
      </c>
    </row>
    <row r="503" spans="1:11" x14ac:dyDescent="0.25">
      <c r="A503" t="str">
        <f t="shared" si="107"/>
        <v>b</v>
      </c>
      <c r="B503" s="8"/>
      <c r="C503" s="9" t="s">
        <v>17</v>
      </c>
      <c r="D503" s="10">
        <f>SUM('დამტკ. საკუთ.'!D455,'ცვლილ. საკუთ.'!E455)</f>
        <v>0</v>
      </c>
      <c r="E503" s="10">
        <f>SUM('დამტკ. საკუთ.'!E503,'ცვლილ. საკუთ.'!F503)</f>
        <v>0</v>
      </c>
      <c r="F503" s="10">
        <f>SUM('დამტკ. საკუთ.'!F503,'ცვლილ. საკუთ.'!G503)</f>
        <v>0</v>
      </c>
      <c r="G503" s="10">
        <f>SUM('დამტკ. საკუთ.'!G503,'ცვლილ. საკუთ.'!H503)</f>
        <v>0</v>
      </c>
      <c r="H503" s="10">
        <f>SUM('დამტკ. საკუთ.'!H503,'ცვლილ. საკუთ.'!I503)</f>
        <v>0</v>
      </c>
      <c r="I503" s="10">
        <f t="shared" si="108"/>
        <v>0</v>
      </c>
      <c r="J503" s="10">
        <f t="shared" si="109"/>
        <v>0</v>
      </c>
      <c r="K503" s="10">
        <v>0</v>
      </c>
    </row>
    <row r="504" spans="1:11" x14ac:dyDescent="0.25">
      <c r="A504" t="str">
        <f t="shared" si="107"/>
        <v>b</v>
      </c>
      <c r="B504" s="5"/>
      <c r="C504" s="6" t="s">
        <v>18</v>
      </c>
      <c r="D504" s="7">
        <f>SUM('დამტკ. საკუთ.'!D456,'ცვლილ. საკუთ.'!E456)</f>
        <v>0</v>
      </c>
      <c r="E504" s="7">
        <f>SUM('დამტკ. საკუთ.'!E504,'ცვლილ. საკუთ.'!F504)</f>
        <v>0</v>
      </c>
      <c r="F504" s="7">
        <f>SUM('დამტკ. საკუთ.'!F504,'ცვლილ. საკუთ.'!G504)</f>
        <v>0</v>
      </c>
      <c r="G504" s="7">
        <f>SUM('დამტკ. საკუთ.'!G504,'ცვლილ. საკუთ.'!H504)</f>
        <v>0</v>
      </c>
      <c r="H504" s="7">
        <f>SUM('დამტკ. საკუთ.'!H504,'ცვლილ. საკუთ.'!I504)</f>
        <v>0</v>
      </c>
      <c r="I504" s="7">
        <f t="shared" si="108"/>
        <v>0</v>
      </c>
      <c r="J504" s="7">
        <f t="shared" si="109"/>
        <v>0</v>
      </c>
      <c r="K504" s="7">
        <v>0</v>
      </c>
    </row>
    <row r="505" spans="1:11" x14ac:dyDescent="0.25">
      <c r="A505" t="str">
        <f t="shared" si="107"/>
        <v>b</v>
      </c>
      <c r="B505" s="5"/>
      <c r="C505" s="6" t="s">
        <v>19</v>
      </c>
      <c r="D505" s="7">
        <f>SUM('დამტკ. საკუთ.'!D457,'ცვლილ. საკუთ.'!E457)</f>
        <v>0</v>
      </c>
      <c r="E505" s="7">
        <f>SUM('დამტკ. საკუთ.'!E505,'ცვლილ. საკუთ.'!F505)</f>
        <v>0</v>
      </c>
      <c r="F505" s="7">
        <f>SUM('დამტკ. საკუთ.'!F505,'ცვლილ. საკუთ.'!G505)</f>
        <v>0</v>
      </c>
      <c r="G505" s="7">
        <f>SUM('დამტკ. საკუთ.'!G505,'ცვლილ. საკუთ.'!H505)</f>
        <v>0</v>
      </c>
      <c r="H505" s="7">
        <f>SUM('დამტკ. საკუთ.'!H505,'ცვლილ. საკუთ.'!I505)</f>
        <v>0</v>
      </c>
      <c r="I505" s="7">
        <f t="shared" si="108"/>
        <v>0</v>
      </c>
      <c r="J505" s="7">
        <f t="shared" si="109"/>
        <v>0</v>
      </c>
      <c r="K505" s="7">
        <v>0</v>
      </c>
    </row>
    <row r="506" spans="1:11" ht="15.75" thickBot="1" x14ac:dyDescent="0.3">
      <c r="A506" t="str">
        <f t="shared" si="107"/>
        <v>b</v>
      </c>
      <c r="B506" s="11"/>
      <c r="C506" s="12" t="s">
        <v>20</v>
      </c>
      <c r="D506" s="13">
        <f>SUM('დამტკ. საკუთ.'!D458,'ცვლილ. საკუთ.'!E458)</f>
        <v>0</v>
      </c>
      <c r="E506" s="13">
        <f>SUM('დამტკ. საკუთ.'!E506,'ცვლილ. საკუთ.'!F506)</f>
        <v>0</v>
      </c>
      <c r="F506" s="13">
        <f>SUM('დამტკ. საკუთ.'!F506,'ცვლილ. საკუთ.'!G506)</f>
        <v>0</v>
      </c>
      <c r="G506" s="13">
        <f>SUM('დამტკ. საკუთ.'!G506,'ცვლილ. საკუთ.'!H506)</f>
        <v>0</v>
      </c>
      <c r="H506" s="13">
        <f>SUM('დამტკ. საკუთ.'!H506,'ცვლილ. საკუთ.'!I506)</f>
        <v>0</v>
      </c>
      <c r="I506" s="13">
        <f t="shared" si="108"/>
        <v>0</v>
      </c>
      <c r="J506" s="13">
        <f t="shared" si="109"/>
        <v>0</v>
      </c>
      <c r="K506" s="13">
        <v>0</v>
      </c>
    </row>
    <row r="507" spans="1:11" ht="31.5" thickTop="1" thickBot="1" x14ac:dyDescent="0.3">
      <c r="A507" t="str">
        <f t="shared" si="102"/>
        <v>b</v>
      </c>
      <c r="B507" s="16" t="s">
        <v>241</v>
      </c>
      <c r="C507" s="4" t="s">
        <v>245</v>
      </c>
      <c r="D507" s="4">
        <f>SUM('დამტკ. საკუთ.'!D459,'ცვლილ. საკუთ.'!E459)</f>
        <v>0</v>
      </c>
      <c r="E507" s="4">
        <f>SUM('დამტკ. საკუთ.'!E507,'ცვლილ. საკუთ.'!F507)</f>
        <v>0</v>
      </c>
      <c r="F507" s="4">
        <f>SUM('დამტკ. საკუთ.'!F507,'ცვლილ. საკუთ.'!G507)</f>
        <v>0</v>
      </c>
      <c r="G507" s="4">
        <f>SUM('დამტკ. საკუთ.'!G507,'ცვლილ. საკუთ.'!H507)</f>
        <v>0</v>
      </c>
      <c r="H507" s="4">
        <f>SUM('დამტკ. საკუთ.'!H507,'ცვლილ. საკუთ.'!I507)</f>
        <v>0</v>
      </c>
      <c r="I507" s="4">
        <f t="shared" si="103"/>
        <v>0</v>
      </c>
      <c r="J507" s="4">
        <f t="shared" si="104"/>
        <v>0</v>
      </c>
      <c r="K507" s="4">
        <f t="shared" ref="K507" si="114">SUM(K508,K516,K517,K518)</f>
        <v>0</v>
      </c>
    </row>
    <row r="508" spans="1:11" ht="15.75" thickTop="1" x14ac:dyDescent="0.25">
      <c r="A508" t="str">
        <f t="shared" si="102"/>
        <v>b</v>
      </c>
      <c r="B508" s="5"/>
      <c r="C508" s="6" t="s">
        <v>10</v>
      </c>
      <c r="D508" s="7">
        <f>SUM('დამტკ. საკუთ.'!D460,'ცვლილ. საკუთ.'!E460)</f>
        <v>0</v>
      </c>
      <c r="E508" s="7">
        <f>SUM('დამტკ. საკუთ.'!E508,'ცვლილ. საკუთ.'!F508)</f>
        <v>0</v>
      </c>
      <c r="F508" s="7">
        <f>SUM('დამტკ. საკუთ.'!F508,'ცვლილ. საკუთ.'!G508)</f>
        <v>0</v>
      </c>
      <c r="G508" s="7">
        <f>SUM('დამტკ. საკუთ.'!G508,'ცვლილ. საკუთ.'!H508)</f>
        <v>0</v>
      </c>
      <c r="H508" s="7">
        <f>SUM('დამტკ. საკუთ.'!H508,'ცვლილ. საკუთ.'!I508)</f>
        <v>0</v>
      </c>
      <c r="I508" s="7">
        <f t="shared" si="103"/>
        <v>0</v>
      </c>
      <c r="J508" s="7">
        <f t="shared" si="104"/>
        <v>0</v>
      </c>
      <c r="K508" s="7">
        <f t="shared" ref="K508" si="115">SUM(K509:K515)</f>
        <v>0</v>
      </c>
    </row>
    <row r="509" spans="1:11" x14ac:dyDescent="0.25">
      <c r="A509" t="str">
        <f t="shared" si="102"/>
        <v>b</v>
      </c>
      <c r="B509" s="8"/>
      <c r="C509" s="9" t="s">
        <v>11</v>
      </c>
      <c r="D509" s="10">
        <f>SUM('დამტკ. საკუთ.'!D461,'ცვლილ. საკუთ.'!E461)</f>
        <v>0</v>
      </c>
      <c r="E509" s="10">
        <f>SUM('დამტკ. საკუთ.'!E509,'ცვლილ. საკუთ.'!F509)</f>
        <v>0</v>
      </c>
      <c r="F509" s="10">
        <f>SUM('დამტკ. საკუთ.'!F509,'ცვლილ. საკუთ.'!G509)</f>
        <v>0</v>
      </c>
      <c r="G509" s="10">
        <f>SUM('დამტკ. საკუთ.'!G509,'ცვლილ. საკუთ.'!H509)</f>
        <v>0</v>
      </c>
      <c r="H509" s="10">
        <f>SUM('დამტკ. საკუთ.'!H509,'ცვლილ. საკუთ.'!I509)</f>
        <v>0</v>
      </c>
      <c r="I509" s="10">
        <f t="shared" si="103"/>
        <v>0</v>
      </c>
      <c r="J509" s="10">
        <f t="shared" si="104"/>
        <v>0</v>
      </c>
      <c r="K509" s="10">
        <v>0</v>
      </c>
    </row>
    <row r="510" spans="1:11" x14ac:dyDescent="0.25">
      <c r="A510" t="str">
        <f t="shared" si="102"/>
        <v>b</v>
      </c>
      <c r="B510" s="8"/>
      <c r="C510" s="9" t="s">
        <v>12</v>
      </c>
      <c r="D510" s="10">
        <f>SUM('დამტკ. საკუთ.'!D462,'ცვლილ. საკუთ.'!E462)</f>
        <v>0</v>
      </c>
      <c r="E510" s="10">
        <f>SUM('დამტკ. საკუთ.'!E510,'ცვლილ. საკუთ.'!F510)</f>
        <v>0</v>
      </c>
      <c r="F510" s="10">
        <f>SUM('დამტკ. საკუთ.'!F510,'ცვლილ. საკუთ.'!G510)</f>
        <v>0</v>
      </c>
      <c r="G510" s="10">
        <f>SUM('დამტკ. საკუთ.'!G510,'ცვლილ. საკუთ.'!H510)</f>
        <v>0</v>
      </c>
      <c r="H510" s="10">
        <f>SUM('დამტკ. საკუთ.'!H510,'ცვლილ. საკუთ.'!I510)</f>
        <v>0</v>
      </c>
      <c r="I510" s="10">
        <f t="shared" si="103"/>
        <v>0</v>
      </c>
      <c r="J510" s="10">
        <f t="shared" si="104"/>
        <v>0</v>
      </c>
      <c r="K510" s="10">
        <v>0</v>
      </c>
    </row>
    <row r="511" spans="1:11" x14ac:dyDescent="0.25">
      <c r="A511" t="str">
        <f t="shared" si="102"/>
        <v>b</v>
      </c>
      <c r="B511" s="8"/>
      <c r="C511" s="9" t="s">
        <v>13</v>
      </c>
      <c r="D511" s="10">
        <f>SUM('დამტკ. საკუთ.'!D463,'ცვლილ. საკუთ.'!E463)</f>
        <v>0</v>
      </c>
      <c r="E511" s="10">
        <f>SUM('დამტკ. საკუთ.'!E511,'ცვლილ. საკუთ.'!F511)</f>
        <v>0</v>
      </c>
      <c r="F511" s="10">
        <f>SUM('დამტკ. საკუთ.'!F511,'ცვლილ. საკუთ.'!G511)</f>
        <v>0</v>
      </c>
      <c r="G511" s="10">
        <f>SUM('დამტკ. საკუთ.'!G511,'ცვლილ. საკუთ.'!H511)</f>
        <v>0</v>
      </c>
      <c r="H511" s="10">
        <f>SUM('დამტკ. საკუთ.'!H511,'ცვლილ. საკუთ.'!I511)</f>
        <v>0</v>
      </c>
      <c r="I511" s="10">
        <f t="shared" si="103"/>
        <v>0</v>
      </c>
      <c r="J511" s="10">
        <f t="shared" si="104"/>
        <v>0</v>
      </c>
      <c r="K511" s="10">
        <v>0</v>
      </c>
    </row>
    <row r="512" spans="1:11" x14ac:dyDescent="0.25">
      <c r="A512" t="str">
        <f t="shared" si="102"/>
        <v>b</v>
      </c>
      <c r="B512" s="8"/>
      <c r="C512" s="9" t="s">
        <v>14</v>
      </c>
      <c r="D512" s="10">
        <f>SUM('დამტკ. საკუთ.'!D464,'ცვლილ. საკუთ.'!E464)</f>
        <v>0</v>
      </c>
      <c r="E512" s="10">
        <f>SUM('დამტკ. საკუთ.'!E512,'ცვლილ. საკუთ.'!F512)</f>
        <v>0</v>
      </c>
      <c r="F512" s="10">
        <f>SUM('დამტკ. საკუთ.'!F512,'ცვლილ. საკუთ.'!G512)</f>
        <v>0</v>
      </c>
      <c r="G512" s="10">
        <f>SUM('დამტკ. საკუთ.'!G512,'ცვლილ. საკუთ.'!H512)</f>
        <v>0</v>
      </c>
      <c r="H512" s="10">
        <f>SUM('დამტკ. საკუთ.'!H512,'ცვლილ. საკუთ.'!I512)</f>
        <v>0</v>
      </c>
      <c r="I512" s="10">
        <f t="shared" si="103"/>
        <v>0</v>
      </c>
      <c r="J512" s="10">
        <f t="shared" si="104"/>
        <v>0</v>
      </c>
      <c r="K512" s="10">
        <v>0</v>
      </c>
    </row>
    <row r="513" spans="1:11" x14ac:dyDescent="0.25">
      <c r="A513" t="str">
        <f t="shared" si="102"/>
        <v>b</v>
      </c>
      <c r="B513" s="8"/>
      <c r="C513" s="9" t="s">
        <v>15</v>
      </c>
      <c r="D513" s="10">
        <f>SUM('დამტკ. საკუთ.'!D465,'ცვლილ. საკუთ.'!E465)</f>
        <v>0</v>
      </c>
      <c r="E513" s="10">
        <f>SUM('დამტკ. საკუთ.'!E513,'ცვლილ. საკუთ.'!F513)</f>
        <v>0</v>
      </c>
      <c r="F513" s="10">
        <f>SUM('დამტკ. საკუთ.'!F513,'ცვლილ. საკუთ.'!G513)</f>
        <v>0</v>
      </c>
      <c r="G513" s="10">
        <f>SUM('დამტკ. საკუთ.'!G513,'ცვლილ. საკუთ.'!H513)</f>
        <v>0</v>
      </c>
      <c r="H513" s="10">
        <f>SUM('დამტკ. საკუთ.'!H513,'ცვლილ. საკუთ.'!I513)</f>
        <v>0</v>
      </c>
      <c r="I513" s="10">
        <f t="shared" si="103"/>
        <v>0</v>
      </c>
      <c r="J513" s="10">
        <f t="shared" si="104"/>
        <v>0</v>
      </c>
      <c r="K513" s="10">
        <v>0</v>
      </c>
    </row>
    <row r="514" spans="1:11" x14ac:dyDescent="0.25">
      <c r="A514" t="str">
        <f t="shared" si="102"/>
        <v>b</v>
      </c>
      <c r="B514" s="8"/>
      <c r="C514" s="9" t="s">
        <v>16</v>
      </c>
      <c r="D514" s="10">
        <f>SUM('დამტკ. საკუთ.'!D466,'ცვლილ. საკუთ.'!E466)</f>
        <v>0</v>
      </c>
      <c r="E514" s="10">
        <f>SUM('დამტკ. საკუთ.'!E514,'ცვლილ. საკუთ.'!F514)</f>
        <v>0</v>
      </c>
      <c r="F514" s="10">
        <f>SUM('დამტკ. საკუთ.'!F514,'ცვლილ. საკუთ.'!G514)</f>
        <v>0</v>
      </c>
      <c r="G514" s="10">
        <f>SUM('დამტკ. საკუთ.'!G514,'ცვლილ. საკუთ.'!H514)</f>
        <v>0</v>
      </c>
      <c r="H514" s="10">
        <f>SUM('დამტკ. საკუთ.'!H514,'ცვლილ. საკუთ.'!I514)</f>
        <v>0</v>
      </c>
      <c r="I514" s="10">
        <f t="shared" si="103"/>
        <v>0</v>
      </c>
      <c r="J514" s="10">
        <f t="shared" si="104"/>
        <v>0</v>
      </c>
      <c r="K514" s="10">
        <v>0</v>
      </c>
    </row>
    <row r="515" spans="1:11" x14ac:dyDescent="0.25">
      <c r="A515" t="str">
        <f t="shared" si="102"/>
        <v>b</v>
      </c>
      <c r="B515" s="8"/>
      <c r="C515" s="9" t="s">
        <v>17</v>
      </c>
      <c r="D515" s="10">
        <f>SUM('დამტკ. საკუთ.'!D467,'ცვლილ. საკუთ.'!E467)</f>
        <v>0</v>
      </c>
      <c r="E515" s="10">
        <f>SUM('დამტკ. საკუთ.'!E515,'ცვლილ. საკუთ.'!F515)</f>
        <v>0</v>
      </c>
      <c r="F515" s="10">
        <f>SUM('დამტკ. საკუთ.'!F515,'ცვლილ. საკუთ.'!G515)</f>
        <v>0</v>
      </c>
      <c r="G515" s="10">
        <f>SUM('დამტკ. საკუთ.'!G515,'ცვლილ. საკუთ.'!H515)</f>
        <v>0</v>
      </c>
      <c r="H515" s="10">
        <f>SUM('დამტკ. საკუთ.'!H515,'ცვლილ. საკუთ.'!I515)</f>
        <v>0</v>
      </c>
      <c r="I515" s="10">
        <f t="shared" si="103"/>
        <v>0</v>
      </c>
      <c r="J515" s="10">
        <f t="shared" si="104"/>
        <v>0</v>
      </c>
      <c r="K515" s="10">
        <v>0</v>
      </c>
    </row>
    <row r="516" spans="1:11" x14ac:dyDescent="0.25">
      <c r="A516" t="str">
        <f t="shared" si="102"/>
        <v>b</v>
      </c>
      <c r="B516" s="5"/>
      <c r="C516" s="6" t="s">
        <v>18</v>
      </c>
      <c r="D516" s="7">
        <f>SUM('დამტკ. საკუთ.'!D468,'ცვლილ. საკუთ.'!E468)</f>
        <v>0</v>
      </c>
      <c r="E516" s="7">
        <f>SUM('დამტკ. საკუთ.'!E516,'ცვლილ. საკუთ.'!F516)</f>
        <v>0</v>
      </c>
      <c r="F516" s="7">
        <f>SUM('დამტკ. საკუთ.'!F516,'ცვლილ. საკუთ.'!G516)</f>
        <v>0</v>
      </c>
      <c r="G516" s="7">
        <f>SUM('დამტკ. საკუთ.'!G516,'ცვლილ. საკუთ.'!H516)</f>
        <v>0</v>
      </c>
      <c r="H516" s="7">
        <f>SUM('დამტკ. საკუთ.'!H516,'ცვლილ. საკუთ.'!I516)</f>
        <v>0</v>
      </c>
      <c r="I516" s="7">
        <f t="shared" si="103"/>
        <v>0</v>
      </c>
      <c r="J516" s="7">
        <f t="shared" si="104"/>
        <v>0</v>
      </c>
      <c r="K516" s="7">
        <v>0</v>
      </c>
    </row>
    <row r="517" spans="1:11" x14ac:dyDescent="0.25">
      <c r="A517" t="str">
        <f t="shared" si="102"/>
        <v>b</v>
      </c>
      <c r="B517" s="5"/>
      <c r="C517" s="6" t="s">
        <v>19</v>
      </c>
      <c r="D517" s="7">
        <f>SUM('დამტკ. საკუთ.'!D469,'ცვლილ. საკუთ.'!E469)</f>
        <v>0</v>
      </c>
      <c r="E517" s="7">
        <f>SUM('დამტკ. საკუთ.'!E517,'ცვლილ. საკუთ.'!F517)</f>
        <v>0</v>
      </c>
      <c r="F517" s="7">
        <f>SUM('დამტკ. საკუთ.'!F517,'ცვლილ. საკუთ.'!G517)</f>
        <v>0</v>
      </c>
      <c r="G517" s="7">
        <f>SUM('დამტკ. საკუთ.'!G517,'ცვლილ. საკუთ.'!H517)</f>
        <v>0</v>
      </c>
      <c r="H517" s="7">
        <f>SUM('დამტკ. საკუთ.'!H517,'ცვლილ. საკუთ.'!I517)</f>
        <v>0</v>
      </c>
      <c r="I517" s="7">
        <f t="shared" si="103"/>
        <v>0</v>
      </c>
      <c r="J517" s="7">
        <f t="shared" si="104"/>
        <v>0</v>
      </c>
      <c r="K517" s="7">
        <v>0</v>
      </c>
    </row>
    <row r="518" spans="1:11" ht="15.75" thickBot="1" x14ac:dyDescent="0.3">
      <c r="A518" t="str">
        <f t="shared" si="102"/>
        <v>b</v>
      </c>
      <c r="B518" s="11"/>
      <c r="C518" s="12" t="s">
        <v>20</v>
      </c>
      <c r="D518" s="13">
        <f>SUM('დამტკ. საკუთ.'!D470,'ცვლილ. საკუთ.'!E470)</f>
        <v>0</v>
      </c>
      <c r="E518" s="13">
        <f>SUM('დამტკ. საკუთ.'!E518,'ცვლილ. საკუთ.'!F518)</f>
        <v>0</v>
      </c>
      <c r="F518" s="13">
        <f>SUM('დამტკ. საკუთ.'!F518,'ცვლილ. საკუთ.'!G518)</f>
        <v>0</v>
      </c>
      <c r="G518" s="13">
        <f>SUM('დამტკ. საკუთ.'!G518,'ცვლილ. საკუთ.'!H518)</f>
        <v>0</v>
      </c>
      <c r="H518" s="13">
        <f>SUM('დამტკ. საკუთ.'!H518,'ცვლილ. საკუთ.'!I518)</f>
        <v>0</v>
      </c>
      <c r="I518" s="13">
        <f t="shared" si="103"/>
        <v>0</v>
      </c>
      <c r="J518" s="13">
        <f t="shared" si="104"/>
        <v>0</v>
      </c>
      <c r="K518" s="13">
        <v>0</v>
      </c>
    </row>
    <row r="519" spans="1:11" ht="31.5" thickTop="1" thickBot="1" x14ac:dyDescent="0.3">
      <c r="A519" t="str">
        <f t="shared" si="102"/>
        <v>b</v>
      </c>
      <c r="B519" s="16" t="s">
        <v>242</v>
      </c>
      <c r="C519" s="4" t="s">
        <v>246</v>
      </c>
      <c r="D519" s="4">
        <f>SUM('დამტკ. საკუთ.'!D471,'ცვლილ. საკუთ.'!E471)</f>
        <v>0</v>
      </c>
      <c r="E519" s="4">
        <f>SUM('დამტკ. საკუთ.'!E519,'ცვლილ. საკუთ.'!F519)</f>
        <v>0</v>
      </c>
      <c r="F519" s="4">
        <f>SUM('დამტკ. საკუთ.'!F519,'ცვლილ. საკუთ.'!G519)</f>
        <v>0</v>
      </c>
      <c r="G519" s="4">
        <f>SUM('დამტკ. საკუთ.'!G519,'ცვლილ. საკუთ.'!H519)</f>
        <v>0</v>
      </c>
      <c r="H519" s="4">
        <f>SUM('დამტკ. საკუთ.'!H519,'ცვლილ. საკუთ.'!I519)</f>
        <v>0</v>
      </c>
      <c r="I519" s="4">
        <f t="shared" si="103"/>
        <v>0</v>
      </c>
      <c r="J519" s="4">
        <f t="shared" si="104"/>
        <v>0</v>
      </c>
      <c r="K519" s="4">
        <f t="shared" ref="K519" si="116">SUM(K520,K528,K529,K530)</f>
        <v>0</v>
      </c>
    </row>
    <row r="520" spans="1:11" ht="15.75" thickTop="1" x14ac:dyDescent="0.25">
      <c r="A520" t="str">
        <f t="shared" si="102"/>
        <v>b</v>
      </c>
      <c r="B520" s="5"/>
      <c r="C520" s="6" t="s">
        <v>10</v>
      </c>
      <c r="D520" s="7">
        <f>SUM('დამტკ. საკუთ.'!D472,'ცვლილ. საკუთ.'!E472)</f>
        <v>0</v>
      </c>
      <c r="E520" s="7">
        <f>SUM('დამტკ. საკუთ.'!E520,'ცვლილ. საკუთ.'!F520)</f>
        <v>0</v>
      </c>
      <c r="F520" s="7">
        <f>SUM('დამტკ. საკუთ.'!F520,'ცვლილ. საკუთ.'!G520)</f>
        <v>0</v>
      </c>
      <c r="G520" s="7">
        <f>SUM('დამტკ. საკუთ.'!G520,'ცვლილ. საკუთ.'!H520)</f>
        <v>0</v>
      </c>
      <c r="H520" s="7">
        <f>SUM('დამტკ. საკუთ.'!H520,'ცვლილ. საკუთ.'!I520)</f>
        <v>0</v>
      </c>
      <c r="I520" s="7">
        <f t="shared" si="103"/>
        <v>0</v>
      </c>
      <c r="J520" s="7">
        <f t="shared" si="104"/>
        <v>0</v>
      </c>
      <c r="K520" s="7">
        <f t="shared" ref="K520" si="117">SUM(K521:K527)</f>
        <v>0</v>
      </c>
    </row>
    <row r="521" spans="1:11" x14ac:dyDescent="0.25">
      <c r="A521" t="str">
        <f t="shared" si="102"/>
        <v>b</v>
      </c>
      <c r="B521" s="8"/>
      <c r="C521" s="9" t="s">
        <v>11</v>
      </c>
      <c r="D521" s="10">
        <f>SUM('დამტკ. საკუთ.'!D473,'ცვლილ. საკუთ.'!E473)</f>
        <v>0</v>
      </c>
      <c r="E521" s="10">
        <f>SUM('დამტკ. საკუთ.'!E521,'ცვლილ. საკუთ.'!F521)</f>
        <v>0</v>
      </c>
      <c r="F521" s="10">
        <f>SUM('დამტკ. საკუთ.'!F521,'ცვლილ. საკუთ.'!G521)</f>
        <v>0</v>
      </c>
      <c r="G521" s="10">
        <f>SUM('დამტკ. საკუთ.'!G521,'ცვლილ. საკუთ.'!H521)</f>
        <v>0</v>
      </c>
      <c r="H521" s="10">
        <f>SUM('დამტკ. საკუთ.'!H521,'ცვლილ. საკუთ.'!I521)</f>
        <v>0</v>
      </c>
      <c r="I521" s="10">
        <f t="shared" si="103"/>
        <v>0</v>
      </c>
      <c r="J521" s="10">
        <f t="shared" si="104"/>
        <v>0</v>
      </c>
      <c r="K521" s="10">
        <v>0</v>
      </c>
    </row>
    <row r="522" spans="1:11" x14ac:dyDescent="0.25">
      <c r="A522" t="str">
        <f t="shared" si="102"/>
        <v>b</v>
      </c>
      <c r="B522" s="8"/>
      <c r="C522" s="9" t="s">
        <v>12</v>
      </c>
      <c r="D522" s="10">
        <f>SUM('დამტკ. საკუთ.'!D474,'ცვლილ. საკუთ.'!E474)</f>
        <v>0</v>
      </c>
      <c r="E522" s="10">
        <f>SUM('დამტკ. საკუთ.'!E522,'ცვლილ. საკუთ.'!F522)</f>
        <v>0</v>
      </c>
      <c r="F522" s="10">
        <f>SUM('დამტკ. საკუთ.'!F522,'ცვლილ. საკუთ.'!G522)</f>
        <v>0</v>
      </c>
      <c r="G522" s="10">
        <f>SUM('დამტკ. საკუთ.'!G522,'ცვლილ. საკუთ.'!H522)</f>
        <v>0</v>
      </c>
      <c r="H522" s="10">
        <f>SUM('დამტკ. საკუთ.'!H522,'ცვლილ. საკუთ.'!I522)</f>
        <v>0</v>
      </c>
      <c r="I522" s="10">
        <f t="shared" si="103"/>
        <v>0</v>
      </c>
      <c r="J522" s="10">
        <f t="shared" si="104"/>
        <v>0</v>
      </c>
      <c r="K522" s="10">
        <v>0</v>
      </c>
    </row>
    <row r="523" spans="1:11" x14ac:dyDescent="0.25">
      <c r="A523" t="str">
        <f t="shared" si="102"/>
        <v>b</v>
      </c>
      <c r="B523" s="8"/>
      <c r="C523" s="9" t="s">
        <v>13</v>
      </c>
      <c r="D523" s="10">
        <f>SUM('დამტკ. საკუთ.'!D475,'ცვლილ. საკუთ.'!E475)</f>
        <v>0</v>
      </c>
      <c r="E523" s="10">
        <f>SUM('დამტკ. საკუთ.'!E523,'ცვლილ. საკუთ.'!F523)</f>
        <v>0</v>
      </c>
      <c r="F523" s="10">
        <f>SUM('დამტკ. საკუთ.'!F523,'ცვლილ. საკუთ.'!G523)</f>
        <v>0</v>
      </c>
      <c r="G523" s="10">
        <f>SUM('დამტკ. საკუთ.'!G523,'ცვლილ. საკუთ.'!H523)</f>
        <v>0</v>
      </c>
      <c r="H523" s="10">
        <f>SUM('დამტკ. საკუთ.'!H523,'ცვლილ. საკუთ.'!I523)</f>
        <v>0</v>
      </c>
      <c r="I523" s="10">
        <f t="shared" si="103"/>
        <v>0</v>
      </c>
      <c r="J523" s="10">
        <f t="shared" si="104"/>
        <v>0</v>
      </c>
      <c r="K523" s="10">
        <v>0</v>
      </c>
    </row>
    <row r="524" spans="1:11" x14ac:dyDescent="0.25">
      <c r="A524" t="str">
        <f t="shared" si="102"/>
        <v>b</v>
      </c>
      <c r="B524" s="8"/>
      <c r="C524" s="9" t="s">
        <v>14</v>
      </c>
      <c r="D524" s="10">
        <f>SUM('დამტკ. საკუთ.'!D476,'ცვლილ. საკუთ.'!E476)</f>
        <v>0</v>
      </c>
      <c r="E524" s="10">
        <f>SUM('დამტკ. საკუთ.'!E524,'ცვლილ. საკუთ.'!F524)</f>
        <v>0</v>
      </c>
      <c r="F524" s="10">
        <f>SUM('დამტკ. საკუთ.'!F524,'ცვლილ. საკუთ.'!G524)</f>
        <v>0</v>
      </c>
      <c r="G524" s="10">
        <f>SUM('დამტკ. საკუთ.'!G524,'ცვლილ. საკუთ.'!H524)</f>
        <v>0</v>
      </c>
      <c r="H524" s="10">
        <f>SUM('დამტკ. საკუთ.'!H524,'ცვლილ. საკუთ.'!I524)</f>
        <v>0</v>
      </c>
      <c r="I524" s="10">
        <f t="shared" si="103"/>
        <v>0</v>
      </c>
      <c r="J524" s="10">
        <f t="shared" si="104"/>
        <v>0</v>
      </c>
      <c r="K524" s="10">
        <v>0</v>
      </c>
    </row>
    <row r="525" spans="1:11" x14ac:dyDescent="0.25">
      <c r="A525" t="str">
        <f t="shared" si="102"/>
        <v>b</v>
      </c>
      <c r="B525" s="8"/>
      <c r="C525" s="9" t="s">
        <v>15</v>
      </c>
      <c r="D525" s="10">
        <f>SUM('დამტკ. საკუთ.'!D477,'ცვლილ. საკუთ.'!E477)</f>
        <v>0</v>
      </c>
      <c r="E525" s="10">
        <f>SUM('დამტკ. საკუთ.'!E525,'ცვლილ. საკუთ.'!F525)</f>
        <v>0</v>
      </c>
      <c r="F525" s="10">
        <f>SUM('დამტკ. საკუთ.'!F525,'ცვლილ. საკუთ.'!G525)</f>
        <v>0</v>
      </c>
      <c r="G525" s="10">
        <f>SUM('დამტკ. საკუთ.'!G525,'ცვლილ. საკუთ.'!H525)</f>
        <v>0</v>
      </c>
      <c r="H525" s="10">
        <f>SUM('დამტკ. საკუთ.'!H525,'ცვლილ. საკუთ.'!I525)</f>
        <v>0</v>
      </c>
      <c r="I525" s="10">
        <f t="shared" si="103"/>
        <v>0</v>
      </c>
      <c r="J525" s="10">
        <f t="shared" si="104"/>
        <v>0</v>
      </c>
      <c r="K525" s="10">
        <v>0</v>
      </c>
    </row>
    <row r="526" spans="1:11" x14ac:dyDescent="0.25">
      <c r="A526" t="str">
        <f t="shared" si="102"/>
        <v>b</v>
      </c>
      <c r="B526" s="8"/>
      <c r="C526" s="9" t="s">
        <v>16</v>
      </c>
      <c r="D526" s="10">
        <f>SUM('დამტკ. საკუთ.'!D478,'ცვლილ. საკუთ.'!E478)</f>
        <v>0</v>
      </c>
      <c r="E526" s="10">
        <f>SUM('დამტკ. საკუთ.'!E526,'ცვლილ. საკუთ.'!F526)</f>
        <v>0</v>
      </c>
      <c r="F526" s="10">
        <f>SUM('დამტკ. საკუთ.'!F526,'ცვლილ. საკუთ.'!G526)</f>
        <v>0</v>
      </c>
      <c r="G526" s="10">
        <f>SUM('დამტკ. საკუთ.'!G526,'ცვლილ. საკუთ.'!H526)</f>
        <v>0</v>
      </c>
      <c r="H526" s="10">
        <f>SUM('დამტკ. საკუთ.'!H526,'ცვლილ. საკუთ.'!I526)</f>
        <v>0</v>
      </c>
      <c r="I526" s="10">
        <f t="shared" si="103"/>
        <v>0</v>
      </c>
      <c r="J526" s="10">
        <f t="shared" si="104"/>
        <v>0</v>
      </c>
      <c r="K526" s="10">
        <v>0</v>
      </c>
    </row>
    <row r="527" spans="1:11" x14ac:dyDescent="0.25">
      <c r="A527" t="str">
        <f t="shared" si="102"/>
        <v>b</v>
      </c>
      <c r="B527" s="8"/>
      <c r="C527" s="9" t="s">
        <v>17</v>
      </c>
      <c r="D527" s="10">
        <f>SUM('დამტკ. საკუთ.'!D479,'ცვლილ. საკუთ.'!E479)</f>
        <v>0</v>
      </c>
      <c r="E527" s="10">
        <f>SUM('დამტკ. საკუთ.'!E527,'ცვლილ. საკუთ.'!F527)</f>
        <v>0</v>
      </c>
      <c r="F527" s="10">
        <f>SUM('დამტკ. საკუთ.'!F527,'ცვლილ. საკუთ.'!G527)</f>
        <v>0</v>
      </c>
      <c r="G527" s="10">
        <f>SUM('დამტკ. საკუთ.'!G527,'ცვლილ. საკუთ.'!H527)</f>
        <v>0</v>
      </c>
      <c r="H527" s="10">
        <f>SUM('დამტკ. საკუთ.'!H527,'ცვლილ. საკუთ.'!I527)</f>
        <v>0</v>
      </c>
      <c r="I527" s="10">
        <f t="shared" si="103"/>
        <v>0</v>
      </c>
      <c r="J527" s="10">
        <f t="shared" si="104"/>
        <v>0</v>
      </c>
      <c r="K527" s="10">
        <v>0</v>
      </c>
    </row>
    <row r="528" spans="1:11" x14ac:dyDescent="0.25">
      <c r="A528" t="str">
        <f t="shared" si="102"/>
        <v>b</v>
      </c>
      <c r="B528" s="5"/>
      <c r="C528" s="6" t="s">
        <v>18</v>
      </c>
      <c r="D528" s="7">
        <f>SUM('დამტკ. საკუთ.'!D480,'ცვლილ. საკუთ.'!E480)</f>
        <v>0</v>
      </c>
      <c r="E528" s="7">
        <f>SUM('დამტკ. საკუთ.'!E528,'ცვლილ. საკუთ.'!F528)</f>
        <v>0</v>
      </c>
      <c r="F528" s="7">
        <f>SUM('დამტკ. საკუთ.'!F528,'ცვლილ. საკუთ.'!G528)</f>
        <v>0</v>
      </c>
      <c r="G528" s="7">
        <f>SUM('დამტკ. საკუთ.'!G528,'ცვლილ. საკუთ.'!H528)</f>
        <v>0</v>
      </c>
      <c r="H528" s="7">
        <f>SUM('დამტკ. საკუთ.'!H528,'ცვლილ. საკუთ.'!I528)</f>
        <v>0</v>
      </c>
      <c r="I528" s="7">
        <f t="shared" si="103"/>
        <v>0</v>
      </c>
      <c r="J528" s="7">
        <f t="shared" si="104"/>
        <v>0</v>
      </c>
      <c r="K528" s="7">
        <v>0</v>
      </c>
    </row>
    <row r="529" spans="1:11" x14ac:dyDescent="0.25">
      <c r="A529" t="str">
        <f t="shared" si="102"/>
        <v>b</v>
      </c>
      <c r="B529" s="5"/>
      <c r="C529" s="6" t="s">
        <v>19</v>
      </c>
      <c r="D529" s="7">
        <f>SUM('დამტკ. საკუთ.'!D481,'ცვლილ. საკუთ.'!E481)</f>
        <v>0</v>
      </c>
      <c r="E529" s="7">
        <f>SUM('დამტკ. საკუთ.'!E529,'ცვლილ. საკუთ.'!F529)</f>
        <v>0</v>
      </c>
      <c r="F529" s="7">
        <f>SUM('დამტკ. საკუთ.'!F529,'ცვლილ. საკუთ.'!G529)</f>
        <v>0</v>
      </c>
      <c r="G529" s="7">
        <f>SUM('დამტკ. საკუთ.'!G529,'ცვლილ. საკუთ.'!H529)</f>
        <v>0</v>
      </c>
      <c r="H529" s="7">
        <f>SUM('დამტკ. საკუთ.'!H529,'ცვლილ. საკუთ.'!I529)</f>
        <v>0</v>
      </c>
      <c r="I529" s="7">
        <f t="shared" si="103"/>
        <v>0</v>
      </c>
      <c r="J529" s="7">
        <f t="shared" si="104"/>
        <v>0</v>
      </c>
      <c r="K529" s="7">
        <v>0</v>
      </c>
    </row>
    <row r="530" spans="1:11" ht="15.75" thickBot="1" x14ac:dyDescent="0.3">
      <c r="A530" t="str">
        <f t="shared" si="102"/>
        <v>b</v>
      </c>
      <c r="B530" s="11"/>
      <c r="C530" s="12" t="s">
        <v>20</v>
      </c>
      <c r="D530" s="13">
        <f>SUM('დამტკ. საკუთ.'!D482,'ცვლილ. საკუთ.'!E482)</f>
        <v>0</v>
      </c>
      <c r="E530" s="13">
        <f>SUM('დამტკ. საკუთ.'!E530,'ცვლილ. საკუთ.'!F530)</f>
        <v>0</v>
      </c>
      <c r="F530" s="13">
        <f>SUM('დამტკ. საკუთ.'!F530,'ცვლილ. საკუთ.'!G530)</f>
        <v>0</v>
      </c>
      <c r="G530" s="13">
        <f>SUM('დამტკ. საკუთ.'!G530,'ცვლილ. საკუთ.'!H530)</f>
        <v>0</v>
      </c>
      <c r="H530" s="13">
        <f>SUM('დამტკ. საკუთ.'!H530,'ცვლილ. საკუთ.'!I530)</f>
        <v>0</v>
      </c>
      <c r="I530" s="13">
        <f t="shared" si="103"/>
        <v>0</v>
      </c>
      <c r="J530" s="13">
        <f t="shared" si="104"/>
        <v>0</v>
      </c>
      <c r="K530" s="13">
        <v>0</v>
      </c>
    </row>
    <row r="531" spans="1:11" ht="31.5" thickTop="1" thickBot="1" x14ac:dyDescent="0.3">
      <c r="A531" t="str">
        <f t="shared" si="97"/>
        <v>b</v>
      </c>
      <c r="B531" s="16" t="s">
        <v>260</v>
      </c>
      <c r="C531" s="4" t="s">
        <v>249</v>
      </c>
      <c r="D531" s="4">
        <f>SUM('დამტკ. საკუთ.'!D483,'ცვლილ. საკუთ.'!E483)</f>
        <v>0</v>
      </c>
      <c r="E531" s="4">
        <f>SUM('დამტკ. საკუთ.'!E531,'ცვლილ. საკუთ.'!F531)</f>
        <v>0</v>
      </c>
      <c r="F531" s="4">
        <f>SUM('დამტკ. საკუთ.'!F531,'ცვლილ. საკუთ.'!G531)</f>
        <v>0</v>
      </c>
      <c r="G531" s="4">
        <f>SUM('დამტკ. საკუთ.'!G531,'ცვლილ. საკუთ.'!H531)</f>
        <v>0</v>
      </c>
      <c r="H531" s="4">
        <f>SUM('დამტკ. საკუთ.'!H531,'ცვლილ. საკუთ.'!I531)</f>
        <v>0</v>
      </c>
      <c r="I531" s="4">
        <f t="shared" si="98"/>
        <v>0</v>
      </c>
      <c r="J531" s="4">
        <f t="shared" si="99"/>
        <v>0</v>
      </c>
      <c r="K531" s="4">
        <f t="shared" ref="K531" si="118">SUM(K532,K540,K541,K542)</f>
        <v>0</v>
      </c>
    </row>
    <row r="532" spans="1:11" ht="15.75" thickTop="1" x14ac:dyDescent="0.25">
      <c r="A532" t="str">
        <f t="shared" si="97"/>
        <v>b</v>
      </c>
      <c r="B532" s="5"/>
      <c r="C532" s="6" t="s">
        <v>10</v>
      </c>
      <c r="D532" s="7">
        <f>SUM('დამტკ. საკუთ.'!D484,'ცვლილ. საკუთ.'!E484)</f>
        <v>0</v>
      </c>
      <c r="E532" s="7">
        <f>SUM('დამტკ. საკუთ.'!E532,'ცვლილ. საკუთ.'!F532)</f>
        <v>0</v>
      </c>
      <c r="F532" s="7">
        <f>SUM('დამტკ. საკუთ.'!F532,'ცვლილ. საკუთ.'!G532)</f>
        <v>0</v>
      </c>
      <c r="G532" s="7">
        <f>SUM('დამტკ. საკუთ.'!G532,'ცვლილ. საკუთ.'!H532)</f>
        <v>0</v>
      </c>
      <c r="H532" s="7">
        <f>SUM('დამტკ. საკუთ.'!H532,'ცვლილ. საკუთ.'!I532)</f>
        <v>0</v>
      </c>
      <c r="I532" s="7">
        <f t="shared" si="98"/>
        <v>0</v>
      </c>
      <c r="J532" s="7">
        <f t="shared" si="99"/>
        <v>0</v>
      </c>
      <c r="K532" s="7">
        <f t="shared" ref="K532" si="119">SUM(K533:K539)</f>
        <v>0</v>
      </c>
    </row>
    <row r="533" spans="1:11" x14ac:dyDescent="0.25">
      <c r="A533" t="str">
        <f t="shared" si="97"/>
        <v>b</v>
      </c>
      <c r="B533" s="8"/>
      <c r="C533" s="9" t="s">
        <v>11</v>
      </c>
      <c r="D533" s="10">
        <f>SUM('დამტკ. საკუთ.'!D485,'ცვლილ. საკუთ.'!E485)</f>
        <v>0</v>
      </c>
      <c r="E533" s="10">
        <f>SUM('დამტკ. საკუთ.'!E533,'ცვლილ. საკუთ.'!F533)</f>
        <v>0</v>
      </c>
      <c r="F533" s="10">
        <f>SUM('დამტკ. საკუთ.'!F533,'ცვლილ. საკუთ.'!G533)</f>
        <v>0</v>
      </c>
      <c r="G533" s="10">
        <f>SUM('დამტკ. საკუთ.'!G533,'ცვლილ. საკუთ.'!H533)</f>
        <v>0</v>
      </c>
      <c r="H533" s="10">
        <f>SUM('დამტკ. საკუთ.'!H533,'ცვლილ. საკუთ.'!I533)</f>
        <v>0</v>
      </c>
      <c r="I533" s="10">
        <f t="shared" si="98"/>
        <v>0</v>
      </c>
      <c r="J533" s="10">
        <f t="shared" si="99"/>
        <v>0</v>
      </c>
      <c r="K533" s="10">
        <v>0</v>
      </c>
    </row>
    <row r="534" spans="1:11" x14ac:dyDescent="0.25">
      <c r="A534" t="str">
        <f t="shared" si="97"/>
        <v>b</v>
      </c>
      <c r="B534" s="8"/>
      <c r="C534" s="9" t="s">
        <v>12</v>
      </c>
      <c r="D534" s="10">
        <f>SUM('დამტკ. საკუთ.'!D486,'ცვლილ. საკუთ.'!E486)</f>
        <v>0</v>
      </c>
      <c r="E534" s="10">
        <f>SUM('დამტკ. საკუთ.'!E534,'ცვლილ. საკუთ.'!F534)</f>
        <v>0</v>
      </c>
      <c r="F534" s="10">
        <f>SUM('დამტკ. საკუთ.'!F534,'ცვლილ. საკუთ.'!G534)</f>
        <v>0</v>
      </c>
      <c r="G534" s="10">
        <f>SUM('დამტკ. საკუთ.'!G534,'ცვლილ. საკუთ.'!H534)</f>
        <v>0</v>
      </c>
      <c r="H534" s="10">
        <f>SUM('დამტკ. საკუთ.'!H534,'ცვლილ. საკუთ.'!I534)</f>
        <v>0</v>
      </c>
      <c r="I534" s="10">
        <f t="shared" si="98"/>
        <v>0</v>
      </c>
      <c r="J534" s="10">
        <f t="shared" si="99"/>
        <v>0</v>
      </c>
      <c r="K534" s="10">
        <v>0</v>
      </c>
    </row>
    <row r="535" spans="1:11" x14ac:dyDescent="0.25">
      <c r="A535" t="str">
        <f t="shared" si="97"/>
        <v>b</v>
      </c>
      <c r="B535" s="8"/>
      <c r="C535" s="9" t="s">
        <v>13</v>
      </c>
      <c r="D535" s="10">
        <f>SUM('დამტკ. საკუთ.'!D487,'ცვლილ. საკუთ.'!E487)</f>
        <v>0</v>
      </c>
      <c r="E535" s="10">
        <f>SUM('დამტკ. საკუთ.'!E535,'ცვლილ. საკუთ.'!F535)</f>
        <v>0</v>
      </c>
      <c r="F535" s="10">
        <f>SUM('დამტკ. საკუთ.'!F535,'ცვლილ. საკუთ.'!G535)</f>
        <v>0</v>
      </c>
      <c r="G535" s="10">
        <f>SUM('დამტკ. საკუთ.'!G535,'ცვლილ. საკუთ.'!H535)</f>
        <v>0</v>
      </c>
      <c r="H535" s="10">
        <f>SUM('დამტკ. საკუთ.'!H535,'ცვლილ. საკუთ.'!I535)</f>
        <v>0</v>
      </c>
      <c r="I535" s="10">
        <f t="shared" si="98"/>
        <v>0</v>
      </c>
      <c r="J535" s="10">
        <f t="shared" si="99"/>
        <v>0</v>
      </c>
      <c r="K535" s="10">
        <v>0</v>
      </c>
    </row>
    <row r="536" spans="1:11" x14ac:dyDescent="0.25">
      <c r="A536" t="str">
        <f t="shared" si="97"/>
        <v>b</v>
      </c>
      <c r="B536" s="8"/>
      <c r="C536" s="9" t="s">
        <v>14</v>
      </c>
      <c r="D536" s="10">
        <f>SUM('დამტკ. საკუთ.'!D488,'ცვლილ. საკუთ.'!E488)</f>
        <v>0</v>
      </c>
      <c r="E536" s="10">
        <f>SUM('დამტკ. საკუთ.'!E536,'ცვლილ. საკუთ.'!F536)</f>
        <v>0</v>
      </c>
      <c r="F536" s="10">
        <f>SUM('დამტკ. საკუთ.'!F536,'ცვლილ. საკუთ.'!G536)</f>
        <v>0</v>
      </c>
      <c r="G536" s="10">
        <f>SUM('დამტკ. საკუთ.'!G536,'ცვლილ. საკუთ.'!H536)</f>
        <v>0</v>
      </c>
      <c r="H536" s="10">
        <f>SUM('დამტკ. საკუთ.'!H536,'ცვლილ. საკუთ.'!I536)</f>
        <v>0</v>
      </c>
      <c r="I536" s="10">
        <f t="shared" si="98"/>
        <v>0</v>
      </c>
      <c r="J536" s="10">
        <f t="shared" si="99"/>
        <v>0</v>
      </c>
      <c r="K536" s="10">
        <v>0</v>
      </c>
    </row>
    <row r="537" spans="1:11" x14ac:dyDescent="0.25">
      <c r="A537" t="str">
        <f t="shared" si="97"/>
        <v>b</v>
      </c>
      <c r="B537" s="8"/>
      <c r="C537" s="9" t="s">
        <v>15</v>
      </c>
      <c r="D537" s="10">
        <f>SUM('დამტკ. საკუთ.'!D489,'ცვლილ. საკუთ.'!E489)</f>
        <v>0</v>
      </c>
      <c r="E537" s="10">
        <f>SUM('დამტკ. საკუთ.'!E537,'ცვლილ. საკუთ.'!F537)</f>
        <v>0</v>
      </c>
      <c r="F537" s="10">
        <f>SUM('დამტკ. საკუთ.'!F537,'ცვლილ. საკუთ.'!G537)</f>
        <v>0</v>
      </c>
      <c r="G537" s="10">
        <f>SUM('დამტკ. საკუთ.'!G537,'ცვლილ. საკუთ.'!H537)</f>
        <v>0</v>
      </c>
      <c r="H537" s="10">
        <f>SUM('დამტკ. საკუთ.'!H537,'ცვლილ. საკუთ.'!I537)</f>
        <v>0</v>
      </c>
      <c r="I537" s="10">
        <f t="shared" si="98"/>
        <v>0</v>
      </c>
      <c r="J537" s="10">
        <f t="shared" si="99"/>
        <v>0</v>
      </c>
      <c r="K537" s="10">
        <v>0</v>
      </c>
    </row>
    <row r="538" spans="1:11" x14ac:dyDescent="0.25">
      <c r="A538" t="str">
        <f t="shared" si="97"/>
        <v>b</v>
      </c>
      <c r="B538" s="8"/>
      <c r="C538" s="9" t="s">
        <v>16</v>
      </c>
      <c r="D538" s="10">
        <f>SUM('დამტკ. საკუთ.'!D490,'ცვლილ. საკუთ.'!E490)</f>
        <v>0</v>
      </c>
      <c r="E538" s="10">
        <f>SUM('დამტკ. საკუთ.'!E538,'ცვლილ. საკუთ.'!F538)</f>
        <v>0</v>
      </c>
      <c r="F538" s="10">
        <f>SUM('დამტკ. საკუთ.'!F538,'ცვლილ. საკუთ.'!G538)</f>
        <v>0</v>
      </c>
      <c r="G538" s="10">
        <f>SUM('დამტკ. საკუთ.'!G538,'ცვლილ. საკუთ.'!H538)</f>
        <v>0</v>
      </c>
      <c r="H538" s="10">
        <f>SUM('დამტკ. საკუთ.'!H538,'ცვლილ. საკუთ.'!I538)</f>
        <v>0</v>
      </c>
      <c r="I538" s="10">
        <f t="shared" si="98"/>
        <v>0</v>
      </c>
      <c r="J538" s="10">
        <f t="shared" si="99"/>
        <v>0</v>
      </c>
      <c r="K538" s="10">
        <v>0</v>
      </c>
    </row>
    <row r="539" spans="1:11" x14ac:dyDescent="0.25">
      <c r="A539" t="str">
        <f t="shared" si="97"/>
        <v>b</v>
      </c>
      <c r="B539" s="8"/>
      <c r="C539" s="9" t="s">
        <v>17</v>
      </c>
      <c r="D539" s="10">
        <f>SUM('დამტკ. საკუთ.'!D491,'ცვლილ. საკუთ.'!E491)</f>
        <v>0</v>
      </c>
      <c r="E539" s="10">
        <f>SUM('დამტკ. საკუთ.'!E539,'ცვლილ. საკუთ.'!F539)</f>
        <v>0</v>
      </c>
      <c r="F539" s="10">
        <f>SUM('დამტკ. საკუთ.'!F539,'ცვლილ. საკუთ.'!G539)</f>
        <v>0</v>
      </c>
      <c r="G539" s="10">
        <f>SUM('დამტკ. საკუთ.'!G539,'ცვლილ. საკუთ.'!H539)</f>
        <v>0</v>
      </c>
      <c r="H539" s="10">
        <f>SUM('დამტკ. საკუთ.'!H539,'ცვლილ. საკუთ.'!I539)</f>
        <v>0</v>
      </c>
      <c r="I539" s="10">
        <f t="shared" si="98"/>
        <v>0</v>
      </c>
      <c r="J539" s="10">
        <f t="shared" si="99"/>
        <v>0</v>
      </c>
      <c r="K539" s="10">
        <v>0</v>
      </c>
    </row>
    <row r="540" spans="1:11" x14ac:dyDescent="0.25">
      <c r="A540" t="str">
        <f t="shared" si="97"/>
        <v>b</v>
      </c>
      <c r="B540" s="5"/>
      <c r="C540" s="6" t="s">
        <v>18</v>
      </c>
      <c r="D540" s="7">
        <f>SUM('დამტკ. საკუთ.'!D492,'ცვლილ. საკუთ.'!E492)</f>
        <v>0</v>
      </c>
      <c r="E540" s="7">
        <f>SUM('დამტკ. საკუთ.'!E540,'ცვლილ. საკუთ.'!F540)</f>
        <v>0</v>
      </c>
      <c r="F540" s="7">
        <f>SUM('დამტკ. საკუთ.'!F540,'ცვლილ. საკუთ.'!G540)</f>
        <v>0</v>
      </c>
      <c r="G540" s="7">
        <f>SUM('დამტკ. საკუთ.'!G540,'ცვლილ. საკუთ.'!H540)</f>
        <v>0</v>
      </c>
      <c r="H540" s="7">
        <f>SUM('დამტკ. საკუთ.'!H540,'ცვლილ. საკუთ.'!I540)</f>
        <v>0</v>
      </c>
      <c r="I540" s="7">
        <f t="shared" si="98"/>
        <v>0</v>
      </c>
      <c r="J540" s="7">
        <f t="shared" si="99"/>
        <v>0</v>
      </c>
      <c r="K540" s="7">
        <v>0</v>
      </c>
    </row>
    <row r="541" spans="1:11" x14ac:dyDescent="0.25">
      <c r="A541" t="str">
        <f t="shared" si="97"/>
        <v>b</v>
      </c>
      <c r="B541" s="5"/>
      <c r="C541" s="6" t="s">
        <v>19</v>
      </c>
      <c r="D541" s="7">
        <f>SUM('დამტკ. საკუთ.'!D493,'ცვლილ. საკუთ.'!E493)</f>
        <v>0</v>
      </c>
      <c r="E541" s="7">
        <f>SUM('დამტკ. საკუთ.'!E541,'ცვლილ. საკუთ.'!F541)</f>
        <v>0</v>
      </c>
      <c r="F541" s="7">
        <f>SUM('დამტკ. საკუთ.'!F541,'ცვლილ. საკუთ.'!G541)</f>
        <v>0</v>
      </c>
      <c r="G541" s="7">
        <f>SUM('დამტკ. საკუთ.'!G541,'ცვლილ. საკუთ.'!H541)</f>
        <v>0</v>
      </c>
      <c r="H541" s="7">
        <f>SUM('დამტკ. საკუთ.'!H541,'ცვლილ. საკუთ.'!I541)</f>
        <v>0</v>
      </c>
      <c r="I541" s="7">
        <f t="shared" si="98"/>
        <v>0</v>
      </c>
      <c r="J541" s="7">
        <f t="shared" si="99"/>
        <v>0</v>
      </c>
      <c r="K541" s="7">
        <v>0</v>
      </c>
    </row>
    <row r="542" spans="1:11" ht="15.75" thickBot="1" x14ac:dyDescent="0.3">
      <c r="A542" t="str">
        <f t="shared" si="97"/>
        <v>b</v>
      </c>
      <c r="B542" s="11"/>
      <c r="C542" s="12" t="s">
        <v>20</v>
      </c>
      <c r="D542" s="13">
        <f>SUM('დამტკ. საკუთ.'!D494,'ცვლილ. საკუთ.'!E494)</f>
        <v>0</v>
      </c>
      <c r="E542" s="13">
        <f>SUM('დამტკ. საკუთ.'!E542,'ცვლილ. საკუთ.'!F542)</f>
        <v>0</v>
      </c>
      <c r="F542" s="13">
        <f>SUM('დამტკ. საკუთ.'!F542,'ცვლილ. საკუთ.'!G542)</f>
        <v>0</v>
      </c>
      <c r="G542" s="13">
        <f>SUM('დამტკ. საკუთ.'!G542,'ცვლილ. საკუთ.'!H542)</f>
        <v>0</v>
      </c>
      <c r="H542" s="13">
        <f>SUM('დამტკ. საკუთ.'!H542,'ცვლილ. საკუთ.'!I542)</f>
        <v>0</v>
      </c>
      <c r="I542" s="13">
        <f t="shared" si="98"/>
        <v>0</v>
      </c>
      <c r="J542" s="13">
        <f t="shared" si="99"/>
        <v>0</v>
      </c>
      <c r="K542" s="13">
        <v>0</v>
      </c>
    </row>
    <row r="543" spans="1:11" ht="32.25" customHeight="1" thickTop="1" thickBot="1" x14ac:dyDescent="0.3">
      <c r="A543" t="str">
        <f t="shared" si="97"/>
        <v>a</v>
      </c>
      <c r="B543" s="16" t="s">
        <v>97</v>
      </c>
      <c r="C543" s="4" t="s">
        <v>98</v>
      </c>
      <c r="D543" s="4">
        <f>SUM('დამტკ. საკუთ.'!D543,'ცვლილ. საკუთ.'!E543)</f>
        <v>201870</v>
      </c>
      <c r="E543" s="4">
        <f>SUM('დამტკ. საკუთ.'!E543,'ცვლილ. საკუთ.'!F543)</f>
        <v>51870</v>
      </c>
      <c r="F543" s="4">
        <f>SUM('დამტკ. საკუთ.'!F543,'ცვლილ. საკუთ.'!G543)</f>
        <v>50000</v>
      </c>
      <c r="G543" s="4">
        <f>SUM('დამტკ. საკუთ.'!G543,'ცვლილ. საკუთ.'!H543)</f>
        <v>50000</v>
      </c>
      <c r="H543" s="4">
        <f>SUM('დამტკ. საკუთ.'!H543,'ცვლილ. საკუთ.'!I543)</f>
        <v>50000</v>
      </c>
      <c r="I543" s="4">
        <f t="shared" si="98"/>
        <v>101870</v>
      </c>
      <c r="J543" s="4">
        <f t="shared" si="99"/>
        <v>151870</v>
      </c>
      <c r="K543" s="4">
        <f>SUM(K555,K567,K855,K1035,K1059)</f>
        <v>0</v>
      </c>
    </row>
    <row r="544" spans="1:11" ht="15.75" thickTop="1" x14ac:dyDescent="0.25">
      <c r="A544" t="str">
        <f t="shared" si="97"/>
        <v>a</v>
      </c>
      <c r="B544" s="5"/>
      <c r="C544" s="6" t="s">
        <v>10</v>
      </c>
      <c r="D544" s="7">
        <f>SUM('დამტკ. საკუთ.'!D544,'ცვლილ. საკუთ.'!E544)</f>
        <v>195000</v>
      </c>
      <c r="E544" s="7">
        <f>SUM('დამტკ. საკუთ.'!E544,'ცვლილ. საკუთ.'!F544)</f>
        <v>47000</v>
      </c>
      <c r="F544" s="7">
        <f>SUM('დამტკ. საკუთ.'!F544,'ცვლილ. საკუთ.'!G544)</f>
        <v>48000</v>
      </c>
      <c r="G544" s="7">
        <f>SUM('დამტკ. საკუთ.'!G544,'ცვლილ. საკუთ.'!H544)</f>
        <v>50000</v>
      </c>
      <c r="H544" s="7">
        <f>SUM('დამტკ. საკუთ.'!H544,'ცვლილ. საკუთ.'!I544)</f>
        <v>50000</v>
      </c>
      <c r="I544" s="7">
        <f t="shared" si="98"/>
        <v>95000</v>
      </c>
      <c r="J544" s="7">
        <f t="shared" si="99"/>
        <v>145000</v>
      </c>
      <c r="K544" s="7">
        <f t="shared" ref="K544" si="120">SUM(K556,K568,K856,K1036,K1060)</f>
        <v>0</v>
      </c>
    </row>
    <row r="545" spans="1:11" x14ac:dyDescent="0.25">
      <c r="A545" t="str">
        <f t="shared" si="97"/>
        <v>b</v>
      </c>
      <c r="B545" s="8"/>
      <c r="C545" s="9" t="s">
        <v>11</v>
      </c>
      <c r="D545" s="10">
        <f>SUM('დამტკ. საკუთ.'!D545,'ცვლილ. საკუთ.'!E545)</f>
        <v>0</v>
      </c>
      <c r="E545" s="10">
        <f>SUM('დამტკ. საკუთ.'!E545,'ცვლილ. საკუთ.'!F545)</f>
        <v>0</v>
      </c>
      <c r="F545" s="10">
        <f>SUM('დამტკ. საკუთ.'!F545,'ცვლილ. საკუთ.'!G545)</f>
        <v>0</v>
      </c>
      <c r="G545" s="10">
        <f>SUM('დამტკ. საკუთ.'!G545,'ცვლილ. საკუთ.'!H545)</f>
        <v>0</v>
      </c>
      <c r="H545" s="10">
        <f>SUM('დამტკ. საკუთ.'!H545,'ცვლილ. საკუთ.'!I545)</f>
        <v>0</v>
      </c>
      <c r="I545" s="10">
        <f t="shared" si="98"/>
        <v>0</v>
      </c>
      <c r="J545" s="10">
        <f t="shared" si="99"/>
        <v>0</v>
      </c>
      <c r="K545" s="10">
        <f t="shared" ref="K545" si="121">SUM(K557,K569,K857,K1037,K1061)</f>
        <v>0</v>
      </c>
    </row>
    <row r="546" spans="1:11" x14ac:dyDescent="0.25">
      <c r="A546" t="str">
        <f t="shared" si="97"/>
        <v>a</v>
      </c>
      <c r="B546" s="8"/>
      <c r="C546" s="9" t="s">
        <v>12</v>
      </c>
      <c r="D546" s="10">
        <f>SUM('დამტკ. საკუთ.'!D546,'ცვლილ. საკუთ.'!E546)</f>
        <v>190000</v>
      </c>
      <c r="E546" s="10">
        <f>SUM('დამტკ. საკუთ.'!E546,'ცვლილ. საკუთ.'!F546)</f>
        <v>45000</v>
      </c>
      <c r="F546" s="10">
        <f>SUM('დამტკ. საკუთ.'!F546,'ცვლილ. საკუთ.'!G546)</f>
        <v>47000</v>
      </c>
      <c r="G546" s="10">
        <f>SUM('დამტკ. საკუთ.'!G546,'ცვლილ. საკუთ.'!H546)</f>
        <v>49000</v>
      </c>
      <c r="H546" s="10">
        <f>SUM('დამტკ. საკუთ.'!H546,'ცვლილ. საკუთ.'!I546)</f>
        <v>49000</v>
      </c>
      <c r="I546" s="10">
        <f t="shared" si="98"/>
        <v>92000</v>
      </c>
      <c r="J546" s="10">
        <f t="shared" si="99"/>
        <v>141000</v>
      </c>
      <c r="K546" s="10">
        <f t="shared" ref="K546" si="122">SUM(K558,K570,K858,K1038,K1062)</f>
        <v>0</v>
      </c>
    </row>
    <row r="547" spans="1:11" x14ac:dyDescent="0.25">
      <c r="A547" t="str">
        <f t="shared" si="97"/>
        <v>b</v>
      </c>
      <c r="B547" s="8"/>
      <c r="C547" s="9" t="s">
        <v>13</v>
      </c>
      <c r="D547" s="10">
        <f>SUM('დამტკ. საკუთ.'!D547,'ცვლილ. საკუთ.'!E547)</f>
        <v>0</v>
      </c>
      <c r="E547" s="10">
        <f>SUM('დამტკ. საკუთ.'!E547,'ცვლილ. საკუთ.'!F547)</f>
        <v>0</v>
      </c>
      <c r="F547" s="10">
        <f>SUM('დამტკ. საკუთ.'!F547,'ცვლილ. საკუთ.'!G547)</f>
        <v>0</v>
      </c>
      <c r="G547" s="10">
        <f>SUM('დამტკ. საკუთ.'!G547,'ცვლილ. საკუთ.'!H547)</f>
        <v>0</v>
      </c>
      <c r="H547" s="10">
        <f>SUM('დამტკ. საკუთ.'!H547,'ცვლილ. საკუთ.'!I547)</f>
        <v>0</v>
      </c>
      <c r="I547" s="10">
        <f t="shared" si="98"/>
        <v>0</v>
      </c>
      <c r="J547" s="10">
        <f t="shared" si="99"/>
        <v>0</v>
      </c>
      <c r="K547" s="10">
        <f t="shared" ref="K547" si="123">SUM(K559,K571,K859,K1039,K1063)</f>
        <v>0</v>
      </c>
    </row>
    <row r="548" spans="1:11" x14ac:dyDescent="0.25">
      <c r="A548" t="str">
        <f t="shared" si="97"/>
        <v>b</v>
      </c>
      <c r="B548" s="8"/>
      <c r="C548" s="9" t="s">
        <v>14</v>
      </c>
      <c r="D548" s="10">
        <f>SUM('დამტკ. საკუთ.'!D548,'ცვლილ. საკუთ.'!E548)</f>
        <v>0</v>
      </c>
      <c r="E548" s="10">
        <f>SUM('დამტკ. საკუთ.'!E548,'ცვლილ. საკუთ.'!F548)</f>
        <v>0</v>
      </c>
      <c r="F548" s="10">
        <f>SUM('დამტკ. საკუთ.'!F548,'ცვლილ. საკუთ.'!G548)</f>
        <v>0</v>
      </c>
      <c r="G548" s="10">
        <f>SUM('დამტკ. საკუთ.'!G548,'ცვლილ. საკუთ.'!H548)</f>
        <v>0</v>
      </c>
      <c r="H548" s="10">
        <f>SUM('დამტკ. საკუთ.'!H548,'ცვლილ. საკუთ.'!I548)</f>
        <v>0</v>
      </c>
      <c r="I548" s="10">
        <f t="shared" si="98"/>
        <v>0</v>
      </c>
      <c r="J548" s="10">
        <f t="shared" si="99"/>
        <v>0</v>
      </c>
      <c r="K548" s="10">
        <f t="shared" ref="K548" si="124">SUM(K560,K572,K860,K1040,K1064)</f>
        <v>0</v>
      </c>
    </row>
    <row r="549" spans="1:11" x14ac:dyDescent="0.25">
      <c r="A549" t="str">
        <f t="shared" si="97"/>
        <v>b</v>
      </c>
      <c r="B549" s="8"/>
      <c r="C549" s="9" t="s">
        <v>15</v>
      </c>
      <c r="D549" s="10">
        <f>SUM('დამტკ. საკუთ.'!D549,'ცვლილ. საკუთ.'!E549)</f>
        <v>0</v>
      </c>
      <c r="E549" s="10">
        <f>SUM('დამტკ. საკუთ.'!E549,'ცვლილ. საკუთ.'!F549)</f>
        <v>0</v>
      </c>
      <c r="F549" s="10">
        <f>SUM('დამტკ. საკუთ.'!F549,'ცვლილ. საკუთ.'!G549)</f>
        <v>0</v>
      </c>
      <c r="G549" s="10">
        <f>SUM('დამტკ. საკუთ.'!G549,'ცვლილ. საკუთ.'!H549)</f>
        <v>0</v>
      </c>
      <c r="H549" s="10">
        <f>SUM('დამტკ. საკუთ.'!H549,'ცვლილ. საკუთ.'!I549)</f>
        <v>0</v>
      </c>
      <c r="I549" s="10">
        <f t="shared" si="98"/>
        <v>0</v>
      </c>
      <c r="J549" s="10">
        <f t="shared" si="99"/>
        <v>0</v>
      </c>
      <c r="K549" s="10">
        <f t="shared" ref="K549" si="125">SUM(K561,K573,K861,K1041,K1065)</f>
        <v>0</v>
      </c>
    </row>
    <row r="550" spans="1:11" x14ac:dyDescent="0.25">
      <c r="A550" t="str">
        <f t="shared" si="97"/>
        <v>b</v>
      </c>
      <c r="B550" s="8"/>
      <c r="C550" s="9" t="s">
        <v>16</v>
      </c>
      <c r="D550" s="10">
        <f>SUM('დამტკ. საკუთ.'!D550,'ცვლილ. საკუთ.'!E550)</f>
        <v>0</v>
      </c>
      <c r="E550" s="10">
        <f>SUM('დამტკ. საკუთ.'!E550,'ცვლილ. საკუთ.'!F550)</f>
        <v>0</v>
      </c>
      <c r="F550" s="10">
        <f>SUM('დამტკ. საკუთ.'!F550,'ცვლილ. საკუთ.'!G550)</f>
        <v>0</v>
      </c>
      <c r="G550" s="10">
        <f>SUM('დამტკ. საკუთ.'!G550,'ცვლილ. საკუთ.'!H550)</f>
        <v>0</v>
      </c>
      <c r="H550" s="10">
        <f>SUM('დამტკ. საკუთ.'!H550,'ცვლილ. საკუთ.'!I550)</f>
        <v>0</v>
      </c>
      <c r="I550" s="10">
        <f t="shared" si="98"/>
        <v>0</v>
      </c>
      <c r="J550" s="10">
        <f t="shared" si="99"/>
        <v>0</v>
      </c>
      <c r="K550" s="10">
        <f t="shared" ref="K550" si="126">SUM(K562,K574,K862,K1042,K1066)</f>
        <v>0</v>
      </c>
    </row>
    <row r="551" spans="1:11" x14ac:dyDescent="0.25">
      <c r="A551" t="str">
        <f t="shared" si="97"/>
        <v>a</v>
      </c>
      <c r="B551" s="8"/>
      <c r="C551" s="9" t="s">
        <v>17</v>
      </c>
      <c r="D551" s="10">
        <f>SUM('დამტკ. საკუთ.'!D551,'ცვლილ. საკუთ.'!E551)</f>
        <v>5000</v>
      </c>
      <c r="E551" s="10">
        <f>SUM('დამტკ. საკუთ.'!E551,'ცვლილ. საკუთ.'!F551)</f>
        <v>2000</v>
      </c>
      <c r="F551" s="10">
        <f>SUM('დამტკ. საკუთ.'!F551,'ცვლილ. საკუთ.'!G551)</f>
        <v>1000</v>
      </c>
      <c r="G551" s="10">
        <f>SUM('დამტკ. საკუთ.'!G551,'ცვლილ. საკუთ.'!H551)</f>
        <v>1000</v>
      </c>
      <c r="H551" s="10">
        <f>SUM('დამტკ. საკუთ.'!H551,'ცვლილ. საკუთ.'!I551)</f>
        <v>1000</v>
      </c>
      <c r="I551" s="10">
        <f t="shared" si="98"/>
        <v>3000</v>
      </c>
      <c r="J551" s="10">
        <f t="shared" si="99"/>
        <v>4000</v>
      </c>
      <c r="K551" s="10">
        <f t="shared" ref="K551" si="127">SUM(K563,K575,K863,K1043,K1067)</f>
        <v>0</v>
      </c>
    </row>
    <row r="552" spans="1:11" x14ac:dyDescent="0.25">
      <c r="A552" t="str">
        <f t="shared" si="97"/>
        <v>a</v>
      </c>
      <c r="B552" s="5"/>
      <c r="C552" s="6" t="s">
        <v>18</v>
      </c>
      <c r="D552" s="7">
        <f>SUM('დამტკ. საკუთ.'!D552,'ცვლილ. საკუთ.'!E552)</f>
        <v>5000</v>
      </c>
      <c r="E552" s="7">
        <f>SUM('დამტკ. საკუთ.'!E552,'ცვლილ. საკუთ.'!F552)</f>
        <v>3000</v>
      </c>
      <c r="F552" s="7">
        <f>SUM('დამტკ. საკუთ.'!F552,'ცვლილ. საკუთ.'!G552)</f>
        <v>2000</v>
      </c>
      <c r="G552" s="7">
        <f>SUM('დამტკ. საკუთ.'!G552,'ცვლილ. საკუთ.'!H552)</f>
        <v>0</v>
      </c>
      <c r="H552" s="7">
        <f>SUM('დამტკ. საკუთ.'!H552,'ცვლილ. საკუთ.'!I552)</f>
        <v>0</v>
      </c>
      <c r="I552" s="7">
        <f t="shared" si="98"/>
        <v>5000</v>
      </c>
      <c r="J552" s="7">
        <f t="shared" si="99"/>
        <v>5000</v>
      </c>
      <c r="K552" s="7">
        <f t="shared" ref="K552" si="128">SUM(K564,K576,K864,K1044,K1068)</f>
        <v>0</v>
      </c>
    </row>
    <row r="553" spans="1:11" x14ac:dyDescent="0.25">
      <c r="A553" t="str">
        <f t="shared" si="97"/>
        <v>b</v>
      </c>
      <c r="B553" s="5"/>
      <c r="C553" s="6" t="s">
        <v>19</v>
      </c>
      <c r="D553" s="7">
        <f>SUM('დამტკ. საკუთ.'!D553,'ცვლილ. საკუთ.'!E553)</f>
        <v>0</v>
      </c>
      <c r="E553" s="7">
        <f>SUM('დამტკ. საკუთ.'!E553,'ცვლილ. საკუთ.'!F553)</f>
        <v>0</v>
      </c>
      <c r="F553" s="7">
        <f>SUM('დამტკ. საკუთ.'!F553,'ცვლილ. საკუთ.'!G553)</f>
        <v>0</v>
      </c>
      <c r="G553" s="7">
        <f>SUM('დამტკ. საკუთ.'!G553,'ცვლილ. საკუთ.'!H553)</f>
        <v>0</v>
      </c>
      <c r="H553" s="7">
        <f>SUM('დამტკ. საკუთ.'!H553,'ცვლილ. საკუთ.'!I553)</f>
        <v>0</v>
      </c>
      <c r="I553" s="7">
        <f t="shared" si="98"/>
        <v>0</v>
      </c>
      <c r="J553" s="7">
        <f t="shared" si="99"/>
        <v>0</v>
      </c>
      <c r="K553" s="7">
        <f t="shared" ref="K553" si="129">SUM(K565,K577,K865,K1045,K1069)</f>
        <v>0</v>
      </c>
    </row>
    <row r="554" spans="1:11" ht="15.75" thickBot="1" x14ac:dyDescent="0.3">
      <c r="A554" t="str">
        <f t="shared" si="97"/>
        <v>a</v>
      </c>
      <c r="B554" s="11"/>
      <c r="C554" s="12" t="s">
        <v>20</v>
      </c>
      <c r="D554" s="13">
        <f>SUM('დამტკ. საკუთ.'!D554,'ცვლილ. საკუთ.'!E554)</f>
        <v>1870</v>
      </c>
      <c r="E554" s="13">
        <f>SUM('დამტკ. საკუთ.'!E554,'ცვლილ. საკუთ.'!F554)</f>
        <v>1870</v>
      </c>
      <c r="F554" s="13">
        <f>SUM('დამტკ. საკუთ.'!F554,'ცვლილ. საკუთ.'!G554)</f>
        <v>0</v>
      </c>
      <c r="G554" s="13">
        <f>SUM('დამტკ. საკუთ.'!G554,'ცვლილ. საკუთ.'!H554)</f>
        <v>0</v>
      </c>
      <c r="H554" s="13">
        <f>SUM('დამტკ. საკუთ.'!H554,'ცვლილ. საკუთ.'!I554)</f>
        <v>0</v>
      </c>
      <c r="I554" s="13">
        <f t="shared" si="98"/>
        <v>1870</v>
      </c>
      <c r="J554" s="13">
        <f t="shared" si="99"/>
        <v>1870</v>
      </c>
      <c r="K554" s="13">
        <f t="shared" ref="K554" si="130">SUM(K566,K578,K866,K1046,K1070)</f>
        <v>0</v>
      </c>
    </row>
    <row r="555" spans="1:11" ht="33.75" customHeight="1" thickTop="1" thickBot="1" x14ac:dyDescent="0.3">
      <c r="A555" t="str">
        <f t="shared" si="97"/>
        <v>b</v>
      </c>
      <c r="B555" s="3" t="s">
        <v>99</v>
      </c>
      <c r="C555" s="14" t="s">
        <v>100</v>
      </c>
      <c r="D555" s="4">
        <f>SUM('დამტკ. საკუთ.'!D555,'ცვლილ. საკუთ.'!E555)</f>
        <v>0</v>
      </c>
      <c r="E555" s="4">
        <f>SUM('დამტკ. საკუთ.'!E555,'ცვლილ. საკუთ.'!F555)</f>
        <v>0</v>
      </c>
      <c r="F555" s="4">
        <f>SUM('დამტკ. საკუთ.'!F555,'ცვლილ. საკუთ.'!G555)</f>
        <v>0</v>
      </c>
      <c r="G555" s="4">
        <f>SUM('დამტკ. საკუთ.'!G555,'ცვლილ. საკუთ.'!H555)</f>
        <v>0</v>
      </c>
      <c r="H555" s="4">
        <f>SUM('დამტკ. საკუთ.'!H555,'ცვლილ. საკუთ.'!I555)</f>
        <v>0</v>
      </c>
      <c r="I555" s="4">
        <f t="shared" si="98"/>
        <v>0</v>
      </c>
      <c r="J555" s="4">
        <f t="shared" si="99"/>
        <v>0</v>
      </c>
      <c r="K555" s="4">
        <f t="shared" ref="K555" si="131">SUM(K556,K564,K565,K566)</f>
        <v>0</v>
      </c>
    </row>
    <row r="556" spans="1:11" ht="15.75" thickTop="1" x14ac:dyDescent="0.25">
      <c r="A556" t="str">
        <f t="shared" si="97"/>
        <v>b</v>
      </c>
      <c r="B556" s="5"/>
      <c r="C556" s="6" t="s">
        <v>10</v>
      </c>
      <c r="D556" s="7">
        <f>SUM('დამტკ. საკუთ.'!D556,'ცვლილ. საკუთ.'!E556)</f>
        <v>0</v>
      </c>
      <c r="E556" s="7">
        <f>SUM('დამტკ. საკუთ.'!E556,'ცვლილ. საკუთ.'!F556)</f>
        <v>0</v>
      </c>
      <c r="F556" s="7">
        <f>SUM('დამტკ. საკუთ.'!F556,'ცვლილ. საკუთ.'!G556)</f>
        <v>0</v>
      </c>
      <c r="G556" s="7">
        <f>SUM('დამტკ. საკუთ.'!G556,'ცვლილ. საკუთ.'!H556)</f>
        <v>0</v>
      </c>
      <c r="H556" s="7">
        <f>SUM('დამტკ. საკუთ.'!H556,'ცვლილ. საკუთ.'!I556)</f>
        <v>0</v>
      </c>
      <c r="I556" s="7">
        <f t="shared" si="98"/>
        <v>0</v>
      </c>
      <c r="J556" s="7">
        <f t="shared" si="99"/>
        <v>0</v>
      </c>
      <c r="K556" s="7">
        <f t="shared" ref="K556" si="132">SUM(K557:K563)</f>
        <v>0</v>
      </c>
    </row>
    <row r="557" spans="1:11" x14ac:dyDescent="0.25">
      <c r="A557" t="str">
        <f t="shared" si="97"/>
        <v>b</v>
      </c>
      <c r="B557" s="8"/>
      <c r="C557" s="9" t="s">
        <v>11</v>
      </c>
      <c r="D557" s="10">
        <f>SUM('დამტკ. საკუთ.'!D557,'ცვლილ. საკუთ.'!E557)</f>
        <v>0</v>
      </c>
      <c r="E557" s="10">
        <f>SUM('დამტკ. საკუთ.'!E557,'ცვლილ. საკუთ.'!F557)</f>
        <v>0</v>
      </c>
      <c r="F557" s="10">
        <f>SUM('დამტკ. საკუთ.'!F557,'ცვლილ. საკუთ.'!G557)</f>
        <v>0</v>
      </c>
      <c r="G557" s="10">
        <f>SUM('დამტკ. საკუთ.'!G557,'ცვლილ. საკუთ.'!H557)</f>
        <v>0</v>
      </c>
      <c r="H557" s="10">
        <f>SUM('დამტკ. საკუთ.'!H557,'ცვლილ. საკუთ.'!I557)</f>
        <v>0</v>
      </c>
      <c r="I557" s="10">
        <f t="shared" si="98"/>
        <v>0</v>
      </c>
      <c r="J557" s="10">
        <f t="shared" si="99"/>
        <v>0</v>
      </c>
      <c r="K557" s="10">
        <v>0</v>
      </c>
    </row>
    <row r="558" spans="1:11" x14ac:dyDescent="0.25">
      <c r="A558" t="str">
        <f t="shared" si="97"/>
        <v>b</v>
      </c>
      <c r="B558" s="8"/>
      <c r="C558" s="9" t="s">
        <v>12</v>
      </c>
      <c r="D558" s="10">
        <f>SUM('დამტკ. საკუთ.'!D558,'ცვლილ. საკუთ.'!E558)</f>
        <v>0</v>
      </c>
      <c r="E558" s="10">
        <f>SUM('დამტკ. საკუთ.'!E558,'ცვლილ. საკუთ.'!F558)</f>
        <v>0</v>
      </c>
      <c r="F558" s="10">
        <f>SUM('დამტკ. საკუთ.'!F558,'ცვლილ. საკუთ.'!G558)</f>
        <v>0</v>
      </c>
      <c r="G558" s="10">
        <f>SUM('დამტკ. საკუთ.'!G558,'ცვლილ. საკუთ.'!H558)</f>
        <v>0</v>
      </c>
      <c r="H558" s="10">
        <f>SUM('დამტკ. საკუთ.'!H558,'ცვლილ. საკუთ.'!I558)</f>
        <v>0</v>
      </c>
      <c r="I558" s="10">
        <f t="shared" si="98"/>
        <v>0</v>
      </c>
      <c r="J558" s="10">
        <f t="shared" si="99"/>
        <v>0</v>
      </c>
      <c r="K558" s="10">
        <v>0</v>
      </c>
    </row>
    <row r="559" spans="1:11" x14ac:dyDescent="0.25">
      <c r="A559" t="str">
        <f t="shared" si="97"/>
        <v>b</v>
      </c>
      <c r="B559" s="8"/>
      <c r="C559" s="9" t="s">
        <v>13</v>
      </c>
      <c r="D559" s="10">
        <f>SUM('დამტკ. საკუთ.'!D559,'ცვლილ. საკუთ.'!E559)</f>
        <v>0</v>
      </c>
      <c r="E559" s="10">
        <f>SUM('დამტკ. საკუთ.'!E559,'ცვლილ. საკუთ.'!F559)</f>
        <v>0</v>
      </c>
      <c r="F559" s="10">
        <f>SUM('დამტკ. საკუთ.'!F559,'ცვლილ. საკუთ.'!G559)</f>
        <v>0</v>
      </c>
      <c r="G559" s="10">
        <f>SUM('დამტკ. საკუთ.'!G559,'ცვლილ. საკუთ.'!H559)</f>
        <v>0</v>
      </c>
      <c r="H559" s="10">
        <f>SUM('დამტკ. საკუთ.'!H559,'ცვლილ. საკუთ.'!I559)</f>
        <v>0</v>
      </c>
      <c r="I559" s="10">
        <f t="shared" si="98"/>
        <v>0</v>
      </c>
      <c r="J559" s="10">
        <f t="shared" si="99"/>
        <v>0</v>
      </c>
      <c r="K559" s="10">
        <v>0</v>
      </c>
    </row>
    <row r="560" spans="1:11" x14ac:dyDescent="0.25">
      <c r="A560" t="str">
        <f t="shared" si="97"/>
        <v>b</v>
      </c>
      <c r="B560" s="8"/>
      <c r="C560" s="9" t="s">
        <v>14</v>
      </c>
      <c r="D560" s="10">
        <f>SUM('დამტკ. საკუთ.'!D560,'ცვლილ. საკუთ.'!E560)</f>
        <v>0</v>
      </c>
      <c r="E560" s="10">
        <f>SUM('დამტკ. საკუთ.'!E560,'ცვლილ. საკუთ.'!F560)</f>
        <v>0</v>
      </c>
      <c r="F560" s="10">
        <f>SUM('დამტკ. საკუთ.'!F560,'ცვლილ. საკუთ.'!G560)</f>
        <v>0</v>
      </c>
      <c r="G560" s="10">
        <f>SUM('დამტკ. საკუთ.'!G560,'ცვლილ. საკუთ.'!H560)</f>
        <v>0</v>
      </c>
      <c r="H560" s="10">
        <f>SUM('დამტკ. საკუთ.'!H560,'ცვლილ. საკუთ.'!I560)</f>
        <v>0</v>
      </c>
      <c r="I560" s="10">
        <f t="shared" si="98"/>
        <v>0</v>
      </c>
      <c r="J560" s="10">
        <f t="shared" si="99"/>
        <v>0</v>
      </c>
      <c r="K560" s="10">
        <v>0</v>
      </c>
    </row>
    <row r="561" spans="1:11" x14ac:dyDescent="0.25">
      <c r="A561" t="str">
        <f t="shared" si="97"/>
        <v>b</v>
      </c>
      <c r="B561" s="8"/>
      <c r="C561" s="9" t="s">
        <v>15</v>
      </c>
      <c r="D561" s="10">
        <f>SUM('დამტკ. საკუთ.'!D561,'ცვლილ. საკუთ.'!E561)</f>
        <v>0</v>
      </c>
      <c r="E561" s="10">
        <f>SUM('დამტკ. საკუთ.'!E561,'ცვლილ. საკუთ.'!F561)</f>
        <v>0</v>
      </c>
      <c r="F561" s="10">
        <f>SUM('დამტკ. საკუთ.'!F561,'ცვლილ. საკუთ.'!G561)</f>
        <v>0</v>
      </c>
      <c r="G561" s="10">
        <f>SUM('დამტკ. საკუთ.'!G561,'ცვლილ. საკუთ.'!H561)</f>
        <v>0</v>
      </c>
      <c r="H561" s="10">
        <f>SUM('დამტკ. საკუთ.'!H561,'ცვლილ. საკუთ.'!I561)</f>
        <v>0</v>
      </c>
      <c r="I561" s="10">
        <f t="shared" si="98"/>
        <v>0</v>
      </c>
      <c r="J561" s="10">
        <f t="shared" si="99"/>
        <v>0</v>
      </c>
      <c r="K561" s="10">
        <v>0</v>
      </c>
    </row>
    <row r="562" spans="1:11" x14ac:dyDescent="0.25">
      <c r="A562" t="str">
        <f t="shared" si="97"/>
        <v>b</v>
      </c>
      <c r="B562" s="8"/>
      <c r="C562" s="9" t="s">
        <v>16</v>
      </c>
      <c r="D562" s="10">
        <f>SUM('დამტკ. საკუთ.'!D562,'ცვლილ. საკუთ.'!E562)</f>
        <v>0</v>
      </c>
      <c r="E562" s="10">
        <f>SUM('დამტკ. საკუთ.'!E562,'ცვლილ. საკუთ.'!F562)</f>
        <v>0</v>
      </c>
      <c r="F562" s="10">
        <f>SUM('დამტკ. საკუთ.'!F562,'ცვლილ. საკუთ.'!G562)</f>
        <v>0</v>
      </c>
      <c r="G562" s="10">
        <f>SUM('დამტკ. საკუთ.'!G562,'ცვლილ. საკუთ.'!H562)</f>
        <v>0</v>
      </c>
      <c r="H562" s="10">
        <f>SUM('დამტკ. საკუთ.'!H562,'ცვლილ. საკუთ.'!I562)</f>
        <v>0</v>
      </c>
      <c r="I562" s="10">
        <f t="shared" si="98"/>
        <v>0</v>
      </c>
      <c r="J562" s="10">
        <f t="shared" si="99"/>
        <v>0</v>
      </c>
      <c r="K562" s="10">
        <v>0</v>
      </c>
    </row>
    <row r="563" spans="1:11" x14ac:dyDescent="0.25">
      <c r="A563" t="str">
        <f t="shared" si="97"/>
        <v>b</v>
      </c>
      <c r="B563" s="8"/>
      <c r="C563" s="9" t="s">
        <v>17</v>
      </c>
      <c r="D563" s="10">
        <f>SUM('დამტკ. საკუთ.'!D563,'ცვლილ. საკუთ.'!E563)</f>
        <v>0</v>
      </c>
      <c r="E563" s="10">
        <f>SUM('დამტკ. საკუთ.'!E563,'ცვლილ. საკუთ.'!F563)</f>
        <v>0</v>
      </c>
      <c r="F563" s="10">
        <f>SUM('დამტკ. საკუთ.'!F563,'ცვლილ. საკუთ.'!G563)</f>
        <v>0</v>
      </c>
      <c r="G563" s="10">
        <f>SUM('დამტკ. საკუთ.'!G563,'ცვლილ. საკუთ.'!H563)</f>
        <v>0</v>
      </c>
      <c r="H563" s="10">
        <f>SUM('დამტკ. საკუთ.'!H563,'ცვლილ. საკუთ.'!I563)</f>
        <v>0</v>
      </c>
      <c r="I563" s="10">
        <f t="shared" si="98"/>
        <v>0</v>
      </c>
      <c r="J563" s="10">
        <f t="shared" si="99"/>
        <v>0</v>
      </c>
      <c r="K563" s="10">
        <v>0</v>
      </c>
    </row>
    <row r="564" spans="1:11" x14ac:dyDescent="0.25">
      <c r="A564" t="str">
        <f t="shared" si="97"/>
        <v>b</v>
      </c>
      <c r="B564" s="5"/>
      <c r="C564" s="6" t="s">
        <v>18</v>
      </c>
      <c r="D564" s="7">
        <f>SUM('დამტკ. საკუთ.'!D564,'ცვლილ. საკუთ.'!E564)</f>
        <v>0</v>
      </c>
      <c r="E564" s="7">
        <f>SUM('დამტკ. საკუთ.'!E564,'ცვლილ. საკუთ.'!F564)</f>
        <v>0</v>
      </c>
      <c r="F564" s="7">
        <f>SUM('დამტკ. საკუთ.'!F564,'ცვლილ. საკუთ.'!G564)</f>
        <v>0</v>
      </c>
      <c r="G564" s="7">
        <f>SUM('დამტკ. საკუთ.'!G564,'ცვლილ. საკუთ.'!H564)</f>
        <v>0</v>
      </c>
      <c r="H564" s="7">
        <f>SUM('დამტკ. საკუთ.'!H564,'ცვლილ. საკუთ.'!I564)</f>
        <v>0</v>
      </c>
      <c r="I564" s="7">
        <f t="shared" si="98"/>
        <v>0</v>
      </c>
      <c r="J564" s="7">
        <f t="shared" si="99"/>
        <v>0</v>
      </c>
      <c r="K564" s="7">
        <v>0</v>
      </c>
    </row>
    <row r="565" spans="1:11" x14ac:dyDescent="0.25">
      <c r="A565" t="str">
        <f t="shared" si="97"/>
        <v>b</v>
      </c>
      <c r="B565" s="5"/>
      <c r="C565" s="6" t="s">
        <v>19</v>
      </c>
      <c r="D565" s="7">
        <f>SUM('დამტკ. საკუთ.'!D565,'ცვლილ. საკუთ.'!E565)</f>
        <v>0</v>
      </c>
      <c r="E565" s="7">
        <f>SUM('დამტკ. საკუთ.'!E565,'ცვლილ. საკუთ.'!F565)</f>
        <v>0</v>
      </c>
      <c r="F565" s="7">
        <f>SUM('დამტკ. საკუთ.'!F565,'ცვლილ. საკუთ.'!G565)</f>
        <v>0</v>
      </c>
      <c r="G565" s="7">
        <f>SUM('დამტკ. საკუთ.'!G565,'ცვლილ. საკუთ.'!H565)</f>
        <v>0</v>
      </c>
      <c r="H565" s="7">
        <f>SUM('დამტკ. საკუთ.'!H565,'ცვლილ. საკუთ.'!I565)</f>
        <v>0</v>
      </c>
      <c r="I565" s="7">
        <f t="shared" si="98"/>
        <v>0</v>
      </c>
      <c r="J565" s="7">
        <f t="shared" si="99"/>
        <v>0</v>
      </c>
      <c r="K565" s="7">
        <v>0</v>
      </c>
    </row>
    <row r="566" spans="1:11" ht="15.75" thickBot="1" x14ac:dyDescent="0.3">
      <c r="A566" t="str">
        <f t="shared" si="97"/>
        <v>b</v>
      </c>
      <c r="B566" s="11"/>
      <c r="C566" s="12" t="s">
        <v>20</v>
      </c>
      <c r="D566" s="13">
        <f>SUM('დამტკ. საკუთ.'!D566,'ცვლილ. საკუთ.'!E566)</f>
        <v>0</v>
      </c>
      <c r="E566" s="13">
        <f>SUM('დამტკ. საკუთ.'!E566,'ცვლილ. საკუთ.'!F566)</f>
        <v>0</v>
      </c>
      <c r="F566" s="13">
        <f>SUM('დამტკ. საკუთ.'!F566,'ცვლილ. საკუთ.'!G566)</f>
        <v>0</v>
      </c>
      <c r="G566" s="13">
        <f>SUM('დამტკ. საკუთ.'!G566,'ცვლილ. საკუთ.'!H566)</f>
        <v>0</v>
      </c>
      <c r="H566" s="13">
        <f>SUM('დამტკ. საკუთ.'!H566,'ცვლილ. საკუთ.'!I566)</f>
        <v>0</v>
      </c>
      <c r="I566" s="13">
        <f t="shared" si="98"/>
        <v>0</v>
      </c>
      <c r="J566" s="13">
        <f t="shared" si="99"/>
        <v>0</v>
      </c>
      <c r="K566" s="13">
        <v>0</v>
      </c>
    </row>
    <row r="567" spans="1:11" ht="32.25" customHeight="1" thickTop="1" thickBot="1" x14ac:dyDescent="0.3">
      <c r="A567" t="str">
        <f t="shared" si="97"/>
        <v>b</v>
      </c>
      <c r="B567" s="16" t="s">
        <v>101</v>
      </c>
      <c r="C567" s="4" t="s">
        <v>102</v>
      </c>
      <c r="D567" s="4">
        <f>SUM('დამტკ. საკუთ.'!D567,'ცვლილ. საკუთ.'!E567)</f>
        <v>0</v>
      </c>
      <c r="E567" s="4">
        <f>SUM('დამტკ. საკუთ.'!E567,'ცვლილ. საკუთ.'!F567)</f>
        <v>0</v>
      </c>
      <c r="F567" s="4">
        <f>SUM('დამტკ. საკუთ.'!F567,'ცვლილ. საკუთ.'!G567)</f>
        <v>0</v>
      </c>
      <c r="G567" s="4">
        <f>SUM('დამტკ. საკუთ.'!G567,'ცვლილ. საკუთ.'!H567)</f>
        <v>0</v>
      </c>
      <c r="H567" s="4">
        <f>SUM('დამტკ. საკუთ.'!H567,'ცვლილ. საკუთ.'!I567)</f>
        <v>0</v>
      </c>
      <c r="I567" s="4">
        <f t="shared" si="98"/>
        <v>0</v>
      </c>
      <c r="J567" s="4">
        <f t="shared" si="99"/>
        <v>0</v>
      </c>
      <c r="K567" s="4">
        <f t="shared" ref="K567" si="133">SUM(K579,K591,K603,K615,K627,K639,K663,K711,K759,K795,K807,K831)</f>
        <v>0</v>
      </c>
    </row>
    <row r="568" spans="1:11" ht="15.75" thickTop="1" x14ac:dyDescent="0.25">
      <c r="A568" t="str">
        <f t="shared" si="97"/>
        <v>b</v>
      </c>
      <c r="B568" s="5"/>
      <c r="C568" s="6" t="s">
        <v>10</v>
      </c>
      <c r="D568" s="7">
        <f>SUM('დამტკ. საკუთ.'!D568,'ცვლილ. საკუთ.'!E568)</f>
        <v>0</v>
      </c>
      <c r="E568" s="7">
        <f>SUM('დამტკ. საკუთ.'!E568,'ცვლილ. საკუთ.'!F568)</f>
        <v>0</v>
      </c>
      <c r="F568" s="7">
        <f>SUM('დამტკ. საკუთ.'!F568,'ცვლილ. საკუთ.'!G568)</f>
        <v>0</v>
      </c>
      <c r="G568" s="7">
        <f>SUM('დამტკ. საკუთ.'!G568,'ცვლილ. საკუთ.'!H568)</f>
        <v>0</v>
      </c>
      <c r="H568" s="7">
        <f>SUM('დამტკ. საკუთ.'!H568,'ცვლილ. საკუთ.'!I568)</f>
        <v>0</v>
      </c>
      <c r="I568" s="7">
        <f t="shared" si="98"/>
        <v>0</v>
      </c>
      <c r="J568" s="7">
        <f t="shared" si="99"/>
        <v>0</v>
      </c>
      <c r="K568" s="7">
        <f t="shared" ref="K568:K578" si="134">SUM(K580,K592,K604,K616,K628,K640,K664,K712,K760,K796,K808,K832)</f>
        <v>0</v>
      </c>
    </row>
    <row r="569" spans="1:11" x14ac:dyDescent="0.25">
      <c r="A569" t="str">
        <f t="shared" si="97"/>
        <v>b</v>
      </c>
      <c r="B569" s="8"/>
      <c r="C569" s="9" t="s">
        <v>11</v>
      </c>
      <c r="D569" s="10">
        <f>SUM('დამტკ. საკუთ.'!D569,'ცვლილ. საკუთ.'!E569)</f>
        <v>0</v>
      </c>
      <c r="E569" s="10">
        <f>SUM('დამტკ. საკუთ.'!E569,'ცვლილ. საკუთ.'!F569)</f>
        <v>0</v>
      </c>
      <c r="F569" s="10">
        <f>SUM('დამტკ. საკუთ.'!F569,'ცვლილ. საკუთ.'!G569)</f>
        <v>0</v>
      </c>
      <c r="G569" s="10">
        <f>SUM('დამტკ. საკუთ.'!G569,'ცვლილ. საკუთ.'!H569)</f>
        <v>0</v>
      </c>
      <c r="H569" s="10">
        <f>SUM('დამტკ. საკუთ.'!H569,'ცვლილ. საკუთ.'!I569)</f>
        <v>0</v>
      </c>
      <c r="I569" s="10">
        <f t="shared" si="98"/>
        <v>0</v>
      </c>
      <c r="J569" s="10">
        <f t="shared" si="99"/>
        <v>0</v>
      </c>
      <c r="K569" s="10">
        <f t="shared" si="134"/>
        <v>0</v>
      </c>
    </row>
    <row r="570" spans="1:11" x14ac:dyDescent="0.25">
      <c r="A570" t="str">
        <f t="shared" si="97"/>
        <v>b</v>
      </c>
      <c r="B570" s="8"/>
      <c r="C570" s="9" t="s">
        <v>12</v>
      </c>
      <c r="D570" s="10">
        <f>SUM('დამტკ. საკუთ.'!D570,'ცვლილ. საკუთ.'!E570)</f>
        <v>0</v>
      </c>
      <c r="E570" s="10">
        <f>SUM('დამტკ. საკუთ.'!E570,'ცვლილ. საკუთ.'!F570)</f>
        <v>0</v>
      </c>
      <c r="F570" s="10">
        <f>SUM('დამტკ. საკუთ.'!F570,'ცვლილ. საკუთ.'!G570)</f>
        <v>0</v>
      </c>
      <c r="G570" s="10">
        <f>SUM('დამტკ. საკუთ.'!G570,'ცვლილ. საკუთ.'!H570)</f>
        <v>0</v>
      </c>
      <c r="H570" s="10">
        <f>SUM('დამტკ. საკუთ.'!H570,'ცვლილ. საკუთ.'!I570)</f>
        <v>0</v>
      </c>
      <c r="I570" s="10">
        <f t="shared" si="98"/>
        <v>0</v>
      </c>
      <c r="J570" s="10">
        <f t="shared" si="99"/>
        <v>0</v>
      </c>
      <c r="K570" s="10">
        <f t="shared" si="134"/>
        <v>0</v>
      </c>
    </row>
    <row r="571" spans="1:11" x14ac:dyDescent="0.25">
      <c r="A571" t="str">
        <f t="shared" si="97"/>
        <v>b</v>
      </c>
      <c r="B571" s="8"/>
      <c r="C571" s="9" t="s">
        <v>13</v>
      </c>
      <c r="D571" s="10">
        <f>SUM('დამტკ. საკუთ.'!D571,'ცვლილ. საკუთ.'!E571)</f>
        <v>0</v>
      </c>
      <c r="E571" s="10">
        <f>SUM('დამტკ. საკუთ.'!E571,'ცვლილ. საკუთ.'!F571)</f>
        <v>0</v>
      </c>
      <c r="F571" s="10">
        <f>SUM('დამტკ. საკუთ.'!F571,'ცვლილ. საკუთ.'!G571)</f>
        <v>0</v>
      </c>
      <c r="G571" s="10">
        <f>SUM('დამტკ. საკუთ.'!G571,'ცვლილ. საკუთ.'!H571)</f>
        <v>0</v>
      </c>
      <c r="H571" s="10">
        <f>SUM('დამტკ. საკუთ.'!H571,'ცვლილ. საკუთ.'!I571)</f>
        <v>0</v>
      </c>
      <c r="I571" s="10">
        <f t="shared" si="98"/>
        <v>0</v>
      </c>
      <c r="J571" s="10">
        <f t="shared" si="99"/>
        <v>0</v>
      </c>
      <c r="K571" s="10">
        <f t="shared" si="134"/>
        <v>0</v>
      </c>
    </row>
    <row r="572" spans="1:11" x14ac:dyDescent="0.25">
      <c r="A572" t="str">
        <f t="shared" si="97"/>
        <v>b</v>
      </c>
      <c r="B572" s="8"/>
      <c r="C572" s="9" t="s">
        <v>14</v>
      </c>
      <c r="D572" s="10">
        <f>SUM('დამტკ. საკუთ.'!D572,'ცვლილ. საკუთ.'!E572)</f>
        <v>0</v>
      </c>
      <c r="E572" s="10">
        <f>SUM('დამტკ. საკუთ.'!E572,'ცვლილ. საკუთ.'!F572)</f>
        <v>0</v>
      </c>
      <c r="F572" s="10">
        <f>SUM('დამტკ. საკუთ.'!F572,'ცვლილ. საკუთ.'!G572)</f>
        <v>0</v>
      </c>
      <c r="G572" s="10">
        <f>SUM('დამტკ. საკუთ.'!G572,'ცვლილ. საკუთ.'!H572)</f>
        <v>0</v>
      </c>
      <c r="H572" s="10">
        <f>SUM('დამტკ. საკუთ.'!H572,'ცვლილ. საკუთ.'!I572)</f>
        <v>0</v>
      </c>
      <c r="I572" s="10">
        <f t="shared" si="98"/>
        <v>0</v>
      </c>
      <c r="J572" s="10">
        <f t="shared" si="99"/>
        <v>0</v>
      </c>
      <c r="K572" s="10">
        <f t="shared" si="134"/>
        <v>0</v>
      </c>
    </row>
    <row r="573" spans="1:11" x14ac:dyDescent="0.25">
      <c r="A573" t="str">
        <f t="shared" si="97"/>
        <v>b</v>
      </c>
      <c r="B573" s="8"/>
      <c r="C573" s="9" t="s">
        <v>15</v>
      </c>
      <c r="D573" s="10">
        <f>SUM('დამტკ. საკუთ.'!D573,'ცვლილ. საკუთ.'!E573)</f>
        <v>0</v>
      </c>
      <c r="E573" s="10">
        <f>SUM('დამტკ. საკუთ.'!E573,'ცვლილ. საკუთ.'!F573)</f>
        <v>0</v>
      </c>
      <c r="F573" s="10">
        <f>SUM('დამტკ. საკუთ.'!F573,'ცვლილ. საკუთ.'!G573)</f>
        <v>0</v>
      </c>
      <c r="G573" s="10">
        <f>SUM('დამტკ. საკუთ.'!G573,'ცვლილ. საკუთ.'!H573)</f>
        <v>0</v>
      </c>
      <c r="H573" s="10">
        <f>SUM('დამტკ. საკუთ.'!H573,'ცვლილ. საკუთ.'!I573)</f>
        <v>0</v>
      </c>
      <c r="I573" s="10">
        <f t="shared" si="98"/>
        <v>0</v>
      </c>
      <c r="J573" s="10">
        <f t="shared" si="99"/>
        <v>0</v>
      </c>
      <c r="K573" s="10">
        <f t="shared" si="134"/>
        <v>0</v>
      </c>
    </row>
    <row r="574" spans="1:11" x14ac:dyDescent="0.25">
      <c r="A574" t="str">
        <f t="shared" si="97"/>
        <v>b</v>
      </c>
      <c r="B574" s="8"/>
      <c r="C574" s="9" t="s">
        <v>16</v>
      </c>
      <c r="D574" s="10">
        <f>SUM('დამტკ. საკუთ.'!D574,'ცვლილ. საკუთ.'!E574)</f>
        <v>0</v>
      </c>
      <c r="E574" s="10">
        <f>SUM('დამტკ. საკუთ.'!E574,'ცვლილ. საკუთ.'!F574)</f>
        <v>0</v>
      </c>
      <c r="F574" s="10">
        <f>SUM('დამტკ. საკუთ.'!F574,'ცვლილ. საკუთ.'!G574)</f>
        <v>0</v>
      </c>
      <c r="G574" s="10">
        <f>SUM('დამტკ. საკუთ.'!G574,'ცვლილ. საკუთ.'!H574)</f>
        <v>0</v>
      </c>
      <c r="H574" s="10">
        <f>SUM('დამტკ. საკუთ.'!H574,'ცვლილ. საკუთ.'!I574)</f>
        <v>0</v>
      </c>
      <c r="I574" s="10">
        <f t="shared" si="98"/>
        <v>0</v>
      </c>
      <c r="J574" s="10">
        <f t="shared" si="99"/>
        <v>0</v>
      </c>
      <c r="K574" s="10">
        <f t="shared" si="134"/>
        <v>0</v>
      </c>
    </row>
    <row r="575" spans="1:11" x14ac:dyDescent="0.25">
      <c r="A575" t="str">
        <f t="shared" si="97"/>
        <v>b</v>
      </c>
      <c r="B575" s="8"/>
      <c r="C575" s="9" t="s">
        <v>17</v>
      </c>
      <c r="D575" s="10">
        <f>SUM('დამტკ. საკუთ.'!D575,'ცვლილ. საკუთ.'!E575)</f>
        <v>0</v>
      </c>
      <c r="E575" s="10">
        <f>SUM('დამტკ. საკუთ.'!E575,'ცვლილ. საკუთ.'!F575)</f>
        <v>0</v>
      </c>
      <c r="F575" s="10">
        <f>SUM('დამტკ. საკუთ.'!F575,'ცვლილ. საკუთ.'!G575)</f>
        <v>0</v>
      </c>
      <c r="G575" s="10">
        <f>SUM('დამტკ. საკუთ.'!G575,'ცვლილ. საკუთ.'!H575)</f>
        <v>0</v>
      </c>
      <c r="H575" s="10">
        <f>SUM('დამტკ. საკუთ.'!H575,'ცვლილ. საკუთ.'!I575)</f>
        <v>0</v>
      </c>
      <c r="I575" s="10">
        <f t="shared" si="98"/>
        <v>0</v>
      </c>
      <c r="J575" s="10">
        <f t="shared" si="99"/>
        <v>0</v>
      </c>
      <c r="K575" s="10">
        <f t="shared" si="134"/>
        <v>0</v>
      </c>
    </row>
    <row r="576" spans="1:11" x14ac:dyDescent="0.25">
      <c r="A576" t="str">
        <f t="shared" ref="A576:A639" si="135">IF(OR(D576&lt;&gt;0,E576&lt;&gt;0,F576&lt;&gt;0,G576&lt;&gt;0,H576&lt;&gt;0,),"a","b")</f>
        <v>b</v>
      </c>
      <c r="B576" s="5"/>
      <c r="C576" s="6" t="s">
        <v>18</v>
      </c>
      <c r="D576" s="7">
        <f>SUM('დამტკ. საკუთ.'!D576,'ცვლილ. საკუთ.'!E576)</f>
        <v>0</v>
      </c>
      <c r="E576" s="7">
        <f>SUM('დამტკ. საკუთ.'!E576,'ცვლილ. საკუთ.'!F576)</f>
        <v>0</v>
      </c>
      <c r="F576" s="7">
        <f>SUM('დამტკ. საკუთ.'!F576,'ცვლილ. საკუთ.'!G576)</f>
        <v>0</v>
      </c>
      <c r="G576" s="7">
        <f>SUM('დამტკ. საკუთ.'!G576,'ცვლილ. საკუთ.'!H576)</f>
        <v>0</v>
      </c>
      <c r="H576" s="7">
        <f>SUM('დამტკ. საკუთ.'!H576,'ცვლილ. საკუთ.'!I576)</f>
        <v>0</v>
      </c>
      <c r="I576" s="7">
        <f t="shared" ref="I576:I639" si="136">SUM(E576,F576)</f>
        <v>0</v>
      </c>
      <c r="J576" s="7">
        <f t="shared" ref="J576:J639" si="137">SUM(E576,F576,G576)</f>
        <v>0</v>
      </c>
      <c r="K576" s="7">
        <f t="shared" si="134"/>
        <v>0</v>
      </c>
    </row>
    <row r="577" spans="1:11" x14ac:dyDescent="0.25">
      <c r="A577" t="str">
        <f t="shared" si="135"/>
        <v>b</v>
      </c>
      <c r="B577" s="5"/>
      <c r="C577" s="6" t="s">
        <v>19</v>
      </c>
      <c r="D577" s="7">
        <f>SUM('დამტკ. საკუთ.'!D577,'ცვლილ. საკუთ.'!E577)</f>
        <v>0</v>
      </c>
      <c r="E577" s="7">
        <f>SUM('დამტკ. საკუთ.'!E577,'ცვლილ. საკუთ.'!F577)</f>
        <v>0</v>
      </c>
      <c r="F577" s="7">
        <f>SUM('დამტკ. საკუთ.'!F577,'ცვლილ. საკუთ.'!G577)</f>
        <v>0</v>
      </c>
      <c r="G577" s="7">
        <f>SUM('დამტკ. საკუთ.'!G577,'ცვლილ. საკუთ.'!H577)</f>
        <v>0</v>
      </c>
      <c r="H577" s="7">
        <f>SUM('დამტკ. საკუთ.'!H577,'ცვლილ. საკუთ.'!I577)</f>
        <v>0</v>
      </c>
      <c r="I577" s="7">
        <f t="shared" si="136"/>
        <v>0</v>
      </c>
      <c r="J577" s="7">
        <f t="shared" si="137"/>
        <v>0</v>
      </c>
      <c r="K577" s="7">
        <f t="shared" si="134"/>
        <v>0</v>
      </c>
    </row>
    <row r="578" spans="1:11" ht="15.75" thickBot="1" x14ac:dyDescent="0.3">
      <c r="A578" t="str">
        <f t="shared" si="135"/>
        <v>b</v>
      </c>
      <c r="B578" s="11"/>
      <c r="C578" s="12" t="s">
        <v>20</v>
      </c>
      <c r="D578" s="13">
        <f>SUM('დამტკ. საკუთ.'!D578,'ცვლილ. საკუთ.'!E578)</f>
        <v>0</v>
      </c>
      <c r="E578" s="13">
        <f>SUM('დამტკ. საკუთ.'!E578,'ცვლილ. საკუთ.'!F578)</f>
        <v>0</v>
      </c>
      <c r="F578" s="13">
        <f>SUM('დამტკ. საკუთ.'!F578,'ცვლილ. საკუთ.'!G578)</f>
        <v>0</v>
      </c>
      <c r="G578" s="13">
        <f>SUM('დამტკ. საკუთ.'!G578,'ცვლილ. საკუთ.'!H578)</f>
        <v>0</v>
      </c>
      <c r="H578" s="13">
        <f>SUM('დამტკ. საკუთ.'!H578,'ცვლილ. საკუთ.'!I578)</f>
        <v>0</v>
      </c>
      <c r="I578" s="13">
        <f t="shared" si="136"/>
        <v>0</v>
      </c>
      <c r="J578" s="13">
        <f t="shared" si="137"/>
        <v>0</v>
      </c>
      <c r="K578" s="13">
        <f t="shared" si="134"/>
        <v>0</v>
      </c>
    </row>
    <row r="579" spans="1:11" ht="16.5" thickTop="1" thickBot="1" x14ac:dyDescent="0.3">
      <c r="A579" t="str">
        <f t="shared" si="135"/>
        <v>b</v>
      </c>
      <c r="B579" s="3" t="s">
        <v>103</v>
      </c>
      <c r="C579" s="15" t="s">
        <v>104</v>
      </c>
      <c r="D579" s="4">
        <f>SUM('დამტკ. საკუთ.'!D579,'ცვლილ. საკუთ.'!E579)</f>
        <v>0</v>
      </c>
      <c r="E579" s="4">
        <f>SUM('დამტკ. საკუთ.'!E579,'ცვლილ. საკუთ.'!F579)</f>
        <v>0</v>
      </c>
      <c r="F579" s="4">
        <f>SUM('დამტკ. საკუთ.'!F579,'ცვლილ. საკუთ.'!G579)</f>
        <v>0</v>
      </c>
      <c r="G579" s="4">
        <f>SUM('დამტკ. საკუთ.'!G579,'ცვლილ. საკუთ.'!H579)</f>
        <v>0</v>
      </c>
      <c r="H579" s="4">
        <f>SUM('დამტკ. საკუთ.'!H579,'ცვლილ. საკუთ.'!I579)</f>
        <v>0</v>
      </c>
      <c r="I579" s="4">
        <f t="shared" si="136"/>
        <v>0</v>
      </c>
      <c r="J579" s="4">
        <f t="shared" si="137"/>
        <v>0</v>
      </c>
      <c r="K579" s="4">
        <f t="shared" ref="K579" si="138">SUM(K580,K588,K589,K590)</f>
        <v>0</v>
      </c>
    </row>
    <row r="580" spans="1:11" ht="15.75" thickTop="1" x14ac:dyDescent="0.25">
      <c r="A580" t="str">
        <f t="shared" si="135"/>
        <v>b</v>
      </c>
      <c r="B580" s="5"/>
      <c r="C580" s="6" t="s">
        <v>10</v>
      </c>
      <c r="D580" s="7">
        <f>SUM('დამტკ. საკუთ.'!D580,'ცვლილ. საკუთ.'!E580)</f>
        <v>0</v>
      </c>
      <c r="E580" s="7">
        <f>SUM('დამტკ. საკუთ.'!E580,'ცვლილ. საკუთ.'!F580)</f>
        <v>0</v>
      </c>
      <c r="F580" s="7">
        <f>SUM('დამტკ. საკუთ.'!F580,'ცვლილ. საკუთ.'!G580)</f>
        <v>0</v>
      </c>
      <c r="G580" s="7">
        <f>SUM('დამტკ. საკუთ.'!G580,'ცვლილ. საკუთ.'!H580)</f>
        <v>0</v>
      </c>
      <c r="H580" s="7">
        <f>SUM('დამტკ. საკუთ.'!H580,'ცვლილ. საკუთ.'!I580)</f>
        <v>0</v>
      </c>
      <c r="I580" s="7">
        <f t="shared" si="136"/>
        <v>0</v>
      </c>
      <c r="J580" s="7">
        <f t="shared" si="137"/>
        <v>0</v>
      </c>
      <c r="K580" s="7">
        <f t="shared" ref="K580" si="139">SUM(K581:K587)</f>
        <v>0</v>
      </c>
    </row>
    <row r="581" spans="1:11" x14ac:dyDescent="0.25">
      <c r="A581" t="str">
        <f t="shared" si="135"/>
        <v>b</v>
      </c>
      <c r="B581" s="8"/>
      <c r="C581" s="9" t="s">
        <v>11</v>
      </c>
      <c r="D581" s="10">
        <f>SUM('დამტკ. საკუთ.'!D581,'ცვლილ. საკუთ.'!E581)</f>
        <v>0</v>
      </c>
      <c r="E581" s="10">
        <f>SUM('დამტკ. საკუთ.'!E581,'ცვლილ. საკუთ.'!F581)</f>
        <v>0</v>
      </c>
      <c r="F581" s="10">
        <f>SUM('დამტკ. საკუთ.'!F581,'ცვლილ. საკუთ.'!G581)</f>
        <v>0</v>
      </c>
      <c r="G581" s="10">
        <f>SUM('დამტკ. საკუთ.'!G581,'ცვლილ. საკუთ.'!H581)</f>
        <v>0</v>
      </c>
      <c r="H581" s="10">
        <f>SUM('დამტკ. საკუთ.'!H581,'ცვლილ. საკუთ.'!I581)</f>
        <v>0</v>
      </c>
      <c r="I581" s="10">
        <f t="shared" si="136"/>
        <v>0</v>
      </c>
      <c r="J581" s="10">
        <f t="shared" si="137"/>
        <v>0</v>
      </c>
      <c r="K581" s="10">
        <v>0</v>
      </c>
    </row>
    <row r="582" spans="1:11" x14ac:dyDescent="0.25">
      <c r="A582" t="str">
        <f t="shared" si="135"/>
        <v>b</v>
      </c>
      <c r="B582" s="8"/>
      <c r="C582" s="9" t="s">
        <v>12</v>
      </c>
      <c r="D582" s="10">
        <f>SUM('დამტკ. საკუთ.'!D582,'ცვლილ. საკუთ.'!E582)</f>
        <v>0</v>
      </c>
      <c r="E582" s="10">
        <f>SUM('დამტკ. საკუთ.'!E582,'ცვლილ. საკუთ.'!F582)</f>
        <v>0</v>
      </c>
      <c r="F582" s="10">
        <f>SUM('დამტკ. საკუთ.'!F582,'ცვლილ. საკუთ.'!G582)</f>
        <v>0</v>
      </c>
      <c r="G582" s="10">
        <f>SUM('დამტკ. საკუთ.'!G582,'ცვლილ. საკუთ.'!H582)</f>
        <v>0</v>
      </c>
      <c r="H582" s="10">
        <f>SUM('დამტკ. საკუთ.'!H582,'ცვლილ. საკუთ.'!I582)</f>
        <v>0</v>
      </c>
      <c r="I582" s="10">
        <f t="shared" si="136"/>
        <v>0</v>
      </c>
      <c r="J582" s="10">
        <f t="shared" si="137"/>
        <v>0</v>
      </c>
      <c r="K582" s="10">
        <v>0</v>
      </c>
    </row>
    <row r="583" spans="1:11" x14ac:dyDescent="0.25">
      <c r="A583" t="str">
        <f t="shared" si="135"/>
        <v>b</v>
      </c>
      <c r="B583" s="8"/>
      <c r="C583" s="9" t="s">
        <v>13</v>
      </c>
      <c r="D583" s="10">
        <f>SUM('დამტკ. საკუთ.'!D583,'ცვლილ. საკუთ.'!E583)</f>
        <v>0</v>
      </c>
      <c r="E583" s="10">
        <f>SUM('დამტკ. საკუთ.'!E583,'ცვლილ. საკუთ.'!F583)</f>
        <v>0</v>
      </c>
      <c r="F583" s="10">
        <f>SUM('დამტკ. საკუთ.'!F583,'ცვლილ. საკუთ.'!G583)</f>
        <v>0</v>
      </c>
      <c r="G583" s="10">
        <f>SUM('დამტკ. საკუთ.'!G583,'ცვლილ. საკუთ.'!H583)</f>
        <v>0</v>
      </c>
      <c r="H583" s="10">
        <f>SUM('დამტკ. საკუთ.'!H583,'ცვლილ. საკუთ.'!I583)</f>
        <v>0</v>
      </c>
      <c r="I583" s="10">
        <f t="shared" si="136"/>
        <v>0</v>
      </c>
      <c r="J583" s="10">
        <f t="shared" si="137"/>
        <v>0</v>
      </c>
      <c r="K583" s="10">
        <v>0</v>
      </c>
    </row>
    <row r="584" spans="1:11" x14ac:dyDescent="0.25">
      <c r="A584" t="str">
        <f t="shared" si="135"/>
        <v>b</v>
      </c>
      <c r="B584" s="8"/>
      <c r="C584" s="9" t="s">
        <v>14</v>
      </c>
      <c r="D584" s="10">
        <f>SUM('დამტკ. საკუთ.'!D584,'ცვლილ. საკუთ.'!E584)</f>
        <v>0</v>
      </c>
      <c r="E584" s="10">
        <f>SUM('დამტკ. საკუთ.'!E584,'ცვლილ. საკუთ.'!F584)</f>
        <v>0</v>
      </c>
      <c r="F584" s="10">
        <f>SUM('დამტკ. საკუთ.'!F584,'ცვლილ. საკუთ.'!G584)</f>
        <v>0</v>
      </c>
      <c r="G584" s="10">
        <f>SUM('დამტკ. საკუთ.'!G584,'ცვლილ. საკუთ.'!H584)</f>
        <v>0</v>
      </c>
      <c r="H584" s="10">
        <f>SUM('დამტკ. საკუთ.'!H584,'ცვლილ. საკუთ.'!I584)</f>
        <v>0</v>
      </c>
      <c r="I584" s="10">
        <f t="shared" si="136"/>
        <v>0</v>
      </c>
      <c r="J584" s="10">
        <f t="shared" si="137"/>
        <v>0</v>
      </c>
      <c r="K584" s="10">
        <v>0</v>
      </c>
    </row>
    <row r="585" spans="1:11" x14ac:dyDescent="0.25">
      <c r="A585" t="str">
        <f t="shared" si="135"/>
        <v>b</v>
      </c>
      <c r="B585" s="8"/>
      <c r="C585" s="9" t="s">
        <v>15</v>
      </c>
      <c r="D585" s="10">
        <f>SUM('დამტკ. საკუთ.'!D585,'ცვლილ. საკუთ.'!E585)</f>
        <v>0</v>
      </c>
      <c r="E585" s="10">
        <f>SUM('დამტკ. საკუთ.'!E585,'ცვლილ. საკუთ.'!F585)</f>
        <v>0</v>
      </c>
      <c r="F585" s="10">
        <f>SUM('დამტკ. საკუთ.'!F585,'ცვლილ. საკუთ.'!G585)</f>
        <v>0</v>
      </c>
      <c r="G585" s="10">
        <f>SUM('დამტკ. საკუთ.'!G585,'ცვლილ. საკუთ.'!H585)</f>
        <v>0</v>
      </c>
      <c r="H585" s="10">
        <f>SUM('დამტკ. საკუთ.'!H585,'ცვლილ. საკუთ.'!I585)</f>
        <v>0</v>
      </c>
      <c r="I585" s="10">
        <f t="shared" si="136"/>
        <v>0</v>
      </c>
      <c r="J585" s="10">
        <f t="shared" si="137"/>
        <v>0</v>
      </c>
      <c r="K585" s="10">
        <v>0</v>
      </c>
    </row>
    <row r="586" spans="1:11" x14ac:dyDescent="0.25">
      <c r="A586" t="str">
        <f t="shared" si="135"/>
        <v>b</v>
      </c>
      <c r="B586" s="8"/>
      <c r="C586" s="9" t="s">
        <v>16</v>
      </c>
      <c r="D586" s="10">
        <f>SUM('დამტკ. საკუთ.'!D586,'ცვლილ. საკუთ.'!E586)</f>
        <v>0</v>
      </c>
      <c r="E586" s="10">
        <f>SUM('დამტკ. საკუთ.'!E586,'ცვლილ. საკუთ.'!F586)</f>
        <v>0</v>
      </c>
      <c r="F586" s="10">
        <f>SUM('დამტკ. საკუთ.'!F586,'ცვლილ. საკუთ.'!G586)</f>
        <v>0</v>
      </c>
      <c r="G586" s="10">
        <f>SUM('დამტკ. საკუთ.'!G586,'ცვლილ. საკუთ.'!H586)</f>
        <v>0</v>
      </c>
      <c r="H586" s="10">
        <f>SUM('დამტკ. საკუთ.'!H586,'ცვლილ. საკუთ.'!I586)</f>
        <v>0</v>
      </c>
      <c r="I586" s="10">
        <f t="shared" si="136"/>
        <v>0</v>
      </c>
      <c r="J586" s="10">
        <f t="shared" si="137"/>
        <v>0</v>
      </c>
      <c r="K586" s="10">
        <v>0</v>
      </c>
    </row>
    <row r="587" spans="1:11" x14ac:dyDescent="0.25">
      <c r="A587" t="str">
        <f t="shared" si="135"/>
        <v>b</v>
      </c>
      <c r="B587" s="8"/>
      <c r="C587" s="9" t="s">
        <v>17</v>
      </c>
      <c r="D587" s="10">
        <f>SUM('დამტკ. საკუთ.'!D587,'ცვლილ. საკუთ.'!E587)</f>
        <v>0</v>
      </c>
      <c r="E587" s="10">
        <f>SUM('დამტკ. საკუთ.'!E587,'ცვლილ. საკუთ.'!F587)</f>
        <v>0</v>
      </c>
      <c r="F587" s="10">
        <f>SUM('დამტკ. საკუთ.'!F587,'ცვლილ. საკუთ.'!G587)</f>
        <v>0</v>
      </c>
      <c r="G587" s="10">
        <f>SUM('დამტკ. საკუთ.'!G587,'ცვლილ. საკუთ.'!H587)</f>
        <v>0</v>
      </c>
      <c r="H587" s="10">
        <f>SUM('დამტკ. საკუთ.'!H587,'ცვლილ. საკუთ.'!I587)</f>
        <v>0</v>
      </c>
      <c r="I587" s="10">
        <f t="shared" si="136"/>
        <v>0</v>
      </c>
      <c r="J587" s="10">
        <f t="shared" si="137"/>
        <v>0</v>
      </c>
      <c r="K587" s="10">
        <v>0</v>
      </c>
    </row>
    <row r="588" spans="1:11" x14ac:dyDescent="0.25">
      <c r="A588" t="str">
        <f t="shared" si="135"/>
        <v>b</v>
      </c>
      <c r="B588" s="5"/>
      <c r="C588" s="6" t="s">
        <v>18</v>
      </c>
      <c r="D588" s="7">
        <f>SUM('დამტკ. საკუთ.'!D588,'ცვლილ. საკუთ.'!E588)</f>
        <v>0</v>
      </c>
      <c r="E588" s="7">
        <f>SUM('დამტკ. საკუთ.'!E588,'ცვლილ. საკუთ.'!F588)</f>
        <v>0</v>
      </c>
      <c r="F588" s="7">
        <f>SUM('დამტკ. საკუთ.'!F588,'ცვლილ. საკუთ.'!G588)</f>
        <v>0</v>
      </c>
      <c r="G588" s="7">
        <f>SUM('დამტკ. საკუთ.'!G588,'ცვლილ. საკუთ.'!H588)</f>
        <v>0</v>
      </c>
      <c r="H588" s="7">
        <f>SUM('დამტკ. საკუთ.'!H588,'ცვლილ. საკუთ.'!I588)</f>
        <v>0</v>
      </c>
      <c r="I588" s="7">
        <f t="shared" si="136"/>
        <v>0</v>
      </c>
      <c r="J588" s="7">
        <f t="shared" si="137"/>
        <v>0</v>
      </c>
      <c r="K588" s="7">
        <v>0</v>
      </c>
    </row>
    <row r="589" spans="1:11" x14ac:dyDescent="0.25">
      <c r="A589" t="str">
        <f t="shared" si="135"/>
        <v>b</v>
      </c>
      <c r="B589" s="5"/>
      <c r="C589" s="6" t="s">
        <v>19</v>
      </c>
      <c r="D589" s="7">
        <f>SUM('დამტკ. საკუთ.'!D589,'ცვლილ. საკუთ.'!E589)</f>
        <v>0</v>
      </c>
      <c r="E589" s="7">
        <f>SUM('დამტკ. საკუთ.'!E589,'ცვლილ. საკუთ.'!F589)</f>
        <v>0</v>
      </c>
      <c r="F589" s="7">
        <f>SUM('დამტკ. საკუთ.'!F589,'ცვლილ. საკუთ.'!G589)</f>
        <v>0</v>
      </c>
      <c r="G589" s="7">
        <f>SUM('დამტკ. საკუთ.'!G589,'ცვლილ. საკუთ.'!H589)</f>
        <v>0</v>
      </c>
      <c r="H589" s="7">
        <f>SUM('დამტკ. საკუთ.'!H589,'ცვლილ. საკუთ.'!I589)</f>
        <v>0</v>
      </c>
      <c r="I589" s="7">
        <f t="shared" si="136"/>
        <v>0</v>
      </c>
      <c r="J589" s="7">
        <f t="shared" si="137"/>
        <v>0</v>
      </c>
      <c r="K589" s="7">
        <v>0</v>
      </c>
    </row>
    <row r="590" spans="1:11" ht="15.75" thickBot="1" x14ac:dyDescent="0.3">
      <c r="A590" t="str">
        <f t="shared" si="135"/>
        <v>b</v>
      </c>
      <c r="B590" s="11"/>
      <c r="C590" s="12" t="s">
        <v>20</v>
      </c>
      <c r="D590" s="13">
        <f>SUM('დამტკ. საკუთ.'!D590,'ცვლილ. საკუთ.'!E590)</f>
        <v>0</v>
      </c>
      <c r="E590" s="13">
        <f>SUM('დამტკ. საკუთ.'!E590,'ცვლილ. საკუთ.'!F590)</f>
        <v>0</v>
      </c>
      <c r="F590" s="13">
        <f>SUM('დამტკ. საკუთ.'!F590,'ცვლილ. საკუთ.'!G590)</f>
        <v>0</v>
      </c>
      <c r="G590" s="13">
        <f>SUM('დამტკ. საკუთ.'!G590,'ცვლილ. საკუთ.'!H590)</f>
        <v>0</v>
      </c>
      <c r="H590" s="13">
        <f>SUM('დამტკ. საკუთ.'!H590,'ცვლილ. საკუთ.'!I590)</f>
        <v>0</v>
      </c>
      <c r="I590" s="13">
        <f t="shared" si="136"/>
        <v>0</v>
      </c>
      <c r="J590" s="13">
        <f t="shared" si="137"/>
        <v>0</v>
      </c>
      <c r="K590" s="13">
        <v>0</v>
      </c>
    </row>
    <row r="591" spans="1:11" ht="32.25" customHeight="1" thickTop="1" thickBot="1" x14ac:dyDescent="0.3">
      <c r="A591" t="str">
        <f t="shared" si="135"/>
        <v>b</v>
      </c>
      <c r="B591" s="16" t="s">
        <v>105</v>
      </c>
      <c r="C591" s="4" t="s">
        <v>106</v>
      </c>
      <c r="D591" s="4">
        <f>SUM('დამტკ. საკუთ.'!D591,'ცვლილ. საკუთ.'!E591)</f>
        <v>0</v>
      </c>
      <c r="E591" s="4">
        <f>SUM('დამტკ. საკუთ.'!E591,'ცვლილ. საკუთ.'!F591)</f>
        <v>0</v>
      </c>
      <c r="F591" s="4">
        <f>SUM('დამტკ. საკუთ.'!F591,'ცვლილ. საკუთ.'!G591)</f>
        <v>0</v>
      </c>
      <c r="G591" s="4">
        <f>SUM('დამტკ. საკუთ.'!G591,'ცვლილ. საკუთ.'!H591)</f>
        <v>0</v>
      </c>
      <c r="H591" s="4">
        <f>SUM('დამტკ. საკუთ.'!H591,'ცვლილ. საკუთ.'!I591)</f>
        <v>0</v>
      </c>
      <c r="I591" s="4">
        <f t="shared" si="136"/>
        <v>0</v>
      </c>
      <c r="J591" s="4">
        <f t="shared" si="137"/>
        <v>0</v>
      </c>
      <c r="K591" s="4">
        <f t="shared" ref="K591" si="140">SUM(K592,K600,K601,K602)</f>
        <v>0</v>
      </c>
    </row>
    <row r="592" spans="1:11" ht="15.75" thickTop="1" x14ac:dyDescent="0.25">
      <c r="A592" t="str">
        <f t="shared" si="135"/>
        <v>b</v>
      </c>
      <c r="B592" s="5"/>
      <c r="C592" s="6" t="s">
        <v>10</v>
      </c>
      <c r="D592" s="7">
        <f>SUM('დამტკ. საკუთ.'!D592,'ცვლილ. საკუთ.'!E592)</f>
        <v>0</v>
      </c>
      <c r="E592" s="7">
        <f>SUM('დამტკ. საკუთ.'!E592,'ცვლილ. საკუთ.'!F592)</f>
        <v>0</v>
      </c>
      <c r="F592" s="7">
        <f>SUM('დამტკ. საკუთ.'!F592,'ცვლილ. საკუთ.'!G592)</f>
        <v>0</v>
      </c>
      <c r="G592" s="7">
        <f>SUM('დამტკ. საკუთ.'!G592,'ცვლილ. საკუთ.'!H592)</f>
        <v>0</v>
      </c>
      <c r="H592" s="7">
        <f>SUM('დამტკ. საკუთ.'!H592,'ცვლილ. საკუთ.'!I592)</f>
        <v>0</v>
      </c>
      <c r="I592" s="7">
        <f t="shared" si="136"/>
        <v>0</v>
      </c>
      <c r="J592" s="7">
        <f t="shared" si="137"/>
        <v>0</v>
      </c>
      <c r="K592" s="7">
        <f t="shared" ref="K592" si="141">SUM(K593:K599)</f>
        <v>0</v>
      </c>
    </row>
    <row r="593" spans="1:11" x14ac:dyDescent="0.25">
      <c r="A593" t="str">
        <f t="shared" si="135"/>
        <v>b</v>
      </c>
      <c r="B593" s="8"/>
      <c r="C593" s="9" t="s">
        <v>11</v>
      </c>
      <c r="D593" s="10">
        <f>SUM('დამტკ. საკუთ.'!D593,'ცვლილ. საკუთ.'!E593)</f>
        <v>0</v>
      </c>
      <c r="E593" s="10">
        <f>SUM('დამტკ. საკუთ.'!E593,'ცვლილ. საკუთ.'!F593)</f>
        <v>0</v>
      </c>
      <c r="F593" s="10">
        <f>SUM('დამტკ. საკუთ.'!F593,'ცვლილ. საკუთ.'!G593)</f>
        <v>0</v>
      </c>
      <c r="G593" s="10">
        <f>SUM('დამტკ. საკუთ.'!G593,'ცვლილ. საკუთ.'!H593)</f>
        <v>0</v>
      </c>
      <c r="H593" s="10">
        <f>SUM('დამტკ. საკუთ.'!H593,'ცვლილ. საკუთ.'!I593)</f>
        <v>0</v>
      </c>
      <c r="I593" s="10">
        <f t="shared" si="136"/>
        <v>0</v>
      </c>
      <c r="J593" s="10">
        <f t="shared" si="137"/>
        <v>0</v>
      </c>
      <c r="K593" s="10">
        <v>0</v>
      </c>
    </row>
    <row r="594" spans="1:11" x14ac:dyDescent="0.25">
      <c r="A594" t="str">
        <f t="shared" si="135"/>
        <v>b</v>
      </c>
      <c r="B594" s="8"/>
      <c r="C594" s="9" t="s">
        <v>12</v>
      </c>
      <c r="D594" s="10">
        <f>SUM('დამტკ. საკუთ.'!D594,'ცვლილ. საკუთ.'!E594)</f>
        <v>0</v>
      </c>
      <c r="E594" s="10">
        <f>SUM('დამტკ. საკუთ.'!E594,'ცვლილ. საკუთ.'!F594)</f>
        <v>0</v>
      </c>
      <c r="F594" s="10">
        <f>SUM('დამტკ. საკუთ.'!F594,'ცვლილ. საკუთ.'!G594)</f>
        <v>0</v>
      </c>
      <c r="G594" s="10">
        <f>SUM('დამტკ. საკუთ.'!G594,'ცვლილ. საკუთ.'!H594)</f>
        <v>0</v>
      </c>
      <c r="H594" s="10">
        <f>SUM('დამტკ. საკუთ.'!H594,'ცვლილ. საკუთ.'!I594)</f>
        <v>0</v>
      </c>
      <c r="I594" s="10">
        <f t="shared" si="136"/>
        <v>0</v>
      </c>
      <c r="J594" s="10">
        <f t="shared" si="137"/>
        <v>0</v>
      </c>
      <c r="K594" s="10">
        <v>0</v>
      </c>
    </row>
    <row r="595" spans="1:11" x14ac:dyDescent="0.25">
      <c r="A595" t="str">
        <f t="shared" si="135"/>
        <v>b</v>
      </c>
      <c r="B595" s="8"/>
      <c r="C595" s="9" t="s">
        <v>13</v>
      </c>
      <c r="D595" s="10">
        <f>SUM('დამტკ. საკუთ.'!D595,'ცვლილ. საკუთ.'!E595)</f>
        <v>0</v>
      </c>
      <c r="E595" s="10">
        <f>SUM('დამტკ. საკუთ.'!E595,'ცვლილ. საკუთ.'!F595)</f>
        <v>0</v>
      </c>
      <c r="F595" s="10">
        <f>SUM('დამტკ. საკუთ.'!F595,'ცვლილ. საკუთ.'!G595)</f>
        <v>0</v>
      </c>
      <c r="G595" s="10">
        <f>SUM('დამტკ. საკუთ.'!G595,'ცვლილ. საკუთ.'!H595)</f>
        <v>0</v>
      </c>
      <c r="H595" s="10">
        <f>SUM('დამტკ. საკუთ.'!H595,'ცვლილ. საკუთ.'!I595)</f>
        <v>0</v>
      </c>
      <c r="I595" s="10">
        <f t="shared" si="136"/>
        <v>0</v>
      </c>
      <c r="J595" s="10">
        <f t="shared" si="137"/>
        <v>0</v>
      </c>
      <c r="K595" s="10">
        <v>0</v>
      </c>
    </row>
    <row r="596" spans="1:11" x14ac:dyDescent="0.25">
      <c r="A596" t="str">
        <f t="shared" si="135"/>
        <v>b</v>
      </c>
      <c r="B596" s="8"/>
      <c r="C596" s="9" t="s">
        <v>14</v>
      </c>
      <c r="D596" s="10">
        <f>SUM('დამტკ. საკუთ.'!D596,'ცვლილ. საკუთ.'!E596)</f>
        <v>0</v>
      </c>
      <c r="E596" s="10">
        <f>SUM('დამტკ. საკუთ.'!E596,'ცვლილ. საკუთ.'!F596)</f>
        <v>0</v>
      </c>
      <c r="F596" s="10">
        <f>SUM('დამტკ. საკუთ.'!F596,'ცვლილ. საკუთ.'!G596)</f>
        <v>0</v>
      </c>
      <c r="G596" s="10">
        <f>SUM('დამტკ. საკუთ.'!G596,'ცვლილ. საკუთ.'!H596)</f>
        <v>0</v>
      </c>
      <c r="H596" s="10">
        <f>SUM('დამტკ. საკუთ.'!H596,'ცვლილ. საკუთ.'!I596)</f>
        <v>0</v>
      </c>
      <c r="I596" s="10">
        <f t="shared" si="136"/>
        <v>0</v>
      </c>
      <c r="J596" s="10">
        <f t="shared" si="137"/>
        <v>0</v>
      </c>
      <c r="K596" s="10">
        <v>0</v>
      </c>
    </row>
    <row r="597" spans="1:11" x14ac:dyDescent="0.25">
      <c r="A597" t="str">
        <f t="shared" si="135"/>
        <v>b</v>
      </c>
      <c r="B597" s="8"/>
      <c r="C597" s="9" t="s">
        <v>15</v>
      </c>
      <c r="D597" s="10">
        <f>SUM('დამტკ. საკუთ.'!D597,'ცვლილ. საკუთ.'!E597)</f>
        <v>0</v>
      </c>
      <c r="E597" s="10">
        <f>SUM('დამტკ. საკუთ.'!E597,'ცვლილ. საკუთ.'!F597)</f>
        <v>0</v>
      </c>
      <c r="F597" s="10">
        <f>SUM('დამტკ. საკუთ.'!F597,'ცვლილ. საკუთ.'!G597)</f>
        <v>0</v>
      </c>
      <c r="G597" s="10">
        <f>SUM('დამტკ. საკუთ.'!G597,'ცვლილ. საკუთ.'!H597)</f>
        <v>0</v>
      </c>
      <c r="H597" s="10">
        <f>SUM('დამტკ. საკუთ.'!H597,'ცვლილ. საკუთ.'!I597)</f>
        <v>0</v>
      </c>
      <c r="I597" s="10">
        <f t="shared" si="136"/>
        <v>0</v>
      </c>
      <c r="J597" s="10">
        <f t="shared" si="137"/>
        <v>0</v>
      </c>
      <c r="K597" s="10">
        <v>0</v>
      </c>
    </row>
    <row r="598" spans="1:11" x14ac:dyDescent="0.25">
      <c r="A598" t="str">
        <f t="shared" si="135"/>
        <v>b</v>
      </c>
      <c r="B598" s="8"/>
      <c r="C598" s="9" t="s">
        <v>16</v>
      </c>
      <c r="D598" s="10">
        <f>SUM('დამტკ. საკუთ.'!D598,'ცვლილ. საკუთ.'!E598)</f>
        <v>0</v>
      </c>
      <c r="E598" s="10">
        <f>SUM('დამტკ. საკუთ.'!E598,'ცვლილ. საკუთ.'!F598)</f>
        <v>0</v>
      </c>
      <c r="F598" s="10">
        <f>SUM('დამტკ. საკუთ.'!F598,'ცვლილ. საკუთ.'!G598)</f>
        <v>0</v>
      </c>
      <c r="G598" s="10">
        <f>SUM('დამტკ. საკუთ.'!G598,'ცვლილ. საკუთ.'!H598)</f>
        <v>0</v>
      </c>
      <c r="H598" s="10">
        <f>SUM('დამტკ. საკუთ.'!H598,'ცვლილ. საკუთ.'!I598)</f>
        <v>0</v>
      </c>
      <c r="I598" s="10">
        <f t="shared" si="136"/>
        <v>0</v>
      </c>
      <c r="J598" s="10">
        <f t="shared" si="137"/>
        <v>0</v>
      </c>
      <c r="K598" s="10">
        <v>0</v>
      </c>
    </row>
    <row r="599" spans="1:11" x14ac:dyDescent="0.25">
      <c r="A599" t="str">
        <f t="shared" si="135"/>
        <v>b</v>
      </c>
      <c r="B599" s="8"/>
      <c r="C599" s="9" t="s">
        <v>17</v>
      </c>
      <c r="D599" s="10">
        <f>SUM('დამტკ. საკუთ.'!D599,'ცვლილ. საკუთ.'!E599)</f>
        <v>0</v>
      </c>
      <c r="E599" s="10">
        <f>SUM('დამტკ. საკუთ.'!E599,'ცვლილ. საკუთ.'!F599)</f>
        <v>0</v>
      </c>
      <c r="F599" s="10">
        <f>SUM('დამტკ. საკუთ.'!F599,'ცვლილ. საკუთ.'!G599)</f>
        <v>0</v>
      </c>
      <c r="G599" s="10">
        <f>SUM('დამტკ. საკუთ.'!G599,'ცვლილ. საკუთ.'!H599)</f>
        <v>0</v>
      </c>
      <c r="H599" s="10">
        <f>SUM('დამტკ. საკუთ.'!H599,'ცვლილ. საკუთ.'!I599)</f>
        <v>0</v>
      </c>
      <c r="I599" s="10">
        <f t="shared" si="136"/>
        <v>0</v>
      </c>
      <c r="J599" s="10">
        <f t="shared" si="137"/>
        <v>0</v>
      </c>
      <c r="K599" s="10">
        <v>0</v>
      </c>
    </row>
    <row r="600" spans="1:11" x14ac:dyDescent="0.25">
      <c r="A600" t="str">
        <f t="shared" si="135"/>
        <v>b</v>
      </c>
      <c r="B600" s="5"/>
      <c r="C600" s="6" t="s">
        <v>18</v>
      </c>
      <c r="D600" s="7">
        <f>SUM('დამტკ. საკუთ.'!D600,'ცვლილ. საკუთ.'!E600)</f>
        <v>0</v>
      </c>
      <c r="E600" s="7">
        <f>SUM('დამტკ. საკუთ.'!E600,'ცვლილ. საკუთ.'!F600)</f>
        <v>0</v>
      </c>
      <c r="F600" s="7">
        <f>SUM('დამტკ. საკუთ.'!F600,'ცვლილ. საკუთ.'!G600)</f>
        <v>0</v>
      </c>
      <c r="G600" s="7">
        <f>SUM('დამტკ. საკუთ.'!G600,'ცვლილ. საკუთ.'!H600)</f>
        <v>0</v>
      </c>
      <c r="H600" s="7">
        <f>SUM('დამტკ. საკუთ.'!H600,'ცვლილ. საკუთ.'!I600)</f>
        <v>0</v>
      </c>
      <c r="I600" s="7">
        <f t="shared" si="136"/>
        <v>0</v>
      </c>
      <c r="J600" s="7">
        <f t="shared" si="137"/>
        <v>0</v>
      </c>
      <c r="K600" s="7">
        <v>0</v>
      </c>
    </row>
    <row r="601" spans="1:11" x14ac:dyDescent="0.25">
      <c r="A601" t="str">
        <f t="shared" si="135"/>
        <v>b</v>
      </c>
      <c r="B601" s="5"/>
      <c r="C601" s="6" t="s">
        <v>19</v>
      </c>
      <c r="D601" s="7">
        <f>SUM('დამტკ. საკუთ.'!D601,'ცვლილ. საკუთ.'!E601)</f>
        <v>0</v>
      </c>
      <c r="E601" s="7">
        <f>SUM('დამტკ. საკუთ.'!E601,'ცვლილ. საკუთ.'!F601)</f>
        <v>0</v>
      </c>
      <c r="F601" s="7">
        <f>SUM('დამტკ. საკუთ.'!F601,'ცვლილ. საკუთ.'!G601)</f>
        <v>0</v>
      </c>
      <c r="G601" s="7">
        <f>SUM('დამტკ. საკუთ.'!G601,'ცვლილ. საკუთ.'!H601)</f>
        <v>0</v>
      </c>
      <c r="H601" s="7">
        <f>SUM('დამტკ. საკუთ.'!H601,'ცვლილ. საკუთ.'!I601)</f>
        <v>0</v>
      </c>
      <c r="I601" s="7">
        <f t="shared" si="136"/>
        <v>0</v>
      </c>
      <c r="J601" s="7">
        <f t="shared" si="137"/>
        <v>0</v>
      </c>
      <c r="K601" s="7">
        <v>0</v>
      </c>
    </row>
    <row r="602" spans="1:11" ht="15.75" thickBot="1" x14ac:dyDescent="0.3">
      <c r="A602" t="str">
        <f t="shared" si="135"/>
        <v>b</v>
      </c>
      <c r="B602" s="11"/>
      <c r="C602" s="12" t="s">
        <v>20</v>
      </c>
      <c r="D602" s="13">
        <f>SUM('დამტკ. საკუთ.'!D602,'ცვლილ. საკუთ.'!E602)</f>
        <v>0</v>
      </c>
      <c r="E602" s="13">
        <f>SUM('დამტკ. საკუთ.'!E602,'ცვლილ. საკუთ.'!F602)</f>
        <v>0</v>
      </c>
      <c r="F602" s="13">
        <f>SUM('დამტკ. საკუთ.'!F602,'ცვლილ. საკუთ.'!G602)</f>
        <v>0</v>
      </c>
      <c r="G602" s="13">
        <f>SUM('დამტკ. საკუთ.'!G602,'ცვლილ. საკუთ.'!H602)</f>
        <v>0</v>
      </c>
      <c r="H602" s="13">
        <f>SUM('დამტკ. საკუთ.'!H602,'ცვლილ. საკუთ.'!I602)</f>
        <v>0</v>
      </c>
      <c r="I602" s="13">
        <f t="shared" si="136"/>
        <v>0</v>
      </c>
      <c r="J602" s="13">
        <f t="shared" si="137"/>
        <v>0</v>
      </c>
      <c r="K602" s="13">
        <v>0</v>
      </c>
    </row>
    <row r="603" spans="1:11" ht="32.25" customHeight="1" thickTop="1" thickBot="1" x14ac:dyDescent="0.3">
      <c r="A603" t="str">
        <f t="shared" si="135"/>
        <v>b</v>
      </c>
      <c r="B603" s="16" t="s">
        <v>107</v>
      </c>
      <c r="C603" s="4" t="s">
        <v>108</v>
      </c>
      <c r="D603" s="4">
        <f>SUM('დამტკ. საკუთ.'!D603,'ცვლილ. საკუთ.'!E603)</f>
        <v>0</v>
      </c>
      <c r="E603" s="4">
        <f>SUM('დამტკ. საკუთ.'!E603,'ცვლილ. საკუთ.'!F603)</f>
        <v>0</v>
      </c>
      <c r="F603" s="4">
        <f>SUM('დამტკ. საკუთ.'!F603,'ცვლილ. საკუთ.'!G603)</f>
        <v>0</v>
      </c>
      <c r="G603" s="4">
        <f>SUM('დამტკ. საკუთ.'!G603,'ცვლილ. საკუთ.'!H603)</f>
        <v>0</v>
      </c>
      <c r="H603" s="4">
        <f>SUM('დამტკ. საკუთ.'!H603,'ცვლილ. საკუთ.'!I603)</f>
        <v>0</v>
      </c>
      <c r="I603" s="4">
        <f t="shared" si="136"/>
        <v>0</v>
      </c>
      <c r="J603" s="4">
        <f t="shared" si="137"/>
        <v>0</v>
      </c>
      <c r="K603" s="4">
        <f t="shared" ref="K603" si="142">SUM(K604,K612,K613,K614)</f>
        <v>0</v>
      </c>
    </row>
    <row r="604" spans="1:11" ht="15.75" thickTop="1" x14ac:dyDescent="0.25">
      <c r="A604" t="str">
        <f t="shared" si="135"/>
        <v>b</v>
      </c>
      <c r="B604" s="5"/>
      <c r="C604" s="6" t="s">
        <v>10</v>
      </c>
      <c r="D604" s="7">
        <f>SUM('დამტკ. საკუთ.'!D604,'ცვლილ. საკუთ.'!E604)</f>
        <v>0</v>
      </c>
      <c r="E604" s="7">
        <f>SUM('დამტკ. საკუთ.'!E604,'ცვლილ. საკუთ.'!F604)</f>
        <v>0</v>
      </c>
      <c r="F604" s="7">
        <f>SUM('დამტკ. საკუთ.'!F604,'ცვლილ. საკუთ.'!G604)</f>
        <v>0</v>
      </c>
      <c r="G604" s="7">
        <f>SUM('დამტკ. საკუთ.'!G604,'ცვლილ. საკუთ.'!H604)</f>
        <v>0</v>
      </c>
      <c r="H604" s="7">
        <f>SUM('დამტკ. საკუთ.'!H604,'ცვლილ. საკუთ.'!I604)</f>
        <v>0</v>
      </c>
      <c r="I604" s="7">
        <f t="shared" si="136"/>
        <v>0</v>
      </c>
      <c r="J604" s="7">
        <f t="shared" si="137"/>
        <v>0</v>
      </c>
      <c r="K604" s="7">
        <f t="shared" ref="K604" si="143">SUM(K605:K611)</f>
        <v>0</v>
      </c>
    </row>
    <row r="605" spans="1:11" x14ac:dyDescent="0.25">
      <c r="A605" t="str">
        <f t="shared" si="135"/>
        <v>b</v>
      </c>
      <c r="B605" s="8"/>
      <c r="C605" s="9" t="s">
        <v>11</v>
      </c>
      <c r="D605" s="10">
        <f>SUM('დამტკ. საკუთ.'!D605,'ცვლილ. საკუთ.'!E605)</f>
        <v>0</v>
      </c>
      <c r="E605" s="10">
        <f>SUM('დამტკ. საკუთ.'!E605,'ცვლილ. საკუთ.'!F605)</f>
        <v>0</v>
      </c>
      <c r="F605" s="10">
        <f>SUM('დამტკ. საკუთ.'!F605,'ცვლილ. საკუთ.'!G605)</f>
        <v>0</v>
      </c>
      <c r="G605" s="10">
        <f>SUM('დამტკ. საკუთ.'!G605,'ცვლილ. საკუთ.'!H605)</f>
        <v>0</v>
      </c>
      <c r="H605" s="10">
        <f>SUM('დამტკ. საკუთ.'!H605,'ცვლილ. საკუთ.'!I605)</f>
        <v>0</v>
      </c>
      <c r="I605" s="10">
        <f t="shared" si="136"/>
        <v>0</v>
      </c>
      <c r="J605" s="10">
        <f t="shared" si="137"/>
        <v>0</v>
      </c>
      <c r="K605" s="10">
        <v>0</v>
      </c>
    </row>
    <row r="606" spans="1:11" x14ac:dyDescent="0.25">
      <c r="A606" t="str">
        <f t="shared" si="135"/>
        <v>b</v>
      </c>
      <c r="B606" s="8"/>
      <c r="C606" s="9" t="s">
        <v>12</v>
      </c>
      <c r="D606" s="10">
        <f>SUM('დამტკ. საკუთ.'!D606,'ცვლილ. საკუთ.'!E606)</f>
        <v>0</v>
      </c>
      <c r="E606" s="10">
        <f>SUM('დამტკ. საკუთ.'!E606,'ცვლილ. საკუთ.'!F606)</f>
        <v>0</v>
      </c>
      <c r="F606" s="10">
        <f>SUM('დამტკ. საკუთ.'!F606,'ცვლილ. საკუთ.'!G606)</f>
        <v>0</v>
      </c>
      <c r="G606" s="10">
        <f>SUM('დამტკ. საკუთ.'!G606,'ცვლილ. საკუთ.'!H606)</f>
        <v>0</v>
      </c>
      <c r="H606" s="10">
        <f>SUM('დამტკ. საკუთ.'!H606,'ცვლილ. საკუთ.'!I606)</f>
        <v>0</v>
      </c>
      <c r="I606" s="10">
        <f t="shared" si="136"/>
        <v>0</v>
      </c>
      <c r="J606" s="10">
        <f t="shared" si="137"/>
        <v>0</v>
      </c>
      <c r="K606" s="10">
        <v>0</v>
      </c>
    </row>
    <row r="607" spans="1:11" x14ac:dyDescent="0.25">
      <c r="A607" t="str">
        <f t="shared" si="135"/>
        <v>b</v>
      </c>
      <c r="B607" s="8"/>
      <c r="C607" s="9" t="s">
        <v>13</v>
      </c>
      <c r="D607" s="10">
        <f>SUM('დამტკ. საკუთ.'!D607,'ცვლილ. საკუთ.'!E607)</f>
        <v>0</v>
      </c>
      <c r="E607" s="10">
        <f>SUM('დამტკ. საკუთ.'!E607,'ცვლილ. საკუთ.'!F607)</f>
        <v>0</v>
      </c>
      <c r="F607" s="10">
        <f>SUM('დამტკ. საკუთ.'!F607,'ცვლილ. საკუთ.'!G607)</f>
        <v>0</v>
      </c>
      <c r="G607" s="10">
        <f>SUM('დამტკ. საკუთ.'!G607,'ცვლილ. საკუთ.'!H607)</f>
        <v>0</v>
      </c>
      <c r="H607" s="10">
        <f>SUM('დამტკ. საკუთ.'!H607,'ცვლილ. საკუთ.'!I607)</f>
        <v>0</v>
      </c>
      <c r="I607" s="10">
        <f t="shared" si="136"/>
        <v>0</v>
      </c>
      <c r="J607" s="10">
        <f t="shared" si="137"/>
        <v>0</v>
      </c>
      <c r="K607" s="10">
        <v>0</v>
      </c>
    </row>
    <row r="608" spans="1:11" x14ac:dyDescent="0.25">
      <c r="A608" t="str">
        <f t="shared" si="135"/>
        <v>b</v>
      </c>
      <c r="B608" s="8"/>
      <c r="C608" s="9" t="s">
        <v>14</v>
      </c>
      <c r="D608" s="10">
        <f>SUM('დამტკ. საკუთ.'!D608,'ცვლილ. საკუთ.'!E608)</f>
        <v>0</v>
      </c>
      <c r="E608" s="10">
        <f>SUM('დამტკ. საკუთ.'!E608,'ცვლილ. საკუთ.'!F608)</f>
        <v>0</v>
      </c>
      <c r="F608" s="10">
        <f>SUM('დამტკ. საკუთ.'!F608,'ცვლილ. საკუთ.'!G608)</f>
        <v>0</v>
      </c>
      <c r="G608" s="10">
        <f>SUM('დამტკ. საკუთ.'!G608,'ცვლილ. საკუთ.'!H608)</f>
        <v>0</v>
      </c>
      <c r="H608" s="10">
        <f>SUM('დამტკ. საკუთ.'!H608,'ცვლილ. საკუთ.'!I608)</f>
        <v>0</v>
      </c>
      <c r="I608" s="10">
        <f t="shared" si="136"/>
        <v>0</v>
      </c>
      <c r="J608" s="10">
        <f t="shared" si="137"/>
        <v>0</v>
      </c>
      <c r="K608" s="10">
        <v>0</v>
      </c>
    </row>
    <row r="609" spans="1:11" x14ac:dyDescent="0.25">
      <c r="A609" t="str">
        <f t="shared" si="135"/>
        <v>b</v>
      </c>
      <c r="B609" s="8"/>
      <c r="C609" s="9" t="s">
        <v>15</v>
      </c>
      <c r="D609" s="10">
        <f>SUM('დამტკ. საკუთ.'!D609,'ცვლილ. საკუთ.'!E609)</f>
        <v>0</v>
      </c>
      <c r="E609" s="10">
        <f>SUM('დამტკ. საკუთ.'!E609,'ცვლილ. საკუთ.'!F609)</f>
        <v>0</v>
      </c>
      <c r="F609" s="10">
        <f>SUM('დამტკ. საკუთ.'!F609,'ცვლილ. საკუთ.'!G609)</f>
        <v>0</v>
      </c>
      <c r="G609" s="10">
        <f>SUM('დამტკ. საკუთ.'!G609,'ცვლილ. საკუთ.'!H609)</f>
        <v>0</v>
      </c>
      <c r="H609" s="10">
        <f>SUM('დამტკ. საკუთ.'!H609,'ცვლილ. საკუთ.'!I609)</f>
        <v>0</v>
      </c>
      <c r="I609" s="10">
        <f t="shared" si="136"/>
        <v>0</v>
      </c>
      <c r="J609" s="10">
        <f t="shared" si="137"/>
        <v>0</v>
      </c>
      <c r="K609" s="10">
        <v>0</v>
      </c>
    </row>
    <row r="610" spans="1:11" x14ac:dyDescent="0.25">
      <c r="A610" t="str">
        <f t="shared" si="135"/>
        <v>b</v>
      </c>
      <c r="B610" s="8"/>
      <c r="C610" s="9" t="s">
        <v>16</v>
      </c>
      <c r="D610" s="10">
        <f>SUM('დამტკ. საკუთ.'!D610,'ცვლილ. საკუთ.'!E610)</f>
        <v>0</v>
      </c>
      <c r="E610" s="10">
        <f>SUM('დამტკ. საკუთ.'!E610,'ცვლილ. საკუთ.'!F610)</f>
        <v>0</v>
      </c>
      <c r="F610" s="10">
        <f>SUM('დამტკ. საკუთ.'!F610,'ცვლილ. საკუთ.'!G610)</f>
        <v>0</v>
      </c>
      <c r="G610" s="10">
        <f>SUM('დამტკ. საკუთ.'!G610,'ცვლილ. საკუთ.'!H610)</f>
        <v>0</v>
      </c>
      <c r="H610" s="10">
        <f>SUM('დამტკ. საკუთ.'!H610,'ცვლილ. საკუთ.'!I610)</f>
        <v>0</v>
      </c>
      <c r="I610" s="10">
        <f t="shared" si="136"/>
        <v>0</v>
      </c>
      <c r="J610" s="10">
        <f t="shared" si="137"/>
        <v>0</v>
      </c>
      <c r="K610" s="10">
        <v>0</v>
      </c>
    </row>
    <row r="611" spans="1:11" x14ac:dyDescent="0.25">
      <c r="A611" t="str">
        <f t="shared" si="135"/>
        <v>b</v>
      </c>
      <c r="B611" s="8"/>
      <c r="C611" s="9" t="s">
        <v>17</v>
      </c>
      <c r="D611" s="10">
        <f>SUM('დამტკ. საკუთ.'!D611,'ცვლილ. საკუთ.'!E611)</f>
        <v>0</v>
      </c>
      <c r="E611" s="10">
        <f>SUM('დამტკ. საკუთ.'!E611,'ცვლილ. საკუთ.'!F611)</f>
        <v>0</v>
      </c>
      <c r="F611" s="10">
        <f>SUM('დამტკ. საკუთ.'!F611,'ცვლილ. საკუთ.'!G611)</f>
        <v>0</v>
      </c>
      <c r="G611" s="10">
        <f>SUM('დამტკ. საკუთ.'!G611,'ცვლილ. საკუთ.'!H611)</f>
        <v>0</v>
      </c>
      <c r="H611" s="10">
        <f>SUM('დამტკ. საკუთ.'!H611,'ცვლილ. საკუთ.'!I611)</f>
        <v>0</v>
      </c>
      <c r="I611" s="10">
        <f t="shared" si="136"/>
        <v>0</v>
      </c>
      <c r="J611" s="10">
        <f t="shared" si="137"/>
        <v>0</v>
      </c>
      <c r="K611" s="10">
        <v>0</v>
      </c>
    </row>
    <row r="612" spans="1:11" x14ac:dyDescent="0.25">
      <c r="A612" t="str">
        <f t="shared" si="135"/>
        <v>b</v>
      </c>
      <c r="B612" s="5"/>
      <c r="C612" s="6" t="s">
        <v>18</v>
      </c>
      <c r="D612" s="7">
        <f>SUM('დამტკ. საკუთ.'!D612,'ცვლილ. საკუთ.'!E612)</f>
        <v>0</v>
      </c>
      <c r="E612" s="7">
        <f>SUM('დამტკ. საკუთ.'!E612,'ცვლილ. საკუთ.'!F612)</f>
        <v>0</v>
      </c>
      <c r="F612" s="7">
        <f>SUM('დამტკ. საკუთ.'!F612,'ცვლილ. საკუთ.'!G612)</f>
        <v>0</v>
      </c>
      <c r="G612" s="7">
        <f>SUM('დამტკ. საკუთ.'!G612,'ცვლილ. საკუთ.'!H612)</f>
        <v>0</v>
      </c>
      <c r="H612" s="7">
        <f>SUM('დამტკ. საკუთ.'!H612,'ცვლილ. საკუთ.'!I612)</f>
        <v>0</v>
      </c>
      <c r="I612" s="7">
        <f t="shared" si="136"/>
        <v>0</v>
      </c>
      <c r="J612" s="7">
        <f t="shared" si="137"/>
        <v>0</v>
      </c>
      <c r="K612" s="7">
        <v>0</v>
      </c>
    </row>
    <row r="613" spans="1:11" x14ac:dyDescent="0.25">
      <c r="A613" t="str">
        <f t="shared" si="135"/>
        <v>b</v>
      </c>
      <c r="B613" s="5"/>
      <c r="C613" s="6" t="s">
        <v>19</v>
      </c>
      <c r="D613" s="7">
        <f>SUM('დამტკ. საკუთ.'!D613,'ცვლილ. საკუთ.'!E613)</f>
        <v>0</v>
      </c>
      <c r="E613" s="7">
        <f>SUM('დამტკ. საკუთ.'!E613,'ცვლილ. საკუთ.'!F613)</f>
        <v>0</v>
      </c>
      <c r="F613" s="7">
        <f>SUM('დამტკ. საკუთ.'!F613,'ცვლილ. საკუთ.'!G613)</f>
        <v>0</v>
      </c>
      <c r="G613" s="7">
        <f>SUM('დამტკ. საკუთ.'!G613,'ცვლილ. საკუთ.'!H613)</f>
        <v>0</v>
      </c>
      <c r="H613" s="7">
        <f>SUM('დამტკ. საკუთ.'!H613,'ცვლილ. საკუთ.'!I613)</f>
        <v>0</v>
      </c>
      <c r="I613" s="7">
        <f t="shared" si="136"/>
        <v>0</v>
      </c>
      <c r="J613" s="7">
        <f t="shared" si="137"/>
        <v>0</v>
      </c>
      <c r="K613" s="7">
        <v>0</v>
      </c>
    </row>
    <row r="614" spans="1:11" ht="15.75" thickBot="1" x14ac:dyDescent="0.3">
      <c r="A614" t="str">
        <f t="shared" si="135"/>
        <v>b</v>
      </c>
      <c r="B614" s="11"/>
      <c r="C614" s="12" t="s">
        <v>20</v>
      </c>
      <c r="D614" s="13">
        <f>SUM('დამტკ. საკუთ.'!D614,'ცვლილ. საკუთ.'!E614)</f>
        <v>0</v>
      </c>
      <c r="E614" s="13">
        <f>SUM('დამტკ. საკუთ.'!E614,'ცვლილ. საკუთ.'!F614)</f>
        <v>0</v>
      </c>
      <c r="F614" s="13">
        <f>SUM('დამტკ. საკუთ.'!F614,'ცვლილ. საკუთ.'!G614)</f>
        <v>0</v>
      </c>
      <c r="G614" s="13">
        <f>SUM('დამტკ. საკუთ.'!G614,'ცვლილ. საკუთ.'!H614)</f>
        <v>0</v>
      </c>
      <c r="H614" s="13">
        <f>SUM('დამტკ. საკუთ.'!H614,'ცვლილ. საკუთ.'!I614)</f>
        <v>0</v>
      </c>
      <c r="I614" s="13">
        <f t="shared" si="136"/>
        <v>0</v>
      </c>
      <c r="J614" s="13">
        <f t="shared" si="137"/>
        <v>0</v>
      </c>
      <c r="K614" s="13">
        <v>0</v>
      </c>
    </row>
    <row r="615" spans="1:11" ht="32.25" customHeight="1" thickTop="1" thickBot="1" x14ac:dyDescent="0.3">
      <c r="A615" t="str">
        <f t="shared" si="135"/>
        <v>b</v>
      </c>
      <c r="B615" s="16" t="s">
        <v>109</v>
      </c>
      <c r="C615" s="4" t="s">
        <v>110</v>
      </c>
      <c r="D615" s="4">
        <f>SUM('დამტკ. საკუთ.'!D615,'ცვლილ. საკუთ.'!E615)</f>
        <v>0</v>
      </c>
      <c r="E615" s="4">
        <f>SUM('დამტკ. საკუთ.'!E615,'ცვლილ. საკუთ.'!F615)</f>
        <v>0</v>
      </c>
      <c r="F615" s="4">
        <f>SUM('დამტკ. საკუთ.'!F615,'ცვლილ. საკუთ.'!G615)</f>
        <v>0</v>
      </c>
      <c r="G615" s="4">
        <f>SUM('დამტკ. საკუთ.'!G615,'ცვლილ. საკუთ.'!H615)</f>
        <v>0</v>
      </c>
      <c r="H615" s="4">
        <f>SUM('დამტკ. საკუთ.'!H615,'ცვლილ. საკუთ.'!I615)</f>
        <v>0</v>
      </c>
      <c r="I615" s="4">
        <f t="shared" si="136"/>
        <v>0</v>
      </c>
      <c r="J615" s="4">
        <f t="shared" si="137"/>
        <v>0</v>
      </c>
      <c r="K615" s="4">
        <f t="shared" ref="K615" si="144">SUM(K616,K624,K625,K626)</f>
        <v>0</v>
      </c>
    </row>
    <row r="616" spans="1:11" ht="15.75" thickTop="1" x14ac:dyDescent="0.25">
      <c r="A616" t="str">
        <f t="shared" si="135"/>
        <v>b</v>
      </c>
      <c r="B616" s="5"/>
      <c r="C616" s="6" t="s">
        <v>10</v>
      </c>
      <c r="D616" s="7">
        <f>SUM('დამტკ. საკუთ.'!D616,'ცვლილ. საკუთ.'!E616)</f>
        <v>0</v>
      </c>
      <c r="E616" s="7">
        <f>SUM('დამტკ. საკუთ.'!E616,'ცვლილ. საკუთ.'!F616)</f>
        <v>0</v>
      </c>
      <c r="F616" s="7">
        <f>SUM('დამტკ. საკუთ.'!F616,'ცვლილ. საკუთ.'!G616)</f>
        <v>0</v>
      </c>
      <c r="G616" s="7">
        <f>SUM('დამტკ. საკუთ.'!G616,'ცვლილ. საკუთ.'!H616)</f>
        <v>0</v>
      </c>
      <c r="H616" s="7">
        <f>SUM('დამტკ. საკუთ.'!H616,'ცვლილ. საკუთ.'!I616)</f>
        <v>0</v>
      </c>
      <c r="I616" s="7">
        <f t="shared" si="136"/>
        <v>0</v>
      </c>
      <c r="J616" s="7">
        <f t="shared" si="137"/>
        <v>0</v>
      </c>
      <c r="K616" s="7">
        <f t="shared" ref="K616" si="145">SUM(K617:K623)</f>
        <v>0</v>
      </c>
    </row>
    <row r="617" spans="1:11" x14ac:dyDescent="0.25">
      <c r="A617" t="str">
        <f t="shared" si="135"/>
        <v>b</v>
      </c>
      <c r="B617" s="8"/>
      <c r="C617" s="9" t="s">
        <v>11</v>
      </c>
      <c r="D617" s="10">
        <f>SUM('დამტკ. საკუთ.'!D617,'ცვლილ. საკუთ.'!E617)</f>
        <v>0</v>
      </c>
      <c r="E617" s="10">
        <f>SUM('დამტკ. საკუთ.'!E617,'ცვლილ. საკუთ.'!F617)</f>
        <v>0</v>
      </c>
      <c r="F617" s="10">
        <f>SUM('დამტკ. საკუთ.'!F617,'ცვლილ. საკუთ.'!G617)</f>
        <v>0</v>
      </c>
      <c r="G617" s="10">
        <f>SUM('დამტკ. საკუთ.'!G617,'ცვლილ. საკუთ.'!H617)</f>
        <v>0</v>
      </c>
      <c r="H617" s="10">
        <f>SUM('დამტკ. საკუთ.'!H617,'ცვლილ. საკუთ.'!I617)</f>
        <v>0</v>
      </c>
      <c r="I617" s="10">
        <f t="shared" si="136"/>
        <v>0</v>
      </c>
      <c r="J617" s="10">
        <f t="shared" si="137"/>
        <v>0</v>
      </c>
      <c r="K617" s="10">
        <v>0</v>
      </c>
    </row>
    <row r="618" spans="1:11" x14ac:dyDescent="0.25">
      <c r="A618" t="str">
        <f t="shared" si="135"/>
        <v>b</v>
      </c>
      <c r="B618" s="8"/>
      <c r="C618" s="9" t="s">
        <v>12</v>
      </c>
      <c r="D618" s="10">
        <f>SUM('დამტკ. საკუთ.'!D618,'ცვლილ. საკუთ.'!E618)</f>
        <v>0</v>
      </c>
      <c r="E618" s="10">
        <f>SUM('დამტკ. საკუთ.'!E618,'ცვლილ. საკუთ.'!F618)</f>
        <v>0</v>
      </c>
      <c r="F618" s="10">
        <f>SUM('დამტკ. საკუთ.'!F618,'ცვლილ. საკუთ.'!G618)</f>
        <v>0</v>
      </c>
      <c r="G618" s="10">
        <f>SUM('დამტკ. საკუთ.'!G618,'ცვლილ. საკუთ.'!H618)</f>
        <v>0</v>
      </c>
      <c r="H618" s="10">
        <f>SUM('დამტკ. საკუთ.'!H618,'ცვლილ. საკუთ.'!I618)</f>
        <v>0</v>
      </c>
      <c r="I618" s="10">
        <f t="shared" si="136"/>
        <v>0</v>
      </c>
      <c r="J618" s="10">
        <f t="shared" si="137"/>
        <v>0</v>
      </c>
      <c r="K618" s="10">
        <v>0</v>
      </c>
    </row>
    <row r="619" spans="1:11" x14ac:dyDescent="0.25">
      <c r="A619" t="str">
        <f t="shared" si="135"/>
        <v>b</v>
      </c>
      <c r="B619" s="8"/>
      <c r="C619" s="9" t="s">
        <v>13</v>
      </c>
      <c r="D619" s="10">
        <f>SUM('დამტკ. საკუთ.'!D619,'ცვლილ. საკუთ.'!E619)</f>
        <v>0</v>
      </c>
      <c r="E619" s="10">
        <f>SUM('დამტკ. საკუთ.'!E619,'ცვლილ. საკუთ.'!F619)</f>
        <v>0</v>
      </c>
      <c r="F619" s="10">
        <f>SUM('დამტკ. საკუთ.'!F619,'ცვლილ. საკუთ.'!G619)</f>
        <v>0</v>
      </c>
      <c r="G619" s="10">
        <f>SUM('დამტკ. საკუთ.'!G619,'ცვლილ. საკუთ.'!H619)</f>
        <v>0</v>
      </c>
      <c r="H619" s="10">
        <f>SUM('დამტკ. საკუთ.'!H619,'ცვლილ. საკუთ.'!I619)</f>
        <v>0</v>
      </c>
      <c r="I619" s="10">
        <f t="shared" si="136"/>
        <v>0</v>
      </c>
      <c r="J619" s="10">
        <f t="shared" si="137"/>
        <v>0</v>
      </c>
      <c r="K619" s="10">
        <v>0</v>
      </c>
    </row>
    <row r="620" spans="1:11" x14ac:dyDescent="0.25">
      <c r="A620" t="str">
        <f t="shared" si="135"/>
        <v>b</v>
      </c>
      <c r="B620" s="8"/>
      <c r="C620" s="9" t="s">
        <v>14</v>
      </c>
      <c r="D620" s="10">
        <f>SUM('დამტკ. საკუთ.'!D620,'ცვლილ. საკუთ.'!E620)</f>
        <v>0</v>
      </c>
      <c r="E620" s="10">
        <f>SUM('დამტკ. საკუთ.'!E620,'ცვლილ. საკუთ.'!F620)</f>
        <v>0</v>
      </c>
      <c r="F620" s="10">
        <f>SUM('დამტკ. საკუთ.'!F620,'ცვლილ. საკუთ.'!G620)</f>
        <v>0</v>
      </c>
      <c r="G620" s="10">
        <f>SUM('დამტკ. საკუთ.'!G620,'ცვლილ. საკუთ.'!H620)</f>
        <v>0</v>
      </c>
      <c r="H620" s="10">
        <f>SUM('დამტკ. საკუთ.'!H620,'ცვლილ. საკუთ.'!I620)</f>
        <v>0</v>
      </c>
      <c r="I620" s="10">
        <f t="shared" si="136"/>
        <v>0</v>
      </c>
      <c r="J620" s="10">
        <f t="shared" si="137"/>
        <v>0</v>
      </c>
      <c r="K620" s="10">
        <v>0</v>
      </c>
    </row>
    <row r="621" spans="1:11" x14ac:dyDescent="0.25">
      <c r="A621" t="str">
        <f t="shared" si="135"/>
        <v>b</v>
      </c>
      <c r="B621" s="8"/>
      <c r="C621" s="9" t="s">
        <v>15</v>
      </c>
      <c r="D621" s="10">
        <f>SUM('დამტკ. საკუთ.'!D621,'ცვლილ. საკუთ.'!E621)</f>
        <v>0</v>
      </c>
      <c r="E621" s="10">
        <f>SUM('დამტკ. საკუთ.'!E621,'ცვლილ. საკუთ.'!F621)</f>
        <v>0</v>
      </c>
      <c r="F621" s="10">
        <f>SUM('დამტკ. საკუთ.'!F621,'ცვლილ. საკუთ.'!G621)</f>
        <v>0</v>
      </c>
      <c r="G621" s="10">
        <f>SUM('დამტკ. საკუთ.'!G621,'ცვლილ. საკუთ.'!H621)</f>
        <v>0</v>
      </c>
      <c r="H621" s="10">
        <f>SUM('დამტკ. საკუთ.'!H621,'ცვლილ. საკუთ.'!I621)</f>
        <v>0</v>
      </c>
      <c r="I621" s="10">
        <f t="shared" si="136"/>
        <v>0</v>
      </c>
      <c r="J621" s="10">
        <f t="shared" si="137"/>
        <v>0</v>
      </c>
      <c r="K621" s="10">
        <v>0</v>
      </c>
    </row>
    <row r="622" spans="1:11" x14ac:dyDescent="0.25">
      <c r="A622" t="str">
        <f t="shared" si="135"/>
        <v>b</v>
      </c>
      <c r="B622" s="8"/>
      <c r="C622" s="9" t="s">
        <v>16</v>
      </c>
      <c r="D622" s="10">
        <f>SUM('დამტკ. საკუთ.'!D622,'ცვლილ. საკუთ.'!E622)</f>
        <v>0</v>
      </c>
      <c r="E622" s="10">
        <f>SUM('დამტკ. საკუთ.'!E622,'ცვლილ. საკუთ.'!F622)</f>
        <v>0</v>
      </c>
      <c r="F622" s="10">
        <f>SUM('დამტკ. საკუთ.'!F622,'ცვლილ. საკუთ.'!G622)</f>
        <v>0</v>
      </c>
      <c r="G622" s="10">
        <f>SUM('დამტკ. საკუთ.'!G622,'ცვლილ. საკუთ.'!H622)</f>
        <v>0</v>
      </c>
      <c r="H622" s="10">
        <f>SUM('დამტკ. საკუთ.'!H622,'ცვლილ. საკუთ.'!I622)</f>
        <v>0</v>
      </c>
      <c r="I622" s="10">
        <f t="shared" si="136"/>
        <v>0</v>
      </c>
      <c r="J622" s="10">
        <f t="shared" si="137"/>
        <v>0</v>
      </c>
      <c r="K622" s="10">
        <v>0</v>
      </c>
    </row>
    <row r="623" spans="1:11" x14ac:dyDescent="0.25">
      <c r="A623" t="str">
        <f t="shared" si="135"/>
        <v>b</v>
      </c>
      <c r="B623" s="8"/>
      <c r="C623" s="9" t="s">
        <v>17</v>
      </c>
      <c r="D623" s="10">
        <f>SUM('დამტკ. საკუთ.'!D623,'ცვლილ. საკუთ.'!E623)</f>
        <v>0</v>
      </c>
      <c r="E623" s="10">
        <f>SUM('დამტკ. საკუთ.'!E623,'ცვლილ. საკუთ.'!F623)</f>
        <v>0</v>
      </c>
      <c r="F623" s="10">
        <f>SUM('დამტკ. საკუთ.'!F623,'ცვლილ. საკუთ.'!G623)</f>
        <v>0</v>
      </c>
      <c r="G623" s="10">
        <f>SUM('დამტკ. საკუთ.'!G623,'ცვლილ. საკუთ.'!H623)</f>
        <v>0</v>
      </c>
      <c r="H623" s="10">
        <f>SUM('დამტკ. საკუთ.'!H623,'ცვლილ. საკუთ.'!I623)</f>
        <v>0</v>
      </c>
      <c r="I623" s="10">
        <f t="shared" si="136"/>
        <v>0</v>
      </c>
      <c r="J623" s="10">
        <f t="shared" si="137"/>
        <v>0</v>
      </c>
      <c r="K623" s="10">
        <v>0</v>
      </c>
    </row>
    <row r="624" spans="1:11" x14ac:dyDescent="0.25">
      <c r="A624" t="str">
        <f t="shared" si="135"/>
        <v>b</v>
      </c>
      <c r="B624" s="5"/>
      <c r="C624" s="6" t="s">
        <v>18</v>
      </c>
      <c r="D624" s="7">
        <f>SUM('დამტკ. საკუთ.'!D624,'ცვლილ. საკუთ.'!E624)</f>
        <v>0</v>
      </c>
      <c r="E624" s="7">
        <f>SUM('დამტკ. საკუთ.'!E624,'ცვლილ. საკუთ.'!F624)</f>
        <v>0</v>
      </c>
      <c r="F624" s="7">
        <f>SUM('დამტკ. საკუთ.'!F624,'ცვლილ. საკუთ.'!G624)</f>
        <v>0</v>
      </c>
      <c r="G624" s="7">
        <f>SUM('დამტკ. საკუთ.'!G624,'ცვლილ. საკუთ.'!H624)</f>
        <v>0</v>
      </c>
      <c r="H624" s="7">
        <f>SUM('დამტკ. საკუთ.'!H624,'ცვლილ. საკუთ.'!I624)</f>
        <v>0</v>
      </c>
      <c r="I624" s="7">
        <f t="shared" si="136"/>
        <v>0</v>
      </c>
      <c r="J624" s="7">
        <f t="shared" si="137"/>
        <v>0</v>
      </c>
      <c r="K624" s="7">
        <v>0</v>
      </c>
    </row>
    <row r="625" spans="1:11" x14ac:dyDescent="0.25">
      <c r="A625" t="str">
        <f t="shared" si="135"/>
        <v>b</v>
      </c>
      <c r="B625" s="5"/>
      <c r="C625" s="6" t="s">
        <v>19</v>
      </c>
      <c r="D625" s="7">
        <f>SUM('დამტკ. საკუთ.'!D625,'ცვლილ. საკუთ.'!E625)</f>
        <v>0</v>
      </c>
      <c r="E625" s="7">
        <f>SUM('დამტკ. საკუთ.'!E625,'ცვლილ. საკუთ.'!F625)</f>
        <v>0</v>
      </c>
      <c r="F625" s="7">
        <f>SUM('დამტკ. საკუთ.'!F625,'ცვლილ. საკუთ.'!G625)</f>
        <v>0</v>
      </c>
      <c r="G625" s="7">
        <f>SUM('დამტკ. საკუთ.'!G625,'ცვლილ. საკუთ.'!H625)</f>
        <v>0</v>
      </c>
      <c r="H625" s="7">
        <f>SUM('დამტკ. საკუთ.'!H625,'ცვლილ. საკუთ.'!I625)</f>
        <v>0</v>
      </c>
      <c r="I625" s="7">
        <f t="shared" si="136"/>
        <v>0</v>
      </c>
      <c r="J625" s="7">
        <f t="shared" si="137"/>
        <v>0</v>
      </c>
      <c r="K625" s="7">
        <v>0</v>
      </c>
    </row>
    <row r="626" spans="1:11" ht="15.75" thickBot="1" x14ac:dyDescent="0.3">
      <c r="A626" t="str">
        <f t="shared" si="135"/>
        <v>b</v>
      </c>
      <c r="B626" s="11"/>
      <c r="C626" s="12" t="s">
        <v>20</v>
      </c>
      <c r="D626" s="13">
        <f>SUM('დამტკ. საკუთ.'!D626,'ცვლილ. საკუთ.'!E626)</f>
        <v>0</v>
      </c>
      <c r="E626" s="13">
        <f>SUM('დამტკ. საკუთ.'!E626,'ცვლილ. საკუთ.'!F626)</f>
        <v>0</v>
      </c>
      <c r="F626" s="13">
        <f>SUM('დამტკ. საკუთ.'!F626,'ცვლილ. საკუთ.'!G626)</f>
        <v>0</v>
      </c>
      <c r="G626" s="13">
        <f>SUM('დამტკ. საკუთ.'!G626,'ცვლილ. საკუთ.'!H626)</f>
        <v>0</v>
      </c>
      <c r="H626" s="13">
        <f>SUM('დამტკ. საკუთ.'!H626,'ცვლილ. საკუთ.'!I626)</f>
        <v>0</v>
      </c>
      <c r="I626" s="13">
        <f t="shared" si="136"/>
        <v>0</v>
      </c>
      <c r="J626" s="13">
        <f t="shared" si="137"/>
        <v>0</v>
      </c>
      <c r="K626" s="13">
        <v>0</v>
      </c>
    </row>
    <row r="627" spans="1:11" ht="32.25" customHeight="1" thickTop="1" thickBot="1" x14ac:dyDescent="0.3">
      <c r="A627" t="str">
        <f t="shared" si="135"/>
        <v>b</v>
      </c>
      <c r="B627" s="16" t="s">
        <v>111</v>
      </c>
      <c r="C627" s="4" t="s">
        <v>112</v>
      </c>
      <c r="D627" s="4">
        <f>SUM('დამტკ. საკუთ.'!D627,'ცვლილ. საკუთ.'!E627)</f>
        <v>0</v>
      </c>
      <c r="E627" s="4">
        <f>SUM('დამტკ. საკუთ.'!E627,'ცვლილ. საკუთ.'!F627)</f>
        <v>0</v>
      </c>
      <c r="F627" s="4">
        <f>SUM('დამტკ. საკუთ.'!F627,'ცვლილ. საკუთ.'!G627)</f>
        <v>0</v>
      </c>
      <c r="G627" s="4">
        <f>SUM('დამტკ. საკუთ.'!G627,'ცვლილ. საკუთ.'!H627)</f>
        <v>0</v>
      </c>
      <c r="H627" s="4">
        <f>SUM('დამტკ. საკუთ.'!H627,'ცვლილ. საკუთ.'!I627)</f>
        <v>0</v>
      </c>
      <c r="I627" s="4">
        <f t="shared" si="136"/>
        <v>0</v>
      </c>
      <c r="J627" s="4">
        <f t="shared" si="137"/>
        <v>0</v>
      </c>
      <c r="K627" s="4">
        <f t="shared" ref="K627" si="146">SUM(K628,K636,K637,K638)</f>
        <v>0</v>
      </c>
    </row>
    <row r="628" spans="1:11" ht="15.75" thickTop="1" x14ac:dyDescent="0.25">
      <c r="A628" t="str">
        <f t="shared" si="135"/>
        <v>b</v>
      </c>
      <c r="B628" s="5"/>
      <c r="C628" s="6" t="s">
        <v>10</v>
      </c>
      <c r="D628" s="7">
        <f>SUM('დამტკ. საკუთ.'!D628,'ცვლილ. საკუთ.'!E628)</f>
        <v>0</v>
      </c>
      <c r="E628" s="7">
        <f>SUM('დამტკ. საკუთ.'!E628,'ცვლილ. საკუთ.'!F628)</f>
        <v>0</v>
      </c>
      <c r="F628" s="7">
        <f>SUM('დამტკ. საკუთ.'!F628,'ცვლილ. საკუთ.'!G628)</f>
        <v>0</v>
      </c>
      <c r="G628" s="7">
        <f>SUM('დამტკ. საკუთ.'!G628,'ცვლილ. საკუთ.'!H628)</f>
        <v>0</v>
      </c>
      <c r="H628" s="7">
        <f>SUM('დამტკ. საკუთ.'!H628,'ცვლილ. საკუთ.'!I628)</f>
        <v>0</v>
      </c>
      <c r="I628" s="7">
        <f t="shared" si="136"/>
        <v>0</v>
      </c>
      <c r="J628" s="7">
        <f t="shared" si="137"/>
        <v>0</v>
      </c>
      <c r="K628" s="7">
        <f t="shared" ref="K628" si="147">SUM(K629:K635)</f>
        <v>0</v>
      </c>
    </row>
    <row r="629" spans="1:11" x14ac:dyDescent="0.25">
      <c r="A629" t="str">
        <f t="shared" si="135"/>
        <v>b</v>
      </c>
      <c r="B629" s="8"/>
      <c r="C629" s="9" t="s">
        <v>11</v>
      </c>
      <c r="D629" s="10">
        <f>SUM('დამტკ. საკუთ.'!D629,'ცვლილ. საკუთ.'!E629)</f>
        <v>0</v>
      </c>
      <c r="E629" s="10">
        <f>SUM('დამტკ. საკუთ.'!E629,'ცვლილ. საკუთ.'!F629)</f>
        <v>0</v>
      </c>
      <c r="F629" s="10">
        <f>SUM('დამტკ. საკუთ.'!F629,'ცვლილ. საკუთ.'!G629)</f>
        <v>0</v>
      </c>
      <c r="G629" s="10">
        <f>SUM('დამტკ. საკუთ.'!G629,'ცვლილ. საკუთ.'!H629)</f>
        <v>0</v>
      </c>
      <c r="H629" s="10">
        <f>SUM('დამტკ. საკუთ.'!H629,'ცვლილ. საკუთ.'!I629)</f>
        <v>0</v>
      </c>
      <c r="I629" s="10">
        <f t="shared" si="136"/>
        <v>0</v>
      </c>
      <c r="J629" s="10">
        <f t="shared" si="137"/>
        <v>0</v>
      </c>
      <c r="K629" s="10">
        <v>0</v>
      </c>
    </row>
    <row r="630" spans="1:11" x14ac:dyDescent="0.25">
      <c r="A630" t="str">
        <f t="shared" si="135"/>
        <v>b</v>
      </c>
      <c r="B630" s="8"/>
      <c r="C630" s="9" t="s">
        <v>12</v>
      </c>
      <c r="D630" s="10">
        <f>SUM('დამტკ. საკუთ.'!D630,'ცვლილ. საკუთ.'!E630)</f>
        <v>0</v>
      </c>
      <c r="E630" s="10">
        <f>SUM('დამტკ. საკუთ.'!E630,'ცვლილ. საკუთ.'!F630)</f>
        <v>0</v>
      </c>
      <c r="F630" s="10">
        <f>SUM('დამტკ. საკუთ.'!F630,'ცვლილ. საკუთ.'!G630)</f>
        <v>0</v>
      </c>
      <c r="G630" s="10">
        <f>SUM('დამტკ. საკუთ.'!G630,'ცვლილ. საკუთ.'!H630)</f>
        <v>0</v>
      </c>
      <c r="H630" s="10">
        <f>SUM('დამტკ. საკუთ.'!H630,'ცვლილ. საკუთ.'!I630)</f>
        <v>0</v>
      </c>
      <c r="I630" s="10">
        <f t="shared" si="136"/>
        <v>0</v>
      </c>
      <c r="J630" s="10">
        <f t="shared" si="137"/>
        <v>0</v>
      </c>
      <c r="K630" s="10">
        <v>0</v>
      </c>
    </row>
    <row r="631" spans="1:11" x14ac:dyDescent="0.25">
      <c r="A631" t="str">
        <f t="shared" si="135"/>
        <v>b</v>
      </c>
      <c r="B631" s="8"/>
      <c r="C631" s="9" t="s">
        <v>13</v>
      </c>
      <c r="D631" s="10">
        <f>SUM('დამტკ. საკუთ.'!D631,'ცვლილ. საკუთ.'!E631)</f>
        <v>0</v>
      </c>
      <c r="E631" s="10">
        <f>SUM('დამტკ. საკუთ.'!E631,'ცვლილ. საკუთ.'!F631)</f>
        <v>0</v>
      </c>
      <c r="F631" s="10">
        <f>SUM('დამტკ. საკუთ.'!F631,'ცვლილ. საკუთ.'!G631)</f>
        <v>0</v>
      </c>
      <c r="G631" s="10">
        <f>SUM('დამტკ. საკუთ.'!G631,'ცვლილ. საკუთ.'!H631)</f>
        <v>0</v>
      </c>
      <c r="H631" s="10">
        <f>SUM('დამტკ. საკუთ.'!H631,'ცვლილ. საკუთ.'!I631)</f>
        <v>0</v>
      </c>
      <c r="I631" s="10">
        <f t="shared" si="136"/>
        <v>0</v>
      </c>
      <c r="J631" s="10">
        <f t="shared" si="137"/>
        <v>0</v>
      </c>
      <c r="K631" s="10">
        <v>0</v>
      </c>
    </row>
    <row r="632" spans="1:11" x14ac:dyDescent="0.25">
      <c r="A632" t="str">
        <f t="shared" si="135"/>
        <v>b</v>
      </c>
      <c r="B632" s="8"/>
      <c r="C632" s="9" t="s">
        <v>14</v>
      </c>
      <c r="D632" s="10">
        <f>SUM('დამტკ. საკუთ.'!D632,'ცვლილ. საკუთ.'!E632)</f>
        <v>0</v>
      </c>
      <c r="E632" s="10">
        <f>SUM('დამტკ. საკუთ.'!E632,'ცვლილ. საკუთ.'!F632)</f>
        <v>0</v>
      </c>
      <c r="F632" s="10">
        <f>SUM('დამტკ. საკუთ.'!F632,'ცვლილ. საკუთ.'!G632)</f>
        <v>0</v>
      </c>
      <c r="G632" s="10">
        <f>SUM('დამტკ. საკუთ.'!G632,'ცვლილ. საკუთ.'!H632)</f>
        <v>0</v>
      </c>
      <c r="H632" s="10">
        <f>SUM('დამტკ. საკუთ.'!H632,'ცვლილ. საკუთ.'!I632)</f>
        <v>0</v>
      </c>
      <c r="I632" s="10">
        <f t="shared" si="136"/>
        <v>0</v>
      </c>
      <c r="J632" s="10">
        <f t="shared" si="137"/>
        <v>0</v>
      </c>
      <c r="K632" s="10">
        <v>0</v>
      </c>
    </row>
    <row r="633" spans="1:11" x14ac:dyDescent="0.25">
      <c r="A633" t="str">
        <f t="shared" si="135"/>
        <v>b</v>
      </c>
      <c r="B633" s="8"/>
      <c r="C633" s="9" t="s">
        <v>15</v>
      </c>
      <c r="D633" s="10">
        <f>SUM('დამტკ. საკუთ.'!D633,'ცვლილ. საკუთ.'!E633)</f>
        <v>0</v>
      </c>
      <c r="E633" s="10">
        <f>SUM('დამტკ. საკუთ.'!E633,'ცვლილ. საკუთ.'!F633)</f>
        <v>0</v>
      </c>
      <c r="F633" s="10">
        <f>SUM('დამტკ. საკუთ.'!F633,'ცვლილ. საკუთ.'!G633)</f>
        <v>0</v>
      </c>
      <c r="G633" s="10">
        <f>SUM('დამტკ. საკუთ.'!G633,'ცვლილ. საკუთ.'!H633)</f>
        <v>0</v>
      </c>
      <c r="H633" s="10">
        <f>SUM('დამტკ. საკუთ.'!H633,'ცვლილ. საკუთ.'!I633)</f>
        <v>0</v>
      </c>
      <c r="I633" s="10">
        <f t="shared" si="136"/>
        <v>0</v>
      </c>
      <c r="J633" s="10">
        <f t="shared" si="137"/>
        <v>0</v>
      </c>
      <c r="K633" s="10">
        <v>0</v>
      </c>
    </row>
    <row r="634" spans="1:11" x14ac:dyDescent="0.25">
      <c r="A634" t="str">
        <f t="shared" si="135"/>
        <v>b</v>
      </c>
      <c r="B634" s="8"/>
      <c r="C634" s="9" t="s">
        <v>16</v>
      </c>
      <c r="D634" s="10">
        <f>SUM('დამტკ. საკუთ.'!D634,'ცვლილ. საკუთ.'!E634)</f>
        <v>0</v>
      </c>
      <c r="E634" s="10">
        <f>SUM('დამტკ. საკუთ.'!E634,'ცვლილ. საკუთ.'!F634)</f>
        <v>0</v>
      </c>
      <c r="F634" s="10">
        <f>SUM('დამტკ. საკუთ.'!F634,'ცვლილ. საკუთ.'!G634)</f>
        <v>0</v>
      </c>
      <c r="G634" s="10">
        <f>SUM('დამტკ. საკუთ.'!G634,'ცვლილ. საკუთ.'!H634)</f>
        <v>0</v>
      </c>
      <c r="H634" s="10">
        <f>SUM('დამტკ. საკუთ.'!H634,'ცვლილ. საკუთ.'!I634)</f>
        <v>0</v>
      </c>
      <c r="I634" s="10">
        <f t="shared" si="136"/>
        <v>0</v>
      </c>
      <c r="J634" s="10">
        <f t="shared" si="137"/>
        <v>0</v>
      </c>
      <c r="K634" s="10">
        <v>0</v>
      </c>
    </row>
    <row r="635" spans="1:11" x14ac:dyDescent="0.25">
      <c r="A635" t="str">
        <f t="shared" si="135"/>
        <v>b</v>
      </c>
      <c r="B635" s="8"/>
      <c r="C635" s="9" t="s">
        <v>17</v>
      </c>
      <c r="D635" s="10">
        <f>SUM('დამტკ. საკუთ.'!D635,'ცვლილ. საკუთ.'!E635)</f>
        <v>0</v>
      </c>
      <c r="E635" s="10">
        <f>SUM('დამტკ. საკუთ.'!E635,'ცვლილ. საკუთ.'!F635)</f>
        <v>0</v>
      </c>
      <c r="F635" s="10">
        <f>SUM('დამტკ. საკუთ.'!F635,'ცვლილ. საკუთ.'!G635)</f>
        <v>0</v>
      </c>
      <c r="G635" s="10">
        <f>SUM('დამტკ. საკუთ.'!G635,'ცვლილ. საკუთ.'!H635)</f>
        <v>0</v>
      </c>
      <c r="H635" s="10">
        <f>SUM('დამტკ. საკუთ.'!H635,'ცვლილ. საკუთ.'!I635)</f>
        <v>0</v>
      </c>
      <c r="I635" s="10">
        <f t="shared" si="136"/>
        <v>0</v>
      </c>
      <c r="J635" s="10">
        <f t="shared" si="137"/>
        <v>0</v>
      </c>
      <c r="K635" s="10">
        <v>0</v>
      </c>
    </row>
    <row r="636" spans="1:11" x14ac:dyDescent="0.25">
      <c r="A636" t="str">
        <f t="shared" si="135"/>
        <v>b</v>
      </c>
      <c r="B636" s="5"/>
      <c r="C636" s="6" t="s">
        <v>18</v>
      </c>
      <c r="D636" s="7">
        <f>SUM('დამტკ. საკუთ.'!D636,'ცვლილ. საკუთ.'!E636)</f>
        <v>0</v>
      </c>
      <c r="E636" s="7">
        <f>SUM('დამტკ. საკუთ.'!E636,'ცვლილ. საკუთ.'!F636)</f>
        <v>0</v>
      </c>
      <c r="F636" s="7">
        <f>SUM('დამტკ. საკუთ.'!F636,'ცვლილ. საკუთ.'!G636)</f>
        <v>0</v>
      </c>
      <c r="G636" s="7">
        <f>SUM('დამტკ. საკუთ.'!G636,'ცვლილ. საკუთ.'!H636)</f>
        <v>0</v>
      </c>
      <c r="H636" s="7">
        <f>SUM('დამტკ. საკუთ.'!H636,'ცვლილ. საკუთ.'!I636)</f>
        <v>0</v>
      </c>
      <c r="I636" s="7">
        <f t="shared" si="136"/>
        <v>0</v>
      </c>
      <c r="J636" s="7">
        <f t="shared" si="137"/>
        <v>0</v>
      </c>
      <c r="K636" s="7">
        <v>0</v>
      </c>
    </row>
    <row r="637" spans="1:11" x14ac:dyDescent="0.25">
      <c r="A637" t="str">
        <f t="shared" si="135"/>
        <v>b</v>
      </c>
      <c r="B637" s="5"/>
      <c r="C637" s="6" t="s">
        <v>19</v>
      </c>
      <c r="D637" s="7">
        <f>SUM('დამტკ. საკუთ.'!D637,'ცვლილ. საკუთ.'!E637)</f>
        <v>0</v>
      </c>
      <c r="E637" s="7">
        <f>SUM('დამტკ. საკუთ.'!E637,'ცვლილ. საკუთ.'!F637)</f>
        <v>0</v>
      </c>
      <c r="F637" s="7">
        <f>SUM('დამტკ. საკუთ.'!F637,'ცვლილ. საკუთ.'!G637)</f>
        <v>0</v>
      </c>
      <c r="G637" s="7">
        <f>SUM('დამტკ. საკუთ.'!G637,'ცვლილ. საკუთ.'!H637)</f>
        <v>0</v>
      </c>
      <c r="H637" s="7">
        <f>SUM('დამტკ. საკუთ.'!H637,'ცვლილ. საკუთ.'!I637)</f>
        <v>0</v>
      </c>
      <c r="I637" s="7">
        <f t="shared" si="136"/>
        <v>0</v>
      </c>
      <c r="J637" s="7">
        <f t="shared" si="137"/>
        <v>0</v>
      </c>
      <c r="K637" s="7">
        <v>0</v>
      </c>
    </row>
    <row r="638" spans="1:11" ht="15.75" thickBot="1" x14ac:dyDescent="0.3">
      <c r="A638" t="str">
        <f t="shared" si="135"/>
        <v>b</v>
      </c>
      <c r="B638" s="11"/>
      <c r="C638" s="12" t="s">
        <v>20</v>
      </c>
      <c r="D638" s="13">
        <f>SUM('დამტკ. საკუთ.'!D638,'ცვლილ. საკუთ.'!E638)</f>
        <v>0</v>
      </c>
      <c r="E638" s="13">
        <f>SUM('დამტკ. საკუთ.'!E638,'ცვლილ. საკუთ.'!F638)</f>
        <v>0</v>
      </c>
      <c r="F638" s="13">
        <f>SUM('დამტკ. საკუთ.'!F638,'ცვლილ. საკუთ.'!G638)</f>
        <v>0</v>
      </c>
      <c r="G638" s="13">
        <f>SUM('დამტკ. საკუთ.'!G638,'ცვლილ. საკუთ.'!H638)</f>
        <v>0</v>
      </c>
      <c r="H638" s="13">
        <f>SUM('დამტკ. საკუთ.'!H638,'ცვლილ. საკუთ.'!I638)</f>
        <v>0</v>
      </c>
      <c r="I638" s="13">
        <f t="shared" si="136"/>
        <v>0</v>
      </c>
      <c r="J638" s="13">
        <f t="shared" si="137"/>
        <v>0</v>
      </c>
      <c r="K638" s="13">
        <v>0</v>
      </c>
    </row>
    <row r="639" spans="1:11" ht="32.25" customHeight="1" thickTop="1" thickBot="1" x14ac:dyDescent="0.3">
      <c r="A639" t="str">
        <f t="shared" si="135"/>
        <v>b</v>
      </c>
      <c r="B639" s="16" t="s">
        <v>113</v>
      </c>
      <c r="C639" s="4" t="s">
        <v>114</v>
      </c>
      <c r="D639" s="4">
        <f>SUM('დამტკ. საკუთ.'!D639,'ცვლილ. საკუთ.'!E639)</f>
        <v>0</v>
      </c>
      <c r="E639" s="4">
        <f>SUM('დამტკ. საკუთ.'!E639,'ცვლილ. საკუთ.'!F639)</f>
        <v>0</v>
      </c>
      <c r="F639" s="4">
        <f>SUM('დამტკ. საკუთ.'!F639,'ცვლილ. საკუთ.'!G639)</f>
        <v>0</v>
      </c>
      <c r="G639" s="4">
        <f>SUM('დამტკ. საკუთ.'!G639,'ცვლილ. საკუთ.'!H639)</f>
        <v>0</v>
      </c>
      <c r="H639" s="4">
        <f>SUM('დამტკ. საკუთ.'!H639,'ცვლილ. საკუთ.'!I639)</f>
        <v>0</v>
      </c>
      <c r="I639" s="4">
        <f t="shared" si="136"/>
        <v>0</v>
      </c>
      <c r="J639" s="4">
        <f t="shared" si="137"/>
        <v>0</v>
      </c>
      <c r="K639" s="4">
        <f t="shared" ref="K639" si="148">SUM(K651)</f>
        <v>0</v>
      </c>
    </row>
    <row r="640" spans="1:11" ht="15.75" thickTop="1" x14ac:dyDescent="0.25">
      <c r="A640" t="str">
        <f t="shared" ref="A640:A703" si="149">IF(OR(D640&lt;&gt;0,E640&lt;&gt;0,F640&lt;&gt;0,G640&lt;&gt;0,H640&lt;&gt;0,),"a","b")</f>
        <v>b</v>
      </c>
      <c r="B640" s="5"/>
      <c r="C640" s="6" t="s">
        <v>10</v>
      </c>
      <c r="D640" s="7">
        <f>SUM('დამტკ. საკუთ.'!D640,'ცვლილ. საკუთ.'!E640)</f>
        <v>0</v>
      </c>
      <c r="E640" s="7">
        <f>SUM('დამტკ. საკუთ.'!E640,'ცვლილ. საკუთ.'!F640)</f>
        <v>0</v>
      </c>
      <c r="F640" s="7">
        <f>SUM('დამტკ. საკუთ.'!F640,'ცვლილ. საკუთ.'!G640)</f>
        <v>0</v>
      </c>
      <c r="G640" s="7">
        <f>SUM('დამტკ. საკუთ.'!G640,'ცვლილ. საკუთ.'!H640)</f>
        <v>0</v>
      </c>
      <c r="H640" s="7">
        <f>SUM('დამტკ. საკუთ.'!H640,'ცვლილ. საკუთ.'!I640)</f>
        <v>0</v>
      </c>
      <c r="I640" s="7">
        <f t="shared" ref="I640:I703" si="150">SUM(E640,F640)</f>
        <v>0</v>
      </c>
      <c r="J640" s="7">
        <f t="shared" ref="J640:J703" si="151">SUM(E640,F640,G640)</f>
        <v>0</v>
      </c>
      <c r="K640" s="7">
        <f t="shared" ref="K640:K650" si="152">SUM(K652)</f>
        <v>0</v>
      </c>
    </row>
    <row r="641" spans="1:11" x14ac:dyDescent="0.25">
      <c r="A641" t="str">
        <f t="shared" si="149"/>
        <v>b</v>
      </c>
      <c r="B641" s="8"/>
      <c r="C641" s="9" t="s">
        <v>11</v>
      </c>
      <c r="D641" s="10">
        <f>SUM('დამტკ. საკუთ.'!D641,'ცვლილ. საკუთ.'!E641)</f>
        <v>0</v>
      </c>
      <c r="E641" s="10">
        <f>SUM('დამტკ. საკუთ.'!E641,'ცვლილ. საკუთ.'!F641)</f>
        <v>0</v>
      </c>
      <c r="F641" s="10">
        <f>SUM('დამტკ. საკუთ.'!F641,'ცვლილ. საკუთ.'!G641)</f>
        <v>0</v>
      </c>
      <c r="G641" s="10">
        <f>SUM('დამტკ. საკუთ.'!G641,'ცვლილ. საკუთ.'!H641)</f>
        <v>0</v>
      </c>
      <c r="H641" s="10">
        <f>SUM('დამტკ. საკუთ.'!H641,'ცვლილ. საკუთ.'!I641)</f>
        <v>0</v>
      </c>
      <c r="I641" s="10">
        <f t="shared" si="150"/>
        <v>0</v>
      </c>
      <c r="J641" s="10">
        <f t="shared" si="151"/>
        <v>0</v>
      </c>
      <c r="K641" s="10">
        <f t="shared" si="152"/>
        <v>0</v>
      </c>
    </row>
    <row r="642" spans="1:11" x14ac:dyDescent="0.25">
      <c r="A642" t="str">
        <f t="shared" si="149"/>
        <v>b</v>
      </c>
      <c r="B642" s="8"/>
      <c r="C642" s="9" t="s">
        <v>12</v>
      </c>
      <c r="D642" s="10">
        <f>SUM('დამტკ. საკუთ.'!D642,'ცვლილ. საკუთ.'!E642)</f>
        <v>0</v>
      </c>
      <c r="E642" s="10">
        <f>SUM('დამტკ. საკუთ.'!E642,'ცვლილ. საკუთ.'!F642)</f>
        <v>0</v>
      </c>
      <c r="F642" s="10">
        <f>SUM('დამტკ. საკუთ.'!F642,'ცვლილ. საკუთ.'!G642)</f>
        <v>0</v>
      </c>
      <c r="G642" s="10">
        <f>SUM('დამტკ. საკუთ.'!G642,'ცვლილ. საკუთ.'!H642)</f>
        <v>0</v>
      </c>
      <c r="H642" s="10">
        <f>SUM('დამტკ. საკუთ.'!H642,'ცვლილ. საკუთ.'!I642)</f>
        <v>0</v>
      </c>
      <c r="I642" s="10">
        <f t="shared" si="150"/>
        <v>0</v>
      </c>
      <c r="J642" s="10">
        <f t="shared" si="151"/>
        <v>0</v>
      </c>
      <c r="K642" s="10">
        <f t="shared" si="152"/>
        <v>0</v>
      </c>
    </row>
    <row r="643" spans="1:11" x14ac:dyDescent="0.25">
      <c r="A643" t="str">
        <f t="shared" si="149"/>
        <v>b</v>
      </c>
      <c r="B643" s="8"/>
      <c r="C643" s="9" t="s">
        <v>13</v>
      </c>
      <c r="D643" s="10">
        <f>SUM('დამტკ. საკუთ.'!D643,'ცვლილ. საკუთ.'!E643)</f>
        <v>0</v>
      </c>
      <c r="E643" s="10">
        <f>SUM('დამტკ. საკუთ.'!E643,'ცვლილ. საკუთ.'!F643)</f>
        <v>0</v>
      </c>
      <c r="F643" s="10">
        <f>SUM('დამტკ. საკუთ.'!F643,'ცვლილ. საკუთ.'!G643)</f>
        <v>0</v>
      </c>
      <c r="G643" s="10">
        <f>SUM('დამტკ. საკუთ.'!G643,'ცვლილ. საკუთ.'!H643)</f>
        <v>0</v>
      </c>
      <c r="H643" s="10">
        <f>SUM('დამტკ. საკუთ.'!H643,'ცვლილ. საკუთ.'!I643)</f>
        <v>0</v>
      </c>
      <c r="I643" s="10">
        <f t="shared" si="150"/>
        <v>0</v>
      </c>
      <c r="J643" s="10">
        <f t="shared" si="151"/>
        <v>0</v>
      </c>
      <c r="K643" s="10">
        <f t="shared" si="152"/>
        <v>0</v>
      </c>
    </row>
    <row r="644" spans="1:11" x14ac:dyDescent="0.25">
      <c r="A644" t="str">
        <f t="shared" si="149"/>
        <v>b</v>
      </c>
      <c r="B644" s="8"/>
      <c r="C644" s="9" t="s">
        <v>14</v>
      </c>
      <c r="D644" s="10">
        <f>SUM('დამტკ. საკუთ.'!D644,'ცვლილ. საკუთ.'!E644)</f>
        <v>0</v>
      </c>
      <c r="E644" s="10">
        <f>SUM('დამტკ. საკუთ.'!E644,'ცვლილ. საკუთ.'!F644)</f>
        <v>0</v>
      </c>
      <c r="F644" s="10">
        <f>SUM('დამტკ. საკუთ.'!F644,'ცვლილ. საკუთ.'!G644)</f>
        <v>0</v>
      </c>
      <c r="G644" s="10">
        <f>SUM('დამტკ. საკუთ.'!G644,'ცვლილ. საკუთ.'!H644)</f>
        <v>0</v>
      </c>
      <c r="H644" s="10">
        <f>SUM('დამტკ. საკუთ.'!H644,'ცვლილ. საკუთ.'!I644)</f>
        <v>0</v>
      </c>
      <c r="I644" s="10">
        <f t="shared" si="150"/>
        <v>0</v>
      </c>
      <c r="J644" s="10">
        <f t="shared" si="151"/>
        <v>0</v>
      </c>
      <c r="K644" s="10">
        <f t="shared" si="152"/>
        <v>0</v>
      </c>
    </row>
    <row r="645" spans="1:11" x14ac:dyDescent="0.25">
      <c r="A645" t="str">
        <f t="shared" si="149"/>
        <v>b</v>
      </c>
      <c r="B645" s="8"/>
      <c r="C645" s="9" t="s">
        <v>15</v>
      </c>
      <c r="D645" s="10">
        <f>SUM('დამტკ. საკუთ.'!D645,'ცვლილ. საკუთ.'!E645)</f>
        <v>0</v>
      </c>
      <c r="E645" s="10">
        <f>SUM('დამტკ. საკუთ.'!E645,'ცვლილ. საკუთ.'!F645)</f>
        <v>0</v>
      </c>
      <c r="F645" s="10">
        <f>SUM('დამტკ. საკუთ.'!F645,'ცვლილ. საკუთ.'!G645)</f>
        <v>0</v>
      </c>
      <c r="G645" s="10">
        <f>SUM('დამტკ. საკუთ.'!G645,'ცვლილ. საკუთ.'!H645)</f>
        <v>0</v>
      </c>
      <c r="H645" s="10">
        <f>SUM('დამტკ. საკუთ.'!H645,'ცვლილ. საკუთ.'!I645)</f>
        <v>0</v>
      </c>
      <c r="I645" s="10">
        <f t="shared" si="150"/>
        <v>0</v>
      </c>
      <c r="J645" s="10">
        <f t="shared" si="151"/>
        <v>0</v>
      </c>
      <c r="K645" s="10">
        <f t="shared" si="152"/>
        <v>0</v>
      </c>
    </row>
    <row r="646" spans="1:11" x14ac:dyDescent="0.25">
      <c r="A646" t="str">
        <f t="shared" si="149"/>
        <v>b</v>
      </c>
      <c r="B646" s="8"/>
      <c r="C646" s="9" t="s">
        <v>16</v>
      </c>
      <c r="D646" s="10">
        <f>SUM('დამტკ. საკუთ.'!D646,'ცვლილ. საკუთ.'!E646)</f>
        <v>0</v>
      </c>
      <c r="E646" s="10">
        <f>SUM('დამტკ. საკუთ.'!E646,'ცვლილ. საკუთ.'!F646)</f>
        <v>0</v>
      </c>
      <c r="F646" s="10">
        <f>SUM('დამტკ. საკუთ.'!F646,'ცვლილ. საკუთ.'!G646)</f>
        <v>0</v>
      </c>
      <c r="G646" s="10">
        <f>SUM('დამტკ. საკუთ.'!G646,'ცვლილ. საკუთ.'!H646)</f>
        <v>0</v>
      </c>
      <c r="H646" s="10">
        <f>SUM('დამტკ. საკუთ.'!H646,'ცვლილ. საკუთ.'!I646)</f>
        <v>0</v>
      </c>
      <c r="I646" s="10">
        <f t="shared" si="150"/>
        <v>0</v>
      </c>
      <c r="J646" s="10">
        <f t="shared" si="151"/>
        <v>0</v>
      </c>
      <c r="K646" s="10">
        <f t="shared" si="152"/>
        <v>0</v>
      </c>
    </row>
    <row r="647" spans="1:11" x14ac:dyDescent="0.25">
      <c r="A647" t="str">
        <f t="shared" si="149"/>
        <v>b</v>
      </c>
      <c r="B647" s="8"/>
      <c r="C647" s="9" t="s">
        <v>17</v>
      </c>
      <c r="D647" s="10">
        <f>SUM('დამტკ. საკუთ.'!D647,'ცვლილ. საკუთ.'!E647)</f>
        <v>0</v>
      </c>
      <c r="E647" s="10">
        <f>SUM('დამტკ. საკუთ.'!E647,'ცვლილ. საკუთ.'!F647)</f>
        <v>0</v>
      </c>
      <c r="F647" s="10">
        <f>SUM('დამტკ. საკუთ.'!F647,'ცვლილ. საკუთ.'!G647)</f>
        <v>0</v>
      </c>
      <c r="G647" s="10">
        <f>SUM('დამტკ. საკუთ.'!G647,'ცვლილ. საკუთ.'!H647)</f>
        <v>0</v>
      </c>
      <c r="H647" s="10">
        <f>SUM('დამტკ. საკუთ.'!H647,'ცვლილ. საკუთ.'!I647)</f>
        <v>0</v>
      </c>
      <c r="I647" s="10">
        <f t="shared" si="150"/>
        <v>0</v>
      </c>
      <c r="J647" s="10">
        <f t="shared" si="151"/>
        <v>0</v>
      </c>
      <c r="K647" s="10">
        <f t="shared" si="152"/>
        <v>0</v>
      </c>
    </row>
    <row r="648" spans="1:11" x14ac:dyDescent="0.25">
      <c r="A648" t="str">
        <f t="shared" si="149"/>
        <v>b</v>
      </c>
      <c r="B648" s="5"/>
      <c r="C648" s="6" t="s">
        <v>18</v>
      </c>
      <c r="D648" s="7">
        <f>SUM('დამტკ. საკუთ.'!D648,'ცვლილ. საკუთ.'!E648)</f>
        <v>0</v>
      </c>
      <c r="E648" s="7">
        <f>SUM('დამტკ. საკუთ.'!E648,'ცვლილ. საკუთ.'!F648)</f>
        <v>0</v>
      </c>
      <c r="F648" s="7">
        <f>SUM('დამტკ. საკუთ.'!F648,'ცვლილ. საკუთ.'!G648)</f>
        <v>0</v>
      </c>
      <c r="G648" s="7">
        <f>SUM('დამტკ. საკუთ.'!G648,'ცვლილ. საკუთ.'!H648)</f>
        <v>0</v>
      </c>
      <c r="H648" s="7">
        <f>SUM('დამტკ. საკუთ.'!H648,'ცვლილ. საკუთ.'!I648)</f>
        <v>0</v>
      </c>
      <c r="I648" s="7">
        <f t="shared" si="150"/>
        <v>0</v>
      </c>
      <c r="J648" s="7">
        <f t="shared" si="151"/>
        <v>0</v>
      </c>
      <c r="K648" s="7">
        <f t="shared" si="152"/>
        <v>0</v>
      </c>
    </row>
    <row r="649" spans="1:11" x14ac:dyDescent="0.25">
      <c r="A649" t="str">
        <f t="shared" si="149"/>
        <v>b</v>
      </c>
      <c r="B649" s="5"/>
      <c r="C649" s="6" t="s">
        <v>19</v>
      </c>
      <c r="D649" s="7">
        <f>SUM('დამტკ. საკუთ.'!D649,'ცვლილ. საკუთ.'!E649)</f>
        <v>0</v>
      </c>
      <c r="E649" s="7">
        <f>SUM('დამტკ. საკუთ.'!E649,'ცვლილ. საკუთ.'!F649)</f>
        <v>0</v>
      </c>
      <c r="F649" s="7">
        <f>SUM('დამტკ. საკუთ.'!F649,'ცვლილ. საკუთ.'!G649)</f>
        <v>0</v>
      </c>
      <c r="G649" s="7">
        <f>SUM('დამტკ. საკუთ.'!G649,'ცვლილ. საკუთ.'!H649)</f>
        <v>0</v>
      </c>
      <c r="H649" s="7">
        <f>SUM('დამტკ. საკუთ.'!H649,'ცვლილ. საკუთ.'!I649)</f>
        <v>0</v>
      </c>
      <c r="I649" s="7">
        <f t="shared" si="150"/>
        <v>0</v>
      </c>
      <c r="J649" s="7">
        <f t="shared" si="151"/>
        <v>0</v>
      </c>
      <c r="K649" s="7">
        <f t="shared" si="152"/>
        <v>0</v>
      </c>
    </row>
    <row r="650" spans="1:11" ht="15.75" thickBot="1" x14ac:dyDescent="0.3">
      <c r="A650" t="str">
        <f t="shared" si="149"/>
        <v>b</v>
      </c>
      <c r="B650" s="11"/>
      <c r="C650" s="12" t="s">
        <v>20</v>
      </c>
      <c r="D650" s="13">
        <f>SUM('დამტკ. საკუთ.'!D650,'ცვლილ. საკუთ.'!E650)</f>
        <v>0</v>
      </c>
      <c r="E650" s="13">
        <f>SUM('დამტკ. საკუთ.'!E650,'ცვლილ. საკუთ.'!F650)</f>
        <v>0</v>
      </c>
      <c r="F650" s="13">
        <f>SUM('დამტკ. საკუთ.'!F650,'ცვლილ. საკუთ.'!G650)</f>
        <v>0</v>
      </c>
      <c r="G650" s="13">
        <f>SUM('დამტკ. საკუთ.'!G650,'ცვლილ. საკუთ.'!H650)</f>
        <v>0</v>
      </c>
      <c r="H650" s="13">
        <f>SUM('დამტკ. საკუთ.'!H650,'ცვლილ. საკუთ.'!I650)</f>
        <v>0</v>
      </c>
      <c r="I650" s="13">
        <f t="shared" si="150"/>
        <v>0</v>
      </c>
      <c r="J650" s="13">
        <f t="shared" si="151"/>
        <v>0</v>
      </c>
      <c r="K650" s="13">
        <f t="shared" si="152"/>
        <v>0</v>
      </c>
    </row>
    <row r="651" spans="1:11" ht="32.25" customHeight="1" thickTop="1" thickBot="1" x14ac:dyDescent="0.3">
      <c r="A651" t="str">
        <f t="shared" si="149"/>
        <v>b</v>
      </c>
      <c r="B651" s="16" t="s">
        <v>115</v>
      </c>
      <c r="C651" s="4" t="s">
        <v>114</v>
      </c>
      <c r="D651" s="4">
        <f>SUM('დამტკ. საკუთ.'!D651,'ცვლილ. საკუთ.'!E651)</f>
        <v>0</v>
      </c>
      <c r="E651" s="4">
        <f>SUM('დამტკ. საკუთ.'!E651,'ცვლილ. საკუთ.'!F651)</f>
        <v>0</v>
      </c>
      <c r="F651" s="4">
        <f>SUM('დამტკ. საკუთ.'!F651,'ცვლილ. საკუთ.'!G651)</f>
        <v>0</v>
      </c>
      <c r="G651" s="4">
        <f>SUM('დამტკ. საკუთ.'!G651,'ცვლილ. საკუთ.'!H651)</f>
        <v>0</v>
      </c>
      <c r="H651" s="4">
        <f>SUM('დამტკ. საკუთ.'!H651,'ცვლილ. საკუთ.'!I651)</f>
        <v>0</v>
      </c>
      <c r="I651" s="4">
        <f t="shared" si="150"/>
        <v>0</v>
      </c>
      <c r="J651" s="4">
        <f t="shared" si="151"/>
        <v>0</v>
      </c>
      <c r="K651" s="4">
        <f t="shared" ref="K651" si="153">SUM(K652,K660,K661,K662)</f>
        <v>0</v>
      </c>
    </row>
    <row r="652" spans="1:11" ht="15.75" thickTop="1" x14ac:dyDescent="0.25">
      <c r="A652" t="str">
        <f t="shared" si="149"/>
        <v>b</v>
      </c>
      <c r="B652" s="5"/>
      <c r="C652" s="6" t="s">
        <v>10</v>
      </c>
      <c r="D652" s="7">
        <f>SUM('დამტკ. საკუთ.'!D652,'ცვლილ. საკუთ.'!E652)</f>
        <v>0</v>
      </c>
      <c r="E652" s="7">
        <f>SUM('დამტკ. საკუთ.'!E652,'ცვლილ. საკუთ.'!F652)</f>
        <v>0</v>
      </c>
      <c r="F652" s="7">
        <f>SUM('დამტკ. საკუთ.'!F652,'ცვლილ. საკუთ.'!G652)</f>
        <v>0</v>
      </c>
      <c r="G652" s="7">
        <f>SUM('დამტკ. საკუთ.'!G652,'ცვლილ. საკუთ.'!H652)</f>
        <v>0</v>
      </c>
      <c r="H652" s="7">
        <f>SUM('დამტკ. საკუთ.'!H652,'ცვლილ. საკუთ.'!I652)</f>
        <v>0</v>
      </c>
      <c r="I652" s="7">
        <f t="shared" si="150"/>
        <v>0</v>
      </c>
      <c r="J652" s="7">
        <f t="shared" si="151"/>
        <v>0</v>
      </c>
      <c r="K652" s="7">
        <f t="shared" ref="K652" si="154">SUM(K653:K659)</f>
        <v>0</v>
      </c>
    </row>
    <row r="653" spans="1:11" x14ac:dyDescent="0.25">
      <c r="A653" t="str">
        <f t="shared" si="149"/>
        <v>b</v>
      </c>
      <c r="B653" s="8"/>
      <c r="C653" s="9" t="s">
        <v>11</v>
      </c>
      <c r="D653" s="10">
        <f>SUM('დამტკ. საკუთ.'!D653,'ცვლილ. საკუთ.'!E653)</f>
        <v>0</v>
      </c>
      <c r="E653" s="10">
        <f>SUM('დამტკ. საკუთ.'!E653,'ცვლილ. საკუთ.'!F653)</f>
        <v>0</v>
      </c>
      <c r="F653" s="10">
        <f>SUM('დამტკ. საკუთ.'!F653,'ცვლილ. საკუთ.'!G653)</f>
        <v>0</v>
      </c>
      <c r="G653" s="10">
        <f>SUM('დამტკ. საკუთ.'!G653,'ცვლილ. საკუთ.'!H653)</f>
        <v>0</v>
      </c>
      <c r="H653" s="10">
        <f>SUM('დამტკ. საკუთ.'!H653,'ცვლილ. საკუთ.'!I653)</f>
        <v>0</v>
      </c>
      <c r="I653" s="10">
        <f t="shared" si="150"/>
        <v>0</v>
      </c>
      <c r="J653" s="10">
        <f t="shared" si="151"/>
        <v>0</v>
      </c>
      <c r="K653" s="10">
        <v>0</v>
      </c>
    </row>
    <row r="654" spans="1:11" x14ac:dyDescent="0.25">
      <c r="A654" t="str">
        <f t="shared" si="149"/>
        <v>b</v>
      </c>
      <c r="B654" s="8"/>
      <c r="C654" s="9" t="s">
        <v>12</v>
      </c>
      <c r="D654" s="10">
        <f>SUM('დამტკ. საკუთ.'!D654,'ცვლილ. საკუთ.'!E654)</f>
        <v>0</v>
      </c>
      <c r="E654" s="10">
        <f>SUM('დამტკ. საკუთ.'!E654,'ცვლილ. საკუთ.'!F654)</f>
        <v>0</v>
      </c>
      <c r="F654" s="10">
        <f>SUM('დამტკ. საკუთ.'!F654,'ცვლილ. საკუთ.'!G654)</f>
        <v>0</v>
      </c>
      <c r="G654" s="10">
        <f>SUM('დამტკ. საკუთ.'!G654,'ცვლილ. საკუთ.'!H654)</f>
        <v>0</v>
      </c>
      <c r="H654" s="10">
        <f>SUM('დამტკ. საკუთ.'!H654,'ცვლილ. საკუთ.'!I654)</f>
        <v>0</v>
      </c>
      <c r="I654" s="10">
        <f t="shared" si="150"/>
        <v>0</v>
      </c>
      <c r="J654" s="10">
        <f t="shared" si="151"/>
        <v>0</v>
      </c>
      <c r="K654" s="10">
        <v>0</v>
      </c>
    </row>
    <row r="655" spans="1:11" x14ac:dyDescent="0.25">
      <c r="A655" t="str">
        <f t="shared" si="149"/>
        <v>b</v>
      </c>
      <c r="B655" s="8"/>
      <c r="C655" s="9" t="s">
        <v>13</v>
      </c>
      <c r="D655" s="10">
        <f>SUM('დამტკ. საკუთ.'!D655,'ცვლილ. საკუთ.'!E655)</f>
        <v>0</v>
      </c>
      <c r="E655" s="10">
        <f>SUM('დამტკ. საკუთ.'!E655,'ცვლილ. საკუთ.'!F655)</f>
        <v>0</v>
      </c>
      <c r="F655" s="10">
        <f>SUM('დამტკ. საკუთ.'!F655,'ცვლილ. საკუთ.'!G655)</f>
        <v>0</v>
      </c>
      <c r="G655" s="10">
        <f>SUM('დამტკ. საკუთ.'!G655,'ცვლილ. საკუთ.'!H655)</f>
        <v>0</v>
      </c>
      <c r="H655" s="10">
        <f>SUM('დამტკ. საკუთ.'!H655,'ცვლილ. საკუთ.'!I655)</f>
        <v>0</v>
      </c>
      <c r="I655" s="10">
        <f t="shared" si="150"/>
        <v>0</v>
      </c>
      <c r="J655" s="10">
        <f t="shared" si="151"/>
        <v>0</v>
      </c>
      <c r="K655" s="10">
        <v>0</v>
      </c>
    </row>
    <row r="656" spans="1:11" x14ac:dyDescent="0.25">
      <c r="A656" t="str">
        <f t="shared" si="149"/>
        <v>b</v>
      </c>
      <c r="B656" s="8"/>
      <c r="C656" s="9" t="s">
        <v>14</v>
      </c>
      <c r="D656" s="10">
        <f>SUM('დამტკ. საკუთ.'!D656,'ცვლილ. საკუთ.'!E656)</f>
        <v>0</v>
      </c>
      <c r="E656" s="10">
        <f>SUM('დამტკ. საკუთ.'!E656,'ცვლილ. საკუთ.'!F656)</f>
        <v>0</v>
      </c>
      <c r="F656" s="10">
        <f>SUM('დამტკ. საკუთ.'!F656,'ცვლილ. საკუთ.'!G656)</f>
        <v>0</v>
      </c>
      <c r="G656" s="10">
        <f>SUM('დამტკ. საკუთ.'!G656,'ცვლილ. საკუთ.'!H656)</f>
        <v>0</v>
      </c>
      <c r="H656" s="10">
        <f>SUM('დამტკ. საკუთ.'!H656,'ცვლილ. საკუთ.'!I656)</f>
        <v>0</v>
      </c>
      <c r="I656" s="10">
        <f t="shared" si="150"/>
        <v>0</v>
      </c>
      <c r="J656" s="10">
        <f t="shared" si="151"/>
        <v>0</v>
      </c>
      <c r="K656" s="10">
        <v>0</v>
      </c>
    </row>
    <row r="657" spans="1:11" x14ac:dyDescent="0.25">
      <c r="A657" t="str">
        <f t="shared" si="149"/>
        <v>b</v>
      </c>
      <c r="B657" s="8"/>
      <c r="C657" s="9" t="s">
        <v>15</v>
      </c>
      <c r="D657" s="10">
        <f>SUM('დამტკ. საკუთ.'!D657,'ცვლილ. საკუთ.'!E657)</f>
        <v>0</v>
      </c>
      <c r="E657" s="10">
        <f>SUM('დამტკ. საკუთ.'!E657,'ცვლილ. საკუთ.'!F657)</f>
        <v>0</v>
      </c>
      <c r="F657" s="10">
        <f>SUM('დამტკ. საკუთ.'!F657,'ცვლილ. საკუთ.'!G657)</f>
        <v>0</v>
      </c>
      <c r="G657" s="10">
        <f>SUM('დამტკ. საკუთ.'!G657,'ცვლილ. საკუთ.'!H657)</f>
        <v>0</v>
      </c>
      <c r="H657" s="10">
        <f>SUM('დამტკ. საკუთ.'!H657,'ცვლილ. საკუთ.'!I657)</f>
        <v>0</v>
      </c>
      <c r="I657" s="10">
        <f t="shared" si="150"/>
        <v>0</v>
      </c>
      <c r="J657" s="10">
        <f t="shared" si="151"/>
        <v>0</v>
      </c>
      <c r="K657" s="10">
        <v>0</v>
      </c>
    </row>
    <row r="658" spans="1:11" x14ac:dyDescent="0.25">
      <c r="A658" t="str">
        <f t="shared" si="149"/>
        <v>b</v>
      </c>
      <c r="B658" s="8"/>
      <c r="C658" s="9" t="s">
        <v>16</v>
      </c>
      <c r="D658" s="10">
        <f>SUM('დამტკ. საკუთ.'!D658,'ცვლილ. საკუთ.'!E658)</f>
        <v>0</v>
      </c>
      <c r="E658" s="10">
        <f>SUM('დამტკ. საკუთ.'!E658,'ცვლილ. საკუთ.'!F658)</f>
        <v>0</v>
      </c>
      <c r="F658" s="10">
        <f>SUM('დამტკ. საკუთ.'!F658,'ცვლილ. საკუთ.'!G658)</f>
        <v>0</v>
      </c>
      <c r="G658" s="10">
        <f>SUM('დამტკ. საკუთ.'!G658,'ცვლილ. საკუთ.'!H658)</f>
        <v>0</v>
      </c>
      <c r="H658" s="10">
        <f>SUM('დამტკ. საკუთ.'!H658,'ცვლილ. საკუთ.'!I658)</f>
        <v>0</v>
      </c>
      <c r="I658" s="10">
        <f t="shared" si="150"/>
        <v>0</v>
      </c>
      <c r="J658" s="10">
        <f t="shared" si="151"/>
        <v>0</v>
      </c>
      <c r="K658" s="10">
        <v>0</v>
      </c>
    </row>
    <row r="659" spans="1:11" x14ac:dyDescent="0.25">
      <c r="A659" t="str">
        <f t="shared" si="149"/>
        <v>b</v>
      </c>
      <c r="B659" s="8"/>
      <c r="C659" s="9" t="s">
        <v>17</v>
      </c>
      <c r="D659" s="10">
        <f>SUM('დამტკ. საკუთ.'!D659,'ცვლილ. საკუთ.'!E659)</f>
        <v>0</v>
      </c>
      <c r="E659" s="10">
        <f>SUM('დამტკ. საკუთ.'!E659,'ცვლილ. საკუთ.'!F659)</f>
        <v>0</v>
      </c>
      <c r="F659" s="10">
        <f>SUM('დამტკ. საკუთ.'!F659,'ცვლილ. საკუთ.'!G659)</f>
        <v>0</v>
      </c>
      <c r="G659" s="10">
        <f>SUM('დამტკ. საკუთ.'!G659,'ცვლილ. საკუთ.'!H659)</f>
        <v>0</v>
      </c>
      <c r="H659" s="10">
        <f>SUM('დამტკ. საკუთ.'!H659,'ცვლილ. საკუთ.'!I659)</f>
        <v>0</v>
      </c>
      <c r="I659" s="10">
        <f t="shared" si="150"/>
        <v>0</v>
      </c>
      <c r="J659" s="10">
        <f t="shared" si="151"/>
        <v>0</v>
      </c>
      <c r="K659" s="10">
        <v>0</v>
      </c>
    </row>
    <row r="660" spans="1:11" x14ac:dyDescent="0.25">
      <c r="A660" t="str">
        <f t="shared" si="149"/>
        <v>b</v>
      </c>
      <c r="B660" s="5"/>
      <c r="C660" s="6" t="s">
        <v>18</v>
      </c>
      <c r="D660" s="7">
        <f>SUM('დამტკ. საკუთ.'!D660,'ცვლილ. საკუთ.'!E660)</f>
        <v>0</v>
      </c>
      <c r="E660" s="7">
        <f>SUM('დამტკ. საკუთ.'!E660,'ცვლილ. საკუთ.'!F660)</f>
        <v>0</v>
      </c>
      <c r="F660" s="7">
        <f>SUM('დამტკ. საკუთ.'!F660,'ცვლილ. საკუთ.'!G660)</f>
        <v>0</v>
      </c>
      <c r="G660" s="7">
        <f>SUM('დამტკ. საკუთ.'!G660,'ცვლილ. საკუთ.'!H660)</f>
        <v>0</v>
      </c>
      <c r="H660" s="7">
        <f>SUM('დამტკ. საკუთ.'!H660,'ცვლილ. საკუთ.'!I660)</f>
        <v>0</v>
      </c>
      <c r="I660" s="7">
        <f t="shared" si="150"/>
        <v>0</v>
      </c>
      <c r="J660" s="7">
        <f t="shared" si="151"/>
        <v>0</v>
      </c>
      <c r="K660" s="7">
        <v>0</v>
      </c>
    </row>
    <row r="661" spans="1:11" x14ac:dyDescent="0.25">
      <c r="A661" t="str">
        <f t="shared" si="149"/>
        <v>b</v>
      </c>
      <c r="B661" s="5"/>
      <c r="C661" s="6" t="s">
        <v>19</v>
      </c>
      <c r="D661" s="7">
        <f>SUM('დამტკ. საკუთ.'!D661,'ცვლილ. საკუთ.'!E661)</f>
        <v>0</v>
      </c>
      <c r="E661" s="7">
        <f>SUM('დამტკ. საკუთ.'!E661,'ცვლილ. საკუთ.'!F661)</f>
        <v>0</v>
      </c>
      <c r="F661" s="7">
        <f>SUM('დამტკ. საკუთ.'!F661,'ცვლილ. საკუთ.'!G661)</f>
        <v>0</v>
      </c>
      <c r="G661" s="7">
        <f>SUM('დამტკ. საკუთ.'!G661,'ცვლილ. საკუთ.'!H661)</f>
        <v>0</v>
      </c>
      <c r="H661" s="7">
        <f>SUM('დამტკ. საკუთ.'!H661,'ცვლილ. საკუთ.'!I661)</f>
        <v>0</v>
      </c>
      <c r="I661" s="7">
        <f t="shared" si="150"/>
        <v>0</v>
      </c>
      <c r="J661" s="7">
        <f t="shared" si="151"/>
        <v>0</v>
      </c>
      <c r="K661" s="7">
        <v>0</v>
      </c>
    </row>
    <row r="662" spans="1:11" ht="15.75" thickBot="1" x14ac:dyDescent="0.3">
      <c r="A662" t="str">
        <f t="shared" si="149"/>
        <v>b</v>
      </c>
      <c r="B662" s="11"/>
      <c r="C662" s="12" t="s">
        <v>20</v>
      </c>
      <c r="D662" s="13">
        <f>SUM('დამტკ. საკუთ.'!D662,'ცვლილ. საკუთ.'!E662)</f>
        <v>0</v>
      </c>
      <c r="E662" s="13">
        <f>SUM('დამტკ. საკუთ.'!E662,'ცვლილ. საკუთ.'!F662)</f>
        <v>0</v>
      </c>
      <c r="F662" s="13">
        <f>SUM('დამტკ. საკუთ.'!F662,'ცვლილ. საკუთ.'!G662)</f>
        <v>0</v>
      </c>
      <c r="G662" s="13">
        <f>SUM('დამტკ. საკუთ.'!G662,'ცვლილ. საკუთ.'!H662)</f>
        <v>0</v>
      </c>
      <c r="H662" s="13">
        <f>SUM('დამტკ. საკუთ.'!H662,'ცვლილ. საკუთ.'!I662)</f>
        <v>0</v>
      </c>
      <c r="I662" s="13">
        <f t="shared" si="150"/>
        <v>0</v>
      </c>
      <c r="J662" s="13">
        <f t="shared" si="151"/>
        <v>0</v>
      </c>
      <c r="K662" s="13">
        <v>0</v>
      </c>
    </row>
    <row r="663" spans="1:11" ht="32.25" customHeight="1" thickTop="1" thickBot="1" x14ac:dyDescent="0.3">
      <c r="A663" t="str">
        <f t="shared" si="149"/>
        <v>b</v>
      </c>
      <c r="B663" s="16" t="s">
        <v>116</v>
      </c>
      <c r="C663" s="4" t="s">
        <v>117</v>
      </c>
      <c r="D663" s="4">
        <f>SUM('დამტკ. საკუთ.'!D663,'ცვლილ. საკუთ.'!E663)</f>
        <v>0</v>
      </c>
      <c r="E663" s="4">
        <f>SUM('დამტკ. საკუთ.'!E663,'ცვლილ. საკუთ.'!F663)</f>
        <v>0</v>
      </c>
      <c r="F663" s="4">
        <f>SUM('დამტკ. საკუთ.'!F663,'ცვლილ. საკუთ.'!G663)</f>
        <v>0</v>
      </c>
      <c r="G663" s="4">
        <f>SUM('დამტკ. საკუთ.'!G663,'ცვლილ. საკუთ.'!H663)</f>
        <v>0</v>
      </c>
      <c r="H663" s="4">
        <f>SUM('დამტკ. საკუთ.'!H663,'ცვლილ. საკუთ.'!I663)</f>
        <v>0</v>
      </c>
      <c r="I663" s="4">
        <f t="shared" si="150"/>
        <v>0</v>
      </c>
      <c r="J663" s="4">
        <f t="shared" si="151"/>
        <v>0</v>
      </c>
      <c r="K663" s="4">
        <f t="shared" ref="K663" si="155">SUM(K675,K687,K699)</f>
        <v>0</v>
      </c>
    </row>
    <row r="664" spans="1:11" ht="15.75" thickTop="1" x14ac:dyDescent="0.25">
      <c r="A664" t="str">
        <f t="shared" si="149"/>
        <v>b</v>
      </c>
      <c r="B664" s="5"/>
      <c r="C664" s="6" t="s">
        <v>10</v>
      </c>
      <c r="D664" s="7">
        <f>SUM('დამტკ. საკუთ.'!D664,'ცვლილ. საკუთ.'!E664)</f>
        <v>0</v>
      </c>
      <c r="E664" s="7">
        <f>SUM('დამტკ. საკუთ.'!E664,'ცვლილ. საკუთ.'!F664)</f>
        <v>0</v>
      </c>
      <c r="F664" s="7">
        <f>SUM('დამტკ. საკუთ.'!F664,'ცვლილ. საკუთ.'!G664)</f>
        <v>0</v>
      </c>
      <c r="G664" s="7">
        <f>SUM('დამტკ. საკუთ.'!G664,'ცვლილ. საკუთ.'!H664)</f>
        <v>0</v>
      </c>
      <c r="H664" s="7">
        <f>SUM('დამტკ. საკუთ.'!H664,'ცვლილ. საკუთ.'!I664)</f>
        <v>0</v>
      </c>
      <c r="I664" s="7">
        <f t="shared" si="150"/>
        <v>0</v>
      </c>
      <c r="J664" s="7">
        <f t="shared" si="151"/>
        <v>0</v>
      </c>
      <c r="K664" s="7">
        <f t="shared" ref="K664:K674" si="156">SUM(K676,K688,K700)</f>
        <v>0</v>
      </c>
    </row>
    <row r="665" spans="1:11" x14ac:dyDescent="0.25">
      <c r="A665" t="str">
        <f t="shared" si="149"/>
        <v>b</v>
      </c>
      <c r="B665" s="8"/>
      <c r="C665" s="9" t="s">
        <v>11</v>
      </c>
      <c r="D665" s="10">
        <f>SUM('დამტკ. საკუთ.'!D665,'ცვლილ. საკუთ.'!E665)</f>
        <v>0</v>
      </c>
      <c r="E665" s="10">
        <f>SUM('დამტკ. საკუთ.'!E665,'ცვლილ. საკუთ.'!F665)</f>
        <v>0</v>
      </c>
      <c r="F665" s="10">
        <f>SUM('დამტკ. საკუთ.'!F665,'ცვლილ. საკუთ.'!G665)</f>
        <v>0</v>
      </c>
      <c r="G665" s="10">
        <f>SUM('დამტკ. საკუთ.'!G665,'ცვლილ. საკუთ.'!H665)</f>
        <v>0</v>
      </c>
      <c r="H665" s="10">
        <f>SUM('დამტკ. საკუთ.'!H665,'ცვლილ. საკუთ.'!I665)</f>
        <v>0</v>
      </c>
      <c r="I665" s="10">
        <f t="shared" si="150"/>
        <v>0</v>
      </c>
      <c r="J665" s="10">
        <f t="shared" si="151"/>
        <v>0</v>
      </c>
      <c r="K665" s="10">
        <f t="shared" si="156"/>
        <v>0</v>
      </c>
    </row>
    <row r="666" spans="1:11" x14ac:dyDescent="0.25">
      <c r="A666" t="str">
        <f t="shared" si="149"/>
        <v>b</v>
      </c>
      <c r="B666" s="8"/>
      <c r="C666" s="9" t="s">
        <v>12</v>
      </c>
      <c r="D666" s="10">
        <f>SUM('დამტკ. საკუთ.'!D666,'ცვლილ. საკუთ.'!E666)</f>
        <v>0</v>
      </c>
      <c r="E666" s="10">
        <f>SUM('დამტკ. საკუთ.'!E666,'ცვლილ. საკუთ.'!F666)</f>
        <v>0</v>
      </c>
      <c r="F666" s="10">
        <f>SUM('დამტკ. საკუთ.'!F666,'ცვლილ. საკუთ.'!G666)</f>
        <v>0</v>
      </c>
      <c r="G666" s="10">
        <f>SUM('დამტკ. საკუთ.'!G666,'ცვლილ. საკუთ.'!H666)</f>
        <v>0</v>
      </c>
      <c r="H666" s="10">
        <f>SUM('დამტკ. საკუთ.'!H666,'ცვლილ. საკუთ.'!I666)</f>
        <v>0</v>
      </c>
      <c r="I666" s="10">
        <f t="shared" si="150"/>
        <v>0</v>
      </c>
      <c r="J666" s="10">
        <f t="shared" si="151"/>
        <v>0</v>
      </c>
      <c r="K666" s="10">
        <f t="shared" si="156"/>
        <v>0</v>
      </c>
    </row>
    <row r="667" spans="1:11" x14ac:dyDescent="0.25">
      <c r="A667" t="str">
        <f t="shared" si="149"/>
        <v>b</v>
      </c>
      <c r="B667" s="8"/>
      <c r="C667" s="9" t="s">
        <v>13</v>
      </c>
      <c r="D667" s="10">
        <f>SUM('დამტკ. საკუთ.'!D667,'ცვლილ. საკუთ.'!E667)</f>
        <v>0</v>
      </c>
      <c r="E667" s="10">
        <f>SUM('დამტკ. საკუთ.'!E667,'ცვლილ. საკუთ.'!F667)</f>
        <v>0</v>
      </c>
      <c r="F667" s="10">
        <f>SUM('დამტკ. საკუთ.'!F667,'ცვლილ. საკუთ.'!G667)</f>
        <v>0</v>
      </c>
      <c r="G667" s="10">
        <f>SUM('დამტკ. საკუთ.'!G667,'ცვლილ. საკუთ.'!H667)</f>
        <v>0</v>
      </c>
      <c r="H667" s="10">
        <f>SUM('დამტკ. საკუთ.'!H667,'ცვლილ. საკუთ.'!I667)</f>
        <v>0</v>
      </c>
      <c r="I667" s="10">
        <f t="shared" si="150"/>
        <v>0</v>
      </c>
      <c r="J667" s="10">
        <f t="shared" si="151"/>
        <v>0</v>
      </c>
      <c r="K667" s="10">
        <f t="shared" si="156"/>
        <v>0</v>
      </c>
    </row>
    <row r="668" spans="1:11" x14ac:dyDescent="0.25">
      <c r="A668" t="str">
        <f t="shared" si="149"/>
        <v>b</v>
      </c>
      <c r="B668" s="8"/>
      <c r="C668" s="9" t="s">
        <v>14</v>
      </c>
      <c r="D668" s="10">
        <f>SUM('დამტკ. საკუთ.'!D668,'ცვლილ. საკუთ.'!E668)</f>
        <v>0</v>
      </c>
      <c r="E668" s="10">
        <f>SUM('დამტკ. საკუთ.'!E668,'ცვლილ. საკუთ.'!F668)</f>
        <v>0</v>
      </c>
      <c r="F668" s="10">
        <f>SUM('დამტკ. საკუთ.'!F668,'ცვლილ. საკუთ.'!G668)</f>
        <v>0</v>
      </c>
      <c r="G668" s="10">
        <f>SUM('დამტკ. საკუთ.'!G668,'ცვლილ. საკუთ.'!H668)</f>
        <v>0</v>
      </c>
      <c r="H668" s="10">
        <f>SUM('დამტკ. საკუთ.'!H668,'ცვლილ. საკუთ.'!I668)</f>
        <v>0</v>
      </c>
      <c r="I668" s="10">
        <f t="shared" si="150"/>
        <v>0</v>
      </c>
      <c r="J668" s="10">
        <f t="shared" si="151"/>
        <v>0</v>
      </c>
      <c r="K668" s="10">
        <f t="shared" si="156"/>
        <v>0</v>
      </c>
    </row>
    <row r="669" spans="1:11" x14ac:dyDescent="0.25">
      <c r="A669" t="str">
        <f t="shared" si="149"/>
        <v>b</v>
      </c>
      <c r="B669" s="8"/>
      <c r="C669" s="9" t="s">
        <v>15</v>
      </c>
      <c r="D669" s="10">
        <f>SUM('დამტკ. საკუთ.'!D669,'ცვლილ. საკუთ.'!E669)</f>
        <v>0</v>
      </c>
      <c r="E669" s="10">
        <f>SUM('დამტკ. საკუთ.'!E669,'ცვლილ. საკუთ.'!F669)</f>
        <v>0</v>
      </c>
      <c r="F669" s="10">
        <f>SUM('დამტკ. საკუთ.'!F669,'ცვლილ. საკუთ.'!G669)</f>
        <v>0</v>
      </c>
      <c r="G669" s="10">
        <f>SUM('დამტკ. საკუთ.'!G669,'ცვლილ. საკუთ.'!H669)</f>
        <v>0</v>
      </c>
      <c r="H669" s="10">
        <f>SUM('დამტკ. საკუთ.'!H669,'ცვლილ. საკუთ.'!I669)</f>
        <v>0</v>
      </c>
      <c r="I669" s="10">
        <f t="shared" si="150"/>
        <v>0</v>
      </c>
      <c r="J669" s="10">
        <f t="shared" si="151"/>
        <v>0</v>
      </c>
      <c r="K669" s="10">
        <f t="shared" si="156"/>
        <v>0</v>
      </c>
    </row>
    <row r="670" spans="1:11" x14ac:dyDescent="0.25">
      <c r="A670" t="str">
        <f t="shared" si="149"/>
        <v>b</v>
      </c>
      <c r="B670" s="8"/>
      <c r="C670" s="9" t="s">
        <v>16</v>
      </c>
      <c r="D670" s="10">
        <f>SUM('დამტკ. საკუთ.'!D670,'ცვლილ. საკუთ.'!E670)</f>
        <v>0</v>
      </c>
      <c r="E670" s="10">
        <f>SUM('დამტკ. საკუთ.'!E670,'ცვლილ. საკუთ.'!F670)</f>
        <v>0</v>
      </c>
      <c r="F670" s="10">
        <f>SUM('დამტკ. საკუთ.'!F670,'ცვლილ. საკუთ.'!G670)</f>
        <v>0</v>
      </c>
      <c r="G670" s="10">
        <f>SUM('დამტკ. საკუთ.'!G670,'ცვლილ. საკუთ.'!H670)</f>
        <v>0</v>
      </c>
      <c r="H670" s="10">
        <f>SUM('დამტკ. საკუთ.'!H670,'ცვლილ. საკუთ.'!I670)</f>
        <v>0</v>
      </c>
      <c r="I670" s="10">
        <f t="shared" si="150"/>
        <v>0</v>
      </c>
      <c r="J670" s="10">
        <f t="shared" si="151"/>
        <v>0</v>
      </c>
      <c r="K670" s="10">
        <f t="shared" si="156"/>
        <v>0</v>
      </c>
    </row>
    <row r="671" spans="1:11" x14ac:dyDescent="0.25">
      <c r="A671" t="str">
        <f t="shared" si="149"/>
        <v>b</v>
      </c>
      <c r="B671" s="8"/>
      <c r="C671" s="9" t="s">
        <v>17</v>
      </c>
      <c r="D671" s="10">
        <f>SUM('დამტკ. საკუთ.'!D671,'ცვლილ. საკუთ.'!E671)</f>
        <v>0</v>
      </c>
      <c r="E671" s="10">
        <f>SUM('დამტკ. საკუთ.'!E671,'ცვლილ. საკუთ.'!F671)</f>
        <v>0</v>
      </c>
      <c r="F671" s="10">
        <f>SUM('დამტკ. საკუთ.'!F671,'ცვლილ. საკუთ.'!G671)</f>
        <v>0</v>
      </c>
      <c r="G671" s="10">
        <f>SUM('დამტკ. საკუთ.'!G671,'ცვლილ. საკუთ.'!H671)</f>
        <v>0</v>
      </c>
      <c r="H671" s="10">
        <f>SUM('დამტკ. საკუთ.'!H671,'ცვლილ. საკუთ.'!I671)</f>
        <v>0</v>
      </c>
      <c r="I671" s="10">
        <f t="shared" si="150"/>
        <v>0</v>
      </c>
      <c r="J671" s="10">
        <f t="shared" si="151"/>
        <v>0</v>
      </c>
      <c r="K671" s="10">
        <f t="shared" si="156"/>
        <v>0</v>
      </c>
    </row>
    <row r="672" spans="1:11" x14ac:dyDescent="0.25">
      <c r="A672" t="str">
        <f t="shared" si="149"/>
        <v>b</v>
      </c>
      <c r="B672" s="5"/>
      <c r="C672" s="6" t="s">
        <v>18</v>
      </c>
      <c r="D672" s="7">
        <f>SUM('დამტკ. საკუთ.'!D672,'ცვლილ. საკუთ.'!E672)</f>
        <v>0</v>
      </c>
      <c r="E672" s="7">
        <f>SUM('დამტკ. საკუთ.'!E672,'ცვლილ. საკუთ.'!F672)</f>
        <v>0</v>
      </c>
      <c r="F672" s="7">
        <f>SUM('დამტკ. საკუთ.'!F672,'ცვლილ. საკუთ.'!G672)</f>
        <v>0</v>
      </c>
      <c r="G672" s="7">
        <f>SUM('დამტკ. საკუთ.'!G672,'ცვლილ. საკუთ.'!H672)</f>
        <v>0</v>
      </c>
      <c r="H672" s="7">
        <f>SUM('დამტკ. საკუთ.'!H672,'ცვლილ. საკუთ.'!I672)</f>
        <v>0</v>
      </c>
      <c r="I672" s="7">
        <f t="shared" si="150"/>
        <v>0</v>
      </c>
      <c r="J672" s="7">
        <f t="shared" si="151"/>
        <v>0</v>
      </c>
      <c r="K672" s="7">
        <f t="shared" si="156"/>
        <v>0</v>
      </c>
    </row>
    <row r="673" spans="1:11" x14ac:dyDescent="0.25">
      <c r="A673" t="str">
        <f t="shared" si="149"/>
        <v>b</v>
      </c>
      <c r="B673" s="5"/>
      <c r="C673" s="6" t="s">
        <v>19</v>
      </c>
      <c r="D673" s="7">
        <f>SUM('დამტკ. საკუთ.'!D673,'ცვლილ. საკუთ.'!E673)</f>
        <v>0</v>
      </c>
      <c r="E673" s="7">
        <f>SUM('დამტკ. საკუთ.'!E673,'ცვლილ. საკუთ.'!F673)</f>
        <v>0</v>
      </c>
      <c r="F673" s="7">
        <f>SUM('დამტკ. საკუთ.'!F673,'ცვლილ. საკუთ.'!G673)</f>
        <v>0</v>
      </c>
      <c r="G673" s="7">
        <f>SUM('დამტკ. საკუთ.'!G673,'ცვლილ. საკუთ.'!H673)</f>
        <v>0</v>
      </c>
      <c r="H673" s="7">
        <f>SUM('დამტკ. საკუთ.'!H673,'ცვლილ. საკუთ.'!I673)</f>
        <v>0</v>
      </c>
      <c r="I673" s="7">
        <f t="shared" si="150"/>
        <v>0</v>
      </c>
      <c r="J673" s="7">
        <f t="shared" si="151"/>
        <v>0</v>
      </c>
      <c r="K673" s="7">
        <f t="shared" si="156"/>
        <v>0</v>
      </c>
    </row>
    <row r="674" spans="1:11" ht="15.75" thickBot="1" x14ac:dyDescent="0.3">
      <c r="A674" t="str">
        <f t="shared" si="149"/>
        <v>b</v>
      </c>
      <c r="B674" s="11"/>
      <c r="C674" s="12" t="s">
        <v>20</v>
      </c>
      <c r="D674" s="13">
        <f>SUM('დამტკ. საკუთ.'!D674,'ცვლილ. საკუთ.'!E674)</f>
        <v>0</v>
      </c>
      <c r="E674" s="13">
        <f>SUM('დამტკ. საკუთ.'!E674,'ცვლილ. საკუთ.'!F674)</f>
        <v>0</v>
      </c>
      <c r="F674" s="13">
        <f>SUM('დამტკ. საკუთ.'!F674,'ცვლილ. საკუთ.'!G674)</f>
        <v>0</v>
      </c>
      <c r="G674" s="13">
        <f>SUM('დამტკ. საკუთ.'!G674,'ცვლილ. საკუთ.'!H674)</f>
        <v>0</v>
      </c>
      <c r="H674" s="13">
        <f>SUM('დამტკ. საკუთ.'!H674,'ცვლილ. საკუთ.'!I674)</f>
        <v>0</v>
      </c>
      <c r="I674" s="13">
        <f t="shared" si="150"/>
        <v>0</v>
      </c>
      <c r="J674" s="13">
        <f t="shared" si="151"/>
        <v>0</v>
      </c>
      <c r="K674" s="13">
        <f t="shared" si="156"/>
        <v>0</v>
      </c>
    </row>
    <row r="675" spans="1:11" ht="32.25" customHeight="1" thickTop="1" thickBot="1" x14ac:dyDescent="0.3">
      <c r="A675" t="str">
        <f t="shared" si="149"/>
        <v>b</v>
      </c>
      <c r="B675" s="16" t="s">
        <v>118</v>
      </c>
      <c r="C675" s="4" t="s">
        <v>117</v>
      </c>
      <c r="D675" s="4">
        <f>SUM('დამტკ. საკუთ.'!D675,'ცვლილ. საკუთ.'!E675)</f>
        <v>0</v>
      </c>
      <c r="E675" s="4">
        <f>SUM('დამტკ. საკუთ.'!E675,'ცვლილ. საკუთ.'!F675)</f>
        <v>0</v>
      </c>
      <c r="F675" s="4">
        <f>SUM('დამტკ. საკუთ.'!F675,'ცვლილ. საკუთ.'!G675)</f>
        <v>0</v>
      </c>
      <c r="G675" s="4">
        <f>SUM('დამტკ. საკუთ.'!G675,'ცვლილ. საკუთ.'!H675)</f>
        <v>0</v>
      </c>
      <c r="H675" s="4">
        <f>SUM('დამტკ. საკუთ.'!H675,'ცვლილ. საკუთ.'!I675)</f>
        <v>0</v>
      </c>
      <c r="I675" s="4">
        <f t="shared" si="150"/>
        <v>0</v>
      </c>
      <c r="J675" s="4">
        <f t="shared" si="151"/>
        <v>0</v>
      </c>
      <c r="K675" s="4">
        <f t="shared" ref="K675" si="157">SUM(K676,K684,K685,K686)</f>
        <v>0</v>
      </c>
    </row>
    <row r="676" spans="1:11" ht="15.75" thickTop="1" x14ac:dyDescent="0.25">
      <c r="A676" t="str">
        <f t="shared" si="149"/>
        <v>b</v>
      </c>
      <c r="B676" s="5"/>
      <c r="C676" s="6" t="s">
        <v>10</v>
      </c>
      <c r="D676" s="7">
        <f>SUM('დამტკ. საკუთ.'!D676,'ცვლილ. საკუთ.'!E676)</f>
        <v>0</v>
      </c>
      <c r="E676" s="7">
        <f>SUM('დამტკ. საკუთ.'!E676,'ცვლილ. საკუთ.'!F676)</f>
        <v>0</v>
      </c>
      <c r="F676" s="7">
        <f>SUM('დამტკ. საკუთ.'!F676,'ცვლილ. საკუთ.'!G676)</f>
        <v>0</v>
      </c>
      <c r="G676" s="7">
        <f>SUM('დამტკ. საკუთ.'!G676,'ცვლილ. საკუთ.'!H676)</f>
        <v>0</v>
      </c>
      <c r="H676" s="7">
        <f>SUM('დამტკ. საკუთ.'!H676,'ცვლილ. საკუთ.'!I676)</f>
        <v>0</v>
      </c>
      <c r="I676" s="7">
        <f t="shared" si="150"/>
        <v>0</v>
      </c>
      <c r="J676" s="7">
        <f t="shared" si="151"/>
        <v>0</v>
      </c>
      <c r="K676" s="7">
        <f t="shared" ref="K676" si="158">SUM(K677:K683)</f>
        <v>0</v>
      </c>
    </row>
    <row r="677" spans="1:11" x14ac:dyDescent="0.25">
      <c r="A677" t="str">
        <f t="shared" si="149"/>
        <v>b</v>
      </c>
      <c r="B677" s="8"/>
      <c r="C677" s="9" t="s">
        <v>11</v>
      </c>
      <c r="D677" s="10">
        <f>SUM('დამტკ. საკუთ.'!D677,'ცვლილ. საკუთ.'!E677)</f>
        <v>0</v>
      </c>
      <c r="E677" s="10">
        <f>SUM('დამტკ. საკუთ.'!E677,'ცვლილ. საკუთ.'!F677)</f>
        <v>0</v>
      </c>
      <c r="F677" s="10">
        <f>SUM('დამტკ. საკუთ.'!F677,'ცვლილ. საკუთ.'!G677)</f>
        <v>0</v>
      </c>
      <c r="G677" s="10">
        <f>SUM('დამტკ. საკუთ.'!G677,'ცვლილ. საკუთ.'!H677)</f>
        <v>0</v>
      </c>
      <c r="H677" s="10">
        <f>SUM('დამტკ. საკუთ.'!H677,'ცვლილ. საკუთ.'!I677)</f>
        <v>0</v>
      </c>
      <c r="I677" s="10">
        <f t="shared" si="150"/>
        <v>0</v>
      </c>
      <c r="J677" s="10">
        <f t="shared" si="151"/>
        <v>0</v>
      </c>
      <c r="K677" s="10">
        <v>0</v>
      </c>
    </row>
    <row r="678" spans="1:11" x14ac:dyDescent="0.25">
      <c r="A678" t="str">
        <f t="shared" si="149"/>
        <v>b</v>
      </c>
      <c r="B678" s="8"/>
      <c r="C678" s="9" t="s">
        <v>12</v>
      </c>
      <c r="D678" s="10">
        <f>SUM('დამტკ. საკუთ.'!D678,'ცვლილ. საკუთ.'!E678)</f>
        <v>0</v>
      </c>
      <c r="E678" s="10">
        <f>SUM('დამტკ. საკუთ.'!E678,'ცვლილ. საკუთ.'!F678)</f>
        <v>0</v>
      </c>
      <c r="F678" s="10">
        <f>SUM('დამტკ. საკუთ.'!F678,'ცვლილ. საკუთ.'!G678)</f>
        <v>0</v>
      </c>
      <c r="G678" s="10">
        <f>SUM('დამტკ. საკუთ.'!G678,'ცვლილ. საკუთ.'!H678)</f>
        <v>0</v>
      </c>
      <c r="H678" s="10">
        <f>SUM('დამტკ. საკუთ.'!H678,'ცვლილ. საკუთ.'!I678)</f>
        <v>0</v>
      </c>
      <c r="I678" s="10">
        <f t="shared" si="150"/>
        <v>0</v>
      </c>
      <c r="J678" s="10">
        <f t="shared" si="151"/>
        <v>0</v>
      </c>
      <c r="K678" s="10">
        <v>0</v>
      </c>
    </row>
    <row r="679" spans="1:11" x14ac:dyDescent="0.25">
      <c r="A679" t="str">
        <f t="shared" si="149"/>
        <v>b</v>
      </c>
      <c r="B679" s="8"/>
      <c r="C679" s="9" t="s">
        <v>13</v>
      </c>
      <c r="D679" s="10">
        <f>SUM('დამტკ. საკუთ.'!D679,'ცვლილ. საკუთ.'!E679)</f>
        <v>0</v>
      </c>
      <c r="E679" s="10">
        <f>SUM('დამტკ. საკუთ.'!E679,'ცვლილ. საკუთ.'!F679)</f>
        <v>0</v>
      </c>
      <c r="F679" s="10">
        <f>SUM('დამტკ. საკუთ.'!F679,'ცვლილ. საკუთ.'!G679)</f>
        <v>0</v>
      </c>
      <c r="G679" s="10">
        <f>SUM('დამტკ. საკუთ.'!G679,'ცვლილ. საკუთ.'!H679)</f>
        <v>0</v>
      </c>
      <c r="H679" s="10">
        <f>SUM('დამტკ. საკუთ.'!H679,'ცვლილ. საკუთ.'!I679)</f>
        <v>0</v>
      </c>
      <c r="I679" s="10">
        <f t="shared" si="150"/>
        <v>0</v>
      </c>
      <c r="J679" s="10">
        <f t="shared" si="151"/>
        <v>0</v>
      </c>
      <c r="K679" s="10">
        <v>0</v>
      </c>
    </row>
    <row r="680" spans="1:11" x14ac:dyDescent="0.25">
      <c r="A680" t="str">
        <f t="shared" si="149"/>
        <v>b</v>
      </c>
      <c r="B680" s="8"/>
      <c r="C680" s="9" t="s">
        <v>14</v>
      </c>
      <c r="D680" s="10">
        <f>SUM('დამტკ. საკუთ.'!D680,'ცვლილ. საკუთ.'!E680)</f>
        <v>0</v>
      </c>
      <c r="E680" s="10">
        <f>SUM('დამტკ. საკუთ.'!E680,'ცვლილ. საკუთ.'!F680)</f>
        <v>0</v>
      </c>
      <c r="F680" s="10">
        <f>SUM('დამტკ. საკუთ.'!F680,'ცვლილ. საკუთ.'!G680)</f>
        <v>0</v>
      </c>
      <c r="G680" s="10">
        <f>SUM('დამტკ. საკუთ.'!G680,'ცვლილ. საკუთ.'!H680)</f>
        <v>0</v>
      </c>
      <c r="H680" s="10">
        <f>SUM('დამტკ. საკუთ.'!H680,'ცვლილ. საკუთ.'!I680)</f>
        <v>0</v>
      </c>
      <c r="I680" s="10">
        <f t="shared" si="150"/>
        <v>0</v>
      </c>
      <c r="J680" s="10">
        <f t="shared" si="151"/>
        <v>0</v>
      </c>
      <c r="K680" s="10">
        <v>0</v>
      </c>
    </row>
    <row r="681" spans="1:11" x14ac:dyDescent="0.25">
      <c r="A681" t="str">
        <f t="shared" si="149"/>
        <v>b</v>
      </c>
      <c r="B681" s="8"/>
      <c r="C681" s="9" t="s">
        <v>15</v>
      </c>
      <c r="D681" s="10">
        <f>SUM('დამტკ. საკუთ.'!D681,'ცვლილ. საკუთ.'!E681)</f>
        <v>0</v>
      </c>
      <c r="E681" s="10">
        <f>SUM('დამტკ. საკუთ.'!E681,'ცვლილ. საკუთ.'!F681)</f>
        <v>0</v>
      </c>
      <c r="F681" s="10">
        <f>SUM('დამტკ. საკუთ.'!F681,'ცვლილ. საკუთ.'!G681)</f>
        <v>0</v>
      </c>
      <c r="G681" s="10">
        <f>SUM('დამტკ. საკუთ.'!G681,'ცვლილ. საკუთ.'!H681)</f>
        <v>0</v>
      </c>
      <c r="H681" s="10">
        <f>SUM('დამტკ. საკუთ.'!H681,'ცვლილ. საკუთ.'!I681)</f>
        <v>0</v>
      </c>
      <c r="I681" s="10">
        <f t="shared" si="150"/>
        <v>0</v>
      </c>
      <c r="J681" s="10">
        <f t="shared" si="151"/>
        <v>0</v>
      </c>
      <c r="K681" s="10">
        <v>0</v>
      </c>
    </row>
    <row r="682" spans="1:11" x14ac:dyDescent="0.25">
      <c r="A682" t="str">
        <f t="shared" si="149"/>
        <v>b</v>
      </c>
      <c r="B682" s="8"/>
      <c r="C682" s="9" t="s">
        <v>16</v>
      </c>
      <c r="D682" s="10">
        <f>SUM('დამტკ. საკუთ.'!D682,'ცვლილ. საკუთ.'!E682)</f>
        <v>0</v>
      </c>
      <c r="E682" s="10">
        <f>SUM('დამტკ. საკუთ.'!E682,'ცვლილ. საკუთ.'!F682)</f>
        <v>0</v>
      </c>
      <c r="F682" s="10">
        <f>SUM('დამტკ. საკუთ.'!F682,'ცვლილ. საკუთ.'!G682)</f>
        <v>0</v>
      </c>
      <c r="G682" s="10">
        <f>SUM('დამტკ. საკუთ.'!G682,'ცვლილ. საკუთ.'!H682)</f>
        <v>0</v>
      </c>
      <c r="H682" s="10">
        <f>SUM('დამტკ. საკუთ.'!H682,'ცვლილ. საკუთ.'!I682)</f>
        <v>0</v>
      </c>
      <c r="I682" s="10">
        <f t="shared" si="150"/>
        <v>0</v>
      </c>
      <c r="J682" s="10">
        <f t="shared" si="151"/>
        <v>0</v>
      </c>
      <c r="K682" s="10">
        <v>0</v>
      </c>
    </row>
    <row r="683" spans="1:11" x14ac:dyDescent="0.25">
      <c r="A683" t="str">
        <f t="shared" si="149"/>
        <v>b</v>
      </c>
      <c r="B683" s="8"/>
      <c r="C683" s="9" t="s">
        <v>17</v>
      </c>
      <c r="D683" s="10">
        <f>SUM('დამტკ. საკუთ.'!D683,'ცვლილ. საკუთ.'!E683)</f>
        <v>0</v>
      </c>
      <c r="E683" s="10">
        <f>SUM('დამტკ. საკუთ.'!E683,'ცვლილ. საკუთ.'!F683)</f>
        <v>0</v>
      </c>
      <c r="F683" s="10">
        <f>SUM('დამტკ. საკუთ.'!F683,'ცვლილ. საკუთ.'!G683)</f>
        <v>0</v>
      </c>
      <c r="G683" s="10">
        <f>SUM('დამტკ. საკუთ.'!G683,'ცვლილ. საკუთ.'!H683)</f>
        <v>0</v>
      </c>
      <c r="H683" s="10">
        <f>SUM('დამტკ. საკუთ.'!H683,'ცვლილ. საკუთ.'!I683)</f>
        <v>0</v>
      </c>
      <c r="I683" s="10">
        <f t="shared" si="150"/>
        <v>0</v>
      </c>
      <c r="J683" s="10">
        <f t="shared" si="151"/>
        <v>0</v>
      </c>
      <c r="K683" s="10">
        <v>0</v>
      </c>
    </row>
    <row r="684" spans="1:11" x14ac:dyDescent="0.25">
      <c r="A684" t="str">
        <f t="shared" si="149"/>
        <v>b</v>
      </c>
      <c r="B684" s="5"/>
      <c r="C684" s="6" t="s">
        <v>18</v>
      </c>
      <c r="D684" s="7">
        <f>SUM('დამტკ. საკუთ.'!D684,'ცვლილ. საკუთ.'!E684)</f>
        <v>0</v>
      </c>
      <c r="E684" s="7">
        <f>SUM('დამტკ. საკუთ.'!E684,'ცვლილ. საკუთ.'!F684)</f>
        <v>0</v>
      </c>
      <c r="F684" s="7">
        <f>SUM('დამტკ. საკუთ.'!F684,'ცვლილ. საკუთ.'!G684)</f>
        <v>0</v>
      </c>
      <c r="G684" s="7">
        <f>SUM('დამტკ. საკუთ.'!G684,'ცვლილ. საკუთ.'!H684)</f>
        <v>0</v>
      </c>
      <c r="H684" s="7">
        <f>SUM('დამტკ. საკუთ.'!H684,'ცვლილ. საკუთ.'!I684)</f>
        <v>0</v>
      </c>
      <c r="I684" s="7">
        <f t="shared" si="150"/>
        <v>0</v>
      </c>
      <c r="J684" s="7">
        <f t="shared" si="151"/>
        <v>0</v>
      </c>
      <c r="K684" s="7">
        <v>0</v>
      </c>
    </row>
    <row r="685" spans="1:11" x14ac:dyDescent="0.25">
      <c r="A685" t="str">
        <f t="shared" si="149"/>
        <v>b</v>
      </c>
      <c r="B685" s="5"/>
      <c r="C685" s="6" t="s">
        <v>19</v>
      </c>
      <c r="D685" s="7">
        <f>SUM('დამტკ. საკუთ.'!D685,'ცვლილ. საკუთ.'!E685)</f>
        <v>0</v>
      </c>
      <c r="E685" s="7">
        <f>SUM('დამტკ. საკუთ.'!E685,'ცვლილ. საკუთ.'!F685)</f>
        <v>0</v>
      </c>
      <c r="F685" s="7">
        <f>SUM('დამტკ. საკუთ.'!F685,'ცვლილ. საკუთ.'!G685)</f>
        <v>0</v>
      </c>
      <c r="G685" s="7">
        <f>SUM('დამტკ. საკუთ.'!G685,'ცვლილ. საკუთ.'!H685)</f>
        <v>0</v>
      </c>
      <c r="H685" s="7">
        <f>SUM('დამტკ. საკუთ.'!H685,'ცვლილ. საკუთ.'!I685)</f>
        <v>0</v>
      </c>
      <c r="I685" s="7">
        <f t="shared" si="150"/>
        <v>0</v>
      </c>
      <c r="J685" s="7">
        <f t="shared" si="151"/>
        <v>0</v>
      </c>
      <c r="K685" s="7">
        <v>0</v>
      </c>
    </row>
    <row r="686" spans="1:11" ht="15.75" thickBot="1" x14ac:dyDescent="0.3">
      <c r="A686" t="str">
        <f t="shared" si="149"/>
        <v>b</v>
      </c>
      <c r="B686" s="11"/>
      <c r="C686" s="12" t="s">
        <v>20</v>
      </c>
      <c r="D686" s="13">
        <f>SUM('დამტკ. საკუთ.'!D686,'ცვლილ. საკუთ.'!E686)</f>
        <v>0</v>
      </c>
      <c r="E686" s="13">
        <f>SUM('დამტკ. საკუთ.'!E686,'ცვლილ. საკუთ.'!F686)</f>
        <v>0</v>
      </c>
      <c r="F686" s="13">
        <f>SUM('დამტკ. საკუთ.'!F686,'ცვლილ. საკუთ.'!G686)</f>
        <v>0</v>
      </c>
      <c r="G686" s="13">
        <f>SUM('დამტკ. საკუთ.'!G686,'ცვლილ. საკუთ.'!H686)</f>
        <v>0</v>
      </c>
      <c r="H686" s="13">
        <f>SUM('დამტკ. საკუთ.'!H686,'ცვლილ. საკუთ.'!I686)</f>
        <v>0</v>
      </c>
      <c r="I686" s="13">
        <f t="shared" si="150"/>
        <v>0</v>
      </c>
      <c r="J686" s="13">
        <f t="shared" si="151"/>
        <v>0</v>
      </c>
      <c r="K686" s="13">
        <v>0</v>
      </c>
    </row>
    <row r="687" spans="1:11" ht="61.5" thickTop="1" thickBot="1" x14ac:dyDescent="0.3">
      <c r="A687" t="str">
        <f t="shared" si="149"/>
        <v>b</v>
      </c>
      <c r="B687" s="3" t="s">
        <v>119</v>
      </c>
      <c r="C687" s="14" t="s">
        <v>120</v>
      </c>
      <c r="D687" s="4">
        <f>SUM('დამტკ. საკუთ.'!D687,'ცვლილ. საკუთ.'!E687)</f>
        <v>0</v>
      </c>
      <c r="E687" s="4">
        <f>SUM('დამტკ. საკუთ.'!E687,'ცვლილ. საკუთ.'!F687)</f>
        <v>0</v>
      </c>
      <c r="F687" s="4">
        <f>SUM('დამტკ. საკუთ.'!F687,'ცვლილ. საკუთ.'!G687)</f>
        <v>0</v>
      </c>
      <c r="G687" s="4">
        <f>SUM('დამტკ. საკუთ.'!G687,'ცვლილ. საკუთ.'!H687)</f>
        <v>0</v>
      </c>
      <c r="H687" s="4">
        <f>SUM('დამტკ. საკუთ.'!H687,'ცვლილ. საკუთ.'!I687)</f>
        <v>0</v>
      </c>
      <c r="I687" s="4">
        <f t="shared" si="150"/>
        <v>0</v>
      </c>
      <c r="J687" s="4">
        <f t="shared" si="151"/>
        <v>0</v>
      </c>
      <c r="K687" s="4">
        <f t="shared" ref="K687" si="159">SUM(K688,K696,K697,K698)</f>
        <v>0</v>
      </c>
    </row>
    <row r="688" spans="1:11" ht="15.75" thickTop="1" x14ac:dyDescent="0.25">
      <c r="A688" t="str">
        <f t="shared" si="149"/>
        <v>b</v>
      </c>
      <c r="B688" s="5"/>
      <c r="C688" s="6" t="s">
        <v>10</v>
      </c>
      <c r="D688" s="7">
        <f>SUM('დამტკ. საკუთ.'!D688,'ცვლილ. საკუთ.'!E688)</f>
        <v>0</v>
      </c>
      <c r="E688" s="7">
        <f>SUM('დამტკ. საკუთ.'!E688,'ცვლილ. საკუთ.'!F688)</f>
        <v>0</v>
      </c>
      <c r="F688" s="7">
        <f>SUM('დამტკ. საკუთ.'!F688,'ცვლილ. საკუთ.'!G688)</f>
        <v>0</v>
      </c>
      <c r="G688" s="7">
        <f>SUM('დამტკ. საკუთ.'!G688,'ცვლილ. საკუთ.'!H688)</f>
        <v>0</v>
      </c>
      <c r="H688" s="7">
        <f>SUM('დამტკ. საკუთ.'!H688,'ცვლილ. საკუთ.'!I688)</f>
        <v>0</v>
      </c>
      <c r="I688" s="7">
        <f t="shared" si="150"/>
        <v>0</v>
      </c>
      <c r="J688" s="7">
        <f t="shared" si="151"/>
        <v>0</v>
      </c>
      <c r="K688" s="7">
        <f t="shared" ref="K688" si="160">SUM(K689:K695)</f>
        <v>0</v>
      </c>
    </row>
    <row r="689" spans="1:11" x14ac:dyDescent="0.25">
      <c r="A689" t="str">
        <f t="shared" si="149"/>
        <v>b</v>
      </c>
      <c r="B689" s="8"/>
      <c r="C689" s="9" t="s">
        <v>11</v>
      </c>
      <c r="D689" s="10">
        <f>SUM('დამტკ. საკუთ.'!D689,'ცვლილ. საკუთ.'!E689)</f>
        <v>0</v>
      </c>
      <c r="E689" s="10">
        <f>SUM('დამტკ. საკუთ.'!E689,'ცვლილ. საკუთ.'!F689)</f>
        <v>0</v>
      </c>
      <c r="F689" s="10">
        <f>SUM('დამტკ. საკუთ.'!F689,'ცვლილ. საკუთ.'!G689)</f>
        <v>0</v>
      </c>
      <c r="G689" s="10">
        <f>SUM('დამტკ. საკუთ.'!G689,'ცვლილ. საკუთ.'!H689)</f>
        <v>0</v>
      </c>
      <c r="H689" s="10">
        <f>SUM('დამტკ. საკუთ.'!H689,'ცვლილ. საკუთ.'!I689)</f>
        <v>0</v>
      </c>
      <c r="I689" s="10">
        <f t="shared" si="150"/>
        <v>0</v>
      </c>
      <c r="J689" s="10">
        <f t="shared" si="151"/>
        <v>0</v>
      </c>
      <c r="K689" s="10">
        <v>0</v>
      </c>
    </row>
    <row r="690" spans="1:11" x14ac:dyDescent="0.25">
      <c r="A690" t="str">
        <f t="shared" si="149"/>
        <v>b</v>
      </c>
      <c r="B690" s="8"/>
      <c r="C690" s="9" t="s">
        <v>12</v>
      </c>
      <c r="D690" s="10">
        <f>SUM('დამტკ. საკუთ.'!D690,'ცვლილ. საკუთ.'!E690)</f>
        <v>0</v>
      </c>
      <c r="E690" s="10">
        <f>SUM('დამტკ. საკუთ.'!E690,'ცვლილ. საკუთ.'!F690)</f>
        <v>0</v>
      </c>
      <c r="F690" s="10">
        <f>SUM('დამტკ. საკუთ.'!F690,'ცვლილ. საკუთ.'!G690)</f>
        <v>0</v>
      </c>
      <c r="G690" s="10">
        <f>SUM('დამტკ. საკუთ.'!G690,'ცვლილ. საკუთ.'!H690)</f>
        <v>0</v>
      </c>
      <c r="H690" s="10">
        <f>SUM('დამტკ. საკუთ.'!H690,'ცვლილ. საკუთ.'!I690)</f>
        <v>0</v>
      </c>
      <c r="I690" s="10">
        <f t="shared" si="150"/>
        <v>0</v>
      </c>
      <c r="J690" s="10">
        <f t="shared" si="151"/>
        <v>0</v>
      </c>
      <c r="K690" s="10">
        <v>0</v>
      </c>
    </row>
    <row r="691" spans="1:11" x14ac:dyDescent="0.25">
      <c r="A691" t="str">
        <f t="shared" si="149"/>
        <v>b</v>
      </c>
      <c r="B691" s="8"/>
      <c r="C691" s="9" t="s">
        <v>13</v>
      </c>
      <c r="D691" s="10">
        <f>SUM('დამტკ. საკუთ.'!D691,'ცვლილ. საკუთ.'!E691)</f>
        <v>0</v>
      </c>
      <c r="E691" s="10">
        <f>SUM('დამტკ. საკუთ.'!E691,'ცვლილ. საკუთ.'!F691)</f>
        <v>0</v>
      </c>
      <c r="F691" s="10">
        <f>SUM('დამტკ. საკუთ.'!F691,'ცვლილ. საკუთ.'!G691)</f>
        <v>0</v>
      </c>
      <c r="G691" s="10">
        <f>SUM('დამტკ. საკუთ.'!G691,'ცვლილ. საკუთ.'!H691)</f>
        <v>0</v>
      </c>
      <c r="H691" s="10">
        <f>SUM('დამტკ. საკუთ.'!H691,'ცვლილ. საკუთ.'!I691)</f>
        <v>0</v>
      </c>
      <c r="I691" s="10">
        <f t="shared" si="150"/>
        <v>0</v>
      </c>
      <c r="J691" s="10">
        <f t="shared" si="151"/>
        <v>0</v>
      </c>
      <c r="K691" s="10">
        <v>0</v>
      </c>
    </row>
    <row r="692" spans="1:11" x14ac:dyDescent="0.25">
      <c r="A692" t="str">
        <f t="shared" si="149"/>
        <v>b</v>
      </c>
      <c r="B692" s="8"/>
      <c r="C692" s="9" t="s">
        <v>14</v>
      </c>
      <c r="D692" s="10">
        <f>SUM('დამტკ. საკუთ.'!D692,'ცვლილ. საკუთ.'!E692)</f>
        <v>0</v>
      </c>
      <c r="E692" s="10">
        <f>SUM('დამტკ. საკუთ.'!E692,'ცვლილ. საკუთ.'!F692)</f>
        <v>0</v>
      </c>
      <c r="F692" s="10">
        <f>SUM('დამტკ. საკუთ.'!F692,'ცვლილ. საკუთ.'!G692)</f>
        <v>0</v>
      </c>
      <c r="G692" s="10">
        <f>SUM('დამტკ. საკუთ.'!G692,'ცვლილ. საკუთ.'!H692)</f>
        <v>0</v>
      </c>
      <c r="H692" s="10">
        <f>SUM('დამტკ. საკუთ.'!H692,'ცვლილ. საკუთ.'!I692)</f>
        <v>0</v>
      </c>
      <c r="I692" s="10">
        <f t="shared" si="150"/>
        <v>0</v>
      </c>
      <c r="J692" s="10">
        <f t="shared" si="151"/>
        <v>0</v>
      </c>
      <c r="K692" s="10">
        <v>0</v>
      </c>
    </row>
    <row r="693" spans="1:11" x14ac:dyDescent="0.25">
      <c r="A693" t="str">
        <f t="shared" si="149"/>
        <v>b</v>
      </c>
      <c r="B693" s="8"/>
      <c r="C693" s="9" t="s">
        <v>15</v>
      </c>
      <c r="D693" s="10">
        <f>SUM('დამტკ. საკუთ.'!D693,'ცვლილ. საკუთ.'!E693)</f>
        <v>0</v>
      </c>
      <c r="E693" s="10">
        <f>SUM('დამტკ. საკუთ.'!E693,'ცვლილ. საკუთ.'!F693)</f>
        <v>0</v>
      </c>
      <c r="F693" s="10">
        <f>SUM('დამტკ. საკუთ.'!F693,'ცვლილ. საკუთ.'!G693)</f>
        <v>0</v>
      </c>
      <c r="G693" s="10">
        <f>SUM('დამტკ. საკუთ.'!G693,'ცვლილ. საკუთ.'!H693)</f>
        <v>0</v>
      </c>
      <c r="H693" s="10">
        <f>SUM('დამტკ. საკუთ.'!H693,'ცვლილ. საკუთ.'!I693)</f>
        <v>0</v>
      </c>
      <c r="I693" s="10">
        <f t="shared" si="150"/>
        <v>0</v>
      </c>
      <c r="J693" s="10">
        <f t="shared" si="151"/>
        <v>0</v>
      </c>
      <c r="K693" s="10">
        <v>0</v>
      </c>
    </row>
    <row r="694" spans="1:11" x14ac:dyDescent="0.25">
      <c r="A694" t="str">
        <f t="shared" si="149"/>
        <v>b</v>
      </c>
      <c r="B694" s="8"/>
      <c r="C694" s="9" t="s">
        <v>16</v>
      </c>
      <c r="D694" s="10">
        <f>SUM('დამტკ. საკუთ.'!D694,'ცვლილ. საკუთ.'!E694)</f>
        <v>0</v>
      </c>
      <c r="E694" s="10">
        <f>SUM('დამტკ. საკუთ.'!E694,'ცვლილ. საკუთ.'!F694)</f>
        <v>0</v>
      </c>
      <c r="F694" s="10">
        <f>SUM('დამტკ. საკუთ.'!F694,'ცვლილ. საკუთ.'!G694)</f>
        <v>0</v>
      </c>
      <c r="G694" s="10">
        <f>SUM('დამტკ. საკუთ.'!G694,'ცვლილ. საკუთ.'!H694)</f>
        <v>0</v>
      </c>
      <c r="H694" s="10">
        <f>SUM('დამტკ. საკუთ.'!H694,'ცვლილ. საკუთ.'!I694)</f>
        <v>0</v>
      </c>
      <c r="I694" s="10">
        <f t="shared" si="150"/>
        <v>0</v>
      </c>
      <c r="J694" s="10">
        <f t="shared" si="151"/>
        <v>0</v>
      </c>
      <c r="K694" s="10">
        <v>0</v>
      </c>
    </row>
    <row r="695" spans="1:11" x14ac:dyDescent="0.25">
      <c r="A695" t="str">
        <f t="shared" si="149"/>
        <v>b</v>
      </c>
      <c r="B695" s="8"/>
      <c r="C695" s="9" t="s">
        <v>17</v>
      </c>
      <c r="D695" s="10">
        <f>SUM('დამტკ. საკუთ.'!D695,'ცვლილ. საკუთ.'!E695)</f>
        <v>0</v>
      </c>
      <c r="E695" s="10">
        <f>SUM('დამტკ. საკუთ.'!E695,'ცვლილ. საკუთ.'!F695)</f>
        <v>0</v>
      </c>
      <c r="F695" s="10">
        <f>SUM('დამტკ. საკუთ.'!F695,'ცვლილ. საკუთ.'!G695)</f>
        <v>0</v>
      </c>
      <c r="G695" s="10">
        <f>SUM('დამტკ. საკუთ.'!G695,'ცვლილ. საკუთ.'!H695)</f>
        <v>0</v>
      </c>
      <c r="H695" s="10">
        <f>SUM('დამტკ. საკუთ.'!H695,'ცვლილ. საკუთ.'!I695)</f>
        <v>0</v>
      </c>
      <c r="I695" s="10">
        <f t="shared" si="150"/>
        <v>0</v>
      </c>
      <c r="J695" s="10">
        <f t="shared" si="151"/>
        <v>0</v>
      </c>
      <c r="K695" s="10">
        <v>0</v>
      </c>
    </row>
    <row r="696" spans="1:11" x14ac:dyDescent="0.25">
      <c r="A696" t="str">
        <f t="shared" si="149"/>
        <v>b</v>
      </c>
      <c r="B696" s="5"/>
      <c r="C696" s="6" t="s">
        <v>18</v>
      </c>
      <c r="D696" s="7">
        <f>SUM('დამტკ. საკუთ.'!D696,'ცვლილ. საკუთ.'!E696)</f>
        <v>0</v>
      </c>
      <c r="E696" s="7">
        <f>SUM('დამტკ. საკუთ.'!E696,'ცვლილ. საკუთ.'!F696)</f>
        <v>0</v>
      </c>
      <c r="F696" s="7">
        <f>SUM('დამტკ. საკუთ.'!F696,'ცვლილ. საკუთ.'!G696)</f>
        <v>0</v>
      </c>
      <c r="G696" s="7">
        <f>SUM('დამტკ. საკუთ.'!G696,'ცვლილ. საკუთ.'!H696)</f>
        <v>0</v>
      </c>
      <c r="H696" s="7">
        <f>SUM('დამტკ. საკუთ.'!H696,'ცვლილ. საკუთ.'!I696)</f>
        <v>0</v>
      </c>
      <c r="I696" s="7">
        <f t="shared" si="150"/>
        <v>0</v>
      </c>
      <c r="J696" s="7">
        <f t="shared" si="151"/>
        <v>0</v>
      </c>
      <c r="K696" s="7">
        <v>0</v>
      </c>
    </row>
    <row r="697" spans="1:11" x14ac:dyDescent="0.25">
      <c r="A697" t="str">
        <f t="shared" si="149"/>
        <v>b</v>
      </c>
      <c r="B697" s="5"/>
      <c r="C697" s="6" t="s">
        <v>19</v>
      </c>
      <c r="D697" s="7">
        <f>SUM('დამტკ. საკუთ.'!D697,'ცვლილ. საკუთ.'!E697)</f>
        <v>0</v>
      </c>
      <c r="E697" s="7">
        <f>SUM('დამტკ. საკუთ.'!E697,'ცვლილ. საკუთ.'!F697)</f>
        <v>0</v>
      </c>
      <c r="F697" s="7">
        <f>SUM('დამტკ. საკუთ.'!F697,'ცვლილ. საკუთ.'!G697)</f>
        <v>0</v>
      </c>
      <c r="G697" s="7">
        <f>SUM('დამტკ. საკუთ.'!G697,'ცვლილ. საკუთ.'!H697)</f>
        <v>0</v>
      </c>
      <c r="H697" s="7">
        <f>SUM('დამტკ. საკუთ.'!H697,'ცვლილ. საკუთ.'!I697)</f>
        <v>0</v>
      </c>
      <c r="I697" s="7">
        <f t="shared" si="150"/>
        <v>0</v>
      </c>
      <c r="J697" s="7">
        <f t="shared" si="151"/>
        <v>0</v>
      </c>
      <c r="K697" s="7">
        <v>0</v>
      </c>
    </row>
    <row r="698" spans="1:11" ht="15.75" thickBot="1" x14ac:dyDescent="0.3">
      <c r="A698" t="str">
        <f t="shared" si="149"/>
        <v>b</v>
      </c>
      <c r="B698" s="11"/>
      <c r="C698" s="12" t="s">
        <v>20</v>
      </c>
      <c r="D698" s="13">
        <f>SUM('დამტკ. საკუთ.'!D698,'ცვლილ. საკუთ.'!E698)</f>
        <v>0</v>
      </c>
      <c r="E698" s="13">
        <f>SUM('დამტკ. საკუთ.'!E698,'ცვლილ. საკუთ.'!F698)</f>
        <v>0</v>
      </c>
      <c r="F698" s="13">
        <f>SUM('დამტკ. საკუთ.'!F698,'ცვლილ. საკუთ.'!G698)</f>
        <v>0</v>
      </c>
      <c r="G698" s="13">
        <f>SUM('დამტკ. საკუთ.'!G698,'ცვლილ. საკუთ.'!H698)</f>
        <v>0</v>
      </c>
      <c r="H698" s="13">
        <f>SUM('დამტკ. საკუთ.'!H698,'ცვლილ. საკუთ.'!I698)</f>
        <v>0</v>
      </c>
      <c r="I698" s="13">
        <f t="shared" si="150"/>
        <v>0</v>
      </c>
      <c r="J698" s="13">
        <f t="shared" si="151"/>
        <v>0</v>
      </c>
      <c r="K698" s="13">
        <v>0</v>
      </c>
    </row>
    <row r="699" spans="1:11" ht="46.5" thickTop="1" thickBot="1" x14ac:dyDescent="0.3">
      <c r="A699" t="str">
        <f t="shared" si="149"/>
        <v>b</v>
      </c>
      <c r="B699" s="3" t="s">
        <v>121</v>
      </c>
      <c r="C699" s="14" t="s">
        <v>122</v>
      </c>
      <c r="D699" s="4">
        <f>SUM('დამტკ. საკუთ.'!D699,'ცვლილ. საკუთ.'!E699)</f>
        <v>0</v>
      </c>
      <c r="E699" s="4">
        <f>SUM('დამტკ. საკუთ.'!E699,'ცვლილ. საკუთ.'!F699)</f>
        <v>0</v>
      </c>
      <c r="F699" s="4">
        <f>SUM('დამტკ. საკუთ.'!F699,'ცვლილ. საკუთ.'!G699)</f>
        <v>0</v>
      </c>
      <c r="G699" s="4">
        <f>SUM('დამტკ. საკუთ.'!G699,'ცვლილ. საკუთ.'!H699)</f>
        <v>0</v>
      </c>
      <c r="H699" s="4">
        <f>SUM('დამტკ. საკუთ.'!H699,'ცვლილ. საკუთ.'!I699)</f>
        <v>0</v>
      </c>
      <c r="I699" s="4">
        <f t="shared" si="150"/>
        <v>0</v>
      </c>
      <c r="J699" s="4">
        <f t="shared" si="151"/>
        <v>0</v>
      </c>
      <c r="K699" s="4">
        <f t="shared" ref="K699" si="161">SUM(K700,K708,K709,K710)</f>
        <v>0</v>
      </c>
    </row>
    <row r="700" spans="1:11" ht="15.75" thickTop="1" x14ac:dyDescent="0.25">
      <c r="A700" t="str">
        <f t="shared" si="149"/>
        <v>b</v>
      </c>
      <c r="B700" s="5"/>
      <c r="C700" s="6" t="s">
        <v>10</v>
      </c>
      <c r="D700" s="7">
        <f>SUM('დამტკ. საკუთ.'!D700,'ცვლილ. საკუთ.'!E700)</f>
        <v>0</v>
      </c>
      <c r="E700" s="7">
        <f>SUM('დამტკ. საკუთ.'!E700,'ცვლილ. საკუთ.'!F700)</f>
        <v>0</v>
      </c>
      <c r="F700" s="7">
        <f>SUM('დამტკ. საკუთ.'!F700,'ცვლილ. საკუთ.'!G700)</f>
        <v>0</v>
      </c>
      <c r="G700" s="7">
        <f>SUM('დამტკ. საკუთ.'!G700,'ცვლილ. საკუთ.'!H700)</f>
        <v>0</v>
      </c>
      <c r="H700" s="7">
        <f>SUM('დამტკ. საკუთ.'!H700,'ცვლილ. საკუთ.'!I700)</f>
        <v>0</v>
      </c>
      <c r="I700" s="7">
        <f t="shared" si="150"/>
        <v>0</v>
      </c>
      <c r="J700" s="7">
        <f t="shared" si="151"/>
        <v>0</v>
      </c>
      <c r="K700" s="7">
        <f t="shared" ref="K700" si="162">SUM(K701:K707)</f>
        <v>0</v>
      </c>
    </row>
    <row r="701" spans="1:11" x14ac:dyDescent="0.25">
      <c r="A701" t="str">
        <f t="shared" si="149"/>
        <v>b</v>
      </c>
      <c r="B701" s="8"/>
      <c r="C701" s="9" t="s">
        <v>11</v>
      </c>
      <c r="D701" s="10">
        <f>SUM('დამტკ. საკუთ.'!D701,'ცვლილ. საკუთ.'!E701)</f>
        <v>0</v>
      </c>
      <c r="E701" s="10">
        <f>SUM('დამტკ. საკუთ.'!E701,'ცვლილ. საკუთ.'!F701)</f>
        <v>0</v>
      </c>
      <c r="F701" s="10">
        <f>SUM('დამტკ. საკუთ.'!F701,'ცვლილ. საკუთ.'!G701)</f>
        <v>0</v>
      </c>
      <c r="G701" s="10">
        <f>SUM('დამტკ. საკუთ.'!G701,'ცვლილ. საკუთ.'!H701)</f>
        <v>0</v>
      </c>
      <c r="H701" s="10">
        <f>SUM('დამტკ. საკუთ.'!H701,'ცვლილ. საკუთ.'!I701)</f>
        <v>0</v>
      </c>
      <c r="I701" s="10">
        <f t="shared" si="150"/>
        <v>0</v>
      </c>
      <c r="J701" s="10">
        <f t="shared" si="151"/>
        <v>0</v>
      </c>
      <c r="K701" s="10">
        <v>0</v>
      </c>
    </row>
    <row r="702" spans="1:11" x14ac:dyDescent="0.25">
      <c r="A702" t="str">
        <f t="shared" si="149"/>
        <v>b</v>
      </c>
      <c r="B702" s="8"/>
      <c r="C702" s="9" t="s">
        <v>12</v>
      </c>
      <c r="D702" s="10">
        <f>SUM('დამტკ. საკუთ.'!D702,'ცვლილ. საკუთ.'!E702)</f>
        <v>0</v>
      </c>
      <c r="E702" s="10">
        <f>SUM('დამტკ. საკუთ.'!E702,'ცვლილ. საკუთ.'!F702)</f>
        <v>0</v>
      </c>
      <c r="F702" s="10">
        <f>SUM('დამტკ. საკუთ.'!F702,'ცვლილ. საკუთ.'!G702)</f>
        <v>0</v>
      </c>
      <c r="G702" s="10">
        <f>SUM('დამტკ. საკუთ.'!G702,'ცვლილ. საკუთ.'!H702)</f>
        <v>0</v>
      </c>
      <c r="H702" s="10">
        <f>SUM('დამტკ. საკუთ.'!H702,'ცვლილ. საკუთ.'!I702)</f>
        <v>0</v>
      </c>
      <c r="I702" s="10">
        <f t="shared" si="150"/>
        <v>0</v>
      </c>
      <c r="J702" s="10">
        <f t="shared" si="151"/>
        <v>0</v>
      </c>
      <c r="K702" s="10">
        <v>0</v>
      </c>
    </row>
    <row r="703" spans="1:11" x14ac:dyDescent="0.25">
      <c r="A703" t="str">
        <f t="shared" si="149"/>
        <v>b</v>
      </c>
      <c r="B703" s="8"/>
      <c r="C703" s="9" t="s">
        <v>13</v>
      </c>
      <c r="D703" s="10">
        <f>SUM('დამტკ. საკუთ.'!D703,'ცვლილ. საკუთ.'!E703)</f>
        <v>0</v>
      </c>
      <c r="E703" s="10">
        <f>SUM('დამტკ. საკუთ.'!E703,'ცვლილ. საკუთ.'!F703)</f>
        <v>0</v>
      </c>
      <c r="F703" s="10">
        <f>SUM('დამტკ. საკუთ.'!F703,'ცვლილ. საკუთ.'!G703)</f>
        <v>0</v>
      </c>
      <c r="G703" s="10">
        <f>SUM('დამტკ. საკუთ.'!G703,'ცვლილ. საკუთ.'!H703)</f>
        <v>0</v>
      </c>
      <c r="H703" s="10">
        <f>SUM('დამტკ. საკუთ.'!H703,'ცვლილ. საკუთ.'!I703)</f>
        <v>0</v>
      </c>
      <c r="I703" s="10">
        <f t="shared" si="150"/>
        <v>0</v>
      </c>
      <c r="J703" s="10">
        <f t="shared" si="151"/>
        <v>0</v>
      </c>
      <c r="K703" s="10">
        <v>0</v>
      </c>
    </row>
    <row r="704" spans="1:11" x14ac:dyDescent="0.25">
      <c r="A704" t="str">
        <f t="shared" ref="A704:A767" si="163">IF(OR(D704&lt;&gt;0,E704&lt;&gt;0,F704&lt;&gt;0,G704&lt;&gt;0,H704&lt;&gt;0,),"a","b")</f>
        <v>b</v>
      </c>
      <c r="B704" s="8"/>
      <c r="C704" s="9" t="s">
        <v>14</v>
      </c>
      <c r="D704" s="10">
        <f>SUM('დამტკ. საკუთ.'!D704,'ცვლილ. საკუთ.'!E704)</f>
        <v>0</v>
      </c>
      <c r="E704" s="10">
        <f>SUM('დამტკ. საკუთ.'!E704,'ცვლილ. საკუთ.'!F704)</f>
        <v>0</v>
      </c>
      <c r="F704" s="10">
        <f>SUM('დამტკ. საკუთ.'!F704,'ცვლილ. საკუთ.'!G704)</f>
        <v>0</v>
      </c>
      <c r="G704" s="10">
        <f>SUM('დამტკ. საკუთ.'!G704,'ცვლილ. საკუთ.'!H704)</f>
        <v>0</v>
      </c>
      <c r="H704" s="10">
        <f>SUM('დამტკ. საკუთ.'!H704,'ცვლილ. საკუთ.'!I704)</f>
        <v>0</v>
      </c>
      <c r="I704" s="10">
        <f t="shared" ref="I704:I767" si="164">SUM(E704,F704)</f>
        <v>0</v>
      </c>
      <c r="J704" s="10">
        <f t="shared" ref="J704:J767" si="165">SUM(E704,F704,G704)</f>
        <v>0</v>
      </c>
      <c r="K704" s="10">
        <v>0</v>
      </c>
    </row>
    <row r="705" spans="1:11" x14ac:dyDescent="0.25">
      <c r="A705" t="str">
        <f t="shared" si="163"/>
        <v>b</v>
      </c>
      <c r="B705" s="8"/>
      <c r="C705" s="9" t="s">
        <v>15</v>
      </c>
      <c r="D705" s="10">
        <f>SUM('დამტკ. საკუთ.'!D705,'ცვლილ. საკუთ.'!E705)</f>
        <v>0</v>
      </c>
      <c r="E705" s="10">
        <f>SUM('დამტკ. საკუთ.'!E705,'ცვლილ. საკუთ.'!F705)</f>
        <v>0</v>
      </c>
      <c r="F705" s="10">
        <f>SUM('დამტკ. საკუთ.'!F705,'ცვლილ. საკუთ.'!G705)</f>
        <v>0</v>
      </c>
      <c r="G705" s="10">
        <f>SUM('დამტკ. საკუთ.'!G705,'ცვლილ. საკუთ.'!H705)</f>
        <v>0</v>
      </c>
      <c r="H705" s="10">
        <f>SUM('დამტკ. საკუთ.'!H705,'ცვლილ. საკუთ.'!I705)</f>
        <v>0</v>
      </c>
      <c r="I705" s="10">
        <f t="shared" si="164"/>
        <v>0</v>
      </c>
      <c r="J705" s="10">
        <f t="shared" si="165"/>
        <v>0</v>
      </c>
      <c r="K705" s="10">
        <v>0</v>
      </c>
    </row>
    <row r="706" spans="1:11" x14ac:dyDescent="0.25">
      <c r="A706" t="str">
        <f t="shared" si="163"/>
        <v>b</v>
      </c>
      <c r="B706" s="8"/>
      <c r="C706" s="9" t="s">
        <v>16</v>
      </c>
      <c r="D706" s="10">
        <f>SUM('დამტკ. საკუთ.'!D706,'ცვლილ. საკუთ.'!E706)</f>
        <v>0</v>
      </c>
      <c r="E706" s="10">
        <f>SUM('დამტკ. საკუთ.'!E706,'ცვლილ. საკუთ.'!F706)</f>
        <v>0</v>
      </c>
      <c r="F706" s="10">
        <f>SUM('დამტკ. საკუთ.'!F706,'ცვლილ. საკუთ.'!G706)</f>
        <v>0</v>
      </c>
      <c r="G706" s="10">
        <f>SUM('დამტკ. საკუთ.'!G706,'ცვლილ. საკუთ.'!H706)</f>
        <v>0</v>
      </c>
      <c r="H706" s="10">
        <f>SUM('დამტკ. საკუთ.'!H706,'ცვლილ. საკუთ.'!I706)</f>
        <v>0</v>
      </c>
      <c r="I706" s="10">
        <f t="shared" si="164"/>
        <v>0</v>
      </c>
      <c r="J706" s="10">
        <f t="shared" si="165"/>
        <v>0</v>
      </c>
      <c r="K706" s="10">
        <v>0</v>
      </c>
    </row>
    <row r="707" spans="1:11" x14ac:dyDescent="0.25">
      <c r="A707" t="str">
        <f t="shared" si="163"/>
        <v>b</v>
      </c>
      <c r="B707" s="8"/>
      <c r="C707" s="9" t="s">
        <v>17</v>
      </c>
      <c r="D707" s="10">
        <f>SUM('დამტკ. საკუთ.'!D707,'ცვლილ. საკუთ.'!E707)</f>
        <v>0</v>
      </c>
      <c r="E707" s="10">
        <f>SUM('დამტკ. საკუთ.'!E707,'ცვლილ. საკუთ.'!F707)</f>
        <v>0</v>
      </c>
      <c r="F707" s="10">
        <f>SUM('დამტკ. საკუთ.'!F707,'ცვლილ. საკუთ.'!G707)</f>
        <v>0</v>
      </c>
      <c r="G707" s="10">
        <f>SUM('დამტკ. საკუთ.'!G707,'ცვლილ. საკუთ.'!H707)</f>
        <v>0</v>
      </c>
      <c r="H707" s="10">
        <f>SUM('დამტკ. საკუთ.'!H707,'ცვლილ. საკუთ.'!I707)</f>
        <v>0</v>
      </c>
      <c r="I707" s="10">
        <f t="shared" si="164"/>
        <v>0</v>
      </c>
      <c r="J707" s="10">
        <f t="shared" si="165"/>
        <v>0</v>
      </c>
      <c r="K707" s="10">
        <v>0</v>
      </c>
    </row>
    <row r="708" spans="1:11" x14ac:dyDescent="0.25">
      <c r="A708" t="str">
        <f t="shared" si="163"/>
        <v>b</v>
      </c>
      <c r="B708" s="5"/>
      <c r="C708" s="6" t="s">
        <v>18</v>
      </c>
      <c r="D708" s="7">
        <f>SUM('დამტკ. საკუთ.'!D708,'ცვლილ. საკუთ.'!E708)</f>
        <v>0</v>
      </c>
      <c r="E708" s="7">
        <f>SUM('დამტკ. საკუთ.'!E708,'ცვლილ. საკუთ.'!F708)</f>
        <v>0</v>
      </c>
      <c r="F708" s="7">
        <f>SUM('დამტკ. საკუთ.'!F708,'ცვლილ. საკუთ.'!G708)</f>
        <v>0</v>
      </c>
      <c r="G708" s="7">
        <f>SUM('დამტკ. საკუთ.'!G708,'ცვლილ. საკუთ.'!H708)</f>
        <v>0</v>
      </c>
      <c r="H708" s="7">
        <f>SUM('დამტკ. საკუთ.'!H708,'ცვლილ. საკუთ.'!I708)</f>
        <v>0</v>
      </c>
      <c r="I708" s="7">
        <f t="shared" si="164"/>
        <v>0</v>
      </c>
      <c r="J708" s="7">
        <f t="shared" si="165"/>
        <v>0</v>
      </c>
      <c r="K708" s="7">
        <v>0</v>
      </c>
    </row>
    <row r="709" spans="1:11" x14ac:dyDescent="0.25">
      <c r="A709" t="str">
        <f t="shared" si="163"/>
        <v>b</v>
      </c>
      <c r="B709" s="5"/>
      <c r="C709" s="6" t="s">
        <v>19</v>
      </c>
      <c r="D709" s="7">
        <f>SUM('დამტკ. საკუთ.'!D709,'ცვლილ. საკუთ.'!E709)</f>
        <v>0</v>
      </c>
      <c r="E709" s="7">
        <f>SUM('დამტკ. საკუთ.'!E709,'ცვლილ. საკუთ.'!F709)</f>
        <v>0</v>
      </c>
      <c r="F709" s="7">
        <f>SUM('დამტკ. საკუთ.'!F709,'ცვლილ. საკუთ.'!G709)</f>
        <v>0</v>
      </c>
      <c r="G709" s="7">
        <f>SUM('დამტკ. საკუთ.'!G709,'ცვლილ. საკუთ.'!H709)</f>
        <v>0</v>
      </c>
      <c r="H709" s="7">
        <f>SUM('დამტკ. საკუთ.'!H709,'ცვლილ. საკუთ.'!I709)</f>
        <v>0</v>
      </c>
      <c r="I709" s="7">
        <f t="shared" si="164"/>
        <v>0</v>
      </c>
      <c r="J709" s="7">
        <f t="shared" si="165"/>
        <v>0</v>
      </c>
      <c r="K709" s="7">
        <v>0</v>
      </c>
    </row>
    <row r="710" spans="1:11" ht="15.75" thickBot="1" x14ac:dyDescent="0.3">
      <c r="A710" t="str">
        <f t="shared" si="163"/>
        <v>b</v>
      </c>
      <c r="B710" s="11"/>
      <c r="C710" s="12" t="s">
        <v>20</v>
      </c>
      <c r="D710" s="13">
        <f>SUM('დამტკ. საკუთ.'!D710,'ცვლილ. საკუთ.'!E710)</f>
        <v>0</v>
      </c>
      <c r="E710" s="13">
        <f>SUM('დამტკ. საკუთ.'!E710,'ცვლილ. საკუთ.'!F710)</f>
        <v>0</v>
      </c>
      <c r="F710" s="13">
        <f>SUM('დამტკ. საკუთ.'!F710,'ცვლილ. საკუთ.'!G710)</f>
        <v>0</v>
      </c>
      <c r="G710" s="13">
        <f>SUM('დამტკ. საკუთ.'!G710,'ცვლილ. საკუთ.'!H710)</f>
        <v>0</v>
      </c>
      <c r="H710" s="13">
        <f>SUM('დამტკ. საკუთ.'!H710,'ცვლილ. საკუთ.'!I710)</f>
        <v>0</v>
      </c>
      <c r="I710" s="13">
        <f t="shared" si="164"/>
        <v>0</v>
      </c>
      <c r="J710" s="13">
        <f t="shared" si="165"/>
        <v>0</v>
      </c>
      <c r="K710" s="13">
        <v>0</v>
      </c>
    </row>
    <row r="711" spans="1:11" ht="32.25" customHeight="1" thickTop="1" thickBot="1" x14ac:dyDescent="0.3">
      <c r="A711" t="str">
        <f t="shared" si="163"/>
        <v>b</v>
      </c>
      <c r="B711" s="16" t="s">
        <v>123</v>
      </c>
      <c r="C711" s="4" t="s">
        <v>124</v>
      </c>
      <c r="D711" s="4">
        <f>SUM('დამტკ. საკუთ.'!D711,'ცვლილ. საკუთ.'!E711)</f>
        <v>0</v>
      </c>
      <c r="E711" s="4">
        <f>SUM('დამტკ. საკუთ.'!E711,'ცვლილ. საკუთ.'!F711)</f>
        <v>0</v>
      </c>
      <c r="F711" s="4">
        <f>SUM('დამტკ. საკუთ.'!F711,'ცვლილ. საკუთ.'!G711)</f>
        <v>0</v>
      </c>
      <c r="G711" s="4">
        <f>SUM('დამტკ. საკუთ.'!G711,'ცვლილ. საკუთ.'!H711)</f>
        <v>0</v>
      </c>
      <c r="H711" s="4">
        <f>SUM('დამტკ. საკუთ.'!H711,'ცვლილ. საკუთ.'!I711)</f>
        <v>0</v>
      </c>
      <c r="I711" s="4">
        <f t="shared" si="164"/>
        <v>0</v>
      </c>
      <c r="J711" s="4">
        <f t="shared" si="165"/>
        <v>0</v>
      </c>
      <c r="K711" s="38">
        <f t="shared" ref="K711" si="166">SUM(K723,K735,K747)</f>
        <v>0</v>
      </c>
    </row>
    <row r="712" spans="1:11" ht="15.75" thickTop="1" x14ac:dyDescent="0.25">
      <c r="A712" t="str">
        <f t="shared" si="163"/>
        <v>b</v>
      </c>
      <c r="B712" s="5"/>
      <c r="C712" s="6" t="s">
        <v>10</v>
      </c>
      <c r="D712" s="7">
        <f>SUM('დამტკ. საკუთ.'!D712,'ცვლილ. საკუთ.'!E712)</f>
        <v>0</v>
      </c>
      <c r="E712" s="7">
        <f>SUM('დამტკ. საკუთ.'!E712,'ცვლილ. საკუთ.'!F712)</f>
        <v>0</v>
      </c>
      <c r="F712" s="7">
        <f>SUM('დამტკ. საკუთ.'!F712,'ცვლილ. საკუთ.'!G712)</f>
        <v>0</v>
      </c>
      <c r="G712" s="7">
        <f>SUM('დამტკ. საკუთ.'!G712,'ცვლილ. საკუთ.'!H712)</f>
        <v>0</v>
      </c>
      <c r="H712" s="7">
        <f>SUM('დამტკ. საკუთ.'!H712,'ცვლილ. საკუთ.'!I712)</f>
        <v>0</v>
      </c>
      <c r="I712" s="7">
        <f t="shared" si="164"/>
        <v>0</v>
      </c>
      <c r="J712" s="7">
        <f t="shared" si="165"/>
        <v>0</v>
      </c>
      <c r="K712" s="7">
        <f t="shared" ref="K712:K722" si="167">SUM(K724,K736,K748)</f>
        <v>0</v>
      </c>
    </row>
    <row r="713" spans="1:11" x14ac:dyDescent="0.25">
      <c r="A713" t="str">
        <f t="shared" si="163"/>
        <v>b</v>
      </c>
      <c r="B713" s="8"/>
      <c r="C713" s="9" t="s">
        <v>11</v>
      </c>
      <c r="D713" s="10">
        <f>SUM('დამტკ. საკუთ.'!D713,'ცვლილ. საკუთ.'!E713)</f>
        <v>0</v>
      </c>
      <c r="E713" s="10">
        <f>SUM('დამტკ. საკუთ.'!E713,'ცვლილ. საკუთ.'!F713)</f>
        <v>0</v>
      </c>
      <c r="F713" s="10">
        <f>SUM('დამტკ. საკუთ.'!F713,'ცვლილ. საკუთ.'!G713)</f>
        <v>0</v>
      </c>
      <c r="G713" s="10">
        <f>SUM('დამტკ. საკუთ.'!G713,'ცვლილ. საკუთ.'!H713)</f>
        <v>0</v>
      </c>
      <c r="H713" s="10">
        <f>SUM('დამტკ. საკუთ.'!H713,'ცვლილ. საკუთ.'!I713)</f>
        <v>0</v>
      </c>
      <c r="I713" s="10">
        <f t="shared" si="164"/>
        <v>0</v>
      </c>
      <c r="J713" s="10">
        <f t="shared" si="165"/>
        <v>0</v>
      </c>
      <c r="K713" s="10">
        <f t="shared" si="167"/>
        <v>0</v>
      </c>
    </row>
    <row r="714" spans="1:11" x14ac:dyDescent="0.25">
      <c r="A714" t="str">
        <f t="shared" si="163"/>
        <v>b</v>
      </c>
      <c r="B714" s="8"/>
      <c r="C714" s="9" t="s">
        <v>12</v>
      </c>
      <c r="D714" s="10">
        <f>SUM('დამტკ. საკუთ.'!D714,'ცვლილ. საკუთ.'!E714)</f>
        <v>0</v>
      </c>
      <c r="E714" s="10">
        <f>SUM('დამტკ. საკუთ.'!E714,'ცვლილ. საკუთ.'!F714)</f>
        <v>0</v>
      </c>
      <c r="F714" s="10">
        <f>SUM('დამტკ. საკუთ.'!F714,'ცვლილ. საკუთ.'!G714)</f>
        <v>0</v>
      </c>
      <c r="G714" s="10">
        <f>SUM('დამტკ. საკუთ.'!G714,'ცვლილ. საკუთ.'!H714)</f>
        <v>0</v>
      </c>
      <c r="H714" s="10">
        <f>SUM('დამტკ. საკუთ.'!H714,'ცვლილ. საკუთ.'!I714)</f>
        <v>0</v>
      </c>
      <c r="I714" s="10">
        <f t="shared" si="164"/>
        <v>0</v>
      </c>
      <c r="J714" s="10">
        <f t="shared" si="165"/>
        <v>0</v>
      </c>
      <c r="K714" s="10">
        <f t="shared" si="167"/>
        <v>0</v>
      </c>
    </row>
    <row r="715" spans="1:11" x14ac:dyDescent="0.25">
      <c r="A715" t="str">
        <f t="shared" si="163"/>
        <v>b</v>
      </c>
      <c r="B715" s="8"/>
      <c r="C715" s="9" t="s">
        <v>13</v>
      </c>
      <c r="D715" s="10">
        <f>SUM('დამტკ. საკუთ.'!D715,'ცვლილ. საკუთ.'!E715)</f>
        <v>0</v>
      </c>
      <c r="E715" s="10">
        <f>SUM('დამტკ. საკუთ.'!E715,'ცვლილ. საკუთ.'!F715)</f>
        <v>0</v>
      </c>
      <c r="F715" s="10">
        <f>SUM('დამტკ. საკუთ.'!F715,'ცვლილ. საკუთ.'!G715)</f>
        <v>0</v>
      </c>
      <c r="G715" s="10">
        <f>SUM('დამტკ. საკუთ.'!G715,'ცვლილ. საკუთ.'!H715)</f>
        <v>0</v>
      </c>
      <c r="H715" s="10">
        <f>SUM('დამტკ. საკუთ.'!H715,'ცვლილ. საკუთ.'!I715)</f>
        <v>0</v>
      </c>
      <c r="I715" s="10">
        <f t="shared" si="164"/>
        <v>0</v>
      </c>
      <c r="J715" s="10">
        <f t="shared" si="165"/>
        <v>0</v>
      </c>
      <c r="K715" s="10">
        <f t="shared" si="167"/>
        <v>0</v>
      </c>
    </row>
    <row r="716" spans="1:11" x14ac:dyDescent="0.25">
      <c r="A716" t="str">
        <f t="shared" si="163"/>
        <v>b</v>
      </c>
      <c r="B716" s="8"/>
      <c r="C716" s="9" t="s">
        <v>14</v>
      </c>
      <c r="D716" s="10">
        <f>SUM('დამტკ. საკუთ.'!D716,'ცვლილ. საკუთ.'!E716)</f>
        <v>0</v>
      </c>
      <c r="E716" s="10">
        <f>SUM('დამტკ. საკუთ.'!E716,'ცვლილ. საკუთ.'!F716)</f>
        <v>0</v>
      </c>
      <c r="F716" s="10">
        <f>SUM('დამტკ. საკუთ.'!F716,'ცვლილ. საკუთ.'!G716)</f>
        <v>0</v>
      </c>
      <c r="G716" s="10">
        <f>SUM('დამტკ. საკუთ.'!G716,'ცვლილ. საკუთ.'!H716)</f>
        <v>0</v>
      </c>
      <c r="H716" s="10">
        <f>SUM('დამტკ. საკუთ.'!H716,'ცვლილ. საკუთ.'!I716)</f>
        <v>0</v>
      </c>
      <c r="I716" s="10">
        <f t="shared" si="164"/>
        <v>0</v>
      </c>
      <c r="J716" s="10">
        <f t="shared" si="165"/>
        <v>0</v>
      </c>
      <c r="K716" s="10">
        <f t="shared" si="167"/>
        <v>0</v>
      </c>
    </row>
    <row r="717" spans="1:11" x14ac:dyDescent="0.25">
      <c r="A717" t="str">
        <f t="shared" si="163"/>
        <v>b</v>
      </c>
      <c r="B717" s="8"/>
      <c r="C717" s="9" t="s">
        <v>15</v>
      </c>
      <c r="D717" s="10">
        <f>SUM('დამტკ. საკუთ.'!D717,'ცვლილ. საკუთ.'!E717)</f>
        <v>0</v>
      </c>
      <c r="E717" s="10">
        <f>SUM('დამტკ. საკუთ.'!E717,'ცვლილ. საკუთ.'!F717)</f>
        <v>0</v>
      </c>
      <c r="F717" s="10">
        <f>SUM('დამტკ. საკუთ.'!F717,'ცვლილ. საკუთ.'!G717)</f>
        <v>0</v>
      </c>
      <c r="G717" s="10">
        <f>SUM('დამტკ. საკუთ.'!G717,'ცვლილ. საკუთ.'!H717)</f>
        <v>0</v>
      </c>
      <c r="H717" s="10">
        <f>SUM('დამტკ. საკუთ.'!H717,'ცვლილ. საკუთ.'!I717)</f>
        <v>0</v>
      </c>
      <c r="I717" s="10">
        <f t="shared" si="164"/>
        <v>0</v>
      </c>
      <c r="J717" s="10">
        <f t="shared" si="165"/>
        <v>0</v>
      </c>
      <c r="K717" s="10">
        <f t="shared" si="167"/>
        <v>0</v>
      </c>
    </row>
    <row r="718" spans="1:11" x14ac:dyDescent="0.25">
      <c r="A718" t="str">
        <f t="shared" si="163"/>
        <v>b</v>
      </c>
      <c r="B718" s="8"/>
      <c r="C718" s="9" t="s">
        <v>16</v>
      </c>
      <c r="D718" s="10">
        <f>SUM('დამტკ. საკუთ.'!D718,'ცვლილ. საკუთ.'!E718)</f>
        <v>0</v>
      </c>
      <c r="E718" s="10">
        <f>SUM('დამტკ. საკუთ.'!E718,'ცვლილ. საკუთ.'!F718)</f>
        <v>0</v>
      </c>
      <c r="F718" s="10">
        <f>SUM('დამტკ. საკუთ.'!F718,'ცვლილ. საკუთ.'!G718)</f>
        <v>0</v>
      </c>
      <c r="G718" s="10">
        <f>SUM('დამტკ. საკუთ.'!G718,'ცვლილ. საკუთ.'!H718)</f>
        <v>0</v>
      </c>
      <c r="H718" s="10">
        <f>SUM('დამტკ. საკუთ.'!H718,'ცვლილ. საკუთ.'!I718)</f>
        <v>0</v>
      </c>
      <c r="I718" s="10">
        <f t="shared" si="164"/>
        <v>0</v>
      </c>
      <c r="J718" s="10">
        <f t="shared" si="165"/>
        <v>0</v>
      </c>
      <c r="K718" s="10">
        <f t="shared" si="167"/>
        <v>0</v>
      </c>
    </row>
    <row r="719" spans="1:11" x14ac:dyDescent="0.25">
      <c r="A719" t="str">
        <f t="shared" si="163"/>
        <v>b</v>
      </c>
      <c r="B719" s="8"/>
      <c r="C719" s="9" t="s">
        <v>17</v>
      </c>
      <c r="D719" s="10">
        <f>SUM('დამტკ. საკუთ.'!D719,'ცვლილ. საკუთ.'!E719)</f>
        <v>0</v>
      </c>
      <c r="E719" s="10">
        <f>SUM('დამტკ. საკუთ.'!E719,'ცვლილ. საკუთ.'!F719)</f>
        <v>0</v>
      </c>
      <c r="F719" s="10">
        <f>SUM('დამტკ. საკუთ.'!F719,'ცვლილ. საკუთ.'!G719)</f>
        <v>0</v>
      </c>
      <c r="G719" s="10">
        <f>SUM('დამტკ. საკუთ.'!G719,'ცვლილ. საკუთ.'!H719)</f>
        <v>0</v>
      </c>
      <c r="H719" s="10">
        <f>SUM('დამტკ. საკუთ.'!H719,'ცვლილ. საკუთ.'!I719)</f>
        <v>0</v>
      </c>
      <c r="I719" s="10">
        <f t="shared" si="164"/>
        <v>0</v>
      </c>
      <c r="J719" s="10">
        <f t="shared" si="165"/>
        <v>0</v>
      </c>
      <c r="K719" s="10">
        <f t="shared" si="167"/>
        <v>0</v>
      </c>
    </row>
    <row r="720" spans="1:11" x14ac:dyDescent="0.25">
      <c r="A720" t="str">
        <f t="shared" si="163"/>
        <v>b</v>
      </c>
      <c r="B720" s="5"/>
      <c r="C720" s="6" t="s">
        <v>18</v>
      </c>
      <c r="D720" s="7">
        <f>SUM('დამტკ. საკუთ.'!D720,'ცვლილ. საკუთ.'!E720)</f>
        <v>0</v>
      </c>
      <c r="E720" s="7">
        <f>SUM('დამტკ. საკუთ.'!E720,'ცვლილ. საკუთ.'!F720)</f>
        <v>0</v>
      </c>
      <c r="F720" s="7">
        <f>SUM('დამტკ. საკუთ.'!F720,'ცვლილ. საკუთ.'!G720)</f>
        <v>0</v>
      </c>
      <c r="G720" s="7">
        <f>SUM('დამტკ. საკუთ.'!G720,'ცვლილ. საკუთ.'!H720)</f>
        <v>0</v>
      </c>
      <c r="H720" s="7">
        <f>SUM('დამტკ. საკუთ.'!H720,'ცვლილ. საკუთ.'!I720)</f>
        <v>0</v>
      </c>
      <c r="I720" s="7">
        <f t="shared" si="164"/>
        <v>0</v>
      </c>
      <c r="J720" s="7">
        <f t="shared" si="165"/>
        <v>0</v>
      </c>
      <c r="K720" s="7">
        <f t="shared" si="167"/>
        <v>0</v>
      </c>
    </row>
    <row r="721" spans="1:11" x14ac:dyDescent="0.25">
      <c r="A721" t="str">
        <f t="shared" si="163"/>
        <v>b</v>
      </c>
      <c r="B721" s="5"/>
      <c r="C721" s="6" t="s">
        <v>19</v>
      </c>
      <c r="D721" s="7">
        <f>SUM('დამტკ. საკუთ.'!D721,'ცვლილ. საკუთ.'!E721)</f>
        <v>0</v>
      </c>
      <c r="E721" s="7">
        <f>SUM('დამტკ. საკუთ.'!E721,'ცვლილ. საკუთ.'!F721)</f>
        <v>0</v>
      </c>
      <c r="F721" s="7">
        <f>SUM('დამტკ. საკუთ.'!F721,'ცვლილ. საკუთ.'!G721)</f>
        <v>0</v>
      </c>
      <c r="G721" s="7">
        <f>SUM('დამტკ. საკუთ.'!G721,'ცვლილ. საკუთ.'!H721)</f>
        <v>0</v>
      </c>
      <c r="H721" s="7">
        <f>SUM('დამტკ. საკუთ.'!H721,'ცვლილ. საკუთ.'!I721)</f>
        <v>0</v>
      </c>
      <c r="I721" s="7">
        <f t="shared" si="164"/>
        <v>0</v>
      </c>
      <c r="J721" s="7">
        <f t="shared" si="165"/>
        <v>0</v>
      </c>
      <c r="K721" s="7">
        <f t="shared" si="167"/>
        <v>0</v>
      </c>
    </row>
    <row r="722" spans="1:11" ht="15.75" thickBot="1" x14ac:dyDescent="0.3">
      <c r="A722" t="str">
        <f t="shared" si="163"/>
        <v>b</v>
      </c>
      <c r="B722" s="11"/>
      <c r="C722" s="12" t="s">
        <v>20</v>
      </c>
      <c r="D722" s="13">
        <f>SUM('დამტკ. საკუთ.'!D722,'ცვლილ. საკუთ.'!E722)</f>
        <v>0</v>
      </c>
      <c r="E722" s="13">
        <f>SUM('დამტკ. საკუთ.'!E722,'ცვლილ. საკუთ.'!F722)</f>
        <v>0</v>
      </c>
      <c r="F722" s="13">
        <f>SUM('დამტკ. საკუთ.'!F722,'ცვლილ. საკუთ.'!G722)</f>
        <v>0</v>
      </c>
      <c r="G722" s="13">
        <f>SUM('დამტკ. საკუთ.'!G722,'ცვლილ. საკუთ.'!H722)</f>
        <v>0</v>
      </c>
      <c r="H722" s="13">
        <f>SUM('დამტკ. საკუთ.'!H722,'ცვლილ. საკუთ.'!I722)</f>
        <v>0</v>
      </c>
      <c r="I722" s="13">
        <f t="shared" si="164"/>
        <v>0</v>
      </c>
      <c r="J722" s="13">
        <f t="shared" si="165"/>
        <v>0</v>
      </c>
      <c r="K722" s="13">
        <f t="shared" si="167"/>
        <v>0</v>
      </c>
    </row>
    <row r="723" spans="1:11" ht="32.25" customHeight="1" thickTop="1" thickBot="1" x14ac:dyDescent="0.3">
      <c r="A723" t="str">
        <f t="shared" si="163"/>
        <v>b</v>
      </c>
      <c r="B723" s="16" t="s">
        <v>125</v>
      </c>
      <c r="C723" s="4" t="s">
        <v>126</v>
      </c>
      <c r="D723" s="4">
        <f>SUM('დამტკ. საკუთ.'!D723,'ცვლილ. საკუთ.'!E723)</f>
        <v>0</v>
      </c>
      <c r="E723" s="4">
        <f>SUM('დამტკ. საკუთ.'!E723,'ცვლილ. საკუთ.'!F723)</f>
        <v>0</v>
      </c>
      <c r="F723" s="4">
        <f>SUM('დამტკ. საკუთ.'!F723,'ცვლილ. საკუთ.'!G723)</f>
        <v>0</v>
      </c>
      <c r="G723" s="4">
        <f>SUM('დამტკ. საკუთ.'!G723,'ცვლილ. საკუთ.'!H723)</f>
        <v>0</v>
      </c>
      <c r="H723" s="4">
        <f>SUM('დამტკ. საკუთ.'!H723,'ცვლილ. საკუთ.'!I723)</f>
        <v>0</v>
      </c>
      <c r="I723" s="4">
        <f t="shared" si="164"/>
        <v>0</v>
      </c>
      <c r="J723" s="4">
        <f t="shared" si="165"/>
        <v>0</v>
      </c>
      <c r="K723" s="4">
        <f t="shared" ref="K723" si="168">SUM(K724,K732,K733,K734)</f>
        <v>0</v>
      </c>
    </row>
    <row r="724" spans="1:11" ht="15.75" thickTop="1" x14ac:dyDescent="0.25">
      <c r="A724" t="str">
        <f t="shared" si="163"/>
        <v>b</v>
      </c>
      <c r="B724" s="5"/>
      <c r="C724" s="6" t="s">
        <v>10</v>
      </c>
      <c r="D724" s="7">
        <f>SUM('დამტკ. საკუთ.'!D724,'ცვლილ. საკუთ.'!E724)</f>
        <v>0</v>
      </c>
      <c r="E724" s="7">
        <f>SUM('დამტკ. საკუთ.'!E724,'ცვლილ. საკუთ.'!F724)</f>
        <v>0</v>
      </c>
      <c r="F724" s="7">
        <f>SUM('დამტკ. საკუთ.'!F724,'ცვლილ. საკუთ.'!G724)</f>
        <v>0</v>
      </c>
      <c r="G724" s="7">
        <f>SUM('დამტკ. საკუთ.'!G724,'ცვლილ. საკუთ.'!H724)</f>
        <v>0</v>
      </c>
      <c r="H724" s="7">
        <f>SUM('დამტკ. საკუთ.'!H724,'ცვლილ. საკუთ.'!I724)</f>
        <v>0</v>
      </c>
      <c r="I724" s="7">
        <f t="shared" si="164"/>
        <v>0</v>
      </c>
      <c r="J724" s="7">
        <f t="shared" si="165"/>
        <v>0</v>
      </c>
      <c r="K724" s="7">
        <f t="shared" ref="K724" si="169">SUM(K725:K731)</f>
        <v>0</v>
      </c>
    </row>
    <row r="725" spans="1:11" x14ac:dyDescent="0.25">
      <c r="A725" t="str">
        <f t="shared" si="163"/>
        <v>b</v>
      </c>
      <c r="B725" s="8"/>
      <c r="C725" s="9" t="s">
        <v>11</v>
      </c>
      <c r="D725" s="10">
        <f>SUM('დამტკ. საკუთ.'!D725,'ცვლილ. საკუთ.'!E725)</f>
        <v>0</v>
      </c>
      <c r="E725" s="10">
        <f>SUM('დამტკ. საკუთ.'!E725,'ცვლილ. საკუთ.'!F725)</f>
        <v>0</v>
      </c>
      <c r="F725" s="10">
        <f>SUM('დამტკ. საკუთ.'!F725,'ცვლილ. საკუთ.'!G725)</f>
        <v>0</v>
      </c>
      <c r="G725" s="10">
        <f>SUM('დამტკ. საკუთ.'!G725,'ცვლილ. საკუთ.'!H725)</f>
        <v>0</v>
      </c>
      <c r="H725" s="10">
        <f>SUM('დამტკ. საკუთ.'!H725,'ცვლილ. საკუთ.'!I725)</f>
        <v>0</v>
      </c>
      <c r="I725" s="10">
        <f t="shared" si="164"/>
        <v>0</v>
      </c>
      <c r="J725" s="10">
        <f t="shared" si="165"/>
        <v>0</v>
      </c>
      <c r="K725" s="10">
        <v>0</v>
      </c>
    </row>
    <row r="726" spans="1:11" x14ac:dyDescent="0.25">
      <c r="A726" t="str">
        <f t="shared" si="163"/>
        <v>b</v>
      </c>
      <c r="B726" s="8"/>
      <c r="C726" s="9" t="s">
        <v>12</v>
      </c>
      <c r="D726" s="10">
        <f>SUM('დამტკ. საკუთ.'!D726,'ცვლილ. საკუთ.'!E726)</f>
        <v>0</v>
      </c>
      <c r="E726" s="10">
        <f>SUM('დამტკ. საკუთ.'!E726,'ცვლილ. საკუთ.'!F726)</f>
        <v>0</v>
      </c>
      <c r="F726" s="10">
        <f>SUM('დამტკ. საკუთ.'!F726,'ცვლილ. საკუთ.'!G726)</f>
        <v>0</v>
      </c>
      <c r="G726" s="10">
        <f>SUM('დამტკ. საკუთ.'!G726,'ცვლილ. საკუთ.'!H726)</f>
        <v>0</v>
      </c>
      <c r="H726" s="10">
        <f>SUM('დამტკ. საკუთ.'!H726,'ცვლილ. საკუთ.'!I726)</f>
        <v>0</v>
      </c>
      <c r="I726" s="10">
        <f t="shared" si="164"/>
        <v>0</v>
      </c>
      <c r="J726" s="10">
        <f t="shared" si="165"/>
        <v>0</v>
      </c>
      <c r="K726" s="10">
        <v>0</v>
      </c>
    </row>
    <row r="727" spans="1:11" x14ac:dyDescent="0.25">
      <c r="A727" t="str">
        <f t="shared" si="163"/>
        <v>b</v>
      </c>
      <c r="B727" s="8"/>
      <c r="C727" s="9" t="s">
        <v>13</v>
      </c>
      <c r="D727" s="10">
        <f>SUM('დამტკ. საკუთ.'!D727,'ცვლილ. საკუთ.'!E727)</f>
        <v>0</v>
      </c>
      <c r="E727" s="10">
        <f>SUM('დამტკ. საკუთ.'!E727,'ცვლილ. საკუთ.'!F727)</f>
        <v>0</v>
      </c>
      <c r="F727" s="10">
        <f>SUM('დამტკ. საკუთ.'!F727,'ცვლილ. საკუთ.'!G727)</f>
        <v>0</v>
      </c>
      <c r="G727" s="10">
        <f>SUM('დამტკ. საკუთ.'!G727,'ცვლილ. საკუთ.'!H727)</f>
        <v>0</v>
      </c>
      <c r="H727" s="10">
        <f>SUM('დამტკ. საკუთ.'!H727,'ცვლილ. საკუთ.'!I727)</f>
        <v>0</v>
      </c>
      <c r="I727" s="10">
        <f t="shared" si="164"/>
        <v>0</v>
      </c>
      <c r="J727" s="10">
        <f t="shared" si="165"/>
        <v>0</v>
      </c>
      <c r="K727" s="10">
        <v>0</v>
      </c>
    </row>
    <row r="728" spans="1:11" x14ac:dyDescent="0.25">
      <c r="A728" t="str">
        <f t="shared" si="163"/>
        <v>b</v>
      </c>
      <c r="B728" s="8"/>
      <c r="C728" s="9" t="s">
        <v>14</v>
      </c>
      <c r="D728" s="10">
        <f>SUM('დამტკ. საკუთ.'!D728,'ცვლილ. საკუთ.'!E728)</f>
        <v>0</v>
      </c>
      <c r="E728" s="10">
        <f>SUM('დამტკ. საკუთ.'!E728,'ცვლილ. საკუთ.'!F728)</f>
        <v>0</v>
      </c>
      <c r="F728" s="10">
        <f>SUM('დამტკ. საკუთ.'!F728,'ცვლილ. საკუთ.'!G728)</f>
        <v>0</v>
      </c>
      <c r="G728" s="10">
        <f>SUM('დამტკ. საკუთ.'!G728,'ცვლილ. საკუთ.'!H728)</f>
        <v>0</v>
      </c>
      <c r="H728" s="10">
        <f>SUM('დამტკ. საკუთ.'!H728,'ცვლილ. საკუთ.'!I728)</f>
        <v>0</v>
      </c>
      <c r="I728" s="10">
        <f t="shared" si="164"/>
        <v>0</v>
      </c>
      <c r="J728" s="10">
        <f t="shared" si="165"/>
        <v>0</v>
      </c>
      <c r="K728" s="10">
        <v>0</v>
      </c>
    </row>
    <row r="729" spans="1:11" x14ac:dyDescent="0.25">
      <c r="A729" t="str">
        <f t="shared" si="163"/>
        <v>b</v>
      </c>
      <c r="B729" s="8"/>
      <c r="C729" s="9" t="s">
        <v>15</v>
      </c>
      <c r="D729" s="10">
        <f>SUM('დამტკ. საკუთ.'!D729,'ცვლილ. საკუთ.'!E729)</f>
        <v>0</v>
      </c>
      <c r="E729" s="10">
        <f>SUM('დამტკ. საკუთ.'!E729,'ცვლილ. საკუთ.'!F729)</f>
        <v>0</v>
      </c>
      <c r="F729" s="10">
        <f>SUM('დამტკ. საკუთ.'!F729,'ცვლილ. საკუთ.'!G729)</f>
        <v>0</v>
      </c>
      <c r="G729" s="10">
        <f>SUM('დამტკ. საკუთ.'!G729,'ცვლილ. საკუთ.'!H729)</f>
        <v>0</v>
      </c>
      <c r="H729" s="10">
        <f>SUM('დამტკ. საკუთ.'!H729,'ცვლილ. საკუთ.'!I729)</f>
        <v>0</v>
      </c>
      <c r="I729" s="10">
        <f t="shared" si="164"/>
        <v>0</v>
      </c>
      <c r="J729" s="10">
        <f t="shared" si="165"/>
        <v>0</v>
      </c>
      <c r="K729" s="10">
        <v>0</v>
      </c>
    </row>
    <row r="730" spans="1:11" x14ac:dyDescent="0.25">
      <c r="A730" t="str">
        <f t="shared" si="163"/>
        <v>b</v>
      </c>
      <c r="B730" s="8"/>
      <c r="C730" s="9" t="s">
        <v>16</v>
      </c>
      <c r="D730" s="10">
        <f>SUM('დამტკ. საკუთ.'!D730,'ცვლილ. საკუთ.'!E730)</f>
        <v>0</v>
      </c>
      <c r="E730" s="10">
        <f>SUM('დამტკ. საკუთ.'!E730,'ცვლილ. საკუთ.'!F730)</f>
        <v>0</v>
      </c>
      <c r="F730" s="10">
        <f>SUM('დამტკ. საკუთ.'!F730,'ცვლილ. საკუთ.'!G730)</f>
        <v>0</v>
      </c>
      <c r="G730" s="10">
        <f>SUM('დამტკ. საკუთ.'!G730,'ცვლილ. საკუთ.'!H730)</f>
        <v>0</v>
      </c>
      <c r="H730" s="10">
        <f>SUM('დამტკ. საკუთ.'!H730,'ცვლილ. საკუთ.'!I730)</f>
        <v>0</v>
      </c>
      <c r="I730" s="10">
        <f t="shared" si="164"/>
        <v>0</v>
      </c>
      <c r="J730" s="10">
        <f t="shared" si="165"/>
        <v>0</v>
      </c>
      <c r="K730" s="10">
        <v>0</v>
      </c>
    </row>
    <row r="731" spans="1:11" x14ac:dyDescent="0.25">
      <c r="A731" t="str">
        <f t="shared" si="163"/>
        <v>b</v>
      </c>
      <c r="B731" s="8"/>
      <c r="C731" s="9" t="s">
        <v>17</v>
      </c>
      <c r="D731" s="10">
        <f>SUM('დამტკ. საკუთ.'!D731,'ცვლილ. საკუთ.'!E731)</f>
        <v>0</v>
      </c>
      <c r="E731" s="10">
        <f>SUM('დამტკ. საკუთ.'!E731,'ცვლილ. საკუთ.'!F731)</f>
        <v>0</v>
      </c>
      <c r="F731" s="10">
        <f>SUM('დამტკ. საკუთ.'!F731,'ცვლილ. საკუთ.'!G731)</f>
        <v>0</v>
      </c>
      <c r="G731" s="10">
        <f>SUM('დამტკ. საკუთ.'!G731,'ცვლილ. საკუთ.'!H731)</f>
        <v>0</v>
      </c>
      <c r="H731" s="10">
        <f>SUM('დამტკ. საკუთ.'!H731,'ცვლილ. საკუთ.'!I731)</f>
        <v>0</v>
      </c>
      <c r="I731" s="10">
        <f t="shared" si="164"/>
        <v>0</v>
      </c>
      <c r="J731" s="10">
        <f t="shared" si="165"/>
        <v>0</v>
      </c>
      <c r="K731" s="10">
        <v>0</v>
      </c>
    </row>
    <row r="732" spans="1:11" x14ac:dyDescent="0.25">
      <c r="A732" t="str">
        <f t="shared" si="163"/>
        <v>b</v>
      </c>
      <c r="B732" s="5"/>
      <c r="C732" s="6" t="s">
        <v>18</v>
      </c>
      <c r="D732" s="7">
        <f>SUM('დამტკ. საკუთ.'!D732,'ცვლილ. საკუთ.'!E732)</f>
        <v>0</v>
      </c>
      <c r="E732" s="7">
        <f>SUM('დამტკ. საკუთ.'!E732,'ცვლილ. საკუთ.'!F732)</f>
        <v>0</v>
      </c>
      <c r="F732" s="7">
        <f>SUM('დამტკ. საკუთ.'!F732,'ცვლილ. საკუთ.'!G732)</f>
        <v>0</v>
      </c>
      <c r="G732" s="7">
        <f>SUM('დამტკ. საკუთ.'!G732,'ცვლილ. საკუთ.'!H732)</f>
        <v>0</v>
      </c>
      <c r="H732" s="7">
        <f>SUM('დამტკ. საკუთ.'!H732,'ცვლილ. საკუთ.'!I732)</f>
        <v>0</v>
      </c>
      <c r="I732" s="7">
        <f t="shared" si="164"/>
        <v>0</v>
      </c>
      <c r="J732" s="7">
        <f t="shared" si="165"/>
        <v>0</v>
      </c>
      <c r="K732" s="7">
        <v>0</v>
      </c>
    </row>
    <row r="733" spans="1:11" x14ac:dyDescent="0.25">
      <c r="A733" t="str">
        <f t="shared" si="163"/>
        <v>b</v>
      </c>
      <c r="B733" s="5"/>
      <c r="C733" s="6" t="s">
        <v>19</v>
      </c>
      <c r="D733" s="7">
        <f>SUM('დამტკ. საკუთ.'!D733,'ცვლილ. საკუთ.'!E733)</f>
        <v>0</v>
      </c>
      <c r="E733" s="7">
        <f>SUM('დამტკ. საკუთ.'!E733,'ცვლილ. საკუთ.'!F733)</f>
        <v>0</v>
      </c>
      <c r="F733" s="7">
        <f>SUM('დამტკ. საკუთ.'!F733,'ცვლილ. საკუთ.'!G733)</f>
        <v>0</v>
      </c>
      <c r="G733" s="7">
        <f>SUM('დამტკ. საკუთ.'!G733,'ცვლილ. საკუთ.'!H733)</f>
        <v>0</v>
      </c>
      <c r="H733" s="7">
        <f>SUM('დამტკ. საკუთ.'!H733,'ცვლილ. საკუთ.'!I733)</f>
        <v>0</v>
      </c>
      <c r="I733" s="7">
        <f t="shared" si="164"/>
        <v>0</v>
      </c>
      <c r="J733" s="7">
        <f t="shared" si="165"/>
        <v>0</v>
      </c>
      <c r="K733" s="7">
        <v>0</v>
      </c>
    </row>
    <row r="734" spans="1:11" ht="15.75" thickBot="1" x14ac:dyDescent="0.3">
      <c r="A734" t="str">
        <f t="shared" si="163"/>
        <v>b</v>
      </c>
      <c r="B734" s="11"/>
      <c r="C734" s="12" t="s">
        <v>20</v>
      </c>
      <c r="D734" s="13">
        <f>SUM('დამტკ. საკუთ.'!D734,'ცვლილ. საკუთ.'!E734)</f>
        <v>0</v>
      </c>
      <c r="E734" s="13">
        <f>SUM('დამტკ. საკუთ.'!E734,'ცვლილ. საკუთ.'!F734)</f>
        <v>0</v>
      </c>
      <c r="F734" s="13">
        <f>SUM('დამტკ. საკუთ.'!F734,'ცვლილ. საკუთ.'!G734)</f>
        <v>0</v>
      </c>
      <c r="G734" s="13">
        <f>SUM('დამტკ. საკუთ.'!G734,'ცვლილ. საკუთ.'!H734)</f>
        <v>0</v>
      </c>
      <c r="H734" s="13">
        <f>SUM('დამტკ. საკუთ.'!H734,'ცვლილ. საკუთ.'!I734)</f>
        <v>0</v>
      </c>
      <c r="I734" s="13">
        <f t="shared" si="164"/>
        <v>0</v>
      </c>
      <c r="J734" s="13">
        <f t="shared" si="165"/>
        <v>0</v>
      </c>
      <c r="K734" s="13">
        <v>0</v>
      </c>
    </row>
    <row r="735" spans="1:11" ht="61.5" thickTop="1" thickBot="1" x14ac:dyDescent="0.3">
      <c r="A735" t="str">
        <f t="shared" si="163"/>
        <v>b</v>
      </c>
      <c r="B735" s="3" t="s">
        <v>127</v>
      </c>
      <c r="C735" s="14" t="s">
        <v>128</v>
      </c>
      <c r="D735" s="4">
        <f>SUM('დამტკ. საკუთ.'!D735,'ცვლილ. საკუთ.'!E735)</f>
        <v>0</v>
      </c>
      <c r="E735" s="4">
        <f>SUM('დამტკ. საკუთ.'!E735,'ცვლილ. საკუთ.'!F735)</f>
        <v>0</v>
      </c>
      <c r="F735" s="4">
        <f>SUM('დამტკ. საკუთ.'!F735,'ცვლილ. საკუთ.'!G735)</f>
        <v>0</v>
      </c>
      <c r="G735" s="4">
        <f>SUM('დამტკ. საკუთ.'!G735,'ცვლილ. საკუთ.'!H735)</f>
        <v>0</v>
      </c>
      <c r="H735" s="4">
        <f>SUM('დამტკ. საკუთ.'!H735,'ცვლილ. საკუთ.'!I735)</f>
        <v>0</v>
      </c>
      <c r="I735" s="4">
        <f t="shared" si="164"/>
        <v>0</v>
      </c>
      <c r="J735" s="4">
        <f t="shared" si="165"/>
        <v>0</v>
      </c>
      <c r="K735" s="4">
        <f t="shared" ref="K735" si="170">SUM(K736,K744,K745,K746)</f>
        <v>0</v>
      </c>
    </row>
    <row r="736" spans="1:11" ht="15.75" thickTop="1" x14ac:dyDescent="0.25">
      <c r="A736" t="str">
        <f t="shared" si="163"/>
        <v>b</v>
      </c>
      <c r="B736" s="5"/>
      <c r="C736" s="6" t="s">
        <v>10</v>
      </c>
      <c r="D736" s="7">
        <f>SUM('დამტკ. საკუთ.'!D736,'ცვლილ. საკუთ.'!E736)</f>
        <v>0</v>
      </c>
      <c r="E736" s="7">
        <f>SUM('დამტკ. საკუთ.'!E736,'ცვლილ. საკუთ.'!F736)</f>
        <v>0</v>
      </c>
      <c r="F736" s="7">
        <f>SUM('დამტკ. საკუთ.'!F736,'ცვლილ. საკუთ.'!G736)</f>
        <v>0</v>
      </c>
      <c r="G736" s="7">
        <f>SUM('დამტკ. საკუთ.'!G736,'ცვლილ. საკუთ.'!H736)</f>
        <v>0</v>
      </c>
      <c r="H736" s="7">
        <f>SUM('დამტკ. საკუთ.'!H736,'ცვლილ. საკუთ.'!I736)</f>
        <v>0</v>
      </c>
      <c r="I736" s="7">
        <f t="shared" si="164"/>
        <v>0</v>
      </c>
      <c r="J736" s="7">
        <f t="shared" si="165"/>
        <v>0</v>
      </c>
      <c r="K736" s="7">
        <f t="shared" ref="K736" si="171">SUM(K737:K743)</f>
        <v>0</v>
      </c>
    </row>
    <row r="737" spans="1:11" x14ac:dyDescent="0.25">
      <c r="A737" t="str">
        <f t="shared" si="163"/>
        <v>b</v>
      </c>
      <c r="B737" s="8"/>
      <c r="C737" s="9" t="s">
        <v>11</v>
      </c>
      <c r="D737" s="10">
        <f>SUM('დამტკ. საკუთ.'!D737,'ცვლილ. საკუთ.'!E737)</f>
        <v>0</v>
      </c>
      <c r="E737" s="10">
        <f>SUM('დამტკ. საკუთ.'!E737,'ცვლილ. საკუთ.'!F737)</f>
        <v>0</v>
      </c>
      <c r="F737" s="10">
        <f>SUM('დამტკ. საკუთ.'!F737,'ცვლილ. საკუთ.'!G737)</f>
        <v>0</v>
      </c>
      <c r="G737" s="10">
        <f>SUM('დამტკ. საკუთ.'!G737,'ცვლილ. საკუთ.'!H737)</f>
        <v>0</v>
      </c>
      <c r="H737" s="10">
        <f>SUM('დამტკ. საკუთ.'!H737,'ცვლილ. საკუთ.'!I737)</f>
        <v>0</v>
      </c>
      <c r="I737" s="10">
        <f t="shared" si="164"/>
        <v>0</v>
      </c>
      <c r="J737" s="10">
        <f t="shared" si="165"/>
        <v>0</v>
      </c>
      <c r="K737" s="10">
        <v>0</v>
      </c>
    </row>
    <row r="738" spans="1:11" x14ac:dyDescent="0.25">
      <c r="A738" t="str">
        <f t="shared" si="163"/>
        <v>b</v>
      </c>
      <c r="B738" s="8"/>
      <c r="C738" s="9" t="s">
        <v>12</v>
      </c>
      <c r="D738" s="10">
        <f>SUM('დამტკ. საკუთ.'!D738,'ცვლილ. საკუთ.'!E738)</f>
        <v>0</v>
      </c>
      <c r="E738" s="17">
        <f>SUM('დამტკ. საკუთ.'!E738,'ცვლილ. საკუთ.'!F738)</f>
        <v>0</v>
      </c>
      <c r="F738" s="17">
        <f>SUM('დამტკ. საკუთ.'!F738,'ცვლილ. საკუთ.'!G738)</f>
        <v>0</v>
      </c>
      <c r="G738" s="17">
        <f>SUM('დამტკ. საკუთ.'!G738,'ცვლილ. საკუთ.'!H738)</f>
        <v>0</v>
      </c>
      <c r="H738" s="17">
        <f>SUM('დამტკ. საკუთ.'!H738,'ცვლილ. საკუთ.'!I738)</f>
        <v>0</v>
      </c>
      <c r="I738" s="17">
        <f t="shared" si="164"/>
        <v>0</v>
      </c>
      <c r="J738" s="17">
        <f t="shared" si="165"/>
        <v>0</v>
      </c>
      <c r="K738" s="17">
        <v>0</v>
      </c>
    </row>
    <row r="739" spans="1:11" x14ac:dyDescent="0.25">
      <c r="A739" t="str">
        <f t="shared" si="163"/>
        <v>b</v>
      </c>
      <c r="B739" s="8"/>
      <c r="C739" s="9" t="s">
        <v>13</v>
      </c>
      <c r="D739" s="10">
        <f>SUM('დამტკ. საკუთ.'!D739,'ცვლილ. საკუთ.'!E739)</f>
        <v>0</v>
      </c>
      <c r="E739" s="10">
        <f>SUM('დამტკ. საკუთ.'!E739,'ცვლილ. საკუთ.'!F739)</f>
        <v>0</v>
      </c>
      <c r="F739" s="10">
        <f>SUM('დამტკ. საკუთ.'!F739,'ცვლილ. საკუთ.'!G739)</f>
        <v>0</v>
      </c>
      <c r="G739" s="10">
        <f>SUM('დამტკ. საკუთ.'!G739,'ცვლილ. საკუთ.'!H739)</f>
        <v>0</v>
      </c>
      <c r="H739" s="10">
        <f>SUM('დამტკ. საკუთ.'!H739,'ცვლილ. საკუთ.'!I739)</f>
        <v>0</v>
      </c>
      <c r="I739" s="10">
        <f t="shared" si="164"/>
        <v>0</v>
      </c>
      <c r="J739" s="10">
        <f t="shared" si="165"/>
        <v>0</v>
      </c>
      <c r="K739" s="10">
        <v>0</v>
      </c>
    </row>
    <row r="740" spans="1:11" x14ac:dyDescent="0.25">
      <c r="A740" t="str">
        <f t="shared" si="163"/>
        <v>b</v>
      </c>
      <c r="B740" s="8"/>
      <c r="C740" s="9" t="s">
        <v>14</v>
      </c>
      <c r="D740" s="10">
        <f>SUM('დამტკ. საკუთ.'!D740,'ცვლილ. საკუთ.'!E740)</f>
        <v>0</v>
      </c>
      <c r="E740" s="10">
        <f>SUM('დამტკ. საკუთ.'!E740,'ცვლილ. საკუთ.'!F740)</f>
        <v>0</v>
      </c>
      <c r="F740" s="10">
        <f>SUM('დამტკ. საკუთ.'!F740,'ცვლილ. საკუთ.'!G740)</f>
        <v>0</v>
      </c>
      <c r="G740" s="10">
        <f>SUM('დამტკ. საკუთ.'!G740,'ცვლილ. საკუთ.'!H740)</f>
        <v>0</v>
      </c>
      <c r="H740" s="10">
        <f>SUM('დამტკ. საკუთ.'!H740,'ცვლილ. საკუთ.'!I740)</f>
        <v>0</v>
      </c>
      <c r="I740" s="10">
        <f t="shared" si="164"/>
        <v>0</v>
      </c>
      <c r="J740" s="10">
        <f t="shared" si="165"/>
        <v>0</v>
      </c>
      <c r="K740" s="10">
        <v>0</v>
      </c>
    </row>
    <row r="741" spans="1:11" x14ac:dyDescent="0.25">
      <c r="A741" t="str">
        <f t="shared" si="163"/>
        <v>b</v>
      </c>
      <c r="B741" s="8"/>
      <c r="C741" s="9" t="s">
        <v>15</v>
      </c>
      <c r="D741" s="10">
        <f>SUM('დამტკ. საკუთ.'!D741,'ცვლილ. საკუთ.'!E741)</f>
        <v>0</v>
      </c>
      <c r="E741" s="10">
        <f>SUM('დამტკ. საკუთ.'!E741,'ცვლილ. საკუთ.'!F741)</f>
        <v>0</v>
      </c>
      <c r="F741" s="10">
        <f>SUM('დამტკ. საკუთ.'!F741,'ცვლილ. საკუთ.'!G741)</f>
        <v>0</v>
      </c>
      <c r="G741" s="10">
        <f>SUM('დამტკ. საკუთ.'!G741,'ცვლილ. საკუთ.'!H741)</f>
        <v>0</v>
      </c>
      <c r="H741" s="10">
        <f>SUM('დამტკ. საკუთ.'!H741,'ცვლილ. საკუთ.'!I741)</f>
        <v>0</v>
      </c>
      <c r="I741" s="10">
        <f t="shared" si="164"/>
        <v>0</v>
      </c>
      <c r="J741" s="10">
        <f t="shared" si="165"/>
        <v>0</v>
      </c>
      <c r="K741" s="10">
        <v>0</v>
      </c>
    </row>
    <row r="742" spans="1:11" x14ac:dyDescent="0.25">
      <c r="A742" t="str">
        <f t="shared" si="163"/>
        <v>b</v>
      </c>
      <c r="B742" s="8"/>
      <c r="C742" s="9" t="s">
        <v>16</v>
      </c>
      <c r="D742" s="10">
        <f>SUM('დამტკ. საკუთ.'!D742,'ცვლილ. საკუთ.'!E742)</f>
        <v>0</v>
      </c>
      <c r="E742" s="10">
        <f>SUM('დამტკ. საკუთ.'!E742,'ცვლილ. საკუთ.'!F742)</f>
        <v>0</v>
      </c>
      <c r="F742" s="10">
        <f>SUM('დამტკ. საკუთ.'!F742,'ცვლილ. საკუთ.'!G742)</f>
        <v>0</v>
      </c>
      <c r="G742" s="10">
        <f>SUM('დამტკ. საკუთ.'!G742,'ცვლილ. საკუთ.'!H742)</f>
        <v>0</v>
      </c>
      <c r="H742" s="10">
        <f>SUM('დამტკ. საკუთ.'!H742,'ცვლილ. საკუთ.'!I742)</f>
        <v>0</v>
      </c>
      <c r="I742" s="10">
        <f t="shared" si="164"/>
        <v>0</v>
      </c>
      <c r="J742" s="10">
        <f t="shared" si="165"/>
        <v>0</v>
      </c>
      <c r="K742" s="10">
        <v>0</v>
      </c>
    </row>
    <row r="743" spans="1:11" x14ac:dyDescent="0.25">
      <c r="A743" t="str">
        <f t="shared" si="163"/>
        <v>b</v>
      </c>
      <c r="B743" s="8"/>
      <c r="C743" s="9" t="s">
        <v>17</v>
      </c>
      <c r="D743" s="10">
        <f>SUM('დამტკ. საკუთ.'!D743,'ცვლილ. საკუთ.'!E743)</f>
        <v>0</v>
      </c>
      <c r="E743" s="10">
        <f>SUM('დამტკ. საკუთ.'!E743,'ცვლილ. საკუთ.'!F743)</f>
        <v>0</v>
      </c>
      <c r="F743" s="10">
        <f>SUM('დამტკ. საკუთ.'!F743,'ცვლილ. საკუთ.'!G743)</f>
        <v>0</v>
      </c>
      <c r="G743" s="10">
        <f>SUM('დამტკ. საკუთ.'!G743,'ცვლილ. საკუთ.'!H743)</f>
        <v>0</v>
      </c>
      <c r="H743" s="10">
        <f>SUM('დამტკ. საკუთ.'!H743,'ცვლილ. საკუთ.'!I743)</f>
        <v>0</v>
      </c>
      <c r="I743" s="10">
        <f t="shared" si="164"/>
        <v>0</v>
      </c>
      <c r="J743" s="10">
        <f t="shared" si="165"/>
        <v>0</v>
      </c>
      <c r="K743" s="10">
        <v>0</v>
      </c>
    </row>
    <row r="744" spans="1:11" x14ac:dyDescent="0.25">
      <c r="A744" t="str">
        <f t="shared" si="163"/>
        <v>b</v>
      </c>
      <c r="B744" s="5"/>
      <c r="C744" s="6" t="s">
        <v>18</v>
      </c>
      <c r="D744" s="7">
        <f>SUM('დამტკ. საკუთ.'!D744,'ცვლილ. საკუთ.'!E744)</f>
        <v>0</v>
      </c>
      <c r="E744" s="7">
        <f>SUM('დამტკ. საკუთ.'!E744,'ცვლილ. საკუთ.'!F744)</f>
        <v>0</v>
      </c>
      <c r="F744" s="7">
        <f>SUM('დამტკ. საკუთ.'!F744,'ცვლილ. საკუთ.'!G744)</f>
        <v>0</v>
      </c>
      <c r="G744" s="7">
        <f>SUM('დამტკ. საკუთ.'!G744,'ცვლილ. საკუთ.'!H744)</f>
        <v>0</v>
      </c>
      <c r="H744" s="7">
        <f>SUM('დამტკ. საკუთ.'!H744,'ცვლილ. საკუთ.'!I744)</f>
        <v>0</v>
      </c>
      <c r="I744" s="7">
        <f t="shared" si="164"/>
        <v>0</v>
      </c>
      <c r="J744" s="7">
        <f t="shared" si="165"/>
        <v>0</v>
      </c>
      <c r="K744" s="7">
        <v>0</v>
      </c>
    </row>
    <row r="745" spans="1:11" x14ac:dyDescent="0.25">
      <c r="A745" t="str">
        <f t="shared" si="163"/>
        <v>b</v>
      </c>
      <c r="B745" s="5"/>
      <c r="C745" s="6" t="s">
        <v>19</v>
      </c>
      <c r="D745" s="7">
        <f>SUM('დამტკ. საკუთ.'!D745,'ცვლილ. საკუთ.'!E745)</f>
        <v>0</v>
      </c>
      <c r="E745" s="7">
        <f>SUM('დამტკ. საკუთ.'!E745,'ცვლილ. საკუთ.'!F745)</f>
        <v>0</v>
      </c>
      <c r="F745" s="7">
        <f>SUM('დამტკ. საკუთ.'!F745,'ცვლილ. საკუთ.'!G745)</f>
        <v>0</v>
      </c>
      <c r="G745" s="7">
        <f>SUM('დამტკ. საკუთ.'!G745,'ცვლილ. საკუთ.'!H745)</f>
        <v>0</v>
      </c>
      <c r="H745" s="7">
        <f>SUM('დამტკ. საკუთ.'!H745,'ცვლილ. საკუთ.'!I745)</f>
        <v>0</v>
      </c>
      <c r="I745" s="7">
        <f t="shared" si="164"/>
        <v>0</v>
      </c>
      <c r="J745" s="7">
        <f t="shared" si="165"/>
        <v>0</v>
      </c>
      <c r="K745" s="7">
        <v>0</v>
      </c>
    </row>
    <row r="746" spans="1:11" ht="15.75" thickBot="1" x14ac:dyDescent="0.3">
      <c r="A746" t="str">
        <f t="shared" si="163"/>
        <v>b</v>
      </c>
      <c r="B746" s="11"/>
      <c r="C746" s="12" t="s">
        <v>20</v>
      </c>
      <c r="D746" s="13">
        <f>SUM('დამტკ. საკუთ.'!D746,'ცვლილ. საკუთ.'!E746)</f>
        <v>0</v>
      </c>
      <c r="E746" s="13">
        <f>SUM('დამტკ. საკუთ.'!E746,'ცვლილ. საკუთ.'!F746)</f>
        <v>0</v>
      </c>
      <c r="F746" s="13">
        <f>SUM('დამტკ. საკუთ.'!F746,'ცვლილ. საკუთ.'!G746)</f>
        <v>0</v>
      </c>
      <c r="G746" s="13">
        <f>SUM('დამტკ. საკუთ.'!G746,'ცვლილ. საკუთ.'!H746)</f>
        <v>0</v>
      </c>
      <c r="H746" s="13">
        <f>SUM('დამტკ. საკუთ.'!H746,'ცვლილ. საკუთ.'!I746)</f>
        <v>0</v>
      </c>
      <c r="I746" s="13">
        <f t="shared" si="164"/>
        <v>0</v>
      </c>
      <c r="J746" s="13">
        <f t="shared" si="165"/>
        <v>0</v>
      </c>
      <c r="K746" s="13">
        <v>0</v>
      </c>
    </row>
    <row r="747" spans="1:11" ht="91.5" thickTop="1" thickBot="1" x14ac:dyDescent="0.3">
      <c r="A747" t="str">
        <f t="shared" si="163"/>
        <v>b</v>
      </c>
      <c r="B747" s="3" t="s">
        <v>129</v>
      </c>
      <c r="C747" s="14" t="s">
        <v>130</v>
      </c>
      <c r="D747" s="4">
        <f>SUM('დამტკ. საკუთ.'!D747,'ცვლილ. საკუთ.'!E747)</f>
        <v>0</v>
      </c>
      <c r="E747" s="4">
        <f>SUM('დამტკ. საკუთ.'!E747,'ცვლილ. საკუთ.'!F747)</f>
        <v>0</v>
      </c>
      <c r="F747" s="4">
        <f>SUM('დამტკ. საკუთ.'!F747,'ცვლილ. საკუთ.'!G747)</f>
        <v>0</v>
      </c>
      <c r="G747" s="4">
        <f>SUM('დამტკ. საკუთ.'!G747,'ცვლილ. საკუთ.'!H747)</f>
        <v>0</v>
      </c>
      <c r="H747" s="4">
        <f>SUM('დამტკ. საკუთ.'!H747,'ცვლილ. საკუთ.'!I747)</f>
        <v>0</v>
      </c>
      <c r="I747" s="4">
        <f t="shared" si="164"/>
        <v>0</v>
      </c>
      <c r="J747" s="4">
        <f t="shared" si="165"/>
        <v>0</v>
      </c>
      <c r="K747" s="4">
        <f t="shared" ref="K747" si="172">SUM(K748,K756,K757,K758)</f>
        <v>0</v>
      </c>
    </row>
    <row r="748" spans="1:11" ht="15.75" thickTop="1" x14ac:dyDescent="0.25">
      <c r="A748" t="str">
        <f t="shared" si="163"/>
        <v>b</v>
      </c>
      <c r="B748" s="5"/>
      <c r="C748" s="6" t="s">
        <v>10</v>
      </c>
      <c r="D748" s="7">
        <f>SUM('დამტკ. საკუთ.'!D748,'ცვლილ. საკუთ.'!E748)</f>
        <v>0</v>
      </c>
      <c r="E748" s="7">
        <f>SUM('დამტკ. საკუთ.'!E748,'ცვლილ. საკუთ.'!F748)</f>
        <v>0</v>
      </c>
      <c r="F748" s="7">
        <f>SUM('დამტკ. საკუთ.'!F748,'ცვლილ. საკუთ.'!G748)</f>
        <v>0</v>
      </c>
      <c r="G748" s="7">
        <f>SUM('დამტკ. საკუთ.'!G748,'ცვლილ. საკუთ.'!H748)</f>
        <v>0</v>
      </c>
      <c r="H748" s="7">
        <f>SUM('დამტკ. საკუთ.'!H748,'ცვლილ. საკუთ.'!I748)</f>
        <v>0</v>
      </c>
      <c r="I748" s="7">
        <f t="shared" si="164"/>
        <v>0</v>
      </c>
      <c r="J748" s="7">
        <f t="shared" si="165"/>
        <v>0</v>
      </c>
      <c r="K748" s="7">
        <f t="shared" ref="K748" si="173">SUM(K749:K755)</f>
        <v>0</v>
      </c>
    </row>
    <row r="749" spans="1:11" x14ac:dyDescent="0.25">
      <c r="A749" t="str">
        <f t="shared" si="163"/>
        <v>b</v>
      </c>
      <c r="B749" s="8"/>
      <c r="C749" s="9" t="s">
        <v>11</v>
      </c>
      <c r="D749" s="10">
        <f>SUM('დამტკ. საკუთ.'!D749,'ცვლილ. საკუთ.'!E749)</f>
        <v>0</v>
      </c>
      <c r="E749" s="10">
        <f>SUM('დამტკ. საკუთ.'!E749,'ცვლილ. საკუთ.'!F749)</f>
        <v>0</v>
      </c>
      <c r="F749" s="10">
        <f>SUM('დამტკ. საკუთ.'!F749,'ცვლილ. საკუთ.'!G749)</f>
        <v>0</v>
      </c>
      <c r="G749" s="10">
        <f>SUM('დამტკ. საკუთ.'!G749,'ცვლილ. საკუთ.'!H749)</f>
        <v>0</v>
      </c>
      <c r="H749" s="10">
        <f>SUM('დამტკ. საკუთ.'!H749,'ცვლილ. საკუთ.'!I749)</f>
        <v>0</v>
      </c>
      <c r="I749" s="10">
        <f t="shared" si="164"/>
        <v>0</v>
      </c>
      <c r="J749" s="10">
        <f t="shared" si="165"/>
        <v>0</v>
      </c>
      <c r="K749" s="10">
        <v>0</v>
      </c>
    </row>
    <row r="750" spans="1:11" x14ac:dyDescent="0.25">
      <c r="A750" t="str">
        <f t="shared" si="163"/>
        <v>b</v>
      </c>
      <c r="B750" s="8"/>
      <c r="C750" s="9" t="s">
        <v>12</v>
      </c>
      <c r="D750" s="10">
        <f>SUM('დამტკ. საკუთ.'!D750,'ცვლილ. საკუთ.'!E750)</f>
        <v>0</v>
      </c>
      <c r="E750" s="10">
        <f>SUM('დამტკ. საკუთ.'!E750,'ცვლილ. საკუთ.'!F750)</f>
        <v>0</v>
      </c>
      <c r="F750" s="10">
        <f>SUM('დამტკ. საკუთ.'!F750,'ცვლილ. საკუთ.'!G750)</f>
        <v>0</v>
      </c>
      <c r="G750" s="10">
        <f>SUM('დამტკ. საკუთ.'!G750,'ცვლილ. საკუთ.'!H750)</f>
        <v>0</v>
      </c>
      <c r="H750" s="10">
        <f>SUM('დამტკ. საკუთ.'!H750,'ცვლილ. საკუთ.'!I750)</f>
        <v>0</v>
      </c>
      <c r="I750" s="10">
        <f t="shared" si="164"/>
        <v>0</v>
      </c>
      <c r="J750" s="10">
        <f t="shared" si="165"/>
        <v>0</v>
      </c>
      <c r="K750" s="10">
        <v>0</v>
      </c>
    </row>
    <row r="751" spans="1:11" x14ac:dyDescent="0.25">
      <c r="A751" t="str">
        <f t="shared" si="163"/>
        <v>b</v>
      </c>
      <c r="B751" s="8"/>
      <c r="C751" s="9" t="s">
        <v>13</v>
      </c>
      <c r="D751" s="10">
        <f>SUM('დამტკ. საკუთ.'!D751,'ცვლილ. საკუთ.'!E751)</f>
        <v>0</v>
      </c>
      <c r="E751" s="10">
        <f>SUM('დამტკ. საკუთ.'!E751,'ცვლილ. საკუთ.'!F751)</f>
        <v>0</v>
      </c>
      <c r="F751" s="10">
        <f>SUM('დამტკ. საკუთ.'!F751,'ცვლილ. საკუთ.'!G751)</f>
        <v>0</v>
      </c>
      <c r="G751" s="10">
        <f>SUM('დამტკ. საკუთ.'!G751,'ცვლილ. საკუთ.'!H751)</f>
        <v>0</v>
      </c>
      <c r="H751" s="10">
        <f>SUM('დამტკ. საკუთ.'!H751,'ცვლილ. საკუთ.'!I751)</f>
        <v>0</v>
      </c>
      <c r="I751" s="10">
        <f t="shared" si="164"/>
        <v>0</v>
      </c>
      <c r="J751" s="10">
        <f t="shared" si="165"/>
        <v>0</v>
      </c>
      <c r="K751" s="10">
        <v>0</v>
      </c>
    </row>
    <row r="752" spans="1:11" x14ac:dyDescent="0.25">
      <c r="A752" t="str">
        <f t="shared" si="163"/>
        <v>b</v>
      </c>
      <c r="B752" s="8"/>
      <c r="C752" s="9" t="s">
        <v>14</v>
      </c>
      <c r="D752" s="10">
        <f>SUM('დამტკ. საკუთ.'!D752,'ცვლილ. საკუთ.'!E752)</f>
        <v>0</v>
      </c>
      <c r="E752" s="10">
        <f>SUM('დამტკ. საკუთ.'!E752,'ცვლილ. საკუთ.'!F752)</f>
        <v>0</v>
      </c>
      <c r="F752" s="10">
        <f>SUM('დამტკ. საკუთ.'!F752,'ცვლილ. საკუთ.'!G752)</f>
        <v>0</v>
      </c>
      <c r="G752" s="10">
        <f>SUM('დამტკ. საკუთ.'!G752,'ცვლილ. საკუთ.'!H752)</f>
        <v>0</v>
      </c>
      <c r="H752" s="10">
        <f>SUM('დამტკ. საკუთ.'!H752,'ცვლილ. საკუთ.'!I752)</f>
        <v>0</v>
      </c>
      <c r="I752" s="10">
        <f t="shared" si="164"/>
        <v>0</v>
      </c>
      <c r="J752" s="10">
        <f t="shared" si="165"/>
        <v>0</v>
      </c>
      <c r="K752" s="10">
        <v>0</v>
      </c>
    </row>
    <row r="753" spans="1:11" x14ac:dyDescent="0.25">
      <c r="A753" t="str">
        <f t="shared" si="163"/>
        <v>b</v>
      </c>
      <c r="B753" s="8"/>
      <c r="C753" s="9" t="s">
        <v>15</v>
      </c>
      <c r="D753" s="10">
        <f>SUM('დამტკ. საკუთ.'!D753,'ცვლილ. საკუთ.'!E753)</f>
        <v>0</v>
      </c>
      <c r="E753" s="10">
        <f>SUM('დამტკ. საკუთ.'!E753,'ცვლილ. საკუთ.'!F753)</f>
        <v>0</v>
      </c>
      <c r="F753" s="10">
        <f>SUM('დამტკ. საკუთ.'!F753,'ცვლილ. საკუთ.'!G753)</f>
        <v>0</v>
      </c>
      <c r="G753" s="10">
        <f>SUM('დამტკ. საკუთ.'!G753,'ცვლილ. საკუთ.'!H753)</f>
        <v>0</v>
      </c>
      <c r="H753" s="10">
        <f>SUM('დამტკ. საკუთ.'!H753,'ცვლილ. საკუთ.'!I753)</f>
        <v>0</v>
      </c>
      <c r="I753" s="10">
        <f t="shared" si="164"/>
        <v>0</v>
      </c>
      <c r="J753" s="10">
        <f t="shared" si="165"/>
        <v>0</v>
      </c>
      <c r="K753" s="10">
        <v>0</v>
      </c>
    </row>
    <row r="754" spans="1:11" x14ac:dyDescent="0.25">
      <c r="A754" t="str">
        <f t="shared" si="163"/>
        <v>b</v>
      </c>
      <c r="B754" s="8"/>
      <c r="C754" s="9" t="s">
        <v>16</v>
      </c>
      <c r="D754" s="10">
        <f>SUM('დამტკ. საკუთ.'!D754,'ცვლილ. საკუთ.'!E754)</f>
        <v>0</v>
      </c>
      <c r="E754" s="10">
        <f>SUM('დამტკ. საკუთ.'!E754,'ცვლილ. საკუთ.'!F754)</f>
        <v>0</v>
      </c>
      <c r="F754" s="10">
        <f>SUM('დამტკ. საკუთ.'!F754,'ცვლილ. საკუთ.'!G754)</f>
        <v>0</v>
      </c>
      <c r="G754" s="10">
        <f>SUM('დამტკ. საკუთ.'!G754,'ცვლილ. საკუთ.'!H754)</f>
        <v>0</v>
      </c>
      <c r="H754" s="10">
        <f>SUM('დამტკ. საკუთ.'!H754,'ცვლილ. საკუთ.'!I754)</f>
        <v>0</v>
      </c>
      <c r="I754" s="10">
        <f t="shared" si="164"/>
        <v>0</v>
      </c>
      <c r="J754" s="10">
        <f t="shared" si="165"/>
        <v>0</v>
      </c>
      <c r="K754" s="10">
        <v>0</v>
      </c>
    </row>
    <row r="755" spans="1:11" x14ac:dyDescent="0.25">
      <c r="A755" t="str">
        <f t="shared" si="163"/>
        <v>b</v>
      </c>
      <c r="B755" s="8"/>
      <c r="C755" s="9" t="s">
        <v>17</v>
      </c>
      <c r="D755" s="10">
        <f>SUM('დამტკ. საკუთ.'!D755,'ცვლილ. საკუთ.'!E755)</f>
        <v>0</v>
      </c>
      <c r="E755" s="10">
        <f>SUM('დამტკ. საკუთ.'!E755,'ცვლილ. საკუთ.'!F755)</f>
        <v>0</v>
      </c>
      <c r="F755" s="10">
        <f>SUM('დამტკ. საკუთ.'!F755,'ცვლილ. საკუთ.'!G755)</f>
        <v>0</v>
      </c>
      <c r="G755" s="10">
        <f>SUM('დამტკ. საკუთ.'!G755,'ცვლილ. საკუთ.'!H755)</f>
        <v>0</v>
      </c>
      <c r="H755" s="10">
        <f>SUM('დამტკ. საკუთ.'!H755,'ცვლილ. საკუთ.'!I755)</f>
        <v>0</v>
      </c>
      <c r="I755" s="10">
        <f t="shared" si="164"/>
        <v>0</v>
      </c>
      <c r="J755" s="10">
        <f t="shared" si="165"/>
        <v>0</v>
      </c>
      <c r="K755" s="10">
        <v>0</v>
      </c>
    </row>
    <row r="756" spans="1:11" x14ac:dyDescent="0.25">
      <c r="A756" t="str">
        <f t="shared" si="163"/>
        <v>b</v>
      </c>
      <c r="B756" s="5"/>
      <c r="C756" s="6" t="s">
        <v>18</v>
      </c>
      <c r="D756" s="7">
        <f>SUM('დამტკ. საკუთ.'!D756,'ცვლილ. საკუთ.'!E756)</f>
        <v>0</v>
      </c>
      <c r="E756" s="7">
        <f>SUM('დამტკ. საკუთ.'!E756,'ცვლილ. საკუთ.'!F756)</f>
        <v>0</v>
      </c>
      <c r="F756" s="7">
        <f>SUM('დამტკ. საკუთ.'!F756,'ცვლილ. საკუთ.'!G756)</f>
        <v>0</v>
      </c>
      <c r="G756" s="7">
        <f>SUM('დამტკ. საკუთ.'!G756,'ცვლილ. საკუთ.'!H756)</f>
        <v>0</v>
      </c>
      <c r="H756" s="7">
        <f>SUM('დამტკ. საკუთ.'!H756,'ცვლილ. საკუთ.'!I756)</f>
        <v>0</v>
      </c>
      <c r="I756" s="7">
        <f t="shared" si="164"/>
        <v>0</v>
      </c>
      <c r="J756" s="7">
        <f t="shared" si="165"/>
        <v>0</v>
      </c>
      <c r="K756" s="7">
        <v>0</v>
      </c>
    </row>
    <row r="757" spans="1:11" x14ac:dyDescent="0.25">
      <c r="A757" t="str">
        <f t="shared" si="163"/>
        <v>b</v>
      </c>
      <c r="B757" s="5"/>
      <c r="C757" s="6" t="s">
        <v>19</v>
      </c>
      <c r="D757" s="7">
        <f>SUM('დამტკ. საკუთ.'!D757,'ცვლილ. საკუთ.'!E757)</f>
        <v>0</v>
      </c>
      <c r="E757" s="7">
        <f>SUM('დამტკ. საკუთ.'!E757,'ცვლილ. საკუთ.'!F757)</f>
        <v>0</v>
      </c>
      <c r="F757" s="7">
        <f>SUM('დამტკ. საკუთ.'!F757,'ცვლილ. საკუთ.'!G757)</f>
        <v>0</v>
      </c>
      <c r="G757" s="7">
        <f>SUM('დამტკ. საკუთ.'!G757,'ცვლილ. საკუთ.'!H757)</f>
        <v>0</v>
      </c>
      <c r="H757" s="7">
        <f>SUM('დამტკ. საკუთ.'!H757,'ცვლილ. საკუთ.'!I757)</f>
        <v>0</v>
      </c>
      <c r="I757" s="7">
        <f t="shared" si="164"/>
        <v>0</v>
      </c>
      <c r="J757" s="7">
        <f t="shared" si="165"/>
        <v>0</v>
      </c>
      <c r="K757" s="7">
        <v>0</v>
      </c>
    </row>
    <row r="758" spans="1:11" ht="15.75" thickBot="1" x14ac:dyDescent="0.3">
      <c r="A758" t="str">
        <f t="shared" si="163"/>
        <v>b</v>
      </c>
      <c r="B758" s="11"/>
      <c r="C758" s="12" t="s">
        <v>20</v>
      </c>
      <c r="D758" s="13">
        <f>SUM('დამტკ. საკუთ.'!D758,'ცვლილ. საკუთ.'!E758)</f>
        <v>0</v>
      </c>
      <c r="E758" s="13">
        <f>SUM('დამტკ. საკუთ.'!E758,'ცვლილ. საკუთ.'!F758)</f>
        <v>0</v>
      </c>
      <c r="F758" s="13">
        <f>SUM('დამტკ. საკუთ.'!F758,'ცვლილ. საკუთ.'!G758)</f>
        <v>0</v>
      </c>
      <c r="G758" s="13">
        <f>SUM('დამტკ. საკუთ.'!G758,'ცვლილ. საკუთ.'!H758)</f>
        <v>0</v>
      </c>
      <c r="H758" s="13">
        <f>SUM('დამტკ. საკუთ.'!H758,'ცვლილ. საკუთ.'!I758)</f>
        <v>0</v>
      </c>
      <c r="I758" s="13">
        <f t="shared" si="164"/>
        <v>0</v>
      </c>
      <c r="J758" s="13">
        <f t="shared" si="165"/>
        <v>0</v>
      </c>
      <c r="K758" s="13">
        <v>0</v>
      </c>
    </row>
    <row r="759" spans="1:11" ht="32.25" customHeight="1" thickTop="1" thickBot="1" x14ac:dyDescent="0.3">
      <c r="A759" t="str">
        <f t="shared" si="163"/>
        <v>b</v>
      </c>
      <c r="B759" s="16" t="s">
        <v>131</v>
      </c>
      <c r="C759" s="4" t="s">
        <v>132</v>
      </c>
      <c r="D759" s="4">
        <f>SUM('დამტკ. საკუთ.'!D759,'ცვლილ. საკუთ.'!E759)</f>
        <v>0</v>
      </c>
      <c r="E759" s="4">
        <f>SUM('დამტკ. საკუთ.'!E759,'ცვლილ. საკუთ.'!F759)</f>
        <v>0</v>
      </c>
      <c r="F759" s="4">
        <f>SUM('დამტკ. საკუთ.'!F759,'ცვლილ. საკუთ.'!G759)</f>
        <v>0</v>
      </c>
      <c r="G759" s="4">
        <f>SUM('დამტკ. საკუთ.'!G759,'ცვლილ. საკუთ.'!H759)</f>
        <v>0</v>
      </c>
      <c r="H759" s="4">
        <f>SUM('დამტკ. საკუთ.'!H759,'ცვლილ. საკუთ.'!I759)</f>
        <v>0</v>
      </c>
      <c r="I759" s="4">
        <f t="shared" si="164"/>
        <v>0</v>
      </c>
      <c r="J759" s="4">
        <f t="shared" si="165"/>
        <v>0</v>
      </c>
      <c r="K759" s="4">
        <f t="shared" ref="K759" si="174">SUM(K771,K783)</f>
        <v>0</v>
      </c>
    </row>
    <row r="760" spans="1:11" ht="15.75" thickTop="1" x14ac:dyDescent="0.25">
      <c r="A760" t="str">
        <f t="shared" si="163"/>
        <v>b</v>
      </c>
      <c r="B760" s="5"/>
      <c r="C760" s="6" t="s">
        <v>10</v>
      </c>
      <c r="D760" s="7">
        <f>SUM('დამტკ. საკუთ.'!D760,'ცვლილ. საკუთ.'!E760)</f>
        <v>0</v>
      </c>
      <c r="E760" s="7">
        <f>SUM('დამტკ. საკუთ.'!E760,'ცვლილ. საკუთ.'!F760)</f>
        <v>0</v>
      </c>
      <c r="F760" s="7">
        <f>SUM('დამტკ. საკუთ.'!F760,'ცვლილ. საკუთ.'!G760)</f>
        <v>0</v>
      </c>
      <c r="G760" s="7">
        <f>SUM('დამტკ. საკუთ.'!G760,'ცვლილ. საკუთ.'!H760)</f>
        <v>0</v>
      </c>
      <c r="H760" s="7">
        <f>SUM('დამტკ. საკუთ.'!H760,'ცვლილ. საკუთ.'!I760)</f>
        <v>0</v>
      </c>
      <c r="I760" s="7">
        <f t="shared" si="164"/>
        <v>0</v>
      </c>
      <c r="J760" s="7">
        <f t="shared" si="165"/>
        <v>0</v>
      </c>
      <c r="K760" s="7">
        <f t="shared" ref="K760:K770" si="175">SUM(K772,K784)</f>
        <v>0</v>
      </c>
    </row>
    <row r="761" spans="1:11" x14ac:dyDescent="0.25">
      <c r="A761" t="str">
        <f t="shared" si="163"/>
        <v>b</v>
      </c>
      <c r="B761" s="8"/>
      <c r="C761" s="9" t="s">
        <v>11</v>
      </c>
      <c r="D761" s="10">
        <f>SUM('დამტკ. საკუთ.'!D761,'ცვლილ. საკუთ.'!E761)</f>
        <v>0</v>
      </c>
      <c r="E761" s="10">
        <f>SUM('დამტკ. საკუთ.'!E761,'ცვლილ. საკუთ.'!F761)</f>
        <v>0</v>
      </c>
      <c r="F761" s="10">
        <f>SUM('დამტკ. საკუთ.'!F761,'ცვლილ. საკუთ.'!G761)</f>
        <v>0</v>
      </c>
      <c r="G761" s="10">
        <f>SUM('დამტკ. საკუთ.'!G761,'ცვლილ. საკუთ.'!H761)</f>
        <v>0</v>
      </c>
      <c r="H761" s="10">
        <f>SUM('დამტკ. საკუთ.'!H761,'ცვლილ. საკუთ.'!I761)</f>
        <v>0</v>
      </c>
      <c r="I761" s="10">
        <f t="shared" si="164"/>
        <v>0</v>
      </c>
      <c r="J761" s="10">
        <f t="shared" si="165"/>
        <v>0</v>
      </c>
      <c r="K761" s="10">
        <f t="shared" si="175"/>
        <v>0</v>
      </c>
    </row>
    <row r="762" spans="1:11" x14ac:dyDescent="0.25">
      <c r="A762" t="str">
        <f t="shared" si="163"/>
        <v>b</v>
      </c>
      <c r="B762" s="8"/>
      <c r="C762" s="9" t="s">
        <v>12</v>
      </c>
      <c r="D762" s="10">
        <f>SUM('დამტკ. საკუთ.'!D762,'ცვლილ. საკუთ.'!E762)</f>
        <v>0</v>
      </c>
      <c r="E762" s="10">
        <f>SUM('დამტკ. საკუთ.'!E762,'ცვლილ. საკუთ.'!F762)</f>
        <v>0</v>
      </c>
      <c r="F762" s="10">
        <f>SUM('დამტკ. საკუთ.'!F762,'ცვლილ. საკუთ.'!G762)</f>
        <v>0</v>
      </c>
      <c r="G762" s="10">
        <f>SUM('დამტკ. საკუთ.'!G762,'ცვლილ. საკუთ.'!H762)</f>
        <v>0</v>
      </c>
      <c r="H762" s="10">
        <f>SUM('დამტკ. საკუთ.'!H762,'ცვლილ. საკუთ.'!I762)</f>
        <v>0</v>
      </c>
      <c r="I762" s="10">
        <f t="shared" si="164"/>
        <v>0</v>
      </c>
      <c r="J762" s="10">
        <f t="shared" si="165"/>
        <v>0</v>
      </c>
      <c r="K762" s="10">
        <f t="shared" si="175"/>
        <v>0</v>
      </c>
    </row>
    <row r="763" spans="1:11" x14ac:dyDescent="0.25">
      <c r="A763" t="str">
        <f t="shared" si="163"/>
        <v>b</v>
      </c>
      <c r="B763" s="8"/>
      <c r="C763" s="9" t="s">
        <v>13</v>
      </c>
      <c r="D763" s="10">
        <f>SUM('დამტკ. საკუთ.'!D763,'ცვლილ. საკუთ.'!E763)</f>
        <v>0</v>
      </c>
      <c r="E763" s="10">
        <f>SUM('დამტკ. საკუთ.'!E763,'ცვლილ. საკუთ.'!F763)</f>
        <v>0</v>
      </c>
      <c r="F763" s="10">
        <f>SUM('დამტკ. საკუთ.'!F763,'ცვლილ. საკუთ.'!G763)</f>
        <v>0</v>
      </c>
      <c r="G763" s="10">
        <f>SUM('დამტკ. საკუთ.'!G763,'ცვლილ. საკუთ.'!H763)</f>
        <v>0</v>
      </c>
      <c r="H763" s="10">
        <f>SUM('დამტკ. საკუთ.'!H763,'ცვლილ. საკუთ.'!I763)</f>
        <v>0</v>
      </c>
      <c r="I763" s="10">
        <f t="shared" si="164"/>
        <v>0</v>
      </c>
      <c r="J763" s="10">
        <f t="shared" si="165"/>
        <v>0</v>
      </c>
      <c r="K763" s="10">
        <f t="shared" si="175"/>
        <v>0</v>
      </c>
    </row>
    <row r="764" spans="1:11" x14ac:dyDescent="0.25">
      <c r="A764" t="str">
        <f t="shared" si="163"/>
        <v>b</v>
      </c>
      <c r="B764" s="8"/>
      <c r="C764" s="9" t="s">
        <v>14</v>
      </c>
      <c r="D764" s="10">
        <f>SUM('დამტკ. საკუთ.'!D764,'ცვლილ. საკუთ.'!E764)</f>
        <v>0</v>
      </c>
      <c r="E764" s="10">
        <f>SUM('დამტკ. საკუთ.'!E764,'ცვლილ. საკუთ.'!F764)</f>
        <v>0</v>
      </c>
      <c r="F764" s="10">
        <f>SUM('დამტკ. საკუთ.'!F764,'ცვლილ. საკუთ.'!G764)</f>
        <v>0</v>
      </c>
      <c r="G764" s="10">
        <f>SUM('დამტკ. საკუთ.'!G764,'ცვლილ. საკუთ.'!H764)</f>
        <v>0</v>
      </c>
      <c r="H764" s="10">
        <f>SUM('დამტკ. საკუთ.'!H764,'ცვლილ. საკუთ.'!I764)</f>
        <v>0</v>
      </c>
      <c r="I764" s="10">
        <f t="shared" si="164"/>
        <v>0</v>
      </c>
      <c r="J764" s="10">
        <f t="shared" si="165"/>
        <v>0</v>
      </c>
      <c r="K764" s="10">
        <f t="shared" si="175"/>
        <v>0</v>
      </c>
    </row>
    <row r="765" spans="1:11" x14ac:dyDescent="0.25">
      <c r="A765" t="str">
        <f t="shared" si="163"/>
        <v>b</v>
      </c>
      <c r="B765" s="8"/>
      <c r="C765" s="9" t="s">
        <v>15</v>
      </c>
      <c r="D765" s="10">
        <f>SUM('დამტკ. საკუთ.'!D765,'ცვლილ. საკუთ.'!E765)</f>
        <v>0</v>
      </c>
      <c r="E765" s="10">
        <f>SUM('დამტკ. საკუთ.'!E765,'ცვლილ. საკუთ.'!F765)</f>
        <v>0</v>
      </c>
      <c r="F765" s="10">
        <f>SUM('დამტკ. საკუთ.'!F765,'ცვლილ. საკუთ.'!G765)</f>
        <v>0</v>
      </c>
      <c r="G765" s="10">
        <f>SUM('დამტკ. საკუთ.'!G765,'ცვლილ. საკუთ.'!H765)</f>
        <v>0</v>
      </c>
      <c r="H765" s="10">
        <f>SUM('დამტკ. საკუთ.'!H765,'ცვლილ. საკუთ.'!I765)</f>
        <v>0</v>
      </c>
      <c r="I765" s="10">
        <f t="shared" si="164"/>
        <v>0</v>
      </c>
      <c r="J765" s="10">
        <f t="shared" si="165"/>
        <v>0</v>
      </c>
      <c r="K765" s="10">
        <f t="shared" si="175"/>
        <v>0</v>
      </c>
    </row>
    <row r="766" spans="1:11" x14ac:dyDescent="0.25">
      <c r="A766" t="str">
        <f t="shared" si="163"/>
        <v>b</v>
      </c>
      <c r="B766" s="8"/>
      <c r="C766" s="9" t="s">
        <v>16</v>
      </c>
      <c r="D766" s="10">
        <f>SUM('დამტკ. საკუთ.'!D766,'ცვლილ. საკუთ.'!E766)</f>
        <v>0</v>
      </c>
      <c r="E766" s="10">
        <f>SUM('დამტკ. საკუთ.'!E766,'ცვლილ. საკუთ.'!F766)</f>
        <v>0</v>
      </c>
      <c r="F766" s="10">
        <f>SUM('დამტკ. საკუთ.'!F766,'ცვლილ. საკუთ.'!G766)</f>
        <v>0</v>
      </c>
      <c r="G766" s="10">
        <f>SUM('დამტკ. საკუთ.'!G766,'ცვლილ. საკუთ.'!H766)</f>
        <v>0</v>
      </c>
      <c r="H766" s="10">
        <f>SUM('დამტკ. საკუთ.'!H766,'ცვლილ. საკუთ.'!I766)</f>
        <v>0</v>
      </c>
      <c r="I766" s="10">
        <f t="shared" si="164"/>
        <v>0</v>
      </c>
      <c r="J766" s="10">
        <f t="shared" si="165"/>
        <v>0</v>
      </c>
      <c r="K766" s="10">
        <f t="shared" si="175"/>
        <v>0</v>
      </c>
    </row>
    <row r="767" spans="1:11" x14ac:dyDescent="0.25">
      <c r="A767" t="str">
        <f t="shared" si="163"/>
        <v>b</v>
      </c>
      <c r="B767" s="8"/>
      <c r="C767" s="9" t="s">
        <v>17</v>
      </c>
      <c r="D767" s="10">
        <f>SUM('დამტკ. საკუთ.'!D767,'ცვლილ. საკუთ.'!E767)</f>
        <v>0</v>
      </c>
      <c r="E767" s="10">
        <f>SUM('დამტკ. საკუთ.'!E767,'ცვლილ. საკუთ.'!F767)</f>
        <v>0</v>
      </c>
      <c r="F767" s="10">
        <f>SUM('დამტკ. საკუთ.'!F767,'ცვლილ. საკუთ.'!G767)</f>
        <v>0</v>
      </c>
      <c r="G767" s="10">
        <f>SUM('დამტკ. საკუთ.'!G767,'ცვლილ. საკუთ.'!H767)</f>
        <v>0</v>
      </c>
      <c r="H767" s="10">
        <f>SUM('დამტკ. საკუთ.'!H767,'ცვლილ. საკუთ.'!I767)</f>
        <v>0</v>
      </c>
      <c r="I767" s="10">
        <f t="shared" si="164"/>
        <v>0</v>
      </c>
      <c r="J767" s="10">
        <f t="shared" si="165"/>
        <v>0</v>
      </c>
      <c r="K767" s="10">
        <f t="shared" si="175"/>
        <v>0</v>
      </c>
    </row>
    <row r="768" spans="1:11" x14ac:dyDescent="0.25">
      <c r="A768" t="str">
        <f t="shared" ref="A768:A855" si="176">IF(OR(D768&lt;&gt;0,E768&lt;&gt;0,F768&lt;&gt;0,G768&lt;&gt;0,H768&lt;&gt;0,),"a","b")</f>
        <v>b</v>
      </c>
      <c r="B768" s="5"/>
      <c r="C768" s="6" t="s">
        <v>18</v>
      </c>
      <c r="D768" s="7">
        <f>SUM('დამტკ. საკუთ.'!D768,'ცვლილ. საკუთ.'!E768)</f>
        <v>0</v>
      </c>
      <c r="E768" s="7">
        <f>SUM('დამტკ. საკუთ.'!E768,'ცვლილ. საკუთ.'!F768)</f>
        <v>0</v>
      </c>
      <c r="F768" s="7">
        <f>SUM('დამტკ. საკუთ.'!F768,'ცვლილ. საკუთ.'!G768)</f>
        <v>0</v>
      </c>
      <c r="G768" s="7">
        <f>SUM('დამტკ. საკუთ.'!G768,'ცვლილ. საკუთ.'!H768)</f>
        <v>0</v>
      </c>
      <c r="H768" s="7">
        <f>SUM('დამტკ. საკუთ.'!H768,'ცვლილ. საკუთ.'!I768)</f>
        <v>0</v>
      </c>
      <c r="I768" s="7">
        <f t="shared" ref="I768:I855" si="177">SUM(E768,F768)</f>
        <v>0</v>
      </c>
      <c r="J768" s="7">
        <f t="shared" ref="J768:J855" si="178">SUM(E768,F768,G768)</f>
        <v>0</v>
      </c>
      <c r="K768" s="7">
        <f t="shared" si="175"/>
        <v>0</v>
      </c>
    </row>
    <row r="769" spans="1:11" x14ac:dyDescent="0.25">
      <c r="A769" t="str">
        <f t="shared" si="176"/>
        <v>b</v>
      </c>
      <c r="B769" s="5"/>
      <c r="C769" s="6" t="s">
        <v>19</v>
      </c>
      <c r="D769" s="7">
        <f>SUM('დამტკ. საკუთ.'!D769,'ცვლილ. საკუთ.'!E769)</f>
        <v>0</v>
      </c>
      <c r="E769" s="7">
        <f>SUM('დამტკ. საკუთ.'!E769,'ცვლილ. საკუთ.'!F769)</f>
        <v>0</v>
      </c>
      <c r="F769" s="7">
        <f>SUM('დამტკ. საკუთ.'!F769,'ცვლილ. საკუთ.'!G769)</f>
        <v>0</v>
      </c>
      <c r="G769" s="7">
        <f>SUM('დამტკ. საკუთ.'!G769,'ცვლილ. საკუთ.'!H769)</f>
        <v>0</v>
      </c>
      <c r="H769" s="7">
        <f>SUM('დამტკ. საკუთ.'!H769,'ცვლილ. საკუთ.'!I769)</f>
        <v>0</v>
      </c>
      <c r="I769" s="7">
        <f t="shared" si="177"/>
        <v>0</v>
      </c>
      <c r="J769" s="7">
        <f t="shared" si="178"/>
        <v>0</v>
      </c>
      <c r="K769" s="7">
        <f t="shared" si="175"/>
        <v>0</v>
      </c>
    </row>
    <row r="770" spans="1:11" ht="15.75" thickBot="1" x14ac:dyDescent="0.3">
      <c r="A770" t="str">
        <f t="shared" si="176"/>
        <v>b</v>
      </c>
      <c r="B770" s="11"/>
      <c r="C770" s="12" t="s">
        <v>20</v>
      </c>
      <c r="D770" s="13">
        <f>SUM('დამტკ. საკუთ.'!D770,'ცვლილ. საკუთ.'!E770)</f>
        <v>0</v>
      </c>
      <c r="E770" s="13">
        <f>SUM('დამტკ. საკუთ.'!E770,'ცვლილ. საკუთ.'!F770)</f>
        <v>0</v>
      </c>
      <c r="F770" s="13">
        <f>SUM('დამტკ. საკუთ.'!F770,'ცვლილ. საკუთ.'!G770)</f>
        <v>0</v>
      </c>
      <c r="G770" s="13">
        <f>SUM('დამტკ. საკუთ.'!G770,'ცვლილ. საკუთ.'!H770)</f>
        <v>0</v>
      </c>
      <c r="H770" s="13">
        <f>SUM('დამტკ. საკუთ.'!H770,'ცვლილ. საკუთ.'!I770)</f>
        <v>0</v>
      </c>
      <c r="I770" s="13">
        <f t="shared" si="177"/>
        <v>0</v>
      </c>
      <c r="J770" s="13">
        <f t="shared" si="178"/>
        <v>0</v>
      </c>
      <c r="K770" s="13">
        <f t="shared" si="175"/>
        <v>0</v>
      </c>
    </row>
    <row r="771" spans="1:11" ht="32.25" customHeight="1" thickTop="1" thickBot="1" x14ac:dyDescent="0.3">
      <c r="A771" t="str">
        <f t="shared" si="176"/>
        <v>b</v>
      </c>
      <c r="B771" s="16" t="s">
        <v>133</v>
      </c>
      <c r="C771" s="4" t="s">
        <v>132</v>
      </c>
      <c r="D771" s="4">
        <f>SUM('დამტკ. საკუთ.'!D771,'ცვლილ. საკუთ.'!E771)</f>
        <v>0</v>
      </c>
      <c r="E771" s="4">
        <f>SUM('დამტკ. საკუთ.'!E771,'ცვლილ. საკუთ.'!F771)</f>
        <v>0</v>
      </c>
      <c r="F771" s="4">
        <f>SUM('დამტკ. საკუთ.'!F771,'ცვლილ. საკუთ.'!G771)</f>
        <v>0</v>
      </c>
      <c r="G771" s="4">
        <f>SUM('დამტკ. საკუთ.'!G771,'ცვლილ. საკუთ.'!H771)</f>
        <v>0</v>
      </c>
      <c r="H771" s="4">
        <f>SUM('დამტკ. საკუთ.'!H771,'ცვლილ. საკუთ.'!I771)</f>
        <v>0</v>
      </c>
      <c r="I771" s="4">
        <f t="shared" si="177"/>
        <v>0</v>
      </c>
      <c r="J771" s="4">
        <f t="shared" si="178"/>
        <v>0</v>
      </c>
      <c r="K771" s="4">
        <f t="shared" ref="K771" si="179">SUM(K772,K780,K781,K782)</f>
        <v>0</v>
      </c>
    </row>
    <row r="772" spans="1:11" ht="15.75" thickTop="1" x14ac:dyDescent="0.25">
      <c r="A772" t="str">
        <f t="shared" si="176"/>
        <v>b</v>
      </c>
      <c r="B772" s="5"/>
      <c r="C772" s="6" t="s">
        <v>10</v>
      </c>
      <c r="D772" s="7">
        <f>SUM('დამტკ. საკუთ.'!D772,'ცვლილ. საკუთ.'!E772)</f>
        <v>0</v>
      </c>
      <c r="E772" s="7">
        <f>SUM('დამტკ. საკუთ.'!E772,'ცვლილ. საკუთ.'!F772)</f>
        <v>0</v>
      </c>
      <c r="F772" s="7">
        <f>SUM('დამტკ. საკუთ.'!F772,'ცვლილ. საკუთ.'!G772)</f>
        <v>0</v>
      </c>
      <c r="G772" s="7">
        <f>SUM('დამტკ. საკუთ.'!G772,'ცვლილ. საკუთ.'!H772)</f>
        <v>0</v>
      </c>
      <c r="H772" s="7">
        <f>SUM('დამტკ. საკუთ.'!H772,'ცვლილ. საკუთ.'!I772)</f>
        <v>0</v>
      </c>
      <c r="I772" s="7">
        <f t="shared" si="177"/>
        <v>0</v>
      </c>
      <c r="J772" s="7">
        <f t="shared" si="178"/>
        <v>0</v>
      </c>
      <c r="K772" s="7">
        <f t="shared" ref="K772" si="180">SUM(K773:K779)</f>
        <v>0</v>
      </c>
    </row>
    <row r="773" spans="1:11" x14ac:dyDescent="0.25">
      <c r="A773" t="str">
        <f t="shared" si="176"/>
        <v>b</v>
      </c>
      <c r="B773" s="8"/>
      <c r="C773" s="9" t="s">
        <v>11</v>
      </c>
      <c r="D773" s="10">
        <f>SUM('დამტკ. საკუთ.'!D773,'ცვლილ. საკუთ.'!E773)</f>
        <v>0</v>
      </c>
      <c r="E773" s="10">
        <f>SUM('დამტკ. საკუთ.'!E773,'ცვლილ. საკუთ.'!F773)</f>
        <v>0</v>
      </c>
      <c r="F773" s="10">
        <f>SUM('დამტკ. საკუთ.'!F773,'ცვლილ. საკუთ.'!G773)</f>
        <v>0</v>
      </c>
      <c r="G773" s="10">
        <f>SUM('დამტკ. საკუთ.'!G773,'ცვლილ. საკუთ.'!H773)</f>
        <v>0</v>
      </c>
      <c r="H773" s="10">
        <f>SUM('დამტკ. საკუთ.'!H773,'ცვლილ. საკუთ.'!I773)</f>
        <v>0</v>
      </c>
      <c r="I773" s="10">
        <f t="shared" si="177"/>
        <v>0</v>
      </c>
      <c r="J773" s="10">
        <f t="shared" si="178"/>
        <v>0</v>
      </c>
      <c r="K773" s="10">
        <v>0</v>
      </c>
    </row>
    <row r="774" spans="1:11" x14ac:dyDescent="0.25">
      <c r="A774" t="str">
        <f t="shared" si="176"/>
        <v>b</v>
      </c>
      <c r="B774" s="8"/>
      <c r="C774" s="9" t="s">
        <v>12</v>
      </c>
      <c r="D774" s="10">
        <f>SUM('დამტკ. საკუთ.'!D774,'ცვლილ. საკუთ.'!E774)</f>
        <v>0</v>
      </c>
      <c r="E774" s="10">
        <f>SUM('დამტკ. საკუთ.'!E774,'ცვლილ. საკუთ.'!F774)</f>
        <v>0</v>
      </c>
      <c r="F774" s="10">
        <f>SUM('დამტკ. საკუთ.'!F774,'ცვლილ. საკუთ.'!G774)</f>
        <v>0</v>
      </c>
      <c r="G774" s="10">
        <f>SUM('დამტკ. საკუთ.'!G774,'ცვლილ. საკუთ.'!H774)</f>
        <v>0</v>
      </c>
      <c r="H774" s="10">
        <f>SUM('დამტკ. საკუთ.'!H774,'ცვლილ. საკუთ.'!I774)</f>
        <v>0</v>
      </c>
      <c r="I774" s="10">
        <f t="shared" si="177"/>
        <v>0</v>
      </c>
      <c r="J774" s="10">
        <f t="shared" si="178"/>
        <v>0</v>
      </c>
      <c r="K774" s="10">
        <v>0</v>
      </c>
    </row>
    <row r="775" spans="1:11" x14ac:dyDescent="0.25">
      <c r="A775" t="str">
        <f t="shared" si="176"/>
        <v>b</v>
      </c>
      <c r="B775" s="8"/>
      <c r="C775" s="9" t="s">
        <v>13</v>
      </c>
      <c r="D775" s="10">
        <f>SUM('დამტკ. საკუთ.'!D775,'ცვლილ. საკუთ.'!E775)</f>
        <v>0</v>
      </c>
      <c r="E775" s="10">
        <f>SUM('დამტკ. საკუთ.'!E775,'ცვლილ. საკუთ.'!F775)</f>
        <v>0</v>
      </c>
      <c r="F775" s="10">
        <f>SUM('დამტკ. საკუთ.'!F775,'ცვლილ. საკუთ.'!G775)</f>
        <v>0</v>
      </c>
      <c r="G775" s="10">
        <f>SUM('დამტკ. საკუთ.'!G775,'ცვლილ. საკუთ.'!H775)</f>
        <v>0</v>
      </c>
      <c r="H775" s="10">
        <f>SUM('დამტკ. საკუთ.'!H775,'ცვლილ. საკუთ.'!I775)</f>
        <v>0</v>
      </c>
      <c r="I775" s="10">
        <f t="shared" si="177"/>
        <v>0</v>
      </c>
      <c r="J775" s="10">
        <f t="shared" si="178"/>
        <v>0</v>
      </c>
      <c r="K775" s="10">
        <v>0</v>
      </c>
    </row>
    <row r="776" spans="1:11" x14ac:dyDescent="0.25">
      <c r="A776" t="str">
        <f t="shared" si="176"/>
        <v>b</v>
      </c>
      <c r="B776" s="8"/>
      <c r="C776" s="9" t="s">
        <v>14</v>
      </c>
      <c r="D776" s="10">
        <f>SUM('დამტკ. საკუთ.'!D776,'ცვლილ. საკუთ.'!E776)</f>
        <v>0</v>
      </c>
      <c r="E776" s="10">
        <f>SUM('დამტკ. საკუთ.'!E776,'ცვლილ. საკუთ.'!F776)</f>
        <v>0</v>
      </c>
      <c r="F776" s="10">
        <f>SUM('დამტკ. საკუთ.'!F776,'ცვლილ. საკუთ.'!G776)</f>
        <v>0</v>
      </c>
      <c r="G776" s="10">
        <f>SUM('დამტკ. საკუთ.'!G776,'ცვლილ. საკუთ.'!H776)</f>
        <v>0</v>
      </c>
      <c r="H776" s="10">
        <f>SUM('დამტკ. საკუთ.'!H776,'ცვლილ. საკუთ.'!I776)</f>
        <v>0</v>
      </c>
      <c r="I776" s="10">
        <f t="shared" si="177"/>
        <v>0</v>
      </c>
      <c r="J776" s="10">
        <f t="shared" si="178"/>
        <v>0</v>
      </c>
      <c r="K776" s="10">
        <v>0</v>
      </c>
    </row>
    <row r="777" spans="1:11" x14ac:dyDescent="0.25">
      <c r="A777" t="str">
        <f t="shared" si="176"/>
        <v>b</v>
      </c>
      <c r="B777" s="8"/>
      <c r="C777" s="9" t="s">
        <v>15</v>
      </c>
      <c r="D777" s="10">
        <f>SUM('დამტკ. საკუთ.'!D777,'ცვლილ. საკუთ.'!E777)</f>
        <v>0</v>
      </c>
      <c r="E777" s="10">
        <f>SUM('დამტკ. საკუთ.'!E777,'ცვლილ. საკუთ.'!F777)</f>
        <v>0</v>
      </c>
      <c r="F777" s="10">
        <f>SUM('დამტკ. საკუთ.'!F777,'ცვლილ. საკუთ.'!G777)</f>
        <v>0</v>
      </c>
      <c r="G777" s="10">
        <f>SUM('დამტკ. საკუთ.'!G777,'ცვლილ. საკუთ.'!H777)</f>
        <v>0</v>
      </c>
      <c r="H777" s="10">
        <f>SUM('დამტკ. საკუთ.'!H777,'ცვლილ. საკუთ.'!I777)</f>
        <v>0</v>
      </c>
      <c r="I777" s="10">
        <f t="shared" si="177"/>
        <v>0</v>
      </c>
      <c r="J777" s="10">
        <f t="shared" si="178"/>
        <v>0</v>
      </c>
      <c r="K777" s="10">
        <v>0</v>
      </c>
    </row>
    <row r="778" spans="1:11" x14ac:dyDescent="0.25">
      <c r="A778" t="str">
        <f t="shared" si="176"/>
        <v>b</v>
      </c>
      <c r="B778" s="8"/>
      <c r="C778" s="9" t="s">
        <v>16</v>
      </c>
      <c r="D778" s="10">
        <f>SUM('დამტკ. საკუთ.'!D778,'ცვლილ. საკუთ.'!E778)</f>
        <v>0</v>
      </c>
      <c r="E778" s="10">
        <f>SUM('დამტკ. საკუთ.'!E778,'ცვლილ. საკუთ.'!F778)</f>
        <v>0</v>
      </c>
      <c r="F778" s="10">
        <f>SUM('დამტკ. საკუთ.'!F778,'ცვლილ. საკუთ.'!G778)</f>
        <v>0</v>
      </c>
      <c r="G778" s="10">
        <f>SUM('დამტკ. საკუთ.'!G778,'ცვლილ. საკუთ.'!H778)</f>
        <v>0</v>
      </c>
      <c r="H778" s="10">
        <f>SUM('დამტკ. საკუთ.'!H778,'ცვლილ. საკუთ.'!I778)</f>
        <v>0</v>
      </c>
      <c r="I778" s="10">
        <f t="shared" si="177"/>
        <v>0</v>
      </c>
      <c r="J778" s="10">
        <f t="shared" si="178"/>
        <v>0</v>
      </c>
      <c r="K778" s="10">
        <v>0</v>
      </c>
    </row>
    <row r="779" spans="1:11" x14ac:dyDescent="0.25">
      <c r="A779" t="str">
        <f t="shared" si="176"/>
        <v>b</v>
      </c>
      <c r="B779" s="8"/>
      <c r="C779" s="9" t="s">
        <v>17</v>
      </c>
      <c r="D779" s="10">
        <f>SUM('დამტკ. საკუთ.'!D779,'ცვლილ. საკუთ.'!E779)</f>
        <v>0</v>
      </c>
      <c r="E779" s="10">
        <f>SUM('დამტკ. საკუთ.'!E779,'ცვლილ. საკუთ.'!F779)</f>
        <v>0</v>
      </c>
      <c r="F779" s="10">
        <f>SUM('დამტკ. საკუთ.'!F779,'ცვლილ. საკუთ.'!G779)</f>
        <v>0</v>
      </c>
      <c r="G779" s="10">
        <f>SUM('დამტკ. საკუთ.'!G779,'ცვლილ. საკუთ.'!H779)</f>
        <v>0</v>
      </c>
      <c r="H779" s="10">
        <f>SUM('დამტკ. საკუთ.'!H779,'ცვლილ. საკუთ.'!I779)</f>
        <v>0</v>
      </c>
      <c r="I779" s="10">
        <f t="shared" si="177"/>
        <v>0</v>
      </c>
      <c r="J779" s="10">
        <f t="shared" si="178"/>
        <v>0</v>
      </c>
      <c r="K779" s="10">
        <v>0</v>
      </c>
    </row>
    <row r="780" spans="1:11" x14ac:dyDescent="0.25">
      <c r="A780" t="str">
        <f t="shared" si="176"/>
        <v>b</v>
      </c>
      <c r="B780" s="5"/>
      <c r="C780" s="6" t="s">
        <v>18</v>
      </c>
      <c r="D780" s="7">
        <f>SUM('დამტკ. საკუთ.'!D780,'ცვლილ. საკუთ.'!E780)</f>
        <v>0</v>
      </c>
      <c r="E780" s="7">
        <f>SUM('დამტკ. საკუთ.'!E780,'ცვლილ. საკუთ.'!F780)</f>
        <v>0</v>
      </c>
      <c r="F780" s="7">
        <f>SUM('დამტკ. საკუთ.'!F780,'ცვლილ. საკუთ.'!G780)</f>
        <v>0</v>
      </c>
      <c r="G780" s="7">
        <f>SUM('დამტკ. საკუთ.'!G780,'ცვლილ. საკუთ.'!H780)</f>
        <v>0</v>
      </c>
      <c r="H780" s="7">
        <f>SUM('დამტკ. საკუთ.'!H780,'ცვლილ. საკუთ.'!I780)</f>
        <v>0</v>
      </c>
      <c r="I780" s="7">
        <f t="shared" si="177"/>
        <v>0</v>
      </c>
      <c r="J780" s="7">
        <f t="shared" si="178"/>
        <v>0</v>
      </c>
      <c r="K780" s="7">
        <v>0</v>
      </c>
    </row>
    <row r="781" spans="1:11" x14ac:dyDescent="0.25">
      <c r="A781" t="str">
        <f t="shared" si="176"/>
        <v>b</v>
      </c>
      <c r="B781" s="5"/>
      <c r="C781" s="6" t="s">
        <v>19</v>
      </c>
      <c r="D781" s="7">
        <f>SUM('დამტკ. საკუთ.'!D781,'ცვლილ. საკუთ.'!E781)</f>
        <v>0</v>
      </c>
      <c r="E781" s="7">
        <f>SUM('დამტკ. საკუთ.'!E781,'ცვლილ. საკუთ.'!F781)</f>
        <v>0</v>
      </c>
      <c r="F781" s="7">
        <f>SUM('დამტკ. საკუთ.'!F781,'ცვლილ. საკუთ.'!G781)</f>
        <v>0</v>
      </c>
      <c r="G781" s="7">
        <f>SUM('დამტკ. საკუთ.'!G781,'ცვლილ. საკუთ.'!H781)</f>
        <v>0</v>
      </c>
      <c r="H781" s="7">
        <f>SUM('დამტკ. საკუთ.'!H781,'ცვლილ. საკუთ.'!I781)</f>
        <v>0</v>
      </c>
      <c r="I781" s="7">
        <f t="shared" si="177"/>
        <v>0</v>
      </c>
      <c r="J781" s="7">
        <f t="shared" si="178"/>
        <v>0</v>
      </c>
      <c r="K781" s="7">
        <v>0</v>
      </c>
    </row>
    <row r="782" spans="1:11" ht="15.75" thickBot="1" x14ac:dyDescent="0.3">
      <c r="A782" t="str">
        <f t="shared" si="176"/>
        <v>b</v>
      </c>
      <c r="B782" s="11"/>
      <c r="C782" s="12" t="s">
        <v>20</v>
      </c>
      <c r="D782" s="13">
        <f>SUM('დამტკ. საკუთ.'!D782,'ცვლილ. საკუთ.'!E782)</f>
        <v>0</v>
      </c>
      <c r="E782" s="13">
        <f>SUM('დამტკ. საკუთ.'!E782,'ცვლილ. საკუთ.'!F782)</f>
        <v>0</v>
      </c>
      <c r="F782" s="13">
        <f>SUM('დამტკ. საკუთ.'!F782,'ცვლილ. საკუთ.'!G782)</f>
        <v>0</v>
      </c>
      <c r="G782" s="13">
        <f>SUM('დამტკ. საკუთ.'!G782,'ცვლილ. საკუთ.'!H782)</f>
        <v>0</v>
      </c>
      <c r="H782" s="13">
        <f>SUM('დამტკ. საკუთ.'!H782,'ცვლილ. საკუთ.'!I782)</f>
        <v>0</v>
      </c>
      <c r="I782" s="13">
        <f t="shared" si="177"/>
        <v>0</v>
      </c>
      <c r="J782" s="13">
        <f t="shared" si="178"/>
        <v>0</v>
      </c>
      <c r="K782" s="13">
        <v>0</v>
      </c>
    </row>
    <row r="783" spans="1:11" ht="61.5" thickTop="1" thickBot="1" x14ac:dyDescent="0.3">
      <c r="A783" t="str">
        <f t="shared" si="176"/>
        <v>b</v>
      </c>
      <c r="B783" s="3" t="s">
        <v>134</v>
      </c>
      <c r="C783" s="14" t="s">
        <v>135</v>
      </c>
      <c r="D783" s="4">
        <f>SUM('დამტკ. საკუთ.'!D783,'ცვლილ. საკუთ.'!E783)</f>
        <v>0</v>
      </c>
      <c r="E783" s="4">
        <f>SUM('დამტკ. საკუთ.'!E783,'ცვლილ. საკუთ.'!F783)</f>
        <v>0</v>
      </c>
      <c r="F783" s="4">
        <f>SUM('დამტკ. საკუთ.'!F783,'ცვლილ. საკუთ.'!G783)</f>
        <v>0</v>
      </c>
      <c r="G783" s="4">
        <f>SUM('დამტკ. საკუთ.'!G783,'ცვლილ. საკუთ.'!H783)</f>
        <v>0</v>
      </c>
      <c r="H783" s="4">
        <f>SUM('დამტკ. საკუთ.'!H783,'ცვლილ. საკუთ.'!I783)</f>
        <v>0</v>
      </c>
      <c r="I783" s="4">
        <f t="shared" si="177"/>
        <v>0</v>
      </c>
      <c r="J783" s="4">
        <f t="shared" si="178"/>
        <v>0</v>
      </c>
      <c r="K783" s="4">
        <f t="shared" ref="K783" si="181">SUM(K784,K792,K793,K794)</f>
        <v>0</v>
      </c>
    </row>
    <row r="784" spans="1:11" ht="15.75" thickTop="1" x14ac:dyDescent="0.25">
      <c r="A784" t="str">
        <f t="shared" si="176"/>
        <v>b</v>
      </c>
      <c r="B784" s="5"/>
      <c r="C784" s="6" t="s">
        <v>10</v>
      </c>
      <c r="D784" s="7">
        <f>SUM('დამტკ. საკუთ.'!D784,'ცვლილ. საკუთ.'!E784)</f>
        <v>0</v>
      </c>
      <c r="E784" s="7">
        <f>SUM('დამტკ. საკუთ.'!E784,'ცვლილ. საკუთ.'!F784)</f>
        <v>0</v>
      </c>
      <c r="F784" s="7">
        <f>SUM('დამტკ. საკუთ.'!F784,'ცვლილ. საკუთ.'!G784)</f>
        <v>0</v>
      </c>
      <c r="G784" s="7">
        <f>SUM('დამტკ. საკუთ.'!G784,'ცვლილ. საკუთ.'!H784)</f>
        <v>0</v>
      </c>
      <c r="H784" s="7">
        <f>SUM('დამტკ. საკუთ.'!H784,'ცვლილ. საკუთ.'!I784)</f>
        <v>0</v>
      </c>
      <c r="I784" s="7">
        <f t="shared" si="177"/>
        <v>0</v>
      </c>
      <c r="J784" s="7">
        <f t="shared" si="178"/>
        <v>0</v>
      </c>
      <c r="K784" s="7">
        <f t="shared" ref="K784" si="182">SUM(K785:K791)</f>
        <v>0</v>
      </c>
    </row>
    <row r="785" spans="1:11" x14ac:dyDescent="0.25">
      <c r="A785" t="str">
        <f t="shared" si="176"/>
        <v>b</v>
      </c>
      <c r="B785" s="8"/>
      <c r="C785" s="9" t="s">
        <v>11</v>
      </c>
      <c r="D785" s="10">
        <f>SUM('დამტკ. საკუთ.'!D785,'ცვლილ. საკუთ.'!E785)</f>
        <v>0</v>
      </c>
      <c r="E785" s="10">
        <f>SUM('დამტკ. საკუთ.'!E785,'ცვლილ. საკუთ.'!F785)</f>
        <v>0</v>
      </c>
      <c r="F785" s="10">
        <f>SUM('დამტკ. საკუთ.'!F785,'ცვლილ. საკუთ.'!G785)</f>
        <v>0</v>
      </c>
      <c r="G785" s="10">
        <f>SUM('დამტკ. საკუთ.'!G785,'ცვლილ. საკუთ.'!H785)</f>
        <v>0</v>
      </c>
      <c r="H785" s="10">
        <f>SUM('დამტკ. საკუთ.'!H785,'ცვლილ. საკუთ.'!I785)</f>
        <v>0</v>
      </c>
      <c r="I785" s="10">
        <f t="shared" si="177"/>
        <v>0</v>
      </c>
      <c r="J785" s="10">
        <f t="shared" si="178"/>
        <v>0</v>
      </c>
      <c r="K785" s="10">
        <v>0</v>
      </c>
    </row>
    <row r="786" spans="1:11" x14ac:dyDescent="0.25">
      <c r="A786" t="str">
        <f t="shared" si="176"/>
        <v>b</v>
      </c>
      <c r="B786" s="8"/>
      <c r="C786" s="9" t="s">
        <v>12</v>
      </c>
      <c r="D786" s="10">
        <f>SUM('დამტკ. საკუთ.'!D786,'ცვლილ. საკუთ.'!E786)</f>
        <v>0</v>
      </c>
      <c r="E786" s="10">
        <f>SUM('დამტკ. საკუთ.'!E786,'ცვლილ. საკუთ.'!F786)</f>
        <v>0</v>
      </c>
      <c r="F786" s="10">
        <f>SUM('დამტკ. საკუთ.'!F786,'ცვლილ. საკუთ.'!G786)</f>
        <v>0</v>
      </c>
      <c r="G786" s="10">
        <f>SUM('დამტკ. საკუთ.'!G786,'ცვლილ. საკუთ.'!H786)</f>
        <v>0</v>
      </c>
      <c r="H786" s="10">
        <f>SUM('დამტკ. საკუთ.'!H786,'ცვლილ. საკუთ.'!I786)</f>
        <v>0</v>
      </c>
      <c r="I786" s="10">
        <f t="shared" si="177"/>
        <v>0</v>
      </c>
      <c r="J786" s="10">
        <f t="shared" si="178"/>
        <v>0</v>
      </c>
      <c r="K786" s="10">
        <v>0</v>
      </c>
    </row>
    <row r="787" spans="1:11" x14ac:dyDescent="0.25">
      <c r="A787" t="str">
        <f t="shared" si="176"/>
        <v>b</v>
      </c>
      <c r="B787" s="8"/>
      <c r="C787" s="9" t="s">
        <v>13</v>
      </c>
      <c r="D787" s="10">
        <f>SUM('დამტკ. საკუთ.'!D787,'ცვლილ. საკუთ.'!E787)</f>
        <v>0</v>
      </c>
      <c r="E787" s="10">
        <f>SUM('დამტკ. საკუთ.'!E787,'ცვლილ. საკუთ.'!F787)</f>
        <v>0</v>
      </c>
      <c r="F787" s="10">
        <f>SUM('დამტკ. საკუთ.'!F787,'ცვლილ. საკუთ.'!G787)</f>
        <v>0</v>
      </c>
      <c r="G787" s="10">
        <f>SUM('დამტკ. საკუთ.'!G787,'ცვლილ. საკუთ.'!H787)</f>
        <v>0</v>
      </c>
      <c r="H787" s="10">
        <f>SUM('დამტკ. საკუთ.'!H787,'ცვლილ. საკუთ.'!I787)</f>
        <v>0</v>
      </c>
      <c r="I787" s="10">
        <f t="shared" si="177"/>
        <v>0</v>
      </c>
      <c r="J787" s="10">
        <f t="shared" si="178"/>
        <v>0</v>
      </c>
      <c r="K787" s="10">
        <v>0</v>
      </c>
    </row>
    <row r="788" spans="1:11" x14ac:dyDescent="0.25">
      <c r="A788" t="str">
        <f t="shared" si="176"/>
        <v>b</v>
      </c>
      <c r="B788" s="8"/>
      <c r="C788" s="9" t="s">
        <v>14</v>
      </c>
      <c r="D788" s="10">
        <f>SUM('დამტკ. საკუთ.'!D788,'ცვლილ. საკუთ.'!E788)</f>
        <v>0</v>
      </c>
      <c r="E788" s="10">
        <f>SUM('დამტკ. საკუთ.'!E788,'ცვლილ. საკუთ.'!F788)</f>
        <v>0</v>
      </c>
      <c r="F788" s="10">
        <f>SUM('დამტკ. საკუთ.'!F788,'ცვლილ. საკუთ.'!G788)</f>
        <v>0</v>
      </c>
      <c r="G788" s="10">
        <f>SUM('დამტკ. საკუთ.'!G788,'ცვლილ. საკუთ.'!H788)</f>
        <v>0</v>
      </c>
      <c r="H788" s="10">
        <f>SUM('დამტკ. საკუთ.'!H788,'ცვლილ. საკუთ.'!I788)</f>
        <v>0</v>
      </c>
      <c r="I788" s="10">
        <f t="shared" si="177"/>
        <v>0</v>
      </c>
      <c r="J788" s="10">
        <f t="shared" si="178"/>
        <v>0</v>
      </c>
      <c r="K788" s="10">
        <v>0</v>
      </c>
    </row>
    <row r="789" spans="1:11" x14ac:dyDescent="0.25">
      <c r="A789" t="str">
        <f t="shared" si="176"/>
        <v>b</v>
      </c>
      <c r="B789" s="8"/>
      <c r="C789" s="9" t="s">
        <v>15</v>
      </c>
      <c r="D789" s="10">
        <f>SUM('დამტკ. საკუთ.'!D789,'ცვლილ. საკუთ.'!E789)</f>
        <v>0</v>
      </c>
      <c r="E789" s="10">
        <f>SUM('დამტკ. საკუთ.'!E789,'ცვლილ. საკუთ.'!F789)</f>
        <v>0</v>
      </c>
      <c r="F789" s="10">
        <f>SUM('დამტკ. საკუთ.'!F789,'ცვლილ. საკუთ.'!G789)</f>
        <v>0</v>
      </c>
      <c r="G789" s="10">
        <f>SUM('დამტკ. საკუთ.'!G789,'ცვლილ. საკუთ.'!H789)</f>
        <v>0</v>
      </c>
      <c r="H789" s="10">
        <f>SUM('დამტკ. საკუთ.'!H789,'ცვლილ. საკუთ.'!I789)</f>
        <v>0</v>
      </c>
      <c r="I789" s="10">
        <f t="shared" si="177"/>
        <v>0</v>
      </c>
      <c r="J789" s="10">
        <f t="shared" si="178"/>
        <v>0</v>
      </c>
      <c r="K789" s="10">
        <v>0</v>
      </c>
    </row>
    <row r="790" spans="1:11" x14ac:dyDescent="0.25">
      <c r="A790" t="str">
        <f t="shared" si="176"/>
        <v>b</v>
      </c>
      <c r="B790" s="8"/>
      <c r="C790" s="9" t="s">
        <v>16</v>
      </c>
      <c r="D790" s="10">
        <f>SUM('დამტკ. საკუთ.'!D790,'ცვლილ. საკუთ.'!E790)</f>
        <v>0</v>
      </c>
      <c r="E790" s="10">
        <f>SUM('დამტკ. საკუთ.'!E790,'ცვლილ. საკუთ.'!F790)</f>
        <v>0</v>
      </c>
      <c r="F790" s="10">
        <f>SUM('დამტკ. საკუთ.'!F790,'ცვლილ. საკუთ.'!G790)</f>
        <v>0</v>
      </c>
      <c r="G790" s="10">
        <f>SUM('დამტკ. საკუთ.'!G790,'ცვლილ. საკუთ.'!H790)</f>
        <v>0</v>
      </c>
      <c r="H790" s="10">
        <f>SUM('დამტკ. საკუთ.'!H790,'ცვლილ. საკუთ.'!I790)</f>
        <v>0</v>
      </c>
      <c r="I790" s="10">
        <f t="shared" si="177"/>
        <v>0</v>
      </c>
      <c r="J790" s="10">
        <f t="shared" si="178"/>
        <v>0</v>
      </c>
      <c r="K790" s="10">
        <v>0</v>
      </c>
    </row>
    <row r="791" spans="1:11" x14ac:dyDescent="0.25">
      <c r="A791" t="str">
        <f t="shared" si="176"/>
        <v>b</v>
      </c>
      <c r="B791" s="8"/>
      <c r="C791" s="9" t="s">
        <v>17</v>
      </c>
      <c r="D791" s="10">
        <f>SUM('დამტკ. საკუთ.'!D791,'ცვლილ. საკუთ.'!E791)</f>
        <v>0</v>
      </c>
      <c r="E791" s="10">
        <f>SUM('დამტკ. საკუთ.'!E791,'ცვლილ. საკუთ.'!F791)</f>
        <v>0</v>
      </c>
      <c r="F791" s="10">
        <f>SUM('დამტკ. საკუთ.'!F791,'ცვლილ. საკუთ.'!G791)</f>
        <v>0</v>
      </c>
      <c r="G791" s="10">
        <f>SUM('დამტკ. საკუთ.'!G791,'ცვლილ. საკუთ.'!H791)</f>
        <v>0</v>
      </c>
      <c r="H791" s="10">
        <f>SUM('დამტკ. საკუთ.'!H791,'ცვლილ. საკუთ.'!I791)</f>
        <v>0</v>
      </c>
      <c r="I791" s="10">
        <f t="shared" si="177"/>
        <v>0</v>
      </c>
      <c r="J791" s="10">
        <f t="shared" si="178"/>
        <v>0</v>
      </c>
      <c r="K791" s="10">
        <v>0</v>
      </c>
    </row>
    <row r="792" spans="1:11" x14ac:dyDescent="0.25">
      <c r="A792" t="str">
        <f t="shared" si="176"/>
        <v>b</v>
      </c>
      <c r="B792" s="5"/>
      <c r="C792" s="6" t="s">
        <v>18</v>
      </c>
      <c r="D792" s="7">
        <f>SUM('დამტკ. საკუთ.'!D792,'ცვლილ. საკუთ.'!E792)</f>
        <v>0</v>
      </c>
      <c r="E792" s="7">
        <f>SUM('დამტკ. საკუთ.'!E792,'ცვლილ. საკუთ.'!F792)</f>
        <v>0</v>
      </c>
      <c r="F792" s="7">
        <f>SUM('დამტკ. საკუთ.'!F792,'ცვლილ. საკუთ.'!G792)</f>
        <v>0</v>
      </c>
      <c r="G792" s="7">
        <f>SUM('დამტკ. საკუთ.'!G792,'ცვლილ. საკუთ.'!H792)</f>
        <v>0</v>
      </c>
      <c r="H792" s="7">
        <f>SUM('დამტკ. საკუთ.'!H792,'ცვლილ. საკუთ.'!I792)</f>
        <v>0</v>
      </c>
      <c r="I792" s="7">
        <f t="shared" si="177"/>
        <v>0</v>
      </c>
      <c r="J792" s="7">
        <f t="shared" si="178"/>
        <v>0</v>
      </c>
      <c r="K792" s="7">
        <v>0</v>
      </c>
    </row>
    <row r="793" spans="1:11" x14ac:dyDescent="0.25">
      <c r="A793" t="str">
        <f t="shared" si="176"/>
        <v>b</v>
      </c>
      <c r="B793" s="5"/>
      <c r="C793" s="6" t="s">
        <v>19</v>
      </c>
      <c r="D793" s="7">
        <f>SUM('დამტკ. საკუთ.'!D793,'ცვლილ. საკუთ.'!E793)</f>
        <v>0</v>
      </c>
      <c r="E793" s="7">
        <f>SUM('დამტკ. საკუთ.'!E793,'ცვლილ. საკუთ.'!F793)</f>
        <v>0</v>
      </c>
      <c r="F793" s="7">
        <f>SUM('დამტკ. საკუთ.'!F793,'ცვლილ. საკუთ.'!G793)</f>
        <v>0</v>
      </c>
      <c r="G793" s="7">
        <f>SUM('დამტკ. საკუთ.'!G793,'ცვლილ. საკუთ.'!H793)</f>
        <v>0</v>
      </c>
      <c r="H793" s="7">
        <f>SUM('დამტკ. საკუთ.'!H793,'ცვლილ. საკუთ.'!I793)</f>
        <v>0</v>
      </c>
      <c r="I793" s="7">
        <f t="shared" si="177"/>
        <v>0</v>
      </c>
      <c r="J793" s="7">
        <f t="shared" si="178"/>
        <v>0</v>
      </c>
      <c r="K793" s="7">
        <v>0</v>
      </c>
    </row>
    <row r="794" spans="1:11" ht="15.75" thickBot="1" x14ac:dyDescent="0.3">
      <c r="A794" t="str">
        <f t="shared" si="176"/>
        <v>b</v>
      </c>
      <c r="B794" s="11"/>
      <c r="C794" s="12" t="s">
        <v>20</v>
      </c>
      <c r="D794" s="13">
        <f>SUM('დამტკ. საკუთ.'!D794,'ცვლილ. საკუთ.'!E794)</f>
        <v>0</v>
      </c>
      <c r="E794" s="13">
        <f>SUM('დამტკ. საკუთ.'!E794,'ცვლილ. საკუთ.'!F794)</f>
        <v>0</v>
      </c>
      <c r="F794" s="13">
        <f>SUM('დამტკ. საკუთ.'!F794,'ცვლილ. საკუთ.'!G794)</f>
        <v>0</v>
      </c>
      <c r="G794" s="13">
        <f>SUM('დამტკ. საკუთ.'!G794,'ცვლილ. საკუთ.'!H794)</f>
        <v>0</v>
      </c>
      <c r="H794" s="13">
        <f>SUM('დამტკ. საკუთ.'!H794,'ცვლილ. საკუთ.'!I794)</f>
        <v>0</v>
      </c>
      <c r="I794" s="13">
        <f t="shared" si="177"/>
        <v>0</v>
      </c>
      <c r="J794" s="13">
        <f t="shared" si="178"/>
        <v>0</v>
      </c>
      <c r="K794" s="13">
        <v>0</v>
      </c>
    </row>
    <row r="795" spans="1:11" ht="16.5" thickTop="1" thickBot="1" x14ac:dyDescent="0.3">
      <c r="A795" t="str">
        <f t="shared" si="176"/>
        <v>b</v>
      </c>
      <c r="B795" s="3" t="s">
        <v>136</v>
      </c>
      <c r="C795" s="14" t="s">
        <v>137</v>
      </c>
      <c r="D795" s="4">
        <f>SUM('დამტკ. საკუთ.'!D795,'ცვლილ. საკუთ.'!E795)</f>
        <v>0</v>
      </c>
      <c r="E795" s="4">
        <f>SUM('დამტკ. საკუთ.'!E795,'ცვლილ. საკუთ.'!F795)</f>
        <v>0</v>
      </c>
      <c r="F795" s="4">
        <f>SUM('დამტკ. საკუთ.'!F795,'ცვლილ. საკუთ.'!G795)</f>
        <v>0</v>
      </c>
      <c r="G795" s="4">
        <f>SUM('დამტკ. საკუთ.'!G795,'ცვლილ. საკუთ.'!H795)</f>
        <v>0</v>
      </c>
      <c r="H795" s="4">
        <f>SUM('დამტკ. საკუთ.'!H795,'ცვლილ. საკუთ.'!I795)</f>
        <v>0</v>
      </c>
      <c r="I795" s="4">
        <f t="shared" si="177"/>
        <v>0</v>
      </c>
      <c r="J795" s="4">
        <f t="shared" si="178"/>
        <v>0</v>
      </c>
      <c r="K795" s="4">
        <f t="shared" ref="K795" si="183">SUM(K796,K804,K805,K806)</f>
        <v>0</v>
      </c>
    </row>
    <row r="796" spans="1:11" ht="15.75" thickTop="1" x14ac:dyDescent="0.25">
      <c r="A796" t="str">
        <f t="shared" si="176"/>
        <v>b</v>
      </c>
      <c r="B796" s="5"/>
      <c r="C796" s="6" t="s">
        <v>10</v>
      </c>
      <c r="D796" s="7">
        <f>SUM('დამტკ. საკუთ.'!D796,'ცვლილ. საკუთ.'!E796)</f>
        <v>0</v>
      </c>
      <c r="E796" s="7">
        <f>SUM('დამტკ. საკუთ.'!E796,'ცვლილ. საკუთ.'!F796)</f>
        <v>0</v>
      </c>
      <c r="F796" s="7">
        <f>SUM('დამტკ. საკუთ.'!F796,'ცვლილ. საკუთ.'!G796)</f>
        <v>0</v>
      </c>
      <c r="G796" s="7">
        <f>SUM('დამტკ. საკუთ.'!G796,'ცვლილ. საკუთ.'!H796)</f>
        <v>0</v>
      </c>
      <c r="H796" s="7">
        <f>SUM('დამტკ. საკუთ.'!H796,'ცვლილ. საკუთ.'!I796)</f>
        <v>0</v>
      </c>
      <c r="I796" s="7">
        <f t="shared" si="177"/>
        <v>0</v>
      </c>
      <c r="J796" s="7">
        <f t="shared" si="178"/>
        <v>0</v>
      </c>
      <c r="K796" s="7">
        <f t="shared" ref="K796" si="184">SUM(K797:K803)</f>
        <v>0</v>
      </c>
    </row>
    <row r="797" spans="1:11" x14ac:dyDescent="0.25">
      <c r="A797" t="str">
        <f t="shared" si="176"/>
        <v>b</v>
      </c>
      <c r="B797" s="8"/>
      <c r="C797" s="9" t="s">
        <v>11</v>
      </c>
      <c r="D797" s="10">
        <f>SUM('დამტკ. საკუთ.'!D797,'ცვლილ. საკუთ.'!E797)</f>
        <v>0</v>
      </c>
      <c r="E797" s="10">
        <f>SUM('დამტკ. საკუთ.'!E797,'ცვლილ. საკუთ.'!F797)</f>
        <v>0</v>
      </c>
      <c r="F797" s="10">
        <f>SUM('დამტკ. საკუთ.'!F797,'ცვლილ. საკუთ.'!G797)</f>
        <v>0</v>
      </c>
      <c r="G797" s="10">
        <f>SUM('დამტკ. საკუთ.'!G797,'ცვლილ. საკუთ.'!H797)</f>
        <v>0</v>
      </c>
      <c r="H797" s="10">
        <f>SUM('დამტკ. საკუთ.'!H797,'ცვლილ. საკუთ.'!I797)</f>
        <v>0</v>
      </c>
      <c r="I797" s="10">
        <f t="shared" si="177"/>
        <v>0</v>
      </c>
      <c r="J797" s="10">
        <f t="shared" si="178"/>
        <v>0</v>
      </c>
      <c r="K797" s="10">
        <v>0</v>
      </c>
    </row>
    <row r="798" spans="1:11" x14ac:dyDescent="0.25">
      <c r="A798" t="str">
        <f t="shared" si="176"/>
        <v>b</v>
      </c>
      <c r="B798" s="8"/>
      <c r="C798" s="9" t="s">
        <v>12</v>
      </c>
      <c r="D798" s="10">
        <f>SUM('დამტკ. საკუთ.'!D798,'ცვლილ. საკუთ.'!E798)</f>
        <v>0</v>
      </c>
      <c r="E798" s="10">
        <f>SUM('დამტკ. საკუთ.'!E798,'ცვლილ. საკუთ.'!F798)</f>
        <v>0</v>
      </c>
      <c r="F798" s="10">
        <f>SUM('დამტკ. საკუთ.'!F798,'ცვლილ. საკუთ.'!G798)</f>
        <v>0</v>
      </c>
      <c r="G798" s="10">
        <f>SUM('დამტკ. საკუთ.'!G798,'ცვლილ. საკუთ.'!H798)</f>
        <v>0</v>
      </c>
      <c r="H798" s="10">
        <f>SUM('დამტკ. საკუთ.'!H798,'ცვლილ. საკუთ.'!I798)</f>
        <v>0</v>
      </c>
      <c r="I798" s="10">
        <f t="shared" si="177"/>
        <v>0</v>
      </c>
      <c r="J798" s="10">
        <f t="shared" si="178"/>
        <v>0</v>
      </c>
      <c r="K798" s="10">
        <v>0</v>
      </c>
    </row>
    <row r="799" spans="1:11" x14ac:dyDescent="0.25">
      <c r="A799" t="str">
        <f t="shared" si="176"/>
        <v>b</v>
      </c>
      <c r="B799" s="8"/>
      <c r="C799" s="9" t="s">
        <v>13</v>
      </c>
      <c r="D799" s="10">
        <f>SUM('დამტკ. საკუთ.'!D799,'ცვლილ. საკუთ.'!E799)</f>
        <v>0</v>
      </c>
      <c r="E799" s="10">
        <f>SUM('დამტკ. საკუთ.'!E799,'ცვლილ. საკუთ.'!F799)</f>
        <v>0</v>
      </c>
      <c r="F799" s="10">
        <f>SUM('დამტკ. საკუთ.'!F799,'ცვლილ. საკუთ.'!G799)</f>
        <v>0</v>
      </c>
      <c r="G799" s="10">
        <f>SUM('დამტკ. საკუთ.'!G799,'ცვლილ. საკუთ.'!H799)</f>
        <v>0</v>
      </c>
      <c r="H799" s="10">
        <f>SUM('დამტკ. საკუთ.'!H799,'ცვლილ. საკუთ.'!I799)</f>
        <v>0</v>
      </c>
      <c r="I799" s="10">
        <f t="shared" si="177"/>
        <v>0</v>
      </c>
      <c r="J799" s="10">
        <f t="shared" si="178"/>
        <v>0</v>
      </c>
      <c r="K799" s="10">
        <v>0</v>
      </c>
    </row>
    <row r="800" spans="1:11" x14ac:dyDescent="0.25">
      <c r="A800" t="str">
        <f t="shared" si="176"/>
        <v>b</v>
      </c>
      <c r="B800" s="8"/>
      <c r="C800" s="9" t="s">
        <v>14</v>
      </c>
      <c r="D800" s="10">
        <f>SUM('დამტკ. საკუთ.'!D800,'ცვლილ. საკუთ.'!E800)</f>
        <v>0</v>
      </c>
      <c r="E800" s="10">
        <f>SUM('დამტკ. საკუთ.'!E800,'ცვლილ. საკუთ.'!F800)</f>
        <v>0</v>
      </c>
      <c r="F800" s="10">
        <f>SUM('დამტკ. საკუთ.'!F800,'ცვლილ. საკუთ.'!G800)</f>
        <v>0</v>
      </c>
      <c r="G800" s="10">
        <f>SUM('დამტკ. საკუთ.'!G800,'ცვლილ. საკუთ.'!H800)</f>
        <v>0</v>
      </c>
      <c r="H800" s="10">
        <f>SUM('დამტკ. საკუთ.'!H800,'ცვლილ. საკუთ.'!I800)</f>
        <v>0</v>
      </c>
      <c r="I800" s="10">
        <f t="shared" si="177"/>
        <v>0</v>
      </c>
      <c r="J800" s="10">
        <f t="shared" si="178"/>
        <v>0</v>
      </c>
      <c r="K800" s="10">
        <v>0</v>
      </c>
    </row>
    <row r="801" spans="1:11" x14ac:dyDescent="0.25">
      <c r="A801" t="str">
        <f t="shared" si="176"/>
        <v>b</v>
      </c>
      <c r="B801" s="8"/>
      <c r="C801" s="9" t="s">
        <v>15</v>
      </c>
      <c r="D801" s="10">
        <f>SUM('დამტკ. საკუთ.'!D801,'ცვლილ. საკუთ.'!E801)</f>
        <v>0</v>
      </c>
      <c r="E801" s="10">
        <f>SUM('დამტკ. საკუთ.'!E801,'ცვლილ. საკუთ.'!F801)</f>
        <v>0</v>
      </c>
      <c r="F801" s="10">
        <f>SUM('დამტკ. საკუთ.'!F801,'ცვლილ. საკუთ.'!G801)</f>
        <v>0</v>
      </c>
      <c r="G801" s="10">
        <f>SUM('დამტკ. საკუთ.'!G801,'ცვლილ. საკუთ.'!H801)</f>
        <v>0</v>
      </c>
      <c r="H801" s="10">
        <f>SUM('დამტკ. საკუთ.'!H801,'ცვლილ. საკუთ.'!I801)</f>
        <v>0</v>
      </c>
      <c r="I801" s="10">
        <f t="shared" si="177"/>
        <v>0</v>
      </c>
      <c r="J801" s="10">
        <f t="shared" si="178"/>
        <v>0</v>
      </c>
      <c r="K801" s="10">
        <v>0</v>
      </c>
    </row>
    <row r="802" spans="1:11" x14ac:dyDescent="0.25">
      <c r="A802" t="str">
        <f t="shared" si="176"/>
        <v>b</v>
      </c>
      <c r="B802" s="8"/>
      <c r="C802" s="9" t="s">
        <v>16</v>
      </c>
      <c r="D802" s="10">
        <f>SUM('დამტკ. საკუთ.'!D802,'ცვლილ. საკუთ.'!E802)</f>
        <v>0</v>
      </c>
      <c r="E802" s="10">
        <f>SUM('დამტკ. საკუთ.'!E802,'ცვლილ. საკუთ.'!F802)</f>
        <v>0</v>
      </c>
      <c r="F802" s="10">
        <f>SUM('დამტკ. საკუთ.'!F802,'ცვლილ. საკუთ.'!G802)</f>
        <v>0</v>
      </c>
      <c r="G802" s="10">
        <f>SUM('დამტკ. საკუთ.'!G802,'ცვლილ. საკუთ.'!H802)</f>
        <v>0</v>
      </c>
      <c r="H802" s="10">
        <f>SUM('დამტკ. საკუთ.'!H802,'ცვლილ. საკუთ.'!I802)</f>
        <v>0</v>
      </c>
      <c r="I802" s="10">
        <f t="shared" si="177"/>
        <v>0</v>
      </c>
      <c r="J802" s="10">
        <f t="shared" si="178"/>
        <v>0</v>
      </c>
      <c r="K802" s="10">
        <v>0</v>
      </c>
    </row>
    <row r="803" spans="1:11" x14ac:dyDescent="0.25">
      <c r="A803" t="str">
        <f t="shared" si="176"/>
        <v>b</v>
      </c>
      <c r="B803" s="8"/>
      <c r="C803" s="9" t="s">
        <v>17</v>
      </c>
      <c r="D803" s="10">
        <f>SUM('დამტკ. საკუთ.'!D803,'ცვლილ. საკუთ.'!E803)</f>
        <v>0</v>
      </c>
      <c r="E803" s="10">
        <f>SUM('დამტკ. საკუთ.'!E803,'ცვლილ. საკუთ.'!F803)</f>
        <v>0</v>
      </c>
      <c r="F803" s="10">
        <f>SUM('დამტკ. საკუთ.'!F803,'ცვლილ. საკუთ.'!G803)</f>
        <v>0</v>
      </c>
      <c r="G803" s="10">
        <f>SUM('დამტკ. საკუთ.'!G803,'ცვლილ. საკუთ.'!H803)</f>
        <v>0</v>
      </c>
      <c r="H803" s="10">
        <f>SUM('დამტკ. საკუთ.'!H803,'ცვლილ. საკუთ.'!I803)</f>
        <v>0</v>
      </c>
      <c r="I803" s="10">
        <f t="shared" si="177"/>
        <v>0</v>
      </c>
      <c r="J803" s="10">
        <f t="shared" si="178"/>
        <v>0</v>
      </c>
      <c r="K803" s="10">
        <v>0</v>
      </c>
    </row>
    <row r="804" spans="1:11" x14ac:dyDescent="0.25">
      <c r="A804" t="str">
        <f t="shared" si="176"/>
        <v>b</v>
      </c>
      <c r="B804" s="5"/>
      <c r="C804" s="6" t="s">
        <v>18</v>
      </c>
      <c r="D804" s="7">
        <f>SUM('დამტკ. საკუთ.'!D804,'ცვლილ. საკუთ.'!E804)</f>
        <v>0</v>
      </c>
      <c r="E804" s="7">
        <f>SUM('დამტკ. საკუთ.'!E804,'ცვლილ. საკუთ.'!F804)</f>
        <v>0</v>
      </c>
      <c r="F804" s="7">
        <f>SUM('დამტკ. საკუთ.'!F804,'ცვლილ. საკუთ.'!G804)</f>
        <v>0</v>
      </c>
      <c r="G804" s="7">
        <f>SUM('დამტკ. საკუთ.'!G804,'ცვლილ. საკუთ.'!H804)</f>
        <v>0</v>
      </c>
      <c r="H804" s="7">
        <f>SUM('დამტკ. საკუთ.'!H804,'ცვლილ. საკუთ.'!I804)</f>
        <v>0</v>
      </c>
      <c r="I804" s="7">
        <f t="shared" si="177"/>
        <v>0</v>
      </c>
      <c r="J804" s="7">
        <f t="shared" si="178"/>
        <v>0</v>
      </c>
      <c r="K804" s="7">
        <v>0</v>
      </c>
    </row>
    <row r="805" spans="1:11" x14ac:dyDescent="0.25">
      <c r="A805" t="str">
        <f t="shared" si="176"/>
        <v>b</v>
      </c>
      <c r="B805" s="5"/>
      <c r="C805" s="6" t="s">
        <v>19</v>
      </c>
      <c r="D805" s="7">
        <f>SUM('დამტკ. საკუთ.'!D805,'ცვლილ. საკუთ.'!E805)</f>
        <v>0</v>
      </c>
      <c r="E805" s="7">
        <f>SUM('დამტკ. საკუთ.'!E805,'ცვლილ. საკუთ.'!F805)</f>
        <v>0</v>
      </c>
      <c r="F805" s="7">
        <f>SUM('დამტკ. საკუთ.'!F805,'ცვლილ. საკუთ.'!G805)</f>
        <v>0</v>
      </c>
      <c r="G805" s="7">
        <f>SUM('დამტკ. საკუთ.'!G805,'ცვლილ. საკუთ.'!H805)</f>
        <v>0</v>
      </c>
      <c r="H805" s="7">
        <f>SUM('დამტკ. საკუთ.'!H805,'ცვლილ. საკუთ.'!I805)</f>
        <v>0</v>
      </c>
      <c r="I805" s="7">
        <f t="shared" si="177"/>
        <v>0</v>
      </c>
      <c r="J805" s="7">
        <f t="shared" si="178"/>
        <v>0</v>
      </c>
      <c r="K805" s="7">
        <v>0</v>
      </c>
    </row>
    <row r="806" spans="1:11" ht="15.75" thickBot="1" x14ac:dyDescent="0.3">
      <c r="A806" t="str">
        <f t="shared" si="176"/>
        <v>b</v>
      </c>
      <c r="B806" s="11"/>
      <c r="C806" s="12" t="s">
        <v>20</v>
      </c>
      <c r="D806" s="13">
        <f>SUM('დამტკ. საკუთ.'!D806,'ცვლილ. საკუთ.'!E806)</f>
        <v>0</v>
      </c>
      <c r="E806" s="13">
        <f>SUM('დამტკ. საკუთ.'!E806,'ცვლილ. საკუთ.'!F806)</f>
        <v>0</v>
      </c>
      <c r="F806" s="13">
        <f>SUM('დამტკ. საკუთ.'!F806,'ცვლილ. საკუთ.'!G806)</f>
        <v>0</v>
      </c>
      <c r="G806" s="13">
        <f>SUM('დამტკ. საკუთ.'!G806,'ცვლილ. საკუთ.'!H806)</f>
        <v>0</v>
      </c>
      <c r="H806" s="13">
        <f>SUM('დამტკ. საკუთ.'!H806,'ცვლილ. საკუთ.'!I806)</f>
        <v>0</v>
      </c>
      <c r="I806" s="13">
        <f t="shared" si="177"/>
        <v>0</v>
      </c>
      <c r="J806" s="13">
        <f t="shared" si="178"/>
        <v>0</v>
      </c>
      <c r="K806" s="13">
        <v>0</v>
      </c>
    </row>
    <row r="807" spans="1:11" ht="32.25" customHeight="1" thickTop="1" thickBot="1" x14ac:dyDescent="0.3">
      <c r="A807" t="str">
        <f t="shared" si="176"/>
        <v>b</v>
      </c>
      <c r="B807" s="16" t="s">
        <v>138</v>
      </c>
      <c r="C807" s="4" t="s">
        <v>139</v>
      </c>
      <c r="D807" s="4">
        <f>SUM('დამტკ. საკუთ.'!D807,'ცვლილ. საკუთ.'!E807)</f>
        <v>0</v>
      </c>
      <c r="E807" s="4">
        <f>SUM('დამტკ. საკუთ.'!E807,'ცვლილ. საკუთ.'!F807)</f>
        <v>0</v>
      </c>
      <c r="F807" s="4">
        <f>SUM('დამტკ. საკუთ.'!F807,'ცვლილ. საკუთ.'!G807)</f>
        <v>0</v>
      </c>
      <c r="G807" s="4">
        <f>SUM('დამტკ. საკუთ.'!G807,'ცვლილ. საკუთ.'!H807)</f>
        <v>0</v>
      </c>
      <c r="H807" s="4">
        <f>SUM('დამტკ. საკუთ.'!H807,'ცვლილ. საკუთ.'!I807)</f>
        <v>0</v>
      </c>
      <c r="I807" s="4">
        <f t="shared" si="177"/>
        <v>0</v>
      </c>
      <c r="J807" s="4">
        <f t="shared" si="178"/>
        <v>0</v>
      </c>
      <c r="K807" s="4">
        <f t="shared" ref="K807" si="185">SUM(K808,K816,K817,K818)</f>
        <v>0</v>
      </c>
    </row>
    <row r="808" spans="1:11" ht="15.75" thickTop="1" x14ac:dyDescent="0.25">
      <c r="A808" t="str">
        <f t="shared" si="176"/>
        <v>b</v>
      </c>
      <c r="B808" s="5"/>
      <c r="C808" s="6" t="s">
        <v>10</v>
      </c>
      <c r="D808" s="7">
        <f>SUM('დამტკ. საკუთ.'!D808,'ცვლილ. საკუთ.'!E808)</f>
        <v>0</v>
      </c>
      <c r="E808" s="7">
        <f>SUM('დამტკ. საკუთ.'!E808,'ცვლილ. საკუთ.'!F808)</f>
        <v>0</v>
      </c>
      <c r="F808" s="7">
        <f>SUM('დამტკ. საკუთ.'!F808,'ცვლილ. საკუთ.'!G808)</f>
        <v>0</v>
      </c>
      <c r="G808" s="7">
        <f>SUM('დამტკ. საკუთ.'!G808,'ცვლილ. საკუთ.'!H808)</f>
        <v>0</v>
      </c>
      <c r="H808" s="7">
        <f>SUM('დამტკ. საკუთ.'!H808,'ცვლილ. საკუთ.'!I808)</f>
        <v>0</v>
      </c>
      <c r="I808" s="7">
        <f t="shared" si="177"/>
        <v>0</v>
      </c>
      <c r="J808" s="7">
        <f t="shared" si="178"/>
        <v>0</v>
      </c>
      <c r="K808" s="7">
        <f t="shared" ref="K808" si="186">SUM(K809:K815)</f>
        <v>0</v>
      </c>
    </row>
    <row r="809" spans="1:11" x14ac:dyDescent="0.25">
      <c r="A809" t="str">
        <f t="shared" si="176"/>
        <v>b</v>
      </c>
      <c r="B809" s="8"/>
      <c r="C809" s="9" t="s">
        <v>11</v>
      </c>
      <c r="D809" s="10">
        <f>SUM('დამტკ. საკუთ.'!D809,'ცვლილ. საკუთ.'!E809)</f>
        <v>0</v>
      </c>
      <c r="E809" s="10">
        <f>SUM('დამტკ. საკუთ.'!E809,'ცვლილ. საკუთ.'!F809)</f>
        <v>0</v>
      </c>
      <c r="F809" s="10">
        <f>SUM('დამტკ. საკუთ.'!F809,'ცვლილ. საკუთ.'!G809)</f>
        <v>0</v>
      </c>
      <c r="G809" s="10">
        <f>SUM('დამტკ. საკუთ.'!G809,'ცვლილ. საკუთ.'!H809)</f>
        <v>0</v>
      </c>
      <c r="H809" s="10">
        <f>SUM('დამტკ. საკუთ.'!H809,'ცვლილ. საკუთ.'!I809)</f>
        <v>0</v>
      </c>
      <c r="I809" s="10">
        <f t="shared" si="177"/>
        <v>0</v>
      </c>
      <c r="J809" s="10">
        <f t="shared" si="178"/>
        <v>0</v>
      </c>
      <c r="K809" s="10">
        <v>0</v>
      </c>
    </row>
    <row r="810" spans="1:11" x14ac:dyDescent="0.25">
      <c r="A810" t="str">
        <f t="shared" si="176"/>
        <v>b</v>
      </c>
      <c r="B810" s="8"/>
      <c r="C810" s="9" t="s">
        <v>12</v>
      </c>
      <c r="D810" s="10">
        <f>SUM('დამტკ. საკუთ.'!D810,'ცვლილ. საკუთ.'!E810)</f>
        <v>0</v>
      </c>
      <c r="E810" s="10">
        <f>SUM('დამტკ. საკუთ.'!E810,'ცვლილ. საკუთ.'!F810)</f>
        <v>0</v>
      </c>
      <c r="F810" s="10">
        <f>SUM('დამტკ. საკუთ.'!F810,'ცვლილ. საკუთ.'!G810)</f>
        <v>0</v>
      </c>
      <c r="G810" s="10">
        <f>SUM('დამტკ. საკუთ.'!G810,'ცვლილ. საკუთ.'!H810)</f>
        <v>0</v>
      </c>
      <c r="H810" s="10">
        <f>SUM('დამტკ. საკუთ.'!H810,'ცვლილ. საკუთ.'!I810)</f>
        <v>0</v>
      </c>
      <c r="I810" s="10">
        <f t="shared" si="177"/>
        <v>0</v>
      </c>
      <c r="J810" s="10">
        <f t="shared" si="178"/>
        <v>0</v>
      </c>
      <c r="K810" s="10">
        <v>0</v>
      </c>
    </row>
    <row r="811" spans="1:11" x14ac:dyDescent="0.25">
      <c r="A811" t="str">
        <f t="shared" si="176"/>
        <v>b</v>
      </c>
      <c r="B811" s="8"/>
      <c r="C811" s="9" t="s">
        <v>13</v>
      </c>
      <c r="D811" s="10">
        <f>SUM('დამტკ. საკუთ.'!D811,'ცვლილ. საკუთ.'!E811)</f>
        <v>0</v>
      </c>
      <c r="E811" s="10">
        <f>SUM('დამტკ. საკუთ.'!E811,'ცვლილ. საკუთ.'!F811)</f>
        <v>0</v>
      </c>
      <c r="F811" s="10">
        <f>SUM('დამტკ. საკუთ.'!F811,'ცვლილ. საკუთ.'!G811)</f>
        <v>0</v>
      </c>
      <c r="G811" s="10">
        <f>SUM('დამტკ. საკუთ.'!G811,'ცვლილ. საკუთ.'!H811)</f>
        <v>0</v>
      </c>
      <c r="H811" s="10">
        <f>SUM('დამტკ. საკუთ.'!H811,'ცვლილ. საკუთ.'!I811)</f>
        <v>0</v>
      </c>
      <c r="I811" s="10">
        <f t="shared" si="177"/>
        <v>0</v>
      </c>
      <c r="J811" s="10">
        <f t="shared" si="178"/>
        <v>0</v>
      </c>
      <c r="K811" s="10">
        <v>0</v>
      </c>
    </row>
    <row r="812" spans="1:11" x14ac:dyDescent="0.25">
      <c r="A812" t="str">
        <f t="shared" si="176"/>
        <v>b</v>
      </c>
      <c r="B812" s="8"/>
      <c r="C812" s="9" t="s">
        <v>14</v>
      </c>
      <c r="D812" s="10">
        <f>SUM('დამტკ. საკუთ.'!D812,'ცვლილ. საკუთ.'!E812)</f>
        <v>0</v>
      </c>
      <c r="E812" s="10">
        <f>SUM('დამტკ. საკუთ.'!E812,'ცვლილ. საკუთ.'!F812)</f>
        <v>0</v>
      </c>
      <c r="F812" s="10">
        <f>SUM('დამტკ. საკუთ.'!F812,'ცვლილ. საკუთ.'!G812)</f>
        <v>0</v>
      </c>
      <c r="G812" s="10">
        <f>SUM('დამტკ. საკუთ.'!G812,'ცვლილ. საკუთ.'!H812)</f>
        <v>0</v>
      </c>
      <c r="H812" s="10">
        <f>SUM('დამტკ. საკუთ.'!H812,'ცვლილ. საკუთ.'!I812)</f>
        <v>0</v>
      </c>
      <c r="I812" s="10">
        <f t="shared" si="177"/>
        <v>0</v>
      </c>
      <c r="J812" s="10">
        <f t="shared" si="178"/>
        <v>0</v>
      </c>
      <c r="K812" s="10">
        <v>0</v>
      </c>
    </row>
    <row r="813" spans="1:11" x14ac:dyDescent="0.25">
      <c r="A813" t="str">
        <f t="shared" si="176"/>
        <v>b</v>
      </c>
      <c r="B813" s="8"/>
      <c r="C813" s="9" t="s">
        <v>15</v>
      </c>
      <c r="D813" s="10">
        <f>SUM('დამტკ. საკუთ.'!D813,'ცვლილ. საკუთ.'!E813)</f>
        <v>0</v>
      </c>
      <c r="E813" s="10">
        <f>SUM('დამტკ. საკუთ.'!E813,'ცვლილ. საკუთ.'!F813)</f>
        <v>0</v>
      </c>
      <c r="F813" s="10">
        <f>SUM('დამტკ. საკუთ.'!F813,'ცვლილ. საკუთ.'!G813)</f>
        <v>0</v>
      </c>
      <c r="G813" s="10">
        <f>SUM('დამტკ. საკუთ.'!G813,'ცვლილ. საკუთ.'!H813)</f>
        <v>0</v>
      </c>
      <c r="H813" s="10">
        <f>SUM('დამტკ. საკუთ.'!H813,'ცვლილ. საკუთ.'!I813)</f>
        <v>0</v>
      </c>
      <c r="I813" s="10">
        <f t="shared" si="177"/>
        <v>0</v>
      </c>
      <c r="J813" s="10">
        <f t="shared" si="178"/>
        <v>0</v>
      </c>
      <c r="K813" s="10">
        <v>0</v>
      </c>
    </row>
    <row r="814" spans="1:11" x14ac:dyDescent="0.25">
      <c r="A814" t="str">
        <f t="shared" si="176"/>
        <v>b</v>
      </c>
      <c r="B814" s="8"/>
      <c r="C814" s="9" t="s">
        <v>16</v>
      </c>
      <c r="D814" s="10">
        <f>SUM('დამტკ. საკუთ.'!D814,'ცვლილ. საკუთ.'!E814)</f>
        <v>0</v>
      </c>
      <c r="E814" s="10">
        <f>SUM('დამტკ. საკუთ.'!E814,'ცვლილ. საკუთ.'!F814)</f>
        <v>0</v>
      </c>
      <c r="F814" s="10">
        <f>SUM('დამტკ. საკუთ.'!F814,'ცვლილ. საკუთ.'!G814)</f>
        <v>0</v>
      </c>
      <c r="G814" s="10">
        <f>SUM('დამტკ. საკუთ.'!G814,'ცვლილ. საკუთ.'!H814)</f>
        <v>0</v>
      </c>
      <c r="H814" s="10">
        <f>SUM('დამტკ. საკუთ.'!H814,'ცვლილ. საკუთ.'!I814)</f>
        <v>0</v>
      </c>
      <c r="I814" s="10">
        <f t="shared" si="177"/>
        <v>0</v>
      </c>
      <c r="J814" s="10">
        <f t="shared" si="178"/>
        <v>0</v>
      </c>
      <c r="K814" s="10">
        <v>0</v>
      </c>
    </row>
    <row r="815" spans="1:11" x14ac:dyDescent="0.25">
      <c r="A815" t="str">
        <f t="shared" si="176"/>
        <v>b</v>
      </c>
      <c r="B815" s="8"/>
      <c r="C815" s="9" t="s">
        <v>17</v>
      </c>
      <c r="D815" s="10">
        <f>SUM('დამტკ. საკუთ.'!D815,'ცვლილ. საკუთ.'!E815)</f>
        <v>0</v>
      </c>
      <c r="E815" s="10">
        <f>SUM('დამტკ. საკუთ.'!E815,'ცვლილ. საკუთ.'!F815)</f>
        <v>0</v>
      </c>
      <c r="F815" s="10">
        <f>SUM('დამტკ. საკუთ.'!F815,'ცვლილ. საკუთ.'!G815)</f>
        <v>0</v>
      </c>
      <c r="G815" s="10">
        <f>SUM('დამტკ. საკუთ.'!G815,'ცვლილ. საკუთ.'!H815)</f>
        <v>0</v>
      </c>
      <c r="H815" s="10">
        <f>SUM('დამტკ. საკუთ.'!H815,'ცვლილ. საკუთ.'!I815)</f>
        <v>0</v>
      </c>
      <c r="I815" s="10">
        <f t="shared" si="177"/>
        <v>0</v>
      </c>
      <c r="J815" s="10">
        <f t="shared" si="178"/>
        <v>0</v>
      </c>
      <c r="K815" s="10">
        <v>0</v>
      </c>
    </row>
    <row r="816" spans="1:11" x14ac:dyDescent="0.25">
      <c r="A816" t="str">
        <f t="shared" si="176"/>
        <v>b</v>
      </c>
      <c r="B816" s="5"/>
      <c r="C816" s="6" t="s">
        <v>18</v>
      </c>
      <c r="D816" s="7">
        <f>SUM('დამტკ. საკუთ.'!D816,'ცვლილ. საკუთ.'!E816)</f>
        <v>0</v>
      </c>
      <c r="E816" s="7">
        <f>SUM('დამტკ. საკუთ.'!E816,'ცვლილ. საკუთ.'!F816)</f>
        <v>0</v>
      </c>
      <c r="F816" s="7">
        <f>SUM('დამტკ. საკუთ.'!F816,'ცვლილ. საკუთ.'!G816)</f>
        <v>0</v>
      </c>
      <c r="G816" s="7">
        <f>SUM('დამტკ. საკუთ.'!G816,'ცვლილ. საკუთ.'!H816)</f>
        <v>0</v>
      </c>
      <c r="H816" s="7">
        <f>SUM('დამტკ. საკუთ.'!H816,'ცვლილ. საკუთ.'!I816)</f>
        <v>0</v>
      </c>
      <c r="I816" s="7">
        <f t="shared" si="177"/>
        <v>0</v>
      </c>
      <c r="J816" s="7">
        <f t="shared" si="178"/>
        <v>0</v>
      </c>
      <c r="K816" s="7">
        <v>0</v>
      </c>
    </row>
    <row r="817" spans="1:11" x14ac:dyDescent="0.25">
      <c r="A817" t="str">
        <f t="shared" si="176"/>
        <v>b</v>
      </c>
      <c r="B817" s="5"/>
      <c r="C817" s="6" t="s">
        <v>19</v>
      </c>
      <c r="D817" s="7">
        <f>SUM('დამტკ. საკუთ.'!D817,'ცვლილ. საკუთ.'!E817)</f>
        <v>0</v>
      </c>
      <c r="E817" s="7">
        <f>SUM('დამტკ. საკუთ.'!E817,'ცვლილ. საკუთ.'!F817)</f>
        <v>0</v>
      </c>
      <c r="F817" s="7">
        <f>SUM('დამტკ. საკუთ.'!F817,'ცვლილ. საკუთ.'!G817)</f>
        <v>0</v>
      </c>
      <c r="G817" s="7">
        <f>SUM('დამტკ. საკუთ.'!G817,'ცვლილ. საკუთ.'!H817)</f>
        <v>0</v>
      </c>
      <c r="H817" s="7">
        <f>SUM('დამტკ. საკუთ.'!H817,'ცვლილ. საკუთ.'!I817)</f>
        <v>0</v>
      </c>
      <c r="I817" s="7">
        <f t="shared" si="177"/>
        <v>0</v>
      </c>
      <c r="J817" s="7">
        <f t="shared" si="178"/>
        <v>0</v>
      </c>
      <c r="K817" s="7">
        <v>0</v>
      </c>
    </row>
    <row r="818" spans="1:11" ht="15.75" thickBot="1" x14ac:dyDescent="0.3">
      <c r="A818" t="str">
        <f t="shared" si="176"/>
        <v>b</v>
      </c>
      <c r="B818" s="11"/>
      <c r="C818" s="12" t="s">
        <v>20</v>
      </c>
      <c r="D818" s="13">
        <f>SUM('დამტკ. საკუთ.'!D818,'ცვლილ. საკუთ.'!E818)</f>
        <v>0</v>
      </c>
      <c r="E818" s="13">
        <f>SUM('დამტკ. საკუთ.'!E818,'ცვლილ. საკუთ.'!F818)</f>
        <v>0</v>
      </c>
      <c r="F818" s="13">
        <f>SUM('დამტკ. საკუთ.'!F818,'ცვლილ. საკუთ.'!G818)</f>
        <v>0</v>
      </c>
      <c r="G818" s="13">
        <f>SUM('დამტკ. საკუთ.'!G818,'ცვლილ. საკუთ.'!H818)</f>
        <v>0</v>
      </c>
      <c r="H818" s="13">
        <f>SUM('დამტკ. საკუთ.'!H818,'ცვლილ. საკუთ.'!I818)</f>
        <v>0</v>
      </c>
      <c r="I818" s="13">
        <f t="shared" si="177"/>
        <v>0</v>
      </c>
      <c r="J818" s="13">
        <f t="shared" si="178"/>
        <v>0</v>
      </c>
      <c r="K818" s="13">
        <v>0</v>
      </c>
    </row>
    <row r="819" spans="1:11" ht="32.25" customHeight="1" thickTop="1" thickBot="1" x14ac:dyDescent="0.3">
      <c r="A819" t="str">
        <f t="shared" si="176"/>
        <v>b</v>
      </c>
      <c r="B819" s="16" t="s">
        <v>140</v>
      </c>
      <c r="C819" s="4" t="s">
        <v>141</v>
      </c>
      <c r="D819" s="4">
        <f>SUM('დამტკ. საკუთ.'!D819,'ცვლილ. საკუთ.'!E819)</f>
        <v>0</v>
      </c>
      <c r="E819" s="4">
        <f>SUM('დამტკ. საკუთ.'!E819,'ცვლილ. საკუთ.'!F819)</f>
        <v>0</v>
      </c>
      <c r="F819" s="4">
        <f>SUM('დამტკ. საკუთ.'!F819,'ცვლილ. საკუთ.'!G819)</f>
        <v>0</v>
      </c>
      <c r="G819" s="4">
        <f>SUM('დამტკ. საკუთ.'!G819,'ცვლილ. საკუთ.'!H819)</f>
        <v>0</v>
      </c>
      <c r="H819" s="4">
        <f>SUM('დამტკ. საკუთ.'!H819,'ცვლილ. საკუთ.'!I819)</f>
        <v>0</v>
      </c>
      <c r="I819" s="4">
        <f t="shared" ref="I819:I830" si="187">SUM(E819,F819)</f>
        <v>0</v>
      </c>
      <c r="J819" s="4">
        <f t="shared" ref="J819:J830" si="188">SUM(E819,F819,G819)</f>
        <v>0</v>
      </c>
      <c r="K819" s="4">
        <f>SUM(K831,K843)</f>
        <v>0</v>
      </c>
    </row>
    <row r="820" spans="1:11" ht="15.75" thickTop="1" x14ac:dyDescent="0.25">
      <c r="A820" t="str">
        <f t="shared" si="176"/>
        <v>b</v>
      </c>
      <c r="B820" s="5"/>
      <c r="C820" s="6" t="s">
        <v>10</v>
      </c>
      <c r="D820" s="7">
        <f>SUM('დამტკ. საკუთ.'!D820,'ცვლილ. საკუთ.'!E820)</f>
        <v>0</v>
      </c>
      <c r="E820" s="7">
        <f>SUM('დამტკ. საკუთ.'!E820,'ცვლილ. საკუთ.'!F820)</f>
        <v>0</v>
      </c>
      <c r="F820" s="7">
        <f>SUM('დამტკ. საკუთ.'!F820,'ცვლილ. საკუთ.'!G820)</f>
        <v>0</v>
      </c>
      <c r="G820" s="7">
        <f>SUM('დამტკ. საკუთ.'!G820,'ცვლილ. საკუთ.'!H820)</f>
        <v>0</v>
      </c>
      <c r="H820" s="7">
        <f>SUM('დამტკ. საკუთ.'!H820,'ცვლილ. საკუთ.'!I820)</f>
        <v>0</v>
      </c>
      <c r="I820" s="7">
        <f t="shared" si="187"/>
        <v>0</v>
      </c>
      <c r="J820" s="7">
        <f t="shared" si="188"/>
        <v>0</v>
      </c>
      <c r="K820" s="7">
        <f t="shared" ref="K820" si="189">SUM(K832,K844)</f>
        <v>0</v>
      </c>
    </row>
    <row r="821" spans="1:11" x14ac:dyDescent="0.25">
      <c r="A821" t="str">
        <f t="shared" si="176"/>
        <v>b</v>
      </c>
      <c r="B821" s="8"/>
      <c r="C821" s="9" t="s">
        <v>11</v>
      </c>
      <c r="D821" s="10">
        <f>SUM('დამტკ. საკუთ.'!D821,'ცვლილ. საკუთ.'!E821)</f>
        <v>0</v>
      </c>
      <c r="E821" s="10">
        <f>SUM('დამტკ. საკუთ.'!E821,'ცვლილ. საკუთ.'!F821)</f>
        <v>0</v>
      </c>
      <c r="F821" s="10">
        <f>SUM('დამტკ. საკუთ.'!F821,'ცვლილ. საკუთ.'!G821)</f>
        <v>0</v>
      </c>
      <c r="G821" s="10">
        <f>SUM('დამტკ. საკუთ.'!G821,'ცვლილ. საკუთ.'!H821)</f>
        <v>0</v>
      </c>
      <c r="H821" s="10">
        <f>SUM('დამტკ. საკუთ.'!H821,'ცვლილ. საკუთ.'!I821)</f>
        <v>0</v>
      </c>
      <c r="I821" s="10">
        <f t="shared" si="187"/>
        <v>0</v>
      </c>
      <c r="J821" s="10">
        <f t="shared" si="188"/>
        <v>0</v>
      </c>
      <c r="K821" s="10">
        <f t="shared" ref="K821" si="190">SUM(K833,K845)</f>
        <v>0</v>
      </c>
    </row>
    <row r="822" spans="1:11" x14ac:dyDescent="0.25">
      <c r="A822" t="str">
        <f t="shared" si="176"/>
        <v>b</v>
      </c>
      <c r="B822" s="8"/>
      <c r="C822" s="9" t="s">
        <v>12</v>
      </c>
      <c r="D822" s="10">
        <f>SUM('დამტკ. საკუთ.'!D822,'ცვლილ. საკუთ.'!E822)</f>
        <v>0</v>
      </c>
      <c r="E822" s="10">
        <f>SUM('დამტკ. საკუთ.'!E822,'ცვლილ. საკუთ.'!F822)</f>
        <v>0</v>
      </c>
      <c r="F822" s="10">
        <f>SUM('დამტკ. საკუთ.'!F822,'ცვლილ. საკუთ.'!G822)</f>
        <v>0</v>
      </c>
      <c r="G822" s="10">
        <f>SUM('დამტკ. საკუთ.'!G822,'ცვლილ. საკუთ.'!H822)</f>
        <v>0</v>
      </c>
      <c r="H822" s="10">
        <f>SUM('დამტკ. საკუთ.'!H822,'ცვლილ. საკუთ.'!I822)</f>
        <v>0</v>
      </c>
      <c r="I822" s="10">
        <f t="shared" si="187"/>
        <v>0</v>
      </c>
      <c r="J822" s="10">
        <f t="shared" si="188"/>
        <v>0</v>
      </c>
      <c r="K822" s="10">
        <f t="shared" ref="K822" si="191">SUM(K834,K846)</f>
        <v>0</v>
      </c>
    </row>
    <row r="823" spans="1:11" x14ac:dyDescent="0.25">
      <c r="A823" t="str">
        <f t="shared" si="176"/>
        <v>b</v>
      </c>
      <c r="B823" s="8"/>
      <c r="C823" s="9" t="s">
        <v>13</v>
      </c>
      <c r="D823" s="10">
        <f>SUM('დამტკ. საკუთ.'!D823,'ცვლილ. საკუთ.'!E823)</f>
        <v>0</v>
      </c>
      <c r="E823" s="10">
        <f>SUM('დამტკ. საკუთ.'!E823,'ცვლილ. საკუთ.'!F823)</f>
        <v>0</v>
      </c>
      <c r="F823" s="10">
        <f>SUM('დამტკ. საკუთ.'!F823,'ცვლილ. საკუთ.'!G823)</f>
        <v>0</v>
      </c>
      <c r="G823" s="10">
        <f>SUM('დამტკ. საკუთ.'!G823,'ცვლილ. საკუთ.'!H823)</f>
        <v>0</v>
      </c>
      <c r="H823" s="10">
        <f>SUM('დამტკ. საკუთ.'!H823,'ცვლილ. საკუთ.'!I823)</f>
        <v>0</v>
      </c>
      <c r="I823" s="10">
        <f t="shared" si="187"/>
        <v>0</v>
      </c>
      <c r="J823" s="10">
        <f t="shared" si="188"/>
        <v>0</v>
      </c>
      <c r="K823" s="10">
        <f t="shared" ref="K823" si="192">SUM(K835,K847)</f>
        <v>0</v>
      </c>
    </row>
    <row r="824" spans="1:11" x14ac:dyDescent="0.25">
      <c r="A824" t="str">
        <f t="shared" si="176"/>
        <v>b</v>
      </c>
      <c r="B824" s="8"/>
      <c r="C824" s="9" t="s">
        <v>14</v>
      </c>
      <c r="D824" s="10">
        <f>SUM('დამტკ. საკუთ.'!D824,'ცვლილ. საკუთ.'!E824)</f>
        <v>0</v>
      </c>
      <c r="E824" s="10">
        <f>SUM('დამტკ. საკუთ.'!E824,'ცვლილ. საკუთ.'!F824)</f>
        <v>0</v>
      </c>
      <c r="F824" s="10">
        <f>SUM('დამტკ. საკუთ.'!F824,'ცვლილ. საკუთ.'!G824)</f>
        <v>0</v>
      </c>
      <c r="G824" s="10">
        <f>SUM('დამტკ. საკუთ.'!G824,'ცვლილ. საკუთ.'!H824)</f>
        <v>0</v>
      </c>
      <c r="H824" s="10">
        <f>SUM('დამტკ. საკუთ.'!H824,'ცვლილ. საკუთ.'!I824)</f>
        <v>0</v>
      </c>
      <c r="I824" s="10">
        <f t="shared" si="187"/>
        <v>0</v>
      </c>
      <c r="J824" s="10">
        <f t="shared" si="188"/>
        <v>0</v>
      </c>
      <c r="K824" s="10">
        <f t="shared" ref="K824" si="193">SUM(K836,K848)</f>
        <v>0</v>
      </c>
    </row>
    <row r="825" spans="1:11" x14ac:dyDescent="0.25">
      <c r="A825" t="str">
        <f t="shared" si="176"/>
        <v>b</v>
      </c>
      <c r="B825" s="8"/>
      <c r="C825" s="9" t="s">
        <v>15</v>
      </c>
      <c r="D825" s="10">
        <f>SUM('დამტკ. საკუთ.'!D825,'ცვლილ. საკუთ.'!E825)</f>
        <v>0</v>
      </c>
      <c r="E825" s="10">
        <f>SUM('დამტკ. საკუთ.'!E825,'ცვლილ. საკუთ.'!F825)</f>
        <v>0</v>
      </c>
      <c r="F825" s="10">
        <f>SUM('დამტკ. საკუთ.'!F825,'ცვლილ. საკუთ.'!G825)</f>
        <v>0</v>
      </c>
      <c r="G825" s="10">
        <f>SUM('დამტკ. საკუთ.'!G825,'ცვლილ. საკუთ.'!H825)</f>
        <v>0</v>
      </c>
      <c r="H825" s="10">
        <f>SUM('დამტკ. საკუთ.'!H825,'ცვლილ. საკუთ.'!I825)</f>
        <v>0</v>
      </c>
      <c r="I825" s="10">
        <f t="shared" si="187"/>
        <v>0</v>
      </c>
      <c r="J825" s="10">
        <f t="shared" si="188"/>
        <v>0</v>
      </c>
      <c r="K825" s="10">
        <f t="shared" ref="K825" si="194">SUM(K837,K849)</f>
        <v>0</v>
      </c>
    </row>
    <row r="826" spans="1:11" x14ac:dyDescent="0.25">
      <c r="A826" t="str">
        <f t="shared" si="176"/>
        <v>b</v>
      </c>
      <c r="B826" s="8"/>
      <c r="C826" s="9" t="s">
        <v>16</v>
      </c>
      <c r="D826" s="10">
        <f>SUM('დამტკ. საკუთ.'!D826,'ცვლილ. საკუთ.'!E826)</f>
        <v>0</v>
      </c>
      <c r="E826" s="10">
        <f>SUM('დამტკ. საკუთ.'!E826,'ცვლილ. საკუთ.'!F826)</f>
        <v>0</v>
      </c>
      <c r="F826" s="10">
        <f>SUM('დამტკ. საკუთ.'!F826,'ცვლილ. საკუთ.'!G826)</f>
        <v>0</v>
      </c>
      <c r="G826" s="10">
        <f>SUM('დამტკ. საკუთ.'!G826,'ცვლილ. საკუთ.'!H826)</f>
        <v>0</v>
      </c>
      <c r="H826" s="10">
        <f>SUM('დამტკ. საკუთ.'!H826,'ცვლილ. საკუთ.'!I826)</f>
        <v>0</v>
      </c>
      <c r="I826" s="10">
        <f t="shared" si="187"/>
        <v>0</v>
      </c>
      <c r="J826" s="10">
        <f t="shared" si="188"/>
        <v>0</v>
      </c>
      <c r="K826" s="10">
        <f t="shared" ref="K826" si="195">SUM(K838,K850)</f>
        <v>0</v>
      </c>
    </row>
    <row r="827" spans="1:11" x14ac:dyDescent="0.25">
      <c r="A827" t="str">
        <f t="shared" si="176"/>
        <v>b</v>
      </c>
      <c r="B827" s="8"/>
      <c r="C827" s="9" t="s">
        <v>17</v>
      </c>
      <c r="D827" s="10">
        <f>SUM('დამტკ. საკუთ.'!D827,'ცვლილ. საკუთ.'!E827)</f>
        <v>0</v>
      </c>
      <c r="E827" s="10">
        <f>SUM('დამტკ. საკუთ.'!E827,'ცვლილ. საკუთ.'!F827)</f>
        <v>0</v>
      </c>
      <c r="F827" s="10">
        <f>SUM('დამტკ. საკუთ.'!F827,'ცვლილ. საკუთ.'!G827)</f>
        <v>0</v>
      </c>
      <c r="G827" s="10">
        <f>SUM('დამტკ. საკუთ.'!G827,'ცვლილ. საკუთ.'!H827)</f>
        <v>0</v>
      </c>
      <c r="H827" s="10">
        <f>SUM('დამტკ. საკუთ.'!H827,'ცვლილ. საკუთ.'!I827)</f>
        <v>0</v>
      </c>
      <c r="I827" s="10">
        <f t="shared" si="187"/>
        <v>0</v>
      </c>
      <c r="J827" s="10">
        <f t="shared" si="188"/>
        <v>0</v>
      </c>
      <c r="K827" s="10">
        <f t="shared" ref="K827" si="196">SUM(K839,K851)</f>
        <v>0</v>
      </c>
    </row>
    <row r="828" spans="1:11" x14ac:dyDescent="0.25">
      <c r="A828" t="str">
        <f t="shared" si="176"/>
        <v>b</v>
      </c>
      <c r="B828" s="5"/>
      <c r="C828" s="6" t="s">
        <v>18</v>
      </c>
      <c r="D828" s="7">
        <f>SUM('დამტკ. საკუთ.'!D828,'ცვლილ. საკუთ.'!E828)</f>
        <v>0</v>
      </c>
      <c r="E828" s="7">
        <f>SUM('დამტკ. საკუთ.'!E828,'ცვლილ. საკუთ.'!F828)</f>
        <v>0</v>
      </c>
      <c r="F828" s="7">
        <f>SUM('დამტკ. საკუთ.'!F828,'ცვლილ. საკუთ.'!G828)</f>
        <v>0</v>
      </c>
      <c r="G828" s="7">
        <f>SUM('დამტკ. საკუთ.'!G828,'ცვლილ. საკუთ.'!H828)</f>
        <v>0</v>
      </c>
      <c r="H828" s="7">
        <f>SUM('დამტკ. საკუთ.'!H828,'ცვლილ. საკუთ.'!I828)</f>
        <v>0</v>
      </c>
      <c r="I828" s="7">
        <f t="shared" si="187"/>
        <v>0</v>
      </c>
      <c r="J828" s="7">
        <f t="shared" si="188"/>
        <v>0</v>
      </c>
      <c r="K828" s="7">
        <f t="shared" ref="K828" si="197">SUM(K840,K852)</f>
        <v>0</v>
      </c>
    </row>
    <row r="829" spans="1:11" x14ac:dyDescent="0.25">
      <c r="A829" t="str">
        <f t="shared" si="176"/>
        <v>b</v>
      </c>
      <c r="B829" s="5"/>
      <c r="C829" s="6" t="s">
        <v>19</v>
      </c>
      <c r="D829" s="7">
        <f>SUM('დამტკ. საკუთ.'!D829,'ცვლილ. საკუთ.'!E829)</f>
        <v>0</v>
      </c>
      <c r="E829" s="7">
        <f>SUM('დამტკ. საკუთ.'!E829,'ცვლილ. საკუთ.'!F829)</f>
        <v>0</v>
      </c>
      <c r="F829" s="7">
        <f>SUM('დამტკ. საკუთ.'!F829,'ცვლილ. საკუთ.'!G829)</f>
        <v>0</v>
      </c>
      <c r="G829" s="7">
        <f>SUM('დამტკ. საკუთ.'!G829,'ცვლილ. საკუთ.'!H829)</f>
        <v>0</v>
      </c>
      <c r="H829" s="7">
        <f>SUM('დამტკ. საკუთ.'!H829,'ცვლილ. საკუთ.'!I829)</f>
        <v>0</v>
      </c>
      <c r="I829" s="7">
        <f t="shared" si="187"/>
        <v>0</v>
      </c>
      <c r="J829" s="7">
        <f t="shared" si="188"/>
        <v>0</v>
      </c>
      <c r="K829" s="7">
        <f t="shared" ref="K829" si="198">SUM(K841,K853)</f>
        <v>0</v>
      </c>
    </row>
    <row r="830" spans="1:11" ht="15.75" thickBot="1" x14ac:dyDescent="0.3">
      <c r="A830" t="str">
        <f t="shared" si="176"/>
        <v>b</v>
      </c>
      <c r="B830" s="11"/>
      <c r="C830" s="12" t="s">
        <v>20</v>
      </c>
      <c r="D830" s="13">
        <f>SUM('დამტკ. საკუთ.'!D830,'ცვლილ. საკუთ.'!E830)</f>
        <v>0</v>
      </c>
      <c r="E830" s="13">
        <f>SUM('დამტკ. საკუთ.'!E830,'ცვლილ. საკუთ.'!F830)</f>
        <v>0</v>
      </c>
      <c r="F830" s="13">
        <f>SUM('დამტკ. საკუთ.'!F830,'ცვლილ. საკუთ.'!G830)</f>
        <v>0</v>
      </c>
      <c r="G830" s="13">
        <f>SUM('დამტკ. საკუთ.'!G830,'ცვლილ. საკუთ.'!H830)</f>
        <v>0</v>
      </c>
      <c r="H830" s="13">
        <f>SUM('დამტკ. საკუთ.'!H830,'ცვლილ. საკუთ.'!I830)</f>
        <v>0</v>
      </c>
      <c r="I830" s="13">
        <f t="shared" si="187"/>
        <v>0</v>
      </c>
      <c r="J830" s="13">
        <f t="shared" si="188"/>
        <v>0</v>
      </c>
      <c r="K830" s="13">
        <f t="shared" ref="K830" si="199">SUM(K842,K854)</f>
        <v>0</v>
      </c>
    </row>
    <row r="831" spans="1:11" ht="32.25" customHeight="1" thickTop="1" thickBot="1" x14ac:dyDescent="0.3">
      <c r="A831" t="str">
        <f t="shared" si="176"/>
        <v>b</v>
      </c>
      <c r="B831" s="16" t="s">
        <v>236</v>
      </c>
      <c r="C831" s="4" t="s">
        <v>141</v>
      </c>
      <c r="D831" s="4">
        <f>SUM('დამტკ. საკუთ.'!D831,'ცვლილ. საკუთ.'!E831)</f>
        <v>0</v>
      </c>
      <c r="E831" s="4">
        <f>SUM('დამტკ. საკუთ.'!E831,'ცვლილ. საკუთ.'!F831)</f>
        <v>0</v>
      </c>
      <c r="F831" s="4">
        <f>SUM('დამტკ. საკუთ.'!F831,'ცვლილ. საკუთ.'!G831)</f>
        <v>0</v>
      </c>
      <c r="G831" s="4">
        <f>SUM('დამტკ. საკუთ.'!G831,'ცვლილ. საკუთ.'!H831)</f>
        <v>0</v>
      </c>
      <c r="H831" s="4">
        <f>SUM('დამტკ. საკუთ.'!H831,'ცვლილ. საკუთ.'!I831)</f>
        <v>0</v>
      </c>
      <c r="I831" s="4">
        <f t="shared" si="177"/>
        <v>0</v>
      </c>
      <c r="J831" s="4">
        <f t="shared" si="178"/>
        <v>0</v>
      </c>
      <c r="K831" s="4">
        <f t="shared" ref="K831" si="200">SUM(K832,K840,K841,K842)</f>
        <v>0</v>
      </c>
    </row>
    <row r="832" spans="1:11" ht="15.75" thickTop="1" x14ac:dyDescent="0.25">
      <c r="A832" t="str">
        <f t="shared" si="176"/>
        <v>b</v>
      </c>
      <c r="B832" s="5"/>
      <c r="C832" s="6" t="s">
        <v>10</v>
      </c>
      <c r="D832" s="7">
        <f>SUM('დამტკ. საკუთ.'!D832,'ცვლილ. საკუთ.'!E832)</f>
        <v>0</v>
      </c>
      <c r="E832" s="7">
        <f>SUM('დამტკ. საკუთ.'!E832,'ცვლილ. საკუთ.'!F832)</f>
        <v>0</v>
      </c>
      <c r="F832" s="7">
        <f>SUM('დამტკ. საკუთ.'!F832,'ცვლილ. საკუთ.'!G832)</f>
        <v>0</v>
      </c>
      <c r="G832" s="7">
        <f>SUM('დამტკ. საკუთ.'!G832,'ცვლილ. საკუთ.'!H832)</f>
        <v>0</v>
      </c>
      <c r="H832" s="7">
        <f>SUM('დამტკ. საკუთ.'!H832,'ცვლილ. საკუთ.'!I832)</f>
        <v>0</v>
      </c>
      <c r="I832" s="7">
        <f t="shared" si="177"/>
        <v>0</v>
      </c>
      <c r="J832" s="7">
        <f t="shared" si="178"/>
        <v>0</v>
      </c>
      <c r="K832" s="7">
        <f t="shared" ref="K832" si="201">SUM(K833:K839)</f>
        <v>0</v>
      </c>
    </row>
    <row r="833" spans="1:11" x14ac:dyDescent="0.25">
      <c r="A833" t="str">
        <f t="shared" si="176"/>
        <v>b</v>
      </c>
      <c r="B833" s="8"/>
      <c r="C833" s="9" t="s">
        <v>11</v>
      </c>
      <c r="D833" s="10">
        <f>SUM('დამტკ. საკუთ.'!D833,'ცვლილ. საკუთ.'!E833)</f>
        <v>0</v>
      </c>
      <c r="E833" s="10">
        <f>SUM('დამტკ. საკუთ.'!E833,'ცვლილ. საკუთ.'!F833)</f>
        <v>0</v>
      </c>
      <c r="F833" s="10">
        <f>SUM('დამტკ. საკუთ.'!F833,'ცვლილ. საკუთ.'!G833)</f>
        <v>0</v>
      </c>
      <c r="G833" s="10">
        <f>SUM('დამტკ. საკუთ.'!G833,'ცვლილ. საკუთ.'!H833)</f>
        <v>0</v>
      </c>
      <c r="H833" s="10">
        <f>SUM('დამტკ. საკუთ.'!H833,'ცვლილ. საკუთ.'!I833)</f>
        <v>0</v>
      </c>
      <c r="I833" s="10">
        <f t="shared" si="177"/>
        <v>0</v>
      </c>
      <c r="J833" s="10">
        <f t="shared" si="178"/>
        <v>0</v>
      </c>
      <c r="K833" s="10">
        <v>0</v>
      </c>
    </row>
    <row r="834" spans="1:11" x14ac:dyDescent="0.25">
      <c r="A834" t="str">
        <f t="shared" si="176"/>
        <v>b</v>
      </c>
      <c r="B834" s="8"/>
      <c r="C834" s="9" t="s">
        <v>12</v>
      </c>
      <c r="D834" s="10">
        <f>SUM('დამტკ. საკუთ.'!D834,'ცვლილ. საკუთ.'!E834)</f>
        <v>0</v>
      </c>
      <c r="E834" s="10">
        <f>SUM('დამტკ. საკუთ.'!E834,'ცვლილ. საკუთ.'!F834)</f>
        <v>0</v>
      </c>
      <c r="F834" s="10">
        <f>SUM('დამტკ. საკუთ.'!F834,'ცვლილ. საკუთ.'!G834)</f>
        <v>0</v>
      </c>
      <c r="G834" s="10">
        <f>SUM('დამტკ. საკუთ.'!G834,'ცვლილ. საკუთ.'!H834)</f>
        <v>0</v>
      </c>
      <c r="H834" s="10">
        <f>SUM('დამტკ. საკუთ.'!H834,'ცვლილ. საკუთ.'!I834)</f>
        <v>0</v>
      </c>
      <c r="I834" s="10">
        <f t="shared" si="177"/>
        <v>0</v>
      </c>
      <c r="J834" s="10">
        <f t="shared" si="178"/>
        <v>0</v>
      </c>
      <c r="K834" s="10">
        <v>0</v>
      </c>
    </row>
    <row r="835" spans="1:11" x14ac:dyDescent="0.25">
      <c r="A835" t="str">
        <f t="shared" si="176"/>
        <v>b</v>
      </c>
      <c r="B835" s="8"/>
      <c r="C835" s="9" t="s">
        <v>13</v>
      </c>
      <c r="D835" s="10">
        <f>SUM('დამტკ. საკუთ.'!D835,'ცვლილ. საკუთ.'!E835)</f>
        <v>0</v>
      </c>
      <c r="E835" s="10">
        <f>SUM('დამტკ. საკუთ.'!E835,'ცვლილ. საკუთ.'!F835)</f>
        <v>0</v>
      </c>
      <c r="F835" s="10">
        <f>SUM('დამტკ. საკუთ.'!F835,'ცვლილ. საკუთ.'!G835)</f>
        <v>0</v>
      </c>
      <c r="G835" s="10">
        <f>SUM('დამტკ. საკუთ.'!G835,'ცვლილ. საკუთ.'!H835)</f>
        <v>0</v>
      </c>
      <c r="H835" s="10">
        <f>SUM('დამტკ. საკუთ.'!H835,'ცვლილ. საკუთ.'!I835)</f>
        <v>0</v>
      </c>
      <c r="I835" s="10">
        <f t="shared" si="177"/>
        <v>0</v>
      </c>
      <c r="J835" s="10">
        <f t="shared" si="178"/>
        <v>0</v>
      </c>
      <c r="K835" s="10">
        <v>0</v>
      </c>
    </row>
    <row r="836" spans="1:11" x14ac:dyDescent="0.25">
      <c r="A836" t="str">
        <f t="shared" si="176"/>
        <v>b</v>
      </c>
      <c r="B836" s="8"/>
      <c r="C836" s="9" t="s">
        <v>14</v>
      </c>
      <c r="D836" s="10">
        <f>SUM('დამტკ. საკუთ.'!D836,'ცვლილ. საკუთ.'!E836)</f>
        <v>0</v>
      </c>
      <c r="E836" s="10">
        <f>SUM('დამტკ. საკუთ.'!E836,'ცვლილ. საკუთ.'!F836)</f>
        <v>0</v>
      </c>
      <c r="F836" s="10">
        <f>SUM('დამტკ. საკუთ.'!F836,'ცვლილ. საკუთ.'!G836)</f>
        <v>0</v>
      </c>
      <c r="G836" s="10">
        <f>SUM('დამტკ. საკუთ.'!G836,'ცვლილ. საკუთ.'!H836)</f>
        <v>0</v>
      </c>
      <c r="H836" s="10">
        <f>SUM('დამტკ. საკუთ.'!H836,'ცვლილ. საკუთ.'!I836)</f>
        <v>0</v>
      </c>
      <c r="I836" s="10">
        <f t="shared" si="177"/>
        <v>0</v>
      </c>
      <c r="J836" s="10">
        <f t="shared" si="178"/>
        <v>0</v>
      </c>
      <c r="K836" s="10">
        <v>0</v>
      </c>
    </row>
    <row r="837" spans="1:11" x14ac:dyDescent="0.25">
      <c r="A837" t="str">
        <f t="shared" si="176"/>
        <v>b</v>
      </c>
      <c r="B837" s="8"/>
      <c r="C837" s="9" t="s">
        <v>15</v>
      </c>
      <c r="D837" s="10">
        <f>SUM('დამტკ. საკუთ.'!D837,'ცვლილ. საკუთ.'!E837)</f>
        <v>0</v>
      </c>
      <c r="E837" s="10">
        <f>SUM('დამტკ. საკუთ.'!E837,'ცვლილ. საკუთ.'!F837)</f>
        <v>0</v>
      </c>
      <c r="F837" s="10">
        <f>SUM('დამტკ. საკუთ.'!F837,'ცვლილ. საკუთ.'!G837)</f>
        <v>0</v>
      </c>
      <c r="G837" s="10">
        <f>SUM('დამტკ. საკუთ.'!G837,'ცვლილ. საკუთ.'!H837)</f>
        <v>0</v>
      </c>
      <c r="H837" s="10">
        <f>SUM('დამტკ. საკუთ.'!H837,'ცვლილ. საკუთ.'!I837)</f>
        <v>0</v>
      </c>
      <c r="I837" s="10">
        <f t="shared" si="177"/>
        <v>0</v>
      </c>
      <c r="J837" s="10">
        <f t="shared" si="178"/>
        <v>0</v>
      </c>
      <c r="K837" s="10">
        <v>0</v>
      </c>
    </row>
    <row r="838" spans="1:11" x14ac:dyDescent="0.25">
      <c r="A838" t="str">
        <f t="shared" si="176"/>
        <v>b</v>
      </c>
      <c r="B838" s="8"/>
      <c r="C838" s="9" t="s">
        <v>16</v>
      </c>
      <c r="D838" s="10">
        <f>SUM('დამტკ. საკუთ.'!D838,'ცვლილ. საკუთ.'!E838)</f>
        <v>0</v>
      </c>
      <c r="E838" s="10">
        <f>SUM('დამტკ. საკუთ.'!E838,'ცვლილ. საკუთ.'!F838)</f>
        <v>0</v>
      </c>
      <c r="F838" s="10">
        <f>SUM('დამტკ. საკუთ.'!F838,'ცვლილ. საკუთ.'!G838)</f>
        <v>0</v>
      </c>
      <c r="G838" s="10">
        <f>SUM('დამტკ. საკუთ.'!G838,'ცვლილ. საკუთ.'!H838)</f>
        <v>0</v>
      </c>
      <c r="H838" s="10">
        <f>SUM('დამტკ. საკუთ.'!H838,'ცვლილ. საკუთ.'!I838)</f>
        <v>0</v>
      </c>
      <c r="I838" s="10">
        <f t="shared" si="177"/>
        <v>0</v>
      </c>
      <c r="J838" s="10">
        <f t="shared" si="178"/>
        <v>0</v>
      </c>
      <c r="K838" s="10">
        <v>0</v>
      </c>
    </row>
    <row r="839" spans="1:11" x14ac:dyDescent="0.25">
      <c r="A839" t="str">
        <f t="shared" si="176"/>
        <v>b</v>
      </c>
      <c r="B839" s="8"/>
      <c r="C839" s="9" t="s">
        <v>17</v>
      </c>
      <c r="D839" s="10">
        <f>SUM('დამტკ. საკუთ.'!D839,'ცვლილ. საკუთ.'!E839)</f>
        <v>0</v>
      </c>
      <c r="E839" s="10">
        <f>SUM('დამტკ. საკუთ.'!E839,'ცვლილ. საკუთ.'!F839)</f>
        <v>0</v>
      </c>
      <c r="F839" s="10">
        <f>SUM('დამტკ. საკუთ.'!F839,'ცვლილ. საკუთ.'!G839)</f>
        <v>0</v>
      </c>
      <c r="G839" s="10">
        <f>SUM('დამტკ. საკუთ.'!G839,'ცვლილ. საკუთ.'!H839)</f>
        <v>0</v>
      </c>
      <c r="H839" s="10">
        <f>SUM('დამტკ. საკუთ.'!H839,'ცვლილ. საკუთ.'!I839)</f>
        <v>0</v>
      </c>
      <c r="I839" s="10">
        <f t="shared" si="177"/>
        <v>0</v>
      </c>
      <c r="J839" s="10">
        <f t="shared" si="178"/>
        <v>0</v>
      </c>
      <c r="K839" s="10">
        <v>0</v>
      </c>
    </row>
    <row r="840" spans="1:11" x14ac:dyDescent="0.25">
      <c r="A840" t="str">
        <f t="shared" si="176"/>
        <v>b</v>
      </c>
      <c r="B840" s="5"/>
      <c r="C840" s="6" t="s">
        <v>18</v>
      </c>
      <c r="D840" s="7">
        <f>SUM('დამტკ. საკუთ.'!D840,'ცვლილ. საკუთ.'!E840)</f>
        <v>0</v>
      </c>
      <c r="E840" s="7">
        <f>SUM('დამტკ. საკუთ.'!E840,'ცვლილ. საკუთ.'!F840)</f>
        <v>0</v>
      </c>
      <c r="F840" s="7">
        <f>SUM('დამტკ. საკუთ.'!F840,'ცვლილ. საკუთ.'!G840)</f>
        <v>0</v>
      </c>
      <c r="G840" s="7">
        <f>SUM('დამტკ. საკუთ.'!G840,'ცვლილ. საკუთ.'!H840)</f>
        <v>0</v>
      </c>
      <c r="H840" s="7">
        <f>SUM('დამტკ. საკუთ.'!H840,'ცვლილ. საკუთ.'!I840)</f>
        <v>0</v>
      </c>
      <c r="I840" s="7">
        <f t="shared" si="177"/>
        <v>0</v>
      </c>
      <c r="J840" s="7">
        <f t="shared" si="178"/>
        <v>0</v>
      </c>
      <c r="K840" s="7">
        <v>0</v>
      </c>
    </row>
    <row r="841" spans="1:11" x14ac:dyDescent="0.25">
      <c r="A841" t="str">
        <f t="shared" si="176"/>
        <v>b</v>
      </c>
      <c r="B841" s="5"/>
      <c r="C841" s="6" t="s">
        <v>19</v>
      </c>
      <c r="D841" s="7">
        <f>SUM('დამტკ. საკუთ.'!D841,'ცვლილ. საკუთ.'!E841)</f>
        <v>0</v>
      </c>
      <c r="E841" s="7">
        <f>SUM('დამტკ. საკუთ.'!E841,'ცვლილ. საკუთ.'!F841)</f>
        <v>0</v>
      </c>
      <c r="F841" s="7">
        <f>SUM('დამტკ. საკუთ.'!F841,'ცვლილ. საკუთ.'!G841)</f>
        <v>0</v>
      </c>
      <c r="G841" s="7">
        <f>SUM('დამტკ. საკუთ.'!G841,'ცვლილ. საკუთ.'!H841)</f>
        <v>0</v>
      </c>
      <c r="H841" s="7">
        <f>SUM('დამტკ. საკუთ.'!H841,'ცვლილ. საკუთ.'!I841)</f>
        <v>0</v>
      </c>
      <c r="I841" s="7">
        <f t="shared" si="177"/>
        <v>0</v>
      </c>
      <c r="J841" s="7">
        <f t="shared" si="178"/>
        <v>0</v>
      </c>
      <c r="K841" s="7">
        <v>0</v>
      </c>
    </row>
    <row r="842" spans="1:11" ht="15.75" thickBot="1" x14ac:dyDescent="0.3">
      <c r="A842" t="str">
        <f t="shared" si="176"/>
        <v>b</v>
      </c>
      <c r="B842" s="11"/>
      <c r="C842" s="12" t="s">
        <v>20</v>
      </c>
      <c r="D842" s="13">
        <f>SUM('დამტკ. საკუთ.'!D842,'ცვლილ. საკუთ.'!E842)</f>
        <v>0</v>
      </c>
      <c r="E842" s="13">
        <f>SUM('დამტკ. საკუთ.'!E842,'ცვლილ. საკუთ.'!F842)</f>
        <v>0</v>
      </c>
      <c r="F842" s="13">
        <f>SUM('დამტკ. საკუთ.'!F842,'ცვლილ. საკუთ.'!G842)</f>
        <v>0</v>
      </c>
      <c r="G842" s="13">
        <f>SUM('დამტკ. საკუთ.'!G842,'ცვლილ. საკუთ.'!H842)</f>
        <v>0</v>
      </c>
      <c r="H842" s="13">
        <f>SUM('დამტკ. საკუთ.'!H842,'ცვლილ. საკუთ.'!I842)</f>
        <v>0</v>
      </c>
      <c r="I842" s="13">
        <f t="shared" si="177"/>
        <v>0</v>
      </c>
      <c r="J842" s="13">
        <f t="shared" si="178"/>
        <v>0</v>
      </c>
      <c r="K842" s="13">
        <v>0</v>
      </c>
    </row>
    <row r="843" spans="1:11" ht="61.5" thickTop="1" thickBot="1" x14ac:dyDescent="0.3">
      <c r="A843" t="str">
        <f t="shared" si="176"/>
        <v>b</v>
      </c>
      <c r="B843" s="16" t="s">
        <v>237</v>
      </c>
      <c r="C843" s="4" t="s">
        <v>238</v>
      </c>
      <c r="D843" s="4">
        <f>SUM('დამტკ. საკუთ.'!D843,'ცვლილ. საკუთ.'!E843)</f>
        <v>0</v>
      </c>
      <c r="E843" s="4">
        <f>SUM('დამტკ. საკუთ.'!E843,'ცვლილ. საკუთ.'!F843)</f>
        <v>0</v>
      </c>
      <c r="F843" s="4">
        <f>SUM('დამტკ. საკუთ.'!F843,'ცვლილ. საკუთ.'!G843)</f>
        <v>0</v>
      </c>
      <c r="G843" s="4">
        <f>SUM('დამტკ. საკუთ.'!G843,'ცვლილ. საკუთ.'!H843)</f>
        <v>0</v>
      </c>
      <c r="H843" s="4">
        <f>SUM('დამტკ. საკუთ.'!H843,'ცვლილ. საკუთ.'!I843)</f>
        <v>0</v>
      </c>
      <c r="I843" s="4">
        <f t="shared" ref="I843:I854" si="202">SUM(E843,F843)</f>
        <v>0</v>
      </c>
      <c r="J843" s="4">
        <f t="shared" ref="J843:J854" si="203">SUM(E843,F843,G843)</f>
        <v>0</v>
      </c>
      <c r="K843" s="4">
        <f t="shared" ref="K843" si="204">SUM(K844,K852,K853,K854)</f>
        <v>0</v>
      </c>
    </row>
    <row r="844" spans="1:11" ht="15.75" thickTop="1" x14ac:dyDescent="0.25">
      <c r="A844" t="str">
        <f t="shared" si="176"/>
        <v>b</v>
      </c>
      <c r="B844" s="5"/>
      <c r="C844" s="6" t="s">
        <v>10</v>
      </c>
      <c r="D844" s="7">
        <f>SUM('დამტკ. საკუთ.'!D844,'ცვლილ. საკუთ.'!E844)</f>
        <v>0</v>
      </c>
      <c r="E844" s="7">
        <f>SUM('დამტკ. საკუთ.'!E844,'ცვლილ. საკუთ.'!F844)</f>
        <v>0</v>
      </c>
      <c r="F844" s="7">
        <f>SUM('დამტკ. საკუთ.'!F844,'ცვლილ. საკუთ.'!G844)</f>
        <v>0</v>
      </c>
      <c r="G844" s="7">
        <f>SUM('დამტკ. საკუთ.'!G844,'ცვლილ. საკუთ.'!H844)</f>
        <v>0</v>
      </c>
      <c r="H844" s="7">
        <f>SUM('დამტკ. საკუთ.'!H844,'ცვლილ. საკუთ.'!I844)</f>
        <v>0</v>
      </c>
      <c r="I844" s="7">
        <f t="shared" si="202"/>
        <v>0</v>
      </c>
      <c r="J844" s="7">
        <f t="shared" si="203"/>
        <v>0</v>
      </c>
      <c r="K844" s="7">
        <f t="shared" ref="K844" si="205">SUM(K845:K851)</f>
        <v>0</v>
      </c>
    </row>
    <row r="845" spans="1:11" x14ac:dyDescent="0.25">
      <c r="A845" t="str">
        <f t="shared" si="176"/>
        <v>b</v>
      </c>
      <c r="B845" s="8"/>
      <c r="C845" s="9" t="s">
        <v>11</v>
      </c>
      <c r="D845" s="10">
        <f>SUM('დამტკ. საკუთ.'!D845,'ცვლილ. საკუთ.'!E845)</f>
        <v>0</v>
      </c>
      <c r="E845" s="10">
        <f>SUM('დამტკ. საკუთ.'!E845,'ცვლილ. საკუთ.'!F845)</f>
        <v>0</v>
      </c>
      <c r="F845" s="10">
        <f>SUM('დამტკ. საკუთ.'!F845,'ცვლილ. საკუთ.'!G845)</f>
        <v>0</v>
      </c>
      <c r="G845" s="10">
        <f>SUM('დამტკ. საკუთ.'!G845,'ცვლილ. საკუთ.'!H845)</f>
        <v>0</v>
      </c>
      <c r="H845" s="10">
        <f>SUM('დამტკ. საკუთ.'!H845,'ცვლილ. საკუთ.'!I845)</f>
        <v>0</v>
      </c>
      <c r="I845" s="10">
        <f t="shared" si="202"/>
        <v>0</v>
      </c>
      <c r="J845" s="10">
        <f t="shared" si="203"/>
        <v>0</v>
      </c>
      <c r="K845" s="10">
        <v>0</v>
      </c>
    </row>
    <row r="846" spans="1:11" x14ac:dyDescent="0.25">
      <c r="A846" t="str">
        <f t="shared" si="176"/>
        <v>b</v>
      </c>
      <c r="B846" s="8"/>
      <c r="C846" s="9" t="s">
        <v>12</v>
      </c>
      <c r="D846" s="10">
        <f>SUM('დამტკ. საკუთ.'!D846,'ცვლილ. საკუთ.'!E846)</f>
        <v>0</v>
      </c>
      <c r="E846" s="10">
        <f>SUM('დამტკ. საკუთ.'!E846,'ცვლილ. საკუთ.'!F846)</f>
        <v>0</v>
      </c>
      <c r="F846" s="10">
        <f>SUM('დამტკ. საკუთ.'!F846,'ცვლილ. საკუთ.'!G846)</f>
        <v>0</v>
      </c>
      <c r="G846" s="10">
        <f>SUM('დამტკ. საკუთ.'!G846,'ცვლილ. საკუთ.'!H846)</f>
        <v>0</v>
      </c>
      <c r="H846" s="10">
        <f>SUM('დამტკ. საკუთ.'!H846,'ცვლილ. საკუთ.'!I846)</f>
        <v>0</v>
      </c>
      <c r="I846" s="10">
        <f t="shared" si="202"/>
        <v>0</v>
      </c>
      <c r="J846" s="10">
        <f t="shared" si="203"/>
        <v>0</v>
      </c>
      <c r="K846" s="10">
        <v>0</v>
      </c>
    </row>
    <row r="847" spans="1:11" x14ac:dyDescent="0.25">
      <c r="A847" t="str">
        <f t="shared" si="176"/>
        <v>b</v>
      </c>
      <c r="B847" s="8"/>
      <c r="C847" s="9" t="s">
        <v>13</v>
      </c>
      <c r="D847" s="10">
        <f>SUM('დამტკ. საკუთ.'!D847,'ცვლილ. საკუთ.'!E847)</f>
        <v>0</v>
      </c>
      <c r="E847" s="10">
        <f>SUM('დამტკ. საკუთ.'!E847,'ცვლილ. საკუთ.'!F847)</f>
        <v>0</v>
      </c>
      <c r="F847" s="10">
        <f>SUM('დამტკ. საკუთ.'!F847,'ცვლილ. საკუთ.'!G847)</f>
        <v>0</v>
      </c>
      <c r="G847" s="10">
        <f>SUM('დამტკ. საკუთ.'!G847,'ცვლილ. საკუთ.'!H847)</f>
        <v>0</v>
      </c>
      <c r="H847" s="10">
        <f>SUM('დამტკ. საკუთ.'!H847,'ცვლილ. საკუთ.'!I847)</f>
        <v>0</v>
      </c>
      <c r="I847" s="10">
        <f t="shared" si="202"/>
        <v>0</v>
      </c>
      <c r="J847" s="10">
        <f t="shared" si="203"/>
        <v>0</v>
      </c>
      <c r="K847" s="10">
        <v>0</v>
      </c>
    </row>
    <row r="848" spans="1:11" x14ac:dyDescent="0.25">
      <c r="A848" t="str">
        <f t="shared" si="176"/>
        <v>b</v>
      </c>
      <c r="B848" s="8"/>
      <c r="C848" s="9" t="s">
        <v>14</v>
      </c>
      <c r="D848" s="10">
        <f>SUM('დამტკ. საკუთ.'!D848,'ცვლილ. საკუთ.'!E848)</f>
        <v>0</v>
      </c>
      <c r="E848" s="10">
        <f>SUM('დამტკ. საკუთ.'!E848,'ცვლილ. საკუთ.'!F848)</f>
        <v>0</v>
      </c>
      <c r="F848" s="10">
        <f>SUM('დამტკ. საკუთ.'!F848,'ცვლილ. საკუთ.'!G848)</f>
        <v>0</v>
      </c>
      <c r="G848" s="10">
        <f>SUM('დამტკ. საკუთ.'!G848,'ცვლილ. საკუთ.'!H848)</f>
        <v>0</v>
      </c>
      <c r="H848" s="10">
        <f>SUM('დამტკ. საკუთ.'!H848,'ცვლილ. საკუთ.'!I848)</f>
        <v>0</v>
      </c>
      <c r="I848" s="10">
        <f t="shared" si="202"/>
        <v>0</v>
      </c>
      <c r="J848" s="10">
        <f t="shared" si="203"/>
        <v>0</v>
      </c>
      <c r="K848" s="10">
        <v>0</v>
      </c>
    </row>
    <row r="849" spans="1:11" x14ac:dyDescent="0.25">
      <c r="A849" t="str">
        <f t="shared" si="176"/>
        <v>b</v>
      </c>
      <c r="B849" s="8"/>
      <c r="C849" s="9" t="s">
        <v>15</v>
      </c>
      <c r="D849" s="10">
        <f>SUM('დამტკ. საკუთ.'!D849,'ცვლილ. საკუთ.'!E849)</f>
        <v>0</v>
      </c>
      <c r="E849" s="10">
        <f>SUM('დამტკ. საკუთ.'!E849,'ცვლილ. საკუთ.'!F849)</f>
        <v>0</v>
      </c>
      <c r="F849" s="10">
        <f>SUM('დამტკ. საკუთ.'!F849,'ცვლილ. საკუთ.'!G849)</f>
        <v>0</v>
      </c>
      <c r="G849" s="10">
        <f>SUM('დამტკ. საკუთ.'!G849,'ცვლილ. საკუთ.'!H849)</f>
        <v>0</v>
      </c>
      <c r="H849" s="10">
        <f>SUM('დამტკ. საკუთ.'!H849,'ცვლილ. საკუთ.'!I849)</f>
        <v>0</v>
      </c>
      <c r="I849" s="10">
        <f t="shared" si="202"/>
        <v>0</v>
      </c>
      <c r="J849" s="10">
        <f t="shared" si="203"/>
        <v>0</v>
      </c>
      <c r="K849" s="10">
        <v>0</v>
      </c>
    </row>
    <row r="850" spans="1:11" x14ac:dyDescent="0.25">
      <c r="A850" t="str">
        <f t="shared" si="176"/>
        <v>b</v>
      </c>
      <c r="B850" s="8"/>
      <c r="C850" s="9" t="s">
        <v>16</v>
      </c>
      <c r="D850" s="10">
        <f>SUM('დამტკ. საკუთ.'!D850,'ცვლილ. საკუთ.'!E850)</f>
        <v>0</v>
      </c>
      <c r="E850" s="10">
        <f>SUM('დამტკ. საკუთ.'!E850,'ცვლილ. საკუთ.'!F850)</f>
        <v>0</v>
      </c>
      <c r="F850" s="10">
        <f>SUM('დამტკ. საკუთ.'!F850,'ცვლილ. საკუთ.'!G850)</f>
        <v>0</v>
      </c>
      <c r="G850" s="10">
        <f>SUM('დამტკ. საკუთ.'!G850,'ცვლილ. საკუთ.'!H850)</f>
        <v>0</v>
      </c>
      <c r="H850" s="10">
        <f>SUM('დამტკ. საკუთ.'!H850,'ცვლილ. საკუთ.'!I850)</f>
        <v>0</v>
      </c>
      <c r="I850" s="10">
        <f t="shared" si="202"/>
        <v>0</v>
      </c>
      <c r="J850" s="10">
        <f t="shared" si="203"/>
        <v>0</v>
      </c>
      <c r="K850" s="10">
        <v>0</v>
      </c>
    </row>
    <row r="851" spans="1:11" x14ac:dyDescent="0.25">
      <c r="A851" t="str">
        <f t="shared" si="176"/>
        <v>b</v>
      </c>
      <c r="B851" s="8"/>
      <c r="C851" s="9" t="s">
        <v>17</v>
      </c>
      <c r="D851" s="10">
        <f>SUM('დამტკ. საკუთ.'!D851,'ცვლილ. საკუთ.'!E851)</f>
        <v>0</v>
      </c>
      <c r="E851" s="10">
        <f>SUM('დამტკ. საკუთ.'!E851,'ცვლილ. საკუთ.'!F851)</f>
        <v>0</v>
      </c>
      <c r="F851" s="10">
        <f>SUM('დამტკ. საკუთ.'!F851,'ცვლილ. საკუთ.'!G851)</f>
        <v>0</v>
      </c>
      <c r="G851" s="10">
        <f>SUM('დამტკ. საკუთ.'!G851,'ცვლილ. საკუთ.'!H851)</f>
        <v>0</v>
      </c>
      <c r="H851" s="10">
        <f>SUM('დამტკ. საკუთ.'!H851,'ცვლილ. საკუთ.'!I851)</f>
        <v>0</v>
      </c>
      <c r="I851" s="10">
        <f t="shared" si="202"/>
        <v>0</v>
      </c>
      <c r="J851" s="10">
        <f t="shared" si="203"/>
        <v>0</v>
      </c>
      <c r="K851" s="10">
        <v>0</v>
      </c>
    </row>
    <row r="852" spans="1:11" x14ac:dyDescent="0.25">
      <c r="A852" t="str">
        <f t="shared" si="176"/>
        <v>b</v>
      </c>
      <c r="B852" s="5"/>
      <c r="C852" s="6" t="s">
        <v>18</v>
      </c>
      <c r="D852" s="7">
        <f>SUM('დამტკ. საკუთ.'!D852,'ცვლილ. საკუთ.'!E852)</f>
        <v>0</v>
      </c>
      <c r="E852" s="7">
        <f>SUM('დამტკ. საკუთ.'!E852,'ცვლილ. საკუთ.'!F852)</f>
        <v>0</v>
      </c>
      <c r="F852" s="7">
        <f>SUM('დამტკ. საკუთ.'!F852,'ცვლილ. საკუთ.'!G852)</f>
        <v>0</v>
      </c>
      <c r="G852" s="7">
        <f>SUM('დამტკ. საკუთ.'!G852,'ცვლილ. საკუთ.'!H852)</f>
        <v>0</v>
      </c>
      <c r="H852" s="7">
        <f>SUM('დამტკ. საკუთ.'!H852,'ცვლილ. საკუთ.'!I852)</f>
        <v>0</v>
      </c>
      <c r="I852" s="7">
        <f t="shared" si="202"/>
        <v>0</v>
      </c>
      <c r="J852" s="7">
        <f t="shared" si="203"/>
        <v>0</v>
      </c>
      <c r="K852" s="7">
        <v>0</v>
      </c>
    </row>
    <row r="853" spans="1:11" x14ac:dyDescent="0.25">
      <c r="A853" t="str">
        <f t="shared" si="176"/>
        <v>b</v>
      </c>
      <c r="B853" s="5"/>
      <c r="C853" s="6" t="s">
        <v>19</v>
      </c>
      <c r="D853" s="7">
        <f>SUM('დამტკ. საკუთ.'!D853,'ცვლილ. საკუთ.'!E853)</f>
        <v>0</v>
      </c>
      <c r="E853" s="7">
        <f>SUM('დამტკ. საკუთ.'!E853,'ცვლილ. საკუთ.'!F853)</f>
        <v>0</v>
      </c>
      <c r="F853" s="7">
        <f>SUM('დამტკ. საკუთ.'!F853,'ცვლილ. საკუთ.'!G853)</f>
        <v>0</v>
      </c>
      <c r="G853" s="7">
        <f>SUM('დამტკ. საკუთ.'!G853,'ცვლილ. საკუთ.'!H853)</f>
        <v>0</v>
      </c>
      <c r="H853" s="7">
        <f>SUM('დამტკ. საკუთ.'!H853,'ცვლილ. საკუთ.'!I853)</f>
        <v>0</v>
      </c>
      <c r="I853" s="7">
        <f t="shared" si="202"/>
        <v>0</v>
      </c>
      <c r="J853" s="7">
        <f t="shared" si="203"/>
        <v>0</v>
      </c>
      <c r="K853" s="7">
        <v>0</v>
      </c>
    </row>
    <row r="854" spans="1:11" ht="15.75" thickBot="1" x14ac:dyDescent="0.3">
      <c r="A854" t="str">
        <f t="shared" si="176"/>
        <v>b</v>
      </c>
      <c r="B854" s="11"/>
      <c r="C854" s="12" t="s">
        <v>20</v>
      </c>
      <c r="D854" s="13">
        <f>SUM('დამტკ. საკუთ.'!D854,'ცვლილ. საკუთ.'!E854)</f>
        <v>0</v>
      </c>
      <c r="E854" s="13">
        <f>SUM('დამტკ. საკუთ.'!E854,'ცვლილ. საკუთ.'!F854)</f>
        <v>0</v>
      </c>
      <c r="F854" s="13">
        <f>SUM('დამტკ. საკუთ.'!F854,'ცვლილ. საკუთ.'!G854)</f>
        <v>0</v>
      </c>
      <c r="G854" s="13">
        <f>SUM('დამტკ. საკუთ.'!G854,'ცვლილ. საკუთ.'!H854)</f>
        <v>0</v>
      </c>
      <c r="H854" s="13">
        <f>SUM('დამტკ. საკუთ.'!H854,'ცვლილ. საკუთ.'!I854)</f>
        <v>0</v>
      </c>
      <c r="I854" s="13">
        <f t="shared" si="202"/>
        <v>0</v>
      </c>
      <c r="J854" s="13">
        <f t="shared" si="203"/>
        <v>0</v>
      </c>
      <c r="K854" s="13">
        <v>0</v>
      </c>
    </row>
    <row r="855" spans="1:11" ht="31.5" thickTop="1" thickBot="1" x14ac:dyDescent="0.3">
      <c r="A855" t="str">
        <f t="shared" si="176"/>
        <v>a</v>
      </c>
      <c r="B855" s="16" t="s">
        <v>142</v>
      </c>
      <c r="C855" s="14" t="s">
        <v>143</v>
      </c>
      <c r="D855" s="4">
        <f>SUM('დამტკ. საკუთ.'!D855,'ცვლილ. საკუთ.'!E855)</f>
        <v>201870</v>
      </c>
      <c r="E855" s="4">
        <f>SUM('დამტკ. საკუთ.'!E855,'ცვლილ. საკუთ.'!F855)</f>
        <v>51870</v>
      </c>
      <c r="F855" s="4">
        <f>SUM('დამტკ. საკუთ.'!F855,'ცვლილ. საკუთ.'!G855)</f>
        <v>50000</v>
      </c>
      <c r="G855" s="4">
        <f>SUM('დამტკ. საკუთ.'!G855,'ცვლილ. საკუთ.'!H855)</f>
        <v>50000</v>
      </c>
      <c r="H855" s="4">
        <f>SUM('დამტკ. საკუთ.'!H855,'ცვლილ. საკუთ.'!I855)</f>
        <v>50000</v>
      </c>
      <c r="I855" s="4">
        <f t="shared" si="177"/>
        <v>101870</v>
      </c>
      <c r="J855" s="4">
        <f t="shared" si="178"/>
        <v>151870</v>
      </c>
      <c r="K855" s="4">
        <f t="shared" ref="K855" si="206">SUM(K867,K879,K891,K903,K927,K939,K951,K987,K999,K1011)</f>
        <v>0</v>
      </c>
    </row>
    <row r="856" spans="1:11" ht="15.75" thickTop="1" x14ac:dyDescent="0.25">
      <c r="A856" t="str">
        <f t="shared" ref="A856:A919" si="207">IF(OR(D856&lt;&gt;0,E856&lt;&gt;0,F856&lt;&gt;0,G856&lt;&gt;0,H856&lt;&gt;0,),"a","b")</f>
        <v>a</v>
      </c>
      <c r="B856" s="5"/>
      <c r="C856" s="6" t="s">
        <v>10</v>
      </c>
      <c r="D856" s="7">
        <f>SUM('დამტკ. საკუთ.'!D856,'ცვლილ. საკუთ.'!E856)</f>
        <v>195000</v>
      </c>
      <c r="E856" s="7">
        <f>SUM('დამტკ. საკუთ.'!E856,'ცვლილ. საკუთ.'!F856)</f>
        <v>47000</v>
      </c>
      <c r="F856" s="7">
        <f>SUM('დამტკ. საკუთ.'!F856,'ცვლილ. საკუთ.'!G856)</f>
        <v>48000</v>
      </c>
      <c r="G856" s="7">
        <f>SUM('დამტკ. საკუთ.'!G856,'ცვლილ. საკუთ.'!H856)</f>
        <v>50000</v>
      </c>
      <c r="H856" s="7">
        <f>SUM('დამტკ. საკუთ.'!H856,'ცვლილ. საკუთ.'!I856)</f>
        <v>50000</v>
      </c>
      <c r="I856" s="7">
        <f t="shared" ref="I856:I919" si="208">SUM(E856,F856)</f>
        <v>95000</v>
      </c>
      <c r="J856" s="7">
        <f t="shared" ref="J856:J919" si="209">SUM(E856,F856,G856)</f>
        <v>145000</v>
      </c>
      <c r="K856" s="7">
        <f t="shared" ref="K856:K866" si="210">SUM(K868,K880,K892,K904,K928,K940,K952,K988,K1000,K1012)</f>
        <v>0</v>
      </c>
    </row>
    <row r="857" spans="1:11" x14ac:dyDescent="0.25">
      <c r="A857" t="str">
        <f t="shared" si="207"/>
        <v>b</v>
      </c>
      <c r="B857" s="8"/>
      <c r="C857" s="9" t="s">
        <v>11</v>
      </c>
      <c r="D857" s="10">
        <f>SUM('დამტკ. საკუთ.'!D857,'ცვლილ. საკუთ.'!E857)</f>
        <v>0</v>
      </c>
      <c r="E857" s="10">
        <f>SUM('დამტკ. საკუთ.'!E857,'ცვლილ. საკუთ.'!F857)</f>
        <v>0</v>
      </c>
      <c r="F857" s="10">
        <f>SUM('დამტკ. საკუთ.'!F857,'ცვლილ. საკუთ.'!G857)</f>
        <v>0</v>
      </c>
      <c r="G857" s="10">
        <f>SUM('დამტკ. საკუთ.'!G857,'ცვლილ. საკუთ.'!H857)</f>
        <v>0</v>
      </c>
      <c r="H857" s="10">
        <f>SUM('დამტკ. საკუთ.'!H857,'ცვლილ. საკუთ.'!I857)</f>
        <v>0</v>
      </c>
      <c r="I857" s="10">
        <f t="shared" si="208"/>
        <v>0</v>
      </c>
      <c r="J857" s="10">
        <f t="shared" si="209"/>
        <v>0</v>
      </c>
      <c r="K857" s="10">
        <f t="shared" si="210"/>
        <v>0</v>
      </c>
    </row>
    <row r="858" spans="1:11" x14ac:dyDescent="0.25">
      <c r="A858" t="str">
        <f t="shared" si="207"/>
        <v>a</v>
      </c>
      <c r="B858" s="8"/>
      <c r="C858" s="9" t="s">
        <v>12</v>
      </c>
      <c r="D858" s="10">
        <f>SUM('დამტკ. საკუთ.'!D858,'ცვლილ. საკუთ.'!E858)</f>
        <v>190000</v>
      </c>
      <c r="E858" s="10">
        <f>SUM('დამტკ. საკუთ.'!E858,'ცვლილ. საკუთ.'!F858)</f>
        <v>45000</v>
      </c>
      <c r="F858" s="10">
        <f>SUM('დამტკ. საკუთ.'!F858,'ცვლილ. საკუთ.'!G858)</f>
        <v>47000</v>
      </c>
      <c r="G858" s="10">
        <f>SUM('დამტკ. საკუთ.'!G858,'ცვლილ. საკუთ.'!H858)</f>
        <v>49000</v>
      </c>
      <c r="H858" s="10">
        <f>SUM('დამტკ. საკუთ.'!H858,'ცვლილ. საკუთ.'!I858)</f>
        <v>49000</v>
      </c>
      <c r="I858" s="10">
        <f t="shared" si="208"/>
        <v>92000</v>
      </c>
      <c r="J858" s="10">
        <f t="shared" si="209"/>
        <v>141000</v>
      </c>
      <c r="K858" s="10">
        <f t="shared" si="210"/>
        <v>0</v>
      </c>
    </row>
    <row r="859" spans="1:11" x14ac:dyDescent="0.25">
      <c r="A859" t="str">
        <f t="shared" si="207"/>
        <v>b</v>
      </c>
      <c r="B859" s="8"/>
      <c r="C859" s="9" t="s">
        <v>13</v>
      </c>
      <c r="D859" s="10">
        <f>SUM('დამტკ. საკუთ.'!D859,'ცვლილ. საკუთ.'!E859)</f>
        <v>0</v>
      </c>
      <c r="E859" s="10">
        <f>SUM('დამტკ. საკუთ.'!E859,'ცვლილ. საკუთ.'!F859)</f>
        <v>0</v>
      </c>
      <c r="F859" s="10">
        <f>SUM('დამტკ. საკუთ.'!F859,'ცვლილ. საკუთ.'!G859)</f>
        <v>0</v>
      </c>
      <c r="G859" s="10">
        <f>SUM('დამტკ. საკუთ.'!G859,'ცვლილ. საკუთ.'!H859)</f>
        <v>0</v>
      </c>
      <c r="H859" s="10">
        <f>SUM('დამტკ. საკუთ.'!H859,'ცვლილ. საკუთ.'!I859)</f>
        <v>0</v>
      </c>
      <c r="I859" s="10">
        <f t="shared" si="208"/>
        <v>0</v>
      </c>
      <c r="J859" s="10">
        <f t="shared" si="209"/>
        <v>0</v>
      </c>
      <c r="K859" s="10">
        <f t="shared" si="210"/>
        <v>0</v>
      </c>
    </row>
    <row r="860" spans="1:11" x14ac:dyDescent="0.25">
      <c r="A860" t="str">
        <f t="shared" si="207"/>
        <v>b</v>
      </c>
      <c r="B860" s="8"/>
      <c r="C860" s="9" t="s">
        <v>14</v>
      </c>
      <c r="D860" s="10">
        <f>SUM('დამტკ. საკუთ.'!D860,'ცვლილ. საკუთ.'!E860)</f>
        <v>0</v>
      </c>
      <c r="E860" s="10">
        <f>SUM('დამტკ. საკუთ.'!E860,'ცვლილ. საკუთ.'!F860)</f>
        <v>0</v>
      </c>
      <c r="F860" s="10">
        <f>SUM('დამტკ. საკუთ.'!F860,'ცვლილ. საკუთ.'!G860)</f>
        <v>0</v>
      </c>
      <c r="G860" s="10">
        <f>SUM('დამტკ. საკუთ.'!G860,'ცვლილ. საკუთ.'!H860)</f>
        <v>0</v>
      </c>
      <c r="H860" s="10">
        <f>SUM('დამტკ. საკუთ.'!H860,'ცვლილ. საკუთ.'!I860)</f>
        <v>0</v>
      </c>
      <c r="I860" s="10">
        <f t="shared" si="208"/>
        <v>0</v>
      </c>
      <c r="J860" s="10">
        <f t="shared" si="209"/>
        <v>0</v>
      </c>
      <c r="K860" s="10">
        <f t="shared" si="210"/>
        <v>0</v>
      </c>
    </row>
    <row r="861" spans="1:11" x14ac:dyDescent="0.25">
      <c r="A861" t="str">
        <f t="shared" si="207"/>
        <v>b</v>
      </c>
      <c r="B861" s="8"/>
      <c r="C861" s="9" t="s">
        <v>15</v>
      </c>
      <c r="D861" s="10">
        <f>SUM('დამტკ. საკუთ.'!D861,'ცვლილ. საკუთ.'!E861)</f>
        <v>0</v>
      </c>
      <c r="E861" s="10">
        <f>SUM('დამტკ. საკუთ.'!E861,'ცვლილ. საკუთ.'!F861)</f>
        <v>0</v>
      </c>
      <c r="F861" s="10">
        <f>SUM('დამტკ. საკუთ.'!F861,'ცვლილ. საკუთ.'!G861)</f>
        <v>0</v>
      </c>
      <c r="G861" s="10">
        <f>SUM('დამტკ. საკუთ.'!G861,'ცვლილ. საკუთ.'!H861)</f>
        <v>0</v>
      </c>
      <c r="H861" s="10">
        <f>SUM('დამტკ. საკუთ.'!H861,'ცვლილ. საკუთ.'!I861)</f>
        <v>0</v>
      </c>
      <c r="I861" s="10">
        <f t="shared" si="208"/>
        <v>0</v>
      </c>
      <c r="J861" s="10">
        <f t="shared" si="209"/>
        <v>0</v>
      </c>
      <c r="K861" s="10">
        <f t="shared" si="210"/>
        <v>0</v>
      </c>
    </row>
    <row r="862" spans="1:11" x14ac:dyDescent="0.25">
      <c r="A862" t="str">
        <f t="shared" si="207"/>
        <v>b</v>
      </c>
      <c r="B862" s="8"/>
      <c r="C862" s="9" t="s">
        <v>16</v>
      </c>
      <c r="D862" s="10">
        <f>SUM('დამტკ. საკუთ.'!D862,'ცვლილ. საკუთ.'!E862)</f>
        <v>0</v>
      </c>
      <c r="E862" s="10">
        <f>SUM('დამტკ. საკუთ.'!E862,'ცვლილ. საკუთ.'!F862)</f>
        <v>0</v>
      </c>
      <c r="F862" s="10">
        <f>SUM('დამტკ. საკუთ.'!F862,'ცვლილ. საკუთ.'!G862)</f>
        <v>0</v>
      </c>
      <c r="G862" s="10">
        <f>SUM('დამტკ. საკუთ.'!G862,'ცვლილ. საკუთ.'!H862)</f>
        <v>0</v>
      </c>
      <c r="H862" s="10">
        <f>SUM('დამტკ. საკუთ.'!H862,'ცვლილ. საკუთ.'!I862)</f>
        <v>0</v>
      </c>
      <c r="I862" s="10">
        <f t="shared" si="208"/>
        <v>0</v>
      </c>
      <c r="J862" s="10">
        <f t="shared" si="209"/>
        <v>0</v>
      </c>
      <c r="K862" s="10">
        <f t="shared" si="210"/>
        <v>0</v>
      </c>
    </row>
    <row r="863" spans="1:11" x14ac:dyDescent="0.25">
      <c r="A863" t="str">
        <f t="shared" si="207"/>
        <v>a</v>
      </c>
      <c r="B863" s="8"/>
      <c r="C863" s="9" t="s">
        <v>17</v>
      </c>
      <c r="D863" s="10">
        <f>SUM('დამტკ. საკუთ.'!D863,'ცვლილ. საკუთ.'!E863)</f>
        <v>5000</v>
      </c>
      <c r="E863" s="10">
        <f>SUM('დამტკ. საკუთ.'!E863,'ცვლილ. საკუთ.'!F863)</f>
        <v>2000</v>
      </c>
      <c r="F863" s="10">
        <f>SUM('დამტკ. საკუთ.'!F863,'ცვლილ. საკუთ.'!G863)</f>
        <v>1000</v>
      </c>
      <c r="G863" s="10">
        <f>SUM('დამტკ. საკუთ.'!G863,'ცვლილ. საკუთ.'!H863)</f>
        <v>1000</v>
      </c>
      <c r="H863" s="10">
        <f>SUM('დამტკ. საკუთ.'!H863,'ცვლილ. საკუთ.'!I863)</f>
        <v>1000</v>
      </c>
      <c r="I863" s="10">
        <f t="shared" si="208"/>
        <v>3000</v>
      </c>
      <c r="J863" s="10">
        <f t="shared" si="209"/>
        <v>4000</v>
      </c>
      <c r="K863" s="10">
        <f t="shared" si="210"/>
        <v>0</v>
      </c>
    </row>
    <row r="864" spans="1:11" x14ac:dyDescent="0.25">
      <c r="A864" t="str">
        <f t="shared" si="207"/>
        <v>a</v>
      </c>
      <c r="B864" s="5"/>
      <c r="C864" s="6" t="s">
        <v>18</v>
      </c>
      <c r="D864" s="7">
        <f>SUM('დამტკ. საკუთ.'!D864,'ცვლილ. საკუთ.'!E864)</f>
        <v>5000</v>
      </c>
      <c r="E864" s="7">
        <f>SUM('დამტკ. საკუთ.'!E864,'ცვლილ. საკუთ.'!F864)</f>
        <v>3000</v>
      </c>
      <c r="F864" s="7">
        <f>SUM('დამტკ. საკუთ.'!F864,'ცვლილ. საკუთ.'!G864)</f>
        <v>2000</v>
      </c>
      <c r="G864" s="7">
        <f>SUM('დამტკ. საკუთ.'!G864,'ცვლილ. საკუთ.'!H864)</f>
        <v>0</v>
      </c>
      <c r="H864" s="7">
        <f>SUM('დამტკ. საკუთ.'!H864,'ცვლილ. საკუთ.'!I864)</f>
        <v>0</v>
      </c>
      <c r="I864" s="7">
        <f t="shared" si="208"/>
        <v>5000</v>
      </c>
      <c r="J864" s="7">
        <f t="shared" si="209"/>
        <v>5000</v>
      </c>
      <c r="K864" s="7">
        <f t="shared" si="210"/>
        <v>0</v>
      </c>
    </row>
    <row r="865" spans="1:11" x14ac:dyDescent="0.25">
      <c r="A865" t="str">
        <f t="shared" si="207"/>
        <v>b</v>
      </c>
      <c r="B865" s="5"/>
      <c r="C865" s="6" t="s">
        <v>19</v>
      </c>
      <c r="D865" s="7">
        <f>SUM('დამტკ. საკუთ.'!D865,'ცვლილ. საკუთ.'!E865)</f>
        <v>0</v>
      </c>
      <c r="E865" s="7">
        <f>SUM('დამტკ. საკუთ.'!E865,'ცვლილ. საკუთ.'!F865)</f>
        <v>0</v>
      </c>
      <c r="F865" s="7">
        <f>SUM('დამტკ. საკუთ.'!F865,'ცვლილ. საკუთ.'!G865)</f>
        <v>0</v>
      </c>
      <c r="G865" s="7">
        <f>SUM('დამტკ. საკუთ.'!G865,'ცვლილ. საკუთ.'!H865)</f>
        <v>0</v>
      </c>
      <c r="H865" s="7">
        <f>SUM('დამტკ. საკუთ.'!H865,'ცვლილ. საკუთ.'!I865)</f>
        <v>0</v>
      </c>
      <c r="I865" s="7">
        <f t="shared" si="208"/>
        <v>0</v>
      </c>
      <c r="J865" s="7">
        <f t="shared" si="209"/>
        <v>0</v>
      </c>
      <c r="K865" s="7">
        <f t="shared" si="210"/>
        <v>0</v>
      </c>
    </row>
    <row r="866" spans="1:11" ht="15.75" thickBot="1" x14ac:dyDescent="0.3">
      <c r="A866" t="str">
        <f t="shared" si="207"/>
        <v>a</v>
      </c>
      <c r="B866" s="11"/>
      <c r="C866" s="12" t="s">
        <v>20</v>
      </c>
      <c r="D866" s="13">
        <f>SUM('დამტკ. საკუთ.'!D866,'ცვლილ. საკუთ.'!E866)</f>
        <v>1870</v>
      </c>
      <c r="E866" s="13">
        <f>SUM('დამტკ. საკუთ.'!E866,'ცვლილ. საკუთ.'!F866)</f>
        <v>1870</v>
      </c>
      <c r="F866" s="13">
        <f>SUM('დამტკ. საკუთ.'!F866,'ცვლილ. საკუთ.'!G866)</f>
        <v>0</v>
      </c>
      <c r="G866" s="13">
        <f>SUM('დამტკ. საკუთ.'!G866,'ცვლილ. საკუთ.'!H866)</f>
        <v>0</v>
      </c>
      <c r="H866" s="13">
        <f>SUM('დამტკ. საკუთ.'!H866,'ცვლილ. საკუთ.'!I866)</f>
        <v>0</v>
      </c>
      <c r="I866" s="13">
        <f t="shared" si="208"/>
        <v>1870</v>
      </c>
      <c r="J866" s="13">
        <f t="shared" si="209"/>
        <v>1870</v>
      </c>
      <c r="K866" s="13">
        <f t="shared" si="210"/>
        <v>0</v>
      </c>
    </row>
    <row r="867" spans="1:11" ht="32.25" customHeight="1" thickTop="1" thickBot="1" x14ac:dyDescent="0.3">
      <c r="A867" t="str">
        <f t="shared" si="207"/>
        <v>b</v>
      </c>
      <c r="B867" s="16" t="s">
        <v>144</v>
      </c>
      <c r="C867" s="4" t="s">
        <v>145</v>
      </c>
      <c r="D867" s="4">
        <f>SUM('დამტკ. საკუთ.'!D867,'ცვლილ. საკუთ.'!E867)</f>
        <v>0</v>
      </c>
      <c r="E867" s="4">
        <f>SUM('დამტკ. საკუთ.'!E867,'ცვლილ. საკუთ.'!F867)</f>
        <v>0</v>
      </c>
      <c r="F867" s="4">
        <f>SUM('დამტკ. საკუთ.'!F867,'ცვლილ. საკუთ.'!G867)</f>
        <v>0</v>
      </c>
      <c r="G867" s="4">
        <f>SUM('დამტკ. საკუთ.'!G867,'ცვლილ. საკუთ.'!H867)</f>
        <v>0</v>
      </c>
      <c r="H867" s="4">
        <f>SUM('დამტკ. საკუთ.'!H867,'ცვლილ. საკუთ.'!I867)</f>
        <v>0</v>
      </c>
      <c r="I867" s="4">
        <f t="shared" si="208"/>
        <v>0</v>
      </c>
      <c r="J867" s="4">
        <f t="shared" si="209"/>
        <v>0</v>
      </c>
      <c r="K867" s="4">
        <f t="shared" ref="K867" si="211">SUM(K868,K876,K877,K878)</f>
        <v>0</v>
      </c>
    </row>
    <row r="868" spans="1:11" ht="15.75" thickTop="1" x14ac:dyDescent="0.25">
      <c r="A868" t="str">
        <f t="shared" si="207"/>
        <v>b</v>
      </c>
      <c r="B868" s="5"/>
      <c r="C868" s="6" t="s">
        <v>10</v>
      </c>
      <c r="D868" s="7">
        <f>SUM('დამტკ. საკუთ.'!D868,'ცვლილ. საკუთ.'!E868)</f>
        <v>0</v>
      </c>
      <c r="E868" s="7">
        <f>SUM('დამტკ. საკუთ.'!E868,'ცვლილ. საკუთ.'!F868)</f>
        <v>0</v>
      </c>
      <c r="F868" s="7">
        <f>SUM('დამტკ. საკუთ.'!F868,'ცვლილ. საკუთ.'!G868)</f>
        <v>0</v>
      </c>
      <c r="G868" s="7">
        <f>SUM('დამტკ. საკუთ.'!G868,'ცვლილ. საკუთ.'!H868)</f>
        <v>0</v>
      </c>
      <c r="H868" s="7">
        <f>SUM('დამტკ. საკუთ.'!H868,'ცვლილ. საკუთ.'!I868)</f>
        <v>0</v>
      </c>
      <c r="I868" s="7">
        <f t="shared" si="208"/>
        <v>0</v>
      </c>
      <c r="J868" s="7">
        <f t="shared" si="209"/>
        <v>0</v>
      </c>
      <c r="K868" s="7">
        <f t="shared" ref="K868" si="212">SUM(K869:K875)</f>
        <v>0</v>
      </c>
    </row>
    <row r="869" spans="1:11" x14ac:dyDescent="0.25">
      <c r="A869" t="str">
        <f t="shared" si="207"/>
        <v>b</v>
      </c>
      <c r="B869" s="8"/>
      <c r="C869" s="9" t="s">
        <v>11</v>
      </c>
      <c r="D869" s="10">
        <f>SUM('დამტკ. საკუთ.'!D869,'ცვლილ. საკუთ.'!E869)</f>
        <v>0</v>
      </c>
      <c r="E869" s="10">
        <f>SUM('დამტკ. საკუთ.'!E869,'ცვლილ. საკუთ.'!F869)</f>
        <v>0</v>
      </c>
      <c r="F869" s="10">
        <f>SUM('დამტკ. საკუთ.'!F869,'ცვლილ. საკუთ.'!G869)</f>
        <v>0</v>
      </c>
      <c r="G869" s="10">
        <f>SUM('დამტკ. საკუთ.'!G869,'ცვლილ. საკუთ.'!H869)</f>
        <v>0</v>
      </c>
      <c r="H869" s="10">
        <f>SUM('დამტკ. საკუთ.'!H869,'ცვლილ. საკუთ.'!I869)</f>
        <v>0</v>
      </c>
      <c r="I869" s="10">
        <f t="shared" si="208"/>
        <v>0</v>
      </c>
      <c r="J869" s="10">
        <f t="shared" si="209"/>
        <v>0</v>
      </c>
      <c r="K869" s="10">
        <v>0</v>
      </c>
    </row>
    <row r="870" spans="1:11" x14ac:dyDescent="0.25">
      <c r="A870" t="str">
        <f t="shared" si="207"/>
        <v>b</v>
      </c>
      <c r="B870" s="8"/>
      <c r="C870" s="9" t="s">
        <v>12</v>
      </c>
      <c r="D870" s="10">
        <f>SUM('დამტკ. საკუთ.'!D870,'ცვლილ. საკუთ.'!E870)</f>
        <v>0</v>
      </c>
      <c r="E870" s="10">
        <f>SUM('დამტკ. საკუთ.'!E870,'ცვლილ. საკუთ.'!F870)</f>
        <v>0</v>
      </c>
      <c r="F870" s="10">
        <f>SUM('დამტკ. საკუთ.'!F870,'ცვლილ. საკუთ.'!G870)</f>
        <v>0</v>
      </c>
      <c r="G870" s="10">
        <f>SUM('დამტკ. საკუთ.'!G870,'ცვლილ. საკუთ.'!H870)</f>
        <v>0</v>
      </c>
      <c r="H870" s="10">
        <f>SUM('დამტკ. საკუთ.'!H870,'ცვლილ. საკუთ.'!I870)</f>
        <v>0</v>
      </c>
      <c r="I870" s="10">
        <f t="shared" si="208"/>
        <v>0</v>
      </c>
      <c r="J870" s="10">
        <f t="shared" si="209"/>
        <v>0</v>
      </c>
      <c r="K870" s="10">
        <v>0</v>
      </c>
    </row>
    <row r="871" spans="1:11" x14ac:dyDescent="0.25">
      <c r="A871" t="str">
        <f t="shared" si="207"/>
        <v>b</v>
      </c>
      <c r="B871" s="8"/>
      <c r="C871" s="9" t="s">
        <v>13</v>
      </c>
      <c r="D871" s="10">
        <f>SUM('დამტკ. საკუთ.'!D871,'ცვლილ. საკუთ.'!E871)</f>
        <v>0</v>
      </c>
      <c r="E871" s="10">
        <f>SUM('დამტკ. საკუთ.'!E871,'ცვლილ. საკუთ.'!F871)</f>
        <v>0</v>
      </c>
      <c r="F871" s="10">
        <f>SUM('დამტკ. საკუთ.'!F871,'ცვლილ. საკუთ.'!G871)</f>
        <v>0</v>
      </c>
      <c r="G871" s="10">
        <f>SUM('დამტკ. საკუთ.'!G871,'ცვლილ. საკუთ.'!H871)</f>
        <v>0</v>
      </c>
      <c r="H871" s="10">
        <f>SUM('დამტკ. საკუთ.'!H871,'ცვლილ. საკუთ.'!I871)</f>
        <v>0</v>
      </c>
      <c r="I871" s="10">
        <f t="shared" si="208"/>
        <v>0</v>
      </c>
      <c r="J871" s="10">
        <f t="shared" si="209"/>
        <v>0</v>
      </c>
      <c r="K871" s="10">
        <v>0</v>
      </c>
    </row>
    <row r="872" spans="1:11" x14ac:dyDescent="0.25">
      <c r="A872" t="str">
        <f t="shared" si="207"/>
        <v>b</v>
      </c>
      <c r="B872" s="8"/>
      <c r="C872" s="9" t="s">
        <v>14</v>
      </c>
      <c r="D872" s="10">
        <f>SUM('დამტკ. საკუთ.'!D872,'ცვლილ. საკუთ.'!E872)</f>
        <v>0</v>
      </c>
      <c r="E872" s="10">
        <f>SUM('დამტკ. საკუთ.'!E872,'ცვლილ. საკუთ.'!F872)</f>
        <v>0</v>
      </c>
      <c r="F872" s="10">
        <f>SUM('დამტკ. საკუთ.'!F872,'ცვლილ. საკუთ.'!G872)</f>
        <v>0</v>
      </c>
      <c r="G872" s="10">
        <f>SUM('დამტკ. საკუთ.'!G872,'ცვლილ. საკუთ.'!H872)</f>
        <v>0</v>
      </c>
      <c r="H872" s="10">
        <f>SUM('დამტკ. საკუთ.'!H872,'ცვლილ. საკუთ.'!I872)</f>
        <v>0</v>
      </c>
      <c r="I872" s="10">
        <f t="shared" si="208"/>
        <v>0</v>
      </c>
      <c r="J872" s="10">
        <f t="shared" si="209"/>
        <v>0</v>
      </c>
      <c r="K872" s="10">
        <v>0</v>
      </c>
    </row>
    <row r="873" spans="1:11" x14ac:dyDescent="0.25">
      <c r="A873" t="str">
        <f t="shared" si="207"/>
        <v>b</v>
      </c>
      <c r="B873" s="8"/>
      <c r="C873" s="9" t="s">
        <v>15</v>
      </c>
      <c r="D873" s="10">
        <f>SUM('დამტკ. საკუთ.'!D873,'ცვლილ. საკუთ.'!E873)</f>
        <v>0</v>
      </c>
      <c r="E873" s="10">
        <f>SUM('დამტკ. საკუთ.'!E873,'ცვლილ. საკუთ.'!F873)</f>
        <v>0</v>
      </c>
      <c r="F873" s="10">
        <f>SUM('დამტკ. საკუთ.'!F873,'ცვლილ. საკუთ.'!G873)</f>
        <v>0</v>
      </c>
      <c r="G873" s="10">
        <f>SUM('დამტკ. საკუთ.'!G873,'ცვლილ. საკუთ.'!H873)</f>
        <v>0</v>
      </c>
      <c r="H873" s="10">
        <f>SUM('დამტკ. საკუთ.'!H873,'ცვლილ. საკუთ.'!I873)</f>
        <v>0</v>
      </c>
      <c r="I873" s="10">
        <f t="shared" si="208"/>
        <v>0</v>
      </c>
      <c r="J873" s="10">
        <f t="shared" si="209"/>
        <v>0</v>
      </c>
      <c r="K873" s="10">
        <v>0</v>
      </c>
    </row>
    <row r="874" spans="1:11" x14ac:dyDescent="0.25">
      <c r="A874" t="str">
        <f t="shared" si="207"/>
        <v>b</v>
      </c>
      <c r="B874" s="8"/>
      <c r="C874" s="9" t="s">
        <v>16</v>
      </c>
      <c r="D874" s="10">
        <f>SUM('დამტკ. საკუთ.'!D874,'ცვლილ. საკუთ.'!E874)</f>
        <v>0</v>
      </c>
      <c r="E874" s="10">
        <f>SUM('დამტკ. საკუთ.'!E874,'ცვლილ. საკუთ.'!F874)</f>
        <v>0</v>
      </c>
      <c r="F874" s="10">
        <f>SUM('დამტკ. საკუთ.'!F874,'ცვლილ. საკუთ.'!G874)</f>
        <v>0</v>
      </c>
      <c r="G874" s="10">
        <f>SUM('დამტკ. საკუთ.'!G874,'ცვლილ. საკუთ.'!H874)</f>
        <v>0</v>
      </c>
      <c r="H874" s="10">
        <f>SUM('დამტკ. საკუთ.'!H874,'ცვლილ. საკუთ.'!I874)</f>
        <v>0</v>
      </c>
      <c r="I874" s="10">
        <f t="shared" si="208"/>
        <v>0</v>
      </c>
      <c r="J874" s="10">
        <f t="shared" si="209"/>
        <v>0</v>
      </c>
      <c r="K874" s="10">
        <v>0</v>
      </c>
    </row>
    <row r="875" spans="1:11" x14ac:dyDescent="0.25">
      <c r="A875" t="str">
        <f t="shared" si="207"/>
        <v>b</v>
      </c>
      <c r="B875" s="8"/>
      <c r="C875" s="9" t="s">
        <v>17</v>
      </c>
      <c r="D875" s="10">
        <f>SUM('დამტკ. საკუთ.'!D875,'ცვლილ. საკუთ.'!E875)</f>
        <v>0</v>
      </c>
      <c r="E875" s="10">
        <f>SUM('დამტკ. საკუთ.'!E875,'ცვლილ. საკუთ.'!F875)</f>
        <v>0</v>
      </c>
      <c r="F875" s="10">
        <f>SUM('დამტკ. საკუთ.'!F875,'ცვლილ. საკუთ.'!G875)</f>
        <v>0</v>
      </c>
      <c r="G875" s="10">
        <f>SUM('დამტკ. საკუთ.'!G875,'ცვლილ. საკუთ.'!H875)</f>
        <v>0</v>
      </c>
      <c r="H875" s="10">
        <f>SUM('დამტკ. საკუთ.'!H875,'ცვლილ. საკუთ.'!I875)</f>
        <v>0</v>
      </c>
      <c r="I875" s="10">
        <f t="shared" si="208"/>
        <v>0</v>
      </c>
      <c r="J875" s="10">
        <f t="shared" si="209"/>
        <v>0</v>
      </c>
      <c r="K875" s="10">
        <v>0</v>
      </c>
    </row>
    <row r="876" spans="1:11" x14ac:dyDescent="0.25">
      <c r="A876" t="str">
        <f t="shared" si="207"/>
        <v>b</v>
      </c>
      <c r="B876" s="5"/>
      <c r="C876" s="6" t="s">
        <v>18</v>
      </c>
      <c r="D876" s="7">
        <f>SUM('დამტკ. საკუთ.'!D876,'ცვლილ. საკუთ.'!E876)</f>
        <v>0</v>
      </c>
      <c r="E876" s="7">
        <f>SUM('დამტკ. საკუთ.'!E876,'ცვლილ. საკუთ.'!F876)</f>
        <v>0</v>
      </c>
      <c r="F876" s="7">
        <f>SUM('დამტკ. საკუთ.'!F876,'ცვლილ. საკუთ.'!G876)</f>
        <v>0</v>
      </c>
      <c r="G876" s="7">
        <f>SUM('დამტკ. საკუთ.'!G876,'ცვლილ. საკუთ.'!H876)</f>
        <v>0</v>
      </c>
      <c r="H876" s="7">
        <f>SUM('დამტკ. საკუთ.'!H876,'ცვლილ. საკუთ.'!I876)</f>
        <v>0</v>
      </c>
      <c r="I876" s="7">
        <f t="shared" si="208"/>
        <v>0</v>
      </c>
      <c r="J876" s="7">
        <f t="shared" si="209"/>
        <v>0</v>
      </c>
      <c r="K876" s="7">
        <v>0</v>
      </c>
    </row>
    <row r="877" spans="1:11" x14ac:dyDescent="0.25">
      <c r="A877" t="str">
        <f t="shared" si="207"/>
        <v>b</v>
      </c>
      <c r="B877" s="5"/>
      <c r="C877" s="6" t="s">
        <v>19</v>
      </c>
      <c r="D877" s="7">
        <f>SUM('დამტკ. საკუთ.'!D877,'ცვლილ. საკუთ.'!E877)</f>
        <v>0</v>
      </c>
      <c r="E877" s="7">
        <f>SUM('დამტკ. საკუთ.'!E877,'ცვლილ. საკუთ.'!F877)</f>
        <v>0</v>
      </c>
      <c r="F877" s="7">
        <f>SUM('დამტკ. საკუთ.'!F877,'ცვლილ. საკუთ.'!G877)</f>
        <v>0</v>
      </c>
      <c r="G877" s="7">
        <f>SUM('დამტკ. საკუთ.'!G877,'ცვლილ. საკუთ.'!H877)</f>
        <v>0</v>
      </c>
      <c r="H877" s="7">
        <f>SUM('დამტკ. საკუთ.'!H877,'ცვლილ. საკუთ.'!I877)</f>
        <v>0</v>
      </c>
      <c r="I877" s="7">
        <f t="shared" si="208"/>
        <v>0</v>
      </c>
      <c r="J877" s="7">
        <f t="shared" si="209"/>
        <v>0</v>
      </c>
      <c r="K877" s="7">
        <v>0</v>
      </c>
    </row>
    <row r="878" spans="1:11" ht="15.75" thickBot="1" x14ac:dyDescent="0.3">
      <c r="A878" t="str">
        <f t="shared" si="207"/>
        <v>b</v>
      </c>
      <c r="B878" s="11"/>
      <c r="C878" s="12" t="s">
        <v>20</v>
      </c>
      <c r="D878" s="13">
        <f>SUM('დამტკ. საკუთ.'!D878,'ცვლილ. საკუთ.'!E878)</f>
        <v>0</v>
      </c>
      <c r="E878" s="13">
        <f>SUM('დამტკ. საკუთ.'!E878,'ცვლილ. საკუთ.'!F878)</f>
        <v>0</v>
      </c>
      <c r="F878" s="13">
        <f>SUM('დამტკ. საკუთ.'!F878,'ცვლილ. საკუთ.'!G878)</f>
        <v>0</v>
      </c>
      <c r="G878" s="13">
        <f>SUM('დამტკ. საკუთ.'!G878,'ცვლილ. საკუთ.'!H878)</f>
        <v>0</v>
      </c>
      <c r="H878" s="13">
        <f>SUM('დამტკ. საკუთ.'!H878,'ცვლილ. საკუთ.'!I878)</f>
        <v>0</v>
      </c>
      <c r="I878" s="13">
        <f t="shared" si="208"/>
        <v>0</v>
      </c>
      <c r="J878" s="13">
        <f t="shared" si="209"/>
        <v>0</v>
      </c>
      <c r="K878" s="13">
        <v>0</v>
      </c>
    </row>
    <row r="879" spans="1:11" ht="32.25" customHeight="1" thickTop="1" thickBot="1" x14ac:dyDescent="0.3">
      <c r="A879" t="str">
        <f t="shared" si="207"/>
        <v>b</v>
      </c>
      <c r="B879" s="16" t="s">
        <v>146</v>
      </c>
      <c r="C879" s="4" t="s">
        <v>147</v>
      </c>
      <c r="D879" s="4">
        <f>SUM('დამტკ. საკუთ.'!D879,'ცვლილ. საკუთ.'!E879)</f>
        <v>0</v>
      </c>
      <c r="E879" s="4">
        <f>SUM('დამტკ. საკუთ.'!E879,'ცვლილ. საკუთ.'!F879)</f>
        <v>0</v>
      </c>
      <c r="F879" s="4">
        <f>SUM('დამტკ. საკუთ.'!F879,'ცვლილ. საკუთ.'!G879)</f>
        <v>0</v>
      </c>
      <c r="G879" s="4">
        <f>SUM('დამტკ. საკუთ.'!G879,'ცვლილ. საკუთ.'!H879)</f>
        <v>0</v>
      </c>
      <c r="H879" s="4">
        <f>SUM('დამტკ. საკუთ.'!H879,'ცვლილ. საკუთ.'!I879)</f>
        <v>0</v>
      </c>
      <c r="I879" s="4">
        <f t="shared" si="208"/>
        <v>0</v>
      </c>
      <c r="J879" s="4">
        <f t="shared" si="209"/>
        <v>0</v>
      </c>
      <c r="K879" s="4">
        <f t="shared" ref="K879" si="213">SUM(K880,K888,K889,K890)</f>
        <v>0</v>
      </c>
    </row>
    <row r="880" spans="1:11" ht="15.75" thickTop="1" x14ac:dyDescent="0.25">
      <c r="A880" t="str">
        <f t="shared" si="207"/>
        <v>b</v>
      </c>
      <c r="B880" s="5"/>
      <c r="C880" s="6" t="s">
        <v>10</v>
      </c>
      <c r="D880" s="7">
        <f>SUM('დამტკ. საკუთ.'!D880,'ცვლილ. საკუთ.'!E880)</f>
        <v>0</v>
      </c>
      <c r="E880" s="7">
        <f>SUM('დამტკ. საკუთ.'!E880,'ცვლილ. საკუთ.'!F880)</f>
        <v>0</v>
      </c>
      <c r="F880" s="7">
        <f>SUM('დამტკ. საკუთ.'!F880,'ცვლილ. საკუთ.'!G880)</f>
        <v>0</v>
      </c>
      <c r="G880" s="7">
        <f>SUM('დამტკ. საკუთ.'!G880,'ცვლილ. საკუთ.'!H880)</f>
        <v>0</v>
      </c>
      <c r="H880" s="7">
        <f>SUM('დამტკ. საკუთ.'!H880,'ცვლილ. საკუთ.'!I880)</f>
        <v>0</v>
      </c>
      <c r="I880" s="7">
        <f t="shared" si="208"/>
        <v>0</v>
      </c>
      <c r="J880" s="7">
        <f t="shared" si="209"/>
        <v>0</v>
      </c>
      <c r="K880" s="7">
        <f t="shared" ref="K880" si="214">SUM(K881:K887)</f>
        <v>0</v>
      </c>
    </row>
    <row r="881" spans="1:11" x14ac:dyDescent="0.25">
      <c r="A881" t="str">
        <f t="shared" si="207"/>
        <v>b</v>
      </c>
      <c r="B881" s="8"/>
      <c r="C881" s="9" t="s">
        <v>11</v>
      </c>
      <c r="D881" s="10">
        <f>SUM('დამტკ. საკუთ.'!D881,'ცვლილ. საკუთ.'!E881)</f>
        <v>0</v>
      </c>
      <c r="E881" s="10">
        <f>SUM('დამტკ. საკუთ.'!E881,'ცვლილ. საკუთ.'!F881)</f>
        <v>0</v>
      </c>
      <c r="F881" s="10">
        <f>SUM('დამტკ. საკუთ.'!F881,'ცვლილ. საკუთ.'!G881)</f>
        <v>0</v>
      </c>
      <c r="G881" s="10">
        <f>SUM('დამტკ. საკუთ.'!G881,'ცვლილ. საკუთ.'!H881)</f>
        <v>0</v>
      </c>
      <c r="H881" s="10">
        <f>SUM('დამტკ. საკუთ.'!H881,'ცვლილ. საკუთ.'!I881)</f>
        <v>0</v>
      </c>
      <c r="I881" s="10">
        <f t="shared" si="208"/>
        <v>0</v>
      </c>
      <c r="J881" s="10">
        <f t="shared" si="209"/>
        <v>0</v>
      </c>
      <c r="K881" s="10">
        <v>0</v>
      </c>
    </row>
    <row r="882" spans="1:11" x14ac:dyDescent="0.25">
      <c r="A882" t="str">
        <f t="shared" si="207"/>
        <v>b</v>
      </c>
      <c r="B882" s="8"/>
      <c r="C882" s="9" t="s">
        <v>12</v>
      </c>
      <c r="D882" s="10">
        <f>SUM('დამტკ. საკუთ.'!D882,'ცვლილ. საკუთ.'!E882)</f>
        <v>0</v>
      </c>
      <c r="E882" s="10">
        <f>SUM('დამტკ. საკუთ.'!E882,'ცვლილ. საკუთ.'!F882)</f>
        <v>0</v>
      </c>
      <c r="F882" s="10">
        <f>SUM('დამტკ. საკუთ.'!F882,'ცვლილ. საკუთ.'!G882)</f>
        <v>0</v>
      </c>
      <c r="G882" s="10">
        <f>SUM('დამტკ. საკუთ.'!G882,'ცვლილ. საკუთ.'!H882)</f>
        <v>0</v>
      </c>
      <c r="H882" s="10">
        <f>SUM('დამტკ. საკუთ.'!H882,'ცვლილ. საკუთ.'!I882)</f>
        <v>0</v>
      </c>
      <c r="I882" s="10">
        <f t="shared" si="208"/>
        <v>0</v>
      </c>
      <c r="J882" s="10">
        <f t="shared" si="209"/>
        <v>0</v>
      </c>
      <c r="K882" s="10">
        <v>0</v>
      </c>
    </row>
    <row r="883" spans="1:11" x14ac:dyDescent="0.25">
      <c r="A883" t="str">
        <f t="shared" si="207"/>
        <v>b</v>
      </c>
      <c r="B883" s="8"/>
      <c r="C883" s="9" t="s">
        <v>13</v>
      </c>
      <c r="D883" s="10">
        <f>SUM('დამტკ. საკუთ.'!D883,'ცვლილ. საკუთ.'!E883)</f>
        <v>0</v>
      </c>
      <c r="E883" s="10">
        <f>SUM('დამტკ. საკუთ.'!E883,'ცვლილ. საკუთ.'!F883)</f>
        <v>0</v>
      </c>
      <c r="F883" s="10">
        <f>SUM('დამტკ. საკუთ.'!F883,'ცვლილ. საკუთ.'!G883)</f>
        <v>0</v>
      </c>
      <c r="G883" s="10">
        <f>SUM('დამტკ. საკუთ.'!G883,'ცვლილ. საკუთ.'!H883)</f>
        <v>0</v>
      </c>
      <c r="H883" s="10">
        <f>SUM('დამტკ. საკუთ.'!H883,'ცვლილ. საკუთ.'!I883)</f>
        <v>0</v>
      </c>
      <c r="I883" s="10">
        <f t="shared" si="208"/>
        <v>0</v>
      </c>
      <c r="J883" s="10">
        <f t="shared" si="209"/>
        <v>0</v>
      </c>
      <c r="K883" s="10">
        <v>0</v>
      </c>
    </row>
    <row r="884" spans="1:11" x14ac:dyDescent="0.25">
      <c r="A884" t="str">
        <f t="shared" si="207"/>
        <v>b</v>
      </c>
      <c r="B884" s="8"/>
      <c r="C884" s="9" t="s">
        <v>14</v>
      </c>
      <c r="D884" s="10">
        <f>SUM('დამტკ. საკუთ.'!D884,'ცვლილ. საკუთ.'!E884)</f>
        <v>0</v>
      </c>
      <c r="E884" s="10">
        <f>SUM('დამტკ. საკუთ.'!E884,'ცვლილ. საკუთ.'!F884)</f>
        <v>0</v>
      </c>
      <c r="F884" s="10">
        <f>SUM('დამტკ. საკუთ.'!F884,'ცვლილ. საკუთ.'!G884)</f>
        <v>0</v>
      </c>
      <c r="G884" s="10">
        <f>SUM('დამტკ. საკუთ.'!G884,'ცვლილ. საკუთ.'!H884)</f>
        <v>0</v>
      </c>
      <c r="H884" s="10">
        <f>SUM('დამტკ. საკუთ.'!H884,'ცვლილ. საკუთ.'!I884)</f>
        <v>0</v>
      </c>
      <c r="I884" s="10">
        <f t="shared" si="208"/>
        <v>0</v>
      </c>
      <c r="J884" s="10">
        <f t="shared" si="209"/>
        <v>0</v>
      </c>
      <c r="K884" s="10">
        <v>0</v>
      </c>
    </row>
    <row r="885" spans="1:11" x14ac:dyDescent="0.25">
      <c r="A885" t="str">
        <f t="shared" si="207"/>
        <v>b</v>
      </c>
      <c r="B885" s="8"/>
      <c r="C885" s="9" t="s">
        <v>15</v>
      </c>
      <c r="D885" s="10">
        <f>SUM('დამტკ. საკუთ.'!D885,'ცვლილ. საკუთ.'!E885)</f>
        <v>0</v>
      </c>
      <c r="E885" s="10">
        <f>SUM('დამტკ. საკუთ.'!E885,'ცვლილ. საკუთ.'!F885)</f>
        <v>0</v>
      </c>
      <c r="F885" s="10">
        <f>SUM('დამტკ. საკუთ.'!F885,'ცვლილ. საკუთ.'!G885)</f>
        <v>0</v>
      </c>
      <c r="G885" s="10">
        <f>SUM('დამტკ. საკუთ.'!G885,'ცვლილ. საკუთ.'!H885)</f>
        <v>0</v>
      </c>
      <c r="H885" s="10">
        <f>SUM('დამტკ. საკუთ.'!H885,'ცვლილ. საკუთ.'!I885)</f>
        <v>0</v>
      </c>
      <c r="I885" s="10">
        <f t="shared" si="208"/>
        <v>0</v>
      </c>
      <c r="J885" s="10">
        <f t="shared" si="209"/>
        <v>0</v>
      </c>
      <c r="K885" s="10">
        <v>0</v>
      </c>
    </row>
    <row r="886" spans="1:11" x14ac:dyDescent="0.25">
      <c r="A886" t="str">
        <f t="shared" si="207"/>
        <v>b</v>
      </c>
      <c r="B886" s="8"/>
      <c r="C886" s="9" t="s">
        <v>16</v>
      </c>
      <c r="D886" s="10">
        <f>SUM('დამტკ. საკუთ.'!D886,'ცვლილ. საკუთ.'!E886)</f>
        <v>0</v>
      </c>
      <c r="E886" s="10">
        <f>SUM('დამტკ. საკუთ.'!E886,'ცვლილ. საკუთ.'!F886)</f>
        <v>0</v>
      </c>
      <c r="F886" s="10">
        <f>SUM('დამტკ. საკუთ.'!F886,'ცვლილ. საკუთ.'!G886)</f>
        <v>0</v>
      </c>
      <c r="G886" s="10">
        <f>SUM('დამტკ. საკუთ.'!G886,'ცვლილ. საკუთ.'!H886)</f>
        <v>0</v>
      </c>
      <c r="H886" s="10">
        <f>SUM('დამტკ. საკუთ.'!H886,'ცვლილ. საკუთ.'!I886)</f>
        <v>0</v>
      </c>
      <c r="I886" s="10">
        <f t="shared" si="208"/>
        <v>0</v>
      </c>
      <c r="J886" s="10">
        <f t="shared" si="209"/>
        <v>0</v>
      </c>
      <c r="K886" s="10">
        <v>0</v>
      </c>
    </row>
    <row r="887" spans="1:11" x14ac:dyDescent="0.25">
      <c r="A887" t="str">
        <f t="shared" si="207"/>
        <v>b</v>
      </c>
      <c r="B887" s="8"/>
      <c r="C887" s="9" t="s">
        <v>17</v>
      </c>
      <c r="D887" s="10">
        <f>SUM('დამტკ. საკუთ.'!D887,'ცვლილ. საკუთ.'!E887)</f>
        <v>0</v>
      </c>
      <c r="E887" s="10">
        <f>SUM('დამტკ. საკუთ.'!E887,'ცვლილ. საკუთ.'!F887)</f>
        <v>0</v>
      </c>
      <c r="F887" s="10">
        <f>SUM('დამტკ. საკუთ.'!F887,'ცვლილ. საკუთ.'!G887)</f>
        <v>0</v>
      </c>
      <c r="G887" s="10">
        <f>SUM('დამტკ. საკუთ.'!G887,'ცვლილ. საკუთ.'!H887)</f>
        <v>0</v>
      </c>
      <c r="H887" s="10">
        <f>SUM('დამტკ. საკუთ.'!H887,'ცვლილ. საკუთ.'!I887)</f>
        <v>0</v>
      </c>
      <c r="I887" s="10">
        <f t="shared" si="208"/>
        <v>0</v>
      </c>
      <c r="J887" s="10">
        <f t="shared" si="209"/>
        <v>0</v>
      </c>
      <c r="K887" s="10">
        <v>0</v>
      </c>
    </row>
    <row r="888" spans="1:11" x14ac:dyDescent="0.25">
      <c r="A888" t="str">
        <f t="shared" si="207"/>
        <v>b</v>
      </c>
      <c r="B888" s="5"/>
      <c r="C888" s="6" t="s">
        <v>18</v>
      </c>
      <c r="D888" s="7">
        <f>SUM('დამტკ. საკუთ.'!D888,'ცვლილ. საკუთ.'!E888)</f>
        <v>0</v>
      </c>
      <c r="E888" s="7">
        <f>SUM('დამტკ. საკუთ.'!E888,'ცვლილ. საკუთ.'!F888)</f>
        <v>0</v>
      </c>
      <c r="F888" s="7">
        <f>SUM('დამტკ. საკუთ.'!F888,'ცვლილ. საკუთ.'!G888)</f>
        <v>0</v>
      </c>
      <c r="G888" s="7">
        <f>SUM('დამტკ. საკუთ.'!G888,'ცვლილ. საკუთ.'!H888)</f>
        <v>0</v>
      </c>
      <c r="H888" s="7">
        <f>SUM('დამტკ. საკუთ.'!H888,'ცვლილ. საკუთ.'!I888)</f>
        <v>0</v>
      </c>
      <c r="I888" s="7">
        <f t="shared" si="208"/>
        <v>0</v>
      </c>
      <c r="J888" s="7">
        <f t="shared" si="209"/>
        <v>0</v>
      </c>
      <c r="K888" s="7">
        <v>0</v>
      </c>
    </row>
    <row r="889" spans="1:11" x14ac:dyDescent="0.25">
      <c r="A889" t="str">
        <f t="shared" si="207"/>
        <v>b</v>
      </c>
      <c r="B889" s="5"/>
      <c r="C889" s="6" t="s">
        <v>19</v>
      </c>
      <c r="D889" s="7">
        <f>SUM('დამტკ. საკუთ.'!D889,'ცვლილ. საკუთ.'!E889)</f>
        <v>0</v>
      </c>
      <c r="E889" s="7">
        <f>SUM('დამტკ. საკუთ.'!E889,'ცვლილ. საკუთ.'!F889)</f>
        <v>0</v>
      </c>
      <c r="F889" s="7">
        <f>SUM('დამტკ. საკუთ.'!F889,'ცვლილ. საკუთ.'!G889)</f>
        <v>0</v>
      </c>
      <c r="G889" s="7">
        <f>SUM('დამტკ. საკუთ.'!G889,'ცვლილ. საკუთ.'!H889)</f>
        <v>0</v>
      </c>
      <c r="H889" s="7">
        <f>SUM('დამტკ. საკუთ.'!H889,'ცვლილ. საკუთ.'!I889)</f>
        <v>0</v>
      </c>
      <c r="I889" s="7">
        <f t="shared" si="208"/>
        <v>0</v>
      </c>
      <c r="J889" s="7">
        <f t="shared" si="209"/>
        <v>0</v>
      </c>
      <c r="K889" s="7">
        <v>0</v>
      </c>
    </row>
    <row r="890" spans="1:11" ht="15.75" thickBot="1" x14ac:dyDescent="0.3">
      <c r="A890" t="str">
        <f t="shared" si="207"/>
        <v>b</v>
      </c>
      <c r="B890" s="11"/>
      <c r="C890" s="12" t="s">
        <v>20</v>
      </c>
      <c r="D890" s="13">
        <f>SUM('დამტკ. საკუთ.'!D890,'ცვლილ. საკუთ.'!E890)</f>
        <v>0</v>
      </c>
      <c r="E890" s="13">
        <f>SUM('დამტკ. საკუთ.'!E890,'ცვლილ. საკუთ.'!F890)</f>
        <v>0</v>
      </c>
      <c r="F890" s="13">
        <f>SUM('დამტკ. საკუთ.'!F890,'ცვლილ. საკუთ.'!G890)</f>
        <v>0</v>
      </c>
      <c r="G890" s="13">
        <f>SUM('დამტკ. საკუთ.'!G890,'ცვლილ. საკუთ.'!H890)</f>
        <v>0</v>
      </c>
      <c r="H890" s="13">
        <f>SUM('დამტკ. საკუთ.'!H890,'ცვლილ. საკუთ.'!I890)</f>
        <v>0</v>
      </c>
      <c r="I890" s="13">
        <f t="shared" si="208"/>
        <v>0</v>
      </c>
      <c r="J890" s="13">
        <f t="shared" si="209"/>
        <v>0</v>
      </c>
      <c r="K890" s="13">
        <v>0</v>
      </c>
    </row>
    <row r="891" spans="1:11" ht="32.25" customHeight="1" thickTop="1" thickBot="1" x14ac:dyDescent="0.3">
      <c r="A891" t="str">
        <f t="shared" si="207"/>
        <v>b</v>
      </c>
      <c r="B891" s="16" t="s">
        <v>148</v>
      </c>
      <c r="C891" s="4" t="s">
        <v>149</v>
      </c>
      <c r="D891" s="4">
        <f>SUM('დამტკ. საკუთ.'!D891,'ცვლილ. საკუთ.'!E891)</f>
        <v>0</v>
      </c>
      <c r="E891" s="4">
        <f>SUM('დამტკ. საკუთ.'!E891,'ცვლილ. საკუთ.'!F891)</f>
        <v>0</v>
      </c>
      <c r="F891" s="4">
        <f>SUM('დამტკ. საკუთ.'!F891,'ცვლილ. საკუთ.'!G891)</f>
        <v>0</v>
      </c>
      <c r="G891" s="4">
        <f>SUM('დამტკ. საკუთ.'!G891,'ცვლილ. საკუთ.'!H891)</f>
        <v>0</v>
      </c>
      <c r="H891" s="4">
        <f>SUM('დამტკ. საკუთ.'!H891,'ცვლილ. საკუთ.'!I891)</f>
        <v>0</v>
      </c>
      <c r="I891" s="4">
        <f t="shared" si="208"/>
        <v>0</v>
      </c>
      <c r="J891" s="4">
        <f t="shared" si="209"/>
        <v>0</v>
      </c>
      <c r="K891" s="4">
        <f t="shared" ref="K891" si="215">SUM(K892,K900,K901,K902)</f>
        <v>0</v>
      </c>
    </row>
    <row r="892" spans="1:11" ht="15.75" thickTop="1" x14ac:dyDescent="0.25">
      <c r="A892" t="str">
        <f t="shared" si="207"/>
        <v>b</v>
      </c>
      <c r="B892" s="5"/>
      <c r="C892" s="6" t="s">
        <v>10</v>
      </c>
      <c r="D892" s="7">
        <f>SUM('დამტკ. საკუთ.'!D892,'ცვლილ. საკუთ.'!E892)</f>
        <v>0</v>
      </c>
      <c r="E892" s="7">
        <f>SUM('დამტკ. საკუთ.'!E892,'ცვლილ. საკუთ.'!F892)</f>
        <v>0</v>
      </c>
      <c r="F892" s="7">
        <f>SUM('დამტკ. საკუთ.'!F892,'ცვლილ. საკუთ.'!G892)</f>
        <v>0</v>
      </c>
      <c r="G892" s="7">
        <f>SUM('დამტკ. საკუთ.'!G892,'ცვლილ. საკუთ.'!H892)</f>
        <v>0</v>
      </c>
      <c r="H892" s="7">
        <f>SUM('დამტკ. საკუთ.'!H892,'ცვლილ. საკუთ.'!I892)</f>
        <v>0</v>
      </c>
      <c r="I892" s="7">
        <f t="shared" si="208"/>
        <v>0</v>
      </c>
      <c r="J892" s="7">
        <f t="shared" si="209"/>
        <v>0</v>
      </c>
      <c r="K892" s="7">
        <f t="shared" ref="K892" si="216">SUM(K893:K899)</f>
        <v>0</v>
      </c>
    </row>
    <row r="893" spans="1:11" x14ac:dyDescent="0.25">
      <c r="A893" t="str">
        <f t="shared" si="207"/>
        <v>b</v>
      </c>
      <c r="B893" s="8"/>
      <c r="C893" s="9" t="s">
        <v>11</v>
      </c>
      <c r="D893" s="10">
        <f>SUM('დამტკ. საკუთ.'!D893,'ცვლილ. საკუთ.'!E893)</f>
        <v>0</v>
      </c>
      <c r="E893" s="10">
        <f>SUM('დამტკ. საკუთ.'!E893,'ცვლილ. საკუთ.'!F893)</f>
        <v>0</v>
      </c>
      <c r="F893" s="10">
        <f>SUM('დამტკ. საკუთ.'!F893,'ცვლილ. საკუთ.'!G893)</f>
        <v>0</v>
      </c>
      <c r="G893" s="10">
        <f>SUM('დამტკ. საკუთ.'!G893,'ცვლილ. საკუთ.'!H893)</f>
        <v>0</v>
      </c>
      <c r="H893" s="10">
        <f>SUM('დამტკ. საკუთ.'!H893,'ცვლილ. საკუთ.'!I893)</f>
        <v>0</v>
      </c>
      <c r="I893" s="10">
        <f t="shared" si="208"/>
        <v>0</v>
      </c>
      <c r="J893" s="10">
        <f t="shared" si="209"/>
        <v>0</v>
      </c>
      <c r="K893" s="10">
        <v>0</v>
      </c>
    </row>
    <row r="894" spans="1:11" x14ac:dyDescent="0.25">
      <c r="A894" t="str">
        <f t="shared" si="207"/>
        <v>b</v>
      </c>
      <c r="B894" s="8"/>
      <c r="C894" s="9" t="s">
        <v>12</v>
      </c>
      <c r="D894" s="10">
        <f>SUM('დამტკ. საკუთ.'!D894,'ცვლილ. საკუთ.'!E894)</f>
        <v>0</v>
      </c>
      <c r="E894" s="10">
        <f>SUM('დამტკ. საკუთ.'!E894,'ცვლილ. საკუთ.'!F894)</f>
        <v>0</v>
      </c>
      <c r="F894" s="10">
        <f>SUM('დამტკ. საკუთ.'!F894,'ცვლილ. საკუთ.'!G894)</f>
        <v>0</v>
      </c>
      <c r="G894" s="10">
        <f>SUM('დამტკ. საკუთ.'!G894,'ცვლილ. საკუთ.'!H894)</f>
        <v>0</v>
      </c>
      <c r="H894" s="10">
        <f>SUM('დამტკ. საკუთ.'!H894,'ცვლილ. საკუთ.'!I894)</f>
        <v>0</v>
      </c>
      <c r="I894" s="10">
        <f t="shared" si="208"/>
        <v>0</v>
      </c>
      <c r="J894" s="10">
        <f t="shared" si="209"/>
        <v>0</v>
      </c>
      <c r="K894" s="10">
        <v>0</v>
      </c>
    </row>
    <row r="895" spans="1:11" x14ac:dyDescent="0.25">
      <c r="A895" t="str">
        <f t="shared" si="207"/>
        <v>b</v>
      </c>
      <c r="B895" s="8"/>
      <c r="C895" s="9" t="s">
        <v>13</v>
      </c>
      <c r="D895" s="10">
        <f>SUM('დამტკ. საკუთ.'!D895,'ცვლილ. საკუთ.'!E895)</f>
        <v>0</v>
      </c>
      <c r="E895" s="10">
        <f>SUM('დამტკ. საკუთ.'!E895,'ცვლილ. საკუთ.'!F895)</f>
        <v>0</v>
      </c>
      <c r="F895" s="10">
        <f>SUM('დამტკ. საკუთ.'!F895,'ცვლილ. საკუთ.'!G895)</f>
        <v>0</v>
      </c>
      <c r="G895" s="10">
        <f>SUM('დამტკ. საკუთ.'!G895,'ცვლილ. საკუთ.'!H895)</f>
        <v>0</v>
      </c>
      <c r="H895" s="10">
        <f>SUM('დამტკ. საკუთ.'!H895,'ცვლილ. საკუთ.'!I895)</f>
        <v>0</v>
      </c>
      <c r="I895" s="10">
        <f t="shared" si="208"/>
        <v>0</v>
      </c>
      <c r="J895" s="10">
        <f t="shared" si="209"/>
        <v>0</v>
      </c>
      <c r="K895" s="10">
        <v>0</v>
      </c>
    </row>
    <row r="896" spans="1:11" x14ac:dyDescent="0.25">
      <c r="A896" t="str">
        <f t="shared" si="207"/>
        <v>b</v>
      </c>
      <c r="B896" s="8"/>
      <c r="C896" s="9" t="s">
        <v>14</v>
      </c>
      <c r="D896" s="10">
        <f>SUM('დამტკ. საკუთ.'!D896,'ცვლილ. საკუთ.'!E896)</f>
        <v>0</v>
      </c>
      <c r="E896" s="10">
        <f>SUM('დამტკ. საკუთ.'!E896,'ცვლილ. საკუთ.'!F896)</f>
        <v>0</v>
      </c>
      <c r="F896" s="10">
        <f>SUM('დამტკ. საკუთ.'!F896,'ცვლილ. საკუთ.'!G896)</f>
        <v>0</v>
      </c>
      <c r="G896" s="10">
        <f>SUM('დამტკ. საკუთ.'!G896,'ცვლილ. საკუთ.'!H896)</f>
        <v>0</v>
      </c>
      <c r="H896" s="10">
        <f>SUM('დამტკ. საკუთ.'!H896,'ცვლილ. საკუთ.'!I896)</f>
        <v>0</v>
      </c>
      <c r="I896" s="10">
        <f t="shared" si="208"/>
        <v>0</v>
      </c>
      <c r="J896" s="10">
        <f t="shared" si="209"/>
        <v>0</v>
      </c>
      <c r="K896" s="10">
        <v>0</v>
      </c>
    </row>
    <row r="897" spans="1:11" x14ac:dyDescent="0.25">
      <c r="A897" t="str">
        <f t="shared" si="207"/>
        <v>b</v>
      </c>
      <c r="B897" s="8"/>
      <c r="C897" s="9" t="s">
        <v>15</v>
      </c>
      <c r="D897" s="10">
        <f>SUM('დამტკ. საკუთ.'!D897,'ცვლილ. საკუთ.'!E897)</f>
        <v>0</v>
      </c>
      <c r="E897" s="10">
        <f>SUM('დამტკ. საკუთ.'!E897,'ცვლილ. საკუთ.'!F897)</f>
        <v>0</v>
      </c>
      <c r="F897" s="10">
        <f>SUM('დამტკ. საკუთ.'!F897,'ცვლილ. საკუთ.'!G897)</f>
        <v>0</v>
      </c>
      <c r="G897" s="10">
        <f>SUM('დამტკ. საკუთ.'!G897,'ცვლილ. საკუთ.'!H897)</f>
        <v>0</v>
      </c>
      <c r="H897" s="10">
        <f>SUM('დამტკ. საკუთ.'!H897,'ცვლილ. საკუთ.'!I897)</f>
        <v>0</v>
      </c>
      <c r="I897" s="10">
        <f t="shared" si="208"/>
        <v>0</v>
      </c>
      <c r="J897" s="10">
        <f t="shared" si="209"/>
        <v>0</v>
      </c>
      <c r="K897" s="10">
        <v>0</v>
      </c>
    </row>
    <row r="898" spans="1:11" x14ac:dyDescent="0.25">
      <c r="A898" t="str">
        <f t="shared" si="207"/>
        <v>b</v>
      </c>
      <c r="B898" s="8"/>
      <c r="C898" s="9" t="s">
        <v>16</v>
      </c>
      <c r="D898" s="10">
        <f>SUM('დამტკ. საკუთ.'!D898,'ცვლილ. საკუთ.'!E898)</f>
        <v>0</v>
      </c>
      <c r="E898" s="10">
        <f>SUM('დამტკ. საკუთ.'!E898,'ცვლილ. საკუთ.'!F898)</f>
        <v>0</v>
      </c>
      <c r="F898" s="10">
        <f>SUM('დამტკ. საკუთ.'!F898,'ცვლილ. საკუთ.'!G898)</f>
        <v>0</v>
      </c>
      <c r="G898" s="10">
        <f>SUM('დამტკ. საკუთ.'!G898,'ცვლილ. საკუთ.'!H898)</f>
        <v>0</v>
      </c>
      <c r="H898" s="10">
        <f>SUM('დამტკ. საკუთ.'!H898,'ცვლილ. საკუთ.'!I898)</f>
        <v>0</v>
      </c>
      <c r="I898" s="10">
        <f t="shared" si="208"/>
        <v>0</v>
      </c>
      <c r="J898" s="10">
        <f t="shared" si="209"/>
        <v>0</v>
      </c>
      <c r="K898" s="10">
        <v>0</v>
      </c>
    </row>
    <row r="899" spans="1:11" x14ac:dyDescent="0.25">
      <c r="A899" t="str">
        <f t="shared" si="207"/>
        <v>b</v>
      </c>
      <c r="B899" s="8"/>
      <c r="C899" s="9" t="s">
        <v>17</v>
      </c>
      <c r="D899" s="10">
        <f>SUM('დამტკ. საკუთ.'!D899,'ცვლილ. საკუთ.'!E899)</f>
        <v>0</v>
      </c>
      <c r="E899" s="10">
        <f>SUM('დამტკ. საკუთ.'!E899,'ცვლილ. საკუთ.'!F899)</f>
        <v>0</v>
      </c>
      <c r="F899" s="10">
        <f>SUM('დამტკ. საკუთ.'!F899,'ცვლილ. საკუთ.'!G899)</f>
        <v>0</v>
      </c>
      <c r="G899" s="10">
        <f>SUM('დამტკ. საკუთ.'!G899,'ცვლილ. საკუთ.'!H899)</f>
        <v>0</v>
      </c>
      <c r="H899" s="10">
        <f>SUM('დამტკ. საკუთ.'!H899,'ცვლილ. საკუთ.'!I899)</f>
        <v>0</v>
      </c>
      <c r="I899" s="10">
        <f t="shared" si="208"/>
        <v>0</v>
      </c>
      <c r="J899" s="10">
        <f t="shared" si="209"/>
        <v>0</v>
      </c>
      <c r="K899" s="10">
        <v>0</v>
      </c>
    </row>
    <row r="900" spans="1:11" x14ac:dyDescent="0.25">
      <c r="A900" t="str">
        <f t="shared" si="207"/>
        <v>b</v>
      </c>
      <c r="B900" s="5"/>
      <c r="C900" s="6" t="s">
        <v>18</v>
      </c>
      <c r="D900" s="7">
        <f>SUM('დამტკ. საკუთ.'!D900,'ცვლილ. საკუთ.'!E900)</f>
        <v>0</v>
      </c>
      <c r="E900" s="7">
        <f>SUM('დამტკ. საკუთ.'!E900,'ცვლილ. საკუთ.'!F900)</f>
        <v>0</v>
      </c>
      <c r="F900" s="7">
        <f>SUM('დამტკ. საკუთ.'!F900,'ცვლილ. საკუთ.'!G900)</f>
        <v>0</v>
      </c>
      <c r="G900" s="7">
        <f>SUM('დამტკ. საკუთ.'!G900,'ცვლილ. საკუთ.'!H900)</f>
        <v>0</v>
      </c>
      <c r="H900" s="7">
        <f>SUM('დამტკ. საკუთ.'!H900,'ცვლილ. საკუთ.'!I900)</f>
        <v>0</v>
      </c>
      <c r="I900" s="7">
        <f t="shared" si="208"/>
        <v>0</v>
      </c>
      <c r="J900" s="7">
        <f t="shared" si="209"/>
        <v>0</v>
      </c>
      <c r="K900" s="7">
        <v>0</v>
      </c>
    </row>
    <row r="901" spans="1:11" x14ac:dyDescent="0.25">
      <c r="A901" t="str">
        <f t="shared" si="207"/>
        <v>b</v>
      </c>
      <c r="B901" s="5"/>
      <c r="C901" s="6" t="s">
        <v>19</v>
      </c>
      <c r="D901" s="7">
        <f>SUM('დამტკ. საკუთ.'!D901,'ცვლილ. საკუთ.'!E901)</f>
        <v>0</v>
      </c>
      <c r="E901" s="7">
        <f>SUM('დამტკ. საკუთ.'!E901,'ცვლილ. საკუთ.'!F901)</f>
        <v>0</v>
      </c>
      <c r="F901" s="7">
        <f>SUM('დამტკ. საკუთ.'!F901,'ცვლილ. საკუთ.'!G901)</f>
        <v>0</v>
      </c>
      <c r="G901" s="7">
        <f>SUM('დამტკ. საკუთ.'!G901,'ცვლილ. საკუთ.'!H901)</f>
        <v>0</v>
      </c>
      <c r="H901" s="7">
        <f>SUM('დამტკ. საკუთ.'!H901,'ცვლილ. საკუთ.'!I901)</f>
        <v>0</v>
      </c>
      <c r="I901" s="7">
        <f t="shared" si="208"/>
        <v>0</v>
      </c>
      <c r="J901" s="7">
        <f t="shared" si="209"/>
        <v>0</v>
      </c>
      <c r="K901" s="7">
        <v>0</v>
      </c>
    </row>
    <row r="902" spans="1:11" ht="15.75" thickBot="1" x14ac:dyDescent="0.3">
      <c r="A902" t="str">
        <f t="shared" si="207"/>
        <v>b</v>
      </c>
      <c r="B902" s="11"/>
      <c r="C902" s="12" t="s">
        <v>20</v>
      </c>
      <c r="D902" s="13">
        <f>SUM('დამტკ. საკუთ.'!D902,'ცვლილ. საკუთ.'!E902)</f>
        <v>0</v>
      </c>
      <c r="E902" s="13">
        <f>SUM('დამტკ. საკუთ.'!E902,'ცვლილ. საკუთ.'!F902)</f>
        <v>0</v>
      </c>
      <c r="F902" s="13">
        <f>SUM('დამტკ. საკუთ.'!F902,'ცვლილ. საკუთ.'!G902)</f>
        <v>0</v>
      </c>
      <c r="G902" s="13">
        <f>SUM('დამტკ. საკუთ.'!G902,'ცვლილ. საკუთ.'!H902)</f>
        <v>0</v>
      </c>
      <c r="H902" s="13">
        <f>SUM('დამტკ. საკუთ.'!H902,'ცვლილ. საკუთ.'!I902)</f>
        <v>0</v>
      </c>
      <c r="I902" s="13">
        <f t="shared" si="208"/>
        <v>0</v>
      </c>
      <c r="J902" s="13">
        <f t="shared" si="209"/>
        <v>0</v>
      </c>
      <c r="K902" s="13">
        <v>0</v>
      </c>
    </row>
    <row r="903" spans="1:11" ht="32.25" customHeight="1" thickTop="1" thickBot="1" x14ac:dyDescent="0.3">
      <c r="A903" t="str">
        <f t="shared" si="207"/>
        <v>b</v>
      </c>
      <c r="B903" s="16" t="s">
        <v>150</v>
      </c>
      <c r="C903" s="4" t="s">
        <v>151</v>
      </c>
      <c r="D903" s="4">
        <f>SUM('დამტკ. საკუთ.'!D903,'ცვლილ. საკუთ.'!E903)</f>
        <v>0</v>
      </c>
      <c r="E903" s="4">
        <f>SUM('დამტკ. საკუთ.'!E903,'ცვლილ. საკუთ.'!F903)</f>
        <v>0</v>
      </c>
      <c r="F903" s="4">
        <f>SUM('დამტკ. საკუთ.'!F903,'ცვლილ. საკუთ.'!G903)</f>
        <v>0</v>
      </c>
      <c r="G903" s="4">
        <f>SUM('დამტკ. საკუთ.'!G903,'ცვლილ. საკუთ.'!H903)</f>
        <v>0</v>
      </c>
      <c r="H903" s="4">
        <f>SUM('დამტკ. საკუთ.'!H903,'ცვლილ. საკუთ.'!I903)</f>
        <v>0</v>
      </c>
      <c r="I903" s="4">
        <f t="shared" si="208"/>
        <v>0</v>
      </c>
      <c r="J903" s="4">
        <f t="shared" si="209"/>
        <v>0</v>
      </c>
      <c r="K903" s="4">
        <f t="shared" ref="K903" si="217">SUM(K915)</f>
        <v>0</v>
      </c>
    </row>
    <row r="904" spans="1:11" ht="15.75" thickTop="1" x14ac:dyDescent="0.25">
      <c r="A904" t="str">
        <f t="shared" si="207"/>
        <v>b</v>
      </c>
      <c r="B904" s="5"/>
      <c r="C904" s="6" t="s">
        <v>10</v>
      </c>
      <c r="D904" s="7">
        <f>SUM('დამტკ. საკუთ.'!D904,'ცვლილ. საკუთ.'!E904)</f>
        <v>0</v>
      </c>
      <c r="E904" s="7">
        <f>SUM('დამტკ. საკუთ.'!E904,'ცვლილ. საკუთ.'!F904)</f>
        <v>0</v>
      </c>
      <c r="F904" s="7">
        <f>SUM('დამტკ. საკუთ.'!F904,'ცვლილ. საკუთ.'!G904)</f>
        <v>0</v>
      </c>
      <c r="G904" s="7">
        <f>SUM('დამტკ. საკუთ.'!G904,'ცვლილ. საკუთ.'!H904)</f>
        <v>0</v>
      </c>
      <c r="H904" s="7">
        <f>SUM('დამტკ. საკუთ.'!H904,'ცვლილ. საკუთ.'!I904)</f>
        <v>0</v>
      </c>
      <c r="I904" s="7">
        <f t="shared" si="208"/>
        <v>0</v>
      </c>
      <c r="J904" s="7">
        <f t="shared" si="209"/>
        <v>0</v>
      </c>
      <c r="K904" s="7">
        <f t="shared" ref="K904:K914" si="218">SUM(K916)</f>
        <v>0</v>
      </c>
    </row>
    <row r="905" spans="1:11" x14ac:dyDescent="0.25">
      <c r="A905" t="str">
        <f t="shared" si="207"/>
        <v>b</v>
      </c>
      <c r="B905" s="8"/>
      <c r="C905" s="9" t="s">
        <v>11</v>
      </c>
      <c r="D905" s="10">
        <f>SUM('დამტკ. საკუთ.'!D905,'ცვლილ. საკუთ.'!E905)</f>
        <v>0</v>
      </c>
      <c r="E905" s="10">
        <f>SUM('დამტკ. საკუთ.'!E905,'ცვლილ. საკუთ.'!F905)</f>
        <v>0</v>
      </c>
      <c r="F905" s="10">
        <f>SUM('დამტკ. საკუთ.'!F905,'ცვლილ. საკუთ.'!G905)</f>
        <v>0</v>
      </c>
      <c r="G905" s="10">
        <f>SUM('დამტკ. საკუთ.'!G905,'ცვლილ. საკუთ.'!H905)</f>
        <v>0</v>
      </c>
      <c r="H905" s="10">
        <f>SUM('დამტკ. საკუთ.'!H905,'ცვლილ. საკუთ.'!I905)</f>
        <v>0</v>
      </c>
      <c r="I905" s="10">
        <f t="shared" si="208"/>
        <v>0</v>
      </c>
      <c r="J905" s="10">
        <f t="shared" si="209"/>
        <v>0</v>
      </c>
      <c r="K905" s="10">
        <f t="shared" si="218"/>
        <v>0</v>
      </c>
    </row>
    <row r="906" spans="1:11" x14ac:dyDescent="0.25">
      <c r="A906" t="str">
        <f t="shared" si="207"/>
        <v>b</v>
      </c>
      <c r="B906" s="8"/>
      <c r="C906" s="9" t="s">
        <v>12</v>
      </c>
      <c r="D906" s="10">
        <f>SUM('დამტკ. საკუთ.'!D906,'ცვლილ. საკუთ.'!E906)</f>
        <v>0</v>
      </c>
      <c r="E906" s="10">
        <f>SUM('დამტკ. საკუთ.'!E906,'ცვლილ. საკუთ.'!F906)</f>
        <v>0</v>
      </c>
      <c r="F906" s="10">
        <f>SUM('დამტკ. საკუთ.'!F906,'ცვლილ. საკუთ.'!G906)</f>
        <v>0</v>
      </c>
      <c r="G906" s="10">
        <f>SUM('დამტკ. საკუთ.'!G906,'ცვლილ. საკუთ.'!H906)</f>
        <v>0</v>
      </c>
      <c r="H906" s="10">
        <f>SUM('დამტკ. საკუთ.'!H906,'ცვლილ. საკუთ.'!I906)</f>
        <v>0</v>
      </c>
      <c r="I906" s="10">
        <f t="shared" si="208"/>
        <v>0</v>
      </c>
      <c r="J906" s="10">
        <f t="shared" si="209"/>
        <v>0</v>
      </c>
      <c r="K906" s="10">
        <f t="shared" si="218"/>
        <v>0</v>
      </c>
    </row>
    <row r="907" spans="1:11" x14ac:dyDescent="0.25">
      <c r="A907" t="str">
        <f t="shared" si="207"/>
        <v>b</v>
      </c>
      <c r="B907" s="8"/>
      <c r="C907" s="9" t="s">
        <v>13</v>
      </c>
      <c r="D907" s="10">
        <f>SUM('დამტკ. საკუთ.'!D907,'ცვლილ. საკუთ.'!E907)</f>
        <v>0</v>
      </c>
      <c r="E907" s="10">
        <f>SUM('დამტკ. საკუთ.'!E907,'ცვლილ. საკუთ.'!F907)</f>
        <v>0</v>
      </c>
      <c r="F907" s="10">
        <f>SUM('დამტკ. საკუთ.'!F907,'ცვლილ. საკუთ.'!G907)</f>
        <v>0</v>
      </c>
      <c r="G907" s="10">
        <f>SUM('დამტკ. საკუთ.'!G907,'ცვლილ. საკუთ.'!H907)</f>
        <v>0</v>
      </c>
      <c r="H907" s="10">
        <f>SUM('დამტკ. საკუთ.'!H907,'ცვლილ. საკუთ.'!I907)</f>
        <v>0</v>
      </c>
      <c r="I907" s="10">
        <f t="shared" si="208"/>
        <v>0</v>
      </c>
      <c r="J907" s="10">
        <f t="shared" si="209"/>
        <v>0</v>
      </c>
      <c r="K907" s="10">
        <f t="shared" si="218"/>
        <v>0</v>
      </c>
    </row>
    <row r="908" spans="1:11" x14ac:dyDescent="0.25">
      <c r="A908" t="str">
        <f t="shared" si="207"/>
        <v>b</v>
      </c>
      <c r="B908" s="8"/>
      <c r="C908" s="9" t="s">
        <v>14</v>
      </c>
      <c r="D908" s="10">
        <f>SUM('დამტკ. საკუთ.'!D908,'ცვლილ. საკუთ.'!E908)</f>
        <v>0</v>
      </c>
      <c r="E908" s="10">
        <f>SUM('დამტკ. საკუთ.'!E908,'ცვლილ. საკუთ.'!F908)</f>
        <v>0</v>
      </c>
      <c r="F908" s="10">
        <f>SUM('დამტკ. საკუთ.'!F908,'ცვლილ. საკუთ.'!G908)</f>
        <v>0</v>
      </c>
      <c r="G908" s="10">
        <f>SUM('დამტკ. საკუთ.'!G908,'ცვლილ. საკუთ.'!H908)</f>
        <v>0</v>
      </c>
      <c r="H908" s="10">
        <f>SUM('დამტკ. საკუთ.'!H908,'ცვლილ. საკუთ.'!I908)</f>
        <v>0</v>
      </c>
      <c r="I908" s="10">
        <f t="shared" si="208"/>
        <v>0</v>
      </c>
      <c r="J908" s="10">
        <f t="shared" si="209"/>
        <v>0</v>
      </c>
      <c r="K908" s="10">
        <f t="shared" si="218"/>
        <v>0</v>
      </c>
    </row>
    <row r="909" spans="1:11" x14ac:dyDescent="0.25">
      <c r="A909" t="str">
        <f t="shared" si="207"/>
        <v>b</v>
      </c>
      <c r="B909" s="8"/>
      <c r="C909" s="9" t="s">
        <v>15</v>
      </c>
      <c r="D909" s="10">
        <f>SUM('დამტკ. საკუთ.'!D909,'ცვლილ. საკუთ.'!E909)</f>
        <v>0</v>
      </c>
      <c r="E909" s="10">
        <f>SUM('დამტკ. საკუთ.'!E909,'ცვლილ. საკუთ.'!F909)</f>
        <v>0</v>
      </c>
      <c r="F909" s="10">
        <f>SUM('დამტკ. საკუთ.'!F909,'ცვლილ. საკუთ.'!G909)</f>
        <v>0</v>
      </c>
      <c r="G909" s="10">
        <f>SUM('დამტკ. საკუთ.'!G909,'ცვლილ. საკუთ.'!H909)</f>
        <v>0</v>
      </c>
      <c r="H909" s="10">
        <f>SUM('დამტკ. საკუთ.'!H909,'ცვლილ. საკუთ.'!I909)</f>
        <v>0</v>
      </c>
      <c r="I909" s="10">
        <f t="shared" si="208"/>
        <v>0</v>
      </c>
      <c r="J909" s="10">
        <f t="shared" si="209"/>
        <v>0</v>
      </c>
      <c r="K909" s="10">
        <f t="shared" si="218"/>
        <v>0</v>
      </c>
    </row>
    <row r="910" spans="1:11" x14ac:dyDescent="0.25">
      <c r="A910" t="str">
        <f t="shared" si="207"/>
        <v>b</v>
      </c>
      <c r="B910" s="8"/>
      <c r="C910" s="9" t="s">
        <v>16</v>
      </c>
      <c r="D910" s="10">
        <f>SUM('დამტკ. საკუთ.'!D910,'ცვლილ. საკუთ.'!E910)</f>
        <v>0</v>
      </c>
      <c r="E910" s="10">
        <f>SUM('დამტკ. საკუთ.'!E910,'ცვლილ. საკუთ.'!F910)</f>
        <v>0</v>
      </c>
      <c r="F910" s="10">
        <f>SUM('დამტკ. საკუთ.'!F910,'ცვლილ. საკუთ.'!G910)</f>
        <v>0</v>
      </c>
      <c r="G910" s="10">
        <f>SUM('დამტკ. საკუთ.'!G910,'ცვლილ. საკუთ.'!H910)</f>
        <v>0</v>
      </c>
      <c r="H910" s="10">
        <f>SUM('დამტკ. საკუთ.'!H910,'ცვლილ. საკუთ.'!I910)</f>
        <v>0</v>
      </c>
      <c r="I910" s="10">
        <f t="shared" si="208"/>
        <v>0</v>
      </c>
      <c r="J910" s="10">
        <f t="shared" si="209"/>
        <v>0</v>
      </c>
      <c r="K910" s="10">
        <f t="shared" si="218"/>
        <v>0</v>
      </c>
    </row>
    <row r="911" spans="1:11" x14ac:dyDescent="0.25">
      <c r="A911" t="str">
        <f t="shared" si="207"/>
        <v>b</v>
      </c>
      <c r="B911" s="8"/>
      <c r="C911" s="9" t="s">
        <v>17</v>
      </c>
      <c r="D911" s="10">
        <f>SUM('დამტკ. საკუთ.'!D911,'ცვლილ. საკუთ.'!E911)</f>
        <v>0</v>
      </c>
      <c r="E911" s="10">
        <f>SUM('დამტკ. საკუთ.'!E911,'ცვლილ. საკუთ.'!F911)</f>
        <v>0</v>
      </c>
      <c r="F911" s="10">
        <f>SUM('დამტკ. საკუთ.'!F911,'ცვლილ. საკუთ.'!G911)</f>
        <v>0</v>
      </c>
      <c r="G911" s="10">
        <f>SUM('დამტკ. საკუთ.'!G911,'ცვლილ. საკუთ.'!H911)</f>
        <v>0</v>
      </c>
      <c r="H911" s="10">
        <f>SUM('დამტკ. საკუთ.'!H911,'ცვლილ. საკუთ.'!I911)</f>
        <v>0</v>
      </c>
      <c r="I911" s="10">
        <f t="shared" si="208"/>
        <v>0</v>
      </c>
      <c r="J911" s="10">
        <f t="shared" si="209"/>
        <v>0</v>
      </c>
      <c r="K911" s="10">
        <f t="shared" si="218"/>
        <v>0</v>
      </c>
    </row>
    <row r="912" spans="1:11" x14ac:dyDescent="0.25">
      <c r="A912" t="str">
        <f t="shared" si="207"/>
        <v>b</v>
      </c>
      <c r="B912" s="5"/>
      <c r="C912" s="6" t="s">
        <v>18</v>
      </c>
      <c r="D912" s="7">
        <f>SUM('დამტკ. საკუთ.'!D912,'ცვლილ. საკუთ.'!E912)</f>
        <v>0</v>
      </c>
      <c r="E912" s="7">
        <f>SUM('დამტკ. საკუთ.'!E912,'ცვლილ. საკუთ.'!F912)</f>
        <v>0</v>
      </c>
      <c r="F912" s="7">
        <f>SUM('დამტკ. საკუთ.'!F912,'ცვლილ. საკუთ.'!G912)</f>
        <v>0</v>
      </c>
      <c r="G912" s="7">
        <f>SUM('დამტკ. საკუთ.'!G912,'ცვლილ. საკუთ.'!H912)</f>
        <v>0</v>
      </c>
      <c r="H912" s="7">
        <f>SUM('დამტკ. საკუთ.'!H912,'ცვლილ. საკუთ.'!I912)</f>
        <v>0</v>
      </c>
      <c r="I912" s="7">
        <f t="shared" si="208"/>
        <v>0</v>
      </c>
      <c r="J912" s="7">
        <f t="shared" si="209"/>
        <v>0</v>
      </c>
      <c r="K912" s="7">
        <f t="shared" si="218"/>
        <v>0</v>
      </c>
    </row>
    <row r="913" spans="1:11" x14ac:dyDescent="0.25">
      <c r="A913" t="str">
        <f t="shared" si="207"/>
        <v>b</v>
      </c>
      <c r="B913" s="5"/>
      <c r="C913" s="6" t="s">
        <v>19</v>
      </c>
      <c r="D913" s="7">
        <f>SUM('დამტკ. საკუთ.'!D913,'ცვლილ. საკუთ.'!E913)</f>
        <v>0</v>
      </c>
      <c r="E913" s="7">
        <f>SUM('დამტკ. საკუთ.'!E913,'ცვლილ. საკუთ.'!F913)</f>
        <v>0</v>
      </c>
      <c r="F913" s="7">
        <f>SUM('დამტკ. საკუთ.'!F913,'ცვლილ. საკუთ.'!G913)</f>
        <v>0</v>
      </c>
      <c r="G913" s="7">
        <f>SUM('დამტკ. საკუთ.'!G913,'ცვლილ. საკუთ.'!H913)</f>
        <v>0</v>
      </c>
      <c r="H913" s="7">
        <f>SUM('დამტკ. საკუთ.'!H913,'ცვლილ. საკუთ.'!I913)</f>
        <v>0</v>
      </c>
      <c r="I913" s="7">
        <f t="shared" si="208"/>
        <v>0</v>
      </c>
      <c r="J913" s="7">
        <f t="shared" si="209"/>
        <v>0</v>
      </c>
      <c r="K913" s="7">
        <f t="shared" si="218"/>
        <v>0</v>
      </c>
    </row>
    <row r="914" spans="1:11" ht="15.75" thickBot="1" x14ac:dyDescent="0.3">
      <c r="A914" t="str">
        <f t="shared" si="207"/>
        <v>b</v>
      </c>
      <c r="B914" s="11"/>
      <c r="C914" s="12" t="s">
        <v>20</v>
      </c>
      <c r="D914" s="13">
        <f>SUM('დამტკ. საკუთ.'!D914,'ცვლილ. საკუთ.'!E914)</f>
        <v>0</v>
      </c>
      <c r="E914" s="13">
        <f>SUM('დამტკ. საკუთ.'!E914,'ცვლილ. საკუთ.'!F914)</f>
        <v>0</v>
      </c>
      <c r="F914" s="13">
        <f>SUM('დამტკ. საკუთ.'!F914,'ცვლილ. საკუთ.'!G914)</f>
        <v>0</v>
      </c>
      <c r="G914" s="13">
        <f>SUM('დამტკ. საკუთ.'!G914,'ცვლილ. საკუთ.'!H914)</f>
        <v>0</v>
      </c>
      <c r="H914" s="13">
        <f>SUM('დამტკ. საკუთ.'!H914,'ცვლილ. საკუთ.'!I914)</f>
        <v>0</v>
      </c>
      <c r="I914" s="13">
        <f t="shared" si="208"/>
        <v>0</v>
      </c>
      <c r="J914" s="13">
        <f t="shared" si="209"/>
        <v>0</v>
      </c>
      <c r="K914" s="13">
        <f t="shared" si="218"/>
        <v>0</v>
      </c>
    </row>
    <row r="915" spans="1:11" ht="32.25" customHeight="1" thickTop="1" thickBot="1" x14ac:dyDescent="0.3">
      <c r="A915" t="str">
        <f t="shared" si="207"/>
        <v>b</v>
      </c>
      <c r="B915" s="16" t="s">
        <v>152</v>
      </c>
      <c r="C915" s="4" t="s">
        <v>151</v>
      </c>
      <c r="D915" s="4">
        <f>SUM('დამტკ. საკუთ.'!D915,'ცვლილ. საკუთ.'!E915)</f>
        <v>0</v>
      </c>
      <c r="E915" s="4">
        <f>SUM('დამტკ. საკუთ.'!E915,'ცვლილ. საკუთ.'!F915)</f>
        <v>0</v>
      </c>
      <c r="F915" s="4">
        <f>SUM('დამტკ. საკუთ.'!F915,'ცვლილ. საკუთ.'!G915)</f>
        <v>0</v>
      </c>
      <c r="G915" s="4">
        <f>SUM('დამტკ. საკუთ.'!G915,'ცვლილ. საკუთ.'!H915)</f>
        <v>0</v>
      </c>
      <c r="H915" s="4">
        <f>SUM('დამტკ. საკუთ.'!H915,'ცვლილ. საკუთ.'!I915)</f>
        <v>0</v>
      </c>
      <c r="I915" s="4">
        <f t="shared" si="208"/>
        <v>0</v>
      </c>
      <c r="J915" s="4">
        <f t="shared" si="209"/>
        <v>0</v>
      </c>
      <c r="K915" s="4">
        <f t="shared" ref="K915" si="219">SUM(K916,K924,K925,K926)</f>
        <v>0</v>
      </c>
    </row>
    <row r="916" spans="1:11" ht="15.75" thickTop="1" x14ac:dyDescent="0.25">
      <c r="A916" t="str">
        <f t="shared" si="207"/>
        <v>b</v>
      </c>
      <c r="B916" s="5"/>
      <c r="C916" s="6" t="s">
        <v>10</v>
      </c>
      <c r="D916" s="7">
        <f>SUM('დამტკ. საკუთ.'!D916,'ცვლილ. საკუთ.'!E916)</f>
        <v>0</v>
      </c>
      <c r="E916" s="7">
        <f>SUM('დამტკ. საკუთ.'!E916,'ცვლილ. საკუთ.'!F916)</f>
        <v>0</v>
      </c>
      <c r="F916" s="7">
        <f>SUM('დამტკ. საკუთ.'!F916,'ცვლილ. საკუთ.'!G916)</f>
        <v>0</v>
      </c>
      <c r="G916" s="7">
        <f>SUM('დამტკ. საკუთ.'!G916,'ცვლილ. საკუთ.'!H916)</f>
        <v>0</v>
      </c>
      <c r="H916" s="7">
        <f>SUM('დამტკ. საკუთ.'!H916,'ცვლილ. საკუთ.'!I916)</f>
        <v>0</v>
      </c>
      <c r="I916" s="7">
        <f t="shared" si="208"/>
        <v>0</v>
      </c>
      <c r="J916" s="7">
        <f t="shared" si="209"/>
        <v>0</v>
      </c>
      <c r="K916" s="7">
        <f t="shared" ref="K916" si="220">SUM(K917:K923)</f>
        <v>0</v>
      </c>
    </row>
    <row r="917" spans="1:11" x14ac:dyDescent="0.25">
      <c r="A917" t="str">
        <f t="shared" si="207"/>
        <v>b</v>
      </c>
      <c r="B917" s="8"/>
      <c r="C917" s="9" t="s">
        <v>11</v>
      </c>
      <c r="D917" s="10">
        <f>SUM('დამტკ. საკუთ.'!D917,'ცვლილ. საკუთ.'!E917)</f>
        <v>0</v>
      </c>
      <c r="E917" s="10">
        <f>SUM('დამტკ. საკუთ.'!E917,'ცვლილ. საკუთ.'!F917)</f>
        <v>0</v>
      </c>
      <c r="F917" s="10">
        <f>SUM('დამტკ. საკუთ.'!F917,'ცვლილ. საკუთ.'!G917)</f>
        <v>0</v>
      </c>
      <c r="G917" s="10">
        <f>SUM('დამტკ. საკუთ.'!G917,'ცვლილ. საკუთ.'!H917)</f>
        <v>0</v>
      </c>
      <c r="H917" s="10">
        <f>SUM('დამტკ. საკუთ.'!H917,'ცვლილ. საკუთ.'!I917)</f>
        <v>0</v>
      </c>
      <c r="I917" s="10">
        <f t="shared" si="208"/>
        <v>0</v>
      </c>
      <c r="J917" s="10">
        <f t="shared" si="209"/>
        <v>0</v>
      </c>
      <c r="K917" s="10">
        <v>0</v>
      </c>
    </row>
    <row r="918" spans="1:11" x14ac:dyDescent="0.25">
      <c r="A918" t="str">
        <f t="shared" si="207"/>
        <v>b</v>
      </c>
      <c r="B918" s="8"/>
      <c r="C918" s="9" t="s">
        <v>12</v>
      </c>
      <c r="D918" s="10">
        <f>SUM('დამტკ. საკუთ.'!D918,'ცვლილ. საკუთ.'!E918)</f>
        <v>0</v>
      </c>
      <c r="E918" s="10">
        <f>SUM('დამტკ. საკუთ.'!E918,'ცვლილ. საკუთ.'!F918)</f>
        <v>0</v>
      </c>
      <c r="F918" s="10">
        <f>SUM('დამტკ. საკუთ.'!F918,'ცვლილ. საკუთ.'!G918)</f>
        <v>0</v>
      </c>
      <c r="G918" s="10">
        <f>SUM('დამტკ. საკუთ.'!G918,'ცვლილ. საკუთ.'!H918)</f>
        <v>0</v>
      </c>
      <c r="H918" s="10">
        <f>SUM('დამტკ. საკუთ.'!H918,'ცვლილ. საკუთ.'!I918)</f>
        <v>0</v>
      </c>
      <c r="I918" s="10">
        <f t="shared" si="208"/>
        <v>0</v>
      </c>
      <c r="J918" s="10">
        <f t="shared" si="209"/>
        <v>0</v>
      </c>
      <c r="K918" s="10">
        <v>0</v>
      </c>
    </row>
    <row r="919" spans="1:11" x14ac:dyDescent="0.25">
      <c r="A919" t="str">
        <f t="shared" si="207"/>
        <v>b</v>
      </c>
      <c r="B919" s="8"/>
      <c r="C919" s="9" t="s">
        <v>13</v>
      </c>
      <c r="D919" s="10">
        <f>SUM('დამტკ. საკუთ.'!D919,'ცვლილ. საკუთ.'!E919)</f>
        <v>0</v>
      </c>
      <c r="E919" s="10">
        <f>SUM('დამტკ. საკუთ.'!E919,'ცვლილ. საკუთ.'!F919)</f>
        <v>0</v>
      </c>
      <c r="F919" s="10">
        <f>SUM('დამტკ. საკუთ.'!F919,'ცვლილ. საკუთ.'!G919)</f>
        <v>0</v>
      </c>
      <c r="G919" s="10">
        <f>SUM('დამტკ. საკუთ.'!G919,'ცვლილ. საკუთ.'!H919)</f>
        <v>0</v>
      </c>
      <c r="H919" s="10">
        <f>SUM('დამტკ. საკუთ.'!H919,'ცვლილ. საკუთ.'!I919)</f>
        <v>0</v>
      </c>
      <c r="I919" s="10">
        <f t="shared" si="208"/>
        <v>0</v>
      </c>
      <c r="J919" s="10">
        <f t="shared" si="209"/>
        <v>0</v>
      </c>
      <c r="K919" s="10">
        <v>0</v>
      </c>
    </row>
    <row r="920" spans="1:11" x14ac:dyDescent="0.25">
      <c r="A920" t="str">
        <f t="shared" ref="A920:A983" si="221">IF(OR(D920&lt;&gt;0,E920&lt;&gt;0,F920&lt;&gt;0,G920&lt;&gt;0,H920&lt;&gt;0,),"a","b")</f>
        <v>b</v>
      </c>
      <c r="B920" s="8"/>
      <c r="C920" s="9" t="s">
        <v>14</v>
      </c>
      <c r="D920" s="10">
        <f>SUM('დამტკ. საკუთ.'!D920,'ცვლილ. საკუთ.'!E920)</f>
        <v>0</v>
      </c>
      <c r="E920" s="10">
        <f>SUM('დამტკ. საკუთ.'!E920,'ცვლილ. საკუთ.'!F920)</f>
        <v>0</v>
      </c>
      <c r="F920" s="10">
        <f>SUM('დამტკ. საკუთ.'!F920,'ცვლილ. საკუთ.'!G920)</f>
        <v>0</v>
      </c>
      <c r="G920" s="10">
        <f>SUM('დამტკ. საკუთ.'!G920,'ცვლილ. საკუთ.'!H920)</f>
        <v>0</v>
      </c>
      <c r="H920" s="10">
        <f>SUM('დამტკ. საკუთ.'!H920,'ცვლილ. საკუთ.'!I920)</f>
        <v>0</v>
      </c>
      <c r="I920" s="10">
        <f t="shared" ref="I920:I983" si="222">SUM(E920,F920)</f>
        <v>0</v>
      </c>
      <c r="J920" s="10">
        <f t="shared" ref="J920:J983" si="223">SUM(E920,F920,G920)</f>
        <v>0</v>
      </c>
      <c r="K920" s="10">
        <v>0</v>
      </c>
    </row>
    <row r="921" spans="1:11" x14ac:dyDescent="0.25">
      <c r="A921" t="str">
        <f t="shared" si="221"/>
        <v>b</v>
      </c>
      <c r="B921" s="8"/>
      <c r="C921" s="9" t="s">
        <v>15</v>
      </c>
      <c r="D921" s="10">
        <f>SUM('დამტკ. საკუთ.'!D921,'ცვლილ. საკუთ.'!E921)</f>
        <v>0</v>
      </c>
      <c r="E921" s="10">
        <f>SUM('დამტკ. საკუთ.'!E921,'ცვლილ. საკუთ.'!F921)</f>
        <v>0</v>
      </c>
      <c r="F921" s="10">
        <f>SUM('დამტკ. საკუთ.'!F921,'ცვლილ. საკუთ.'!G921)</f>
        <v>0</v>
      </c>
      <c r="G921" s="10">
        <f>SUM('დამტკ. საკუთ.'!G921,'ცვლილ. საკუთ.'!H921)</f>
        <v>0</v>
      </c>
      <c r="H921" s="10">
        <f>SUM('დამტკ. საკუთ.'!H921,'ცვლილ. საკუთ.'!I921)</f>
        <v>0</v>
      </c>
      <c r="I921" s="10">
        <f t="shared" si="222"/>
        <v>0</v>
      </c>
      <c r="J921" s="10">
        <f t="shared" si="223"/>
        <v>0</v>
      </c>
      <c r="K921" s="10">
        <v>0</v>
      </c>
    </row>
    <row r="922" spans="1:11" x14ac:dyDescent="0.25">
      <c r="A922" t="str">
        <f t="shared" si="221"/>
        <v>b</v>
      </c>
      <c r="B922" s="8"/>
      <c r="C922" s="9" t="s">
        <v>16</v>
      </c>
      <c r="D922" s="10">
        <f>SUM('დამტკ. საკუთ.'!D922,'ცვლილ. საკუთ.'!E922)</f>
        <v>0</v>
      </c>
      <c r="E922" s="10">
        <f>SUM('დამტკ. საკუთ.'!E922,'ცვლილ. საკუთ.'!F922)</f>
        <v>0</v>
      </c>
      <c r="F922" s="10">
        <f>SUM('დამტკ. საკუთ.'!F922,'ცვლილ. საკუთ.'!G922)</f>
        <v>0</v>
      </c>
      <c r="G922" s="10">
        <f>SUM('დამტკ. საკუთ.'!G922,'ცვლილ. საკუთ.'!H922)</f>
        <v>0</v>
      </c>
      <c r="H922" s="10">
        <f>SUM('დამტკ. საკუთ.'!H922,'ცვლილ. საკუთ.'!I922)</f>
        <v>0</v>
      </c>
      <c r="I922" s="10">
        <f t="shared" si="222"/>
        <v>0</v>
      </c>
      <c r="J922" s="10">
        <f t="shared" si="223"/>
        <v>0</v>
      </c>
      <c r="K922" s="10">
        <v>0</v>
      </c>
    </row>
    <row r="923" spans="1:11" x14ac:dyDescent="0.25">
      <c r="A923" t="str">
        <f t="shared" si="221"/>
        <v>b</v>
      </c>
      <c r="B923" s="8"/>
      <c r="C923" s="9" t="s">
        <v>17</v>
      </c>
      <c r="D923" s="10">
        <f>SUM('დამტკ. საკუთ.'!D923,'ცვლილ. საკუთ.'!E923)</f>
        <v>0</v>
      </c>
      <c r="E923" s="10">
        <f>SUM('დამტკ. საკუთ.'!E923,'ცვლილ. საკუთ.'!F923)</f>
        <v>0</v>
      </c>
      <c r="F923" s="10">
        <f>SUM('დამტკ. საკუთ.'!F923,'ცვლილ. საკუთ.'!G923)</f>
        <v>0</v>
      </c>
      <c r="G923" s="10">
        <f>SUM('დამტკ. საკუთ.'!G923,'ცვლილ. საკუთ.'!H923)</f>
        <v>0</v>
      </c>
      <c r="H923" s="10">
        <f>SUM('დამტკ. საკუთ.'!H923,'ცვლილ. საკუთ.'!I923)</f>
        <v>0</v>
      </c>
      <c r="I923" s="10">
        <f t="shared" si="222"/>
        <v>0</v>
      </c>
      <c r="J923" s="10">
        <f t="shared" si="223"/>
        <v>0</v>
      </c>
      <c r="K923" s="10">
        <v>0</v>
      </c>
    </row>
    <row r="924" spans="1:11" x14ac:dyDescent="0.25">
      <c r="A924" t="str">
        <f t="shared" si="221"/>
        <v>b</v>
      </c>
      <c r="B924" s="5"/>
      <c r="C924" s="6" t="s">
        <v>18</v>
      </c>
      <c r="D924" s="7">
        <f>SUM('დამტკ. საკუთ.'!D924,'ცვლილ. საკუთ.'!E924)</f>
        <v>0</v>
      </c>
      <c r="E924" s="7">
        <f>SUM('დამტკ. საკუთ.'!E924,'ცვლილ. საკუთ.'!F924)</f>
        <v>0</v>
      </c>
      <c r="F924" s="7">
        <f>SUM('დამტკ. საკუთ.'!F924,'ცვლილ. საკუთ.'!G924)</f>
        <v>0</v>
      </c>
      <c r="G924" s="7">
        <f>SUM('დამტკ. საკუთ.'!G924,'ცვლილ. საკუთ.'!H924)</f>
        <v>0</v>
      </c>
      <c r="H924" s="7">
        <f>SUM('დამტკ. საკუთ.'!H924,'ცვლილ. საკუთ.'!I924)</f>
        <v>0</v>
      </c>
      <c r="I924" s="7">
        <f t="shared" si="222"/>
        <v>0</v>
      </c>
      <c r="J924" s="7">
        <f t="shared" si="223"/>
        <v>0</v>
      </c>
      <c r="K924" s="7">
        <v>0</v>
      </c>
    </row>
    <row r="925" spans="1:11" x14ac:dyDescent="0.25">
      <c r="A925" t="str">
        <f t="shared" si="221"/>
        <v>b</v>
      </c>
      <c r="B925" s="5"/>
      <c r="C925" s="6" t="s">
        <v>19</v>
      </c>
      <c r="D925" s="7">
        <f>SUM('დამტკ. საკუთ.'!D925,'ცვლილ. საკუთ.'!E925)</f>
        <v>0</v>
      </c>
      <c r="E925" s="7">
        <f>SUM('დამტკ. საკუთ.'!E925,'ცვლილ. საკუთ.'!F925)</f>
        <v>0</v>
      </c>
      <c r="F925" s="7">
        <f>SUM('დამტკ. საკუთ.'!F925,'ცვლილ. საკუთ.'!G925)</f>
        <v>0</v>
      </c>
      <c r="G925" s="7">
        <f>SUM('დამტკ. საკუთ.'!G925,'ცვლილ. საკუთ.'!H925)</f>
        <v>0</v>
      </c>
      <c r="H925" s="7">
        <f>SUM('დამტკ. საკუთ.'!H925,'ცვლილ. საკუთ.'!I925)</f>
        <v>0</v>
      </c>
      <c r="I925" s="7">
        <f t="shared" si="222"/>
        <v>0</v>
      </c>
      <c r="J925" s="7">
        <f t="shared" si="223"/>
        <v>0</v>
      </c>
      <c r="K925" s="7">
        <v>0</v>
      </c>
    </row>
    <row r="926" spans="1:11" ht="15.75" thickBot="1" x14ac:dyDescent="0.3">
      <c r="A926" t="str">
        <f t="shared" si="221"/>
        <v>b</v>
      </c>
      <c r="B926" s="11"/>
      <c r="C926" s="12" t="s">
        <v>20</v>
      </c>
      <c r="D926" s="13">
        <f>SUM('დამტკ. საკუთ.'!D926,'ცვლილ. საკუთ.'!E926)</f>
        <v>0</v>
      </c>
      <c r="E926" s="13">
        <f>SUM('დამტკ. საკუთ.'!E926,'ცვლილ. საკუთ.'!F926)</f>
        <v>0</v>
      </c>
      <c r="F926" s="13">
        <f>SUM('დამტკ. საკუთ.'!F926,'ცვლილ. საკუთ.'!G926)</f>
        <v>0</v>
      </c>
      <c r="G926" s="13">
        <f>SUM('დამტკ. საკუთ.'!G926,'ცვლილ. საკუთ.'!H926)</f>
        <v>0</v>
      </c>
      <c r="H926" s="13">
        <f>SUM('დამტკ. საკუთ.'!H926,'ცვლილ. საკუთ.'!I926)</f>
        <v>0</v>
      </c>
      <c r="I926" s="13">
        <f t="shared" si="222"/>
        <v>0</v>
      </c>
      <c r="J926" s="13">
        <f t="shared" si="223"/>
        <v>0</v>
      </c>
      <c r="K926" s="13">
        <v>0</v>
      </c>
    </row>
    <row r="927" spans="1:11" ht="31.5" thickTop="1" thickBot="1" x14ac:dyDescent="0.3">
      <c r="A927" t="str">
        <f t="shared" si="221"/>
        <v>b</v>
      </c>
      <c r="B927" s="3" t="s">
        <v>153</v>
      </c>
      <c r="C927" s="14" t="s">
        <v>154</v>
      </c>
      <c r="D927" s="4">
        <f>SUM('დამტკ. საკუთ.'!D927,'ცვლილ. საკუთ.'!E927)</f>
        <v>0</v>
      </c>
      <c r="E927" s="4">
        <f>SUM('დამტკ. საკუთ.'!E927,'ცვლილ. საკუთ.'!F927)</f>
        <v>0</v>
      </c>
      <c r="F927" s="4">
        <f>SUM('დამტკ. საკუთ.'!F927,'ცვლილ. საკუთ.'!G927)</f>
        <v>0</v>
      </c>
      <c r="G927" s="4">
        <f>SUM('დამტკ. საკუთ.'!G927,'ცვლილ. საკუთ.'!H927)</f>
        <v>0</v>
      </c>
      <c r="H927" s="4">
        <f>SUM('დამტკ. საკუთ.'!H927,'ცვლილ. საკუთ.'!I927)</f>
        <v>0</v>
      </c>
      <c r="I927" s="4">
        <f t="shared" si="222"/>
        <v>0</v>
      </c>
      <c r="J927" s="4">
        <f t="shared" si="223"/>
        <v>0</v>
      </c>
      <c r="K927" s="4">
        <f t="shared" ref="K927" si="224">SUM(K928,K936,K937,K938)</f>
        <v>0</v>
      </c>
    </row>
    <row r="928" spans="1:11" ht="15.75" thickTop="1" x14ac:dyDescent="0.25">
      <c r="A928" t="str">
        <f t="shared" si="221"/>
        <v>b</v>
      </c>
      <c r="B928" s="5"/>
      <c r="C928" s="6" t="s">
        <v>10</v>
      </c>
      <c r="D928" s="7">
        <f>SUM('დამტკ. საკუთ.'!D928,'ცვლილ. საკუთ.'!E928)</f>
        <v>0</v>
      </c>
      <c r="E928" s="7">
        <f>SUM('დამტკ. საკუთ.'!E928,'ცვლილ. საკუთ.'!F928)</f>
        <v>0</v>
      </c>
      <c r="F928" s="7">
        <f>SUM('დამტკ. საკუთ.'!F928,'ცვლილ. საკუთ.'!G928)</f>
        <v>0</v>
      </c>
      <c r="G928" s="7">
        <f>SUM('დამტკ. საკუთ.'!G928,'ცვლილ. საკუთ.'!H928)</f>
        <v>0</v>
      </c>
      <c r="H928" s="7">
        <f>SUM('დამტკ. საკუთ.'!H928,'ცვლილ. საკუთ.'!I928)</f>
        <v>0</v>
      </c>
      <c r="I928" s="7">
        <f t="shared" si="222"/>
        <v>0</v>
      </c>
      <c r="J928" s="7">
        <f t="shared" si="223"/>
        <v>0</v>
      </c>
      <c r="K928" s="7">
        <f t="shared" ref="K928" si="225">SUM(K929:K935)</f>
        <v>0</v>
      </c>
    </row>
    <row r="929" spans="1:11" x14ac:dyDescent="0.25">
      <c r="A929" t="str">
        <f t="shared" si="221"/>
        <v>b</v>
      </c>
      <c r="B929" s="8"/>
      <c r="C929" s="9" t="s">
        <v>11</v>
      </c>
      <c r="D929" s="10">
        <f>SUM('დამტკ. საკუთ.'!D929,'ცვლილ. საკუთ.'!E929)</f>
        <v>0</v>
      </c>
      <c r="E929" s="10">
        <f>SUM('დამტკ. საკუთ.'!E929,'ცვლილ. საკუთ.'!F929)</f>
        <v>0</v>
      </c>
      <c r="F929" s="10">
        <f>SUM('დამტკ. საკუთ.'!F929,'ცვლილ. საკუთ.'!G929)</f>
        <v>0</v>
      </c>
      <c r="G929" s="10">
        <f>SUM('დამტკ. საკუთ.'!G929,'ცვლილ. საკუთ.'!H929)</f>
        <v>0</v>
      </c>
      <c r="H929" s="10">
        <f>SUM('დამტკ. საკუთ.'!H929,'ცვლილ. საკუთ.'!I929)</f>
        <v>0</v>
      </c>
      <c r="I929" s="10">
        <f t="shared" si="222"/>
        <v>0</v>
      </c>
      <c r="J929" s="10">
        <f t="shared" si="223"/>
        <v>0</v>
      </c>
      <c r="K929" s="10">
        <v>0</v>
      </c>
    </row>
    <row r="930" spans="1:11" x14ac:dyDescent="0.25">
      <c r="A930" t="str">
        <f t="shared" si="221"/>
        <v>b</v>
      </c>
      <c r="B930" s="8"/>
      <c r="C930" s="9" t="s">
        <v>12</v>
      </c>
      <c r="D930" s="10">
        <f>SUM('დამტკ. საკუთ.'!D930,'ცვლილ. საკუთ.'!E930)</f>
        <v>0</v>
      </c>
      <c r="E930" s="10">
        <f>SUM('დამტკ. საკუთ.'!E930,'ცვლილ. საკუთ.'!F930)</f>
        <v>0</v>
      </c>
      <c r="F930" s="10">
        <f>SUM('დამტკ. საკუთ.'!F930,'ცვლილ. საკუთ.'!G930)</f>
        <v>0</v>
      </c>
      <c r="G930" s="10">
        <f>SUM('დამტკ. საკუთ.'!G930,'ცვლილ. საკუთ.'!H930)</f>
        <v>0</v>
      </c>
      <c r="H930" s="10">
        <f>SUM('დამტკ. საკუთ.'!H930,'ცვლილ. საკუთ.'!I930)</f>
        <v>0</v>
      </c>
      <c r="I930" s="10">
        <f t="shared" si="222"/>
        <v>0</v>
      </c>
      <c r="J930" s="10">
        <f t="shared" si="223"/>
        <v>0</v>
      </c>
      <c r="K930" s="10">
        <v>0</v>
      </c>
    </row>
    <row r="931" spans="1:11" x14ac:dyDescent="0.25">
      <c r="A931" t="str">
        <f t="shared" si="221"/>
        <v>b</v>
      </c>
      <c r="B931" s="8"/>
      <c r="C931" s="9" t="s">
        <v>13</v>
      </c>
      <c r="D931" s="10">
        <f>SUM('დამტკ. საკუთ.'!D931,'ცვლილ. საკუთ.'!E931)</f>
        <v>0</v>
      </c>
      <c r="E931" s="10">
        <f>SUM('დამტკ. საკუთ.'!E931,'ცვლილ. საკუთ.'!F931)</f>
        <v>0</v>
      </c>
      <c r="F931" s="10">
        <f>SUM('დამტკ. საკუთ.'!F931,'ცვლილ. საკუთ.'!G931)</f>
        <v>0</v>
      </c>
      <c r="G931" s="10">
        <f>SUM('დამტკ. საკუთ.'!G931,'ცვლილ. საკუთ.'!H931)</f>
        <v>0</v>
      </c>
      <c r="H931" s="10">
        <f>SUM('დამტკ. საკუთ.'!H931,'ცვლილ. საკუთ.'!I931)</f>
        <v>0</v>
      </c>
      <c r="I931" s="10">
        <f t="shared" si="222"/>
        <v>0</v>
      </c>
      <c r="J931" s="10">
        <f t="shared" si="223"/>
        <v>0</v>
      </c>
      <c r="K931" s="10">
        <v>0</v>
      </c>
    </row>
    <row r="932" spans="1:11" x14ac:dyDescent="0.25">
      <c r="A932" t="str">
        <f t="shared" si="221"/>
        <v>b</v>
      </c>
      <c r="B932" s="8"/>
      <c r="C932" s="9" t="s">
        <v>14</v>
      </c>
      <c r="D932" s="10">
        <f>SUM('დამტკ. საკუთ.'!D932,'ცვლილ. საკუთ.'!E932)</f>
        <v>0</v>
      </c>
      <c r="E932" s="10">
        <f>SUM('დამტკ. საკუთ.'!E932,'ცვლილ. საკუთ.'!F932)</f>
        <v>0</v>
      </c>
      <c r="F932" s="10">
        <f>SUM('დამტკ. საკუთ.'!F932,'ცვლილ. საკუთ.'!G932)</f>
        <v>0</v>
      </c>
      <c r="G932" s="10">
        <f>SUM('დამტკ. საკუთ.'!G932,'ცვლილ. საკუთ.'!H932)</f>
        <v>0</v>
      </c>
      <c r="H932" s="10">
        <f>SUM('დამტკ. საკუთ.'!H932,'ცვლილ. საკუთ.'!I932)</f>
        <v>0</v>
      </c>
      <c r="I932" s="10">
        <f t="shared" si="222"/>
        <v>0</v>
      </c>
      <c r="J932" s="10">
        <f t="shared" si="223"/>
        <v>0</v>
      </c>
      <c r="K932" s="10">
        <v>0</v>
      </c>
    </row>
    <row r="933" spans="1:11" x14ac:dyDescent="0.25">
      <c r="A933" t="str">
        <f t="shared" si="221"/>
        <v>b</v>
      </c>
      <c r="B933" s="8"/>
      <c r="C933" s="9" t="s">
        <v>15</v>
      </c>
      <c r="D933" s="10">
        <f>SUM('დამტკ. საკუთ.'!D933,'ცვლილ. საკუთ.'!E933)</f>
        <v>0</v>
      </c>
      <c r="E933" s="10">
        <f>SUM('დამტკ. საკუთ.'!E933,'ცვლილ. საკუთ.'!F933)</f>
        <v>0</v>
      </c>
      <c r="F933" s="10">
        <f>SUM('დამტკ. საკუთ.'!F933,'ცვლილ. საკუთ.'!G933)</f>
        <v>0</v>
      </c>
      <c r="G933" s="10">
        <f>SUM('დამტკ. საკუთ.'!G933,'ცვლილ. საკუთ.'!H933)</f>
        <v>0</v>
      </c>
      <c r="H933" s="10">
        <f>SUM('დამტკ. საკუთ.'!H933,'ცვლილ. საკუთ.'!I933)</f>
        <v>0</v>
      </c>
      <c r="I933" s="10">
        <f t="shared" si="222"/>
        <v>0</v>
      </c>
      <c r="J933" s="10">
        <f t="shared" si="223"/>
        <v>0</v>
      </c>
      <c r="K933" s="10">
        <v>0</v>
      </c>
    </row>
    <row r="934" spans="1:11" x14ac:dyDescent="0.25">
      <c r="A934" t="str">
        <f t="shared" si="221"/>
        <v>b</v>
      </c>
      <c r="B934" s="8"/>
      <c r="C934" s="9" t="s">
        <v>16</v>
      </c>
      <c r="D934" s="10">
        <f>SUM('დამტკ. საკუთ.'!D934,'ცვლილ. საკუთ.'!E934)</f>
        <v>0</v>
      </c>
      <c r="E934" s="10">
        <f>SUM('დამტკ. საკუთ.'!E934,'ცვლილ. საკუთ.'!F934)</f>
        <v>0</v>
      </c>
      <c r="F934" s="10">
        <f>SUM('დამტკ. საკუთ.'!F934,'ცვლილ. საკუთ.'!G934)</f>
        <v>0</v>
      </c>
      <c r="G934" s="10">
        <f>SUM('დამტკ. საკუთ.'!G934,'ცვლილ. საკუთ.'!H934)</f>
        <v>0</v>
      </c>
      <c r="H934" s="10">
        <f>SUM('დამტკ. საკუთ.'!H934,'ცვლილ. საკუთ.'!I934)</f>
        <v>0</v>
      </c>
      <c r="I934" s="10">
        <f t="shared" si="222"/>
        <v>0</v>
      </c>
      <c r="J934" s="10">
        <f t="shared" si="223"/>
        <v>0</v>
      </c>
      <c r="K934" s="10">
        <v>0</v>
      </c>
    </row>
    <row r="935" spans="1:11" x14ac:dyDescent="0.25">
      <c r="A935" t="str">
        <f t="shared" si="221"/>
        <v>b</v>
      </c>
      <c r="B935" s="8"/>
      <c r="C935" s="9" t="s">
        <v>17</v>
      </c>
      <c r="D935" s="10">
        <f>SUM('დამტკ. საკუთ.'!D935,'ცვლილ. საკუთ.'!E935)</f>
        <v>0</v>
      </c>
      <c r="E935" s="10">
        <f>SUM('დამტკ. საკუთ.'!E935,'ცვლილ. საკუთ.'!F935)</f>
        <v>0</v>
      </c>
      <c r="F935" s="10">
        <f>SUM('დამტკ. საკუთ.'!F935,'ცვლილ. საკუთ.'!G935)</f>
        <v>0</v>
      </c>
      <c r="G935" s="10">
        <f>SUM('დამტკ. საკუთ.'!G935,'ცვლილ. საკუთ.'!H935)</f>
        <v>0</v>
      </c>
      <c r="H935" s="10">
        <f>SUM('დამტკ. საკუთ.'!H935,'ცვლილ. საკუთ.'!I935)</f>
        <v>0</v>
      </c>
      <c r="I935" s="10">
        <f t="shared" si="222"/>
        <v>0</v>
      </c>
      <c r="J935" s="10">
        <f t="shared" si="223"/>
        <v>0</v>
      </c>
      <c r="K935" s="10">
        <v>0</v>
      </c>
    </row>
    <row r="936" spans="1:11" x14ac:dyDescent="0.25">
      <c r="A936" t="str">
        <f t="shared" si="221"/>
        <v>b</v>
      </c>
      <c r="B936" s="5"/>
      <c r="C936" s="6" t="s">
        <v>18</v>
      </c>
      <c r="D936" s="7">
        <f>SUM('დამტკ. საკუთ.'!D936,'ცვლილ. საკუთ.'!E936)</f>
        <v>0</v>
      </c>
      <c r="E936" s="7">
        <f>SUM('დამტკ. საკუთ.'!E936,'ცვლილ. საკუთ.'!F936)</f>
        <v>0</v>
      </c>
      <c r="F936" s="7">
        <f>SUM('დამტკ. საკუთ.'!F936,'ცვლილ. საკუთ.'!G936)</f>
        <v>0</v>
      </c>
      <c r="G936" s="7">
        <f>SUM('დამტკ. საკუთ.'!G936,'ცვლილ. საკუთ.'!H936)</f>
        <v>0</v>
      </c>
      <c r="H936" s="7">
        <f>SUM('დამტკ. საკუთ.'!H936,'ცვლილ. საკუთ.'!I936)</f>
        <v>0</v>
      </c>
      <c r="I936" s="7">
        <f t="shared" si="222"/>
        <v>0</v>
      </c>
      <c r="J936" s="7">
        <f t="shared" si="223"/>
        <v>0</v>
      </c>
      <c r="K936" s="7">
        <v>0</v>
      </c>
    </row>
    <row r="937" spans="1:11" x14ac:dyDescent="0.25">
      <c r="A937" t="str">
        <f t="shared" si="221"/>
        <v>b</v>
      </c>
      <c r="B937" s="5"/>
      <c r="C937" s="6" t="s">
        <v>19</v>
      </c>
      <c r="D937" s="7">
        <f>SUM('დამტკ. საკუთ.'!D937,'ცვლილ. საკუთ.'!E937)</f>
        <v>0</v>
      </c>
      <c r="E937" s="7">
        <f>SUM('დამტკ. საკუთ.'!E937,'ცვლილ. საკუთ.'!F937)</f>
        <v>0</v>
      </c>
      <c r="F937" s="7">
        <f>SUM('დამტკ. საკუთ.'!F937,'ცვლილ. საკუთ.'!G937)</f>
        <v>0</v>
      </c>
      <c r="G937" s="7">
        <f>SUM('დამტკ. საკუთ.'!G937,'ცვლილ. საკუთ.'!H937)</f>
        <v>0</v>
      </c>
      <c r="H937" s="7">
        <f>SUM('დამტკ. საკუთ.'!H937,'ცვლილ. საკუთ.'!I937)</f>
        <v>0</v>
      </c>
      <c r="I937" s="7">
        <f t="shared" si="222"/>
        <v>0</v>
      </c>
      <c r="J937" s="7">
        <f t="shared" si="223"/>
        <v>0</v>
      </c>
      <c r="K937" s="7">
        <v>0</v>
      </c>
    </row>
    <row r="938" spans="1:11" ht="15.75" thickBot="1" x14ac:dyDescent="0.3">
      <c r="A938" t="str">
        <f t="shared" si="221"/>
        <v>b</v>
      </c>
      <c r="B938" s="11"/>
      <c r="C938" s="12" t="s">
        <v>20</v>
      </c>
      <c r="D938" s="13">
        <f>SUM('დამტკ. საკუთ.'!D938,'ცვლილ. საკუთ.'!E938)</f>
        <v>0</v>
      </c>
      <c r="E938" s="13">
        <f>SUM('დამტკ. საკუთ.'!E938,'ცვლილ. საკუთ.'!F938)</f>
        <v>0</v>
      </c>
      <c r="F938" s="13">
        <f>SUM('დამტკ. საკუთ.'!F938,'ცვლილ. საკუთ.'!G938)</f>
        <v>0</v>
      </c>
      <c r="G938" s="13">
        <f>SUM('დამტკ. საკუთ.'!G938,'ცვლილ. საკუთ.'!H938)</f>
        <v>0</v>
      </c>
      <c r="H938" s="13">
        <f>SUM('დამტკ. საკუთ.'!H938,'ცვლილ. საკუთ.'!I938)</f>
        <v>0</v>
      </c>
      <c r="I938" s="13">
        <f t="shared" si="222"/>
        <v>0</v>
      </c>
      <c r="J938" s="13">
        <f t="shared" si="223"/>
        <v>0</v>
      </c>
      <c r="K938" s="13">
        <v>0</v>
      </c>
    </row>
    <row r="939" spans="1:11" ht="46.5" thickTop="1" thickBot="1" x14ac:dyDescent="0.3">
      <c r="A939" t="str">
        <f t="shared" si="221"/>
        <v>b</v>
      </c>
      <c r="B939" s="3" t="s">
        <v>155</v>
      </c>
      <c r="C939" s="14" t="s">
        <v>156</v>
      </c>
      <c r="D939" s="4">
        <f>SUM('დამტკ. საკუთ.'!D939,'ცვლილ. საკუთ.'!E939)</f>
        <v>0</v>
      </c>
      <c r="E939" s="4">
        <f>SUM('დამტკ. საკუთ.'!E939,'ცვლილ. საკუთ.'!F939)</f>
        <v>0</v>
      </c>
      <c r="F939" s="4">
        <f>SUM('დამტკ. საკუთ.'!F939,'ცვლილ. საკუთ.'!G939)</f>
        <v>0</v>
      </c>
      <c r="G939" s="4">
        <f>SUM('დამტკ. საკუთ.'!G939,'ცვლილ. საკუთ.'!H939)</f>
        <v>0</v>
      </c>
      <c r="H939" s="4">
        <f>SUM('დამტკ. საკუთ.'!H939,'ცვლილ. საკუთ.'!I939)</f>
        <v>0</v>
      </c>
      <c r="I939" s="4">
        <f t="shared" si="222"/>
        <v>0</v>
      </c>
      <c r="J939" s="4">
        <f t="shared" si="223"/>
        <v>0</v>
      </c>
      <c r="K939" s="4">
        <f t="shared" ref="K939" si="226">SUM(K940,K948,K949,K950)</f>
        <v>0</v>
      </c>
    </row>
    <row r="940" spans="1:11" ht="15.75" thickTop="1" x14ac:dyDescent="0.25">
      <c r="A940" t="str">
        <f t="shared" si="221"/>
        <v>b</v>
      </c>
      <c r="B940" s="5"/>
      <c r="C940" s="6" t="s">
        <v>10</v>
      </c>
      <c r="D940" s="7">
        <f>SUM('დამტკ. საკუთ.'!D940,'ცვლილ. საკუთ.'!E940)</f>
        <v>0</v>
      </c>
      <c r="E940" s="7">
        <f>SUM('დამტკ. საკუთ.'!E940,'ცვლილ. საკუთ.'!F940)</f>
        <v>0</v>
      </c>
      <c r="F940" s="7">
        <f>SUM('დამტკ. საკუთ.'!F940,'ცვლილ. საკუთ.'!G940)</f>
        <v>0</v>
      </c>
      <c r="G940" s="7">
        <f>SUM('დამტკ. საკუთ.'!G940,'ცვლილ. საკუთ.'!H940)</f>
        <v>0</v>
      </c>
      <c r="H940" s="7">
        <f>SUM('დამტკ. საკუთ.'!H940,'ცვლილ. საკუთ.'!I940)</f>
        <v>0</v>
      </c>
      <c r="I940" s="7">
        <f t="shared" si="222"/>
        <v>0</v>
      </c>
      <c r="J940" s="7">
        <f t="shared" si="223"/>
        <v>0</v>
      </c>
      <c r="K940" s="7">
        <f t="shared" ref="K940" si="227">SUM(K941:K947)</f>
        <v>0</v>
      </c>
    </row>
    <row r="941" spans="1:11" x14ac:dyDescent="0.25">
      <c r="A941" t="str">
        <f t="shared" si="221"/>
        <v>b</v>
      </c>
      <c r="B941" s="8"/>
      <c r="C941" s="9" t="s">
        <v>11</v>
      </c>
      <c r="D941" s="10">
        <f>SUM('დამტკ. საკუთ.'!D941,'ცვლილ. საკუთ.'!E941)</f>
        <v>0</v>
      </c>
      <c r="E941" s="10">
        <f>SUM('დამტკ. საკუთ.'!E941,'ცვლილ. საკუთ.'!F941)</f>
        <v>0</v>
      </c>
      <c r="F941" s="10">
        <f>SUM('დამტკ. საკუთ.'!F941,'ცვლილ. საკუთ.'!G941)</f>
        <v>0</v>
      </c>
      <c r="G941" s="10">
        <f>SUM('დამტკ. საკუთ.'!G941,'ცვლილ. საკუთ.'!H941)</f>
        <v>0</v>
      </c>
      <c r="H941" s="10">
        <f>SUM('დამტკ. საკუთ.'!H941,'ცვლილ. საკუთ.'!I941)</f>
        <v>0</v>
      </c>
      <c r="I941" s="10">
        <f t="shared" si="222"/>
        <v>0</v>
      </c>
      <c r="J941" s="10">
        <f t="shared" si="223"/>
        <v>0</v>
      </c>
      <c r="K941" s="10">
        <v>0</v>
      </c>
    </row>
    <row r="942" spans="1:11" x14ac:dyDescent="0.25">
      <c r="A942" t="str">
        <f t="shared" si="221"/>
        <v>b</v>
      </c>
      <c r="B942" s="8"/>
      <c r="C942" s="9" t="s">
        <v>12</v>
      </c>
      <c r="D942" s="10">
        <f>SUM('დამტკ. საკუთ.'!D942,'ცვლილ. საკუთ.'!E942)</f>
        <v>0</v>
      </c>
      <c r="E942" s="10">
        <f>SUM('დამტკ. საკუთ.'!E942,'ცვლილ. საკუთ.'!F942)</f>
        <v>0</v>
      </c>
      <c r="F942" s="10">
        <f>SUM('დამტკ. საკუთ.'!F942,'ცვლილ. საკუთ.'!G942)</f>
        <v>0</v>
      </c>
      <c r="G942" s="10">
        <f>SUM('დამტკ. საკუთ.'!G942,'ცვლილ. საკუთ.'!H942)</f>
        <v>0</v>
      </c>
      <c r="H942" s="10">
        <f>SUM('დამტკ. საკუთ.'!H942,'ცვლილ. საკუთ.'!I942)</f>
        <v>0</v>
      </c>
      <c r="I942" s="10">
        <f t="shared" si="222"/>
        <v>0</v>
      </c>
      <c r="J942" s="10">
        <f t="shared" si="223"/>
        <v>0</v>
      </c>
      <c r="K942" s="10">
        <v>0</v>
      </c>
    </row>
    <row r="943" spans="1:11" x14ac:dyDescent="0.25">
      <c r="A943" t="str">
        <f t="shared" si="221"/>
        <v>b</v>
      </c>
      <c r="B943" s="8"/>
      <c r="C943" s="9" t="s">
        <v>13</v>
      </c>
      <c r="D943" s="10">
        <f>SUM('დამტკ. საკუთ.'!D943,'ცვლილ. საკუთ.'!E943)</f>
        <v>0</v>
      </c>
      <c r="E943" s="10">
        <f>SUM('დამტკ. საკუთ.'!E943,'ცვლილ. საკუთ.'!F943)</f>
        <v>0</v>
      </c>
      <c r="F943" s="10">
        <f>SUM('დამტკ. საკუთ.'!F943,'ცვლილ. საკუთ.'!G943)</f>
        <v>0</v>
      </c>
      <c r="G943" s="10">
        <f>SUM('დამტკ. საკუთ.'!G943,'ცვლილ. საკუთ.'!H943)</f>
        <v>0</v>
      </c>
      <c r="H943" s="10">
        <f>SUM('დამტკ. საკუთ.'!H943,'ცვლილ. საკუთ.'!I943)</f>
        <v>0</v>
      </c>
      <c r="I943" s="10">
        <f t="shared" si="222"/>
        <v>0</v>
      </c>
      <c r="J943" s="10">
        <f t="shared" si="223"/>
        <v>0</v>
      </c>
      <c r="K943" s="10">
        <v>0</v>
      </c>
    </row>
    <row r="944" spans="1:11" x14ac:dyDescent="0.25">
      <c r="A944" t="str">
        <f t="shared" si="221"/>
        <v>b</v>
      </c>
      <c r="B944" s="8"/>
      <c r="C944" s="9" t="s">
        <v>14</v>
      </c>
      <c r="D944" s="10">
        <f>SUM('დამტკ. საკუთ.'!D944,'ცვლილ. საკუთ.'!E944)</f>
        <v>0</v>
      </c>
      <c r="E944" s="10">
        <f>SUM('დამტკ. საკუთ.'!E944,'ცვლილ. საკუთ.'!F944)</f>
        <v>0</v>
      </c>
      <c r="F944" s="10">
        <f>SUM('დამტკ. საკუთ.'!F944,'ცვლილ. საკუთ.'!G944)</f>
        <v>0</v>
      </c>
      <c r="G944" s="10">
        <f>SUM('დამტკ. საკუთ.'!G944,'ცვლილ. საკუთ.'!H944)</f>
        <v>0</v>
      </c>
      <c r="H944" s="10">
        <f>SUM('დამტკ. საკუთ.'!H944,'ცვლილ. საკუთ.'!I944)</f>
        <v>0</v>
      </c>
      <c r="I944" s="10">
        <f t="shared" si="222"/>
        <v>0</v>
      </c>
      <c r="J944" s="10">
        <f t="shared" si="223"/>
        <v>0</v>
      </c>
      <c r="K944" s="10">
        <v>0</v>
      </c>
    </row>
    <row r="945" spans="1:11" x14ac:dyDescent="0.25">
      <c r="A945" t="str">
        <f t="shared" si="221"/>
        <v>b</v>
      </c>
      <c r="B945" s="8"/>
      <c r="C945" s="9" t="s">
        <v>15</v>
      </c>
      <c r="D945" s="10">
        <f>SUM('დამტკ. საკუთ.'!D945,'ცვლილ. საკუთ.'!E945)</f>
        <v>0</v>
      </c>
      <c r="E945" s="10">
        <f>SUM('დამტკ. საკუთ.'!E945,'ცვლილ. საკუთ.'!F945)</f>
        <v>0</v>
      </c>
      <c r="F945" s="10">
        <f>SUM('დამტკ. საკუთ.'!F945,'ცვლილ. საკუთ.'!G945)</f>
        <v>0</v>
      </c>
      <c r="G945" s="10">
        <f>SUM('დამტკ. საკუთ.'!G945,'ცვლილ. საკუთ.'!H945)</f>
        <v>0</v>
      </c>
      <c r="H945" s="10">
        <f>SUM('დამტკ. საკუთ.'!H945,'ცვლილ. საკუთ.'!I945)</f>
        <v>0</v>
      </c>
      <c r="I945" s="10">
        <f t="shared" si="222"/>
        <v>0</v>
      </c>
      <c r="J945" s="10">
        <f t="shared" si="223"/>
        <v>0</v>
      </c>
      <c r="K945" s="10">
        <v>0</v>
      </c>
    </row>
    <row r="946" spans="1:11" x14ac:dyDescent="0.25">
      <c r="A946" t="str">
        <f t="shared" si="221"/>
        <v>b</v>
      </c>
      <c r="B946" s="8"/>
      <c r="C946" s="9" t="s">
        <v>16</v>
      </c>
      <c r="D946" s="10">
        <f>SUM('დამტკ. საკუთ.'!D946,'ცვლილ. საკუთ.'!E946)</f>
        <v>0</v>
      </c>
      <c r="E946" s="10">
        <f>SUM('დამტკ. საკუთ.'!E946,'ცვლილ. საკუთ.'!F946)</f>
        <v>0</v>
      </c>
      <c r="F946" s="10">
        <f>SUM('დამტკ. საკუთ.'!F946,'ცვლილ. საკუთ.'!G946)</f>
        <v>0</v>
      </c>
      <c r="G946" s="10">
        <f>SUM('დამტკ. საკუთ.'!G946,'ცვლილ. საკუთ.'!H946)</f>
        <v>0</v>
      </c>
      <c r="H946" s="10">
        <f>SUM('დამტკ. საკუთ.'!H946,'ცვლილ. საკუთ.'!I946)</f>
        <v>0</v>
      </c>
      <c r="I946" s="10">
        <f t="shared" si="222"/>
        <v>0</v>
      </c>
      <c r="J946" s="10">
        <f t="shared" si="223"/>
        <v>0</v>
      </c>
      <c r="K946" s="10">
        <v>0</v>
      </c>
    </row>
    <row r="947" spans="1:11" x14ac:dyDescent="0.25">
      <c r="A947" t="str">
        <f t="shared" si="221"/>
        <v>b</v>
      </c>
      <c r="B947" s="8"/>
      <c r="C947" s="9" t="s">
        <v>17</v>
      </c>
      <c r="D947" s="10">
        <f>SUM('დამტკ. საკუთ.'!D947,'ცვლილ. საკუთ.'!E947)</f>
        <v>0</v>
      </c>
      <c r="E947" s="10">
        <f>SUM('დამტკ. საკუთ.'!E947,'ცვლილ. საკუთ.'!F947)</f>
        <v>0</v>
      </c>
      <c r="F947" s="10">
        <f>SUM('დამტკ. საკუთ.'!F947,'ცვლილ. საკუთ.'!G947)</f>
        <v>0</v>
      </c>
      <c r="G947" s="10">
        <f>SUM('დამტკ. საკუთ.'!G947,'ცვლილ. საკუთ.'!H947)</f>
        <v>0</v>
      </c>
      <c r="H947" s="10">
        <f>SUM('დამტკ. საკუთ.'!H947,'ცვლილ. საკუთ.'!I947)</f>
        <v>0</v>
      </c>
      <c r="I947" s="10">
        <f t="shared" si="222"/>
        <v>0</v>
      </c>
      <c r="J947" s="10">
        <f t="shared" si="223"/>
        <v>0</v>
      </c>
      <c r="K947" s="10">
        <v>0</v>
      </c>
    </row>
    <row r="948" spans="1:11" x14ac:dyDescent="0.25">
      <c r="A948" t="str">
        <f t="shared" si="221"/>
        <v>b</v>
      </c>
      <c r="B948" s="5"/>
      <c r="C948" s="6" t="s">
        <v>18</v>
      </c>
      <c r="D948" s="7">
        <f>SUM('დამტკ. საკუთ.'!D948,'ცვლილ. საკუთ.'!E948)</f>
        <v>0</v>
      </c>
      <c r="E948" s="7">
        <f>SUM('დამტკ. საკუთ.'!E948,'ცვლილ. საკუთ.'!F948)</f>
        <v>0</v>
      </c>
      <c r="F948" s="7">
        <f>SUM('დამტკ. საკუთ.'!F948,'ცვლილ. საკუთ.'!G948)</f>
        <v>0</v>
      </c>
      <c r="G948" s="7">
        <f>SUM('დამტკ. საკუთ.'!G948,'ცვლილ. საკუთ.'!H948)</f>
        <v>0</v>
      </c>
      <c r="H948" s="7">
        <f>SUM('დამტკ. საკუთ.'!H948,'ცვლილ. საკუთ.'!I948)</f>
        <v>0</v>
      </c>
      <c r="I948" s="7">
        <f t="shared" si="222"/>
        <v>0</v>
      </c>
      <c r="J948" s="7">
        <f t="shared" si="223"/>
        <v>0</v>
      </c>
      <c r="K948" s="7">
        <v>0</v>
      </c>
    </row>
    <row r="949" spans="1:11" x14ac:dyDescent="0.25">
      <c r="A949" t="str">
        <f t="shared" si="221"/>
        <v>b</v>
      </c>
      <c r="B949" s="5"/>
      <c r="C949" s="6" t="s">
        <v>19</v>
      </c>
      <c r="D949" s="7">
        <f>SUM('დამტკ. საკუთ.'!D949,'ცვლილ. საკუთ.'!E949)</f>
        <v>0</v>
      </c>
      <c r="E949" s="7">
        <f>SUM('დამტკ. საკუთ.'!E949,'ცვლილ. საკუთ.'!F949)</f>
        <v>0</v>
      </c>
      <c r="F949" s="7">
        <f>SUM('დამტკ. საკუთ.'!F949,'ცვლილ. საკუთ.'!G949)</f>
        <v>0</v>
      </c>
      <c r="G949" s="7">
        <f>SUM('დამტკ. საკუთ.'!G949,'ცვლილ. საკუთ.'!H949)</f>
        <v>0</v>
      </c>
      <c r="H949" s="7">
        <f>SUM('დამტკ. საკუთ.'!H949,'ცვლილ. საკუთ.'!I949)</f>
        <v>0</v>
      </c>
      <c r="I949" s="7">
        <f t="shared" si="222"/>
        <v>0</v>
      </c>
      <c r="J949" s="7">
        <f t="shared" si="223"/>
        <v>0</v>
      </c>
      <c r="K949" s="7">
        <v>0</v>
      </c>
    </row>
    <row r="950" spans="1:11" ht="15.75" thickBot="1" x14ac:dyDescent="0.3">
      <c r="A950" t="str">
        <f t="shared" si="221"/>
        <v>b</v>
      </c>
      <c r="B950" s="11"/>
      <c r="C950" s="12" t="s">
        <v>20</v>
      </c>
      <c r="D950" s="13">
        <f>SUM('დამტკ. საკუთ.'!D950,'ცვლილ. საკუთ.'!E950)</f>
        <v>0</v>
      </c>
      <c r="E950" s="13">
        <f>SUM('დამტკ. საკუთ.'!E950,'ცვლილ. საკუთ.'!F950)</f>
        <v>0</v>
      </c>
      <c r="F950" s="13">
        <f>SUM('დამტკ. საკუთ.'!F950,'ცვლილ. საკუთ.'!G950)</f>
        <v>0</v>
      </c>
      <c r="G950" s="13">
        <f>SUM('დამტკ. საკუთ.'!G950,'ცვლილ. საკუთ.'!H950)</f>
        <v>0</v>
      </c>
      <c r="H950" s="13">
        <f>SUM('დამტკ. საკუთ.'!H950,'ცვლილ. საკუთ.'!I950)</f>
        <v>0</v>
      </c>
      <c r="I950" s="13">
        <f t="shared" si="222"/>
        <v>0</v>
      </c>
      <c r="J950" s="13">
        <f t="shared" si="223"/>
        <v>0</v>
      </c>
      <c r="K950" s="13">
        <v>0</v>
      </c>
    </row>
    <row r="951" spans="1:11" ht="31.5" thickTop="1" thickBot="1" x14ac:dyDescent="0.3">
      <c r="A951" t="str">
        <f t="shared" si="221"/>
        <v>a</v>
      </c>
      <c r="B951" s="123" t="s">
        <v>157</v>
      </c>
      <c r="C951" s="122" t="s">
        <v>158</v>
      </c>
      <c r="D951" s="14">
        <f>SUM('დამტკ. საკუთ.'!D951,'ცვლილ. საკუთ.'!E951)</f>
        <v>201870</v>
      </c>
      <c r="E951" s="14">
        <f>SUM('დამტკ. საკუთ.'!E951,'ცვლილ. საკუთ.'!F951)</f>
        <v>51870</v>
      </c>
      <c r="F951" s="14">
        <f>SUM('დამტკ. საკუთ.'!F951,'ცვლილ. საკუთ.'!G951)</f>
        <v>50000</v>
      </c>
      <c r="G951" s="14">
        <f>SUM('დამტკ. საკუთ.'!G951,'ცვლილ. საკუთ.'!H951)</f>
        <v>50000</v>
      </c>
      <c r="H951" s="14">
        <f>SUM('დამტკ. საკუთ.'!H951,'ცვლილ. საკუთ.'!I951)</f>
        <v>50000</v>
      </c>
      <c r="I951" s="14">
        <f t="shared" si="222"/>
        <v>101870</v>
      </c>
      <c r="J951" s="14">
        <f t="shared" si="223"/>
        <v>151870</v>
      </c>
      <c r="K951" s="14">
        <f t="shared" ref="K951" si="228">SUM(K963,K975)</f>
        <v>0</v>
      </c>
    </row>
    <row r="952" spans="1:11" ht="15.75" thickTop="1" x14ac:dyDescent="0.25">
      <c r="A952" t="str">
        <f t="shared" si="221"/>
        <v>a</v>
      </c>
      <c r="B952" s="5"/>
      <c r="C952" s="6" t="s">
        <v>10</v>
      </c>
      <c r="D952" s="7">
        <f>SUM('დამტკ. საკუთ.'!D952,'ცვლილ. საკუთ.'!E952)</f>
        <v>195000</v>
      </c>
      <c r="E952" s="7">
        <f>SUM('დამტკ. საკუთ.'!E952,'ცვლილ. საკუთ.'!F952)</f>
        <v>47000</v>
      </c>
      <c r="F952" s="7">
        <f>SUM('დამტკ. საკუთ.'!F952,'ცვლილ. საკუთ.'!G952)</f>
        <v>48000</v>
      </c>
      <c r="G952" s="7">
        <f>SUM('დამტკ. საკუთ.'!G952,'ცვლილ. საკუთ.'!H952)</f>
        <v>50000</v>
      </c>
      <c r="H952" s="7">
        <f>SUM('დამტკ. საკუთ.'!H952,'ცვლილ. საკუთ.'!I952)</f>
        <v>50000</v>
      </c>
      <c r="I952" s="7">
        <f t="shared" si="222"/>
        <v>95000</v>
      </c>
      <c r="J952" s="7">
        <f t="shared" si="223"/>
        <v>145000</v>
      </c>
      <c r="K952" s="7">
        <f t="shared" ref="K952:K962" si="229">SUM(K964,K976)</f>
        <v>0</v>
      </c>
    </row>
    <row r="953" spans="1:11" x14ac:dyDescent="0.25">
      <c r="A953" t="str">
        <f t="shared" si="221"/>
        <v>b</v>
      </c>
      <c r="B953" s="8"/>
      <c r="C953" s="9" t="s">
        <v>11</v>
      </c>
      <c r="D953" s="10">
        <f>SUM('დამტკ. საკუთ.'!D953,'ცვლილ. საკუთ.'!E953)</f>
        <v>0</v>
      </c>
      <c r="E953" s="10">
        <f>SUM('დამტკ. საკუთ.'!E953,'ცვლილ. საკუთ.'!F953)</f>
        <v>0</v>
      </c>
      <c r="F953" s="10">
        <f>SUM('დამტკ. საკუთ.'!F953,'ცვლილ. საკუთ.'!G953)</f>
        <v>0</v>
      </c>
      <c r="G953" s="10">
        <f>SUM('დამტკ. საკუთ.'!G953,'ცვლილ. საკუთ.'!H953)</f>
        <v>0</v>
      </c>
      <c r="H953" s="10">
        <f>SUM('დამტკ. საკუთ.'!H953,'ცვლილ. საკუთ.'!I953)</f>
        <v>0</v>
      </c>
      <c r="I953" s="10">
        <f t="shared" si="222"/>
        <v>0</v>
      </c>
      <c r="J953" s="10">
        <f t="shared" si="223"/>
        <v>0</v>
      </c>
      <c r="K953" s="10">
        <f t="shared" si="229"/>
        <v>0</v>
      </c>
    </row>
    <row r="954" spans="1:11" x14ac:dyDescent="0.25">
      <c r="A954" t="str">
        <f t="shared" si="221"/>
        <v>a</v>
      </c>
      <c r="B954" s="8"/>
      <c r="C954" s="9" t="s">
        <v>12</v>
      </c>
      <c r="D954" s="10">
        <f>SUM('დამტკ. საკუთ.'!D954,'ცვლილ. საკუთ.'!E954)</f>
        <v>190000</v>
      </c>
      <c r="E954" s="10">
        <f>SUM('დამტკ. საკუთ.'!E954,'ცვლილ. საკუთ.'!F954)</f>
        <v>45000</v>
      </c>
      <c r="F954" s="10">
        <f>SUM('დამტკ. საკუთ.'!F954,'ცვლილ. საკუთ.'!G954)</f>
        <v>47000</v>
      </c>
      <c r="G954" s="10">
        <f>SUM('დამტკ. საკუთ.'!G954,'ცვლილ. საკუთ.'!H954)</f>
        <v>49000</v>
      </c>
      <c r="H954" s="10">
        <f>SUM('დამტკ. საკუთ.'!H954,'ცვლილ. საკუთ.'!I954)</f>
        <v>49000</v>
      </c>
      <c r="I954" s="10">
        <f t="shared" si="222"/>
        <v>92000</v>
      </c>
      <c r="J954" s="10">
        <f t="shared" si="223"/>
        <v>141000</v>
      </c>
      <c r="K954" s="10">
        <f t="shared" si="229"/>
        <v>0</v>
      </c>
    </row>
    <row r="955" spans="1:11" x14ac:dyDescent="0.25">
      <c r="A955" t="str">
        <f t="shared" si="221"/>
        <v>b</v>
      </c>
      <c r="B955" s="8"/>
      <c r="C955" s="9" t="s">
        <v>13</v>
      </c>
      <c r="D955" s="10">
        <f>SUM('დამტკ. საკუთ.'!D955,'ცვლილ. საკუთ.'!E955)</f>
        <v>0</v>
      </c>
      <c r="E955" s="10">
        <f>SUM('დამტკ. საკუთ.'!E955,'ცვლილ. საკუთ.'!F955)</f>
        <v>0</v>
      </c>
      <c r="F955" s="10">
        <f>SUM('დამტკ. საკუთ.'!F955,'ცვლილ. საკუთ.'!G955)</f>
        <v>0</v>
      </c>
      <c r="G955" s="10">
        <f>SUM('დამტკ. საკუთ.'!G955,'ცვლილ. საკუთ.'!H955)</f>
        <v>0</v>
      </c>
      <c r="H955" s="10">
        <f>SUM('დამტკ. საკუთ.'!H955,'ცვლილ. საკუთ.'!I955)</f>
        <v>0</v>
      </c>
      <c r="I955" s="10">
        <f t="shared" si="222"/>
        <v>0</v>
      </c>
      <c r="J955" s="10">
        <f t="shared" si="223"/>
        <v>0</v>
      </c>
      <c r="K955" s="10">
        <f t="shared" si="229"/>
        <v>0</v>
      </c>
    </row>
    <row r="956" spans="1:11" x14ac:dyDescent="0.25">
      <c r="A956" t="str">
        <f t="shared" si="221"/>
        <v>b</v>
      </c>
      <c r="B956" s="8"/>
      <c r="C956" s="9" t="s">
        <v>14</v>
      </c>
      <c r="D956" s="10">
        <f>SUM('დამტკ. საკუთ.'!D956,'ცვლილ. საკუთ.'!E956)</f>
        <v>0</v>
      </c>
      <c r="E956" s="10">
        <f>SUM('დამტკ. საკუთ.'!E956,'ცვლილ. საკუთ.'!F956)</f>
        <v>0</v>
      </c>
      <c r="F956" s="10">
        <f>SUM('დამტკ. საკუთ.'!F956,'ცვლილ. საკუთ.'!G956)</f>
        <v>0</v>
      </c>
      <c r="G956" s="10">
        <f>SUM('დამტკ. საკუთ.'!G956,'ცვლილ. საკუთ.'!H956)</f>
        <v>0</v>
      </c>
      <c r="H956" s="10">
        <f>SUM('დამტკ. საკუთ.'!H956,'ცვლილ. საკუთ.'!I956)</f>
        <v>0</v>
      </c>
      <c r="I956" s="10">
        <f t="shared" si="222"/>
        <v>0</v>
      </c>
      <c r="J956" s="10">
        <f t="shared" si="223"/>
        <v>0</v>
      </c>
      <c r="K956" s="10">
        <f t="shared" si="229"/>
        <v>0</v>
      </c>
    </row>
    <row r="957" spans="1:11" x14ac:dyDescent="0.25">
      <c r="A957" t="str">
        <f t="shared" si="221"/>
        <v>b</v>
      </c>
      <c r="B957" s="8"/>
      <c r="C957" s="9" t="s">
        <v>15</v>
      </c>
      <c r="D957" s="10">
        <f>SUM('დამტკ. საკუთ.'!D957,'ცვლილ. საკუთ.'!E957)</f>
        <v>0</v>
      </c>
      <c r="E957" s="10">
        <f>SUM('დამტკ. საკუთ.'!E957,'ცვლილ. საკუთ.'!F957)</f>
        <v>0</v>
      </c>
      <c r="F957" s="10">
        <f>SUM('დამტკ. საკუთ.'!F957,'ცვლილ. საკუთ.'!G957)</f>
        <v>0</v>
      </c>
      <c r="G957" s="10">
        <f>SUM('დამტკ. საკუთ.'!G957,'ცვლილ. საკუთ.'!H957)</f>
        <v>0</v>
      </c>
      <c r="H957" s="10">
        <f>SUM('დამტკ. საკუთ.'!H957,'ცვლილ. საკუთ.'!I957)</f>
        <v>0</v>
      </c>
      <c r="I957" s="10">
        <f t="shared" si="222"/>
        <v>0</v>
      </c>
      <c r="J957" s="10">
        <f t="shared" si="223"/>
        <v>0</v>
      </c>
      <c r="K957" s="10">
        <f t="shared" si="229"/>
        <v>0</v>
      </c>
    </row>
    <row r="958" spans="1:11" x14ac:dyDescent="0.25">
      <c r="A958" t="str">
        <f t="shared" si="221"/>
        <v>b</v>
      </c>
      <c r="B958" s="8"/>
      <c r="C958" s="9" t="s">
        <v>16</v>
      </c>
      <c r="D958" s="10">
        <f>SUM('დამტკ. საკუთ.'!D958,'ცვლილ. საკუთ.'!E958)</f>
        <v>0</v>
      </c>
      <c r="E958" s="10">
        <f>SUM('დამტკ. საკუთ.'!E958,'ცვლილ. საკუთ.'!F958)</f>
        <v>0</v>
      </c>
      <c r="F958" s="10">
        <f>SUM('დამტკ. საკუთ.'!F958,'ცვლილ. საკუთ.'!G958)</f>
        <v>0</v>
      </c>
      <c r="G958" s="10">
        <f>SUM('დამტკ. საკუთ.'!G958,'ცვლილ. საკუთ.'!H958)</f>
        <v>0</v>
      </c>
      <c r="H958" s="10">
        <f>SUM('დამტკ. საკუთ.'!H958,'ცვლილ. საკუთ.'!I958)</f>
        <v>0</v>
      </c>
      <c r="I958" s="10">
        <f t="shared" si="222"/>
        <v>0</v>
      </c>
      <c r="J958" s="10">
        <f t="shared" si="223"/>
        <v>0</v>
      </c>
      <c r="K958" s="10">
        <f t="shared" si="229"/>
        <v>0</v>
      </c>
    </row>
    <row r="959" spans="1:11" x14ac:dyDescent="0.25">
      <c r="A959" t="str">
        <f t="shared" si="221"/>
        <v>a</v>
      </c>
      <c r="B959" s="8"/>
      <c r="C959" s="9" t="s">
        <v>17</v>
      </c>
      <c r="D959" s="10">
        <f>SUM('დამტკ. საკუთ.'!D959,'ცვლილ. საკუთ.'!E959)</f>
        <v>5000</v>
      </c>
      <c r="E959" s="10">
        <f>SUM('დამტკ. საკუთ.'!E959,'ცვლილ. საკუთ.'!F959)</f>
        <v>2000</v>
      </c>
      <c r="F959" s="10">
        <f>SUM('დამტკ. საკუთ.'!F959,'ცვლილ. საკუთ.'!G959)</f>
        <v>1000</v>
      </c>
      <c r="G959" s="10">
        <f>SUM('დამტკ. საკუთ.'!G959,'ცვლილ. საკუთ.'!H959)</f>
        <v>1000</v>
      </c>
      <c r="H959" s="10">
        <f>SUM('დამტკ. საკუთ.'!H959,'ცვლილ. საკუთ.'!I959)</f>
        <v>1000</v>
      </c>
      <c r="I959" s="10">
        <f t="shared" si="222"/>
        <v>3000</v>
      </c>
      <c r="J959" s="10">
        <f t="shared" si="223"/>
        <v>4000</v>
      </c>
      <c r="K959" s="10">
        <f t="shared" si="229"/>
        <v>0</v>
      </c>
    </row>
    <row r="960" spans="1:11" x14ac:dyDescent="0.25">
      <c r="A960" t="str">
        <f t="shared" si="221"/>
        <v>a</v>
      </c>
      <c r="B960" s="5"/>
      <c r="C960" s="6" t="s">
        <v>18</v>
      </c>
      <c r="D960" s="7">
        <f>SUM('დამტკ. საკუთ.'!D960,'ცვლილ. საკუთ.'!E960)</f>
        <v>5000</v>
      </c>
      <c r="E960" s="7">
        <f>SUM('დამტკ. საკუთ.'!E960,'ცვლილ. საკუთ.'!F960)</f>
        <v>3000</v>
      </c>
      <c r="F960" s="7">
        <f>SUM('დამტკ. საკუთ.'!F960,'ცვლილ. საკუთ.'!G960)</f>
        <v>2000</v>
      </c>
      <c r="G960" s="7">
        <f>SUM('დამტკ. საკუთ.'!G960,'ცვლილ. საკუთ.'!H960)</f>
        <v>0</v>
      </c>
      <c r="H960" s="7">
        <f>SUM('დამტკ. საკუთ.'!H960,'ცვლილ. საკუთ.'!I960)</f>
        <v>0</v>
      </c>
      <c r="I960" s="7">
        <f t="shared" si="222"/>
        <v>5000</v>
      </c>
      <c r="J960" s="7">
        <f t="shared" si="223"/>
        <v>5000</v>
      </c>
      <c r="K960" s="7">
        <f t="shared" si="229"/>
        <v>0</v>
      </c>
    </row>
    <row r="961" spans="1:11" x14ac:dyDescent="0.25">
      <c r="A961" t="str">
        <f t="shared" si="221"/>
        <v>b</v>
      </c>
      <c r="B961" s="5"/>
      <c r="C961" s="6" t="s">
        <v>19</v>
      </c>
      <c r="D961" s="7">
        <f>SUM('დამტკ. საკუთ.'!D961,'ცვლილ. საკუთ.'!E961)</f>
        <v>0</v>
      </c>
      <c r="E961" s="7">
        <f>SUM('დამტკ. საკუთ.'!E961,'ცვლილ. საკუთ.'!F961)</f>
        <v>0</v>
      </c>
      <c r="F961" s="7">
        <f>SUM('დამტკ. საკუთ.'!F961,'ცვლილ. საკუთ.'!G961)</f>
        <v>0</v>
      </c>
      <c r="G961" s="7">
        <f>SUM('დამტკ. საკუთ.'!G961,'ცვლილ. საკუთ.'!H961)</f>
        <v>0</v>
      </c>
      <c r="H961" s="7">
        <f>SUM('დამტკ. საკუთ.'!H961,'ცვლილ. საკუთ.'!I961)</f>
        <v>0</v>
      </c>
      <c r="I961" s="7">
        <f t="shared" si="222"/>
        <v>0</v>
      </c>
      <c r="J961" s="7">
        <f t="shared" si="223"/>
        <v>0</v>
      </c>
      <c r="K961" s="7">
        <f t="shared" si="229"/>
        <v>0</v>
      </c>
    </row>
    <row r="962" spans="1:11" ht="15.75" thickBot="1" x14ac:dyDescent="0.3">
      <c r="A962" t="str">
        <f t="shared" si="221"/>
        <v>a</v>
      </c>
      <c r="B962" s="11"/>
      <c r="C962" s="12" t="s">
        <v>20</v>
      </c>
      <c r="D962" s="13">
        <f>SUM('დამტკ. საკუთ.'!D962,'ცვლილ. საკუთ.'!E962)</f>
        <v>1870</v>
      </c>
      <c r="E962" s="13">
        <f>SUM('დამტკ. საკუთ.'!E962,'ცვლილ. საკუთ.'!F962)</f>
        <v>1870</v>
      </c>
      <c r="F962" s="13">
        <f>SUM('დამტკ. საკუთ.'!F962,'ცვლილ. საკუთ.'!G962)</f>
        <v>0</v>
      </c>
      <c r="G962" s="13">
        <f>SUM('დამტკ. საკუთ.'!G962,'ცვლილ. საკუთ.'!H962)</f>
        <v>0</v>
      </c>
      <c r="H962" s="13">
        <f>SUM('დამტკ. საკუთ.'!H962,'ცვლილ. საკუთ.'!I962)</f>
        <v>0</v>
      </c>
      <c r="I962" s="13">
        <f t="shared" si="222"/>
        <v>1870</v>
      </c>
      <c r="J962" s="13">
        <f t="shared" si="223"/>
        <v>1870</v>
      </c>
      <c r="K962" s="13">
        <f t="shared" si="229"/>
        <v>0</v>
      </c>
    </row>
    <row r="963" spans="1:11" ht="16.5" thickTop="1" thickBot="1" x14ac:dyDescent="0.3">
      <c r="A963" t="str">
        <f t="shared" si="221"/>
        <v>b</v>
      </c>
      <c r="B963" s="121" t="s">
        <v>159</v>
      </c>
      <c r="C963" s="122" t="s">
        <v>369</v>
      </c>
      <c r="D963" s="14">
        <f>SUM('დამტკ. საკუთ.'!D963,'ცვლილ. საკუთ.'!E963)</f>
        <v>0</v>
      </c>
      <c r="E963" s="14">
        <f>SUM('დამტკ. საკუთ.'!E963,'ცვლილ. საკუთ.'!F963)</f>
        <v>0</v>
      </c>
      <c r="F963" s="14">
        <f>SUM('დამტკ. საკუთ.'!F963,'ცვლილ. საკუთ.'!G963)</f>
        <v>0</v>
      </c>
      <c r="G963" s="14">
        <f>SUM('დამტკ. საკუთ.'!G963,'ცვლილ. საკუთ.'!H963)</f>
        <v>0</v>
      </c>
      <c r="H963" s="14">
        <f>SUM('დამტკ. საკუთ.'!H963,'ცვლილ. საკუთ.'!I963)</f>
        <v>0</v>
      </c>
      <c r="I963" s="14">
        <f t="shared" si="222"/>
        <v>0</v>
      </c>
      <c r="J963" s="14">
        <f t="shared" si="223"/>
        <v>0</v>
      </c>
      <c r="K963" s="14">
        <f t="shared" ref="K963" si="230">SUM(K964,K972,K973,K974)</f>
        <v>0</v>
      </c>
    </row>
    <row r="964" spans="1:11" ht="15.75" thickTop="1" x14ac:dyDescent="0.25">
      <c r="A964" t="str">
        <f t="shared" si="221"/>
        <v>b</v>
      </c>
      <c r="B964" s="5"/>
      <c r="C964" s="6" t="s">
        <v>10</v>
      </c>
      <c r="D964" s="7">
        <f>SUM('დამტკ. საკუთ.'!D964,'ცვლილ. საკუთ.'!E964)</f>
        <v>0</v>
      </c>
      <c r="E964" s="7">
        <f>SUM('დამტკ. საკუთ.'!E964,'ცვლილ. საკუთ.'!F964)</f>
        <v>0</v>
      </c>
      <c r="F964" s="7">
        <f>SUM('დამტკ. საკუთ.'!F964,'ცვლილ. საკუთ.'!G964)</f>
        <v>0</v>
      </c>
      <c r="G964" s="7">
        <f>SUM('დამტკ. საკუთ.'!G964,'ცვლილ. საკუთ.'!H964)</f>
        <v>0</v>
      </c>
      <c r="H964" s="7">
        <f>SUM('დამტკ. საკუთ.'!H964,'ცვლილ. საკუთ.'!I964)</f>
        <v>0</v>
      </c>
      <c r="I964" s="7">
        <f t="shared" si="222"/>
        <v>0</v>
      </c>
      <c r="J964" s="7">
        <f t="shared" si="223"/>
        <v>0</v>
      </c>
      <c r="K964" s="7">
        <f t="shared" ref="K964" si="231">SUM(K965:K971)</f>
        <v>0</v>
      </c>
    </row>
    <row r="965" spans="1:11" x14ac:dyDescent="0.25">
      <c r="A965" t="str">
        <f t="shared" si="221"/>
        <v>b</v>
      </c>
      <c r="B965" s="8"/>
      <c r="C965" s="9" t="s">
        <v>11</v>
      </c>
      <c r="D965" s="10">
        <f>SUM('დამტკ. საკუთ.'!D965,'ცვლილ. საკუთ.'!E965)</f>
        <v>0</v>
      </c>
      <c r="E965" s="10">
        <f>SUM('დამტკ. საკუთ.'!E965,'ცვლილ. საკუთ.'!F965)</f>
        <v>0</v>
      </c>
      <c r="F965" s="10">
        <f>SUM('დამტკ. საკუთ.'!F965,'ცვლილ. საკუთ.'!G965)</f>
        <v>0</v>
      </c>
      <c r="G965" s="10">
        <f>SUM('დამტკ. საკუთ.'!G965,'ცვლილ. საკუთ.'!H965)</f>
        <v>0</v>
      </c>
      <c r="H965" s="10">
        <f>SUM('დამტკ. საკუთ.'!H965,'ცვლილ. საკუთ.'!I965)</f>
        <v>0</v>
      </c>
      <c r="I965" s="10">
        <f t="shared" si="222"/>
        <v>0</v>
      </c>
      <c r="J965" s="10">
        <f t="shared" si="223"/>
        <v>0</v>
      </c>
      <c r="K965" s="10">
        <v>0</v>
      </c>
    </row>
    <row r="966" spans="1:11" x14ac:dyDescent="0.25">
      <c r="A966" t="str">
        <f t="shared" si="221"/>
        <v>b</v>
      </c>
      <c r="B966" s="8"/>
      <c r="C966" s="9" t="s">
        <v>12</v>
      </c>
      <c r="D966" s="10">
        <f>SUM('დამტკ. საკუთ.'!D966,'ცვლილ. საკუთ.'!E966)</f>
        <v>0</v>
      </c>
      <c r="E966" s="10">
        <f>SUM('დამტკ. საკუთ.'!E966,'ცვლილ. საკუთ.'!F966)</f>
        <v>0</v>
      </c>
      <c r="F966" s="10">
        <f>SUM('დამტკ. საკუთ.'!F966,'ცვლილ. საკუთ.'!G966)</f>
        <v>0</v>
      </c>
      <c r="G966" s="10">
        <f>SUM('დამტკ. საკუთ.'!G966,'ცვლილ. საკუთ.'!H966)</f>
        <v>0</v>
      </c>
      <c r="H966" s="10">
        <f>SUM('დამტკ. საკუთ.'!H966,'ცვლილ. საკუთ.'!I966)</f>
        <v>0</v>
      </c>
      <c r="I966" s="10">
        <f t="shared" si="222"/>
        <v>0</v>
      </c>
      <c r="J966" s="10">
        <f t="shared" si="223"/>
        <v>0</v>
      </c>
      <c r="K966" s="10">
        <v>0</v>
      </c>
    </row>
    <row r="967" spans="1:11" x14ac:dyDescent="0.25">
      <c r="A967" t="str">
        <f t="shared" si="221"/>
        <v>b</v>
      </c>
      <c r="B967" s="8"/>
      <c r="C967" s="9" t="s">
        <v>13</v>
      </c>
      <c r="D967" s="10">
        <f>SUM('დამტკ. საკუთ.'!D967,'ცვლილ. საკუთ.'!E967)</f>
        <v>0</v>
      </c>
      <c r="E967" s="10">
        <f>SUM('დამტკ. საკუთ.'!E967,'ცვლილ. საკუთ.'!F967)</f>
        <v>0</v>
      </c>
      <c r="F967" s="10">
        <f>SUM('დამტკ. საკუთ.'!F967,'ცვლილ. საკუთ.'!G967)</f>
        <v>0</v>
      </c>
      <c r="G967" s="10">
        <f>SUM('დამტკ. საკუთ.'!G967,'ცვლილ. საკუთ.'!H967)</f>
        <v>0</v>
      </c>
      <c r="H967" s="10">
        <f>SUM('დამტკ. საკუთ.'!H967,'ცვლილ. საკუთ.'!I967)</f>
        <v>0</v>
      </c>
      <c r="I967" s="10">
        <f t="shared" si="222"/>
        <v>0</v>
      </c>
      <c r="J967" s="10">
        <f t="shared" si="223"/>
        <v>0</v>
      </c>
      <c r="K967" s="10">
        <v>0</v>
      </c>
    </row>
    <row r="968" spans="1:11" x14ac:dyDescent="0.25">
      <c r="A968" t="str">
        <f t="shared" si="221"/>
        <v>b</v>
      </c>
      <c r="B968" s="8"/>
      <c r="C968" s="9" t="s">
        <v>14</v>
      </c>
      <c r="D968" s="10">
        <f>SUM('დამტკ. საკუთ.'!D968,'ცვლილ. საკუთ.'!E968)</f>
        <v>0</v>
      </c>
      <c r="E968" s="10">
        <f>SUM('დამტკ. საკუთ.'!E968,'ცვლილ. საკუთ.'!F968)</f>
        <v>0</v>
      </c>
      <c r="F968" s="10">
        <f>SUM('დამტკ. საკუთ.'!F968,'ცვლილ. საკუთ.'!G968)</f>
        <v>0</v>
      </c>
      <c r="G968" s="10">
        <f>SUM('დამტკ. საკუთ.'!G968,'ცვლილ. საკუთ.'!H968)</f>
        <v>0</v>
      </c>
      <c r="H968" s="10">
        <f>SUM('დამტკ. საკუთ.'!H968,'ცვლილ. საკუთ.'!I968)</f>
        <v>0</v>
      </c>
      <c r="I968" s="10">
        <f t="shared" si="222"/>
        <v>0</v>
      </c>
      <c r="J968" s="10">
        <f t="shared" si="223"/>
        <v>0</v>
      </c>
      <c r="K968" s="10">
        <v>0</v>
      </c>
    </row>
    <row r="969" spans="1:11" x14ac:dyDescent="0.25">
      <c r="A969" t="str">
        <f t="shared" si="221"/>
        <v>b</v>
      </c>
      <c r="B969" s="8"/>
      <c r="C969" s="9" t="s">
        <v>15</v>
      </c>
      <c r="D969" s="10">
        <f>SUM('დამტკ. საკუთ.'!D969,'ცვლილ. საკუთ.'!E969)</f>
        <v>0</v>
      </c>
      <c r="E969" s="10">
        <f>SUM('დამტკ. საკუთ.'!E969,'ცვლილ. საკუთ.'!F969)</f>
        <v>0</v>
      </c>
      <c r="F969" s="10">
        <f>SUM('დამტკ. საკუთ.'!F969,'ცვლილ. საკუთ.'!G969)</f>
        <v>0</v>
      </c>
      <c r="G969" s="10">
        <f>SUM('დამტკ. საკუთ.'!G969,'ცვლილ. საკუთ.'!H969)</f>
        <v>0</v>
      </c>
      <c r="H969" s="10">
        <f>SUM('დამტკ. საკუთ.'!H969,'ცვლილ. საკუთ.'!I969)</f>
        <v>0</v>
      </c>
      <c r="I969" s="10">
        <f t="shared" si="222"/>
        <v>0</v>
      </c>
      <c r="J969" s="10">
        <f t="shared" si="223"/>
        <v>0</v>
      </c>
      <c r="K969" s="10">
        <v>0</v>
      </c>
    </row>
    <row r="970" spans="1:11" x14ac:dyDescent="0.25">
      <c r="A970" t="str">
        <f t="shared" si="221"/>
        <v>b</v>
      </c>
      <c r="B970" s="8"/>
      <c r="C970" s="9" t="s">
        <v>16</v>
      </c>
      <c r="D970" s="10">
        <f>SUM('დამტკ. საკუთ.'!D970,'ცვლილ. საკუთ.'!E970)</f>
        <v>0</v>
      </c>
      <c r="E970" s="10">
        <f>SUM('დამტკ. საკუთ.'!E970,'ცვლილ. საკუთ.'!F970)</f>
        <v>0</v>
      </c>
      <c r="F970" s="10">
        <f>SUM('დამტკ. საკუთ.'!F970,'ცვლილ. საკუთ.'!G970)</f>
        <v>0</v>
      </c>
      <c r="G970" s="10">
        <f>SUM('დამტკ. საკუთ.'!G970,'ცვლილ. საკუთ.'!H970)</f>
        <v>0</v>
      </c>
      <c r="H970" s="10">
        <f>SUM('დამტკ. საკუთ.'!H970,'ცვლილ. საკუთ.'!I970)</f>
        <v>0</v>
      </c>
      <c r="I970" s="10">
        <f t="shared" si="222"/>
        <v>0</v>
      </c>
      <c r="J970" s="10">
        <f t="shared" si="223"/>
        <v>0</v>
      </c>
      <c r="K970" s="10">
        <v>0</v>
      </c>
    </row>
    <row r="971" spans="1:11" x14ac:dyDescent="0.25">
      <c r="A971" t="str">
        <f t="shared" si="221"/>
        <v>b</v>
      </c>
      <c r="B971" s="8"/>
      <c r="C971" s="9" t="s">
        <v>17</v>
      </c>
      <c r="D971" s="10">
        <f>SUM('დამტკ. საკუთ.'!D971,'ცვლილ. საკუთ.'!E971)</f>
        <v>0</v>
      </c>
      <c r="E971" s="10">
        <f>SUM('დამტკ. საკუთ.'!E971,'ცვლილ. საკუთ.'!F971)</f>
        <v>0</v>
      </c>
      <c r="F971" s="10">
        <f>SUM('დამტკ. საკუთ.'!F971,'ცვლილ. საკუთ.'!G971)</f>
        <v>0</v>
      </c>
      <c r="G971" s="10">
        <f>SUM('დამტკ. საკუთ.'!G971,'ცვლილ. საკუთ.'!H971)</f>
        <v>0</v>
      </c>
      <c r="H971" s="10">
        <f>SUM('დამტკ. საკუთ.'!H971,'ცვლილ. საკუთ.'!I971)</f>
        <v>0</v>
      </c>
      <c r="I971" s="10">
        <f t="shared" si="222"/>
        <v>0</v>
      </c>
      <c r="J971" s="10">
        <f t="shared" si="223"/>
        <v>0</v>
      </c>
      <c r="K971" s="10">
        <v>0</v>
      </c>
    </row>
    <row r="972" spans="1:11" x14ac:dyDescent="0.25">
      <c r="A972" t="str">
        <f t="shared" si="221"/>
        <v>b</v>
      </c>
      <c r="B972" s="5"/>
      <c r="C972" s="6" t="s">
        <v>18</v>
      </c>
      <c r="D972" s="7">
        <f>SUM('დამტკ. საკუთ.'!D972,'ცვლილ. საკუთ.'!E972)</f>
        <v>0</v>
      </c>
      <c r="E972" s="7">
        <f>SUM('დამტკ. საკუთ.'!E972,'ცვლილ. საკუთ.'!F972)</f>
        <v>0</v>
      </c>
      <c r="F972" s="7">
        <f>SUM('დამტკ. საკუთ.'!F972,'ცვლილ. საკუთ.'!G972)</f>
        <v>0</v>
      </c>
      <c r="G972" s="7">
        <f>SUM('დამტკ. საკუთ.'!G972,'ცვლილ. საკუთ.'!H972)</f>
        <v>0</v>
      </c>
      <c r="H972" s="7">
        <f>SUM('დამტკ. საკუთ.'!H972,'ცვლილ. საკუთ.'!I972)</f>
        <v>0</v>
      </c>
      <c r="I972" s="7">
        <f t="shared" si="222"/>
        <v>0</v>
      </c>
      <c r="J972" s="7">
        <f t="shared" si="223"/>
        <v>0</v>
      </c>
      <c r="K972" s="7">
        <v>0</v>
      </c>
    </row>
    <row r="973" spans="1:11" x14ac:dyDescent="0.25">
      <c r="A973" t="str">
        <f t="shared" si="221"/>
        <v>b</v>
      </c>
      <c r="B973" s="5"/>
      <c r="C973" s="6" t="s">
        <v>19</v>
      </c>
      <c r="D973" s="7">
        <f>SUM('დამტკ. საკუთ.'!D973,'ცვლილ. საკუთ.'!E973)</f>
        <v>0</v>
      </c>
      <c r="E973" s="7">
        <f>SUM('დამტკ. საკუთ.'!E973,'ცვლილ. საკუთ.'!F973)</f>
        <v>0</v>
      </c>
      <c r="F973" s="7">
        <f>SUM('დამტკ. საკუთ.'!F973,'ცვლილ. საკუთ.'!G973)</f>
        <v>0</v>
      </c>
      <c r="G973" s="7">
        <f>SUM('დამტკ. საკუთ.'!G973,'ცვლილ. საკუთ.'!H973)</f>
        <v>0</v>
      </c>
      <c r="H973" s="7">
        <f>SUM('დამტკ. საკუთ.'!H973,'ცვლილ. საკუთ.'!I973)</f>
        <v>0</v>
      </c>
      <c r="I973" s="7">
        <f t="shared" si="222"/>
        <v>0</v>
      </c>
      <c r="J973" s="7">
        <f t="shared" si="223"/>
        <v>0</v>
      </c>
      <c r="K973" s="7">
        <v>0</v>
      </c>
    </row>
    <row r="974" spans="1:11" ht="15.75" thickBot="1" x14ac:dyDescent="0.3">
      <c r="A974" t="str">
        <f t="shared" si="221"/>
        <v>b</v>
      </c>
      <c r="B974" s="11"/>
      <c r="C974" s="12" t="s">
        <v>20</v>
      </c>
      <c r="D974" s="13">
        <f>SUM('დამტკ. საკუთ.'!D974,'ცვლილ. საკუთ.'!E974)</f>
        <v>0</v>
      </c>
      <c r="E974" s="13">
        <f>SUM('დამტკ. საკუთ.'!E974,'ცვლილ. საკუთ.'!F974)</f>
        <v>0</v>
      </c>
      <c r="F974" s="13">
        <f>SUM('დამტკ. საკუთ.'!F974,'ცვლილ. საკუთ.'!G974)</f>
        <v>0</v>
      </c>
      <c r="G974" s="13">
        <f>SUM('დამტკ. საკუთ.'!G974,'ცვლილ. საკუთ.'!H974)</f>
        <v>0</v>
      </c>
      <c r="H974" s="13">
        <f>SUM('დამტკ. საკუთ.'!H974,'ცვლილ. საკუთ.'!I974)</f>
        <v>0</v>
      </c>
      <c r="I974" s="13">
        <f t="shared" si="222"/>
        <v>0</v>
      </c>
      <c r="J974" s="13">
        <f t="shared" si="223"/>
        <v>0</v>
      </c>
      <c r="K974" s="13">
        <v>0</v>
      </c>
    </row>
    <row r="975" spans="1:11" ht="32.25" customHeight="1" thickTop="1" thickBot="1" x14ac:dyDescent="0.3">
      <c r="A975" t="str">
        <f t="shared" si="221"/>
        <v>a</v>
      </c>
      <c r="B975" s="123" t="s">
        <v>160</v>
      </c>
      <c r="C975" s="122" t="s">
        <v>343</v>
      </c>
      <c r="D975" s="4">
        <f>SUM('დამტკ. საკუთ.'!D975,'ცვლილ. საკუთ.'!E975)</f>
        <v>201870</v>
      </c>
      <c r="E975" s="4">
        <f>SUM('დამტკ. საკუთ.'!E975,'ცვლილ. საკუთ.'!F975)</f>
        <v>51870</v>
      </c>
      <c r="F975" s="4">
        <f>SUM('დამტკ. საკუთ.'!F975,'ცვლილ. საკუთ.'!G975)</f>
        <v>50000</v>
      </c>
      <c r="G975" s="4">
        <f>SUM('დამტკ. საკუთ.'!G975,'ცვლილ. საკუთ.'!H975)</f>
        <v>50000</v>
      </c>
      <c r="H975" s="4">
        <f>SUM('დამტკ. საკუთ.'!H975,'ცვლილ. საკუთ.'!I975)</f>
        <v>50000</v>
      </c>
      <c r="I975" s="4">
        <f t="shared" si="222"/>
        <v>101870</v>
      </c>
      <c r="J975" s="4">
        <f t="shared" si="223"/>
        <v>151870</v>
      </c>
      <c r="K975" s="4">
        <f t="shared" ref="K975" si="232">SUM(K976,K984,K985,K986)</f>
        <v>0</v>
      </c>
    </row>
    <row r="976" spans="1:11" ht="15.75" thickTop="1" x14ac:dyDescent="0.25">
      <c r="A976" t="str">
        <f t="shared" si="221"/>
        <v>a</v>
      </c>
      <c r="B976" s="5"/>
      <c r="C976" s="6" t="s">
        <v>10</v>
      </c>
      <c r="D976" s="7">
        <f>SUM('დამტკ. საკუთ.'!D976,'ცვლილ. საკუთ.'!E976)</f>
        <v>195000</v>
      </c>
      <c r="E976" s="7">
        <f>SUM('დამტკ. საკუთ.'!E976,'ცვლილ. საკუთ.'!F976)</f>
        <v>47000</v>
      </c>
      <c r="F976" s="7">
        <f>SUM('დამტკ. საკუთ.'!F976,'ცვლილ. საკუთ.'!G976)</f>
        <v>48000</v>
      </c>
      <c r="G976" s="7">
        <f>SUM('დამტკ. საკუთ.'!G976,'ცვლილ. საკუთ.'!H976)</f>
        <v>50000</v>
      </c>
      <c r="H976" s="7">
        <f>SUM('დამტკ. საკუთ.'!H976,'ცვლილ. საკუთ.'!I976)</f>
        <v>50000</v>
      </c>
      <c r="I976" s="7">
        <f t="shared" si="222"/>
        <v>95000</v>
      </c>
      <c r="J976" s="7">
        <f t="shared" si="223"/>
        <v>145000</v>
      </c>
      <c r="K976" s="7">
        <f t="shared" ref="K976" si="233">SUM(K977:K983)</f>
        <v>0</v>
      </c>
    </row>
    <row r="977" spans="1:11" x14ac:dyDescent="0.25">
      <c r="A977" t="str">
        <f t="shared" si="221"/>
        <v>b</v>
      </c>
      <c r="B977" s="8"/>
      <c r="C977" s="9" t="s">
        <v>11</v>
      </c>
      <c r="D977" s="10">
        <f>SUM('დამტკ. საკუთ.'!D977,'ცვლილ. საკუთ.'!E977)</f>
        <v>0</v>
      </c>
      <c r="E977" s="10">
        <f>SUM('დამტკ. საკუთ.'!E977,'ცვლილ. საკუთ.'!F977)</f>
        <v>0</v>
      </c>
      <c r="F977" s="10">
        <f>SUM('დამტკ. საკუთ.'!F977,'ცვლილ. საკუთ.'!G977)</f>
        <v>0</v>
      </c>
      <c r="G977" s="10">
        <f>SUM('დამტკ. საკუთ.'!G977,'ცვლილ. საკუთ.'!H977)</f>
        <v>0</v>
      </c>
      <c r="H977" s="10">
        <f>SUM('დამტკ. საკუთ.'!H977,'ცვლილ. საკუთ.'!I977)</f>
        <v>0</v>
      </c>
      <c r="I977" s="10">
        <f t="shared" si="222"/>
        <v>0</v>
      </c>
      <c r="J977" s="10">
        <f t="shared" si="223"/>
        <v>0</v>
      </c>
      <c r="K977" s="10">
        <v>0</v>
      </c>
    </row>
    <row r="978" spans="1:11" x14ac:dyDescent="0.25">
      <c r="A978" t="str">
        <f t="shared" si="221"/>
        <v>a</v>
      </c>
      <c r="B978" s="8"/>
      <c r="C978" s="9" t="s">
        <v>12</v>
      </c>
      <c r="D978" s="10">
        <f>SUM('დამტკ. საკუთ.'!D978,'ცვლილ. საკუთ.'!E978)</f>
        <v>190000</v>
      </c>
      <c r="E978" s="10">
        <f>SUM('დამტკ. საკუთ.'!E978,'ცვლილ. საკუთ.'!F978)</f>
        <v>45000</v>
      </c>
      <c r="F978" s="10">
        <f>SUM('დამტკ. საკუთ.'!F978,'ცვლილ. საკუთ.'!G978)</f>
        <v>47000</v>
      </c>
      <c r="G978" s="10">
        <f>SUM('დამტკ. საკუთ.'!G978,'ცვლილ. საკუთ.'!H978)</f>
        <v>49000</v>
      </c>
      <c r="H978" s="10">
        <f>SUM('დამტკ. საკუთ.'!H978,'ცვლილ. საკუთ.'!I978)</f>
        <v>49000</v>
      </c>
      <c r="I978" s="10">
        <f t="shared" si="222"/>
        <v>92000</v>
      </c>
      <c r="J978" s="10">
        <f t="shared" si="223"/>
        <v>141000</v>
      </c>
      <c r="K978" s="10">
        <v>0</v>
      </c>
    </row>
    <row r="979" spans="1:11" x14ac:dyDescent="0.25">
      <c r="A979" t="str">
        <f t="shared" si="221"/>
        <v>b</v>
      </c>
      <c r="B979" s="8"/>
      <c r="C979" s="9" t="s">
        <v>13</v>
      </c>
      <c r="D979" s="10">
        <f>SUM('დამტკ. საკუთ.'!D979,'ცვლილ. საკუთ.'!E979)</f>
        <v>0</v>
      </c>
      <c r="E979" s="10">
        <f>SUM('დამტკ. საკუთ.'!E979,'ცვლილ. საკუთ.'!F979)</f>
        <v>0</v>
      </c>
      <c r="F979" s="10">
        <f>SUM('დამტკ. საკუთ.'!F979,'ცვლილ. საკუთ.'!G979)</f>
        <v>0</v>
      </c>
      <c r="G979" s="10">
        <f>SUM('დამტკ. საკუთ.'!G979,'ცვლილ. საკუთ.'!H979)</f>
        <v>0</v>
      </c>
      <c r="H979" s="10">
        <f>SUM('დამტკ. საკუთ.'!H979,'ცვლილ. საკუთ.'!I979)</f>
        <v>0</v>
      </c>
      <c r="I979" s="10">
        <f t="shared" si="222"/>
        <v>0</v>
      </c>
      <c r="J979" s="10">
        <f t="shared" si="223"/>
        <v>0</v>
      </c>
      <c r="K979" s="10">
        <v>0</v>
      </c>
    </row>
    <row r="980" spans="1:11" x14ac:dyDescent="0.25">
      <c r="A980" t="str">
        <f t="shared" si="221"/>
        <v>b</v>
      </c>
      <c r="B980" s="8"/>
      <c r="C980" s="9" t="s">
        <v>14</v>
      </c>
      <c r="D980" s="10">
        <f>SUM('დამტკ. საკუთ.'!D980,'ცვლილ. საკუთ.'!E980)</f>
        <v>0</v>
      </c>
      <c r="E980" s="10">
        <f>SUM('დამტკ. საკუთ.'!E980,'ცვლილ. საკუთ.'!F980)</f>
        <v>0</v>
      </c>
      <c r="F980" s="10">
        <f>SUM('დამტკ. საკუთ.'!F980,'ცვლილ. საკუთ.'!G980)</f>
        <v>0</v>
      </c>
      <c r="G980" s="10">
        <f>SUM('დამტკ. საკუთ.'!G980,'ცვლილ. საკუთ.'!H980)</f>
        <v>0</v>
      </c>
      <c r="H980" s="10">
        <f>SUM('დამტკ. საკუთ.'!H980,'ცვლილ. საკუთ.'!I980)</f>
        <v>0</v>
      </c>
      <c r="I980" s="10">
        <f t="shared" si="222"/>
        <v>0</v>
      </c>
      <c r="J980" s="10">
        <f t="shared" si="223"/>
        <v>0</v>
      </c>
      <c r="K980" s="10">
        <v>0</v>
      </c>
    </row>
    <row r="981" spans="1:11" x14ac:dyDescent="0.25">
      <c r="A981" t="str">
        <f t="shared" si="221"/>
        <v>b</v>
      </c>
      <c r="B981" s="8"/>
      <c r="C981" s="9" t="s">
        <v>15</v>
      </c>
      <c r="D981" s="10">
        <f>SUM('დამტკ. საკუთ.'!D981,'ცვლილ. საკუთ.'!E981)</f>
        <v>0</v>
      </c>
      <c r="E981" s="10">
        <f>SUM('დამტკ. საკუთ.'!E981,'ცვლილ. საკუთ.'!F981)</f>
        <v>0</v>
      </c>
      <c r="F981" s="10">
        <f>SUM('დამტკ. საკუთ.'!F981,'ცვლილ. საკუთ.'!G981)</f>
        <v>0</v>
      </c>
      <c r="G981" s="10">
        <f>SUM('დამტკ. საკუთ.'!G981,'ცვლილ. საკუთ.'!H981)</f>
        <v>0</v>
      </c>
      <c r="H981" s="10">
        <f>SUM('დამტკ. საკუთ.'!H981,'ცვლილ. საკუთ.'!I981)</f>
        <v>0</v>
      </c>
      <c r="I981" s="10">
        <f t="shared" si="222"/>
        <v>0</v>
      </c>
      <c r="J981" s="10">
        <f t="shared" si="223"/>
        <v>0</v>
      </c>
      <c r="K981" s="10">
        <v>0</v>
      </c>
    </row>
    <row r="982" spans="1:11" x14ac:dyDescent="0.25">
      <c r="A982" t="str">
        <f t="shared" si="221"/>
        <v>b</v>
      </c>
      <c r="B982" s="8"/>
      <c r="C982" s="9" t="s">
        <v>16</v>
      </c>
      <c r="D982" s="10">
        <f>SUM('დამტკ. საკუთ.'!D982,'ცვლილ. საკუთ.'!E982)</f>
        <v>0</v>
      </c>
      <c r="E982" s="10">
        <f>SUM('დამტკ. საკუთ.'!E982,'ცვლილ. საკუთ.'!F982)</f>
        <v>0</v>
      </c>
      <c r="F982" s="10">
        <f>SUM('დამტკ. საკუთ.'!F982,'ცვლილ. საკუთ.'!G982)</f>
        <v>0</v>
      </c>
      <c r="G982" s="10">
        <f>SUM('დამტკ. საკუთ.'!G982,'ცვლილ. საკუთ.'!H982)</f>
        <v>0</v>
      </c>
      <c r="H982" s="10">
        <f>SUM('დამტკ. საკუთ.'!H982,'ცვლილ. საკუთ.'!I982)</f>
        <v>0</v>
      </c>
      <c r="I982" s="10">
        <f t="shared" si="222"/>
        <v>0</v>
      </c>
      <c r="J982" s="10">
        <f t="shared" si="223"/>
        <v>0</v>
      </c>
      <c r="K982" s="10">
        <v>0</v>
      </c>
    </row>
    <row r="983" spans="1:11" x14ac:dyDescent="0.25">
      <c r="A983" t="str">
        <f t="shared" si="221"/>
        <v>a</v>
      </c>
      <c r="B983" s="8"/>
      <c r="C983" s="9" t="s">
        <v>17</v>
      </c>
      <c r="D983" s="10">
        <f>SUM('დამტკ. საკუთ.'!D983,'ცვლილ. საკუთ.'!E983)</f>
        <v>5000</v>
      </c>
      <c r="E983" s="10">
        <f>SUM('დამტკ. საკუთ.'!E983,'ცვლილ. საკუთ.'!F983)</f>
        <v>2000</v>
      </c>
      <c r="F983" s="10">
        <f>SUM('დამტკ. საკუთ.'!F983,'ცვლილ. საკუთ.'!G983)</f>
        <v>1000</v>
      </c>
      <c r="G983" s="10">
        <f>SUM('დამტკ. საკუთ.'!G983,'ცვლილ. საკუთ.'!H983)</f>
        <v>1000</v>
      </c>
      <c r="H983" s="10">
        <f>SUM('დამტკ. საკუთ.'!H983,'ცვლილ. საკუთ.'!I983)</f>
        <v>1000</v>
      </c>
      <c r="I983" s="10">
        <f t="shared" si="222"/>
        <v>3000</v>
      </c>
      <c r="J983" s="10">
        <f t="shared" si="223"/>
        <v>4000</v>
      </c>
      <c r="K983" s="10">
        <v>0</v>
      </c>
    </row>
    <row r="984" spans="1:11" x14ac:dyDescent="0.25">
      <c r="A984" t="str">
        <f t="shared" ref="A984:A1071" si="234">IF(OR(D984&lt;&gt;0,E984&lt;&gt;0,F984&lt;&gt;0,G984&lt;&gt;0,H984&lt;&gt;0,),"a","b")</f>
        <v>a</v>
      </c>
      <c r="B984" s="5"/>
      <c r="C984" s="6" t="s">
        <v>18</v>
      </c>
      <c r="D984" s="7">
        <f>SUM('დამტკ. საკუთ.'!D984,'ცვლილ. საკუთ.'!E984)</f>
        <v>5000</v>
      </c>
      <c r="E984" s="7">
        <f>SUM('დამტკ. საკუთ.'!E984,'ცვლილ. საკუთ.'!F984)</f>
        <v>3000</v>
      </c>
      <c r="F984" s="7">
        <f>SUM('დამტკ. საკუთ.'!F984,'ცვლილ. საკუთ.'!G984)</f>
        <v>2000</v>
      </c>
      <c r="G984" s="7">
        <f>SUM('დამტკ. საკუთ.'!G984,'ცვლილ. საკუთ.'!H984)</f>
        <v>0</v>
      </c>
      <c r="H984" s="7">
        <f>SUM('დამტკ. საკუთ.'!H984,'ცვლილ. საკუთ.'!I984)</f>
        <v>0</v>
      </c>
      <c r="I984" s="7">
        <f t="shared" ref="I984:I1071" si="235">SUM(E984,F984)</f>
        <v>5000</v>
      </c>
      <c r="J984" s="7">
        <f t="shared" ref="J984:J1071" si="236">SUM(E984,F984,G984)</f>
        <v>5000</v>
      </c>
      <c r="K984" s="7">
        <v>0</v>
      </c>
    </row>
    <row r="985" spans="1:11" x14ac:dyDescent="0.25">
      <c r="A985" t="str">
        <f t="shared" si="234"/>
        <v>b</v>
      </c>
      <c r="B985" s="5"/>
      <c r="C985" s="6" t="s">
        <v>19</v>
      </c>
      <c r="D985" s="7">
        <f>SUM('დამტკ. საკუთ.'!D985,'ცვლილ. საკუთ.'!E985)</f>
        <v>0</v>
      </c>
      <c r="E985" s="7">
        <f>SUM('დამტკ. საკუთ.'!E985,'ცვლილ. საკუთ.'!F985)</f>
        <v>0</v>
      </c>
      <c r="F985" s="7">
        <f>SUM('დამტკ. საკუთ.'!F985,'ცვლილ. საკუთ.'!G985)</f>
        <v>0</v>
      </c>
      <c r="G985" s="7">
        <f>SUM('დამტკ. საკუთ.'!G985,'ცვლილ. საკუთ.'!H985)</f>
        <v>0</v>
      </c>
      <c r="H985" s="7">
        <f>SUM('დამტკ. საკუთ.'!H985,'ცვლილ. საკუთ.'!I985)</f>
        <v>0</v>
      </c>
      <c r="I985" s="7">
        <f t="shared" si="235"/>
        <v>0</v>
      </c>
      <c r="J985" s="7">
        <f t="shared" si="236"/>
        <v>0</v>
      </c>
      <c r="K985" s="7">
        <v>0</v>
      </c>
    </row>
    <row r="986" spans="1:11" ht="15.75" thickBot="1" x14ac:dyDescent="0.3">
      <c r="A986" t="str">
        <f t="shared" si="234"/>
        <v>a</v>
      </c>
      <c r="B986" s="11"/>
      <c r="C986" s="12" t="s">
        <v>20</v>
      </c>
      <c r="D986" s="13">
        <f>SUM('დამტკ. საკუთ.'!D986,'ცვლილ. საკუთ.'!E986)</f>
        <v>1870</v>
      </c>
      <c r="E986" s="13">
        <f>SUM('დამტკ. საკუთ.'!E986,'ცვლილ. საკუთ.'!F986)</f>
        <v>1870</v>
      </c>
      <c r="F986" s="13">
        <f>SUM('დამტკ. საკუთ.'!F986,'ცვლილ. საკუთ.'!G986)</f>
        <v>0</v>
      </c>
      <c r="G986" s="13">
        <f>SUM('დამტკ. საკუთ.'!G986,'ცვლილ. საკუთ.'!H986)</f>
        <v>0</v>
      </c>
      <c r="H986" s="13">
        <f>SUM('დამტკ. საკუთ.'!H986,'ცვლილ. საკუთ.'!I986)</f>
        <v>0</v>
      </c>
      <c r="I986" s="13">
        <f t="shared" si="235"/>
        <v>1870</v>
      </c>
      <c r="J986" s="13">
        <f t="shared" si="236"/>
        <v>1870</v>
      </c>
      <c r="K986" s="13">
        <v>0</v>
      </c>
    </row>
    <row r="987" spans="1:11" ht="32.25" customHeight="1" thickTop="1" thickBot="1" x14ac:dyDescent="0.3">
      <c r="A987" t="str">
        <f t="shared" si="234"/>
        <v>b</v>
      </c>
      <c r="B987" s="16" t="s">
        <v>161</v>
      </c>
      <c r="C987" s="4" t="s">
        <v>162</v>
      </c>
      <c r="D987" s="4">
        <f>SUM('დამტკ. საკუთ.'!D987,'ცვლილ. საკუთ.'!E987)</f>
        <v>0</v>
      </c>
      <c r="E987" s="4">
        <f>SUM('დამტკ. საკუთ.'!E987,'ცვლილ. საკუთ.'!F987)</f>
        <v>0</v>
      </c>
      <c r="F987" s="4">
        <f>SUM('დამტკ. საკუთ.'!F987,'ცვლილ. საკუთ.'!G987)</f>
        <v>0</v>
      </c>
      <c r="G987" s="4">
        <f>SUM('დამტკ. საკუთ.'!G987,'ცვლილ. საკუთ.'!H987)</f>
        <v>0</v>
      </c>
      <c r="H987" s="4">
        <f>SUM('დამტკ. საკუთ.'!H987,'ცვლილ. საკუთ.'!I987)</f>
        <v>0</v>
      </c>
      <c r="I987" s="4">
        <f t="shared" si="235"/>
        <v>0</v>
      </c>
      <c r="J987" s="4">
        <f t="shared" si="236"/>
        <v>0</v>
      </c>
      <c r="K987" s="4">
        <f t="shared" ref="K987" si="237">SUM(K988,K996,K997,K998)</f>
        <v>0</v>
      </c>
    </row>
    <row r="988" spans="1:11" ht="15.75" thickTop="1" x14ac:dyDescent="0.25">
      <c r="A988" t="str">
        <f t="shared" si="234"/>
        <v>b</v>
      </c>
      <c r="B988" s="5"/>
      <c r="C988" s="6" t="s">
        <v>10</v>
      </c>
      <c r="D988" s="7">
        <f>SUM('დამტკ. საკუთ.'!D988,'ცვლილ. საკუთ.'!E988)</f>
        <v>0</v>
      </c>
      <c r="E988" s="7">
        <f>SUM('დამტკ. საკუთ.'!E988,'ცვლილ. საკუთ.'!F988)</f>
        <v>0</v>
      </c>
      <c r="F988" s="7">
        <f>SUM('დამტკ. საკუთ.'!F988,'ცვლილ. საკუთ.'!G988)</f>
        <v>0</v>
      </c>
      <c r="G988" s="7">
        <f>SUM('დამტკ. საკუთ.'!G988,'ცვლილ. საკუთ.'!H988)</f>
        <v>0</v>
      </c>
      <c r="H988" s="7">
        <f>SUM('დამტკ. საკუთ.'!H988,'ცვლილ. საკუთ.'!I988)</f>
        <v>0</v>
      </c>
      <c r="I988" s="7">
        <f t="shared" si="235"/>
        <v>0</v>
      </c>
      <c r="J988" s="7">
        <f t="shared" si="236"/>
        <v>0</v>
      </c>
      <c r="K988" s="7">
        <f t="shared" ref="K988" si="238">SUM(K989:K995)</f>
        <v>0</v>
      </c>
    </row>
    <row r="989" spans="1:11" x14ac:dyDescent="0.25">
      <c r="A989" t="str">
        <f t="shared" si="234"/>
        <v>b</v>
      </c>
      <c r="B989" s="8"/>
      <c r="C989" s="9" t="s">
        <v>11</v>
      </c>
      <c r="D989" s="10">
        <f>SUM('დამტკ. საკუთ.'!D989,'ცვლილ. საკუთ.'!E989)</f>
        <v>0</v>
      </c>
      <c r="E989" s="10">
        <f>SUM('დამტკ. საკუთ.'!E989,'ცვლილ. საკუთ.'!F989)</f>
        <v>0</v>
      </c>
      <c r="F989" s="10">
        <f>SUM('დამტკ. საკუთ.'!F989,'ცვლილ. საკუთ.'!G989)</f>
        <v>0</v>
      </c>
      <c r="G989" s="10">
        <f>SUM('დამტკ. საკუთ.'!G989,'ცვლილ. საკუთ.'!H989)</f>
        <v>0</v>
      </c>
      <c r="H989" s="10">
        <f>SUM('დამტკ. საკუთ.'!H989,'ცვლილ. საკუთ.'!I989)</f>
        <v>0</v>
      </c>
      <c r="I989" s="10">
        <f t="shared" si="235"/>
        <v>0</v>
      </c>
      <c r="J989" s="10">
        <f t="shared" si="236"/>
        <v>0</v>
      </c>
      <c r="K989" s="10">
        <v>0</v>
      </c>
    </row>
    <row r="990" spans="1:11" x14ac:dyDescent="0.25">
      <c r="A990" t="str">
        <f t="shared" si="234"/>
        <v>b</v>
      </c>
      <c r="B990" s="8"/>
      <c r="C990" s="9" t="s">
        <v>12</v>
      </c>
      <c r="D990" s="10">
        <f>SUM('დამტკ. საკუთ.'!D990,'ცვლილ. საკუთ.'!E990)</f>
        <v>0</v>
      </c>
      <c r="E990" s="10">
        <f>SUM('დამტკ. საკუთ.'!E990,'ცვლილ. საკუთ.'!F990)</f>
        <v>0</v>
      </c>
      <c r="F990" s="10">
        <f>SUM('დამტკ. საკუთ.'!F990,'ცვლილ. საკუთ.'!G990)</f>
        <v>0</v>
      </c>
      <c r="G990" s="10">
        <f>SUM('დამტკ. საკუთ.'!G990,'ცვლილ. საკუთ.'!H990)</f>
        <v>0</v>
      </c>
      <c r="H990" s="10">
        <f>SUM('დამტკ. საკუთ.'!H990,'ცვლილ. საკუთ.'!I990)</f>
        <v>0</v>
      </c>
      <c r="I990" s="10">
        <f t="shared" si="235"/>
        <v>0</v>
      </c>
      <c r="J990" s="10">
        <f t="shared" si="236"/>
        <v>0</v>
      </c>
      <c r="K990" s="10">
        <v>0</v>
      </c>
    </row>
    <row r="991" spans="1:11" x14ac:dyDescent="0.25">
      <c r="A991" t="str">
        <f t="shared" si="234"/>
        <v>b</v>
      </c>
      <c r="B991" s="8"/>
      <c r="C991" s="9" t="s">
        <v>13</v>
      </c>
      <c r="D991" s="10">
        <f>SUM('დამტკ. საკუთ.'!D991,'ცვლილ. საკუთ.'!E991)</f>
        <v>0</v>
      </c>
      <c r="E991" s="10">
        <f>SUM('დამტკ. საკუთ.'!E991,'ცვლილ. საკუთ.'!F991)</f>
        <v>0</v>
      </c>
      <c r="F991" s="10">
        <f>SUM('დამტკ. საკუთ.'!F991,'ცვლილ. საკუთ.'!G991)</f>
        <v>0</v>
      </c>
      <c r="G991" s="10">
        <f>SUM('დამტკ. საკუთ.'!G991,'ცვლილ. საკუთ.'!H991)</f>
        <v>0</v>
      </c>
      <c r="H991" s="10">
        <f>SUM('დამტკ. საკუთ.'!H991,'ცვლილ. საკუთ.'!I991)</f>
        <v>0</v>
      </c>
      <c r="I991" s="10">
        <f t="shared" si="235"/>
        <v>0</v>
      </c>
      <c r="J991" s="10">
        <f t="shared" si="236"/>
        <v>0</v>
      </c>
      <c r="K991" s="10">
        <v>0</v>
      </c>
    </row>
    <row r="992" spans="1:11" x14ac:dyDescent="0.25">
      <c r="A992" t="str">
        <f t="shared" si="234"/>
        <v>b</v>
      </c>
      <c r="B992" s="8"/>
      <c r="C992" s="9" t="s">
        <v>14</v>
      </c>
      <c r="D992" s="10">
        <f>SUM('დამტკ. საკუთ.'!D992,'ცვლილ. საკუთ.'!E992)</f>
        <v>0</v>
      </c>
      <c r="E992" s="10">
        <f>SUM('დამტკ. საკუთ.'!E992,'ცვლილ. საკუთ.'!F992)</f>
        <v>0</v>
      </c>
      <c r="F992" s="10">
        <f>SUM('დამტკ. საკუთ.'!F992,'ცვლილ. საკუთ.'!G992)</f>
        <v>0</v>
      </c>
      <c r="G992" s="10">
        <f>SUM('დამტკ. საკუთ.'!G992,'ცვლილ. საკუთ.'!H992)</f>
        <v>0</v>
      </c>
      <c r="H992" s="10">
        <f>SUM('დამტკ. საკუთ.'!H992,'ცვლილ. საკუთ.'!I992)</f>
        <v>0</v>
      </c>
      <c r="I992" s="10">
        <f t="shared" si="235"/>
        <v>0</v>
      </c>
      <c r="J992" s="10">
        <f t="shared" si="236"/>
        <v>0</v>
      </c>
      <c r="K992" s="10">
        <v>0</v>
      </c>
    </row>
    <row r="993" spans="1:11" x14ac:dyDescent="0.25">
      <c r="A993" t="str">
        <f t="shared" si="234"/>
        <v>b</v>
      </c>
      <c r="B993" s="8"/>
      <c r="C993" s="9" t="s">
        <v>15</v>
      </c>
      <c r="D993" s="10">
        <f>SUM('დამტკ. საკუთ.'!D993,'ცვლილ. საკუთ.'!E993)</f>
        <v>0</v>
      </c>
      <c r="E993" s="10">
        <f>SUM('დამტკ. საკუთ.'!E993,'ცვლილ. საკუთ.'!F993)</f>
        <v>0</v>
      </c>
      <c r="F993" s="10">
        <f>SUM('დამტკ. საკუთ.'!F993,'ცვლილ. საკუთ.'!G993)</f>
        <v>0</v>
      </c>
      <c r="G993" s="10">
        <f>SUM('დამტკ. საკუთ.'!G993,'ცვლილ. საკუთ.'!H993)</f>
        <v>0</v>
      </c>
      <c r="H993" s="10">
        <f>SUM('დამტკ. საკუთ.'!H993,'ცვლილ. საკუთ.'!I993)</f>
        <v>0</v>
      </c>
      <c r="I993" s="10">
        <f t="shared" si="235"/>
        <v>0</v>
      </c>
      <c r="J993" s="10">
        <f t="shared" si="236"/>
        <v>0</v>
      </c>
      <c r="K993" s="10">
        <v>0</v>
      </c>
    </row>
    <row r="994" spans="1:11" x14ac:dyDescent="0.25">
      <c r="A994" t="str">
        <f t="shared" si="234"/>
        <v>b</v>
      </c>
      <c r="B994" s="8"/>
      <c r="C994" s="9" t="s">
        <v>16</v>
      </c>
      <c r="D994" s="10">
        <f>SUM('დამტკ. საკუთ.'!D994,'ცვლილ. საკუთ.'!E994)</f>
        <v>0</v>
      </c>
      <c r="E994" s="10">
        <f>SUM('დამტკ. საკუთ.'!E994,'ცვლილ. საკუთ.'!F994)</f>
        <v>0</v>
      </c>
      <c r="F994" s="10">
        <f>SUM('დამტკ. საკუთ.'!F994,'ცვლილ. საკუთ.'!G994)</f>
        <v>0</v>
      </c>
      <c r="G994" s="10">
        <f>SUM('დამტკ. საკუთ.'!G994,'ცვლილ. საკუთ.'!H994)</f>
        <v>0</v>
      </c>
      <c r="H994" s="10">
        <f>SUM('დამტკ. საკუთ.'!H994,'ცვლილ. საკუთ.'!I994)</f>
        <v>0</v>
      </c>
      <c r="I994" s="10">
        <f t="shared" si="235"/>
        <v>0</v>
      </c>
      <c r="J994" s="10">
        <f t="shared" si="236"/>
        <v>0</v>
      </c>
      <c r="K994" s="10">
        <v>0</v>
      </c>
    </row>
    <row r="995" spans="1:11" x14ac:dyDescent="0.25">
      <c r="A995" t="str">
        <f t="shared" si="234"/>
        <v>b</v>
      </c>
      <c r="B995" s="8"/>
      <c r="C995" s="9" t="s">
        <v>17</v>
      </c>
      <c r="D995" s="10">
        <f>SUM('დამტკ. საკუთ.'!D995,'ცვლილ. საკუთ.'!E995)</f>
        <v>0</v>
      </c>
      <c r="E995" s="10">
        <f>SUM('დამტკ. საკუთ.'!E995,'ცვლილ. საკუთ.'!F995)</f>
        <v>0</v>
      </c>
      <c r="F995" s="10">
        <f>SUM('დამტკ. საკუთ.'!F995,'ცვლილ. საკუთ.'!G995)</f>
        <v>0</v>
      </c>
      <c r="G995" s="10">
        <f>SUM('დამტკ. საკუთ.'!G995,'ცვლილ. საკუთ.'!H995)</f>
        <v>0</v>
      </c>
      <c r="H995" s="10">
        <f>SUM('დამტკ. საკუთ.'!H995,'ცვლილ. საკუთ.'!I995)</f>
        <v>0</v>
      </c>
      <c r="I995" s="10">
        <f t="shared" si="235"/>
        <v>0</v>
      </c>
      <c r="J995" s="10">
        <f t="shared" si="236"/>
        <v>0</v>
      </c>
      <c r="K995" s="10">
        <v>0</v>
      </c>
    </row>
    <row r="996" spans="1:11" x14ac:dyDescent="0.25">
      <c r="A996" t="str">
        <f t="shared" si="234"/>
        <v>b</v>
      </c>
      <c r="B996" s="5"/>
      <c r="C996" s="6" t="s">
        <v>18</v>
      </c>
      <c r="D996" s="7">
        <f>SUM('დამტკ. საკუთ.'!D996,'ცვლილ. საკუთ.'!E996)</f>
        <v>0</v>
      </c>
      <c r="E996" s="7">
        <f>SUM('დამტკ. საკუთ.'!E996,'ცვლილ. საკუთ.'!F996)</f>
        <v>0</v>
      </c>
      <c r="F996" s="7">
        <f>SUM('დამტკ. საკუთ.'!F996,'ცვლილ. საკუთ.'!G996)</f>
        <v>0</v>
      </c>
      <c r="G996" s="7">
        <f>SUM('დამტკ. საკუთ.'!G996,'ცვლილ. საკუთ.'!H996)</f>
        <v>0</v>
      </c>
      <c r="H996" s="7">
        <f>SUM('დამტკ. საკუთ.'!H996,'ცვლილ. საკუთ.'!I996)</f>
        <v>0</v>
      </c>
      <c r="I996" s="7">
        <f t="shared" si="235"/>
        <v>0</v>
      </c>
      <c r="J996" s="7">
        <f t="shared" si="236"/>
        <v>0</v>
      </c>
      <c r="K996" s="7">
        <v>0</v>
      </c>
    </row>
    <row r="997" spans="1:11" x14ac:dyDescent="0.25">
      <c r="A997" t="str">
        <f t="shared" si="234"/>
        <v>b</v>
      </c>
      <c r="B997" s="5"/>
      <c r="C997" s="6" t="s">
        <v>19</v>
      </c>
      <c r="D997" s="7">
        <f>SUM('დამტკ. საკუთ.'!D997,'ცვლილ. საკუთ.'!E997)</f>
        <v>0</v>
      </c>
      <c r="E997" s="7">
        <f>SUM('დამტკ. საკუთ.'!E997,'ცვლილ. საკუთ.'!F997)</f>
        <v>0</v>
      </c>
      <c r="F997" s="7">
        <f>SUM('დამტკ. საკუთ.'!F997,'ცვლილ. საკუთ.'!G997)</f>
        <v>0</v>
      </c>
      <c r="G997" s="7">
        <f>SUM('დამტკ. საკუთ.'!G997,'ცვლილ. საკუთ.'!H997)</f>
        <v>0</v>
      </c>
      <c r="H997" s="7">
        <f>SUM('დამტკ. საკუთ.'!H997,'ცვლილ. საკუთ.'!I997)</f>
        <v>0</v>
      </c>
      <c r="I997" s="7">
        <f t="shared" si="235"/>
        <v>0</v>
      </c>
      <c r="J997" s="7">
        <f t="shared" si="236"/>
        <v>0</v>
      </c>
      <c r="K997" s="7">
        <v>0</v>
      </c>
    </row>
    <row r="998" spans="1:11" ht="15.75" thickBot="1" x14ac:dyDescent="0.3">
      <c r="A998" t="str">
        <f t="shared" si="234"/>
        <v>b</v>
      </c>
      <c r="B998" s="11"/>
      <c r="C998" s="12" t="s">
        <v>20</v>
      </c>
      <c r="D998" s="13">
        <f>SUM('დამტკ. საკუთ.'!D998,'ცვლილ. საკუთ.'!E998)</f>
        <v>0</v>
      </c>
      <c r="E998" s="13">
        <f>SUM('დამტკ. საკუთ.'!E998,'ცვლილ. საკუთ.'!F998)</f>
        <v>0</v>
      </c>
      <c r="F998" s="13">
        <f>SUM('დამტკ. საკუთ.'!F998,'ცვლილ. საკუთ.'!G998)</f>
        <v>0</v>
      </c>
      <c r="G998" s="13">
        <f>SUM('დამტკ. საკუთ.'!G998,'ცვლილ. საკუთ.'!H998)</f>
        <v>0</v>
      </c>
      <c r="H998" s="13">
        <f>SUM('დამტკ. საკუთ.'!H998,'ცვლილ. საკუთ.'!I998)</f>
        <v>0</v>
      </c>
      <c r="I998" s="13">
        <f t="shared" si="235"/>
        <v>0</v>
      </c>
      <c r="J998" s="13">
        <f t="shared" si="236"/>
        <v>0</v>
      </c>
      <c r="K998" s="13">
        <v>0</v>
      </c>
    </row>
    <row r="999" spans="1:11" ht="32.25" customHeight="1" thickTop="1" thickBot="1" x14ac:dyDescent="0.3">
      <c r="A999" t="str">
        <f t="shared" si="234"/>
        <v>b</v>
      </c>
      <c r="B999" s="16" t="s">
        <v>163</v>
      </c>
      <c r="C999" s="4" t="s">
        <v>164</v>
      </c>
      <c r="D999" s="4">
        <f>SUM('დამტკ. საკუთ.'!D999,'ცვლილ. საკუთ.'!E999)</f>
        <v>0</v>
      </c>
      <c r="E999" s="4">
        <f>SUM('დამტკ. საკუთ.'!E999,'ცვლილ. საკუთ.'!F999)</f>
        <v>0</v>
      </c>
      <c r="F999" s="4">
        <f>SUM('დამტკ. საკუთ.'!F999,'ცვლილ. საკუთ.'!G999)</f>
        <v>0</v>
      </c>
      <c r="G999" s="4">
        <f>SUM('დამტკ. საკუთ.'!G999,'ცვლილ. საკუთ.'!H999)</f>
        <v>0</v>
      </c>
      <c r="H999" s="4">
        <f>SUM('დამტკ. საკუთ.'!H999,'ცვლილ. საკუთ.'!I999)</f>
        <v>0</v>
      </c>
      <c r="I999" s="4">
        <f t="shared" si="235"/>
        <v>0</v>
      </c>
      <c r="J999" s="4">
        <f t="shared" si="236"/>
        <v>0</v>
      </c>
      <c r="K999" s="4">
        <f t="shared" ref="K999" si="239">SUM(K1000,K1008,K1009,K1010)</f>
        <v>0</v>
      </c>
    </row>
    <row r="1000" spans="1:11" ht="15.75" thickTop="1" x14ac:dyDescent="0.25">
      <c r="A1000" t="str">
        <f t="shared" si="234"/>
        <v>b</v>
      </c>
      <c r="B1000" s="5"/>
      <c r="C1000" s="6" t="s">
        <v>10</v>
      </c>
      <c r="D1000" s="7">
        <f>SUM('დამტკ. საკუთ.'!D1000,'ცვლილ. საკუთ.'!E1000)</f>
        <v>0</v>
      </c>
      <c r="E1000" s="7">
        <f>SUM('დამტკ. საკუთ.'!E1000,'ცვლილ. საკუთ.'!F1000)</f>
        <v>0</v>
      </c>
      <c r="F1000" s="7">
        <f>SUM('დამტკ. საკუთ.'!F1000,'ცვლილ. საკუთ.'!G1000)</f>
        <v>0</v>
      </c>
      <c r="G1000" s="7">
        <f>SUM('დამტკ. საკუთ.'!G1000,'ცვლილ. საკუთ.'!H1000)</f>
        <v>0</v>
      </c>
      <c r="H1000" s="7">
        <f>SUM('დამტკ. საკუთ.'!H1000,'ცვლილ. საკუთ.'!I1000)</f>
        <v>0</v>
      </c>
      <c r="I1000" s="7">
        <f t="shared" si="235"/>
        <v>0</v>
      </c>
      <c r="J1000" s="7">
        <f t="shared" si="236"/>
        <v>0</v>
      </c>
      <c r="K1000" s="7">
        <f t="shared" ref="K1000" si="240">SUM(K1001:K1007)</f>
        <v>0</v>
      </c>
    </row>
    <row r="1001" spans="1:11" x14ac:dyDescent="0.25">
      <c r="A1001" t="str">
        <f t="shared" si="234"/>
        <v>b</v>
      </c>
      <c r="B1001" s="8"/>
      <c r="C1001" s="9" t="s">
        <v>11</v>
      </c>
      <c r="D1001" s="10">
        <f>SUM('დამტკ. საკუთ.'!D1001,'ცვლილ. საკუთ.'!E1001)</f>
        <v>0</v>
      </c>
      <c r="E1001" s="10">
        <f>SUM('დამტკ. საკუთ.'!E1001,'ცვლილ. საკუთ.'!F1001)</f>
        <v>0</v>
      </c>
      <c r="F1001" s="10">
        <f>SUM('დამტკ. საკუთ.'!F1001,'ცვლილ. საკუთ.'!G1001)</f>
        <v>0</v>
      </c>
      <c r="G1001" s="10">
        <f>SUM('დამტკ. საკუთ.'!G1001,'ცვლილ. საკუთ.'!H1001)</f>
        <v>0</v>
      </c>
      <c r="H1001" s="10">
        <f>SUM('დამტკ. საკუთ.'!H1001,'ცვლილ. საკუთ.'!I1001)</f>
        <v>0</v>
      </c>
      <c r="I1001" s="10">
        <f t="shared" si="235"/>
        <v>0</v>
      </c>
      <c r="J1001" s="10">
        <f t="shared" si="236"/>
        <v>0</v>
      </c>
      <c r="K1001" s="10">
        <v>0</v>
      </c>
    </row>
    <row r="1002" spans="1:11" x14ac:dyDescent="0.25">
      <c r="A1002" t="str">
        <f t="shared" si="234"/>
        <v>b</v>
      </c>
      <c r="B1002" s="8"/>
      <c r="C1002" s="9" t="s">
        <v>12</v>
      </c>
      <c r="D1002" s="10">
        <f>SUM('დამტკ. საკუთ.'!D1002,'ცვლილ. საკუთ.'!E1002)</f>
        <v>0</v>
      </c>
      <c r="E1002" s="10">
        <f>SUM('დამტკ. საკუთ.'!E1002,'ცვლილ. საკუთ.'!F1002)</f>
        <v>0</v>
      </c>
      <c r="F1002" s="10">
        <f>SUM('დამტკ. საკუთ.'!F1002,'ცვლილ. საკუთ.'!G1002)</f>
        <v>0</v>
      </c>
      <c r="G1002" s="10">
        <f>SUM('დამტკ. საკუთ.'!G1002,'ცვლილ. საკუთ.'!H1002)</f>
        <v>0</v>
      </c>
      <c r="H1002" s="10">
        <f>SUM('დამტკ. საკუთ.'!H1002,'ცვლილ. საკუთ.'!I1002)</f>
        <v>0</v>
      </c>
      <c r="I1002" s="10">
        <f t="shared" si="235"/>
        <v>0</v>
      </c>
      <c r="J1002" s="10">
        <f t="shared" si="236"/>
        <v>0</v>
      </c>
      <c r="K1002" s="10">
        <v>0</v>
      </c>
    </row>
    <row r="1003" spans="1:11" x14ac:dyDescent="0.25">
      <c r="A1003" t="str">
        <f t="shared" si="234"/>
        <v>b</v>
      </c>
      <c r="B1003" s="8"/>
      <c r="C1003" s="9" t="s">
        <v>13</v>
      </c>
      <c r="D1003" s="10">
        <f>SUM('დამტკ. საკუთ.'!D1003,'ცვლილ. საკუთ.'!E1003)</f>
        <v>0</v>
      </c>
      <c r="E1003" s="10">
        <f>SUM('დამტკ. საკუთ.'!E1003,'ცვლილ. საკუთ.'!F1003)</f>
        <v>0</v>
      </c>
      <c r="F1003" s="10">
        <f>SUM('დამტკ. საკუთ.'!F1003,'ცვლილ. საკუთ.'!G1003)</f>
        <v>0</v>
      </c>
      <c r="G1003" s="10">
        <f>SUM('დამტკ. საკუთ.'!G1003,'ცვლილ. საკუთ.'!H1003)</f>
        <v>0</v>
      </c>
      <c r="H1003" s="10">
        <f>SUM('დამტკ. საკუთ.'!H1003,'ცვლილ. საკუთ.'!I1003)</f>
        <v>0</v>
      </c>
      <c r="I1003" s="10">
        <f t="shared" si="235"/>
        <v>0</v>
      </c>
      <c r="J1003" s="10">
        <f t="shared" si="236"/>
        <v>0</v>
      </c>
      <c r="K1003" s="10">
        <v>0</v>
      </c>
    </row>
    <row r="1004" spans="1:11" x14ac:dyDescent="0.25">
      <c r="A1004" t="str">
        <f t="shared" si="234"/>
        <v>b</v>
      </c>
      <c r="B1004" s="8"/>
      <c r="C1004" s="9" t="s">
        <v>14</v>
      </c>
      <c r="D1004" s="10">
        <f>SUM('დამტკ. საკუთ.'!D1004,'ცვლილ. საკუთ.'!E1004)</f>
        <v>0</v>
      </c>
      <c r="E1004" s="10">
        <f>SUM('დამტკ. საკუთ.'!E1004,'ცვლილ. საკუთ.'!F1004)</f>
        <v>0</v>
      </c>
      <c r="F1004" s="10">
        <f>SUM('დამტკ. საკუთ.'!F1004,'ცვლილ. საკუთ.'!G1004)</f>
        <v>0</v>
      </c>
      <c r="G1004" s="10">
        <f>SUM('დამტკ. საკუთ.'!G1004,'ცვლილ. საკუთ.'!H1004)</f>
        <v>0</v>
      </c>
      <c r="H1004" s="10">
        <f>SUM('დამტკ. საკუთ.'!H1004,'ცვლილ. საკუთ.'!I1004)</f>
        <v>0</v>
      </c>
      <c r="I1004" s="10">
        <f t="shared" si="235"/>
        <v>0</v>
      </c>
      <c r="J1004" s="10">
        <f t="shared" si="236"/>
        <v>0</v>
      </c>
      <c r="K1004" s="10">
        <v>0</v>
      </c>
    </row>
    <row r="1005" spans="1:11" x14ac:dyDescent="0.25">
      <c r="A1005" t="str">
        <f t="shared" si="234"/>
        <v>b</v>
      </c>
      <c r="B1005" s="8"/>
      <c r="C1005" s="9" t="s">
        <v>15</v>
      </c>
      <c r="D1005" s="10">
        <f>SUM('დამტკ. საკუთ.'!D1005,'ცვლილ. საკუთ.'!E1005)</f>
        <v>0</v>
      </c>
      <c r="E1005" s="10">
        <f>SUM('დამტკ. საკუთ.'!E1005,'ცვლილ. საკუთ.'!F1005)</f>
        <v>0</v>
      </c>
      <c r="F1005" s="10">
        <f>SUM('დამტკ. საკუთ.'!F1005,'ცვლილ. საკუთ.'!G1005)</f>
        <v>0</v>
      </c>
      <c r="G1005" s="10">
        <f>SUM('დამტკ. საკუთ.'!G1005,'ცვლილ. საკუთ.'!H1005)</f>
        <v>0</v>
      </c>
      <c r="H1005" s="10">
        <f>SUM('დამტკ. საკუთ.'!H1005,'ცვლილ. საკუთ.'!I1005)</f>
        <v>0</v>
      </c>
      <c r="I1005" s="10">
        <f t="shared" si="235"/>
        <v>0</v>
      </c>
      <c r="J1005" s="10">
        <f t="shared" si="236"/>
        <v>0</v>
      </c>
      <c r="K1005" s="10">
        <v>0</v>
      </c>
    </row>
    <row r="1006" spans="1:11" x14ac:dyDescent="0.25">
      <c r="A1006" t="str">
        <f t="shared" si="234"/>
        <v>b</v>
      </c>
      <c r="B1006" s="8"/>
      <c r="C1006" s="9" t="s">
        <v>16</v>
      </c>
      <c r="D1006" s="10">
        <f>SUM('დამტკ. საკუთ.'!D1006,'ცვლილ. საკუთ.'!E1006)</f>
        <v>0</v>
      </c>
      <c r="E1006" s="10">
        <f>SUM('დამტკ. საკუთ.'!E1006,'ცვლილ. საკუთ.'!F1006)</f>
        <v>0</v>
      </c>
      <c r="F1006" s="10">
        <f>SUM('დამტკ. საკუთ.'!F1006,'ცვლილ. საკუთ.'!G1006)</f>
        <v>0</v>
      </c>
      <c r="G1006" s="10">
        <f>SUM('დამტკ. საკუთ.'!G1006,'ცვლილ. საკუთ.'!H1006)</f>
        <v>0</v>
      </c>
      <c r="H1006" s="10">
        <f>SUM('დამტკ. საკუთ.'!H1006,'ცვლილ. საკუთ.'!I1006)</f>
        <v>0</v>
      </c>
      <c r="I1006" s="10">
        <f t="shared" si="235"/>
        <v>0</v>
      </c>
      <c r="J1006" s="10">
        <f t="shared" si="236"/>
        <v>0</v>
      </c>
      <c r="K1006" s="10">
        <v>0</v>
      </c>
    </row>
    <row r="1007" spans="1:11" x14ac:dyDescent="0.25">
      <c r="A1007" t="str">
        <f t="shared" si="234"/>
        <v>b</v>
      </c>
      <c r="B1007" s="8"/>
      <c r="C1007" s="9" t="s">
        <v>17</v>
      </c>
      <c r="D1007" s="10">
        <f>SUM('დამტკ. საკუთ.'!D1007,'ცვლილ. საკუთ.'!E1007)</f>
        <v>0</v>
      </c>
      <c r="E1007" s="10">
        <f>SUM('დამტკ. საკუთ.'!E1007,'ცვლილ. საკუთ.'!F1007)</f>
        <v>0</v>
      </c>
      <c r="F1007" s="10">
        <f>SUM('დამტკ. საკუთ.'!F1007,'ცვლილ. საკუთ.'!G1007)</f>
        <v>0</v>
      </c>
      <c r="G1007" s="10">
        <f>SUM('დამტკ. საკუთ.'!G1007,'ცვლილ. საკუთ.'!H1007)</f>
        <v>0</v>
      </c>
      <c r="H1007" s="10">
        <f>SUM('დამტკ. საკუთ.'!H1007,'ცვლილ. საკუთ.'!I1007)</f>
        <v>0</v>
      </c>
      <c r="I1007" s="10">
        <f t="shared" si="235"/>
        <v>0</v>
      </c>
      <c r="J1007" s="10">
        <f t="shared" si="236"/>
        <v>0</v>
      </c>
      <c r="K1007" s="10">
        <v>0</v>
      </c>
    </row>
    <row r="1008" spans="1:11" x14ac:dyDescent="0.25">
      <c r="A1008" t="str">
        <f t="shared" si="234"/>
        <v>b</v>
      </c>
      <c r="B1008" s="5"/>
      <c r="C1008" s="6" t="s">
        <v>18</v>
      </c>
      <c r="D1008" s="7">
        <f>SUM('დამტკ. საკუთ.'!D1008,'ცვლილ. საკუთ.'!E1008)</f>
        <v>0</v>
      </c>
      <c r="E1008" s="7">
        <f>SUM('დამტკ. საკუთ.'!E1008,'ცვლილ. საკუთ.'!F1008)</f>
        <v>0</v>
      </c>
      <c r="F1008" s="7">
        <f>SUM('დამტკ. საკუთ.'!F1008,'ცვლილ. საკუთ.'!G1008)</f>
        <v>0</v>
      </c>
      <c r="G1008" s="7">
        <f>SUM('დამტკ. საკუთ.'!G1008,'ცვლილ. საკუთ.'!H1008)</f>
        <v>0</v>
      </c>
      <c r="H1008" s="7">
        <f>SUM('დამტკ. საკუთ.'!H1008,'ცვლილ. საკუთ.'!I1008)</f>
        <v>0</v>
      </c>
      <c r="I1008" s="7">
        <f t="shared" si="235"/>
        <v>0</v>
      </c>
      <c r="J1008" s="7">
        <f t="shared" si="236"/>
        <v>0</v>
      </c>
      <c r="K1008" s="7">
        <v>0</v>
      </c>
    </row>
    <row r="1009" spans="1:11" x14ac:dyDescent="0.25">
      <c r="A1009" t="str">
        <f t="shared" si="234"/>
        <v>b</v>
      </c>
      <c r="B1009" s="5"/>
      <c r="C1009" s="6" t="s">
        <v>19</v>
      </c>
      <c r="D1009" s="7">
        <f>SUM('დამტკ. საკუთ.'!D1009,'ცვლილ. საკუთ.'!E1009)</f>
        <v>0</v>
      </c>
      <c r="E1009" s="7">
        <f>SUM('დამტკ. საკუთ.'!E1009,'ცვლილ. საკუთ.'!F1009)</f>
        <v>0</v>
      </c>
      <c r="F1009" s="7">
        <f>SUM('დამტკ. საკუთ.'!F1009,'ცვლილ. საკუთ.'!G1009)</f>
        <v>0</v>
      </c>
      <c r="G1009" s="7">
        <f>SUM('დამტკ. საკუთ.'!G1009,'ცვლილ. საკუთ.'!H1009)</f>
        <v>0</v>
      </c>
      <c r="H1009" s="7">
        <f>SUM('დამტკ. საკუთ.'!H1009,'ცვლილ. საკუთ.'!I1009)</f>
        <v>0</v>
      </c>
      <c r="I1009" s="7">
        <f t="shared" si="235"/>
        <v>0</v>
      </c>
      <c r="J1009" s="7">
        <f t="shared" si="236"/>
        <v>0</v>
      </c>
      <c r="K1009" s="7">
        <v>0</v>
      </c>
    </row>
    <row r="1010" spans="1:11" ht="15.75" thickBot="1" x14ac:dyDescent="0.3">
      <c r="A1010" t="str">
        <f t="shared" si="234"/>
        <v>b</v>
      </c>
      <c r="B1010" s="11"/>
      <c r="C1010" s="12" t="s">
        <v>20</v>
      </c>
      <c r="D1010" s="13">
        <f>SUM('დამტკ. საკუთ.'!D1010,'ცვლილ. საკუთ.'!E1010)</f>
        <v>0</v>
      </c>
      <c r="E1010" s="13">
        <f>SUM('დამტკ. საკუთ.'!E1010,'ცვლილ. საკუთ.'!F1010)</f>
        <v>0</v>
      </c>
      <c r="F1010" s="13">
        <f>SUM('დამტკ. საკუთ.'!F1010,'ცვლილ. საკუთ.'!G1010)</f>
        <v>0</v>
      </c>
      <c r="G1010" s="13">
        <f>SUM('დამტკ. საკუთ.'!G1010,'ცვლილ. საკუთ.'!H1010)</f>
        <v>0</v>
      </c>
      <c r="H1010" s="13">
        <f>SUM('დამტკ. საკუთ.'!H1010,'ცვლილ. საკუთ.'!I1010)</f>
        <v>0</v>
      </c>
      <c r="I1010" s="13">
        <f t="shared" si="235"/>
        <v>0</v>
      </c>
      <c r="J1010" s="13">
        <f t="shared" si="236"/>
        <v>0</v>
      </c>
      <c r="K1010" s="13">
        <v>0</v>
      </c>
    </row>
    <row r="1011" spans="1:11" ht="31.5" thickTop="1" thickBot="1" x14ac:dyDescent="0.3">
      <c r="A1011" t="str">
        <f t="shared" si="234"/>
        <v>b</v>
      </c>
      <c r="B1011" s="3" t="s">
        <v>165</v>
      </c>
      <c r="C1011" s="14" t="s">
        <v>166</v>
      </c>
      <c r="D1011" s="4">
        <f>SUM('დამტკ. საკუთ.'!D1011,'ცვლილ. საკუთ.'!E1011)</f>
        <v>0</v>
      </c>
      <c r="E1011" s="4">
        <f>SUM('დამტკ. საკუთ.'!E1011,'ცვლილ. საკუთ.'!F1011)</f>
        <v>0</v>
      </c>
      <c r="F1011" s="4">
        <f>SUM('დამტკ. საკუთ.'!F1011,'ცვლილ. საკუთ.'!G1011)</f>
        <v>0</v>
      </c>
      <c r="G1011" s="4">
        <f>SUM('დამტკ. საკუთ.'!G1011,'ცვლილ. საკუთ.'!H1011)</f>
        <v>0</v>
      </c>
      <c r="H1011" s="4">
        <f>SUM('დამტკ. საკუთ.'!H1011,'ცვლილ. საკუთ.'!I1011)</f>
        <v>0</v>
      </c>
      <c r="I1011" s="4">
        <f t="shared" si="235"/>
        <v>0</v>
      </c>
      <c r="J1011" s="4">
        <f t="shared" si="236"/>
        <v>0</v>
      </c>
      <c r="K1011" s="4">
        <f t="shared" ref="K1011" si="241">SUM(K1012,K1020,K1021,K1022)</f>
        <v>0</v>
      </c>
    </row>
    <row r="1012" spans="1:11" ht="15.75" thickTop="1" x14ac:dyDescent="0.25">
      <c r="A1012" t="str">
        <f t="shared" si="234"/>
        <v>b</v>
      </c>
      <c r="B1012" s="5"/>
      <c r="C1012" s="6" t="s">
        <v>10</v>
      </c>
      <c r="D1012" s="7">
        <f>SUM('დამტკ. საკუთ.'!D1012,'ცვლილ. საკუთ.'!E1012)</f>
        <v>0</v>
      </c>
      <c r="E1012" s="7">
        <f>SUM('დამტკ. საკუთ.'!E1012,'ცვლილ. საკუთ.'!F1012)</f>
        <v>0</v>
      </c>
      <c r="F1012" s="7">
        <f>SUM('დამტკ. საკუთ.'!F1012,'ცვლილ. საკუთ.'!G1012)</f>
        <v>0</v>
      </c>
      <c r="G1012" s="7">
        <f>SUM('დამტკ. საკუთ.'!G1012,'ცვლილ. საკუთ.'!H1012)</f>
        <v>0</v>
      </c>
      <c r="H1012" s="7">
        <f>SUM('დამტკ. საკუთ.'!H1012,'ცვლილ. საკუთ.'!I1012)</f>
        <v>0</v>
      </c>
      <c r="I1012" s="7">
        <f t="shared" si="235"/>
        <v>0</v>
      </c>
      <c r="J1012" s="7">
        <f t="shared" si="236"/>
        <v>0</v>
      </c>
      <c r="K1012" s="7">
        <f t="shared" ref="K1012" si="242">SUM(K1013:K1019)</f>
        <v>0</v>
      </c>
    </row>
    <row r="1013" spans="1:11" x14ac:dyDescent="0.25">
      <c r="A1013" t="str">
        <f t="shared" si="234"/>
        <v>b</v>
      </c>
      <c r="B1013" s="8"/>
      <c r="C1013" s="9" t="s">
        <v>11</v>
      </c>
      <c r="D1013" s="10">
        <f>SUM('დამტკ. საკუთ.'!D1013,'ცვლილ. საკუთ.'!E1013)</f>
        <v>0</v>
      </c>
      <c r="E1013" s="10">
        <f>SUM('დამტკ. საკუთ.'!E1013,'ცვლილ. საკუთ.'!F1013)</f>
        <v>0</v>
      </c>
      <c r="F1013" s="10">
        <f>SUM('დამტკ. საკუთ.'!F1013,'ცვლილ. საკუთ.'!G1013)</f>
        <v>0</v>
      </c>
      <c r="G1013" s="10">
        <f>SUM('დამტკ. საკუთ.'!G1013,'ცვლილ. საკუთ.'!H1013)</f>
        <v>0</v>
      </c>
      <c r="H1013" s="10">
        <f>SUM('დამტკ. საკუთ.'!H1013,'ცვლილ. საკუთ.'!I1013)</f>
        <v>0</v>
      </c>
      <c r="I1013" s="10">
        <f t="shared" si="235"/>
        <v>0</v>
      </c>
      <c r="J1013" s="10">
        <f t="shared" si="236"/>
        <v>0</v>
      </c>
      <c r="K1013" s="10">
        <v>0</v>
      </c>
    </row>
    <row r="1014" spans="1:11" x14ac:dyDescent="0.25">
      <c r="A1014" t="str">
        <f t="shared" si="234"/>
        <v>b</v>
      </c>
      <c r="B1014" s="8"/>
      <c r="C1014" s="9" t="s">
        <v>12</v>
      </c>
      <c r="D1014" s="10">
        <f>SUM('დამტკ. საკუთ.'!D1014,'ცვლილ. საკუთ.'!E1014)</f>
        <v>0</v>
      </c>
      <c r="E1014" s="10">
        <f>SUM('დამტკ. საკუთ.'!E1014,'ცვლილ. საკუთ.'!F1014)</f>
        <v>0</v>
      </c>
      <c r="F1014" s="10">
        <f>SUM('დამტკ. საკუთ.'!F1014,'ცვლილ. საკუთ.'!G1014)</f>
        <v>0</v>
      </c>
      <c r="G1014" s="10">
        <f>SUM('დამტკ. საკუთ.'!G1014,'ცვლილ. საკუთ.'!H1014)</f>
        <v>0</v>
      </c>
      <c r="H1014" s="10">
        <f>SUM('დამტკ. საკუთ.'!H1014,'ცვლილ. საკუთ.'!I1014)</f>
        <v>0</v>
      </c>
      <c r="I1014" s="10">
        <f t="shared" si="235"/>
        <v>0</v>
      </c>
      <c r="J1014" s="10">
        <f t="shared" si="236"/>
        <v>0</v>
      </c>
      <c r="K1014" s="10">
        <v>0</v>
      </c>
    </row>
    <row r="1015" spans="1:11" x14ac:dyDescent="0.25">
      <c r="A1015" t="str">
        <f t="shared" si="234"/>
        <v>b</v>
      </c>
      <c r="B1015" s="8"/>
      <c r="C1015" s="9" t="s">
        <v>13</v>
      </c>
      <c r="D1015" s="10">
        <f>SUM('დამტკ. საკუთ.'!D1015,'ცვლილ. საკუთ.'!E1015)</f>
        <v>0</v>
      </c>
      <c r="E1015" s="10">
        <f>SUM('დამტკ. საკუთ.'!E1015,'ცვლილ. საკუთ.'!F1015)</f>
        <v>0</v>
      </c>
      <c r="F1015" s="10">
        <f>SUM('დამტკ. საკუთ.'!F1015,'ცვლილ. საკუთ.'!G1015)</f>
        <v>0</v>
      </c>
      <c r="G1015" s="10">
        <f>SUM('დამტკ. საკუთ.'!G1015,'ცვლილ. საკუთ.'!H1015)</f>
        <v>0</v>
      </c>
      <c r="H1015" s="10">
        <f>SUM('დამტკ. საკუთ.'!H1015,'ცვლილ. საკუთ.'!I1015)</f>
        <v>0</v>
      </c>
      <c r="I1015" s="10">
        <f t="shared" si="235"/>
        <v>0</v>
      </c>
      <c r="J1015" s="10">
        <f t="shared" si="236"/>
        <v>0</v>
      </c>
      <c r="K1015" s="10">
        <v>0</v>
      </c>
    </row>
    <row r="1016" spans="1:11" x14ac:dyDescent="0.25">
      <c r="A1016" t="str">
        <f t="shared" si="234"/>
        <v>b</v>
      </c>
      <c r="B1016" s="8"/>
      <c r="C1016" s="9" t="s">
        <v>14</v>
      </c>
      <c r="D1016" s="10">
        <f>SUM('დამტკ. საკუთ.'!D1016,'ცვლილ. საკუთ.'!E1016)</f>
        <v>0</v>
      </c>
      <c r="E1016" s="10">
        <f>SUM('დამტკ. საკუთ.'!E1016,'ცვლილ. საკუთ.'!F1016)</f>
        <v>0</v>
      </c>
      <c r="F1016" s="10">
        <f>SUM('დამტკ. საკუთ.'!F1016,'ცვლილ. საკუთ.'!G1016)</f>
        <v>0</v>
      </c>
      <c r="G1016" s="10">
        <f>SUM('დამტკ. საკუთ.'!G1016,'ცვლილ. საკუთ.'!H1016)</f>
        <v>0</v>
      </c>
      <c r="H1016" s="10">
        <f>SUM('დამტკ. საკუთ.'!H1016,'ცვლილ. საკუთ.'!I1016)</f>
        <v>0</v>
      </c>
      <c r="I1016" s="10">
        <f t="shared" si="235"/>
        <v>0</v>
      </c>
      <c r="J1016" s="10">
        <f t="shared" si="236"/>
        <v>0</v>
      </c>
      <c r="K1016" s="10">
        <v>0</v>
      </c>
    </row>
    <row r="1017" spans="1:11" x14ac:dyDescent="0.25">
      <c r="A1017" t="str">
        <f t="shared" si="234"/>
        <v>b</v>
      </c>
      <c r="B1017" s="8"/>
      <c r="C1017" s="9" t="s">
        <v>15</v>
      </c>
      <c r="D1017" s="10">
        <f>SUM('დამტკ. საკუთ.'!D1017,'ცვლილ. საკუთ.'!E1017)</f>
        <v>0</v>
      </c>
      <c r="E1017" s="10">
        <f>SUM('დამტკ. საკუთ.'!E1017,'ცვლილ. საკუთ.'!F1017)</f>
        <v>0</v>
      </c>
      <c r="F1017" s="10">
        <f>SUM('დამტკ. საკუთ.'!F1017,'ცვლილ. საკუთ.'!G1017)</f>
        <v>0</v>
      </c>
      <c r="G1017" s="10">
        <f>SUM('დამტკ. საკუთ.'!G1017,'ცვლილ. საკუთ.'!H1017)</f>
        <v>0</v>
      </c>
      <c r="H1017" s="10">
        <f>SUM('დამტკ. საკუთ.'!H1017,'ცვლილ. საკუთ.'!I1017)</f>
        <v>0</v>
      </c>
      <c r="I1017" s="10">
        <f t="shared" si="235"/>
        <v>0</v>
      </c>
      <c r="J1017" s="10">
        <f t="shared" si="236"/>
        <v>0</v>
      </c>
      <c r="K1017" s="10">
        <v>0</v>
      </c>
    </row>
    <row r="1018" spans="1:11" x14ac:dyDescent="0.25">
      <c r="A1018" t="str">
        <f t="shared" si="234"/>
        <v>b</v>
      </c>
      <c r="B1018" s="8"/>
      <c r="C1018" s="9" t="s">
        <v>16</v>
      </c>
      <c r="D1018" s="10">
        <f>SUM('დამტკ. საკუთ.'!D1018,'ცვლილ. საკუთ.'!E1018)</f>
        <v>0</v>
      </c>
      <c r="E1018" s="10">
        <f>SUM('დამტკ. საკუთ.'!E1018,'ცვლილ. საკუთ.'!F1018)</f>
        <v>0</v>
      </c>
      <c r="F1018" s="10">
        <f>SUM('დამტკ. საკუთ.'!F1018,'ცვლილ. საკუთ.'!G1018)</f>
        <v>0</v>
      </c>
      <c r="G1018" s="10">
        <f>SUM('დამტკ. საკუთ.'!G1018,'ცვლილ. საკუთ.'!H1018)</f>
        <v>0</v>
      </c>
      <c r="H1018" s="10">
        <f>SUM('დამტკ. საკუთ.'!H1018,'ცვლილ. საკუთ.'!I1018)</f>
        <v>0</v>
      </c>
      <c r="I1018" s="10">
        <f t="shared" si="235"/>
        <v>0</v>
      </c>
      <c r="J1018" s="10">
        <f t="shared" si="236"/>
        <v>0</v>
      </c>
      <c r="K1018" s="10">
        <v>0</v>
      </c>
    </row>
    <row r="1019" spans="1:11" x14ac:dyDescent="0.25">
      <c r="A1019" t="str">
        <f t="shared" si="234"/>
        <v>b</v>
      </c>
      <c r="B1019" s="8"/>
      <c r="C1019" s="9" t="s">
        <v>17</v>
      </c>
      <c r="D1019" s="10">
        <f>SUM('დამტკ. საკუთ.'!D1019,'ცვლილ. საკუთ.'!E1019)</f>
        <v>0</v>
      </c>
      <c r="E1019" s="10">
        <f>SUM('დამტკ. საკუთ.'!E1019,'ცვლილ. საკუთ.'!F1019)</f>
        <v>0</v>
      </c>
      <c r="F1019" s="10">
        <f>SUM('დამტკ. საკუთ.'!F1019,'ცვლილ. საკუთ.'!G1019)</f>
        <v>0</v>
      </c>
      <c r="G1019" s="10">
        <f>SUM('დამტკ. საკუთ.'!G1019,'ცვლილ. საკუთ.'!H1019)</f>
        <v>0</v>
      </c>
      <c r="H1019" s="10">
        <f>SUM('დამტკ. საკუთ.'!H1019,'ცვლილ. საკუთ.'!I1019)</f>
        <v>0</v>
      </c>
      <c r="I1019" s="10">
        <f t="shared" si="235"/>
        <v>0</v>
      </c>
      <c r="J1019" s="10">
        <f t="shared" si="236"/>
        <v>0</v>
      </c>
      <c r="K1019" s="10">
        <v>0</v>
      </c>
    </row>
    <row r="1020" spans="1:11" x14ac:dyDescent="0.25">
      <c r="A1020" t="str">
        <f t="shared" si="234"/>
        <v>b</v>
      </c>
      <c r="B1020" s="5"/>
      <c r="C1020" s="6" t="s">
        <v>18</v>
      </c>
      <c r="D1020" s="7">
        <f>SUM('დამტკ. საკუთ.'!D1020,'ცვლილ. საკუთ.'!E1020)</f>
        <v>0</v>
      </c>
      <c r="E1020" s="7">
        <f>SUM('დამტკ. საკუთ.'!E1020,'ცვლილ. საკუთ.'!F1020)</f>
        <v>0</v>
      </c>
      <c r="F1020" s="7">
        <f>SUM('დამტკ. საკუთ.'!F1020,'ცვლილ. საკუთ.'!G1020)</f>
        <v>0</v>
      </c>
      <c r="G1020" s="7">
        <f>SUM('დამტკ. საკუთ.'!G1020,'ცვლილ. საკუთ.'!H1020)</f>
        <v>0</v>
      </c>
      <c r="H1020" s="7">
        <f>SUM('დამტკ. საკუთ.'!H1020,'ცვლილ. საკუთ.'!I1020)</f>
        <v>0</v>
      </c>
      <c r="I1020" s="7">
        <f t="shared" si="235"/>
        <v>0</v>
      </c>
      <c r="J1020" s="7">
        <f t="shared" si="236"/>
        <v>0</v>
      </c>
      <c r="K1020" s="7">
        <v>0</v>
      </c>
    </row>
    <row r="1021" spans="1:11" x14ac:dyDescent="0.25">
      <c r="A1021" t="str">
        <f t="shared" si="234"/>
        <v>b</v>
      </c>
      <c r="B1021" s="5"/>
      <c r="C1021" s="6" t="s">
        <v>19</v>
      </c>
      <c r="D1021" s="7">
        <f>SUM('დამტკ. საკუთ.'!D1021,'ცვლილ. საკუთ.'!E1021)</f>
        <v>0</v>
      </c>
      <c r="E1021" s="7">
        <f>SUM('დამტკ. საკუთ.'!E1021,'ცვლილ. საკუთ.'!F1021)</f>
        <v>0</v>
      </c>
      <c r="F1021" s="7">
        <f>SUM('დამტკ. საკუთ.'!F1021,'ცვლილ. საკუთ.'!G1021)</f>
        <v>0</v>
      </c>
      <c r="G1021" s="7">
        <f>SUM('დამტკ. საკუთ.'!G1021,'ცვლილ. საკუთ.'!H1021)</f>
        <v>0</v>
      </c>
      <c r="H1021" s="7">
        <f>SUM('დამტკ. საკუთ.'!H1021,'ცვლილ. საკუთ.'!I1021)</f>
        <v>0</v>
      </c>
      <c r="I1021" s="7">
        <f t="shared" si="235"/>
        <v>0</v>
      </c>
      <c r="J1021" s="7">
        <f t="shared" si="236"/>
        <v>0</v>
      </c>
      <c r="K1021" s="7">
        <v>0</v>
      </c>
    </row>
    <row r="1022" spans="1:11" ht="15.75" thickBot="1" x14ac:dyDescent="0.3">
      <c r="A1022" t="str">
        <f t="shared" si="234"/>
        <v>b</v>
      </c>
      <c r="B1022" s="11"/>
      <c r="C1022" s="12" t="s">
        <v>20</v>
      </c>
      <c r="D1022" s="13">
        <f>SUM('დამტკ. საკუთ.'!D1022,'ცვლილ. საკუთ.'!E1022)</f>
        <v>0</v>
      </c>
      <c r="E1022" s="13">
        <f>SUM('დამტკ. საკუთ.'!E1022,'ცვლილ. საკუთ.'!F1022)</f>
        <v>0</v>
      </c>
      <c r="F1022" s="13">
        <f>SUM('დამტკ. საკუთ.'!F1022,'ცვლილ. საკუთ.'!G1022)</f>
        <v>0</v>
      </c>
      <c r="G1022" s="13">
        <f>SUM('დამტკ. საკუთ.'!G1022,'ცვლილ. საკუთ.'!H1022)</f>
        <v>0</v>
      </c>
      <c r="H1022" s="13">
        <f>SUM('დამტკ. საკუთ.'!H1022,'ცვლილ. საკუთ.'!I1022)</f>
        <v>0</v>
      </c>
      <c r="I1022" s="13">
        <f t="shared" si="235"/>
        <v>0</v>
      </c>
      <c r="J1022" s="13">
        <f t="shared" si="236"/>
        <v>0</v>
      </c>
      <c r="K1022" s="13">
        <v>0</v>
      </c>
    </row>
    <row r="1023" spans="1:11" s="113" customFormat="1" ht="31.5" thickTop="1" thickBot="1" x14ac:dyDescent="0.3">
      <c r="A1023" s="113" t="str">
        <f t="shared" ref="A1023:A1034" si="243">IF(OR(D1023&lt;&gt;0,E1023&lt;&gt;0,F1023&lt;&gt;0,G1023&lt;&gt;0,H1023&lt;&gt;0,),"a","b")</f>
        <v>b</v>
      </c>
      <c r="B1023" s="111" t="s">
        <v>320</v>
      </c>
      <c r="C1023" s="112" t="s">
        <v>321</v>
      </c>
      <c r="D1023" s="4">
        <f>SUM('დამტკ. საკუთ.'!D1023,'ცვლილ. საკუთ.'!E1023)</f>
        <v>0</v>
      </c>
      <c r="E1023" s="4">
        <f>SUM('დამტკ. საკუთ.'!E1023,'ცვლილ. საკუთ.'!F1023)</f>
        <v>0</v>
      </c>
      <c r="F1023" s="4">
        <f>SUM('დამტკ. საკუთ.'!F1023,'ცვლილ. საკუთ.'!G1023)</f>
        <v>0</v>
      </c>
      <c r="G1023" s="4">
        <f>SUM('დამტკ. საკუთ.'!G1023,'ცვლილ. საკუთ.'!H1023)</f>
        <v>0</v>
      </c>
      <c r="H1023" s="4">
        <f>SUM('დამტკ. საკუთ.'!H1023,'ცვლილ. საკუთ.'!I1023)</f>
        <v>0</v>
      </c>
      <c r="I1023" s="114">
        <f t="shared" ref="I1023:I1034" si="244">SUM(E1023,F1023)</f>
        <v>0</v>
      </c>
      <c r="J1023" s="114">
        <f t="shared" ref="J1023:J1034" si="245">SUM(E1023,F1023,G1023)</f>
        <v>0</v>
      </c>
      <c r="K1023" s="114">
        <f t="shared" ref="K1023" si="246">SUM(K1024,K1032,K1033,K1034)</f>
        <v>0</v>
      </c>
    </row>
    <row r="1024" spans="1:11" ht="15.75" thickTop="1" x14ac:dyDescent="0.25">
      <c r="A1024" t="str">
        <f t="shared" si="243"/>
        <v>b</v>
      </c>
      <c r="B1024" s="5"/>
      <c r="C1024" s="6" t="s">
        <v>10</v>
      </c>
      <c r="D1024" s="7">
        <f>SUM('დამტკ. საკუთ.'!D1024,'ცვლილ. საკუთ.'!E1024)</f>
        <v>0</v>
      </c>
      <c r="E1024" s="7">
        <f>SUM('დამტკ. საკუთ.'!E1024,'ცვლილ. საკუთ.'!F1024)</f>
        <v>0</v>
      </c>
      <c r="F1024" s="7">
        <f>SUM('დამტკ. საკუთ.'!F1024,'ცვლილ. საკუთ.'!G1024)</f>
        <v>0</v>
      </c>
      <c r="G1024" s="7">
        <f>SUM('დამტკ. საკუთ.'!G1024,'ცვლილ. საკუთ.'!H1024)</f>
        <v>0</v>
      </c>
      <c r="H1024" s="7">
        <f>SUM('დამტკ. საკუთ.'!H1024,'ცვლილ. საკუთ.'!I1024)</f>
        <v>0</v>
      </c>
      <c r="I1024" s="7">
        <f t="shared" si="244"/>
        <v>0</v>
      </c>
      <c r="J1024" s="7">
        <f t="shared" si="245"/>
        <v>0</v>
      </c>
      <c r="K1024" s="7">
        <f t="shared" ref="K1024" si="247">SUM(K1025:K1031)</f>
        <v>0</v>
      </c>
    </row>
    <row r="1025" spans="1:11" x14ac:dyDescent="0.25">
      <c r="A1025" t="str">
        <f t="shared" si="243"/>
        <v>b</v>
      </c>
      <c r="B1025" s="8"/>
      <c r="C1025" s="9" t="s">
        <v>11</v>
      </c>
      <c r="D1025" s="10">
        <f>SUM('დამტკ. საკუთ.'!D1025,'ცვლილ. საკუთ.'!E1025)</f>
        <v>0</v>
      </c>
      <c r="E1025" s="10">
        <f>SUM('დამტკ. საკუთ.'!E1025,'ცვლილ. საკუთ.'!F1025)</f>
        <v>0</v>
      </c>
      <c r="F1025" s="10">
        <f>SUM('დამტკ. საკუთ.'!F1025,'ცვლილ. საკუთ.'!G1025)</f>
        <v>0</v>
      </c>
      <c r="G1025" s="10">
        <f>SUM('დამტკ. საკუთ.'!G1025,'ცვლილ. საკუთ.'!H1025)</f>
        <v>0</v>
      </c>
      <c r="H1025" s="10">
        <f>SUM('დამტკ. საკუთ.'!H1025,'ცვლილ. საკუთ.'!I1025)</f>
        <v>0</v>
      </c>
      <c r="I1025" s="10">
        <f t="shared" si="244"/>
        <v>0</v>
      </c>
      <c r="J1025" s="10">
        <f t="shared" si="245"/>
        <v>0</v>
      </c>
      <c r="K1025" s="10">
        <v>0</v>
      </c>
    </row>
    <row r="1026" spans="1:11" x14ac:dyDescent="0.25">
      <c r="A1026" t="str">
        <f t="shared" si="243"/>
        <v>b</v>
      </c>
      <c r="B1026" s="8"/>
      <c r="C1026" s="9" t="s">
        <v>12</v>
      </c>
      <c r="D1026" s="10">
        <f>SUM('დამტკ. საკუთ.'!D1026,'ცვლილ. საკუთ.'!E1026)</f>
        <v>0</v>
      </c>
      <c r="E1026" s="10">
        <f>SUM('დამტკ. საკუთ.'!E1026,'ცვლილ. საკუთ.'!F1026)</f>
        <v>0</v>
      </c>
      <c r="F1026" s="10">
        <f>SUM('დამტკ. საკუთ.'!F1026,'ცვლილ. საკუთ.'!G1026)</f>
        <v>0</v>
      </c>
      <c r="G1026" s="10">
        <f>SUM('დამტკ. საკუთ.'!G1026,'ცვლილ. საკუთ.'!H1026)</f>
        <v>0</v>
      </c>
      <c r="H1026" s="10">
        <f>SUM('დამტკ. საკუთ.'!H1026,'ცვლილ. საკუთ.'!I1026)</f>
        <v>0</v>
      </c>
      <c r="I1026" s="10">
        <f t="shared" si="244"/>
        <v>0</v>
      </c>
      <c r="J1026" s="10">
        <f t="shared" si="245"/>
        <v>0</v>
      </c>
      <c r="K1026" s="10">
        <v>0</v>
      </c>
    </row>
    <row r="1027" spans="1:11" x14ac:dyDescent="0.25">
      <c r="A1027" t="str">
        <f t="shared" si="243"/>
        <v>b</v>
      </c>
      <c r="B1027" s="8"/>
      <c r="C1027" s="9" t="s">
        <v>13</v>
      </c>
      <c r="D1027" s="10">
        <f>SUM('დამტკ. საკუთ.'!D1027,'ცვლილ. საკუთ.'!E1027)</f>
        <v>0</v>
      </c>
      <c r="E1027" s="10">
        <f>SUM('დამტკ. საკუთ.'!E1027,'ცვლილ. საკუთ.'!F1027)</f>
        <v>0</v>
      </c>
      <c r="F1027" s="10">
        <f>SUM('დამტკ. საკუთ.'!F1027,'ცვლილ. საკუთ.'!G1027)</f>
        <v>0</v>
      </c>
      <c r="G1027" s="10">
        <f>SUM('დამტკ. საკუთ.'!G1027,'ცვლილ. საკუთ.'!H1027)</f>
        <v>0</v>
      </c>
      <c r="H1027" s="10">
        <f>SUM('დამტკ. საკუთ.'!H1027,'ცვლილ. საკუთ.'!I1027)</f>
        <v>0</v>
      </c>
      <c r="I1027" s="10">
        <f t="shared" si="244"/>
        <v>0</v>
      </c>
      <c r="J1027" s="10">
        <f t="shared" si="245"/>
        <v>0</v>
      </c>
      <c r="K1027" s="10">
        <v>0</v>
      </c>
    </row>
    <row r="1028" spans="1:11" x14ac:dyDescent="0.25">
      <c r="A1028" t="str">
        <f t="shared" si="243"/>
        <v>b</v>
      </c>
      <c r="B1028" s="8"/>
      <c r="C1028" s="9" t="s">
        <v>14</v>
      </c>
      <c r="D1028" s="10">
        <f>SUM('დამტკ. საკუთ.'!D1028,'ცვლილ. საკუთ.'!E1028)</f>
        <v>0</v>
      </c>
      <c r="E1028" s="10">
        <f>SUM('დამტკ. საკუთ.'!E1028,'ცვლილ. საკუთ.'!F1028)</f>
        <v>0</v>
      </c>
      <c r="F1028" s="10">
        <f>SUM('დამტკ. საკუთ.'!F1028,'ცვლილ. საკუთ.'!G1028)</f>
        <v>0</v>
      </c>
      <c r="G1028" s="10">
        <f>SUM('დამტკ. საკუთ.'!G1028,'ცვლილ. საკუთ.'!H1028)</f>
        <v>0</v>
      </c>
      <c r="H1028" s="10">
        <f>SUM('დამტკ. საკუთ.'!H1028,'ცვლილ. საკუთ.'!I1028)</f>
        <v>0</v>
      </c>
      <c r="I1028" s="10">
        <f t="shared" si="244"/>
        <v>0</v>
      </c>
      <c r="J1028" s="10">
        <f t="shared" si="245"/>
        <v>0</v>
      </c>
      <c r="K1028" s="10">
        <v>0</v>
      </c>
    </row>
    <row r="1029" spans="1:11" x14ac:dyDescent="0.25">
      <c r="A1029" t="str">
        <f t="shared" si="243"/>
        <v>b</v>
      </c>
      <c r="B1029" s="8"/>
      <c r="C1029" s="9" t="s">
        <v>15</v>
      </c>
      <c r="D1029" s="10">
        <f>SUM('დამტკ. საკუთ.'!D1029,'ცვლილ. საკუთ.'!E1029)</f>
        <v>0</v>
      </c>
      <c r="E1029" s="10">
        <f>SUM('დამტკ. საკუთ.'!E1029,'ცვლილ. საკუთ.'!F1029)</f>
        <v>0</v>
      </c>
      <c r="F1029" s="10">
        <f>SUM('დამტკ. საკუთ.'!F1029,'ცვლილ. საკუთ.'!G1029)</f>
        <v>0</v>
      </c>
      <c r="G1029" s="10">
        <f>SUM('დამტკ. საკუთ.'!G1029,'ცვლილ. საკუთ.'!H1029)</f>
        <v>0</v>
      </c>
      <c r="H1029" s="10">
        <f>SUM('დამტკ. საკუთ.'!H1029,'ცვლილ. საკუთ.'!I1029)</f>
        <v>0</v>
      </c>
      <c r="I1029" s="10">
        <f t="shared" si="244"/>
        <v>0</v>
      </c>
      <c r="J1029" s="10">
        <f t="shared" si="245"/>
        <v>0</v>
      </c>
      <c r="K1029" s="10">
        <v>0</v>
      </c>
    </row>
    <row r="1030" spans="1:11" x14ac:dyDescent="0.25">
      <c r="A1030" t="str">
        <f t="shared" si="243"/>
        <v>b</v>
      </c>
      <c r="B1030" s="8"/>
      <c r="C1030" s="9" t="s">
        <v>16</v>
      </c>
      <c r="D1030" s="10">
        <f>SUM('დამტკ. საკუთ.'!D1030,'ცვლილ. საკუთ.'!E1030)</f>
        <v>0</v>
      </c>
      <c r="E1030" s="10">
        <f>SUM('დამტკ. საკუთ.'!E1030,'ცვლილ. საკუთ.'!F1030)</f>
        <v>0</v>
      </c>
      <c r="F1030" s="10">
        <f>SUM('დამტკ. საკუთ.'!F1030,'ცვლილ. საკუთ.'!G1030)</f>
        <v>0</v>
      </c>
      <c r="G1030" s="10">
        <f>SUM('დამტკ. საკუთ.'!G1030,'ცვლილ. საკუთ.'!H1030)</f>
        <v>0</v>
      </c>
      <c r="H1030" s="10">
        <f>SUM('დამტკ. საკუთ.'!H1030,'ცვლილ. საკუთ.'!I1030)</f>
        <v>0</v>
      </c>
      <c r="I1030" s="10">
        <f t="shared" si="244"/>
        <v>0</v>
      </c>
      <c r="J1030" s="10">
        <f t="shared" si="245"/>
        <v>0</v>
      </c>
      <c r="K1030" s="10">
        <v>0</v>
      </c>
    </row>
    <row r="1031" spans="1:11" x14ac:dyDescent="0.25">
      <c r="A1031" t="str">
        <f t="shared" si="243"/>
        <v>b</v>
      </c>
      <c r="B1031" s="8"/>
      <c r="C1031" s="9" t="s">
        <v>17</v>
      </c>
      <c r="D1031" s="10">
        <f>SUM('დამტკ. საკუთ.'!D1031,'ცვლილ. საკუთ.'!E1031)</f>
        <v>0</v>
      </c>
      <c r="E1031" s="10">
        <f>SUM('დამტკ. საკუთ.'!E1031,'ცვლილ. საკუთ.'!F1031)</f>
        <v>0</v>
      </c>
      <c r="F1031" s="10">
        <f>SUM('დამტკ. საკუთ.'!F1031,'ცვლილ. საკუთ.'!G1031)</f>
        <v>0</v>
      </c>
      <c r="G1031" s="10">
        <f>SUM('დამტკ. საკუთ.'!G1031,'ცვლილ. საკუთ.'!H1031)</f>
        <v>0</v>
      </c>
      <c r="H1031" s="10">
        <f>SUM('დამტკ. საკუთ.'!H1031,'ცვლილ. საკუთ.'!I1031)</f>
        <v>0</v>
      </c>
      <c r="I1031" s="10">
        <f t="shared" si="244"/>
        <v>0</v>
      </c>
      <c r="J1031" s="10">
        <f t="shared" si="245"/>
        <v>0</v>
      </c>
      <c r="K1031" s="10">
        <v>0</v>
      </c>
    </row>
    <row r="1032" spans="1:11" x14ac:dyDescent="0.25">
      <c r="A1032" t="str">
        <f t="shared" si="243"/>
        <v>b</v>
      </c>
      <c r="B1032" s="5"/>
      <c r="C1032" s="6" t="s">
        <v>18</v>
      </c>
      <c r="D1032" s="7">
        <f>SUM('დამტკ. საკუთ.'!D1032,'ცვლილ. საკუთ.'!E1032)</f>
        <v>0</v>
      </c>
      <c r="E1032" s="7">
        <f>SUM('დამტკ. საკუთ.'!E1032,'ცვლილ. საკუთ.'!F1032)</f>
        <v>0</v>
      </c>
      <c r="F1032" s="7">
        <f>SUM('დამტკ. საკუთ.'!F1032,'ცვლილ. საკუთ.'!G1032)</f>
        <v>0</v>
      </c>
      <c r="G1032" s="7">
        <f>SUM('დამტკ. საკუთ.'!G1032,'ცვლილ. საკუთ.'!H1032)</f>
        <v>0</v>
      </c>
      <c r="H1032" s="7">
        <f>SUM('დამტკ. საკუთ.'!H1032,'ცვლილ. საკუთ.'!I1032)</f>
        <v>0</v>
      </c>
      <c r="I1032" s="7">
        <f t="shared" si="244"/>
        <v>0</v>
      </c>
      <c r="J1032" s="7">
        <f t="shared" si="245"/>
        <v>0</v>
      </c>
      <c r="K1032" s="7">
        <v>0</v>
      </c>
    </row>
    <row r="1033" spans="1:11" x14ac:dyDescent="0.25">
      <c r="A1033" t="str">
        <f t="shared" si="243"/>
        <v>b</v>
      </c>
      <c r="B1033" s="5"/>
      <c r="C1033" s="6" t="s">
        <v>19</v>
      </c>
      <c r="D1033" s="7">
        <f>SUM('დამტკ. საკუთ.'!D1033,'ცვლილ. საკუთ.'!E1033)</f>
        <v>0</v>
      </c>
      <c r="E1033" s="7">
        <f>SUM('დამტკ. საკუთ.'!E1033,'ცვლილ. საკუთ.'!F1033)</f>
        <v>0</v>
      </c>
      <c r="F1033" s="7">
        <f>SUM('დამტკ. საკუთ.'!F1033,'ცვლილ. საკუთ.'!G1033)</f>
        <v>0</v>
      </c>
      <c r="G1033" s="7">
        <f>SUM('დამტკ. საკუთ.'!G1033,'ცვლილ. საკუთ.'!H1033)</f>
        <v>0</v>
      </c>
      <c r="H1033" s="7">
        <f>SUM('დამტკ. საკუთ.'!H1033,'ცვლილ. საკუთ.'!I1033)</f>
        <v>0</v>
      </c>
      <c r="I1033" s="7">
        <f t="shared" si="244"/>
        <v>0</v>
      </c>
      <c r="J1033" s="7">
        <f t="shared" si="245"/>
        <v>0</v>
      </c>
      <c r="K1033" s="7">
        <v>0</v>
      </c>
    </row>
    <row r="1034" spans="1:11" ht="15.75" thickBot="1" x14ac:dyDescent="0.3">
      <c r="A1034" t="str">
        <f t="shared" si="243"/>
        <v>b</v>
      </c>
      <c r="B1034" s="11"/>
      <c r="C1034" s="12" t="s">
        <v>20</v>
      </c>
      <c r="D1034" s="13">
        <f>SUM('დამტკ. საკუთ.'!D1034,'ცვლილ. საკუთ.'!E1034)</f>
        <v>0</v>
      </c>
      <c r="E1034" s="13">
        <f>SUM('დამტკ. საკუთ.'!E1034,'ცვლილ. საკუთ.'!F1034)</f>
        <v>0</v>
      </c>
      <c r="F1034" s="13">
        <f>SUM('დამტკ. საკუთ.'!F1034,'ცვლილ. საკუთ.'!G1034)</f>
        <v>0</v>
      </c>
      <c r="G1034" s="13">
        <f>SUM('დამტკ. საკუთ.'!G1034,'ცვლილ. საკუთ.'!H1034)</f>
        <v>0</v>
      </c>
      <c r="H1034" s="13">
        <f>SUM('დამტკ. საკუთ.'!H1034,'ცვლილ. საკუთ.'!I1034)</f>
        <v>0</v>
      </c>
      <c r="I1034" s="13">
        <f t="shared" si="244"/>
        <v>0</v>
      </c>
      <c r="J1034" s="13">
        <f t="shared" si="245"/>
        <v>0</v>
      </c>
      <c r="K1034" s="13">
        <v>0</v>
      </c>
    </row>
    <row r="1035" spans="1:11" ht="32.25" customHeight="1" thickTop="1" thickBot="1" x14ac:dyDescent="0.3">
      <c r="A1035" t="str">
        <f t="shared" si="234"/>
        <v>b</v>
      </c>
      <c r="B1035" s="16" t="s">
        <v>167</v>
      </c>
      <c r="C1035" s="4" t="s">
        <v>168</v>
      </c>
      <c r="D1035" s="4">
        <f>SUM('დამტკ. საკუთ.'!D1035,'ცვლილ. საკუთ.'!E1035)</f>
        <v>0</v>
      </c>
      <c r="E1035" s="4">
        <f>SUM('დამტკ. საკუთ.'!E1035,'ცვლილ. საკუთ.'!F1035)</f>
        <v>0</v>
      </c>
      <c r="F1035" s="4">
        <f>SUM('დამტკ. საკუთ.'!F1035,'ცვლილ. საკუთ.'!G1035)</f>
        <v>0</v>
      </c>
      <c r="G1035" s="4">
        <f>SUM('დამტკ. საკუთ.'!G1035,'ცვლილ. საკუთ.'!H1035)</f>
        <v>0</v>
      </c>
      <c r="H1035" s="4">
        <f>SUM('დამტკ. საკუთ.'!H1035,'ცვლილ. საკუთ.'!I1035)</f>
        <v>0</v>
      </c>
      <c r="I1035" s="4">
        <f t="shared" si="235"/>
        <v>0</v>
      </c>
      <c r="J1035" s="4">
        <f t="shared" si="236"/>
        <v>0</v>
      </c>
      <c r="K1035" s="4">
        <f t="shared" ref="K1035" si="248">SUM(K1047)</f>
        <v>0</v>
      </c>
    </row>
    <row r="1036" spans="1:11" ht="15.75" thickTop="1" x14ac:dyDescent="0.25">
      <c r="A1036" t="str">
        <f t="shared" si="234"/>
        <v>b</v>
      </c>
      <c r="B1036" s="5"/>
      <c r="C1036" s="6" t="s">
        <v>10</v>
      </c>
      <c r="D1036" s="7">
        <f>SUM('დამტკ. საკუთ.'!D1036,'ცვლილ. საკუთ.'!E1036)</f>
        <v>0</v>
      </c>
      <c r="E1036" s="7">
        <f>SUM('დამტკ. საკუთ.'!E1036,'ცვლილ. საკუთ.'!F1036)</f>
        <v>0</v>
      </c>
      <c r="F1036" s="7">
        <f>SUM('დამტკ. საკუთ.'!F1036,'ცვლილ. საკუთ.'!G1036)</f>
        <v>0</v>
      </c>
      <c r="G1036" s="7">
        <f>SUM('დამტკ. საკუთ.'!G1036,'ცვლილ. საკუთ.'!H1036)</f>
        <v>0</v>
      </c>
      <c r="H1036" s="7">
        <f>SUM('დამტკ. საკუთ.'!H1036,'ცვლილ. საკუთ.'!I1036)</f>
        <v>0</v>
      </c>
      <c r="I1036" s="7">
        <f t="shared" si="235"/>
        <v>0</v>
      </c>
      <c r="J1036" s="7">
        <f t="shared" si="236"/>
        <v>0</v>
      </c>
      <c r="K1036" s="7">
        <f t="shared" ref="K1036:K1046" si="249">SUM(K1048)</f>
        <v>0</v>
      </c>
    </row>
    <row r="1037" spans="1:11" x14ac:dyDescent="0.25">
      <c r="A1037" t="str">
        <f t="shared" si="234"/>
        <v>b</v>
      </c>
      <c r="B1037" s="8"/>
      <c r="C1037" s="9" t="s">
        <v>11</v>
      </c>
      <c r="D1037" s="10">
        <f>SUM('დამტკ. საკუთ.'!D1037,'ცვლილ. საკუთ.'!E1037)</f>
        <v>0</v>
      </c>
      <c r="E1037" s="10">
        <f>SUM('დამტკ. საკუთ.'!E1037,'ცვლილ. საკუთ.'!F1037)</f>
        <v>0</v>
      </c>
      <c r="F1037" s="10">
        <f>SUM('დამტკ. საკუთ.'!F1037,'ცვლილ. საკუთ.'!G1037)</f>
        <v>0</v>
      </c>
      <c r="G1037" s="10">
        <f>SUM('დამტკ. საკუთ.'!G1037,'ცვლილ. საკუთ.'!H1037)</f>
        <v>0</v>
      </c>
      <c r="H1037" s="10">
        <f>SUM('დამტკ. საკუთ.'!H1037,'ცვლილ. საკუთ.'!I1037)</f>
        <v>0</v>
      </c>
      <c r="I1037" s="10">
        <f t="shared" si="235"/>
        <v>0</v>
      </c>
      <c r="J1037" s="10">
        <f t="shared" si="236"/>
        <v>0</v>
      </c>
      <c r="K1037" s="10">
        <f t="shared" si="249"/>
        <v>0</v>
      </c>
    </row>
    <row r="1038" spans="1:11" x14ac:dyDescent="0.25">
      <c r="A1038" t="str">
        <f t="shared" si="234"/>
        <v>b</v>
      </c>
      <c r="B1038" s="8"/>
      <c r="C1038" s="9" t="s">
        <v>12</v>
      </c>
      <c r="D1038" s="10">
        <f>SUM('დამტკ. საკუთ.'!D1038,'ცვლილ. საკუთ.'!E1038)</f>
        <v>0</v>
      </c>
      <c r="E1038" s="10">
        <f>SUM('დამტკ. საკუთ.'!E1038,'ცვლილ. საკუთ.'!F1038)</f>
        <v>0</v>
      </c>
      <c r="F1038" s="10">
        <f>SUM('დამტკ. საკუთ.'!F1038,'ცვლილ. საკუთ.'!G1038)</f>
        <v>0</v>
      </c>
      <c r="G1038" s="10">
        <f>SUM('დამტკ. საკუთ.'!G1038,'ცვლილ. საკუთ.'!H1038)</f>
        <v>0</v>
      </c>
      <c r="H1038" s="10">
        <f>SUM('დამტკ. საკუთ.'!H1038,'ცვლილ. საკუთ.'!I1038)</f>
        <v>0</v>
      </c>
      <c r="I1038" s="10">
        <f t="shared" si="235"/>
        <v>0</v>
      </c>
      <c r="J1038" s="10">
        <f t="shared" si="236"/>
        <v>0</v>
      </c>
      <c r="K1038" s="10">
        <f t="shared" si="249"/>
        <v>0</v>
      </c>
    </row>
    <row r="1039" spans="1:11" x14ac:dyDescent="0.25">
      <c r="A1039" t="str">
        <f t="shared" si="234"/>
        <v>b</v>
      </c>
      <c r="B1039" s="8"/>
      <c r="C1039" s="9" t="s">
        <v>13</v>
      </c>
      <c r="D1039" s="10">
        <f>SUM('დამტკ. საკუთ.'!D1039,'ცვლილ. საკუთ.'!E1039)</f>
        <v>0</v>
      </c>
      <c r="E1039" s="10">
        <f>SUM('დამტკ. საკუთ.'!E1039,'ცვლილ. საკუთ.'!F1039)</f>
        <v>0</v>
      </c>
      <c r="F1039" s="10">
        <f>SUM('დამტკ. საკუთ.'!F1039,'ცვლილ. საკუთ.'!G1039)</f>
        <v>0</v>
      </c>
      <c r="G1039" s="10">
        <f>SUM('დამტკ. საკუთ.'!G1039,'ცვლილ. საკუთ.'!H1039)</f>
        <v>0</v>
      </c>
      <c r="H1039" s="10">
        <f>SUM('დამტკ. საკუთ.'!H1039,'ცვლილ. საკუთ.'!I1039)</f>
        <v>0</v>
      </c>
      <c r="I1039" s="10">
        <f t="shared" si="235"/>
        <v>0</v>
      </c>
      <c r="J1039" s="10">
        <f t="shared" si="236"/>
        <v>0</v>
      </c>
      <c r="K1039" s="10">
        <f t="shared" si="249"/>
        <v>0</v>
      </c>
    </row>
    <row r="1040" spans="1:11" x14ac:dyDescent="0.25">
      <c r="A1040" t="str">
        <f t="shared" si="234"/>
        <v>b</v>
      </c>
      <c r="B1040" s="8"/>
      <c r="C1040" s="9" t="s">
        <v>14</v>
      </c>
      <c r="D1040" s="10">
        <f>SUM('დამტკ. საკუთ.'!D1040,'ცვლილ. საკუთ.'!E1040)</f>
        <v>0</v>
      </c>
      <c r="E1040" s="10">
        <f>SUM('დამტკ. საკუთ.'!E1040,'ცვლილ. საკუთ.'!F1040)</f>
        <v>0</v>
      </c>
      <c r="F1040" s="10">
        <f>SUM('დამტკ. საკუთ.'!F1040,'ცვლილ. საკუთ.'!G1040)</f>
        <v>0</v>
      </c>
      <c r="G1040" s="10">
        <f>SUM('დამტკ. საკუთ.'!G1040,'ცვლილ. საკუთ.'!H1040)</f>
        <v>0</v>
      </c>
      <c r="H1040" s="10">
        <f>SUM('დამტკ. საკუთ.'!H1040,'ცვლილ. საკუთ.'!I1040)</f>
        <v>0</v>
      </c>
      <c r="I1040" s="10">
        <f t="shared" si="235"/>
        <v>0</v>
      </c>
      <c r="J1040" s="10">
        <f t="shared" si="236"/>
        <v>0</v>
      </c>
      <c r="K1040" s="10">
        <f t="shared" si="249"/>
        <v>0</v>
      </c>
    </row>
    <row r="1041" spans="1:11" x14ac:dyDescent="0.25">
      <c r="A1041" t="str">
        <f t="shared" si="234"/>
        <v>b</v>
      </c>
      <c r="B1041" s="8"/>
      <c r="C1041" s="9" t="s">
        <v>15</v>
      </c>
      <c r="D1041" s="10">
        <f>SUM('დამტკ. საკუთ.'!D1041,'ცვლილ. საკუთ.'!E1041)</f>
        <v>0</v>
      </c>
      <c r="E1041" s="10">
        <f>SUM('დამტკ. საკუთ.'!E1041,'ცვლილ. საკუთ.'!F1041)</f>
        <v>0</v>
      </c>
      <c r="F1041" s="10">
        <f>SUM('დამტკ. საკუთ.'!F1041,'ცვლილ. საკუთ.'!G1041)</f>
        <v>0</v>
      </c>
      <c r="G1041" s="10">
        <f>SUM('დამტკ. საკუთ.'!G1041,'ცვლილ. საკუთ.'!H1041)</f>
        <v>0</v>
      </c>
      <c r="H1041" s="10">
        <f>SUM('დამტკ. საკუთ.'!H1041,'ცვლილ. საკუთ.'!I1041)</f>
        <v>0</v>
      </c>
      <c r="I1041" s="10">
        <f t="shared" si="235"/>
        <v>0</v>
      </c>
      <c r="J1041" s="10">
        <f t="shared" si="236"/>
        <v>0</v>
      </c>
      <c r="K1041" s="10">
        <f t="shared" si="249"/>
        <v>0</v>
      </c>
    </row>
    <row r="1042" spans="1:11" x14ac:dyDescent="0.25">
      <c r="A1042" t="str">
        <f t="shared" si="234"/>
        <v>b</v>
      </c>
      <c r="B1042" s="8"/>
      <c r="C1042" s="9" t="s">
        <v>16</v>
      </c>
      <c r="D1042" s="10">
        <f>SUM('დამტკ. საკუთ.'!D1042,'ცვლილ. საკუთ.'!E1042)</f>
        <v>0</v>
      </c>
      <c r="E1042" s="10">
        <f>SUM('დამტკ. საკუთ.'!E1042,'ცვლილ. საკუთ.'!F1042)</f>
        <v>0</v>
      </c>
      <c r="F1042" s="10">
        <f>SUM('დამტკ. საკუთ.'!F1042,'ცვლილ. საკუთ.'!G1042)</f>
        <v>0</v>
      </c>
      <c r="G1042" s="10">
        <f>SUM('დამტკ. საკუთ.'!G1042,'ცვლილ. საკუთ.'!H1042)</f>
        <v>0</v>
      </c>
      <c r="H1042" s="10">
        <f>SUM('დამტკ. საკუთ.'!H1042,'ცვლილ. საკუთ.'!I1042)</f>
        <v>0</v>
      </c>
      <c r="I1042" s="10">
        <f t="shared" si="235"/>
        <v>0</v>
      </c>
      <c r="J1042" s="10">
        <f t="shared" si="236"/>
        <v>0</v>
      </c>
      <c r="K1042" s="10">
        <f t="shared" si="249"/>
        <v>0</v>
      </c>
    </row>
    <row r="1043" spans="1:11" x14ac:dyDescent="0.25">
      <c r="A1043" t="str">
        <f t="shared" si="234"/>
        <v>b</v>
      </c>
      <c r="B1043" s="8"/>
      <c r="C1043" s="9" t="s">
        <v>17</v>
      </c>
      <c r="D1043" s="10">
        <f>SUM('დამტკ. საკუთ.'!D1043,'ცვლილ. საკუთ.'!E1043)</f>
        <v>0</v>
      </c>
      <c r="E1043" s="10">
        <f>SUM('დამტკ. საკუთ.'!E1043,'ცვლილ. საკუთ.'!F1043)</f>
        <v>0</v>
      </c>
      <c r="F1043" s="10">
        <f>SUM('დამტკ. საკუთ.'!F1043,'ცვლილ. საკუთ.'!G1043)</f>
        <v>0</v>
      </c>
      <c r="G1043" s="10">
        <f>SUM('დამტკ. საკუთ.'!G1043,'ცვლილ. საკუთ.'!H1043)</f>
        <v>0</v>
      </c>
      <c r="H1043" s="10">
        <f>SUM('დამტკ. საკუთ.'!H1043,'ცვლილ. საკუთ.'!I1043)</f>
        <v>0</v>
      </c>
      <c r="I1043" s="10">
        <f t="shared" si="235"/>
        <v>0</v>
      </c>
      <c r="J1043" s="10">
        <f t="shared" si="236"/>
        <v>0</v>
      </c>
      <c r="K1043" s="10">
        <f t="shared" si="249"/>
        <v>0</v>
      </c>
    </row>
    <row r="1044" spans="1:11" x14ac:dyDescent="0.25">
      <c r="A1044" t="str">
        <f t="shared" si="234"/>
        <v>b</v>
      </c>
      <c r="B1044" s="5"/>
      <c r="C1044" s="6" t="s">
        <v>18</v>
      </c>
      <c r="D1044" s="7">
        <f>SUM('დამტკ. საკუთ.'!D1044,'ცვლილ. საკუთ.'!E1044)</f>
        <v>0</v>
      </c>
      <c r="E1044" s="7">
        <f>SUM('დამტკ. საკუთ.'!E1044,'ცვლილ. საკუთ.'!F1044)</f>
        <v>0</v>
      </c>
      <c r="F1044" s="7">
        <f>SUM('დამტკ. საკუთ.'!F1044,'ცვლილ. საკუთ.'!G1044)</f>
        <v>0</v>
      </c>
      <c r="G1044" s="7">
        <f>SUM('დამტკ. საკუთ.'!G1044,'ცვლილ. საკუთ.'!H1044)</f>
        <v>0</v>
      </c>
      <c r="H1044" s="7">
        <f>SUM('დამტკ. საკუთ.'!H1044,'ცვლილ. საკუთ.'!I1044)</f>
        <v>0</v>
      </c>
      <c r="I1044" s="7">
        <f t="shared" si="235"/>
        <v>0</v>
      </c>
      <c r="J1044" s="7">
        <f t="shared" si="236"/>
        <v>0</v>
      </c>
      <c r="K1044" s="7">
        <f t="shared" si="249"/>
        <v>0</v>
      </c>
    </row>
    <row r="1045" spans="1:11" x14ac:dyDescent="0.25">
      <c r="A1045" t="str">
        <f t="shared" si="234"/>
        <v>b</v>
      </c>
      <c r="B1045" s="5"/>
      <c r="C1045" s="6" t="s">
        <v>19</v>
      </c>
      <c r="D1045" s="7">
        <f>SUM('დამტკ. საკუთ.'!D1045,'ცვლილ. საკუთ.'!E1045)</f>
        <v>0</v>
      </c>
      <c r="E1045" s="7">
        <f>SUM('დამტკ. საკუთ.'!E1045,'ცვლილ. საკუთ.'!F1045)</f>
        <v>0</v>
      </c>
      <c r="F1045" s="7">
        <f>SUM('დამტკ. საკუთ.'!F1045,'ცვლილ. საკუთ.'!G1045)</f>
        <v>0</v>
      </c>
      <c r="G1045" s="7">
        <f>SUM('დამტკ. საკუთ.'!G1045,'ცვლილ. საკუთ.'!H1045)</f>
        <v>0</v>
      </c>
      <c r="H1045" s="7">
        <f>SUM('დამტკ. საკუთ.'!H1045,'ცვლილ. საკუთ.'!I1045)</f>
        <v>0</v>
      </c>
      <c r="I1045" s="7">
        <f t="shared" si="235"/>
        <v>0</v>
      </c>
      <c r="J1045" s="7">
        <f t="shared" si="236"/>
        <v>0</v>
      </c>
      <c r="K1045" s="7">
        <f t="shared" si="249"/>
        <v>0</v>
      </c>
    </row>
    <row r="1046" spans="1:11" ht="15.75" thickBot="1" x14ac:dyDescent="0.3">
      <c r="A1046" t="str">
        <f t="shared" si="234"/>
        <v>b</v>
      </c>
      <c r="B1046" s="11"/>
      <c r="C1046" s="12" t="s">
        <v>20</v>
      </c>
      <c r="D1046" s="13">
        <f>SUM('დამტკ. საკუთ.'!D1046,'ცვლილ. საკუთ.'!E1046)</f>
        <v>0</v>
      </c>
      <c r="E1046" s="13">
        <f>SUM('დამტკ. საკუთ.'!E1046,'ცვლილ. საკუთ.'!F1046)</f>
        <v>0</v>
      </c>
      <c r="F1046" s="13">
        <f>SUM('დამტკ. საკუთ.'!F1046,'ცვლილ. საკუთ.'!G1046)</f>
        <v>0</v>
      </c>
      <c r="G1046" s="13">
        <f>SUM('დამტკ. საკუთ.'!G1046,'ცვლილ. საკუთ.'!H1046)</f>
        <v>0</v>
      </c>
      <c r="H1046" s="13">
        <f>SUM('დამტკ. საკუთ.'!H1046,'ცვლილ. საკუთ.'!I1046)</f>
        <v>0</v>
      </c>
      <c r="I1046" s="13">
        <f t="shared" si="235"/>
        <v>0</v>
      </c>
      <c r="J1046" s="13">
        <f t="shared" si="236"/>
        <v>0</v>
      </c>
      <c r="K1046" s="13">
        <f t="shared" si="249"/>
        <v>0</v>
      </c>
    </row>
    <row r="1047" spans="1:11" ht="31.5" thickTop="1" thickBot="1" x14ac:dyDescent="0.3">
      <c r="A1047" t="str">
        <f t="shared" si="234"/>
        <v>b</v>
      </c>
      <c r="B1047" s="3" t="s">
        <v>169</v>
      </c>
      <c r="C1047" s="14" t="s">
        <v>170</v>
      </c>
      <c r="D1047" s="4">
        <f>SUM('დამტკ. საკუთ.'!D1047,'ცვლილ. საკუთ.'!E1047)</f>
        <v>0</v>
      </c>
      <c r="E1047" s="4">
        <f>SUM('დამტკ. საკუთ.'!E1047,'ცვლილ. საკუთ.'!F1047)</f>
        <v>0</v>
      </c>
      <c r="F1047" s="4">
        <f>SUM('დამტკ. საკუთ.'!F1047,'ცვლილ. საკუთ.'!G1047)</f>
        <v>0</v>
      </c>
      <c r="G1047" s="4">
        <f>SUM('დამტკ. საკუთ.'!G1047,'ცვლილ. საკუთ.'!H1047)</f>
        <v>0</v>
      </c>
      <c r="H1047" s="4">
        <f>SUM('დამტკ. საკუთ.'!H1047,'ცვლილ. საკუთ.'!I1047)</f>
        <v>0</v>
      </c>
      <c r="I1047" s="4">
        <f t="shared" si="235"/>
        <v>0</v>
      </c>
      <c r="J1047" s="4">
        <f t="shared" si="236"/>
        <v>0</v>
      </c>
      <c r="K1047" s="4">
        <f t="shared" ref="K1047" si="250">SUM(K1048,K1056,K1057,K1058)</f>
        <v>0</v>
      </c>
    </row>
    <row r="1048" spans="1:11" ht="15.75" thickTop="1" x14ac:dyDescent="0.25">
      <c r="A1048" t="str">
        <f t="shared" si="234"/>
        <v>b</v>
      </c>
      <c r="B1048" s="5"/>
      <c r="C1048" s="6" t="s">
        <v>10</v>
      </c>
      <c r="D1048" s="7">
        <f>SUM('დამტკ. საკუთ.'!D1048,'ცვლილ. საკუთ.'!E1048)</f>
        <v>0</v>
      </c>
      <c r="E1048" s="7">
        <f>SUM('დამტკ. საკუთ.'!E1048,'ცვლილ. საკუთ.'!F1048)</f>
        <v>0</v>
      </c>
      <c r="F1048" s="7">
        <f>SUM('დამტკ. საკუთ.'!F1048,'ცვლილ. საკუთ.'!G1048)</f>
        <v>0</v>
      </c>
      <c r="G1048" s="7">
        <f>SUM('დამტკ. საკუთ.'!G1048,'ცვლილ. საკუთ.'!H1048)</f>
        <v>0</v>
      </c>
      <c r="H1048" s="7">
        <f>SUM('დამტკ. საკუთ.'!H1048,'ცვლილ. საკუთ.'!I1048)</f>
        <v>0</v>
      </c>
      <c r="I1048" s="7">
        <f t="shared" si="235"/>
        <v>0</v>
      </c>
      <c r="J1048" s="7">
        <f t="shared" si="236"/>
        <v>0</v>
      </c>
      <c r="K1048" s="7">
        <f t="shared" ref="K1048" si="251">SUM(K1049:K1055)</f>
        <v>0</v>
      </c>
    </row>
    <row r="1049" spans="1:11" x14ac:dyDescent="0.25">
      <c r="A1049" t="str">
        <f t="shared" si="234"/>
        <v>b</v>
      </c>
      <c r="B1049" s="8"/>
      <c r="C1049" s="9" t="s">
        <v>11</v>
      </c>
      <c r="D1049" s="10">
        <f>SUM('დამტკ. საკუთ.'!D1049,'ცვლილ. საკუთ.'!E1049)</f>
        <v>0</v>
      </c>
      <c r="E1049" s="10">
        <f>SUM('დამტკ. საკუთ.'!E1049,'ცვლილ. საკუთ.'!F1049)</f>
        <v>0</v>
      </c>
      <c r="F1049" s="10">
        <f>SUM('დამტკ. საკუთ.'!F1049,'ცვლილ. საკუთ.'!G1049)</f>
        <v>0</v>
      </c>
      <c r="G1049" s="10">
        <f>SUM('დამტკ. საკუთ.'!G1049,'ცვლილ. საკუთ.'!H1049)</f>
        <v>0</v>
      </c>
      <c r="H1049" s="10">
        <f>SUM('დამტკ. საკუთ.'!H1049,'ცვლილ. საკუთ.'!I1049)</f>
        <v>0</v>
      </c>
      <c r="I1049" s="10">
        <f t="shared" si="235"/>
        <v>0</v>
      </c>
      <c r="J1049" s="10">
        <f t="shared" si="236"/>
        <v>0</v>
      </c>
      <c r="K1049" s="10">
        <v>0</v>
      </c>
    </row>
    <row r="1050" spans="1:11" x14ac:dyDescent="0.25">
      <c r="A1050" t="str">
        <f t="shared" si="234"/>
        <v>b</v>
      </c>
      <c r="B1050" s="8"/>
      <c r="C1050" s="9" t="s">
        <v>12</v>
      </c>
      <c r="D1050" s="10">
        <f>SUM('დამტკ. საკუთ.'!D1050,'ცვლილ. საკუთ.'!E1050)</f>
        <v>0</v>
      </c>
      <c r="E1050" s="10">
        <f>SUM('დამტკ. საკუთ.'!E1050,'ცვლილ. საკუთ.'!F1050)</f>
        <v>0</v>
      </c>
      <c r="F1050" s="10">
        <f>SUM('დამტკ. საკუთ.'!F1050,'ცვლილ. საკუთ.'!G1050)</f>
        <v>0</v>
      </c>
      <c r="G1050" s="10">
        <f>SUM('დამტკ. საკუთ.'!G1050,'ცვლილ. საკუთ.'!H1050)</f>
        <v>0</v>
      </c>
      <c r="H1050" s="10">
        <f>SUM('დამტკ. საკუთ.'!H1050,'ცვლილ. საკუთ.'!I1050)</f>
        <v>0</v>
      </c>
      <c r="I1050" s="10">
        <f t="shared" si="235"/>
        <v>0</v>
      </c>
      <c r="J1050" s="10">
        <f t="shared" si="236"/>
        <v>0</v>
      </c>
      <c r="K1050" s="10">
        <v>0</v>
      </c>
    </row>
    <row r="1051" spans="1:11" x14ac:dyDescent="0.25">
      <c r="A1051" t="str">
        <f t="shared" si="234"/>
        <v>b</v>
      </c>
      <c r="B1051" s="8"/>
      <c r="C1051" s="9" t="s">
        <v>13</v>
      </c>
      <c r="D1051" s="10">
        <f>SUM('დამტკ. საკუთ.'!D1051,'ცვლილ. საკუთ.'!E1051)</f>
        <v>0</v>
      </c>
      <c r="E1051" s="10">
        <f>SUM('დამტკ. საკუთ.'!E1051,'ცვლილ. საკუთ.'!F1051)</f>
        <v>0</v>
      </c>
      <c r="F1051" s="10">
        <f>SUM('დამტკ. საკუთ.'!F1051,'ცვლილ. საკუთ.'!G1051)</f>
        <v>0</v>
      </c>
      <c r="G1051" s="10">
        <f>SUM('დამტკ. საკუთ.'!G1051,'ცვლილ. საკუთ.'!H1051)</f>
        <v>0</v>
      </c>
      <c r="H1051" s="10">
        <f>SUM('დამტკ. საკუთ.'!H1051,'ცვლილ. საკუთ.'!I1051)</f>
        <v>0</v>
      </c>
      <c r="I1051" s="10">
        <f t="shared" si="235"/>
        <v>0</v>
      </c>
      <c r="J1051" s="10">
        <f t="shared" si="236"/>
        <v>0</v>
      </c>
      <c r="K1051" s="10">
        <v>0</v>
      </c>
    </row>
    <row r="1052" spans="1:11" x14ac:dyDescent="0.25">
      <c r="A1052" t="str">
        <f t="shared" si="234"/>
        <v>b</v>
      </c>
      <c r="B1052" s="8"/>
      <c r="C1052" s="9" t="s">
        <v>14</v>
      </c>
      <c r="D1052" s="10">
        <f>SUM('დამტკ. საკუთ.'!D1052,'ცვლილ. საკუთ.'!E1052)</f>
        <v>0</v>
      </c>
      <c r="E1052" s="10">
        <f>SUM('დამტკ. საკუთ.'!E1052,'ცვლილ. საკუთ.'!F1052)</f>
        <v>0</v>
      </c>
      <c r="F1052" s="10">
        <f>SUM('დამტკ. საკუთ.'!F1052,'ცვლილ. საკუთ.'!G1052)</f>
        <v>0</v>
      </c>
      <c r="G1052" s="10">
        <f>SUM('დამტკ. საკუთ.'!G1052,'ცვლილ. საკუთ.'!H1052)</f>
        <v>0</v>
      </c>
      <c r="H1052" s="10">
        <f>SUM('დამტკ. საკუთ.'!H1052,'ცვლილ. საკუთ.'!I1052)</f>
        <v>0</v>
      </c>
      <c r="I1052" s="10">
        <f t="shared" si="235"/>
        <v>0</v>
      </c>
      <c r="J1052" s="10">
        <f t="shared" si="236"/>
        <v>0</v>
      </c>
      <c r="K1052" s="10">
        <v>0</v>
      </c>
    </row>
    <row r="1053" spans="1:11" x14ac:dyDescent="0.25">
      <c r="A1053" t="str">
        <f t="shared" si="234"/>
        <v>b</v>
      </c>
      <c r="B1053" s="8"/>
      <c r="C1053" s="9" t="s">
        <v>15</v>
      </c>
      <c r="D1053" s="10">
        <f>SUM('დამტკ. საკუთ.'!D1053,'ცვლილ. საკუთ.'!E1053)</f>
        <v>0</v>
      </c>
      <c r="E1053" s="10">
        <f>SUM('დამტკ. საკუთ.'!E1053,'ცვლილ. საკუთ.'!F1053)</f>
        <v>0</v>
      </c>
      <c r="F1053" s="10">
        <f>SUM('დამტკ. საკუთ.'!F1053,'ცვლილ. საკუთ.'!G1053)</f>
        <v>0</v>
      </c>
      <c r="G1053" s="10">
        <f>SUM('დამტკ. საკუთ.'!G1053,'ცვლილ. საკუთ.'!H1053)</f>
        <v>0</v>
      </c>
      <c r="H1053" s="10">
        <f>SUM('დამტკ. საკუთ.'!H1053,'ცვლილ. საკუთ.'!I1053)</f>
        <v>0</v>
      </c>
      <c r="I1053" s="10">
        <f t="shared" si="235"/>
        <v>0</v>
      </c>
      <c r="J1053" s="10">
        <f t="shared" si="236"/>
        <v>0</v>
      </c>
      <c r="K1053" s="10">
        <v>0</v>
      </c>
    </row>
    <row r="1054" spans="1:11" x14ac:dyDescent="0.25">
      <c r="A1054" t="str">
        <f t="shared" si="234"/>
        <v>b</v>
      </c>
      <c r="B1054" s="8"/>
      <c r="C1054" s="9" t="s">
        <v>16</v>
      </c>
      <c r="D1054" s="10">
        <f>SUM('დამტკ. საკუთ.'!D1054,'ცვლილ. საკუთ.'!E1054)</f>
        <v>0</v>
      </c>
      <c r="E1054" s="10">
        <f>SUM('დამტკ. საკუთ.'!E1054,'ცვლილ. საკუთ.'!F1054)</f>
        <v>0</v>
      </c>
      <c r="F1054" s="10">
        <f>SUM('დამტკ. საკუთ.'!F1054,'ცვლილ. საკუთ.'!G1054)</f>
        <v>0</v>
      </c>
      <c r="G1054" s="10">
        <f>SUM('დამტკ. საკუთ.'!G1054,'ცვლილ. საკუთ.'!H1054)</f>
        <v>0</v>
      </c>
      <c r="H1054" s="10">
        <f>SUM('დამტკ. საკუთ.'!H1054,'ცვლილ. საკუთ.'!I1054)</f>
        <v>0</v>
      </c>
      <c r="I1054" s="10">
        <f t="shared" si="235"/>
        <v>0</v>
      </c>
      <c r="J1054" s="10">
        <f t="shared" si="236"/>
        <v>0</v>
      </c>
      <c r="K1054" s="10">
        <v>0</v>
      </c>
    </row>
    <row r="1055" spans="1:11" x14ac:dyDescent="0.25">
      <c r="A1055" t="str">
        <f t="shared" si="234"/>
        <v>b</v>
      </c>
      <c r="B1055" s="8"/>
      <c r="C1055" s="9" t="s">
        <v>17</v>
      </c>
      <c r="D1055" s="10">
        <f>SUM('დამტკ. საკუთ.'!D1055,'ცვლილ. საკუთ.'!E1055)</f>
        <v>0</v>
      </c>
      <c r="E1055" s="10">
        <f>SUM('დამტკ. საკუთ.'!E1055,'ცვლილ. საკუთ.'!F1055)</f>
        <v>0</v>
      </c>
      <c r="F1055" s="10">
        <f>SUM('დამტკ. საკუთ.'!F1055,'ცვლილ. საკუთ.'!G1055)</f>
        <v>0</v>
      </c>
      <c r="G1055" s="10">
        <f>SUM('დამტკ. საკუთ.'!G1055,'ცვლილ. საკუთ.'!H1055)</f>
        <v>0</v>
      </c>
      <c r="H1055" s="10">
        <f>SUM('დამტკ. საკუთ.'!H1055,'ცვლილ. საკუთ.'!I1055)</f>
        <v>0</v>
      </c>
      <c r="I1055" s="10">
        <f t="shared" si="235"/>
        <v>0</v>
      </c>
      <c r="J1055" s="10">
        <f t="shared" si="236"/>
        <v>0</v>
      </c>
      <c r="K1055" s="10">
        <v>0</v>
      </c>
    </row>
    <row r="1056" spans="1:11" x14ac:dyDescent="0.25">
      <c r="A1056" t="str">
        <f t="shared" si="234"/>
        <v>b</v>
      </c>
      <c r="B1056" s="5"/>
      <c r="C1056" s="6" t="s">
        <v>18</v>
      </c>
      <c r="D1056" s="7">
        <f>SUM('დამტკ. საკუთ.'!D1056,'ცვლილ. საკუთ.'!E1056)</f>
        <v>0</v>
      </c>
      <c r="E1056" s="7">
        <f>SUM('დამტკ. საკუთ.'!E1056,'ცვლილ. საკუთ.'!F1056)</f>
        <v>0</v>
      </c>
      <c r="F1056" s="7">
        <f>SUM('დამტკ. საკუთ.'!F1056,'ცვლილ. საკუთ.'!G1056)</f>
        <v>0</v>
      </c>
      <c r="G1056" s="7">
        <f>SUM('დამტკ. საკუთ.'!G1056,'ცვლილ. საკუთ.'!H1056)</f>
        <v>0</v>
      </c>
      <c r="H1056" s="7">
        <f>SUM('დამტკ. საკუთ.'!H1056,'ცვლილ. საკუთ.'!I1056)</f>
        <v>0</v>
      </c>
      <c r="I1056" s="7">
        <f t="shared" si="235"/>
        <v>0</v>
      </c>
      <c r="J1056" s="7">
        <f t="shared" si="236"/>
        <v>0</v>
      </c>
      <c r="K1056" s="7">
        <v>0</v>
      </c>
    </row>
    <row r="1057" spans="1:11" x14ac:dyDescent="0.25">
      <c r="A1057" t="str">
        <f t="shared" si="234"/>
        <v>b</v>
      </c>
      <c r="B1057" s="5"/>
      <c r="C1057" s="6" t="s">
        <v>19</v>
      </c>
      <c r="D1057" s="7">
        <f>SUM('დამტკ. საკუთ.'!D1057,'ცვლილ. საკუთ.'!E1057)</f>
        <v>0</v>
      </c>
      <c r="E1057" s="7">
        <f>SUM('დამტკ. საკუთ.'!E1057,'ცვლილ. საკუთ.'!F1057)</f>
        <v>0</v>
      </c>
      <c r="F1057" s="7">
        <f>SUM('დამტკ. საკუთ.'!F1057,'ცვლილ. საკუთ.'!G1057)</f>
        <v>0</v>
      </c>
      <c r="G1057" s="7">
        <f>SUM('დამტკ. საკუთ.'!G1057,'ცვლილ. საკუთ.'!H1057)</f>
        <v>0</v>
      </c>
      <c r="H1057" s="7">
        <f>SUM('დამტკ. საკუთ.'!H1057,'ცვლილ. საკუთ.'!I1057)</f>
        <v>0</v>
      </c>
      <c r="I1057" s="7">
        <f t="shared" si="235"/>
        <v>0</v>
      </c>
      <c r="J1057" s="7">
        <f t="shared" si="236"/>
        <v>0</v>
      </c>
      <c r="K1057" s="7">
        <v>0</v>
      </c>
    </row>
    <row r="1058" spans="1:11" ht="15.75" thickBot="1" x14ac:dyDescent="0.3">
      <c r="A1058" t="str">
        <f t="shared" si="234"/>
        <v>b</v>
      </c>
      <c r="B1058" s="11"/>
      <c r="C1058" s="12" t="s">
        <v>20</v>
      </c>
      <c r="D1058" s="13">
        <f>SUM('დამტკ. საკუთ.'!D1058,'ცვლილ. საკუთ.'!E1058)</f>
        <v>0</v>
      </c>
      <c r="E1058" s="13">
        <f>SUM('დამტკ. საკუთ.'!E1058,'ცვლილ. საკუთ.'!F1058)</f>
        <v>0</v>
      </c>
      <c r="F1058" s="13">
        <f>SUM('დამტკ. საკუთ.'!F1058,'ცვლილ. საკუთ.'!G1058)</f>
        <v>0</v>
      </c>
      <c r="G1058" s="13">
        <f>SUM('დამტკ. საკუთ.'!G1058,'ცვლილ. საკუთ.'!H1058)</f>
        <v>0</v>
      </c>
      <c r="H1058" s="13">
        <f>SUM('დამტკ. საკუთ.'!H1058,'ცვლილ. საკუთ.'!I1058)</f>
        <v>0</v>
      </c>
      <c r="I1058" s="13">
        <f t="shared" si="235"/>
        <v>0</v>
      </c>
      <c r="J1058" s="13">
        <f t="shared" si="236"/>
        <v>0</v>
      </c>
      <c r="K1058" s="13">
        <v>0</v>
      </c>
    </row>
    <row r="1059" spans="1:11" ht="31.5" thickTop="1" thickBot="1" x14ac:dyDescent="0.3">
      <c r="A1059" t="str">
        <f t="shared" si="234"/>
        <v>b</v>
      </c>
      <c r="B1059" s="3" t="s">
        <v>224</v>
      </c>
      <c r="C1059" s="14" t="s">
        <v>235</v>
      </c>
      <c r="D1059" s="4">
        <f>SUM('დამტკ. საკუთ.'!D1059,'ცვლილ. საკუთ.'!E1059)</f>
        <v>0</v>
      </c>
      <c r="E1059" s="4">
        <f>SUM('დამტკ. საკუთ.'!E1059,'ცვლილ. საკუთ.'!F1059)</f>
        <v>0</v>
      </c>
      <c r="F1059" s="4">
        <f>SUM('დამტკ. საკუთ.'!F1059,'ცვლილ. საკუთ.'!G1059)</f>
        <v>0</v>
      </c>
      <c r="G1059" s="4">
        <f>SUM('დამტკ. საკუთ.'!G1059,'ცვლილ. საკუთ.'!H1059)</f>
        <v>0</v>
      </c>
      <c r="H1059" s="4">
        <f>SUM('დამტკ. საკუთ.'!H1059,'ცვლილ. საკუთ.'!I1059)</f>
        <v>0</v>
      </c>
      <c r="I1059" s="4">
        <f t="shared" ref="I1059:I1070" si="252">SUM(E1059,F1059)</f>
        <v>0</v>
      </c>
      <c r="J1059" s="4">
        <f t="shared" ref="J1059:J1070" si="253">SUM(E1059,F1059,G1059)</f>
        <v>0</v>
      </c>
      <c r="K1059" s="4">
        <f t="shared" ref="K1059" si="254">SUM(K1060,K1068,K1069,K1070)</f>
        <v>0</v>
      </c>
    </row>
    <row r="1060" spans="1:11" ht="15.75" thickTop="1" x14ac:dyDescent="0.25">
      <c r="A1060" t="str">
        <f t="shared" si="234"/>
        <v>b</v>
      </c>
      <c r="B1060" s="5"/>
      <c r="C1060" s="6" t="s">
        <v>10</v>
      </c>
      <c r="D1060" s="7">
        <f>SUM('დამტკ. საკუთ.'!D1060,'ცვლილ. საკუთ.'!E1060)</f>
        <v>0</v>
      </c>
      <c r="E1060" s="7">
        <f>SUM('დამტკ. საკუთ.'!E1060,'ცვლილ. საკუთ.'!F1060)</f>
        <v>0</v>
      </c>
      <c r="F1060" s="7">
        <f>SUM('დამტკ. საკუთ.'!F1060,'ცვლილ. საკუთ.'!G1060)</f>
        <v>0</v>
      </c>
      <c r="G1060" s="7">
        <f>SUM('დამტკ. საკუთ.'!G1060,'ცვლილ. საკუთ.'!H1060)</f>
        <v>0</v>
      </c>
      <c r="H1060" s="7">
        <f>SUM('დამტკ. საკუთ.'!H1060,'ცვლილ. საკუთ.'!I1060)</f>
        <v>0</v>
      </c>
      <c r="I1060" s="7">
        <f t="shared" si="252"/>
        <v>0</v>
      </c>
      <c r="J1060" s="7">
        <f t="shared" si="253"/>
        <v>0</v>
      </c>
      <c r="K1060" s="7">
        <f t="shared" ref="K1060" si="255">SUM(K1061:K1067)</f>
        <v>0</v>
      </c>
    </row>
    <row r="1061" spans="1:11" x14ac:dyDescent="0.25">
      <c r="A1061" t="str">
        <f t="shared" si="234"/>
        <v>b</v>
      </c>
      <c r="B1061" s="8"/>
      <c r="C1061" s="9" t="s">
        <v>11</v>
      </c>
      <c r="D1061" s="10">
        <f>SUM('დამტკ. საკუთ.'!D1061,'ცვლილ. საკუთ.'!E1061)</f>
        <v>0</v>
      </c>
      <c r="E1061" s="10">
        <f>SUM('დამტკ. საკუთ.'!E1061,'ცვლილ. საკუთ.'!F1061)</f>
        <v>0</v>
      </c>
      <c r="F1061" s="10">
        <f>SUM('დამტკ. საკუთ.'!F1061,'ცვლილ. საკუთ.'!G1061)</f>
        <v>0</v>
      </c>
      <c r="G1061" s="10">
        <f>SUM('დამტკ. საკუთ.'!G1061,'ცვლილ. საკუთ.'!H1061)</f>
        <v>0</v>
      </c>
      <c r="H1061" s="10">
        <f>SUM('დამტკ. საკუთ.'!H1061,'ცვლილ. საკუთ.'!I1061)</f>
        <v>0</v>
      </c>
      <c r="I1061" s="10">
        <f t="shared" si="252"/>
        <v>0</v>
      </c>
      <c r="J1061" s="10">
        <f t="shared" si="253"/>
        <v>0</v>
      </c>
      <c r="K1061" s="10">
        <v>0</v>
      </c>
    </row>
    <row r="1062" spans="1:11" x14ac:dyDescent="0.25">
      <c r="A1062" t="str">
        <f t="shared" si="234"/>
        <v>b</v>
      </c>
      <c r="B1062" s="8"/>
      <c r="C1062" s="9" t="s">
        <v>12</v>
      </c>
      <c r="D1062" s="10">
        <f>SUM('დამტკ. საკუთ.'!D1062,'ცვლილ. საკუთ.'!E1062)</f>
        <v>0</v>
      </c>
      <c r="E1062" s="10">
        <f>SUM('დამტკ. საკუთ.'!E1062,'ცვლილ. საკუთ.'!F1062)</f>
        <v>0</v>
      </c>
      <c r="F1062" s="10">
        <f>SUM('დამტკ. საკუთ.'!F1062,'ცვლილ. საკუთ.'!G1062)</f>
        <v>0</v>
      </c>
      <c r="G1062" s="10">
        <f>SUM('დამტკ. საკუთ.'!G1062,'ცვლილ. საკუთ.'!H1062)</f>
        <v>0</v>
      </c>
      <c r="H1062" s="10">
        <f>SUM('დამტკ. საკუთ.'!H1062,'ცვლილ. საკუთ.'!I1062)</f>
        <v>0</v>
      </c>
      <c r="I1062" s="10">
        <f t="shared" si="252"/>
        <v>0</v>
      </c>
      <c r="J1062" s="10">
        <f t="shared" si="253"/>
        <v>0</v>
      </c>
      <c r="K1062" s="10">
        <v>0</v>
      </c>
    </row>
    <row r="1063" spans="1:11" x14ac:dyDescent="0.25">
      <c r="A1063" t="str">
        <f t="shared" si="234"/>
        <v>b</v>
      </c>
      <c r="B1063" s="8"/>
      <c r="C1063" s="9" t="s">
        <v>13</v>
      </c>
      <c r="D1063" s="10">
        <f>SUM('დამტკ. საკუთ.'!D1063,'ცვლილ. საკუთ.'!E1063)</f>
        <v>0</v>
      </c>
      <c r="E1063" s="10">
        <f>SUM('დამტკ. საკუთ.'!E1063,'ცვლილ. საკუთ.'!F1063)</f>
        <v>0</v>
      </c>
      <c r="F1063" s="10">
        <f>SUM('დამტკ. საკუთ.'!F1063,'ცვლილ. საკუთ.'!G1063)</f>
        <v>0</v>
      </c>
      <c r="G1063" s="10">
        <f>SUM('დამტკ. საკუთ.'!G1063,'ცვლილ. საკუთ.'!H1063)</f>
        <v>0</v>
      </c>
      <c r="H1063" s="10">
        <f>SUM('დამტკ. საკუთ.'!H1063,'ცვლილ. საკუთ.'!I1063)</f>
        <v>0</v>
      </c>
      <c r="I1063" s="10">
        <f t="shared" si="252"/>
        <v>0</v>
      </c>
      <c r="J1063" s="10">
        <f t="shared" si="253"/>
        <v>0</v>
      </c>
      <c r="K1063" s="10">
        <v>0</v>
      </c>
    </row>
    <row r="1064" spans="1:11" x14ac:dyDescent="0.25">
      <c r="A1064" t="str">
        <f t="shared" si="234"/>
        <v>b</v>
      </c>
      <c r="B1064" s="8"/>
      <c r="C1064" s="9" t="s">
        <v>14</v>
      </c>
      <c r="D1064" s="10">
        <f>SUM('დამტკ. საკუთ.'!D1064,'ცვლილ. საკუთ.'!E1064)</f>
        <v>0</v>
      </c>
      <c r="E1064" s="10">
        <f>SUM('დამტკ. საკუთ.'!E1064,'ცვლილ. საკუთ.'!F1064)</f>
        <v>0</v>
      </c>
      <c r="F1064" s="10">
        <f>SUM('დამტკ. საკუთ.'!F1064,'ცვლილ. საკუთ.'!G1064)</f>
        <v>0</v>
      </c>
      <c r="G1064" s="10">
        <f>SUM('დამტკ. საკუთ.'!G1064,'ცვლილ. საკუთ.'!H1064)</f>
        <v>0</v>
      </c>
      <c r="H1064" s="10">
        <f>SUM('დამტკ. საკუთ.'!H1064,'ცვლილ. საკუთ.'!I1064)</f>
        <v>0</v>
      </c>
      <c r="I1064" s="10">
        <f t="shared" si="252"/>
        <v>0</v>
      </c>
      <c r="J1064" s="10">
        <f t="shared" si="253"/>
        <v>0</v>
      </c>
      <c r="K1064" s="10">
        <v>0</v>
      </c>
    </row>
    <row r="1065" spans="1:11" x14ac:dyDescent="0.25">
      <c r="A1065" t="str">
        <f t="shared" si="234"/>
        <v>b</v>
      </c>
      <c r="B1065" s="8"/>
      <c r="C1065" s="9" t="s">
        <v>15</v>
      </c>
      <c r="D1065" s="10">
        <f>SUM('დამტკ. საკუთ.'!D1065,'ცვლილ. საკუთ.'!E1065)</f>
        <v>0</v>
      </c>
      <c r="E1065" s="10">
        <f>SUM('დამტკ. საკუთ.'!E1065,'ცვლილ. საკუთ.'!F1065)</f>
        <v>0</v>
      </c>
      <c r="F1065" s="10">
        <f>SUM('დამტკ. საკუთ.'!F1065,'ცვლილ. საკუთ.'!G1065)</f>
        <v>0</v>
      </c>
      <c r="G1065" s="10">
        <f>SUM('დამტკ. საკუთ.'!G1065,'ცვლილ. საკუთ.'!H1065)</f>
        <v>0</v>
      </c>
      <c r="H1065" s="10">
        <f>SUM('დამტკ. საკუთ.'!H1065,'ცვლილ. საკუთ.'!I1065)</f>
        <v>0</v>
      </c>
      <c r="I1065" s="10">
        <f t="shared" si="252"/>
        <v>0</v>
      </c>
      <c r="J1065" s="10">
        <f t="shared" si="253"/>
        <v>0</v>
      </c>
      <c r="K1065" s="10">
        <v>0</v>
      </c>
    </row>
    <row r="1066" spans="1:11" x14ac:dyDescent="0.25">
      <c r="A1066" t="str">
        <f t="shared" si="234"/>
        <v>b</v>
      </c>
      <c r="B1066" s="8"/>
      <c r="C1066" s="9" t="s">
        <v>16</v>
      </c>
      <c r="D1066" s="10">
        <f>SUM('დამტკ. საკუთ.'!D1066,'ცვლილ. საკუთ.'!E1066)</f>
        <v>0</v>
      </c>
      <c r="E1066" s="10">
        <f>SUM('დამტკ. საკუთ.'!E1066,'ცვლილ. საკუთ.'!F1066)</f>
        <v>0</v>
      </c>
      <c r="F1066" s="10">
        <f>SUM('დამტკ. საკუთ.'!F1066,'ცვლილ. საკუთ.'!G1066)</f>
        <v>0</v>
      </c>
      <c r="G1066" s="10">
        <f>SUM('დამტკ. საკუთ.'!G1066,'ცვლილ. საკუთ.'!H1066)</f>
        <v>0</v>
      </c>
      <c r="H1066" s="10">
        <f>SUM('დამტკ. საკუთ.'!H1066,'ცვლილ. საკუთ.'!I1066)</f>
        <v>0</v>
      </c>
      <c r="I1066" s="10">
        <f t="shared" si="252"/>
        <v>0</v>
      </c>
      <c r="J1066" s="10">
        <f t="shared" si="253"/>
        <v>0</v>
      </c>
      <c r="K1066" s="10">
        <v>0</v>
      </c>
    </row>
    <row r="1067" spans="1:11" x14ac:dyDescent="0.25">
      <c r="A1067" t="str">
        <f t="shared" si="234"/>
        <v>b</v>
      </c>
      <c r="B1067" s="8"/>
      <c r="C1067" s="9" t="s">
        <v>17</v>
      </c>
      <c r="D1067" s="10">
        <f>SUM('დამტკ. საკუთ.'!D1067,'ცვლილ. საკუთ.'!E1067)</f>
        <v>0</v>
      </c>
      <c r="E1067" s="10">
        <f>SUM('დამტკ. საკუთ.'!E1067,'ცვლილ. საკუთ.'!F1067)</f>
        <v>0</v>
      </c>
      <c r="F1067" s="10">
        <f>SUM('დამტკ. საკუთ.'!F1067,'ცვლილ. საკუთ.'!G1067)</f>
        <v>0</v>
      </c>
      <c r="G1067" s="10">
        <f>SUM('დამტკ. საკუთ.'!G1067,'ცვლილ. საკუთ.'!H1067)</f>
        <v>0</v>
      </c>
      <c r="H1067" s="10">
        <f>SUM('დამტკ. საკუთ.'!H1067,'ცვლილ. საკუთ.'!I1067)</f>
        <v>0</v>
      </c>
      <c r="I1067" s="10">
        <f t="shared" si="252"/>
        <v>0</v>
      </c>
      <c r="J1067" s="10">
        <f t="shared" si="253"/>
        <v>0</v>
      </c>
      <c r="K1067" s="10">
        <v>0</v>
      </c>
    </row>
    <row r="1068" spans="1:11" x14ac:dyDescent="0.25">
      <c r="A1068" t="str">
        <f t="shared" si="234"/>
        <v>b</v>
      </c>
      <c r="B1068" s="5"/>
      <c r="C1068" s="6" t="s">
        <v>18</v>
      </c>
      <c r="D1068" s="7">
        <f>SUM('დამტკ. საკუთ.'!D1068,'ცვლილ. საკუთ.'!E1068)</f>
        <v>0</v>
      </c>
      <c r="E1068" s="7">
        <f>SUM('დამტკ. საკუთ.'!E1068,'ცვლილ. საკუთ.'!F1068)</f>
        <v>0</v>
      </c>
      <c r="F1068" s="7">
        <f>SUM('დამტკ. საკუთ.'!F1068,'ცვლილ. საკუთ.'!G1068)</f>
        <v>0</v>
      </c>
      <c r="G1068" s="7">
        <f>SUM('დამტკ. საკუთ.'!G1068,'ცვლილ. საკუთ.'!H1068)</f>
        <v>0</v>
      </c>
      <c r="H1068" s="7">
        <f>SUM('დამტკ. საკუთ.'!H1068,'ცვლილ. საკუთ.'!I1068)</f>
        <v>0</v>
      </c>
      <c r="I1068" s="7">
        <f t="shared" si="252"/>
        <v>0</v>
      </c>
      <c r="J1068" s="7">
        <f t="shared" si="253"/>
        <v>0</v>
      </c>
      <c r="K1068" s="7">
        <v>0</v>
      </c>
    </row>
    <row r="1069" spans="1:11" x14ac:dyDescent="0.25">
      <c r="A1069" t="str">
        <f t="shared" si="234"/>
        <v>b</v>
      </c>
      <c r="B1069" s="5"/>
      <c r="C1069" s="6" t="s">
        <v>19</v>
      </c>
      <c r="D1069" s="7">
        <f>SUM('დამტკ. საკუთ.'!D1069,'ცვლილ. საკუთ.'!E1069)</f>
        <v>0</v>
      </c>
      <c r="E1069" s="7">
        <f>SUM('დამტკ. საკუთ.'!E1069,'ცვლილ. საკუთ.'!F1069)</f>
        <v>0</v>
      </c>
      <c r="F1069" s="7">
        <f>SUM('დამტკ. საკუთ.'!F1069,'ცვლილ. საკუთ.'!G1069)</f>
        <v>0</v>
      </c>
      <c r="G1069" s="7">
        <f>SUM('დამტკ. საკუთ.'!G1069,'ცვლილ. საკუთ.'!H1069)</f>
        <v>0</v>
      </c>
      <c r="H1069" s="7">
        <f>SUM('დამტკ. საკუთ.'!H1069,'ცვლილ. საკუთ.'!I1069)</f>
        <v>0</v>
      </c>
      <c r="I1069" s="7">
        <f t="shared" si="252"/>
        <v>0</v>
      </c>
      <c r="J1069" s="7">
        <f t="shared" si="253"/>
        <v>0</v>
      </c>
      <c r="K1069" s="7">
        <v>0</v>
      </c>
    </row>
    <row r="1070" spans="1:11" ht="15.75" thickBot="1" x14ac:dyDescent="0.3">
      <c r="A1070" t="str">
        <f t="shared" si="234"/>
        <v>b</v>
      </c>
      <c r="B1070" s="11"/>
      <c r="C1070" s="12" t="s">
        <v>20</v>
      </c>
      <c r="D1070" s="13">
        <f>SUM('დამტკ. საკუთ.'!D1070,'ცვლილ. საკუთ.'!E1070)</f>
        <v>0</v>
      </c>
      <c r="E1070" s="13">
        <f>SUM('დამტკ. საკუთ.'!E1070,'ცვლილ. საკუთ.'!F1070)</f>
        <v>0</v>
      </c>
      <c r="F1070" s="13">
        <f>SUM('დამტკ. საკუთ.'!F1070,'ცვლილ. საკუთ.'!G1070)</f>
        <v>0</v>
      </c>
      <c r="G1070" s="13">
        <f>SUM('დამტკ. საკუთ.'!G1070,'ცვლილ. საკუთ.'!H1070)</f>
        <v>0</v>
      </c>
      <c r="H1070" s="13">
        <f>SUM('დამტკ. საკუთ.'!H1070,'ცვლილ. საკუთ.'!I1070)</f>
        <v>0</v>
      </c>
      <c r="I1070" s="13">
        <f t="shared" si="252"/>
        <v>0</v>
      </c>
      <c r="J1070" s="13">
        <f t="shared" si="253"/>
        <v>0</v>
      </c>
      <c r="K1070" s="13">
        <v>0</v>
      </c>
    </row>
    <row r="1071" spans="1:11" ht="31.5" thickTop="1" thickBot="1" x14ac:dyDescent="0.3">
      <c r="A1071" t="str">
        <f t="shared" si="234"/>
        <v>b</v>
      </c>
      <c r="B1071" s="16" t="s">
        <v>171</v>
      </c>
      <c r="C1071" s="14" t="s">
        <v>182</v>
      </c>
      <c r="D1071" s="4">
        <f>SUM('დამტკ. საკუთ.'!D1071,'ცვლილ. საკუთ.'!E1071)</f>
        <v>0</v>
      </c>
      <c r="E1071" s="4">
        <f>SUM('დამტკ. საკუთ.'!E1071,'ცვლილ. საკუთ.'!F1071)</f>
        <v>0</v>
      </c>
      <c r="F1071" s="4">
        <f>SUM('დამტკ. საკუთ.'!F1071,'ცვლილ. საკუთ.'!G1071)</f>
        <v>0</v>
      </c>
      <c r="G1071" s="4">
        <f>SUM('დამტკ. საკუთ.'!G1071,'ცვლილ. საკუთ.'!H1071)</f>
        <v>0</v>
      </c>
      <c r="H1071" s="4">
        <f>SUM('დამტკ. საკუთ.'!H1071,'ცვლილ. საკუთ.'!I1071)</f>
        <v>0</v>
      </c>
      <c r="I1071" s="4">
        <f t="shared" si="235"/>
        <v>0</v>
      </c>
      <c r="J1071" s="4">
        <f t="shared" si="236"/>
        <v>0</v>
      </c>
      <c r="K1071" s="4">
        <f t="shared" ref="K1071" si="256">SUM(K1072,K1080,K1081,K1082)</f>
        <v>0</v>
      </c>
    </row>
    <row r="1072" spans="1:11" ht="15.75" thickTop="1" x14ac:dyDescent="0.25">
      <c r="A1072" t="str">
        <f t="shared" ref="A1072:A1135" si="257">IF(OR(D1072&lt;&gt;0,E1072&lt;&gt;0,F1072&lt;&gt;0,G1072&lt;&gt;0,H1072&lt;&gt;0,),"a","b")</f>
        <v>b</v>
      </c>
      <c r="B1072" s="5"/>
      <c r="C1072" s="6" t="s">
        <v>10</v>
      </c>
      <c r="D1072" s="7">
        <f>SUM('დამტკ. საკუთ.'!D1072,'ცვლილ. საკუთ.'!E1072)</f>
        <v>0</v>
      </c>
      <c r="E1072" s="7">
        <f>SUM('დამტკ. საკუთ.'!E1072,'ცვლილ. საკუთ.'!F1072)</f>
        <v>0</v>
      </c>
      <c r="F1072" s="7">
        <f>SUM('დამტკ. საკუთ.'!F1072,'ცვლილ. საკუთ.'!G1072)</f>
        <v>0</v>
      </c>
      <c r="G1072" s="7">
        <f>SUM('დამტკ. საკუთ.'!G1072,'ცვლილ. საკუთ.'!H1072)</f>
        <v>0</v>
      </c>
      <c r="H1072" s="7">
        <f>SUM('დამტკ. საკუთ.'!H1072,'ცვლილ. საკუთ.'!I1072)</f>
        <v>0</v>
      </c>
      <c r="I1072" s="7">
        <f t="shared" ref="I1072:I1135" si="258">SUM(E1072,F1072)</f>
        <v>0</v>
      </c>
      <c r="J1072" s="7">
        <f t="shared" ref="J1072:J1135" si="259">SUM(E1072,F1072,G1072)</f>
        <v>0</v>
      </c>
      <c r="K1072" s="7">
        <f t="shared" ref="K1072" si="260">SUM(K1073:K1079)</f>
        <v>0</v>
      </c>
    </row>
    <row r="1073" spans="1:11" x14ac:dyDescent="0.25">
      <c r="A1073" t="str">
        <f t="shared" si="257"/>
        <v>b</v>
      </c>
      <c r="B1073" s="8"/>
      <c r="C1073" s="9" t="s">
        <v>11</v>
      </c>
      <c r="D1073" s="10">
        <f>SUM('დამტკ. საკუთ.'!D1073,'ცვლილ. საკუთ.'!E1073)</f>
        <v>0</v>
      </c>
      <c r="E1073" s="10">
        <f>SUM('დამტკ. საკუთ.'!E1073,'ცვლილ. საკუთ.'!F1073)</f>
        <v>0</v>
      </c>
      <c r="F1073" s="10">
        <f>SUM('დამტკ. საკუთ.'!F1073,'ცვლილ. საკუთ.'!G1073)</f>
        <v>0</v>
      </c>
      <c r="G1073" s="10">
        <f>SUM('დამტკ. საკუთ.'!G1073,'ცვლილ. საკუთ.'!H1073)</f>
        <v>0</v>
      </c>
      <c r="H1073" s="10">
        <f>SUM('დამტკ. საკუთ.'!H1073,'ცვლილ. საკუთ.'!I1073)</f>
        <v>0</v>
      </c>
      <c r="I1073" s="10">
        <f t="shared" si="258"/>
        <v>0</v>
      </c>
      <c r="J1073" s="10">
        <f t="shared" si="259"/>
        <v>0</v>
      </c>
      <c r="K1073" s="10">
        <v>0</v>
      </c>
    </row>
    <row r="1074" spans="1:11" x14ac:dyDescent="0.25">
      <c r="A1074" t="str">
        <f t="shared" si="257"/>
        <v>b</v>
      </c>
      <c r="B1074" s="8"/>
      <c r="C1074" s="9" t="s">
        <v>12</v>
      </c>
      <c r="D1074" s="10">
        <f>SUM('დამტკ. საკუთ.'!D1074,'ცვლილ. საკუთ.'!E1074)</f>
        <v>0</v>
      </c>
      <c r="E1074" s="10">
        <f>SUM('დამტკ. საკუთ.'!E1074,'ცვლილ. საკუთ.'!F1074)</f>
        <v>0</v>
      </c>
      <c r="F1074" s="10">
        <f>SUM('დამტკ. საკუთ.'!F1074,'ცვლილ. საკუთ.'!G1074)</f>
        <v>0</v>
      </c>
      <c r="G1074" s="10">
        <f>SUM('დამტკ. საკუთ.'!G1074,'ცვლილ. საკუთ.'!H1074)</f>
        <v>0</v>
      </c>
      <c r="H1074" s="10">
        <f>SUM('დამტკ. საკუთ.'!H1074,'ცვლილ. საკუთ.'!I1074)</f>
        <v>0</v>
      </c>
      <c r="I1074" s="10">
        <f t="shared" si="258"/>
        <v>0</v>
      </c>
      <c r="J1074" s="10">
        <f t="shared" si="259"/>
        <v>0</v>
      </c>
      <c r="K1074" s="10">
        <v>0</v>
      </c>
    </row>
    <row r="1075" spans="1:11" x14ac:dyDescent="0.25">
      <c r="A1075" t="str">
        <f t="shared" si="257"/>
        <v>b</v>
      </c>
      <c r="B1075" s="8"/>
      <c r="C1075" s="9" t="s">
        <v>13</v>
      </c>
      <c r="D1075" s="10">
        <f>SUM('დამტკ. საკუთ.'!D1075,'ცვლილ. საკუთ.'!E1075)</f>
        <v>0</v>
      </c>
      <c r="E1075" s="10">
        <f>SUM('დამტკ. საკუთ.'!E1075,'ცვლილ. საკუთ.'!F1075)</f>
        <v>0</v>
      </c>
      <c r="F1075" s="10">
        <f>SUM('დამტკ. საკუთ.'!F1075,'ცვლილ. საკუთ.'!G1075)</f>
        <v>0</v>
      </c>
      <c r="G1075" s="10">
        <f>SUM('დამტკ. საკუთ.'!G1075,'ცვლილ. საკუთ.'!H1075)</f>
        <v>0</v>
      </c>
      <c r="H1075" s="10">
        <f>SUM('დამტკ. საკუთ.'!H1075,'ცვლილ. საკუთ.'!I1075)</f>
        <v>0</v>
      </c>
      <c r="I1075" s="10">
        <f t="shared" si="258"/>
        <v>0</v>
      </c>
      <c r="J1075" s="10">
        <f t="shared" si="259"/>
        <v>0</v>
      </c>
      <c r="K1075" s="10">
        <v>0</v>
      </c>
    </row>
    <row r="1076" spans="1:11" x14ac:dyDescent="0.25">
      <c r="A1076" t="str">
        <f t="shared" si="257"/>
        <v>b</v>
      </c>
      <c r="B1076" s="8"/>
      <c r="C1076" s="9" t="s">
        <v>14</v>
      </c>
      <c r="D1076" s="10">
        <f>SUM('დამტკ. საკუთ.'!D1076,'ცვლილ. საკუთ.'!E1076)</f>
        <v>0</v>
      </c>
      <c r="E1076" s="10">
        <f>SUM('დამტკ. საკუთ.'!E1076,'ცვლილ. საკუთ.'!F1076)</f>
        <v>0</v>
      </c>
      <c r="F1076" s="10">
        <f>SUM('დამტკ. საკუთ.'!F1076,'ცვლილ. საკუთ.'!G1076)</f>
        <v>0</v>
      </c>
      <c r="G1076" s="10">
        <f>SUM('დამტკ. საკუთ.'!G1076,'ცვლილ. საკუთ.'!H1076)</f>
        <v>0</v>
      </c>
      <c r="H1076" s="10">
        <f>SUM('დამტკ. საკუთ.'!H1076,'ცვლილ. საკუთ.'!I1076)</f>
        <v>0</v>
      </c>
      <c r="I1076" s="10">
        <f t="shared" si="258"/>
        <v>0</v>
      </c>
      <c r="J1076" s="10">
        <f t="shared" si="259"/>
        <v>0</v>
      </c>
      <c r="K1076" s="10">
        <v>0</v>
      </c>
    </row>
    <row r="1077" spans="1:11" x14ac:dyDescent="0.25">
      <c r="A1077" t="str">
        <f t="shared" si="257"/>
        <v>b</v>
      </c>
      <c r="B1077" s="8"/>
      <c r="C1077" s="9" t="s">
        <v>15</v>
      </c>
      <c r="D1077" s="10">
        <f>SUM('დამტკ. საკუთ.'!D1077,'ცვლილ. საკუთ.'!E1077)</f>
        <v>0</v>
      </c>
      <c r="E1077" s="10">
        <f>SUM('დამტკ. საკუთ.'!E1077,'ცვლილ. საკუთ.'!F1077)</f>
        <v>0</v>
      </c>
      <c r="F1077" s="10">
        <f>SUM('დამტკ. საკუთ.'!F1077,'ცვლილ. საკუთ.'!G1077)</f>
        <v>0</v>
      </c>
      <c r="G1077" s="10">
        <f>SUM('დამტკ. საკუთ.'!G1077,'ცვლილ. საკუთ.'!H1077)</f>
        <v>0</v>
      </c>
      <c r="H1077" s="10">
        <f>SUM('დამტკ. საკუთ.'!H1077,'ცვლილ. საკუთ.'!I1077)</f>
        <v>0</v>
      </c>
      <c r="I1077" s="10">
        <f t="shared" si="258"/>
        <v>0</v>
      </c>
      <c r="J1077" s="10">
        <f t="shared" si="259"/>
        <v>0</v>
      </c>
      <c r="K1077" s="10">
        <v>0</v>
      </c>
    </row>
    <row r="1078" spans="1:11" x14ac:dyDescent="0.25">
      <c r="A1078" t="str">
        <f t="shared" si="257"/>
        <v>b</v>
      </c>
      <c r="B1078" s="8"/>
      <c r="C1078" s="9" t="s">
        <v>16</v>
      </c>
      <c r="D1078" s="10">
        <f>SUM('დამტკ. საკუთ.'!D1078,'ცვლილ. საკუთ.'!E1078)</f>
        <v>0</v>
      </c>
      <c r="E1078" s="10">
        <f>SUM('დამტკ. საკუთ.'!E1078,'ცვლილ. საკუთ.'!F1078)</f>
        <v>0</v>
      </c>
      <c r="F1078" s="10">
        <f>SUM('დამტკ. საკუთ.'!F1078,'ცვლილ. საკუთ.'!G1078)</f>
        <v>0</v>
      </c>
      <c r="G1078" s="10">
        <f>SUM('დამტკ. საკუთ.'!G1078,'ცვლილ. საკუთ.'!H1078)</f>
        <v>0</v>
      </c>
      <c r="H1078" s="10">
        <f>SUM('დამტკ. საკუთ.'!H1078,'ცვლილ. საკუთ.'!I1078)</f>
        <v>0</v>
      </c>
      <c r="I1078" s="10">
        <f t="shared" si="258"/>
        <v>0</v>
      </c>
      <c r="J1078" s="10">
        <f t="shared" si="259"/>
        <v>0</v>
      </c>
      <c r="K1078" s="10">
        <v>0</v>
      </c>
    </row>
    <row r="1079" spans="1:11" x14ac:dyDescent="0.25">
      <c r="A1079" t="str">
        <f t="shared" si="257"/>
        <v>b</v>
      </c>
      <c r="B1079" s="8"/>
      <c r="C1079" s="9" t="s">
        <v>17</v>
      </c>
      <c r="D1079" s="10">
        <f>SUM('დამტკ. საკუთ.'!D1079,'ცვლილ. საკუთ.'!E1079)</f>
        <v>0</v>
      </c>
      <c r="E1079" s="10">
        <f>SUM('დამტკ. საკუთ.'!E1079,'ცვლილ. საკუთ.'!F1079)</f>
        <v>0</v>
      </c>
      <c r="F1079" s="10">
        <f>SUM('დამტკ. საკუთ.'!F1079,'ცვლილ. საკუთ.'!G1079)</f>
        <v>0</v>
      </c>
      <c r="G1079" s="10">
        <f>SUM('დამტკ. საკუთ.'!G1079,'ცვლილ. საკუთ.'!H1079)</f>
        <v>0</v>
      </c>
      <c r="H1079" s="10">
        <f>SUM('დამტკ. საკუთ.'!H1079,'ცვლილ. საკუთ.'!I1079)</f>
        <v>0</v>
      </c>
      <c r="I1079" s="10">
        <f t="shared" si="258"/>
        <v>0</v>
      </c>
      <c r="J1079" s="10">
        <f t="shared" si="259"/>
        <v>0</v>
      </c>
      <c r="K1079" s="7">
        <v>0</v>
      </c>
    </row>
    <row r="1080" spans="1:11" x14ac:dyDescent="0.25">
      <c r="A1080" t="str">
        <f t="shared" si="257"/>
        <v>b</v>
      </c>
      <c r="B1080" s="5"/>
      <c r="C1080" s="6" t="s">
        <v>18</v>
      </c>
      <c r="D1080" s="7">
        <f>SUM('დამტკ. საკუთ.'!D1080,'ცვლილ. საკუთ.'!E1080)</f>
        <v>0</v>
      </c>
      <c r="E1080" s="7">
        <f>SUM('დამტკ. საკუთ.'!E1080,'ცვლილ. საკუთ.'!F1080)</f>
        <v>0</v>
      </c>
      <c r="F1080" s="7">
        <f>SUM('დამტკ. საკუთ.'!F1080,'ცვლილ. საკუთ.'!G1080)</f>
        <v>0</v>
      </c>
      <c r="G1080" s="7">
        <f>SUM('დამტკ. საკუთ.'!G1080,'ცვლილ. საკუთ.'!H1080)</f>
        <v>0</v>
      </c>
      <c r="H1080" s="7">
        <f>SUM('დამტკ. საკუთ.'!H1080,'ცვლილ. საკუთ.'!I1080)</f>
        <v>0</v>
      </c>
      <c r="I1080" s="7">
        <f t="shared" si="258"/>
        <v>0</v>
      </c>
      <c r="J1080" s="7">
        <f t="shared" si="259"/>
        <v>0</v>
      </c>
      <c r="K1080" s="7">
        <v>0</v>
      </c>
    </row>
    <row r="1081" spans="1:11" x14ac:dyDescent="0.25">
      <c r="A1081" t="str">
        <f t="shared" si="257"/>
        <v>b</v>
      </c>
      <c r="B1081" s="5"/>
      <c r="C1081" s="6" t="s">
        <v>19</v>
      </c>
      <c r="D1081" s="7">
        <f>SUM('დამტკ. საკუთ.'!D1081,'ცვლილ. საკუთ.'!E1081)</f>
        <v>0</v>
      </c>
      <c r="E1081" s="7">
        <f>SUM('დამტკ. საკუთ.'!E1081,'ცვლილ. საკუთ.'!F1081)</f>
        <v>0</v>
      </c>
      <c r="F1081" s="7">
        <f>SUM('დამტკ. საკუთ.'!F1081,'ცვლილ. საკუთ.'!G1081)</f>
        <v>0</v>
      </c>
      <c r="G1081" s="7">
        <f>SUM('დამტკ. საკუთ.'!G1081,'ცვლილ. საკუთ.'!H1081)</f>
        <v>0</v>
      </c>
      <c r="H1081" s="7">
        <f>SUM('დამტკ. საკუთ.'!H1081,'ცვლილ. საკუთ.'!I1081)</f>
        <v>0</v>
      </c>
      <c r="I1081" s="7">
        <f t="shared" si="258"/>
        <v>0</v>
      </c>
      <c r="J1081" s="7">
        <f t="shared" si="259"/>
        <v>0</v>
      </c>
      <c r="K1081" s="7">
        <v>0</v>
      </c>
    </row>
    <row r="1082" spans="1:11" ht="15.75" thickBot="1" x14ac:dyDescent="0.3">
      <c r="A1082" t="str">
        <f t="shared" si="257"/>
        <v>b</v>
      </c>
      <c r="B1082" s="11"/>
      <c r="C1082" s="12" t="s">
        <v>20</v>
      </c>
      <c r="D1082" s="13">
        <f>SUM('დამტკ. საკუთ.'!D1082,'ცვლილ. საკუთ.'!E1082)</f>
        <v>0</v>
      </c>
      <c r="E1082" s="13">
        <f>SUM('დამტკ. საკუთ.'!E1082,'ცვლილ. საკუთ.'!F1082)</f>
        <v>0</v>
      </c>
      <c r="F1082" s="13">
        <f>SUM('დამტკ. საკუთ.'!F1082,'ცვლილ. საკუთ.'!G1082)</f>
        <v>0</v>
      </c>
      <c r="G1082" s="13">
        <f>SUM('დამტკ. საკუთ.'!G1082,'ცვლილ. საკუთ.'!H1082)</f>
        <v>0</v>
      </c>
      <c r="H1082" s="13">
        <f>SUM('დამტკ. საკუთ.'!H1082,'ცვლილ. საკუთ.'!I1082)</f>
        <v>0</v>
      </c>
      <c r="I1082" s="13">
        <f t="shared" si="258"/>
        <v>0</v>
      </c>
      <c r="J1082" s="13">
        <f t="shared" si="259"/>
        <v>0</v>
      </c>
      <c r="K1082" s="13">
        <v>0</v>
      </c>
    </row>
    <row r="1083" spans="1:11" ht="31.5" thickTop="1" thickBot="1" x14ac:dyDescent="0.3">
      <c r="A1083" t="str">
        <f t="shared" si="257"/>
        <v>b</v>
      </c>
      <c r="B1083" s="16" t="s">
        <v>172</v>
      </c>
      <c r="C1083" s="15" t="s">
        <v>173</v>
      </c>
      <c r="D1083" s="4">
        <f>SUM('დამტკ. საკუთ.'!D1083,'ცვლილ. საკუთ.'!E1083)</f>
        <v>0</v>
      </c>
      <c r="E1083" s="4">
        <f>SUM('დამტკ. საკუთ.'!E1083,'ცვლილ. საკუთ.'!F1083)</f>
        <v>0</v>
      </c>
      <c r="F1083" s="4">
        <f>SUM('დამტკ. საკუთ.'!F1083,'ცვლილ. საკუთ.'!G1083)</f>
        <v>0</v>
      </c>
      <c r="G1083" s="4">
        <f>SUM('დამტკ. საკუთ.'!G1083,'ცვლილ. საკუთ.'!H1083)</f>
        <v>0</v>
      </c>
      <c r="H1083" s="4">
        <f>SUM('დამტკ. საკუთ.'!H1083,'ცვლილ. საკუთ.'!I1083)</f>
        <v>0</v>
      </c>
      <c r="I1083" s="4">
        <f t="shared" si="258"/>
        <v>0</v>
      </c>
      <c r="J1083" s="4">
        <f t="shared" si="259"/>
        <v>0</v>
      </c>
      <c r="K1083" s="4">
        <f t="shared" ref="K1083" si="261">SUM(K1095,K1107,K1119,K1131)</f>
        <v>0</v>
      </c>
    </row>
    <row r="1084" spans="1:11" ht="15.75" thickTop="1" x14ac:dyDescent="0.25">
      <c r="A1084" t="str">
        <f t="shared" si="257"/>
        <v>b</v>
      </c>
      <c r="B1084" s="5"/>
      <c r="C1084" s="6" t="s">
        <v>10</v>
      </c>
      <c r="D1084" s="7">
        <f>SUM('დამტკ. საკუთ.'!D1084,'ცვლილ. საკუთ.'!E1084)</f>
        <v>0</v>
      </c>
      <c r="E1084" s="7">
        <f>SUM('დამტკ. საკუთ.'!E1084,'ცვლილ. საკუთ.'!F1084)</f>
        <v>0</v>
      </c>
      <c r="F1084" s="7">
        <f>SUM('დამტკ. საკუთ.'!F1084,'ცვლილ. საკუთ.'!G1084)</f>
        <v>0</v>
      </c>
      <c r="G1084" s="7">
        <f>SUM('დამტკ. საკუთ.'!G1084,'ცვლილ. საკუთ.'!H1084)</f>
        <v>0</v>
      </c>
      <c r="H1084" s="7">
        <f>SUM('დამტკ. საკუთ.'!H1084,'ცვლილ. საკუთ.'!I1084)</f>
        <v>0</v>
      </c>
      <c r="I1084" s="7">
        <f t="shared" si="258"/>
        <v>0</v>
      </c>
      <c r="J1084" s="7">
        <f t="shared" si="259"/>
        <v>0</v>
      </c>
      <c r="K1084" s="7">
        <f t="shared" ref="K1084:K1094" si="262">SUM(K1096,K1108,K1120,K1132)</f>
        <v>0</v>
      </c>
    </row>
    <row r="1085" spans="1:11" x14ac:dyDescent="0.25">
      <c r="A1085" t="str">
        <f t="shared" si="257"/>
        <v>b</v>
      </c>
      <c r="B1085" s="8"/>
      <c r="C1085" s="9" t="s">
        <v>11</v>
      </c>
      <c r="D1085" s="10">
        <f>SUM('დამტკ. საკუთ.'!D1085,'ცვლილ. საკუთ.'!E1085)</f>
        <v>0</v>
      </c>
      <c r="E1085" s="10">
        <f>SUM('დამტკ. საკუთ.'!E1085,'ცვლილ. საკუთ.'!F1085)</f>
        <v>0</v>
      </c>
      <c r="F1085" s="10">
        <f>SUM('დამტკ. საკუთ.'!F1085,'ცვლილ. საკუთ.'!G1085)</f>
        <v>0</v>
      </c>
      <c r="G1085" s="10">
        <f>SUM('დამტკ. საკუთ.'!G1085,'ცვლილ. საკუთ.'!H1085)</f>
        <v>0</v>
      </c>
      <c r="H1085" s="10">
        <f>SUM('დამტკ. საკუთ.'!H1085,'ცვლილ. საკუთ.'!I1085)</f>
        <v>0</v>
      </c>
      <c r="I1085" s="10">
        <f t="shared" si="258"/>
        <v>0</v>
      </c>
      <c r="J1085" s="10">
        <f t="shared" si="259"/>
        <v>0</v>
      </c>
      <c r="K1085" s="10">
        <f t="shared" si="262"/>
        <v>0</v>
      </c>
    </row>
    <row r="1086" spans="1:11" x14ac:dyDescent="0.25">
      <c r="A1086" t="str">
        <f t="shared" si="257"/>
        <v>b</v>
      </c>
      <c r="B1086" s="8"/>
      <c r="C1086" s="9" t="s">
        <v>12</v>
      </c>
      <c r="D1086" s="10">
        <f>SUM('დამტკ. საკუთ.'!D1086,'ცვლილ. საკუთ.'!E1086)</f>
        <v>0</v>
      </c>
      <c r="E1086" s="10">
        <f>SUM('დამტკ. საკუთ.'!E1086,'ცვლილ. საკუთ.'!F1086)</f>
        <v>0</v>
      </c>
      <c r="F1086" s="10">
        <f>SUM('დამტკ. საკუთ.'!F1086,'ცვლილ. საკუთ.'!G1086)</f>
        <v>0</v>
      </c>
      <c r="G1086" s="10">
        <f>SUM('დამტკ. საკუთ.'!G1086,'ცვლილ. საკუთ.'!H1086)</f>
        <v>0</v>
      </c>
      <c r="H1086" s="10">
        <f>SUM('დამტკ. საკუთ.'!H1086,'ცვლილ. საკუთ.'!I1086)</f>
        <v>0</v>
      </c>
      <c r="I1086" s="10">
        <f t="shared" si="258"/>
        <v>0</v>
      </c>
      <c r="J1086" s="10">
        <f t="shared" si="259"/>
        <v>0</v>
      </c>
      <c r="K1086" s="10">
        <f t="shared" si="262"/>
        <v>0</v>
      </c>
    </row>
    <row r="1087" spans="1:11" x14ac:dyDescent="0.25">
      <c r="A1087" t="str">
        <f t="shared" si="257"/>
        <v>b</v>
      </c>
      <c r="B1087" s="8"/>
      <c r="C1087" s="9" t="s">
        <v>13</v>
      </c>
      <c r="D1087" s="10">
        <f>SUM('დამტკ. საკუთ.'!D1087,'ცვლილ. საკუთ.'!E1087)</f>
        <v>0</v>
      </c>
      <c r="E1087" s="10">
        <f>SUM('დამტკ. საკუთ.'!E1087,'ცვლილ. საკუთ.'!F1087)</f>
        <v>0</v>
      </c>
      <c r="F1087" s="10">
        <f>SUM('დამტკ. საკუთ.'!F1087,'ცვლილ. საკუთ.'!G1087)</f>
        <v>0</v>
      </c>
      <c r="G1087" s="10">
        <f>SUM('დამტკ. საკუთ.'!G1087,'ცვლილ. საკუთ.'!H1087)</f>
        <v>0</v>
      </c>
      <c r="H1087" s="10">
        <f>SUM('დამტკ. საკუთ.'!H1087,'ცვლილ. საკუთ.'!I1087)</f>
        <v>0</v>
      </c>
      <c r="I1087" s="10">
        <f t="shared" si="258"/>
        <v>0</v>
      </c>
      <c r="J1087" s="10">
        <f t="shared" si="259"/>
        <v>0</v>
      </c>
      <c r="K1087" s="10">
        <f t="shared" si="262"/>
        <v>0</v>
      </c>
    </row>
    <row r="1088" spans="1:11" x14ac:dyDescent="0.25">
      <c r="A1088" t="str">
        <f t="shared" si="257"/>
        <v>b</v>
      </c>
      <c r="B1088" s="8"/>
      <c r="C1088" s="9" t="s">
        <v>14</v>
      </c>
      <c r="D1088" s="10">
        <f>SUM('დამტკ. საკუთ.'!D1088,'ცვლილ. საკუთ.'!E1088)</f>
        <v>0</v>
      </c>
      <c r="E1088" s="10">
        <f>SUM('დამტკ. საკუთ.'!E1088,'ცვლილ. საკუთ.'!F1088)</f>
        <v>0</v>
      </c>
      <c r="F1088" s="10">
        <f>SUM('დამტკ. საკუთ.'!F1088,'ცვლილ. საკუთ.'!G1088)</f>
        <v>0</v>
      </c>
      <c r="G1088" s="10">
        <f>SUM('დამტკ. საკუთ.'!G1088,'ცვლილ. საკუთ.'!H1088)</f>
        <v>0</v>
      </c>
      <c r="H1088" s="10">
        <f>SUM('დამტკ. საკუთ.'!H1088,'ცვლილ. საკუთ.'!I1088)</f>
        <v>0</v>
      </c>
      <c r="I1088" s="10">
        <f t="shared" si="258"/>
        <v>0</v>
      </c>
      <c r="J1088" s="10">
        <f t="shared" si="259"/>
        <v>0</v>
      </c>
      <c r="K1088" s="10">
        <f t="shared" si="262"/>
        <v>0</v>
      </c>
    </row>
    <row r="1089" spans="1:11" x14ac:dyDescent="0.25">
      <c r="A1089" t="str">
        <f t="shared" si="257"/>
        <v>b</v>
      </c>
      <c r="B1089" s="8"/>
      <c r="C1089" s="9" t="s">
        <v>15</v>
      </c>
      <c r="D1089" s="10">
        <f>SUM('დამტკ. საკუთ.'!D1089,'ცვლილ. საკუთ.'!E1089)</f>
        <v>0</v>
      </c>
      <c r="E1089" s="10">
        <f>SUM('დამტკ. საკუთ.'!E1089,'ცვლილ. საკუთ.'!F1089)</f>
        <v>0</v>
      </c>
      <c r="F1089" s="10">
        <f>SUM('დამტკ. საკუთ.'!F1089,'ცვლილ. საკუთ.'!G1089)</f>
        <v>0</v>
      </c>
      <c r="G1089" s="10">
        <f>SUM('დამტკ. საკუთ.'!G1089,'ცვლილ. საკუთ.'!H1089)</f>
        <v>0</v>
      </c>
      <c r="H1089" s="10">
        <f>SUM('დამტკ. საკუთ.'!H1089,'ცვლილ. საკუთ.'!I1089)</f>
        <v>0</v>
      </c>
      <c r="I1089" s="10">
        <f t="shared" si="258"/>
        <v>0</v>
      </c>
      <c r="J1089" s="10">
        <f t="shared" si="259"/>
        <v>0</v>
      </c>
      <c r="K1089" s="10">
        <f t="shared" si="262"/>
        <v>0</v>
      </c>
    </row>
    <row r="1090" spans="1:11" x14ac:dyDescent="0.25">
      <c r="A1090" t="str">
        <f t="shared" si="257"/>
        <v>b</v>
      </c>
      <c r="B1090" s="8"/>
      <c r="C1090" s="9" t="s">
        <v>16</v>
      </c>
      <c r="D1090" s="10">
        <f>SUM('დამტკ. საკუთ.'!D1090,'ცვლილ. საკუთ.'!E1090)</f>
        <v>0</v>
      </c>
      <c r="E1090" s="10">
        <f>SUM('დამტკ. საკუთ.'!E1090,'ცვლილ. საკუთ.'!F1090)</f>
        <v>0</v>
      </c>
      <c r="F1090" s="10">
        <f>SUM('დამტკ. საკუთ.'!F1090,'ცვლილ. საკუთ.'!G1090)</f>
        <v>0</v>
      </c>
      <c r="G1090" s="10">
        <f>SUM('დამტკ. საკუთ.'!G1090,'ცვლილ. საკუთ.'!H1090)</f>
        <v>0</v>
      </c>
      <c r="H1090" s="10">
        <f>SUM('დამტკ. საკუთ.'!H1090,'ცვლილ. საკუთ.'!I1090)</f>
        <v>0</v>
      </c>
      <c r="I1090" s="10">
        <f t="shared" si="258"/>
        <v>0</v>
      </c>
      <c r="J1090" s="10">
        <f t="shared" si="259"/>
        <v>0</v>
      </c>
      <c r="K1090" s="10">
        <f t="shared" si="262"/>
        <v>0</v>
      </c>
    </row>
    <row r="1091" spans="1:11" x14ac:dyDescent="0.25">
      <c r="A1091" t="str">
        <f t="shared" si="257"/>
        <v>b</v>
      </c>
      <c r="B1091" s="8"/>
      <c r="C1091" s="9" t="s">
        <v>17</v>
      </c>
      <c r="D1091" s="10">
        <f>SUM('დამტკ. საკუთ.'!D1091,'ცვლილ. საკუთ.'!E1091)</f>
        <v>0</v>
      </c>
      <c r="E1091" s="10">
        <f>SUM('დამტკ. საკუთ.'!E1091,'ცვლილ. საკუთ.'!F1091)</f>
        <v>0</v>
      </c>
      <c r="F1091" s="10">
        <f>SUM('დამტკ. საკუთ.'!F1091,'ცვლილ. საკუთ.'!G1091)</f>
        <v>0</v>
      </c>
      <c r="G1091" s="10">
        <f>SUM('დამტკ. საკუთ.'!G1091,'ცვლილ. საკუთ.'!H1091)</f>
        <v>0</v>
      </c>
      <c r="H1091" s="10">
        <f>SUM('დამტკ. საკუთ.'!H1091,'ცვლილ. საკუთ.'!I1091)</f>
        <v>0</v>
      </c>
      <c r="I1091" s="10">
        <f t="shared" si="258"/>
        <v>0</v>
      </c>
      <c r="J1091" s="10">
        <f t="shared" si="259"/>
        <v>0</v>
      </c>
      <c r="K1091" s="10">
        <f t="shared" si="262"/>
        <v>0</v>
      </c>
    </row>
    <row r="1092" spans="1:11" x14ac:dyDescent="0.25">
      <c r="A1092" t="str">
        <f t="shared" si="257"/>
        <v>b</v>
      </c>
      <c r="B1092" s="5"/>
      <c r="C1092" s="6" t="s">
        <v>18</v>
      </c>
      <c r="D1092" s="7">
        <f>SUM('დამტკ. საკუთ.'!D1092,'ცვლილ. საკუთ.'!E1092)</f>
        <v>0</v>
      </c>
      <c r="E1092" s="7">
        <f>SUM('დამტკ. საკუთ.'!E1092,'ცვლილ. საკუთ.'!F1092)</f>
        <v>0</v>
      </c>
      <c r="F1092" s="7">
        <f>SUM('დამტკ. საკუთ.'!F1092,'ცვლილ. საკუთ.'!G1092)</f>
        <v>0</v>
      </c>
      <c r="G1092" s="7">
        <f>SUM('დამტკ. საკუთ.'!G1092,'ცვლილ. საკუთ.'!H1092)</f>
        <v>0</v>
      </c>
      <c r="H1092" s="7">
        <f>SUM('დამტკ. საკუთ.'!H1092,'ცვლილ. საკუთ.'!I1092)</f>
        <v>0</v>
      </c>
      <c r="I1092" s="7">
        <f t="shared" si="258"/>
        <v>0</v>
      </c>
      <c r="J1092" s="7">
        <f t="shared" si="259"/>
        <v>0</v>
      </c>
      <c r="K1092" s="7">
        <f t="shared" si="262"/>
        <v>0</v>
      </c>
    </row>
    <row r="1093" spans="1:11" x14ac:dyDescent="0.25">
      <c r="A1093" t="str">
        <f t="shared" si="257"/>
        <v>b</v>
      </c>
      <c r="B1093" s="5"/>
      <c r="C1093" s="6" t="s">
        <v>19</v>
      </c>
      <c r="D1093" s="7">
        <f>SUM('დამტკ. საკუთ.'!D1093,'ცვლილ. საკუთ.'!E1093)</f>
        <v>0</v>
      </c>
      <c r="E1093" s="7">
        <f>SUM('დამტკ. საკუთ.'!E1093,'ცვლილ. საკუთ.'!F1093)</f>
        <v>0</v>
      </c>
      <c r="F1093" s="7">
        <f>SUM('დამტკ. საკუთ.'!F1093,'ცვლილ. საკუთ.'!G1093)</f>
        <v>0</v>
      </c>
      <c r="G1093" s="7">
        <f>SUM('დამტკ. საკუთ.'!G1093,'ცვლილ. საკუთ.'!H1093)</f>
        <v>0</v>
      </c>
      <c r="H1093" s="7">
        <f>SUM('დამტკ. საკუთ.'!H1093,'ცვლილ. საკუთ.'!I1093)</f>
        <v>0</v>
      </c>
      <c r="I1093" s="7">
        <f t="shared" si="258"/>
        <v>0</v>
      </c>
      <c r="J1093" s="7">
        <f t="shared" si="259"/>
        <v>0</v>
      </c>
      <c r="K1093" s="7">
        <f t="shared" si="262"/>
        <v>0</v>
      </c>
    </row>
    <row r="1094" spans="1:11" ht="15.75" thickBot="1" x14ac:dyDescent="0.3">
      <c r="A1094" t="str">
        <f t="shared" si="257"/>
        <v>b</v>
      </c>
      <c r="B1094" s="11"/>
      <c r="C1094" s="12" t="s">
        <v>20</v>
      </c>
      <c r="D1094" s="13">
        <f>SUM('დამტკ. საკუთ.'!D1094,'ცვლილ. საკუთ.'!E1094)</f>
        <v>0</v>
      </c>
      <c r="E1094" s="13">
        <f>SUM('დამტკ. საკუთ.'!E1094,'ცვლილ. საკუთ.'!F1094)</f>
        <v>0</v>
      </c>
      <c r="F1094" s="13">
        <f>SUM('დამტკ. საკუთ.'!F1094,'ცვლილ. საკუთ.'!G1094)</f>
        <v>0</v>
      </c>
      <c r="G1094" s="13">
        <f>SUM('დამტკ. საკუთ.'!G1094,'ცვლილ. საკუთ.'!H1094)</f>
        <v>0</v>
      </c>
      <c r="H1094" s="13">
        <f>SUM('დამტკ. საკუთ.'!H1094,'ცვლილ. საკუთ.'!I1094)</f>
        <v>0</v>
      </c>
      <c r="I1094" s="13">
        <f t="shared" si="258"/>
        <v>0</v>
      </c>
      <c r="J1094" s="13">
        <f t="shared" si="259"/>
        <v>0</v>
      </c>
      <c r="K1094" s="13">
        <f t="shared" si="262"/>
        <v>0</v>
      </c>
    </row>
    <row r="1095" spans="1:11" ht="31.5" thickTop="1" thickBot="1" x14ac:dyDescent="0.3">
      <c r="A1095" t="str">
        <f t="shared" si="257"/>
        <v>b</v>
      </c>
      <c r="B1095" s="3" t="s">
        <v>174</v>
      </c>
      <c r="C1095" s="14" t="s">
        <v>175</v>
      </c>
      <c r="D1095" s="4">
        <f>SUM('დამტკ. საკუთ.'!D1095,'ცვლილ. საკუთ.'!E1095)</f>
        <v>0</v>
      </c>
      <c r="E1095" s="4">
        <f>SUM('დამტკ. საკუთ.'!E1095,'ცვლილ. საკუთ.'!F1095)</f>
        <v>0</v>
      </c>
      <c r="F1095" s="4">
        <f>SUM('დამტკ. საკუთ.'!F1095,'ცვლილ. საკუთ.'!G1095)</f>
        <v>0</v>
      </c>
      <c r="G1095" s="4">
        <f>SUM('დამტკ. საკუთ.'!G1095,'ცვლილ. საკუთ.'!H1095)</f>
        <v>0</v>
      </c>
      <c r="H1095" s="4">
        <f>SUM('დამტკ. საკუთ.'!H1095,'ცვლილ. საკუთ.'!I1095)</f>
        <v>0</v>
      </c>
      <c r="I1095" s="4">
        <f t="shared" si="258"/>
        <v>0</v>
      </c>
      <c r="J1095" s="4">
        <f t="shared" si="259"/>
        <v>0</v>
      </c>
      <c r="K1095" s="4">
        <f t="shared" ref="K1095" si="263">SUM(K1096,K1104,K1105,K1106)</f>
        <v>0</v>
      </c>
    </row>
    <row r="1096" spans="1:11" ht="15.75" thickTop="1" x14ac:dyDescent="0.25">
      <c r="A1096" t="str">
        <f t="shared" si="257"/>
        <v>b</v>
      </c>
      <c r="B1096" s="5"/>
      <c r="C1096" s="6" t="s">
        <v>10</v>
      </c>
      <c r="D1096" s="7">
        <f>SUM('დამტკ. საკუთ.'!D1096,'ცვლილ. საკუთ.'!E1096)</f>
        <v>0</v>
      </c>
      <c r="E1096" s="7">
        <f>SUM('დამტკ. საკუთ.'!E1096,'ცვლილ. საკუთ.'!F1096)</f>
        <v>0</v>
      </c>
      <c r="F1096" s="7">
        <f>SUM('დამტკ. საკუთ.'!F1096,'ცვლილ. საკუთ.'!G1096)</f>
        <v>0</v>
      </c>
      <c r="G1096" s="7">
        <f>SUM('დამტკ. საკუთ.'!G1096,'ცვლილ. საკუთ.'!H1096)</f>
        <v>0</v>
      </c>
      <c r="H1096" s="7">
        <f>SUM('დამტკ. საკუთ.'!H1096,'ცვლილ. საკუთ.'!I1096)</f>
        <v>0</v>
      </c>
      <c r="I1096" s="7">
        <f t="shared" si="258"/>
        <v>0</v>
      </c>
      <c r="J1096" s="7">
        <f t="shared" si="259"/>
        <v>0</v>
      </c>
      <c r="K1096" s="7">
        <f t="shared" ref="K1096" si="264">SUM(K1097:K1103)</f>
        <v>0</v>
      </c>
    </row>
    <row r="1097" spans="1:11" x14ac:dyDescent="0.25">
      <c r="A1097" t="str">
        <f t="shared" si="257"/>
        <v>b</v>
      </c>
      <c r="B1097" s="8"/>
      <c r="C1097" s="9" t="s">
        <v>11</v>
      </c>
      <c r="D1097" s="10">
        <f>SUM('დამტკ. საკუთ.'!D1097,'ცვლილ. საკუთ.'!E1097)</f>
        <v>0</v>
      </c>
      <c r="E1097" s="10">
        <f>SUM('დამტკ. საკუთ.'!E1097,'ცვლილ. საკუთ.'!F1097)</f>
        <v>0</v>
      </c>
      <c r="F1097" s="10">
        <f>SUM('დამტკ. საკუთ.'!F1097,'ცვლილ. საკუთ.'!G1097)</f>
        <v>0</v>
      </c>
      <c r="G1097" s="10">
        <f>SUM('დამტკ. საკუთ.'!G1097,'ცვლილ. საკუთ.'!H1097)</f>
        <v>0</v>
      </c>
      <c r="H1097" s="10">
        <f>SUM('დამტკ. საკუთ.'!H1097,'ცვლილ. საკუთ.'!I1097)</f>
        <v>0</v>
      </c>
      <c r="I1097" s="10">
        <f t="shared" si="258"/>
        <v>0</v>
      </c>
      <c r="J1097" s="10">
        <f t="shared" si="259"/>
        <v>0</v>
      </c>
      <c r="K1097" s="10">
        <v>0</v>
      </c>
    </row>
    <row r="1098" spans="1:11" x14ac:dyDescent="0.25">
      <c r="A1098" t="str">
        <f t="shared" si="257"/>
        <v>b</v>
      </c>
      <c r="B1098" s="8"/>
      <c r="C1098" s="9" t="s">
        <v>12</v>
      </c>
      <c r="D1098" s="10">
        <f>SUM('დამტკ. საკუთ.'!D1098,'ცვლილ. საკუთ.'!E1098)</f>
        <v>0</v>
      </c>
      <c r="E1098" s="10">
        <f>SUM('დამტკ. საკუთ.'!E1098,'ცვლილ. საკუთ.'!F1098)</f>
        <v>0</v>
      </c>
      <c r="F1098" s="10">
        <f>SUM('დამტკ. საკუთ.'!F1098,'ცვლილ. საკუთ.'!G1098)</f>
        <v>0</v>
      </c>
      <c r="G1098" s="10">
        <f>SUM('დამტკ. საკუთ.'!G1098,'ცვლილ. საკუთ.'!H1098)</f>
        <v>0</v>
      </c>
      <c r="H1098" s="10">
        <f>SUM('დამტკ. საკუთ.'!H1098,'ცვლილ. საკუთ.'!I1098)</f>
        <v>0</v>
      </c>
      <c r="I1098" s="10">
        <f t="shared" si="258"/>
        <v>0</v>
      </c>
      <c r="J1098" s="10">
        <f t="shared" si="259"/>
        <v>0</v>
      </c>
      <c r="K1098" s="10">
        <v>0</v>
      </c>
    </row>
    <row r="1099" spans="1:11" x14ac:dyDescent="0.25">
      <c r="A1099" t="str">
        <f t="shared" si="257"/>
        <v>b</v>
      </c>
      <c r="B1099" s="8"/>
      <c r="C1099" s="9" t="s">
        <v>13</v>
      </c>
      <c r="D1099" s="10">
        <f>SUM('დამტკ. საკუთ.'!D1099,'ცვლილ. საკუთ.'!E1099)</f>
        <v>0</v>
      </c>
      <c r="E1099" s="10">
        <f>SUM('დამტკ. საკუთ.'!E1099,'ცვლილ. საკუთ.'!F1099)</f>
        <v>0</v>
      </c>
      <c r="F1099" s="10">
        <f>SUM('დამტკ. საკუთ.'!F1099,'ცვლილ. საკუთ.'!G1099)</f>
        <v>0</v>
      </c>
      <c r="G1099" s="10">
        <f>SUM('დამტკ. საკუთ.'!G1099,'ცვლილ. საკუთ.'!H1099)</f>
        <v>0</v>
      </c>
      <c r="H1099" s="10">
        <f>SUM('დამტკ. საკუთ.'!H1099,'ცვლილ. საკუთ.'!I1099)</f>
        <v>0</v>
      </c>
      <c r="I1099" s="10">
        <f t="shared" si="258"/>
        <v>0</v>
      </c>
      <c r="J1099" s="10">
        <f t="shared" si="259"/>
        <v>0</v>
      </c>
      <c r="K1099" s="10">
        <v>0</v>
      </c>
    </row>
    <row r="1100" spans="1:11" x14ac:dyDescent="0.25">
      <c r="A1100" t="str">
        <f t="shared" si="257"/>
        <v>b</v>
      </c>
      <c r="B1100" s="8"/>
      <c r="C1100" s="9" t="s">
        <v>14</v>
      </c>
      <c r="D1100" s="10">
        <f>SUM('დამტკ. საკუთ.'!D1100,'ცვლილ. საკუთ.'!E1100)</f>
        <v>0</v>
      </c>
      <c r="E1100" s="10">
        <f>SUM('დამტკ. საკუთ.'!E1100,'ცვლილ. საკუთ.'!F1100)</f>
        <v>0</v>
      </c>
      <c r="F1100" s="10">
        <f>SUM('დამტკ. საკუთ.'!F1100,'ცვლილ. საკუთ.'!G1100)</f>
        <v>0</v>
      </c>
      <c r="G1100" s="10">
        <f>SUM('დამტკ. საკუთ.'!G1100,'ცვლილ. საკუთ.'!H1100)</f>
        <v>0</v>
      </c>
      <c r="H1100" s="10">
        <f>SUM('დამტკ. საკუთ.'!H1100,'ცვლილ. საკუთ.'!I1100)</f>
        <v>0</v>
      </c>
      <c r="I1100" s="10">
        <f t="shared" si="258"/>
        <v>0</v>
      </c>
      <c r="J1100" s="10">
        <f t="shared" si="259"/>
        <v>0</v>
      </c>
      <c r="K1100" s="10">
        <v>0</v>
      </c>
    </row>
    <row r="1101" spans="1:11" x14ac:dyDescent="0.25">
      <c r="A1101" t="str">
        <f t="shared" si="257"/>
        <v>b</v>
      </c>
      <c r="B1101" s="8"/>
      <c r="C1101" s="9" t="s">
        <v>15</v>
      </c>
      <c r="D1101" s="10">
        <f>SUM('დამტკ. საკუთ.'!D1101,'ცვლილ. საკუთ.'!E1101)</f>
        <v>0</v>
      </c>
      <c r="E1101" s="10">
        <f>SUM('დამტკ. საკუთ.'!E1101,'ცვლილ. საკუთ.'!F1101)</f>
        <v>0</v>
      </c>
      <c r="F1101" s="10">
        <f>SUM('დამტკ. საკუთ.'!F1101,'ცვლილ. საკუთ.'!G1101)</f>
        <v>0</v>
      </c>
      <c r="G1101" s="10">
        <f>SUM('დამტკ. საკუთ.'!G1101,'ცვლილ. საკუთ.'!H1101)</f>
        <v>0</v>
      </c>
      <c r="H1101" s="10">
        <f>SUM('დამტკ. საკუთ.'!H1101,'ცვლილ. საკუთ.'!I1101)</f>
        <v>0</v>
      </c>
      <c r="I1101" s="10">
        <f t="shared" si="258"/>
        <v>0</v>
      </c>
      <c r="J1101" s="10">
        <f t="shared" si="259"/>
        <v>0</v>
      </c>
      <c r="K1101" s="10">
        <v>0</v>
      </c>
    </row>
    <row r="1102" spans="1:11" x14ac:dyDescent="0.25">
      <c r="A1102" t="str">
        <f t="shared" si="257"/>
        <v>b</v>
      </c>
      <c r="B1102" s="8"/>
      <c r="C1102" s="9" t="s">
        <v>16</v>
      </c>
      <c r="D1102" s="10">
        <f>SUM('დამტკ. საკუთ.'!D1102,'ცვლილ. საკუთ.'!E1102)</f>
        <v>0</v>
      </c>
      <c r="E1102" s="10">
        <f>SUM('დამტკ. საკუთ.'!E1102,'ცვლილ. საკუთ.'!F1102)</f>
        <v>0</v>
      </c>
      <c r="F1102" s="10">
        <f>SUM('დამტკ. საკუთ.'!F1102,'ცვლილ. საკუთ.'!G1102)</f>
        <v>0</v>
      </c>
      <c r="G1102" s="10">
        <f>SUM('დამტკ. საკუთ.'!G1102,'ცვლილ. საკუთ.'!H1102)</f>
        <v>0</v>
      </c>
      <c r="H1102" s="10">
        <f>SUM('დამტკ. საკუთ.'!H1102,'ცვლილ. საკუთ.'!I1102)</f>
        <v>0</v>
      </c>
      <c r="I1102" s="10">
        <f t="shared" si="258"/>
        <v>0</v>
      </c>
      <c r="J1102" s="10">
        <f t="shared" si="259"/>
        <v>0</v>
      </c>
      <c r="K1102" s="10">
        <v>0</v>
      </c>
    </row>
    <row r="1103" spans="1:11" x14ac:dyDescent="0.25">
      <c r="A1103" t="str">
        <f t="shared" si="257"/>
        <v>b</v>
      </c>
      <c r="B1103" s="8"/>
      <c r="C1103" s="9" t="s">
        <v>17</v>
      </c>
      <c r="D1103" s="10">
        <f>SUM('დამტკ. საკუთ.'!D1103,'ცვლილ. საკუთ.'!E1103)</f>
        <v>0</v>
      </c>
      <c r="E1103" s="10">
        <f>SUM('დამტკ. საკუთ.'!E1103,'ცვლილ. საკუთ.'!F1103)</f>
        <v>0</v>
      </c>
      <c r="F1103" s="10">
        <f>SUM('დამტკ. საკუთ.'!F1103,'ცვლილ. საკუთ.'!G1103)</f>
        <v>0</v>
      </c>
      <c r="G1103" s="10">
        <f>SUM('დამტკ. საკუთ.'!G1103,'ცვლილ. საკუთ.'!H1103)</f>
        <v>0</v>
      </c>
      <c r="H1103" s="10">
        <f>SUM('დამტკ. საკუთ.'!H1103,'ცვლილ. საკუთ.'!I1103)</f>
        <v>0</v>
      </c>
      <c r="I1103" s="10">
        <f t="shared" si="258"/>
        <v>0</v>
      </c>
      <c r="J1103" s="10">
        <f t="shared" si="259"/>
        <v>0</v>
      </c>
      <c r="K1103" s="10">
        <v>0</v>
      </c>
    </row>
    <row r="1104" spans="1:11" x14ac:dyDescent="0.25">
      <c r="A1104" t="str">
        <f t="shared" si="257"/>
        <v>b</v>
      </c>
      <c r="B1104" s="5"/>
      <c r="C1104" s="6" t="s">
        <v>18</v>
      </c>
      <c r="D1104" s="7">
        <f>SUM('დამტკ. საკუთ.'!D1104,'ცვლილ. საკუთ.'!E1104)</f>
        <v>0</v>
      </c>
      <c r="E1104" s="7">
        <f>SUM('დამტკ. საკუთ.'!E1104,'ცვლილ. საკუთ.'!F1104)</f>
        <v>0</v>
      </c>
      <c r="F1104" s="7">
        <f>SUM('დამტკ. საკუთ.'!F1104,'ცვლილ. საკუთ.'!G1104)</f>
        <v>0</v>
      </c>
      <c r="G1104" s="7">
        <f>SUM('დამტკ. საკუთ.'!G1104,'ცვლილ. საკუთ.'!H1104)</f>
        <v>0</v>
      </c>
      <c r="H1104" s="7">
        <f>SUM('დამტკ. საკუთ.'!H1104,'ცვლილ. საკუთ.'!I1104)</f>
        <v>0</v>
      </c>
      <c r="I1104" s="7">
        <f t="shared" si="258"/>
        <v>0</v>
      </c>
      <c r="J1104" s="7">
        <f t="shared" si="259"/>
        <v>0</v>
      </c>
      <c r="K1104" s="7">
        <v>0</v>
      </c>
    </row>
    <row r="1105" spans="1:11" x14ac:dyDescent="0.25">
      <c r="A1105" t="str">
        <f t="shared" si="257"/>
        <v>b</v>
      </c>
      <c r="B1105" s="5"/>
      <c r="C1105" s="6" t="s">
        <v>19</v>
      </c>
      <c r="D1105" s="7">
        <f>SUM('დამტკ. საკუთ.'!D1105,'ცვლილ. საკუთ.'!E1105)</f>
        <v>0</v>
      </c>
      <c r="E1105" s="7">
        <f>SUM('დამტკ. საკუთ.'!E1105,'ცვლილ. საკუთ.'!F1105)</f>
        <v>0</v>
      </c>
      <c r="F1105" s="7">
        <f>SUM('დამტკ. საკუთ.'!F1105,'ცვლილ. საკუთ.'!G1105)</f>
        <v>0</v>
      </c>
      <c r="G1105" s="7">
        <f>SUM('დამტკ. საკუთ.'!G1105,'ცვლილ. საკუთ.'!H1105)</f>
        <v>0</v>
      </c>
      <c r="H1105" s="7">
        <f>SUM('დამტკ. საკუთ.'!H1105,'ცვლილ. საკუთ.'!I1105)</f>
        <v>0</v>
      </c>
      <c r="I1105" s="7">
        <f t="shared" si="258"/>
        <v>0</v>
      </c>
      <c r="J1105" s="7">
        <f t="shared" si="259"/>
        <v>0</v>
      </c>
      <c r="K1105" s="7">
        <v>0</v>
      </c>
    </row>
    <row r="1106" spans="1:11" ht="15.75" thickBot="1" x14ac:dyDescent="0.3">
      <c r="A1106" t="str">
        <f t="shared" si="257"/>
        <v>b</v>
      </c>
      <c r="B1106" s="11"/>
      <c r="C1106" s="12" t="s">
        <v>20</v>
      </c>
      <c r="D1106" s="13">
        <f>SUM('დამტკ. საკუთ.'!D1106,'ცვლილ. საკუთ.'!E1106)</f>
        <v>0</v>
      </c>
      <c r="E1106" s="13">
        <f>SUM('დამტკ. საკუთ.'!E1106,'ცვლილ. საკუთ.'!F1106)</f>
        <v>0</v>
      </c>
      <c r="F1106" s="13">
        <f>SUM('დამტკ. საკუთ.'!F1106,'ცვლილ. საკუთ.'!G1106)</f>
        <v>0</v>
      </c>
      <c r="G1106" s="13">
        <f>SUM('დამტკ. საკუთ.'!G1106,'ცვლილ. საკუთ.'!H1106)</f>
        <v>0</v>
      </c>
      <c r="H1106" s="13">
        <f>SUM('დამტკ. საკუთ.'!H1106,'ცვლილ. საკუთ.'!I1106)</f>
        <v>0</v>
      </c>
      <c r="I1106" s="13">
        <f t="shared" si="258"/>
        <v>0</v>
      </c>
      <c r="J1106" s="13">
        <f t="shared" si="259"/>
        <v>0</v>
      </c>
      <c r="K1106" s="13">
        <v>0</v>
      </c>
    </row>
    <row r="1107" spans="1:11" ht="31.5" thickTop="1" thickBot="1" x14ac:dyDescent="0.3">
      <c r="A1107" t="str">
        <f t="shared" si="257"/>
        <v>b</v>
      </c>
      <c r="B1107" s="3" t="s">
        <v>176</v>
      </c>
      <c r="C1107" s="14" t="s">
        <v>177</v>
      </c>
      <c r="D1107" s="4">
        <f>SUM('დამტკ. საკუთ.'!D1107,'ცვლილ. საკუთ.'!E1107)</f>
        <v>0</v>
      </c>
      <c r="E1107" s="4">
        <f>SUM('დამტკ. საკუთ.'!E1107,'ცვლილ. საკუთ.'!F1107)</f>
        <v>0</v>
      </c>
      <c r="F1107" s="4">
        <f>SUM('დამტკ. საკუთ.'!F1107,'ცვლილ. საკუთ.'!G1107)</f>
        <v>0</v>
      </c>
      <c r="G1107" s="4">
        <f>SUM('დამტკ. საკუთ.'!G1107,'ცვლილ. საკუთ.'!H1107)</f>
        <v>0</v>
      </c>
      <c r="H1107" s="4">
        <f>SUM('დამტკ. საკუთ.'!H1107,'ცვლილ. საკუთ.'!I1107)</f>
        <v>0</v>
      </c>
      <c r="I1107" s="4">
        <f t="shared" si="258"/>
        <v>0</v>
      </c>
      <c r="J1107" s="4">
        <f t="shared" si="259"/>
        <v>0</v>
      </c>
      <c r="K1107" s="4">
        <f t="shared" ref="K1107" si="265">SUM(K1108,K1116,K1117,K1118)</f>
        <v>0</v>
      </c>
    </row>
    <row r="1108" spans="1:11" ht="15.75" thickTop="1" x14ac:dyDescent="0.25">
      <c r="A1108" t="str">
        <f t="shared" si="257"/>
        <v>b</v>
      </c>
      <c r="B1108" s="5"/>
      <c r="C1108" s="6" t="s">
        <v>10</v>
      </c>
      <c r="D1108" s="7">
        <f>SUM('დამტკ. საკუთ.'!D1108,'ცვლილ. საკუთ.'!E1108)</f>
        <v>0</v>
      </c>
      <c r="E1108" s="7">
        <f>SUM('დამტკ. საკუთ.'!E1108,'ცვლილ. საკუთ.'!F1108)</f>
        <v>0</v>
      </c>
      <c r="F1108" s="7">
        <f>SUM('დამტკ. საკუთ.'!F1108,'ცვლილ. საკუთ.'!G1108)</f>
        <v>0</v>
      </c>
      <c r="G1108" s="7">
        <f>SUM('დამტკ. საკუთ.'!G1108,'ცვლილ. საკუთ.'!H1108)</f>
        <v>0</v>
      </c>
      <c r="H1108" s="7">
        <f>SUM('დამტკ. საკუთ.'!H1108,'ცვლილ. საკუთ.'!I1108)</f>
        <v>0</v>
      </c>
      <c r="I1108" s="7">
        <f t="shared" si="258"/>
        <v>0</v>
      </c>
      <c r="J1108" s="7">
        <f t="shared" si="259"/>
        <v>0</v>
      </c>
      <c r="K1108" s="7">
        <f t="shared" ref="K1108" si="266">SUM(K1109:K1115)</f>
        <v>0</v>
      </c>
    </row>
    <row r="1109" spans="1:11" x14ac:dyDescent="0.25">
      <c r="A1109" t="str">
        <f t="shared" si="257"/>
        <v>b</v>
      </c>
      <c r="B1109" s="8"/>
      <c r="C1109" s="9" t="s">
        <v>11</v>
      </c>
      <c r="D1109" s="10">
        <f>SUM('დამტკ. საკუთ.'!D1109,'ცვლილ. საკუთ.'!E1109)</f>
        <v>0</v>
      </c>
      <c r="E1109" s="10">
        <f>SUM('დამტკ. საკუთ.'!E1109,'ცვლილ. საკუთ.'!F1109)</f>
        <v>0</v>
      </c>
      <c r="F1109" s="10">
        <f>SUM('დამტკ. საკუთ.'!F1109,'ცვლილ. საკუთ.'!G1109)</f>
        <v>0</v>
      </c>
      <c r="G1109" s="10">
        <f>SUM('დამტკ. საკუთ.'!G1109,'ცვლილ. საკუთ.'!H1109)</f>
        <v>0</v>
      </c>
      <c r="H1109" s="10">
        <f>SUM('დამტკ. საკუთ.'!H1109,'ცვლილ. საკუთ.'!I1109)</f>
        <v>0</v>
      </c>
      <c r="I1109" s="10">
        <f t="shared" si="258"/>
        <v>0</v>
      </c>
      <c r="J1109" s="10">
        <f t="shared" si="259"/>
        <v>0</v>
      </c>
      <c r="K1109" s="10">
        <v>0</v>
      </c>
    </row>
    <row r="1110" spans="1:11" x14ac:dyDescent="0.25">
      <c r="A1110" t="str">
        <f t="shared" si="257"/>
        <v>b</v>
      </c>
      <c r="B1110" s="8"/>
      <c r="C1110" s="9" t="s">
        <v>12</v>
      </c>
      <c r="D1110" s="10">
        <f>SUM('დამტკ. საკუთ.'!D1110,'ცვლილ. საკუთ.'!E1110)</f>
        <v>0</v>
      </c>
      <c r="E1110" s="10">
        <f>SUM('დამტკ. საკუთ.'!E1110,'ცვლილ. საკუთ.'!F1110)</f>
        <v>0</v>
      </c>
      <c r="F1110" s="10">
        <f>SUM('დამტკ. საკუთ.'!F1110,'ცვლილ. საკუთ.'!G1110)</f>
        <v>0</v>
      </c>
      <c r="G1110" s="10">
        <f>SUM('დამტკ. საკუთ.'!G1110,'ცვლილ. საკუთ.'!H1110)</f>
        <v>0</v>
      </c>
      <c r="H1110" s="10">
        <f>SUM('დამტკ. საკუთ.'!H1110,'ცვლილ. საკუთ.'!I1110)</f>
        <v>0</v>
      </c>
      <c r="I1110" s="10">
        <f t="shared" si="258"/>
        <v>0</v>
      </c>
      <c r="J1110" s="10">
        <f t="shared" si="259"/>
        <v>0</v>
      </c>
      <c r="K1110" s="10">
        <v>0</v>
      </c>
    </row>
    <row r="1111" spans="1:11" x14ac:dyDescent="0.25">
      <c r="A1111" t="str">
        <f t="shared" si="257"/>
        <v>b</v>
      </c>
      <c r="B1111" s="8"/>
      <c r="C1111" s="9" t="s">
        <v>13</v>
      </c>
      <c r="D1111" s="10">
        <f>SUM('დამტკ. საკუთ.'!D1111,'ცვლილ. საკუთ.'!E1111)</f>
        <v>0</v>
      </c>
      <c r="E1111" s="10">
        <f>SUM('დამტკ. საკუთ.'!E1111,'ცვლილ. საკუთ.'!F1111)</f>
        <v>0</v>
      </c>
      <c r="F1111" s="10">
        <f>SUM('დამტკ. საკუთ.'!F1111,'ცვლილ. საკუთ.'!G1111)</f>
        <v>0</v>
      </c>
      <c r="G1111" s="10">
        <f>SUM('დამტკ. საკუთ.'!G1111,'ცვლილ. საკუთ.'!H1111)</f>
        <v>0</v>
      </c>
      <c r="H1111" s="10">
        <f>SUM('დამტკ. საკუთ.'!H1111,'ცვლილ. საკუთ.'!I1111)</f>
        <v>0</v>
      </c>
      <c r="I1111" s="10">
        <f t="shared" si="258"/>
        <v>0</v>
      </c>
      <c r="J1111" s="10">
        <f t="shared" si="259"/>
        <v>0</v>
      </c>
      <c r="K1111" s="10">
        <v>0</v>
      </c>
    </row>
    <row r="1112" spans="1:11" x14ac:dyDescent="0.25">
      <c r="A1112" t="str">
        <f t="shared" si="257"/>
        <v>b</v>
      </c>
      <c r="B1112" s="8"/>
      <c r="C1112" s="9" t="s">
        <v>14</v>
      </c>
      <c r="D1112" s="10">
        <f>SUM('დამტკ. საკუთ.'!D1112,'ცვლილ. საკუთ.'!E1112)</f>
        <v>0</v>
      </c>
      <c r="E1112" s="10">
        <f>SUM('დამტკ. საკუთ.'!E1112,'ცვლილ. საკუთ.'!F1112)</f>
        <v>0</v>
      </c>
      <c r="F1112" s="10">
        <f>SUM('დამტკ. საკუთ.'!F1112,'ცვლილ. საკუთ.'!G1112)</f>
        <v>0</v>
      </c>
      <c r="G1112" s="10">
        <f>SUM('დამტკ. საკუთ.'!G1112,'ცვლილ. საკუთ.'!H1112)</f>
        <v>0</v>
      </c>
      <c r="H1112" s="10">
        <f>SUM('დამტკ. საკუთ.'!H1112,'ცვლილ. საკუთ.'!I1112)</f>
        <v>0</v>
      </c>
      <c r="I1112" s="10">
        <f t="shared" si="258"/>
        <v>0</v>
      </c>
      <c r="J1112" s="10">
        <f t="shared" si="259"/>
        <v>0</v>
      </c>
      <c r="K1112" s="10">
        <v>0</v>
      </c>
    </row>
    <row r="1113" spans="1:11" x14ac:dyDescent="0.25">
      <c r="A1113" t="str">
        <f t="shared" si="257"/>
        <v>b</v>
      </c>
      <c r="B1113" s="8"/>
      <c r="C1113" s="9" t="s">
        <v>15</v>
      </c>
      <c r="D1113" s="10">
        <f>SUM('დამტკ. საკუთ.'!D1113,'ცვლილ. საკუთ.'!E1113)</f>
        <v>0</v>
      </c>
      <c r="E1113" s="10">
        <f>SUM('დამტკ. საკუთ.'!E1113,'ცვლილ. საკუთ.'!F1113)</f>
        <v>0</v>
      </c>
      <c r="F1113" s="10">
        <f>SUM('დამტკ. საკუთ.'!F1113,'ცვლილ. საკუთ.'!G1113)</f>
        <v>0</v>
      </c>
      <c r="G1113" s="10">
        <f>SUM('დამტკ. საკუთ.'!G1113,'ცვლილ. საკუთ.'!H1113)</f>
        <v>0</v>
      </c>
      <c r="H1113" s="10">
        <f>SUM('დამტკ. საკუთ.'!H1113,'ცვლილ. საკუთ.'!I1113)</f>
        <v>0</v>
      </c>
      <c r="I1113" s="10">
        <f t="shared" si="258"/>
        <v>0</v>
      </c>
      <c r="J1113" s="10">
        <f t="shared" si="259"/>
        <v>0</v>
      </c>
      <c r="K1113" s="10">
        <v>0</v>
      </c>
    </row>
    <row r="1114" spans="1:11" x14ac:dyDescent="0.25">
      <c r="A1114" t="str">
        <f t="shared" si="257"/>
        <v>b</v>
      </c>
      <c r="B1114" s="8"/>
      <c r="C1114" s="9" t="s">
        <v>16</v>
      </c>
      <c r="D1114" s="10">
        <f>SUM('დამტკ. საკუთ.'!D1114,'ცვლილ. საკუთ.'!E1114)</f>
        <v>0</v>
      </c>
      <c r="E1114" s="10">
        <f>SUM('დამტკ. საკუთ.'!E1114,'ცვლილ. საკუთ.'!F1114)</f>
        <v>0</v>
      </c>
      <c r="F1114" s="10">
        <f>SUM('დამტკ. საკუთ.'!F1114,'ცვლილ. საკუთ.'!G1114)</f>
        <v>0</v>
      </c>
      <c r="G1114" s="10">
        <f>SUM('დამტკ. საკუთ.'!G1114,'ცვლილ. საკუთ.'!H1114)</f>
        <v>0</v>
      </c>
      <c r="H1114" s="10">
        <f>SUM('დამტკ. საკუთ.'!H1114,'ცვლილ. საკუთ.'!I1114)</f>
        <v>0</v>
      </c>
      <c r="I1114" s="10">
        <f t="shared" si="258"/>
        <v>0</v>
      </c>
      <c r="J1114" s="10">
        <f t="shared" si="259"/>
        <v>0</v>
      </c>
      <c r="K1114" s="10">
        <v>0</v>
      </c>
    </row>
    <row r="1115" spans="1:11" x14ac:dyDescent="0.25">
      <c r="A1115" t="str">
        <f t="shared" si="257"/>
        <v>b</v>
      </c>
      <c r="B1115" s="8"/>
      <c r="C1115" s="9" t="s">
        <v>17</v>
      </c>
      <c r="D1115" s="10">
        <f>SUM('დამტკ. საკუთ.'!D1115,'ცვლილ. საკუთ.'!E1115)</f>
        <v>0</v>
      </c>
      <c r="E1115" s="10">
        <f>SUM('დამტკ. საკუთ.'!E1115,'ცვლილ. საკუთ.'!F1115)</f>
        <v>0</v>
      </c>
      <c r="F1115" s="10">
        <f>SUM('დამტკ. საკუთ.'!F1115,'ცვლილ. საკუთ.'!G1115)</f>
        <v>0</v>
      </c>
      <c r="G1115" s="10">
        <f>SUM('დამტკ. საკუთ.'!G1115,'ცვლილ. საკუთ.'!H1115)</f>
        <v>0</v>
      </c>
      <c r="H1115" s="10">
        <f>SUM('დამტკ. საკუთ.'!H1115,'ცვლილ. საკუთ.'!I1115)</f>
        <v>0</v>
      </c>
      <c r="I1115" s="10">
        <f t="shared" si="258"/>
        <v>0</v>
      </c>
      <c r="J1115" s="10">
        <f t="shared" si="259"/>
        <v>0</v>
      </c>
      <c r="K1115" s="10">
        <v>0</v>
      </c>
    </row>
    <row r="1116" spans="1:11" x14ac:dyDescent="0.25">
      <c r="A1116" t="str">
        <f t="shared" si="257"/>
        <v>b</v>
      </c>
      <c r="B1116" s="5"/>
      <c r="C1116" s="6" t="s">
        <v>18</v>
      </c>
      <c r="D1116" s="7">
        <f>SUM('დამტკ. საკუთ.'!D1116,'ცვლილ. საკუთ.'!E1116)</f>
        <v>0</v>
      </c>
      <c r="E1116" s="7">
        <f>SUM('დამტკ. საკუთ.'!E1116,'ცვლილ. საკუთ.'!F1116)</f>
        <v>0</v>
      </c>
      <c r="F1116" s="7">
        <f>SUM('დამტკ. საკუთ.'!F1116,'ცვლილ. საკუთ.'!G1116)</f>
        <v>0</v>
      </c>
      <c r="G1116" s="7">
        <f>SUM('დამტკ. საკუთ.'!G1116,'ცვლილ. საკუთ.'!H1116)</f>
        <v>0</v>
      </c>
      <c r="H1116" s="7">
        <f>SUM('დამტკ. საკუთ.'!H1116,'ცვლილ. საკუთ.'!I1116)</f>
        <v>0</v>
      </c>
      <c r="I1116" s="7">
        <f t="shared" si="258"/>
        <v>0</v>
      </c>
      <c r="J1116" s="7">
        <f t="shared" si="259"/>
        <v>0</v>
      </c>
      <c r="K1116" s="7">
        <v>0</v>
      </c>
    </row>
    <row r="1117" spans="1:11" x14ac:dyDescent="0.25">
      <c r="A1117" t="str">
        <f t="shared" si="257"/>
        <v>b</v>
      </c>
      <c r="B1117" s="5"/>
      <c r="C1117" s="6" t="s">
        <v>19</v>
      </c>
      <c r="D1117" s="7">
        <f>SUM('დამტკ. საკუთ.'!D1117,'ცვლილ. საკუთ.'!E1117)</f>
        <v>0</v>
      </c>
      <c r="E1117" s="7">
        <f>SUM('დამტკ. საკუთ.'!E1117,'ცვლილ. საკუთ.'!F1117)</f>
        <v>0</v>
      </c>
      <c r="F1117" s="7">
        <f>SUM('დამტკ. საკუთ.'!F1117,'ცვლილ. საკუთ.'!G1117)</f>
        <v>0</v>
      </c>
      <c r="G1117" s="7">
        <f>SUM('დამტკ. საკუთ.'!G1117,'ცვლილ. საკუთ.'!H1117)</f>
        <v>0</v>
      </c>
      <c r="H1117" s="7">
        <f>SUM('დამტკ. საკუთ.'!H1117,'ცვლილ. საკუთ.'!I1117)</f>
        <v>0</v>
      </c>
      <c r="I1117" s="7">
        <f t="shared" si="258"/>
        <v>0</v>
      </c>
      <c r="J1117" s="7">
        <f t="shared" si="259"/>
        <v>0</v>
      </c>
      <c r="K1117" s="7">
        <v>0</v>
      </c>
    </row>
    <row r="1118" spans="1:11" ht="15.75" thickBot="1" x14ac:dyDescent="0.3">
      <c r="A1118" t="str">
        <f t="shared" si="257"/>
        <v>b</v>
      </c>
      <c r="B1118" s="11"/>
      <c r="C1118" s="12" t="s">
        <v>20</v>
      </c>
      <c r="D1118" s="13">
        <f>SUM('დამტკ. საკუთ.'!D1118,'ცვლილ. საკუთ.'!E1118)</f>
        <v>0</v>
      </c>
      <c r="E1118" s="13">
        <f>SUM('დამტკ. საკუთ.'!E1118,'ცვლილ. საკუთ.'!F1118)</f>
        <v>0</v>
      </c>
      <c r="F1118" s="13">
        <f>SUM('დამტკ. საკუთ.'!F1118,'ცვლილ. საკუთ.'!G1118)</f>
        <v>0</v>
      </c>
      <c r="G1118" s="13">
        <f>SUM('დამტკ. საკუთ.'!G1118,'ცვლილ. საკუთ.'!H1118)</f>
        <v>0</v>
      </c>
      <c r="H1118" s="13">
        <f>SUM('დამტკ. საკუთ.'!H1118,'ცვლილ. საკუთ.'!I1118)</f>
        <v>0</v>
      </c>
      <c r="I1118" s="13">
        <f t="shared" si="258"/>
        <v>0</v>
      </c>
      <c r="J1118" s="13">
        <f t="shared" si="259"/>
        <v>0</v>
      </c>
      <c r="K1118" s="13">
        <v>0</v>
      </c>
    </row>
    <row r="1119" spans="1:11" ht="32.25" customHeight="1" thickTop="1" thickBot="1" x14ac:dyDescent="0.3">
      <c r="A1119" t="str">
        <f t="shared" si="257"/>
        <v>b</v>
      </c>
      <c r="B1119" s="16" t="s">
        <v>178</v>
      </c>
      <c r="C1119" s="4" t="s">
        <v>179</v>
      </c>
      <c r="D1119" s="4">
        <f>SUM('დამტკ. საკუთ.'!D1119,'ცვლილ. საკუთ.'!E1119)</f>
        <v>0</v>
      </c>
      <c r="E1119" s="4">
        <f>SUM('დამტკ. საკუთ.'!E1119,'ცვლილ. საკუთ.'!F1119)</f>
        <v>0</v>
      </c>
      <c r="F1119" s="4">
        <f>SUM('დამტკ. საკუთ.'!F1119,'ცვლილ. საკუთ.'!G1119)</f>
        <v>0</v>
      </c>
      <c r="G1119" s="4">
        <f>SUM('დამტკ. საკუთ.'!G1119,'ცვლილ. საკუთ.'!H1119)</f>
        <v>0</v>
      </c>
      <c r="H1119" s="4">
        <f>SUM('დამტკ. საკუთ.'!H1119,'ცვლილ. საკუთ.'!I1119)</f>
        <v>0</v>
      </c>
      <c r="I1119" s="4">
        <f t="shared" si="258"/>
        <v>0</v>
      </c>
      <c r="J1119" s="4">
        <f t="shared" si="259"/>
        <v>0</v>
      </c>
      <c r="K1119" s="4">
        <f t="shared" ref="K1119" si="267">SUM(K1120,K1128,K1129,K1130)</f>
        <v>0</v>
      </c>
    </row>
    <row r="1120" spans="1:11" ht="15.75" thickTop="1" x14ac:dyDescent="0.25">
      <c r="A1120" t="str">
        <f t="shared" si="257"/>
        <v>b</v>
      </c>
      <c r="B1120" s="5"/>
      <c r="C1120" s="6" t="s">
        <v>10</v>
      </c>
      <c r="D1120" s="7">
        <f>SUM('დამტკ. საკუთ.'!D1120,'ცვლილ. საკუთ.'!E1120)</f>
        <v>0</v>
      </c>
      <c r="E1120" s="7">
        <f>SUM('დამტკ. საკუთ.'!E1120,'ცვლილ. საკუთ.'!F1120)</f>
        <v>0</v>
      </c>
      <c r="F1120" s="7">
        <f>SUM('დამტკ. საკუთ.'!F1120,'ცვლილ. საკუთ.'!G1120)</f>
        <v>0</v>
      </c>
      <c r="G1120" s="7">
        <f>SUM('დამტკ. საკუთ.'!G1120,'ცვლილ. საკუთ.'!H1120)</f>
        <v>0</v>
      </c>
      <c r="H1120" s="7">
        <f>SUM('დამტკ. საკუთ.'!H1120,'ცვლილ. საკუთ.'!I1120)</f>
        <v>0</v>
      </c>
      <c r="I1120" s="7">
        <f t="shared" si="258"/>
        <v>0</v>
      </c>
      <c r="J1120" s="7">
        <f t="shared" si="259"/>
        <v>0</v>
      </c>
      <c r="K1120" s="7">
        <f t="shared" ref="K1120" si="268">SUM(K1121:K1127)</f>
        <v>0</v>
      </c>
    </row>
    <row r="1121" spans="1:11" x14ac:dyDescent="0.25">
      <c r="A1121" t="str">
        <f t="shared" si="257"/>
        <v>b</v>
      </c>
      <c r="B1121" s="8"/>
      <c r="C1121" s="9" t="s">
        <v>11</v>
      </c>
      <c r="D1121" s="10">
        <f>SUM('დამტკ. საკუთ.'!D1121,'ცვლილ. საკუთ.'!E1121)</f>
        <v>0</v>
      </c>
      <c r="E1121" s="10">
        <f>SUM('დამტკ. საკუთ.'!E1121,'ცვლილ. საკუთ.'!F1121)</f>
        <v>0</v>
      </c>
      <c r="F1121" s="10">
        <f>SUM('დამტკ. საკუთ.'!F1121,'ცვლილ. საკუთ.'!G1121)</f>
        <v>0</v>
      </c>
      <c r="G1121" s="10">
        <f>SUM('დამტკ. საკუთ.'!G1121,'ცვლილ. საკუთ.'!H1121)</f>
        <v>0</v>
      </c>
      <c r="H1121" s="10">
        <f>SUM('დამტკ. საკუთ.'!H1121,'ცვლილ. საკუთ.'!I1121)</f>
        <v>0</v>
      </c>
      <c r="I1121" s="10">
        <f t="shared" si="258"/>
        <v>0</v>
      </c>
      <c r="J1121" s="10">
        <f t="shared" si="259"/>
        <v>0</v>
      </c>
      <c r="K1121" s="10">
        <v>0</v>
      </c>
    </row>
    <row r="1122" spans="1:11" x14ac:dyDescent="0.25">
      <c r="A1122" t="str">
        <f t="shared" si="257"/>
        <v>b</v>
      </c>
      <c r="B1122" s="8"/>
      <c r="C1122" s="9" t="s">
        <v>12</v>
      </c>
      <c r="D1122" s="10">
        <f>SUM('დამტკ. საკუთ.'!D1122,'ცვლილ. საკუთ.'!E1122)</f>
        <v>0</v>
      </c>
      <c r="E1122" s="10">
        <f>SUM('დამტკ. საკუთ.'!E1122,'ცვლილ. საკუთ.'!F1122)</f>
        <v>0</v>
      </c>
      <c r="F1122" s="10">
        <f>SUM('დამტკ. საკუთ.'!F1122,'ცვლილ. საკუთ.'!G1122)</f>
        <v>0</v>
      </c>
      <c r="G1122" s="10">
        <f>SUM('დამტკ. საკუთ.'!G1122,'ცვლილ. საკუთ.'!H1122)</f>
        <v>0</v>
      </c>
      <c r="H1122" s="10">
        <f>SUM('დამტკ. საკუთ.'!H1122,'ცვლილ. საკუთ.'!I1122)</f>
        <v>0</v>
      </c>
      <c r="I1122" s="10">
        <f t="shared" si="258"/>
        <v>0</v>
      </c>
      <c r="J1122" s="10">
        <f t="shared" si="259"/>
        <v>0</v>
      </c>
      <c r="K1122" s="10">
        <v>0</v>
      </c>
    </row>
    <row r="1123" spans="1:11" x14ac:dyDescent="0.25">
      <c r="A1123" t="str">
        <f t="shared" si="257"/>
        <v>b</v>
      </c>
      <c r="B1123" s="8"/>
      <c r="C1123" s="9" t="s">
        <v>13</v>
      </c>
      <c r="D1123" s="10">
        <f>SUM('დამტკ. საკუთ.'!D1123,'ცვლილ. საკუთ.'!E1123)</f>
        <v>0</v>
      </c>
      <c r="E1123" s="10">
        <f>SUM('დამტკ. საკუთ.'!E1123,'ცვლილ. საკუთ.'!F1123)</f>
        <v>0</v>
      </c>
      <c r="F1123" s="10">
        <f>SUM('დამტკ. საკუთ.'!F1123,'ცვლილ. საკუთ.'!G1123)</f>
        <v>0</v>
      </c>
      <c r="G1123" s="10">
        <f>SUM('დამტკ. საკუთ.'!G1123,'ცვლილ. საკუთ.'!H1123)</f>
        <v>0</v>
      </c>
      <c r="H1123" s="10">
        <f>SUM('დამტკ. საკუთ.'!H1123,'ცვლილ. საკუთ.'!I1123)</f>
        <v>0</v>
      </c>
      <c r="I1123" s="10">
        <f t="shared" si="258"/>
        <v>0</v>
      </c>
      <c r="J1123" s="10">
        <f t="shared" si="259"/>
        <v>0</v>
      </c>
      <c r="K1123" s="10">
        <v>0</v>
      </c>
    </row>
    <row r="1124" spans="1:11" x14ac:dyDescent="0.25">
      <c r="A1124" t="str">
        <f t="shared" si="257"/>
        <v>b</v>
      </c>
      <c r="B1124" s="8"/>
      <c r="C1124" s="9" t="s">
        <v>14</v>
      </c>
      <c r="D1124" s="10">
        <f>SUM('დამტკ. საკუთ.'!D1124,'ცვლილ. საკუთ.'!E1124)</f>
        <v>0</v>
      </c>
      <c r="E1124" s="10">
        <f>SUM('დამტკ. საკუთ.'!E1124,'ცვლილ. საკუთ.'!F1124)</f>
        <v>0</v>
      </c>
      <c r="F1124" s="10">
        <f>SUM('დამტკ. საკუთ.'!F1124,'ცვლილ. საკუთ.'!G1124)</f>
        <v>0</v>
      </c>
      <c r="G1124" s="10">
        <f>SUM('დამტკ. საკუთ.'!G1124,'ცვლილ. საკუთ.'!H1124)</f>
        <v>0</v>
      </c>
      <c r="H1124" s="10">
        <f>SUM('დამტკ. საკუთ.'!H1124,'ცვლილ. საკუთ.'!I1124)</f>
        <v>0</v>
      </c>
      <c r="I1124" s="10">
        <f t="shared" si="258"/>
        <v>0</v>
      </c>
      <c r="J1124" s="10">
        <f t="shared" si="259"/>
        <v>0</v>
      </c>
      <c r="K1124" s="10">
        <v>0</v>
      </c>
    </row>
    <row r="1125" spans="1:11" x14ac:dyDescent="0.25">
      <c r="A1125" t="str">
        <f t="shared" si="257"/>
        <v>b</v>
      </c>
      <c r="B1125" s="8"/>
      <c r="C1125" s="9" t="s">
        <v>15</v>
      </c>
      <c r="D1125" s="10">
        <f>SUM('დამტკ. საკუთ.'!D1125,'ცვლილ. საკუთ.'!E1125)</f>
        <v>0</v>
      </c>
      <c r="E1125" s="10">
        <f>SUM('დამტკ. საკუთ.'!E1125,'ცვლილ. საკუთ.'!F1125)</f>
        <v>0</v>
      </c>
      <c r="F1125" s="10">
        <f>SUM('დამტკ. საკუთ.'!F1125,'ცვლილ. საკუთ.'!G1125)</f>
        <v>0</v>
      </c>
      <c r="G1125" s="10">
        <f>SUM('დამტკ. საკუთ.'!G1125,'ცვლილ. საკუთ.'!H1125)</f>
        <v>0</v>
      </c>
      <c r="H1125" s="10">
        <f>SUM('დამტკ. საკუთ.'!H1125,'ცვლილ. საკუთ.'!I1125)</f>
        <v>0</v>
      </c>
      <c r="I1125" s="10">
        <f t="shared" si="258"/>
        <v>0</v>
      </c>
      <c r="J1125" s="10">
        <f t="shared" si="259"/>
        <v>0</v>
      </c>
      <c r="K1125" s="10">
        <v>0</v>
      </c>
    </row>
    <row r="1126" spans="1:11" x14ac:dyDescent="0.25">
      <c r="A1126" t="str">
        <f t="shared" si="257"/>
        <v>b</v>
      </c>
      <c r="B1126" s="8"/>
      <c r="C1126" s="9" t="s">
        <v>16</v>
      </c>
      <c r="D1126" s="10">
        <f>SUM('დამტკ. საკუთ.'!D1126,'ცვლილ. საკუთ.'!E1126)</f>
        <v>0</v>
      </c>
      <c r="E1126" s="10">
        <f>SUM('დამტკ. საკუთ.'!E1126,'ცვლილ. საკუთ.'!F1126)</f>
        <v>0</v>
      </c>
      <c r="F1126" s="10">
        <f>SUM('დამტკ. საკუთ.'!F1126,'ცვლილ. საკუთ.'!G1126)</f>
        <v>0</v>
      </c>
      <c r="G1126" s="10">
        <f>SUM('დამტკ. საკუთ.'!G1126,'ცვლილ. საკუთ.'!H1126)</f>
        <v>0</v>
      </c>
      <c r="H1126" s="10">
        <f>SUM('დამტკ. საკუთ.'!H1126,'ცვლილ. საკუთ.'!I1126)</f>
        <v>0</v>
      </c>
      <c r="I1126" s="10">
        <f t="shared" si="258"/>
        <v>0</v>
      </c>
      <c r="J1126" s="10">
        <f t="shared" si="259"/>
        <v>0</v>
      </c>
      <c r="K1126" s="10">
        <v>0</v>
      </c>
    </row>
    <row r="1127" spans="1:11" x14ac:dyDescent="0.25">
      <c r="A1127" t="str">
        <f t="shared" si="257"/>
        <v>b</v>
      </c>
      <c r="B1127" s="8"/>
      <c r="C1127" s="9" t="s">
        <v>17</v>
      </c>
      <c r="D1127" s="10">
        <f>SUM('დამტკ. საკუთ.'!D1127,'ცვლილ. საკუთ.'!E1127)</f>
        <v>0</v>
      </c>
      <c r="E1127" s="10">
        <f>SUM('დამტკ. საკუთ.'!E1127,'ცვლილ. საკუთ.'!F1127)</f>
        <v>0</v>
      </c>
      <c r="F1127" s="10">
        <f>SUM('დამტკ. საკუთ.'!F1127,'ცვლილ. საკუთ.'!G1127)</f>
        <v>0</v>
      </c>
      <c r="G1127" s="10">
        <f>SUM('დამტკ. საკუთ.'!G1127,'ცვლილ. საკუთ.'!H1127)</f>
        <v>0</v>
      </c>
      <c r="H1127" s="10">
        <f>SUM('დამტკ. საკუთ.'!H1127,'ცვლილ. საკუთ.'!I1127)</f>
        <v>0</v>
      </c>
      <c r="I1127" s="10">
        <f t="shared" si="258"/>
        <v>0</v>
      </c>
      <c r="J1127" s="10">
        <f t="shared" si="259"/>
        <v>0</v>
      </c>
      <c r="K1127" s="10">
        <v>0</v>
      </c>
    </row>
    <row r="1128" spans="1:11" x14ac:dyDescent="0.25">
      <c r="A1128" t="str">
        <f t="shared" si="257"/>
        <v>b</v>
      </c>
      <c r="B1128" s="5"/>
      <c r="C1128" s="6" t="s">
        <v>18</v>
      </c>
      <c r="D1128" s="7">
        <f>SUM('დამტკ. საკუთ.'!D1128,'ცვლილ. საკუთ.'!E1128)</f>
        <v>0</v>
      </c>
      <c r="E1128" s="7">
        <f>SUM('დამტკ. საკუთ.'!E1128,'ცვლილ. საკუთ.'!F1128)</f>
        <v>0</v>
      </c>
      <c r="F1128" s="7">
        <f>SUM('დამტკ. საკუთ.'!F1128,'ცვლილ. საკუთ.'!G1128)</f>
        <v>0</v>
      </c>
      <c r="G1128" s="7">
        <f>SUM('დამტკ. საკუთ.'!G1128,'ცვლილ. საკუთ.'!H1128)</f>
        <v>0</v>
      </c>
      <c r="H1128" s="7">
        <f>SUM('დამტკ. საკუთ.'!H1128,'ცვლილ. საკუთ.'!I1128)</f>
        <v>0</v>
      </c>
      <c r="I1128" s="7">
        <f t="shared" si="258"/>
        <v>0</v>
      </c>
      <c r="J1128" s="7">
        <f t="shared" si="259"/>
        <v>0</v>
      </c>
      <c r="K1128" s="7">
        <v>0</v>
      </c>
    </row>
    <row r="1129" spans="1:11" x14ac:dyDescent="0.25">
      <c r="A1129" t="str">
        <f t="shared" si="257"/>
        <v>b</v>
      </c>
      <c r="B1129" s="5"/>
      <c r="C1129" s="6" t="s">
        <v>19</v>
      </c>
      <c r="D1129" s="7">
        <f>SUM('დამტკ. საკუთ.'!D1129,'ცვლილ. საკუთ.'!E1129)</f>
        <v>0</v>
      </c>
      <c r="E1129" s="7">
        <f>SUM('დამტკ. საკუთ.'!E1129,'ცვლილ. საკუთ.'!F1129)</f>
        <v>0</v>
      </c>
      <c r="F1129" s="7">
        <f>SUM('დამტკ. საკუთ.'!F1129,'ცვლილ. საკუთ.'!G1129)</f>
        <v>0</v>
      </c>
      <c r="G1129" s="7">
        <f>SUM('დამტკ. საკუთ.'!G1129,'ცვლილ. საკუთ.'!H1129)</f>
        <v>0</v>
      </c>
      <c r="H1129" s="7">
        <f>SUM('დამტკ. საკუთ.'!H1129,'ცვლილ. საკუთ.'!I1129)</f>
        <v>0</v>
      </c>
      <c r="I1129" s="7">
        <f t="shared" si="258"/>
        <v>0</v>
      </c>
      <c r="J1129" s="7">
        <f t="shared" si="259"/>
        <v>0</v>
      </c>
      <c r="K1129" s="7">
        <v>0</v>
      </c>
    </row>
    <row r="1130" spans="1:11" ht="15.75" thickBot="1" x14ac:dyDescent="0.3">
      <c r="A1130" t="str">
        <f t="shared" si="257"/>
        <v>b</v>
      </c>
      <c r="B1130" s="11"/>
      <c r="C1130" s="12" t="s">
        <v>20</v>
      </c>
      <c r="D1130" s="13">
        <f>SUM('დამტკ. საკუთ.'!D1130,'ცვლილ. საკუთ.'!E1130)</f>
        <v>0</v>
      </c>
      <c r="E1130" s="13">
        <f>SUM('დამტკ. საკუთ.'!E1130,'ცვლილ. საკუთ.'!F1130)</f>
        <v>0</v>
      </c>
      <c r="F1130" s="13">
        <f>SUM('დამტკ. საკუთ.'!F1130,'ცვლილ. საკუთ.'!G1130)</f>
        <v>0</v>
      </c>
      <c r="G1130" s="13">
        <f>SUM('დამტკ. საკუთ.'!G1130,'ცვლილ. საკუთ.'!H1130)</f>
        <v>0</v>
      </c>
      <c r="H1130" s="13">
        <f>SUM('დამტკ. საკუთ.'!H1130,'ცვლილ. საკუთ.'!I1130)</f>
        <v>0</v>
      </c>
      <c r="I1130" s="13">
        <f t="shared" si="258"/>
        <v>0</v>
      </c>
      <c r="J1130" s="13">
        <f t="shared" si="259"/>
        <v>0</v>
      </c>
      <c r="K1130" s="13">
        <v>0</v>
      </c>
    </row>
    <row r="1131" spans="1:11" ht="31.5" thickTop="1" thickBot="1" x14ac:dyDescent="0.3">
      <c r="A1131" t="str">
        <f t="shared" si="257"/>
        <v>b</v>
      </c>
      <c r="B1131" s="3" t="s">
        <v>180</v>
      </c>
      <c r="C1131" s="14" t="s">
        <v>181</v>
      </c>
      <c r="D1131" s="4">
        <f>SUM('დამტკ. საკუთ.'!D1131,'ცვლილ. საკუთ.'!E1131)</f>
        <v>0</v>
      </c>
      <c r="E1131" s="4">
        <f>SUM('დამტკ. საკუთ.'!E1131,'ცვლილ. საკუთ.'!F1131)</f>
        <v>0</v>
      </c>
      <c r="F1131" s="4">
        <f>SUM('დამტკ. საკუთ.'!F1131,'ცვლილ. საკუთ.'!G1131)</f>
        <v>0</v>
      </c>
      <c r="G1131" s="4">
        <f>SUM('დამტკ. საკუთ.'!G1131,'ცვლილ. საკუთ.'!H1131)</f>
        <v>0</v>
      </c>
      <c r="H1131" s="4">
        <f>SUM('დამტკ. საკუთ.'!H1131,'ცვლილ. საკუთ.'!I1131)</f>
        <v>0</v>
      </c>
      <c r="I1131" s="4">
        <f t="shared" si="258"/>
        <v>0</v>
      </c>
      <c r="J1131" s="4">
        <f t="shared" si="259"/>
        <v>0</v>
      </c>
      <c r="K1131" s="4">
        <f t="shared" ref="K1131" si="269">SUM(K1132,K1140,K1141,K1142)</f>
        <v>0</v>
      </c>
    </row>
    <row r="1132" spans="1:11" ht="15.75" thickTop="1" x14ac:dyDescent="0.25">
      <c r="A1132" t="str">
        <f t="shared" si="257"/>
        <v>b</v>
      </c>
      <c r="B1132" s="5"/>
      <c r="C1132" s="6" t="s">
        <v>10</v>
      </c>
      <c r="D1132" s="7">
        <f>SUM('დამტკ. საკუთ.'!D1132,'ცვლილ. საკუთ.'!E1132)</f>
        <v>0</v>
      </c>
      <c r="E1132" s="7">
        <f>SUM('დამტკ. საკუთ.'!E1132,'ცვლილ. საკუთ.'!F1132)</f>
        <v>0</v>
      </c>
      <c r="F1132" s="7">
        <f>SUM('დამტკ. საკუთ.'!F1132,'ცვლილ. საკუთ.'!G1132)</f>
        <v>0</v>
      </c>
      <c r="G1132" s="7">
        <f>SUM('დამტკ. საკუთ.'!G1132,'ცვლილ. საკუთ.'!H1132)</f>
        <v>0</v>
      </c>
      <c r="H1132" s="7">
        <f>SUM('დამტკ. საკუთ.'!H1132,'ცვლილ. საკუთ.'!I1132)</f>
        <v>0</v>
      </c>
      <c r="I1132" s="7">
        <f t="shared" si="258"/>
        <v>0</v>
      </c>
      <c r="J1132" s="7">
        <f t="shared" si="259"/>
        <v>0</v>
      </c>
      <c r="K1132" s="7">
        <f t="shared" ref="K1132" si="270">SUM(K1133:K1139)</f>
        <v>0</v>
      </c>
    </row>
    <row r="1133" spans="1:11" x14ac:dyDescent="0.25">
      <c r="A1133" t="str">
        <f t="shared" si="257"/>
        <v>b</v>
      </c>
      <c r="B1133" s="8"/>
      <c r="C1133" s="9" t="s">
        <v>11</v>
      </c>
      <c r="D1133" s="10">
        <f>SUM('დამტკ. საკუთ.'!D1133,'ცვლილ. საკუთ.'!E1133)</f>
        <v>0</v>
      </c>
      <c r="E1133" s="10">
        <f>SUM('დამტკ. საკუთ.'!E1133,'ცვლილ. საკუთ.'!F1133)</f>
        <v>0</v>
      </c>
      <c r="F1133" s="10">
        <f>SUM('დამტკ. საკუთ.'!F1133,'ცვლილ. საკუთ.'!G1133)</f>
        <v>0</v>
      </c>
      <c r="G1133" s="10">
        <f>SUM('დამტკ. საკუთ.'!G1133,'ცვლილ. საკუთ.'!H1133)</f>
        <v>0</v>
      </c>
      <c r="H1133" s="10">
        <f>SUM('დამტკ. საკუთ.'!H1133,'ცვლილ. საკუთ.'!I1133)</f>
        <v>0</v>
      </c>
      <c r="I1133" s="10">
        <f t="shared" si="258"/>
        <v>0</v>
      </c>
      <c r="J1133" s="10">
        <f t="shared" si="259"/>
        <v>0</v>
      </c>
      <c r="K1133" s="10">
        <v>0</v>
      </c>
    </row>
    <row r="1134" spans="1:11" x14ac:dyDescent="0.25">
      <c r="A1134" t="str">
        <f t="shared" si="257"/>
        <v>b</v>
      </c>
      <c r="B1134" s="8"/>
      <c r="C1134" s="9" t="s">
        <v>12</v>
      </c>
      <c r="D1134" s="10">
        <f>SUM('დამტკ. საკუთ.'!D1134,'ცვლილ. საკუთ.'!E1134)</f>
        <v>0</v>
      </c>
      <c r="E1134" s="10">
        <f>SUM('დამტკ. საკუთ.'!E1134,'ცვლილ. საკუთ.'!F1134)</f>
        <v>0</v>
      </c>
      <c r="F1134" s="10">
        <f>SUM('დამტკ. საკუთ.'!F1134,'ცვლილ. საკუთ.'!G1134)</f>
        <v>0</v>
      </c>
      <c r="G1134" s="10">
        <f>SUM('დამტკ. საკუთ.'!G1134,'ცვლილ. საკუთ.'!H1134)</f>
        <v>0</v>
      </c>
      <c r="H1134" s="10">
        <f>SUM('დამტკ. საკუთ.'!H1134,'ცვლილ. საკუთ.'!I1134)</f>
        <v>0</v>
      </c>
      <c r="I1134" s="10">
        <f t="shared" si="258"/>
        <v>0</v>
      </c>
      <c r="J1134" s="10">
        <f t="shared" si="259"/>
        <v>0</v>
      </c>
      <c r="K1134" s="10">
        <v>0</v>
      </c>
    </row>
    <row r="1135" spans="1:11" x14ac:dyDescent="0.25">
      <c r="A1135" t="str">
        <f t="shared" si="257"/>
        <v>b</v>
      </c>
      <c r="B1135" s="8"/>
      <c r="C1135" s="9" t="s">
        <v>13</v>
      </c>
      <c r="D1135" s="10">
        <f>SUM('დამტკ. საკუთ.'!D1135,'ცვლილ. საკუთ.'!E1135)</f>
        <v>0</v>
      </c>
      <c r="E1135" s="10">
        <f>SUM('დამტკ. საკუთ.'!E1135,'ცვლილ. საკუთ.'!F1135)</f>
        <v>0</v>
      </c>
      <c r="F1135" s="10">
        <f>SUM('დამტკ. საკუთ.'!F1135,'ცვლილ. საკუთ.'!G1135)</f>
        <v>0</v>
      </c>
      <c r="G1135" s="10">
        <f>SUM('დამტკ. საკუთ.'!G1135,'ცვლილ. საკუთ.'!H1135)</f>
        <v>0</v>
      </c>
      <c r="H1135" s="10">
        <f>SUM('დამტკ. საკუთ.'!H1135,'ცვლილ. საკუთ.'!I1135)</f>
        <v>0</v>
      </c>
      <c r="I1135" s="10">
        <f t="shared" si="258"/>
        <v>0</v>
      </c>
      <c r="J1135" s="10">
        <f t="shared" si="259"/>
        <v>0</v>
      </c>
      <c r="K1135" s="10">
        <v>0</v>
      </c>
    </row>
    <row r="1136" spans="1:11" x14ac:dyDescent="0.25">
      <c r="A1136" t="str">
        <f t="shared" ref="A1136:A1142" si="271">IF(OR(D1136&lt;&gt;0,E1136&lt;&gt;0,F1136&lt;&gt;0,G1136&lt;&gt;0,H1136&lt;&gt;0,),"a","b")</f>
        <v>b</v>
      </c>
      <c r="B1136" s="8"/>
      <c r="C1136" s="9" t="s">
        <v>14</v>
      </c>
      <c r="D1136" s="10">
        <f>SUM('დამტკ. საკუთ.'!D1136,'ცვლილ. საკუთ.'!E1136)</f>
        <v>0</v>
      </c>
      <c r="E1136" s="10">
        <f>SUM('დამტკ. საკუთ.'!E1136,'ცვლილ. საკუთ.'!F1136)</f>
        <v>0</v>
      </c>
      <c r="F1136" s="10">
        <f>SUM('დამტკ. საკუთ.'!F1136,'ცვლილ. საკუთ.'!G1136)</f>
        <v>0</v>
      </c>
      <c r="G1136" s="10">
        <f>SUM('დამტკ. საკუთ.'!G1136,'ცვლილ. საკუთ.'!H1136)</f>
        <v>0</v>
      </c>
      <c r="H1136" s="10">
        <f>SUM('დამტკ. საკუთ.'!H1136,'ცვლილ. საკუთ.'!I1136)</f>
        <v>0</v>
      </c>
      <c r="I1136" s="10">
        <f t="shared" ref="I1136:I1142" si="272">SUM(E1136,F1136)</f>
        <v>0</v>
      </c>
      <c r="J1136" s="10">
        <f t="shared" ref="J1136:J1142" si="273">SUM(E1136,F1136,G1136)</f>
        <v>0</v>
      </c>
      <c r="K1136" s="10">
        <v>0</v>
      </c>
    </row>
    <row r="1137" spans="1:11" x14ac:dyDescent="0.25">
      <c r="A1137" t="str">
        <f t="shared" si="271"/>
        <v>b</v>
      </c>
      <c r="B1137" s="8"/>
      <c r="C1137" s="9" t="s">
        <v>15</v>
      </c>
      <c r="D1137" s="10">
        <f>SUM('დამტკ. საკუთ.'!D1137,'ცვლილ. საკუთ.'!E1137)</f>
        <v>0</v>
      </c>
      <c r="E1137" s="10">
        <f>SUM('დამტკ. საკუთ.'!E1137,'ცვლილ. საკუთ.'!F1137)</f>
        <v>0</v>
      </c>
      <c r="F1137" s="10">
        <f>SUM('დამტკ. საკუთ.'!F1137,'ცვლილ. საკუთ.'!G1137)</f>
        <v>0</v>
      </c>
      <c r="G1137" s="10">
        <f>SUM('დამტკ. საკუთ.'!G1137,'ცვლილ. საკუთ.'!H1137)</f>
        <v>0</v>
      </c>
      <c r="H1137" s="10">
        <f>SUM('დამტკ. საკუთ.'!H1137,'ცვლილ. საკუთ.'!I1137)</f>
        <v>0</v>
      </c>
      <c r="I1137" s="10">
        <f t="shared" si="272"/>
        <v>0</v>
      </c>
      <c r="J1137" s="10">
        <f t="shared" si="273"/>
        <v>0</v>
      </c>
      <c r="K1137" s="10">
        <v>0</v>
      </c>
    </row>
    <row r="1138" spans="1:11" x14ac:dyDescent="0.25">
      <c r="A1138" t="str">
        <f t="shared" si="271"/>
        <v>b</v>
      </c>
      <c r="B1138" s="8"/>
      <c r="C1138" s="9" t="s">
        <v>16</v>
      </c>
      <c r="D1138" s="10">
        <f>SUM('დამტკ. საკუთ.'!D1138,'ცვლილ. საკუთ.'!E1138)</f>
        <v>0</v>
      </c>
      <c r="E1138" s="10">
        <f>SUM('დამტკ. საკუთ.'!E1138,'ცვლილ. საკუთ.'!F1138)</f>
        <v>0</v>
      </c>
      <c r="F1138" s="10">
        <f>SUM('დამტკ. საკუთ.'!F1138,'ცვლილ. საკუთ.'!G1138)</f>
        <v>0</v>
      </c>
      <c r="G1138" s="10">
        <f>SUM('დამტკ. საკუთ.'!G1138,'ცვლილ. საკუთ.'!H1138)</f>
        <v>0</v>
      </c>
      <c r="H1138" s="10">
        <f>SUM('დამტკ. საკუთ.'!H1138,'ცვლილ. საკუთ.'!I1138)</f>
        <v>0</v>
      </c>
      <c r="I1138" s="10">
        <f t="shared" si="272"/>
        <v>0</v>
      </c>
      <c r="J1138" s="10">
        <f t="shared" si="273"/>
        <v>0</v>
      </c>
      <c r="K1138" s="10">
        <v>0</v>
      </c>
    </row>
    <row r="1139" spans="1:11" x14ac:dyDescent="0.25">
      <c r="A1139" t="str">
        <f t="shared" si="271"/>
        <v>b</v>
      </c>
      <c r="B1139" s="8"/>
      <c r="C1139" s="9" t="s">
        <v>17</v>
      </c>
      <c r="D1139" s="10">
        <f>SUM('დამტკ. საკუთ.'!D1139,'ცვლილ. საკუთ.'!E1139)</f>
        <v>0</v>
      </c>
      <c r="E1139" s="10">
        <f>SUM('დამტკ. საკუთ.'!E1139,'ცვლილ. საკუთ.'!F1139)</f>
        <v>0</v>
      </c>
      <c r="F1139" s="10">
        <f>SUM('დამტკ. საკუთ.'!F1139,'ცვლილ. საკუთ.'!G1139)</f>
        <v>0</v>
      </c>
      <c r="G1139" s="10">
        <f>SUM('დამტკ. საკუთ.'!G1139,'ცვლილ. საკუთ.'!H1139)</f>
        <v>0</v>
      </c>
      <c r="H1139" s="10">
        <f>SUM('დამტკ. საკუთ.'!H1139,'ცვლილ. საკუთ.'!I1139)</f>
        <v>0</v>
      </c>
      <c r="I1139" s="10">
        <f t="shared" si="272"/>
        <v>0</v>
      </c>
      <c r="J1139" s="10">
        <f t="shared" si="273"/>
        <v>0</v>
      </c>
      <c r="K1139" s="10">
        <v>0</v>
      </c>
    </row>
    <row r="1140" spans="1:11" x14ac:dyDescent="0.25">
      <c r="A1140" t="str">
        <f t="shared" si="271"/>
        <v>b</v>
      </c>
      <c r="B1140" s="5"/>
      <c r="C1140" s="6" t="s">
        <v>18</v>
      </c>
      <c r="D1140" s="7">
        <f>SUM('დამტკ. საკუთ.'!D1140,'ცვლილ. საკუთ.'!E1140)</f>
        <v>0</v>
      </c>
      <c r="E1140" s="10">
        <f>SUM('დამტკ. საკუთ.'!E1140,'ცვლილ. საკუთ.'!F1140)</f>
        <v>0</v>
      </c>
      <c r="F1140" s="10">
        <f>SUM('დამტკ. საკუთ.'!F1140,'ცვლილ. საკუთ.'!G1140)</f>
        <v>0</v>
      </c>
      <c r="G1140" s="10">
        <f>SUM('დამტკ. საკუთ.'!G1140,'ცვლილ. საკუთ.'!H1140)</f>
        <v>0</v>
      </c>
      <c r="H1140" s="10">
        <f>SUM('დამტკ. საკუთ.'!H1140,'ცვლილ. საკუთ.'!I1140)</f>
        <v>0</v>
      </c>
      <c r="I1140" s="7">
        <f t="shared" si="272"/>
        <v>0</v>
      </c>
      <c r="J1140" s="7">
        <f t="shared" si="273"/>
        <v>0</v>
      </c>
      <c r="K1140" s="7">
        <v>0</v>
      </c>
    </row>
    <row r="1141" spans="1:11" x14ac:dyDescent="0.25">
      <c r="A1141" t="str">
        <f t="shared" si="271"/>
        <v>b</v>
      </c>
      <c r="B1141" s="5"/>
      <c r="C1141" s="6" t="s">
        <v>19</v>
      </c>
      <c r="D1141" s="7">
        <f>SUM('დამტკ. საკუთ.'!D1141,'ცვლილ. საკუთ.'!E1141)</f>
        <v>0</v>
      </c>
      <c r="E1141" s="10">
        <f>SUM('დამტკ. საკუთ.'!E1141,'ცვლილ. საკუთ.'!F1141)</f>
        <v>0</v>
      </c>
      <c r="F1141" s="10">
        <f>SUM('დამტკ. საკუთ.'!F1141,'ცვლილ. საკუთ.'!G1141)</f>
        <v>0</v>
      </c>
      <c r="G1141" s="10">
        <f>SUM('დამტკ. საკუთ.'!G1141,'ცვლილ. საკუთ.'!H1141)</f>
        <v>0</v>
      </c>
      <c r="H1141" s="10">
        <f>SUM('დამტკ. საკუთ.'!H1141,'ცვლილ. საკუთ.'!I1141)</f>
        <v>0</v>
      </c>
      <c r="I1141" s="7">
        <f t="shared" si="272"/>
        <v>0</v>
      </c>
      <c r="J1141" s="7">
        <f t="shared" si="273"/>
        <v>0</v>
      </c>
      <c r="K1141" s="7">
        <v>0</v>
      </c>
    </row>
    <row r="1142" spans="1:11" ht="15.75" thickBot="1" x14ac:dyDescent="0.3">
      <c r="A1142" t="str">
        <f t="shared" si="271"/>
        <v>b</v>
      </c>
      <c r="B1142" s="11"/>
      <c r="C1142" s="12" t="s">
        <v>20</v>
      </c>
      <c r="D1142" s="13">
        <f>SUM('დამტკ. საკუთ.'!D1142,'ცვლილ. საკუთ.'!E1142)</f>
        <v>0</v>
      </c>
      <c r="E1142" s="10">
        <f>SUM('დამტკ. საკუთ.'!E1142,'ცვლილ. საკუთ.'!F1142)</f>
        <v>0</v>
      </c>
      <c r="F1142" s="10">
        <f>SUM('დამტკ. საკუთ.'!F1142,'ცვლილ. საკუთ.'!G1142)</f>
        <v>0</v>
      </c>
      <c r="G1142" s="10">
        <f>SUM('დამტკ. საკუთ.'!G1142,'ცვლილ. საკუთ.'!H1142)</f>
        <v>0</v>
      </c>
      <c r="H1142" s="10">
        <f>SUM('დამტკ. საკუთ.'!H1142,'ცვლილ. საკუთ.'!I1142)</f>
        <v>0</v>
      </c>
      <c r="I1142" s="13">
        <f t="shared" si="272"/>
        <v>0</v>
      </c>
      <c r="J1142" s="13">
        <f t="shared" si="273"/>
        <v>0</v>
      </c>
      <c r="K1142" s="13">
        <v>0</v>
      </c>
    </row>
    <row r="1143" spans="1:11" ht="15.75" thickTop="1" x14ac:dyDescent="0.25"/>
  </sheetData>
  <autoFilter ref="A2:K1142"/>
  <customSheetViews>
    <customSheetView guid="{D5A2A8BA-BDA4-4AA2-8B7D-A1E1AFC3D0A5}" scale="90" showPageBreaks="1" showGridLines="0" printArea="1" showAutoFilter="1" view="pageBreakPreview">
      <pane ySplit="2" topLeftCell="A3" activePane="bottomLeft" state="frozen"/>
      <selection pane="bottomLeft" activeCell="E12" sqref="E12"/>
      <colBreaks count="1" manualBreakCount="1">
        <brk id="8" max="1033" man="1"/>
      </colBreaks>
      <pageMargins left="0.7" right="0.7" top="0.75" bottom="0.75" header="0.3" footer="0.3"/>
      <pageSetup scale="56" orientation="portrait" r:id="rId1"/>
      <autoFilter ref="A2:J2"/>
    </customSheetView>
  </customSheetViews>
  <mergeCells count="1">
    <mergeCell ref="B1:H1"/>
  </mergeCells>
  <pageMargins left="0.7" right="0.7" top="0.75" bottom="0.75" header="0.3" footer="0.3"/>
  <pageSetup scale="56" orientation="portrait" r:id="rId2"/>
  <colBreaks count="1" manualBreakCount="1">
    <brk id="8" max="1033" man="1"/>
  </colBreaks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J1143"/>
  <sheetViews>
    <sheetView showGridLines="0" view="pageBreakPreview" zoomScale="85" zoomScaleNormal="90" zoomScaleSheetLayoutView="85" workbookViewId="0">
      <pane xSplit="3" ySplit="2" topLeftCell="F61" activePane="bottomRight" state="frozen"/>
      <selection pane="topRight" activeCell="D1" sqref="D1"/>
      <selection pane="bottomLeft" activeCell="A3" sqref="A3"/>
      <selection pane="bottomRight" activeCell="K1" sqref="K1:S1048576"/>
    </sheetView>
  </sheetViews>
  <sheetFormatPr defaultRowHeight="15" x14ac:dyDescent="0.25"/>
  <cols>
    <col min="1" max="1" width="3.28515625" customWidth="1"/>
    <col min="2" max="2" width="16.5703125" customWidth="1"/>
    <col min="3" max="3" width="58" customWidth="1"/>
    <col min="4" max="8" width="15.85546875" customWidth="1"/>
    <col min="9" max="9" width="15.28515625" customWidth="1"/>
    <col min="10" max="10" width="15.7109375" customWidth="1"/>
  </cols>
  <sheetData>
    <row r="1" spans="1:10" ht="51" customHeight="1" x14ac:dyDescent="0.25">
      <c r="B1" s="144" t="s">
        <v>257</v>
      </c>
      <c r="C1" s="144"/>
      <c r="D1" s="144"/>
      <c r="E1" s="144"/>
      <c r="F1" s="144"/>
      <c r="G1" s="144"/>
      <c r="H1" s="144"/>
      <c r="I1" s="33"/>
    </row>
    <row r="2" spans="1:10" ht="30.75" thickBot="1" x14ac:dyDescent="0.3">
      <c r="B2" s="1" t="s">
        <v>0</v>
      </c>
      <c r="C2" s="1" t="s">
        <v>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  <c r="I2" s="2" t="s">
        <v>183</v>
      </c>
      <c r="J2" s="2" t="s">
        <v>184</v>
      </c>
    </row>
    <row r="3" spans="1:10" ht="31.5" thickTop="1" thickBot="1" x14ac:dyDescent="0.3">
      <c r="A3" t="str">
        <f>IF(OR(D3&lt;&gt;0,E3&lt;&gt;0,F3&lt;&gt;0,G3&lt;&gt;0,H3&lt;&gt;0,),"a","b")</f>
        <v>a</v>
      </c>
      <c r="B3" s="16" t="s">
        <v>7</v>
      </c>
      <c r="C3" s="4" t="s">
        <v>8</v>
      </c>
      <c r="D3" s="4">
        <f>SUM(E3,F3,G3,H3)</f>
        <v>3416610419</v>
      </c>
      <c r="E3" s="4">
        <f>SUM('დაზუსტ. ბიუჯ.'!E3,'მთავრ. ფონდი'!F3,'პრეზ. ფონდი'!F3)</f>
        <v>835469933</v>
      </c>
      <c r="F3" s="4">
        <f>SUM('დაზუსტ. ბიუჯ.'!F3,'მთავრ. ფონდი'!G3,'პრეზ. ფონდი'!G3)</f>
        <v>863371886</v>
      </c>
      <c r="G3" s="4">
        <f>SUM('დაზუსტ. ბიუჯ.'!G3,'მთავრ. ფონდი'!H3,'პრეზ. ფონდი'!H3)</f>
        <v>852575700</v>
      </c>
      <c r="H3" s="4">
        <f>SUM('დაზუსტ. ბიუჯ.'!H3,'მთავრ. ფონდი'!I3,'პრეზ. ფონდი'!I3)</f>
        <v>865192900</v>
      </c>
      <c r="I3" s="4">
        <f>SUM(E3,F3)</f>
        <v>1698841819</v>
      </c>
      <c r="J3" s="4">
        <f>SUM(E3,F3,G3)</f>
        <v>2551417519</v>
      </c>
    </row>
    <row r="4" spans="1:10" ht="15.75" thickTop="1" x14ac:dyDescent="0.25">
      <c r="A4" t="str">
        <f t="shared" ref="A4:A67" si="0">IF(OR(D4&lt;&gt;0,E4&lt;&gt;0,F4&lt;&gt;0,G4&lt;&gt;0,H4&lt;&gt;0,),"a","b")</f>
        <v>a</v>
      </c>
      <c r="B4" s="5" t="s">
        <v>9</v>
      </c>
      <c r="C4" s="6" t="s">
        <v>10</v>
      </c>
      <c r="D4" s="7">
        <f t="shared" ref="D4:D14" si="1">SUM(E4,F4,G4,H4)</f>
        <v>3399295493</v>
      </c>
      <c r="E4" s="7">
        <f>SUM('დაზუსტ. ბიუჯ.'!E4,'მთავრ. ფონდი'!F4,'პრეზ. ფონდი'!F4)</f>
        <v>833107392</v>
      </c>
      <c r="F4" s="7">
        <f>SUM('დაზუსტ. ბიუჯ.'!F4,'მთავრ. ფონდი'!G4,'პრეზ. ფონდი'!G4)</f>
        <v>858324901</v>
      </c>
      <c r="G4" s="7">
        <f>SUM('დაზუსტ. ბიუჯ.'!G4,'მთავრ. ფონდი'!H4,'პრეზ. ფონდი'!H4)</f>
        <v>848760300</v>
      </c>
      <c r="H4" s="7">
        <f>SUM('დაზუსტ. ბიუჯ.'!H4,'მთავრ. ფონდი'!I4,'პრეზ. ფონდი'!I4)</f>
        <v>859102900</v>
      </c>
      <c r="I4" s="7">
        <f t="shared" ref="I4:I67" si="2">SUM(E4,F4)</f>
        <v>1691432293</v>
      </c>
      <c r="J4" s="7">
        <f t="shared" ref="J4:J67" si="3">SUM(E4,F4,G4)</f>
        <v>2540192593</v>
      </c>
    </row>
    <row r="5" spans="1:10" x14ac:dyDescent="0.25">
      <c r="A5" t="str">
        <f t="shared" si="0"/>
        <v>a</v>
      </c>
      <c r="B5" s="8" t="s">
        <v>9</v>
      </c>
      <c r="C5" s="9" t="s">
        <v>11</v>
      </c>
      <c r="D5" s="10">
        <f t="shared" si="1"/>
        <v>28710000</v>
      </c>
      <c r="E5" s="10">
        <f>SUM('დაზუსტ. ბიუჯ.'!E5,'მთავრ. ფონდი'!F5,'პრეზ. ფონდი'!F5)</f>
        <v>7168800</v>
      </c>
      <c r="F5" s="10">
        <f>SUM('დაზუსტ. ბიუჯ.'!F5,'მთავრ. ფონდი'!G5,'პრეზ. ფონდი'!G5)</f>
        <v>7137200</v>
      </c>
      <c r="G5" s="10">
        <f>SUM('დაზუსტ. ბიუჯ.'!G5,'მთავრ. ფონდი'!H5,'პრეზ. ფონდი'!H5)</f>
        <v>7201000</v>
      </c>
      <c r="H5" s="10">
        <f>SUM('დაზუსტ. ბიუჯ.'!H5,'მთავრ. ფონდი'!I5,'პრეზ. ფონდი'!I5)</f>
        <v>7203000</v>
      </c>
      <c r="I5" s="10">
        <f t="shared" si="2"/>
        <v>14306000</v>
      </c>
      <c r="J5" s="10">
        <f t="shared" si="3"/>
        <v>21507000</v>
      </c>
    </row>
    <row r="6" spans="1:10" x14ac:dyDescent="0.25">
      <c r="A6" t="str">
        <f t="shared" si="0"/>
        <v>a</v>
      </c>
      <c r="B6" s="8" t="s">
        <v>9</v>
      </c>
      <c r="C6" s="9" t="s">
        <v>12</v>
      </c>
      <c r="D6" s="10">
        <f t="shared" si="1"/>
        <v>86023077</v>
      </c>
      <c r="E6" s="10">
        <f>SUM('დაზუსტ. ბიუჯ.'!E6,'მთავრ. ფონდი'!F6,'პრეზ. ფონდი'!F6)</f>
        <v>26945807</v>
      </c>
      <c r="F6" s="10">
        <f>SUM('დაზუსტ. ბიუჯ.'!F6,'მთავრ. ფონდი'!G6,'პრეზ. ფონდი'!G6)</f>
        <v>20350780</v>
      </c>
      <c r="G6" s="10">
        <f>SUM('დაზუსტ. ბიუჯ.'!G6,'მთავრ. ფონდი'!H6,'პრეზ. ფონდი'!H6)</f>
        <v>16962600</v>
      </c>
      <c r="H6" s="10">
        <f>SUM('დაზუსტ. ბიუჯ.'!H6,'მთავრ. ფონდი'!I6,'პრეზ. ფონდი'!I6)</f>
        <v>21763890</v>
      </c>
      <c r="I6" s="10">
        <f t="shared" si="2"/>
        <v>47296587</v>
      </c>
      <c r="J6" s="10">
        <f t="shared" si="3"/>
        <v>64259187</v>
      </c>
    </row>
    <row r="7" spans="1:10" x14ac:dyDescent="0.25">
      <c r="A7" t="str">
        <f t="shared" si="0"/>
        <v>b</v>
      </c>
      <c r="B7" s="8" t="s">
        <v>9</v>
      </c>
      <c r="C7" s="9" t="s">
        <v>13</v>
      </c>
      <c r="D7" s="10">
        <f t="shared" si="1"/>
        <v>0</v>
      </c>
      <c r="E7" s="10">
        <f>SUM('დაზუსტ. ბიუჯ.'!E7,'მთავრ. ფონდი'!F7,'პრეზ. ფონდი'!F7)</f>
        <v>0</v>
      </c>
      <c r="F7" s="10">
        <f>SUM('დაზუსტ. ბიუჯ.'!F7,'მთავრ. ფონდი'!G7,'პრეზ. ფონდი'!G7)</f>
        <v>0</v>
      </c>
      <c r="G7" s="10">
        <f>SUM('დაზუსტ. ბიუჯ.'!G7,'მთავრ. ფონდი'!H7,'პრეზ. ფონდი'!H7)</f>
        <v>0</v>
      </c>
      <c r="H7" s="10">
        <f>SUM('დაზუსტ. ბიუჯ.'!H7,'მთავრ. ფონდი'!I7,'პრეზ. ფონდი'!I7)</f>
        <v>0</v>
      </c>
      <c r="I7" s="10">
        <f t="shared" si="2"/>
        <v>0</v>
      </c>
      <c r="J7" s="10">
        <f t="shared" si="3"/>
        <v>0</v>
      </c>
    </row>
    <row r="8" spans="1:10" x14ac:dyDescent="0.25">
      <c r="A8" t="str">
        <f t="shared" si="0"/>
        <v>b</v>
      </c>
      <c r="B8" s="8" t="s">
        <v>9</v>
      </c>
      <c r="C8" s="9" t="s">
        <v>14</v>
      </c>
      <c r="D8" s="10">
        <f t="shared" si="1"/>
        <v>0</v>
      </c>
      <c r="E8" s="10">
        <f>SUM('დაზუსტ. ბიუჯ.'!E8,'მთავრ. ფონდი'!F8,'პრეზ. ფონდი'!F8)</f>
        <v>0</v>
      </c>
      <c r="F8" s="10">
        <f>SUM('დაზუსტ. ბიუჯ.'!F8,'მთავრ. ფონდი'!G8,'პრეზ. ფონდი'!G8)</f>
        <v>0</v>
      </c>
      <c r="G8" s="10">
        <f>SUM('დაზუსტ. ბიუჯ.'!G8,'მთავრ. ფონდი'!H8,'პრეზ. ფონდი'!H8)</f>
        <v>0</v>
      </c>
      <c r="H8" s="10">
        <f>SUM('დაზუსტ. ბიუჯ.'!H8,'მთავრ. ფონდი'!I8,'პრეზ. ფონდი'!I8)</f>
        <v>0</v>
      </c>
      <c r="I8" s="10">
        <f t="shared" si="2"/>
        <v>0</v>
      </c>
      <c r="J8" s="10">
        <f t="shared" si="3"/>
        <v>0</v>
      </c>
    </row>
    <row r="9" spans="1:10" x14ac:dyDescent="0.25">
      <c r="A9" t="str">
        <f t="shared" si="0"/>
        <v>a</v>
      </c>
      <c r="B9" s="8" t="s">
        <v>9</v>
      </c>
      <c r="C9" s="9" t="s">
        <v>15</v>
      </c>
      <c r="D9" s="10">
        <f t="shared" si="1"/>
        <v>2397800</v>
      </c>
      <c r="E9" s="10">
        <f>SUM('დაზუსტ. ბიუჯ.'!E9,'მთავრ. ფონდი'!F9,'პრეზ. ფონდი'!F9)</f>
        <v>54800</v>
      </c>
      <c r="F9" s="10">
        <f>SUM('დაზუსტ. ბიუჯ.'!F9,'მთავრ. ფონდი'!G9,'პრეზ. ფონდი'!G9)</f>
        <v>15000</v>
      </c>
      <c r="G9" s="10">
        <f>SUM('დაზუსტ. ბიუჯ.'!G9,'მთავრ. ფონდი'!H9,'პრეზ. ფონდი'!H9)</f>
        <v>2308000</v>
      </c>
      <c r="H9" s="10">
        <f>SUM('დაზუსტ. ბიუჯ.'!H9,'მთავრ. ფონდი'!I9,'პრეზ. ფონდი'!I9)</f>
        <v>20000</v>
      </c>
      <c r="I9" s="10">
        <f t="shared" si="2"/>
        <v>69800</v>
      </c>
      <c r="J9" s="10">
        <f t="shared" si="3"/>
        <v>2377800</v>
      </c>
    </row>
    <row r="10" spans="1:10" x14ac:dyDescent="0.25">
      <c r="A10" t="str">
        <f t="shared" si="0"/>
        <v>a</v>
      </c>
      <c r="B10" s="8" t="s">
        <v>9</v>
      </c>
      <c r="C10" s="9" t="s">
        <v>16</v>
      </c>
      <c r="D10" s="10">
        <f t="shared" si="1"/>
        <v>3269823328</v>
      </c>
      <c r="E10" s="10">
        <f>SUM('დაზუსტ. ბიუჯ.'!E10,'მთავრ. ფონდი'!F10,'პრეზ. ფონდი'!F10)</f>
        <v>795453979</v>
      </c>
      <c r="F10" s="10">
        <f>SUM('დაზუსტ. ბიუჯ.'!F10,'მთავრ. ფონდი'!G10,'პრეზ. ფონდი'!G10)</f>
        <v>824375439</v>
      </c>
      <c r="G10" s="10">
        <f>SUM('დაზუსტ. ბიუჯ.'!G10,'მთავრ. ფონდი'!H10,'პრეზ. ფონდი'!H10)</f>
        <v>816006500</v>
      </c>
      <c r="H10" s="10">
        <f>SUM('დაზუსტ. ბიუჯ.'!H10,'მთავრ. ფონდი'!I10,'პრეზ. ფონდი'!I10)</f>
        <v>833987410</v>
      </c>
      <c r="I10" s="10">
        <f t="shared" si="2"/>
        <v>1619829418</v>
      </c>
      <c r="J10" s="10">
        <f t="shared" si="3"/>
        <v>2435835918</v>
      </c>
    </row>
    <row r="11" spans="1:10" x14ac:dyDescent="0.25">
      <c r="A11" t="str">
        <f t="shared" si="0"/>
        <v>a</v>
      </c>
      <c r="B11" s="8" t="s">
        <v>9</v>
      </c>
      <c r="C11" s="9" t="s">
        <v>17</v>
      </c>
      <c r="D11" s="10">
        <f t="shared" si="1"/>
        <v>12341288</v>
      </c>
      <c r="E11" s="10">
        <f>SUM('დაზუსტ. ბიუჯ.'!E11,'მთავრ. ფონდი'!F11,'პრეზ. ფონდი'!F11)</f>
        <v>3484006</v>
      </c>
      <c r="F11" s="10">
        <f>SUM('დაზუსტ. ბიუჯ.'!F11,'მთავრ. ფონდი'!G11,'პრეზ. ფონდი'!G11)</f>
        <v>6446482</v>
      </c>
      <c r="G11" s="10">
        <f>SUM('დაზუსტ. ბიუჯ.'!G11,'მთავრ. ფონდი'!H11,'პრეზ. ფონდი'!H11)</f>
        <v>6282200</v>
      </c>
      <c r="H11" s="10">
        <f>SUM('დაზუსტ. ბიუჯ.'!H11,'მთავრ. ფონდი'!I11,'პრეზ. ფონდი'!I11)</f>
        <v>-3871400</v>
      </c>
      <c r="I11" s="10">
        <f t="shared" si="2"/>
        <v>9930488</v>
      </c>
      <c r="J11" s="10">
        <f t="shared" si="3"/>
        <v>16212688</v>
      </c>
    </row>
    <row r="12" spans="1:10" x14ac:dyDescent="0.25">
      <c r="A12" t="str">
        <f t="shared" si="0"/>
        <v>a</v>
      </c>
      <c r="B12" s="5" t="s">
        <v>9</v>
      </c>
      <c r="C12" s="6" t="s">
        <v>18</v>
      </c>
      <c r="D12" s="7">
        <f t="shared" si="1"/>
        <v>16993000</v>
      </c>
      <c r="E12" s="7">
        <f>SUM('დაზუსტ. ბიუჯ.'!E12,'მთავრ. ფონდი'!F12,'პრეზ. ფონდი'!F12)</f>
        <v>2068300</v>
      </c>
      <c r="F12" s="7">
        <f>SUM('დაზუსტ. ბიუჯ.'!F12,'მთავრ. ფონდი'!G12,'პრეზ. ფონდი'!G12)</f>
        <v>5019300</v>
      </c>
      <c r="G12" s="7">
        <f>SUM('დაზუსტ. ბიუჯ.'!G12,'მთავრ. ფონდი'!H12,'პრეზ. ფონდი'!H12)</f>
        <v>3815400</v>
      </c>
      <c r="H12" s="7">
        <f>SUM('დაზუსტ. ბიუჯ.'!H12,'მთავრ. ფონდი'!I12,'პრეზ. ფონდი'!I12)</f>
        <v>6090000</v>
      </c>
      <c r="I12" s="7">
        <f t="shared" si="2"/>
        <v>7087600</v>
      </c>
      <c r="J12" s="7">
        <f t="shared" si="3"/>
        <v>10903000</v>
      </c>
    </row>
    <row r="13" spans="1:10" x14ac:dyDescent="0.25">
      <c r="A13" t="str">
        <f t="shared" si="0"/>
        <v>b</v>
      </c>
      <c r="B13" s="5" t="s">
        <v>9</v>
      </c>
      <c r="C13" s="6" t="s">
        <v>19</v>
      </c>
      <c r="D13" s="7">
        <f t="shared" si="1"/>
        <v>0</v>
      </c>
      <c r="E13" s="7">
        <f>SUM('დაზუსტ. ბიუჯ.'!E13,'მთავრ. ფონდი'!F13,'პრეზ. ფონდი'!F13)</f>
        <v>0</v>
      </c>
      <c r="F13" s="7">
        <f>SUM('დაზუსტ. ბიუჯ.'!F13,'მთავრ. ფონდი'!G13,'პრეზ. ფონდი'!G13)</f>
        <v>0</v>
      </c>
      <c r="G13" s="7">
        <f>SUM('დაზუსტ. ბიუჯ.'!G13,'მთავრ. ფონდი'!H13,'პრეზ. ფონდი'!H13)</f>
        <v>0</v>
      </c>
      <c r="H13" s="7">
        <f>SUM('დაზუსტ. ბიუჯ.'!H13,'მთავრ. ფონდი'!I13,'პრეზ. ფონდი'!I13)</f>
        <v>0</v>
      </c>
      <c r="I13" s="7">
        <f t="shared" si="2"/>
        <v>0</v>
      </c>
      <c r="J13" s="7">
        <f t="shared" si="3"/>
        <v>0</v>
      </c>
    </row>
    <row r="14" spans="1:10" ht="15.75" thickBot="1" x14ac:dyDescent="0.3">
      <c r="A14" t="str">
        <f t="shared" si="0"/>
        <v>a</v>
      </c>
      <c r="B14" s="11" t="s">
        <v>9</v>
      </c>
      <c r="C14" s="12" t="s">
        <v>20</v>
      </c>
      <c r="D14" s="13">
        <f t="shared" si="1"/>
        <v>321926</v>
      </c>
      <c r="E14" s="13">
        <f>SUM('დაზუსტ. ბიუჯ.'!E14,'მთავრ. ფონდი'!F14,'პრეზ. ფონდი'!F14)</f>
        <v>294241</v>
      </c>
      <c r="F14" s="13">
        <f>SUM('დაზუსტ. ბიუჯ.'!F14,'მთავრ. ფონდი'!G14,'პრეზ. ფონდი'!G14)</f>
        <v>27685</v>
      </c>
      <c r="G14" s="13">
        <f>SUM('დაზუსტ. ბიუჯ.'!G14,'მთავრ. ფონდი'!H14,'პრეზ. ფონდი'!H14)</f>
        <v>0</v>
      </c>
      <c r="H14" s="13">
        <f>SUM('დაზუსტ. ბიუჯ.'!H14,'მთავრ. ფონდი'!I14,'პრეზ. ფონდი'!I14)</f>
        <v>0</v>
      </c>
      <c r="I14" s="13">
        <f t="shared" si="2"/>
        <v>321926</v>
      </c>
      <c r="J14" s="13">
        <f t="shared" si="3"/>
        <v>321926</v>
      </c>
    </row>
    <row r="15" spans="1:10" ht="31.5" thickTop="1" thickBot="1" x14ac:dyDescent="0.3">
      <c r="A15" t="str">
        <f t="shared" si="0"/>
        <v>a</v>
      </c>
      <c r="B15" s="16" t="s">
        <v>21</v>
      </c>
      <c r="C15" s="4" t="s">
        <v>22</v>
      </c>
      <c r="D15" s="4">
        <f>SUM(E15,F15,G15,H15)</f>
        <v>49260000</v>
      </c>
      <c r="E15" s="4">
        <f>SUM('დაზუსტ. ბიუჯ.'!E15,'მთავრ. ფონდი'!F15,'პრეზ. ფონდი'!F15)</f>
        <v>11482100</v>
      </c>
      <c r="F15" s="4">
        <f>SUM('დაზუსტ. ბიუჯ.'!F15,'მთავრ. ფონდი'!G15,'პრეზ. ფონდი'!G15)</f>
        <v>12288200</v>
      </c>
      <c r="G15" s="4">
        <f>SUM('დაზუსტ. ბიუჯ.'!G15,'მთავრ. ფონდი'!H15,'პრეზ. ფონდი'!H15)</f>
        <v>14151900</v>
      </c>
      <c r="H15" s="4">
        <f>SUM('დაზუსტ. ბიუჯ.'!H15,'მთავრ. ფონდი'!I15,'პრეზ. ფონდი'!I15)</f>
        <v>11337800</v>
      </c>
      <c r="I15" s="4">
        <f t="shared" si="2"/>
        <v>23770300</v>
      </c>
      <c r="J15" s="4">
        <f t="shared" si="3"/>
        <v>37922200</v>
      </c>
    </row>
    <row r="16" spans="1:10" ht="15.75" thickTop="1" x14ac:dyDescent="0.25">
      <c r="A16" t="str">
        <f t="shared" si="0"/>
        <v>a</v>
      </c>
      <c r="B16" s="5"/>
      <c r="C16" s="6" t="s">
        <v>10</v>
      </c>
      <c r="D16" s="7">
        <f t="shared" ref="D16:D79" si="4">SUM(E16,F16,G16,H16)</f>
        <v>48640441</v>
      </c>
      <c r="E16" s="7">
        <f>SUM('დაზუსტ. ბიუჯ.'!E16,'მთავრ. ფონდი'!F16,'პრეზ. ფონდი'!F16)</f>
        <v>11346541</v>
      </c>
      <c r="F16" s="7">
        <f>SUM('დაზუსტ. ბიუჯ.'!F16,'მთავრ. ფონდი'!G16,'პრეზ. ფონდი'!G16)</f>
        <v>12112600</v>
      </c>
      <c r="G16" s="7">
        <f>SUM('დაზუსტ. ბიუჯ.'!G16,'მთავრ. ფონდი'!H16,'პრეზ. ფონდი'!H16)</f>
        <v>13928500</v>
      </c>
      <c r="H16" s="7">
        <f>SUM('დაზუსტ. ბიუჯ.'!H16,'მთავრ. ფონდი'!I16,'პრეზ. ფონდი'!I16)</f>
        <v>11252800</v>
      </c>
      <c r="I16" s="7">
        <f t="shared" si="2"/>
        <v>23459141</v>
      </c>
      <c r="J16" s="7">
        <f t="shared" si="3"/>
        <v>37387641</v>
      </c>
    </row>
    <row r="17" spans="1:10" x14ac:dyDescent="0.25">
      <c r="A17" t="str">
        <f t="shared" si="0"/>
        <v>a</v>
      </c>
      <c r="B17" s="8"/>
      <c r="C17" s="9" t="s">
        <v>11</v>
      </c>
      <c r="D17" s="10">
        <f t="shared" si="4"/>
        <v>28710000</v>
      </c>
      <c r="E17" s="10">
        <f>SUM('დაზუსტ. ბიუჯ.'!E17,'მთავრ. ფონდი'!F17,'პრეზ. ფონდი'!F17)</f>
        <v>7168800</v>
      </c>
      <c r="F17" s="10">
        <f>SUM('დაზუსტ. ბიუჯ.'!F17,'მთავრ. ფონდი'!G17,'პრეზ. ფონდი'!G17)</f>
        <v>7137200</v>
      </c>
      <c r="G17" s="10">
        <f>SUM('დაზუსტ. ბიუჯ.'!G17,'მთავრ. ფონდი'!H17,'პრეზ. ფონდი'!H17)</f>
        <v>7201000</v>
      </c>
      <c r="H17" s="10">
        <f>SUM('დაზუსტ. ბიუჯ.'!H17,'მთავრ. ფონდი'!I17,'პრეზ. ფონდი'!I17)</f>
        <v>7203000</v>
      </c>
      <c r="I17" s="10">
        <f t="shared" si="2"/>
        <v>14306000</v>
      </c>
      <c r="J17" s="10">
        <f t="shared" si="3"/>
        <v>21507000</v>
      </c>
    </row>
    <row r="18" spans="1:10" x14ac:dyDescent="0.25">
      <c r="A18" t="str">
        <f t="shared" si="0"/>
        <v>a</v>
      </c>
      <c r="B18" s="8"/>
      <c r="C18" s="9" t="s">
        <v>12</v>
      </c>
      <c r="D18" s="10">
        <f t="shared" si="4"/>
        <v>16956851</v>
      </c>
      <c r="E18" s="10">
        <f>SUM('დაზუსტ. ბიუჯ.'!E18,'მთავრ. ფონდი'!F18,'პრეზ. ფონდი'!F18)</f>
        <v>3951391</v>
      </c>
      <c r="F18" s="10">
        <f>SUM('დაზუსტ. ბიუჯ.'!F18,'მთავრ. ფონდი'!G18,'პრეზ. ფონდი'!G18)</f>
        <v>4774360</v>
      </c>
      <c r="G18" s="10">
        <f>SUM('დაზუსტ. ბიუჯ.'!G18,'მთავრ. ფონდი'!H18,'პრეზ. ფონდი'!H18)</f>
        <v>4294900</v>
      </c>
      <c r="H18" s="10">
        <f>SUM('დაზუსტ. ბიუჯ.'!H18,'მთავრ. ფონდი'!I18,'პრეზ. ფონდი'!I18)</f>
        <v>3936200</v>
      </c>
      <c r="I18" s="10">
        <f t="shared" si="2"/>
        <v>8725751</v>
      </c>
      <c r="J18" s="10">
        <f t="shared" si="3"/>
        <v>13020651</v>
      </c>
    </row>
    <row r="19" spans="1:10" x14ac:dyDescent="0.25">
      <c r="A19" t="str">
        <f t="shared" si="0"/>
        <v>b</v>
      </c>
      <c r="B19" s="8"/>
      <c r="C19" s="9" t="s">
        <v>13</v>
      </c>
      <c r="D19" s="10">
        <f t="shared" si="4"/>
        <v>0</v>
      </c>
      <c r="E19" s="10">
        <f>SUM('დაზუსტ. ბიუჯ.'!E19,'მთავრ. ფონდი'!F19,'პრეზ. ფონდი'!F19)</f>
        <v>0</v>
      </c>
      <c r="F19" s="10">
        <f>SUM('დაზუსტ. ბიუჯ.'!F19,'მთავრ. ფონდი'!G19,'პრეზ. ფონდი'!G19)</f>
        <v>0</v>
      </c>
      <c r="G19" s="10">
        <f>SUM('დაზუსტ. ბიუჯ.'!G19,'მთავრ. ფონდი'!H19,'პრეზ. ფონდი'!H19)</f>
        <v>0</v>
      </c>
      <c r="H19" s="10">
        <f>SUM('დაზუსტ. ბიუჯ.'!H19,'მთავრ. ფონდი'!I19,'პრეზ. ფონდი'!I19)</f>
        <v>0</v>
      </c>
      <c r="I19" s="10">
        <f t="shared" si="2"/>
        <v>0</v>
      </c>
      <c r="J19" s="10">
        <f t="shared" si="3"/>
        <v>0</v>
      </c>
    </row>
    <row r="20" spans="1:10" x14ac:dyDescent="0.25">
      <c r="A20" t="str">
        <f t="shared" si="0"/>
        <v>b</v>
      </c>
      <c r="B20" s="8"/>
      <c r="C20" s="9" t="s">
        <v>14</v>
      </c>
      <c r="D20" s="10">
        <f t="shared" si="4"/>
        <v>0</v>
      </c>
      <c r="E20" s="10">
        <f>SUM('დაზუსტ. ბიუჯ.'!E20,'მთავრ. ფონდი'!F20,'პრეზ. ფონდი'!F20)</f>
        <v>0</v>
      </c>
      <c r="F20" s="10">
        <f>SUM('დაზუსტ. ბიუჯ.'!F20,'მთავრ. ფონდი'!G20,'პრეზ. ფონდი'!G20)</f>
        <v>0</v>
      </c>
      <c r="G20" s="10">
        <f>SUM('დაზუსტ. ბიუჯ.'!G20,'მთავრ. ფონდი'!H20,'პრეზ. ფონდი'!H20)</f>
        <v>0</v>
      </c>
      <c r="H20" s="10">
        <f>SUM('დაზუსტ. ბიუჯ.'!H20,'მთავრ. ფონდი'!I20,'პრეზ. ფონდი'!I20)</f>
        <v>0</v>
      </c>
      <c r="I20" s="10">
        <f t="shared" si="2"/>
        <v>0</v>
      </c>
      <c r="J20" s="10">
        <f t="shared" si="3"/>
        <v>0</v>
      </c>
    </row>
    <row r="21" spans="1:10" x14ac:dyDescent="0.25">
      <c r="A21" t="str">
        <f t="shared" si="0"/>
        <v>a</v>
      </c>
      <c r="B21" s="8"/>
      <c r="C21" s="9" t="s">
        <v>15</v>
      </c>
      <c r="D21" s="10">
        <f t="shared" si="4"/>
        <v>2397800</v>
      </c>
      <c r="E21" s="10">
        <f>SUM('დაზუსტ. ბიუჯ.'!E21,'მთავრ. ფონდი'!F21,'პრეზ. ფონდი'!F21)</f>
        <v>54800</v>
      </c>
      <c r="F21" s="10">
        <f>SUM('დაზუსტ. ბიუჯ.'!F21,'მთავრ. ფონდი'!G21,'პრეზ. ფონდი'!G21)</f>
        <v>15000</v>
      </c>
      <c r="G21" s="10">
        <f>SUM('დაზუსტ. ბიუჯ.'!G21,'მთავრ. ფონდი'!H21,'პრეზ. ფონდი'!H21)</f>
        <v>2308000</v>
      </c>
      <c r="H21" s="10">
        <f>SUM('დაზუსტ. ბიუჯ.'!H21,'მთავრ. ფონდი'!I21,'პრეზ. ფონდი'!I21)</f>
        <v>20000</v>
      </c>
      <c r="I21" s="10">
        <f t="shared" si="2"/>
        <v>69800</v>
      </c>
      <c r="J21" s="10">
        <f t="shared" si="3"/>
        <v>2377800</v>
      </c>
    </row>
    <row r="22" spans="1:10" x14ac:dyDescent="0.25">
      <c r="A22" t="str">
        <f t="shared" si="0"/>
        <v>a</v>
      </c>
      <c r="B22" s="8"/>
      <c r="C22" s="9" t="s">
        <v>16</v>
      </c>
      <c r="D22" s="10">
        <f t="shared" si="4"/>
        <v>386940</v>
      </c>
      <c r="E22" s="10">
        <f>SUM('დაზუსტ. ბიუჯ.'!E22,'მთავრ. ფონდი'!F22,'პრეზ. ფონდი'!F22)</f>
        <v>132400</v>
      </c>
      <c r="F22" s="10">
        <f>SUM('დაზუსტ. ბიუჯ.'!F22,'მთავრ. ფონდი'!G22,'პრეზ. ფონდი'!G22)</f>
        <v>115040</v>
      </c>
      <c r="G22" s="10">
        <f>SUM('დაზუსტ. ბიუჯ.'!G22,'მთავრ. ფონდი'!H22,'პრეზ. ფონდი'!H22)</f>
        <v>69700</v>
      </c>
      <c r="H22" s="10">
        <f>SUM('დაზუსტ. ბიუჯ.'!H22,'მთავრ. ფონდი'!I22,'პრეზ. ფონდი'!I22)</f>
        <v>69800</v>
      </c>
      <c r="I22" s="10">
        <f t="shared" si="2"/>
        <v>247440</v>
      </c>
      <c r="J22" s="10">
        <f t="shared" si="3"/>
        <v>317140</v>
      </c>
    </row>
    <row r="23" spans="1:10" x14ac:dyDescent="0.25">
      <c r="A23" t="str">
        <f t="shared" si="0"/>
        <v>a</v>
      </c>
      <c r="B23" s="8"/>
      <c r="C23" s="9" t="s">
        <v>17</v>
      </c>
      <c r="D23" s="10">
        <f t="shared" si="4"/>
        <v>188850</v>
      </c>
      <c r="E23" s="10">
        <f>SUM('დაზუსტ. ბიუჯ.'!E23,'მთავრ. ფონდი'!F23,'პრეზ. ფონდი'!F23)</f>
        <v>39150</v>
      </c>
      <c r="F23" s="10">
        <f>SUM('დაზუსტ. ბიუჯ.'!F23,'მთავრ. ფონდი'!G23,'პრეზ. ფონდი'!G23)</f>
        <v>71000</v>
      </c>
      <c r="G23" s="10">
        <f>SUM('დაზუსტ. ბიუჯ.'!G23,'მთავრ. ფონდი'!H23,'პრეზ. ფონდი'!H23)</f>
        <v>54900</v>
      </c>
      <c r="H23" s="10">
        <f>SUM('დაზუსტ. ბიუჯ.'!H23,'მთავრ. ფონდი'!I23,'პრეზ. ფონდი'!I23)</f>
        <v>23800</v>
      </c>
      <c r="I23" s="10">
        <f t="shared" si="2"/>
        <v>110150</v>
      </c>
      <c r="J23" s="10">
        <f t="shared" si="3"/>
        <v>165050</v>
      </c>
    </row>
    <row r="24" spans="1:10" x14ac:dyDescent="0.25">
      <c r="A24" t="str">
        <f t="shared" si="0"/>
        <v>a</v>
      </c>
      <c r="B24" s="5"/>
      <c r="C24" s="6" t="s">
        <v>18</v>
      </c>
      <c r="D24" s="7">
        <f t="shared" si="4"/>
        <v>600000</v>
      </c>
      <c r="E24" s="7">
        <f>SUM('დაზუსტ. ბიუჯ.'!E24,'მთავრ. ფონდი'!F24,'პრეზ. ფონდი'!F24)</f>
        <v>116000</v>
      </c>
      <c r="F24" s="7">
        <f>SUM('დაზუსტ. ბიუჯ.'!F24,'მთავრ. ფონდი'!G24,'პრეზ. ფონდი'!G24)</f>
        <v>175600</v>
      </c>
      <c r="G24" s="7">
        <f>SUM('დაზუსტ. ბიუჯ.'!G24,'მთავრ. ფონდი'!H24,'პრეზ. ფონდი'!H24)</f>
        <v>223400</v>
      </c>
      <c r="H24" s="7">
        <f>SUM('დაზუსტ. ბიუჯ.'!H24,'მთავრ. ფონდი'!I24,'პრეზ. ფონდი'!I24)</f>
        <v>85000</v>
      </c>
      <c r="I24" s="7">
        <f t="shared" si="2"/>
        <v>291600</v>
      </c>
      <c r="J24" s="7">
        <f t="shared" si="3"/>
        <v>515000</v>
      </c>
    </row>
    <row r="25" spans="1:10" x14ac:dyDescent="0.25">
      <c r="A25" t="str">
        <f t="shared" si="0"/>
        <v>b</v>
      </c>
      <c r="B25" s="5"/>
      <c r="C25" s="6" t="s">
        <v>19</v>
      </c>
      <c r="D25" s="7">
        <f t="shared" si="4"/>
        <v>0</v>
      </c>
      <c r="E25" s="7">
        <f>SUM('დაზუსტ. ბიუჯ.'!E25,'მთავრ. ფონდი'!F25,'პრეზ. ფონდი'!F25)</f>
        <v>0</v>
      </c>
      <c r="F25" s="7">
        <f>SUM('დაზუსტ. ბიუჯ.'!F25,'მთავრ. ფონდი'!G25,'პრეზ. ფონდი'!G25)</f>
        <v>0</v>
      </c>
      <c r="G25" s="7">
        <f>SUM('დაზუსტ. ბიუჯ.'!G25,'მთავრ. ფონდი'!H25,'პრეზ. ფონდი'!H25)</f>
        <v>0</v>
      </c>
      <c r="H25" s="7">
        <f>SUM('დაზუსტ. ბიუჯ.'!H25,'მთავრ. ფონდი'!I25,'პრეზ. ფონდი'!I25)</f>
        <v>0</v>
      </c>
      <c r="I25" s="7">
        <f t="shared" si="2"/>
        <v>0</v>
      </c>
      <c r="J25" s="7">
        <f t="shared" si="3"/>
        <v>0</v>
      </c>
    </row>
    <row r="26" spans="1:10" ht="15.75" thickBot="1" x14ac:dyDescent="0.3">
      <c r="A26" t="str">
        <f t="shared" si="0"/>
        <v>a</v>
      </c>
      <c r="B26" s="11"/>
      <c r="C26" s="12" t="s">
        <v>20</v>
      </c>
      <c r="D26" s="13">
        <f t="shared" si="4"/>
        <v>19559</v>
      </c>
      <c r="E26" s="13">
        <f>SUM('დაზუსტ. ბიუჯ.'!E26,'მთავრ. ფონდი'!F26,'პრეზ. ფონდი'!F26)</f>
        <v>19559</v>
      </c>
      <c r="F26" s="13">
        <f>SUM('დაზუსტ. ბიუჯ.'!F26,'მთავრ. ფონდი'!G26,'პრეზ. ფონდი'!G26)</f>
        <v>0</v>
      </c>
      <c r="G26" s="13">
        <f>SUM('დაზუსტ. ბიუჯ.'!G26,'მთავრ. ფონდი'!H26,'პრეზ. ფონდი'!H26)</f>
        <v>0</v>
      </c>
      <c r="H26" s="13">
        <f>SUM('დაზუსტ. ბიუჯ.'!H26,'მთავრ. ფონდი'!I26,'პრეზ. ფონდი'!I26)</f>
        <v>0</v>
      </c>
      <c r="I26" s="13">
        <f t="shared" si="2"/>
        <v>19559</v>
      </c>
      <c r="J26" s="13">
        <f t="shared" si="3"/>
        <v>19559</v>
      </c>
    </row>
    <row r="27" spans="1:10" ht="31.5" thickTop="1" thickBot="1" x14ac:dyDescent="0.3">
      <c r="A27" t="str">
        <f t="shared" si="0"/>
        <v>a</v>
      </c>
      <c r="B27" s="3" t="s">
        <v>23</v>
      </c>
      <c r="C27" s="4" t="s">
        <v>24</v>
      </c>
      <c r="D27" s="4">
        <f t="shared" si="4"/>
        <v>9020600</v>
      </c>
      <c r="E27" s="4">
        <f>SUM('დაზუსტ. ბიუჯ.'!E27,'მთავრ. ფონდი'!F27,'პრეზ. ფონდი'!F27)</f>
        <v>1635500</v>
      </c>
      <c r="F27" s="4">
        <f>SUM('დაზუსტ. ბიუჯ.'!F27,'მთავრ. ფონდი'!G27,'პრეზ. ფონდი'!G27)</f>
        <v>1773300</v>
      </c>
      <c r="G27" s="4">
        <f>SUM('დაზუსტ. ბიუჯ.'!G27,'მთავრ. ფონდი'!H27,'პრეზ. ფონდი'!H27)</f>
        <v>3852900</v>
      </c>
      <c r="H27" s="4">
        <f>SUM('დაზუსტ. ბიუჯ.'!H27,'მთავრ. ფონდი'!I27,'პრეზ. ფონდი'!I27)</f>
        <v>1758900</v>
      </c>
      <c r="I27" s="4">
        <f t="shared" si="2"/>
        <v>3408800</v>
      </c>
      <c r="J27" s="4">
        <f t="shared" si="3"/>
        <v>7261700</v>
      </c>
    </row>
    <row r="28" spans="1:10" ht="15.75" thickTop="1" x14ac:dyDescent="0.25">
      <c r="A28" t="str">
        <f t="shared" si="0"/>
        <v>a</v>
      </c>
      <c r="B28" s="5"/>
      <c r="C28" s="6" t="s">
        <v>10</v>
      </c>
      <c r="D28" s="7">
        <f t="shared" si="4"/>
        <v>8919971</v>
      </c>
      <c r="E28" s="7">
        <f>SUM('დაზუსტ. ბიუჯ.'!E28,'მთავრ. ფონდი'!F28,'პრეზ. ფონდი'!F28)</f>
        <v>1619871</v>
      </c>
      <c r="F28" s="7">
        <f>SUM('დაზუსტ. ბიუჯ.'!F28,'მთავრ. ფონდი'!G28,'პრეზ. ფონდი'!G28)</f>
        <v>1748300</v>
      </c>
      <c r="G28" s="7">
        <f>SUM('დაზუსტ. ბიუჯ.'!G28,'მთავრ. ფონდი'!H28,'პრეზ. ფონდი'!H28)</f>
        <v>3822900</v>
      </c>
      <c r="H28" s="7">
        <f>SUM('დაზუსტ. ბიუჯ.'!H28,'მთავრ. ფონდი'!I28,'პრეზ. ფონდი'!I28)</f>
        <v>1728900</v>
      </c>
      <c r="I28" s="7">
        <f t="shared" si="2"/>
        <v>3368171</v>
      </c>
      <c r="J28" s="7">
        <f t="shared" si="3"/>
        <v>7191071</v>
      </c>
    </row>
    <row r="29" spans="1:10" x14ac:dyDescent="0.25">
      <c r="A29" t="str">
        <f t="shared" si="0"/>
        <v>a</v>
      </c>
      <c r="B29" s="8"/>
      <c r="C29" s="9" t="s">
        <v>11</v>
      </c>
      <c r="D29" s="10">
        <f t="shared" si="4"/>
        <v>3658600</v>
      </c>
      <c r="E29" s="10">
        <f>SUM('დაზუსტ. ბიუჯ.'!E29,'მთავრ. ფონდი'!F29,'პრეზ. ფონდი'!F29)</f>
        <v>947000</v>
      </c>
      <c r="F29" s="10">
        <f>SUM('დაზუსტ. ბიუჯ.'!F29,'მთავრ. ფონდი'!G29,'პრეზ. ფონდი'!G29)</f>
        <v>926800</v>
      </c>
      <c r="G29" s="10">
        <f>SUM('დაზუსტ. ბიუჯ.'!G29,'მთავრ. ფონდი'!H29,'პრეზ. ფონდი'!H29)</f>
        <v>877400</v>
      </c>
      <c r="H29" s="10">
        <f>SUM('დაზუსტ. ბიუჯ.'!H29,'მთავრ. ფონდი'!I29,'პრეზ. ფონდი'!I29)</f>
        <v>907400</v>
      </c>
      <c r="I29" s="10">
        <f t="shared" si="2"/>
        <v>1873800</v>
      </c>
      <c r="J29" s="10">
        <f t="shared" si="3"/>
        <v>2751200</v>
      </c>
    </row>
    <row r="30" spans="1:10" x14ac:dyDescent="0.25">
      <c r="A30" t="str">
        <f t="shared" si="0"/>
        <v>a</v>
      </c>
      <c r="B30" s="8"/>
      <c r="C30" s="9" t="s">
        <v>12</v>
      </c>
      <c r="D30" s="10">
        <f t="shared" si="4"/>
        <v>2847371</v>
      </c>
      <c r="E30" s="10">
        <f>SUM('დაზუსტ. ბიუჯ.'!E30,'მთავრ. ფონდი'!F30,'პრეზ. ფონდი'!F30)</f>
        <v>633371</v>
      </c>
      <c r="F30" s="10">
        <f>SUM('დაზუსტ. ბიუჯ.'!F30,'მთავრ. ფონდი'!G30,'პრეზ. ფონდი'!G30)</f>
        <v>790000</v>
      </c>
      <c r="G30" s="10">
        <f>SUM('დაზუსტ. ბიუჯ.'!G30,'მთავრ. ფონდი'!H30,'პრეზ. ფონდი'!H30)</f>
        <v>629000</v>
      </c>
      <c r="H30" s="10">
        <f>SUM('დაზუსტ. ბიუჯ.'!H30,'მთავრ. ფონდი'!I30,'პრეზ. ფონდი'!I30)</f>
        <v>795000</v>
      </c>
      <c r="I30" s="10">
        <f t="shared" si="2"/>
        <v>1423371</v>
      </c>
      <c r="J30" s="10">
        <f t="shared" si="3"/>
        <v>2052371</v>
      </c>
    </row>
    <row r="31" spans="1:10" x14ac:dyDescent="0.25">
      <c r="A31" t="str">
        <f t="shared" si="0"/>
        <v>b</v>
      </c>
      <c r="B31" s="8"/>
      <c r="C31" s="9" t="s">
        <v>13</v>
      </c>
      <c r="D31" s="10">
        <f t="shared" si="4"/>
        <v>0</v>
      </c>
      <c r="E31" s="10">
        <f>SUM('დაზუსტ. ბიუჯ.'!E31,'მთავრ. ფონდი'!F31,'პრეზ. ფონდი'!F31)</f>
        <v>0</v>
      </c>
      <c r="F31" s="10">
        <f>SUM('დაზუსტ. ბიუჯ.'!F31,'მთავრ. ფონდი'!G31,'პრეზ. ფონდი'!G31)</f>
        <v>0</v>
      </c>
      <c r="G31" s="10">
        <f>SUM('დაზუსტ. ბიუჯ.'!G31,'მთავრ. ფონდი'!H31,'პრეზ. ფონდი'!H31)</f>
        <v>0</v>
      </c>
      <c r="H31" s="10">
        <f>SUM('დაზუსტ. ბიუჯ.'!H31,'მთავრ. ფონდი'!I31,'პრეზ. ფონდი'!I31)</f>
        <v>0</v>
      </c>
      <c r="I31" s="10">
        <f t="shared" si="2"/>
        <v>0</v>
      </c>
      <c r="J31" s="10">
        <f t="shared" si="3"/>
        <v>0</v>
      </c>
    </row>
    <row r="32" spans="1:10" x14ac:dyDescent="0.25">
      <c r="A32" t="str">
        <f t="shared" si="0"/>
        <v>b</v>
      </c>
      <c r="B32" s="8"/>
      <c r="C32" s="9" t="s">
        <v>14</v>
      </c>
      <c r="D32" s="10">
        <f t="shared" si="4"/>
        <v>0</v>
      </c>
      <c r="E32" s="10">
        <f>SUM('დაზუსტ. ბიუჯ.'!E32,'მთავრ. ფონდი'!F32,'პრეზ. ფონდი'!F32)</f>
        <v>0</v>
      </c>
      <c r="F32" s="10">
        <f>SUM('დაზუსტ. ბიუჯ.'!F32,'მთავრ. ფონდი'!G32,'პრეზ. ფონდი'!G32)</f>
        <v>0</v>
      </c>
      <c r="G32" s="10">
        <f>SUM('დაზუსტ. ბიუჯ.'!G32,'მთავრ. ფონდი'!H32,'პრეზ. ფონდი'!H32)</f>
        <v>0</v>
      </c>
      <c r="H32" s="10">
        <f>SUM('დაზუსტ. ბიუჯ.'!H32,'მთავრ. ფონდი'!I32,'პრეზ. ფონდი'!I32)</f>
        <v>0</v>
      </c>
      <c r="I32" s="10">
        <f t="shared" si="2"/>
        <v>0</v>
      </c>
      <c r="J32" s="10">
        <f t="shared" si="3"/>
        <v>0</v>
      </c>
    </row>
    <row r="33" spans="1:10" x14ac:dyDescent="0.25">
      <c r="A33" t="str">
        <f t="shared" si="0"/>
        <v>a</v>
      </c>
      <c r="B33" s="8"/>
      <c r="C33" s="9" t="s">
        <v>15</v>
      </c>
      <c r="D33" s="10">
        <f t="shared" si="4"/>
        <v>2298000</v>
      </c>
      <c r="E33" s="10">
        <f>SUM('დაზუსტ. ბიუჯ.'!E33,'მთავრ. ფონდი'!F33,'პრეზ. ფონდი'!F33)</f>
        <v>8000</v>
      </c>
      <c r="F33" s="10">
        <f>SUM('დაზუსტ. ბიუჯ.'!F33,'მთავრ. ფონდი'!G33,'პრეზ. ფონდი'!G33)</f>
        <v>0</v>
      </c>
      <c r="G33" s="10">
        <f>SUM('დაზუსტ. ბიუჯ.'!G33,'მთავრ. ფონდი'!H33,'პრეზ. ფონდი'!H33)</f>
        <v>2290000</v>
      </c>
      <c r="H33" s="10">
        <f>SUM('დაზუსტ. ბიუჯ.'!H33,'მთავრ. ფონდი'!I33,'პრეზ. ფონდი'!I33)</f>
        <v>0</v>
      </c>
      <c r="I33" s="10">
        <f t="shared" si="2"/>
        <v>8000</v>
      </c>
      <c r="J33" s="10">
        <f t="shared" si="3"/>
        <v>2298000</v>
      </c>
    </row>
    <row r="34" spans="1:10" x14ac:dyDescent="0.25">
      <c r="A34" t="str">
        <f t="shared" si="0"/>
        <v>a</v>
      </c>
      <c r="B34" s="8"/>
      <c r="C34" s="9" t="s">
        <v>16</v>
      </c>
      <c r="D34" s="10">
        <f t="shared" si="4"/>
        <v>90000</v>
      </c>
      <c r="E34" s="10">
        <f>SUM('დაზუსტ. ბიუჯ.'!E34,'მთავრ. ფონდი'!F34,'პრეზ. ფონდი'!F34)</f>
        <v>25000</v>
      </c>
      <c r="F34" s="10">
        <f>SUM('დაზუსტ. ბიუჯ.'!F34,'მთავრ. ფონდი'!G34,'პრეზ. ფონდი'!G34)</f>
        <v>25000</v>
      </c>
      <c r="G34" s="10">
        <f>SUM('დაზუსტ. ბიუჯ.'!G34,'მთავრ. ფონდი'!H34,'პრეზ. ფონდი'!H34)</f>
        <v>20000</v>
      </c>
      <c r="H34" s="10">
        <f>SUM('დაზუსტ. ბიუჯ.'!H34,'მთავრ. ფონდი'!I34,'პრეზ. ფონდი'!I34)</f>
        <v>20000</v>
      </c>
      <c r="I34" s="10">
        <f t="shared" si="2"/>
        <v>50000</v>
      </c>
      <c r="J34" s="10">
        <f t="shared" si="3"/>
        <v>70000</v>
      </c>
    </row>
    <row r="35" spans="1:10" x14ac:dyDescent="0.25">
      <c r="A35" t="str">
        <f t="shared" si="0"/>
        <v>a</v>
      </c>
      <c r="B35" s="8"/>
      <c r="C35" s="9" t="s">
        <v>17</v>
      </c>
      <c r="D35" s="10">
        <f t="shared" si="4"/>
        <v>26000</v>
      </c>
      <c r="E35" s="10">
        <f>SUM('დაზუსტ. ბიუჯ.'!E35,'მთავრ. ფონდი'!F35,'პრეზ. ფონდი'!F35)</f>
        <v>6500</v>
      </c>
      <c r="F35" s="10">
        <f>SUM('დაზუსტ. ბიუჯ.'!F35,'მთავრ. ფონდი'!G35,'პრეზ. ფონდი'!G35)</f>
        <v>6500</v>
      </c>
      <c r="G35" s="10">
        <f>SUM('დაზუსტ. ბიუჯ.'!G35,'მთავრ. ფონდი'!H35,'პრეზ. ფონდი'!H35)</f>
        <v>6500</v>
      </c>
      <c r="H35" s="10">
        <f>SUM('დაზუსტ. ბიუჯ.'!H35,'მთავრ. ფონდი'!I35,'პრეზ. ფონდი'!I35)</f>
        <v>6500</v>
      </c>
      <c r="I35" s="10">
        <f t="shared" si="2"/>
        <v>13000</v>
      </c>
      <c r="J35" s="10">
        <f t="shared" si="3"/>
        <v>19500</v>
      </c>
    </row>
    <row r="36" spans="1:10" x14ac:dyDescent="0.25">
      <c r="A36" t="str">
        <f t="shared" si="0"/>
        <v>a</v>
      </c>
      <c r="B36" s="5"/>
      <c r="C36" s="6" t="s">
        <v>18</v>
      </c>
      <c r="D36" s="7">
        <f t="shared" si="4"/>
        <v>100000</v>
      </c>
      <c r="E36" s="7">
        <f>SUM('დაზუსტ. ბიუჯ.'!E36,'მთავრ. ფონდი'!F36,'პრეზ. ფონდი'!F36)</f>
        <v>15000</v>
      </c>
      <c r="F36" s="7">
        <f>SUM('დაზუსტ. ბიუჯ.'!F36,'მთავრ. ფონდი'!G36,'პრეზ. ფონდი'!G36)</f>
        <v>25000</v>
      </c>
      <c r="G36" s="7">
        <f>SUM('დაზუსტ. ბიუჯ.'!G36,'მთავრ. ფონდი'!H36,'პრეზ. ფონდი'!H36)</f>
        <v>30000</v>
      </c>
      <c r="H36" s="7">
        <f>SUM('დაზუსტ. ბიუჯ.'!H36,'მთავრ. ფონდი'!I36,'პრეზ. ფონდი'!I36)</f>
        <v>30000</v>
      </c>
      <c r="I36" s="7">
        <f t="shared" si="2"/>
        <v>40000</v>
      </c>
      <c r="J36" s="7">
        <f t="shared" si="3"/>
        <v>70000</v>
      </c>
    </row>
    <row r="37" spans="1:10" x14ac:dyDescent="0.25">
      <c r="A37" t="str">
        <f t="shared" si="0"/>
        <v>b</v>
      </c>
      <c r="B37" s="5"/>
      <c r="C37" s="6" t="s">
        <v>19</v>
      </c>
      <c r="D37" s="7">
        <f t="shared" si="4"/>
        <v>0</v>
      </c>
      <c r="E37" s="7">
        <f>SUM('დაზუსტ. ბიუჯ.'!E37,'მთავრ. ფონდი'!F37,'პრეზ. ფონდი'!F37)</f>
        <v>0</v>
      </c>
      <c r="F37" s="7">
        <f>SUM('დაზუსტ. ბიუჯ.'!F37,'მთავრ. ფონდი'!G37,'პრეზ. ფონდი'!G37)</f>
        <v>0</v>
      </c>
      <c r="G37" s="7">
        <f>SUM('დაზუსტ. ბიუჯ.'!G37,'მთავრ. ფონდი'!H37,'პრეზ. ფონდი'!H37)</f>
        <v>0</v>
      </c>
      <c r="H37" s="7">
        <f>SUM('დაზუსტ. ბიუჯ.'!H37,'მთავრ. ფონდი'!I37,'პრეზ. ფონდი'!I37)</f>
        <v>0</v>
      </c>
      <c r="I37" s="7">
        <f t="shared" si="2"/>
        <v>0</v>
      </c>
      <c r="J37" s="7">
        <f t="shared" si="3"/>
        <v>0</v>
      </c>
    </row>
    <row r="38" spans="1:10" ht="15.75" thickBot="1" x14ac:dyDescent="0.3">
      <c r="A38" t="str">
        <f t="shared" si="0"/>
        <v>a</v>
      </c>
      <c r="B38" s="11"/>
      <c r="C38" s="12" t="s">
        <v>20</v>
      </c>
      <c r="D38" s="13">
        <f t="shared" si="4"/>
        <v>629</v>
      </c>
      <c r="E38" s="13">
        <f>SUM('დაზუსტ. ბიუჯ.'!E38,'მთავრ. ფონდი'!F38,'პრეზ. ფონდი'!F38)</f>
        <v>629</v>
      </c>
      <c r="F38" s="13">
        <f>SUM('დაზუსტ. ბიუჯ.'!F38,'მთავრ. ფონდი'!G38,'პრეზ. ფონდი'!G38)</f>
        <v>0</v>
      </c>
      <c r="G38" s="13">
        <f>SUM('დაზუსტ. ბიუჯ.'!G38,'მთავრ. ფონდი'!H38,'პრეზ. ფონდი'!H38)</f>
        <v>0</v>
      </c>
      <c r="H38" s="13">
        <f>SUM('დაზუსტ. ბიუჯ.'!H38,'მთავრ. ფონდი'!I38,'პრეზ. ფონდი'!I38)</f>
        <v>0</v>
      </c>
      <c r="I38" s="13">
        <f t="shared" si="2"/>
        <v>629</v>
      </c>
      <c r="J38" s="13">
        <f t="shared" si="3"/>
        <v>629</v>
      </c>
    </row>
    <row r="39" spans="1:10" ht="31.5" thickTop="1" thickBot="1" x14ac:dyDescent="0.3">
      <c r="A39" t="str">
        <f t="shared" si="0"/>
        <v>a</v>
      </c>
      <c r="B39" s="16" t="s">
        <v>25</v>
      </c>
      <c r="C39" s="4" t="s">
        <v>26</v>
      </c>
      <c r="D39" s="4">
        <f t="shared" si="4"/>
        <v>3223000</v>
      </c>
      <c r="E39" s="4">
        <f>SUM('დაზუსტ. ბიუჯ.'!E39,'მთავრ. ფონდი'!F39,'პრეზ. ფონდი'!F39)</f>
        <v>795000</v>
      </c>
      <c r="F39" s="4">
        <f>SUM('დაზუსტ. ბიუჯ.'!F39,'მთავრ. ფონდი'!G39,'პრეზ. ფონდი'!G39)</f>
        <v>800000</v>
      </c>
      <c r="G39" s="4">
        <f>SUM('დაზუსტ. ბიუჯ.'!G39,'მთავრ. ფონდი'!H39,'პრეზ. ფონდი'!H39)</f>
        <v>803000</v>
      </c>
      <c r="H39" s="4">
        <f>SUM('დაზუსტ. ბიუჯ.'!H39,'მთავრ. ფონდი'!I39,'პრეზ. ფონდი'!I39)</f>
        <v>825000</v>
      </c>
      <c r="I39" s="4">
        <f t="shared" si="2"/>
        <v>1595000</v>
      </c>
      <c r="J39" s="4">
        <f t="shared" si="3"/>
        <v>2398000</v>
      </c>
    </row>
    <row r="40" spans="1:10" ht="15.75" thickTop="1" x14ac:dyDescent="0.25">
      <c r="A40" t="str">
        <f t="shared" si="0"/>
        <v>a</v>
      </c>
      <c r="B40" s="5"/>
      <c r="C40" s="6" t="s">
        <v>10</v>
      </c>
      <c r="D40" s="7">
        <f t="shared" si="4"/>
        <v>3205000</v>
      </c>
      <c r="E40" s="7">
        <f>SUM('დაზუსტ. ბიუჯ.'!E40,'მთავრ. ფონდი'!F40,'პრეზ. ფონდი'!F40)</f>
        <v>785000</v>
      </c>
      <c r="F40" s="7">
        <f>SUM('დაზუსტ. ბიუჯ.'!F40,'მთავრ. ფონდი'!G40,'პრეზ. ფონდი'!G40)</f>
        <v>792000</v>
      </c>
      <c r="G40" s="7">
        <f>SUM('დაზუსტ. ბიუჯ.'!G40,'მთავრ. ფონდი'!H40,'პრეზ. ფონდი'!H40)</f>
        <v>803000</v>
      </c>
      <c r="H40" s="7">
        <f>SUM('დაზუსტ. ბიუჯ.'!H40,'მთავრ. ფონდი'!I40,'პრეზ. ფონდი'!I40)</f>
        <v>825000</v>
      </c>
      <c r="I40" s="7">
        <f t="shared" si="2"/>
        <v>1577000</v>
      </c>
      <c r="J40" s="7">
        <f t="shared" si="3"/>
        <v>2380000</v>
      </c>
    </row>
    <row r="41" spans="1:10" x14ac:dyDescent="0.25">
      <c r="A41" t="str">
        <f t="shared" si="0"/>
        <v>a</v>
      </c>
      <c r="B41" s="8"/>
      <c r="C41" s="9" t="s">
        <v>11</v>
      </c>
      <c r="D41" s="10">
        <f t="shared" si="4"/>
        <v>2396000</v>
      </c>
      <c r="E41" s="10">
        <f>SUM('დაზუსტ. ბიუჯ.'!E41,'მთავრ. ფონდი'!F41,'პრეზ. ფონდი'!F41)</f>
        <v>591000</v>
      </c>
      <c r="F41" s="10">
        <f>SUM('დაზუსტ. ბიუჯ.'!F41,'მთავრ. ფონდი'!G41,'პრეზ. ფონდი'!G41)</f>
        <v>571000</v>
      </c>
      <c r="G41" s="10">
        <f>SUM('დაზუსტ. ბიუჯ.'!G41,'მთავრ. ფონდი'!H41,'პრეზ. ფონდი'!H41)</f>
        <v>632000</v>
      </c>
      <c r="H41" s="10">
        <f>SUM('დაზუსტ. ბიუჯ.'!H41,'მთავრ. ფონდი'!I41,'პრეზ. ფონდი'!I41)</f>
        <v>602000</v>
      </c>
      <c r="I41" s="10">
        <f t="shared" si="2"/>
        <v>1162000</v>
      </c>
      <c r="J41" s="10">
        <f t="shared" si="3"/>
        <v>1794000</v>
      </c>
    </row>
    <row r="42" spans="1:10" x14ac:dyDescent="0.25">
      <c r="A42" t="str">
        <f t="shared" si="0"/>
        <v>a</v>
      </c>
      <c r="B42" s="8"/>
      <c r="C42" s="9" t="s">
        <v>12</v>
      </c>
      <c r="D42" s="10">
        <f t="shared" si="4"/>
        <v>780000</v>
      </c>
      <c r="E42" s="10">
        <f>SUM('დაზუსტ. ბიუჯ.'!E42,'მთავრ. ფონდი'!F42,'პრეზ. ფონდი'!F42)</f>
        <v>180000</v>
      </c>
      <c r="F42" s="10">
        <f>SUM('დაზუსტ. ბიუჯ.'!F42,'მთავრ. ფონდი'!G42,'პრეზ. ფონდი'!G42)</f>
        <v>212000</v>
      </c>
      <c r="G42" s="10">
        <f>SUM('დაზუსტ. ბიუჯ.'!G42,'მთავრ. ფონდი'!H42,'პრეზ. ფონდი'!H42)</f>
        <v>168000</v>
      </c>
      <c r="H42" s="10">
        <f>SUM('დაზუსტ. ბიუჯ.'!H42,'მთავრ. ფონდი'!I42,'პრეზ. ფონდი'!I42)</f>
        <v>220000</v>
      </c>
      <c r="I42" s="10">
        <f t="shared" si="2"/>
        <v>392000</v>
      </c>
      <c r="J42" s="10">
        <f t="shared" si="3"/>
        <v>560000</v>
      </c>
    </row>
    <row r="43" spans="1:10" x14ac:dyDescent="0.25">
      <c r="A43" t="str">
        <f t="shared" si="0"/>
        <v>b</v>
      </c>
      <c r="B43" s="8"/>
      <c r="C43" s="9" t="s">
        <v>13</v>
      </c>
      <c r="D43" s="10">
        <f t="shared" si="4"/>
        <v>0</v>
      </c>
      <c r="E43" s="10">
        <f>SUM('დაზუსტ. ბიუჯ.'!E43,'მთავრ. ფონდი'!F43,'პრეზ. ფონდი'!F43)</f>
        <v>0</v>
      </c>
      <c r="F43" s="10">
        <f>SUM('დაზუსტ. ბიუჯ.'!F43,'მთავრ. ფონდი'!G43,'პრეზ. ფონდი'!G43)</f>
        <v>0</v>
      </c>
      <c r="G43" s="10">
        <f>SUM('დაზუსტ. ბიუჯ.'!G43,'მთავრ. ფონდი'!H43,'პრეზ. ფონდი'!H43)</f>
        <v>0</v>
      </c>
      <c r="H43" s="10">
        <f>SUM('დაზუსტ. ბიუჯ.'!H43,'მთავრ. ფონდი'!I43,'პრეზ. ფონდი'!I43)</f>
        <v>0</v>
      </c>
      <c r="I43" s="10">
        <f t="shared" si="2"/>
        <v>0</v>
      </c>
      <c r="J43" s="10">
        <f t="shared" si="3"/>
        <v>0</v>
      </c>
    </row>
    <row r="44" spans="1:10" x14ac:dyDescent="0.25">
      <c r="A44" t="str">
        <f t="shared" si="0"/>
        <v>b</v>
      </c>
      <c r="B44" s="8"/>
      <c r="C44" s="9" t="s">
        <v>14</v>
      </c>
      <c r="D44" s="10">
        <f t="shared" si="4"/>
        <v>0</v>
      </c>
      <c r="E44" s="10">
        <f>SUM('დაზუსტ. ბიუჯ.'!E44,'მთავრ. ფონდი'!F44,'პრეზ. ფონდი'!F44)</f>
        <v>0</v>
      </c>
      <c r="F44" s="10">
        <f>SUM('დაზუსტ. ბიუჯ.'!F44,'მთავრ. ფონდი'!G44,'პრეზ. ფონდი'!G44)</f>
        <v>0</v>
      </c>
      <c r="G44" s="10">
        <f>SUM('დაზუსტ. ბიუჯ.'!G44,'მთავრ. ფონდი'!H44,'პრეზ. ფონდი'!H44)</f>
        <v>0</v>
      </c>
      <c r="H44" s="10">
        <f>SUM('დაზუსტ. ბიუჯ.'!H44,'მთავრ. ფონდი'!I44,'პრეზ. ფონდი'!I44)</f>
        <v>0</v>
      </c>
      <c r="I44" s="10">
        <f t="shared" si="2"/>
        <v>0</v>
      </c>
      <c r="J44" s="10">
        <f t="shared" si="3"/>
        <v>0</v>
      </c>
    </row>
    <row r="45" spans="1:10" x14ac:dyDescent="0.25">
      <c r="A45" t="str">
        <f t="shared" si="0"/>
        <v>b</v>
      </c>
      <c r="B45" s="8"/>
      <c r="C45" s="9" t="s">
        <v>15</v>
      </c>
      <c r="D45" s="10">
        <f t="shared" si="4"/>
        <v>0</v>
      </c>
      <c r="E45" s="10">
        <f>SUM('დაზუსტ. ბიუჯ.'!E45,'მთავრ. ფონდი'!F45,'პრეზ. ფონდი'!F45)</f>
        <v>0</v>
      </c>
      <c r="F45" s="10">
        <f>SUM('დაზუსტ. ბიუჯ.'!F45,'მთავრ. ფონდი'!G45,'პრეზ. ფონდი'!G45)</f>
        <v>0</v>
      </c>
      <c r="G45" s="10">
        <f>SUM('დაზუსტ. ბიუჯ.'!G45,'მთავრ. ფონდი'!H45,'პრეზ. ფონდი'!H45)</f>
        <v>0</v>
      </c>
      <c r="H45" s="10">
        <f>SUM('დაზუსტ. ბიუჯ.'!H45,'მთავრ. ფონდი'!I45,'პრეზ. ფონდი'!I45)</f>
        <v>0</v>
      </c>
      <c r="I45" s="10">
        <f t="shared" si="2"/>
        <v>0</v>
      </c>
      <c r="J45" s="10">
        <f t="shared" si="3"/>
        <v>0</v>
      </c>
    </row>
    <row r="46" spans="1:10" x14ac:dyDescent="0.25">
      <c r="A46" t="str">
        <f t="shared" si="0"/>
        <v>a</v>
      </c>
      <c r="B46" s="8"/>
      <c r="C46" s="9" t="s">
        <v>16</v>
      </c>
      <c r="D46" s="10">
        <f t="shared" si="4"/>
        <v>15000</v>
      </c>
      <c r="E46" s="10">
        <f>SUM('დაზუსტ. ბიუჯ.'!E46,'მთავრ. ფონდი'!F46,'პრეზ. ფონდი'!F46)</f>
        <v>10000</v>
      </c>
      <c r="F46" s="10">
        <f>SUM('დაზუსტ. ბიუჯ.'!F46,'მთავრ. ფონდი'!G46,'პრეზ. ფონდი'!G46)</f>
        <v>5000</v>
      </c>
      <c r="G46" s="10">
        <f>SUM('დაზუსტ. ბიუჯ.'!G46,'მთავრ. ფონდი'!H46,'პრეზ. ფონდი'!H46)</f>
        <v>0</v>
      </c>
      <c r="H46" s="10">
        <f>SUM('დაზუსტ. ბიუჯ.'!H46,'მთავრ. ფონდი'!I46,'პრეზ. ფონდი'!I46)</f>
        <v>0</v>
      </c>
      <c r="I46" s="10">
        <f t="shared" si="2"/>
        <v>15000</v>
      </c>
      <c r="J46" s="10">
        <f t="shared" si="3"/>
        <v>15000</v>
      </c>
    </row>
    <row r="47" spans="1:10" x14ac:dyDescent="0.25">
      <c r="A47" t="str">
        <f t="shared" si="0"/>
        <v>a</v>
      </c>
      <c r="B47" s="8"/>
      <c r="C47" s="9" t="s">
        <v>17</v>
      </c>
      <c r="D47" s="10">
        <f t="shared" si="4"/>
        <v>14000</v>
      </c>
      <c r="E47" s="10">
        <f>SUM('დაზუსტ. ბიუჯ.'!E47,'მთავრ. ფონდი'!F47,'პრეზ. ფონდი'!F47)</f>
        <v>4000</v>
      </c>
      <c r="F47" s="10">
        <f>SUM('დაზუსტ. ბიუჯ.'!F47,'მთავრ. ფონდი'!G47,'პრეზ. ფონდი'!G47)</f>
        <v>4000</v>
      </c>
      <c r="G47" s="10">
        <f>SUM('დაზუსტ. ბიუჯ.'!G47,'მთავრ. ფონდი'!H47,'პრეზ. ფონდი'!H47)</f>
        <v>3000</v>
      </c>
      <c r="H47" s="10">
        <f>SUM('დაზუსტ. ბიუჯ.'!H47,'მთავრ. ფონდი'!I47,'პრეზ. ფონდი'!I47)</f>
        <v>3000</v>
      </c>
      <c r="I47" s="10">
        <f t="shared" si="2"/>
        <v>8000</v>
      </c>
      <c r="J47" s="10">
        <f t="shared" si="3"/>
        <v>11000</v>
      </c>
    </row>
    <row r="48" spans="1:10" x14ac:dyDescent="0.25">
      <c r="A48" t="str">
        <f t="shared" si="0"/>
        <v>a</v>
      </c>
      <c r="B48" s="5"/>
      <c r="C48" s="6" t="s">
        <v>18</v>
      </c>
      <c r="D48" s="7">
        <f t="shared" si="4"/>
        <v>18000</v>
      </c>
      <c r="E48" s="7">
        <f>SUM('დაზუსტ. ბიუჯ.'!E48,'მთავრ. ფონდი'!F48,'პრეზ. ფონდი'!F48)</f>
        <v>10000</v>
      </c>
      <c r="F48" s="7">
        <f>SUM('დაზუსტ. ბიუჯ.'!F48,'მთავრ. ფონდი'!G48,'პრეზ. ფონდი'!G48)</f>
        <v>8000</v>
      </c>
      <c r="G48" s="7">
        <f>SUM('დაზუსტ. ბიუჯ.'!G48,'მთავრ. ფონდი'!H48,'პრეზ. ფონდი'!H48)</f>
        <v>0</v>
      </c>
      <c r="H48" s="7">
        <f>SUM('დაზუსტ. ბიუჯ.'!H48,'მთავრ. ფონდი'!I48,'პრეზ. ფონდი'!I48)</f>
        <v>0</v>
      </c>
      <c r="I48" s="7">
        <f t="shared" si="2"/>
        <v>18000</v>
      </c>
      <c r="J48" s="7">
        <f t="shared" si="3"/>
        <v>18000</v>
      </c>
    </row>
    <row r="49" spans="1:10" x14ac:dyDescent="0.25">
      <c r="A49" t="str">
        <f t="shared" si="0"/>
        <v>b</v>
      </c>
      <c r="B49" s="5"/>
      <c r="C49" s="6" t="s">
        <v>19</v>
      </c>
      <c r="D49" s="7">
        <f t="shared" si="4"/>
        <v>0</v>
      </c>
      <c r="E49" s="7">
        <f>SUM('დაზუსტ. ბიუჯ.'!E49,'მთავრ. ფონდი'!F49,'პრეზ. ფონდი'!F49)</f>
        <v>0</v>
      </c>
      <c r="F49" s="7">
        <f>SUM('დაზუსტ. ბიუჯ.'!F49,'მთავრ. ფონდი'!G49,'პრეზ. ფონდი'!G49)</f>
        <v>0</v>
      </c>
      <c r="G49" s="7">
        <f>SUM('დაზუსტ. ბიუჯ.'!G49,'მთავრ. ფონდი'!H49,'პრეზ. ფონდი'!H49)</f>
        <v>0</v>
      </c>
      <c r="H49" s="7">
        <f>SUM('დაზუსტ. ბიუჯ.'!H49,'მთავრ. ფონდი'!I49,'პრეზ. ფონდი'!I49)</f>
        <v>0</v>
      </c>
      <c r="I49" s="7">
        <f t="shared" si="2"/>
        <v>0</v>
      </c>
      <c r="J49" s="7">
        <f t="shared" si="3"/>
        <v>0</v>
      </c>
    </row>
    <row r="50" spans="1:10" ht="15.75" thickBot="1" x14ac:dyDescent="0.3">
      <c r="A50" t="str">
        <f t="shared" si="0"/>
        <v>b</v>
      </c>
      <c r="B50" s="11"/>
      <c r="C50" s="12" t="s">
        <v>20</v>
      </c>
      <c r="D50" s="13">
        <f t="shared" si="4"/>
        <v>0</v>
      </c>
      <c r="E50" s="13">
        <f>SUM('დაზუსტ. ბიუჯ.'!E50,'მთავრ. ფონდი'!F50,'პრეზ. ფონდი'!F50)</f>
        <v>0</v>
      </c>
      <c r="F50" s="13">
        <f>SUM('დაზუსტ. ბიუჯ.'!F50,'მთავრ. ფონდი'!G50,'პრეზ. ფონდი'!G50)</f>
        <v>0</v>
      </c>
      <c r="G50" s="13">
        <f>SUM('დაზუსტ. ბიუჯ.'!G50,'მთავრ. ფონდი'!H50,'პრეზ. ფონდი'!H50)</f>
        <v>0</v>
      </c>
      <c r="H50" s="13">
        <f>SUM('დაზუსტ. ბიუჯ.'!H50,'მთავრ. ფონდი'!I50,'პრეზ. ფონდი'!I50)</f>
        <v>0</v>
      </c>
      <c r="I50" s="13">
        <f t="shared" si="2"/>
        <v>0</v>
      </c>
      <c r="J50" s="13">
        <f t="shared" si="3"/>
        <v>0</v>
      </c>
    </row>
    <row r="51" spans="1:10" ht="31.5" thickTop="1" thickBot="1" x14ac:dyDescent="0.3">
      <c r="A51" t="str">
        <f t="shared" si="0"/>
        <v>a</v>
      </c>
      <c r="B51" s="3" t="s">
        <v>27</v>
      </c>
      <c r="C51" s="4" t="s">
        <v>26</v>
      </c>
      <c r="D51" s="4">
        <f t="shared" si="4"/>
        <v>3023000</v>
      </c>
      <c r="E51" s="4">
        <f>SUM('დაზუსტ. ბიუჯ.'!E51,'მთავრ. ფონდი'!F51,'პრეზ. ფონდი'!F51)</f>
        <v>767000</v>
      </c>
      <c r="F51" s="4">
        <f>SUM('დაზუსტ. ბიუჯ.'!F51,'მთავრ. ფონდი'!G51,'პრეზ. ფონდი'!G51)</f>
        <v>760000</v>
      </c>
      <c r="G51" s="4">
        <f>SUM('დაზუსტ. ბიუჯ.'!G51,'მთავრ. ფონდი'!H51,'პრეზ. ფონდი'!H51)</f>
        <v>753000</v>
      </c>
      <c r="H51" s="4">
        <f>SUM('დაზუსტ. ბიუჯ.'!H51,'მთავრ. ფონდი'!I51,'პრეზ. ფონდი'!I51)</f>
        <v>743000</v>
      </c>
      <c r="I51" s="4">
        <f t="shared" si="2"/>
        <v>1527000</v>
      </c>
      <c r="J51" s="4">
        <f t="shared" si="3"/>
        <v>2280000</v>
      </c>
    </row>
    <row r="52" spans="1:10" ht="15.75" thickTop="1" x14ac:dyDescent="0.25">
      <c r="A52" t="str">
        <f t="shared" si="0"/>
        <v>a</v>
      </c>
      <c r="B52" s="5"/>
      <c r="C52" s="6" t="s">
        <v>10</v>
      </c>
      <c r="D52" s="7">
        <f t="shared" si="4"/>
        <v>3005000</v>
      </c>
      <c r="E52" s="7">
        <f>SUM('დაზუსტ. ბიუჯ.'!E52,'მთავრ. ფონდი'!F52,'პრეზ. ფონდი'!F52)</f>
        <v>757000</v>
      </c>
      <c r="F52" s="7">
        <f>SUM('დაზუსტ. ბიუჯ.'!F52,'მთავრ. ფონდი'!G52,'პრეზ. ფონდი'!G52)</f>
        <v>752000</v>
      </c>
      <c r="G52" s="7">
        <f>SUM('დაზუსტ. ბიუჯ.'!G52,'მთავრ. ფონდი'!H52,'პრეზ. ფონდი'!H52)</f>
        <v>753000</v>
      </c>
      <c r="H52" s="7">
        <f>SUM('დაზუსტ. ბიუჯ.'!H52,'მთავრ. ფონდი'!I52,'პრეზ. ფონდი'!I52)</f>
        <v>743000</v>
      </c>
      <c r="I52" s="7">
        <f t="shared" si="2"/>
        <v>1509000</v>
      </c>
      <c r="J52" s="7">
        <f t="shared" si="3"/>
        <v>2262000</v>
      </c>
    </row>
    <row r="53" spans="1:10" x14ac:dyDescent="0.25">
      <c r="A53" t="str">
        <f t="shared" si="0"/>
        <v>a</v>
      </c>
      <c r="B53" s="8"/>
      <c r="C53" s="9" t="s">
        <v>11</v>
      </c>
      <c r="D53" s="10">
        <f t="shared" si="4"/>
        <v>2396000</v>
      </c>
      <c r="E53" s="10">
        <f>SUM('დაზუსტ. ბიუჯ.'!E53,'მთავრ. ფონდი'!F53,'პრეზ. ფონდი'!F53)</f>
        <v>591000</v>
      </c>
      <c r="F53" s="10">
        <f>SUM('დაზუსტ. ბიუჯ.'!F53,'მთავრ. ფონდი'!G53,'პრეზ. ფონდი'!G53)</f>
        <v>571000</v>
      </c>
      <c r="G53" s="10">
        <f>SUM('დაზუსტ. ბიუჯ.'!G53,'მთავრ. ფონდი'!H53,'პრეზ. ფონდი'!H53)</f>
        <v>632000</v>
      </c>
      <c r="H53" s="10">
        <f>SUM('დაზუსტ. ბიუჯ.'!H53,'მთავრ. ფონდი'!I53,'პრეზ. ფონდი'!I53)</f>
        <v>602000</v>
      </c>
      <c r="I53" s="10">
        <f t="shared" si="2"/>
        <v>1162000</v>
      </c>
      <c r="J53" s="10">
        <f t="shared" si="3"/>
        <v>1794000</v>
      </c>
    </row>
    <row r="54" spans="1:10" x14ac:dyDescent="0.25">
      <c r="A54" t="str">
        <f t="shared" si="0"/>
        <v>a</v>
      </c>
      <c r="B54" s="8"/>
      <c r="C54" s="9" t="s">
        <v>12</v>
      </c>
      <c r="D54" s="10">
        <f t="shared" si="4"/>
        <v>590000</v>
      </c>
      <c r="E54" s="10">
        <f>SUM('დაზუსტ. ბიუჯ.'!E54,'მთავრ. ფონდი'!F54,'პრეზ. ფონდი'!F54)</f>
        <v>155000</v>
      </c>
      <c r="F54" s="10">
        <f>SUM('დაზუსტ. ბიუჯ.'!F54,'მთავრ. ფონდი'!G54,'პრეზ. ფონდი'!G54)</f>
        <v>175000</v>
      </c>
      <c r="G54" s="10">
        <f>SUM('დაზუსტ. ბიუჯ.'!G54,'მთავრ. ფონდი'!H54,'პრეზ. ფონდი'!H54)</f>
        <v>120000</v>
      </c>
      <c r="H54" s="10">
        <f>SUM('დაზუსტ. ბიუჯ.'!H54,'მთავრ. ფონდი'!I54,'პრეზ. ფონდი'!I54)</f>
        <v>140000</v>
      </c>
      <c r="I54" s="10">
        <f t="shared" si="2"/>
        <v>330000</v>
      </c>
      <c r="J54" s="10">
        <f t="shared" si="3"/>
        <v>450000</v>
      </c>
    </row>
    <row r="55" spans="1:10" x14ac:dyDescent="0.25">
      <c r="A55" t="str">
        <f t="shared" si="0"/>
        <v>b</v>
      </c>
      <c r="B55" s="8"/>
      <c r="C55" s="9" t="s">
        <v>13</v>
      </c>
      <c r="D55" s="10">
        <f t="shared" si="4"/>
        <v>0</v>
      </c>
      <c r="E55" s="10">
        <f>SUM('დაზუსტ. ბიუჯ.'!E55,'მთავრ. ფონდი'!F55,'პრეზ. ფონდი'!F55)</f>
        <v>0</v>
      </c>
      <c r="F55" s="10">
        <f>SUM('დაზუსტ. ბიუჯ.'!F55,'მთავრ. ფონდი'!G55,'პრეზ. ფონდი'!G55)</f>
        <v>0</v>
      </c>
      <c r="G55" s="10">
        <f>SUM('დაზუსტ. ბიუჯ.'!G55,'მთავრ. ფონდი'!H55,'პრეზ. ფონდი'!H55)</f>
        <v>0</v>
      </c>
      <c r="H55" s="10">
        <f>SUM('დაზუსტ. ბიუჯ.'!H55,'მთავრ. ფონდი'!I55,'პრეზ. ფონდი'!I55)</f>
        <v>0</v>
      </c>
      <c r="I55" s="10">
        <f t="shared" si="2"/>
        <v>0</v>
      </c>
      <c r="J55" s="10">
        <f t="shared" si="3"/>
        <v>0</v>
      </c>
    </row>
    <row r="56" spans="1:10" x14ac:dyDescent="0.25">
      <c r="A56" t="str">
        <f t="shared" si="0"/>
        <v>b</v>
      </c>
      <c r="B56" s="8"/>
      <c r="C56" s="9" t="s">
        <v>14</v>
      </c>
      <c r="D56" s="10">
        <f t="shared" si="4"/>
        <v>0</v>
      </c>
      <c r="E56" s="10">
        <f>SUM('დაზუსტ. ბიუჯ.'!E56,'მთავრ. ფონდი'!F56,'პრეზ. ფონდი'!F56)</f>
        <v>0</v>
      </c>
      <c r="F56" s="10">
        <f>SUM('დაზუსტ. ბიუჯ.'!F56,'მთავრ. ფონდი'!G56,'პრეზ. ფონდი'!G56)</f>
        <v>0</v>
      </c>
      <c r="G56" s="10">
        <f>SUM('დაზუსტ. ბიუჯ.'!G56,'მთავრ. ფონდი'!H56,'პრეზ. ფონდი'!H56)</f>
        <v>0</v>
      </c>
      <c r="H56" s="10">
        <f>SUM('დაზუსტ. ბიუჯ.'!H56,'მთავრ. ფონდი'!I56,'პრეზ. ფონდი'!I56)</f>
        <v>0</v>
      </c>
      <c r="I56" s="10">
        <f t="shared" si="2"/>
        <v>0</v>
      </c>
      <c r="J56" s="10">
        <f t="shared" si="3"/>
        <v>0</v>
      </c>
    </row>
    <row r="57" spans="1:10" x14ac:dyDescent="0.25">
      <c r="A57" t="str">
        <f t="shared" si="0"/>
        <v>b</v>
      </c>
      <c r="B57" s="8"/>
      <c r="C57" s="9" t="s">
        <v>15</v>
      </c>
      <c r="D57" s="10">
        <f t="shared" si="4"/>
        <v>0</v>
      </c>
      <c r="E57" s="10">
        <f>SUM('დაზუსტ. ბიუჯ.'!E57,'მთავრ. ფონდი'!F57,'პრეზ. ფონდი'!F57)</f>
        <v>0</v>
      </c>
      <c r="F57" s="10">
        <f>SUM('დაზუსტ. ბიუჯ.'!F57,'მთავრ. ფონდი'!G57,'პრეზ. ფონდი'!G57)</f>
        <v>0</v>
      </c>
      <c r="G57" s="10">
        <f>SUM('დაზუსტ. ბიუჯ.'!G57,'მთავრ. ფონდი'!H57,'პრეზ. ფონდი'!H57)</f>
        <v>0</v>
      </c>
      <c r="H57" s="10">
        <f>SUM('დაზუსტ. ბიუჯ.'!H57,'მთავრ. ფონდი'!I57,'პრეზ. ფონდი'!I57)</f>
        <v>0</v>
      </c>
      <c r="I57" s="10">
        <f t="shared" si="2"/>
        <v>0</v>
      </c>
      <c r="J57" s="10">
        <f t="shared" si="3"/>
        <v>0</v>
      </c>
    </row>
    <row r="58" spans="1:10" x14ac:dyDescent="0.25">
      <c r="A58" t="str">
        <f t="shared" si="0"/>
        <v>a</v>
      </c>
      <c r="B58" s="8"/>
      <c r="C58" s="9" t="s">
        <v>16</v>
      </c>
      <c r="D58" s="10">
        <f t="shared" si="4"/>
        <v>15000</v>
      </c>
      <c r="E58" s="10">
        <f>SUM('დაზუსტ. ბიუჯ.'!E58,'მთავრ. ფონდი'!F58,'პრეზ. ფონდი'!F58)</f>
        <v>10000</v>
      </c>
      <c r="F58" s="10">
        <f>SUM('დაზუსტ. ბიუჯ.'!F58,'მთავრ. ფონდი'!G58,'პრეზ. ფონდი'!G58)</f>
        <v>5000</v>
      </c>
      <c r="G58" s="10">
        <f>SUM('დაზუსტ. ბიუჯ.'!G58,'მთავრ. ფონდი'!H58,'პრეზ. ფონდი'!H58)</f>
        <v>0</v>
      </c>
      <c r="H58" s="10">
        <f>SUM('დაზუსტ. ბიუჯ.'!H58,'მთავრ. ფონდი'!I58,'პრეზ. ფონდი'!I58)</f>
        <v>0</v>
      </c>
      <c r="I58" s="10">
        <f t="shared" si="2"/>
        <v>15000</v>
      </c>
      <c r="J58" s="10">
        <f t="shared" si="3"/>
        <v>15000</v>
      </c>
    </row>
    <row r="59" spans="1:10" x14ac:dyDescent="0.25">
      <c r="A59" t="str">
        <f t="shared" si="0"/>
        <v>a</v>
      </c>
      <c r="B59" s="8"/>
      <c r="C59" s="9" t="s">
        <v>17</v>
      </c>
      <c r="D59" s="10">
        <f t="shared" si="4"/>
        <v>4000</v>
      </c>
      <c r="E59" s="10">
        <f>SUM('დაზუსტ. ბიუჯ.'!E59,'მთავრ. ფონდი'!F59,'პრეზ. ფონდი'!F59)</f>
        <v>1000</v>
      </c>
      <c r="F59" s="10">
        <f>SUM('დაზუსტ. ბიუჯ.'!F59,'მთავრ. ფონდი'!G59,'პრეზ. ფონდი'!G59)</f>
        <v>1000</v>
      </c>
      <c r="G59" s="10">
        <f>SUM('დაზუსტ. ბიუჯ.'!G59,'მთავრ. ფონდი'!H59,'პრეზ. ფონდი'!H59)</f>
        <v>1000</v>
      </c>
      <c r="H59" s="10">
        <f>SUM('დაზუსტ. ბიუჯ.'!H59,'მთავრ. ფონდი'!I59,'პრეზ. ფონდი'!I59)</f>
        <v>1000</v>
      </c>
      <c r="I59" s="10">
        <f t="shared" si="2"/>
        <v>2000</v>
      </c>
      <c r="J59" s="10">
        <f t="shared" si="3"/>
        <v>3000</v>
      </c>
    </row>
    <row r="60" spans="1:10" x14ac:dyDescent="0.25">
      <c r="A60" t="str">
        <f t="shared" si="0"/>
        <v>a</v>
      </c>
      <c r="B60" s="5"/>
      <c r="C60" s="6" t="s">
        <v>18</v>
      </c>
      <c r="D60" s="7">
        <f t="shared" si="4"/>
        <v>18000</v>
      </c>
      <c r="E60" s="7">
        <f>SUM('დაზუსტ. ბიუჯ.'!E60,'მთავრ. ფონდი'!F60,'პრეზ. ფონდი'!F60)</f>
        <v>10000</v>
      </c>
      <c r="F60" s="7">
        <f>SUM('დაზუსტ. ბიუჯ.'!F60,'მთავრ. ფონდი'!G60,'პრეზ. ფონდი'!G60)</f>
        <v>8000</v>
      </c>
      <c r="G60" s="7">
        <f>SUM('დაზუსტ. ბიუჯ.'!G60,'მთავრ. ფონდი'!H60,'პრეზ. ფონდი'!H60)</f>
        <v>0</v>
      </c>
      <c r="H60" s="7">
        <f>SUM('დაზუსტ. ბიუჯ.'!H60,'მთავრ. ფონდი'!I60,'პრეზ. ფონდი'!I60)</f>
        <v>0</v>
      </c>
      <c r="I60" s="7">
        <f t="shared" si="2"/>
        <v>18000</v>
      </c>
      <c r="J60" s="7">
        <f t="shared" si="3"/>
        <v>18000</v>
      </c>
    </row>
    <row r="61" spans="1:10" x14ac:dyDescent="0.25">
      <c r="A61" t="str">
        <f t="shared" si="0"/>
        <v>b</v>
      </c>
      <c r="B61" s="5"/>
      <c r="C61" s="6" t="s">
        <v>19</v>
      </c>
      <c r="D61" s="7">
        <f t="shared" si="4"/>
        <v>0</v>
      </c>
      <c r="E61" s="7">
        <f>SUM('დაზუსტ. ბიუჯ.'!E61,'მთავრ. ფონდი'!F61,'პრეზ. ფონდი'!F61)</f>
        <v>0</v>
      </c>
      <c r="F61" s="7">
        <f>SUM('დაზუსტ. ბიუჯ.'!F61,'მთავრ. ფონდი'!G61,'პრეზ. ფონდი'!G61)</f>
        <v>0</v>
      </c>
      <c r="G61" s="7">
        <f>SUM('დაზუსტ. ბიუჯ.'!G61,'მთავრ. ფონდი'!H61,'პრეზ. ფონდი'!H61)</f>
        <v>0</v>
      </c>
      <c r="H61" s="7">
        <f>SUM('დაზუსტ. ბიუჯ.'!H61,'მთავრ. ფონდი'!I61,'პრეზ. ფონდი'!I61)</f>
        <v>0</v>
      </c>
      <c r="I61" s="7">
        <f t="shared" si="2"/>
        <v>0</v>
      </c>
      <c r="J61" s="7">
        <f t="shared" si="3"/>
        <v>0</v>
      </c>
    </row>
    <row r="62" spans="1:10" ht="15.75" thickBot="1" x14ac:dyDescent="0.3">
      <c r="A62" t="str">
        <f t="shared" si="0"/>
        <v>b</v>
      </c>
      <c r="B62" s="11"/>
      <c r="C62" s="12" t="s">
        <v>20</v>
      </c>
      <c r="D62" s="13">
        <f t="shared" si="4"/>
        <v>0</v>
      </c>
      <c r="E62" s="13">
        <f>SUM('დაზუსტ. ბიუჯ.'!E62,'მთავრ. ფონდი'!F62,'პრეზ. ფონდი'!F62)</f>
        <v>0</v>
      </c>
      <c r="F62" s="13">
        <f>SUM('დაზუსტ. ბიუჯ.'!F62,'მთავრ. ფონდი'!G62,'პრეზ. ფონდი'!G62)</f>
        <v>0</v>
      </c>
      <c r="G62" s="13">
        <f>SUM('დაზუსტ. ბიუჯ.'!G62,'მთავრ. ფონდი'!H62,'პრეზ. ფონდი'!H62)</f>
        <v>0</v>
      </c>
      <c r="H62" s="13">
        <f>SUM('დაზუსტ. ბიუჯ.'!H62,'მთავრ. ფონდი'!I62,'პრეზ. ფონდი'!I62)</f>
        <v>0</v>
      </c>
      <c r="I62" s="13">
        <f t="shared" si="2"/>
        <v>0</v>
      </c>
      <c r="J62" s="13">
        <f t="shared" si="3"/>
        <v>0</v>
      </c>
    </row>
    <row r="63" spans="1:10" ht="31.5" thickTop="1" thickBot="1" x14ac:dyDescent="0.3">
      <c r="A63" t="str">
        <f t="shared" si="0"/>
        <v>a</v>
      </c>
      <c r="B63" s="3" t="s">
        <v>28</v>
      </c>
      <c r="C63" s="4" t="s">
        <v>29</v>
      </c>
      <c r="D63" s="4">
        <f t="shared" si="4"/>
        <v>100000</v>
      </c>
      <c r="E63" s="4">
        <f>SUM('დაზუსტ. ბიუჯ.'!E63,'მთავრ. ფონდი'!F63,'პრეზ. ფონდი'!F63)</f>
        <v>10000</v>
      </c>
      <c r="F63" s="4">
        <f>SUM('დაზუსტ. ბიუჯ.'!F63,'მთავრ. ფონდი'!G63,'პრეზ. ფონდი'!G63)</f>
        <v>17000</v>
      </c>
      <c r="G63" s="4">
        <f>SUM('დაზუსტ. ბიუჯ.'!G63,'მთავრ. ფონდი'!H63,'პრეზ. ფონდი'!H63)</f>
        <v>23000</v>
      </c>
      <c r="H63" s="4">
        <f>SUM('დაზუსტ. ბიუჯ.'!H63,'მთავრ. ფონდი'!I63,'პრეზ. ფონდი'!I63)</f>
        <v>50000</v>
      </c>
      <c r="I63" s="4">
        <f t="shared" si="2"/>
        <v>27000</v>
      </c>
      <c r="J63" s="4">
        <f t="shared" si="3"/>
        <v>50000</v>
      </c>
    </row>
    <row r="64" spans="1:10" ht="15.75" thickTop="1" x14ac:dyDescent="0.25">
      <c r="A64" t="str">
        <f t="shared" si="0"/>
        <v>a</v>
      </c>
      <c r="B64" s="5"/>
      <c r="C64" s="6" t="s">
        <v>10</v>
      </c>
      <c r="D64" s="7">
        <f t="shared" si="4"/>
        <v>100000</v>
      </c>
      <c r="E64" s="7">
        <f>SUM('დაზუსტ. ბიუჯ.'!E64,'მთავრ. ფონდი'!F64,'პრეზ. ფონდი'!F64)</f>
        <v>10000</v>
      </c>
      <c r="F64" s="7">
        <f>SUM('დაზუსტ. ბიუჯ.'!F64,'მთავრ. ფონდი'!G64,'პრეზ. ფონდი'!G64)</f>
        <v>17000</v>
      </c>
      <c r="G64" s="7">
        <f>SUM('დაზუსტ. ბიუჯ.'!G64,'მთავრ. ფონდი'!H64,'პრეზ. ფონდი'!H64)</f>
        <v>23000</v>
      </c>
      <c r="H64" s="7">
        <f>SUM('დაზუსტ. ბიუჯ.'!H64,'მთავრ. ფონდი'!I64,'პრეზ. ფონდი'!I64)</f>
        <v>50000</v>
      </c>
      <c r="I64" s="7">
        <f t="shared" si="2"/>
        <v>27000</v>
      </c>
      <c r="J64" s="7">
        <f t="shared" si="3"/>
        <v>50000</v>
      </c>
    </row>
    <row r="65" spans="1:10" x14ac:dyDescent="0.25">
      <c r="A65" t="str">
        <f t="shared" si="0"/>
        <v>b</v>
      </c>
      <c r="B65" s="8"/>
      <c r="C65" s="9" t="s">
        <v>11</v>
      </c>
      <c r="D65" s="10">
        <f t="shared" si="4"/>
        <v>0</v>
      </c>
      <c r="E65" s="10">
        <f>SUM('დაზუსტ. ბიუჯ.'!E65,'მთავრ. ფონდი'!F65,'პრეზ. ფონდი'!F65)</f>
        <v>0</v>
      </c>
      <c r="F65" s="10">
        <f>SUM('დაზუსტ. ბიუჯ.'!F65,'მთავრ. ფონდი'!G65,'პრეზ. ფონდი'!G65)</f>
        <v>0</v>
      </c>
      <c r="G65" s="10">
        <f>SUM('დაზუსტ. ბიუჯ.'!G65,'მთავრ. ფონდი'!H65,'პრეზ. ფონდი'!H65)</f>
        <v>0</v>
      </c>
      <c r="H65" s="10">
        <f>SUM('დაზუსტ. ბიუჯ.'!H65,'მთავრ. ფონდი'!I65,'პრეზ. ფონდი'!I65)</f>
        <v>0</v>
      </c>
      <c r="I65" s="10">
        <f t="shared" si="2"/>
        <v>0</v>
      </c>
      <c r="J65" s="10">
        <f t="shared" si="3"/>
        <v>0</v>
      </c>
    </row>
    <row r="66" spans="1:10" x14ac:dyDescent="0.25">
      <c r="A66" t="str">
        <f t="shared" si="0"/>
        <v>a</v>
      </c>
      <c r="B66" s="8"/>
      <c r="C66" s="9" t="s">
        <v>12</v>
      </c>
      <c r="D66" s="10">
        <f t="shared" si="4"/>
        <v>100000</v>
      </c>
      <c r="E66" s="10">
        <f>SUM('დაზუსტ. ბიუჯ.'!E66,'მთავრ. ფონდი'!F66,'პრეზ. ფონდი'!F66)</f>
        <v>10000</v>
      </c>
      <c r="F66" s="10">
        <f>SUM('დაზუსტ. ბიუჯ.'!F66,'მთავრ. ფონდი'!G66,'პრეზ. ფონდი'!G66)</f>
        <v>17000</v>
      </c>
      <c r="G66" s="10">
        <f>SUM('დაზუსტ. ბიუჯ.'!G66,'მთავრ. ფონდი'!H66,'პრეზ. ფონდი'!H66)</f>
        <v>23000</v>
      </c>
      <c r="H66" s="10">
        <f>SUM('დაზუსტ. ბიუჯ.'!H66,'მთავრ. ფონდი'!I66,'პრეზ. ფონდი'!I66)</f>
        <v>50000</v>
      </c>
      <c r="I66" s="10">
        <f t="shared" si="2"/>
        <v>27000</v>
      </c>
      <c r="J66" s="10">
        <f t="shared" si="3"/>
        <v>50000</v>
      </c>
    </row>
    <row r="67" spans="1:10" x14ac:dyDescent="0.25">
      <c r="A67" t="str">
        <f t="shared" si="0"/>
        <v>b</v>
      </c>
      <c r="B67" s="8"/>
      <c r="C67" s="9" t="s">
        <v>13</v>
      </c>
      <c r="D67" s="10">
        <f t="shared" si="4"/>
        <v>0</v>
      </c>
      <c r="E67" s="10">
        <f>SUM('დაზუსტ. ბიუჯ.'!E67,'მთავრ. ფონდი'!F67,'პრეზ. ფონდი'!F67)</f>
        <v>0</v>
      </c>
      <c r="F67" s="10">
        <f>SUM('დაზუსტ. ბიუჯ.'!F67,'მთავრ. ფონდი'!G67,'პრეზ. ფონდი'!G67)</f>
        <v>0</v>
      </c>
      <c r="G67" s="10">
        <f>SUM('დაზუსტ. ბიუჯ.'!G67,'მთავრ. ფონდი'!H67,'პრეზ. ფონდი'!H67)</f>
        <v>0</v>
      </c>
      <c r="H67" s="10">
        <f>SUM('დაზუსტ. ბიუჯ.'!H67,'მთავრ. ფონდი'!I67,'პრეზ. ფონდი'!I67)</f>
        <v>0</v>
      </c>
      <c r="I67" s="10">
        <f t="shared" si="2"/>
        <v>0</v>
      </c>
      <c r="J67" s="10">
        <f t="shared" si="3"/>
        <v>0</v>
      </c>
    </row>
    <row r="68" spans="1:10" x14ac:dyDescent="0.25">
      <c r="A68" t="str">
        <f t="shared" ref="A68:A131" si="5">IF(OR(D68&lt;&gt;0,E68&lt;&gt;0,F68&lt;&gt;0,G68&lt;&gt;0,H68&lt;&gt;0,),"a","b")</f>
        <v>b</v>
      </c>
      <c r="B68" s="8"/>
      <c r="C68" s="9" t="s">
        <v>14</v>
      </c>
      <c r="D68" s="10">
        <f t="shared" si="4"/>
        <v>0</v>
      </c>
      <c r="E68" s="10">
        <f>SUM('დაზუსტ. ბიუჯ.'!E68,'მთავრ. ფონდი'!F68,'პრეზ. ფონდი'!F68)</f>
        <v>0</v>
      </c>
      <c r="F68" s="10">
        <f>SUM('დაზუსტ. ბიუჯ.'!F68,'მთავრ. ფონდი'!G68,'პრეზ. ფონდი'!G68)</f>
        <v>0</v>
      </c>
      <c r="G68" s="10">
        <f>SUM('დაზუსტ. ბიუჯ.'!G68,'მთავრ. ფონდი'!H68,'პრეზ. ფონდი'!H68)</f>
        <v>0</v>
      </c>
      <c r="H68" s="10">
        <f>SUM('დაზუსტ. ბიუჯ.'!H68,'მთავრ. ფონდი'!I68,'პრეზ. ფონდი'!I68)</f>
        <v>0</v>
      </c>
      <c r="I68" s="10">
        <f t="shared" ref="I68:I131" si="6">SUM(E68,F68)</f>
        <v>0</v>
      </c>
      <c r="J68" s="10">
        <f t="shared" ref="J68:J131" si="7">SUM(E68,F68,G68)</f>
        <v>0</v>
      </c>
    </row>
    <row r="69" spans="1:10" x14ac:dyDescent="0.25">
      <c r="A69" t="str">
        <f t="shared" si="5"/>
        <v>b</v>
      </c>
      <c r="B69" s="8"/>
      <c r="C69" s="9" t="s">
        <v>15</v>
      </c>
      <c r="D69" s="10">
        <f t="shared" si="4"/>
        <v>0</v>
      </c>
      <c r="E69" s="10">
        <f>SUM('დაზუსტ. ბიუჯ.'!E69,'მთავრ. ფონდი'!F69,'პრეზ. ფონდი'!F69)</f>
        <v>0</v>
      </c>
      <c r="F69" s="10">
        <f>SUM('დაზუსტ. ბიუჯ.'!F69,'მთავრ. ფონდი'!G69,'პრეზ. ფონდი'!G69)</f>
        <v>0</v>
      </c>
      <c r="G69" s="10">
        <f>SUM('დაზუსტ. ბიუჯ.'!G69,'მთავრ. ფონდი'!H69,'პრეზ. ფონდი'!H69)</f>
        <v>0</v>
      </c>
      <c r="H69" s="10">
        <f>SUM('დაზუსტ. ბიუჯ.'!H69,'მთავრ. ფონდი'!I69,'პრეზ. ფონდი'!I69)</f>
        <v>0</v>
      </c>
      <c r="I69" s="10">
        <f t="shared" si="6"/>
        <v>0</v>
      </c>
      <c r="J69" s="10">
        <f t="shared" si="7"/>
        <v>0</v>
      </c>
    </row>
    <row r="70" spans="1:10" x14ac:dyDescent="0.25">
      <c r="A70" t="str">
        <f t="shared" si="5"/>
        <v>b</v>
      </c>
      <c r="B70" s="8"/>
      <c r="C70" s="9" t="s">
        <v>16</v>
      </c>
      <c r="D70" s="10">
        <f t="shared" si="4"/>
        <v>0</v>
      </c>
      <c r="E70" s="10">
        <f>SUM('დაზუსტ. ბიუჯ.'!E70,'მთავრ. ფონდი'!F70,'პრეზ. ფონდი'!F70)</f>
        <v>0</v>
      </c>
      <c r="F70" s="10">
        <f>SUM('დაზუსტ. ბიუჯ.'!F70,'მთავრ. ფონდი'!G70,'პრეზ. ფონდი'!G70)</f>
        <v>0</v>
      </c>
      <c r="G70" s="10">
        <f>SUM('დაზუსტ. ბიუჯ.'!G70,'მთავრ. ფონდი'!H70,'პრეზ. ფონდი'!H70)</f>
        <v>0</v>
      </c>
      <c r="H70" s="10">
        <f>SUM('დაზუსტ. ბიუჯ.'!H70,'მთავრ. ფონდი'!I70,'პრეზ. ფონდი'!I70)</f>
        <v>0</v>
      </c>
      <c r="I70" s="10">
        <f t="shared" si="6"/>
        <v>0</v>
      </c>
      <c r="J70" s="10">
        <f t="shared" si="7"/>
        <v>0</v>
      </c>
    </row>
    <row r="71" spans="1:10" x14ac:dyDescent="0.25">
      <c r="A71" t="str">
        <f t="shared" si="5"/>
        <v>b</v>
      </c>
      <c r="B71" s="8"/>
      <c r="C71" s="9" t="s">
        <v>17</v>
      </c>
      <c r="D71" s="10">
        <f t="shared" si="4"/>
        <v>0</v>
      </c>
      <c r="E71" s="10">
        <f>SUM('დაზუსტ. ბიუჯ.'!E71,'მთავრ. ფონდი'!F71,'პრეზ. ფონდი'!F71)</f>
        <v>0</v>
      </c>
      <c r="F71" s="10">
        <f>SUM('დაზუსტ. ბიუჯ.'!F71,'მთავრ. ფონდი'!G71,'პრეზ. ფონდი'!G71)</f>
        <v>0</v>
      </c>
      <c r="G71" s="10">
        <f>SUM('დაზუსტ. ბიუჯ.'!G71,'მთავრ. ფონდი'!H71,'პრეზ. ფონდი'!H71)</f>
        <v>0</v>
      </c>
      <c r="H71" s="10">
        <f>SUM('დაზუსტ. ბიუჯ.'!H71,'მთავრ. ფონდი'!I71,'პრეზ. ფონდი'!I71)</f>
        <v>0</v>
      </c>
      <c r="I71" s="10">
        <f t="shared" si="6"/>
        <v>0</v>
      </c>
      <c r="J71" s="10">
        <f t="shared" si="7"/>
        <v>0</v>
      </c>
    </row>
    <row r="72" spans="1:10" x14ac:dyDescent="0.25">
      <c r="A72" t="str">
        <f t="shared" si="5"/>
        <v>b</v>
      </c>
      <c r="B72" s="5"/>
      <c r="C72" s="6" t="s">
        <v>18</v>
      </c>
      <c r="D72" s="7">
        <f t="shared" si="4"/>
        <v>0</v>
      </c>
      <c r="E72" s="7">
        <f>SUM('დაზუსტ. ბიუჯ.'!E72,'მთავრ. ფონდი'!F72,'პრეზ. ფონდი'!F72)</f>
        <v>0</v>
      </c>
      <c r="F72" s="7">
        <f>SUM('დაზუსტ. ბიუჯ.'!F72,'მთავრ. ფონდი'!G72,'პრეზ. ფონდი'!G72)</f>
        <v>0</v>
      </c>
      <c r="G72" s="7">
        <f>SUM('დაზუსტ. ბიუჯ.'!G72,'მთავრ. ფონდი'!H72,'პრეზ. ფონდი'!H72)</f>
        <v>0</v>
      </c>
      <c r="H72" s="7">
        <f>SUM('დაზუსტ. ბიუჯ.'!H72,'მთავრ. ფონდი'!I72,'პრეზ. ფონდი'!I72)</f>
        <v>0</v>
      </c>
      <c r="I72" s="7">
        <f t="shared" si="6"/>
        <v>0</v>
      </c>
      <c r="J72" s="7">
        <f t="shared" si="7"/>
        <v>0</v>
      </c>
    </row>
    <row r="73" spans="1:10" x14ac:dyDescent="0.25">
      <c r="A73" t="str">
        <f t="shared" si="5"/>
        <v>b</v>
      </c>
      <c r="B73" s="5"/>
      <c r="C73" s="6" t="s">
        <v>19</v>
      </c>
      <c r="D73" s="7">
        <f t="shared" si="4"/>
        <v>0</v>
      </c>
      <c r="E73" s="7">
        <f>SUM('დაზუსტ. ბიუჯ.'!E73,'მთავრ. ფონდი'!F73,'პრეზ. ფონდი'!F73)</f>
        <v>0</v>
      </c>
      <c r="F73" s="7">
        <f>SUM('დაზუსტ. ბიუჯ.'!F73,'მთავრ. ფონდი'!G73,'პრეზ. ფონდი'!G73)</f>
        <v>0</v>
      </c>
      <c r="G73" s="7">
        <f>SUM('დაზუსტ. ბიუჯ.'!G73,'მთავრ. ფონდი'!H73,'პრეზ. ფონდი'!H73)</f>
        <v>0</v>
      </c>
      <c r="H73" s="7">
        <f>SUM('დაზუსტ. ბიუჯ.'!H73,'მთავრ. ფონდი'!I73,'პრეზ. ფონდი'!I73)</f>
        <v>0</v>
      </c>
      <c r="I73" s="7">
        <f t="shared" si="6"/>
        <v>0</v>
      </c>
      <c r="J73" s="7">
        <f t="shared" si="7"/>
        <v>0</v>
      </c>
    </row>
    <row r="74" spans="1:10" ht="15.75" thickBot="1" x14ac:dyDescent="0.3">
      <c r="A74" t="str">
        <f t="shared" si="5"/>
        <v>b</v>
      </c>
      <c r="B74" s="11"/>
      <c r="C74" s="12" t="s">
        <v>20</v>
      </c>
      <c r="D74" s="13">
        <f t="shared" si="4"/>
        <v>0</v>
      </c>
      <c r="E74" s="13">
        <f>SUM('დაზუსტ. ბიუჯ.'!E74,'მთავრ. ფონდი'!F74,'პრეზ. ფონდი'!F74)</f>
        <v>0</v>
      </c>
      <c r="F74" s="13">
        <f>SUM('დაზუსტ. ბიუჯ.'!F74,'მთავრ. ფონდი'!G74,'პრეზ. ფონდი'!G74)</f>
        <v>0</v>
      </c>
      <c r="G74" s="13">
        <f>SUM('დაზუსტ. ბიუჯ.'!G74,'მთავრ. ფონდი'!H74,'პრეზ. ფონდი'!H74)</f>
        <v>0</v>
      </c>
      <c r="H74" s="13">
        <f>SUM('დაზუსტ. ბიუჯ.'!H74,'მთავრ. ფონდი'!I74,'პრეზ. ფონდი'!I74)</f>
        <v>0</v>
      </c>
      <c r="I74" s="13">
        <f t="shared" si="6"/>
        <v>0</v>
      </c>
      <c r="J74" s="13">
        <f t="shared" si="7"/>
        <v>0</v>
      </c>
    </row>
    <row r="75" spans="1:10" ht="31.5" thickTop="1" thickBot="1" x14ac:dyDescent="0.3">
      <c r="A75" t="str">
        <f t="shared" si="5"/>
        <v>a</v>
      </c>
      <c r="B75" s="3" t="s">
        <v>30</v>
      </c>
      <c r="C75" s="4" t="s">
        <v>31</v>
      </c>
      <c r="D75" s="4">
        <f t="shared" si="4"/>
        <v>100000</v>
      </c>
      <c r="E75" s="4">
        <f>SUM('დაზუსტ. ბიუჯ.'!E75,'მთავრ. ფონდი'!F75,'პრეზ. ფონდი'!F75)</f>
        <v>18000</v>
      </c>
      <c r="F75" s="4">
        <f>SUM('დაზუსტ. ბიუჯ.'!F75,'მთავრ. ფონდი'!G75,'პრეზ. ფონდი'!G75)</f>
        <v>23000</v>
      </c>
      <c r="G75" s="4">
        <f>SUM('დაზუსტ. ბიუჯ.'!G75,'მთავრ. ფონდი'!H75,'პრეზ. ფონდი'!H75)</f>
        <v>27000</v>
      </c>
      <c r="H75" s="4">
        <f>SUM('დაზუსტ. ბიუჯ.'!H75,'მთავრ. ფონდი'!I75,'პრეზ. ფონდი'!I75)</f>
        <v>32000</v>
      </c>
      <c r="I75" s="4">
        <f t="shared" si="6"/>
        <v>41000</v>
      </c>
      <c r="J75" s="4">
        <f t="shared" si="7"/>
        <v>68000</v>
      </c>
    </row>
    <row r="76" spans="1:10" ht="15.75" thickTop="1" x14ac:dyDescent="0.25">
      <c r="A76" t="str">
        <f t="shared" si="5"/>
        <v>a</v>
      </c>
      <c r="B76" s="5"/>
      <c r="C76" s="6" t="s">
        <v>10</v>
      </c>
      <c r="D76" s="7">
        <f t="shared" si="4"/>
        <v>100000</v>
      </c>
      <c r="E76" s="7">
        <f>SUM('დაზუსტ. ბიუჯ.'!E76,'მთავრ. ფონდი'!F76,'პრეზ. ფონდი'!F76)</f>
        <v>18000</v>
      </c>
      <c r="F76" s="7">
        <f>SUM('დაზუსტ. ბიუჯ.'!F76,'მთავრ. ფონდი'!G76,'პრეზ. ფონდი'!G76)</f>
        <v>23000</v>
      </c>
      <c r="G76" s="7">
        <f>SUM('დაზუსტ. ბიუჯ.'!G76,'მთავრ. ფონდი'!H76,'პრეზ. ფონდი'!H76)</f>
        <v>27000</v>
      </c>
      <c r="H76" s="7">
        <f>SUM('დაზუსტ. ბიუჯ.'!H76,'მთავრ. ფონდი'!I76,'პრეზ. ფონდი'!I76)</f>
        <v>32000</v>
      </c>
      <c r="I76" s="7">
        <f t="shared" si="6"/>
        <v>41000</v>
      </c>
      <c r="J76" s="7">
        <f t="shared" si="7"/>
        <v>68000</v>
      </c>
    </row>
    <row r="77" spans="1:10" x14ac:dyDescent="0.25">
      <c r="A77" t="str">
        <f t="shared" si="5"/>
        <v>b</v>
      </c>
      <c r="B77" s="8"/>
      <c r="C77" s="9" t="s">
        <v>11</v>
      </c>
      <c r="D77" s="10">
        <f t="shared" si="4"/>
        <v>0</v>
      </c>
      <c r="E77" s="10">
        <f>SUM('დაზუსტ. ბიუჯ.'!E77,'მთავრ. ფონდი'!F77,'პრეზ. ფონდი'!F77)</f>
        <v>0</v>
      </c>
      <c r="F77" s="10">
        <f>SUM('დაზუსტ. ბიუჯ.'!F77,'მთავრ. ფონდი'!G77,'პრეზ. ფონდი'!G77)</f>
        <v>0</v>
      </c>
      <c r="G77" s="10">
        <f>SUM('დაზუსტ. ბიუჯ.'!G77,'მთავრ. ფონდი'!H77,'პრეზ. ფონდი'!H77)</f>
        <v>0</v>
      </c>
      <c r="H77" s="10">
        <f>SUM('დაზუსტ. ბიუჯ.'!H77,'მთავრ. ფონდი'!I77,'პრეზ. ფონდი'!I77)</f>
        <v>0</v>
      </c>
      <c r="I77" s="10">
        <f t="shared" si="6"/>
        <v>0</v>
      </c>
      <c r="J77" s="10">
        <f t="shared" si="7"/>
        <v>0</v>
      </c>
    </row>
    <row r="78" spans="1:10" x14ac:dyDescent="0.25">
      <c r="A78" t="str">
        <f t="shared" si="5"/>
        <v>a</v>
      </c>
      <c r="B78" s="8"/>
      <c r="C78" s="9" t="s">
        <v>12</v>
      </c>
      <c r="D78" s="10">
        <f t="shared" si="4"/>
        <v>90000</v>
      </c>
      <c r="E78" s="10">
        <f>SUM('დაზუსტ. ბიუჯ.'!E78,'მთავრ. ფონდი'!F78,'პრეზ. ფონდი'!F78)</f>
        <v>15000</v>
      </c>
      <c r="F78" s="10">
        <f>SUM('დაზუსტ. ბიუჯ.'!F78,'მთავრ. ფონდი'!G78,'პრეზ. ფონდი'!G78)</f>
        <v>20000</v>
      </c>
      <c r="G78" s="10">
        <f>SUM('დაზუსტ. ბიუჯ.'!G78,'მთავრ. ფონდი'!H78,'პრეზ. ფონდი'!H78)</f>
        <v>25000</v>
      </c>
      <c r="H78" s="10">
        <f>SUM('დაზუსტ. ბიუჯ.'!H78,'მთავრ. ფონდი'!I78,'პრეზ. ფონდი'!I78)</f>
        <v>30000</v>
      </c>
      <c r="I78" s="10">
        <f t="shared" si="6"/>
        <v>35000</v>
      </c>
      <c r="J78" s="10">
        <f t="shared" si="7"/>
        <v>60000</v>
      </c>
    </row>
    <row r="79" spans="1:10" x14ac:dyDescent="0.25">
      <c r="A79" t="str">
        <f t="shared" si="5"/>
        <v>b</v>
      </c>
      <c r="B79" s="8"/>
      <c r="C79" s="9" t="s">
        <v>13</v>
      </c>
      <c r="D79" s="10">
        <f t="shared" si="4"/>
        <v>0</v>
      </c>
      <c r="E79" s="10">
        <f>SUM('დაზუსტ. ბიუჯ.'!E79,'მთავრ. ფონდი'!F79,'პრეზ. ფონდი'!F79)</f>
        <v>0</v>
      </c>
      <c r="F79" s="10">
        <f>SUM('დაზუსტ. ბიუჯ.'!F79,'მთავრ. ფონდი'!G79,'პრეზ. ფონდი'!G79)</f>
        <v>0</v>
      </c>
      <c r="G79" s="10">
        <f>SUM('დაზუსტ. ბიუჯ.'!G79,'მთავრ. ფონდი'!H79,'პრეზ. ფონდი'!H79)</f>
        <v>0</v>
      </c>
      <c r="H79" s="10">
        <f>SUM('დაზუსტ. ბიუჯ.'!H79,'მთავრ. ფონდი'!I79,'პრეზ. ფონდი'!I79)</f>
        <v>0</v>
      </c>
      <c r="I79" s="10">
        <f t="shared" si="6"/>
        <v>0</v>
      </c>
      <c r="J79" s="10">
        <f t="shared" si="7"/>
        <v>0</v>
      </c>
    </row>
    <row r="80" spans="1:10" x14ac:dyDescent="0.25">
      <c r="A80" t="str">
        <f t="shared" si="5"/>
        <v>b</v>
      </c>
      <c r="B80" s="8"/>
      <c r="C80" s="9" t="s">
        <v>14</v>
      </c>
      <c r="D80" s="10">
        <f t="shared" ref="D80:D143" si="8">SUM(E80,F80,G80,H80)</f>
        <v>0</v>
      </c>
      <c r="E80" s="10">
        <f>SUM('დაზუსტ. ბიუჯ.'!E80,'მთავრ. ფონდი'!F80,'პრეზ. ფონდი'!F80)</f>
        <v>0</v>
      </c>
      <c r="F80" s="10">
        <f>SUM('დაზუსტ. ბიუჯ.'!F80,'მთავრ. ფონდი'!G80,'პრეზ. ფონდი'!G80)</f>
        <v>0</v>
      </c>
      <c r="G80" s="10">
        <f>SUM('დაზუსტ. ბიუჯ.'!G80,'მთავრ. ფონდი'!H80,'პრეზ. ფონდი'!H80)</f>
        <v>0</v>
      </c>
      <c r="H80" s="10">
        <f>SUM('დაზუსტ. ბიუჯ.'!H80,'მთავრ. ფონდი'!I80,'პრეზ. ფონდი'!I80)</f>
        <v>0</v>
      </c>
      <c r="I80" s="10">
        <f t="shared" si="6"/>
        <v>0</v>
      </c>
      <c r="J80" s="10">
        <f t="shared" si="7"/>
        <v>0</v>
      </c>
    </row>
    <row r="81" spans="1:10" x14ac:dyDescent="0.25">
      <c r="A81" t="str">
        <f t="shared" si="5"/>
        <v>b</v>
      </c>
      <c r="B81" s="8"/>
      <c r="C81" s="9" t="s">
        <v>15</v>
      </c>
      <c r="D81" s="10">
        <f t="shared" si="8"/>
        <v>0</v>
      </c>
      <c r="E81" s="10">
        <f>SUM('დაზუსტ. ბიუჯ.'!E81,'მთავრ. ფონდი'!F81,'პრეზ. ფონდი'!F81)</f>
        <v>0</v>
      </c>
      <c r="F81" s="10">
        <f>SUM('დაზუსტ. ბიუჯ.'!F81,'მთავრ. ფონდი'!G81,'პრეზ. ფონდი'!G81)</f>
        <v>0</v>
      </c>
      <c r="G81" s="10">
        <f>SUM('დაზუსტ. ბიუჯ.'!G81,'მთავრ. ფონდი'!H81,'პრეზ. ფონდი'!H81)</f>
        <v>0</v>
      </c>
      <c r="H81" s="10">
        <f>SUM('დაზუსტ. ბიუჯ.'!H81,'მთავრ. ფონდი'!I81,'პრეზ. ფონდი'!I81)</f>
        <v>0</v>
      </c>
      <c r="I81" s="10">
        <f t="shared" si="6"/>
        <v>0</v>
      </c>
      <c r="J81" s="10">
        <f t="shared" si="7"/>
        <v>0</v>
      </c>
    </row>
    <row r="82" spans="1:10" x14ac:dyDescent="0.25">
      <c r="A82" t="str">
        <f t="shared" si="5"/>
        <v>b</v>
      </c>
      <c r="B82" s="8"/>
      <c r="C82" s="9" t="s">
        <v>16</v>
      </c>
      <c r="D82" s="10">
        <f t="shared" si="8"/>
        <v>0</v>
      </c>
      <c r="E82" s="10">
        <f>SUM('დაზუსტ. ბიუჯ.'!E82,'მთავრ. ფონდი'!F82,'პრეზ. ფონდი'!F82)</f>
        <v>0</v>
      </c>
      <c r="F82" s="10">
        <f>SUM('დაზუსტ. ბიუჯ.'!F82,'მთავრ. ფონდი'!G82,'პრეზ. ფონდი'!G82)</f>
        <v>0</v>
      </c>
      <c r="G82" s="10">
        <f>SUM('დაზუსტ. ბიუჯ.'!G82,'მთავრ. ფონდი'!H82,'პრეზ. ფონდი'!H82)</f>
        <v>0</v>
      </c>
      <c r="H82" s="10">
        <f>SUM('დაზუსტ. ბიუჯ.'!H82,'მთავრ. ფონდი'!I82,'პრეზ. ფონდი'!I82)</f>
        <v>0</v>
      </c>
      <c r="I82" s="10">
        <f t="shared" si="6"/>
        <v>0</v>
      </c>
      <c r="J82" s="10">
        <f t="shared" si="7"/>
        <v>0</v>
      </c>
    </row>
    <row r="83" spans="1:10" x14ac:dyDescent="0.25">
      <c r="A83" t="str">
        <f t="shared" si="5"/>
        <v>a</v>
      </c>
      <c r="B83" s="8"/>
      <c r="C83" s="9" t="s">
        <v>17</v>
      </c>
      <c r="D83" s="10">
        <f t="shared" si="8"/>
        <v>10000</v>
      </c>
      <c r="E83" s="10">
        <f>SUM('დაზუსტ. ბიუჯ.'!E83,'მთავრ. ფონდი'!F83,'პრეზ. ფონდი'!F83)</f>
        <v>3000</v>
      </c>
      <c r="F83" s="10">
        <f>SUM('დაზუსტ. ბიუჯ.'!F83,'მთავრ. ფონდი'!G83,'პრეზ. ფონდი'!G83)</f>
        <v>3000</v>
      </c>
      <c r="G83" s="10">
        <f>SUM('დაზუსტ. ბიუჯ.'!G83,'მთავრ. ფონდი'!H83,'პრეზ. ფონდი'!H83)</f>
        <v>2000</v>
      </c>
      <c r="H83" s="10">
        <f>SUM('დაზუსტ. ბიუჯ.'!H83,'მთავრ. ფონდი'!I83,'პრეზ. ფონდი'!I83)</f>
        <v>2000</v>
      </c>
      <c r="I83" s="10">
        <f t="shared" si="6"/>
        <v>6000</v>
      </c>
      <c r="J83" s="10">
        <f t="shared" si="7"/>
        <v>8000</v>
      </c>
    </row>
    <row r="84" spans="1:10" x14ac:dyDescent="0.25">
      <c r="A84" t="str">
        <f t="shared" si="5"/>
        <v>b</v>
      </c>
      <c r="B84" s="5"/>
      <c r="C84" s="6" t="s">
        <v>18</v>
      </c>
      <c r="D84" s="7">
        <f t="shared" si="8"/>
        <v>0</v>
      </c>
      <c r="E84" s="7">
        <f>SUM('დაზუსტ. ბიუჯ.'!E84,'მთავრ. ფონდი'!F84,'პრეზ. ფონდი'!F84)</f>
        <v>0</v>
      </c>
      <c r="F84" s="7">
        <f>SUM('დაზუსტ. ბიუჯ.'!F84,'მთავრ. ფონდი'!G84,'პრეზ. ფონდი'!G84)</f>
        <v>0</v>
      </c>
      <c r="G84" s="7">
        <f>SUM('დაზუსტ. ბიუჯ.'!G84,'მთავრ. ფონდი'!H84,'პრეზ. ფონდი'!H84)</f>
        <v>0</v>
      </c>
      <c r="H84" s="7">
        <f>SUM('დაზუსტ. ბიუჯ.'!H84,'მთავრ. ფონდი'!I84,'პრეზ. ფონდი'!I84)</f>
        <v>0</v>
      </c>
      <c r="I84" s="7">
        <f t="shared" si="6"/>
        <v>0</v>
      </c>
      <c r="J84" s="7">
        <f t="shared" si="7"/>
        <v>0</v>
      </c>
    </row>
    <row r="85" spans="1:10" x14ac:dyDescent="0.25">
      <c r="A85" t="str">
        <f t="shared" si="5"/>
        <v>b</v>
      </c>
      <c r="B85" s="5"/>
      <c r="C85" s="6" t="s">
        <v>19</v>
      </c>
      <c r="D85" s="7">
        <f t="shared" si="8"/>
        <v>0</v>
      </c>
      <c r="E85" s="7">
        <f>SUM('დაზუსტ. ბიუჯ.'!E85,'მთავრ. ფონდი'!F85,'პრეზ. ფონდი'!F85)</f>
        <v>0</v>
      </c>
      <c r="F85" s="7">
        <f>SUM('დაზუსტ. ბიუჯ.'!F85,'მთავრ. ფონდი'!G85,'პრეზ. ფონდი'!G85)</f>
        <v>0</v>
      </c>
      <c r="G85" s="7">
        <f>SUM('დაზუსტ. ბიუჯ.'!G85,'მთავრ. ფონდი'!H85,'პრეზ. ფონდი'!H85)</f>
        <v>0</v>
      </c>
      <c r="H85" s="7">
        <f>SUM('დაზუსტ. ბიუჯ.'!H85,'მთავრ. ფონდი'!I85,'პრეზ. ფონდი'!I85)</f>
        <v>0</v>
      </c>
      <c r="I85" s="7">
        <f t="shared" si="6"/>
        <v>0</v>
      </c>
      <c r="J85" s="7">
        <f t="shared" si="7"/>
        <v>0</v>
      </c>
    </row>
    <row r="86" spans="1:10" ht="15.75" thickBot="1" x14ac:dyDescent="0.3">
      <c r="A86" t="str">
        <f t="shared" si="5"/>
        <v>b</v>
      </c>
      <c r="B86" s="11"/>
      <c r="C86" s="12" t="s">
        <v>20</v>
      </c>
      <c r="D86" s="13">
        <f t="shared" si="8"/>
        <v>0</v>
      </c>
      <c r="E86" s="13">
        <f>SUM('დაზუსტ. ბიუჯ.'!E86,'მთავრ. ფონდი'!F86,'პრეზ. ფონდი'!F86)</f>
        <v>0</v>
      </c>
      <c r="F86" s="13">
        <f>SUM('დაზუსტ. ბიუჯ.'!F86,'მთავრ. ფონდი'!G86,'პრეზ. ფონდი'!G86)</f>
        <v>0</v>
      </c>
      <c r="G86" s="13">
        <f>SUM('დაზუსტ. ბიუჯ.'!G86,'მთავრ. ფონდი'!H86,'პრეზ. ფონდი'!H86)</f>
        <v>0</v>
      </c>
      <c r="H86" s="13">
        <f>SUM('დაზუსტ. ბიუჯ.'!H86,'მთავრ. ფონდი'!I86,'პრეზ. ფონდი'!I86)</f>
        <v>0</v>
      </c>
      <c r="I86" s="13">
        <f t="shared" si="6"/>
        <v>0</v>
      </c>
      <c r="J86" s="13">
        <f t="shared" si="7"/>
        <v>0</v>
      </c>
    </row>
    <row r="87" spans="1:10" ht="46.5" thickTop="1" thickBot="1" x14ac:dyDescent="0.3">
      <c r="A87" t="str">
        <f t="shared" si="5"/>
        <v>a</v>
      </c>
      <c r="B87" s="3" t="s">
        <v>32</v>
      </c>
      <c r="C87" s="14" t="s">
        <v>33</v>
      </c>
      <c r="D87" s="4">
        <f t="shared" si="8"/>
        <v>8397750</v>
      </c>
      <c r="E87" s="4">
        <f>SUM('დაზუსტ. ბიუჯ.'!E87,'მთავრ. ფონდი'!F87,'პრეზ. ფონდი'!F87)</f>
        <v>1815800</v>
      </c>
      <c r="F87" s="4">
        <f>SUM('დაზუსტ. ბიუჯ.'!F87,'მთავრ. ფონდი'!G87,'პრეზ. ფონდი'!G87)</f>
        <v>2332850</v>
      </c>
      <c r="G87" s="4">
        <f>SUM('დაზუსტ. ბიუჯ.'!G87,'მთავრ. ფონდი'!H87,'პრეზ. ფონდი'!H87)</f>
        <v>2343900</v>
      </c>
      <c r="H87" s="4">
        <f>SUM('დაზუსტ. ბიუჯ.'!H87,'მთავრ. ფონდი'!I87,'პრეზ. ფონდი'!I87)</f>
        <v>1905200</v>
      </c>
      <c r="I87" s="4">
        <f t="shared" si="6"/>
        <v>4148650</v>
      </c>
      <c r="J87" s="4">
        <f t="shared" si="7"/>
        <v>6492550</v>
      </c>
    </row>
    <row r="88" spans="1:10" ht="15.75" thickTop="1" x14ac:dyDescent="0.25">
      <c r="A88" t="str">
        <f t="shared" si="5"/>
        <v>a</v>
      </c>
      <c r="B88" s="5"/>
      <c r="C88" s="6" t="s">
        <v>10</v>
      </c>
      <c r="D88" s="7">
        <f t="shared" si="8"/>
        <v>8358150</v>
      </c>
      <c r="E88" s="7">
        <f>SUM('დაზუსტ. ბიუჯ.'!E88,'მთავრ. ფონდი'!F88,'პრეზ. ფონდი'!F88)</f>
        <v>1806200</v>
      </c>
      <c r="F88" s="7">
        <f>SUM('დაზუსტ. ბიუჯ.'!F88,'მთავრ. ფონდი'!G88,'პრეზ. ფონდი'!G88)</f>
        <v>2320250</v>
      </c>
      <c r="G88" s="7">
        <f>SUM('დაზუსტ. ბიუჯ.'!G88,'მთავრ. ფონდი'!H88,'პრეზ. ფონდი'!H88)</f>
        <v>2326500</v>
      </c>
      <c r="H88" s="7">
        <f>SUM('დაზუსტ. ბიუჯ.'!H88,'მთავრ. ფონდი'!I88,'პრეზ. ფონდი'!I88)</f>
        <v>1905200</v>
      </c>
      <c r="I88" s="7">
        <f t="shared" si="6"/>
        <v>4126450</v>
      </c>
      <c r="J88" s="7">
        <f t="shared" si="7"/>
        <v>6452950</v>
      </c>
    </row>
    <row r="89" spans="1:10" x14ac:dyDescent="0.25">
      <c r="A89" t="str">
        <f t="shared" si="5"/>
        <v>a</v>
      </c>
      <c r="B89" s="8"/>
      <c r="C89" s="9" t="s">
        <v>11</v>
      </c>
      <c r="D89" s="10">
        <f t="shared" si="8"/>
        <v>3117750</v>
      </c>
      <c r="E89" s="10">
        <f>SUM('დაზუსტ. ბიუჯ.'!E89,'მთავრ. ფონდი'!F89,'პრეზ. ფონდი'!F89)</f>
        <v>787000</v>
      </c>
      <c r="F89" s="10">
        <f>SUM('დაზუსტ. ბიუჯ.'!F89,'მთავრ. ფონდი'!G89,'პრეზ. ფონდი'!G89)</f>
        <v>754750</v>
      </c>
      <c r="G89" s="10">
        <f>SUM('დაზუსტ. ბიუჯ.'!G89,'მთავრ. ფონდი'!H89,'პრეზ. ფონდი'!H89)</f>
        <v>787000</v>
      </c>
      <c r="H89" s="10">
        <f>SUM('დაზუსტ. ბიუჯ.'!H89,'მთავრ. ფონდი'!I89,'პრეზ. ფონდი'!I89)</f>
        <v>789000</v>
      </c>
      <c r="I89" s="10">
        <f t="shared" si="6"/>
        <v>1541750</v>
      </c>
      <c r="J89" s="10">
        <f t="shared" si="7"/>
        <v>2328750</v>
      </c>
    </row>
    <row r="90" spans="1:10" x14ac:dyDescent="0.25">
      <c r="A90" t="str">
        <f t="shared" si="5"/>
        <v>a</v>
      </c>
      <c r="B90" s="8"/>
      <c r="C90" s="9" t="s">
        <v>12</v>
      </c>
      <c r="D90" s="10">
        <f t="shared" si="8"/>
        <v>5079400</v>
      </c>
      <c r="E90" s="10">
        <f>SUM('დაზუსტ. ბიუჯ.'!E90,'მთავრ. ფონდი'!F90,'პრეზ. ფონდი'!F90)</f>
        <v>998400</v>
      </c>
      <c r="F90" s="10">
        <f>SUM('დაზუსტ. ბიუჯ.'!F90,'მთავრ. ფონდი'!G90,'პრეზ. ფონდი'!G90)</f>
        <v>1500000</v>
      </c>
      <c r="G90" s="10">
        <f>SUM('დაზუსტ. ბიუჯ.'!G90,'მთავრ. ფონდი'!H90,'პრეზ. ფონდი'!H90)</f>
        <v>1500000</v>
      </c>
      <c r="H90" s="10">
        <f>SUM('დაზუსტ. ბიუჯ.'!H90,'მთავრ. ფონდი'!I90,'პრეზ. ფონდი'!I90)</f>
        <v>1081000</v>
      </c>
      <c r="I90" s="10">
        <f t="shared" si="6"/>
        <v>2498400</v>
      </c>
      <c r="J90" s="10">
        <f t="shared" si="7"/>
        <v>3998400</v>
      </c>
    </row>
    <row r="91" spans="1:10" x14ac:dyDescent="0.25">
      <c r="A91" t="str">
        <f t="shared" si="5"/>
        <v>b</v>
      </c>
      <c r="B91" s="8"/>
      <c r="C91" s="9" t="s">
        <v>13</v>
      </c>
      <c r="D91" s="10">
        <f t="shared" si="8"/>
        <v>0</v>
      </c>
      <c r="E91" s="10">
        <f>SUM('დაზუსტ. ბიუჯ.'!E91,'მთავრ. ფონდი'!F91,'პრეზ. ფონდი'!F91)</f>
        <v>0</v>
      </c>
      <c r="F91" s="10">
        <f>SUM('დაზუსტ. ბიუჯ.'!F91,'მთავრ. ფონდი'!G91,'პრეზ. ფონდი'!G91)</f>
        <v>0</v>
      </c>
      <c r="G91" s="10">
        <f>SUM('დაზუსტ. ბიუჯ.'!G91,'მთავრ. ფონდი'!H91,'პრეზ. ფონდი'!H91)</f>
        <v>0</v>
      </c>
      <c r="H91" s="10">
        <f>SUM('დაზუსტ. ბიუჯ.'!H91,'მთავრ. ფონდი'!I91,'პრეზ. ფონდი'!I91)</f>
        <v>0</v>
      </c>
      <c r="I91" s="10">
        <f t="shared" si="6"/>
        <v>0</v>
      </c>
      <c r="J91" s="10">
        <f t="shared" si="7"/>
        <v>0</v>
      </c>
    </row>
    <row r="92" spans="1:10" x14ac:dyDescent="0.25">
      <c r="A92" t="str">
        <f t="shared" si="5"/>
        <v>b</v>
      </c>
      <c r="B92" s="8"/>
      <c r="C92" s="9" t="s">
        <v>14</v>
      </c>
      <c r="D92" s="10">
        <f t="shared" si="8"/>
        <v>0</v>
      </c>
      <c r="E92" s="10">
        <f>SUM('დაზუსტ. ბიუჯ.'!E92,'მთავრ. ფონდი'!F92,'პრეზ. ფონდი'!F92)</f>
        <v>0</v>
      </c>
      <c r="F92" s="10">
        <f>SUM('დაზუსტ. ბიუჯ.'!F92,'მთავრ. ფონდი'!G92,'პრეზ. ფონდი'!G92)</f>
        <v>0</v>
      </c>
      <c r="G92" s="10">
        <f>SUM('დაზუსტ. ბიუჯ.'!G92,'მთავრ. ფონდი'!H92,'პრეზ. ფონდი'!H92)</f>
        <v>0</v>
      </c>
      <c r="H92" s="10">
        <f>SUM('დაზუსტ. ბიუჯ.'!H92,'მთავრ. ფონდი'!I92,'პრეზ. ფონდი'!I92)</f>
        <v>0</v>
      </c>
      <c r="I92" s="10">
        <f t="shared" si="6"/>
        <v>0</v>
      </c>
      <c r="J92" s="10">
        <f t="shared" si="7"/>
        <v>0</v>
      </c>
    </row>
    <row r="93" spans="1:10" x14ac:dyDescent="0.25">
      <c r="A93" t="str">
        <f t="shared" si="5"/>
        <v>a</v>
      </c>
      <c r="B93" s="8"/>
      <c r="C93" s="9" t="s">
        <v>15</v>
      </c>
      <c r="D93" s="10">
        <f t="shared" si="8"/>
        <v>50000</v>
      </c>
      <c r="E93" s="10">
        <f>SUM('დაზუსტ. ბიუჯ.'!E93,'მთავრ. ფონდი'!F93,'პრეზ. ფონდი'!F93)</f>
        <v>0</v>
      </c>
      <c r="F93" s="10">
        <f>SUM('დაზუსტ. ბიუჯ.'!F93,'მთავრ. ფონდი'!G93,'პრეზ. ფონდი'!G93)</f>
        <v>15000</v>
      </c>
      <c r="G93" s="10">
        <f>SUM('დაზუსტ. ბიუჯ.'!G93,'მთავრ. ფონდი'!H93,'პრეზ. ფონდი'!H93)</f>
        <v>15000</v>
      </c>
      <c r="H93" s="10">
        <f>SUM('დაზუსტ. ბიუჯ.'!H93,'მთავრ. ფონდი'!I93,'პრეზ. ფონდი'!I93)</f>
        <v>20000</v>
      </c>
      <c r="I93" s="10">
        <f t="shared" si="6"/>
        <v>15000</v>
      </c>
      <c r="J93" s="10">
        <f t="shared" si="7"/>
        <v>30000</v>
      </c>
    </row>
    <row r="94" spans="1:10" x14ac:dyDescent="0.25">
      <c r="A94" t="str">
        <f t="shared" si="5"/>
        <v>a</v>
      </c>
      <c r="B94" s="8"/>
      <c r="C94" s="9" t="s">
        <v>16</v>
      </c>
      <c r="D94" s="10">
        <f t="shared" si="8"/>
        <v>62000</v>
      </c>
      <c r="E94" s="10">
        <f>SUM('დაზუსტ. ბიუჯ.'!E94,'მთავრ. ფონდი'!F94,'პრეზ. ფონდი'!F94)</f>
        <v>15800</v>
      </c>
      <c r="F94" s="10">
        <f>SUM('დაზუსტ. ბიუჯ.'!F94,'მთავრ. ფონდი'!G94,'პრეზ. ფონდი'!G94)</f>
        <v>15500</v>
      </c>
      <c r="G94" s="10">
        <f>SUM('დაზუსტ. ბიუჯ.'!G94,'მთავრ. ფონდი'!H94,'პრეზ. ფონდი'!H94)</f>
        <v>15500</v>
      </c>
      <c r="H94" s="10">
        <f>SUM('დაზუსტ. ბიუჯ.'!H94,'მთავრ. ფონდი'!I94,'პრეზ. ფონდი'!I94)</f>
        <v>15200</v>
      </c>
      <c r="I94" s="10">
        <f t="shared" si="6"/>
        <v>31300</v>
      </c>
      <c r="J94" s="10">
        <f t="shared" si="7"/>
        <v>46800</v>
      </c>
    </row>
    <row r="95" spans="1:10" x14ac:dyDescent="0.25">
      <c r="A95" t="str">
        <f t="shared" si="5"/>
        <v>a</v>
      </c>
      <c r="B95" s="8"/>
      <c r="C95" s="9" t="s">
        <v>17</v>
      </c>
      <c r="D95" s="10">
        <f t="shared" si="8"/>
        <v>49000</v>
      </c>
      <c r="E95" s="10">
        <f>SUM('დაზუსტ. ბიუჯ.'!E95,'მთავრ. ფონდი'!F95,'პრეზ. ფონდი'!F95)</f>
        <v>5000</v>
      </c>
      <c r="F95" s="10">
        <f>SUM('დაზუსტ. ბიუჯ.'!F95,'მთავრ. ფონდი'!G95,'პრეზ. ფონდი'!G95)</f>
        <v>35000</v>
      </c>
      <c r="G95" s="10">
        <f>SUM('დაზუსტ. ბიუჯ.'!G95,'მთავრ. ფონდი'!H95,'პრეზ. ფონდი'!H95)</f>
        <v>9000</v>
      </c>
      <c r="H95" s="10">
        <f>SUM('დაზუსტ. ბიუჯ.'!H95,'მთავრ. ფონდი'!I95,'პრეზ. ფონდი'!I95)</f>
        <v>0</v>
      </c>
      <c r="I95" s="10">
        <f t="shared" si="6"/>
        <v>40000</v>
      </c>
      <c r="J95" s="10">
        <f t="shared" si="7"/>
        <v>49000</v>
      </c>
    </row>
    <row r="96" spans="1:10" x14ac:dyDescent="0.25">
      <c r="A96" t="str">
        <f t="shared" si="5"/>
        <v>a</v>
      </c>
      <c r="B96" s="5"/>
      <c r="C96" s="6" t="s">
        <v>18</v>
      </c>
      <c r="D96" s="7">
        <f t="shared" si="8"/>
        <v>38000</v>
      </c>
      <c r="E96" s="7">
        <f>SUM('დაზუსტ. ბიუჯ.'!E96,'მთავრ. ფონდი'!F96,'პრეზ. ფონდი'!F96)</f>
        <v>8000</v>
      </c>
      <c r="F96" s="7">
        <f>SUM('დაზუსტ. ბიუჯ.'!F96,'მთავრ. ფონდი'!G96,'პრეზ. ფონდი'!G96)</f>
        <v>12600</v>
      </c>
      <c r="G96" s="7">
        <f>SUM('დაზუსტ. ბიუჯ.'!G96,'მთავრ. ფონდი'!H96,'პრეზ. ფონდი'!H96)</f>
        <v>17400</v>
      </c>
      <c r="H96" s="7">
        <f>SUM('დაზუსტ. ბიუჯ.'!H96,'მთავრ. ფონდი'!I96,'პრეზ. ფონდი'!I96)</f>
        <v>0</v>
      </c>
      <c r="I96" s="7">
        <f t="shared" si="6"/>
        <v>20600</v>
      </c>
      <c r="J96" s="7">
        <f t="shared" si="7"/>
        <v>38000</v>
      </c>
    </row>
    <row r="97" spans="1:10" x14ac:dyDescent="0.25">
      <c r="A97" t="str">
        <f t="shared" si="5"/>
        <v>b</v>
      </c>
      <c r="B97" s="5"/>
      <c r="C97" s="6" t="s">
        <v>19</v>
      </c>
      <c r="D97" s="7">
        <f t="shared" si="8"/>
        <v>0</v>
      </c>
      <c r="E97" s="7">
        <f>SUM('დაზუსტ. ბიუჯ.'!E97,'მთავრ. ფონდი'!F97,'პრეზ. ფონდი'!F97)</f>
        <v>0</v>
      </c>
      <c r="F97" s="7">
        <f>SUM('დაზუსტ. ბიუჯ.'!F97,'მთავრ. ფონდი'!G97,'პრეზ. ფონდი'!G97)</f>
        <v>0</v>
      </c>
      <c r="G97" s="7">
        <f>SUM('დაზუსტ. ბიუჯ.'!G97,'მთავრ. ფონდი'!H97,'პრეზ. ფონდი'!H97)</f>
        <v>0</v>
      </c>
      <c r="H97" s="7">
        <f>SUM('დაზუსტ. ბიუჯ.'!H97,'მთავრ. ფონდი'!I97,'პრეზ. ფონდი'!I97)</f>
        <v>0</v>
      </c>
      <c r="I97" s="7">
        <f t="shared" si="6"/>
        <v>0</v>
      </c>
      <c r="J97" s="7">
        <f t="shared" si="7"/>
        <v>0</v>
      </c>
    </row>
    <row r="98" spans="1:10" ht="15.75" thickBot="1" x14ac:dyDescent="0.3">
      <c r="A98" t="str">
        <f t="shared" si="5"/>
        <v>a</v>
      </c>
      <c r="B98" s="11"/>
      <c r="C98" s="12" t="s">
        <v>20</v>
      </c>
      <c r="D98" s="13">
        <f t="shared" si="8"/>
        <v>1600</v>
      </c>
      <c r="E98" s="13">
        <f>SUM('დაზუსტ. ბიუჯ.'!E98,'მთავრ. ფონდი'!F98,'პრეზ. ფონდი'!F98)</f>
        <v>1600</v>
      </c>
      <c r="F98" s="13">
        <f>SUM('დაზუსტ. ბიუჯ.'!F98,'მთავრ. ფონდი'!G98,'პრეზ. ფონდი'!G98)</f>
        <v>0</v>
      </c>
      <c r="G98" s="13">
        <f>SUM('დაზუსტ. ბიუჯ.'!G98,'მთავრ. ფონდი'!H98,'პრეზ. ფონდი'!H98)</f>
        <v>0</v>
      </c>
      <c r="H98" s="13">
        <f>SUM('დაზუსტ. ბიუჯ.'!H98,'მთავრ. ფონდი'!I98,'პრეზ. ფონდი'!I98)</f>
        <v>0</v>
      </c>
      <c r="I98" s="13">
        <f t="shared" si="6"/>
        <v>1600</v>
      </c>
      <c r="J98" s="13">
        <f t="shared" si="7"/>
        <v>1600</v>
      </c>
    </row>
    <row r="99" spans="1:10" ht="31.5" thickTop="1" thickBot="1" x14ac:dyDescent="0.3">
      <c r="A99" t="str">
        <f t="shared" si="5"/>
        <v>a</v>
      </c>
      <c r="B99" s="16" t="s">
        <v>34</v>
      </c>
      <c r="C99" s="14" t="s">
        <v>35</v>
      </c>
      <c r="D99" s="4">
        <f t="shared" si="8"/>
        <v>19970000</v>
      </c>
      <c r="E99" s="4">
        <f>SUM('დაზუსტ. ბიუჯ.'!E99,'მთავრ. ფონდი'!F99,'პრეზ. ფონდი'!F99)</f>
        <v>5044000</v>
      </c>
      <c r="F99" s="4">
        <f>SUM('დაზუსტ. ბიუჯ.'!F99,'მთავრ. ფონდი'!G99,'პრეზ. ფონდი'!G99)</f>
        <v>5072900</v>
      </c>
      <c r="G99" s="4">
        <f>SUM('დაზუსტ. ბიუჯ.'!G99,'მთავრ. ფონდი'!H99,'პრეზ. ფონდი'!H99)</f>
        <v>5118100</v>
      </c>
      <c r="H99" s="4">
        <f>SUM('დაზუსტ. ბიუჯ.'!H99,'მთავრ. ფონდი'!I99,'პრეზ. ფონდი'!I99)</f>
        <v>4735000</v>
      </c>
      <c r="I99" s="4">
        <f t="shared" si="6"/>
        <v>10116900</v>
      </c>
      <c r="J99" s="4">
        <f t="shared" si="7"/>
        <v>15235000</v>
      </c>
    </row>
    <row r="100" spans="1:10" ht="15.75" thickTop="1" x14ac:dyDescent="0.25">
      <c r="A100" t="str">
        <f t="shared" si="5"/>
        <v>a</v>
      </c>
      <c r="B100" s="5"/>
      <c r="C100" s="6" t="s">
        <v>10</v>
      </c>
      <c r="D100" s="7">
        <f t="shared" si="8"/>
        <v>19670000</v>
      </c>
      <c r="E100" s="7">
        <f>SUM('დაზუსტ. ბიუჯ.'!E100,'მთავრ. ფონდი'!F100,'პრეზ. ფონდი'!F100)</f>
        <v>5024000</v>
      </c>
      <c r="F100" s="7">
        <f>SUM('დაზუსტ. ბიუჯ.'!F100,'მთავრ. ფონდი'!G100,'პრეზ. ფონდი'!G100)</f>
        <v>4972900</v>
      </c>
      <c r="G100" s="7">
        <f>SUM('დაზუსტ. ბიუჯ.'!G100,'მთავრ. ფონდი'!H100,'პრეზ. ფონდი'!H100)</f>
        <v>4968100</v>
      </c>
      <c r="H100" s="7">
        <f>SUM('დაზუსტ. ბიუჯ.'!H100,'მთავრ. ფონდი'!I100,'პრეზ. ფონდი'!I100)</f>
        <v>4705000</v>
      </c>
      <c r="I100" s="7">
        <f t="shared" si="6"/>
        <v>9996900</v>
      </c>
      <c r="J100" s="7">
        <f t="shared" si="7"/>
        <v>14965000</v>
      </c>
    </row>
    <row r="101" spans="1:10" x14ac:dyDescent="0.25">
      <c r="A101" t="str">
        <f t="shared" si="5"/>
        <v>a</v>
      </c>
      <c r="B101" s="8"/>
      <c r="C101" s="9" t="s">
        <v>11</v>
      </c>
      <c r="D101" s="10">
        <f t="shared" si="8"/>
        <v>15182800</v>
      </c>
      <c r="E101" s="10">
        <f>SUM('დაზუსტ. ბიუჯ.'!E101,'მთავრ. ფონდი'!F101,'პრეზ. ფონდი'!F101)</f>
        <v>3793800</v>
      </c>
      <c r="F101" s="10">
        <f>SUM('დაზუსტ. ბიუჯ.'!F101,'მთავრ. ფონდი'!G101,'პრეზ. ფონდი'!G101)</f>
        <v>3789000</v>
      </c>
      <c r="G101" s="10">
        <f>SUM('დაზუსტ. ბიუჯ.'!G101,'მთავრ. ფონდი'!H101,'პრეზ. ფონდი'!H101)</f>
        <v>3800000</v>
      </c>
      <c r="H101" s="10">
        <f>SUM('დაზუსტ. ბიუჯ.'!H101,'მთავრ. ფონდი'!I101,'პრეზ. ფონდი'!I101)</f>
        <v>3800000</v>
      </c>
      <c r="I101" s="10">
        <f t="shared" si="6"/>
        <v>7582800</v>
      </c>
      <c r="J101" s="10">
        <f t="shared" si="7"/>
        <v>11382800</v>
      </c>
    </row>
    <row r="102" spans="1:10" x14ac:dyDescent="0.25">
      <c r="A102" t="str">
        <f t="shared" si="5"/>
        <v>a</v>
      </c>
      <c r="B102" s="8"/>
      <c r="C102" s="9" t="s">
        <v>12</v>
      </c>
      <c r="D102" s="10">
        <f t="shared" si="8"/>
        <v>4251200</v>
      </c>
      <c r="E102" s="10">
        <f>SUM('დაზუსტ. ბიუჯ.'!E102,'მთავრ. ფონდი'!F102,'პრეზ. ფონდი'!F102)</f>
        <v>1111200</v>
      </c>
      <c r="F102" s="10">
        <f>SUM('დაზუსტ. ბიუჯ.'!F102,'მთავრ. ფონდი'!G102,'პრეზ. ფონდი'!G102)</f>
        <v>1123000</v>
      </c>
      <c r="G102" s="10">
        <f>SUM('დაზუსტ. ბიუჯ.'!G102,'მთავრ. ფონდი'!H102,'პრეზ. ფონდი'!H102)</f>
        <v>1138000</v>
      </c>
      <c r="H102" s="10">
        <f>SUM('დაზუსტ. ბიუჯ.'!H102,'მთავრ. ფონდი'!I102,'პრეზ. ფონდი'!I102)</f>
        <v>879000</v>
      </c>
      <c r="I102" s="10">
        <f t="shared" si="6"/>
        <v>2234200</v>
      </c>
      <c r="J102" s="10">
        <f t="shared" si="7"/>
        <v>3372200</v>
      </c>
    </row>
    <row r="103" spans="1:10" x14ac:dyDescent="0.25">
      <c r="A103" t="str">
        <f t="shared" si="5"/>
        <v>b</v>
      </c>
      <c r="B103" s="8"/>
      <c r="C103" s="9" t="s">
        <v>13</v>
      </c>
      <c r="D103" s="10">
        <f t="shared" si="8"/>
        <v>0</v>
      </c>
      <c r="E103" s="10">
        <f>SUM('დაზუსტ. ბიუჯ.'!E103,'მთავრ. ფონდი'!F103,'პრეზ. ფონდი'!F103)</f>
        <v>0</v>
      </c>
      <c r="F103" s="10">
        <f>SUM('დაზუსტ. ბიუჯ.'!F103,'მთავრ. ფონდი'!G103,'პრეზ. ფონდი'!G103)</f>
        <v>0</v>
      </c>
      <c r="G103" s="10">
        <f>SUM('დაზუსტ. ბიუჯ.'!G103,'მთავრ. ფონდი'!H103,'პრეზ. ფონდი'!H103)</f>
        <v>0</v>
      </c>
      <c r="H103" s="10">
        <f>SUM('დაზუსტ. ბიუჯ.'!H103,'მთავრ. ფონდი'!I103,'პრეზ. ფონდი'!I103)</f>
        <v>0</v>
      </c>
      <c r="I103" s="10">
        <f t="shared" si="6"/>
        <v>0</v>
      </c>
      <c r="J103" s="10">
        <f t="shared" si="7"/>
        <v>0</v>
      </c>
    </row>
    <row r="104" spans="1:10" x14ac:dyDescent="0.25">
      <c r="A104" t="str">
        <f t="shared" si="5"/>
        <v>b</v>
      </c>
      <c r="B104" s="8"/>
      <c r="C104" s="9" t="s">
        <v>14</v>
      </c>
      <c r="D104" s="10">
        <f t="shared" si="8"/>
        <v>0</v>
      </c>
      <c r="E104" s="10">
        <f>SUM('დაზუსტ. ბიუჯ.'!E104,'მთავრ. ფონდი'!F104,'პრეზ. ფონდი'!F104)</f>
        <v>0</v>
      </c>
      <c r="F104" s="10">
        <f>SUM('დაზუსტ. ბიუჯ.'!F104,'მთავრ. ფონდი'!G104,'პრეზ. ფონდი'!G104)</f>
        <v>0</v>
      </c>
      <c r="G104" s="10">
        <f>SUM('დაზუსტ. ბიუჯ.'!G104,'მთავრ. ფონდი'!H104,'პრეზ. ფონდი'!H104)</f>
        <v>0</v>
      </c>
      <c r="H104" s="10">
        <f>SUM('დაზუსტ. ბიუჯ.'!H104,'მთავრ. ფონდი'!I104,'პრეზ. ფონდი'!I104)</f>
        <v>0</v>
      </c>
      <c r="I104" s="10">
        <f t="shared" si="6"/>
        <v>0</v>
      </c>
      <c r="J104" s="10">
        <f t="shared" si="7"/>
        <v>0</v>
      </c>
    </row>
    <row r="105" spans="1:10" x14ac:dyDescent="0.25">
      <c r="A105" t="str">
        <f t="shared" si="5"/>
        <v>a</v>
      </c>
      <c r="B105" s="8"/>
      <c r="C105" s="9" t="s">
        <v>15</v>
      </c>
      <c r="D105" s="10">
        <f t="shared" si="8"/>
        <v>49800</v>
      </c>
      <c r="E105" s="10">
        <f>SUM('დაზუსტ. ბიუჯ.'!E105,'მთავრ. ფონდი'!F105,'პრეზ. ფონდი'!F105)</f>
        <v>46800</v>
      </c>
      <c r="F105" s="10">
        <f>SUM('დაზუსტ. ბიუჯ.'!F105,'მთავრ. ფონდი'!G105,'პრეზ. ფონდი'!G105)</f>
        <v>0</v>
      </c>
      <c r="G105" s="10">
        <f>SUM('დაზუსტ. ბიუჯ.'!G105,'მთავრ. ფონდი'!H105,'პრეზ. ფონდი'!H105)</f>
        <v>3000</v>
      </c>
      <c r="H105" s="10">
        <f>SUM('დაზუსტ. ბიუჯ.'!H105,'მთავრ. ფონდი'!I105,'პრეზ. ფონდი'!I105)</f>
        <v>0</v>
      </c>
      <c r="I105" s="10">
        <f t="shared" si="6"/>
        <v>46800</v>
      </c>
      <c r="J105" s="10">
        <f t="shared" si="7"/>
        <v>49800</v>
      </c>
    </row>
    <row r="106" spans="1:10" x14ac:dyDescent="0.25">
      <c r="A106" t="str">
        <f t="shared" si="5"/>
        <v>a</v>
      </c>
      <c r="B106" s="8"/>
      <c r="C106" s="9" t="s">
        <v>16</v>
      </c>
      <c r="D106" s="10">
        <f t="shared" si="8"/>
        <v>132200</v>
      </c>
      <c r="E106" s="10">
        <f>SUM('დაზუსტ. ბიუჯ.'!E106,'მთავრ. ფონდი'!F106,'პრეზ. ფონდი'!F106)</f>
        <v>58600</v>
      </c>
      <c r="F106" s="10">
        <f>SUM('დაზუსტ. ბიუჯ.'!F106,'მთავრ. ფონდი'!G106,'პრეზ. ფონდი'!G106)</f>
        <v>39800</v>
      </c>
      <c r="G106" s="10">
        <f>SUM('დაზუსტ. ბიუჯ.'!G106,'მთავრ. ფონდი'!H106,'პრეზ. ფონდი'!H106)</f>
        <v>17200</v>
      </c>
      <c r="H106" s="10">
        <f>SUM('დაზუსტ. ბიუჯ.'!H106,'მთავრ. ფონდი'!I106,'პრეზ. ფონდი'!I106)</f>
        <v>16600</v>
      </c>
      <c r="I106" s="10">
        <f t="shared" si="6"/>
        <v>98400</v>
      </c>
      <c r="J106" s="10">
        <f t="shared" si="7"/>
        <v>115600</v>
      </c>
    </row>
    <row r="107" spans="1:10" x14ac:dyDescent="0.25">
      <c r="A107" t="str">
        <f t="shared" si="5"/>
        <v>a</v>
      </c>
      <c r="B107" s="8"/>
      <c r="C107" s="9" t="s">
        <v>17</v>
      </c>
      <c r="D107" s="10">
        <f t="shared" si="8"/>
        <v>54000</v>
      </c>
      <c r="E107" s="10">
        <f>SUM('დაზუსტ. ბიუჯ.'!E107,'მთავრ. ფონდი'!F107,'პრეზ. ფონდი'!F107)</f>
        <v>13600</v>
      </c>
      <c r="F107" s="10">
        <f>SUM('დაზუსტ. ბიუჯ.'!F107,'მთავრ. ფონდი'!G107,'პრეზ. ფონდი'!G107)</f>
        <v>21100</v>
      </c>
      <c r="G107" s="10">
        <f>SUM('დაზუსტ. ბიუჯ.'!G107,'მთავრ. ფონდი'!H107,'პრეზ. ფონდი'!H107)</f>
        <v>9900</v>
      </c>
      <c r="H107" s="10">
        <f>SUM('დაზუსტ. ბიუჯ.'!H107,'მთავრ. ფონდი'!I107,'პრეზ. ფონდი'!I107)</f>
        <v>9400</v>
      </c>
      <c r="I107" s="10">
        <f t="shared" si="6"/>
        <v>34700</v>
      </c>
      <c r="J107" s="10">
        <f t="shared" si="7"/>
        <v>44600</v>
      </c>
    </row>
    <row r="108" spans="1:10" x14ac:dyDescent="0.25">
      <c r="A108" t="str">
        <f t="shared" si="5"/>
        <v>a</v>
      </c>
      <c r="B108" s="5"/>
      <c r="C108" s="6" t="s">
        <v>18</v>
      </c>
      <c r="D108" s="7">
        <f t="shared" si="8"/>
        <v>300000</v>
      </c>
      <c r="E108" s="7">
        <f>SUM('დაზუსტ. ბიუჯ.'!E108,'მთავრ. ფონდი'!F108,'პრეზ. ფონდი'!F108)</f>
        <v>20000</v>
      </c>
      <c r="F108" s="7">
        <f>SUM('დაზუსტ. ბიუჯ.'!F108,'მთავრ. ფონდი'!G108,'პრეზ. ფონდი'!G108)</f>
        <v>100000</v>
      </c>
      <c r="G108" s="7">
        <f>SUM('დაზუსტ. ბიუჯ.'!G108,'მთავრ. ფონდი'!H108,'პრეზ. ფონდი'!H108)</f>
        <v>150000</v>
      </c>
      <c r="H108" s="7">
        <f>SUM('დაზუსტ. ბიუჯ.'!H108,'მთავრ. ფონდი'!I108,'პრეზ. ფონდი'!I108)</f>
        <v>30000</v>
      </c>
      <c r="I108" s="7">
        <f t="shared" si="6"/>
        <v>120000</v>
      </c>
      <c r="J108" s="7">
        <f t="shared" si="7"/>
        <v>270000</v>
      </c>
    </row>
    <row r="109" spans="1:10" x14ac:dyDescent="0.25">
      <c r="A109" t="str">
        <f t="shared" si="5"/>
        <v>b</v>
      </c>
      <c r="B109" s="5"/>
      <c r="C109" s="6" t="s">
        <v>19</v>
      </c>
      <c r="D109" s="7">
        <f t="shared" si="8"/>
        <v>0</v>
      </c>
      <c r="E109" s="7">
        <f>SUM('დაზუსტ. ბიუჯ.'!E109,'მთავრ. ფონდი'!F109,'პრეზ. ფონდი'!F109)</f>
        <v>0</v>
      </c>
      <c r="F109" s="7">
        <f>SUM('დაზუსტ. ბიუჯ.'!F109,'მთავრ. ფონდი'!G109,'პრეზ. ფონდი'!G109)</f>
        <v>0</v>
      </c>
      <c r="G109" s="7">
        <f>SUM('დაზუსტ. ბიუჯ.'!G109,'მთავრ. ფონდი'!H109,'პრეზ. ფონდი'!H109)</f>
        <v>0</v>
      </c>
      <c r="H109" s="7">
        <f>SUM('დაზუსტ. ბიუჯ.'!H109,'მთავრ. ფონდი'!I109,'პრეზ. ფონდი'!I109)</f>
        <v>0</v>
      </c>
      <c r="I109" s="7">
        <f t="shared" si="6"/>
        <v>0</v>
      </c>
      <c r="J109" s="7">
        <f t="shared" si="7"/>
        <v>0</v>
      </c>
    </row>
    <row r="110" spans="1:10" ht="15.75" thickBot="1" x14ac:dyDescent="0.3">
      <c r="A110" t="str">
        <f t="shared" si="5"/>
        <v>b</v>
      </c>
      <c r="B110" s="11"/>
      <c r="C110" s="12" t="s">
        <v>20</v>
      </c>
      <c r="D110" s="13">
        <f t="shared" si="8"/>
        <v>0</v>
      </c>
      <c r="E110" s="13">
        <f>SUM('დაზუსტ. ბიუჯ.'!E110,'მთავრ. ფონდი'!F110,'პრეზ. ფონდი'!F110)</f>
        <v>0</v>
      </c>
      <c r="F110" s="13">
        <f>SUM('დაზუსტ. ბიუჯ.'!F110,'მთავრ. ფონდი'!G110,'პრეზ. ფონდი'!G110)</f>
        <v>0</v>
      </c>
      <c r="G110" s="13">
        <f>SUM('დაზუსტ. ბიუჯ.'!G110,'მთავრ. ფონდი'!H110,'პრეზ. ფონდი'!H110)</f>
        <v>0</v>
      </c>
      <c r="H110" s="13">
        <f>SUM('დაზუსტ. ბიუჯ.'!H110,'მთავრ. ფონდი'!I110,'პრეზ. ფონდი'!I110)</f>
        <v>0</v>
      </c>
      <c r="I110" s="13">
        <f t="shared" si="6"/>
        <v>0</v>
      </c>
      <c r="J110" s="13">
        <f t="shared" si="7"/>
        <v>0</v>
      </c>
    </row>
    <row r="111" spans="1:10" ht="31.5" thickTop="1" thickBot="1" x14ac:dyDescent="0.3">
      <c r="A111" t="str">
        <f t="shared" si="5"/>
        <v>a</v>
      </c>
      <c r="B111" s="3" t="s">
        <v>36</v>
      </c>
      <c r="C111" s="14" t="s">
        <v>37</v>
      </c>
      <c r="D111" s="4">
        <f t="shared" si="8"/>
        <v>19294210</v>
      </c>
      <c r="E111" s="4">
        <f>SUM('დაზუსტ. ბიუჯ.'!E111,'მთავრ. ფონდი'!F111,'პრეზ. ფონდი'!F111)</f>
        <v>4789800</v>
      </c>
      <c r="F111" s="4">
        <f>SUM('დაზუსტ. ბიუჯ.'!F111,'მთავრ. ფონდი'!G111,'პრეზ. ფონდი'!G111)</f>
        <v>4891500</v>
      </c>
      <c r="G111" s="4">
        <f>SUM('დაზუსტ. ბიუჯ.'!G111,'მთავრ. ფონდი'!H111,'პრეზ. ფონდი'!H111)</f>
        <v>4967910</v>
      </c>
      <c r="H111" s="4">
        <f>SUM('დაზუსტ. ბიუჯ.'!H111,'მთავრ. ფონდი'!I111,'პრეზ. ფონდი'!I111)</f>
        <v>4645000</v>
      </c>
      <c r="I111" s="4">
        <f t="shared" si="6"/>
        <v>9681300</v>
      </c>
      <c r="J111" s="4">
        <f t="shared" si="7"/>
        <v>14649210</v>
      </c>
    </row>
    <row r="112" spans="1:10" ht="15.75" thickTop="1" x14ac:dyDescent="0.25">
      <c r="A112" t="str">
        <f t="shared" si="5"/>
        <v>a</v>
      </c>
      <c r="B112" s="5"/>
      <c r="C112" s="6" t="s">
        <v>10</v>
      </c>
      <c r="D112" s="7">
        <f t="shared" si="8"/>
        <v>18994210</v>
      </c>
      <c r="E112" s="7">
        <f>SUM('დაზუსტ. ბიუჯ.'!E112,'მთავრ. ფონდი'!F112,'პრეზ. ფონდი'!F112)</f>
        <v>4769800</v>
      </c>
      <c r="F112" s="7">
        <f>SUM('დაზუსტ. ბიუჯ.'!F112,'მთავრ. ფონდი'!G112,'პრეზ. ფონდი'!G112)</f>
        <v>4791500</v>
      </c>
      <c r="G112" s="7">
        <f>SUM('დაზუსტ. ბიუჯ.'!G112,'მთავრ. ფონდი'!H112,'პრეზ. ფონდი'!H112)</f>
        <v>4817910</v>
      </c>
      <c r="H112" s="7">
        <f>SUM('დაზუსტ. ბიუჯ.'!H112,'მთავრ. ფონდი'!I112,'პრეზ. ფონდი'!I112)</f>
        <v>4615000</v>
      </c>
      <c r="I112" s="7">
        <f t="shared" si="6"/>
        <v>9561300</v>
      </c>
      <c r="J112" s="7">
        <f t="shared" si="7"/>
        <v>14379210</v>
      </c>
    </row>
    <row r="113" spans="1:10" x14ac:dyDescent="0.25">
      <c r="A113" t="str">
        <f t="shared" si="5"/>
        <v>a</v>
      </c>
      <c r="B113" s="8"/>
      <c r="C113" s="9" t="s">
        <v>11</v>
      </c>
      <c r="D113" s="10">
        <f t="shared" si="8"/>
        <v>15182800</v>
      </c>
      <c r="E113" s="10">
        <f>SUM('დაზუსტ. ბიუჯ.'!E113,'მთავრ. ფონდი'!F113,'პრეზ. ფონდი'!F113)</f>
        <v>3793800</v>
      </c>
      <c r="F113" s="10">
        <f>SUM('დაზუსტ. ბიუჯ.'!F113,'მთავრ. ფონდი'!G113,'პრეზ. ფონდი'!G113)</f>
        <v>3789000</v>
      </c>
      <c r="G113" s="10">
        <f>SUM('დაზუსტ. ბიუჯ.'!G113,'მთავრ. ფონდი'!H113,'პრეზ. ფონდი'!H113)</f>
        <v>3800000</v>
      </c>
      <c r="H113" s="10">
        <f>SUM('დაზუსტ. ბიუჯ.'!H113,'მთავრ. ფონდი'!I113,'პრეზ. ფონდი'!I113)</f>
        <v>3800000</v>
      </c>
      <c r="I113" s="10">
        <f t="shared" si="6"/>
        <v>7582800</v>
      </c>
      <c r="J113" s="10">
        <f t="shared" si="7"/>
        <v>11382800</v>
      </c>
    </row>
    <row r="114" spans="1:10" x14ac:dyDescent="0.25">
      <c r="A114" t="str">
        <f t="shared" si="5"/>
        <v>a</v>
      </c>
      <c r="B114" s="8"/>
      <c r="C114" s="9" t="s">
        <v>12</v>
      </c>
      <c r="D114" s="10">
        <f t="shared" si="8"/>
        <v>3657200</v>
      </c>
      <c r="E114" s="10">
        <f>SUM('დაზუსტ. ბიუჯ.'!E114,'მთავრ. ფონდი'!F114,'პრეზ. ფონდი'!F114)</f>
        <v>884200</v>
      </c>
      <c r="F114" s="10">
        <f>SUM('დაზუსტ. ბიუჯ.'!F114,'მთავრ. ფონდი'!G114,'პრეზ. ფონდი'!G114)</f>
        <v>963000</v>
      </c>
      <c r="G114" s="10">
        <f>SUM('დაზუსტ. ბიუჯ.'!G114,'მთავრ. ფონდი'!H114,'პრეზ. ფონდი'!H114)</f>
        <v>1005000</v>
      </c>
      <c r="H114" s="10">
        <f>SUM('დაზუსტ. ბიუჯ.'!H114,'მთავრ. ფონდი'!I114,'პრეზ. ფონდი'!I114)</f>
        <v>805000</v>
      </c>
      <c r="I114" s="10">
        <f t="shared" si="6"/>
        <v>1847200</v>
      </c>
      <c r="J114" s="10">
        <f t="shared" si="7"/>
        <v>2852200</v>
      </c>
    </row>
    <row r="115" spans="1:10" x14ac:dyDescent="0.25">
      <c r="A115" t="str">
        <f t="shared" si="5"/>
        <v>b</v>
      </c>
      <c r="B115" s="8"/>
      <c r="C115" s="9" t="s">
        <v>13</v>
      </c>
      <c r="D115" s="10">
        <f t="shared" si="8"/>
        <v>0</v>
      </c>
      <c r="E115" s="10">
        <f>SUM('დაზუსტ. ბიუჯ.'!E115,'მთავრ. ფონდი'!F115,'პრეზ. ფონდი'!F115)</f>
        <v>0</v>
      </c>
      <c r="F115" s="10">
        <f>SUM('დაზუსტ. ბიუჯ.'!F115,'მთავრ. ფონდი'!G115,'პრეზ. ფონდი'!G115)</f>
        <v>0</v>
      </c>
      <c r="G115" s="10">
        <f>SUM('დაზუსტ. ბიუჯ.'!G115,'მთავრ. ფონდი'!H115,'პრეზ. ფონდი'!H115)</f>
        <v>0</v>
      </c>
      <c r="H115" s="10">
        <f>SUM('დაზუსტ. ბიუჯ.'!H115,'მთავრ. ფონდი'!I115,'პრეზ. ფონდი'!I115)</f>
        <v>0</v>
      </c>
      <c r="I115" s="10">
        <f t="shared" si="6"/>
        <v>0</v>
      </c>
      <c r="J115" s="10">
        <f t="shared" si="7"/>
        <v>0</v>
      </c>
    </row>
    <row r="116" spans="1:10" x14ac:dyDescent="0.25">
      <c r="A116" t="str">
        <f t="shared" si="5"/>
        <v>b</v>
      </c>
      <c r="B116" s="8"/>
      <c r="C116" s="9" t="s">
        <v>14</v>
      </c>
      <c r="D116" s="10">
        <f t="shared" si="8"/>
        <v>0</v>
      </c>
      <c r="E116" s="10">
        <f>SUM('დაზუსტ. ბიუჯ.'!E116,'მთავრ. ფონდი'!F116,'პრეზ. ფონდი'!F116)</f>
        <v>0</v>
      </c>
      <c r="F116" s="10">
        <f>SUM('დაზუსტ. ბიუჯ.'!F116,'მთავრ. ფონდი'!G116,'პრეზ. ფონდი'!G116)</f>
        <v>0</v>
      </c>
      <c r="G116" s="10">
        <f>SUM('დაზუსტ. ბიუჯ.'!G116,'მთავრ. ფონდი'!H116,'პრეზ. ფონდი'!H116)</f>
        <v>0</v>
      </c>
      <c r="H116" s="10">
        <f>SUM('დაზუსტ. ბიუჯ.'!H116,'მთავრ. ფონდი'!I116,'პრეზ. ფონდი'!I116)</f>
        <v>0</v>
      </c>
      <c r="I116" s="10">
        <f t="shared" si="6"/>
        <v>0</v>
      </c>
      <c r="J116" s="10">
        <f t="shared" si="7"/>
        <v>0</v>
      </c>
    </row>
    <row r="117" spans="1:10" x14ac:dyDescent="0.25">
      <c r="A117" t="str">
        <f t="shared" si="5"/>
        <v>a</v>
      </c>
      <c r="B117" s="8"/>
      <c r="C117" s="9" t="s">
        <v>15</v>
      </c>
      <c r="D117" s="10">
        <f t="shared" si="8"/>
        <v>49800</v>
      </c>
      <c r="E117" s="10">
        <f>SUM('დაზუსტ. ბიუჯ.'!E117,'მთავრ. ფონდი'!F117,'პრეზ. ფონდი'!F117)</f>
        <v>46800</v>
      </c>
      <c r="F117" s="10">
        <f>SUM('დაზუსტ. ბიუჯ.'!F117,'მთავრ. ფონდი'!G117,'პრეზ. ფონდი'!G117)</f>
        <v>0</v>
      </c>
      <c r="G117" s="10">
        <f>SUM('დაზუსტ. ბიუჯ.'!G117,'მთავრ. ფონდი'!H117,'პრეზ. ფონდი'!H117)</f>
        <v>3000</v>
      </c>
      <c r="H117" s="10">
        <f>SUM('დაზუსტ. ბიუჯ.'!H117,'მთავრ. ფონდი'!I117,'პრეზ. ფონდი'!I117)</f>
        <v>0</v>
      </c>
      <c r="I117" s="10">
        <f t="shared" si="6"/>
        <v>46800</v>
      </c>
      <c r="J117" s="10">
        <f t="shared" si="7"/>
        <v>49800</v>
      </c>
    </row>
    <row r="118" spans="1:10" x14ac:dyDescent="0.25">
      <c r="A118" t="str">
        <f t="shared" si="5"/>
        <v>a</v>
      </c>
      <c r="B118" s="8"/>
      <c r="C118" s="9" t="s">
        <v>16</v>
      </c>
      <c r="D118" s="10">
        <f t="shared" si="8"/>
        <v>63000</v>
      </c>
      <c r="E118" s="10">
        <f>SUM('დაზუსტ. ბიუჯ.'!E118,'მთავრ. ფონდი'!F118,'პრეზ. ფონდი'!F118)</f>
        <v>35000</v>
      </c>
      <c r="F118" s="10">
        <f>SUM('დაზუსტ. ბიუჯ.'!F118,'მთავრ. ფონდი'!G118,'პრეზ. ფონდი'!G118)</f>
        <v>22000</v>
      </c>
      <c r="G118" s="10">
        <f>SUM('დაზუსტ. ბიუჯ.'!G118,'მთავრ. ფონდი'!H118,'პრეზ. ფონდი'!H118)</f>
        <v>3000</v>
      </c>
      <c r="H118" s="10">
        <f>SUM('დაზუსტ. ბიუჯ.'!H118,'მთავრ. ფონდი'!I118,'პრეზ. ფონდი'!I118)</f>
        <v>3000</v>
      </c>
      <c r="I118" s="10">
        <f t="shared" si="6"/>
        <v>57000</v>
      </c>
      <c r="J118" s="10">
        <f t="shared" si="7"/>
        <v>60000</v>
      </c>
    </row>
    <row r="119" spans="1:10" x14ac:dyDescent="0.25">
      <c r="A119" t="str">
        <f t="shared" si="5"/>
        <v>a</v>
      </c>
      <c r="B119" s="8"/>
      <c r="C119" s="9" t="s">
        <v>17</v>
      </c>
      <c r="D119" s="10">
        <f t="shared" si="8"/>
        <v>41410</v>
      </c>
      <c r="E119" s="10">
        <f>SUM('დაზუსტ. ბიუჯ.'!E119,'მთავრ. ფონდი'!F119,'პრეზ. ფონდი'!F119)</f>
        <v>10000</v>
      </c>
      <c r="F119" s="10">
        <f>SUM('დაზუსტ. ბიუჯ.'!F119,'მთავრ. ფონდი'!G119,'პრეზ. ფონდი'!G119)</f>
        <v>17500</v>
      </c>
      <c r="G119" s="10">
        <f>SUM('დაზუსტ. ბიუჯ.'!G119,'მთავრ. ფონდი'!H119,'პრეზ. ფონდი'!H119)</f>
        <v>6910</v>
      </c>
      <c r="H119" s="10">
        <f>SUM('დაზუსტ. ბიუჯ.'!H119,'მთავრ. ფონდი'!I119,'პრეზ. ფონდი'!I119)</f>
        <v>7000</v>
      </c>
      <c r="I119" s="10">
        <f t="shared" si="6"/>
        <v>27500</v>
      </c>
      <c r="J119" s="10">
        <f t="shared" si="7"/>
        <v>34410</v>
      </c>
    </row>
    <row r="120" spans="1:10" x14ac:dyDescent="0.25">
      <c r="A120" t="str">
        <f t="shared" si="5"/>
        <v>a</v>
      </c>
      <c r="B120" s="5"/>
      <c r="C120" s="6" t="s">
        <v>18</v>
      </c>
      <c r="D120" s="7">
        <f t="shared" si="8"/>
        <v>300000</v>
      </c>
      <c r="E120" s="7">
        <f>SUM('დაზუსტ. ბიუჯ.'!E120,'მთავრ. ფონდი'!F120,'პრეზ. ფონდი'!F120)</f>
        <v>20000</v>
      </c>
      <c r="F120" s="7">
        <f>SUM('დაზუსტ. ბიუჯ.'!F120,'მთავრ. ფონდი'!G120,'პრეზ. ფონდი'!G120)</f>
        <v>100000</v>
      </c>
      <c r="G120" s="7">
        <f>SUM('დაზუსტ. ბიუჯ.'!G120,'მთავრ. ფონდი'!H120,'პრეზ. ფონდი'!H120)</f>
        <v>150000</v>
      </c>
      <c r="H120" s="7">
        <f>SUM('დაზუსტ. ბიუჯ.'!H120,'მთავრ. ფონდი'!I120,'პრეზ. ფონდი'!I120)</f>
        <v>30000</v>
      </c>
      <c r="I120" s="7">
        <f t="shared" si="6"/>
        <v>120000</v>
      </c>
      <c r="J120" s="7">
        <f t="shared" si="7"/>
        <v>270000</v>
      </c>
    </row>
    <row r="121" spans="1:10" x14ac:dyDescent="0.25">
      <c r="A121" t="str">
        <f t="shared" si="5"/>
        <v>b</v>
      </c>
      <c r="B121" s="5"/>
      <c r="C121" s="6" t="s">
        <v>19</v>
      </c>
      <c r="D121" s="7">
        <f t="shared" si="8"/>
        <v>0</v>
      </c>
      <c r="E121" s="7">
        <f>SUM('დაზუსტ. ბიუჯ.'!E121,'მთავრ. ფონდი'!F121,'პრეზ. ფონდი'!F121)</f>
        <v>0</v>
      </c>
      <c r="F121" s="7">
        <f>SUM('დაზუსტ. ბიუჯ.'!F121,'მთავრ. ფონდი'!G121,'პრეზ. ფონდი'!G121)</f>
        <v>0</v>
      </c>
      <c r="G121" s="7">
        <f>SUM('დაზუსტ. ბიუჯ.'!G121,'მთავრ. ფონდი'!H121,'პრეზ. ფონდი'!H121)</f>
        <v>0</v>
      </c>
      <c r="H121" s="7">
        <f>SUM('დაზუსტ. ბიუჯ.'!H121,'მთავრ. ფონდი'!I121,'პრეზ. ფონდი'!I121)</f>
        <v>0</v>
      </c>
      <c r="I121" s="7">
        <f t="shared" si="6"/>
        <v>0</v>
      </c>
      <c r="J121" s="7">
        <f t="shared" si="7"/>
        <v>0</v>
      </c>
    </row>
    <row r="122" spans="1:10" ht="15.75" thickBot="1" x14ac:dyDescent="0.3">
      <c r="A122" t="str">
        <f t="shared" si="5"/>
        <v>b</v>
      </c>
      <c r="B122" s="11"/>
      <c r="C122" s="12" t="s">
        <v>20</v>
      </c>
      <c r="D122" s="13">
        <f t="shared" si="8"/>
        <v>0</v>
      </c>
      <c r="E122" s="13">
        <f>SUM('დაზუსტ. ბიუჯ.'!E122,'მთავრ. ფონდი'!F122,'პრეზ. ფონდი'!F122)</f>
        <v>0</v>
      </c>
      <c r="F122" s="13">
        <f>SUM('დაზუსტ. ბიუჯ.'!F122,'მთავრ. ფონდი'!G122,'პრეზ. ფონდი'!G122)</f>
        <v>0</v>
      </c>
      <c r="G122" s="13">
        <f>SUM('დაზუსტ. ბიუჯ.'!G122,'მთავრ. ფონდი'!H122,'პრეზ. ფონდი'!H122)</f>
        <v>0</v>
      </c>
      <c r="H122" s="13">
        <f>SUM('დაზუსტ. ბიუჯ.'!H122,'მთავრ. ფონდი'!I122,'პრეზ. ფონდი'!I122)</f>
        <v>0</v>
      </c>
      <c r="I122" s="13">
        <f t="shared" si="6"/>
        <v>0</v>
      </c>
      <c r="J122" s="13">
        <f t="shared" si="7"/>
        <v>0</v>
      </c>
    </row>
    <row r="123" spans="1:10" ht="31.5" thickTop="1" thickBot="1" x14ac:dyDescent="0.3">
      <c r="A123" t="str">
        <f t="shared" si="5"/>
        <v>a</v>
      </c>
      <c r="B123" s="3" t="s">
        <v>38</v>
      </c>
      <c r="C123" s="14" t="s">
        <v>226</v>
      </c>
      <c r="D123" s="4">
        <f t="shared" si="8"/>
        <v>125500</v>
      </c>
      <c r="E123" s="4">
        <f>SUM('დაზუსტ. ბიუჯ.'!E123,'მთავრ. ფონდი'!F123,'პრეზ. ფონდი'!F123)</f>
        <v>53400</v>
      </c>
      <c r="F123" s="4">
        <f>SUM('დაზუსტ. ბიუჯ.'!F123,'მთავრ. ფონდი'!G123,'პრეზ. ფონდი'!G123)</f>
        <v>29900</v>
      </c>
      <c r="G123" s="4">
        <f>SUM('დაზუსტ. ბიუჯ.'!G123,'მთავრ. ფონდი'!H123,'პრეზ. ფონდი'!H123)</f>
        <v>31100</v>
      </c>
      <c r="H123" s="4">
        <f>SUM('დაზუსტ. ბიუჯ.'!H123,'მთავრ. ფონდი'!I123,'პრეზ. ფონდი'!I123)</f>
        <v>11100</v>
      </c>
      <c r="I123" s="4">
        <f t="shared" si="6"/>
        <v>83300</v>
      </c>
      <c r="J123" s="4">
        <f t="shared" si="7"/>
        <v>114400</v>
      </c>
    </row>
    <row r="124" spans="1:10" ht="15.75" thickTop="1" x14ac:dyDescent="0.25">
      <c r="A124" t="str">
        <f t="shared" si="5"/>
        <v>a</v>
      </c>
      <c r="B124" s="5"/>
      <c r="C124" s="6" t="s">
        <v>10</v>
      </c>
      <c r="D124" s="7">
        <f t="shared" si="8"/>
        <v>125500</v>
      </c>
      <c r="E124" s="7">
        <f>SUM('დაზუსტ. ბიუჯ.'!E124,'მთავრ. ფონდი'!F124,'პრეზ. ფონდი'!F124)</f>
        <v>53400</v>
      </c>
      <c r="F124" s="7">
        <f>SUM('დაზუსტ. ბიუჯ.'!F124,'მთავრ. ფონდი'!G124,'პრეზ. ფონდი'!G124)</f>
        <v>29900</v>
      </c>
      <c r="G124" s="7">
        <f>SUM('დაზუსტ. ბიუჯ.'!G124,'მთავრ. ფონდი'!H124,'პრეზ. ფონდი'!H124)</f>
        <v>31100</v>
      </c>
      <c r="H124" s="7">
        <f>SUM('დაზუსტ. ბიუჯ.'!H124,'მთავრ. ფონდი'!I124,'პრეზ. ფონდი'!I124)</f>
        <v>11100</v>
      </c>
      <c r="I124" s="7">
        <f t="shared" si="6"/>
        <v>83300</v>
      </c>
      <c r="J124" s="7">
        <f t="shared" si="7"/>
        <v>114400</v>
      </c>
    </row>
    <row r="125" spans="1:10" x14ac:dyDescent="0.25">
      <c r="A125" t="str">
        <f t="shared" si="5"/>
        <v>b</v>
      </c>
      <c r="B125" s="8"/>
      <c r="C125" s="9" t="s">
        <v>11</v>
      </c>
      <c r="D125" s="10">
        <f t="shared" si="8"/>
        <v>0</v>
      </c>
      <c r="E125" s="10">
        <f>SUM('დაზუსტ. ბიუჯ.'!E125,'მთავრ. ფონდი'!F125,'პრეზ. ფონდი'!F125)</f>
        <v>0</v>
      </c>
      <c r="F125" s="10">
        <f>SUM('დაზუსტ. ბიუჯ.'!F125,'მთავრ. ფონდი'!G125,'პრეზ. ფონდი'!G125)</f>
        <v>0</v>
      </c>
      <c r="G125" s="10">
        <f>SUM('დაზუსტ. ბიუჯ.'!G125,'მთავრ. ფონდი'!H125,'პრეზ. ფონდი'!H125)</f>
        <v>0</v>
      </c>
      <c r="H125" s="10">
        <f>SUM('დაზუსტ. ბიუჯ.'!H125,'მთავრ. ფონდი'!I125,'პრეზ. ფონდი'!I125)</f>
        <v>0</v>
      </c>
      <c r="I125" s="10">
        <f t="shared" si="6"/>
        <v>0</v>
      </c>
      <c r="J125" s="10">
        <f t="shared" si="7"/>
        <v>0</v>
      </c>
    </row>
    <row r="126" spans="1:10" x14ac:dyDescent="0.25">
      <c r="A126" t="str">
        <f t="shared" si="5"/>
        <v>a</v>
      </c>
      <c r="B126" s="8"/>
      <c r="C126" s="9" t="s">
        <v>12</v>
      </c>
      <c r="D126" s="10">
        <f t="shared" si="8"/>
        <v>117500</v>
      </c>
      <c r="E126" s="10">
        <f>SUM('დაზუსტ. ბიუჯ.'!E126,'მთავრ. ფონდი'!F126,'პრეზ. ფონდი'!F126)</f>
        <v>50000</v>
      </c>
      <c r="F126" s="10">
        <f>SUM('დაზუსტ. ბიუჯ.'!F126,'მთავრ. ფონდი'!G126,'პრეზ. ფონდი'!G126)</f>
        <v>27500</v>
      </c>
      <c r="G126" s="10">
        <f>SUM('დაზუსტ. ბიუჯ.'!G126,'მთავრ. ფონდი'!H126,'პრეზ. ფონდი'!H126)</f>
        <v>30000</v>
      </c>
      <c r="H126" s="10">
        <f>SUM('დაზუსტ. ბიუჯ.'!H126,'მთავრ. ფონდი'!I126,'პრეზ. ფონდი'!I126)</f>
        <v>10000</v>
      </c>
      <c r="I126" s="10">
        <f t="shared" si="6"/>
        <v>77500</v>
      </c>
      <c r="J126" s="10">
        <f t="shared" si="7"/>
        <v>107500</v>
      </c>
    </row>
    <row r="127" spans="1:10" x14ac:dyDescent="0.25">
      <c r="A127" t="str">
        <f t="shared" si="5"/>
        <v>b</v>
      </c>
      <c r="B127" s="8"/>
      <c r="C127" s="9" t="s">
        <v>13</v>
      </c>
      <c r="D127" s="10">
        <f t="shared" si="8"/>
        <v>0</v>
      </c>
      <c r="E127" s="10">
        <f>SUM('დაზუსტ. ბიუჯ.'!E127,'მთავრ. ფონდი'!F127,'პრეზ. ფონდი'!F127)</f>
        <v>0</v>
      </c>
      <c r="F127" s="10">
        <f>SUM('დაზუსტ. ბიუჯ.'!F127,'მთავრ. ფონდი'!G127,'პრეზ. ფონდი'!G127)</f>
        <v>0</v>
      </c>
      <c r="G127" s="10">
        <f>SUM('დაზუსტ. ბიუჯ.'!G127,'მთავრ. ფონდი'!H127,'პრეზ. ფონდი'!H127)</f>
        <v>0</v>
      </c>
      <c r="H127" s="10">
        <f>SUM('დაზუსტ. ბიუჯ.'!H127,'მთავრ. ფონდი'!I127,'პრეზ. ფონდი'!I127)</f>
        <v>0</v>
      </c>
      <c r="I127" s="10">
        <f t="shared" si="6"/>
        <v>0</v>
      </c>
      <c r="J127" s="10">
        <f t="shared" si="7"/>
        <v>0</v>
      </c>
    </row>
    <row r="128" spans="1:10" x14ac:dyDescent="0.25">
      <c r="A128" t="str">
        <f t="shared" si="5"/>
        <v>b</v>
      </c>
      <c r="B128" s="8"/>
      <c r="C128" s="9" t="s">
        <v>14</v>
      </c>
      <c r="D128" s="10">
        <f t="shared" si="8"/>
        <v>0</v>
      </c>
      <c r="E128" s="10">
        <f>SUM('დაზუსტ. ბიუჯ.'!E128,'მთავრ. ფონდი'!F128,'პრეზ. ფონდი'!F128)</f>
        <v>0</v>
      </c>
      <c r="F128" s="10">
        <f>SUM('დაზუსტ. ბიუჯ.'!F128,'მთავრ. ფონდი'!G128,'პრეზ. ფონდი'!G128)</f>
        <v>0</v>
      </c>
      <c r="G128" s="10">
        <f>SUM('დაზუსტ. ბიუჯ.'!G128,'მთავრ. ფონდი'!H128,'პრეზ. ფონდი'!H128)</f>
        <v>0</v>
      </c>
      <c r="H128" s="10">
        <f>SUM('დაზუსტ. ბიუჯ.'!H128,'მთავრ. ფონდი'!I128,'პრეზ. ფონდი'!I128)</f>
        <v>0</v>
      </c>
      <c r="I128" s="10">
        <f t="shared" si="6"/>
        <v>0</v>
      </c>
      <c r="J128" s="10">
        <f t="shared" si="7"/>
        <v>0</v>
      </c>
    </row>
    <row r="129" spans="1:10" x14ac:dyDescent="0.25">
      <c r="A129" t="str">
        <f t="shared" si="5"/>
        <v>b</v>
      </c>
      <c r="B129" s="8"/>
      <c r="C129" s="9" t="s">
        <v>15</v>
      </c>
      <c r="D129" s="10">
        <f t="shared" si="8"/>
        <v>0</v>
      </c>
      <c r="E129" s="10">
        <f>SUM('დაზუსტ. ბიუჯ.'!E129,'მთავრ. ფონდი'!F129,'პრეზ. ფონდი'!F129)</f>
        <v>0</v>
      </c>
      <c r="F129" s="10">
        <f>SUM('დაზუსტ. ბიუჯ.'!F129,'მთავრ. ფონდი'!G129,'პრეზ. ფონდი'!G129)</f>
        <v>0</v>
      </c>
      <c r="G129" s="10">
        <f>SUM('დაზუსტ. ბიუჯ.'!G129,'მთავრ. ფონდი'!H129,'პრეზ. ფონდი'!H129)</f>
        <v>0</v>
      </c>
      <c r="H129" s="10">
        <f>SUM('დაზუსტ. ბიუჯ.'!H129,'მთავრ. ფონდი'!I129,'პრეზ. ფონდი'!I129)</f>
        <v>0</v>
      </c>
      <c r="I129" s="10">
        <f t="shared" si="6"/>
        <v>0</v>
      </c>
      <c r="J129" s="10">
        <f t="shared" si="7"/>
        <v>0</v>
      </c>
    </row>
    <row r="130" spans="1:10" x14ac:dyDescent="0.25">
      <c r="A130" t="str">
        <f t="shared" si="5"/>
        <v>a</v>
      </c>
      <c r="B130" s="8"/>
      <c r="C130" s="9" t="s">
        <v>16</v>
      </c>
      <c r="D130" s="10">
        <f t="shared" si="8"/>
        <v>7000</v>
      </c>
      <c r="E130" s="10">
        <f>SUM('დაზუსტ. ბიუჯ.'!E130,'მთავრ. ფონდი'!F130,'პრეზ. ფონდი'!F130)</f>
        <v>3000</v>
      </c>
      <c r="F130" s="10">
        <f>SUM('დაზუსტ. ბიუჯ.'!F130,'მთავრ. ფონდი'!G130,'პრეზ. ფონდი'!G130)</f>
        <v>2000</v>
      </c>
      <c r="G130" s="10">
        <f>SUM('დაზუსტ. ბიუჯ.'!G130,'მთავრ. ფონდი'!H130,'პრეზ. ფონდი'!H130)</f>
        <v>1000</v>
      </c>
      <c r="H130" s="10">
        <f>SUM('დაზუსტ. ბიუჯ.'!H130,'მთავრ. ფონდი'!I130,'პრეზ. ფონდი'!I130)</f>
        <v>1000</v>
      </c>
      <c r="I130" s="10">
        <f t="shared" si="6"/>
        <v>5000</v>
      </c>
      <c r="J130" s="10">
        <f t="shared" si="7"/>
        <v>6000</v>
      </c>
    </row>
    <row r="131" spans="1:10" x14ac:dyDescent="0.25">
      <c r="A131" t="str">
        <f t="shared" si="5"/>
        <v>a</v>
      </c>
      <c r="B131" s="8"/>
      <c r="C131" s="9" t="s">
        <v>17</v>
      </c>
      <c r="D131" s="10">
        <f t="shared" si="8"/>
        <v>1000</v>
      </c>
      <c r="E131" s="10">
        <f>SUM('დაზუსტ. ბიუჯ.'!E131,'მთავრ. ფონდი'!F131,'პრეზ. ფონდი'!F131)</f>
        <v>400</v>
      </c>
      <c r="F131" s="10">
        <f>SUM('დაზუსტ. ბიუჯ.'!F131,'მთავრ. ფონდი'!G131,'პრეზ. ფონდი'!G131)</f>
        <v>400</v>
      </c>
      <c r="G131" s="10">
        <f>SUM('დაზუსტ. ბიუჯ.'!G131,'მთავრ. ფონდი'!H131,'პრეზ. ფონდი'!H131)</f>
        <v>100</v>
      </c>
      <c r="H131" s="10">
        <f>SUM('დაზუსტ. ბიუჯ.'!H131,'მთავრ. ფონდი'!I131,'პრეზ. ფონდი'!I131)</f>
        <v>100</v>
      </c>
      <c r="I131" s="10">
        <f t="shared" si="6"/>
        <v>800</v>
      </c>
      <c r="J131" s="10">
        <f t="shared" si="7"/>
        <v>900</v>
      </c>
    </row>
    <row r="132" spans="1:10" x14ac:dyDescent="0.25">
      <c r="A132" t="str">
        <f t="shared" ref="A132:A195" si="9">IF(OR(D132&lt;&gt;0,E132&lt;&gt;0,F132&lt;&gt;0,G132&lt;&gt;0,H132&lt;&gt;0,),"a","b")</f>
        <v>b</v>
      </c>
      <c r="B132" s="5"/>
      <c r="C132" s="6" t="s">
        <v>18</v>
      </c>
      <c r="D132" s="7">
        <f t="shared" si="8"/>
        <v>0</v>
      </c>
      <c r="E132" s="7">
        <f>SUM('დაზუსტ. ბიუჯ.'!E132,'მთავრ. ფონდი'!F132,'პრეზ. ფონდი'!F132)</f>
        <v>0</v>
      </c>
      <c r="F132" s="7">
        <f>SUM('დაზუსტ. ბიუჯ.'!F132,'მთავრ. ფონდი'!G132,'პრეზ. ფონდი'!G132)</f>
        <v>0</v>
      </c>
      <c r="G132" s="7">
        <f>SUM('დაზუსტ. ბიუჯ.'!G132,'მთავრ. ფონდი'!H132,'პრეზ. ფონდი'!H132)</f>
        <v>0</v>
      </c>
      <c r="H132" s="7">
        <f>SUM('დაზუსტ. ბიუჯ.'!H132,'მთავრ. ფონდი'!I132,'პრეზ. ფონდი'!I132)</f>
        <v>0</v>
      </c>
      <c r="I132" s="7">
        <f t="shared" ref="I132:I195" si="10">SUM(E132,F132)</f>
        <v>0</v>
      </c>
      <c r="J132" s="7">
        <f t="shared" ref="J132:J195" si="11">SUM(E132,F132,G132)</f>
        <v>0</v>
      </c>
    </row>
    <row r="133" spans="1:10" x14ac:dyDescent="0.25">
      <c r="A133" t="str">
        <f t="shared" si="9"/>
        <v>b</v>
      </c>
      <c r="B133" s="5"/>
      <c r="C133" s="6" t="s">
        <v>19</v>
      </c>
      <c r="D133" s="7">
        <f t="shared" si="8"/>
        <v>0</v>
      </c>
      <c r="E133" s="7">
        <f>SUM('დაზუსტ. ბიუჯ.'!E133,'მთავრ. ფონდი'!F133,'პრეზ. ფონდი'!F133)</f>
        <v>0</v>
      </c>
      <c r="F133" s="7">
        <f>SUM('დაზუსტ. ბიუჯ.'!F133,'მთავრ. ფონდი'!G133,'პრეზ. ფონდი'!G133)</f>
        <v>0</v>
      </c>
      <c r="G133" s="7">
        <f>SUM('დაზუსტ. ბიუჯ.'!G133,'მთავრ. ფონდი'!H133,'პრეზ. ფონდი'!H133)</f>
        <v>0</v>
      </c>
      <c r="H133" s="7">
        <f>SUM('დაზუსტ. ბიუჯ.'!H133,'მთავრ. ფონდი'!I133,'პრეზ. ფონდი'!I133)</f>
        <v>0</v>
      </c>
      <c r="I133" s="7">
        <f t="shared" si="10"/>
        <v>0</v>
      </c>
      <c r="J133" s="7">
        <f t="shared" si="11"/>
        <v>0</v>
      </c>
    </row>
    <row r="134" spans="1:10" ht="15.75" thickBot="1" x14ac:dyDescent="0.3">
      <c r="A134" t="str">
        <f t="shared" si="9"/>
        <v>b</v>
      </c>
      <c r="B134" s="11"/>
      <c r="C134" s="12" t="s">
        <v>20</v>
      </c>
      <c r="D134" s="13">
        <f t="shared" si="8"/>
        <v>0</v>
      </c>
      <c r="E134" s="13">
        <f>SUM('დაზუსტ. ბიუჯ.'!E134,'მთავრ. ფონდი'!F134,'პრეზ. ფონდი'!F134)</f>
        <v>0</v>
      </c>
      <c r="F134" s="13">
        <f>SUM('დაზუსტ. ბიუჯ.'!F134,'მთავრ. ფონდი'!G134,'პრეზ. ფონდი'!G134)</f>
        <v>0</v>
      </c>
      <c r="G134" s="13">
        <f>SUM('დაზუსტ. ბიუჯ.'!G134,'მთავრ. ფონდი'!H134,'პრეზ. ფონდი'!H134)</f>
        <v>0</v>
      </c>
      <c r="H134" s="13">
        <f>SUM('დაზუსტ. ბიუჯ.'!H134,'მთავრ. ფონდი'!I134,'პრეზ. ფონდი'!I134)</f>
        <v>0</v>
      </c>
      <c r="I134" s="13">
        <f t="shared" si="10"/>
        <v>0</v>
      </c>
      <c r="J134" s="13">
        <f t="shared" si="11"/>
        <v>0</v>
      </c>
    </row>
    <row r="135" spans="1:10" ht="31.5" thickTop="1" thickBot="1" x14ac:dyDescent="0.3">
      <c r="A135" t="str">
        <f t="shared" si="9"/>
        <v>a</v>
      </c>
      <c r="B135" s="3" t="s">
        <v>40</v>
      </c>
      <c r="C135" s="14" t="s">
        <v>227</v>
      </c>
      <c r="D135" s="4">
        <f t="shared" si="8"/>
        <v>99800</v>
      </c>
      <c r="E135" s="4">
        <f>SUM('დაზუსტ. ბიუჯ.'!E135,'მთავრ. ფონდი'!F135,'პრეზ. ფონდი'!F135)</f>
        <v>30200</v>
      </c>
      <c r="F135" s="4">
        <f>SUM('დაზუსტ. ბიუჯ.'!F135,'მთავრ. ფონდი'!G135,'პრეზ. ფონდი'!G135)</f>
        <v>29200</v>
      </c>
      <c r="G135" s="4">
        <f>SUM('დაზუსტ. ბიუჯ.'!G135,'მთავრ. ფონდი'!H135,'პრეზ. ფონდი'!H135)</f>
        <v>23200</v>
      </c>
      <c r="H135" s="4">
        <f>SUM('დაზუსტ. ბიუჯ.'!H135,'მთავრ. ფონდი'!I135,'პრეზ. ფონდი'!I135)</f>
        <v>17200</v>
      </c>
      <c r="I135" s="4">
        <f t="shared" si="10"/>
        <v>59400</v>
      </c>
      <c r="J135" s="4">
        <f t="shared" si="11"/>
        <v>82600</v>
      </c>
    </row>
    <row r="136" spans="1:10" ht="15.75" thickTop="1" x14ac:dyDescent="0.25">
      <c r="A136" t="str">
        <f t="shared" si="9"/>
        <v>a</v>
      </c>
      <c r="B136" s="5"/>
      <c r="C136" s="6" t="s">
        <v>10</v>
      </c>
      <c r="D136" s="7">
        <f t="shared" si="8"/>
        <v>99800</v>
      </c>
      <c r="E136" s="7">
        <f>SUM('დაზუსტ. ბიუჯ.'!E136,'მთავრ. ფონდი'!F136,'პრეზ. ფონდი'!F136)</f>
        <v>30200</v>
      </c>
      <c r="F136" s="7">
        <f>SUM('დაზუსტ. ბიუჯ.'!F136,'მთავრ. ფონდი'!G136,'პრეზ. ფონდი'!G136)</f>
        <v>29200</v>
      </c>
      <c r="G136" s="7">
        <f>SUM('დაზუსტ. ბიუჯ.'!G136,'მთავრ. ფონდი'!H136,'პრეზ. ფონდი'!H136)</f>
        <v>23200</v>
      </c>
      <c r="H136" s="7">
        <f>SUM('დაზუსტ. ბიუჯ.'!H136,'მთავრ. ფონდი'!I136,'პრეზ. ფონდი'!I136)</f>
        <v>17200</v>
      </c>
      <c r="I136" s="7">
        <f t="shared" si="10"/>
        <v>59400</v>
      </c>
      <c r="J136" s="7">
        <f t="shared" si="11"/>
        <v>82600</v>
      </c>
    </row>
    <row r="137" spans="1:10" x14ac:dyDescent="0.25">
      <c r="A137" t="str">
        <f t="shared" si="9"/>
        <v>b</v>
      </c>
      <c r="B137" s="8"/>
      <c r="C137" s="9" t="s">
        <v>11</v>
      </c>
      <c r="D137" s="10">
        <f t="shared" si="8"/>
        <v>0</v>
      </c>
      <c r="E137" s="10">
        <f>SUM('დაზუსტ. ბიუჯ.'!E137,'მთავრ. ფონდი'!F137,'პრეზ. ფონდი'!F137)</f>
        <v>0</v>
      </c>
      <c r="F137" s="10">
        <f>SUM('დაზუსტ. ბიუჯ.'!F137,'მთავრ. ფონდი'!G137,'პრეზ. ფონდი'!G137)</f>
        <v>0</v>
      </c>
      <c r="G137" s="10">
        <f>SUM('დაზუსტ. ბიუჯ.'!G137,'მთავრ. ფონდი'!H137,'პრეზ. ფონდი'!H137)</f>
        <v>0</v>
      </c>
      <c r="H137" s="10">
        <f>SUM('დაზუსტ. ბიუჯ.'!H137,'მთავრ. ფონდი'!I137,'პრეზ. ფონდი'!I137)</f>
        <v>0</v>
      </c>
      <c r="I137" s="10">
        <f t="shared" si="10"/>
        <v>0</v>
      </c>
      <c r="J137" s="10">
        <f t="shared" si="11"/>
        <v>0</v>
      </c>
    </row>
    <row r="138" spans="1:10" x14ac:dyDescent="0.25">
      <c r="A138" t="str">
        <f t="shared" si="9"/>
        <v>a</v>
      </c>
      <c r="B138" s="8"/>
      <c r="C138" s="9" t="s">
        <v>12</v>
      </c>
      <c r="D138" s="10">
        <f t="shared" si="8"/>
        <v>88000</v>
      </c>
      <c r="E138" s="10">
        <f>SUM('დაზუსტ. ბიუჯ.'!E138,'მთავრ. ფონდი'!F138,'პრეზ. ფონდი'!F138)</f>
        <v>27000</v>
      </c>
      <c r="F138" s="10">
        <f>SUM('დაზუსტ. ბიუჯ.'!F138,'მთავრ. ფონდი'!G138,'პრეზ. ფონდი'!G138)</f>
        <v>27000</v>
      </c>
      <c r="G138" s="10">
        <f>SUM('დაზუსტ. ბიუჯ.'!G138,'მთავრ. ფონდი'!H138,'პრეზ. ფონდი'!H138)</f>
        <v>20000</v>
      </c>
      <c r="H138" s="10">
        <f>SUM('დაზუსტ. ბიუჯ.'!H138,'მთავრ. ფონდი'!I138,'პრეზ. ფონდი'!I138)</f>
        <v>14000</v>
      </c>
      <c r="I138" s="10">
        <f t="shared" si="10"/>
        <v>54000</v>
      </c>
      <c r="J138" s="10">
        <f t="shared" si="11"/>
        <v>74000</v>
      </c>
    </row>
    <row r="139" spans="1:10" x14ac:dyDescent="0.25">
      <c r="A139" t="str">
        <f t="shared" si="9"/>
        <v>b</v>
      </c>
      <c r="B139" s="8"/>
      <c r="C139" s="9" t="s">
        <v>13</v>
      </c>
      <c r="D139" s="10">
        <f t="shared" si="8"/>
        <v>0</v>
      </c>
      <c r="E139" s="10">
        <f>SUM('დაზუსტ. ბიუჯ.'!E139,'მთავრ. ფონდი'!F139,'პრეზ. ფონდი'!F139)</f>
        <v>0</v>
      </c>
      <c r="F139" s="10">
        <f>SUM('დაზუსტ. ბიუჯ.'!F139,'მთავრ. ფონდი'!G139,'პრეზ. ფონდი'!G139)</f>
        <v>0</v>
      </c>
      <c r="G139" s="10">
        <f>SUM('დაზუსტ. ბიუჯ.'!G139,'მთავრ. ფონდი'!H139,'პრეზ. ფონდი'!H139)</f>
        <v>0</v>
      </c>
      <c r="H139" s="10">
        <f>SUM('დაზუსტ. ბიუჯ.'!H139,'მთავრ. ფონდი'!I139,'პრეზ. ფონდი'!I139)</f>
        <v>0</v>
      </c>
      <c r="I139" s="10">
        <f t="shared" si="10"/>
        <v>0</v>
      </c>
      <c r="J139" s="10">
        <f t="shared" si="11"/>
        <v>0</v>
      </c>
    </row>
    <row r="140" spans="1:10" x14ac:dyDescent="0.25">
      <c r="A140" t="str">
        <f t="shared" si="9"/>
        <v>b</v>
      </c>
      <c r="B140" s="8"/>
      <c r="C140" s="9" t="s">
        <v>14</v>
      </c>
      <c r="D140" s="10">
        <f t="shared" si="8"/>
        <v>0</v>
      </c>
      <c r="E140" s="10">
        <f>SUM('დაზუსტ. ბიუჯ.'!E140,'მთავრ. ფონდი'!F140,'პრეზ. ფონდი'!F140)</f>
        <v>0</v>
      </c>
      <c r="F140" s="10">
        <f>SUM('დაზუსტ. ბიუჯ.'!F140,'მთავრ. ფონდი'!G140,'პრეზ. ფონდი'!G140)</f>
        <v>0</v>
      </c>
      <c r="G140" s="10">
        <f>SUM('დაზუსტ. ბიუჯ.'!G140,'მთავრ. ფონდი'!H140,'პრეზ. ფონდი'!H140)</f>
        <v>0</v>
      </c>
      <c r="H140" s="10">
        <f>SUM('დაზუსტ. ბიუჯ.'!H140,'მთავრ. ფონდი'!I140,'პრეზ. ფონდი'!I140)</f>
        <v>0</v>
      </c>
      <c r="I140" s="10">
        <f t="shared" si="10"/>
        <v>0</v>
      </c>
      <c r="J140" s="10">
        <f t="shared" si="11"/>
        <v>0</v>
      </c>
    </row>
    <row r="141" spans="1:10" x14ac:dyDescent="0.25">
      <c r="A141" t="str">
        <f t="shared" si="9"/>
        <v>b</v>
      </c>
      <c r="B141" s="8"/>
      <c r="C141" s="9" t="s">
        <v>15</v>
      </c>
      <c r="D141" s="10">
        <f t="shared" si="8"/>
        <v>0</v>
      </c>
      <c r="E141" s="10">
        <f>SUM('დაზუსტ. ბიუჯ.'!E141,'მთავრ. ფონდი'!F141,'პრეზ. ფონდი'!F141)</f>
        <v>0</v>
      </c>
      <c r="F141" s="10">
        <f>SUM('დაზუსტ. ბიუჯ.'!F141,'მთავრ. ფონდი'!G141,'პრეზ. ფონდი'!G141)</f>
        <v>0</v>
      </c>
      <c r="G141" s="10">
        <f>SUM('დაზუსტ. ბიუჯ.'!G141,'მთავრ. ფონდი'!H141,'პრეზ. ფონდი'!H141)</f>
        <v>0</v>
      </c>
      <c r="H141" s="10">
        <f>SUM('დაზუსტ. ბიუჯ.'!H141,'მთავრ. ფონდი'!I141,'პრეზ. ფონდი'!I141)</f>
        <v>0</v>
      </c>
      <c r="I141" s="10">
        <f t="shared" si="10"/>
        <v>0</v>
      </c>
      <c r="J141" s="10">
        <f t="shared" si="11"/>
        <v>0</v>
      </c>
    </row>
    <row r="142" spans="1:10" x14ac:dyDescent="0.25">
      <c r="A142" t="str">
        <f t="shared" si="9"/>
        <v>a</v>
      </c>
      <c r="B142" s="8"/>
      <c r="C142" s="9" t="s">
        <v>16</v>
      </c>
      <c r="D142" s="10">
        <f t="shared" si="8"/>
        <v>11000</v>
      </c>
      <c r="E142" s="10">
        <f>SUM('დაზუსტ. ბიუჯ.'!E142,'მთავრ. ფონდი'!F142,'პრეზ. ფონდი'!F142)</f>
        <v>3000</v>
      </c>
      <c r="F142" s="10">
        <f>SUM('დაზუსტ. ბიუჯ.'!F142,'მთავრ. ფონდი'!G142,'პრეზ. ფონდი'!G142)</f>
        <v>2000</v>
      </c>
      <c r="G142" s="10">
        <f>SUM('დაზუსტ. ბიუჯ.'!G142,'მთავრ. ფონდი'!H142,'პრეზ. ფონდი'!H142)</f>
        <v>3000</v>
      </c>
      <c r="H142" s="10">
        <f>SUM('დაზუსტ. ბიუჯ.'!H142,'მთავრ. ფონდი'!I142,'პრეზ. ფონდი'!I142)</f>
        <v>3000</v>
      </c>
      <c r="I142" s="10">
        <f t="shared" si="10"/>
        <v>5000</v>
      </c>
      <c r="J142" s="10">
        <f t="shared" si="11"/>
        <v>8000</v>
      </c>
    </row>
    <row r="143" spans="1:10" x14ac:dyDescent="0.25">
      <c r="A143" t="str">
        <f t="shared" si="9"/>
        <v>a</v>
      </c>
      <c r="B143" s="8"/>
      <c r="C143" s="9" t="s">
        <v>17</v>
      </c>
      <c r="D143" s="10">
        <f t="shared" si="8"/>
        <v>800</v>
      </c>
      <c r="E143" s="10">
        <f>SUM('დაზუსტ. ბიუჯ.'!E143,'მთავრ. ფონდი'!F143,'პრეზ. ფონდი'!F143)</f>
        <v>200</v>
      </c>
      <c r="F143" s="10">
        <f>SUM('დაზუსტ. ბიუჯ.'!F143,'მთავრ. ფონდი'!G143,'პრეზ. ფონდი'!G143)</f>
        <v>200</v>
      </c>
      <c r="G143" s="10">
        <f>SUM('დაზუსტ. ბიუჯ.'!G143,'მთავრ. ფონდი'!H143,'პრეზ. ფონდი'!H143)</f>
        <v>200</v>
      </c>
      <c r="H143" s="10">
        <f>SUM('დაზუსტ. ბიუჯ.'!H143,'მთავრ. ფონდი'!I143,'პრეზ. ფონდი'!I143)</f>
        <v>200</v>
      </c>
      <c r="I143" s="10">
        <f t="shared" si="10"/>
        <v>400</v>
      </c>
      <c r="J143" s="10">
        <f t="shared" si="11"/>
        <v>600</v>
      </c>
    </row>
    <row r="144" spans="1:10" x14ac:dyDescent="0.25">
      <c r="A144" t="str">
        <f t="shared" si="9"/>
        <v>b</v>
      </c>
      <c r="B144" s="5"/>
      <c r="C144" s="6" t="s">
        <v>18</v>
      </c>
      <c r="D144" s="7">
        <f t="shared" ref="D144:D207" si="12">SUM(E144,F144,G144,H144)</f>
        <v>0</v>
      </c>
      <c r="E144" s="7">
        <f>SUM('დაზუსტ. ბიუჯ.'!E144,'მთავრ. ფონდი'!F144,'პრეზ. ფონდი'!F144)</f>
        <v>0</v>
      </c>
      <c r="F144" s="7">
        <f>SUM('დაზუსტ. ბიუჯ.'!F144,'მთავრ. ფონდი'!G144,'პრეზ. ფონდი'!G144)</f>
        <v>0</v>
      </c>
      <c r="G144" s="7">
        <f>SUM('დაზუსტ. ბიუჯ.'!G144,'მთავრ. ფონდი'!H144,'პრეზ. ფონდი'!H144)</f>
        <v>0</v>
      </c>
      <c r="H144" s="7">
        <f>SUM('დაზუსტ. ბიუჯ.'!H144,'მთავრ. ფონდი'!I144,'პრეზ. ფონდი'!I144)</f>
        <v>0</v>
      </c>
      <c r="I144" s="7">
        <f t="shared" si="10"/>
        <v>0</v>
      </c>
      <c r="J144" s="7">
        <f t="shared" si="11"/>
        <v>0</v>
      </c>
    </row>
    <row r="145" spans="1:10" x14ac:dyDescent="0.25">
      <c r="A145" t="str">
        <f t="shared" si="9"/>
        <v>b</v>
      </c>
      <c r="B145" s="5"/>
      <c r="C145" s="6" t="s">
        <v>19</v>
      </c>
      <c r="D145" s="7">
        <f t="shared" si="12"/>
        <v>0</v>
      </c>
      <c r="E145" s="7">
        <f>SUM('დაზუსტ. ბიუჯ.'!E145,'მთავრ. ფონდი'!F145,'პრეზ. ფონდი'!F145)</f>
        <v>0</v>
      </c>
      <c r="F145" s="7">
        <f>SUM('დაზუსტ. ბიუჯ.'!F145,'მთავრ. ფონდი'!G145,'პრეზ. ფონდი'!G145)</f>
        <v>0</v>
      </c>
      <c r="G145" s="7">
        <f>SUM('დაზუსტ. ბიუჯ.'!G145,'მთავრ. ფონდი'!H145,'პრეზ. ფონდი'!H145)</f>
        <v>0</v>
      </c>
      <c r="H145" s="7">
        <f>SUM('დაზუსტ. ბიუჯ.'!H145,'მთავრ. ფონდი'!I145,'პრეზ. ფონდი'!I145)</f>
        <v>0</v>
      </c>
      <c r="I145" s="7">
        <f t="shared" si="10"/>
        <v>0</v>
      </c>
      <c r="J145" s="7">
        <f t="shared" si="11"/>
        <v>0</v>
      </c>
    </row>
    <row r="146" spans="1:10" ht="15.75" thickBot="1" x14ac:dyDescent="0.3">
      <c r="A146" t="str">
        <f t="shared" si="9"/>
        <v>b</v>
      </c>
      <c r="B146" s="11"/>
      <c r="C146" s="12" t="s">
        <v>20</v>
      </c>
      <c r="D146" s="13">
        <f t="shared" si="12"/>
        <v>0</v>
      </c>
      <c r="E146" s="13">
        <f>SUM('დაზუსტ. ბიუჯ.'!E146,'მთავრ. ფონდი'!F146,'პრეზ. ფონდი'!F146)</f>
        <v>0</v>
      </c>
      <c r="F146" s="13">
        <f>SUM('დაზუსტ. ბიუჯ.'!F146,'მთავრ. ფონდი'!G146,'პრეზ. ფონდი'!G146)</f>
        <v>0</v>
      </c>
      <c r="G146" s="13">
        <f>SUM('დაზუსტ. ბიუჯ.'!G146,'მთავრ. ფონდი'!H146,'პრეზ. ფონდი'!H146)</f>
        <v>0</v>
      </c>
      <c r="H146" s="13">
        <f>SUM('დაზუსტ. ბიუჯ.'!H146,'მთავრ. ფონდი'!I146,'პრეზ. ფონდი'!I146)</f>
        <v>0</v>
      </c>
      <c r="I146" s="13">
        <f t="shared" si="10"/>
        <v>0</v>
      </c>
      <c r="J146" s="13">
        <f t="shared" si="11"/>
        <v>0</v>
      </c>
    </row>
    <row r="147" spans="1:10" ht="31.5" thickTop="1" thickBot="1" x14ac:dyDescent="0.3">
      <c r="A147" t="str">
        <f t="shared" si="9"/>
        <v>a</v>
      </c>
      <c r="B147" s="3" t="s">
        <v>42</v>
      </c>
      <c r="C147" s="14" t="s">
        <v>228</v>
      </c>
      <c r="D147" s="4">
        <f t="shared" si="12"/>
        <v>101000</v>
      </c>
      <c r="E147" s="4">
        <f>SUM('დაზუსტ. ბიუჯ.'!E147,'მთავრ. ფონდი'!F147,'პრეზ. ფონდი'!F147)</f>
        <v>36000</v>
      </c>
      <c r="F147" s="4">
        <f>SUM('დაზუსტ. ბიუჯ.'!F147,'მთავრ. ფონდი'!G147,'პრეზ. ფონდი'!G147)</f>
        <v>28000</v>
      </c>
      <c r="G147" s="4">
        <f>SUM('დაზუსტ. ბიუჯ.'!G147,'მთავრ. ფონდი'!H147,'პრეზ. ფონდი'!H147)</f>
        <v>21000</v>
      </c>
      <c r="H147" s="4">
        <f>SUM('დაზუსტ. ბიუჯ.'!H147,'მთავრ. ფონდი'!I147,'პრეზ. ფონდი'!I147)</f>
        <v>16000</v>
      </c>
      <c r="I147" s="4">
        <f t="shared" si="10"/>
        <v>64000</v>
      </c>
      <c r="J147" s="4">
        <f t="shared" si="11"/>
        <v>85000</v>
      </c>
    </row>
    <row r="148" spans="1:10" ht="15.75" thickTop="1" x14ac:dyDescent="0.25">
      <c r="A148" t="str">
        <f t="shared" si="9"/>
        <v>a</v>
      </c>
      <c r="B148" s="5"/>
      <c r="C148" s="6" t="s">
        <v>10</v>
      </c>
      <c r="D148" s="7">
        <f t="shared" si="12"/>
        <v>101000</v>
      </c>
      <c r="E148" s="7">
        <f>SUM('დაზუსტ. ბიუჯ.'!E148,'მთავრ. ფონდი'!F148,'პრეზ. ფონდი'!F148)</f>
        <v>36000</v>
      </c>
      <c r="F148" s="7">
        <f>SUM('დაზუსტ. ბიუჯ.'!F148,'მთავრ. ფონდი'!G148,'პრეზ. ფონდი'!G148)</f>
        <v>28000</v>
      </c>
      <c r="G148" s="7">
        <f>SUM('დაზუსტ. ბიუჯ.'!G148,'მთავრ. ფონდი'!H148,'პრეზ. ფონდი'!H148)</f>
        <v>21000</v>
      </c>
      <c r="H148" s="7">
        <f>SUM('დაზუსტ. ბიუჯ.'!H148,'მთავრ. ფონდი'!I148,'პრეზ. ფონდი'!I148)</f>
        <v>16000</v>
      </c>
      <c r="I148" s="7">
        <f t="shared" si="10"/>
        <v>64000</v>
      </c>
      <c r="J148" s="7">
        <f t="shared" si="11"/>
        <v>85000</v>
      </c>
    </row>
    <row r="149" spans="1:10" x14ac:dyDescent="0.25">
      <c r="A149" t="str">
        <f t="shared" si="9"/>
        <v>b</v>
      </c>
      <c r="B149" s="8"/>
      <c r="C149" s="9" t="s">
        <v>11</v>
      </c>
      <c r="D149" s="10">
        <f t="shared" si="12"/>
        <v>0</v>
      </c>
      <c r="E149" s="10">
        <f>SUM('დაზუსტ. ბიუჯ.'!E149,'მთავრ. ფონდი'!F149,'პრეზ. ფონდი'!F149)</f>
        <v>0</v>
      </c>
      <c r="F149" s="10">
        <f>SUM('დაზუსტ. ბიუჯ.'!F149,'მთავრ. ფონდი'!G149,'პრეზ. ფონდი'!G149)</f>
        <v>0</v>
      </c>
      <c r="G149" s="10">
        <f>SUM('დაზუსტ. ბიუჯ.'!G149,'მთავრ. ფონდი'!H149,'პრეზ. ფონდი'!H149)</f>
        <v>0</v>
      </c>
      <c r="H149" s="10">
        <f>SUM('დაზუსტ. ბიუჯ.'!H149,'მთავრ. ფონდი'!I149,'პრეზ. ფონდი'!I149)</f>
        <v>0</v>
      </c>
      <c r="I149" s="10">
        <f t="shared" si="10"/>
        <v>0</v>
      </c>
      <c r="J149" s="10">
        <f t="shared" si="11"/>
        <v>0</v>
      </c>
    </row>
    <row r="150" spans="1:10" x14ac:dyDescent="0.25">
      <c r="A150" t="str">
        <f t="shared" si="9"/>
        <v>a</v>
      </c>
      <c r="B150" s="8"/>
      <c r="C150" s="9" t="s">
        <v>12</v>
      </c>
      <c r="D150" s="10">
        <f t="shared" si="12"/>
        <v>93000</v>
      </c>
      <c r="E150" s="10">
        <f>SUM('დაზუსტ. ბიუჯ.'!E150,'მთავრ. ფონდი'!F150,'პრეზ. ფონდი'!F150)</f>
        <v>33000</v>
      </c>
      <c r="F150" s="10">
        <f>SUM('დაზუსტ. ბიუჯ.'!F150,'მთავრ. ფონდი'!G150,'პრეზ. ფონდი'!G150)</f>
        <v>25000</v>
      </c>
      <c r="G150" s="10">
        <f>SUM('დაზუსტ. ბიუჯ.'!G150,'მთავრ. ფონდი'!H150,'პრეზ. ფონდი'!H150)</f>
        <v>20000</v>
      </c>
      <c r="H150" s="10">
        <f>SUM('დაზუსტ. ბიუჯ.'!H150,'მთავრ. ფონდი'!I150,'პრეზ. ფონდი'!I150)</f>
        <v>15000</v>
      </c>
      <c r="I150" s="10">
        <f t="shared" si="10"/>
        <v>58000</v>
      </c>
      <c r="J150" s="10">
        <f t="shared" si="11"/>
        <v>78000</v>
      </c>
    </row>
    <row r="151" spans="1:10" x14ac:dyDescent="0.25">
      <c r="A151" t="str">
        <f t="shared" si="9"/>
        <v>b</v>
      </c>
      <c r="B151" s="8"/>
      <c r="C151" s="9" t="s">
        <v>13</v>
      </c>
      <c r="D151" s="10">
        <f t="shared" si="12"/>
        <v>0</v>
      </c>
      <c r="E151" s="10">
        <f>SUM('დაზუსტ. ბიუჯ.'!E151,'მთავრ. ფონდი'!F151,'პრეზ. ფონდი'!F151)</f>
        <v>0</v>
      </c>
      <c r="F151" s="10">
        <f>SUM('დაზუსტ. ბიუჯ.'!F151,'მთავრ. ფონდი'!G151,'პრეზ. ფონდი'!G151)</f>
        <v>0</v>
      </c>
      <c r="G151" s="10">
        <f>SUM('დაზუსტ. ბიუჯ.'!G151,'მთავრ. ფონდი'!H151,'პრეზ. ფონდი'!H151)</f>
        <v>0</v>
      </c>
      <c r="H151" s="10">
        <f>SUM('დაზუსტ. ბიუჯ.'!H151,'მთავრ. ფონდი'!I151,'პრეზ. ფონდი'!I151)</f>
        <v>0</v>
      </c>
      <c r="I151" s="10">
        <f t="shared" si="10"/>
        <v>0</v>
      </c>
      <c r="J151" s="10">
        <f t="shared" si="11"/>
        <v>0</v>
      </c>
    </row>
    <row r="152" spans="1:10" x14ac:dyDescent="0.25">
      <c r="A152" t="str">
        <f t="shared" si="9"/>
        <v>b</v>
      </c>
      <c r="B152" s="8"/>
      <c r="C152" s="9" t="s">
        <v>14</v>
      </c>
      <c r="D152" s="10">
        <f t="shared" si="12"/>
        <v>0</v>
      </c>
      <c r="E152" s="10">
        <f>SUM('დაზუსტ. ბიუჯ.'!E152,'მთავრ. ფონდი'!F152,'პრეზ. ფონდი'!F152)</f>
        <v>0</v>
      </c>
      <c r="F152" s="10">
        <f>SUM('დაზუსტ. ბიუჯ.'!F152,'მთავრ. ფონდი'!G152,'პრეზ. ფონდი'!G152)</f>
        <v>0</v>
      </c>
      <c r="G152" s="10">
        <f>SUM('დაზუსტ. ბიუჯ.'!G152,'მთავრ. ფონდი'!H152,'პრეზ. ფონდი'!H152)</f>
        <v>0</v>
      </c>
      <c r="H152" s="10">
        <f>SUM('დაზუსტ. ბიუჯ.'!H152,'მთავრ. ფონდი'!I152,'პრეზ. ფონდი'!I152)</f>
        <v>0</v>
      </c>
      <c r="I152" s="10">
        <f t="shared" si="10"/>
        <v>0</v>
      </c>
      <c r="J152" s="10">
        <f t="shared" si="11"/>
        <v>0</v>
      </c>
    </row>
    <row r="153" spans="1:10" x14ac:dyDescent="0.25">
      <c r="A153" t="str">
        <f t="shared" si="9"/>
        <v>b</v>
      </c>
      <c r="B153" s="8"/>
      <c r="C153" s="9" t="s">
        <v>15</v>
      </c>
      <c r="D153" s="10">
        <f t="shared" si="12"/>
        <v>0</v>
      </c>
      <c r="E153" s="10">
        <f>SUM('დაზუსტ. ბიუჯ.'!E153,'მთავრ. ფონდი'!F153,'პრეზ. ფონდი'!F153)</f>
        <v>0</v>
      </c>
      <c r="F153" s="10">
        <f>SUM('დაზუსტ. ბიუჯ.'!F153,'მთავრ. ფონდი'!G153,'პრეზ. ფონდი'!G153)</f>
        <v>0</v>
      </c>
      <c r="G153" s="10">
        <f>SUM('დაზუსტ. ბიუჯ.'!G153,'მთავრ. ფონდი'!H153,'პრეზ. ფონდი'!H153)</f>
        <v>0</v>
      </c>
      <c r="H153" s="10">
        <f>SUM('დაზუსტ. ბიუჯ.'!H153,'მთავრ. ფონდი'!I153,'პრეზ. ფონდი'!I153)</f>
        <v>0</v>
      </c>
      <c r="I153" s="10">
        <f t="shared" si="10"/>
        <v>0</v>
      </c>
      <c r="J153" s="10">
        <f t="shared" si="11"/>
        <v>0</v>
      </c>
    </row>
    <row r="154" spans="1:10" x14ac:dyDescent="0.25">
      <c r="A154" t="str">
        <f t="shared" si="9"/>
        <v>a</v>
      </c>
      <c r="B154" s="8"/>
      <c r="C154" s="9" t="s">
        <v>16</v>
      </c>
      <c r="D154" s="10">
        <f t="shared" si="12"/>
        <v>8000</v>
      </c>
      <c r="E154" s="10">
        <f>SUM('დაზუსტ. ბიუჯ.'!E154,'მთავრ. ფონდი'!F154,'პრეზ. ფონდი'!F154)</f>
        <v>3000</v>
      </c>
      <c r="F154" s="10">
        <f>SUM('დაზუსტ. ბიუჯ.'!F154,'მთავრ. ფონდი'!G154,'პრეზ. ფონდი'!G154)</f>
        <v>3000</v>
      </c>
      <c r="G154" s="10">
        <f>SUM('დაზუსტ. ბიუჯ.'!G154,'მთავრ. ფონდი'!H154,'პრეზ. ფონდი'!H154)</f>
        <v>1000</v>
      </c>
      <c r="H154" s="10">
        <f>SUM('დაზუსტ. ბიუჯ.'!H154,'მთავრ. ფონდი'!I154,'პრეზ. ფონდი'!I154)</f>
        <v>1000</v>
      </c>
      <c r="I154" s="10">
        <f t="shared" si="10"/>
        <v>6000</v>
      </c>
      <c r="J154" s="10">
        <f t="shared" si="11"/>
        <v>7000</v>
      </c>
    </row>
    <row r="155" spans="1:10" x14ac:dyDescent="0.25">
      <c r="A155" t="str">
        <f t="shared" si="9"/>
        <v>b</v>
      </c>
      <c r="B155" s="8"/>
      <c r="C155" s="9" t="s">
        <v>17</v>
      </c>
      <c r="D155" s="10">
        <f t="shared" si="12"/>
        <v>0</v>
      </c>
      <c r="E155" s="10">
        <f>SUM('დაზუსტ. ბიუჯ.'!E155,'მთავრ. ფონდი'!F155,'პრეზ. ფონდი'!F155)</f>
        <v>0</v>
      </c>
      <c r="F155" s="10">
        <f>SUM('დაზუსტ. ბიუჯ.'!F155,'მთავრ. ფონდი'!G155,'პრეზ. ფონდი'!G155)</f>
        <v>0</v>
      </c>
      <c r="G155" s="10">
        <f>SUM('დაზუსტ. ბიუჯ.'!G155,'მთავრ. ფონდი'!H155,'პრეზ. ფონდი'!H155)</f>
        <v>0</v>
      </c>
      <c r="H155" s="10">
        <f>SUM('დაზუსტ. ბიუჯ.'!H155,'მთავრ. ფონდი'!I155,'პრეზ. ფონდი'!I155)</f>
        <v>0</v>
      </c>
      <c r="I155" s="10">
        <f t="shared" si="10"/>
        <v>0</v>
      </c>
      <c r="J155" s="10">
        <f t="shared" si="11"/>
        <v>0</v>
      </c>
    </row>
    <row r="156" spans="1:10" x14ac:dyDescent="0.25">
      <c r="A156" t="str">
        <f t="shared" si="9"/>
        <v>b</v>
      </c>
      <c r="B156" s="5"/>
      <c r="C156" s="6" t="s">
        <v>18</v>
      </c>
      <c r="D156" s="7">
        <f t="shared" si="12"/>
        <v>0</v>
      </c>
      <c r="E156" s="7">
        <f>SUM('დაზუსტ. ბიუჯ.'!E156,'მთავრ. ფონდი'!F156,'პრეზ. ფონდი'!F156)</f>
        <v>0</v>
      </c>
      <c r="F156" s="7">
        <f>SUM('დაზუსტ. ბიუჯ.'!F156,'მთავრ. ფონდი'!G156,'პრეზ. ფონდი'!G156)</f>
        <v>0</v>
      </c>
      <c r="G156" s="7">
        <f>SUM('დაზუსტ. ბიუჯ.'!G156,'მთავრ. ფონდი'!H156,'პრეზ. ფონდი'!H156)</f>
        <v>0</v>
      </c>
      <c r="H156" s="7">
        <f>SUM('დაზუსტ. ბიუჯ.'!H156,'მთავრ. ფონდი'!I156,'პრეზ. ფონდი'!I156)</f>
        <v>0</v>
      </c>
      <c r="I156" s="7">
        <f t="shared" si="10"/>
        <v>0</v>
      </c>
      <c r="J156" s="7">
        <f t="shared" si="11"/>
        <v>0</v>
      </c>
    </row>
    <row r="157" spans="1:10" x14ac:dyDescent="0.25">
      <c r="A157" t="str">
        <f t="shared" si="9"/>
        <v>b</v>
      </c>
      <c r="B157" s="5"/>
      <c r="C157" s="6" t="s">
        <v>19</v>
      </c>
      <c r="D157" s="7">
        <f t="shared" si="12"/>
        <v>0</v>
      </c>
      <c r="E157" s="7">
        <f>SUM('დაზუსტ. ბიუჯ.'!E157,'მთავრ. ფონდი'!F157,'პრეზ. ფონდი'!F157)</f>
        <v>0</v>
      </c>
      <c r="F157" s="7">
        <f>SUM('დაზუსტ. ბიუჯ.'!F157,'მთავრ. ფონდი'!G157,'პრეზ. ფონდი'!G157)</f>
        <v>0</v>
      </c>
      <c r="G157" s="7">
        <f>SUM('დაზუსტ. ბიუჯ.'!G157,'მთავრ. ფონდი'!H157,'პრეზ. ფონდი'!H157)</f>
        <v>0</v>
      </c>
      <c r="H157" s="7">
        <f>SUM('დაზუსტ. ბიუჯ.'!H157,'მთავრ. ფონდი'!I157,'პრეზ. ფონდი'!I157)</f>
        <v>0</v>
      </c>
      <c r="I157" s="7">
        <f t="shared" si="10"/>
        <v>0</v>
      </c>
      <c r="J157" s="7">
        <f t="shared" si="11"/>
        <v>0</v>
      </c>
    </row>
    <row r="158" spans="1:10" ht="15.75" thickBot="1" x14ac:dyDescent="0.3">
      <c r="A158" t="str">
        <f t="shared" si="9"/>
        <v>b</v>
      </c>
      <c r="B158" s="11"/>
      <c r="C158" s="12" t="s">
        <v>20</v>
      </c>
      <c r="D158" s="13">
        <f t="shared" si="12"/>
        <v>0</v>
      </c>
      <c r="E158" s="13">
        <f>SUM('დაზუსტ. ბიუჯ.'!E158,'მთავრ. ფონდი'!F158,'პრეზ. ფონდი'!F158)</f>
        <v>0</v>
      </c>
      <c r="F158" s="13">
        <f>SUM('დაზუსტ. ბიუჯ.'!F158,'მთავრ. ფონდი'!G158,'პრეზ. ფონდი'!G158)</f>
        <v>0</v>
      </c>
      <c r="G158" s="13">
        <f>SUM('დაზუსტ. ბიუჯ.'!G158,'მთავრ. ფონდი'!H158,'პრეზ. ფონდი'!H158)</f>
        <v>0</v>
      </c>
      <c r="H158" s="13">
        <f>SUM('დაზუსტ. ბიუჯ.'!H158,'მთავრ. ფონდი'!I158,'პრეზ. ფონდი'!I158)</f>
        <v>0</v>
      </c>
      <c r="I158" s="13">
        <f t="shared" si="10"/>
        <v>0</v>
      </c>
      <c r="J158" s="13">
        <f t="shared" si="11"/>
        <v>0</v>
      </c>
    </row>
    <row r="159" spans="1:10" ht="31.5" thickTop="1" thickBot="1" x14ac:dyDescent="0.3">
      <c r="A159" t="str">
        <f t="shared" si="9"/>
        <v>a</v>
      </c>
      <c r="B159" s="3" t="s">
        <v>44</v>
      </c>
      <c r="C159" s="14" t="s">
        <v>229</v>
      </c>
      <c r="D159" s="4">
        <f t="shared" si="12"/>
        <v>61000</v>
      </c>
      <c r="E159" s="4">
        <f>SUM('დაზუსტ. ბიუჯ.'!E159,'მთავრ. ფონდი'!F159,'პრეზ. ფონდი'!F159)</f>
        <v>22300</v>
      </c>
      <c r="F159" s="4">
        <f>SUM('დაზუსტ. ბიუჯ.'!F159,'მთავრ. ფონდი'!G159,'პრეზ. ფონდი'!G159)</f>
        <v>14300</v>
      </c>
      <c r="G159" s="4">
        <f>SUM('დაზუსტ. ბიუჯ.'!G159,'მთავრ. ფონდი'!H159,'პრეზ. ფონდი'!H159)</f>
        <v>14200</v>
      </c>
      <c r="H159" s="4">
        <f>SUM('დაზუსტ. ბიუჯ.'!H159,'მთავრ. ფონდი'!I159,'პრეზ. ფონდი'!I159)</f>
        <v>10200</v>
      </c>
      <c r="I159" s="4">
        <f t="shared" si="10"/>
        <v>36600</v>
      </c>
      <c r="J159" s="4">
        <f t="shared" si="11"/>
        <v>50800</v>
      </c>
    </row>
    <row r="160" spans="1:10" ht="15.75" thickTop="1" x14ac:dyDescent="0.25">
      <c r="A160" t="str">
        <f t="shared" si="9"/>
        <v>a</v>
      </c>
      <c r="B160" s="5"/>
      <c r="C160" s="6" t="s">
        <v>10</v>
      </c>
      <c r="D160" s="7">
        <f t="shared" si="12"/>
        <v>61000</v>
      </c>
      <c r="E160" s="7">
        <f>SUM('დაზუსტ. ბიუჯ.'!E160,'მთავრ. ფონდი'!F160,'პრეზ. ფონდი'!F160)</f>
        <v>22300</v>
      </c>
      <c r="F160" s="7">
        <f>SUM('დაზუსტ. ბიუჯ.'!F160,'მთავრ. ფონდი'!G160,'პრეზ. ფონდი'!G160)</f>
        <v>14300</v>
      </c>
      <c r="G160" s="7">
        <f>SUM('დაზუსტ. ბიუჯ.'!G160,'მთავრ. ფონდი'!H160,'პრეზ. ფონდი'!H160)</f>
        <v>14200</v>
      </c>
      <c r="H160" s="7">
        <f>SUM('დაზუსტ. ბიუჯ.'!H160,'მთავრ. ფონდი'!I160,'პრეზ. ფონდი'!I160)</f>
        <v>10200</v>
      </c>
      <c r="I160" s="7">
        <f t="shared" si="10"/>
        <v>36600</v>
      </c>
      <c r="J160" s="7">
        <f t="shared" si="11"/>
        <v>50800</v>
      </c>
    </row>
    <row r="161" spans="1:10" x14ac:dyDescent="0.25">
      <c r="A161" t="str">
        <f t="shared" si="9"/>
        <v>b</v>
      </c>
      <c r="B161" s="8"/>
      <c r="C161" s="9" t="s">
        <v>11</v>
      </c>
      <c r="D161" s="10">
        <f t="shared" si="12"/>
        <v>0</v>
      </c>
      <c r="E161" s="10">
        <f>SUM('დაზუსტ. ბიუჯ.'!E161,'მთავრ. ფონდი'!F161,'პრეზ. ფონდი'!F161)</f>
        <v>0</v>
      </c>
      <c r="F161" s="10">
        <f>SUM('დაზუსტ. ბიუჯ.'!F161,'მთავრ. ფონდი'!G161,'პრეზ. ფონდი'!G161)</f>
        <v>0</v>
      </c>
      <c r="G161" s="10">
        <f>SUM('დაზუსტ. ბიუჯ.'!G161,'მთავრ. ფონდი'!H161,'პრეზ. ფონდი'!H161)</f>
        <v>0</v>
      </c>
      <c r="H161" s="10">
        <f>SUM('დაზუსტ. ბიუჯ.'!H161,'მთავრ. ფონდი'!I161,'პრეზ. ფონდი'!I161)</f>
        <v>0</v>
      </c>
      <c r="I161" s="10">
        <f t="shared" si="10"/>
        <v>0</v>
      </c>
      <c r="J161" s="10">
        <f t="shared" si="11"/>
        <v>0</v>
      </c>
    </row>
    <row r="162" spans="1:10" x14ac:dyDescent="0.25">
      <c r="A162" t="str">
        <f t="shared" si="9"/>
        <v>a</v>
      </c>
      <c r="B162" s="8"/>
      <c r="C162" s="9" t="s">
        <v>12</v>
      </c>
      <c r="D162" s="10">
        <f t="shared" si="12"/>
        <v>52000</v>
      </c>
      <c r="E162" s="10">
        <f>SUM('დაზუსტ. ბიუჯ.'!E162,'მთავრ. ფონდი'!F162,'პრეზ. ფონდი'!F162)</f>
        <v>19000</v>
      </c>
      <c r="F162" s="10">
        <f>SUM('დაზუსტ. ბიუჯ.'!F162,'მთავრ. ფონდი'!G162,'პრეზ. ფონდი'!G162)</f>
        <v>12000</v>
      </c>
      <c r="G162" s="10">
        <f>SUM('დაზუსტ. ბიუჯ.'!G162,'მთავრ. ფონდი'!H162,'პრეზ. ფონდი'!H162)</f>
        <v>12000</v>
      </c>
      <c r="H162" s="10">
        <f>SUM('დაზუსტ. ბიუჯ.'!H162,'მთავრ. ფონდი'!I162,'პრეზ. ფონდი'!I162)</f>
        <v>9000</v>
      </c>
      <c r="I162" s="10">
        <f t="shared" si="10"/>
        <v>31000</v>
      </c>
      <c r="J162" s="10">
        <f t="shared" si="11"/>
        <v>43000</v>
      </c>
    </row>
    <row r="163" spans="1:10" x14ac:dyDescent="0.25">
      <c r="A163" t="str">
        <f t="shared" si="9"/>
        <v>b</v>
      </c>
      <c r="B163" s="8"/>
      <c r="C163" s="9" t="s">
        <v>13</v>
      </c>
      <c r="D163" s="10">
        <f t="shared" si="12"/>
        <v>0</v>
      </c>
      <c r="E163" s="10">
        <f>SUM('დაზუსტ. ბიუჯ.'!E163,'მთავრ. ფონდი'!F163,'პრეზ. ფონდი'!F163)</f>
        <v>0</v>
      </c>
      <c r="F163" s="10">
        <f>SUM('დაზუსტ. ბიუჯ.'!F163,'მთავრ. ფონდი'!G163,'პრეზ. ფონდი'!G163)</f>
        <v>0</v>
      </c>
      <c r="G163" s="10">
        <f>SUM('დაზუსტ. ბიუჯ.'!G163,'მთავრ. ფონდი'!H163,'პრეზ. ფონდი'!H163)</f>
        <v>0</v>
      </c>
      <c r="H163" s="10">
        <f>SUM('დაზუსტ. ბიუჯ.'!H163,'მთავრ. ფონდი'!I163,'პრეზ. ფონდი'!I163)</f>
        <v>0</v>
      </c>
      <c r="I163" s="10">
        <f t="shared" si="10"/>
        <v>0</v>
      </c>
      <c r="J163" s="10">
        <f t="shared" si="11"/>
        <v>0</v>
      </c>
    </row>
    <row r="164" spans="1:10" x14ac:dyDescent="0.25">
      <c r="A164" t="str">
        <f t="shared" si="9"/>
        <v>b</v>
      </c>
      <c r="B164" s="8"/>
      <c r="C164" s="9" t="s">
        <v>14</v>
      </c>
      <c r="D164" s="10">
        <f t="shared" si="12"/>
        <v>0</v>
      </c>
      <c r="E164" s="10">
        <f>SUM('დაზუსტ. ბიუჯ.'!E164,'მთავრ. ფონდი'!F164,'პრეზ. ფონდი'!F164)</f>
        <v>0</v>
      </c>
      <c r="F164" s="10">
        <f>SUM('დაზუსტ. ბიუჯ.'!F164,'მთავრ. ფონდი'!G164,'პრეზ. ფონდი'!G164)</f>
        <v>0</v>
      </c>
      <c r="G164" s="10">
        <f>SUM('დაზუსტ. ბიუჯ.'!G164,'მთავრ. ფონდი'!H164,'პრეზ. ფონდი'!H164)</f>
        <v>0</v>
      </c>
      <c r="H164" s="10">
        <f>SUM('დაზუსტ. ბიუჯ.'!H164,'მთავრ. ფონდი'!I164,'პრეზ. ფონდი'!I164)</f>
        <v>0</v>
      </c>
      <c r="I164" s="10">
        <f t="shared" si="10"/>
        <v>0</v>
      </c>
      <c r="J164" s="10">
        <f t="shared" si="11"/>
        <v>0</v>
      </c>
    </row>
    <row r="165" spans="1:10" x14ac:dyDescent="0.25">
      <c r="A165" t="str">
        <f t="shared" si="9"/>
        <v>b</v>
      </c>
      <c r="B165" s="8"/>
      <c r="C165" s="9" t="s">
        <v>15</v>
      </c>
      <c r="D165" s="10">
        <f t="shared" si="12"/>
        <v>0</v>
      </c>
      <c r="E165" s="10">
        <f>SUM('დაზუსტ. ბიუჯ.'!E165,'მთავრ. ფონდი'!F165,'პრეზ. ფონდი'!F165)</f>
        <v>0</v>
      </c>
      <c r="F165" s="10">
        <f>SUM('დაზუსტ. ბიუჯ.'!F165,'მთავრ. ფონდი'!G165,'პრეზ. ფონდი'!G165)</f>
        <v>0</v>
      </c>
      <c r="G165" s="10">
        <f>SUM('დაზუსტ. ბიუჯ.'!G165,'მთავრ. ფონდი'!H165,'პრეზ. ფონდი'!H165)</f>
        <v>0</v>
      </c>
      <c r="H165" s="10">
        <f>SUM('დაზუსტ. ბიუჯ.'!H165,'მთავრ. ფონდი'!I165,'პრეზ. ფონდი'!I165)</f>
        <v>0</v>
      </c>
      <c r="I165" s="10">
        <f t="shared" si="10"/>
        <v>0</v>
      </c>
      <c r="J165" s="10">
        <f t="shared" si="11"/>
        <v>0</v>
      </c>
    </row>
    <row r="166" spans="1:10" x14ac:dyDescent="0.25">
      <c r="A166" t="str">
        <f t="shared" si="9"/>
        <v>a</v>
      </c>
      <c r="B166" s="8"/>
      <c r="C166" s="9" t="s">
        <v>16</v>
      </c>
      <c r="D166" s="10">
        <f t="shared" si="12"/>
        <v>8000</v>
      </c>
      <c r="E166" s="10">
        <f>SUM('დაზუსტ. ბიუჯ.'!E166,'მთავრ. ფონდი'!F166,'პრეზ. ფონდი'!F166)</f>
        <v>3000</v>
      </c>
      <c r="F166" s="10">
        <f>SUM('დაზუსტ. ბიუჯ.'!F166,'მთავრ. ფონდი'!G166,'პრეზ. ფონდი'!G166)</f>
        <v>2000</v>
      </c>
      <c r="G166" s="10">
        <f>SUM('დაზუსტ. ბიუჯ.'!G166,'მთავრ. ფონდი'!H166,'პრეზ. ფონდი'!H166)</f>
        <v>2000</v>
      </c>
      <c r="H166" s="10">
        <f>SUM('დაზუსტ. ბიუჯ.'!H166,'მთავრ. ფონდი'!I166,'პრეზ. ფონდი'!I166)</f>
        <v>1000</v>
      </c>
      <c r="I166" s="10">
        <f t="shared" si="10"/>
        <v>5000</v>
      </c>
      <c r="J166" s="10">
        <f t="shared" si="11"/>
        <v>7000</v>
      </c>
    </row>
    <row r="167" spans="1:10" x14ac:dyDescent="0.25">
      <c r="A167" t="str">
        <f t="shared" si="9"/>
        <v>a</v>
      </c>
      <c r="B167" s="8"/>
      <c r="C167" s="9" t="s">
        <v>17</v>
      </c>
      <c r="D167" s="10">
        <f t="shared" si="12"/>
        <v>1000</v>
      </c>
      <c r="E167" s="10">
        <f>SUM('დაზუსტ. ბიუჯ.'!E167,'მთავრ. ფონდი'!F167,'პრეზ. ფონდი'!F167)</f>
        <v>300</v>
      </c>
      <c r="F167" s="10">
        <f>SUM('დაზუსტ. ბიუჯ.'!F167,'მთავრ. ფონდი'!G167,'პრეზ. ფონდი'!G167)</f>
        <v>300</v>
      </c>
      <c r="G167" s="10">
        <f>SUM('დაზუსტ. ბიუჯ.'!G167,'მთავრ. ფონდი'!H167,'პრეზ. ფონდი'!H167)</f>
        <v>200</v>
      </c>
      <c r="H167" s="10">
        <f>SUM('დაზუსტ. ბიუჯ.'!H167,'მთავრ. ფონდი'!I167,'პრეზ. ფონდი'!I167)</f>
        <v>200</v>
      </c>
      <c r="I167" s="10">
        <f t="shared" si="10"/>
        <v>600</v>
      </c>
      <c r="J167" s="10">
        <f t="shared" si="11"/>
        <v>800</v>
      </c>
    </row>
    <row r="168" spans="1:10" x14ac:dyDescent="0.25">
      <c r="A168" t="str">
        <f t="shared" si="9"/>
        <v>b</v>
      </c>
      <c r="B168" s="5"/>
      <c r="C168" s="6" t="s">
        <v>18</v>
      </c>
      <c r="D168" s="7">
        <f t="shared" si="12"/>
        <v>0</v>
      </c>
      <c r="E168" s="7">
        <f>SUM('დაზუსტ. ბიუჯ.'!E168,'მთავრ. ფონდი'!F168,'პრეზ. ფონდი'!F168)</f>
        <v>0</v>
      </c>
      <c r="F168" s="7">
        <f>SUM('დაზუსტ. ბიუჯ.'!F168,'მთავრ. ფონდი'!G168,'პრეზ. ფონდი'!G168)</f>
        <v>0</v>
      </c>
      <c r="G168" s="7">
        <f>SUM('დაზუსტ. ბიუჯ.'!G168,'მთავრ. ფონდი'!H168,'პრეზ. ფონდი'!H168)</f>
        <v>0</v>
      </c>
      <c r="H168" s="7">
        <f>SUM('დაზუსტ. ბიუჯ.'!H168,'მთავრ. ფონდი'!I168,'პრეზ. ფონდი'!I168)</f>
        <v>0</v>
      </c>
      <c r="I168" s="7">
        <f t="shared" si="10"/>
        <v>0</v>
      </c>
      <c r="J168" s="7">
        <f t="shared" si="11"/>
        <v>0</v>
      </c>
    </row>
    <row r="169" spans="1:10" x14ac:dyDescent="0.25">
      <c r="A169" t="str">
        <f t="shared" si="9"/>
        <v>b</v>
      </c>
      <c r="B169" s="5"/>
      <c r="C169" s="6" t="s">
        <v>19</v>
      </c>
      <c r="D169" s="7">
        <f t="shared" si="12"/>
        <v>0</v>
      </c>
      <c r="E169" s="7">
        <f>SUM('დაზუსტ. ბიუჯ.'!E169,'მთავრ. ფონდი'!F169,'პრეზ. ფონდი'!F169)</f>
        <v>0</v>
      </c>
      <c r="F169" s="7">
        <f>SUM('დაზუსტ. ბიუჯ.'!F169,'მთავრ. ფონდი'!G169,'პრეზ. ფონდი'!G169)</f>
        <v>0</v>
      </c>
      <c r="G169" s="7">
        <f>SUM('დაზუსტ. ბიუჯ.'!G169,'მთავრ. ფონდი'!H169,'პრეზ. ფონდი'!H169)</f>
        <v>0</v>
      </c>
      <c r="H169" s="7">
        <f>SUM('დაზუსტ. ბიუჯ.'!H169,'მთავრ. ფონდი'!I169,'პრეზ. ფონდი'!I169)</f>
        <v>0</v>
      </c>
      <c r="I169" s="7">
        <f t="shared" si="10"/>
        <v>0</v>
      </c>
      <c r="J169" s="7">
        <f t="shared" si="11"/>
        <v>0</v>
      </c>
    </row>
    <row r="170" spans="1:10" ht="15.75" thickBot="1" x14ac:dyDescent="0.3">
      <c r="A170" t="str">
        <f t="shared" si="9"/>
        <v>b</v>
      </c>
      <c r="B170" s="11"/>
      <c r="C170" s="12" t="s">
        <v>20</v>
      </c>
      <c r="D170" s="13">
        <f t="shared" si="12"/>
        <v>0</v>
      </c>
      <c r="E170" s="13">
        <f>SUM('დაზუსტ. ბიუჯ.'!E170,'მთავრ. ფონდი'!F170,'პრეზ. ფონდი'!F170)</f>
        <v>0</v>
      </c>
      <c r="F170" s="13">
        <f>SUM('დაზუსტ. ბიუჯ.'!F170,'მთავრ. ფონდი'!G170,'პრეზ. ფონდი'!G170)</f>
        <v>0</v>
      </c>
      <c r="G170" s="13">
        <f>SUM('დაზუსტ. ბიუჯ.'!G170,'მთავრ. ფონდი'!H170,'პრეზ. ფონდი'!H170)</f>
        <v>0</v>
      </c>
      <c r="H170" s="13">
        <f>SUM('დაზუსტ. ბიუჯ.'!H170,'მთავრ. ფონდი'!I170,'პრეზ. ფონდი'!I170)</f>
        <v>0</v>
      </c>
      <c r="I170" s="13">
        <f t="shared" si="10"/>
        <v>0</v>
      </c>
      <c r="J170" s="13">
        <f t="shared" si="11"/>
        <v>0</v>
      </c>
    </row>
    <row r="171" spans="1:10" ht="31.5" thickTop="1" thickBot="1" x14ac:dyDescent="0.3">
      <c r="A171" t="str">
        <f t="shared" si="9"/>
        <v>a</v>
      </c>
      <c r="B171" s="3" t="s">
        <v>46</v>
      </c>
      <c r="C171" s="14" t="s">
        <v>230</v>
      </c>
      <c r="D171" s="4">
        <f t="shared" si="12"/>
        <v>79000</v>
      </c>
      <c r="E171" s="4">
        <f>SUM('დაზუსტ. ბიუჯ.'!E171,'მთავრ. ფონდი'!F171,'პრეზ. ფონდი'!F171)</f>
        <v>26000</v>
      </c>
      <c r="F171" s="4">
        <f>SUM('დაზუსტ. ბიუჯ.'!F171,'მთავრ. ფონდი'!G171,'პრეზ. ფონდი'!G171)</f>
        <v>19500</v>
      </c>
      <c r="G171" s="4">
        <f>SUM('დაზუსტ. ბიუჯ.'!G171,'მთავრ. ფონდი'!H171,'პრეზ. ფონდი'!H171)</f>
        <v>18550</v>
      </c>
      <c r="H171" s="4">
        <f>SUM('დაზუსტ. ბიუჯ.'!H171,'მთავრ. ფონდი'!I171,'პრეზ. ფონდი'!I171)</f>
        <v>14950</v>
      </c>
      <c r="I171" s="4">
        <f t="shared" si="10"/>
        <v>45500</v>
      </c>
      <c r="J171" s="4">
        <f t="shared" si="11"/>
        <v>64050</v>
      </c>
    </row>
    <row r="172" spans="1:10" ht="15.75" thickTop="1" x14ac:dyDescent="0.25">
      <c r="A172" t="str">
        <f t="shared" si="9"/>
        <v>a</v>
      </c>
      <c r="B172" s="5"/>
      <c r="C172" s="6" t="s">
        <v>10</v>
      </c>
      <c r="D172" s="7">
        <f t="shared" si="12"/>
        <v>79000</v>
      </c>
      <c r="E172" s="7">
        <f>SUM('დაზუსტ. ბიუჯ.'!E172,'მთავრ. ფონდი'!F172,'პრეზ. ფონდი'!F172)</f>
        <v>26000</v>
      </c>
      <c r="F172" s="7">
        <f>SUM('დაზუსტ. ბიუჯ.'!F172,'მთავრ. ფონდი'!G172,'პრეზ. ფონდი'!G172)</f>
        <v>19500</v>
      </c>
      <c r="G172" s="7">
        <f>SUM('დაზუსტ. ბიუჯ.'!G172,'მთავრ. ფონდი'!H172,'პრეზ. ფონდი'!H172)</f>
        <v>18550</v>
      </c>
      <c r="H172" s="7">
        <f>SUM('დაზუსტ. ბიუჯ.'!H172,'მთავრ. ფონდი'!I172,'პრეზ. ფონდი'!I172)</f>
        <v>14950</v>
      </c>
      <c r="I172" s="7">
        <f t="shared" si="10"/>
        <v>45500</v>
      </c>
      <c r="J172" s="7">
        <f t="shared" si="11"/>
        <v>64050</v>
      </c>
    </row>
    <row r="173" spans="1:10" x14ac:dyDescent="0.25">
      <c r="A173" t="str">
        <f t="shared" si="9"/>
        <v>b</v>
      </c>
      <c r="B173" s="8"/>
      <c r="C173" s="9" t="s">
        <v>11</v>
      </c>
      <c r="D173" s="10">
        <f t="shared" si="12"/>
        <v>0</v>
      </c>
      <c r="E173" s="10">
        <f>SUM('დაზუსტ. ბიუჯ.'!E173,'მთავრ. ფონდი'!F173,'პრეზ. ფონდი'!F173)</f>
        <v>0</v>
      </c>
      <c r="F173" s="10">
        <f>SUM('დაზუსტ. ბიუჯ.'!F173,'მთავრ. ფონდი'!G173,'პრეზ. ფონდი'!G173)</f>
        <v>0</v>
      </c>
      <c r="G173" s="10">
        <f>SUM('დაზუსტ. ბიუჯ.'!G173,'მთავრ. ფონდი'!H173,'პრეზ. ფონდი'!H173)</f>
        <v>0</v>
      </c>
      <c r="H173" s="10">
        <f>SUM('დაზუსტ. ბიუჯ.'!H173,'მთავრ. ფონდი'!I173,'პრეზ. ფონდი'!I173)</f>
        <v>0</v>
      </c>
      <c r="I173" s="10">
        <f t="shared" si="10"/>
        <v>0</v>
      </c>
      <c r="J173" s="10">
        <f t="shared" si="11"/>
        <v>0</v>
      </c>
    </row>
    <row r="174" spans="1:10" x14ac:dyDescent="0.25">
      <c r="A174" t="str">
        <f t="shared" si="9"/>
        <v>a</v>
      </c>
      <c r="B174" s="8"/>
      <c r="C174" s="9" t="s">
        <v>12</v>
      </c>
      <c r="D174" s="10">
        <f t="shared" si="12"/>
        <v>62000</v>
      </c>
      <c r="E174" s="10">
        <f>SUM('დაზუსტ. ბიუჯ.'!E174,'მთავრ. ფონდი'!F174,'პრეზ. ფონდი'!F174)</f>
        <v>21500</v>
      </c>
      <c r="F174" s="10">
        <f>SUM('დაზუსტ. ბიუჯ.'!F174,'მთავრ. ფონდი'!G174,'პრეზ. ფონდი'!G174)</f>
        <v>15500</v>
      </c>
      <c r="G174" s="10">
        <f>SUM('დაზუსტ. ბიუჯ.'!G174,'მთავრ. ფონდი'!H174,'პრეზ. ფონდი'!H174)</f>
        <v>14000</v>
      </c>
      <c r="H174" s="10">
        <f>SUM('დაზუსტ. ბიუჯ.'!H174,'მთავრ. ფონდი'!I174,'პრეზ. ფონდი'!I174)</f>
        <v>11000</v>
      </c>
      <c r="I174" s="10">
        <f t="shared" si="10"/>
        <v>37000</v>
      </c>
      <c r="J174" s="10">
        <f t="shared" si="11"/>
        <v>51000</v>
      </c>
    </row>
    <row r="175" spans="1:10" x14ac:dyDescent="0.25">
      <c r="A175" t="str">
        <f t="shared" si="9"/>
        <v>b</v>
      </c>
      <c r="B175" s="8"/>
      <c r="C175" s="9" t="s">
        <v>13</v>
      </c>
      <c r="D175" s="10">
        <f t="shared" si="12"/>
        <v>0</v>
      </c>
      <c r="E175" s="10">
        <f>SUM('დაზუსტ. ბიუჯ.'!E175,'მთავრ. ფონდი'!F175,'პრეზ. ფონდი'!F175)</f>
        <v>0</v>
      </c>
      <c r="F175" s="10">
        <f>SUM('დაზუსტ. ბიუჯ.'!F175,'მთავრ. ფონდი'!G175,'პრეზ. ფონდი'!G175)</f>
        <v>0</v>
      </c>
      <c r="G175" s="10">
        <f>SUM('დაზუსტ. ბიუჯ.'!G175,'მთავრ. ფონდი'!H175,'პრეზ. ფონდი'!H175)</f>
        <v>0</v>
      </c>
      <c r="H175" s="10">
        <f>SUM('დაზუსტ. ბიუჯ.'!H175,'მთავრ. ფონდი'!I175,'პრეზ. ფონდი'!I175)</f>
        <v>0</v>
      </c>
      <c r="I175" s="10">
        <f t="shared" si="10"/>
        <v>0</v>
      </c>
      <c r="J175" s="10">
        <f t="shared" si="11"/>
        <v>0</v>
      </c>
    </row>
    <row r="176" spans="1:10" x14ac:dyDescent="0.25">
      <c r="A176" t="str">
        <f t="shared" si="9"/>
        <v>b</v>
      </c>
      <c r="B176" s="8"/>
      <c r="C176" s="9" t="s">
        <v>14</v>
      </c>
      <c r="D176" s="10">
        <f t="shared" si="12"/>
        <v>0</v>
      </c>
      <c r="E176" s="10">
        <f>SUM('დაზუსტ. ბიუჯ.'!E176,'მთავრ. ფონდი'!F176,'პრეზ. ფონდი'!F176)</f>
        <v>0</v>
      </c>
      <c r="F176" s="10">
        <f>SUM('დაზუსტ. ბიუჯ.'!F176,'მთავრ. ფონდი'!G176,'პრეზ. ფონდი'!G176)</f>
        <v>0</v>
      </c>
      <c r="G176" s="10">
        <f>SUM('დაზუსტ. ბიუჯ.'!G176,'მთავრ. ფონდი'!H176,'პრეზ. ფონდი'!H176)</f>
        <v>0</v>
      </c>
      <c r="H176" s="10">
        <f>SUM('დაზუსტ. ბიუჯ.'!H176,'მთავრ. ფონდი'!I176,'პრეზ. ფონდი'!I176)</f>
        <v>0</v>
      </c>
      <c r="I176" s="10">
        <f t="shared" si="10"/>
        <v>0</v>
      </c>
      <c r="J176" s="10">
        <f t="shared" si="11"/>
        <v>0</v>
      </c>
    </row>
    <row r="177" spans="1:10" x14ac:dyDescent="0.25">
      <c r="A177" t="str">
        <f t="shared" si="9"/>
        <v>b</v>
      </c>
      <c r="B177" s="8"/>
      <c r="C177" s="9" t="s">
        <v>15</v>
      </c>
      <c r="D177" s="10">
        <f t="shared" si="12"/>
        <v>0</v>
      </c>
      <c r="E177" s="10">
        <f>SUM('დაზუსტ. ბიუჯ.'!E177,'მთავრ. ფონდი'!F177,'პრეზ. ფონდი'!F177)</f>
        <v>0</v>
      </c>
      <c r="F177" s="10">
        <f>SUM('დაზუსტ. ბიუჯ.'!F177,'მთავრ. ფონდი'!G177,'პრეზ. ფონდი'!G177)</f>
        <v>0</v>
      </c>
      <c r="G177" s="10">
        <f>SUM('დაზუსტ. ბიუჯ.'!G177,'მთავრ. ფონდი'!H177,'პრეზ. ფონდი'!H177)</f>
        <v>0</v>
      </c>
      <c r="H177" s="10">
        <f>SUM('დაზუსტ. ბიუჯ.'!H177,'მთავრ. ფონდი'!I177,'პრეზ. ფონდი'!I177)</f>
        <v>0</v>
      </c>
      <c r="I177" s="10">
        <f t="shared" si="10"/>
        <v>0</v>
      </c>
      <c r="J177" s="10">
        <f t="shared" si="11"/>
        <v>0</v>
      </c>
    </row>
    <row r="178" spans="1:10" x14ac:dyDescent="0.25">
      <c r="A178" t="str">
        <f t="shared" si="9"/>
        <v>a</v>
      </c>
      <c r="B178" s="8"/>
      <c r="C178" s="9" t="s">
        <v>16</v>
      </c>
      <c r="D178" s="10">
        <f t="shared" si="12"/>
        <v>11000</v>
      </c>
      <c r="E178" s="10">
        <f>SUM('დაზუსტ. ბიუჯ.'!E178,'მთავრ. ფონდი'!F178,'პრეზ. ფონდი'!F178)</f>
        <v>3000</v>
      </c>
      <c r="F178" s="10">
        <f>SUM('დაზუსტ. ბიუჯ.'!F178,'მთავრ. ფონდი'!G178,'პრეზ. ფონდი'!G178)</f>
        <v>2500</v>
      </c>
      <c r="G178" s="10">
        <f>SUM('დაზუსტ. ბიუჯ.'!G178,'მთავრ. ფონდი'!H178,'პრეზ. ფონდი'!H178)</f>
        <v>3000</v>
      </c>
      <c r="H178" s="10">
        <f>SUM('დაზუსტ. ბიუჯ.'!H178,'მთავრ. ფონდი'!I178,'პრეზ. ფონდი'!I178)</f>
        <v>2500</v>
      </c>
      <c r="I178" s="10">
        <f t="shared" si="10"/>
        <v>5500</v>
      </c>
      <c r="J178" s="10">
        <f t="shared" si="11"/>
        <v>8500</v>
      </c>
    </row>
    <row r="179" spans="1:10" x14ac:dyDescent="0.25">
      <c r="A179" t="str">
        <f t="shared" si="9"/>
        <v>a</v>
      </c>
      <c r="B179" s="8"/>
      <c r="C179" s="9" t="s">
        <v>17</v>
      </c>
      <c r="D179" s="10">
        <f t="shared" si="12"/>
        <v>6000</v>
      </c>
      <c r="E179" s="10">
        <f>SUM('დაზუსტ. ბიუჯ.'!E179,'მთავრ. ფონდი'!F179,'პრეზ. ფონდი'!F179)</f>
        <v>1500</v>
      </c>
      <c r="F179" s="10">
        <f>SUM('დაზუსტ. ბიუჯ.'!F179,'მთავრ. ფონდი'!G179,'პრეზ. ფონდი'!G179)</f>
        <v>1500</v>
      </c>
      <c r="G179" s="10">
        <f>SUM('დაზუსტ. ბიუჯ.'!G179,'მთავრ. ფონდი'!H179,'პრეზ. ფონდი'!H179)</f>
        <v>1550</v>
      </c>
      <c r="H179" s="10">
        <f>SUM('დაზუსტ. ბიუჯ.'!H179,'მთავრ. ფონდი'!I179,'პრეზ. ფონდი'!I179)</f>
        <v>1450</v>
      </c>
      <c r="I179" s="10">
        <f t="shared" si="10"/>
        <v>3000</v>
      </c>
      <c r="J179" s="10">
        <f t="shared" si="11"/>
        <v>4550</v>
      </c>
    </row>
    <row r="180" spans="1:10" x14ac:dyDescent="0.25">
      <c r="A180" t="str">
        <f t="shared" si="9"/>
        <v>b</v>
      </c>
      <c r="B180" s="5"/>
      <c r="C180" s="6" t="s">
        <v>18</v>
      </c>
      <c r="D180" s="7">
        <f t="shared" si="12"/>
        <v>0</v>
      </c>
      <c r="E180" s="7">
        <f>SUM('დაზუსტ. ბიუჯ.'!E180,'მთავრ. ფონდი'!F180,'პრეზ. ფონდი'!F180)</f>
        <v>0</v>
      </c>
      <c r="F180" s="7">
        <f>SUM('დაზუსტ. ბიუჯ.'!F180,'მთავრ. ფონდი'!G180,'პრეზ. ფონდი'!G180)</f>
        <v>0</v>
      </c>
      <c r="G180" s="7">
        <f>SUM('დაზუსტ. ბიუჯ.'!G180,'მთავრ. ფონდი'!H180,'პრეზ. ფონდი'!H180)</f>
        <v>0</v>
      </c>
      <c r="H180" s="7">
        <f>SUM('დაზუსტ. ბიუჯ.'!H180,'მთავრ. ფონდი'!I180,'პრეზ. ფონდი'!I180)</f>
        <v>0</v>
      </c>
      <c r="I180" s="7">
        <f t="shared" si="10"/>
        <v>0</v>
      </c>
      <c r="J180" s="7">
        <f t="shared" si="11"/>
        <v>0</v>
      </c>
    </row>
    <row r="181" spans="1:10" x14ac:dyDescent="0.25">
      <c r="A181" t="str">
        <f t="shared" si="9"/>
        <v>b</v>
      </c>
      <c r="B181" s="5"/>
      <c r="C181" s="6" t="s">
        <v>19</v>
      </c>
      <c r="D181" s="7">
        <f t="shared" si="12"/>
        <v>0</v>
      </c>
      <c r="E181" s="7">
        <f>SUM('დაზუსტ. ბიუჯ.'!E181,'მთავრ. ფონდი'!F181,'პრეზ. ფონდი'!F181)</f>
        <v>0</v>
      </c>
      <c r="F181" s="7">
        <f>SUM('დაზუსტ. ბიუჯ.'!F181,'მთავრ. ფონდი'!G181,'პრეზ. ფონდი'!G181)</f>
        <v>0</v>
      </c>
      <c r="G181" s="7">
        <f>SUM('დაზუსტ. ბიუჯ.'!G181,'მთავრ. ფონდი'!H181,'პრეზ. ფონდი'!H181)</f>
        <v>0</v>
      </c>
      <c r="H181" s="7">
        <f>SUM('დაზუსტ. ბიუჯ.'!H181,'მთავრ. ფონდი'!I181,'პრეზ. ფონდი'!I181)</f>
        <v>0</v>
      </c>
      <c r="I181" s="7">
        <f t="shared" si="10"/>
        <v>0</v>
      </c>
      <c r="J181" s="7">
        <f t="shared" si="11"/>
        <v>0</v>
      </c>
    </row>
    <row r="182" spans="1:10" ht="15.75" thickBot="1" x14ac:dyDescent="0.3">
      <c r="A182" t="str">
        <f t="shared" si="9"/>
        <v>b</v>
      </c>
      <c r="B182" s="11"/>
      <c r="C182" s="12" t="s">
        <v>20</v>
      </c>
      <c r="D182" s="13">
        <f t="shared" si="12"/>
        <v>0</v>
      </c>
      <c r="E182" s="13">
        <f>SUM('დაზუსტ. ბიუჯ.'!E182,'მთავრ. ფონდი'!F182,'პრეზ. ფონდი'!F182)</f>
        <v>0</v>
      </c>
      <c r="F182" s="13">
        <f>SUM('დაზუსტ. ბიუჯ.'!F182,'მთავრ. ფონდი'!G182,'პრეზ. ფონდი'!G182)</f>
        <v>0</v>
      </c>
      <c r="G182" s="13">
        <f>SUM('დაზუსტ. ბიუჯ.'!G182,'მთავრ. ფონდი'!H182,'პრეზ. ფონდი'!H182)</f>
        <v>0</v>
      </c>
      <c r="H182" s="13">
        <f>SUM('დაზუსტ. ბიუჯ.'!H182,'მთავრ. ფონდი'!I182,'პრეზ. ფონდი'!I182)</f>
        <v>0</v>
      </c>
      <c r="I182" s="13">
        <f t="shared" si="10"/>
        <v>0</v>
      </c>
      <c r="J182" s="13">
        <f t="shared" si="11"/>
        <v>0</v>
      </c>
    </row>
    <row r="183" spans="1:10" ht="31.5" thickTop="1" thickBot="1" x14ac:dyDescent="0.3">
      <c r="A183" t="str">
        <f t="shared" si="9"/>
        <v>a</v>
      </c>
      <c r="B183" s="3" t="s">
        <v>48</v>
      </c>
      <c r="C183" s="14" t="s">
        <v>231</v>
      </c>
      <c r="D183" s="4">
        <f t="shared" si="12"/>
        <v>50000</v>
      </c>
      <c r="E183" s="4">
        <f>SUM('დაზუსტ. ბიუჯ.'!E183,'მთავრ. ფონდი'!F183,'პრეზ. ფონდი'!F183)</f>
        <v>19600</v>
      </c>
      <c r="F183" s="4">
        <f>SUM('დაზუსტ. ბიუჯ.'!F183,'მთავრ. ფონდი'!G183,'პრეზ. ფონდი'!G183)</f>
        <v>11600</v>
      </c>
      <c r="G183" s="4">
        <f>SUM('დაზუსტ. ბიუჯ.'!G183,'მთავრ. ფონდი'!H183,'პრეზ. ფონდი'!H183)</f>
        <v>12400</v>
      </c>
      <c r="H183" s="4">
        <f>SUM('დაზუსტ. ბიუჯ.'!H183,'მთავრ. ფონდი'!I183,'პრეზ. ფონდი'!I183)</f>
        <v>6400</v>
      </c>
      <c r="I183" s="4">
        <f t="shared" si="10"/>
        <v>31200</v>
      </c>
      <c r="J183" s="4">
        <f t="shared" si="11"/>
        <v>43600</v>
      </c>
    </row>
    <row r="184" spans="1:10" ht="15.75" thickTop="1" x14ac:dyDescent="0.25">
      <c r="A184" t="str">
        <f t="shared" si="9"/>
        <v>a</v>
      </c>
      <c r="B184" s="5"/>
      <c r="C184" s="6" t="s">
        <v>10</v>
      </c>
      <c r="D184" s="7">
        <f t="shared" si="12"/>
        <v>50000</v>
      </c>
      <c r="E184" s="7">
        <f>SUM('დაზუსტ. ბიუჯ.'!E184,'მთავრ. ფონდი'!F184,'პრეზ. ფონდი'!F184)</f>
        <v>19600</v>
      </c>
      <c r="F184" s="7">
        <f>SUM('დაზუსტ. ბიუჯ.'!F184,'მთავრ. ფონდი'!G184,'პრეზ. ფონდი'!G184)</f>
        <v>11600</v>
      </c>
      <c r="G184" s="7">
        <f>SUM('დაზუსტ. ბიუჯ.'!G184,'მთავრ. ფონდი'!H184,'პრეზ. ფონდი'!H184)</f>
        <v>12400</v>
      </c>
      <c r="H184" s="7">
        <f>SUM('დაზუსტ. ბიუჯ.'!H184,'მთავრ. ფონდი'!I184,'პრეზ. ფონდი'!I184)</f>
        <v>6400</v>
      </c>
      <c r="I184" s="7">
        <f t="shared" si="10"/>
        <v>31200</v>
      </c>
      <c r="J184" s="7">
        <f t="shared" si="11"/>
        <v>43600</v>
      </c>
    </row>
    <row r="185" spans="1:10" x14ac:dyDescent="0.25">
      <c r="A185" t="str">
        <f t="shared" si="9"/>
        <v>b</v>
      </c>
      <c r="B185" s="8"/>
      <c r="C185" s="9" t="s">
        <v>11</v>
      </c>
      <c r="D185" s="10">
        <f t="shared" si="12"/>
        <v>0</v>
      </c>
      <c r="E185" s="10">
        <f>SUM('დაზუსტ. ბიუჯ.'!E185,'მთავრ. ფონდი'!F185,'პრეზ. ფონდი'!F185)</f>
        <v>0</v>
      </c>
      <c r="F185" s="10">
        <f>SUM('დაზუსტ. ბიუჯ.'!F185,'მთავრ. ფონდი'!G185,'პრეზ. ფონდი'!G185)</f>
        <v>0</v>
      </c>
      <c r="G185" s="10">
        <f>SUM('დაზუსტ. ბიუჯ.'!G185,'მთავრ. ფონდი'!H185,'პრეზ. ფონდი'!H185)</f>
        <v>0</v>
      </c>
      <c r="H185" s="10">
        <f>SUM('დაზუსტ. ბიუჯ.'!H185,'მთავრ. ფონდი'!I185,'პრეზ. ფონდი'!I185)</f>
        <v>0</v>
      </c>
      <c r="I185" s="10">
        <f t="shared" si="10"/>
        <v>0</v>
      </c>
      <c r="J185" s="10">
        <f t="shared" si="11"/>
        <v>0</v>
      </c>
    </row>
    <row r="186" spans="1:10" x14ac:dyDescent="0.25">
      <c r="A186" t="str">
        <f t="shared" si="9"/>
        <v>a</v>
      </c>
      <c r="B186" s="8"/>
      <c r="C186" s="9" t="s">
        <v>12</v>
      </c>
      <c r="D186" s="10">
        <f t="shared" si="12"/>
        <v>47000</v>
      </c>
      <c r="E186" s="10">
        <f>SUM('დაზუსტ. ბიუჯ.'!E186,'მთავრ. ფონდი'!F186,'პრეზ. ფონდი'!F186)</f>
        <v>18000</v>
      </c>
      <c r="F186" s="10">
        <f>SUM('დაზუსტ. ბიუჯ.'!F186,'მთავრ. ფონდი'!G186,'პრეზ. ფონდი'!G186)</f>
        <v>11000</v>
      </c>
      <c r="G186" s="10">
        <f>SUM('დაზუსტ. ბიუჯ.'!G186,'მთავრ. ფონდი'!H186,'პრეზ. ფონდი'!H186)</f>
        <v>12000</v>
      </c>
      <c r="H186" s="10">
        <f>SUM('დაზუსტ. ბიუჯ.'!H186,'მთავრ. ფონდი'!I186,'პრეზ. ფონდი'!I186)</f>
        <v>6000</v>
      </c>
      <c r="I186" s="10">
        <f t="shared" si="10"/>
        <v>29000</v>
      </c>
      <c r="J186" s="10">
        <f t="shared" si="11"/>
        <v>41000</v>
      </c>
    </row>
    <row r="187" spans="1:10" x14ac:dyDescent="0.25">
      <c r="A187" t="str">
        <f t="shared" si="9"/>
        <v>b</v>
      </c>
      <c r="B187" s="8"/>
      <c r="C187" s="9" t="s">
        <v>13</v>
      </c>
      <c r="D187" s="10">
        <f t="shared" si="12"/>
        <v>0</v>
      </c>
      <c r="E187" s="10">
        <f>SUM('დაზუსტ. ბიუჯ.'!E187,'მთავრ. ფონდი'!F187,'პრეზ. ფონდი'!F187)</f>
        <v>0</v>
      </c>
      <c r="F187" s="10">
        <f>SUM('დაზუსტ. ბიუჯ.'!F187,'მთავრ. ფონდი'!G187,'პრეზ. ფონდი'!G187)</f>
        <v>0</v>
      </c>
      <c r="G187" s="10">
        <f>SUM('დაზუსტ. ბიუჯ.'!G187,'მთავრ. ფონდი'!H187,'პრეზ. ფონდი'!H187)</f>
        <v>0</v>
      </c>
      <c r="H187" s="10">
        <f>SUM('დაზუსტ. ბიუჯ.'!H187,'მთავრ. ფონდი'!I187,'პრეზ. ფონდი'!I187)</f>
        <v>0</v>
      </c>
      <c r="I187" s="10">
        <f t="shared" si="10"/>
        <v>0</v>
      </c>
      <c r="J187" s="10">
        <f t="shared" si="11"/>
        <v>0</v>
      </c>
    </row>
    <row r="188" spans="1:10" x14ac:dyDescent="0.25">
      <c r="A188" t="str">
        <f t="shared" si="9"/>
        <v>b</v>
      </c>
      <c r="B188" s="8"/>
      <c r="C188" s="9" t="s">
        <v>14</v>
      </c>
      <c r="D188" s="10">
        <f t="shared" si="12"/>
        <v>0</v>
      </c>
      <c r="E188" s="10">
        <f>SUM('დაზუსტ. ბიუჯ.'!E188,'მთავრ. ფონდი'!F188,'პრეზ. ფონდი'!F188)</f>
        <v>0</v>
      </c>
      <c r="F188" s="10">
        <f>SUM('დაზუსტ. ბიუჯ.'!F188,'მთავრ. ფონდი'!G188,'პრეზ. ფონდი'!G188)</f>
        <v>0</v>
      </c>
      <c r="G188" s="10">
        <f>SUM('დაზუსტ. ბიუჯ.'!G188,'მთავრ. ფონდი'!H188,'პრეზ. ფონდი'!H188)</f>
        <v>0</v>
      </c>
      <c r="H188" s="10">
        <f>SUM('დაზუსტ. ბიუჯ.'!H188,'მთავრ. ფონდი'!I188,'პრეზ. ფონდი'!I188)</f>
        <v>0</v>
      </c>
      <c r="I188" s="10">
        <f t="shared" si="10"/>
        <v>0</v>
      </c>
      <c r="J188" s="10">
        <f t="shared" si="11"/>
        <v>0</v>
      </c>
    </row>
    <row r="189" spans="1:10" x14ac:dyDescent="0.25">
      <c r="A189" t="str">
        <f t="shared" si="9"/>
        <v>b</v>
      </c>
      <c r="B189" s="8"/>
      <c r="C189" s="9" t="s">
        <v>15</v>
      </c>
      <c r="D189" s="10">
        <f t="shared" si="12"/>
        <v>0</v>
      </c>
      <c r="E189" s="10">
        <f>SUM('დაზუსტ. ბიუჯ.'!E189,'მთავრ. ფონდი'!F189,'პრეზ. ფონდი'!F189)</f>
        <v>0</v>
      </c>
      <c r="F189" s="10">
        <f>SUM('დაზუსტ. ბიუჯ.'!F189,'მთავრ. ფონდი'!G189,'პრეზ. ფონდი'!G189)</f>
        <v>0</v>
      </c>
      <c r="G189" s="10">
        <f>SUM('დაზუსტ. ბიუჯ.'!G189,'მთავრ. ფონდი'!H189,'პრეზ. ფონდი'!H189)</f>
        <v>0</v>
      </c>
      <c r="H189" s="10">
        <f>SUM('დაზუსტ. ბიუჯ.'!H189,'მთავრ. ფონდი'!I189,'პრეზ. ფონდი'!I189)</f>
        <v>0</v>
      </c>
      <c r="I189" s="10">
        <f t="shared" si="10"/>
        <v>0</v>
      </c>
      <c r="J189" s="10">
        <f t="shared" si="11"/>
        <v>0</v>
      </c>
    </row>
    <row r="190" spans="1:10" x14ac:dyDescent="0.25">
      <c r="A190" t="str">
        <f t="shared" si="9"/>
        <v>a</v>
      </c>
      <c r="B190" s="8"/>
      <c r="C190" s="9" t="s">
        <v>16</v>
      </c>
      <c r="D190" s="10">
        <f t="shared" si="12"/>
        <v>2000</v>
      </c>
      <c r="E190" s="10">
        <f>SUM('დაზუსტ. ბიუჯ.'!E190,'მთავრ. ფონდი'!F190,'პრეზ. ფონდი'!F190)</f>
        <v>1300</v>
      </c>
      <c r="F190" s="10">
        <f>SUM('დაზუსტ. ბიუჯ.'!F190,'მთავრ. ფონდი'!G190,'პრეზ. ფონდი'!G190)</f>
        <v>300</v>
      </c>
      <c r="G190" s="10">
        <f>SUM('დაზუსტ. ბიუჯ.'!G190,'მთავრ. ფონდი'!H190,'პრეზ. ფონდი'!H190)</f>
        <v>200</v>
      </c>
      <c r="H190" s="10">
        <f>SUM('დაზუსტ. ბიუჯ.'!H190,'მთავრ. ფონდი'!I190,'პრეზ. ფონდი'!I190)</f>
        <v>200</v>
      </c>
      <c r="I190" s="10">
        <f t="shared" si="10"/>
        <v>1600</v>
      </c>
      <c r="J190" s="10">
        <f t="shared" si="11"/>
        <v>1800</v>
      </c>
    </row>
    <row r="191" spans="1:10" x14ac:dyDescent="0.25">
      <c r="A191" t="str">
        <f t="shared" si="9"/>
        <v>a</v>
      </c>
      <c r="B191" s="8"/>
      <c r="C191" s="9" t="s">
        <v>17</v>
      </c>
      <c r="D191" s="10">
        <f t="shared" si="12"/>
        <v>1000</v>
      </c>
      <c r="E191" s="10">
        <f>SUM('დაზუსტ. ბიუჯ.'!E191,'მთავრ. ფონდი'!F191,'პრეზ. ფონდი'!F191)</f>
        <v>300</v>
      </c>
      <c r="F191" s="10">
        <f>SUM('დაზუსტ. ბიუჯ.'!F191,'მთავრ. ფონდი'!G191,'პრეზ. ფონდი'!G191)</f>
        <v>300</v>
      </c>
      <c r="G191" s="10">
        <f>SUM('დაზუსტ. ბიუჯ.'!G191,'მთავრ. ფონდი'!H191,'პრეზ. ფონდი'!H191)</f>
        <v>200</v>
      </c>
      <c r="H191" s="10">
        <f>SUM('დაზუსტ. ბიუჯ.'!H191,'მთავრ. ფონდი'!I191,'პრეზ. ფონდი'!I191)</f>
        <v>200</v>
      </c>
      <c r="I191" s="10">
        <f t="shared" si="10"/>
        <v>600</v>
      </c>
      <c r="J191" s="10">
        <f t="shared" si="11"/>
        <v>800</v>
      </c>
    </row>
    <row r="192" spans="1:10" x14ac:dyDescent="0.25">
      <c r="A192" t="str">
        <f t="shared" si="9"/>
        <v>b</v>
      </c>
      <c r="B192" s="5"/>
      <c r="C192" s="6" t="s">
        <v>18</v>
      </c>
      <c r="D192" s="7">
        <f t="shared" si="12"/>
        <v>0</v>
      </c>
      <c r="E192" s="7">
        <f>SUM('დაზუსტ. ბიუჯ.'!E192,'მთავრ. ფონდი'!F192,'პრეზ. ფონდი'!F192)</f>
        <v>0</v>
      </c>
      <c r="F192" s="7">
        <f>SUM('დაზუსტ. ბიუჯ.'!F192,'მთავრ. ფონდი'!G192,'პრეზ. ფონდი'!G192)</f>
        <v>0</v>
      </c>
      <c r="G192" s="7">
        <f>SUM('დაზუსტ. ბიუჯ.'!G192,'მთავრ. ფონდი'!H192,'პრეზ. ფონდი'!H192)</f>
        <v>0</v>
      </c>
      <c r="H192" s="7">
        <f>SUM('დაზუსტ. ბიუჯ.'!H192,'მთავრ. ფონდი'!I192,'პრეზ. ფონდი'!I192)</f>
        <v>0</v>
      </c>
      <c r="I192" s="7">
        <f t="shared" si="10"/>
        <v>0</v>
      </c>
      <c r="J192" s="7">
        <f t="shared" si="11"/>
        <v>0</v>
      </c>
    </row>
    <row r="193" spans="1:10" x14ac:dyDescent="0.25">
      <c r="A193" t="str">
        <f t="shared" si="9"/>
        <v>b</v>
      </c>
      <c r="B193" s="5"/>
      <c r="C193" s="6" t="s">
        <v>19</v>
      </c>
      <c r="D193" s="7">
        <f t="shared" si="12"/>
        <v>0</v>
      </c>
      <c r="E193" s="7">
        <f>SUM('დაზუსტ. ბიუჯ.'!E193,'მთავრ. ფონდი'!F193,'პრეზ. ფონდი'!F193)</f>
        <v>0</v>
      </c>
      <c r="F193" s="7">
        <f>SUM('დაზუსტ. ბიუჯ.'!F193,'მთავრ. ფონდი'!G193,'პრეზ. ფონდი'!G193)</f>
        <v>0</v>
      </c>
      <c r="G193" s="7">
        <f>SUM('დაზუსტ. ბიუჯ.'!G193,'მთავრ. ფონდი'!H193,'პრეზ. ფონდი'!H193)</f>
        <v>0</v>
      </c>
      <c r="H193" s="7">
        <f>SUM('დაზუსტ. ბიუჯ.'!H193,'მთავრ. ფონდი'!I193,'პრეზ. ფონდი'!I193)</f>
        <v>0</v>
      </c>
      <c r="I193" s="7">
        <f t="shared" si="10"/>
        <v>0</v>
      </c>
      <c r="J193" s="7">
        <f t="shared" si="11"/>
        <v>0</v>
      </c>
    </row>
    <row r="194" spans="1:10" ht="15.75" thickBot="1" x14ac:dyDescent="0.3">
      <c r="A194" t="str">
        <f t="shared" si="9"/>
        <v>b</v>
      </c>
      <c r="B194" s="11"/>
      <c r="C194" s="12" t="s">
        <v>20</v>
      </c>
      <c r="D194" s="13">
        <f t="shared" si="12"/>
        <v>0</v>
      </c>
      <c r="E194" s="13">
        <f>SUM('დაზუსტ. ბიუჯ.'!E194,'მთავრ. ფონდი'!F194,'პრეზ. ფონდი'!F194)</f>
        <v>0</v>
      </c>
      <c r="F194" s="13">
        <f>SUM('დაზუსტ. ბიუჯ.'!F194,'მთავრ. ფონდი'!G194,'პრეზ. ფონდი'!G194)</f>
        <v>0</v>
      </c>
      <c r="G194" s="13">
        <f>SUM('დაზუსტ. ბიუჯ.'!G194,'მთავრ. ფონდი'!H194,'პრეზ. ფონდი'!H194)</f>
        <v>0</v>
      </c>
      <c r="H194" s="13">
        <f>SUM('დაზუსტ. ბიუჯ.'!H194,'მთავრ. ფონდი'!I194,'პრეზ. ფონდი'!I194)</f>
        <v>0</v>
      </c>
      <c r="I194" s="13">
        <f t="shared" si="10"/>
        <v>0</v>
      </c>
      <c r="J194" s="13">
        <f t="shared" si="11"/>
        <v>0</v>
      </c>
    </row>
    <row r="195" spans="1:10" ht="31.5" thickTop="1" thickBot="1" x14ac:dyDescent="0.3">
      <c r="A195" t="str">
        <f t="shared" si="9"/>
        <v>a</v>
      </c>
      <c r="B195" s="3" t="s">
        <v>50</v>
      </c>
      <c r="C195" s="14" t="s">
        <v>232</v>
      </c>
      <c r="D195" s="4">
        <f t="shared" si="12"/>
        <v>54000</v>
      </c>
      <c r="E195" s="4">
        <f>SUM('დაზუსტ. ბიუჯ.'!E195,'მთავრ. ფონდი'!F195,'პრეზ. ფონდი'!F195)</f>
        <v>26300</v>
      </c>
      <c r="F195" s="4">
        <f>SUM('დაზუსტ. ბიუჯ.'!F195,'მთავრ. ფონდი'!G195,'პრეზ. ფონდი'!G195)</f>
        <v>15300</v>
      </c>
      <c r="G195" s="4">
        <f>SUM('დაზუსტ. ბიუჯ.'!G195,'მთავრ. ფონდი'!H195,'პრეზ. ფონდი'!H195)</f>
        <v>6300</v>
      </c>
      <c r="H195" s="4">
        <f>SUM('დაზუსტ. ბიუჯ.'!H195,'მთავრ. ფონდი'!I195,'პრეზ. ფონდი'!I195)</f>
        <v>6100</v>
      </c>
      <c r="I195" s="4">
        <f t="shared" si="10"/>
        <v>41600</v>
      </c>
      <c r="J195" s="4">
        <f t="shared" si="11"/>
        <v>47900</v>
      </c>
    </row>
    <row r="196" spans="1:10" ht="15.75" thickTop="1" x14ac:dyDescent="0.25">
      <c r="A196" t="str">
        <f t="shared" ref="A196:A259" si="13">IF(OR(D196&lt;&gt;0,E196&lt;&gt;0,F196&lt;&gt;0,G196&lt;&gt;0,H196&lt;&gt;0,),"a","b")</f>
        <v>a</v>
      </c>
      <c r="B196" s="5"/>
      <c r="C196" s="6" t="s">
        <v>10</v>
      </c>
      <c r="D196" s="7">
        <f t="shared" si="12"/>
        <v>54000</v>
      </c>
      <c r="E196" s="7">
        <f>SUM('დაზუსტ. ბიუჯ.'!E196,'მთავრ. ფონდი'!F196,'პრეზ. ფონდი'!F196)</f>
        <v>26300</v>
      </c>
      <c r="F196" s="7">
        <f>SUM('დაზუსტ. ბიუჯ.'!F196,'მთავრ. ფონდი'!G196,'პრეზ. ფონდი'!G196)</f>
        <v>15300</v>
      </c>
      <c r="G196" s="7">
        <f>SUM('დაზუსტ. ბიუჯ.'!G196,'მთავრ. ფონდი'!H196,'პრეზ. ფონდი'!H196)</f>
        <v>6300</v>
      </c>
      <c r="H196" s="7">
        <f>SUM('დაზუსტ. ბიუჯ.'!H196,'მთავრ. ფონდი'!I196,'პრეზ. ფონდი'!I196)</f>
        <v>6100</v>
      </c>
      <c r="I196" s="7">
        <f t="shared" ref="I196:I259" si="14">SUM(E196,F196)</f>
        <v>41600</v>
      </c>
      <c r="J196" s="7">
        <f t="shared" ref="J196:J259" si="15">SUM(E196,F196,G196)</f>
        <v>47900</v>
      </c>
    </row>
    <row r="197" spans="1:10" x14ac:dyDescent="0.25">
      <c r="A197" t="str">
        <f t="shared" si="13"/>
        <v>b</v>
      </c>
      <c r="B197" s="8"/>
      <c r="C197" s="9" t="s">
        <v>11</v>
      </c>
      <c r="D197" s="10">
        <f t="shared" si="12"/>
        <v>0</v>
      </c>
      <c r="E197" s="10">
        <f>SUM('დაზუსტ. ბიუჯ.'!E197,'მთავრ. ფონდი'!F197,'პრეზ. ფონდი'!F197)</f>
        <v>0</v>
      </c>
      <c r="F197" s="10">
        <f>SUM('დაზუსტ. ბიუჯ.'!F197,'მთავრ. ფონდი'!G197,'პრეზ. ფონდი'!G197)</f>
        <v>0</v>
      </c>
      <c r="G197" s="10">
        <f>SUM('დაზუსტ. ბიუჯ.'!G197,'მთავრ. ფონდი'!H197,'პრეზ. ფონდი'!H197)</f>
        <v>0</v>
      </c>
      <c r="H197" s="10">
        <f>SUM('დაზუსტ. ბიუჯ.'!H197,'მთავრ. ფონდი'!I197,'პრეზ. ფონდი'!I197)</f>
        <v>0</v>
      </c>
      <c r="I197" s="10">
        <f t="shared" si="14"/>
        <v>0</v>
      </c>
      <c r="J197" s="10">
        <f t="shared" si="15"/>
        <v>0</v>
      </c>
    </row>
    <row r="198" spans="1:10" x14ac:dyDescent="0.25">
      <c r="A198" t="str">
        <f t="shared" si="13"/>
        <v>a</v>
      </c>
      <c r="B198" s="8"/>
      <c r="C198" s="9" t="s">
        <v>12</v>
      </c>
      <c r="D198" s="10">
        <f t="shared" si="12"/>
        <v>45000</v>
      </c>
      <c r="E198" s="10">
        <f>SUM('დაზუსტ. ბიუჯ.'!E198,'მთავრ. ფონდი'!F198,'პრეზ. ფონდი'!F198)</f>
        <v>23000</v>
      </c>
      <c r="F198" s="10">
        <f>SUM('დაზუსტ. ბიუჯ.'!F198,'მთავრ. ფონდი'!G198,'პრეზ. ფონდი'!G198)</f>
        <v>13000</v>
      </c>
      <c r="G198" s="10">
        <f>SUM('დაზუსტ. ბიუჯ.'!G198,'მთავრ. ფონდი'!H198,'პრეზ. ფონდი'!H198)</f>
        <v>5000</v>
      </c>
      <c r="H198" s="10">
        <f>SUM('დაზუსტ. ბიუჯ.'!H198,'მთავრ. ფონდი'!I198,'პრეზ. ფონდი'!I198)</f>
        <v>4000</v>
      </c>
      <c r="I198" s="10">
        <f t="shared" si="14"/>
        <v>36000</v>
      </c>
      <c r="J198" s="10">
        <f t="shared" si="15"/>
        <v>41000</v>
      </c>
    </row>
    <row r="199" spans="1:10" x14ac:dyDescent="0.25">
      <c r="A199" t="str">
        <f t="shared" si="13"/>
        <v>b</v>
      </c>
      <c r="B199" s="8"/>
      <c r="C199" s="9" t="s">
        <v>13</v>
      </c>
      <c r="D199" s="10">
        <f t="shared" si="12"/>
        <v>0</v>
      </c>
      <c r="E199" s="10">
        <f>SUM('დაზუსტ. ბიუჯ.'!E199,'მთავრ. ფონდი'!F199,'პრეზ. ფონდი'!F199)</f>
        <v>0</v>
      </c>
      <c r="F199" s="10">
        <f>SUM('დაზუსტ. ბიუჯ.'!F199,'მთავრ. ფონდი'!G199,'პრეზ. ფონდი'!G199)</f>
        <v>0</v>
      </c>
      <c r="G199" s="10">
        <f>SUM('დაზუსტ. ბიუჯ.'!G199,'მთავრ. ფონდი'!H199,'პრეზ. ფონდი'!H199)</f>
        <v>0</v>
      </c>
      <c r="H199" s="10">
        <f>SUM('დაზუსტ. ბიუჯ.'!H199,'მთავრ. ფონდი'!I199,'პრეზ. ფონდი'!I199)</f>
        <v>0</v>
      </c>
      <c r="I199" s="10">
        <f t="shared" si="14"/>
        <v>0</v>
      </c>
      <c r="J199" s="10">
        <f t="shared" si="15"/>
        <v>0</v>
      </c>
    </row>
    <row r="200" spans="1:10" x14ac:dyDescent="0.25">
      <c r="A200" t="str">
        <f t="shared" si="13"/>
        <v>b</v>
      </c>
      <c r="B200" s="8"/>
      <c r="C200" s="9" t="s">
        <v>14</v>
      </c>
      <c r="D200" s="10">
        <f t="shared" si="12"/>
        <v>0</v>
      </c>
      <c r="E200" s="10">
        <f>SUM('დაზუსტ. ბიუჯ.'!E200,'მთავრ. ფონდი'!F200,'პრეზ. ფონდი'!F200)</f>
        <v>0</v>
      </c>
      <c r="F200" s="10">
        <f>SUM('დაზუსტ. ბიუჯ.'!F200,'მთავრ. ფონდი'!G200,'პრეზ. ფონდი'!G200)</f>
        <v>0</v>
      </c>
      <c r="G200" s="10">
        <f>SUM('დაზუსტ. ბიუჯ.'!G200,'მთავრ. ფონდი'!H200,'პრეზ. ფონდი'!H200)</f>
        <v>0</v>
      </c>
      <c r="H200" s="10">
        <f>SUM('დაზუსტ. ბიუჯ.'!H200,'მთავრ. ფონდი'!I200,'პრეზ. ფონდი'!I200)</f>
        <v>0</v>
      </c>
      <c r="I200" s="10">
        <f t="shared" si="14"/>
        <v>0</v>
      </c>
      <c r="J200" s="10">
        <f t="shared" si="15"/>
        <v>0</v>
      </c>
    </row>
    <row r="201" spans="1:10" x14ac:dyDescent="0.25">
      <c r="A201" t="str">
        <f t="shared" si="13"/>
        <v>b</v>
      </c>
      <c r="B201" s="8"/>
      <c r="C201" s="9" t="s">
        <v>15</v>
      </c>
      <c r="D201" s="10">
        <f t="shared" si="12"/>
        <v>0</v>
      </c>
      <c r="E201" s="10">
        <f>SUM('დაზუსტ. ბიუჯ.'!E201,'მთავრ. ფონდი'!F201,'პრეზ. ფონდი'!F201)</f>
        <v>0</v>
      </c>
      <c r="F201" s="10">
        <f>SUM('დაზუსტ. ბიუჯ.'!F201,'მთავრ. ფონდი'!G201,'პრეზ. ფონდი'!G201)</f>
        <v>0</v>
      </c>
      <c r="G201" s="10">
        <f>SUM('დაზუსტ. ბიუჯ.'!G201,'მთავრ. ფონდი'!H201,'პრეზ. ფონდი'!H201)</f>
        <v>0</v>
      </c>
      <c r="H201" s="10">
        <f>SUM('დაზუსტ. ბიუჯ.'!H201,'მთავრ. ფონდი'!I201,'პრეზ. ფონდი'!I201)</f>
        <v>0</v>
      </c>
      <c r="I201" s="10">
        <f t="shared" si="14"/>
        <v>0</v>
      </c>
      <c r="J201" s="10">
        <f t="shared" si="15"/>
        <v>0</v>
      </c>
    </row>
    <row r="202" spans="1:10" x14ac:dyDescent="0.25">
      <c r="A202" t="str">
        <f t="shared" si="13"/>
        <v>a</v>
      </c>
      <c r="B202" s="8"/>
      <c r="C202" s="9" t="s">
        <v>16</v>
      </c>
      <c r="D202" s="10">
        <f t="shared" si="12"/>
        <v>8000</v>
      </c>
      <c r="E202" s="10">
        <f>SUM('დაზუსტ. ბიუჯ.'!E202,'მთავრ. ფონდი'!F202,'პრეზ. ფონდი'!F202)</f>
        <v>3000</v>
      </c>
      <c r="F202" s="10">
        <f>SUM('დაზუსტ. ბიუჯ.'!F202,'მთავრ. ფონდი'!G202,'პრეზ. ფონდი'!G202)</f>
        <v>2000</v>
      </c>
      <c r="G202" s="10">
        <f>SUM('დაზუსტ. ბიუჯ.'!G202,'მთავრ. ფონდი'!H202,'პრეზ. ფონდი'!H202)</f>
        <v>1000</v>
      </c>
      <c r="H202" s="10">
        <f>SUM('დაზუსტ. ბიუჯ.'!H202,'მთავრ. ფონდი'!I202,'პრეზ. ფონდი'!I202)</f>
        <v>2000</v>
      </c>
      <c r="I202" s="10">
        <f t="shared" si="14"/>
        <v>5000</v>
      </c>
      <c r="J202" s="10">
        <f t="shared" si="15"/>
        <v>6000</v>
      </c>
    </row>
    <row r="203" spans="1:10" x14ac:dyDescent="0.25">
      <c r="A203" t="str">
        <f t="shared" si="13"/>
        <v>a</v>
      </c>
      <c r="B203" s="8"/>
      <c r="C203" s="9" t="s">
        <v>17</v>
      </c>
      <c r="D203" s="10">
        <f t="shared" si="12"/>
        <v>1000</v>
      </c>
      <c r="E203" s="10">
        <f>SUM('დაზუსტ. ბიუჯ.'!E203,'მთავრ. ფონდი'!F203,'პრეზ. ფონდი'!F203)</f>
        <v>300</v>
      </c>
      <c r="F203" s="10">
        <f>SUM('დაზუსტ. ბიუჯ.'!F203,'მთავრ. ფონდი'!G203,'პრეზ. ფონდი'!G203)</f>
        <v>300</v>
      </c>
      <c r="G203" s="10">
        <f>SUM('დაზუსტ. ბიუჯ.'!G203,'მთავრ. ფონდი'!H203,'პრეზ. ფონდი'!H203)</f>
        <v>300</v>
      </c>
      <c r="H203" s="10">
        <f>SUM('დაზუსტ. ბიუჯ.'!H203,'მთავრ. ფონდი'!I203,'პრეზ. ფონდი'!I203)</f>
        <v>100</v>
      </c>
      <c r="I203" s="10">
        <f t="shared" si="14"/>
        <v>600</v>
      </c>
      <c r="J203" s="10">
        <f t="shared" si="15"/>
        <v>900</v>
      </c>
    </row>
    <row r="204" spans="1:10" x14ac:dyDescent="0.25">
      <c r="A204" t="str">
        <f t="shared" si="13"/>
        <v>b</v>
      </c>
      <c r="B204" s="5"/>
      <c r="C204" s="6" t="s">
        <v>18</v>
      </c>
      <c r="D204" s="7">
        <f t="shared" si="12"/>
        <v>0</v>
      </c>
      <c r="E204" s="7">
        <f>SUM('დაზუსტ. ბიუჯ.'!E204,'მთავრ. ფონდი'!F204,'პრეზ. ფონდი'!F204)</f>
        <v>0</v>
      </c>
      <c r="F204" s="7">
        <f>SUM('დაზუსტ. ბიუჯ.'!F204,'მთავრ. ფონდი'!G204,'პრეზ. ფონდი'!G204)</f>
        <v>0</v>
      </c>
      <c r="G204" s="7">
        <f>SUM('დაზუსტ. ბიუჯ.'!G204,'მთავრ. ფონდი'!H204,'პრეზ. ფონდი'!H204)</f>
        <v>0</v>
      </c>
      <c r="H204" s="7">
        <f>SUM('დაზუსტ. ბიუჯ.'!H204,'მთავრ. ფონდი'!I204,'პრეზ. ფონდი'!I204)</f>
        <v>0</v>
      </c>
      <c r="I204" s="7">
        <f t="shared" si="14"/>
        <v>0</v>
      </c>
      <c r="J204" s="7">
        <f t="shared" si="15"/>
        <v>0</v>
      </c>
    </row>
    <row r="205" spans="1:10" x14ac:dyDescent="0.25">
      <c r="A205" t="str">
        <f t="shared" si="13"/>
        <v>b</v>
      </c>
      <c r="B205" s="5"/>
      <c r="C205" s="6" t="s">
        <v>19</v>
      </c>
      <c r="D205" s="7">
        <f t="shared" si="12"/>
        <v>0</v>
      </c>
      <c r="E205" s="7">
        <f>SUM('დაზუსტ. ბიუჯ.'!E205,'მთავრ. ფონდი'!F205,'პრეზ. ფონდი'!F205)</f>
        <v>0</v>
      </c>
      <c r="F205" s="7">
        <f>SUM('დაზუსტ. ბიუჯ.'!F205,'მთავრ. ფონდი'!G205,'პრეზ. ფონდი'!G205)</f>
        <v>0</v>
      </c>
      <c r="G205" s="7">
        <f>SUM('დაზუსტ. ბიუჯ.'!G205,'მთავრ. ფონდი'!H205,'პრეზ. ფონდი'!H205)</f>
        <v>0</v>
      </c>
      <c r="H205" s="7">
        <f>SUM('დაზუსტ. ბიუჯ.'!H205,'მთავრ. ფონდი'!I205,'პრეზ. ფონდი'!I205)</f>
        <v>0</v>
      </c>
      <c r="I205" s="7">
        <f t="shared" si="14"/>
        <v>0</v>
      </c>
      <c r="J205" s="7">
        <f t="shared" si="15"/>
        <v>0</v>
      </c>
    </row>
    <row r="206" spans="1:10" ht="15.75" thickBot="1" x14ac:dyDescent="0.3">
      <c r="A206" t="str">
        <f t="shared" si="13"/>
        <v>b</v>
      </c>
      <c r="B206" s="11"/>
      <c r="C206" s="12" t="s">
        <v>20</v>
      </c>
      <c r="D206" s="13">
        <f t="shared" si="12"/>
        <v>0</v>
      </c>
      <c r="E206" s="13">
        <f>SUM('დაზუსტ. ბიუჯ.'!E206,'მთავრ. ფონდი'!F206,'პრეზ. ფონდი'!F206)</f>
        <v>0</v>
      </c>
      <c r="F206" s="13">
        <f>SUM('დაზუსტ. ბიუჯ.'!F206,'მთავრ. ფონდი'!G206,'პრეზ. ფონდი'!G206)</f>
        <v>0</v>
      </c>
      <c r="G206" s="13">
        <f>SUM('დაზუსტ. ბიუჯ.'!G206,'მთავრ. ფონდი'!H206,'პრეზ. ფონდი'!H206)</f>
        <v>0</v>
      </c>
      <c r="H206" s="13">
        <f>SUM('დაზუსტ. ბიუჯ.'!H206,'მთავრ. ფონდი'!I206,'პრეზ. ფონდი'!I206)</f>
        <v>0</v>
      </c>
      <c r="I206" s="13">
        <f t="shared" si="14"/>
        <v>0</v>
      </c>
      <c r="J206" s="13">
        <f t="shared" si="15"/>
        <v>0</v>
      </c>
    </row>
    <row r="207" spans="1:10" ht="31.5" thickTop="1" thickBot="1" x14ac:dyDescent="0.3">
      <c r="A207" t="str">
        <f t="shared" si="13"/>
        <v>a</v>
      </c>
      <c r="B207" s="3" t="s">
        <v>52</v>
      </c>
      <c r="C207" s="14" t="s">
        <v>233</v>
      </c>
      <c r="D207" s="4">
        <f t="shared" si="12"/>
        <v>31300</v>
      </c>
      <c r="E207" s="4">
        <f>SUM('დაზუსტ. ბიუჯ.'!E207,'მთავრ. ფონდი'!F207,'პრეზ. ფონდი'!F207)</f>
        <v>11350</v>
      </c>
      <c r="F207" s="4">
        <f>SUM('დაზუსტ. ბიუჯ.'!F207,'მთავრ. ფონდი'!G207,'პრეზ. ფონდი'!G207)</f>
        <v>8650</v>
      </c>
      <c r="G207" s="4">
        <f>SUM('დაზუსტ. ბიუჯ.'!G207,'მთავრ. ფონდი'!H207,'პრეზ. ფონდი'!H207)</f>
        <v>7150</v>
      </c>
      <c r="H207" s="4">
        <f>SUM('დაზუსტ. ბიუჯ.'!H207,'მთავრ. ფონდი'!I207,'პრეზ. ფონდი'!I207)</f>
        <v>4150</v>
      </c>
      <c r="I207" s="4">
        <f t="shared" si="14"/>
        <v>20000</v>
      </c>
      <c r="J207" s="4">
        <f t="shared" si="15"/>
        <v>27150</v>
      </c>
    </row>
    <row r="208" spans="1:10" ht="15.75" thickTop="1" x14ac:dyDescent="0.25">
      <c r="A208" t="str">
        <f t="shared" si="13"/>
        <v>a</v>
      </c>
      <c r="B208" s="5"/>
      <c r="C208" s="6" t="s">
        <v>10</v>
      </c>
      <c r="D208" s="7">
        <f t="shared" ref="D208:D271" si="16">SUM(E208,F208,G208,H208)</f>
        <v>31300</v>
      </c>
      <c r="E208" s="7">
        <f>SUM('დაზუსტ. ბიუჯ.'!E208,'მთავრ. ფონდი'!F208,'პრეზ. ფონდი'!F208)</f>
        <v>11350</v>
      </c>
      <c r="F208" s="7">
        <f>SUM('დაზუსტ. ბიუჯ.'!F208,'მთავრ. ფონდი'!G208,'პრეზ. ფონდი'!G208)</f>
        <v>8650</v>
      </c>
      <c r="G208" s="7">
        <f>SUM('დაზუსტ. ბიუჯ.'!G208,'მთავრ. ფონდი'!H208,'პრეზ. ფონდი'!H208)</f>
        <v>7150</v>
      </c>
      <c r="H208" s="7">
        <f>SUM('დაზუსტ. ბიუჯ.'!H208,'მთავრ. ფონდი'!I208,'პრეზ. ფონდი'!I208)</f>
        <v>4150</v>
      </c>
      <c r="I208" s="7">
        <f t="shared" si="14"/>
        <v>20000</v>
      </c>
      <c r="J208" s="7">
        <f t="shared" si="15"/>
        <v>27150</v>
      </c>
    </row>
    <row r="209" spans="1:10" x14ac:dyDescent="0.25">
      <c r="A209" t="str">
        <f t="shared" si="13"/>
        <v>b</v>
      </c>
      <c r="B209" s="8"/>
      <c r="C209" s="9" t="s">
        <v>11</v>
      </c>
      <c r="D209" s="10">
        <f t="shared" si="16"/>
        <v>0</v>
      </c>
      <c r="E209" s="10">
        <f>SUM('დაზუსტ. ბიუჯ.'!E209,'მთავრ. ფონდი'!F209,'პრეზ. ფონდი'!F209)</f>
        <v>0</v>
      </c>
      <c r="F209" s="10">
        <f>SUM('დაზუსტ. ბიუჯ.'!F209,'მთავრ. ფონდი'!G209,'პრეზ. ფონდი'!G209)</f>
        <v>0</v>
      </c>
      <c r="G209" s="10">
        <f>SUM('დაზუსტ. ბიუჯ.'!G209,'მთავრ. ფონდი'!H209,'პრეზ. ფონდი'!H209)</f>
        <v>0</v>
      </c>
      <c r="H209" s="10">
        <f>SUM('დაზუსტ. ბიუჯ.'!H209,'მთავრ. ფონდი'!I209,'პრეზ. ფონდი'!I209)</f>
        <v>0</v>
      </c>
      <c r="I209" s="10">
        <f t="shared" si="14"/>
        <v>0</v>
      </c>
      <c r="J209" s="10">
        <f t="shared" si="15"/>
        <v>0</v>
      </c>
    </row>
    <row r="210" spans="1:10" x14ac:dyDescent="0.25">
      <c r="A210" t="str">
        <f t="shared" si="13"/>
        <v>a</v>
      </c>
      <c r="B210" s="8"/>
      <c r="C210" s="9" t="s">
        <v>12</v>
      </c>
      <c r="D210" s="10">
        <f t="shared" si="16"/>
        <v>25500</v>
      </c>
      <c r="E210" s="10">
        <f>SUM('დაზუსტ. ბიუჯ.'!E210,'მთავრ. ფონდი'!F210,'პრეზ. ფონდი'!F210)</f>
        <v>9500</v>
      </c>
      <c r="F210" s="10">
        <f>SUM('დაზუსტ. ბიუჯ.'!F210,'მთავრ. ფონდი'!G210,'პრეზ. ფონდი'!G210)</f>
        <v>7000</v>
      </c>
      <c r="G210" s="10">
        <f>SUM('დაზუსტ. ბიუჯ.'!G210,'მთავრ. ფონდი'!H210,'პრეზ. ფონდი'!H210)</f>
        <v>6000</v>
      </c>
      <c r="H210" s="10">
        <f>SUM('დაზუსტ. ბიუჯ.'!H210,'მთავრ. ფონდი'!I210,'პრეზ. ფონდი'!I210)</f>
        <v>3000</v>
      </c>
      <c r="I210" s="10">
        <f t="shared" si="14"/>
        <v>16500</v>
      </c>
      <c r="J210" s="10">
        <f t="shared" si="15"/>
        <v>22500</v>
      </c>
    </row>
    <row r="211" spans="1:10" x14ac:dyDescent="0.25">
      <c r="A211" t="str">
        <f t="shared" si="13"/>
        <v>b</v>
      </c>
      <c r="B211" s="8"/>
      <c r="C211" s="9" t="s">
        <v>13</v>
      </c>
      <c r="D211" s="10">
        <f t="shared" si="16"/>
        <v>0</v>
      </c>
      <c r="E211" s="10">
        <f>SUM('დაზუსტ. ბიუჯ.'!E211,'მთავრ. ფონდი'!F211,'პრეზ. ფონდი'!F211)</f>
        <v>0</v>
      </c>
      <c r="F211" s="10">
        <f>SUM('დაზუსტ. ბიუჯ.'!F211,'მთავრ. ფონდი'!G211,'პრეზ. ფონდი'!G211)</f>
        <v>0</v>
      </c>
      <c r="G211" s="10">
        <f>SUM('დაზუსტ. ბიუჯ.'!G211,'მთავრ. ფონდი'!H211,'პრეზ. ფონდი'!H211)</f>
        <v>0</v>
      </c>
      <c r="H211" s="10">
        <f>SUM('დაზუსტ. ბიუჯ.'!H211,'მთავრ. ფონდი'!I211,'პრეზ. ფონდი'!I211)</f>
        <v>0</v>
      </c>
      <c r="I211" s="10">
        <f t="shared" si="14"/>
        <v>0</v>
      </c>
      <c r="J211" s="10">
        <f t="shared" si="15"/>
        <v>0</v>
      </c>
    </row>
    <row r="212" spans="1:10" x14ac:dyDescent="0.25">
      <c r="A212" t="str">
        <f t="shared" si="13"/>
        <v>b</v>
      </c>
      <c r="B212" s="8"/>
      <c r="C212" s="9" t="s">
        <v>14</v>
      </c>
      <c r="D212" s="10">
        <f t="shared" si="16"/>
        <v>0</v>
      </c>
      <c r="E212" s="10">
        <f>SUM('დაზუსტ. ბიუჯ.'!E212,'მთავრ. ფონდი'!F212,'პრეზ. ფონდი'!F212)</f>
        <v>0</v>
      </c>
      <c r="F212" s="10">
        <f>SUM('დაზუსტ. ბიუჯ.'!F212,'მთავრ. ფონდი'!G212,'პრეზ. ფონდი'!G212)</f>
        <v>0</v>
      </c>
      <c r="G212" s="10">
        <f>SUM('დაზუსტ. ბიუჯ.'!G212,'მთავრ. ფონდი'!H212,'პრეზ. ფონდი'!H212)</f>
        <v>0</v>
      </c>
      <c r="H212" s="10">
        <f>SUM('დაზუსტ. ბიუჯ.'!H212,'მთავრ. ფონდი'!I212,'პრეზ. ფონდი'!I212)</f>
        <v>0</v>
      </c>
      <c r="I212" s="10">
        <f t="shared" si="14"/>
        <v>0</v>
      </c>
      <c r="J212" s="10">
        <f t="shared" si="15"/>
        <v>0</v>
      </c>
    </row>
    <row r="213" spans="1:10" x14ac:dyDescent="0.25">
      <c r="A213" t="str">
        <f t="shared" si="13"/>
        <v>b</v>
      </c>
      <c r="B213" s="8"/>
      <c r="C213" s="9" t="s">
        <v>15</v>
      </c>
      <c r="D213" s="10">
        <f t="shared" si="16"/>
        <v>0</v>
      </c>
      <c r="E213" s="10">
        <f>SUM('დაზუსტ. ბიუჯ.'!E213,'მთავრ. ფონდი'!F213,'პრეზ. ფონდი'!F213)</f>
        <v>0</v>
      </c>
      <c r="F213" s="10">
        <f>SUM('დაზუსტ. ბიუჯ.'!F213,'მთავრ. ფონდი'!G213,'პრეზ. ფონდი'!G213)</f>
        <v>0</v>
      </c>
      <c r="G213" s="10">
        <f>SUM('დაზუსტ. ბიუჯ.'!G213,'მთავრ. ფონდი'!H213,'პრეზ. ფონდი'!H213)</f>
        <v>0</v>
      </c>
      <c r="H213" s="10">
        <f>SUM('დაზუსტ. ბიუჯ.'!H213,'მთავრ. ფონდი'!I213,'პრეზ. ფონდი'!I213)</f>
        <v>0</v>
      </c>
      <c r="I213" s="10">
        <f t="shared" si="14"/>
        <v>0</v>
      </c>
      <c r="J213" s="10">
        <f t="shared" si="15"/>
        <v>0</v>
      </c>
    </row>
    <row r="214" spans="1:10" x14ac:dyDescent="0.25">
      <c r="A214" t="str">
        <f t="shared" si="13"/>
        <v>a</v>
      </c>
      <c r="B214" s="8"/>
      <c r="C214" s="9" t="s">
        <v>16</v>
      </c>
      <c r="D214" s="10">
        <f t="shared" si="16"/>
        <v>5200</v>
      </c>
      <c r="E214" s="10">
        <f>SUM('დაზუსტ. ბიუჯ.'!E214,'მთავრ. ფონდი'!F214,'პრეზ. ფონდი'!F214)</f>
        <v>1700</v>
      </c>
      <c r="F214" s="10">
        <f>SUM('დაზუსტ. ბიუჯ.'!F214,'მთავრ. ფონდი'!G214,'პრეზ. ფონდი'!G214)</f>
        <v>1500</v>
      </c>
      <c r="G214" s="10">
        <f>SUM('დაზუსტ. ბიუჯ.'!G214,'მთავრ. ფონდი'!H214,'პრეზ. ფონდი'!H214)</f>
        <v>1000</v>
      </c>
      <c r="H214" s="10">
        <f>SUM('დაზუსტ. ბიუჯ.'!H214,'მთავრ. ფონდი'!I214,'პრეზ. ფონდი'!I214)</f>
        <v>1000</v>
      </c>
      <c r="I214" s="10">
        <f t="shared" si="14"/>
        <v>3200</v>
      </c>
      <c r="J214" s="10">
        <f t="shared" si="15"/>
        <v>4200</v>
      </c>
    </row>
    <row r="215" spans="1:10" x14ac:dyDescent="0.25">
      <c r="A215" t="str">
        <f t="shared" si="13"/>
        <v>a</v>
      </c>
      <c r="B215" s="8"/>
      <c r="C215" s="9" t="s">
        <v>17</v>
      </c>
      <c r="D215" s="10">
        <f t="shared" si="16"/>
        <v>600</v>
      </c>
      <c r="E215" s="10">
        <f>SUM('დაზუსტ. ბიუჯ.'!E215,'მთავრ. ფონდი'!F215,'პრეზ. ფონდი'!F215)</f>
        <v>150</v>
      </c>
      <c r="F215" s="10">
        <f>SUM('დაზუსტ. ბიუჯ.'!F215,'მთავრ. ფონდი'!G215,'პრეზ. ფონდი'!G215)</f>
        <v>150</v>
      </c>
      <c r="G215" s="10">
        <f>SUM('დაზუსტ. ბიუჯ.'!G215,'მთავრ. ფონდი'!H215,'პრეზ. ფონდი'!H215)</f>
        <v>150</v>
      </c>
      <c r="H215" s="10">
        <f>SUM('დაზუსტ. ბიუჯ.'!H215,'მთავრ. ფონდი'!I215,'პრეზ. ფონდი'!I215)</f>
        <v>150</v>
      </c>
      <c r="I215" s="10">
        <f t="shared" si="14"/>
        <v>300</v>
      </c>
      <c r="J215" s="10">
        <f t="shared" si="15"/>
        <v>450</v>
      </c>
    </row>
    <row r="216" spans="1:10" x14ac:dyDescent="0.25">
      <c r="A216" t="str">
        <f t="shared" si="13"/>
        <v>b</v>
      </c>
      <c r="B216" s="5"/>
      <c r="C216" s="6" t="s">
        <v>18</v>
      </c>
      <c r="D216" s="7">
        <f t="shared" si="16"/>
        <v>0</v>
      </c>
      <c r="E216" s="7">
        <f>SUM('დაზუსტ. ბიუჯ.'!E216,'მთავრ. ფონდი'!F216,'პრეზ. ფონდი'!F216)</f>
        <v>0</v>
      </c>
      <c r="F216" s="7">
        <f>SUM('დაზუსტ. ბიუჯ.'!F216,'მთავრ. ფონდი'!G216,'პრეზ. ფონდი'!G216)</f>
        <v>0</v>
      </c>
      <c r="G216" s="7">
        <f>SUM('დაზუსტ. ბიუჯ.'!G216,'მთავრ. ფონდი'!H216,'პრეზ. ფონდი'!H216)</f>
        <v>0</v>
      </c>
      <c r="H216" s="7">
        <f>SUM('დაზუსტ. ბიუჯ.'!H216,'მთავრ. ფონდი'!I216,'პრეზ. ფონდი'!I216)</f>
        <v>0</v>
      </c>
      <c r="I216" s="7">
        <f t="shared" si="14"/>
        <v>0</v>
      </c>
      <c r="J216" s="7">
        <f t="shared" si="15"/>
        <v>0</v>
      </c>
    </row>
    <row r="217" spans="1:10" x14ac:dyDescent="0.25">
      <c r="A217" t="str">
        <f t="shared" si="13"/>
        <v>b</v>
      </c>
      <c r="B217" s="5"/>
      <c r="C217" s="6" t="s">
        <v>19</v>
      </c>
      <c r="D217" s="7">
        <f t="shared" si="16"/>
        <v>0</v>
      </c>
      <c r="E217" s="7">
        <f>SUM('დაზუსტ. ბიუჯ.'!E217,'მთავრ. ფონდი'!F217,'პრეზ. ფონდი'!F217)</f>
        <v>0</v>
      </c>
      <c r="F217" s="7">
        <f>SUM('დაზუსტ. ბიუჯ.'!F217,'მთავრ. ფონდი'!G217,'პრეზ. ფონდი'!G217)</f>
        <v>0</v>
      </c>
      <c r="G217" s="7">
        <f>SUM('დაზუსტ. ბიუჯ.'!G217,'მთავრ. ფონდი'!H217,'პრეზ. ფონდი'!H217)</f>
        <v>0</v>
      </c>
      <c r="H217" s="7">
        <f>SUM('დაზუსტ. ბიუჯ.'!H217,'მთავრ. ფონდი'!I217,'პრეზ. ფონდი'!I217)</f>
        <v>0</v>
      </c>
      <c r="I217" s="7">
        <f t="shared" si="14"/>
        <v>0</v>
      </c>
      <c r="J217" s="7">
        <f t="shared" si="15"/>
        <v>0</v>
      </c>
    </row>
    <row r="218" spans="1:10" ht="15.75" thickBot="1" x14ac:dyDescent="0.3">
      <c r="A218" t="str">
        <f t="shared" si="13"/>
        <v>b</v>
      </c>
      <c r="B218" s="11"/>
      <c r="C218" s="12" t="s">
        <v>20</v>
      </c>
      <c r="D218" s="13">
        <f t="shared" si="16"/>
        <v>0</v>
      </c>
      <c r="E218" s="13">
        <f>SUM('დაზუსტ. ბიუჯ.'!E218,'მთავრ. ფონდი'!F218,'პრეზ. ფონდი'!F218)</f>
        <v>0</v>
      </c>
      <c r="F218" s="13">
        <f>SUM('დაზუსტ. ბიუჯ.'!F218,'მთავრ. ფონდი'!G218,'პრეზ. ფონდი'!G218)</f>
        <v>0</v>
      </c>
      <c r="G218" s="13">
        <f>SUM('დაზუსტ. ბიუჯ.'!G218,'მთავრ. ფონდი'!H218,'პრეზ. ფონდი'!H218)</f>
        <v>0</v>
      </c>
      <c r="H218" s="13">
        <f>SUM('დაზუსტ. ბიუჯ.'!H218,'მთავრ. ფონდი'!I218,'პრეზ. ფონდი'!I218)</f>
        <v>0</v>
      </c>
      <c r="I218" s="13">
        <f t="shared" si="14"/>
        <v>0</v>
      </c>
      <c r="J218" s="13">
        <f t="shared" si="15"/>
        <v>0</v>
      </c>
    </row>
    <row r="219" spans="1:10" ht="31.5" thickTop="1" thickBot="1" x14ac:dyDescent="0.3">
      <c r="A219" t="str">
        <f t="shared" si="13"/>
        <v>a</v>
      </c>
      <c r="B219" s="3" t="s">
        <v>54</v>
      </c>
      <c r="C219" s="14" t="s">
        <v>234</v>
      </c>
      <c r="D219" s="4">
        <f t="shared" si="16"/>
        <v>22640</v>
      </c>
      <c r="E219" s="4">
        <f>SUM('დაზუსტ. ბიუჯ.'!E219,'მთავრ. ფონდი'!F219,'პრეზ. ფონდი'!F219)</f>
        <v>8850</v>
      </c>
      <c r="F219" s="4">
        <f>SUM('დაზუსტ. ბიუჯ.'!F219,'მთავრ. ფონდი'!G219,'პრეზ. ფონდი'!G219)</f>
        <v>7750</v>
      </c>
      <c r="G219" s="4">
        <f>SUM('დაზუსტ. ბიუჯ.'!G219,'მთავრ. ფონდი'!H219,'პრეზ. ფონდი'!H219)</f>
        <v>4640</v>
      </c>
      <c r="H219" s="4">
        <f>SUM('დაზუსტ. ბიუჯ.'!H219,'მთავრ. ფონდი'!I219,'პრეზ. ფონდი'!I219)</f>
        <v>1400</v>
      </c>
      <c r="I219" s="4">
        <f t="shared" si="14"/>
        <v>16600</v>
      </c>
      <c r="J219" s="4">
        <f t="shared" si="15"/>
        <v>21240</v>
      </c>
    </row>
    <row r="220" spans="1:10" ht="15.75" thickTop="1" x14ac:dyDescent="0.25">
      <c r="A220" t="str">
        <f t="shared" si="13"/>
        <v>a</v>
      </c>
      <c r="B220" s="5"/>
      <c r="C220" s="6" t="s">
        <v>10</v>
      </c>
      <c r="D220" s="7">
        <f t="shared" si="16"/>
        <v>22640</v>
      </c>
      <c r="E220" s="7">
        <f>SUM('დაზუსტ. ბიუჯ.'!E220,'მთავრ. ფონდი'!F220,'პრეზ. ფონდი'!F220)</f>
        <v>8850</v>
      </c>
      <c r="F220" s="7">
        <f>SUM('დაზუსტ. ბიუჯ.'!F220,'მთავრ. ფონდი'!G220,'პრეზ. ფონდი'!G220)</f>
        <v>7750</v>
      </c>
      <c r="G220" s="7">
        <f>SUM('დაზუსტ. ბიუჯ.'!G220,'მთავრ. ფონდი'!H220,'პრეზ. ფონდი'!H220)</f>
        <v>4640</v>
      </c>
      <c r="H220" s="7">
        <f>SUM('დაზუსტ. ბიუჯ.'!H220,'მთავრ. ფონდი'!I220,'პრეზ. ფონდი'!I220)</f>
        <v>1400</v>
      </c>
      <c r="I220" s="7">
        <f t="shared" si="14"/>
        <v>16600</v>
      </c>
      <c r="J220" s="7">
        <f t="shared" si="15"/>
        <v>21240</v>
      </c>
    </row>
    <row r="221" spans="1:10" x14ac:dyDescent="0.25">
      <c r="A221" t="str">
        <f t="shared" si="13"/>
        <v>b</v>
      </c>
      <c r="B221" s="8"/>
      <c r="C221" s="9" t="s">
        <v>11</v>
      </c>
      <c r="D221" s="10">
        <f t="shared" si="16"/>
        <v>0</v>
      </c>
      <c r="E221" s="10">
        <f>SUM('დაზუსტ. ბიუჯ.'!E221,'მთავრ. ფონდი'!F221,'პრეზ. ფონდი'!F221)</f>
        <v>0</v>
      </c>
      <c r="F221" s="10">
        <f>SUM('დაზუსტ. ბიუჯ.'!F221,'მთავრ. ფონდი'!G221,'პრეზ. ფონდი'!G221)</f>
        <v>0</v>
      </c>
      <c r="G221" s="10">
        <f>SUM('დაზუსტ. ბიუჯ.'!G221,'მთავრ. ფონდი'!H221,'პრეზ. ფონდი'!H221)</f>
        <v>0</v>
      </c>
      <c r="H221" s="10">
        <f>SUM('დაზუსტ. ბიუჯ.'!H221,'მთავრ. ფონდი'!I221,'პრეზ. ფონდი'!I221)</f>
        <v>0</v>
      </c>
      <c r="I221" s="10">
        <f t="shared" si="14"/>
        <v>0</v>
      </c>
      <c r="J221" s="10">
        <f t="shared" si="15"/>
        <v>0</v>
      </c>
    </row>
    <row r="222" spans="1:10" x14ac:dyDescent="0.25">
      <c r="A222" t="str">
        <f t="shared" si="13"/>
        <v>a</v>
      </c>
      <c r="B222" s="8"/>
      <c r="C222" s="9" t="s">
        <v>12</v>
      </c>
      <c r="D222" s="10">
        <f t="shared" si="16"/>
        <v>20000</v>
      </c>
      <c r="E222" s="10">
        <f>SUM('დაზუსტ. ბიუჯ.'!E222,'მთავრ. ფონდი'!F222,'პრეზ. ფონდი'!F222)</f>
        <v>8000</v>
      </c>
      <c r="F222" s="10">
        <f>SUM('დაზუსტ. ბიუჯ.'!F222,'მთავრ. ფონდი'!G222,'პრეზ. ფონდი'!G222)</f>
        <v>7000</v>
      </c>
      <c r="G222" s="10">
        <f>SUM('დაზუსტ. ბიუჯ.'!G222,'მთავრ. ფონდი'!H222,'პრეზ. ფონდი'!H222)</f>
        <v>4000</v>
      </c>
      <c r="H222" s="10">
        <f>SUM('დაზუსტ. ბიუჯ.'!H222,'მთავრ. ფონდი'!I222,'პრეზ. ფონდი'!I222)</f>
        <v>1000</v>
      </c>
      <c r="I222" s="10">
        <f t="shared" si="14"/>
        <v>15000</v>
      </c>
      <c r="J222" s="10">
        <f t="shared" si="15"/>
        <v>19000</v>
      </c>
    </row>
    <row r="223" spans="1:10" x14ac:dyDescent="0.25">
      <c r="A223" t="str">
        <f t="shared" si="13"/>
        <v>b</v>
      </c>
      <c r="B223" s="8"/>
      <c r="C223" s="9" t="s">
        <v>13</v>
      </c>
      <c r="D223" s="10">
        <f t="shared" si="16"/>
        <v>0</v>
      </c>
      <c r="E223" s="10">
        <f>SUM('დაზუსტ. ბიუჯ.'!E223,'მთავრ. ფონდი'!F223,'პრეზ. ფონდი'!F223)</f>
        <v>0</v>
      </c>
      <c r="F223" s="10">
        <f>SUM('დაზუსტ. ბიუჯ.'!F223,'მთავრ. ფონდი'!G223,'პრეზ. ფონდი'!G223)</f>
        <v>0</v>
      </c>
      <c r="G223" s="10">
        <f>SUM('დაზუსტ. ბიუჯ.'!G223,'მთავრ. ფონდი'!H223,'პრეზ. ფონდი'!H223)</f>
        <v>0</v>
      </c>
      <c r="H223" s="10">
        <f>SUM('დაზუსტ. ბიუჯ.'!H223,'მთავრ. ფონდი'!I223,'პრეზ. ფონდი'!I223)</f>
        <v>0</v>
      </c>
      <c r="I223" s="10">
        <f t="shared" si="14"/>
        <v>0</v>
      </c>
      <c r="J223" s="10">
        <f t="shared" si="15"/>
        <v>0</v>
      </c>
    </row>
    <row r="224" spans="1:10" x14ac:dyDescent="0.25">
      <c r="A224" t="str">
        <f t="shared" si="13"/>
        <v>b</v>
      </c>
      <c r="B224" s="8"/>
      <c r="C224" s="9" t="s">
        <v>14</v>
      </c>
      <c r="D224" s="10">
        <f t="shared" si="16"/>
        <v>0</v>
      </c>
      <c r="E224" s="10">
        <f>SUM('დაზუსტ. ბიუჯ.'!E224,'მთავრ. ფონდი'!F224,'პრეზ. ფონდი'!F224)</f>
        <v>0</v>
      </c>
      <c r="F224" s="10">
        <f>SUM('დაზუსტ. ბიუჯ.'!F224,'მთავრ. ფონდი'!G224,'პრეზ. ფონდი'!G224)</f>
        <v>0</v>
      </c>
      <c r="G224" s="10">
        <f>SUM('დაზუსტ. ბიუჯ.'!G224,'მთავრ. ფონდი'!H224,'პრეზ. ფონდი'!H224)</f>
        <v>0</v>
      </c>
      <c r="H224" s="10">
        <f>SUM('დაზუსტ. ბიუჯ.'!H224,'მთავრ. ფონდი'!I224,'პრეზ. ფონდი'!I224)</f>
        <v>0</v>
      </c>
      <c r="I224" s="10">
        <f t="shared" si="14"/>
        <v>0</v>
      </c>
      <c r="J224" s="10">
        <f t="shared" si="15"/>
        <v>0</v>
      </c>
    </row>
    <row r="225" spans="1:10" x14ac:dyDescent="0.25">
      <c r="A225" t="str">
        <f t="shared" si="13"/>
        <v>b</v>
      </c>
      <c r="B225" s="8"/>
      <c r="C225" s="9" t="s">
        <v>15</v>
      </c>
      <c r="D225" s="10">
        <f t="shared" si="16"/>
        <v>0</v>
      </c>
      <c r="E225" s="10">
        <f>SUM('დაზუსტ. ბიუჯ.'!E225,'მთავრ. ფონდი'!F225,'პრეზ. ფონდი'!F225)</f>
        <v>0</v>
      </c>
      <c r="F225" s="10">
        <f>SUM('დაზუსტ. ბიუჯ.'!F225,'მთავრ. ფონდი'!G225,'პრეზ. ფონდი'!G225)</f>
        <v>0</v>
      </c>
      <c r="G225" s="10">
        <f>SUM('დაზუსტ. ბიუჯ.'!G225,'მთავრ. ფონდი'!H225,'პრეზ. ფონდი'!H225)</f>
        <v>0</v>
      </c>
      <c r="H225" s="10">
        <f>SUM('დაზუსტ. ბიუჯ.'!H225,'მთავრ. ფონდი'!I225,'პრეზ. ფონდი'!I225)</f>
        <v>0</v>
      </c>
      <c r="I225" s="10">
        <f t="shared" si="14"/>
        <v>0</v>
      </c>
      <c r="J225" s="10">
        <f t="shared" si="15"/>
        <v>0</v>
      </c>
    </row>
    <row r="226" spans="1:10" x14ac:dyDescent="0.25">
      <c r="A226" t="str">
        <f t="shared" si="13"/>
        <v>a</v>
      </c>
      <c r="B226" s="8"/>
      <c r="C226" s="9" t="s">
        <v>16</v>
      </c>
      <c r="D226" s="10">
        <f t="shared" si="16"/>
        <v>2000</v>
      </c>
      <c r="E226" s="10">
        <f>SUM('დაზუსტ. ბიუჯ.'!E226,'მთავრ. ფონდი'!F226,'პრეზ. ფონდი'!F226)</f>
        <v>600</v>
      </c>
      <c r="F226" s="10">
        <f>SUM('დაზუსტ. ბიუჯ.'!F226,'მთავრ. ფონდი'!G226,'პრეზ. ფონდი'!G226)</f>
        <v>500</v>
      </c>
      <c r="G226" s="10">
        <f>SUM('დაზუსტ. ბიუჯ.'!G226,'მთავრ. ფონდი'!H226,'პრეზ. ფონდი'!H226)</f>
        <v>500</v>
      </c>
      <c r="H226" s="10">
        <f>SUM('დაზუსტ. ბიუჯ.'!H226,'მთავრ. ფონდი'!I226,'პრეზ. ფონდი'!I226)</f>
        <v>400</v>
      </c>
      <c r="I226" s="10">
        <f t="shared" si="14"/>
        <v>1100</v>
      </c>
      <c r="J226" s="10">
        <f t="shared" si="15"/>
        <v>1600</v>
      </c>
    </row>
    <row r="227" spans="1:10" x14ac:dyDescent="0.25">
      <c r="A227" t="str">
        <f t="shared" si="13"/>
        <v>a</v>
      </c>
      <c r="B227" s="8"/>
      <c r="C227" s="9" t="s">
        <v>17</v>
      </c>
      <c r="D227" s="10">
        <f t="shared" si="16"/>
        <v>640</v>
      </c>
      <c r="E227" s="10">
        <f>SUM('დაზუსტ. ბიუჯ.'!E227,'მთავრ. ფონდი'!F227,'პრეზ. ფონდი'!F227)</f>
        <v>250</v>
      </c>
      <c r="F227" s="10">
        <f>SUM('დაზუსტ. ბიუჯ.'!F227,'მთავრ. ფონდი'!G227,'პრეზ. ფონდი'!G227)</f>
        <v>250</v>
      </c>
      <c r="G227" s="10">
        <f>SUM('დაზუსტ. ბიუჯ.'!G227,'მთავრ. ფონდი'!H227,'პრეზ. ფონდი'!H227)</f>
        <v>140</v>
      </c>
      <c r="H227" s="10">
        <f>SUM('დაზუსტ. ბიუჯ.'!H227,'მთავრ. ფონდი'!I227,'პრეზ. ფონდი'!I227)</f>
        <v>0</v>
      </c>
      <c r="I227" s="10">
        <f t="shared" si="14"/>
        <v>500</v>
      </c>
      <c r="J227" s="10">
        <f t="shared" si="15"/>
        <v>640</v>
      </c>
    </row>
    <row r="228" spans="1:10" x14ac:dyDescent="0.25">
      <c r="A228" t="str">
        <f t="shared" si="13"/>
        <v>b</v>
      </c>
      <c r="B228" s="5"/>
      <c r="C228" s="6" t="s">
        <v>18</v>
      </c>
      <c r="D228" s="7">
        <f t="shared" si="16"/>
        <v>0</v>
      </c>
      <c r="E228" s="7">
        <f>SUM('დაზუსტ. ბიუჯ.'!E228,'მთავრ. ფონდი'!F228,'პრეზ. ფონდი'!F228)</f>
        <v>0</v>
      </c>
      <c r="F228" s="7">
        <f>SUM('დაზუსტ. ბიუჯ.'!F228,'მთავრ. ფონდი'!G228,'პრეზ. ფონდი'!G228)</f>
        <v>0</v>
      </c>
      <c r="G228" s="7">
        <f>SUM('დაზუსტ. ბიუჯ.'!G228,'მთავრ. ფონდი'!H228,'პრეზ. ფონდი'!H228)</f>
        <v>0</v>
      </c>
      <c r="H228" s="7">
        <f>SUM('დაზუსტ. ბიუჯ.'!H228,'მთავრ. ფონდი'!I228,'პრეზ. ფონდი'!I228)</f>
        <v>0</v>
      </c>
      <c r="I228" s="7">
        <f t="shared" si="14"/>
        <v>0</v>
      </c>
      <c r="J228" s="7">
        <f t="shared" si="15"/>
        <v>0</v>
      </c>
    </row>
    <row r="229" spans="1:10" x14ac:dyDescent="0.25">
      <c r="A229" t="str">
        <f t="shared" si="13"/>
        <v>b</v>
      </c>
      <c r="B229" s="5"/>
      <c r="C229" s="6" t="s">
        <v>19</v>
      </c>
      <c r="D229" s="7">
        <f t="shared" si="16"/>
        <v>0</v>
      </c>
      <c r="E229" s="7">
        <f>SUM('დაზუსტ. ბიუჯ.'!E229,'მთავრ. ფონდი'!F229,'პრეზ. ფონდი'!F229)</f>
        <v>0</v>
      </c>
      <c r="F229" s="7">
        <f>SUM('დაზუსტ. ბიუჯ.'!F229,'მთავრ. ფონდი'!G229,'პრეზ. ფონდი'!G229)</f>
        <v>0</v>
      </c>
      <c r="G229" s="7">
        <f>SUM('დაზუსტ. ბიუჯ.'!G229,'მთავრ. ფონდი'!H229,'პრეზ. ფონდი'!H229)</f>
        <v>0</v>
      </c>
      <c r="H229" s="7">
        <f>SUM('დაზუსტ. ბიუჯ.'!H229,'მთავრ. ფონდი'!I229,'პრეზ. ფონდი'!I229)</f>
        <v>0</v>
      </c>
      <c r="I229" s="7">
        <f t="shared" si="14"/>
        <v>0</v>
      </c>
      <c r="J229" s="7">
        <f t="shared" si="15"/>
        <v>0</v>
      </c>
    </row>
    <row r="230" spans="1:10" ht="15.75" thickBot="1" x14ac:dyDescent="0.3">
      <c r="A230" t="str">
        <f t="shared" si="13"/>
        <v>b</v>
      </c>
      <c r="B230" s="11"/>
      <c r="C230" s="12" t="s">
        <v>20</v>
      </c>
      <c r="D230" s="13">
        <f t="shared" si="16"/>
        <v>0</v>
      </c>
      <c r="E230" s="13">
        <f>SUM('დაზუსტ. ბიუჯ.'!E230,'მთავრ. ფონდი'!F230,'პრეზ. ფონდი'!F230)</f>
        <v>0</v>
      </c>
      <c r="F230" s="13">
        <f>SUM('დაზუსტ. ბიუჯ.'!F230,'მთავრ. ფონდი'!G230,'პრეზ. ფონდი'!G230)</f>
        <v>0</v>
      </c>
      <c r="G230" s="13">
        <f>SUM('დაზუსტ. ბიუჯ.'!G230,'მთავრ. ფონდი'!H230,'პრეზ. ფონდი'!H230)</f>
        <v>0</v>
      </c>
      <c r="H230" s="13">
        <f>SUM('დაზუსტ. ბიუჯ.'!H230,'მთავრ. ფონდი'!I230,'პრეზ. ფონდი'!I230)</f>
        <v>0</v>
      </c>
      <c r="I230" s="13">
        <f t="shared" si="14"/>
        <v>0</v>
      </c>
      <c r="J230" s="13">
        <f t="shared" si="15"/>
        <v>0</v>
      </c>
    </row>
    <row r="231" spans="1:10" ht="31.5" thickTop="1" thickBot="1" x14ac:dyDescent="0.3">
      <c r="A231" t="str">
        <f t="shared" si="13"/>
        <v>a</v>
      </c>
      <c r="B231" s="3" t="s">
        <v>56</v>
      </c>
      <c r="C231" s="14" t="s">
        <v>57</v>
      </c>
      <c r="D231" s="4">
        <f t="shared" si="16"/>
        <v>51550</v>
      </c>
      <c r="E231" s="4">
        <f>SUM('დაზუსტ. ბიუჯ.'!E231,'მთავრ. ფონდი'!F231,'პრეზ. ფონდი'!F231)</f>
        <v>20200</v>
      </c>
      <c r="F231" s="4">
        <f>SUM('დაზუსტ. ბიუჯ.'!F231,'მთავრ. ფონდი'!G231,'პრეზ. ფონდი'!G231)</f>
        <v>17200</v>
      </c>
      <c r="G231" s="4">
        <f>SUM('დაზუსტ. ბიუჯ.'!G231,'მთავრ. ფონდი'!H231,'პრეზ. ფონდი'!H231)</f>
        <v>11650</v>
      </c>
      <c r="H231" s="4">
        <f>SUM('დაზუსტ. ბიუჯ.'!H231,'მთავრ. ფონდი'!I231,'პრეზ. ფონდი'!I231)</f>
        <v>2500</v>
      </c>
      <c r="I231" s="4">
        <f t="shared" si="14"/>
        <v>37400</v>
      </c>
      <c r="J231" s="4">
        <f t="shared" si="15"/>
        <v>49050</v>
      </c>
    </row>
    <row r="232" spans="1:10" ht="15.75" thickTop="1" x14ac:dyDescent="0.25">
      <c r="A232" t="str">
        <f t="shared" si="13"/>
        <v>a</v>
      </c>
      <c r="B232" s="5"/>
      <c r="C232" s="6" t="s">
        <v>10</v>
      </c>
      <c r="D232" s="7">
        <f t="shared" si="16"/>
        <v>51550</v>
      </c>
      <c r="E232" s="7">
        <f>SUM('დაზუსტ. ბიუჯ.'!E232,'მთავრ. ფონდი'!F232,'პრეზ. ფონდი'!F232)</f>
        <v>20200</v>
      </c>
      <c r="F232" s="7">
        <f>SUM('დაზუსტ. ბიუჯ.'!F232,'მთავრ. ფონდი'!G232,'პრეზ. ფონდი'!G232)</f>
        <v>17200</v>
      </c>
      <c r="G232" s="7">
        <f>SUM('დაზუსტ. ბიუჯ.'!G232,'მთავრ. ფონდი'!H232,'პრეზ. ფონდი'!H232)</f>
        <v>11650</v>
      </c>
      <c r="H232" s="7">
        <f>SUM('დაზუსტ. ბიუჯ.'!H232,'მთავრ. ფონდი'!I232,'პრეზ. ფონდი'!I232)</f>
        <v>2500</v>
      </c>
      <c r="I232" s="7">
        <f t="shared" si="14"/>
        <v>37400</v>
      </c>
      <c r="J232" s="7">
        <f t="shared" si="15"/>
        <v>49050</v>
      </c>
    </row>
    <row r="233" spans="1:10" x14ac:dyDescent="0.25">
      <c r="A233" t="str">
        <f t="shared" si="13"/>
        <v>b</v>
      </c>
      <c r="B233" s="8"/>
      <c r="C233" s="9" t="s">
        <v>11</v>
      </c>
      <c r="D233" s="10">
        <f t="shared" si="16"/>
        <v>0</v>
      </c>
      <c r="E233" s="10">
        <f>SUM('დაზუსტ. ბიუჯ.'!E233,'მთავრ. ფონდი'!F233,'პრეზ. ფონდი'!F233)</f>
        <v>0</v>
      </c>
      <c r="F233" s="10">
        <f>SUM('დაზუსტ. ბიუჯ.'!F233,'მთავრ. ფონდი'!G233,'პრეზ. ფონდი'!G233)</f>
        <v>0</v>
      </c>
      <c r="G233" s="10">
        <f>SUM('დაზუსტ. ბიუჯ.'!G233,'მთავრ. ფონდი'!H233,'პრეზ. ფონდი'!H233)</f>
        <v>0</v>
      </c>
      <c r="H233" s="10">
        <f>SUM('დაზუსტ. ბიუჯ.'!H233,'მთავრ. ფონდი'!I233,'პრეზ. ფონდი'!I233)</f>
        <v>0</v>
      </c>
      <c r="I233" s="10">
        <f t="shared" si="14"/>
        <v>0</v>
      </c>
      <c r="J233" s="10">
        <f t="shared" si="15"/>
        <v>0</v>
      </c>
    </row>
    <row r="234" spans="1:10" x14ac:dyDescent="0.25">
      <c r="A234" t="str">
        <f t="shared" si="13"/>
        <v>a</v>
      </c>
      <c r="B234" s="8"/>
      <c r="C234" s="9" t="s">
        <v>12</v>
      </c>
      <c r="D234" s="10">
        <f t="shared" si="16"/>
        <v>44000</v>
      </c>
      <c r="E234" s="10">
        <f>SUM('დაზუსტ. ბიუჯ.'!E234,'მთავრ. ფონდი'!F234,'პრეზ. ფონდი'!F234)</f>
        <v>18000</v>
      </c>
      <c r="F234" s="10">
        <f>SUM('დაზუსტ. ბიუჯ.'!F234,'მთავრ. ფონდი'!G234,'პრეზ. ფონდი'!G234)</f>
        <v>15000</v>
      </c>
      <c r="G234" s="10">
        <f>SUM('დაზუსტ. ბიუჯ.'!G234,'მთავრ. ფონდი'!H234,'პრეზ. ფონდი'!H234)</f>
        <v>10000</v>
      </c>
      <c r="H234" s="10">
        <f>SUM('დაზუსტ. ბიუჯ.'!H234,'მთავრ. ფონდი'!I234,'პრეზ. ფონდი'!I234)</f>
        <v>1000</v>
      </c>
      <c r="I234" s="10">
        <f t="shared" si="14"/>
        <v>33000</v>
      </c>
      <c r="J234" s="10">
        <f t="shared" si="15"/>
        <v>43000</v>
      </c>
    </row>
    <row r="235" spans="1:10" x14ac:dyDescent="0.25">
      <c r="A235" t="str">
        <f t="shared" si="13"/>
        <v>b</v>
      </c>
      <c r="B235" s="8"/>
      <c r="C235" s="9" t="s">
        <v>13</v>
      </c>
      <c r="D235" s="10">
        <f t="shared" si="16"/>
        <v>0</v>
      </c>
      <c r="E235" s="10">
        <f>SUM('დაზუსტ. ბიუჯ.'!E235,'მთავრ. ფონდი'!F235,'პრეზ. ფონდი'!F235)</f>
        <v>0</v>
      </c>
      <c r="F235" s="10">
        <f>SUM('დაზუსტ. ბიუჯ.'!F235,'მთავრ. ფონდი'!G235,'პრეზ. ფონდი'!G235)</f>
        <v>0</v>
      </c>
      <c r="G235" s="10">
        <f>SUM('დაზუსტ. ბიუჯ.'!G235,'მთავრ. ფონდი'!H235,'პრეზ. ფონდი'!H235)</f>
        <v>0</v>
      </c>
      <c r="H235" s="10">
        <f>SUM('დაზუსტ. ბიუჯ.'!H235,'მთავრ. ფონდი'!I235,'პრეზ. ფონდი'!I235)</f>
        <v>0</v>
      </c>
      <c r="I235" s="10">
        <f t="shared" si="14"/>
        <v>0</v>
      </c>
      <c r="J235" s="10">
        <f t="shared" si="15"/>
        <v>0</v>
      </c>
    </row>
    <row r="236" spans="1:10" x14ac:dyDescent="0.25">
      <c r="A236" t="str">
        <f t="shared" si="13"/>
        <v>b</v>
      </c>
      <c r="B236" s="8"/>
      <c r="C236" s="9" t="s">
        <v>14</v>
      </c>
      <c r="D236" s="10">
        <f t="shared" si="16"/>
        <v>0</v>
      </c>
      <c r="E236" s="10">
        <f>SUM('დაზუსტ. ბიუჯ.'!E236,'მთავრ. ფონდი'!F236,'პრეზ. ფონდი'!F236)</f>
        <v>0</v>
      </c>
      <c r="F236" s="10">
        <f>SUM('დაზუსტ. ბიუჯ.'!F236,'მთავრ. ფონდი'!G236,'პრეზ. ფონდი'!G236)</f>
        <v>0</v>
      </c>
      <c r="G236" s="10">
        <f>SUM('დაზუსტ. ბიუჯ.'!G236,'მთავრ. ფონდი'!H236,'პრეზ. ფონდი'!H236)</f>
        <v>0</v>
      </c>
      <c r="H236" s="10">
        <f>SUM('დაზუსტ. ბიუჯ.'!H236,'მთავრ. ფონდი'!I236,'პრეზ. ფონდი'!I236)</f>
        <v>0</v>
      </c>
      <c r="I236" s="10">
        <f t="shared" si="14"/>
        <v>0</v>
      </c>
      <c r="J236" s="10">
        <f t="shared" si="15"/>
        <v>0</v>
      </c>
    </row>
    <row r="237" spans="1:10" x14ac:dyDescent="0.25">
      <c r="A237" t="str">
        <f t="shared" si="13"/>
        <v>b</v>
      </c>
      <c r="B237" s="8"/>
      <c r="C237" s="9" t="s">
        <v>15</v>
      </c>
      <c r="D237" s="10">
        <f t="shared" si="16"/>
        <v>0</v>
      </c>
      <c r="E237" s="10">
        <f>SUM('დაზუსტ. ბიუჯ.'!E237,'მთავრ. ფონდი'!F237,'პრეზ. ფონდი'!F237)</f>
        <v>0</v>
      </c>
      <c r="F237" s="10">
        <f>SUM('დაზუსტ. ბიუჯ.'!F237,'მთავრ. ფონდი'!G237,'პრეზ. ფონდი'!G237)</f>
        <v>0</v>
      </c>
      <c r="G237" s="10">
        <f>SUM('დაზუსტ. ბიუჯ.'!G237,'მთავრ. ფონდი'!H237,'პრეზ. ფონდი'!H237)</f>
        <v>0</v>
      </c>
      <c r="H237" s="10">
        <f>SUM('დაზუსტ. ბიუჯ.'!H237,'მთავრ. ფონდი'!I237,'პრეზ. ფონდი'!I237)</f>
        <v>0</v>
      </c>
      <c r="I237" s="10">
        <f t="shared" si="14"/>
        <v>0</v>
      </c>
      <c r="J237" s="10">
        <f t="shared" si="15"/>
        <v>0</v>
      </c>
    </row>
    <row r="238" spans="1:10" x14ac:dyDescent="0.25">
      <c r="A238" t="str">
        <f t="shared" si="13"/>
        <v>a</v>
      </c>
      <c r="B238" s="8"/>
      <c r="C238" s="9" t="s">
        <v>16</v>
      </c>
      <c r="D238" s="10">
        <f t="shared" si="16"/>
        <v>7000</v>
      </c>
      <c r="E238" s="10">
        <f>SUM('დაზუსტ. ბიუჯ.'!E238,'მთავრ. ფონდი'!F238,'პრეზ. ფონდი'!F238)</f>
        <v>2000</v>
      </c>
      <c r="F238" s="10">
        <f>SUM('დაზუსტ. ბიუჯ.'!F238,'მთავრ. ფონდი'!G238,'პრეზ. ფონდი'!G238)</f>
        <v>2000</v>
      </c>
      <c r="G238" s="10">
        <f>SUM('დაზუსტ. ბიუჯ.'!G238,'მთავრ. ფონდი'!H238,'პრეზ. ფონდი'!H238)</f>
        <v>1500</v>
      </c>
      <c r="H238" s="10">
        <f>SUM('დაზუსტ. ბიუჯ.'!H238,'მთავრ. ფონდი'!I238,'პრეზ. ფონდი'!I238)</f>
        <v>1500</v>
      </c>
      <c r="I238" s="10">
        <f t="shared" si="14"/>
        <v>4000</v>
      </c>
      <c r="J238" s="10">
        <f t="shared" si="15"/>
        <v>5500</v>
      </c>
    </row>
    <row r="239" spans="1:10" x14ac:dyDescent="0.25">
      <c r="A239" t="str">
        <f t="shared" si="13"/>
        <v>a</v>
      </c>
      <c r="B239" s="8"/>
      <c r="C239" s="9" t="s">
        <v>17</v>
      </c>
      <c r="D239" s="10">
        <f t="shared" si="16"/>
        <v>550</v>
      </c>
      <c r="E239" s="10">
        <f>SUM('დაზუსტ. ბიუჯ.'!E239,'მთავრ. ფონდი'!F239,'პრეზ. ფონდი'!F239)</f>
        <v>200</v>
      </c>
      <c r="F239" s="10">
        <f>SUM('დაზუსტ. ბიუჯ.'!F239,'მთავრ. ფონდი'!G239,'პრეზ. ფონდი'!G239)</f>
        <v>200</v>
      </c>
      <c r="G239" s="10">
        <f>SUM('დაზუსტ. ბიუჯ.'!G239,'მთავრ. ფონდი'!H239,'პრეზ. ფონდი'!H239)</f>
        <v>150</v>
      </c>
      <c r="H239" s="10">
        <f>SUM('დაზუსტ. ბიუჯ.'!H239,'მთავრ. ფონდი'!I239,'პრეზ. ფონდი'!I239)</f>
        <v>0</v>
      </c>
      <c r="I239" s="10">
        <f t="shared" si="14"/>
        <v>400</v>
      </c>
      <c r="J239" s="10">
        <f t="shared" si="15"/>
        <v>550</v>
      </c>
    </row>
    <row r="240" spans="1:10" x14ac:dyDescent="0.25">
      <c r="A240" t="str">
        <f t="shared" si="13"/>
        <v>b</v>
      </c>
      <c r="B240" s="5"/>
      <c r="C240" s="6" t="s">
        <v>18</v>
      </c>
      <c r="D240" s="7">
        <f t="shared" si="16"/>
        <v>0</v>
      </c>
      <c r="E240" s="7">
        <f>SUM('დაზუსტ. ბიუჯ.'!E240,'მთავრ. ფონდი'!F240,'პრეზ. ფონდი'!F240)</f>
        <v>0</v>
      </c>
      <c r="F240" s="7">
        <f>SUM('დაზუსტ. ბიუჯ.'!F240,'მთავრ. ფონდი'!G240,'პრეზ. ფონდი'!G240)</f>
        <v>0</v>
      </c>
      <c r="G240" s="7">
        <f>SUM('დაზუსტ. ბიუჯ.'!G240,'მთავრ. ფონდი'!H240,'პრეზ. ფონდი'!H240)</f>
        <v>0</v>
      </c>
      <c r="H240" s="7">
        <f>SUM('დაზუსტ. ბიუჯ.'!H240,'მთავრ. ფონდი'!I240,'პრეზ. ფონდი'!I240)</f>
        <v>0</v>
      </c>
      <c r="I240" s="7">
        <f t="shared" si="14"/>
        <v>0</v>
      </c>
      <c r="J240" s="7">
        <f t="shared" si="15"/>
        <v>0</v>
      </c>
    </row>
    <row r="241" spans="1:10" x14ac:dyDescent="0.25">
      <c r="A241" t="str">
        <f t="shared" si="13"/>
        <v>b</v>
      </c>
      <c r="B241" s="5"/>
      <c r="C241" s="6" t="s">
        <v>19</v>
      </c>
      <c r="D241" s="7">
        <f t="shared" si="16"/>
        <v>0</v>
      </c>
      <c r="E241" s="7">
        <f>SUM('დაზუსტ. ბიუჯ.'!E241,'მთავრ. ფონდი'!F241,'პრეზ. ფონდი'!F241)</f>
        <v>0</v>
      </c>
      <c r="F241" s="7">
        <f>SUM('დაზუსტ. ბიუჯ.'!F241,'მთავრ. ფონდი'!G241,'პრეზ. ფონდი'!G241)</f>
        <v>0</v>
      </c>
      <c r="G241" s="7">
        <f>SUM('დაზუსტ. ბიუჯ.'!G241,'მთავრ. ფონდი'!H241,'პრეზ. ფონდი'!H241)</f>
        <v>0</v>
      </c>
      <c r="H241" s="7">
        <f>SUM('დაზუსტ. ბიუჯ.'!H241,'მთავრ. ფონდი'!I241,'პრეზ. ფონდი'!I241)</f>
        <v>0</v>
      </c>
      <c r="I241" s="7">
        <f t="shared" si="14"/>
        <v>0</v>
      </c>
      <c r="J241" s="7">
        <f t="shared" si="15"/>
        <v>0</v>
      </c>
    </row>
    <row r="242" spans="1:10" ht="15.75" thickBot="1" x14ac:dyDescent="0.3">
      <c r="A242" t="str">
        <f t="shared" si="13"/>
        <v>b</v>
      </c>
      <c r="B242" s="11"/>
      <c r="C242" s="12" t="s">
        <v>20</v>
      </c>
      <c r="D242" s="13">
        <f t="shared" si="16"/>
        <v>0</v>
      </c>
      <c r="E242" s="13">
        <f>SUM('დაზუსტ. ბიუჯ.'!E242,'მთავრ. ფონდი'!F242,'პრეზ. ფონდი'!F242)</f>
        <v>0</v>
      </c>
      <c r="F242" s="13">
        <f>SUM('დაზუსტ. ბიუჯ.'!F242,'მთავრ. ფონდი'!G242,'პრეზ. ფონდი'!G242)</f>
        <v>0</v>
      </c>
      <c r="G242" s="13">
        <f>SUM('დაზუსტ. ბიუჯ.'!G242,'მთავრ. ფონდი'!H242,'პრეზ. ფონდი'!H242)</f>
        <v>0</v>
      </c>
      <c r="H242" s="13">
        <f>SUM('დაზუსტ. ბიუჯ.'!H242,'მთავრ. ფონდი'!I242,'პრეზ. ფონდი'!I242)</f>
        <v>0</v>
      </c>
      <c r="I242" s="13">
        <f t="shared" si="14"/>
        <v>0</v>
      </c>
      <c r="J242" s="13">
        <f t="shared" si="15"/>
        <v>0</v>
      </c>
    </row>
    <row r="243" spans="1:10" ht="46.5" thickTop="1" thickBot="1" x14ac:dyDescent="0.3">
      <c r="A243" t="str">
        <f t="shared" si="13"/>
        <v>a</v>
      </c>
      <c r="B243" s="3" t="s">
        <v>58</v>
      </c>
      <c r="C243" s="14" t="s">
        <v>59</v>
      </c>
      <c r="D243" s="4">
        <f t="shared" si="16"/>
        <v>6066250</v>
      </c>
      <c r="E243" s="4">
        <f>SUM('დაზუსტ. ბიუჯ.'!E243,'მთავრ. ფონდი'!F243,'პრეზ. ფონდი'!F243)</f>
        <v>1532000</v>
      </c>
      <c r="F243" s="4">
        <f>SUM('დაზუსტ. ბიუჯ.'!F243,'მთავრ. ფონდი'!G243,'პრეზ. ფონდი'!G243)</f>
        <v>1660250</v>
      </c>
      <c r="G243" s="4">
        <f>SUM('დაზუსტ. ბიუჯ.'!G243,'მთავრ. ფონდი'!H243,'პრეზ. ფონდი'!H243)</f>
        <v>1383000</v>
      </c>
      <c r="H243" s="4">
        <f>SUM('დაზუსტ. ბიუჯ.'!H243,'მთავრ. ფონდი'!I243,'პრეზ. ფონდი'!I243)</f>
        <v>1491000</v>
      </c>
      <c r="I243" s="4">
        <f t="shared" si="14"/>
        <v>3192250</v>
      </c>
      <c r="J243" s="4">
        <f t="shared" si="15"/>
        <v>4575250</v>
      </c>
    </row>
    <row r="244" spans="1:10" ht="15.75" thickTop="1" x14ac:dyDescent="0.25">
      <c r="A244" t="str">
        <f t="shared" si="13"/>
        <v>a</v>
      </c>
      <c r="B244" s="5"/>
      <c r="C244" s="6" t="s">
        <v>10</v>
      </c>
      <c r="D244" s="7">
        <f t="shared" si="16"/>
        <v>5937771</v>
      </c>
      <c r="E244" s="7">
        <f>SUM('დაზუსტ. ბიუჯ.'!E244,'მთავრ. ფონდი'!F244,'პრეზ. ფონდი'!F244)</f>
        <v>1474521</v>
      </c>
      <c r="F244" s="7">
        <f>SUM('დაზუსტ. ბიუჯ.'!F244,'მთავრ. ფონდი'!G244,'პრეზ. ფონდი'!G244)</f>
        <v>1635250</v>
      </c>
      <c r="G244" s="7">
        <f>SUM('დაზუსტ. ბიუჯ.'!G244,'მთავრ. ფონდი'!H244,'პრეზ. ფონდი'!H244)</f>
        <v>1360000</v>
      </c>
      <c r="H244" s="7">
        <f>SUM('დაზუსტ. ბიუჯ.'!H244,'მთავრ. ფონდი'!I244,'პრეზ. ფონდი'!I244)</f>
        <v>1468000</v>
      </c>
      <c r="I244" s="7">
        <f t="shared" si="14"/>
        <v>3109771</v>
      </c>
      <c r="J244" s="7">
        <f t="shared" si="15"/>
        <v>4469771</v>
      </c>
    </row>
    <row r="245" spans="1:10" x14ac:dyDescent="0.25">
      <c r="A245" t="str">
        <f t="shared" si="13"/>
        <v>a</v>
      </c>
      <c r="B245" s="8"/>
      <c r="C245" s="9" t="s">
        <v>11</v>
      </c>
      <c r="D245" s="10">
        <f t="shared" si="16"/>
        <v>3232250</v>
      </c>
      <c r="E245" s="10">
        <f>SUM('დაზუსტ. ბიუჯ.'!E245,'მთავრ. ფონდი'!F245,'პრეზ. ფონდი'!F245)</f>
        <v>800000</v>
      </c>
      <c r="F245" s="10">
        <f>SUM('დაზუსტ. ბიუჯ.'!F245,'მთავრ. ფონდი'!G245,'პრეზ. ფონდი'!G245)</f>
        <v>832250</v>
      </c>
      <c r="G245" s="10">
        <f>SUM('დაზუსტ. ბიუჯ.'!G245,'მთავრ. ფონდი'!H245,'პრეზ. ფონდი'!H245)</f>
        <v>800000</v>
      </c>
      <c r="H245" s="10">
        <f>SUM('დაზუსტ. ბიუჯ.'!H245,'მთავრ. ფონდი'!I245,'პრეზ. ფონდი'!I245)</f>
        <v>800000</v>
      </c>
      <c r="I245" s="10">
        <f t="shared" si="14"/>
        <v>1632250</v>
      </c>
      <c r="J245" s="10">
        <f t="shared" si="15"/>
        <v>2432250</v>
      </c>
    </row>
    <row r="246" spans="1:10" x14ac:dyDescent="0.25">
      <c r="A246" t="str">
        <f t="shared" si="13"/>
        <v>a</v>
      </c>
      <c r="B246" s="8"/>
      <c r="C246" s="9" t="s">
        <v>12</v>
      </c>
      <c r="D246" s="10">
        <f t="shared" si="16"/>
        <v>2595521</v>
      </c>
      <c r="E246" s="10">
        <f>SUM('დაზუსტ. ბიუჯ.'!E246,'მთავრ. ფონდი'!F246,'პრეზ. ფონდი'!F246)</f>
        <v>645521</v>
      </c>
      <c r="F246" s="10">
        <f>SUM('დაზუსტ. ბიუჯ.'!F246,'მთავრ. ფონდი'!G246,'პრეზ. ფონდი'!G246)</f>
        <v>780000</v>
      </c>
      <c r="G246" s="10">
        <f>SUM('დაზუსტ. ბიუჯ.'!G246,'მთავრ. ფონდი'!H246,'პრეზ. ფონდი'!H246)</f>
        <v>520000</v>
      </c>
      <c r="H246" s="10">
        <f>SUM('დაზუსტ. ბიუჯ.'!H246,'მთავრ. ფონდი'!I246,'პრეზ. ფონდი'!I246)</f>
        <v>650000</v>
      </c>
      <c r="I246" s="10">
        <f t="shared" si="14"/>
        <v>1425521</v>
      </c>
      <c r="J246" s="10">
        <f t="shared" si="15"/>
        <v>1945521</v>
      </c>
    </row>
    <row r="247" spans="1:10" x14ac:dyDescent="0.25">
      <c r="A247" t="str">
        <f t="shared" si="13"/>
        <v>b</v>
      </c>
      <c r="B247" s="8"/>
      <c r="C247" s="9" t="s">
        <v>13</v>
      </c>
      <c r="D247" s="10">
        <f t="shared" si="16"/>
        <v>0</v>
      </c>
      <c r="E247" s="10">
        <f>SUM('დაზუსტ. ბიუჯ.'!E247,'მთავრ. ფონდი'!F247,'პრეზ. ფონდი'!F247)</f>
        <v>0</v>
      </c>
      <c r="F247" s="10">
        <f>SUM('დაზუსტ. ბიუჯ.'!F247,'მთავრ. ფონდი'!G247,'პრეზ. ფონდი'!G247)</f>
        <v>0</v>
      </c>
      <c r="G247" s="10">
        <f>SUM('დაზუსტ. ბიუჯ.'!G247,'მთავრ. ფონდი'!H247,'პრეზ. ფონდი'!H247)</f>
        <v>0</v>
      </c>
      <c r="H247" s="10">
        <f>SUM('დაზუსტ. ბიუჯ.'!H247,'მთავრ. ფონდი'!I247,'პრეზ. ფონდი'!I247)</f>
        <v>0</v>
      </c>
      <c r="I247" s="10">
        <f t="shared" si="14"/>
        <v>0</v>
      </c>
      <c r="J247" s="10">
        <f t="shared" si="15"/>
        <v>0</v>
      </c>
    </row>
    <row r="248" spans="1:10" x14ac:dyDescent="0.25">
      <c r="A248" t="str">
        <f t="shared" si="13"/>
        <v>b</v>
      </c>
      <c r="B248" s="8"/>
      <c r="C248" s="9" t="s">
        <v>14</v>
      </c>
      <c r="D248" s="10">
        <f t="shared" si="16"/>
        <v>0</v>
      </c>
      <c r="E248" s="10">
        <f>SUM('დაზუსტ. ბიუჯ.'!E248,'მთავრ. ფონდი'!F248,'პრეზ. ფონდი'!F248)</f>
        <v>0</v>
      </c>
      <c r="F248" s="10">
        <f>SUM('დაზუსტ. ბიუჯ.'!F248,'მთავრ. ფონდი'!G248,'პრეზ. ფონდი'!G248)</f>
        <v>0</v>
      </c>
      <c r="G248" s="10">
        <f>SUM('დაზუსტ. ბიუჯ.'!G248,'მთავრ. ფონდი'!H248,'პრეზ. ფონდი'!H248)</f>
        <v>0</v>
      </c>
      <c r="H248" s="10">
        <f>SUM('დაზუსტ. ბიუჯ.'!H248,'მთავრ. ფონდი'!I248,'პრეზ. ფონდი'!I248)</f>
        <v>0</v>
      </c>
      <c r="I248" s="10">
        <f t="shared" si="14"/>
        <v>0</v>
      </c>
      <c r="J248" s="10">
        <f t="shared" si="15"/>
        <v>0</v>
      </c>
    </row>
    <row r="249" spans="1:10" x14ac:dyDescent="0.25">
      <c r="A249" t="str">
        <f t="shared" si="13"/>
        <v>b</v>
      </c>
      <c r="B249" s="8"/>
      <c r="C249" s="9" t="s">
        <v>15</v>
      </c>
      <c r="D249" s="10">
        <f t="shared" si="16"/>
        <v>0</v>
      </c>
      <c r="E249" s="10">
        <f>SUM('დაზუსტ. ბიუჯ.'!E249,'მთავრ. ფონდი'!F249,'პრეზ. ფონდი'!F249)</f>
        <v>0</v>
      </c>
      <c r="F249" s="10">
        <f>SUM('დაზუსტ. ბიუჯ.'!F249,'მთავრ. ფონდი'!G249,'პრეზ. ფონდი'!G249)</f>
        <v>0</v>
      </c>
      <c r="G249" s="10">
        <f>SUM('დაზუსტ. ბიუჯ.'!G249,'მთავრ. ფონდი'!H249,'პრეზ. ფონდი'!H249)</f>
        <v>0</v>
      </c>
      <c r="H249" s="10">
        <f>SUM('დაზუსტ. ბიუჯ.'!H249,'მთავრ. ფონდი'!I249,'პრეზ. ფონდი'!I249)</f>
        <v>0</v>
      </c>
      <c r="I249" s="10">
        <f t="shared" si="14"/>
        <v>0</v>
      </c>
      <c r="J249" s="10">
        <f t="shared" si="15"/>
        <v>0</v>
      </c>
    </row>
    <row r="250" spans="1:10" x14ac:dyDescent="0.25">
      <c r="A250" t="str">
        <f t="shared" si="13"/>
        <v>a</v>
      </c>
      <c r="B250" s="8"/>
      <c r="C250" s="9" t="s">
        <v>16</v>
      </c>
      <c r="D250" s="10">
        <f t="shared" si="16"/>
        <v>70000</v>
      </c>
      <c r="E250" s="10">
        <f>SUM('დაზუსტ. ბიუჯ.'!E250,'მთავრ. ფონდი'!F250,'პრეზ. ფონდი'!F250)</f>
        <v>20000</v>
      </c>
      <c r="F250" s="10">
        <f>SUM('დაზუსტ. ბიუჯ.'!F250,'მთავრ. ფონდი'!G250,'პრეზ. ფონდი'!G250)</f>
        <v>20000</v>
      </c>
      <c r="G250" s="10">
        <f>SUM('დაზუსტ. ბიუჯ.'!G250,'მთავრ. ფონდი'!H250,'პრეზ. ფონდი'!H250)</f>
        <v>15000</v>
      </c>
      <c r="H250" s="10">
        <f>SUM('დაზუსტ. ბიუჯ.'!H250,'მთავრ. ფონდი'!I250,'პრეზ. ფონდი'!I250)</f>
        <v>15000</v>
      </c>
      <c r="I250" s="10">
        <f t="shared" si="14"/>
        <v>40000</v>
      </c>
      <c r="J250" s="10">
        <f t="shared" si="15"/>
        <v>55000</v>
      </c>
    </row>
    <row r="251" spans="1:10" x14ac:dyDescent="0.25">
      <c r="A251" t="str">
        <f t="shared" si="13"/>
        <v>a</v>
      </c>
      <c r="B251" s="8"/>
      <c r="C251" s="9" t="s">
        <v>17</v>
      </c>
      <c r="D251" s="10">
        <f t="shared" si="16"/>
        <v>40000</v>
      </c>
      <c r="E251" s="10">
        <f>SUM('დაზუსტ. ბიუჯ.'!E251,'მთავრ. ფონდი'!F251,'პრეზ. ფონდი'!F251)</f>
        <v>9000</v>
      </c>
      <c r="F251" s="10">
        <f>SUM('დაზუსტ. ბიუჯ.'!F251,'მთავრ. ფონდი'!G251,'პრეზ. ფონდი'!G251)</f>
        <v>3000</v>
      </c>
      <c r="G251" s="10">
        <f>SUM('დაზუსტ. ბიუჯ.'!G251,'მთავრ. ფონდი'!H251,'პრეზ. ფონდი'!H251)</f>
        <v>25000</v>
      </c>
      <c r="H251" s="10">
        <f>SUM('დაზუსტ. ბიუჯ.'!H251,'მთავრ. ფონდი'!I251,'პრეზ. ფონდი'!I251)</f>
        <v>3000</v>
      </c>
      <c r="I251" s="10">
        <f t="shared" si="14"/>
        <v>12000</v>
      </c>
      <c r="J251" s="10">
        <f t="shared" si="15"/>
        <v>37000</v>
      </c>
    </row>
    <row r="252" spans="1:10" x14ac:dyDescent="0.25">
      <c r="A252" t="str">
        <f t="shared" si="13"/>
        <v>a</v>
      </c>
      <c r="B252" s="5"/>
      <c r="C252" s="6" t="s">
        <v>18</v>
      </c>
      <c r="D252" s="7">
        <f t="shared" si="16"/>
        <v>124000</v>
      </c>
      <c r="E252" s="7">
        <f>SUM('დაზუსტ. ბიუჯ.'!E252,'მთავრ. ფონდი'!F252,'პრეზ. ფონდი'!F252)</f>
        <v>53000</v>
      </c>
      <c r="F252" s="7">
        <f>SUM('დაზუსტ. ბიუჯ.'!F252,'მთავრ. ფონდი'!G252,'პრეზ. ფონდი'!G252)</f>
        <v>25000</v>
      </c>
      <c r="G252" s="7">
        <f>SUM('დაზუსტ. ბიუჯ.'!G252,'მთავრ. ფონდი'!H252,'პრეზ. ფონდი'!H252)</f>
        <v>23000</v>
      </c>
      <c r="H252" s="7">
        <f>SUM('დაზუსტ. ბიუჯ.'!H252,'მთავრ. ფონდი'!I252,'პრეზ. ფონდი'!I252)</f>
        <v>23000</v>
      </c>
      <c r="I252" s="7">
        <f t="shared" si="14"/>
        <v>78000</v>
      </c>
      <c r="J252" s="7">
        <f t="shared" si="15"/>
        <v>101000</v>
      </c>
    </row>
    <row r="253" spans="1:10" x14ac:dyDescent="0.25">
      <c r="A253" t="str">
        <f t="shared" si="13"/>
        <v>b</v>
      </c>
      <c r="B253" s="5"/>
      <c r="C253" s="6" t="s">
        <v>19</v>
      </c>
      <c r="D253" s="7">
        <f t="shared" si="16"/>
        <v>0</v>
      </c>
      <c r="E253" s="7">
        <f>SUM('დაზუსტ. ბიუჯ.'!E253,'მთავრ. ფონდი'!F253,'პრეზ. ფონდი'!F253)</f>
        <v>0</v>
      </c>
      <c r="F253" s="7">
        <f>SUM('დაზუსტ. ბიუჯ.'!F253,'მთავრ. ფონდი'!G253,'პრეზ. ფონდი'!G253)</f>
        <v>0</v>
      </c>
      <c r="G253" s="7">
        <f>SUM('დაზუსტ. ბიუჯ.'!G253,'მთავრ. ფონდი'!H253,'პრეზ. ფონდი'!H253)</f>
        <v>0</v>
      </c>
      <c r="H253" s="7">
        <f>SUM('დაზუსტ. ბიუჯ.'!H253,'მთავრ. ფონდი'!I253,'პრეზ. ფონდი'!I253)</f>
        <v>0</v>
      </c>
      <c r="I253" s="7">
        <f t="shared" si="14"/>
        <v>0</v>
      </c>
      <c r="J253" s="7">
        <f t="shared" si="15"/>
        <v>0</v>
      </c>
    </row>
    <row r="254" spans="1:10" ht="15.75" thickBot="1" x14ac:dyDescent="0.3">
      <c r="A254" t="str">
        <f t="shared" si="13"/>
        <v>a</v>
      </c>
      <c r="B254" s="11"/>
      <c r="C254" s="12" t="s">
        <v>20</v>
      </c>
      <c r="D254" s="13">
        <f t="shared" si="16"/>
        <v>4479</v>
      </c>
      <c r="E254" s="13">
        <f>SUM('დაზუსტ. ბიუჯ.'!E254,'მთავრ. ფონდი'!F254,'პრეზ. ფონდი'!F254)</f>
        <v>4479</v>
      </c>
      <c r="F254" s="13">
        <f>SUM('დაზუსტ. ბიუჯ.'!F254,'მთავრ. ფონდი'!G254,'პრეზ. ფონდი'!G254)</f>
        <v>0</v>
      </c>
      <c r="G254" s="13">
        <f>SUM('დაზუსტ. ბიუჯ.'!G254,'მთავრ. ფონდი'!H254,'პრეზ. ფონდი'!H254)</f>
        <v>0</v>
      </c>
      <c r="H254" s="13">
        <f>SUM('დაზუსტ. ბიუჯ.'!H254,'მთავრ. ფონდი'!I254,'პრეზ. ფონდი'!I254)</f>
        <v>0</v>
      </c>
      <c r="I254" s="13">
        <f t="shared" si="14"/>
        <v>4479</v>
      </c>
      <c r="J254" s="13">
        <f t="shared" si="15"/>
        <v>4479</v>
      </c>
    </row>
    <row r="255" spans="1:10" ht="31.5" thickTop="1" thickBot="1" x14ac:dyDescent="0.3">
      <c r="A255" t="str">
        <f t="shared" si="13"/>
        <v>a</v>
      </c>
      <c r="B255" s="121" t="s">
        <v>60</v>
      </c>
      <c r="C255" s="122" t="s">
        <v>360</v>
      </c>
      <c r="D255" s="4">
        <f t="shared" si="16"/>
        <v>2582400</v>
      </c>
      <c r="E255" s="4">
        <f>SUM('დაზუსტ. ბიუჯ.'!E255,'მთავრ. ფონდი'!F255,'პრეზ. ფონდი'!F255)</f>
        <v>659800</v>
      </c>
      <c r="F255" s="4">
        <f>SUM('დაზუსტ. ბიუჯ.'!F255,'მთავრ. ფონდი'!G255,'პრეზ. ფონდი'!G255)</f>
        <v>648900</v>
      </c>
      <c r="G255" s="4">
        <f>SUM('დაზუსტ. ბიუჯ.'!G255,'მთავრ. ფონდი'!H255,'პრეზ. ფონდი'!H255)</f>
        <v>651000</v>
      </c>
      <c r="H255" s="4">
        <f>SUM('დაზუსტ. ბიუჯ.'!H255,'მთავრ. ფონდი'!I255,'პრეზ. ფონდი'!I255)</f>
        <v>622700</v>
      </c>
      <c r="I255" s="4">
        <f t="shared" si="14"/>
        <v>1308700</v>
      </c>
      <c r="J255" s="4">
        <f t="shared" si="15"/>
        <v>1959700</v>
      </c>
    </row>
    <row r="256" spans="1:10" ht="15.75" thickTop="1" x14ac:dyDescent="0.25">
      <c r="A256" t="str">
        <f t="shared" si="13"/>
        <v>a</v>
      </c>
      <c r="B256" s="5"/>
      <c r="C256" s="6" t="s">
        <v>10</v>
      </c>
      <c r="D256" s="7">
        <f t="shared" si="16"/>
        <v>2549549</v>
      </c>
      <c r="E256" s="7">
        <f>SUM('დაზუსტ. ბიუჯ.'!E256,'მთავრ. ფონდი'!F256,'პრეზ. ფონდი'!F256)</f>
        <v>636949</v>
      </c>
      <c r="F256" s="7">
        <f>SUM('დაზუსტ. ბიუჯ.'!F256,'მთავრ. ფონდი'!G256,'პრეზ. ფონდი'!G256)</f>
        <v>643900</v>
      </c>
      <c r="G256" s="7">
        <f>SUM('დაზუსტ. ბიუჯ.'!G256,'მთავრ. ფონდი'!H256,'პრეზ. ფონდი'!H256)</f>
        <v>648000</v>
      </c>
      <c r="H256" s="7">
        <f>SUM('დაზუსტ. ბიუჯ.'!H256,'მთავრ. ფონდი'!I256,'პრეზ. ფონდი'!I256)</f>
        <v>620700</v>
      </c>
      <c r="I256" s="7">
        <f t="shared" si="14"/>
        <v>1280849</v>
      </c>
      <c r="J256" s="7">
        <f t="shared" si="15"/>
        <v>1928849</v>
      </c>
    </row>
    <row r="257" spans="1:10" x14ac:dyDescent="0.25">
      <c r="A257" t="str">
        <f t="shared" si="13"/>
        <v>a</v>
      </c>
      <c r="B257" s="8"/>
      <c r="C257" s="9" t="s">
        <v>11</v>
      </c>
      <c r="D257" s="10">
        <f t="shared" si="16"/>
        <v>1122600</v>
      </c>
      <c r="E257" s="10">
        <f>SUM('დაზუსტ. ბიუჯ.'!E257,'მთავრ. ფონდი'!F257,'პრეზ. ფონდი'!F257)</f>
        <v>250000</v>
      </c>
      <c r="F257" s="10">
        <f>SUM('დაზუსტ. ბიუჯ.'!F257,'მთავრ. ფონდი'!G257,'პრეზ. ფონდი'!G257)</f>
        <v>263400</v>
      </c>
      <c r="G257" s="10">
        <f>SUM('დაზუსტ. ბიუჯ.'!G257,'მთავრ. ფონდი'!H257,'პრეზ. ფონდი'!H257)</f>
        <v>304600</v>
      </c>
      <c r="H257" s="10">
        <f>SUM('დაზუსტ. ბიუჯ.'!H257,'მთავრ. ფონდი'!I257,'პრეზ. ფონდი'!I257)</f>
        <v>304600</v>
      </c>
      <c r="I257" s="10">
        <f t="shared" si="14"/>
        <v>513400</v>
      </c>
      <c r="J257" s="10">
        <f t="shared" si="15"/>
        <v>818000</v>
      </c>
    </row>
    <row r="258" spans="1:10" x14ac:dyDescent="0.25">
      <c r="A258" t="str">
        <f t="shared" si="13"/>
        <v>a</v>
      </c>
      <c r="B258" s="8"/>
      <c r="C258" s="9" t="s">
        <v>12</v>
      </c>
      <c r="D258" s="10">
        <f t="shared" si="16"/>
        <v>1403359</v>
      </c>
      <c r="E258" s="10">
        <f>SUM('დაზუსტ. ბიუჯ.'!E258,'მთავრ. ფონდი'!F258,'პრეზ. ფონდი'!F258)</f>
        <v>382899</v>
      </c>
      <c r="F258" s="10">
        <f>SUM('დაზუსტ. ბიუჯ.'!F258,'მთავრ. ფონდი'!G258,'პრეზ. ფონდი'!G258)</f>
        <v>369360</v>
      </c>
      <c r="G258" s="10">
        <f>SUM('დაზუსტ. ბიუჯ.'!G258,'მთავრ. ფონდი'!H258,'პრეზ. ფონდი'!H258)</f>
        <v>339900</v>
      </c>
      <c r="H258" s="10">
        <f>SUM('დაზუსტ. ბიუჯ.'!H258,'მთავრ. ფონდი'!I258,'პრეზ. ფონდი'!I258)</f>
        <v>311200</v>
      </c>
      <c r="I258" s="10">
        <f t="shared" si="14"/>
        <v>752259</v>
      </c>
      <c r="J258" s="10">
        <f t="shared" si="15"/>
        <v>1092159</v>
      </c>
    </row>
    <row r="259" spans="1:10" x14ac:dyDescent="0.25">
      <c r="A259" t="str">
        <f t="shared" si="13"/>
        <v>b</v>
      </c>
      <c r="B259" s="8"/>
      <c r="C259" s="9" t="s">
        <v>13</v>
      </c>
      <c r="D259" s="10">
        <f t="shared" si="16"/>
        <v>0</v>
      </c>
      <c r="E259" s="10">
        <f>SUM('დაზუსტ. ბიუჯ.'!E259,'მთავრ. ფონდი'!F259,'პრეზ. ფონდი'!F259)</f>
        <v>0</v>
      </c>
      <c r="F259" s="10">
        <f>SUM('დაზუსტ. ბიუჯ.'!F259,'მთავრ. ფონდი'!G259,'პრეზ. ფონდი'!G259)</f>
        <v>0</v>
      </c>
      <c r="G259" s="10">
        <f>SUM('დაზუსტ. ბიუჯ.'!G259,'მთავრ. ფონდი'!H259,'პრეზ. ფონდი'!H259)</f>
        <v>0</v>
      </c>
      <c r="H259" s="10">
        <f>SUM('დაზუსტ. ბიუჯ.'!H259,'მთავრ. ფონდი'!I259,'პრეზ. ფონდი'!I259)</f>
        <v>0</v>
      </c>
      <c r="I259" s="10">
        <f t="shared" si="14"/>
        <v>0</v>
      </c>
      <c r="J259" s="10">
        <f t="shared" si="15"/>
        <v>0</v>
      </c>
    </row>
    <row r="260" spans="1:10" x14ac:dyDescent="0.25">
      <c r="A260" t="str">
        <f t="shared" ref="A260:A323" si="17">IF(OR(D260&lt;&gt;0,E260&lt;&gt;0,F260&lt;&gt;0,G260&lt;&gt;0,H260&lt;&gt;0,),"a","b")</f>
        <v>b</v>
      </c>
      <c r="B260" s="8"/>
      <c r="C260" s="9" t="s">
        <v>14</v>
      </c>
      <c r="D260" s="10">
        <f t="shared" si="16"/>
        <v>0</v>
      </c>
      <c r="E260" s="10">
        <f>SUM('დაზუსტ. ბიუჯ.'!E260,'მთავრ. ფონდი'!F260,'პრეზ. ფონდი'!F260)</f>
        <v>0</v>
      </c>
      <c r="F260" s="10">
        <f>SUM('დაზუსტ. ბიუჯ.'!F260,'მთავრ. ფონდი'!G260,'პრეზ. ფონდი'!G260)</f>
        <v>0</v>
      </c>
      <c r="G260" s="10">
        <f>SUM('დაზუსტ. ბიუჯ.'!G260,'მთავრ. ფონდი'!H260,'პრეზ. ფონდი'!H260)</f>
        <v>0</v>
      </c>
      <c r="H260" s="10">
        <f>SUM('დაზუსტ. ბიუჯ.'!H260,'მთავრ. ფონდი'!I260,'პრეზ. ფონდი'!I260)</f>
        <v>0</v>
      </c>
      <c r="I260" s="10">
        <f t="shared" ref="I260:I323" si="18">SUM(E260,F260)</f>
        <v>0</v>
      </c>
      <c r="J260" s="10">
        <f t="shared" ref="J260:J323" si="19">SUM(E260,F260,G260)</f>
        <v>0</v>
      </c>
    </row>
    <row r="261" spans="1:10" x14ac:dyDescent="0.25">
      <c r="A261" t="str">
        <f t="shared" si="17"/>
        <v>b</v>
      </c>
      <c r="B261" s="8"/>
      <c r="C261" s="9" t="s">
        <v>15</v>
      </c>
      <c r="D261" s="10">
        <f t="shared" si="16"/>
        <v>0</v>
      </c>
      <c r="E261" s="10">
        <f>SUM('დაზუსტ. ბიუჯ.'!E261,'მთავრ. ფონდი'!F261,'პრეზ. ფონდი'!F261)</f>
        <v>0</v>
      </c>
      <c r="F261" s="10">
        <f>SUM('დაზუსტ. ბიუჯ.'!F261,'მთავრ. ფონდი'!G261,'პრეზ. ფონდი'!G261)</f>
        <v>0</v>
      </c>
      <c r="G261" s="10">
        <f>SUM('დაზუსტ. ბიუჯ.'!G261,'მთავრ. ფონდი'!H261,'პრეზ. ფონდი'!H261)</f>
        <v>0</v>
      </c>
      <c r="H261" s="10">
        <f>SUM('დაზუსტ. ბიუჯ.'!H261,'მთავრ. ფონდი'!I261,'პრეზ. ფონდი'!I261)</f>
        <v>0</v>
      </c>
      <c r="I261" s="10">
        <f t="shared" si="18"/>
        <v>0</v>
      </c>
      <c r="J261" s="10">
        <f t="shared" si="19"/>
        <v>0</v>
      </c>
    </row>
    <row r="262" spans="1:10" x14ac:dyDescent="0.25">
      <c r="A262" t="str">
        <f t="shared" si="17"/>
        <v>a</v>
      </c>
      <c r="B262" s="8"/>
      <c r="C262" s="9" t="s">
        <v>16</v>
      </c>
      <c r="D262" s="10">
        <f t="shared" si="16"/>
        <v>17740</v>
      </c>
      <c r="E262" s="10">
        <f>SUM('დაზუსტ. ბიუჯ.'!E262,'მთავრ. ფონდი'!F262,'პრეზ. ფონდი'!F262)</f>
        <v>3000</v>
      </c>
      <c r="F262" s="10">
        <f>SUM('დაზუსტ. ბიუჯ.'!F262,'მთავრ. ფონდი'!G262,'პრეზ. ფონდი'!G262)</f>
        <v>9740</v>
      </c>
      <c r="G262" s="10">
        <f>SUM('დაზუსტ. ბიუჯ.'!G262,'მთავრ. ფონდი'!H262,'პრეზ. ფონდი'!H262)</f>
        <v>2000</v>
      </c>
      <c r="H262" s="10">
        <f>SUM('დაზუსტ. ბიუჯ.'!H262,'მთავრ. ფონდი'!I262,'პრეზ. ფონდი'!I262)</f>
        <v>3000</v>
      </c>
      <c r="I262" s="10">
        <f t="shared" si="18"/>
        <v>12740</v>
      </c>
      <c r="J262" s="10">
        <f t="shared" si="19"/>
        <v>14740</v>
      </c>
    </row>
    <row r="263" spans="1:10" x14ac:dyDescent="0.25">
      <c r="A263" t="str">
        <f t="shared" si="17"/>
        <v>a</v>
      </c>
      <c r="B263" s="8"/>
      <c r="C263" s="9" t="s">
        <v>17</v>
      </c>
      <c r="D263" s="10">
        <f t="shared" si="16"/>
        <v>5850</v>
      </c>
      <c r="E263" s="10">
        <f>SUM('დაზუსტ. ბიუჯ.'!E263,'მთავრ. ფონდი'!F263,'პრეზ. ფონდი'!F263)</f>
        <v>1050</v>
      </c>
      <c r="F263" s="10">
        <f>SUM('დაზუსტ. ბიუჯ.'!F263,'მთავრ. ფონდი'!G263,'პრეზ. ფონდი'!G263)</f>
        <v>1400</v>
      </c>
      <c r="G263" s="10">
        <f>SUM('დაზუსტ. ბიუჯ.'!G263,'მთავრ. ფონდი'!H263,'პრეზ. ფონდი'!H263)</f>
        <v>1500</v>
      </c>
      <c r="H263" s="10">
        <f>SUM('დაზუსტ. ბიუჯ.'!H263,'მთავრ. ფონდი'!I263,'პრეზ. ფონდი'!I263)</f>
        <v>1900</v>
      </c>
      <c r="I263" s="10">
        <f t="shared" si="18"/>
        <v>2450</v>
      </c>
      <c r="J263" s="10">
        <f t="shared" si="19"/>
        <v>3950</v>
      </c>
    </row>
    <row r="264" spans="1:10" x14ac:dyDescent="0.25">
      <c r="A264" t="str">
        <f t="shared" si="17"/>
        <v>a</v>
      </c>
      <c r="B264" s="5"/>
      <c r="C264" s="6" t="s">
        <v>18</v>
      </c>
      <c r="D264" s="7">
        <f t="shared" si="16"/>
        <v>20000</v>
      </c>
      <c r="E264" s="7">
        <f>SUM('დაზუსტ. ბიუჯ.'!E264,'მთავრ. ფონდი'!F264,'პრეზ. ფონდი'!F264)</f>
        <v>10000</v>
      </c>
      <c r="F264" s="7">
        <f>SUM('დაზუსტ. ბიუჯ.'!F264,'მთავრ. ფონდი'!G264,'პრეზ. ფონდი'!G264)</f>
        <v>5000</v>
      </c>
      <c r="G264" s="7">
        <f>SUM('დაზუსტ. ბიუჯ.'!G264,'მთავრ. ფონდი'!H264,'პრეზ. ფონდი'!H264)</f>
        <v>3000</v>
      </c>
      <c r="H264" s="7">
        <f>SUM('დაზუსტ. ბიუჯ.'!H264,'მთავრ. ფონდი'!I264,'პრეზ. ფონდი'!I264)</f>
        <v>2000</v>
      </c>
      <c r="I264" s="7">
        <f t="shared" si="18"/>
        <v>15000</v>
      </c>
      <c r="J264" s="7">
        <f t="shared" si="19"/>
        <v>18000</v>
      </c>
    </row>
    <row r="265" spans="1:10" x14ac:dyDescent="0.25">
      <c r="A265" t="str">
        <f t="shared" si="17"/>
        <v>b</v>
      </c>
      <c r="B265" s="5"/>
      <c r="C265" s="6" t="s">
        <v>19</v>
      </c>
      <c r="D265" s="7">
        <f t="shared" si="16"/>
        <v>0</v>
      </c>
      <c r="E265" s="7">
        <f>SUM('დაზუსტ. ბიუჯ.'!E265,'მთავრ. ფონდი'!F265,'პრეზ. ფონდი'!F265)</f>
        <v>0</v>
      </c>
      <c r="F265" s="7">
        <f>SUM('დაზუსტ. ბიუჯ.'!F265,'მთავრ. ფონდი'!G265,'პრეზ. ფონდი'!G265)</f>
        <v>0</v>
      </c>
      <c r="G265" s="7">
        <f>SUM('დაზუსტ. ბიუჯ.'!G265,'მთავრ. ფონდი'!H265,'პრეზ. ფონდი'!H265)</f>
        <v>0</v>
      </c>
      <c r="H265" s="7">
        <f>SUM('დაზუსტ. ბიუჯ.'!H265,'მთავრ. ფონდი'!I265,'პრეზ. ფონდი'!I265)</f>
        <v>0</v>
      </c>
      <c r="I265" s="7">
        <f t="shared" si="18"/>
        <v>0</v>
      </c>
      <c r="J265" s="7">
        <f t="shared" si="19"/>
        <v>0</v>
      </c>
    </row>
    <row r="266" spans="1:10" ht="15.75" thickBot="1" x14ac:dyDescent="0.3">
      <c r="A266" t="str">
        <f t="shared" si="17"/>
        <v>a</v>
      </c>
      <c r="B266" s="11"/>
      <c r="C266" s="12" t="s">
        <v>20</v>
      </c>
      <c r="D266" s="13">
        <f t="shared" si="16"/>
        <v>12851</v>
      </c>
      <c r="E266" s="13">
        <f>SUM('დაზუსტ. ბიუჯ.'!E266,'მთავრ. ფონდი'!F266,'პრეზ. ფონდი'!F266)</f>
        <v>12851</v>
      </c>
      <c r="F266" s="13">
        <f>SUM('დაზუსტ. ბიუჯ.'!F266,'მთავრ. ფონდი'!G266,'პრეზ. ფონდი'!G266)</f>
        <v>0</v>
      </c>
      <c r="G266" s="13">
        <f>SUM('დაზუსტ. ბიუჯ.'!G266,'მთავრ. ფონდი'!H266,'პრეზ. ფონდი'!H266)</f>
        <v>0</v>
      </c>
      <c r="H266" s="13">
        <f>SUM('დაზუსტ. ბიუჯ.'!H266,'მთავრ. ფონდი'!I266,'პრეზ. ფონდი'!I266)</f>
        <v>0</v>
      </c>
      <c r="I266" s="13">
        <f t="shared" si="18"/>
        <v>12851</v>
      </c>
      <c r="J266" s="13">
        <f t="shared" si="19"/>
        <v>12851</v>
      </c>
    </row>
    <row r="267" spans="1:10" ht="32.25" customHeight="1" thickTop="1" thickBot="1" x14ac:dyDescent="0.3">
      <c r="A267" t="str">
        <f t="shared" si="17"/>
        <v>a</v>
      </c>
      <c r="B267" s="16" t="s">
        <v>61</v>
      </c>
      <c r="C267" s="4" t="s">
        <v>62</v>
      </c>
      <c r="D267" s="4">
        <f t="shared" si="16"/>
        <v>2439370419</v>
      </c>
      <c r="E267" s="4">
        <f>SUM('დაზუსტ. ბიუჯ.'!E267,'მთავრ. ფონდი'!F267,'პრეზ. ფონდი'!F267)</f>
        <v>593916433</v>
      </c>
      <c r="F267" s="4">
        <f>SUM('დაზუსტ. ბიუჯ.'!F267,'მთავრ. ფონდი'!G267,'პრეზ. ფონდი'!G267)</f>
        <v>601632186</v>
      </c>
      <c r="G267" s="4">
        <f>SUM('დაზუსტ. ბიუჯ.'!G267,'მთავრ. ფონდი'!H267,'პრეზ. ფონდი'!H267)</f>
        <v>611168600</v>
      </c>
      <c r="H267" s="4">
        <f>SUM('დაზუსტ. ბიუჯ.'!H267,'მთავრ. ფონდი'!I267,'პრეზ. ფონდი'!I267)</f>
        <v>632653200</v>
      </c>
      <c r="I267" s="4">
        <f t="shared" si="18"/>
        <v>1195548619</v>
      </c>
      <c r="J267" s="4">
        <f t="shared" si="19"/>
        <v>1806717219</v>
      </c>
    </row>
    <row r="268" spans="1:10" ht="15.75" thickTop="1" x14ac:dyDescent="0.25">
      <c r="A268" t="str">
        <f t="shared" si="17"/>
        <v>a</v>
      </c>
      <c r="B268" s="5"/>
      <c r="C268" s="6" t="s">
        <v>10</v>
      </c>
      <c r="D268" s="7">
        <f t="shared" si="16"/>
        <v>2439326020</v>
      </c>
      <c r="E268" s="7">
        <f>SUM('დაზუსტ. ბიუჯ.'!E268,'მთავრ. ფონდი'!F268,'პრეზ. ფონდი'!F268)</f>
        <v>593899719</v>
      </c>
      <c r="F268" s="7">
        <f>SUM('დაზუსტ. ბიუჯ.'!F268,'მთავრ. ფონდი'!G268,'პრეზ. ფონდი'!G268)</f>
        <v>601604501</v>
      </c>
      <c r="G268" s="7">
        <f>SUM('დაზუსტ. ბიუჯ.'!G268,'მთავრ. ფონდი'!H268,'პრეზ. ფონდი'!H268)</f>
        <v>611168600</v>
      </c>
      <c r="H268" s="7">
        <f>SUM('დაზუსტ. ბიუჯ.'!H268,'მთავრ. ფონდი'!I268,'პრეზ. ფონდი'!I268)</f>
        <v>632653200</v>
      </c>
      <c r="I268" s="7">
        <f t="shared" si="18"/>
        <v>1195504220</v>
      </c>
      <c r="J268" s="7">
        <f t="shared" si="19"/>
        <v>1806672820</v>
      </c>
    </row>
    <row r="269" spans="1:10" x14ac:dyDescent="0.25">
      <c r="A269" t="str">
        <f t="shared" si="17"/>
        <v>b</v>
      </c>
      <c r="B269" s="8"/>
      <c r="C269" s="9" t="s">
        <v>11</v>
      </c>
      <c r="D269" s="10">
        <f t="shared" si="16"/>
        <v>0</v>
      </c>
      <c r="E269" s="10">
        <f>SUM('დაზუსტ. ბიუჯ.'!E269,'მთავრ. ფონდი'!F269,'პრეზ. ფონდი'!F269)</f>
        <v>0</v>
      </c>
      <c r="F269" s="10">
        <f>SUM('დაზუსტ. ბიუჯ.'!F269,'მთავრ. ფონდი'!G269,'პრეზ. ფონდი'!G269)</f>
        <v>0</v>
      </c>
      <c r="G269" s="10">
        <f>SUM('დაზუსტ. ბიუჯ.'!G269,'მთავრ. ფონდი'!H269,'პრეზ. ფონდი'!H269)</f>
        <v>0</v>
      </c>
      <c r="H269" s="10">
        <f>SUM('დაზუსტ. ბიუჯ.'!H269,'მთავრ. ფონდი'!I269,'პრეზ. ფონდი'!I269)</f>
        <v>0</v>
      </c>
      <c r="I269" s="10">
        <f t="shared" si="18"/>
        <v>0</v>
      </c>
      <c r="J269" s="10">
        <f t="shared" si="19"/>
        <v>0</v>
      </c>
    </row>
    <row r="270" spans="1:10" x14ac:dyDescent="0.25">
      <c r="A270" t="str">
        <f t="shared" si="17"/>
        <v>a</v>
      </c>
      <c r="B270" s="8"/>
      <c r="C270" s="9" t="s">
        <v>12</v>
      </c>
      <c r="D270" s="10">
        <f t="shared" si="16"/>
        <v>4833600</v>
      </c>
      <c r="E270" s="10">
        <f>SUM('დაზუსტ. ბიუჯ.'!E270,'მთავრ. ფონდი'!F270,'პრეზ. ფონდი'!F270)</f>
        <v>1030000</v>
      </c>
      <c r="F270" s="10">
        <f>SUM('დაზუსტ. ბიუჯ.'!F270,'მთავრ. ფონდი'!G270,'პრეზ. ფონდი'!G270)</f>
        <v>1224910</v>
      </c>
      <c r="G270" s="10">
        <f>SUM('დაზუსტ. ბიუჯ.'!G270,'მთავრ. ფონდი'!H270,'პრეზ. ფონდი'!H270)</f>
        <v>1205000</v>
      </c>
      <c r="H270" s="10">
        <f>SUM('დაზუსტ. ბიუჯ.'!H270,'მთავრ. ფონდი'!I270,'პრეზ. ფონდი'!I270)</f>
        <v>1373690</v>
      </c>
      <c r="I270" s="10">
        <f t="shared" si="18"/>
        <v>2254910</v>
      </c>
      <c r="J270" s="10">
        <f t="shared" si="19"/>
        <v>3459910</v>
      </c>
    </row>
    <row r="271" spans="1:10" x14ac:dyDescent="0.25">
      <c r="A271" t="str">
        <f t="shared" si="17"/>
        <v>b</v>
      </c>
      <c r="B271" s="8"/>
      <c r="C271" s="9" t="s">
        <v>13</v>
      </c>
      <c r="D271" s="10">
        <f t="shared" si="16"/>
        <v>0</v>
      </c>
      <c r="E271" s="10">
        <f>SUM('დაზუსტ. ბიუჯ.'!E271,'მთავრ. ფონდი'!F271,'პრეზ. ფონდი'!F271)</f>
        <v>0</v>
      </c>
      <c r="F271" s="10">
        <f>SUM('დაზუსტ. ბიუჯ.'!F271,'მთავრ. ფონდი'!G271,'პრეზ. ფონდი'!G271)</f>
        <v>0</v>
      </c>
      <c r="G271" s="10">
        <f>SUM('დაზუსტ. ბიუჯ.'!G271,'მთავრ. ფონდი'!H271,'პრეზ. ფონდი'!H271)</f>
        <v>0</v>
      </c>
      <c r="H271" s="10">
        <f>SUM('დაზუსტ. ბიუჯ.'!H271,'მთავრ. ფონდი'!I271,'პრეზ. ფონდი'!I271)</f>
        <v>0</v>
      </c>
      <c r="I271" s="10">
        <f t="shared" si="18"/>
        <v>0</v>
      </c>
      <c r="J271" s="10">
        <f t="shared" si="19"/>
        <v>0</v>
      </c>
    </row>
    <row r="272" spans="1:10" x14ac:dyDescent="0.25">
      <c r="A272" t="str">
        <f t="shared" si="17"/>
        <v>b</v>
      </c>
      <c r="B272" s="8"/>
      <c r="C272" s="9" t="s">
        <v>14</v>
      </c>
      <c r="D272" s="10">
        <f t="shared" ref="D272:D335" si="20">SUM(E272,F272,G272,H272)</f>
        <v>0</v>
      </c>
      <c r="E272" s="10">
        <f>SUM('დაზუსტ. ბიუჯ.'!E272,'მთავრ. ფონდი'!F272,'პრეზ. ფონდი'!F272)</f>
        <v>0</v>
      </c>
      <c r="F272" s="10">
        <f>SUM('დაზუსტ. ბიუჯ.'!F272,'მთავრ. ფონდი'!G272,'პრეზ. ფონდი'!G272)</f>
        <v>0</v>
      </c>
      <c r="G272" s="10">
        <f>SUM('დაზუსტ. ბიუჯ.'!G272,'მთავრ. ფონდი'!H272,'პრეზ. ფონდი'!H272)</f>
        <v>0</v>
      </c>
      <c r="H272" s="10">
        <f>SUM('დაზუსტ. ბიუჯ.'!H272,'მთავრ. ფონდი'!I272,'პრეზ. ფონდი'!I272)</f>
        <v>0</v>
      </c>
      <c r="I272" s="10">
        <f t="shared" si="18"/>
        <v>0</v>
      </c>
      <c r="J272" s="10">
        <f t="shared" si="19"/>
        <v>0</v>
      </c>
    </row>
    <row r="273" spans="1:10" x14ac:dyDescent="0.25">
      <c r="A273" t="str">
        <f t="shared" si="17"/>
        <v>b</v>
      </c>
      <c r="B273" s="8"/>
      <c r="C273" s="9" t="s">
        <v>15</v>
      </c>
      <c r="D273" s="10">
        <f t="shared" si="20"/>
        <v>0</v>
      </c>
      <c r="E273" s="10">
        <f>SUM('დაზუსტ. ბიუჯ.'!E273,'მთავრ. ფონდი'!F273,'პრეზ. ფონდი'!F273)</f>
        <v>0</v>
      </c>
      <c r="F273" s="10">
        <f>SUM('დაზუსტ. ბიუჯ.'!F273,'მთავრ. ფონდი'!G273,'პრეზ. ფონდი'!G273)</f>
        <v>0</v>
      </c>
      <c r="G273" s="10">
        <f>SUM('დაზუსტ. ბიუჯ.'!G273,'მთავრ. ფონდი'!H273,'პრეზ. ფონდი'!H273)</f>
        <v>0</v>
      </c>
      <c r="H273" s="10">
        <f>SUM('დაზუსტ. ბიუჯ.'!H273,'მთავრ. ფონდი'!I273,'პრეზ. ფონდი'!I273)</f>
        <v>0</v>
      </c>
      <c r="I273" s="10">
        <f t="shared" si="18"/>
        <v>0</v>
      </c>
      <c r="J273" s="10">
        <f t="shared" si="19"/>
        <v>0</v>
      </c>
    </row>
    <row r="274" spans="1:10" x14ac:dyDescent="0.25">
      <c r="A274" t="str">
        <f t="shared" si="17"/>
        <v>a</v>
      </c>
      <c r="B274" s="8"/>
      <c r="C274" s="9" t="s">
        <v>16</v>
      </c>
      <c r="D274" s="10">
        <f t="shared" si="20"/>
        <v>2431715938</v>
      </c>
      <c r="E274" s="10">
        <f>SUM('დაზუსტ. ბიუჯ.'!E274,'მთავრ. ფონდი'!F274,'პრეზ. ფონდი'!F274)</f>
        <v>592669119</v>
      </c>
      <c r="F274" s="10">
        <f>SUM('დაზუსტ. ბიუჯ.'!F274,'მთავრ. ფონდი'!G274,'პრეზ. ფონდი'!G274)</f>
        <v>599404209</v>
      </c>
      <c r="G274" s="10">
        <f>SUM('დაზუსტ. ბიუჯ.'!G274,'მთავრ. ფონდი'!H274,'პრეზ. ფონდი'!H274)</f>
        <v>609093600</v>
      </c>
      <c r="H274" s="10">
        <f>SUM('დაზუსტ. ბიუჯ.'!H274,'მთავრ. ფონდი'!I274,'პრეზ. ფონდი'!I274)</f>
        <v>630549010</v>
      </c>
      <c r="I274" s="10">
        <f t="shared" si="18"/>
        <v>1192073328</v>
      </c>
      <c r="J274" s="10">
        <f t="shared" si="19"/>
        <v>1801166928</v>
      </c>
    </row>
    <row r="275" spans="1:10" x14ac:dyDescent="0.25">
      <c r="A275" t="str">
        <f t="shared" si="17"/>
        <v>a</v>
      </c>
      <c r="B275" s="8"/>
      <c r="C275" s="9" t="s">
        <v>17</v>
      </c>
      <c r="D275" s="10">
        <f t="shared" si="20"/>
        <v>2776482</v>
      </c>
      <c r="E275" s="10">
        <f>SUM('დაზუსტ. ბიუჯ.'!E275,'მთავრ. ფონდი'!F275,'პრეზ. ფონდი'!F275)</f>
        <v>200600</v>
      </c>
      <c r="F275" s="10">
        <f>SUM('დაზუსტ. ბიუჯ.'!F275,'მთავრ. ფონდი'!G275,'პრეზ. ფონდი'!G275)</f>
        <v>975382</v>
      </c>
      <c r="G275" s="10">
        <f>SUM('დაზუსტ. ბიუჯ.'!G275,'მთავრ. ფონდი'!H275,'პრეზ. ფონდი'!H275)</f>
        <v>870000</v>
      </c>
      <c r="H275" s="10">
        <f>SUM('დაზუსტ. ბიუჯ.'!H275,'მთავრ. ფონდი'!I275,'პრეზ. ფონდი'!I275)</f>
        <v>730500</v>
      </c>
      <c r="I275" s="10">
        <f t="shared" si="18"/>
        <v>1175982</v>
      </c>
      <c r="J275" s="10">
        <f t="shared" si="19"/>
        <v>2045982</v>
      </c>
    </row>
    <row r="276" spans="1:10" x14ac:dyDescent="0.25">
      <c r="A276" t="str">
        <f t="shared" si="17"/>
        <v>b</v>
      </c>
      <c r="B276" s="5"/>
      <c r="C276" s="6" t="s">
        <v>18</v>
      </c>
      <c r="D276" s="7">
        <f t="shared" si="20"/>
        <v>0</v>
      </c>
      <c r="E276" s="7">
        <f>SUM('დაზუსტ. ბიუჯ.'!E276,'მთავრ. ფონდი'!F276,'პრეზ. ფონდი'!F276)</f>
        <v>0</v>
      </c>
      <c r="F276" s="7">
        <f>SUM('დაზუსტ. ბიუჯ.'!F276,'მთავრ. ფონდი'!G276,'პრეზ. ფონდი'!G276)</f>
        <v>0</v>
      </c>
      <c r="G276" s="7">
        <f>SUM('დაზუსტ. ბიუჯ.'!G276,'მთავრ. ფონდი'!H276,'პრეზ. ფონდი'!H276)</f>
        <v>0</v>
      </c>
      <c r="H276" s="7">
        <f>SUM('დაზუსტ. ბიუჯ.'!H276,'მთავრ. ფონდი'!I276,'პრეზ. ფონდი'!I276)</f>
        <v>0</v>
      </c>
      <c r="I276" s="7">
        <f t="shared" si="18"/>
        <v>0</v>
      </c>
      <c r="J276" s="7">
        <f t="shared" si="19"/>
        <v>0</v>
      </c>
    </row>
    <row r="277" spans="1:10" x14ac:dyDescent="0.25">
      <c r="A277" t="str">
        <f t="shared" si="17"/>
        <v>b</v>
      </c>
      <c r="B277" s="5"/>
      <c r="C277" s="6" t="s">
        <v>19</v>
      </c>
      <c r="D277" s="7">
        <f t="shared" si="20"/>
        <v>0</v>
      </c>
      <c r="E277" s="7">
        <f>SUM('დაზუსტ. ბიუჯ.'!E277,'მთავრ. ფონდი'!F277,'პრეზ. ფონდი'!F277)</f>
        <v>0</v>
      </c>
      <c r="F277" s="7">
        <f>SUM('დაზუსტ. ბიუჯ.'!F277,'მთავრ. ფონდი'!G277,'პრეზ. ფონდი'!G277)</f>
        <v>0</v>
      </c>
      <c r="G277" s="7">
        <f>SUM('დაზუსტ. ბიუჯ.'!G277,'მთავრ. ფონდი'!H277,'პრეზ. ფონდი'!H277)</f>
        <v>0</v>
      </c>
      <c r="H277" s="7">
        <f>SUM('დაზუსტ. ბიუჯ.'!H277,'მთავრ. ფონდი'!I277,'პრეზ. ფონდი'!I277)</f>
        <v>0</v>
      </c>
      <c r="I277" s="7">
        <f t="shared" si="18"/>
        <v>0</v>
      </c>
      <c r="J277" s="7">
        <f t="shared" si="19"/>
        <v>0</v>
      </c>
    </row>
    <row r="278" spans="1:10" ht="15.75" thickBot="1" x14ac:dyDescent="0.3">
      <c r="A278" t="str">
        <f t="shared" si="17"/>
        <v>a</v>
      </c>
      <c r="B278" s="11"/>
      <c r="C278" s="12" t="s">
        <v>20</v>
      </c>
      <c r="D278" s="13">
        <f t="shared" si="20"/>
        <v>44399</v>
      </c>
      <c r="E278" s="13">
        <f>SUM('დაზუსტ. ბიუჯ.'!E278,'მთავრ. ფონდი'!F278,'პრეზ. ფონდი'!F278)</f>
        <v>16714</v>
      </c>
      <c r="F278" s="13">
        <f>SUM('დაზუსტ. ბიუჯ.'!F278,'მთავრ. ფონდი'!G278,'პრეზ. ფონდი'!G278)</f>
        <v>27685</v>
      </c>
      <c r="G278" s="13">
        <f>SUM('დაზუსტ. ბიუჯ.'!G278,'მთავრ. ფონდი'!H278,'პრეზ. ფონდი'!H278)</f>
        <v>0</v>
      </c>
      <c r="H278" s="13">
        <f>SUM('დაზუსტ. ბიუჯ.'!H278,'მთავრ. ფონდი'!I278,'პრეზ. ფონდი'!I278)</f>
        <v>0</v>
      </c>
      <c r="I278" s="13">
        <f t="shared" si="18"/>
        <v>44399</v>
      </c>
      <c r="J278" s="13">
        <f t="shared" si="19"/>
        <v>44399</v>
      </c>
    </row>
    <row r="279" spans="1:10" ht="32.25" customHeight="1" thickTop="1" thickBot="1" x14ac:dyDescent="0.3">
      <c r="A279" t="str">
        <f t="shared" si="17"/>
        <v>a</v>
      </c>
      <c r="B279" s="3" t="s">
        <v>63</v>
      </c>
      <c r="C279" s="4" t="s">
        <v>64</v>
      </c>
      <c r="D279" s="4">
        <f t="shared" si="20"/>
        <v>1680000000</v>
      </c>
      <c r="E279" s="4">
        <f>SUM('დაზუსტ. ბიუჯ.'!E279,'მთავრ. ფონდი'!F279,'პრეზ. ფონდი'!F279)</f>
        <v>418169500</v>
      </c>
      <c r="F279" s="4">
        <f>SUM('დაზუსტ. ბიუჯ.'!F279,'მთავრ. ფონდი'!G279,'პრეზ. ფონდი'!G279)</f>
        <v>420192000</v>
      </c>
      <c r="G279" s="4">
        <f>SUM('დაზუსტ. ბიუჯ.'!G279,'მთავრ. ფონდი'!H279,'პრეზ. ფონდი'!H279)</f>
        <v>420000000</v>
      </c>
      <c r="H279" s="4">
        <f>SUM('დაზუსტ. ბიუჯ.'!H279,'მთავრ. ფონდი'!I279,'პრეზ. ფონდი'!I279)</f>
        <v>421638500</v>
      </c>
      <c r="I279" s="4">
        <f t="shared" si="18"/>
        <v>838361500</v>
      </c>
      <c r="J279" s="4">
        <f t="shared" si="19"/>
        <v>1258361500</v>
      </c>
    </row>
    <row r="280" spans="1:10" ht="15.75" thickTop="1" x14ac:dyDescent="0.25">
      <c r="A280" t="str">
        <f t="shared" si="17"/>
        <v>a</v>
      </c>
      <c r="B280" s="5"/>
      <c r="C280" s="6" t="s">
        <v>10</v>
      </c>
      <c r="D280" s="7">
        <f t="shared" si="20"/>
        <v>1679961335</v>
      </c>
      <c r="E280" s="7">
        <f>SUM('დაზუსტ. ბიუჯ.'!E280,'მთავრ. ფონდი'!F280,'პრეზ. ფონდი'!F280)</f>
        <v>418158520</v>
      </c>
      <c r="F280" s="7">
        <f>SUM('დაზუსტ. ბიუჯ.'!F280,'მთავრ. ფონდი'!G280,'პრეზ. ფონდი'!G280)</f>
        <v>420164315</v>
      </c>
      <c r="G280" s="7">
        <f>SUM('დაზუსტ. ბიუჯ.'!G280,'მთავრ. ფონდი'!H280,'პრეზ. ფონდი'!H280)</f>
        <v>420000000</v>
      </c>
      <c r="H280" s="7">
        <f>SUM('დაზუსტ. ბიუჯ.'!H280,'მთავრ. ფონდი'!I280,'პრეზ. ფონდი'!I280)</f>
        <v>421638500</v>
      </c>
      <c r="I280" s="7">
        <f t="shared" si="18"/>
        <v>838322835</v>
      </c>
      <c r="J280" s="7">
        <f t="shared" si="19"/>
        <v>1258322835</v>
      </c>
    </row>
    <row r="281" spans="1:10" x14ac:dyDescent="0.25">
      <c r="A281" t="str">
        <f t="shared" si="17"/>
        <v>b</v>
      </c>
      <c r="B281" s="8"/>
      <c r="C281" s="9" t="s">
        <v>11</v>
      </c>
      <c r="D281" s="10">
        <f t="shared" si="20"/>
        <v>0</v>
      </c>
      <c r="E281" s="10">
        <f>SUM('დაზუსტ. ბიუჯ.'!E281,'მთავრ. ფონდი'!F281,'პრეზ. ფონდი'!F281)</f>
        <v>0</v>
      </c>
      <c r="F281" s="10">
        <f>SUM('დაზუსტ. ბიუჯ.'!F281,'მთავრ. ფონდი'!G281,'პრეზ. ფონდი'!G281)</f>
        <v>0</v>
      </c>
      <c r="G281" s="10">
        <f>SUM('დაზუსტ. ბიუჯ.'!G281,'მთავრ. ფონდი'!H281,'პრეზ. ფონდი'!H281)</f>
        <v>0</v>
      </c>
      <c r="H281" s="10">
        <f>SUM('დაზუსტ. ბიუჯ.'!H281,'მთავრ. ფონდი'!I281,'პრეზ. ფონდი'!I281)</f>
        <v>0</v>
      </c>
      <c r="I281" s="10">
        <f t="shared" si="18"/>
        <v>0</v>
      </c>
      <c r="J281" s="10">
        <f t="shared" si="19"/>
        <v>0</v>
      </c>
    </row>
    <row r="282" spans="1:10" x14ac:dyDescent="0.25">
      <c r="A282" t="str">
        <f t="shared" si="17"/>
        <v>a</v>
      </c>
      <c r="B282" s="8"/>
      <c r="C282" s="9" t="s">
        <v>12</v>
      </c>
      <c r="D282" s="10">
        <f t="shared" si="20"/>
        <v>13600</v>
      </c>
      <c r="E282" s="10">
        <f>SUM('დაზუსტ. ბიუჯ.'!E282,'მთავრ. ფონდი'!F282,'პრეზ. ფონდი'!F282)</f>
        <v>0</v>
      </c>
      <c r="F282" s="10">
        <f>SUM('დაზუსტ. ბიუჯ.'!F282,'მთავრ. ფონდი'!G282,'პრეზ. ფონდი'!G282)</f>
        <v>13600</v>
      </c>
      <c r="G282" s="10">
        <f>SUM('დაზუსტ. ბიუჯ.'!G282,'მთავრ. ფონდი'!H282,'პრეზ. ფონდი'!H282)</f>
        <v>0</v>
      </c>
      <c r="H282" s="10">
        <f>SUM('დაზუსტ. ბიუჯ.'!H282,'მთავრ. ფონდი'!I282,'პრეზ. ფონდი'!I282)</f>
        <v>0</v>
      </c>
      <c r="I282" s="10">
        <f t="shared" si="18"/>
        <v>13600</v>
      </c>
      <c r="J282" s="10">
        <f t="shared" si="19"/>
        <v>13600</v>
      </c>
    </row>
    <row r="283" spans="1:10" x14ac:dyDescent="0.25">
      <c r="A283" t="str">
        <f t="shared" si="17"/>
        <v>b</v>
      </c>
      <c r="B283" s="8"/>
      <c r="C283" s="9" t="s">
        <v>13</v>
      </c>
      <c r="D283" s="10">
        <f t="shared" si="20"/>
        <v>0</v>
      </c>
      <c r="E283" s="10">
        <f>SUM('დაზუსტ. ბიუჯ.'!E283,'მთავრ. ფონდი'!F283,'პრეზ. ფონდი'!F283)</f>
        <v>0</v>
      </c>
      <c r="F283" s="10">
        <f>SUM('დაზუსტ. ბიუჯ.'!F283,'მთავრ. ფონდი'!G283,'პრეზ. ფონდი'!G283)</f>
        <v>0</v>
      </c>
      <c r="G283" s="10">
        <f>SUM('დაზუსტ. ბიუჯ.'!G283,'მთავრ. ფონდი'!H283,'პრეზ. ფონდი'!H283)</f>
        <v>0</v>
      </c>
      <c r="H283" s="10">
        <f>SUM('დაზუსტ. ბიუჯ.'!H283,'მთავრ. ფონდი'!I283,'პრეზ. ფონდი'!I283)</f>
        <v>0</v>
      </c>
      <c r="I283" s="10">
        <f t="shared" si="18"/>
        <v>0</v>
      </c>
      <c r="J283" s="10">
        <f t="shared" si="19"/>
        <v>0</v>
      </c>
    </row>
    <row r="284" spans="1:10" x14ac:dyDescent="0.25">
      <c r="A284" t="str">
        <f t="shared" si="17"/>
        <v>b</v>
      </c>
      <c r="B284" s="8"/>
      <c r="C284" s="9" t="s">
        <v>14</v>
      </c>
      <c r="D284" s="10">
        <f t="shared" si="20"/>
        <v>0</v>
      </c>
      <c r="E284" s="10">
        <f>SUM('დაზუსტ. ბიუჯ.'!E284,'მთავრ. ფონდი'!F284,'პრეზ. ფონდი'!F284)</f>
        <v>0</v>
      </c>
      <c r="F284" s="10">
        <f>SUM('დაზუსტ. ბიუჯ.'!F284,'მთავრ. ფონდი'!G284,'პრეზ. ფონდი'!G284)</f>
        <v>0</v>
      </c>
      <c r="G284" s="10">
        <f>SUM('დაზუსტ. ბიუჯ.'!G284,'მთავრ. ფონდი'!H284,'პრეზ. ფონდი'!H284)</f>
        <v>0</v>
      </c>
      <c r="H284" s="10">
        <f>SUM('დაზუსტ. ბიუჯ.'!H284,'მთავრ. ფონდი'!I284,'პრეზ. ფონდი'!I284)</f>
        <v>0</v>
      </c>
      <c r="I284" s="10">
        <f t="shared" si="18"/>
        <v>0</v>
      </c>
      <c r="J284" s="10">
        <f t="shared" si="19"/>
        <v>0</v>
      </c>
    </row>
    <row r="285" spans="1:10" x14ac:dyDescent="0.25">
      <c r="A285" t="str">
        <f t="shared" si="17"/>
        <v>b</v>
      </c>
      <c r="B285" s="8"/>
      <c r="C285" s="9" t="s">
        <v>15</v>
      </c>
      <c r="D285" s="10">
        <f t="shared" si="20"/>
        <v>0</v>
      </c>
      <c r="E285" s="10">
        <f>SUM('დაზუსტ. ბიუჯ.'!E285,'მთავრ. ფონდი'!F285,'პრეზ. ფონდი'!F285)</f>
        <v>0</v>
      </c>
      <c r="F285" s="10">
        <f>SUM('დაზუსტ. ბიუჯ.'!F285,'მთავრ. ფონდი'!G285,'პრეზ. ფონდი'!G285)</f>
        <v>0</v>
      </c>
      <c r="G285" s="10">
        <f>SUM('დაზუსტ. ბიუჯ.'!G285,'მთავრ. ფონდი'!H285,'პრეზ. ფონდი'!H285)</f>
        <v>0</v>
      </c>
      <c r="H285" s="10">
        <f>SUM('დაზუსტ. ბიუჯ.'!H285,'მთავრ. ფონდი'!I285,'პრეზ. ფონდი'!I285)</f>
        <v>0</v>
      </c>
      <c r="I285" s="10">
        <f t="shared" si="18"/>
        <v>0</v>
      </c>
      <c r="J285" s="10">
        <f t="shared" si="19"/>
        <v>0</v>
      </c>
    </row>
    <row r="286" spans="1:10" x14ac:dyDescent="0.25">
      <c r="A286" t="str">
        <f t="shared" si="17"/>
        <v>a</v>
      </c>
      <c r="B286" s="8"/>
      <c r="C286" s="9" t="s">
        <v>16</v>
      </c>
      <c r="D286" s="10">
        <f t="shared" si="20"/>
        <v>1679936139</v>
      </c>
      <c r="E286" s="10">
        <f>SUM('დაზუსტ. ბიუჯ.'!E286,'მთავრ. ფონდი'!F286,'პრეზ. ფონდი'!F286)</f>
        <v>418157920</v>
      </c>
      <c r="F286" s="10">
        <f>SUM('დაზუსტ. ბიუჯ.'!F286,'მთავრ. ფონდი'!G286,'პრეზ. ფონდი'!G286)</f>
        <v>420139719</v>
      </c>
      <c r="G286" s="10">
        <f>SUM('დაზუსტ. ბიუჯ.'!G286,'მთავრ. ფონდი'!H286,'პრეზ. ფონდი'!H286)</f>
        <v>420000000</v>
      </c>
      <c r="H286" s="10">
        <f>SUM('დაზუსტ. ბიუჯ.'!H286,'მთავრ. ფონდი'!I286,'პრეზ. ფონდი'!I286)</f>
        <v>421638500</v>
      </c>
      <c r="I286" s="10">
        <f t="shared" si="18"/>
        <v>838297639</v>
      </c>
      <c r="J286" s="10">
        <f t="shared" si="19"/>
        <v>1258297639</v>
      </c>
    </row>
    <row r="287" spans="1:10" x14ac:dyDescent="0.25">
      <c r="A287" t="str">
        <f t="shared" si="17"/>
        <v>a</v>
      </c>
      <c r="B287" s="8"/>
      <c r="C287" s="9" t="s">
        <v>17</v>
      </c>
      <c r="D287" s="10">
        <f t="shared" si="20"/>
        <v>11596</v>
      </c>
      <c r="E287" s="10">
        <f>SUM('დაზუსტ. ბიუჯ.'!E287,'მთავრ. ფონდი'!F287,'პრეზ. ფონდი'!F287)</f>
        <v>600</v>
      </c>
      <c r="F287" s="10">
        <f>SUM('დაზუსტ. ბიუჯ.'!F287,'მთავრ. ფონდი'!G287,'პრეზ. ფონდი'!G287)</f>
        <v>10996</v>
      </c>
      <c r="G287" s="10">
        <f>SUM('დაზუსტ. ბიუჯ.'!G287,'მთავრ. ფონდი'!H287,'პრეზ. ფონდი'!H287)</f>
        <v>0</v>
      </c>
      <c r="H287" s="10">
        <f>SUM('დაზუსტ. ბიუჯ.'!H287,'მთავრ. ფონდი'!I287,'პრეზ. ფონდი'!I287)</f>
        <v>0</v>
      </c>
      <c r="I287" s="10">
        <f t="shared" si="18"/>
        <v>11596</v>
      </c>
      <c r="J287" s="10">
        <f t="shared" si="19"/>
        <v>11596</v>
      </c>
    </row>
    <row r="288" spans="1:10" x14ac:dyDescent="0.25">
      <c r="A288" t="str">
        <f t="shared" si="17"/>
        <v>b</v>
      </c>
      <c r="B288" s="5"/>
      <c r="C288" s="6" t="s">
        <v>18</v>
      </c>
      <c r="D288" s="7">
        <f t="shared" si="20"/>
        <v>0</v>
      </c>
      <c r="E288" s="7">
        <f>SUM('დაზუსტ. ბიუჯ.'!E288,'მთავრ. ფონდი'!F288,'პრეზ. ფონდი'!F288)</f>
        <v>0</v>
      </c>
      <c r="F288" s="7">
        <f>SUM('დაზუსტ. ბიუჯ.'!F288,'მთავრ. ფონდი'!G288,'პრეზ. ფონდი'!G288)</f>
        <v>0</v>
      </c>
      <c r="G288" s="7">
        <f>SUM('დაზუსტ. ბიუჯ.'!G288,'მთავრ. ფონდი'!H288,'პრეზ. ფონდი'!H288)</f>
        <v>0</v>
      </c>
      <c r="H288" s="7">
        <f>SUM('დაზუსტ. ბიუჯ.'!H288,'მთავრ. ფონდი'!I288,'პრეზ. ფონდი'!I288)</f>
        <v>0</v>
      </c>
      <c r="I288" s="7">
        <f t="shared" si="18"/>
        <v>0</v>
      </c>
      <c r="J288" s="7">
        <f t="shared" si="19"/>
        <v>0</v>
      </c>
    </row>
    <row r="289" spans="1:10" x14ac:dyDescent="0.25">
      <c r="A289" t="str">
        <f t="shared" si="17"/>
        <v>b</v>
      </c>
      <c r="B289" s="5"/>
      <c r="C289" s="6" t="s">
        <v>19</v>
      </c>
      <c r="D289" s="7">
        <f t="shared" si="20"/>
        <v>0</v>
      </c>
      <c r="E289" s="7">
        <f>SUM('დაზუსტ. ბიუჯ.'!E289,'მთავრ. ფონდი'!F289,'პრეზ. ფონდი'!F289)</f>
        <v>0</v>
      </c>
      <c r="F289" s="7">
        <f>SUM('დაზუსტ. ბიუჯ.'!F289,'მთავრ. ფონდი'!G289,'პრეზ. ფონდი'!G289)</f>
        <v>0</v>
      </c>
      <c r="G289" s="7">
        <f>SUM('დაზუსტ. ბიუჯ.'!G289,'მთავრ. ფონდი'!H289,'პრეზ. ფონდი'!H289)</f>
        <v>0</v>
      </c>
      <c r="H289" s="7">
        <f>SUM('დაზუსტ. ბიუჯ.'!H289,'მთავრ. ფონდი'!I289,'პრეზ. ფონდი'!I289)</f>
        <v>0</v>
      </c>
      <c r="I289" s="7">
        <f t="shared" si="18"/>
        <v>0</v>
      </c>
      <c r="J289" s="7">
        <f t="shared" si="19"/>
        <v>0</v>
      </c>
    </row>
    <row r="290" spans="1:10" ht="15.75" thickBot="1" x14ac:dyDescent="0.3">
      <c r="A290" t="str">
        <f t="shared" si="17"/>
        <v>a</v>
      </c>
      <c r="B290" s="11"/>
      <c r="C290" s="12" t="s">
        <v>20</v>
      </c>
      <c r="D290" s="13">
        <f t="shared" si="20"/>
        <v>38665</v>
      </c>
      <c r="E290" s="13">
        <f>SUM('დაზუსტ. ბიუჯ.'!E290,'მთავრ. ფონდი'!F290,'პრეზ. ფონდი'!F290)</f>
        <v>10980</v>
      </c>
      <c r="F290" s="13">
        <f>SUM('დაზუსტ. ბიუჯ.'!F290,'მთავრ. ფონდი'!G290,'პრეზ. ფონდი'!G290)</f>
        <v>27685</v>
      </c>
      <c r="G290" s="13">
        <f>SUM('დაზუსტ. ბიუჯ.'!G290,'მთავრ. ფონდი'!H290,'პრეზ. ფონდი'!H290)</f>
        <v>0</v>
      </c>
      <c r="H290" s="13">
        <f>SUM('დაზუსტ. ბიუჯ.'!H290,'მთავრ. ფონდი'!I290,'პრეზ. ფონდი'!I290)</f>
        <v>0</v>
      </c>
      <c r="I290" s="13">
        <f t="shared" si="18"/>
        <v>38665</v>
      </c>
      <c r="J290" s="13">
        <f t="shared" si="19"/>
        <v>38665</v>
      </c>
    </row>
    <row r="291" spans="1:10" ht="31.5" thickTop="1" thickBot="1" x14ac:dyDescent="0.3">
      <c r="A291" t="str">
        <f t="shared" si="17"/>
        <v>a</v>
      </c>
      <c r="B291" s="3" t="s">
        <v>65</v>
      </c>
      <c r="C291" s="14" t="s">
        <v>66</v>
      </c>
      <c r="D291" s="4">
        <f t="shared" si="20"/>
        <v>681370419</v>
      </c>
      <c r="E291" s="4">
        <f>SUM('დაზუსტ. ბიუჯ.'!E291,'მთავრ. ფონდი'!F291,'პრეზ. ფონდი'!F291)</f>
        <v>161604833</v>
      </c>
      <c r="F291" s="4">
        <f>SUM('დაზუსტ. ბიუჯ.'!F291,'მთავრ. ფონდი'!G291,'პრეზ. ფონდი'!G291)</f>
        <v>164726686</v>
      </c>
      <c r="G291" s="4">
        <f>SUM('დაზუსტ. ბიუჯ.'!G291,'მთავრ. ფონდი'!H291,'პრეზ. ფონდი'!H291)</f>
        <v>171186600</v>
      </c>
      <c r="H291" s="4">
        <f>SUM('დაზუსტ. ბიუჯ.'!H291,'მთავრ. ფონდი'!I291,'პრეზ. ფონდი'!I291)</f>
        <v>183852300</v>
      </c>
      <c r="I291" s="4">
        <f t="shared" si="18"/>
        <v>326331519</v>
      </c>
      <c r="J291" s="4">
        <f t="shared" si="19"/>
        <v>497518119</v>
      </c>
    </row>
    <row r="292" spans="1:10" ht="15.75" thickTop="1" x14ac:dyDescent="0.25">
      <c r="A292" t="str">
        <f t="shared" si="17"/>
        <v>a</v>
      </c>
      <c r="B292" s="5"/>
      <c r="C292" s="6" t="s">
        <v>10</v>
      </c>
      <c r="D292" s="7">
        <f t="shared" si="20"/>
        <v>681364685</v>
      </c>
      <c r="E292" s="7">
        <f>SUM('დაზუსტ. ბიუჯ.'!E292,'მთავრ. ფონდი'!F292,'პრეზ. ფონდი'!F292)</f>
        <v>161599099</v>
      </c>
      <c r="F292" s="7">
        <f>SUM('დაზუსტ. ბიუჯ.'!F292,'მთავრ. ფონდი'!G292,'პრეზ. ფონდი'!G292)</f>
        <v>164726686</v>
      </c>
      <c r="G292" s="7">
        <f>SUM('დაზუსტ. ბიუჯ.'!G292,'მთავრ. ფონდი'!H292,'პრეზ. ფონდი'!H292)</f>
        <v>171186600</v>
      </c>
      <c r="H292" s="7">
        <f>SUM('დაზუსტ. ბიუჯ.'!H292,'მთავრ. ფონდი'!I292,'პრეზ. ფონდი'!I292)</f>
        <v>183852300</v>
      </c>
      <c r="I292" s="7">
        <f t="shared" si="18"/>
        <v>326325785</v>
      </c>
      <c r="J292" s="7">
        <f t="shared" si="19"/>
        <v>497512385</v>
      </c>
    </row>
    <row r="293" spans="1:10" x14ac:dyDescent="0.25">
      <c r="A293" t="str">
        <f t="shared" si="17"/>
        <v>b</v>
      </c>
      <c r="B293" s="8"/>
      <c r="C293" s="9" t="s">
        <v>11</v>
      </c>
      <c r="D293" s="10">
        <f t="shared" si="20"/>
        <v>0</v>
      </c>
      <c r="E293" s="10">
        <f>SUM('დაზუსტ. ბიუჯ.'!E293,'მთავრ. ფონდი'!F293,'პრეზ. ფონდი'!F293)</f>
        <v>0</v>
      </c>
      <c r="F293" s="10">
        <f>SUM('დაზუსტ. ბიუჯ.'!F293,'მთავრ. ფონდი'!G293,'პრეზ. ფონდი'!G293)</f>
        <v>0</v>
      </c>
      <c r="G293" s="10">
        <f>SUM('დაზუსტ. ბიუჯ.'!G293,'მთავრ. ფონდი'!H293,'პრეზ. ფონდი'!H293)</f>
        <v>0</v>
      </c>
      <c r="H293" s="10">
        <f>SUM('დაზუსტ. ბიუჯ.'!H293,'მთავრ. ფონდი'!I293,'პრეზ. ფონდი'!I293)</f>
        <v>0</v>
      </c>
      <c r="I293" s="10">
        <f t="shared" si="18"/>
        <v>0</v>
      </c>
      <c r="J293" s="10">
        <f t="shared" si="19"/>
        <v>0</v>
      </c>
    </row>
    <row r="294" spans="1:10" x14ac:dyDescent="0.25">
      <c r="A294" t="str">
        <f t="shared" si="17"/>
        <v>a</v>
      </c>
      <c r="B294" s="8"/>
      <c r="C294" s="9" t="s">
        <v>12</v>
      </c>
      <c r="D294" s="10">
        <f t="shared" si="20"/>
        <v>4200000</v>
      </c>
      <c r="E294" s="10">
        <f>SUM('დაზუსტ. ბიუჯ.'!E294,'მთავრ. ფონდი'!F294,'პრეზ. ფონდი'!F294)</f>
        <v>875000</v>
      </c>
      <c r="F294" s="10">
        <f>SUM('დაზუსტ. ბიუჯ.'!F294,'მთავრ. ფონდი'!G294,'პრეზ. ფონდი'!G294)</f>
        <v>1050000</v>
      </c>
      <c r="G294" s="10">
        <f>SUM('დაზუსტ. ბიუჯ.'!G294,'მთავრ. ფონდი'!H294,'პრეზ. ფონდი'!H294)</f>
        <v>1050000</v>
      </c>
      <c r="H294" s="10">
        <f>SUM('დაზუსტ. ბიუჯ.'!H294,'მთავრ. ფონდი'!I294,'პრეზ. ფონდი'!I294)</f>
        <v>1225000</v>
      </c>
      <c r="I294" s="10">
        <f t="shared" si="18"/>
        <v>1925000</v>
      </c>
      <c r="J294" s="10">
        <f t="shared" si="19"/>
        <v>2975000</v>
      </c>
    </row>
    <row r="295" spans="1:10" x14ac:dyDescent="0.25">
      <c r="A295" t="str">
        <f t="shared" si="17"/>
        <v>b</v>
      </c>
      <c r="B295" s="8"/>
      <c r="C295" s="9" t="s">
        <v>13</v>
      </c>
      <c r="D295" s="10">
        <f t="shared" si="20"/>
        <v>0</v>
      </c>
      <c r="E295" s="10">
        <f>SUM('დაზუსტ. ბიუჯ.'!E295,'მთავრ. ფონდი'!F295,'პრეზ. ფონდი'!F295)</f>
        <v>0</v>
      </c>
      <c r="F295" s="10">
        <f>SUM('დაზუსტ. ბიუჯ.'!F295,'მთავრ. ფონდი'!G295,'პრეზ. ფონდი'!G295)</f>
        <v>0</v>
      </c>
      <c r="G295" s="10">
        <f>SUM('დაზუსტ. ბიუჯ.'!G295,'მთავრ. ფონდი'!H295,'პრეზ. ფონდი'!H295)</f>
        <v>0</v>
      </c>
      <c r="H295" s="10">
        <f>SUM('დაზუსტ. ბიუჯ.'!H295,'მთავრ. ფონდი'!I295,'პრეზ. ფონდი'!I295)</f>
        <v>0</v>
      </c>
      <c r="I295" s="10">
        <f t="shared" si="18"/>
        <v>0</v>
      </c>
      <c r="J295" s="10">
        <f t="shared" si="19"/>
        <v>0</v>
      </c>
    </row>
    <row r="296" spans="1:10" x14ac:dyDescent="0.25">
      <c r="A296" t="str">
        <f t="shared" si="17"/>
        <v>b</v>
      </c>
      <c r="B296" s="8"/>
      <c r="C296" s="9" t="s">
        <v>14</v>
      </c>
      <c r="D296" s="10">
        <f t="shared" si="20"/>
        <v>0</v>
      </c>
      <c r="E296" s="10">
        <f>SUM('დაზუსტ. ბიუჯ.'!E296,'მთავრ. ფონდი'!F296,'პრეზ. ფონდი'!F296)</f>
        <v>0</v>
      </c>
      <c r="F296" s="10">
        <f>SUM('დაზუსტ. ბიუჯ.'!F296,'მთავრ. ფონდი'!G296,'პრეზ. ფონდი'!G296)</f>
        <v>0</v>
      </c>
      <c r="G296" s="10">
        <f>SUM('დაზუსტ. ბიუჯ.'!G296,'მთავრ. ფონდი'!H296,'პრეზ. ფონდი'!H296)</f>
        <v>0</v>
      </c>
      <c r="H296" s="10">
        <f>SUM('დაზუსტ. ბიუჯ.'!H296,'მთავრ. ფონდი'!I296,'პრეზ. ფონდი'!I296)</f>
        <v>0</v>
      </c>
      <c r="I296" s="10">
        <f t="shared" si="18"/>
        <v>0</v>
      </c>
      <c r="J296" s="10">
        <f t="shared" si="19"/>
        <v>0</v>
      </c>
    </row>
    <row r="297" spans="1:10" x14ac:dyDescent="0.25">
      <c r="A297" t="str">
        <f t="shared" si="17"/>
        <v>b</v>
      </c>
      <c r="B297" s="8"/>
      <c r="C297" s="9" t="s">
        <v>15</v>
      </c>
      <c r="D297" s="10">
        <f t="shared" si="20"/>
        <v>0</v>
      </c>
      <c r="E297" s="10">
        <f>SUM('დაზუსტ. ბიუჯ.'!E297,'მთავრ. ფონდი'!F297,'პრეზ. ფონდი'!F297)</f>
        <v>0</v>
      </c>
      <c r="F297" s="10">
        <f>SUM('დაზუსტ. ბიუჯ.'!F297,'მთავრ. ფონდი'!G297,'პრეზ. ფონდი'!G297)</f>
        <v>0</v>
      </c>
      <c r="G297" s="10">
        <f>SUM('დაზუსტ. ბიუჯ.'!G297,'მთავრ. ფონდი'!H297,'პრეზ. ფონდი'!H297)</f>
        <v>0</v>
      </c>
      <c r="H297" s="10">
        <f>SUM('დაზუსტ. ბიუჯ.'!H297,'მთავრ. ფონდი'!I297,'პრეზ. ფონდი'!I297)</f>
        <v>0</v>
      </c>
      <c r="I297" s="10">
        <f t="shared" si="18"/>
        <v>0</v>
      </c>
      <c r="J297" s="10">
        <f t="shared" si="19"/>
        <v>0</v>
      </c>
    </row>
    <row r="298" spans="1:10" x14ac:dyDescent="0.25">
      <c r="A298" t="str">
        <f t="shared" si="17"/>
        <v>a</v>
      </c>
      <c r="B298" s="8"/>
      <c r="C298" s="9" t="s">
        <v>16</v>
      </c>
      <c r="D298" s="10">
        <f t="shared" si="20"/>
        <v>677164299</v>
      </c>
      <c r="E298" s="10">
        <f>SUM('დაზუსტ. ბიუჯ.'!E298,'მთავრ. ფონდი'!F298,'პრეზ. ფონდი'!F298)</f>
        <v>160724099</v>
      </c>
      <c r="F298" s="10">
        <f>SUM('დაზუსტ. ბიუჯ.'!F298,'მთავრ. ფონდი'!G298,'პრეზ. ფონდი'!G298)</f>
        <v>163676300</v>
      </c>
      <c r="G298" s="10">
        <f>SUM('დაზუსტ. ბიუჯ.'!G298,'მთავრ. ფონდი'!H298,'პრეზ. ფონდი'!H298)</f>
        <v>170136600</v>
      </c>
      <c r="H298" s="10">
        <f>SUM('დაზუსტ. ბიუჯ.'!H298,'მთავრ. ფონდი'!I298,'პრეზ. ფონდი'!I298)</f>
        <v>182627300</v>
      </c>
      <c r="I298" s="10">
        <f t="shared" si="18"/>
        <v>324400399</v>
      </c>
      <c r="J298" s="10">
        <f t="shared" si="19"/>
        <v>494536999</v>
      </c>
    </row>
    <row r="299" spans="1:10" x14ac:dyDescent="0.25">
      <c r="A299" t="str">
        <f t="shared" si="17"/>
        <v>a</v>
      </c>
      <c r="B299" s="8"/>
      <c r="C299" s="9" t="s">
        <v>17</v>
      </c>
      <c r="D299" s="10">
        <f t="shared" si="20"/>
        <v>386</v>
      </c>
      <c r="E299" s="10">
        <f>SUM('დაზუსტ. ბიუჯ.'!E299,'მთავრ. ფონდი'!F299,'პრეზ. ფონდი'!F299)</f>
        <v>0</v>
      </c>
      <c r="F299" s="10">
        <f>SUM('დაზუსტ. ბიუჯ.'!F299,'მთავრ. ფონდი'!G299,'პრეზ. ფონდი'!G299)</f>
        <v>386</v>
      </c>
      <c r="G299" s="10">
        <f>SUM('დაზუსტ. ბიუჯ.'!G299,'მთავრ. ფონდი'!H299,'პრეზ. ფონდი'!H299)</f>
        <v>0</v>
      </c>
      <c r="H299" s="10">
        <f>SUM('დაზუსტ. ბიუჯ.'!H299,'მთავრ. ფონდი'!I299,'პრეზ. ფონდი'!I299)</f>
        <v>0</v>
      </c>
      <c r="I299" s="10">
        <f t="shared" si="18"/>
        <v>386</v>
      </c>
      <c r="J299" s="10">
        <f t="shared" si="19"/>
        <v>386</v>
      </c>
    </row>
    <row r="300" spans="1:10" x14ac:dyDescent="0.25">
      <c r="A300" t="str">
        <f t="shared" si="17"/>
        <v>b</v>
      </c>
      <c r="B300" s="5"/>
      <c r="C300" s="6" t="s">
        <v>18</v>
      </c>
      <c r="D300" s="7">
        <f t="shared" si="20"/>
        <v>0</v>
      </c>
      <c r="E300" s="7">
        <f>SUM('დაზუსტ. ბიუჯ.'!E300,'მთავრ. ფონდი'!F300,'პრეზ. ფონდი'!F300)</f>
        <v>0</v>
      </c>
      <c r="F300" s="7">
        <f>SUM('დაზუსტ. ბიუჯ.'!F300,'მთავრ. ფონდი'!G300,'პრეზ. ფონდი'!G300)</f>
        <v>0</v>
      </c>
      <c r="G300" s="7">
        <f>SUM('დაზუსტ. ბიუჯ.'!G300,'მთავრ. ფონდი'!H300,'პრეზ. ფონდი'!H300)</f>
        <v>0</v>
      </c>
      <c r="H300" s="7">
        <f>SUM('დაზუსტ. ბიუჯ.'!H300,'მთავრ. ფონდი'!I300,'პრეზ. ფონდი'!I300)</f>
        <v>0</v>
      </c>
      <c r="I300" s="7">
        <f t="shared" si="18"/>
        <v>0</v>
      </c>
      <c r="J300" s="7">
        <f t="shared" si="19"/>
        <v>0</v>
      </c>
    </row>
    <row r="301" spans="1:10" x14ac:dyDescent="0.25">
      <c r="A301" t="str">
        <f t="shared" si="17"/>
        <v>b</v>
      </c>
      <c r="B301" s="5"/>
      <c r="C301" s="6" t="s">
        <v>19</v>
      </c>
      <c r="D301" s="7">
        <f t="shared" si="20"/>
        <v>0</v>
      </c>
      <c r="E301" s="7">
        <f>SUM('დაზუსტ. ბიუჯ.'!E301,'მთავრ. ფონდი'!F301,'პრეზ. ფონდი'!F301)</f>
        <v>0</v>
      </c>
      <c r="F301" s="7">
        <f>SUM('დაზუსტ. ბიუჯ.'!F301,'მთავრ. ფონდი'!G301,'პრეზ. ფონდი'!G301)</f>
        <v>0</v>
      </c>
      <c r="G301" s="7">
        <f>SUM('დაზუსტ. ბიუჯ.'!G301,'მთავრ. ფონდი'!H301,'პრეზ. ფონდი'!H301)</f>
        <v>0</v>
      </c>
      <c r="H301" s="7">
        <f>SUM('დაზუსტ. ბიუჯ.'!H301,'მთავრ. ფონდი'!I301,'პრეზ. ფონდი'!I301)</f>
        <v>0</v>
      </c>
      <c r="I301" s="7">
        <f t="shared" si="18"/>
        <v>0</v>
      </c>
      <c r="J301" s="7">
        <f t="shared" si="19"/>
        <v>0</v>
      </c>
    </row>
    <row r="302" spans="1:10" ht="15.75" thickBot="1" x14ac:dyDescent="0.3">
      <c r="A302" t="str">
        <f t="shared" si="17"/>
        <v>a</v>
      </c>
      <c r="B302" s="11"/>
      <c r="C302" s="12" t="s">
        <v>20</v>
      </c>
      <c r="D302" s="13">
        <f t="shared" si="20"/>
        <v>5734</v>
      </c>
      <c r="E302" s="13">
        <f>SUM('დაზუსტ. ბიუჯ.'!E302,'მთავრ. ფონდი'!F302,'პრეზ. ფონდი'!F302)</f>
        <v>5734</v>
      </c>
      <c r="F302" s="13">
        <f>SUM('დაზუსტ. ბიუჯ.'!F302,'მთავრ. ფონდი'!G302,'პრეზ. ფონდი'!G302)</f>
        <v>0</v>
      </c>
      <c r="G302" s="13">
        <f>SUM('დაზუსტ. ბიუჯ.'!G302,'მთავრ. ფონდი'!H302,'პრეზ. ფონდი'!H302)</f>
        <v>0</v>
      </c>
      <c r="H302" s="13">
        <f>SUM('დაზუსტ. ბიუჯ.'!H302,'მთავრ. ფონდი'!I302,'პრეზ. ფონდი'!I302)</f>
        <v>0</v>
      </c>
      <c r="I302" s="13">
        <f t="shared" si="18"/>
        <v>5734</v>
      </c>
      <c r="J302" s="13">
        <f t="shared" si="19"/>
        <v>5734</v>
      </c>
    </row>
    <row r="303" spans="1:10" ht="32.25" customHeight="1" thickTop="1" thickBot="1" x14ac:dyDescent="0.3">
      <c r="A303" t="str">
        <f t="shared" si="17"/>
        <v>a</v>
      </c>
      <c r="B303" s="16" t="s">
        <v>67</v>
      </c>
      <c r="C303" s="4" t="s">
        <v>68</v>
      </c>
      <c r="D303" s="4">
        <f t="shared" si="20"/>
        <v>23000000</v>
      </c>
      <c r="E303" s="4">
        <f>SUM('დაზუსტ. ბიუჯ.'!E303,'მთავრ. ფონდი'!F303,'პრეზ. ფონდი'!F303)</f>
        <v>4602600</v>
      </c>
      <c r="F303" s="4">
        <f>SUM('დაზუსტ. ბიუჯ.'!F303,'მთავრ. ფონდი'!G303,'პრეზ. ფონდი'!G303)</f>
        <v>6237500</v>
      </c>
      <c r="G303" s="4">
        <f>SUM('დაზუსტ. ბიუჯ.'!G303,'მთავრ. ფონდი'!H303,'პრეზ. ფონდი'!H303)</f>
        <v>5982000</v>
      </c>
      <c r="H303" s="4">
        <f>SUM('დაზუსტ. ბიუჯ.'!H303,'მთავრ. ფონდი'!I303,'პრეზ. ფონდი'!I303)</f>
        <v>6177900</v>
      </c>
      <c r="I303" s="4">
        <f t="shared" si="18"/>
        <v>10840100</v>
      </c>
      <c r="J303" s="4">
        <f t="shared" si="19"/>
        <v>16822100</v>
      </c>
    </row>
    <row r="304" spans="1:10" ht="15.75" thickTop="1" x14ac:dyDescent="0.25">
      <c r="A304" t="str">
        <f t="shared" si="17"/>
        <v>a</v>
      </c>
      <c r="B304" s="5"/>
      <c r="C304" s="6" t="s">
        <v>10</v>
      </c>
      <c r="D304" s="7">
        <f t="shared" si="20"/>
        <v>23000000</v>
      </c>
      <c r="E304" s="7">
        <f>SUM('დაზუსტ. ბიუჯ.'!E304,'მთავრ. ფონდი'!F304,'პრეზ. ფონდი'!F304)</f>
        <v>4602600</v>
      </c>
      <c r="F304" s="7">
        <f>SUM('დაზუსტ. ბიუჯ.'!F304,'მთავრ. ფონდი'!G304,'პრეზ. ფონდი'!G304)</f>
        <v>6237500</v>
      </c>
      <c r="G304" s="7">
        <f>SUM('დაზუსტ. ბიუჯ.'!G304,'მთავრ. ფონდი'!H304,'პრეზ. ფონდი'!H304)</f>
        <v>5982000</v>
      </c>
      <c r="H304" s="7">
        <f>SUM('დაზუსტ. ბიუჯ.'!H304,'მთავრ. ფონდი'!I304,'პრეზ. ფონდი'!I304)</f>
        <v>6177900</v>
      </c>
      <c r="I304" s="7">
        <f t="shared" si="18"/>
        <v>10840100</v>
      </c>
      <c r="J304" s="7">
        <f t="shared" si="19"/>
        <v>16822100</v>
      </c>
    </row>
    <row r="305" spans="1:10" x14ac:dyDescent="0.25">
      <c r="A305" t="str">
        <f t="shared" si="17"/>
        <v>b</v>
      </c>
      <c r="B305" s="8"/>
      <c r="C305" s="9" t="s">
        <v>11</v>
      </c>
      <c r="D305" s="10">
        <f t="shared" si="20"/>
        <v>0</v>
      </c>
      <c r="E305" s="10">
        <f>SUM('დაზუსტ. ბიუჯ.'!E305,'მთავრ. ფონდი'!F305,'პრეზ. ფონდი'!F305)</f>
        <v>0</v>
      </c>
      <c r="F305" s="10">
        <f>SUM('დაზუსტ. ბიუჯ.'!F305,'მთავრ. ფონდი'!G305,'პრეზ. ფონდი'!G305)</f>
        <v>0</v>
      </c>
      <c r="G305" s="10">
        <f>SUM('დაზუსტ. ბიუჯ.'!G305,'მთავრ. ფონდი'!H305,'პრეზ. ფონდი'!H305)</f>
        <v>0</v>
      </c>
      <c r="H305" s="10">
        <f>SUM('დაზუსტ. ბიუჯ.'!H305,'მთავრ. ფონდი'!I305,'პრეზ. ფონდი'!I305)</f>
        <v>0</v>
      </c>
      <c r="I305" s="10">
        <f t="shared" si="18"/>
        <v>0</v>
      </c>
      <c r="J305" s="10">
        <f t="shared" si="19"/>
        <v>0</v>
      </c>
    </row>
    <row r="306" spans="1:10" x14ac:dyDescent="0.25">
      <c r="A306" t="str">
        <f t="shared" si="17"/>
        <v>a</v>
      </c>
      <c r="B306" s="8"/>
      <c r="C306" s="9" t="s">
        <v>12</v>
      </c>
      <c r="D306" s="10">
        <f t="shared" si="20"/>
        <v>620000</v>
      </c>
      <c r="E306" s="10">
        <f>SUM('დაზუსტ. ბიუჯ.'!E306,'მთავრ. ფონდი'!F306,'პრეზ. ფონდი'!F306)</f>
        <v>155000</v>
      </c>
      <c r="F306" s="10">
        <f>SUM('დაზუსტ. ბიუჯ.'!F306,'მთავრ. ფონდი'!G306,'პრეზ. ფონდი'!G306)</f>
        <v>161310</v>
      </c>
      <c r="G306" s="10">
        <f>SUM('დაზუსტ. ბიუჯ.'!G306,'მთავრ. ფონდი'!H306,'პრეზ. ფონდი'!H306)</f>
        <v>155000</v>
      </c>
      <c r="H306" s="10">
        <f>SUM('დაზუსტ. ბიუჯ.'!H306,'მთავრ. ფონდი'!I306,'პრეზ. ფონდი'!I306)</f>
        <v>148690</v>
      </c>
      <c r="I306" s="10">
        <f t="shared" si="18"/>
        <v>316310</v>
      </c>
      <c r="J306" s="10">
        <f t="shared" si="19"/>
        <v>471310</v>
      </c>
    </row>
    <row r="307" spans="1:10" x14ac:dyDescent="0.25">
      <c r="A307" t="str">
        <f t="shared" si="17"/>
        <v>b</v>
      </c>
      <c r="B307" s="8"/>
      <c r="C307" s="9" t="s">
        <v>13</v>
      </c>
      <c r="D307" s="10">
        <f t="shared" si="20"/>
        <v>0</v>
      </c>
      <c r="E307" s="10">
        <f>SUM('დაზუსტ. ბიუჯ.'!E307,'მთავრ. ფონდი'!F307,'პრეზ. ფონდი'!F307)</f>
        <v>0</v>
      </c>
      <c r="F307" s="10">
        <f>SUM('დაზუსტ. ბიუჯ.'!F307,'მთავრ. ფონდი'!G307,'პრეზ. ფონდი'!G307)</f>
        <v>0</v>
      </c>
      <c r="G307" s="10">
        <f>SUM('დაზუსტ. ბიუჯ.'!G307,'მთავრ. ფონდი'!H307,'პრეზ. ფონდი'!H307)</f>
        <v>0</v>
      </c>
      <c r="H307" s="10">
        <f>SUM('დაზუსტ. ბიუჯ.'!H307,'მთავრ. ფონდი'!I307,'პრეზ. ფონდი'!I307)</f>
        <v>0</v>
      </c>
      <c r="I307" s="10">
        <f t="shared" si="18"/>
        <v>0</v>
      </c>
      <c r="J307" s="10">
        <f t="shared" si="19"/>
        <v>0</v>
      </c>
    </row>
    <row r="308" spans="1:10" x14ac:dyDescent="0.25">
      <c r="A308" t="str">
        <f t="shared" si="17"/>
        <v>b</v>
      </c>
      <c r="B308" s="8"/>
      <c r="C308" s="9" t="s">
        <v>14</v>
      </c>
      <c r="D308" s="10">
        <f t="shared" si="20"/>
        <v>0</v>
      </c>
      <c r="E308" s="10">
        <f>SUM('დაზუსტ. ბიუჯ.'!E308,'მთავრ. ფონდი'!F308,'პრეზ. ფონდი'!F308)</f>
        <v>0</v>
      </c>
      <c r="F308" s="10">
        <f>SUM('დაზუსტ. ბიუჯ.'!F308,'მთავრ. ფონდი'!G308,'პრეზ. ფონდი'!G308)</f>
        <v>0</v>
      </c>
      <c r="G308" s="10">
        <f>SUM('დაზუსტ. ბიუჯ.'!G308,'მთავრ. ფონდი'!H308,'პრეზ. ფონდი'!H308)</f>
        <v>0</v>
      </c>
      <c r="H308" s="10">
        <f>SUM('დაზუსტ. ბიუჯ.'!H308,'მთავრ. ფონდი'!I308,'პრეზ. ფონდი'!I308)</f>
        <v>0</v>
      </c>
      <c r="I308" s="10">
        <f t="shared" si="18"/>
        <v>0</v>
      </c>
      <c r="J308" s="10">
        <f t="shared" si="19"/>
        <v>0</v>
      </c>
    </row>
    <row r="309" spans="1:10" x14ac:dyDescent="0.25">
      <c r="A309" t="str">
        <f t="shared" si="17"/>
        <v>b</v>
      </c>
      <c r="B309" s="8"/>
      <c r="C309" s="9" t="s">
        <v>15</v>
      </c>
      <c r="D309" s="10">
        <f t="shared" si="20"/>
        <v>0</v>
      </c>
      <c r="E309" s="10">
        <f>SUM('დაზუსტ. ბიუჯ.'!E309,'მთავრ. ფონდი'!F309,'პრეზ. ფონდი'!F309)</f>
        <v>0</v>
      </c>
      <c r="F309" s="10">
        <f>SUM('დაზუსტ. ბიუჯ.'!F309,'მთავრ. ფონდი'!G309,'პრეზ. ფონდი'!G309)</f>
        <v>0</v>
      </c>
      <c r="G309" s="10">
        <f>SUM('დაზუსტ. ბიუჯ.'!G309,'მთავრ. ფონდი'!H309,'პრეზ. ფონდი'!H309)</f>
        <v>0</v>
      </c>
      <c r="H309" s="10">
        <f>SUM('დაზუსტ. ბიუჯ.'!H309,'მთავრ. ფონდი'!I309,'პრეზ. ფონდი'!I309)</f>
        <v>0</v>
      </c>
      <c r="I309" s="10">
        <f t="shared" si="18"/>
        <v>0</v>
      </c>
      <c r="J309" s="10">
        <f t="shared" si="19"/>
        <v>0</v>
      </c>
    </row>
    <row r="310" spans="1:10" x14ac:dyDescent="0.25">
      <c r="A310" t="str">
        <f t="shared" si="17"/>
        <v>a</v>
      </c>
      <c r="B310" s="8"/>
      <c r="C310" s="9" t="s">
        <v>16</v>
      </c>
      <c r="D310" s="10">
        <f t="shared" si="20"/>
        <v>19615500</v>
      </c>
      <c r="E310" s="10">
        <f>SUM('დაზუსტ. ბიუჯ.'!E310,'მთავრ. ფონდი'!F310,'პრეზ. ფონდი'!F310)</f>
        <v>4247600</v>
      </c>
      <c r="F310" s="10">
        <f>SUM('დაზუსტ. ბიუჯ.'!F310,'მთავრ. ფონდი'!G310,'პრეზ. ფონდი'!G310)</f>
        <v>5112190</v>
      </c>
      <c r="G310" s="10">
        <f>SUM('დაზუსტ. ბიუჯ.'!G310,'მთავრ. ფონდი'!H310,'პრეზ. ფონდი'!H310)</f>
        <v>4957000</v>
      </c>
      <c r="H310" s="10">
        <f>SUM('დაზუსტ. ბიუჯ.'!H310,'მთავრ. ფონდი'!I310,'პრეზ. ფონდი'!I310)</f>
        <v>5298710</v>
      </c>
      <c r="I310" s="10">
        <f t="shared" si="18"/>
        <v>9359790</v>
      </c>
      <c r="J310" s="10">
        <f t="shared" si="19"/>
        <v>14316790</v>
      </c>
    </row>
    <row r="311" spans="1:10" x14ac:dyDescent="0.25">
      <c r="A311" t="str">
        <f t="shared" si="17"/>
        <v>a</v>
      </c>
      <c r="B311" s="8"/>
      <c r="C311" s="9" t="s">
        <v>17</v>
      </c>
      <c r="D311" s="10">
        <f t="shared" si="20"/>
        <v>2764500</v>
      </c>
      <c r="E311" s="10">
        <f>SUM('დაზუსტ. ბიუჯ.'!E311,'მთავრ. ფონდი'!F311,'პრეზ. ფონდი'!F311)</f>
        <v>200000</v>
      </c>
      <c r="F311" s="10">
        <f>SUM('დაზუსტ. ბიუჯ.'!F311,'მთავრ. ფონდი'!G311,'პრეზ. ფონდი'!G311)</f>
        <v>964000</v>
      </c>
      <c r="G311" s="10">
        <f>SUM('დაზუსტ. ბიუჯ.'!G311,'მთავრ. ფონდი'!H311,'პრეზ. ფონდი'!H311)</f>
        <v>870000</v>
      </c>
      <c r="H311" s="10">
        <f>SUM('დაზუსტ. ბიუჯ.'!H311,'მთავრ. ფონდი'!I311,'პრეზ. ფონდი'!I311)</f>
        <v>730500</v>
      </c>
      <c r="I311" s="10">
        <f t="shared" si="18"/>
        <v>1164000</v>
      </c>
      <c r="J311" s="10">
        <f t="shared" si="19"/>
        <v>2034000</v>
      </c>
    </row>
    <row r="312" spans="1:10" x14ac:dyDescent="0.25">
      <c r="A312" t="str">
        <f t="shared" si="17"/>
        <v>b</v>
      </c>
      <c r="B312" s="5"/>
      <c r="C312" s="6" t="s">
        <v>18</v>
      </c>
      <c r="D312" s="7">
        <f t="shared" si="20"/>
        <v>0</v>
      </c>
      <c r="E312" s="7">
        <f>SUM('დაზუსტ. ბიუჯ.'!E312,'მთავრ. ფონდი'!F312,'პრეზ. ფონდი'!F312)</f>
        <v>0</v>
      </c>
      <c r="F312" s="7">
        <f>SUM('დაზუსტ. ბიუჯ.'!F312,'მთავრ. ფონდი'!G312,'პრეზ. ფონდი'!G312)</f>
        <v>0</v>
      </c>
      <c r="G312" s="7">
        <f>SUM('დაზუსტ. ბიუჯ.'!G312,'მთავრ. ფონდი'!H312,'პრეზ. ფონდი'!H312)</f>
        <v>0</v>
      </c>
      <c r="H312" s="7">
        <f>SUM('დაზუსტ. ბიუჯ.'!H312,'მთავრ. ფონდი'!I312,'პრეზ. ფონდი'!I312)</f>
        <v>0</v>
      </c>
      <c r="I312" s="7">
        <f t="shared" si="18"/>
        <v>0</v>
      </c>
      <c r="J312" s="7">
        <f t="shared" si="19"/>
        <v>0</v>
      </c>
    </row>
    <row r="313" spans="1:10" x14ac:dyDescent="0.25">
      <c r="A313" t="str">
        <f t="shared" si="17"/>
        <v>b</v>
      </c>
      <c r="B313" s="5"/>
      <c r="C313" s="6" t="s">
        <v>19</v>
      </c>
      <c r="D313" s="7">
        <f t="shared" si="20"/>
        <v>0</v>
      </c>
      <c r="E313" s="7">
        <f>SUM('დაზუსტ. ბიუჯ.'!E313,'მთავრ. ფონდი'!F313,'პრეზ. ფონდი'!F313)</f>
        <v>0</v>
      </c>
      <c r="F313" s="7">
        <f>SUM('დაზუსტ. ბიუჯ.'!F313,'მთავრ. ფონდი'!G313,'პრეზ. ფონდი'!G313)</f>
        <v>0</v>
      </c>
      <c r="G313" s="7">
        <f>SUM('დაზუსტ. ბიუჯ.'!G313,'მთავრ. ფონდი'!H313,'პრეზ. ფონდი'!H313)</f>
        <v>0</v>
      </c>
      <c r="H313" s="7">
        <f>SUM('დაზუსტ. ბიუჯ.'!H313,'მთავრ. ფონდი'!I313,'პრეზ. ფონდი'!I313)</f>
        <v>0</v>
      </c>
      <c r="I313" s="7">
        <f t="shared" si="18"/>
        <v>0</v>
      </c>
      <c r="J313" s="7">
        <f t="shared" si="19"/>
        <v>0</v>
      </c>
    </row>
    <row r="314" spans="1:10" ht="15.75" thickBot="1" x14ac:dyDescent="0.3">
      <c r="A314" t="str">
        <f t="shared" si="17"/>
        <v>b</v>
      </c>
      <c r="B314" s="11"/>
      <c r="C314" s="12" t="s">
        <v>20</v>
      </c>
      <c r="D314" s="13">
        <f t="shared" si="20"/>
        <v>0</v>
      </c>
      <c r="E314" s="13">
        <f>SUM('დაზუსტ. ბიუჯ.'!E314,'მთავრ. ფონდი'!F314,'პრეზ. ფონდი'!F314)</f>
        <v>0</v>
      </c>
      <c r="F314" s="13">
        <f>SUM('დაზუსტ. ბიუჯ.'!F314,'მთავრ. ფონდი'!G314,'პრეზ. ფონდი'!G314)</f>
        <v>0</v>
      </c>
      <c r="G314" s="13">
        <f>SUM('დაზუსტ. ბიუჯ.'!G314,'მთავრ. ფონდი'!H314,'პრეზ. ფონდი'!H314)</f>
        <v>0</v>
      </c>
      <c r="H314" s="13">
        <f>SUM('დაზუსტ. ბიუჯ.'!H314,'მთავრ. ფონდი'!I314,'პრეზ. ფონდი'!I314)</f>
        <v>0</v>
      </c>
      <c r="I314" s="13">
        <f t="shared" si="18"/>
        <v>0</v>
      </c>
      <c r="J314" s="13">
        <f t="shared" si="19"/>
        <v>0</v>
      </c>
    </row>
    <row r="315" spans="1:10" ht="46.5" thickTop="1" thickBot="1" x14ac:dyDescent="0.3">
      <c r="A315" t="str">
        <f t="shared" si="17"/>
        <v>a</v>
      </c>
      <c r="B315" s="3" t="s">
        <v>69</v>
      </c>
      <c r="C315" s="14" t="s">
        <v>70</v>
      </c>
      <c r="D315" s="4">
        <f t="shared" si="20"/>
        <v>1514000</v>
      </c>
      <c r="E315" s="4">
        <f>SUM('დაზუსტ. ბიუჯ.'!E315,'მთავრ. ფონდი'!F315,'პრეზ. ფონდი'!F315)</f>
        <v>240000</v>
      </c>
      <c r="F315" s="4">
        <f>SUM('დაზუსტ. ბიუჯ.'!F315,'მთავრ. ფონდი'!G315,'პრეზ. ფონდი'!G315)</f>
        <v>425000</v>
      </c>
      <c r="G315" s="4">
        <f>SUM('დაზუსტ. ბიუჯ.'!G315,'მთავრ. ფონდი'!H315,'პრეზ. ფონდი'!H315)</f>
        <v>425000</v>
      </c>
      <c r="H315" s="4">
        <f>SUM('დაზუსტ. ბიუჯ.'!H315,'მთავრ. ფონდი'!I315,'პრეზ. ფონდი'!I315)</f>
        <v>424000</v>
      </c>
      <c r="I315" s="4">
        <f t="shared" si="18"/>
        <v>665000</v>
      </c>
      <c r="J315" s="4">
        <f t="shared" si="19"/>
        <v>1090000</v>
      </c>
    </row>
    <row r="316" spans="1:10" ht="15.75" thickTop="1" x14ac:dyDescent="0.25">
      <c r="A316" t="str">
        <f t="shared" si="17"/>
        <v>a</v>
      </c>
      <c r="B316" s="5"/>
      <c r="C316" s="6" t="s">
        <v>10</v>
      </c>
      <c r="D316" s="7">
        <f t="shared" si="20"/>
        <v>1514000</v>
      </c>
      <c r="E316" s="7">
        <f>SUM('დაზუსტ. ბიუჯ.'!E316,'მთავრ. ფონდი'!F316,'პრეზ. ფონდი'!F316)</f>
        <v>240000</v>
      </c>
      <c r="F316" s="7">
        <f>SUM('დაზუსტ. ბიუჯ.'!F316,'მთავრ. ფონდი'!G316,'პრეზ. ფონდი'!G316)</f>
        <v>425000</v>
      </c>
      <c r="G316" s="7">
        <f>SUM('დაზუსტ. ბიუჯ.'!G316,'მთავრ. ფონდი'!H316,'პრეზ. ფონდი'!H316)</f>
        <v>425000</v>
      </c>
      <c r="H316" s="7">
        <f>SUM('დაზუსტ. ბიუჯ.'!H316,'მთავრ. ფონდი'!I316,'პრეზ. ფონდი'!I316)</f>
        <v>424000</v>
      </c>
      <c r="I316" s="7">
        <f t="shared" si="18"/>
        <v>665000</v>
      </c>
      <c r="J316" s="7">
        <f t="shared" si="19"/>
        <v>1090000</v>
      </c>
    </row>
    <row r="317" spans="1:10" x14ac:dyDescent="0.25">
      <c r="A317" t="str">
        <f t="shared" si="17"/>
        <v>b</v>
      </c>
      <c r="B317" s="8"/>
      <c r="C317" s="9" t="s">
        <v>11</v>
      </c>
      <c r="D317" s="10">
        <f t="shared" si="20"/>
        <v>0</v>
      </c>
      <c r="E317" s="10">
        <f>SUM('დაზუსტ. ბიუჯ.'!E317,'მთავრ. ფონდი'!F317,'პრეზ. ფონდი'!F317)</f>
        <v>0</v>
      </c>
      <c r="F317" s="10">
        <f>SUM('დაზუსტ. ბიუჯ.'!F317,'მთავრ. ფონდი'!G317,'პრეზ. ფონდი'!G317)</f>
        <v>0</v>
      </c>
      <c r="G317" s="10">
        <f>SUM('დაზუსტ. ბიუჯ.'!G317,'მთავრ. ფონდი'!H317,'პრეზ. ფონდი'!H317)</f>
        <v>0</v>
      </c>
      <c r="H317" s="10">
        <f>SUM('დაზუსტ. ბიუჯ.'!H317,'მთავრ. ფონდი'!I317,'პრეზ. ფონდი'!I317)</f>
        <v>0</v>
      </c>
      <c r="I317" s="10">
        <f t="shared" si="18"/>
        <v>0</v>
      </c>
      <c r="J317" s="10">
        <f t="shared" si="19"/>
        <v>0</v>
      </c>
    </row>
    <row r="318" spans="1:10" x14ac:dyDescent="0.25">
      <c r="A318" t="str">
        <f t="shared" si="17"/>
        <v>b</v>
      </c>
      <c r="B318" s="8"/>
      <c r="C318" s="9" t="s">
        <v>12</v>
      </c>
      <c r="D318" s="10">
        <f t="shared" si="20"/>
        <v>0</v>
      </c>
      <c r="E318" s="10">
        <f>SUM('დაზუსტ. ბიუჯ.'!E318,'მთავრ. ფონდი'!F318,'პრეზ. ფონდი'!F318)</f>
        <v>0</v>
      </c>
      <c r="F318" s="10">
        <f>SUM('დაზუსტ. ბიუჯ.'!F318,'მთავრ. ფონდი'!G318,'პრეზ. ფონდი'!G318)</f>
        <v>0</v>
      </c>
      <c r="G318" s="10">
        <f>SUM('დაზუსტ. ბიუჯ.'!G318,'მთავრ. ფონდი'!H318,'პრეზ. ფონდი'!H318)</f>
        <v>0</v>
      </c>
      <c r="H318" s="10">
        <f>SUM('დაზუსტ. ბიუჯ.'!H318,'მთავრ. ფონდი'!I318,'პრეზ. ფონდი'!I318)</f>
        <v>0</v>
      </c>
      <c r="I318" s="10">
        <f t="shared" si="18"/>
        <v>0</v>
      </c>
      <c r="J318" s="10">
        <f t="shared" si="19"/>
        <v>0</v>
      </c>
    </row>
    <row r="319" spans="1:10" x14ac:dyDescent="0.25">
      <c r="A319" t="str">
        <f t="shared" si="17"/>
        <v>b</v>
      </c>
      <c r="B319" s="8"/>
      <c r="C319" s="9" t="s">
        <v>13</v>
      </c>
      <c r="D319" s="10">
        <f t="shared" si="20"/>
        <v>0</v>
      </c>
      <c r="E319" s="10">
        <f>SUM('დაზუსტ. ბიუჯ.'!E319,'მთავრ. ფონდი'!F319,'პრეზ. ფონდი'!F319)</f>
        <v>0</v>
      </c>
      <c r="F319" s="10">
        <f>SUM('დაზუსტ. ბიუჯ.'!F319,'მთავრ. ფონდი'!G319,'პრეზ. ფონდი'!G319)</f>
        <v>0</v>
      </c>
      <c r="G319" s="10">
        <f>SUM('დაზუსტ. ბიუჯ.'!G319,'მთავრ. ფონდი'!H319,'პრეზ. ფონდი'!H319)</f>
        <v>0</v>
      </c>
      <c r="H319" s="10">
        <f>SUM('დაზუსტ. ბიუჯ.'!H319,'მთავრ. ფონდი'!I319,'პრეზ. ფონდი'!I319)</f>
        <v>0</v>
      </c>
      <c r="I319" s="10">
        <f t="shared" si="18"/>
        <v>0</v>
      </c>
      <c r="J319" s="10">
        <f t="shared" si="19"/>
        <v>0</v>
      </c>
    </row>
    <row r="320" spans="1:10" x14ac:dyDescent="0.25">
      <c r="A320" t="str">
        <f t="shared" si="17"/>
        <v>b</v>
      </c>
      <c r="B320" s="8"/>
      <c r="C320" s="9" t="s">
        <v>14</v>
      </c>
      <c r="D320" s="10">
        <f t="shared" si="20"/>
        <v>0</v>
      </c>
      <c r="E320" s="10">
        <f>SUM('დაზუსტ. ბიუჯ.'!E320,'მთავრ. ფონდი'!F320,'პრეზ. ფონდი'!F320)</f>
        <v>0</v>
      </c>
      <c r="F320" s="10">
        <f>SUM('დაზუსტ. ბიუჯ.'!F320,'მთავრ. ფონდი'!G320,'პრეზ. ფონდი'!G320)</f>
        <v>0</v>
      </c>
      <c r="G320" s="10">
        <f>SUM('დაზუსტ. ბიუჯ.'!G320,'მთავრ. ფონდი'!H320,'პრეზ. ფონდი'!H320)</f>
        <v>0</v>
      </c>
      <c r="H320" s="10">
        <f>SUM('დაზუსტ. ბიუჯ.'!H320,'მთავრ. ფონდი'!I320,'პრეზ. ფონდი'!I320)</f>
        <v>0</v>
      </c>
      <c r="I320" s="10">
        <f t="shared" si="18"/>
        <v>0</v>
      </c>
      <c r="J320" s="10">
        <f t="shared" si="19"/>
        <v>0</v>
      </c>
    </row>
    <row r="321" spans="1:10" x14ac:dyDescent="0.25">
      <c r="A321" t="str">
        <f t="shared" si="17"/>
        <v>b</v>
      </c>
      <c r="B321" s="8"/>
      <c r="C321" s="9" t="s">
        <v>15</v>
      </c>
      <c r="D321" s="10">
        <f t="shared" si="20"/>
        <v>0</v>
      </c>
      <c r="E321" s="10">
        <f>SUM('დაზუსტ. ბიუჯ.'!E321,'მთავრ. ფონდი'!F321,'პრეზ. ფონდი'!F321)</f>
        <v>0</v>
      </c>
      <c r="F321" s="10">
        <f>SUM('დაზუსტ. ბიუჯ.'!F321,'მთავრ. ფონდი'!G321,'პრეზ. ფონდი'!G321)</f>
        <v>0</v>
      </c>
      <c r="G321" s="10">
        <f>SUM('დაზუსტ. ბიუჯ.'!G321,'მთავრ. ფონდი'!H321,'პრეზ. ფონდი'!H321)</f>
        <v>0</v>
      </c>
      <c r="H321" s="10">
        <f>SUM('დაზუსტ. ბიუჯ.'!H321,'მთავრ. ფონდი'!I321,'პრეზ. ფონდი'!I321)</f>
        <v>0</v>
      </c>
      <c r="I321" s="10">
        <f t="shared" si="18"/>
        <v>0</v>
      </c>
      <c r="J321" s="10">
        <f t="shared" si="19"/>
        <v>0</v>
      </c>
    </row>
    <row r="322" spans="1:10" x14ac:dyDescent="0.25">
      <c r="A322" t="str">
        <f t="shared" si="17"/>
        <v>a</v>
      </c>
      <c r="B322" s="8"/>
      <c r="C322" s="9" t="s">
        <v>16</v>
      </c>
      <c r="D322" s="10">
        <f t="shared" si="20"/>
        <v>1514000</v>
      </c>
      <c r="E322" s="10">
        <f>SUM('დაზუსტ. ბიუჯ.'!E322,'მთავრ. ფონდი'!F322,'პრეზ. ფონდი'!F322)</f>
        <v>240000</v>
      </c>
      <c r="F322" s="10">
        <f>SUM('დაზუსტ. ბიუჯ.'!F322,'მთავრ. ფონდი'!G322,'პრეზ. ფონდი'!G322)</f>
        <v>425000</v>
      </c>
      <c r="G322" s="10">
        <f>SUM('დაზუსტ. ბიუჯ.'!G322,'მთავრ. ფონდი'!H322,'პრეზ. ფონდი'!H322)</f>
        <v>425000</v>
      </c>
      <c r="H322" s="10">
        <f>SUM('დაზუსტ. ბიუჯ.'!H322,'მთავრ. ფონდი'!I322,'პრეზ. ფონდი'!I322)</f>
        <v>424000</v>
      </c>
      <c r="I322" s="10">
        <f t="shared" si="18"/>
        <v>665000</v>
      </c>
      <c r="J322" s="10">
        <f t="shared" si="19"/>
        <v>1090000</v>
      </c>
    </row>
    <row r="323" spans="1:10" x14ac:dyDescent="0.25">
      <c r="A323" t="str">
        <f t="shared" si="17"/>
        <v>b</v>
      </c>
      <c r="B323" s="8"/>
      <c r="C323" s="9" t="s">
        <v>17</v>
      </c>
      <c r="D323" s="10">
        <f t="shared" si="20"/>
        <v>0</v>
      </c>
      <c r="E323" s="10">
        <f>SUM('დაზუსტ. ბიუჯ.'!E323,'მთავრ. ფონდი'!F323,'პრეზ. ფონდი'!F323)</f>
        <v>0</v>
      </c>
      <c r="F323" s="10">
        <f>SUM('დაზუსტ. ბიუჯ.'!F323,'მთავრ. ფონდი'!G323,'პრეზ. ფონდი'!G323)</f>
        <v>0</v>
      </c>
      <c r="G323" s="10">
        <f>SUM('დაზუსტ. ბიუჯ.'!G323,'მთავრ. ფონდი'!H323,'პრეზ. ფონდი'!H323)</f>
        <v>0</v>
      </c>
      <c r="H323" s="10">
        <f>SUM('დაზუსტ. ბიუჯ.'!H323,'მთავრ. ფონდი'!I323,'პრეზ. ფონდი'!I323)</f>
        <v>0</v>
      </c>
      <c r="I323" s="10">
        <f t="shared" si="18"/>
        <v>0</v>
      </c>
      <c r="J323" s="10">
        <f t="shared" si="19"/>
        <v>0</v>
      </c>
    </row>
    <row r="324" spans="1:10" x14ac:dyDescent="0.25">
      <c r="A324" t="str">
        <f t="shared" ref="A324:A387" si="21">IF(OR(D324&lt;&gt;0,E324&lt;&gt;0,F324&lt;&gt;0,G324&lt;&gt;0,H324&lt;&gt;0,),"a","b")</f>
        <v>b</v>
      </c>
      <c r="B324" s="5"/>
      <c r="C324" s="6" t="s">
        <v>18</v>
      </c>
      <c r="D324" s="7">
        <f t="shared" si="20"/>
        <v>0</v>
      </c>
      <c r="E324" s="7">
        <f>SUM('დაზუსტ. ბიუჯ.'!E324,'მთავრ. ფონდი'!F324,'პრეზ. ფონდი'!F324)</f>
        <v>0</v>
      </c>
      <c r="F324" s="7">
        <f>SUM('დაზუსტ. ბიუჯ.'!F324,'მთავრ. ფონდი'!G324,'პრეზ. ფონდი'!G324)</f>
        <v>0</v>
      </c>
      <c r="G324" s="7">
        <f>SUM('დაზუსტ. ბიუჯ.'!G324,'მთავრ. ფონდი'!H324,'პრეზ. ფონდი'!H324)</f>
        <v>0</v>
      </c>
      <c r="H324" s="7">
        <f>SUM('დაზუსტ. ბიუჯ.'!H324,'მთავრ. ფონდი'!I324,'პრეზ. ფონდი'!I324)</f>
        <v>0</v>
      </c>
      <c r="I324" s="7">
        <f t="shared" ref="I324:I387" si="22">SUM(E324,F324)</f>
        <v>0</v>
      </c>
      <c r="J324" s="7">
        <f t="shared" ref="J324:J387" si="23">SUM(E324,F324,G324)</f>
        <v>0</v>
      </c>
    </row>
    <row r="325" spans="1:10" x14ac:dyDescent="0.25">
      <c r="A325" t="str">
        <f t="shared" si="21"/>
        <v>b</v>
      </c>
      <c r="B325" s="5"/>
      <c r="C325" s="6" t="s">
        <v>19</v>
      </c>
      <c r="D325" s="7">
        <f t="shared" si="20"/>
        <v>0</v>
      </c>
      <c r="E325" s="7">
        <f>SUM('დაზუსტ. ბიუჯ.'!E325,'მთავრ. ფონდი'!F325,'პრეზ. ფონდი'!F325)</f>
        <v>0</v>
      </c>
      <c r="F325" s="7">
        <f>SUM('დაზუსტ. ბიუჯ.'!F325,'მთავრ. ფონდი'!G325,'პრეზ. ფონდი'!G325)</f>
        <v>0</v>
      </c>
      <c r="G325" s="7">
        <f>SUM('დაზუსტ. ბიუჯ.'!G325,'მთავრ. ფონდი'!H325,'პრეზ. ფონდი'!H325)</f>
        <v>0</v>
      </c>
      <c r="H325" s="7">
        <f>SUM('დაზუსტ. ბიუჯ.'!H325,'მთავრ. ფონდი'!I325,'პრეზ. ფონდი'!I325)</f>
        <v>0</v>
      </c>
      <c r="I325" s="7">
        <f t="shared" si="22"/>
        <v>0</v>
      </c>
      <c r="J325" s="7">
        <f t="shared" si="23"/>
        <v>0</v>
      </c>
    </row>
    <row r="326" spans="1:10" ht="15.75" thickBot="1" x14ac:dyDescent="0.3">
      <c r="A326" t="str">
        <f t="shared" si="21"/>
        <v>b</v>
      </c>
      <c r="B326" s="11"/>
      <c r="C326" s="12" t="s">
        <v>20</v>
      </c>
      <c r="D326" s="13">
        <f t="shared" si="20"/>
        <v>0</v>
      </c>
      <c r="E326" s="13">
        <f>SUM('დაზუსტ. ბიუჯ.'!E326,'მთავრ. ფონდი'!F326,'პრეზ. ფონდი'!F326)</f>
        <v>0</v>
      </c>
      <c r="F326" s="13">
        <f>SUM('დაზუსტ. ბიუჯ.'!F326,'მთავრ. ფონდი'!G326,'პრეზ. ფონდი'!G326)</f>
        <v>0</v>
      </c>
      <c r="G326" s="13">
        <f>SUM('დაზუსტ. ბიუჯ.'!G326,'მთავრ. ფონდი'!H326,'პრეზ. ფონდი'!H326)</f>
        <v>0</v>
      </c>
      <c r="H326" s="13">
        <f>SUM('დაზუსტ. ბიუჯ.'!H326,'მთავრ. ფონდი'!I326,'პრეზ. ფონდი'!I326)</f>
        <v>0</v>
      </c>
      <c r="I326" s="13">
        <f t="shared" si="22"/>
        <v>0</v>
      </c>
      <c r="J326" s="13">
        <f t="shared" si="23"/>
        <v>0</v>
      </c>
    </row>
    <row r="327" spans="1:10" ht="32.25" customHeight="1" thickTop="1" thickBot="1" x14ac:dyDescent="0.3">
      <c r="A327" t="str">
        <f t="shared" si="21"/>
        <v>a</v>
      </c>
      <c r="B327" s="3" t="s">
        <v>71</v>
      </c>
      <c r="C327" s="4" t="s">
        <v>72</v>
      </c>
      <c r="D327" s="4">
        <f t="shared" si="20"/>
        <v>950000</v>
      </c>
      <c r="E327" s="4">
        <f>SUM('დაზუსტ. ბიუჯ.'!E327,'მთავრ. ფონდი'!F327,'პრეზ. ფონდი'!F327)</f>
        <v>229000</v>
      </c>
      <c r="F327" s="4">
        <f>SUM('დაზუსტ. ბიუჯ.'!F327,'მთავრ. ფონდი'!G327,'პრეზ. ფონდი'!G327)</f>
        <v>241000</v>
      </c>
      <c r="G327" s="4">
        <f>SUM('დაზუსტ. ბიუჯ.'!G327,'მთავრ. ფონდი'!H327,'პრეზ. ფონდი'!H327)</f>
        <v>240000</v>
      </c>
      <c r="H327" s="4">
        <f>SUM('დაზუსტ. ბიუჯ.'!H327,'მთავრ. ფონდი'!I327,'პრეზ. ფონდი'!I327)</f>
        <v>240000</v>
      </c>
      <c r="I327" s="4">
        <f t="shared" si="22"/>
        <v>470000</v>
      </c>
      <c r="J327" s="4">
        <f t="shared" si="23"/>
        <v>710000</v>
      </c>
    </row>
    <row r="328" spans="1:10" ht="15.75" thickTop="1" x14ac:dyDescent="0.25">
      <c r="A328" t="str">
        <f t="shared" si="21"/>
        <v>a</v>
      </c>
      <c r="B328" s="5"/>
      <c r="C328" s="6" t="s">
        <v>10</v>
      </c>
      <c r="D328" s="7">
        <f t="shared" si="20"/>
        <v>950000</v>
      </c>
      <c r="E328" s="7">
        <f>SUM('დაზუსტ. ბიუჯ.'!E328,'მთავრ. ფონდი'!F328,'პრეზ. ფონდი'!F328)</f>
        <v>229000</v>
      </c>
      <c r="F328" s="7">
        <f>SUM('დაზუსტ. ბიუჯ.'!F328,'მთავრ. ფონდი'!G328,'პრეზ. ფონდი'!G328)</f>
        <v>241000</v>
      </c>
      <c r="G328" s="7">
        <f>SUM('დაზუსტ. ბიუჯ.'!G328,'მთავრ. ფონდი'!H328,'პრეზ. ფონდი'!H328)</f>
        <v>240000</v>
      </c>
      <c r="H328" s="7">
        <f>SUM('დაზუსტ. ბიუჯ.'!H328,'მთავრ. ფონდი'!I328,'პრეზ. ფონდი'!I328)</f>
        <v>240000</v>
      </c>
      <c r="I328" s="7">
        <f t="shared" si="22"/>
        <v>470000</v>
      </c>
      <c r="J328" s="7">
        <f t="shared" si="23"/>
        <v>710000</v>
      </c>
    </row>
    <row r="329" spans="1:10" x14ac:dyDescent="0.25">
      <c r="A329" t="str">
        <f t="shared" si="21"/>
        <v>b</v>
      </c>
      <c r="B329" s="8"/>
      <c r="C329" s="9" t="s">
        <v>11</v>
      </c>
      <c r="D329" s="10">
        <f t="shared" si="20"/>
        <v>0</v>
      </c>
      <c r="E329" s="10">
        <f>SUM('დაზუსტ. ბიუჯ.'!E329,'მთავრ. ფონდი'!F329,'პრეზ. ფონდი'!F329)</f>
        <v>0</v>
      </c>
      <c r="F329" s="10">
        <f>SUM('დაზუსტ. ბიუჯ.'!F329,'მთავრ. ფონდი'!G329,'პრეზ. ფონდი'!G329)</f>
        <v>0</v>
      </c>
      <c r="G329" s="10">
        <f>SUM('დაზუსტ. ბიუჯ.'!G329,'მთავრ. ფონდი'!H329,'პრეზ. ფონდი'!H329)</f>
        <v>0</v>
      </c>
      <c r="H329" s="10">
        <f>SUM('დაზუსტ. ბიუჯ.'!H329,'მთავრ. ფონდი'!I329,'პრეზ. ფონდი'!I329)</f>
        <v>0</v>
      </c>
      <c r="I329" s="10">
        <f t="shared" si="22"/>
        <v>0</v>
      </c>
      <c r="J329" s="10">
        <f t="shared" si="23"/>
        <v>0</v>
      </c>
    </row>
    <row r="330" spans="1:10" x14ac:dyDescent="0.25">
      <c r="A330" t="str">
        <f t="shared" si="21"/>
        <v>b</v>
      </c>
      <c r="B330" s="8"/>
      <c r="C330" s="9" t="s">
        <v>12</v>
      </c>
      <c r="D330" s="10">
        <f t="shared" si="20"/>
        <v>0</v>
      </c>
      <c r="E330" s="10">
        <f>SUM('დაზუსტ. ბიუჯ.'!E330,'მთავრ. ფონდი'!F330,'პრეზ. ფონდი'!F330)</f>
        <v>0</v>
      </c>
      <c r="F330" s="10">
        <f>SUM('დაზუსტ. ბიუჯ.'!F330,'მთავრ. ფონდი'!G330,'პრეზ. ფონდი'!G330)</f>
        <v>0</v>
      </c>
      <c r="G330" s="10">
        <f>SUM('დაზუსტ. ბიუჯ.'!G330,'მთავრ. ფონდი'!H330,'პრეზ. ფონდი'!H330)</f>
        <v>0</v>
      </c>
      <c r="H330" s="10">
        <f>SUM('დაზუსტ. ბიუჯ.'!H330,'მთავრ. ფონდი'!I330,'პრეზ. ფონდი'!I330)</f>
        <v>0</v>
      </c>
      <c r="I330" s="10">
        <f t="shared" si="22"/>
        <v>0</v>
      </c>
      <c r="J330" s="10">
        <f t="shared" si="23"/>
        <v>0</v>
      </c>
    </row>
    <row r="331" spans="1:10" x14ac:dyDescent="0.25">
      <c r="A331" t="str">
        <f t="shared" si="21"/>
        <v>b</v>
      </c>
      <c r="B331" s="8"/>
      <c r="C331" s="9" t="s">
        <v>13</v>
      </c>
      <c r="D331" s="10">
        <f t="shared" si="20"/>
        <v>0</v>
      </c>
      <c r="E331" s="10">
        <f>SUM('დაზუსტ. ბიუჯ.'!E331,'მთავრ. ფონდი'!F331,'პრეზ. ფონდი'!F331)</f>
        <v>0</v>
      </c>
      <c r="F331" s="10">
        <f>SUM('დაზუსტ. ბიუჯ.'!F331,'მთავრ. ფონდი'!G331,'პრეზ. ფონდი'!G331)</f>
        <v>0</v>
      </c>
      <c r="G331" s="10">
        <f>SUM('დაზუსტ. ბიუჯ.'!G331,'მთავრ. ფონდი'!H331,'პრეზ. ფონდი'!H331)</f>
        <v>0</v>
      </c>
      <c r="H331" s="10">
        <f>SUM('დაზუსტ. ბიუჯ.'!H331,'მთავრ. ფონდი'!I331,'პრეზ. ფონდი'!I331)</f>
        <v>0</v>
      </c>
      <c r="I331" s="10">
        <f t="shared" si="22"/>
        <v>0</v>
      </c>
      <c r="J331" s="10">
        <f t="shared" si="23"/>
        <v>0</v>
      </c>
    </row>
    <row r="332" spans="1:10" x14ac:dyDescent="0.25">
      <c r="A332" t="str">
        <f t="shared" si="21"/>
        <v>b</v>
      </c>
      <c r="B332" s="8"/>
      <c r="C332" s="9" t="s">
        <v>14</v>
      </c>
      <c r="D332" s="10">
        <f t="shared" si="20"/>
        <v>0</v>
      </c>
      <c r="E332" s="10">
        <f>SUM('დაზუსტ. ბიუჯ.'!E332,'მთავრ. ფონდი'!F332,'პრეზ. ფონდი'!F332)</f>
        <v>0</v>
      </c>
      <c r="F332" s="10">
        <f>SUM('დაზუსტ. ბიუჯ.'!F332,'მთავრ. ფონდი'!G332,'პრეზ. ფონდი'!G332)</f>
        <v>0</v>
      </c>
      <c r="G332" s="10">
        <f>SUM('დაზუსტ. ბიუჯ.'!G332,'მთავრ. ფონდი'!H332,'პრეზ. ფონდი'!H332)</f>
        <v>0</v>
      </c>
      <c r="H332" s="10">
        <f>SUM('დაზუსტ. ბიუჯ.'!H332,'მთავრ. ფონდი'!I332,'პრეზ. ფონდი'!I332)</f>
        <v>0</v>
      </c>
      <c r="I332" s="10">
        <f t="shared" si="22"/>
        <v>0</v>
      </c>
      <c r="J332" s="10">
        <f t="shared" si="23"/>
        <v>0</v>
      </c>
    </row>
    <row r="333" spans="1:10" x14ac:dyDescent="0.25">
      <c r="A333" t="str">
        <f t="shared" si="21"/>
        <v>b</v>
      </c>
      <c r="B333" s="8"/>
      <c r="C333" s="9" t="s">
        <v>15</v>
      </c>
      <c r="D333" s="10">
        <f t="shared" si="20"/>
        <v>0</v>
      </c>
      <c r="E333" s="10">
        <f>SUM('დაზუსტ. ბიუჯ.'!E333,'მთავრ. ფონდი'!F333,'პრეზ. ფონდი'!F333)</f>
        <v>0</v>
      </c>
      <c r="F333" s="10">
        <f>SUM('დაზუსტ. ბიუჯ.'!F333,'მთავრ. ფონდი'!G333,'პრეზ. ფონდი'!G333)</f>
        <v>0</v>
      </c>
      <c r="G333" s="10">
        <f>SUM('დაზუსტ. ბიუჯ.'!G333,'მთავრ. ფონდი'!H333,'პრეზ. ფონდი'!H333)</f>
        <v>0</v>
      </c>
      <c r="H333" s="10">
        <f>SUM('დაზუსტ. ბიუჯ.'!H333,'მთავრ. ფონდი'!I333,'პრეზ. ფონდი'!I333)</f>
        <v>0</v>
      </c>
      <c r="I333" s="10">
        <f t="shared" si="22"/>
        <v>0</v>
      </c>
      <c r="J333" s="10">
        <f t="shared" si="23"/>
        <v>0</v>
      </c>
    </row>
    <row r="334" spans="1:10" x14ac:dyDescent="0.25">
      <c r="A334" t="str">
        <f t="shared" si="21"/>
        <v>a</v>
      </c>
      <c r="B334" s="8"/>
      <c r="C334" s="9" t="s">
        <v>16</v>
      </c>
      <c r="D334" s="10">
        <f t="shared" si="20"/>
        <v>950000</v>
      </c>
      <c r="E334" s="10">
        <f>SUM('დაზუსტ. ბიუჯ.'!E334,'მთავრ. ფონდი'!F334,'პრეზ. ფონდი'!F334)</f>
        <v>229000</v>
      </c>
      <c r="F334" s="10">
        <f>SUM('დაზუსტ. ბიუჯ.'!F334,'მთავრ. ფონდი'!G334,'პრეზ. ფონდი'!G334)</f>
        <v>241000</v>
      </c>
      <c r="G334" s="10">
        <f>SUM('დაზუსტ. ბიუჯ.'!G334,'მთავრ. ფონდი'!H334,'პრეზ. ფონდი'!H334)</f>
        <v>240000</v>
      </c>
      <c r="H334" s="10">
        <f>SUM('დაზუსტ. ბიუჯ.'!H334,'მთავრ. ფონდი'!I334,'პრეზ. ფონდი'!I334)</f>
        <v>240000</v>
      </c>
      <c r="I334" s="10">
        <f t="shared" si="22"/>
        <v>470000</v>
      </c>
      <c r="J334" s="10">
        <f t="shared" si="23"/>
        <v>710000</v>
      </c>
    </row>
    <row r="335" spans="1:10" x14ac:dyDescent="0.25">
      <c r="A335" t="str">
        <f t="shared" si="21"/>
        <v>b</v>
      </c>
      <c r="B335" s="8"/>
      <c r="C335" s="9" t="s">
        <v>17</v>
      </c>
      <c r="D335" s="10">
        <f t="shared" si="20"/>
        <v>0</v>
      </c>
      <c r="E335" s="10">
        <f>SUM('დაზუსტ. ბიუჯ.'!E335,'მთავრ. ფონდი'!F335,'პრეზ. ფონდი'!F335)</f>
        <v>0</v>
      </c>
      <c r="F335" s="10">
        <f>SUM('დაზუსტ. ბიუჯ.'!F335,'მთავრ. ფონდი'!G335,'პრეზ. ფონდი'!G335)</f>
        <v>0</v>
      </c>
      <c r="G335" s="10">
        <f>SUM('დაზუსტ. ბიუჯ.'!G335,'მთავრ. ფონდი'!H335,'პრეზ. ფონდი'!H335)</f>
        <v>0</v>
      </c>
      <c r="H335" s="10">
        <f>SUM('დაზუსტ. ბიუჯ.'!H335,'მთავრ. ფონდი'!I335,'პრეზ. ფონდი'!I335)</f>
        <v>0</v>
      </c>
      <c r="I335" s="10">
        <f t="shared" si="22"/>
        <v>0</v>
      </c>
      <c r="J335" s="10">
        <f t="shared" si="23"/>
        <v>0</v>
      </c>
    </row>
    <row r="336" spans="1:10" x14ac:dyDescent="0.25">
      <c r="A336" t="str">
        <f t="shared" si="21"/>
        <v>b</v>
      </c>
      <c r="B336" s="5"/>
      <c r="C336" s="6" t="s">
        <v>18</v>
      </c>
      <c r="D336" s="7">
        <f t="shared" ref="D336:D399" si="24">SUM(E336,F336,G336,H336)</f>
        <v>0</v>
      </c>
      <c r="E336" s="7">
        <f>SUM('დაზუსტ. ბიუჯ.'!E336,'მთავრ. ფონდი'!F336,'პრეზ. ფონდი'!F336)</f>
        <v>0</v>
      </c>
      <c r="F336" s="7">
        <f>SUM('დაზუსტ. ბიუჯ.'!F336,'მთავრ. ფონდი'!G336,'პრეზ. ფონდი'!G336)</f>
        <v>0</v>
      </c>
      <c r="G336" s="7">
        <f>SUM('დაზუსტ. ბიუჯ.'!G336,'მთავრ. ფონდი'!H336,'პრეზ. ფონდი'!H336)</f>
        <v>0</v>
      </c>
      <c r="H336" s="7">
        <f>SUM('დაზუსტ. ბიუჯ.'!H336,'მთავრ. ფონდი'!I336,'პრეზ. ფონდი'!I336)</f>
        <v>0</v>
      </c>
      <c r="I336" s="7">
        <f t="shared" si="22"/>
        <v>0</v>
      </c>
      <c r="J336" s="7">
        <f t="shared" si="23"/>
        <v>0</v>
      </c>
    </row>
    <row r="337" spans="1:10" x14ac:dyDescent="0.25">
      <c r="A337" t="str">
        <f t="shared" si="21"/>
        <v>b</v>
      </c>
      <c r="B337" s="5"/>
      <c r="C337" s="6" t="s">
        <v>19</v>
      </c>
      <c r="D337" s="7">
        <f t="shared" si="24"/>
        <v>0</v>
      </c>
      <c r="E337" s="7">
        <f>SUM('დაზუსტ. ბიუჯ.'!E337,'მთავრ. ფონდი'!F337,'პრეზ. ფონდი'!F337)</f>
        <v>0</v>
      </c>
      <c r="F337" s="7">
        <f>SUM('დაზუსტ. ბიუჯ.'!F337,'მთავრ. ფონდი'!G337,'პრეზ. ფონდი'!G337)</f>
        <v>0</v>
      </c>
      <c r="G337" s="7">
        <f>SUM('დაზუსტ. ბიუჯ.'!G337,'მთავრ. ფონდი'!H337,'პრეზ. ფონდი'!H337)</f>
        <v>0</v>
      </c>
      <c r="H337" s="7">
        <f>SUM('დაზუსტ. ბიუჯ.'!H337,'მთავრ. ფონდი'!I337,'პრეზ. ფონდი'!I337)</f>
        <v>0</v>
      </c>
      <c r="I337" s="7">
        <f t="shared" si="22"/>
        <v>0</v>
      </c>
      <c r="J337" s="7">
        <f t="shared" si="23"/>
        <v>0</v>
      </c>
    </row>
    <row r="338" spans="1:10" ht="15.75" thickBot="1" x14ac:dyDescent="0.3">
      <c r="A338" t="str">
        <f t="shared" si="21"/>
        <v>b</v>
      </c>
      <c r="B338" s="11"/>
      <c r="C338" s="12" t="s">
        <v>20</v>
      </c>
      <c r="D338" s="13">
        <f t="shared" si="24"/>
        <v>0</v>
      </c>
      <c r="E338" s="13">
        <f>SUM('დაზუსტ. ბიუჯ.'!E338,'მთავრ. ფონდი'!F338,'პრეზ. ფონდი'!F338)</f>
        <v>0</v>
      </c>
      <c r="F338" s="13">
        <f>SUM('დაზუსტ. ბიუჯ.'!F338,'მთავრ. ფონდი'!G338,'პრეზ. ფონდი'!G338)</f>
        <v>0</v>
      </c>
      <c r="G338" s="13">
        <f>SUM('დაზუსტ. ბიუჯ.'!G338,'მთავრ. ფონდი'!H338,'პრეზ. ფონდი'!H338)</f>
        <v>0</v>
      </c>
      <c r="H338" s="13">
        <f>SUM('დაზუსტ. ბიუჯ.'!H338,'მთავრ. ფონდი'!I338,'პრეზ. ფონდი'!I338)</f>
        <v>0</v>
      </c>
      <c r="I338" s="13">
        <f t="shared" si="22"/>
        <v>0</v>
      </c>
      <c r="J338" s="13">
        <f t="shared" si="23"/>
        <v>0</v>
      </c>
    </row>
    <row r="339" spans="1:10" ht="31.5" thickTop="1" thickBot="1" x14ac:dyDescent="0.3">
      <c r="A339" t="str">
        <f t="shared" si="21"/>
        <v>a</v>
      </c>
      <c r="B339" s="3" t="s">
        <v>73</v>
      </c>
      <c r="C339" s="15" t="s">
        <v>74</v>
      </c>
      <c r="D339" s="4">
        <f t="shared" si="24"/>
        <v>1940000</v>
      </c>
      <c r="E339" s="4">
        <f>SUM('დაზუსტ. ბიუჯ.'!E339,'მთავრ. ფონდი'!F339,'პრეზ. ფონდი'!F339)</f>
        <v>176000</v>
      </c>
      <c r="F339" s="4">
        <f>SUM('დაზუსტ. ბიუჯ.'!F339,'მთავრ. ფონდი'!G339,'პრეზ. ფონდი'!G339)</f>
        <v>569690</v>
      </c>
      <c r="G339" s="4">
        <f>SUM('დაზუსტ. ბიუჯ.'!G339,'მთავრ. ფონდი'!H339,'პრეზ. ფონდი'!H339)</f>
        <v>500000</v>
      </c>
      <c r="H339" s="4">
        <f>SUM('დაზუსტ. ბიუჯ.'!H339,'მთავრ. ფონდი'!I339,'პრეზ. ფონდი'!I339)</f>
        <v>694310</v>
      </c>
      <c r="I339" s="4">
        <f t="shared" si="22"/>
        <v>745690</v>
      </c>
      <c r="J339" s="4">
        <f t="shared" si="23"/>
        <v>1245690</v>
      </c>
    </row>
    <row r="340" spans="1:10" ht="15.75" thickTop="1" x14ac:dyDescent="0.25">
      <c r="A340" t="str">
        <f t="shared" si="21"/>
        <v>a</v>
      </c>
      <c r="B340" s="5"/>
      <c r="C340" s="6" t="s">
        <v>10</v>
      </c>
      <c r="D340" s="7">
        <f t="shared" si="24"/>
        <v>1940000</v>
      </c>
      <c r="E340" s="7">
        <f>SUM('დაზუსტ. ბიუჯ.'!E340,'მთავრ. ფონდი'!F340,'პრეზ. ფონდი'!F340)</f>
        <v>176000</v>
      </c>
      <c r="F340" s="7">
        <f>SUM('დაზუსტ. ბიუჯ.'!F340,'მთავრ. ფონდი'!G340,'პრეზ. ფონდი'!G340)</f>
        <v>569690</v>
      </c>
      <c r="G340" s="7">
        <f>SUM('დაზუსტ. ბიუჯ.'!G340,'მთავრ. ფონდი'!H340,'პრეზ. ფონდი'!H340)</f>
        <v>500000</v>
      </c>
      <c r="H340" s="7">
        <f>SUM('დაზუსტ. ბიუჯ.'!H340,'მთავრ. ფონდი'!I340,'პრეზ. ფონდი'!I340)</f>
        <v>694310</v>
      </c>
      <c r="I340" s="7">
        <f t="shared" si="22"/>
        <v>745690</v>
      </c>
      <c r="J340" s="7">
        <f t="shared" si="23"/>
        <v>1245690</v>
      </c>
    </row>
    <row r="341" spans="1:10" x14ac:dyDescent="0.25">
      <c r="A341" t="str">
        <f t="shared" si="21"/>
        <v>b</v>
      </c>
      <c r="B341" s="8"/>
      <c r="C341" s="9" t="s">
        <v>11</v>
      </c>
      <c r="D341" s="10">
        <f t="shared" si="24"/>
        <v>0</v>
      </c>
      <c r="E341" s="10">
        <f>SUM('დაზუსტ. ბიუჯ.'!E341,'მთავრ. ფონდი'!F341,'პრეზ. ფონდი'!F341)</f>
        <v>0</v>
      </c>
      <c r="F341" s="10">
        <f>SUM('დაზუსტ. ბიუჯ.'!F341,'მთავრ. ფონდი'!G341,'პრეზ. ფონდი'!G341)</f>
        <v>0</v>
      </c>
      <c r="G341" s="10">
        <f>SUM('დაზუსტ. ბიუჯ.'!G341,'მთავრ. ფონდი'!H341,'პრეზ. ფონდი'!H341)</f>
        <v>0</v>
      </c>
      <c r="H341" s="10">
        <f>SUM('დაზუსტ. ბიუჯ.'!H341,'მთავრ. ფონდი'!I341,'პრეზ. ფონდი'!I341)</f>
        <v>0</v>
      </c>
      <c r="I341" s="10">
        <f t="shared" si="22"/>
        <v>0</v>
      </c>
      <c r="J341" s="10">
        <f t="shared" si="23"/>
        <v>0</v>
      </c>
    </row>
    <row r="342" spans="1:10" x14ac:dyDescent="0.25">
      <c r="A342" t="str">
        <f t="shared" si="21"/>
        <v>b</v>
      </c>
      <c r="B342" s="8"/>
      <c r="C342" s="9" t="s">
        <v>12</v>
      </c>
      <c r="D342" s="10">
        <f t="shared" si="24"/>
        <v>0</v>
      </c>
      <c r="E342" s="10">
        <f>SUM('დაზუსტ. ბიუჯ.'!E342,'მთავრ. ფონდი'!F342,'პრეზ. ფონდი'!F342)</f>
        <v>0</v>
      </c>
      <c r="F342" s="10">
        <f>SUM('დაზუსტ. ბიუჯ.'!F342,'მთავრ. ფონდი'!G342,'პრეზ. ფონდი'!G342)</f>
        <v>0</v>
      </c>
      <c r="G342" s="10">
        <f>SUM('დაზუსტ. ბიუჯ.'!G342,'მთავრ. ფონდი'!H342,'პრეზ. ფონდი'!H342)</f>
        <v>0</v>
      </c>
      <c r="H342" s="10">
        <f>SUM('დაზუსტ. ბიუჯ.'!H342,'მთავრ. ფონდი'!I342,'პრეზ. ფონდი'!I342)</f>
        <v>0</v>
      </c>
      <c r="I342" s="10">
        <f t="shared" si="22"/>
        <v>0</v>
      </c>
      <c r="J342" s="10">
        <f t="shared" si="23"/>
        <v>0</v>
      </c>
    </row>
    <row r="343" spans="1:10" x14ac:dyDescent="0.25">
      <c r="A343" t="str">
        <f t="shared" si="21"/>
        <v>b</v>
      </c>
      <c r="B343" s="8"/>
      <c r="C343" s="9" t="s">
        <v>13</v>
      </c>
      <c r="D343" s="10">
        <f t="shared" si="24"/>
        <v>0</v>
      </c>
      <c r="E343" s="10">
        <f>SUM('დაზუსტ. ბიუჯ.'!E343,'მთავრ. ფონდი'!F343,'პრეზ. ფონდი'!F343)</f>
        <v>0</v>
      </c>
      <c r="F343" s="10">
        <f>SUM('დაზუსტ. ბიუჯ.'!F343,'მთავრ. ფონდი'!G343,'პრეზ. ფონდი'!G343)</f>
        <v>0</v>
      </c>
      <c r="G343" s="10">
        <f>SUM('დაზუსტ. ბიუჯ.'!G343,'მთავრ. ფონდი'!H343,'პრეზ. ფონდი'!H343)</f>
        <v>0</v>
      </c>
      <c r="H343" s="10">
        <f>SUM('დაზუსტ. ბიუჯ.'!H343,'მთავრ. ფონდი'!I343,'პრეზ. ფონდი'!I343)</f>
        <v>0</v>
      </c>
      <c r="I343" s="10">
        <f t="shared" si="22"/>
        <v>0</v>
      </c>
      <c r="J343" s="10">
        <f t="shared" si="23"/>
        <v>0</v>
      </c>
    </row>
    <row r="344" spans="1:10" x14ac:dyDescent="0.25">
      <c r="A344" t="str">
        <f t="shared" si="21"/>
        <v>b</v>
      </c>
      <c r="B344" s="8"/>
      <c r="C344" s="9" t="s">
        <v>14</v>
      </c>
      <c r="D344" s="10">
        <f t="shared" si="24"/>
        <v>0</v>
      </c>
      <c r="E344" s="10">
        <f>SUM('დაზუსტ. ბიუჯ.'!E344,'მთავრ. ფონდი'!F344,'პრეზ. ფონდი'!F344)</f>
        <v>0</v>
      </c>
      <c r="F344" s="10">
        <f>SUM('დაზუსტ. ბიუჯ.'!F344,'მთავრ. ფონდი'!G344,'პრეზ. ფონდი'!G344)</f>
        <v>0</v>
      </c>
      <c r="G344" s="10">
        <f>SUM('დაზუსტ. ბიუჯ.'!G344,'მთავრ. ფონდი'!H344,'პრეზ. ფონდი'!H344)</f>
        <v>0</v>
      </c>
      <c r="H344" s="10">
        <f>SUM('დაზუსტ. ბიუჯ.'!H344,'მთავრ. ფონდი'!I344,'პრეზ. ფონდი'!I344)</f>
        <v>0</v>
      </c>
      <c r="I344" s="10">
        <f t="shared" si="22"/>
        <v>0</v>
      </c>
      <c r="J344" s="10">
        <f t="shared" si="23"/>
        <v>0</v>
      </c>
    </row>
    <row r="345" spans="1:10" x14ac:dyDescent="0.25">
      <c r="A345" t="str">
        <f t="shared" si="21"/>
        <v>b</v>
      </c>
      <c r="B345" s="8"/>
      <c r="C345" s="9" t="s">
        <v>15</v>
      </c>
      <c r="D345" s="10">
        <f t="shared" si="24"/>
        <v>0</v>
      </c>
      <c r="E345" s="10">
        <f>SUM('დაზუსტ. ბიუჯ.'!E345,'მთავრ. ფონდი'!F345,'პრეზ. ფონდი'!F345)</f>
        <v>0</v>
      </c>
      <c r="F345" s="10">
        <f>SUM('დაზუსტ. ბიუჯ.'!F345,'მთავრ. ფონდი'!G345,'პრეზ. ფონდი'!G345)</f>
        <v>0</v>
      </c>
      <c r="G345" s="10">
        <f>SUM('დაზუსტ. ბიუჯ.'!G345,'მთავრ. ფონდი'!H345,'პრეზ. ფონდი'!H345)</f>
        <v>0</v>
      </c>
      <c r="H345" s="10">
        <f>SUM('დაზუსტ. ბიუჯ.'!H345,'მთავრ. ფონდი'!I345,'პრეზ. ფონდი'!I345)</f>
        <v>0</v>
      </c>
      <c r="I345" s="10">
        <f t="shared" si="22"/>
        <v>0</v>
      </c>
      <c r="J345" s="10">
        <f t="shared" si="23"/>
        <v>0</v>
      </c>
    </row>
    <row r="346" spans="1:10" x14ac:dyDescent="0.25">
      <c r="A346" t="str">
        <f t="shared" si="21"/>
        <v>a</v>
      </c>
      <c r="B346" s="8"/>
      <c r="C346" s="9" t="s">
        <v>16</v>
      </c>
      <c r="D346" s="10">
        <f t="shared" si="24"/>
        <v>1940000</v>
      </c>
      <c r="E346" s="10">
        <f>SUM('დაზუსტ. ბიუჯ.'!E346,'მთავრ. ფონდი'!F346,'პრეზ. ფონდი'!F346)</f>
        <v>176000</v>
      </c>
      <c r="F346" s="10">
        <f>SUM('დაზუსტ. ბიუჯ.'!F346,'მთავრ. ფონდი'!G346,'პრეზ. ფონდი'!G346)</f>
        <v>569690</v>
      </c>
      <c r="G346" s="10">
        <f>SUM('დაზუსტ. ბიუჯ.'!G346,'მთავრ. ფონდი'!H346,'პრეზ. ფონდი'!H346)</f>
        <v>500000</v>
      </c>
      <c r="H346" s="10">
        <f>SUM('დაზუსტ. ბიუჯ.'!H346,'მთავრ. ფონდი'!I346,'პრეზ. ფონდი'!I346)</f>
        <v>694310</v>
      </c>
      <c r="I346" s="10">
        <f t="shared" si="22"/>
        <v>745690</v>
      </c>
      <c r="J346" s="10">
        <f t="shared" si="23"/>
        <v>1245690</v>
      </c>
    </row>
    <row r="347" spans="1:10" x14ac:dyDescent="0.25">
      <c r="A347" t="str">
        <f t="shared" si="21"/>
        <v>b</v>
      </c>
      <c r="B347" s="8"/>
      <c r="C347" s="9" t="s">
        <v>17</v>
      </c>
      <c r="D347" s="10">
        <f t="shared" si="24"/>
        <v>0</v>
      </c>
      <c r="E347" s="10">
        <f>SUM('დაზუსტ. ბიუჯ.'!E347,'მთავრ. ფონდი'!F347,'პრეზ. ფონდი'!F347)</f>
        <v>0</v>
      </c>
      <c r="F347" s="10">
        <f>SUM('დაზუსტ. ბიუჯ.'!F347,'მთავრ. ფონდი'!G347,'პრეზ. ფონდი'!G347)</f>
        <v>0</v>
      </c>
      <c r="G347" s="10">
        <f>SUM('დაზუსტ. ბიუჯ.'!G347,'მთავრ. ფონდი'!H347,'პრეზ. ფონდი'!H347)</f>
        <v>0</v>
      </c>
      <c r="H347" s="10">
        <f>SUM('დაზუსტ. ბიუჯ.'!H347,'მთავრ. ფონდი'!I347,'პრეზ. ფონდი'!I347)</f>
        <v>0</v>
      </c>
      <c r="I347" s="10">
        <f t="shared" si="22"/>
        <v>0</v>
      </c>
      <c r="J347" s="10">
        <f t="shared" si="23"/>
        <v>0</v>
      </c>
    </row>
    <row r="348" spans="1:10" x14ac:dyDescent="0.25">
      <c r="A348" t="str">
        <f t="shared" si="21"/>
        <v>b</v>
      </c>
      <c r="B348" s="5"/>
      <c r="C348" s="6" t="s">
        <v>18</v>
      </c>
      <c r="D348" s="7">
        <f t="shared" si="24"/>
        <v>0</v>
      </c>
      <c r="E348" s="7">
        <f>SUM('დაზუსტ. ბიუჯ.'!E348,'მთავრ. ფონდი'!F348,'პრეზ. ფონდი'!F348)</f>
        <v>0</v>
      </c>
      <c r="F348" s="7">
        <f>SUM('დაზუსტ. ბიუჯ.'!F348,'მთავრ. ფონდი'!G348,'პრეზ. ფონდი'!G348)</f>
        <v>0</v>
      </c>
      <c r="G348" s="7">
        <f>SUM('დაზუსტ. ბიუჯ.'!G348,'მთავრ. ფონდი'!H348,'პრეზ. ფონდი'!H348)</f>
        <v>0</v>
      </c>
      <c r="H348" s="7">
        <f>SUM('დაზუსტ. ბიუჯ.'!H348,'მთავრ. ფონდი'!I348,'პრეზ. ფონდი'!I348)</f>
        <v>0</v>
      </c>
      <c r="I348" s="7">
        <f t="shared" si="22"/>
        <v>0</v>
      </c>
      <c r="J348" s="7">
        <f t="shared" si="23"/>
        <v>0</v>
      </c>
    </row>
    <row r="349" spans="1:10" x14ac:dyDescent="0.25">
      <c r="A349" t="str">
        <f t="shared" si="21"/>
        <v>b</v>
      </c>
      <c r="B349" s="5"/>
      <c r="C349" s="6" t="s">
        <v>19</v>
      </c>
      <c r="D349" s="7">
        <f t="shared" si="24"/>
        <v>0</v>
      </c>
      <c r="E349" s="7">
        <f>SUM('დაზუსტ. ბიუჯ.'!E349,'მთავრ. ფონდი'!F349,'პრეზ. ფონდი'!F349)</f>
        <v>0</v>
      </c>
      <c r="F349" s="7">
        <f>SUM('დაზუსტ. ბიუჯ.'!F349,'მთავრ. ფონდი'!G349,'პრეზ. ფონდი'!G349)</f>
        <v>0</v>
      </c>
      <c r="G349" s="7">
        <f>SUM('დაზუსტ. ბიუჯ.'!G349,'მთავრ. ფონდი'!H349,'პრეზ. ფონდი'!H349)</f>
        <v>0</v>
      </c>
      <c r="H349" s="7">
        <f>SUM('დაზუსტ. ბიუჯ.'!H349,'მთავრ. ფონდი'!I349,'პრეზ. ფონდი'!I349)</f>
        <v>0</v>
      </c>
      <c r="I349" s="7">
        <f t="shared" si="22"/>
        <v>0</v>
      </c>
      <c r="J349" s="7">
        <f t="shared" si="23"/>
        <v>0</v>
      </c>
    </row>
    <row r="350" spans="1:10" ht="15.75" thickBot="1" x14ac:dyDescent="0.3">
      <c r="A350" t="str">
        <f t="shared" si="21"/>
        <v>b</v>
      </c>
      <c r="B350" s="11"/>
      <c r="C350" s="12" t="s">
        <v>20</v>
      </c>
      <c r="D350" s="13">
        <f t="shared" si="24"/>
        <v>0</v>
      </c>
      <c r="E350" s="13">
        <f>SUM('დაზუსტ. ბიუჯ.'!E350,'მთავრ. ფონდი'!F350,'პრეზ. ფონდი'!F350)</f>
        <v>0</v>
      </c>
      <c r="F350" s="13">
        <f>SUM('დაზუსტ. ბიუჯ.'!F350,'მთავრ. ფონდი'!G350,'პრეზ. ფონდი'!G350)</f>
        <v>0</v>
      </c>
      <c r="G350" s="13">
        <f>SUM('დაზუსტ. ბიუჯ.'!G350,'მთავრ. ფონდი'!H350,'პრეზ. ფონდი'!H350)</f>
        <v>0</v>
      </c>
      <c r="H350" s="13">
        <f>SUM('დაზუსტ. ბიუჯ.'!H350,'მთავრ. ფონდი'!I350,'პრეზ. ფონდი'!I350)</f>
        <v>0</v>
      </c>
      <c r="I350" s="13">
        <f t="shared" si="22"/>
        <v>0</v>
      </c>
      <c r="J350" s="13">
        <f t="shared" si="23"/>
        <v>0</v>
      </c>
    </row>
    <row r="351" spans="1:10" ht="31.5" thickTop="1" thickBot="1" x14ac:dyDescent="0.3">
      <c r="A351" t="str">
        <f t="shared" si="21"/>
        <v>a</v>
      </c>
      <c r="B351" s="3" t="s">
        <v>75</v>
      </c>
      <c r="C351" s="15" t="s">
        <v>76</v>
      </c>
      <c r="D351" s="4">
        <f t="shared" si="24"/>
        <v>40000</v>
      </c>
      <c r="E351" s="4">
        <f>SUM('დაზუსტ. ბიუჯ.'!E351,'მთავრ. ფონდი'!F351,'პრეზ. ფონდი'!F351)</f>
        <v>3300</v>
      </c>
      <c r="F351" s="4">
        <f>SUM('დაზუსტ. ბიუჯ.'!F351,'მთავრ. ფონდი'!G351,'პრეზ. ფონდი'!G351)</f>
        <v>14000</v>
      </c>
      <c r="G351" s="4">
        <f>SUM('დაზუსტ. ბიუჯ.'!G351,'მთავრ. ფონდი'!H351,'პრეზ. ფონდი'!H351)</f>
        <v>14000</v>
      </c>
      <c r="H351" s="4">
        <f>SUM('დაზუსტ. ბიუჯ.'!H351,'მთავრ. ფონდი'!I351,'პრეზ. ფონდი'!I351)</f>
        <v>8700</v>
      </c>
      <c r="I351" s="4">
        <f t="shared" si="22"/>
        <v>17300</v>
      </c>
      <c r="J351" s="4">
        <f t="shared" si="23"/>
        <v>31300</v>
      </c>
    </row>
    <row r="352" spans="1:10" ht="15.75" thickTop="1" x14ac:dyDescent="0.25">
      <c r="A352" t="str">
        <f t="shared" si="21"/>
        <v>a</v>
      </c>
      <c r="B352" s="5"/>
      <c r="C352" s="6" t="s">
        <v>10</v>
      </c>
      <c r="D352" s="7">
        <f t="shared" si="24"/>
        <v>40000</v>
      </c>
      <c r="E352" s="7">
        <f>SUM('დაზუსტ. ბიუჯ.'!E352,'მთავრ. ფონდი'!F352,'პრეზ. ფონდი'!F352)</f>
        <v>3300</v>
      </c>
      <c r="F352" s="7">
        <f>SUM('დაზუსტ. ბიუჯ.'!F352,'მთავრ. ფონდი'!G352,'პრეზ. ფონდი'!G352)</f>
        <v>14000</v>
      </c>
      <c r="G352" s="7">
        <f>SUM('დაზუსტ. ბიუჯ.'!G352,'მთავრ. ფონდი'!H352,'პრეზ. ფონდი'!H352)</f>
        <v>14000</v>
      </c>
      <c r="H352" s="7">
        <f>SUM('დაზუსტ. ბიუჯ.'!H352,'მთავრ. ფონდი'!I352,'პრეზ. ფონდი'!I352)</f>
        <v>8700</v>
      </c>
      <c r="I352" s="7">
        <f t="shared" si="22"/>
        <v>17300</v>
      </c>
      <c r="J352" s="7">
        <f t="shared" si="23"/>
        <v>31300</v>
      </c>
    </row>
    <row r="353" spans="1:10" x14ac:dyDescent="0.25">
      <c r="A353" t="str">
        <f t="shared" si="21"/>
        <v>b</v>
      </c>
      <c r="B353" s="8"/>
      <c r="C353" s="9" t="s">
        <v>11</v>
      </c>
      <c r="D353" s="10">
        <f t="shared" si="24"/>
        <v>0</v>
      </c>
      <c r="E353" s="10">
        <f>SUM('დაზუსტ. ბიუჯ.'!E353,'მთავრ. ფონდი'!F353,'პრეზ. ფონდი'!F353)</f>
        <v>0</v>
      </c>
      <c r="F353" s="10">
        <f>SUM('დაზუსტ. ბიუჯ.'!F353,'მთავრ. ფონდი'!G353,'პრეზ. ფონდი'!G353)</f>
        <v>0</v>
      </c>
      <c r="G353" s="10">
        <f>SUM('დაზუსტ. ბიუჯ.'!G353,'მთავრ. ფონდი'!H353,'პრეზ. ფონდი'!H353)</f>
        <v>0</v>
      </c>
      <c r="H353" s="10">
        <f>SUM('დაზუსტ. ბიუჯ.'!H353,'მთავრ. ფონდი'!I353,'პრეზ. ფონდი'!I353)</f>
        <v>0</v>
      </c>
      <c r="I353" s="10">
        <f t="shared" si="22"/>
        <v>0</v>
      </c>
      <c r="J353" s="10">
        <f t="shared" si="23"/>
        <v>0</v>
      </c>
    </row>
    <row r="354" spans="1:10" x14ac:dyDescent="0.25">
      <c r="A354" t="str">
        <f t="shared" si="21"/>
        <v>b</v>
      </c>
      <c r="B354" s="8"/>
      <c r="C354" s="9" t="s">
        <v>12</v>
      </c>
      <c r="D354" s="10">
        <f t="shared" si="24"/>
        <v>0</v>
      </c>
      <c r="E354" s="10">
        <f>SUM('დაზუსტ. ბიუჯ.'!E354,'მთავრ. ფონდი'!F354,'პრეზ. ფონდი'!F354)</f>
        <v>0</v>
      </c>
      <c r="F354" s="10">
        <f>SUM('დაზუსტ. ბიუჯ.'!F354,'მთავრ. ფონდი'!G354,'პრეზ. ფონდი'!G354)</f>
        <v>0</v>
      </c>
      <c r="G354" s="10">
        <f>SUM('დაზუსტ. ბიუჯ.'!G354,'მთავრ. ფონდი'!H354,'პრეზ. ფონდი'!H354)</f>
        <v>0</v>
      </c>
      <c r="H354" s="10">
        <f>SUM('დაზუსტ. ბიუჯ.'!H354,'მთავრ. ფონდი'!I354,'პრეზ. ფონდი'!I354)</f>
        <v>0</v>
      </c>
      <c r="I354" s="10">
        <f t="shared" si="22"/>
        <v>0</v>
      </c>
      <c r="J354" s="10">
        <f t="shared" si="23"/>
        <v>0</v>
      </c>
    </row>
    <row r="355" spans="1:10" x14ac:dyDescent="0.25">
      <c r="A355" t="str">
        <f t="shared" si="21"/>
        <v>b</v>
      </c>
      <c r="B355" s="8"/>
      <c r="C355" s="9" t="s">
        <v>13</v>
      </c>
      <c r="D355" s="10">
        <f t="shared" si="24"/>
        <v>0</v>
      </c>
      <c r="E355" s="10">
        <f>SUM('დაზუსტ. ბიუჯ.'!E355,'მთავრ. ფონდი'!F355,'პრეზ. ფონდი'!F355)</f>
        <v>0</v>
      </c>
      <c r="F355" s="10">
        <f>SUM('დაზუსტ. ბიუჯ.'!F355,'მთავრ. ფონდი'!G355,'პრეზ. ფონდი'!G355)</f>
        <v>0</v>
      </c>
      <c r="G355" s="10">
        <f>SUM('დაზუსტ. ბიუჯ.'!G355,'მთავრ. ფონდი'!H355,'პრეზ. ფონდი'!H355)</f>
        <v>0</v>
      </c>
      <c r="H355" s="10">
        <f>SUM('დაზუსტ. ბიუჯ.'!H355,'მთავრ. ფონდი'!I355,'პრეზ. ფონდი'!I355)</f>
        <v>0</v>
      </c>
      <c r="I355" s="10">
        <f t="shared" si="22"/>
        <v>0</v>
      </c>
      <c r="J355" s="10">
        <f t="shared" si="23"/>
        <v>0</v>
      </c>
    </row>
    <row r="356" spans="1:10" x14ac:dyDescent="0.25">
      <c r="A356" t="str">
        <f t="shared" si="21"/>
        <v>b</v>
      </c>
      <c r="B356" s="8"/>
      <c r="C356" s="9" t="s">
        <v>14</v>
      </c>
      <c r="D356" s="10">
        <f t="shared" si="24"/>
        <v>0</v>
      </c>
      <c r="E356" s="10">
        <f>SUM('დაზუსტ. ბიუჯ.'!E356,'მთავრ. ფონდი'!F356,'პრეზ. ფონდი'!F356)</f>
        <v>0</v>
      </c>
      <c r="F356" s="10">
        <f>SUM('დაზუსტ. ბიუჯ.'!F356,'მთავრ. ფონდი'!G356,'პრეზ. ფონდი'!G356)</f>
        <v>0</v>
      </c>
      <c r="G356" s="10">
        <f>SUM('დაზუსტ. ბიუჯ.'!G356,'მთავრ. ფონდი'!H356,'პრეზ. ფონდი'!H356)</f>
        <v>0</v>
      </c>
      <c r="H356" s="10">
        <f>SUM('დაზუსტ. ბიუჯ.'!H356,'მთავრ. ფონდი'!I356,'პრეზ. ფონდი'!I356)</f>
        <v>0</v>
      </c>
      <c r="I356" s="10">
        <f t="shared" si="22"/>
        <v>0</v>
      </c>
      <c r="J356" s="10">
        <f t="shared" si="23"/>
        <v>0</v>
      </c>
    </row>
    <row r="357" spans="1:10" x14ac:dyDescent="0.25">
      <c r="A357" t="str">
        <f t="shared" si="21"/>
        <v>b</v>
      </c>
      <c r="B357" s="8"/>
      <c r="C357" s="9" t="s">
        <v>15</v>
      </c>
      <c r="D357" s="10">
        <f t="shared" si="24"/>
        <v>0</v>
      </c>
      <c r="E357" s="10">
        <f>SUM('დაზუსტ. ბიუჯ.'!E357,'მთავრ. ფონდი'!F357,'პრეზ. ფონდი'!F357)</f>
        <v>0</v>
      </c>
      <c r="F357" s="10">
        <f>SUM('დაზუსტ. ბიუჯ.'!F357,'მთავრ. ფონდი'!G357,'პრეზ. ფონდი'!G357)</f>
        <v>0</v>
      </c>
      <c r="G357" s="10">
        <f>SUM('დაზუსტ. ბიუჯ.'!G357,'მთავრ. ფონდი'!H357,'პრეზ. ფონდი'!H357)</f>
        <v>0</v>
      </c>
      <c r="H357" s="10">
        <f>SUM('დაზუსტ. ბიუჯ.'!H357,'მთავრ. ფონდი'!I357,'პრეზ. ფონდი'!I357)</f>
        <v>0</v>
      </c>
      <c r="I357" s="10">
        <f t="shared" si="22"/>
        <v>0</v>
      </c>
      <c r="J357" s="10">
        <f t="shared" si="23"/>
        <v>0</v>
      </c>
    </row>
    <row r="358" spans="1:10" x14ac:dyDescent="0.25">
      <c r="A358" t="str">
        <f t="shared" si="21"/>
        <v>a</v>
      </c>
      <c r="B358" s="8"/>
      <c r="C358" s="9" t="s">
        <v>16</v>
      </c>
      <c r="D358" s="10">
        <f t="shared" si="24"/>
        <v>40000</v>
      </c>
      <c r="E358" s="10">
        <f>SUM('დაზუსტ. ბიუჯ.'!E358,'მთავრ. ფონდი'!F358,'პრეზ. ფონდი'!F358)</f>
        <v>3300</v>
      </c>
      <c r="F358" s="10">
        <f>SUM('დაზუსტ. ბიუჯ.'!F358,'მთავრ. ფონდი'!G358,'პრეზ. ფონდი'!G358)</f>
        <v>14000</v>
      </c>
      <c r="G358" s="10">
        <f>SUM('დაზუსტ. ბიუჯ.'!G358,'მთავრ. ფონდი'!H358,'პრეზ. ფონდი'!H358)</f>
        <v>14000</v>
      </c>
      <c r="H358" s="10">
        <f>SUM('დაზუსტ. ბიუჯ.'!H358,'მთავრ. ფონდი'!I358,'პრეზ. ფონდი'!I358)</f>
        <v>8700</v>
      </c>
      <c r="I358" s="10">
        <f t="shared" si="22"/>
        <v>17300</v>
      </c>
      <c r="J358" s="10">
        <f t="shared" si="23"/>
        <v>31300</v>
      </c>
    </row>
    <row r="359" spans="1:10" x14ac:dyDescent="0.25">
      <c r="A359" t="str">
        <f t="shared" si="21"/>
        <v>b</v>
      </c>
      <c r="B359" s="8"/>
      <c r="C359" s="9" t="s">
        <v>17</v>
      </c>
      <c r="D359" s="10">
        <f t="shared" si="24"/>
        <v>0</v>
      </c>
      <c r="E359" s="10">
        <f>SUM('დაზუსტ. ბიუჯ.'!E359,'მთავრ. ფონდი'!F359,'პრეზ. ფონდი'!F359)</f>
        <v>0</v>
      </c>
      <c r="F359" s="10">
        <f>SUM('დაზუსტ. ბიუჯ.'!F359,'მთავრ. ფონდი'!G359,'პრეზ. ფონდი'!G359)</f>
        <v>0</v>
      </c>
      <c r="G359" s="10">
        <f>SUM('დაზუსტ. ბიუჯ.'!G359,'მთავრ. ფონდი'!H359,'პრეზ. ფონდი'!H359)</f>
        <v>0</v>
      </c>
      <c r="H359" s="10">
        <f>SUM('დაზუსტ. ბიუჯ.'!H359,'მთავრ. ფონდი'!I359,'პრეზ. ფონდი'!I359)</f>
        <v>0</v>
      </c>
      <c r="I359" s="10">
        <f t="shared" si="22"/>
        <v>0</v>
      </c>
      <c r="J359" s="10">
        <f t="shared" si="23"/>
        <v>0</v>
      </c>
    </row>
    <row r="360" spans="1:10" x14ac:dyDescent="0.25">
      <c r="A360" t="str">
        <f t="shared" si="21"/>
        <v>b</v>
      </c>
      <c r="B360" s="5"/>
      <c r="C360" s="6" t="s">
        <v>18</v>
      </c>
      <c r="D360" s="7">
        <f t="shared" si="24"/>
        <v>0</v>
      </c>
      <c r="E360" s="7">
        <f>SUM('დაზუსტ. ბიუჯ.'!E360,'მთავრ. ფონდი'!F360,'პრეზ. ფონდი'!F360)</f>
        <v>0</v>
      </c>
      <c r="F360" s="7">
        <f>SUM('დაზუსტ. ბიუჯ.'!F360,'მთავრ. ფონდი'!G360,'პრეზ. ფონდი'!G360)</f>
        <v>0</v>
      </c>
      <c r="G360" s="7">
        <f>SUM('დაზუსტ. ბიუჯ.'!G360,'მთავრ. ფონდი'!H360,'პრეზ. ფონდი'!H360)</f>
        <v>0</v>
      </c>
      <c r="H360" s="7">
        <f>SUM('დაზუსტ. ბიუჯ.'!H360,'მთავრ. ფონდი'!I360,'პრეზ. ფონდი'!I360)</f>
        <v>0</v>
      </c>
      <c r="I360" s="7">
        <f t="shared" si="22"/>
        <v>0</v>
      </c>
      <c r="J360" s="7">
        <f t="shared" si="23"/>
        <v>0</v>
      </c>
    </row>
    <row r="361" spans="1:10" x14ac:dyDescent="0.25">
      <c r="A361" t="str">
        <f t="shared" si="21"/>
        <v>b</v>
      </c>
      <c r="B361" s="5"/>
      <c r="C361" s="6" t="s">
        <v>19</v>
      </c>
      <c r="D361" s="7">
        <f t="shared" si="24"/>
        <v>0</v>
      </c>
      <c r="E361" s="7">
        <f>SUM('დაზუსტ. ბიუჯ.'!E361,'მთავრ. ფონდი'!F361,'პრეზ. ფონდი'!F361)</f>
        <v>0</v>
      </c>
      <c r="F361" s="7">
        <f>SUM('დაზუსტ. ბიუჯ.'!F361,'მთავრ. ფონდი'!G361,'პრეზ. ფონდი'!G361)</f>
        <v>0</v>
      </c>
      <c r="G361" s="7">
        <f>SUM('დაზუსტ. ბიუჯ.'!G361,'მთავრ. ფონდი'!H361,'პრეზ. ფონდი'!H361)</f>
        <v>0</v>
      </c>
      <c r="H361" s="7">
        <f>SUM('დაზუსტ. ბიუჯ.'!H361,'მთავრ. ფონდი'!I361,'პრეზ. ფონდი'!I361)</f>
        <v>0</v>
      </c>
      <c r="I361" s="7">
        <f t="shared" si="22"/>
        <v>0</v>
      </c>
      <c r="J361" s="7">
        <f t="shared" si="23"/>
        <v>0</v>
      </c>
    </row>
    <row r="362" spans="1:10" ht="15.75" thickBot="1" x14ac:dyDescent="0.3">
      <c r="A362" t="str">
        <f t="shared" si="21"/>
        <v>b</v>
      </c>
      <c r="B362" s="11"/>
      <c r="C362" s="12" t="s">
        <v>20</v>
      </c>
      <c r="D362" s="13">
        <f t="shared" si="24"/>
        <v>0</v>
      </c>
      <c r="E362" s="13">
        <f>SUM('დაზუსტ. ბიუჯ.'!E362,'მთავრ. ფონდი'!F362,'პრეზ. ფონდი'!F362)</f>
        <v>0</v>
      </c>
      <c r="F362" s="13">
        <f>SUM('დაზუსტ. ბიუჯ.'!F362,'მთავრ. ფონდი'!G362,'პრეზ. ფონდი'!G362)</f>
        <v>0</v>
      </c>
      <c r="G362" s="13">
        <f>SUM('დაზუსტ. ბიუჯ.'!G362,'მთავრ. ფონდი'!H362,'პრეზ. ფონდი'!H362)</f>
        <v>0</v>
      </c>
      <c r="H362" s="13">
        <f>SUM('დაზუსტ. ბიუჯ.'!H362,'მთავრ. ფონდი'!I362,'პრეზ. ფონდი'!I362)</f>
        <v>0</v>
      </c>
      <c r="I362" s="13">
        <f t="shared" si="22"/>
        <v>0</v>
      </c>
      <c r="J362" s="13">
        <f t="shared" si="23"/>
        <v>0</v>
      </c>
    </row>
    <row r="363" spans="1:10" ht="32.25" customHeight="1" thickTop="1" thickBot="1" x14ac:dyDescent="0.3">
      <c r="A363" t="str">
        <f t="shared" si="21"/>
        <v>a</v>
      </c>
      <c r="B363" s="3" t="s">
        <v>77</v>
      </c>
      <c r="C363" s="4" t="s">
        <v>78</v>
      </c>
      <c r="D363" s="4">
        <f t="shared" si="24"/>
        <v>3600000</v>
      </c>
      <c r="E363" s="4">
        <f>SUM('დაზუსტ. ბიუჯ.'!E363,'მთავრ. ფონდი'!F363,'პრეზ. ფონდი'!F363)</f>
        <v>857500</v>
      </c>
      <c r="F363" s="4">
        <f>SUM('დაზუსტ. ბიუჯ.'!F363,'მთავრ. ფონდი'!G363,'პრეზ. ფონდი'!G363)</f>
        <v>950000</v>
      </c>
      <c r="G363" s="4">
        <f>SUM('დაზუსტ. ბიუჯ.'!G363,'მთავრ. ფონდი'!H363,'პრეზ. ფონდი'!H363)</f>
        <v>850000</v>
      </c>
      <c r="H363" s="4">
        <f>SUM('დაზუსტ. ბიუჯ.'!H363,'მთავრ. ფონდი'!I363,'პრეზ. ფონდი'!I363)</f>
        <v>942500</v>
      </c>
      <c r="I363" s="4">
        <f t="shared" si="22"/>
        <v>1807500</v>
      </c>
      <c r="J363" s="4">
        <f t="shared" si="23"/>
        <v>2657500</v>
      </c>
    </row>
    <row r="364" spans="1:10" ht="15.75" thickTop="1" x14ac:dyDescent="0.25">
      <c r="A364" t="str">
        <f t="shared" si="21"/>
        <v>a</v>
      </c>
      <c r="B364" s="5"/>
      <c r="C364" s="6" t="s">
        <v>10</v>
      </c>
      <c r="D364" s="7">
        <f t="shared" si="24"/>
        <v>3600000</v>
      </c>
      <c r="E364" s="7">
        <f>SUM('დაზუსტ. ბიუჯ.'!E364,'მთავრ. ფონდი'!F364,'პრეზ. ფონდი'!F364)</f>
        <v>857500</v>
      </c>
      <c r="F364" s="7">
        <f>SUM('დაზუსტ. ბიუჯ.'!F364,'მთავრ. ფონდი'!G364,'პრეზ. ფონდი'!G364)</f>
        <v>950000</v>
      </c>
      <c r="G364" s="7">
        <f>SUM('დაზუსტ. ბიუჯ.'!G364,'მთავრ. ფონდი'!H364,'პრეზ. ფონდი'!H364)</f>
        <v>850000</v>
      </c>
      <c r="H364" s="7">
        <f>SUM('დაზუსტ. ბიუჯ.'!H364,'მთავრ. ფონდი'!I364,'პრეზ. ფონდი'!I364)</f>
        <v>942500</v>
      </c>
      <c r="I364" s="7">
        <f t="shared" si="22"/>
        <v>1807500</v>
      </c>
      <c r="J364" s="7">
        <f t="shared" si="23"/>
        <v>2657500</v>
      </c>
    </row>
    <row r="365" spans="1:10" x14ac:dyDescent="0.25">
      <c r="A365" t="str">
        <f t="shared" si="21"/>
        <v>b</v>
      </c>
      <c r="B365" s="8"/>
      <c r="C365" s="9" t="s">
        <v>11</v>
      </c>
      <c r="D365" s="10">
        <f t="shared" si="24"/>
        <v>0</v>
      </c>
      <c r="E365" s="10">
        <f>SUM('დაზუსტ. ბიუჯ.'!E365,'მთავრ. ფონდი'!F365,'პრეზ. ფონდი'!F365)</f>
        <v>0</v>
      </c>
      <c r="F365" s="10">
        <f>SUM('დაზუსტ. ბიუჯ.'!F365,'მთავრ. ფონდი'!G365,'პრეზ. ფონდი'!G365)</f>
        <v>0</v>
      </c>
      <c r="G365" s="10">
        <f>SUM('დაზუსტ. ბიუჯ.'!G365,'მთავრ. ფონდი'!H365,'პრეზ. ფონდი'!H365)</f>
        <v>0</v>
      </c>
      <c r="H365" s="10">
        <f>SUM('დაზუსტ. ბიუჯ.'!H365,'მთავრ. ფონდი'!I365,'პრეზ. ფონდი'!I365)</f>
        <v>0</v>
      </c>
      <c r="I365" s="10">
        <f t="shared" si="22"/>
        <v>0</v>
      </c>
      <c r="J365" s="10">
        <f t="shared" si="23"/>
        <v>0</v>
      </c>
    </row>
    <row r="366" spans="1:10" x14ac:dyDescent="0.25">
      <c r="A366" t="str">
        <f t="shared" si="21"/>
        <v>b</v>
      </c>
      <c r="B366" s="8"/>
      <c r="C366" s="9" t="s">
        <v>12</v>
      </c>
      <c r="D366" s="10">
        <f t="shared" si="24"/>
        <v>0</v>
      </c>
      <c r="E366" s="10">
        <f>SUM('დაზუსტ. ბიუჯ.'!E366,'მთავრ. ფონდი'!F366,'პრეზ. ფონდი'!F366)</f>
        <v>0</v>
      </c>
      <c r="F366" s="10">
        <f>SUM('დაზუსტ. ბიუჯ.'!F366,'მთავრ. ფონდი'!G366,'პრეზ. ფონდი'!G366)</f>
        <v>0</v>
      </c>
      <c r="G366" s="10">
        <f>SUM('დაზუსტ. ბიუჯ.'!G366,'მთავრ. ფონდი'!H366,'პრეზ. ფონდი'!H366)</f>
        <v>0</v>
      </c>
      <c r="H366" s="10">
        <f>SUM('დაზუსტ. ბიუჯ.'!H366,'მთავრ. ფონდი'!I366,'პრეზ. ფონდი'!I366)</f>
        <v>0</v>
      </c>
      <c r="I366" s="10">
        <f t="shared" si="22"/>
        <v>0</v>
      </c>
      <c r="J366" s="10">
        <f t="shared" si="23"/>
        <v>0</v>
      </c>
    </row>
    <row r="367" spans="1:10" x14ac:dyDescent="0.25">
      <c r="A367" t="str">
        <f t="shared" si="21"/>
        <v>b</v>
      </c>
      <c r="B367" s="8"/>
      <c r="C367" s="9" t="s">
        <v>13</v>
      </c>
      <c r="D367" s="10">
        <f t="shared" si="24"/>
        <v>0</v>
      </c>
      <c r="E367" s="10">
        <f>SUM('დაზუსტ. ბიუჯ.'!E367,'მთავრ. ფონდი'!F367,'პრეზ. ფონდი'!F367)</f>
        <v>0</v>
      </c>
      <c r="F367" s="10">
        <f>SUM('დაზუსტ. ბიუჯ.'!F367,'მთავრ. ფონდი'!G367,'პრეზ. ფონდი'!G367)</f>
        <v>0</v>
      </c>
      <c r="G367" s="10">
        <f>SUM('დაზუსტ. ბიუჯ.'!G367,'მთავრ. ფონდი'!H367,'პრეზ. ფონდი'!H367)</f>
        <v>0</v>
      </c>
      <c r="H367" s="10">
        <f>SUM('დაზუსტ. ბიუჯ.'!H367,'მთავრ. ფონდი'!I367,'პრეზ. ფონდი'!I367)</f>
        <v>0</v>
      </c>
      <c r="I367" s="10">
        <f t="shared" si="22"/>
        <v>0</v>
      </c>
      <c r="J367" s="10">
        <f t="shared" si="23"/>
        <v>0</v>
      </c>
    </row>
    <row r="368" spans="1:10" x14ac:dyDescent="0.25">
      <c r="A368" t="str">
        <f t="shared" si="21"/>
        <v>b</v>
      </c>
      <c r="B368" s="8"/>
      <c r="C368" s="9" t="s">
        <v>14</v>
      </c>
      <c r="D368" s="10">
        <f t="shared" si="24"/>
        <v>0</v>
      </c>
      <c r="E368" s="10">
        <f>SUM('დაზუსტ. ბიუჯ.'!E368,'მთავრ. ფონდი'!F368,'პრეზ. ფონდი'!F368)</f>
        <v>0</v>
      </c>
      <c r="F368" s="10">
        <f>SUM('დაზუსტ. ბიუჯ.'!F368,'მთავრ. ფონდი'!G368,'პრეზ. ფონდი'!G368)</f>
        <v>0</v>
      </c>
      <c r="G368" s="10">
        <f>SUM('დაზუსტ. ბიუჯ.'!G368,'მთავრ. ფონდი'!H368,'პრეზ. ფონდი'!H368)</f>
        <v>0</v>
      </c>
      <c r="H368" s="10">
        <f>SUM('დაზუსტ. ბიუჯ.'!H368,'მთავრ. ფონდი'!I368,'პრეზ. ფონდი'!I368)</f>
        <v>0</v>
      </c>
      <c r="I368" s="10">
        <f t="shared" si="22"/>
        <v>0</v>
      </c>
      <c r="J368" s="10">
        <f t="shared" si="23"/>
        <v>0</v>
      </c>
    </row>
    <row r="369" spans="1:10" x14ac:dyDescent="0.25">
      <c r="A369" t="str">
        <f t="shared" si="21"/>
        <v>b</v>
      </c>
      <c r="B369" s="8"/>
      <c r="C369" s="9" t="s">
        <v>15</v>
      </c>
      <c r="D369" s="10">
        <f t="shared" si="24"/>
        <v>0</v>
      </c>
      <c r="E369" s="10">
        <f>SUM('დაზუსტ. ბიუჯ.'!E369,'მთავრ. ფონდი'!F369,'პრეზ. ფონდი'!F369)</f>
        <v>0</v>
      </c>
      <c r="F369" s="10">
        <f>SUM('დაზუსტ. ბიუჯ.'!F369,'მთავრ. ფონდი'!G369,'პრეზ. ფონდი'!G369)</f>
        <v>0</v>
      </c>
      <c r="G369" s="10">
        <f>SUM('დაზუსტ. ბიუჯ.'!G369,'მთავრ. ფონდი'!H369,'პრეზ. ფონდი'!H369)</f>
        <v>0</v>
      </c>
      <c r="H369" s="10">
        <f>SUM('დაზუსტ. ბიუჯ.'!H369,'მთავრ. ფონდი'!I369,'პრეზ. ფონდი'!I369)</f>
        <v>0</v>
      </c>
      <c r="I369" s="10">
        <f t="shared" si="22"/>
        <v>0</v>
      </c>
      <c r="J369" s="10">
        <f t="shared" si="23"/>
        <v>0</v>
      </c>
    </row>
    <row r="370" spans="1:10" x14ac:dyDescent="0.25">
      <c r="A370" t="str">
        <f t="shared" si="21"/>
        <v>a</v>
      </c>
      <c r="B370" s="8"/>
      <c r="C370" s="9" t="s">
        <v>16</v>
      </c>
      <c r="D370" s="10">
        <f t="shared" si="24"/>
        <v>3600000</v>
      </c>
      <c r="E370" s="10">
        <f>SUM('დაზუსტ. ბიუჯ.'!E370,'მთავრ. ფონდი'!F370,'პრეზ. ფონდი'!F370)</f>
        <v>857500</v>
      </c>
      <c r="F370" s="10">
        <f>SUM('დაზუსტ. ბიუჯ.'!F370,'მთავრ. ფონდი'!G370,'პრეზ. ფონდი'!G370)</f>
        <v>950000</v>
      </c>
      <c r="G370" s="10">
        <f>SUM('დაზუსტ. ბიუჯ.'!G370,'მთავრ. ფონდი'!H370,'პრეზ. ფონდი'!H370)</f>
        <v>850000</v>
      </c>
      <c r="H370" s="10">
        <f>SUM('დაზუსტ. ბიუჯ.'!H370,'მთავრ. ფონდი'!I370,'პრეზ. ფონდი'!I370)</f>
        <v>942500</v>
      </c>
      <c r="I370" s="10">
        <f t="shared" si="22"/>
        <v>1807500</v>
      </c>
      <c r="J370" s="10">
        <f t="shared" si="23"/>
        <v>2657500</v>
      </c>
    </row>
    <row r="371" spans="1:10" x14ac:dyDescent="0.25">
      <c r="A371" t="str">
        <f t="shared" si="21"/>
        <v>b</v>
      </c>
      <c r="B371" s="8"/>
      <c r="C371" s="9" t="s">
        <v>17</v>
      </c>
      <c r="D371" s="10">
        <f t="shared" si="24"/>
        <v>0</v>
      </c>
      <c r="E371" s="10">
        <f>SUM('დაზუსტ. ბიუჯ.'!E371,'მთავრ. ფონდი'!F371,'პრეზ. ფონდი'!F371)</f>
        <v>0</v>
      </c>
      <c r="F371" s="10">
        <f>SUM('დაზუსტ. ბიუჯ.'!F371,'მთავრ. ფონდი'!G371,'პრეზ. ფონდი'!G371)</f>
        <v>0</v>
      </c>
      <c r="G371" s="10">
        <f>SUM('დაზუსტ. ბიუჯ.'!G371,'მთავრ. ფონდი'!H371,'პრეზ. ფონდი'!H371)</f>
        <v>0</v>
      </c>
      <c r="H371" s="10">
        <f>SUM('დაზუსტ. ბიუჯ.'!H371,'მთავრ. ფონდი'!I371,'პრეზ. ფონდი'!I371)</f>
        <v>0</v>
      </c>
      <c r="I371" s="10">
        <f t="shared" si="22"/>
        <v>0</v>
      </c>
      <c r="J371" s="10">
        <f t="shared" si="23"/>
        <v>0</v>
      </c>
    </row>
    <row r="372" spans="1:10" x14ac:dyDescent="0.25">
      <c r="A372" t="str">
        <f t="shared" si="21"/>
        <v>b</v>
      </c>
      <c r="B372" s="5"/>
      <c r="C372" s="6" t="s">
        <v>18</v>
      </c>
      <c r="D372" s="7">
        <f t="shared" si="24"/>
        <v>0</v>
      </c>
      <c r="E372" s="7">
        <f>SUM('დაზუსტ. ბიუჯ.'!E372,'მთავრ. ფონდი'!F372,'პრეზ. ფონდი'!F372)</f>
        <v>0</v>
      </c>
      <c r="F372" s="7">
        <f>SUM('დაზუსტ. ბიუჯ.'!F372,'მთავრ. ფონდი'!G372,'პრეზ. ფონდი'!G372)</f>
        <v>0</v>
      </c>
      <c r="G372" s="7">
        <f>SUM('დაზუსტ. ბიუჯ.'!G372,'მთავრ. ფონდი'!H372,'პრეზ. ფონდი'!H372)</f>
        <v>0</v>
      </c>
      <c r="H372" s="7">
        <f>SUM('დაზუსტ. ბიუჯ.'!H372,'მთავრ. ფონდი'!I372,'პრეზ. ფონდი'!I372)</f>
        <v>0</v>
      </c>
      <c r="I372" s="7">
        <f t="shared" si="22"/>
        <v>0</v>
      </c>
      <c r="J372" s="7">
        <f t="shared" si="23"/>
        <v>0</v>
      </c>
    </row>
    <row r="373" spans="1:10" x14ac:dyDescent="0.25">
      <c r="A373" t="str">
        <f t="shared" si="21"/>
        <v>b</v>
      </c>
      <c r="B373" s="5"/>
      <c r="C373" s="6" t="s">
        <v>19</v>
      </c>
      <c r="D373" s="7">
        <f t="shared" si="24"/>
        <v>0</v>
      </c>
      <c r="E373" s="7">
        <f>SUM('დაზუსტ. ბიუჯ.'!E373,'მთავრ. ფონდი'!F373,'პრეზ. ფონდი'!F373)</f>
        <v>0</v>
      </c>
      <c r="F373" s="7">
        <f>SUM('დაზუსტ. ბიუჯ.'!F373,'მთავრ. ფონდი'!G373,'პრეზ. ფონდი'!G373)</f>
        <v>0</v>
      </c>
      <c r="G373" s="7">
        <f>SUM('დაზუსტ. ბიუჯ.'!G373,'მთავრ. ფონდი'!H373,'პრეზ. ფონდი'!H373)</f>
        <v>0</v>
      </c>
      <c r="H373" s="7">
        <f>SUM('დაზუსტ. ბიუჯ.'!H373,'მთავრ. ფონდი'!I373,'პრეზ. ფონდი'!I373)</f>
        <v>0</v>
      </c>
      <c r="I373" s="7">
        <f t="shared" si="22"/>
        <v>0</v>
      </c>
      <c r="J373" s="7">
        <f t="shared" si="23"/>
        <v>0</v>
      </c>
    </row>
    <row r="374" spans="1:10" ht="15.75" thickBot="1" x14ac:dyDescent="0.3">
      <c r="A374" t="str">
        <f t="shared" si="21"/>
        <v>b</v>
      </c>
      <c r="B374" s="11"/>
      <c r="C374" s="12" t="s">
        <v>20</v>
      </c>
      <c r="D374" s="13">
        <f t="shared" si="24"/>
        <v>0</v>
      </c>
      <c r="E374" s="13">
        <f>SUM('დაზუსტ. ბიუჯ.'!E374,'მთავრ. ფონდი'!F374,'პრეზ. ფონდი'!F374)</f>
        <v>0</v>
      </c>
      <c r="F374" s="13">
        <f>SUM('დაზუსტ. ბიუჯ.'!F374,'მთავრ. ფონდი'!G374,'პრეზ. ფონდი'!G374)</f>
        <v>0</v>
      </c>
      <c r="G374" s="13">
        <f>SUM('დაზუსტ. ბიუჯ.'!G374,'მთავრ. ფონდი'!H374,'პრეზ. ფონდი'!H374)</f>
        <v>0</v>
      </c>
      <c r="H374" s="13">
        <f>SUM('დაზუსტ. ბიუჯ.'!H374,'მთავრ. ფონდი'!I374,'პრეზ. ფონდი'!I374)</f>
        <v>0</v>
      </c>
      <c r="I374" s="13">
        <f t="shared" si="22"/>
        <v>0</v>
      </c>
      <c r="J374" s="13">
        <f t="shared" si="23"/>
        <v>0</v>
      </c>
    </row>
    <row r="375" spans="1:10" ht="31.5" thickTop="1" thickBot="1" x14ac:dyDescent="0.3">
      <c r="A375" t="str">
        <f t="shared" si="21"/>
        <v>a</v>
      </c>
      <c r="B375" s="3" t="s">
        <v>79</v>
      </c>
      <c r="C375" s="15" t="s">
        <v>80</v>
      </c>
      <c r="D375" s="4">
        <f t="shared" si="24"/>
        <v>2764500</v>
      </c>
      <c r="E375" s="4">
        <f>SUM('დაზუსტ. ბიუჯ.'!E375,'მთავრ. ფონდი'!F375,'პრეზ. ფონდი'!F375)</f>
        <v>200000</v>
      </c>
      <c r="F375" s="4">
        <f>SUM('დაზუსტ. ბიუჯ.'!F375,'მთავრ. ფონდი'!G375,'პრეზ. ფონდი'!G375)</f>
        <v>964000</v>
      </c>
      <c r="G375" s="4">
        <f>SUM('დაზუსტ. ბიუჯ.'!G375,'მთავრ. ფონდი'!H375,'პრეზ. ფონდი'!H375)</f>
        <v>870000</v>
      </c>
      <c r="H375" s="4">
        <f>SUM('დაზუსტ. ბიუჯ.'!H375,'მთავრ. ფონდი'!I375,'პრეზ. ფონდი'!I375)</f>
        <v>730500</v>
      </c>
      <c r="I375" s="4">
        <f t="shared" si="22"/>
        <v>1164000</v>
      </c>
      <c r="J375" s="4">
        <f t="shared" si="23"/>
        <v>2034000</v>
      </c>
    </row>
    <row r="376" spans="1:10" ht="15.75" thickTop="1" x14ac:dyDescent="0.25">
      <c r="A376" t="str">
        <f t="shared" si="21"/>
        <v>a</v>
      </c>
      <c r="B376" s="5"/>
      <c r="C376" s="6" t="s">
        <v>10</v>
      </c>
      <c r="D376" s="7">
        <f t="shared" si="24"/>
        <v>2764500</v>
      </c>
      <c r="E376" s="7">
        <f>SUM('დაზუსტ. ბიუჯ.'!E376,'მთავრ. ფონდი'!F376,'პრეზ. ფონდი'!F376)</f>
        <v>200000</v>
      </c>
      <c r="F376" s="7">
        <f>SUM('დაზუსტ. ბიუჯ.'!F376,'მთავრ. ფონდი'!G376,'პრეზ. ფონდი'!G376)</f>
        <v>964000</v>
      </c>
      <c r="G376" s="7">
        <f>SUM('დაზუსტ. ბიუჯ.'!G376,'მთავრ. ფონდი'!H376,'პრეზ. ფონდი'!H376)</f>
        <v>870000</v>
      </c>
      <c r="H376" s="7">
        <f>SUM('დაზუსტ. ბიუჯ.'!H376,'მთავრ. ფონდი'!I376,'პრეზ. ფონდი'!I376)</f>
        <v>730500</v>
      </c>
      <c r="I376" s="7">
        <f t="shared" si="22"/>
        <v>1164000</v>
      </c>
      <c r="J376" s="7">
        <f t="shared" si="23"/>
        <v>2034000</v>
      </c>
    </row>
    <row r="377" spans="1:10" x14ac:dyDescent="0.25">
      <c r="A377" t="str">
        <f t="shared" si="21"/>
        <v>b</v>
      </c>
      <c r="B377" s="8"/>
      <c r="C377" s="9" t="s">
        <v>11</v>
      </c>
      <c r="D377" s="10">
        <f t="shared" si="24"/>
        <v>0</v>
      </c>
      <c r="E377" s="10">
        <f>SUM('დაზუსტ. ბიუჯ.'!E377,'მთავრ. ფონდი'!F377,'პრეზ. ფონდი'!F377)</f>
        <v>0</v>
      </c>
      <c r="F377" s="10">
        <f>SUM('დაზუსტ. ბიუჯ.'!F377,'მთავრ. ფონდი'!G377,'პრეზ. ფონდი'!G377)</f>
        <v>0</v>
      </c>
      <c r="G377" s="10">
        <f>SUM('დაზუსტ. ბიუჯ.'!G377,'მთავრ. ფონდი'!H377,'პრეზ. ფონდი'!H377)</f>
        <v>0</v>
      </c>
      <c r="H377" s="10">
        <f>SUM('დაზუსტ. ბიუჯ.'!H377,'მთავრ. ფონდი'!I377,'პრეზ. ფონდი'!I377)</f>
        <v>0</v>
      </c>
      <c r="I377" s="10">
        <f t="shared" si="22"/>
        <v>0</v>
      </c>
      <c r="J377" s="10">
        <f t="shared" si="23"/>
        <v>0</v>
      </c>
    </row>
    <row r="378" spans="1:10" x14ac:dyDescent="0.25">
      <c r="A378" t="str">
        <f t="shared" si="21"/>
        <v>b</v>
      </c>
      <c r="B378" s="8"/>
      <c r="C378" s="9" t="s">
        <v>12</v>
      </c>
      <c r="D378" s="10">
        <f t="shared" si="24"/>
        <v>0</v>
      </c>
      <c r="E378" s="10">
        <f>SUM('დაზუსტ. ბიუჯ.'!E378,'მთავრ. ფონდი'!F378,'პრეზ. ფონდი'!F378)</f>
        <v>0</v>
      </c>
      <c r="F378" s="10">
        <f>SUM('დაზუსტ. ბიუჯ.'!F378,'მთავრ. ფონდი'!G378,'პრეზ. ფონდი'!G378)</f>
        <v>0</v>
      </c>
      <c r="G378" s="10">
        <f>SUM('დაზუსტ. ბიუჯ.'!G378,'მთავრ. ფონდი'!H378,'პრეზ. ფონდი'!H378)</f>
        <v>0</v>
      </c>
      <c r="H378" s="10">
        <f>SUM('დაზუსტ. ბიუჯ.'!H378,'მთავრ. ფონდი'!I378,'პრეზ. ფონდი'!I378)</f>
        <v>0</v>
      </c>
      <c r="I378" s="10">
        <f t="shared" si="22"/>
        <v>0</v>
      </c>
      <c r="J378" s="10">
        <f t="shared" si="23"/>
        <v>0</v>
      </c>
    </row>
    <row r="379" spans="1:10" x14ac:dyDescent="0.25">
      <c r="A379" t="str">
        <f t="shared" si="21"/>
        <v>b</v>
      </c>
      <c r="B379" s="8"/>
      <c r="C379" s="9" t="s">
        <v>13</v>
      </c>
      <c r="D379" s="10">
        <f t="shared" si="24"/>
        <v>0</v>
      </c>
      <c r="E379" s="10">
        <f>SUM('დაზუსტ. ბიუჯ.'!E379,'მთავრ. ფონდი'!F379,'პრეზ. ფონდი'!F379)</f>
        <v>0</v>
      </c>
      <c r="F379" s="10">
        <f>SUM('დაზუსტ. ბიუჯ.'!F379,'მთავრ. ფონდი'!G379,'პრეზ. ფონდი'!G379)</f>
        <v>0</v>
      </c>
      <c r="G379" s="10">
        <f>SUM('დაზუსტ. ბიუჯ.'!G379,'მთავრ. ფონდი'!H379,'პრეზ. ფონდი'!H379)</f>
        <v>0</v>
      </c>
      <c r="H379" s="10">
        <f>SUM('დაზუსტ. ბიუჯ.'!H379,'მთავრ. ფონდი'!I379,'პრეზ. ფონდი'!I379)</f>
        <v>0</v>
      </c>
      <c r="I379" s="10">
        <f t="shared" si="22"/>
        <v>0</v>
      </c>
      <c r="J379" s="10">
        <f t="shared" si="23"/>
        <v>0</v>
      </c>
    </row>
    <row r="380" spans="1:10" x14ac:dyDescent="0.25">
      <c r="A380" t="str">
        <f t="shared" si="21"/>
        <v>b</v>
      </c>
      <c r="B380" s="8"/>
      <c r="C380" s="9" t="s">
        <v>14</v>
      </c>
      <c r="D380" s="10">
        <f t="shared" si="24"/>
        <v>0</v>
      </c>
      <c r="E380" s="10">
        <f>SUM('დაზუსტ. ბიუჯ.'!E380,'მთავრ. ფონდი'!F380,'პრეზ. ფონდი'!F380)</f>
        <v>0</v>
      </c>
      <c r="F380" s="10">
        <f>SUM('დაზუსტ. ბიუჯ.'!F380,'მთავრ. ფონდი'!G380,'პრეზ. ფონდი'!G380)</f>
        <v>0</v>
      </c>
      <c r="G380" s="10">
        <f>SUM('დაზუსტ. ბიუჯ.'!G380,'მთავრ. ფონდი'!H380,'პრეზ. ფონდი'!H380)</f>
        <v>0</v>
      </c>
      <c r="H380" s="10">
        <f>SUM('დაზუსტ. ბიუჯ.'!H380,'მთავრ. ფონდი'!I380,'პრეზ. ფონდი'!I380)</f>
        <v>0</v>
      </c>
      <c r="I380" s="10">
        <f t="shared" si="22"/>
        <v>0</v>
      </c>
      <c r="J380" s="10">
        <f t="shared" si="23"/>
        <v>0</v>
      </c>
    </row>
    <row r="381" spans="1:10" x14ac:dyDescent="0.25">
      <c r="A381" t="str">
        <f t="shared" si="21"/>
        <v>b</v>
      </c>
      <c r="B381" s="8"/>
      <c r="C381" s="9" t="s">
        <v>15</v>
      </c>
      <c r="D381" s="10">
        <f t="shared" si="24"/>
        <v>0</v>
      </c>
      <c r="E381" s="10">
        <f>SUM('დაზუსტ. ბიუჯ.'!E381,'მთავრ. ფონდი'!F381,'პრეზ. ფონდი'!F381)</f>
        <v>0</v>
      </c>
      <c r="F381" s="10">
        <f>SUM('დაზუსტ. ბიუჯ.'!F381,'მთავრ. ფონდი'!G381,'პრეზ. ფონდი'!G381)</f>
        <v>0</v>
      </c>
      <c r="G381" s="10">
        <f>SUM('დაზუსტ. ბიუჯ.'!G381,'მთავრ. ფონდი'!H381,'პრეზ. ფონდი'!H381)</f>
        <v>0</v>
      </c>
      <c r="H381" s="10">
        <f>SUM('დაზუსტ. ბიუჯ.'!H381,'მთავრ. ფონდი'!I381,'პრეზ. ფონდი'!I381)</f>
        <v>0</v>
      </c>
      <c r="I381" s="10">
        <f t="shared" si="22"/>
        <v>0</v>
      </c>
      <c r="J381" s="10">
        <f t="shared" si="23"/>
        <v>0</v>
      </c>
    </row>
    <row r="382" spans="1:10" x14ac:dyDescent="0.25">
      <c r="A382" t="str">
        <f t="shared" si="21"/>
        <v>b</v>
      </c>
      <c r="B382" s="8"/>
      <c r="C382" s="9" t="s">
        <v>16</v>
      </c>
      <c r="D382" s="10">
        <f t="shared" si="24"/>
        <v>0</v>
      </c>
      <c r="E382" s="10">
        <f>SUM('დაზუსტ. ბიუჯ.'!E382,'მთავრ. ფონდი'!F382,'პრეზ. ფონდი'!F382)</f>
        <v>0</v>
      </c>
      <c r="F382" s="10">
        <f>SUM('დაზუსტ. ბიუჯ.'!F382,'მთავრ. ფონდი'!G382,'პრეზ. ფონდი'!G382)</f>
        <v>0</v>
      </c>
      <c r="G382" s="10">
        <f>SUM('დაზუსტ. ბიუჯ.'!G382,'მთავრ. ფონდი'!H382,'პრეზ. ფონდი'!H382)</f>
        <v>0</v>
      </c>
      <c r="H382" s="10">
        <f>SUM('დაზუსტ. ბიუჯ.'!H382,'მთავრ. ფონდი'!I382,'პრეზ. ფონდი'!I382)</f>
        <v>0</v>
      </c>
      <c r="I382" s="10">
        <f t="shared" si="22"/>
        <v>0</v>
      </c>
      <c r="J382" s="10">
        <f t="shared" si="23"/>
        <v>0</v>
      </c>
    </row>
    <row r="383" spans="1:10" x14ac:dyDescent="0.25">
      <c r="A383" t="str">
        <f t="shared" si="21"/>
        <v>a</v>
      </c>
      <c r="B383" s="8"/>
      <c r="C383" s="9" t="s">
        <v>17</v>
      </c>
      <c r="D383" s="10">
        <f t="shared" si="24"/>
        <v>2764500</v>
      </c>
      <c r="E383" s="10">
        <f>SUM('დაზუსტ. ბიუჯ.'!E383,'მთავრ. ფონდი'!F383,'პრეზ. ფონდი'!F383)</f>
        <v>200000</v>
      </c>
      <c r="F383" s="10">
        <f>SUM('დაზუსტ. ბიუჯ.'!F383,'მთავრ. ფონდი'!G383,'პრეზ. ფონდი'!G383)</f>
        <v>964000</v>
      </c>
      <c r="G383" s="10">
        <f>SUM('დაზუსტ. ბიუჯ.'!G383,'მთავრ. ფონდი'!H383,'პრეზ. ფონდი'!H383)</f>
        <v>870000</v>
      </c>
      <c r="H383" s="10">
        <f>SUM('დაზუსტ. ბიუჯ.'!H383,'მთავრ. ფონდი'!I383,'პრეზ. ფონდი'!I383)</f>
        <v>730500</v>
      </c>
      <c r="I383" s="10">
        <f t="shared" si="22"/>
        <v>1164000</v>
      </c>
      <c r="J383" s="10">
        <f t="shared" si="23"/>
        <v>2034000</v>
      </c>
    </row>
    <row r="384" spans="1:10" x14ac:dyDescent="0.25">
      <c r="A384" t="str">
        <f t="shared" si="21"/>
        <v>b</v>
      </c>
      <c r="B384" s="5"/>
      <c r="C384" s="6" t="s">
        <v>18</v>
      </c>
      <c r="D384" s="7">
        <f t="shared" si="24"/>
        <v>0</v>
      </c>
      <c r="E384" s="7">
        <f>SUM('დაზუსტ. ბიუჯ.'!E384,'მთავრ. ფონდი'!F384,'პრეზ. ფონდი'!F384)</f>
        <v>0</v>
      </c>
      <c r="F384" s="7">
        <f>SUM('დაზუსტ. ბიუჯ.'!F384,'მთავრ. ფონდი'!G384,'პრეზ. ფონდი'!G384)</f>
        <v>0</v>
      </c>
      <c r="G384" s="7">
        <f>SUM('დაზუსტ. ბიუჯ.'!G384,'მთავრ. ფონდი'!H384,'პრეზ. ფონდი'!H384)</f>
        <v>0</v>
      </c>
      <c r="H384" s="7">
        <f>SUM('დაზუსტ. ბიუჯ.'!H384,'მთავრ. ფონდი'!I384,'პრეზ. ფონდი'!I384)</f>
        <v>0</v>
      </c>
      <c r="I384" s="7">
        <f t="shared" si="22"/>
        <v>0</v>
      </c>
      <c r="J384" s="7">
        <f t="shared" si="23"/>
        <v>0</v>
      </c>
    </row>
    <row r="385" spans="1:10" x14ac:dyDescent="0.25">
      <c r="A385" t="str">
        <f t="shared" si="21"/>
        <v>b</v>
      </c>
      <c r="B385" s="5"/>
      <c r="C385" s="6" t="s">
        <v>19</v>
      </c>
      <c r="D385" s="7">
        <f t="shared" si="24"/>
        <v>0</v>
      </c>
      <c r="E385" s="7">
        <f>SUM('დაზუსტ. ბიუჯ.'!E385,'მთავრ. ფონდი'!F385,'პრეზ. ფონდი'!F385)</f>
        <v>0</v>
      </c>
      <c r="F385" s="7">
        <f>SUM('დაზუსტ. ბიუჯ.'!F385,'მთავრ. ფონდი'!G385,'პრეზ. ფონდი'!G385)</f>
        <v>0</v>
      </c>
      <c r="G385" s="7">
        <f>SUM('დაზუსტ. ბიუჯ.'!G385,'მთავრ. ფონდი'!H385,'პრეზ. ფონდი'!H385)</f>
        <v>0</v>
      </c>
      <c r="H385" s="7">
        <f>SUM('დაზუსტ. ბიუჯ.'!H385,'მთავრ. ფონდი'!I385,'პრეზ. ფონდი'!I385)</f>
        <v>0</v>
      </c>
      <c r="I385" s="7">
        <f t="shared" si="22"/>
        <v>0</v>
      </c>
      <c r="J385" s="7">
        <f t="shared" si="23"/>
        <v>0</v>
      </c>
    </row>
    <row r="386" spans="1:10" ht="15.75" thickBot="1" x14ac:dyDescent="0.3">
      <c r="A386" t="str">
        <f t="shared" si="21"/>
        <v>b</v>
      </c>
      <c r="B386" s="11"/>
      <c r="C386" s="12" t="s">
        <v>20</v>
      </c>
      <c r="D386" s="13">
        <f t="shared" si="24"/>
        <v>0</v>
      </c>
      <c r="E386" s="13">
        <f>SUM('დაზუსტ. ბიუჯ.'!E386,'მთავრ. ფონდი'!F386,'პრეზ. ფონდი'!F386)</f>
        <v>0</v>
      </c>
      <c r="F386" s="13">
        <f>SUM('დაზუსტ. ბიუჯ.'!F386,'მთავრ. ფონდი'!G386,'პრეზ. ფონდი'!G386)</f>
        <v>0</v>
      </c>
      <c r="G386" s="13">
        <f>SUM('დაზუსტ. ბიუჯ.'!G386,'მთავრ. ფონდი'!H386,'პრეზ. ფონდი'!H386)</f>
        <v>0</v>
      </c>
      <c r="H386" s="13">
        <f>SUM('დაზუსტ. ბიუჯ.'!H386,'მთავრ. ფონდი'!I386,'პრეზ. ფონდი'!I386)</f>
        <v>0</v>
      </c>
      <c r="I386" s="13">
        <f t="shared" si="22"/>
        <v>0</v>
      </c>
      <c r="J386" s="13">
        <f t="shared" si="23"/>
        <v>0</v>
      </c>
    </row>
    <row r="387" spans="1:10" ht="16.5" thickTop="1" thickBot="1" x14ac:dyDescent="0.3">
      <c r="A387" t="str">
        <f t="shared" si="21"/>
        <v>a</v>
      </c>
      <c r="B387" s="3" t="s">
        <v>81</v>
      </c>
      <c r="C387" s="15" t="s">
        <v>82</v>
      </c>
      <c r="D387" s="4">
        <f t="shared" si="24"/>
        <v>48000</v>
      </c>
      <c r="E387" s="4">
        <f>SUM('დაზუსტ. ბიუჯ.'!E387,'მთავრ. ფონდი'!F387,'პრეზ. ფონდი'!F387)</f>
        <v>12000</v>
      </c>
      <c r="F387" s="4">
        <f>SUM('დაზუსტ. ბიუჯ.'!F387,'მთავრ. ფონდი'!G387,'პრეზ. ფონდი'!G387)</f>
        <v>12000</v>
      </c>
      <c r="G387" s="4">
        <f>SUM('დაზუსტ. ბიუჯ.'!G387,'მთავრ. ფონდი'!H387,'პრეზ. ფონდი'!H387)</f>
        <v>12000</v>
      </c>
      <c r="H387" s="4">
        <f>SUM('დაზუსტ. ბიუჯ.'!H387,'მთავრ. ფონდი'!I387,'პრეზ. ფონდი'!I387)</f>
        <v>12000</v>
      </c>
      <c r="I387" s="4">
        <f t="shared" si="22"/>
        <v>24000</v>
      </c>
      <c r="J387" s="4">
        <f t="shared" si="23"/>
        <v>36000</v>
      </c>
    </row>
    <row r="388" spans="1:10" ht="15.75" thickTop="1" x14ac:dyDescent="0.25">
      <c r="A388" t="str">
        <f t="shared" ref="A388:A451" si="25">IF(OR(D388&lt;&gt;0,E388&lt;&gt;0,F388&lt;&gt;0,G388&lt;&gt;0,H388&lt;&gt;0,),"a","b")</f>
        <v>a</v>
      </c>
      <c r="B388" s="5"/>
      <c r="C388" s="6" t="s">
        <v>10</v>
      </c>
      <c r="D388" s="7">
        <f t="shared" si="24"/>
        <v>48000</v>
      </c>
      <c r="E388" s="7">
        <f>SUM('დაზუსტ. ბიუჯ.'!E388,'მთავრ. ფონდი'!F388,'პრეზ. ფონდი'!F388)</f>
        <v>12000</v>
      </c>
      <c r="F388" s="7">
        <f>SUM('დაზუსტ. ბიუჯ.'!F388,'მთავრ. ფონდი'!G388,'პრეზ. ფონდი'!G388)</f>
        <v>12000</v>
      </c>
      <c r="G388" s="7">
        <f>SUM('დაზუსტ. ბიუჯ.'!G388,'მთავრ. ფონდი'!H388,'პრეზ. ფონდი'!H388)</f>
        <v>12000</v>
      </c>
      <c r="H388" s="7">
        <f>SUM('დაზუსტ. ბიუჯ.'!H388,'მთავრ. ფონდი'!I388,'პრეზ. ფონდი'!I388)</f>
        <v>12000</v>
      </c>
      <c r="I388" s="7">
        <f t="shared" ref="I388:I451" si="26">SUM(E388,F388)</f>
        <v>24000</v>
      </c>
      <c r="J388" s="7">
        <f t="shared" ref="J388:J451" si="27">SUM(E388,F388,G388)</f>
        <v>36000</v>
      </c>
    </row>
    <row r="389" spans="1:10" x14ac:dyDescent="0.25">
      <c r="A389" t="str">
        <f t="shared" si="25"/>
        <v>b</v>
      </c>
      <c r="B389" s="8"/>
      <c r="C389" s="9" t="s">
        <v>11</v>
      </c>
      <c r="D389" s="10">
        <f t="shared" si="24"/>
        <v>0</v>
      </c>
      <c r="E389" s="10">
        <f>SUM('დაზუსტ. ბიუჯ.'!E389,'მთავრ. ფონდი'!F389,'პრეზ. ფონდი'!F389)</f>
        <v>0</v>
      </c>
      <c r="F389" s="10">
        <f>SUM('დაზუსტ. ბიუჯ.'!F389,'მთავრ. ფონდი'!G389,'პრეზ. ფონდი'!G389)</f>
        <v>0</v>
      </c>
      <c r="G389" s="10">
        <f>SUM('დაზუსტ. ბიუჯ.'!G389,'მთავრ. ფონდი'!H389,'პრეზ. ფონდი'!H389)</f>
        <v>0</v>
      </c>
      <c r="H389" s="10">
        <f>SUM('დაზუსტ. ბიუჯ.'!H389,'მთავრ. ფონდი'!I389,'პრეზ. ფონდი'!I389)</f>
        <v>0</v>
      </c>
      <c r="I389" s="10">
        <f t="shared" si="26"/>
        <v>0</v>
      </c>
      <c r="J389" s="10">
        <f t="shared" si="27"/>
        <v>0</v>
      </c>
    </row>
    <row r="390" spans="1:10" x14ac:dyDescent="0.25">
      <c r="A390" t="str">
        <f t="shared" si="25"/>
        <v>b</v>
      </c>
      <c r="B390" s="8"/>
      <c r="C390" s="9" t="s">
        <v>12</v>
      </c>
      <c r="D390" s="10">
        <f t="shared" si="24"/>
        <v>0</v>
      </c>
      <c r="E390" s="10">
        <f>SUM('დაზუსტ. ბიუჯ.'!E390,'მთავრ. ფონდი'!F390,'პრეზ. ფონდი'!F390)</f>
        <v>0</v>
      </c>
      <c r="F390" s="10">
        <f>SUM('დაზუსტ. ბიუჯ.'!F390,'მთავრ. ფონდი'!G390,'პრეზ. ფონდი'!G390)</f>
        <v>0</v>
      </c>
      <c r="G390" s="10">
        <f>SUM('დაზუსტ. ბიუჯ.'!G390,'მთავრ. ფონდი'!H390,'პრეზ. ფონდი'!H390)</f>
        <v>0</v>
      </c>
      <c r="H390" s="10">
        <f>SUM('დაზუსტ. ბიუჯ.'!H390,'მთავრ. ფონდი'!I390,'პრეზ. ფონდი'!I390)</f>
        <v>0</v>
      </c>
      <c r="I390" s="10">
        <f t="shared" si="26"/>
        <v>0</v>
      </c>
      <c r="J390" s="10">
        <f t="shared" si="27"/>
        <v>0</v>
      </c>
    </row>
    <row r="391" spans="1:10" x14ac:dyDescent="0.25">
      <c r="A391" t="str">
        <f t="shared" si="25"/>
        <v>b</v>
      </c>
      <c r="B391" s="8"/>
      <c r="C391" s="9" t="s">
        <v>13</v>
      </c>
      <c r="D391" s="10">
        <f t="shared" si="24"/>
        <v>0</v>
      </c>
      <c r="E391" s="10">
        <f>SUM('დაზუსტ. ბიუჯ.'!E391,'მთავრ. ფონდი'!F391,'პრეზ. ფონდი'!F391)</f>
        <v>0</v>
      </c>
      <c r="F391" s="10">
        <f>SUM('დაზუსტ. ბიუჯ.'!F391,'მთავრ. ფონდი'!G391,'პრეზ. ფონდი'!G391)</f>
        <v>0</v>
      </c>
      <c r="G391" s="10">
        <f>SUM('დაზუსტ. ბიუჯ.'!G391,'მთავრ. ფონდი'!H391,'პრეზ. ფონდი'!H391)</f>
        <v>0</v>
      </c>
      <c r="H391" s="10">
        <f>SUM('დაზუსტ. ბიუჯ.'!H391,'მთავრ. ფონდი'!I391,'პრეზ. ფონდი'!I391)</f>
        <v>0</v>
      </c>
      <c r="I391" s="10">
        <f t="shared" si="26"/>
        <v>0</v>
      </c>
      <c r="J391" s="10">
        <f t="shared" si="27"/>
        <v>0</v>
      </c>
    </row>
    <row r="392" spans="1:10" x14ac:dyDescent="0.25">
      <c r="A392" t="str">
        <f t="shared" si="25"/>
        <v>b</v>
      </c>
      <c r="B392" s="8"/>
      <c r="C392" s="9" t="s">
        <v>14</v>
      </c>
      <c r="D392" s="10">
        <f t="shared" si="24"/>
        <v>0</v>
      </c>
      <c r="E392" s="10">
        <f>SUM('დაზუსტ. ბიუჯ.'!E392,'მთავრ. ფონდი'!F392,'პრეზ. ფონდი'!F392)</f>
        <v>0</v>
      </c>
      <c r="F392" s="10">
        <f>SUM('დაზუსტ. ბიუჯ.'!F392,'მთავრ. ფონდი'!G392,'პრეზ. ფონდი'!G392)</f>
        <v>0</v>
      </c>
      <c r="G392" s="10">
        <f>SUM('დაზუსტ. ბიუჯ.'!G392,'მთავრ. ფონდი'!H392,'პრეზ. ფონდი'!H392)</f>
        <v>0</v>
      </c>
      <c r="H392" s="10">
        <f>SUM('დაზუსტ. ბიუჯ.'!H392,'მთავრ. ფონდი'!I392,'პრეზ. ფონდი'!I392)</f>
        <v>0</v>
      </c>
      <c r="I392" s="10">
        <f t="shared" si="26"/>
        <v>0</v>
      </c>
      <c r="J392" s="10">
        <f t="shared" si="27"/>
        <v>0</v>
      </c>
    </row>
    <row r="393" spans="1:10" x14ac:dyDescent="0.25">
      <c r="A393" t="str">
        <f t="shared" si="25"/>
        <v>b</v>
      </c>
      <c r="B393" s="8"/>
      <c r="C393" s="9" t="s">
        <v>15</v>
      </c>
      <c r="D393" s="10">
        <f t="shared" si="24"/>
        <v>0</v>
      </c>
      <c r="E393" s="10">
        <f>SUM('დაზუსტ. ბიუჯ.'!E393,'მთავრ. ფონდი'!F393,'პრეზ. ფონდი'!F393)</f>
        <v>0</v>
      </c>
      <c r="F393" s="10">
        <f>SUM('დაზუსტ. ბიუჯ.'!F393,'მთავრ. ფონდი'!G393,'პრეზ. ფონდი'!G393)</f>
        <v>0</v>
      </c>
      <c r="G393" s="10">
        <f>SUM('დაზუსტ. ბიუჯ.'!G393,'მთავრ. ფონდი'!H393,'პრეზ. ფონდი'!H393)</f>
        <v>0</v>
      </c>
      <c r="H393" s="10">
        <f>SUM('დაზუსტ. ბიუჯ.'!H393,'მთავრ. ფონდი'!I393,'პრეზ. ფონდი'!I393)</f>
        <v>0</v>
      </c>
      <c r="I393" s="10">
        <f t="shared" si="26"/>
        <v>0</v>
      </c>
      <c r="J393" s="10">
        <f t="shared" si="27"/>
        <v>0</v>
      </c>
    </row>
    <row r="394" spans="1:10" x14ac:dyDescent="0.25">
      <c r="A394" t="str">
        <f t="shared" si="25"/>
        <v>a</v>
      </c>
      <c r="B394" s="8"/>
      <c r="C394" s="9" t="s">
        <v>16</v>
      </c>
      <c r="D394" s="10">
        <f t="shared" si="24"/>
        <v>48000</v>
      </c>
      <c r="E394" s="10">
        <f>SUM('დაზუსტ. ბიუჯ.'!E394,'მთავრ. ფონდი'!F394,'პრეზ. ფონდი'!F394)</f>
        <v>12000</v>
      </c>
      <c r="F394" s="10">
        <f>SUM('დაზუსტ. ბიუჯ.'!F394,'მთავრ. ფონდი'!G394,'პრეზ. ფონდი'!G394)</f>
        <v>12000</v>
      </c>
      <c r="G394" s="10">
        <f>SUM('დაზუსტ. ბიუჯ.'!G394,'მთავრ. ფონდი'!H394,'პრეზ. ფონდი'!H394)</f>
        <v>12000</v>
      </c>
      <c r="H394" s="10">
        <f>SUM('დაზუსტ. ბიუჯ.'!H394,'მთავრ. ფონდი'!I394,'პრეზ. ფონდი'!I394)</f>
        <v>12000</v>
      </c>
      <c r="I394" s="10">
        <f t="shared" si="26"/>
        <v>24000</v>
      </c>
      <c r="J394" s="10">
        <f t="shared" si="27"/>
        <v>36000</v>
      </c>
    </row>
    <row r="395" spans="1:10" x14ac:dyDescent="0.25">
      <c r="A395" t="str">
        <f t="shared" si="25"/>
        <v>b</v>
      </c>
      <c r="B395" s="8"/>
      <c r="C395" s="9" t="s">
        <v>17</v>
      </c>
      <c r="D395" s="10">
        <f t="shared" si="24"/>
        <v>0</v>
      </c>
      <c r="E395" s="10">
        <f>SUM('დაზუსტ. ბიუჯ.'!E395,'მთავრ. ფონდი'!F395,'პრეზ. ფონდი'!F395)</f>
        <v>0</v>
      </c>
      <c r="F395" s="10">
        <f>SUM('დაზუსტ. ბიუჯ.'!F395,'მთავრ. ფონდი'!G395,'პრეზ. ფონდი'!G395)</f>
        <v>0</v>
      </c>
      <c r="G395" s="10">
        <f>SUM('დაზუსტ. ბიუჯ.'!G395,'მთავრ. ფონდი'!H395,'პრეზ. ფონდი'!H395)</f>
        <v>0</v>
      </c>
      <c r="H395" s="10">
        <f>SUM('დაზუსტ. ბიუჯ.'!H395,'მთავრ. ფონდი'!I395,'პრეზ. ფონდი'!I395)</f>
        <v>0</v>
      </c>
      <c r="I395" s="10">
        <f t="shared" si="26"/>
        <v>0</v>
      </c>
      <c r="J395" s="10">
        <f t="shared" si="27"/>
        <v>0</v>
      </c>
    </row>
    <row r="396" spans="1:10" x14ac:dyDescent="0.25">
      <c r="A396" t="str">
        <f t="shared" si="25"/>
        <v>b</v>
      </c>
      <c r="B396" s="5"/>
      <c r="C396" s="6" t="s">
        <v>18</v>
      </c>
      <c r="D396" s="7">
        <f t="shared" si="24"/>
        <v>0</v>
      </c>
      <c r="E396" s="7">
        <f>SUM('დაზუსტ. ბიუჯ.'!E396,'მთავრ. ფონდი'!F396,'პრეზ. ფონდი'!F396)</f>
        <v>0</v>
      </c>
      <c r="F396" s="7">
        <f>SUM('დაზუსტ. ბიუჯ.'!F396,'მთავრ. ფონდი'!G396,'პრეზ. ფონდი'!G396)</f>
        <v>0</v>
      </c>
      <c r="G396" s="7">
        <f>SUM('დაზუსტ. ბიუჯ.'!G396,'მთავრ. ფონდი'!H396,'პრეზ. ფონდი'!H396)</f>
        <v>0</v>
      </c>
      <c r="H396" s="7">
        <f>SUM('დაზუსტ. ბიუჯ.'!H396,'მთავრ. ფონდი'!I396,'პრეზ. ფონდი'!I396)</f>
        <v>0</v>
      </c>
      <c r="I396" s="7">
        <f t="shared" si="26"/>
        <v>0</v>
      </c>
      <c r="J396" s="7">
        <f t="shared" si="27"/>
        <v>0</v>
      </c>
    </row>
    <row r="397" spans="1:10" x14ac:dyDescent="0.25">
      <c r="A397" t="str">
        <f t="shared" si="25"/>
        <v>b</v>
      </c>
      <c r="B397" s="5"/>
      <c r="C397" s="6" t="s">
        <v>19</v>
      </c>
      <c r="D397" s="7">
        <f t="shared" si="24"/>
        <v>0</v>
      </c>
      <c r="E397" s="7">
        <f>SUM('დაზუსტ. ბიუჯ.'!E397,'მთავრ. ფონდი'!F397,'პრეზ. ფონდი'!F397)</f>
        <v>0</v>
      </c>
      <c r="F397" s="7">
        <f>SUM('დაზუსტ. ბიუჯ.'!F397,'მთავრ. ფონდი'!G397,'პრეზ. ფონდი'!G397)</f>
        <v>0</v>
      </c>
      <c r="G397" s="7">
        <f>SUM('დაზუსტ. ბიუჯ.'!G397,'მთავრ. ფონდი'!H397,'პრეზ. ფონდი'!H397)</f>
        <v>0</v>
      </c>
      <c r="H397" s="7">
        <f>SUM('დაზუსტ. ბიუჯ.'!H397,'მთავრ. ფონდი'!I397,'პრეზ. ფონდი'!I397)</f>
        <v>0</v>
      </c>
      <c r="I397" s="7">
        <f t="shared" si="26"/>
        <v>0</v>
      </c>
      <c r="J397" s="7">
        <f t="shared" si="27"/>
        <v>0</v>
      </c>
    </row>
    <row r="398" spans="1:10" ht="15.75" thickBot="1" x14ac:dyDescent="0.3">
      <c r="A398" t="str">
        <f t="shared" si="25"/>
        <v>b</v>
      </c>
      <c r="B398" s="11"/>
      <c r="C398" s="12" t="s">
        <v>20</v>
      </c>
      <c r="D398" s="13">
        <f t="shared" si="24"/>
        <v>0</v>
      </c>
      <c r="E398" s="13">
        <f>SUM('დაზუსტ. ბიუჯ.'!E398,'მთავრ. ფონდი'!F398,'პრეზ. ფონდი'!F398)</f>
        <v>0</v>
      </c>
      <c r="F398" s="13">
        <f>SUM('დაზუსტ. ბიუჯ.'!F398,'მთავრ. ფონდი'!G398,'პრეზ. ფონდი'!G398)</f>
        <v>0</v>
      </c>
      <c r="G398" s="13">
        <f>SUM('დაზუსტ. ბიუჯ.'!G398,'მთავრ. ფონდი'!H398,'პრეზ. ფონდი'!H398)</f>
        <v>0</v>
      </c>
      <c r="H398" s="13">
        <f>SUM('დაზუსტ. ბიუჯ.'!H398,'მთავრ. ფონდი'!I398,'პრეზ. ფონდი'!I398)</f>
        <v>0</v>
      </c>
      <c r="I398" s="13">
        <f t="shared" si="26"/>
        <v>0</v>
      </c>
      <c r="J398" s="13">
        <f t="shared" si="27"/>
        <v>0</v>
      </c>
    </row>
    <row r="399" spans="1:10" ht="31.5" thickTop="1" thickBot="1" x14ac:dyDescent="0.3">
      <c r="A399" t="str">
        <f t="shared" si="25"/>
        <v>a</v>
      </c>
      <c r="B399" s="3" t="s">
        <v>83</v>
      </c>
      <c r="C399" s="15" t="s">
        <v>84</v>
      </c>
      <c r="D399" s="4">
        <f t="shared" si="24"/>
        <v>366500</v>
      </c>
      <c r="E399" s="4">
        <f>SUM('დაზუსტ. ბიუჯ.'!E399,'მთავრ. ფონდი'!F399,'პრეზ. ფონდი'!F399)</f>
        <v>84500</v>
      </c>
      <c r="F399" s="4">
        <f>SUM('დაზუსტ. ბიუჯ.'!F399,'მთავრ. ფონდი'!G399,'პრეზ. ფონდი'!G399)</f>
        <v>94000</v>
      </c>
      <c r="G399" s="4">
        <f>SUM('დაზუსტ. ბიუჯ.'!G399,'მთავრ. ფონდი'!H399,'პრეზ. ფონდი'!H399)</f>
        <v>94000</v>
      </c>
      <c r="H399" s="4">
        <f>SUM('დაზუსტ. ბიუჯ.'!H399,'მთავრ. ფონდი'!I399,'პრეზ. ფონდი'!I399)</f>
        <v>94000</v>
      </c>
      <c r="I399" s="4">
        <f t="shared" si="26"/>
        <v>178500</v>
      </c>
      <c r="J399" s="4">
        <f t="shared" si="27"/>
        <v>272500</v>
      </c>
    </row>
    <row r="400" spans="1:10" ht="15.75" thickTop="1" x14ac:dyDescent="0.25">
      <c r="A400" t="str">
        <f t="shared" si="25"/>
        <v>a</v>
      </c>
      <c r="B400" s="5"/>
      <c r="C400" s="6" t="s">
        <v>10</v>
      </c>
      <c r="D400" s="7">
        <f t="shared" ref="D400:D463" si="28">SUM(E400,F400,G400,H400)</f>
        <v>366500</v>
      </c>
      <c r="E400" s="7">
        <f>SUM('დაზუსტ. ბიუჯ.'!E400,'მთავრ. ფონდი'!F400,'პრეზ. ფონდი'!F400)</f>
        <v>84500</v>
      </c>
      <c r="F400" s="7">
        <f>SUM('დაზუსტ. ბიუჯ.'!F400,'მთავრ. ფონდი'!G400,'პრეზ. ფონდი'!G400)</f>
        <v>94000</v>
      </c>
      <c r="G400" s="7">
        <f>SUM('დაზუსტ. ბიუჯ.'!G400,'მთავრ. ფონდი'!H400,'პრეზ. ფონდი'!H400)</f>
        <v>94000</v>
      </c>
      <c r="H400" s="7">
        <f>SUM('დაზუსტ. ბიუჯ.'!H400,'მთავრ. ფონდი'!I400,'პრეზ. ფონდი'!I400)</f>
        <v>94000</v>
      </c>
      <c r="I400" s="7">
        <f t="shared" si="26"/>
        <v>178500</v>
      </c>
      <c r="J400" s="7">
        <f t="shared" si="27"/>
        <v>272500</v>
      </c>
    </row>
    <row r="401" spans="1:10" x14ac:dyDescent="0.25">
      <c r="A401" t="str">
        <f t="shared" si="25"/>
        <v>b</v>
      </c>
      <c r="B401" s="8"/>
      <c r="C401" s="9" t="s">
        <v>11</v>
      </c>
      <c r="D401" s="10">
        <f t="shared" si="28"/>
        <v>0</v>
      </c>
      <c r="E401" s="10">
        <f>SUM('დაზუსტ. ბიუჯ.'!E401,'მთავრ. ფონდი'!F401,'პრეზ. ფონდი'!F401)</f>
        <v>0</v>
      </c>
      <c r="F401" s="10">
        <f>SUM('დაზუსტ. ბიუჯ.'!F401,'მთავრ. ფონდი'!G401,'პრეზ. ფონდი'!G401)</f>
        <v>0</v>
      </c>
      <c r="G401" s="10">
        <f>SUM('დაზუსტ. ბიუჯ.'!G401,'მთავრ. ფონდი'!H401,'პრეზ. ფონდი'!H401)</f>
        <v>0</v>
      </c>
      <c r="H401" s="10">
        <f>SUM('დაზუსტ. ბიუჯ.'!H401,'მთავრ. ფონდი'!I401,'პრეზ. ფონდი'!I401)</f>
        <v>0</v>
      </c>
      <c r="I401" s="10">
        <f t="shared" si="26"/>
        <v>0</v>
      </c>
      <c r="J401" s="10">
        <f t="shared" si="27"/>
        <v>0</v>
      </c>
    </row>
    <row r="402" spans="1:10" x14ac:dyDescent="0.25">
      <c r="A402" t="str">
        <f t="shared" si="25"/>
        <v>b</v>
      </c>
      <c r="B402" s="8"/>
      <c r="C402" s="9" t="s">
        <v>12</v>
      </c>
      <c r="D402" s="10">
        <f t="shared" si="28"/>
        <v>0</v>
      </c>
      <c r="E402" s="10">
        <f>SUM('დაზუსტ. ბიუჯ.'!E402,'მთავრ. ფონდი'!F402,'პრეზ. ფონდი'!F402)</f>
        <v>0</v>
      </c>
      <c r="F402" s="10">
        <f>SUM('დაზუსტ. ბიუჯ.'!F402,'მთავრ. ფონდი'!G402,'პრეზ. ფონდი'!G402)</f>
        <v>0</v>
      </c>
      <c r="G402" s="10">
        <f>SUM('დაზუსტ. ბიუჯ.'!G402,'მთავრ. ფონდი'!H402,'პრეზ. ფონდი'!H402)</f>
        <v>0</v>
      </c>
      <c r="H402" s="10">
        <f>SUM('დაზუსტ. ბიუჯ.'!H402,'მთავრ. ფონდი'!I402,'პრეზ. ფონდი'!I402)</f>
        <v>0</v>
      </c>
      <c r="I402" s="10">
        <f t="shared" si="26"/>
        <v>0</v>
      </c>
      <c r="J402" s="10">
        <f t="shared" si="27"/>
        <v>0</v>
      </c>
    </row>
    <row r="403" spans="1:10" x14ac:dyDescent="0.25">
      <c r="A403" t="str">
        <f t="shared" si="25"/>
        <v>b</v>
      </c>
      <c r="B403" s="8"/>
      <c r="C403" s="9" t="s">
        <v>13</v>
      </c>
      <c r="D403" s="10">
        <f t="shared" si="28"/>
        <v>0</v>
      </c>
      <c r="E403" s="10">
        <f>SUM('დაზუსტ. ბიუჯ.'!E403,'მთავრ. ფონდი'!F403,'პრეზ. ფონდი'!F403)</f>
        <v>0</v>
      </c>
      <c r="F403" s="10">
        <f>SUM('დაზუსტ. ბიუჯ.'!F403,'მთავრ. ფონდი'!G403,'პრეზ. ფონდი'!G403)</f>
        <v>0</v>
      </c>
      <c r="G403" s="10">
        <f>SUM('დაზუსტ. ბიუჯ.'!G403,'მთავრ. ფონდი'!H403,'პრეზ. ფონდი'!H403)</f>
        <v>0</v>
      </c>
      <c r="H403" s="10">
        <f>SUM('დაზუსტ. ბიუჯ.'!H403,'მთავრ. ფონდი'!I403,'პრეზ. ფონდი'!I403)</f>
        <v>0</v>
      </c>
      <c r="I403" s="10">
        <f t="shared" si="26"/>
        <v>0</v>
      </c>
      <c r="J403" s="10">
        <f t="shared" si="27"/>
        <v>0</v>
      </c>
    </row>
    <row r="404" spans="1:10" x14ac:dyDescent="0.25">
      <c r="A404" t="str">
        <f t="shared" si="25"/>
        <v>b</v>
      </c>
      <c r="B404" s="8"/>
      <c r="C404" s="9" t="s">
        <v>14</v>
      </c>
      <c r="D404" s="10">
        <f t="shared" si="28"/>
        <v>0</v>
      </c>
      <c r="E404" s="10">
        <f>SUM('დაზუსტ. ბიუჯ.'!E404,'მთავრ. ფონდი'!F404,'პრეზ. ფონდი'!F404)</f>
        <v>0</v>
      </c>
      <c r="F404" s="10">
        <f>SUM('დაზუსტ. ბიუჯ.'!F404,'მთავრ. ფონდი'!G404,'პრეზ. ფონდი'!G404)</f>
        <v>0</v>
      </c>
      <c r="G404" s="10">
        <f>SUM('დაზუსტ. ბიუჯ.'!G404,'მთავრ. ფონდი'!H404,'პრეზ. ფონდი'!H404)</f>
        <v>0</v>
      </c>
      <c r="H404" s="10">
        <f>SUM('დაზუსტ. ბიუჯ.'!H404,'მთავრ. ფონდი'!I404,'პრეზ. ფონდი'!I404)</f>
        <v>0</v>
      </c>
      <c r="I404" s="10">
        <f t="shared" si="26"/>
        <v>0</v>
      </c>
      <c r="J404" s="10">
        <f t="shared" si="27"/>
        <v>0</v>
      </c>
    </row>
    <row r="405" spans="1:10" x14ac:dyDescent="0.25">
      <c r="A405" t="str">
        <f t="shared" si="25"/>
        <v>b</v>
      </c>
      <c r="B405" s="8"/>
      <c r="C405" s="9" t="s">
        <v>15</v>
      </c>
      <c r="D405" s="10">
        <f t="shared" si="28"/>
        <v>0</v>
      </c>
      <c r="E405" s="10">
        <f>SUM('დაზუსტ. ბიუჯ.'!E405,'მთავრ. ფონდი'!F405,'პრეზ. ფონდი'!F405)</f>
        <v>0</v>
      </c>
      <c r="F405" s="10">
        <f>SUM('დაზუსტ. ბიუჯ.'!F405,'მთავრ. ფონდი'!G405,'პრეზ. ფონდი'!G405)</f>
        <v>0</v>
      </c>
      <c r="G405" s="10">
        <f>SUM('დაზუსტ. ბიუჯ.'!G405,'მთავრ. ფონდი'!H405,'პრეზ. ფონდი'!H405)</f>
        <v>0</v>
      </c>
      <c r="H405" s="10">
        <f>SUM('დაზუსტ. ბიუჯ.'!H405,'მთავრ. ფონდი'!I405,'პრეზ. ფონდი'!I405)</f>
        <v>0</v>
      </c>
      <c r="I405" s="10">
        <f t="shared" si="26"/>
        <v>0</v>
      </c>
      <c r="J405" s="10">
        <f t="shared" si="27"/>
        <v>0</v>
      </c>
    </row>
    <row r="406" spans="1:10" x14ac:dyDescent="0.25">
      <c r="A406" t="str">
        <f t="shared" si="25"/>
        <v>a</v>
      </c>
      <c r="B406" s="8"/>
      <c r="C406" s="9" t="s">
        <v>16</v>
      </c>
      <c r="D406" s="10">
        <f t="shared" si="28"/>
        <v>366500</v>
      </c>
      <c r="E406" s="10">
        <f>SUM('დაზუსტ. ბიუჯ.'!E406,'მთავრ. ფონდი'!F406,'პრეზ. ფონდი'!F406)</f>
        <v>84500</v>
      </c>
      <c r="F406" s="10">
        <f>SUM('დაზუსტ. ბიუჯ.'!F406,'მთავრ. ფონდი'!G406,'პრეზ. ფონდი'!G406)</f>
        <v>94000</v>
      </c>
      <c r="G406" s="10">
        <f>SUM('დაზუსტ. ბიუჯ.'!G406,'მთავრ. ფონდი'!H406,'პრეზ. ფონდი'!H406)</f>
        <v>94000</v>
      </c>
      <c r="H406" s="10">
        <f>SUM('დაზუსტ. ბიუჯ.'!H406,'მთავრ. ფონდი'!I406,'პრეზ. ფონდი'!I406)</f>
        <v>94000</v>
      </c>
      <c r="I406" s="10">
        <f t="shared" si="26"/>
        <v>178500</v>
      </c>
      <c r="J406" s="10">
        <f t="shared" si="27"/>
        <v>272500</v>
      </c>
    </row>
    <row r="407" spans="1:10" x14ac:dyDescent="0.25">
      <c r="A407" t="str">
        <f t="shared" si="25"/>
        <v>b</v>
      </c>
      <c r="B407" s="8"/>
      <c r="C407" s="9" t="s">
        <v>17</v>
      </c>
      <c r="D407" s="10">
        <f t="shared" si="28"/>
        <v>0</v>
      </c>
      <c r="E407" s="10">
        <f>SUM('დაზუსტ. ბიუჯ.'!E407,'მთავრ. ფონდი'!F407,'პრეზ. ფონდი'!F407)</f>
        <v>0</v>
      </c>
      <c r="F407" s="10">
        <f>SUM('დაზუსტ. ბიუჯ.'!F407,'მთავრ. ფონდი'!G407,'პრეზ. ფონდი'!G407)</f>
        <v>0</v>
      </c>
      <c r="G407" s="10">
        <f>SUM('დაზუსტ. ბიუჯ.'!G407,'მთავრ. ფონდი'!H407,'პრეზ. ფონდი'!H407)</f>
        <v>0</v>
      </c>
      <c r="H407" s="10">
        <f>SUM('დაზუსტ. ბიუჯ.'!H407,'მთავრ. ფონდი'!I407,'პრეზ. ფონდი'!I407)</f>
        <v>0</v>
      </c>
      <c r="I407" s="10">
        <f t="shared" si="26"/>
        <v>0</v>
      </c>
      <c r="J407" s="10">
        <f t="shared" si="27"/>
        <v>0</v>
      </c>
    </row>
    <row r="408" spans="1:10" x14ac:dyDescent="0.25">
      <c r="A408" t="str">
        <f t="shared" si="25"/>
        <v>b</v>
      </c>
      <c r="B408" s="5"/>
      <c r="C408" s="6" t="s">
        <v>18</v>
      </c>
      <c r="D408" s="7">
        <f t="shared" si="28"/>
        <v>0</v>
      </c>
      <c r="E408" s="7">
        <f>SUM('დაზუსტ. ბიუჯ.'!E408,'მთავრ. ფონდი'!F408,'პრეზ. ფონდი'!F408)</f>
        <v>0</v>
      </c>
      <c r="F408" s="7">
        <f>SUM('დაზუსტ. ბიუჯ.'!F408,'მთავრ. ფონდი'!G408,'პრეზ. ფონდი'!G408)</f>
        <v>0</v>
      </c>
      <c r="G408" s="7">
        <f>SUM('დაზუსტ. ბიუჯ.'!G408,'მთავრ. ფონდი'!H408,'პრეზ. ფონდი'!H408)</f>
        <v>0</v>
      </c>
      <c r="H408" s="7">
        <f>SUM('დაზუსტ. ბიუჯ.'!H408,'მთავრ. ფონდი'!I408,'პრეზ. ფონდი'!I408)</f>
        <v>0</v>
      </c>
      <c r="I408" s="7">
        <f t="shared" si="26"/>
        <v>0</v>
      </c>
      <c r="J408" s="7">
        <f t="shared" si="27"/>
        <v>0</v>
      </c>
    </row>
    <row r="409" spans="1:10" x14ac:dyDescent="0.25">
      <c r="A409" t="str">
        <f t="shared" si="25"/>
        <v>b</v>
      </c>
      <c r="B409" s="5"/>
      <c r="C409" s="6" t="s">
        <v>19</v>
      </c>
      <c r="D409" s="7">
        <f t="shared" si="28"/>
        <v>0</v>
      </c>
      <c r="E409" s="7">
        <f>SUM('დაზუსტ. ბიუჯ.'!E409,'მთავრ. ფონდი'!F409,'პრეზ. ფონდი'!F409)</f>
        <v>0</v>
      </c>
      <c r="F409" s="7">
        <f>SUM('დაზუსტ. ბიუჯ.'!F409,'მთავრ. ფონდი'!G409,'პრეზ. ფონდი'!G409)</f>
        <v>0</v>
      </c>
      <c r="G409" s="7">
        <f>SUM('დაზუსტ. ბიუჯ.'!G409,'მთავრ. ფონდი'!H409,'პრეზ. ფონდი'!H409)</f>
        <v>0</v>
      </c>
      <c r="H409" s="7">
        <f>SUM('დაზუსტ. ბიუჯ.'!H409,'მთავრ. ფონდი'!I409,'პრეზ. ფონდი'!I409)</f>
        <v>0</v>
      </c>
      <c r="I409" s="7">
        <f t="shared" si="26"/>
        <v>0</v>
      </c>
      <c r="J409" s="7">
        <f t="shared" si="27"/>
        <v>0</v>
      </c>
    </row>
    <row r="410" spans="1:10" ht="15.75" thickBot="1" x14ac:dyDescent="0.3">
      <c r="A410" t="str">
        <f t="shared" si="25"/>
        <v>b</v>
      </c>
      <c r="B410" s="11"/>
      <c r="C410" s="12" t="s">
        <v>20</v>
      </c>
      <c r="D410" s="13">
        <f t="shared" si="28"/>
        <v>0</v>
      </c>
      <c r="E410" s="13">
        <f>SUM('დაზუსტ. ბიუჯ.'!E410,'მთავრ. ფონდი'!F410,'პრეზ. ფონდი'!F410)</f>
        <v>0</v>
      </c>
      <c r="F410" s="13">
        <f>SUM('დაზუსტ. ბიუჯ.'!F410,'მთავრ. ფონდი'!G410,'პრეზ. ფონდი'!G410)</f>
        <v>0</v>
      </c>
      <c r="G410" s="13">
        <f>SUM('დაზუსტ. ბიუჯ.'!G410,'მთავრ. ფონდი'!H410,'პრეზ. ფონდი'!H410)</f>
        <v>0</v>
      </c>
      <c r="H410" s="13">
        <f>SUM('დაზუსტ. ბიუჯ.'!H410,'მთავრ. ფონდი'!I410,'პრეზ. ფონდი'!I410)</f>
        <v>0</v>
      </c>
      <c r="I410" s="13">
        <f t="shared" si="26"/>
        <v>0</v>
      </c>
      <c r="J410" s="13">
        <f t="shared" si="27"/>
        <v>0</v>
      </c>
    </row>
    <row r="411" spans="1:10" ht="32.25" customHeight="1" thickTop="1" thickBot="1" x14ac:dyDescent="0.3">
      <c r="A411" t="str">
        <f t="shared" si="25"/>
        <v>a</v>
      </c>
      <c r="B411" s="3" t="s">
        <v>85</v>
      </c>
      <c r="C411" s="4" t="s">
        <v>86</v>
      </c>
      <c r="D411" s="4">
        <f t="shared" si="28"/>
        <v>7254000</v>
      </c>
      <c r="E411" s="4">
        <f>SUM('დაზუსტ. ბიუჯ.'!E411,'მთავრ. ფონდი'!F411,'პრეზ. ფონდი'!F411)</f>
        <v>1723000</v>
      </c>
      <c r="F411" s="4">
        <f>SUM('დაზუსტ. ბიუჯ.'!F411,'მთავრ. ფონდი'!G411,'პრეზ. ფონდი'!G411)</f>
        <v>1819500</v>
      </c>
      <c r="G411" s="4">
        <f>SUM('დაზუსტ. ბიუჯ.'!G411,'მთავრ. ფონდი'!H411,'პრეზ. ფონდი'!H411)</f>
        <v>1830000</v>
      </c>
      <c r="H411" s="4">
        <f>SUM('დაზუსტ. ბიუჯ.'!H411,'მთავრ. ფონდი'!I411,'პრეზ. ფონდი'!I411)</f>
        <v>1881500</v>
      </c>
      <c r="I411" s="4">
        <f t="shared" si="26"/>
        <v>3542500</v>
      </c>
      <c r="J411" s="4">
        <f t="shared" si="27"/>
        <v>5372500</v>
      </c>
    </row>
    <row r="412" spans="1:10" ht="15.75" thickTop="1" x14ac:dyDescent="0.25">
      <c r="A412" t="str">
        <f t="shared" si="25"/>
        <v>a</v>
      </c>
      <c r="B412" s="5"/>
      <c r="C412" s="6" t="s">
        <v>10</v>
      </c>
      <c r="D412" s="7">
        <f t="shared" si="28"/>
        <v>7254000</v>
      </c>
      <c r="E412" s="7">
        <f>SUM('დაზუსტ. ბიუჯ.'!E412,'მთავრ. ფონდი'!F412,'პრეზ. ფონდი'!F412)</f>
        <v>1723000</v>
      </c>
      <c r="F412" s="7">
        <f>SUM('დაზუსტ. ბიუჯ.'!F412,'მთავრ. ფონდი'!G412,'პრეზ. ფონდი'!G412)</f>
        <v>1819500</v>
      </c>
      <c r="G412" s="7">
        <f>SUM('დაზუსტ. ბიუჯ.'!G412,'მთავრ. ფონდი'!H412,'პრეზ. ფონდი'!H412)</f>
        <v>1830000</v>
      </c>
      <c r="H412" s="7">
        <f>SUM('დაზუსტ. ბიუჯ.'!H412,'მთავრ. ფონდი'!I412,'პრეზ. ფონდი'!I412)</f>
        <v>1881500</v>
      </c>
      <c r="I412" s="7">
        <f t="shared" si="26"/>
        <v>3542500</v>
      </c>
      <c r="J412" s="7">
        <f t="shared" si="27"/>
        <v>5372500</v>
      </c>
    </row>
    <row r="413" spans="1:10" x14ac:dyDescent="0.25">
      <c r="A413" t="str">
        <f t="shared" si="25"/>
        <v>b</v>
      </c>
      <c r="B413" s="8"/>
      <c r="C413" s="9" t="s">
        <v>11</v>
      </c>
      <c r="D413" s="10">
        <f t="shared" si="28"/>
        <v>0</v>
      </c>
      <c r="E413" s="10">
        <f>SUM('დაზუსტ. ბიუჯ.'!E413,'მთავრ. ფონდი'!F413,'პრეზ. ფონდი'!F413)</f>
        <v>0</v>
      </c>
      <c r="F413" s="10">
        <f>SUM('დაზუსტ. ბიუჯ.'!F413,'მთავრ. ფონდი'!G413,'პრეზ. ფონდი'!G413)</f>
        <v>0</v>
      </c>
      <c r="G413" s="10">
        <f>SUM('დაზუსტ. ბიუჯ.'!G413,'მთავრ. ფონდი'!H413,'პრეზ. ფონდი'!H413)</f>
        <v>0</v>
      </c>
      <c r="H413" s="10">
        <f>SUM('დაზუსტ. ბიუჯ.'!H413,'მთავრ. ფონდი'!I413,'პრეზ. ფონდი'!I413)</f>
        <v>0</v>
      </c>
      <c r="I413" s="10">
        <f t="shared" si="26"/>
        <v>0</v>
      </c>
      <c r="J413" s="10">
        <f t="shared" si="27"/>
        <v>0</v>
      </c>
    </row>
    <row r="414" spans="1:10" x14ac:dyDescent="0.25">
      <c r="A414" t="str">
        <f t="shared" si="25"/>
        <v>b</v>
      </c>
      <c r="B414" s="8"/>
      <c r="C414" s="9" t="s">
        <v>12</v>
      </c>
      <c r="D414" s="10">
        <f t="shared" si="28"/>
        <v>0</v>
      </c>
      <c r="E414" s="10">
        <f>SUM('დაზუსტ. ბიუჯ.'!E414,'მთავრ. ფონდი'!F414,'პრეზ. ფონდი'!F414)</f>
        <v>0</v>
      </c>
      <c r="F414" s="10">
        <f>SUM('დაზუსტ. ბიუჯ.'!F414,'მთავრ. ფონდი'!G414,'პრეზ. ფონდი'!G414)</f>
        <v>0</v>
      </c>
      <c r="G414" s="10">
        <f>SUM('დაზუსტ. ბიუჯ.'!G414,'მთავრ. ფონდი'!H414,'პრეზ. ფონდი'!H414)</f>
        <v>0</v>
      </c>
      <c r="H414" s="10">
        <f>SUM('დაზუსტ. ბიუჯ.'!H414,'მთავრ. ფონდი'!I414,'პრეზ. ფონდი'!I414)</f>
        <v>0</v>
      </c>
      <c r="I414" s="10">
        <f t="shared" si="26"/>
        <v>0</v>
      </c>
      <c r="J414" s="10">
        <f t="shared" si="27"/>
        <v>0</v>
      </c>
    </row>
    <row r="415" spans="1:10" x14ac:dyDescent="0.25">
      <c r="A415" t="str">
        <f t="shared" si="25"/>
        <v>b</v>
      </c>
      <c r="B415" s="8"/>
      <c r="C415" s="9" t="s">
        <v>13</v>
      </c>
      <c r="D415" s="10">
        <f t="shared" si="28"/>
        <v>0</v>
      </c>
      <c r="E415" s="10">
        <f>SUM('დაზუსტ. ბიუჯ.'!E415,'მთავრ. ფონდი'!F415,'პრეზ. ფონდი'!F415)</f>
        <v>0</v>
      </c>
      <c r="F415" s="10">
        <f>SUM('დაზუსტ. ბიუჯ.'!F415,'მთავრ. ფონდი'!G415,'პრეზ. ფონდი'!G415)</f>
        <v>0</v>
      </c>
      <c r="G415" s="10">
        <f>SUM('დაზუსტ. ბიუჯ.'!G415,'მთავრ. ფონდი'!H415,'პრეზ. ფონდი'!H415)</f>
        <v>0</v>
      </c>
      <c r="H415" s="10">
        <f>SUM('დაზუსტ. ბიუჯ.'!H415,'მთავრ. ფონდი'!I415,'პრეზ. ფონდი'!I415)</f>
        <v>0</v>
      </c>
      <c r="I415" s="10">
        <f t="shared" si="26"/>
        <v>0</v>
      </c>
      <c r="J415" s="10">
        <f t="shared" si="27"/>
        <v>0</v>
      </c>
    </row>
    <row r="416" spans="1:10" x14ac:dyDescent="0.25">
      <c r="A416" t="str">
        <f t="shared" si="25"/>
        <v>b</v>
      </c>
      <c r="B416" s="8"/>
      <c r="C416" s="9" t="s">
        <v>14</v>
      </c>
      <c r="D416" s="10">
        <f t="shared" si="28"/>
        <v>0</v>
      </c>
      <c r="E416" s="10">
        <f>SUM('დაზუსტ. ბიუჯ.'!E416,'მთავრ. ფონდი'!F416,'პრეზ. ფონდი'!F416)</f>
        <v>0</v>
      </c>
      <c r="F416" s="10">
        <f>SUM('დაზუსტ. ბიუჯ.'!F416,'მთავრ. ფონდი'!G416,'პრეზ. ფონდი'!G416)</f>
        <v>0</v>
      </c>
      <c r="G416" s="10">
        <f>SUM('დაზუსტ. ბიუჯ.'!G416,'მთავრ. ფონდი'!H416,'პრეზ. ფონდი'!H416)</f>
        <v>0</v>
      </c>
      <c r="H416" s="10">
        <f>SUM('დაზუსტ. ბიუჯ.'!H416,'მთავრ. ფონდი'!I416,'პრეზ. ფონდი'!I416)</f>
        <v>0</v>
      </c>
      <c r="I416" s="10">
        <f t="shared" si="26"/>
        <v>0</v>
      </c>
      <c r="J416" s="10">
        <f t="shared" si="27"/>
        <v>0</v>
      </c>
    </row>
    <row r="417" spans="1:10" x14ac:dyDescent="0.25">
      <c r="A417" t="str">
        <f t="shared" si="25"/>
        <v>b</v>
      </c>
      <c r="B417" s="8"/>
      <c r="C417" s="9" t="s">
        <v>15</v>
      </c>
      <c r="D417" s="10">
        <f t="shared" si="28"/>
        <v>0</v>
      </c>
      <c r="E417" s="10">
        <f>SUM('დაზუსტ. ბიუჯ.'!E417,'მთავრ. ფონდი'!F417,'პრეზ. ფონდი'!F417)</f>
        <v>0</v>
      </c>
      <c r="F417" s="10">
        <f>SUM('დაზუსტ. ბიუჯ.'!F417,'მთავრ. ფონდი'!G417,'პრეზ. ფონდი'!G417)</f>
        <v>0</v>
      </c>
      <c r="G417" s="10">
        <f>SUM('დაზუსტ. ბიუჯ.'!G417,'მთავრ. ფონდი'!H417,'პრეზ. ფონდი'!H417)</f>
        <v>0</v>
      </c>
      <c r="H417" s="10">
        <f>SUM('დაზუსტ. ბიუჯ.'!H417,'მთავრ. ფონდი'!I417,'პრეზ. ფონდი'!I417)</f>
        <v>0</v>
      </c>
      <c r="I417" s="10">
        <f t="shared" si="26"/>
        <v>0</v>
      </c>
      <c r="J417" s="10">
        <f t="shared" si="27"/>
        <v>0</v>
      </c>
    </row>
    <row r="418" spans="1:10" x14ac:dyDescent="0.25">
      <c r="A418" t="str">
        <f t="shared" si="25"/>
        <v>a</v>
      </c>
      <c r="B418" s="8"/>
      <c r="C418" s="9" t="s">
        <v>16</v>
      </c>
      <c r="D418" s="10">
        <f t="shared" si="28"/>
        <v>7254000</v>
      </c>
      <c r="E418" s="10">
        <f>SUM('დაზუსტ. ბიუჯ.'!E418,'მთავრ. ფონდი'!F418,'პრეზ. ფონდი'!F418)</f>
        <v>1723000</v>
      </c>
      <c r="F418" s="10">
        <f>SUM('დაზუსტ. ბიუჯ.'!F418,'მთავრ. ფონდი'!G418,'პრეზ. ფონდი'!G418)</f>
        <v>1819500</v>
      </c>
      <c r="G418" s="10">
        <f>SUM('დაზუსტ. ბიუჯ.'!G418,'მთავრ. ფონდი'!H418,'პრეზ. ფონდი'!H418)</f>
        <v>1830000</v>
      </c>
      <c r="H418" s="10">
        <f>SUM('დაზუსტ. ბიუჯ.'!H418,'მთავრ. ფონდი'!I418,'პრეზ. ფონდი'!I418)</f>
        <v>1881500</v>
      </c>
      <c r="I418" s="10">
        <f t="shared" si="26"/>
        <v>3542500</v>
      </c>
      <c r="J418" s="10">
        <f t="shared" si="27"/>
        <v>5372500</v>
      </c>
    </row>
    <row r="419" spans="1:10" x14ac:dyDescent="0.25">
      <c r="A419" t="str">
        <f t="shared" si="25"/>
        <v>b</v>
      </c>
      <c r="B419" s="8"/>
      <c r="C419" s="9" t="s">
        <v>17</v>
      </c>
      <c r="D419" s="10">
        <f t="shared" si="28"/>
        <v>0</v>
      </c>
      <c r="E419" s="10">
        <f>SUM('დაზუსტ. ბიუჯ.'!E419,'მთავრ. ფონდი'!F419,'პრეზ. ფონდი'!F419)</f>
        <v>0</v>
      </c>
      <c r="F419" s="10">
        <f>SUM('დაზუსტ. ბიუჯ.'!F419,'მთავრ. ფონდი'!G419,'პრეზ. ფონდი'!G419)</f>
        <v>0</v>
      </c>
      <c r="G419" s="10">
        <f>SUM('დაზუსტ. ბიუჯ.'!G419,'მთავრ. ფონდი'!H419,'პრეზ. ფონდი'!H419)</f>
        <v>0</v>
      </c>
      <c r="H419" s="10">
        <f>SUM('დაზუსტ. ბიუჯ.'!H419,'მთავრ. ფონდი'!I419,'პრეზ. ფონდი'!I419)</f>
        <v>0</v>
      </c>
      <c r="I419" s="10">
        <f t="shared" si="26"/>
        <v>0</v>
      </c>
      <c r="J419" s="10">
        <f t="shared" si="27"/>
        <v>0</v>
      </c>
    </row>
    <row r="420" spans="1:10" x14ac:dyDescent="0.25">
      <c r="A420" t="str">
        <f t="shared" si="25"/>
        <v>b</v>
      </c>
      <c r="B420" s="5"/>
      <c r="C420" s="6" t="s">
        <v>18</v>
      </c>
      <c r="D420" s="7">
        <f t="shared" si="28"/>
        <v>0</v>
      </c>
      <c r="E420" s="7">
        <f>SUM('დაზუსტ. ბიუჯ.'!E420,'მთავრ. ფონდი'!F420,'პრეზ. ფონდი'!F420)</f>
        <v>0</v>
      </c>
      <c r="F420" s="7">
        <f>SUM('დაზუსტ. ბიუჯ.'!F420,'მთავრ. ფონდი'!G420,'პრეზ. ფონდი'!G420)</f>
        <v>0</v>
      </c>
      <c r="G420" s="7">
        <f>SUM('დაზუსტ. ბიუჯ.'!G420,'მთავრ. ფონდი'!H420,'პრეზ. ფონდი'!H420)</f>
        <v>0</v>
      </c>
      <c r="H420" s="7">
        <f>SUM('დაზუსტ. ბიუჯ.'!H420,'მთავრ. ფონდი'!I420,'პრეზ. ფონდი'!I420)</f>
        <v>0</v>
      </c>
      <c r="I420" s="7">
        <f t="shared" si="26"/>
        <v>0</v>
      </c>
      <c r="J420" s="7">
        <f t="shared" si="27"/>
        <v>0</v>
      </c>
    </row>
    <row r="421" spans="1:10" x14ac:dyDescent="0.25">
      <c r="A421" t="str">
        <f t="shared" si="25"/>
        <v>b</v>
      </c>
      <c r="B421" s="5"/>
      <c r="C421" s="6" t="s">
        <v>19</v>
      </c>
      <c r="D421" s="7">
        <f t="shared" si="28"/>
        <v>0</v>
      </c>
      <c r="E421" s="7">
        <f>SUM('დაზუსტ. ბიუჯ.'!E421,'მთავრ. ფონდი'!F421,'პრეზ. ფონდი'!F421)</f>
        <v>0</v>
      </c>
      <c r="F421" s="7">
        <f>SUM('დაზუსტ. ბიუჯ.'!F421,'მთავრ. ფონდი'!G421,'პრეზ. ფონდი'!G421)</f>
        <v>0</v>
      </c>
      <c r="G421" s="7">
        <f>SUM('დაზუსტ. ბიუჯ.'!G421,'მთავრ. ფონდი'!H421,'პრეზ. ფონდი'!H421)</f>
        <v>0</v>
      </c>
      <c r="H421" s="7">
        <f>SUM('დაზუსტ. ბიუჯ.'!H421,'მთავრ. ფონდი'!I421,'პრეზ. ფონდი'!I421)</f>
        <v>0</v>
      </c>
      <c r="I421" s="7">
        <f t="shared" si="26"/>
        <v>0</v>
      </c>
      <c r="J421" s="7">
        <f t="shared" si="27"/>
        <v>0</v>
      </c>
    </row>
    <row r="422" spans="1:10" ht="15.75" thickBot="1" x14ac:dyDescent="0.3">
      <c r="A422" t="str">
        <f t="shared" si="25"/>
        <v>b</v>
      </c>
      <c r="B422" s="11"/>
      <c r="C422" s="12" t="s">
        <v>20</v>
      </c>
      <c r="D422" s="13">
        <f t="shared" si="28"/>
        <v>0</v>
      </c>
      <c r="E422" s="13">
        <f>SUM('დაზუსტ. ბიუჯ.'!E422,'მთავრ. ფონდი'!F422,'პრეზ. ფონდი'!F422)</f>
        <v>0</v>
      </c>
      <c r="F422" s="13">
        <f>SUM('დაზუსტ. ბიუჯ.'!F422,'მთავრ. ფონდი'!G422,'პრეზ. ფონდი'!G422)</f>
        <v>0</v>
      </c>
      <c r="G422" s="13">
        <f>SUM('დაზუსტ. ბიუჯ.'!G422,'მთავრ. ფონდი'!H422,'პრეზ. ფონდი'!H422)</f>
        <v>0</v>
      </c>
      <c r="H422" s="13">
        <f>SUM('დაზუსტ. ბიუჯ.'!H422,'მთავრ. ფონდი'!I422,'პრეზ. ფონდი'!I422)</f>
        <v>0</v>
      </c>
      <c r="I422" s="13">
        <f t="shared" si="26"/>
        <v>0</v>
      </c>
      <c r="J422" s="13">
        <f t="shared" si="27"/>
        <v>0</v>
      </c>
    </row>
    <row r="423" spans="1:10" ht="32.25" customHeight="1" thickTop="1" thickBot="1" x14ac:dyDescent="0.3">
      <c r="A423" t="str">
        <f t="shared" si="25"/>
        <v>a</v>
      </c>
      <c r="B423" s="3" t="s">
        <v>87</v>
      </c>
      <c r="C423" s="4" t="s">
        <v>88</v>
      </c>
      <c r="D423" s="4">
        <f t="shared" si="28"/>
        <v>2280000</v>
      </c>
      <c r="E423" s="4">
        <f>SUM('დაზუსტ. ბიუჯ.'!E423,'მთავრ. ფონდი'!F423,'პრეზ. ფონდი'!F423)</f>
        <v>555000</v>
      </c>
      <c r="F423" s="4">
        <f>SUM('დაზუსტ. ბიუჯ.'!F423,'მთავრ. ფონდი'!G423,'პრეზ. ფონდი'!G423)</f>
        <v>575000</v>
      </c>
      <c r="G423" s="4">
        <f>SUM('დაზუსტ. ბიუჯ.'!G423,'მთავრ. ფონდი'!H423,'პრეზ. ფონდი'!H423)</f>
        <v>575000</v>
      </c>
      <c r="H423" s="4">
        <f>SUM('დაზუსტ. ბიუჯ.'!H423,'მთავრ. ფონდი'!I423,'პრეზ. ფონდი'!I423)</f>
        <v>575000</v>
      </c>
      <c r="I423" s="4">
        <f t="shared" si="26"/>
        <v>1130000</v>
      </c>
      <c r="J423" s="4">
        <f t="shared" si="27"/>
        <v>1705000</v>
      </c>
    </row>
    <row r="424" spans="1:10" ht="15.75" thickTop="1" x14ac:dyDescent="0.25">
      <c r="A424" t="str">
        <f t="shared" si="25"/>
        <v>a</v>
      </c>
      <c r="B424" s="5"/>
      <c r="C424" s="6" t="s">
        <v>10</v>
      </c>
      <c r="D424" s="7">
        <f t="shared" si="28"/>
        <v>2280000</v>
      </c>
      <c r="E424" s="7">
        <f>SUM('დაზუსტ. ბიუჯ.'!E424,'მთავრ. ფონდი'!F424,'პრეზ. ფონდი'!F424)</f>
        <v>555000</v>
      </c>
      <c r="F424" s="7">
        <f>SUM('დაზუსტ. ბიუჯ.'!F424,'მთავრ. ფონდი'!G424,'პრეზ. ფონდი'!G424)</f>
        <v>575000</v>
      </c>
      <c r="G424" s="7">
        <f>SUM('დაზუსტ. ბიუჯ.'!G424,'მთავრ. ფონდი'!H424,'პრეზ. ფონდი'!H424)</f>
        <v>575000</v>
      </c>
      <c r="H424" s="7">
        <f>SUM('დაზუსტ. ბიუჯ.'!H424,'მთავრ. ფონდი'!I424,'პრეზ. ფონდი'!I424)</f>
        <v>575000</v>
      </c>
      <c r="I424" s="7">
        <f t="shared" si="26"/>
        <v>1130000</v>
      </c>
      <c r="J424" s="7">
        <f t="shared" si="27"/>
        <v>1705000</v>
      </c>
    </row>
    <row r="425" spans="1:10" x14ac:dyDescent="0.25">
      <c r="A425" t="str">
        <f t="shared" si="25"/>
        <v>b</v>
      </c>
      <c r="B425" s="8"/>
      <c r="C425" s="9" t="s">
        <v>11</v>
      </c>
      <c r="D425" s="10">
        <f t="shared" si="28"/>
        <v>0</v>
      </c>
      <c r="E425" s="10">
        <f>SUM('დაზუსტ. ბიუჯ.'!E425,'მთავრ. ფონდი'!F425,'პრეზ. ფონდი'!F425)</f>
        <v>0</v>
      </c>
      <c r="F425" s="10">
        <f>SUM('დაზუსტ. ბიუჯ.'!F425,'მთავრ. ფონდი'!G425,'პრეზ. ფონდი'!G425)</f>
        <v>0</v>
      </c>
      <c r="G425" s="10">
        <f>SUM('დაზუსტ. ბიუჯ.'!G425,'მთავრ. ფონდი'!H425,'პრეზ. ფონდი'!H425)</f>
        <v>0</v>
      </c>
      <c r="H425" s="10">
        <f>SUM('დაზუსტ. ბიუჯ.'!H425,'მთავრ. ფონდი'!I425,'პრეზ. ფონდი'!I425)</f>
        <v>0</v>
      </c>
      <c r="I425" s="10">
        <f t="shared" si="26"/>
        <v>0</v>
      </c>
      <c r="J425" s="10">
        <f t="shared" si="27"/>
        <v>0</v>
      </c>
    </row>
    <row r="426" spans="1:10" x14ac:dyDescent="0.25">
      <c r="A426" t="str">
        <f t="shared" si="25"/>
        <v>b</v>
      </c>
      <c r="B426" s="8"/>
      <c r="C426" s="9" t="s">
        <v>12</v>
      </c>
      <c r="D426" s="10">
        <f t="shared" si="28"/>
        <v>0</v>
      </c>
      <c r="E426" s="10">
        <f>SUM('დაზუსტ. ბიუჯ.'!E426,'მთავრ. ფონდი'!F426,'პრეზ. ფონდი'!F426)</f>
        <v>0</v>
      </c>
      <c r="F426" s="10">
        <f>SUM('დაზუსტ. ბიუჯ.'!F426,'მთავრ. ფონდი'!G426,'პრეზ. ფონდი'!G426)</f>
        <v>0</v>
      </c>
      <c r="G426" s="10">
        <f>SUM('დაზუსტ. ბიუჯ.'!G426,'მთავრ. ფონდი'!H426,'პრეზ. ფონდი'!H426)</f>
        <v>0</v>
      </c>
      <c r="H426" s="10">
        <f>SUM('დაზუსტ. ბიუჯ.'!H426,'მთავრ. ფონდი'!I426,'პრეზ. ფონდი'!I426)</f>
        <v>0</v>
      </c>
      <c r="I426" s="10">
        <f t="shared" si="26"/>
        <v>0</v>
      </c>
      <c r="J426" s="10">
        <f t="shared" si="27"/>
        <v>0</v>
      </c>
    </row>
    <row r="427" spans="1:10" x14ac:dyDescent="0.25">
      <c r="A427" t="str">
        <f t="shared" si="25"/>
        <v>b</v>
      </c>
      <c r="B427" s="8"/>
      <c r="C427" s="9" t="s">
        <v>13</v>
      </c>
      <c r="D427" s="10">
        <f t="shared" si="28"/>
        <v>0</v>
      </c>
      <c r="E427" s="10">
        <f>SUM('დაზუსტ. ბიუჯ.'!E427,'მთავრ. ფონდი'!F427,'პრეზ. ფონდი'!F427)</f>
        <v>0</v>
      </c>
      <c r="F427" s="10">
        <f>SUM('დაზუსტ. ბიუჯ.'!F427,'მთავრ. ფონდი'!G427,'პრეზ. ფონდი'!G427)</f>
        <v>0</v>
      </c>
      <c r="G427" s="10">
        <f>SUM('დაზუსტ. ბიუჯ.'!G427,'მთავრ. ფონდი'!H427,'პრეზ. ფონდი'!H427)</f>
        <v>0</v>
      </c>
      <c r="H427" s="10">
        <f>SUM('დაზუსტ. ბიუჯ.'!H427,'მთავრ. ფონდი'!I427,'პრეზ. ფონდი'!I427)</f>
        <v>0</v>
      </c>
      <c r="I427" s="10">
        <f t="shared" si="26"/>
        <v>0</v>
      </c>
      <c r="J427" s="10">
        <f t="shared" si="27"/>
        <v>0</v>
      </c>
    </row>
    <row r="428" spans="1:10" x14ac:dyDescent="0.25">
      <c r="A428" t="str">
        <f t="shared" si="25"/>
        <v>b</v>
      </c>
      <c r="B428" s="8"/>
      <c r="C428" s="9" t="s">
        <v>14</v>
      </c>
      <c r="D428" s="10">
        <f t="shared" si="28"/>
        <v>0</v>
      </c>
      <c r="E428" s="10">
        <f>SUM('დაზუსტ. ბიუჯ.'!E428,'მთავრ. ფონდი'!F428,'პრეზ. ფონდი'!F428)</f>
        <v>0</v>
      </c>
      <c r="F428" s="10">
        <f>SUM('დაზუსტ. ბიუჯ.'!F428,'მთავრ. ფონდი'!G428,'პრეზ. ფონდი'!G428)</f>
        <v>0</v>
      </c>
      <c r="G428" s="10">
        <f>SUM('დაზუსტ. ბიუჯ.'!G428,'მთავრ. ფონდი'!H428,'პრეზ. ფონდი'!H428)</f>
        <v>0</v>
      </c>
      <c r="H428" s="10">
        <f>SUM('დაზუსტ. ბიუჯ.'!H428,'მთავრ. ფონდი'!I428,'პრეზ. ფონდი'!I428)</f>
        <v>0</v>
      </c>
      <c r="I428" s="10">
        <f t="shared" si="26"/>
        <v>0</v>
      </c>
      <c r="J428" s="10">
        <f t="shared" si="27"/>
        <v>0</v>
      </c>
    </row>
    <row r="429" spans="1:10" x14ac:dyDescent="0.25">
      <c r="A429" t="str">
        <f t="shared" si="25"/>
        <v>b</v>
      </c>
      <c r="B429" s="8"/>
      <c r="C429" s="9" t="s">
        <v>15</v>
      </c>
      <c r="D429" s="10">
        <f t="shared" si="28"/>
        <v>0</v>
      </c>
      <c r="E429" s="10">
        <f>SUM('დაზუსტ. ბიუჯ.'!E429,'მთავრ. ფონდი'!F429,'პრეზ. ფონდი'!F429)</f>
        <v>0</v>
      </c>
      <c r="F429" s="10">
        <f>SUM('დაზუსტ. ბიუჯ.'!F429,'მთავრ. ფონდი'!G429,'პრეზ. ფონდი'!G429)</f>
        <v>0</v>
      </c>
      <c r="G429" s="10">
        <f>SUM('დაზუსტ. ბიუჯ.'!G429,'მთავრ. ფონდი'!H429,'პრეზ. ფონდი'!H429)</f>
        <v>0</v>
      </c>
      <c r="H429" s="10">
        <f>SUM('დაზუსტ. ბიუჯ.'!H429,'მთავრ. ფონდი'!I429,'პრეზ. ფონდი'!I429)</f>
        <v>0</v>
      </c>
      <c r="I429" s="10">
        <f t="shared" si="26"/>
        <v>0</v>
      </c>
      <c r="J429" s="10">
        <f t="shared" si="27"/>
        <v>0</v>
      </c>
    </row>
    <row r="430" spans="1:10" x14ac:dyDescent="0.25">
      <c r="A430" t="str">
        <f t="shared" si="25"/>
        <v>a</v>
      </c>
      <c r="B430" s="8"/>
      <c r="C430" s="9" t="s">
        <v>16</v>
      </c>
      <c r="D430" s="10">
        <f t="shared" si="28"/>
        <v>2280000</v>
      </c>
      <c r="E430" s="10">
        <f>SUM('დაზუსტ. ბიუჯ.'!E430,'მთავრ. ფონდი'!F430,'პრეზ. ფონდი'!F430)</f>
        <v>555000</v>
      </c>
      <c r="F430" s="10">
        <f>SUM('დაზუსტ. ბიუჯ.'!F430,'მთავრ. ფონდი'!G430,'პრეზ. ფონდი'!G430)</f>
        <v>575000</v>
      </c>
      <c r="G430" s="10">
        <f>SUM('დაზუსტ. ბიუჯ.'!G430,'მთავრ. ფონდი'!H430,'პრეზ. ფონდი'!H430)</f>
        <v>575000</v>
      </c>
      <c r="H430" s="10">
        <f>SUM('დაზუსტ. ბიუჯ.'!H430,'მთავრ. ფონდი'!I430,'პრეზ. ფონდი'!I430)</f>
        <v>575000</v>
      </c>
      <c r="I430" s="10">
        <f t="shared" si="26"/>
        <v>1130000</v>
      </c>
      <c r="J430" s="10">
        <f t="shared" si="27"/>
        <v>1705000</v>
      </c>
    </row>
    <row r="431" spans="1:10" x14ac:dyDescent="0.25">
      <c r="A431" t="str">
        <f t="shared" si="25"/>
        <v>b</v>
      </c>
      <c r="B431" s="8"/>
      <c r="C431" s="9" t="s">
        <v>17</v>
      </c>
      <c r="D431" s="10">
        <f t="shared" si="28"/>
        <v>0</v>
      </c>
      <c r="E431" s="10">
        <f>SUM('დაზუსტ. ბიუჯ.'!E431,'მთავრ. ფონდი'!F431,'პრეზ. ფონდი'!F431)</f>
        <v>0</v>
      </c>
      <c r="F431" s="10">
        <f>SUM('დაზუსტ. ბიუჯ.'!F431,'მთავრ. ფონდი'!G431,'პრეზ. ფონდი'!G431)</f>
        <v>0</v>
      </c>
      <c r="G431" s="10">
        <f>SUM('დაზუსტ. ბიუჯ.'!G431,'მთავრ. ფონდი'!H431,'პრეზ. ფონდი'!H431)</f>
        <v>0</v>
      </c>
      <c r="H431" s="10">
        <f>SUM('დაზუსტ. ბიუჯ.'!H431,'მთავრ. ფონდი'!I431,'პრეზ. ფონდი'!I431)</f>
        <v>0</v>
      </c>
      <c r="I431" s="10">
        <f t="shared" si="26"/>
        <v>0</v>
      </c>
      <c r="J431" s="10">
        <f t="shared" si="27"/>
        <v>0</v>
      </c>
    </row>
    <row r="432" spans="1:10" x14ac:dyDescent="0.25">
      <c r="A432" t="str">
        <f t="shared" si="25"/>
        <v>b</v>
      </c>
      <c r="B432" s="5"/>
      <c r="C432" s="6" t="s">
        <v>18</v>
      </c>
      <c r="D432" s="7">
        <f t="shared" si="28"/>
        <v>0</v>
      </c>
      <c r="E432" s="7">
        <f>SUM('დაზუსტ. ბიუჯ.'!E432,'მთავრ. ფონდი'!F432,'პრეზ. ფონდი'!F432)</f>
        <v>0</v>
      </c>
      <c r="F432" s="7">
        <f>SUM('დაზუსტ. ბიუჯ.'!F432,'მთავრ. ფონდი'!G432,'პრეზ. ფონდი'!G432)</f>
        <v>0</v>
      </c>
      <c r="G432" s="7">
        <f>SUM('დაზუსტ. ბიუჯ.'!G432,'მთავრ. ფონდი'!H432,'პრეზ. ფონდი'!H432)</f>
        <v>0</v>
      </c>
      <c r="H432" s="7">
        <f>SUM('დაზუსტ. ბიუჯ.'!H432,'მთავრ. ფონდი'!I432,'პრეზ. ფონდი'!I432)</f>
        <v>0</v>
      </c>
      <c r="I432" s="7">
        <f t="shared" si="26"/>
        <v>0</v>
      </c>
      <c r="J432" s="7">
        <f t="shared" si="27"/>
        <v>0</v>
      </c>
    </row>
    <row r="433" spans="1:10" x14ac:dyDescent="0.25">
      <c r="A433" t="str">
        <f t="shared" si="25"/>
        <v>b</v>
      </c>
      <c r="B433" s="5"/>
      <c r="C433" s="6" t="s">
        <v>19</v>
      </c>
      <c r="D433" s="7">
        <f t="shared" si="28"/>
        <v>0</v>
      </c>
      <c r="E433" s="7">
        <f>SUM('დაზუსტ. ბიუჯ.'!E433,'მთავრ. ფონდი'!F433,'პრეზ. ფონდი'!F433)</f>
        <v>0</v>
      </c>
      <c r="F433" s="7">
        <f>SUM('დაზუსტ. ბიუჯ.'!F433,'მთავრ. ფონდი'!G433,'პრეზ. ფონდი'!G433)</f>
        <v>0</v>
      </c>
      <c r="G433" s="7">
        <f>SUM('დაზუსტ. ბიუჯ.'!G433,'მთავრ. ფონდი'!H433,'პრეზ. ფონდი'!H433)</f>
        <v>0</v>
      </c>
      <c r="H433" s="7">
        <f>SUM('დაზუსტ. ბიუჯ.'!H433,'მთავრ. ფონდი'!I433,'პრეზ. ფონდი'!I433)</f>
        <v>0</v>
      </c>
      <c r="I433" s="7">
        <f t="shared" si="26"/>
        <v>0</v>
      </c>
      <c r="J433" s="7">
        <f t="shared" si="27"/>
        <v>0</v>
      </c>
    </row>
    <row r="434" spans="1:10" ht="15.75" thickBot="1" x14ac:dyDescent="0.3">
      <c r="A434" t="str">
        <f t="shared" si="25"/>
        <v>b</v>
      </c>
      <c r="B434" s="11"/>
      <c r="C434" s="12" t="s">
        <v>20</v>
      </c>
      <c r="D434" s="13">
        <f t="shared" si="28"/>
        <v>0</v>
      </c>
      <c r="E434" s="13">
        <f>SUM('დაზუსტ. ბიუჯ.'!E434,'მთავრ. ფონდი'!F434,'პრეზ. ფონდი'!F434)</f>
        <v>0</v>
      </c>
      <c r="F434" s="13">
        <f>SUM('დაზუსტ. ბიუჯ.'!F434,'მთავრ. ფონდი'!G434,'პრეზ. ფონდი'!G434)</f>
        <v>0</v>
      </c>
      <c r="G434" s="13">
        <f>SUM('დაზუსტ. ბიუჯ.'!G434,'მთავრ. ფონდი'!H434,'პრეზ. ფონდი'!H434)</f>
        <v>0</v>
      </c>
      <c r="H434" s="13">
        <f>SUM('დაზუსტ. ბიუჯ.'!H434,'მთავრ. ფონდი'!I434,'პრეზ. ფონდი'!I434)</f>
        <v>0</v>
      </c>
      <c r="I434" s="13">
        <f t="shared" si="26"/>
        <v>0</v>
      </c>
      <c r="J434" s="13">
        <f t="shared" si="27"/>
        <v>0</v>
      </c>
    </row>
    <row r="435" spans="1:10" ht="31.5" thickTop="1" thickBot="1" x14ac:dyDescent="0.3">
      <c r="A435" t="str">
        <f t="shared" si="25"/>
        <v>a</v>
      </c>
      <c r="B435" s="3" t="s">
        <v>89</v>
      </c>
      <c r="C435" s="15" t="s">
        <v>90</v>
      </c>
      <c r="D435" s="4">
        <f t="shared" si="28"/>
        <v>620000</v>
      </c>
      <c r="E435" s="4">
        <f>SUM('დაზუსტ. ბიუჯ.'!E435,'მთავრ. ფონდი'!F435,'პრეზ. ფონდი'!F435)</f>
        <v>155000</v>
      </c>
      <c r="F435" s="4">
        <f>SUM('დაზუსტ. ბიუჯ.'!F435,'მთავრ. ფონდი'!G435,'პრეზ. ფონდი'!G435)</f>
        <v>161310</v>
      </c>
      <c r="G435" s="4">
        <f>SUM('დაზუსტ. ბიუჯ.'!G435,'მთავრ. ფონდი'!H435,'პრეზ. ფონდი'!H435)</f>
        <v>155000</v>
      </c>
      <c r="H435" s="4">
        <f>SUM('დაზუსტ. ბიუჯ.'!H435,'მთავრ. ფონდი'!I435,'პრეზ. ფონდი'!I435)</f>
        <v>148690</v>
      </c>
      <c r="I435" s="4">
        <f t="shared" si="26"/>
        <v>316310</v>
      </c>
      <c r="J435" s="4">
        <f t="shared" si="27"/>
        <v>471310</v>
      </c>
    </row>
    <row r="436" spans="1:10" ht="15.75" thickTop="1" x14ac:dyDescent="0.25">
      <c r="A436" t="str">
        <f t="shared" si="25"/>
        <v>a</v>
      </c>
      <c r="B436" s="5"/>
      <c r="C436" s="6" t="s">
        <v>10</v>
      </c>
      <c r="D436" s="7">
        <f t="shared" si="28"/>
        <v>620000</v>
      </c>
      <c r="E436" s="7">
        <f>SUM('დაზუსტ. ბიუჯ.'!E436,'მთავრ. ფონდი'!F436,'პრეზ. ფონდი'!F436)</f>
        <v>155000</v>
      </c>
      <c r="F436" s="7">
        <f>SUM('დაზუსტ. ბიუჯ.'!F436,'მთავრ. ფონდი'!G436,'პრეზ. ფონდი'!G436)</f>
        <v>161310</v>
      </c>
      <c r="G436" s="7">
        <f>SUM('დაზუსტ. ბიუჯ.'!G436,'მთავრ. ფონდი'!H436,'პრეზ. ფონდი'!H436)</f>
        <v>155000</v>
      </c>
      <c r="H436" s="7">
        <f>SUM('დაზუსტ. ბიუჯ.'!H436,'მთავრ. ფონდი'!I436,'პრეზ. ფონდი'!I436)</f>
        <v>148690</v>
      </c>
      <c r="I436" s="7">
        <f t="shared" si="26"/>
        <v>316310</v>
      </c>
      <c r="J436" s="7">
        <f t="shared" si="27"/>
        <v>471310</v>
      </c>
    </row>
    <row r="437" spans="1:10" x14ac:dyDescent="0.25">
      <c r="A437" t="str">
        <f t="shared" si="25"/>
        <v>b</v>
      </c>
      <c r="B437" s="8"/>
      <c r="C437" s="9" t="s">
        <v>11</v>
      </c>
      <c r="D437" s="10">
        <f t="shared" si="28"/>
        <v>0</v>
      </c>
      <c r="E437" s="10">
        <f>SUM('დაზუსტ. ბიუჯ.'!E437,'მთავრ. ფონდი'!F437,'პრეზ. ფონდი'!F437)</f>
        <v>0</v>
      </c>
      <c r="F437" s="10">
        <f>SUM('დაზუსტ. ბიუჯ.'!F437,'მთავრ. ფონდი'!G437,'პრეზ. ფონდი'!G437)</f>
        <v>0</v>
      </c>
      <c r="G437" s="10">
        <f>SUM('დაზუსტ. ბიუჯ.'!G437,'მთავრ. ფონდი'!H437,'პრეზ. ფონდი'!H437)</f>
        <v>0</v>
      </c>
      <c r="H437" s="10">
        <f>SUM('დაზუსტ. ბიუჯ.'!H437,'მთავრ. ფონდი'!I437,'პრეზ. ფონდი'!I437)</f>
        <v>0</v>
      </c>
      <c r="I437" s="10">
        <f t="shared" si="26"/>
        <v>0</v>
      </c>
      <c r="J437" s="10">
        <f t="shared" si="27"/>
        <v>0</v>
      </c>
    </row>
    <row r="438" spans="1:10" x14ac:dyDescent="0.25">
      <c r="A438" t="str">
        <f t="shared" si="25"/>
        <v>a</v>
      </c>
      <c r="B438" s="8"/>
      <c r="C438" s="9" t="s">
        <v>12</v>
      </c>
      <c r="D438" s="10">
        <f t="shared" si="28"/>
        <v>620000</v>
      </c>
      <c r="E438" s="10">
        <f>SUM('დაზუსტ. ბიუჯ.'!E438,'მთავრ. ფონდი'!F438,'პრეზ. ფონდი'!F438)</f>
        <v>155000</v>
      </c>
      <c r="F438" s="10">
        <f>SUM('დაზუსტ. ბიუჯ.'!F438,'მთავრ. ფონდი'!G438,'პრეზ. ფონდი'!G438)</f>
        <v>161310</v>
      </c>
      <c r="G438" s="10">
        <f>SUM('დაზუსტ. ბიუჯ.'!G438,'მთავრ. ფონდი'!H438,'პრეზ. ფონდი'!H438)</f>
        <v>155000</v>
      </c>
      <c r="H438" s="10">
        <f>SUM('დაზუსტ. ბიუჯ.'!H438,'მთავრ. ფონდი'!I438,'პრეზ. ფონდი'!I438)</f>
        <v>148690</v>
      </c>
      <c r="I438" s="10">
        <f t="shared" si="26"/>
        <v>316310</v>
      </c>
      <c r="J438" s="10">
        <f t="shared" si="27"/>
        <v>471310</v>
      </c>
    </row>
    <row r="439" spans="1:10" x14ac:dyDescent="0.25">
      <c r="A439" t="str">
        <f t="shared" si="25"/>
        <v>b</v>
      </c>
      <c r="B439" s="8"/>
      <c r="C439" s="9" t="s">
        <v>13</v>
      </c>
      <c r="D439" s="10">
        <f t="shared" si="28"/>
        <v>0</v>
      </c>
      <c r="E439" s="10">
        <f>SUM('დაზუსტ. ბიუჯ.'!E439,'მთავრ. ფონდი'!F439,'პრეზ. ფონდი'!F439)</f>
        <v>0</v>
      </c>
      <c r="F439" s="10">
        <f>SUM('დაზუსტ. ბიუჯ.'!F439,'მთავრ. ფონდი'!G439,'პრეზ. ფონდი'!G439)</f>
        <v>0</v>
      </c>
      <c r="G439" s="10">
        <f>SUM('დაზუსტ. ბიუჯ.'!G439,'მთავრ. ფონდი'!H439,'პრეზ. ფონდი'!H439)</f>
        <v>0</v>
      </c>
      <c r="H439" s="10">
        <f>SUM('დაზუსტ. ბიუჯ.'!H439,'მთავრ. ფონდი'!I439,'პრეზ. ფონდი'!I439)</f>
        <v>0</v>
      </c>
      <c r="I439" s="10">
        <f t="shared" si="26"/>
        <v>0</v>
      </c>
      <c r="J439" s="10">
        <f t="shared" si="27"/>
        <v>0</v>
      </c>
    </row>
    <row r="440" spans="1:10" x14ac:dyDescent="0.25">
      <c r="A440" t="str">
        <f t="shared" si="25"/>
        <v>b</v>
      </c>
      <c r="B440" s="8"/>
      <c r="C440" s="9" t="s">
        <v>14</v>
      </c>
      <c r="D440" s="10">
        <f t="shared" si="28"/>
        <v>0</v>
      </c>
      <c r="E440" s="10">
        <f>SUM('დაზუსტ. ბიუჯ.'!E440,'მთავრ. ფონდი'!F440,'პრეზ. ფონდი'!F440)</f>
        <v>0</v>
      </c>
      <c r="F440" s="10">
        <f>SUM('დაზუსტ. ბიუჯ.'!F440,'მთავრ. ფონდი'!G440,'პრეზ. ფონდი'!G440)</f>
        <v>0</v>
      </c>
      <c r="G440" s="10">
        <f>SUM('დაზუსტ. ბიუჯ.'!G440,'მთავრ. ფონდი'!H440,'პრეზ. ფონდი'!H440)</f>
        <v>0</v>
      </c>
      <c r="H440" s="10">
        <f>SUM('დაზუსტ. ბიუჯ.'!H440,'მთავრ. ფონდი'!I440,'პრეზ. ფონდი'!I440)</f>
        <v>0</v>
      </c>
      <c r="I440" s="10">
        <f t="shared" si="26"/>
        <v>0</v>
      </c>
      <c r="J440" s="10">
        <f t="shared" si="27"/>
        <v>0</v>
      </c>
    </row>
    <row r="441" spans="1:10" x14ac:dyDescent="0.25">
      <c r="A441" t="str">
        <f t="shared" si="25"/>
        <v>b</v>
      </c>
      <c r="B441" s="8"/>
      <c r="C441" s="9" t="s">
        <v>15</v>
      </c>
      <c r="D441" s="10">
        <f t="shared" si="28"/>
        <v>0</v>
      </c>
      <c r="E441" s="10">
        <f>SUM('დაზუსტ. ბიუჯ.'!E441,'მთავრ. ფონდი'!F441,'პრეზ. ფონდი'!F441)</f>
        <v>0</v>
      </c>
      <c r="F441" s="10">
        <f>SUM('დაზუსტ. ბიუჯ.'!F441,'მთავრ. ფონდი'!G441,'პრეზ. ფონდი'!G441)</f>
        <v>0</v>
      </c>
      <c r="G441" s="10">
        <f>SUM('დაზუსტ. ბიუჯ.'!G441,'მთავრ. ფონდი'!H441,'პრეზ. ფონდი'!H441)</f>
        <v>0</v>
      </c>
      <c r="H441" s="10">
        <f>SUM('დაზუსტ. ბიუჯ.'!H441,'მთავრ. ფონდი'!I441,'პრეზ. ფონდი'!I441)</f>
        <v>0</v>
      </c>
      <c r="I441" s="10">
        <f t="shared" si="26"/>
        <v>0</v>
      </c>
      <c r="J441" s="10">
        <f t="shared" si="27"/>
        <v>0</v>
      </c>
    </row>
    <row r="442" spans="1:10" x14ac:dyDescent="0.25">
      <c r="A442" t="str">
        <f t="shared" si="25"/>
        <v>b</v>
      </c>
      <c r="B442" s="8"/>
      <c r="C442" s="9" t="s">
        <v>16</v>
      </c>
      <c r="D442" s="10">
        <f t="shared" si="28"/>
        <v>0</v>
      </c>
      <c r="E442" s="10">
        <f>SUM('დაზუსტ. ბიუჯ.'!E442,'მთავრ. ფონდი'!F442,'პრეზ. ფონდი'!F442)</f>
        <v>0</v>
      </c>
      <c r="F442" s="10">
        <f>SUM('დაზუსტ. ბიუჯ.'!F442,'მთავრ. ფონდი'!G442,'პრეზ. ფონდი'!G442)</f>
        <v>0</v>
      </c>
      <c r="G442" s="10">
        <f>SUM('დაზუსტ. ბიუჯ.'!G442,'მთავრ. ფონდი'!H442,'პრეზ. ფონდი'!H442)</f>
        <v>0</v>
      </c>
      <c r="H442" s="10">
        <f>SUM('დაზუსტ. ბიუჯ.'!H442,'მთავრ. ფონდი'!I442,'პრეზ. ფონდი'!I442)</f>
        <v>0</v>
      </c>
      <c r="I442" s="10">
        <f t="shared" si="26"/>
        <v>0</v>
      </c>
      <c r="J442" s="10">
        <f t="shared" si="27"/>
        <v>0</v>
      </c>
    </row>
    <row r="443" spans="1:10" x14ac:dyDescent="0.25">
      <c r="A443" t="str">
        <f t="shared" si="25"/>
        <v>b</v>
      </c>
      <c r="B443" s="8"/>
      <c r="C443" s="9" t="s">
        <v>17</v>
      </c>
      <c r="D443" s="10">
        <f t="shared" si="28"/>
        <v>0</v>
      </c>
      <c r="E443" s="10">
        <f>SUM('დაზუსტ. ბიუჯ.'!E443,'მთავრ. ფონდი'!F443,'პრეზ. ფონდი'!F443)</f>
        <v>0</v>
      </c>
      <c r="F443" s="10">
        <f>SUM('დაზუსტ. ბიუჯ.'!F443,'მთავრ. ფონდი'!G443,'პრეზ. ფონდი'!G443)</f>
        <v>0</v>
      </c>
      <c r="G443" s="10">
        <f>SUM('დაზუსტ. ბიუჯ.'!G443,'მთავრ. ფონდი'!H443,'პრეზ. ფონდი'!H443)</f>
        <v>0</v>
      </c>
      <c r="H443" s="10">
        <f>SUM('დაზუსტ. ბიუჯ.'!H443,'მთავრ. ფონდი'!I443,'პრეზ. ფონდი'!I443)</f>
        <v>0</v>
      </c>
      <c r="I443" s="10">
        <f t="shared" si="26"/>
        <v>0</v>
      </c>
      <c r="J443" s="10">
        <f t="shared" si="27"/>
        <v>0</v>
      </c>
    </row>
    <row r="444" spans="1:10" x14ac:dyDescent="0.25">
      <c r="A444" t="str">
        <f t="shared" si="25"/>
        <v>b</v>
      </c>
      <c r="B444" s="5"/>
      <c r="C444" s="6" t="s">
        <v>18</v>
      </c>
      <c r="D444" s="7">
        <f t="shared" si="28"/>
        <v>0</v>
      </c>
      <c r="E444" s="7">
        <f>SUM('დაზუსტ. ბიუჯ.'!E444,'მთავრ. ფონდი'!F444,'პრეზ. ფონდი'!F444)</f>
        <v>0</v>
      </c>
      <c r="F444" s="7">
        <f>SUM('დაზუსტ. ბიუჯ.'!F444,'მთავრ. ფონდი'!G444,'პრეზ. ფონდი'!G444)</f>
        <v>0</v>
      </c>
      <c r="G444" s="7">
        <f>SUM('დაზუსტ. ბიუჯ.'!G444,'მთავრ. ფონდი'!H444,'პრეზ. ფონდი'!H444)</f>
        <v>0</v>
      </c>
      <c r="H444" s="7">
        <f>SUM('დაზუსტ. ბიუჯ.'!H444,'მთავრ. ფონდი'!I444,'პრეზ. ფონდი'!I444)</f>
        <v>0</v>
      </c>
      <c r="I444" s="7">
        <f t="shared" si="26"/>
        <v>0</v>
      </c>
      <c r="J444" s="7">
        <f t="shared" si="27"/>
        <v>0</v>
      </c>
    </row>
    <row r="445" spans="1:10" x14ac:dyDescent="0.25">
      <c r="A445" t="str">
        <f t="shared" si="25"/>
        <v>b</v>
      </c>
      <c r="B445" s="5"/>
      <c r="C445" s="6" t="s">
        <v>19</v>
      </c>
      <c r="D445" s="7">
        <f t="shared" si="28"/>
        <v>0</v>
      </c>
      <c r="E445" s="7">
        <f>SUM('დაზუსტ. ბიუჯ.'!E445,'მთავრ. ფონდი'!F445,'პრეზ. ფონდი'!F445)</f>
        <v>0</v>
      </c>
      <c r="F445" s="7">
        <f>SUM('დაზუსტ. ბიუჯ.'!F445,'მთავრ. ფონდი'!G445,'პრეზ. ფონდი'!G445)</f>
        <v>0</v>
      </c>
      <c r="G445" s="7">
        <f>SUM('დაზუსტ. ბიუჯ.'!G445,'მთავრ. ფონდი'!H445,'პრეზ. ფონდი'!H445)</f>
        <v>0</v>
      </c>
      <c r="H445" s="7">
        <f>SUM('დაზუსტ. ბიუჯ.'!H445,'მთავრ. ფონდი'!I445,'პრეზ. ფონდი'!I445)</f>
        <v>0</v>
      </c>
      <c r="I445" s="7">
        <f t="shared" si="26"/>
        <v>0</v>
      </c>
      <c r="J445" s="7">
        <f t="shared" si="27"/>
        <v>0</v>
      </c>
    </row>
    <row r="446" spans="1:10" ht="15.75" thickBot="1" x14ac:dyDescent="0.3">
      <c r="A446" t="str">
        <f t="shared" si="25"/>
        <v>b</v>
      </c>
      <c r="B446" s="11"/>
      <c r="C446" s="12" t="s">
        <v>20</v>
      </c>
      <c r="D446" s="13">
        <f t="shared" si="28"/>
        <v>0</v>
      </c>
      <c r="E446" s="13">
        <f>SUM('დაზუსტ. ბიუჯ.'!E446,'მთავრ. ფონდი'!F446,'პრეზ. ფონდი'!F446)</f>
        <v>0</v>
      </c>
      <c r="F446" s="13">
        <f>SUM('დაზუსტ. ბიუჯ.'!F446,'მთავრ. ფონდი'!G446,'პრეზ. ფონდი'!G446)</f>
        <v>0</v>
      </c>
      <c r="G446" s="13">
        <f>SUM('დაზუსტ. ბიუჯ.'!G446,'მთავრ. ფონდი'!H446,'პრეზ. ფონდი'!H446)</f>
        <v>0</v>
      </c>
      <c r="H446" s="13">
        <f>SUM('დაზუსტ. ბიუჯ.'!H446,'მთავრ. ფონდი'!I446,'პრეზ. ფონდი'!I446)</f>
        <v>0</v>
      </c>
      <c r="I446" s="13">
        <f t="shared" si="26"/>
        <v>0</v>
      </c>
      <c r="J446" s="13">
        <f t="shared" si="27"/>
        <v>0</v>
      </c>
    </row>
    <row r="447" spans="1:10" ht="32.25" customHeight="1" thickTop="1" thickBot="1" x14ac:dyDescent="0.3">
      <c r="A447" t="str">
        <f t="shared" si="25"/>
        <v>a</v>
      </c>
      <c r="B447" s="3" t="s">
        <v>91</v>
      </c>
      <c r="C447" s="4" t="s">
        <v>92</v>
      </c>
      <c r="D447" s="4">
        <f t="shared" si="28"/>
        <v>1330000</v>
      </c>
      <c r="E447" s="4">
        <f>SUM('დაზუსტ. ბიუჯ.'!E447,'მთავრ. ფონდი'!F447,'პრეზ. ფონდი'!F447)</f>
        <v>305000</v>
      </c>
      <c r="F447" s="4">
        <f>SUM('დაზუსტ. ბიუჯ.'!F447,'მთავრ. ფონდი'!G447,'პრეზ. ფონდი'!G447)</f>
        <v>340000</v>
      </c>
      <c r="G447" s="4">
        <f>SUM('დაზუსტ. ბიუჯ.'!G447,'მთავრ. ფონდი'!H447,'პრეზ. ფონდი'!H447)</f>
        <v>345000</v>
      </c>
      <c r="H447" s="4">
        <f>SUM('დაზუსტ. ბიუჯ.'!H447,'მთავრ. ფონდი'!I447,'პრეზ. ფონდი'!I447)</f>
        <v>340000</v>
      </c>
      <c r="I447" s="4">
        <f t="shared" si="26"/>
        <v>645000</v>
      </c>
      <c r="J447" s="4">
        <f t="shared" si="27"/>
        <v>990000</v>
      </c>
    </row>
    <row r="448" spans="1:10" ht="15.75" thickTop="1" x14ac:dyDescent="0.25">
      <c r="A448" t="str">
        <f t="shared" si="25"/>
        <v>a</v>
      </c>
      <c r="B448" s="5"/>
      <c r="C448" s="6" t="s">
        <v>10</v>
      </c>
      <c r="D448" s="7">
        <f t="shared" si="28"/>
        <v>1330000</v>
      </c>
      <c r="E448" s="7">
        <f>SUM('დაზუსტ. ბიუჯ.'!E448,'მთავრ. ფონდი'!F448,'პრეზ. ფონდი'!F448)</f>
        <v>305000</v>
      </c>
      <c r="F448" s="7">
        <f>SUM('დაზუსტ. ბიუჯ.'!F448,'მთავრ. ფონდი'!G448,'პრეზ. ფონდი'!G448)</f>
        <v>340000</v>
      </c>
      <c r="G448" s="7">
        <f>SUM('დაზუსტ. ბიუჯ.'!G448,'მთავრ. ფონდი'!H448,'პრეზ. ფონდი'!H448)</f>
        <v>345000</v>
      </c>
      <c r="H448" s="7">
        <f>SUM('დაზუსტ. ბიუჯ.'!H448,'მთავრ. ფონდი'!I448,'პრეზ. ფონდი'!I448)</f>
        <v>340000</v>
      </c>
      <c r="I448" s="7">
        <f t="shared" si="26"/>
        <v>645000</v>
      </c>
      <c r="J448" s="7">
        <f t="shared" si="27"/>
        <v>990000</v>
      </c>
    </row>
    <row r="449" spans="1:10" x14ac:dyDescent="0.25">
      <c r="A449" t="str">
        <f t="shared" si="25"/>
        <v>b</v>
      </c>
      <c r="B449" s="8"/>
      <c r="C449" s="9" t="s">
        <v>11</v>
      </c>
      <c r="D449" s="10">
        <f t="shared" si="28"/>
        <v>0</v>
      </c>
      <c r="E449" s="10">
        <f>SUM('დაზუსტ. ბიუჯ.'!E449,'მთავრ. ფონდი'!F449,'პრეზ. ფონდი'!F449)</f>
        <v>0</v>
      </c>
      <c r="F449" s="10">
        <f>SUM('დაზუსტ. ბიუჯ.'!F449,'მთავრ. ფონდი'!G449,'პრეზ. ფონდი'!G449)</f>
        <v>0</v>
      </c>
      <c r="G449" s="10">
        <f>SUM('დაზუსტ. ბიუჯ.'!G449,'მთავრ. ფონდი'!H449,'პრეზ. ფონდი'!H449)</f>
        <v>0</v>
      </c>
      <c r="H449" s="10">
        <f>SUM('დაზუსტ. ბიუჯ.'!H449,'მთავრ. ფონდი'!I449,'პრეზ. ფონდი'!I449)</f>
        <v>0</v>
      </c>
      <c r="I449" s="10">
        <f t="shared" si="26"/>
        <v>0</v>
      </c>
      <c r="J449" s="10">
        <f t="shared" si="27"/>
        <v>0</v>
      </c>
    </row>
    <row r="450" spans="1:10" x14ac:dyDescent="0.25">
      <c r="A450" t="str">
        <f t="shared" si="25"/>
        <v>b</v>
      </c>
      <c r="B450" s="8"/>
      <c r="C450" s="9" t="s">
        <v>12</v>
      </c>
      <c r="D450" s="10">
        <f t="shared" si="28"/>
        <v>0</v>
      </c>
      <c r="E450" s="10">
        <f>SUM('დაზუსტ. ბიუჯ.'!E450,'მთავრ. ფონდი'!F450,'პრეზ. ფონდი'!F450)</f>
        <v>0</v>
      </c>
      <c r="F450" s="10">
        <f>SUM('დაზუსტ. ბიუჯ.'!F450,'მთავრ. ფონდი'!G450,'პრეზ. ფონდი'!G450)</f>
        <v>0</v>
      </c>
      <c r="G450" s="10">
        <f>SUM('დაზუსტ. ბიუჯ.'!G450,'მთავრ. ფონდი'!H450,'პრეზ. ფონდი'!H450)</f>
        <v>0</v>
      </c>
      <c r="H450" s="10">
        <f>SUM('დაზუსტ. ბიუჯ.'!H450,'მთავრ. ფონდი'!I450,'პრეზ. ფონდი'!I450)</f>
        <v>0</v>
      </c>
      <c r="I450" s="10">
        <f t="shared" si="26"/>
        <v>0</v>
      </c>
      <c r="J450" s="10">
        <f t="shared" si="27"/>
        <v>0</v>
      </c>
    </row>
    <row r="451" spans="1:10" x14ac:dyDescent="0.25">
      <c r="A451" t="str">
        <f t="shared" si="25"/>
        <v>b</v>
      </c>
      <c r="B451" s="8"/>
      <c r="C451" s="9" t="s">
        <v>13</v>
      </c>
      <c r="D451" s="10">
        <f t="shared" si="28"/>
        <v>0</v>
      </c>
      <c r="E451" s="10">
        <f>SUM('დაზუსტ. ბიუჯ.'!E451,'მთავრ. ფონდი'!F451,'პრეზ. ფონდი'!F451)</f>
        <v>0</v>
      </c>
      <c r="F451" s="10">
        <f>SUM('დაზუსტ. ბიუჯ.'!F451,'მთავრ. ფონდი'!G451,'პრეზ. ფონდი'!G451)</f>
        <v>0</v>
      </c>
      <c r="G451" s="10">
        <f>SUM('დაზუსტ. ბიუჯ.'!G451,'მთავრ. ფონდი'!H451,'პრეზ. ფონდი'!H451)</f>
        <v>0</v>
      </c>
      <c r="H451" s="10">
        <f>SUM('დაზუსტ. ბიუჯ.'!H451,'მთავრ. ფონდი'!I451,'პრეზ. ფონდი'!I451)</f>
        <v>0</v>
      </c>
      <c r="I451" s="10">
        <f t="shared" si="26"/>
        <v>0</v>
      </c>
      <c r="J451" s="10">
        <f t="shared" si="27"/>
        <v>0</v>
      </c>
    </row>
    <row r="452" spans="1:10" x14ac:dyDescent="0.25">
      <c r="A452" t="str">
        <f t="shared" ref="A452:A575" si="29">IF(OR(D452&lt;&gt;0,E452&lt;&gt;0,F452&lt;&gt;0,G452&lt;&gt;0,H452&lt;&gt;0,),"a","b")</f>
        <v>b</v>
      </c>
      <c r="B452" s="8"/>
      <c r="C452" s="9" t="s">
        <v>14</v>
      </c>
      <c r="D452" s="10">
        <f t="shared" si="28"/>
        <v>0</v>
      </c>
      <c r="E452" s="10">
        <f>SUM('დაზუსტ. ბიუჯ.'!E452,'მთავრ. ფონდი'!F452,'პრეზ. ფონდი'!F452)</f>
        <v>0</v>
      </c>
      <c r="F452" s="10">
        <f>SUM('დაზუსტ. ბიუჯ.'!F452,'მთავრ. ფონდი'!G452,'პრეზ. ფონდი'!G452)</f>
        <v>0</v>
      </c>
      <c r="G452" s="10">
        <f>SUM('დაზუსტ. ბიუჯ.'!G452,'მთავრ. ფონდი'!H452,'პრეზ. ფონდი'!H452)</f>
        <v>0</v>
      </c>
      <c r="H452" s="10">
        <f>SUM('დაზუსტ. ბიუჯ.'!H452,'მთავრ. ფონდი'!I452,'პრეზ. ფონდი'!I452)</f>
        <v>0</v>
      </c>
      <c r="I452" s="10">
        <f t="shared" ref="I452:I575" si="30">SUM(E452,F452)</f>
        <v>0</v>
      </c>
      <c r="J452" s="10">
        <f t="shared" ref="J452:J575" si="31">SUM(E452,F452,G452)</f>
        <v>0</v>
      </c>
    </row>
    <row r="453" spans="1:10" x14ac:dyDescent="0.25">
      <c r="A453" t="str">
        <f t="shared" si="29"/>
        <v>b</v>
      </c>
      <c r="B453" s="8"/>
      <c r="C453" s="9" t="s">
        <v>15</v>
      </c>
      <c r="D453" s="10">
        <f t="shared" si="28"/>
        <v>0</v>
      </c>
      <c r="E453" s="10">
        <f>SUM('დაზუსტ. ბიუჯ.'!E453,'მთავრ. ფონდი'!F453,'პრეზ. ფონდი'!F453)</f>
        <v>0</v>
      </c>
      <c r="F453" s="10">
        <f>SUM('დაზუსტ. ბიუჯ.'!F453,'მთავრ. ფონდი'!G453,'პრეზ. ფონდი'!G453)</f>
        <v>0</v>
      </c>
      <c r="G453" s="10">
        <f>SUM('დაზუსტ. ბიუჯ.'!G453,'მთავრ. ფონდი'!H453,'პრეზ. ფონდი'!H453)</f>
        <v>0</v>
      </c>
      <c r="H453" s="10">
        <f>SUM('დაზუსტ. ბიუჯ.'!H453,'მთავრ. ფონდი'!I453,'პრეზ. ფონდი'!I453)</f>
        <v>0</v>
      </c>
      <c r="I453" s="10">
        <f t="shared" si="30"/>
        <v>0</v>
      </c>
      <c r="J453" s="10">
        <f t="shared" si="31"/>
        <v>0</v>
      </c>
    </row>
    <row r="454" spans="1:10" x14ac:dyDescent="0.25">
      <c r="A454" t="str">
        <f t="shared" si="29"/>
        <v>a</v>
      </c>
      <c r="B454" s="8"/>
      <c r="C454" s="9" t="s">
        <v>16</v>
      </c>
      <c r="D454" s="10">
        <f t="shared" si="28"/>
        <v>1330000</v>
      </c>
      <c r="E454" s="10">
        <f>SUM('დაზუსტ. ბიუჯ.'!E454,'მთავრ. ფონდი'!F454,'პრეზ. ფონდი'!F454)</f>
        <v>305000</v>
      </c>
      <c r="F454" s="10">
        <f>SUM('დაზუსტ. ბიუჯ.'!F454,'მთავრ. ფონდი'!G454,'პრეზ. ფონდი'!G454)</f>
        <v>340000</v>
      </c>
      <c r="G454" s="10">
        <f>SUM('დაზუსტ. ბიუჯ.'!G454,'მთავრ. ფონდი'!H454,'პრეზ. ფონდი'!H454)</f>
        <v>345000</v>
      </c>
      <c r="H454" s="10">
        <f>SUM('დაზუსტ. ბიუჯ.'!H454,'მთავრ. ფონდი'!I454,'პრეზ. ფონდი'!I454)</f>
        <v>340000</v>
      </c>
      <c r="I454" s="10">
        <f t="shared" si="30"/>
        <v>645000</v>
      </c>
      <c r="J454" s="10">
        <f t="shared" si="31"/>
        <v>990000</v>
      </c>
    </row>
    <row r="455" spans="1:10" x14ac:dyDescent="0.25">
      <c r="A455" t="str">
        <f t="shared" si="29"/>
        <v>b</v>
      </c>
      <c r="B455" s="8"/>
      <c r="C455" s="9" t="s">
        <v>17</v>
      </c>
      <c r="D455" s="10">
        <f t="shared" si="28"/>
        <v>0</v>
      </c>
      <c r="E455" s="10">
        <f>SUM('დაზუსტ. ბიუჯ.'!E455,'მთავრ. ფონდი'!F455,'პრეზ. ფონდი'!F455)</f>
        <v>0</v>
      </c>
      <c r="F455" s="10">
        <f>SUM('დაზუსტ. ბიუჯ.'!F455,'მთავრ. ფონდი'!G455,'პრეზ. ფონდი'!G455)</f>
        <v>0</v>
      </c>
      <c r="G455" s="10">
        <f>SUM('დაზუსტ. ბიუჯ.'!G455,'მთავრ. ფონდი'!H455,'პრეზ. ფონდი'!H455)</f>
        <v>0</v>
      </c>
      <c r="H455" s="10">
        <f>SUM('დაზუსტ. ბიუჯ.'!H455,'მთავრ. ფონდი'!I455,'პრეზ. ფონდი'!I455)</f>
        <v>0</v>
      </c>
      <c r="I455" s="10">
        <f t="shared" si="30"/>
        <v>0</v>
      </c>
      <c r="J455" s="10">
        <f t="shared" si="31"/>
        <v>0</v>
      </c>
    </row>
    <row r="456" spans="1:10" x14ac:dyDescent="0.25">
      <c r="A456" t="str">
        <f t="shared" si="29"/>
        <v>b</v>
      </c>
      <c r="B456" s="5"/>
      <c r="C456" s="6" t="s">
        <v>18</v>
      </c>
      <c r="D456" s="7">
        <f t="shared" si="28"/>
        <v>0</v>
      </c>
      <c r="E456" s="7">
        <f>SUM('დაზუსტ. ბიუჯ.'!E456,'მთავრ. ფონდი'!F456,'პრეზ. ფონდი'!F456)</f>
        <v>0</v>
      </c>
      <c r="F456" s="7">
        <f>SUM('დაზუსტ. ბიუჯ.'!F456,'მთავრ. ფონდი'!G456,'პრეზ. ფონდი'!G456)</f>
        <v>0</v>
      </c>
      <c r="G456" s="7">
        <f>SUM('დაზუსტ. ბიუჯ.'!G456,'მთავრ. ფონდი'!H456,'პრეზ. ფონდი'!H456)</f>
        <v>0</v>
      </c>
      <c r="H456" s="7">
        <f>SUM('დაზუსტ. ბიუჯ.'!H456,'მთავრ. ფონდი'!I456,'პრეზ. ფონდი'!I456)</f>
        <v>0</v>
      </c>
      <c r="I456" s="7">
        <f t="shared" si="30"/>
        <v>0</v>
      </c>
      <c r="J456" s="7">
        <f t="shared" si="31"/>
        <v>0</v>
      </c>
    </row>
    <row r="457" spans="1:10" x14ac:dyDescent="0.25">
      <c r="A457" t="str">
        <f t="shared" si="29"/>
        <v>b</v>
      </c>
      <c r="B457" s="5"/>
      <c r="C457" s="6" t="s">
        <v>19</v>
      </c>
      <c r="D457" s="7">
        <f t="shared" si="28"/>
        <v>0</v>
      </c>
      <c r="E457" s="7">
        <f>SUM('დაზუსტ. ბიუჯ.'!E457,'მთავრ. ფონდი'!F457,'პრეზ. ფონდი'!F457)</f>
        <v>0</v>
      </c>
      <c r="F457" s="7">
        <f>SUM('დაზუსტ. ბიუჯ.'!F457,'მთავრ. ფონდი'!G457,'პრეზ. ფონდი'!G457)</f>
        <v>0</v>
      </c>
      <c r="G457" s="7">
        <f>SUM('დაზუსტ. ბიუჯ.'!G457,'მთავრ. ფონდი'!H457,'პრეზ. ფონდი'!H457)</f>
        <v>0</v>
      </c>
      <c r="H457" s="7">
        <f>SUM('დაზუსტ. ბიუჯ.'!H457,'მთავრ. ფონდი'!I457,'პრეზ. ფონდი'!I457)</f>
        <v>0</v>
      </c>
      <c r="I457" s="7">
        <f t="shared" si="30"/>
        <v>0</v>
      </c>
      <c r="J457" s="7">
        <f t="shared" si="31"/>
        <v>0</v>
      </c>
    </row>
    <row r="458" spans="1:10" ht="15.75" thickBot="1" x14ac:dyDescent="0.3">
      <c r="A458" t="str">
        <f t="shared" si="29"/>
        <v>b</v>
      </c>
      <c r="B458" s="11"/>
      <c r="C458" s="12" t="s">
        <v>20</v>
      </c>
      <c r="D458" s="13">
        <f t="shared" si="28"/>
        <v>0</v>
      </c>
      <c r="E458" s="13">
        <f>SUM('დაზუსტ. ბიუჯ.'!E458,'მთავრ. ფონდი'!F458,'პრეზ. ფონდი'!F458)</f>
        <v>0</v>
      </c>
      <c r="F458" s="13">
        <f>SUM('დაზუსტ. ბიუჯ.'!F458,'მთავრ. ფონდი'!G458,'პრეზ. ფონდი'!G458)</f>
        <v>0</v>
      </c>
      <c r="G458" s="13">
        <f>SUM('დაზუსტ. ბიუჯ.'!G458,'მთავრ. ფონდი'!H458,'პრეზ. ფონდი'!H458)</f>
        <v>0</v>
      </c>
      <c r="H458" s="13">
        <f>SUM('დაზუსტ. ბიუჯ.'!H458,'მთავრ. ფონდი'!I458,'პრეზ. ფონდი'!I458)</f>
        <v>0</v>
      </c>
      <c r="I458" s="13">
        <f t="shared" si="30"/>
        <v>0</v>
      </c>
      <c r="J458" s="13">
        <f t="shared" si="31"/>
        <v>0</v>
      </c>
    </row>
    <row r="459" spans="1:10" ht="46.5" thickTop="1" thickBot="1" x14ac:dyDescent="0.3">
      <c r="A459" t="str">
        <f t="shared" si="29"/>
        <v>a</v>
      </c>
      <c r="B459" s="3" t="s">
        <v>93</v>
      </c>
      <c r="C459" s="14" t="s">
        <v>94</v>
      </c>
      <c r="D459" s="4">
        <f t="shared" si="28"/>
        <v>144000</v>
      </c>
      <c r="E459" s="4">
        <f>SUM('დაზუსტ. ბიუჯ.'!E459,'მთავრ. ფონდი'!F459,'პრეზ. ფონდი'!F459)</f>
        <v>36000</v>
      </c>
      <c r="F459" s="4">
        <f>SUM('დაზუსტ. ბიუჯ.'!F459,'მთავრ. ფონდი'!G459,'პრეზ. ფონდი'!G459)</f>
        <v>36000</v>
      </c>
      <c r="G459" s="4">
        <f>SUM('დაზუსტ. ბიუჯ.'!G459,'მთავრ. ფონდი'!H459,'პრეზ. ფონდი'!H459)</f>
        <v>36000</v>
      </c>
      <c r="H459" s="4">
        <f>SUM('დაზუსტ. ბიუჯ.'!H459,'მთავრ. ფონდი'!I459,'პრეზ. ფონდი'!I459)</f>
        <v>36000</v>
      </c>
      <c r="I459" s="4">
        <f t="shared" si="30"/>
        <v>72000</v>
      </c>
      <c r="J459" s="4">
        <f t="shared" si="31"/>
        <v>108000</v>
      </c>
    </row>
    <row r="460" spans="1:10" ht="15.75" thickTop="1" x14ac:dyDescent="0.25">
      <c r="A460" t="str">
        <f t="shared" si="29"/>
        <v>a</v>
      </c>
      <c r="B460" s="5"/>
      <c r="C460" s="6" t="s">
        <v>10</v>
      </c>
      <c r="D460" s="7">
        <f t="shared" si="28"/>
        <v>144000</v>
      </c>
      <c r="E460" s="7">
        <f>SUM('დაზუსტ. ბიუჯ.'!E460,'მთავრ. ფონდი'!F460,'პრეზ. ფონდი'!F460)</f>
        <v>36000</v>
      </c>
      <c r="F460" s="7">
        <f>SUM('დაზუსტ. ბიუჯ.'!F460,'მთავრ. ფონდი'!G460,'პრეზ. ფონდი'!G460)</f>
        <v>36000</v>
      </c>
      <c r="G460" s="7">
        <f>SUM('დაზუსტ. ბიუჯ.'!G460,'მთავრ. ფონდი'!H460,'პრეზ. ფონდი'!H460)</f>
        <v>36000</v>
      </c>
      <c r="H460" s="7">
        <f>SUM('დაზუსტ. ბიუჯ.'!H460,'მთავრ. ფონდი'!I460,'პრეზ. ფონდი'!I460)</f>
        <v>36000</v>
      </c>
      <c r="I460" s="7">
        <f t="shared" si="30"/>
        <v>72000</v>
      </c>
      <c r="J460" s="7">
        <f t="shared" si="31"/>
        <v>108000</v>
      </c>
    </row>
    <row r="461" spans="1:10" x14ac:dyDescent="0.25">
      <c r="A461" t="str">
        <f t="shared" si="29"/>
        <v>b</v>
      </c>
      <c r="B461" s="8"/>
      <c r="C461" s="9" t="s">
        <v>11</v>
      </c>
      <c r="D461" s="10">
        <f t="shared" si="28"/>
        <v>0</v>
      </c>
      <c r="E461" s="10">
        <f>SUM('დაზუსტ. ბიუჯ.'!E461,'მთავრ. ფონდი'!F461,'პრეზ. ფონდი'!F461)</f>
        <v>0</v>
      </c>
      <c r="F461" s="10">
        <f>SUM('დაზუსტ. ბიუჯ.'!F461,'მთავრ. ფონდი'!G461,'პრეზ. ფონდი'!G461)</f>
        <v>0</v>
      </c>
      <c r="G461" s="10">
        <f>SUM('დაზუსტ. ბიუჯ.'!G461,'მთავრ. ფონდი'!H461,'პრეზ. ფონდი'!H461)</f>
        <v>0</v>
      </c>
      <c r="H461" s="10">
        <f>SUM('დაზუსტ. ბიუჯ.'!H461,'მთავრ. ფონდი'!I461,'პრეზ. ფონდი'!I461)</f>
        <v>0</v>
      </c>
      <c r="I461" s="10">
        <f t="shared" si="30"/>
        <v>0</v>
      </c>
      <c r="J461" s="10">
        <f t="shared" si="31"/>
        <v>0</v>
      </c>
    </row>
    <row r="462" spans="1:10" x14ac:dyDescent="0.25">
      <c r="A462" t="str">
        <f t="shared" si="29"/>
        <v>b</v>
      </c>
      <c r="B462" s="8"/>
      <c r="C462" s="9" t="s">
        <v>12</v>
      </c>
      <c r="D462" s="10">
        <f t="shared" si="28"/>
        <v>0</v>
      </c>
      <c r="E462" s="10">
        <f>SUM('დაზუსტ. ბიუჯ.'!E462,'მთავრ. ფონდი'!F462,'პრეზ. ფონდი'!F462)</f>
        <v>0</v>
      </c>
      <c r="F462" s="10">
        <f>SUM('დაზუსტ. ბიუჯ.'!F462,'მთავრ. ფონდი'!G462,'პრეზ. ფონდი'!G462)</f>
        <v>0</v>
      </c>
      <c r="G462" s="10">
        <f>SUM('დაზუსტ. ბიუჯ.'!G462,'მთავრ. ფონდი'!H462,'პრეზ. ფონდი'!H462)</f>
        <v>0</v>
      </c>
      <c r="H462" s="10">
        <f>SUM('დაზუსტ. ბიუჯ.'!H462,'მთავრ. ფონდი'!I462,'პრეზ. ფონდი'!I462)</f>
        <v>0</v>
      </c>
      <c r="I462" s="10">
        <f t="shared" si="30"/>
        <v>0</v>
      </c>
      <c r="J462" s="10">
        <f t="shared" si="31"/>
        <v>0</v>
      </c>
    </row>
    <row r="463" spans="1:10" x14ac:dyDescent="0.25">
      <c r="A463" t="str">
        <f t="shared" si="29"/>
        <v>b</v>
      </c>
      <c r="B463" s="8"/>
      <c r="C463" s="9" t="s">
        <v>13</v>
      </c>
      <c r="D463" s="10">
        <f t="shared" si="28"/>
        <v>0</v>
      </c>
      <c r="E463" s="10">
        <f>SUM('დაზუსტ. ბიუჯ.'!E463,'მთავრ. ფონდი'!F463,'პრეზ. ფონდი'!F463)</f>
        <v>0</v>
      </c>
      <c r="F463" s="10">
        <f>SUM('დაზუსტ. ბიუჯ.'!F463,'მთავრ. ფონდი'!G463,'პრეზ. ფონდი'!G463)</f>
        <v>0</v>
      </c>
      <c r="G463" s="10">
        <f>SUM('დაზუსტ. ბიუჯ.'!G463,'მთავრ. ფონდი'!H463,'პრეზ. ფონდი'!H463)</f>
        <v>0</v>
      </c>
      <c r="H463" s="10">
        <f>SUM('დაზუსტ. ბიუჯ.'!H463,'მთავრ. ფონდი'!I463,'პრეზ. ფონდი'!I463)</f>
        <v>0</v>
      </c>
      <c r="I463" s="10">
        <f t="shared" si="30"/>
        <v>0</v>
      </c>
      <c r="J463" s="10">
        <f t="shared" si="31"/>
        <v>0</v>
      </c>
    </row>
    <row r="464" spans="1:10" x14ac:dyDescent="0.25">
      <c r="A464" t="str">
        <f t="shared" si="29"/>
        <v>b</v>
      </c>
      <c r="B464" s="8"/>
      <c r="C464" s="9" t="s">
        <v>14</v>
      </c>
      <c r="D464" s="10">
        <f t="shared" ref="D464:D587" si="32">SUM(E464,F464,G464,H464)</f>
        <v>0</v>
      </c>
      <c r="E464" s="10">
        <f>SUM('დაზუსტ. ბიუჯ.'!E464,'მთავრ. ფონდი'!F464,'პრეზ. ფონდი'!F464)</f>
        <v>0</v>
      </c>
      <c r="F464" s="10">
        <f>SUM('დაზუსტ. ბიუჯ.'!F464,'მთავრ. ფონდი'!G464,'პრეზ. ფონდი'!G464)</f>
        <v>0</v>
      </c>
      <c r="G464" s="10">
        <f>SUM('დაზუსტ. ბიუჯ.'!G464,'მთავრ. ფონდი'!H464,'პრეზ. ფონდი'!H464)</f>
        <v>0</v>
      </c>
      <c r="H464" s="10">
        <f>SUM('დაზუსტ. ბიუჯ.'!H464,'მთავრ. ფონდი'!I464,'პრეზ. ფონდი'!I464)</f>
        <v>0</v>
      </c>
      <c r="I464" s="10">
        <f t="shared" si="30"/>
        <v>0</v>
      </c>
      <c r="J464" s="10">
        <f t="shared" si="31"/>
        <v>0</v>
      </c>
    </row>
    <row r="465" spans="1:10" x14ac:dyDescent="0.25">
      <c r="A465" t="str">
        <f t="shared" si="29"/>
        <v>b</v>
      </c>
      <c r="B465" s="8"/>
      <c r="C465" s="9" t="s">
        <v>15</v>
      </c>
      <c r="D465" s="10">
        <f t="shared" si="32"/>
        <v>0</v>
      </c>
      <c r="E465" s="10">
        <f>SUM('დაზუსტ. ბიუჯ.'!E465,'მთავრ. ფონდი'!F465,'პრეზ. ფონდი'!F465)</f>
        <v>0</v>
      </c>
      <c r="F465" s="10">
        <f>SUM('დაზუსტ. ბიუჯ.'!F465,'მთავრ. ფონდი'!G465,'პრეზ. ფონდი'!G465)</f>
        <v>0</v>
      </c>
      <c r="G465" s="10">
        <f>SUM('დაზუსტ. ბიუჯ.'!G465,'მთავრ. ფონდი'!H465,'პრეზ. ფონდი'!H465)</f>
        <v>0</v>
      </c>
      <c r="H465" s="10">
        <f>SUM('დაზუსტ. ბიუჯ.'!H465,'მთავრ. ფონდი'!I465,'პრეზ. ფონდი'!I465)</f>
        <v>0</v>
      </c>
      <c r="I465" s="10">
        <f t="shared" si="30"/>
        <v>0</v>
      </c>
      <c r="J465" s="10">
        <f t="shared" si="31"/>
        <v>0</v>
      </c>
    </row>
    <row r="466" spans="1:10" x14ac:dyDescent="0.25">
      <c r="A466" t="str">
        <f t="shared" si="29"/>
        <v>a</v>
      </c>
      <c r="B466" s="8"/>
      <c r="C466" s="9" t="s">
        <v>16</v>
      </c>
      <c r="D466" s="10">
        <f t="shared" si="32"/>
        <v>144000</v>
      </c>
      <c r="E466" s="10">
        <f>SUM('დაზუსტ. ბიუჯ.'!E466,'მთავრ. ფონდი'!F466,'პრეზ. ფონდი'!F466)</f>
        <v>36000</v>
      </c>
      <c r="F466" s="10">
        <f>SUM('დაზუსტ. ბიუჯ.'!F466,'მთავრ. ფონდი'!G466,'პრეზ. ფონდი'!G466)</f>
        <v>36000</v>
      </c>
      <c r="G466" s="10">
        <f>SUM('დაზუსტ. ბიუჯ.'!G466,'მთავრ. ფონდი'!H466,'პრეზ. ფონდი'!H466)</f>
        <v>36000</v>
      </c>
      <c r="H466" s="10">
        <f>SUM('დაზუსტ. ბიუჯ.'!H466,'მთავრ. ფონდი'!I466,'პრეზ. ფონდი'!I466)</f>
        <v>36000</v>
      </c>
      <c r="I466" s="10">
        <f t="shared" si="30"/>
        <v>72000</v>
      </c>
      <c r="J466" s="10">
        <f t="shared" si="31"/>
        <v>108000</v>
      </c>
    </row>
    <row r="467" spans="1:10" x14ac:dyDescent="0.25">
      <c r="A467" t="str">
        <f t="shared" si="29"/>
        <v>b</v>
      </c>
      <c r="B467" s="8"/>
      <c r="C467" s="9" t="s">
        <v>17</v>
      </c>
      <c r="D467" s="10">
        <f t="shared" si="32"/>
        <v>0</v>
      </c>
      <c r="E467" s="10">
        <f>SUM('დაზუსტ. ბიუჯ.'!E467,'მთავრ. ფონდი'!F467,'პრეზ. ფონდი'!F467)</f>
        <v>0</v>
      </c>
      <c r="F467" s="10">
        <f>SUM('დაზუსტ. ბიუჯ.'!F467,'მთავრ. ფონდი'!G467,'პრეზ. ფონდი'!G467)</f>
        <v>0</v>
      </c>
      <c r="G467" s="10">
        <f>SUM('დაზუსტ. ბიუჯ.'!G467,'მთავრ. ფონდი'!H467,'პრეზ. ფონდი'!H467)</f>
        <v>0</v>
      </c>
      <c r="H467" s="10">
        <f>SUM('დაზუსტ. ბიუჯ.'!H467,'მთავრ. ფონდი'!I467,'პრეზ. ფონდი'!I467)</f>
        <v>0</v>
      </c>
      <c r="I467" s="10">
        <f t="shared" si="30"/>
        <v>0</v>
      </c>
      <c r="J467" s="10">
        <f t="shared" si="31"/>
        <v>0</v>
      </c>
    </row>
    <row r="468" spans="1:10" x14ac:dyDescent="0.25">
      <c r="A468" t="str">
        <f t="shared" si="29"/>
        <v>b</v>
      </c>
      <c r="B468" s="5"/>
      <c r="C468" s="6" t="s">
        <v>18</v>
      </c>
      <c r="D468" s="7">
        <f t="shared" si="32"/>
        <v>0</v>
      </c>
      <c r="E468" s="7">
        <f>SUM('დაზუსტ. ბიუჯ.'!E468,'მთავრ. ფონდი'!F468,'პრეზ. ფონდი'!F468)</f>
        <v>0</v>
      </c>
      <c r="F468" s="7">
        <f>SUM('დაზუსტ. ბიუჯ.'!F468,'მთავრ. ფონდი'!G468,'პრეზ. ფონდი'!G468)</f>
        <v>0</v>
      </c>
      <c r="G468" s="7">
        <f>SUM('დაზუსტ. ბიუჯ.'!G468,'მთავრ. ფონდი'!H468,'პრეზ. ფონდი'!H468)</f>
        <v>0</v>
      </c>
      <c r="H468" s="7">
        <f>SUM('დაზუსტ. ბიუჯ.'!H468,'მთავრ. ფონდი'!I468,'პრეზ. ფონდი'!I468)</f>
        <v>0</v>
      </c>
      <c r="I468" s="7">
        <f t="shared" si="30"/>
        <v>0</v>
      </c>
      <c r="J468" s="7">
        <f t="shared" si="31"/>
        <v>0</v>
      </c>
    </row>
    <row r="469" spans="1:10" x14ac:dyDescent="0.25">
      <c r="A469" t="str">
        <f t="shared" si="29"/>
        <v>b</v>
      </c>
      <c r="B469" s="5"/>
      <c r="C469" s="6" t="s">
        <v>19</v>
      </c>
      <c r="D469" s="7">
        <f t="shared" si="32"/>
        <v>0</v>
      </c>
      <c r="E469" s="7">
        <f>SUM('დაზუსტ. ბიუჯ.'!E469,'მთავრ. ფონდი'!F469,'პრეზ. ფონდი'!F469)</f>
        <v>0</v>
      </c>
      <c r="F469" s="7">
        <f>SUM('დაზუსტ. ბიუჯ.'!F469,'მთავრ. ფონდი'!G469,'პრეზ. ფონდი'!G469)</f>
        <v>0</v>
      </c>
      <c r="G469" s="7">
        <f>SUM('დაზუსტ. ბიუჯ.'!G469,'მთავრ. ფონდი'!H469,'პრეზ. ფონდი'!H469)</f>
        <v>0</v>
      </c>
      <c r="H469" s="7">
        <f>SUM('დაზუსტ. ბიუჯ.'!H469,'მთავრ. ფონდი'!I469,'პრეზ. ფონდი'!I469)</f>
        <v>0</v>
      </c>
      <c r="I469" s="7">
        <f t="shared" si="30"/>
        <v>0</v>
      </c>
      <c r="J469" s="7">
        <f t="shared" si="31"/>
        <v>0</v>
      </c>
    </row>
    <row r="470" spans="1:10" ht="15.75" thickBot="1" x14ac:dyDescent="0.3">
      <c r="A470" t="str">
        <f t="shared" si="29"/>
        <v>b</v>
      </c>
      <c r="B470" s="11"/>
      <c r="C470" s="12" t="s">
        <v>20</v>
      </c>
      <c r="D470" s="13">
        <f t="shared" si="32"/>
        <v>0</v>
      </c>
      <c r="E470" s="13">
        <f>SUM('დაზუსტ. ბიუჯ.'!E470,'მთავრ. ფონდი'!F470,'პრეზ. ფონდი'!F470)</f>
        <v>0</v>
      </c>
      <c r="F470" s="13">
        <f>SUM('დაზუსტ. ბიუჯ.'!F470,'მთავრ. ფონდი'!G470,'პრეზ. ფონდი'!G470)</f>
        <v>0</v>
      </c>
      <c r="G470" s="13">
        <f>SUM('დაზუსტ. ბიუჯ.'!G470,'მთავრ. ფონდი'!H470,'პრეზ. ფონდი'!H470)</f>
        <v>0</v>
      </c>
      <c r="H470" s="13">
        <f>SUM('დაზუსტ. ბიუჯ.'!H470,'მთავრ. ფონდი'!I470,'პრეზ. ფონდი'!I470)</f>
        <v>0</v>
      </c>
      <c r="I470" s="13">
        <f t="shared" si="30"/>
        <v>0</v>
      </c>
      <c r="J470" s="13">
        <f t="shared" si="31"/>
        <v>0</v>
      </c>
    </row>
    <row r="471" spans="1:10" ht="61.5" thickTop="1" thickBot="1" x14ac:dyDescent="0.3">
      <c r="A471" t="str">
        <f t="shared" ref="A471:A530" si="33">IF(OR(D471&lt;&gt;0,E471&lt;&gt;0,F471&lt;&gt;0,G471&lt;&gt;0,H471&lt;&gt;0,),"a","b")</f>
        <v>a</v>
      </c>
      <c r="B471" s="3" t="s">
        <v>95</v>
      </c>
      <c r="C471" s="14" t="s">
        <v>225</v>
      </c>
      <c r="D471" s="4">
        <f t="shared" ref="D471:D530" si="34">SUM(E471,F471,G471,H471)</f>
        <v>149000</v>
      </c>
      <c r="E471" s="4">
        <f>SUM('დაზუსტ. ბიუჯ.'!E471,'მთავრ. ფონდი'!F471,'პრეზ. ფონდი'!F471)</f>
        <v>26300</v>
      </c>
      <c r="F471" s="4">
        <f>SUM('დაზუსტ. ბიუჯ.'!F471,'მთავრ. ფონდი'!G471,'პრეზ. ფონდი'!G471)</f>
        <v>36000</v>
      </c>
      <c r="G471" s="4">
        <f>SUM('დაზუსტ. ბიუჯ.'!G471,'მთავრ. ფონდი'!H471,'პრეზ. ფონდი'!H471)</f>
        <v>36000</v>
      </c>
      <c r="H471" s="4">
        <f>SUM('დაზუსტ. ბიუჯ.'!H471,'მთავრ. ფონდი'!I471,'პრეზ. ფონდი'!I471)</f>
        <v>50700</v>
      </c>
      <c r="I471" s="4">
        <f t="shared" ref="I471:I530" si="35">SUM(E471,F471)</f>
        <v>62300</v>
      </c>
      <c r="J471" s="4">
        <f t="shared" ref="J471:J530" si="36">SUM(E471,F471,G471)</f>
        <v>98300</v>
      </c>
    </row>
    <row r="472" spans="1:10" ht="15.75" thickTop="1" x14ac:dyDescent="0.25">
      <c r="A472" t="str">
        <f t="shared" si="33"/>
        <v>a</v>
      </c>
      <c r="B472" s="5"/>
      <c r="C472" s="6" t="s">
        <v>10</v>
      </c>
      <c r="D472" s="7">
        <f t="shared" si="34"/>
        <v>149000</v>
      </c>
      <c r="E472" s="7">
        <f>SUM('დაზუსტ. ბიუჯ.'!E472,'მთავრ. ფონდი'!F472,'პრეზ. ფონდი'!F472)</f>
        <v>26300</v>
      </c>
      <c r="F472" s="7">
        <f>SUM('დაზუსტ. ბიუჯ.'!F472,'მთავრ. ფონდი'!G472,'პრეზ. ფონდი'!G472)</f>
        <v>36000</v>
      </c>
      <c r="G472" s="7">
        <f>SUM('დაზუსტ. ბიუჯ.'!G472,'მთავრ. ფონდი'!H472,'პრეზ. ფონდი'!H472)</f>
        <v>36000</v>
      </c>
      <c r="H472" s="7">
        <f>SUM('დაზუსტ. ბიუჯ.'!H472,'მთავრ. ფონდი'!I472,'პრეზ. ფონდი'!I472)</f>
        <v>50700</v>
      </c>
      <c r="I472" s="7">
        <f t="shared" si="35"/>
        <v>62300</v>
      </c>
      <c r="J472" s="7">
        <f t="shared" si="36"/>
        <v>98300</v>
      </c>
    </row>
    <row r="473" spans="1:10" x14ac:dyDescent="0.25">
      <c r="A473" t="str">
        <f t="shared" si="33"/>
        <v>b</v>
      </c>
      <c r="B473" s="8"/>
      <c r="C473" s="9" t="s">
        <v>11</v>
      </c>
      <c r="D473" s="10">
        <f t="shared" si="34"/>
        <v>0</v>
      </c>
      <c r="E473" s="10">
        <f>SUM('დაზუსტ. ბიუჯ.'!E473,'მთავრ. ფონდი'!F473,'პრეზ. ფონდი'!F473)</f>
        <v>0</v>
      </c>
      <c r="F473" s="10">
        <f>SUM('დაზუსტ. ბიუჯ.'!F473,'მთავრ. ფონდი'!G473,'პრეზ. ფონდი'!G473)</f>
        <v>0</v>
      </c>
      <c r="G473" s="10">
        <f>SUM('დაზუსტ. ბიუჯ.'!G473,'მთავრ. ფონდი'!H473,'პრეზ. ფონდი'!H473)</f>
        <v>0</v>
      </c>
      <c r="H473" s="10">
        <f>SUM('დაზუსტ. ბიუჯ.'!H473,'მთავრ. ფონდი'!I473,'პრეზ. ფონდი'!I473)</f>
        <v>0</v>
      </c>
      <c r="I473" s="10">
        <f t="shared" si="35"/>
        <v>0</v>
      </c>
      <c r="J473" s="10">
        <f t="shared" si="36"/>
        <v>0</v>
      </c>
    </row>
    <row r="474" spans="1:10" x14ac:dyDescent="0.25">
      <c r="A474" t="str">
        <f t="shared" si="33"/>
        <v>b</v>
      </c>
      <c r="B474" s="8"/>
      <c r="C474" s="9" t="s">
        <v>12</v>
      </c>
      <c r="D474" s="10">
        <f t="shared" si="34"/>
        <v>0</v>
      </c>
      <c r="E474" s="10">
        <f>SUM('დაზუსტ. ბიუჯ.'!E474,'მთავრ. ფონდი'!F474,'პრეზ. ფონდი'!F474)</f>
        <v>0</v>
      </c>
      <c r="F474" s="10">
        <f>SUM('დაზუსტ. ბიუჯ.'!F474,'მთავრ. ფონდი'!G474,'პრეზ. ფონდი'!G474)</f>
        <v>0</v>
      </c>
      <c r="G474" s="10">
        <f>SUM('დაზუსტ. ბიუჯ.'!G474,'მთავრ. ფონდი'!H474,'პრეზ. ფონდი'!H474)</f>
        <v>0</v>
      </c>
      <c r="H474" s="10">
        <f>SUM('დაზუსტ. ბიუჯ.'!H474,'მთავრ. ფონდი'!I474,'პრეზ. ფონდი'!I474)</f>
        <v>0</v>
      </c>
      <c r="I474" s="10">
        <f t="shared" si="35"/>
        <v>0</v>
      </c>
      <c r="J474" s="10">
        <f t="shared" si="36"/>
        <v>0</v>
      </c>
    </row>
    <row r="475" spans="1:10" x14ac:dyDescent="0.25">
      <c r="A475" t="str">
        <f t="shared" si="33"/>
        <v>b</v>
      </c>
      <c r="B475" s="8"/>
      <c r="C475" s="9" t="s">
        <v>13</v>
      </c>
      <c r="D475" s="10">
        <f t="shared" si="34"/>
        <v>0</v>
      </c>
      <c r="E475" s="10">
        <f>SUM('დაზუსტ. ბიუჯ.'!E475,'მთავრ. ფონდი'!F475,'პრეზ. ფონდი'!F475)</f>
        <v>0</v>
      </c>
      <c r="F475" s="10">
        <f>SUM('დაზუსტ. ბიუჯ.'!F475,'მთავრ. ფონდი'!G475,'პრეზ. ფონდი'!G475)</f>
        <v>0</v>
      </c>
      <c r="G475" s="10">
        <f>SUM('დაზუსტ. ბიუჯ.'!G475,'მთავრ. ფონდი'!H475,'პრეზ. ფონდი'!H475)</f>
        <v>0</v>
      </c>
      <c r="H475" s="10">
        <f>SUM('დაზუსტ. ბიუჯ.'!H475,'მთავრ. ფონდი'!I475,'პრეზ. ფონდი'!I475)</f>
        <v>0</v>
      </c>
      <c r="I475" s="10">
        <f t="shared" si="35"/>
        <v>0</v>
      </c>
      <c r="J475" s="10">
        <f t="shared" si="36"/>
        <v>0</v>
      </c>
    </row>
    <row r="476" spans="1:10" x14ac:dyDescent="0.25">
      <c r="A476" t="str">
        <f t="shared" si="33"/>
        <v>b</v>
      </c>
      <c r="B476" s="8"/>
      <c r="C476" s="9" t="s">
        <v>14</v>
      </c>
      <c r="D476" s="10">
        <f t="shared" si="34"/>
        <v>0</v>
      </c>
      <c r="E476" s="10">
        <f>SUM('დაზუსტ. ბიუჯ.'!E476,'მთავრ. ფონდი'!F476,'პრეზ. ფონდი'!F476)</f>
        <v>0</v>
      </c>
      <c r="F476" s="10">
        <f>SUM('დაზუსტ. ბიუჯ.'!F476,'მთავრ. ფონდი'!G476,'პრეზ. ფონდი'!G476)</f>
        <v>0</v>
      </c>
      <c r="G476" s="10">
        <f>SUM('დაზუსტ. ბიუჯ.'!G476,'მთავრ. ფონდი'!H476,'პრეზ. ფონდი'!H476)</f>
        <v>0</v>
      </c>
      <c r="H476" s="10">
        <f>SUM('დაზუსტ. ბიუჯ.'!H476,'მთავრ. ფონდი'!I476,'პრეზ. ფონდი'!I476)</f>
        <v>0</v>
      </c>
      <c r="I476" s="10">
        <f t="shared" si="35"/>
        <v>0</v>
      </c>
      <c r="J476" s="10">
        <f t="shared" si="36"/>
        <v>0</v>
      </c>
    </row>
    <row r="477" spans="1:10" x14ac:dyDescent="0.25">
      <c r="A477" t="str">
        <f t="shared" si="33"/>
        <v>b</v>
      </c>
      <c r="B477" s="8"/>
      <c r="C477" s="9" t="s">
        <v>15</v>
      </c>
      <c r="D477" s="10">
        <f t="shared" si="34"/>
        <v>0</v>
      </c>
      <c r="E477" s="10">
        <f>SUM('დაზუსტ. ბიუჯ.'!E477,'მთავრ. ფონდი'!F477,'პრეზ. ფონდი'!F477)</f>
        <v>0</v>
      </c>
      <c r="F477" s="10">
        <f>SUM('დაზუსტ. ბიუჯ.'!F477,'მთავრ. ფონდი'!G477,'პრეზ. ფონდი'!G477)</f>
        <v>0</v>
      </c>
      <c r="G477" s="10">
        <f>SUM('დაზუსტ. ბიუჯ.'!G477,'მთავრ. ფონდი'!H477,'პრეზ. ფონდი'!H477)</f>
        <v>0</v>
      </c>
      <c r="H477" s="10">
        <f>SUM('დაზუსტ. ბიუჯ.'!H477,'მთავრ. ფონდი'!I477,'პრეზ. ფონდი'!I477)</f>
        <v>0</v>
      </c>
      <c r="I477" s="10">
        <f t="shared" si="35"/>
        <v>0</v>
      </c>
      <c r="J477" s="10">
        <f t="shared" si="36"/>
        <v>0</v>
      </c>
    </row>
    <row r="478" spans="1:10" x14ac:dyDescent="0.25">
      <c r="A478" t="str">
        <f t="shared" si="33"/>
        <v>a</v>
      </c>
      <c r="B478" s="8"/>
      <c r="C478" s="9" t="s">
        <v>16</v>
      </c>
      <c r="D478" s="10">
        <f t="shared" si="34"/>
        <v>149000</v>
      </c>
      <c r="E478" s="10">
        <f>SUM('დაზუსტ. ბიუჯ.'!E478,'მთავრ. ფონდი'!F478,'პრეზ. ფონდი'!F478)</f>
        <v>26300</v>
      </c>
      <c r="F478" s="10">
        <f>SUM('დაზუსტ. ბიუჯ.'!F478,'მთავრ. ფონდი'!G478,'პრეზ. ფონდი'!G478)</f>
        <v>36000</v>
      </c>
      <c r="G478" s="10">
        <f>SUM('დაზუსტ. ბიუჯ.'!G478,'მთავრ. ფონდი'!H478,'პრეზ. ფონდი'!H478)</f>
        <v>36000</v>
      </c>
      <c r="H478" s="10">
        <f>SUM('დაზუსტ. ბიუჯ.'!H478,'მთავრ. ფონდი'!I478,'პრეზ. ფონდი'!I478)</f>
        <v>50700</v>
      </c>
      <c r="I478" s="10">
        <f t="shared" si="35"/>
        <v>62300</v>
      </c>
      <c r="J478" s="10">
        <f t="shared" si="36"/>
        <v>98300</v>
      </c>
    </row>
    <row r="479" spans="1:10" x14ac:dyDescent="0.25">
      <c r="A479" t="str">
        <f t="shared" si="33"/>
        <v>b</v>
      </c>
      <c r="B479" s="8"/>
      <c r="C479" s="9" t="s">
        <v>17</v>
      </c>
      <c r="D479" s="10">
        <f t="shared" si="34"/>
        <v>0</v>
      </c>
      <c r="E479" s="10">
        <f>SUM('დაზუსტ. ბიუჯ.'!E479,'მთავრ. ფონდი'!F479,'პრეზ. ფონდი'!F479)</f>
        <v>0</v>
      </c>
      <c r="F479" s="10">
        <f>SUM('დაზუსტ. ბიუჯ.'!F479,'მთავრ. ფონდი'!G479,'პრეზ. ფონდი'!G479)</f>
        <v>0</v>
      </c>
      <c r="G479" s="10">
        <f>SUM('დაზუსტ. ბიუჯ.'!G479,'მთავრ. ფონდი'!H479,'პრეზ. ფონდი'!H479)</f>
        <v>0</v>
      </c>
      <c r="H479" s="10">
        <f>SUM('დაზუსტ. ბიუჯ.'!H479,'მთავრ. ფონდი'!I479,'პრეზ. ფონდი'!I479)</f>
        <v>0</v>
      </c>
      <c r="I479" s="10">
        <f t="shared" si="35"/>
        <v>0</v>
      </c>
      <c r="J479" s="10">
        <f t="shared" si="36"/>
        <v>0</v>
      </c>
    </row>
    <row r="480" spans="1:10" x14ac:dyDescent="0.25">
      <c r="A480" t="str">
        <f t="shared" si="33"/>
        <v>b</v>
      </c>
      <c r="B480" s="5"/>
      <c r="C480" s="6" t="s">
        <v>18</v>
      </c>
      <c r="D480" s="7">
        <f t="shared" si="34"/>
        <v>0</v>
      </c>
      <c r="E480" s="7">
        <f>SUM('დაზუსტ. ბიუჯ.'!E480,'მთავრ. ფონდი'!F480,'პრეზ. ფონდი'!F480)</f>
        <v>0</v>
      </c>
      <c r="F480" s="7">
        <f>SUM('დაზუსტ. ბიუჯ.'!F480,'მთავრ. ფონდი'!G480,'პრეზ. ფონდი'!G480)</f>
        <v>0</v>
      </c>
      <c r="G480" s="7">
        <f>SUM('დაზუსტ. ბიუჯ.'!G480,'მთავრ. ფონდი'!H480,'პრეზ. ფონდი'!H480)</f>
        <v>0</v>
      </c>
      <c r="H480" s="7">
        <f>SUM('დაზუსტ. ბიუჯ.'!H480,'მთავრ. ფონდი'!I480,'პრეზ. ფონდი'!I480)</f>
        <v>0</v>
      </c>
      <c r="I480" s="7">
        <f t="shared" si="35"/>
        <v>0</v>
      </c>
      <c r="J480" s="7">
        <f t="shared" si="36"/>
        <v>0</v>
      </c>
    </row>
    <row r="481" spans="1:10" x14ac:dyDescent="0.25">
      <c r="A481" t="str">
        <f t="shared" si="33"/>
        <v>b</v>
      </c>
      <c r="B481" s="5"/>
      <c r="C481" s="6" t="s">
        <v>19</v>
      </c>
      <c r="D481" s="7">
        <f t="shared" si="34"/>
        <v>0</v>
      </c>
      <c r="E481" s="7">
        <f>SUM('დაზუსტ. ბიუჯ.'!E481,'მთავრ. ფონდი'!F481,'პრეზ. ფონდი'!F481)</f>
        <v>0</v>
      </c>
      <c r="F481" s="7">
        <f>SUM('დაზუსტ. ბიუჯ.'!F481,'მთავრ. ფონდი'!G481,'პრეზ. ფონდი'!G481)</f>
        <v>0</v>
      </c>
      <c r="G481" s="7">
        <f>SUM('დაზუსტ. ბიუჯ.'!G481,'მთავრ. ფონდი'!H481,'პრეზ. ფონდი'!H481)</f>
        <v>0</v>
      </c>
      <c r="H481" s="7">
        <f>SUM('დაზუსტ. ბიუჯ.'!H481,'მთავრ. ფონდი'!I481,'პრეზ. ფონდი'!I481)</f>
        <v>0</v>
      </c>
      <c r="I481" s="7">
        <f t="shared" si="35"/>
        <v>0</v>
      </c>
      <c r="J481" s="7">
        <f t="shared" si="36"/>
        <v>0</v>
      </c>
    </row>
    <row r="482" spans="1:10" ht="15.75" thickBot="1" x14ac:dyDescent="0.3">
      <c r="A482" t="str">
        <f t="shared" si="33"/>
        <v>b</v>
      </c>
      <c r="B482" s="11"/>
      <c r="C482" s="12" t="s">
        <v>20</v>
      </c>
      <c r="D482" s="13">
        <f t="shared" si="34"/>
        <v>0</v>
      </c>
      <c r="E482" s="13">
        <f>SUM('დაზუსტ. ბიუჯ.'!E482,'მთავრ. ფონდი'!F482,'პრეზ. ფონდი'!F482)</f>
        <v>0</v>
      </c>
      <c r="F482" s="13">
        <f>SUM('დაზუსტ. ბიუჯ.'!F482,'მთავრ. ფონდი'!G482,'პრეზ. ფონდი'!G482)</f>
        <v>0</v>
      </c>
      <c r="G482" s="13">
        <f>SUM('დაზუსტ. ბიუჯ.'!G482,'მთავრ. ფონდი'!H482,'პრეზ. ფონდი'!H482)</f>
        <v>0</v>
      </c>
      <c r="H482" s="13">
        <f>SUM('დაზუსტ. ბიუჯ.'!H482,'მთავრ. ფონდი'!I482,'პრეზ. ფონდი'!I482)</f>
        <v>0</v>
      </c>
      <c r="I482" s="13">
        <f t="shared" si="35"/>
        <v>0</v>
      </c>
      <c r="J482" s="13">
        <f t="shared" si="36"/>
        <v>0</v>
      </c>
    </row>
    <row r="483" spans="1:10" ht="31.5" thickTop="1" thickBot="1" x14ac:dyDescent="0.3">
      <c r="A483" t="str">
        <f t="shared" ref="A483:A506" si="37">IF(OR(D483&lt;&gt;0,E483&lt;&gt;0,F483&lt;&gt;0,G483&lt;&gt;0,H483&lt;&gt;0,),"a","b")</f>
        <v>a</v>
      </c>
      <c r="B483" s="16" t="s">
        <v>239</v>
      </c>
      <c r="C483" s="4" t="s">
        <v>244</v>
      </c>
      <c r="D483" s="4">
        <f t="shared" ref="D483:D506" si="38">SUM(E483,F483,G483,H483)</f>
        <v>55000000</v>
      </c>
      <c r="E483" s="4">
        <f>SUM('დაზუსტ. ბიუჯ.'!E483,'მთავრ. ფონდი'!F483,'პრეზ. ფონდი'!F483)</f>
        <v>9539500</v>
      </c>
      <c r="F483" s="4">
        <f>SUM('დაზუსტ. ბიუჯ.'!F483,'მთავრ. ფონდი'!G483,'პრეზ. ფონდი'!G483)</f>
        <v>10476000</v>
      </c>
      <c r="G483" s="4">
        <f>SUM('დაზუსტ. ბიუჯ.'!G483,'მთავრ. ფონდი'!H483,'პრეზ. ფონდი'!H483)</f>
        <v>14000000</v>
      </c>
      <c r="H483" s="4">
        <f>SUM('დაზუსტ. ბიუჯ.'!H483,'მთავრ. ფონდი'!I483,'პრეზ. ფონდი'!I483)</f>
        <v>20984500</v>
      </c>
      <c r="I483" s="4">
        <f t="shared" ref="I483:I506" si="39">SUM(E483,F483)</f>
        <v>20015500</v>
      </c>
      <c r="J483" s="4">
        <f t="shared" ref="J483:J506" si="40">SUM(E483,F483,G483)</f>
        <v>34015500</v>
      </c>
    </row>
    <row r="484" spans="1:10" ht="15.75" thickTop="1" x14ac:dyDescent="0.25">
      <c r="A484" t="str">
        <f t="shared" si="37"/>
        <v>a</v>
      </c>
      <c r="B484" s="5"/>
      <c r="C484" s="6" t="s">
        <v>10</v>
      </c>
      <c r="D484" s="7">
        <f t="shared" si="38"/>
        <v>55000000</v>
      </c>
      <c r="E484" s="7">
        <f>SUM('დაზუსტ. ბიუჯ.'!E484,'მთავრ. ფონდი'!F484,'პრეზ. ფონდი'!F484)</f>
        <v>9539500</v>
      </c>
      <c r="F484" s="7">
        <f>SUM('დაზუსტ. ბიუჯ.'!F484,'მთავრ. ფონდი'!G484,'პრეზ. ფონდი'!G484)</f>
        <v>10476000</v>
      </c>
      <c r="G484" s="7">
        <f>SUM('დაზუსტ. ბიუჯ.'!G484,'მთავრ. ფონდი'!H484,'პრეზ. ფონდი'!H484)</f>
        <v>14000000</v>
      </c>
      <c r="H484" s="7">
        <f>SUM('დაზუსტ. ბიუჯ.'!H484,'მთავრ. ფონდი'!I484,'პრეზ. ფონდი'!I484)</f>
        <v>20984500</v>
      </c>
      <c r="I484" s="7">
        <f t="shared" si="39"/>
        <v>20015500</v>
      </c>
      <c r="J484" s="7">
        <f t="shared" si="40"/>
        <v>34015500</v>
      </c>
    </row>
    <row r="485" spans="1:10" x14ac:dyDescent="0.25">
      <c r="A485" t="str">
        <f t="shared" si="37"/>
        <v>b</v>
      </c>
      <c r="B485" s="8"/>
      <c r="C485" s="9" t="s">
        <v>11</v>
      </c>
      <c r="D485" s="10">
        <f t="shared" si="38"/>
        <v>0</v>
      </c>
      <c r="E485" s="10">
        <f>SUM('დაზუსტ. ბიუჯ.'!E485,'მთავრ. ფონდი'!F485,'პრეზ. ფონდი'!F485)</f>
        <v>0</v>
      </c>
      <c r="F485" s="10">
        <f>SUM('დაზუსტ. ბიუჯ.'!F485,'მთავრ. ფონდი'!G485,'პრეზ. ფონდი'!G485)</f>
        <v>0</v>
      </c>
      <c r="G485" s="10">
        <f>SUM('დაზუსტ. ბიუჯ.'!G485,'მთავრ. ფონდი'!H485,'პრეზ. ფონდი'!H485)</f>
        <v>0</v>
      </c>
      <c r="H485" s="10">
        <f>SUM('დაზუსტ. ბიუჯ.'!H485,'მთავრ. ფონდი'!I485,'პრეზ. ფონდი'!I485)</f>
        <v>0</v>
      </c>
      <c r="I485" s="10">
        <f t="shared" si="39"/>
        <v>0</v>
      </c>
      <c r="J485" s="10">
        <f t="shared" si="40"/>
        <v>0</v>
      </c>
    </row>
    <row r="486" spans="1:10" x14ac:dyDescent="0.25">
      <c r="A486" t="str">
        <f t="shared" si="37"/>
        <v>b</v>
      </c>
      <c r="B486" s="8"/>
      <c r="C486" s="9" t="s">
        <v>12</v>
      </c>
      <c r="D486" s="10">
        <f t="shared" si="38"/>
        <v>0</v>
      </c>
      <c r="E486" s="10">
        <f>SUM('დაზუსტ. ბიუჯ.'!E486,'მთავრ. ფონდი'!F486,'პრეზ. ფონდი'!F486)</f>
        <v>0</v>
      </c>
      <c r="F486" s="10">
        <f>SUM('დაზუსტ. ბიუჯ.'!F486,'მთავრ. ფონდი'!G486,'პრეზ. ფონდი'!G486)</f>
        <v>0</v>
      </c>
      <c r="G486" s="10">
        <f>SUM('დაზუსტ. ბიუჯ.'!G486,'მთავრ. ფონდი'!H486,'პრეზ. ფონდი'!H486)</f>
        <v>0</v>
      </c>
      <c r="H486" s="10">
        <f>SUM('დაზუსტ. ბიუჯ.'!H486,'მთავრ. ფონდი'!I486,'პრეზ. ფონდი'!I486)</f>
        <v>0</v>
      </c>
      <c r="I486" s="10">
        <f t="shared" si="39"/>
        <v>0</v>
      </c>
      <c r="J486" s="10">
        <f t="shared" si="40"/>
        <v>0</v>
      </c>
    </row>
    <row r="487" spans="1:10" x14ac:dyDescent="0.25">
      <c r="A487" t="str">
        <f t="shared" si="37"/>
        <v>b</v>
      </c>
      <c r="B487" s="8"/>
      <c r="C487" s="9" t="s">
        <v>13</v>
      </c>
      <c r="D487" s="10">
        <f t="shared" si="38"/>
        <v>0</v>
      </c>
      <c r="E487" s="10">
        <f>SUM('დაზუსტ. ბიუჯ.'!E487,'მთავრ. ფონდი'!F487,'პრეზ. ფონდი'!F487)</f>
        <v>0</v>
      </c>
      <c r="F487" s="10">
        <f>SUM('დაზუსტ. ბიუჯ.'!F487,'მთავრ. ფონდი'!G487,'პრეზ. ფონდი'!G487)</f>
        <v>0</v>
      </c>
      <c r="G487" s="10">
        <f>SUM('დაზუსტ. ბიუჯ.'!G487,'მთავრ. ფონდი'!H487,'პრეზ. ფონდი'!H487)</f>
        <v>0</v>
      </c>
      <c r="H487" s="10">
        <f>SUM('დაზუსტ. ბიუჯ.'!H487,'მთავრ. ფონდი'!I487,'პრეზ. ფონდი'!I487)</f>
        <v>0</v>
      </c>
      <c r="I487" s="10">
        <f t="shared" si="39"/>
        <v>0</v>
      </c>
      <c r="J487" s="10">
        <f t="shared" si="40"/>
        <v>0</v>
      </c>
    </row>
    <row r="488" spans="1:10" x14ac:dyDescent="0.25">
      <c r="A488" t="str">
        <f t="shared" si="37"/>
        <v>b</v>
      </c>
      <c r="B488" s="8"/>
      <c r="C488" s="9" t="s">
        <v>14</v>
      </c>
      <c r="D488" s="10">
        <f t="shared" si="38"/>
        <v>0</v>
      </c>
      <c r="E488" s="10">
        <f>SUM('დაზუსტ. ბიუჯ.'!E488,'მთავრ. ფონდი'!F488,'პრეზ. ფონდი'!F488)</f>
        <v>0</v>
      </c>
      <c r="F488" s="10">
        <f>SUM('დაზუსტ. ბიუჯ.'!F488,'მთავრ. ფონდი'!G488,'პრეზ. ფონდი'!G488)</f>
        <v>0</v>
      </c>
      <c r="G488" s="10">
        <f>SUM('დაზუსტ. ბიუჯ.'!G488,'მთავრ. ფონდი'!H488,'პრეზ. ფონდი'!H488)</f>
        <v>0</v>
      </c>
      <c r="H488" s="10">
        <f>SUM('დაზუსტ. ბიუჯ.'!H488,'მთავრ. ფონდი'!I488,'პრეზ. ფონდი'!I488)</f>
        <v>0</v>
      </c>
      <c r="I488" s="10">
        <f t="shared" si="39"/>
        <v>0</v>
      </c>
      <c r="J488" s="10">
        <f t="shared" si="40"/>
        <v>0</v>
      </c>
    </row>
    <row r="489" spans="1:10" x14ac:dyDescent="0.25">
      <c r="A489" t="str">
        <f t="shared" si="37"/>
        <v>b</v>
      </c>
      <c r="B489" s="8"/>
      <c r="C489" s="9" t="s">
        <v>15</v>
      </c>
      <c r="D489" s="10">
        <f t="shared" si="38"/>
        <v>0</v>
      </c>
      <c r="E489" s="10">
        <f>SUM('დაზუსტ. ბიუჯ.'!E489,'მთავრ. ფონდი'!F489,'პრეზ. ფონდი'!F489)</f>
        <v>0</v>
      </c>
      <c r="F489" s="10">
        <f>SUM('დაზუსტ. ბიუჯ.'!F489,'მთავრ. ფონდი'!G489,'პრეზ. ფონდი'!G489)</f>
        <v>0</v>
      </c>
      <c r="G489" s="10">
        <f>SUM('დაზუსტ. ბიუჯ.'!G489,'მთავრ. ფონდი'!H489,'პრეზ. ფონდი'!H489)</f>
        <v>0</v>
      </c>
      <c r="H489" s="10">
        <f>SUM('დაზუსტ. ბიუჯ.'!H489,'მთავრ. ფონდი'!I489,'პრეზ. ფონდი'!I489)</f>
        <v>0</v>
      </c>
      <c r="I489" s="10">
        <f t="shared" si="39"/>
        <v>0</v>
      </c>
      <c r="J489" s="10">
        <f t="shared" si="40"/>
        <v>0</v>
      </c>
    </row>
    <row r="490" spans="1:10" x14ac:dyDescent="0.25">
      <c r="A490" t="str">
        <f t="shared" si="37"/>
        <v>a</v>
      </c>
      <c r="B490" s="8"/>
      <c r="C490" s="9" t="s">
        <v>16</v>
      </c>
      <c r="D490" s="10">
        <f t="shared" si="38"/>
        <v>55000000</v>
      </c>
      <c r="E490" s="10">
        <f>SUM('დაზუსტ. ბიუჯ.'!E490,'მთავრ. ფონდი'!F490,'პრეზ. ფონდი'!F490)</f>
        <v>9539500</v>
      </c>
      <c r="F490" s="10">
        <f>SUM('დაზუსტ. ბიუჯ.'!F490,'მთავრ. ფონდი'!G490,'პრეზ. ფონდი'!G490)</f>
        <v>10476000</v>
      </c>
      <c r="G490" s="10">
        <f>SUM('დაზუსტ. ბიუჯ.'!G490,'მთავრ. ფონდი'!H490,'პრეზ. ფონდი'!H490)</f>
        <v>14000000</v>
      </c>
      <c r="H490" s="10">
        <f>SUM('დაზუსტ. ბიუჯ.'!H490,'მთავრ. ფონდი'!I490,'პრეზ. ფონდი'!I490)</f>
        <v>20984500</v>
      </c>
      <c r="I490" s="10">
        <f t="shared" si="39"/>
        <v>20015500</v>
      </c>
      <c r="J490" s="10">
        <f t="shared" si="40"/>
        <v>34015500</v>
      </c>
    </row>
    <row r="491" spans="1:10" x14ac:dyDescent="0.25">
      <c r="A491" t="str">
        <f t="shared" si="37"/>
        <v>b</v>
      </c>
      <c r="B491" s="8"/>
      <c r="C491" s="9" t="s">
        <v>17</v>
      </c>
      <c r="D491" s="10">
        <f t="shared" si="38"/>
        <v>0</v>
      </c>
      <c r="E491" s="10">
        <f>SUM('დაზუსტ. ბიუჯ.'!E491,'მთავრ. ფონდი'!F491,'პრეზ. ფონდი'!F491)</f>
        <v>0</v>
      </c>
      <c r="F491" s="10">
        <f>SUM('დაზუსტ. ბიუჯ.'!F491,'მთავრ. ფონდი'!G491,'პრეზ. ფონდი'!G491)</f>
        <v>0</v>
      </c>
      <c r="G491" s="10">
        <f>SUM('დაზუსტ. ბიუჯ.'!G491,'მთავრ. ფონდი'!H491,'პრეზ. ფონდი'!H491)</f>
        <v>0</v>
      </c>
      <c r="H491" s="10">
        <f>SUM('დაზუსტ. ბიუჯ.'!H491,'მთავრ. ფონდი'!I491,'პრეზ. ფონდი'!I491)</f>
        <v>0</v>
      </c>
      <c r="I491" s="10">
        <f t="shared" si="39"/>
        <v>0</v>
      </c>
      <c r="J491" s="10">
        <f t="shared" si="40"/>
        <v>0</v>
      </c>
    </row>
    <row r="492" spans="1:10" x14ac:dyDescent="0.25">
      <c r="A492" t="str">
        <f t="shared" si="37"/>
        <v>b</v>
      </c>
      <c r="B492" s="5"/>
      <c r="C492" s="6" t="s">
        <v>18</v>
      </c>
      <c r="D492" s="7">
        <f t="shared" si="38"/>
        <v>0</v>
      </c>
      <c r="E492" s="7">
        <f>SUM('დაზუსტ. ბიუჯ.'!E492,'მთავრ. ფონდი'!F492,'პრეზ. ფონდი'!F492)</f>
        <v>0</v>
      </c>
      <c r="F492" s="7">
        <f>SUM('დაზუსტ. ბიუჯ.'!F492,'მთავრ. ფონდი'!G492,'პრეზ. ფონდი'!G492)</f>
        <v>0</v>
      </c>
      <c r="G492" s="7">
        <f>SUM('დაზუსტ. ბიუჯ.'!G492,'მთავრ. ფონდი'!H492,'პრეზ. ფონდი'!H492)</f>
        <v>0</v>
      </c>
      <c r="H492" s="7">
        <f>SUM('დაზუსტ. ბიუჯ.'!H492,'მთავრ. ფონდი'!I492,'პრეზ. ფონდი'!I492)</f>
        <v>0</v>
      </c>
      <c r="I492" s="7">
        <f t="shared" si="39"/>
        <v>0</v>
      </c>
      <c r="J492" s="7">
        <f t="shared" si="40"/>
        <v>0</v>
      </c>
    </row>
    <row r="493" spans="1:10" x14ac:dyDescent="0.25">
      <c r="A493" t="str">
        <f t="shared" si="37"/>
        <v>b</v>
      </c>
      <c r="B493" s="5"/>
      <c r="C493" s="6" t="s">
        <v>19</v>
      </c>
      <c r="D493" s="7">
        <f t="shared" si="38"/>
        <v>0</v>
      </c>
      <c r="E493" s="7">
        <f>SUM('დაზუსტ. ბიუჯ.'!E493,'მთავრ. ფონდი'!F493,'პრეზ. ფონდი'!F493)</f>
        <v>0</v>
      </c>
      <c r="F493" s="7">
        <f>SUM('დაზუსტ. ბიუჯ.'!F493,'მთავრ. ფონდი'!G493,'პრეზ. ფონდი'!G493)</f>
        <v>0</v>
      </c>
      <c r="G493" s="7">
        <f>SUM('დაზუსტ. ბიუჯ.'!G493,'მთავრ. ფონდი'!H493,'პრეზ. ფონდი'!H493)</f>
        <v>0</v>
      </c>
      <c r="H493" s="7">
        <f>SUM('დაზუსტ. ბიუჯ.'!H493,'მთავრ. ფონდი'!I493,'პრეზ. ფონდი'!I493)</f>
        <v>0</v>
      </c>
      <c r="I493" s="7">
        <f t="shared" si="39"/>
        <v>0</v>
      </c>
      <c r="J493" s="7">
        <f t="shared" si="40"/>
        <v>0</v>
      </c>
    </row>
    <row r="494" spans="1:10" ht="15.75" thickBot="1" x14ac:dyDescent="0.3">
      <c r="A494" t="str">
        <f t="shared" si="37"/>
        <v>b</v>
      </c>
      <c r="B494" s="11"/>
      <c r="C494" s="12" t="s">
        <v>20</v>
      </c>
      <c r="D494" s="13">
        <f t="shared" si="38"/>
        <v>0</v>
      </c>
      <c r="E494" s="13">
        <f>SUM('დაზუსტ. ბიუჯ.'!E494,'მთავრ. ფონდი'!F494,'პრეზ. ფონდი'!F494)</f>
        <v>0</v>
      </c>
      <c r="F494" s="13">
        <f>SUM('დაზუსტ. ბიუჯ.'!F494,'მთავრ. ფონდი'!G494,'პრეზ. ფონდი'!G494)</f>
        <v>0</v>
      </c>
      <c r="G494" s="13">
        <f>SUM('დაზუსტ. ბიუჯ.'!G494,'მთავრ. ფონდი'!H494,'პრეზ. ფონდი'!H494)</f>
        <v>0</v>
      </c>
      <c r="H494" s="13">
        <f>SUM('დაზუსტ. ბიუჯ.'!H494,'მთავრ. ფონდი'!I494,'პრეზ. ფონდი'!I494)</f>
        <v>0</v>
      </c>
      <c r="I494" s="13">
        <f t="shared" si="39"/>
        <v>0</v>
      </c>
      <c r="J494" s="13">
        <f t="shared" si="40"/>
        <v>0</v>
      </c>
    </row>
    <row r="495" spans="1:10" ht="46.5" thickTop="1" thickBot="1" x14ac:dyDescent="0.3">
      <c r="A495" t="str">
        <f t="shared" si="37"/>
        <v>a</v>
      </c>
      <c r="B495" s="16" t="s">
        <v>240</v>
      </c>
      <c r="C495" s="4" t="s">
        <v>243</v>
      </c>
      <c r="D495" s="4">
        <f t="shared" si="38"/>
        <v>30000000</v>
      </c>
      <c r="E495" s="4">
        <f>SUM('დაზუსტ. ბიუჯ.'!E495,'მთავრ. ფონდი'!F495,'პრეზ. ფონდი'!F495)</f>
        <v>6930000</v>
      </c>
      <c r="F495" s="4">
        <f>SUM('დაზუსტ. ბიუჯ.'!F495,'მთავრ. ფონდი'!G495,'პრეზ. ფონდი'!G495)</f>
        <v>7003100</v>
      </c>
      <c r="G495" s="4">
        <f>SUM('დაზუსტ. ბიუჯ.'!G495,'მთავრ. ფონდი'!H495,'პრეზ. ფონდი'!H495)</f>
        <v>7500000</v>
      </c>
      <c r="H495" s="4">
        <f>SUM('დაზუსტ. ბიუჯ.'!H495,'მთავრ. ფონდი'!I495,'პრეზ. ფონდი'!I495)</f>
        <v>8566900</v>
      </c>
      <c r="I495" s="4">
        <f t="shared" si="39"/>
        <v>13933100</v>
      </c>
      <c r="J495" s="4">
        <f t="shared" si="40"/>
        <v>21433100</v>
      </c>
    </row>
    <row r="496" spans="1:10" ht="15.75" thickTop="1" x14ac:dyDescent="0.25">
      <c r="A496" t="str">
        <f t="shared" si="37"/>
        <v>a</v>
      </c>
      <c r="B496" s="5"/>
      <c r="C496" s="6" t="s">
        <v>10</v>
      </c>
      <c r="D496" s="7">
        <f t="shared" si="38"/>
        <v>30000000</v>
      </c>
      <c r="E496" s="7">
        <f>SUM('დაზუსტ. ბიუჯ.'!E496,'მთავრ. ფონდი'!F496,'პრეზ. ფონდი'!F496)</f>
        <v>6930000</v>
      </c>
      <c r="F496" s="7">
        <f>SUM('დაზუსტ. ბიუჯ.'!F496,'მთავრ. ფონდი'!G496,'პრეზ. ფონდი'!G496)</f>
        <v>7003100</v>
      </c>
      <c r="G496" s="7">
        <f>SUM('დაზუსტ. ბიუჯ.'!G496,'მთავრ. ფონდი'!H496,'პრეზ. ფონდი'!H496)</f>
        <v>7500000</v>
      </c>
      <c r="H496" s="7">
        <f>SUM('დაზუსტ. ბიუჯ.'!H496,'მთავრ. ფონდი'!I496,'პრეზ. ფონდი'!I496)</f>
        <v>8566900</v>
      </c>
      <c r="I496" s="7">
        <f t="shared" si="39"/>
        <v>13933100</v>
      </c>
      <c r="J496" s="7">
        <f t="shared" si="40"/>
        <v>21433100</v>
      </c>
    </row>
    <row r="497" spans="1:10" x14ac:dyDescent="0.25">
      <c r="A497" t="str">
        <f t="shared" si="37"/>
        <v>b</v>
      </c>
      <c r="B497" s="8"/>
      <c r="C497" s="9" t="s">
        <v>11</v>
      </c>
      <c r="D497" s="10">
        <f t="shared" si="38"/>
        <v>0</v>
      </c>
      <c r="E497" s="10">
        <f>SUM('დაზუსტ. ბიუჯ.'!E497,'მთავრ. ფონდი'!F497,'პრეზ. ფონდი'!F497)</f>
        <v>0</v>
      </c>
      <c r="F497" s="10">
        <f>SUM('დაზუსტ. ბიუჯ.'!F497,'მთავრ. ფონდი'!G497,'პრეზ. ფონდი'!G497)</f>
        <v>0</v>
      </c>
      <c r="G497" s="10">
        <f>SUM('დაზუსტ. ბიუჯ.'!G497,'მთავრ. ფონდი'!H497,'პრეზ. ფონდი'!H497)</f>
        <v>0</v>
      </c>
      <c r="H497" s="10">
        <f>SUM('დაზუსტ. ბიუჯ.'!H497,'მთავრ. ფონდი'!I497,'პრეზ. ფონდი'!I497)</f>
        <v>0</v>
      </c>
      <c r="I497" s="10">
        <f t="shared" si="39"/>
        <v>0</v>
      </c>
      <c r="J497" s="10">
        <f t="shared" si="40"/>
        <v>0</v>
      </c>
    </row>
    <row r="498" spans="1:10" x14ac:dyDescent="0.25">
      <c r="A498" t="str">
        <f t="shared" si="37"/>
        <v>b</v>
      </c>
      <c r="B498" s="8"/>
      <c r="C498" s="9" t="s">
        <v>12</v>
      </c>
      <c r="D498" s="10">
        <f t="shared" si="38"/>
        <v>0</v>
      </c>
      <c r="E498" s="10">
        <f>SUM('დაზუსტ. ბიუჯ.'!E498,'მთავრ. ფონდი'!F498,'პრეზ. ფონდი'!F498)</f>
        <v>0</v>
      </c>
      <c r="F498" s="10">
        <f>SUM('დაზუსტ. ბიუჯ.'!F498,'მთავრ. ფონდი'!G498,'პრეზ. ფონდი'!G498)</f>
        <v>0</v>
      </c>
      <c r="G498" s="10">
        <f>SUM('დაზუსტ. ბიუჯ.'!G498,'მთავრ. ფონდი'!H498,'პრეზ. ფონდი'!H498)</f>
        <v>0</v>
      </c>
      <c r="H498" s="10">
        <f>SUM('დაზუსტ. ბიუჯ.'!H498,'მთავრ. ფონდი'!I498,'პრეზ. ფონდი'!I498)</f>
        <v>0</v>
      </c>
      <c r="I498" s="10">
        <f t="shared" si="39"/>
        <v>0</v>
      </c>
      <c r="J498" s="10">
        <f t="shared" si="40"/>
        <v>0</v>
      </c>
    </row>
    <row r="499" spans="1:10" x14ac:dyDescent="0.25">
      <c r="A499" t="str">
        <f t="shared" si="37"/>
        <v>b</v>
      </c>
      <c r="B499" s="8"/>
      <c r="C499" s="9" t="s">
        <v>13</v>
      </c>
      <c r="D499" s="10">
        <f t="shared" si="38"/>
        <v>0</v>
      </c>
      <c r="E499" s="10">
        <f>SUM('დაზუსტ. ბიუჯ.'!E499,'მთავრ. ფონდი'!F499,'პრეზ. ფონდი'!F499)</f>
        <v>0</v>
      </c>
      <c r="F499" s="10">
        <f>SUM('დაზუსტ. ბიუჯ.'!F499,'მთავრ. ფონდი'!G499,'პრეზ. ფონდი'!G499)</f>
        <v>0</v>
      </c>
      <c r="G499" s="10">
        <f>SUM('დაზუსტ. ბიუჯ.'!G499,'მთავრ. ფონდი'!H499,'პრეზ. ფონდი'!H499)</f>
        <v>0</v>
      </c>
      <c r="H499" s="10">
        <f>SUM('დაზუსტ. ბიუჯ.'!H499,'მთავრ. ფონდი'!I499,'პრეზ. ფონდი'!I499)</f>
        <v>0</v>
      </c>
      <c r="I499" s="10">
        <f t="shared" si="39"/>
        <v>0</v>
      </c>
      <c r="J499" s="10">
        <f t="shared" si="40"/>
        <v>0</v>
      </c>
    </row>
    <row r="500" spans="1:10" x14ac:dyDescent="0.25">
      <c r="A500" t="str">
        <f t="shared" si="37"/>
        <v>b</v>
      </c>
      <c r="B500" s="8"/>
      <c r="C500" s="9" t="s">
        <v>14</v>
      </c>
      <c r="D500" s="10">
        <f t="shared" si="38"/>
        <v>0</v>
      </c>
      <c r="E500" s="10">
        <f>SUM('დაზუსტ. ბიუჯ.'!E500,'მთავრ. ფონდი'!F500,'პრეზ. ფონდი'!F500)</f>
        <v>0</v>
      </c>
      <c r="F500" s="10">
        <f>SUM('დაზუსტ. ბიუჯ.'!F500,'მთავრ. ფონდი'!G500,'პრეზ. ფონდი'!G500)</f>
        <v>0</v>
      </c>
      <c r="G500" s="10">
        <f>SUM('დაზუსტ. ბიუჯ.'!G500,'მთავრ. ფონდი'!H500,'პრეზ. ფონდი'!H500)</f>
        <v>0</v>
      </c>
      <c r="H500" s="10">
        <f>SUM('დაზუსტ. ბიუჯ.'!H500,'მთავრ. ფონდი'!I500,'პრეზ. ფონდი'!I500)</f>
        <v>0</v>
      </c>
      <c r="I500" s="10">
        <f t="shared" si="39"/>
        <v>0</v>
      </c>
      <c r="J500" s="10">
        <f t="shared" si="40"/>
        <v>0</v>
      </c>
    </row>
    <row r="501" spans="1:10" x14ac:dyDescent="0.25">
      <c r="A501" t="str">
        <f t="shared" si="37"/>
        <v>b</v>
      </c>
      <c r="B501" s="8"/>
      <c r="C501" s="9" t="s">
        <v>15</v>
      </c>
      <c r="D501" s="10">
        <f t="shared" si="38"/>
        <v>0</v>
      </c>
      <c r="E501" s="10">
        <f>SUM('დაზუსტ. ბიუჯ.'!E501,'მთავრ. ფონდი'!F501,'პრეზ. ფონდი'!F501)</f>
        <v>0</v>
      </c>
      <c r="F501" s="10">
        <f>SUM('დაზუსტ. ბიუჯ.'!F501,'მთავრ. ფონდი'!G501,'პრეზ. ფონდი'!G501)</f>
        <v>0</v>
      </c>
      <c r="G501" s="10">
        <f>SUM('დაზუსტ. ბიუჯ.'!G501,'მთავრ. ფონდი'!H501,'პრეზ. ფონდი'!H501)</f>
        <v>0</v>
      </c>
      <c r="H501" s="10">
        <f>SUM('დაზუსტ. ბიუჯ.'!H501,'მთავრ. ფონდი'!I501,'პრეზ. ფონდი'!I501)</f>
        <v>0</v>
      </c>
      <c r="I501" s="10">
        <f t="shared" si="39"/>
        <v>0</v>
      </c>
      <c r="J501" s="10">
        <f t="shared" si="40"/>
        <v>0</v>
      </c>
    </row>
    <row r="502" spans="1:10" x14ac:dyDescent="0.25">
      <c r="A502" t="str">
        <f t="shared" si="37"/>
        <v>a</v>
      </c>
      <c r="B502" s="8"/>
      <c r="C502" s="9" t="s">
        <v>16</v>
      </c>
      <c r="D502" s="10">
        <f t="shared" si="38"/>
        <v>30000000</v>
      </c>
      <c r="E502" s="10">
        <f>SUM('დაზუსტ. ბიუჯ.'!E502,'მთავრ. ფონდი'!F502,'პრეზ. ფონდი'!F502)</f>
        <v>6930000</v>
      </c>
      <c r="F502" s="10">
        <f>SUM('დაზუსტ. ბიუჯ.'!F502,'მთავრ. ფონდი'!G502,'პრეზ. ფონდი'!G502)</f>
        <v>7003100</v>
      </c>
      <c r="G502" s="10">
        <f>SUM('დაზუსტ. ბიუჯ.'!G502,'მთავრ. ფონდი'!H502,'პრეზ. ფონდი'!H502)</f>
        <v>7500000</v>
      </c>
      <c r="H502" s="10">
        <f>SUM('დაზუსტ. ბიუჯ.'!H502,'მთავრ. ფონდი'!I502,'პრეზ. ფონდი'!I502)</f>
        <v>8566900</v>
      </c>
      <c r="I502" s="10">
        <f t="shared" si="39"/>
        <v>13933100</v>
      </c>
      <c r="J502" s="10">
        <f t="shared" si="40"/>
        <v>21433100</v>
      </c>
    </row>
    <row r="503" spans="1:10" x14ac:dyDescent="0.25">
      <c r="A503" t="str">
        <f t="shared" si="37"/>
        <v>b</v>
      </c>
      <c r="B503" s="8"/>
      <c r="C503" s="9" t="s">
        <v>17</v>
      </c>
      <c r="D503" s="10">
        <f t="shared" si="38"/>
        <v>0</v>
      </c>
      <c r="E503" s="10">
        <f>SUM('დაზუსტ. ბიუჯ.'!E503,'მთავრ. ფონდი'!F503,'პრეზ. ფონდი'!F503)</f>
        <v>0</v>
      </c>
      <c r="F503" s="10">
        <f>SUM('დაზუსტ. ბიუჯ.'!F503,'მთავრ. ფონდი'!G503,'პრეზ. ფონდი'!G503)</f>
        <v>0</v>
      </c>
      <c r="G503" s="10">
        <f>SUM('დაზუსტ. ბიუჯ.'!G503,'მთავრ. ფონდი'!H503,'პრეზ. ფონდი'!H503)</f>
        <v>0</v>
      </c>
      <c r="H503" s="10">
        <f>SUM('დაზუსტ. ბიუჯ.'!H503,'მთავრ. ფონდი'!I503,'პრეზ. ფონდი'!I503)</f>
        <v>0</v>
      </c>
      <c r="I503" s="10">
        <f t="shared" si="39"/>
        <v>0</v>
      </c>
      <c r="J503" s="10">
        <f t="shared" si="40"/>
        <v>0</v>
      </c>
    </row>
    <row r="504" spans="1:10" x14ac:dyDescent="0.25">
      <c r="A504" t="str">
        <f t="shared" si="37"/>
        <v>b</v>
      </c>
      <c r="B504" s="5"/>
      <c r="C504" s="6" t="s">
        <v>18</v>
      </c>
      <c r="D504" s="7">
        <f t="shared" si="38"/>
        <v>0</v>
      </c>
      <c r="E504" s="7">
        <f>SUM('დაზუსტ. ბიუჯ.'!E504,'მთავრ. ფონდი'!F504,'პრეზ. ფონდი'!F504)</f>
        <v>0</v>
      </c>
      <c r="F504" s="7">
        <f>SUM('დაზუსტ. ბიუჯ.'!F504,'მთავრ. ფონდი'!G504,'პრეზ. ფონდი'!G504)</f>
        <v>0</v>
      </c>
      <c r="G504" s="7">
        <f>SUM('დაზუსტ. ბიუჯ.'!G504,'მთავრ. ფონდი'!H504,'პრეზ. ფონდი'!H504)</f>
        <v>0</v>
      </c>
      <c r="H504" s="7">
        <f>SUM('დაზუსტ. ბიუჯ.'!H504,'მთავრ. ფონდი'!I504,'პრეზ. ფონდი'!I504)</f>
        <v>0</v>
      </c>
      <c r="I504" s="7">
        <f t="shared" si="39"/>
        <v>0</v>
      </c>
      <c r="J504" s="7">
        <f t="shared" si="40"/>
        <v>0</v>
      </c>
    </row>
    <row r="505" spans="1:10" x14ac:dyDescent="0.25">
      <c r="A505" t="str">
        <f t="shared" si="37"/>
        <v>b</v>
      </c>
      <c r="B505" s="5"/>
      <c r="C505" s="6" t="s">
        <v>19</v>
      </c>
      <c r="D505" s="7">
        <f t="shared" si="38"/>
        <v>0</v>
      </c>
      <c r="E505" s="7">
        <f>SUM('დაზუსტ. ბიუჯ.'!E505,'მთავრ. ფონდი'!F505,'პრეზ. ფონდი'!F505)</f>
        <v>0</v>
      </c>
      <c r="F505" s="7">
        <f>SUM('დაზუსტ. ბიუჯ.'!F505,'მთავრ. ფონდი'!G505,'პრეზ. ფონდი'!G505)</f>
        <v>0</v>
      </c>
      <c r="G505" s="7">
        <f>SUM('დაზუსტ. ბიუჯ.'!G505,'მთავრ. ფონდი'!H505,'პრეზ. ფონდი'!H505)</f>
        <v>0</v>
      </c>
      <c r="H505" s="7">
        <f>SUM('დაზუსტ. ბიუჯ.'!H505,'მთავრ. ფონდი'!I505,'პრეზ. ფონდი'!I505)</f>
        <v>0</v>
      </c>
      <c r="I505" s="7">
        <f t="shared" si="39"/>
        <v>0</v>
      </c>
      <c r="J505" s="7">
        <f t="shared" si="40"/>
        <v>0</v>
      </c>
    </row>
    <row r="506" spans="1:10" ht="15.75" thickBot="1" x14ac:dyDescent="0.3">
      <c r="A506" t="str">
        <f t="shared" si="37"/>
        <v>b</v>
      </c>
      <c r="B506" s="11"/>
      <c r="C506" s="12" t="s">
        <v>20</v>
      </c>
      <c r="D506" s="13">
        <f t="shared" si="38"/>
        <v>0</v>
      </c>
      <c r="E506" s="13">
        <f>SUM('დაზუსტ. ბიუჯ.'!E506,'მთავრ. ფონდი'!F506,'პრეზ. ფონდი'!F506)</f>
        <v>0</v>
      </c>
      <c r="F506" s="13">
        <f>SUM('დაზუსტ. ბიუჯ.'!F506,'მთავრ. ფონდი'!G506,'პრეზ. ფონდი'!G506)</f>
        <v>0</v>
      </c>
      <c r="G506" s="13">
        <f>SUM('დაზუსტ. ბიუჯ.'!G506,'მთავრ. ფონდი'!H506,'პრეზ. ფონდი'!H506)</f>
        <v>0</v>
      </c>
      <c r="H506" s="13">
        <f>SUM('დაზუსტ. ბიუჯ.'!H506,'მთავრ. ფონდი'!I506,'პრეზ. ფონდი'!I506)</f>
        <v>0</v>
      </c>
      <c r="I506" s="13">
        <f t="shared" si="39"/>
        <v>0</v>
      </c>
      <c r="J506" s="13">
        <f t="shared" si="40"/>
        <v>0</v>
      </c>
    </row>
    <row r="507" spans="1:10" ht="46.5" thickTop="1" thickBot="1" x14ac:dyDescent="0.3">
      <c r="A507" t="str">
        <f t="shared" si="33"/>
        <v>a</v>
      </c>
      <c r="B507" s="16" t="s">
        <v>241</v>
      </c>
      <c r="C507" s="4" t="s">
        <v>245</v>
      </c>
      <c r="D507" s="4">
        <f t="shared" si="34"/>
        <v>5000000</v>
      </c>
      <c r="E507" s="4">
        <f>SUM('დაზუსტ. ბიუჯ.'!E507,'მთავრ. ფონდი'!F507,'პრეზ. ფონდი'!F507)</f>
        <v>863000</v>
      </c>
      <c r="F507" s="4">
        <f>SUM('დაზუსტ. ბიუჯ.'!F507,'მთავრ. ფონდი'!G507,'პრეზ. ფონდი'!G507)</f>
        <v>877900</v>
      </c>
      <c r="G507" s="4">
        <f>SUM('დაზუსტ. ბიუჯ.'!G507,'მთავრ. ფონდი'!H507,'პრეზ. ფონდი'!H507)</f>
        <v>1250000</v>
      </c>
      <c r="H507" s="4">
        <f>SUM('დაზუსტ. ბიუჯ.'!H507,'მთავრ. ფონდი'!I507,'პრეზ. ფონდი'!I507)</f>
        <v>2009100</v>
      </c>
      <c r="I507" s="4">
        <f t="shared" si="35"/>
        <v>1740900</v>
      </c>
      <c r="J507" s="4">
        <f t="shared" si="36"/>
        <v>2990900</v>
      </c>
    </row>
    <row r="508" spans="1:10" ht="15.75" thickTop="1" x14ac:dyDescent="0.25">
      <c r="A508" t="str">
        <f t="shared" si="33"/>
        <v>a</v>
      </c>
      <c r="B508" s="5"/>
      <c r="C508" s="6" t="s">
        <v>10</v>
      </c>
      <c r="D508" s="7">
        <f t="shared" si="34"/>
        <v>5000000</v>
      </c>
      <c r="E508" s="7">
        <f>SUM('დაზუსტ. ბიუჯ.'!E508,'მთავრ. ფონდი'!F508,'პრეზ. ფონდი'!F508)</f>
        <v>863000</v>
      </c>
      <c r="F508" s="7">
        <f>SUM('დაზუსტ. ბიუჯ.'!F508,'მთავრ. ფონდი'!G508,'პრეზ. ფონდი'!G508)</f>
        <v>877900</v>
      </c>
      <c r="G508" s="7">
        <f>SUM('დაზუსტ. ბიუჯ.'!G508,'მთავრ. ფონდი'!H508,'პრეზ. ფონდი'!H508)</f>
        <v>1250000</v>
      </c>
      <c r="H508" s="7">
        <f>SUM('დაზუსტ. ბიუჯ.'!H508,'მთავრ. ფონდი'!I508,'პრეზ. ფონდი'!I508)</f>
        <v>2009100</v>
      </c>
      <c r="I508" s="7">
        <f t="shared" si="35"/>
        <v>1740900</v>
      </c>
      <c r="J508" s="7">
        <f t="shared" si="36"/>
        <v>2990900</v>
      </c>
    </row>
    <row r="509" spans="1:10" x14ac:dyDescent="0.25">
      <c r="A509" t="str">
        <f t="shared" si="33"/>
        <v>b</v>
      </c>
      <c r="B509" s="8"/>
      <c r="C509" s="9" t="s">
        <v>11</v>
      </c>
      <c r="D509" s="10">
        <f t="shared" si="34"/>
        <v>0</v>
      </c>
      <c r="E509" s="10">
        <f>SUM('დაზუსტ. ბიუჯ.'!E509,'მთავრ. ფონდი'!F509,'პრეზ. ფონდი'!F509)</f>
        <v>0</v>
      </c>
      <c r="F509" s="10">
        <f>SUM('დაზუსტ. ბიუჯ.'!F509,'მთავრ. ფონდი'!G509,'პრეზ. ფონდი'!G509)</f>
        <v>0</v>
      </c>
      <c r="G509" s="10">
        <f>SUM('დაზუსტ. ბიუჯ.'!G509,'მთავრ. ფონდი'!H509,'პრეზ. ფონდი'!H509)</f>
        <v>0</v>
      </c>
      <c r="H509" s="10">
        <f>SUM('დაზუსტ. ბიუჯ.'!H509,'მთავრ. ფონდი'!I509,'პრეზ. ფონდი'!I509)</f>
        <v>0</v>
      </c>
      <c r="I509" s="10">
        <f t="shared" si="35"/>
        <v>0</v>
      </c>
      <c r="J509" s="10">
        <f t="shared" si="36"/>
        <v>0</v>
      </c>
    </row>
    <row r="510" spans="1:10" x14ac:dyDescent="0.25">
      <c r="A510" t="str">
        <f t="shared" si="33"/>
        <v>b</v>
      </c>
      <c r="B510" s="8"/>
      <c r="C510" s="9" t="s">
        <v>12</v>
      </c>
      <c r="D510" s="10">
        <f t="shared" si="34"/>
        <v>0</v>
      </c>
      <c r="E510" s="10">
        <f>SUM('დაზუსტ. ბიუჯ.'!E510,'მთავრ. ფონდი'!F510,'პრეზ. ფონდი'!F510)</f>
        <v>0</v>
      </c>
      <c r="F510" s="10">
        <f>SUM('დაზუსტ. ბიუჯ.'!F510,'მთავრ. ფონდი'!G510,'პრეზ. ფონდი'!G510)</f>
        <v>0</v>
      </c>
      <c r="G510" s="10">
        <f>SUM('დაზუსტ. ბიუჯ.'!G510,'მთავრ. ფონდი'!H510,'პრეზ. ფონდი'!H510)</f>
        <v>0</v>
      </c>
      <c r="H510" s="10">
        <f>SUM('დაზუსტ. ბიუჯ.'!H510,'მთავრ. ფონდი'!I510,'პრეზ. ფონდი'!I510)</f>
        <v>0</v>
      </c>
      <c r="I510" s="10">
        <f t="shared" si="35"/>
        <v>0</v>
      </c>
      <c r="J510" s="10">
        <f t="shared" si="36"/>
        <v>0</v>
      </c>
    </row>
    <row r="511" spans="1:10" x14ac:dyDescent="0.25">
      <c r="A511" t="str">
        <f t="shared" si="33"/>
        <v>b</v>
      </c>
      <c r="B511" s="8"/>
      <c r="C511" s="9" t="s">
        <v>13</v>
      </c>
      <c r="D511" s="10">
        <f t="shared" si="34"/>
        <v>0</v>
      </c>
      <c r="E511" s="10">
        <f>SUM('დაზუსტ. ბიუჯ.'!E511,'მთავრ. ფონდი'!F511,'პრეზ. ფონდი'!F511)</f>
        <v>0</v>
      </c>
      <c r="F511" s="10">
        <f>SUM('დაზუსტ. ბიუჯ.'!F511,'მთავრ. ფონდი'!G511,'პრეზ. ფონდი'!G511)</f>
        <v>0</v>
      </c>
      <c r="G511" s="10">
        <f>SUM('დაზუსტ. ბიუჯ.'!G511,'მთავრ. ფონდი'!H511,'პრეზ. ფონდი'!H511)</f>
        <v>0</v>
      </c>
      <c r="H511" s="10">
        <f>SUM('დაზუსტ. ბიუჯ.'!H511,'მთავრ. ფონდი'!I511,'პრეზ. ფონდი'!I511)</f>
        <v>0</v>
      </c>
      <c r="I511" s="10">
        <f t="shared" si="35"/>
        <v>0</v>
      </c>
      <c r="J511" s="10">
        <f t="shared" si="36"/>
        <v>0</v>
      </c>
    </row>
    <row r="512" spans="1:10" x14ac:dyDescent="0.25">
      <c r="A512" t="str">
        <f t="shared" si="33"/>
        <v>b</v>
      </c>
      <c r="B512" s="8"/>
      <c r="C512" s="9" t="s">
        <v>14</v>
      </c>
      <c r="D512" s="10">
        <f t="shared" si="34"/>
        <v>0</v>
      </c>
      <c r="E512" s="10">
        <f>SUM('დაზუსტ. ბიუჯ.'!E512,'მთავრ. ფონდი'!F512,'პრეზ. ფონდი'!F512)</f>
        <v>0</v>
      </c>
      <c r="F512" s="10">
        <f>SUM('დაზუსტ. ბიუჯ.'!F512,'მთავრ. ფონდი'!G512,'პრეზ. ფონდი'!G512)</f>
        <v>0</v>
      </c>
      <c r="G512" s="10">
        <f>SUM('დაზუსტ. ბიუჯ.'!G512,'მთავრ. ფონდი'!H512,'პრეზ. ფონდი'!H512)</f>
        <v>0</v>
      </c>
      <c r="H512" s="10">
        <f>SUM('დაზუსტ. ბიუჯ.'!H512,'მთავრ. ფონდი'!I512,'პრეზ. ფონდი'!I512)</f>
        <v>0</v>
      </c>
      <c r="I512" s="10">
        <f t="shared" si="35"/>
        <v>0</v>
      </c>
      <c r="J512" s="10">
        <f t="shared" si="36"/>
        <v>0</v>
      </c>
    </row>
    <row r="513" spans="1:10" x14ac:dyDescent="0.25">
      <c r="A513" t="str">
        <f t="shared" si="33"/>
        <v>b</v>
      </c>
      <c r="B513" s="8"/>
      <c r="C513" s="9" t="s">
        <v>15</v>
      </c>
      <c r="D513" s="10">
        <f t="shared" si="34"/>
        <v>0</v>
      </c>
      <c r="E513" s="10">
        <f>SUM('დაზუსტ. ბიუჯ.'!E513,'მთავრ. ფონდი'!F513,'პრეზ. ფონდი'!F513)</f>
        <v>0</v>
      </c>
      <c r="F513" s="10">
        <f>SUM('დაზუსტ. ბიუჯ.'!F513,'მთავრ. ფონდი'!G513,'პრეზ. ფონდი'!G513)</f>
        <v>0</v>
      </c>
      <c r="G513" s="10">
        <f>SUM('დაზუსტ. ბიუჯ.'!G513,'მთავრ. ფონდი'!H513,'პრეზ. ფონდი'!H513)</f>
        <v>0</v>
      </c>
      <c r="H513" s="10">
        <f>SUM('დაზუსტ. ბიუჯ.'!H513,'მთავრ. ფონდი'!I513,'პრეზ. ფონდი'!I513)</f>
        <v>0</v>
      </c>
      <c r="I513" s="10">
        <f t="shared" si="35"/>
        <v>0</v>
      </c>
      <c r="J513" s="10">
        <f t="shared" si="36"/>
        <v>0</v>
      </c>
    </row>
    <row r="514" spans="1:10" x14ac:dyDescent="0.25">
      <c r="A514" t="str">
        <f t="shared" si="33"/>
        <v>a</v>
      </c>
      <c r="B514" s="8"/>
      <c r="C514" s="9" t="s">
        <v>16</v>
      </c>
      <c r="D514" s="10">
        <f t="shared" si="34"/>
        <v>5000000</v>
      </c>
      <c r="E514" s="10">
        <f>SUM('დაზუსტ. ბიუჯ.'!E514,'მთავრ. ფონდი'!F514,'პრეზ. ფონდი'!F514)</f>
        <v>863000</v>
      </c>
      <c r="F514" s="10">
        <f>SUM('დაზუსტ. ბიუჯ.'!F514,'მთავრ. ფონდი'!G514,'პრეზ. ფონდი'!G514)</f>
        <v>877900</v>
      </c>
      <c r="G514" s="10">
        <f>SUM('დაზუსტ. ბიუჯ.'!G514,'მთავრ. ფონდი'!H514,'პრეზ. ფონდი'!H514)</f>
        <v>1250000</v>
      </c>
      <c r="H514" s="10">
        <f>SUM('დაზუსტ. ბიუჯ.'!H514,'მთავრ. ფონდი'!I514,'პრეზ. ფონდი'!I514)</f>
        <v>2009100</v>
      </c>
      <c r="I514" s="10">
        <f t="shared" si="35"/>
        <v>1740900</v>
      </c>
      <c r="J514" s="10">
        <f t="shared" si="36"/>
        <v>2990900</v>
      </c>
    </row>
    <row r="515" spans="1:10" x14ac:dyDescent="0.25">
      <c r="A515" t="str">
        <f t="shared" si="33"/>
        <v>b</v>
      </c>
      <c r="B515" s="8"/>
      <c r="C515" s="9" t="s">
        <v>17</v>
      </c>
      <c r="D515" s="10">
        <f t="shared" si="34"/>
        <v>0</v>
      </c>
      <c r="E515" s="10">
        <f>SUM('დაზუსტ. ბიუჯ.'!E515,'მთავრ. ფონდი'!F515,'პრეზ. ფონდი'!F515)</f>
        <v>0</v>
      </c>
      <c r="F515" s="10">
        <f>SUM('დაზუსტ. ბიუჯ.'!F515,'მთავრ. ფონდი'!G515,'პრეზ. ფონდი'!G515)</f>
        <v>0</v>
      </c>
      <c r="G515" s="10">
        <f>SUM('დაზუსტ. ბიუჯ.'!G515,'მთავრ. ფონდი'!H515,'პრეზ. ფონდი'!H515)</f>
        <v>0</v>
      </c>
      <c r="H515" s="10">
        <f>SUM('დაზუსტ. ბიუჯ.'!H515,'მთავრ. ფონდი'!I515,'პრეზ. ფონდი'!I515)</f>
        <v>0</v>
      </c>
      <c r="I515" s="10">
        <f t="shared" si="35"/>
        <v>0</v>
      </c>
      <c r="J515" s="10">
        <f t="shared" si="36"/>
        <v>0</v>
      </c>
    </row>
    <row r="516" spans="1:10" x14ac:dyDescent="0.25">
      <c r="A516" t="str">
        <f t="shared" si="33"/>
        <v>b</v>
      </c>
      <c r="B516" s="5"/>
      <c r="C516" s="6" t="s">
        <v>18</v>
      </c>
      <c r="D516" s="7">
        <f t="shared" si="34"/>
        <v>0</v>
      </c>
      <c r="E516" s="7">
        <f>SUM('დაზუსტ. ბიუჯ.'!E516,'მთავრ. ფონდი'!F516,'პრეზ. ფონდი'!F516)</f>
        <v>0</v>
      </c>
      <c r="F516" s="7">
        <f>SUM('დაზუსტ. ბიუჯ.'!F516,'მთავრ. ფონდი'!G516,'პრეზ. ფონდი'!G516)</f>
        <v>0</v>
      </c>
      <c r="G516" s="7">
        <f>SUM('დაზუსტ. ბიუჯ.'!G516,'მთავრ. ფონდი'!H516,'პრეზ. ფონდი'!H516)</f>
        <v>0</v>
      </c>
      <c r="H516" s="7">
        <f>SUM('დაზუსტ. ბიუჯ.'!H516,'მთავრ. ფონდი'!I516,'პრეზ. ფონდი'!I516)</f>
        <v>0</v>
      </c>
      <c r="I516" s="7">
        <f t="shared" si="35"/>
        <v>0</v>
      </c>
      <c r="J516" s="7">
        <f t="shared" si="36"/>
        <v>0</v>
      </c>
    </row>
    <row r="517" spans="1:10" x14ac:dyDescent="0.25">
      <c r="A517" t="str">
        <f t="shared" si="33"/>
        <v>b</v>
      </c>
      <c r="B517" s="5"/>
      <c r="C517" s="6" t="s">
        <v>19</v>
      </c>
      <c r="D517" s="7">
        <f t="shared" si="34"/>
        <v>0</v>
      </c>
      <c r="E517" s="7">
        <f>SUM('დაზუსტ. ბიუჯ.'!E517,'მთავრ. ფონდი'!F517,'პრეზ. ფონდი'!F517)</f>
        <v>0</v>
      </c>
      <c r="F517" s="7">
        <f>SUM('დაზუსტ. ბიუჯ.'!F517,'მთავრ. ფონდი'!G517,'პრეზ. ფონდი'!G517)</f>
        <v>0</v>
      </c>
      <c r="G517" s="7">
        <f>SUM('დაზუსტ. ბიუჯ.'!G517,'მთავრ. ფონდი'!H517,'პრეზ. ფონდი'!H517)</f>
        <v>0</v>
      </c>
      <c r="H517" s="7">
        <f>SUM('დაზუსტ. ბიუჯ.'!H517,'მთავრ. ფონდი'!I517,'პრეზ. ფონდი'!I517)</f>
        <v>0</v>
      </c>
      <c r="I517" s="7">
        <f t="shared" si="35"/>
        <v>0</v>
      </c>
      <c r="J517" s="7">
        <f t="shared" si="36"/>
        <v>0</v>
      </c>
    </row>
    <row r="518" spans="1:10" ht="15.75" thickBot="1" x14ac:dyDescent="0.3">
      <c r="A518" t="str">
        <f t="shared" si="33"/>
        <v>b</v>
      </c>
      <c r="B518" s="11"/>
      <c r="C518" s="12" t="s">
        <v>20</v>
      </c>
      <c r="D518" s="13">
        <f t="shared" si="34"/>
        <v>0</v>
      </c>
      <c r="E518" s="13">
        <f>SUM('დაზუსტ. ბიუჯ.'!E518,'მთავრ. ფონდი'!F518,'პრეზ. ფონდი'!F518)</f>
        <v>0</v>
      </c>
      <c r="F518" s="13">
        <f>SUM('დაზუსტ. ბიუჯ.'!F518,'მთავრ. ფონდი'!G518,'პრეზ. ფონდი'!G518)</f>
        <v>0</v>
      </c>
      <c r="G518" s="13">
        <f>SUM('დაზუსტ. ბიუჯ.'!G518,'მთავრ. ფონდი'!H518,'პრეზ. ფონდი'!H518)</f>
        <v>0</v>
      </c>
      <c r="H518" s="13">
        <f>SUM('დაზუსტ. ბიუჯ.'!H518,'მთავრ. ფონდი'!I518,'პრეზ. ფონდი'!I518)</f>
        <v>0</v>
      </c>
      <c r="I518" s="13">
        <f t="shared" si="35"/>
        <v>0</v>
      </c>
      <c r="J518" s="13">
        <f t="shared" si="36"/>
        <v>0</v>
      </c>
    </row>
    <row r="519" spans="1:10" ht="31.5" thickTop="1" thickBot="1" x14ac:dyDescent="0.3">
      <c r="A519" t="str">
        <f t="shared" si="33"/>
        <v>a</v>
      </c>
      <c r="B519" s="16" t="s">
        <v>242</v>
      </c>
      <c r="C519" s="4" t="s">
        <v>246</v>
      </c>
      <c r="D519" s="4">
        <f t="shared" si="34"/>
        <v>5000000</v>
      </c>
      <c r="E519" s="4">
        <f>SUM('დაზუსტ. ბიუჯ.'!E519,'მთავრ. ფონდი'!F519,'პრეზ. ფონდი'!F519)</f>
        <v>1050500</v>
      </c>
      <c r="F519" s="4">
        <f>SUM('დაზუსტ. ბიუჯ.'!F519,'მთავრ. ფონდი'!G519,'პრეზ. ფონდი'!G519)</f>
        <v>1095000</v>
      </c>
      <c r="G519" s="4">
        <f>SUM('დაზუსტ. ბიუჯ.'!G519,'მთავრ. ფონდი'!H519,'პრეზ. ფონდი'!H519)</f>
        <v>1250000</v>
      </c>
      <c r="H519" s="4">
        <f>SUM('დაზუსტ. ბიუჯ.'!H519,'მთავრ. ფონდი'!I519,'პრეზ. ფონდი'!I519)</f>
        <v>1604500</v>
      </c>
      <c r="I519" s="4">
        <f t="shared" si="35"/>
        <v>2145500</v>
      </c>
      <c r="J519" s="4">
        <f t="shared" si="36"/>
        <v>3395500</v>
      </c>
    </row>
    <row r="520" spans="1:10" ht="15.75" thickTop="1" x14ac:dyDescent="0.25">
      <c r="A520" t="str">
        <f t="shared" si="33"/>
        <v>a</v>
      </c>
      <c r="B520" s="5"/>
      <c r="C520" s="6" t="s">
        <v>10</v>
      </c>
      <c r="D520" s="7">
        <f t="shared" si="34"/>
        <v>5000000</v>
      </c>
      <c r="E520" s="7">
        <f>SUM('დაზუსტ. ბიუჯ.'!E520,'მთავრ. ფონდი'!F520,'პრეზ. ფონდი'!F520)</f>
        <v>1050500</v>
      </c>
      <c r="F520" s="7">
        <f>SUM('დაზუსტ. ბიუჯ.'!F520,'მთავრ. ფონდი'!G520,'პრეზ. ფონდი'!G520)</f>
        <v>1095000</v>
      </c>
      <c r="G520" s="7">
        <f>SUM('დაზუსტ. ბიუჯ.'!G520,'მთავრ. ფონდი'!H520,'პრეზ. ფონდი'!H520)</f>
        <v>1250000</v>
      </c>
      <c r="H520" s="7">
        <f>SUM('დაზუსტ. ბიუჯ.'!H520,'მთავრ. ფონდი'!I520,'პრეზ. ფონდი'!I520)</f>
        <v>1604500</v>
      </c>
      <c r="I520" s="7">
        <f t="shared" si="35"/>
        <v>2145500</v>
      </c>
      <c r="J520" s="7">
        <f t="shared" si="36"/>
        <v>3395500</v>
      </c>
    </row>
    <row r="521" spans="1:10" x14ac:dyDescent="0.25">
      <c r="A521" t="str">
        <f t="shared" si="33"/>
        <v>b</v>
      </c>
      <c r="B521" s="8"/>
      <c r="C521" s="9" t="s">
        <v>11</v>
      </c>
      <c r="D521" s="10">
        <f t="shared" si="34"/>
        <v>0</v>
      </c>
      <c r="E521" s="10">
        <f>SUM('დაზუსტ. ბიუჯ.'!E521,'მთავრ. ფონდი'!F521,'პრეზ. ფონდი'!F521)</f>
        <v>0</v>
      </c>
      <c r="F521" s="10">
        <f>SUM('დაზუსტ. ბიუჯ.'!F521,'მთავრ. ფონდი'!G521,'პრეზ. ფონდი'!G521)</f>
        <v>0</v>
      </c>
      <c r="G521" s="10">
        <f>SUM('დაზუსტ. ბიუჯ.'!G521,'მთავრ. ფონდი'!H521,'პრეზ. ფონდი'!H521)</f>
        <v>0</v>
      </c>
      <c r="H521" s="10">
        <f>SUM('დაზუსტ. ბიუჯ.'!H521,'მთავრ. ფონდი'!I521,'პრეზ. ფონდი'!I521)</f>
        <v>0</v>
      </c>
      <c r="I521" s="10">
        <f t="shared" si="35"/>
        <v>0</v>
      </c>
      <c r="J521" s="10">
        <f t="shared" si="36"/>
        <v>0</v>
      </c>
    </row>
    <row r="522" spans="1:10" x14ac:dyDescent="0.25">
      <c r="A522" t="str">
        <f t="shared" si="33"/>
        <v>b</v>
      </c>
      <c r="B522" s="8"/>
      <c r="C522" s="9" t="s">
        <v>12</v>
      </c>
      <c r="D522" s="10">
        <f t="shared" si="34"/>
        <v>0</v>
      </c>
      <c r="E522" s="10">
        <f>SUM('დაზუსტ. ბიუჯ.'!E522,'მთავრ. ფონდი'!F522,'პრეზ. ფონდი'!F522)</f>
        <v>0</v>
      </c>
      <c r="F522" s="10">
        <f>SUM('დაზუსტ. ბიუჯ.'!F522,'მთავრ. ფონდი'!G522,'პრეზ. ფონდი'!G522)</f>
        <v>0</v>
      </c>
      <c r="G522" s="10">
        <f>SUM('დაზუსტ. ბიუჯ.'!G522,'მთავრ. ფონდი'!H522,'პრეზ. ფონდი'!H522)</f>
        <v>0</v>
      </c>
      <c r="H522" s="10">
        <f>SUM('დაზუსტ. ბიუჯ.'!H522,'მთავრ. ფონდი'!I522,'პრეზ. ფონდი'!I522)</f>
        <v>0</v>
      </c>
      <c r="I522" s="10">
        <f t="shared" si="35"/>
        <v>0</v>
      </c>
      <c r="J522" s="10">
        <f t="shared" si="36"/>
        <v>0</v>
      </c>
    </row>
    <row r="523" spans="1:10" x14ac:dyDescent="0.25">
      <c r="A523" t="str">
        <f t="shared" si="33"/>
        <v>b</v>
      </c>
      <c r="B523" s="8"/>
      <c r="C523" s="9" t="s">
        <v>13</v>
      </c>
      <c r="D523" s="10">
        <f t="shared" si="34"/>
        <v>0</v>
      </c>
      <c r="E523" s="10">
        <f>SUM('დაზუსტ. ბიუჯ.'!E523,'მთავრ. ფონდი'!F523,'პრეზ. ფონდი'!F523)</f>
        <v>0</v>
      </c>
      <c r="F523" s="10">
        <f>SUM('დაზუსტ. ბიუჯ.'!F523,'მთავრ. ფონდი'!G523,'პრეზ. ფონდი'!G523)</f>
        <v>0</v>
      </c>
      <c r="G523" s="10">
        <f>SUM('დაზუსტ. ბიუჯ.'!G523,'მთავრ. ფონდი'!H523,'პრეზ. ფონდი'!H523)</f>
        <v>0</v>
      </c>
      <c r="H523" s="10">
        <f>SUM('დაზუსტ. ბიუჯ.'!H523,'მთავრ. ფონდი'!I523,'პრეზ. ფონდი'!I523)</f>
        <v>0</v>
      </c>
      <c r="I523" s="10">
        <f t="shared" si="35"/>
        <v>0</v>
      </c>
      <c r="J523" s="10">
        <f t="shared" si="36"/>
        <v>0</v>
      </c>
    </row>
    <row r="524" spans="1:10" x14ac:dyDescent="0.25">
      <c r="A524" t="str">
        <f t="shared" si="33"/>
        <v>b</v>
      </c>
      <c r="B524" s="8"/>
      <c r="C524" s="9" t="s">
        <v>14</v>
      </c>
      <c r="D524" s="10">
        <f t="shared" si="34"/>
        <v>0</v>
      </c>
      <c r="E524" s="10">
        <f>SUM('დაზუსტ. ბიუჯ.'!E524,'მთავრ. ფონდი'!F524,'პრეზ. ფონდი'!F524)</f>
        <v>0</v>
      </c>
      <c r="F524" s="10">
        <f>SUM('დაზუსტ. ბიუჯ.'!F524,'მთავრ. ფონდი'!G524,'პრეზ. ფონდი'!G524)</f>
        <v>0</v>
      </c>
      <c r="G524" s="10">
        <f>SUM('დაზუსტ. ბიუჯ.'!G524,'მთავრ. ფონდი'!H524,'პრეზ. ფონდი'!H524)</f>
        <v>0</v>
      </c>
      <c r="H524" s="10">
        <f>SUM('დაზუსტ. ბიუჯ.'!H524,'მთავრ. ფონდი'!I524,'პრეზ. ფონდი'!I524)</f>
        <v>0</v>
      </c>
      <c r="I524" s="10">
        <f t="shared" si="35"/>
        <v>0</v>
      </c>
      <c r="J524" s="10">
        <f t="shared" si="36"/>
        <v>0</v>
      </c>
    </row>
    <row r="525" spans="1:10" x14ac:dyDescent="0.25">
      <c r="A525" t="str">
        <f t="shared" si="33"/>
        <v>b</v>
      </c>
      <c r="B525" s="8"/>
      <c r="C525" s="9" t="s">
        <v>15</v>
      </c>
      <c r="D525" s="10">
        <f t="shared" si="34"/>
        <v>0</v>
      </c>
      <c r="E525" s="10">
        <f>SUM('დაზუსტ. ბიუჯ.'!E525,'მთავრ. ფონდი'!F525,'პრეზ. ფონდი'!F525)</f>
        <v>0</v>
      </c>
      <c r="F525" s="10">
        <f>SUM('დაზუსტ. ბიუჯ.'!F525,'მთავრ. ფონდი'!G525,'პრეზ. ფონდი'!G525)</f>
        <v>0</v>
      </c>
      <c r="G525" s="10">
        <f>SUM('დაზუსტ. ბიუჯ.'!G525,'მთავრ. ფონდი'!H525,'პრეზ. ფონდი'!H525)</f>
        <v>0</v>
      </c>
      <c r="H525" s="10">
        <f>SUM('დაზუსტ. ბიუჯ.'!H525,'მთავრ. ფონდი'!I525,'პრეზ. ფონდი'!I525)</f>
        <v>0</v>
      </c>
      <c r="I525" s="10">
        <f t="shared" si="35"/>
        <v>0</v>
      </c>
      <c r="J525" s="10">
        <f t="shared" si="36"/>
        <v>0</v>
      </c>
    </row>
    <row r="526" spans="1:10" x14ac:dyDescent="0.25">
      <c r="A526" t="str">
        <f t="shared" si="33"/>
        <v>a</v>
      </c>
      <c r="B526" s="8"/>
      <c r="C526" s="9" t="s">
        <v>16</v>
      </c>
      <c r="D526" s="10">
        <f t="shared" si="34"/>
        <v>5000000</v>
      </c>
      <c r="E526" s="10">
        <f>SUM('დაზუსტ. ბიუჯ.'!E526,'მთავრ. ფონდი'!F526,'პრეზ. ფონდი'!F526)</f>
        <v>1050500</v>
      </c>
      <c r="F526" s="10">
        <f>SUM('დაზუსტ. ბიუჯ.'!F526,'მთავრ. ფონდი'!G526,'პრეზ. ფონდი'!G526)</f>
        <v>1095000</v>
      </c>
      <c r="G526" s="10">
        <f>SUM('დაზუსტ. ბიუჯ.'!G526,'მთავრ. ფონდი'!H526,'პრეზ. ფონდი'!H526)</f>
        <v>1250000</v>
      </c>
      <c r="H526" s="10">
        <f>SUM('დაზუსტ. ბიუჯ.'!H526,'მთავრ. ფონდი'!I526,'პრეზ. ფონდი'!I526)</f>
        <v>1604500</v>
      </c>
      <c r="I526" s="10">
        <f t="shared" si="35"/>
        <v>2145500</v>
      </c>
      <c r="J526" s="10">
        <f t="shared" si="36"/>
        <v>3395500</v>
      </c>
    </row>
    <row r="527" spans="1:10" x14ac:dyDescent="0.25">
      <c r="A527" t="str">
        <f t="shared" si="33"/>
        <v>b</v>
      </c>
      <c r="B527" s="8"/>
      <c r="C527" s="9" t="s">
        <v>17</v>
      </c>
      <c r="D527" s="10">
        <f t="shared" si="34"/>
        <v>0</v>
      </c>
      <c r="E527" s="10">
        <f>SUM('დაზუსტ. ბიუჯ.'!E527,'მთავრ. ფონდი'!F527,'პრეზ. ფონდი'!F527)</f>
        <v>0</v>
      </c>
      <c r="F527" s="10">
        <f>SUM('დაზუსტ. ბიუჯ.'!F527,'მთავრ. ფონდი'!G527,'პრეზ. ფონდი'!G527)</f>
        <v>0</v>
      </c>
      <c r="G527" s="10">
        <f>SUM('დაზუსტ. ბიუჯ.'!G527,'მთავრ. ფონდი'!H527,'პრეზ. ფონდი'!H527)</f>
        <v>0</v>
      </c>
      <c r="H527" s="10">
        <f>SUM('დაზუსტ. ბიუჯ.'!H527,'მთავრ. ფონდი'!I527,'პრეზ. ფონდი'!I527)</f>
        <v>0</v>
      </c>
      <c r="I527" s="10">
        <f t="shared" si="35"/>
        <v>0</v>
      </c>
      <c r="J527" s="10">
        <f t="shared" si="36"/>
        <v>0</v>
      </c>
    </row>
    <row r="528" spans="1:10" x14ac:dyDescent="0.25">
      <c r="A528" t="str">
        <f t="shared" si="33"/>
        <v>b</v>
      </c>
      <c r="B528" s="5"/>
      <c r="C528" s="6" t="s">
        <v>18</v>
      </c>
      <c r="D528" s="7">
        <f t="shared" si="34"/>
        <v>0</v>
      </c>
      <c r="E528" s="7">
        <f>SUM('დაზუსტ. ბიუჯ.'!E528,'მთავრ. ფონდი'!F528,'პრეზ. ფონდი'!F528)</f>
        <v>0</v>
      </c>
      <c r="F528" s="7">
        <f>SUM('დაზუსტ. ბიუჯ.'!F528,'მთავრ. ფონდი'!G528,'პრეზ. ფონდი'!G528)</f>
        <v>0</v>
      </c>
      <c r="G528" s="7">
        <f>SUM('დაზუსტ. ბიუჯ.'!G528,'მთავრ. ფონდი'!H528,'პრეზ. ფონდი'!H528)</f>
        <v>0</v>
      </c>
      <c r="H528" s="7">
        <f>SUM('დაზუსტ. ბიუჯ.'!H528,'მთავრ. ფონდი'!I528,'პრეზ. ფონდი'!I528)</f>
        <v>0</v>
      </c>
      <c r="I528" s="7">
        <f t="shared" si="35"/>
        <v>0</v>
      </c>
      <c r="J528" s="7">
        <f t="shared" si="36"/>
        <v>0</v>
      </c>
    </row>
    <row r="529" spans="1:10" x14ac:dyDescent="0.25">
      <c r="A529" t="str">
        <f t="shared" si="33"/>
        <v>b</v>
      </c>
      <c r="B529" s="5"/>
      <c r="C529" s="6" t="s">
        <v>19</v>
      </c>
      <c r="D529" s="7">
        <f t="shared" si="34"/>
        <v>0</v>
      </c>
      <c r="E529" s="7">
        <f>SUM('დაზუსტ. ბიუჯ.'!E529,'მთავრ. ფონდი'!F529,'პრეზ. ფონდი'!F529)</f>
        <v>0</v>
      </c>
      <c r="F529" s="7">
        <f>SUM('დაზუსტ. ბიუჯ.'!F529,'მთავრ. ფონდი'!G529,'პრეზ. ფონდი'!G529)</f>
        <v>0</v>
      </c>
      <c r="G529" s="7">
        <f>SUM('დაზუსტ. ბიუჯ.'!G529,'მთავრ. ფონდი'!H529,'პრეზ. ფონდი'!H529)</f>
        <v>0</v>
      </c>
      <c r="H529" s="7">
        <f>SUM('დაზუსტ. ბიუჯ.'!H529,'მთავრ. ფონდი'!I529,'პრეზ. ფონდი'!I529)</f>
        <v>0</v>
      </c>
      <c r="I529" s="7">
        <f t="shared" si="35"/>
        <v>0</v>
      </c>
      <c r="J529" s="7">
        <f t="shared" si="36"/>
        <v>0</v>
      </c>
    </row>
    <row r="530" spans="1:10" ht="15.75" thickBot="1" x14ac:dyDescent="0.3">
      <c r="A530" t="str">
        <f t="shared" si="33"/>
        <v>b</v>
      </c>
      <c r="B530" s="11"/>
      <c r="C530" s="12" t="s">
        <v>20</v>
      </c>
      <c r="D530" s="13">
        <f t="shared" si="34"/>
        <v>0</v>
      </c>
      <c r="E530" s="13">
        <f>SUM('დაზუსტ. ბიუჯ.'!E530,'მთავრ. ფონდი'!F530,'პრეზ. ფონდი'!F530)</f>
        <v>0</v>
      </c>
      <c r="F530" s="13">
        <f>SUM('დაზუსტ. ბიუჯ.'!F530,'მთავრ. ფონდი'!G530,'პრეზ. ფონდი'!G530)</f>
        <v>0</v>
      </c>
      <c r="G530" s="13">
        <f>SUM('დაზუსტ. ბიუჯ.'!G530,'მთავრ. ფონდი'!H530,'პრეზ. ფონდი'!H530)</f>
        <v>0</v>
      </c>
      <c r="H530" s="13">
        <f>SUM('დაზუსტ. ბიუჯ.'!H530,'მთავრ. ფონდი'!I530,'პრეზ. ფონდი'!I530)</f>
        <v>0</v>
      </c>
      <c r="I530" s="13">
        <f t="shared" si="35"/>
        <v>0</v>
      </c>
      <c r="J530" s="13">
        <f t="shared" si="36"/>
        <v>0</v>
      </c>
    </row>
    <row r="531" spans="1:10" ht="46.5" thickTop="1" thickBot="1" x14ac:dyDescent="0.3">
      <c r="A531" t="str">
        <f t="shared" si="29"/>
        <v>a</v>
      </c>
      <c r="B531" s="16" t="s">
        <v>260</v>
      </c>
      <c r="C531" s="4" t="s">
        <v>249</v>
      </c>
      <c r="D531" s="4">
        <f t="shared" si="32"/>
        <v>15000000</v>
      </c>
      <c r="E531" s="4">
        <f>SUM('დაზუსტ. ბიუჯ.'!E531,'მთავრ. ფონდი'!F531,'პრეზ. ფონდი'!F531)</f>
        <v>696000</v>
      </c>
      <c r="F531" s="4">
        <f>SUM('დაზუსტ. ბიუჯ.'!F531,'მთავრ. ფონდი'!G531,'პრეზ. ფონდი'!G531)</f>
        <v>1500000</v>
      </c>
      <c r="G531" s="4">
        <f>SUM('დაზუსტ. ბიუჯ.'!G531,'მთავრ. ფონდი'!H531,'პრეზ. ფონდი'!H531)</f>
        <v>4000000</v>
      </c>
      <c r="H531" s="4">
        <f>SUM('დაზუსტ. ბიუჯ.'!H531,'მთავრ. ფონდი'!I531,'პრეზ. ფონდი'!I531)</f>
        <v>8804000</v>
      </c>
      <c r="I531" s="4">
        <f t="shared" si="30"/>
        <v>2196000</v>
      </c>
      <c r="J531" s="4">
        <f t="shared" si="31"/>
        <v>6196000</v>
      </c>
    </row>
    <row r="532" spans="1:10" ht="15.75" thickTop="1" x14ac:dyDescent="0.25">
      <c r="A532" t="str">
        <f t="shared" si="29"/>
        <v>a</v>
      </c>
      <c r="B532" s="5"/>
      <c r="C532" s="6" t="s">
        <v>10</v>
      </c>
      <c r="D532" s="7">
        <f t="shared" si="32"/>
        <v>15000000</v>
      </c>
      <c r="E532" s="7">
        <f>SUM('დაზუსტ. ბიუჯ.'!E532,'მთავრ. ფონდი'!F532,'პრეზ. ფონდი'!F532)</f>
        <v>696000</v>
      </c>
      <c r="F532" s="7">
        <f>SUM('დაზუსტ. ბიუჯ.'!F532,'მთავრ. ფონდი'!G532,'პრეზ. ფონდი'!G532)</f>
        <v>1500000</v>
      </c>
      <c r="G532" s="7">
        <f>SUM('დაზუსტ. ბიუჯ.'!G532,'მთავრ. ფონდი'!H532,'პრეზ. ფონდი'!H532)</f>
        <v>4000000</v>
      </c>
      <c r="H532" s="7">
        <f>SUM('დაზუსტ. ბიუჯ.'!H532,'მთავრ. ფონდი'!I532,'პრეზ. ფონდი'!I532)</f>
        <v>8804000</v>
      </c>
      <c r="I532" s="7">
        <f t="shared" si="30"/>
        <v>2196000</v>
      </c>
      <c r="J532" s="7">
        <f t="shared" si="31"/>
        <v>6196000</v>
      </c>
    </row>
    <row r="533" spans="1:10" x14ac:dyDescent="0.25">
      <c r="A533" t="str">
        <f t="shared" si="29"/>
        <v>b</v>
      </c>
      <c r="B533" s="8"/>
      <c r="C533" s="9" t="s">
        <v>11</v>
      </c>
      <c r="D533" s="10">
        <f t="shared" si="32"/>
        <v>0</v>
      </c>
      <c r="E533" s="10">
        <f>SUM('დაზუსტ. ბიუჯ.'!E533,'მთავრ. ფონდი'!F533,'პრეზ. ფონდი'!F533)</f>
        <v>0</v>
      </c>
      <c r="F533" s="10">
        <f>SUM('დაზუსტ. ბიუჯ.'!F533,'მთავრ. ფონდი'!G533,'პრეზ. ფონდი'!G533)</f>
        <v>0</v>
      </c>
      <c r="G533" s="10">
        <f>SUM('დაზუსტ. ბიუჯ.'!G533,'მთავრ. ფონდი'!H533,'პრეზ. ფონდი'!H533)</f>
        <v>0</v>
      </c>
      <c r="H533" s="10">
        <f>SUM('დაზუსტ. ბიუჯ.'!H533,'მთავრ. ფონდი'!I533,'პრეზ. ფონდი'!I533)</f>
        <v>0</v>
      </c>
      <c r="I533" s="10">
        <f t="shared" si="30"/>
        <v>0</v>
      </c>
      <c r="J533" s="10">
        <f t="shared" si="31"/>
        <v>0</v>
      </c>
    </row>
    <row r="534" spans="1:10" x14ac:dyDescent="0.25">
      <c r="A534" t="str">
        <f t="shared" si="29"/>
        <v>b</v>
      </c>
      <c r="B534" s="8"/>
      <c r="C534" s="9" t="s">
        <v>12</v>
      </c>
      <c r="D534" s="10">
        <f t="shared" si="32"/>
        <v>0</v>
      </c>
      <c r="E534" s="10">
        <f>SUM('დაზუსტ. ბიუჯ.'!E534,'მთავრ. ფონდი'!F534,'პრეზ. ფონდი'!F534)</f>
        <v>0</v>
      </c>
      <c r="F534" s="10">
        <f>SUM('დაზუსტ. ბიუჯ.'!F534,'მთავრ. ფონდი'!G534,'პრეზ. ფონდი'!G534)</f>
        <v>0</v>
      </c>
      <c r="G534" s="10">
        <f>SUM('დაზუსტ. ბიუჯ.'!G534,'მთავრ. ფონდი'!H534,'პრეზ. ფონდი'!H534)</f>
        <v>0</v>
      </c>
      <c r="H534" s="10">
        <f>SUM('დაზუსტ. ბიუჯ.'!H534,'მთავრ. ფონდი'!I534,'პრეზ. ფონდი'!I534)</f>
        <v>0</v>
      </c>
      <c r="I534" s="10">
        <f t="shared" si="30"/>
        <v>0</v>
      </c>
      <c r="J534" s="10">
        <f t="shared" si="31"/>
        <v>0</v>
      </c>
    </row>
    <row r="535" spans="1:10" x14ac:dyDescent="0.25">
      <c r="A535" t="str">
        <f t="shared" si="29"/>
        <v>b</v>
      </c>
      <c r="B535" s="8"/>
      <c r="C535" s="9" t="s">
        <v>13</v>
      </c>
      <c r="D535" s="10">
        <f t="shared" si="32"/>
        <v>0</v>
      </c>
      <c r="E535" s="10">
        <f>SUM('დაზუსტ. ბიუჯ.'!E535,'მთავრ. ფონდი'!F535,'პრეზ. ფონდი'!F535)</f>
        <v>0</v>
      </c>
      <c r="F535" s="10">
        <f>SUM('დაზუსტ. ბიუჯ.'!F535,'მთავრ. ფონდი'!G535,'პრეზ. ფონდი'!G535)</f>
        <v>0</v>
      </c>
      <c r="G535" s="10">
        <f>SUM('დაზუსტ. ბიუჯ.'!G535,'მთავრ. ფონდი'!H535,'პრეზ. ფონდი'!H535)</f>
        <v>0</v>
      </c>
      <c r="H535" s="10">
        <f>SUM('დაზუსტ. ბიუჯ.'!H535,'მთავრ. ფონდი'!I535,'პრეზ. ფონდი'!I535)</f>
        <v>0</v>
      </c>
      <c r="I535" s="10">
        <f t="shared" si="30"/>
        <v>0</v>
      </c>
      <c r="J535" s="10">
        <f t="shared" si="31"/>
        <v>0</v>
      </c>
    </row>
    <row r="536" spans="1:10" x14ac:dyDescent="0.25">
      <c r="A536" t="str">
        <f t="shared" si="29"/>
        <v>b</v>
      </c>
      <c r="B536" s="8"/>
      <c r="C536" s="9" t="s">
        <v>14</v>
      </c>
      <c r="D536" s="10">
        <f t="shared" si="32"/>
        <v>0</v>
      </c>
      <c r="E536" s="10">
        <f>SUM('დაზუსტ. ბიუჯ.'!E536,'მთავრ. ფონდი'!F536,'პრეზ. ფონდი'!F536)</f>
        <v>0</v>
      </c>
      <c r="F536" s="10">
        <f>SUM('დაზუსტ. ბიუჯ.'!F536,'მთავრ. ფონდი'!G536,'პრეზ. ფონდი'!G536)</f>
        <v>0</v>
      </c>
      <c r="G536" s="10">
        <f>SUM('დაზუსტ. ბიუჯ.'!G536,'მთავრ. ფონდი'!H536,'პრეზ. ფონდი'!H536)</f>
        <v>0</v>
      </c>
      <c r="H536" s="10">
        <f>SUM('დაზუსტ. ბიუჯ.'!H536,'მთავრ. ფონდი'!I536,'პრეზ. ფონდი'!I536)</f>
        <v>0</v>
      </c>
      <c r="I536" s="10">
        <f t="shared" si="30"/>
        <v>0</v>
      </c>
      <c r="J536" s="10">
        <f t="shared" si="31"/>
        <v>0</v>
      </c>
    </row>
    <row r="537" spans="1:10" x14ac:dyDescent="0.25">
      <c r="A537" t="str">
        <f t="shared" si="29"/>
        <v>b</v>
      </c>
      <c r="B537" s="8"/>
      <c r="C537" s="9" t="s">
        <v>15</v>
      </c>
      <c r="D537" s="10">
        <f t="shared" si="32"/>
        <v>0</v>
      </c>
      <c r="E537" s="10">
        <f>SUM('დაზუსტ. ბიუჯ.'!E537,'მთავრ. ფონდი'!F537,'პრეზ. ფონდი'!F537)</f>
        <v>0</v>
      </c>
      <c r="F537" s="10">
        <f>SUM('დაზუსტ. ბიუჯ.'!F537,'მთავრ. ფონდი'!G537,'პრეზ. ფონდი'!G537)</f>
        <v>0</v>
      </c>
      <c r="G537" s="10">
        <f>SUM('დაზუსტ. ბიუჯ.'!G537,'მთავრ. ფონდი'!H537,'პრეზ. ფონდი'!H537)</f>
        <v>0</v>
      </c>
      <c r="H537" s="10">
        <f>SUM('დაზუსტ. ბიუჯ.'!H537,'მთავრ. ფონდი'!I537,'პრეზ. ფონდი'!I537)</f>
        <v>0</v>
      </c>
      <c r="I537" s="10">
        <f t="shared" si="30"/>
        <v>0</v>
      </c>
      <c r="J537" s="10">
        <f t="shared" si="31"/>
        <v>0</v>
      </c>
    </row>
    <row r="538" spans="1:10" x14ac:dyDescent="0.25">
      <c r="A538" t="str">
        <f t="shared" si="29"/>
        <v>a</v>
      </c>
      <c r="B538" s="8"/>
      <c r="C538" s="9" t="s">
        <v>16</v>
      </c>
      <c r="D538" s="10">
        <f t="shared" si="32"/>
        <v>15000000</v>
      </c>
      <c r="E538" s="10">
        <f>SUM('დაზუსტ. ბიუჯ.'!E538,'მთავრ. ფონდი'!F538,'პრეზ. ფონდი'!F538)</f>
        <v>696000</v>
      </c>
      <c r="F538" s="10">
        <f>SUM('დაზუსტ. ბიუჯ.'!F538,'მთავრ. ფონდი'!G538,'პრეზ. ფონდი'!G538)</f>
        <v>1500000</v>
      </c>
      <c r="G538" s="10">
        <f>SUM('დაზუსტ. ბიუჯ.'!G538,'მთავრ. ფონდი'!H538,'პრეზ. ფონდი'!H538)</f>
        <v>4000000</v>
      </c>
      <c r="H538" s="10">
        <f>SUM('დაზუსტ. ბიუჯ.'!H538,'მთავრ. ფონდი'!I538,'პრეზ. ფონდი'!I538)</f>
        <v>8804000</v>
      </c>
      <c r="I538" s="10">
        <f t="shared" si="30"/>
        <v>2196000</v>
      </c>
      <c r="J538" s="10">
        <f t="shared" si="31"/>
        <v>6196000</v>
      </c>
    </row>
    <row r="539" spans="1:10" x14ac:dyDescent="0.25">
      <c r="A539" t="str">
        <f t="shared" si="29"/>
        <v>b</v>
      </c>
      <c r="B539" s="8"/>
      <c r="C539" s="9" t="s">
        <v>17</v>
      </c>
      <c r="D539" s="10">
        <f t="shared" si="32"/>
        <v>0</v>
      </c>
      <c r="E539" s="10">
        <f>SUM('დაზუსტ. ბიუჯ.'!E539,'მთავრ. ფონდი'!F539,'პრეზ. ფონდი'!F539)</f>
        <v>0</v>
      </c>
      <c r="F539" s="10">
        <f>SUM('დაზუსტ. ბიუჯ.'!F539,'მთავრ. ფონდი'!G539,'პრეზ. ფონდი'!G539)</f>
        <v>0</v>
      </c>
      <c r="G539" s="10">
        <f>SUM('დაზუსტ. ბიუჯ.'!G539,'მთავრ. ფონდი'!H539,'პრეზ. ფონდი'!H539)</f>
        <v>0</v>
      </c>
      <c r="H539" s="10">
        <f>SUM('დაზუსტ. ბიუჯ.'!H539,'მთავრ. ფონდი'!I539,'პრეზ. ფონდი'!I539)</f>
        <v>0</v>
      </c>
      <c r="I539" s="10">
        <f t="shared" si="30"/>
        <v>0</v>
      </c>
      <c r="J539" s="10">
        <f t="shared" si="31"/>
        <v>0</v>
      </c>
    </row>
    <row r="540" spans="1:10" x14ac:dyDescent="0.25">
      <c r="A540" t="str">
        <f t="shared" si="29"/>
        <v>b</v>
      </c>
      <c r="B540" s="5"/>
      <c r="C540" s="6" t="s">
        <v>18</v>
      </c>
      <c r="D540" s="7">
        <f t="shared" si="32"/>
        <v>0</v>
      </c>
      <c r="E540" s="7">
        <f>SUM('დაზუსტ. ბიუჯ.'!E540,'მთავრ. ფონდი'!F540,'პრეზ. ფონდი'!F540)</f>
        <v>0</v>
      </c>
      <c r="F540" s="7">
        <f>SUM('დაზუსტ. ბიუჯ.'!F540,'მთავრ. ფონდი'!G540,'პრეზ. ფონდი'!G540)</f>
        <v>0</v>
      </c>
      <c r="G540" s="7">
        <f>SUM('დაზუსტ. ბიუჯ.'!G540,'მთავრ. ფონდი'!H540,'პრეზ. ფონდი'!H540)</f>
        <v>0</v>
      </c>
      <c r="H540" s="7">
        <f>SUM('დაზუსტ. ბიუჯ.'!H540,'მთავრ. ფონდი'!I540,'პრეზ. ფონდი'!I540)</f>
        <v>0</v>
      </c>
      <c r="I540" s="7">
        <f t="shared" si="30"/>
        <v>0</v>
      </c>
      <c r="J540" s="7">
        <f t="shared" si="31"/>
        <v>0</v>
      </c>
    </row>
    <row r="541" spans="1:10" x14ac:dyDescent="0.25">
      <c r="A541" t="str">
        <f t="shared" si="29"/>
        <v>b</v>
      </c>
      <c r="B541" s="5"/>
      <c r="C541" s="6" t="s">
        <v>19</v>
      </c>
      <c r="D541" s="7">
        <f t="shared" si="32"/>
        <v>0</v>
      </c>
      <c r="E541" s="7">
        <f>SUM('დაზუსტ. ბიუჯ.'!E541,'მთავრ. ფონდი'!F541,'პრეზ. ფონდი'!F541)</f>
        <v>0</v>
      </c>
      <c r="F541" s="7">
        <f>SUM('დაზუსტ. ბიუჯ.'!F541,'მთავრ. ფონდი'!G541,'პრეზ. ფონდი'!G541)</f>
        <v>0</v>
      </c>
      <c r="G541" s="7">
        <f>SUM('დაზუსტ. ბიუჯ.'!G541,'მთავრ. ფონდი'!H541,'პრეზ. ფონდი'!H541)</f>
        <v>0</v>
      </c>
      <c r="H541" s="7">
        <f>SUM('დაზუსტ. ბიუჯ.'!H541,'მთავრ. ფონდი'!I541,'პრეზ. ფონდი'!I541)</f>
        <v>0</v>
      </c>
      <c r="I541" s="7">
        <f t="shared" si="30"/>
        <v>0</v>
      </c>
      <c r="J541" s="7">
        <f t="shared" si="31"/>
        <v>0</v>
      </c>
    </row>
    <row r="542" spans="1:10" ht="15.75" thickBot="1" x14ac:dyDescent="0.3">
      <c r="A542" t="str">
        <f t="shared" si="29"/>
        <v>b</v>
      </c>
      <c r="B542" s="11"/>
      <c r="C542" s="12" t="s">
        <v>20</v>
      </c>
      <c r="D542" s="13">
        <f t="shared" si="32"/>
        <v>0</v>
      </c>
      <c r="E542" s="13">
        <f>SUM('დაზუსტ. ბიუჯ.'!E542,'მთავრ. ფონდი'!F542,'პრეზ. ფონდი'!F542)</f>
        <v>0</v>
      </c>
      <c r="F542" s="13">
        <f>SUM('დაზუსტ. ბიუჯ.'!F542,'მთავრ. ფონდი'!G542,'პრეზ. ფონდი'!G542)</f>
        <v>0</v>
      </c>
      <c r="G542" s="13">
        <f>SUM('დაზუსტ. ბიუჯ.'!G542,'მთავრ. ფონდი'!H542,'პრეზ. ფონდი'!H542)</f>
        <v>0</v>
      </c>
      <c r="H542" s="13">
        <f>SUM('დაზუსტ. ბიუჯ.'!H542,'მთავრ. ფონდი'!I542,'პრეზ. ფონდი'!I542)</f>
        <v>0</v>
      </c>
      <c r="I542" s="13">
        <f t="shared" si="30"/>
        <v>0</v>
      </c>
      <c r="J542" s="13">
        <f t="shared" si="31"/>
        <v>0</v>
      </c>
    </row>
    <row r="543" spans="1:10" ht="32.25" customHeight="1" thickTop="1" thickBot="1" x14ac:dyDescent="0.3">
      <c r="A543" t="str">
        <f t="shared" si="29"/>
        <v>a</v>
      </c>
      <c r="B543" s="16" t="s">
        <v>97</v>
      </c>
      <c r="C543" s="4" t="s">
        <v>98</v>
      </c>
      <c r="D543" s="4">
        <f>SUM(E543,F543,G543,H543)</f>
        <v>894491230</v>
      </c>
      <c r="E543" s="4">
        <f>SUM('დაზუსტ. ბიუჯ.'!E543,'მთავრ. ფონდი'!F543,'პრეზ. ფონდი'!F543)</f>
        <v>224858300</v>
      </c>
      <c r="F543" s="4">
        <f>SUM('დაზუსტ. ბიუჯ.'!F543,'მთავრ. ფონდი'!G543,'პრეზ. ფონდი'!G543)</f>
        <v>239011930</v>
      </c>
      <c r="G543" s="4">
        <f>SUM('დაზუსტ. ბიუჯ.'!G543,'მთავრ. ფონდი'!H543,'პრეზ. ფონდი'!H543)</f>
        <v>217709900</v>
      </c>
      <c r="H543" s="4">
        <f>SUM('დაზუსტ. ბიუჯ.'!H543,'მთავრ. ფონდი'!I543,'პრეზ. ფონდი'!I543)</f>
        <v>212911100</v>
      </c>
      <c r="I543" s="4">
        <f t="shared" si="30"/>
        <v>463870230</v>
      </c>
      <c r="J543" s="4">
        <f t="shared" si="31"/>
        <v>681580130</v>
      </c>
    </row>
    <row r="544" spans="1:10" ht="15.75" thickTop="1" x14ac:dyDescent="0.25">
      <c r="A544" t="str">
        <f t="shared" si="29"/>
        <v>a</v>
      </c>
      <c r="B544" s="5"/>
      <c r="C544" s="6" t="s">
        <v>10</v>
      </c>
      <c r="D544" s="7">
        <f t="shared" si="32"/>
        <v>894166032</v>
      </c>
      <c r="E544" s="7">
        <f>SUM('დაზუსტ. ბიუჯ.'!E544,'მთავრ. ფონდი'!F544,'პრეზ. ფონდი'!F544)</f>
        <v>224585332</v>
      </c>
      <c r="F544" s="7">
        <f>SUM('დაზუსტ. ბიუჯ.'!F544,'მთავრ. ფონდი'!G544,'პრეზ. ფონდი'!G544)</f>
        <v>238969700</v>
      </c>
      <c r="G544" s="7">
        <f>SUM('დაზუსტ. ბიუჯ.'!G544,'მთავრ. ფონდი'!H544,'პრეზ. ფონდი'!H544)</f>
        <v>217704900</v>
      </c>
      <c r="H544" s="7">
        <f>SUM('დაზუსტ. ბიუჯ.'!H544,'მთავრ. ფონდი'!I544,'პრეზ. ფონდი'!I544)</f>
        <v>212906100</v>
      </c>
      <c r="I544" s="7">
        <f t="shared" si="30"/>
        <v>463555032</v>
      </c>
      <c r="J544" s="7">
        <f t="shared" si="31"/>
        <v>681259932</v>
      </c>
    </row>
    <row r="545" spans="1:10" x14ac:dyDescent="0.25">
      <c r="A545" t="str">
        <f t="shared" si="29"/>
        <v>b</v>
      </c>
      <c r="B545" s="8"/>
      <c r="C545" s="9" t="s">
        <v>11</v>
      </c>
      <c r="D545" s="10">
        <f t="shared" si="32"/>
        <v>0</v>
      </c>
      <c r="E545" s="10">
        <f>SUM('დაზუსტ. ბიუჯ.'!E545,'მთავრ. ფონდი'!F545,'პრეზ. ფონდი'!F545)</f>
        <v>0</v>
      </c>
      <c r="F545" s="10">
        <f>SUM('დაზუსტ. ბიუჯ.'!F545,'მთავრ. ფონდი'!G545,'პრეზ. ფონდი'!G545)</f>
        <v>0</v>
      </c>
      <c r="G545" s="10">
        <f>SUM('დაზუსტ. ბიუჯ.'!G545,'მთავრ. ფონდი'!H545,'პრეზ. ფონდი'!H545)</f>
        <v>0</v>
      </c>
      <c r="H545" s="10">
        <f>SUM('დაზუსტ. ბიუჯ.'!H545,'მთავრ. ფონდი'!I545,'პრეზ. ფონდი'!I545)</f>
        <v>0</v>
      </c>
      <c r="I545" s="10">
        <f t="shared" si="30"/>
        <v>0</v>
      </c>
      <c r="J545" s="10">
        <f t="shared" si="31"/>
        <v>0</v>
      </c>
    </row>
    <row r="546" spans="1:10" x14ac:dyDescent="0.25">
      <c r="A546" t="str">
        <f t="shared" si="29"/>
        <v>a</v>
      </c>
      <c r="B546" s="8"/>
      <c r="C546" s="9" t="s">
        <v>12</v>
      </c>
      <c r="D546" s="10">
        <f t="shared" si="32"/>
        <v>60778626</v>
      </c>
      <c r="E546" s="10">
        <f>SUM('დაზუსტ. ბიუჯ.'!E546,'მთავრ. ფონდი'!F546,'პრეზ. ფონდი'!F546)</f>
        <v>21798916</v>
      </c>
      <c r="F546" s="10">
        <f>SUM('დაზუსტ. ბიუჯ.'!F546,'მთავრ. ფონდი'!G546,'პრეზ. ფონდი'!G546)</f>
        <v>13943510</v>
      </c>
      <c r="G546" s="10">
        <f>SUM('დაზუსტ. ბიუჯ.'!G546,'მთავრ. ფონდი'!H546,'პრეზ. ფონდი'!H546)</f>
        <v>10711700</v>
      </c>
      <c r="H546" s="10">
        <f>SUM('დაზუსტ. ბიუჯ.'!H546,'მთავრ. ფონდი'!I546,'პრეზ. ფონდი'!I546)</f>
        <v>14324500</v>
      </c>
      <c r="I546" s="10">
        <f t="shared" si="30"/>
        <v>35742426</v>
      </c>
      <c r="J546" s="10">
        <f t="shared" si="31"/>
        <v>46454126</v>
      </c>
    </row>
    <row r="547" spans="1:10" x14ac:dyDescent="0.25">
      <c r="A547" t="str">
        <f t="shared" si="29"/>
        <v>b</v>
      </c>
      <c r="B547" s="8"/>
      <c r="C547" s="9" t="s">
        <v>13</v>
      </c>
      <c r="D547" s="10">
        <f t="shared" si="32"/>
        <v>0</v>
      </c>
      <c r="E547" s="10">
        <f>SUM('დაზუსტ. ბიუჯ.'!E547,'მთავრ. ფონდი'!F547,'პრეზ. ფონდი'!F547)</f>
        <v>0</v>
      </c>
      <c r="F547" s="10">
        <f>SUM('დაზუსტ. ბიუჯ.'!F547,'მთავრ. ფონდი'!G547,'პრეზ. ფონდი'!G547)</f>
        <v>0</v>
      </c>
      <c r="G547" s="10">
        <f>SUM('დაზუსტ. ბიუჯ.'!G547,'მთავრ. ფონდი'!H547,'პრეზ. ფონდი'!H547)</f>
        <v>0</v>
      </c>
      <c r="H547" s="10">
        <f>SUM('დაზუსტ. ბიუჯ.'!H547,'მთავრ. ფონდი'!I547,'პრეზ. ფონდი'!I547)</f>
        <v>0</v>
      </c>
      <c r="I547" s="10">
        <f t="shared" si="30"/>
        <v>0</v>
      </c>
      <c r="J547" s="10">
        <f t="shared" si="31"/>
        <v>0</v>
      </c>
    </row>
    <row r="548" spans="1:10" x14ac:dyDescent="0.25">
      <c r="A548" t="str">
        <f t="shared" si="29"/>
        <v>b</v>
      </c>
      <c r="B548" s="8"/>
      <c r="C548" s="9" t="s">
        <v>14</v>
      </c>
      <c r="D548" s="10">
        <f t="shared" si="32"/>
        <v>0</v>
      </c>
      <c r="E548" s="10">
        <f>SUM('დაზუსტ. ბიუჯ.'!E548,'მთავრ. ფონდი'!F548,'პრეზ. ფონდი'!F548)</f>
        <v>0</v>
      </c>
      <c r="F548" s="10">
        <f>SUM('დაზუსტ. ბიუჯ.'!F548,'მთავრ. ფონდი'!G548,'პრეზ. ფონდი'!G548)</f>
        <v>0</v>
      </c>
      <c r="G548" s="10">
        <f>SUM('დაზუსტ. ბიუჯ.'!G548,'მთავრ. ფონდი'!H548,'პრეზ. ფონდი'!H548)</f>
        <v>0</v>
      </c>
      <c r="H548" s="10">
        <f>SUM('დაზუსტ. ბიუჯ.'!H548,'მთავრ. ფონდი'!I548,'პრეზ. ფონდი'!I548)</f>
        <v>0</v>
      </c>
      <c r="I548" s="10">
        <f t="shared" si="30"/>
        <v>0</v>
      </c>
      <c r="J548" s="10">
        <f t="shared" si="31"/>
        <v>0</v>
      </c>
    </row>
    <row r="549" spans="1:10" x14ac:dyDescent="0.25">
      <c r="A549" t="str">
        <f t="shared" si="29"/>
        <v>b</v>
      </c>
      <c r="B549" s="8"/>
      <c r="C549" s="9" t="s">
        <v>15</v>
      </c>
      <c r="D549" s="10">
        <f t="shared" si="32"/>
        <v>0</v>
      </c>
      <c r="E549" s="10">
        <f>SUM('დაზუსტ. ბიუჯ.'!E549,'მთავრ. ფონდი'!F549,'პრეზ. ფონდი'!F549)</f>
        <v>0</v>
      </c>
      <c r="F549" s="10">
        <f>SUM('დაზუსტ. ბიუჯ.'!F549,'მთავრ. ფონდი'!G549,'პრეზ. ფონდი'!G549)</f>
        <v>0</v>
      </c>
      <c r="G549" s="10">
        <f>SUM('დაზუსტ. ბიუჯ.'!G549,'მთავრ. ფონდი'!H549,'პრეზ. ფონდი'!H549)</f>
        <v>0</v>
      </c>
      <c r="H549" s="10">
        <f>SUM('დაზუსტ. ბიუჯ.'!H549,'მთავრ. ფონდი'!I549,'პრეზ. ფონდი'!I549)</f>
        <v>0</v>
      </c>
      <c r="I549" s="10">
        <f t="shared" si="30"/>
        <v>0</v>
      </c>
      <c r="J549" s="10">
        <f t="shared" si="31"/>
        <v>0</v>
      </c>
    </row>
    <row r="550" spans="1:10" x14ac:dyDescent="0.25">
      <c r="A550" t="str">
        <f t="shared" si="29"/>
        <v>a</v>
      </c>
      <c r="B550" s="8"/>
      <c r="C550" s="9" t="s">
        <v>16</v>
      </c>
      <c r="D550" s="10">
        <f t="shared" si="32"/>
        <v>837707450</v>
      </c>
      <c r="E550" s="10">
        <f>SUM('დაზუსტ. ბიუჯ.'!E550,'მთავრ. ფონდი'!F550,'პრეზ. ფონდი'!F550)</f>
        <v>202649460</v>
      </c>
      <c r="F550" s="10">
        <f>SUM('დაზუსტ. ბიუჯ.'!F550,'მთავრ. ფონდი'!G550,'პრეზ. ფონდი'!G550)</f>
        <v>224850190</v>
      </c>
      <c r="G550" s="10">
        <f>SUM('დაზუსტ. ბიუჯ.'!G550,'მთავრ. ფონდი'!H550,'პრეზ. ფონდი'!H550)</f>
        <v>206843200</v>
      </c>
      <c r="H550" s="10">
        <f>SUM('დაზუსტ. ბიუჯ.'!H550,'მთავრ. ფონდი'!I550,'პრეზ. ფონდი'!I550)</f>
        <v>203364600</v>
      </c>
      <c r="I550" s="10">
        <f t="shared" si="30"/>
        <v>427499650</v>
      </c>
      <c r="J550" s="10">
        <f t="shared" si="31"/>
        <v>634342850</v>
      </c>
    </row>
    <row r="551" spans="1:10" x14ac:dyDescent="0.25">
      <c r="A551" t="str">
        <f t="shared" si="29"/>
        <v>a</v>
      </c>
      <c r="B551" s="8"/>
      <c r="C551" s="9" t="s">
        <v>17</v>
      </c>
      <c r="D551" s="10">
        <f t="shared" si="32"/>
        <v>-4320044</v>
      </c>
      <c r="E551" s="10">
        <f>SUM('დაზუსტ. ბიუჯ.'!E551,'მთავრ. ფონდი'!F551,'პრეზ. ფონდი'!F551)</f>
        <v>136956</v>
      </c>
      <c r="F551" s="10">
        <f>SUM('დაზუსტ. ბიუჯ.'!F551,'მთავრ. ფონდი'!G551,'პრეზ. ფონდი'!G551)</f>
        <v>176000</v>
      </c>
      <c r="G551" s="10">
        <f>SUM('დაზუსტ. ბიუჯ.'!G551,'მთავრ. ფონდი'!H551,'პრეზ. ფონდი'!H551)</f>
        <v>150000</v>
      </c>
      <c r="H551" s="10">
        <f>SUM('დაზუსტ. ბიუჯ.'!H551,'მთავრ. ფონდი'!I551,'პრეზ. ფონდი'!I551)</f>
        <v>-4783000</v>
      </c>
      <c r="I551" s="10">
        <f t="shared" si="30"/>
        <v>312956</v>
      </c>
      <c r="J551" s="10">
        <f t="shared" si="31"/>
        <v>462956</v>
      </c>
    </row>
    <row r="552" spans="1:10" x14ac:dyDescent="0.25">
      <c r="A552" t="str">
        <f t="shared" si="29"/>
        <v>a</v>
      </c>
      <c r="B552" s="5"/>
      <c r="C552" s="6" t="s">
        <v>18</v>
      </c>
      <c r="D552" s="7">
        <f t="shared" si="32"/>
        <v>67230</v>
      </c>
      <c r="E552" s="7">
        <f>SUM('დაზუსტ. ბიუჯ.'!E552,'მთავრ. ფონდი'!F552,'პრეზ. ფონდი'!F552)</f>
        <v>15000</v>
      </c>
      <c r="F552" s="7">
        <f>SUM('დაზუსტ. ბიუჯ.'!F552,'მთავრ. ფონდი'!G552,'პრეზ. ფონდი'!G552)</f>
        <v>42230</v>
      </c>
      <c r="G552" s="7">
        <f>SUM('დაზუსტ. ბიუჯ.'!G552,'მთავრ. ფონდი'!H552,'პრეზ. ფონდი'!H552)</f>
        <v>5000</v>
      </c>
      <c r="H552" s="7">
        <f>SUM('დაზუსტ. ბიუჯ.'!H552,'მთავრ. ფონდი'!I552,'პრეზ. ფონდი'!I552)</f>
        <v>5000</v>
      </c>
      <c r="I552" s="7">
        <f t="shared" si="30"/>
        <v>57230</v>
      </c>
      <c r="J552" s="7">
        <f t="shared" si="31"/>
        <v>62230</v>
      </c>
    </row>
    <row r="553" spans="1:10" x14ac:dyDescent="0.25">
      <c r="A553" t="str">
        <f t="shared" si="29"/>
        <v>b</v>
      </c>
      <c r="B553" s="5"/>
      <c r="C553" s="6" t="s">
        <v>19</v>
      </c>
      <c r="D553" s="7">
        <f t="shared" si="32"/>
        <v>0</v>
      </c>
      <c r="E553" s="7">
        <f>SUM('დაზუსტ. ბიუჯ.'!E553,'მთავრ. ფონდი'!F553,'პრეზ. ფონდი'!F553)</f>
        <v>0</v>
      </c>
      <c r="F553" s="7">
        <f>SUM('დაზუსტ. ბიუჯ.'!F553,'მთავრ. ფონდი'!G553,'პრეზ. ფონდი'!G553)</f>
        <v>0</v>
      </c>
      <c r="G553" s="7">
        <f>SUM('დაზუსტ. ბიუჯ.'!G553,'მთავრ. ფონდი'!H553,'პრეზ. ფონდი'!H553)</f>
        <v>0</v>
      </c>
      <c r="H553" s="7">
        <f>SUM('დაზუსტ. ბიუჯ.'!H553,'მთავრ. ფონდი'!I553,'პრეზ. ფონდი'!I553)</f>
        <v>0</v>
      </c>
      <c r="I553" s="7">
        <f t="shared" si="30"/>
        <v>0</v>
      </c>
      <c r="J553" s="7">
        <f t="shared" si="31"/>
        <v>0</v>
      </c>
    </row>
    <row r="554" spans="1:10" ht="15.75" thickBot="1" x14ac:dyDescent="0.3">
      <c r="A554" t="str">
        <f t="shared" si="29"/>
        <v>a</v>
      </c>
      <c r="B554" s="11"/>
      <c r="C554" s="12" t="s">
        <v>20</v>
      </c>
      <c r="D554" s="13">
        <f t="shared" si="32"/>
        <v>257968</v>
      </c>
      <c r="E554" s="13">
        <f>SUM('დაზუსტ. ბიუჯ.'!E554,'მთავრ. ფონდი'!F554,'პრეზ. ფონდი'!F554)</f>
        <v>257968</v>
      </c>
      <c r="F554" s="13">
        <f>SUM('დაზუსტ. ბიუჯ.'!F554,'მთავრ. ფონდი'!G554,'პრეზ. ფონდი'!G554)</f>
        <v>0</v>
      </c>
      <c r="G554" s="13">
        <f>SUM('დაზუსტ. ბიუჯ.'!G554,'მთავრ. ფონდი'!H554,'პრეზ. ფონდი'!H554)</f>
        <v>0</v>
      </c>
      <c r="H554" s="13">
        <f>SUM('დაზუსტ. ბიუჯ.'!H554,'მთავრ. ფონდი'!I554,'პრეზ. ფონდი'!I554)</f>
        <v>0</v>
      </c>
      <c r="I554" s="13">
        <f t="shared" si="30"/>
        <v>257968</v>
      </c>
      <c r="J554" s="13">
        <f t="shared" si="31"/>
        <v>257968</v>
      </c>
    </row>
    <row r="555" spans="1:10" ht="31.5" thickTop="1" thickBot="1" x14ac:dyDescent="0.3">
      <c r="A555" t="str">
        <f t="shared" si="29"/>
        <v>a</v>
      </c>
      <c r="B555" s="3" t="s">
        <v>99</v>
      </c>
      <c r="C555" s="14" t="s">
        <v>100</v>
      </c>
      <c r="D555" s="4">
        <f t="shared" si="32"/>
        <v>661500000</v>
      </c>
      <c r="E555" s="4">
        <f>SUM('დაზუსტ. ბიუჯ.'!E555,'მთავრ. ფონდი'!F555,'პრეზ. ფონდი'!F555)</f>
        <v>164307000</v>
      </c>
      <c r="F555" s="4">
        <f>SUM('დაზუსტ. ბიუჯ.'!F555,'მთავრ. ფონდი'!G555,'პრეზ. ფონდი'!G555)</f>
        <v>171500000</v>
      </c>
      <c r="G555" s="4">
        <f>SUM('დაზუსტ. ბიუჯ.'!G555,'მთავრ. ფონდი'!H555,'პრეზ. ფონდი'!H555)</f>
        <v>164500000</v>
      </c>
      <c r="H555" s="4">
        <f>SUM('დაზუსტ. ბიუჯ.'!H555,'მთავრ. ფონდი'!I555,'პრეზ. ფონდი'!I555)</f>
        <v>161193000</v>
      </c>
      <c r="I555" s="4">
        <f t="shared" si="30"/>
        <v>335807000</v>
      </c>
      <c r="J555" s="4">
        <f t="shared" si="31"/>
        <v>500307000</v>
      </c>
    </row>
    <row r="556" spans="1:10" ht="15.75" thickTop="1" x14ac:dyDescent="0.25">
      <c r="A556" t="str">
        <f t="shared" si="29"/>
        <v>a</v>
      </c>
      <c r="B556" s="5"/>
      <c r="C556" s="6" t="s">
        <v>10</v>
      </c>
      <c r="D556" s="7">
        <f t="shared" si="32"/>
        <v>661500000</v>
      </c>
      <c r="E556" s="7">
        <f>SUM('დაზუსტ. ბიუჯ.'!E556,'მთავრ. ფონდი'!F556,'პრეზ. ფონდი'!F556)</f>
        <v>164307000</v>
      </c>
      <c r="F556" s="7">
        <f>SUM('დაზუსტ. ბიუჯ.'!F556,'მთავრ. ფონდი'!G556,'პრეზ. ფონდი'!G556)</f>
        <v>171500000</v>
      </c>
      <c r="G556" s="7">
        <f>SUM('დაზუსტ. ბიუჯ.'!G556,'მთავრ. ფონდი'!H556,'პრეზ. ფონდი'!H556)</f>
        <v>164500000</v>
      </c>
      <c r="H556" s="7">
        <f>SUM('დაზუსტ. ბიუჯ.'!H556,'მთავრ. ფონდი'!I556,'პრეზ. ფონდი'!I556)</f>
        <v>161193000</v>
      </c>
      <c r="I556" s="7">
        <f t="shared" si="30"/>
        <v>335807000</v>
      </c>
      <c r="J556" s="7">
        <f t="shared" si="31"/>
        <v>500307000</v>
      </c>
    </row>
    <row r="557" spans="1:10" x14ac:dyDescent="0.25">
      <c r="A557" t="str">
        <f t="shared" si="29"/>
        <v>b</v>
      </c>
      <c r="B557" s="8"/>
      <c r="C557" s="9" t="s">
        <v>11</v>
      </c>
      <c r="D557" s="10">
        <f t="shared" si="32"/>
        <v>0</v>
      </c>
      <c r="E557" s="10">
        <f>SUM('დაზუსტ. ბიუჯ.'!E557,'მთავრ. ფონდი'!F557,'პრეზ. ფონდი'!F557)</f>
        <v>0</v>
      </c>
      <c r="F557" s="10">
        <f>SUM('დაზუსტ. ბიუჯ.'!F557,'მთავრ. ფონდი'!G557,'პრეზ. ფონდი'!G557)</f>
        <v>0</v>
      </c>
      <c r="G557" s="10">
        <f>SUM('დაზუსტ. ბიუჯ.'!G557,'მთავრ. ფონდი'!H557,'პრეზ. ფონდი'!H557)</f>
        <v>0</v>
      </c>
      <c r="H557" s="10">
        <f>SUM('დაზუსტ. ბიუჯ.'!H557,'მთავრ. ფონდი'!I557,'პრეზ. ფონდი'!I557)</f>
        <v>0</v>
      </c>
      <c r="I557" s="10">
        <f t="shared" si="30"/>
        <v>0</v>
      </c>
      <c r="J557" s="10">
        <f t="shared" si="31"/>
        <v>0</v>
      </c>
    </row>
    <row r="558" spans="1:10" x14ac:dyDescent="0.25">
      <c r="A558" t="str">
        <f t="shared" si="29"/>
        <v>a</v>
      </c>
      <c r="B558" s="8"/>
      <c r="C558" s="9" t="s">
        <v>12</v>
      </c>
      <c r="D558" s="10">
        <f t="shared" si="32"/>
        <v>3825000</v>
      </c>
      <c r="E558" s="10">
        <f>SUM('დაზუსტ. ბიუჯ.'!E558,'მთავრ. ფონდი'!F558,'პრეზ. ფონდი'!F558)</f>
        <v>807000</v>
      </c>
      <c r="F558" s="10">
        <f>SUM('დაზუსტ. ბიუჯ.'!F558,'მთავრ. ფონდი'!G558,'პრეზ. ფონდი'!G558)</f>
        <v>825000</v>
      </c>
      <c r="G558" s="10">
        <f>SUM('დაზუსტ. ბიუჯ.'!G558,'მთავრ. ფონდი'!H558,'პრეზ. ფონდი'!H558)</f>
        <v>1000000</v>
      </c>
      <c r="H558" s="10">
        <f>SUM('დაზუსტ. ბიუჯ.'!H558,'მთავრ. ფონდი'!I558,'პრეზ. ფონდი'!I558)</f>
        <v>1193000</v>
      </c>
      <c r="I558" s="10">
        <f t="shared" si="30"/>
        <v>1632000</v>
      </c>
      <c r="J558" s="10">
        <f t="shared" si="31"/>
        <v>2632000</v>
      </c>
    </row>
    <row r="559" spans="1:10" x14ac:dyDescent="0.25">
      <c r="A559" t="str">
        <f t="shared" si="29"/>
        <v>b</v>
      </c>
      <c r="B559" s="8"/>
      <c r="C559" s="9" t="s">
        <v>13</v>
      </c>
      <c r="D559" s="10">
        <f t="shared" si="32"/>
        <v>0</v>
      </c>
      <c r="E559" s="10">
        <f>SUM('დაზუსტ. ბიუჯ.'!E559,'მთავრ. ფონდი'!F559,'პრეზ. ფონდი'!F559)</f>
        <v>0</v>
      </c>
      <c r="F559" s="10">
        <f>SUM('დაზუსტ. ბიუჯ.'!F559,'მთავრ. ფონდი'!G559,'პრეზ. ფონდი'!G559)</f>
        <v>0</v>
      </c>
      <c r="G559" s="10">
        <f>SUM('დაზუსტ. ბიუჯ.'!G559,'მთავრ. ფონდი'!H559,'პრეზ. ფონდი'!H559)</f>
        <v>0</v>
      </c>
      <c r="H559" s="10">
        <f>SUM('დაზუსტ. ბიუჯ.'!H559,'მთავრ. ფონდი'!I559,'პრეზ. ფონდი'!I559)</f>
        <v>0</v>
      </c>
      <c r="I559" s="10">
        <f t="shared" si="30"/>
        <v>0</v>
      </c>
      <c r="J559" s="10">
        <f t="shared" si="31"/>
        <v>0</v>
      </c>
    </row>
    <row r="560" spans="1:10" x14ac:dyDescent="0.25">
      <c r="A560" t="str">
        <f t="shared" si="29"/>
        <v>b</v>
      </c>
      <c r="B560" s="8"/>
      <c r="C560" s="9" t="s">
        <v>14</v>
      </c>
      <c r="D560" s="10">
        <f t="shared" si="32"/>
        <v>0</v>
      </c>
      <c r="E560" s="10">
        <f>SUM('დაზუსტ. ბიუჯ.'!E560,'მთავრ. ფონდი'!F560,'პრეზ. ფონდი'!F560)</f>
        <v>0</v>
      </c>
      <c r="F560" s="10">
        <f>SUM('დაზუსტ. ბიუჯ.'!F560,'მთავრ. ფონდი'!G560,'პრეზ. ფონდი'!G560)</f>
        <v>0</v>
      </c>
      <c r="G560" s="10">
        <f>SUM('დაზუსტ. ბიუჯ.'!G560,'მთავრ. ფონდი'!H560,'პრეზ. ფონდი'!H560)</f>
        <v>0</v>
      </c>
      <c r="H560" s="10">
        <f>SUM('დაზუსტ. ბიუჯ.'!H560,'მთავრ. ფონდი'!I560,'პრეზ. ფონდი'!I560)</f>
        <v>0</v>
      </c>
      <c r="I560" s="10">
        <f t="shared" si="30"/>
        <v>0</v>
      </c>
      <c r="J560" s="10">
        <f t="shared" si="31"/>
        <v>0</v>
      </c>
    </row>
    <row r="561" spans="1:10" x14ac:dyDescent="0.25">
      <c r="A561" t="str">
        <f t="shared" si="29"/>
        <v>b</v>
      </c>
      <c r="B561" s="8"/>
      <c r="C561" s="9" t="s">
        <v>15</v>
      </c>
      <c r="D561" s="10">
        <f t="shared" si="32"/>
        <v>0</v>
      </c>
      <c r="E561" s="10">
        <f>SUM('დაზუსტ. ბიუჯ.'!E561,'მთავრ. ფონდი'!F561,'პრეზ. ფონდი'!F561)</f>
        <v>0</v>
      </c>
      <c r="F561" s="10">
        <f>SUM('დაზუსტ. ბიუჯ.'!F561,'მთავრ. ფონდი'!G561,'პრეზ. ფონდი'!G561)</f>
        <v>0</v>
      </c>
      <c r="G561" s="10">
        <f>SUM('დაზუსტ. ბიუჯ.'!G561,'მთავრ. ფონდი'!H561,'პრეზ. ფონდი'!H561)</f>
        <v>0</v>
      </c>
      <c r="H561" s="10">
        <f>SUM('დაზუსტ. ბიუჯ.'!H561,'მთავრ. ფონდი'!I561,'პრეზ. ფონდი'!I561)</f>
        <v>0</v>
      </c>
      <c r="I561" s="10">
        <f t="shared" si="30"/>
        <v>0</v>
      </c>
      <c r="J561" s="10">
        <f t="shared" si="31"/>
        <v>0</v>
      </c>
    </row>
    <row r="562" spans="1:10" x14ac:dyDescent="0.25">
      <c r="A562" t="str">
        <f t="shared" si="29"/>
        <v>a</v>
      </c>
      <c r="B562" s="8"/>
      <c r="C562" s="9" t="s">
        <v>16</v>
      </c>
      <c r="D562" s="10">
        <f t="shared" si="32"/>
        <v>662675000</v>
      </c>
      <c r="E562" s="10">
        <f>SUM('დაზუსტ. ბიუჯ.'!E562,'მთავრ. ფონდი'!F562,'პრეზ. ფონდი'!F562)</f>
        <v>163500000</v>
      </c>
      <c r="F562" s="10">
        <f>SUM('დაზუსტ. ბიუჯ.'!F562,'მთავრ. ფონდი'!G562,'პრეზ. ფონდი'!G562)</f>
        <v>170675000</v>
      </c>
      <c r="G562" s="10">
        <f>SUM('დაზუსტ. ბიუჯ.'!G562,'მთავრ. ფონდი'!H562,'პრეზ. ფონდი'!H562)</f>
        <v>163500000</v>
      </c>
      <c r="H562" s="10">
        <f>SUM('დაზუსტ. ბიუჯ.'!H562,'მთავრ. ფონდი'!I562,'პრეზ. ფონდი'!I562)</f>
        <v>165000000</v>
      </c>
      <c r="I562" s="10">
        <f t="shared" si="30"/>
        <v>334175000</v>
      </c>
      <c r="J562" s="10">
        <f t="shared" si="31"/>
        <v>497675000</v>
      </c>
    </row>
    <row r="563" spans="1:10" x14ac:dyDescent="0.25">
      <c r="A563" t="str">
        <f t="shared" si="29"/>
        <v>a</v>
      </c>
      <c r="B563" s="8"/>
      <c r="C563" s="9" t="s">
        <v>17</v>
      </c>
      <c r="D563" s="10">
        <f t="shared" si="32"/>
        <v>-5000000</v>
      </c>
      <c r="E563" s="10">
        <f>SUM('დაზუსტ. ბიუჯ.'!E563,'მთავრ. ფონდი'!F563,'პრეზ. ფონდი'!F563)</f>
        <v>0</v>
      </c>
      <c r="F563" s="10">
        <f>SUM('დაზუსტ. ბიუჯ.'!F563,'მთავრ. ფონდი'!G563,'პრეზ. ფონდი'!G563)</f>
        <v>0</v>
      </c>
      <c r="G563" s="10">
        <f>SUM('დაზუსტ. ბიუჯ.'!G563,'მთავრ. ფონდი'!H563,'პრეზ. ფონდი'!H563)</f>
        <v>0</v>
      </c>
      <c r="H563" s="10">
        <f>SUM('დაზუსტ. ბიუჯ.'!H563,'მთავრ. ფონდი'!I563,'პრეზ. ფონდი'!I563)</f>
        <v>-5000000</v>
      </c>
      <c r="I563" s="10">
        <f t="shared" si="30"/>
        <v>0</v>
      </c>
      <c r="J563" s="10">
        <f t="shared" si="31"/>
        <v>0</v>
      </c>
    </row>
    <row r="564" spans="1:10" x14ac:dyDescent="0.25">
      <c r="A564" t="str">
        <f t="shared" si="29"/>
        <v>b</v>
      </c>
      <c r="B564" s="5"/>
      <c r="C564" s="6" t="s">
        <v>18</v>
      </c>
      <c r="D564" s="7">
        <f t="shared" si="32"/>
        <v>0</v>
      </c>
      <c r="E564" s="7">
        <f>SUM('დაზუსტ. ბიუჯ.'!E564,'მთავრ. ფონდი'!F564,'პრეზ. ფონდი'!F564)</f>
        <v>0</v>
      </c>
      <c r="F564" s="7">
        <f>SUM('დაზუსტ. ბიუჯ.'!F564,'მთავრ. ფონდი'!G564,'პრეზ. ფონდი'!G564)</f>
        <v>0</v>
      </c>
      <c r="G564" s="7">
        <f>SUM('დაზუსტ. ბიუჯ.'!G564,'მთავრ. ფონდი'!H564,'პრეზ. ფონდი'!H564)</f>
        <v>0</v>
      </c>
      <c r="H564" s="7">
        <f>SUM('დაზუსტ. ბიუჯ.'!H564,'მთავრ. ფონდი'!I564,'პრეზ. ფონდი'!I564)</f>
        <v>0</v>
      </c>
      <c r="I564" s="7">
        <f t="shared" si="30"/>
        <v>0</v>
      </c>
      <c r="J564" s="7">
        <f t="shared" si="31"/>
        <v>0</v>
      </c>
    </row>
    <row r="565" spans="1:10" x14ac:dyDescent="0.25">
      <c r="A565" t="str">
        <f t="shared" si="29"/>
        <v>b</v>
      </c>
      <c r="B565" s="5"/>
      <c r="C565" s="6" t="s">
        <v>19</v>
      </c>
      <c r="D565" s="7">
        <f t="shared" si="32"/>
        <v>0</v>
      </c>
      <c r="E565" s="7">
        <f>SUM('დაზუსტ. ბიუჯ.'!E565,'მთავრ. ფონდი'!F565,'პრეზ. ფონდი'!F565)</f>
        <v>0</v>
      </c>
      <c r="F565" s="7">
        <f>SUM('დაზუსტ. ბიუჯ.'!F565,'მთავრ. ფონდი'!G565,'პრეზ. ფონდი'!G565)</f>
        <v>0</v>
      </c>
      <c r="G565" s="7">
        <f>SUM('დაზუსტ. ბიუჯ.'!G565,'მთავრ. ფონდი'!H565,'პრეზ. ფონდი'!H565)</f>
        <v>0</v>
      </c>
      <c r="H565" s="7">
        <f>SUM('დაზუსტ. ბიუჯ.'!H565,'მთავრ. ფონდი'!I565,'პრეზ. ფონდი'!I565)</f>
        <v>0</v>
      </c>
      <c r="I565" s="7">
        <f t="shared" si="30"/>
        <v>0</v>
      </c>
      <c r="J565" s="7">
        <f t="shared" si="31"/>
        <v>0</v>
      </c>
    </row>
    <row r="566" spans="1:10" ht="15.75" thickBot="1" x14ac:dyDescent="0.3">
      <c r="A566" t="str">
        <f t="shared" si="29"/>
        <v>b</v>
      </c>
      <c r="B566" s="11"/>
      <c r="C566" s="12" t="s">
        <v>20</v>
      </c>
      <c r="D566" s="13">
        <f t="shared" si="32"/>
        <v>0</v>
      </c>
      <c r="E566" s="13">
        <f>SUM('დაზუსტ. ბიუჯ.'!E566,'მთავრ. ფონდი'!F566,'პრეზ. ფონდი'!F566)</f>
        <v>0</v>
      </c>
      <c r="F566" s="13">
        <f>SUM('დაზუსტ. ბიუჯ.'!F566,'მთავრ. ფონდი'!G566,'პრეზ. ფონდი'!G566)</f>
        <v>0</v>
      </c>
      <c r="G566" s="13">
        <f>SUM('დაზუსტ. ბიუჯ.'!G566,'მთავრ. ფონდი'!H566,'პრეზ. ფონდი'!H566)</f>
        <v>0</v>
      </c>
      <c r="H566" s="13">
        <f>SUM('დაზუსტ. ბიუჯ.'!H566,'მთავრ. ფონდი'!I566,'პრეზ. ფონდი'!I566)</f>
        <v>0</v>
      </c>
      <c r="I566" s="13">
        <f t="shared" si="30"/>
        <v>0</v>
      </c>
      <c r="J566" s="13">
        <f t="shared" si="31"/>
        <v>0</v>
      </c>
    </row>
    <row r="567" spans="1:10" ht="32.25" customHeight="1" thickTop="1" thickBot="1" x14ac:dyDescent="0.3">
      <c r="A567" t="str">
        <f t="shared" si="29"/>
        <v>a</v>
      </c>
      <c r="B567" s="16" t="s">
        <v>101</v>
      </c>
      <c r="C567" s="4" t="s">
        <v>102</v>
      </c>
      <c r="D567" s="4">
        <f t="shared" si="32"/>
        <v>78942000</v>
      </c>
      <c r="E567" s="4">
        <f>SUM('დაზუსტ. ბიუჯ.'!E567,'მთავრ. ფონდი'!F567,'პრეზ. ფონდი'!F567)</f>
        <v>24285000</v>
      </c>
      <c r="F567" s="4">
        <f>SUM('დაზუსტ. ბიუჯ.'!F567,'მთავრ. ფონდი'!G567,'პრეზ. ფონდი'!G567)</f>
        <v>22041000</v>
      </c>
      <c r="G567" s="4">
        <f>SUM('დაზუსტ. ბიუჯ.'!G567,'მთავრ. ფონდი'!H567,'პრეზ. ფონდი'!H567)</f>
        <v>13714500</v>
      </c>
      <c r="H567" s="4">
        <f>SUM('დაზუსტ. ბიუჯ.'!H567,'მთავრ. ფონდი'!I567,'პრეზ. ფონდი'!I567)</f>
        <v>18901500</v>
      </c>
      <c r="I567" s="4">
        <f t="shared" si="30"/>
        <v>46326000</v>
      </c>
      <c r="J567" s="4">
        <f t="shared" si="31"/>
        <v>60040500</v>
      </c>
    </row>
    <row r="568" spans="1:10" ht="15.75" thickTop="1" x14ac:dyDescent="0.25">
      <c r="A568" t="str">
        <f t="shared" si="29"/>
        <v>a</v>
      </c>
      <c r="B568" s="5"/>
      <c r="C568" s="6" t="s">
        <v>10</v>
      </c>
      <c r="D568" s="7">
        <f t="shared" si="32"/>
        <v>78942000</v>
      </c>
      <c r="E568" s="7">
        <f>SUM('დაზუსტ. ბიუჯ.'!E568,'მთავრ. ფონდი'!F568,'პრეზ. ფონდი'!F568)</f>
        <v>24285000</v>
      </c>
      <c r="F568" s="7">
        <f>SUM('დაზუსტ. ბიუჯ.'!F568,'მთავრ. ფონდი'!G568,'პრეზ. ფონდი'!G568)</f>
        <v>22041000</v>
      </c>
      <c r="G568" s="7">
        <f>SUM('დაზუსტ. ბიუჯ.'!G568,'მთავრ. ფონდი'!H568,'პრეზ. ფონდი'!H568)</f>
        <v>13714500</v>
      </c>
      <c r="H568" s="7">
        <f>SUM('დაზუსტ. ბიუჯ.'!H568,'მთავრ. ფონდი'!I568,'პრეზ. ფონდი'!I568)</f>
        <v>18901500</v>
      </c>
      <c r="I568" s="7">
        <f t="shared" si="30"/>
        <v>46326000</v>
      </c>
      <c r="J568" s="7">
        <f t="shared" si="31"/>
        <v>60040500</v>
      </c>
    </row>
    <row r="569" spans="1:10" x14ac:dyDescent="0.25">
      <c r="A569" t="str">
        <f t="shared" si="29"/>
        <v>b</v>
      </c>
      <c r="B569" s="8"/>
      <c r="C569" s="9" t="s">
        <v>11</v>
      </c>
      <c r="D569" s="10">
        <f t="shared" si="32"/>
        <v>0</v>
      </c>
      <c r="E569" s="10">
        <f>SUM('დაზუსტ. ბიუჯ.'!E569,'მთავრ. ფონდი'!F569,'პრეზ. ფონდი'!F569)</f>
        <v>0</v>
      </c>
      <c r="F569" s="10">
        <f>SUM('დაზუსტ. ბიუჯ.'!F569,'მთავრ. ფონდი'!G569,'პრეზ. ფონდი'!G569)</f>
        <v>0</v>
      </c>
      <c r="G569" s="10">
        <f>SUM('დაზუსტ. ბიუჯ.'!G569,'მთავრ. ფონდი'!H569,'პრეზ. ფონდი'!H569)</f>
        <v>0</v>
      </c>
      <c r="H569" s="10">
        <f>SUM('დაზუსტ. ბიუჯ.'!H569,'მთავრ. ფონდი'!I569,'პრეზ. ფონდი'!I569)</f>
        <v>0</v>
      </c>
      <c r="I569" s="10">
        <f t="shared" si="30"/>
        <v>0</v>
      </c>
      <c r="J569" s="10">
        <f t="shared" si="31"/>
        <v>0</v>
      </c>
    </row>
    <row r="570" spans="1:10" x14ac:dyDescent="0.25">
      <c r="A570" t="str">
        <f t="shared" si="29"/>
        <v>a</v>
      </c>
      <c r="B570" s="8"/>
      <c r="C570" s="9" t="s">
        <v>12</v>
      </c>
      <c r="D570" s="10">
        <f t="shared" si="32"/>
        <v>29040000</v>
      </c>
      <c r="E570" s="10">
        <f>SUM('დაზუსტ. ბიუჯ.'!E570,'მთავრ. ფონდი'!F570,'პრეზ. ფონდი'!F570)</f>
        <v>14856000</v>
      </c>
      <c r="F570" s="10">
        <f>SUM('დაზუსტ. ბიუჯ.'!F570,'მთავრ. ფონდი'!G570,'პრეზ. ფონდი'!G570)</f>
        <v>6462000</v>
      </c>
      <c r="G570" s="10">
        <f>SUM('დაზუსტ. ბიუჯ.'!G570,'მთავრ. ფონდი'!H570,'პრეზ. ფონდი'!H570)</f>
        <v>2474000</v>
      </c>
      <c r="H570" s="10">
        <f>SUM('დაზუსტ. ბიუჯ.'!H570,'მთავრ. ფონდი'!I570,'პრეზ. ფონდი'!I570)</f>
        <v>5248000</v>
      </c>
      <c r="I570" s="10">
        <f t="shared" si="30"/>
        <v>21318000</v>
      </c>
      <c r="J570" s="10">
        <f t="shared" si="31"/>
        <v>23792000</v>
      </c>
    </row>
    <row r="571" spans="1:10" x14ac:dyDescent="0.25">
      <c r="A571" t="str">
        <f t="shared" si="29"/>
        <v>b</v>
      </c>
      <c r="B571" s="8"/>
      <c r="C571" s="9" t="s">
        <v>13</v>
      </c>
      <c r="D571" s="10">
        <f t="shared" si="32"/>
        <v>0</v>
      </c>
      <c r="E571" s="10">
        <f>SUM('დაზუსტ. ბიუჯ.'!E571,'მთავრ. ფონდი'!F571,'პრეზ. ფონდი'!F571)</f>
        <v>0</v>
      </c>
      <c r="F571" s="10">
        <f>SUM('დაზუსტ. ბიუჯ.'!F571,'მთავრ. ფონდი'!G571,'პრეზ. ფონდი'!G571)</f>
        <v>0</v>
      </c>
      <c r="G571" s="10">
        <f>SUM('დაზუსტ. ბიუჯ.'!G571,'მთავრ. ფონდი'!H571,'პრეზ. ფონდი'!H571)</f>
        <v>0</v>
      </c>
      <c r="H571" s="10">
        <f>SUM('დაზუსტ. ბიუჯ.'!H571,'მთავრ. ფონდი'!I571,'პრეზ. ფონდი'!I571)</f>
        <v>0</v>
      </c>
      <c r="I571" s="10">
        <f t="shared" si="30"/>
        <v>0</v>
      </c>
      <c r="J571" s="10">
        <f t="shared" si="31"/>
        <v>0</v>
      </c>
    </row>
    <row r="572" spans="1:10" x14ac:dyDescent="0.25">
      <c r="A572" t="str">
        <f t="shared" si="29"/>
        <v>b</v>
      </c>
      <c r="B572" s="8"/>
      <c r="C572" s="9" t="s">
        <v>14</v>
      </c>
      <c r="D572" s="10">
        <f t="shared" si="32"/>
        <v>0</v>
      </c>
      <c r="E572" s="10">
        <f>SUM('დაზუსტ. ბიუჯ.'!E572,'მთავრ. ფონდი'!F572,'პრეზ. ფონდი'!F572)</f>
        <v>0</v>
      </c>
      <c r="F572" s="10">
        <f>SUM('დაზუსტ. ბიუჯ.'!F572,'მთავრ. ფონდი'!G572,'პრეზ. ფონდი'!G572)</f>
        <v>0</v>
      </c>
      <c r="G572" s="10">
        <f>SUM('დაზუსტ. ბიუჯ.'!G572,'მთავრ. ფონდი'!H572,'პრეზ. ფონდი'!H572)</f>
        <v>0</v>
      </c>
      <c r="H572" s="10">
        <f>SUM('დაზუსტ. ბიუჯ.'!H572,'მთავრ. ფონდი'!I572,'პრეზ. ფონდი'!I572)</f>
        <v>0</v>
      </c>
      <c r="I572" s="10">
        <f t="shared" si="30"/>
        <v>0</v>
      </c>
      <c r="J572" s="10">
        <f t="shared" si="31"/>
        <v>0</v>
      </c>
    </row>
    <row r="573" spans="1:10" x14ac:dyDescent="0.25">
      <c r="A573" t="str">
        <f t="shared" si="29"/>
        <v>b</v>
      </c>
      <c r="B573" s="8"/>
      <c r="C573" s="9" t="s">
        <v>15</v>
      </c>
      <c r="D573" s="10">
        <f t="shared" si="32"/>
        <v>0</v>
      </c>
      <c r="E573" s="10">
        <f>SUM('დაზუსტ. ბიუჯ.'!E573,'მთავრ. ფონდი'!F573,'პრეზ. ფონდი'!F573)</f>
        <v>0</v>
      </c>
      <c r="F573" s="10">
        <f>SUM('დაზუსტ. ბიუჯ.'!F573,'მთავრ. ფონდი'!G573,'პრეზ. ფონდი'!G573)</f>
        <v>0</v>
      </c>
      <c r="G573" s="10">
        <f>SUM('დაზუსტ. ბიუჯ.'!G573,'მთავრ. ფონდი'!H573,'პრეზ. ფონდი'!H573)</f>
        <v>0</v>
      </c>
      <c r="H573" s="10">
        <f>SUM('დაზუსტ. ბიუჯ.'!H573,'მთავრ. ფონდი'!I573,'პრეზ. ფონდი'!I573)</f>
        <v>0</v>
      </c>
      <c r="I573" s="10">
        <f t="shared" si="30"/>
        <v>0</v>
      </c>
      <c r="J573" s="10">
        <f t="shared" si="31"/>
        <v>0</v>
      </c>
    </row>
    <row r="574" spans="1:10" x14ac:dyDescent="0.25">
      <c r="A574" t="str">
        <f t="shared" si="29"/>
        <v>a</v>
      </c>
      <c r="B574" s="8"/>
      <c r="C574" s="9" t="s">
        <v>16</v>
      </c>
      <c r="D574" s="10">
        <f t="shared" si="32"/>
        <v>49902000</v>
      </c>
      <c r="E574" s="10">
        <f>SUM('დაზუსტ. ბიუჯ.'!E574,'მთავრ. ფონდი'!F574,'პრეზ. ფონდი'!F574)</f>
        <v>9429000</v>
      </c>
      <c r="F574" s="10">
        <f>SUM('დაზუსტ. ბიუჯ.'!F574,'მთავრ. ფონდი'!G574,'პრეზ. ფონდი'!G574)</f>
        <v>15579000</v>
      </c>
      <c r="G574" s="10">
        <f>SUM('დაზუსტ. ბიუჯ.'!G574,'მთავრ. ფონდი'!H574,'პრეზ. ფონდი'!H574)</f>
        <v>11240500</v>
      </c>
      <c r="H574" s="10">
        <f>SUM('დაზუსტ. ბიუჯ.'!H574,'მთავრ. ფონდი'!I574,'პრეზ. ფონდი'!I574)</f>
        <v>13653500</v>
      </c>
      <c r="I574" s="10">
        <f t="shared" si="30"/>
        <v>25008000</v>
      </c>
      <c r="J574" s="10">
        <f t="shared" si="31"/>
        <v>36248500</v>
      </c>
    </row>
    <row r="575" spans="1:10" x14ac:dyDescent="0.25">
      <c r="A575" t="str">
        <f t="shared" si="29"/>
        <v>b</v>
      </c>
      <c r="B575" s="8"/>
      <c r="C575" s="9" t="s">
        <v>17</v>
      </c>
      <c r="D575" s="10">
        <f t="shared" si="32"/>
        <v>0</v>
      </c>
      <c r="E575" s="10">
        <f>SUM('დაზუსტ. ბიუჯ.'!E575,'მთავრ. ფონდი'!F575,'პრეზ. ფონდი'!F575)</f>
        <v>0</v>
      </c>
      <c r="F575" s="10">
        <f>SUM('დაზუსტ. ბიუჯ.'!F575,'მთავრ. ფონდი'!G575,'პრეზ. ფონდი'!G575)</f>
        <v>0</v>
      </c>
      <c r="G575" s="10">
        <f>SUM('დაზუსტ. ბიუჯ.'!G575,'მთავრ. ფონდი'!H575,'პრეზ. ფონდი'!H575)</f>
        <v>0</v>
      </c>
      <c r="H575" s="10">
        <f>SUM('დაზუსტ. ბიუჯ.'!H575,'მთავრ. ფონდი'!I575,'პრეზ. ფონდი'!I575)</f>
        <v>0</v>
      </c>
      <c r="I575" s="10">
        <f t="shared" si="30"/>
        <v>0</v>
      </c>
      <c r="J575" s="10">
        <f t="shared" si="31"/>
        <v>0</v>
      </c>
    </row>
    <row r="576" spans="1:10" x14ac:dyDescent="0.25">
      <c r="A576" t="str">
        <f t="shared" ref="A576:A639" si="41">IF(OR(D576&lt;&gt;0,E576&lt;&gt;0,F576&lt;&gt;0,G576&lt;&gt;0,H576&lt;&gt;0,),"a","b")</f>
        <v>b</v>
      </c>
      <c r="B576" s="5"/>
      <c r="C576" s="6" t="s">
        <v>18</v>
      </c>
      <c r="D576" s="7">
        <f t="shared" si="32"/>
        <v>0</v>
      </c>
      <c r="E576" s="7">
        <f>SUM('დაზუსტ. ბიუჯ.'!E576,'მთავრ. ფონდი'!F576,'პრეზ. ფონდი'!F576)</f>
        <v>0</v>
      </c>
      <c r="F576" s="7">
        <f>SUM('დაზუსტ. ბიუჯ.'!F576,'მთავრ. ფონდი'!G576,'პრეზ. ფონდი'!G576)</f>
        <v>0</v>
      </c>
      <c r="G576" s="7">
        <f>SUM('დაზუსტ. ბიუჯ.'!G576,'მთავრ. ფონდი'!H576,'პრეზ. ფონდი'!H576)</f>
        <v>0</v>
      </c>
      <c r="H576" s="7">
        <f>SUM('დაზუსტ. ბიუჯ.'!H576,'მთავრ. ფონდი'!I576,'პრეზ. ფონდი'!I576)</f>
        <v>0</v>
      </c>
      <c r="I576" s="7">
        <f t="shared" ref="I576:I639" si="42">SUM(E576,F576)</f>
        <v>0</v>
      </c>
      <c r="J576" s="7">
        <f t="shared" ref="J576:J639" si="43">SUM(E576,F576,G576)</f>
        <v>0</v>
      </c>
    </row>
    <row r="577" spans="1:10" x14ac:dyDescent="0.25">
      <c r="A577" t="str">
        <f t="shared" si="41"/>
        <v>b</v>
      </c>
      <c r="B577" s="5"/>
      <c r="C577" s="6" t="s">
        <v>19</v>
      </c>
      <c r="D577" s="7">
        <f t="shared" si="32"/>
        <v>0</v>
      </c>
      <c r="E577" s="7">
        <f>SUM('დაზუსტ. ბიუჯ.'!E577,'მთავრ. ფონდი'!F577,'პრეზ. ფონდი'!F577)</f>
        <v>0</v>
      </c>
      <c r="F577" s="7">
        <f>SUM('დაზუსტ. ბიუჯ.'!F577,'მთავრ. ფონდი'!G577,'პრეზ. ფონდი'!G577)</f>
        <v>0</v>
      </c>
      <c r="G577" s="7">
        <f>SUM('დაზუსტ. ბიუჯ.'!G577,'მთავრ. ფონდი'!H577,'პრეზ. ფონდი'!H577)</f>
        <v>0</v>
      </c>
      <c r="H577" s="7">
        <f>SUM('დაზუსტ. ბიუჯ.'!H577,'მთავრ. ფონდი'!I577,'პრეზ. ფონდი'!I577)</f>
        <v>0</v>
      </c>
      <c r="I577" s="7">
        <f t="shared" si="42"/>
        <v>0</v>
      </c>
      <c r="J577" s="7">
        <f t="shared" si="43"/>
        <v>0</v>
      </c>
    </row>
    <row r="578" spans="1:10" ht="15.75" thickBot="1" x14ac:dyDescent="0.3">
      <c r="A578" t="str">
        <f t="shared" si="41"/>
        <v>b</v>
      </c>
      <c r="B578" s="11"/>
      <c r="C578" s="12" t="s">
        <v>20</v>
      </c>
      <c r="D578" s="13">
        <f t="shared" si="32"/>
        <v>0</v>
      </c>
      <c r="E578" s="13">
        <f>SUM('დაზუსტ. ბიუჯ.'!E578,'მთავრ. ფონდი'!F578,'პრეზ. ფონდი'!F578)</f>
        <v>0</v>
      </c>
      <c r="F578" s="13">
        <f>SUM('დაზუსტ. ბიუჯ.'!F578,'მთავრ. ფონდი'!G578,'პრეზ. ფონდი'!G578)</f>
        <v>0</v>
      </c>
      <c r="G578" s="13">
        <f>SUM('დაზუსტ. ბიუჯ.'!G578,'მთავრ. ფონდი'!H578,'პრეზ. ფონდი'!H578)</f>
        <v>0</v>
      </c>
      <c r="H578" s="13">
        <f>SUM('დაზუსტ. ბიუჯ.'!H578,'მთავრ. ფონდი'!I578,'პრეზ. ფონდი'!I578)</f>
        <v>0</v>
      </c>
      <c r="I578" s="13">
        <f t="shared" si="42"/>
        <v>0</v>
      </c>
      <c r="J578" s="13">
        <f t="shared" si="43"/>
        <v>0</v>
      </c>
    </row>
    <row r="579" spans="1:10" ht="31.5" thickTop="1" thickBot="1" x14ac:dyDescent="0.3">
      <c r="A579" t="str">
        <f t="shared" si="41"/>
        <v>a</v>
      </c>
      <c r="B579" s="3" t="s">
        <v>103</v>
      </c>
      <c r="C579" s="15" t="s">
        <v>104</v>
      </c>
      <c r="D579" s="4">
        <f t="shared" si="32"/>
        <v>1900000</v>
      </c>
      <c r="E579" s="4">
        <f>SUM('დაზუსტ. ბიუჯ.'!E579,'მთავრ. ფონდი'!F579,'პრეზ. ფონდი'!F579)</f>
        <v>500000</v>
      </c>
      <c r="F579" s="4">
        <f>SUM('დაზუსტ. ბიუჯ.'!F579,'მთავრ. ფონდი'!G579,'პრეზ. ფონდი'!G579)</f>
        <v>600000</v>
      </c>
      <c r="G579" s="4">
        <f>SUM('დაზუსტ. ბიუჯ.'!G579,'მთავრ. ფონდი'!H579,'პრეზ. ფონდი'!H579)</f>
        <v>500000</v>
      </c>
      <c r="H579" s="4">
        <f>SUM('დაზუსტ. ბიუჯ.'!H579,'მთავრ. ფონდი'!I579,'პრეზ. ფონდი'!I579)</f>
        <v>300000</v>
      </c>
      <c r="I579" s="4">
        <f t="shared" si="42"/>
        <v>1100000</v>
      </c>
      <c r="J579" s="4">
        <f t="shared" si="43"/>
        <v>1600000</v>
      </c>
    </row>
    <row r="580" spans="1:10" ht="15.75" thickTop="1" x14ac:dyDescent="0.25">
      <c r="A580" t="str">
        <f t="shared" si="41"/>
        <v>a</v>
      </c>
      <c r="B580" s="5"/>
      <c r="C580" s="6" t="s">
        <v>10</v>
      </c>
      <c r="D580" s="7">
        <f t="shared" si="32"/>
        <v>1900000</v>
      </c>
      <c r="E580" s="7">
        <f>SUM('დაზუსტ. ბიუჯ.'!E580,'მთავრ. ფონდი'!F580,'პრეზ. ფონდი'!F580)</f>
        <v>500000</v>
      </c>
      <c r="F580" s="7">
        <f>SUM('დაზუსტ. ბიუჯ.'!F580,'მთავრ. ფონდი'!G580,'პრეზ. ფონდი'!G580)</f>
        <v>600000</v>
      </c>
      <c r="G580" s="7">
        <f>SUM('დაზუსტ. ბიუჯ.'!G580,'მთავრ. ფონდი'!H580,'პრეზ. ფონდი'!H580)</f>
        <v>500000</v>
      </c>
      <c r="H580" s="7">
        <f>SUM('დაზუსტ. ბიუჯ.'!H580,'მთავრ. ფონდი'!I580,'პრეზ. ფონდი'!I580)</f>
        <v>300000</v>
      </c>
      <c r="I580" s="7">
        <f t="shared" si="42"/>
        <v>1100000</v>
      </c>
      <c r="J580" s="7">
        <f t="shared" si="43"/>
        <v>1600000</v>
      </c>
    </row>
    <row r="581" spans="1:10" x14ac:dyDescent="0.25">
      <c r="A581" t="str">
        <f t="shared" si="41"/>
        <v>b</v>
      </c>
      <c r="B581" s="8"/>
      <c r="C581" s="9" t="s">
        <v>11</v>
      </c>
      <c r="D581" s="10">
        <f t="shared" si="32"/>
        <v>0</v>
      </c>
      <c r="E581" s="10">
        <f>SUM('დაზუსტ. ბიუჯ.'!E581,'მთავრ. ფონდი'!F581,'პრეზ. ფონდი'!F581)</f>
        <v>0</v>
      </c>
      <c r="F581" s="10">
        <f>SUM('დაზუსტ. ბიუჯ.'!F581,'მთავრ. ფონდი'!G581,'პრეზ. ფონდი'!G581)</f>
        <v>0</v>
      </c>
      <c r="G581" s="10">
        <f>SUM('დაზუსტ. ბიუჯ.'!G581,'მთავრ. ფონდი'!H581,'პრეზ. ფონდი'!H581)</f>
        <v>0</v>
      </c>
      <c r="H581" s="10">
        <f>SUM('დაზუსტ. ბიუჯ.'!H581,'მთავრ. ფონდი'!I581,'პრეზ. ფონდი'!I581)</f>
        <v>0</v>
      </c>
      <c r="I581" s="10">
        <f t="shared" si="42"/>
        <v>0</v>
      </c>
      <c r="J581" s="10">
        <f t="shared" si="43"/>
        <v>0</v>
      </c>
    </row>
    <row r="582" spans="1:10" x14ac:dyDescent="0.25">
      <c r="A582" t="str">
        <f t="shared" si="41"/>
        <v>a</v>
      </c>
      <c r="B582" s="8"/>
      <c r="C582" s="9" t="s">
        <v>12</v>
      </c>
      <c r="D582" s="10">
        <f t="shared" si="32"/>
        <v>1900000</v>
      </c>
      <c r="E582" s="10">
        <f>SUM('დაზუსტ. ბიუჯ.'!E582,'მთავრ. ფონდი'!F582,'პრეზ. ფონდი'!F582)</f>
        <v>500000</v>
      </c>
      <c r="F582" s="10">
        <f>SUM('დაზუსტ. ბიუჯ.'!F582,'მთავრ. ფონდი'!G582,'პრეზ. ფონდი'!G582)</f>
        <v>600000</v>
      </c>
      <c r="G582" s="10">
        <f>SUM('დაზუსტ. ბიუჯ.'!G582,'მთავრ. ფონდი'!H582,'პრეზ. ფონდი'!H582)</f>
        <v>500000</v>
      </c>
      <c r="H582" s="10">
        <f>SUM('დაზუსტ. ბიუჯ.'!H582,'მთავრ. ფონდი'!I582,'პრეზ. ფონდი'!I582)</f>
        <v>300000</v>
      </c>
      <c r="I582" s="10">
        <f t="shared" si="42"/>
        <v>1100000</v>
      </c>
      <c r="J582" s="10">
        <f t="shared" si="43"/>
        <v>1600000</v>
      </c>
    </row>
    <row r="583" spans="1:10" x14ac:dyDescent="0.25">
      <c r="A583" t="str">
        <f t="shared" si="41"/>
        <v>b</v>
      </c>
      <c r="B583" s="8"/>
      <c r="C583" s="9" t="s">
        <v>13</v>
      </c>
      <c r="D583" s="10">
        <f t="shared" si="32"/>
        <v>0</v>
      </c>
      <c r="E583" s="10">
        <f>SUM('დაზუსტ. ბიუჯ.'!E583,'მთავრ. ფონდი'!F583,'პრეზ. ფონდი'!F583)</f>
        <v>0</v>
      </c>
      <c r="F583" s="10">
        <f>SUM('დაზუსტ. ბიუჯ.'!F583,'მთავრ. ფონდი'!G583,'პრეზ. ფონდი'!G583)</f>
        <v>0</v>
      </c>
      <c r="G583" s="10">
        <f>SUM('დაზუსტ. ბიუჯ.'!G583,'მთავრ. ფონდი'!H583,'პრეზ. ფონდი'!H583)</f>
        <v>0</v>
      </c>
      <c r="H583" s="10">
        <f>SUM('დაზუსტ. ბიუჯ.'!H583,'მთავრ. ფონდი'!I583,'პრეზ. ფონდი'!I583)</f>
        <v>0</v>
      </c>
      <c r="I583" s="10">
        <f t="shared" si="42"/>
        <v>0</v>
      </c>
      <c r="J583" s="10">
        <f t="shared" si="43"/>
        <v>0</v>
      </c>
    </row>
    <row r="584" spans="1:10" x14ac:dyDescent="0.25">
      <c r="A584" t="str">
        <f t="shared" si="41"/>
        <v>b</v>
      </c>
      <c r="B584" s="8"/>
      <c r="C584" s="9" t="s">
        <v>14</v>
      </c>
      <c r="D584" s="10">
        <f t="shared" si="32"/>
        <v>0</v>
      </c>
      <c r="E584" s="10">
        <f>SUM('დაზუსტ. ბიუჯ.'!E584,'მთავრ. ფონდი'!F584,'პრეზ. ფონდი'!F584)</f>
        <v>0</v>
      </c>
      <c r="F584" s="10">
        <f>SUM('დაზუსტ. ბიუჯ.'!F584,'მთავრ. ფონდი'!G584,'პრეზ. ფონდი'!G584)</f>
        <v>0</v>
      </c>
      <c r="G584" s="10">
        <f>SUM('დაზუსტ. ბიუჯ.'!G584,'მთავრ. ფონდი'!H584,'პრეზ. ფონდი'!H584)</f>
        <v>0</v>
      </c>
      <c r="H584" s="10">
        <f>SUM('დაზუსტ. ბიუჯ.'!H584,'მთავრ. ფონდი'!I584,'პრეზ. ფონდი'!I584)</f>
        <v>0</v>
      </c>
      <c r="I584" s="10">
        <f t="shared" si="42"/>
        <v>0</v>
      </c>
      <c r="J584" s="10">
        <f t="shared" si="43"/>
        <v>0</v>
      </c>
    </row>
    <row r="585" spans="1:10" x14ac:dyDescent="0.25">
      <c r="A585" t="str">
        <f t="shared" si="41"/>
        <v>b</v>
      </c>
      <c r="B585" s="8"/>
      <c r="C585" s="9" t="s">
        <v>15</v>
      </c>
      <c r="D585" s="10">
        <f t="shared" si="32"/>
        <v>0</v>
      </c>
      <c r="E585" s="10">
        <f>SUM('დაზუსტ. ბიუჯ.'!E585,'მთავრ. ფონდი'!F585,'პრეზ. ფონდი'!F585)</f>
        <v>0</v>
      </c>
      <c r="F585" s="10">
        <f>SUM('დაზუსტ. ბიუჯ.'!F585,'მთავრ. ფონდი'!G585,'პრეზ. ფონდი'!G585)</f>
        <v>0</v>
      </c>
      <c r="G585" s="10">
        <f>SUM('დაზუსტ. ბიუჯ.'!G585,'მთავრ. ფონდი'!H585,'პრეზ. ფონდი'!H585)</f>
        <v>0</v>
      </c>
      <c r="H585" s="10">
        <f>SUM('დაზუსტ. ბიუჯ.'!H585,'მთავრ. ფონდი'!I585,'პრეზ. ფონდი'!I585)</f>
        <v>0</v>
      </c>
      <c r="I585" s="10">
        <f t="shared" si="42"/>
        <v>0</v>
      </c>
      <c r="J585" s="10">
        <f t="shared" si="43"/>
        <v>0</v>
      </c>
    </row>
    <row r="586" spans="1:10" x14ac:dyDescent="0.25">
      <c r="A586" t="str">
        <f t="shared" si="41"/>
        <v>b</v>
      </c>
      <c r="B586" s="8"/>
      <c r="C586" s="9" t="s">
        <v>16</v>
      </c>
      <c r="D586" s="10">
        <f t="shared" si="32"/>
        <v>0</v>
      </c>
      <c r="E586" s="10">
        <f>SUM('დაზუსტ. ბიუჯ.'!E586,'მთავრ. ფონდი'!F586,'პრეზ. ფონდი'!F586)</f>
        <v>0</v>
      </c>
      <c r="F586" s="10">
        <f>SUM('დაზუსტ. ბიუჯ.'!F586,'მთავრ. ფონდი'!G586,'პრეზ. ფონდი'!G586)</f>
        <v>0</v>
      </c>
      <c r="G586" s="10">
        <f>SUM('დაზუსტ. ბიუჯ.'!G586,'მთავრ. ფონდი'!H586,'პრეზ. ფონდი'!H586)</f>
        <v>0</v>
      </c>
      <c r="H586" s="10">
        <f>SUM('დაზუსტ. ბიუჯ.'!H586,'მთავრ. ფონდი'!I586,'პრეზ. ფონდი'!I586)</f>
        <v>0</v>
      </c>
      <c r="I586" s="10">
        <f t="shared" si="42"/>
        <v>0</v>
      </c>
      <c r="J586" s="10">
        <f t="shared" si="43"/>
        <v>0</v>
      </c>
    </row>
    <row r="587" spans="1:10" x14ac:dyDescent="0.25">
      <c r="A587" t="str">
        <f t="shared" si="41"/>
        <v>b</v>
      </c>
      <c r="B587" s="8"/>
      <c r="C587" s="9" t="s">
        <v>17</v>
      </c>
      <c r="D587" s="10">
        <f t="shared" si="32"/>
        <v>0</v>
      </c>
      <c r="E587" s="10">
        <f>SUM('დაზუსტ. ბიუჯ.'!E587,'მთავრ. ფონდი'!F587,'პრეზ. ფონდი'!F587)</f>
        <v>0</v>
      </c>
      <c r="F587" s="10">
        <f>SUM('დაზუსტ. ბიუჯ.'!F587,'მთავრ. ფონდი'!G587,'პრეზ. ფონდი'!G587)</f>
        <v>0</v>
      </c>
      <c r="G587" s="10">
        <f>SUM('დაზუსტ. ბიუჯ.'!G587,'მთავრ. ფონდი'!H587,'პრეზ. ფონდი'!H587)</f>
        <v>0</v>
      </c>
      <c r="H587" s="10">
        <f>SUM('დაზუსტ. ბიუჯ.'!H587,'მთავრ. ფონდი'!I587,'პრეზ. ფონდი'!I587)</f>
        <v>0</v>
      </c>
      <c r="I587" s="10">
        <f t="shared" si="42"/>
        <v>0</v>
      </c>
      <c r="J587" s="10">
        <f t="shared" si="43"/>
        <v>0</v>
      </c>
    </row>
    <row r="588" spans="1:10" x14ac:dyDescent="0.25">
      <c r="A588" t="str">
        <f t="shared" si="41"/>
        <v>b</v>
      </c>
      <c r="B588" s="5"/>
      <c r="C588" s="6" t="s">
        <v>18</v>
      </c>
      <c r="D588" s="7">
        <f t="shared" ref="D588:D651" si="44">SUM(E588,F588,G588,H588)</f>
        <v>0</v>
      </c>
      <c r="E588" s="7">
        <f>SUM('დაზუსტ. ბიუჯ.'!E588,'მთავრ. ფონდი'!F588,'პრეზ. ფონდი'!F588)</f>
        <v>0</v>
      </c>
      <c r="F588" s="7">
        <f>SUM('დაზუსტ. ბიუჯ.'!F588,'მთავრ. ფონდი'!G588,'პრეზ. ფონდი'!G588)</f>
        <v>0</v>
      </c>
      <c r="G588" s="7">
        <f>SUM('დაზუსტ. ბიუჯ.'!G588,'მთავრ. ფონდი'!H588,'პრეზ. ფონდი'!H588)</f>
        <v>0</v>
      </c>
      <c r="H588" s="7">
        <f>SUM('დაზუსტ. ბიუჯ.'!H588,'მთავრ. ფონდი'!I588,'პრეზ. ფონდი'!I588)</f>
        <v>0</v>
      </c>
      <c r="I588" s="7">
        <f t="shared" si="42"/>
        <v>0</v>
      </c>
      <c r="J588" s="7">
        <f t="shared" si="43"/>
        <v>0</v>
      </c>
    </row>
    <row r="589" spans="1:10" x14ac:dyDescent="0.25">
      <c r="A589" t="str">
        <f t="shared" si="41"/>
        <v>b</v>
      </c>
      <c r="B589" s="5"/>
      <c r="C589" s="6" t="s">
        <v>19</v>
      </c>
      <c r="D589" s="7">
        <f t="shared" si="44"/>
        <v>0</v>
      </c>
      <c r="E589" s="7">
        <f>SUM('დაზუსტ. ბიუჯ.'!E589,'მთავრ. ფონდი'!F589,'პრეზ. ფონდი'!F589)</f>
        <v>0</v>
      </c>
      <c r="F589" s="7">
        <f>SUM('დაზუსტ. ბიუჯ.'!F589,'მთავრ. ფონდი'!G589,'პრეზ. ფონდი'!G589)</f>
        <v>0</v>
      </c>
      <c r="G589" s="7">
        <f>SUM('დაზუსტ. ბიუჯ.'!G589,'მთავრ. ფონდი'!H589,'პრეზ. ფონდი'!H589)</f>
        <v>0</v>
      </c>
      <c r="H589" s="7">
        <f>SUM('დაზუსტ. ბიუჯ.'!H589,'მთავრ. ფონდი'!I589,'პრეზ. ფონდი'!I589)</f>
        <v>0</v>
      </c>
      <c r="I589" s="7">
        <f t="shared" si="42"/>
        <v>0</v>
      </c>
      <c r="J589" s="7">
        <f t="shared" si="43"/>
        <v>0</v>
      </c>
    </row>
    <row r="590" spans="1:10" ht="15.75" thickBot="1" x14ac:dyDescent="0.3">
      <c r="A590" t="str">
        <f t="shared" si="41"/>
        <v>b</v>
      </c>
      <c r="B590" s="11"/>
      <c r="C590" s="12" t="s">
        <v>20</v>
      </c>
      <c r="D590" s="13">
        <f t="shared" si="44"/>
        <v>0</v>
      </c>
      <c r="E590" s="13">
        <f>SUM('დაზუსტ. ბიუჯ.'!E590,'მთავრ. ფონდი'!F590,'პრეზ. ფონდი'!F590)</f>
        <v>0</v>
      </c>
      <c r="F590" s="13">
        <f>SUM('დაზუსტ. ბიუჯ.'!F590,'მთავრ. ფონდი'!G590,'პრეზ. ფონდი'!G590)</f>
        <v>0</v>
      </c>
      <c r="G590" s="13">
        <f>SUM('დაზუსტ. ბიუჯ.'!G590,'მთავრ. ფონდი'!H590,'პრეზ. ფონდი'!H590)</f>
        <v>0</v>
      </c>
      <c r="H590" s="13">
        <f>SUM('დაზუსტ. ბიუჯ.'!H590,'მთავრ. ფონდი'!I590,'პრეზ. ფონდი'!I590)</f>
        <v>0</v>
      </c>
      <c r="I590" s="13">
        <f t="shared" si="42"/>
        <v>0</v>
      </c>
      <c r="J590" s="13">
        <f t="shared" si="43"/>
        <v>0</v>
      </c>
    </row>
    <row r="591" spans="1:10" ht="32.25" customHeight="1" thickTop="1" thickBot="1" x14ac:dyDescent="0.3">
      <c r="A591" t="str">
        <f t="shared" si="41"/>
        <v>a</v>
      </c>
      <c r="B591" s="16" t="s">
        <v>105</v>
      </c>
      <c r="C591" s="4" t="s">
        <v>106</v>
      </c>
      <c r="D591" s="4">
        <f t="shared" si="44"/>
        <v>16253000</v>
      </c>
      <c r="E591" s="4">
        <f>SUM('დაზუსტ. ბიუჯ.'!E591,'მთავრ. ფონდი'!F591,'პრეზ. ფონდი'!F591)</f>
        <v>13010000</v>
      </c>
      <c r="F591" s="4">
        <f>SUM('დაზუსტ. ბიუჯ.'!F591,'მთავრ. ფონდი'!G591,'პრეზ. ფონდი'!G591)</f>
        <v>2505000</v>
      </c>
      <c r="G591" s="4">
        <f>SUM('დაზუსტ. ბიუჯ.'!G591,'მთავრ. ფონდი'!H591,'პრეზ. ფონდი'!H591)</f>
        <v>10000</v>
      </c>
      <c r="H591" s="4">
        <f>SUM('დაზუსტ. ბიუჯ.'!H591,'მთავრ. ფონდი'!I591,'პრეზ. ფონდი'!I591)</f>
        <v>728000</v>
      </c>
      <c r="I591" s="4">
        <f t="shared" si="42"/>
        <v>15515000</v>
      </c>
      <c r="J591" s="4">
        <f t="shared" si="43"/>
        <v>15525000</v>
      </c>
    </row>
    <row r="592" spans="1:10" ht="15.75" thickTop="1" x14ac:dyDescent="0.25">
      <c r="A592" t="str">
        <f t="shared" si="41"/>
        <v>a</v>
      </c>
      <c r="B592" s="5"/>
      <c r="C592" s="6" t="s">
        <v>10</v>
      </c>
      <c r="D592" s="7">
        <f t="shared" si="44"/>
        <v>16253000</v>
      </c>
      <c r="E592" s="7">
        <f>SUM('დაზუსტ. ბიუჯ.'!E592,'მთავრ. ფონდი'!F592,'პრეზ. ფონდი'!F592)</f>
        <v>13010000</v>
      </c>
      <c r="F592" s="7">
        <f>SUM('დაზუსტ. ბიუჯ.'!F592,'მთავრ. ფონდი'!G592,'პრეზ. ფონდი'!G592)</f>
        <v>2505000</v>
      </c>
      <c r="G592" s="7">
        <f>SUM('დაზუსტ. ბიუჯ.'!G592,'მთავრ. ფონდი'!H592,'პრეზ. ფონდი'!H592)</f>
        <v>10000</v>
      </c>
      <c r="H592" s="7">
        <f>SUM('დაზუსტ. ბიუჯ.'!H592,'მთავრ. ფონდი'!I592,'პრეზ. ფონდი'!I592)</f>
        <v>728000</v>
      </c>
      <c r="I592" s="7">
        <f t="shared" si="42"/>
        <v>15515000</v>
      </c>
      <c r="J592" s="7">
        <f t="shared" si="43"/>
        <v>15525000</v>
      </c>
    </row>
    <row r="593" spans="1:10" x14ac:dyDescent="0.25">
      <c r="A593" t="str">
        <f t="shared" si="41"/>
        <v>b</v>
      </c>
      <c r="B593" s="8"/>
      <c r="C593" s="9" t="s">
        <v>11</v>
      </c>
      <c r="D593" s="10">
        <f t="shared" si="44"/>
        <v>0</v>
      </c>
      <c r="E593" s="10">
        <f>SUM('დაზუსტ. ბიუჯ.'!E593,'მთავრ. ფონდი'!F593,'პრეზ. ფონდი'!F593)</f>
        <v>0</v>
      </c>
      <c r="F593" s="10">
        <f>SUM('დაზუსტ. ბიუჯ.'!F593,'მთავრ. ფონდი'!G593,'პრეზ. ფონდი'!G593)</f>
        <v>0</v>
      </c>
      <c r="G593" s="10">
        <f>SUM('დაზუსტ. ბიუჯ.'!G593,'მთავრ. ფონდი'!H593,'პრეზ. ფონდი'!H593)</f>
        <v>0</v>
      </c>
      <c r="H593" s="10">
        <f>SUM('დაზუსტ. ბიუჯ.'!H593,'მთავრ. ფონდი'!I593,'პრეზ. ფონდი'!I593)</f>
        <v>0</v>
      </c>
      <c r="I593" s="10">
        <f t="shared" si="42"/>
        <v>0</v>
      </c>
      <c r="J593" s="10">
        <f t="shared" si="43"/>
        <v>0</v>
      </c>
    </row>
    <row r="594" spans="1:10" x14ac:dyDescent="0.25">
      <c r="A594" t="str">
        <f t="shared" si="41"/>
        <v>a</v>
      </c>
      <c r="B594" s="8"/>
      <c r="C594" s="9" t="s">
        <v>12</v>
      </c>
      <c r="D594" s="10">
        <f t="shared" si="44"/>
        <v>16213000</v>
      </c>
      <c r="E594" s="10">
        <f>SUM('დაზუსტ. ბიუჯ.'!E594,'მთავრ. ფონდი'!F594,'პრეზ. ფონდი'!F594)</f>
        <v>13000000</v>
      </c>
      <c r="F594" s="10">
        <f>SUM('დაზუსტ. ბიუჯ.'!F594,'მთავრ. ფონდი'!G594,'პრეზ. ფონდი'!G594)</f>
        <v>2500000</v>
      </c>
      <c r="G594" s="10">
        <f>SUM('დაზუსტ. ბიუჯ.'!G594,'მთავრ. ფონდი'!H594,'პრეზ. ფონდი'!H594)</f>
        <v>0</v>
      </c>
      <c r="H594" s="10">
        <f>SUM('დაზუსტ. ბიუჯ.'!H594,'მთავრ. ფონდი'!I594,'პრეზ. ფონდი'!I594)</f>
        <v>713000</v>
      </c>
      <c r="I594" s="10">
        <f t="shared" si="42"/>
        <v>15500000</v>
      </c>
      <c r="J594" s="10">
        <f t="shared" si="43"/>
        <v>15500000</v>
      </c>
    </row>
    <row r="595" spans="1:10" x14ac:dyDescent="0.25">
      <c r="A595" t="str">
        <f t="shared" si="41"/>
        <v>b</v>
      </c>
      <c r="B595" s="8"/>
      <c r="C595" s="9" t="s">
        <v>13</v>
      </c>
      <c r="D595" s="10">
        <f t="shared" si="44"/>
        <v>0</v>
      </c>
      <c r="E595" s="10">
        <f>SUM('დაზუსტ. ბიუჯ.'!E595,'მთავრ. ფონდი'!F595,'პრეზ. ფონდი'!F595)</f>
        <v>0</v>
      </c>
      <c r="F595" s="10">
        <f>SUM('დაზუსტ. ბიუჯ.'!F595,'მთავრ. ფონდი'!G595,'პრეზ. ფონდი'!G595)</f>
        <v>0</v>
      </c>
      <c r="G595" s="10">
        <f>SUM('დაზუსტ. ბიუჯ.'!G595,'მთავრ. ფონდი'!H595,'პრეზ. ფონდი'!H595)</f>
        <v>0</v>
      </c>
      <c r="H595" s="10">
        <f>SUM('დაზუსტ. ბიუჯ.'!H595,'მთავრ. ფონდი'!I595,'პრეზ. ფონდი'!I595)</f>
        <v>0</v>
      </c>
      <c r="I595" s="10">
        <f t="shared" si="42"/>
        <v>0</v>
      </c>
      <c r="J595" s="10">
        <f t="shared" si="43"/>
        <v>0</v>
      </c>
    </row>
    <row r="596" spans="1:10" x14ac:dyDescent="0.25">
      <c r="A596" t="str">
        <f t="shared" si="41"/>
        <v>b</v>
      </c>
      <c r="B596" s="8"/>
      <c r="C596" s="9" t="s">
        <v>14</v>
      </c>
      <c r="D596" s="10">
        <f t="shared" si="44"/>
        <v>0</v>
      </c>
      <c r="E596" s="10">
        <f>SUM('დაზუსტ. ბიუჯ.'!E596,'მთავრ. ფონდი'!F596,'პრეზ. ფონდი'!F596)</f>
        <v>0</v>
      </c>
      <c r="F596" s="10">
        <f>SUM('დაზუსტ. ბიუჯ.'!F596,'მთავრ. ფონდი'!G596,'პრეზ. ფონდი'!G596)</f>
        <v>0</v>
      </c>
      <c r="G596" s="10">
        <f>SUM('დაზუსტ. ბიუჯ.'!G596,'მთავრ. ფონდი'!H596,'პრეზ. ფონდი'!H596)</f>
        <v>0</v>
      </c>
      <c r="H596" s="10">
        <f>SUM('დაზუსტ. ბიუჯ.'!H596,'მთავრ. ფონდი'!I596,'პრეზ. ფონდი'!I596)</f>
        <v>0</v>
      </c>
      <c r="I596" s="10">
        <f t="shared" si="42"/>
        <v>0</v>
      </c>
      <c r="J596" s="10">
        <f t="shared" si="43"/>
        <v>0</v>
      </c>
    </row>
    <row r="597" spans="1:10" x14ac:dyDescent="0.25">
      <c r="A597" t="str">
        <f t="shared" si="41"/>
        <v>b</v>
      </c>
      <c r="B597" s="8"/>
      <c r="C597" s="9" t="s">
        <v>15</v>
      </c>
      <c r="D597" s="10">
        <f t="shared" si="44"/>
        <v>0</v>
      </c>
      <c r="E597" s="10">
        <f>SUM('დაზუსტ. ბიუჯ.'!E597,'მთავრ. ფონდი'!F597,'პრეზ. ფონდი'!F597)</f>
        <v>0</v>
      </c>
      <c r="F597" s="10">
        <f>SUM('დაზუსტ. ბიუჯ.'!F597,'მთავრ. ფონდი'!G597,'პრეზ. ფონდი'!G597)</f>
        <v>0</v>
      </c>
      <c r="G597" s="10">
        <f>SUM('დაზუსტ. ბიუჯ.'!G597,'მთავრ. ფონდი'!H597,'პრეზ. ფონდი'!H597)</f>
        <v>0</v>
      </c>
      <c r="H597" s="10">
        <f>SUM('დაზუსტ. ბიუჯ.'!H597,'მთავრ. ფონდი'!I597,'პრეზ. ფონდი'!I597)</f>
        <v>0</v>
      </c>
      <c r="I597" s="10">
        <f t="shared" si="42"/>
        <v>0</v>
      </c>
      <c r="J597" s="10">
        <f t="shared" si="43"/>
        <v>0</v>
      </c>
    </row>
    <row r="598" spans="1:10" x14ac:dyDescent="0.25">
      <c r="A598" t="str">
        <f t="shared" si="41"/>
        <v>a</v>
      </c>
      <c r="B598" s="8"/>
      <c r="C598" s="9" t="s">
        <v>16</v>
      </c>
      <c r="D598" s="10">
        <f t="shared" si="44"/>
        <v>40000</v>
      </c>
      <c r="E598" s="10">
        <f>SUM('დაზუსტ. ბიუჯ.'!E598,'მთავრ. ფონდი'!F598,'პრეზ. ფონდი'!F598)</f>
        <v>10000</v>
      </c>
      <c r="F598" s="10">
        <f>SUM('დაზუსტ. ბიუჯ.'!F598,'მთავრ. ფონდი'!G598,'პრეზ. ფონდი'!G598)</f>
        <v>5000</v>
      </c>
      <c r="G598" s="10">
        <f>SUM('დაზუსტ. ბიუჯ.'!G598,'მთავრ. ფონდი'!H598,'პრეზ. ფონდი'!H598)</f>
        <v>10000</v>
      </c>
      <c r="H598" s="10">
        <f>SUM('დაზუსტ. ბიუჯ.'!H598,'მთავრ. ფონდი'!I598,'პრეზ. ფონდი'!I598)</f>
        <v>15000</v>
      </c>
      <c r="I598" s="10">
        <f t="shared" si="42"/>
        <v>15000</v>
      </c>
      <c r="J598" s="10">
        <f t="shared" si="43"/>
        <v>25000</v>
      </c>
    </row>
    <row r="599" spans="1:10" x14ac:dyDescent="0.25">
      <c r="A599" t="str">
        <f t="shared" si="41"/>
        <v>b</v>
      </c>
      <c r="B599" s="8"/>
      <c r="C599" s="9" t="s">
        <v>17</v>
      </c>
      <c r="D599" s="10">
        <f t="shared" si="44"/>
        <v>0</v>
      </c>
      <c r="E599" s="10">
        <f>SUM('დაზუსტ. ბიუჯ.'!E599,'მთავრ. ფონდი'!F599,'პრეზ. ფონდი'!F599)</f>
        <v>0</v>
      </c>
      <c r="F599" s="10">
        <f>SUM('დაზუსტ. ბიუჯ.'!F599,'მთავრ. ფონდი'!G599,'პრეზ. ფონდი'!G599)</f>
        <v>0</v>
      </c>
      <c r="G599" s="10">
        <f>SUM('დაზუსტ. ბიუჯ.'!G599,'მთავრ. ფონდი'!H599,'პრეზ. ფონდი'!H599)</f>
        <v>0</v>
      </c>
      <c r="H599" s="10">
        <f>SUM('დაზუსტ. ბიუჯ.'!H599,'მთავრ. ფონდი'!I599,'პრეზ. ფონდი'!I599)</f>
        <v>0</v>
      </c>
      <c r="I599" s="10">
        <f t="shared" si="42"/>
        <v>0</v>
      </c>
      <c r="J599" s="10">
        <f t="shared" si="43"/>
        <v>0</v>
      </c>
    </row>
    <row r="600" spans="1:10" x14ac:dyDescent="0.25">
      <c r="A600" t="str">
        <f t="shared" si="41"/>
        <v>b</v>
      </c>
      <c r="B600" s="5"/>
      <c r="C600" s="6" t="s">
        <v>18</v>
      </c>
      <c r="D600" s="7">
        <f t="shared" si="44"/>
        <v>0</v>
      </c>
      <c r="E600" s="7">
        <f>SUM('დაზუსტ. ბიუჯ.'!E600,'მთავრ. ფონდი'!F600,'პრეზ. ფონდი'!F600)</f>
        <v>0</v>
      </c>
      <c r="F600" s="7">
        <f>SUM('დაზუსტ. ბიუჯ.'!F600,'მთავრ. ფონდი'!G600,'პრეზ. ფონდი'!G600)</f>
        <v>0</v>
      </c>
      <c r="G600" s="7">
        <f>SUM('დაზუსტ. ბიუჯ.'!G600,'მთავრ. ფონდი'!H600,'პრეზ. ფონდი'!H600)</f>
        <v>0</v>
      </c>
      <c r="H600" s="7">
        <f>SUM('დაზუსტ. ბიუჯ.'!H600,'მთავრ. ფონდი'!I600,'პრეზ. ფონდი'!I600)</f>
        <v>0</v>
      </c>
      <c r="I600" s="7">
        <f t="shared" si="42"/>
        <v>0</v>
      </c>
      <c r="J600" s="7">
        <f t="shared" si="43"/>
        <v>0</v>
      </c>
    </row>
    <row r="601" spans="1:10" x14ac:dyDescent="0.25">
      <c r="A601" t="str">
        <f t="shared" si="41"/>
        <v>b</v>
      </c>
      <c r="B601" s="5"/>
      <c r="C601" s="6" t="s">
        <v>19</v>
      </c>
      <c r="D601" s="7">
        <f t="shared" si="44"/>
        <v>0</v>
      </c>
      <c r="E601" s="7">
        <f>SUM('დაზუსტ. ბიუჯ.'!E601,'მთავრ. ფონდი'!F601,'პრეზ. ფონდი'!F601)</f>
        <v>0</v>
      </c>
      <c r="F601" s="7">
        <f>SUM('დაზუსტ. ბიუჯ.'!F601,'მთავრ. ფონდი'!G601,'პრეზ. ფონდი'!G601)</f>
        <v>0</v>
      </c>
      <c r="G601" s="7">
        <f>SUM('დაზუსტ. ბიუჯ.'!G601,'მთავრ. ფონდი'!H601,'პრეზ. ფონდი'!H601)</f>
        <v>0</v>
      </c>
      <c r="H601" s="7">
        <f>SUM('დაზუსტ. ბიუჯ.'!H601,'მთავრ. ფონდი'!I601,'პრეზ. ფონდი'!I601)</f>
        <v>0</v>
      </c>
      <c r="I601" s="7">
        <f t="shared" si="42"/>
        <v>0</v>
      </c>
      <c r="J601" s="7">
        <f t="shared" si="43"/>
        <v>0</v>
      </c>
    </row>
    <row r="602" spans="1:10" ht="15.75" thickBot="1" x14ac:dyDescent="0.3">
      <c r="A602" t="str">
        <f t="shared" si="41"/>
        <v>b</v>
      </c>
      <c r="B602" s="11"/>
      <c r="C602" s="12" t="s">
        <v>20</v>
      </c>
      <c r="D602" s="13">
        <f t="shared" si="44"/>
        <v>0</v>
      </c>
      <c r="E602" s="13">
        <f>SUM('დაზუსტ. ბიუჯ.'!E602,'მთავრ. ფონდი'!F602,'პრეზ. ფონდი'!F602)</f>
        <v>0</v>
      </c>
      <c r="F602" s="13">
        <f>SUM('დაზუსტ. ბიუჯ.'!F602,'მთავრ. ფონდი'!G602,'პრეზ. ფონდი'!G602)</f>
        <v>0</v>
      </c>
      <c r="G602" s="13">
        <f>SUM('დაზუსტ. ბიუჯ.'!G602,'მთავრ. ფონდი'!H602,'პრეზ. ფონდი'!H602)</f>
        <v>0</v>
      </c>
      <c r="H602" s="13">
        <f>SUM('დაზუსტ. ბიუჯ.'!H602,'მთავრ. ფონდი'!I602,'პრეზ. ფონდი'!I602)</f>
        <v>0</v>
      </c>
      <c r="I602" s="13">
        <f t="shared" si="42"/>
        <v>0</v>
      </c>
      <c r="J602" s="13">
        <f t="shared" si="43"/>
        <v>0</v>
      </c>
    </row>
    <row r="603" spans="1:10" ht="32.25" customHeight="1" thickTop="1" thickBot="1" x14ac:dyDescent="0.3">
      <c r="A603" t="str">
        <f t="shared" si="41"/>
        <v>a</v>
      </c>
      <c r="B603" s="16" t="s">
        <v>107</v>
      </c>
      <c r="C603" s="4" t="s">
        <v>108</v>
      </c>
      <c r="D603" s="4">
        <f t="shared" si="44"/>
        <v>1779000</v>
      </c>
      <c r="E603" s="4">
        <f>SUM('დაზუსტ. ბიუჯ.'!E603,'მთავრ. ფონდი'!F603,'პრეზ. ფონდი'!F603)</f>
        <v>150000</v>
      </c>
      <c r="F603" s="4">
        <f>SUM('დაზუსტ. ბიუჯ.'!F603,'მთავრ. ფონდი'!G603,'პრეზ. ფონდი'!G603)</f>
        <v>1020000</v>
      </c>
      <c r="G603" s="4">
        <f>SUM('დაზუსტ. ბიუჯ.'!G603,'მთავრ. ფონდი'!H603,'პრეზ. ფონდი'!H603)</f>
        <v>400000</v>
      </c>
      <c r="H603" s="4">
        <f>SUM('დაზუსტ. ბიუჯ.'!H603,'მთავრ. ფონდი'!I603,'პრეზ. ფონდი'!I603)</f>
        <v>209000</v>
      </c>
      <c r="I603" s="4">
        <f t="shared" si="42"/>
        <v>1170000</v>
      </c>
      <c r="J603" s="4">
        <f t="shared" si="43"/>
        <v>1570000</v>
      </c>
    </row>
    <row r="604" spans="1:10" ht="15.75" thickTop="1" x14ac:dyDescent="0.25">
      <c r="A604" t="str">
        <f t="shared" si="41"/>
        <v>a</v>
      </c>
      <c r="B604" s="5"/>
      <c r="C604" s="6" t="s">
        <v>10</v>
      </c>
      <c r="D604" s="7">
        <f t="shared" si="44"/>
        <v>1779000</v>
      </c>
      <c r="E604" s="7">
        <f>SUM('დაზუსტ. ბიუჯ.'!E604,'მთავრ. ფონდი'!F604,'პრეზ. ფონდი'!F604)</f>
        <v>150000</v>
      </c>
      <c r="F604" s="7">
        <f>SUM('დაზუსტ. ბიუჯ.'!F604,'მთავრ. ფონდი'!G604,'პრეზ. ფონდი'!G604)</f>
        <v>1020000</v>
      </c>
      <c r="G604" s="7">
        <f>SUM('დაზუსტ. ბიუჯ.'!G604,'მთავრ. ფონდი'!H604,'პრეზ. ფონდი'!H604)</f>
        <v>400000</v>
      </c>
      <c r="H604" s="7">
        <f>SUM('დაზუსტ. ბიუჯ.'!H604,'მთავრ. ფონდი'!I604,'პრეზ. ფონდი'!I604)</f>
        <v>209000</v>
      </c>
      <c r="I604" s="7">
        <f t="shared" si="42"/>
        <v>1170000</v>
      </c>
      <c r="J604" s="7">
        <f t="shared" si="43"/>
        <v>1570000</v>
      </c>
    </row>
    <row r="605" spans="1:10" x14ac:dyDescent="0.25">
      <c r="A605" t="str">
        <f t="shared" si="41"/>
        <v>b</v>
      </c>
      <c r="B605" s="8"/>
      <c r="C605" s="9" t="s">
        <v>11</v>
      </c>
      <c r="D605" s="10">
        <f t="shared" si="44"/>
        <v>0</v>
      </c>
      <c r="E605" s="10">
        <f>SUM('დაზუსტ. ბიუჯ.'!E605,'მთავრ. ფონდი'!F605,'პრეზ. ფონდი'!F605)</f>
        <v>0</v>
      </c>
      <c r="F605" s="10">
        <f>SUM('დაზუსტ. ბიუჯ.'!F605,'მთავრ. ფონდი'!G605,'პრეზ. ფონდი'!G605)</f>
        <v>0</v>
      </c>
      <c r="G605" s="10">
        <f>SUM('დაზუსტ. ბიუჯ.'!G605,'მთავრ. ფონდი'!H605,'პრეზ. ფონდი'!H605)</f>
        <v>0</v>
      </c>
      <c r="H605" s="10">
        <f>SUM('დაზუსტ. ბიუჯ.'!H605,'მთავრ. ფონდი'!I605,'პრეზ. ფონდი'!I605)</f>
        <v>0</v>
      </c>
      <c r="I605" s="10">
        <f t="shared" si="42"/>
        <v>0</v>
      </c>
      <c r="J605" s="10">
        <f t="shared" si="43"/>
        <v>0</v>
      </c>
    </row>
    <row r="606" spans="1:10" x14ac:dyDescent="0.25">
      <c r="A606" t="str">
        <f t="shared" si="41"/>
        <v>a</v>
      </c>
      <c r="B606" s="8"/>
      <c r="C606" s="9" t="s">
        <v>12</v>
      </c>
      <c r="D606" s="10">
        <f t="shared" si="44"/>
        <v>1779000</v>
      </c>
      <c r="E606" s="10">
        <f>SUM('დაზუსტ. ბიუჯ.'!E606,'მთავრ. ფონდი'!F606,'პრეზ. ფონდი'!F606)</f>
        <v>150000</v>
      </c>
      <c r="F606" s="10">
        <f>SUM('დაზუსტ. ბიუჯ.'!F606,'მთავრ. ფონდი'!G606,'პრეზ. ფონდი'!G606)</f>
        <v>1020000</v>
      </c>
      <c r="G606" s="10">
        <f>SUM('დაზუსტ. ბიუჯ.'!G606,'მთავრ. ფონდი'!H606,'პრეზ. ფონდი'!H606)</f>
        <v>400000</v>
      </c>
      <c r="H606" s="10">
        <f>SUM('დაზუსტ. ბიუჯ.'!H606,'მთავრ. ფონდი'!I606,'პრეზ. ფონდი'!I606)</f>
        <v>209000</v>
      </c>
      <c r="I606" s="10">
        <f t="shared" si="42"/>
        <v>1170000</v>
      </c>
      <c r="J606" s="10">
        <f t="shared" si="43"/>
        <v>1570000</v>
      </c>
    </row>
    <row r="607" spans="1:10" x14ac:dyDescent="0.25">
      <c r="A607" t="str">
        <f t="shared" si="41"/>
        <v>b</v>
      </c>
      <c r="B607" s="8"/>
      <c r="C607" s="9" t="s">
        <v>13</v>
      </c>
      <c r="D607" s="10">
        <f t="shared" si="44"/>
        <v>0</v>
      </c>
      <c r="E607" s="10">
        <f>SUM('დაზუსტ. ბიუჯ.'!E607,'მთავრ. ფონდი'!F607,'პრეზ. ფონდი'!F607)</f>
        <v>0</v>
      </c>
      <c r="F607" s="10">
        <f>SUM('დაზუსტ. ბიუჯ.'!F607,'მთავრ. ფონდი'!G607,'პრეზ. ფონდი'!G607)</f>
        <v>0</v>
      </c>
      <c r="G607" s="10">
        <f>SUM('დაზუსტ. ბიუჯ.'!G607,'მთავრ. ფონდი'!H607,'პრეზ. ფონდი'!H607)</f>
        <v>0</v>
      </c>
      <c r="H607" s="10">
        <f>SUM('დაზუსტ. ბიუჯ.'!H607,'მთავრ. ფონდი'!I607,'პრეზ. ფონდი'!I607)</f>
        <v>0</v>
      </c>
      <c r="I607" s="10">
        <f t="shared" si="42"/>
        <v>0</v>
      </c>
      <c r="J607" s="10">
        <f t="shared" si="43"/>
        <v>0</v>
      </c>
    </row>
    <row r="608" spans="1:10" x14ac:dyDescent="0.25">
      <c r="A608" t="str">
        <f t="shared" si="41"/>
        <v>b</v>
      </c>
      <c r="B608" s="8"/>
      <c r="C608" s="9" t="s">
        <v>14</v>
      </c>
      <c r="D608" s="10">
        <f t="shared" si="44"/>
        <v>0</v>
      </c>
      <c r="E608" s="10">
        <f>SUM('დაზუსტ. ბიუჯ.'!E608,'მთავრ. ფონდი'!F608,'პრეზ. ფონდი'!F608)</f>
        <v>0</v>
      </c>
      <c r="F608" s="10">
        <f>SUM('დაზუსტ. ბიუჯ.'!F608,'მთავრ. ფონდი'!G608,'პრეზ. ფონდი'!G608)</f>
        <v>0</v>
      </c>
      <c r="G608" s="10">
        <f>SUM('დაზუსტ. ბიუჯ.'!G608,'მთავრ. ფონდი'!H608,'პრეზ. ფონდი'!H608)</f>
        <v>0</v>
      </c>
      <c r="H608" s="10">
        <f>SUM('დაზუსტ. ბიუჯ.'!H608,'მთავრ. ფონდი'!I608,'პრეზ. ფონდი'!I608)</f>
        <v>0</v>
      </c>
      <c r="I608" s="10">
        <f t="shared" si="42"/>
        <v>0</v>
      </c>
      <c r="J608" s="10">
        <f t="shared" si="43"/>
        <v>0</v>
      </c>
    </row>
    <row r="609" spans="1:10" x14ac:dyDescent="0.25">
      <c r="A609" t="str">
        <f t="shared" si="41"/>
        <v>b</v>
      </c>
      <c r="B609" s="8"/>
      <c r="C609" s="9" t="s">
        <v>15</v>
      </c>
      <c r="D609" s="10">
        <f t="shared" si="44"/>
        <v>0</v>
      </c>
      <c r="E609" s="10">
        <f>SUM('დაზუსტ. ბიუჯ.'!E609,'მთავრ. ფონდი'!F609,'პრეზ. ფონდი'!F609)</f>
        <v>0</v>
      </c>
      <c r="F609" s="10">
        <f>SUM('დაზუსტ. ბიუჯ.'!F609,'მთავრ. ფონდი'!G609,'პრეზ. ფონდი'!G609)</f>
        <v>0</v>
      </c>
      <c r="G609" s="10">
        <f>SUM('დაზუსტ. ბიუჯ.'!G609,'მთავრ. ფონდი'!H609,'პრეზ. ფონდი'!H609)</f>
        <v>0</v>
      </c>
      <c r="H609" s="10">
        <f>SUM('დაზუსტ. ბიუჯ.'!H609,'მთავრ. ფონდი'!I609,'პრეზ. ფონდი'!I609)</f>
        <v>0</v>
      </c>
      <c r="I609" s="10">
        <f t="shared" si="42"/>
        <v>0</v>
      </c>
      <c r="J609" s="10">
        <f t="shared" si="43"/>
        <v>0</v>
      </c>
    </row>
    <row r="610" spans="1:10" x14ac:dyDescent="0.25">
      <c r="A610" t="str">
        <f t="shared" si="41"/>
        <v>b</v>
      </c>
      <c r="B610" s="8"/>
      <c r="C610" s="9" t="s">
        <v>16</v>
      </c>
      <c r="D610" s="10">
        <f t="shared" si="44"/>
        <v>0</v>
      </c>
      <c r="E610" s="10">
        <f>SUM('დაზუსტ. ბიუჯ.'!E610,'მთავრ. ფონდი'!F610,'პრეზ. ფონდი'!F610)</f>
        <v>0</v>
      </c>
      <c r="F610" s="10">
        <f>SUM('დაზუსტ. ბიუჯ.'!F610,'მთავრ. ფონდი'!G610,'პრეზ. ფონდი'!G610)</f>
        <v>0</v>
      </c>
      <c r="G610" s="10">
        <f>SUM('დაზუსტ. ბიუჯ.'!G610,'მთავრ. ფონდი'!H610,'პრეზ. ფონდი'!H610)</f>
        <v>0</v>
      </c>
      <c r="H610" s="10">
        <f>SUM('დაზუსტ. ბიუჯ.'!H610,'მთავრ. ფონდი'!I610,'პრეზ. ფონდი'!I610)</f>
        <v>0</v>
      </c>
      <c r="I610" s="10">
        <f t="shared" si="42"/>
        <v>0</v>
      </c>
      <c r="J610" s="10">
        <f t="shared" si="43"/>
        <v>0</v>
      </c>
    </row>
    <row r="611" spans="1:10" x14ac:dyDescent="0.25">
      <c r="A611" t="str">
        <f t="shared" si="41"/>
        <v>b</v>
      </c>
      <c r="B611" s="8"/>
      <c r="C611" s="9" t="s">
        <v>17</v>
      </c>
      <c r="D611" s="10">
        <f t="shared" si="44"/>
        <v>0</v>
      </c>
      <c r="E611" s="10">
        <f>SUM('დაზუსტ. ბიუჯ.'!E611,'მთავრ. ფონდი'!F611,'პრეზ. ფონდი'!F611)</f>
        <v>0</v>
      </c>
      <c r="F611" s="10">
        <f>SUM('დაზუსტ. ბიუჯ.'!F611,'მთავრ. ფონდი'!G611,'პრეზ. ფონდი'!G611)</f>
        <v>0</v>
      </c>
      <c r="G611" s="10">
        <f>SUM('დაზუსტ. ბიუჯ.'!G611,'მთავრ. ფონდი'!H611,'პრეზ. ფონდი'!H611)</f>
        <v>0</v>
      </c>
      <c r="H611" s="10">
        <f>SUM('დაზუსტ. ბიუჯ.'!H611,'მთავრ. ფონდი'!I611,'პრეზ. ფონდი'!I611)</f>
        <v>0</v>
      </c>
      <c r="I611" s="10">
        <f t="shared" si="42"/>
        <v>0</v>
      </c>
      <c r="J611" s="10">
        <f t="shared" si="43"/>
        <v>0</v>
      </c>
    </row>
    <row r="612" spans="1:10" x14ac:dyDescent="0.25">
      <c r="A612" t="str">
        <f t="shared" si="41"/>
        <v>b</v>
      </c>
      <c r="B612" s="5"/>
      <c r="C612" s="6" t="s">
        <v>18</v>
      </c>
      <c r="D612" s="7">
        <f t="shared" si="44"/>
        <v>0</v>
      </c>
      <c r="E612" s="7">
        <f>SUM('დაზუსტ. ბიუჯ.'!E612,'მთავრ. ფონდი'!F612,'პრეზ. ფონდი'!F612)</f>
        <v>0</v>
      </c>
      <c r="F612" s="7">
        <f>SUM('დაზუსტ. ბიუჯ.'!F612,'მთავრ. ფონდი'!G612,'პრეზ. ფონდი'!G612)</f>
        <v>0</v>
      </c>
      <c r="G612" s="7">
        <f>SUM('დაზუსტ. ბიუჯ.'!G612,'მთავრ. ფონდი'!H612,'პრეზ. ფონდი'!H612)</f>
        <v>0</v>
      </c>
      <c r="H612" s="7">
        <f>SUM('დაზუსტ. ბიუჯ.'!H612,'მთავრ. ფონდი'!I612,'პრეზ. ფონდი'!I612)</f>
        <v>0</v>
      </c>
      <c r="I612" s="7">
        <f t="shared" si="42"/>
        <v>0</v>
      </c>
      <c r="J612" s="7">
        <f t="shared" si="43"/>
        <v>0</v>
      </c>
    </row>
    <row r="613" spans="1:10" x14ac:dyDescent="0.25">
      <c r="A613" t="str">
        <f t="shared" si="41"/>
        <v>b</v>
      </c>
      <c r="B613" s="5"/>
      <c r="C613" s="6" t="s">
        <v>19</v>
      </c>
      <c r="D613" s="7">
        <f t="shared" si="44"/>
        <v>0</v>
      </c>
      <c r="E613" s="7">
        <f>SUM('დაზუსტ. ბიუჯ.'!E613,'მთავრ. ფონდი'!F613,'პრეზ. ფონდი'!F613)</f>
        <v>0</v>
      </c>
      <c r="F613" s="7">
        <f>SUM('დაზუსტ. ბიუჯ.'!F613,'მთავრ. ფონდი'!G613,'პრეზ. ფონდი'!G613)</f>
        <v>0</v>
      </c>
      <c r="G613" s="7">
        <f>SUM('დაზუსტ. ბიუჯ.'!G613,'მთავრ. ფონდი'!H613,'პრეზ. ფონდი'!H613)</f>
        <v>0</v>
      </c>
      <c r="H613" s="7">
        <f>SUM('დაზუსტ. ბიუჯ.'!H613,'მთავრ. ფონდი'!I613,'პრეზ. ფონდი'!I613)</f>
        <v>0</v>
      </c>
      <c r="I613" s="7">
        <f t="shared" si="42"/>
        <v>0</v>
      </c>
      <c r="J613" s="7">
        <f t="shared" si="43"/>
        <v>0</v>
      </c>
    </row>
    <row r="614" spans="1:10" ht="15.75" thickBot="1" x14ac:dyDescent="0.3">
      <c r="A614" t="str">
        <f t="shared" si="41"/>
        <v>b</v>
      </c>
      <c r="B614" s="11"/>
      <c r="C614" s="12" t="s">
        <v>20</v>
      </c>
      <c r="D614" s="13">
        <f t="shared" si="44"/>
        <v>0</v>
      </c>
      <c r="E614" s="13">
        <f>SUM('დაზუსტ. ბიუჯ.'!E614,'მთავრ. ფონდი'!F614,'პრეზ. ფონდი'!F614)</f>
        <v>0</v>
      </c>
      <c r="F614" s="13">
        <f>SUM('დაზუსტ. ბიუჯ.'!F614,'მთავრ. ფონდი'!G614,'პრეზ. ფონდი'!G614)</f>
        <v>0</v>
      </c>
      <c r="G614" s="13">
        <f>SUM('დაზუსტ. ბიუჯ.'!G614,'მთავრ. ფონდი'!H614,'პრეზ. ფონდი'!H614)</f>
        <v>0</v>
      </c>
      <c r="H614" s="13">
        <f>SUM('დაზუსტ. ბიუჯ.'!H614,'მთავრ. ფონდი'!I614,'პრეზ. ფონდი'!I614)</f>
        <v>0</v>
      </c>
      <c r="I614" s="13">
        <f t="shared" si="42"/>
        <v>0</v>
      </c>
      <c r="J614" s="13">
        <f t="shared" si="43"/>
        <v>0</v>
      </c>
    </row>
    <row r="615" spans="1:10" ht="32.25" customHeight="1" thickTop="1" thickBot="1" x14ac:dyDescent="0.3">
      <c r="A615" t="str">
        <f t="shared" si="41"/>
        <v>a</v>
      </c>
      <c r="B615" s="16" t="s">
        <v>109</v>
      </c>
      <c r="C615" s="4" t="s">
        <v>110</v>
      </c>
      <c r="D615" s="4">
        <f t="shared" si="44"/>
        <v>1700000</v>
      </c>
      <c r="E615" s="4">
        <f>SUM('დაზუსტ. ბიუჯ.'!E615,'მთავრ. ფონდი'!F615,'პრეზ. ფონდი'!F615)</f>
        <v>370000</v>
      </c>
      <c r="F615" s="4">
        <f>SUM('დაზუსტ. ბიუჯ.'!F615,'მთავრ. ფონდი'!G615,'პრეზ. ფონდი'!G615)</f>
        <v>480000</v>
      </c>
      <c r="G615" s="4">
        <f>SUM('დაზუსტ. ბიუჯ.'!G615,'მთავრ. ფონდი'!H615,'პრეზ. ფონდი'!H615)</f>
        <v>480000</v>
      </c>
      <c r="H615" s="4">
        <f>SUM('დაზუსტ. ბიუჯ.'!H615,'მთავრ. ფონდი'!I615,'პრეზ. ფონდი'!I615)</f>
        <v>370000</v>
      </c>
      <c r="I615" s="4">
        <f t="shared" si="42"/>
        <v>850000</v>
      </c>
      <c r="J615" s="4">
        <f t="shared" si="43"/>
        <v>1330000</v>
      </c>
    </row>
    <row r="616" spans="1:10" ht="15.75" thickTop="1" x14ac:dyDescent="0.25">
      <c r="A616" t="str">
        <f t="shared" si="41"/>
        <v>a</v>
      </c>
      <c r="B616" s="5"/>
      <c r="C616" s="6" t="s">
        <v>10</v>
      </c>
      <c r="D616" s="7">
        <f t="shared" si="44"/>
        <v>1700000</v>
      </c>
      <c r="E616" s="7">
        <f>SUM('დაზუსტ. ბიუჯ.'!E616,'მთავრ. ფონდი'!F616,'პრეზ. ფონდი'!F616)</f>
        <v>370000</v>
      </c>
      <c r="F616" s="7">
        <f>SUM('დაზუსტ. ბიუჯ.'!F616,'მთავრ. ფონდი'!G616,'პრეზ. ფონდი'!G616)</f>
        <v>480000</v>
      </c>
      <c r="G616" s="7">
        <f>SUM('დაზუსტ. ბიუჯ.'!G616,'მთავრ. ფონდი'!H616,'პრეზ. ფონდი'!H616)</f>
        <v>480000</v>
      </c>
      <c r="H616" s="7">
        <f>SUM('დაზუსტ. ბიუჯ.'!H616,'მთავრ. ფონდი'!I616,'პრეზ. ფონდი'!I616)</f>
        <v>370000</v>
      </c>
      <c r="I616" s="7">
        <f t="shared" si="42"/>
        <v>850000</v>
      </c>
      <c r="J616" s="7">
        <f t="shared" si="43"/>
        <v>1330000</v>
      </c>
    </row>
    <row r="617" spans="1:10" x14ac:dyDescent="0.25">
      <c r="A617" t="str">
        <f t="shared" si="41"/>
        <v>b</v>
      </c>
      <c r="B617" s="8"/>
      <c r="C617" s="9" t="s">
        <v>11</v>
      </c>
      <c r="D617" s="10">
        <f t="shared" si="44"/>
        <v>0</v>
      </c>
      <c r="E617" s="10">
        <f>SUM('დაზუსტ. ბიუჯ.'!E617,'მთავრ. ფონდი'!F617,'პრეზ. ფონდი'!F617)</f>
        <v>0</v>
      </c>
      <c r="F617" s="10">
        <f>SUM('დაზუსტ. ბიუჯ.'!F617,'მთავრ. ფონდი'!G617,'პრეზ. ფონდი'!G617)</f>
        <v>0</v>
      </c>
      <c r="G617" s="10">
        <f>SUM('დაზუსტ. ბიუჯ.'!G617,'მთავრ. ფონდი'!H617,'პრეზ. ფონდი'!H617)</f>
        <v>0</v>
      </c>
      <c r="H617" s="10">
        <f>SUM('დაზუსტ. ბიუჯ.'!H617,'მთავრ. ფონდი'!I617,'პრეზ. ფონდი'!I617)</f>
        <v>0</v>
      </c>
      <c r="I617" s="10">
        <f t="shared" si="42"/>
        <v>0</v>
      </c>
      <c r="J617" s="10">
        <f t="shared" si="43"/>
        <v>0</v>
      </c>
    </row>
    <row r="618" spans="1:10" x14ac:dyDescent="0.25">
      <c r="A618" t="str">
        <f t="shared" si="41"/>
        <v>a</v>
      </c>
      <c r="B618" s="8"/>
      <c r="C618" s="9" t="s">
        <v>12</v>
      </c>
      <c r="D618" s="10">
        <f t="shared" si="44"/>
        <v>1700000</v>
      </c>
      <c r="E618" s="10">
        <f>SUM('დაზუსტ. ბიუჯ.'!E618,'მთავრ. ფონდი'!F618,'პრეზ. ფონდი'!F618)</f>
        <v>370000</v>
      </c>
      <c r="F618" s="10">
        <f>SUM('დაზუსტ. ბიუჯ.'!F618,'მთავრ. ფონდი'!G618,'პრეზ. ფონდი'!G618)</f>
        <v>480000</v>
      </c>
      <c r="G618" s="10">
        <f>SUM('დაზუსტ. ბიუჯ.'!G618,'მთავრ. ფონდი'!H618,'პრეზ. ფონდი'!H618)</f>
        <v>480000</v>
      </c>
      <c r="H618" s="10">
        <f>SUM('დაზუსტ. ბიუჯ.'!H618,'მთავრ. ფონდი'!I618,'პრეზ. ფონდი'!I618)</f>
        <v>370000</v>
      </c>
      <c r="I618" s="10">
        <f t="shared" si="42"/>
        <v>850000</v>
      </c>
      <c r="J618" s="10">
        <f t="shared" si="43"/>
        <v>1330000</v>
      </c>
    </row>
    <row r="619" spans="1:10" x14ac:dyDescent="0.25">
      <c r="A619" t="str">
        <f t="shared" si="41"/>
        <v>b</v>
      </c>
      <c r="B619" s="8"/>
      <c r="C619" s="9" t="s">
        <v>13</v>
      </c>
      <c r="D619" s="10">
        <f t="shared" si="44"/>
        <v>0</v>
      </c>
      <c r="E619" s="10">
        <f>SUM('დაზუსტ. ბიუჯ.'!E619,'მთავრ. ფონდი'!F619,'პრეზ. ფონდი'!F619)</f>
        <v>0</v>
      </c>
      <c r="F619" s="10">
        <f>SUM('დაზუსტ. ბიუჯ.'!F619,'მთავრ. ფონდი'!G619,'პრეზ. ფონდი'!G619)</f>
        <v>0</v>
      </c>
      <c r="G619" s="10">
        <f>SUM('დაზუსტ. ბიუჯ.'!G619,'მთავრ. ფონდი'!H619,'პრეზ. ფონდი'!H619)</f>
        <v>0</v>
      </c>
      <c r="H619" s="10">
        <f>SUM('დაზუსტ. ბიუჯ.'!H619,'მთავრ. ფონდი'!I619,'პრეზ. ფონდი'!I619)</f>
        <v>0</v>
      </c>
      <c r="I619" s="10">
        <f t="shared" si="42"/>
        <v>0</v>
      </c>
      <c r="J619" s="10">
        <f t="shared" si="43"/>
        <v>0</v>
      </c>
    </row>
    <row r="620" spans="1:10" x14ac:dyDescent="0.25">
      <c r="A620" t="str">
        <f t="shared" si="41"/>
        <v>b</v>
      </c>
      <c r="B620" s="8"/>
      <c r="C620" s="9" t="s">
        <v>14</v>
      </c>
      <c r="D620" s="10">
        <f t="shared" si="44"/>
        <v>0</v>
      </c>
      <c r="E620" s="10">
        <f>SUM('დაზუსტ. ბიუჯ.'!E620,'მთავრ. ფონდი'!F620,'პრეზ. ფონდი'!F620)</f>
        <v>0</v>
      </c>
      <c r="F620" s="10">
        <f>SUM('დაზუსტ. ბიუჯ.'!F620,'მთავრ. ფონდი'!G620,'პრეზ. ფონდი'!G620)</f>
        <v>0</v>
      </c>
      <c r="G620" s="10">
        <f>SUM('დაზუსტ. ბიუჯ.'!G620,'მთავრ. ფონდი'!H620,'პრეზ. ფონდი'!H620)</f>
        <v>0</v>
      </c>
      <c r="H620" s="10">
        <f>SUM('დაზუსტ. ბიუჯ.'!H620,'მთავრ. ფონდი'!I620,'პრეზ. ფონდი'!I620)</f>
        <v>0</v>
      </c>
      <c r="I620" s="10">
        <f t="shared" si="42"/>
        <v>0</v>
      </c>
      <c r="J620" s="10">
        <f t="shared" si="43"/>
        <v>0</v>
      </c>
    </row>
    <row r="621" spans="1:10" x14ac:dyDescent="0.25">
      <c r="A621" t="str">
        <f t="shared" si="41"/>
        <v>b</v>
      </c>
      <c r="B621" s="8"/>
      <c r="C621" s="9" t="s">
        <v>15</v>
      </c>
      <c r="D621" s="10">
        <f t="shared" si="44"/>
        <v>0</v>
      </c>
      <c r="E621" s="10">
        <f>SUM('დაზუსტ. ბიუჯ.'!E621,'მთავრ. ფონდი'!F621,'პრეზ. ფონდი'!F621)</f>
        <v>0</v>
      </c>
      <c r="F621" s="10">
        <f>SUM('დაზუსტ. ბიუჯ.'!F621,'მთავრ. ფონდი'!G621,'პრეზ. ფონდი'!G621)</f>
        <v>0</v>
      </c>
      <c r="G621" s="10">
        <f>SUM('დაზუსტ. ბიუჯ.'!G621,'მთავრ. ფონდი'!H621,'პრეზ. ფონდი'!H621)</f>
        <v>0</v>
      </c>
      <c r="H621" s="10">
        <f>SUM('დაზუსტ. ბიუჯ.'!H621,'მთავრ. ფონდი'!I621,'პრეზ. ფონდი'!I621)</f>
        <v>0</v>
      </c>
      <c r="I621" s="10">
        <f t="shared" si="42"/>
        <v>0</v>
      </c>
      <c r="J621" s="10">
        <f t="shared" si="43"/>
        <v>0</v>
      </c>
    </row>
    <row r="622" spans="1:10" x14ac:dyDescent="0.25">
      <c r="A622" t="str">
        <f t="shared" si="41"/>
        <v>b</v>
      </c>
      <c r="B622" s="8"/>
      <c r="C622" s="9" t="s">
        <v>16</v>
      </c>
      <c r="D622" s="10">
        <f t="shared" si="44"/>
        <v>0</v>
      </c>
      <c r="E622" s="10">
        <f>SUM('დაზუსტ. ბიუჯ.'!E622,'მთავრ. ფონდი'!F622,'პრეზ. ფონდი'!F622)</f>
        <v>0</v>
      </c>
      <c r="F622" s="10">
        <f>SUM('დაზუსტ. ბიუჯ.'!F622,'მთავრ. ფონდი'!G622,'პრეზ. ფონდი'!G622)</f>
        <v>0</v>
      </c>
      <c r="G622" s="10">
        <f>SUM('დაზუსტ. ბიუჯ.'!G622,'მთავრ. ფონდი'!H622,'პრეზ. ფონდი'!H622)</f>
        <v>0</v>
      </c>
      <c r="H622" s="10">
        <f>SUM('დაზუსტ. ბიუჯ.'!H622,'მთავრ. ფონდი'!I622,'პრეზ. ფონდი'!I622)</f>
        <v>0</v>
      </c>
      <c r="I622" s="10">
        <f t="shared" si="42"/>
        <v>0</v>
      </c>
      <c r="J622" s="10">
        <f t="shared" si="43"/>
        <v>0</v>
      </c>
    </row>
    <row r="623" spans="1:10" x14ac:dyDescent="0.25">
      <c r="A623" t="str">
        <f t="shared" si="41"/>
        <v>b</v>
      </c>
      <c r="B623" s="8"/>
      <c r="C623" s="9" t="s">
        <v>17</v>
      </c>
      <c r="D623" s="10">
        <f t="shared" si="44"/>
        <v>0</v>
      </c>
      <c r="E623" s="10">
        <f>SUM('დაზუსტ. ბიუჯ.'!E623,'მთავრ. ფონდი'!F623,'პრეზ. ფონდი'!F623)</f>
        <v>0</v>
      </c>
      <c r="F623" s="10">
        <f>SUM('დაზუსტ. ბიუჯ.'!F623,'მთავრ. ფონდი'!G623,'პრეზ. ფონდი'!G623)</f>
        <v>0</v>
      </c>
      <c r="G623" s="10">
        <f>SUM('დაზუსტ. ბიუჯ.'!G623,'მთავრ. ფონდი'!H623,'პრეზ. ფონდი'!H623)</f>
        <v>0</v>
      </c>
      <c r="H623" s="10">
        <f>SUM('დაზუსტ. ბიუჯ.'!H623,'მთავრ. ფონდი'!I623,'პრეზ. ფონდი'!I623)</f>
        <v>0</v>
      </c>
      <c r="I623" s="10">
        <f t="shared" si="42"/>
        <v>0</v>
      </c>
      <c r="J623" s="10">
        <f t="shared" si="43"/>
        <v>0</v>
      </c>
    </row>
    <row r="624" spans="1:10" x14ac:dyDescent="0.25">
      <c r="A624" t="str">
        <f t="shared" si="41"/>
        <v>b</v>
      </c>
      <c r="B624" s="5"/>
      <c r="C624" s="6" t="s">
        <v>18</v>
      </c>
      <c r="D624" s="7">
        <f t="shared" si="44"/>
        <v>0</v>
      </c>
      <c r="E624" s="7">
        <f>SUM('დაზუსტ. ბიუჯ.'!E624,'მთავრ. ფონდი'!F624,'პრეზ. ფონდი'!F624)</f>
        <v>0</v>
      </c>
      <c r="F624" s="7">
        <f>SUM('დაზუსტ. ბიუჯ.'!F624,'მთავრ. ფონდი'!G624,'პრეზ. ფონდი'!G624)</f>
        <v>0</v>
      </c>
      <c r="G624" s="7">
        <f>SUM('დაზუსტ. ბიუჯ.'!G624,'მთავრ. ფონდი'!H624,'პრეზ. ფონდი'!H624)</f>
        <v>0</v>
      </c>
      <c r="H624" s="7">
        <f>SUM('დაზუსტ. ბიუჯ.'!H624,'მთავრ. ფონდი'!I624,'პრეზ. ფონდი'!I624)</f>
        <v>0</v>
      </c>
      <c r="I624" s="7">
        <f t="shared" si="42"/>
        <v>0</v>
      </c>
      <c r="J624" s="7">
        <f t="shared" si="43"/>
        <v>0</v>
      </c>
    </row>
    <row r="625" spans="1:10" x14ac:dyDescent="0.25">
      <c r="A625" t="str">
        <f t="shared" si="41"/>
        <v>b</v>
      </c>
      <c r="B625" s="5"/>
      <c r="C625" s="6" t="s">
        <v>19</v>
      </c>
      <c r="D625" s="7">
        <f t="shared" si="44"/>
        <v>0</v>
      </c>
      <c r="E625" s="7">
        <f>SUM('დაზუსტ. ბიუჯ.'!E625,'მთავრ. ფონდი'!F625,'პრეზ. ფონდი'!F625)</f>
        <v>0</v>
      </c>
      <c r="F625" s="7">
        <f>SUM('დაზუსტ. ბიუჯ.'!F625,'მთავრ. ფონდი'!G625,'პრეზ. ფონდი'!G625)</f>
        <v>0</v>
      </c>
      <c r="G625" s="7">
        <f>SUM('დაზუსტ. ბიუჯ.'!G625,'მთავრ. ფონდი'!H625,'პრეზ. ფონდი'!H625)</f>
        <v>0</v>
      </c>
      <c r="H625" s="7">
        <f>SUM('დაზუსტ. ბიუჯ.'!H625,'მთავრ. ფონდი'!I625,'პრეზ. ფონდი'!I625)</f>
        <v>0</v>
      </c>
      <c r="I625" s="7">
        <f t="shared" si="42"/>
        <v>0</v>
      </c>
      <c r="J625" s="7">
        <f t="shared" si="43"/>
        <v>0</v>
      </c>
    </row>
    <row r="626" spans="1:10" ht="15.75" thickBot="1" x14ac:dyDescent="0.3">
      <c r="A626" t="str">
        <f t="shared" si="41"/>
        <v>b</v>
      </c>
      <c r="B626" s="11"/>
      <c r="C626" s="12" t="s">
        <v>20</v>
      </c>
      <c r="D626" s="13">
        <f t="shared" si="44"/>
        <v>0</v>
      </c>
      <c r="E626" s="13">
        <f>SUM('დაზუსტ. ბიუჯ.'!E626,'მთავრ. ფონდი'!F626,'პრეზ. ფონდი'!F626)</f>
        <v>0</v>
      </c>
      <c r="F626" s="13">
        <f>SUM('დაზუსტ. ბიუჯ.'!F626,'მთავრ. ფონდი'!G626,'პრეზ. ფონდი'!G626)</f>
        <v>0</v>
      </c>
      <c r="G626" s="13">
        <f>SUM('დაზუსტ. ბიუჯ.'!G626,'მთავრ. ფონდი'!H626,'პრეზ. ფონდი'!H626)</f>
        <v>0</v>
      </c>
      <c r="H626" s="13">
        <f>SUM('დაზუსტ. ბიუჯ.'!H626,'მთავრ. ფონდი'!I626,'პრეზ. ფონდი'!I626)</f>
        <v>0</v>
      </c>
      <c r="I626" s="13">
        <f t="shared" si="42"/>
        <v>0</v>
      </c>
      <c r="J626" s="13">
        <f t="shared" si="43"/>
        <v>0</v>
      </c>
    </row>
    <row r="627" spans="1:10" ht="32.25" customHeight="1" thickTop="1" thickBot="1" x14ac:dyDescent="0.3">
      <c r="A627" t="str">
        <f t="shared" si="41"/>
        <v>a</v>
      </c>
      <c r="B627" s="16" t="s">
        <v>111</v>
      </c>
      <c r="C627" s="4" t="s">
        <v>112</v>
      </c>
      <c r="D627" s="4">
        <f t="shared" si="44"/>
        <v>270000</v>
      </c>
      <c r="E627" s="4">
        <f>SUM('დაზუსტ. ბიუჯ.'!E627,'მთავრ. ფონდი'!F627,'პრეზ. ფონდი'!F627)</f>
        <v>67500</v>
      </c>
      <c r="F627" s="4">
        <f>SUM('დაზუსტ. ბიუჯ.'!F627,'მთავრ. ფონდი'!G627,'პრეზ. ფონდი'!G627)</f>
        <v>67500</v>
      </c>
      <c r="G627" s="4">
        <f>SUM('დაზუსტ. ბიუჯ.'!G627,'მთავრ. ფონდი'!H627,'პრეზ. ფონდი'!H627)</f>
        <v>67500</v>
      </c>
      <c r="H627" s="4">
        <f>SUM('დაზუსტ. ბიუჯ.'!H627,'მთავრ. ფონდი'!I627,'პრეზ. ფონდი'!I627)</f>
        <v>67500</v>
      </c>
      <c r="I627" s="4">
        <f t="shared" si="42"/>
        <v>135000</v>
      </c>
      <c r="J627" s="4">
        <f t="shared" si="43"/>
        <v>202500</v>
      </c>
    </row>
    <row r="628" spans="1:10" ht="15.75" thickTop="1" x14ac:dyDescent="0.25">
      <c r="A628" t="str">
        <f t="shared" si="41"/>
        <v>a</v>
      </c>
      <c r="B628" s="5"/>
      <c r="C628" s="6" t="s">
        <v>10</v>
      </c>
      <c r="D628" s="7">
        <f t="shared" si="44"/>
        <v>270000</v>
      </c>
      <c r="E628" s="7">
        <f>SUM('დაზუსტ. ბიუჯ.'!E628,'მთავრ. ფონდი'!F628,'პრეზ. ფონდი'!F628)</f>
        <v>67500</v>
      </c>
      <c r="F628" s="7">
        <f>SUM('დაზუსტ. ბიუჯ.'!F628,'მთავრ. ფონდი'!G628,'პრეზ. ფონდი'!G628)</f>
        <v>67500</v>
      </c>
      <c r="G628" s="7">
        <f>SUM('დაზუსტ. ბიუჯ.'!G628,'მთავრ. ფონდი'!H628,'პრეზ. ფონდი'!H628)</f>
        <v>67500</v>
      </c>
      <c r="H628" s="7">
        <f>SUM('დაზუსტ. ბიუჯ.'!H628,'მთავრ. ფონდი'!I628,'პრეზ. ფონდი'!I628)</f>
        <v>67500</v>
      </c>
      <c r="I628" s="7">
        <f t="shared" si="42"/>
        <v>135000</v>
      </c>
      <c r="J628" s="7">
        <f t="shared" si="43"/>
        <v>202500</v>
      </c>
    </row>
    <row r="629" spans="1:10" x14ac:dyDescent="0.25">
      <c r="A629" t="str">
        <f t="shared" si="41"/>
        <v>b</v>
      </c>
      <c r="B629" s="8"/>
      <c r="C629" s="9" t="s">
        <v>11</v>
      </c>
      <c r="D629" s="10">
        <f t="shared" si="44"/>
        <v>0</v>
      </c>
      <c r="E629" s="10">
        <f>SUM('დაზუსტ. ბიუჯ.'!E629,'მთავრ. ფონდი'!F629,'პრეზ. ფონდი'!F629)</f>
        <v>0</v>
      </c>
      <c r="F629" s="10">
        <f>SUM('დაზუსტ. ბიუჯ.'!F629,'მთავრ. ფონდი'!G629,'პრეზ. ფონდი'!G629)</f>
        <v>0</v>
      </c>
      <c r="G629" s="10">
        <f>SUM('დაზუსტ. ბიუჯ.'!G629,'მთავრ. ფონდი'!H629,'პრეზ. ფონდი'!H629)</f>
        <v>0</v>
      </c>
      <c r="H629" s="10">
        <f>SUM('დაზუსტ. ბიუჯ.'!H629,'მთავრ. ფონდი'!I629,'პრეზ. ფონდი'!I629)</f>
        <v>0</v>
      </c>
      <c r="I629" s="10">
        <f t="shared" si="42"/>
        <v>0</v>
      </c>
      <c r="J629" s="10">
        <f t="shared" si="43"/>
        <v>0</v>
      </c>
    </row>
    <row r="630" spans="1:10" x14ac:dyDescent="0.25">
      <c r="A630" t="str">
        <f t="shared" si="41"/>
        <v>a</v>
      </c>
      <c r="B630" s="8"/>
      <c r="C630" s="9" t="s">
        <v>12</v>
      </c>
      <c r="D630" s="10">
        <f t="shared" si="44"/>
        <v>270000</v>
      </c>
      <c r="E630" s="10">
        <f>SUM('დაზუსტ. ბიუჯ.'!E630,'მთავრ. ფონდი'!F630,'პრეზ. ფონდი'!F630)</f>
        <v>67500</v>
      </c>
      <c r="F630" s="10">
        <f>SUM('დაზუსტ. ბიუჯ.'!F630,'მთავრ. ფონდი'!G630,'პრეზ. ფონდი'!G630)</f>
        <v>67500</v>
      </c>
      <c r="G630" s="10">
        <f>SUM('დაზუსტ. ბიუჯ.'!G630,'მთავრ. ფონდი'!H630,'პრეზ. ფონდი'!H630)</f>
        <v>67500</v>
      </c>
      <c r="H630" s="10">
        <f>SUM('დაზუსტ. ბიუჯ.'!H630,'მთავრ. ფონდი'!I630,'პრეზ. ფონდი'!I630)</f>
        <v>67500</v>
      </c>
      <c r="I630" s="10">
        <f t="shared" si="42"/>
        <v>135000</v>
      </c>
      <c r="J630" s="10">
        <f t="shared" si="43"/>
        <v>202500</v>
      </c>
    </row>
    <row r="631" spans="1:10" x14ac:dyDescent="0.25">
      <c r="A631" t="str">
        <f t="shared" si="41"/>
        <v>b</v>
      </c>
      <c r="B631" s="8"/>
      <c r="C631" s="9" t="s">
        <v>13</v>
      </c>
      <c r="D631" s="10">
        <f t="shared" si="44"/>
        <v>0</v>
      </c>
      <c r="E631" s="10">
        <f>SUM('დაზუსტ. ბიუჯ.'!E631,'მთავრ. ფონდი'!F631,'პრეზ. ფონდი'!F631)</f>
        <v>0</v>
      </c>
      <c r="F631" s="10">
        <f>SUM('დაზუსტ. ბიუჯ.'!F631,'მთავრ. ფონდი'!G631,'პრეზ. ფონდი'!G631)</f>
        <v>0</v>
      </c>
      <c r="G631" s="10">
        <f>SUM('დაზუსტ. ბიუჯ.'!G631,'მთავრ. ფონდი'!H631,'პრეზ. ფონდი'!H631)</f>
        <v>0</v>
      </c>
      <c r="H631" s="10">
        <f>SUM('დაზუსტ. ბიუჯ.'!H631,'მთავრ. ფონდი'!I631,'პრეზ. ფონდი'!I631)</f>
        <v>0</v>
      </c>
      <c r="I631" s="10">
        <f t="shared" si="42"/>
        <v>0</v>
      </c>
      <c r="J631" s="10">
        <f t="shared" si="43"/>
        <v>0</v>
      </c>
    </row>
    <row r="632" spans="1:10" x14ac:dyDescent="0.25">
      <c r="A632" t="str">
        <f t="shared" si="41"/>
        <v>b</v>
      </c>
      <c r="B632" s="8"/>
      <c r="C632" s="9" t="s">
        <v>14</v>
      </c>
      <c r="D632" s="10">
        <f t="shared" si="44"/>
        <v>0</v>
      </c>
      <c r="E632" s="10">
        <f>SUM('დაზუსტ. ბიუჯ.'!E632,'მთავრ. ფონდი'!F632,'პრეზ. ფონდი'!F632)</f>
        <v>0</v>
      </c>
      <c r="F632" s="10">
        <f>SUM('დაზუსტ. ბიუჯ.'!F632,'მთავრ. ფონდი'!G632,'პრეზ. ფონდი'!G632)</f>
        <v>0</v>
      </c>
      <c r="G632" s="10">
        <f>SUM('დაზუსტ. ბიუჯ.'!G632,'მთავრ. ფონდი'!H632,'პრეზ. ფონდი'!H632)</f>
        <v>0</v>
      </c>
      <c r="H632" s="10">
        <f>SUM('დაზუსტ. ბიუჯ.'!H632,'მთავრ. ფონდი'!I632,'პრეზ. ფონდი'!I632)</f>
        <v>0</v>
      </c>
      <c r="I632" s="10">
        <f t="shared" si="42"/>
        <v>0</v>
      </c>
      <c r="J632" s="10">
        <f t="shared" si="43"/>
        <v>0</v>
      </c>
    </row>
    <row r="633" spans="1:10" x14ac:dyDescent="0.25">
      <c r="A633" t="str">
        <f t="shared" si="41"/>
        <v>b</v>
      </c>
      <c r="B633" s="8"/>
      <c r="C633" s="9" t="s">
        <v>15</v>
      </c>
      <c r="D633" s="10">
        <f t="shared" si="44"/>
        <v>0</v>
      </c>
      <c r="E633" s="10">
        <f>SUM('დაზუსტ. ბიუჯ.'!E633,'მთავრ. ფონდი'!F633,'პრეზ. ფონდი'!F633)</f>
        <v>0</v>
      </c>
      <c r="F633" s="10">
        <f>SUM('დაზუსტ. ბიუჯ.'!F633,'მთავრ. ფონდი'!G633,'პრეზ. ფონდი'!G633)</f>
        <v>0</v>
      </c>
      <c r="G633" s="10">
        <f>SUM('დაზუსტ. ბიუჯ.'!G633,'მთავრ. ფონდი'!H633,'პრეზ. ფონდი'!H633)</f>
        <v>0</v>
      </c>
      <c r="H633" s="10">
        <f>SUM('დაზუსტ. ბიუჯ.'!H633,'მთავრ. ფონდი'!I633,'პრეზ. ფონდი'!I633)</f>
        <v>0</v>
      </c>
      <c r="I633" s="10">
        <f t="shared" si="42"/>
        <v>0</v>
      </c>
      <c r="J633" s="10">
        <f t="shared" si="43"/>
        <v>0</v>
      </c>
    </row>
    <row r="634" spans="1:10" x14ac:dyDescent="0.25">
      <c r="A634" t="str">
        <f t="shared" si="41"/>
        <v>b</v>
      </c>
      <c r="B634" s="8"/>
      <c r="C634" s="9" t="s">
        <v>16</v>
      </c>
      <c r="D634" s="10">
        <f t="shared" si="44"/>
        <v>0</v>
      </c>
      <c r="E634" s="10">
        <f>SUM('დაზუსტ. ბიუჯ.'!E634,'მთავრ. ფონდი'!F634,'პრეზ. ფონდი'!F634)</f>
        <v>0</v>
      </c>
      <c r="F634" s="10">
        <f>SUM('დაზუსტ. ბიუჯ.'!F634,'მთავრ. ფონდი'!G634,'პრეზ. ფონდი'!G634)</f>
        <v>0</v>
      </c>
      <c r="G634" s="10">
        <f>SUM('დაზუსტ. ბიუჯ.'!G634,'მთავრ. ფონდი'!H634,'პრეზ. ფონდი'!H634)</f>
        <v>0</v>
      </c>
      <c r="H634" s="10">
        <f>SUM('დაზუსტ. ბიუჯ.'!H634,'მთავრ. ფონდი'!I634,'პრეზ. ფონდი'!I634)</f>
        <v>0</v>
      </c>
      <c r="I634" s="10">
        <f t="shared" si="42"/>
        <v>0</v>
      </c>
      <c r="J634" s="10">
        <f t="shared" si="43"/>
        <v>0</v>
      </c>
    </row>
    <row r="635" spans="1:10" x14ac:dyDescent="0.25">
      <c r="A635" t="str">
        <f t="shared" si="41"/>
        <v>b</v>
      </c>
      <c r="B635" s="8"/>
      <c r="C635" s="9" t="s">
        <v>17</v>
      </c>
      <c r="D635" s="10">
        <f t="shared" si="44"/>
        <v>0</v>
      </c>
      <c r="E635" s="10">
        <f>SUM('დაზუსტ. ბიუჯ.'!E635,'მთავრ. ფონდი'!F635,'პრეზ. ფონდი'!F635)</f>
        <v>0</v>
      </c>
      <c r="F635" s="10">
        <f>SUM('დაზუსტ. ბიუჯ.'!F635,'მთავრ. ფონდი'!G635,'პრეზ. ფონდი'!G635)</f>
        <v>0</v>
      </c>
      <c r="G635" s="10">
        <f>SUM('დაზუსტ. ბიუჯ.'!G635,'მთავრ. ფონდი'!H635,'პრეზ. ფონდი'!H635)</f>
        <v>0</v>
      </c>
      <c r="H635" s="10">
        <f>SUM('დაზუსტ. ბიუჯ.'!H635,'მთავრ. ფონდი'!I635,'პრეზ. ფონდი'!I635)</f>
        <v>0</v>
      </c>
      <c r="I635" s="10">
        <f t="shared" si="42"/>
        <v>0</v>
      </c>
      <c r="J635" s="10">
        <f t="shared" si="43"/>
        <v>0</v>
      </c>
    </row>
    <row r="636" spans="1:10" x14ac:dyDescent="0.25">
      <c r="A636" t="str">
        <f t="shared" si="41"/>
        <v>b</v>
      </c>
      <c r="B636" s="5"/>
      <c r="C636" s="6" t="s">
        <v>18</v>
      </c>
      <c r="D636" s="7">
        <f t="shared" si="44"/>
        <v>0</v>
      </c>
      <c r="E636" s="7">
        <f>SUM('დაზუსტ. ბიუჯ.'!E636,'მთავრ. ფონდი'!F636,'პრეზ. ფონდი'!F636)</f>
        <v>0</v>
      </c>
      <c r="F636" s="7">
        <f>SUM('დაზუსტ. ბიუჯ.'!F636,'მთავრ. ფონდი'!G636,'პრეზ. ფონდი'!G636)</f>
        <v>0</v>
      </c>
      <c r="G636" s="7">
        <f>SUM('დაზუსტ. ბიუჯ.'!G636,'მთავრ. ფონდი'!H636,'პრეზ. ფონდი'!H636)</f>
        <v>0</v>
      </c>
      <c r="H636" s="7">
        <f>SUM('დაზუსტ. ბიუჯ.'!H636,'მთავრ. ფონდი'!I636,'პრეზ. ფონდი'!I636)</f>
        <v>0</v>
      </c>
      <c r="I636" s="7">
        <f t="shared" si="42"/>
        <v>0</v>
      </c>
      <c r="J636" s="7">
        <f t="shared" si="43"/>
        <v>0</v>
      </c>
    </row>
    <row r="637" spans="1:10" x14ac:dyDescent="0.25">
      <c r="A637" t="str">
        <f t="shared" si="41"/>
        <v>b</v>
      </c>
      <c r="B637" s="5"/>
      <c r="C637" s="6" t="s">
        <v>19</v>
      </c>
      <c r="D637" s="7">
        <f t="shared" si="44"/>
        <v>0</v>
      </c>
      <c r="E637" s="7">
        <f>SUM('დაზუსტ. ბიუჯ.'!E637,'მთავრ. ფონდი'!F637,'პრეზ. ფონდი'!F637)</f>
        <v>0</v>
      </c>
      <c r="F637" s="7">
        <f>SUM('დაზუსტ. ბიუჯ.'!F637,'მთავრ. ფონდი'!G637,'პრეზ. ფონდი'!G637)</f>
        <v>0</v>
      </c>
      <c r="G637" s="7">
        <f>SUM('დაზუსტ. ბიუჯ.'!G637,'მთავრ. ფონდი'!H637,'პრეზ. ფონდი'!H637)</f>
        <v>0</v>
      </c>
      <c r="H637" s="7">
        <f>SUM('დაზუსტ. ბიუჯ.'!H637,'მთავრ. ფონდი'!I637,'პრეზ. ფონდი'!I637)</f>
        <v>0</v>
      </c>
      <c r="I637" s="7">
        <f t="shared" si="42"/>
        <v>0</v>
      </c>
      <c r="J637" s="7">
        <f t="shared" si="43"/>
        <v>0</v>
      </c>
    </row>
    <row r="638" spans="1:10" ht="15.75" thickBot="1" x14ac:dyDescent="0.3">
      <c r="A638" t="str">
        <f t="shared" si="41"/>
        <v>b</v>
      </c>
      <c r="B638" s="11"/>
      <c r="C638" s="12" t="s">
        <v>20</v>
      </c>
      <c r="D638" s="13">
        <f t="shared" si="44"/>
        <v>0</v>
      </c>
      <c r="E638" s="13">
        <f>SUM('დაზუსტ. ბიუჯ.'!E638,'მთავრ. ფონდი'!F638,'პრეზ. ფონდი'!F638)</f>
        <v>0</v>
      </c>
      <c r="F638" s="13">
        <f>SUM('დაზუსტ. ბიუჯ.'!F638,'მთავრ. ფონდი'!G638,'პრეზ. ფონდი'!G638)</f>
        <v>0</v>
      </c>
      <c r="G638" s="13">
        <f>SUM('დაზუსტ. ბიუჯ.'!G638,'მთავრ. ფონდი'!H638,'პრეზ. ფონდი'!H638)</f>
        <v>0</v>
      </c>
      <c r="H638" s="13">
        <f>SUM('დაზუსტ. ბიუჯ.'!H638,'მთავრ. ფონდი'!I638,'პრეზ. ფონდი'!I638)</f>
        <v>0</v>
      </c>
      <c r="I638" s="13">
        <f t="shared" si="42"/>
        <v>0</v>
      </c>
      <c r="J638" s="13">
        <f t="shared" si="43"/>
        <v>0</v>
      </c>
    </row>
    <row r="639" spans="1:10" ht="32.25" customHeight="1" thickTop="1" thickBot="1" x14ac:dyDescent="0.3">
      <c r="A639" t="str">
        <f t="shared" si="41"/>
        <v>a</v>
      </c>
      <c r="B639" s="16" t="s">
        <v>113</v>
      </c>
      <c r="C639" s="4" t="s">
        <v>114</v>
      </c>
      <c r="D639" s="4">
        <f t="shared" si="44"/>
        <v>9000000</v>
      </c>
      <c r="E639" s="4">
        <f>SUM('დაზუსტ. ბიუჯ.'!E639,'მთავრ. ფონდი'!F639,'პრეზ. ფონდი'!F639)</f>
        <v>2074000</v>
      </c>
      <c r="F639" s="4">
        <f>SUM('დაზუსტ. ბიუჯ.'!F639,'მთავრ. ფონდი'!G639,'პრეზ. ფონდი'!G639)</f>
        <v>2396000</v>
      </c>
      <c r="G639" s="4">
        <f>SUM('დაზუსტ. ბიუჯ.'!G639,'მთავრ. ფონდი'!H639,'პრეზ. ფონდი'!H639)</f>
        <v>2290000</v>
      </c>
      <c r="H639" s="4">
        <f>SUM('დაზუსტ. ბიუჯ.'!H639,'მთავრ. ფონდი'!I639,'პრეზ. ფონდი'!I639)</f>
        <v>2240000</v>
      </c>
      <c r="I639" s="4">
        <f t="shared" si="42"/>
        <v>4470000</v>
      </c>
      <c r="J639" s="4">
        <f t="shared" si="43"/>
        <v>6760000</v>
      </c>
    </row>
    <row r="640" spans="1:10" ht="15.75" thickTop="1" x14ac:dyDescent="0.25">
      <c r="A640" t="str">
        <f t="shared" ref="A640:A703" si="45">IF(OR(D640&lt;&gt;0,E640&lt;&gt;0,F640&lt;&gt;0,G640&lt;&gt;0,H640&lt;&gt;0,),"a","b")</f>
        <v>a</v>
      </c>
      <c r="B640" s="5"/>
      <c r="C640" s="6" t="s">
        <v>10</v>
      </c>
      <c r="D640" s="7">
        <f t="shared" si="44"/>
        <v>9000000</v>
      </c>
      <c r="E640" s="7">
        <f>SUM('დაზუსტ. ბიუჯ.'!E640,'მთავრ. ფონდი'!F640,'პრეზ. ფონდი'!F640)</f>
        <v>2074000</v>
      </c>
      <c r="F640" s="7">
        <f>SUM('დაზუსტ. ბიუჯ.'!F640,'მთავრ. ფონდი'!G640,'პრეზ. ფონდი'!G640)</f>
        <v>2396000</v>
      </c>
      <c r="G640" s="7">
        <f>SUM('დაზუსტ. ბიუჯ.'!G640,'მთავრ. ფონდი'!H640,'პრეზ. ფონდი'!H640)</f>
        <v>2290000</v>
      </c>
      <c r="H640" s="7">
        <f>SUM('დაზუსტ. ბიუჯ.'!H640,'მთავრ. ფონდი'!I640,'პრეზ. ფონდი'!I640)</f>
        <v>2240000</v>
      </c>
      <c r="I640" s="7">
        <f t="shared" ref="I640:I703" si="46">SUM(E640,F640)</f>
        <v>4470000</v>
      </c>
      <c r="J640" s="7">
        <f t="shared" ref="J640:J703" si="47">SUM(E640,F640,G640)</f>
        <v>6760000</v>
      </c>
    </row>
    <row r="641" spans="1:10" x14ac:dyDescent="0.25">
      <c r="A641" t="str">
        <f t="shared" si="45"/>
        <v>b</v>
      </c>
      <c r="B641" s="8"/>
      <c r="C641" s="9" t="s">
        <v>11</v>
      </c>
      <c r="D641" s="10">
        <f t="shared" si="44"/>
        <v>0</v>
      </c>
      <c r="E641" s="10">
        <f>SUM('დაზუსტ. ბიუჯ.'!E641,'მთავრ. ფონდი'!F641,'პრეზ. ფონდი'!F641)</f>
        <v>0</v>
      </c>
      <c r="F641" s="10">
        <f>SUM('დაზუსტ. ბიუჯ.'!F641,'მთავრ. ფონდი'!G641,'პრეზ. ფონდი'!G641)</f>
        <v>0</v>
      </c>
      <c r="G641" s="10">
        <f>SUM('დაზუსტ. ბიუჯ.'!G641,'მთავრ. ფონდი'!H641,'პრეზ. ფონდი'!H641)</f>
        <v>0</v>
      </c>
      <c r="H641" s="10">
        <f>SUM('დაზუსტ. ბიუჯ.'!H641,'მთავრ. ფონდი'!I641,'პრეზ. ფონდი'!I641)</f>
        <v>0</v>
      </c>
      <c r="I641" s="10">
        <f t="shared" si="46"/>
        <v>0</v>
      </c>
      <c r="J641" s="10">
        <f t="shared" si="47"/>
        <v>0</v>
      </c>
    </row>
    <row r="642" spans="1:10" x14ac:dyDescent="0.25">
      <c r="A642" t="str">
        <f t="shared" si="45"/>
        <v>b</v>
      </c>
      <c r="B642" s="8"/>
      <c r="C642" s="9" t="s">
        <v>12</v>
      </c>
      <c r="D642" s="10">
        <f t="shared" si="44"/>
        <v>0</v>
      </c>
      <c r="E642" s="10">
        <f>SUM('დაზუსტ. ბიუჯ.'!E642,'მთავრ. ფონდი'!F642,'პრეზ. ფონდი'!F642)</f>
        <v>0</v>
      </c>
      <c r="F642" s="10">
        <f>SUM('დაზუსტ. ბიუჯ.'!F642,'მთავრ. ფონდი'!G642,'პრეზ. ფონდი'!G642)</f>
        <v>0</v>
      </c>
      <c r="G642" s="10">
        <f>SUM('დაზუსტ. ბიუჯ.'!G642,'მთავრ. ფონდი'!H642,'პრეზ. ფონდი'!H642)</f>
        <v>0</v>
      </c>
      <c r="H642" s="10">
        <f>SUM('დაზუსტ. ბიუჯ.'!H642,'მთავრ. ფონდი'!I642,'პრეზ. ფონდი'!I642)</f>
        <v>0</v>
      </c>
      <c r="I642" s="10">
        <f t="shared" si="46"/>
        <v>0</v>
      </c>
      <c r="J642" s="10">
        <f t="shared" si="47"/>
        <v>0</v>
      </c>
    </row>
    <row r="643" spans="1:10" x14ac:dyDescent="0.25">
      <c r="A643" t="str">
        <f t="shared" si="45"/>
        <v>b</v>
      </c>
      <c r="B643" s="8"/>
      <c r="C643" s="9" t="s">
        <v>13</v>
      </c>
      <c r="D643" s="10">
        <f t="shared" si="44"/>
        <v>0</v>
      </c>
      <c r="E643" s="10">
        <f>SUM('დაზუსტ. ბიუჯ.'!E643,'მთავრ. ფონდი'!F643,'პრეზ. ფონდი'!F643)</f>
        <v>0</v>
      </c>
      <c r="F643" s="10">
        <f>SUM('დაზუსტ. ბიუჯ.'!F643,'მთავრ. ფონდი'!G643,'პრეზ. ფონდი'!G643)</f>
        <v>0</v>
      </c>
      <c r="G643" s="10">
        <f>SUM('დაზუსტ. ბიუჯ.'!G643,'მთავრ. ფონდი'!H643,'პრეზ. ფონდი'!H643)</f>
        <v>0</v>
      </c>
      <c r="H643" s="10">
        <f>SUM('დაზუსტ. ბიუჯ.'!H643,'მთავრ. ფონდი'!I643,'პრეზ. ფონდი'!I643)</f>
        <v>0</v>
      </c>
      <c r="I643" s="10">
        <f t="shared" si="46"/>
        <v>0</v>
      </c>
      <c r="J643" s="10">
        <f t="shared" si="47"/>
        <v>0</v>
      </c>
    </row>
    <row r="644" spans="1:10" x14ac:dyDescent="0.25">
      <c r="A644" t="str">
        <f t="shared" si="45"/>
        <v>b</v>
      </c>
      <c r="B644" s="8"/>
      <c r="C644" s="9" t="s">
        <v>14</v>
      </c>
      <c r="D644" s="10">
        <f t="shared" si="44"/>
        <v>0</v>
      </c>
      <c r="E644" s="10">
        <f>SUM('დაზუსტ. ბიუჯ.'!E644,'მთავრ. ფონდი'!F644,'პრეზ. ფონდი'!F644)</f>
        <v>0</v>
      </c>
      <c r="F644" s="10">
        <f>SUM('დაზუსტ. ბიუჯ.'!F644,'მთავრ. ფონდი'!G644,'პრეზ. ფონდი'!G644)</f>
        <v>0</v>
      </c>
      <c r="G644" s="10">
        <f>SUM('დაზუსტ. ბიუჯ.'!G644,'მთავრ. ფონდი'!H644,'პრეზ. ფონდი'!H644)</f>
        <v>0</v>
      </c>
      <c r="H644" s="10">
        <f>SUM('დაზუსტ. ბიუჯ.'!H644,'მთავრ. ფონდი'!I644,'პრეზ. ფონდი'!I644)</f>
        <v>0</v>
      </c>
      <c r="I644" s="10">
        <f t="shared" si="46"/>
        <v>0</v>
      </c>
      <c r="J644" s="10">
        <f t="shared" si="47"/>
        <v>0</v>
      </c>
    </row>
    <row r="645" spans="1:10" x14ac:dyDescent="0.25">
      <c r="A645" t="str">
        <f t="shared" si="45"/>
        <v>b</v>
      </c>
      <c r="B645" s="8"/>
      <c r="C645" s="9" t="s">
        <v>15</v>
      </c>
      <c r="D645" s="10">
        <f t="shared" si="44"/>
        <v>0</v>
      </c>
      <c r="E645" s="10">
        <f>SUM('დაზუსტ. ბიუჯ.'!E645,'მთავრ. ფონდი'!F645,'პრეზ. ფონდი'!F645)</f>
        <v>0</v>
      </c>
      <c r="F645" s="10">
        <f>SUM('დაზუსტ. ბიუჯ.'!F645,'მთავრ. ფონდი'!G645,'პრეზ. ფონდი'!G645)</f>
        <v>0</v>
      </c>
      <c r="G645" s="10">
        <f>SUM('დაზუსტ. ბიუჯ.'!G645,'მთავრ. ფონდი'!H645,'პრეზ. ფონდი'!H645)</f>
        <v>0</v>
      </c>
      <c r="H645" s="10">
        <f>SUM('დაზუსტ. ბიუჯ.'!H645,'მთავრ. ფონდი'!I645,'პრეზ. ფონდი'!I645)</f>
        <v>0</v>
      </c>
      <c r="I645" s="10">
        <f t="shared" si="46"/>
        <v>0</v>
      </c>
      <c r="J645" s="10">
        <f t="shared" si="47"/>
        <v>0</v>
      </c>
    </row>
    <row r="646" spans="1:10" x14ac:dyDescent="0.25">
      <c r="A646" t="str">
        <f t="shared" si="45"/>
        <v>a</v>
      </c>
      <c r="B646" s="8"/>
      <c r="C646" s="9" t="s">
        <v>16</v>
      </c>
      <c r="D646" s="10">
        <f t="shared" si="44"/>
        <v>9000000</v>
      </c>
      <c r="E646" s="10">
        <f>SUM('დაზუსტ. ბიუჯ.'!E646,'მთავრ. ფონდი'!F646,'პრეზ. ფონდი'!F646)</f>
        <v>2074000</v>
      </c>
      <c r="F646" s="10">
        <f>SUM('დაზუსტ. ბიუჯ.'!F646,'მთავრ. ფონდი'!G646,'პრეზ. ფონდი'!G646)</f>
        <v>2396000</v>
      </c>
      <c r="G646" s="10">
        <f>SUM('დაზუსტ. ბიუჯ.'!G646,'მთავრ. ფონდი'!H646,'პრეზ. ფონდი'!H646)</f>
        <v>2290000</v>
      </c>
      <c r="H646" s="10">
        <f>SUM('დაზუსტ. ბიუჯ.'!H646,'მთავრ. ფონდი'!I646,'პრეზ. ფონდი'!I646)</f>
        <v>2240000</v>
      </c>
      <c r="I646" s="10">
        <f t="shared" si="46"/>
        <v>4470000</v>
      </c>
      <c r="J646" s="10">
        <f t="shared" si="47"/>
        <v>6760000</v>
      </c>
    </row>
    <row r="647" spans="1:10" x14ac:dyDescent="0.25">
      <c r="A647" t="str">
        <f t="shared" si="45"/>
        <v>b</v>
      </c>
      <c r="B647" s="8"/>
      <c r="C647" s="9" t="s">
        <v>17</v>
      </c>
      <c r="D647" s="10">
        <f t="shared" si="44"/>
        <v>0</v>
      </c>
      <c r="E647" s="10">
        <f>SUM('დაზუსტ. ბიუჯ.'!E647,'მთავრ. ფონდი'!F647,'პრეზ. ფონდი'!F647)</f>
        <v>0</v>
      </c>
      <c r="F647" s="10">
        <f>SUM('დაზუსტ. ბიუჯ.'!F647,'მთავრ. ფონდი'!G647,'პრეზ. ფონდი'!G647)</f>
        <v>0</v>
      </c>
      <c r="G647" s="10">
        <f>SUM('დაზუსტ. ბიუჯ.'!G647,'მთავრ. ფონდი'!H647,'პრეზ. ფონდი'!H647)</f>
        <v>0</v>
      </c>
      <c r="H647" s="10">
        <f>SUM('დაზუსტ. ბიუჯ.'!H647,'მთავრ. ფონდი'!I647,'პრეზ. ფონდი'!I647)</f>
        <v>0</v>
      </c>
      <c r="I647" s="10">
        <f t="shared" si="46"/>
        <v>0</v>
      </c>
      <c r="J647" s="10">
        <f t="shared" si="47"/>
        <v>0</v>
      </c>
    </row>
    <row r="648" spans="1:10" x14ac:dyDescent="0.25">
      <c r="A648" t="str">
        <f t="shared" si="45"/>
        <v>b</v>
      </c>
      <c r="B648" s="5"/>
      <c r="C648" s="6" t="s">
        <v>18</v>
      </c>
      <c r="D648" s="7">
        <f t="shared" si="44"/>
        <v>0</v>
      </c>
      <c r="E648" s="7">
        <f>SUM('დაზუსტ. ბიუჯ.'!E648,'მთავრ. ფონდი'!F648,'პრეზ. ფონდი'!F648)</f>
        <v>0</v>
      </c>
      <c r="F648" s="7">
        <f>SUM('დაზუსტ. ბიუჯ.'!F648,'მთავრ. ფონდი'!G648,'პრეზ. ფონდი'!G648)</f>
        <v>0</v>
      </c>
      <c r="G648" s="7">
        <f>SUM('დაზუსტ. ბიუჯ.'!G648,'მთავრ. ფონდი'!H648,'პრეზ. ფონდი'!H648)</f>
        <v>0</v>
      </c>
      <c r="H648" s="7">
        <f>SUM('დაზუსტ. ბიუჯ.'!H648,'მთავრ. ფონდი'!I648,'პრეზ. ფონდი'!I648)</f>
        <v>0</v>
      </c>
      <c r="I648" s="7">
        <f t="shared" si="46"/>
        <v>0</v>
      </c>
      <c r="J648" s="7">
        <f t="shared" si="47"/>
        <v>0</v>
      </c>
    </row>
    <row r="649" spans="1:10" x14ac:dyDescent="0.25">
      <c r="A649" t="str">
        <f t="shared" si="45"/>
        <v>b</v>
      </c>
      <c r="B649" s="5"/>
      <c r="C649" s="6" t="s">
        <v>19</v>
      </c>
      <c r="D649" s="7">
        <f t="shared" si="44"/>
        <v>0</v>
      </c>
      <c r="E649" s="7">
        <f>SUM('დაზუსტ. ბიუჯ.'!E649,'მთავრ. ფონდი'!F649,'პრეზ. ფონდი'!F649)</f>
        <v>0</v>
      </c>
      <c r="F649" s="7">
        <f>SUM('დაზუსტ. ბიუჯ.'!F649,'მთავრ. ფონდი'!G649,'პრეზ. ფონდი'!G649)</f>
        <v>0</v>
      </c>
      <c r="G649" s="7">
        <f>SUM('დაზუსტ. ბიუჯ.'!G649,'მთავრ. ფონდი'!H649,'პრეზ. ფონდი'!H649)</f>
        <v>0</v>
      </c>
      <c r="H649" s="7">
        <f>SUM('დაზუსტ. ბიუჯ.'!H649,'მთავრ. ფონდი'!I649,'პრეზ. ფონდი'!I649)</f>
        <v>0</v>
      </c>
      <c r="I649" s="7">
        <f t="shared" si="46"/>
        <v>0</v>
      </c>
      <c r="J649" s="7">
        <f t="shared" si="47"/>
        <v>0</v>
      </c>
    </row>
    <row r="650" spans="1:10" ht="15.75" thickBot="1" x14ac:dyDescent="0.3">
      <c r="A650" t="str">
        <f t="shared" si="45"/>
        <v>b</v>
      </c>
      <c r="B650" s="11"/>
      <c r="C650" s="12" t="s">
        <v>20</v>
      </c>
      <c r="D650" s="13">
        <f t="shared" si="44"/>
        <v>0</v>
      </c>
      <c r="E650" s="13">
        <f>SUM('დაზუსტ. ბიუჯ.'!E650,'მთავრ. ფონდი'!F650,'პრეზ. ფონდი'!F650)</f>
        <v>0</v>
      </c>
      <c r="F650" s="13">
        <f>SUM('დაზუსტ. ბიუჯ.'!F650,'მთავრ. ფონდი'!G650,'პრეზ. ფონდი'!G650)</f>
        <v>0</v>
      </c>
      <c r="G650" s="13">
        <f>SUM('დაზუსტ. ბიუჯ.'!G650,'მთავრ. ფონდი'!H650,'პრეზ. ფონდი'!H650)</f>
        <v>0</v>
      </c>
      <c r="H650" s="13">
        <f>SUM('დაზუსტ. ბიუჯ.'!H650,'მთავრ. ფონდი'!I650,'პრეზ. ფონდი'!I650)</f>
        <v>0</v>
      </c>
      <c r="I650" s="13">
        <f t="shared" si="46"/>
        <v>0</v>
      </c>
      <c r="J650" s="13">
        <f t="shared" si="47"/>
        <v>0</v>
      </c>
    </row>
    <row r="651" spans="1:10" ht="32.25" customHeight="1" thickTop="1" thickBot="1" x14ac:dyDescent="0.3">
      <c r="A651" t="str">
        <f t="shared" si="45"/>
        <v>a</v>
      </c>
      <c r="B651" s="16" t="s">
        <v>115</v>
      </c>
      <c r="C651" s="4" t="s">
        <v>114</v>
      </c>
      <c r="D651" s="4">
        <f t="shared" si="44"/>
        <v>9000000</v>
      </c>
      <c r="E651" s="4">
        <f>SUM('დაზუსტ. ბიუჯ.'!E651,'მთავრ. ფონდი'!F651,'პრეზ. ფონდი'!F651)</f>
        <v>2074000</v>
      </c>
      <c r="F651" s="4">
        <f>SUM('დაზუსტ. ბიუჯ.'!F651,'მთავრ. ფონდი'!G651,'პრეზ. ფონდი'!G651)</f>
        <v>2396000</v>
      </c>
      <c r="G651" s="4">
        <f>SUM('დაზუსტ. ბიუჯ.'!G651,'მთავრ. ფონდი'!H651,'პრეზ. ფონდი'!H651)</f>
        <v>2290000</v>
      </c>
      <c r="H651" s="4">
        <f>SUM('დაზუსტ. ბიუჯ.'!H651,'მთავრ. ფონდი'!I651,'პრეზ. ფონდი'!I651)</f>
        <v>2240000</v>
      </c>
      <c r="I651" s="4">
        <f t="shared" si="46"/>
        <v>4470000</v>
      </c>
      <c r="J651" s="4">
        <f t="shared" si="47"/>
        <v>6760000</v>
      </c>
    </row>
    <row r="652" spans="1:10" ht="15.75" thickTop="1" x14ac:dyDescent="0.25">
      <c r="A652" t="str">
        <f t="shared" si="45"/>
        <v>a</v>
      </c>
      <c r="B652" s="5"/>
      <c r="C652" s="6" t="s">
        <v>10</v>
      </c>
      <c r="D652" s="7">
        <f t="shared" ref="D652:D715" si="48">SUM(E652,F652,G652,H652)</f>
        <v>9000000</v>
      </c>
      <c r="E652" s="7">
        <f>SUM('დაზუსტ. ბიუჯ.'!E652,'მთავრ. ფონდი'!F652,'პრეზ. ფონდი'!F652)</f>
        <v>2074000</v>
      </c>
      <c r="F652" s="7">
        <f>SUM('დაზუსტ. ბიუჯ.'!F652,'მთავრ. ფონდი'!G652,'პრეზ. ფონდი'!G652)</f>
        <v>2396000</v>
      </c>
      <c r="G652" s="7">
        <f>SUM('დაზუსტ. ბიუჯ.'!G652,'მთავრ. ფონდი'!H652,'პრეზ. ფონდი'!H652)</f>
        <v>2290000</v>
      </c>
      <c r="H652" s="7">
        <f>SUM('დაზუსტ. ბიუჯ.'!H652,'მთავრ. ფონდი'!I652,'პრეზ. ფონდი'!I652)</f>
        <v>2240000</v>
      </c>
      <c r="I652" s="7">
        <f t="shared" si="46"/>
        <v>4470000</v>
      </c>
      <c r="J652" s="7">
        <f t="shared" si="47"/>
        <v>6760000</v>
      </c>
    </row>
    <row r="653" spans="1:10" x14ac:dyDescent="0.25">
      <c r="A653" t="str">
        <f t="shared" si="45"/>
        <v>b</v>
      </c>
      <c r="B653" s="8"/>
      <c r="C653" s="9" t="s">
        <v>11</v>
      </c>
      <c r="D653" s="10">
        <f t="shared" si="48"/>
        <v>0</v>
      </c>
      <c r="E653" s="10">
        <f>SUM('დაზუსტ. ბიუჯ.'!E653,'მთავრ. ფონდი'!F653,'პრეზ. ფონდი'!F653)</f>
        <v>0</v>
      </c>
      <c r="F653" s="10">
        <f>SUM('დაზუსტ. ბიუჯ.'!F653,'მთავრ. ფონდი'!G653,'პრეზ. ფონდი'!G653)</f>
        <v>0</v>
      </c>
      <c r="G653" s="10">
        <f>SUM('დაზუსტ. ბიუჯ.'!G653,'მთავრ. ფონდი'!H653,'პრეზ. ფონდი'!H653)</f>
        <v>0</v>
      </c>
      <c r="H653" s="10">
        <f>SUM('დაზუსტ. ბიუჯ.'!H653,'მთავრ. ფონდი'!I653,'პრეზ. ფონდი'!I653)</f>
        <v>0</v>
      </c>
      <c r="I653" s="10">
        <f t="shared" si="46"/>
        <v>0</v>
      </c>
      <c r="J653" s="10">
        <f t="shared" si="47"/>
        <v>0</v>
      </c>
    </row>
    <row r="654" spans="1:10" x14ac:dyDescent="0.25">
      <c r="A654" t="str">
        <f t="shared" si="45"/>
        <v>b</v>
      </c>
      <c r="B654" s="8"/>
      <c r="C654" s="9" t="s">
        <v>12</v>
      </c>
      <c r="D654" s="10">
        <f t="shared" si="48"/>
        <v>0</v>
      </c>
      <c r="E654" s="10">
        <f>SUM('დაზუსტ. ბიუჯ.'!E654,'მთავრ. ფონდი'!F654,'პრეზ. ფონდი'!F654)</f>
        <v>0</v>
      </c>
      <c r="F654" s="10">
        <f>SUM('დაზუსტ. ბიუჯ.'!F654,'მთავრ. ფონდი'!G654,'პრეზ. ფონდი'!G654)</f>
        <v>0</v>
      </c>
      <c r="G654" s="10">
        <f>SUM('დაზუსტ. ბიუჯ.'!G654,'მთავრ. ფონდი'!H654,'პრეზ. ფონდი'!H654)</f>
        <v>0</v>
      </c>
      <c r="H654" s="10">
        <f>SUM('დაზუსტ. ბიუჯ.'!H654,'მთავრ. ფონდი'!I654,'პრეზ. ფონდი'!I654)</f>
        <v>0</v>
      </c>
      <c r="I654" s="10">
        <f t="shared" si="46"/>
        <v>0</v>
      </c>
      <c r="J654" s="10">
        <f t="shared" si="47"/>
        <v>0</v>
      </c>
    </row>
    <row r="655" spans="1:10" x14ac:dyDescent="0.25">
      <c r="A655" t="str">
        <f t="shared" si="45"/>
        <v>b</v>
      </c>
      <c r="B655" s="8"/>
      <c r="C655" s="9" t="s">
        <v>13</v>
      </c>
      <c r="D655" s="10">
        <f t="shared" si="48"/>
        <v>0</v>
      </c>
      <c r="E655" s="10">
        <f>SUM('დაზუსტ. ბიუჯ.'!E655,'მთავრ. ფონდი'!F655,'პრეზ. ფონდი'!F655)</f>
        <v>0</v>
      </c>
      <c r="F655" s="10">
        <f>SUM('დაზუსტ. ბიუჯ.'!F655,'მთავრ. ფონდი'!G655,'პრეზ. ფონდი'!G655)</f>
        <v>0</v>
      </c>
      <c r="G655" s="10">
        <f>SUM('დაზუსტ. ბიუჯ.'!G655,'მთავრ. ფონდი'!H655,'პრეზ. ფონდი'!H655)</f>
        <v>0</v>
      </c>
      <c r="H655" s="10">
        <f>SUM('დაზუსტ. ბიუჯ.'!H655,'მთავრ. ფონდი'!I655,'პრეზ. ფონდი'!I655)</f>
        <v>0</v>
      </c>
      <c r="I655" s="10">
        <f t="shared" si="46"/>
        <v>0</v>
      </c>
      <c r="J655" s="10">
        <f t="shared" si="47"/>
        <v>0</v>
      </c>
    </row>
    <row r="656" spans="1:10" x14ac:dyDescent="0.25">
      <c r="A656" t="str">
        <f t="shared" si="45"/>
        <v>b</v>
      </c>
      <c r="B656" s="8"/>
      <c r="C656" s="9" t="s">
        <v>14</v>
      </c>
      <c r="D656" s="10">
        <f t="shared" si="48"/>
        <v>0</v>
      </c>
      <c r="E656" s="10">
        <f>SUM('დაზუსტ. ბიუჯ.'!E656,'მთავრ. ფონდი'!F656,'პრეზ. ფონდი'!F656)</f>
        <v>0</v>
      </c>
      <c r="F656" s="10">
        <f>SUM('დაზუსტ. ბიუჯ.'!F656,'მთავრ. ფონდი'!G656,'პრეზ. ფონდი'!G656)</f>
        <v>0</v>
      </c>
      <c r="G656" s="10">
        <f>SUM('დაზუსტ. ბიუჯ.'!G656,'მთავრ. ფონდი'!H656,'პრეზ. ფონდი'!H656)</f>
        <v>0</v>
      </c>
      <c r="H656" s="10">
        <f>SUM('დაზუსტ. ბიუჯ.'!H656,'მთავრ. ფონდი'!I656,'პრეზ. ფონდი'!I656)</f>
        <v>0</v>
      </c>
      <c r="I656" s="10">
        <f t="shared" si="46"/>
        <v>0</v>
      </c>
      <c r="J656" s="10">
        <f t="shared" si="47"/>
        <v>0</v>
      </c>
    </row>
    <row r="657" spans="1:10" x14ac:dyDescent="0.25">
      <c r="A657" t="str">
        <f t="shared" si="45"/>
        <v>b</v>
      </c>
      <c r="B657" s="8"/>
      <c r="C657" s="9" t="s">
        <v>15</v>
      </c>
      <c r="D657" s="10">
        <f t="shared" si="48"/>
        <v>0</v>
      </c>
      <c r="E657" s="10">
        <f>SUM('დაზუსტ. ბიუჯ.'!E657,'მთავრ. ფონდი'!F657,'პრეზ. ფონდი'!F657)</f>
        <v>0</v>
      </c>
      <c r="F657" s="10">
        <f>SUM('დაზუსტ. ბიუჯ.'!F657,'მთავრ. ფონდი'!G657,'პრეზ. ფონდი'!G657)</f>
        <v>0</v>
      </c>
      <c r="G657" s="10">
        <f>SUM('დაზუსტ. ბიუჯ.'!G657,'მთავრ. ფონდი'!H657,'პრეზ. ფონდი'!H657)</f>
        <v>0</v>
      </c>
      <c r="H657" s="10">
        <f>SUM('დაზუსტ. ბიუჯ.'!H657,'მთავრ. ფონდი'!I657,'პრეზ. ფონდი'!I657)</f>
        <v>0</v>
      </c>
      <c r="I657" s="10">
        <f t="shared" si="46"/>
        <v>0</v>
      </c>
      <c r="J657" s="10">
        <f t="shared" si="47"/>
        <v>0</v>
      </c>
    </row>
    <row r="658" spans="1:10" x14ac:dyDescent="0.25">
      <c r="A658" t="str">
        <f t="shared" si="45"/>
        <v>a</v>
      </c>
      <c r="B658" s="8"/>
      <c r="C658" s="9" t="s">
        <v>16</v>
      </c>
      <c r="D658" s="10">
        <f t="shared" si="48"/>
        <v>9000000</v>
      </c>
      <c r="E658" s="10">
        <f>SUM('დაზუსტ. ბიუჯ.'!E658,'მთავრ. ფონდი'!F658,'პრეზ. ფონდი'!F658)</f>
        <v>2074000</v>
      </c>
      <c r="F658" s="10">
        <f>SUM('დაზუსტ. ბიუჯ.'!F658,'მთავრ. ფონდი'!G658,'პრეზ. ფონდი'!G658)</f>
        <v>2396000</v>
      </c>
      <c r="G658" s="10">
        <f>SUM('დაზუსტ. ბიუჯ.'!G658,'მთავრ. ფონდი'!H658,'პრეზ. ფონდი'!H658)</f>
        <v>2290000</v>
      </c>
      <c r="H658" s="10">
        <f>SUM('დაზუსტ. ბიუჯ.'!H658,'მთავრ. ფონდი'!I658,'პრეზ. ფონდი'!I658)</f>
        <v>2240000</v>
      </c>
      <c r="I658" s="10">
        <f t="shared" si="46"/>
        <v>4470000</v>
      </c>
      <c r="J658" s="10">
        <f t="shared" si="47"/>
        <v>6760000</v>
      </c>
    </row>
    <row r="659" spans="1:10" x14ac:dyDescent="0.25">
      <c r="A659" t="str">
        <f t="shared" si="45"/>
        <v>b</v>
      </c>
      <c r="B659" s="8"/>
      <c r="C659" s="9" t="s">
        <v>17</v>
      </c>
      <c r="D659" s="10">
        <f t="shared" si="48"/>
        <v>0</v>
      </c>
      <c r="E659" s="10">
        <f>SUM('დაზუსტ. ბიუჯ.'!E659,'მთავრ. ფონდი'!F659,'პრეზ. ფონდი'!F659)</f>
        <v>0</v>
      </c>
      <c r="F659" s="10">
        <f>SUM('დაზუსტ. ბიუჯ.'!F659,'მთავრ. ფონდი'!G659,'პრეზ. ფონდი'!G659)</f>
        <v>0</v>
      </c>
      <c r="G659" s="10">
        <f>SUM('დაზუსტ. ბიუჯ.'!G659,'მთავრ. ფონდი'!H659,'პრეზ. ფონდი'!H659)</f>
        <v>0</v>
      </c>
      <c r="H659" s="10">
        <f>SUM('დაზუსტ. ბიუჯ.'!H659,'მთავრ. ფონდი'!I659,'პრეზ. ფონდი'!I659)</f>
        <v>0</v>
      </c>
      <c r="I659" s="10">
        <f t="shared" si="46"/>
        <v>0</v>
      </c>
      <c r="J659" s="10">
        <f t="shared" si="47"/>
        <v>0</v>
      </c>
    </row>
    <row r="660" spans="1:10" x14ac:dyDescent="0.25">
      <c r="A660" t="str">
        <f t="shared" si="45"/>
        <v>b</v>
      </c>
      <c r="B660" s="5"/>
      <c r="C660" s="6" t="s">
        <v>18</v>
      </c>
      <c r="D660" s="7">
        <f t="shared" si="48"/>
        <v>0</v>
      </c>
      <c r="E660" s="7">
        <f>SUM('დაზუსტ. ბიუჯ.'!E660,'მთავრ. ფონდი'!F660,'პრეზ. ფონდი'!F660)</f>
        <v>0</v>
      </c>
      <c r="F660" s="7">
        <f>SUM('დაზუსტ. ბიუჯ.'!F660,'მთავრ. ფონდი'!G660,'პრეზ. ფონდი'!G660)</f>
        <v>0</v>
      </c>
      <c r="G660" s="7">
        <f>SUM('დაზუსტ. ბიუჯ.'!G660,'მთავრ. ფონდი'!H660,'პრეზ. ფონდი'!H660)</f>
        <v>0</v>
      </c>
      <c r="H660" s="7">
        <f>SUM('დაზუსტ. ბიუჯ.'!H660,'მთავრ. ფონდი'!I660,'პრეზ. ფონდი'!I660)</f>
        <v>0</v>
      </c>
      <c r="I660" s="7">
        <f t="shared" si="46"/>
        <v>0</v>
      </c>
      <c r="J660" s="7">
        <f t="shared" si="47"/>
        <v>0</v>
      </c>
    </row>
    <row r="661" spans="1:10" x14ac:dyDescent="0.25">
      <c r="A661" t="str">
        <f t="shared" si="45"/>
        <v>b</v>
      </c>
      <c r="B661" s="5"/>
      <c r="C661" s="6" t="s">
        <v>19</v>
      </c>
      <c r="D661" s="7">
        <f t="shared" si="48"/>
        <v>0</v>
      </c>
      <c r="E661" s="7">
        <f>SUM('დაზუსტ. ბიუჯ.'!E661,'მთავრ. ფონდი'!F661,'პრეზ. ფონდი'!F661)</f>
        <v>0</v>
      </c>
      <c r="F661" s="7">
        <f>SUM('დაზუსტ. ბიუჯ.'!F661,'მთავრ. ფონდი'!G661,'პრეზ. ფონდი'!G661)</f>
        <v>0</v>
      </c>
      <c r="G661" s="7">
        <f>SUM('დაზუსტ. ბიუჯ.'!G661,'მთავრ. ფონდი'!H661,'პრეზ. ფონდი'!H661)</f>
        <v>0</v>
      </c>
      <c r="H661" s="7">
        <f>SUM('დაზუსტ. ბიუჯ.'!H661,'მთავრ. ფონდი'!I661,'პრეზ. ფონდი'!I661)</f>
        <v>0</v>
      </c>
      <c r="I661" s="7">
        <f t="shared" si="46"/>
        <v>0</v>
      </c>
      <c r="J661" s="7">
        <f t="shared" si="47"/>
        <v>0</v>
      </c>
    </row>
    <row r="662" spans="1:10" ht="15.75" thickBot="1" x14ac:dyDescent="0.3">
      <c r="A662" t="str">
        <f t="shared" si="45"/>
        <v>b</v>
      </c>
      <c r="B662" s="11"/>
      <c r="C662" s="12" t="s">
        <v>20</v>
      </c>
      <c r="D662" s="13">
        <f t="shared" si="48"/>
        <v>0</v>
      </c>
      <c r="E662" s="13">
        <f>SUM('დაზუსტ. ბიუჯ.'!E662,'მთავრ. ფონდი'!F662,'პრეზ. ფონდი'!F662)</f>
        <v>0</v>
      </c>
      <c r="F662" s="13">
        <f>SUM('დაზუსტ. ბიუჯ.'!F662,'მთავრ. ფონდი'!G662,'პრეზ. ფონდი'!G662)</f>
        <v>0</v>
      </c>
      <c r="G662" s="13">
        <f>SUM('დაზუსტ. ბიუჯ.'!G662,'მთავრ. ფონდი'!H662,'პრეზ. ფონდი'!H662)</f>
        <v>0</v>
      </c>
      <c r="H662" s="13">
        <f>SUM('დაზუსტ. ბიუჯ.'!H662,'მთავრ. ფონდი'!I662,'პრეზ. ფონდი'!I662)</f>
        <v>0</v>
      </c>
      <c r="I662" s="13">
        <f t="shared" si="46"/>
        <v>0</v>
      </c>
      <c r="J662" s="13">
        <f t="shared" si="47"/>
        <v>0</v>
      </c>
    </row>
    <row r="663" spans="1:10" ht="32.25" customHeight="1" thickTop="1" thickBot="1" x14ac:dyDescent="0.3">
      <c r="A663" t="str">
        <f t="shared" si="45"/>
        <v>a</v>
      </c>
      <c r="B663" s="16" t="s">
        <v>116</v>
      </c>
      <c r="C663" s="4" t="s">
        <v>117</v>
      </c>
      <c r="D663" s="4">
        <f t="shared" si="48"/>
        <v>15400000</v>
      </c>
      <c r="E663" s="4">
        <f>SUM('დაზუსტ. ბიუჯ.'!E663,'მთავრ. ფონდი'!F663,'პრეზ. ფონდი'!F663)</f>
        <v>3039500</v>
      </c>
      <c r="F663" s="4">
        <f>SUM('დაზუსტ. ბიუჯ.'!F663,'მთავრ. ფონდი'!G663,'პრეზ. ფონდი'!G663)</f>
        <v>4795500</v>
      </c>
      <c r="G663" s="4">
        <f>SUM('დაზუსტ. ბიუჯ.'!G663,'მთავრ. ფონდი'!H663,'პრეზ. ფონდი'!H663)</f>
        <v>3579500</v>
      </c>
      <c r="H663" s="4">
        <f>SUM('დაზუსტ. ბიუჯ.'!H663,'მთავრ. ფონდი'!I663,'პრეზ. ფონდი'!I663)</f>
        <v>3985500</v>
      </c>
      <c r="I663" s="4">
        <f t="shared" si="46"/>
        <v>7835000</v>
      </c>
      <c r="J663" s="4">
        <f t="shared" si="47"/>
        <v>11414500</v>
      </c>
    </row>
    <row r="664" spans="1:10" ht="15.75" thickTop="1" x14ac:dyDescent="0.25">
      <c r="A664" t="str">
        <f t="shared" si="45"/>
        <v>a</v>
      </c>
      <c r="B664" s="5"/>
      <c r="C664" s="6" t="s">
        <v>10</v>
      </c>
      <c r="D664" s="7">
        <f t="shared" si="48"/>
        <v>15400000</v>
      </c>
      <c r="E664" s="7">
        <f>SUM('დაზუსტ. ბიუჯ.'!E664,'მთავრ. ფონდი'!F664,'პრეზ. ფონდი'!F664)</f>
        <v>3039500</v>
      </c>
      <c r="F664" s="7">
        <f>SUM('დაზუსტ. ბიუჯ.'!F664,'მთავრ. ფონდი'!G664,'პრეზ. ფონდი'!G664)</f>
        <v>4795500</v>
      </c>
      <c r="G664" s="7">
        <f>SUM('დაზუსტ. ბიუჯ.'!G664,'მთავრ. ფონდი'!H664,'პრეზ. ფონდი'!H664)</f>
        <v>3579500</v>
      </c>
      <c r="H664" s="7">
        <f>SUM('დაზუსტ. ბიუჯ.'!H664,'მთავრ. ფონდი'!I664,'პრეზ. ფონდი'!I664)</f>
        <v>3985500</v>
      </c>
      <c r="I664" s="7">
        <f t="shared" si="46"/>
        <v>7835000</v>
      </c>
      <c r="J664" s="7">
        <f t="shared" si="47"/>
        <v>11414500</v>
      </c>
    </row>
    <row r="665" spans="1:10" x14ac:dyDescent="0.25">
      <c r="A665" t="str">
        <f t="shared" si="45"/>
        <v>b</v>
      </c>
      <c r="B665" s="8"/>
      <c r="C665" s="9" t="s">
        <v>11</v>
      </c>
      <c r="D665" s="10">
        <f t="shared" si="48"/>
        <v>0</v>
      </c>
      <c r="E665" s="10">
        <f>SUM('დაზუსტ. ბიუჯ.'!E665,'მთავრ. ფონდი'!F665,'პრეზ. ფონდი'!F665)</f>
        <v>0</v>
      </c>
      <c r="F665" s="10">
        <f>SUM('დაზუსტ. ბიუჯ.'!F665,'მთავრ. ფონდი'!G665,'პრეზ. ფონდი'!G665)</f>
        <v>0</v>
      </c>
      <c r="G665" s="10">
        <f>SUM('დაზუსტ. ბიუჯ.'!G665,'მთავრ. ფონდი'!H665,'პრეზ. ფონდი'!H665)</f>
        <v>0</v>
      </c>
      <c r="H665" s="10">
        <f>SUM('დაზუსტ. ბიუჯ.'!H665,'მთავრ. ფონდი'!I665,'პრეზ. ფონდი'!I665)</f>
        <v>0</v>
      </c>
      <c r="I665" s="10">
        <f t="shared" si="46"/>
        <v>0</v>
      </c>
      <c r="J665" s="10">
        <f t="shared" si="47"/>
        <v>0</v>
      </c>
    </row>
    <row r="666" spans="1:10" x14ac:dyDescent="0.25">
      <c r="A666" t="str">
        <f t="shared" si="45"/>
        <v>a</v>
      </c>
      <c r="B666" s="8"/>
      <c r="C666" s="9" t="s">
        <v>12</v>
      </c>
      <c r="D666" s="10">
        <f t="shared" si="48"/>
        <v>2313000</v>
      </c>
      <c r="E666" s="10">
        <f>SUM('დაზუსტ. ბიუჯ.'!E666,'მთავრ. ფონდი'!F666,'პრეზ. ფონდი'!F666)</f>
        <v>270000</v>
      </c>
      <c r="F666" s="10">
        <f>SUM('დაზუსტ. ბიუჯ.'!F666,'მთავრ. ფონდი'!G666,'პრეზ. ფონდი'!G666)</f>
        <v>860000</v>
      </c>
      <c r="G666" s="10">
        <f>SUM('დაზუსტ. ბიუჯ.'!G666,'მთავრ. ფონდი'!H666,'პრეზ. ფონდი'!H666)</f>
        <v>310000</v>
      </c>
      <c r="H666" s="10">
        <f>SUM('დაზუსტ. ბიუჯ.'!H666,'მთავრ. ფონდი'!I666,'პრეზ. ფონდი'!I666)</f>
        <v>873000</v>
      </c>
      <c r="I666" s="10">
        <f t="shared" si="46"/>
        <v>1130000</v>
      </c>
      <c r="J666" s="10">
        <f t="shared" si="47"/>
        <v>1440000</v>
      </c>
    </row>
    <row r="667" spans="1:10" x14ac:dyDescent="0.25">
      <c r="A667" t="str">
        <f t="shared" si="45"/>
        <v>b</v>
      </c>
      <c r="B667" s="8"/>
      <c r="C667" s="9" t="s">
        <v>13</v>
      </c>
      <c r="D667" s="10">
        <f t="shared" si="48"/>
        <v>0</v>
      </c>
      <c r="E667" s="10">
        <f>SUM('დაზუსტ. ბიუჯ.'!E667,'მთავრ. ფონდი'!F667,'პრეზ. ფონდი'!F667)</f>
        <v>0</v>
      </c>
      <c r="F667" s="10">
        <f>SUM('დაზუსტ. ბიუჯ.'!F667,'მთავრ. ფონდი'!G667,'პრეზ. ფონდი'!G667)</f>
        <v>0</v>
      </c>
      <c r="G667" s="10">
        <f>SUM('დაზუსტ. ბიუჯ.'!G667,'მთავრ. ფონდი'!H667,'პრეზ. ფონდი'!H667)</f>
        <v>0</v>
      </c>
      <c r="H667" s="10">
        <f>SUM('დაზუსტ. ბიუჯ.'!H667,'მთავრ. ფონდი'!I667,'პრეზ. ფონდი'!I667)</f>
        <v>0</v>
      </c>
      <c r="I667" s="10">
        <f t="shared" si="46"/>
        <v>0</v>
      </c>
      <c r="J667" s="10">
        <f t="shared" si="47"/>
        <v>0</v>
      </c>
    </row>
    <row r="668" spans="1:10" x14ac:dyDescent="0.25">
      <c r="A668" t="str">
        <f t="shared" si="45"/>
        <v>b</v>
      </c>
      <c r="B668" s="8"/>
      <c r="C668" s="9" t="s">
        <v>14</v>
      </c>
      <c r="D668" s="10">
        <f t="shared" si="48"/>
        <v>0</v>
      </c>
      <c r="E668" s="10">
        <f>SUM('დაზუსტ. ბიუჯ.'!E668,'მთავრ. ფონდი'!F668,'პრეზ. ფონდი'!F668)</f>
        <v>0</v>
      </c>
      <c r="F668" s="10">
        <f>SUM('დაზუსტ. ბიუჯ.'!F668,'მთავრ. ფონდი'!G668,'პრეზ. ფონდი'!G668)</f>
        <v>0</v>
      </c>
      <c r="G668" s="10">
        <f>SUM('დაზუსტ. ბიუჯ.'!G668,'მთავრ. ფონდი'!H668,'პრეზ. ფონდი'!H668)</f>
        <v>0</v>
      </c>
      <c r="H668" s="10">
        <f>SUM('დაზუსტ. ბიუჯ.'!H668,'მთავრ. ფონდი'!I668,'პრეზ. ფონდი'!I668)</f>
        <v>0</v>
      </c>
      <c r="I668" s="10">
        <f t="shared" si="46"/>
        <v>0</v>
      </c>
      <c r="J668" s="10">
        <f t="shared" si="47"/>
        <v>0</v>
      </c>
    </row>
    <row r="669" spans="1:10" x14ac:dyDescent="0.25">
      <c r="A669" t="str">
        <f t="shared" si="45"/>
        <v>b</v>
      </c>
      <c r="B669" s="8"/>
      <c r="C669" s="9" t="s">
        <v>15</v>
      </c>
      <c r="D669" s="10">
        <f t="shared" si="48"/>
        <v>0</v>
      </c>
      <c r="E669" s="10">
        <f>SUM('დაზუსტ. ბიუჯ.'!E669,'მთავრ. ფონდი'!F669,'პრეზ. ფონდი'!F669)</f>
        <v>0</v>
      </c>
      <c r="F669" s="10">
        <f>SUM('დაზუსტ. ბიუჯ.'!F669,'მთავრ. ფონდი'!G669,'პრეზ. ფონდი'!G669)</f>
        <v>0</v>
      </c>
      <c r="G669" s="10">
        <f>SUM('დაზუსტ. ბიუჯ.'!G669,'მთავრ. ფონდი'!H669,'პრეზ. ფონდი'!H669)</f>
        <v>0</v>
      </c>
      <c r="H669" s="10">
        <f>SUM('დაზუსტ. ბიუჯ.'!H669,'მთავრ. ფონდი'!I669,'პრეზ. ფონდი'!I669)</f>
        <v>0</v>
      </c>
      <c r="I669" s="10">
        <f t="shared" si="46"/>
        <v>0</v>
      </c>
      <c r="J669" s="10">
        <f t="shared" si="47"/>
        <v>0</v>
      </c>
    </row>
    <row r="670" spans="1:10" x14ac:dyDescent="0.25">
      <c r="A670" t="str">
        <f t="shared" si="45"/>
        <v>a</v>
      </c>
      <c r="B670" s="8"/>
      <c r="C670" s="9" t="s">
        <v>16</v>
      </c>
      <c r="D670" s="10">
        <f t="shared" si="48"/>
        <v>13087000</v>
      </c>
      <c r="E670" s="10">
        <f>SUM('დაზუსტ. ბიუჯ.'!E670,'მთავრ. ფონდი'!F670,'პრეზ. ფონდი'!F670)</f>
        <v>2769500</v>
      </c>
      <c r="F670" s="10">
        <f>SUM('დაზუსტ. ბიუჯ.'!F670,'მთავრ. ფონდი'!G670,'პრეზ. ფონდი'!G670)</f>
        <v>3935500</v>
      </c>
      <c r="G670" s="10">
        <f>SUM('დაზუსტ. ბიუჯ.'!G670,'მთავრ. ფონდი'!H670,'პრეზ. ფონდი'!H670)</f>
        <v>3269500</v>
      </c>
      <c r="H670" s="10">
        <f>SUM('დაზუსტ. ბიუჯ.'!H670,'მთავრ. ფონდი'!I670,'პრეზ. ფონდი'!I670)</f>
        <v>3112500</v>
      </c>
      <c r="I670" s="10">
        <f t="shared" si="46"/>
        <v>6705000</v>
      </c>
      <c r="J670" s="10">
        <f t="shared" si="47"/>
        <v>9974500</v>
      </c>
    </row>
    <row r="671" spans="1:10" x14ac:dyDescent="0.25">
      <c r="A671" t="str">
        <f t="shared" si="45"/>
        <v>b</v>
      </c>
      <c r="B671" s="8"/>
      <c r="C671" s="9" t="s">
        <v>17</v>
      </c>
      <c r="D671" s="10">
        <f t="shared" si="48"/>
        <v>0</v>
      </c>
      <c r="E671" s="10">
        <f>SUM('დაზუსტ. ბიუჯ.'!E671,'მთავრ. ფონდი'!F671,'პრეზ. ფონდი'!F671)</f>
        <v>0</v>
      </c>
      <c r="F671" s="10">
        <f>SUM('დაზუსტ. ბიუჯ.'!F671,'მთავრ. ფონდი'!G671,'პრეზ. ფონდი'!G671)</f>
        <v>0</v>
      </c>
      <c r="G671" s="10">
        <f>SUM('დაზუსტ. ბიუჯ.'!G671,'მთავრ. ფონდი'!H671,'პრეზ. ფონდი'!H671)</f>
        <v>0</v>
      </c>
      <c r="H671" s="10">
        <f>SUM('დაზუსტ. ბიუჯ.'!H671,'მთავრ. ფონდი'!I671,'პრეზ. ფონდი'!I671)</f>
        <v>0</v>
      </c>
      <c r="I671" s="10">
        <f t="shared" si="46"/>
        <v>0</v>
      </c>
      <c r="J671" s="10">
        <f t="shared" si="47"/>
        <v>0</v>
      </c>
    </row>
    <row r="672" spans="1:10" x14ac:dyDescent="0.25">
      <c r="A672" t="str">
        <f t="shared" si="45"/>
        <v>b</v>
      </c>
      <c r="B672" s="5"/>
      <c r="C672" s="6" t="s">
        <v>18</v>
      </c>
      <c r="D672" s="7">
        <f t="shared" si="48"/>
        <v>0</v>
      </c>
      <c r="E672" s="7">
        <f>SUM('დაზუსტ. ბიუჯ.'!E672,'მთავრ. ფონდი'!F672,'პრეზ. ფონდი'!F672)</f>
        <v>0</v>
      </c>
      <c r="F672" s="7">
        <f>SUM('დაზუსტ. ბიუჯ.'!F672,'მთავრ. ფონდი'!G672,'პრეზ. ფონდი'!G672)</f>
        <v>0</v>
      </c>
      <c r="G672" s="7">
        <f>SUM('დაზუსტ. ბიუჯ.'!G672,'მთავრ. ფონდი'!H672,'პრეზ. ფონდი'!H672)</f>
        <v>0</v>
      </c>
      <c r="H672" s="7">
        <f>SUM('დაზუსტ. ბიუჯ.'!H672,'მთავრ. ფონდი'!I672,'პრეზ. ფონდი'!I672)</f>
        <v>0</v>
      </c>
      <c r="I672" s="7">
        <f t="shared" si="46"/>
        <v>0</v>
      </c>
      <c r="J672" s="7">
        <f t="shared" si="47"/>
        <v>0</v>
      </c>
    </row>
    <row r="673" spans="1:10" x14ac:dyDescent="0.25">
      <c r="A673" t="str">
        <f t="shared" si="45"/>
        <v>b</v>
      </c>
      <c r="B673" s="5"/>
      <c r="C673" s="6" t="s">
        <v>19</v>
      </c>
      <c r="D673" s="7">
        <f t="shared" si="48"/>
        <v>0</v>
      </c>
      <c r="E673" s="7">
        <f>SUM('დაზუსტ. ბიუჯ.'!E673,'მთავრ. ფონდი'!F673,'პრეზ. ფონდი'!F673)</f>
        <v>0</v>
      </c>
      <c r="F673" s="7">
        <f>SUM('დაზუსტ. ბიუჯ.'!F673,'მთავრ. ფონდი'!G673,'პრეზ. ფონდი'!G673)</f>
        <v>0</v>
      </c>
      <c r="G673" s="7">
        <f>SUM('დაზუსტ. ბიუჯ.'!G673,'მთავრ. ფონდი'!H673,'პრეზ. ფონდი'!H673)</f>
        <v>0</v>
      </c>
      <c r="H673" s="7">
        <f>SUM('დაზუსტ. ბიუჯ.'!H673,'მთავრ. ფონდი'!I673,'პრეზ. ფონდი'!I673)</f>
        <v>0</v>
      </c>
      <c r="I673" s="7">
        <f t="shared" si="46"/>
        <v>0</v>
      </c>
      <c r="J673" s="7">
        <f t="shared" si="47"/>
        <v>0</v>
      </c>
    </row>
    <row r="674" spans="1:10" ht="15.75" thickBot="1" x14ac:dyDescent="0.3">
      <c r="A674" t="str">
        <f t="shared" si="45"/>
        <v>b</v>
      </c>
      <c r="B674" s="11"/>
      <c r="C674" s="12" t="s">
        <v>20</v>
      </c>
      <c r="D674" s="13">
        <f t="shared" si="48"/>
        <v>0</v>
      </c>
      <c r="E674" s="13">
        <f>SUM('დაზუსტ. ბიუჯ.'!E674,'მთავრ. ფონდი'!F674,'პრეზ. ფონდი'!F674)</f>
        <v>0</v>
      </c>
      <c r="F674" s="13">
        <f>SUM('დაზუსტ. ბიუჯ.'!F674,'მთავრ. ფონდი'!G674,'პრეზ. ფონდი'!G674)</f>
        <v>0</v>
      </c>
      <c r="G674" s="13">
        <f>SUM('დაზუსტ. ბიუჯ.'!G674,'მთავრ. ფონდი'!H674,'პრეზ. ფონდი'!H674)</f>
        <v>0</v>
      </c>
      <c r="H674" s="13">
        <f>SUM('დაზუსტ. ბიუჯ.'!H674,'მთავრ. ფონდი'!I674,'პრეზ. ფონდი'!I674)</f>
        <v>0</v>
      </c>
      <c r="I674" s="13">
        <f t="shared" si="46"/>
        <v>0</v>
      </c>
      <c r="J674" s="13">
        <f t="shared" si="47"/>
        <v>0</v>
      </c>
    </row>
    <row r="675" spans="1:10" ht="32.25" customHeight="1" thickTop="1" thickBot="1" x14ac:dyDescent="0.3">
      <c r="A675" t="str">
        <f t="shared" si="45"/>
        <v>a</v>
      </c>
      <c r="B675" s="16" t="s">
        <v>118</v>
      </c>
      <c r="C675" s="4" t="s">
        <v>117</v>
      </c>
      <c r="D675" s="4">
        <f t="shared" si="48"/>
        <v>12637000</v>
      </c>
      <c r="E675" s="4">
        <f>SUM('დაზუსტ. ბიუჯ.'!E675,'მთავრ. ფონდი'!F675,'პრეზ. ფონდი'!F675)</f>
        <v>2657000</v>
      </c>
      <c r="F675" s="4">
        <f>SUM('დაზუსტ. ბიუჯ.'!F675,'მთავრ. ფონდი'!G675,'პრეზ. ფონდი'!G675)</f>
        <v>3823000</v>
      </c>
      <c r="G675" s="4">
        <f>SUM('დაზუსტ. ბიუჯ.'!G675,'მთავრ. ფონდი'!H675,'პრეზ. ფონდი'!H675)</f>
        <v>3157000</v>
      </c>
      <c r="H675" s="4">
        <f>SUM('დაზუსტ. ბიუჯ.'!H675,'მთავრ. ფონდი'!I675,'პრეზ. ფონდი'!I675)</f>
        <v>3000000</v>
      </c>
      <c r="I675" s="4">
        <f t="shared" si="46"/>
        <v>6480000</v>
      </c>
      <c r="J675" s="4">
        <f t="shared" si="47"/>
        <v>9637000</v>
      </c>
    </row>
    <row r="676" spans="1:10" ht="15.75" thickTop="1" x14ac:dyDescent="0.25">
      <c r="A676" t="str">
        <f t="shared" si="45"/>
        <v>a</v>
      </c>
      <c r="B676" s="5"/>
      <c r="C676" s="6" t="s">
        <v>10</v>
      </c>
      <c r="D676" s="7">
        <f t="shared" si="48"/>
        <v>12637000</v>
      </c>
      <c r="E676" s="7">
        <f>SUM('დაზუსტ. ბიუჯ.'!E676,'მთავრ. ფონდი'!F676,'პრეზ. ფონდი'!F676)</f>
        <v>2657000</v>
      </c>
      <c r="F676" s="7">
        <f>SUM('დაზუსტ. ბიუჯ.'!F676,'მთავრ. ფონდი'!G676,'პრეზ. ფონდი'!G676)</f>
        <v>3823000</v>
      </c>
      <c r="G676" s="7">
        <f>SUM('დაზუსტ. ბიუჯ.'!G676,'მთავრ. ფონდი'!H676,'პრეზ. ფონდი'!H676)</f>
        <v>3157000</v>
      </c>
      <c r="H676" s="7">
        <f>SUM('დაზუსტ. ბიუჯ.'!H676,'მთავრ. ფონდი'!I676,'პრეზ. ფონდი'!I676)</f>
        <v>3000000</v>
      </c>
      <c r="I676" s="7">
        <f t="shared" si="46"/>
        <v>6480000</v>
      </c>
      <c r="J676" s="7">
        <f t="shared" si="47"/>
        <v>9637000</v>
      </c>
    </row>
    <row r="677" spans="1:10" x14ac:dyDescent="0.25">
      <c r="A677" t="str">
        <f t="shared" si="45"/>
        <v>b</v>
      </c>
      <c r="B677" s="8"/>
      <c r="C677" s="9" t="s">
        <v>11</v>
      </c>
      <c r="D677" s="10">
        <f t="shared" si="48"/>
        <v>0</v>
      </c>
      <c r="E677" s="10">
        <f>SUM('დაზუსტ. ბიუჯ.'!E677,'მთავრ. ფონდი'!F677,'პრეზ. ფონდი'!F677)</f>
        <v>0</v>
      </c>
      <c r="F677" s="10">
        <f>SUM('დაზუსტ. ბიუჯ.'!F677,'მთავრ. ფონდი'!G677,'პრეზ. ფონდი'!G677)</f>
        <v>0</v>
      </c>
      <c r="G677" s="10">
        <f>SUM('დაზუსტ. ბიუჯ.'!G677,'მთავრ. ფონდი'!H677,'პრეზ. ფონდი'!H677)</f>
        <v>0</v>
      </c>
      <c r="H677" s="10">
        <f>SUM('დაზუსტ. ბიუჯ.'!H677,'მთავრ. ფონდი'!I677,'პრეზ. ფონდი'!I677)</f>
        <v>0</v>
      </c>
      <c r="I677" s="10">
        <f t="shared" si="46"/>
        <v>0</v>
      </c>
      <c r="J677" s="10">
        <f t="shared" si="47"/>
        <v>0</v>
      </c>
    </row>
    <row r="678" spans="1:10" x14ac:dyDescent="0.25">
      <c r="A678" t="str">
        <f t="shared" si="45"/>
        <v>b</v>
      </c>
      <c r="B678" s="8"/>
      <c r="C678" s="9" t="s">
        <v>12</v>
      </c>
      <c r="D678" s="10">
        <f t="shared" si="48"/>
        <v>0</v>
      </c>
      <c r="E678" s="10">
        <f>SUM('დაზუსტ. ბიუჯ.'!E678,'მთავრ. ფონდი'!F678,'პრეზ. ფონდი'!F678)</f>
        <v>0</v>
      </c>
      <c r="F678" s="10">
        <f>SUM('დაზუსტ. ბიუჯ.'!F678,'მთავრ. ფონდი'!G678,'პრეზ. ფონდი'!G678)</f>
        <v>0</v>
      </c>
      <c r="G678" s="10">
        <f>SUM('დაზუსტ. ბიუჯ.'!G678,'მთავრ. ფონდი'!H678,'პრეზ. ფონდი'!H678)</f>
        <v>0</v>
      </c>
      <c r="H678" s="10">
        <f>SUM('დაზუსტ. ბიუჯ.'!H678,'მთავრ. ფონდი'!I678,'პრეზ. ფონდი'!I678)</f>
        <v>0</v>
      </c>
      <c r="I678" s="10">
        <f t="shared" si="46"/>
        <v>0</v>
      </c>
      <c r="J678" s="10">
        <f t="shared" si="47"/>
        <v>0</v>
      </c>
    </row>
    <row r="679" spans="1:10" x14ac:dyDescent="0.25">
      <c r="A679" t="str">
        <f t="shared" si="45"/>
        <v>b</v>
      </c>
      <c r="B679" s="8"/>
      <c r="C679" s="9" t="s">
        <v>13</v>
      </c>
      <c r="D679" s="10">
        <f t="shared" si="48"/>
        <v>0</v>
      </c>
      <c r="E679" s="10">
        <f>SUM('დაზუსტ. ბიუჯ.'!E679,'მთავრ. ფონდი'!F679,'პრეზ. ფონდი'!F679)</f>
        <v>0</v>
      </c>
      <c r="F679" s="10">
        <f>SUM('დაზუსტ. ბიუჯ.'!F679,'მთავრ. ფონდი'!G679,'პრეზ. ფონდი'!G679)</f>
        <v>0</v>
      </c>
      <c r="G679" s="10">
        <f>SUM('დაზუსტ. ბიუჯ.'!G679,'მთავრ. ფონდი'!H679,'პრეზ. ფონდი'!H679)</f>
        <v>0</v>
      </c>
      <c r="H679" s="10">
        <f>SUM('დაზუსტ. ბიუჯ.'!H679,'მთავრ. ფონდი'!I679,'პრეზ. ფონდი'!I679)</f>
        <v>0</v>
      </c>
      <c r="I679" s="10">
        <f t="shared" si="46"/>
        <v>0</v>
      </c>
      <c r="J679" s="10">
        <f t="shared" si="47"/>
        <v>0</v>
      </c>
    </row>
    <row r="680" spans="1:10" x14ac:dyDescent="0.25">
      <c r="A680" t="str">
        <f t="shared" si="45"/>
        <v>b</v>
      </c>
      <c r="B680" s="8"/>
      <c r="C680" s="9" t="s">
        <v>14</v>
      </c>
      <c r="D680" s="10">
        <f t="shared" si="48"/>
        <v>0</v>
      </c>
      <c r="E680" s="10">
        <f>SUM('დაზუსტ. ბიუჯ.'!E680,'მთავრ. ფონდი'!F680,'პრეზ. ფონდი'!F680)</f>
        <v>0</v>
      </c>
      <c r="F680" s="10">
        <f>SUM('დაზუსტ. ბიუჯ.'!F680,'მთავრ. ფონდი'!G680,'პრეზ. ფონდი'!G680)</f>
        <v>0</v>
      </c>
      <c r="G680" s="10">
        <f>SUM('დაზუსტ. ბიუჯ.'!G680,'მთავრ. ფონდი'!H680,'პრეზ. ფონდი'!H680)</f>
        <v>0</v>
      </c>
      <c r="H680" s="10">
        <f>SUM('დაზუსტ. ბიუჯ.'!H680,'მთავრ. ფონდი'!I680,'პრეზ. ფონდი'!I680)</f>
        <v>0</v>
      </c>
      <c r="I680" s="10">
        <f t="shared" si="46"/>
        <v>0</v>
      </c>
      <c r="J680" s="10">
        <f t="shared" si="47"/>
        <v>0</v>
      </c>
    </row>
    <row r="681" spans="1:10" x14ac:dyDescent="0.25">
      <c r="A681" t="str">
        <f t="shared" si="45"/>
        <v>b</v>
      </c>
      <c r="B681" s="8"/>
      <c r="C681" s="9" t="s">
        <v>15</v>
      </c>
      <c r="D681" s="10">
        <f t="shared" si="48"/>
        <v>0</v>
      </c>
      <c r="E681" s="10">
        <f>SUM('დაზუსტ. ბიუჯ.'!E681,'მთავრ. ფონდი'!F681,'პრეზ. ფონდი'!F681)</f>
        <v>0</v>
      </c>
      <c r="F681" s="10">
        <f>SUM('დაზუსტ. ბიუჯ.'!F681,'მთავრ. ფონდი'!G681,'პრეზ. ფონდი'!G681)</f>
        <v>0</v>
      </c>
      <c r="G681" s="10">
        <f>SUM('დაზუსტ. ბიუჯ.'!G681,'მთავრ. ფონდი'!H681,'პრეზ. ფონდი'!H681)</f>
        <v>0</v>
      </c>
      <c r="H681" s="10">
        <f>SUM('დაზუსტ. ბიუჯ.'!H681,'მთავრ. ფონდი'!I681,'პრეზ. ფონდი'!I681)</f>
        <v>0</v>
      </c>
      <c r="I681" s="10">
        <f t="shared" si="46"/>
        <v>0</v>
      </c>
      <c r="J681" s="10">
        <f t="shared" si="47"/>
        <v>0</v>
      </c>
    </row>
    <row r="682" spans="1:10" x14ac:dyDescent="0.25">
      <c r="A682" t="str">
        <f t="shared" si="45"/>
        <v>a</v>
      </c>
      <c r="B682" s="8"/>
      <c r="C682" s="9" t="s">
        <v>16</v>
      </c>
      <c r="D682" s="10">
        <f t="shared" si="48"/>
        <v>12637000</v>
      </c>
      <c r="E682" s="10">
        <f>SUM('დაზუსტ. ბიუჯ.'!E682,'მთავრ. ფონდი'!F682,'პრეზ. ფონდი'!F682)</f>
        <v>2657000</v>
      </c>
      <c r="F682" s="10">
        <f>SUM('დაზუსტ. ბიუჯ.'!F682,'მთავრ. ფონდი'!G682,'პრეზ. ფონდი'!G682)</f>
        <v>3823000</v>
      </c>
      <c r="G682" s="10">
        <f>SUM('დაზუსტ. ბიუჯ.'!G682,'მთავრ. ფონდი'!H682,'პრეზ. ფონდი'!H682)</f>
        <v>3157000</v>
      </c>
      <c r="H682" s="10">
        <f>SUM('დაზუსტ. ბიუჯ.'!H682,'მთავრ. ფონდი'!I682,'პრეზ. ფონდი'!I682)</f>
        <v>3000000</v>
      </c>
      <c r="I682" s="10">
        <f t="shared" si="46"/>
        <v>6480000</v>
      </c>
      <c r="J682" s="10">
        <f t="shared" si="47"/>
        <v>9637000</v>
      </c>
    </row>
    <row r="683" spans="1:10" x14ac:dyDescent="0.25">
      <c r="A683" t="str">
        <f t="shared" si="45"/>
        <v>b</v>
      </c>
      <c r="B683" s="8"/>
      <c r="C683" s="9" t="s">
        <v>17</v>
      </c>
      <c r="D683" s="10">
        <f t="shared" si="48"/>
        <v>0</v>
      </c>
      <c r="E683" s="10">
        <f>SUM('დაზუსტ. ბიუჯ.'!E683,'მთავრ. ფონდი'!F683,'პრეზ. ფონდი'!F683)</f>
        <v>0</v>
      </c>
      <c r="F683" s="10">
        <f>SUM('დაზუსტ. ბიუჯ.'!F683,'მთავრ. ფონდი'!G683,'პრეზ. ფონდი'!G683)</f>
        <v>0</v>
      </c>
      <c r="G683" s="10">
        <f>SUM('დაზუსტ. ბიუჯ.'!G683,'მთავრ. ფონდი'!H683,'პრეზ. ფონდი'!H683)</f>
        <v>0</v>
      </c>
      <c r="H683" s="10">
        <f>SUM('დაზუსტ. ბიუჯ.'!H683,'მთავრ. ფონდი'!I683,'პრეზ. ფონდი'!I683)</f>
        <v>0</v>
      </c>
      <c r="I683" s="10">
        <f t="shared" si="46"/>
        <v>0</v>
      </c>
      <c r="J683" s="10">
        <f t="shared" si="47"/>
        <v>0</v>
      </c>
    </row>
    <row r="684" spans="1:10" x14ac:dyDescent="0.25">
      <c r="A684" t="str">
        <f t="shared" si="45"/>
        <v>b</v>
      </c>
      <c r="B684" s="5"/>
      <c r="C684" s="6" t="s">
        <v>18</v>
      </c>
      <c r="D684" s="7">
        <f t="shared" si="48"/>
        <v>0</v>
      </c>
      <c r="E684" s="7">
        <f>SUM('დაზუსტ. ბიუჯ.'!E684,'მთავრ. ფონდი'!F684,'პრეზ. ფონდი'!F684)</f>
        <v>0</v>
      </c>
      <c r="F684" s="7">
        <f>SUM('დაზუსტ. ბიუჯ.'!F684,'მთავრ. ფონდი'!G684,'პრეზ. ფონდი'!G684)</f>
        <v>0</v>
      </c>
      <c r="G684" s="7">
        <f>SUM('დაზუსტ. ბიუჯ.'!G684,'მთავრ. ფონდი'!H684,'პრეზ. ფონდი'!H684)</f>
        <v>0</v>
      </c>
      <c r="H684" s="7">
        <f>SUM('დაზუსტ. ბიუჯ.'!H684,'მთავრ. ფონდი'!I684,'პრეზ. ფონდი'!I684)</f>
        <v>0</v>
      </c>
      <c r="I684" s="7">
        <f t="shared" si="46"/>
        <v>0</v>
      </c>
      <c r="J684" s="7">
        <f t="shared" si="47"/>
        <v>0</v>
      </c>
    </row>
    <row r="685" spans="1:10" x14ac:dyDescent="0.25">
      <c r="A685" t="str">
        <f t="shared" si="45"/>
        <v>b</v>
      </c>
      <c r="B685" s="5"/>
      <c r="C685" s="6" t="s">
        <v>19</v>
      </c>
      <c r="D685" s="7">
        <f t="shared" si="48"/>
        <v>0</v>
      </c>
      <c r="E685" s="7">
        <f>SUM('დაზუსტ. ბიუჯ.'!E685,'მთავრ. ფონდი'!F685,'პრეზ. ფონდი'!F685)</f>
        <v>0</v>
      </c>
      <c r="F685" s="7">
        <f>SUM('დაზუსტ. ბიუჯ.'!F685,'მთავრ. ფონდი'!G685,'პრეზ. ფონდი'!G685)</f>
        <v>0</v>
      </c>
      <c r="G685" s="7">
        <f>SUM('დაზუსტ. ბიუჯ.'!G685,'მთავრ. ფონდი'!H685,'პრეზ. ფონდი'!H685)</f>
        <v>0</v>
      </c>
      <c r="H685" s="7">
        <f>SUM('დაზუსტ. ბიუჯ.'!H685,'მთავრ. ფონდი'!I685,'პრეზ. ფონდი'!I685)</f>
        <v>0</v>
      </c>
      <c r="I685" s="7">
        <f t="shared" si="46"/>
        <v>0</v>
      </c>
      <c r="J685" s="7">
        <f t="shared" si="47"/>
        <v>0</v>
      </c>
    </row>
    <row r="686" spans="1:10" ht="15.75" thickBot="1" x14ac:dyDescent="0.3">
      <c r="A686" t="str">
        <f t="shared" si="45"/>
        <v>b</v>
      </c>
      <c r="B686" s="11"/>
      <c r="C686" s="12" t="s">
        <v>20</v>
      </c>
      <c r="D686" s="13">
        <f t="shared" si="48"/>
        <v>0</v>
      </c>
      <c r="E686" s="13">
        <f>SUM('დაზუსტ. ბიუჯ.'!E686,'მთავრ. ფონდი'!F686,'პრეზ. ფონდი'!F686)</f>
        <v>0</v>
      </c>
      <c r="F686" s="13">
        <f>SUM('დაზუსტ. ბიუჯ.'!F686,'მთავრ. ფონდი'!G686,'პრეზ. ფონდი'!G686)</f>
        <v>0</v>
      </c>
      <c r="G686" s="13">
        <f>SUM('დაზუსტ. ბიუჯ.'!G686,'მთავრ. ფონდი'!H686,'პრეზ. ფონდი'!H686)</f>
        <v>0</v>
      </c>
      <c r="H686" s="13">
        <f>SUM('დაზუსტ. ბიუჯ.'!H686,'მთავრ. ფონდი'!I686,'პრეზ. ფონდი'!I686)</f>
        <v>0</v>
      </c>
      <c r="I686" s="13">
        <f t="shared" si="46"/>
        <v>0</v>
      </c>
      <c r="J686" s="13">
        <f t="shared" si="47"/>
        <v>0</v>
      </c>
    </row>
    <row r="687" spans="1:10" ht="61.5" thickTop="1" thickBot="1" x14ac:dyDescent="0.3">
      <c r="A687" t="str">
        <f t="shared" si="45"/>
        <v>a</v>
      </c>
      <c r="B687" s="3" t="s">
        <v>119</v>
      </c>
      <c r="C687" s="14" t="s">
        <v>120</v>
      </c>
      <c r="D687" s="4">
        <f t="shared" si="48"/>
        <v>1366000</v>
      </c>
      <c r="E687" s="4">
        <f>SUM('დაზუსტ. ბიუჯ.'!E687,'მთავრ. ფონდი'!F687,'პრეზ. ფონდი'!F687)</f>
        <v>270000</v>
      </c>
      <c r="F687" s="4">
        <f>SUM('დაზუსტ. ბიუჯ.'!F687,'მთავრ. ფონდი'!G687,'პრეზ. ფონდი'!G687)</f>
        <v>310000</v>
      </c>
      <c r="G687" s="4">
        <f>SUM('დაზუსტ. ბიუჯ.'!G687,'მთავრ. ფონდი'!H687,'პრეზ. ფონდი'!H687)</f>
        <v>310000</v>
      </c>
      <c r="H687" s="4">
        <f>SUM('დაზუსტ. ბიუჯ.'!H687,'მთავრ. ფონდი'!I687,'პრეზ. ფონდი'!I687)</f>
        <v>476000</v>
      </c>
      <c r="I687" s="4">
        <f t="shared" si="46"/>
        <v>580000</v>
      </c>
      <c r="J687" s="4">
        <f t="shared" si="47"/>
        <v>890000</v>
      </c>
    </row>
    <row r="688" spans="1:10" ht="15.75" thickTop="1" x14ac:dyDescent="0.25">
      <c r="A688" t="str">
        <f t="shared" si="45"/>
        <v>a</v>
      </c>
      <c r="B688" s="5"/>
      <c r="C688" s="6" t="s">
        <v>10</v>
      </c>
      <c r="D688" s="7">
        <f t="shared" si="48"/>
        <v>1366000</v>
      </c>
      <c r="E688" s="7">
        <f>SUM('დაზუსტ. ბიუჯ.'!E688,'მთავრ. ფონდი'!F688,'პრეზ. ფონდი'!F688)</f>
        <v>270000</v>
      </c>
      <c r="F688" s="7">
        <f>SUM('დაზუსტ. ბიუჯ.'!F688,'მთავრ. ფონდი'!G688,'პრეზ. ფონდი'!G688)</f>
        <v>310000</v>
      </c>
      <c r="G688" s="7">
        <f>SUM('დაზუსტ. ბიუჯ.'!G688,'მთავრ. ფონდი'!H688,'პრეზ. ფონდი'!H688)</f>
        <v>310000</v>
      </c>
      <c r="H688" s="7">
        <f>SUM('დაზუსტ. ბიუჯ.'!H688,'მთავრ. ფონდი'!I688,'პრეზ. ფონდი'!I688)</f>
        <v>476000</v>
      </c>
      <c r="I688" s="7">
        <f t="shared" si="46"/>
        <v>580000</v>
      </c>
      <c r="J688" s="7">
        <f t="shared" si="47"/>
        <v>890000</v>
      </c>
    </row>
    <row r="689" spans="1:10" x14ac:dyDescent="0.25">
      <c r="A689" t="str">
        <f t="shared" si="45"/>
        <v>b</v>
      </c>
      <c r="B689" s="8"/>
      <c r="C689" s="9" t="s">
        <v>11</v>
      </c>
      <c r="D689" s="10">
        <f t="shared" si="48"/>
        <v>0</v>
      </c>
      <c r="E689" s="10">
        <f>SUM('დაზუსტ. ბიუჯ.'!E689,'მთავრ. ფონდი'!F689,'პრეზ. ფონდი'!F689)</f>
        <v>0</v>
      </c>
      <c r="F689" s="10">
        <f>SUM('დაზუსტ. ბიუჯ.'!F689,'მთავრ. ფონდი'!G689,'პრეზ. ფონდი'!G689)</f>
        <v>0</v>
      </c>
      <c r="G689" s="10">
        <f>SUM('დაზუსტ. ბიუჯ.'!G689,'მთავრ. ფონდი'!H689,'პრეზ. ფონდი'!H689)</f>
        <v>0</v>
      </c>
      <c r="H689" s="10">
        <f>SUM('დაზუსტ. ბიუჯ.'!H689,'მთავრ. ფონდი'!I689,'პრეზ. ფონდი'!I689)</f>
        <v>0</v>
      </c>
      <c r="I689" s="10">
        <f t="shared" si="46"/>
        <v>0</v>
      </c>
      <c r="J689" s="10">
        <f t="shared" si="47"/>
        <v>0</v>
      </c>
    </row>
    <row r="690" spans="1:10" x14ac:dyDescent="0.25">
      <c r="A690" t="str">
        <f t="shared" si="45"/>
        <v>a</v>
      </c>
      <c r="B690" s="8"/>
      <c r="C690" s="9" t="s">
        <v>12</v>
      </c>
      <c r="D690" s="10">
        <f t="shared" si="48"/>
        <v>1366000</v>
      </c>
      <c r="E690" s="10">
        <f>SUM('დაზუსტ. ბიუჯ.'!E690,'მთავრ. ფონდი'!F690,'პრეზ. ფონდი'!F690)</f>
        <v>270000</v>
      </c>
      <c r="F690" s="10">
        <f>SUM('დაზუსტ. ბიუჯ.'!F690,'მთავრ. ფონდი'!G690,'პრეზ. ფონდი'!G690)</f>
        <v>310000</v>
      </c>
      <c r="G690" s="10">
        <f>SUM('დაზუსტ. ბიუჯ.'!G690,'მთავრ. ფონდი'!H690,'პრეზ. ფონდი'!H690)</f>
        <v>310000</v>
      </c>
      <c r="H690" s="10">
        <f>SUM('დაზუსტ. ბიუჯ.'!H690,'მთავრ. ფონდი'!I690,'პრეზ. ფონდი'!I690)</f>
        <v>476000</v>
      </c>
      <c r="I690" s="10">
        <f t="shared" si="46"/>
        <v>580000</v>
      </c>
      <c r="J690" s="10">
        <f t="shared" si="47"/>
        <v>890000</v>
      </c>
    </row>
    <row r="691" spans="1:10" x14ac:dyDescent="0.25">
      <c r="A691" t="str">
        <f t="shared" si="45"/>
        <v>b</v>
      </c>
      <c r="B691" s="8"/>
      <c r="C691" s="9" t="s">
        <v>13</v>
      </c>
      <c r="D691" s="10">
        <f t="shared" si="48"/>
        <v>0</v>
      </c>
      <c r="E691" s="10">
        <f>SUM('დაზუსტ. ბიუჯ.'!E691,'მთავრ. ფონდი'!F691,'პრეზ. ფონდი'!F691)</f>
        <v>0</v>
      </c>
      <c r="F691" s="10">
        <f>SUM('დაზუსტ. ბიუჯ.'!F691,'მთავრ. ფონდი'!G691,'პრეზ. ფონდი'!G691)</f>
        <v>0</v>
      </c>
      <c r="G691" s="10">
        <f>SUM('დაზუსტ. ბიუჯ.'!G691,'მთავრ. ფონდი'!H691,'პრეზ. ფონდი'!H691)</f>
        <v>0</v>
      </c>
      <c r="H691" s="10">
        <f>SUM('დაზუსტ. ბიუჯ.'!H691,'მთავრ. ფონდი'!I691,'პრეზ. ფონდი'!I691)</f>
        <v>0</v>
      </c>
      <c r="I691" s="10">
        <f t="shared" si="46"/>
        <v>0</v>
      </c>
      <c r="J691" s="10">
        <f t="shared" si="47"/>
        <v>0</v>
      </c>
    </row>
    <row r="692" spans="1:10" x14ac:dyDescent="0.25">
      <c r="A692" t="str">
        <f t="shared" si="45"/>
        <v>b</v>
      </c>
      <c r="B692" s="8"/>
      <c r="C692" s="9" t="s">
        <v>14</v>
      </c>
      <c r="D692" s="10">
        <f t="shared" si="48"/>
        <v>0</v>
      </c>
      <c r="E692" s="10">
        <f>SUM('დაზუსტ. ბიუჯ.'!E692,'მთავრ. ფონდი'!F692,'პრეზ. ფონდი'!F692)</f>
        <v>0</v>
      </c>
      <c r="F692" s="10">
        <f>SUM('დაზუსტ. ბიუჯ.'!F692,'მთავრ. ფონდი'!G692,'პრეზ. ფონდი'!G692)</f>
        <v>0</v>
      </c>
      <c r="G692" s="10">
        <f>SUM('დაზუსტ. ბიუჯ.'!G692,'მთავრ. ფონდი'!H692,'პრეზ. ფონდი'!H692)</f>
        <v>0</v>
      </c>
      <c r="H692" s="10">
        <f>SUM('დაზუსტ. ბიუჯ.'!H692,'მთავრ. ფონდი'!I692,'პრეზ. ფონდი'!I692)</f>
        <v>0</v>
      </c>
      <c r="I692" s="10">
        <f t="shared" si="46"/>
        <v>0</v>
      </c>
      <c r="J692" s="10">
        <f t="shared" si="47"/>
        <v>0</v>
      </c>
    </row>
    <row r="693" spans="1:10" x14ac:dyDescent="0.25">
      <c r="A693" t="str">
        <f t="shared" si="45"/>
        <v>b</v>
      </c>
      <c r="B693" s="8"/>
      <c r="C693" s="9" t="s">
        <v>15</v>
      </c>
      <c r="D693" s="10">
        <f t="shared" si="48"/>
        <v>0</v>
      </c>
      <c r="E693" s="10">
        <f>SUM('დაზუსტ. ბიუჯ.'!E693,'მთავრ. ფონდი'!F693,'პრეზ. ფონდი'!F693)</f>
        <v>0</v>
      </c>
      <c r="F693" s="10">
        <f>SUM('დაზუსტ. ბიუჯ.'!F693,'მთავრ. ფონდი'!G693,'პრეზ. ფონდი'!G693)</f>
        <v>0</v>
      </c>
      <c r="G693" s="10">
        <f>SUM('დაზუსტ. ბიუჯ.'!G693,'მთავრ. ფონდი'!H693,'პრეზ. ფონდი'!H693)</f>
        <v>0</v>
      </c>
      <c r="H693" s="10">
        <f>SUM('დაზუსტ. ბიუჯ.'!H693,'მთავრ. ფონდი'!I693,'პრეზ. ფონდი'!I693)</f>
        <v>0</v>
      </c>
      <c r="I693" s="10">
        <f t="shared" si="46"/>
        <v>0</v>
      </c>
      <c r="J693" s="10">
        <f t="shared" si="47"/>
        <v>0</v>
      </c>
    </row>
    <row r="694" spans="1:10" x14ac:dyDescent="0.25">
      <c r="A694" t="str">
        <f t="shared" si="45"/>
        <v>b</v>
      </c>
      <c r="B694" s="8"/>
      <c r="C694" s="9" t="s">
        <v>16</v>
      </c>
      <c r="D694" s="10">
        <f t="shared" si="48"/>
        <v>0</v>
      </c>
      <c r="E694" s="10">
        <f>SUM('დაზუსტ. ბიუჯ.'!E694,'მთავრ. ფონდი'!F694,'პრეზ. ფონდი'!F694)</f>
        <v>0</v>
      </c>
      <c r="F694" s="10">
        <f>SUM('დაზუსტ. ბიუჯ.'!F694,'მთავრ. ფონდი'!G694,'პრეზ. ფონდი'!G694)</f>
        <v>0</v>
      </c>
      <c r="G694" s="10">
        <f>SUM('დაზუსტ. ბიუჯ.'!G694,'მთავრ. ფონდი'!H694,'პრეზ. ფონდი'!H694)</f>
        <v>0</v>
      </c>
      <c r="H694" s="10">
        <f>SUM('დაზუსტ. ბიუჯ.'!H694,'მთავრ. ფონდი'!I694,'პრეზ. ფონდი'!I694)</f>
        <v>0</v>
      </c>
      <c r="I694" s="10">
        <f t="shared" si="46"/>
        <v>0</v>
      </c>
      <c r="J694" s="10">
        <f t="shared" si="47"/>
        <v>0</v>
      </c>
    </row>
    <row r="695" spans="1:10" x14ac:dyDescent="0.25">
      <c r="A695" t="str">
        <f t="shared" si="45"/>
        <v>b</v>
      </c>
      <c r="B695" s="8"/>
      <c r="C695" s="9" t="s">
        <v>17</v>
      </c>
      <c r="D695" s="10">
        <f t="shared" si="48"/>
        <v>0</v>
      </c>
      <c r="E695" s="10">
        <f>SUM('დაზუსტ. ბიუჯ.'!E695,'მთავრ. ფონდი'!F695,'პრეზ. ფონდი'!F695)</f>
        <v>0</v>
      </c>
      <c r="F695" s="10">
        <f>SUM('დაზუსტ. ბიუჯ.'!F695,'მთავრ. ფონდი'!G695,'პრეზ. ფონდი'!G695)</f>
        <v>0</v>
      </c>
      <c r="G695" s="10">
        <f>SUM('დაზუსტ. ბიუჯ.'!G695,'მთავრ. ფონდი'!H695,'პრეზ. ფონდი'!H695)</f>
        <v>0</v>
      </c>
      <c r="H695" s="10">
        <f>SUM('დაზუსტ. ბიუჯ.'!H695,'მთავრ. ფონდი'!I695,'პრეზ. ფონდი'!I695)</f>
        <v>0</v>
      </c>
      <c r="I695" s="10">
        <f t="shared" si="46"/>
        <v>0</v>
      </c>
      <c r="J695" s="10">
        <f t="shared" si="47"/>
        <v>0</v>
      </c>
    </row>
    <row r="696" spans="1:10" x14ac:dyDescent="0.25">
      <c r="A696" t="str">
        <f t="shared" si="45"/>
        <v>b</v>
      </c>
      <c r="B696" s="5"/>
      <c r="C696" s="6" t="s">
        <v>18</v>
      </c>
      <c r="D696" s="7">
        <f t="shared" si="48"/>
        <v>0</v>
      </c>
      <c r="E696" s="7">
        <f>SUM('დაზუსტ. ბიუჯ.'!E696,'მთავრ. ფონდი'!F696,'პრეზ. ფონდი'!F696)</f>
        <v>0</v>
      </c>
      <c r="F696" s="7">
        <f>SUM('დაზუსტ. ბიუჯ.'!F696,'მთავრ. ფონდი'!G696,'პრეზ. ფონდი'!G696)</f>
        <v>0</v>
      </c>
      <c r="G696" s="7">
        <f>SUM('დაზუსტ. ბიუჯ.'!G696,'მთავრ. ფონდი'!H696,'პრეზ. ფონდი'!H696)</f>
        <v>0</v>
      </c>
      <c r="H696" s="7">
        <f>SUM('დაზუსტ. ბიუჯ.'!H696,'მთავრ. ფონდი'!I696,'პრეზ. ფონდი'!I696)</f>
        <v>0</v>
      </c>
      <c r="I696" s="7">
        <f t="shared" si="46"/>
        <v>0</v>
      </c>
      <c r="J696" s="7">
        <f t="shared" si="47"/>
        <v>0</v>
      </c>
    </row>
    <row r="697" spans="1:10" x14ac:dyDescent="0.25">
      <c r="A697" t="str">
        <f t="shared" si="45"/>
        <v>b</v>
      </c>
      <c r="B697" s="5"/>
      <c r="C697" s="6" t="s">
        <v>19</v>
      </c>
      <c r="D697" s="7">
        <f t="shared" si="48"/>
        <v>0</v>
      </c>
      <c r="E697" s="7">
        <f>SUM('დაზუსტ. ბიუჯ.'!E697,'მთავრ. ფონდი'!F697,'პრეზ. ფონდი'!F697)</f>
        <v>0</v>
      </c>
      <c r="F697" s="7">
        <f>SUM('დაზუსტ. ბიუჯ.'!F697,'მთავრ. ფონდი'!G697,'პრეზ. ფონდი'!G697)</f>
        <v>0</v>
      </c>
      <c r="G697" s="7">
        <f>SUM('დაზუსტ. ბიუჯ.'!G697,'მთავრ. ფონდი'!H697,'პრეზ. ფონდი'!H697)</f>
        <v>0</v>
      </c>
      <c r="H697" s="7">
        <f>SUM('დაზუსტ. ბიუჯ.'!H697,'მთავრ. ფონდი'!I697,'პრეზ. ფონდი'!I697)</f>
        <v>0</v>
      </c>
      <c r="I697" s="7">
        <f t="shared" si="46"/>
        <v>0</v>
      </c>
      <c r="J697" s="7">
        <f t="shared" si="47"/>
        <v>0</v>
      </c>
    </row>
    <row r="698" spans="1:10" ht="15.75" thickBot="1" x14ac:dyDescent="0.3">
      <c r="A698" t="str">
        <f t="shared" si="45"/>
        <v>b</v>
      </c>
      <c r="B698" s="11"/>
      <c r="C698" s="12" t="s">
        <v>20</v>
      </c>
      <c r="D698" s="13">
        <f t="shared" si="48"/>
        <v>0</v>
      </c>
      <c r="E698" s="13">
        <f>SUM('დაზუსტ. ბიუჯ.'!E698,'მთავრ. ფონდი'!F698,'პრეზ. ფონდი'!F698)</f>
        <v>0</v>
      </c>
      <c r="F698" s="13">
        <f>SUM('დაზუსტ. ბიუჯ.'!F698,'მთავრ. ფონდი'!G698,'პრეზ. ფონდი'!G698)</f>
        <v>0</v>
      </c>
      <c r="G698" s="13">
        <f>SUM('დაზუსტ. ბიუჯ.'!G698,'მთავრ. ფონდი'!H698,'პრეზ. ფონდი'!H698)</f>
        <v>0</v>
      </c>
      <c r="H698" s="13">
        <f>SUM('დაზუსტ. ბიუჯ.'!H698,'მთავრ. ფონდი'!I698,'პრეზ. ფონდი'!I698)</f>
        <v>0</v>
      </c>
      <c r="I698" s="13">
        <f t="shared" si="46"/>
        <v>0</v>
      </c>
      <c r="J698" s="13">
        <f t="shared" si="47"/>
        <v>0</v>
      </c>
    </row>
    <row r="699" spans="1:10" ht="46.5" thickTop="1" thickBot="1" x14ac:dyDescent="0.3">
      <c r="A699" t="str">
        <f t="shared" si="45"/>
        <v>a</v>
      </c>
      <c r="B699" s="3" t="s">
        <v>121</v>
      </c>
      <c r="C699" s="14" t="s">
        <v>122</v>
      </c>
      <c r="D699" s="4">
        <f t="shared" si="48"/>
        <v>1397000</v>
      </c>
      <c r="E699" s="4">
        <f>SUM('დაზუსტ. ბიუჯ.'!E699,'მთავრ. ფონდი'!F699,'პრეზ. ფონდი'!F699)</f>
        <v>112500</v>
      </c>
      <c r="F699" s="4">
        <f>SUM('დაზუსტ. ბიუჯ.'!F699,'მთავრ. ფონდი'!G699,'პრეზ. ფონდი'!G699)</f>
        <v>662500</v>
      </c>
      <c r="G699" s="4">
        <f>SUM('დაზუსტ. ბიუჯ.'!G699,'მთავრ. ფონდი'!H699,'პრეზ. ფონდი'!H699)</f>
        <v>112500</v>
      </c>
      <c r="H699" s="4">
        <f>SUM('დაზუსტ. ბიუჯ.'!H699,'მთავრ. ფონდი'!I699,'პრეზ. ფონდი'!I699)</f>
        <v>509500</v>
      </c>
      <c r="I699" s="4">
        <f t="shared" si="46"/>
        <v>775000</v>
      </c>
      <c r="J699" s="4">
        <f t="shared" si="47"/>
        <v>887500</v>
      </c>
    </row>
    <row r="700" spans="1:10" ht="15.75" thickTop="1" x14ac:dyDescent="0.25">
      <c r="A700" t="str">
        <f t="shared" si="45"/>
        <v>a</v>
      </c>
      <c r="B700" s="5"/>
      <c r="C700" s="6" t="s">
        <v>10</v>
      </c>
      <c r="D700" s="7">
        <f t="shared" si="48"/>
        <v>1397000</v>
      </c>
      <c r="E700" s="7">
        <f>SUM('დაზუსტ. ბიუჯ.'!E700,'მთავრ. ფონდი'!F700,'პრეზ. ფონდი'!F700)</f>
        <v>112500</v>
      </c>
      <c r="F700" s="7">
        <f>SUM('დაზუსტ. ბიუჯ.'!F700,'მთავრ. ფონდი'!G700,'პრეზ. ფონდი'!G700)</f>
        <v>662500</v>
      </c>
      <c r="G700" s="7">
        <f>SUM('დაზუსტ. ბიუჯ.'!G700,'მთავრ. ფონდი'!H700,'პრეზ. ფონდი'!H700)</f>
        <v>112500</v>
      </c>
      <c r="H700" s="7">
        <f>SUM('დაზუსტ. ბიუჯ.'!H700,'მთავრ. ფონდი'!I700,'პრეზ. ფონდი'!I700)</f>
        <v>509500</v>
      </c>
      <c r="I700" s="7">
        <f t="shared" si="46"/>
        <v>775000</v>
      </c>
      <c r="J700" s="7">
        <f t="shared" si="47"/>
        <v>887500</v>
      </c>
    </row>
    <row r="701" spans="1:10" x14ac:dyDescent="0.25">
      <c r="A701" t="str">
        <f t="shared" si="45"/>
        <v>b</v>
      </c>
      <c r="B701" s="8"/>
      <c r="C701" s="9" t="s">
        <v>11</v>
      </c>
      <c r="D701" s="10">
        <f t="shared" si="48"/>
        <v>0</v>
      </c>
      <c r="E701" s="10">
        <f>SUM('დაზუსტ. ბიუჯ.'!E701,'მთავრ. ფონდი'!F701,'პრეზ. ფონდი'!F701)</f>
        <v>0</v>
      </c>
      <c r="F701" s="10">
        <f>SUM('დაზუსტ. ბიუჯ.'!F701,'მთავრ. ფონდი'!G701,'პრეზ. ფონდი'!G701)</f>
        <v>0</v>
      </c>
      <c r="G701" s="10">
        <f>SUM('დაზუსტ. ბიუჯ.'!G701,'მთავრ. ფონდი'!H701,'პრეზ. ფონდი'!H701)</f>
        <v>0</v>
      </c>
      <c r="H701" s="10">
        <f>SUM('დაზუსტ. ბიუჯ.'!H701,'მთავრ. ფონდი'!I701,'პრეზ. ფონდი'!I701)</f>
        <v>0</v>
      </c>
      <c r="I701" s="10">
        <f t="shared" si="46"/>
        <v>0</v>
      </c>
      <c r="J701" s="10">
        <f t="shared" si="47"/>
        <v>0</v>
      </c>
    </row>
    <row r="702" spans="1:10" x14ac:dyDescent="0.25">
      <c r="A702" t="str">
        <f t="shared" si="45"/>
        <v>a</v>
      </c>
      <c r="B702" s="8"/>
      <c r="C702" s="9" t="s">
        <v>12</v>
      </c>
      <c r="D702" s="10">
        <f t="shared" si="48"/>
        <v>947000</v>
      </c>
      <c r="E702" s="10">
        <f>SUM('დაზუსტ. ბიუჯ.'!E702,'მთავრ. ფონდი'!F702,'პრეზ. ფონდი'!F702)</f>
        <v>0</v>
      </c>
      <c r="F702" s="10">
        <f>SUM('დაზუსტ. ბიუჯ.'!F702,'მთავრ. ფონდი'!G702,'პრეზ. ფონდი'!G702)</f>
        <v>550000</v>
      </c>
      <c r="G702" s="10">
        <f>SUM('დაზუსტ. ბიუჯ.'!G702,'მთავრ. ფონდი'!H702,'პრეზ. ფონდი'!H702)</f>
        <v>0</v>
      </c>
      <c r="H702" s="10">
        <f>SUM('დაზუსტ. ბიუჯ.'!H702,'მთავრ. ფონდი'!I702,'პრეზ. ფონდი'!I702)</f>
        <v>397000</v>
      </c>
      <c r="I702" s="10">
        <f t="shared" si="46"/>
        <v>550000</v>
      </c>
      <c r="J702" s="10">
        <f t="shared" si="47"/>
        <v>550000</v>
      </c>
    </row>
    <row r="703" spans="1:10" x14ac:dyDescent="0.25">
      <c r="A703" t="str">
        <f t="shared" si="45"/>
        <v>b</v>
      </c>
      <c r="B703" s="8"/>
      <c r="C703" s="9" t="s">
        <v>13</v>
      </c>
      <c r="D703" s="10">
        <f t="shared" si="48"/>
        <v>0</v>
      </c>
      <c r="E703" s="10">
        <f>SUM('დაზუსტ. ბიუჯ.'!E703,'მთავრ. ფონდი'!F703,'პრეზ. ფონდი'!F703)</f>
        <v>0</v>
      </c>
      <c r="F703" s="10">
        <f>SUM('დაზუსტ. ბიუჯ.'!F703,'მთავრ. ფონდი'!G703,'პრეზ. ფონდი'!G703)</f>
        <v>0</v>
      </c>
      <c r="G703" s="10">
        <f>SUM('დაზუსტ. ბიუჯ.'!G703,'მთავრ. ფონდი'!H703,'პრეზ. ფონდი'!H703)</f>
        <v>0</v>
      </c>
      <c r="H703" s="10">
        <f>SUM('დაზუსტ. ბიუჯ.'!H703,'მთავრ. ფონდი'!I703,'პრეზ. ფონდი'!I703)</f>
        <v>0</v>
      </c>
      <c r="I703" s="10">
        <f t="shared" si="46"/>
        <v>0</v>
      </c>
      <c r="J703" s="10">
        <f t="shared" si="47"/>
        <v>0</v>
      </c>
    </row>
    <row r="704" spans="1:10" x14ac:dyDescent="0.25">
      <c r="A704" t="str">
        <f t="shared" ref="A704:A767" si="49">IF(OR(D704&lt;&gt;0,E704&lt;&gt;0,F704&lt;&gt;0,G704&lt;&gt;0,H704&lt;&gt;0,),"a","b")</f>
        <v>b</v>
      </c>
      <c r="B704" s="8"/>
      <c r="C704" s="9" t="s">
        <v>14</v>
      </c>
      <c r="D704" s="10">
        <f t="shared" si="48"/>
        <v>0</v>
      </c>
      <c r="E704" s="10">
        <f>SUM('დაზუსტ. ბიუჯ.'!E704,'მთავრ. ფონდი'!F704,'პრეზ. ფონდი'!F704)</f>
        <v>0</v>
      </c>
      <c r="F704" s="10">
        <f>SUM('დაზუსტ. ბიუჯ.'!F704,'მთავრ. ფონდი'!G704,'პრეზ. ფონდი'!G704)</f>
        <v>0</v>
      </c>
      <c r="G704" s="10">
        <f>SUM('დაზუსტ. ბიუჯ.'!G704,'მთავრ. ფონდი'!H704,'პრეზ. ფონდი'!H704)</f>
        <v>0</v>
      </c>
      <c r="H704" s="10">
        <f>SUM('დაზუსტ. ბიუჯ.'!H704,'მთავრ. ფონდი'!I704,'პრეზ. ფონდი'!I704)</f>
        <v>0</v>
      </c>
      <c r="I704" s="10">
        <f t="shared" ref="I704:I767" si="50">SUM(E704,F704)</f>
        <v>0</v>
      </c>
      <c r="J704" s="10">
        <f t="shared" ref="J704:J767" si="51">SUM(E704,F704,G704)</f>
        <v>0</v>
      </c>
    </row>
    <row r="705" spans="1:10" x14ac:dyDescent="0.25">
      <c r="A705" t="str">
        <f t="shared" si="49"/>
        <v>b</v>
      </c>
      <c r="B705" s="8"/>
      <c r="C705" s="9" t="s">
        <v>15</v>
      </c>
      <c r="D705" s="10">
        <f t="shared" si="48"/>
        <v>0</v>
      </c>
      <c r="E705" s="10">
        <f>SUM('დაზუსტ. ბიუჯ.'!E705,'მთავრ. ფონდი'!F705,'პრეზ. ფონდი'!F705)</f>
        <v>0</v>
      </c>
      <c r="F705" s="10">
        <f>SUM('დაზუსტ. ბიუჯ.'!F705,'მთავრ. ფონდი'!G705,'პრეზ. ფონდი'!G705)</f>
        <v>0</v>
      </c>
      <c r="G705" s="10">
        <f>SUM('დაზუსტ. ბიუჯ.'!G705,'მთავრ. ფონდი'!H705,'პრეზ. ფონდი'!H705)</f>
        <v>0</v>
      </c>
      <c r="H705" s="10">
        <f>SUM('დაზუსტ. ბიუჯ.'!H705,'მთავრ. ფონდი'!I705,'პრეზ. ფონდი'!I705)</f>
        <v>0</v>
      </c>
      <c r="I705" s="10">
        <f t="shared" si="50"/>
        <v>0</v>
      </c>
      <c r="J705" s="10">
        <f t="shared" si="51"/>
        <v>0</v>
      </c>
    </row>
    <row r="706" spans="1:10" x14ac:dyDescent="0.25">
      <c r="A706" t="str">
        <f t="shared" si="49"/>
        <v>a</v>
      </c>
      <c r="B706" s="8"/>
      <c r="C706" s="9" t="s">
        <v>16</v>
      </c>
      <c r="D706" s="10">
        <f t="shared" si="48"/>
        <v>450000</v>
      </c>
      <c r="E706" s="10">
        <f>SUM('დაზუსტ. ბიუჯ.'!E706,'მთავრ. ფონდი'!F706,'პრეზ. ფონდი'!F706)</f>
        <v>112500</v>
      </c>
      <c r="F706" s="10">
        <f>SUM('დაზუსტ. ბიუჯ.'!F706,'მთავრ. ფონდი'!G706,'პრეზ. ფონდი'!G706)</f>
        <v>112500</v>
      </c>
      <c r="G706" s="10">
        <f>SUM('დაზუსტ. ბიუჯ.'!G706,'მთავრ. ფონდი'!H706,'პრეზ. ფონდი'!H706)</f>
        <v>112500</v>
      </c>
      <c r="H706" s="10">
        <f>SUM('დაზუსტ. ბიუჯ.'!H706,'მთავრ. ფონდი'!I706,'პრეზ. ფონდი'!I706)</f>
        <v>112500</v>
      </c>
      <c r="I706" s="10">
        <f t="shared" si="50"/>
        <v>225000</v>
      </c>
      <c r="J706" s="10">
        <f t="shared" si="51"/>
        <v>337500</v>
      </c>
    </row>
    <row r="707" spans="1:10" x14ac:dyDescent="0.25">
      <c r="A707" t="str">
        <f t="shared" si="49"/>
        <v>b</v>
      </c>
      <c r="B707" s="8"/>
      <c r="C707" s="9" t="s">
        <v>17</v>
      </c>
      <c r="D707" s="10">
        <f t="shared" si="48"/>
        <v>0</v>
      </c>
      <c r="E707" s="10">
        <f>SUM('დაზუსტ. ბიუჯ.'!E707,'მთავრ. ფონდი'!F707,'პრეზ. ფონდი'!F707)</f>
        <v>0</v>
      </c>
      <c r="F707" s="10">
        <f>SUM('დაზუსტ. ბიუჯ.'!F707,'მთავრ. ფონდი'!G707,'პრეზ. ფონდი'!G707)</f>
        <v>0</v>
      </c>
      <c r="G707" s="10">
        <f>SUM('დაზუსტ. ბიუჯ.'!G707,'მთავრ. ფონდი'!H707,'პრეზ. ფონდი'!H707)</f>
        <v>0</v>
      </c>
      <c r="H707" s="10">
        <f>SUM('დაზუსტ. ბიუჯ.'!H707,'მთავრ. ფონდი'!I707,'პრეზ. ფონდი'!I707)</f>
        <v>0</v>
      </c>
      <c r="I707" s="10">
        <f t="shared" si="50"/>
        <v>0</v>
      </c>
      <c r="J707" s="10">
        <f t="shared" si="51"/>
        <v>0</v>
      </c>
    </row>
    <row r="708" spans="1:10" x14ac:dyDescent="0.25">
      <c r="A708" t="str">
        <f t="shared" si="49"/>
        <v>b</v>
      </c>
      <c r="B708" s="5"/>
      <c r="C708" s="6" t="s">
        <v>18</v>
      </c>
      <c r="D708" s="7">
        <f t="shared" si="48"/>
        <v>0</v>
      </c>
      <c r="E708" s="7">
        <f>SUM('დაზუსტ. ბიუჯ.'!E708,'მთავრ. ფონდი'!F708,'პრეზ. ფონდი'!F708)</f>
        <v>0</v>
      </c>
      <c r="F708" s="7">
        <f>SUM('დაზუსტ. ბიუჯ.'!F708,'მთავრ. ფონდი'!G708,'პრეზ. ფონდი'!G708)</f>
        <v>0</v>
      </c>
      <c r="G708" s="7">
        <f>SUM('დაზუსტ. ბიუჯ.'!G708,'მთავრ. ფონდი'!H708,'პრეზ. ფონდი'!H708)</f>
        <v>0</v>
      </c>
      <c r="H708" s="7">
        <f>SUM('დაზუსტ. ბიუჯ.'!H708,'მთავრ. ფონდი'!I708,'პრეზ. ფონდი'!I708)</f>
        <v>0</v>
      </c>
      <c r="I708" s="7">
        <f t="shared" si="50"/>
        <v>0</v>
      </c>
      <c r="J708" s="7">
        <f t="shared" si="51"/>
        <v>0</v>
      </c>
    </row>
    <row r="709" spans="1:10" x14ac:dyDescent="0.25">
      <c r="A709" t="str">
        <f t="shared" si="49"/>
        <v>b</v>
      </c>
      <c r="B709" s="5"/>
      <c r="C709" s="6" t="s">
        <v>19</v>
      </c>
      <c r="D709" s="7">
        <f t="shared" si="48"/>
        <v>0</v>
      </c>
      <c r="E709" s="7">
        <f>SUM('დაზუსტ. ბიუჯ.'!E709,'მთავრ. ფონდი'!F709,'პრეზ. ფონდი'!F709)</f>
        <v>0</v>
      </c>
      <c r="F709" s="7">
        <f>SUM('დაზუსტ. ბიუჯ.'!F709,'მთავრ. ფონდი'!G709,'პრეზ. ფონდი'!G709)</f>
        <v>0</v>
      </c>
      <c r="G709" s="7">
        <f>SUM('დაზუსტ. ბიუჯ.'!G709,'მთავრ. ფონდი'!H709,'პრეზ. ფონდი'!H709)</f>
        <v>0</v>
      </c>
      <c r="H709" s="7">
        <f>SUM('დაზუსტ. ბიუჯ.'!H709,'მთავრ. ფონდი'!I709,'პრეზ. ფონდი'!I709)</f>
        <v>0</v>
      </c>
      <c r="I709" s="7">
        <f t="shared" si="50"/>
        <v>0</v>
      </c>
      <c r="J709" s="7">
        <f t="shared" si="51"/>
        <v>0</v>
      </c>
    </row>
    <row r="710" spans="1:10" ht="15.75" thickBot="1" x14ac:dyDescent="0.3">
      <c r="A710" t="str">
        <f t="shared" si="49"/>
        <v>b</v>
      </c>
      <c r="B710" s="11"/>
      <c r="C710" s="12" t="s">
        <v>20</v>
      </c>
      <c r="D710" s="13">
        <f t="shared" si="48"/>
        <v>0</v>
      </c>
      <c r="E710" s="13">
        <f>SUM('დაზუსტ. ბიუჯ.'!E710,'მთავრ. ფონდი'!F710,'პრეზ. ფონდი'!F710)</f>
        <v>0</v>
      </c>
      <c r="F710" s="13">
        <f>SUM('დაზუსტ. ბიუჯ.'!F710,'მთავრ. ფონდი'!G710,'პრეზ. ფონდი'!G710)</f>
        <v>0</v>
      </c>
      <c r="G710" s="13">
        <f>SUM('დაზუსტ. ბიუჯ.'!G710,'მთავრ. ფონდი'!H710,'პრეზ. ფონდი'!H710)</f>
        <v>0</v>
      </c>
      <c r="H710" s="13">
        <f>SUM('დაზუსტ. ბიუჯ.'!H710,'მთავრ. ფონდი'!I710,'პრეზ. ფონდი'!I710)</f>
        <v>0</v>
      </c>
      <c r="I710" s="13">
        <f t="shared" si="50"/>
        <v>0</v>
      </c>
      <c r="J710" s="13">
        <f t="shared" si="51"/>
        <v>0</v>
      </c>
    </row>
    <row r="711" spans="1:10" ht="32.25" customHeight="1" thickTop="1" thickBot="1" x14ac:dyDescent="0.3">
      <c r="A711" t="str">
        <f t="shared" si="49"/>
        <v>a</v>
      </c>
      <c r="B711" s="16" t="s">
        <v>123</v>
      </c>
      <c r="C711" s="4" t="s">
        <v>124</v>
      </c>
      <c r="D711" s="4">
        <f t="shared" si="48"/>
        <v>8600000</v>
      </c>
      <c r="E711" s="4">
        <f>SUM('დაზუსტ. ბიუჯ.'!E711,'მთავრ. ფონდი'!F711,'პრეზ. ფონდი'!F711)</f>
        <v>1182000</v>
      </c>
      <c r="F711" s="4">
        <f>SUM('დაზუსტ. ბიუჯ.'!F711,'მთავრ. ფონდი'!G711,'პრეზ. ფონდი'!G711)</f>
        <v>2158000</v>
      </c>
      <c r="G711" s="4">
        <f>SUM('დაზუსტ. ბიუჯ.'!G711,'მთავრ. ფონდი'!H711,'პრეზ. ფონდი'!H711)</f>
        <v>1540000</v>
      </c>
      <c r="H711" s="4">
        <f>SUM('დაზუსტ. ბიუჯ.'!H711,'მთავრ. ფონდი'!I711,'პრეზ. ფონდი'!I711)</f>
        <v>3720000</v>
      </c>
      <c r="I711" s="4">
        <f t="shared" si="50"/>
        <v>3340000</v>
      </c>
      <c r="J711" s="4">
        <f t="shared" si="51"/>
        <v>4880000</v>
      </c>
    </row>
    <row r="712" spans="1:10" ht="15.75" thickTop="1" x14ac:dyDescent="0.25">
      <c r="A712" t="str">
        <f t="shared" si="49"/>
        <v>a</v>
      </c>
      <c r="B712" s="5"/>
      <c r="C712" s="6" t="s">
        <v>10</v>
      </c>
      <c r="D712" s="7">
        <f t="shared" si="48"/>
        <v>8600000</v>
      </c>
      <c r="E712" s="7">
        <f>SUM('დაზუსტ. ბიუჯ.'!E712,'მთავრ. ფონდი'!F712,'პრეზ. ფონდი'!F712)</f>
        <v>1182000</v>
      </c>
      <c r="F712" s="7">
        <f>SUM('დაზუსტ. ბიუჯ.'!F712,'მთავრ. ფონდი'!G712,'პრეზ. ფონდი'!G712)</f>
        <v>2158000</v>
      </c>
      <c r="G712" s="7">
        <f>SUM('დაზუსტ. ბიუჯ.'!G712,'მთავრ. ფონდი'!H712,'პრეზ. ფონდი'!H712)</f>
        <v>1540000</v>
      </c>
      <c r="H712" s="7">
        <f>SUM('დაზუსტ. ბიუჯ.'!H712,'მთავრ. ფონდი'!I712,'პრეზ. ფონდი'!I712)</f>
        <v>3720000</v>
      </c>
      <c r="I712" s="7">
        <f t="shared" si="50"/>
        <v>3340000</v>
      </c>
      <c r="J712" s="7">
        <f t="shared" si="51"/>
        <v>4880000</v>
      </c>
    </row>
    <row r="713" spans="1:10" x14ac:dyDescent="0.25">
      <c r="A713" t="str">
        <f t="shared" si="49"/>
        <v>b</v>
      </c>
      <c r="B713" s="8"/>
      <c r="C713" s="9" t="s">
        <v>11</v>
      </c>
      <c r="D713" s="10">
        <f t="shared" si="48"/>
        <v>0</v>
      </c>
      <c r="E713" s="10">
        <f>SUM('დაზუსტ. ბიუჯ.'!E713,'მთავრ. ფონდი'!F713,'პრეზ. ფონდი'!F713)</f>
        <v>0</v>
      </c>
      <c r="F713" s="10">
        <f>SUM('დაზუსტ. ბიუჯ.'!F713,'მთავრ. ფონდი'!G713,'პრეზ. ფონდი'!G713)</f>
        <v>0</v>
      </c>
      <c r="G713" s="10">
        <f>SUM('დაზუსტ. ბიუჯ.'!G713,'მთავრ. ფონდი'!H713,'პრეზ. ფონდი'!H713)</f>
        <v>0</v>
      </c>
      <c r="H713" s="10">
        <f>SUM('დაზუსტ. ბიუჯ.'!H713,'მთავრ. ფონდი'!I713,'პრეზ. ფონდი'!I713)</f>
        <v>0</v>
      </c>
      <c r="I713" s="10">
        <f t="shared" si="50"/>
        <v>0</v>
      </c>
      <c r="J713" s="10">
        <f t="shared" si="51"/>
        <v>0</v>
      </c>
    </row>
    <row r="714" spans="1:10" x14ac:dyDescent="0.25">
      <c r="A714" t="str">
        <f t="shared" si="49"/>
        <v>a</v>
      </c>
      <c r="B714" s="8"/>
      <c r="C714" s="9" t="s">
        <v>12</v>
      </c>
      <c r="D714" s="10">
        <f t="shared" si="48"/>
        <v>3200000</v>
      </c>
      <c r="E714" s="10">
        <f>SUM('დაზუსტ. ბიუჯ.'!E714,'მთავრ. ფონდი'!F714,'პრეზ. ფონდი'!F714)</f>
        <v>170000</v>
      </c>
      <c r="F714" s="10">
        <f>SUM('დაზუსტ. ბიუჯ.'!F714,'მთავრ. ფონდი'!G714,'პრეზ. ფონდი'!G714)</f>
        <v>400000</v>
      </c>
      <c r="G714" s="10">
        <f>SUM('დაზუსტ. ბიუჯ.'!G714,'მთავრ. ფონდი'!H714,'პრეზ. ფონდი'!H714)</f>
        <v>240000</v>
      </c>
      <c r="H714" s="10">
        <f>SUM('დაზუსტ. ბიუჯ.'!H714,'მთავრ. ფონდი'!I714,'პრეზ. ფონდი'!I714)</f>
        <v>2390000</v>
      </c>
      <c r="I714" s="10">
        <f t="shared" si="50"/>
        <v>570000</v>
      </c>
      <c r="J714" s="10">
        <f t="shared" si="51"/>
        <v>810000</v>
      </c>
    </row>
    <row r="715" spans="1:10" x14ac:dyDescent="0.25">
      <c r="A715" t="str">
        <f t="shared" si="49"/>
        <v>b</v>
      </c>
      <c r="B715" s="8"/>
      <c r="C715" s="9" t="s">
        <v>13</v>
      </c>
      <c r="D715" s="10">
        <f t="shared" si="48"/>
        <v>0</v>
      </c>
      <c r="E715" s="10">
        <f>SUM('დაზუსტ. ბიუჯ.'!E715,'მთავრ. ფონდი'!F715,'პრეზ. ფონდი'!F715)</f>
        <v>0</v>
      </c>
      <c r="F715" s="10">
        <f>SUM('დაზუსტ. ბიუჯ.'!F715,'მთავრ. ფონდი'!G715,'პრეზ. ფონდი'!G715)</f>
        <v>0</v>
      </c>
      <c r="G715" s="10">
        <f>SUM('დაზუსტ. ბიუჯ.'!G715,'მთავრ. ფონდი'!H715,'პრეზ. ფონდი'!H715)</f>
        <v>0</v>
      </c>
      <c r="H715" s="10">
        <f>SUM('დაზუსტ. ბიუჯ.'!H715,'მთავრ. ფონდი'!I715,'პრეზ. ფონდი'!I715)</f>
        <v>0</v>
      </c>
      <c r="I715" s="10">
        <f t="shared" si="50"/>
        <v>0</v>
      </c>
      <c r="J715" s="10">
        <f t="shared" si="51"/>
        <v>0</v>
      </c>
    </row>
    <row r="716" spans="1:10" x14ac:dyDescent="0.25">
      <c r="A716" t="str">
        <f t="shared" si="49"/>
        <v>b</v>
      </c>
      <c r="B716" s="8"/>
      <c r="C716" s="9" t="s">
        <v>14</v>
      </c>
      <c r="D716" s="10">
        <f t="shared" ref="D716:D779" si="52">SUM(E716,F716,G716,H716)</f>
        <v>0</v>
      </c>
      <c r="E716" s="10">
        <f>SUM('დაზუსტ. ბიუჯ.'!E716,'მთავრ. ფონდი'!F716,'პრეზ. ფონდი'!F716)</f>
        <v>0</v>
      </c>
      <c r="F716" s="10">
        <f>SUM('დაზუსტ. ბიუჯ.'!F716,'მთავრ. ფონდი'!G716,'პრეზ. ფონდი'!G716)</f>
        <v>0</v>
      </c>
      <c r="G716" s="10">
        <f>SUM('დაზუსტ. ბიუჯ.'!G716,'მთავრ. ფონდი'!H716,'პრეზ. ფონდი'!H716)</f>
        <v>0</v>
      </c>
      <c r="H716" s="10">
        <f>SUM('დაზუსტ. ბიუჯ.'!H716,'მთავრ. ფონდი'!I716,'პრეზ. ფონდი'!I716)</f>
        <v>0</v>
      </c>
      <c r="I716" s="10">
        <f t="shared" si="50"/>
        <v>0</v>
      </c>
      <c r="J716" s="10">
        <f t="shared" si="51"/>
        <v>0</v>
      </c>
    </row>
    <row r="717" spans="1:10" x14ac:dyDescent="0.25">
      <c r="A717" t="str">
        <f t="shared" si="49"/>
        <v>b</v>
      </c>
      <c r="B717" s="8"/>
      <c r="C717" s="9" t="s">
        <v>15</v>
      </c>
      <c r="D717" s="10">
        <f t="shared" si="52"/>
        <v>0</v>
      </c>
      <c r="E717" s="10">
        <f>SUM('დაზუსტ. ბიუჯ.'!E717,'მთავრ. ფონდი'!F717,'პრეზ. ფონდი'!F717)</f>
        <v>0</v>
      </c>
      <c r="F717" s="10">
        <f>SUM('დაზუსტ. ბიუჯ.'!F717,'მთავრ. ფონდი'!G717,'პრეზ. ფონდი'!G717)</f>
        <v>0</v>
      </c>
      <c r="G717" s="10">
        <f>SUM('დაზუსტ. ბიუჯ.'!G717,'მთავრ. ფონდი'!H717,'პრეზ. ფონდი'!H717)</f>
        <v>0</v>
      </c>
      <c r="H717" s="10">
        <f>SUM('დაზუსტ. ბიუჯ.'!H717,'მთავრ. ფონდი'!I717,'პრეზ. ფონდი'!I717)</f>
        <v>0</v>
      </c>
      <c r="I717" s="10">
        <f t="shared" si="50"/>
        <v>0</v>
      </c>
      <c r="J717" s="10">
        <f t="shared" si="51"/>
        <v>0</v>
      </c>
    </row>
    <row r="718" spans="1:10" x14ac:dyDescent="0.25">
      <c r="A718" t="str">
        <f t="shared" si="49"/>
        <v>a</v>
      </c>
      <c r="B718" s="8"/>
      <c r="C718" s="9" t="s">
        <v>16</v>
      </c>
      <c r="D718" s="10">
        <f t="shared" si="52"/>
        <v>5400000</v>
      </c>
      <c r="E718" s="10">
        <f>SUM('დაზუსტ. ბიუჯ.'!E718,'მთავრ. ფონდი'!F718,'პრეზ. ფონდი'!F718)</f>
        <v>1012000</v>
      </c>
      <c r="F718" s="10">
        <f>SUM('დაზუსტ. ბიუჯ.'!F718,'მთავრ. ფონდი'!G718,'პრეზ. ფონდი'!G718)</f>
        <v>1758000</v>
      </c>
      <c r="G718" s="10">
        <f>SUM('დაზუსტ. ბიუჯ.'!G718,'მთავრ. ფონდი'!H718,'პრეზ. ფონდი'!H718)</f>
        <v>1300000</v>
      </c>
      <c r="H718" s="10">
        <f>SUM('დაზუსტ. ბიუჯ.'!H718,'მთავრ. ფონდი'!I718,'პრეზ. ფონდი'!I718)</f>
        <v>1330000</v>
      </c>
      <c r="I718" s="10">
        <f t="shared" si="50"/>
        <v>2770000</v>
      </c>
      <c r="J718" s="10">
        <f t="shared" si="51"/>
        <v>4070000</v>
      </c>
    </row>
    <row r="719" spans="1:10" x14ac:dyDescent="0.25">
      <c r="A719" t="str">
        <f t="shared" si="49"/>
        <v>b</v>
      </c>
      <c r="B719" s="8"/>
      <c r="C719" s="9" t="s">
        <v>17</v>
      </c>
      <c r="D719" s="10">
        <f t="shared" si="52"/>
        <v>0</v>
      </c>
      <c r="E719" s="10">
        <f>SUM('დაზუსტ. ბიუჯ.'!E719,'მთავრ. ფონდი'!F719,'პრეზ. ფონდი'!F719)</f>
        <v>0</v>
      </c>
      <c r="F719" s="10">
        <f>SUM('დაზუსტ. ბიუჯ.'!F719,'მთავრ. ფონდი'!G719,'პრეზ. ფონდი'!G719)</f>
        <v>0</v>
      </c>
      <c r="G719" s="10">
        <f>SUM('დაზუსტ. ბიუჯ.'!G719,'მთავრ. ფონდი'!H719,'პრეზ. ფონდი'!H719)</f>
        <v>0</v>
      </c>
      <c r="H719" s="10">
        <f>SUM('დაზუსტ. ბიუჯ.'!H719,'მთავრ. ფონდი'!I719,'პრეზ. ფონდი'!I719)</f>
        <v>0</v>
      </c>
      <c r="I719" s="10">
        <f t="shared" si="50"/>
        <v>0</v>
      </c>
      <c r="J719" s="10">
        <f t="shared" si="51"/>
        <v>0</v>
      </c>
    </row>
    <row r="720" spans="1:10" x14ac:dyDescent="0.25">
      <c r="A720" t="str">
        <f t="shared" si="49"/>
        <v>b</v>
      </c>
      <c r="B720" s="5"/>
      <c r="C720" s="6" t="s">
        <v>18</v>
      </c>
      <c r="D720" s="7">
        <f t="shared" si="52"/>
        <v>0</v>
      </c>
      <c r="E720" s="7">
        <f>SUM('დაზუსტ. ბიუჯ.'!E720,'მთავრ. ფონდი'!F720,'პრეზ. ფონდი'!F720)</f>
        <v>0</v>
      </c>
      <c r="F720" s="7">
        <f>SUM('დაზუსტ. ბიუჯ.'!F720,'მთავრ. ფონდი'!G720,'პრეზ. ფონდი'!G720)</f>
        <v>0</v>
      </c>
      <c r="G720" s="7">
        <f>SUM('დაზუსტ. ბიუჯ.'!G720,'მთავრ. ფონდი'!H720,'პრეზ. ფონდი'!H720)</f>
        <v>0</v>
      </c>
      <c r="H720" s="7">
        <f>SUM('დაზუსტ. ბიუჯ.'!H720,'მთავრ. ფონდი'!I720,'პრეზ. ფონდი'!I720)</f>
        <v>0</v>
      </c>
      <c r="I720" s="7">
        <f t="shared" si="50"/>
        <v>0</v>
      </c>
      <c r="J720" s="7">
        <f t="shared" si="51"/>
        <v>0</v>
      </c>
    </row>
    <row r="721" spans="1:10" x14ac:dyDescent="0.25">
      <c r="A721" t="str">
        <f t="shared" si="49"/>
        <v>b</v>
      </c>
      <c r="B721" s="5"/>
      <c r="C721" s="6" t="s">
        <v>19</v>
      </c>
      <c r="D721" s="7">
        <f t="shared" si="52"/>
        <v>0</v>
      </c>
      <c r="E721" s="7">
        <f>SUM('დაზუსტ. ბიუჯ.'!E721,'მთავრ. ფონდი'!F721,'პრეზ. ფონდი'!F721)</f>
        <v>0</v>
      </c>
      <c r="F721" s="7">
        <f>SUM('დაზუსტ. ბიუჯ.'!F721,'მთავრ. ფონდი'!G721,'პრეზ. ფონდი'!G721)</f>
        <v>0</v>
      </c>
      <c r="G721" s="7">
        <f>SUM('დაზუსტ. ბიუჯ.'!G721,'მთავრ. ფონდი'!H721,'პრეზ. ფონდი'!H721)</f>
        <v>0</v>
      </c>
      <c r="H721" s="7">
        <f>SUM('დაზუსტ. ბიუჯ.'!H721,'მთავრ. ფონდი'!I721,'პრეზ. ფონდი'!I721)</f>
        <v>0</v>
      </c>
      <c r="I721" s="7">
        <f t="shared" si="50"/>
        <v>0</v>
      </c>
      <c r="J721" s="7">
        <f t="shared" si="51"/>
        <v>0</v>
      </c>
    </row>
    <row r="722" spans="1:10" ht="15.75" thickBot="1" x14ac:dyDescent="0.3">
      <c r="A722" t="str">
        <f t="shared" si="49"/>
        <v>b</v>
      </c>
      <c r="B722" s="11"/>
      <c r="C722" s="12" t="s">
        <v>20</v>
      </c>
      <c r="D722" s="13">
        <f t="shared" si="52"/>
        <v>0</v>
      </c>
      <c r="E722" s="13">
        <f>SUM('დაზუსტ. ბიუჯ.'!E722,'მთავრ. ფონდი'!F722,'პრეზ. ფონდი'!F722)</f>
        <v>0</v>
      </c>
      <c r="F722" s="13">
        <f>SUM('დაზუსტ. ბიუჯ.'!F722,'მთავრ. ფონდი'!G722,'პრეზ. ფონდი'!G722)</f>
        <v>0</v>
      </c>
      <c r="G722" s="13">
        <f>SUM('დაზუსტ. ბიუჯ.'!G722,'მთავრ. ფონდი'!H722,'პრეზ. ფონდი'!H722)</f>
        <v>0</v>
      </c>
      <c r="H722" s="13">
        <f>SUM('დაზუსტ. ბიუჯ.'!H722,'მთავრ. ფონდი'!I722,'პრეზ. ფონდი'!I722)</f>
        <v>0</v>
      </c>
      <c r="I722" s="13">
        <f t="shared" si="50"/>
        <v>0</v>
      </c>
      <c r="J722" s="13">
        <f t="shared" si="51"/>
        <v>0</v>
      </c>
    </row>
    <row r="723" spans="1:10" ht="32.25" customHeight="1" thickTop="1" thickBot="1" x14ac:dyDescent="0.3">
      <c r="A723" t="str">
        <f t="shared" si="49"/>
        <v>a</v>
      </c>
      <c r="B723" s="16" t="s">
        <v>125</v>
      </c>
      <c r="C723" s="4" t="s">
        <v>126</v>
      </c>
      <c r="D723" s="4">
        <f t="shared" si="52"/>
        <v>5400000</v>
      </c>
      <c r="E723" s="4">
        <f>SUM('დაზუსტ. ბიუჯ.'!E723,'მთავრ. ფონდი'!F723,'პრეზ. ფონდი'!F723)</f>
        <v>1012000</v>
      </c>
      <c r="F723" s="4">
        <f>SUM('დაზუსტ. ბიუჯ.'!F723,'მთავრ. ფონდი'!G723,'პრეზ. ფონდი'!G723)</f>
        <v>1758000</v>
      </c>
      <c r="G723" s="4">
        <f>SUM('დაზუსტ. ბიუჯ.'!G723,'მთავრ. ფონდი'!H723,'პრეზ. ფონდი'!H723)</f>
        <v>1300000</v>
      </c>
      <c r="H723" s="4">
        <f>SUM('დაზუსტ. ბიუჯ.'!H723,'მთავრ. ფონდი'!I723,'პრეზ. ფონდი'!I723)</f>
        <v>1330000</v>
      </c>
      <c r="I723" s="4">
        <f t="shared" si="50"/>
        <v>2770000</v>
      </c>
      <c r="J723" s="4">
        <f t="shared" si="51"/>
        <v>4070000</v>
      </c>
    </row>
    <row r="724" spans="1:10" ht="15.75" thickTop="1" x14ac:dyDescent="0.25">
      <c r="A724" t="str">
        <f t="shared" si="49"/>
        <v>a</v>
      </c>
      <c r="B724" s="5"/>
      <c r="C724" s="6" t="s">
        <v>10</v>
      </c>
      <c r="D724" s="7">
        <f t="shared" si="52"/>
        <v>5400000</v>
      </c>
      <c r="E724" s="7">
        <f>SUM('დაზუსტ. ბიუჯ.'!E724,'მთავრ. ფონდი'!F724,'პრეზ. ფონდი'!F724)</f>
        <v>1012000</v>
      </c>
      <c r="F724" s="7">
        <f>SUM('დაზუსტ. ბიუჯ.'!F724,'მთავრ. ფონდი'!G724,'პრეზ. ფონდი'!G724)</f>
        <v>1758000</v>
      </c>
      <c r="G724" s="7">
        <f>SUM('დაზუსტ. ბიუჯ.'!G724,'მთავრ. ფონდი'!H724,'პრეზ. ფონდი'!H724)</f>
        <v>1300000</v>
      </c>
      <c r="H724" s="7">
        <f>SUM('დაზუსტ. ბიუჯ.'!H724,'მთავრ. ფონდი'!I724,'პრეზ. ფონდი'!I724)</f>
        <v>1330000</v>
      </c>
      <c r="I724" s="7">
        <f t="shared" si="50"/>
        <v>2770000</v>
      </c>
      <c r="J724" s="7">
        <f t="shared" si="51"/>
        <v>4070000</v>
      </c>
    </row>
    <row r="725" spans="1:10" x14ac:dyDescent="0.25">
      <c r="A725" t="str">
        <f t="shared" si="49"/>
        <v>b</v>
      </c>
      <c r="B725" s="8"/>
      <c r="C725" s="9" t="s">
        <v>11</v>
      </c>
      <c r="D725" s="10">
        <f t="shared" si="52"/>
        <v>0</v>
      </c>
      <c r="E725" s="10">
        <f>SUM('დაზუსტ. ბიუჯ.'!E725,'მთავრ. ფონდი'!F725,'პრეზ. ფონდი'!F725)</f>
        <v>0</v>
      </c>
      <c r="F725" s="10">
        <f>SUM('დაზუსტ. ბიუჯ.'!F725,'მთავრ. ფონდი'!G725,'პრეზ. ფონდი'!G725)</f>
        <v>0</v>
      </c>
      <c r="G725" s="10">
        <f>SUM('დაზუსტ. ბიუჯ.'!G725,'მთავრ. ფონდი'!H725,'პრეზ. ფონდი'!H725)</f>
        <v>0</v>
      </c>
      <c r="H725" s="10">
        <f>SUM('დაზუსტ. ბიუჯ.'!H725,'მთავრ. ფონდი'!I725,'პრეზ. ფონდი'!I725)</f>
        <v>0</v>
      </c>
      <c r="I725" s="10">
        <f t="shared" si="50"/>
        <v>0</v>
      </c>
      <c r="J725" s="10">
        <f t="shared" si="51"/>
        <v>0</v>
      </c>
    </row>
    <row r="726" spans="1:10" x14ac:dyDescent="0.25">
      <c r="A726" t="str">
        <f t="shared" si="49"/>
        <v>b</v>
      </c>
      <c r="B726" s="8"/>
      <c r="C726" s="9" t="s">
        <v>12</v>
      </c>
      <c r="D726" s="10">
        <f t="shared" si="52"/>
        <v>0</v>
      </c>
      <c r="E726" s="10">
        <f>SUM('დაზუსტ. ბიუჯ.'!E726,'მთავრ. ფონდი'!F726,'პრეზ. ფონდი'!F726)</f>
        <v>0</v>
      </c>
      <c r="F726" s="10">
        <f>SUM('დაზუსტ. ბიუჯ.'!F726,'მთავრ. ფონდი'!G726,'პრეზ. ფონდი'!G726)</f>
        <v>0</v>
      </c>
      <c r="G726" s="10">
        <f>SUM('დაზუსტ. ბიუჯ.'!G726,'მთავრ. ფონდი'!H726,'პრეზ. ფონდი'!H726)</f>
        <v>0</v>
      </c>
      <c r="H726" s="10">
        <f>SUM('დაზუსტ. ბიუჯ.'!H726,'მთავრ. ფონდი'!I726,'პრეზ. ფონდი'!I726)</f>
        <v>0</v>
      </c>
      <c r="I726" s="10">
        <f t="shared" si="50"/>
        <v>0</v>
      </c>
      <c r="J726" s="10">
        <f t="shared" si="51"/>
        <v>0</v>
      </c>
    </row>
    <row r="727" spans="1:10" x14ac:dyDescent="0.25">
      <c r="A727" t="str">
        <f t="shared" si="49"/>
        <v>b</v>
      </c>
      <c r="B727" s="8"/>
      <c r="C727" s="9" t="s">
        <v>13</v>
      </c>
      <c r="D727" s="10">
        <f t="shared" si="52"/>
        <v>0</v>
      </c>
      <c r="E727" s="10">
        <f>SUM('დაზუსტ. ბიუჯ.'!E727,'მთავრ. ფონდი'!F727,'პრეზ. ფონდი'!F727)</f>
        <v>0</v>
      </c>
      <c r="F727" s="10">
        <f>SUM('დაზუსტ. ბიუჯ.'!F727,'მთავრ. ფონდი'!G727,'პრეზ. ფონდი'!G727)</f>
        <v>0</v>
      </c>
      <c r="G727" s="10">
        <f>SUM('დაზუსტ. ბიუჯ.'!G727,'მთავრ. ფონდი'!H727,'პრეზ. ფონდი'!H727)</f>
        <v>0</v>
      </c>
      <c r="H727" s="10">
        <f>SUM('დაზუსტ. ბიუჯ.'!H727,'მთავრ. ფონდი'!I727,'პრეზ. ფონდი'!I727)</f>
        <v>0</v>
      </c>
      <c r="I727" s="10">
        <f t="shared" si="50"/>
        <v>0</v>
      </c>
      <c r="J727" s="10">
        <f t="shared" si="51"/>
        <v>0</v>
      </c>
    </row>
    <row r="728" spans="1:10" x14ac:dyDescent="0.25">
      <c r="A728" t="str">
        <f t="shared" si="49"/>
        <v>b</v>
      </c>
      <c r="B728" s="8"/>
      <c r="C728" s="9" t="s">
        <v>14</v>
      </c>
      <c r="D728" s="10">
        <f t="shared" si="52"/>
        <v>0</v>
      </c>
      <c r="E728" s="10">
        <f>SUM('დაზუსტ. ბიუჯ.'!E728,'მთავრ. ფონდი'!F728,'პრეზ. ფონდი'!F728)</f>
        <v>0</v>
      </c>
      <c r="F728" s="10">
        <f>SUM('დაზუსტ. ბიუჯ.'!F728,'მთავრ. ფონდი'!G728,'პრეზ. ფონდი'!G728)</f>
        <v>0</v>
      </c>
      <c r="G728" s="10">
        <f>SUM('დაზუსტ. ბიუჯ.'!G728,'მთავრ. ფონდი'!H728,'პრეზ. ფონდი'!H728)</f>
        <v>0</v>
      </c>
      <c r="H728" s="10">
        <f>SUM('დაზუსტ. ბიუჯ.'!H728,'მთავრ. ფონდი'!I728,'პრეზ. ფონდი'!I728)</f>
        <v>0</v>
      </c>
      <c r="I728" s="10">
        <f t="shared" si="50"/>
        <v>0</v>
      </c>
      <c r="J728" s="10">
        <f t="shared" si="51"/>
        <v>0</v>
      </c>
    </row>
    <row r="729" spans="1:10" x14ac:dyDescent="0.25">
      <c r="A729" t="str">
        <f t="shared" si="49"/>
        <v>b</v>
      </c>
      <c r="B729" s="8"/>
      <c r="C729" s="9" t="s">
        <v>15</v>
      </c>
      <c r="D729" s="10">
        <f t="shared" si="52"/>
        <v>0</v>
      </c>
      <c r="E729" s="10">
        <f>SUM('დაზუსტ. ბიუჯ.'!E729,'მთავრ. ფონდი'!F729,'პრეზ. ფონდი'!F729)</f>
        <v>0</v>
      </c>
      <c r="F729" s="10">
        <f>SUM('დაზუსტ. ბიუჯ.'!F729,'მთავრ. ფონდი'!G729,'პრეზ. ფონდი'!G729)</f>
        <v>0</v>
      </c>
      <c r="G729" s="10">
        <f>SUM('დაზუსტ. ბიუჯ.'!G729,'მთავრ. ფონდი'!H729,'პრეზ. ფონდი'!H729)</f>
        <v>0</v>
      </c>
      <c r="H729" s="10">
        <f>SUM('დაზუსტ. ბიუჯ.'!H729,'მთავრ. ფონდი'!I729,'პრეზ. ფონდი'!I729)</f>
        <v>0</v>
      </c>
      <c r="I729" s="10">
        <f t="shared" si="50"/>
        <v>0</v>
      </c>
      <c r="J729" s="10">
        <f t="shared" si="51"/>
        <v>0</v>
      </c>
    </row>
    <row r="730" spans="1:10" x14ac:dyDescent="0.25">
      <c r="A730" t="str">
        <f t="shared" si="49"/>
        <v>a</v>
      </c>
      <c r="B730" s="8"/>
      <c r="C730" s="9" t="s">
        <v>16</v>
      </c>
      <c r="D730" s="10">
        <f t="shared" si="52"/>
        <v>5400000</v>
      </c>
      <c r="E730" s="10">
        <f>SUM('დაზუსტ. ბიუჯ.'!E730,'მთავრ. ფონდი'!F730,'პრეზ. ფონდი'!F730)</f>
        <v>1012000</v>
      </c>
      <c r="F730" s="10">
        <f>SUM('დაზუსტ. ბიუჯ.'!F730,'მთავრ. ფონდი'!G730,'პრეზ. ფონდი'!G730)</f>
        <v>1758000</v>
      </c>
      <c r="G730" s="10">
        <f>SUM('დაზუსტ. ბიუჯ.'!G730,'მთავრ. ფონდი'!H730,'პრეზ. ფონდი'!H730)</f>
        <v>1300000</v>
      </c>
      <c r="H730" s="10">
        <f>SUM('დაზუსტ. ბიუჯ.'!H730,'მთავრ. ფონდი'!I730,'პრეზ. ფონდი'!I730)</f>
        <v>1330000</v>
      </c>
      <c r="I730" s="10">
        <f t="shared" si="50"/>
        <v>2770000</v>
      </c>
      <c r="J730" s="10">
        <f t="shared" si="51"/>
        <v>4070000</v>
      </c>
    </row>
    <row r="731" spans="1:10" x14ac:dyDescent="0.25">
      <c r="A731" t="str">
        <f t="shared" si="49"/>
        <v>b</v>
      </c>
      <c r="B731" s="8"/>
      <c r="C731" s="9" t="s">
        <v>17</v>
      </c>
      <c r="D731" s="10">
        <f t="shared" si="52"/>
        <v>0</v>
      </c>
      <c r="E731" s="10">
        <f>SUM('დაზუსტ. ბიუჯ.'!E731,'მთავრ. ფონდი'!F731,'პრეზ. ფონდი'!F731)</f>
        <v>0</v>
      </c>
      <c r="F731" s="10">
        <f>SUM('დაზუსტ. ბიუჯ.'!F731,'მთავრ. ფონდი'!G731,'პრეზ. ფონდი'!G731)</f>
        <v>0</v>
      </c>
      <c r="G731" s="10">
        <f>SUM('დაზუსტ. ბიუჯ.'!G731,'მთავრ. ფონდი'!H731,'პრეზ. ფონდი'!H731)</f>
        <v>0</v>
      </c>
      <c r="H731" s="10">
        <f>SUM('დაზუსტ. ბიუჯ.'!H731,'მთავრ. ფონდი'!I731,'პრეზ. ფონდი'!I731)</f>
        <v>0</v>
      </c>
      <c r="I731" s="10">
        <f t="shared" si="50"/>
        <v>0</v>
      </c>
      <c r="J731" s="10">
        <f t="shared" si="51"/>
        <v>0</v>
      </c>
    </row>
    <row r="732" spans="1:10" x14ac:dyDescent="0.25">
      <c r="A732" t="str">
        <f t="shared" si="49"/>
        <v>b</v>
      </c>
      <c r="B732" s="5"/>
      <c r="C732" s="6" t="s">
        <v>18</v>
      </c>
      <c r="D732" s="7">
        <f t="shared" si="52"/>
        <v>0</v>
      </c>
      <c r="E732" s="7">
        <f>SUM('დაზუსტ. ბიუჯ.'!E732,'მთავრ. ფონდი'!F732,'პრეზ. ფონდი'!F732)</f>
        <v>0</v>
      </c>
      <c r="F732" s="7">
        <f>SUM('დაზუსტ. ბიუჯ.'!F732,'მთავრ. ფონდი'!G732,'პრეზ. ფონდი'!G732)</f>
        <v>0</v>
      </c>
      <c r="G732" s="7">
        <f>SUM('დაზუსტ. ბიუჯ.'!G732,'მთავრ. ფონდი'!H732,'პრეზ. ფონდი'!H732)</f>
        <v>0</v>
      </c>
      <c r="H732" s="7">
        <f>SUM('დაზუსტ. ბიუჯ.'!H732,'მთავრ. ფონდი'!I732,'პრეზ. ფონდი'!I732)</f>
        <v>0</v>
      </c>
      <c r="I732" s="7">
        <f t="shared" si="50"/>
        <v>0</v>
      </c>
      <c r="J732" s="7">
        <f t="shared" si="51"/>
        <v>0</v>
      </c>
    </row>
    <row r="733" spans="1:10" x14ac:dyDescent="0.25">
      <c r="A733" t="str">
        <f t="shared" si="49"/>
        <v>b</v>
      </c>
      <c r="B733" s="5"/>
      <c r="C733" s="6" t="s">
        <v>19</v>
      </c>
      <c r="D733" s="7">
        <f t="shared" si="52"/>
        <v>0</v>
      </c>
      <c r="E733" s="7">
        <f>SUM('დაზუსტ. ბიუჯ.'!E733,'მთავრ. ფონდი'!F733,'პრეზ. ფონდი'!F733)</f>
        <v>0</v>
      </c>
      <c r="F733" s="7">
        <f>SUM('დაზუსტ. ბიუჯ.'!F733,'მთავრ. ფონდი'!G733,'პრეზ. ფონდი'!G733)</f>
        <v>0</v>
      </c>
      <c r="G733" s="7">
        <f>SUM('დაზუსტ. ბიუჯ.'!G733,'მთავრ. ფონდი'!H733,'პრეზ. ფონდი'!H733)</f>
        <v>0</v>
      </c>
      <c r="H733" s="7">
        <f>SUM('დაზუსტ. ბიუჯ.'!H733,'მთავრ. ფონდი'!I733,'პრეზ. ფონდი'!I733)</f>
        <v>0</v>
      </c>
      <c r="I733" s="7">
        <f t="shared" si="50"/>
        <v>0</v>
      </c>
      <c r="J733" s="7">
        <f t="shared" si="51"/>
        <v>0</v>
      </c>
    </row>
    <row r="734" spans="1:10" ht="15.75" thickBot="1" x14ac:dyDescent="0.3">
      <c r="A734" t="str">
        <f t="shared" si="49"/>
        <v>b</v>
      </c>
      <c r="B734" s="11"/>
      <c r="C734" s="12" t="s">
        <v>20</v>
      </c>
      <c r="D734" s="13">
        <f t="shared" si="52"/>
        <v>0</v>
      </c>
      <c r="E734" s="13">
        <f>SUM('დაზუსტ. ბიუჯ.'!E734,'მთავრ. ფონდი'!F734,'პრეზ. ფონდი'!F734)</f>
        <v>0</v>
      </c>
      <c r="F734" s="13">
        <f>SUM('დაზუსტ. ბიუჯ.'!F734,'მთავრ. ფონდი'!G734,'პრეზ. ფონდი'!G734)</f>
        <v>0</v>
      </c>
      <c r="G734" s="13">
        <f>SUM('დაზუსტ. ბიუჯ.'!G734,'მთავრ. ფონდი'!H734,'პრეზ. ფონდი'!H734)</f>
        <v>0</v>
      </c>
      <c r="H734" s="13">
        <f>SUM('დაზუსტ. ბიუჯ.'!H734,'მთავრ. ფონდი'!I734,'პრეზ. ფონდი'!I734)</f>
        <v>0</v>
      </c>
      <c r="I734" s="13">
        <f t="shared" si="50"/>
        <v>0</v>
      </c>
      <c r="J734" s="13">
        <f t="shared" si="51"/>
        <v>0</v>
      </c>
    </row>
    <row r="735" spans="1:10" ht="61.5" thickTop="1" thickBot="1" x14ac:dyDescent="0.3">
      <c r="A735" t="str">
        <f t="shared" si="49"/>
        <v>a</v>
      </c>
      <c r="B735" s="3" t="s">
        <v>127</v>
      </c>
      <c r="C735" s="14" t="s">
        <v>128</v>
      </c>
      <c r="D735" s="4">
        <f t="shared" si="52"/>
        <v>1200000</v>
      </c>
      <c r="E735" s="4">
        <f>SUM('დაზუსტ. ბიუჯ.'!E735,'მთავრ. ფონდი'!F735,'პრეზ. ფონდი'!F735)</f>
        <v>170000</v>
      </c>
      <c r="F735" s="4">
        <f>SUM('დაზუსტ. ბიუჯ.'!F735,'მთავრ. ფონდი'!G735,'პრეზ. ფონდი'!G735)</f>
        <v>400000</v>
      </c>
      <c r="G735" s="4">
        <f>SUM('დაზუსტ. ბიუჯ.'!G735,'მთავრ. ფონდი'!H735,'პრეზ. ფონდი'!H735)</f>
        <v>240000</v>
      </c>
      <c r="H735" s="4">
        <f>SUM('დაზუსტ. ბიუჯ.'!H735,'მთავრ. ფონდი'!I735,'პრეზ. ფონდი'!I735)</f>
        <v>390000</v>
      </c>
      <c r="I735" s="4">
        <f t="shared" si="50"/>
        <v>570000</v>
      </c>
      <c r="J735" s="4">
        <f t="shared" si="51"/>
        <v>810000</v>
      </c>
    </row>
    <row r="736" spans="1:10" ht="15.75" thickTop="1" x14ac:dyDescent="0.25">
      <c r="A736" t="str">
        <f t="shared" si="49"/>
        <v>a</v>
      </c>
      <c r="B736" s="5"/>
      <c r="C736" s="6" t="s">
        <v>10</v>
      </c>
      <c r="D736" s="7">
        <f t="shared" si="52"/>
        <v>1200000</v>
      </c>
      <c r="E736" s="7">
        <f>SUM('დაზუსტ. ბიუჯ.'!E736,'მთავრ. ფონდი'!F736,'პრეზ. ფონდი'!F736)</f>
        <v>170000</v>
      </c>
      <c r="F736" s="7">
        <f>SUM('დაზუსტ. ბიუჯ.'!F736,'მთავრ. ფონდი'!G736,'პრეზ. ფონდი'!G736)</f>
        <v>400000</v>
      </c>
      <c r="G736" s="7">
        <f>SUM('დაზუსტ. ბიუჯ.'!G736,'მთავრ. ფონდი'!H736,'პრეზ. ფონდი'!H736)</f>
        <v>240000</v>
      </c>
      <c r="H736" s="7">
        <f>SUM('დაზუსტ. ბიუჯ.'!H736,'მთავრ. ფონდი'!I736,'პრეზ. ფონდი'!I736)</f>
        <v>390000</v>
      </c>
      <c r="I736" s="7">
        <f t="shared" si="50"/>
        <v>570000</v>
      </c>
      <c r="J736" s="7">
        <f t="shared" si="51"/>
        <v>810000</v>
      </c>
    </row>
    <row r="737" spans="1:10" x14ac:dyDescent="0.25">
      <c r="A737" t="str">
        <f t="shared" si="49"/>
        <v>b</v>
      </c>
      <c r="B737" s="8"/>
      <c r="C737" s="9" t="s">
        <v>11</v>
      </c>
      <c r="D737" s="10">
        <f t="shared" si="52"/>
        <v>0</v>
      </c>
      <c r="E737" s="10">
        <f>SUM('დაზუსტ. ბიუჯ.'!E737,'მთავრ. ფონდი'!F737,'პრეზ. ფონდი'!F737)</f>
        <v>0</v>
      </c>
      <c r="F737" s="10">
        <f>SUM('დაზუსტ. ბიუჯ.'!F737,'მთავრ. ფონდი'!G737,'პრეზ. ფონდი'!G737)</f>
        <v>0</v>
      </c>
      <c r="G737" s="10">
        <f>SUM('დაზუსტ. ბიუჯ.'!G737,'მთავრ. ფონდი'!H737,'პრეზ. ფონდი'!H737)</f>
        <v>0</v>
      </c>
      <c r="H737" s="10">
        <f>SUM('დაზუსტ. ბიუჯ.'!H737,'მთავრ. ფონდი'!I737,'პრეზ. ფონდი'!I737)</f>
        <v>0</v>
      </c>
      <c r="I737" s="10">
        <f t="shared" si="50"/>
        <v>0</v>
      </c>
      <c r="J737" s="10">
        <f t="shared" si="51"/>
        <v>0</v>
      </c>
    </row>
    <row r="738" spans="1:10" x14ac:dyDescent="0.25">
      <c r="A738" t="str">
        <f t="shared" si="49"/>
        <v>a</v>
      </c>
      <c r="B738" s="8"/>
      <c r="C738" s="9" t="s">
        <v>12</v>
      </c>
      <c r="D738" s="10">
        <f t="shared" si="52"/>
        <v>1200000</v>
      </c>
      <c r="E738" s="17">
        <f>SUM('დაზუსტ. ბიუჯ.'!E738,'მთავრ. ფონდი'!F738,'პრეზ. ფონდი'!F738)</f>
        <v>170000</v>
      </c>
      <c r="F738" s="17">
        <f>SUM('დაზუსტ. ბიუჯ.'!F738,'მთავრ. ფონდი'!G738,'პრეზ. ფონდი'!G738)</f>
        <v>400000</v>
      </c>
      <c r="G738" s="17">
        <f>SUM('დაზუსტ. ბიუჯ.'!G738,'მთავრ. ფონდი'!H738,'პრეზ. ფონდი'!H738)</f>
        <v>240000</v>
      </c>
      <c r="H738" s="17">
        <f>SUM('დაზუსტ. ბიუჯ.'!H738,'მთავრ. ფონდი'!I738,'პრეზ. ფონდი'!I738)</f>
        <v>390000</v>
      </c>
      <c r="I738" s="17">
        <f t="shared" si="50"/>
        <v>570000</v>
      </c>
      <c r="J738" s="17">
        <f t="shared" si="51"/>
        <v>810000</v>
      </c>
    </row>
    <row r="739" spans="1:10" x14ac:dyDescent="0.25">
      <c r="A739" t="str">
        <f t="shared" si="49"/>
        <v>b</v>
      </c>
      <c r="B739" s="8"/>
      <c r="C739" s="9" t="s">
        <v>13</v>
      </c>
      <c r="D739" s="10">
        <f t="shared" si="52"/>
        <v>0</v>
      </c>
      <c r="E739" s="10">
        <f>SUM('დაზუსტ. ბიუჯ.'!E739,'მთავრ. ფონდი'!F739,'პრეზ. ფონდი'!F739)</f>
        <v>0</v>
      </c>
      <c r="F739" s="10">
        <f>SUM('დაზუსტ. ბიუჯ.'!F739,'მთავრ. ფონდი'!G739,'პრეზ. ფონდი'!G739)</f>
        <v>0</v>
      </c>
      <c r="G739" s="10">
        <f>SUM('დაზუსტ. ბიუჯ.'!G739,'მთავრ. ფონდი'!H739,'პრეზ. ფონდი'!H739)</f>
        <v>0</v>
      </c>
      <c r="H739" s="10">
        <f>SUM('დაზუსტ. ბიუჯ.'!H739,'მთავრ. ფონდი'!I739,'პრეზ. ფონდი'!I739)</f>
        <v>0</v>
      </c>
      <c r="I739" s="10">
        <f t="shared" si="50"/>
        <v>0</v>
      </c>
      <c r="J739" s="10">
        <f t="shared" si="51"/>
        <v>0</v>
      </c>
    </row>
    <row r="740" spans="1:10" x14ac:dyDescent="0.25">
      <c r="A740" t="str">
        <f t="shared" si="49"/>
        <v>b</v>
      </c>
      <c r="B740" s="8"/>
      <c r="C740" s="9" t="s">
        <v>14</v>
      </c>
      <c r="D740" s="10">
        <f t="shared" si="52"/>
        <v>0</v>
      </c>
      <c r="E740" s="10">
        <f>SUM('დაზუსტ. ბიუჯ.'!E740,'მთავრ. ფონდი'!F740,'პრეზ. ფონდი'!F740)</f>
        <v>0</v>
      </c>
      <c r="F740" s="10">
        <f>SUM('დაზუსტ. ბიუჯ.'!F740,'მთავრ. ფონდი'!G740,'პრეზ. ფონდი'!G740)</f>
        <v>0</v>
      </c>
      <c r="G740" s="10">
        <f>SUM('დაზუსტ. ბიუჯ.'!G740,'მთავრ. ფონდი'!H740,'პრეზ. ფონდი'!H740)</f>
        <v>0</v>
      </c>
      <c r="H740" s="10">
        <f>SUM('დაზუსტ. ბიუჯ.'!H740,'მთავრ. ფონდი'!I740,'პრეზ. ფონდი'!I740)</f>
        <v>0</v>
      </c>
      <c r="I740" s="10">
        <f t="shared" si="50"/>
        <v>0</v>
      </c>
      <c r="J740" s="10">
        <f t="shared" si="51"/>
        <v>0</v>
      </c>
    </row>
    <row r="741" spans="1:10" x14ac:dyDescent="0.25">
      <c r="A741" t="str">
        <f t="shared" si="49"/>
        <v>b</v>
      </c>
      <c r="B741" s="8"/>
      <c r="C741" s="9" t="s">
        <v>15</v>
      </c>
      <c r="D741" s="10">
        <f t="shared" si="52"/>
        <v>0</v>
      </c>
      <c r="E741" s="10">
        <f>SUM('დაზუსტ. ბიუჯ.'!E741,'მთავრ. ფონდი'!F741,'პრეზ. ფონდი'!F741)</f>
        <v>0</v>
      </c>
      <c r="F741" s="10">
        <f>SUM('დაზუსტ. ბიუჯ.'!F741,'მთავრ. ფონდი'!G741,'პრეზ. ფონდი'!G741)</f>
        <v>0</v>
      </c>
      <c r="G741" s="10">
        <f>SUM('დაზუსტ. ბიუჯ.'!G741,'მთავრ. ფონდი'!H741,'პრეზ. ფონდი'!H741)</f>
        <v>0</v>
      </c>
      <c r="H741" s="10">
        <f>SUM('დაზუსტ. ბიუჯ.'!H741,'მთავრ. ფონდი'!I741,'პრეზ. ფონდი'!I741)</f>
        <v>0</v>
      </c>
      <c r="I741" s="10">
        <f t="shared" si="50"/>
        <v>0</v>
      </c>
      <c r="J741" s="10">
        <f t="shared" si="51"/>
        <v>0</v>
      </c>
    </row>
    <row r="742" spans="1:10" x14ac:dyDescent="0.25">
      <c r="A742" t="str">
        <f t="shared" si="49"/>
        <v>b</v>
      </c>
      <c r="B742" s="8"/>
      <c r="C742" s="9" t="s">
        <v>16</v>
      </c>
      <c r="D742" s="10">
        <f t="shared" si="52"/>
        <v>0</v>
      </c>
      <c r="E742" s="10">
        <f>SUM('დაზუსტ. ბიუჯ.'!E742,'მთავრ. ფონდი'!F742,'პრეზ. ფონდი'!F742)</f>
        <v>0</v>
      </c>
      <c r="F742" s="10">
        <f>SUM('დაზუსტ. ბიუჯ.'!F742,'მთავრ. ფონდი'!G742,'პრეზ. ფონდი'!G742)</f>
        <v>0</v>
      </c>
      <c r="G742" s="10">
        <f>SUM('დაზუსტ. ბიუჯ.'!G742,'მთავრ. ფონდი'!H742,'პრეზ. ფონდი'!H742)</f>
        <v>0</v>
      </c>
      <c r="H742" s="10">
        <f>SUM('დაზუსტ. ბიუჯ.'!H742,'მთავრ. ფონდი'!I742,'პრეზ. ფონდი'!I742)</f>
        <v>0</v>
      </c>
      <c r="I742" s="10">
        <f t="shared" si="50"/>
        <v>0</v>
      </c>
      <c r="J742" s="10">
        <f t="shared" si="51"/>
        <v>0</v>
      </c>
    </row>
    <row r="743" spans="1:10" x14ac:dyDescent="0.25">
      <c r="A743" t="str">
        <f t="shared" si="49"/>
        <v>b</v>
      </c>
      <c r="B743" s="8"/>
      <c r="C743" s="9" t="s">
        <v>17</v>
      </c>
      <c r="D743" s="10">
        <f t="shared" si="52"/>
        <v>0</v>
      </c>
      <c r="E743" s="10">
        <f>SUM('დაზუსტ. ბიუჯ.'!E743,'მთავრ. ფონდი'!F743,'პრეზ. ფონდი'!F743)</f>
        <v>0</v>
      </c>
      <c r="F743" s="10">
        <f>SUM('დაზუსტ. ბიუჯ.'!F743,'მთავრ. ფონდი'!G743,'პრეზ. ფონდი'!G743)</f>
        <v>0</v>
      </c>
      <c r="G743" s="10">
        <f>SUM('დაზუსტ. ბიუჯ.'!G743,'მთავრ. ფონდი'!H743,'პრეზ. ფონდი'!H743)</f>
        <v>0</v>
      </c>
      <c r="H743" s="10">
        <f>SUM('დაზუსტ. ბიუჯ.'!H743,'მთავრ. ფონდი'!I743,'პრეზ. ფონდი'!I743)</f>
        <v>0</v>
      </c>
      <c r="I743" s="10">
        <f t="shared" si="50"/>
        <v>0</v>
      </c>
      <c r="J743" s="10">
        <f t="shared" si="51"/>
        <v>0</v>
      </c>
    </row>
    <row r="744" spans="1:10" x14ac:dyDescent="0.25">
      <c r="A744" t="str">
        <f t="shared" si="49"/>
        <v>b</v>
      </c>
      <c r="B744" s="5"/>
      <c r="C744" s="6" t="s">
        <v>18</v>
      </c>
      <c r="D744" s="7">
        <f t="shared" si="52"/>
        <v>0</v>
      </c>
      <c r="E744" s="7">
        <f>SUM('დაზუსტ. ბიუჯ.'!E744,'მთავრ. ფონდი'!F744,'პრეზ. ფონდი'!F744)</f>
        <v>0</v>
      </c>
      <c r="F744" s="7">
        <f>SUM('დაზუსტ. ბიუჯ.'!F744,'მთავრ. ფონდი'!G744,'პრეზ. ფონდი'!G744)</f>
        <v>0</v>
      </c>
      <c r="G744" s="7">
        <f>SUM('დაზუსტ. ბიუჯ.'!G744,'მთავრ. ფონდი'!H744,'პრეზ. ფონდი'!H744)</f>
        <v>0</v>
      </c>
      <c r="H744" s="7">
        <f>SUM('დაზუსტ. ბიუჯ.'!H744,'მთავრ. ფონდი'!I744,'პრეზ. ფონდი'!I744)</f>
        <v>0</v>
      </c>
      <c r="I744" s="7">
        <f t="shared" si="50"/>
        <v>0</v>
      </c>
      <c r="J744" s="7">
        <f t="shared" si="51"/>
        <v>0</v>
      </c>
    </row>
    <row r="745" spans="1:10" x14ac:dyDescent="0.25">
      <c r="A745" t="str">
        <f t="shared" si="49"/>
        <v>b</v>
      </c>
      <c r="B745" s="5"/>
      <c r="C745" s="6" t="s">
        <v>19</v>
      </c>
      <c r="D745" s="7">
        <f t="shared" si="52"/>
        <v>0</v>
      </c>
      <c r="E745" s="7">
        <f>SUM('დაზუსტ. ბიუჯ.'!E745,'მთავრ. ფონდი'!F745,'პრეზ. ფონდი'!F745)</f>
        <v>0</v>
      </c>
      <c r="F745" s="7">
        <f>SUM('დაზუსტ. ბიუჯ.'!F745,'მთავრ. ფონდი'!G745,'პრეზ. ფონდი'!G745)</f>
        <v>0</v>
      </c>
      <c r="G745" s="7">
        <f>SUM('დაზუსტ. ბიუჯ.'!G745,'მთავრ. ფონდი'!H745,'პრეზ. ფონდი'!H745)</f>
        <v>0</v>
      </c>
      <c r="H745" s="7">
        <f>SUM('დაზუსტ. ბიუჯ.'!H745,'მთავრ. ფონდი'!I745,'პრეზ. ფონდი'!I745)</f>
        <v>0</v>
      </c>
      <c r="I745" s="7">
        <f t="shared" si="50"/>
        <v>0</v>
      </c>
      <c r="J745" s="7">
        <f t="shared" si="51"/>
        <v>0</v>
      </c>
    </row>
    <row r="746" spans="1:10" ht="15.75" thickBot="1" x14ac:dyDescent="0.3">
      <c r="A746" t="str">
        <f t="shared" si="49"/>
        <v>b</v>
      </c>
      <c r="B746" s="11"/>
      <c r="C746" s="12" t="s">
        <v>20</v>
      </c>
      <c r="D746" s="13">
        <f t="shared" si="52"/>
        <v>0</v>
      </c>
      <c r="E746" s="13">
        <f>SUM('დაზუსტ. ბიუჯ.'!E746,'მთავრ. ფონდი'!F746,'პრეზ. ფონდი'!F746)</f>
        <v>0</v>
      </c>
      <c r="F746" s="13">
        <f>SUM('დაზუსტ. ბიუჯ.'!F746,'მთავრ. ფონდი'!G746,'პრეზ. ფონდი'!G746)</f>
        <v>0</v>
      </c>
      <c r="G746" s="13">
        <f>SUM('დაზუსტ. ბიუჯ.'!G746,'მთავრ. ფონდი'!H746,'პრეზ. ფონდი'!H746)</f>
        <v>0</v>
      </c>
      <c r="H746" s="13">
        <f>SUM('დაზუსტ. ბიუჯ.'!H746,'მთავრ. ფონდი'!I746,'პრეზ. ფონდი'!I746)</f>
        <v>0</v>
      </c>
      <c r="I746" s="13">
        <f t="shared" si="50"/>
        <v>0</v>
      </c>
      <c r="J746" s="13">
        <f t="shared" si="51"/>
        <v>0</v>
      </c>
    </row>
    <row r="747" spans="1:10" ht="91.5" thickTop="1" thickBot="1" x14ac:dyDescent="0.3">
      <c r="A747" t="str">
        <f t="shared" si="49"/>
        <v>a</v>
      </c>
      <c r="B747" s="3" t="s">
        <v>129</v>
      </c>
      <c r="C747" s="14" t="s">
        <v>130</v>
      </c>
      <c r="D747" s="4">
        <f t="shared" si="52"/>
        <v>2000000</v>
      </c>
      <c r="E747" s="4">
        <f>SUM('დაზუსტ. ბიუჯ.'!E747,'მთავრ. ფონდი'!F747,'პრეზ. ფონდი'!F747)</f>
        <v>0</v>
      </c>
      <c r="F747" s="4">
        <f>SUM('დაზუსტ. ბიუჯ.'!F747,'მთავრ. ფონდი'!G747,'პრეზ. ფონდი'!G747)</f>
        <v>0</v>
      </c>
      <c r="G747" s="4">
        <f>SUM('დაზუსტ. ბიუჯ.'!G747,'მთავრ. ფონდი'!H747,'პრეზ. ფონდი'!H747)</f>
        <v>0</v>
      </c>
      <c r="H747" s="4">
        <f>SUM('დაზუსტ. ბიუჯ.'!H747,'მთავრ. ფონდი'!I747,'პრეზ. ფონდი'!I747)</f>
        <v>2000000</v>
      </c>
      <c r="I747" s="4">
        <f t="shared" si="50"/>
        <v>0</v>
      </c>
      <c r="J747" s="4">
        <f t="shared" si="51"/>
        <v>0</v>
      </c>
    </row>
    <row r="748" spans="1:10" ht="15.75" thickTop="1" x14ac:dyDescent="0.25">
      <c r="A748" t="str">
        <f t="shared" si="49"/>
        <v>a</v>
      </c>
      <c r="B748" s="5"/>
      <c r="C748" s="6" t="s">
        <v>10</v>
      </c>
      <c r="D748" s="7">
        <f t="shared" si="52"/>
        <v>2000000</v>
      </c>
      <c r="E748" s="7">
        <f>SUM('დაზუსტ. ბიუჯ.'!E748,'მთავრ. ფონდი'!F748,'პრეზ. ფონდი'!F748)</f>
        <v>0</v>
      </c>
      <c r="F748" s="7">
        <f>SUM('დაზუსტ. ბიუჯ.'!F748,'მთავრ. ფონდი'!G748,'პრეზ. ფონდი'!G748)</f>
        <v>0</v>
      </c>
      <c r="G748" s="7">
        <f>SUM('დაზუსტ. ბიუჯ.'!G748,'მთავრ. ფონდი'!H748,'პრეზ. ფონდი'!H748)</f>
        <v>0</v>
      </c>
      <c r="H748" s="7">
        <f>SUM('დაზუსტ. ბიუჯ.'!H748,'მთავრ. ფონდი'!I748,'პრეზ. ფონდი'!I748)</f>
        <v>2000000</v>
      </c>
      <c r="I748" s="7">
        <f t="shared" si="50"/>
        <v>0</v>
      </c>
      <c r="J748" s="7">
        <f t="shared" si="51"/>
        <v>0</v>
      </c>
    </row>
    <row r="749" spans="1:10" x14ac:dyDescent="0.25">
      <c r="A749" t="str">
        <f t="shared" si="49"/>
        <v>b</v>
      </c>
      <c r="B749" s="8"/>
      <c r="C749" s="9" t="s">
        <v>11</v>
      </c>
      <c r="D749" s="10">
        <f t="shared" si="52"/>
        <v>0</v>
      </c>
      <c r="E749" s="10">
        <f>SUM('დაზუსტ. ბიუჯ.'!E749,'მთავრ. ფონდი'!F749,'პრეზ. ფონდი'!F749)</f>
        <v>0</v>
      </c>
      <c r="F749" s="10">
        <f>SUM('დაზუსტ. ბიუჯ.'!F749,'მთავრ. ფონდი'!G749,'პრეზ. ფონდი'!G749)</f>
        <v>0</v>
      </c>
      <c r="G749" s="10">
        <f>SUM('დაზუსტ. ბიუჯ.'!G749,'მთავრ. ფონდი'!H749,'პრეზ. ფონდი'!H749)</f>
        <v>0</v>
      </c>
      <c r="H749" s="10">
        <f>SUM('დაზუსტ. ბიუჯ.'!H749,'მთავრ. ფონდი'!I749,'პრეზ. ფონდი'!I749)</f>
        <v>0</v>
      </c>
      <c r="I749" s="10">
        <f t="shared" si="50"/>
        <v>0</v>
      </c>
      <c r="J749" s="10">
        <f t="shared" si="51"/>
        <v>0</v>
      </c>
    </row>
    <row r="750" spans="1:10" x14ac:dyDescent="0.25">
      <c r="A750" t="str">
        <f t="shared" si="49"/>
        <v>a</v>
      </c>
      <c r="B750" s="8"/>
      <c r="C750" s="9" t="s">
        <v>12</v>
      </c>
      <c r="D750" s="10">
        <f t="shared" si="52"/>
        <v>2000000</v>
      </c>
      <c r="E750" s="10">
        <f>SUM('დაზუსტ. ბიუჯ.'!E750,'მთავრ. ფონდი'!F750,'პრეზ. ფონდი'!F750)</f>
        <v>0</v>
      </c>
      <c r="F750" s="10">
        <f>SUM('დაზუსტ. ბიუჯ.'!F750,'მთავრ. ფონდი'!G750,'პრეზ. ფონდი'!G750)</f>
        <v>0</v>
      </c>
      <c r="G750" s="10">
        <f>SUM('დაზუსტ. ბიუჯ.'!G750,'მთავრ. ფონდი'!H750,'პრეზ. ფონდი'!H750)</f>
        <v>0</v>
      </c>
      <c r="H750" s="10">
        <f>SUM('დაზუსტ. ბიუჯ.'!H750,'მთავრ. ფონდი'!I750,'პრეზ. ფონდი'!I750)</f>
        <v>2000000</v>
      </c>
      <c r="I750" s="10">
        <f t="shared" si="50"/>
        <v>0</v>
      </c>
      <c r="J750" s="10">
        <f t="shared" si="51"/>
        <v>0</v>
      </c>
    </row>
    <row r="751" spans="1:10" x14ac:dyDescent="0.25">
      <c r="A751" t="str">
        <f t="shared" si="49"/>
        <v>b</v>
      </c>
      <c r="B751" s="8"/>
      <c r="C751" s="9" t="s">
        <v>13</v>
      </c>
      <c r="D751" s="10">
        <f t="shared" si="52"/>
        <v>0</v>
      </c>
      <c r="E751" s="10">
        <f>SUM('დაზუსტ. ბიუჯ.'!E751,'მთავრ. ფონდი'!F751,'პრეზ. ფონდი'!F751)</f>
        <v>0</v>
      </c>
      <c r="F751" s="10">
        <f>SUM('დაზუსტ. ბიუჯ.'!F751,'მთავრ. ფონდი'!G751,'პრეზ. ფონდი'!G751)</f>
        <v>0</v>
      </c>
      <c r="G751" s="10">
        <f>SUM('დაზუსტ. ბიუჯ.'!G751,'მთავრ. ფონდი'!H751,'პრეზ. ფონდი'!H751)</f>
        <v>0</v>
      </c>
      <c r="H751" s="10">
        <f>SUM('დაზუსტ. ბიუჯ.'!H751,'მთავრ. ფონდი'!I751,'პრეზ. ფონდი'!I751)</f>
        <v>0</v>
      </c>
      <c r="I751" s="10">
        <f t="shared" si="50"/>
        <v>0</v>
      </c>
      <c r="J751" s="10">
        <f t="shared" si="51"/>
        <v>0</v>
      </c>
    </row>
    <row r="752" spans="1:10" x14ac:dyDescent="0.25">
      <c r="A752" t="str">
        <f t="shared" si="49"/>
        <v>b</v>
      </c>
      <c r="B752" s="8"/>
      <c r="C752" s="9" t="s">
        <v>14</v>
      </c>
      <c r="D752" s="10">
        <f t="shared" si="52"/>
        <v>0</v>
      </c>
      <c r="E752" s="10">
        <f>SUM('დაზუსტ. ბიუჯ.'!E752,'მთავრ. ფონდი'!F752,'პრეზ. ფონდი'!F752)</f>
        <v>0</v>
      </c>
      <c r="F752" s="10">
        <f>SUM('დაზუსტ. ბიუჯ.'!F752,'მთავრ. ფონდი'!G752,'პრეზ. ფონდი'!G752)</f>
        <v>0</v>
      </c>
      <c r="G752" s="10">
        <f>SUM('დაზუსტ. ბიუჯ.'!G752,'მთავრ. ფონდი'!H752,'პრეზ. ფონდი'!H752)</f>
        <v>0</v>
      </c>
      <c r="H752" s="10">
        <f>SUM('დაზუსტ. ბიუჯ.'!H752,'მთავრ. ფონდი'!I752,'პრეზ. ფონდი'!I752)</f>
        <v>0</v>
      </c>
      <c r="I752" s="10">
        <f t="shared" si="50"/>
        <v>0</v>
      </c>
      <c r="J752" s="10">
        <f t="shared" si="51"/>
        <v>0</v>
      </c>
    </row>
    <row r="753" spans="1:10" x14ac:dyDescent="0.25">
      <c r="A753" t="str">
        <f t="shared" si="49"/>
        <v>b</v>
      </c>
      <c r="B753" s="8"/>
      <c r="C753" s="9" t="s">
        <v>15</v>
      </c>
      <c r="D753" s="10">
        <f t="shared" si="52"/>
        <v>0</v>
      </c>
      <c r="E753" s="10">
        <f>SUM('დაზუსტ. ბიუჯ.'!E753,'მთავრ. ფონდი'!F753,'პრეზ. ფონდი'!F753)</f>
        <v>0</v>
      </c>
      <c r="F753" s="10">
        <f>SUM('დაზუსტ. ბიუჯ.'!F753,'მთავრ. ფონდი'!G753,'პრეზ. ფონდი'!G753)</f>
        <v>0</v>
      </c>
      <c r="G753" s="10">
        <f>SUM('დაზუსტ. ბიუჯ.'!G753,'მთავრ. ფონდი'!H753,'პრეზ. ფონდი'!H753)</f>
        <v>0</v>
      </c>
      <c r="H753" s="10">
        <f>SUM('დაზუსტ. ბიუჯ.'!H753,'მთავრ. ფონდი'!I753,'პრეზ. ფონდი'!I753)</f>
        <v>0</v>
      </c>
      <c r="I753" s="10">
        <f t="shared" si="50"/>
        <v>0</v>
      </c>
      <c r="J753" s="10">
        <f t="shared" si="51"/>
        <v>0</v>
      </c>
    </row>
    <row r="754" spans="1:10" x14ac:dyDescent="0.25">
      <c r="A754" t="str">
        <f t="shared" si="49"/>
        <v>b</v>
      </c>
      <c r="B754" s="8"/>
      <c r="C754" s="9" t="s">
        <v>16</v>
      </c>
      <c r="D754" s="10">
        <f t="shared" si="52"/>
        <v>0</v>
      </c>
      <c r="E754" s="10">
        <f>SUM('დაზუსტ. ბიუჯ.'!E754,'მთავრ. ფონდი'!F754,'პრეზ. ფონდი'!F754)</f>
        <v>0</v>
      </c>
      <c r="F754" s="10">
        <f>SUM('დაზუსტ. ბიუჯ.'!F754,'მთავრ. ფონდი'!G754,'პრეზ. ფონდი'!G754)</f>
        <v>0</v>
      </c>
      <c r="G754" s="10">
        <f>SUM('დაზუსტ. ბიუჯ.'!G754,'მთავრ. ფონდი'!H754,'პრეზ. ფონდი'!H754)</f>
        <v>0</v>
      </c>
      <c r="H754" s="10">
        <f>SUM('დაზუსტ. ბიუჯ.'!H754,'მთავრ. ფონდი'!I754,'პრეზ. ფონდი'!I754)</f>
        <v>0</v>
      </c>
      <c r="I754" s="10">
        <f t="shared" si="50"/>
        <v>0</v>
      </c>
      <c r="J754" s="10">
        <f t="shared" si="51"/>
        <v>0</v>
      </c>
    </row>
    <row r="755" spans="1:10" x14ac:dyDescent="0.25">
      <c r="A755" t="str">
        <f t="shared" si="49"/>
        <v>b</v>
      </c>
      <c r="B755" s="8"/>
      <c r="C755" s="9" t="s">
        <v>17</v>
      </c>
      <c r="D755" s="10">
        <f t="shared" si="52"/>
        <v>0</v>
      </c>
      <c r="E755" s="10">
        <f>SUM('დაზუსტ. ბიუჯ.'!E755,'მთავრ. ფონდი'!F755,'პრეზ. ფონდი'!F755)</f>
        <v>0</v>
      </c>
      <c r="F755" s="10">
        <f>SUM('დაზუსტ. ბიუჯ.'!F755,'მთავრ. ფონდი'!G755,'პრეზ. ფონდი'!G755)</f>
        <v>0</v>
      </c>
      <c r="G755" s="10">
        <f>SUM('დაზუსტ. ბიუჯ.'!G755,'მთავრ. ფონდი'!H755,'პრეზ. ფონდი'!H755)</f>
        <v>0</v>
      </c>
      <c r="H755" s="10">
        <f>SUM('დაზუსტ. ბიუჯ.'!H755,'მთავრ. ფონდი'!I755,'პრეზ. ფონდი'!I755)</f>
        <v>0</v>
      </c>
      <c r="I755" s="10">
        <f t="shared" si="50"/>
        <v>0</v>
      </c>
      <c r="J755" s="10">
        <f t="shared" si="51"/>
        <v>0</v>
      </c>
    </row>
    <row r="756" spans="1:10" x14ac:dyDescent="0.25">
      <c r="A756" t="str">
        <f t="shared" si="49"/>
        <v>b</v>
      </c>
      <c r="B756" s="5"/>
      <c r="C756" s="6" t="s">
        <v>18</v>
      </c>
      <c r="D756" s="7">
        <f t="shared" si="52"/>
        <v>0</v>
      </c>
      <c r="E756" s="7">
        <f>SUM('დაზუსტ. ბიუჯ.'!E756,'მთავრ. ფონდი'!F756,'პრეზ. ფონდი'!F756)</f>
        <v>0</v>
      </c>
      <c r="F756" s="7">
        <f>SUM('დაზუსტ. ბიუჯ.'!F756,'მთავრ. ფონდი'!G756,'პრეზ. ფონდი'!G756)</f>
        <v>0</v>
      </c>
      <c r="G756" s="7">
        <f>SUM('დაზუსტ. ბიუჯ.'!G756,'მთავრ. ფონდი'!H756,'პრეზ. ფონდი'!H756)</f>
        <v>0</v>
      </c>
      <c r="H756" s="7">
        <f>SUM('დაზუსტ. ბიუჯ.'!H756,'მთავრ. ფონდი'!I756,'პრეზ. ფონდი'!I756)</f>
        <v>0</v>
      </c>
      <c r="I756" s="7">
        <f t="shared" si="50"/>
        <v>0</v>
      </c>
      <c r="J756" s="7">
        <f t="shared" si="51"/>
        <v>0</v>
      </c>
    </row>
    <row r="757" spans="1:10" x14ac:dyDescent="0.25">
      <c r="A757" t="str">
        <f t="shared" si="49"/>
        <v>b</v>
      </c>
      <c r="B757" s="5"/>
      <c r="C757" s="6" t="s">
        <v>19</v>
      </c>
      <c r="D757" s="7">
        <f t="shared" si="52"/>
        <v>0</v>
      </c>
      <c r="E757" s="7">
        <f>SUM('დაზუსტ. ბიუჯ.'!E757,'მთავრ. ფონდი'!F757,'პრეზ. ფონდი'!F757)</f>
        <v>0</v>
      </c>
      <c r="F757" s="7">
        <f>SUM('დაზუსტ. ბიუჯ.'!F757,'მთავრ. ფონდი'!G757,'პრეზ. ფონდი'!G757)</f>
        <v>0</v>
      </c>
      <c r="G757" s="7">
        <f>SUM('დაზუსტ. ბიუჯ.'!G757,'მთავრ. ფონდი'!H757,'პრეზ. ფონდი'!H757)</f>
        <v>0</v>
      </c>
      <c r="H757" s="7">
        <f>SUM('დაზუსტ. ბიუჯ.'!H757,'მთავრ. ფონდი'!I757,'პრეზ. ფონდი'!I757)</f>
        <v>0</v>
      </c>
      <c r="I757" s="7">
        <f t="shared" si="50"/>
        <v>0</v>
      </c>
      <c r="J757" s="7">
        <f t="shared" si="51"/>
        <v>0</v>
      </c>
    </row>
    <row r="758" spans="1:10" ht="15.75" thickBot="1" x14ac:dyDescent="0.3">
      <c r="A758" t="str">
        <f t="shared" si="49"/>
        <v>b</v>
      </c>
      <c r="B758" s="11"/>
      <c r="C758" s="12" t="s">
        <v>20</v>
      </c>
      <c r="D758" s="13">
        <f t="shared" si="52"/>
        <v>0</v>
      </c>
      <c r="E758" s="13">
        <f>SUM('დაზუსტ. ბიუჯ.'!E758,'მთავრ. ფონდი'!F758,'პრეზ. ფონდი'!F758)</f>
        <v>0</v>
      </c>
      <c r="F758" s="13">
        <f>SUM('დაზუსტ. ბიუჯ.'!F758,'მთავრ. ფონდი'!G758,'პრეზ. ფონდი'!G758)</f>
        <v>0</v>
      </c>
      <c r="G758" s="13">
        <f>SUM('დაზუსტ. ბიუჯ.'!G758,'მთავრ. ფონდი'!H758,'პრეზ. ფონდი'!H758)</f>
        <v>0</v>
      </c>
      <c r="H758" s="13">
        <f>SUM('დაზუსტ. ბიუჯ.'!H758,'მთავრ. ფონდი'!I758,'პრეზ. ფონდი'!I758)</f>
        <v>0</v>
      </c>
      <c r="I758" s="13">
        <f t="shared" si="50"/>
        <v>0</v>
      </c>
      <c r="J758" s="13">
        <f t="shared" si="51"/>
        <v>0</v>
      </c>
    </row>
    <row r="759" spans="1:10" ht="32.25" customHeight="1" thickTop="1" thickBot="1" x14ac:dyDescent="0.3">
      <c r="A759" t="str">
        <f t="shared" si="49"/>
        <v>a</v>
      </c>
      <c r="B759" s="16" t="s">
        <v>131</v>
      </c>
      <c r="C759" s="4" t="s">
        <v>132</v>
      </c>
      <c r="D759" s="4">
        <f t="shared" si="52"/>
        <v>5500000</v>
      </c>
      <c r="E759" s="4">
        <f>SUM('დაზუსტ. ბიუჯ.'!E759,'მთავრ. ფონდი'!F759,'პრეზ. ფონდი'!F759)</f>
        <v>1133000</v>
      </c>
      <c r="F759" s="4">
        <f>SUM('დაზუსტ. ბიუჯ.'!F759,'მთავრ. ფონდი'!G759,'პრეზ. ფონდი'!G759)</f>
        <v>1936000</v>
      </c>
      <c r="G759" s="4">
        <f>SUM('დაზუსტ. ბიუჯ.'!G759,'მთავრ. ფონდი'!H759,'პრეზ. ფონდი'!H759)</f>
        <v>1168500</v>
      </c>
      <c r="H759" s="4">
        <f>SUM('დაზუსტ. ბიუჯ.'!H759,'მთავრ. ფონდი'!I759,'პრეზ. ფონდი'!I759)</f>
        <v>1262500</v>
      </c>
      <c r="I759" s="4">
        <f t="shared" si="50"/>
        <v>3069000</v>
      </c>
      <c r="J759" s="4">
        <f t="shared" si="51"/>
        <v>4237500</v>
      </c>
    </row>
    <row r="760" spans="1:10" ht="15.75" thickTop="1" x14ac:dyDescent="0.25">
      <c r="A760" t="str">
        <f t="shared" si="49"/>
        <v>a</v>
      </c>
      <c r="B760" s="5"/>
      <c r="C760" s="6" t="s">
        <v>10</v>
      </c>
      <c r="D760" s="7">
        <f t="shared" si="52"/>
        <v>5500000</v>
      </c>
      <c r="E760" s="7">
        <f>SUM('დაზუსტ. ბიუჯ.'!E760,'მთავრ. ფონდი'!F760,'პრეზ. ფონდი'!F760)</f>
        <v>1133000</v>
      </c>
      <c r="F760" s="7">
        <f>SUM('დაზუსტ. ბიუჯ.'!F760,'მთავრ. ფონდი'!G760,'პრეზ. ფონდი'!G760)</f>
        <v>1936000</v>
      </c>
      <c r="G760" s="7">
        <f>SUM('დაზუსტ. ბიუჯ.'!G760,'მთავრ. ფონდი'!H760,'პრეზ. ფონდი'!H760)</f>
        <v>1168500</v>
      </c>
      <c r="H760" s="7">
        <f>SUM('დაზუსტ. ბიუჯ.'!H760,'მთავრ. ფონდი'!I760,'პრეზ. ფონდი'!I760)</f>
        <v>1262500</v>
      </c>
      <c r="I760" s="7">
        <f t="shared" si="50"/>
        <v>3069000</v>
      </c>
      <c r="J760" s="7">
        <f t="shared" si="51"/>
        <v>4237500</v>
      </c>
    </row>
    <row r="761" spans="1:10" x14ac:dyDescent="0.25">
      <c r="A761" t="str">
        <f t="shared" si="49"/>
        <v>b</v>
      </c>
      <c r="B761" s="8"/>
      <c r="C761" s="9" t="s">
        <v>11</v>
      </c>
      <c r="D761" s="10">
        <f t="shared" si="52"/>
        <v>0</v>
      </c>
      <c r="E761" s="10">
        <f>SUM('დაზუსტ. ბიუჯ.'!E761,'მთავრ. ფონდი'!F761,'პრეზ. ფონდი'!F761)</f>
        <v>0</v>
      </c>
      <c r="F761" s="10">
        <f>SUM('დაზუსტ. ბიუჯ.'!F761,'მთავრ. ფონდი'!G761,'პრეზ. ფონდი'!G761)</f>
        <v>0</v>
      </c>
      <c r="G761" s="10">
        <f>SUM('დაზუსტ. ბიუჯ.'!G761,'მთავრ. ფონდი'!H761,'პრეზ. ფონდი'!H761)</f>
        <v>0</v>
      </c>
      <c r="H761" s="10">
        <f>SUM('დაზუსტ. ბიუჯ.'!H761,'მთავრ. ფონდი'!I761,'პრეზ. ფონდი'!I761)</f>
        <v>0</v>
      </c>
      <c r="I761" s="10">
        <f t="shared" si="50"/>
        <v>0</v>
      </c>
      <c r="J761" s="10">
        <f t="shared" si="51"/>
        <v>0</v>
      </c>
    </row>
    <row r="762" spans="1:10" x14ac:dyDescent="0.25">
      <c r="A762" t="str">
        <f t="shared" si="49"/>
        <v>a</v>
      </c>
      <c r="B762" s="8"/>
      <c r="C762" s="9" t="s">
        <v>12</v>
      </c>
      <c r="D762" s="10">
        <f t="shared" si="52"/>
        <v>149000</v>
      </c>
      <c r="E762" s="10">
        <f>SUM('დაზუსტ. ბიუჯ.'!E762,'მთავრ. ფონდი'!F762,'პრეზ. ფონდი'!F762)</f>
        <v>37500</v>
      </c>
      <c r="F762" s="10">
        <f>SUM('დაზუსტ. ბიუჯ.'!F762,'მთავრ. ფონდი'!G762,'პრეზ. ფონდი'!G762)</f>
        <v>37500</v>
      </c>
      <c r="G762" s="10">
        <f>SUM('დაზუსტ. ბიუჯ.'!G762,'მთავრ. ფონდი'!H762,'პრეზ. ფონდი'!H762)</f>
        <v>37500</v>
      </c>
      <c r="H762" s="10">
        <f>SUM('დაზუსტ. ბიუჯ.'!H762,'მთავრ. ფონდი'!I762,'პრეზ. ფონდი'!I762)</f>
        <v>36500</v>
      </c>
      <c r="I762" s="10">
        <f t="shared" si="50"/>
        <v>75000</v>
      </c>
      <c r="J762" s="10">
        <f t="shared" si="51"/>
        <v>112500</v>
      </c>
    </row>
    <row r="763" spans="1:10" x14ac:dyDescent="0.25">
      <c r="A763" t="str">
        <f t="shared" si="49"/>
        <v>b</v>
      </c>
      <c r="B763" s="8"/>
      <c r="C763" s="9" t="s">
        <v>13</v>
      </c>
      <c r="D763" s="10">
        <f t="shared" si="52"/>
        <v>0</v>
      </c>
      <c r="E763" s="10">
        <f>SUM('დაზუსტ. ბიუჯ.'!E763,'მთავრ. ფონდი'!F763,'პრეზ. ფონდი'!F763)</f>
        <v>0</v>
      </c>
      <c r="F763" s="10">
        <f>SUM('დაზუსტ. ბიუჯ.'!F763,'მთავრ. ფონდი'!G763,'პრეზ. ფონდი'!G763)</f>
        <v>0</v>
      </c>
      <c r="G763" s="10">
        <f>SUM('დაზუსტ. ბიუჯ.'!G763,'მთავრ. ფონდი'!H763,'პრეზ. ფონდი'!H763)</f>
        <v>0</v>
      </c>
      <c r="H763" s="10">
        <f>SUM('დაზუსტ. ბიუჯ.'!H763,'მთავრ. ფონდი'!I763,'პრეზ. ფონდი'!I763)</f>
        <v>0</v>
      </c>
      <c r="I763" s="10">
        <f t="shared" si="50"/>
        <v>0</v>
      </c>
      <c r="J763" s="10">
        <f t="shared" si="51"/>
        <v>0</v>
      </c>
    </row>
    <row r="764" spans="1:10" x14ac:dyDescent="0.25">
      <c r="A764" t="str">
        <f t="shared" si="49"/>
        <v>b</v>
      </c>
      <c r="B764" s="8"/>
      <c r="C764" s="9" t="s">
        <v>14</v>
      </c>
      <c r="D764" s="10">
        <f t="shared" si="52"/>
        <v>0</v>
      </c>
      <c r="E764" s="10">
        <f>SUM('დაზუსტ. ბიუჯ.'!E764,'მთავრ. ფონდი'!F764,'პრეზ. ფონდი'!F764)</f>
        <v>0</v>
      </c>
      <c r="F764" s="10">
        <f>SUM('დაზუსტ. ბიუჯ.'!F764,'მთავრ. ფონდი'!G764,'პრეზ. ფონდი'!G764)</f>
        <v>0</v>
      </c>
      <c r="G764" s="10">
        <f>SUM('დაზუსტ. ბიუჯ.'!G764,'მთავრ. ფონდი'!H764,'პრეზ. ფონდი'!H764)</f>
        <v>0</v>
      </c>
      <c r="H764" s="10">
        <f>SUM('დაზუსტ. ბიუჯ.'!H764,'მთავრ. ფონდი'!I764,'პრეზ. ფონდი'!I764)</f>
        <v>0</v>
      </c>
      <c r="I764" s="10">
        <f t="shared" si="50"/>
        <v>0</v>
      </c>
      <c r="J764" s="10">
        <f t="shared" si="51"/>
        <v>0</v>
      </c>
    </row>
    <row r="765" spans="1:10" x14ac:dyDescent="0.25">
      <c r="A765" t="str">
        <f t="shared" si="49"/>
        <v>b</v>
      </c>
      <c r="B765" s="8"/>
      <c r="C765" s="9" t="s">
        <v>15</v>
      </c>
      <c r="D765" s="10">
        <f t="shared" si="52"/>
        <v>0</v>
      </c>
      <c r="E765" s="10">
        <f>SUM('დაზუსტ. ბიუჯ.'!E765,'მთავრ. ფონდი'!F765,'პრეზ. ფონდი'!F765)</f>
        <v>0</v>
      </c>
      <c r="F765" s="10">
        <f>SUM('დაზუსტ. ბიუჯ.'!F765,'მთავრ. ფონდი'!G765,'პრეზ. ფონდი'!G765)</f>
        <v>0</v>
      </c>
      <c r="G765" s="10">
        <f>SUM('დაზუსტ. ბიუჯ.'!G765,'მთავრ. ფონდი'!H765,'პრეზ. ფონდი'!H765)</f>
        <v>0</v>
      </c>
      <c r="H765" s="10">
        <f>SUM('დაზუსტ. ბიუჯ.'!H765,'მთავრ. ფონდი'!I765,'პრეზ. ფონდი'!I765)</f>
        <v>0</v>
      </c>
      <c r="I765" s="10">
        <f t="shared" si="50"/>
        <v>0</v>
      </c>
      <c r="J765" s="10">
        <f t="shared" si="51"/>
        <v>0</v>
      </c>
    </row>
    <row r="766" spans="1:10" x14ac:dyDescent="0.25">
      <c r="A766" t="str">
        <f t="shared" si="49"/>
        <v>a</v>
      </c>
      <c r="B766" s="8"/>
      <c r="C766" s="9" t="s">
        <v>16</v>
      </c>
      <c r="D766" s="10">
        <f t="shared" si="52"/>
        <v>5351000</v>
      </c>
      <c r="E766" s="10">
        <f>SUM('დაზუსტ. ბიუჯ.'!E766,'მთავრ. ფონდი'!F766,'პრეზ. ფონდი'!F766)</f>
        <v>1095500</v>
      </c>
      <c r="F766" s="10">
        <f>SUM('დაზუსტ. ბიუჯ.'!F766,'მთავრ. ფონდი'!G766,'პრეზ. ფონდი'!G766)</f>
        <v>1898500</v>
      </c>
      <c r="G766" s="10">
        <f>SUM('დაზუსტ. ბიუჯ.'!G766,'მთავრ. ფონდი'!H766,'პრეზ. ფონდი'!H766)</f>
        <v>1131000</v>
      </c>
      <c r="H766" s="10">
        <f>SUM('დაზუსტ. ბიუჯ.'!H766,'მთავრ. ფონდი'!I766,'პრეზ. ფონდი'!I766)</f>
        <v>1226000</v>
      </c>
      <c r="I766" s="10">
        <f t="shared" si="50"/>
        <v>2994000</v>
      </c>
      <c r="J766" s="10">
        <f t="shared" si="51"/>
        <v>4125000</v>
      </c>
    </row>
    <row r="767" spans="1:10" x14ac:dyDescent="0.25">
      <c r="A767" t="str">
        <f t="shared" si="49"/>
        <v>b</v>
      </c>
      <c r="B767" s="8"/>
      <c r="C767" s="9" t="s">
        <v>17</v>
      </c>
      <c r="D767" s="10">
        <f t="shared" si="52"/>
        <v>0</v>
      </c>
      <c r="E767" s="10">
        <f>SUM('დაზუსტ. ბიუჯ.'!E767,'მთავრ. ფონდი'!F767,'პრეზ. ფონდი'!F767)</f>
        <v>0</v>
      </c>
      <c r="F767" s="10">
        <f>SUM('დაზუსტ. ბიუჯ.'!F767,'მთავრ. ფონდი'!G767,'პრეზ. ფონდი'!G767)</f>
        <v>0</v>
      </c>
      <c r="G767" s="10">
        <f>SUM('დაზუსტ. ბიუჯ.'!G767,'მთავრ. ფონდი'!H767,'პრეზ. ფონდი'!H767)</f>
        <v>0</v>
      </c>
      <c r="H767" s="10">
        <f>SUM('დაზუსტ. ბიუჯ.'!H767,'მთავრ. ფონდი'!I767,'პრეზ. ფონდი'!I767)</f>
        <v>0</v>
      </c>
      <c r="I767" s="10">
        <f t="shared" si="50"/>
        <v>0</v>
      </c>
      <c r="J767" s="10">
        <f t="shared" si="51"/>
        <v>0</v>
      </c>
    </row>
    <row r="768" spans="1:10" x14ac:dyDescent="0.25">
      <c r="A768" t="str">
        <f t="shared" ref="A768:A855" si="53">IF(OR(D768&lt;&gt;0,E768&lt;&gt;0,F768&lt;&gt;0,G768&lt;&gt;0,H768&lt;&gt;0,),"a","b")</f>
        <v>b</v>
      </c>
      <c r="B768" s="5"/>
      <c r="C768" s="6" t="s">
        <v>18</v>
      </c>
      <c r="D768" s="7">
        <f t="shared" si="52"/>
        <v>0</v>
      </c>
      <c r="E768" s="7">
        <f>SUM('დაზუსტ. ბიუჯ.'!E768,'მთავრ. ფონდი'!F768,'პრეზ. ფონდი'!F768)</f>
        <v>0</v>
      </c>
      <c r="F768" s="7">
        <f>SUM('დაზუსტ. ბიუჯ.'!F768,'მთავრ. ფონდი'!G768,'პრეზ. ფონდი'!G768)</f>
        <v>0</v>
      </c>
      <c r="G768" s="7">
        <f>SUM('დაზუსტ. ბიუჯ.'!G768,'მთავრ. ფონდი'!H768,'პრეზ. ფონდი'!H768)</f>
        <v>0</v>
      </c>
      <c r="H768" s="7">
        <f>SUM('დაზუსტ. ბიუჯ.'!H768,'მთავრ. ფონდი'!I768,'პრეზ. ფონდი'!I768)</f>
        <v>0</v>
      </c>
      <c r="I768" s="7">
        <f t="shared" ref="I768:I855" si="54">SUM(E768,F768)</f>
        <v>0</v>
      </c>
      <c r="J768" s="7">
        <f t="shared" ref="J768:J855" si="55">SUM(E768,F768,G768)</f>
        <v>0</v>
      </c>
    </row>
    <row r="769" spans="1:10" x14ac:dyDescent="0.25">
      <c r="A769" t="str">
        <f t="shared" si="53"/>
        <v>b</v>
      </c>
      <c r="B769" s="5"/>
      <c r="C769" s="6" t="s">
        <v>19</v>
      </c>
      <c r="D769" s="7">
        <f t="shared" si="52"/>
        <v>0</v>
      </c>
      <c r="E769" s="7">
        <f>SUM('დაზუსტ. ბიუჯ.'!E769,'მთავრ. ფონდი'!F769,'პრეზ. ფონდი'!F769)</f>
        <v>0</v>
      </c>
      <c r="F769" s="7">
        <f>SUM('დაზუსტ. ბიუჯ.'!F769,'მთავრ. ფონდი'!G769,'პრეზ. ფონდი'!G769)</f>
        <v>0</v>
      </c>
      <c r="G769" s="7">
        <f>SUM('დაზუსტ. ბიუჯ.'!G769,'მთავრ. ფონდი'!H769,'პრეზ. ფონდი'!H769)</f>
        <v>0</v>
      </c>
      <c r="H769" s="7">
        <f>SUM('დაზუსტ. ბიუჯ.'!H769,'მთავრ. ფონდი'!I769,'პრეზ. ფონდი'!I769)</f>
        <v>0</v>
      </c>
      <c r="I769" s="7">
        <f t="shared" si="54"/>
        <v>0</v>
      </c>
      <c r="J769" s="7">
        <f t="shared" si="55"/>
        <v>0</v>
      </c>
    </row>
    <row r="770" spans="1:10" ht="15.75" thickBot="1" x14ac:dyDescent="0.3">
      <c r="A770" t="str">
        <f t="shared" si="53"/>
        <v>b</v>
      </c>
      <c r="B770" s="11"/>
      <c r="C770" s="12" t="s">
        <v>20</v>
      </c>
      <c r="D770" s="13">
        <f t="shared" si="52"/>
        <v>0</v>
      </c>
      <c r="E770" s="13">
        <f>SUM('დაზუსტ. ბიუჯ.'!E770,'მთავრ. ფონდი'!F770,'პრეზ. ფონდი'!F770)</f>
        <v>0</v>
      </c>
      <c r="F770" s="13">
        <f>SUM('დაზუსტ. ბიუჯ.'!F770,'მთავრ. ფონდი'!G770,'პრეზ. ფონდი'!G770)</f>
        <v>0</v>
      </c>
      <c r="G770" s="13">
        <f>SUM('დაზუსტ. ბიუჯ.'!G770,'მთავრ. ფონდი'!H770,'პრეზ. ფონდი'!H770)</f>
        <v>0</v>
      </c>
      <c r="H770" s="13">
        <f>SUM('დაზუსტ. ბიუჯ.'!H770,'მთავრ. ფონდი'!I770,'პრეზ. ფონდი'!I770)</f>
        <v>0</v>
      </c>
      <c r="I770" s="13">
        <f t="shared" si="54"/>
        <v>0</v>
      </c>
      <c r="J770" s="13">
        <f t="shared" si="55"/>
        <v>0</v>
      </c>
    </row>
    <row r="771" spans="1:10" ht="32.25" customHeight="1" thickTop="1" thickBot="1" x14ac:dyDescent="0.3">
      <c r="A771" t="str">
        <f t="shared" si="53"/>
        <v>a</v>
      </c>
      <c r="B771" s="16" t="s">
        <v>133</v>
      </c>
      <c r="C771" s="4" t="s">
        <v>132</v>
      </c>
      <c r="D771" s="4">
        <f t="shared" si="52"/>
        <v>5026000</v>
      </c>
      <c r="E771" s="4">
        <f>SUM('დაზუსტ. ბიუჯ.'!E771,'მთავრ. ფონდი'!F771,'პრეზ. ფონდი'!F771)</f>
        <v>1109000</v>
      </c>
      <c r="F771" s="4">
        <f>SUM('დაზუსტ. ბიუჯ.'!F771,'მთავრ. ფონდი'!G771,'პრეზ. ფონდი'!G771)</f>
        <v>1582000</v>
      </c>
      <c r="G771" s="4">
        <f>SUM('დაზუსტ. ბიუჯ.'!G771,'მთავრ. ფონდი'!H771,'პრეზ. ფონდი'!H771)</f>
        <v>1102500</v>
      </c>
      <c r="H771" s="4">
        <f>SUM('დაზუსტ. ბიუჯ.'!H771,'მთავრ. ფონდი'!I771,'პრეზ. ფონდი'!I771)</f>
        <v>1232500</v>
      </c>
      <c r="I771" s="4">
        <f t="shared" si="54"/>
        <v>2691000</v>
      </c>
      <c r="J771" s="4">
        <f t="shared" si="55"/>
        <v>3793500</v>
      </c>
    </row>
    <row r="772" spans="1:10" ht="15.75" thickTop="1" x14ac:dyDescent="0.25">
      <c r="A772" t="str">
        <f t="shared" si="53"/>
        <v>a</v>
      </c>
      <c r="B772" s="5"/>
      <c r="C772" s="6" t="s">
        <v>10</v>
      </c>
      <c r="D772" s="7">
        <f t="shared" si="52"/>
        <v>5026000</v>
      </c>
      <c r="E772" s="7">
        <f>SUM('დაზუსტ. ბიუჯ.'!E772,'მთავრ. ფონდი'!F772,'პრეზ. ფონდი'!F772)</f>
        <v>1109000</v>
      </c>
      <c r="F772" s="7">
        <f>SUM('დაზუსტ. ბიუჯ.'!F772,'მთავრ. ფონდი'!G772,'პრეზ. ფონდი'!G772)</f>
        <v>1582000</v>
      </c>
      <c r="G772" s="7">
        <f>SUM('დაზუსტ. ბიუჯ.'!G772,'მთავრ. ფონდი'!H772,'პრეზ. ფონდი'!H772)</f>
        <v>1102500</v>
      </c>
      <c r="H772" s="7">
        <f>SUM('დაზუსტ. ბიუჯ.'!H772,'მთავრ. ფონდი'!I772,'პრეზ. ფონდი'!I772)</f>
        <v>1232500</v>
      </c>
      <c r="I772" s="7">
        <f t="shared" si="54"/>
        <v>2691000</v>
      </c>
      <c r="J772" s="7">
        <f t="shared" si="55"/>
        <v>3793500</v>
      </c>
    </row>
    <row r="773" spans="1:10" x14ac:dyDescent="0.25">
      <c r="A773" t="str">
        <f t="shared" si="53"/>
        <v>b</v>
      </c>
      <c r="B773" s="8"/>
      <c r="C773" s="9" t="s">
        <v>11</v>
      </c>
      <c r="D773" s="10">
        <f t="shared" si="52"/>
        <v>0</v>
      </c>
      <c r="E773" s="10">
        <f>SUM('დაზუსტ. ბიუჯ.'!E773,'მთავრ. ფონდი'!F773,'პრეზ. ფონდი'!F773)</f>
        <v>0</v>
      </c>
      <c r="F773" s="10">
        <f>SUM('დაზუსტ. ბიუჯ.'!F773,'მთავრ. ფონდი'!G773,'პრეზ. ფონდი'!G773)</f>
        <v>0</v>
      </c>
      <c r="G773" s="10">
        <f>SUM('დაზუსტ. ბიუჯ.'!G773,'მთავრ. ფონდი'!H773,'პრეზ. ფონდი'!H773)</f>
        <v>0</v>
      </c>
      <c r="H773" s="10">
        <f>SUM('დაზუსტ. ბიუჯ.'!H773,'მთავრ. ფონდი'!I773,'პრეზ. ფონდი'!I773)</f>
        <v>0</v>
      </c>
      <c r="I773" s="10">
        <f t="shared" si="54"/>
        <v>0</v>
      </c>
      <c r="J773" s="10">
        <f t="shared" si="55"/>
        <v>0</v>
      </c>
    </row>
    <row r="774" spans="1:10" x14ac:dyDescent="0.25">
      <c r="A774" t="str">
        <f t="shared" si="53"/>
        <v>a</v>
      </c>
      <c r="B774" s="8"/>
      <c r="C774" s="9" t="s">
        <v>12</v>
      </c>
      <c r="D774" s="10">
        <f t="shared" si="52"/>
        <v>54000</v>
      </c>
      <c r="E774" s="10">
        <f>SUM('დაზუსტ. ბიუჯ.'!E774,'მთავრ. ფონდი'!F774,'პრეზ. ფონდი'!F774)</f>
        <v>13500</v>
      </c>
      <c r="F774" s="10">
        <f>SUM('დაზუსტ. ბიუჯ.'!F774,'მთავრ. ფონდი'!G774,'პრეზ. ფონდი'!G774)</f>
        <v>13500</v>
      </c>
      <c r="G774" s="10">
        <f>SUM('დაზუსტ. ბიუჯ.'!G774,'მთავრ. ფონდი'!H774,'პრეზ. ფონდი'!H774)</f>
        <v>13500</v>
      </c>
      <c r="H774" s="10">
        <f>SUM('დაზუსტ. ბიუჯ.'!H774,'მთავრ. ფონდი'!I774,'პრეზ. ფონდი'!I774)</f>
        <v>13500</v>
      </c>
      <c r="I774" s="10">
        <f t="shared" si="54"/>
        <v>27000</v>
      </c>
      <c r="J774" s="10">
        <f t="shared" si="55"/>
        <v>40500</v>
      </c>
    </row>
    <row r="775" spans="1:10" x14ac:dyDescent="0.25">
      <c r="A775" t="str">
        <f t="shared" si="53"/>
        <v>b</v>
      </c>
      <c r="B775" s="8"/>
      <c r="C775" s="9" t="s">
        <v>13</v>
      </c>
      <c r="D775" s="10">
        <f t="shared" si="52"/>
        <v>0</v>
      </c>
      <c r="E775" s="10">
        <f>SUM('დაზუსტ. ბიუჯ.'!E775,'მთავრ. ფონდი'!F775,'პრეზ. ფონდი'!F775)</f>
        <v>0</v>
      </c>
      <c r="F775" s="10">
        <f>SUM('დაზუსტ. ბიუჯ.'!F775,'მთავრ. ფონდი'!G775,'პრეზ. ფონდი'!G775)</f>
        <v>0</v>
      </c>
      <c r="G775" s="10">
        <f>SUM('დაზუსტ. ბიუჯ.'!G775,'მთავრ. ფონდი'!H775,'პრეზ. ფონდი'!H775)</f>
        <v>0</v>
      </c>
      <c r="H775" s="10">
        <f>SUM('დაზუსტ. ბიუჯ.'!H775,'მთავრ. ფონდი'!I775,'პრეზ. ფონდი'!I775)</f>
        <v>0</v>
      </c>
      <c r="I775" s="10">
        <f t="shared" si="54"/>
        <v>0</v>
      </c>
      <c r="J775" s="10">
        <f t="shared" si="55"/>
        <v>0</v>
      </c>
    </row>
    <row r="776" spans="1:10" x14ac:dyDescent="0.25">
      <c r="A776" t="str">
        <f t="shared" si="53"/>
        <v>b</v>
      </c>
      <c r="B776" s="8"/>
      <c r="C776" s="9" t="s">
        <v>14</v>
      </c>
      <c r="D776" s="10">
        <f t="shared" si="52"/>
        <v>0</v>
      </c>
      <c r="E776" s="10">
        <f>SUM('დაზუსტ. ბიუჯ.'!E776,'მთავრ. ფონდი'!F776,'პრეზ. ფონდი'!F776)</f>
        <v>0</v>
      </c>
      <c r="F776" s="10">
        <f>SUM('დაზუსტ. ბიუჯ.'!F776,'მთავრ. ფონდი'!G776,'პრეზ. ფონდი'!G776)</f>
        <v>0</v>
      </c>
      <c r="G776" s="10">
        <f>SUM('დაზუსტ. ბიუჯ.'!G776,'მთავრ. ფონდი'!H776,'პრეზ. ფონდი'!H776)</f>
        <v>0</v>
      </c>
      <c r="H776" s="10">
        <f>SUM('დაზუსტ. ბიუჯ.'!H776,'მთავრ. ფონდი'!I776,'პრეზ. ფონდი'!I776)</f>
        <v>0</v>
      </c>
      <c r="I776" s="10">
        <f t="shared" si="54"/>
        <v>0</v>
      </c>
      <c r="J776" s="10">
        <f t="shared" si="55"/>
        <v>0</v>
      </c>
    </row>
    <row r="777" spans="1:10" x14ac:dyDescent="0.25">
      <c r="A777" t="str">
        <f t="shared" si="53"/>
        <v>b</v>
      </c>
      <c r="B777" s="8"/>
      <c r="C777" s="9" t="s">
        <v>15</v>
      </c>
      <c r="D777" s="10">
        <f t="shared" si="52"/>
        <v>0</v>
      </c>
      <c r="E777" s="10">
        <f>SUM('დაზუსტ. ბიუჯ.'!E777,'მთავრ. ფონდი'!F777,'პრეზ. ფონდი'!F777)</f>
        <v>0</v>
      </c>
      <c r="F777" s="10">
        <f>SUM('დაზუსტ. ბიუჯ.'!F777,'მთავრ. ფონდი'!G777,'პრეზ. ფონდი'!G777)</f>
        <v>0</v>
      </c>
      <c r="G777" s="10">
        <f>SUM('დაზუსტ. ბიუჯ.'!G777,'მთავრ. ფონდი'!H777,'პრეზ. ფონდი'!H777)</f>
        <v>0</v>
      </c>
      <c r="H777" s="10">
        <f>SUM('დაზუსტ. ბიუჯ.'!H777,'მთავრ. ფონდი'!I777,'პრეზ. ფონდი'!I777)</f>
        <v>0</v>
      </c>
      <c r="I777" s="10">
        <f t="shared" si="54"/>
        <v>0</v>
      </c>
      <c r="J777" s="10">
        <f t="shared" si="55"/>
        <v>0</v>
      </c>
    </row>
    <row r="778" spans="1:10" x14ac:dyDescent="0.25">
      <c r="A778" t="str">
        <f t="shared" si="53"/>
        <v>a</v>
      </c>
      <c r="B778" s="8"/>
      <c r="C778" s="9" t="s">
        <v>16</v>
      </c>
      <c r="D778" s="10">
        <f t="shared" si="52"/>
        <v>4972000</v>
      </c>
      <c r="E778" s="10">
        <f>SUM('დაზუსტ. ბიუჯ.'!E778,'მთავრ. ფონდი'!F778,'პრეზ. ფონდი'!F778)</f>
        <v>1095500</v>
      </c>
      <c r="F778" s="10">
        <f>SUM('დაზუსტ. ბიუჯ.'!F778,'მთავრ. ფონდი'!G778,'პრეზ. ფონდი'!G778)</f>
        <v>1568500</v>
      </c>
      <c r="G778" s="10">
        <f>SUM('დაზუსტ. ბიუჯ.'!G778,'მთავრ. ფონდი'!H778,'პრეზ. ფონდი'!H778)</f>
        <v>1089000</v>
      </c>
      <c r="H778" s="10">
        <f>SUM('დაზუსტ. ბიუჯ.'!H778,'მთავრ. ფონდი'!I778,'პრეზ. ფონდი'!I778)</f>
        <v>1219000</v>
      </c>
      <c r="I778" s="10">
        <f t="shared" si="54"/>
        <v>2664000</v>
      </c>
      <c r="J778" s="10">
        <f t="shared" si="55"/>
        <v>3753000</v>
      </c>
    </row>
    <row r="779" spans="1:10" x14ac:dyDescent="0.25">
      <c r="A779" t="str">
        <f t="shared" si="53"/>
        <v>b</v>
      </c>
      <c r="B779" s="8"/>
      <c r="C779" s="9" t="s">
        <v>17</v>
      </c>
      <c r="D779" s="10">
        <f t="shared" si="52"/>
        <v>0</v>
      </c>
      <c r="E779" s="10">
        <f>SUM('დაზუსტ. ბიუჯ.'!E779,'მთავრ. ფონდი'!F779,'პრეზ. ფონდი'!F779)</f>
        <v>0</v>
      </c>
      <c r="F779" s="10">
        <f>SUM('დაზუსტ. ბიუჯ.'!F779,'მთავრ. ფონდი'!G779,'პრეზ. ფონდი'!G779)</f>
        <v>0</v>
      </c>
      <c r="G779" s="10">
        <f>SUM('დაზუსტ. ბიუჯ.'!G779,'მთავრ. ფონდი'!H779,'პრეზ. ფონდი'!H779)</f>
        <v>0</v>
      </c>
      <c r="H779" s="10">
        <f>SUM('დაზუსტ. ბიუჯ.'!H779,'მთავრ. ფონდი'!I779,'პრეზ. ფონდი'!I779)</f>
        <v>0</v>
      </c>
      <c r="I779" s="10">
        <f t="shared" si="54"/>
        <v>0</v>
      </c>
      <c r="J779" s="10">
        <f t="shared" si="55"/>
        <v>0</v>
      </c>
    </row>
    <row r="780" spans="1:10" x14ac:dyDescent="0.25">
      <c r="A780" t="str">
        <f t="shared" si="53"/>
        <v>b</v>
      </c>
      <c r="B780" s="5"/>
      <c r="C780" s="6" t="s">
        <v>18</v>
      </c>
      <c r="D780" s="7">
        <f t="shared" ref="D780:D867" si="56">SUM(E780,F780,G780,H780)</f>
        <v>0</v>
      </c>
      <c r="E780" s="7">
        <f>SUM('დაზუსტ. ბიუჯ.'!E780,'მთავრ. ფონდი'!F780,'პრეზ. ფონდი'!F780)</f>
        <v>0</v>
      </c>
      <c r="F780" s="7">
        <f>SUM('დაზუსტ. ბიუჯ.'!F780,'მთავრ. ფონდი'!G780,'პრეზ. ფონდი'!G780)</f>
        <v>0</v>
      </c>
      <c r="G780" s="7">
        <f>SUM('დაზუსტ. ბიუჯ.'!G780,'მთავრ. ფონდი'!H780,'პრეზ. ფონდი'!H780)</f>
        <v>0</v>
      </c>
      <c r="H780" s="7">
        <f>SUM('დაზუსტ. ბიუჯ.'!H780,'მთავრ. ფონდი'!I780,'პრეზ. ფონდი'!I780)</f>
        <v>0</v>
      </c>
      <c r="I780" s="7">
        <f t="shared" si="54"/>
        <v>0</v>
      </c>
      <c r="J780" s="7">
        <f t="shared" si="55"/>
        <v>0</v>
      </c>
    </row>
    <row r="781" spans="1:10" x14ac:dyDescent="0.25">
      <c r="A781" t="str">
        <f t="shared" si="53"/>
        <v>b</v>
      </c>
      <c r="B781" s="5"/>
      <c r="C781" s="6" t="s">
        <v>19</v>
      </c>
      <c r="D781" s="7">
        <f t="shared" si="56"/>
        <v>0</v>
      </c>
      <c r="E781" s="7">
        <f>SUM('დაზუსტ. ბიუჯ.'!E781,'მთავრ. ფონდი'!F781,'პრეზ. ფონდი'!F781)</f>
        <v>0</v>
      </c>
      <c r="F781" s="7">
        <f>SUM('დაზუსტ. ბიუჯ.'!F781,'მთავრ. ფონდი'!G781,'პრეზ. ფონდი'!G781)</f>
        <v>0</v>
      </c>
      <c r="G781" s="7">
        <f>SUM('დაზუსტ. ბიუჯ.'!G781,'მთავრ. ფონდი'!H781,'პრეზ. ფონდი'!H781)</f>
        <v>0</v>
      </c>
      <c r="H781" s="7">
        <f>SUM('დაზუსტ. ბიუჯ.'!H781,'მთავრ. ფონდი'!I781,'პრეზ. ფონდი'!I781)</f>
        <v>0</v>
      </c>
      <c r="I781" s="7">
        <f t="shared" si="54"/>
        <v>0</v>
      </c>
      <c r="J781" s="7">
        <f t="shared" si="55"/>
        <v>0</v>
      </c>
    </row>
    <row r="782" spans="1:10" ht="15.75" thickBot="1" x14ac:dyDescent="0.3">
      <c r="A782" t="str">
        <f t="shared" si="53"/>
        <v>b</v>
      </c>
      <c r="B782" s="11"/>
      <c r="C782" s="12" t="s">
        <v>20</v>
      </c>
      <c r="D782" s="13">
        <f t="shared" si="56"/>
        <v>0</v>
      </c>
      <c r="E782" s="13">
        <f>SUM('დაზუსტ. ბიუჯ.'!E782,'მთავრ. ფონდი'!F782,'პრეზ. ფონდი'!F782)</f>
        <v>0</v>
      </c>
      <c r="F782" s="13">
        <f>SUM('დაზუსტ. ბიუჯ.'!F782,'მთავრ. ფონდი'!G782,'პრეზ. ფონდი'!G782)</f>
        <v>0</v>
      </c>
      <c r="G782" s="13">
        <f>SUM('დაზუსტ. ბიუჯ.'!G782,'მთავრ. ფონდი'!H782,'პრეზ. ფონდი'!H782)</f>
        <v>0</v>
      </c>
      <c r="H782" s="13">
        <f>SUM('დაზუსტ. ბიუჯ.'!H782,'მთავრ. ფონდი'!I782,'პრეზ. ფონდი'!I782)</f>
        <v>0</v>
      </c>
      <c r="I782" s="13">
        <f t="shared" si="54"/>
        <v>0</v>
      </c>
      <c r="J782" s="13">
        <f t="shared" si="55"/>
        <v>0</v>
      </c>
    </row>
    <row r="783" spans="1:10" ht="61.5" thickTop="1" thickBot="1" x14ac:dyDescent="0.3">
      <c r="A783" t="str">
        <f t="shared" si="53"/>
        <v>a</v>
      </c>
      <c r="B783" s="3" t="s">
        <v>134</v>
      </c>
      <c r="C783" s="14" t="s">
        <v>135</v>
      </c>
      <c r="D783" s="4">
        <f t="shared" si="56"/>
        <v>474000</v>
      </c>
      <c r="E783" s="4">
        <f>SUM('დაზუსტ. ბიუჯ.'!E783,'მთავრ. ფონდი'!F783,'პრეზ. ფონდი'!F783)</f>
        <v>24000</v>
      </c>
      <c r="F783" s="4">
        <f>SUM('დაზუსტ. ბიუჯ.'!F783,'მთავრ. ფონდი'!G783,'პრეზ. ფონდი'!G783)</f>
        <v>354000</v>
      </c>
      <c r="G783" s="4">
        <f>SUM('დაზუსტ. ბიუჯ.'!G783,'მთავრ. ფონდი'!H783,'პრეზ. ფონდი'!H783)</f>
        <v>66000</v>
      </c>
      <c r="H783" s="4">
        <f>SUM('დაზუსტ. ბიუჯ.'!H783,'მთავრ. ფონდი'!I783,'პრეზ. ფონდი'!I783)</f>
        <v>30000</v>
      </c>
      <c r="I783" s="4">
        <f t="shared" si="54"/>
        <v>378000</v>
      </c>
      <c r="J783" s="4">
        <f t="shared" si="55"/>
        <v>444000</v>
      </c>
    </row>
    <row r="784" spans="1:10" ht="15.75" thickTop="1" x14ac:dyDescent="0.25">
      <c r="A784" t="str">
        <f t="shared" si="53"/>
        <v>a</v>
      </c>
      <c r="B784" s="5"/>
      <c r="C784" s="6" t="s">
        <v>10</v>
      </c>
      <c r="D784" s="7">
        <f t="shared" si="56"/>
        <v>474000</v>
      </c>
      <c r="E784" s="7">
        <f>SUM('დაზუსტ. ბიუჯ.'!E784,'მთავრ. ფონდი'!F784,'პრეზ. ფონდი'!F784)</f>
        <v>24000</v>
      </c>
      <c r="F784" s="7">
        <f>SUM('დაზუსტ. ბიუჯ.'!F784,'მთავრ. ფონდი'!G784,'პრეზ. ფონდი'!G784)</f>
        <v>354000</v>
      </c>
      <c r="G784" s="7">
        <f>SUM('დაზუსტ. ბიუჯ.'!G784,'მთავრ. ფონდი'!H784,'პრეზ. ფონდი'!H784)</f>
        <v>66000</v>
      </c>
      <c r="H784" s="7">
        <f>SUM('დაზუსტ. ბიუჯ.'!H784,'მთავრ. ფონდი'!I784,'პრეზ. ფონდი'!I784)</f>
        <v>30000</v>
      </c>
      <c r="I784" s="7">
        <f t="shared" si="54"/>
        <v>378000</v>
      </c>
      <c r="J784" s="7">
        <f t="shared" si="55"/>
        <v>444000</v>
      </c>
    </row>
    <row r="785" spans="1:10" x14ac:dyDescent="0.25">
      <c r="A785" t="str">
        <f t="shared" si="53"/>
        <v>b</v>
      </c>
      <c r="B785" s="8"/>
      <c r="C785" s="9" t="s">
        <v>11</v>
      </c>
      <c r="D785" s="10">
        <f t="shared" si="56"/>
        <v>0</v>
      </c>
      <c r="E785" s="10">
        <f>SUM('დაზუსტ. ბიუჯ.'!E785,'მთავრ. ფონდი'!F785,'პრეზ. ფონდი'!F785)</f>
        <v>0</v>
      </c>
      <c r="F785" s="10">
        <f>SUM('დაზუსტ. ბიუჯ.'!F785,'მთავრ. ფონდი'!G785,'პრეზ. ფონდი'!G785)</f>
        <v>0</v>
      </c>
      <c r="G785" s="10">
        <f>SUM('დაზუსტ. ბიუჯ.'!G785,'მთავრ. ფონდი'!H785,'პრეზ. ფონდი'!H785)</f>
        <v>0</v>
      </c>
      <c r="H785" s="10">
        <f>SUM('დაზუსტ. ბიუჯ.'!H785,'მთავრ. ფონდი'!I785,'პრეზ. ფონდი'!I785)</f>
        <v>0</v>
      </c>
      <c r="I785" s="10">
        <f t="shared" si="54"/>
        <v>0</v>
      </c>
      <c r="J785" s="10">
        <f t="shared" si="55"/>
        <v>0</v>
      </c>
    </row>
    <row r="786" spans="1:10" x14ac:dyDescent="0.25">
      <c r="A786" t="str">
        <f t="shared" si="53"/>
        <v>a</v>
      </c>
      <c r="B786" s="8"/>
      <c r="C786" s="9" t="s">
        <v>12</v>
      </c>
      <c r="D786" s="10">
        <f t="shared" si="56"/>
        <v>95000</v>
      </c>
      <c r="E786" s="10">
        <f>SUM('დაზუსტ. ბიუჯ.'!E786,'მთავრ. ფონდი'!F786,'პრეზ. ფონდი'!F786)</f>
        <v>24000</v>
      </c>
      <c r="F786" s="10">
        <f>SUM('დაზუსტ. ბიუჯ.'!F786,'მთავრ. ფონდი'!G786,'პრეზ. ფონდი'!G786)</f>
        <v>24000</v>
      </c>
      <c r="G786" s="10">
        <f>SUM('დაზუსტ. ბიუჯ.'!G786,'მთავრ. ფონდი'!H786,'პრეზ. ფონდი'!H786)</f>
        <v>24000</v>
      </c>
      <c r="H786" s="10">
        <f>SUM('დაზუსტ. ბიუჯ.'!H786,'მთავრ. ფონდი'!I786,'პრეზ. ფონდი'!I786)</f>
        <v>23000</v>
      </c>
      <c r="I786" s="10">
        <f t="shared" si="54"/>
        <v>48000</v>
      </c>
      <c r="J786" s="10">
        <f t="shared" si="55"/>
        <v>72000</v>
      </c>
    </row>
    <row r="787" spans="1:10" x14ac:dyDescent="0.25">
      <c r="A787" t="str">
        <f t="shared" si="53"/>
        <v>b</v>
      </c>
      <c r="B787" s="8"/>
      <c r="C787" s="9" t="s">
        <v>13</v>
      </c>
      <c r="D787" s="10">
        <f t="shared" si="56"/>
        <v>0</v>
      </c>
      <c r="E787" s="10">
        <f>SUM('დაზუსტ. ბიუჯ.'!E787,'მთავრ. ფონდი'!F787,'პრეზ. ფონდი'!F787)</f>
        <v>0</v>
      </c>
      <c r="F787" s="10">
        <f>SUM('დაზუსტ. ბიუჯ.'!F787,'მთავრ. ფონდი'!G787,'პრეზ. ფონდი'!G787)</f>
        <v>0</v>
      </c>
      <c r="G787" s="10">
        <f>SUM('დაზუსტ. ბიუჯ.'!G787,'მთავრ. ფონდი'!H787,'პრეზ. ფონდი'!H787)</f>
        <v>0</v>
      </c>
      <c r="H787" s="10">
        <f>SUM('დაზუსტ. ბიუჯ.'!H787,'მთავრ. ფონდი'!I787,'პრეზ. ფონდი'!I787)</f>
        <v>0</v>
      </c>
      <c r="I787" s="10">
        <f t="shared" si="54"/>
        <v>0</v>
      </c>
      <c r="J787" s="10">
        <f t="shared" si="55"/>
        <v>0</v>
      </c>
    </row>
    <row r="788" spans="1:10" x14ac:dyDescent="0.25">
      <c r="A788" t="str">
        <f t="shared" si="53"/>
        <v>b</v>
      </c>
      <c r="B788" s="8"/>
      <c r="C788" s="9" t="s">
        <v>14</v>
      </c>
      <c r="D788" s="10">
        <f t="shared" si="56"/>
        <v>0</v>
      </c>
      <c r="E788" s="10">
        <f>SUM('დაზუსტ. ბიუჯ.'!E788,'მთავრ. ფონდი'!F788,'პრეზ. ფონდი'!F788)</f>
        <v>0</v>
      </c>
      <c r="F788" s="10">
        <f>SUM('დაზუსტ. ბიუჯ.'!F788,'მთავრ. ფონდი'!G788,'პრეზ. ფონდი'!G788)</f>
        <v>0</v>
      </c>
      <c r="G788" s="10">
        <f>SUM('დაზუსტ. ბიუჯ.'!G788,'მთავრ. ფონდი'!H788,'პრეზ. ფონდი'!H788)</f>
        <v>0</v>
      </c>
      <c r="H788" s="10">
        <f>SUM('დაზუსტ. ბიუჯ.'!H788,'მთავრ. ფონდი'!I788,'პრეზ. ფონდი'!I788)</f>
        <v>0</v>
      </c>
      <c r="I788" s="10">
        <f t="shared" si="54"/>
        <v>0</v>
      </c>
      <c r="J788" s="10">
        <f t="shared" si="55"/>
        <v>0</v>
      </c>
    </row>
    <row r="789" spans="1:10" x14ac:dyDescent="0.25">
      <c r="A789" t="str">
        <f t="shared" si="53"/>
        <v>b</v>
      </c>
      <c r="B789" s="8"/>
      <c r="C789" s="9" t="s">
        <v>15</v>
      </c>
      <c r="D789" s="10">
        <f t="shared" si="56"/>
        <v>0</v>
      </c>
      <c r="E789" s="10">
        <f>SUM('დაზუსტ. ბიუჯ.'!E789,'მთავრ. ფონდი'!F789,'პრეზ. ფონდი'!F789)</f>
        <v>0</v>
      </c>
      <c r="F789" s="10">
        <f>SUM('დაზუსტ. ბიუჯ.'!F789,'მთავრ. ფონდი'!G789,'პრეზ. ფონდი'!G789)</f>
        <v>0</v>
      </c>
      <c r="G789" s="10">
        <f>SUM('დაზუსტ. ბიუჯ.'!G789,'მთავრ. ფონდი'!H789,'პრეზ. ფონდი'!H789)</f>
        <v>0</v>
      </c>
      <c r="H789" s="10">
        <f>SUM('დაზუსტ. ბიუჯ.'!H789,'მთავრ. ფონდი'!I789,'პრეზ. ფონდი'!I789)</f>
        <v>0</v>
      </c>
      <c r="I789" s="10">
        <f t="shared" si="54"/>
        <v>0</v>
      </c>
      <c r="J789" s="10">
        <f t="shared" si="55"/>
        <v>0</v>
      </c>
    </row>
    <row r="790" spans="1:10" x14ac:dyDescent="0.25">
      <c r="A790" t="str">
        <f t="shared" si="53"/>
        <v>a</v>
      </c>
      <c r="B790" s="8"/>
      <c r="C790" s="9" t="s">
        <v>16</v>
      </c>
      <c r="D790" s="10">
        <f t="shared" si="56"/>
        <v>379000</v>
      </c>
      <c r="E790" s="10">
        <f>SUM('დაზუსტ. ბიუჯ.'!E790,'მთავრ. ფონდი'!F790,'პრეზ. ფონდი'!F790)</f>
        <v>0</v>
      </c>
      <c r="F790" s="10">
        <f>SUM('დაზუსტ. ბიუჯ.'!F790,'მთავრ. ფონდი'!G790,'პრეზ. ფონდი'!G790)</f>
        <v>330000</v>
      </c>
      <c r="G790" s="10">
        <f>SUM('დაზუსტ. ბიუჯ.'!G790,'მთავრ. ფონდი'!H790,'პრეზ. ფონდი'!H790)</f>
        <v>42000</v>
      </c>
      <c r="H790" s="10">
        <f>SUM('დაზუსტ. ბიუჯ.'!H790,'მთავრ. ფონდი'!I790,'პრეზ. ფონდი'!I790)</f>
        <v>7000</v>
      </c>
      <c r="I790" s="10">
        <f t="shared" si="54"/>
        <v>330000</v>
      </c>
      <c r="J790" s="10">
        <f t="shared" si="55"/>
        <v>372000</v>
      </c>
    </row>
    <row r="791" spans="1:10" x14ac:dyDescent="0.25">
      <c r="A791" t="str">
        <f t="shared" si="53"/>
        <v>b</v>
      </c>
      <c r="B791" s="8"/>
      <c r="C791" s="9" t="s">
        <v>17</v>
      </c>
      <c r="D791" s="10">
        <f t="shared" si="56"/>
        <v>0</v>
      </c>
      <c r="E791" s="10">
        <f>SUM('დაზუსტ. ბიუჯ.'!E791,'მთავრ. ფონდი'!F791,'პრეზ. ფონდი'!F791)</f>
        <v>0</v>
      </c>
      <c r="F791" s="10">
        <f>SUM('დაზუსტ. ბიუჯ.'!F791,'მთავრ. ფონდი'!G791,'პრეზ. ფონდი'!G791)</f>
        <v>0</v>
      </c>
      <c r="G791" s="10">
        <f>SUM('დაზუსტ. ბიუჯ.'!G791,'მთავრ. ფონდი'!H791,'პრეზ. ფონდი'!H791)</f>
        <v>0</v>
      </c>
      <c r="H791" s="10">
        <f>SUM('დაზუსტ. ბიუჯ.'!H791,'მთავრ. ფონდი'!I791,'პრეზ. ფონდი'!I791)</f>
        <v>0</v>
      </c>
      <c r="I791" s="10">
        <f t="shared" si="54"/>
        <v>0</v>
      </c>
      <c r="J791" s="10">
        <f t="shared" si="55"/>
        <v>0</v>
      </c>
    </row>
    <row r="792" spans="1:10" x14ac:dyDescent="0.25">
      <c r="A792" t="str">
        <f t="shared" si="53"/>
        <v>b</v>
      </c>
      <c r="B792" s="5"/>
      <c r="C792" s="6" t="s">
        <v>18</v>
      </c>
      <c r="D792" s="7">
        <f t="shared" si="56"/>
        <v>0</v>
      </c>
      <c r="E792" s="7">
        <f>SUM('დაზუსტ. ბიუჯ.'!E792,'მთავრ. ფონდი'!F792,'პრეზ. ფონდი'!F792)</f>
        <v>0</v>
      </c>
      <c r="F792" s="7">
        <f>SUM('დაზუსტ. ბიუჯ.'!F792,'მთავრ. ფონდი'!G792,'პრეზ. ფონდი'!G792)</f>
        <v>0</v>
      </c>
      <c r="G792" s="7">
        <f>SUM('დაზუსტ. ბიუჯ.'!G792,'მთავრ. ფონდი'!H792,'პრეზ. ფონდი'!H792)</f>
        <v>0</v>
      </c>
      <c r="H792" s="7">
        <f>SUM('დაზუსტ. ბიუჯ.'!H792,'მთავრ. ფონდი'!I792,'პრეზ. ფონდი'!I792)</f>
        <v>0</v>
      </c>
      <c r="I792" s="7">
        <f t="shared" si="54"/>
        <v>0</v>
      </c>
      <c r="J792" s="7">
        <f t="shared" si="55"/>
        <v>0</v>
      </c>
    </row>
    <row r="793" spans="1:10" x14ac:dyDescent="0.25">
      <c r="A793" t="str">
        <f t="shared" si="53"/>
        <v>b</v>
      </c>
      <c r="B793" s="5"/>
      <c r="C793" s="6" t="s">
        <v>19</v>
      </c>
      <c r="D793" s="7">
        <f t="shared" si="56"/>
        <v>0</v>
      </c>
      <c r="E793" s="7">
        <f>SUM('დაზუსტ. ბიუჯ.'!E793,'მთავრ. ფონდი'!F793,'პრეზ. ფონდი'!F793)</f>
        <v>0</v>
      </c>
      <c r="F793" s="7">
        <f>SUM('დაზუსტ. ბიუჯ.'!F793,'მთავრ. ფონდი'!G793,'პრეზ. ფონდი'!G793)</f>
        <v>0</v>
      </c>
      <c r="G793" s="7">
        <f>SUM('დაზუსტ. ბიუჯ.'!G793,'მთავრ. ფონდი'!H793,'პრეზ. ფონდი'!H793)</f>
        <v>0</v>
      </c>
      <c r="H793" s="7">
        <f>SUM('დაზუსტ. ბიუჯ.'!H793,'მთავრ. ფონდი'!I793,'პრეზ. ფონდი'!I793)</f>
        <v>0</v>
      </c>
      <c r="I793" s="7">
        <f t="shared" si="54"/>
        <v>0</v>
      </c>
      <c r="J793" s="7">
        <f t="shared" si="55"/>
        <v>0</v>
      </c>
    </row>
    <row r="794" spans="1:10" ht="15.75" thickBot="1" x14ac:dyDescent="0.3">
      <c r="A794" t="str">
        <f t="shared" si="53"/>
        <v>b</v>
      </c>
      <c r="B794" s="11"/>
      <c r="C794" s="12" t="s">
        <v>20</v>
      </c>
      <c r="D794" s="13">
        <f t="shared" si="56"/>
        <v>0</v>
      </c>
      <c r="E794" s="13">
        <f>SUM('დაზუსტ. ბიუჯ.'!E794,'მთავრ. ფონდი'!F794,'პრეზ. ფონდი'!F794)</f>
        <v>0</v>
      </c>
      <c r="F794" s="13">
        <f>SUM('დაზუსტ. ბიუჯ.'!F794,'მთავრ. ფონდი'!G794,'პრეზ. ფონდი'!G794)</f>
        <v>0</v>
      </c>
      <c r="G794" s="13">
        <f>SUM('დაზუსტ. ბიუჯ.'!G794,'მთავრ. ფონდი'!H794,'პრეზ. ფონდი'!H794)</f>
        <v>0</v>
      </c>
      <c r="H794" s="13">
        <f>SUM('დაზუსტ. ბიუჯ.'!H794,'მთავრ. ფონდი'!I794,'პრეზ. ფონდი'!I794)</f>
        <v>0</v>
      </c>
      <c r="I794" s="13">
        <f t="shared" si="54"/>
        <v>0</v>
      </c>
      <c r="J794" s="13">
        <f t="shared" si="55"/>
        <v>0</v>
      </c>
    </row>
    <row r="795" spans="1:10" ht="31.5" thickTop="1" thickBot="1" x14ac:dyDescent="0.3">
      <c r="A795" t="str">
        <f t="shared" si="53"/>
        <v>a</v>
      </c>
      <c r="B795" s="3" t="s">
        <v>136</v>
      </c>
      <c r="C795" s="14" t="s">
        <v>137</v>
      </c>
      <c r="D795" s="4">
        <f t="shared" si="56"/>
        <v>6700000</v>
      </c>
      <c r="E795" s="4">
        <f>SUM('დაზუსტ. ბიუჯ.'!E795,'მთავრ. ფონდი'!F795,'პრეზ. ფონდი'!F795)</f>
        <v>1020500</v>
      </c>
      <c r="F795" s="4">
        <f>SUM('დაზუსტ. ბიუჯ.'!F795,'მთავრ. ფონდი'!G795,'პრეზ. ფონდი'!G795)</f>
        <v>1970500</v>
      </c>
      <c r="G795" s="4">
        <f>SUM('დაზუსტ. ბიუჯ.'!G795,'მთავრ. ფონდი'!H795,'პრეზ. ფონდი'!H795)</f>
        <v>1616500</v>
      </c>
      <c r="H795" s="4">
        <f>SUM('დაზუსტ. ბიუჯ.'!H795,'მთავრ. ფონდი'!I795,'პრეზ. ფონდი'!I795)</f>
        <v>2092500</v>
      </c>
      <c r="I795" s="4">
        <f t="shared" si="54"/>
        <v>2991000</v>
      </c>
      <c r="J795" s="4">
        <f t="shared" si="55"/>
        <v>4607500</v>
      </c>
    </row>
    <row r="796" spans="1:10" ht="15.75" thickTop="1" x14ac:dyDescent="0.25">
      <c r="A796" t="str">
        <f t="shared" si="53"/>
        <v>a</v>
      </c>
      <c r="B796" s="5"/>
      <c r="C796" s="6" t="s">
        <v>10</v>
      </c>
      <c r="D796" s="7">
        <f t="shared" si="56"/>
        <v>6700000</v>
      </c>
      <c r="E796" s="7">
        <f>SUM('დაზუსტ. ბიუჯ.'!E796,'მთავრ. ფონდი'!F796,'პრეზ. ფონდი'!F796)</f>
        <v>1020500</v>
      </c>
      <c r="F796" s="7">
        <f>SUM('დაზუსტ. ბიუჯ.'!F796,'მთავრ. ფონდი'!G796,'პრეზ. ფონდი'!G796)</f>
        <v>1970500</v>
      </c>
      <c r="G796" s="7">
        <f>SUM('დაზუსტ. ბიუჯ.'!G796,'მთავრ. ფონდი'!H796,'პრეზ. ფონდი'!H796)</f>
        <v>1616500</v>
      </c>
      <c r="H796" s="7">
        <f>SUM('დაზუსტ. ბიუჯ.'!H796,'მთავრ. ფონდი'!I796,'პრეზ. ფონდი'!I796)</f>
        <v>2092500</v>
      </c>
      <c r="I796" s="7">
        <f t="shared" si="54"/>
        <v>2991000</v>
      </c>
      <c r="J796" s="7">
        <f t="shared" si="55"/>
        <v>4607500</v>
      </c>
    </row>
    <row r="797" spans="1:10" x14ac:dyDescent="0.25">
      <c r="A797" t="str">
        <f t="shared" si="53"/>
        <v>b</v>
      </c>
      <c r="B797" s="8"/>
      <c r="C797" s="9" t="s">
        <v>11</v>
      </c>
      <c r="D797" s="10">
        <f t="shared" si="56"/>
        <v>0</v>
      </c>
      <c r="E797" s="10">
        <f>SUM('დაზუსტ. ბიუჯ.'!E797,'მთავრ. ფონდი'!F797,'პრეზ. ფონდი'!F797)</f>
        <v>0</v>
      </c>
      <c r="F797" s="10">
        <f>SUM('დაზუსტ. ბიუჯ.'!F797,'მთავრ. ფონდი'!G797,'პრეზ. ფონდი'!G797)</f>
        <v>0</v>
      </c>
      <c r="G797" s="10">
        <f>SUM('დაზუსტ. ბიუჯ.'!G797,'მთავრ. ფონდი'!H797,'პრეზ. ფონდი'!H797)</f>
        <v>0</v>
      </c>
      <c r="H797" s="10">
        <f>SUM('დაზუსტ. ბიუჯ.'!H797,'მთავრ. ფონდი'!I797,'პრეზ. ფონდი'!I797)</f>
        <v>0</v>
      </c>
      <c r="I797" s="10">
        <f t="shared" si="54"/>
        <v>0</v>
      </c>
      <c r="J797" s="10">
        <f t="shared" si="55"/>
        <v>0</v>
      </c>
    </row>
    <row r="798" spans="1:10" x14ac:dyDescent="0.25">
      <c r="A798" t="str">
        <f t="shared" si="53"/>
        <v>a</v>
      </c>
      <c r="B798" s="8"/>
      <c r="C798" s="9" t="s">
        <v>12</v>
      </c>
      <c r="D798" s="10">
        <f t="shared" si="56"/>
        <v>166000</v>
      </c>
      <c r="E798" s="10">
        <f>SUM('დაზუსტ. ბიუჯ.'!E798,'მთავრ. ფონდი'!F798,'პრეზ. ფონდი'!F798)</f>
        <v>41000</v>
      </c>
      <c r="F798" s="10">
        <f>SUM('დაზუსტ. ბიუჯ.'!F798,'მთავრ. ფონდი'!G798,'პრეზ. ფონდი'!G798)</f>
        <v>47000</v>
      </c>
      <c r="G798" s="10">
        <f>SUM('დაზუსტ. ბიუჯ.'!G798,'მთავრ. ფონდი'!H798,'პრეზ. ფონდი'!H798)</f>
        <v>39000</v>
      </c>
      <c r="H798" s="10">
        <f>SUM('დაზუსტ. ბიუჯ.'!H798,'მთავრ. ფონდი'!I798,'პრეზ. ფონდი'!I798)</f>
        <v>39000</v>
      </c>
      <c r="I798" s="10">
        <f t="shared" si="54"/>
        <v>88000</v>
      </c>
      <c r="J798" s="10">
        <f t="shared" si="55"/>
        <v>127000</v>
      </c>
    </row>
    <row r="799" spans="1:10" x14ac:dyDescent="0.25">
      <c r="A799" t="str">
        <f t="shared" si="53"/>
        <v>b</v>
      </c>
      <c r="B799" s="8"/>
      <c r="C799" s="9" t="s">
        <v>13</v>
      </c>
      <c r="D799" s="10">
        <f t="shared" si="56"/>
        <v>0</v>
      </c>
      <c r="E799" s="10">
        <f>SUM('დაზუსტ. ბიუჯ.'!E799,'მთავრ. ფონდი'!F799,'პრეზ. ფონდი'!F799)</f>
        <v>0</v>
      </c>
      <c r="F799" s="10">
        <f>SUM('დაზუსტ. ბიუჯ.'!F799,'მთავრ. ფონდი'!G799,'პრეზ. ფონდი'!G799)</f>
        <v>0</v>
      </c>
      <c r="G799" s="10">
        <f>SUM('დაზუსტ. ბიუჯ.'!G799,'მთავრ. ფონდი'!H799,'პრეზ. ფონდი'!H799)</f>
        <v>0</v>
      </c>
      <c r="H799" s="10">
        <f>SUM('დაზუსტ. ბიუჯ.'!H799,'მთავრ. ფონდი'!I799,'პრეზ. ფონდი'!I799)</f>
        <v>0</v>
      </c>
      <c r="I799" s="10">
        <f t="shared" si="54"/>
        <v>0</v>
      </c>
      <c r="J799" s="10">
        <f t="shared" si="55"/>
        <v>0</v>
      </c>
    </row>
    <row r="800" spans="1:10" x14ac:dyDescent="0.25">
      <c r="A800" t="str">
        <f t="shared" si="53"/>
        <v>b</v>
      </c>
      <c r="B800" s="8"/>
      <c r="C800" s="9" t="s">
        <v>14</v>
      </c>
      <c r="D800" s="10">
        <f t="shared" si="56"/>
        <v>0</v>
      </c>
      <c r="E800" s="10">
        <f>SUM('დაზუსტ. ბიუჯ.'!E800,'მთავრ. ფონდი'!F800,'პრეზ. ფონდი'!F800)</f>
        <v>0</v>
      </c>
      <c r="F800" s="10">
        <f>SUM('დაზუსტ. ბიუჯ.'!F800,'მთავრ. ფონდი'!G800,'პრეზ. ფონდი'!G800)</f>
        <v>0</v>
      </c>
      <c r="G800" s="10">
        <f>SUM('დაზუსტ. ბიუჯ.'!G800,'მთავრ. ფონდი'!H800,'პრეზ. ფონდი'!H800)</f>
        <v>0</v>
      </c>
      <c r="H800" s="10">
        <f>SUM('დაზუსტ. ბიუჯ.'!H800,'მთავრ. ფონდი'!I800,'პრეზ. ფონდი'!I800)</f>
        <v>0</v>
      </c>
      <c r="I800" s="10">
        <f t="shared" si="54"/>
        <v>0</v>
      </c>
      <c r="J800" s="10">
        <f t="shared" si="55"/>
        <v>0</v>
      </c>
    </row>
    <row r="801" spans="1:10" x14ac:dyDescent="0.25">
      <c r="A801" t="str">
        <f t="shared" si="53"/>
        <v>b</v>
      </c>
      <c r="B801" s="8"/>
      <c r="C801" s="9" t="s">
        <v>15</v>
      </c>
      <c r="D801" s="10">
        <f t="shared" si="56"/>
        <v>0</v>
      </c>
      <c r="E801" s="10">
        <f>SUM('დაზუსტ. ბიუჯ.'!E801,'მთავრ. ფონდი'!F801,'პრეზ. ფონდი'!F801)</f>
        <v>0</v>
      </c>
      <c r="F801" s="10">
        <f>SUM('დაზუსტ. ბიუჯ.'!F801,'მთავრ. ფონდი'!G801,'პრეზ. ფონდი'!G801)</f>
        <v>0</v>
      </c>
      <c r="G801" s="10">
        <f>SUM('დაზუსტ. ბიუჯ.'!G801,'მთავრ. ფონდი'!H801,'პრეზ. ფონდი'!H801)</f>
        <v>0</v>
      </c>
      <c r="H801" s="10">
        <f>SUM('დაზუსტ. ბიუჯ.'!H801,'მთავრ. ფონდი'!I801,'პრეზ. ფონდი'!I801)</f>
        <v>0</v>
      </c>
      <c r="I801" s="10">
        <f t="shared" si="54"/>
        <v>0</v>
      </c>
      <c r="J801" s="10">
        <f t="shared" si="55"/>
        <v>0</v>
      </c>
    </row>
    <row r="802" spans="1:10" x14ac:dyDescent="0.25">
      <c r="A802" t="str">
        <f t="shared" si="53"/>
        <v>a</v>
      </c>
      <c r="B802" s="8"/>
      <c r="C802" s="9" t="s">
        <v>16</v>
      </c>
      <c r="D802" s="10">
        <f t="shared" si="56"/>
        <v>6534000</v>
      </c>
      <c r="E802" s="10">
        <f>SUM('დაზუსტ. ბიუჯ.'!E802,'მთავრ. ფონდი'!F802,'პრეზ. ფონდი'!F802)</f>
        <v>979500</v>
      </c>
      <c r="F802" s="10">
        <f>SUM('დაზუსტ. ბიუჯ.'!F802,'მთავრ. ფონდი'!G802,'პრეზ. ფონდი'!G802)</f>
        <v>1923500</v>
      </c>
      <c r="G802" s="10">
        <f>SUM('დაზუსტ. ბიუჯ.'!G802,'მთავრ. ფონდი'!H802,'პრეზ. ფონდი'!H802)</f>
        <v>1577500</v>
      </c>
      <c r="H802" s="10">
        <f>SUM('დაზუსტ. ბიუჯ.'!H802,'მთავრ. ფონდი'!I802,'პრეზ. ფონდი'!I802)</f>
        <v>2053500</v>
      </c>
      <c r="I802" s="10">
        <f t="shared" si="54"/>
        <v>2903000</v>
      </c>
      <c r="J802" s="10">
        <f t="shared" si="55"/>
        <v>4480500</v>
      </c>
    </row>
    <row r="803" spans="1:10" x14ac:dyDescent="0.25">
      <c r="A803" t="str">
        <f t="shared" si="53"/>
        <v>b</v>
      </c>
      <c r="B803" s="8"/>
      <c r="C803" s="9" t="s">
        <v>17</v>
      </c>
      <c r="D803" s="10">
        <f t="shared" si="56"/>
        <v>0</v>
      </c>
      <c r="E803" s="10">
        <f>SUM('დაზუსტ. ბიუჯ.'!E803,'მთავრ. ფონდი'!F803,'პრეზ. ფონდი'!F803)</f>
        <v>0</v>
      </c>
      <c r="F803" s="10">
        <f>SUM('დაზუსტ. ბიუჯ.'!F803,'მთავრ. ფონდი'!G803,'პრეზ. ფონდი'!G803)</f>
        <v>0</v>
      </c>
      <c r="G803" s="10">
        <f>SUM('დაზუსტ. ბიუჯ.'!G803,'მთავრ. ფონდი'!H803,'პრეზ. ფონდი'!H803)</f>
        <v>0</v>
      </c>
      <c r="H803" s="10">
        <f>SUM('დაზუსტ. ბიუჯ.'!H803,'მთავრ. ფონდი'!I803,'პრეზ. ფონდი'!I803)</f>
        <v>0</v>
      </c>
      <c r="I803" s="10">
        <f t="shared" si="54"/>
        <v>0</v>
      </c>
      <c r="J803" s="10">
        <f t="shared" si="55"/>
        <v>0</v>
      </c>
    </row>
    <row r="804" spans="1:10" x14ac:dyDescent="0.25">
      <c r="A804" t="str">
        <f t="shared" si="53"/>
        <v>b</v>
      </c>
      <c r="B804" s="5"/>
      <c r="C804" s="6" t="s">
        <v>18</v>
      </c>
      <c r="D804" s="7">
        <f t="shared" si="56"/>
        <v>0</v>
      </c>
      <c r="E804" s="7">
        <f>SUM('დაზუსტ. ბიუჯ.'!E804,'მთავრ. ფონდი'!F804,'პრეზ. ფონდი'!F804)</f>
        <v>0</v>
      </c>
      <c r="F804" s="7">
        <f>SUM('დაზუსტ. ბიუჯ.'!F804,'მთავრ. ფონდი'!G804,'პრეზ. ფონდი'!G804)</f>
        <v>0</v>
      </c>
      <c r="G804" s="7">
        <f>SUM('დაზუსტ. ბიუჯ.'!G804,'მთავრ. ფონდი'!H804,'პრეზ. ფონდი'!H804)</f>
        <v>0</v>
      </c>
      <c r="H804" s="7">
        <f>SUM('დაზუსტ. ბიუჯ.'!H804,'მთავრ. ფონდი'!I804,'პრეზ. ფონდი'!I804)</f>
        <v>0</v>
      </c>
      <c r="I804" s="7">
        <f t="shared" si="54"/>
        <v>0</v>
      </c>
      <c r="J804" s="7">
        <f t="shared" si="55"/>
        <v>0</v>
      </c>
    </row>
    <row r="805" spans="1:10" x14ac:dyDescent="0.25">
      <c r="A805" t="str">
        <f t="shared" si="53"/>
        <v>b</v>
      </c>
      <c r="B805" s="5"/>
      <c r="C805" s="6" t="s">
        <v>19</v>
      </c>
      <c r="D805" s="7">
        <f t="shared" si="56"/>
        <v>0</v>
      </c>
      <c r="E805" s="7">
        <f>SUM('დაზუსტ. ბიუჯ.'!E805,'მთავრ. ფონდი'!F805,'პრეზ. ფონდი'!F805)</f>
        <v>0</v>
      </c>
      <c r="F805" s="7">
        <f>SUM('დაზუსტ. ბიუჯ.'!F805,'მთავრ. ფონდი'!G805,'პრეზ. ფონდი'!G805)</f>
        <v>0</v>
      </c>
      <c r="G805" s="7">
        <f>SUM('დაზუსტ. ბიუჯ.'!G805,'მთავრ. ფონდი'!H805,'პრეზ. ფონდი'!H805)</f>
        <v>0</v>
      </c>
      <c r="H805" s="7">
        <f>SUM('დაზუსტ. ბიუჯ.'!H805,'მთავრ. ფონდი'!I805,'პრეზ. ფონდი'!I805)</f>
        <v>0</v>
      </c>
      <c r="I805" s="7">
        <f t="shared" si="54"/>
        <v>0</v>
      </c>
      <c r="J805" s="7">
        <f t="shared" si="55"/>
        <v>0</v>
      </c>
    </row>
    <row r="806" spans="1:10" ht="15.75" thickBot="1" x14ac:dyDescent="0.3">
      <c r="A806" t="str">
        <f t="shared" si="53"/>
        <v>b</v>
      </c>
      <c r="B806" s="11"/>
      <c r="C806" s="12" t="s">
        <v>20</v>
      </c>
      <c r="D806" s="13">
        <f t="shared" si="56"/>
        <v>0</v>
      </c>
      <c r="E806" s="13">
        <f>SUM('დაზუსტ. ბიუჯ.'!E806,'მთავრ. ფონდი'!F806,'პრეზ. ფონდი'!F806)</f>
        <v>0</v>
      </c>
      <c r="F806" s="13">
        <f>SUM('დაზუსტ. ბიუჯ.'!F806,'მთავრ. ფონდი'!G806,'პრეზ. ფონდი'!G806)</f>
        <v>0</v>
      </c>
      <c r="G806" s="13">
        <f>SUM('დაზუსტ. ბიუჯ.'!G806,'მთავრ. ფონდი'!H806,'პრეზ. ფონდი'!H806)</f>
        <v>0</v>
      </c>
      <c r="H806" s="13">
        <f>SUM('დაზუსტ. ბიუჯ.'!H806,'მთავრ. ფონდი'!I806,'პრეზ. ფონდი'!I806)</f>
        <v>0</v>
      </c>
      <c r="I806" s="13">
        <f t="shared" si="54"/>
        <v>0</v>
      </c>
      <c r="J806" s="13">
        <f t="shared" si="55"/>
        <v>0</v>
      </c>
    </row>
    <row r="807" spans="1:10" ht="32.25" customHeight="1" thickTop="1" thickBot="1" x14ac:dyDescent="0.3">
      <c r="A807" t="str">
        <f t="shared" si="53"/>
        <v>a</v>
      </c>
      <c r="B807" s="16" t="s">
        <v>138</v>
      </c>
      <c r="C807" s="4" t="s">
        <v>139</v>
      </c>
      <c r="D807" s="4">
        <f t="shared" si="56"/>
        <v>200000</v>
      </c>
      <c r="E807" s="4">
        <f>SUM('დაზუსტ. ბიუჯ.'!E807,'მთავრ. ფონდი'!F807,'პრეზ. ფონდი'!F807)</f>
        <v>50000</v>
      </c>
      <c r="F807" s="4">
        <f>SUM('დაზუსტ. ბიუჯ.'!F807,'მთავრ. ფონდი'!G807,'პრეზ. ფონდი'!G807)</f>
        <v>100000</v>
      </c>
      <c r="G807" s="4">
        <f>SUM('დაზუსტ. ბიუჯ.'!G807,'მთავრ. ფონდი'!H807,'პრეზ. ფონდი'!H807)</f>
        <v>50000</v>
      </c>
      <c r="H807" s="4">
        <f>SUM('დაზუსტ. ბიუჯ.'!H807,'მთავრ. ფონდი'!I807,'პრეზ. ფონდი'!I807)</f>
        <v>0</v>
      </c>
      <c r="I807" s="4">
        <f t="shared" si="54"/>
        <v>150000</v>
      </c>
      <c r="J807" s="4">
        <f t="shared" si="55"/>
        <v>200000</v>
      </c>
    </row>
    <row r="808" spans="1:10" ht="15.75" thickTop="1" x14ac:dyDescent="0.25">
      <c r="A808" t="str">
        <f t="shared" si="53"/>
        <v>a</v>
      </c>
      <c r="B808" s="5"/>
      <c r="C808" s="6" t="s">
        <v>10</v>
      </c>
      <c r="D808" s="7">
        <f t="shared" si="56"/>
        <v>200000</v>
      </c>
      <c r="E808" s="7">
        <f>SUM('დაზუსტ. ბიუჯ.'!E808,'მთავრ. ფონდი'!F808,'პრეზ. ფონდი'!F808)</f>
        <v>50000</v>
      </c>
      <c r="F808" s="7">
        <f>SUM('დაზუსტ. ბიუჯ.'!F808,'მთავრ. ფონდი'!G808,'პრეზ. ფონდი'!G808)</f>
        <v>100000</v>
      </c>
      <c r="G808" s="7">
        <f>SUM('დაზუსტ. ბიუჯ.'!G808,'მთავრ. ფონდი'!H808,'პრეზ. ფონდი'!H808)</f>
        <v>50000</v>
      </c>
      <c r="H808" s="7">
        <f>SUM('დაზუსტ. ბიუჯ.'!H808,'მთავრ. ფონდი'!I808,'პრეზ. ფონდი'!I808)</f>
        <v>0</v>
      </c>
      <c r="I808" s="7">
        <f t="shared" si="54"/>
        <v>150000</v>
      </c>
      <c r="J808" s="7">
        <f t="shared" si="55"/>
        <v>200000</v>
      </c>
    </row>
    <row r="809" spans="1:10" x14ac:dyDescent="0.25">
      <c r="A809" t="str">
        <f t="shared" si="53"/>
        <v>b</v>
      </c>
      <c r="B809" s="8"/>
      <c r="C809" s="9" t="s">
        <v>11</v>
      </c>
      <c r="D809" s="10">
        <f t="shared" si="56"/>
        <v>0</v>
      </c>
      <c r="E809" s="10">
        <f>SUM('დაზუსტ. ბიუჯ.'!E809,'მთავრ. ფონდი'!F809,'პრეზ. ფონდი'!F809)</f>
        <v>0</v>
      </c>
      <c r="F809" s="10">
        <f>SUM('დაზუსტ. ბიუჯ.'!F809,'მთავრ. ფონდი'!G809,'პრეზ. ფონდი'!G809)</f>
        <v>0</v>
      </c>
      <c r="G809" s="10">
        <f>SUM('დაზუსტ. ბიუჯ.'!G809,'მთავრ. ფონდი'!H809,'პრეზ. ფონდი'!H809)</f>
        <v>0</v>
      </c>
      <c r="H809" s="10">
        <f>SUM('დაზუსტ. ბიუჯ.'!H809,'მთავრ. ფონდი'!I809,'პრეზ. ფონდი'!I809)</f>
        <v>0</v>
      </c>
      <c r="I809" s="10">
        <f t="shared" si="54"/>
        <v>0</v>
      </c>
      <c r="J809" s="10">
        <f t="shared" si="55"/>
        <v>0</v>
      </c>
    </row>
    <row r="810" spans="1:10" x14ac:dyDescent="0.25">
      <c r="A810" t="str">
        <f t="shared" si="53"/>
        <v>a</v>
      </c>
      <c r="B810" s="8"/>
      <c r="C810" s="9" t="s">
        <v>12</v>
      </c>
      <c r="D810" s="10">
        <f t="shared" si="56"/>
        <v>200000</v>
      </c>
      <c r="E810" s="10">
        <f>SUM('დაზუსტ. ბიუჯ.'!E810,'მთავრ. ფონდი'!F810,'პრეზ. ფონდი'!F810)</f>
        <v>50000</v>
      </c>
      <c r="F810" s="10">
        <f>SUM('დაზუსტ. ბიუჯ.'!F810,'მთავრ. ფონდი'!G810,'პრეზ. ფონდი'!G810)</f>
        <v>100000</v>
      </c>
      <c r="G810" s="10">
        <f>SUM('დაზუსტ. ბიუჯ.'!G810,'მთავრ. ფონდი'!H810,'პრეზ. ფონდი'!H810)</f>
        <v>50000</v>
      </c>
      <c r="H810" s="10">
        <f>SUM('დაზუსტ. ბიუჯ.'!H810,'მთავრ. ფონდი'!I810,'პრეზ. ფონდი'!I810)</f>
        <v>0</v>
      </c>
      <c r="I810" s="10">
        <f t="shared" si="54"/>
        <v>150000</v>
      </c>
      <c r="J810" s="10">
        <f t="shared" si="55"/>
        <v>200000</v>
      </c>
    </row>
    <row r="811" spans="1:10" x14ac:dyDescent="0.25">
      <c r="A811" t="str">
        <f t="shared" si="53"/>
        <v>b</v>
      </c>
      <c r="B811" s="8"/>
      <c r="C811" s="9" t="s">
        <v>13</v>
      </c>
      <c r="D811" s="10">
        <f t="shared" si="56"/>
        <v>0</v>
      </c>
      <c r="E811" s="10">
        <f>SUM('დაზუსტ. ბიუჯ.'!E811,'მთავრ. ფონდი'!F811,'პრეზ. ფონდი'!F811)</f>
        <v>0</v>
      </c>
      <c r="F811" s="10">
        <f>SUM('დაზუსტ. ბიუჯ.'!F811,'მთავრ. ფონდი'!G811,'პრეზ. ფონდი'!G811)</f>
        <v>0</v>
      </c>
      <c r="G811" s="10">
        <f>SUM('დაზუსტ. ბიუჯ.'!G811,'მთავრ. ფონდი'!H811,'პრეზ. ფონდი'!H811)</f>
        <v>0</v>
      </c>
      <c r="H811" s="10">
        <f>SUM('დაზუსტ. ბიუჯ.'!H811,'მთავრ. ფონდი'!I811,'პრეზ. ფონდი'!I811)</f>
        <v>0</v>
      </c>
      <c r="I811" s="10">
        <f t="shared" si="54"/>
        <v>0</v>
      </c>
      <c r="J811" s="10">
        <f t="shared" si="55"/>
        <v>0</v>
      </c>
    </row>
    <row r="812" spans="1:10" x14ac:dyDescent="0.25">
      <c r="A812" t="str">
        <f t="shared" si="53"/>
        <v>b</v>
      </c>
      <c r="B812" s="8"/>
      <c r="C812" s="9" t="s">
        <v>14</v>
      </c>
      <c r="D812" s="10">
        <f t="shared" si="56"/>
        <v>0</v>
      </c>
      <c r="E812" s="10">
        <f>SUM('დაზუსტ. ბიუჯ.'!E812,'მთავრ. ფონდი'!F812,'პრეზ. ფონდი'!F812)</f>
        <v>0</v>
      </c>
      <c r="F812" s="10">
        <f>SUM('დაზუსტ. ბიუჯ.'!F812,'მთავრ. ფონდი'!G812,'პრეზ. ფონდი'!G812)</f>
        <v>0</v>
      </c>
      <c r="G812" s="10">
        <f>SUM('დაზუსტ. ბიუჯ.'!G812,'მთავრ. ფონდი'!H812,'პრეზ. ფონდი'!H812)</f>
        <v>0</v>
      </c>
      <c r="H812" s="10">
        <f>SUM('დაზუსტ. ბიუჯ.'!H812,'მთავრ. ფონდი'!I812,'პრეზ. ფონდი'!I812)</f>
        <v>0</v>
      </c>
      <c r="I812" s="10">
        <f t="shared" si="54"/>
        <v>0</v>
      </c>
      <c r="J812" s="10">
        <f t="shared" si="55"/>
        <v>0</v>
      </c>
    </row>
    <row r="813" spans="1:10" x14ac:dyDescent="0.25">
      <c r="A813" t="str">
        <f t="shared" si="53"/>
        <v>b</v>
      </c>
      <c r="B813" s="8"/>
      <c r="C813" s="9" t="s">
        <v>15</v>
      </c>
      <c r="D813" s="10">
        <f t="shared" si="56"/>
        <v>0</v>
      </c>
      <c r="E813" s="10">
        <f>SUM('დაზუსტ. ბიუჯ.'!E813,'მთავრ. ფონდი'!F813,'პრეზ. ფონდი'!F813)</f>
        <v>0</v>
      </c>
      <c r="F813" s="10">
        <f>SUM('დაზუსტ. ბიუჯ.'!F813,'მთავრ. ფონდი'!G813,'პრეზ. ფონდი'!G813)</f>
        <v>0</v>
      </c>
      <c r="G813" s="10">
        <f>SUM('დაზუსტ. ბიუჯ.'!G813,'მთავრ. ფონდი'!H813,'პრეზ. ფონდი'!H813)</f>
        <v>0</v>
      </c>
      <c r="H813" s="10">
        <f>SUM('დაზუსტ. ბიუჯ.'!H813,'მთავრ. ფონდი'!I813,'პრეზ. ფონდი'!I813)</f>
        <v>0</v>
      </c>
      <c r="I813" s="10">
        <f t="shared" si="54"/>
        <v>0</v>
      </c>
      <c r="J813" s="10">
        <f t="shared" si="55"/>
        <v>0</v>
      </c>
    </row>
    <row r="814" spans="1:10" x14ac:dyDescent="0.25">
      <c r="A814" t="str">
        <f t="shared" si="53"/>
        <v>b</v>
      </c>
      <c r="B814" s="8"/>
      <c r="C814" s="9" t="s">
        <v>16</v>
      </c>
      <c r="D814" s="10">
        <f t="shared" si="56"/>
        <v>0</v>
      </c>
      <c r="E814" s="10">
        <f>SUM('დაზუსტ. ბიუჯ.'!E814,'მთავრ. ფონდი'!F814,'პრეზ. ფონდი'!F814)</f>
        <v>0</v>
      </c>
      <c r="F814" s="10">
        <f>SUM('დაზუსტ. ბიუჯ.'!F814,'მთავრ. ფონდი'!G814,'პრეზ. ფონდი'!G814)</f>
        <v>0</v>
      </c>
      <c r="G814" s="10">
        <f>SUM('დაზუსტ. ბიუჯ.'!G814,'მთავრ. ფონდი'!H814,'პრეზ. ფონდი'!H814)</f>
        <v>0</v>
      </c>
      <c r="H814" s="10">
        <f>SUM('დაზუსტ. ბიუჯ.'!H814,'მთავრ. ფონდი'!I814,'პრეზ. ფონდი'!I814)</f>
        <v>0</v>
      </c>
      <c r="I814" s="10">
        <f t="shared" si="54"/>
        <v>0</v>
      </c>
      <c r="J814" s="10">
        <f t="shared" si="55"/>
        <v>0</v>
      </c>
    </row>
    <row r="815" spans="1:10" x14ac:dyDescent="0.25">
      <c r="A815" t="str">
        <f t="shared" si="53"/>
        <v>b</v>
      </c>
      <c r="B815" s="8"/>
      <c r="C815" s="9" t="s">
        <v>17</v>
      </c>
      <c r="D815" s="10">
        <f t="shared" si="56"/>
        <v>0</v>
      </c>
      <c r="E815" s="10">
        <f>SUM('დაზუსტ. ბიუჯ.'!E815,'მთავრ. ფონდი'!F815,'პრეზ. ფონდი'!F815)</f>
        <v>0</v>
      </c>
      <c r="F815" s="10">
        <f>SUM('დაზუსტ. ბიუჯ.'!F815,'მთავრ. ფონდი'!G815,'პრეზ. ფონდი'!G815)</f>
        <v>0</v>
      </c>
      <c r="G815" s="10">
        <f>SUM('დაზუსტ. ბიუჯ.'!G815,'მთავრ. ფონდი'!H815,'პრეზ. ფონდი'!H815)</f>
        <v>0</v>
      </c>
      <c r="H815" s="10">
        <f>SUM('დაზუსტ. ბიუჯ.'!H815,'მთავრ. ფონდი'!I815,'პრეზ. ფონდი'!I815)</f>
        <v>0</v>
      </c>
      <c r="I815" s="10">
        <f t="shared" si="54"/>
        <v>0</v>
      </c>
      <c r="J815" s="10">
        <f t="shared" si="55"/>
        <v>0</v>
      </c>
    </row>
    <row r="816" spans="1:10" x14ac:dyDescent="0.25">
      <c r="A816" t="str">
        <f t="shared" si="53"/>
        <v>b</v>
      </c>
      <c r="B816" s="5"/>
      <c r="C816" s="6" t="s">
        <v>18</v>
      </c>
      <c r="D816" s="7">
        <f t="shared" si="56"/>
        <v>0</v>
      </c>
      <c r="E816" s="7">
        <f>SUM('დაზუსტ. ბიუჯ.'!E816,'მთავრ. ფონდი'!F816,'პრეზ. ფონდი'!F816)</f>
        <v>0</v>
      </c>
      <c r="F816" s="7">
        <f>SUM('დაზუსტ. ბიუჯ.'!F816,'მთავრ. ფონდი'!G816,'პრეზ. ფონდი'!G816)</f>
        <v>0</v>
      </c>
      <c r="G816" s="7">
        <f>SUM('დაზუსტ. ბიუჯ.'!G816,'მთავრ. ფონდი'!H816,'პრეზ. ფონდი'!H816)</f>
        <v>0</v>
      </c>
      <c r="H816" s="7">
        <f>SUM('დაზუსტ. ბიუჯ.'!H816,'მთავრ. ფონდი'!I816,'პრეზ. ფონდი'!I816)</f>
        <v>0</v>
      </c>
      <c r="I816" s="7">
        <f t="shared" si="54"/>
        <v>0</v>
      </c>
      <c r="J816" s="7">
        <f t="shared" si="55"/>
        <v>0</v>
      </c>
    </row>
    <row r="817" spans="1:10" x14ac:dyDescent="0.25">
      <c r="A817" t="str">
        <f t="shared" si="53"/>
        <v>b</v>
      </c>
      <c r="B817" s="5"/>
      <c r="C817" s="6" t="s">
        <v>19</v>
      </c>
      <c r="D817" s="7">
        <f t="shared" si="56"/>
        <v>0</v>
      </c>
      <c r="E817" s="7">
        <f>SUM('დაზუსტ. ბიუჯ.'!E817,'მთავრ. ფონდი'!F817,'პრეზ. ფონდი'!F817)</f>
        <v>0</v>
      </c>
      <c r="F817" s="7">
        <f>SUM('დაზუსტ. ბიუჯ.'!F817,'მთავრ. ფონდი'!G817,'პრეზ. ფონდი'!G817)</f>
        <v>0</v>
      </c>
      <c r="G817" s="7">
        <f>SUM('დაზუსტ. ბიუჯ.'!G817,'მთავრ. ფონდი'!H817,'პრეზ. ფონდი'!H817)</f>
        <v>0</v>
      </c>
      <c r="H817" s="7">
        <f>SUM('დაზუსტ. ბიუჯ.'!H817,'მთავრ. ფონდი'!I817,'პრეზ. ფონდი'!I817)</f>
        <v>0</v>
      </c>
      <c r="I817" s="7">
        <f t="shared" si="54"/>
        <v>0</v>
      </c>
      <c r="J817" s="7">
        <f t="shared" si="55"/>
        <v>0</v>
      </c>
    </row>
    <row r="818" spans="1:10" ht="15.75" thickBot="1" x14ac:dyDescent="0.3">
      <c r="A818" t="str">
        <f t="shared" si="53"/>
        <v>b</v>
      </c>
      <c r="B818" s="11"/>
      <c r="C818" s="12" t="s">
        <v>20</v>
      </c>
      <c r="D818" s="13">
        <f t="shared" si="56"/>
        <v>0</v>
      </c>
      <c r="E818" s="13">
        <f>SUM('დაზუსტ. ბიუჯ.'!E818,'მთავრ. ფონდი'!F818,'პრეზ. ფონდი'!F818)</f>
        <v>0</v>
      </c>
      <c r="F818" s="13">
        <f>SUM('დაზუსტ. ბიუჯ.'!F818,'მთავრ. ფონდი'!G818,'პრეზ. ფონდი'!G818)</f>
        <v>0</v>
      </c>
      <c r="G818" s="13">
        <f>SUM('დაზუსტ. ბიუჯ.'!G818,'მთავრ. ფონდი'!H818,'პრეზ. ფონდი'!H818)</f>
        <v>0</v>
      </c>
      <c r="H818" s="13">
        <f>SUM('დაზუსტ. ბიუჯ.'!H818,'მთავრ. ფონდი'!I818,'პრეზ. ფონდი'!I818)</f>
        <v>0</v>
      </c>
      <c r="I818" s="13">
        <f t="shared" si="54"/>
        <v>0</v>
      </c>
      <c r="J818" s="13">
        <f t="shared" si="55"/>
        <v>0</v>
      </c>
    </row>
    <row r="819" spans="1:10" ht="32.25" customHeight="1" thickTop="1" thickBot="1" x14ac:dyDescent="0.3">
      <c r="A819" t="str">
        <f t="shared" si="53"/>
        <v>a</v>
      </c>
      <c r="B819" s="16" t="s">
        <v>140</v>
      </c>
      <c r="C819" s="4" t="s">
        <v>141</v>
      </c>
      <c r="D819" s="4">
        <f t="shared" si="56"/>
        <v>11640000</v>
      </c>
      <c r="E819" s="4">
        <f>SUM('დაზუსტ. ბიუჯ.'!E819,'მთავრ. ფონდი'!F819,'პრეზ. ფონდი'!F819)</f>
        <v>1688500</v>
      </c>
      <c r="F819" s="4">
        <f>SUM('დაზუსტ. ბიუჯ.'!F819,'მთავრ. ფონდი'!G819,'პრეზ. ფონდი'!G819)</f>
        <v>4012500</v>
      </c>
      <c r="G819" s="4">
        <f>SUM('დაზუსტ. ბიუჯ.'!G819,'მთავრ. ფონდი'!H819,'პრეზ. ფონდი'!H819)</f>
        <v>2012500</v>
      </c>
      <c r="H819" s="4">
        <f>SUM('დაზუსტ. ბიუჯ.'!H819,'მთავრ. ფონდი'!I819,'პრეზ. ფონდი'!I819)</f>
        <v>3926500</v>
      </c>
      <c r="I819" s="4">
        <f t="shared" ref="I819:I830" si="57">SUM(E819,F819)</f>
        <v>5701000</v>
      </c>
      <c r="J819" s="4">
        <f t="shared" ref="J819:J830" si="58">SUM(F819,G819)</f>
        <v>6025000</v>
      </c>
    </row>
    <row r="820" spans="1:10" ht="15.75" thickTop="1" x14ac:dyDescent="0.25">
      <c r="A820" t="str">
        <f t="shared" si="53"/>
        <v>a</v>
      </c>
      <c r="B820" s="5"/>
      <c r="C820" s="6" t="s">
        <v>10</v>
      </c>
      <c r="D820" s="7">
        <f t="shared" si="56"/>
        <v>11640000</v>
      </c>
      <c r="E820" s="7">
        <f>SUM('დაზუსტ. ბიუჯ.'!E820,'მთავრ. ფონდი'!F820,'პრეზ. ფონდი'!F820)</f>
        <v>1688500</v>
      </c>
      <c r="F820" s="7">
        <f>SUM('დაზუსტ. ბიუჯ.'!F820,'მთავრ. ფონდი'!G820,'პრეზ. ფონდი'!G820)</f>
        <v>4012500</v>
      </c>
      <c r="G820" s="7">
        <f>SUM('დაზუსტ. ბიუჯ.'!G820,'მთავრ. ფონდი'!H820,'პრეზ. ფონდი'!H820)</f>
        <v>2012500</v>
      </c>
      <c r="H820" s="7">
        <f>SUM('დაზუსტ. ბიუჯ.'!H820,'მთავრ. ფონდი'!I820,'პრეზ. ფონდი'!I820)</f>
        <v>3926500</v>
      </c>
      <c r="I820" s="7">
        <f t="shared" si="57"/>
        <v>5701000</v>
      </c>
      <c r="J820" s="7">
        <f t="shared" si="58"/>
        <v>6025000</v>
      </c>
    </row>
    <row r="821" spans="1:10" x14ac:dyDescent="0.25">
      <c r="A821" t="str">
        <f t="shared" si="53"/>
        <v>b</v>
      </c>
      <c r="B821" s="8"/>
      <c r="C821" s="9" t="s">
        <v>11</v>
      </c>
      <c r="D821" s="10">
        <f t="shared" si="56"/>
        <v>0</v>
      </c>
      <c r="E821" s="10">
        <f>SUM('დაზუსტ. ბიუჯ.'!E821,'მთავრ. ფონდი'!F821,'პრეზ. ფონდი'!F821)</f>
        <v>0</v>
      </c>
      <c r="F821" s="10">
        <f>SUM('დაზუსტ. ბიუჯ.'!F821,'მთავრ. ფონდი'!G821,'პრეზ. ფონდი'!G821)</f>
        <v>0</v>
      </c>
      <c r="G821" s="10">
        <f>SUM('დაზუსტ. ბიუჯ.'!G821,'მთავრ. ფონდი'!H821,'პრეზ. ფონდი'!H821)</f>
        <v>0</v>
      </c>
      <c r="H821" s="10">
        <f>SUM('დაზუსტ. ბიუჯ.'!H821,'მთავრ. ფონდი'!I821,'პრეზ. ფონდი'!I821)</f>
        <v>0</v>
      </c>
      <c r="I821" s="10">
        <f t="shared" si="57"/>
        <v>0</v>
      </c>
      <c r="J821" s="10">
        <f t="shared" si="58"/>
        <v>0</v>
      </c>
    </row>
    <row r="822" spans="1:10" x14ac:dyDescent="0.25">
      <c r="A822" t="str">
        <f t="shared" si="53"/>
        <v>a</v>
      </c>
      <c r="B822" s="8"/>
      <c r="C822" s="9" t="s">
        <v>12</v>
      </c>
      <c r="D822" s="10">
        <f t="shared" si="56"/>
        <v>1150000</v>
      </c>
      <c r="E822" s="10">
        <f>SUM('დაზუსტ. ბიუჯ.'!E822,'მთავრ. ფონდი'!F822,'პრეზ. ფონდი'!F822)</f>
        <v>200000</v>
      </c>
      <c r="F822" s="10">
        <f>SUM('დაზუსტ. ბიუჯ.'!F822,'მთავრ. ფონდი'!G822,'პრეზ. ფონდი'!G822)</f>
        <v>350000</v>
      </c>
      <c r="G822" s="10">
        <f>SUM('დაზუსტ. ბიუჯ.'!G822,'მთავრ. ფონდი'!H822,'პრეზ. ფონდი'!H822)</f>
        <v>350000</v>
      </c>
      <c r="H822" s="10">
        <f>SUM('დაზუსტ. ბიუჯ.'!H822,'მთავრ. ფონდი'!I822,'პრეზ. ფონდი'!I822)</f>
        <v>250000</v>
      </c>
      <c r="I822" s="10">
        <f t="shared" si="57"/>
        <v>550000</v>
      </c>
      <c r="J822" s="10">
        <f t="shared" si="58"/>
        <v>700000</v>
      </c>
    </row>
    <row r="823" spans="1:10" x14ac:dyDescent="0.25">
      <c r="A823" t="str">
        <f t="shared" si="53"/>
        <v>b</v>
      </c>
      <c r="B823" s="8"/>
      <c r="C823" s="9" t="s">
        <v>13</v>
      </c>
      <c r="D823" s="10">
        <f t="shared" si="56"/>
        <v>0</v>
      </c>
      <c r="E823" s="10">
        <f>SUM('დაზუსტ. ბიუჯ.'!E823,'მთავრ. ფონდი'!F823,'პრეზ. ფონდი'!F823)</f>
        <v>0</v>
      </c>
      <c r="F823" s="10">
        <f>SUM('დაზუსტ. ბიუჯ.'!F823,'მთავრ. ფონდი'!G823,'პრეზ. ფონდი'!G823)</f>
        <v>0</v>
      </c>
      <c r="G823" s="10">
        <f>SUM('დაზუსტ. ბიუჯ.'!G823,'მთავრ. ფონდი'!H823,'პრეზ. ფონდი'!H823)</f>
        <v>0</v>
      </c>
      <c r="H823" s="10">
        <f>SUM('დაზუსტ. ბიუჯ.'!H823,'მთავრ. ფონდი'!I823,'პრეზ. ფონდი'!I823)</f>
        <v>0</v>
      </c>
      <c r="I823" s="10">
        <f t="shared" si="57"/>
        <v>0</v>
      </c>
      <c r="J823" s="10">
        <f t="shared" si="58"/>
        <v>0</v>
      </c>
    </row>
    <row r="824" spans="1:10" x14ac:dyDescent="0.25">
      <c r="A824" t="str">
        <f t="shared" si="53"/>
        <v>b</v>
      </c>
      <c r="B824" s="8"/>
      <c r="C824" s="9" t="s">
        <v>14</v>
      </c>
      <c r="D824" s="10">
        <f t="shared" si="56"/>
        <v>0</v>
      </c>
      <c r="E824" s="10">
        <f>SUM('დაზუსტ. ბიუჯ.'!E824,'მთავრ. ფონდი'!F824,'პრეზ. ფონდი'!F824)</f>
        <v>0</v>
      </c>
      <c r="F824" s="10">
        <f>SUM('დაზუსტ. ბიუჯ.'!F824,'მთავრ. ფონდი'!G824,'პრეზ. ფონდი'!G824)</f>
        <v>0</v>
      </c>
      <c r="G824" s="10">
        <f>SUM('დაზუსტ. ბიუჯ.'!G824,'მთავრ. ფონდი'!H824,'პრეზ. ფონდი'!H824)</f>
        <v>0</v>
      </c>
      <c r="H824" s="10">
        <f>SUM('დაზუსტ. ბიუჯ.'!H824,'მთავრ. ფონდი'!I824,'პრეზ. ფონდი'!I824)</f>
        <v>0</v>
      </c>
      <c r="I824" s="10">
        <f t="shared" si="57"/>
        <v>0</v>
      </c>
      <c r="J824" s="10">
        <f t="shared" si="58"/>
        <v>0</v>
      </c>
    </row>
    <row r="825" spans="1:10" x14ac:dyDescent="0.25">
      <c r="A825" t="str">
        <f t="shared" si="53"/>
        <v>b</v>
      </c>
      <c r="B825" s="8"/>
      <c r="C825" s="9" t="s">
        <v>15</v>
      </c>
      <c r="D825" s="10">
        <f t="shared" si="56"/>
        <v>0</v>
      </c>
      <c r="E825" s="10">
        <f>SUM('დაზუსტ. ბიუჯ.'!E825,'მთავრ. ფონდი'!F825,'პრეზ. ფონდი'!F825)</f>
        <v>0</v>
      </c>
      <c r="F825" s="10">
        <f>SUM('დაზუსტ. ბიუჯ.'!F825,'მთავრ. ფონდი'!G825,'პრეზ. ფონდი'!G825)</f>
        <v>0</v>
      </c>
      <c r="G825" s="10">
        <f>SUM('დაზუსტ. ბიუჯ.'!G825,'მთავრ. ფონდი'!H825,'პრეზ. ფონდი'!H825)</f>
        <v>0</v>
      </c>
      <c r="H825" s="10">
        <f>SUM('დაზუსტ. ბიუჯ.'!H825,'მთავრ. ფონდი'!I825,'პრეზ. ფონდი'!I825)</f>
        <v>0</v>
      </c>
      <c r="I825" s="10">
        <f t="shared" si="57"/>
        <v>0</v>
      </c>
      <c r="J825" s="10">
        <f t="shared" si="58"/>
        <v>0</v>
      </c>
    </row>
    <row r="826" spans="1:10" x14ac:dyDescent="0.25">
      <c r="A826" t="str">
        <f t="shared" si="53"/>
        <v>a</v>
      </c>
      <c r="B826" s="8"/>
      <c r="C826" s="9" t="s">
        <v>16</v>
      </c>
      <c r="D826" s="10">
        <f t="shared" si="56"/>
        <v>10490000</v>
      </c>
      <c r="E826" s="10">
        <f>SUM('დაზუსტ. ბიუჯ.'!E826,'მთავრ. ფონდი'!F826,'პრეზ. ფონდი'!F826)</f>
        <v>1488500</v>
      </c>
      <c r="F826" s="10">
        <f>SUM('დაზუსტ. ბიუჯ.'!F826,'მთავრ. ფონდი'!G826,'პრეზ. ფონდი'!G826)</f>
        <v>3662500</v>
      </c>
      <c r="G826" s="10">
        <f>SUM('დაზუსტ. ბიუჯ.'!G826,'მთავრ. ფონდი'!H826,'პრეზ. ფონდი'!H826)</f>
        <v>1662500</v>
      </c>
      <c r="H826" s="10">
        <f>SUM('დაზუსტ. ბიუჯ.'!H826,'მთავრ. ფონდი'!I826,'პრეზ. ფონდი'!I826)</f>
        <v>3676500</v>
      </c>
      <c r="I826" s="10">
        <f t="shared" si="57"/>
        <v>5151000</v>
      </c>
      <c r="J826" s="10">
        <f t="shared" si="58"/>
        <v>5325000</v>
      </c>
    </row>
    <row r="827" spans="1:10" x14ac:dyDescent="0.25">
      <c r="A827" t="str">
        <f t="shared" si="53"/>
        <v>b</v>
      </c>
      <c r="B827" s="8"/>
      <c r="C827" s="9" t="s">
        <v>17</v>
      </c>
      <c r="D827" s="10">
        <f t="shared" si="56"/>
        <v>0</v>
      </c>
      <c r="E827" s="10">
        <f>SUM('დაზუსტ. ბიუჯ.'!E827,'მთავრ. ფონდი'!F827,'პრეზ. ფონდი'!F827)</f>
        <v>0</v>
      </c>
      <c r="F827" s="10">
        <f>SUM('დაზუსტ. ბიუჯ.'!F827,'მთავრ. ფონდი'!G827,'პრეზ. ფონდი'!G827)</f>
        <v>0</v>
      </c>
      <c r="G827" s="10">
        <f>SUM('დაზუსტ. ბიუჯ.'!G827,'მთავრ. ფონდი'!H827,'პრეზ. ფონდი'!H827)</f>
        <v>0</v>
      </c>
      <c r="H827" s="10">
        <f>SUM('დაზუსტ. ბიუჯ.'!H827,'მთავრ. ფონდი'!I827,'პრეზ. ფონდი'!I827)</f>
        <v>0</v>
      </c>
      <c r="I827" s="10">
        <f t="shared" si="57"/>
        <v>0</v>
      </c>
      <c r="J827" s="10">
        <f t="shared" si="58"/>
        <v>0</v>
      </c>
    </row>
    <row r="828" spans="1:10" x14ac:dyDescent="0.25">
      <c r="A828" t="str">
        <f t="shared" si="53"/>
        <v>b</v>
      </c>
      <c r="B828" s="5"/>
      <c r="C828" s="6" t="s">
        <v>18</v>
      </c>
      <c r="D828" s="7">
        <f t="shared" si="56"/>
        <v>0</v>
      </c>
      <c r="E828" s="7">
        <f>SUM('დაზუსტ. ბიუჯ.'!E828,'მთავრ. ფონდი'!F828,'პრეზ. ფონდი'!F828)</f>
        <v>0</v>
      </c>
      <c r="F828" s="7">
        <f>SUM('დაზუსტ. ბიუჯ.'!F828,'მთავრ. ფონდი'!G828,'პრეზ. ფონდი'!G828)</f>
        <v>0</v>
      </c>
      <c r="G828" s="7">
        <f>SUM('დაზუსტ. ბიუჯ.'!G828,'მთავრ. ფონდი'!H828,'პრეზ. ფონდი'!H828)</f>
        <v>0</v>
      </c>
      <c r="H828" s="7">
        <f>SUM('დაზუსტ. ბიუჯ.'!H828,'მთავრ. ფონდი'!I828,'პრეზ. ფონდი'!I828)</f>
        <v>0</v>
      </c>
      <c r="I828" s="7">
        <f t="shared" si="57"/>
        <v>0</v>
      </c>
      <c r="J828" s="7">
        <f t="shared" si="58"/>
        <v>0</v>
      </c>
    </row>
    <row r="829" spans="1:10" x14ac:dyDescent="0.25">
      <c r="A829" t="str">
        <f t="shared" si="53"/>
        <v>b</v>
      </c>
      <c r="B829" s="5"/>
      <c r="C829" s="6" t="s">
        <v>19</v>
      </c>
      <c r="D829" s="7">
        <f t="shared" si="56"/>
        <v>0</v>
      </c>
      <c r="E829" s="7">
        <f>SUM('დაზუსტ. ბიუჯ.'!E829,'მთავრ. ფონდი'!F829,'პრეზ. ფონდი'!F829)</f>
        <v>0</v>
      </c>
      <c r="F829" s="7">
        <f>SUM('დაზუსტ. ბიუჯ.'!F829,'მთავრ. ფონდი'!G829,'პრეზ. ფონდი'!G829)</f>
        <v>0</v>
      </c>
      <c r="G829" s="7">
        <f>SUM('დაზუსტ. ბიუჯ.'!G829,'მთავრ. ფონდი'!H829,'პრეზ. ფონდი'!H829)</f>
        <v>0</v>
      </c>
      <c r="H829" s="7">
        <f>SUM('დაზუსტ. ბიუჯ.'!H829,'მთავრ. ფონდი'!I829,'პრეზ. ფონდი'!I829)</f>
        <v>0</v>
      </c>
      <c r="I829" s="7">
        <f t="shared" si="57"/>
        <v>0</v>
      </c>
      <c r="J829" s="7">
        <f t="shared" si="58"/>
        <v>0</v>
      </c>
    </row>
    <row r="830" spans="1:10" ht="15.75" thickBot="1" x14ac:dyDescent="0.3">
      <c r="A830" t="str">
        <f t="shared" si="53"/>
        <v>b</v>
      </c>
      <c r="B830" s="11"/>
      <c r="C830" s="12" t="s">
        <v>20</v>
      </c>
      <c r="D830" s="13">
        <f t="shared" si="56"/>
        <v>0</v>
      </c>
      <c r="E830" s="13">
        <f>SUM('დაზუსტ. ბიუჯ.'!E830,'მთავრ. ფონდი'!F830,'პრეზ. ფონდი'!F830)</f>
        <v>0</v>
      </c>
      <c r="F830" s="13">
        <f>SUM('დაზუსტ. ბიუჯ.'!F830,'მთავრ. ფონდი'!G830,'პრეზ. ფონდი'!G830)</f>
        <v>0</v>
      </c>
      <c r="G830" s="13">
        <f>SUM('დაზუსტ. ბიუჯ.'!G830,'მთავრ. ფონდი'!H830,'პრეზ. ფონდი'!H830)</f>
        <v>0</v>
      </c>
      <c r="H830" s="13">
        <f>SUM('დაზუსტ. ბიუჯ.'!H830,'მთავრ. ფონდი'!I830,'პრეზ. ფონდი'!I830)</f>
        <v>0</v>
      </c>
      <c r="I830" s="13">
        <f t="shared" si="57"/>
        <v>0</v>
      </c>
      <c r="J830" s="13">
        <f t="shared" si="58"/>
        <v>0</v>
      </c>
    </row>
    <row r="831" spans="1:10" ht="32.25" customHeight="1" thickTop="1" thickBot="1" x14ac:dyDescent="0.3">
      <c r="A831" t="str">
        <f t="shared" si="53"/>
        <v>a</v>
      </c>
      <c r="B831" s="16" t="s">
        <v>236</v>
      </c>
      <c r="C831" s="4" t="s">
        <v>141</v>
      </c>
      <c r="D831" s="4">
        <f t="shared" si="56"/>
        <v>11090000</v>
      </c>
      <c r="E831" s="4">
        <f>SUM('დაზუსტ. ბიუჯ.'!E831,'მთავრ. ფონდი'!F831,'პრეზ. ფონდი'!F831)</f>
        <v>1588500</v>
      </c>
      <c r="F831" s="4">
        <f>SUM('დაზუსტ. ბიუჯ.'!F831,'მთავრ. ფონდი'!G831,'პრეზ. ფონდი'!G831)</f>
        <v>3812500</v>
      </c>
      <c r="G831" s="4">
        <f>SUM('დაზუსტ. ბიუჯ.'!G831,'მთავრ. ფონდი'!H831,'პრეზ. ფონდი'!H831)</f>
        <v>1812500</v>
      </c>
      <c r="H831" s="4">
        <f>SUM('დაზუსტ. ბიუჯ.'!H831,'მთავრ. ფონდი'!I831,'პრეზ. ფონდი'!I831)</f>
        <v>3876500</v>
      </c>
      <c r="I831" s="4">
        <f t="shared" si="54"/>
        <v>5401000</v>
      </c>
      <c r="J831" s="4">
        <f t="shared" si="55"/>
        <v>7213500</v>
      </c>
    </row>
    <row r="832" spans="1:10" ht="15.75" thickTop="1" x14ac:dyDescent="0.25">
      <c r="A832" t="str">
        <f t="shared" si="53"/>
        <v>a</v>
      </c>
      <c r="B832" s="5"/>
      <c r="C832" s="6" t="s">
        <v>10</v>
      </c>
      <c r="D832" s="7">
        <f t="shared" si="56"/>
        <v>11090000</v>
      </c>
      <c r="E832" s="7">
        <f>SUM('დაზუსტ. ბიუჯ.'!E832,'მთავრ. ფონდი'!F832,'პრეზ. ფონდი'!F832)</f>
        <v>1588500</v>
      </c>
      <c r="F832" s="7">
        <f>SUM('დაზუსტ. ბიუჯ.'!F832,'მთავრ. ფონდი'!G832,'პრეზ. ფონდი'!G832)</f>
        <v>3812500</v>
      </c>
      <c r="G832" s="7">
        <f>SUM('დაზუსტ. ბიუჯ.'!G832,'მთავრ. ფონდი'!H832,'პრეზ. ფონდი'!H832)</f>
        <v>1812500</v>
      </c>
      <c r="H832" s="7">
        <f>SUM('დაზუსტ. ბიუჯ.'!H832,'მთავრ. ფონდი'!I832,'პრეზ. ფონდი'!I832)</f>
        <v>3876500</v>
      </c>
      <c r="I832" s="7">
        <f t="shared" si="54"/>
        <v>5401000</v>
      </c>
      <c r="J832" s="7">
        <f t="shared" si="55"/>
        <v>7213500</v>
      </c>
    </row>
    <row r="833" spans="1:10" x14ac:dyDescent="0.25">
      <c r="A833" t="str">
        <f t="shared" si="53"/>
        <v>b</v>
      </c>
      <c r="B833" s="8"/>
      <c r="C833" s="9" t="s">
        <v>11</v>
      </c>
      <c r="D833" s="10">
        <f t="shared" si="56"/>
        <v>0</v>
      </c>
      <c r="E833" s="10">
        <f>SUM('დაზუსტ. ბიუჯ.'!E833,'მთავრ. ფონდი'!F833,'პრეზ. ფონდი'!F833)</f>
        <v>0</v>
      </c>
      <c r="F833" s="10">
        <f>SUM('დაზუსტ. ბიუჯ.'!F833,'მთავრ. ფონდი'!G833,'პრეზ. ფონდი'!G833)</f>
        <v>0</v>
      </c>
      <c r="G833" s="10">
        <f>SUM('დაზუსტ. ბიუჯ.'!G833,'მთავრ. ფონდი'!H833,'პრეზ. ფონდი'!H833)</f>
        <v>0</v>
      </c>
      <c r="H833" s="10">
        <f>SUM('დაზუსტ. ბიუჯ.'!H833,'მთავრ. ფონდი'!I833,'პრეზ. ფონდი'!I833)</f>
        <v>0</v>
      </c>
      <c r="I833" s="10">
        <f t="shared" si="54"/>
        <v>0</v>
      </c>
      <c r="J833" s="10">
        <f t="shared" si="55"/>
        <v>0</v>
      </c>
    </row>
    <row r="834" spans="1:10" x14ac:dyDescent="0.25">
      <c r="A834" t="str">
        <f t="shared" si="53"/>
        <v>a</v>
      </c>
      <c r="B834" s="8"/>
      <c r="C834" s="9" t="s">
        <v>12</v>
      </c>
      <c r="D834" s="10">
        <f t="shared" si="56"/>
        <v>600000</v>
      </c>
      <c r="E834" s="10">
        <f>SUM('დაზუსტ. ბიუჯ.'!E834,'მთავრ. ფონდი'!F834,'პრეზ. ფონდი'!F834)</f>
        <v>100000</v>
      </c>
      <c r="F834" s="10">
        <f>SUM('დაზუსტ. ბიუჯ.'!F834,'მთავრ. ფონდი'!G834,'პრეზ. ფონდი'!G834)</f>
        <v>150000</v>
      </c>
      <c r="G834" s="10">
        <f>SUM('დაზუსტ. ბიუჯ.'!G834,'მთავრ. ფონდი'!H834,'პრეზ. ფონდი'!H834)</f>
        <v>150000</v>
      </c>
      <c r="H834" s="10">
        <f>SUM('დაზუსტ. ბიუჯ.'!H834,'მთავრ. ფონდი'!I834,'პრეზ. ფონდი'!I834)</f>
        <v>200000</v>
      </c>
      <c r="I834" s="10">
        <f t="shared" si="54"/>
        <v>250000</v>
      </c>
      <c r="J834" s="10">
        <f t="shared" si="55"/>
        <v>400000</v>
      </c>
    </row>
    <row r="835" spans="1:10" x14ac:dyDescent="0.25">
      <c r="A835" t="str">
        <f t="shared" si="53"/>
        <v>b</v>
      </c>
      <c r="B835" s="8"/>
      <c r="C835" s="9" t="s">
        <v>13</v>
      </c>
      <c r="D835" s="10">
        <f t="shared" si="56"/>
        <v>0</v>
      </c>
      <c r="E835" s="10">
        <f>SUM('დაზუსტ. ბიუჯ.'!E835,'მთავრ. ფონდი'!F835,'პრეზ. ფონდი'!F835)</f>
        <v>0</v>
      </c>
      <c r="F835" s="10">
        <f>SUM('დაზუსტ. ბიუჯ.'!F835,'მთავრ. ფონდი'!G835,'პრეზ. ფონდი'!G835)</f>
        <v>0</v>
      </c>
      <c r="G835" s="10">
        <f>SUM('დაზუსტ. ბიუჯ.'!G835,'მთავრ. ფონდი'!H835,'პრეზ. ფონდი'!H835)</f>
        <v>0</v>
      </c>
      <c r="H835" s="10">
        <f>SUM('დაზუსტ. ბიუჯ.'!H835,'მთავრ. ფონდი'!I835,'პრეზ. ფონდი'!I835)</f>
        <v>0</v>
      </c>
      <c r="I835" s="10">
        <f t="shared" si="54"/>
        <v>0</v>
      </c>
      <c r="J835" s="10">
        <f t="shared" si="55"/>
        <v>0</v>
      </c>
    </row>
    <row r="836" spans="1:10" x14ac:dyDescent="0.25">
      <c r="A836" t="str">
        <f t="shared" si="53"/>
        <v>b</v>
      </c>
      <c r="B836" s="8"/>
      <c r="C836" s="9" t="s">
        <v>14</v>
      </c>
      <c r="D836" s="10">
        <f t="shared" si="56"/>
        <v>0</v>
      </c>
      <c r="E836" s="10">
        <f>SUM('დაზუსტ. ბიუჯ.'!E836,'მთავრ. ფონდი'!F836,'პრეზ. ფონდი'!F836)</f>
        <v>0</v>
      </c>
      <c r="F836" s="10">
        <f>SUM('დაზუსტ. ბიუჯ.'!F836,'მთავრ. ფონდი'!G836,'პრეზ. ფონდი'!G836)</f>
        <v>0</v>
      </c>
      <c r="G836" s="10">
        <f>SUM('დაზუსტ. ბიუჯ.'!G836,'მთავრ. ფონდი'!H836,'პრეზ. ფონდი'!H836)</f>
        <v>0</v>
      </c>
      <c r="H836" s="10">
        <f>SUM('დაზუსტ. ბიუჯ.'!H836,'მთავრ. ფონდი'!I836,'პრეზ. ფონდი'!I836)</f>
        <v>0</v>
      </c>
      <c r="I836" s="10">
        <f t="shared" si="54"/>
        <v>0</v>
      </c>
      <c r="J836" s="10">
        <f t="shared" si="55"/>
        <v>0</v>
      </c>
    </row>
    <row r="837" spans="1:10" x14ac:dyDescent="0.25">
      <c r="A837" t="str">
        <f t="shared" si="53"/>
        <v>b</v>
      </c>
      <c r="B837" s="8"/>
      <c r="C837" s="9" t="s">
        <v>15</v>
      </c>
      <c r="D837" s="10">
        <f t="shared" si="56"/>
        <v>0</v>
      </c>
      <c r="E837" s="10">
        <f>SUM('დაზუსტ. ბიუჯ.'!E837,'მთავრ. ფონდი'!F837,'პრეზ. ფონდი'!F837)</f>
        <v>0</v>
      </c>
      <c r="F837" s="10">
        <f>SUM('დაზუსტ. ბიუჯ.'!F837,'მთავრ. ფონდი'!G837,'პრეზ. ფონდი'!G837)</f>
        <v>0</v>
      </c>
      <c r="G837" s="10">
        <f>SUM('დაზუსტ. ბიუჯ.'!G837,'მთავრ. ფონდი'!H837,'პრეზ. ფონდი'!H837)</f>
        <v>0</v>
      </c>
      <c r="H837" s="10">
        <f>SUM('დაზუსტ. ბიუჯ.'!H837,'მთავრ. ფონდი'!I837,'პრეზ. ფონდი'!I837)</f>
        <v>0</v>
      </c>
      <c r="I837" s="10">
        <f t="shared" si="54"/>
        <v>0</v>
      </c>
      <c r="J837" s="10">
        <f t="shared" si="55"/>
        <v>0</v>
      </c>
    </row>
    <row r="838" spans="1:10" x14ac:dyDescent="0.25">
      <c r="A838" t="str">
        <f t="shared" si="53"/>
        <v>a</v>
      </c>
      <c r="B838" s="8"/>
      <c r="C838" s="9" t="s">
        <v>16</v>
      </c>
      <c r="D838" s="10">
        <f t="shared" si="56"/>
        <v>10490000</v>
      </c>
      <c r="E838" s="10">
        <f>SUM('დაზუსტ. ბიუჯ.'!E838,'მთავრ. ფონდი'!F838,'პრეზ. ფონდი'!F838)</f>
        <v>1488500</v>
      </c>
      <c r="F838" s="10">
        <f>SUM('დაზუსტ. ბიუჯ.'!F838,'მთავრ. ფონდი'!G838,'პრეზ. ფონდი'!G838)</f>
        <v>3662500</v>
      </c>
      <c r="G838" s="10">
        <f>SUM('დაზუსტ. ბიუჯ.'!G838,'მთავრ. ფონდი'!H838,'პრეზ. ფონდი'!H838)</f>
        <v>1662500</v>
      </c>
      <c r="H838" s="10">
        <f>SUM('დაზუსტ. ბიუჯ.'!H838,'მთავრ. ფონდი'!I838,'პრეზ. ფონდი'!I838)</f>
        <v>3676500</v>
      </c>
      <c r="I838" s="10">
        <f t="shared" si="54"/>
        <v>5151000</v>
      </c>
      <c r="J838" s="10">
        <f t="shared" si="55"/>
        <v>6813500</v>
      </c>
    </row>
    <row r="839" spans="1:10" x14ac:dyDescent="0.25">
      <c r="A839" t="str">
        <f t="shared" si="53"/>
        <v>b</v>
      </c>
      <c r="B839" s="8"/>
      <c r="C839" s="9" t="s">
        <v>17</v>
      </c>
      <c r="D839" s="10">
        <f t="shared" si="56"/>
        <v>0</v>
      </c>
      <c r="E839" s="10">
        <f>SUM('დაზუსტ. ბიუჯ.'!E839,'მთავრ. ფონდი'!F839,'პრეზ. ფონდი'!F839)</f>
        <v>0</v>
      </c>
      <c r="F839" s="10">
        <f>SUM('დაზუსტ. ბიუჯ.'!F839,'მთავრ. ფონდი'!G839,'პრეზ. ფონდი'!G839)</f>
        <v>0</v>
      </c>
      <c r="G839" s="10">
        <f>SUM('დაზუსტ. ბიუჯ.'!G839,'მთავრ. ფონდი'!H839,'პრეზ. ფონდი'!H839)</f>
        <v>0</v>
      </c>
      <c r="H839" s="10">
        <f>SUM('დაზუსტ. ბიუჯ.'!H839,'მთავრ. ფონდი'!I839,'პრეზ. ფონდი'!I839)</f>
        <v>0</v>
      </c>
      <c r="I839" s="10">
        <f t="shared" si="54"/>
        <v>0</v>
      </c>
      <c r="J839" s="10">
        <f t="shared" si="55"/>
        <v>0</v>
      </c>
    </row>
    <row r="840" spans="1:10" x14ac:dyDescent="0.25">
      <c r="A840" t="str">
        <f t="shared" si="53"/>
        <v>b</v>
      </c>
      <c r="B840" s="5"/>
      <c r="C840" s="6" t="s">
        <v>18</v>
      </c>
      <c r="D840" s="7">
        <f t="shared" si="56"/>
        <v>0</v>
      </c>
      <c r="E840" s="7">
        <f>SUM('დაზუსტ. ბიუჯ.'!E840,'მთავრ. ფონდი'!F840,'პრეზ. ფონდი'!F840)</f>
        <v>0</v>
      </c>
      <c r="F840" s="7">
        <f>SUM('დაზუსტ. ბიუჯ.'!F840,'მთავრ. ფონდი'!G840,'პრეზ. ფონდი'!G840)</f>
        <v>0</v>
      </c>
      <c r="G840" s="7">
        <f>SUM('დაზუსტ. ბიუჯ.'!G840,'მთავრ. ფონდი'!H840,'პრეზ. ფონდი'!H840)</f>
        <v>0</v>
      </c>
      <c r="H840" s="7">
        <f>SUM('დაზუსტ. ბიუჯ.'!H840,'მთავრ. ფონდი'!I840,'პრეზ. ფონდი'!I840)</f>
        <v>0</v>
      </c>
      <c r="I840" s="7">
        <f t="shared" si="54"/>
        <v>0</v>
      </c>
      <c r="J840" s="7">
        <f t="shared" si="55"/>
        <v>0</v>
      </c>
    </row>
    <row r="841" spans="1:10" x14ac:dyDescent="0.25">
      <c r="A841" t="str">
        <f t="shared" si="53"/>
        <v>b</v>
      </c>
      <c r="B841" s="5"/>
      <c r="C841" s="6" t="s">
        <v>19</v>
      </c>
      <c r="D841" s="7">
        <f t="shared" si="56"/>
        <v>0</v>
      </c>
      <c r="E841" s="7">
        <f>SUM('დაზუსტ. ბიუჯ.'!E841,'მთავრ. ფონდი'!F841,'პრეზ. ფონდი'!F841)</f>
        <v>0</v>
      </c>
      <c r="F841" s="7">
        <f>SUM('დაზუსტ. ბიუჯ.'!F841,'მთავრ. ფონდი'!G841,'პრეზ. ფონდი'!G841)</f>
        <v>0</v>
      </c>
      <c r="G841" s="7">
        <f>SUM('დაზუსტ. ბიუჯ.'!G841,'მთავრ. ფონდი'!H841,'პრეზ. ფონდი'!H841)</f>
        <v>0</v>
      </c>
      <c r="H841" s="7">
        <f>SUM('დაზუსტ. ბიუჯ.'!H841,'მთავრ. ფონდი'!I841,'პრეზ. ფონდი'!I841)</f>
        <v>0</v>
      </c>
      <c r="I841" s="7">
        <f t="shared" si="54"/>
        <v>0</v>
      </c>
      <c r="J841" s="7">
        <f t="shared" si="55"/>
        <v>0</v>
      </c>
    </row>
    <row r="842" spans="1:10" ht="15.75" thickBot="1" x14ac:dyDescent="0.3">
      <c r="A842" t="str">
        <f t="shared" si="53"/>
        <v>b</v>
      </c>
      <c r="B842" s="11"/>
      <c r="C842" s="12" t="s">
        <v>20</v>
      </c>
      <c r="D842" s="13">
        <f t="shared" si="56"/>
        <v>0</v>
      </c>
      <c r="E842" s="13">
        <f>SUM('დაზუსტ. ბიუჯ.'!E842,'მთავრ. ფონდი'!F842,'პრეზ. ფონდი'!F842)</f>
        <v>0</v>
      </c>
      <c r="F842" s="13">
        <f>SUM('დაზუსტ. ბიუჯ.'!F842,'მთავრ. ფონდი'!G842,'პრეზ. ფონდი'!G842)</f>
        <v>0</v>
      </c>
      <c r="G842" s="13">
        <f>SUM('დაზუსტ. ბიუჯ.'!G842,'მთავრ. ფონდი'!H842,'პრეზ. ფონდი'!H842)</f>
        <v>0</v>
      </c>
      <c r="H842" s="13">
        <f>SUM('დაზუსტ. ბიუჯ.'!H842,'მთავრ. ფონდი'!I842,'პრეზ. ფონდი'!I842)</f>
        <v>0</v>
      </c>
      <c r="I842" s="13">
        <f t="shared" si="54"/>
        <v>0</v>
      </c>
      <c r="J842" s="13">
        <f t="shared" si="55"/>
        <v>0</v>
      </c>
    </row>
    <row r="843" spans="1:10" ht="61.5" thickTop="1" thickBot="1" x14ac:dyDescent="0.3">
      <c r="A843" t="str">
        <f t="shared" si="53"/>
        <v>a</v>
      </c>
      <c r="B843" s="16" t="s">
        <v>237</v>
      </c>
      <c r="C843" s="4" t="s">
        <v>238</v>
      </c>
      <c r="D843" s="4">
        <f t="shared" si="56"/>
        <v>550000</v>
      </c>
      <c r="E843" s="4">
        <f>SUM('დაზუსტ. ბიუჯ.'!E843,'მთავრ. ფონდი'!F843,'პრეზ. ფონდი'!F843)</f>
        <v>100000</v>
      </c>
      <c r="F843" s="4">
        <f>SUM('დაზუსტ. ბიუჯ.'!F843,'მთავრ. ფონდი'!G843,'პრეზ. ფონდი'!G843)</f>
        <v>200000</v>
      </c>
      <c r="G843" s="4">
        <f>SUM('დაზუსტ. ბიუჯ.'!G843,'მთავრ. ფონდი'!H843,'პრეზ. ფონდი'!H843)</f>
        <v>200000</v>
      </c>
      <c r="H843" s="4">
        <f>SUM('დაზუსტ. ბიუჯ.'!H843,'მთავრ. ფონდი'!I843,'პრეზ. ფონდი'!I843)</f>
        <v>50000</v>
      </c>
      <c r="I843" s="4">
        <f t="shared" ref="I843:I854" si="59">SUM(E843,F843)</f>
        <v>300000</v>
      </c>
      <c r="J843" s="4">
        <f t="shared" ref="J843:J854" si="60">SUM(F843,G843)</f>
        <v>400000</v>
      </c>
    </row>
    <row r="844" spans="1:10" ht="15.75" thickTop="1" x14ac:dyDescent="0.25">
      <c r="A844" t="str">
        <f t="shared" si="53"/>
        <v>a</v>
      </c>
      <c r="B844" s="5"/>
      <c r="C844" s="6" t="s">
        <v>10</v>
      </c>
      <c r="D844" s="7">
        <f t="shared" si="56"/>
        <v>550000</v>
      </c>
      <c r="E844" s="7">
        <f>SUM('დაზუსტ. ბიუჯ.'!E844,'მთავრ. ფონდი'!F844,'პრეზ. ფონდი'!F844)</f>
        <v>100000</v>
      </c>
      <c r="F844" s="7">
        <f>SUM('დაზუსტ. ბიუჯ.'!F844,'მთავრ. ფონდი'!G844,'პრეზ. ფონდი'!G844)</f>
        <v>200000</v>
      </c>
      <c r="G844" s="7">
        <f>SUM('დაზუსტ. ბიუჯ.'!G844,'მთავრ. ფონდი'!H844,'პრეზ. ფონდი'!H844)</f>
        <v>200000</v>
      </c>
      <c r="H844" s="7">
        <f>SUM('დაზუსტ. ბიუჯ.'!H844,'მთავრ. ფონდი'!I844,'პრეზ. ფონდი'!I844)</f>
        <v>50000</v>
      </c>
      <c r="I844" s="7">
        <f t="shared" si="59"/>
        <v>300000</v>
      </c>
      <c r="J844" s="7">
        <f t="shared" si="60"/>
        <v>400000</v>
      </c>
    </row>
    <row r="845" spans="1:10" x14ac:dyDescent="0.25">
      <c r="A845" t="str">
        <f t="shared" si="53"/>
        <v>b</v>
      </c>
      <c r="B845" s="8"/>
      <c r="C845" s="9" t="s">
        <v>11</v>
      </c>
      <c r="D845" s="10">
        <f t="shared" si="56"/>
        <v>0</v>
      </c>
      <c r="E845" s="10">
        <f>SUM('დაზუსტ. ბიუჯ.'!E845,'მთავრ. ფონდი'!F845,'პრეზ. ფონდი'!F845)</f>
        <v>0</v>
      </c>
      <c r="F845" s="10">
        <f>SUM('დაზუსტ. ბიუჯ.'!F845,'მთავრ. ფონდი'!G845,'პრეზ. ფონდი'!G845)</f>
        <v>0</v>
      </c>
      <c r="G845" s="10">
        <f>SUM('დაზუსტ. ბიუჯ.'!G845,'მთავრ. ფონდი'!H845,'პრეზ. ფონდი'!H845)</f>
        <v>0</v>
      </c>
      <c r="H845" s="10">
        <f>SUM('დაზუსტ. ბიუჯ.'!H845,'მთავრ. ფონდი'!I845,'პრეზ. ფონდი'!I845)</f>
        <v>0</v>
      </c>
      <c r="I845" s="10">
        <f t="shared" si="59"/>
        <v>0</v>
      </c>
      <c r="J845" s="10">
        <f t="shared" si="60"/>
        <v>0</v>
      </c>
    </row>
    <row r="846" spans="1:10" x14ac:dyDescent="0.25">
      <c r="A846" t="str">
        <f t="shared" si="53"/>
        <v>a</v>
      </c>
      <c r="B846" s="8"/>
      <c r="C846" s="9" t="s">
        <v>12</v>
      </c>
      <c r="D846" s="10">
        <f t="shared" si="56"/>
        <v>550000</v>
      </c>
      <c r="E846" s="10">
        <f>SUM('დაზუსტ. ბიუჯ.'!E846,'მთავრ. ფონდი'!F846,'პრეზ. ფონდი'!F846)</f>
        <v>100000</v>
      </c>
      <c r="F846" s="10">
        <f>SUM('დაზუსტ. ბიუჯ.'!F846,'მთავრ. ფონდი'!G846,'პრეზ. ფონდი'!G846)</f>
        <v>200000</v>
      </c>
      <c r="G846" s="10">
        <f>SUM('დაზუსტ. ბიუჯ.'!G846,'მთავრ. ფონდი'!H846,'პრეზ. ფონდი'!H846)</f>
        <v>200000</v>
      </c>
      <c r="H846" s="10">
        <f>SUM('დაზუსტ. ბიუჯ.'!H846,'მთავრ. ფონდი'!I846,'პრეზ. ფონდი'!I846)</f>
        <v>50000</v>
      </c>
      <c r="I846" s="10">
        <f t="shared" si="59"/>
        <v>300000</v>
      </c>
      <c r="J846" s="10">
        <f t="shared" si="60"/>
        <v>400000</v>
      </c>
    </row>
    <row r="847" spans="1:10" x14ac:dyDescent="0.25">
      <c r="A847" t="str">
        <f t="shared" si="53"/>
        <v>b</v>
      </c>
      <c r="B847" s="8"/>
      <c r="C847" s="9" t="s">
        <v>13</v>
      </c>
      <c r="D847" s="10">
        <f t="shared" si="56"/>
        <v>0</v>
      </c>
      <c r="E847" s="10">
        <f>SUM('დაზუსტ. ბიუჯ.'!E847,'მთავრ. ფონდი'!F847,'პრეზ. ფონდი'!F847)</f>
        <v>0</v>
      </c>
      <c r="F847" s="10">
        <f>SUM('დაზუსტ. ბიუჯ.'!F847,'მთავრ. ფონდი'!G847,'პრეზ. ფონდი'!G847)</f>
        <v>0</v>
      </c>
      <c r="G847" s="10">
        <f>SUM('დაზუსტ. ბიუჯ.'!G847,'მთავრ. ფონდი'!H847,'პრეზ. ფონდი'!H847)</f>
        <v>0</v>
      </c>
      <c r="H847" s="10">
        <f>SUM('დაზუსტ. ბიუჯ.'!H847,'მთავრ. ფონდი'!I847,'პრეზ. ფონდი'!I847)</f>
        <v>0</v>
      </c>
      <c r="I847" s="10">
        <f t="shared" si="59"/>
        <v>0</v>
      </c>
      <c r="J847" s="10">
        <f t="shared" si="60"/>
        <v>0</v>
      </c>
    </row>
    <row r="848" spans="1:10" x14ac:dyDescent="0.25">
      <c r="A848" t="str">
        <f t="shared" si="53"/>
        <v>b</v>
      </c>
      <c r="B848" s="8"/>
      <c r="C848" s="9" t="s">
        <v>14</v>
      </c>
      <c r="D848" s="10">
        <f t="shared" si="56"/>
        <v>0</v>
      </c>
      <c r="E848" s="10">
        <f>SUM('დაზუსტ. ბიუჯ.'!E848,'მთავრ. ფონდი'!F848,'პრეზ. ფონდი'!F848)</f>
        <v>0</v>
      </c>
      <c r="F848" s="10">
        <f>SUM('დაზუსტ. ბიუჯ.'!F848,'მთავრ. ფონდი'!G848,'პრეზ. ფონდი'!G848)</f>
        <v>0</v>
      </c>
      <c r="G848" s="10">
        <f>SUM('დაზუსტ. ბიუჯ.'!G848,'მთავრ. ფონდი'!H848,'პრეზ. ფონდი'!H848)</f>
        <v>0</v>
      </c>
      <c r="H848" s="10">
        <f>SUM('დაზუსტ. ბიუჯ.'!H848,'მთავრ. ფონდი'!I848,'პრეზ. ფონდი'!I848)</f>
        <v>0</v>
      </c>
      <c r="I848" s="10">
        <f t="shared" si="59"/>
        <v>0</v>
      </c>
      <c r="J848" s="10">
        <f t="shared" si="60"/>
        <v>0</v>
      </c>
    </row>
    <row r="849" spans="1:10" x14ac:dyDescent="0.25">
      <c r="A849" t="str">
        <f t="shared" si="53"/>
        <v>b</v>
      </c>
      <c r="B849" s="8"/>
      <c r="C849" s="9" t="s">
        <v>15</v>
      </c>
      <c r="D849" s="10">
        <f t="shared" si="56"/>
        <v>0</v>
      </c>
      <c r="E849" s="10">
        <f>SUM('დაზუსტ. ბიუჯ.'!E849,'მთავრ. ფონდი'!F849,'პრეზ. ფონდი'!F849)</f>
        <v>0</v>
      </c>
      <c r="F849" s="10">
        <f>SUM('დაზუსტ. ბიუჯ.'!F849,'მთავრ. ფონდი'!G849,'პრეზ. ფონდი'!G849)</f>
        <v>0</v>
      </c>
      <c r="G849" s="10">
        <f>SUM('დაზუსტ. ბიუჯ.'!G849,'მთავრ. ფონდი'!H849,'პრეზ. ფონდი'!H849)</f>
        <v>0</v>
      </c>
      <c r="H849" s="10">
        <f>SUM('დაზუსტ. ბიუჯ.'!H849,'მთავრ. ფონდი'!I849,'პრეზ. ფონდი'!I849)</f>
        <v>0</v>
      </c>
      <c r="I849" s="10">
        <f t="shared" si="59"/>
        <v>0</v>
      </c>
      <c r="J849" s="10">
        <f t="shared" si="60"/>
        <v>0</v>
      </c>
    </row>
    <row r="850" spans="1:10" x14ac:dyDescent="0.25">
      <c r="A850" t="str">
        <f t="shared" si="53"/>
        <v>b</v>
      </c>
      <c r="B850" s="8"/>
      <c r="C850" s="9" t="s">
        <v>16</v>
      </c>
      <c r="D850" s="10">
        <f t="shared" si="56"/>
        <v>0</v>
      </c>
      <c r="E850" s="10">
        <f>SUM('დაზუსტ. ბიუჯ.'!E850,'მთავრ. ფონდი'!F850,'პრეზ. ფონდი'!F850)</f>
        <v>0</v>
      </c>
      <c r="F850" s="10">
        <f>SUM('დაზუსტ. ბიუჯ.'!F850,'მთავრ. ფონდი'!G850,'პრეზ. ფონდი'!G850)</f>
        <v>0</v>
      </c>
      <c r="G850" s="10">
        <f>SUM('დაზუსტ. ბიუჯ.'!G850,'მთავრ. ფონდი'!H850,'პრეზ. ფონდი'!H850)</f>
        <v>0</v>
      </c>
      <c r="H850" s="10">
        <f>SUM('დაზუსტ. ბიუჯ.'!H850,'მთავრ. ფონდი'!I850,'პრეზ. ფონდი'!I850)</f>
        <v>0</v>
      </c>
      <c r="I850" s="10">
        <f t="shared" si="59"/>
        <v>0</v>
      </c>
      <c r="J850" s="10">
        <f t="shared" si="60"/>
        <v>0</v>
      </c>
    </row>
    <row r="851" spans="1:10" x14ac:dyDescent="0.25">
      <c r="A851" t="str">
        <f t="shared" si="53"/>
        <v>b</v>
      </c>
      <c r="B851" s="8"/>
      <c r="C851" s="9" t="s">
        <v>17</v>
      </c>
      <c r="D851" s="10">
        <f t="shared" si="56"/>
        <v>0</v>
      </c>
      <c r="E851" s="10">
        <f>SUM('დაზუსტ. ბიუჯ.'!E851,'მთავრ. ფონდი'!F851,'პრეზ. ფონდი'!F851)</f>
        <v>0</v>
      </c>
      <c r="F851" s="10">
        <f>SUM('დაზუსტ. ბიუჯ.'!F851,'მთავრ. ფონდი'!G851,'პრეზ. ფონდი'!G851)</f>
        <v>0</v>
      </c>
      <c r="G851" s="10">
        <f>SUM('დაზუსტ. ბიუჯ.'!G851,'მთავრ. ფონდი'!H851,'პრეზ. ფონდი'!H851)</f>
        <v>0</v>
      </c>
      <c r="H851" s="10">
        <f>SUM('დაზუსტ. ბიუჯ.'!H851,'მთავრ. ფონდი'!I851,'პრეზ. ფონდი'!I851)</f>
        <v>0</v>
      </c>
      <c r="I851" s="10">
        <f t="shared" si="59"/>
        <v>0</v>
      </c>
      <c r="J851" s="10">
        <f t="shared" si="60"/>
        <v>0</v>
      </c>
    </row>
    <row r="852" spans="1:10" x14ac:dyDescent="0.25">
      <c r="A852" t="str">
        <f t="shared" si="53"/>
        <v>b</v>
      </c>
      <c r="B852" s="5"/>
      <c r="C852" s="6" t="s">
        <v>18</v>
      </c>
      <c r="D852" s="7">
        <f t="shared" si="56"/>
        <v>0</v>
      </c>
      <c r="E852" s="7">
        <f>SUM('დაზუსტ. ბიუჯ.'!E852,'მთავრ. ფონდი'!F852,'პრეზ. ფონდი'!F852)</f>
        <v>0</v>
      </c>
      <c r="F852" s="7">
        <f>SUM('დაზუსტ. ბიუჯ.'!F852,'მთავრ. ფონდი'!G852,'პრეზ. ფონდი'!G852)</f>
        <v>0</v>
      </c>
      <c r="G852" s="7">
        <f>SUM('დაზუსტ. ბიუჯ.'!G852,'მთავრ. ფონდი'!H852,'პრეზ. ფონდი'!H852)</f>
        <v>0</v>
      </c>
      <c r="H852" s="7">
        <f>SUM('დაზუსტ. ბიუჯ.'!H852,'მთავრ. ფონდი'!I852,'პრეზ. ფონდი'!I852)</f>
        <v>0</v>
      </c>
      <c r="I852" s="7">
        <f t="shared" si="59"/>
        <v>0</v>
      </c>
      <c r="J852" s="7">
        <f t="shared" si="60"/>
        <v>0</v>
      </c>
    </row>
    <row r="853" spans="1:10" x14ac:dyDescent="0.25">
      <c r="A853" t="str">
        <f t="shared" si="53"/>
        <v>b</v>
      </c>
      <c r="B853" s="5"/>
      <c r="C853" s="6" t="s">
        <v>19</v>
      </c>
      <c r="D853" s="7">
        <f t="shared" si="56"/>
        <v>0</v>
      </c>
      <c r="E853" s="7">
        <f>SUM('დაზუსტ. ბიუჯ.'!E853,'მთავრ. ფონდი'!F853,'პრეზ. ფონდი'!F853)</f>
        <v>0</v>
      </c>
      <c r="F853" s="7">
        <f>SUM('დაზუსტ. ბიუჯ.'!F853,'მთავრ. ფონდი'!G853,'პრეზ. ფონდი'!G853)</f>
        <v>0</v>
      </c>
      <c r="G853" s="7">
        <f>SUM('დაზუსტ. ბიუჯ.'!G853,'მთავრ. ფონდი'!H853,'პრეზ. ფონდი'!H853)</f>
        <v>0</v>
      </c>
      <c r="H853" s="7">
        <f>SUM('დაზუსტ. ბიუჯ.'!H853,'მთავრ. ფონდი'!I853,'პრეზ. ფონდი'!I853)</f>
        <v>0</v>
      </c>
      <c r="I853" s="7">
        <f t="shared" si="59"/>
        <v>0</v>
      </c>
      <c r="J853" s="7">
        <f t="shared" si="60"/>
        <v>0</v>
      </c>
    </row>
    <row r="854" spans="1:10" ht="15.75" thickBot="1" x14ac:dyDescent="0.3">
      <c r="A854" t="str">
        <f t="shared" si="53"/>
        <v>b</v>
      </c>
      <c r="B854" s="11"/>
      <c r="C854" s="12" t="s">
        <v>20</v>
      </c>
      <c r="D854" s="13">
        <f t="shared" si="56"/>
        <v>0</v>
      </c>
      <c r="E854" s="13">
        <f>SUM('დაზუსტ. ბიუჯ.'!E854,'მთავრ. ფონდი'!F854,'პრეზ. ფონდი'!F854)</f>
        <v>0</v>
      </c>
      <c r="F854" s="13">
        <f>SUM('დაზუსტ. ბიუჯ.'!F854,'მთავრ. ფონდი'!G854,'პრეზ. ფონდი'!G854)</f>
        <v>0</v>
      </c>
      <c r="G854" s="13">
        <f>SUM('დაზუსტ. ბიუჯ.'!G854,'მთავრ. ფონდი'!H854,'პრეზ. ფონდი'!H854)</f>
        <v>0</v>
      </c>
      <c r="H854" s="13">
        <f>SUM('დაზუსტ. ბიუჯ.'!H854,'მთავრ. ფონდი'!I854,'პრეზ. ფონდი'!I854)</f>
        <v>0</v>
      </c>
      <c r="I854" s="13">
        <f t="shared" si="59"/>
        <v>0</v>
      </c>
      <c r="J854" s="13">
        <f t="shared" si="60"/>
        <v>0</v>
      </c>
    </row>
    <row r="855" spans="1:10" ht="31.5" thickTop="1" thickBot="1" x14ac:dyDescent="0.3">
      <c r="A855" t="str">
        <f t="shared" si="53"/>
        <v>a</v>
      </c>
      <c r="B855" s="16" t="s">
        <v>142</v>
      </c>
      <c r="C855" s="14" t="s">
        <v>143</v>
      </c>
      <c r="D855" s="4">
        <f t="shared" si="56"/>
        <v>153012000</v>
      </c>
      <c r="E855" s="4">
        <f>SUM('დაზუსტ. ბიუჯ.'!E855,'მთავრ. ფონდი'!F855,'პრეზ. ფონდი'!F855)</f>
        <v>36180300</v>
      </c>
      <c r="F855" s="4">
        <f>SUM('დაზუსტ. ბიუჯ.'!F855,'მთავრ. ფონდი'!G855,'პრეზ. ფონდი'!G855)</f>
        <v>45311700</v>
      </c>
      <c r="G855" s="4">
        <f>SUM('დაზუსტ. ბიუჯ.'!G855,'მთავრ. ფონდი'!H855,'პრეზ. ფონდი'!H855)</f>
        <v>39114400</v>
      </c>
      <c r="H855" s="4">
        <f>SUM('დაზუსტ. ბიუჯ.'!H855,'მთავრ. ფონდი'!I855,'პრეზ. ფონდი'!I855)</f>
        <v>32405600</v>
      </c>
      <c r="I855" s="4">
        <f t="shared" si="54"/>
        <v>81492000</v>
      </c>
      <c r="J855" s="4">
        <f t="shared" si="55"/>
        <v>120606400</v>
      </c>
    </row>
    <row r="856" spans="1:10" ht="15.75" thickTop="1" x14ac:dyDescent="0.25">
      <c r="A856" t="str">
        <f t="shared" ref="A856:A919" si="61">IF(OR(D856&lt;&gt;0,E856&lt;&gt;0,F856&lt;&gt;0,G856&lt;&gt;0,H856&lt;&gt;0,),"a","b")</f>
        <v>a</v>
      </c>
      <c r="B856" s="5"/>
      <c r="C856" s="6" t="s">
        <v>10</v>
      </c>
      <c r="D856" s="7">
        <f t="shared" si="56"/>
        <v>152728432</v>
      </c>
      <c r="E856" s="7">
        <f>SUM('დაზუსტ. ბიუჯ.'!E856,'მთავრ. ფონდი'!F856,'პრეზ. ფონდი'!F856)</f>
        <v>35911732</v>
      </c>
      <c r="F856" s="7">
        <f>SUM('დაზუსტ. ბიუჯ.'!F856,'მთავრ. ფონდი'!G856,'პრეზ. ფონდი'!G856)</f>
        <v>45306700</v>
      </c>
      <c r="G856" s="7">
        <f>SUM('დაზუსტ. ბიუჯ.'!G856,'მთავრ. ფონდი'!H856,'პრეზ. ფონდი'!H856)</f>
        <v>39109400</v>
      </c>
      <c r="H856" s="7">
        <f>SUM('დაზუსტ. ბიუჯ.'!H856,'მთავრ. ფონდი'!I856,'პრეზ. ფონდი'!I856)</f>
        <v>32400600</v>
      </c>
      <c r="I856" s="7">
        <f t="shared" ref="I856:I919" si="62">SUM(E856,F856)</f>
        <v>81218432</v>
      </c>
      <c r="J856" s="7">
        <f t="shared" ref="J856:J919" si="63">SUM(E856,F856,G856)</f>
        <v>120327832</v>
      </c>
    </row>
    <row r="857" spans="1:10" x14ac:dyDescent="0.25">
      <c r="A857" t="str">
        <f t="shared" si="61"/>
        <v>b</v>
      </c>
      <c r="B857" s="8"/>
      <c r="C857" s="9" t="s">
        <v>11</v>
      </c>
      <c r="D857" s="10">
        <f t="shared" si="56"/>
        <v>0</v>
      </c>
      <c r="E857" s="10">
        <f>SUM('დაზუსტ. ბიუჯ.'!E857,'მთავრ. ფონდი'!F857,'პრეზ. ფონდი'!F857)</f>
        <v>0</v>
      </c>
      <c r="F857" s="10">
        <f>SUM('დაზუსტ. ბიუჯ.'!F857,'მთავრ. ფონდი'!G857,'პრეზ. ფონდი'!G857)</f>
        <v>0</v>
      </c>
      <c r="G857" s="10">
        <f>SUM('დაზუსტ. ბიუჯ.'!G857,'მთავრ. ფონდი'!H857,'პრეზ. ფონდი'!H857)</f>
        <v>0</v>
      </c>
      <c r="H857" s="10">
        <f>SUM('დაზუსტ. ბიუჯ.'!H857,'მთავრ. ფონდი'!I857,'პრეზ. ფონდი'!I857)</f>
        <v>0</v>
      </c>
      <c r="I857" s="10">
        <f t="shared" si="62"/>
        <v>0</v>
      </c>
      <c r="J857" s="10">
        <f t="shared" si="63"/>
        <v>0</v>
      </c>
    </row>
    <row r="858" spans="1:10" x14ac:dyDescent="0.25">
      <c r="A858" t="str">
        <f t="shared" si="61"/>
        <v>a</v>
      </c>
      <c r="B858" s="8"/>
      <c r="C858" s="9" t="s">
        <v>12</v>
      </c>
      <c r="D858" s="10">
        <f t="shared" si="56"/>
        <v>26938026</v>
      </c>
      <c r="E858" s="10">
        <f>SUM('დაზუსტ. ბიუჯ.'!E858,'მთავრ. ფონდი'!F858,'პრეზ. ფონდი'!F858)</f>
        <v>6064316</v>
      </c>
      <c r="F858" s="10">
        <f>SUM('დაზუსტ. ბიუჯ.'!F858,'მთავრ. ფონდი'!G858,'პრეზ. ფონდი'!G858)</f>
        <v>6544510</v>
      </c>
      <c r="G858" s="10">
        <f>SUM('დაზუსტ. ბიუჯ.'!G858,'მთავრ. ფონდი'!H858,'პრეზ. ფონდი'!H858)</f>
        <v>6856700</v>
      </c>
      <c r="H858" s="10">
        <f>SUM('დაზუსტ. ბიუჯ.'!H858,'მთავრ. ფონდი'!I858,'პრეზ. ფონდი'!I858)</f>
        <v>7472500</v>
      </c>
      <c r="I858" s="10">
        <f t="shared" si="62"/>
        <v>12608826</v>
      </c>
      <c r="J858" s="10">
        <f t="shared" si="63"/>
        <v>19465526</v>
      </c>
    </row>
    <row r="859" spans="1:10" x14ac:dyDescent="0.25">
      <c r="A859" t="str">
        <f t="shared" si="61"/>
        <v>b</v>
      </c>
      <c r="B859" s="8"/>
      <c r="C859" s="9" t="s">
        <v>13</v>
      </c>
      <c r="D859" s="10">
        <f t="shared" si="56"/>
        <v>0</v>
      </c>
      <c r="E859" s="10">
        <f>SUM('დაზუსტ. ბიუჯ.'!E859,'მთავრ. ფონდი'!F859,'პრეზ. ფონდი'!F859)</f>
        <v>0</v>
      </c>
      <c r="F859" s="10">
        <f>SUM('დაზუსტ. ბიუჯ.'!F859,'მთავრ. ფონდი'!G859,'პრეზ. ფონდი'!G859)</f>
        <v>0</v>
      </c>
      <c r="G859" s="10">
        <f>SUM('დაზუსტ. ბიუჯ.'!G859,'მთავრ. ფონდი'!H859,'პრეზ. ფონდი'!H859)</f>
        <v>0</v>
      </c>
      <c r="H859" s="10">
        <f>SUM('დაზუსტ. ბიუჯ.'!H859,'მთავრ. ფონდი'!I859,'პრეზ. ფონდი'!I859)</f>
        <v>0</v>
      </c>
      <c r="I859" s="10">
        <f t="shared" si="62"/>
        <v>0</v>
      </c>
      <c r="J859" s="10">
        <f t="shared" si="63"/>
        <v>0</v>
      </c>
    </row>
    <row r="860" spans="1:10" x14ac:dyDescent="0.25">
      <c r="A860" t="str">
        <f t="shared" si="61"/>
        <v>b</v>
      </c>
      <c r="B860" s="8"/>
      <c r="C860" s="9" t="s">
        <v>14</v>
      </c>
      <c r="D860" s="10">
        <f t="shared" si="56"/>
        <v>0</v>
      </c>
      <c r="E860" s="10">
        <f>SUM('დაზუსტ. ბიუჯ.'!E860,'მთავრ. ფონდი'!F860,'პრეზ. ფონდი'!F860)</f>
        <v>0</v>
      </c>
      <c r="F860" s="10">
        <f>SUM('დაზუსტ. ბიუჯ.'!F860,'მთავრ. ფონდი'!G860,'პრეზ. ფონდი'!G860)</f>
        <v>0</v>
      </c>
      <c r="G860" s="10">
        <f>SUM('დაზუსტ. ბიუჯ.'!G860,'მთავრ. ფონდი'!H860,'პრეზ. ფონდი'!H860)</f>
        <v>0</v>
      </c>
      <c r="H860" s="10">
        <f>SUM('დაზუსტ. ბიუჯ.'!H860,'მთავრ. ფონდი'!I860,'პრეზ. ფონდი'!I860)</f>
        <v>0</v>
      </c>
      <c r="I860" s="10">
        <f t="shared" si="62"/>
        <v>0</v>
      </c>
      <c r="J860" s="10">
        <f t="shared" si="63"/>
        <v>0</v>
      </c>
    </row>
    <row r="861" spans="1:10" x14ac:dyDescent="0.25">
      <c r="A861" t="str">
        <f t="shared" si="61"/>
        <v>b</v>
      </c>
      <c r="B861" s="8"/>
      <c r="C861" s="9" t="s">
        <v>15</v>
      </c>
      <c r="D861" s="10">
        <f t="shared" si="56"/>
        <v>0</v>
      </c>
      <c r="E861" s="10">
        <f>SUM('დაზუსტ. ბიუჯ.'!E861,'მთავრ. ფონდი'!F861,'პრეზ. ფონდი'!F861)</f>
        <v>0</v>
      </c>
      <c r="F861" s="10">
        <f>SUM('დაზუსტ. ბიუჯ.'!F861,'მთავრ. ფონდი'!G861,'პრეზ. ფონდი'!G861)</f>
        <v>0</v>
      </c>
      <c r="G861" s="10">
        <f>SUM('დაზუსტ. ბიუჯ.'!G861,'მთავრ. ფონდი'!H861,'პრეზ. ფონდი'!H861)</f>
        <v>0</v>
      </c>
      <c r="H861" s="10">
        <f>SUM('დაზუსტ. ბიუჯ.'!H861,'მთავრ. ფონდი'!I861,'პრეზ. ფონდი'!I861)</f>
        <v>0</v>
      </c>
      <c r="I861" s="10">
        <f t="shared" si="62"/>
        <v>0</v>
      </c>
      <c r="J861" s="10">
        <f t="shared" si="63"/>
        <v>0</v>
      </c>
    </row>
    <row r="862" spans="1:10" x14ac:dyDescent="0.25">
      <c r="A862" t="str">
        <f t="shared" si="61"/>
        <v>a</v>
      </c>
      <c r="B862" s="8"/>
      <c r="C862" s="9" t="s">
        <v>16</v>
      </c>
      <c r="D862" s="10">
        <f t="shared" si="56"/>
        <v>125130450</v>
      </c>
      <c r="E862" s="10">
        <f>SUM('დაზუსტ. ბიუჯ.'!E862,'მთავრ. ფონდი'!F862,'პრეზ. ფონდი'!F862)</f>
        <v>29720460</v>
      </c>
      <c r="F862" s="10">
        <f>SUM('დაზუსტ. ბიუჯ.'!F862,'მთავრ. ფონდი'!G862,'პრეზ. ფონდი'!G862)</f>
        <v>38596190</v>
      </c>
      <c r="G862" s="10">
        <f>SUM('დაზუსტ. ბიუჯ.'!G862,'მთავრ. ფონდი'!H862,'პრეზ. ფონდი'!H862)</f>
        <v>32102700</v>
      </c>
      <c r="H862" s="10">
        <f>SUM('დაზუსტ. ბიუჯ.'!H862,'მთავრ. ფონდი'!I862,'პრეზ. ფონდი'!I862)</f>
        <v>24711100</v>
      </c>
      <c r="I862" s="10">
        <f t="shared" si="62"/>
        <v>68316650</v>
      </c>
      <c r="J862" s="10">
        <f t="shared" si="63"/>
        <v>100419350</v>
      </c>
    </row>
    <row r="863" spans="1:10" x14ac:dyDescent="0.25">
      <c r="A863" t="str">
        <f t="shared" si="61"/>
        <v>a</v>
      </c>
      <c r="B863" s="8"/>
      <c r="C863" s="9" t="s">
        <v>17</v>
      </c>
      <c r="D863" s="10">
        <f t="shared" si="56"/>
        <v>659956</v>
      </c>
      <c r="E863" s="10">
        <f>SUM('დაზუსტ. ბიუჯ.'!E863,'მთავრ. ფონდი'!F863,'პრეზ. ფონდი'!F863)</f>
        <v>126956</v>
      </c>
      <c r="F863" s="10">
        <f>SUM('დაზუსტ. ბიუჯ.'!F863,'მთავრ. ფონდი'!G863,'პრეზ. ფონდი'!G863)</f>
        <v>166000</v>
      </c>
      <c r="G863" s="10">
        <f>SUM('დაზუსტ. ბიუჯ.'!G863,'მთავრ. ფონდი'!H863,'პრეზ. ფონდი'!H863)</f>
        <v>150000</v>
      </c>
      <c r="H863" s="10">
        <f>SUM('დაზუსტ. ბიუჯ.'!H863,'მთავრ. ფონდი'!I863,'პრეზ. ფონდი'!I863)</f>
        <v>217000</v>
      </c>
      <c r="I863" s="10">
        <f t="shared" si="62"/>
        <v>292956</v>
      </c>
      <c r="J863" s="10">
        <f t="shared" si="63"/>
        <v>442956</v>
      </c>
    </row>
    <row r="864" spans="1:10" x14ac:dyDescent="0.25">
      <c r="A864" t="str">
        <f t="shared" si="61"/>
        <v>a</v>
      </c>
      <c r="B864" s="5"/>
      <c r="C864" s="6" t="s">
        <v>18</v>
      </c>
      <c r="D864" s="7">
        <f t="shared" si="56"/>
        <v>30000</v>
      </c>
      <c r="E864" s="7">
        <f>SUM('დაზუსტ. ბიუჯ.'!E864,'მთავრ. ფონდი'!F864,'პრეზ. ფონდი'!F864)</f>
        <v>15000</v>
      </c>
      <c r="F864" s="7">
        <f>SUM('დაზუსტ. ბიუჯ.'!F864,'მთავრ. ფონდი'!G864,'პრეზ. ფონდი'!G864)</f>
        <v>5000</v>
      </c>
      <c r="G864" s="7">
        <f>SUM('დაზუსტ. ბიუჯ.'!G864,'მთავრ. ფონდი'!H864,'პრეზ. ფონდი'!H864)</f>
        <v>5000</v>
      </c>
      <c r="H864" s="7">
        <f>SUM('დაზუსტ. ბიუჯ.'!H864,'მთავრ. ფონდი'!I864,'პრეზ. ფონდი'!I864)</f>
        <v>5000</v>
      </c>
      <c r="I864" s="7">
        <f t="shared" si="62"/>
        <v>20000</v>
      </c>
      <c r="J864" s="7">
        <f t="shared" si="63"/>
        <v>25000</v>
      </c>
    </row>
    <row r="865" spans="1:10" x14ac:dyDescent="0.25">
      <c r="A865" t="str">
        <f t="shared" si="61"/>
        <v>b</v>
      </c>
      <c r="B865" s="5"/>
      <c r="C865" s="6" t="s">
        <v>19</v>
      </c>
      <c r="D865" s="7">
        <f t="shared" si="56"/>
        <v>0</v>
      </c>
      <c r="E865" s="7">
        <f>SUM('დაზუსტ. ბიუჯ.'!E865,'მთავრ. ფონდი'!F865,'პრეზ. ფონდი'!F865)</f>
        <v>0</v>
      </c>
      <c r="F865" s="7">
        <f>SUM('დაზუსტ. ბიუჯ.'!F865,'მთავრ. ფონდი'!G865,'პრეზ. ფონდი'!G865)</f>
        <v>0</v>
      </c>
      <c r="G865" s="7">
        <f>SUM('დაზუსტ. ბიუჯ.'!G865,'მთავრ. ფონდი'!H865,'პრეზ. ფონდი'!H865)</f>
        <v>0</v>
      </c>
      <c r="H865" s="7">
        <f>SUM('დაზუსტ. ბიუჯ.'!H865,'მთავრ. ფონდი'!I865,'პრეზ. ფონდი'!I865)</f>
        <v>0</v>
      </c>
      <c r="I865" s="7">
        <f t="shared" si="62"/>
        <v>0</v>
      </c>
      <c r="J865" s="7">
        <f t="shared" si="63"/>
        <v>0</v>
      </c>
    </row>
    <row r="866" spans="1:10" ht="15.75" thickBot="1" x14ac:dyDescent="0.3">
      <c r="A866" t="str">
        <f t="shared" si="61"/>
        <v>a</v>
      </c>
      <c r="B866" s="11"/>
      <c r="C866" s="12" t="s">
        <v>20</v>
      </c>
      <c r="D866" s="13">
        <f t="shared" si="56"/>
        <v>253568</v>
      </c>
      <c r="E866" s="13">
        <f>SUM('დაზუსტ. ბიუჯ.'!E866,'მთავრ. ფონდი'!F866,'პრეზ. ფონდი'!F866)</f>
        <v>253568</v>
      </c>
      <c r="F866" s="13">
        <f>SUM('დაზუსტ. ბიუჯ.'!F866,'მთავრ. ფონდი'!G866,'პრეზ. ფონდი'!G866)</f>
        <v>0</v>
      </c>
      <c r="G866" s="13">
        <f>SUM('დაზუსტ. ბიუჯ.'!G866,'მთავრ. ფონდი'!H866,'პრეზ. ფონდი'!H866)</f>
        <v>0</v>
      </c>
      <c r="H866" s="13">
        <f>SUM('დაზუსტ. ბიუჯ.'!H866,'მთავრ. ფონდი'!I866,'პრეზ. ფონდი'!I866)</f>
        <v>0</v>
      </c>
      <c r="I866" s="13">
        <f t="shared" si="62"/>
        <v>253568</v>
      </c>
      <c r="J866" s="13">
        <f t="shared" si="63"/>
        <v>253568</v>
      </c>
    </row>
    <row r="867" spans="1:10" ht="32.25" customHeight="1" thickTop="1" thickBot="1" x14ac:dyDescent="0.3">
      <c r="A867" t="str">
        <f t="shared" si="61"/>
        <v>a</v>
      </c>
      <c r="B867" s="16" t="s">
        <v>144</v>
      </c>
      <c r="C867" s="4" t="s">
        <v>145</v>
      </c>
      <c r="D867" s="4">
        <f t="shared" si="56"/>
        <v>16000000</v>
      </c>
      <c r="E867" s="4">
        <f>SUM('დაზუსტ. ბიუჯ.'!E867,'მთავრ. ფონდი'!F867,'პრეზ. ფონდი'!F867)</f>
        <v>3664000</v>
      </c>
      <c r="F867" s="4">
        <f>SUM('დაზუსტ. ბიუჯ.'!F867,'მთავრ. ფონდი'!G867,'პრეზ. ფონდი'!G867)</f>
        <v>4285000</v>
      </c>
      <c r="G867" s="4">
        <f>SUM('დაზუსტ. ბიუჯ.'!G867,'მთავრ. ფონდი'!H867,'პრეზ. ფონდი'!H867)</f>
        <v>4030000</v>
      </c>
      <c r="H867" s="4">
        <f>SUM('დაზუსტ. ბიუჯ.'!H867,'მთავრ. ფონდი'!I867,'პრეზ. ფონდი'!I867)</f>
        <v>4021000</v>
      </c>
      <c r="I867" s="4">
        <f t="shared" si="62"/>
        <v>7949000</v>
      </c>
      <c r="J867" s="4">
        <f t="shared" si="63"/>
        <v>11979000</v>
      </c>
    </row>
    <row r="868" spans="1:10" ht="15.75" thickTop="1" x14ac:dyDescent="0.25">
      <c r="A868" t="str">
        <f t="shared" si="61"/>
        <v>a</v>
      </c>
      <c r="B868" s="5"/>
      <c r="C868" s="6" t="s">
        <v>10</v>
      </c>
      <c r="D868" s="7">
        <f t="shared" ref="D868:D931" si="64">SUM(E868,F868,G868,H868)</f>
        <v>16000000</v>
      </c>
      <c r="E868" s="7">
        <f>SUM('დაზუსტ. ბიუჯ.'!E868,'მთავრ. ფონდი'!F868,'პრეზ. ფონდი'!F868)</f>
        <v>3664000</v>
      </c>
      <c r="F868" s="7">
        <f>SUM('დაზუსტ. ბიუჯ.'!F868,'მთავრ. ფონდი'!G868,'პრეზ. ფონდი'!G868)</f>
        <v>4285000</v>
      </c>
      <c r="G868" s="7">
        <f>SUM('დაზუსტ. ბიუჯ.'!G868,'მთავრ. ფონდი'!H868,'პრეზ. ფონდი'!H868)</f>
        <v>4030000</v>
      </c>
      <c r="H868" s="7">
        <f>SUM('დაზუსტ. ბიუჯ.'!H868,'მთავრ. ფონდი'!I868,'პრეზ. ფონდი'!I868)</f>
        <v>4021000</v>
      </c>
      <c r="I868" s="7">
        <f t="shared" si="62"/>
        <v>7949000</v>
      </c>
      <c r="J868" s="7">
        <f t="shared" si="63"/>
        <v>11979000</v>
      </c>
    </row>
    <row r="869" spans="1:10" x14ac:dyDescent="0.25">
      <c r="A869" t="str">
        <f t="shared" si="61"/>
        <v>b</v>
      </c>
      <c r="B869" s="8"/>
      <c r="C869" s="9" t="s">
        <v>11</v>
      </c>
      <c r="D869" s="10">
        <f t="shared" si="64"/>
        <v>0</v>
      </c>
      <c r="E869" s="10">
        <f>SUM('დაზუსტ. ბიუჯ.'!E869,'მთავრ. ფონდი'!F869,'პრეზ. ფონდი'!F869)</f>
        <v>0</v>
      </c>
      <c r="F869" s="10">
        <f>SUM('დაზუსტ. ბიუჯ.'!F869,'მთავრ. ფონდი'!G869,'პრეზ. ფონდი'!G869)</f>
        <v>0</v>
      </c>
      <c r="G869" s="10">
        <f>SUM('დაზუსტ. ბიუჯ.'!G869,'მთავრ. ფონდი'!H869,'პრეზ. ფონდი'!H869)</f>
        <v>0</v>
      </c>
      <c r="H869" s="10">
        <f>SUM('დაზუსტ. ბიუჯ.'!H869,'მთავრ. ფონდი'!I869,'პრეზ. ფონდი'!I869)</f>
        <v>0</v>
      </c>
      <c r="I869" s="10">
        <f t="shared" si="62"/>
        <v>0</v>
      </c>
      <c r="J869" s="10">
        <f t="shared" si="63"/>
        <v>0</v>
      </c>
    </row>
    <row r="870" spans="1:10" x14ac:dyDescent="0.25">
      <c r="A870" t="str">
        <f t="shared" si="61"/>
        <v>b</v>
      </c>
      <c r="B870" s="8"/>
      <c r="C870" s="9" t="s">
        <v>12</v>
      </c>
      <c r="D870" s="10">
        <f t="shared" si="64"/>
        <v>0</v>
      </c>
      <c r="E870" s="10">
        <f>SUM('დაზუსტ. ბიუჯ.'!E870,'მთავრ. ფონდი'!F870,'პრეზ. ფონდი'!F870)</f>
        <v>0</v>
      </c>
      <c r="F870" s="10">
        <f>SUM('დაზუსტ. ბიუჯ.'!F870,'მთავრ. ფონდი'!G870,'პრეზ. ფონდი'!G870)</f>
        <v>0</v>
      </c>
      <c r="G870" s="10">
        <f>SUM('დაზუსტ. ბიუჯ.'!G870,'მთავრ. ფონდი'!H870,'პრეზ. ფონდი'!H870)</f>
        <v>0</v>
      </c>
      <c r="H870" s="10">
        <f>SUM('დაზუსტ. ბიუჯ.'!H870,'მთავრ. ფონდი'!I870,'პრეზ. ფონდი'!I870)</f>
        <v>0</v>
      </c>
      <c r="I870" s="10">
        <f t="shared" si="62"/>
        <v>0</v>
      </c>
      <c r="J870" s="10">
        <f t="shared" si="63"/>
        <v>0</v>
      </c>
    </row>
    <row r="871" spans="1:10" x14ac:dyDescent="0.25">
      <c r="A871" t="str">
        <f t="shared" si="61"/>
        <v>b</v>
      </c>
      <c r="B871" s="8"/>
      <c r="C871" s="9" t="s">
        <v>13</v>
      </c>
      <c r="D871" s="10">
        <f t="shared" si="64"/>
        <v>0</v>
      </c>
      <c r="E871" s="10">
        <f>SUM('დაზუსტ. ბიუჯ.'!E871,'მთავრ. ფონდი'!F871,'პრეზ. ფონდი'!F871)</f>
        <v>0</v>
      </c>
      <c r="F871" s="10">
        <f>SUM('დაზუსტ. ბიუჯ.'!F871,'მთავრ. ფონდი'!G871,'პრეზ. ფონდი'!G871)</f>
        <v>0</v>
      </c>
      <c r="G871" s="10">
        <f>SUM('დაზუსტ. ბიუჯ.'!G871,'მთავრ. ფონდი'!H871,'პრეზ. ფონდი'!H871)</f>
        <v>0</v>
      </c>
      <c r="H871" s="10">
        <f>SUM('დაზუსტ. ბიუჯ.'!H871,'მთავრ. ფონდი'!I871,'პრეზ. ფონდი'!I871)</f>
        <v>0</v>
      </c>
      <c r="I871" s="10">
        <f t="shared" si="62"/>
        <v>0</v>
      </c>
      <c r="J871" s="10">
        <f t="shared" si="63"/>
        <v>0</v>
      </c>
    </row>
    <row r="872" spans="1:10" x14ac:dyDescent="0.25">
      <c r="A872" t="str">
        <f t="shared" si="61"/>
        <v>b</v>
      </c>
      <c r="B872" s="8"/>
      <c r="C872" s="9" t="s">
        <v>14</v>
      </c>
      <c r="D872" s="10">
        <f t="shared" si="64"/>
        <v>0</v>
      </c>
      <c r="E872" s="10">
        <f>SUM('დაზუსტ. ბიუჯ.'!E872,'მთავრ. ფონდი'!F872,'პრეზ. ფონდი'!F872)</f>
        <v>0</v>
      </c>
      <c r="F872" s="10">
        <f>SUM('დაზუსტ. ბიუჯ.'!F872,'მთავრ. ფონდი'!G872,'პრეზ. ფონდი'!G872)</f>
        <v>0</v>
      </c>
      <c r="G872" s="10">
        <f>SUM('დაზუსტ. ბიუჯ.'!G872,'მთავრ. ფონდი'!H872,'პრეზ. ფონდი'!H872)</f>
        <v>0</v>
      </c>
      <c r="H872" s="10">
        <f>SUM('დაზუსტ. ბიუჯ.'!H872,'მთავრ. ფონდი'!I872,'პრეზ. ფონდი'!I872)</f>
        <v>0</v>
      </c>
      <c r="I872" s="10">
        <f t="shared" si="62"/>
        <v>0</v>
      </c>
      <c r="J872" s="10">
        <f t="shared" si="63"/>
        <v>0</v>
      </c>
    </row>
    <row r="873" spans="1:10" x14ac:dyDescent="0.25">
      <c r="A873" t="str">
        <f t="shared" si="61"/>
        <v>b</v>
      </c>
      <c r="B873" s="8"/>
      <c r="C873" s="9" t="s">
        <v>15</v>
      </c>
      <c r="D873" s="10">
        <f t="shared" si="64"/>
        <v>0</v>
      </c>
      <c r="E873" s="10">
        <f>SUM('დაზუსტ. ბიუჯ.'!E873,'მთავრ. ფონდი'!F873,'პრეზ. ფონდი'!F873)</f>
        <v>0</v>
      </c>
      <c r="F873" s="10">
        <f>SUM('დაზუსტ. ბიუჯ.'!F873,'მთავრ. ფონდი'!G873,'პრეზ. ფონდი'!G873)</f>
        <v>0</v>
      </c>
      <c r="G873" s="10">
        <f>SUM('დაზუსტ. ბიუჯ.'!G873,'მთავრ. ფონდი'!H873,'პრეზ. ფონდი'!H873)</f>
        <v>0</v>
      </c>
      <c r="H873" s="10">
        <f>SUM('დაზუსტ. ბიუჯ.'!H873,'მთავრ. ფონდი'!I873,'პრეზ. ფონდი'!I873)</f>
        <v>0</v>
      </c>
      <c r="I873" s="10">
        <f t="shared" si="62"/>
        <v>0</v>
      </c>
      <c r="J873" s="10">
        <f t="shared" si="63"/>
        <v>0</v>
      </c>
    </row>
    <row r="874" spans="1:10" x14ac:dyDescent="0.25">
      <c r="A874" t="str">
        <f t="shared" si="61"/>
        <v>a</v>
      </c>
      <c r="B874" s="8"/>
      <c r="C874" s="9" t="s">
        <v>16</v>
      </c>
      <c r="D874" s="10">
        <f t="shared" si="64"/>
        <v>16000000</v>
      </c>
      <c r="E874" s="10">
        <f>SUM('დაზუსტ. ბიუჯ.'!E874,'მთავრ. ფონდი'!F874,'პრეზ. ფონდი'!F874)</f>
        <v>3664000</v>
      </c>
      <c r="F874" s="10">
        <f>SUM('დაზუსტ. ბიუჯ.'!F874,'მთავრ. ფონდი'!G874,'პრეზ. ფონდი'!G874)</f>
        <v>4285000</v>
      </c>
      <c r="G874" s="10">
        <f>SUM('დაზუსტ. ბიუჯ.'!G874,'მთავრ. ფონდი'!H874,'პრეზ. ფონდი'!H874)</f>
        <v>4030000</v>
      </c>
      <c r="H874" s="10">
        <f>SUM('დაზუსტ. ბიუჯ.'!H874,'მთავრ. ფონდი'!I874,'პრეზ. ფონდი'!I874)</f>
        <v>4021000</v>
      </c>
      <c r="I874" s="10">
        <f t="shared" si="62"/>
        <v>7949000</v>
      </c>
      <c r="J874" s="10">
        <f t="shared" si="63"/>
        <v>11979000</v>
      </c>
    </row>
    <row r="875" spans="1:10" x14ac:dyDescent="0.25">
      <c r="A875" t="str">
        <f t="shared" si="61"/>
        <v>b</v>
      </c>
      <c r="B875" s="8"/>
      <c r="C875" s="9" t="s">
        <v>17</v>
      </c>
      <c r="D875" s="10">
        <f t="shared" si="64"/>
        <v>0</v>
      </c>
      <c r="E875" s="10">
        <f>SUM('დაზუსტ. ბიუჯ.'!E875,'მთავრ. ფონდი'!F875,'პრეზ. ფონდი'!F875)</f>
        <v>0</v>
      </c>
      <c r="F875" s="10">
        <f>SUM('დაზუსტ. ბიუჯ.'!F875,'მთავრ. ფონდი'!G875,'პრეზ. ფონდი'!G875)</f>
        <v>0</v>
      </c>
      <c r="G875" s="10">
        <f>SUM('დაზუსტ. ბიუჯ.'!G875,'მთავრ. ფონდი'!H875,'პრეზ. ფონდი'!H875)</f>
        <v>0</v>
      </c>
      <c r="H875" s="10">
        <f>SUM('დაზუსტ. ბიუჯ.'!H875,'მთავრ. ფონდი'!I875,'პრეზ. ფონდი'!I875)</f>
        <v>0</v>
      </c>
      <c r="I875" s="10">
        <f t="shared" si="62"/>
        <v>0</v>
      </c>
      <c r="J875" s="10">
        <f t="shared" si="63"/>
        <v>0</v>
      </c>
    </row>
    <row r="876" spans="1:10" x14ac:dyDescent="0.25">
      <c r="A876" t="str">
        <f t="shared" si="61"/>
        <v>b</v>
      </c>
      <c r="B876" s="5"/>
      <c r="C876" s="6" t="s">
        <v>18</v>
      </c>
      <c r="D876" s="7">
        <f t="shared" si="64"/>
        <v>0</v>
      </c>
      <c r="E876" s="7">
        <f>SUM('დაზუსტ. ბიუჯ.'!E876,'მთავრ. ფონდი'!F876,'პრეზ. ფონდი'!F876)</f>
        <v>0</v>
      </c>
      <c r="F876" s="7">
        <f>SUM('დაზუსტ. ბიუჯ.'!F876,'მთავრ. ფონდი'!G876,'პრეზ. ფონდი'!G876)</f>
        <v>0</v>
      </c>
      <c r="G876" s="7">
        <f>SUM('დაზუსტ. ბიუჯ.'!G876,'მთავრ. ფონდი'!H876,'პრეზ. ფონდი'!H876)</f>
        <v>0</v>
      </c>
      <c r="H876" s="7">
        <f>SUM('დაზუსტ. ბიუჯ.'!H876,'მთავრ. ფონდი'!I876,'პრეზ. ფონდი'!I876)</f>
        <v>0</v>
      </c>
      <c r="I876" s="7">
        <f t="shared" si="62"/>
        <v>0</v>
      </c>
      <c r="J876" s="7">
        <f t="shared" si="63"/>
        <v>0</v>
      </c>
    </row>
    <row r="877" spans="1:10" x14ac:dyDescent="0.25">
      <c r="A877" t="str">
        <f t="shared" si="61"/>
        <v>b</v>
      </c>
      <c r="B877" s="5"/>
      <c r="C877" s="6" t="s">
        <v>19</v>
      </c>
      <c r="D877" s="7">
        <f t="shared" si="64"/>
        <v>0</v>
      </c>
      <c r="E877" s="7">
        <f>SUM('დაზუსტ. ბიუჯ.'!E877,'მთავრ. ფონდი'!F877,'პრეზ. ფონდი'!F877)</f>
        <v>0</v>
      </c>
      <c r="F877" s="7">
        <f>SUM('დაზუსტ. ბიუჯ.'!F877,'მთავრ. ფონდი'!G877,'პრეზ. ფონდი'!G877)</f>
        <v>0</v>
      </c>
      <c r="G877" s="7">
        <f>SUM('დაზუსტ. ბიუჯ.'!G877,'მთავრ. ფონდი'!H877,'პრეზ. ფონდი'!H877)</f>
        <v>0</v>
      </c>
      <c r="H877" s="7">
        <f>SUM('დაზუსტ. ბიუჯ.'!H877,'მთავრ. ფონდი'!I877,'პრეზ. ფონდი'!I877)</f>
        <v>0</v>
      </c>
      <c r="I877" s="7">
        <f t="shared" si="62"/>
        <v>0</v>
      </c>
      <c r="J877" s="7">
        <f t="shared" si="63"/>
        <v>0</v>
      </c>
    </row>
    <row r="878" spans="1:10" ht="15.75" thickBot="1" x14ac:dyDescent="0.3">
      <c r="A878" t="str">
        <f t="shared" si="61"/>
        <v>b</v>
      </c>
      <c r="B878" s="11"/>
      <c r="C878" s="12" t="s">
        <v>20</v>
      </c>
      <c r="D878" s="13">
        <f t="shared" si="64"/>
        <v>0</v>
      </c>
      <c r="E878" s="13">
        <f>SUM('დაზუსტ. ბიუჯ.'!E878,'მთავრ. ფონდი'!F878,'პრეზ. ფონდი'!F878)</f>
        <v>0</v>
      </c>
      <c r="F878" s="13">
        <f>SUM('დაზუსტ. ბიუჯ.'!F878,'მთავრ. ფონდი'!G878,'პრეზ. ფონდი'!G878)</f>
        <v>0</v>
      </c>
      <c r="G878" s="13">
        <f>SUM('დაზუსტ. ბიუჯ.'!G878,'მთავრ. ფონდი'!H878,'პრეზ. ფონდი'!H878)</f>
        <v>0</v>
      </c>
      <c r="H878" s="13">
        <f>SUM('დაზუსტ. ბიუჯ.'!H878,'მთავრ. ფონდი'!I878,'პრეზ. ფონდი'!I878)</f>
        <v>0</v>
      </c>
      <c r="I878" s="13">
        <f t="shared" si="62"/>
        <v>0</v>
      </c>
      <c r="J878" s="13">
        <f t="shared" si="63"/>
        <v>0</v>
      </c>
    </row>
    <row r="879" spans="1:10" ht="32.25" customHeight="1" thickTop="1" thickBot="1" x14ac:dyDescent="0.3">
      <c r="A879" t="str">
        <f t="shared" si="61"/>
        <v>a</v>
      </c>
      <c r="B879" s="16" t="s">
        <v>146</v>
      </c>
      <c r="C879" s="4" t="s">
        <v>147</v>
      </c>
      <c r="D879" s="4">
        <f t="shared" si="64"/>
        <v>9230000</v>
      </c>
      <c r="E879" s="4">
        <f>SUM('დაზუსტ. ბიუჯ.'!E879,'მთავრ. ფონდი'!F879,'პრეზ. ფონდი'!F879)</f>
        <v>3450000</v>
      </c>
      <c r="F879" s="4">
        <f>SUM('დაზუსტ. ბიუჯ.'!F879,'მთავრ. ფონდი'!G879,'პრეზ. ფონდი'!G879)</f>
        <v>3272000</v>
      </c>
      <c r="G879" s="4">
        <f>SUM('დაზუსტ. ბიუჯ.'!G879,'მთავრ. ფონდი'!H879,'პრეზ. ფონდი'!H879)</f>
        <v>2124000</v>
      </c>
      <c r="H879" s="4">
        <f>SUM('დაზუსტ. ბიუჯ.'!H879,'მთავრ. ფონდი'!I879,'პრეზ. ფონდი'!I879)</f>
        <v>384000</v>
      </c>
      <c r="I879" s="4">
        <f t="shared" si="62"/>
        <v>6722000</v>
      </c>
      <c r="J879" s="4">
        <f t="shared" si="63"/>
        <v>8846000</v>
      </c>
    </row>
    <row r="880" spans="1:10" ht="15.75" thickTop="1" x14ac:dyDescent="0.25">
      <c r="A880" t="str">
        <f t="shared" si="61"/>
        <v>a</v>
      </c>
      <c r="B880" s="5"/>
      <c r="C880" s="6" t="s">
        <v>10</v>
      </c>
      <c r="D880" s="7">
        <f t="shared" si="64"/>
        <v>9230000</v>
      </c>
      <c r="E880" s="7">
        <f>SUM('დაზუსტ. ბიუჯ.'!E880,'მთავრ. ფონდი'!F880,'პრეზ. ფონდი'!F880)</f>
        <v>3450000</v>
      </c>
      <c r="F880" s="7">
        <f>SUM('დაზუსტ. ბიუჯ.'!F880,'მთავრ. ფონდი'!G880,'პრეზ. ფონდი'!G880)</f>
        <v>3272000</v>
      </c>
      <c r="G880" s="7">
        <f>SUM('დაზუსტ. ბიუჯ.'!G880,'მთავრ. ფონდი'!H880,'პრეზ. ფონდი'!H880)</f>
        <v>2124000</v>
      </c>
      <c r="H880" s="7">
        <f>SUM('დაზუსტ. ბიუჯ.'!H880,'მთავრ. ფონდი'!I880,'პრეზ. ფონდი'!I880)</f>
        <v>384000</v>
      </c>
      <c r="I880" s="7">
        <f t="shared" si="62"/>
        <v>6722000</v>
      </c>
      <c r="J880" s="7">
        <f t="shared" si="63"/>
        <v>8846000</v>
      </c>
    </row>
    <row r="881" spans="1:10" x14ac:dyDescent="0.25">
      <c r="A881" t="str">
        <f t="shared" si="61"/>
        <v>b</v>
      </c>
      <c r="B881" s="8"/>
      <c r="C881" s="9" t="s">
        <v>11</v>
      </c>
      <c r="D881" s="10">
        <f t="shared" si="64"/>
        <v>0</v>
      </c>
      <c r="E881" s="10">
        <f>SUM('დაზუსტ. ბიუჯ.'!E881,'მთავრ. ფონდი'!F881,'პრეზ. ფონდი'!F881)</f>
        <v>0</v>
      </c>
      <c r="F881" s="10">
        <f>SUM('დაზუსტ. ბიუჯ.'!F881,'მთავრ. ფონდი'!G881,'პრეზ. ფონდი'!G881)</f>
        <v>0</v>
      </c>
      <c r="G881" s="10">
        <f>SUM('დაზუსტ. ბიუჯ.'!G881,'მთავრ. ფონდი'!H881,'პრეზ. ფონდი'!H881)</f>
        <v>0</v>
      </c>
      <c r="H881" s="10">
        <f>SUM('დაზუსტ. ბიუჯ.'!H881,'მთავრ. ფონდი'!I881,'პრეზ. ფონდი'!I881)</f>
        <v>0</v>
      </c>
      <c r="I881" s="10">
        <f t="shared" si="62"/>
        <v>0</v>
      </c>
      <c r="J881" s="10">
        <f t="shared" si="63"/>
        <v>0</v>
      </c>
    </row>
    <row r="882" spans="1:10" x14ac:dyDescent="0.25">
      <c r="A882" t="str">
        <f t="shared" si="61"/>
        <v>a</v>
      </c>
      <c r="B882" s="8"/>
      <c r="C882" s="9" t="s">
        <v>12</v>
      </c>
      <c r="D882" s="10">
        <f t="shared" si="64"/>
        <v>204000</v>
      </c>
      <c r="E882" s="10">
        <f>SUM('დაზუსტ. ბიუჯ.'!E882,'მთავრ. ფონდი'!F882,'პრეზ. ფონდი'!F882)</f>
        <v>51000</v>
      </c>
      <c r="F882" s="10">
        <f>SUM('დაზუსტ. ბიუჯ.'!F882,'მთავრ. ფონდი'!G882,'პრეზ. ფონდი'!G882)</f>
        <v>51000</v>
      </c>
      <c r="G882" s="10">
        <f>SUM('დაზუსტ. ბიუჯ.'!G882,'მთავრ. ფონდი'!H882,'პრეზ. ფონდი'!H882)</f>
        <v>51000</v>
      </c>
      <c r="H882" s="10">
        <f>SUM('დაზუსტ. ბიუჯ.'!H882,'მთავრ. ფონდი'!I882,'პრეზ. ფონდი'!I882)</f>
        <v>51000</v>
      </c>
      <c r="I882" s="10">
        <f t="shared" si="62"/>
        <v>102000</v>
      </c>
      <c r="J882" s="10">
        <f t="shared" si="63"/>
        <v>153000</v>
      </c>
    </row>
    <row r="883" spans="1:10" x14ac:dyDescent="0.25">
      <c r="A883" t="str">
        <f t="shared" si="61"/>
        <v>b</v>
      </c>
      <c r="B883" s="8"/>
      <c r="C883" s="9" t="s">
        <v>13</v>
      </c>
      <c r="D883" s="10">
        <f t="shared" si="64"/>
        <v>0</v>
      </c>
      <c r="E883" s="10">
        <f>SUM('დაზუსტ. ბიუჯ.'!E883,'მთავრ. ფონდი'!F883,'პრეზ. ფონდი'!F883)</f>
        <v>0</v>
      </c>
      <c r="F883" s="10">
        <f>SUM('დაზუსტ. ბიუჯ.'!F883,'მთავრ. ფონდი'!G883,'პრეზ. ფონდი'!G883)</f>
        <v>0</v>
      </c>
      <c r="G883" s="10">
        <f>SUM('დაზუსტ. ბიუჯ.'!G883,'მთავრ. ფონდი'!H883,'პრეზ. ფონდი'!H883)</f>
        <v>0</v>
      </c>
      <c r="H883" s="10">
        <f>SUM('დაზუსტ. ბიუჯ.'!H883,'მთავრ. ფონდი'!I883,'პრეზ. ფონდი'!I883)</f>
        <v>0</v>
      </c>
      <c r="I883" s="10">
        <f t="shared" si="62"/>
        <v>0</v>
      </c>
      <c r="J883" s="10">
        <f t="shared" si="63"/>
        <v>0</v>
      </c>
    </row>
    <row r="884" spans="1:10" x14ac:dyDescent="0.25">
      <c r="A884" t="str">
        <f t="shared" si="61"/>
        <v>b</v>
      </c>
      <c r="B884" s="8"/>
      <c r="C884" s="9" t="s">
        <v>14</v>
      </c>
      <c r="D884" s="10">
        <f t="shared" si="64"/>
        <v>0</v>
      </c>
      <c r="E884" s="10">
        <f>SUM('დაზუსტ. ბიუჯ.'!E884,'მთავრ. ფონდი'!F884,'პრეზ. ფონდი'!F884)</f>
        <v>0</v>
      </c>
      <c r="F884" s="10">
        <f>SUM('დაზუსტ. ბიუჯ.'!F884,'მთავრ. ფონდი'!G884,'პრეზ. ფონდი'!G884)</f>
        <v>0</v>
      </c>
      <c r="G884" s="10">
        <f>SUM('დაზუსტ. ბიუჯ.'!G884,'მთავრ. ფონდი'!H884,'პრეზ. ფონდი'!H884)</f>
        <v>0</v>
      </c>
      <c r="H884" s="10">
        <f>SUM('დაზუსტ. ბიუჯ.'!H884,'მთავრ. ფონდი'!I884,'პრეზ. ფონდი'!I884)</f>
        <v>0</v>
      </c>
      <c r="I884" s="10">
        <f t="shared" si="62"/>
        <v>0</v>
      </c>
      <c r="J884" s="10">
        <f t="shared" si="63"/>
        <v>0</v>
      </c>
    </row>
    <row r="885" spans="1:10" x14ac:dyDescent="0.25">
      <c r="A885" t="str">
        <f t="shared" si="61"/>
        <v>b</v>
      </c>
      <c r="B885" s="8"/>
      <c r="C885" s="9" t="s">
        <v>15</v>
      </c>
      <c r="D885" s="10">
        <f t="shared" si="64"/>
        <v>0</v>
      </c>
      <c r="E885" s="10">
        <f>SUM('დაზუსტ. ბიუჯ.'!E885,'მთავრ. ფონდი'!F885,'პრეზ. ფონდი'!F885)</f>
        <v>0</v>
      </c>
      <c r="F885" s="10">
        <f>SUM('დაზუსტ. ბიუჯ.'!F885,'მთავრ. ფონდი'!G885,'პრეზ. ფონდი'!G885)</f>
        <v>0</v>
      </c>
      <c r="G885" s="10">
        <f>SUM('დაზუსტ. ბიუჯ.'!G885,'მთავრ. ფონდი'!H885,'პრეზ. ფონდი'!H885)</f>
        <v>0</v>
      </c>
      <c r="H885" s="10">
        <f>SUM('დაზუსტ. ბიუჯ.'!H885,'მთავრ. ფონდი'!I885,'პრეზ. ფონდი'!I885)</f>
        <v>0</v>
      </c>
      <c r="I885" s="10">
        <f t="shared" si="62"/>
        <v>0</v>
      </c>
      <c r="J885" s="10">
        <f t="shared" si="63"/>
        <v>0</v>
      </c>
    </row>
    <row r="886" spans="1:10" x14ac:dyDescent="0.25">
      <c r="A886" t="str">
        <f t="shared" si="61"/>
        <v>a</v>
      </c>
      <c r="B886" s="8"/>
      <c r="C886" s="9" t="s">
        <v>16</v>
      </c>
      <c r="D886" s="10">
        <f t="shared" si="64"/>
        <v>9026000</v>
      </c>
      <c r="E886" s="10">
        <f>SUM('დაზუსტ. ბიუჯ.'!E886,'მთავრ. ფონდი'!F886,'პრეზ. ფონდი'!F886)</f>
        <v>3399000</v>
      </c>
      <c r="F886" s="10">
        <f>SUM('დაზუსტ. ბიუჯ.'!F886,'მთავრ. ფონდი'!G886,'პრეზ. ფონდი'!G886)</f>
        <v>3221000</v>
      </c>
      <c r="G886" s="10">
        <f>SUM('დაზუსტ. ბიუჯ.'!G886,'მთავრ. ფონდი'!H886,'პრეზ. ფონდი'!H886)</f>
        <v>2073000</v>
      </c>
      <c r="H886" s="10">
        <f>SUM('დაზუსტ. ბიუჯ.'!H886,'მთავრ. ფონდი'!I886,'პრეზ. ფონდი'!I886)</f>
        <v>333000</v>
      </c>
      <c r="I886" s="10">
        <f t="shared" si="62"/>
        <v>6620000</v>
      </c>
      <c r="J886" s="10">
        <f t="shared" si="63"/>
        <v>8693000</v>
      </c>
    </row>
    <row r="887" spans="1:10" x14ac:dyDescent="0.25">
      <c r="A887" t="str">
        <f t="shared" si="61"/>
        <v>b</v>
      </c>
      <c r="B887" s="8"/>
      <c r="C887" s="9" t="s">
        <v>17</v>
      </c>
      <c r="D887" s="10">
        <f t="shared" si="64"/>
        <v>0</v>
      </c>
      <c r="E887" s="10">
        <f>SUM('დაზუსტ. ბიუჯ.'!E887,'მთავრ. ფონდი'!F887,'პრეზ. ფონდი'!F887)</f>
        <v>0</v>
      </c>
      <c r="F887" s="10">
        <f>SUM('დაზუსტ. ბიუჯ.'!F887,'მთავრ. ფონდი'!G887,'პრეზ. ფონდი'!G887)</f>
        <v>0</v>
      </c>
      <c r="G887" s="10">
        <f>SUM('დაზუსტ. ბიუჯ.'!G887,'მთავრ. ფონდი'!H887,'პრეზ. ფონდი'!H887)</f>
        <v>0</v>
      </c>
      <c r="H887" s="10">
        <f>SUM('დაზუსტ. ბიუჯ.'!H887,'მთავრ. ფონდი'!I887,'პრეზ. ფონდი'!I887)</f>
        <v>0</v>
      </c>
      <c r="I887" s="10">
        <f t="shared" si="62"/>
        <v>0</v>
      </c>
      <c r="J887" s="10">
        <f t="shared" si="63"/>
        <v>0</v>
      </c>
    </row>
    <row r="888" spans="1:10" x14ac:dyDescent="0.25">
      <c r="A888" t="str">
        <f t="shared" si="61"/>
        <v>b</v>
      </c>
      <c r="B888" s="5"/>
      <c r="C888" s="6" t="s">
        <v>18</v>
      </c>
      <c r="D888" s="7">
        <f t="shared" si="64"/>
        <v>0</v>
      </c>
      <c r="E888" s="7">
        <f>SUM('დაზუსტ. ბიუჯ.'!E888,'მთავრ. ფონდი'!F888,'პრეზ. ფონდი'!F888)</f>
        <v>0</v>
      </c>
      <c r="F888" s="7">
        <f>SUM('დაზუსტ. ბიუჯ.'!F888,'მთავრ. ფონდი'!G888,'პრეზ. ფონდი'!G888)</f>
        <v>0</v>
      </c>
      <c r="G888" s="7">
        <f>SUM('დაზუსტ. ბიუჯ.'!G888,'მთავრ. ფონდი'!H888,'პრეზ. ფონდი'!H888)</f>
        <v>0</v>
      </c>
      <c r="H888" s="7">
        <f>SUM('დაზუსტ. ბიუჯ.'!H888,'მთავრ. ფონდი'!I888,'პრეზ. ფონდი'!I888)</f>
        <v>0</v>
      </c>
      <c r="I888" s="7">
        <f t="shared" si="62"/>
        <v>0</v>
      </c>
      <c r="J888" s="7">
        <f t="shared" si="63"/>
        <v>0</v>
      </c>
    </row>
    <row r="889" spans="1:10" x14ac:dyDescent="0.25">
      <c r="A889" t="str">
        <f t="shared" si="61"/>
        <v>b</v>
      </c>
      <c r="B889" s="5"/>
      <c r="C889" s="6" t="s">
        <v>19</v>
      </c>
      <c r="D889" s="7">
        <f t="shared" si="64"/>
        <v>0</v>
      </c>
      <c r="E889" s="7">
        <f>SUM('დაზუსტ. ბიუჯ.'!E889,'მთავრ. ფონდი'!F889,'პრეზ. ფონდი'!F889)</f>
        <v>0</v>
      </c>
      <c r="F889" s="7">
        <f>SUM('დაზუსტ. ბიუჯ.'!F889,'მთავრ. ფონდი'!G889,'პრეზ. ფონდი'!G889)</f>
        <v>0</v>
      </c>
      <c r="G889" s="7">
        <f>SUM('დაზუსტ. ბიუჯ.'!G889,'მთავრ. ფონდი'!H889,'პრეზ. ფონდი'!H889)</f>
        <v>0</v>
      </c>
      <c r="H889" s="7">
        <f>SUM('დაზუსტ. ბიუჯ.'!H889,'მთავრ. ფონდი'!I889,'პრეზ. ფონდი'!I889)</f>
        <v>0</v>
      </c>
      <c r="I889" s="7">
        <f t="shared" si="62"/>
        <v>0</v>
      </c>
      <c r="J889" s="7">
        <f t="shared" si="63"/>
        <v>0</v>
      </c>
    </row>
    <row r="890" spans="1:10" ht="15.75" thickBot="1" x14ac:dyDescent="0.3">
      <c r="A890" t="str">
        <f t="shared" si="61"/>
        <v>b</v>
      </c>
      <c r="B890" s="11"/>
      <c r="C890" s="12" t="s">
        <v>20</v>
      </c>
      <c r="D890" s="13">
        <f t="shared" si="64"/>
        <v>0</v>
      </c>
      <c r="E890" s="13">
        <f>SUM('დაზუსტ. ბიუჯ.'!E890,'მთავრ. ფონდი'!F890,'პრეზ. ფონდი'!F890)</f>
        <v>0</v>
      </c>
      <c r="F890" s="13">
        <f>SUM('დაზუსტ. ბიუჯ.'!F890,'მთავრ. ფონდი'!G890,'პრეზ. ფონდი'!G890)</f>
        <v>0</v>
      </c>
      <c r="G890" s="13">
        <f>SUM('დაზუსტ. ბიუჯ.'!G890,'მთავრ. ფონდი'!H890,'პრეზ. ფონდი'!H890)</f>
        <v>0</v>
      </c>
      <c r="H890" s="13">
        <f>SUM('დაზუსტ. ბიუჯ.'!H890,'მთავრ. ფონდი'!I890,'პრეზ. ფონდი'!I890)</f>
        <v>0</v>
      </c>
      <c r="I890" s="13">
        <f t="shared" si="62"/>
        <v>0</v>
      </c>
      <c r="J890" s="13">
        <f t="shared" si="63"/>
        <v>0</v>
      </c>
    </row>
    <row r="891" spans="1:10" ht="32.25" customHeight="1" thickTop="1" thickBot="1" x14ac:dyDescent="0.3">
      <c r="A891" t="str">
        <f t="shared" si="61"/>
        <v>a</v>
      </c>
      <c r="B891" s="16" t="s">
        <v>148</v>
      </c>
      <c r="C891" s="4" t="s">
        <v>149</v>
      </c>
      <c r="D891" s="4">
        <f t="shared" si="64"/>
        <v>2000000</v>
      </c>
      <c r="E891" s="4">
        <f>SUM('დაზუსტ. ბიუჯ.'!E891,'მთავრ. ფონდი'!F891,'პრეზ. ფონდი'!F891)</f>
        <v>333500</v>
      </c>
      <c r="F891" s="4">
        <f>SUM('დაზუსტ. ბიუჯ.'!F891,'მთავრ. ფონდი'!G891,'პრეზ. ფონდი'!G891)</f>
        <v>666500</v>
      </c>
      <c r="G891" s="4">
        <f>SUM('დაზუსტ. ბიუჯ.'!G891,'მთავრ. ფონდი'!H891,'პრეზ. ფონდი'!H891)</f>
        <v>500000</v>
      </c>
      <c r="H891" s="4">
        <f>SUM('დაზუსტ. ბიუჯ.'!H891,'მთავრ. ფონდი'!I891,'პრეზ. ფონდი'!I891)</f>
        <v>500000</v>
      </c>
      <c r="I891" s="4">
        <f t="shared" si="62"/>
        <v>1000000</v>
      </c>
      <c r="J891" s="4">
        <f t="shared" si="63"/>
        <v>1500000</v>
      </c>
    </row>
    <row r="892" spans="1:10" ht="15.75" thickTop="1" x14ac:dyDescent="0.25">
      <c r="A892" t="str">
        <f t="shared" si="61"/>
        <v>a</v>
      </c>
      <c r="B892" s="5"/>
      <c r="C892" s="6" t="s">
        <v>10</v>
      </c>
      <c r="D892" s="7">
        <f t="shared" si="64"/>
        <v>2000000</v>
      </c>
      <c r="E892" s="7">
        <f>SUM('დაზუსტ. ბიუჯ.'!E892,'მთავრ. ფონდი'!F892,'პრეზ. ფონდი'!F892)</f>
        <v>333500</v>
      </c>
      <c r="F892" s="7">
        <f>SUM('დაზუსტ. ბიუჯ.'!F892,'მთავრ. ფონდი'!G892,'პრეზ. ფონდი'!G892)</f>
        <v>666500</v>
      </c>
      <c r="G892" s="7">
        <f>SUM('დაზუსტ. ბიუჯ.'!G892,'მთავრ. ფონდი'!H892,'პრეზ. ფონდი'!H892)</f>
        <v>500000</v>
      </c>
      <c r="H892" s="7">
        <f>SUM('დაზუსტ. ბიუჯ.'!H892,'მთავრ. ფონდი'!I892,'პრეზ. ფონდი'!I892)</f>
        <v>500000</v>
      </c>
      <c r="I892" s="7">
        <f t="shared" si="62"/>
        <v>1000000</v>
      </c>
      <c r="J892" s="7">
        <f t="shared" si="63"/>
        <v>1500000</v>
      </c>
    </row>
    <row r="893" spans="1:10" x14ac:dyDescent="0.25">
      <c r="A893" t="str">
        <f t="shared" si="61"/>
        <v>b</v>
      </c>
      <c r="B893" s="8"/>
      <c r="C893" s="9" t="s">
        <v>11</v>
      </c>
      <c r="D893" s="10">
        <f t="shared" si="64"/>
        <v>0</v>
      </c>
      <c r="E893" s="10">
        <f>SUM('დაზუსტ. ბიუჯ.'!E893,'მთავრ. ფონდი'!F893,'პრეზ. ფონდი'!F893)</f>
        <v>0</v>
      </c>
      <c r="F893" s="10">
        <f>SUM('დაზუსტ. ბიუჯ.'!F893,'მთავრ. ფონდი'!G893,'პრეზ. ფონდი'!G893)</f>
        <v>0</v>
      </c>
      <c r="G893" s="10">
        <f>SUM('დაზუსტ. ბიუჯ.'!G893,'მთავრ. ფონდი'!H893,'პრეზ. ფონდი'!H893)</f>
        <v>0</v>
      </c>
      <c r="H893" s="10">
        <f>SUM('დაზუსტ. ბიუჯ.'!H893,'მთავრ. ფონდი'!I893,'პრეზ. ფონდი'!I893)</f>
        <v>0</v>
      </c>
      <c r="I893" s="10">
        <f t="shared" si="62"/>
        <v>0</v>
      </c>
      <c r="J893" s="10">
        <f t="shared" si="63"/>
        <v>0</v>
      </c>
    </row>
    <row r="894" spans="1:10" x14ac:dyDescent="0.25">
      <c r="A894" t="str">
        <f t="shared" si="61"/>
        <v>b</v>
      </c>
      <c r="B894" s="8"/>
      <c r="C894" s="9" t="s">
        <v>12</v>
      </c>
      <c r="D894" s="10">
        <f t="shared" si="64"/>
        <v>0</v>
      </c>
      <c r="E894" s="10">
        <f>SUM('დაზუსტ. ბიუჯ.'!E894,'მთავრ. ფონდი'!F894,'პრეზ. ფონდი'!F894)</f>
        <v>0</v>
      </c>
      <c r="F894" s="10">
        <f>SUM('დაზუსტ. ბიუჯ.'!F894,'მთავრ. ფონდი'!G894,'პრეზ. ფონდი'!G894)</f>
        <v>0</v>
      </c>
      <c r="G894" s="10">
        <f>SUM('დაზუსტ. ბიუჯ.'!G894,'მთავრ. ფონდი'!H894,'პრეზ. ფონდი'!H894)</f>
        <v>0</v>
      </c>
      <c r="H894" s="10">
        <f>SUM('დაზუსტ. ბიუჯ.'!H894,'მთავრ. ფონდი'!I894,'პრეზ. ფონდი'!I894)</f>
        <v>0</v>
      </c>
      <c r="I894" s="10">
        <f t="shared" si="62"/>
        <v>0</v>
      </c>
      <c r="J894" s="10">
        <f t="shared" si="63"/>
        <v>0</v>
      </c>
    </row>
    <row r="895" spans="1:10" x14ac:dyDescent="0.25">
      <c r="A895" t="str">
        <f t="shared" si="61"/>
        <v>b</v>
      </c>
      <c r="B895" s="8"/>
      <c r="C895" s="9" t="s">
        <v>13</v>
      </c>
      <c r="D895" s="10">
        <f t="shared" si="64"/>
        <v>0</v>
      </c>
      <c r="E895" s="10">
        <f>SUM('დაზუსტ. ბიუჯ.'!E895,'მთავრ. ფონდი'!F895,'პრეზ. ფონდი'!F895)</f>
        <v>0</v>
      </c>
      <c r="F895" s="10">
        <f>SUM('დაზუსტ. ბიუჯ.'!F895,'მთავრ. ფონდი'!G895,'პრეზ. ფონდი'!G895)</f>
        <v>0</v>
      </c>
      <c r="G895" s="10">
        <f>SUM('დაზუსტ. ბიუჯ.'!G895,'მთავრ. ფონდი'!H895,'პრეზ. ფონდი'!H895)</f>
        <v>0</v>
      </c>
      <c r="H895" s="10">
        <f>SUM('დაზუსტ. ბიუჯ.'!H895,'მთავრ. ფონდი'!I895,'პრეზ. ფონდი'!I895)</f>
        <v>0</v>
      </c>
      <c r="I895" s="10">
        <f t="shared" si="62"/>
        <v>0</v>
      </c>
      <c r="J895" s="10">
        <f t="shared" si="63"/>
        <v>0</v>
      </c>
    </row>
    <row r="896" spans="1:10" x14ac:dyDescent="0.25">
      <c r="A896" t="str">
        <f t="shared" si="61"/>
        <v>b</v>
      </c>
      <c r="B896" s="8"/>
      <c r="C896" s="9" t="s">
        <v>14</v>
      </c>
      <c r="D896" s="10">
        <f t="shared" si="64"/>
        <v>0</v>
      </c>
      <c r="E896" s="10">
        <f>SUM('დაზუსტ. ბიუჯ.'!E896,'მთავრ. ფონდი'!F896,'პრეზ. ფონდი'!F896)</f>
        <v>0</v>
      </c>
      <c r="F896" s="10">
        <f>SUM('დაზუსტ. ბიუჯ.'!F896,'მთავრ. ფონდი'!G896,'პრეზ. ფონდი'!G896)</f>
        <v>0</v>
      </c>
      <c r="G896" s="10">
        <f>SUM('დაზუსტ. ბიუჯ.'!G896,'მთავრ. ფონდი'!H896,'პრეზ. ფონდი'!H896)</f>
        <v>0</v>
      </c>
      <c r="H896" s="10">
        <f>SUM('დაზუსტ. ბიუჯ.'!H896,'მთავრ. ფონდი'!I896,'პრეზ. ფონდი'!I896)</f>
        <v>0</v>
      </c>
      <c r="I896" s="10">
        <f t="shared" si="62"/>
        <v>0</v>
      </c>
      <c r="J896" s="10">
        <f t="shared" si="63"/>
        <v>0</v>
      </c>
    </row>
    <row r="897" spans="1:10" x14ac:dyDescent="0.25">
      <c r="A897" t="str">
        <f t="shared" si="61"/>
        <v>b</v>
      </c>
      <c r="B897" s="8"/>
      <c r="C897" s="9" t="s">
        <v>15</v>
      </c>
      <c r="D897" s="10">
        <f t="shared" si="64"/>
        <v>0</v>
      </c>
      <c r="E897" s="10">
        <f>SUM('დაზუსტ. ბიუჯ.'!E897,'მთავრ. ფონდი'!F897,'პრეზ. ფონდი'!F897)</f>
        <v>0</v>
      </c>
      <c r="F897" s="10">
        <f>SUM('დაზუსტ. ბიუჯ.'!F897,'მთავრ. ფონდი'!G897,'პრეზ. ფონდი'!G897)</f>
        <v>0</v>
      </c>
      <c r="G897" s="10">
        <f>SUM('დაზუსტ. ბიუჯ.'!G897,'მთავრ. ფონდი'!H897,'პრეზ. ფონდი'!H897)</f>
        <v>0</v>
      </c>
      <c r="H897" s="10">
        <f>SUM('დაზუსტ. ბიუჯ.'!H897,'მთავრ. ფონდი'!I897,'პრეზ. ფონდი'!I897)</f>
        <v>0</v>
      </c>
      <c r="I897" s="10">
        <f t="shared" si="62"/>
        <v>0</v>
      </c>
      <c r="J897" s="10">
        <f t="shared" si="63"/>
        <v>0</v>
      </c>
    </row>
    <row r="898" spans="1:10" x14ac:dyDescent="0.25">
      <c r="A898" t="str">
        <f t="shared" si="61"/>
        <v>a</v>
      </c>
      <c r="B898" s="8"/>
      <c r="C898" s="9" t="s">
        <v>16</v>
      </c>
      <c r="D898" s="10">
        <f t="shared" si="64"/>
        <v>2000000</v>
      </c>
      <c r="E898" s="10">
        <f>SUM('დაზუსტ. ბიუჯ.'!E898,'მთავრ. ფონდი'!F898,'პრეზ. ფონდი'!F898)</f>
        <v>333500</v>
      </c>
      <c r="F898" s="10">
        <f>SUM('დაზუსტ. ბიუჯ.'!F898,'მთავრ. ფონდი'!G898,'პრეზ. ფონდი'!G898)</f>
        <v>666500</v>
      </c>
      <c r="G898" s="10">
        <f>SUM('დაზუსტ. ბიუჯ.'!G898,'მთავრ. ფონდი'!H898,'პრეზ. ფონდი'!H898)</f>
        <v>500000</v>
      </c>
      <c r="H898" s="10">
        <f>SUM('დაზუსტ. ბიუჯ.'!H898,'მთავრ. ფონდი'!I898,'პრეზ. ფონდი'!I898)</f>
        <v>500000</v>
      </c>
      <c r="I898" s="10">
        <f t="shared" si="62"/>
        <v>1000000</v>
      </c>
      <c r="J898" s="10">
        <f t="shared" si="63"/>
        <v>1500000</v>
      </c>
    </row>
    <row r="899" spans="1:10" x14ac:dyDescent="0.25">
      <c r="A899" t="str">
        <f t="shared" si="61"/>
        <v>b</v>
      </c>
      <c r="B899" s="8"/>
      <c r="C899" s="9" t="s">
        <v>17</v>
      </c>
      <c r="D899" s="10">
        <f t="shared" si="64"/>
        <v>0</v>
      </c>
      <c r="E899" s="10">
        <f>SUM('დაზუსტ. ბიუჯ.'!E899,'მთავრ. ფონდი'!F899,'პრეზ. ფონდი'!F899)</f>
        <v>0</v>
      </c>
      <c r="F899" s="10">
        <f>SUM('დაზუსტ. ბიუჯ.'!F899,'მთავრ. ფონდი'!G899,'პრეზ. ფონდი'!G899)</f>
        <v>0</v>
      </c>
      <c r="G899" s="10">
        <f>SUM('დაზუსტ. ბიუჯ.'!G899,'მთავრ. ფონდი'!H899,'პრეზ. ფონდი'!H899)</f>
        <v>0</v>
      </c>
      <c r="H899" s="10">
        <f>SUM('დაზუსტ. ბიუჯ.'!H899,'მთავრ. ფონდი'!I899,'პრეზ. ფონდი'!I899)</f>
        <v>0</v>
      </c>
      <c r="I899" s="10">
        <f t="shared" si="62"/>
        <v>0</v>
      </c>
      <c r="J899" s="10">
        <f t="shared" si="63"/>
        <v>0</v>
      </c>
    </row>
    <row r="900" spans="1:10" x14ac:dyDescent="0.25">
      <c r="A900" t="str">
        <f t="shared" si="61"/>
        <v>b</v>
      </c>
      <c r="B900" s="5"/>
      <c r="C900" s="6" t="s">
        <v>18</v>
      </c>
      <c r="D900" s="7">
        <f t="shared" si="64"/>
        <v>0</v>
      </c>
      <c r="E900" s="7">
        <f>SUM('დაზუსტ. ბიუჯ.'!E900,'მთავრ. ფონდი'!F900,'პრეზ. ფონდი'!F900)</f>
        <v>0</v>
      </c>
      <c r="F900" s="7">
        <f>SUM('დაზუსტ. ბიუჯ.'!F900,'მთავრ. ფონდი'!G900,'პრეზ. ფონდი'!G900)</f>
        <v>0</v>
      </c>
      <c r="G900" s="7">
        <f>SUM('დაზუსტ. ბიუჯ.'!G900,'მთავრ. ფონდი'!H900,'პრეზ. ფონდი'!H900)</f>
        <v>0</v>
      </c>
      <c r="H900" s="7">
        <f>SUM('დაზუსტ. ბიუჯ.'!H900,'მთავრ. ფონდი'!I900,'პრეზ. ფონდი'!I900)</f>
        <v>0</v>
      </c>
      <c r="I900" s="7">
        <f t="shared" si="62"/>
        <v>0</v>
      </c>
      <c r="J900" s="7">
        <f t="shared" si="63"/>
        <v>0</v>
      </c>
    </row>
    <row r="901" spans="1:10" x14ac:dyDescent="0.25">
      <c r="A901" t="str">
        <f t="shared" si="61"/>
        <v>b</v>
      </c>
      <c r="B901" s="5"/>
      <c r="C901" s="6" t="s">
        <v>19</v>
      </c>
      <c r="D901" s="7">
        <f t="shared" si="64"/>
        <v>0</v>
      </c>
      <c r="E901" s="7">
        <f>SUM('დაზუსტ. ბიუჯ.'!E901,'მთავრ. ფონდი'!F901,'პრეზ. ფონდი'!F901)</f>
        <v>0</v>
      </c>
      <c r="F901" s="7">
        <f>SUM('დაზუსტ. ბიუჯ.'!F901,'მთავრ. ფონდი'!G901,'პრეზ. ფონდი'!G901)</f>
        <v>0</v>
      </c>
      <c r="G901" s="7">
        <f>SUM('დაზუსტ. ბიუჯ.'!G901,'მთავრ. ფონდი'!H901,'პრეზ. ფონდი'!H901)</f>
        <v>0</v>
      </c>
      <c r="H901" s="7">
        <f>SUM('დაზუსტ. ბიუჯ.'!H901,'მთავრ. ფონდი'!I901,'პრეზ. ფონდი'!I901)</f>
        <v>0</v>
      </c>
      <c r="I901" s="7">
        <f t="shared" si="62"/>
        <v>0</v>
      </c>
      <c r="J901" s="7">
        <f t="shared" si="63"/>
        <v>0</v>
      </c>
    </row>
    <row r="902" spans="1:10" ht="15.75" thickBot="1" x14ac:dyDescent="0.3">
      <c r="A902" t="str">
        <f t="shared" si="61"/>
        <v>b</v>
      </c>
      <c r="B902" s="11"/>
      <c r="C902" s="12" t="s">
        <v>20</v>
      </c>
      <c r="D902" s="13">
        <f t="shared" si="64"/>
        <v>0</v>
      </c>
      <c r="E902" s="13">
        <f>SUM('დაზუსტ. ბიუჯ.'!E902,'მთავრ. ფონდი'!F902,'პრეზ. ფონდი'!F902)</f>
        <v>0</v>
      </c>
      <c r="F902" s="13">
        <f>SUM('დაზუსტ. ბიუჯ.'!F902,'მთავრ. ფონდი'!G902,'პრეზ. ფონდი'!G902)</f>
        <v>0</v>
      </c>
      <c r="G902" s="13">
        <f>SUM('დაზუსტ. ბიუჯ.'!G902,'მთავრ. ფონდი'!H902,'პრეზ. ფონდი'!H902)</f>
        <v>0</v>
      </c>
      <c r="H902" s="13">
        <f>SUM('დაზუსტ. ბიუჯ.'!H902,'მთავრ. ფონდი'!I902,'პრეზ. ფონდი'!I902)</f>
        <v>0</v>
      </c>
      <c r="I902" s="13">
        <f t="shared" si="62"/>
        <v>0</v>
      </c>
      <c r="J902" s="13">
        <f t="shared" si="63"/>
        <v>0</v>
      </c>
    </row>
    <row r="903" spans="1:10" ht="32.25" customHeight="1" thickTop="1" thickBot="1" x14ac:dyDescent="0.3">
      <c r="A903" t="str">
        <f t="shared" si="61"/>
        <v>a</v>
      </c>
      <c r="B903" s="16" t="s">
        <v>150</v>
      </c>
      <c r="C903" s="4" t="s">
        <v>151</v>
      </c>
      <c r="D903" s="4">
        <f t="shared" si="64"/>
        <v>32000000</v>
      </c>
      <c r="E903" s="4">
        <f>SUM('დაზუსტ. ბიუჯ.'!E903,'მთავრ. ფონდი'!F903,'პრეზ. ფონდი'!F903)</f>
        <v>6232000</v>
      </c>
      <c r="F903" s="4">
        <f>SUM('დაზუსტ. ბიუჯ.'!F903,'მთავრ. ფონდი'!G903,'პრეზ. ფონდი'!G903)</f>
        <v>10733000</v>
      </c>
      <c r="G903" s="4">
        <f>SUM('დაზუსტ. ბიუჯ.'!G903,'მთავრ. ფონდი'!H903,'პრეზ. ფონდი'!H903)</f>
        <v>8717000</v>
      </c>
      <c r="H903" s="4">
        <f>SUM('დაზუსტ. ბიუჯ.'!H903,'მთავრ. ფონდი'!I903,'პრეზ. ფონდი'!I903)</f>
        <v>6318000</v>
      </c>
      <c r="I903" s="4">
        <f t="shared" si="62"/>
        <v>16965000</v>
      </c>
      <c r="J903" s="4">
        <f t="shared" si="63"/>
        <v>25682000</v>
      </c>
    </row>
    <row r="904" spans="1:10" ht="15.75" thickTop="1" x14ac:dyDescent="0.25">
      <c r="A904" t="str">
        <f t="shared" si="61"/>
        <v>a</v>
      </c>
      <c r="B904" s="5"/>
      <c r="C904" s="6" t="s">
        <v>10</v>
      </c>
      <c r="D904" s="7">
        <f t="shared" si="64"/>
        <v>32000000</v>
      </c>
      <c r="E904" s="7">
        <f>SUM('დაზუსტ. ბიუჯ.'!E904,'მთავრ. ფონდი'!F904,'პრეზ. ფონდი'!F904)</f>
        <v>6232000</v>
      </c>
      <c r="F904" s="7">
        <f>SUM('დაზუსტ. ბიუჯ.'!F904,'მთავრ. ფონდი'!G904,'პრეზ. ფონდი'!G904)</f>
        <v>10733000</v>
      </c>
      <c r="G904" s="7">
        <f>SUM('დაზუსტ. ბიუჯ.'!G904,'მთავრ. ფონდი'!H904,'პრეზ. ფონდი'!H904)</f>
        <v>8717000</v>
      </c>
      <c r="H904" s="7">
        <f>SUM('დაზუსტ. ბიუჯ.'!H904,'მთავრ. ფონდი'!I904,'პრეზ. ფონდი'!I904)</f>
        <v>6318000</v>
      </c>
      <c r="I904" s="7">
        <f t="shared" si="62"/>
        <v>16965000</v>
      </c>
      <c r="J904" s="7">
        <f t="shared" si="63"/>
        <v>25682000</v>
      </c>
    </row>
    <row r="905" spans="1:10" x14ac:dyDescent="0.25">
      <c r="A905" t="str">
        <f t="shared" si="61"/>
        <v>b</v>
      </c>
      <c r="B905" s="8"/>
      <c r="C905" s="9" t="s">
        <v>11</v>
      </c>
      <c r="D905" s="10">
        <f t="shared" si="64"/>
        <v>0</v>
      </c>
      <c r="E905" s="10">
        <f>SUM('დაზუსტ. ბიუჯ.'!E905,'მთავრ. ფონდი'!F905,'პრეზ. ფონდი'!F905)</f>
        <v>0</v>
      </c>
      <c r="F905" s="10">
        <f>SUM('დაზუსტ. ბიუჯ.'!F905,'მთავრ. ფონდი'!G905,'პრეზ. ფონდი'!G905)</f>
        <v>0</v>
      </c>
      <c r="G905" s="10">
        <f>SUM('დაზუსტ. ბიუჯ.'!G905,'მთავრ. ფონდი'!H905,'პრეზ. ფონდი'!H905)</f>
        <v>0</v>
      </c>
      <c r="H905" s="10">
        <f>SUM('დაზუსტ. ბიუჯ.'!H905,'მთავრ. ფონდი'!I905,'პრეზ. ფონდი'!I905)</f>
        <v>0</v>
      </c>
      <c r="I905" s="10">
        <f t="shared" si="62"/>
        <v>0</v>
      </c>
      <c r="J905" s="10">
        <f t="shared" si="63"/>
        <v>0</v>
      </c>
    </row>
    <row r="906" spans="1:10" x14ac:dyDescent="0.25">
      <c r="A906" t="str">
        <f t="shared" si="61"/>
        <v>a</v>
      </c>
      <c r="B906" s="8"/>
      <c r="C906" s="9" t="s">
        <v>12</v>
      </c>
      <c r="D906" s="10">
        <f t="shared" si="64"/>
        <v>36000</v>
      </c>
      <c r="E906" s="10">
        <f>SUM('დაზუსტ. ბიუჯ.'!E906,'მთავრ. ფონდი'!F906,'პრეზ. ფონდი'!F906)</f>
        <v>9000</v>
      </c>
      <c r="F906" s="10">
        <f>SUM('დაზუსტ. ბიუჯ.'!F906,'მთავრ. ფონდი'!G906,'პრეზ. ფონდი'!G906)</f>
        <v>9000</v>
      </c>
      <c r="G906" s="10">
        <f>SUM('დაზუსტ. ბიუჯ.'!G906,'მთავრ. ფონდი'!H906,'პრეზ. ფონდი'!H906)</f>
        <v>9000</v>
      </c>
      <c r="H906" s="10">
        <f>SUM('დაზუსტ. ბიუჯ.'!H906,'მთავრ. ფონდი'!I906,'პრეზ. ფონდი'!I906)</f>
        <v>9000</v>
      </c>
      <c r="I906" s="10">
        <f t="shared" si="62"/>
        <v>18000</v>
      </c>
      <c r="J906" s="10">
        <f t="shared" si="63"/>
        <v>27000</v>
      </c>
    </row>
    <row r="907" spans="1:10" x14ac:dyDescent="0.25">
      <c r="A907" t="str">
        <f t="shared" si="61"/>
        <v>b</v>
      </c>
      <c r="B907" s="8"/>
      <c r="C907" s="9" t="s">
        <v>13</v>
      </c>
      <c r="D907" s="10">
        <f t="shared" si="64"/>
        <v>0</v>
      </c>
      <c r="E907" s="10">
        <f>SUM('დაზუსტ. ბიუჯ.'!E907,'მთავრ. ფონდი'!F907,'პრეზ. ფონდი'!F907)</f>
        <v>0</v>
      </c>
      <c r="F907" s="10">
        <f>SUM('დაზუსტ. ბიუჯ.'!F907,'მთავრ. ფონდი'!G907,'პრეზ. ფონდი'!G907)</f>
        <v>0</v>
      </c>
      <c r="G907" s="10">
        <f>SUM('დაზუსტ. ბიუჯ.'!G907,'მთავრ. ფონდი'!H907,'პრეზ. ფონდი'!H907)</f>
        <v>0</v>
      </c>
      <c r="H907" s="10">
        <f>SUM('დაზუსტ. ბიუჯ.'!H907,'მთავრ. ფონდი'!I907,'პრეზ. ფონდი'!I907)</f>
        <v>0</v>
      </c>
      <c r="I907" s="10">
        <f t="shared" si="62"/>
        <v>0</v>
      </c>
      <c r="J907" s="10">
        <f t="shared" si="63"/>
        <v>0</v>
      </c>
    </row>
    <row r="908" spans="1:10" x14ac:dyDescent="0.25">
      <c r="A908" t="str">
        <f t="shared" si="61"/>
        <v>b</v>
      </c>
      <c r="B908" s="8"/>
      <c r="C908" s="9" t="s">
        <v>14</v>
      </c>
      <c r="D908" s="10">
        <f t="shared" si="64"/>
        <v>0</v>
      </c>
      <c r="E908" s="10">
        <f>SUM('დაზუსტ. ბიუჯ.'!E908,'მთავრ. ფონდი'!F908,'პრეზ. ფონდი'!F908)</f>
        <v>0</v>
      </c>
      <c r="F908" s="10">
        <f>SUM('დაზუსტ. ბიუჯ.'!F908,'მთავრ. ფონდი'!G908,'პრეზ. ფონდი'!G908)</f>
        <v>0</v>
      </c>
      <c r="G908" s="10">
        <f>SUM('დაზუსტ. ბიუჯ.'!G908,'მთავრ. ფონდი'!H908,'პრეზ. ფონდი'!H908)</f>
        <v>0</v>
      </c>
      <c r="H908" s="10">
        <f>SUM('დაზუსტ. ბიუჯ.'!H908,'მთავრ. ფონდი'!I908,'პრეზ. ფონდი'!I908)</f>
        <v>0</v>
      </c>
      <c r="I908" s="10">
        <f t="shared" si="62"/>
        <v>0</v>
      </c>
      <c r="J908" s="10">
        <f t="shared" si="63"/>
        <v>0</v>
      </c>
    </row>
    <row r="909" spans="1:10" x14ac:dyDescent="0.25">
      <c r="A909" t="str">
        <f t="shared" si="61"/>
        <v>b</v>
      </c>
      <c r="B909" s="8"/>
      <c r="C909" s="9" t="s">
        <v>15</v>
      </c>
      <c r="D909" s="10">
        <f t="shared" si="64"/>
        <v>0</v>
      </c>
      <c r="E909" s="10">
        <f>SUM('დაზუსტ. ბიუჯ.'!E909,'მთავრ. ფონდი'!F909,'პრეზ. ფონდი'!F909)</f>
        <v>0</v>
      </c>
      <c r="F909" s="10">
        <f>SUM('დაზუსტ. ბიუჯ.'!F909,'მთავრ. ფონდი'!G909,'პრეზ. ფონდი'!G909)</f>
        <v>0</v>
      </c>
      <c r="G909" s="10">
        <f>SUM('დაზუსტ. ბიუჯ.'!G909,'მთავრ. ფონდი'!H909,'პრეზ. ფონდი'!H909)</f>
        <v>0</v>
      </c>
      <c r="H909" s="10">
        <f>SUM('დაზუსტ. ბიუჯ.'!H909,'მთავრ. ფონდი'!I909,'პრეზ. ფონდი'!I909)</f>
        <v>0</v>
      </c>
      <c r="I909" s="10">
        <f t="shared" si="62"/>
        <v>0</v>
      </c>
      <c r="J909" s="10">
        <f t="shared" si="63"/>
        <v>0</v>
      </c>
    </row>
    <row r="910" spans="1:10" x14ac:dyDescent="0.25">
      <c r="A910" t="str">
        <f t="shared" si="61"/>
        <v>a</v>
      </c>
      <c r="B910" s="8"/>
      <c r="C910" s="9" t="s">
        <v>16</v>
      </c>
      <c r="D910" s="10">
        <f t="shared" si="64"/>
        <v>31964000</v>
      </c>
      <c r="E910" s="10">
        <f>SUM('დაზუსტ. ბიუჯ.'!E910,'მთავრ. ფონდი'!F910,'პრეზ. ფონდი'!F910)</f>
        <v>6223000</v>
      </c>
      <c r="F910" s="10">
        <f>SUM('დაზუსტ. ბიუჯ.'!F910,'მთავრ. ფონდი'!G910,'პრეზ. ფონდი'!G910)</f>
        <v>10724000</v>
      </c>
      <c r="G910" s="10">
        <f>SUM('დაზუსტ. ბიუჯ.'!G910,'მთავრ. ფონდი'!H910,'პრეზ. ფონდი'!H910)</f>
        <v>8708000</v>
      </c>
      <c r="H910" s="10">
        <f>SUM('დაზუსტ. ბიუჯ.'!H910,'მთავრ. ფონდი'!I910,'პრეზ. ფონდი'!I910)</f>
        <v>6309000</v>
      </c>
      <c r="I910" s="10">
        <f t="shared" si="62"/>
        <v>16947000</v>
      </c>
      <c r="J910" s="10">
        <f t="shared" si="63"/>
        <v>25655000</v>
      </c>
    </row>
    <row r="911" spans="1:10" x14ac:dyDescent="0.25">
      <c r="A911" t="str">
        <f t="shared" si="61"/>
        <v>b</v>
      </c>
      <c r="B911" s="8"/>
      <c r="C911" s="9" t="s">
        <v>17</v>
      </c>
      <c r="D911" s="10">
        <f t="shared" si="64"/>
        <v>0</v>
      </c>
      <c r="E911" s="10">
        <f>SUM('დაზუსტ. ბიუჯ.'!E911,'მთავრ. ფონდი'!F911,'პრეზ. ფონდი'!F911)</f>
        <v>0</v>
      </c>
      <c r="F911" s="10">
        <f>SUM('დაზუსტ. ბიუჯ.'!F911,'მთავრ. ფონდი'!G911,'პრეზ. ფონდი'!G911)</f>
        <v>0</v>
      </c>
      <c r="G911" s="10">
        <f>SUM('დაზუსტ. ბიუჯ.'!G911,'მთავრ. ფონდი'!H911,'პრეზ. ფონდი'!H911)</f>
        <v>0</v>
      </c>
      <c r="H911" s="10">
        <f>SUM('დაზუსტ. ბიუჯ.'!H911,'მთავრ. ფონდი'!I911,'პრეზ. ფონდი'!I911)</f>
        <v>0</v>
      </c>
      <c r="I911" s="10">
        <f t="shared" si="62"/>
        <v>0</v>
      </c>
      <c r="J911" s="10">
        <f t="shared" si="63"/>
        <v>0</v>
      </c>
    </row>
    <row r="912" spans="1:10" x14ac:dyDescent="0.25">
      <c r="A912" t="str">
        <f t="shared" si="61"/>
        <v>b</v>
      </c>
      <c r="B912" s="5"/>
      <c r="C912" s="6" t="s">
        <v>18</v>
      </c>
      <c r="D912" s="7">
        <f t="shared" si="64"/>
        <v>0</v>
      </c>
      <c r="E912" s="7">
        <f>SUM('დაზუსტ. ბიუჯ.'!E912,'მთავრ. ფონდი'!F912,'პრეზ. ფონდი'!F912)</f>
        <v>0</v>
      </c>
      <c r="F912" s="7">
        <f>SUM('დაზუსტ. ბიუჯ.'!F912,'მთავრ. ფონდი'!G912,'პრეზ. ფონდი'!G912)</f>
        <v>0</v>
      </c>
      <c r="G912" s="7">
        <f>SUM('დაზუსტ. ბიუჯ.'!G912,'მთავრ. ფონდი'!H912,'პრეზ. ფონდი'!H912)</f>
        <v>0</v>
      </c>
      <c r="H912" s="7">
        <f>SUM('დაზუსტ. ბიუჯ.'!H912,'მთავრ. ფონდი'!I912,'პრეზ. ფონდი'!I912)</f>
        <v>0</v>
      </c>
      <c r="I912" s="7">
        <f t="shared" si="62"/>
        <v>0</v>
      </c>
      <c r="J912" s="7">
        <f t="shared" si="63"/>
        <v>0</v>
      </c>
    </row>
    <row r="913" spans="1:10" x14ac:dyDescent="0.25">
      <c r="A913" t="str">
        <f t="shared" si="61"/>
        <v>b</v>
      </c>
      <c r="B913" s="5"/>
      <c r="C913" s="6" t="s">
        <v>19</v>
      </c>
      <c r="D913" s="7">
        <f t="shared" si="64"/>
        <v>0</v>
      </c>
      <c r="E913" s="7">
        <f>SUM('დაზუსტ. ბიუჯ.'!E913,'მთავრ. ფონდი'!F913,'პრეზ. ფონდი'!F913)</f>
        <v>0</v>
      </c>
      <c r="F913" s="7">
        <f>SUM('დაზუსტ. ბიუჯ.'!F913,'მთავრ. ფონდი'!G913,'პრეზ. ფონდი'!G913)</f>
        <v>0</v>
      </c>
      <c r="G913" s="7">
        <f>SUM('დაზუსტ. ბიუჯ.'!G913,'მთავრ. ფონდი'!H913,'პრეზ. ფონდი'!H913)</f>
        <v>0</v>
      </c>
      <c r="H913" s="7">
        <f>SUM('დაზუსტ. ბიუჯ.'!H913,'მთავრ. ფონდი'!I913,'პრეზ. ფონდი'!I913)</f>
        <v>0</v>
      </c>
      <c r="I913" s="7">
        <f t="shared" si="62"/>
        <v>0</v>
      </c>
      <c r="J913" s="7">
        <f t="shared" si="63"/>
        <v>0</v>
      </c>
    </row>
    <row r="914" spans="1:10" ht="15.75" thickBot="1" x14ac:dyDescent="0.3">
      <c r="A914" t="str">
        <f t="shared" si="61"/>
        <v>b</v>
      </c>
      <c r="B914" s="11"/>
      <c r="C914" s="12" t="s">
        <v>20</v>
      </c>
      <c r="D914" s="13">
        <f t="shared" si="64"/>
        <v>0</v>
      </c>
      <c r="E914" s="13">
        <f>SUM('დაზუსტ. ბიუჯ.'!E914,'მთავრ. ფონდი'!F914,'პრეზ. ფონდი'!F914)</f>
        <v>0</v>
      </c>
      <c r="F914" s="13">
        <f>SUM('დაზუსტ. ბიუჯ.'!F914,'მთავრ. ფონდი'!G914,'პრეზ. ფონდი'!G914)</f>
        <v>0</v>
      </c>
      <c r="G914" s="13">
        <f>SUM('დაზუსტ. ბიუჯ.'!G914,'მთავრ. ფონდი'!H914,'პრეზ. ფონდი'!H914)</f>
        <v>0</v>
      </c>
      <c r="H914" s="13">
        <f>SUM('დაზუსტ. ბიუჯ.'!H914,'მთავრ. ფონდი'!I914,'პრეზ. ფონდი'!I914)</f>
        <v>0</v>
      </c>
      <c r="I914" s="13">
        <f t="shared" si="62"/>
        <v>0</v>
      </c>
      <c r="J914" s="13">
        <f t="shared" si="63"/>
        <v>0</v>
      </c>
    </row>
    <row r="915" spans="1:10" ht="32.25" customHeight="1" thickTop="1" thickBot="1" x14ac:dyDescent="0.3">
      <c r="A915" t="str">
        <f t="shared" si="61"/>
        <v>a</v>
      </c>
      <c r="B915" s="16" t="s">
        <v>152</v>
      </c>
      <c r="C915" s="4" t="s">
        <v>151</v>
      </c>
      <c r="D915" s="4">
        <f t="shared" si="64"/>
        <v>32000000</v>
      </c>
      <c r="E915" s="4">
        <f>SUM('დაზუსტ. ბიუჯ.'!E915,'მთავრ. ფონდი'!F915,'პრეზ. ფონდი'!F915)</f>
        <v>6232000</v>
      </c>
      <c r="F915" s="4">
        <f>SUM('დაზუსტ. ბიუჯ.'!F915,'მთავრ. ფონდი'!G915,'პრეზ. ფონდი'!G915)</f>
        <v>10733000</v>
      </c>
      <c r="G915" s="4">
        <f>SUM('დაზუსტ. ბიუჯ.'!G915,'მთავრ. ფონდი'!H915,'პრეზ. ფონდი'!H915)</f>
        <v>8717000</v>
      </c>
      <c r="H915" s="4">
        <f>SUM('დაზუსტ. ბიუჯ.'!H915,'მთავრ. ფონდი'!I915,'პრეზ. ფონდი'!I915)</f>
        <v>6318000</v>
      </c>
      <c r="I915" s="4">
        <f t="shared" si="62"/>
        <v>16965000</v>
      </c>
      <c r="J915" s="4">
        <f t="shared" si="63"/>
        <v>25682000</v>
      </c>
    </row>
    <row r="916" spans="1:10" ht="15.75" thickTop="1" x14ac:dyDescent="0.25">
      <c r="A916" t="str">
        <f t="shared" si="61"/>
        <v>a</v>
      </c>
      <c r="B916" s="5"/>
      <c r="C916" s="6" t="s">
        <v>10</v>
      </c>
      <c r="D916" s="7">
        <f t="shared" si="64"/>
        <v>32000000</v>
      </c>
      <c r="E916" s="7">
        <f>SUM('დაზუსტ. ბიუჯ.'!E916,'მთავრ. ფონდი'!F916,'პრეზ. ფონდი'!F916)</f>
        <v>6232000</v>
      </c>
      <c r="F916" s="7">
        <f>SUM('დაზუსტ. ბიუჯ.'!F916,'მთავრ. ფონდი'!G916,'პრეზ. ფონდი'!G916)</f>
        <v>10733000</v>
      </c>
      <c r="G916" s="7">
        <f>SUM('დაზუსტ. ბიუჯ.'!G916,'მთავრ. ფონდი'!H916,'პრეზ. ფონდი'!H916)</f>
        <v>8717000</v>
      </c>
      <c r="H916" s="7">
        <f>SUM('დაზუსტ. ბიუჯ.'!H916,'მთავრ. ფონდი'!I916,'პრეზ. ფონდი'!I916)</f>
        <v>6318000</v>
      </c>
      <c r="I916" s="7">
        <f t="shared" si="62"/>
        <v>16965000</v>
      </c>
      <c r="J916" s="7">
        <f t="shared" si="63"/>
        <v>25682000</v>
      </c>
    </row>
    <row r="917" spans="1:10" x14ac:dyDescent="0.25">
      <c r="A917" t="str">
        <f t="shared" si="61"/>
        <v>b</v>
      </c>
      <c r="B917" s="8"/>
      <c r="C917" s="9" t="s">
        <v>11</v>
      </c>
      <c r="D917" s="10">
        <f t="shared" si="64"/>
        <v>0</v>
      </c>
      <c r="E917" s="10">
        <f>SUM('დაზუსტ. ბიუჯ.'!E917,'მთავრ. ფონდი'!F917,'პრეზ. ფონდი'!F917)</f>
        <v>0</v>
      </c>
      <c r="F917" s="10">
        <f>SUM('დაზუსტ. ბიუჯ.'!F917,'მთავრ. ფონდი'!G917,'პრეზ. ფონდი'!G917)</f>
        <v>0</v>
      </c>
      <c r="G917" s="10">
        <f>SUM('დაზუსტ. ბიუჯ.'!G917,'მთავრ. ფონდი'!H917,'პრეზ. ფონდი'!H917)</f>
        <v>0</v>
      </c>
      <c r="H917" s="10">
        <f>SUM('დაზუსტ. ბიუჯ.'!H917,'მთავრ. ფონდი'!I917,'პრეზ. ფონდი'!I917)</f>
        <v>0</v>
      </c>
      <c r="I917" s="10">
        <f t="shared" si="62"/>
        <v>0</v>
      </c>
      <c r="J917" s="10">
        <f t="shared" si="63"/>
        <v>0</v>
      </c>
    </row>
    <row r="918" spans="1:10" x14ac:dyDescent="0.25">
      <c r="A918" t="str">
        <f t="shared" si="61"/>
        <v>a</v>
      </c>
      <c r="B918" s="8"/>
      <c r="C918" s="9" t="s">
        <v>12</v>
      </c>
      <c r="D918" s="10">
        <f t="shared" si="64"/>
        <v>36000</v>
      </c>
      <c r="E918" s="10">
        <f>SUM('დაზუსტ. ბიუჯ.'!E918,'მთავრ. ფონდი'!F918,'პრეზ. ფონდი'!F918)</f>
        <v>9000</v>
      </c>
      <c r="F918" s="10">
        <f>SUM('დაზუსტ. ბიუჯ.'!F918,'მთავრ. ფონდი'!G918,'პრეზ. ფონდი'!G918)</f>
        <v>9000</v>
      </c>
      <c r="G918" s="10">
        <f>SUM('დაზუსტ. ბიუჯ.'!G918,'მთავრ. ფონდი'!H918,'პრეზ. ფონდი'!H918)</f>
        <v>9000</v>
      </c>
      <c r="H918" s="10">
        <f>SUM('დაზუსტ. ბიუჯ.'!H918,'მთავრ. ფონდი'!I918,'პრეზ. ფონდი'!I918)</f>
        <v>9000</v>
      </c>
      <c r="I918" s="10">
        <f t="shared" si="62"/>
        <v>18000</v>
      </c>
      <c r="J918" s="10">
        <f t="shared" si="63"/>
        <v>27000</v>
      </c>
    </row>
    <row r="919" spans="1:10" x14ac:dyDescent="0.25">
      <c r="A919" t="str">
        <f t="shared" si="61"/>
        <v>b</v>
      </c>
      <c r="B919" s="8"/>
      <c r="C919" s="9" t="s">
        <v>13</v>
      </c>
      <c r="D919" s="10">
        <f t="shared" si="64"/>
        <v>0</v>
      </c>
      <c r="E919" s="10">
        <f>SUM('დაზუსტ. ბიუჯ.'!E919,'მთავრ. ფონდი'!F919,'პრეზ. ფონდი'!F919)</f>
        <v>0</v>
      </c>
      <c r="F919" s="10">
        <f>SUM('დაზუსტ. ბიუჯ.'!F919,'მთავრ. ფონდი'!G919,'პრეზ. ფონდი'!G919)</f>
        <v>0</v>
      </c>
      <c r="G919" s="10">
        <f>SUM('დაზუსტ. ბიუჯ.'!G919,'მთავრ. ფონდი'!H919,'პრეზ. ფონდი'!H919)</f>
        <v>0</v>
      </c>
      <c r="H919" s="10">
        <f>SUM('დაზუსტ. ბიუჯ.'!H919,'მთავრ. ფონდი'!I919,'პრეზ. ფონდი'!I919)</f>
        <v>0</v>
      </c>
      <c r="I919" s="10">
        <f t="shared" si="62"/>
        <v>0</v>
      </c>
      <c r="J919" s="10">
        <f t="shared" si="63"/>
        <v>0</v>
      </c>
    </row>
    <row r="920" spans="1:10" x14ac:dyDescent="0.25">
      <c r="A920" t="str">
        <f t="shared" ref="A920:A983" si="65">IF(OR(D920&lt;&gt;0,E920&lt;&gt;0,F920&lt;&gt;0,G920&lt;&gt;0,H920&lt;&gt;0,),"a","b")</f>
        <v>b</v>
      </c>
      <c r="B920" s="8"/>
      <c r="C920" s="9" t="s">
        <v>14</v>
      </c>
      <c r="D920" s="10">
        <f t="shared" si="64"/>
        <v>0</v>
      </c>
      <c r="E920" s="10">
        <f>SUM('დაზუსტ. ბიუჯ.'!E920,'მთავრ. ფონდი'!F920,'პრეზ. ფონდი'!F920)</f>
        <v>0</v>
      </c>
      <c r="F920" s="10">
        <f>SUM('დაზუსტ. ბიუჯ.'!F920,'მთავრ. ფონდი'!G920,'პრეზ. ფონდი'!G920)</f>
        <v>0</v>
      </c>
      <c r="G920" s="10">
        <f>SUM('დაზუსტ. ბიუჯ.'!G920,'მთავრ. ფონდი'!H920,'პრეზ. ფონდი'!H920)</f>
        <v>0</v>
      </c>
      <c r="H920" s="10">
        <f>SUM('დაზუსტ. ბიუჯ.'!H920,'მთავრ. ფონდი'!I920,'პრეზ. ფონდი'!I920)</f>
        <v>0</v>
      </c>
      <c r="I920" s="10">
        <f t="shared" ref="I920:I983" si="66">SUM(E920,F920)</f>
        <v>0</v>
      </c>
      <c r="J920" s="10">
        <f t="shared" ref="J920:J983" si="67">SUM(E920,F920,G920)</f>
        <v>0</v>
      </c>
    </row>
    <row r="921" spans="1:10" x14ac:dyDescent="0.25">
      <c r="A921" t="str">
        <f t="shared" si="65"/>
        <v>b</v>
      </c>
      <c r="B921" s="8"/>
      <c r="C921" s="9" t="s">
        <v>15</v>
      </c>
      <c r="D921" s="10">
        <f t="shared" si="64"/>
        <v>0</v>
      </c>
      <c r="E921" s="10">
        <f>SUM('დაზუსტ. ბიუჯ.'!E921,'მთავრ. ფონდი'!F921,'პრეზ. ფონდი'!F921)</f>
        <v>0</v>
      </c>
      <c r="F921" s="10">
        <f>SUM('დაზუსტ. ბიუჯ.'!F921,'მთავრ. ფონდი'!G921,'პრეზ. ფონდი'!G921)</f>
        <v>0</v>
      </c>
      <c r="G921" s="10">
        <f>SUM('დაზუსტ. ბიუჯ.'!G921,'მთავრ. ფონდი'!H921,'პრეზ. ფონდი'!H921)</f>
        <v>0</v>
      </c>
      <c r="H921" s="10">
        <f>SUM('დაზუსტ. ბიუჯ.'!H921,'მთავრ. ფონდი'!I921,'პრეზ. ფონდი'!I921)</f>
        <v>0</v>
      </c>
      <c r="I921" s="10">
        <f t="shared" si="66"/>
        <v>0</v>
      </c>
      <c r="J921" s="10">
        <f t="shared" si="67"/>
        <v>0</v>
      </c>
    </row>
    <row r="922" spans="1:10" x14ac:dyDescent="0.25">
      <c r="A922" t="str">
        <f t="shared" si="65"/>
        <v>a</v>
      </c>
      <c r="B922" s="8"/>
      <c r="C922" s="9" t="s">
        <v>16</v>
      </c>
      <c r="D922" s="10">
        <f t="shared" si="64"/>
        <v>31964000</v>
      </c>
      <c r="E922" s="10">
        <f>SUM('დაზუსტ. ბიუჯ.'!E922,'მთავრ. ფონდი'!F922,'პრეზ. ფონდი'!F922)</f>
        <v>6223000</v>
      </c>
      <c r="F922" s="10">
        <f>SUM('დაზუსტ. ბიუჯ.'!F922,'მთავრ. ფონდი'!G922,'პრეზ. ფონდი'!G922)</f>
        <v>10724000</v>
      </c>
      <c r="G922" s="10">
        <f>SUM('დაზუსტ. ბიუჯ.'!G922,'მთავრ. ფონდი'!H922,'პრეზ. ფონდი'!H922)</f>
        <v>8708000</v>
      </c>
      <c r="H922" s="10">
        <f>SUM('დაზუსტ. ბიუჯ.'!H922,'მთავრ. ფონდი'!I922,'პრეზ. ფონდი'!I922)</f>
        <v>6309000</v>
      </c>
      <c r="I922" s="10">
        <f t="shared" si="66"/>
        <v>16947000</v>
      </c>
      <c r="J922" s="10">
        <f t="shared" si="67"/>
        <v>25655000</v>
      </c>
    </row>
    <row r="923" spans="1:10" x14ac:dyDescent="0.25">
      <c r="A923" t="str">
        <f t="shared" si="65"/>
        <v>b</v>
      </c>
      <c r="B923" s="8"/>
      <c r="C923" s="9" t="s">
        <v>17</v>
      </c>
      <c r="D923" s="10">
        <f t="shared" si="64"/>
        <v>0</v>
      </c>
      <c r="E923" s="10">
        <f>SUM('დაზუსტ. ბიუჯ.'!E923,'მთავრ. ფონდი'!F923,'პრეზ. ფონდი'!F923)</f>
        <v>0</v>
      </c>
      <c r="F923" s="10">
        <f>SUM('დაზუსტ. ბიუჯ.'!F923,'მთავრ. ფონდი'!G923,'პრეზ. ფონდი'!G923)</f>
        <v>0</v>
      </c>
      <c r="G923" s="10">
        <f>SUM('დაზუსტ. ბიუჯ.'!G923,'მთავრ. ფონდი'!H923,'პრეზ. ფონდი'!H923)</f>
        <v>0</v>
      </c>
      <c r="H923" s="10">
        <f>SUM('დაზუსტ. ბიუჯ.'!H923,'მთავრ. ფონდი'!I923,'პრეზ. ფონდი'!I923)</f>
        <v>0</v>
      </c>
      <c r="I923" s="10">
        <f t="shared" si="66"/>
        <v>0</v>
      </c>
      <c r="J923" s="10">
        <f t="shared" si="67"/>
        <v>0</v>
      </c>
    </row>
    <row r="924" spans="1:10" x14ac:dyDescent="0.25">
      <c r="A924" t="str">
        <f t="shared" si="65"/>
        <v>b</v>
      </c>
      <c r="B924" s="5"/>
      <c r="C924" s="6" t="s">
        <v>18</v>
      </c>
      <c r="D924" s="7">
        <f t="shared" si="64"/>
        <v>0</v>
      </c>
      <c r="E924" s="7">
        <f>SUM('დაზუსტ. ბიუჯ.'!E924,'მთავრ. ფონდი'!F924,'პრეზ. ფონდი'!F924)</f>
        <v>0</v>
      </c>
      <c r="F924" s="7">
        <f>SUM('დაზუსტ. ბიუჯ.'!F924,'მთავრ. ფონდი'!G924,'პრეზ. ფონდი'!G924)</f>
        <v>0</v>
      </c>
      <c r="G924" s="7">
        <f>SUM('დაზუსტ. ბიუჯ.'!G924,'მთავრ. ფონდი'!H924,'პრეზ. ფონდი'!H924)</f>
        <v>0</v>
      </c>
      <c r="H924" s="7">
        <f>SUM('დაზუსტ. ბიუჯ.'!H924,'მთავრ. ფონდი'!I924,'პრეზ. ფონდი'!I924)</f>
        <v>0</v>
      </c>
      <c r="I924" s="7">
        <f t="shared" si="66"/>
        <v>0</v>
      </c>
      <c r="J924" s="7">
        <f t="shared" si="67"/>
        <v>0</v>
      </c>
    </row>
    <row r="925" spans="1:10" x14ac:dyDescent="0.25">
      <c r="A925" t="str">
        <f t="shared" si="65"/>
        <v>b</v>
      </c>
      <c r="B925" s="5"/>
      <c r="C925" s="6" t="s">
        <v>19</v>
      </c>
      <c r="D925" s="7">
        <f t="shared" si="64"/>
        <v>0</v>
      </c>
      <c r="E925" s="7">
        <f>SUM('დაზუსტ. ბიუჯ.'!E925,'მთავრ. ფონდი'!F925,'პრეზ. ფონდი'!F925)</f>
        <v>0</v>
      </c>
      <c r="F925" s="7">
        <f>SUM('დაზუსტ. ბიუჯ.'!F925,'მთავრ. ფონდი'!G925,'პრეზ. ფონდი'!G925)</f>
        <v>0</v>
      </c>
      <c r="G925" s="7">
        <f>SUM('დაზუსტ. ბიუჯ.'!G925,'მთავრ. ფონდი'!H925,'პრეზ. ფონდი'!H925)</f>
        <v>0</v>
      </c>
      <c r="H925" s="7">
        <f>SUM('დაზუსტ. ბიუჯ.'!H925,'მთავრ. ფონდი'!I925,'პრეზ. ფონდი'!I925)</f>
        <v>0</v>
      </c>
      <c r="I925" s="7">
        <f t="shared" si="66"/>
        <v>0</v>
      </c>
      <c r="J925" s="7">
        <f t="shared" si="67"/>
        <v>0</v>
      </c>
    </row>
    <row r="926" spans="1:10" ht="15.75" thickBot="1" x14ac:dyDescent="0.3">
      <c r="A926" t="str">
        <f t="shared" si="65"/>
        <v>b</v>
      </c>
      <c r="B926" s="11"/>
      <c r="C926" s="12" t="s">
        <v>20</v>
      </c>
      <c r="D926" s="13">
        <f t="shared" si="64"/>
        <v>0</v>
      </c>
      <c r="E926" s="13">
        <f>SUM('დაზუსტ. ბიუჯ.'!E926,'მთავრ. ფონდი'!F926,'პრეზ. ფონდი'!F926)</f>
        <v>0</v>
      </c>
      <c r="F926" s="13">
        <f>SUM('დაზუსტ. ბიუჯ.'!F926,'მთავრ. ფონდი'!G926,'პრეზ. ფონდი'!G926)</f>
        <v>0</v>
      </c>
      <c r="G926" s="13">
        <f>SUM('დაზუსტ. ბიუჯ.'!G926,'მთავრ. ფონდი'!H926,'პრეზ. ფონდი'!H926)</f>
        <v>0</v>
      </c>
      <c r="H926" s="13">
        <f>SUM('დაზუსტ. ბიუჯ.'!H926,'მთავრ. ფონდი'!I926,'პრეზ. ფონდი'!I926)</f>
        <v>0</v>
      </c>
      <c r="I926" s="13">
        <f t="shared" si="66"/>
        <v>0</v>
      </c>
      <c r="J926" s="13">
        <f t="shared" si="67"/>
        <v>0</v>
      </c>
    </row>
    <row r="927" spans="1:10" ht="31.5" thickTop="1" thickBot="1" x14ac:dyDescent="0.3">
      <c r="A927" t="str">
        <f t="shared" si="65"/>
        <v>a</v>
      </c>
      <c r="B927" s="3" t="s">
        <v>153</v>
      </c>
      <c r="C927" s="14" t="s">
        <v>154</v>
      </c>
      <c r="D927" s="4">
        <f t="shared" si="64"/>
        <v>2000000</v>
      </c>
      <c r="E927" s="4">
        <f>SUM('დაზუსტ. ბიუჯ.'!E927,'მთავრ. ფონდი'!F927,'პრეზ. ფონდი'!F927)</f>
        <v>387500</v>
      </c>
      <c r="F927" s="4">
        <f>SUM('დაზუსტ. ბიუჯ.'!F927,'მთავრ. ფონდი'!G927,'პრეზ. ფონდი'!G927)</f>
        <v>631500</v>
      </c>
      <c r="G927" s="4">
        <f>SUM('დაზუსტ. ბიუჯ.'!G927,'მთავრ. ფონდი'!H927,'პრეზ. ფონდი'!H927)</f>
        <v>444500</v>
      </c>
      <c r="H927" s="4">
        <f>SUM('დაზუსტ. ბიუჯ.'!H927,'მთავრ. ფონდი'!I927,'პრეზ. ფონდი'!I927)</f>
        <v>536500</v>
      </c>
      <c r="I927" s="4">
        <f t="shared" si="66"/>
        <v>1019000</v>
      </c>
      <c r="J927" s="4">
        <f t="shared" si="67"/>
        <v>1463500</v>
      </c>
    </row>
    <row r="928" spans="1:10" ht="15.75" thickTop="1" x14ac:dyDescent="0.25">
      <c r="A928" t="str">
        <f t="shared" si="65"/>
        <v>a</v>
      </c>
      <c r="B928" s="5"/>
      <c r="C928" s="6" t="s">
        <v>10</v>
      </c>
      <c r="D928" s="7">
        <f t="shared" si="64"/>
        <v>2000000</v>
      </c>
      <c r="E928" s="7">
        <f>SUM('დაზუსტ. ბიუჯ.'!E928,'მთავრ. ფონდი'!F928,'პრეზ. ფონდი'!F928)</f>
        <v>387500</v>
      </c>
      <c r="F928" s="7">
        <f>SUM('დაზუსტ. ბიუჯ.'!F928,'მთავრ. ფონდი'!G928,'პრეზ. ფონდი'!G928)</f>
        <v>631500</v>
      </c>
      <c r="G928" s="7">
        <f>SUM('დაზუსტ. ბიუჯ.'!G928,'მთავრ. ფონდი'!H928,'პრეზ. ფონდი'!H928)</f>
        <v>444500</v>
      </c>
      <c r="H928" s="7">
        <f>SUM('დაზუსტ. ბიუჯ.'!H928,'მთავრ. ფონდი'!I928,'პრეზ. ფონდი'!I928)</f>
        <v>536500</v>
      </c>
      <c r="I928" s="7">
        <f t="shared" si="66"/>
        <v>1019000</v>
      </c>
      <c r="J928" s="7">
        <f t="shared" si="67"/>
        <v>1463500</v>
      </c>
    </row>
    <row r="929" spans="1:10" x14ac:dyDescent="0.25">
      <c r="A929" t="str">
        <f t="shared" si="65"/>
        <v>b</v>
      </c>
      <c r="B929" s="8"/>
      <c r="C929" s="9" t="s">
        <v>11</v>
      </c>
      <c r="D929" s="10">
        <f t="shared" si="64"/>
        <v>0</v>
      </c>
      <c r="E929" s="10">
        <f>SUM('დაზუსტ. ბიუჯ.'!E929,'მთავრ. ფონდი'!F929,'პრეზ. ფონდი'!F929)</f>
        <v>0</v>
      </c>
      <c r="F929" s="10">
        <f>SUM('დაზუსტ. ბიუჯ.'!F929,'მთავრ. ფონდი'!G929,'პრეზ. ფონდი'!G929)</f>
        <v>0</v>
      </c>
      <c r="G929" s="10">
        <f>SUM('დაზუსტ. ბიუჯ.'!G929,'მთავრ. ფონდი'!H929,'პრეზ. ფონდი'!H929)</f>
        <v>0</v>
      </c>
      <c r="H929" s="10">
        <f>SUM('დაზუსტ. ბიუჯ.'!H929,'მთავრ. ფონდი'!I929,'პრეზ. ფონდი'!I929)</f>
        <v>0</v>
      </c>
      <c r="I929" s="10">
        <f t="shared" si="66"/>
        <v>0</v>
      </c>
      <c r="J929" s="10">
        <f t="shared" si="67"/>
        <v>0</v>
      </c>
    </row>
    <row r="930" spans="1:10" x14ac:dyDescent="0.25">
      <c r="A930" t="str">
        <f t="shared" si="65"/>
        <v>a</v>
      </c>
      <c r="B930" s="8"/>
      <c r="C930" s="9" t="s">
        <v>12</v>
      </c>
      <c r="D930" s="10">
        <f t="shared" si="64"/>
        <v>287010</v>
      </c>
      <c r="E930" s="10">
        <f>SUM('დაზუსტ. ბიუჯ.'!E930,'მთავრ. ფონდი'!F930,'პრეზ. ფონდი'!F930)</f>
        <v>71500</v>
      </c>
      <c r="F930" s="10">
        <f>SUM('დაზუსტ. ბიუჯ.'!F930,'მთავრ. ფონდი'!G930,'პრეზ. ფონდი'!G930)</f>
        <v>72510</v>
      </c>
      <c r="G930" s="10">
        <f>SUM('დაზუსტ. ბიუჯ.'!G930,'მთავრ. ფონდი'!H930,'პრეზ. ფონდი'!H930)</f>
        <v>71500</v>
      </c>
      <c r="H930" s="10">
        <f>SUM('დაზუსტ. ბიუჯ.'!H930,'მთავრ. ფონდი'!I930,'პრეზ. ფონდი'!I930)</f>
        <v>71500</v>
      </c>
      <c r="I930" s="10">
        <f t="shared" si="66"/>
        <v>144010</v>
      </c>
      <c r="J930" s="10">
        <f t="shared" si="67"/>
        <v>215510</v>
      </c>
    </row>
    <row r="931" spans="1:10" x14ac:dyDescent="0.25">
      <c r="A931" t="str">
        <f t="shared" si="65"/>
        <v>b</v>
      </c>
      <c r="B931" s="8"/>
      <c r="C931" s="9" t="s">
        <v>13</v>
      </c>
      <c r="D931" s="10">
        <f t="shared" si="64"/>
        <v>0</v>
      </c>
      <c r="E931" s="10">
        <f>SUM('დაზუსტ. ბიუჯ.'!E931,'მთავრ. ფონდი'!F931,'პრეზ. ფონდი'!F931)</f>
        <v>0</v>
      </c>
      <c r="F931" s="10">
        <f>SUM('დაზუსტ. ბიუჯ.'!F931,'მთავრ. ფონდი'!G931,'პრეზ. ფონდი'!G931)</f>
        <v>0</v>
      </c>
      <c r="G931" s="10">
        <f>SUM('დაზუსტ. ბიუჯ.'!G931,'მთავრ. ფონდი'!H931,'პრეზ. ფონდი'!H931)</f>
        <v>0</v>
      </c>
      <c r="H931" s="10">
        <f>SUM('დაზუსტ. ბიუჯ.'!H931,'მთავრ. ფონდი'!I931,'პრეზ. ფონდი'!I931)</f>
        <v>0</v>
      </c>
      <c r="I931" s="10">
        <f t="shared" si="66"/>
        <v>0</v>
      </c>
      <c r="J931" s="10">
        <f t="shared" si="67"/>
        <v>0</v>
      </c>
    </row>
    <row r="932" spans="1:10" x14ac:dyDescent="0.25">
      <c r="A932" t="str">
        <f t="shared" si="65"/>
        <v>b</v>
      </c>
      <c r="B932" s="8"/>
      <c r="C932" s="9" t="s">
        <v>14</v>
      </c>
      <c r="D932" s="10">
        <f t="shared" ref="D932:D995" si="68">SUM(E932,F932,G932,H932)</f>
        <v>0</v>
      </c>
      <c r="E932" s="10">
        <f>SUM('დაზუსტ. ბიუჯ.'!E932,'მთავრ. ფონდი'!F932,'პრეზ. ფონდი'!F932)</f>
        <v>0</v>
      </c>
      <c r="F932" s="10">
        <f>SUM('დაზუსტ. ბიუჯ.'!F932,'მთავრ. ფონდი'!G932,'პრეზ. ფონდი'!G932)</f>
        <v>0</v>
      </c>
      <c r="G932" s="10">
        <f>SUM('დაზუსტ. ბიუჯ.'!G932,'მთავრ. ფონდი'!H932,'პრეზ. ფონდი'!H932)</f>
        <v>0</v>
      </c>
      <c r="H932" s="10">
        <f>SUM('დაზუსტ. ბიუჯ.'!H932,'მთავრ. ფონდი'!I932,'პრეზ. ფონდი'!I932)</f>
        <v>0</v>
      </c>
      <c r="I932" s="10">
        <f t="shared" si="66"/>
        <v>0</v>
      </c>
      <c r="J932" s="10">
        <f t="shared" si="67"/>
        <v>0</v>
      </c>
    </row>
    <row r="933" spans="1:10" x14ac:dyDescent="0.25">
      <c r="A933" t="str">
        <f t="shared" si="65"/>
        <v>b</v>
      </c>
      <c r="B933" s="8"/>
      <c r="C933" s="9" t="s">
        <v>15</v>
      </c>
      <c r="D933" s="10">
        <f t="shared" si="68"/>
        <v>0</v>
      </c>
      <c r="E933" s="10">
        <f>SUM('დაზუსტ. ბიუჯ.'!E933,'მთავრ. ფონდი'!F933,'პრეზ. ფონდი'!F933)</f>
        <v>0</v>
      </c>
      <c r="F933" s="10">
        <f>SUM('დაზუსტ. ბიუჯ.'!F933,'მთავრ. ფონდი'!G933,'პრეზ. ფონდი'!G933)</f>
        <v>0</v>
      </c>
      <c r="G933" s="10">
        <f>SUM('დაზუსტ. ბიუჯ.'!G933,'მთავრ. ფონდი'!H933,'პრეზ. ფონდი'!H933)</f>
        <v>0</v>
      </c>
      <c r="H933" s="10">
        <f>SUM('დაზუსტ. ბიუჯ.'!H933,'მთავრ. ფონდი'!I933,'პრეზ. ფონდი'!I933)</f>
        <v>0</v>
      </c>
      <c r="I933" s="10">
        <f t="shared" si="66"/>
        <v>0</v>
      </c>
      <c r="J933" s="10">
        <f t="shared" si="67"/>
        <v>0</v>
      </c>
    </row>
    <row r="934" spans="1:10" x14ac:dyDescent="0.25">
      <c r="A934" t="str">
        <f t="shared" si="65"/>
        <v>a</v>
      </c>
      <c r="B934" s="8"/>
      <c r="C934" s="9" t="s">
        <v>16</v>
      </c>
      <c r="D934" s="10">
        <f t="shared" si="68"/>
        <v>1712990</v>
      </c>
      <c r="E934" s="10">
        <f>SUM('დაზუსტ. ბიუჯ.'!E934,'მთავრ. ფონდი'!F934,'პრეზ. ფონდი'!F934)</f>
        <v>316000</v>
      </c>
      <c r="F934" s="10">
        <f>SUM('დაზუსტ. ბიუჯ.'!F934,'მთავრ. ფონდი'!G934,'პრეზ. ფონდი'!G934)</f>
        <v>558990</v>
      </c>
      <c r="G934" s="10">
        <f>SUM('დაზუსტ. ბიუჯ.'!G934,'მთავრ. ფონდი'!H934,'პრეზ. ფონდი'!H934)</f>
        <v>373000</v>
      </c>
      <c r="H934" s="10">
        <f>SUM('დაზუსტ. ბიუჯ.'!H934,'მთავრ. ფონდი'!I934,'პრეზ. ფონდი'!I934)</f>
        <v>465000</v>
      </c>
      <c r="I934" s="10">
        <f t="shared" si="66"/>
        <v>874990</v>
      </c>
      <c r="J934" s="10">
        <f t="shared" si="67"/>
        <v>1247990</v>
      </c>
    </row>
    <row r="935" spans="1:10" x14ac:dyDescent="0.25">
      <c r="A935" t="str">
        <f t="shared" si="65"/>
        <v>b</v>
      </c>
      <c r="B935" s="8"/>
      <c r="C935" s="9" t="s">
        <v>17</v>
      </c>
      <c r="D935" s="10">
        <f t="shared" si="68"/>
        <v>0</v>
      </c>
      <c r="E935" s="10">
        <f>SUM('დაზუსტ. ბიუჯ.'!E935,'მთავრ. ფონდი'!F935,'პრეზ. ფონდი'!F935)</f>
        <v>0</v>
      </c>
      <c r="F935" s="10">
        <f>SUM('დაზუსტ. ბიუჯ.'!F935,'მთავრ. ფონდი'!G935,'პრეზ. ფონდი'!G935)</f>
        <v>0</v>
      </c>
      <c r="G935" s="10">
        <f>SUM('დაზუსტ. ბიუჯ.'!G935,'მთავრ. ფონდი'!H935,'პრეზ. ფონდი'!H935)</f>
        <v>0</v>
      </c>
      <c r="H935" s="10">
        <f>SUM('დაზუსტ. ბიუჯ.'!H935,'მთავრ. ფონდი'!I935,'პრეზ. ფონდი'!I935)</f>
        <v>0</v>
      </c>
      <c r="I935" s="10">
        <f t="shared" si="66"/>
        <v>0</v>
      </c>
      <c r="J935" s="10">
        <f t="shared" si="67"/>
        <v>0</v>
      </c>
    </row>
    <row r="936" spans="1:10" x14ac:dyDescent="0.25">
      <c r="A936" t="str">
        <f t="shared" si="65"/>
        <v>b</v>
      </c>
      <c r="B936" s="5"/>
      <c r="C936" s="6" t="s">
        <v>18</v>
      </c>
      <c r="D936" s="7">
        <f t="shared" si="68"/>
        <v>0</v>
      </c>
      <c r="E936" s="7">
        <f>SUM('დაზუსტ. ბიუჯ.'!E936,'მთავრ. ფონდი'!F936,'პრეზ. ფონდი'!F936)</f>
        <v>0</v>
      </c>
      <c r="F936" s="7">
        <f>SUM('დაზუსტ. ბიუჯ.'!F936,'მთავრ. ფონდი'!G936,'პრეზ. ფონდი'!G936)</f>
        <v>0</v>
      </c>
      <c r="G936" s="7">
        <f>SUM('დაზუსტ. ბიუჯ.'!G936,'მთავრ. ფონდი'!H936,'პრეზ. ფონდი'!H936)</f>
        <v>0</v>
      </c>
      <c r="H936" s="7">
        <f>SUM('დაზუსტ. ბიუჯ.'!H936,'მთავრ. ფონდი'!I936,'პრეზ. ფონდი'!I936)</f>
        <v>0</v>
      </c>
      <c r="I936" s="7">
        <f t="shared" si="66"/>
        <v>0</v>
      </c>
      <c r="J936" s="7">
        <f t="shared" si="67"/>
        <v>0</v>
      </c>
    </row>
    <row r="937" spans="1:10" x14ac:dyDescent="0.25">
      <c r="A937" t="str">
        <f t="shared" si="65"/>
        <v>b</v>
      </c>
      <c r="B937" s="5"/>
      <c r="C937" s="6" t="s">
        <v>19</v>
      </c>
      <c r="D937" s="7">
        <f t="shared" si="68"/>
        <v>0</v>
      </c>
      <c r="E937" s="7">
        <f>SUM('დაზუსტ. ბიუჯ.'!E937,'მთავრ. ფონდი'!F937,'პრეზ. ფონდი'!F937)</f>
        <v>0</v>
      </c>
      <c r="F937" s="7">
        <f>SUM('დაზუსტ. ბიუჯ.'!F937,'მთავრ. ფონდი'!G937,'პრეზ. ფონდი'!G937)</f>
        <v>0</v>
      </c>
      <c r="G937" s="7">
        <f>SUM('დაზუსტ. ბიუჯ.'!G937,'მთავრ. ფონდი'!H937,'პრეზ. ფონდი'!H937)</f>
        <v>0</v>
      </c>
      <c r="H937" s="7">
        <f>SUM('დაზუსტ. ბიუჯ.'!H937,'მთავრ. ფონდი'!I937,'პრეზ. ფონდი'!I937)</f>
        <v>0</v>
      </c>
      <c r="I937" s="7">
        <f t="shared" si="66"/>
        <v>0</v>
      </c>
      <c r="J937" s="7">
        <f t="shared" si="67"/>
        <v>0</v>
      </c>
    </row>
    <row r="938" spans="1:10" ht="15.75" thickBot="1" x14ac:dyDescent="0.3">
      <c r="A938" t="str">
        <f t="shared" si="65"/>
        <v>b</v>
      </c>
      <c r="B938" s="11"/>
      <c r="C938" s="12" t="s">
        <v>20</v>
      </c>
      <c r="D938" s="13">
        <f t="shared" si="68"/>
        <v>0</v>
      </c>
      <c r="E938" s="13">
        <f>SUM('დაზუსტ. ბიუჯ.'!E938,'მთავრ. ფონდი'!F938,'პრეზ. ფონდი'!F938)</f>
        <v>0</v>
      </c>
      <c r="F938" s="13">
        <f>SUM('დაზუსტ. ბიუჯ.'!F938,'მთავრ. ფონდი'!G938,'პრეზ. ფონდი'!G938)</f>
        <v>0</v>
      </c>
      <c r="G938" s="13">
        <f>SUM('დაზუსტ. ბიუჯ.'!G938,'მთავრ. ფონდი'!H938,'პრეზ. ფონდი'!H938)</f>
        <v>0</v>
      </c>
      <c r="H938" s="13">
        <f>SUM('დაზუსტ. ბიუჯ.'!H938,'მთავრ. ფონდი'!I938,'პრეზ. ფონდი'!I938)</f>
        <v>0</v>
      </c>
      <c r="I938" s="13">
        <f t="shared" si="66"/>
        <v>0</v>
      </c>
      <c r="J938" s="13">
        <f t="shared" si="67"/>
        <v>0</v>
      </c>
    </row>
    <row r="939" spans="1:10" ht="46.5" thickTop="1" thickBot="1" x14ac:dyDescent="0.3">
      <c r="A939" t="str">
        <f t="shared" si="65"/>
        <v>a</v>
      </c>
      <c r="B939" s="3" t="s">
        <v>155</v>
      </c>
      <c r="C939" s="14" t="s">
        <v>156</v>
      </c>
      <c r="D939" s="4">
        <f t="shared" si="68"/>
        <v>6000000</v>
      </c>
      <c r="E939" s="4">
        <f>SUM('დაზუსტ. ბიუჯ.'!E939,'მთავრ. ფონდი'!F939,'პრეზ. ფონდი'!F939)</f>
        <v>1282000</v>
      </c>
      <c r="F939" s="4">
        <f>SUM('დაზუსტ. ბიუჯ.'!F939,'მთავრ. ფონდი'!G939,'პრეზ. ფონდი'!G939)</f>
        <v>2515000</v>
      </c>
      <c r="G939" s="4">
        <f>SUM('დაზუსტ. ბიუჯ.'!G939,'მთავრ. ფონდი'!H939,'პრეზ. ფონდი'!H939)</f>
        <v>1372000</v>
      </c>
      <c r="H939" s="4">
        <f>SUM('დაზუსტ. ბიუჯ.'!H939,'მთავრ. ფონდი'!I939,'პრეზ. ფონდი'!I939)</f>
        <v>831000</v>
      </c>
      <c r="I939" s="4">
        <f t="shared" si="66"/>
        <v>3797000</v>
      </c>
      <c r="J939" s="4">
        <f t="shared" si="67"/>
        <v>5169000</v>
      </c>
    </row>
    <row r="940" spans="1:10" ht="15.75" thickTop="1" x14ac:dyDescent="0.25">
      <c r="A940" t="str">
        <f t="shared" si="65"/>
        <v>a</v>
      </c>
      <c r="B940" s="5"/>
      <c r="C940" s="6" t="s">
        <v>10</v>
      </c>
      <c r="D940" s="7">
        <f t="shared" si="68"/>
        <v>6000000</v>
      </c>
      <c r="E940" s="7">
        <f>SUM('დაზუსტ. ბიუჯ.'!E940,'მთავრ. ფონდი'!F940,'პრეზ. ფონდი'!F940)</f>
        <v>1282000</v>
      </c>
      <c r="F940" s="7">
        <f>SUM('დაზუსტ. ბიუჯ.'!F940,'მთავრ. ფონდი'!G940,'პრეზ. ფონდი'!G940)</f>
        <v>2515000</v>
      </c>
      <c r="G940" s="7">
        <f>SUM('დაზუსტ. ბიუჯ.'!G940,'მთავრ. ფონდი'!H940,'პრეზ. ფონდი'!H940)</f>
        <v>1372000</v>
      </c>
      <c r="H940" s="7">
        <f>SUM('დაზუსტ. ბიუჯ.'!H940,'მთავრ. ფონდი'!I940,'პრეზ. ფონდი'!I940)</f>
        <v>831000</v>
      </c>
      <c r="I940" s="7">
        <f t="shared" si="66"/>
        <v>3797000</v>
      </c>
      <c r="J940" s="7">
        <f t="shared" si="67"/>
        <v>5169000</v>
      </c>
    </row>
    <row r="941" spans="1:10" x14ac:dyDescent="0.25">
      <c r="A941" t="str">
        <f t="shared" si="65"/>
        <v>b</v>
      </c>
      <c r="B941" s="8"/>
      <c r="C941" s="9" t="s">
        <v>11</v>
      </c>
      <c r="D941" s="10">
        <f t="shared" si="68"/>
        <v>0</v>
      </c>
      <c r="E941" s="10">
        <f>SUM('დაზუსტ. ბიუჯ.'!E941,'მთავრ. ფონდი'!F941,'პრეზ. ფონდი'!F941)</f>
        <v>0</v>
      </c>
      <c r="F941" s="10">
        <f>SUM('დაზუსტ. ბიუჯ.'!F941,'მთავრ. ფონდი'!G941,'პრეზ. ფონდი'!G941)</f>
        <v>0</v>
      </c>
      <c r="G941" s="10">
        <f>SUM('დაზუსტ. ბიუჯ.'!G941,'მთავრ. ფონდი'!H941,'პრეზ. ფონდი'!H941)</f>
        <v>0</v>
      </c>
      <c r="H941" s="10">
        <f>SUM('დაზუსტ. ბიუჯ.'!H941,'მთავრ. ფონდი'!I941,'პრეზ. ფონდი'!I941)</f>
        <v>0</v>
      </c>
      <c r="I941" s="10">
        <f t="shared" si="66"/>
        <v>0</v>
      </c>
      <c r="J941" s="10">
        <f t="shared" si="67"/>
        <v>0</v>
      </c>
    </row>
    <row r="942" spans="1:10" x14ac:dyDescent="0.25">
      <c r="A942" t="str">
        <f t="shared" si="65"/>
        <v>a</v>
      </c>
      <c r="B942" s="8"/>
      <c r="C942" s="9" t="s">
        <v>12</v>
      </c>
      <c r="D942" s="10">
        <f t="shared" si="68"/>
        <v>216000</v>
      </c>
      <c r="E942" s="10">
        <f>SUM('დაზუსტ. ბიუჯ.'!E942,'მთავრ. ფონდი'!F942,'პრეზ. ფონდი'!F942)</f>
        <v>54000</v>
      </c>
      <c r="F942" s="10">
        <f>SUM('დაზუსტ. ბიუჯ.'!F942,'მთავრ. ფონდი'!G942,'პრეზ. ფონდი'!G942)</f>
        <v>54000</v>
      </c>
      <c r="G942" s="10">
        <f>SUM('დაზუსტ. ბიუჯ.'!G942,'მთავრ. ფონდი'!H942,'პრეზ. ფონდი'!H942)</f>
        <v>54000</v>
      </c>
      <c r="H942" s="10">
        <f>SUM('დაზუსტ. ბიუჯ.'!H942,'მთავრ. ფონდი'!I942,'პრეზ. ფონდი'!I942)</f>
        <v>54000</v>
      </c>
      <c r="I942" s="10">
        <f t="shared" si="66"/>
        <v>108000</v>
      </c>
      <c r="J942" s="10">
        <f t="shared" si="67"/>
        <v>162000</v>
      </c>
    </row>
    <row r="943" spans="1:10" x14ac:dyDescent="0.25">
      <c r="A943" t="str">
        <f t="shared" si="65"/>
        <v>b</v>
      </c>
      <c r="B943" s="8"/>
      <c r="C943" s="9" t="s">
        <v>13</v>
      </c>
      <c r="D943" s="10">
        <f t="shared" si="68"/>
        <v>0</v>
      </c>
      <c r="E943" s="10">
        <f>SUM('დაზუსტ. ბიუჯ.'!E943,'მთავრ. ფონდი'!F943,'პრეზ. ფონდი'!F943)</f>
        <v>0</v>
      </c>
      <c r="F943" s="10">
        <f>SUM('დაზუსტ. ბიუჯ.'!F943,'მთავრ. ფონდი'!G943,'პრეზ. ფონდი'!G943)</f>
        <v>0</v>
      </c>
      <c r="G943" s="10">
        <f>SUM('დაზუსტ. ბიუჯ.'!G943,'მთავრ. ფონდი'!H943,'პრეზ. ფონდი'!H943)</f>
        <v>0</v>
      </c>
      <c r="H943" s="10">
        <f>SUM('დაზუსტ. ბიუჯ.'!H943,'მთავრ. ფონდი'!I943,'პრეზ. ფონდი'!I943)</f>
        <v>0</v>
      </c>
      <c r="I943" s="10">
        <f t="shared" si="66"/>
        <v>0</v>
      </c>
      <c r="J943" s="10">
        <f t="shared" si="67"/>
        <v>0</v>
      </c>
    </row>
    <row r="944" spans="1:10" x14ac:dyDescent="0.25">
      <c r="A944" t="str">
        <f t="shared" si="65"/>
        <v>b</v>
      </c>
      <c r="B944" s="8"/>
      <c r="C944" s="9" t="s">
        <v>14</v>
      </c>
      <c r="D944" s="10">
        <f t="shared" si="68"/>
        <v>0</v>
      </c>
      <c r="E944" s="10">
        <f>SUM('დაზუსტ. ბიუჯ.'!E944,'მთავრ. ფონდი'!F944,'პრეზ. ფონდი'!F944)</f>
        <v>0</v>
      </c>
      <c r="F944" s="10">
        <f>SUM('დაზუსტ. ბიუჯ.'!F944,'მთავრ. ფონდი'!G944,'პრეზ. ფონდი'!G944)</f>
        <v>0</v>
      </c>
      <c r="G944" s="10">
        <f>SUM('დაზუსტ. ბიუჯ.'!G944,'მთავრ. ფონდი'!H944,'პრეზ. ფონდი'!H944)</f>
        <v>0</v>
      </c>
      <c r="H944" s="10">
        <f>SUM('დაზუსტ. ბიუჯ.'!H944,'მთავრ. ფონდი'!I944,'პრეზ. ფონდი'!I944)</f>
        <v>0</v>
      </c>
      <c r="I944" s="10">
        <f t="shared" si="66"/>
        <v>0</v>
      </c>
      <c r="J944" s="10">
        <f t="shared" si="67"/>
        <v>0</v>
      </c>
    </row>
    <row r="945" spans="1:10" x14ac:dyDescent="0.25">
      <c r="A945" t="str">
        <f t="shared" si="65"/>
        <v>b</v>
      </c>
      <c r="B945" s="8"/>
      <c r="C945" s="9" t="s">
        <v>15</v>
      </c>
      <c r="D945" s="10">
        <f t="shared" si="68"/>
        <v>0</v>
      </c>
      <c r="E945" s="10">
        <f>SUM('დაზუსტ. ბიუჯ.'!E945,'მთავრ. ფონდი'!F945,'პრეზ. ფონდი'!F945)</f>
        <v>0</v>
      </c>
      <c r="F945" s="10">
        <f>SUM('დაზუსტ. ბიუჯ.'!F945,'მთავრ. ფონდი'!G945,'პრეზ. ფონდი'!G945)</f>
        <v>0</v>
      </c>
      <c r="G945" s="10">
        <f>SUM('დაზუსტ. ბიუჯ.'!G945,'მთავრ. ფონდი'!H945,'პრეზ. ფონდი'!H945)</f>
        <v>0</v>
      </c>
      <c r="H945" s="10">
        <f>SUM('დაზუსტ. ბიუჯ.'!H945,'მთავრ. ფონდი'!I945,'პრეზ. ფონდი'!I945)</f>
        <v>0</v>
      </c>
      <c r="I945" s="10">
        <f t="shared" si="66"/>
        <v>0</v>
      </c>
      <c r="J945" s="10">
        <f t="shared" si="67"/>
        <v>0</v>
      </c>
    </row>
    <row r="946" spans="1:10" x14ac:dyDescent="0.25">
      <c r="A946" t="str">
        <f t="shared" si="65"/>
        <v>a</v>
      </c>
      <c r="B946" s="8"/>
      <c r="C946" s="9" t="s">
        <v>16</v>
      </c>
      <c r="D946" s="10">
        <f t="shared" si="68"/>
        <v>5784000</v>
      </c>
      <c r="E946" s="10">
        <f>SUM('დაზუსტ. ბიუჯ.'!E946,'მთავრ. ფონდი'!F946,'პრეზ. ფონდი'!F946)</f>
        <v>1228000</v>
      </c>
      <c r="F946" s="10">
        <f>SUM('დაზუსტ. ბიუჯ.'!F946,'მთავრ. ფონდი'!G946,'პრეზ. ფონდი'!G946)</f>
        <v>2461000</v>
      </c>
      <c r="G946" s="10">
        <f>SUM('დაზუსტ. ბიუჯ.'!G946,'მთავრ. ფონდი'!H946,'პრეზ. ფონდი'!H946)</f>
        <v>1318000</v>
      </c>
      <c r="H946" s="10">
        <f>SUM('დაზუსტ. ბიუჯ.'!H946,'მთავრ. ფონდი'!I946,'პრეზ. ფონდი'!I946)</f>
        <v>777000</v>
      </c>
      <c r="I946" s="10">
        <f t="shared" si="66"/>
        <v>3689000</v>
      </c>
      <c r="J946" s="10">
        <f t="shared" si="67"/>
        <v>5007000</v>
      </c>
    </row>
    <row r="947" spans="1:10" x14ac:dyDescent="0.25">
      <c r="A947" t="str">
        <f t="shared" si="65"/>
        <v>b</v>
      </c>
      <c r="B947" s="8"/>
      <c r="C947" s="9" t="s">
        <v>17</v>
      </c>
      <c r="D947" s="10">
        <f t="shared" si="68"/>
        <v>0</v>
      </c>
      <c r="E947" s="10">
        <f>SUM('დაზუსტ. ბიუჯ.'!E947,'მთავრ. ფონდი'!F947,'პრეზ. ფონდი'!F947)</f>
        <v>0</v>
      </c>
      <c r="F947" s="10">
        <f>SUM('დაზუსტ. ბიუჯ.'!F947,'მთავრ. ფონდი'!G947,'პრეზ. ფონდი'!G947)</f>
        <v>0</v>
      </c>
      <c r="G947" s="10">
        <f>SUM('დაზუსტ. ბიუჯ.'!G947,'მთავრ. ფონდი'!H947,'პრეზ. ფონდი'!H947)</f>
        <v>0</v>
      </c>
      <c r="H947" s="10">
        <f>SUM('დაზუსტ. ბიუჯ.'!H947,'მთავრ. ფონდი'!I947,'პრეზ. ფონდი'!I947)</f>
        <v>0</v>
      </c>
      <c r="I947" s="10">
        <f t="shared" si="66"/>
        <v>0</v>
      </c>
      <c r="J947" s="10">
        <f t="shared" si="67"/>
        <v>0</v>
      </c>
    </row>
    <row r="948" spans="1:10" x14ac:dyDescent="0.25">
      <c r="A948" t="str">
        <f t="shared" si="65"/>
        <v>b</v>
      </c>
      <c r="B948" s="5"/>
      <c r="C948" s="6" t="s">
        <v>18</v>
      </c>
      <c r="D948" s="7">
        <f t="shared" si="68"/>
        <v>0</v>
      </c>
      <c r="E948" s="7">
        <f>SUM('დაზუსტ. ბიუჯ.'!E948,'მთავრ. ფონდი'!F948,'პრეზ. ფონდი'!F948)</f>
        <v>0</v>
      </c>
      <c r="F948" s="7">
        <f>SUM('დაზუსტ. ბიუჯ.'!F948,'მთავრ. ფონდი'!G948,'პრეზ. ფონდი'!G948)</f>
        <v>0</v>
      </c>
      <c r="G948" s="7">
        <f>SUM('დაზუსტ. ბიუჯ.'!G948,'მთავრ. ფონდი'!H948,'პრეზ. ფონდი'!H948)</f>
        <v>0</v>
      </c>
      <c r="H948" s="7">
        <f>SUM('დაზუსტ. ბიუჯ.'!H948,'მთავრ. ფონდი'!I948,'პრეზ. ფონდი'!I948)</f>
        <v>0</v>
      </c>
      <c r="I948" s="7">
        <f t="shared" si="66"/>
        <v>0</v>
      </c>
      <c r="J948" s="7">
        <f t="shared" si="67"/>
        <v>0</v>
      </c>
    </row>
    <row r="949" spans="1:10" x14ac:dyDescent="0.25">
      <c r="A949" t="str">
        <f t="shared" si="65"/>
        <v>b</v>
      </c>
      <c r="B949" s="5"/>
      <c r="C949" s="6" t="s">
        <v>19</v>
      </c>
      <c r="D949" s="7">
        <f t="shared" si="68"/>
        <v>0</v>
      </c>
      <c r="E949" s="7">
        <f>SUM('დაზუსტ. ბიუჯ.'!E949,'მთავრ. ფონდი'!F949,'პრეზ. ფონდი'!F949)</f>
        <v>0</v>
      </c>
      <c r="F949" s="7">
        <f>SUM('დაზუსტ. ბიუჯ.'!F949,'მთავრ. ფონდი'!G949,'პრეზ. ფონდი'!G949)</f>
        <v>0</v>
      </c>
      <c r="G949" s="7">
        <f>SUM('დაზუსტ. ბიუჯ.'!G949,'მთავრ. ფონდი'!H949,'პრეზ. ფონდი'!H949)</f>
        <v>0</v>
      </c>
      <c r="H949" s="7">
        <f>SUM('დაზუსტ. ბიუჯ.'!H949,'მთავრ. ფონდი'!I949,'პრეზ. ფონდი'!I949)</f>
        <v>0</v>
      </c>
      <c r="I949" s="7">
        <f t="shared" si="66"/>
        <v>0</v>
      </c>
      <c r="J949" s="7">
        <f t="shared" si="67"/>
        <v>0</v>
      </c>
    </row>
    <row r="950" spans="1:10" ht="15.75" thickBot="1" x14ac:dyDescent="0.3">
      <c r="A950" t="str">
        <f t="shared" si="65"/>
        <v>b</v>
      </c>
      <c r="B950" s="11"/>
      <c r="C950" s="12" t="s">
        <v>20</v>
      </c>
      <c r="D950" s="13">
        <f t="shared" si="68"/>
        <v>0</v>
      </c>
      <c r="E950" s="13">
        <f>SUM('დაზუსტ. ბიუჯ.'!E950,'მთავრ. ფონდი'!F950,'პრეზ. ფონდი'!F950)</f>
        <v>0</v>
      </c>
      <c r="F950" s="13">
        <f>SUM('დაზუსტ. ბიუჯ.'!F950,'მთავრ. ფონდი'!G950,'პრეზ. ფონდი'!G950)</f>
        <v>0</v>
      </c>
      <c r="G950" s="13">
        <f>SUM('დაზუსტ. ბიუჯ.'!G950,'მთავრ. ფონდი'!H950,'პრეზ. ფონდი'!H950)</f>
        <v>0</v>
      </c>
      <c r="H950" s="13">
        <f>SUM('დაზუსტ. ბიუჯ.'!H950,'მთავრ. ფონდი'!I950,'პრეზ. ფონდი'!I950)</f>
        <v>0</v>
      </c>
      <c r="I950" s="13">
        <f t="shared" si="66"/>
        <v>0</v>
      </c>
      <c r="J950" s="13">
        <f t="shared" si="67"/>
        <v>0</v>
      </c>
    </row>
    <row r="951" spans="1:10" ht="31.5" thickTop="1" thickBot="1" x14ac:dyDescent="0.3">
      <c r="A951" t="str">
        <f t="shared" si="65"/>
        <v>a</v>
      </c>
      <c r="B951" s="123" t="s">
        <v>157</v>
      </c>
      <c r="C951" s="122" t="s">
        <v>158</v>
      </c>
      <c r="D951" s="14">
        <f t="shared" si="68"/>
        <v>35757000</v>
      </c>
      <c r="E951" s="14">
        <f>SUM('დაზუსტ. ბიუჯ.'!E951,'მთავრ. ფონდი'!F951,'პრეზ. ფონდი'!F951)</f>
        <v>8114300</v>
      </c>
      <c r="F951" s="14">
        <f>SUM('დაზუსტ. ბიუჯ.'!F951,'მთავრ. ფონდი'!G951,'პრეზ. ფონდი'!G951)</f>
        <v>9078700</v>
      </c>
      <c r="G951" s="14">
        <f>SUM('დაზუსტ. ბიუჯ.'!G951,'მთავრ. ფონდი'!H951,'პრეზ. ფონდი'!H951)</f>
        <v>8904900</v>
      </c>
      <c r="H951" s="14">
        <f>SUM('დაზუსტ. ბიუჯ.'!H951,'მთავრ. ფონდი'!I951,'პრეზ. ფონდი'!I951)</f>
        <v>9659100</v>
      </c>
      <c r="I951" s="14">
        <f t="shared" si="66"/>
        <v>17193000</v>
      </c>
      <c r="J951" s="14">
        <f t="shared" si="67"/>
        <v>26097900</v>
      </c>
    </row>
    <row r="952" spans="1:10" ht="15.75" thickTop="1" x14ac:dyDescent="0.25">
      <c r="A952" t="str">
        <f t="shared" si="65"/>
        <v>a</v>
      </c>
      <c r="B952" s="5"/>
      <c r="C952" s="6" t="s">
        <v>10</v>
      </c>
      <c r="D952" s="7">
        <f t="shared" si="68"/>
        <v>35474262</v>
      </c>
      <c r="E952" s="7">
        <f>SUM('დაზუსტ. ბიუჯ.'!E952,'მთავრ. ფონდი'!F952,'პრეზ. ფონდი'!F952)</f>
        <v>7846562</v>
      </c>
      <c r="F952" s="7">
        <f>SUM('დაზუსტ. ბიუჯ.'!F952,'მთავრ. ფონდი'!G952,'პრეზ. ფონდი'!G952)</f>
        <v>9073700</v>
      </c>
      <c r="G952" s="7">
        <f>SUM('დაზუსტ. ბიუჯ.'!G952,'მთავრ. ფონდი'!H952,'პრეზ. ფონდი'!H952)</f>
        <v>8899900</v>
      </c>
      <c r="H952" s="7">
        <f>SUM('დაზუსტ. ბიუჯ.'!H952,'მთავრ. ფონდი'!I952,'პრეზ. ფონდი'!I952)</f>
        <v>9654100</v>
      </c>
      <c r="I952" s="7">
        <f t="shared" si="66"/>
        <v>16920262</v>
      </c>
      <c r="J952" s="7">
        <f t="shared" si="67"/>
        <v>25820162</v>
      </c>
    </row>
    <row r="953" spans="1:10" x14ac:dyDescent="0.25">
      <c r="A953" t="str">
        <f t="shared" si="65"/>
        <v>b</v>
      </c>
      <c r="B953" s="8"/>
      <c r="C953" s="9" t="s">
        <v>11</v>
      </c>
      <c r="D953" s="10">
        <f t="shared" si="68"/>
        <v>0</v>
      </c>
      <c r="E953" s="10">
        <f>SUM('დაზუსტ. ბიუჯ.'!E953,'მთავრ. ფონდი'!F953,'პრეზ. ფონდი'!F953)</f>
        <v>0</v>
      </c>
      <c r="F953" s="10">
        <f>SUM('დაზუსტ. ბიუჯ.'!F953,'მთავრ. ფონდი'!G953,'პრეზ. ფონდი'!G953)</f>
        <v>0</v>
      </c>
      <c r="G953" s="10">
        <f>SUM('დაზუსტ. ბიუჯ.'!G953,'მთავრ. ფონდი'!H953,'პრეზ. ფონდი'!H953)</f>
        <v>0</v>
      </c>
      <c r="H953" s="10">
        <f>SUM('დაზუსტ. ბიუჯ.'!H953,'მთავრ. ფონდი'!I953,'პრეზ. ფონდი'!I953)</f>
        <v>0</v>
      </c>
      <c r="I953" s="10">
        <f t="shared" si="66"/>
        <v>0</v>
      </c>
      <c r="J953" s="10">
        <f t="shared" si="67"/>
        <v>0</v>
      </c>
    </row>
    <row r="954" spans="1:10" x14ac:dyDescent="0.25">
      <c r="A954" t="str">
        <f t="shared" si="65"/>
        <v>a</v>
      </c>
      <c r="B954" s="8"/>
      <c r="C954" s="9" t="s">
        <v>12</v>
      </c>
      <c r="D954" s="10">
        <f t="shared" si="68"/>
        <v>24691016</v>
      </c>
      <c r="E954" s="10">
        <f>SUM('დაზუსტ. ბიუჯ.'!E954,'მთავრ. ფონდი'!F954,'პრეზ. ფონდი'!F954)</f>
        <v>5706816</v>
      </c>
      <c r="F954" s="10">
        <f>SUM('დაზუსტ. ბიუჯ.'!F954,'მთავრ. ფონდი'!G954,'პრეზ. ფონდი'!G954)</f>
        <v>5986000</v>
      </c>
      <c r="G954" s="10">
        <f>SUM('დაზუსტ. ბიუჯ.'!G954,'მთავრ. ფონდი'!H954,'პრეზ. ფონდი'!H954)</f>
        <v>6231200</v>
      </c>
      <c r="H954" s="10">
        <f>SUM('დაზუსტ. ბიუჯ.'!H954,'მთავრ. ფონდი'!I954,'პრეზ. ფონდი'!I954)</f>
        <v>6767000</v>
      </c>
      <c r="I954" s="10">
        <f t="shared" si="66"/>
        <v>11692816</v>
      </c>
      <c r="J954" s="10">
        <f t="shared" si="67"/>
        <v>17924016</v>
      </c>
    </row>
    <row r="955" spans="1:10" x14ac:dyDescent="0.25">
      <c r="A955" t="str">
        <f t="shared" si="65"/>
        <v>b</v>
      </c>
      <c r="B955" s="8"/>
      <c r="C955" s="9" t="s">
        <v>13</v>
      </c>
      <c r="D955" s="10">
        <f t="shared" si="68"/>
        <v>0</v>
      </c>
      <c r="E955" s="10">
        <f>SUM('დაზუსტ. ბიუჯ.'!E955,'მთავრ. ფონდი'!F955,'პრეზ. ფონდი'!F955)</f>
        <v>0</v>
      </c>
      <c r="F955" s="10">
        <f>SUM('დაზუსტ. ბიუჯ.'!F955,'მთავრ. ფონდი'!G955,'პრეზ. ფონდი'!G955)</f>
        <v>0</v>
      </c>
      <c r="G955" s="10">
        <f>SUM('დაზუსტ. ბიუჯ.'!G955,'მთავრ. ფონდი'!H955,'პრეზ. ფონდი'!H955)</f>
        <v>0</v>
      </c>
      <c r="H955" s="10">
        <f>SUM('დაზუსტ. ბიუჯ.'!H955,'მთავრ. ფონდი'!I955,'პრეზ. ფონდი'!I955)</f>
        <v>0</v>
      </c>
      <c r="I955" s="10">
        <f t="shared" si="66"/>
        <v>0</v>
      </c>
      <c r="J955" s="10">
        <f t="shared" si="67"/>
        <v>0</v>
      </c>
    </row>
    <row r="956" spans="1:10" x14ac:dyDescent="0.25">
      <c r="A956" t="str">
        <f t="shared" si="65"/>
        <v>b</v>
      </c>
      <c r="B956" s="8"/>
      <c r="C956" s="9" t="s">
        <v>14</v>
      </c>
      <c r="D956" s="10">
        <f t="shared" si="68"/>
        <v>0</v>
      </c>
      <c r="E956" s="10">
        <f>SUM('დაზუსტ. ბიუჯ.'!E956,'მთავრ. ფონდი'!F956,'პრეზ. ფონდი'!F956)</f>
        <v>0</v>
      </c>
      <c r="F956" s="10">
        <f>SUM('დაზუსტ. ბიუჯ.'!F956,'მთავრ. ფონდი'!G956,'პრეზ. ფონდი'!G956)</f>
        <v>0</v>
      </c>
      <c r="G956" s="10">
        <f>SUM('დაზუსტ. ბიუჯ.'!G956,'მთავრ. ფონდი'!H956,'პრეზ. ფონდი'!H956)</f>
        <v>0</v>
      </c>
      <c r="H956" s="10">
        <f>SUM('დაზუსტ. ბიუჯ.'!H956,'მთავრ. ფონდი'!I956,'პრეზ. ფონდი'!I956)</f>
        <v>0</v>
      </c>
      <c r="I956" s="10">
        <f t="shared" si="66"/>
        <v>0</v>
      </c>
      <c r="J956" s="10">
        <f t="shared" si="67"/>
        <v>0</v>
      </c>
    </row>
    <row r="957" spans="1:10" x14ac:dyDescent="0.25">
      <c r="A957" t="str">
        <f t="shared" si="65"/>
        <v>b</v>
      </c>
      <c r="B957" s="8"/>
      <c r="C957" s="9" t="s">
        <v>15</v>
      </c>
      <c r="D957" s="10">
        <f t="shared" si="68"/>
        <v>0</v>
      </c>
      <c r="E957" s="10">
        <f>SUM('დაზუსტ. ბიუჯ.'!E957,'მთავრ. ფონდი'!F957,'პრეზ. ფონდი'!F957)</f>
        <v>0</v>
      </c>
      <c r="F957" s="10">
        <f>SUM('დაზუსტ. ბიუჯ.'!F957,'მთავრ. ფონდი'!G957,'პრეზ. ფონდი'!G957)</f>
        <v>0</v>
      </c>
      <c r="G957" s="10">
        <f>SUM('დაზუსტ. ბიუჯ.'!G957,'მთავრ. ფონდი'!H957,'პრეზ. ფონდი'!H957)</f>
        <v>0</v>
      </c>
      <c r="H957" s="10">
        <f>SUM('დაზუსტ. ბიუჯ.'!H957,'მთავრ. ფონდი'!I957,'პრეზ. ფონდი'!I957)</f>
        <v>0</v>
      </c>
      <c r="I957" s="10">
        <f t="shared" si="66"/>
        <v>0</v>
      </c>
      <c r="J957" s="10">
        <f t="shared" si="67"/>
        <v>0</v>
      </c>
    </row>
    <row r="958" spans="1:10" x14ac:dyDescent="0.25">
      <c r="A958" t="str">
        <f t="shared" si="65"/>
        <v>a</v>
      </c>
      <c r="B958" s="8"/>
      <c r="C958" s="9" t="s">
        <v>16</v>
      </c>
      <c r="D958" s="10">
        <f t="shared" si="68"/>
        <v>10123290</v>
      </c>
      <c r="E958" s="10">
        <f>SUM('დაზუსტ. ბიუჯ.'!E958,'მთავრ. ფონდი'!F958,'პრეზ. ფონდი'!F958)</f>
        <v>2012790</v>
      </c>
      <c r="F958" s="10">
        <f>SUM('დაზუსტ. ბიუჯ.'!F958,'მთავრ. ფონდი'!G958,'პრეზ. ფონდი'!G958)</f>
        <v>2921700</v>
      </c>
      <c r="G958" s="10">
        <f>SUM('დაზუსტ. ბიუჯ.'!G958,'მთავრ. ფონდი'!H958,'პრეზ. ფონდი'!H958)</f>
        <v>2518700</v>
      </c>
      <c r="H958" s="10">
        <f>SUM('დაზუსტ. ბიუჯ.'!H958,'მთავრ. ფონდი'!I958,'პრეზ. ფონდი'!I958)</f>
        <v>2670100</v>
      </c>
      <c r="I958" s="10">
        <f t="shared" si="66"/>
        <v>4934490</v>
      </c>
      <c r="J958" s="10">
        <f t="shared" si="67"/>
        <v>7453190</v>
      </c>
    </row>
    <row r="959" spans="1:10" x14ac:dyDescent="0.25">
      <c r="A959" t="str">
        <f t="shared" si="65"/>
        <v>a</v>
      </c>
      <c r="B959" s="8"/>
      <c r="C959" s="9" t="s">
        <v>17</v>
      </c>
      <c r="D959" s="10">
        <f t="shared" si="68"/>
        <v>659956</v>
      </c>
      <c r="E959" s="10">
        <f>SUM('დაზუსტ. ბიუჯ.'!E959,'მთავრ. ფონდი'!F959,'პრეზ. ფონდი'!F959)</f>
        <v>126956</v>
      </c>
      <c r="F959" s="10">
        <f>SUM('დაზუსტ. ბიუჯ.'!F959,'მთავრ. ფონდი'!G959,'პრეზ. ფონდი'!G959)</f>
        <v>166000</v>
      </c>
      <c r="G959" s="10">
        <f>SUM('დაზუსტ. ბიუჯ.'!G959,'მთავრ. ფონდი'!H959,'პრეზ. ფონდი'!H959)</f>
        <v>150000</v>
      </c>
      <c r="H959" s="10">
        <f>SUM('დაზუსტ. ბიუჯ.'!H959,'მთავრ. ფონდი'!I959,'პრეზ. ფონდი'!I959)</f>
        <v>217000</v>
      </c>
      <c r="I959" s="10">
        <f t="shared" si="66"/>
        <v>292956</v>
      </c>
      <c r="J959" s="10">
        <f t="shared" si="67"/>
        <v>442956</v>
      </c>
    </row>
    <row r="960" spans="1:10" x14ac:dyDescent="0.25">
      <c r="A960" t="str">
        <f t="shared" si="65"/>
        <v>a</v>
      </c>
      <c r="B960" s="5"/>
      <c r="C960" s="6" t="s">
        <v>18</v>
      </c>
      <c r="D960" s="7">
        <f t="shared" si="68"/>
        <v>30000</v>
      </c>
      <c r="E960" s="7">
        <f>SUM('დაზუსტ. ბიუჯ.'!E960,'მთავრ. ფონდი'!F960,'პრეზ. ფონდი'!F960)</f>
        <v>15000</v>
      </c>
      <c r="F960" s="7">
        <f>SUM('დაზუსტ. ბიუჯ.'!F960,'მთავრ. ფონდი'!G960,'პრეზ. ფონდი'!G960)</f>
        <v>5000</v>
      </c>
      <c r="G960" s="7">
        <f>SUM('დაზუსტ. ბიუჯ.'!G960,'მთავრ. ფონდი'!H960,'პრეზ. ფონდი'!H960)</f>
        <v>5000</v>
      </c>
      <c r="H960" s="7">
        <f>SUM('დაზუსტ. ბიუჯ.'!H960,'მთავრ. ფონდი'!I960,'პრეზ. ფონდი'!I960)</f>
        <v>5000</v>
      </c>
      <c r="I960" s="7">
        <f t="shared" si="66"/>
        <v>20000</v>
      </c>
      <c r="J960" s="7">
        <f t="shared" si="67"/>
        <v>25000</v>
      </c>
    </row>
    <row r="961" spans="1:10" x14ac:dyDescent="0.25">
      <c r="A961" t="str">
        <f t="shared" si="65"/>
        <v>b</v>
      </c>
      <c r="B961" s="5"/>
      <c r="C961" s="6" t="s">
        <v>19</v>
      </c>
      <c r="D961" s="7">
        <f t="shared" si="68"/>
        <v>0</v>
      </c>
      <c r="E961" s="7">
        <f>SUM('დაზუსტ. ბიუჯ.'!E961,'მთავრ. ფონდი'!F961,'პრეზ. ფონდი'!F961)</f>
        <v>0</v>
      </c>
      <c r="F961" s="7">
        <f>SUM('დაზუსტ. ბიუჯ.'!F961,'მთავრ. ფონდი'!G961,'პრეზ. ფონდი'!G961)</f>
        <v>0</v>
      </c>
      <c r="G961" s="7">
        <f>SUM('დაზუსტ. ბიუჯ.'!G961,'მთავრ. ფონდი'!H961,'პრეზ. ფონდი'!H961)</f>
        <v>0</v>
      </c>
      <c r="H961" s="7">
        <f>SUM('დაზუსტ. ბიუჯ.'!H961,'მთავრ. ფონდი'!I961,'პრეზ. ფონდი'!I961)</f>
        <v>0</v>
      </c>
      <c r="I961" s="7">
        <f t="shared" si="66"/>
        <v>0</v>
      </c>
      <c r="J961" s="7">
        <f t="shared" si="67"/>
        <v>0</v>
      </c>
    </row>
    <row r="962" spans="1:10" ht="15.75" thickBot="1" x14ac:dyDescent="0.3">
      <c r="A962" t="str">
        <f t="shared" si="65"/>
        <v>a</v>
      </c>
      <c r="B962" s="11"/>
      <c r="C962" s="12" t="s">
        <v>20</v>
      </c>
      <c r="D962" s="13">
        <f t="shared" si="68"/>
        <v>252738</v>
      </c>
      <c r="E962" s="13">
        <f>SUM('დაზუსტ. ბიუჯ.'!E962,'მთავრ. ფონდი'!F962,'პრეზ. ფონდი'!F962)</f>
        <v>252738</v>
      </c>
      <c r="F962" s="13">
        <f>SUM('დაზუსტ. ბიუჯ.'!F962,'მთავრ. ფონდი'!G962,'პრეზ. ფონდი'!G962)</f>
        <v>0</v>
      </c>
      <c r="G962" s="13">
        <f>SUM('დაზუსტ. ბიუჯ.'!G962,'მთავრ. ფონდი'!H962,'პრეზ. ფონდი'!H962)</f>
        <v>0</v>
      </c>
      <c r="H962" s="13">
        <f>SUM('დაზუსტ. ბიუჯ.'!H962,'მთავრ. ფონდი'!I962,'პრეზ. ფონდი'!I962)</f>
        <v>0</v>
      </c>
      <c r="I962" s="13">
        <f t="shared" si="66"/>
        <v>252738</v>
      </c>
      <c r="J962" s="13">
        <f t="shared" si="67"/>
        <v>252738</v>
      </c>
    </row>
    <row r="963" spans="1:10" ht="16.5" thickTop="1" thickBot="1" x14ac:dyDescent="0.3">
      <c r="A963" t="str">
        <f t="shared" si="65"/>
        <v>a</v>
      </c>
      <c r="B963" s="121" t="s">
        <v>159</v>
      </c>
      <c r="C963" s="122" t="s">
        <v>342</v>
      </c>
      <c r="D963" s="14">
        <f t="shared" si="68"/>
        <v>3661600</v>
      </c>
      <c r="E963" s="14">
        <f>SUM('დაზუსტ. ბიუჯ.'!E963,'მთავრ. ფონდი'!F963,'პრეზ. ფონდი'!F963)</f>
        <v>1627500</v>
      </c>
      <c r="F963" s="14">
        <f>SUM('დაზუსტ. ბიუჯ.'!F963,'მთავრ. ფონდი'!G963,'პრეზ. ფონდი'!G963)</f>
        <v>1671800</v>
      </c>
      <c r="G963" s="14">
        <f>SUM('დაზუსტ. ბიუჯ.'!G963,'მთავრ. ფონდი'!H963,'პრეზ. ფონდი'!H963)</f>
        <v>181100</v>
      </c>
      <c r="H963" s="14">
        <f>SUM('დაზუსტ. ბიუჯ.'!H963,'მთავრ. ფონდი'!I963,'პრეზ. ფონდი'!I963)</f>
        <v>181200</v>
      </c>
      <c r="I963" s="14">
        <f t="shared" si="66"/>
        <v>3299300</v>
      </c>
      <c r="J963" s="14">
        <f t="shared" si="67"/>
        <v>3480400</v>
      </c>
    </row>
    <row r="964" spans="1:10" ht="15.75" thickTop="1" x14ac:dyDescent="0.25">
      <c r="A964" t="str">
        <f t="shared" si="65"/>
        <v>a</v>
      </c>
      <c r="B964" s="5"/>
      <c r="C964" s="6" t="s">
        <v>10</v>
      </c>
      <c r="D964" s="7">
        <f t="shared" si="68"/>
        <v>3661600</v>
      </c>
      <c r="E964" s="7">
        <f>SUM('დაზუსტ. ბიუჯ.'!E964,'მთავრ. ფონდი'!F964,'პრეზ. ფონდი'!F964)</f>
        <v>1627500</v>
      </c>
      <c r="F964" s="7">
        <f>SUM('დაზუსტ. ბიუჯ.'!F964,'მთავრ. ფონდი'!G964,'პრეზ. ფონდი'!G964)</f>
        <v>1671800</v>
      </c>
      <c r="G964" s="7">
        <f>SUM('დაზუსტ. ბიუჯ.'!G964,'მთავრ. ფონდი'!H964,'პრეზ. ფონდი'!H964)</f>
        <v>181100</v>
      </c>
      <c r="H964" s="7">
        <f>SUM('დაზუსტ. ბიუჯ.'!H964,'მთავრ. ფონდი'!I964,'პრეზ. ფონდი'!I964)</f>
        <v>181200</v>
      </c>
      <c r="I964" s="7">
        <f t="shared" si="66"/>
        <v>3299300</v>
      </c>
      <c r="J964" s="7">
        <f t="shared" si="67"/>
        <v>3480400</v>
      </c>
    </row>
    <row r="965" spans="1:10" x14ac:dyDescent="0.25">
      <c r="A965" t="str">
        <f t="shared" si="65"/>
        <v>b</v>
      </c>
      <c r="B965" s="8"/>
      <c r="C965" s="9" t="s">
        <v>11</v>
      </c>
      <c r="D965" s="10">
        <f t="shared" si="68"/>
        <v>0</v>
      </c>
      <c r="E965" s="10">
        <f>SUM('დაზუსტ. ბიუჯ.'!E965,'მთავრ. ფონდი'!F965,'პრეზ. ფონდი'!F965)</f>
        <v>0</v>
      </c>
      <c r="F965" s="10">
        <f>SUM('დაზუსტ. ბიუჯ.'!F965,'მთავრ. ფონდი'!G965,'პრეზ. ფონდი'!G965)</f>
        <v>0</v>
      </c>
      <c r="G965" s="10">
        <f>SUM('დაზუსტ. ბიუჯ.'!G965,'მთავრ. ფონდი'!H965,'პრეზ. ფონდი'!H965)</f>
        <v>0</v>
      </c>
      <c r="H965" s="10">
        <f>SUM('დაზუსტ. ბიუჯ.'!H965,'მთავრ. ფონდი'!I965,'პრეზ. ფონდი'!I965)</f>
        <v>0</v>
      </c>
      <c r="I965" s="10">
        <f t="shared" si="66"/>
        <v>0</v>
      </c>
      <c r="J965" s="10">
        <f t="shared" si="67"/>
        <v>0</v>
      </c>
    </row>
    <row r="966" spans="1:10" x14ac:dyDescent="0.25">
      <c r="A966" t="str">
        <f t="shared" si="65"/>
        <v>b</v>
      </c>
      <c r="B966" s="8"/>
      <c r="C966" s="9" t="s">
        <v>12</v>
      </c>
      <c r="D966" s="10">
        <f t="shared" si="68"/>
        <v>0</v>
      </c>
      <c r="E966" s="10">
        <f>SUM('დაზუსტ. ბიუჯ.'!E966,'მთავრ. ფონდი'!F966,'პრეზ. ფონდი'!F966)</f>
        <v>0</v>
      </c>
      <c r="F966" s="10">
        <f>SUM('დაზუსტ. ბიუჯ.'!F966,'მთავრ. ფონდი'!G966,'პრეზ. ფონდი'!G966)</f>
        <v>0</v>
      </c>
      <c r="G966" s="10">
        <f>SUM('დაზუსტ. ბიუჯ.'!G966,'მთავრ. ფონდი'!H966,'პრეზ. ფონდი'!H966)</f>
        <v>0</v>
      </c>
      <c r="H966" s="10">
        <f>SUM('დაზუსტ. ბიუჯ.'!H966,'მთავრ. ფონდი'!I966,'პრეზ. ფონდი'!I966)</f>
        <v>0</v>
      </c>
      <c r="I966" s="10">
        <f t="shared" si="66"/>
        <v>0</v>
      </c>
      <c r="J966" s="10">
        <f t="shared" si="67"/>
        <v>0</v>
      </c>
    </row>
    <row r="967" spans="1:10" x14ac:dyDescent="0.25">
      <c r="A967" t="str">
        <f t="shared" si="65"/>
        <v>b</v>
      </c>
      <c r="B967" s="8"/>
      <c r="C967" s="9" t="s">
        <v>13</v>
      </c>
      <c r="D967" s="10">
        <f t="shared" si="68"/>
        <v>0</v>
      </c>
      <c r="E967" s="10">
        <f>SUM('დაზუსტ. ბიუჯ.'!E967,'მთავრ. ფონდი'!F967,'პრეზ. ფონდი'!F967)</f>
        <v>0</v>
      </c>
      <c r="F967" s="10">
        <f>SUM('დაზუსტ. ბიუჯ.'!F967,'მთავრ. ფონდი'!G967,'პრეზ. ფონდი'!G967)</f>
        <v>0</v>
      </c>
      <c r="G967" s="10">
        <f>SUM('დაზუსტ. ბიუჯ.'!G967,'მთავრ. ფონდი'!H967,'პრეზ. ფონდი'!H967)</f>
        <v>0</v>
      </c>
      <c r="H967" s="10">
        <f>SUM('დაზუსტ. ბიუჯ.'!H967,'მთავრ. ფონდი'!I967,'პრეზ. ფონდი'!I967)</f>
        <v>0</v>
      </c>
      <c r="I967" s="10">
        <f t="shared" si="66"/>
        <v>0</v>
      </c>
      <c r="J967" s="10">
        <f t="shared" si="67"/>
        <v>0</v>
      </c>
    </row>
    <row r="968" spans="1:10" x14ac:dyDescent="0.25">
      <c r="A968" t="str">
        <f t="shared" si="65"/>
        <v>b</v>
      </c>
      <c r="B968" s="8"/>
      <c r="C968" s="9" t="s">
        <v>14</v>
      </c>
      <c r="D968" s="10">
        <f t="shared" si="68"/>
        <v>0</v>
      </c>
      <c r="E968" s="10">
        <f>SUM('დაზუსტ. ბიუჯ.'!E968,'მთავრ. ფონდი'!F968,'პრეზ. ფონდი'!F968)</f>
        <v>0</v>
      </c>
      <c r="F968" s="10">
        <f>SUM('დაზუსტ. ბიუჯ.'!F968,'მთავრ. ფონდი'!G968,'პრეზ. ფონდი'!G968)</f>
        <v>0</v>
      </c>
      <c r="G968" s="10">
        <f>SUM('დაზუსტ. ბიუჯ.'!G968,'მთავრ. ფონდი'!H968,'პრეზ. ფონდი'!H968)</f>
        <v>0</v>
      </c>
      <c r="H968" s="10">
        <f>SUM('დაზუსტ. ბიუჯ.'!H968,'მთავრ. ფონდი'!I968,'პრეზ. ფონდი'!I968)</f>
        <v>0</v>
      </c>
      <c r="I968" s="10">
        <f t="shared" si="66"/>
        <v>0</v>
      </c>
      <c r="J968" s="10">
        <f t="shared" si="67"/>
        <v>0</v>
      </c>
    </row>
    <row r="969" spans="1:10" x14ac:dyDescent="0.25">
      <c r="A969" t="str">
        <f t="shared" si="65"/>
        <v>b</v>
      </c>
      <c r="B969" s="8"/>
      <c r="C969" s="9" t="s">
        <v>15</v>
      </c>
      <c r="D969" s="10">
        <f t="shared" si="68"/>
        <v>0</v>
      </c>
      <c r="E969" s="10">
        <f>SUM('დაზუსტ. ბიუჯ.'!E969,'მთავრ. ფონდი'!F969,'პრეზ. ფონდი'!F969)</f>
        <v>0</v>
      </c>
      <c r="F969" s="10">
        <f>SUM('დაზუსტ. ბიუჯ.'!F969,'მთავრ. ფონდი'!G969,'პრეზ. ფონდი'!G969)</f>
        <v>0</v>
      </c>
      <c r="G969" s="10">
        <f>SUM('დაზუსტ. ბიუჯ.'!G969,'მთავრ. ფონდი'!H969,'პრეზ. ფონდი'!H969)</f>
        <v>0</v>
      </c>
      <c r="H969" s="10">
        <f>SUM('დაზუსტ. ბიუჯ.'!H969,'მთავრ. ფონდი'!I969,'პრეზ. ფონდი'!I969)</f>
        <v>0</v>
      </c>
      <c r="I969" s="10">
        <f t="shared" si="66"/>
        <v>0</v>
      </c>
      <c r="J969" s="10">
        <f t="shared" si="67"/>
        <v>0</v>
      </c>
    </row>
    <row r="970" spans="1:10" x14ac:dyDescent="0.25">
      <c r="A970" t="str">
        <f t="shared" si="65"/>
        <v>a</v>
      </c>
      <c r="B970" s="8"/>
      <c r="C970" s="9" t="s">
        <v>16</v>
      </c>
      <c r="D970" s="10">
        <f t="shared" si="68"/>
        <v>3661600</v>
      </c>
      <c r="E970" s="10">
        <f>SUM('დაზუსტ. ბიუჯ.'!E970,'მთავრ. ფონდი'!F970,'პრეზ. ფონდი'!F970)</f>
        <v>1627500</v>
      </c>
      <c r="F970" s="10">
        <f>SUM('დაზუსტ. ბიუჯ.'!F970,'მთავრ. ფონდი'!G970,'პრეზ. ფონდი'!G970)</f>
        <v>1671800</v>
      </c>
      <c r="G970" s="10">
        <f>SUM('დაზუსტ. ბიუჯ.'!G970,'მთავრ. ფონდი'!H970,'პრეზ. ფონდი'!H970)</f>
        <v>181100</v>
      </c>
      <c r="H970" s="10">
        <f>SUM('დაზუსტ. ბიუჯ.'!H970,'მთავრ. ფონდი'!I970,'პრეზ. ფონდი'!I970)</f>
        <v>181200</v>
      </c>
      <c r="I970" s="10">
        <f t="shared" si="66"/>
        <v>3299300</v>
      </c>
      <c r="J970" s="10">
        <f t="shared" si="67"/>
        <v>3480400</v>
      </c>
    </row>
    <row r="971" spans="1:10" x14ac:dyDescent="0.25">
      <c r="A971" t="str">
        <f t="shared" si="65"/>
        <v>b</v>
      </c>
      <c r="B971" s="8"/>
      <c r="C971" s="9" t="s">
        <v>17</v>
      </c>
      <c r="D971" s="10">
        <f t="shared" si="68"/>
        <v>0</v>
      </c>
      <c r="E971" s="10">
        <f>SUM('დაზუსტ. ბიუჯ.'!E971,'მთავრ. ფონდი'!F971,'პრეზ. ფონდი'!F971)</f>
        <v>0</v>
      </c>
      <c r="F971" s="10">
        <f>SUM('დაზუსტ. ბიუჯ.'!F971,'მთავრ. ფონდი'!G971,'პრეზ. ფონდი'!G971)</f>
        <v>0</v>
      </c>
      <c r="G971" s="10">
        <f>SUM('დაზუსტ. ბიუჯ.'!G971,'მთავრ. ფონდი'!H971,'პრეზ. ფონდი'!H971)</f>
        <v>0</v>
      </c>
      <c r="H971" s="10">
        <f>SUM('დაზუსტ. ბიუჯ.'!H971,'მთავრ. ფონდი'!I971,'პრეზ. ფონდი'!I971)</f>
        <v>0</v>
      </c>
      <c r="I971" s="10">
        <f t="shared" si="66"/>
        <v>0</v>
      </c>
      <c r="J971" s="10">
        <f t="shared" si="67"/>
        <v>0</v>
      </c>
    </row>
    <row r="972" spans="1:10" x14ac:dyDescent="0.25">
      <c r="A972" t="str">
        <f t="shared" si="65"/>
        <v>b</v>
      </c>
      <c r="B972" s="5"/>
      <c r="C972" s="6" t="s">
        <v>18</v>
      </c>
      <c r="D972" s="7">
        <f t="shared" si="68"/>
        <v>0</v>
      </c>
      <c r="E972" s="7">
        <f>SUM('დაზუსტ. ბიუჯ.'!E972,'მთავრ. ფონდი'!F972,'პრეზ. ფონდი'!F972)</f>
        <v>0</v>
      </c>
      <c r="F972" s="7">
        <f>SUM('დაზუსტ. ბიუჯ.'!F972,'მთავრ. ფონდი'!G972,'პრეზ. ფონდი'!G972)</f>
        <v>0</v>
      </c>
      <c r="G972" s="7">
        <f>SUM('დაზუსტ. ბიუჯ.'!G972,'მთავრ. ფონდი'!H972,'პრეზ. ფონდი'!H972)</f>
        <v>0</v>
      </c>
      <c r="H972" s="7">
        <f>SUM('დაზუსტ. ბიუჯ.'!H972,'მთავრ. ფონდი'!I972,'პრეზ. ფონდი'!I972)</f>
        <v>0</v>
      </c>
      <c r="I972" s="7">
        <f t="shared" si="66"/>
        <v>0</v>
      </c>
      <c r="J972" s="7">
        <f t="shared" si="67"/>
        <v>0</v>
      </c>
    </row>
    <row r="973" spans="1:10" x14ac:dyDescent="0.25">
      <c r="A973" t="str">
        <f t="shared" si="65"/>
        <v>b</v>
      </c>
      <c r="B973" s="5"/>
      <c r="C973" s="6" t="s">
        <v>19</v>
      </c>
      <c r="D973" s="7">
        <f t="shared" si="68"/>
        <v>0</v>
      </c>
      <c r="E973" s="7">
        <f>SUM('დაზუსტ. ბიუჯ.'!E973,'მთავრ. ფონდი'!F973,'პრეზ. ფონდი'!F973)</f>
        <v>0</v>
      </c>
      <c r="F973" s="7">
        <f>SUM('დაზუსტ. ბიუჯ.'!F973,'მთავრ. ფონდი'!G973,'პრეზ. ფონდი'!G973)</f>
        <v>0</v>
      </c>
      <c r="G973" s="7">
        <f>SUM('დაზუსტ. ბიუჯ.'!G973,'მთავრ. ფონდი'!H973,'პრეზ. ფონდი'!H973)</f>
        <v>0</v>
      </c>
      <c r="H973" s="7">
        <f>SUM('დაზუსტ. ბიუჯ.'!H973,'მთავრ. ფონდი'!I973,'პრეზ. ფონდი'!I973)</f>
        <v>0</v>
      </c>
      <c r="I973" s="7">
        <f t="shared" si="66"/>
        <v>0</v>
      </c>
      <c r="J973" s="7">
        <f t="shared" si="67"/>
        <v>0</v>
      </c>
    </row>
    <row r="974" spans="1:10" ht="15.75" thickBot="1" x14ac:dyDescent="0.3">
      <c r="A974" t="str">
        <f t="shared" si="65"/>
        <v>b</v>
      </c>
      <c r="B974" s="11"/>
      <c r="C974" s="12" t="s">
        <v>20</v>
      </c>
      <c r="D974" s="13">
        <f t="shared" si="68"/>
        <v>0</v>
      </c>
      <c r="E974" s="13">
        <f>SUM('დაზუსტ. ბიუჯ.'!E974,'მთავრ. ფონდი'!F974,'პრეზ. ფონდი'!F974)</f>
        <v>0</v>
      </c>
      <c r="F974" s="13">
        <f>SUM('დაზუსტ. ბიუჯ.'!F974,'მთავრ. ფონდი'!G974,'პრეზ. ფონდი'!G974)</f>
        <v>0</v>
      </c>
      <c r="G974" s="13">
        <f>SUM('დაზუსტ. ბიუჯ.'!G974,'მთავრ. ფონდი'!H974,'პრეზ. ფონდი'!H974)</f>
        <v>0</v>
      </c>
      <c r="H974" s="13">
        <f>SUM('დაზუსტ. ბიუჯ.'!H974,'მთავრ. ფონდი'!I974,'პრეზ. ფონდი'!I974)</f>
        <v>0</v>
      </c>
      <c r="I974" s="13">
        <f t="shared" si="66"/>
        <v>0</v>
      </c>
      <c r="J974" s="13">
        <f t="shared" si="67"/>
        <v>0</v>
      </c>
    </row>
    <row r="975" spans="1:10" ht="32.25" customHeight="1" thickTop="1" thickBot="1" x14ac:dyDescent="0.3">
      <c r="A975" t="str">
        <f t="shared" si="65"/>
        <v>a</v>
      </c>
      <c r="B975" s="123" t="s">
        <v>160</v>
      </c>
      <c r="C975" s="122" t="s">
        <v>343</v>
      </c>
      <c r="D975" s="4">
        <f t="shared" si="68"/>
        <v>32095400</v>
      </c>
      <c r="E975" s="4">
        <f>SUM('დაზუსტ. ბიუჯ.'!E975,'მთავრ. ფონდი'!F975,'პრეზ. ფონდი'!F975)</f>
        <v>6486800</v>
      </c>
      <c r="F975" s="4">
        <f>SUM('დაზუსტ. ბიუჯ.'!F975,'მთავრ. ფონდი'!G975,'პრეზ. ფონდი'!G975)</f>
        <v>7406900</v>
      </c>
      <c r="G975" s="4">
        <f>SUM('დაზუსტ. ბიუჯ.'!G975,'მთავრ. ფონდი'!H975,'პრეზ. ფონდი'!H975)</f>
        <v>8723800</v>
      </c>
      <c r="H975" s="4">
        <f>SUM('დაზუსტ. ბიუჯ.'!H975,'მთავრ. ფონდი'!I975,'პრეზ. ფონდი'!I975)</f>
        <v>9477900</v>
      </c>
      <c r="I975" s="4">
        <f t="shared" si="66"/>
        <v>13893700</v>
      </c>
      <c r="J975" s="4">
        <f t="shared" si="67"/>
        <v>22617500</v>
      </c>
    </row>
    <row r="976" spans="1:10" ht="15.75" thickTop="1" x14ac:dyDescent="0.25">
      <c r="A976" t="str">
        <f t="shared" si="65"/>
        <v>a</v>
      </c>
      <c r="B976" s="5"/>
      <c r="C976" s="6" t="s">
        <v>10</v>
      </c>
      <c r="D976" s="7">
        <f t="shared" si="68"/>
        <v>31812662</v>
      </c>
      <c r="E976" s="7">
        <f>SUM('დაზუსტ. ბიუჯ.'!E976,'მთავრ. ფონდი'!F976,'პრეზ. ფონდი'!F976)</f>
        <v>6219062</v>
      </c>
      <c r="F976" s="7">
        <f>SUM('დაზუსტ. ბიუჯ.'!F976,'მთავრ. ფონდი'!G976,'პრეზ. ფონდი'!G976)</f>
        <v>7401900</v>
      </c>
      <c r="G976" s="7">
        <f>SUM('დაზუსტ. ბიუჯ.'!G976,'მთავრ. ფონდი'!H976,'პრეზ. ფონდი'!H976)</f>
        <v>8718800</v>
      </c>
      <c r="H976" s="7">
        <f>SUM('დაზუსტ. ბიუჯ.'!H976,'მთავრ. ფონდი'!I976,'პრეზ. ფონდი'!I976)</f>
        <v>9472900</v>
      </c>
      <c r="I976" s="7">
        <f t="shared" si="66"/>
        <v>13620962</v>
      </c>
      <c r="J976" s="7">
        <f t="shared" si="67"/>
        <v>22339762</v>
      </c>
    </row>
    <row r="977" spans="1:10" x14ac:dyDescent="0.25">
      <c r="A977" t="str">
        <f t="shared" si="65"/>
        <v>b</v>
      </c>
      <c r="B977" s="8"/>
      <c r="C977" s="9" t="s">
        <v>11</v>
      </c>
      <c r="D977" s="10">
        <f t="shared" si="68"/>
        <v>0</v>
      </c>
      <c r="E977" s="10">
        <f>SUM('დაზუსტ. ბიუჯ.'!E977,'მთავრ. ფონდი'!F977,'პრეზ. ფონდი'!F977)</f>
        <v>0</v>
      </c>
      <c r="F977" s="10">
        <f>SUM('დაზუსტ. ბიუჯ.'!F977,'მთავრ. ფონდი'!G977,'პრეზ. ფონდი'!G977)</f>
        <v>0</v>
      </c>
      <c r="G977" s="10">
        <f>SUM('დაზუსტ. ბიუჯ.'!G977,'მთავრ. ფონდი'!H977,'პრეზ. ფონდი'!H977)</f>
        <v>0</v>
      </c>
      <c r="H977" s="10">
        <f>SUM('დაზუსტ. ბიუჯ.'!H977,'მთავრ. ფონდი'!I977,'პრეზ. ფონდი'!I977)</f>
        <v>0</v>
      </c>
      <c r="I977" s="10">
        <f t="shared" si="66"/>
        <v>0</v>
      </c>
      <c r="J977" s="10">
        <f t="shared" si="67"/>
        <v>0</v>
      </c>
    </row>
    <row r="978" spans="1:10" x14ac:dyDescent="0.25">
      <c r="A978" t="str">
        <f t="shared" si="65"/>
        <v>a</v>
      </c>
      <c r="B978" s="8"/>
      <c r="C978" s="9" t="s">
        <v>12</v>
      </c>
      <c r="D978" s="10">
        <f t="shared" si="68"/>
        <v>24691016</v>
      </c>
      <c r="E978" s="10">
        <f>SUM('დაზუსტ. ბიუჯ.'!E978,'მთავრ. ფონდი'!F978,'პრეზ. ფონდი'!F978)</f>
        <v>5706816</v>
      </c>
      <c r="F978" s="10">
        <f>SUM('დაზუსტ. ბიუჯ.'!F978,'მთავრ. ფონდი'!G978,'პრეზ. ფონდი'!G978)</f>
        <v>5986000</v>
      </c>
      <c r="G978" s="10">
        <f>SUM('დაზუსტ. ბიუჯ.'!G978,'მთავრ. ფონდი'!H978,'პრეზ. ფონდი'!H978)</f>
        <v>6231200</v>
      </c>
      <c r="H978" s="10">
        <f>SUM('დაზუსტ. ბიუჯ.'!H978,'მთავრ. ფონდი'!I978,'პრეზ. ფონდი'!I978)</f>
        <v>6767000</v>
      </c>
      <c r="I978" s="10">
        <f t="shared" si="66"/>
        <v>11692816</v>
      </c>
      <c r="J978" s="10">
        <f t="shared" si="67"/>
        <v>17924016</v>
      </c>
    </row>
    <row r="979" spans="1:10" x14ac:dyDescent="0.25">
      <c r="A979" t="str">
        <f t="shared" si="65"/>
        <v>b</v>
      </c>
      <c r="B979" s="8"/>
      <c r="C979" s="9" t="s">
        <v>13</v>
      </c>
      <c r="D979" s="10">
        <f t="shared" si="68"/>
        <v>0</v>
      </c>
      <c r="E979" s="10">
        <f>SUM('დაზუსტ. ბიუჯ.'!E979,'მთავრ. ფონდი'!F979,'პრეზ. ფონდი'!F979)</f>
        <v>0</v>
      </c>
      <c r="F979" s="10">
        <f>SUM('დაზუსტ. ბიუჯ.'!F979,'მთავრ. ფონდი'!G979,'პრეზ. ფონდი'!G979)</f>
        <v>0</v>
      </c>
      <c r="G979" s="10">
        <f>SUM('დაზუსტ. ბიუჯ.'!G979,'მთავრ. ფონდი'!H979,'პრეზ. ფონდი'!H979)</f>
        <v>0</v>
      </c>
      <c r="H979" s="10">
        <f>SUM('დაზუსტ. ბიუჯ.'!H979,'მთავრ. ფონდი'!I979,'პრეზ. ფონდი'!I979)</f>
        <v>0</v>
      </c>
      <c r="I979" s="10">
        <f t="shared" si="66"/>
        <v>0</v>
      </c>
      <c r="J979" s="10">
        <f t="shared" si="67"/>
        <v>0</v>
      </c>
    </row>
    <row r="980" spans="1:10" x14ac:dyDescent="0.25">
      <c r="A980" t="str">
        <f t="shared" si="65"/>
        <v>b</v>
      </c>
      <c r="B980" s="8"/>
      <c r="C980" s="9" t="s">
        <v>14</v>
      </c>
      <c r="D980" s="10">
        <f t="shared" si="68"/>
        <v>0</v>
      </c>
      <c r="E980" s="10">
        <f>SUM('დაზუსტ. ბიუჯ.'!E980,'მთავრ. ფონდი'!F980,'პრეზ. ფონდი'!F980)</f>
        <v>0</v>
      </c>
      <c r="F980" s="10">
        <f>SUM('დაზუსტ. ბიუჯ.'!F980,'მთავრ. ფონდი'!G980,'პრეზ. ფონდი'!G980)</f>
        <v>0</v>
      </c>
      <c r="G980" s="10">
        <f>SUM('დაზუსტ. ბიუჯ.'!G980,'მთავრ. ფონდი'!H980,'პრეზ. ფონდი'!H980)</f>
        <v>0</v>
      </c>
      <c r="H980" s="10">
        <f>SUM('დაზუსტ. ბიუჯ.'!H980,'მთავრ. ფონდი'!I980,'პრეზ. ფონდი'!I980)</f>
        <v>0</v>
      </c>
      <c r="I980" s="10">
        <f t="shared" si="66"/>
        <v>0</v>
      </c>
      <c r="J980" s="10">
        <f t="shared" si="67"/>
        <v>0</v>
      </c>
    </row>
    <row r="981" spans="1:10" x14ac:dyDescent="0.25">
      <c r="A981" t="str">
        <f t="shared" si="65"/>
        <v>b</v>
      </c>
      <c r="B981" s="8"/>
      <c r="C981" s="9" t="s">
        <v>15</v>
      </c>
      <c r="D981" s="10">
        <f t="shared" si="68"/>
        <v>0</v>
      </c>
      <c r="E981" s="10">
        <f>SUM('დაზუსტ. ბიუჯ.'!E981,'მთავრ. ფონდი'!F981,'პრეზ. ფონდი'!F981)</f>
        <v>0</v>
      </c>
      <c r="F981" s="10">
        <f>SUM('დაზუსტ. ბიუჯ.'!F981,'მთავრ. ფონდი'!G981,'პრეზ. ფონდი'!G981)</f>
        <v>0</v>
      </c>
      <c r="G981" s="10">
        <f>SUM('დაზუსტ. ბიუჯ.'!G981,'მთავრ. ფონდი'!H981,'პრეზ. ფონდი'!H981)</f>
        <v>0</v>
      </c>
      <c r="H981" s="10">
        <f>SUM('დაზუსტ. ბიუჯ.'!H981,'მთავრ. ფონდი'!I981,'პრეზ. ფონდი'!I981)</f>
        <v>0</v>
      </c>
      <c r="I981" s="10">
        <f t="shared" si="66"/>
        <v>0</v>
      </c>
      <c r="J981" s="10">
        <f t="shared" si="67"/>
        <v>0</v>
      </c>
    </row>
    <row r="982" spans="1:10" x14ac:dyDescent="0.25">
      <c r="A982" t="str">
        <f t="shared" si="65"/>
        <v>a</v>
      </c>
      <c r="B982" s="8"/>
      <c r="C982" s="9" t="s">
        <v>16</v>
      </c>
      <c r="D982" s="10">
        <f t="shared" si="68"/>
        <v>6461690</v>
      </c>
      <c r="E982" s="10">
        <f>SUM('დაზუსტ. ბიუჯ.'!E982,'მთავრ. ფონდი'!F982,'პრეზ. ფონდი'!F982)</f>
        <v>385290</v>
      </c>
      <c r="F982" s="10">
        <f>SUM('დაზუსტ. ბიუჯ.'!F982,'მთავრ. ფონდი'!G982,'პრეზ. ფონდი'!G982)</f>
        <v>1249900</v>
      </c>
      <c r="G982" s="10">
        <f>SUM('დაზუსტ. ბიუჯ.'!G982,'მთავრ. ფონდი'!H982,'პრეზ. ფონდი'!H982)</f>
        <v>2337600</v>
      </c>
      <c r="H982" s="10">
        <f>SUM('დაზუსტ. ბიუჯ.'!H982,'მთავრ. ფონდი'!I982,'პრეზ. ფონდი'!I982)</f>
        <v>2488900</v>
      </c>
      <c r="I982" s="10">
        <f t="shared" si="66"/>
        <v>1635190</v>
      </c>
      <c r="J982" s="10">
        <f t="shared" si="67"/>
        <v>3972790</v>
      </c>
    </row>
    <row r="983" spans="1:10" x14ac:dyDescent="0.25">
      <c r="A983" t="str">
        <f t="shared" si="65"/>
        <v>a</v>
      </c>
      <c r="B983" s="8"/>
      <c r="C983" s="9" t="s">
        <v>17</v>
      </c>
      <c r="D983" s="10">
        <f t="shared" si="68"/>
        <v>659956</v>
      </c>
      <c r="E983" s="10">
        <f>SUM('დაზუსტ. ბიუჯ.'!E983,'მთავრ. ფონდი'!F983,'პრეზ. ფონდი'!F983)</f>
        <v>126956</v>
      </c>
      <c r="F983" s="10">
        <f>SUM('დაზუსტ. ბიუჯ.'!F983,'მთავრ. ფონდი'!G983,'პრეზ. ფონდი'!G983)</f>
        <v>166000</v>
      </c>
      <c r="G983" s="10">
        <f>SUM('დაზუსტ. ბიუჯ.'!G983,'მთავრ. ფონდი'!H983,'პრეზ. ფონდი'!H983)</f>
        <v>150000</v>
      </c>
      <c r="H983" s="10">
        <f>SUM('დაზუსტ. ბიუჯ.'!H983,'მთავრ. ფონდი'!I983,'პრეზ. ფონდი'!I983)</f>
        <v>217000</v>
      </c>
      <c r="I983" s="10">
        <f t="shared" si="66"/>
        <v>292956</v>
      </c>
      <c r="J983" s="10">
        <f t="shared" si="67"/>
        <v>442956</v>
      </c>
    </row>
    <row r="984" spans="1:10" x14ac:dyDescent="0.25">
      <c r="A984" t="str">
        <f t="shared" ref="A984:A1058" si="69">IF(OR(D984&lt;&gt;0,E984&lt;&gt;0,F984&lt;&gt;0,G984&lt;&gt;0,H984&lt;&gt;0,),"a","b")</f>
        <v>a</v>
      </c>
      <c r="B984" s="5"/>
      <c r="C984" s="6" t="s">
        <v>18</v>
      </c>
      <c r="D984" s="7">
        <f t="shared" si="68"/>
        <v>30000</v>
      </c>
      <c r="E984" s="7">
        <f>SUM('დაზუსტ. ბიუჯ.'!E984,'მთავრ. ფონდი'!F984,'პრეზ. ფონდი'!F984)</f>
        <v>15000</v>
      </c>
      <c r="F984" s="7">
        <f>SUM('დაზუსტ. ბიუჯ.'!F984,'მთავრ. ფონდი'!G984,'პრეზ. ფონდი'!G984)</f>
        <v>5000</v>
      </c>
      <c r="G984" s="7">
        <f>SUM('დაზუსტ. ბიუჯ.'!G984,'მთავრ. ფონდი'!H984,'პრეზ. ფონდი'!H984)</f>
        <v>5000</v>
      </c>
      <c r="H984" s="7">
        <f>SUM('დაზუსტ. ბიუჯ.'!H984,'მთავრ. ფონდი'!I984,'პრეზ. ფონდი'!I984)</f>
        <v>5000</v>
      </c>
      <c r="I984" s="7">
        <f t="shared" ref="I984:I1071" si="70">SUM(E984,F984)</f>
        <v>20000</v>
      </c>
      <c r="J984" s="7">
        <f t="shared" ref="J984:J1071" si="71">SUM(E984,F984,G984)</f>
        <v>25000</v>
      </c>
    </row>
    <row r="985" spans="1:10" x14ac:dyDescent="0.25">
      <c r="A985" t="str">
        <f t="shared" si="69"/>
        <v>b</v>
      </c>
      <c r="B985" s="5"/>
      <c r="C985" s="6" t="s">
        <v>19</v>
      </c>
      <c r="D985" s="7">
        <f t="shared" si="68"/>
        <v>0</v>
      </c>
      <c r="E985" s="7">
        <f>SUM('დაზუსტ. ბიუჯ.'!E985,'მთავრ. ფონდი'!F985,'პრეზ. ფონდი'!F985)</f>
        <v>0</v>
      </c>
      <c r="F985" s="7">
        <f>SUM('დაზუსტ. ბიუჯ.'!F985,'მთავრ. ფონდი'!G985,'პრეზ. ფონდი'!G985)</f>
        <v>0</v>
      </c>
      <c r="G985" s="7">
        <f>SUM('დაზუსტ. ბიუჯ.'!G985,'მთავრ. ფონდი'!H985,'პრეზ. ფონდი'!H985)</f>
        <v>0</v>
      </c>
      <c r="H985" s="7">
        <f>SUM('დაზუსტ. ბიუჯ.'!H985,'მთავრ. ფონდი'!I985,'პრეზ. ფონდი'!I985)</f>
        <v>0</v>
      </c>
      <c r="I985" s="7">
        <f t="shared" si="70"/>
        <v>0</v>
      </c>
      <c r="J985" s="7">
        <f t="shared" si="71"/>
        <v>0</v>
      </c>
    </row>
    <row r="986" spans="1:10" ht="15.75" thickBot="1" x14ac:dyDescent="0.3">
      <c r="A986" t="str">
        <f t="shared" si="69"/>
        <v>a</v>
      </c>
      <c r="B986" s="11"/>
      <c r="C986" s="12" t="s">
        <v>20</v>
      </c>
      <c r="D986" s="13">
        <f t="shared" si="68"/>
        <v>252738</v>
      </c>
      <c r="E986" s="13">
        <f>SUM('დაზუსტ. ბიუჯ.'!E986,'მთავრ. ფონდი'!F986,'პრეზ. ფონდი'!F986)</f>
        <v>252738</v>
      </c>
      <c r="F986" s="13">
        <f>SUM('დაზუსტ. ბიუჯ.'!F986,'მთავრ. ფონდი'!G986,'პრეზ. ფონდი'!G986)</f>
        <v>0</v>
      </c>
      <c r="G986" s="13">
        <f>SUM('დაზუსტ. ბიუჯ.'!G986,'მთავრ. ფონდი'!H986,'პრეზ. ფონდი'!H986)</f>
        <v>0</v>
      </c>
      <c r="H986" s="13">
        <f>SUM('დაზუსტ. ბიუჯ.'!H986,'მთავრ. ფონდი'!I986,'პრეზ. ფონდი'!I986)</f>
        <v>0</v>
      </c>
      <c r="I986" s="13">
        <f t="shared" si="70"/>
        <v>252738</v>
      </c>
      <c r="J986" s="13">
        <f t="shared" si="71"/>
        <v>252738</v>
      </c>
    </row>
    <row r="987" spans="1:10" ht="32.25" customHeight="1" thickTop="1" thickBot="1" x14ac:dyDescent="0.3">
      <c r="A987" t="str">
        <f t="shared" si="69"/>
        <v>a</v>
      </c>
      <c r="B987" s="16" t="s">
        <v>161</v>
      </c>
      <c r="C987" s="4" t="s">
        <v>162</v>
      </c>
      <c r="D987" s="4">
        <f t="shared" si="68"/>
        <v>26000000</v>
      </c>
      <c r="E987" s="4">
        <f>SUM('დაზუსტ. ბიუჯ.'!E987,'მთავრ. ფონდი'!F987,'პრეზ. ფონდი'!F987)</f>
        <v>5921000</v>
      </c>
      <c r="F987" s="4">
        <f>SUM('დაზუსტ. ბიუჯ.'!F987,'მთავრ. ფონდი'!G987,'პრეზ. ფონდი'!G987)</f>
        <v>7133000</v>
      </c>
      <c r="G987" s="4">
        <f>SUM('დაზუსტ. ბიუჯ.'!G987,'მთავრ. ფონდი'!H987,'პრეზ. ფონდი'!H987)</f>
        <v>6473000</v>
      </c>
      <c r="H987" s="4">
        <f>SUM('დაზუსტ. ბიუჯ.'!H987,'მთავრ. ფონდი'!I987,'პრეზ. ფონდი'!I987)</f>
        <v>6473000</v>
      </c>
      <c r="I987" s="4">
        <f t="shared" si="70"/>
        <v>13054000</v>
      </c>
      <c r="J987" s="4">
        <f t="shared" si="71"/>
        <v>19527000</v>
      </c>
    </row>
    <row r="988" spans="1:10" ht="15.75" thickTop="1" x14ac:dyDescent="0.25">
      <c r="A988" t="str">
        <f t="shared" si="69"/>
        <v>a</v>
      </c>
      <c r="B988" s="5"/>
      <c r="C988" s="6" t="s">
        <v>10</v>
      </c>
      <c r="D988" s="7">
        <f t="shared" si="68"/>
        <v>25999700</v>
      </c>
      <c r="E988" s="7">
        <f>SUM('დაზუსტ. ბიუჯ.'!E988,'მთავრ. ფონდი'!F988,'პრეზ. ფონდი'!F988)</f>
        <v>5920700</v>
      </c>
      <c r="F988" s="7">
        <f>SUM('დაზუსტ. ბიუჯ.'!F988,'მთავრ. ფონდი'!G988,'პრეზ. ფონდი'!G988)</f>
        <v>7133000</v>
      </c>
      <c r="G988" s="7">
        <f>SUM('დაზუსტ. ბიუჯ.'!G988,'მთავრ. ფონდი'!H988,'პრეზ. ფონდი'!H988)</f>
        <v>6473000</v>
      </c>
      <c r="H988" s="7">
        <f>SUM('დაზუსტ. ბიუჯ.'!H988,'მთავრ. ფონდი'!I988,'პრეზ. ფონდი'!I988)</f>
        <v>6473000</v>
      </c>
      <c r="I988" s="7">
        <f t="shared" si="70"/>
        <v>13053700</v>
      </c>
      <c r="J988" s="7">
        <f t="shared" si="71"/>
        <v>19526700</v>
      </c>
    </row>
    <row r="989" spans="1:10" x14ac:dyDescent="0.25">
      <c r="A989" t="str">
        <f t="shared" si="69"/>
        <v>b</v>
      </c>
      <c r="B989" s="8"/>
      <c r="C989" s="9" t="s">
        <v>11</v>
      </c>
      <c r="D989" s="10">
        <f t="shared" si="68"/>
        <v>0</v>
      </c>
      <c r="E989" s="10">
        <f>SUM('დაზუსტ. ბიუჯ.'!E989,'მთავრ. ფონდი'!F989,'პრეზ. ფონდი'!F989)</f>
        <v>0</v>
      </c>
      <c r="F989" s="10">
        <f>SUM('დაზუსტ. ბიუჯ.'!F989,'მთავრ. ფონდი'!G989,'პრეზ. ფონდი'!G989)</f>
        <v>0</v>
      </c>
      <c r="G989" s="10">
        <f>SUM('დაზუსტ. ბიუჯ.'!G989,'მთავრ. ფონდი'!H989,'პრეზ. ფონდი'!H989)</f>
        <v>0</v>
      </c>
      <c r="H989" s="10">
        <f>SUM('დაზუსტ. ბიუჯ.'!H989,'მთავრ. ფონდი'!I989,'პრეზ. ფონდი'!I989)</f>
        <v>0</v>
      </c>
      <c r="I989" s="10">
        <f t="shared" si="70"/>
        <v>0</v>
      </c>
      <c r="J989" s="10">
        <f t="shared" si="71"/>
        <v>0</v>
      </c>
    </row>
    <row r="990" spans="1:10" x14ac:dyDescent="0.25">
      <c r="A990" t="str">
        <f t="shared" si="69"/>
        <v>a</v>
      </c>
      <c r="B990" s="8"/>
      <c r="C990" s="9" t="s">
        <v>12</v>
      </c>
      <c r="D990" s="10">
        <f t="shared" si="68"/>
        <v>34000</v>
      </c>
      <c r="E990" s="10">
        <f>SUM('დაზუსტ. ბიუჯ.'!E990,'მთავრ. ფონდი'!F990,'პრეზ. ფონდი'!F990)</f>
        <v>0</v>
      </c>
      <c r="F990" s="10">
        <f>SUM('დაზუსტ. ბიუჯ.'!F990,'მთავრ. ფონდი'!G990,'პრეზ. ფონდი'!G990)</f>
        <v>34000</v>
      </c>
      <c r="G990" s="10">
        <f>SUM('დაზუსტ. ბიუჯ.'!G990,'მთავრ. ფონდი'!H990,'პრეზ. ფონდი'!H990)</f>
        <v>0</v>
      </c>
      <c r="H990" s="10">
        <f>SUM('დაზუსტ. ბიუჯ.'!H990,'მთავრ. ფონდი'!I990,'პრეზ. ფონდი'!I990)</f>
        <v>0</v>
      </c>
      <c r="I990" s="10">
        <f t="shared" si="70"/>
        <v>34000</v>
      </c>
      <c r="J990" s="10">
        <f t="shared" si="71"/>
        <v>34000</v>
      </c>
    </row>
    <row r="991" spans="1:10" x14ac:dyDescent="0.25">
      <c r="A991" t="str">
        <f t="shared" si="69"/>
        <v>b</v>
      </c>
      <c r="B991" s="8"/>
      <c r="C991" s="9" t="s">
        <v>13</v>
      </c>
      <c r="D991" s="10">
        <f t="shared" si="68"/>
        <v>0</v>
      </c>
      <c r="E991" s="10">
        <f>SUM('დაზუსტ. ბიუჯ.'!E991,'მთავრ. ფონდი'!F991,'პრეზ. ფონდი'!F991)</f>
        <v>0</v>
      </c>
      <c r="F991" s="10">
        <f>SUM('დაზუსტ. ბიუჯ.'!F991,'მთავრ. ფონდი'!G991,'პრეზ. ფონდი'!G991)</f>
        <v>0</v>
      </c>
      <c r="G991" s="10">
        <f>SUM('დაზუსტ. ბიუჯ.'!G991,'მთავრ. ფონდი'!H991,'პრეზ. ფონდი'!H991)</f>
        <v>0</v>
      </c>
      <c r="H991" s="10">
        <f>SUM('დაზუსტ. ბიუჯ.'!H991,'მთავრ. ფონდი'!I991,'პრეზ. ფონდი'!I991)</f>
        <v>0</v>
      </c>
      <c r="I991" s="10">
        <f t="shared" si="70"/>
        <v>0</v>
      </c>
      <c r="J991" s="10">
        <f t="shared" si="71"/>
        <v>0</v>
      </c>
    </row>
    <row r="992" spans="1:10" x14ac:dyDescent="0.25">
      <c r="A992" t="str">
        <f t="shared" si="69"/>
        <v>b</v>
      </c>
      <c r="B992" s="8"/>
      <c r="C992" s="9" t="s">
        <v>14</v>
      </c>
      <c r="D992" s="10">
        <f t="shared" si="68"/>
        <v>0</v>
      </c>
      <c r="E992" s="10">
        <f>SUM('დაზუსტ. ბიუჯ.'!E992,'მთავრ. ფონდი'!F992,'პრეზ. ფონდი'!F992)</f>
        <v>0</v>
      </c>
      <c r="F992" s="10">
        <f>SUM('დაზუსტ. ბიუჯ.'!F992,'მთავრ. ფონდი'!G992,'პრეზ. ფონდი'!G992)</f>
        <v>0</v>
      </c>
      <c r="G992" s="10">
        <f>SUM('დაზუსტ. ბიუჯ.'!G992,'მთავრ. ფონდი'!H992,'პრეზ. ფონდი'!H992)</f>
        <v>0</v>
      </c>
      <c r="H992" s="10">
        <f>SUM('დაზუსტ. ბიუჯ.'!H992,'მთავრ. ფონდი'!I992,'პრეზ. ფონდი'!I992)</f>
        <v>0</v>
      </c>
      <c r="I992" s="10">
        <f t="shared" si="70"/>
        <v>0</v>
      </c>
      <c r="J992" s="10">
        <f t="shared" si="71"/>
        <v>0</v>
      </c>
    </row>
    <row r="993" spans="1:10" x14ac:dyDescent="0.25">
      <c r="A993" t="str">
        <f t="shared" si="69"/>
        <v>b</v>
      </c>
      <c r="B993" s="8"/>
      <c r="C993" s="9" t="s">
        <v>15</v>
      </c>
      <c r="D993" s="10">
        <f t="shared" si="68"/>
        <v>0</v>
      </c>
      <c r="E993" s="10">
        <f>SUM('დაზუსტ. ბიუჯ.'!E993,'მთავრ. ფონდი'!F993,'პრეზ. ფონდი'!F993)</f>
        <v>0</v>
      </c>
      <c r="F993" s="10">
        <f>SUM('დაზუსტ. ბიუჯ.'!F993,'მთავრ. ფონდი'!G993,'პრეზ. ფონდი'!G993)</f>
        <v>0</v>
      </c>
      <c r="G993" s="10">
        <f>SUM('დაზუსტ. ბიუჯ.'!G993,'მთავრ. ფონდი'!H993,'პრეზ. ფონდი'!H993)</f>
        <v>0</v>
      </c>
      <c r="H993" s="10">
        <f>SUM('დაზუსტ. ბიუჯ.'!H993,'მთავრ. ფონდი'!I993,'პრეზ. ფონდი'!I993)</f>
        <v>0</v>
      </c>
      <c r="I993" s="10">
        <f t="shared" si="70"/>
        <v>0</v>
      </c>
      <c r="J993" s="10">
        <f t="shared" si="71"/>
        <v>0</v>
      </c>
    </row>
    <row r="994" spans="1:10" x14ac:dyDescent="0.25">
      <c r="A994" t="str">
        <f t="shared" si="69"/>
        <v>a</v>
      </c>
      <c r="B994" s="8"/>
      <c r="C994" s="9" t="s">
        <v>16</v>
      </c>
      <c r="D994" s="10">
        <f t="shared" si="68"/>
        <v>25965700</v>
      </c>
      <c r="E994" s="10">
        <f>SUM('დაზუსტ. ბიუჯ.'!E994,'მთავრ. ფონდი'!F994,'პრეზ. ფონდი'!F994)</f>
        <v>5920700</v>
      </c>
      <c r="F994" s="10">
        <f>SUM('დაზუსტ. ბიუჯ.'!F994,'მთავრ. ფონდი'!G994,'პრეზ. ფონდი'!G994)</f>
        <v>7099000</v>
      </c>
      <c r="G994" s="10">
        <f>SUM('დაზუსტ. ბიუჯ.'!G994,'მთავრ. ფონდი'!H994,'პრეზ. ფონდი'!H994)</f>
        <v>6473000</v>
      </c>
      <c r="H994" s="10">
        <f>SUM('დაზუსტ. ბიუჯ.'!H994,'მთავრ. ფონდი'!I994,'პრეზ. ფონდი'!I994)</f>
        <v>6473000</v>
      </c>
      <c r="I994" s="10">
        <f t="shared" si="70"/>
        <v>13019700</v>
      </c>
      <c r="J994" s="10">
        <f t="shared" si="71"/>
        <v>19492700</v>
      </c>
    </row>
    <row r="995" spans="1:10" x14ac:dyDescent="0.25">
      <c r="A995" t="str">
        <f t="shared" si="69"/>
        <v>b</v>
      </c>
      <c r="B995" s="8"/>
      <c r="C995" s="9" t="s">
        <v>17</v>
      </c>
      <c r="D995" s="10">
        <f t="shared" si="68"/>
        <v>0</v>
      </c>
      <c r="E995" s="10">
        <f>SUM('დაზუსტ. ბიუჯ.'!E995,'მთავრ. ფონდი'!F995,'პრეზ. ფონდი'!F995)</f>
        <v>0</v>
      </c>
      <c r="F995" s="10">
        <f>SUM('დაზუსტ. ბიუჯ.'!F995,'მთავრ. ფონდი'!G995,'პრეზ. ფონდი'!G995)</f>
        <v>0</v>
      </c>
      <c r="G995" s="10">
        <f>SUM('დაზუსტ. ბიუჯ.'!G995,'მთავრ. ფონდი'!H995,'პრეზ. ფონდი'!H995)</f>
        <v>0</v>
      </c>
      <c r="H995" s="10">
        <f>SUM('დაზუსტ. ბიუჯ.'!H995,'მთავრ. ფონდი'!I995,'პრეზ. ფონდი'!I995)</f>
        <v>0</v>
      </c>
      <c r="I995" s="10">
        <f t="shared" si="70"/>
        <v>0</v>
      </c>
      <c r="J995" s="10">
        <f t="shared" si="71"/>
        <v>0</v>
      </c>
    </row>
    <row r="996" spans="1:10" x14ac:dyDescent="0.25">
      <c r="A996" t="str">
        <f t="shared" si="69"/>
        <v>b</v>
      </c>
      <c r="B996" s="5"/>
      <c r="C996" s="6" t="s">
        <v>18</v>
      </c>
      <c r="D996" s="7">
        <f t="shared" ref="D996:D1083" si="72">SUM(E996,F996,G996,H996)</f>
        <v>0</v>
      </c>
      <c r="E996" s="7">
        <f>SUM('დაზუსტ. ბიუჯ.'!E996,'მთავრ. ფონდი'!F996,'პრეზ. ფონდი'!F996)</f>
        <v>0</v>
      </c>
      <c r="F996" s="7">
        <f>SUM('დაზუსტ. ბიუჯ.'!F996,'მთავრ. ფონდი'!G996,'პრეზ. ფონდი'!G996)</f>
        <v>0</v>
      </c>
      <c r="G996" s="7">
        <f>SUM('დაზუსტ. ბიუჯ.'!G996,'მთავრ. ფონდი'!H996,'პრეზ. ფონდი'!H996)</f>
        <v>0</v>
      </c>
      <c r="H996" s="7">
        <f>SUM('დაზუსტ. ბიუჯ.'!H996,'მთავრ. ფონდი'!I996,'პრეზ. ფონდი'!I996)</f>
        <v>0</v>
      </c>
      <c r="I996" s="7">
        <f t="shared" si="70"/>
        <v>0</v>
      </c>
      <c r="J996" s="7">
        <f t="shared" si="71"/>
        <v>0</v>
      </c>
    </row>
    <row r="997" spans="1:10" x14ac:dyDescent="0.25">
      <c r="A997" t="str">
        <f t="shared" si="69"/>
        <v>b</v>
      </c>
      <c r="B997" s="5"/>
      <c r="C997" s="6" t="s">
        <v>19</v>
      </c>
      <c r="D997" s="7">
        <f t="shared" si="72"/>
        <v>0</v>
      </c>
      <c r="E997" s="7">
        <f>SUM('დაზუსტ. ბიუჯ.'!E997,'მთავრ. ფონდი'!F997,'პრეზ. ფონდი'!F997)</f>
        <v>0</v>
      </c>
      <c r="F997" s="7">
        <f>SUM('დაზუსტ. ბიუჯ.'!F997,'მთავრ. ფონდი'!G997,'პრეზ. ფონდი'!G997)</f>
        <v>0</v>
      </c>
      <c r="G997" s="7">
        <f>SUM('დაზუსტ. ბიუჯ.'!G997,'მთავრ. ფონდი'!H997,'პრეზ. ფონდი'!H997)</f>
        <v>0</v>
      </c>
      <c r="H997" s="7">
        <f>SUM('დაზუსტ. ბიუჯ.'!H997,'მთავრ. ფონდი'!I997,'პრეზ. ფონდი'!I997)</f>
        <v>0</v>
      </c>
      <c r="I997" s="7">
        <f t="shared" si="70"/>
        <v>0</v>
      </c>
      <c r="J997" s="7">
        <f t="shared" si="71"/>
        <v>0</v>
      </c>
    </row>
    <row r="998" spans="1:10" ht="15.75" thickBot="1" x14ac:dyDescent="0.3">
      <c r="A998" t="str">
        <f t="shared" si="69"/>
        <v>a</v>
      </c>
      <c r="B998" s="11"/>
      <c r="C998" s="12" t="s">
        <v>20</v>
      </c>
      <c r="D998" s="13">
        <f t="shared" si="72"/>
        <v>300</v>
      </c>
      <c r="E998" s="13">
        <f>SUM('დაზუსტ. ბიუჯ.'!E998,'მთავრ. ფონდი'!F998,'პრეზ. ფონდი'!F998)</f>
        <v>300</v>
      </c>
      <c r="F998" s="13">
        <f>SUM('დაზუსტ. ბიუჯ.'!F998,'მთავრ. ფონდი'!G998,'პრეზ. ფონდი'!G998)</f>
        <v>0</v>
      </c>
      <c r="G998" s="13">
        <f>SUM('დაზუსტ. ბიუჯ.'!G998,'მთავრ. ფონდი'!H998,'პრეზ. ფონდი'!H998)</f>
        <v>0</v>
      </c>
      <c r="H998" s="13">
        <f>SUM('დაზუსტ. ბიუჯ.'!H998,'მთავრ. ფონდი'!I998,'პრეზ. ფონდი'!I998)</f>
        <v>0</v>
      </c>
      <c r="I998" s="13">
        <f t="shared" si="70"/>
        <v>300</v>
      </c>
      <c r="J998" s="13">
        <f t="shared" si="71"/>
        <v>300</v>
      </c>
    </row>
    <row r="999" spans="1:10" ht="32.25" customHeight="1" thickTop="1" thickBot="1" x14ac:dyDescent="0.3">
      <c r="A999" t="str">
        <f t="shared" si="69"/>
        <v>a</v>
      </c>
      <c r="B999" s="16" t="s">
        <v>163</v>
      </c>
      <c r="C999" s="4" t="s">
        <v>164</v>
      </c>
      <c r="D999" s="4">
        <f t="shared" si="72"/>
        <v>19665000</v>
      </c>
      <c r="E999" s="4">
        <f>SUM('დაზუსტ. ბიუჯ.'!E999,'მთავრ. ფონდი'!F999,'პრეზ. ფონდი'!F999)</f>
        <v>6624000</v>
      </c>
      <c r="F999" s="4">
        <f>SUM('დაზუსტ. ბიუჯ.'!F999,'მთავრ. ფონდი'!G999,'პრეზ. ფონდი'!G999)</f>
        <v>6669000</v>
      </c>
      <c r="G999" s="4">
        <f>SUM('დაზუსტ. ბიუჯ.'!G999,'მთავრ. ფონდი'!H999,'პრეზ. ფონდი'!H999)</f>
        <v>4664000</v>
      </c>
      <c r="H999" s="4">
        <f>SUM('დაზუსტ. ბიუჯ.'!H999,'მთავრ. ფონდი'!I999,'პრეზ. ფონდი'!I999)</f>
        <v>1708000</v>
      </c>
      <c r="I999" s="4">
        <f t="shared" si="70"/>
        <v>13293000</v>
      </c>
      <c r="J999" s="4">
        <f t="shared" si="71"/>
        <v>17957000</v>
      </c>
    </row>
    <row r="1000" spans="1:10" ht="15.75" thickTop="1" x14ac:dyDescent="0.25">
      <c r="A1000" t="str">
        <f t="shared" si="69"/>
        <v>a</v>
      </c>
      <c r="B1000" s="5"/>
      <c r="C1000" s="6" t="s">
        <v>10</v>
      </c>
      <c r="D1000" s="7">
        <f t="shared" si="72"/>
        <v>19664470</v>
      </c>
      <c r="E1000" s="7">
        <f>SUM('დაზუსტ. ბიუჯ.'!E1000,'მთავრ. ფონდი'!F1000,'პრეზ. ფონდი'!F1000)</f>
        <v>6623470</v>
      </c>
      <c r="F1000" s="7">
        <f>SUM('დაზუსტ. ბიუჯ.'!F1000,'მთავრ. ფონდი'!G1000,'პრეზ. ფონდი'!G1000)</f>
        <v>6669000</v>
      </c>
      <c r="G1000" s="7">
        <f>SUM('დაზუსტ. ბიუჯ.'!G1000,'მთავრ. ფონდი'!H1000,'პრეზ. ფონდი'!H1000)</f>
        <v>4664000</v>
      </c>
      <c r="H1000" s="7">
        <f>SUM('დაზუსტ. ბიუჯ.'!H1000,'მთავრ. ფონდი'!I1000,'პრეზ. ფონდი'!I1000)</f>
        <v>1708000</v>
      </c>
      <c r="I1000" s="7">
        <f t="shared" si="70"/>
        <v>13292470</v>
      </c>
      <c r="J1000" s="7">
        <f t="shared" si="71"/>
        <v>17956470</v>
      </c>
    </row>
    <row r="1001" spans="1:10" x14ac:dyDescent="0.25">
      <c r="A1001" t="str">
        <f t="shared" si="69"/>
        <v>b</v>
      </c>
      <c r="B1001" s="8"/>
      <c r="C1001" s="9" t="s">
        <v>11</v>
      </c>
      <c r="D1001" s="10">
        <f t="shared" si="72"/>
        <v>0</v>
      </c>
      <c r="E1001" s="10">
        <f>SUM('დაზუსტ. ბიუჯ.'!E1001,'მთავრ. ფონდი'!F1001,'პრეზ. ფონდი'!F1001)</f>
        <v>0</v>
      </c>
      <c r="F1001" s="10">
        <f>SUM('დაზუსტ. ბიუჯ.'!F1001,'მთავრ. ფონდი'!G1001,'პრეზ. ფონდი'!G1001)</f>
        <v>0</v>
      </c>
      <c r="G1001" s="10">
        <f>SUM('დაზუსტ. ბიუჯ.'!G1001,'მთავრ. ფონდი'!H1001,'პრეზ. ფონდი'!H1001)</f>
        <v>0</v>
      </c>
      <c r="H1001" s="10">
        <f>SUM('დაზუსტ. ბიუჯ.'!H1001,'მთავრ. ფონდი'!I1001,'პრეზ. ფონდი'!I1001)</f>
        <v>0</v>
      </c>
      <c r="I1001" s="10">
        <f t="shared" si="70"/>
        <v>0</v>
      </c>
      <c r="J1001" s="10">
        <f t="shared" si="71"/>
        <v>0</v>
      </c>
    </row>
    <row r="1002" spans="1:10" x14ac:dyDescent="0.25">
      <c r="A1002" t="str">
        <f t="shared" si="69"/>
        <v>a</v>
      </c>
      <c r="B1002" s="8"/>
      <c r="C1002" s="9" t="s">
        <v>12</v>
      </c>
      <c r="D1002" s="10">
        <f t="shared" si="72"/>
        <v>20000</v>
      </c>
      <c r="E1002" s="10">
        <f>SUM('დაზუსტ. ბიუჯ.'!E1002,'მთავრ. ფონდი'!F1002,'პრეზ. ფონდი'!F1002)</f>
        <v>0</v>
      </c>
      <c r="F1002" s="10">
        <f>SUM('დაზუსტ. ბიუჯ.'!F1002,'მთავრ. ფონდი'!G1002,'პრეზ. ფონდი'!G1002)</f>
        <v>10000</v>
      </c>
      <c r="G1002" s="10">
        <f>SUM('დაზუსტ. ბიუჯ.'!G1002,'მთავრ. ფონდი'!H1002,'პრეზ. ფონდი'!H1002)</f>
        <v>5000</v>
      </c>
      <c r="H1002" s="10">
        <f>SUM('დაზუსტ. ბიუჯ.'!H1002,'მთავრ. ფონდი'!I1002,'პრეზ. ფონდი'!I1002)</f>
        <v>5000</v>
      </c>
      <c r="I1002" s="10">
        <f t="shared" si="70"/>
        <v>10000</v>
      </c>
      <c r="J1002" s="10">
        <f t="shared" si="71"/>
        <v>15000</v>
      </c>
    </row>
    <row r="1003" spans="1:10" x14ac:dyDescent="0.25">
      <c r="A1003" t="str">
        <f t="shared" si="69"/>
        <v>b</v>
      </c>
      <c r="B1003" s="8"/>
      <c r="C1003" s="9" t="s">
        <v>13</v>
      </c>
      <c r="D1003" s="10">
        <f t="shared" si="72"/>
        <v>0</v>
      </c>
      <c r="E1003" s="10">
        <f>SUM('დაზუსტ. ბიუჯ.'!E1003,'მთავრ. ფონდი'!F1003,'პრეზ. ფონდი'!F1003)</f>
        <v>0</v>
      </c>
      <c r="F1003" s="10">
        <f>SUM('დაზუსტ. ბიუჯ.'!F1003,'მთავრ. ფონდი'!G1003,'პრეზ. ფონდი'!G1003)</f>
        <v>0</v>
      </c>
      <c r="G1003" s="10">
        <f>SUM('დაზუსტ. ბიუჯ.'!G1003,'მთავრ. ფონდი'!H1003,'პრეზ. ფონდი'!H1003)</f>
        <v>0</v>
      </c>
      <c r="H1003" s="10">
        <f>SUM('დაზუსტ. ბიუჯ.'!H1003,'მთავრ. ფონდი'!I1003,'პრეზ. ფონდი'!I1003)</f>
        <v>0</v>
      </c>
      <c r="I1003" s="10">
        <f t="shared" si="70"/>
        <v>0</v>
      </c>
      <c r="J1003" s="10">
        <f t="shared" si="71"/>
        <v>0</v>
      </c>
    </row>
    <row r="1004" spans="1:10" x14ac:dyDescent="0.25">
      <c r="A1004" t="str">
        <f t="shared" si="69"/>
        <v>b</v>
      </c>
      <c r="B1004" s="8"/>
      <c r="C1004" s="9" t="s">
        <v>14</v>
      </c>
      <c r="D1004" s="10">
        <f t="shared" si="72"/>
        <v>0</v>
      </c>
      <c r="E1004" s="10">
        <f>SUM('დაზუსტ. ბიუჯ.'!E1004,'მთავრ. ფონდი'!F1004,'პრეზ. ფონდი'!F1004)</f>
        <v>0</v>
      </c>
      <c r="F1004" s="10">
        <f>SUM('დაზუსტ. ბიუჯ.'!F1004,'მთავრ. ფონდი'!G1004,'პრეზ. ფონდი'!G1004)</f>
        <v>0</v>
      </c>
      <c r="G1004" s="10">
        <f>SUM('დაზუსტ. ბიუჯ.'!G1004,'მთავრ. ფონდი'!H1004,'პრეზ. ფონდი'!H1004)</f>
        <v>0</v>
      </c>
      <c r="H1004" s="10">
        <f>SUM('დაზუსტ. ბიუჯ.'!H1004,'მთავრ. ფონდი'!I1004,'პრეზ. ფონდი'!I1004)</f>
        <v>0</v>
      </c>
      <c r="I1004" s="10">
        <f t="shared" si="70"/>
        <v>0</v>
      </c>
      <c r="J1004" s="10">
        <f t="shared" si="71"/>
        <v>0</v>
      </c>
    </row>
    <row r="1005" spans="1:10" x14ac:dyDescent="0.25">
      <c r="A1005" t="str">
        <f t="shared" si="69"/>
        <v>b</v>
      </c>
      <c r="B1005" s="8"/>
      <c r="C1005" s="9" t="s">
        <v>15</v>
      </c>
      <c r="D1005" s="10">
        <f t="shared" si="72"/>
        <v>0</v>
      </c>
      <c r="E1005" s="10">
        <f>SUM('დაზუსტ. ბიუჯ.'!E1005,'მთავრ. ფონდი'!F1005,'პრეზ. ფონდი'!F1005)</f>
        <v>0</v>
      </c>
      <c r="F1005" s="10">
        <f>SUM('დაზუსტ. ბიუჯ.'!F1005,'მთავრ. ფონდი'!G1005,'პრეზ. ფონდი'!G1005)</f>
        <v>0</v>
      </c>
      <c r="G1005" s="10">
        <f>SUM('დაზუსტ. ბიუჯ.'!G1005,'მთავრ. ფონდი'!H1005,'პრეზ. ფონდი'!H1005)</f>
        <v>0</v>
      </c>
      <c r="H1005" s="10">
        <f>SUM('დაზუსტ. ბიუჯ.'!H1005,'მთავრ. ფონდი'!I1005,'პრეზ. ფონდი'!I1005)</f>
        <v>0</v>
      </c>
      <c r="I1005" s="10">
        <f t="shared" si="70"/>
        <v>0</v>
      </c>
      <c r="J1005" s="10">
        <f t="shared" si="71"/>
        <v>0</v>
      </c>
    </row>
    <row r="1006" spans="1:10" x14ac:dyDescent="0.25">
      <c r="A1006" t="str">
        <f t="shared" si="69"/>
        <v>a</v>
      </c>
      <c r="B1006" s="8"/>
      <c r="C1006" s="9" t="s">
        <v>16</v>
      </c>
      <c r="D1006" s="10">
        <f t="shared" si="72"/>
        <v>19644470</v>
      </c>
      <c r="E1006" s="10">
        <f>SUM('დაზუსტ. ბიუჯ.'!E1006,'მთავრ. ფონდი'!F1006,'პრეზ. ფონდი'!F1006)</f>
        <v>6623470</v>
      </c>
      <c r="F1006" s="10">
        <f>SUM('დაზუსტ. ბიუჯ.'!F1006,'მთავრ. ფონდი'!G1006,'პრეზ. ფონდი'!G1006)</f>
        <v>6659000</v>
      </c>
      <c r="G1006" s="10">
        <f>SUM('დაზუსტ. ბიუჯ.'!G1006,'მთავრ. ფონდი'!H1006,'პრეზ. ფონდი'!H1006)</f>
        <v>4659000</v>
      </c>
      <c r="H1006" s="10">
        <f>SUM('დაზუსტ. ბიუჯ.'!H1006,'მთავრ. ფონდი'!I1006,'პრეზ. ფონდი'!I1006)</f>
        <v>1703000</v>
      </c>
      <c r="I1006" s="10">
        <f t="shared" si="70"/>
        <v>13282470</v>
      </c>
      <c r="J1006" s="10">
        <f t="shared" si="71"/>
        <v>17941470</v>
      </c>
    </row>
    <row r="1007" spans="1:10" x14ac:dyDescent="0.25">
      <c r="A1007" t="str">
        <f t="shared" si="69"/>
        <v>b</v>
      </c>
      <c r="B1007" s="8"/>
      <c r="C1007" s="9" t="s">
        <v>17</v>
      </c>
      <c r="D1007" s="10">
        <f t="shared" si="72"/>
        <v>0</v>
      </c>
      <c r="E1007" s="10">
        <f>SUM('დაზუსტ. ბიუჯ.'!E1007,'მთავრ. ფონდი'!F1007,'პრეზ. ფონდი'!F1007)</f>
        <v>0</v>
      </c>
      <c r="F1007" s="10">
        <f>SUM('დაზუსტ. ბიუჯ.'!F1007,'მთავრ. ფონდი'!G1007,'პრეზ. ფონდი'!G1007)</f>
        <v>0</v>
      </c>
      <c r="G1007" s="10">
        <f>SUM('დაზუსტ. ბიუჯ.'!G1007,'მთავრ. ფონდი'!H1007,'პრეზ. ფონდი'!H1007)</f>
        <v>0</v>
      </c>
      <c r="H1007" s="10">
        <f>SUM('დაზუსტ. ბიუჯ.'!H1007,'მთავრ. ფონდი'!I1007,'პრეზ. ფონდი'!I1007)</f>
        <v>0</v>
      </c>
      <c r="I1007" s="10">
        <f t="shared" si="70"/>
        <v>0</v>
      </c>
      <c r="J1007" s="10">
        <f t="shared" si="71"/>
        <v>0</v>
      </c>
    </row>
    <row r="1008" spans="1:10" x14ac:dyDescent="0.25">
      <c r="A1008" t="str">
        <f t="shared" si="69"/>
        <v>b</v>
      </c>
      <c r="B1008" s="5"/>
      <c r="C1008" s="6" t="s">
        <v>18</v>
      </c>
      <c r="D1008" s="7">
        <f t="shared" si="72"/>
        <v>0</v>
      </c>
      <c r="E1008" s="7">
        <f>SUM('დაზუსტ. ბიუჯ.'!E1008,'მთავრ. ფონდი'!F1008,'პრეზ. ფონდი'!F1008)</f>
        <v>0</v>
      </c>
      <c r="F1008" s="7">
        <f>SUM('დაზუსტ. ბიუჯ.'!F1008,'მთავრ. ფონდი'!G1008,'პრეზ. ფონდი'!G1008)</f>
        <v>0</v>
      </c>
      <c r="G1008" s="7">
        <f>SUM('დაზუსტ. ბიუჯ.'!G1008,'მთავრ. ფონდი'!H1008,'პრეზ. ფონდი'!H1008)</f>
        <v>0</v>
      </c>
      <c r="H1008" s="7">
        <f>SUM('დაზუსტ. ბიუჯ.'!H1008,'მთავრ. ფონდი'!I1008,'პრეზ. ფონდი'!I1008)</f>
        <v>0</v>
      </c>
      <c r="I1008" s="7">
        <f t="shared" si="70"/>
        <v>0</v>
      </c>
      <c r="J1008" s="7">
        <f t="shared" si="71"/>
        <v>0</v>
      </c>
    </row>
    <row r="1009" spans="1:10" x14ac:dyDescent="0.25">
      <c r="A1009" t="str">
        <f t="shared" si="69"/>
        <v>b</v>
      </c>
      <c r="B1009" s="5"/>
      <c r="C1009" s="6" t="s">
        <v>19</v>
      </c>
      <c r="D1009" s="7">
        <f t="shared" si="72"/>
        <v>0</v>
      </c>
      <c r="E1009" s="7">
        <f>SUM('დაზუსტ. ბიუჯ.'!E1009,'მთავრ. ფონდი'!F1009,'პრეზ. ფონდი'!F1009)</f>
        <v>0</v>
      </c>
      <c r="F1009" s="7">
        <f>SUM('დაზუსტ. ბიუჯ.'!F1009,'მთავრ. ფონდი'!G1009,'პრეზ. ფონდი'!G1009)</f>
        <v>0</v>
      </c>
      <c r="G1009" s="7">
        <f>SUM('დაზუსტ. ბიუჯ.'!G1009,'მთავრ. ფონდი'!H1009,'პრეზ. ფონდი'!H1009)</f>
        <v>0</v>
      </c>
      <c r="H1009" s="7">
        <f>SUM('დაზუსტ. ბიუჯ.'!H1009,'მთავრ. ფონდი'!I1009,'პრეზ. ფონდი'!I1009)</f>
        <v>0</v>
      </c>
      <c r="I1009" s="7">
        <f t="shared" si="70"/>
        <v>0</v>
      </c>
      <c r="J1009" s="7">
        <f t="shared" si="71"/>
        <v>0</v>
      </c>
    </row>
    <row r="1010" spans="1:10" ht="15.75" thickBot="1" x14ac:dyDescent="0.3">
      <c r="A1010" t="str">
        <f t="shared" si="69"/>
        <v>a</v>
      </c>
      <c r="B1010" s="11"/>
      <c r="C1010" s="12" t="s">
        <v>20</v>
      </c>
      <c r="D1010" s="13">
        <f t="shared" si="72"/>
        <v>530</v>
      </c>
      <c r="E1010" s="13">
        <f>SUM('დაზუსტ. ბიუჯ.'!E1010,'მთავრ. ფონდი'!F1010,'პრეზ. ფონდი'!F1010)</f>
        <v>530</v>
      </c>
      <c r="F1010" s="13">
        <f>SUM('დაზუსტ. ბიუჯ.'!F1010,'მთავრ. ფონდი'!G1010,'პრეზ. ფონდი'!G1010)</f>
        <v>0</v>
      </c>
      <c r="G1010" s="13">
        <f>SUM('დაზუსტ. ბიუჯ.'!G1010,'მთავრ. ფონდი'!H1010,'პრეზ. ფონდი'!H1010)</f>
        <v>0</v>
      </c>
      <c r="H1010" s="13">
        <f>SUM('დაზუსტ. ბიუჯ.'!H1010,'მთავრ. ფონდი'!I1010,'პრეზ. ფონდი'!I1010)</f>
        <v>0</v>
      </c>
      <c r="I1010" s="13">
        <f t="shared" si="70"/>
        <v>530</v>
      </c>
      <c r="J1010" s="13">
        <f t="shared" si="71"/>
        <v>530</v>
      </c>
    </row>
    <row r="1011" spans="1:10" ht="31.5" thickTop="1" thickBot="1" x14ac:dyDescent="0.3">
      <c r="A1011" t="str">
        <f t="shared" si="69"/>
        <v>a</v>
      </c>
      <c r="B1011" s="3" t="s">
        <v>165</v>
      </c>
      <c r="C1011" s="14" t="s">
        <v>166</v>
      </c>
      <c r="D1011" s="4">
        <f>SUM('დაზუსტ. ბიუჯ.'!D1011,'მთავრ. ფონდი'!E1011,'პრეზ. ფონდი'!E1011)</f>
        <v>1000000</v>
      </c>
      <c r="E1011" s="4">
        <f>SUM('დაზუსტ. ბიუჯ.'!E1011,'მთავრ. ფონდი'!F1011,'პრეზ. ფონდი'!F1011)</f>
        <v>172000</v>
      </c>
      <c r="F1011" s="4">
        <f>SUM('დაზუსტ. ბიუჯ.'!F1011,'მთავრ. ფონდი'!G1011,'პრეზ. ფონდი'!G1011)</f>
        <v>328000</v>
      </c>
      <c r="G1011" s="4">
        <f>SUM('დაზუსტ. ბიუჯ.'!G1011,'მთავრ. ფონდი'!H1011,'პრეზ. ფონდი'!H1011)</f>
        <v>185000</v>
      </c>
      <c r="H1011" s="4">
        <f>SUM('დაზუსტ. ბიუჯ.'!H1011,'მთავრ. ფონდი'!I1011,'პრეზ. ფონდი'!I1011)</f>
        <v>315000</v>
      </c>
      <c r="I1011" s="4">
        <f t="shared" si="70"/>
        <v>500000</v>
      </c>
      <c r="J1011" s="4">
        <f t="shared" si="71"/>
        <v>685000</v>
      </c>
    </row>
    <row r="1012" spans="1:10" ht="15.75" thickTop="1" x14ac:dyDescent="0.25">
      <c r="A1012" t="str">
        <f t="shared" si="69"/>
        <v>a</v>
      </c>
      <c r="B1012" s="5"/>
      <c r="C1012" s="6" t="s">
        <v>10</v>
      </c>
      <c r="D1012" s="7">
        <f>SUM('დაზუსტ. ბიუჯ.'!D1012,'მთავრ. ფონდი'!E1012,'პრეზ. ფონდი'!E1012)</f>
        <v>1000000</v>
      </c>
      <c r="E1012" s="7">
        <f>SUM('დაზუსტ. ბიუჯ.'!E1012,'მთავრ. ფონდი'!F1012,'პრეზ. ფონდი'!F1012)</f>
        <v>172000</v>
      </c>
      <c r="F1012" s="7">
        <f>SUM('დაზუსტ. ბიუჯ.'!F1012,'მთავრ. ფონდი'!G1012,'პრეზ. ფონდი'!G1012)</f>
        <v>328000</v>
      </c>
      <c r="G1012" s="7">
        <f>SUM('დაზუსტ. ბიუჯ.'!G1012,'მთავრ. ფონდი'!H1012,'პრეზ. ფონდი'!H1012)</f>
        <v>185000</v>
      </c>
      <c r="H1012" s="7">
        <f>SUM('დაზუსტ. ბიუჯ.'!H1012,'მთავრ. ფონდი'!I1012,'პრეზ. ფონდი'!I1012)</f>
        <v>315000</v>
      </c>
      <c r="I1012" s="7">
        <f t="shared" si="70"/>
        <v>500000</v>
      </c>
      <c r="J1012" s="7">
        <f t="shared" si="71"/>
        <v>685000</v>
      </c>
    </row>
    <row r="1013" spans="1:10" x14ac:dyDescent="0.25">
      <c r="A1013" t="str">
        <f t="shared" si="69"/>
        <v>b</v>
      </c>
      <c r="B1013" s="8"/>
      <c r="C1013" s="9" t="s">
        <v>11</v>
      </c>
      <c r="D1013" s="10">
        <f>SUM('დაზუსტ. ბიუჯ.'!D1013,'მთავრ. ფონდი'!E1013,'პრეზ. ფონდი'!E1013)</f>
        <v>0</v>
      </c>
      <c r="E1013" s="10">
        <f>SUM('დაზუსტ. ბიუჯ.'!E1013,'მთავრ. ფონდი'!F1013,'პრეზ. ფონდი'!F1013)</f>
        <v>0</v>
      </c>
      <c r="F1013" s="10">
        <f>SUM('დაზუსტ. ბიუჯ.'!F1013,'მთავრ. ფონდი'!G1013,'პრეზ. ფონდი'!G1013)</f>
        <v>0</v>
      </c>
      <c r="G1013" s="10">
        <f>SUM('დაზუსტ. ბიუჯ.'!G1013,'მთავრ. ფონდი'!H1013,'პრეზ. ფონდი'!H1013)</f>
        <v>0</v>
      </c>
      <c r="H1013" s="10">
        <f>SUM('დაზუსტ. ბიუჯ.'!H1013,'მთავრ. ფონდი'!I1013,'პრეზ. ფონდი'!I1013)</f>
        <v>0</v>
      </c>
      <c r="I1013" s="10">
        <f t="shared" si="70"/>
        <v>0</v>
      </c>
      <c r="J1013" s="10">
        <f t="shared" si="71"/>
        <v>0</v>
      </c>
    </row>
    <row r="1014" spans="1:10" x14ac:dyDescent="0.25">
      <c r="A1014" t="str">
        <f t="shared" si="69"/>
        <v>a</v>
      </c>
      <c r="B1014" s="8"/>
      <c r="C1014" s="9" t="s">
        <v>12</v>
      </c>
      <c r="D1014" s="10">
        <f>SUM('დაზუსტ. ბიუჯ.'!D1014,'მთავრ. ფონდი'!E1014,'პრეზ. ფონდი'!E1014)</f>
        <v>1000000</v>
      </c>
      <c r="E1014" s="10">
        <f>SUM('დაზუსტ. ბიუჯ.'!E1014,'მთავრ. ფონდი'!F1014,'პრეზ. ფონდი'!F1014)</f>
        <v>172000</v>
      </c>
      <c r="F1014" s="10">
        <f>SUM('დაზუსტ. ბიუჯ.'!F1014,'მთავრ. ფონდი'!G1014,'პრეზ. ფონდი'!G1014)</f>
        <v>328000</v>
      </c>
      <c r="G1014" s="10">
        <f>SUM('დაზუსტ. ბიუჯ.'!G1014,'მთავრ. ფონდი'!H1014,'პრეზ. ფონდი'!H1014)</f>
        <v>185000</v>
      </c>
      <c r="H1014" s="10">
        <f>SUM('დაზუსტ. ბიუჯ.'!H1014,'მთავრ. ფონდი'!I1014,'პრეზ. ფონდი'!I1014)</f>
        <v>315000</v>
      </c>
      <c r="I1014" s="10">
        <f t="shared" si="70"/>
        <v>500000</v>
      </c>
      <c r="J1014" s="10">
        <f t="shared" si="71"/>
        <v>685000</v>
      </c>
    </row>
    <row r="1015" spans="1:10" x14ac:dyDescent="0.25">
      <c r="A1015" t="str">
        <f t="shared" si="69"/>
        <v>b</v>
      </c>
      <c r="B1015" s="8"/>
      <c r="C1015" s="9" t="s">
        <v>13</v>
      </c>
      <c r="D1015" s="10">
        <f>SUM('დაზუსტ. ბიუჯ.'!D1015,'მთავრ. ფონდი'!E1015,'პრეზ. ფონდი'!E1015)</f>
        <v>0</v>
      </c>
      <c r="E1015" s="10">
        <f>SUM('დაზუსტ. ბიუჯ.'!E1015,'მთავრ. ფონდი'!F1015,'პრეზ. ფონდი'!F1015)</f>
        <v>0</v>
      </c>
      <c r="F1015" s="10">
        <f>SUM('დაზუსტ. ბიუჯ.'!F1015,'მთავრ. ფონდი'!G1015,'პრეზ. ფონდი'!G1015)</f>
        <v>0</v>
      </c>
      <c r="G1015" s="10">
        <f>SUM('დაზუსტ. ბიუჯ.'!G1015,'მთავრ. ფონდი'!H1015,'პრეზ. ფონდი'!H1015)</f>
        <v>0</v>
      </c>
      <c r="H1015" s="10">
        <f>SUM('დაზუსტ. ბიუჯ.'!H1015,'მთავრ. ფონდი'!I1015,'პრეზ. ფონდი'!I1015)</f>
        <v>0</v>
      </c>
      <c r="I1015" s="10">
        <f t="shared" si="70"/>
        <v>0</v>
      </c>
      <c r="J1015" s="10">
        <f t="shared" si="71"/>
        <v>0</v>
      </c>
    </row>
    <row r="1016" spans="1:10" x14ac:dyDescent="0.25">
      <c r="A1016" t="str">
        <f t="shared" si="69"/>
        <v>b</v>
      </c>
      <c r="B1016" s="8"/>
      <c r="C1016" s="9" t="s">
        <v>14</v>
      </c>
      <c r="D1016" s="10">
        <f>SUM('დაზუსტ. ბიუჯ.'!D1016,'მთავრ. ფონდი'!E1016,'პრეზ. ფონდი'!E1016)</f>
        <v>0</v>
      </c>
      <c r="E1016" s="10">
        <f>SUM('დაზუსტ. ბიუჯ.'!E1016,'მთავრ. ფონდი'!F1016,'პრეზ. ფონდი'!F1016)</f>
        <v>0</v>
      </c>
      <c r="F1016" s="10">
        <f>SUM('დაზუსტ. ბიუჯ.'!F1016,'მთავრ. ფონდი'!G1016,'პრეზ. ფონდი'!G1016)</f>
        <v>0</v>
      </c>
      <c r="G1016" s="10">
        <f>SUM('დაზუსტ. ბიუჯ.'!G1016,'მთავრ. ფონდი'!H1016,'პრეზ. ფონდი'!H1016)</f>
        <v>0</v>
      </c>
      <c r="H1016" s="10">
        <f>SUM('დაზუსტ. ბიუჯ.'!H1016,'მთავრ. ფონდი'!I1016,'პრეზ. ფონდი'!I1016)</f>
        <v>0</v>
      </c>
      <c r="I1016" s="10">
        <f t="shared" si="70"/>
        <v>0</v>
      </c>
      <c r="J1016" s="10">
        <f t="shared" si="71"/>
        <v>0</v>
      </c>
    </row>
    <row r="1017" spans="1:10" x14ac:dyDescent="0.25">
      <c r="A1017" t="str">
        <f t="shared" si="69"/>
        <v>b</v>
      </c>
      <c r="B1017" s="8"/>
      <c r="C1017" s="9" t="s">
        <v>15</v>
      </c>
      <c r="D1017" s="10">
        <f>SUM('დაზუსტ. ბიუჯ.'!D1017,'მთავრ. ფონდი'!E1017,'პრეზ. ფონდი'!E1017)</f>
        <v>0</v>
      </c>
      <c r="E1017" s="10">
        <f>SUM('დაზუსტ. ბიუჯ.'!E1017,'მთავრ. ფონდი'!F1017,'პრეზ. ფონდი'!F1017)</f>
        <v>0</v>
      </c>
      <c r="F1017" s="10">
        <f>SUM('დაზუსტ. ბიუჯ.'!F1017,'მთავრ. ფონდი'!G1017,'პრეზ. ფონდი'!G1017)</f>
        <v>0</v>
      </c>
      <c r="G1017" s="10">
        <f>SUM('დაზუსტ. ბიუჯ.'!G1017,'მთავრ. ფონდი'!H1017,'პრეზ. ფონდი'!H1017)</f>
        <v>0</v>
      </c>
      <c r="H1017" s="10">
        <f>SUM('დაზუსტ. ბიუჯ.'!H1017,'მთავრ. ფონდი'!I1017,'პრეზ. ფონდი'!I1017)</f>
        <v>0</v>
      </c>
      <c r="I1017" s="10">
        <f t="shared" si="70"/>
        <v>0</v>
      </c>
      <c r="J1017" s="10">
        <f t="shared" si="71"/>
        <v>0</v>
      </c>
    </row>
    <row r="1018" spans="1:10" x14ac:dyDescent="0.25">
      <c r="A1018" t="str">
        <f t="shared" si="69"/>
        <v>b</v>
      </c>
      <c r="B1018" s="8"/>
      <c r="C1018" s="9" t="s">
        <v>16</v>
      </c>
      <c r="D1018" s="10">
        <f>SUM('დაზუსტ. ბიუჯ.'!D1018,'მთავრ. ფონდი'!E1018,'პრეზ. ფონდი'!E1018)</f>
        <v>0</v>
      </c>
      <c r="E1018" s="10">
        <f>SUM('დაზუსტ. ბიუჯ.'!E1018,'მთავრ. ფონდი'!F1018,'პრეზ. ფონდი'!F1018)</f>
        <v>0</v>
      </c>
      <c r="F1018" s="10">
        <f>SUM('დაზუსტ. ბიუჯ.'!F1018,'მთავრ. ფონდი'!G1018,'პრეზ. ფონდი'!G1018)</f>
        <v>0</v>
      </c>
      <c r="G1018" s="10">
        <f>SUM('დაზუსტ. ბიუჯ.'!G1018,'მთავრ. ფონდი'!H1018,'პრეზ. ფონდი'!H1018)</f>
        <v>0</v>
      </c>
      <c r="H1018" s="10">
        <f>SUM('დაზუსტ. ბიუჯ.'!H1018,'მთავრ. ფონდი'!I1018,'პრეზ. ფონდი'!I1018)</f>
        <v>0</v>
      </c>
      <c r="I1018" s="10">
        <f t="shared" si="70"/>
        <v>0</v>
      </c>
      <c r="J1018" s="10">
        <f t="shared" si="71"/>
        <v>0</v>
      </c>
    </row>
    <row r="1019" spans="1:10" x14ac:dyDescent="0.25">
      <c r="A1019" t="str">
        <f t="shared" si="69"/>
        <v>b</v>
      </c>
      <c r="B1019" s="8"/>
      <c r="C1019" s="9" t="s">
        <v>17</v>
      </c>
      <c r="D1019" s="10">
        <f>SUM('დაზუსტ. ბიუჯ.'!D1019,'მთავრ. ფონდი'!E1019,'პრეზ. ფონდი'!E1019)</f>
        <v>0</v>
      </c>
      <c r="E1019" s="10">
        <f>SUM('დაზუსტ. ბიუჯ.'!E1019,'მთავრ. ფონდი'!F1019,'პრეზ. ფონდი'!F1019)</f>
        <v>0</v>
      </c>
      <c r="F1019" s="10">
        <f>SUM('დაზუსტ. ბიუჯ.'!F1019,'მთავრ. ფონდი'!G1019,'პრეზ. ფონდი'!G1019)</f>
        <v>0</v>
      </c>
      <c r="G1019" s="10">
        <f>SUM('დაზუსტ. ბიუჯ.'!G1019,'მთავრ. ფონდი'!H1019,'პრეზ. ფონდი'!H1019)</f>
        <v>0</v>
      </c>
      <c r="H1019" s="10">
        <f>SUM('დაზუსტ. ბიუჯ.'!H1019,'მთავრ. ფონდი'!I1019,'პრეზ. ფონდი'!I1019)</f>
        <v>0</v>
      </c>
      <c r="I1019" s="10">
        <f t="shared" si="70"/>
        <v>0</v>
      </c>
      <c r="J1019" s="10">
        <f t="shared" si="71"/>
        <v>0</v>
      </c>
    </row>
    <row r="1020" spans="1:10" x14ac:dyDescent="0.25">
      <c r="A1020" t="str">
        <f t="shared" si="69"/>
        <v>b</v>
      </c>
      <c r="B1020" s="5"/>
      <c r="C1020" s="6" t="s">
        <v>18</v>
      </c>
      <c r="D1020" s="7">
        <f>SUM('დაზუსტ. ბიუჯ.'!D1020,'მთავრ. ფონდი'!E1020,'პრეზ. ფონდი'!E1020)</f>
        <v>0</v>
      </c>
      <c r="E1020" s="7">
        <f>SUM('დაზუსტ. ბიუჯ.'!E1020,'მთავრ. ფონდი'!F1020,'პრეზ. ფონდი'!F1020)</f>
        <v>0</v>
      </c>
      <c r="F1020" s="7">
        <f>SUM('დაზუსტ. ბიუჯ.'!F1020,'მთავრ. ფონდი'!G1020,'პრეზ. ფონდი'!G1020)</f>
        <v>0</v>
      </c>
      <c r="G1020" s="7">
        <f>SUM('დაზუსტ. ბიუჯ.'!G1020,'მთავრ. ფონდი'!H1020,'პრეზ. ფონდი'!H1020)</f>
        <v>0</v>
      </c>
      <c r="H1020" s="7">
        <f>SUM('დაზუსტ. ბიუჯ.'!H1020,'მთავრ. ფონდი'!I1020,'პრეზ. ფონდი'!I1020)</f>
        <v>0</v>
      </c>
      <c r="I1020" s="7">
        <f t="shared" si="70"/>
        <v>0</v>
      </c>
      <c r="J1020" s="7">
        <f t="shared" si="71"/>
        <v>0</v>
      </c>
    </row>
    <row r="1021" spans="1:10" x14ac:dyDescent="0.25">
      <c r="A1021" t="str">
        <f t="shared" si="69"/>
        <v>b</v>
      </c>
      <c r="B1021" s="5"/>
      <c r="C1021" s="6" t="s">
        <v>19</v>
      </c>
      <c r="D1021" s="7">
        <f>SUM('დაზუსტ. ბიუჯ.'!D1021,'მთავრ. ფონდი'!E1021,'პრეზ. ფონდი'!E1021)</f>
        <v>0</v>
      </c>
      <c r="E1021" s="7">
        <f>SUM('დაზუსტ. ბიუჯ.'!E1021,'მთავრ. ფონდი'!F1021,'პრეზ. ფონდი'!F1021)</f>
        <v>0</v>
      </c>
      <c r="F1021" s="7">
        <f>SUM('დაზუსტ. ბიუჯ.'!F1021,'მთავრ. ფონდი'!G1021,'პრეზ. ფონდი'!G1021)</f>
        <v>0</v>
      </c>
      <c r="G1021" s="7">
        <f>SUM('დაზუსტ. ბიუჯ.'!G1021,'მთავრ. ფონდი'!H1021,'პრეზ. ფონდი'!H1021)</f>
        <v>0</v>
      </c>
      <c r="H1021" s="7">
        <f>SUM('დაზუსტ. ბიუჯ.'!H1021,'მთავრ. ფონდი'!I1021,'პრეზ. ფონდი'!I1021)</f>
        <v>0</v>
      </c>
      <c r="I1021" s="7">
        <f t="shared" si="70"/>
        <v>0</v>
      </c>
      <c r="J1021" s="7">
        <f t="shared" si="71"/>
        <v>0</v>
      </c>
    </row>
    <row r="1022" spans="1:10" ht="15.75" thickBot="1" x14ac:dyDescent="0.3">
      <c r="A1022" t="str">
        <f t="shared" si="69"/>
        <v>b</v>
      </c>
      <c r="B1022" s="11"/>
      <c r="C1022" s="12" t="s">
        <v>20</v>
      </c>
      <c r="D1022" s="13">
        <f>SUM('დაზუსტ. ბიუჯ.'!D1022,'მთავრ. ფონდი'!E1022,'პრეზ. ფონდი'!E1022)</f>
        <v>0</v>
      </c>
      <c r="E1022" s="13">
        <f>SUM('დაზუსტ. ბიუჯ.'!E1022,'მთავრ. ფონდი'!F1022,'პრეზ. ფონდი'!F1022)</f>
        <v>0</v>
      </c>
      <c r="F1022" s="13">
        <f>SUM('დაზუსტ. ბიუჯ.'!F1022,'მთავრ. ფონდი'!G1022,'პრეზ. ფონდი'!G1022)</f>
        <v>0</v>
      </c>
      <c r="G1022" s="13">
        <f>SUM('დაზუსტ. ბიუჯ.'!G1022,'მთავრ. ფონდი'!H1022,'პრეზ. ფონდი'!H1022)</f>
        <v>0</v>
      </c>
      <c r="H1022" s="13">
        <f>SUM('დაზუსტ. ბიუჯ.'!H1022,'მთავრ. ფონდი'!I1022,'პრეზ. ფონდი'!I1022)</f>
        <v>0</v>
      </c>
      <c r="I1022" s="13">
        <f t="shared" si="70"/>
        <v>0</v>
      </c>
      <c r="J1022" s="13">
        <f t="shared" si="71"/>
        <v>0</v>
      </c>
    </row>
    <row r="1023" spans="1:10" s="113" customFormat="1" ht="31.5" thickTop="1" thickBot="1" x14ac:dyDescent="0.3">
      <c r="A1023" s="113" t="str">
        <f t="shared" ref="A1023:A1034" si="73">IF(OR(D1023&lt;&gt;0,E1023&lt;&gt;0,F1023&lt;&gt;0,G1023&lt;&gt;0,H1023&lt;&gt;0,),"a","b")</f>
        <v>a</v>
      </c>
      <c r="B1023" s="111" t="s">
        <v>320</v>
      </c>
      <c r="C1023" s="112" t="s">
        <v>321</v>
      </c>
      <c r="D1023" s="4">
        <f>SUM('დაზუსტ. ბიუჯ.'!D1023,'მთავრ. ფონდი'!E1023,'პრეზ. ფონდი'!E1023)</f>
        <v>3360000</v>
      </c>
      <c r="E1023" s="4">
        <f>SUM('დაზუსტ. ბიუჯ.'!E1023,'მთავრ. ფონდი'!F1023,'პრეზ. ფონდი'!F1023)</f>
        <v>0</v>
      </c>
      <c r="F1023" s="4">
        <f>SUM('დაზუსტ. ბიუჯ.'!F1023,'მთავრ. ფონდი'!G1023,'პრეზ. ფონდი'!G1023)</f>
        <v>0</v>
      </c>
      <c r="G1023" s="4">
        <f>SUM('დაზუსტ. ბიუჯ.'!G1023,'მთავრ. ფონდი'!H1023,'პრეზ. ფონდი'!H1023)</f>
        <v>1700000</v>
      </c>
      <c r="H1023" s="4">
        <f>SUM('დაზუსტ. ბიუჯ.'!H1023,'მთავრ. ფონდი'!I1023,'პრეზ. ფონდი'!I1023)</f>
        <v>1660000</v>
      </c>
      <c r="I1023" s="114">
        <f t="shared" ref="I1023:I1034" si="74">SUM(E1023,F1023)</f>
        <v>0</v>
      </c>
      <c r="J1023" s="114">
        <f t="shared" ref="J1023:J1034" si="75">SUM(E1023,F1023,G1023)</f>
        <v>1700000</v>
      </c>
    </row>
    <row r="1024" spans="1:10" ht="15.75" thickTop="1" x14ac:dyDescent="0.25">
      <c r="A1024" t="str">
        <f t="shared" si="73"/>
        <v>a</v>
      </c>
      <c r="B1024" s="5"/>
      <c r="C1024" s="6" t="s">
        <v>10</v>
      </c>
      <c r="D1024" s="7">
        <f>SUM('დაზუსტ. ბიუჯ.'!D1024,'მთავრ. ფონდი'!E1024,'პრეზ. ფონდი'!E1024)</f>
        <v>3360000</v>
      </c>
      <c r="E1024" s="7">
        <f>SUM('დაზუსტ. ბიუჯ.'!E1024,'მთავრ. ფონდი'!F1024,'პრეზ. ფონდი'!F1024)</f>
        <v>0</v>
      </c>
      <c r="F1024" s="7">
        <f>SUM('დაზუსტ. ბიუჯ.'!F1024,'მთავრ. ფონდი'!G1024,'პრეზ. ფონდი'!G1024)</f>
        <v>0</v>
      </c>
      <c r="G1024" s="7">
        <f>SUM('დაზუსტ. ბიუჯ.'!G1024,'მთავრ. ფონდი'!H1024,'პრეზ. ფონდი'!H1024)</f>
        <v>1700000</v>
      </c>
      <c r="H1024" s="7">
        <f>SUM('დაზუსტ. ბიუჯ.'!H1024,'მთავრ. ფონდი'!I1024,'პრეზ. ფონდი'!I1024)</f>
        <v>1660000</v>
      </c>
      <c r="I1024" s="7">
        <f t="shared" si="74"/>
        <v>0</v>
      </c>
      <c r="J1024" s="7">
        <f t="shared" si="75"/>
        <v>1700000</v>
      </c>
    </row>
    <row r="1025" spans="1:10" x14ac:dyDescent="0.25">
      <c r="A1025" t="str">
        <f t="shared" si="73"/>
        <v>b</v>
      </c>
      <c r="B1025" s="8"/>
      <c r="C1025" s="9" t="s">
        <v>11</v>
      </c>
      <c r="D1025" s="10">
        <f>SUM('დაზუსტ. ბიუჯ.'!D1025,'მთავრ. ფონდი'!E1025,'პრეზ. ფონდი'!E1025)</f>
        <v>0</v>
      </c>
      <c r="E1025" s="10">
        <f>SUM('დაზუსტ. ბიუჯ.'!E1025,'მთავრ. ფონდი'!F1025,'პრეზ. ფონდი'!F1025)</f>
        <v>0</v>
      </c>
      <c r="F1025" s="10">
        <f>SUM('დაზუსტ. ბიუჯ.'!F1025,'მთავრ. ფონდი'!G1025,'პრეზ. ფონდი'!G1025)</f>
        <v>0</v>
      </c>
      <c r="G1025" s="10">
        <f>SUM('დაზუსტ. ბიუჯ.'!G1025,'მთავრ. ფონდი'!H1025,'პრეზ. ფონდი'!H1025)</f>
        <v>0</v>
      </c>
      <c r="H1025" s="10">
        <f>SUM('დაზუსტ. ბიუჯ.'!H1025,'მთავრ. ფონდი'!I1025,'პრეზ. ფონდი'!I1025)</f>
        <v>0</v>
      </c>
      <c r="I1025" s="10">
        <f t="shared" si="74"/>
        <v>0</v>
      </c>
      <c r="J1025" s="10">
        <f t="shared" si="75"/>
        <v>0</v>
      </c>
    </row>
    <row r="1026" spans="1:10" x14ac:dyDescent="0.25">
      <c r="A1026" t="str">
        <f t="shared" si="73"/>
        <v>a</v>
      </c>
      <c r="B1026" s="8"/>
      <c r="C1026" s="9" t="s">
        <v>12</v>
      </c>
      <c r="D1026" s="10">
        <f>SUM('დაზუსტ. ბიუჯ.'!D1026,'მთავრ. ფონდი'!E1026,'პრეზ. ფონდი'!E1026)</f>
        <v>450000</v>
      </c>
      <c r="E1026" s="10">
        <f>SUM('დაზუსტ. ბიუჯ.'!E1026,'მთავრ. ფონდი'!F1026,'პრეზ. ფონდი'!F1026)</f>
        <v>0</v>
      </c>
      <c r="F1026" s="10">
        <f>SUM('დაზუსტ. ბიუჯ.'!F1026,'მთავრ. ფონდი'!G1026,'პრეზ. ფონდი'!G1026)</f>
        <v>0</v>
      </c>
      <c r="G1026" s="10">
        <f>SUM('დაზუსტ. ბიუჯ.'!G1026,'მთავრ. ფონდი'!H1026,'პრეზ. ფონდი'!H1026)</f>
        <v>250000</v>
      </c>
      <c r="H1026" s="10">
        <f>SUM('დაზუსტ. ბიუჯ.'!H1026,'მთავრ. ფონდი'!I1026,'პრეზ. ფონდი'!I1026)</f>
        <v>200000</v>
      </c>
      <c r="I1026" s="10">
        <f t="shared" si="74"/>
        <v>0</v>
      </c>
      <c r="J1026" s="10">
        <f t="shared" si="75"/>
        <v>250000</v>
      </c>
    </row>
    <row r="1027" spans="1:10" x14ac:dyDescent="0.25">
      <c r="A1027" t="str">
        <f t="shared" si="73"/>
        <v>b</v>
      </c>
      <c r="B1027" s="8"/>
      <c r="C1027" s="9" t="s">
        <v>13</v>
      </c>
      <c r="D1027" s="10">
        <f>SUM('დაზუსტ. ბიუჯ.'!D1027,'მთავრ. ფონდი'!E1027,'პრეზ. ფონდი'!E1027)</f>
        <v>0</v>
      </c>
      <c r="E1027" s="10">
        <f>SUM('დაზუსტ. ბიუჯ.'!E1027,'მთავრ. ფონდი'!F1027,'პრეზ. ფონდი'!F1027)</f>
        <v>0</v>
      </c>
      <c r="F1027" s="10">
        <f>SUM('დაზუსტ. ბიუჯ.'!F1027,'მთავრ. ფონდი'!G1027,'პრეზ. ფონდი'!G1027)</f>
        <v>0</v>
      </c>
      <c r="G1027" s="10">
        <f>SUM('დაზუსტ. ბიუჯ.'!G1027,'მთავრ. ფონდი'!H1027,'პრეზ. ფონდი'!H1027)</f>
        <v>0</v>
      </c>
      <c r="H1027" s="10">
        <f>SUM('დაზუსტ. ბიუჯ.'!H1027,'მთავრ. ფონდი'!I1027,'პრეზ. ფონდი'!I1027)</f>
        <v>0</v>
      </c>
      <c r="I1027" s="10">
        <f t="shared" si="74"/>
        <v>0</v>
      </c>
      <c r="J1027" s="10">
        <f t="shared" si="75"/>
        <v>0</v>
      </c>
    </row>
    <row r="1028" spans="1:10" x14ac:dyDescent="0.25">
      <c r="A1028" t="str">
        <f t="shared" si="73"/>
        <v>b</v>
      </c>
      <c r="B1028" s="8"/>
      <c r="C1028" s="9" t="s">
        <v>14</v>
      </c>
      <c r="D1028" s="10">
        <f>SUM('დაზუსტ. ბიუჯ.'!D1028,'მთავრ. ფონდი'!E1028,'პრეზ. ფონდი'!E1028)</f>
        <v>0</v>
      </c>
      <c r="E1028" s="10">
        <f>SUM('დაზუსტ. ბიუჯ.'!E1028,'მთავრ. ფონდი'!F1028,'პრეზ. ფონდი'!F1028)</f>
        <v>0</v>
      </c>
      <c r="F1028" s="10">
        <f>SUM('დაზუსტ. ბიუჯ.'!F1028,'მთავრ. ფონდი'!G1028,'პრეზ. ფონდი'!G1028)</f>
        <v>0</v>
      </c>
      <c r="G1028" s="10">
        <f>SUM('დაზუსტ. ბიუჯ.'!G1028,'მთავრ. ფონდი'!H1028,'პრეზ. ფონდი'!H1028)</f>
        <v>0</v>
      </c>
      <c r="H1028" s="10">
        <f>SUM('დაზუსტ. ბიუჯ.'!H1028,'მთავრ. ფონდი'!I1028,'პრეზ. ფონდი'!I1028)</f>
        <v>0</v>
      </c>
      <c r="I1028" s="10">
        <f t="shared" si="74"/>
        <v>0</v>
      </c>
      <c r="J1028" s="10">
        <f t="shared" si="75"/>
        <v>0</v>
      </c>
    </row>
    <row r="1029" spans="1:10" x14ac:dyDescent="0.25">
      <c r="A1029" t="str">
        <f t="shared" si="73"/>
        <v>b</v>
      </c>
      <c r="B1029" s="8"/>
      <c r="C1029" s="9" t="s">
        <v>15</v>
      </c>
      <c r="D1029" s="10">
        <f>SUM('დაზუსტ. ბიუჯ.'!D1029,'მთავრ. ფონდი'!E1029,'პრეზ. ფონდი'!E1029)</f>
        <v>0</v>
      </c>
      <c r="E1029" s="10">
        <f>SUM('დაზუსტ. ბიუჯ.'!E1029,'მთავრ. ფონდი'!F1029,'პრეზ. ფონდი'!F1029)</f>
        <v>0</v>
      </c>
      <c r="F1029" s="10">
        <f>SUM('დაზუსტ. ბიუჯ.'!F1029,'მთავრ. ფონდი'!G1029,'პრეზ. ფონდი'!G1029)</f>
        <v>0</v>
      </c>
      <c r="G1029" s="10">
        <f>SUM('დაზუსტ. ბიუჯ.'!G1029,'მთავრ. ფონდი'!H1029,'პრეზ. ფონდი'!H1029)</f>
        <v>0</v>
      </c>
      <c r="H1029" s="10">
        <f>SUM('დაზუსტ. ბიუჯ.'!H1029,'მთავრ. ფონდი'!I1029,'პრეზ. ფონდი'!I1029)</f>
        <v>0</v>
      </c>
      <c r="I1029" s="10">
        <f t="shared" si="74"/>
        <v>0</v>
      </c>
      <c r="J1029" s="10">
        <f t="shared" si="75"/>
        <v>0</v>
      </c>
    </row>
    <row r="1030" spans="1:10" x14ac:dyDescent="0.25">
      <c r="A1030" t="str">
        <f t="shared" si="73"/>
        <v>a</v>
      </c>
      <c r="B1030" s="8"/>
      <c r="C1030" s="9" t="s">
        <v>16</v>
      </c>
      <c r="D1030" s="10">
        <f>SUM('დაზუსტ. ბიუჯ.'!D1030,'მთავრ. ფონდი'!E1030,'პრეზ. ფონდი'!E1030)</f>
        <v>2910000</v>
      </c>
      <c r="E1030" s="10">
        <f>SUM('დაზუსტ. ბიუჯ.'!E1030,'მთავრ. ფონდი'!F1030,'პრეზ. ფონდი'!F1030)</f>
        <v>0</v>
      </c>
      <c r="F1030" s="10">
        <f>SUM('დაზუსტ. ბიუჯ.'!F1030,'მთავრ. ფონდი'!G1030,'პრეზ. ფონდი'!G1030)</f>
        <v>0</v>
      </c>
      <c r="G1030" s="10">
        <f>SUM('დაზუსტ. ბიუჯ.'!G1030,'მთავრ. ფონდი'!H1030,'პრეზ. ფონდი'!H1030)</f>
        <v>1450000</v>
      </c>
      <c r="H1030" s="10">
        <f>SUM('დაზუსტ. ბიუჯ.'!H1030,'მთავრ. ფონდი'!I1030,'პრეზ. ფონდი'!I1030)</f>
        <v>1460000</v>
      </c>
      <c r="I1030" s="10">
        <f t="shared" si="74"/>
        <v>0</v>
      </c>
      <c r="J1030" s="10">
        <f t="shared" si="75"/>
        <v>1450000</v>
      </c>
    </row>
    <row r="1031" spans="1:10" x14ac:dyDescent="0.25">
      <c r="A1031" t="str">
        <f t="shared" si="73"/>
        <v>b</v>
      </c>
      <c r="B1031" s="8"/>
      <c r="C1031" s="9" t="s">
        <v>17</v>
      </c>
      <c r="D1031" s="10">
        <f>SUM('დაზუსტ. ბიუჯ.'!D1031,'მთავრ. ფონდი'!E1031,'პრეზ. ფონდი'!E1031)</f>
        <v>0</v>
      </c>
      <c r="E1031" s="10">
        <f>SUM('დაზუსტ. ბიუჯ.'!E1031,'მთავრ. ფონდი'!F1031,'პრეზ. ფონდი'!F1031)</f>
        <v>0</v>
      </c>
      <c r="F1031" s="10">
        <f>SUM('დაზუსტ. ბიუჯ.'!F1031,'მთავრ. ფონდი'!G1031,'პრეზ. ფონდი'!G1031)</f>
        <v>0</v>
      </c>
      <c r="G1031" s="10">
        <f>SUM('დაზუსტ. ბიუჯ.'!G1031,'მთავრ. ფონდი'!H1031,'პრეზ. ფონდი'!H1031)</f>
        <v>0</v>
      </c>
      <c r="H1031" s="10">
        <f>SUM('დაზუსტ. ბიუჯ.'!H1031,'მთავრ. ფონდი'!I1031,'პრეზ. ფონდი'!I1031)</f>
        <v>0</v>
      </c>
      <c r="I1031" s="10">
        <f t="shared" si="74"/>
        <v>0</v>
      </c>
      <c r="J1031" s="10">
        <f t="shared" si="75"/>
        <v>0</v>
      </c>
    </row>
    <row r="1032" spans="1:10" x14ac:dyDescent="0.25">
      <c r="A1032" t="str">
        <f t="shared" si="73"/>
        <v>b</v>
      </c>
      <c r="B1032" s="5"/>
      <c r="C1032" s="6" t="s">
        <v>18</v>
      </c>
      <c r="D1032" s="7">
        <f>SUM('დაზუსტ. ბიუჯ.'!D1032,'მთავრ. ფონდი'!E1032,'პრეზ. ფონდი'!E1032)</f>
        <v>0</v>
      </c>
      <c r="E1032" s="7">
        <f>SUM('დაზუსტ. ბიუჯ.'!E1032,'მთავრ. ფონდი'!F1032,'პრეზ. ფონდი'!F1032)</f>
        <v>0</v>
      </c>
      <c r="F1032" s="7">
        <f>SUM('დაზუსტ. ბიუჯ.'!F1032,'მთავრ. ფონდი'!G1032,'პრეზ. ფონდი'!G1032)</f>
        <v>0</v>
      </c>
      <c r="G1032" s="7">
        <f>SUM('დაზუსტ. ბიუჯ.'!G1032,'მთავრ. ფონდი'!H1032,'პრეზ. ფონდი'!H1032)</f>
        <v>0</v>
      </c>
      <c r="H1032" s="7">
        <f>SUM('დაზუსტ. ბიუჯ.'!H1032,'მთავრ. ფონდი'!I1032,'პრეზ. ფონდი'!I1032)</f>
        <v>0</v>
      </c>
      <c r="I1032" s="7">
        <f t="shared" si="74"/>
        <v>0</v>
      </c>
      <c r="J1032" s="7">
        <f t="shared" si="75"/>
        <v>0</v>
      </c>
    </row>
    <row r="1033" spans="1:10" x14ac:dyDescent="0.25">
      <c r="A1033" t="str">
        <f t="shared" si="73"/>
        <v>b</v>
      </c>
      <c r="B1033" s="5"/>
      <c r="C1033" s="6" t="s">
        <v>19</v>
      </c>
      <c r="D1033" s="7">
        <f>SUM('დაზუსტ. ბიუჯ.'!D1033,'მთავრ. ფონდი'!E1033,'პრეზ. ფონდი'!E1033)</f>
        <v>0</v>
      </c>
      <c r="E1033" s="7">
        <f>SUM('დაზუსტ. ბიუჯ.'!E1033,'მთავრ. ფონდი'!F1033,'პრეზ. ფონდი'!F1033)</f>
        <v>0</v>
      </c>
      <c r="F1033" s="7">
        <f>SUM('დაზუსტ. ბიუჯ.'!F1033,'მთავრ. ფონდი'!G1033,'პრეზ. ფონდი'!G1033)</f>
        <v>0</v>
      </c>
      <c r="G1033" s="7">
        <f>SUM('დაზუსტ. ბიუჯ.'!G1033,'მთავრ. ფონდი'!H1033,'პრეზ. ფონდი'!H1033)</f>
        <v>0</v>
      </c>
      <c r="H1033" s="7">
        <f>SUM('დაზუსტ. ბიუჯ.'!H1033,'მთავრ. ფონდი'!I1033,'პრეზ. ფონდი'!I1033)</f>
        <v>0</v>
      </c>
      <c r="I1033" s="7">
        <f t="shared" si="74"/>
        <v>0</v>
      </c>
      <c r="J1033" s="7">
        <f t="shared" si="75"/>
        <v>0</v>
      </c>
    </row>
    <row r="1034" spans="1:10" ht="15.75" thickBot="1" x14ac:dyDescent="0.3">
      <c r="A1034" t="str">
        <f t="shared" si="73"/>
        <v>b</v>
      </c>
      <c r="B1034" s="11"/>
      <c r="C1034" s="12" t="s">
        <v>20</v>
      </c>
      <c r="D1034" s="13">
        <f>SUM('დაზუსტ. ბიუჯ.'!D1034,'მთავრ. ფონდი'!E1034,'პრეზ. ფონდი'!E1034)</f>
        <v>0</v>
      </c>
      <c r="E1034" s="13">
        <f>SUM('დაზუსტ. ბიუჯ.'!E1034,'მთავრ. ფონდი'!F1034,'პრეზ. ფონდი'!F1034)</f>
        <v>0</v>
      </c>
      <c r="F1034" s="13">
        <f>SUM('დაზუსტ. ბიუჯ.'!F1034,'მთავრ. ფონდი'!G1034,'პრეზ. ფონდი'!G1034)</f>
        <v>0</v>
      </c>
      <c r="G1034" s="13">
        <f>SUM('დაზუსტ. ბიუჯ.'!G1034,'მთავრ. ფონდი'!H1034,'პრეზ. ფონდი'!H1034)</f>
        <v>0</v>
      </c>
      <c r="H1034" s="13">
        <f>SUM('დაზუსტ. ბიუჯ.'!H1034,'მთავრ. ფონდი'!I1034,'პრეზ. ფონდი'!I1034)</f>
        <v>0</v>
      </c>
      <c r="I1034" s="13">
        <f t="shared" si="74"/>
        <v>0</v>
      </c>
      <c r="J1034" s="13">
        <f t="shared" si="75"/>
        <v>0</v>
      </c>
    </row>
    <row r="1035" spans="1:10" ht="32.25" customHeight="1" thickTop="1" thickBot="1" x14ac:dyDescent="0.3">
      <c r="A1035" t="str">
        <f t="shared" si="69"/>
        <v>a</v>
      </c>
      <c r="B1035" s="16" t="s">
        <v>167</v>
      </c>
      <c r="C1035" s="4" t="s">
        <v>168</v>
      </c>
      <c r="D1035" s="4">
        <f t="shared" si="72"/>
        <v>1000000</v>
      </c>
      <c r="E1035" s="4">
        <f>SUM('დაზუსტ. ბიუჯ.'!E1035,'მთავრ. ფონდი'!F1035,'პრეზ. ფონდი'!F1035)</f>
        <v>86000</v>
      </c>
      <c r="F1035" s="4">
        <f>SUM('დაზუსტ. ბიუჯ.'!F1035,'მთავრ. ფონდი'!G1035,'პრეზ. ფონდი'!G1035)</f>
        <v>122000</v>
      </c>
      <c r="G1035" s="4">
        <f>SUM('დაზუსტ. ბიუჯ.'!G1035,'მთავრ. ფონდი'!H1035,'პრეზ. ფონდი'!H1035)</f>
        <v>381000</v>
      </c>
      <c r="H1035" s="4">
        <f>SUM('დაზუსტ. ბიუჯ.'!H1035,'მთავრ. ფონდი'!I1035,'პრეზ. ფონდი'!I1035)</f>
        <v>411000</v>
      </c>
      <c r="I1035" s="4">
        <f t="shared" si="70"/>
        <v>208000</v>
      </c>
      <c r="J1035" s="4">
        <f t="shared" si="71"/>
        <v>589000</v>
      </c>
    </row>
    <row r="1036" spans="1:10" ht="15.75" thickTop="1" x14ac:dyDescent="0.25">
      <c r="A1036" t="str">
        <f t="shared" si="69"/>
        <v>a</v>
      </c>
      <c r="B1036" s="5"/>
      <c r="C1036" s="6" t="s">
        <v>10</v>
      </c>
      <c r="D1036" s="7">
        <f t="shared" si="72"/>
        <v>995600</v>
      </c>
      <c r="E1036" s="7">
        <f>SUM('დაზუსტ. ბიუჯ.'!E1036,'მთავრ. ფონდი'!F1036,'პრეზ. ფონდი'!F1036)</f>
        <v>81600</v>
      </c>
      <c r="F1036" s="7">
        <f>SUM('დაზუსტ. ბიუჯ.'!F1036,'მთავრ. ფონდი'!G1036,'პრეზ. ფონდი'!G1036)</f>
        <v>122000</v>
      </c>
      <c r="G1036" s="7">
        <f>SUM('დაზუსტ. ბიუჯ.'!G1036,'მთავრ. ფონდი'!H1036,'პრეზ. ფონდი'!H1036)</f>
        <v>381000</v>
      </c>
      <c r="H1036" s="7">
        <f>SUM('დაზუსტ. ბიუჯ.'!H1036,'მთავრ. ფონდი'!I1036,'პრეზ. ფონდი'!I1036)</f>
        <v>411000</v>
      </c>
      <c r="I1036" s="7">
        <f t="shared" si="70"/>
        <v>203600</v>
      </c>
      <c r="J1036" s="7">
        <f t="shared" si="71"/>
        <v>584600</v>
      </c>
    </row>
    <row r="1037" spans="1:10" x14ac:dyDescent="0.25">
      <c r="A1037" t="str">
        <f t="shared" si="69"/>
        <v>b</v>
      </c>
      <c r="B1037" s="8"/>
      <c r="C1037" s="9" t="s">
        <v>11</v>
      </c>
      <c r="D1037" s="10">
        <f t="shared" si="72"/>
        <v>0</v>
      </c>
      <c r="E1037" s="10">
        <f>SUM('დაზუსტ. ბიუჯ.'!E1037,'მთავრ. ფონდი'!F1037,'პრეზ. ფონდი'!F1037)</f>
        <v>0</v>
      </c>
      <c r="F1037" s="10">
        <f>SUM('დაზუსტ. ბიუჯ.'!F1037,'მთავრ. ფონდი'!G1037,'პრეზ. ფონდი'!G1037)</f>
        <v>0</v>
      </c>
      <c r="G1037" s="10">
        <f>SUM('დაზუსტ. ბიუჯ.'!G1037,'მთავრ. ფონდი'!H1037,'პრეზ. ფონდი'!H1037)</f>
        <v>0</v>
      </c>
      <c r="H1037" s="10">
        <f>SUM('დაზუსტ. ბიუჯ.'!H1037,'მთავრ. ფონდი'!I1037,'პრეზ. ფონდი'!I1037)</f>
        <v>0</v>
      </c>
      <c r="I1037" s="10">
        <f t="shared" si="70"/>
        <v>0</v>
      </c>
      <c r="J1037" s="10">
        <f t="shared" si="71"/>
        <v>0</v>
      </c>
    </row>
    <row r="1038" spans="1:10" x14ac:dyDescent="0.25">
      <c r="A1038" t="str">
        <f t="shared" si="69"/>
        <v>a</v>
      </c>
      <c r="B1038" s="8"/>
      <c r="C1038" s="9" t="s">
        <v>12</v>
      </c>
      <c r="D1038" s="10">
        <f t="shared" si="72"/>
        <v>975600</v>
      </c>
      <c r="E1038" s="10">
        <f>SUM('დაზუსტ. ბიუჯ.'!E1038,'მთავრ. ფონდი'!F1038,'პრეზ. ფონდი'!F1038)</f>
        <v>71600</v>
      </c>
      <c r="F1038" s="10">
        <f>SUM('დაზუსტ. ბიუჯ.'!F1038,'მთავრ. ფონდი'!G1038,'პრეზ. ფონდი'!G1038)</f>
        <v>112000</v>
      </c>
      <c r="G1038" s="10">
        <f>SUM('დაზუსტ. ბიუჯ.'!G1038,'მთავრ. ფონდი'!H1038,'პრეზ. ფონდი'!H1038)</f>
        <v>381000</v>
      </c>
      <c r="H1038" s="10">
        <f>SUM('დაზუსტ. ბიუჯ.'!H1038,'მთავრ. ფონდი'!I1038,'პრეზ. ფონდი'!I1038)</f>
        <v>411000</v>
      </c>
      <c r="I1038" s="10">
        <f t="shared" si="70"/>
        <v>183600</v>
      </c>
      <c r="J1038" s="10">
        <f t="shared" si="71"/>
        <v>564600</v>
      </c>
    </row>
    <row r="1039" spans="1:10" x14ac:dyDescent="0.25">
      <c r="A1039" t="str">
        <f t="shared" si="69"/>
        <v>b</v>
      </c>
      <c r="B1039" s="8"/>
      <c r="C1039" s="9" t="s">
        <v>13</v>
      </c>
      <c r="D1039" s="10">
        <f t="shared" si="72"/>
        <v>0</v>
      </c>
      <c r="E1039" s="10">
        <f>SUM('დაზუსტ. ბიუჯ.'!E1039,'მთავრ. ფონდი'!F1039,'პრეზ. ფონდი'!F1039)</f>
        <v>0</v>
      </c>
      <c r="F1039" s="10">
        <f>SUM('დაზუსტ. ბიუჯ.'!F1039,'მთავრ. ფონდი'!G1039,'პრეზ. ფონდი'!G1039)</f>
        <v>0</v>
      </c>
      <c r="G1039" s="10">
        <f>SUM('დაზუსტ. ბიუჯ.'!G1039,'მთავრ. ფონდი'!H1039,'პრეზ. ფონდი'!H1039)</f>
        <v>0</v>
      </c>
      <c r="H1039" s="10">
        <f>SUM('დაზუსტ. ბიუჯ.'!H1039,'მთავრ. ფონდი'!I1039,'პრეზ. ფონდი'!I1039)</f>
        <v>0</v>
      </c>
      <c r="I1039" s="10">
        <f t="shared" si="70"/>
        <v>0</v>
      </c>
      <c r="J1039" s="10">
        <f t="shared" si="71"/>
        <v>0</v>
      </c>
    </row>
    <row r="1040" spans="1:10" x14ac:dyDescent="0.25">
      <c r="A1040" t="str">
        <f t="shared" si="69"/>
        <v>b</v>
      </c>
      <c r="B1040" s="8"/>
      <c r="C1040" s="9" t="s">
        <v>14</v>
      </c>
      <c r="D1040" s="10">
        <f t="shared" si="72"/>
        <v>0</v>
      </c>
      <c r="E1040" s="10">
        <f>SUM('დაზუსტ. ბიუჯ.'!E1040,'მთავრ. ფონდი'!F1040,'პრეზ. ფონდი'!F1040)</f>
        <v>0</v>
      </c>
      <c r="F1040" s="10">
        <f>SUM('დაზუსტ. ბიუჯ.'!F1040,'მთავრ. ფონდი'!G1040,'პრეზ. ფონდი'!G1040)</f>
        <v>0</v>
      </c>
      <c r="G1040" s="10">
        <f>SUM('დაზუსტ. ბიუჯ.'!G1040,'მთავრ. ფონდი'!H1040,'პრეზ. ფონდი'!H1040)</f>
        <v>0</v>
      </c>
      <c r="H1040" s="10">
        <f>SUM('დაზუსტ. ბიუჯ.'!H1040,'მთავრ. ფონდი'!I1040,'პრეზ. ფონდი'!I1040)</f>
        <v>0</v>
      </c>
      <c r="I1040" s="10">
        <f t="shared" si="70"/>
        <v>0</v>
      </c>
      <c r="J1040" s="10">
        <f t="shared" si="71"/>
        <v>0</v>
      </c>
    </row>
    <row r="1041" spans="1:10" x14ac:dyDescent="0.25">
      <c r="A1041" t="str">
        <f t="shared" si="69"/>
        <v>b</v>
      </c>
      <c r="B1041" s="8"/>
      <c r="C1041" s="9" t="s">
        <v>15</v>
      </c>
      <c r="D1041" s="10">
        <f t="shared" si="72"/>
        <v>0</v>
      </c>
      <c r="E1041" s="10">
        <f>SUM('დაზუსტ. ბიუჯ.'!E1041,'მთავრ. ფონდი'!F1041,'პრეზ. ფონდი'!F1041)</f>
        <v>0</v>
      </c>
      <c r="F1041" s="10">
        <f>SUM('დაზუსტ. ბიუჯ.'!F1041,'მთავრ. ფონდი'!G1041,'პრეზ. ფონდი'!G1041)</f>
        <v>0</v>
      </c>
      <c r="G1041" s="10">
        <f>SUM('დაზუსტ. ბიუჯ.'!G1041,'მთავრ. ფონდი'!H1041,'პრეზ. ფონდი'!H1041)</f>
        <v>0</v>
      </c>
      <c r="H1041" s="10">
        <f>SUM('დაზუსტ. ბიუჯ.'!H1041,'მთავრ. ფონდი'!I1041,'პრეზ. ფონდი'!I1041)</f>
        <v>0</v>
      </c>
      <c r="I1041" s="10">
        <f t="shared" si="70"/>
        <v>0</v>
      </c>
      <c r="J1041" s="10">
        <f t="shared" si="71"/>
        <v>0</v>
      </c>
    </row>
    <row r="1042" spans="1:10" x14ac:dyDescent="0.25">
      <c r="A1042" t="str">
        <f t="shared" si="69"/>
        <v>b</v>
      </c>
      <c r="B1042" s="8"/>
      <c r="C1042" s="9" t="s">
        <v>16</v>
      </c>
      <c r="D1042" s="10">
        <f t="shared" si="72"/>
        <v>0</v>
      </c>
      <c r="E1042" s="10">
        <f>SUM('დაზუსტ. ბიუჯ.'!E1042,'მთავრ. ფონდი'!F1042,'პრეზ. ფონდი'!F1042)</f>
        <v>0</v>
      </c>
      <c r="F1042" s="10">
        <f>SUM('დაზუსტ. ბიუჯ.'!F1042,'მთავრ. ფონდი'!G1042,'პრეზ. ფონდი'!G1042)</f>
        <v>0</v>
      </c>
      <c r="G1042" s="10">
        <f>SUM('დაზუსტ. ბიუჯ.'!G1042,'მთავრ. ფონდი'!H1042,'პრეზ. ფონდი'!H1042)</f>
        <v>0</v>
      </c>
      <c r="H1042" s="10">
        <f>SUM('დაზუსტ. ბიუჯ.'!H1042,'მთავრ. ფონდი'!I1042,'პრეზ. ფონდი'!I1042)</f>
        <v>0</v>
      </c>
      <c r="I1042" s="10">
        <f t="shared" si="70"/>
        <v>0</v>
      </c>
      <c r="J1042" s="10">
        <f t="shared" si="71"/>
        <v>0</v>
      </c>
    </row>
    <row r="1043" spans="1:10" x14ac:dyDescent="0.25">
      <c r="A1043" t="str">
        <f t="shared" si="69"/>
        <v>a</v>
      </c>
      <c r="B1043" s="8"/>
      <c r="C1043" s="9" t="s">
        <v>17</v>
      </c>
      <c r="D1043" s="10">
        <f t="shared" si="72"/>
        <v>20000</v>
      </c>
      <c r="E1043" s="10">
        <f>SUM('დაზუსტ. ბიუჯ.'!E1043,'მთავრ. ფონდი'!F1043,'პრეზ. ფონდი'!F1043)</f>
        <v>10000</v>
      </c>
      <c r="F1043" s="10">
        <f>SUM('დაზუსტ. ბიუჯ.'!F1043,'მთავრ. ფონდი'!G1043,'პრეზ. ფონდი'!G1043)</f>
        <v>10000</v>
      </c>
      <c r="G1043" s="10">
        <f>SUM('დაზუსტ. ბიუჯ.'!G1043,'მთავრ. ფონდი'!H1043,'პრეზ. ფონდი'!H1043)</f>
        <v>0</v>
      </c>
      <c r="H1043" s="10">
        <f>SUM('დაზუსტ. ბიუჯ.'!H1043,'მთავრ. ფონდი'!I1043,'პრეზ. ფონდი'!I1043)</f>
        <v>0</v>
      </c>
      <c r="I1043" s="10">
        <f t="shared" si="70"/>
        <v>20000</v>
      </c>
      <c r="J1043" s="10">
        <f t="shared" si="71"/>
        <v>20000</v>
      </c>
    </row>
    <row r="1044" spans="1:10" x14ac:dyDescent="0.25">
      <c r="A1044" t="str">
        <f t="shared" si="69"/>
        <v>b</v>
      </c>
      <c r="B1044" s="5"/>
      <c r="C1044" s="6" t="s">
        <v>18</v>
      </c>
      <c r="D1044" s="7">
        <f t="shared" si="72"/>
        <v>0</v>
      </c>
      <c r="E1044" s="7">
        <f>SUM('დაზუსტ. ბიუჯ.'!E1044,'მთავრ. ფონდი'!F1044,'პრეზ. ფონდი'!F1044)</f>
        <v>0</v>
      </c>
      <c r="F1044" s="7">
        <f>SUM('დაზუსტ. ბიუჯ.'!F1044,'მთავრ. ფონდი'!G1044,'პრეზ. ფონდი'!G1044)</f>
        <v>0</v>
      </c>
      <c r="G1044" s="7">
        <f>SUM('დაზუსტ. ბიუჯ.'!G1044,'მთავრ. ფონდი'!H1044,'პრეზ. ფონდი'!H1044)</f>
        <v>0</v>
      </c>
      <c r="H1044" s="7">
        <f>SUM('დაზუსტ. ბიუჯ.'!H1044,'მთავრ. ფონდი'!I1044,'პრეზ. ფონდი'!I1044)</f>
        <v>0</v>
      </c>
      <c r="I1044" s="7">
        <f t="shared" si="70"/>
        <v>0</v>
      </c>
      <c r="J1044" s="7">
        <f t="shared" si="71"/>
        <v>0</v>
      </c>
    </row>
    <row r="1045" spans="1:10" x14ac:dyDescent="0.25">
      <c r="A1045" t="str">
        <f t="shared" si="69"/>
        <v>b</v>
      </c>
      <c r="B1045" s="5"/>
      <c r="C1045" s="6" t="s">
        <v>19</v>
      </c>
      <c r="D1045" s="7">
        <f t="shared" si="72"/>
        <v>0</v>
      </c>
      <c r="E1045" s="7">
        <f>SUM('დაზუსტ. ბიუჯ.'!E1045,'მთავრ. ფონდი'!F1045,'პრეზ. ფონდი'!F1045)</f>
        <v>0</v>
      </c>
      <c r="F1045" s="7">
        <f>SUM('დაზუსტ. ბიუჯ.'!F1045,'მთავრ. ფონდი'!G1045,'პრეზ. ფონდი'!G1045)</f>
        <v>0</v>
      </c>
      <c r="G1045" s="7">
        <f>SUM('დაზუსტ. ბიუჯ.'!G1045,'მთავრ. ფონდი'!H1045,'პრეზ. ფონდი'!H1045)</f>
        <v>0</v>
      </c>
      <c r="H1045" s="7">
        <f>SUM('დაზუსტ. ბიუჯ.'!H1045,'მთავრ. ფონდი'!I1045,'პრეზ. ფონდი'!I1045)</f>
        <v>0</v>
      </c>
      <c r="I1045" s="7">
        <f t="shared" si="70"/>
        <v>0</v>
      </c>
      <c r="J1045" s="7">
        <f t="shared" si="71"/>
        <v>0</v>
      </c>
    </row>
    <row r="1046" spans="1:10" ht="15.75" thickBot="1" x14ac:dyDescent="0.3">
      <c r="A1046" t="str">
        <f t="shared" si="69"/>
        <v>a</v>
      </c>
      <c r="B1046" s="11"/>
      <c r="C1046" s="12" t="s">
        <v>20</v>
      </c>
      <c r="D1046" s="13">
        <f t="shared" si="72"/>
        <v>4400</v>
      </c>
      <c r="E1046" s="13">
        <f>SUM('დაზუსტ. ბიუჯ.'!E1046,'მთავრ. ფონდი'!F1046,'პრეზ. ფონდი'!F1046)</f>
        <v>4400</v>
      </c>
      <c r="F1046" s="13">
        <f>SUM('დაზუსტ. ბიუჯ.'!F1046,'მთავრ. ფონდი'!G1046,'პრეზ. ფონდი'!G1046)</f>
        <v>0</v>
      </c>
      <c r="G1046" s="13">
        <f>SUM('დაზუსტ. ბიუჯ.'!G1046,'მთავრ. ფონდი'!H1046,'პრეზ. ფონდი'!H1046)</f>
        <v>0</v>
      </c>
      <c r="H1046" s="13">
        <f>SUM('დაზუსტ. ბიუჯ.'!H1046,'მთავრ. ფონდი'!I1046,'პრეზ. ფონდი'!I1046)</f>
        <v>0</v>
      </c>
      <c r="I1046" s="13">
        <f t="shared" si="70"/>
        <v>4400</v>
      </c>
      <c r="J1046" s="13">
        <f t="shared" si="71"/>
        <v>4400</v>
      </c>
    </row>
    <row r="1047" spans="1:10" ht="31.5" thickTop="1" thickBot="1" x14ac:dyDescent="0.3">
      <c r="A1047" t="str">
        <f t="shared" si="69"/>
        <v>a</v>
      </c>
      <c r="B1047" s="16" t="s">
        <v>167</v>
      </c>
      <c r="C1047" s="14" t="s">
        <v>170</v>
      </c>
      <c r="D1047" s="4">
        <f t="shared" si="72"/>
        <v>1000000</v>
      </c>
      <c r="E1047" s="4">
        <f>SUM('დაზუსტ. ბიუჯ.'!E1047,'მთავრ. ფონდი'!F1047,'პრეზ. ფონდი'!F1047)</f>
        <v>86000</v>
      </c>
      <c r="F1047" s="4">
        <f>SUM('დაზუსტ. ბიუჯ.'!F1047,'მთავრ. ფონდი'!G1047,'პრეზ. ფონდი'!G1047)</f>
        <v>122000</v>
      </c>
      <c r="G1047" s="4">
        <f>SUM('დაზუსტ. ბიუჯ.'!G1047,'მთავრ. ფონდი'!H1047,'პრეზ. ფონდი'!H1047)</f>
        <v>381000</v>
      </c>
      <c r="H1047" s="4">
        <f>SUM('დაზუსტ. ბიუჯ.'!H1047,'მთავრ. ფონდი'!I1047,'პრეზ. ფონდი'!I1047)</f>
        <v>411000</v>
      </c>
      <c r="I1047" s="4">
        <f t="shared" si="70"/>
        <v>208000</v>
      </c>
      <c r="J1047" s="4">
        <f t="shared" si="71"/>
        <v>589000</v>
      </c>
    </row>
    <row r="1048" spans="1:10" ht="15.75" thickTop="1" x14ac:dyDescent="0.25">
      <c r="A1048" t="str">
        <f t="shared" si="69"/>
        <v>a</v>
      </c>
      <c r="B1048" s="5"/>
      <c r="C1048" s="6" t="s">
        <v>10</v>
      </c>
      <c r="D1048" s="7">
        <f t="shared" si="72"/>
        <v>995600</v>
      </c>
      <c r="E1048" s="7">
        <f>SUM('დაზუსტ. ბიუჯ.'!E1048,'მთავრ. ფონდი'!F1048,'პრეზ. ფონდი'!F1048)</f>
        <v>81600</v>
      </c>
      <c r="F1048" s="7">
        <f>SUM('დაზუსტ. ბიუჯ.'!F1048,'მთავრ. ფონდი'!G1048,'პრეზ. ფონდი'!G1048)</f>
        <v>122000</v>
      </c>
      <c r="G1048" s="7">
        <f>SUM('დაზუსტ. ბიუჯ.'!G1048,'მთავრ. ფონდი'!H1048,'პრეზ. ფონდი'!H1048)</f>
        <v>381000</v>
      </c>
      <c r="H1048" s="7">
        <f>SUM('დაზუსტ. ბიუჯ.'!H1048,'მთავრ. ფონდი'!I1048,'პრეზ. ფონდი'!I1048)</f>
        <v>411000</v>
      </c>
      <c r="I1048" s="7">
        <f t="shared" si="70"/>
        <v>203600</v>
      </c>
      <c r="J1048" s="7">
        <f t="shared" si="71"/>
        <v>584600</v>
      </c>
    </row>
    <row r="1049" spans="1:10" x14ac:dyDescent="0.25">
      <c r="A1049" t="str">
        <f t="shared" si="69"/>
        <v>b</v>
      </c>
      <c r="B1049" s="8"/>
      <c r="C1049" s="9" t="s">
        <v>11</v>
      </c>
      <c r="D1049" s="10">
        <f t="shared" si="72"/>
        <v>0</v>
      </c>
      <c r="E1049" s="10">
        <f>SUM('დაზუსტ. ბიუჯ.'!E1049,'მთავრ. ფონდი'!F1049,'პრეზ. ფონდი'!F1049)</f>
        <v>0</v>
      </c>
      <c r="F1049" s="10">
        <f>SUM('დაზუსტ. ბიუჯ.'!F1049,'მთავრ. ფონდი'!G1049,'პრეზ. ფონდი'!G1049)</f>
        <v>0</v>
      </c>
      <c r="G1049" s="10">
        <f>SUM('დაზუსტ. ბიუჯ.'!G1049,'მთავრ. ფონდი'!H1049,'პრეზ. ფონდი'!H1049)</f>
        <v>0</v>
      </c>
      <c r="H1049" s="10">
        <f>SUM('დაზუსტ. ბიუჯ.'!H1049,'მთავრ. ფონდი'!I1049,'პრეზ. ფონდი'!I1049)</f>
        <v>0</v>
      </c>
      <c r="I1049" s="10">
        <f t="shared" si="70"/>
        <v>0</v>
      </c>
      <c r="J1049" s="10">
        <f t="shared" si="71"/>
        <v>0</v>
      </c>
    </row>
    <row r="1050" spans="1:10" x14ac:dyDescent="0.25">
      <c r="A1050" t="str">
        <f t="shared" si="69"/>
        <v>a</v>
      </c>
      <c r="B1050" s="8"/>
      <c r="C1050" s="9" t="s">
        <v>12</v>
      </c>
      <c r="D1050" s="10">
        <f t="shared" si="72"/>
        <v>975600</v>
      </c>
      <c r="E1050" s="10">
        <f>SUM('დაზუსტ. ბიუჯ.'!E1050,'მთავრ. ფონდი'!F1050,'პრეზ. ფონდი'!F1050)</f>
        <v>71600</v>
      </c>
      <c r="F1050" s="10">
        <f>SUM('დაზუსტ. ბიუჯ.'!F1050,'მთავრ. ფონდი'!G1050,'პრეზ. ფონდი'!G1050)</f>
        <v>112000</v>
      </c>
      <c r="G1050" s="10">
        <f>SUM('დაზუსტ. ბიუჯ.'!G1050,'მთავრ. ფონდი'!H1050,'პრეზ. ფონდი'!H1050)</f>
        <v>381000</v>
      </c>
      <c r="H1050" s="10">
        <f>SUM('დაზუსტ. ბიუჯ.'!H1050,'მთავრ. ფონდი'!I1050,'პრეზ. ფონდი'!I1050)</f>
        <v>411000</v>
      </c>
      <c r="I1050" s="10">
        <f t="shared" si="70"/>
        <v>183600</v>
      </c>
      <c r="J1050" s="10">
        <f t="shared" si="71"/>
        <v>564600</v>
      </c>
    </row>
    <row r="1051" spans="1:10" x14ac:dyDescent="0.25">
      <c r="A1051" t="str">
        <f t="shared" si="69"/>
        <v>b</v>
      </c>
      <c r="B1051" s="8"/>
      <c r="C1051" s="9" t="s">
        <v>13</v>
      </c>
      <c r="D1051" s="10">
        <f t="shared" si="72"/>
        <v>0</v>
      </c>
      <c r="E1051" s="10">
        <f>SUM('დაზუსტ. ბიუჯ.'!E1051,'მთავრ. ფონდი'!F1051,'პრეზ. ფონდი'!F1051)</f>
        <v>0</v>
      </c>
      <c r="F1051" s="10">
        <f>SUM('დაზუსტ. ბიუჯ.'!F1051,'მთავრ. ფონდი'!G1051,'პრეზ. ფონდი'!G1051)</f>
        <v>0</v>
      </c>
      <c r="G1051" s="10">
        <f>SUM('დაზუსტ. ბიუჯ.'!G1051,'მთავრ. ფონდი'!H1051,'პრეზ. ფონდი'!H1051)</f>
        <v>0</v>
      </c>
      <c r="H1051" s="10">
        <f>SUM('დაზუსტ. ბიუჯ.'!H1051,'მთავრ. ფონდი'!I1051,'პრეზ. ფონდი'!I1051)</f>
        <v>0</v>
      </c>
      <c r="I1051" s="10">
        <f t="shared" si="70"/>
        <v>0</v>
      </c>
      <c r="J1051" s="10">
        <f t="shared" si="71"/>
        <v>0</v>
      </c>
    </row>
    <row r="1052" spans="1:10" x14ac:dyDescent="0.25">
      <c r="A1052" t="str">
        <f t="shared" si="69"/>
        <v>b</v>
      </c>
      <c r="B1052" s="8"/>
      <c r="C1052" s="9" t="s">
        <v>14</v>
      </c>
      <c r="D1052" s="10">
        <f t="shared" si="72"/>
        <v>0</v>
      </c>
      <c r="E1052" s="10">
        <f>SUM('დაზუსტ. ბიუჯ.'!E1052,'მთავრ. ფონდი'!F1052,'პრეზ. ფონდი'!F1052)</f>
        <v>0</v>
      </c>
      <c r="F1052" s="10">
        <f>SUM('დაზუსტ. ბიუჯ.'!F1052,'მთავრ. ფონდი'!G1052,'პრეზ. ფონდი'!G1052)</f>
        <v>0</v>
      </c>
      <c r="G1052" s="10">
        <f>SUM('დაზუსტ. ბიუჯ.'!G1052,'მთავრ. ფონდი'!H1052,'პრეზ. ფონდი'!H1052)</f>
        <v>0</v>
      </c>
      <c r="H1052" s="10">
        <f>SUM('დაზუსტ. ბიუჯ.'!H1052,'მთავრ. ფონდი'!I1052,'პრეზ. ფონდი'!I1052)</f>
        <v>0</v>
      </c>
      <c r="I1052" s="10">
        <f t="shared" si="70"/>
        <v>0</v>
      </c>
      <c r="J1052" s="10">
        <f t="shared" si="71"/>
        <v>0</v>
      </c>
    </row>
    <row r="1053" spans="1:10" x14ac:dyDescent="0.25">
      <c r="A1053" t="str">
        <f t="shared" si="69"/>
        <v>b</v>
      </c>
      <c r="B1053" s="8"/>
      <c r="C1053" s="9" t="s">
        <v>15</v>
      </c>
      <c r="D1053" s="10">
        <f t="shared" si="72"/>
        <v>0</v>
      </c>
      <c r="E1053" s="10">
        <f>SUM('დაზუსტ. ბიუჯ.'!E1053,'მთავრ. ფონდი'!F1053,'პრეზ. ფონდი'!F1053)</f>
        <v>0</v>
      </c>
      <c r="F1053" s="10">
        <f>SUM('დაზუსტ. ბიუჯ.'!F1053,'მთავრ. ფონდი'!G1053,'პრეზ. ფონდი'!G1053)</f>
        <v>0</v>
      </c>
      <c r="G1053" s="10">
        <f>SUM('დაზუსტ. ბიუჯ.'!G1053,'მთავრ. ფონდი'!H1053,'პრეზ. ფონდი'!H1053)</f>
        <v>0</v>
      </c>
      <c r="H1053" s="10">
        <f>SUM('დაზუსტ. ბიუჯ.'!H1053,'მთავრ. ფონდი'!I1053,'პრეზ. ფონდი'!I1053)</f>
        <v>0</v>
      </c>
      <c r="I1053" s="10">
        <f t="shared" si="70"/>
        <v>0</v>
      </c>
      <c r="J1053" s="10">
        <f t="shared" si="71"/>
        <v>0</v>
      </c>
    </row>
    <row r="1054" spans="1:10" x14ac:dyDescent="0.25">
      <c r="A1054" t="str">
        <f t="shared" si="69"/>
        <v>b</v>
      </c>
      <c r="B1054" s="8"/>
      <c r="C1054" s="9" t="s">
        <v>16</v>
      </c>
      <c r="D1054" s="10">
        <f t="shared" si="72"/>
        <v>0</v>
      </c>
      <c r="E1054" s="10">
        <f>SUM('დაზუსტ. ბიუჯ.'!E1054,'მთავრ. ფონდი'!F1054,'პრეზ. ფონდი'!F1054)</f>
        <v>0</v>
      </c>
      <c r="F1054" s="10">
        <f>SUM('დაზუსტ. ბიუჯ.'!F1054,'მთავრ. ფონდი'!G1054,'პრეზ. ფონდი'!G1054)</f>
        <v>0</v>
      </c>
      <c r="G1054" s="10">
        <f>SUM('დაზუსტ. ბიუჯ.'!G1054,'მთავრ. ფონდი'!H1054,'პრეზ. ფონდი'!H1054)</f>
        <v>0</v>
      </c>
      <c r="H1054" s="10">
        <f>SUM('დაზუსტ. ბიუჯ.'!H1054,'მთავრ. ფონდი'!I1054,'პრეზ. ფონდი'!I1054)</f>
        <v>0</v>
      </c>
      <c r="I1054" s="10">
        <f t="shared" si="70"/>
        <v>0</v>
      </c>
      <c r="J1054" s="10">
        <f t="shared" si="71"/>
        <v>0</v>
      </c>
    </row>
    <row r="1055" spans="1:10" x14ac:dyDescent="0.25">
      <c r="A1055" t="str">
        <f t="shared" si="69"/>
        <v>a</v>
      </c>
      <c r="B1055" s="8"/>
      <c r="C1055" s="9" t="s">
        <v>17</v>
      </c>
      <c r="D1055" s="10">
        <f t="shared" si="72"/>
        <v>20000</v>
      </c>
      <c r="E1055" s="10">
        <f>SUM('დაზუსტ. ბიუჯ.'!E1055,'მთავრ. ფონდი'!F1055,'პრეზ. ფონდი'!F1055)</f>
        <v>10000</v>
      </c>
      <c r="F1055" s="10">
        <f>SUM('დაზუსტ. ბიუჯ.'!F1055,'მთავრ. ფონდი'!G1055,'პრეზ. ფონდი'!G1055)</f>
        <v>10000</v>
      </c>
      <c r="G1055" s="10">
        <f>SUM('დაზუსტ. ბიუჯ.'!G1055,'მთავრ. ფონდი'!H1055,'პრეზ. ფონდი'!H1055)</f>
        <v>0</v>
      </c>
      <c r="H1055" s="10">
        <f>SUM('დაზუსტ. ბიუჯ.'!H1055,'მთავრ. ფონდი'!I1055,'პრეზ. ფონდი'!I1055)</f>
        <v>0</v>
      </c>
      <c r="I1055" s="10">
        <f t="shared" si="70"/>
        <v>20000</v>
      </c>
      <c r="J1055" s="10">
        <f t="shared" si="71"/>
        <v>20000</v>
      </c>
    </row>
    <row r="1056" spans="1:10" x14ac:dyDescent="0.25">
      <c r="A1056" t="str">
        <f t="shared" si="69"/>
        <v>b</v>
      </c>
      <c r="B1056" s="5"/>
      <c r="C1056" s="6" t="s">
        <v>18</v>
      </c>
      <c r="D1056" s="7">
        <f t="shared" si="72"/>
        <v>0</v>
      </c>
      <c r="E1056" s="7">
        <f>SUM('დაზუსტ. ბიუჯ.'!E1056,'მთავრ. ფონდი'!F1056,'პრეზ. ფონდი'!F1056)</f>
        <v>0</v>
      </c>
      <c r="F1056" s="7">
        <f>SUM('დაზუსტ. ბიუჯ.'!F1056,'მთავრ. ფონდი'!G1056,'პრეზ. ფონდი'!G1056)</f>
        <v>0</v>
      </c>
      <c r="G1056" s="7">
        <f>SUM('დაზუსტ. ბიუჯ.'!G1056,'მთავრ. ფონდი'!H1056,'პრეზ. ფონდი'!H1056)</f>
        <v>0</v>
      </c>
      <c r="H1056" s="7">
        <f>SUM('დაზუსტ. ბიუჯ.'!H1056,'მთავრ. ფონდი'!I1056,'პრეზ. ფონდი'!I1056)</f>
        <v>0</v>
      </c>
      <c r="I1056" s="7">
        <f t="shared" si="70"/>
        <v>0</v>
      </c>
      <c r="J1056" s="7">
        <f t="shared" si="71"/>
        <v>0</v>
      </c>
    </row>
    <row r="1057" spans="1:10" x14ac:dyDescent="0.25">
      <c r="A1057" t="str">
        <f t="shared" si="69"/>
        <v>b</v>
      </c>
      <c r="B1057" s="5"/>
      <c r="C1057" s="6" t="s">
        <v>19</v>
      </c>
      <c r="D1057" s="7">
        <f t="shared" si="72"/>
        <v>0</v>
      </c>
      <c r="E1057" s="7">
        <f>SUM('დაზუსტ. ბიუჯ.'!E1057,'მთავრ. ფონდი'!F1057,'პრეზ. ფონდი'!F1057)</f>
        <v>0</v>
      </c>
      <c r="F1057" s="7">
        <f>SUM('დაზუსტ. ბიუჯ.'!F1057,'მთავრ. ფონდი'!G1057,'პრეზ. ფონდი'!G1057)</f>
        <v>0</v>
      </c>
      <c r="G1057" s="7">
        <f>SUM('დაზუსტ. ბიუჯ.'!G1057,'მთავრ. ფონდი'!H1057,'პრეზ. ფონდი'!H1057)</f>
        <v>0</v>
      </c>
      <c r="H1057" s="7">
        <f>SUM('დაზუსტ. ბიუჯ.'!H1057,'მთავრ. ფონდი'!I1057,'პრეზ. ფონდი'!I1057)</f>
        <v>0</v>
      </c>
      <c r="I1057" s="7">
        <f t="shared" si="70"/>
        <v>0</v>
      </c>
      <c r="J1057" s="7">
        <f t="shared" si="71"/>
        <v>0</v>
      </c>
    </row>
    <row r="1058" spans="1:10" ht="15.75" thickBot="1" x14ac:dyDescent="0.3">
      <c r="A1058" t="str">
        <f t="shared" si="69"/>
        <v>a</v>
      </c>
      <c r="B1058" s="11"/>
      <c r="C1058" s="12" t="s">
        <v>20</v>
      </c>
      <c r="D1058" s="13">
        <f t="shared" si="72"/>
        <v>4400</v>
      </c>
      <c r="E1058" s="13">
        <f>SUM('დაზუსტ. ბიუჯ.'!E1058,'მთავრ. ფონდი'!F1058,'პრეზ. ფონდი'!F1058)</f>
        <v>4400</v>
      </c>
      <c r="F1058" s="13">
        <f>SUM('დაზუსტ. ბიუჯ.'!F1058,'მთავრ. ფონდი'!G1058,'პრეზ. ფონდი'!G1058)</f>
        <v>0</v>
      </c>
      <c r="G1058" s="13">
        <f>SUM('დაზუსტ. ბიუჯ.'!G1058,'მთავრ. ფონდი'!H1058,'პრეზ. ფონდი'!H1058)</f>
        <v>0</v>
      </c>
      <c r="H1058" s="13">
        <f>SUM('დაზუსტ. ბიუჯ.'!H1058,'მთავრ. ფონდი'!I1058,'პრეზ. ფონდი'!I1058)</f>
        <v>0</v>
      </c>
      <c r="I1058" s="13">
        <f t="shared" si="70"/>
        <v>4400</v>
      </c>
      <c r="J1058" s="13">
        <f t="shared" si="71"/>
        <v>4400</v>
      </c>
    </row>
    <row r="1059" spans="1:10" ht="31.5" thickTop="1" thickBot="1" x14ac:dyDescent="0.3">
      <c r="A1059" t="str">
        <f>IF(OR(D1059&lt;&gt;0,E1059&lt;&gt;0,F1059&lt;&gt;0,G1059&lt;&gt;0,H1059&lt;&gt;0,),"a","b")</f>
        <v>a</v>
      </c>
      <c r="B1059" s="3" t="s">
        <v>224</v>
      </c>
      <c r="C1059" s="14" t="s">
        <v>235</v>
      </c>
      <c r="D1059" s="4">
        <f t="shared" si="72"/>
        <v>37230</v>
      </c>
      <c r="E1059" s="4">
        <f>SUM('დაზუსტ. ბიუჯ.'!E1059,'მთავრ. ფონდი'!F1059,'პრეზ. ფონდი'!F1059)</f>
        <v>0</v>
      </c>
      <c r="F1059" s="4">
        <f>SUM('დაზუსტ. ბიუჯ.'!F1059,'მთავრ. ფონდი'!G1059,'პრეზ. ფონდი'!G1059)</f>
        <v>37230</v>
      </c>
      <c r="G1059" s="4">
        <f>SUM('დაზუსტ. ბიუჯ.'!G1059,'მთავრ. ფონდი'!H1059,'პრეზ. ფონდი'!H1059)</f>
        <v>0</v>
      </c>
      <c r="H1059" s="4">
        <f>SUM('დაზუსტ. ბიუჯ.'!H1059,'მთავრ. ფონდი'!I1059,'პრეზ. ფონდი'!I1059)</f>
        <v>0</v>
      </c>
      <c r="I1059" s="4">
        <f t="shared" ref="I1059:I1070" si="76">SUM(E1059,F1059)</f>
        <v>37230</v>
      </c>
      <c r="J1059" s="4">
        <f t="shared" ref="J1059:J1070" si="77">SUM(E1059,F1059,G1059)</f>
        <v>37230</v>
      </c>
    </row>
    <row r="1060" spans="1:10" ht="15.75" thickTop="1" x14ac:dyDescent="0.25">
      <c r="A1060" t="str">
        <f t="shared" ref="A1060:A1071" si="78">IF(OR(D1060&lt;&gt;0,E1060&lt;&gt;0,F1060&lt;&gt;0,G1060&lt;&gt;0,H1060&lt;&gt;0,),"a","b")</f>
        <v>b</v>
      </c>
      <c r="B1060" s="5"/>
      <c r="C1060" s="6" t="s">
        <v>10</v>
      </c>
      <c r="D1060" s="7">
        <f t="shared" si="72"/>
        <v>0</v>
      </c>
      <c r="E1060" s="7">
        <f>SUM('დაზუსტ. ბიუჯ.'!E1060,'მთავრ. ფონდი'!F1060,'პრეზ. ფონდი'!F1060)</f>
        <v>0</v>
      </c>
      <c r="F1060" s="7">
        <f>SUM('დაზუსტ. ბიუჯ.'!F1060,'მთავრ. ფონდი'!G1060,'პრეზ. ფონდი'!G1060)</f>
        <v>0</v>
      </c>
      <c r="G1060" s="7">
        <f>SUM('დაზუსტ. ბიუჯ.'!G1060,'მთავრ. ფონდი'!H1060,'პრეზ. ფონდი'!H1060)</f>
        <v>0</v>
      </c>
      <c r="H1060" s="7">
        <f>SUM('დაზუსტ. ბიუჯ.'!H1060,'მთავრ. ფონდი'!I1060,'პრეზ. ფონდი'!I1060)</f>
        <v>0</v>
      </c>
      <c r="I1060" s="7">
        <f t="shared" si="76"/>
        <v>0</v>
      </c>
      <c r="J1060" s="7">
        <f t="shared" si="77"/>
        <v>0</v>
      </c>
    </row>
    <row r="1061" spans="1:10" x14ac:dyDescent="0.25">
      <c r="A1061" t="str">
        <f t="shared" si="78"/>
        <v>b</v>
      </c>
      <c r="B1061" s="8"/>
      <c r="C1061" s="9" t="s">
        <v>11</v>
      </c>
      <c r="D1061" s="10">
        <f t="shared" si="72"/>
        <v>0</v>
      </c>
      <c r="E1061" s="10">
        <f>SUM('დაზუსტ. ბიუჯ.'!E1061,'მთავრ. ფონდი'!F1061,'პრეზ. ფონდი'!F1061)</f>
        <v>0</v>
      </c>
      <c r="F1061" s="10">
        <f>SUM('დაზუსტ. ბიუჯ.'!F1061,'მთავრ. ფონდი'!G1061,'პრეზ. ფონდი'!G1061)</f>
        <v>0</v>
      </c>
      <c r="G1061" s="10">
        <f>SUM('დაზუსტ. ბიუჯ.'!G1061,'მთავრ. ფონდი'!H1061,'პრეზ. ფონდი'!H1061)</f>
        <v>0</v>
      </c>
      <c r="H1061" s="10">
        <f>SUM('დაზუსტ. ბიუჯ.'!H1061,'მთავრ. ფონდი'!I1061,'პრეზ. ფონდი'!I1061)</f>
        <v>0</v>
      </c>
      <c r="I1061" s="10">
        <f t="shared" si="76"/>
        <v>0</v>
      </c>
      <c r="J1061" s="10">
        <f t="shared" si="77"/>
        <v>0</v>
      </c>
    </row>
    <row r="1062" spans="1:10" x14ac:dyDescent="0.25">
      <c r="A1062" t="str">
        <f t="shared" si="78"/>
        <v>b</v>
      </c>
      <c r="B1062" s="8"/>
      <c r="C1062" s="9" t="s">
        <v>12</v>
      </c>
      <c r="D1062" s="10">
        <f t="shared" si="72"/>
        <v>0</v>
      </c>
      <c r="E1062" s="10">
        <f>SUM('დაზუსტ. ბიუჯ.'!E1062,'მთავრ. ფონდი'!F1062,'პრეზ. ფონდი'!F1062)</f>
        <v>0</v>
      </c>
      <c r="F1062" s="10">
        <f>SUM('დაზუსტ. ბიუჯ.'!F1062,'მთავრ. ფონდი'!G1062,'პრეზ. ფონდი'!G1062)</f>
        <v>0</v>
      </c>
      <c r="G1062" s="10">
        <f>SUM('დაზუსტ. ბიუჯ.'!G1062,'მთავრ. ფონდი'!H1062,'პრეზ. ფონდი'!H1062)</f>
        <v>0</v>
      </c>
      <c r="H1062" s="10">
        <f>SUM('დაზუსტ. ბიუჯ.'!H1062,'მთავრ. ფონდი'!I1062,'პრეზ. ფონდი'!I1062)</f>
        <v>0</v>
      </c>
      <c r="I1062" s="10">
        <f t="shared" si="76"/>
        <v>0</v>
      </c>
      <c r="J1062" s="10">
        <f t="shared" si="77"/>
        <v>0</v>
      </c>
    </row>
    <row r="1063" spans="1:10" x14ac:dyDescent="0.25">
      <c r="A1063" t="str">
        <f t="shared" si="78"/>
        <v>b</v>
      </c>
      <c r="B1063" s="8"/>
      <c r="C1063" s="9" t="s">
        <v>13</v>
      </c>
      <c r="D1063" s="10">
        <f t="shared" si="72"/>
        <v>0</v>
      </c>
      <c r="E1063" s="10">
        <f>SUM('დაზუსტ. ბიუჯ.'!E1063,'მთავრ. ფონდი'!F1063,'პრეზ. ფონდი'!F1063)</f>
        <v>0</v>
      </c>
      <c r="F1063" s="10">
        <f>SUM('დაზუსტ. ბიუჯ.'!F1063,'მთავრ. ფონდი'!G1063,'პრეზ. ფონდი'!G1063)</f>
        <v>0</v>
      </c>
      <c r="G1063" s="10">
        <f>SUM('დაზუსტ. ბიუჯ.'!G1063,'მთავრ. ფონდი'!H1063,'პრეზ. ფონდი'!H1063)</f>
        <v>0</v>
      </c>
      <c r="H1063" s="10">
        <f>SUM('დაზუსტ. ბიუჯ.'!H1063,'მთავრ. ფონდი'!I1063,'პრეზ. ფონდი'!I1063)</f>
        <v>0</v>
      </c>
      <c r="I1063" s="10">
        <f t="shared" si="76"/>
        <v>0</v>
      </c>
      <c r="J1063" s="10">
        <f t="shared" si="77"/>
        <v>0</v>
      </c>
    </row>
    <row r="1064" spans="1:10" x14ac:dyDescent="0.25">
      <c r="A1064" t="str">
        <f t="shared" si="78"/>
        <v>b</v>
      </c>
      <c r="B1064" s="8"/>
      <c r="C1064" s="9" t="s">
        <v>14</v>
      </c>
      <c r="D1064" s="10">
        <f t="shared" si="72"/>
        <v>0</v>
      </c>
      <c r="E1064" s="10">
        <f>SUM('დაზუსტ. ბიუჯ.'!E1064,'მთავრ. ფონდი'!F1064,'პრეზ. ფონდი'!F1064)</f>
        <v>0</v>
      </c>
      <c r="F1064" s="10">
        <f>SUM('დაზუსტ. ბიუჯ.'!F1064,'მთავრ. ფონდი'!G1064,'პრეზ. ფონდი'!G1064)</f>
        <v>0</v>
      </c>
      <c r="G1064" s="10">
        <f>SUM('დაზუსტ. ბიუჯ.'!G1064,'მთავრ. ფონდი'!H1064,'პრეზ. ფონდი'!H1064)</f>
        <v>0</v>
      </c>
      <c r="H1064" s="10">
        <f>SUM('დაზუსტ. ბიუჯ.'!H1064,'მთავრ. ფონდი'!I1064,'პრეზ. ფონდი'!I1064)</f>
        <v>0</v>
      </c>
      <c r="I1064" s="10">
        <f t="shared" si="76"/>
        <v>0</v>
      </c>
      <c r="J1064" s="10">
        <f t="shared" si="77"/>
        <v>0</v>
      </c>
    </row>
    <row r="1065" spans="1:10" x14ac:dyDescent="0.25">
      <c r="A1065" t="str">
        <f t="shared" si="78"/>
        <v>b</v>
      </c>
      <c r="B1065" s="8"/>
      <c r="C1065" s="9" t="s">
        <v>15</v>
      </c>
      <c r="D1065" s="10">
        <f t="shared" si="72"/>
        <v>0</v>
      </c>
      <c r="E1065" s="10">
        <f>SUM('დაზუსტ. ბიუჯ.'!E1065,'მთავრ. ფონდი'!F1065,'პრეზ. ფონდი'!F1065)</f>
        <v>0</v>
      </c>
      <c r="F1065" s="10">
        <f>SUM('დაზუსტ. ბიუჯ.'!F1065,'მთავრ. ფონდი'!G1065,'პრეზ. ფონდი'!G1065)</f>
        <v>0</v>
      </c>
      <c r="G1065" s="10">
        <f>SUM('დაზუსტ. ბიუჯ.'!G1065,'მთავრ. ფონდი'!H1065,'პრეზ. ფონდი'!H1065)</f>
        <v>0</v>
      </c>
      <c r="H1065" s="10">
        <f>SUM('დაზუსტ. ბიუჯ.'!H1065,'მთავრ. ფონდი'!I1065,'პრეზ. ფონდი'!I1065)</f>
        <v>0</v>
      </c>
      <c r="I1065" s="10">
        <f t="shared" si="76"/>
        <v>0</v>
      </c>
      <c r="J1065" s="10">
        <f t="shared" si="77"/>
        <v>0</v>
      </c>
    </row>
    <row r="1066" spans="1:10" x14ac:dyDescent="0.25">
      <c r="A1066" t="str">
        <f t="shared" si="78"/>
        <v>b</v>
      </c>
      <c r="B1066" s="8"/>
      <c r="C1066" s="9" t="s">
        <v>16</v>
      </c>
      <c r="D1066" s="10">
        <f t="shared" si="72"/>
        <v>0</v>
      </c>
      <c r="E1066" s="10">
        <f>SUM('დაზუსტ. ბიუჯ.'!E1066,'მთავრ. ფონდი'!F1066,'პრეზ. ფონდი'!F1066)</f>
        <v>0</v>
      </c>
      <c r="F1066" s="10">
        <f>SUM('დაზუსტ. ბიუჯ.'!F1066,'მთავრ. ფონდი'!G1066,'პრეზ. ფონდი'!G1066)</f>
        <v>0</v>
      </c>
      <c r="G1066" s="10">
        <f>SUM('დაზუსტ. ბიუჯ.'!G1066,'მთავრ. ფონდი'!H1066,'პრეზ. ფონდი'!H1066)</f>
        <v>0</v>
      </c>
      <c r="H1066" s="10">
        <f>SUM('დაზუსტ. ბიუჯ.'!H1066,'მთავრ. ფონდი'!I1066,'პრეზ. ფონდი'!I1066)</f>
        <v>0</v>
      </c>
      <c r="I1066" s="10">
        <f t="shared" si="76"/>
        <v>0</v>
      </c>
      <c r="J1066" s="10">
        <f t="shared" si="77"/>
        <v>0</v>
      </c>
    </row>
    <row r="1067" spans="1:10" x14ac:dyDescent="0.25">
      <c r="A1067" t="str">
        <f t="shared" si="78"/>
        <v>b</v>
      </c>
      <c r="B1067" s="8"/>
      <c r="C1067" s="9" t="s">
        <v>17</v>
      </c>
      <c r="D1067" s="10">
        <f t="shared" si="72"/>
        <v>0</v>
      </c>
      <c r="E1067" s="10">
        <f>SUM('დაზუსტ. ბიუჯ.'!E1067,'მთავრ. ფონდი'!F1067,'პრეზ. ფონდი'!F1067)</f>
        <v>0</v>
      </c>
      <c r="F1067" s="10">
        <f>SUM('დაზუსტ. ბიუჯ.'!F1067,'მთავრ. ფონდი'!G1067,'პრეზ. ფონდი'!G1067)</f>
        <v>0</v>
      </c>
      <c r="G1067" s="10">
        <f>SUM('დაზუსტ. ბიუჯ.'!G1067,'მთავრ. ფონდი'!H1067,'პრეზ. ფონდი'!H1067)</f>
        <v>0</v>
      </c>
      <c r="H1067" s="10">
        <f>SUM('დაზუსტ. ბიუჯ.'!H1067,'მთავრ. ფონდი'!I1067,'პრეზ. ფონდი'!I1067)</f>
        <v>0</v>
      </c>
      <c r="I1067" s="10">
        <f t="shared" si="76"/>
        <v>0</v>
      </c>
      <c r="J1067" s="10">
        <f t="shared" si="77"/>
        <v>0</v>
      </c>
    </row>
    <row r="1068" spans="1:10" x14ac:dyDescent="0.25">
      <c r="A1068" t="str">
        <f t="shared" si="78"/>
        <v>a</v>
      </c>
      <c r="B1068" s="5"/>
      <c r="C1068" s="6" t="s">
        <v>18</v>
      </c>
      <c r="D1068" s="7">
        <f t="shared" si="72"/>
        <v>37230</v>
      </c>
      <c r="E1068" s="7">
        <f>SUM('დაზუსტ. ბიუჯ.'!E1068,'მთავრ. ფონდი'!F1068,'პრეზ. ფონდი'!F1068)</f>
        <v>0</v>
      </c>
      <c r="F1068" s="7">
        <f>SUM('დაზუსტ. ბიუჯ.'!F1068,'მთავრ. ფონდი'!G1068,'პრეზ. ფონდი'!G1068)</f>
        <v>37230</v>
      </c>
      <c r="G1068" s="7">
        <f>SUM('დაზუსტ. ბიუჯ.'!G1068,'მთავრ. ფონდი'!H1068,'პრეზ. ფონდი'!H1068)</f>
        <v>0</v>
      </c>
      <c r="H1068" s="7">
        <f>SUM('დაზუსტ. ბიუჯ.'!H1068,'მთავრ. ფონდი'!I1068,'პრეზ. ფონდი'!I1068)</f>
        <v>0</v>
      </c>
      <c r="I1068" s="7">
        <f t="shared" si="76"/>
        <v>37230</v>
      </c>
      <c r="J1068" s="7">
        <f t="shared" si="77"/>
        <v>37230</v>
      </c>
    </row>
    <row r="1069" spans="1:10" x14ac:dyDescent="0.25">
      <c r="A1069" t="str">
        <f t="shared" si="78"/>
        <v>b</v>
      </c>
      <c r="B1069" s="5"/>
      <c r="C1069" s="6" t="s">
        <v>19</v>
      </c>
      <c r="D1069" s="7">
        <f t="shared" si="72"/>
        <v>0</v>
      </c>
      <c r="E1069" s="7">
        <f>SUM('დაზუსტ. ბიუჯ.'!E1069,'მთავრ. ფონდი'!F1069,'პრეზ. ფონდი'!F1069)</f>
        <v>0</v>
      </c>
      <c r="F1069" s="7">
        <f>SUM('დაზუსტ. ბიუჯ.'!F1069,'მთავრ. ფონდი'!G1069,'პრეზ. ფონდი'!G1069)</f>
        <v>0</v>
      </c>
      <c r="G1069" s="7">
        <f>SUM('დაზუსტ. ბიუჯ.'!G1069,'მთავრ. ფონდი'!H1069,'პრეზ. ფონდი'!H1069)</f>
        <v>0</v>
      </c>
      <c r="H1069" s="7">
        <f>SUM('დაზუსტ. ბიუჯ.'!H1069,'მთავრ. ფონდი'!I1069,'პრეზ. ფონდი'!I1069)</f>
        <v>0</v>
      </c>
      <c r="I1069" s="7">
        <f t="shared" si="76"/>
        <v>0</v>
      </c>
      <c r="J1069" s="7">
        <f t="shared" si="77"/>
        <v>0</v>
      </c>
    </row>
    <row r="1070" spans="1:10" ht="15.75" thickBot="1" x14ac:dyDescent="0.3">
      <c r="A1070" t="str">
        <f t="shared" si="78"/>
        <v>b</v>
      </c>
      <c r="B1070" s="11"/>
      <c r="C1070" s="12" t="s">
        <v>20</v>
      </c>
      <c r="D1070" s="13">
        <f t="shared" si="72"/>
        <v>0</v>
      </c>
      <c r="E1070" s="13">
        <f>SUM('დაზუსტ. ბიუჯ.'!E1070,'მთავრ. ფონდი'!F1070,'პრეზ. ფონდი'!F1070)</f>
        <v>0</v>
      </c>
      <c r="F1070" s="13">
        <f>SUM('დაზუსტ. ბიუჯ.'!F1070,'მთავრ. ფონდი'!G1070,'პრეზ. ფონდი'!G1070)</f>
        <v>0</v>
      </c>
      <c r="G1070" s="13">
        <f>SUM('დაზუსტ. ბიუჯ.'!G1070,'მთავრ. ფონდი'!H1070,'პრეზ. ფონდი'!H1070)</f>
        <v>0</v>
      </c>
      <c r="H1070" s="13">
        <f>SUM('დაზუსტ. ბიუჯ.'!H1070,'მთავრ. ფონდი'!I1070,'პრეზ. ფონდი'!I1070)</f>
        <v>0</v>
      </c>
      <c r="I1070" s="13">
        <f t="shared" si="76"/>
        <v>0</v>
      </c>
      <c r="J1070" s="13">
        <f t="shared" si="77"/>
        <v>0</v>
      </c>
    </row>
    <row r="1071" spans="1:10" ht="31.5" thickTop="1" thickBot="1" x14ac:dyDescent="0.3">
      <c r="A1071" t="str">
        <f t="shared" si="78"/>
        <v>a</v>
      </c>
      <c r="B1071" s="16" t="s">
        <v>171</v>
      </c>
      <c r="C1071" s="14" t="s">
        <v>182</v>
      </c>
      <c r="D1071" s="4">
        <f t="shared" si="72"/>
        <v>29962770</v>
      </c>
      <c r="E1071" s="4">
        <f>SUM('დაზუსტ. ბიუჯ.'!E1071,'მთავრ. ფონდი'!F1071,'პრეზ. ფონდი'!F1071)</f>
        <v>5059600</v>
      </c>
      <c r="F1071" s="4">
        <f>SUM('დაზუსტ. ბიუჯ.'!F1071,'მთავრ. ფონდი'!G1071,'პრეზ. ფონდი'!G1071)</f>
        <v>10027570</v>
      </c>
      <c r="G1071" s="4">
        <f>SUM('დაზუსტ. ბიუჯ.'!G1071,'მთავრ. ფონდი'!H1071,'პრეზ. ფონდი'!H1071)</f>
        <v>8706300</v>
      </c>
      <c r="H1071" s="4">
        <f>SUM('დაზუსტ. ბიუჯ.'!H1071,'მთავრ. ფონდი'!I1071,'პრეზ. ფონდი'!I1071)</f>
        <v>6169300</v>
      </c>
      <c r="I1071" s="4">
        <f t="shared" si="70"/>
        <v>15087170</v>
      </c>
      <c r="J1071" s="4">
        <f t="shared" si="71"/>
        <v>23793470</v>
      </c>
    </row>
    <row r="1072" spans="1:10" ht="15.75" thickTop="1" x14ac:dyDescent="0.25">
      <c r="A1072" t="str">
        <f t="shared" ref="A1072:A1135" si="79">IF(OR(D1072&lt;&gt;0,E1072&lt;&gt;0,F1072&lt;&gt;0,G1072&lt;&gt;0,H1072&lt;&gt;0,),"a","b")</f>
        <v>a</v>
      </c>
      <c r="B1072" s="5"/>
      <c r="C1072" s="6" t="s">
        <v>10</v>
      </c>
      <c r="D1072" s="7">
        <f t="shared" si="72"/>
        <v>13637000</v>
      </c>
      <c r="E1072" s="7">
        <f>SUM('დაზუსტ. ბიუჯ.'!E1072,'მთავრ. ფონდი'!F1072,'პრეზ. ფონდი'!F1072)</f>
        <v>3122300</v>
      </c>
      <c r="F1072" s="7">
        <f>SUM('დაზუსტ. ბიუჯ.'!F1072,'მთავრ. ფონდი'!G1072,'პრეზ. ფონდი'!G1072)</f>
        <v>5226100</v>
      </c>
      <c r="G1072" s="7">
        <f>SUM('დაზუსტ. ბიუჯ.'!G1072,'მთავრ. ფონდი'!H1072,'პრეზ. ფონდი'!H1072)</f>
        <v>5119300</v>
      </c>
      <c r="H1072" s="7">
        <f>SUM('დაზუსტ. ბიუჯ.'!H1072,'მთავრ. ფონდი'!I1072,'პრეზ. ფონდი'!I1072)</f>
        <v>169300</v>
      </c>
      <c r="I1072" s="7">
        <f t="shared" ref="I1072:I1135" si="80">SUM(E1072,F1072)</f>
        <v>8348400</v>
      </c>
      <c r="J1072" s="7">
        <f t="shared" ref="J1072:J1135" si="81">SUM(E1072,F1072,G1072)</f>
        <v>13467700</v>
      </c>
    </row>
    <row r="1073" spans="1:10" x14ac:dyDescent="0.25">
      <c r="A1073" t="str">
        <f t="shared" si="79"/>
        <v>b</v>
      </c>
      <c r="B1073" s="8"/>
      <c r="C1073" s="9" t="s">
        <v>11</v>
      </c>
      <c r="D1073" s="10">
        <f t="shared" si="72"/>
        <v>0</v>
      </c>
      <c r="E1073" s="10">
        <f>SUM('დაზუსტ. ბიუჯ.'!E1073,'მთავრ. ფონდი'!F1073,'პრეზ. ფონდი'!F1073)</f>
        <v>0</v>
      </c>
      <c r="F1073" s="10">
        <f>SUM('დაზუსტ. ბიუჯ.'!F1073,'მთავრ. ფონდი'!G1073,'პრეზ. ფონდი'!G1073)</f>
        <v>0</v>
      </c>
      <c r="G1073" s="10">
        <f>SUM('დაზუსტ. ბიუჯ.'!G1073,'მთავრ. ფონდი'!H1073,'პრეზ. ფონდი'!H1073)</f>
        <v>0</v>
      </c>
      <c r="H1073" s="10">
        <f>SUM('დაზუსტ. ბიუჯ.'!H1073,'მთავრ. ფონდი'!I1073,'პრეზ. ფონდი'!I1073)</f>
        <v>0</v>
      </c>
      <c r="I1073" s="10">
        <f t="shared" si="80"/>
        <v>0</v>
      </c>
      <c r="J1073" s="10">
        <f t="shared" si="81"/>
        <v>0</v>
      </c>
    </row>
    <row r="1074" spans="1:10" x14ac:dyDescent="0.25">
      <c r="A1074" t="str">
        <f t="shared" si="79"/>
        <v>a</v>
      </c>
      <c r="B1074" s="8"/>
      <c r="C1074" s="9" t="s">
        <v>12</v>
      </c>
      <c r="D1074" s="10">
        <f t="shared" si="72"/>
        <v>51000</v>
      </c>
      <c r="E1074" s="10">
        <f>SUM('დაზუსტ. ბიუჯ.'!E1074,'მთავრ. ფონდი'!F1074,'პრეზ. ფონდი'!F1074)</f>
        <v>15000</v>
      </c>
      <c r="F1074" s="10">
        <f>SUM('დაზუსტ. ბიუჯ.'!F1074,'მთავრ. ფონდი'!G1074,'პრეზ. ფონდი'!G1074)</f>
        <v>12000</v>
      </c>
      <c r="G1074" s="10">
        <f>SUM('დაზუსტ. ბიუჯ.'!G1074,'მთავრ. ფონდი'!H1074,'პრეზ. ფონდი'!H1074)</f>
        <v>12000</v>
      </c>
      <c r="H1074" s="10">
        <f>SUM('დაზუსტ. ბიუჯ.'!H1074,'მთავრ. ფონდი'!I1074,'პრეზ. ფონდი'!I1074)</f>
        <v>12000</v>
      </c>
      <c r="I1074" s="10">
        <f t="shared" si="80"/>
        <v>27000</v>
      </c>
      <c r="J1074" s="10">
        <f t="shared" si="81"/>
        <v>39000</v>
      </c>
    </row>
    <row r="1075" spans="1:10" x14ac:dyDescent="0.25">
      <c r="A1075" t="str">
        <f t="shared" si="79"/>
        <v>b</v>
      </c>
      <c r="B1075" s="8"/>
      <c r="C1075" s="9" t="s">
        <v>13</v>
      </c>
      <c r="D1075" s="10">
        <f t="shared" si="72"/>
        <v>0</v>
      </c>
      <c r="E1075" s="10">
        <f>SUM('დაზუსტ. ბიუჯ.'!E1075,'მთავრ. ფონდი'!F1075,'პრეზ. ფონდი'!F1075)</f>
        <v>0</v>
      </c>
      <c r="F1075" s="10">
        <f>SUM('დაზუსტ. ბიუჯ.'!F1075,'მთავრ. ფონდი'!G1075,'პრეზ. ფონდი'!G1075)</f>
        <v>0</v>
      </c>
      <c r="G1075" s="10">
        <f>SUM('დაზუსტ. ბიუჯ.'!G1075,'მთავრ. ფონდი'!H1075,'პრეზ. ფონდი'!H1075)</f>
        <v>0</v>
      </c>
      <c r="H1075" s="10">
        <f>SUM('დაზუსტ. ბიუჯ.'!H1075,'მთავრ. ფონდი'!I1075,'პრეზ. ფონდი'!I1075)</f>
        <v>0</v>
      </c>
      <c r="I1075" s="10">
        <f t="shared" si="80"/>
        <v>0</v>
      </c>
      <c r="J1075" s="10">
        <f t="shared" si="81"/>
        <v>0</v>
      </c>
    </row>
    <row r="1076" spans="1:10" x14ac:dyDescent="0.25">
      <c r="A1076" t="str">
        <f t="shared" si="79"/>
        <v>b</v>
      </c>
      <c r="B1076" s="8"/>
      <c r="C1076" s="9" t="s">
        <v>14</v>
      </c>
      <c r="D1076" s="10">
        <f t="shared" si="72"/>
        <v>0</v>
      </c>
      <c r="E1076" s="10">
        <f>SUM('დაზუსტ. ბიუჯ.'!E1076,'მთავრ. ფონდი'!F1076,'პრეზ. ფონდი'!F1076)</f>
        <v>0</v>
      </c>
      <c r="F1076" s="10">
        <f>SUM('დაზუსტ. ბიუჯ.'!F1076,'მთავრ. ფონდი'!G1076,'პრეზ. ფონდი'!G1076)</f>
        <v>0</v>
      </c>
      <c r="G1076" s="10">
        <f>SUM('დაზუსტ. ბიუჯ.'!G1076,'მთავრ. ფონდი'!H1076,'პრეზ. ფონდი'!H1076)</f>
        <v>0</v>
      </c>
      <c r="H1076" s="10">
        <f>SUM('დაზუსტ. ბიუჯ.'!H1076,'მთავრ. ფონდი'!I1076,'პრეზ. ფონდი'!I1076)</f>
        <v>0</v>
      </c>
      <c r="I1076" s="10">
        <f t="shared" si="80"/>
        <v>0</v>
      </c>
      <c r="J1076" s="10">
        <f t="shared" si="81"/>
        <v>0</v>
      </c>
    </row>
    <row r="1077" spans="1:10" x14ac:dyDescent="0.25">
      <c r="A1077" t="str">
        <f t="shared" si="79"/>
        <v>b</v>
      </c>
      <c r="B1077" s="8"/>
      <c r="C1077" s="9" t="s">
        <v>15</v>
      </c>
      <c r="D1077" s="10">
        <f t="shared" si="72"/>
        <v>0</v>
      </c>
      <c r="E1077" s="10">
        <f>SUM('დაზუსტ. ბიუჯ.'!E1077,'მთავრ. ფონდი'!F1077,'პრეზ. ფონდი'!F1077)</f>
        <v>0</v>
      </c>
      <c r="F1077" s="10">
        <f>SUM('დაზუსტ. ბიუჯ.'!F1077,'მთავრ. ფონდი'!G1077,'პრეზ. ფონდი'!G1077)</f>
        <v>0</v>
      </c>
      <c r="G1077" s="10">
        <f>SUM('დაზუსტ. ბიუჯ.'!G1077,'მთავრ. ფონდი'!H1077,'პრეზ. ფონდი'!H1077)</f>
        <v>0</v>
      </c>
      <c r="H1077" s="10">
        <f>SUM('დაზუსტ. ბიუჯ.'!H1077,'მთავრ. ფონდი'!I1077,'პრეზ. ფონდი'!I1077)</f>
        <v>0</v>
      </c>
      <c r="I1077" s="10">
        <f t="shared" si="80"/>
        <v>0</v>
      </c>
      <c r="J1077" s="10">
        <f t="shared" si="81"/>
        <v>0</v>
      </c>
    </row>
    <row r="1078" spans="1:10" x14ac:dyDescent="0.25">
      <c r="A1078" t="str">
        <f t="shared" si="79"/>
        <v>b</v>
      </c>
      <c r="B1078" s="8"/>
      <c r="C1078" s="9" t="s">
        <v>16</v>
      </c>
      <c r="D1078" s="10">
        <f t="shared" si="72"/>
        <v>0</v>
      </c>
      <c r="E1078" s="10">
        <f>SUM('დაზუსტ. ბიუჯ.'!E1078,'მთავრ. ფონდი'!F1078,'პრეზ. ფონდი'!F1078)</f>
        <v>0</v>
      </c>
      <c r="F1078" s="10">
        <f>SUM('დაზუსტ. ბიუჯ.'!F1078,'მთავრ. ფონდი'!G1078,'პრეზ. ფონდი'!G1078)</f>
        <v>0</v>
      </c>
      <c r="G1078" s="10">
        <f>SUM('დაზუსტ. ბიუჯ.'!G1078,'მთავრ. ფონდი'!H1078,'პრეზ. ფონდი'!H1078)</f>
        <v>0</v>
      </c>
      <c r="H1078" s="10">
        <f>SUM('დაზუსტ. ბიუჯ.'!H1078,'მთავრ. ფონდი'!I1078,'პრეზ. ფონდი'!I1078)</f>
        <v>0</v>
      </c>
      <c r="I1078" s="10">
        <f t="shared" si="80"/>
        <v>0</v>
      </c>
      <c r="J1078" s="10">
        <f t="shared" si="81"/>
        <v>0</v>
      </c>
    </row>
    <row r="1079" spans="1:10" x14ac:dyDescent="0.25">
      <c r="A1079" t="str">
        <f t="shared" si="79"/>
        <v>a</v>
      </c>
      <c r="B1079" s="8"/>
      <c r="C1079" s="9" t="s">
        <v>17</v>
      </c>
      <c r="D1079" s="10">
        <f t="shared" si="72"/>
        <v>13586000</v>
      </c>
      <c r="E1079" s="10">
        <f>SUM('დაზუსტ. ბიუჯ.'!E1079,'მთავრ. ფონდი'!F1079,'პრეზ. ფონდი'!F1079)</f>
        <v>3107300</v>
      </c>
      <c r="F1079" s="10">
        <f>SUM('დაზუსტ. ბიუჯ.'!F1079,'მთავრ. ფონდი'!G1079,'პრეზ. ფონდი'!G1079)</f>
        <v>5214100</v>
      </c>
      <c r="G1079" s="10">
        <f>SUM('დაზუსტ. ბიუჯ.'!G1079,'მთავრ. ფონდი'!H1079,'პრეზ. ფონდი'!H1079)</f>
        <v>5107300</v>
      </c>
      <c r="H1079" s="10">
        <f>SUM('დაზუსტ. ბიუჯ.'!H1079,'მთავრ. ფონდი'!I1079,'პრეზ. ფონდი'!I1079)</f>
        <v>157300</v>
      </c>
      <c r="I1079" s="10">
        <f t="shared" si="80"/>
        <v>8321400</v>
      </c>
      <c r="J1079" s="10">
        <f t="shared" si="81"/>
        <v>13428700</v>
      </c>
    </row>
    <row r="1080" spans="1:10" x14ac:dyDescent="0.25">
      <c r="A1080" t="str">
        <f t="shared" si="79"/>
        <v>a</v>
      </c>
      <c r="B1080" s="5"/>
      <c r="C1080" s="6" t="s">
        <v>18</v>
      </c>
      <c r="D1080" s="7">
        <f t="shared" si="72"/>
        <v>16325770</v>
      </c>
      <c r="E1080" s="7">
        <f>SUM('დაზუსტ. ბიუჯ.'!E1080,'მთავრ. ფონდი'!F1080,'პრეზ. ფონდი'!F1080)</f>
        <v>1937300</v>
      </c>
      <c r="F1080" s="7">
        <f>SUM('დაზუსტ. ბიუჯ.'!F1080,'მთავრ. ფონდი'!G1080,'პრეზ. ფონდი'!G1080)</f>
        <v>4801470</v>
      </c>
      <c r="G1080" s="7">
        <f>SUM('დაზუსტ. ბიუჯ.'!G1080,'მთავრ. ფონდი'!H1080,'პრეზ. ფონდი'!H1080)</f>
        <v>3587000</v>
      </c>
      <c r="H1080" s="7">
        <f>SUM('დაზუსტ. ბიუჯ.'!H1080,'მთავრ. ფონდი'!I1080,'პრეზ. ფონდი'!I1080)</f>
        <v>6000000</v>
      </c>
      <c r="I1080" s="7">
        <f t="shared" si="80"/>
        <v>6738770</v>
      </c>
      <c r="J1080" s="7">
        <f t="shared" si="81"/>
        <v>10325770</v>
      </c>
    </row>
    <row r="1081" spans="1:10" x14ac:dyDescent="0.25">
      <c r="A1081" t="str">
        <f t="shared" si="79"/>
        <v>b</v>
      </c>
      <c r="B1081" s="5"/>
      <c r="C1081" s="6" t="s">
        <v>19</v>
      </c>
      <c r="D1081" s="7">
        <f t="shared" si="72"/>
        <v>0</v>
      </c>
      <c r="E1081" s="7">
        <f>SUM('დაზუსტ. ბიუჯ.'!E1081,'მთავრ. ფონდი'!F1081,'პრეზ. ფონდი'!F1081)</f>
        <v>0</v>
      </c>
      <c r="F1081" s="7">
        <f>SUM('დაზუსტ. ბიუჯ.'!F1081,'მთავრ. ფონდი'!G1081,'პრეზ. ფონდი'!G1081)</f>
        <v>0</v>
      </c>
      <c r="G1081" s="7">
        <f>SUM('დაზუსტ. ბიუჯ.'!G1081,'მთავრ. ფონდი'!H1081,'პრეზ. ფონდი'!H1081)</f>
        <v>0</v>
      </c>
      <c r="H1081" s="7">
        <f>SUM('დაზუსტ. ბიუჯ.'!H1081,'მთავრ. ფონდი'!I1081,'პრეზ. ფონდი'!I1081)</f>
        <v>0</v>
      </c>
      <c r="I1081" s="7">
        <f t="shared" si="80"/>
        <v>0</v>
      </c>
      <c r="J1081" s="7">
        <f t="shared" si="81"/>
        <v>0</v>
      </c>
    </row>
    <row r="1082" spans="1:10" ht="15.75" thickBot="1" x14ac:dyDescent="0.3">
      <c r="A1082" t="str">
        <f t="shared" si="79"/>
        <v>b</v>
      </c>
      <c r="B1082" s="11"/>
      <c r="C1082" s="12" t="s">
        <v>20</v>
      </c>
      <c r="D1082" s="13">
        <f t="shared" si="72"/>
        <v>0</v>
      </c>
      <c r="E1082" s="13">
        <f>SUM('დაზუსტ. ბიუჯ.'!E1082,'მთავრ. ფონდი'!F1082,'პრეზ. ფონდი'!F1082)</f>
        <v>0</v>
      </c>
      <c r="F1082" s="13">
        <f>SUM('დაზუსტ. ბიუჯ.'!F1082,'მთავრ. ფონდი'!G1082,'პრეზ. ფონდი'!G1082)</f>
        <v>0</v>
      </c>
      <c r="G1082" s="13">
        <f>SUM('დაზუსტ. ბიუჯ.'!G1082,'მთავრ. ფონდი'!H1082,'პრეზ. ფონდი'!H1082)</f>
        <v>0</v>
      </c>
      <c r="H1082" s="13">
        <f>SUM('დაზუსტ. ბიუჯ.'!H1082,'მთავრ. ფონდი'!I1082,'პრეზ. ფონდი'!I1082)</f>
        <v>0</v>
      </c>
      <c r="I1082" s="13">
        <f t="shared" si="80"/>
        <v>0</v>
      </c>
      <c r="J1082" s="13">
        <f t="shared" si="81"/>
        <v>0</v>
      </c>
    </row>
    <row r="1083" spans="1:10" ht="31.5" thickTop="1" thickBot="1" x14ac:dyDescent="0.3">
      <c r="A1083" t="str">
        <f t="shared" si="79"/>
        <v>a</v>
      </c>
      <c r="B1083" s="16" t="s">
        <v>172</v>
      </c>
      <c r="C1083" s="15" t="s">
        <v>173</v>
      </c>
      <c r="D1083" s="4">
        <f t="shared" si="72"/>
        <v>3526000</v>
      </c>
      <c r="E1083" s="4">
        <f>SUM('დაზუსტ. ბიუჯ.'!E1083,'მთავრ. ფონდი'!F1083,'პრეზ. ფონდი'!F1083)</f>
        <v>153500</v>
      </c>
      <c r="F1083" s="4">
        <f>SUM('დაზუსტ. ბიუჯ.'!F1083,'მთავრ. ფონდი'!G1083,'პრეზ. ფონდი'!G1083)</f>
        <v>412000</v>
      </c>
      <c r="G1083" s="4">
        <f>SUM('დაზუსტ. ბიუჯ.'!G1083,'მთავრ. ფონდი'!H1083,'პრეზ. ფონდი'!H1083)</f>
        <v>839000</v>
      </c>
      <c r="H1083" s="4">
        <f>SUM('დაზუსტ. ბიუჯ.'!H1083,'მთავრ. ფონდი'!I1083,'პრეზ. ფონდი'!I1083)</f>
        <v>2121500</v>
      </c>
      <c r="I1083" s="4">
        <f t="shared" si="80"/>
        <v>565500</v>
      </c>
      <c r="J1083" s="4">
        <f t="shared" si="81"/>
        <v>1404500</v>
      </c>
    </row>
    <row r="1084" spans="1:10" ht="15.75" thickTop="1" x14ac:dyDescent="0.25">
      <c r="A1084" t="str">
        <f t="shared" si="79"/>
        <v>a</v>
      </c>
      <c r="B1084" s="5"/>
      <c r="C1084" s="6" t="s">
        <v>10</v>
      </c>
      <c r="D1084" s="7">
        <f t="shared" ref="D1084:D1142" si="82">SUM(E1084,F1084,G1084,H1084)</f>
        <v>3526000</v>
      </c>
      <c r="E1084" s="7">
        <f>SUM('დაზუსტ. ბიუჯ.'!E1084,'მთავრ. ფონდი'!F1084,'პრეზ. ფონდი'!F1084)</f>
        <v>153500</v>
      </c>
      <c r="F1084" s="7">
        <f>SUM('დაზუსტ. ბიუჯ.'!F1084,'მთავრ. ფონდი'!G1084,'პრეზ. ფონდი'!G1084)</f>
        <v>412000</v>
      </c>
      <c r="G1084" s="7">
        <f>SUM('დაზუსტ. ბიუჯ.'!G1084,'მთავრ. ფონდი'!H1084,'პრეზ. ფონდი'!H1084)</f>
        <v>839000</v>
      </c>
      <c r="H1084" s="7">
        <f>SUM('დაზუსტ. ბიუჯ.'!H1084,'მთავრ. ფონდი'!I1084,'პრეზ. ფონდი'!I1084)</f>
        <v>2121500</v>
      </c>
      <c r="I1084" s="7">
        <f t="shared" si="80"/>
        <v>565500</v>
      </c>
      <c r="J1084" s="7">
        <f t="shared" si="81"/>
        <v>1404500</v>
      </c>
    </row>
    <row r="1085" spans="1:10" x14ac:dyDescent="0.25">
      <c r="A1085" t="str">
        <f t="shared" si="79"/>
        <v>b</v>
      </c>
      <c r="B1085" s="8"/>
      <c r="C1085" s="9" t="s">
        <v>11</v>
      </c>
      <c r="D1085" s="10">
        <f t="shared" si="82"/>
        <v>0</v>
      </c>
      <c r="E1085" s="10">
        <f>SUM('დაზუსტ. ბიუჯ.'!E1085,'მთავრ. ფონდი'!F1085,'პრეზ. ფონდი'!F1085)</f>
        <v>0</v>
      </c>
      <c r="F1085" s="10">
        <f>SUM('დაზუსტ. ბიუჯ.'!F1085,'მთავრ. ფონდი'!G1085,'პრეზ. ფონდი'!G1085)</f>
        <v>0</v>
      </c>
      <c r="G1085" s="10">
        <f>SUM('დაზუსტ. ბიუჯ.'!G1085,'მთავრ. ფონდი'!H1085,'პრეზ. ფონდი'!H1085)</f>
        <v>0</v>
      </c>
      <c r="H1085" s="10">
        <f>SUM('დაზუსტ. ბიუჯ.'!H1085,'მთავრ. ფონდი'!I1085,'პრეზ. ფონდი'!I1085)</f>
        <v>0</v>
      </c>
      <c r="I1085" s="10">
        <f t="shared" si="80"/>
        <v>0</v>
      </c>
      <c r="J1085" s="10">
        <f t="shared" si="81"/>
        <v>0</v>
      </c>
    </row>
    <row r="1086" spans="1:10" x14ac:dyDescent="0.25">
      <c r="A1086" t="str">
        <f t="shared" si="79"/>
        <v>a</v>
      </c>
      <c r="B1086" s="8"/>
      <c r="C1086" s="9" t="s">
        <v>12</v>
      </c>
      <c r="D1086" s="10">
        <f t="shared" si="82"/>
        <v>3403000</v>
      </c>
      <c r="E1086" s="10">
        <f>SUM('დაზუსტ. ბიუჯ.'!E1086,'მთავრ. ფონდი'!F1086,'პრეზ. ფონდი'!F1086)</f>
        <v>150500</v>
      </c>
      <c r="F1086" s="10">
        <f>SUM('დაზუსტ. ბიუჯ.'!F1086,'მთავრ. ფონდი'!G1086,'პრეზ. ფონდი'!G1086)</f>
        <v>396000</v>
      </c>
      <c r="G1086" s="10">
        <f>SUM('დაზუსტ. ბიუჯ.'!G1086,'მთავრ. ფონდი'!H1086,'პრეზ. ფონდი'!H1086)</f>
        <v>739000</v>
      </c>
      <c r="H1086" s="10">
        <f>SUM('დაზუსტ. ბიუჯ.'!H1086,'მთავრ. ფონდი'!I1086,'პრეზ. ფონდი'!I1086)</f>
        <v>2117500</v>
      </c>
      <c r="I1086" s="10">
        <f t="shared" si="80"/>
        <v>546500</v>
      </c>
      <c r="J1086" s="10">
        <f t="shared" si="81"/>
        <v>1285500</v>
      </c>
    </row>
    <row r="1087" spans="1:10" x14ac:dyDescent="0.25">
      <c r="A1087" t="str">
        <f t="shared" si="79"/>
        <v>b</v>
      </c>
      <c r="B1087" s="8"/>
      <c r="C1087" s="9" t="s">
        <v>13</v>
      </c>
      <c r="D1087" s="10">
        <f t="shared" si="82"/>
        <v>0</v>
      </c>
      <c r="E1087" s="10">
        <f>SUM('დაზუსტ. ბიუჯ.'!E1087,'მთავრ. ფონდი'!F1087,'პრეზ. ფონდი'!F1087)</f>
        <v>0</v>
      </c>
      <c r="F1087" s="10">
        <f>SUM('დაზუსტ. ბიუჯ.'!F1087,'მთავრ. ფონდი'!G1087,'პრეზ. ფონდი'!G1087)</f>
        <v>0</v>
      </c>
      <c r="G1087" s="10">
        <f>SUM('დაზუსტ. ბიუჯ.'!G1087,'მთავრ. ფონდი'!H1087,'პრეზ. ფონდი'!H1087)</f>
        <v>0</v>
      </c>
      <c r="H1087" s="10">
        <f>SUM('დაზუსტ. ბიუჯ.'!H1087,'მთავრ. ფონდი'!I1087,'პრეზ. ფონდი'!I1087)</f>
        <v>0</v>
      </c>
      <c r="I1087" s="10">
        <f t="shared" si="80"/>
        <v>0</v>
      </c>
      <c r="J1087" s="10">
        <f t="shared" si="81"/>
        <v>0</v>
      </c>
    </row>
    <row r="1088" spans="1:10" x14ac:dyDescent="0.25">
      <c r="A1088" t="str">
        <f t="shared" si="79"/>
        <v>b</v>
      </c>
      <c r="B1088" s="8"/>
      <c r="C1088" s="9" t="s">
        <v>14</v>
      </c>
      <c r="D1088" s="10">
        <f t="shared" si="82"/>
        <v>0</v>
      </c>
      <c r="E1088" s="10">
        <f>SUM('დაზუსტ. ბიუჯ.'!E1088,'მთავრ. ფონდი'!F1088,'პრეზ. ფონდი'!F1088)</f>
        <v>0</v>
      </c>
      <c r="F1088" s="10">
        <f>SUM('დაზუსტ. ბიუჯ.'!F1088,'მთავრ. ფონდი'!G1088,'პრეზ. ფონდი'!G1088)</f>
        <v>0</v>
      </c>
      <c r="G1088" s="10">
        <f>SUM('დაზუსტ. ბიუჯ.'!G1088,'მთავრ. ფონდი'!H1088,'პრეზ. ფონდი'!H1088)</f>
        <v>0</v>
      </c>
      <c r="H1088" s="10">
        <f>SUM('დაზუსტ. ბიუჯ.'!H1088,'მთავრ. ფონდი'!I1088,'პრეზ. ფონდი'!I1088)</f>
        <v>0</v>
      </c>
      <c r="I1088" s="10">
        <f t="shared" si="80"/>
        <v>0</v>
      </c>
      <c r="J1088" s="10">
        <f t="shared" si="81"/>
        <v>0</v>
      </c>
    </row>
    <row r="1089" spans="1:10" x14ac:dyDescent="0.25">
      <c r="A1089" t="str">
        <f t="shared" si="79"/>
        <v>b</v>
      </c>
      <c r="B1089" s="8"/>
      <c r="C1089" s="9" t="s">
        <v>15</v>
      </c>
      <c r="D1089" s="10">
        <f t="shared" si="82"/>
        <v>0</v>
      </c>
      <c r="E1089" s="10">
        <f>SUM('დაზუსტ. ბიუჯ.'!E1089,'მთავრ. ფონდი'!F1089,'პრეზ. ფონდი'!F1089)</f>
        <v>0</v>
      </c>
      <c r="F1089" s="10">
        <f>SUM('დაზუსტ. ბიუჯ.'!F1089,'მთავრ. ფონდი'!G1089,'პრეზ. ფონდი'!G1089)</f>
        <v>0</v>
      </c>
      <c r="G1089" s="10">
        <f>SUM('დაზუსტ. ბიუჯ.'!G1089,'მთავრ. ფონდი'!H1089,'პრეზ. ფონდი'!H1089)</f>
        <v>0</v>
      </c>
      <c r="H1089" s="10">
        <f>SUM('დაზუსტ. ბიუჯ.'!H1089,'მთავრ. ფონდი'!I1089,'პრეზ. ფონდი'!I1089)</f>
        <v>0</v>
      </c>
      <c r="I1089" s="10">
        <f t="shared" si="80"/>
        <v>0</v>
      </c>
      <c r="J1089" s="10">
        <f t="shared" si="81"/>
        <v>0</v>
      </c>
    </row>
    <row r="1090" spans="1:10" x14ac:dyDescent="0.25">
      <c r="A1090" t="str">
        <f t="shared" si="79"/>
        <v>a</v>
      </c>
      <c r="B1090" s="8"/>
      <c r="C1090" s="9" t="s">
        <v>16</v>
      </c>
      <c r="D1090" s="10">
        <f t="shared" si="82"/>
        <v>13000</v>
      </c>
      <c r="E1090" s="10">
        <f>SUM('დაზუსტ. ბიუჯ.'!E1090,'მთავრ. ფონდი'!F1090,'პრეზ. ფონდი'!F1090)</f>
        <v>3000</v>
      </c>
      <c r="F1090" s="10">
        <f>SUM('დაზუსტ. ბიუჯ.'!F1090,'მთავრ. ფონდი'!G1090,'პრეზ. ფონდი'!G1090)</f>
        <v>6000</v>
      </c>
      <c r="G1090" s="10">
        <f>SUM('დაზუსტ. ბიუჯ.'!G1090,'მთავრ. ფონდი'!H1090,'პრეზ. ფონდი'!H1090)</f>
        <v>0</v>
      </c>
      <c r="H1090" s="10">
        <f>SUM('დაზუსტ. ბიუჯ.'!H1090,'მთავრ. ფონდი'!I1090,'პრეზ. ფონდი'!I1090)</f>
        <v>4000</v>
      </c>
      <c r="I1090" s="10">
        <f t="shared" si="80"/>
        <v>9000</v>
      </c>
      <c r="J1090" s="10">
        <f t="shared" si="81"/>
        <v>9000</v>
      </c>
    </row>
    <row r="1091" spans="1:10" x14ac:dyDescent="0.25">
      <c r="A1091" t="str">
        <f t="shared" si="79"/>
        <v>a</v>
      </c>
      <c r="B1091" s="8"/>
      <c r="C1091" s="9" t="s">
        <v>17</v>
      </c>
      <c r="D1091" s="10">
        <f t="shared" si="82"/>
        <v>110000</v>
      </c>
      <c r="E1091" s="10">
        <f>SUM('დაზუსტ. ბიუჯ.'!E1091,'მთავრ. ფონდი'!F1091,'პრეზ. ფონდი'!F1091)</f>
        <v>0</v>
      </c>
      <c r="F1091" s="10">
        <f>SUM('დაზუსტ. ბიუჯ.'!F1091,'მთავრ. ფონდი'!G1091,'პრეზ. ფონდი'!G1091)</f>
        <v>10000</v>
      </c>
      <c r="G1091" s="10">
        <f>SUM('დაზუსტ. ბიუჯ.'!G1091,'მთავრ. ფონდი'!H1091,'პრეზ. ფონდი'!H1091)</f>
        <v>100000</v>
      </c>
      <c r="H1091" s="10">
        <f>SUM('დაზუსტ. ბიუჯ.'!H1091,'მთავრ. ფონდი'!I1091,'პრეზ. ფონდი'!I1091)</f>
        <v>0</v>
      </c>
      <c r="I1091" s="10">
        <f t="shared" si="80"/>
        <v>10000</v>
      </c>
      <c r="J1091" s="10">
        <f t="shared" si="81"/>
        <v>110000</v>
      </c>
    </row>
    <row r="1092" spans="1:10" x14ac:dyDescent="0.25">
      <c r="A1092" t="str">
        <f t="shared" si="79"/>
        <v>b</v>
      </c>
      <c r="B1092" s="5"/>
      <c r="C1092" s="6" t="s">
        <v>18</v>
      </c>
      <c r="D1092" s="7">
        <f t="shared" si="82"/>
        <v>0</v>
      </c>
      <c r="E1092" s="7">
        <f>SUM('დაზუსტ. ბიუჯ.'!E1092,'მთავრ. ფონდი'!F1092,'პრეზ. ფონდი'!F1092)</f>
        <v>0</v>
      </c>
      <c r="F1092" s="7">
        <f>SUM('დაზუსტ. ბიუჯ.'!F1092,'მთავრ. ფონდი'!G1092,'პრეზ. ფონდი'!G1092)</f>
        <v>0</v>
      </c>
      <c r="G1092" s="7">
        <f>SUM('დაზუსტ. ბიუჯ.'!G1092,'მთავრ. ფონდი'!H1092,'პრეზ. ფონდი'!H1092)</f>
        <v>0</v>
      </c>
      <c r="H1092" s="7">
        <f>SUM('დაზუსტ. ბიუჯ.'!H1092,'მთავრ. ფონდი'!I1092,'პრეზ. ფონდი'!I1092)</f>
        <v>0</v>
      </c>
      <c r="I1092" s="7">
        <f t="shared" si="80"/>
        <v>0</v>
      </c>
      <c r="J1092" s="7">
        <f t="shared" si="81"/>
        <v>0</v>
      </c>
    </row>
    <row r="1093" spans="1:10" x14ac:dyDescent="0.25">
      <c r="A1093" t="str">
        <f t="shared" si="79"/>
        <v>b</v>
      </c>
      <c r="B1093" s="5"/>
      <c r="C1093" s="6" t="s">
        <v>19</v>
      </c>
      <c r="D1093" s="7">
        <f t="shared" si="82"/>
        <v>0</v>
      </c>
      <c r="E1093" s="7">
        <f>SUM('დაზუსტ. ბიუჯ.'!E1093,'მთავრ. ფონდი'!F1093,'პრეზ. ფონდი'!F1093)</f>
        <v>0</v>
      </c>
      <c r="F1093" s="7">
        <f>SUM('დაზუსტ. ბიუჯ.'!F1093,'მთავრ. ფონდი'!G1093,'პრეზ. ფონდი'!G1093)</f>
        <v>0</v>
      </c>
      <c r="G1093" s="7">
        <f>SUM('დაზუსტ. ბიუჯ.'!G1093,'მთავრ. ფონდი'!H1093,'პრეზ. ფონდი'!H1093)</f>
        <v>0</v>
      </c>
      <c r="H1093" s="7">
        <f>SUM('დაზუსტ. ბიუჯ.'!H1093,'მთავრ. ფონდი'!I1093,'პრეზ. ფონდი'!I1093)</f>
        <v>0</v>
      </c>
      <c r="I1093" s="7">
        <f t="shared" si="80"/>
        <v>0</v>
      </c>
      <c r="J1093" s="7">
        <f t="shared" si="81"/>
        <v>0</v>
      </c>
    </row>
    <row r="1094" spans="1:10" ht="15.75" thickBot="1" x14ac:dyDescent="0.3">
      <c r="A1094" t="str">
        <f t="shared" si="79"/>
        <v>b</v>
      </c>
      <c r="B1094" s="11"/>
      <c r="C1094" s="12" t="s">
        <v>20</v>
      </c>
      <c r="D1094" s="13">
        <f t="shared" si="82"/>
        <v>0</v>
      </c>
      <c r="E1094" s="13">
        <f>SUM('დაზუსტ. ბიუჯ.'!E1094,'მთავრ. ფონდი'!F1094,'პრეზ. ფონდი'!F1094)</f>
        <v>0</v>
      </c>
      <c r="F1094" s="13">
        <f>SUM('დაზუსტ. ბიუჯ.'!F1094,'მთავრ. ფონდი'!G1094,'პრეზ. ფონდი'!G1094)</f>
        <v>0</v>
      </c>
      <c r="G1094" s="13">
        <f>SUM('დაზუსტ. ბიუჯ.'!G1094,'მთავრ. ფონდი'!H1094,'პრეზ. ფონდი'!H1094)</f>
        <v>0</v>
      </c>
      <c r="H1094" s="13">
        <f>SUM('დაზუსტ. ბიუჯ.'!H1094,'მთავრ. ფონდი'!I1094,'პრეზ. ფონდი'!I1094)</f>
        <v>0</v>
      </c>
      <c r="I1094" s="13">
        <f t="shared" si="80"/>
        <v>0</v>
      </c>
      <c r="J1094" s="13">
        <f t="shared" si="81"/>
        <v>0</v>
      </c>
    </row>
    <row r="1095" spans="1:10" ht="31.5" thickTop="1" thickBot="1" x14ac:dyDescent="0.3">
      <c r="A1095" t="str">
        <f t="shared" si="79"/>
        <v>a</v>
      </c>
      <c r="B1095" s="3" t="s">
        <v>174</v>
      </c>
      <c r="C1095" s="14" t="s">
        <v>175</v>
      </c>
      <c r="D1095" s="4">
        <f t="shared" si="82"/>
        <v>261000</v>
      </c>
      <c r="E1095" s="4">
        <f>SUM('დაზუსტ. ბიუჯ.'!E1095,'მთავრ. ფონდი'!F1095,'პრეზ. ფონდი'!F1095)</f>
        <v>0</v>
      </c>
      <c r="F1095" s="4">
        <f>SUM('დაზუსტ. ბიუჯ.'!F1095,'მთავრ. ფონდი'!G1095,'პრეზ. ფონდი'!G1095)</f>
        <v>0</v>
      </c>
      <c r="G1095" s="4">
        <f>SUM('დაზუსტ. ბიუჯ.'!G1095,'მთავრ. ფონდი'!H1095,'პრეზ. ფონდი'!H1095)</f>
        <v>6000</v>
      </c>
      <c r="H1095" s="4">
        <f>SUM('დაზუსტ. ბიუჯ.'!H1095,'მთავრ. ფონდი'!I1095,'პრეზ. ფონდი'!I1095)</f>
        <v>255000</v>
      </c>
      <c r="I1095" s="4">
        <f t="shared" si="80"/>
        <v>0</v>
      </c>
      <c r="J1095" s="4">
        <f t="shared" si="81"/>
        <v>6000</v>
      </c>
    </row>
    <row r="1096" spans="1:10" ht="15.75" thickTop="1" x14ac:dyDescent="0.25">
      <c r="A1096" t="str">
        <f t="shared" si="79"/>
        <v>a</v>
      </c>
      <c r="B1096" s="5"/>
      <c r="C1096" s="6" t="s">
        <v>10</v>
      </c>
      <c r="D1096" s="7">
        <f t="shared" si="82"/>
        <v>261000</v>
      </c>
      <c r="E1096" s="7">
        <f>SUM('დაზუსტ. ბიუჯ.'!E1096,'მთავრ. ფონდი'!F1096,'პრეზ. ფონდი'!F1096)</f>
        <v>0</v>
      </c>
      <c r="F1096" s="7">
        <f>SUM('დაზუსტ. ბიუჯ.'!F1096,'მთავრ. ფონდი'!G1096,'პრეზ. ფონდი'!G1096)</f>
        <v>0</v>
      </c>
      <c r="G1096" s="7">
        <f>SUM('დაზუსტ. ბიუჯ.'!G1096,'მთავრ. ფონდი'!H1096,'პრეზ. ფონდი'!H1096)</f>
        <v>6000</v>
      </c>
      <c r="H1096" s="7">
        <f>SUM('დაზუსტ. ბიუჯ.'!H1096,'მთავრ. ფონდი'!I1096,'პრეზ. ფონდი'!I1096)</f>
        <v>255000</v>
      </c>
      <c r="I1096" s="7">
        <f t="shared" si="80"/>
        <v>0</v>
      </c>
      <c r="J1096" s="7">
        <f t="shared" si="81"/>
        <v>6000</v>
      </c>
    </row>
    <row r="1097" spans="1:10" x14ac:dyDescent="0.25">
      <c r="A1097" t="str">
        <f t="shared" si="79"/>
        <v>b</v>
      </c>
      <c r="B1097" s="8"/>
      <c r="C1097" s="9" t="s">
        <v>11</v>
      </c>
      <c r="D1097" s="10">
        <f t="shared" si="82"/>
        <v>0</v>
      </c>
      <c r="E1097" s="10">
        <f>SUM('დაზუსტ. ბიუჯ.'!E1097,'მთავრ. ფონდი'!F1097,'პრეზ. ფონდი'!F1097)</f>
        <v>0</v>
      </c>
      <c r="F1097" s="10">
        <f>SUM('დაზუსტ. ბიუჯ.'!F1097,'მთავრ. ფონდი'!G1097,'პრეზ. ფონდი'!G1097)</f>
        <v>0</v>
      </c>
      <c r="G1097" s="10">
        <f>SUM('დაზუსტ. ბიუჯ.'!G1097,'მთავრ. ფონდი'!H1097,'პრეზ. ფონდი'!H1097)</f>
        <v>0</v>
      </c>
      <c r="H1097" s="10">
        <f>SUM('დაზუსტ. ბიუჯ.'!H1097,'მთავრ. ფონდი'!I1097,'პრეზ. ფონდი'!I1097)</f>
        <v>0</v>
      </c>
      <c r="I1097" s="10">
        <f t="shared" si="80"/>
        <v>0</v>
      </c>
      <c r="J1097" s="10">
        <f t="shared" si="81"/>
        <v>0</v>
      </c>
    </row>
    <row r="1098" spans="1:10" x14ac:dyDescent="0.25">
      <c r="A1098" t="str">
        <f t="shared" si="79"/>
        <v>a</v>
      </c>
      <c r="B1098" s="8"/>
      <c r="C1098" s="9" t="s">
        <v>12</v>
      </c>
      <c r="D1098" s="10">
        <f t="shared" si="82"/>
        <v>261000</v>
      </c>
      <c r="E1098" s="10">
        <f>SUM('დაზუსტ. ბიუჯ.'!E1098,'მთავრ. ფონდი'!F1098,'პრეზ. ფონდი'!F1098)</f>
        <v>0</v>
      </c>
      <c r="F1098" s="10">
        <f>SUM('დაზუსტ. ბიუჯ.'!F1098,'მთავრ. ფონდი'!G1098,'პრეზ. ფონდი'!G1098)</f>
        <v>0</v>
      </c>
      <c r="G1098" s="10">
        <f>SUM('დაზუსტ. ბიუჯ.'!G1098,'მთავრ. ფონდი'!H1098,'პრეზ. ფონდი'!H1098)</f>
        <v>6000</v>
      </c>
      <c r="H1098" s="10">
        <f>SUM('დაზუსტ. ბიუჯ.'!H1098,'მთავრ. ფონდი'!I1098,'პრეზ. ფონდი'!I1098)</f>
        <v>255000</v>
      </c>
      <c r="I1098" s="10">
        <f t="shared" si="80"/>
        <v>0</v>
      </c>
      <c r="J1098" s="10">
        <f t="shared" si="81"/>
        <v>6000</v>
      </c>
    </row>
    <row r="1099" spans="1:10" x14ac:dyDescent="0.25">
      <c r="A1099" t="str">
        <f t="shared" si="79"/>
        <v>b</v>
      </c>
      <c r="B1099" s="8"/>
      <c r="C1099" s="9" t="s">
        <v>13</v>
      </c>
      <c r="D1099" s="10">
        <f t="shared" si="82"/>
        <v>0</v>
      </c>
      <c r="E1099" s="10">
        <f>SUM('დაზუსტ. ბიუჯ.'!E1099,'მთავრ. ფონდი'!F1099,'პრეზ. ფონდი'!F1099)</f>
        <v>0</v>
      </c>
      <c r="F1099" s="10">
        <f>SUM('დაზუსტ. ბიუჯ.'!F1099,'მთავრ. ფონდი'!G1099,'პრეზ. ფონდი'!G1099)</f>
        <v>0</v>
      </c>
      <c r="G1099" s="10">
        <f>SUM('დაზუსტ. ბიუჯ.'!G1099,'მთავრ. ფონდი'!H1099,'პრეზ. ფონდი'!H1099)</f>
        <v>0</v>
      </c>
      <c r="H1099" s="10">
        <f>SUM('დაზუსტ. ბიუჯ.'!H1099,'მთავრ. ფონდი'!I1099,'პრეზ. ფონდი'!I1099)</f>
        <v>0</v>
      </c>
      <c r="I1099" s="10">
        <f t="shared" si="80"/>
        <v>0</v>
      </c>
      <c r="J1099" s="10">
        <f t="shared" si="81"/>
        <v>0</v>
      </c>
    </row>
    <row r="1100" spans="1:10" x14ac:dyDescent="0.25">
      <c r="A1100" t="str">
        <f t="shared" si="79"/>
        <v>b</v>
      </c>
      <c r="B1100" s="8"/>
      <c r="C1100" s="9" t="s">
        <v>14</v>
      </c>
      <c r="D1100" s="10">
        <f t="shared" si="82"/>
        <v>0</v>
      </c>
      <c r="E1100" s="10">
        <f>SUM('დაზუსტ. ბიუჯ.'!E1100,'მთავრ. ფონდი'!F1100,'პრეზ. ფონდი'!F1100)</f>
        <v>0</v>
      </c>
      <c r="F1100" s="10">
        <f>SUM('დაზუსტ. ბიუჯ.'!F1100,'მთავრ. ფონდი'!G1100,'პრეზ. ფონდი'!G1100)</f>
        <v>0</v>
      </c>
      <c r="G1100" s="10">
        <f>SUM('დაზუსტ. ბიუჯ.'!G1100,'მთავრ. ფონდი'!H1100,'პრეზ. ფონდი'!H1100)</f>
        <v>0</v>
      </c>
      <c r="H1100" s="10">
        <f>SUM('დაზუსტ. ბიუჯ.'!H1100,'მთავრ. ფონდი'!I1100,'პრეზ. ფონდი'!I1100)</f>
        <v>0</v>
      </c>
      <c r="I1100" s="10">
        <f t="shared" si="80"/>
        <v>0</v>
      </c>
      <c r="J1100" s="10">
        <f t="shared" si="81"/>
        <v>0</v>
      </c>
    </row>
    <row r="1101" spans="1:10" x14ac:dyDescent="0.25">
      <c r="A1101" t="str">
        <f t="shared" si="79"/>
        <v>b</v>
      </c>
      <c r="B1101" s="8"/>
      <c r="C1101" s="9" t="s">
        <v>15</v>
      </c>
      <c r="D1101" s="10">
        <f t="shared" si="82"/>
        <v>0</v>
      </c>
      <c r="E1101" s="10">
        <f>SUM('დაზუსტ. ბიუჯ.'!E1101,'მთავრ. ფონდი'!F1101,'პრეზ. ფონდი'!F1101)</f>
        <v>0</v>
      </c>
      <c r="F1101" s="10">
        <f>SUM('დაზუსტ. ბიუჯ.'!F1101,'მთავრ. ფონდი'!G1101,'პრეზ. ფონდი'!G1101)</f>
        <v>0</v>
      </c>
      <c r="G1101" s="10">
        <f>SUM('დაზუსტ. ბიუჯ.'!G1101,'მთავრ. ფონდი'!H1101,'პრეზ. ფონდი'!H1101)</f>
        <v>0</v>
      </c>
      <c r="H1101" s="10">
        <f>SUM('დაზუსტ. ბიუჯ.'!H1101,'მთავრ. ფონდი'!I1101,'პრეზ. ფონდი'!I1101)</f>
        <v>0</v>
      </c>
      <c r="I1101" s="10">
        <f t="shared" si="80"/>
        <v>0</v>
      </c>
      <c r="J1101" s="10">
        <f t="shared" si="81"/>
        <v>0</v>
      </c>
    </row>
    <row r="1102" spans="1:10" x14ac:dyDescent="0.25">
      <c r="A1102" t="str">
        <f t="shared" si="79"/>
        <v>b</v>
      </c>
      <c r="B1102" s="8"/>
      <c r="C1102" s="9" t="s">
        <v>16</v>
      </c>
      <c r="D1102" s="10">
        <f t="shared" si="82"/>
        <v>0</v>
      </c>
      <c r="E1102" s="10">
        <f>SUM('დაზუსტ. ბიუჯ.'!E1102,'მთავრ. ფონდი'!F1102,'პრეზ. ფონდი'!F1102)</f>
        <v>0</v>
      </c>
      <c r="F1102" s="10">
        <f>SUM('დაზუსტ. ბიუჯ.'!F1102,'მთავრ. ფონდი'!G1102,'პრეზ. ფონდი'!G1102)</f>
        <v>0</v>
      </c>
      <c r="G1102" s="10">
        <f>SUM('დაზუსტ. ბიუჯ.'!G1102,'მთავრ. ფონდი'!H1102,'პრეზ. ფონდი'!H1102)</f>
        <v>0</v>
      </c>
      <c r="H1102" s="10">
        <f>SUM('დაზუსტ. ბიუჯ.'!H1102,'მთავრ. ფონდი'!I1102,'პრეზ. ფონდი'!I1102)</f>
        <v>0</v>
      </c>
      <c r="I1102" s="10">
        <f t="shared" si="80"/>
        <v>0</v>
      </c>
      <c r="J1102" s="10">
        <f t="shared" si="81"/>
        <v>0</v>
      </c>
    </row>
    <row r="1103" spans="1:10" x14ac:dyDescent="0.25">
      <c r="A1103" t="str">
        <f t="shared" si="79"/>
        <v>b</v>
      </c>
      <c r="B1103" s="8"/>
      <c r="C1103" s="9" t="s">
        <v>17</v>
      </c>
      <c r="D1103" s="10">
        <f t="shared" si="82"/>
        <v>0</v>
      </c>
      <c r="E1103" s="10">
        <f>SUM('დაზუსტ. ბიუჯ.'!E1103,'მთავრ. ფონდი'!F1103,'პრეზ. ფონდი'!F1103)</f>
        <v>0</v>
      </c>
      <c r="F1103" s="10">
        <f>SUM('დაზუსტ. ბიუჯ.'!F1103,'მთავრ. ფონდი'!G1103,'პრეზ. ფონდი'!G1103)</f>
        <v>0</v>
      </c>
      <c r="G1103" s="10">
        <f>SUM('დაზუსტ. ბიუჯ.'!G1103,'მთავრ. ფონდი'!H1103,'პრეზ. ფონდი'!H1103)</f>
        <v>0</v>
      </c>
      <c r="H1103" s="10">
        <f>SUM('დაზუსტ. ბიუჯ.'!H1103,'მთავრ. ფონდი'!I1103,'პრეზ. ფონდი'!I1103)</f>
        <v>0</v>
      </c>
      <c r="I1103" s="10">
        <f t="shared" si="80"/>
        <v>0</v>
      </c>
      <c r="J1103" s="10">
        <f t="shared" si="81"/>
        <v>0</v>
      </c>
    </row>
    <row r="1104" spans="1:10" x14ac:dyDescent="0.25">
      <c r="A1104" t="str">
        <f t="shared" si="79"/>
        <v>b</v>
      </c>
      <c r="B1104" s="5"/>
      <c r="C1104" s="6" t="s">
        <v>18</v>
      </c>
      <c r="D1104" s="7">
        <f t="shared" si="82"/>
        <v>0</v>
      </c>
      <c r="E1104" s="7">
        <f>SUM('დაზუსტ. ბიუჯ.'!E1104,'მთავრ. ფონდი'!F1104,'პრეზ. ფონდი'!F1104)</f>
        <v>0</v>
      </c>
      <c r="F1104" s="7">
        <f>SUM('დაზუსტ. ბიუჯ.'!F1104,'მთავრ. ფონდი'!G1104,'პრეზ. ფონდი'!G1104)</f>
        <v>0</v>
      </c>
      <c r="G1104" s="7">
        <f>SUM('დაზუსტ. ბიუჯ.'!G1104,'მთავრ. ფონდი'!H1104,'პრეზ. ფონდი'!H1104)</f>
        <v>0</v>
      </c>
      <c r="H1104" s="7">
        <f>SUM('დაზუსტ. ბიუჯ.'!H1104,'მთავრ. ფონდი'!I1104,'პრეზ. ფონდი'!I1104)</f>
        <v>0</v>
      </c>
      <c r="I1104" s="7">
        <f t="shared" si="80"/>
        <v>0</v>
      </c>
      <c r="J1104" s="7">
        <f t="shared" si="81"/>
        <v>0</v>
      </c>
    </row>
    <row r="1105" spans="1:10" x14ac:dyDescent="0.25">
      <c r="A1105" t="str">
        <f t="shared" si="79"/>
        <v>b</v>
      </c>
      <c r="B1105" s="5"/>
      <c r="C1105" s="6" t="s">
        <v>19</v>
      </c>
      <c r="D1105" s="7">
        <f t="shared" si="82"/>
        <v>0</v>
      </c>
      <c r="E1105" s="7">
        <f>SUM('დაზუსტ. ბიუჯ.'!E1105,'მთავრ. ფონდი'!F1105,'პრეზ. ფონდი'!F1105)</f>
        <v>0</v>
      </c>
      <c r="F1105" s="7">
        <f>SUM('დაზუსტ. ბიუჯ.'!F1105,'მთავრ. ფონდი'!G1105,'პრეზ. ფონდი'!G1105)</f>
        <v>0</v>
      </c>
      <c r="G1105" s="7">
        <f>SUM('დაზუსტ. ბიუჯ.'!G1105,'მთავრ. ფონდი'!H1105,'პრეზ. ფონდი'!H1105)</f>
        <v>0</v>
      </c>
      <c r="H1105" s="7">
        <f>SUM('დაზუსტ. ბიუჯ.'!H1105,'მთავრ. ფონდი'!I1105,'პრეზ. ფონდი'!I1105)</f>
        <v>0</v>
      </c>
      <c r="I1105" s="7">
        <f t="shared" si="80"/>
        <v>0</v>
      </c>
      <c r="J1105" s="7">
        <f t="shared" si="81"/>
        <v>0</v>
      </c>
    </row>
    <row r="1106" spans="1:10" ht="15.75" thickBot="1" x14ac:dyDescent="0.3">
      <c r="A1106" t="str">
        <f t="shared" si="79"/>
        <v>b</v>
      </c>
      <c r="B1106" s="11"/>
      <c r="C1106" s="12" t="s">
        <v>20</v>
      </c>
      <c r="D1106" s="13">
        <f t="shared" si="82"/>
        <v>0</v>
      </c>
      <c r="E1106" s="13">
        <f>SUM('დაზუსტ. ბიუჯ.'!E1106,'მთავრ. ფონდი'!F1106,'პრეზ. ფონდი'!F1106)</f>
        <v>0</v>
      </c>
      <c r="F1106" s="13">
        <f>SUM('დაზუსტ. ბიუჯ.'!F1106,'მთავრ. ფონდი'!G1106,'პრეზ. ფონდი'!G1106)</f>
        <v>0</v>
      </c>
      <c r="G1106" s="13">
        <f>SUM('დაზუსტ. ბიუჯ.'!G1106,'მთავრ. ფონდი'!H1106,'პრეზ. ფონდი'!H1106)</f>
        <v>0</v>
      </c>
      <c r="H1106" s="13">
        <f>SUM('დაზუსტ. ბიუჯ.'!H1106,'მთავრ. ფონდი'!I1106,'პრეზ. ფონდი'!I1106)</f>
        <v>0</v>
      </c>
      <c r="I1106" s="13">
        <f t="shared" si="80"/>
        <v>0</v>
      </c>
      <c r="J1106" s="13">
        <f t="shared" si="81"/>
        <v>0</v>
      </c>
    </row>
    <row r="1107" spans="1:10" ht="31.5" thickTop="1" thickBot="1" x14ac:dyDescent="0.3">
      <c r="A1107" t="str">
        <f t="shared" si="79"/>
        <v>a</v>
      </c>
      <c r="B1107" s="3" t="s">
        <v>176</v>
      </c>
      <c r="C1107" s="14" t="s">
        <v>177</v>
      </c>
      <c r="D1107" s="4">
        <f t="shared" si="82"/>
        <v>676000</v>
      </c>
      <c r="E1107" s="4">
        <f>SUM('დაზუსტ. ბიუჯ.'!E1107,'მთავრ. ფონდი'!F1107,'პრეზ. ფონდი'!F1107)</f>
        <v>69500</v>
      </c>
      <c r="F1107" s="4">
        <f>SUM('დაზუსტ. ბიუჯ.'!F1107,'მთავრ. ფონდი'!G1107,'პრეზ. ფონდი'!G1107)</f>
        <v>170000</v>
      </c>
      <c r="G1107" s="4">
        <f>SUM('დაზუსტ. ბიუჯ.'!G1107,'მთავრ. ფონდი'!H1107,'პრეზ. ფონდი'!H1107)</f>
        <v>170000</v>
      </c>
      <c r="H1107" s="4">
        <f>SUM('დაზუსტ. ბიუჯ.'!H1107,'მთავრ. ფონდი'!I1107,'პრეზ. ფონდი'!I1107)</f>
        <v>266500</v>
      </c>
      <c r="I1107" s="4">
        <f t="shared" si="80"/>
        <v>239500</v>
      </c>
      <c r="J1107" s="4">
        <f t="shared" si="81"/>
        <v>409500</v>
      </c>
    </row>
    <row r="1108" spans="1:10" ht="15.75" thickTop="1" x14ac:dyDescent="0.25">
      <c r="A1108" t="str">
        <f t="shared" si="79"/>
        <v>a</v>
      </c>
      <c r="B1108" s="5"/>
      <c r="C1108" s="6" t="s">
        <v>10</v>
      </c>
      <c r="D1108" s="7">
        <f t="shared" si="82"/>
        <v>676000</v>
      </c>
      <c r="E1108" s="7">
        <f>SUM('დაზუსტ. ბიუჯ.'!E1108,'მთავრ. ფონდი'!F1108,'პრეზ. ფონდი'!F1108)</f>
        <v>69500</v>
      </c>
      <c r="F1108" s="7">
        <f>SUM('დაზუსტ. ბიუჯ.'!F1108,'მთავრ. ფონდი'!G1108,'პრეზ. ფონდი'!G1108)</f>
        <v>170000</v>
      </c>
      <c r="G1108" s="7">
        <f>SUM('დაზუსტ. ბიუჯ.'!G1108,'მთავრ. ფონდი'!H1108,'პრეზ. ფონდი'!H1108)</f>
        <v>170000</v>
      </c>
      <c r="H1108" s="7">
        <f>SUM('დაზუსტ. ბიუჯ.'!H1108,'მთავრ. ფონდი'!I1108,'პრეზ. ფონდი'!I1108)</f>
        <v>266500</v>
      </c>
      <c r="I1108" s="7">
        <f t="shared" si="80"/>
        <v>239500</v>
      </c>
      <c r="J1108" s="7">
        <f t="shared" si="81"/>
        <v>409500</v>
      </c>
    </row>
    <row r="1109" spans="1:10" x14ac:dyDescent="0.25">
      <c r="A1109" t="str">
        <f t="shared" si="79"/>
        <v>b</v>
      </c>
      <c r="B1109" s="8"/>
      <c r="C1109" s="9" t="s">
        <v>11</v>
      </c>
      <c r="D1109" s="10">
        <f t="shared" si="82"/>
        <v>0</v>
      </c>
      <c r="E1109" s="10">
        <f>SUM('დაზუსტ. ბიუჯ.'!E1109,'მთავრ. ფონდი'!F1109,'პრეზ. ფონდი'!F1109)</f>
        <v>0</v>
      </c>
      <c r="F1109" s="10">
        <f>SUM('დაზუსტ. ბიუჯ.'!F1109,'მთავრ. ფონდი'!G1109,'პრეზ. ფონდი'!G1109)</f>
        <v>0</v>
      </c>
      <c r="G1109" s="10">
        <f>SUM('დაზუსტ. ბიუჯ.'!G1109,'მთავრ. ფონდი'!H1109,'პრეზ. ფონდი'!H1109)</f>
        <v>0</v>
      </c>
      <c r="H1109" s="10">
        <f>SUM('დაზუსტ. ბიუჯ.'!H1109,'მთავრ. ფონდი'!I1109,'პრეზ. ფონდი'!I1109)</f>
        <v>0</v>
      </c>
      <c r="I1109" s="10">
        <f t="shared" si="80"/>
        <v>0</v>
      </c>
      <c r="J1109" s="10">
        <f t="shared" si="81"/>
        <v>0</v>
      </c>
    </row>
    <row r="1110" spans="1:10" x14ac:dyDescent="0.25">
      <c r="A1110" t="str">
        <f t="shared" si="79"/>
        <v>a</v>
      </c>
      <c r="B1110" s="8"/>
      <c r="C1110" s="9" t="s">
        <v>12</v>
      </c>
      <c r="D1110" s="10">
        <f t="shared" si="82"/>
        <v>653000</v>
      </c>
      <c r="E1110" s="10">
        <f>SUM('დაზუსტ. ბიუჯ.'!E1110,'მთავრ. ფონდი'!F1110,'პრეზ. ფონდი'!F1110)</f>
        <v>66500</v>
      </c>
      <c r="F1110" s="10">
        <f>SUM('დაზუსტ. ბიუჯ.'!F1110,'მთავრ. ფონდი'!G1110,'პრეზ. ფონდი'!G1110)</f>
        <v>154000</v>
      </c>
      <c r="G1110" s="10">
        <f>SUM('დაზუსტ. ბიუჯ.'!G1110,'მთავრ. ფონდი'!H1110,'პრეზ. ფონდი'!H1110)</f>
        <v>170000</v>
      </c>
      <c r="H1110" s="10">
        <f>SUM('დაზუსტ. ბიუჯ.'!H1110,'მთავრ. ფონდი'!I1110,'პრეზ. ფონდი'!I1110)</f>
        <v>262500</v>
      </c>
      <c r="I1110" s="10">
        <f t="shared" si="80"/>
        <v>220500</v>
      </c>
      <c r="J1110" s="10">
        <f t="shared" si="81"/>
        <v>390500</v>
      </c>
    </row>
    <row r="1111" spans="1:10" x14ac:dyDescent="0.25">
      <c r="A1111" t="str">
        <f t="shared" si="79"/>
        <v>b</v>
      </c>
      <c r="B1111" s="8"/>
      <c r="C1111" s="9" t="s">
        <v>13</v>
      </c>
      <c r="D1111" s="10">
        <f t="shared" si="82"/>
        <v>0</v>
      </c>
      <c r="E1111" s="10">
        <f>SUM('დაზუსტ. ბიუჯ.'!E1111,'მთავრ. ფონდი'!F1111,'პრეზ. ფონდი'!F1111)</f>
        <v>0</v>
      </c>
      <c r="F1111" s="10">
        <f>SUM('დაზუსტ. ბიუჯ.'!F1111,'მთავრ. ფონდი'!G1111,'პრეზ. ფონდი'!G1111)</f>
        <v>0</v>
      </c>
      <c r="G1111" s="10">
        <f>SUM('დაზუსტ. ბიუჯ.'!G1111,'მთავრ. ფონდი'!H1111,'პრეზ. ფონდი'!H1111)</f>
        <v>0</v>
      </c>
      <c r="H1111" s="10">
        <f>SUM('დაზუსტ. ბიუჯ.'!H1111,'მთავრ. ფონდი'!I1111,'პრეზ. ფონდი'!I1111)</f>
        <v>0</v>
      </c>
      <c r="I1111" s="10">
        <f t="shared" si="80"/>
        <v>0</v>
      </c>
      <c r="J1111" s="10">
        <f t="shared" si="81"/>
        <v>0</v>
      </c>
    </row>
    <row r="1112" spans="1:10" x14ac:dyDescent="0.25">
      <c r="A1112" t="str">
        <f t="shared" si="79"/>
        <v>b</v>
      </c>
      <c r="B1112" s="8"/>
      <c r="C1112" s="9" t="s">
        <v>14</v>
      </c>
      <c r="D1112" s="10">
        <f t="shared" si="82"/>
        <v>0</v>
      </c>
      <c r="E1112" s="10">
        <f>SUM('დაზუსტ. ბიუჯ.'!E1112,'მთავრ. ფონდი'!F1112,'პრეზ. ფონდი'!F1112)</f>
        <v>0</v>
      </c>
      <c r="F1112" s="10">
        <f>SUM('დაზუსტ. ბიუჯ.'!F1112,'მთავრ. ფონდი'!G1112,'პრეზ. ფონდი'!G1112)</f>
        <v>0</v>
      </c>
      <c r="G1112" s="10">
        <f>SUM('დაზუსტ. ბიუჯ.'!G1112,'მთავრ. ფონდი'!H1112,'პრეზ. ფონდი'!H1112)</f>
        <v>0</v>
      </c>
      <c r="H1112" s="10">
        <f>SUM('დაზუსტ. ბიუჯ.'!H1112,'მთავრ. ფონდი'!I1112,'პრეზ. ფონდი'!I1112)</f>
        <v>0</v>
      </c>
      <c r="I1112" s="10">
        <f t="shared" si="80"/>
        <v>0</v>
      </c>
      <c r="J1112" s="10">
        <f t="shared" si="81"/>
        <v>0</v>
      </c>
    </row>
    <row r="1113" spans="1:10" x14ac:dyDescent="0.25">
      <c r="A1113" t="str">
        <f t="shared" si="79"/>
        <v>b</v>
      </c>
      <c r="B1113" s="8"/>
      <c r="C1113" s="9" t="s">
        <v>15</v>
      </c>
      <c r="D1113" s="10">
        <f t="shared" si="82"/>
        <v>0</v>
      </c>
      <c r="E1113" s="10">
        <f>SUM('დაზუსტ. ბიუჯ.'!E1113,'მთავრ. ფონდი'!F1113,'პრეზ. ფონდი'!F1113)</f>
        <v>0</v>
      </c>
      <c r="F1113" s="10">
        <f>SUM('დაზუსტ. ბიუჯ.'!F1113,'მთავრ. ფონდი'!G1113,'პრეზ. ფონდი'!G1113)</f>
        <v>0</v>
      </c>
      <c r="G1113" s="10">
        <f>SUM('დაზუსტ. ბიუჯ.'!G1113,'მთავრ. ფონდი'!H1113,'პრეზ. ფონდი'!H1113)</f>
        <v>0</v>
      </c>
      <c r="H1113" s="10">
        <f>SUM('დაზუსტ. ბიუჯ.'!H1113,'მთავრ. ფონდი'!I1113,'პრეზ. ფონდი'!I1113)</f>
        <v>0</v>
      </c>
      <c r="I1113" s="10">
        <f t="shared" si="80"/>
        <v>0</v>
      </c>
      <c r="J1113" s="10">
        <f t="shared" si="81"/>
        <v>0</v>
      </c>
    </row>
    <row r="1114" spans="1:10" x14ac:dyDescent="0.25">
      <c r="A1114" t="str">
        <f t="shared" si="79"/>
        <v>a</v>
      </c>
      <c r="B1114" s="8"/>
      <c r="C1114" s="9" t="s">
        <v>16</v>
      </c>
      <c r="D1114" s="10">
        <f t="shared" si="82"/>
        <v>13000</v>
      </c>
      <c r="E1114" s="10">
        <f>SUM('დაზუსტ. ბიუჯ.'!E1114,'მთავრ. ფონდი'!F1114,'პრეზ. ფონდი'!F1114)</f>
        <v>3000</v>
      </c>
      <c r="F1114" s="10">
        <f>SUM('დაზუსტ. ბიუჯ.'!F1114,'მთავრ. ფონდი'!G1114,'პრეზ. ფონდი'!G1114)</f>
        <v>6000</v>
      </c>
      <c r="G1114" s="10">
        <f>SUM('დაზუსტ. ბიუჯ.'!G1114,'მთავრ. ფონდი'!H1114,'პრეზ. ფონდი'!H1114)</f>
        <v>0</v>
      </c>
      <c r="H1114" s="10">
        <f>SUM('დაზუსტ. ბიუჯ.'!H1114,'მთავრ. ფონდი'!I1114,'პრეზ. ფონდი'!I1114)</f>
        <v>4000</v>
      </c>
      <c r="I1114" s="10">
        <f t="shared" si="80"/>
        <v>9000</v>
      </c>
      <c r="J1114" s="10">
        <f t="shared" si="81"/>
        <v>9000</v>
      </c>
    </row>
    <row r="1115" spans="1:10" x14ac:dyDescent="0.25">
      <c r="A1115" t="str">
        <f t="shared" si="79"/>
        <v>a</v>
      </c>
      <c r="B1115" s="8"/>
      <c r="C1115" s="9" t="s">
        <v>17</v>
      </c>
      <c r="D1115" s="10">
        <f t="shared" si="82"/>
        <v>10000</v>
      </c>
      <c r="E1115" s="10">
        <f>SUM('დაზუსტ. ბიუჯ.'!E1115,'მთავრ. ფონდი'!F1115,'პრეზ. ფონდი'!F1115)</f>
        <v>0</v>
      </c>
      <c r="F1115" s="10">
        <f>SUM('დაზუსტ. ბიუჯ.'!F1115,'მთავრ. ფონდი'!G1115,'პრეზ. ფონდი'!G1115)</f>
        <v>10000</v>
      </c>
      <c r="G1115" s="10">
        <f>SUM('დაზუსტ. ბიუჯ.'!G1115,'მთავრ. ფონდი'!H1115,'პრეზ. ფონდი'!H1115)</f>
        <v>0</v>
      </c>
      <c r="H1115" s="10">
        <f>SUM('დაზუსტ. ბიუჯ.'!H1115,'მთავრ. ფონდი'!I1115,'პრეზ. ფონდი'!I1115)</f>
        <v>0</v>
      </c>
      <c r="I1115" s="10">
        <f t="shared" si="80"/>
        <v>10000</v>
      </c>
      <c r="J1115" s="10">
        <f t="shared" si="81"/>
        <v>10000</v>
      </c>
    </row>
    <row r="1116" spans="1:10" x14ac:dyDescent="0.25">
      <c r="A1116" t="str">
        <f t="shared" si="79"/>
        <v>b</v>
      </c>
      <c r="B1116" s="5"/>
      <c r="C1116" s="6" t="s">
        <v>18</v>
      </c>
      <c r="D1116" s="7">
        <f t="shared" si="82"/>
        <v>0</v>
      </c>
      <c r="E1116" s="7">
        <f>SUM('დაზუსტ. ბიუჯ.'!E1116,'მთავრ. ფონდი'!F1116,'პრეზ. ფონდი'!F1116)</f>
        <v>0</v>
      </c>
      <c r="F1116" s="7">
        <f>SUM('დაზუსტ. ბიუჯ.'!F1116,'მთავრ. ფონდი'!G1116,'პრეზ. ფონდი'!G1116)</f>
        <v>0</v>
      </c>
      <c r="G1116" s="7">
        <f>SUM('დაზუსტ. ბიუჯ.'!G1116,'მთავრ. ფონდი'!H1116,'პრეზ. ფონდი'!H1116)</f>
        <v>0</v>
      </c>
      <c r="H1116" s="7">
        <f>SUM('დაზუსტ. ბიუჯ.'!H1116,'მთავრ. ფონდი'!I1116,'პრეზ. ფონდი'!I1116)</f>
        <v>0</v>
      </c>
      <c r="I1116" s="7">
        <f t="shared" si="80"/>
        <v>0</v>
      </c>
      <c r="J1116" s="7">
        <f t="shared" si="81"/>
        <v>0</v>
      </c>
    </row>
    <row r="1117" spans="1:10" x14ac:dyDescent="0.25">
      <c r="A1117" t="str">
        <f t="shared" si="79"/>
        <v>b</v>
      </c>
      <c r="B1117" s="5"/>
      <c r="C1117" s="6" t="s">
        <v>19</v>
      </c>
      <c r="D1117" s="7">
        <f t="shared" si="82"/>
        <v>0</v>
      </c>
      <c r="E1117" s="7">
        <f>SUM('დაზუსტ. ბიუჯ.'!E1117,'მთავრ. ფონდი'!F1117,'პრეზ. ფონდი'!F1117)</f>
        <v>0</v>
      </c>
      <c r="F1117" s="7">
        <f>SUM('დაზუსტ. ბიუჯ.'!F1117,'მთავრ. ფონდი'!G1117,'პრეზ. ფონდი'!G1117)</f>
        <v>0</v>
      </c>
      <c r="G1117" s="7">
        <f>SUM('დაზუსტ. ბიუჯ.'!G1117,'მთავრ. ფონდი'!H1117,'პრეზ. ფონდი'!H1117)</f>
        <v>0</v>
      </c>
      <c r="H1117" s="7">
        <f>SUM('დაზუსტ. ბიუჯ.'!H1117,'მთავრ. ფონდი'!I1117,'პრეზ. ფონდი'!I1117)</f>
        <v>0</v>
      </c>
      <c r="I1117" s="7">
        <f t="shared" si="80"/>
        <v>0</v>
      </c>
      <c r="J1117" s="7">
        <f t="shared" si="81"/>
        <v>0</v>
      </c>
    </row>
    <row r="1118" spans="1:10" ht="15.75" thickBot="1" x14ac:dyDescent="0.3">
      <c r="A1118" t="str">
        <f t="shared" si="79"/>
        <v>b</v>
      </c>
      <c r="B1118" s="11"/>
      <c r="C1118" s="12" t="s">
        <v>20</v>
      </c>
      <c r="D1118" s="13">
        <f t="shared" si="82"/>
        <v>0</v>
      </c>
      <c r="E1118" s="13">
        <f>SUM('დაზუსტ. ბიუჯ.'!E1118,'მთავრ. ფონდი'!F1118,'პრეზ. ფონდი'!F1118)</f>
        <v>0</v>
      </c>
      <c r="F1118" s="13">
        <f>SUM('დაზუსტ. ბიუჯ.'!F1118,'მთავრ. ფონდი'!G1118,'პრეზ. ფონდი'!G1118)</f>
        <v>0</v>
      </c>
      <c r="G1118" s="13">
        <f>SUM('დაზუსტ. ბიუჯ.'!G1118,'მთავრ. ფონდი'!H1118,'პრეზ. ფონდი'!H1118)</f>
        <v>0</v>
      </c>
      <c r="H1118" s="13">
        <f>SUM('დაზუსტ. ბიუჯ.'!H1118,'მთავრ. ფონდი'!I1118,'პრეზ. ფონდი'!I1118)</f>
        <v>0</v>
      </c>
      <c r="I1118" s="13">
        <f t="shared" si="80"/>
        <v>0</v>
      </c>
      <c r="J1118" s="13">
        <f t="shared" si="81"/>
        <v>0</v>
      </c>
    </row>
    <row r="1119" spans="1:10" ht="32.25" customHeight="1" thickTop="1" thickBot="1" x14ac:dyDescent="0.3">
      <c r="A1119" t="str">
        <f t="shared" si="79"/>
        <v>a</v>
      </c>
      <c r="B1119" s="16" t="s">
        <v>178</v>
      </c>
      <c r="C1119" s="4" t="s">
        <v>179</v>
      </c>
      <c r="D1119" s="4">
        <f t="shared" si="82"/>
        <v>575000</v>
      </c>
      <c r="E1119" s="4">
        <f>SUM('დაზუსტ. ბიუჯ.'!E1119,'მთავრ. ფონდი'!F1119,'პრეზ. ფონდი'!F1119)</f>
        <v>84000</v>
      </c>
      <c r="F1119" s="4">
        <f>SUM('დაზუსტ. ბიუჯ.'!F1119,'მთავრ. ფონდი'!G1119,'პრეზ. ფონდი'!G1119)</f>
        <v>163000</v>
      </c>
      <c r="G1119" s="4">
        <f>SUM('დაზუსტ. ბიუჯ.'!G1119,'მთავრ. ფონდი'!H1119,'პრეზ. ფონდი'!H1119)</f>
        <v>163000</v>
      </c>
      <c r="H1119" s="4">
        <f>SUM('დაზუსტ. ბიუჯ.'!H1119,'მთავრ. ფონდი'!I1119,'პრეზ. ფონდი'!I1119)</f>
        <v>165000</v>
      </c>
      <c r="I1119" s="4">
        <f t="shared" si="80"/>
        <v>247000</v>
      </c>
      <c r="J1119" s="4">
        <f t="shared" si="81"/>
        <v>410000</v>
      </c>
    </row>
    <row r="1120" spans="1:10" ht="15.75" thickTop="1" x14ac:dyDescent="0.25">
      <c r="A1120" t="str">
        <f t="shared" si="79"/>
        <v>a</v>
      </c>
      <c r="B1120" s="5"/>
      <c r="C1120" s="6" t="s">
        <v>10</v>
      </c>
      <c r="D1120" s="7">
        <f t="shared" si="82"/>
        <v>575000</v>
      </c>
      <c r="E1120" s="7">
        <f>SUM('დაზუსტ. ბიუჯ.'!E1120,'მთავრ. ფონდი'!F1120,'პრეზ. ფონდი'!F1120)</f>
        <v>84000</v>
      </c>
      <c r="F1120" s="7">
        <f>SUM('დაზუსტ. ბიუჯ.'!F1120,'მთავრ. ფონდი'!G1120,'პრეზ. ფონდი'!G1120)</f>
        <v>163000</v>
      </c>
      <c r="G1120" s="7">
        <f>SUM('დაზუსტ. ბიუჯ.'!G1120,'მთავრ. ფონდი'!H1120,'პრეზ. ფონდი'!H1120)</f>
        <v>163000</v>
      </c>
      <c r="H1120" s="7">
        <f>SUM('დაზუსტ. ბიუჯ.'!H1120,'მთავრ. ფონდი'!I1120,'პრეზ. ფონდი'!I1120)</f>
        <v>165000</v>
      </c>
      <c r="I1120" s="7">
        <f t="shared" si="80"/>
        <v>247000</v>
      </c>
      <c r="J1120" s="7">
        <f t="shared" si="81"/>
        <v>410000</v>
      </c>
    </row>
    <row r="1121" spans="1:10" x14ac:dyDescent="0.25">
      <c r="A1121" t="str">
        <f t="shared" si="79"/>
        <v>b</v>
      </c>
      <c r="B1121" s="8"/>
      <c r="C1121" s="9" t="s">
        <v>11</v>
      </c>
      <c r="D1121" s="10">
        <f t="shared" si="82"/>
        <v>0</v>
      </c>
      <c r="E1121" s="10">
        <f>SUM('დაზუსტ. ბიუჯ.'!E1121,'მთავრ. ფონდი'!F1121,'პრეზ. ფონდი'!F1121)</f>
        <v>0</v>
      </c>
      <c r="F1121" s="10">
        <f>SUM('დაზუსტ. ბიუჯ.'!F1121,'მთავრ. ფონდი'!G1121,'პრეზ. ფონდი'!G1121)</f>
        <v>0</v>
      </c>
      <c r="G1121" s="10">
        <f>SUM('დაზუსტ. ბიუჯ.'!G1121,'მთავრ. ფონდი'!H1121,'პრეზ. ფონდი'!H1121)</f>
        <v>0</v>
      </c>
      <c r="H1121" s="10">
        <f>SUM('დაზუსტ. ბიუჯ.'!H1121,'მთავრ. ფონდი'!I1121,'პრეზ. ფონდი'!I1121)</f>
        <v>0</v>
      </c>
      <c r="I1121" s="10">
        <f t="shared" si="80"/>
        <v>0</v>
      </c>
      <c r="J1121" s="10">
        <f t="shared" si="81"/>
        <v>0</v>
      </c>
    </row>
    <row r="1122" spans="1:10" x14ac:dyDescent="0.25">
      <c r="A1122" t="str">
        <f t="shared" si="79"/>
        <v>a</v>
      </c>
      <c r="B1122" s="8"/>
      <c r="C1122" s="9" t="s">
        <v>12</v>
      </c>
      <c r="D1122" s="10">
        <f t="shared" si="82"/>
        <v>575000</v>
      </c>
      <c r="E1122" s="10">
        <f>SUM('დაზუსტ. ბიუჯ.'!E1122,'მთავრ. ფონდი'!F1122,'პრეზ. ფონდი'!F1122)</f>
        <v>84000</v>
      </c>
      <c r="F1122" s="10">
        <f>SUM('დაზუსტ. ბიუჯ.'!F1122,'მთავრ. ფონდი'!G1122,'პრეზ. ფონდი'!G1122)</f>
        <v>163000</v>
      </c>
      <c r="G1122" s="10">
        <f>SUM('დაზუსტ. ბიუჯ.'!G1122,'მთავრ. ფონდი'!H1122,'პრეზ. ფონდი'!H1122)</f>
        <v>163000</v>
      </c>
      <c r="H1122" s="10">
        <f>SUM('დაზუსტ. ბიუჯ.'!H1122,'მთავრ. ფონდი'!I1122,'პრეზ. ფონდი'!I1122)</f>
        <v>165000</v>
      </c>
      <c r="I1122" s="10">
        <f t="shared" si="80"/>
        <v>247000</v>
      </c>
      <c r="J1122" s="10">
        <f t="shared" si="81"/>
        <v>410000</v>
      </c>
    </row>
    <row r="1123" spans="1:10" x14ac:dyDescent="0.25">
      <c r="A1123" t="str">
        <f t="shared" si="79"/>
        <v>b</v>
      </c>
      <c r="B1123" s="8"/>
      <c r="C1123" s="9" t="s">
        <v>13</v>
      </c>
      <c r="D1123" s="10">
        <f t="shared" si="82"/>
        <v>0</v>
      </c>
      <c r="E1123" s="10">
        <f>SUM('დაზუსტ. ბიუჯ.'!E1123,'მთავრ. ფონდი'!F1123,'პრეზ. ფონდი'!F1123)</f>
        <v>0</v>
      </c>
      <c r="F1123" s="10">
        <f>SUM('დაზუსტ. ბიუჯ.'!F1123,'მთავრ. ფონდი'!G1123,'პრეზ. ფონდი'!G1123)</f>
        <v>0</v>
      </c>
      <c r="G1123" s="10">
        <f>SUM('დაზუსტ. ბიუჯ.'!G1123,'მთავრ. ფონდი'!H1123,'პრეზ. ფონდი'!H1123)</f>
        <v>0</v>
      </c>
      <c r="H1123" s="10">
        <f>SUM('დაზუსტ. ბიუჯ.'!H1123,'მთავრ. ფონდი'!I1123,'პრეზ. ფონდი'!I1123)</f>
        <v>0</v>
      </c>
      <c r="I1123" s="10">
        <f t="shared" si="80"/>
        <v>0</v>
      </c>
      <c r="J1123" s="10">
        <f t="shared" si="81"/>
        <v>0</v>
      </c>
    </row>
    <row r="1124" spans="1:10" x14ac:dyDescent="0.25">
      <c r="A1124" t="str">
        <f t="shared" si="79"/>
        <v>b</v>
      </c>
      <c r="B1124" s="8"/>
      <c r="C1124" s="9" t="s">
        <v>14</v>
      </c>
      <c r="D1124" s="10">
        <f t="shared" si="82"/>
        <v>0</v>
      </c>
      <c r="E1124" s="10">
        <f>SUM('დაზუსტ. ბიუჯ.'!E1124,'მთავრ. ფონდი'!F1124,'პრეზ. ფონდი'!F1124)</f>
        <v>0</v>
      </c>
      <c r="F1124" s="10">
        <f>SUM('დაზუსტ. ბიუჯ.'!F1124,'მთავრ. ფონდი'!G1124,'პრეზ. ფონდი'!G1124)</f>
        <v>0</v>
      </c>
      <c r="G1124" s="10">
        <f>SUM('დაზუსტ. ბიუჯ.'!G1124,'მთავრ. ფონდი'!H1124,'პრეზ. ფონდი'!H1124)</f>
        <v>0</v>
      </c>
      <c r="H1124" s="10">
        <f>SUM('დაზუსტ. ბიუჯ.'!H1124,'მთავრ. ფონდი'!I1124,'პრეზ. ფონდი'!I1124)</f>
        <v>0</v>
      </c>
      <c r="I1124" s="10">
        <f t="shared" si="80"/>
        <v>0</v>
      </c>
      <c r="J1124" s="10">
        <f t="shared" si="81"/>
        <v>0</v>
      </c>
    </row>
    <row r="1125" spans="1:10" x14ac:dyDescent="0.25">
      <c r="A1125" t="str">
        <f t="shared" si="79"/>
        <v>b</v>
      </c>
      <c r="B1125" s="8"/>
      <c r="C1125" s="9" t="s">
        <v>15</v>
      </c>
      <c r="D1125" s="10">
        <f t="shared" si="82"/>
        <v>0</v>
      </c>
      <c r="E1125" s="10">
        <f>SUM('დაზუსტ. ბიუჯ.'!E1125,'მთავრ. ფონდი'!F1125,'პრეზ. ფონდი'!F1125)</f>
        <v>0</v>
      </c>
      <c r="F1125" s="10">
        <f>SUM('დაზუსტ. ბიუჯ.'!F1125,'მთავრ. ფონდი'!G1125,'პრეზ. ფონდი'!G1125)</f>
        <v>0</v>
      </c>
      <c r="G1125" s="10">
        <f>SUM('დაზუსტ. ბიუჯ.'!G1125,'მთავრ. ფონდი'!H1125,'პრეზ. ფონდი'!H1125)</f>
        <v>0</v>
      </c>
      <c r="H1125" s="10">
        <f>SUM('დაზუსტ. ბიუჯ.'!H1125,'მთავრ. ფონდი'!I1125,'პრეზ. ფონდი'!I1125)</f>
        <v>0</v>
      </c>
      <c r="I1125" s="10">
        <f t="shared" si="80"/>
        <v>0</v>
      </c>
      <c r="J1125" s="10">
        <f t="shared" si="81"/>
        <v>0</v>
      </c>
    </row>
    <row r="1126" spans="1:10" x14ac:dyDescent="0.25">
      <c r="A1126" t="str">
        <f t="shared" si="79"/>
        <v>b</v>
      </c>
      <c r="B1126" s="8"/>
      <c r="C1126" s="9" t="s">
        <v>16</v>
      </c>
      <c r="D1126" s="10">
        <f t="shared" si="82"/>
        <v>0</v>
      </c>
      <c r="E1126" s="10">
        <f>SUM('დაზუსტ. ბიუჯ.'!E1126,'მთავრ. ფონდი'!F1126,'პრეზ. ფონდი'!F1126)</f>
        <v>0</v>
      </c>
      <c r="F1126" s="10">
        <f>SUM('დაზუსტ. ბიუჯ.'!F1126,'მთავრ. ფონდი'!G1126,'პრეზ. ფონდი'!G1126)</f>
        <v>0</v>
      </c>
      <c r="G1126" s="10">
        <f>SUM('დაზუსტ. ბიუჯ.'!G1126,'მთავრ. ფონდი'!H1126,'პრეზ. ფონდი'!H1126)</f>
        <v>0</v>
      </c>
      <c r="H1126" s="10">
        <f>SUM('დაზუსტ. ბიუჯ.'!H1126,'მთავრ. ფონდი'!I1126,'პრეზ. ფონდი'!I1126)</f>
        <v>0</v>
      </c>
      <c r="I1126" s="10">
        <f t="shared" si="80"/>
        <v>0</v>
      </c>
      <c r="J1126" s="10">
        <f t="shared" si="81"/>
        <v>0</v>
      </c>
    </row>
    <row r="1127" spans="1:10" x14ac:dyDescent="0.25">
      <c r="A1127" t="str">
        <f t="shared" si="79"/>
        <v>b</v>
      </c>
      <c r="B1127" s="8"/>
      <c r="C1127" s="9" t="s">
        <v>17</v>
      </c>
      <c r="D1127" s="10">
        <f t="shared" si="82"/>
        <v>0</v>
      </c>
      <c r="E1127" s="10">
        <f>SUM('დაზუსტ. ბიუჯ.'!E1127,'მთავრ. ფონდი'!F1127,'პრეზ. ფონდი'!F1127)</f>
        <v>0</v>
      </c>
      <c r="F1127" s="10">
        <f>SUM('დაზუსტ. ბიუჯ.'!F1127,'მთავრ. ფონდი'!G1127,'პრეზ. ფონდი'!G1127)</f>
        <v>0</v>
      </c>
      <c r="G1127" s="10">
        <f>SUM('დაზუსტ. ბიუჯ.'!G1127,'მთავრ. ფონდი'!H1127,'პრეზ. ფონდი'!H1127)</f>
        <v>0</v>
      </c>
      <c r="H1127" s="10">
        <f>SUM('დაზუსტ. ბიუჯ.'!H1127,'მთავრ. ფონდი'!I1127,'პრეზ. ფონდი'!I1127)</f>
        <v>0</v>
      </c>
      <c r="I1127" s="10">
        <f t="shared" si="80"/>
        <v>0</v>
      </c>
      <c r="J1127" s="10">
        <f t="shared" si="81"/>
        <v>0</v>
      </c>
    </row>
    <row r="1128" spans="1:10" x14ac:dyDescent="0.25">
      <c r="A1128" t="str">
        <f t="shared" si="79"/>
        <v>b</v>
      </c>
      <c r="B1128" s="5"/>
      <c r="C1128" s="6" t="s">
        <v>18</v>
      </c>
      <c r="D1128" s="7">
        <f t="shared" si="82"/>
        <v>0</v>
      </c>
      <c r="E1128" s="7">
        <f>SUM('დაზუსტ. ბიუჯ.'!E1128,'მთავრ. ფონდი'!F1128,'პრეზ. ფონდი'!F1128)</f>
        <v>0</v>
      </c>
      <c r="F1128" s="7">
        <f>SUM('დაზუსტ. ბიუჯ.'!F1128,'მთავრ. ფონდი'!G1128,'პრეზ. ფონდი'!G1128)</f>
        <v>0</v>
      </c>
      <c r="G1128" s="7">
        <f>SUM('დაზუსტ. ბიუჯ.'!G1128,'მთავრ. ფონდი'!H1128,'პრეზ. ფონდი'!H1128)</f>
        <v>0</v>
      </c>
      <c r="H1128" s="7">
        <f>SUM('დაზუსტ. ბიუჯ.'!H1128,'მთავრ. ფონდი'!I1128,'პრეზ. ფონდი'!I1128)</f>
        <v>0</v>
      </c>
      <c r="I1128" s="7">
        <f t="shared" si="80"/>
        <v>0</v>
      </c>
      <c r="J1128" s="7">
        <f t="shared" si="81"/>
        <v>0</v>
      </c>
    </row>
    <row r="1129" spans="1:10" x14ac:dyDescent="0.25">
      <c r="A1129" t="str">
        <f t="shared" si="79"/>
        <v>b</v>
      </c>
      <c r="B1129" s="5"/>
      <c r="C1129" s="6" t="s">
        <v>19</v>
      </c>
      <c r="D1129" s="7">
        <f t="shared" si="82"/>
        <v>0</v>
      </c>
      <c r="E1129" s="7">
        <f>SUM('დაზუსტ. ბიუჯ.'!E1129,'მთავრ. ფონდი'!F1129,'პრეზ. ფონდი'!F1129)</f>
        <v>0</v>
      </c>
      <c r="F1129" s="7">
        <f>SUM('დაზუსტ. ბიუჯ.'!F1129,'მთავრ. ფონდი'!G1129,'პრეზ. ფონდი'!G1129)</f>
        <v>0</v>
      </c>
      <c r="G1129" s="7">
        <f>SUM('დაზუსტ. ბიუჯ.'!G1129,'მთავრ. ფონდი'!H1129,'პრეზ. ფონდი'!H1129)</f>
        <v>0</v>
      </c>
      <c r="H1129" s="7">
        <f>SUM('დაზუსტ. ბიუჯ.'!H1129,'მთავრ. ფონდი'!I1129,'პრეზ. ფონდი'!I1129)</f>
        <v>0</v>
      </c>
      <c r="I1129" s="7">
        <f t="shared" si="80"/>
        <v>0</v>
      </c>
      <c r="J1129" s="7">
        <f t="shared" si="81"/>
        <v>0</v>
      </c>
    </row>
    <row r="1130" spans="1:10" ht="15.75" thickBot="1" x14ac:dyDescent="0.3">
      <c r="A1130" t="str">
        <f t="shared" si="79"/>
        <v>b</v>
      </c>
      <c r="B1130" s="11"/>
      <c r="C1130" s="12" t="s">
        <v>20</v>
      </c>
      <c r="D1130" s="13">
        <f t="shared" si="82"/>
        <v>0</v>
      </c>
      <c r="E1130" s="13">
        <f>SUM('დაზუსტ. ბიუჯ.'!E1130,'მთავრ. ფონდი'!F1130,'პრეზ. ფონდი'!F1130)</f>
        <v>0</v>
      </c>
      <c r="F1130" s="13">
        <f>SUM('დაზუსტ. ბიუჯ.'!F1130,'მთავრ. ფონდი'!G1130,'პრეზ. ფონდი'!G1130)</f>
        <v>0</v>
      </c>
      <c r="G1130" s="13">
        <f>SUM('დაზუსტ. ბიუჯ.'!G1130,'მთავრ. ფონდი'!H1130,'პრეზ. ფონდი'!H1130)</f>
        <v>0</v>
      </c>
      <c r="H1130" s="13">
        <f>SUM('დაზუსტ. ბიუჯ.'!H1130,'მთავრ. ფონდი'!I1130,'პრეზ. ფონდი'!I1130)</f>
        <v>0</v>
      </c>
      <c r="I1130" s="13">
        <f t="shared" si="80"/>
        <v>0</v>
      </c>
      <c r="J1130" s="13">
        <f t="shared" si="81"/>
        <v>0</v>
      </c>
    </row>
    <row r="1131" spans="1:10" ht="31.5" thickTop="1" thickBot="1" x14ac:dyDescent="0.3">
      <c r="A1131" t="str">
        <f t="shared" si="79"/>
        <v>a</v>
      </c>
      <c r="B1131" s="3" t="s">
        <v>180</v>
      </c>
      <c r="C1131" s="14" t="s">
        <v>181</v>
      </c>
      <c r="D1131" s="4">
        <f t="shared" si="82"/>
        <v>2014000</v>
      </c>
      <c r="E1131" s="4">
        <f>SUM('დაზუსტ. ბიუჯ.'!E1131,'მთავრ. ფონდი'!F1131,'პრეზ. ფონდი'!F1131)</f>
        <v>0</v>
      </c>
      <c r="F1131" s="4">
        <f>SUM('დაზუსტ. ბიუჯ.'!F1131,'მთავრ. ფონდი'!G1131,'პრეზ. ფონდი'!G1131)</f>
        <v>79000</v>
      </c>
      <c r="G1131" s="4">
        <f>SUM('დაზუსტ. ბიუჯ.'!G1131,'მთავრ. ფონდი'!H1131,'პრეზ. ფონდი'!H1131)</f>
        <v>500000</v>
      </c>
      <c r="H1131" s="4">
        <f>SUM('დაზუსტ. ბიუჯ.'!H1131,'მთავრ. ფონდი'!I1131,'პრეზ. ფონდი'!I1131)</f>
        <v>1435000</v>
      </c>
      <c r="I1131" s="4">
        <f t="shared" si="80"/>
        <v>79000</v>
      </c>
      <c r="J1131" s="4">
        <f t="shared" si="81"/>
        <v>579000</v>
      </c>
    </row>
    <row r="1132" spans="1:10" ht="15.75" thickTop="1" x14ac:dyDescent="0.25">
      <c r="A1132" t="str">
        <f t="shared" si="79"/>
        <v>a</v>
      </c>
      <c r="B1132" s="5"/>
      <c r="C1132" s="6" t="s">
        <v>10</v>
      </c>
      <c r="D1132" s="7">
        <f t="shared" si="82"/>
        <v>2014000</v>
      </c>
      <c r="E1132" s="7">
        <f>SUM('დაზუსტ. ბიუჯ.'!E1132,'მთავრ. ფონდი'!F1132,'პრეზ. ფონდი'!F1132)</f>
        <v>0</v>
      </c>
      <c r="F1132" s="7">
        <f>SUM('დაზუსტ. ბიუჯ.'!F1132,'მთავრ. ფონდი'!G1132,'პრეზ. ფონდი'!G1132)</f>
        <v>79000</v>
      </c>
      <c r="G1132" s="7">
        <f>SUM('დაზუსტ. ბიუჯ.'!G1132,'მთავრ. ფონდი'!H1132,'პრეზ. ფონდი'!H1132)</f>
        <v>500000</v>
      </c>
      <c r="H1132" s="7">
        <f>SUM('დაზუსტ. ბიუჯ.'!H1132,'მთავრ. ფონდი'!I1132,'პრეზ. ფონდი'!I1132)</f>
        <v>1435000</v>
      </c>
      <c r="I1132" s="7">
        <f t="shared" si="80"/>
        <v>79000</v>
      </c>
      <c r="J1132" s="7">
        <f t="shared" si="81"/>
        <v>579000</v>
      </c>
    </row>
    <row r="1133" spans="1:10" x14ac:dyDescent="0.25">
      <c r="A1133" t="str">
        <f t="shared" si="79"/>
        <v>b</v>
      </c>
      <c r="B1133" s="8"/>
      <c r="C1133" s="9" t="s">
        <v>11</v>
      </c>
      <c r="D1133" s="10">
        <f t="shared" si="82"/>
        <v>0</v>
      </c>
      <c r="E1133" s="10">
        <f>SUM('დაზუსტ. ბიუჯ.'!E1133,'მთავრ. ფონდი'!F1133,'პრეზ. ფონდი'!F1133)</f>
        <v>0</v>
      </c>
      <c r="F1133" s="10">
        <f>SUM('დაზუსტ. ბიუჯ.'!F1133,'მთავრ. ფონდი'!G1133,'პრეზ. ფონდი'!G1133)</f>
        <v>0</v>
      </c>
      <c r="G1133" s="10">
        <f>SUM('დაზუსტ. ბიუჯ.'!G1133,'მთავრ. ფონდი'!H1133,'პრეზ. ფონდი'!H1133)</f>
        <v>0</v>
      </c>
      <c r="H1133" s="10">
        <f>SUM('დაზუსტ. ბიუჯ.'!H1133,'მთავრ. ფონდი'!I1133,'პრეზ. ფონდი'!I1133)</f>
        <v>0</v>
      </c>
      <c r="I1133" s="10">
        <f t="shared" si="80"/>
        <v>0</v>
      </c>
      <c r="J1133" s="10">
        <f t="shared" si="81"/>
        <v>0</v>
      </c>
    </row>
    <row r="1134" spans="1:10" x14ac:dyDescent="0.25">
      <c r="A1134" t="str">
        <f t="shared" si="79"/>
        <v>a</v>
      </c>
      <c r="B1134" s="8"/>
      <c r="C1134" s="9" t="s">
        <v>12</v>
      </c>
      <c r="D1134" s="10">
        <f t="shared" si="82"/>
        <v>1914000</v>
      </c>
      <c r="E1134" s="10">
        <f>SUM('დაზუსტ. ბიუჯ.'!E1134,'მთავრ. ფონდი'!F1134,'პრეზ. ფონდი'!F1134)</f>
        <v>0</v>
      </c>
      <c r="F1134" s="10">
        <f>SUM('დაზუსტ. ბიუჯ.'!F1134,'მთავრ. ფონდი'!G1134,'პრეზ. ფონდი'!G1134)</f>
        <v>79000</v>
      </c>
      <c r="G1134" s="10">
        <f>SUM('დაზუსტ. ბიუჯ.'!G1134,'მთავრ. ფონდი'!H1134,'პრეზ. ფონდი'!H1134)</f>
        <v>400000</v>
      </c>
      <c r="H1134" s="10">
        <f>SUM('დაზუსტ. ბიუჯ.'!H1134,'მთავრ. ფონდი'!I1134,'პრეზ. ფონდი'!I1134)</f>
        <v>1435000</v>
      </c>
      <c r="I1134" s="10">
        <f t="shared" si="80"/>
        <v>79000</v>
      </c>
      <c r="J1134" s="10">
        <f t="shared" si="81"/>
        <v>479000</v>
      </c>
    </row>
    <row r="1135" spans="1:10" x14ac:dyDescent="0.25">
      <c r="A1135" t="str">
        <f t="shared" si="79"/>
        <v>b</v>
      </c>
      <c r="B1135" s="8"/>
      <c r="C1135" s="9" t="s">
        <v>13</v>
      </c>
      <c r="D1135" s="10">
        <f t="shared" si="82"/>
        <v>0</v>
      </c>
      <c r="E1135" s="10">
        <f>SUM('დაზუსტ. ბიუჯ.'!E1135,'მთავრ. ფონდი'!F1135,'პრეზ. ფონდი'!F1135)</f>
        <v>0</v>
      </c>
      <c r="F1135" s="10">
        <f>SUM('დაზუსტ. ბიუჯ.'!F1135,'მთავრ. ფონდი'!G1135,'პრეზ. ფონდი'!G1135)</f>
        <v>0</v>
      </c>
      <c r="G1135" s="10">
        <f>SUM('დაზუსტ. ბიუჯ.'!G1135,'მთავრ. ფონდი'!H1135,'პრეზ. ფონდი'!H1135)</f>
        <v>0</v>
      </c>
      <c r="H1135" s="10">
        <f>SUM('დაზუსტ. ბიუჯ.'!H1135,'მთავრ. ფონდი'!I1135,'პრეზ. ფონდი'!I1135)</f>
        <v>0</v>
      </c>
      <c r="I1135" s="10">
        <f t="shared" si="80"/>
        <v>0</v>
      </c>
      <c r="J1135" s="10">
        <f t="shared" si="81"/>
        <v>0</v>
      </c>
    </row>
    <row r="1136" spans="1:10" x14ac:dyDescent="0.25">
      <c r="A1136" t="str">
        <f t="shared" ref="A1136:A1142" si="83">IF(OR(D1136&lt;&gt;0,E1136&lt;&gt;0,F1136&lt;&gt;0,G1136&lt;&gt;0,H1136&lt;&gt;0,),"a","b")</f>
        <v>b</v>
      </c>
      <c r="B1136" s="8"/>
      <c r="C1136" s="9" t="s">
        <v>14</v>
      </c>
      <c r="D1136" s="10">
        <f t="shared" si="82"/>
        <v>0</v>
      </c>
      <c r="E1136" s="10">
        <f>SUM('დაზუსტ. ბიუჯ.'!E1136,'მთავრ. ფონდი'!F1136,'პრეზ. ფონდი'!F1136)</f>
        <v>0</v>
      </c>
      <c r="F1136" s="10">
        <f>SUM('დაზუსტ. ბიუჯ.'!F1136,'მთავრ. ფონდი'!G1136,'პრეზ. ფონდი'!G1136)</f>
        <v>0</v>
      </c>
      <c r="G1136" s="10">
        <f>SUM('დაზუსტ. ბიუჯ.'!G1136,'მთავრ. ფონდი'!H1136,'პრეზ. ფონდი'!H1136)</f>
        <v>0</v>
      </c>
      <c r="H1136" s="10">
        <f>SUM('დაზუსტ. ბიუჯ.'!H1136,'მთავრ. ფონდი'!I1136,'პრეზ. ფონდი'!I1136)</f>
        <v>0</v>
      </c>
      <c r="I1136" s="10">
        <f t="shared" ref="I1136:I1142" si="84">SUM(E1136,F1136)</f>
        <v>0</v>
      </c>
      <c r="J1136" s="10">
        <f t="shared" ref="J1136:J1142" si="85">SUM(E1136,F1136,G1136)</f>
        <v>0</v>
      </c>
    </row>
    <row r="1137" spans="1:10" x14ac:dyDescent="0.25">
      <c r="A1137" t="str">
        <f t="shared" si="83"/>
        <v>b</v>
      </c>
      <c r="B1137" s="8"/>
      <c r="C1137" s="9" t="s">
        <v>15</v>
      </c>
      <c r="D1137" s="10">
        <f t="shared" si="82"/>
        <v>0</v>
      </c>
      <c r="E1137" s="10">
        <f>SUM('დაზუსტ. ბიუჯ.'!E1137,'მთავრ. ფონდი'!F1137,'პრეზ. ფონდი'!F1137)</f>
        <v>0</v>
      </c>
      <c r="F1137" s="10">
        <f>SUM('დაზუსტ. ბიუჯ.'!F1137,'მთავრ. ფონდი'!G1137,'პრეზ. ფონდი'!G1137)</f>
        <v>0</v>
      </c>
      <c r="G1137" s="10">
        <f>SUM('დაზუსტ. ბიუჯ.'!G1137,'მთავრ. ფონდი'!H1137,'პრეზ. ფონდი'!H1137)</f>
        <v>0</v>
      </c>
      <c r="H1137" s="10">
        <f>SUM('დაზუსტ. ბიუჯ.'!H1137,'მთავრ. ფონდი'!I1137,'პრეზ. ფონდი'!I1137)</f>
        <v>0</v>
      </c>
      <c r="I1137" s="10">
        <f t="shared" si="84"/>
        <v>0</v>
      </c>
      <c r="J1137" s="10">
        <f t="shared" si="85"/>
        <v>0</v>
      </c>
    </row>
    <row r="1138" spans="1:10" x14ac:dyDescent="0.25">
      <c r="A1138" t="str">
        <f t="shared" si="83"/>
        <v>b</v>
      </c>
      <c r="B1138" s="8"/>
      <c r="C1138" s="9" t="s">
        <v>16</v>
      </c>
      <c r="D1138" s="10">
        <f t="shared" si="82"/>
        <v>0</v>
      </c>
      <c r="E1138" s="10">
        <f>SUM('დაზუსტ. ბიუჯ.'!E1138,'მთავრ. ფონდი'!F1138,'პრეზ. ფონდი'!F1138)</f>
        <v>0</v>
      </c>
      <c r="F1138" s="10">
        <f>SUM('დაზუსტ. ბიუჯ.'!F1138,'მთავრ. ფონდი'!G1138,'პრეზ. ფონდი'!G1138)</f>
        <v>0</v>
      </c>
      <c r="G1138" s="10">
        <f>SUM('დაზუსტ. ბიუჯ.'!G1138,'მთავრ. ფონდი'!H1138,'პრეზ. ფონდი'!H1138)</f>
        <v>0</v>
      </c>
      <c r="H1138" s="10">
        <f>SUM('დაზუსტ. ბიუჯ.'!H1138,'მთავრ. ფონდი'!I1138,'პრეზ. ფონდი'!I1138)</f>
        <v>0</v>
      </c>
      <c r="I1138" s="10">
        <f t="shared" si="84"/>
        <v>0</v>
      </c>
      <c r="J1138" s="10">
        <f t="shared" si="85"/>
        <v>0</v>
      </c>
    </row>
    <row r="1139" spans="1:10" x14ac:dyDescent="0.25">
      <c r="A1139" t="str">
        <f t="shared" si="83"/>
        <v>a</v>
      </c>
      <c r="B1139" s="8"/>
      <c r="C1139" s="9" t="s">
        <v>17</v>
      </c>
      <c r="D1139" s="10">
        <f t="shared" si="82"/>
        <v>100000</v>
      </c>
      <c r="E1139" s="10">
        <f>SUM('დაზუსტ. ბიუჯ.'!E1139,'მთავრ. ფონდი'!F1139,'პრეზ. ფონდი'!F1139)</f>
        <v>0</v>
      </c>
      <c r="F1139" s="10">
        <f>SUM('დაზუსტ. ბიუჯ.'!F1139,'მთავრ. ფონდი'!G1139,'პრეზ. ფონდი'!G1139)</f>
        <v>0</v>
      </c>
      <c r="G1139" s="10">
        <f>SUM('დაზუსტ. ბიუჯ.'!G1139,'მთავრ. ფონდი'!H1139,'პრეზ. ფონდი'!H1139)</f>
        <v>100000</v>
      </c>
      <c r="H1139" s="10">
        <f>SUM('დაზუსტ. ბიუჯ.'!H1139,'მთავრ. ფონდი'!I1139,'პრეზ. ფონდი'!I1139)</f>
        <v>0</v>
      </c>
      <c r="I1139" s="10">
        <f t="shared" si="84"/>
        <v>0</v>
      </c>
      <c r="J1139" s="10">
        <f t="shared" si="85"/>
        <v>100000</v>
      </c>
    </row>
    <row r="1140" spans="1:10" x14ac:dyDescent="0.25">
      <c r="A1140" t="str">
        <f t="shared" si="83"/>
        <v>b</v>
      </c>
      <c r="B1140" s="5"/>
      <c r="C1140" s="6" t="s">
        <v>18</v>
      </c>
      <c r="D1140" s="7">
        <f t="shared" si="82"/>
        <v>0</v>
      </c>
      <c r="E1140" s="10">
        <f>SUM('დაზუსტ. ბიუჯ.'!E1140,'მთავრ. ფონდი'!F1140,'პრეზ. ფონდი'!F1140)</f>
        <v>0</v>
      </c>
      <c r="F1140" s="10">
        <f>SUM('დაზუსტ. ბიუჯ.'!F1140,'მთავრ. ფონდი'!G1140,'პრეზ. ფონდი'!G1140)</f>
        <v>0</v>
      </c>
      <c r="G1140" s="10">
        <f>SUM('დაზუსტ. ბიუჯ.'!G1140,'მთავრ. ფონდი'!H1140,'პრეზ. ფონდი'!H1140)</f>
        <v>0</v>
      </c>
      <c r="H1140" s="10">
        <f>SUM('დაზუსტ. ბიუჯ.'!H1140,'მთავრ. ფონდი'!I1140,'პრეზ. ფონდი'!I1140)</f>
        <v>0</v>
      </c>
      <c r="I1140" s="7">
        <f t="shared" si="84"/>
        <v>0</v>
      </c>
      <c r="J1140" s="7">
        <f t="shared" si="85"/>
        <v>0</v>
      </c>
    </row>
    <row r="1141" spans="1:10" x14ac:dyDescent="0.25">
      <c r="A1141" t="str">
        <f t="shared" si="83"/>
        <v>b</v>
      </c>
      <c r="B1141" s="5"/>
      <c r="C1141" s="6" t="s">
        <v>19</v>
      </c>
      <c r="D1141" s="7">
        <f t="shared" si="82"/>
        <v>0</v>
      </c>
      <c r="E1141" s="10">
        <f>SUM('დაზუსტ. ბიუჯ.'!E1141,'მთავრ. ფონდი'!F1141,'პრეზ. ფონდი'!F1141)</f>
        <v>0</v>
      </c>
      <c r="F1141" s="10">
        <f>SUM('დაზუსტ. ბიუჯ.'!F1141,'მთავრ. ფონდი'!G1141,'პრეზ. ფონდი'!G1141)</f>
        <v>0</v>
      </c>
      <c r="G1141" s="10">
        <f>SUM('დაზუსტ. ბიუჯ.'!G1141,'მთავრ. ფონდი'!H1141,'პრეზ. ფონდი'!H1141)</f>
        <v>0</v>
      </c>
      <c r="H1141" s="10">
        <f>SUM('დაზუსტ. ბიუჯ.'!H1141,'მთავრ. ფონდი'!I1141,'პრეზ. ფონდი'!I1141)</f>
        <v>0</v>
      </c>
      <c r="I1141" s="7">
        <f t="shared" si="84"/>
        <v>0</v>
      </c>
      <c r="J1141" s="7">
        <f t="shared" si="85"/>
        <v>0</v>
      </c>
    </row>
    <row r="1142" spans="1:10" ht="15.75" thickBot="1" x14ac:dyDescent="0.3">
      <c r="A1142" t="str">
        <f t="shared" si="83"/>
        <v>b</v>
      </c>
      <c r="B1142" s="11"/>
      <c r="C1142" s="12" t="s">
        <v>20</v>
      </c>
      <c r="D1142" s="13">
        <f t="shared" si="82"/>
        <v>0</v>
      </c>
      <c r="E1142" s="10">
        <f>SUM('დაზუსტ. ბიუჯ.'!E1142,'მთავრ. ფონდი'!F1142,'პრეზ. ფონდი'!F1142)</f>
        <v>0</v>
      </c>
      <c r="F1142" s="10">
        <f>SUM('დაზუსტ. ბიუჯ.'!F1142,'მთავრ. ფონდი'!G1142,'პრეზ. ფონდი'!G1142)</f>
        <v>0</v>
      </c>
      <c r="G1142" s="10">
        <f>SUM('დაზუსტ. ბიუჯ.'!G1142,'მთავრ. ფონდი'!H1142,'პრეზ. ფონდი'!H1142)</f>
        <v>0</v>
      </c>
      <c r="H1142" s="10">
        <f>SUM('დაზუსტ. ბიუჯ.'!H1142,'მთავრ. ფონდი'!I1142,'პრეზ. ფონდი'!I1142)</f>
        <v>0</v>
      </c>
      <c r="I1142" s="13">
        <f t="shared" si="84"/>
        <v>0</v>
      </c>
      <c r="J1142" s="13">
        <f t="shared" si="85"/>
        <v>0</v>
      </c>
    </row>
    <row r="1143" spans="1:10" ht="15.75" thickTop="1" x14ac:dyDescent="0.25"/>
  </sheetData>
  <autoFilter ref="A2:J2"/>
  <mergeCells count="1">
    <mergeCell ref="B1:H1"/>
  </mergeCells>
  <pageMargins left="0.7" right="0.7" top="0.75" bottom="0.75" header="0.3" footer="0.3"/>
  <pageSetup scale="56" orientation="portrait" r:id="rId1"/>
  <colBreaks count="1" manualBreakCount="1">
    <brk id="8" max="1033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18</vt:i4>
      </vt:variant>
    </vt:vector>
  </HeadingPairs>
  <TitlesOfParts>
    <vt:vector size="35" baseType="lpstr">
      <vt:lpstr>%</vt:lpstr>
      <vt:lpstr>საანალიზო</vt:lpstr>
      <vt:lpstr>დამტკ. ნაერთი</vt:lpstr>
      <vt:lpstr>დამტკ. ბიუჯ.</vt:lpstr>
      <vt:lpstr>დამტკ. საკუთ.</vt:lpstr>
      <vt:lpstr>დაზუსტ. ნაერთი</vt:lpstr>
      <vt:lpstr>დაზუსტ. ბიუჯ.</vt:lpstr>
      <vt:lpstr>დაზუსტ. საკუთ.</vt:lpstr>
      <vt:lpstr>დაზუსტ. ბიუჯ. ფონდ.</vt:lpstr>
      <vt:lpstr>ცვლილ. ნაერთი</vt:lpstr>
      <vt:lpstr>ცვლილ. ბიუჯ.</vt:lpstr>
      <vt:lpstr>ცვლილ. საკუთ.</vt:lpstr>
      <vt:lpstr>მთავრ. ფონდი</vt:lpstr>
      <vt:lpstr>პრეზ. ფონდი</vt:lpstr>
      <vt:lpstr>საკასო თვეებით</vt:lpstr>
      <vt:lpstr>მიზნ.გრანტის საკასო </vt:lpstr>
      <vt:lpstr>გრანტის საკასო</vt:lpstr>
      <vt:lpstr>'%'!Print_Area</vt:lpstr>
      <vt:lpstr>'გრანტის საკასო'!Print_Area</vt:lpstr>
      <vt:lpstr>'დაზუსტ. ბიუჯ.'!Print_Area</vt:lpstr>
      <vt:lpstr>'დაზუსტ. ბიუჯ. ფონდ.'!Print_Area</vt:lpstr>
      <vt:lpstr>'დაზუსტ. ნაერთი'!Print_Area</vt:lpstr>
      <vt:lpstr>'დაზუსტ. საკუთ.'!Print_Area</vt:lpstr>
      <vt:lpstr>'დამტკ. ბიუჯ.'!Print_Area</vt:lpstr>
      <vt:lpstr>'დამტკ. ნაერთი'!Print_Area</vt:lpstr>
      <vt:lpstr>'დამტკ. საკუთ.'!Print_Area</vt:lpstr>
      <vt:lpstr>'მთავრ. ფონდი'!Print_Area</vt:lpstr>
      <vt:lpstr>'მიზნ.გრანტის საკასო '!Print_Area</vt:lpstr>
      <vt:lpstr>'პრეზ. ფონდი'!Print_Area</vt:lpstr>
      <vt:lpstr>საანალიზო!Print_Area</vt:lpstr>
      <vt:lpstr>'საკასო თვეებით'!Print_Area</vt:lpstr>
      <vt:lpstr>'ცვლილ. ბიუჯ.'!Print_Area</vt:lpstr>
      <vt:lpstr>'ცვლილ. ნაერთი'!Print_Area</vt:lpstr>
      <vt:lpstr>'ცვლილ. საკუთ.'!Print_Area</vt:lpstr>
      <vt:lpstr>'დაზუსტ. ბიუჯ.'!Print_Titles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Teona Tsertsvadze</dc:creator>
  <cp:lastModifiedBy>Darejan Iakobishvili</cp:lastModifiedBy>
  <cp:lastPrinted>2017-04-04T12:24:52Z</cp:lastPrinted>
  <dcterms:created xsi:type="dcterms:W3CDTF">2016-01-04T08:18:41Z</dcterms:created>
  <dcterms:modified xsi:type="dcterms:W3CDTF">2017-07-07T06:41:13Z</dcterms:modified>
</cp:coreProperties>
</file>